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webextensions/webextension1.xml" ContentType="application/vnd.ms-office.webextension+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codeName="ThisWorkbook" defaultThemeVersion="166925"/>
  <mc:AlternateContent xmlns:mc="http://schemas.openxmlformats.org/markup-compatibility/2006">
    <mc:Choice Requires="x15">
      <x15ac:absPath xmlns:x15ac="http://schemas.microsoft.com/office/spreadsheetml/2010/11/ac" url="C:\Users\Shani\Documents\שנה ג\סמסטר קיץ\BI\קבוצה 5- פרוייקט\חלק א\"/>
    </mc:Choice>
  </mc:AlternateContent>
  <xr:revisionPtr revIDLastSave="0" documentId="13_ncr:1_{F96693F3-C2B9-46D4-B855-FBE6E4C0D122}" xr6:coauthVersionLast="47" xr6:coauthVersionMax="47" xr10:uidLastSave="{00000000-0000-0000-0000-000000000000}"/>
  <bookViews>
    <workbookView xWindow="-110" yWindow="-110" windowWidth="25820" windowHeight="15620" tabRatio="751" xr2:uid="{E8AF55E2-67F9-462F-AD5C-1D1707A592FB}"/>
  </bookViews>
  <sheets>
    <sheet name="DIM_CUSTOMERS" sheetId="1" r:id="rId1"/>
    <sheet name="DIM_PRODUCTS" sheetId="2" r:id="rId2"/>
    <sheet name="DIM_TIMES" sheetId="6" r:id="rId3"/>
    <sheet name="FACT_ORDERS" sheetId="4" r:id="rId4"/>
    <sheet name="AverOrderAmountPerCustomer" sheetId="7" r:id="rId5"/>
    <sheet name="FACT_REVIEWS" sheetId="5" r:id="rId6"/>
    <sheet name="FACT_SEARCHES" sheetId="3" r:id="rId7"/>
    <sheet name="HighestOrderCountryContribut" sheetId="8" r:id="rId8"/>
    <sheet name="ProductSearchResultPurchase" sheetId="9" r:id="rId9"/>
  </sheets>
  <definedNames>
    <definedName name="_xlnm._FilterDatabase" localSheetId="0" hidden="1">DIM_CUSTOMERS!$A$1:$M$2002</definedName>
    <definedName name="_xlcn.WorksheetConnection_SRARSCHEMEGROUP5.xlsxDIM_CUSTOMERS1" hidden="1">DIM_CUSTOMERS[]</definedName>
    <definedName name="_xlcn.WorksheetConnection_SRARSCHEMEGROUP5.xlsxDIM_PRODUCTS1" hidden="1">DIM_PRODUCTS[]</definedName>
    <definedName name="_xlcn.WorksheetConnection_SRARSCHEMEGROUP5.xlsxFACT_ORDERS1" hidden="1">FACT_ORDERS[]</definedName>
    <definedName name="_xlcn.WorksheetConnection_SRARSCHEMEGROUP5.xlsxFACT_REVIEWS1" hidden="1">FACT_REVIEWS[]</definedName>
    <definedName name="_xlcn.WorksheetConnection_SRARSCHEMEGROUP5.xlsxFACT_SEARCHES1" hidden="1">FACT_SEARCHES[]</definedName>
    <definedName name="_xlcn.WorksheetConnection_SRARSCHEMEGROUP5.xlsxTable61" hidden="1">DIM_TIMES[]</definedName>
    <definedName name="Slicer_Date_Hierarchy">#N/A</definedName>
    <definedName name="Slicer_Date_Hierarchy1">#N/A</definedName>
    <definedName name="Slicer_Product__Category">#N/A</definedName>
  </definedNames>
  <calcPr calcId="191029"/>
  <pivotCaches>
    <pivotCache cacheId="8" r:id="rId10"/>
    <pivotCache cacheId="15" r:id="rId11"/>
    <pivotCache cacheId="18" r:id="rId12"/>
  </pivotCaches>
  <extLst>
    <ext xmlns:x14="http://schemas.microsoft.com/office/spreadsheetml/2009/9/main" uri="{876F7934-8845-4945-9796-88D515C7AA90}">
      <x14:pivotCaches>
        <pivotCache cacheId="7" r:id="rId13"/>
        <pivotCache cacheId="11"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6" name="DIM_TIMES" connection="WorksheetConnection_SRARSCHEME GROUP5.xlsx!Table6"/>
          <x15:modelTable id="FACT_SEARCHES" name="FACT_SEARCHES" connection="WorksheetConnection_SRARSCHEME GROUP5.xlsx!FACT_SEARCHES"/>
          <x15:modelTable id="FACT_REVIEWS" name="FACT_REVIEWS" connection="WorksheetConnection_SRARSCHEME GROUP5.xlsx!FACT_REVIEWS"/>
          <x15:modelTable id="FACT_ORDERS" name="FACT_ORDERS" connection="WorksheetConnection_SRARSCHEME GROUP5.xlsx!FACT_ORDERS"/>
          <x15:modelTable id="DIM_PRODUCTS" name="DIM_PRODUCTS" connection="WorksheetConnection_SRARSCHEME GROUP5.xlsx!DIM_PRODUCTS"/>
          <x15:modelTable id="DIM_CUSTOMERS" name="DIM_CUSTOMERS" connection="WorksheetConnection_SRARSCHEME GROUP5.xlsx!DIM_CUSTOMERS"/>
          <x15:modelTable id="Calendar2" name="Search-Date" connection="Connection2"/>
          <x15:modelTable id="Calendar1" name="Review-Date" connection="Connection1"/>
          <x15:modelTable id="Calendar" name="Order-Date" connection="Connection"/>
        </x15:modelTables>
        <x15:modelRelationships>
          <x15:modelRelationship fromTable="FACT_ORDERS" fromColumn="WD_CUSTOMERS" toTable="DIM_CUSTOMERS" toColumn="WD_CUSTOMERS"/>
          <x15:modelRelationship fromTable="FACT_ORDERS" fromColumn="WD_PRODUCTS" toTable="DIM_PRODUCTS" toColumn="WD_PRODUCTS"/>
          <x15:modelRelationship fromTable="FACT_ORDERS" fromColumn="Order-Date" toTable="Order-Date" toColumn="Date"/>
          <x15:modelRelationship fromTable="FACT_ORDERS" fromColumn="Order-Time" toTable="DIM_TIMES" toColumn="TimeID"/>
          <x15:modelRelationship fromTable="FACT_REVIEWS" fromColumn="WD_CUSTOMERS" toTable="DIM_CUSTOMERS" toColumn="WD_CUSTOMERS"/>
          <x15:modelRelationship fromTable="FACT_REVIEWS" fromColumn="DW_PRODUCTS" toTable="DIM_PRODUCTS" toColumn="WD_PRODUCTS"/>
          <x15:modelRelationship fromTable="FACT_REVIEWS" fromColumn="Review-Time" toTable="DIM_TIMES" toColumn="TimeID"/>
          <x15:modelRelationship fromTable="FACT_REVIEWS" fromColumn="Review-Date" toTable="Review-Date" toColumn="Date"/>
          <x15:modelRelationship fromTable="FACT_SEARCHES" fromColumn="WD_PRODUCTS" toTable="DIM_PRODUCTS" toColumn="WD_PRODUCTS"/>
          <x15:modelRelationship fromTable="FACT_SEARCHES" fromColumn="WD_CUSTOMERS" toTable="DIM_CUSTOMERS" toColumn="WD_CUSTOMERS"/>
          <x15:modelRelationship fromTable="FACT_SEARCHES" fromColumn="SEARCHE-Time" toTable="DIM_TIMES" toColumn="TimeID"/>
          <x15:modelRelationship fromTable="FACT_SEARCHES" fromColumn="SEARCHE-Date" toTable="Search-Dat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4" l="1"/>
  <c r="S6" i="4" l="1"/>
  <c r="S2" i="4"/>
  <c r="S3" i="4"/>
  <c r="S4" i="4"/>
  <c r="S5"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222" i="4"/>
  <c r="S2223" i="4"/>
  <c r="S2224" i="4"/>
  <c r="S2225" i="4"/>
  <c r="S2226" i="4"/>
  <c r="S2227" i="4"/>
  <c r="S2228" i="4"/>
  <c r="S2229" i="4"/>
  <c r="S2230" i="4"/>
  <c r="S2231" i="4"/>
  <c r="S2232" i="4"/>
  <c r="S2233" i="4"/>
  <c r="S2234" i="4"/>
  <c r="S2235" i="4"/>
  <c r="S2236" i="4"/>
  <c r="S2237" i="4"/>
  <c r="S2238" i="4"/>
  <c r="S2239" i="4"/>
  <c r="S2240" i="4"/>
  <c r="S2241" i="4"/>
  <c r="S2242" i="4"/>
  <c r="S2243" i="4"/>
  <c r="S2244" i="4"/>
  <c r="S2245" i="4"/>
  <c r="S2246" i="4"/>
  <c r="S2247" i="4"/>
  <c r="S2248" i="4"/>
  <c r="S2249" i="4"/>
  <c r="S2250" i="4"/>
  <c r="S2251" i="4"/>
  <c r="S2252" i="4"/>
  <c r="S2253" i="4"/>
  <c r="S2254" i="4"/>
  <c r="S2255" i="4"/>
  <c r="S2256" i="4"/>
  <c r="S2257" i="4"/>
  <c r="S2258" i="4"/>
  <c r="S2259" i="4"/>
  <c r="S2260" i="4"/>
  <c r="S2261" i="4"/>
  <c r="S2262" i="4"/>
  <c r="S2263" i="4"/>
  <c r="S2264" i="4"/>
  <c r="S2265" i="4"/>
  <c r="S2266" i="4"/>
  <c r="S2267" i="4"/>
  <c r="S2268" i="4"/>
  <c r="S2269" i="4"/>
  <c r="S2270" i="4"/>
  <c r="S2271" i="4"/>
  <c r="S2272" i="4"/>
  <c r="S2273" i="4"/>
  <c r="S2274" i="4"/>
  <c r="S2275" i="4"/>
  <c r="S2276" i="4"/>
  <c r="S2277" i="4"/>
  <c r="S2278" i="4"/>
  <c r="S2279" i="4"/>
  <c r="S2280" i="4"/>
  <c r="S2281" i="4"/>
  <c r="S2282" i="4"/>
  <c r="S2283" i="4"/>
  <c r="S2284" i="4"/>
  <c r="S2285" i="4"/>
  <c r="S2286" i="4"/>
  <c r="S2287" i="4"/>
  <c r="S2288" i="4"/>
  <c r="S2289" i="4"/>
  <c r="S2290" i="4"/>
  <c r="S2291" i="4"/>
  <c r="S2292" i="4"/>
  <c r="S2293" i="4"/>
  <c r="S2294" i="4"/>
  <c r="S2295" i="4"/>
  <c r="S2296" i="4"/>
  <c r="S2297" i="4"/>
  <c r="S2298" i="4"/>
  <c r="S2299" i="4"/>
  <c r="S2300" i="4"/>
  <c r="S2301" i="4"/>
  <c r="S2302" i="4"/>
  <c r="S2303" i="4"/>
  <c r="S2304" i="4"/>
  <c r="S2305" i="4"/>
  <c r="S2306" i="4"/>
  <c r="S2307" i="4"/>
  <c r="S2308" i="4"/>
  <c r="S2309" i="4"/>
  <c r="S2310" i="4"/>
  <c r="S2311" i="4"/>
  <c r="S2312" i="4"/>
  <c r="S2313" i="4"/>
  <c r="S2314" i="4"/>
  <c r="S2315" i="4"/>
  <c r="S2316" i="4"/>
  <c r="S2317" i="4"/>
  <c r="S2318" i="4"/>
  <c r="S2319" i="4"/>
  <c r="S2320" i="4"/>
  <c r="S2321" i="4"/>
  <c r="S2322" i="4"/>
  <c r="S2323" i="4"/>
  <c r="S2324" i="4"/>
  <c r="S2325" i="4"/>
  <c r="S2326" i="4"/>
  <c r="S2327" i="4"/>
  <c r="S2328" i="4"/>
  <c r="S2329" i="4"/>
  <c r="S2330" i="4"/>
  <c r="S2331" i="4"/>
  <c r="S2332" i="4"/>
  <c r="S2333" i="4"/>
  <c r="S2334" i="4"/>
  <c r="S2335" i="4"/>
  <c r="S2336" i="4"/>
  <c r="S2337" i="4"/>
  <c r="S2338" i="4"/>
  <c r="S2339" i="4"/>
  <c r="S2340" i="4"/>
  <c r="S2341" i="4"/>
  <c r="S2342" i="4"/>
  <c r="S2343" i="4"/>
  <c r="S2344" i="4"/>
  <c r="S2345" i="4"/>
  <c r="S2346" i="4"/>
  <c r="S2347" i="4"/>
  <c r="S2348" i="4"/>
  <c r="S2349" i="4"/>
  <c r="S2350" i="4"/>
  <c r="S2351" i="4"/>
  <c r="S2352" i="4"/>
  <c r="S2353" i="4"/>
  <c r="S2354" i="4"/>
  <c r="S2355" i="4"/>
  <c r="S2356" i="4"/>
  <c r="S2357" i="4"/>
  <c r="S2358" i="4"/>
  <c r="S2359" i="4"/>
  <c r="S2360" i="4"/>
  <c r="S2361" i="4"/>
  <c r="S2362" i="4"/>
  <c r="S2363" i="4"/>
  <c r="S2364" i="4"/>
  <c r="S2365" i="4"/>
  <c r="S2366" i="4"/>
  <c r="S2367" i="4"/>
  <c r="S2368" i="4"/>
  <c r="S2369" i="4"/>
  <c r="S2370" i="4"/>
  <c r="S2371" i="4"/>
  <c r="S2372" i="4"/>
  <c r="S2373" i="4"/>
  <c r="S2374" i="4"/>
  <c r="S2375" i="4"/>
  <c r="S2376" i="4"/>
  <c r="S2377" i="4"/>
  <c r="S2378" i="4"/>
  <c r="S2379" i="4"/>
  <c r="S2380" i="4"/>
  <c r="S2381" i="4"/>
  <c r="S2382" i="4"/>
  <c r="S2383" i="4"/>
  <c r="S2384" i="4"/>
  <c r="S2385" i="4"/>
  <c r="S2386" i="4"/>
  <c r="S2387" i="4"/>
  <c r="S2388" i="4"/>
  <c r="S2389" i="4"/>
  <c r="S2390" i="4"/>
  <c r="S2391" i="4"/>
  <c r="S2392" i="4"/>
  <c r="S2393" i="4"/>
  <c r="S2394" i="4"/>
  <c r="S2395" i="4"/>
  <c r="S2396" i="4"/>
  <c r="S2397" i="4"/>
  <c r="S2398" i="4"/>
  <c r="S2399" i="4"/>
  <c r="S2400" i="4"/>
  <c r="S2401" i="4"/>
  <c r="S2402" i="4"/>
  <c r="S2403" i="4"/>
  <c r="S2404" i="4"/>
  <c r="S2405" i="4"/>
  <c r="S2406" i="4"/>
  <c r="S2407" i="4"/>
  <c r="S2408" i="4"/>
  <c r="S2409" i="4"/>
  <c r="S2410" i="4"/>
  <c r="S2411" i="4"/>
  <c r="S2412" i="4"/>
  <c r="S2413" i="4"/>
  <c r="S2414" i="4"/>
  <c r="S2415" i="4"/>
  <c r="S2416" i="4"/>
  <c r="S2417" i="4"/>
  <c r="S2418" i="4"/>
  <c r="S2419" i="4"/>
  <c r="S2420" i="4"/>
  <c r="S2421" i="4"/>
  <c r="S2422" i="4"/>
  <c r="S2423" i="4"/>
  <c r="S2424" i="4"/>
  <c r="S2425" i="4"/>
  <c r="S2426" i="4"/>
  <c r="S2427" i="4"/>
  <c r="S2428" i="4"/>
  <c r="S2429" i="4"/>
  <c r="S2430" i="4"/>
  <c r="S2431" i="4"/>
  <c r="S2432" i="4"/>
  <c r="S2433" i="4"/>
  <c r="S2434" i="4"/>
  <c r="S2435" i="4"/>
  <c r="S2436" i="4"/>
  <c r="S2437" i="4"/>
  <c r="S2438" i="4"/>
  <c r="S2439" i="4"/>
  <c r="S2440" i="4"/>
  <c r="S2441" i="4"/>
  <c r="S2442" i="4"/>
  <c r="S2443" i="4"/>
  <c r="S2444" i="4"/>
  <c r="S2445" i="4"/>
  <c r="S2446" i="4"/>
  <c r="S2447" i="4"/>
  <c r="S2448" i="4"/>
  <c r="S2449" i="4"/>
  <c r="S2450" i="4"/>
  <c r="S2451" i="4"/>
  <c r="S2452" i="4"/>
  <c r="S2453" i="4"/>
  <c r="S2454" i="4"/>
  <c r="S2455" i="4"/>
  <c r="S2456" i="4"/>
  <c r="S2457" i="4"/>
  <c r="S2458" i="4"/>
  <c r="S2459" i="4"/>
  <c r="S2460" i="4"/>
  <c r="S2461" i="4"/>
  <c r="S2462" i="4"/>
  <c r="S2463" i="4"/>
  <c r="S2464" i="4"/>
  <c r="S2465" i="4"/>
  <c r="S2466" i="4"/>
  <c r="S2467" i="4"/>
  <c r="S2468" i="4"/>
  <c r="S2469" i="4"/>
  <c r="S2470" i="4"/>
  <c r="S2471" i="4"/>
  <c r="S2472" i="4"/>
  <c r="S2473" i="4"/>
  <c r="S2474" i="4"/>
  <c r="S2475" i="4"/>
  <c r="S2476" i="4"/>
  <c r="S2477" i="4"/>
  <c r="S2478" i="4"/>
  <c r="S2479" i="4"/>
  <c r="S2480" i="4"/>
  <c r="S2481" i="4"/>
  <c r="S2482" i="4"/>
  <c r="S2483" i="4"/>
  <c r="S2484" i="4"/>
  <c r="S2485" i="4"/>
  <c r="S2486" i="4"/>
  <c r="S2487" i="4"/>
  <c r="S2488" i="4"/>
  <c r="S2489" i="4"/>
  <c r="S2490" i="4"/>
  <c r="S2491" i="4"/>
  <c r="S2492" i="4"/>
  <c r="S2493" i="4"/>
  <c r="S2494" i="4"/>
  <c r="S2495" i="4"/>
  <c r="S2496" i="4"/>
  <c r="S2497" i="4"/>
  <c r="S2498" i="4"/>
  <c r="S2499" i="4"/>
  <c r="S2500" i="4"/>
  <c r="S2501" i="4"/>
  <c r="S2502" i="4"/>
  <c r="S2503" i="4"/>
  <c r="S2504" i="4"/>
  <c r="S2505" i="4"/>
  <c r="S2506" i="4"/>
  <c r="S2507" i="4"/>
  <c r="S2508" i="4"/>
  <c r="S2509" i="4"/>
  <c r="S2510" i="4"/>
  <c r="S2511" i="4"/>
  <c r="S2512" i="4"/>
  <c r="S2513" i="4"/>
  <c r="S2514" i="4"/>
  <c r="S2515" i="4"/>
  <c r="S2516" i="4"/>
  <c r="S2517" i="4"/>
  <c r="S2518" i="4"/>
  <c r="S2519" i="4"/>
  <c r="S2520" i="4"/>
  <c r="S2521" i="4"/>
  <c r="S2522" i="4"/>
  <c r="S2523" i="4"/>
  <c r="S2524" i="4"/>
  <c r="S2525" i="4"/>
  <c r="S2526" i="4"/>
  <c r="S2527" i="4"/>
  <c r="S2528" i="4"/>
  <c r="S2529" i="4"/>
  <c r="S2530" i="4"/>
  <c r="S2531" i="4"/>
  <c r="S2532" i="4"/>
  <c r="S2533" i="4"/>
  <c r="S2534" i="4"/>
  <c r="S2535" i="4"/>
  <c r="S2536" i="4"/>
  <c r="S2537" i="4"/>
  <c r="S2538" i="4"/>
  <c r="S2539" i="4"/>
  <c r="S2540" i="4"/>
  <c r="S2541" i="4"/>
  <c r="S2542" i="4"/>
  <c r="S2543" i="4"/>
  <c r="S2544" i="4"/>
  <c r="S2545" i="4"/>
  <c r="S2546" i="4"/>
  <c r="S2547" i="4"/>
  <c r="S2548" i="4"/>
  <c r="S2549" i="4"/>
  <c r="S2550" i="4"/>
  <c r="S2551" i="4"/>
  <c r="S2552" i="4"/>
  <c r="S2553" i="4"/>
  <c r="S2554" i="4"/>
  <c r="S2555" i="4"/>
  <c r="S2556" i="4"/>
  <c r="S2557" i="4"/>
  <c r="S2558" i="4"/>
  <c r="S2559" i="4"/>
  <c r="S2560" i="4"/>
  <c r="S2561" i="4"/>
  <c r="S2562" i="4"/>
  <c r="S2563" i="4"/>
  <c r="S2564" i="4"/>
  <c r="S2565" i="4"/>
  <c r="S2566" i="4"/>
  <c r="S2567" i="4"/>
  <c r="S2568" i="4"/>
  <c r="S2569" i="4"/>
  <c r="S2570" i="4"/>
  <c r="S2571" i="4"/>
  <c r="S2572" i="4"/>
  <c r="S2573" i="4"/>
  <c r="S2574" i="4"/>
  <c r="S2575" i="4"/>
  <c r="S2576" i="4"/>
  <c r="S2577" i="4"/>
  <c r="S2578" i="4"/>
  <c r="S2579" i="4"/>
  <c r="S2580" i="4"/>
  <c r="S2581" i="4"/>
  <c r="S2582" i="4"/>
  <c r="S2583" i="4"/>
  <c r="S2584" i="4"/>
  <c r="S2585" i="4"/>
  <c r="S2586" i="4"/>
  <c r="S2587" i="4"/>
  <c r="S2588" i="4"/>
  <c r="S2589" i="4"/>
  <c r="S2590" i="4"/>
  <c r="S2591" i="4"/>
  <c r="S2592" i="4"/>
  <c r="S2593" i="4"/>
  <c r="S2594" i="4"/>
  <c r="S2595" i="4"/>
  <c r="S2596" i="4"/>
  <c r="S2597" i="4"/>
  <c r="S2598" i="4"/>
  <c r="S2599" i="4"/>
  <c r="S2600" i="4"/>
  <c r="S2601" i="4"/>
  <c r="S2602" i="4"/>
  <c r="S2603" i="4"/>
  <c r="S2604" i="4"/>
  <c r="S2605" i="4"/>
  <c r="S2606" i="4"/>
  <c r="S2607" i="4"/>
  <c r="S2608" i="4"/>
  <c r="S2609" i="4"/>
  <c r="S2610" i="4"/>
  <c r="S2611" i="4"/>
  <c r="S2612" i="4"/>
  <c r="S2613" i="4"/>
  <c r="S2614" i="4"/>
  <c r="S2615" i="4"/>
  <c r="S2616" i="4"/>
  <c r="S2617" i="4"/>
  <c r="S2618" i="4"/>
  <c r="S2619" i="4"/>
  <c r="S2620" i="4"/>
  <c r="S2621" i="4"/>
  <c r="S2622" i="4"/>
  <c r="S2623" i="4"/>
  <c r="S2624" i="4"/>
  <c r="S2625" i="4"/>
  <c r="S2626" i="4"/>
  <c r="S2627" i="4"/>
  <c r="S2628" i="4"/>
  <c r="S2629" i="4"/>
  <c r="S2630" i="4"/>
  <c r="S2631" i="4"/>
  <c r="S2632" i="4"/>
  <c r="S2633" i="4"/>
  <c r="S2634" i="4"/>
  <c r="S2635" i="4"/>
  <c r="S2636" i="4"/>
  <c r="S2637" i="4"/>
  <c r="S2638" i="4"/>
  <c r="S2639" i="4"/>
  <c r="S2640" i="4"/>
  <c r="S2641" i="4"/>
  <c r="S2642" i="4"/>
  <c r="S2643" i="4"/>
  <c r="S2644" i="4"/>
  <c r="S2645" i="4"/>
  <c r="S2646" i="4"/>
  <c r="S2647" i="4"/>
  <c r="S2648" i="4"/>
  <c r="S2649" i="4"/>
  <c r="S2650" i="4"/>
  <c r="S2651" i="4"/>
  <c r="S2652" i="4"/>
  <c r="S2653" i="4"/>
  <c r="S2654" i="4"/>
  <c r="S2655" i="4"/>
  <c r="S2656" i="4"/>
  <c r="S2657" i="4"/>
  <c r="S2658" i="4"/>
  <c r="S2659" i="4"/>
  <c r="S2660" i="4"/>
  <c r="S2661" i="4"/>
  <c r="S2662" i="4"/>
  <c r="S2663" i="4"/>
  <c r="S2664" i="4"/>
  <c r="S2665" i="4"/>
  <c r="S2666" i="4"/>
  <c r="S2667" i="4"/>
  <c r="S2668" i="4"/>
  <c r="S2669" i="4"/>
  <c r="S2670" i="4"/>
  <c r="S2671" i="4"/>
  <c r="S2672" i="4"/>
  <c r="S2673" i="4"/>
  <c r="S2674" i="4"/>
  <c r="S2675" i="4"/>
  <c r="S2676" i="4"/>
  <c r="S2677" i="4"/>
  <c r="S2678" i="4"/>
  <c r="S2679" i="4"/>
  <c r="S2680" i="4"/>
  <c r="S2681" i="4"/>
  <c r="S2682" i="4"/>
  <c r="S2683" i="4"/>
  <c r="S2684" i="4"/>
  <c r="S2685" i="4"/>
  <c r="S2686" i="4"/>
  <c r="S2687" i="4"/>
  <c r="S2688" i="4"/>
  <c r="S2689" i="4"/>
  <c r="S2690" i="4"/>
  <c r="S2691" i="4"/>
  <c r="S2692" i="4"/>
  <c r="S2693" i="4"/>
  <c r="S2694" i="4"/>
  <c r="S2695" i="4"/>
  <c r="S2696" i="4"/>
  <c r="S2697" i="4"/>
  <c r="S2698" i="4"/>
  <c r="S2699" i="4"/>
  <c r="S2700" i="4"/>
  <c r="S2701" i="4"/>
  <c r="S2702" i="4"/>
  <c r="S2703" i="4"/>
  <c r="S2704" i="4"/>
  <c r="S2705" i="4"/>
  <c r="S2706" i="4"/>
  <c r="S2707" i="4"/>
  <c r="S2708" i="4"/>
  <c r="S2709" i="4"/>
  <c r="S2710" i="4"/>
  <c r="S2711" i="4"/>
  <c r="S2712" i="4"/>
  <c r="S2713" i="4"/>
  <c r="S2714" i="4"/>
  <c r="S2715" i="4"/>
  <c r="S2716" i="4"/>
  <c r="S2717" i="4"/>
  <c r="S2718" i="4"/>
  <c r="S2719" i="4"/>
  <c r="S2720" i="4"/>
  <c r="S2721" i="4"/>
  <c r="S2722" i="4"/>
  <c r="S2723" i="4"/>
  <c r="S2724" i="4"/>
  <c r="S2725" i="4"/>
  <c r="S2726" i="4"/>
  <c r="S2727" i="4"/>
  <c r="S2728" i="4"/>
  <c r="S2729" i="4"/>
  <c r="S2730" i="4"/>
  <c r="S2731" i="4"/>
  <c r="S2732" i="4"/>
  <c r="S2733" i="4"/>
  <c r="S2734" i="4"/>
  <c r="S2735" i="4"/>
  <c r="S2736" i="4"/>
  <c r="S2737" i="4"/>
  <c r="S2738" i="4"/>
  <c r="S2739" i="4"/>
  <c r="S2740" i="4"/>
  <c r="S2741" i="4"/>
  <c r="S2742" i="4"/>
  <c r="S2743" i="4"/>
  <c r="S2744" i="4"/>
  <c r="S2745" i="4"/>
  <c r="S2746" i="4"/>
  <c r="S2747" i="4"/>
  <c r="S2748" i="4"/>
  <c r="S2749" i="4"/>
  <c r="S2750" i="4"/>
  <c r="S2751" i="4"/>
  <c r="S2752" i="4"/>
  <c r="S2753" i="4"/>
  <c r="S2754" i="4"/>
  <c r="S2755" i="4"/>
  <c r="S2756" i="4"/>
  <c r="S2757" i="4"/>
  <c r="S2758" i="4"/>
  <c r="S2759" i="4"/>
  <c r="S2760" i="4"/>
  <c r="S2761" i="4"/>
  <c r="S2762" i="4"/>
  <c r="S2763" i="4"/>
  <c r="S2764" i="4"/>
  <c r="S2765" i="4"/>
  <c r="S2766" i="4"/>
  <c r="S2767" i="4"/>
  <c r="S2768" i="4"/>
  <c r="S2769" i="4"/>
  <c r="S2770" i="4"/>
  <c r="S2771" i="4"/>
  <c r="S2772" i="4"/>
  <c r="S2773" i="4"/>
  <c r="S2774" i="4"/>
  <c r="S2775" i="4"/>
  <c r="S2776" i="4"/>
  <c r="S2777" i="4"/>
  <c r="S2778" i="4"/>
  <c r="S2779" i="4"/>
  <c r="S2780" i="4"/>
  <c r="S2781" i="4"/>
  <c r="S2782" i="4"/>
  <c r="S2783" i="4"/>
  <c r="S2784" i="4"/>
  <c r="S2785" i="4"/>
  <c r="S2786" i="4"/>
  <c r="S2787" i="4"/>
  <c r="S2788" i="4"/>
  <c r="S2789" i="4"/>
  <c r="S2790" i="4"/>
  <c r="S2791" i="4"/>
  <c r="S2792" i="4"/>
  <c r="S2793" i="4"/>
  <c r="S2794" i="4"/>
  <c r="S2795" i="4"/>
  <c r="S2796" i="4"/>
  <c r="S2797" i="4"/>
  <c r="S2798" i="4"/>
  <c r="S2799" i="4"/>
  <c r="S2800" i="4"/>
  <c r="S2801" i="4"/>
  <c r="S2802" i="4"/>
  <c r="S2803" i="4"/>
  <c r="S2804" i="4"/>
  <c r="S2805" i="4"/>
  <c r="S2806" i="4"/>
  <c r="S2807" i="4"/>
  <c r="S2808" i="4"/>
  <c r="S2809" i="4"/>
  <c r="S2810" i="4"/>
  <c r="S2811" i="4"/>
  <c r="S2812" i="4"/>
  <c r="S2813" i="4"/>
  <c r="S2814" i="4"/>
  <c r="S2815" i="4"/>
  <c r="S2816" i="4"/>
  <c r="S2817" i="4"/>
  <c r="S2818" i="4"/>
  <c r="S2819" i="4"/>
  <c r="S2820" i="4"/>
  <c r="S2821" i="4"/>
  <c r="S2822" i="4"/>
  <c r="S2823" i="4"/>
  <c r="S2824" i="4"/>
  <c r="S2825" i="4"/>
  <c r="S2826" i="4"/>
  <c r="S2827" i="4"/>
  <c r="S2828" i="4"/>
  <c r="S2829" i="4"/>
  <c r="S2830" i="4"/>
  <c r="S2831" i="4"/>
  <c r="S2832" i="4"/>
  <c r="S2833" i="4"/>
  <c r="S2834" i="4"/>
  <c r="S2835" i="4"/>
  <c r="S2836" i="4"/>
  <c r="S2837" i="4"/>
  <c r="S2838" i="4"/>
  <c r="S2839" i="4"/>
  <c r="S2840" i="4"/>
  <c r="S2841" i="4"/>
  <c r="S2842" i="4"/>
  <c r="S2843" i="4"/>
  <c r="S2844" i="4"/>
  <c r="S2845" i="4"/>
  <c r="S2846" i="4"/>
  <c r="S2847" i="4"/>
  <c r="S2848" i="4"/>
  <c r="S2849" i="4"/>
  <c r="S2850" i="4"/>
  <c r="S2851" i="4"/>
  <c r="S2852" i="4"/>
  <c r="S2853" i="4"/>
  <c r="S2854" i="4"/>
  <c r="S2855" i="4"/>
  <c r="S2856" i="4"/>
  <c r="S2857" i="4"/>
  <c r="S2858" i="4"/>
  <c r="S2859" i="4"/>
  <c r="S2860" i="4"/>
  <c r="S2861" i="4"/>
  <c r="S2862" i="4"/>
  <c r="S2863" i="4"/>
  <c r="S2864" i="4"/>
  <c r="S2865" i="4"/>
  <c r="S2866" i="4"/>
  <c r="S2867" i="4"/>
  <c r="S2868" i="4"/>
  <c r="S2869" i="4"/>
  <c r="S2870" i="4"/>
  <c r="S2871" i="4"/>
  <c r="S2872" i="4"/>
  <c r="S2873" i="4"/>
  <c r="S2874" i="4"/>
  <c r="S2875" i="4"/>
  <c r="S2876" i="4"/>
  <c r="S2877" i="4"/>
  <c r="S2878" i="4"/>
  <c r="S2879" i="4"/>
  <c r="S2880" i="4"/>
  <c r="S2881" i="4"/>
  <c r="S2882" i="4"/>
  <c r="S2883" i="4"/>
  <c r="S2884" i="4"/>
  <c r="S2885" i="4"/>
  <c r="S2886" i="4"/>
  <c r="S2887" i="4"/>
  <c r="S2888" i="4"/>
  <c r="S2889" i="4"/>
  <c r="S2890" i="4"/>
  <c r="S2891" i="4"/>
  <c r="S2892" i="4"/>
  <c r="S2893" i="4"/>
  <c r="S2894" i="4"/>
  <c r="S2895" i="4"/>
  <c r="S2896" i="4"/>
  <c r="S2897" i="4"/>
  <c r="S2898" i="4"/>
  <c r="S2899" i="4"/>
  <c r="S2900" i="4"/>
  <c r="S2901" i="4"/>
  <c r="S2902" i="4"/>
  <c r="S2903" i="4"/>
  <c r="S2904" i="4"/>
  <c r="S2905" i="4"/>
  <c r="S2906" i="4"/>
  <c r="S2907" i="4"/>
  <c r="S2908" i="4"/>
  <c r="S2909" i="4"/>
  <c r="S2910" i="4"/>
  <c r="S2911" i="4"/>
  <c r="S2912" i="4"/>
  <c r="S2913" i="4"/>
  <c r="S2914" i="4"/>
  <c r="S2915" i="4"/>
  <c r="S2916" i="4"/>
  <c r="S2917" i="4"/>
  <c r="S2918" i="4"/>
  <c r="S2919" i="4"/>
  <c r="S2920" i="4"/>
  <c r="S2921" i="4"/>
  <c r="S2922" i="4"/>
  <c r="S2923" i="4"/>
  <c r="S2924" i="4"/>
  <c r="S2925" i="4"/>
  <c r="S2926" i="4"/>
  <c r="S2927" i="4"/>
  <c r="S2928" i="4"/>
  <c r="S2929" i="4"/>
  <c r="S2930" i="4"/>
  <c r="S2931" i="4"/>
  <c r="S2932" i="4"/>
  <c r="S2933" i="4"/>
  <c r="S2934" i="4"/>
  <c r="S2935" i="4"/>
  <c r="S2936" i="4"/>
  <c r="S2937" i="4"/>
  <c r="S2938" i="4"/>
  <c r="S2939" i="4"/>
  <c r="S2940" i="4"/>
  <c r="S2941" i="4"/>
  <c r="S2942" i="4"/>
  <c r="S2943" i="4"/>
  <c r="S2944" i="4"/>
  <c r="S2945" i="4"/>
  <c r="S2946" i="4"/>
  <c r="S2947" i="4"/>
  <c r="S2948" i="4"/>
  <c r="S2949" i="4"/>
  <c r="S2950" i="4"/>
  <c r="S2951" i="4"/>
  <c r="S2952" i="4"/>
  <c r="S2953" i="4"/>
  <c r="S2954" i="4"/>
  <c r="S2955" i="4"/>
  <c r="S2956" i="4"/>
  <c r="S2957" i="4"/>
  <c r="S2958" i="4"/>
  <c r="S2959" i="4"/>
  <c r="S2960" i="4"/>
  <c r="S2961" i="4"/>
  <c r="S2962" i="4"/>
  <c r="S2963" i="4"/>
  <c r="S2964" i="4"/>
  <c r="S2965" i="4"/>
  <c r="S2966" i="4"/>
  <c r="S2967" i="4"/>
  <c r="S2968" i="4"/>
  <c r="S2969" i="4"/>
  <c r="S2970" i="4"/>
  <c r="S2971" i="4"/>
  <c r="S2972" i="4"/>
  <c r="S2973" i="4"/>
  <c r="S2974" i="4"/>
  <c r="S2975" i="4"/>
  <c r="S2976" i="4"/>
  <c r="S2977" i="4"/>
  <c r="S2978" i="4"/>
  <c r="S2979" i="4"/>
  <c r="S2980" i="4"/>
  <c r="S2981" i="4"/>
  <c r="S2982" i="4"/>
  <c r="S2983" i="4"/>
  <c r="S2984" i="4"/>
  <c r="S2985" i="4"/>
  <c r="S2986" i="4"/>
  <c r="S2987" i="4"/>
  <c r="S2988" i="4"/>
  <c r="S2989" i="4"/>
  <c r="S2990" i="4"/>
  <c r="S2991" i="4"/>
  <c r="S2992" i="4"/>
  <c r="S2993" i="4"/>
  <c r="S2994" i="4"/>
  <c r="S2995" i="4"/>
  <c r="S2996" i="4"/>
  <c r="S2997" i="4"/>
  <c r="S2998" i="4"/>
  <c r="S2999" i="4"/>
  <c r="S3000" i="4"/>
  <c r="S3001" i="4"/>
  <c r="S3002" i="4"/>
  <c r="S3003" i="4"/>
  <c r="S3004" i="4"/>
  <c r="S3005" i="4"/>
  <c r="S3006" i="4"/>
  <c r="S3007" i="4"/>
  <c r="S3008" i="4"/>
  <c r="S3009" i="4"/>
  <c r="S3010" i="4"/>
  <c r="S3011" i="4"/>
  <c r="S3012" i="4"/>
  <c r="S3013" i="4"/>
  <c r="S3014" i="4"/>
  <c r="S3015" i="4"/>
  <c r="S3016" i="4"/>
  <c r="S3017" i="4"/>
  <c r="S3018" i="4"/>
  <c r="S3019" i="4"/>
  <c r="S3020" i="4"/>
  <c r="S3021" i="4"/>
  <c r="S3022" i="4"/>
  <c r="S3023" i="4"/>
  <c r="S3024" i="4"/>
  <c r="S3025" i="4"/>
  <c r="S3026" i="4"/>
  <c r="S3027" i="4"/>
  <c r="S3028" i="4"/>
  <c r="S3029" i="4"/>
  <c r="S3030" i="4"/>
  <c r="S3031" i="4"/>
  <c r="S3032" i="4"/>
  <c r="S3033" i="4"/>
  <c r="S3034" i="4"/>
  <c r="S3035" i="4"/>
  <c r="S3036" i="4"/>
  <c r="S3037" i="4"/>
  <c r="S3038" i="4"/>
  <c r="S3039" i="4"/>
  <c r="S3040" i="4"/>
  <c r="S3041" i="4"/>
  <c r="S3042" i="4"/>
  <c r="S3043" i="4"/>
  <c r="S3044" i="4"/>
  <c r="S3045" i="4"/>
  <c r="S3046" i="4"/>
  <c r="S3047" i="4"/>
  <c r="S3048" i="4"/>
  <c r="S3049" i="4"/>
  <c r="S3050" i="4"/>
  <c r="S3051" i="4"/>
  <c r="S3052" i="4"/>
  <c r="S3053" i="4"/>
  <c r="S3054" i="4"/>
  <c r="S3055" i="4"/>
  <c r="S3056" i="4"/>
  <c r="S3057" i="4"/>
  <c r="S3058" i="4"/>
  <c r="S3059" i="4"/>
  <c r="S3060" i="4"/>
  <c r="S3061" i="4"/>
  <c r="S3062" i="4"/>
  <c r="S3063" i="4"/>
  <c r="S3064" i="4"/>
  <c r="S3065" i="4"/>
  <c r="S3066" i="4"/>
  <c r="S3067" i="4"/>
  <c r="S3068" i="4"/>
  <c r="S3069" i="4"/>
  <c r="S3070" i="4"/>
  <c r="S3071" i="4"/>
  <c r="S3072" i="4"/>
  <c r="S3073" i="4"/>
  <c r="S3074" i="4"/>
  <c r="S3075" i="4"/>
  <c r="S3076" i="4"/>
  <c r="S3077" i="4"/>
  <c r="S3078" i="4"/>
  <c r="S3079" i="4"/>
  <c r="S3080" i="4"/>
  <c r="S3081" i="4"/>
  <c r="S3082" i="4"/>
  <c r="S3083" i="4"/>
  <c r="S3084" i="4"/>
  <c r="S3085" i="4"/>
  <c r="S3086" i="4"/>
  <c r="S3087" i="4"/>
  <c r="S3088" i="4"/>
  <c r="S3089" i="4"/>
  <c r="S3090" i="4"/>
  <c r="S3091" i="4"/>
  <c r="S3092" i="4"/>
  <c r="S3093" i="4"/>
  <c r="S3094" i="4"/>
  <c r="S3095" i="4"/>
  <c r="S3096" i="4"/>
  <c r="S3097" i="4"/>
  <c r="S3098" i="4"/>
  <c r="S3099" i="4"/>
  <c r="S3100" i="4"/>
  <c r="S3101" i="4"/>
  <c r="S3102" i="4"/>
  <c r="S3103" i="4"/>
  <c r="S3104" i="4"/>
  <c r="S3105" i="4"/>
  <c r="S3106" i="4"/>
  <c r="S3107" i="4"/>
  <c r="S3108" i="4"/>
  <c r="S3109" i="4"/>
  <c r="S3110" i="4"/>
  <c r="S3111" i="4"/>
  <c r="S3112" i="4"/>
  <c r="S3113" i="4"/>
  <c r="S3114" i="4"/>
  <c r="S3115" i="4"/>
  <c r="S3116" i="4"/>
  <c r="S3117" i="4"/>
  <c r="S3118" i="4"/>
  <c r="S3119" i="4"/>
  <c r="S3120" i="4"/>
  <c r="S3121" i="4"/>
  <c r="S3122" i="4"/>
  <c r="S3123" i="4"/>
  <c r="S3124" i="4"/>
  <c r="S3125" i="4"/>
  <c r="S3126" i="4"/>
  <c r="S3127" i="4"/>
  <c r="S3128" i="4"/>
  <c r="S3129" i="4"/>
  <c r="S3130" i="4"/>
  <c r="S3131" i="4"/>
  <c r="S3132" i="4"/>
  <c r="S3133" i="4"/>
  <c r="S3134" i="4"/>
  <c r="S3135" i="4"/>
  <c r="S3136" i="4"/>
  <c r="S3137" i="4"/>
  <c r="S3138" i="4"/>
  <c r="S3139" i="4"/>
  <c r="S3140" i="4"/>
  <c r="S3141" i="4"/>
  <c r="S3142" i="4"/>
  <c r="S3143" i="4"/>
  <c r="S3144" i="4"/>
  <c r="S3145" i="4"/>
  <c r="S3146" i="4"/>
  <c r="S3147" i="4"/>
  <c r="S3148" i="4"/>
  <c r="S3149" i="4"/>
  <c r="S3150" i="4"/>
  <c r="S3151" i="4"/>
  <c r="S3152" i="4"/>
  <c r="S3153" i="4"/>
  <c r="S3154" i="4"/>
  <c r="S3155" i="4"/>
  <c r="S3156" i="4"/>
  <c r="S3157" i="4"/>
  <c r="S3158" i="4"/>
  <c r="S3159" i="4"/>
  <c r="S3160" i="4"/>
  <c r="S3161" i="4"/>
  <c r="S3162" i="4"/>
  <c r="S3163" i="4"/>
  <c r="S3164" i="4"/>
  <c r="S3165" i="4"/>
  <c r="S3166" i="4"/>
  <c r="S3167" i="4"/>
  <c r="S3168" i="4"/>
  <c r="S3169" i="4"/>
  <c r="S3170" i="4"/>
  <c r="S3171" i="4"/>
  <c r="S3172" i="4"/>
  <c r="S3173" i="4"/>
  <c r="S3174" i="4"/>
  <c r="S3175" i="4"/>
  <c r="S3176" i="4"/>
  <c r="S3177" i="4"/>
  <c r="S3178" i="4"/>
  <c r="S3179" i="4"/>
  <c r="S3180" i="4"/>
  <c r="S3181" i="4"/>
  <c r="S3182" i="4"/>
  <c r="S3183" i="4"/>
  <c r="S3184" i="4"/>
  <c r="S3185" i="4"/>
  <c r="S3186" i="4"/>
  <c r="S3187" i="4"/>
  <c r="S3188" i="4"/>
  <c r="S3189" i="4"/>
  <c r="S3190" i="4"/>
  <c r="S3191" i="4"/>
  <c r="S3192" i="4"/>
  <c r="S3193" i="4"/>
  <c r="S3194" i="4"/>
  <c r="S3195" i="4"/>
  <c r="S3196" i="4"/>
  <c r="S3197" i="4"/>
  <c r="S3198" i="4"/>
  <c r="S3199" i="4"/>
  <c r="S3200" i="4"/>
  <c r="S3201" i="4"/>
  <c r="S3202" i="4"/>
  <c r="S3203" i="4"/>
  <c r="S3204" i="4"/>
  <c r="S3205" i="4"/>
  <c r="S3206" i="4"/>
  <c r="S3207" i="4"/>
  <c r="S3208" i="4"/>
  <c r="S3209" i="4"/>
  <c r="S3210" i="4"/>
  <c r="S3211" i="4"/>
  <c r="S3212" i="4"/>
  <c r="S3213" i="4"/>
  <c r="S3214" i="4"/>
  <c r="S3215" i="4"/>
  <c r="S3216" i="4"/>
  <c r="S3217" i="4"/>
  <c r="S3218" i="4"/>
  <c r="S3219" i="4"/>
  <c r="S3220" i="4"/>
  <c r="S3221" i="4"/>
  <c r="S3222" i="4"/>
  <c r="S3223" i="4"/>
  <c r="S3224" i="4"/>
  <c r="S3225" i="4"/>
  <c r="S3226" i="4"/>
  <c r="S3227" i="4"/>
  <c r="S3228" i="4"/>
  <c r="S3229" i="4"/>
  <c r="S3230" i="4"/>
  <c r="S3231" i="4"/>
  <c r="S3232" i="4"/>
  <c r="S3233" i="4"/>
  <c r="S3234" i="4"/>
  <c r="S3235" i="4"/>
  <c r="S3236" i="4"/>
  <c r="S3237" i="4"/>
  <c r="S3238" i="4"/>
  <c r="S3239" i="4"/>
  <c r="S3240" i="4"/>
  <c r="S3241" i="4"/>
  <c r="S3242" i="4"/>
  <c r="S3243" i="4"/>
  <c r="S3244" i="4"/>
  <c r="S3245" i="4"/>
  <c r="S3246" i="4"/>
  <c r="S3247" i="4"/>
  <c r="S3248" i="4"/>
  <c r="S3249" i="4"/>
  <c r="S3250" i="4"/>
  <c r="S3251" i="4"/>
  <c r="S3252" i="4"/>
  <c r="S3253" i="4"/>
  <c r="S3254" i="4"/>
  <c r="S3255" i="4"/>
  <c r="S3256" i="4"/>
  <c r="S3257" i="4"/>
  <c r="S3258" i="4"/>
  <c r="S3259" i="4"/>
  <c r="S3260" i="4"/>
  <c r="S3261" i="4"/>
  <c r="S3262" i="4"/>
  <c r="S3263" i="4"/>
  <c r="S3264" i="4"/>
  <c r="S3265" i="4"/>
  <c r="S3266" i="4"/>
  <c r="S3267" i="4"/>
  <c r="S3268" i="4"/>
  <c r="S3269" i="4"/>
  <c r="S3270" i="4"/>
  <c r="S3271" i="4"/>
  <c r="S3272" i="4"/>
  <c r="S3273" i="4"/>
  <c r="S3274" i="4"/>
  <c r="S3275" i="4"/>
  <c r="S3276" i="4"/>
  <c r="S3277" i="4"/>
  <c r="S3278" i="4"/>
  <c r="S3279" i="4"/>
  <c r="S3280" i="4"/>
  <c r="S3281" i="4"/>
  <c r="S3282" i="4"/>
  <c r="S3283" i="4"/>
  <c r="S3284" i="4"/>
  <c r="S3285" i="4"/>
  <c r="S3286" i="4"/>
  <c r="S3287" i="4"/>
  <c r="S3288" i="4"/>
  <c r="S3289" i="4"/>
  <c r="S3290" i="4"/>
  <c r="S3291" i="4"/>
  <c r="S3292" i="4"/>
  <c r="S3293" i="4"/>
  <c r="S3294" i="4"/>
  <c r="S3295" i="4"/>
  <c r="S3296" i="4"/>
  <c r="S3297" i="4"/>
  <c r="S3298" i="4"/>
  <c r="S3299" i="4"/>
  <c r="S3300" i="4"/>
  <c r="S3301" i="4"/>
  <c r="S3302" i="4"/>
  <c r="S3303" i="4"/>
  <c r="S3304" i="4"/>
  <c r="S3305" i="4"/>
  <c r="S3306" i="4"/>
  <c r="S3307" i="4"/>
  <c r="S3308" i="4"/>
  <c r="S3309" i="4"/>
  <c r="S3310" i="4"/>
  <c r="S3311" i="4"/>
  <c r="S3312" i="4"/>
  <c r="S3313" i="4"/>
  <c r="S3314" i="4"/>
  <c r="S3315" i="4"/>
  <c r="S3316" i="4"/>
  <c r="S3317" i="4"/>
  <c r="S3318" i="4"/>
  <c r="S3319" i="4"/>
  <c r="S3320" i="4"/>
  <c r="S3321" i="4"/>
  <c r="S3322" i="4"/>
  <c r="S3323" i="4"/>
  <c r="S3324" i="4"/>
  <c r="S3325" i="4"/>
  <c r="S3326" i="4"/>
  <c r="S3327" i="4"/>
  <c r="S3328" i="4"/>
  <c r="S3329" i="4"/>
  <c r="S3330" i="4"/>
  <c r="S3331" i="4"/>
  <c r="S3332" i="4"/>
  <c r="S3333" i="4"/>
  <c r="S3334" i="4"/>
  <c r="S3335" i="4"/>
  <c r="S3336" i="4"/>
  <c r="S3337" i="4"/>
  <c r="S3338" i="4"/>
  <c r="S3339" i="4"/>
  <c r="S3340" i="4"/>
  <c r="S3341" i="4"/>
  <c r="S3342" i="4"/>
  <c r="S3343" i="4"/>
  <c r="S3344" i="4"/>
  <c r="S3345" i="4"/>
  <c r="S3346" i="4"/>
  <c r="S3347" i="4"/>
  <c r="S3348" i="4"/>
  <c r="S3349" i="4"/>
  <c r="S3350" i="4"/>
  <c r="S3351" i="4"/>
  <c r="S3352" i="4"/>
  <c r="S3353" i="4"/>
  <c r="S3354" i="4"/>
  <c r="S3355" i="4"/>
  <c r="S3356" i="4"/>
  <c r="S3357" i="4"/>
  <c r="S3358" i="4"/>
  <c r="S3359" i="4"/>
  <c r="S3360" i="4"/>
  <c r="S3361" i="4"/>
  <c r="S3362" i="4"/>
  <c r="S3363" i="4"/>
  <c r="S3364" i="4"/>
  <c r="S3365" i="4"/>
  <c r="S3366" i="4"/>
  <c r="S3367" i="4"/>
  <c r="S3368" i="4"/>
  <c r="S3369" i="4"/>
  <c r="S3370" i="4"/>
  <c r="S3371" i="4"/>
  <c r="S3372" i="4"/>
  <c r="S3373" i="4"/>
  <c r="S3374" i="4"/>
  <c r="S3375" i="4"/>
  <c r="S3376" i="4"/>
  <c r="S3377" i="4"/>
  <c r="S3378" i="4"/>
  <c r="S3379" i="4"/>
  <c r="S3380" i="4"/>
  <c r="S3381" i="4"/>
  <c r="S3382" i="4"/>
  <c r="S3383" i="4"/>
  <c r="S3384" i="4"/>
  <c r="S3385" i="4"/>
  <c r="S3386" i="4"/>
  <c r="S3387" i="4"/>
  <c r="S3388" i="4"/>
  <c r="S3389" i="4"/>
  <c r="S3390" i="4"/>
  <c r="S3391" i="4"/>
  <c r="S3392" i="4"/>
  <c r="S3393" i="4"/>
  <c r="S3394" i="4"/>
  <c r="S3395" i="4"/>
  <c r="S3396" i="4"/>
  <c r="S3397" i="4"/>
  <c r="S3398" i="4"/>
  <c r="S3399" i="4"/>
  <c r="S3400" i="4"/>
  <c r="S3401" i="4"/>
  <c r="S3402" i="4"/>
  <c r="S3403" i="4"/>
  <c r="S3404" i="4"/>
  <c r="S3405" i="4"/>
  <c r="S3406" i="4"/>
  <c r="S3407" i="4"/>
  <c r="S3408" i="4"/>
  <c r="S3409" i="4"/>
  <c r="S3410" i="4"/>
  <c r="S3411" i="4"/>
  <c r="S3412" i="4"/>
  <c r="S3413" i="4"/>
  <c r="S3414" i="4"/>
  <c r="S3415" i="4"/>
  <c r="S3416" i="4"/>
  <c r="S3417" i="4"/>
  <c r="S3418" i="4"/>
  <c r="S3419" i="4"/>
  <c r="S3420" i="4"/>
  <c r="S3421" i="4"/>
  <c r="S3422" i="4"/>
  <c r="S3423" i="4"/>
  <c r="S3424" i="4"/>
  <c r="S3425" i="4"/>
  <c r="S3426" i="4"/>
  <c r="S3427" i="4"/>
  <c r="S3428" i="4"/>
  <c r="S3429" i="4"/>
  <c r="S3430" i="4"/>
  <c r="S3431" i="4"/>
  <c r="S3432" i="4"/>
  <c r="S3433" i="4"/>
  <c r="S3434" i="4"/>
  <c r="S3435" i="4"/>
  <c r="S3436" i="4"/>
  <c r="S3437" i="4"/>
  <c r="S3438" i="4"/>
  <c r="S3439" i="4"/>
  <c r="S3440" i="4"/>
  <c r="S3441" i="4"/>
  <c r="S3442" i="4"/>
  <c r="S3443" i="4"/>
  <c r="S3444" i="4"/>
  <c r="S3445" i="4"/>
  <c r="S3446" i="4"/>
  <c r="S3447" i="4"/>
  <c r="S3448" i="4"/>
  <c r="S3449" i="4"/>
  <c r="S3450" i="4"/>
  <c r="S3451" i="4"/>
  <c r="S3452" i="4"/>
  <c r="S3453" i="4"/>
  <c r="S3454" i="4"/>
  <c r="S3455" i="4"/>
  <c r="S3456" i="4"/>
  <c r="S3457" i="4"/>
  <c r="S3458" i="4"/>
  <c r="S3459" i="4"/>
  <c r="S3460" i="4"/>
  <c r="S3461" i="4"/>
  <c r="S3462" i="4"/>
  <c r="S3463" i="4"/>
  <c r="S3464" i="4"/>
  <c r="S3465" i="4"/>
  <c r="S3466" i="4"/>
  <c r="S3467" i="4"/>
  <c r="S3468" i="4"/>
  <c r="S3469" i="4"/>
  <c r="S3470" i="4"/>
  <c r="S3471" i="4"/>
  <c r="S3472" i="4"/>
  <c r="S3473" i="4"/>
  <c r="S3474" i="4"/>
  <c r="S3475" i="4"/>
  <c r="S3476" i="4"/>
  <c r="S3477" i="4"/>
  <c r="S3478" i="4"/>
  <c r="S3479" i="4"/>
  <c r="S3480" i="4"/>
  <c r="S3481" i="4"/>
  <c r="S3482" i="4"/>
  <c r="S3483" i="4"/>
  <c r="S3484" i="4"/>
  <c r="S3485" i="4"/>
  <c r="S3486" i="4"/>
  <c r="S3487" i="4"/>
  <c r="S3488" i="4"/>
  <c r="S3489" i="4"/>
  <c r="S3490" i="4"/>
  <c r="S3491" i="4"/>
  <c r="S3492" i="4"/>
  <c r="S3493" i="4"/>
  <c r="S3494" i="4"/>
  <c r="S3495" i="4"/>
  <c r="S3496" i="4"/>
  <c r="S3497" i="4"/>
  <c r="S3498" i="4"/>
  <c r="S3499" i="4"/>
  <c r="S3500" i="4"/>
  <c r="S3501" i="4"/>
  <c r="S3502" i="4"/>
  <c r="S3503" i="4"/>
  <c r="S3504" i="4"/>
  <c r="S3505" i="4"/>
  <c r="S3506" i="4"/>
  <c r="S3507" i="4"/>
  <c r="S3508" i="4"/>
  <c r="S3509" i="4"/>
  <c r="S3510" i="4"/>
  <c r="S3511" i="4"/>
  <c r="S3512" i="4"/>
  <c r="S3513" i="4"/>
  <c r="S3514" i="4"/>
  <c r="S3515" i="4"/>
  <c r="S3516" i="4"/>
  <c r="S3517" i="4"/>
  <c r="S3518" i="4"/>
  <c r="S3519" i="4"/>
  <c r="S3520" i="4"/>
  <c r="S3521" i="4"/>
  <c r="S3522" i="4"/>
  <c r="S3523" i="4"/>
  <c r="S3524" i="4"/>
  <c r="S3525" i="4"/>
  <c r="S3526" i="4"/>
  <c r="S3527" i="4"/>
  <c r="S3528" i="4"/>
  <c r="S3529" i="4"/>
  <c r="S3530" i="4"/>
  <c r="S3531" i="4"/>
  <c r="S3532" i="4"/>
  <c r="S3533" i="4"/>
  <c r="S3534" i="4"/>
  <c r="S3535" i="4"/>
  <c r="S3536" i="4"/>
  <c r="S3537" i="4"/>
  <c r="S3538" i="4"/>
  <c r="S3539" i="4"/>
  <c r="S3540" i="4"/>
  <c r="S3541" i="4"/>
  <c r="S3542" i="4"/>
  <c r="S3543" i="4"/>
  <c r="S3544" i="4"/>
  <c r="S3545" i="4"/>
  <c r="S3546" i="4"/>
  <c r="S3547" i="4"/>
  <c r="S3548" i="4"/>
  <c r="S3549" i="4"/>
  <c r="S3550" i="4"/>
  <c r="S3551" i="4"/>
  <c r="S3552" i="4"/>
  <c r="S3553" i="4"/>
  <c r="S3554" i="4"/>
  <c r="S3555" i="4"/>
  <c r="S3556" i="4"/>
  <c r="S3557" i="4"/>
  <c r="S3558" i="4"/>
  <c r="S3559" i="4"/>
  <c r="S3560" i="4"/>
  <c r="S3561" i="4"/>
  <c r="S3562" i="4"/>
  <c r="S3563" i="4"/>
  <c r="S3564" i="4"/>
  <c r="S3565" i="4"/>
  <c r="S3566" i="4"/>
  <c r="S3567" i="4"/>
  <c r="S3568" i="4"/>
  <c r="S3569" i="4"/>
  <c r="S3570" i="4"/>
  <c r="S3571" i="4"/>
  <c r="S3572" i="4"/>
  <c r="S3573" i="4"/>
  <c r="S3574" i="4"/>
  <c r="S3575" i="4"/>
  <c r="S3576" i="4"/>
  <c r="S3577" i="4"/>
  <c r="S3578" i="4"/>
  <c r="S3579" i="4"/>
  <c r="S3580" i="4"/>
  <c r="S3581" i="4"/>
  <c r="S3582" i="4"/>
  <c r="S3583" i="4"/>
  <c r="S3584" i="4"/>
  <c r="S3585" i="4"/>
  <c r="S3586" i="4"/>
  <c r="S3587" i="4"/>
  <c r="S3588" i="4"/>
  <c r="S3589" i="4"/>
  <c r="S3590" i="4"/>
  <c r="S3591" i="4"/>
  <c r="S3592" i="4"/>
  <c r="S3593" i="4"/>
  <c r="S3594" i="4"/>
  <c r="S3595" i="4"/>
  <c r="S3596" i="4"/>
  <c r="S3597" i="4"/>
  <c r="S3598" i="4"/>
  <c r="S3599" i="4"/>
  <c r="S3600" i="4"/>
  <c r="S3601" i="4"/>
  <c r="S3602" i="4"/>
  <c r="S3603" i="4"/>
  <c r="S3604" i="4"/>
  <c r="S3605" i="4"/>
  <c r="S3606" i="4"/>
  <c r="S3607" i="4"/>
  <c r="S3608" i="4"/>
  <c r="S3609" i="4"/>
  <c r="S3610" i="4"/>
  <c r="S3611" i="4"/>
  <c r="S3612" i="4"/>
  <c r="S3613" i="4"/>
  <c r="S3614" i="4"/>
  <c r="S3615" i="4"/>
  <c r="S3616" i="4"/>
  <c r="S3617" i="4"/>
  <c r="S3618" i="4"/>
  <c r="S3619" i="4"/>
  <c r="S3620" i="4"/>
  <c r="S3621" i="4"/>
  <c r="S3622" i="4"/>
  <c r="S3623" i="4"/>
  <c r="S3624" i="4"/>
  <c r="S3625" i="4"/>
  <c r="S3626" i="4"/>
  <c r="S3627" i="4"/>
  <c r="S3628" i="4"/>
  <c r="S3629" i="4"/>
  <c r="S3630" i="4"/>
  <c r="S3631" i="4"/>
  <c r="S3632" i="4"/>
  <c r="S3633" i="4"/>
  <c r="S3634" i="4"/>
  <c r="S3635" i="4"/>
  <c r="S3636" i="4"/>
  <c r="S3637" i="4"/>
  <c r="S3638" i="4"/>
  <c r="S3639" i="4"/>
  <c r="S3640" i="4"/>
  <c r="S3641" i="4"/>
  <c r="S3642" i="4"/>
  <c r="S3643" i="4"/>
  <c r="S3644" i="4"/>
  <c r="S3645" i="4"/>
  <c r="S3646" i="4"/>
  <c r="S3647" i="4"/>
  <c r="S3648" i="4"/>
  <c r="S3649" i="4"/>
  <c r="S3650" i="4"/>
  <c r="S3651" i="4"/>
  <c r="S3652" i="4"/>
  <c r="S3653" i="4"/>
  <c r="S3654" i="4"/>
  <c r="S3655" i="4"/>
  <c r="S3656" i="4"/>
  <c r="S3657" i="4"/>
  <c r="S3658" i="4"/>
  <c r="S3659" i="4"/>
  <c r="S3660" i="4"/>
  <c r="S3661" i="4"/>
  <c r="S3662" i="4"/>
  <c r="S3663" i="4"/>
  <c r="S3664" i="4"/>
  <c r="S3665" i="4"/>
  <c r="S3666" i="4"/>
  <c r="S3667" i="4"/>
  <c r="S3668" i="4"/>
  <c r="S3669" i="4"/>
  <c r="S3670" i="4"/>
  <c r="S3671" i="4"/>
  <c r="S3672" i="4"/>
  <c r="S3673" i="4"/>
  <c r="S3674" i="4"/>
  <c r="S3675" i="4"/>
  <c r="S3676" i="4"/>
  <c r="S3677" i="4"/>
  <c r="S3678" i="4"/>
  <c r="S3679" i="4"/>
  <c r="S3680" i="4"/>
  <c r="S3681" i="4"/>
  <c r="S3682" i="4"/>
  <c r="S3683" i="4"/>
  <c r="S3684" i="4"/>
  <c r="S3685" i="4"/>
  <c r="S3686" i="4"/>
  <c r="S3687" i="4"/>
  <c r="S3688" i="4"/>
  <c r="S3689" i="4"/>
  <c r="S3690" i="4"/>
  <c r="S3691" i="4"/>
  <c r="S3692" i="4"/>
  <c r="S3693" i="4"/>
  <c r="S3694" i="4"/>
  <c r="S3695" i="4"/>
  <c r="S3696" i="4"/>
  <c r="S3697" i="4"/>
  <c r="S3698" i="4"/>
  <c r="S3699" i="4"/>
  <c r="S3700" i="4"/>
  <c r="S3701" i="4"/>
  <c r="S3702" i="4"/>
  <c r="S3703" i="4"/>
  <c r="S3704" i="4"/>
  <c r="S3705" i="4"/>
  <c r="S3706" i="4"/>
  <c r="S3707" i="4"/>
  <c r="S3708" i="4"/>
  <c r="S3709" i="4"/>
  <c r="S3710" i="4"/>
  <c r="S3711" i="4"/>
  <c r="S3712" i="4"/>
  <c r="S3713" i="4"/>
  <c r="S3714" i="4"/>
  <c r="S3715" i="4"/>
  <c r="S3716" i="4"/>
  <c r="S3717" i="4"/>
  <c r="S3718" i="4"/>
  <c r="S3719" i="4"/>
  <c r="S3720" i="4"/>
  <c r="S3721" i="4"/>
  <c r="S3722" i="4"/>
  <c r="S3723" i="4"/>
  <c r="S3724" i="4"/>
  <c r="S3725" i="4"/>
  <c r="S3726" i="4"/>
  <c r="S3727" i="4"/>
  <c r="S3728" i="4"/>
  <c r="S3729" i="4"/>
  <c r="S3730" i="4"/>
  <c r="S3731" i="4"/>
  <c r="S3732" i="4"/>
  <c r="S3733" i="4"/>
  <c r="S3734" i="4"/>
  <c r="S3735" i="4"/>
  <c r="S3736" i="4"/>
  <c r="S3737" i="4"/>
  <c r="S3738" i="4"/>
  <c r="S3739" i="4"/>
  <c r="S3740" i="4"/>
  <c r="S3741" i="4"/>
  <c r="S3742" i="4"/>
  <c r="S3743" i="4"/>
  <c r="S3744" i="4"/>
  <c r="S3745" i="4"/>
  <c r="S3746" i="4"/>
  <c r="S3747" i="4"/>
  <c r="S3748" i="4"/>
  <c r="S3749" i="4"/>
  <c r="S3750" i="4"/>
  <c r="S3751" i="4"/>
  <c r="S3752" i="4"/>
  <c r="S3753" i="4"/>
  <c r="S3754" i="4"/>
  <c r="S3755" i="4"/>
  <c r="S3756" i="4"/>
  <c r="S3757" i="4"/>
  <c r="S3758" i="4"/>
  <c r="S3759" i="4"/>
  <c r="S3760" i="4"/>
  <c r="S3761" i="4"/>
  <c r="S3762" i="4"/>
  <c r="S3763" i="4"/>
  <c r="S3764" i="4"/>
  <c r="S3765" i="4"/>
  <c r="S3766" i="4"/>
  <c r="S3767" i="4"/>
  <c r="S3768" i="4"/>
  <c r="S3769" i="4"/>
  <c r="S3770" i="4"/>
  <c r="S3771" i="4"/>
  <c r="S3772" i="4"/>
  <c r="S3773" i="4"/>
  <c r="S3774" i="4"/>
  <c r="S3775" i="4"/>
  <c r="S3776" i="4"/>
  <c r="S3777" i="4"/>
  <c r="S3778" i="4"/>
  <c r="S3779" i="4"/>
  <c r="S3780" i="4"/>
  <c r="S3781" i="4"/>
  <c r="S3782" i="4"/>
  <c r="S3783" i="4"/>
  <c r="S3784" i="4"/>
  <c r="S3785" i="4"/>
  <c r="S3786" i="4"/>
  <c r="S3787" i="4"/>
  <c r="S3788" i="4"/>
  <c r="S3789" i="4"/>
  <c r="S3790" i="4"/>
  <c r="S3791" i="4"/>
  <c r="S3792" i="4"/>
  <c r="S3793" i="4"/>
  <c r="S3794" i="4"/>
  <c r="S3795" i="4"/>
  <c r="S3796" i="4"/>
  <c r="S3797" i="4"/>
  <c r="S3798" i="4"/>
  <c r="S3799" i="4"/>
  <c r="S3800" i="4"/>
  <c r="S3801" i="4"/>
  <c r="S3802" i="4"/>
  <c r="S3803" i="4"/>
  <c r="S3804" i="4"/>
  <c r="S3805" i="4"/>
  <c r="S3806" i="4"/>
  <c r="S3807" i="4"/>
  <c r="S3808" i="4"/>
  <c r="S3809" i="4"/>
  <c r="S3810" i="4"/>
  <c r="S3811" i="4"/>
  <c r="S3812" i="4"/>
  <c r="S3813" i="4"/>
  <c r="S3814" i="4"/>
  <c r="S3815" i="4"/>
  <c r="S3816" i="4"/>
  <c r="S3817" i="4"/>
  <c r="S3818" i="4"/>
  <c r="S3819" i="4"/>
  <c r="S3820" i="4"/>
  <c r="S3821" i="4"/>
  <c r="S3822" i="4"/>
  <c r="S3823" i="4"/>
  <c r="S3824" i="4"/>
  <c r="S3825" i="4"/>
  <c r="S3826" i="4"/>
  <c r="S3827" i="4"/>
  <c r="S3828" i="4"/>
  <c r="S3829" i="4"/>
  <c r="S3830" i="4"/>
  <c r="S3831" i="4"/>
  <c r="S3832" i="4"/>
  <c r="S3833" i="4"/>
  <c r="S3834" i="4"/>
  <c r="S3835" i="4"/>
  <c r="S3836" i="4"/>
  <c r="S3837" i="4"/>
  <c r="S3838" i="4"/>
  <c r="S3839" i="4"/>
  <c r="S3840" i="4"/>
  <c r="S3841" i="4"/>
  <c r="S3842" i="4"/>
  <c r="S3843" i="4"/>
  <c r="S3844" i="4"/>
  <c r="S3845" i="4"/>
  <c r="S3846" i="4"/>
  <c r="S3847" i="4"/>
  <c r="S3848" i="4"/>
  <c r="S3849" i="4"/>
  <c r="S3850" i="4"/>
  <c r="S3851" i="4"/>
  <c r="S3852" i="4"/>
  <c r="S3853" i="4"/>
  <c r="S3854" i="4"/>
  <c r="S3855" i="4"/>
  <c r="S3856" i="4"/>
  <c r="S3857" i="4"/>
  <c r="S3858" i="4"/>
  <c r="S3859" i="4"/>
  <c r="S3860" i="4"/>
  <c r="S3861" i="4"/>
  <c r="S3862" i="4"/>
  <c r="S3863" i="4"/>
  <c r="S3864" i="4"/>
  <c r="S3865" i="4"/>
  <c r="S3866" i="4"/>
  <c r="S3867" i="4"/>
  <c r="S3868" i="4"/>
  <c r="S3869" i="4"/>
  <c r="S3870" i="4"/>
  <c r="S3871" i="4"/>
  <c r="S3872" i="4"/>
  <c r="S3873" i="4"/>
  <c r="S3874" i="4"/>
  <c r="S3875" i="4"/>
  <c r="S3876" i="4"/>
  <c r="S3877" i="4"/>
  <c r="S3878" i="4"/>
  <c r="S3879" i="4"/>
  <c r="S3880" i="4"/>
  <c r="S3881" i="4"/>
  <c r="S3882" i="4"/>
  <c r="S3883" i="4"/>
  <c r="S3884" i="4"/>
  <c r="S3885" i="4"/>
  <c r="S3886" i="4"/>
  <c r="S3887" i="4"/>
  <c r="S3888" i="4"/>
  <c r="S3889" i="4"/>
  <c r="S3890" i="4"/>
  <c r="S3891" i="4"/>
  <c r="S3892" i="4"/>
  <c r="S3893" i="4"/>
  <c r="S3894" i="4"/>
  <c r="S3895" i="4"/>
  <c r="S3896" i="4"/>
  <c r="S3897" i="4"/>
  <c r="S3898" i="4"/>
  <c r="S3899" i="4"/>
  <c r="S3900" i="4"/>
  <c r="S3901" i="4"/>
  <c r="S3902" i="4"/>
  <c r="S3903" i="4"/>
  <c r="S3904" i="4"/>
  <c r="S3905" i="4"/>
  <c r="S3906" i="4"/>
  <c r="S3907" i="4"/>
  <c r="S3908" i="4"/>
  <c r="S3909" i="4"/>
  <c r="S3910" i="4"/>
  <c r="S3911" i="4"/>
  <c r="S3912" i="4"/>
  <c r="S3913" i="4"/>
  <c r="S3914" i="4"/>
  <c r="S3915" i="4"/>
  <c r="S3916" i="4"/>
  <c r="S3917" i="4"/>
  <c r="S3918" i="4"/>
  <c r="S3919" i="4"/>
  <c r="S3920" i="4"/>
  <c r="S3921" i="4"/>
  <c r="S3922" i="4"/>
  <c r="S3923" i="4"/>
  <c r="S3924" i="4"/>
  <c r="S3925" i="4"/>
  <c r="S3926" i="4"/>
  <c r="S3927" i="4"/>
  <c r="S3928" i="4"/>
  <c r="S3929" i="4"/>
  <c r="S3930" i="4"/>
  <c r="S3931" i="4"/>
  <c r="S3932" i="4"/>
  <c r="S3933" i="4"/>
  <c r="S3934" i="4"/>
  <c r="S3935" i="4"/>
  <c r="S3936" i="4"/>
  <c r="S3937" i="4"/>
  <c r="S3938" i="4"/>
  <c r="S3939" i="4"/>
  <c r="S3940" i="4"/>
  <c r="S3941" i="4"/>
  <c r="S3942" i="4"/>
  <c r="S3943" i="4"/>
  <c r="S3944" i="4"/>
  <c r="S3945" i="4"/>
  <c r="S3946" i="4"/>
  <c r="S3947" i="4"/>
  <c r="S3948" i="4"/>
  <c r="S3949" i="4"/>
  <c r="S3950" i="4"/>
  <c r="S3951" i="4"/>
  <c r="S3952" i="4"/>
  <c r="S3953" i="4"/>
  <c r="S3954" i="4"/>
  <c r="S3955" i="4"/>
  <c r="S3956" i="4"/>
  <c r="S3957" i="4"/>
  <c r="S3958" i="4"/>
  <c r="S3959" i="4"/>
  <c r="S3960" i="4"/>
  <c r="S3961" i="4"/>
  <c r="S3962" i="4"/>
  <c r="S3963" i="4"/>
  <c r="S3964" i="4"/>
  <c r="S3965" i="4"/>
  <c r="S3966" i="4"/>
  <c r="S3967" i="4"/>
  <c r="S3968" i="4"/>
  <c r="S3969" i="4"/>
  <c r="S3970" i="4"/>
  <c r="S3971" i="4"/>
  <c r="S3972" i="4"/>
  <c r="S3973" i="4"/>
  <c r="S3974" i="4"/>
  <c r="S3975" i="4"/>
  <c r="S3976" i="4"/>
  <c r="S3977" i="4"/>
  <c r="S3978" i="4"/>
  <c r="S3979" i="4"/>
  <c r="S3980" i="4"/>
  <c r="S3981" i="4"/>
  <c r="S3982" i="4"/>
  <c r="S3983" i="4"/>
  <c r="S3984" i="4"/>
  <c r="S3985" i="4"/>
  <c r="S3986" i="4"/>
  <c r="S3987" i="4"/>
  <c r="S3988" i="4"/>
  <c r="S3989" i="4"/>
  <c r="S3990" i="4"/>
  <c r="S3991" i="4"/>
  <c r="S3992" i="4"/>
  <c r="S3993" i="4"/>
  <c r="S3994" i="4"/>
  <c r="S3995" i="4"/>
  <c r="S3996" i="4"/>
  <c r="S3997" i="4"/>
  <c r="S3998" i="4"/>
  <c r="S3999" i="4"/>
  <c r="S4000" i="4"/>
  <c r="S4001" i="4"/>
  <c r="S4002" i="4"/>
  <c r="S4003" i="4"/>
  <c r="S4004" i="4"/>
  <c r="S4005" i="4"/>
  <c r="S4006" i="4"/>
  <c r="S4007" i="4"/>
  <c r="S4008" i="4"/>
  <c r="S4009" i="4"/>
  <c r="S4010" i="4"/>
  <c r="S4011" i="4"/>
  <c r="S4012" i="4"/>
  <c r="S4013" i="4"/>
  <c r="S4014" i="4"/>
  <c r="S4015" i="4"/>
  <c r="S4016" i="4"/>
  <c r="S4017" i="4"/>
  <c r="S4018" i="4"/>
  <c r="S4019" i="4"/>
  <c r="S4020" i="4"/>
  <c r="S4021" i="4"/>
  <c r="S4022" i="4"/>
  <c r="S4023" i="4"/>
  <c r="S4024" i="4"/>
  <c r="S4025" i="4"/>
  <c r="S4026" i="4"/>
  <c r="S4027" i="4"/>
  <c r="S4028" i="4"/>
  <c r="S4029" i="4"/>
  <c r="S4030" i="4"/>
  <c r="S4031" i="4"/>
  <c r="S4032" i="4"/>
  <c r="S4033" i="4"/>
  <c r="S4034" i="4"/>
  <c r="S4035" i="4"/>
  <c r="S4036" i="4"/>
  <c r="S4037" i="4"/>
  <c r="S4038" i="4"/>
  <c r="S4039" i="4"/>
  <c r="S4040" i="4"/>
  <c r="S4041" i="4"/>
  <c r="S4042" i="4"/>
  <c r="S4043" i="4"/>
  <c r="S4044" i="4"/>
  <c r="S4045" i="4"/>
  <c r="S4046" i="4"/>
  <c r="S4047" i="4"/>
  <c r="S4048" i="4"/>
  <c r="S4049" i="4"/>
  <c r="S4050" i="4"/>
  <c r="S4051" i="4"/>
  <c r="S4052" i="4"/>
  <c r="S4053" i="4"/>
  <c r="S4054" i="4"/>
  <c r="S4055" i="4"/>
  <c r="S4056" i="4"/>
  <c r="S4057" i="4"/>
  <c r="S4058" i="4"/>
  <c r="S4059" i="4"/>
  <c r="S4060" i="4"/>
  <c r="S4061" i="4"/>
  <c r="S4062" i="4"/>
  <c r="S4063" i="4"/>
  <c r="S4064" i="4"/>
  <c r="S4065" i="4"/>
  <c r="S4066" i="4"/>
  <c r="S4067" i="4"/>
  <c r="S4068" i="4"/>
  <c r="S4069" i="4"/>
  <c r="S4070" i="4"/>
  <c r="S4071" i="4"/>
  <c r="S4072" i="4"/>
  <c r="S4073" i="4"/>
  <c r="S4074" i="4"/>
  <c r="S4075" i="4"/>
  <c r="S4076" i="4"/>
  <c r="S4077" i="4"/>
  <c r="S4078" i="4"/>
  <c r="S4079" i="4"/>
  <c r="S4080" i="4"/>
  <c r="S4081" i="4"/>
  <c r="S4082" i="4"/>
  <c r="S4083" i="4"/>
  <c r="S4084" i="4"/>
  <c r="S4085" i="4"/>
  <c r="S4086" i="4"/>
  <c r="S4087" i="4"/>
  <c r="S4088" i="4"/>
  <c r="S4089" i="4"/>
  <c r="S4090" i="4"/>
  <c r="S4091" i="4"/>
  <c r="S4092" i="4"/>
  <c r="S4093" i="4"/>
  <c r="S4094" i="4"/>
  <c r="S4095" i="4"/>
  <c r="S4096" i="4"/>
  <c r="S4097" i="4"/>
  <c r="S4098" i="4"/>
  <c r="S4099" i="4"/>
  <c r="S4100" i="4"/>
  <c r="S4101" i="4"/>
  <c r="S4102" i="4"/>
  <c r="S4103" i="4"/>
  <c r="S4104" i="4"/>
  <c r="S4105" i="4"/>
  <c r="S4106" i="4"/>
  <c r="S4107" i="4"/>
  <c r="S4108" i="4"/>
  <c r="S4109" i="4"/>
  <c r="S4110" i="4"/>
  <c r="S4111" i="4"/>
  <c r="S4112" i="4"/>
  <c r="S4113" i="4"/>
  <c r="S4114" i="4"/>
  <c r="S4115" i="4"/>
  <c r="S4116" i="4"/>
  <c r="S4117" i="4"/>
  <c r="S4118" i="4"/>
  <c r="S4119" i="4"/>
  <c r="S4120" i="4"/>
  <c r="S4121" i="4"/>
  <c r="S4122" i="4"/>
  <c r="S4123" i="4"/>
  <c r="S4124" i="4"/>
  <c r="S4125" i="4"/>
  <c r="S4126" i="4"/>
  <c r="S4127" i="4"/>
  <c r="S4128" i="4"/>
  <c r="S4129" i="4"/>
  <c r="S4130" i="4"/>
  <c r="S4131" i="4"/>
  <c r="S4132" i="4"/>
  <c r="S4133" i="4"/>
  <c r="S4134" i="4"/>
  <c r="S4135" i="4"/>
  <c r="S4136" i="4"/>
  <c r="S4137" i="4"/>
  <c r="S4138" i="4"/>
  <c r="S4139" i="4"/>
  <c r="S4140" i="4"/>
  <c r="S4141" i="4"/>
  <c r="S4142" i="4"/>
  <c r="S4143" i="4"/>
  <c r="S4144" i="4"/>
  <c r="S4145" i="4"/>
  <c r="S4146" i="4"/>
  <c r="S4147" i="4"/>
  <c r="S4148" i="4"/>
  <c r="S4149" i="4"/>
  <c r="S4150" i="4"/>
  <c r="S4151" i="4"/>
  <c r="S4152" i="4"/>
  <c r="S4153" i="4"/>
  <c r="S4154" i="4"/>
  <c r="S4155" i="4"/>
  <c r="S4156" i="4"/>
  <c r="S4157" i="4"/>
  <c r="S4158" i="4"/>
  <c r="S4159" i="4"/>
  <c r="S4160" i="4"/>
  <c r="S4161" i="4"/>
  <c r="S4162" i="4"/>
  <c r="S4163" i="4"/>
  <c r="S4164" i="4"/>
  <c r="S4165" i="4"/>
  <c r="S4166" i="4"/>
  <c r="S4167" i="4"/>
  <c r="S4168" i="4"/>
  <c r="S4169" i="4"/>
  <c r="S4170" i="4"/>
  <c r="S4171" i="4"/>
  <c r="S4172" i="4"/>
  <c r="S4173" i="4"/>
  <c r="S4174" i="4"/>
  <c r="S4175" i="4"/>
  <c r="S4176" i="4"/>
  <c r="S4177" i="4"/>
  <c r="S4178" i="4"/>
  <c r="S4179" i="4"/>
  <c r="S4180" i="4"/>
  <c r="S4181" i="4"/>
  <c r="S4182" i="4"/>
  <c r="S4183" i="4"/>
  <c r="S4184" i="4"/>
  <c r="S4185" i="4"/>
  <c r="S4186" i="4"/>
  <c r="S4187" i="4"/>
  <c r="S4188" i="4"/>
  <c r="S4189" i="4"/>
  <c r="S4190" i="4"/>
  <c r="S4191" i="4"/>
  <c r="S4192" i="4"/>
  <c r="S4193" i="4"/>
  <c r="S4194" i="4"/>
  <c r="S4195" i="4"/>
  <c r="S4196" i="4"/>
  <c r="S4197" i="4"/>
  <c r="S4198" i="4"/>
  <c r="S4199" i="4"/>
  <c r="S4200" i="4"/>
  <c r="S4201" i="4"/>
  <c r="S4202" i="4"/>
  <c r="S4203" i="4"/>
  <c r="S4204" i="4"/>
  <c r="S4205" i="4"/>
  <c r="S4206" i="4"/>
  <c r="S4207" i="4"/>
  <c r="S4208" i="4"/>
  <c r="S4209" i="4"/>
  <c r="S4210" i="4"/>
  <c r="S4211" i="4"/>
  <c r="S4212" i="4"/>
  <c r="S4213" i="4"/>
  <c r="S4214" i="4"/>
  <c r="S4215" i="4"/>
  <c r="S4216" i="4"/>
  <c r="S4217" i="4"/>
  <c r="S4218" i="4"/>
  <c r="S4219" i="4"/>
  <c r="S4220" i="4"/>
  <c r="S4221" i="4"/>
  <c r="S4222" i="4"/>
  <c r="S4223" i="4"/>
  <c r="S4224" i="4"/>
  <c r="S4225" i="4"/>
  <c r="S4226" i="4"/>
  <c r="S4227" i="4"/>
  <c r="S4228" i="4"/>
  <c r="S4229" i="4"/>
  <c r="S4230" i="4"/>
  <c r="S4231" i="4"/>
  <c r="S4232" i="4"/>
  <c r="S4233" i="4"/>
  <c r="S4234" i="4"/>
  <c r="S4235" i="4"/>
  <c r="S4236" i="4"/>
  <c r="S4237" i="4"/>
  <c r="S4238" i="4"/>
  <c r="S4239" i="4"/>
  <c r="S4240" i="4"/>
  <c r="S4241" i="4"/>
  <c r="S4242" i="4"/>
  <c r="S4243" i="4"/>
  <c r="S4244" i="4"/>
  <c r="S4245" i="4"/>
  <c r="S4246" i="4"/>
  <c r="S4247" i="4"/>
  <c r="S4248" i="4"/>
  <c r="S4249" i="4"/>
  <c r="S4250" i="4"/>
  <c r="S4251" i="4"/>
  <c r="S4252" i="4"/>
  <c r="S4253" i="4"/>
  <c r="S4254" i="4"/>
  <c r="S4255" i="4"/>
  <c r="S4256" i="4"/>
  <c r="S4257" i="4"/>
  <c r="S4258" i="4"/>
  <c r="S4259" i="4"/>
  <c r="S4260" i="4"/>
  <c r="S4261" i="4"/>
  <c r="S4262" i="4"/>
  <c r="S4263" i="4"/>
  <c r="S4264" i="4"/>
  <c r="S4265" i="4"/>
  <c r="S4266" i="4"/>
  <c r="S4267" i="4"/>
  <c r="S4268" i="4"/>
  <c r="S4269" i="4"/>
  <c r="S4270" i="4"/>
  <c r="S4271" i="4"/>
  <c r="S4272" i="4"/>
  <c r="S4273" i="4"/>
  <c r="S4274" i="4"/>
  <c r="S4275" i="4"/>
  <c r="S4276" i="4"/>
  <c r="S4277" i="4"/>
  <c r="S4278" i="4"/>
  <c r="S4279" i="4"/>
  <c r="S4280" i="4"/>
  <c r="S4281" i="4"/>
  <c r="S4282" i="4"/>
  <c r="S4283" i="4"/>
  <c r="S4284" i="4"/>
  <c r="S4285" i="4"/>
  <c r="S4286" i="4"/>
  <c r="S4287" i="4"/>
  <c r="S4288" i="4"/>
  <c r="S4289" i="4"/>
  <c r="S4290" i="4"/>
  <c r="S4291" i="4"/>
  <c r="S4292" i="4"/>
  <c r="S4293" i="4"/>
  <c r="S4294" i="4"/>
  <c r="S4295" i="4"/>
  <c r="S4296" i="4"/>
  <c r="S4297" i="4"/>
  <c r="S4298" i="4"/>
  <c r="S4299" i="4"/>
  <c r="S4300" i="4"/>
  <c r="S4301" i="4"/>
  <c r="S4302" i="4"/>
  <c r="S4303" i="4"/>
  <c r="S4304" i="4"/>
  <c r="S4305" i="4"/>
  <c r="S4306" i="4"/>
  <c r="S4307" i="4"/>
  <c r="S4308" i="4"/>
  <c r="S4309" i="4"/>
  <c r="S4310" i="4"/>
  <c r="S4311" i="4"/>
  <c r="S4312" i="4"/>
  <c r="S4313" i="4"/>
  <c r="S4314" i="4"/>
  <c r="S4315" i="4"/>
  <c r="S4316" i="4"/>
  <c r="S4317" i="4"/>
  <c r="S4318" i="4"/>
  <c r="S4319" i="4"/>
  <c r="S4320" i="4"/>
  <c r="S4321" i="4"/>
  <c r="S4322" i="4"/>
  <c r="S4323" i="4"/>
  <c r="S4324" i="4"/>
  <c r="S4325" i="4"/>
  <c r="S4326" i="4"/>
  <c r="S4327" i="4"/>
  <c r="S4328" i="4"/>
  <c r="S4329" i="4"/>
  <c r="S4330" i="4"/>
  <c r="S4331" i="4"/>
  <c r="S4332" i="4"/>
  <c r="S4333" i="4"/>
  <c r="S4334" i="4"/>
  <c r="S4335" i="4"/>
  <c r="S4336" i="4"/>
  <c r="S4337" i="4"/>
  <c r="S4338" i="4"/>
  <c r="S4339" i="4"/>
  <c r="S4340" i="4"/>
  <c r="S4341" i="4"/>
  <c r="S4342" i="4"/>
  <c r="S4343" i="4"/>
  <c r="S4344" i="4"/>
  <c r="S4345" i="4"/>
  <c r="S4346" i="4"/>
  <c r="S4347" i="4"/>
  <c r="S4348" i="4"/>
  <c r="S4349" i="4"/>
  <c r="S4350" i="4"/>
  <c r="S4351" i="4"/>
  <c r="S4352" i="4"/>
  <c r="S4353" i="4"/>
  <c r="S4354" i="4"/>
  <c r="S4355" i="4"/>
  <c r="S4356" i="4"/>
  <c r="S4357" i="4"/>
  <c r="S4358" i="4"/>
  <c r="S4359" i="4"/>
  <c r="S4360" i="4"/>
  <c r="S4361" i="4"/>
  <c r="S4362" i="4"/>
  <c r="S4363" i="4"/>
  <c r="S4364" i="4"/>
  <c r="S4365" i="4"/>
  <c r="S4366" i="4"/>
  <c r="S4367" i="4"/>
  <c r="S4368" i="4"/>
  <c r="S4369" i="4"/>
  <c r="S4370" i="4"/>
  <c r="S4371" i="4"/>
  <c r="S4372" i="4"/>
  <c r="S4373" i="4"/>
  <c r="S4374" i="4"/>
  <c r="S4375" i="4"/>
  <c r="S4376" i="4"/>
  <c r="S4377" i="4"/>
  <c r="S4378" i="4"/>
  <c r="S4379" i="4"/>
  <c r="S4380" i="4"/>
  <c r="S4381" i="4"/>
  <c r="S4382" i="4"/>
  <c r="S4383" i="4"/>
  <c r="S4384" i="4"/>
  <c r="S4385" i="4"/>
  <c r="S4386" i="4"/>
  <c r="S4387" i="4"/>
  <c r="S4388" i="4"/>
  <c r="S4389" i="4"/>
  <c r="S4390" i="4"/>
  <c r="S4391" i="4"/>
  <c r="S4392" i="4"/>
  <c r="S4393" i="4"/>
  <c r="S4394" i="4"/>
  <c r="S4395" i="4"/>
  <c r="S4396" i="4"/>
  <c r="S4397" i="4"/>
  <c r="S4398" i="4"/>
  <c r="S4399" i="4"/>
  <c r="S4400" i="4"/>
  <c r="S4401" i="4"/>
  <c r="S4402" i="4"/>
  <c r="S4403" i="4"/>
  <c r="S4404" i="4"/>
  <c r="S4405" i="4"/>
  <c r="S4406" i="4"/>
  <c r="S4407" i="4"/>
  <c r="S4408" i="4"/>
  <c r="S4409" i="4"/>
  <c r="S4410" i="4"/>
  <c r="S4411" i="4"/>
  <c r="S4412" i="4"/>
  <c r="S4413" i="4"/>
  <c r="S4414" i="4"/>
  <c r="S4415" i="4"/>
  <c r="S4416" i="4"/>
  <c r="S4417" i="4"/>
  <c r="S4418" i="4"/>
  <c r="S4419" i="4"/>
  <c r="S4420" i="4"/>
  <c r="S4421" i="4"/>
  <c r="S4422" i="4"/>
  <c r="S4423" i="4"/>
  <c r="S4424" i="4"/>
  <c r="S4425" i="4"/>
  <c r="S4426" i="4"/>
  <c r="S4427" i="4"/>
  <c r="S4428" i="4"/>
  <c r="S4429" i="4"/>
  <c r="S4430" i="4"/>
  <c r="S4431" i="4"/>
  <c r="S4432" i="4"/>
  <c r="S4433" i="4"/>
  <c r="S4434" i="4"/>
  <c r="S4435" i="4"/>
  <c r="S4436" i="4"/>
  <c r="S4437" i="4"/>
  <c r="S4438" i="4"/>
  <c r="S4439" i="4"/>
  <c r="S4440" i="4"/>
  <c r="S4441" i="4"/>
  <c r="S4442" i="4"/>
  <c r="S4443" i="4"/>
  <c r="S4444" i="4"/>
  <c r="S4445" i="4"/>
  <c r="S4446" i="4"/>
  <c r="S4447" i="4"/>
  <c r="S4448" i="4"/>
  <c r="S4449" i="4"/>
  <c r="S4450" i="4"/>
  <c r="S4451" i="4"/>
  <c r="S4452" i="4"/>
  <c r="S4453" i="4"/>
  <c r="S4454" i="4"/>
  <c r="S4455" i="4"/>
  <c r="S4456" i="4"/>
  <c r="S4457" i="4"/>
  <c r="S4458" i="4"/>
  <c r="S4459" i="4"/>
  <c r="S4460" i="4"/>
  <c r="S4461" i="4"/>
  <c r="S4462" i="4"/>
  <c r="S4463" i="4"/>
  <c r="S4464" i="4"/>
  <c r="S4465" i="4"/>
  <c r="S4466" i="4"/>
  <c r="S4467" i="4"/>
  <c r="S4468" i="4"/>
  <c r="S4469" i="4"/>
  <c r="S4470" i="4"/>
  <c r="S4471" i="4"/>
  <c r="S4472" i="4"/>
  <c r="S4473" i="4"/>
  <c r="S4474" i="4"/>
  <c r="S4475" i="4"/>
  <c r="S4476" i="4"/>
  <c r="S4477" i="4"/>
  <c r="S4478" i="4"/>
  <c r="S4479" i="4"/>
  <c r="S4480" i="4"/>
  <c r="S4481" i="4"/>
  <c r="S4482" i="4"/>
  <c r="S4483" i="4"/>
  <c r="S4484" i="4"/>
  <c r="S4485" i="4"/>
  <c r="S4486" i="4"/>
  <c r="S4487" i="4"/>
  <c r="S4488" i="4"/>
  <c r="S4489" i="4"/>
  <c r="S4490" i="4"/>
  <c r="S4491" i="4"/>
  <c r="S4492" i="4"/>
  <c r="S4493" i="4"/>
  <c r="S4494" i="4"/>
  <c r="S4495" i="4"/>
  <c r="S4496" i="4"/>
  <c r="S4497" i="4"/>
  <c r="S4498" i="4"/>
  <c r="S4499" i="4"/>
  <c r="S4500" i="4"/>
  <c r="S4501" i="4"/>
  <c r="S4502" i="4"/>
  <c r="S4503" i="4"/>
  <c r="S4504" i="4"/>
  <c r="S4505" i="4"/>
  <c r="S4506" i="4"/>
  <c r="S4507" i="4"/>
  <c r="S4508" i="4"/>
  <c r="S4509" i="4"/>
  <c r="S4510" i="4"/>
  <c r="S4511" i="4"/>
  <c r="S4512" i="4"/>
  <c r="S4513" i="4"/>
  <c r="S4514" i="4"/>
  <c r="S4515" i="4"/>
  <c r="S4516" i="4"/>
  <c r="S4517" i="4"/>
  <c r="S4518" i="4"/>
  <c r="S4519" i="4"/>
  <c r="S4520" i="4"/>
  <c r="S4521" i="4"/>
  <c r="S4522" i="4"/>
  <c r="S4523" i="4"/>
  <c r="S4524" i="4"/>
  <c r="S4525" i="4"/>
  <c r="S4526" i="4"/>
  <c r="S4527" i="4"/>
  <c r="S4528" i="4"/>
  <c r="S4529" i="4"/>
  <c r="S4530" i="4"/>
  <c r="S4531" i="4"/>
  <c r="S4532" i="4"/>
  <c r="S4533" i="4"/>
  <c r="S4534" i="4"/>
  <c r="S4535" i="4"/>
  <c r="S4536" i="4"/>
  <c r="S4537" i="4"/>
  <c r="S4538" i="4"/>
  <c r="S4539" i="4"/>
  <c r="S4540" i="4"/>
  <c r="S4541" i="4"/>
  <c r="S4542" i="4"/>
  <c r="S4543" i="4"/>
  <c r="S4544" i="4"/>
  <c r="S4545" i="4"/>
  <c r="S4546" i="4"/>
  <c r="S4547" i="4"/>
  <c r="S4548" i="4"/>
  <c r="S4549" i="4"/>
  <c r="S4550" i="4"/>
  <c r="S4551" i="4"/>
  <c r="S4552" i="4"/>
  <c r="S4553" i="4"/>
  <c r="S4554" i="4"/>
  <c r="S4555" i="4"/>
  <c r="S4556" i="4"/>
  <c r="S4557" i="4"/>
  <c r="S4558" i="4"/>
  <c r="S4559" i="4"/>
  <c r="S4560" i="4"/>
  <c r="S4561" i="4"/>
  <c r="S4562" i="4"/>
  <c r="S4563" i="4"/>
  <c r="S4564" i="4"/>
  <c r="S4565" i="4"/>
  <c r="S4566" i="4"/>
  <c r="S4567" i="4"/>
  <c r="S4568" i="4"/>
  <c r="S4569" i="4"/>
  <c r="S4570" i="4"/>
  <c r="S4571" i="4"/>
  <c r="S4572" i="4"/>
  <c r="S4573" i="4"/>
  <c r="S4574" i="4"/>
  <c r="S4575" i="4"/>
  <c r="S4576" i="4"/>
  <c r="S4577" i="4"/>
  <c r="S4578" i="4"/>
  <c r="S4579" i="4"/>
  <c r="S4580" i="4"/>
  <c r="S4581" i="4"/>
  <c r="S4582" i="4"/>
  <c r="S4583" i="4"/>
  <c r="S4584" i="4"/>
  <c r="S4585" i="4"/>
  <c r="S4586" i="4"/>
  <c r="S4587" i="4"/>
  <c r="S4588" i="4"/>
  <c r="S4589" i="4"/>
  <c r="S4590" i="4"/>
  <c r="S4591" i="4"/>
  <c r="S4592" i="4"/>
  <c r="S4593" i="4"/>
  <c r="S4594" i="4"/>
  <c r="S4595" i="4"/>
  <c r="S4596" i="4"/>
  <c r="S4597" i="4"/>
  <c r="S4598" i="4"/>
  <c r="S4599" i="4"/>
  <c r="S4600" i="4"/>
  <c r="S4601" i="4"/>
  <c r="S4602" i="4"/>
  <c r="S4603" i="4"/>
  <c r="S4604" i="4"/>
  <c r="S4605" i="4"/>
  <c r="S4606" i="4"/>
  <c r="S4607" i="4"/>
  <c r="S4608" i="4"/>
  <c r="S4609" i="4"/>
  <c r="S4610" i="4"/>
  <c r="S4611" i="4"/>
  <c r="S4612" i="4"/>
  <c r="S4613" i="4"/>
  <c r="S4614" i="4"/>
  <c r="S4615" i="4"/>
  <c r="S4616" i="4"/>
  <c r="S4617" i="4"/>
  <c r="S4618" i="4"/>
  <c r="S4619" i="4"/>
  <c r="S4620" i="4"/>
  <c r="S4621" i="4"/>
  <c r="S4622" i="4"/>
  <c r="S4623" i="4"/>
  <c r="S4624" i="4"/>
  <c r="S4625" i="4"/>
  <c r="S4626" i="4"/>
  <c r="S4627" i="4"/>
  <c r="S4628" i="4"/>
  <c r="S4629" i="4"/>
  <c r="S4630" i="4"/>
  <c r="S4631" i="4"/>
  <c r="S4632" i="4"/>
  <c r="S4633" i="4"/>
  <c r="S4634" i="4"/>
  <c r="S4635" i="4"/>
  <c r="S4636" i="4"/>
  <c r="S4637" i="4"/>
  <c r="S4638" i="4"/>
  <c r="S4639" i="4"/>
  <c r="S4640" i="4"/>
  <c r="S4641" i="4"/>
  <c r="S4642" i="4"/>
  <c r="S4643" i="4"/>
  <c r="S4644" i="4"/>
  <c r="S4645" i="4"/>
  <c r="S4646" i="4"/>
  <c r="S4647" i="4"/>
  <c r="S4648" i="4"/>
  <c r="S4649" i="4"/>
  <c r="S4650" i="4"/>
  <c r="S4651" i="4"/>
  <c r="S4652" i="4"/>
  <c r="S4653" i="4"/>
  <c r="S4654" i="4"/>
  <c r="S4655" i="4"/>
  <c r="S4656" i="4"/>
  <c r="S4657" i="4"/>
  <c r="S4658" i="4"/>
  <c r="S4659" i="4"/>
  <c r="S4660" i="4"/>
  <c r="S4661" i="4"/>
  <c r="S4662" i="4"/>
  <c r="S4663" i="4"/>
  <c r="S4664" i="4"/>
  <c r="S4665" i="4"/>
  <c r="S4666" i="4"/>
  <c r="S4667" i="4"/>
  <c r="S4668" i="4"/>
  <c r="S4669" i="4"/>
  <c r="S4670" i="4"/>
  <c r="S4671" i="4"/>
  <c r="S4672" i="4"/>
  <c r="S4673" i="4"/>
  <c r="S4674" i="4"/>
  <c r="S4675" i="4"/>
  <c r="S4676" i="4"/>
  <c r="S4677" i="4"/>
  <c r="S4678" i="4"/>
  <c r="S4679" i="4"/>
  <c r="S4680" i="4"/>
  <c r="S4681" i="4"/>
  <c r="S4682" i="4"/>
  <c r="S4683" i="4"/>
  <c r="S4684" i="4"/>
  <c r="S4685" i="4"/>
  <c r="S4686" i="4"/>
  <c r="S4687" i="4"/>
  <c r="S4688" i="4"/>
  <c r="S4689" i="4"/>
  <c r="S4690" i="4"/>
  <c r="S4691" i="4"/>
  <c r="S4692" i="4"/>
  <c r="S4693" i="4"/>
  <c r="S4694" i="4"/>
  <c r="S4695" i="4"/>
  <c r="S4696" i="4"/>
  <c r="S4697" i="4"/>
  <c r="S4698" i="4"/>
  <c r="S4699" i="4"/>
  <c r="S4700" i="4"/>
  <c r="S4701" i="4"/>
  <c r="S4702" i="4"/>
  <c r="S4703" i="4"/>
  <c r="S4704" i="4"/>
  <c r="S4705" i="4"/>
  <c r="S4706" i="4"/>
  <c r="S4707" i="4"/>
  <c r="S4708" i="4"/>
  <c r="S4709" i="4"/>
  <c r="S4710" i="4"/>
  <c r="S4711" i="4"/>
  <c r="S4712" i="4"/>
  <c r="S4713" i="4"/>
  <c r="S4714" i="4"/>
  <c r="S4715" i="4"/>
  <c r="S4716" i="4"/>
  <c r="S4717" i="4"/>
  <c r="S4718" i="4"/>
  <c r="S4719" i="4"/>
  <c r="S4720" i="4"/>
  <c r="S4721" i="4"/>
  <c r="S4722" i="4"/>
  <c r="S4723" i="4"/>
  <c r="S4724" i="4"/>
  <c r="S4725" i="4"/>
  <c r="S4726" i="4"/>
  <c r="S4727" i="4"/>
  <c r="S4728" i="4"/>
  <c r="S4729" i="4"/>
  <c r="S4730" i="4"/>
  <c r="S4731" i="4"/>
  <c r="S4732" i="4"/>
  <c r="S4733" i="4"/>
  <c r="S4734" i="4"/>
  <c r="S4735" i="4"/>
  <c r="S4736" i="4"/>
  <c r="S4737" i="4"/>
  <c r="S4738" i="4"/>
  <c r="S4739" i="4"/>
  <c r="S4740" i="4"/>
  <c r="S4741" i="4"/>
  <c r="S4742" i="4"/>
  <c r="S4743" i="4"/>
  <c r="S4744" i="4"/>
  <c r="S4745" i="4"/>
  <c r="S4746" i="4"/>
  <c r="S4747" i="4"/>
  <c r="S4748" i="4"/>
  <c r="S4749" i="4"/>
  <c r="S4750" i="4"/>
  <c r="S4751" i="4"/>
  <c r="S4752" i="4"/>
  <c r="S4753" i="4"/>
  <c r="S4754" i="4"/>
  <c r="S4755" i="4"/>
  <c r="S4756" i="4"/>
  <c r="S4757" i="4"/>
  <c r="S4758" i="4"/>
  <c r="S4759" i="4"/>
  <c r="S4760" i="4"/>
  <c r="S4761" i="4"/>
  <c r="S4762" i="4"/>
  <c r="S4763" i="4"/>
  <c r="S4764" i="4"/>
  <c r="S4765" i="4"/>
  <c r="S4766" i="4"/>
  <c r="S4767" i="4"/>
  <c r="S4768" i="4"/>
  <c r="S4769" i="4"/>
  <c r="S4770" i="4"/>
  <c r="S4771" i="4"/>
  <c r="S4772" i="4"/>
  <c r="S4773" i="4"/>
  <c r="S4774" i="4"/>
  <c r="S4775" i="4"/>
  <c r="S4776" i="4"/>
  <c r="S4777" i="4"/>
  <c r="S4778" i="4"/>
  <c r="S4779" i="4"/>
  <c r="S4780" i="4"/>
  <c r="S4781" i="4"/>
  <c r="S4782" i="4"/>
  <c r="S4783" i="4"/>
  <c r="S4784" i="4"/>
  <c r="S4785" i="4"/>
  <c r="S4786" i="4"/>
  <c r="S4787" i="4"/>
  <c r="S4788" i="4"/>
  <c r="S4789" i="4"/>
  <c r="S4790" i="4"/>
  <c r="S4791" i="4"/>
  <c r="S4792" i="4"/>
  <c r="S4793" i="4"/>
  <c r="S4794" i="4"/>
  <c r="S4795" i="4"/>
  <c r="S4796" i="4"/>
  <c r="S4797" i="4"/>
  <c r="S4798" i="4"/>
  <c r="S4799" i="4"/>
  <c r="S4800" i="4"/>
  <c r="S4801" i="4"/>
  <c r="S4802" i="4"/>
  <c r="S4803" i="4"/>
  <c r="S4804" i="4"/>
  <c r="S4805" i="4"/>
  <c r="S4806" i="4"/>
  <c r="S4807" i="4"/>
  <c r="S4808" i="4"/>
  <c r="S4809" i="4"/>
  <c r="S4810" i="4"/>
  <c r="S4811" i="4"/>
  <c r="S4812" i="4"/>
  <c r="S4813" i="4"/>
  <c r="S4814" i="4"/>
  <c r="S4815" i="4"/>
  <c r="S4816" i="4"/>
  <c r="S4817" i="4"/>
  <c r="S4818" i="4"/>
  <c r="S4819" i="4"/>
  <c r="S4820" i="4"/>
  <c r="S4821" i="4"/>
  <c r="S4822" i="4"/>
  <c r="S4823" i="4"/>
  <c r="S4824" i="4"/>
  <c r="S4825" i="4"/>
  <c r="S4826" i="4"/>
  <c r="S4827" i="4"/>
  <c r="S4828" i="4"/>
  <c r="S4829" i="4"/>
  <c r="S4830" i="4"/>
  <c r="S4831" i="4"/>
  <c r="S4832" i="4"/>
  <c r="S4833" i="4"/>
  <c r="S4834" i="4"/>
  <c r="S4835" i="4"/>
  <c r="S4836" i="4"/>
  <c r="S4837" i="4"/>
  <c r="S4838" i="4"/>
  <c r="S4839" i="4"/>
  <c r="S4840" i="4"/>
  <c r="S4841" i="4"/>
  <c r="S4842" i="4"/>
  <c r="S4843" i="4"/>
  <c r="S4844" i="4"/>
  <c r="S4845" i="4"/>
  <c r="S4846" i="4"/>
  <c r="S4847" i="4"/>
  <c r="S4848" i="4"/>
  <c r="S4849" i="4"/>
  <c r="S4850" i="4"/>
  <c r="S4851" i="4"/>
  <c r="S4852" i="4"/>
  <c r="S4853" i="4"/>
  <c r="S4854" i="4"/>
  <c r="S4855" i="4"/>
  <c r="S4856" i="4"/>
  <c r="S4857" i="4"/>
  <c r="S4858" i="4"/>
  <c r="S4859" i="4"/>
  <c r="S4860" i="4"/>
  <c r="S4861" i="4"/>
  <c r="S4862" i="4"/>
  <c r="S4863" i="4"/>
  <c r="S4864" i="4"/>
  <c r="S4865" i="4"/>
  <c r="S4866" i="4"/>
  <c r="S4867" i="4"/>
  <c r="S4868" i="4"/>
  <c r="S4869" i="4"/>
  <c r="S4870" i="4"/>
  <c r="S4871" i="4"/>
  <c r="S4872" i="4"/>
  <c r="S4873" i="4"/>
  <c r="S4874" i="4"/>
  <c r="S4875" i="4"/>
  <c r="S4876" i="4"/>
  <c r="S4877" i="4"/>
  <c r="S4878" i="4"/>
  <c r="S4879" i="4"/>
  <c r="S4880" i="4"/>
  <c r="S4881" i="4"/>
  <c r="S4882" i="4"/>
  <c r="S4883" i="4"/>
  <c r="S4884" i="4"/>
  <c r="S4885" i="4"/>
  <c r="S4886" i="4"/>
  <c r="S4887" i="4"/>
  <c r="S4888" i="4"/>
  <c r="S4889" i="4"/>
  <c r="S4890" i="4"/>
  <c r="S4891" i="4"/>
  <c r="S4892" i="4"/>
  <c r="S4893" i="4"/>
  <c r="S4894" i="4"/>
  <c r="S4895" i="4"/>
  <c r="S4896" i="4"/>
  <c r="S4897" i="4"/>
  <c r="S4898" i="4"/>
  <c r="S4899" i="4"/>
  <c r="S4900" i="4"/>
  <c r="S4901" i="4"/>
  <c r="S4902" i="4"/>
  <c r="S4903" i="4"/>
  <c r="S4904" i="4"/>
  <c r="S4905" i="4"/>
  <c r="S4906" i="4"/>
  <c r="S4907" i="4"/>
  <c r="S4908" i="4"/>
  <c r="S4909" i="4"/>
  <c r="S4910" i="4"/>
  <c r="S4911" i="4"/>
  <c r="S4912" i="4"/>
  <c r="S4913" i="4"/>
  <c r="S4914" i="4"/>
  <c r="S4915" i="4"/>
  <c r="S4916" i="4"/>
  <c r="S4917" i="4"/>
  <c r="S4918" i="4"/>
  <c r="S4919" i="4"/>
  <c r="S4920" i="4"/>
  <c r="S4921" i="4"/>
  <c r="S4922" i="4"/>
  <c r="S4923" i="4"/>
  <c r="S4924" i="4"/>
  <c r="S4925" i="4"/>
  <c r="S4926" i="4"/>
  <c r="S4927" i="4"/>
  <c r="S4928" i="4"/>
  <c r="S4929" i="4"/>
  <c r="S4930" i="4"/>
  <c r="S4931" i="4"/>
  <c r="S4932" i="4"/>
  <c r="S4933" i="4"/>
  <c r="S4934" i="4"/>
  <c r="S4935" i="4"/>
  <c r="S4936" i="4"/>
  <c r="S4937" i="4"/>
  <c r="S4938" i="4"/>
  <c r="S4939" i="4"/>
  <c r="S4940" i="4"/>
  <c r="S4941" i="4"/>
  <c r="S4942" i="4"/>
  <c r="S4943" i="4"/>
  <c r="S4944" i="4"/>
  <c r="S4945" i="4"/>
  <c r="S4946" i="4"/>
  <c r="S4947" i="4"/>
  <c r="S4948" i="4"/>
  <c r="S4949" i="4"/>
  <c r="S4950" i="4"/>
  <c r="S4951" i="4"/>
  <c r="S4952" i="4"/>
  <c r="S4953" i="4"/>
  <c r="S4954" i="4"/>
  <c r="S4955" i="4"/>
  <c r="S4956" i="4"/>
  <c r="S4957" i="4"/>
  <c r="S4958" i="4"/>
  <c r="S4959" i="4"/>
  <c r="S4960" i="4"/>
  <c r="S4961" i="4"/>
  <c r="S4962" i="4"/>
  <c r="S4963" i="4"/>
  <c r="S4964" i="4"/>
  <c r="S4965" i="4"/>
  <c r="S4966" i="4"/>
  <c r="S4967" i="4"/>
  <c r="S4968" i="4"/>
  <c r="S4969" i="4"/>
  <c r="S4970" i="4"/>
  <c r="S4971" i="4"/>
  <c r="S4972" i="4"/>
  <c r="S4973" i="4"/>
  <c r="S4974" i="4"/>
  <c r="S4975" i="4"/>
  <c r="S4976" i="4"/>
  <c r="S4977" i="4"/>
  <c r="S4978" i="4"/>
  <c r="S4979" i="4"/>
  <c r="S4980" i="4"/>
  <c r="S4981" i="4"/>
  <c r="S4982" i="4"/>
  <c r="S4983" i="4"/>
  <c r="S4984" i="4"/>
  <c r="S4985" i="4"/>
  <c r="S4986" i="4"/>
  <c r="S4987" i="4"/>
  <c r="S4988" i="4"/>
  <c r="S4989" i="4"/>
  <c r="S4990" i="4"/>
  <c r="S4991" i="4"/>
  <c r="S4992" i="4"/>
  <c r="S4993" i="4"/>
  <c r="S4994" i="4"/>
  <c r="S4995" i="4"/>
  <c r="S4996" i="4"/>
  <c r="S4997" i="4"/>
  <c r="S4998" i="4"/>
  <c r="S4999" i="4"/>
  <c r="S5000" i="4"/>
  <c r="S5001"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I2" i="4"/>
  <c r="J2" i="4" s="1"/>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I3" i="4"/>
  <c r="J3" i="4" s="1"/>
  <c r="I4" i="4"/>
  <c r="J4" i="4" s="1"/>
  <c r="I5" i="4"/>
  <c r="J5" i="4" s="1"/>
  <c r="I6" i="4"/>
  <c r="J6" i="4" s="1"/>
  <c r="I7" i="4"/>
  <c r="J7" i="4" s="1"/>
  <c r="I8" i="4"/>
  <c r="J8" i="4" s="1"/>
  <c r="I9" i="4"/>
  <c r="J9" i="4" s="1"/>
  <c r="I10" i="4"/>
  <c r="J10" i="4" s="1"/>
  <c r="I11" i="4"/>
  <c r="J11" i="4" s="1"/>
  <c r="I12" i="4"/>
  <c r="J12" i="4" s="1"/>
  <c r="I13" i="4"/>
  <c r="J13" i="4" s="1"/>
  <c r="I14" i="4"/>
  <c r="J14" i="4" s="1"/>
  <c r="I15" i="4"/>
  <c r="J15" i="4" s="1"/>
  <c r="I16" i="4"/>
  <c r="J16" i="4" s="1"/>
  <c r="I17" i="4"/>
  <c r="J17" i="4" s="1"/>
  <c r="I18" i="4"/>
  <c r="J18" i="4" s="1"/>
  <c r="I19" i="4"/>
  <c r="J19" i="4" s="1"/>
  <c r="I20" i="4"/>
  <c r="J20" i="4" s="1"/>
  <c r="I21" i="4"/>
  <c r="J21" i="4" s="1"/>
  <c r="I22" i="4"/>
  <c r="J22" i="4" s="1"/>
  <c r="I23" i="4"/>
  <c r="J23" i="4" s="1"/>
  <c r="I24" i="4"/>
  <c r="J24" i="4" s="1"/>
  <c r="I25" i="4"/>
  <c r="J25" i="4" s="1"/>
  <c r="I26" i="4"/>
  <c r="J26" i="4" s="1"/>
  <c r="I27" i="4"/>
  <c r="J27" i="4" s="1"/>
  <c r="I28" i="4"/>
  <c r="J28" i="4" s="1"/>
  <c r="I29" i="4"/>
  <c r="J29" i="4" s="1"/>
  <c r="I30" i="4"/>
  <c r="J30" i="4" s="1"/>
  <c r="I31" i="4"/>
  <c r="J31" i="4" s="1"/>
  <c r="I32" i="4"/>
  <c r="J32" i="4" s="1"/>
  <c r="I33" i="4"/>
  <c r="J33" i="4" s="1"/>
  <c r="I34" i="4"/>
  <c r="J34" i="4" s="1"/>
  <c r="I35" i="4"/>
  <c r="J35" i="4" s="1"/>
  <c r="I36" i="4"/>
  <c r="J36" i="4" s="1"/>
  <c r="I37" i="4"/>
  <c r="J37" i="4" s="1"/>
  <c r="I38" i="4"/>
  <c r="J38" i="4" s="1"/>
  <c r="I39" i="4"/>
  <c r="J39" i="4" s="1"/>
  <c r="I40" i="4"/>
  <c r="J40" i="4" s="1"/>
  <c r="I41" i="4"/>
  <c r="J41" i="4" s="1"/>
  <c r="I42" i="4"/>
  <c r="J42" i="4" s="1"/>
  <c r="I43" i="4"/>
  <c r="J43" i="4" s="1"/>
  <c r="I44" i="4"/>
  <c r="J44" i="4" s="1"/>
  <c r="I45" i="4"/>
  <c r="J45" i="4" s="1"/>
  <c r="I46" i="4"/>
  <c r="J46" i="4" s="1"/>
  <c r="I47" i="4"/>
  <c r="J47" i="4" s="1"/>
  <c r="I48" i="4"/>
  <c r="J48" i="4" s="1"/>
  <c r="I49" i="4"/>
  <c r="J49" i="4" s="1"/>
  <c r="I50" i="4"/>
  <c r="J50" i="4" s="1"/>
  <c r="I51" i="4"/>
  <c r="J51" i="4" s="1"/>
  <c r="I52" i="4"/>
  <c r="J52" i="4" s="1"/>
  <c r="I53" i="4"/>
  <c r="J53" i="4" s="1"/>
  <c r="I54" i="4"/>
  <c r="J54" i="4" s="1"/>
  <c r="I55" i="4"/>
  <c r="J55" i="4" s="1"/>
  <c r="I56" i="4"/>
  <c r="J56" i="4" s="1"/>
  <c r="I57" i="4"/>
  <c r="J57" i="4" s="1"/>
  <c r="I58" i="4"/>
  <c r="J58" i="4" s="1"/>
  <c r="I59" i="4"/>
  <c r="J59" i="4" s="1"/>
  <c r="I60" i="4"/>
  <c r="J60" i="4" s="1"/>
  <c r="I61" i="4"/>
  <c r="J61" i="4" s="1"/>
  <c r="I62" i="4"/>
  <c r="J62" i="4" s="1"/>
  <c r="I63" i="4"/>
  <c r="J63" i="4" s="1"/>
  <c r="I64" i="4"/>
  <c r="J64" i="4" s="1"/>
  <c r="I65" i="4"/>
  <c r="J65" i="4" s="1"/>
  <c r="I66" i="4"/>
  <c r="J66" i="4" s="1"/>
  <c r="I67" i="4"/>
  <c r="J67" i="4" s="1"/>
  <c r="I68" i="4"/>
  <c r="J68" i="4" s="1"/>
  <c r="I69" i="4"/>
  <c r="J69" i="4" s="1"/>
  <c r="I70" i="4"/>
  <c r="J70" i="4" s="1"/>
  <c r="I71" i="4"/>
  <c r="J71" i="4" s="1"/>
  <c r="I72" i="4"/>
  <c r="J72" i="4" s="1"/>
  <c r="I73" i="4"/>
  <c r="J73" i="4" s="1"/>
  <c r="I74" i="4"/>
  <c r="J74" i="4" s="1"/>
  <c r="I75" i="4"/>
  <c r="J75" i="4" s="1"/>
  <c r="I76" i="4"/>
  <c r="J76" i="4" s="1"/>
  <c r="I77" i="4"/>
  <c r="J77" i="4" s="1"/>
  <c r="I78" i="4"/>
  <c r="J78" i="4" s="1"/>
  <c r="I79" i="4"/>
  <c r="J79" i="4" s="1"/>
  <c r="I80" i="4"/>
  <c r="J80" i="4" s="1"/>
  <c r="I81" i="4"/>
  <c r="J81" i="4" s="1"/>
  <c r="I82" i="4"/>
  <c r="J82" i="4" s="1"/>
  <c r="I83" i="4"/>
  <c r="J83" i="4" s="1"/>
  <c r="I84" i="4"/>
  <c r="J84" i="4" s="1"/>
  <c r="I85" i="4"/>
  <c r="J85" i="4" s="1"/>
  <c r="I86" i="4"/>
  <c r="J86" i="4" s="1"/>
  <c r="I87" i="4"/>
  <c r="J87" i="4" s="1"/>
  <c r="I88" i="4"/>
  <c r="J88" i="4" s="1"/>
  <c r="I89" i="4"/>
  <c r="J89" i="4" s="1"/>
  <c r="I90" i="4"/>
  <c r="J90" i="4" s="1"/>
  <c r="I91" i="4"/>
  <c r="J91" i="4" s="1"/>
  <c r="I92" i="4"/>
  <c r="J92" i="4" s="1"/>
  <c r="I93" i="4"/>
  <c r="J93" i="4" s="1"/>
  <c r="I94" i="4"/>
  <c r="J94" i="4" s="1"/>
  <c r="I95" i="4"/>
  <c r="J95" i="4" s="1"/>
  <c r="I96" i="4"/>
  <c r="J96" i="4" s="1"/>
  <c r="I97" i="4"/>
  <c r="J97" i="4" s="1"/>
  <c r="I98" i="4"/>
  <c r="J98" i="4" s="1"/>
  <c r="I99" i="4"/>
  <c r="J99" i="4" s="1"/>
  <c r="I100" i="4"/>
  <c r="J100" i="4" s="1"/>
  <c r="I101" i="4"/>
  <c r="J101" i="4" s="1"/>
  <c r="I102" i="4"/>
  <c r="J102" i="4" s="1"/>
  <c r="I103" i="4"/>
  <c r="J103" i="4" s="1"/>
  <c r="I104" i="4"/>
  <c r="J104" i="4" s="1"/>
  <c r="I105" i="4"/>
  <c r="J105" i="4" s="1"/>
  <c r="I106" i="4"/>
  <c r="J106" i="4" s="1"/>
  <c r="I107" i="4"/>
  <c r="J107" i="4" s="1"/>
  <c r="I108" i="4"/>
  <c r="J108" i="4" s="1"/>
  <c r="I109" i="4"/>
  <c r="J109" i="4" s="1"/>
  <c r="I110" i="4"/>
  <c r="J110" i="4" s="1"/>
  <c r="I111" i="4"/>
  <c r="J111" i="4" s="1"/>
  <c r="I112" i="4"/>
  <c r="J112" i="4" s="1"/>
  <c r="I113" i="4"/>
  <c r="J113" i="4" s="1"/>
  <c r="I114" i="4"/>
  <c r="J114" i="4" s="1"/>
  <c r="I115" i="4"/>
  <c r="J115" i="4" s="1"/>
  <c r="I116" i="4"/>
  <c r="J116" i="4" s="1"/>
  <c r="I117" i="4"/>
  <c r="J117" i="4" s="1"/>
  <c r="I118" i="4"/>
  <c r="J118" i="4" s="1"/>
  <c r="I119" i="4"/>
  <c r="J119" i="4" s="1"/>
  <c r="I120" i="4"/>
  <c r="J120" i="4" s="1"/>
  <c r="I121" i="4"/>
  <c r="J121" i="4" s="1"/>
  <c r="I122" i="4"/>
  <c r="J122" i="4" s="1"/>
  <c r="I123" i="4"/>
  <c r="J123" i="4" s="1"/>
  <c r="I124" i="4"/>
  <c r="J124" i="4" s="1"/>
  <c r="I125" i="4"/>
  <c r="J125" i="4" s="1"/>
  <c r="I126" i="4"/>
  <c r="J126" i="4" s="1"/>
  <c r="I127" i="4"/>
  <c r="J127" i="4" s="1"/>
  <c r="I128" i="4"/>
  <c r="J128" i="4" s="1"/>
  <c r="I129" i="4"/>
  <c r="J129" i="4" s="1"/>
  <c r="I130" i="4"/>
  <c r="J130" i="4" s="1"/>
  <c r="I131" i="4"/>
  <c r="J131" i="4" s="1"/>
  <c r="I132" i="4"/>
  <c r="J132" i="4" s="1"/>
  <c r="I133" i="4"/>
  <c r="J133" i="4" s="1"/>
  <c r="I134" i="4"/>
  <c r="J134" i="4" s="1"/>
  <c r="I135" i="4"/>
  <c r="J135" i="4" s="1"/>
  <c r="I136" i="4"/>
  <c r="J136" i="4" s="1"/>
  <c r="I137" i="4"/>
  <c r="J137" i="4" s="1"/>
  <c r="I138" i="4"/>
  <c r="J138" i="4" s="1"/>
  <c r="I139" i="4"/>
  <c r="J139" i="4" s="1"/>
  <c r="I140" i="4"/>
  <c r="J140" i="4" s="1"/>
  <c r="I141" i="4"/>
  <c r="J141" i="4" s="1"/>
  <c r="I142" i="4"/>
  <c r="J142" i="4" s="1"/>
  <c r="I143" i="4"/>
  <c r="J143" i="4" s="1"/>
  <c r="I144" i="4"/>
  <c r="J144" i="4" s="1"/>
  <c r="I145" i="4"/>
  <c r="J145" i="4" s="1"/>
  <c r="I146" i="4"/>
  <c r="J146" i="4" s="1"/>
  <c r="I147" i="4"/>
  <c r="J147" i="4" s="1"/>
  <c r="I148" i="4"/>
  <c r="J148" i="4" s="1"/>
  <c r="I149" i="4"/>
  <c r="J149" i="4" s="1"/>
  <c r="I150" i="4"/>
  <c r="J150" i="4" s="1"/>
  <c r="I151" i="4"/>
  <c r="J151" i="4" s="1"/>
  <c r="I152" i="4"/>
  <c r="J152" i="4" s="1"/>
  <c r="I153" i="4"/>
  <c r="J153" i="4" s="1"/>
  <c r="I154" i="4"/>
  <c r="J154" i="4" s="1"/>
  <c r="I155" i="4"/>
  <c r="J155" i="4" s="1"/>
  <c r="I156" i="4"/>
  <c r="J156" i="4" s="1"/>
  <c r="I157" i="4"/>
  <c r="J157" i="4" s="1"/>
  <c r="I158" i="4"/>
  <c r="J158" i="4" s="1"/>
  <c r="I159" i="4"/>
  <c r="J159" i="4" s="1"/>
  <c r="I160" i="4"/>
  <c r="J160" i="4" s="1"/>
  <c r="I161" i="4"/>
  <c r="J161" i="4" s="1"/>
  <c r="I162" i="4"/>
  <c r="J162" i="4" s="1"/>
  <c r="I163" i="4"/>
  <c r="J163" i="4" s="1"/>
  <c r="I164" i="4"/>
  <c r="J164" i="4" s="1"/>
  <c r="I165" i="4"/>
  <c r="J165" i="4" s="1"/>
  <c r="I166" i="4"/>
  <c r="J166" i="4" s="1"/>
  <c r="I167" i="4"/>
  <c r="J167" i="4" s="1"/>
  <c r="I168" i="4"/>
  <c r="J168" i="4" s="1"/>
  <c r="I169" i="4"/>
  <c r="J169" i="4" s="1"/>
  <c r="I170" i="4"/>
  <c r="J170" i="4" s="1"/>
  <c r="I171" i="4"/>
  <c r="J171" i="4" s="1"/>
  <c r="I172" i="4"/>
  <c r="J172" i="4" s="1"/>
  <c r="I173" i="4"/>
  <c r="J173" i="4" s="1"/>
  <c r="I174" i="4"/>
  <c r="J174" i="4" s="1"/>
  <c r="I175" i="4"/>
  <c r="J175" i="4" s="1"/>
  <c r="I176" i="4"/>
  <c r="J176" i="4" s="1"/>
  <c r="I177" i="4"/>
  <c r="J177" i="4" s="1"/>
  <c r="I178" i="4"/>
  <c r="J178" i="4" s="1"/>
  <c r="I179" i="4"/>
  <c r="J179" i="4" s="1"/>
  <c r="I180" i="4"/>
  <c r="J180" i="4" s="1"/>
  <c r="I181" i="4"/>
  <c r="J181" i="4" s="1"/>
  <c r="I182" i="4"/>
  <c r="J182" i="4" s="1"/>
  <c r="I183" i="4"/>
  <c r="J183" i="4" s="1"/>
  <c r="I184" i="4"/>
  <c r="J184" i="4" s="1"/>
  <c r="I185" i="4"/>
  <c r="J185" i="4" s="1"/>
  <c r="I186" i="4"/>
  <c r="J186" i="4" s="1"/>
  <c r="I187" i="4"/>
  <c r="J187" i="4" s="1"/>
  <c r="I188" i="4"/>
  <c r="J188" i="4" s="1"/>
  <c r="I189" i="4"/>
  <c r="J189" i="4" s="1"/>
  <c r="I190" i="4"/>
  <c r="J190" i="4" s="1"/>
  <c r="I191" i="4"/>
  <c r="J191" i="4" s="1"/>
  <c r="I192" i="4"/>
  <c r="J192" i="4" s="1"/>
  <c r="I193" i="4"/>
  <c r="J193" i="4" s="1"/>
  <c r="I194" i="4"/>
  <c r="J194" i="4" s="1"/>
  <c r="I195" i="4"/>
  <c r="J195" i="4" s="1"/>
  <c r="I196" i="4"/>
  <c r="J196" i="4" s="1"/>
  <c r="I197" i="4"/>
  <c r="J197" i="4" s="1"/>
  <c r="I198" i="4"/>
  <c r="J198" i="4" s="1"/>
  <c r="I199" i="4"/>
  <c r="J199" i="4" s="1"/>
  <c r="I200" i="4"/>
  <c r="J200" i="4" s="1"/>
  <c r="I201" i="4"/>
  <c r="J201" i="4" s="1"/>
  <c r="I202" i="4"/>
  <c r="J202" i="4" s="1"/>
  <c r="I203" i="4"/>
  <c r="J203" i="4" s="1"/>
  <c r="I204" i="4"/>
  <c r="J204" i="4" s="1"/>
  <c r="I205" i="4"/>
  <c r="J205" i="4" s="1"/>
  <c r="I206" i="4"/>
  <c r="J206" i="4" s="1"/>
  <c r="I207" i="4"/>
  <c r="J207" i="4" s="1"/>
  <c r="I208" i="4"/>
  <c r="J208" i="4" s="1"/>
  <c r="I209" i="4"/>
  <c r="J209" i="4" s="1"/>
  <c r="I210" i="4"/>
  <c r="J210" i="4" s="1"/>
  <c r="I211" i="4"/>
  <c r="J211" i="4" s="1"/>
  <c r="I212" i="4"/>
  <c r="J212" i="4" s="1"/>
  <c r="I213" i="4"/>
  <c r="J213" i="4" s="1"/>
  <c r="I214" i="4"/>
  <c r="J214" i="4" s="1"/>
  <c r="I215" i="4"/>
  <c r="J215" i="4" s="1"/>
  <c r="I216" i="4"/>
  <c r="J216" i="4" s="1"/>
  <c r="I217" i="4"/>
  <c r="J217" i="4" s="1"/>
  <c r="I218" i="4"/>
  <c r="J218" i="4" s="1"/>
  <c r="I219" i="4"/>
  <c r="J219" i="4" s="1"/>
  <c r="I220" i="4"/>
  <c r="J220" i="4" s="1"/>
  <c r="I221" i="4"/>
  <c r="J221" i="4" s="1"/>
  <c r="I222" i="4"/>
  <c r="J222" i="4" s="1"/>
  <c r="I223" i="4"/>
  <c r="J223" i="4" s="1"/>
  <c r="I224" i="4"/>
  <c r="J224" i="4" s="1"/>
  <c r="I225" i="4"/>
  <c r="J225" i="4" s="1"/>
  <c r="I226" i="4"/>
  <c r="J226" i="4" s="1"/>
  <c r="I227" i="4"/>
  <c r="J227" i="4" s="1"/>
  <c r="I228" i="4"/>
  <c r="J228" i="4" s="1"/>
  <c r="I229" i="4"/>
  <c r="J229" i="4" s="1"/>
  <c r="I230" i="4"/>
  <c r="J230" i="4" s="1"/>
  <c r="I231" i="4"/>
  <c r="J231" i="4" s="1"/>
  <c r="I232" i="4"/>
  <c r="J232" i="4" s="1"/>
  <c r="I233" i="4"/>
  <c r="J233" i="4" s="1"/>
  <c r="I234" i="4"/>
  <c r="J234" i="4" s="1"/>
  <c r="I235" i="4"/>
  <c r="J235" i="4" s="1"/>
  <c r="I236" i="4"/>
  <c r="J236" i="4" s="1"/>
  <c r="I237" i="4"/>
  <c r="J237" i="4" s="1"/>
  <c r="I238" i="4"/>
  <c r="J238" i="4" s="1"/>
  <c r="I239" i="4"/>
  <c r="J239" i="4" s="1"/>
  <c r="I240" i="4"/>
  <c r="J240" i="4" s="1"/>
  <c r="I241" i="4"/>
  <c r="J241" i="4" s="1"/>
  <c r="I242" i="4"/>
  <c r="J242" i="4" s="1"/>
  <c r="I243" i="4"/>
  <c r="J243" i="4" s="1"/>
  <c r="I244" i="4"/>
  <c r="J244" i="4" s="1"/>
  <c r="I245" i="4"/>
  <c r="J245" i="4" s="1"/>
  <c r="I246" i="4"/>
  <c r="J246" i="4" s="1"/>
  <c r="I247" i="4"/>
  <c r="J247" i="4" s="1"/>
  <c r="I248" i="4"/>
  <c r="J248" i="4" s="1"/>
  <c r="I249" i="4"/>
  <c r="J249" i="4" s="1"/>
  <c r="I250" i="4"/>
  <c r="J250" i="4" s="1"/>
  <c r="I251" i="4"/>
  <c r="J251" i="4" s="1"/>
  <c r="I252" i="4"/>
  <c r="J252" i="4" s="1"/>
  <c r="I253" i="4"/>
  <c r="J253" i="4" s="1"/>
  <c r="I254" i="4"/>
  <c r="J254" i="4" s="1"/>
  <c r="I255" i="4"/>
  <c r="J255" i="4" s="1"/>
  <c r="I256" i="4"/>
  <c r="J256" i="4" s="1"/>
  <c r="I257" i="4"/>
  <c r="J257" i="4" s="1"/>
  <c r="I258" i="4"/>
  <c r="J258" i="4" s="1"/>
  <c r="I259" i="4"/>
  <c r="J259" i="4" s="1"/>
  <c r="I260" i="4"/>
  <c r="J260" i="4" s="1"/>
  <c r="I261" i="4"/>
  <c r="J261" i="4" s="1"/>
  <c r="I262" i="4"/>
  <c r="J262" i="4" s="1"/>
  <c r="I263" i="4"/>
  <c r="J263" i="4" s="1"/>
  <c r="I264" i="4"/>
  <c r="J264" i="4" s="1"/>
  <c r="I265" i="4"/>
  <c r="J265" i="4" s="1"/>
  <c r="I266" i="4"/>
  <c r="J266" i="4" s="1"/>
  <c r="I267" i="4"/>
  <c r="J267" i="4" s="1"/>
  <c r="I268" i="4"/>
  <c r="J268" i="4" s="1"/>
  <c r="I269" i="4"/>
  <c r="J269" i="4" s="1"/>
  <c r="I270" i="4"/>
  <c r="J270" i="4" s="1"/>
  <c r="I271" i="4"/>
  <c r="J271" i="4" s="1"/>
  <c r="I272" i="4"/>
  <c r="J272" i="4" s="1"/>
  <c r="I273" i="4"/>
  <c r="J273" i="4" s="1"/>
  <c r="I274" i="4"/>
  <c r="J274" i="4" s="1"/>
  <c r="I275" i="4"/>
  <c r="J275" i="4" s="1"/>
  <c r="I276" i="4"/>
  <c r="J276" i="4" s="1"/>
  <c r="I277" i="4"/>
  <c r="J277" i="4" s="1"/>
  <c r="I278" i="4"/>
  <c r="J278" i="4" s="1"/>
  <c r="I279" i="4"/>
  <c r="J279" i="4" s="1"/>
  <c r="I280" i="4"/>
  <c r="J280" i="4" s="1"/>
  <c r="I281" i="4"/>
  <c r="J281" i="4" s="1"/>
  <c r="I282" i="4"/>
  <c r="J282" i="4" s="1"/>
  <c r="I283" i="4"/>
  <c r="J283" i="4" s="1"/>
  <c r="I284" i="4"/>
  <c r="J284" i="4" s="1"/>
  <c r="I285" i="4"/>
  <c r="J285" i="4" s="1"/>
  <c r="I286" i="4"/>
  <c r="J286" i="4" s="1"/>
  <c r="I287" i="4"/>
  <c r="J287" i="4" s="1"/>
  <c r="I288" i="4"/>
  <c r="J288" i="4" s="1"/>
  <c r="I289" i="4"/>
  <c r="J289" i="4" s="1"/>
  <c r="I290" i="4"/>
  <c r="J290" i="4" s="1"/>
  <c r="I291" i="4"/>
  <c r="J291" i="4" s="1"/>
  <c r="I292" i="4"/>
  <c r="J292" i="4" s="1"/>
  <c r="I293" i="4"/>
  <c r="J293" i="4" s="1"/>
  <c r="I294" i="4"/>
  <c r="J294" i="4" s="1"/>
  <c r="I295" i="4"/>
  <c r="J295" i="4" s="1"/>
  <c r="I296" i="4"/>
  <c r="J296" i="4" s="1"/>
  <c r="I297" i="4"/>
  <c r="J297" i="4" s="1"/>
  <c r="I298" i="4"/>
  <c r="J298" i="4" s="1"/>
  <c r="I299" i="4"/>
  <c r="J299" i="4" s="1"/>
  <c r="I300" i="4"/>
  <c r="J300" i="4" s="1"/>
  <c r="I301" i="4"/>
  <c r="J301" i="4" s="1"/>
  <c r="I302" i="4"/>
  <c r="J302" i="4" s="1"/>
  <c r="I303" i="4"/>
  <c r="J303" i="4" s="1"/>
  <c r="I304" i="4"/>
  <c r="J304" i="4" s="1"/>
  <c r="I305" i="4"/>
  <c r="J305" i="4" s="1"/>
  <c r="I306" i="4"/>
  <c r="J306" i="4" s="1"/>
  <c r="I307" i="4"/>
  <c r="J307" i="4" s="1"/>
  <c r="I308" i="4"/>
  <c r="J308" i="4" s="1"/>
  <c r="I309" i="4"/>
  <c r="J309" i="4" s="1"/>
  <c r="I310" i="4"/>
  <c r="J310" i="4" s="1"/>
  <c r="I311" i="4"/>
  <c r="J311" i="4" s="1"/>
  <c r="I312" i="4"/>
  <c r="J312" i="4" s="1"/>
  <c r="I313" i="4"/>
  <c r="J313" i="4" s="1"/>
  <c r="I314" i="4"/>
  <c r="J314" i="4" s="1"/>
  <c r="I315" i="4"/>
  <c r="J315" i="4" s="1"/>
  <c r="I316" i="4"/>
  <c r="J316" i="4" s="1"/>
  <c r="I317" i="4"/>
  <c r="J317" i="4" s="1"/>
  <c r="I318" i="4"/>
  <c r="J318" i="4" s="1"/>
  <c r="I319" i="4"/>
  <c r="J319" i="4" s="1"/>
  <c r="I320" i="4"/>
  <c r="J320" i="4" s="1"/>
  <c r="I321" i="4"/>
  <c r="J321" i="4" s="1"/>
  <c r="I322" i="4"/>
  <c r="J322" i="4" s="1"/>
  <c r="I323" i="4"/>
  <c r="J323" i="4" s="1"/>
  <c r="I324" i="4"/>
  <c r="J324" i="4" s="1"/>
  <c r="I325" i="4"/>
  <c r="J325" i="4" s="1"/>
  <c r="I326" i="4"/>
  <c r="J326" i="4" s="1"/>
  <c r="I327" i="4"/>
  <c r="J327" i="4" s="1"/>
  <c r="I328" i="4"/>
  <c r="J328" i="4" s="1"/>
  <c r="I329" i="4"/>
  <c r="J329" i="4" s="1"/>
  <c r="I330" i="4"/>
  <c r="J330" i="4" s="1"/>
  <c r="I331" i="4"/>
  <c r="J331" i="4" s="1"/>
  <c r="I332" i="4"/>
  <c r="J332" i="4" s="1"/>
  <c r="I333" i="4"/>
  <c r="J333" i="4" s="1"/>
  <c r="I334" i="4"/>
  <c r="J334" i="4" s="1"/>
  <c r="I335" i="4"/>
  <c r="J335" i="4" s="1"/>
  <c r="I336" i="4"/>
  <c r="J336" i="4" s="1"/>
  <c r="I337" i="4"/>
  <c r="J337" i="4" s="1"/>
  <c r="I338" i="4"/>
  <c r="J338" i="4" s="1"/>
  <c r="I339" i="4"/>
  <c r="J339" i="4" s="1"/>
  <c r="I340" i="4"/>
  <c r="J340" i="4" s="1"/>
  <c r="I341" i="4"/>
  <c r="J341" i="4" s="1"/>
  <c r="I342" i="4"/>
  <c r="J342" i="4" s="1"/>
  <c r="I343" i="4"/>
  <c r="J343" i="4" s="1"/>
  <c r="I344" i="4"/>
  <c r="J344" i="4" s="1"/>
  <c r="I345" i="4"/>
  <c r="J345" i="4" s="1"/>
  <c r="I346" i="4"/>
  <c r="J346" i="4" s="1"/>
  <c r="I347" i="4"/>
  <c r="J347" i="4" s="1"/>
  <c r="I348" i="4"/>
  <c r="J348" i="4" s="1"/>
  <c r="I349" i="4"/>
  <c r="J349" i="4" s="1"/>
  <c r="I350" i="4"/>
  <c r="J350" i="4" s="1"/>
  <c r="I351" i="4"/>
  <c r="J351" i="4" s="1"/>
  <c r="I352" i="4"/>
  <c r="J352" i="4" s="1"/>
  <c r="I353" i="4"/>
  <c r="J353" i="4" s="1"/>
  <c r="I354" i="4"/>
  <c r="J354" i="4" s="1"/>
  <c r="I355" i="4"/>
  <c r="J355" i="4" s="1"/>
  <c r="I356" i="4"/>
  <c r="J356" i="4" s="1"/>
  <c r="I357" i="4"/>
  <c r="J357" i="4" s="1"/>
  <c r="I358" i="4"/>
  <c r="J358" i="4" s="1"/>
  <c r="I359" i="4"/>
  <c r="J359" i="4" s="1"/>
  <c r="I360" i="4"/>
  <c r="J360" i="4" s="1"/>
  <c r="I361" i="4"/>
  <c r="J361" i="4" s="1"/>
  <c r="I362" i="4"/>
  <c r="J362" i="4" s="1"/>
  <c r="I363" i="4"/>
  <c r="J363" i="4" s="1"/>
  <c r="I364" i="4"/>
  <c r="J364" i="4" s="1"/>
  <c r="I365" i="4"/>
  <c r="J365" i="4" s="1"/>
  <c r="I366" i="4"/>
  <c r="J366" i="4" s="1"/>
  <c r="I367" i="4"/>
  <c r="J367" i="4" s="1"/>
  <c r="I368" i="4"/>
  <c r="J368" i="4" s="1"/>
  <c r="I369" i="4"/>
  <c r="J369" i="4" s="1"/>
  <c r="I370" i="4"/>
  <c r="J370" i="4" s="1"/>
  <c r="I371" i="4"/>
  <c r="J371" i="4" s="1"/>
  <c r="I372" i="4"/>
  <c r="J372" i="4" s="1"/>
  <c r="I373" i="4"/>
  <c r="J373" i="4" s="1"/>
  <c r="I374" i="4"/>
  <c r="J374" i="4" s="1"/>
  <c r="I375" i="4"/>
  <c r="J375" i="4" s="1"/>
  <c r="I376" i="4"/>
  <c r="J376" i="4" s="1"/>
  <c r="I377" i="4"/>
  <c r="J377" i="4" s="1"/>
  <c r="I378" i="4"/>
  <c r="J378" i="4" s="1"/>
  <c r="I379" i="4"/>
  <c r="J379" i="4" s="1"/>
  <c r="I380" i="4"/>
  <c r="J380" i="4" s="1"/>
  <c r="I381" i="4"/>
  <c r="J381" i="4" s="1"/>
  <c r="I382" i="4"/>
  <c r="J382" i="4" s="1"/>
  <c r="I383" i="4"/>
  <c r="J383" i="4" s="1"/>
  <c r="I384" i="4"/>
  <c r="J384" i="4" s="1"/>
  <c r="I385" i="4"/>
  <c r="J385" i="4" s="1"/>
  <c r="I386" i="4"/>
  <c r="J386" i="4" s="1"/>
  <c r="I387" i="4"/>
  <c r="J387" i="4" s="1"/>
  <c r="I388" i="4"/>
  <c r="J388" i="4" s="1"/>
  <c r="I389" i="4"/>
  <c r="J389" i="4" s="1"/>
  <c r="I390" i="4"/>
  <c r="J390" i="4" s="1"/>
  <c r="I391" i="4"/>
  <c r="J391" i="4" s="1"/>
  <c r="I392" i="4"/>
  <c r="J392" i="4" s="1"/>
  <c r="I393" i="4"/>
  <c r="J393" i="4" s="1"/>
  <c r="I394" i="4"/>
  <c r="J394" i="4" s="1"/>
  <c r="I395" i="4"/>
  <c r="J395" i="4" s="1"/>
  <c r="I396" i="4"/>
  <c r="J396" i="4" s="1"/>
  <c r="I397" i="4"/>
  <c r="J397" i="4" s="1"/>
  <c r="I398" i="4"/>
  <c r="J398" i="4" s="1"/>
  <c r="I399" i="4"/>
  <c r="J399" i="4" s="1"/>
  <c r="I400" i="4"/>
  <c r="J400" i="4" s="1"/>
  <c r="I401" i="4"/>
  <c r="J401" i="4" s="1"/>
  <c r="I402" i="4"/>
  <c r="J402" i="4" s="1"/>
  <c r="I403" i="4"/>
  <c r="J403" i="4" s="1"/>
  <c r="I404" i="4"/>
  <c r="J404" i="4" s="1"/>
  <c r="I405" i="4"/>
  <c r="J405" i="4" s="1"/>
  <c r="I406" i="4"/>
  <c r="J406" i="4" s="1"/>
  <c r="I407" i="4"/>
  <c r="J407" i="4" s="1"/>
  <c r="I408" i="4"/>
  <c r="J408" i="4" s="1"/>
  <c r="I409" i="4"/>
  <c r="J409" i="4" s="1"/>
  <c r="I410" i="4"/>
  <c r="J410" i="4" s="1"/>
  <c r="I411" i="4"/>
  <c r="J411" i="4" s="1"/>
  <c r="I412" i="4"/>
  <c r="J412" i="4" s="1"/>
  <c r="I413" i="4"/>
  <c r="J413" i="4" s="1"/>
  <c r="I414" i="4"/>
  <c r="J414" i="4" s="1"/>
  <c r="I415" i="4"/>
  <c r="J415" i="4" s="1"/>
  <c r="I416" i="4"/>
  <c r="J416" i="4" s="1"/>
  <c r="I417" i="4"/>
  <c r="J417" i="4" s="1"/>
  <c r="I418" i="4"/>
  <c r="J418" i="4" s="1"/>
  <c r="I419" i="4"/>
  <c r="J419" i="4" s="1"/>
  <c r="I420" i="4"/>
  <c r="J420" i="4" s="1"/>
  <c r="I421" i="4"/>
  <c r="J421" i="4" s="1"/>
  <c r="I422" i="4"/>
  <c r="J422" i="4" s="1"/>
  <c r="I423" i="4"/>
  <c r="J423" i="4" s="1"/>
  <c r="I424" i="4"/>
  <c r="J424" i="4" s="1"/>
  <c r="I425" i="4"/>
  <c r="J425" i="4" s="1"/>
  <c r="I426" i="4"/>
  <c r="J426" i="4" s="1"/>
  <c r="I427" i="4"/>
  <c r="J427" i="4" s="1"/>
  <c r="I428" i="4"/>
  <c r="J428" i="4" s="1"/>
  <c r="I429" i="4"/>
  <c r="J429" i="4" s="1"/>
  <c r="I430" i="4"/>
  <c r="J430" i="4" s="1"/>
  <c r="I431" i="4"/>
  <c r="J431" i="4" s="1"/>
  <c r="I432" i="4"/>
  <c r="J432" i="4" s="1"/>
  <c r="I433" i="4"/>
  <c r="J433" i="4" s="1"/>
  <c r="I434" i="4"/>
  <c r="J434" i="4" s="1"/>
  <c r="I435" i="4"/>
  <c r="J435" i="4" s="1"/>
  <c r="I436" i="4"/>
  <c r="J436" i="4" s="1"/>
  <c r="I437" i="4"/>
  <c r="J437" i="4" s="1"/>
  <c r="I438" i="4"/>
  <c r="J438" i="4" s="1"/>
  <c r="I439" i="4"/>
  <c r="J439" i="4" s="1"/>
  <c r="I440" i="4"/>
  <c r="J440" i="4" s="1"/>
  <c r="I441" i="4"/>
  <c r="J441" i="4" s="1"/>
  <c r="I442" i="4"/>
  <c r="J442" i="4" s="1"/>
  <c r="I443" i="4"/>
  <c r="J443" i="4" s="1"/>
  <c r="I444" i="4"/>
  <c r="J444" i="4" s="1"/>
  <c r="I445" i="4"/>
  <c r="J445" i="4" s="1"/>
  <c r="I446" i="4"/>
  <c r="J446" i="4" s="1"/>
  <c r="I447" i="4"/>
  <c r="J447" i="4" s="1"/>
  <c r="I448" i="4"/>
  <c r="J448" i="4" s="1"/>
  <c r="I449" i="4"/>
  <c r="J449" i="4" s="1"/>
  <c r="I450" i="4"/>
  <c r="J450" i="4" s="1"/>
  <c r="I451" i="4"/>
  <c r="J451" i="4" s="1"/>
  <c r="I452" i="4"/>
  <c r="J452" i="4" s="1"/>
  <c r="I453" i="4"/>
  <c r="J453" i="4" s="1"/>
  <c r="I454" i="4"/>
  <c r="J454" i="4" s="1"/>
  <c r="I455" i="4"/>
  <c r="J455" i="4" s="1"/>
  <c r="I456" i="4"/>
  <c r="J456" i="4" s="1"/>
  <c r="I457" i="4"/>
  <c r="J457" i="4" s="1"/>
  <c r="I458" i="4"/>
  <c r="J458" i="4" s="1"/>
  <c r="I459" i="4"/>
  <c r="J459" i="4" s="1"/>
  <c r="I460" i="4"/>
  <c r="J460" i="4" s="1"/>
  <c r="I461" i="4"/>
  <c r="J461" i="4" s="1"/>
  <c r="I462" i="4"/>
  <c r="J462" i="4" s="1"/>
  <c r="I463" i="4"/>
  <c r="J463" i="4" s="1"/>
  <c r="I464" i="4"/>
  <c r="J464" i="4" s="1"/>
  <c r="I465" i="4"/>
  <c r="J465" i="4" s="1"/>
  <c r="I466" i="4"/>
  <c r="J466" i="4" s="1"/>
  <c r="I467" i="4"/>
  <c r="J467" i="4" s="1"/>
  <c r="I468" i="4"/>
  <c r="J468" i="4" s="1"/>
  <c r="I469" i="4"/>
  <c r="J469" i="4" s="1"/>
  <c r="I470" i="4"/>
  <c r="J470" i="4" s="1"/>
  <c r="I471" i="4"/>
  <c r="J471" i="4" s="1"/>
  <c r="I472" i="4"/>
  <c r="J472" i="4" s="1"/>
  <c r="I473" i="4"/>
  <c r="J473" i="4" s="1"/>
  <c r="I474" i="4"/>
  <c r="J474" i="4" s="1"/>
  <c r="I475" i="4"/>
  <c r="J475" i="4" s="1"/>
  <c r="I476" i="4"/>
  <c r="J476" i="4" s="1"/>
  <c r="I477" i="4"/>
  <c r="J477" i="4" s="1"/>
  <c r="I478" i="4"/>
  <c r="J478" i="4" s="1"/>
  <c r="I479" i="4"/>
  <c r="J479" i="4" s="1"/>
  <c r="I480" i="4"/>
  <c r="J480" i="4" s="1"/>
  <c r="I481" i="4"/>
  <c r="J481" i="4" s="1"/>
  <c r="I482" i="4"/>
  <c r="J482" i="4" s="1"/>
  <c r="I483" i="4"/>
  <c r="J483" i="4" s="1"/>
  <c r="I484" i="4"/>
  <c r="J484" i="4" s="1"/>
  <c r="I485" i="4"/>
  <c r="J485" i="4" s="1"/>
  <c r="I486" i="4"/>
  <c r="J486" i="4" s="1"/>
  <c r="I487" i="4"/>
  <c r="J487" i="4" s="1"/>
  <c r="I488" i="4"/>
  <c r="J488" i="4" s="1"/>
  <c r="I489" i="4"/>
  <c r="J489" i="4" s="1"/>
  <c r="I490" i="4"/>
  <c r="J490" i="4" s="1"/>
  <c r="I491" i="4"/>
  <c r="J491" i="4" s="1"/>
  <c r="I492" i="4"/>
  <c r="J492" i="4" s="1"/>
  <c r="I493" i="4"/>
  <c r="J493" i="4" s="1"/>
  <c r="I494" i="4"/>
  <c r="J494" i="4" s="1"/>
  <c r="I495" i="4"/>
  <c r="J495" i="4" s="1"/>
  <c r="I496" i="4"/>
  <c r="J496" i="4" s="1"/>
  <c r="I497" i="4"/>
  <c r="J497" i="4" s="1"/>
  <c r="I498" i="4"/>
  <c r="J498" i="4" s="1"/>
  <c r="I499" i="4"/>
  <c r="J499" i="4" s="1"/>
  <c r="I500" i="4"/>
  <c r="J500" i="4" s="1"/>
  <c r="I501" i="4"/>
  <c r="J501" i="4" s="1"/>
  <c r="I502" i="4"/>
  <c r="J502" i="4" s="1"/>
  <c r="I503" i="4"/>
  <c r="J503" i="4" s="1"/>
  <c r="I504" i="4"/>
  <c r="J504" i="4" s="1"/>
  <c r="I505" i="4"/>
  <c r="J505" i="4" s="1"/>
  <c r="I506" i="4"/>
  <c r="J506" i="4" s="1"/>
  <c r="I507" i="4"/>
  <c r="J507" i="4" s="1"/>
  <c r="I508" i="4"/>
  <c r="J508" i="4" s="1"/>
  <c r="I509" i="4"/>
  <c r="J509" i="4" s="1"/>
  <c r="I510" i="4"/>
  <c r="J510" i="4" s="1"/>
  <c r="I511" i="4"/>
  <c r="J511" i="4" s="1"/>
  <c r="I512" i="4"/>
  <c r="J512" i="4" s="1"/>
  <c r="I513" i="4"/>
  <c r="J513" i="4" s="1"/>
  <c r="I514" i="4"/>
  <c r="J514" i="4" s="1"/>
  <c r="I515" i="4"/>
  <c r="J515" i="4" s="1"/>
  <c r="I516" i="4"/>
  <c r="J516" i="4" s="1"/>
  <c r="I517" i="4"/>
  <c r="J517" i="4" s="1"/>
  <c r="I518" i="4"/>
  <c r="J518" i="4" s="1"/>
  <c r="I519" i="4"/>
  <c r="J519" i="4" s="1"/>
  <c r="I520" i="4"/>
  <c r="J520" i="4" s="1"/>
  <c r="I521" i="4"/>
  <c r="J521" i="4" s="1"/>
  <c r="I522" i="4"/>
  <c r="J522" i="4" s="1"/>
  <c r="I523" i="4"/>
  <c r="J523" i="4" s="1"/>
  <c r="I524" i="4"/>
  <c r="J524" i="4" s="1"/>
  <c r="I525" i="4"/>
  <c r="J525" i="4" s="1"/>
  <c r="I526" i="4"/>
  <c r="J526" i="4" s="1"/>
  <c r="I527" i="4"/>
  <c r="J527" i="4" s="1"/>
  <c r="I528" i="4"/>
  <c r="J528" i="4" s="1"/>
  <c r="I529" i="4"/>
  <c r="J529" i="4" s="1"/>
  <c r="I530" i="4"/>
  <c r="J530" i="4" s="1"/>
  <c r="I531" i="4"/>
  <c r="J531" i="4" s="1"/>
  <c r="I532" i="4"/>
  <c r="J532" i="4" s="1"/>
  <c r="I533" i="4"/>
  <c r="J533" i="4" s="1"/>
  <c r="I534" i="4"/>
  <c r="J534" i="4" s="1"/>
  <c r="I535" i="4"/>
  <c r="J535" i="4" s="1"/>
  <c r="I536" i="4"/>
  <c r="J536" i="4" s="1"/>
  <c r="I537" i="4"/>
  <c r="J537" i="4" s="1"/>
  <c r="I538" i="4"/>
  <c r="J538" i="4" s="1"/>
  <c r="I539" i="4"/>
  <c r="J539" i="4" s="1"/>
  <c r="I540" i="4"/>
  <c r="J540" i="4" s="1"/>
  <c r="I541" i="4"/>
  <c r="J541" i="4" s="1"/>
  <c r="I542" i="4"/>
  <c r="J542" i="4" s="1"/>
  <c r="I543" i="4"/>
  <c r="J543" i="4" s="1"/>
  <c r="I544" i="4"/>
  <c r="J544" i="4" s="1"/>
  <c r="I545" i="4"/>
  <c r="J545" i="4" s="1"/>
  <c r="I546" i="4"/>
  <c r="J546" i="4" s="1"/>
  <c r="I547" i="4"/>
  <c r="J547" i="4" s="1"/>
  <c r="I548" i="4"/>
  <c r="J548" i="4" s="1"/>
  <c r="I549" i="4"/>
  <c r="J549" i="4" s="1"/>
  <c r="I550" i="4"/>
  <c r="J550" i="4" s="1"/>
  <c r="I551" i="4"/>
  <c r="J551" i="4" s="1"/>
  <c r="I552" i="4"/>
  <c r="J552" i="4" s="1"/>
  <c r="I553" i="4"/>
  <c r="J553" i="4" s="1"/>
  <c r="I554" i="4"/>
  <c r="J554" i="4" s="1"/>
  <c r="I555" i="4"/>
  <c r="J555" i="4" s="1"/>
  <c r="I556" i="4"/>
  <c r="J556" i="4" s="1"/>
  <c r="I557" i="4"/>
  <c r="J557" i="4" s="1"/>
  <c r="I558" i="4"/>
  <c r="J558" i="4" s="1"/>
  <c r="I559" i="4"/>
  <c r="J559" i="4" s="1"/>
  <c r="I560" i="4"/>
  <c r="J560" i="4" s="1"/>
  <c r="I561" i="4"/>
  <c r="J561" i="4" s="1"/>
  <c r="I562" i="4"/>
  <c r="J562" i="4" s="1"/>
  <c r="I563" i="4"/>
  <c r="J563" i="4" s="1"/>
  <c r="I564" i="4"/>
  <c r="J564" i="4" s="1"/>
  <c r="I565" i="4"/>
  <c r="J565" i="4" s="1"/>
  <c r="I566" i="4"/>
  <c r="J566" i="4" s="1"/>
  <c r="I567" i="4"/>
  <c r="J567" i="4" s="1"/>
  <c r="I568" i="4"/>
  <c r="J568" i="4" s="1"/>
  <c r="I569" i="4"/>
  <c r="J569" i="4" s="1"/>
  <c r="I570" i="4"/>
  <c r="J570" i="4" s="1"/>
  <c r="I571" i="4"/>
  <c r="J571" i="4" s="1"/>
  <c r="I572" i="4"/>
  <c r="J572" i="4" s="1"/>
  <c r="I573" i="4"/>
  <c r="J573" i="4" s="1"/>
  <c r="I574" i="4"/>
  <c r="J574" i="4" s="1"/>
  <c r="I575" i="4"/>
  <c r="J575" i="4" s="1"/>
  <c r="I576" i="4"/>
  <c r="J576" i="4" s="1"/>
  <c r="I577" i="4"/>
  <c r="J577" i="4" s="1"/>
  <c r="I578" i="4"/>
  <c r="J578" i="4" s="1"/>
  <c r="I579" i="4"/>
  <c r="J579" i="4" s="1"/>
  <c r="I580" i="4"/>
  <c r="J580" i="4" s="1"/>
  <c r="I581" i="4"/>
  <c r="J581" i="4" s="1"/>
  <c r="I582" i="4"/>
  <c r="J582" i="4" s="1"/>
  <c r="I583" i="4"/>
  <c r="J583" i="4" s="1"/>
  <c r="I584" i="4"/>
  <c r="J584" i="4" s="1"/>
  <c r="I585" i="4"/>
  <c r="J585" i="4" s="1"/>
  <c r="I586" i="4"/>
  <c r="J586" i="4" s="1"/>
  <c r="I587" i="4"/>
  <c r="J587" i="4" s="1"/>
  <c r="I588" i="4"/>
  <c r="J588" i="4" s="1"/>
  <c r="I589" i="4"/>
  <c r="J589" i="4" s="1"/>
  <c r="I590" i="4"/>
  <c r="J590" i="4" s="1"/>
  <c r="I591" i="4"/>
  <c r="J591" i="4" s="1"/>
  <c r="I592" i="4"/>
  <c r="J592" i="4" s="1"/>
  <c r="I593" i="4"/>
  <c r="J593" i="4" s="1"/>
  <c r="I594" i="4"/>
  <c r="J594" i="4" s="1"/>
  <c r="I595" i="4"/>
  <c r="J595" i="4" s="1"/>
  <c r="I596" i="4"/>
  <c r="J596" i="4" s="1"/>
  <c r="I597" i="4"/>
  <c r="J597" i="4" s="1"/>
  <c r="I598" i="4"/>
  <c r="J598" i="4" s="1"/>
  <c r="I599" i="4"/>
  <c r="J599" i="4" s="1"/>
  <c r="I600" i="4"/>
  <c r="J600" i="4" s="1"/>
  <c r="I601" i="4"/>
  <c r="J601" i="4" s="1"/>
  <c r="I602" i="4"/>
  <c r="J602" i="4" s="1"/>
  <c r="I603" i="4"/>
  <c r="J603" i="4" s="1"/>
  <c r="I604" i="4"/>
  <c r="J604" i="4" s="1"/>
  <c r="I605" i="4"/>
  <c r="J605" i="4" s="1"/>
  <c r="I606" i="4"/>
  <c r="J606" i="4" s="1"/>
  <c r="I607" i="4"/>
  <c r="J607" i="4" s="1"/>
  <c r="I608" i="4"/>
  <c r="J608" i="4" s="1"/>
  <c r="I609" i="4"/>
  <c r="J609" i="4" s="1"/>
  <c r="I610" i="4"/>
  <c r="J610" i="4" s="1"/>
  <c r="I611" i="4"/>
  <c r="J611" i="4" s="1"/>
  <c r="I612" i="4"/>
  <c r="J612" i="4" s="1"/>
  <c r="I613" i="4"/>
  <c r="J613" i="4" s="1"/>
  <c r="I614" i="4"/>
  <c r="J614" i="4" s="1"/>
  <c r="I615" i="4"/>
  <c r="J615" i="4" s="1"/>
  <c r="I616" i="4"/>
  <c r="J616" i="4" s="1"/>
  <c r="I617" i="4"/>
  <c r="J617" i="4" s="1"/>
  <c r="I618" i="4"/>
  <c r="J618" i="4" s="1"/>
  <c r="I619" i="4"/>
  <c r="J619" i="4" s="1"/>
  <c r="I620" i="4"/>
  <c r="J620" i="4" s="1"/>
  <c r="I621" i="4"/>
  <c r="J621" i="4" s="1"/>
  <c r="I622" i="4"/>
  <c r="J622" i="4" s="1"/>
  <c r="I623" i="4"/>
  <c r="J623" i="4" s="1"/>
  <c r="I624" i="4"/>
  <c r="J624" i="4" s="1"/>
  <c r="I625" i="4"/>
  <c r="J625" i="4" s="1"/>
  <c r="I626" i="4"/>
  <c r="J626" i="4" s="1"/>
  <c r="I627" i="4"/>
  <c r="J627" i="4" s="1"/>
  <c r="I628" i="4"/>
  <c r="J628" i="4" s="1"/>
  <c r="I629" i="4"/>
  <c r="J629" i="4" s="1"/>
  <c r="I630" i="4"/>
  <c r="J630" i="4" s="1"/>
  <c r="I631" i="4"/>
  <c r="J631" i="4" s="1"/>
  <c r="I632" i="4"/>
  <c r="J632" i="4" s="1"/>
  <c r="I633" i="4"/>
  <c r="J633" i="4" s="1"/>
  <c r="I634" i="4"/>
  <c r="J634" i="4" s="1"/>
  <c r="I635" i="4"/>
  <c r="J635" i="4" s="1"/>
  <c r="I636" i="4"/>
  <c r="J636" i="4" s="1"/>
  <c r="I637" i="4"/>
  <c r="J637" i="4" s="1"/>
  <c r="I638" i="4"/>
  <c r="J638" i="4" s="1"/>
  <c r="I639" i="4"/>
  <c r="J639" i="4" s="1"/>
  <c r="I640" i="4"/>
  <c r="J640" i="4" s="1"/>
  <c r="I641" i="4"/>
  <c r="J641" i="4" s="1"/>
  <c r="I642" i="4"/>
  <c r="J642" i="4" s="1"/>
  <c r="I643" i="4"/>
  <c r="J643" i="4" s="1"/>
  <c r="I644" i="4"/>
  <c r="J644" i="4" s="1"/>
  <c r="I645" i="4"/>
  <c r="J645" i="4" s="1"/>
  <c r="I646" i="4"/>
  <c r="J646" i="4" s="1"/>
  <c r="I647" i="4"/>
  <c r="J647" i="4" s="1"/>
  <c r="I648" i="4"/>
  <c r="J648" i="4" s="1"/>
  <c r="I649" i="4"/>
  <c r="J649" i="4" s="1"/>
  <c r="I650" i="4"/>
  <c r="J650" i="4" s="1"/>
  <c r="I651" i="4"/>
  <c r="J651" i="4" s="1"/>
  <c r="I652" i="4"/>
  <c r="J652" i="4" s="1"/>
  <c r="I653" i="4"/>
  <c r="J653" i="4" s="1"/>
  <c r="I654" i="4"/>
  <c r="J654" i="4" s="1"/>
  <c r="I655" i="4"/>
  <c r="J655" i="4" s="1"/>
  <c r="I656" i="4"/>
  <c r="J656" i="4" s="1"/>
  <c r="I657" i="4"/>
  <c r="J657" i="4" s="1"/>
  <c r="I658" i="4"/>
  <c r="J658" i="4" s="1"/>
  <c r="I659" i="4"/>
  <c r="J659" i="4" s="1"/>
  <c r="I660" i="4"/>
  <c r="J660" i="4" s="1"/>
  <c r="I661" i="4"/>
  <c r="J661" i="4" s="1"/>
  <c r="I662" i="4"/>
  <c r="J662" i="4" s="1"/>
  <c r="I663" i="4"/>
  <c r="J663" i="4" s="1"/>
  <c r="I664" i="4"/>
  <c r="J664" i="4" s="1"/>
  <c r="I665" i="4"/>
  <c r="J665" i="4" s="1"/>
  <c r="I666" i="4"/>
  <c r="J666" i="4" s="1"/>
  <c r="I667" i="4"/>
  <c r="J667" i="4" s="1"/>
  <c r="I668" i="4"/>
  <c r="J668" i="4" s="1"/>
  <c r="I669" i="4"/>
  <c r="J669" i="4" s="1"/>
  <c r="I670" i="4"/>
  <c r="J670" i="4" s="1"/>
  <c r="I671" i="4"/>
  <c r="J671" i="4" s="1"/>
  <c r="I672" i="4"/>
  <c r="J672" i="4" s="1"/>
  <c r="I673" i="4"/>
  <c r="J673" i="4" s="1"/>
  <c r="I674" i="4"/>
  <c r="J674" i="4" s="1"/>
  <c r="I675" i="4"/>
  <c r="J675" i="4" s="1"/>
  <c r="I676" i="4"/>
  <c r="J676" i="4" s="1"/>
  <c r="I677" i="4"/>
  <c r="J677" i="4" s="1"/>
  <c r="I678" i="4"/>
  <c r="J678" i="4" s="1"/>
  <c r="I679" i="4"/>
  <c r="J679" i="4" s="1"/>
  <c r="I680" i="4"/>
  <c r="J680" i="4" s="1"/>
  <c r="I681" i="4"/>
  <c r="J681" i="4" s="1"/>
  <c r="I682" i="4"/>
  <c r="J682" i="4" s="1"/>
  <c r="I683" i="4"/>
  <c r="J683" i="4" s="1"/>
  <c r="I684" i="4"/>
  <c r="J684" i="4" s="1"/>
  <c r="I685" i="4"/>
  <c r="J685" i="4" s="1"/>
  <c r="I686" i="4"/>
  <c r="J686" i="4" s="1"/>
  <c r="I687" i="4"/>
  <c r="J687" i="4" s="1"/>
  <c r="I688" i="4"/>
  <c r="J688" i="4" s="1"/>
  <c r="I689" i="4"/>
  <c r="J689" i="4" s="1"/>
  <c r="I690" i="4"/>
  <c r="J690" i="4" s="1"/>
  <c r="I691" i="4"/>
  <c r="J691" i="4" s="1"/>
  <c r="I692" i="4"/>
  <c r="J692" i="4" s="1"/>
  <c r="I693" i="4"/>
  <c r="J693" i="4" s="1"/>
  <c r="I694" i="4"/>
  <c r="J694" i="4" s="1"/>
  <c r="I695" i="4"/>
  <c r="J695" i="4" s="1"/>
  <c r="I696" i="4"/>
  <c r="J696" i="4" s="1"/>
  <c r="I697" i="4"/>
  <c r="J697" i="4" s="1"/>
  <c r="I698" i="4"/>
  <c r="J698" i="4" s="1"/>
  <c r="I699" i="4"/>
  <c r="J699" i="4" s="1"/>
  <c r="I700" i="4"/>
  <c r="J700" i="4" s="1"/>
  <c r="I701" i="4"/>
  <c r="J701" i="4" s="1"/>
  <c r="I702" i="4"/>
  <c r="J702" i="4" s="1"/>
  <c r="I703" i="4"/>
  <c r="J703" i="4" s="1"/>
  <c r="I704" i="4"/>
  <c r="J704" i="4" s="1"/>
  <c r="I705" i="4"/>
  <c r="J705" i="4" s="1"/>
  <c r="I706" i="4"/>
  <c r="J706" i="4" s="1"/>
  <c r="I707" i="4"/>
  <c r="J707" i="4" s="1"/>
  <c r="I708" i="4"/>
  <c r="J708" i="4" s="1"/>
  <c r="I709" i="4"/>
  <c r="J709" i="4" s="1"/>
  <c r="I710" i="4"/>
  <c r="J710" i="4" s="1"/>
  <c r="I711" i="4"/>
  <c r="J711" i="4" s="1"/>
  <c r="I712" i="4"/>
  <c r="J712" i="4" s="1"/>
  <c r="I713" i="4"/>
  <c r="J713" i="4" s="1"/>
  <c r="I714" i="4"/>
  <c r="J714" i="4" s="1"/>
  <c r="I715" i="4"/>
  <c r="J715" i="4" s="1"/>
  <c r="I716" i="4"/>
  <c r="J716" i="4" s="1"/>
  <c r="I717" i="4"/>
  <c r="J717" i="4" s="1"/>
  <c r="I718" i="4"/>
  <c r="J718" i="4" s="1"/>
  <c r="I719" i="4"/>
  <c r="J719" i="4" s="1"/>
  <c r="I720" i="4"/>
  <c r="J720" i="4" s="1"/>
  <c r="I721" i="4"/>
  <c r="J721" i="4" s="1"/>
  <c r="I722" i="4"/>
  <c r="J722" i="4" s="1"/>
  <c r="I723" i="4"/>
  <c r="J723" i="4" s="1"/>
  <c r="I724" i="4"/>
  <c r="J724" i="4" s="1"/>
  <c r="I725" i="4"/>
  <c r="J725" i="4" s="1"/>
  <c r="I726" i="4"/>
  <c r="J726" i="4" s="1"/>
  <c r="I727" i="4"/>
  <c r="J727" i="4" s="1"/>
  <c r="I728" i="4"/>
  <c r="J728" i="4" s="1"/>
  <c r="I729" i="4"/>
  <c r="J729" i="4" s="1"/>
  <c r="I730" i="4"/>
  <c r="J730" i="4" s="1"/>
  <c r="I731" i="4"/>
  <c r="J731" i="4" s="1"/>
  <c r="I732" i="4"/>
  <c r="J732" i="4" s="1"/>
  <c r="I733" i="4"/>
  <c r="J733" i="4" s="1"/>
  <c r="I734" i="4"/>
  <c r="J734" i="4" s="1"/>
  <c r="I735" i="4"/>
  <c r="J735" i="4" s="1"/>
  <c r="I736" i="4"/>
  <c r="J736" i="4" s="1"/>
  <c r="I737" i="4"/>
  <c r="J737" i="4" s="1"/>
  <c r="I738" i="4"/>
  <c r="J738" i="4" s="1"/>
  <c r="I739" i="4"/>
  <c r="J739" i="4" s="1"/>
  <c r="I740" i="4"/>
  <c r="J740" i="4" s="1"/>
  <c r="I741" i="4"/>
  <c r="J741" i="4" s="1"/>
  <c r="I742" i="4"/>
  <c r="J742" i="4" s="1"/>
  <c r="I743" i="4"/>
  <c r="J743" i="4" s="1"/>
  <c r="I744" i="4"/>
  <c r="J744" i="4" s="1"/>
  <c r="I745" i="4"/>
  <c r="J745" i="4" s="1"/>
  <c r="I746" i="4"/>
  <c r="J746" i="4" s="1"/>
  <c r="I747" i="4"/>
  <c r="J747" i="4" s="1"/>
  <c r="I748" i="4"/>
  <c r="J748" i="4" s="1"/>
  <c r="I749" i="4"/>
  <c r="J749" i="4" s="1"/>
  <c r="I750" i="4"/>
  <c r="J750" i="4" s="1"/>
  <c r="I751" i="4"/>
  <c r="J751" i="4" s="1"/>
  <c r="I752" i="4"/>
  <c r="J752" i="4" s="1"/>
  <c r="I753" i="4"/>
  <c r="J753" i="4" s="1"/>
  <c r="I754" i="4"/>
  <c r="J754" i="4" s="1"/>
  <c r="I755" i="4"/>
  <c r="J755" i="4" s="1"/>
  <c r="I756" i="4"/>
  <c r="J756" i="4" s="1"/>
  <c r="I757" i="4"/>
  <c r="J757" i="4" s="1"/>
  <c r="I758" i="4"/>
  <c r="J758" i="4" s="1"/>
  <c r="I759" i="4"/>
  <c r="J759" i="4" s="1"/>
  <c r="I760" i="4"/>
  <c r="J760" i="4" s="1"/>
  <c r="I761" i="4"/>
  <c r="J761" i="4" s="1"/>
  <c r="I762" i="4"/>
  <c r="J762" i="4" s="1"/>
  <c r="I763" i="4"/>
  <c r="J763" i="4" s="1"/>
  <c r="I764" i="4"/>
  <c r="J764" i="4" s="1"/>
  <c r="I765" i="4"/>
  <c r="J765" i="4" s="1"/>
  <c r="I766" i="4"/>
  <c r="J766" i="4" s="1"/>
  <c r="I767" i="4"/>
  <c r="J767" i="4" s="1"/>
  <c r="I768" i="4"/>
  <c r="J768" i="4" s="1"/>
  <c r="I769" i="4"/>
  <c r="J769" i="4" s="1"/>
  <c r="I770" i="4"/>
  <c r="J770" i="4" s="1"/>
  <c r="I771" i="4"/>
  <c r="J771" i="4" s="1"/>
  <c r="I772" i="4"/>
  <c r="J772" i="4" s="1"/>
  <c r="I773" i="4"/>
  <c r="J773" i="4" s="1"/>
  <c r="I774" i="4"/>
  <c r="J774" i="4" s="1"/>
  <c r="I775" i="4"/>
  <c r="J775" i="4" s="1"/>
  <c r="I776" i="4"/>
  <c r="J776" i="4" s="1"/>
  <c r="I777" i="4"/>
  <c r="J777" i="4" s="1"/>
  <c r="I778" i="4"/>
  <c r="J778" i="4" s="1"/>
  <c r="I779" i="4"/>
  <c r="J779" i="4" s="1"/>
  <c r="I780" i="4"/>
  <c r="J780" i="4" s="1"/>
  <c r="I781" i="4"/>
  <c r="J781" i="4" s="1"/>
  <c r="I782" i="4"/>
  <c r="J782" i="4" s="1"/>
  <c r="I783" i="4"/>
  <c r="J783" i="4" s="1"/>
  <c r="I784" i="4"/>
  <c r="J784" i="4" s="1"/>
  <c r="I785" i="4"/>
  <c r="J785" i="4" s="1"/>
  <c r="I786" i="4"/>
  <c r="J786" i="4" s="1"/>
  <c r="I787" i="4"/>
  <c r="J787" i="4" s="1"/>
  <c r="I788" i="4"/>
  <c r="J788" i="4" s="1"/>
  <c r="I789" i="4"/>
  <c r="J789" i="4" s="1"/>
  <c r="I790" i="4"/>
  <c r="J790" i="4" s="1"/>
  <c r="I791" i="4"/>
  <c r="J791" i="4" s="1"/>
  <c r="I792" i="4"/>
  <c r="J792" i="4" s="1"/>
  <c r="I793" i="4"/>
  <c r="J793" i="4" s="1"/>
  <c r="I794" i="4"/>
  <c r="J794" i="4" s="1"/>
  <c r="I795" i="4"/>
  <c r="J795" i="4" s="1"/>
  <c r="I796" i="4"/>
  <c r="J796" i="4" s="1"/>
  <c r="I797" i="4"/>
  <c r="J797" i="4" s="1"/>
  <c r="I798" i="4"/>
  <c r="J798" i="4" s="1"/>
  <c r="I799" i="4"/>
  <c r="J799" i="4" s="1"/>
  <c r="I800" i="4"/>
  <c r="J800" i="4" s="1"/>
  <c r="I801" i="4"/>
  <c r="J801" i="4" s="1"/>
  <c r="I802" i="4"/>
  <c r="J802" i="4" s="1"/>
  <c r="I803" i="4"/>
  <c r="J803" i="4" s="1"/>
  <c r="I804" i="4"/>
  <c r="J804" i="4" s="1"/>
  <c r="I805" i="4"/>
  <c r="J805" i="4" s="1"/>
  <c r="I806" i="4"/>
  <c r="J806" i="4" s="1"/>
  <c r="I807" i="4"/>
  <c r="J807" i="4" s="1"/>
  <c r="I808" i="4"/>
  <c r="J808" i="4" s="1"/>
  <c r="I809" i="4"/>
  <c r="J809" i="4" s="1"/>
  <c r="I810" i="4"/>
  <c r="J810" i="4" s="1"/>
  <c r="I811" i="4"/>
  <c r="J811" i="4" s="1"/>
  <c r="I812" i="4"/>
  <c r="J812" i="4" s="1"/>
  <c r="I813" i="4"/>
  <c r="J813" i="4" s="1"/>
  <c r="I814" i="4"/>
  <c r="J814" i="4" s="1"/>
  <c r="I815" i="4"/>
  <c r="J815" i="4" s="1"/>
  <c r="I816" i="4"/>
  <c r="J816" i="4" s="1"/>
  <c r="I817" i="4"/>
  <c r="J817" i="4" s="1"/>
  <c r="I818" i="4"/>
  <c r="J818" i="4" s="1"/>
  <c r="I819" i="4"/>
  <c r="J819" i="4" s="1"/>
  <c r="I820" i="4"/>
  <c r="J820" i="4" s="1"/>
  <c r="I821" i="4"/>
  <c r="J821" i="4" s="1"/>
  <c r="I822" i="4"/>
  <c r="J822" i="4" s="1"/>
  <c r="I823" i="4"/>
  <c r="J823" i="4" s="1"/>
  <c r="I824" i="4"/>
  <c r="J824" i="4" s="1"/>
  <c r="I825" i="4"/>
  <c r="J825" i="4" s="1"/>
  <c r="I826" i="4"/>
  <c r="J826" i="4" s="1"/>
  <c r="I827" i="4"/>
  <c r="J827" i="4" s="1"/>
  <c r="I828" i="4"/>
  <c r="J828" i="4" s="1"/>
  <c r="I829" i="4"/>
  <c r="J829" i="4" s="1"/>
  <c r="I830" i="4"/>
  <c r="J830" i="4" s="1"/>
  <c r="I831" i="4"/>
  <c r="J831" i="4" s="1"/>
  <c r="I832" i="4"/>
  <c r="J832" i="4" s="1"/>
  <c r="I833" i="4"/>
  <c r="J833" i="4" s="1"/>
  <c r="I834" i="4"/>
  <c r="J834" i="4" s="1"/>
  <c r="I835" i="4"/>
  <c r="J835" i="4" s="1"/>
  <c r="I836" i="4"/>
  <c r="J836" i="4" s="1"/>
  <c r="I837" i="4"/>
  <c r="J837" i="4" s="1"/>
  <c r="I838" i="4"/>
  <c r="J838" i="4" s="1"/>
  <c r="I839" i="4"/>
  <c r="J839" i="4" s="1"/>
  <c r="I840" i="4"/>
  <c r="J840" i="4" s="1"/>
  <c r="I841" i="4"/>
  <c r="J841" i="4" s="1"/>
  <c r="I842" i="4"/>
  <c r="J842" i="4" s="1"/>
  <c r="I843" i="4"/>
  <c r="J843" i="4" s="1"/>
  <c r="I844" i="4"/>
  <c r="J844" i="4" s="1"/>
  <c r="I845" i="4"/>
  <c r="J845" i="4" s="1"/>
  <c r="I846" i="4"/>
  <c r="J846" i="4" s="1"/>
  <c r="I847" i="4"/>
  <c r="J847" i="4" s="1"/>
  <c r="I848" i="4"/>
  <c r="J848" i="4" s="1"/>
  <c r="I849" i="4"/>
  <c r="J849" i="4" s="1"/>
  <c r="I850" i="4"/>
  <c r="J850" i="4" s="1"/>
  <c r="I851" i="4"/>
  <c r="J851" i="4" s="1"/>
  <c r="I852" i="4"/>
  <c r="J852" i="4" s="1"/>
  <c r="I853" i="4"/>
  <c r="J853" i="4" s="1"/>
  <c r="I854" i="4"/>
  <c r="J854" i="4" s="1"/>
  <c r="I855" i="4"/>
  <c r="J855" i="4" s="1"/>
  <c r="I856" i="4"/>
  <c r="J856" i="4" s="1"/>
  <c r="I857" i="4"/>
  <c r="J857" i="4" s="1"/>
  <c r="I858" i="4"/>
  <c r="J858" i="4" s="1"/>
  <c r="I859" i="4"/>
  <c r="J859" i="4" s="1"/>
  <c r="I860" i="4"/>
  <c r="J860" i="4" s="1"/>
  <c r="I861" i="4"/>
  <c r="J861" i="4" s="1"/>
  <c r="I862" i="4"/>
  <c r="J862" i="4" s="1"/>
  <c r="I863" i="4"/>
  <c r="J863" i="4" s="1"/>
  <c r="I864" i="4"/>
  <c r="J864" i="4" s="1"/>
  <c r="I865" i="4"/>
  <c r="J865" i="4" s="1"/>
  <c r="I866" i="4"/>
  <c r="J866" i="4" s="1"/>
  <c r="I867" i="4"/>
  <c r="J867" i="4" s="1"/>
  <c r="I868" i="4"/>
  <c r="J868" i="4" s="1"/>
  <c r="I869" i="4"/>
  <c r="J869" i="4" s="1"/>
  <c r="I870" i="4"/>
  <c r="J870" i="4" s="1"/>
  <c r="I871" i="4"/>
  <c r="J871" i="4" s="1"/>
  <c r="I872" i="4"/>
  <c r="J872" i="4" s="1"/>
  <c r="I873" i="4"/>
  <c r="J873" i="4" s="1"/>
  <c r="I874" i="4"/>
  <c r="J874" i="4" s="1"/>
  <c r="I875" i="4"/>
  <c r="J875" i="4" s="1"/>
  <c r="I876" i="4"/>
  <c r="J876" i="4" s="1"/>
  <c r="I877" i="4"/>
  <c r="J877" i="4" s="1"/>
  <c r="I878" i="4"/>
  <c r="J878" i="4" s="1"/>
  <c r="I879" i="4"/>
  <c r="J879" i="4" s="1"/>
  <c r="I880" i="4"/>
  <c r="J880" i="4" s="1"/>
  <c r="I881" i="4"/>
  <c r="J881" i="4" s="1"/>
  <c r="I882" i="4"/>
  <c r="J882" i="4" s="1"/>
  <c r="I883" i="4"/>
  <c r="J883" i="4" s="1"/>
  <c r="I884" i="4"/>
  <c r="J884" i="4" s="1"/>
  <c r="I885" i="4"/>
  <c r="J885" i="4" s="1"/>
  <c r="I886" i="4"/>
  <c r="J886" i="4" s="1"/>
  <c r="I887" i="4"/>
  <c r="J887" i="4" s="1"/>
  <c r="I888" i="4"/>
  <c r="J888" i="4" s="1"/>
  <c r="I889" i="4"/>
  <c r="J889" i="4" s="1"/>
  <c r="I890" i="4"/>
  <c r="J890" i="4" s="1"/>
  <c r="I891" i="4"/>
  <c r="J891" i="4" s="1"/>
  <c r="I892" i="4"/>
  <c r="J892" i="4" s="1"/>
  <c r="I893" i="4"/>
  <c r="J893" i="4" s="1"/>
  <c r="I894" i="4"/>
  <c r="J894" i="4" s="1"/>
  <c r="I895" i="4"/>
  <c r="J895" i="4" s="1"/>
  <c r="I896" i="4"/>
  <c r="J896" i="4" s="1"/>
  <c r="I897" i="4"/>
  <c r="J897" i="4" s="1"/>
  <c r="I898" i="4"/>
  <c r="J898" i="4" s="1"/>
  <c r="I899" i="4"/>
  <c r="J899" i="4" s="1"/>
  <c r="I900" i="4"/>
  <c r="J900" i="4" s="1"/>
  <c r="I901" i="4"/>
  <c r="J901" i="4" s="1"/>
  <c r="I902" i="4"/>
  <c r="J902" i="4" s="1"/>
  <c r="I903" i="4"/>
  <c r="J903" i="4" s="1"/>
  <c r="I904" i="4"/>
  <c r="J904" i="4" s="1"/>
  <c r="I905" i="4"/>
  <c r="J905" i="4" s="1"/>
  <c r="I906" i="4"/>
  <c r="J906" i="4" s="1"/>
  <c r="I907" i="4"/>
  <c r="J907" i="4" s="1"/>
  <c r="I908" i="4"/>
  <c r="J908" i="4" s="1"/>
  <c r="I909" i="4"/>
  <c r="J909" i="4" s="1"/>
  <c r="I910" i="4"/>
  <c r="J910" i="4" s="1"/>
  <c r="I911" i="4"/>
  <c r="J911" i="4" s="1"/>
  <c r="I912" i="4"/>
  <c r="J912" i="4" s="1"/>
  <c r="I913" i="4"/>
  <c r="J913" i="4" s="1"/>
  <c r="I914" i="4"/>
  <c r="J914" i="4" s="1"/>
  <c r="I915" i="4"/>
  <c r="J915" i="4" s="1"/>
  <c r="I916" i="4"/>
  <c r="J916" i="4" s="1"/>
  <c r="I917" i="4"/>
  <c r="J917" i="4" s="1"/>
  <c r="I918" i="4"/>
  <c r="J918" i="4" s="1"/>
  <c r="I919" i="4"/>
  <c r="J919" i="4" s="1"/>
  <c r="I920" i="4"/>
  <c r="J920" i="4" s="1"/>
  <c r="I921" i="4"/>
  <c r="J921" i="4" s="1"/>
  <c r="I922" i="4"/>
  <c r="J922" i="4" s="1"/>
  <c r="I923" i="4"/>
  <c r="J923" i="4" s="1"/>
  <c r="I924" i="4"/>
  <c r="J924" i="4" s="1"/>
  <c r="I925" i="4"/>
  <c r="J925" i="4" s="1"/>
  <c r="I926" i="4"/>
  <c r="J926" i="4" s="1"/>
  <c r="I927" i="4"/>
  <c r="J927" i="4" s="1"/>
  <c r="I928" i="4"/>
  <c r="J928" i="4" s="1"/>
  <c r="I929" i="4"/>
  <c r="J929" i="4" s="1"/>
  <c r="I930" i="4"/>
  <c r="J930" i="4" s="1"/>
  <c r="I931" i="4"/>
  <c r="J931" i="4" s="1"/>
  <c r="I932" i="4"/>
  <c r="J932" i="4" s="1"/>
  <c r="I933" i="4"/>
  <c r="J933" i="4" s="1"/>
  <c r="I934" i="4"/>
  <c r="J934" i="4" s="1"/>
  <c r="I935" i="4"/>
  <c r="J935" i="4" s="1"/>
  <c r="I936" i="4"/>
  <c r="J936" i="4" s="1"/>
  <c r="I937" i="4"/>
  <c r="J937" i="4" s="1"/>
  <c r="I938" i="4"/>
  <c r="J938" i="4" s="1"/>
  <c r="I939" i="4"/>
  <c r="J939" i="4" s="1"/>
  <c r="I940" i="4"/>
  <c r="J940" i="4" s="1"/>
  <c r="I941" i="4"/>
  <c r="J941" i="4" s="1"/>
  <c r="I942" i="4"/>
  <c r="J942" i="4" s="1"/>
  <c r="I943" i="4"/>
  <c r="J943" i="4" s="1"/>
  <c r="I944" i="4"/>
  <c r="J944" i="4" s="1"/>
  <c r="I945" i="4"/>
  <c r="J945" i="4" s="1"/>
  <c r="I946" i="4"/>
  <c r="J946" i="4" s="1"/>
  <c r="I947" i="4"/>
  <c r="J947" i="4" s="1"/>
  <c r="I948" i="4"/>
  <c r="J948" i="4" s="1"/>
  <c r="I949" i="4"/>
  <c r="J949" i="4" s="1"/>
  <c r="I950" i="4"/>
  <c r="J950" i="4" s="1"/>
  <c r="I951" i="4"/>
  <c r="J951" i="4" s="1"/>
  <c r="I952" i="4"/>
  <c r="J952" i="4" s="1"/>
  <c r="I953" i="4"/>
  <c r="J953" i="4" s="1"/>
  <c r="I954" i="4"/>
  <c r="J954" i="4" s="1"/>
  <c r="I955" i="4"/>
  <c r="J955" i="4" s="1"/>
  <c r="I956" i="4"/>
  <c r="J956" i="4" s="1"/>
  <c r="I957" i="4"/>
  <c r="J957" i="4" s="1"/>
  <c r="I958" i="4"/>
  <c r="J958" i="4" s="1"/>
  <c r="I959" i="4"/>
  <c r="J959" i="4" s="1"/>
  <c r="I960" i="4"/>
  <c r="J960" i="4" s="1"/>
  <c r="I961" i="4"/>
  <c r="J961" i="4" s="1"/>
  <c r="I962" i="4"/>
  <c r="J962" i="4" s="1"/>
  <c r="I963" i="4"/>
  <c r="J963" i="4" s="1"/>
  <c r="I964" i="4"/>
  <c r="J964" i="4" s="1"/>
  <c r="I965" i="4"/>
  <c r="J965" i="4" s="1"/>
  <c r="I966" i="4"/>
  <c r="J966" i="4" s="1"/>
  <c r="I967" i="4"/>
  <c r="J967" i="4" s="1"/>
  <c r="I968" i="4"/>
  <c r="J968" i="4" s="1"/>
  <c r="I969" i="4"/>
  <c r="J969" i="4" s="1"/>
  <c r="I970" i="4"/>
  <c r="J970" i="4" s="1"/>
  <c r="I971" i="4"/>
  <c r="J971" i="4" s="1"/>
  <c r="I972" i="4"/>
  <c r="J972" i="4" s="1"/>
  <c r="I973" i="4"/>
  <c r="J973" i="4" s="1"/>
  <c r="I974" i="4"/>
  <c r="J974" i="4" s="1"/>
  <c r="I975" i="4"/>
  <c r="J975" i="4" s="1"/>
  <c r="I976" i="4"/>
  <c r="J976" i="4" s="1"/>
  <c r="I977" i="4"/>
  <c r="J977" i="4" s="1"/>
  <c r="I978" i="4"/>
  <c r="J978" i="4" s="1"/>
  <c r="I979" i="4"/>
  <c r="J979" i="4" s="1"/>
  <c r="I980" i="4"/>
  <c r="J980" i="4" s="1"/>
  <c r="I981" i="4"/>
  <c r="J981" i="4" s="1"/>
  <c r="I982" i="4"/>
  <c r="J982" i="4" s="1"/>
  <c r="I983" i="4"/>
  <c r="J983" i="4" s="1"/>
  <c r="I984" i="4"/>
  <c r="J984" i="4" s="1"/>
  <c r="I985" i="4"/>
  <c r="J985" i="4" s="1"/>
  <c r="I986" i="4"/>
  <c r="J986" i="4" s="1"/>
  <c r="I987" i="4"/>
  <c r="J987" i="4" s="1"/>
  <c r="I988" i="4"/>
  <c r="J988" i="4" s="1"/>
  <c r="I989" i="4"/>
  <c r="J989" i="4" s="1"/>
  <c r="I990" i="4"/>
  <c r="J990" i="4" s="1"/>
  <c r="I991" i="4"/>
  <c r="J991" i="4" s="1"/>
  <c r="I992" i="4"/>
  <c r="J992" i="4" s="1"/>
  <c r="I993" i="4"/>
  <c r="J993" i="4" s="1"/>
  <c r="I994" i="4"/>
  <c r="J994" i="4" s="1"/>
  <c r="I995" i="4"/>
  <c r="J995" i="4" s="1"/>
  <c r="I996" i="4"/>
  <c r="J996" i="4" s="1"/>
  <c r="I997" i="4"/>
  <c r="J997" i="4" s="1"/>
  <c r="I998" i="4"/>
  <c r="J998" i="4" s="1"/>
  <c r="I999" i="4"/>
  <c r="J999" i="4" s="1"/>
  <c r="I1000" i="4"/>
  <c r="J1000" i="4" s="1"/>
  <c r="I1001" i="4"/>
  <c r="J1001" i="4" s="1"/>
  <c r="I1002" i="4"/>
  <c r="J1002" i="4" s="1"/>
  <c r="I1003" i="4"/>
  <c r="J1003" i="4" s="1"/>
  <c r="I1004" i="4"/>
  <c r="J1004" i="4" s="1"/>
  <c r="I1005" i="4"/>
  <c r="J1005" i="4" s="1"/>
  <c r="I1006" i="4"/>
  <c r="J1006" i="4" s="1"/>
  <c r="I1007" i="4"/>
  <c r="J1007" i="4" s="1"/>
  <c r="I1008" i="4"/>
  <c r="J1008" i="4" s="1"/>
  <c r="I1009" i="4"/>
  <c r="J1009" i="4" s="1"/>
  <c r="I1010" i="4"/>
  <c r="J1010" i="4" s="1"/>
  <c r="I1011" i="4"/>
  <c r="J1011" i="4" s="1"/>
  <c r="I1012" i="4"/>
  <c r="J1012" i="4" s="1"/>
  <c r="I1013" i="4"/>
  <c r="J1013" i="4" s="1"/>
  <c r="I1014" i="4"/>
  <c r="J1014" i="4" s="1"/>
  <c r="I1015" i="4"/>
  <c r="J1015" i="4" s="1"/>
  <c r="I1016" i="4"/>
  <c r="J1016" i="4" s="1"/>
  <c r="I1017" i="4"/>
  <c r="J1017" i="4" s="1"/>
  <c r="I1018" i="4"/>
  <c r="J1018" i="4" s="1"/>
  <c r="I1019" i="4"/>
  <c r="J1019" i="4" s="1"/>
  <c r="I1020" i="4"/>
  <c r="J1020" i="4" s="1"/>
  <c r="I1021" i="4"/>
  <c r="J1021" i="4" s="1"/>
  <c r="I1022" i="4"/>
  <c r="J1022" i="4" s="1"/>
  <c r="I1023" i="4"/>
  <c r="J1023" i="4" s="1"/>
  <c r="I1024" i="4"/>
  <c r="J1024" i="4" s="1"/>
  <c r="I1025" i="4"/>
  <c r="J1025" i="4" s="1"/>
  <c r="I1026" i="4"/>
  <c r="J1026" i="4" s="1"/>
  <c r="I1027" i="4"/>
  <c r="J1027" i="4" s="1"/>
  <c r="I1028" i="4"/>
  <c r="J1028" i="4" s="1"/>
  <c r="I1029" i="4"/>
  <c r="J1029" i="4" s="1"/>
  <c r="I1030" i="4"/>
  <c r="J1030" i="4" s="1"/>
  <c r="I1031" i="4"/>
  <c r="J1031" i="4" s="1"/>
  <c r="I1032" i="4"/>
  <c r="J1032" i="4" s="1"/>
  <c r="I1033" i="4"/>
  <c r="J1033" i="4" s="1"/>
  <c r="I1034" i="4"/>
  <c r="J1034" i="4" s="1"/>
  <c r="I1035" i="4"/>
  <c r="J1035" i="4" s="1"/>
  <c r="I1036" i="4"/>
  <c r="J1036" i="4" s="1"/>
  <c r="I1037" i="4"/>
  <c r="J1037" i="4" s="1"/>
  <c r="I1038" i="4"/>
  <c r="J1038" i="4" s="1"/>
  <c r="I1039" i="4"/>
  <c r="J1039" i="4" s="1"/>
  <c r="I1040" i="4"/>
  <c r="J1040" i="4" s="1"/>
  <c r="I1041" i="4"/>
  <c r="J1041" i="4" s="1"/>
  <c r="I1042" i="4"/>
  <c r="J1042" i="4" s="1"/>
  <c r="I1043" i="4"/>
  <c r="J1043" i="4" s="1"/>
  <c r="I1044" i="4"/>
  <c r="J1044" i="4" s="1"/>
  <c r="I1045" i="4"/>
  <c r="J1045" i="4" s="1"/>
  <c r="I1046" i="4"/>
  <c r="J1046" i="4" s="1"/>
  <c r="I1047" i="4"/>
  <c r="J1047" i="4" s="1"/>
  <c r="I1048" i="4"/>
  <c r="J1048" i="4" s="1"/>
  <c r="I1049" i="4"/>
  <c r="J1049" i="4" s="1"/>
  <c r="I1050" i="4"/>
  <c r="J1050" i="4" s="1"/>
  <c r="I1051" i="4"/>
  <c r="J1051" i="4" s="1"/>
  <c r="I1052" i="4"/>
  <c r="J1052" i="4" s="1"/>
  <c r="I1053" i="4"/>
  <c r="J1053" i="4" s="1"/>
  <c r="I1054" i="4"/>
  <c r="J1054" i="4" s="1"/>
  <c r="I1055" i="4"/>
  <c r="J1055" i="4" s="1"/>
  <c r="I1056" i="4"/>
  <c r="J1056" i="4" s="1"/>
  <c r="I1057" i="4"/>
  <c r="J1057" i="4" s="1"/>
  <c r="I1058" i="4"/>
  <c r="J1058" i="4" s="1"/>
  <c r="I1059" i="4"/>
  <c r="J1059" i="4" s="1"/>
  <c r="I1060" i="4"/>
  <c r="J1060" i="4" s="1"/>
  <c r="I1061" i="4"/>
  <c r="J1061" i="4" s="1"/>
  <c r="I1062" i="4"/>
  <c r="J1062" i="4" s="1"/>
  <c r="I1063" i="4"/>
  <c r="J1063" i="4" s="1"/>
  <c r="I1064" i="4"/>
  <c r="J1064" i="4" s="1"/>
  <c r="I1065" i="4"/>
  <c r="J1065" i="4" s="1"/>
  <c r="I1066" i="4"/>
  <c r="J1066" i="4" s="1"/>
  <c r="I1067" i="4"/>
  <c r="J1067" i="4" s="1"/>
  <c r="I1068" i="4"/>
  <c r="J1068" i="4" s="1"/>
  <c r="I1069" i="4"/>
  <c r="J1069" i="4" s="1"/>
  <c r="I1070" i="4"/>
  <c r="J1070" i="4" s="1"/>
  <c r="I1071" i="4"/>
  <c r="J1071" i="4" s="1"/>
  <c r="I1072" i="4"/>
  <c r="J1072" i="4" s="1"/>
  <c r="I1073" i="4"/>
  <c r="J1073" i="4" s="1"/>
  <c r="I1074" i="4"/>
  <c r="J1074" i="4" s="1"/>
  <c r="I1075" i="4"/>
  <c r="J1075" i="4" s="1"/>
  <c r="I1076" i="4"/>
  <c r="J1076" i="4" s="1"/>
  <c r="I1077" i="4"/>
  <c r="J1077" i="4" s="1"/>
  <c r="I1078" i="4"/>
  <c r="J1078" i="4" s="1"/>
  <c r="I1079" i="4"/>
  <c r="J1079" i="4" s="1"/>
  <c r="I1080" i="4"/>
  <c r="J1080" i="4" s="1"/>
  <c r="I1081" i="4"/>
  <c r="J1081" i="4" s="1"/>
  <c r="I1082" i="4"/>
  <c r="J1082" i="4" s="1"/>
  <c r="I1083" i="4"/>
  <c r="J1083" i="4" s="1"/>
  <c r="I1084" i="4"/>
  <c r="J1084" i="4" s="1"/>
  <c r="I1085" i="4"/>
  <c r="J1085" i="4" s="1"/>
  <c r="I1086" i="4"/>
  <c r="J1086" i="4" s="1"/>
  <c r="I1087" i="4"/>
  <c r="J1087" i="4" s="1"/>
  <c r="I1088" i="4"/>
  <c r="J1088" i="4" s="1"/>
  <c r="I1089" i="4"/>
  <c r="J1089" i="4" s="1"/>
  <c r="I1090" i="4"/>
  <c r="J1090" i="4" s="1"/>
  <c r="I1091" i="4"/>
  <c r="J1091" i="4" s="1"/>
  <c r="I1092" i="4"/>
  <c r="J1092" i="4" s="1"/>
  <c r="I1093" i="4"/>
  <c r="J1093" i="4" s="1"/>
  <c r="I1094" i="4"/>
  <c r="J1094" i="4" s="1"/>
  <c r="I1095" i="4"/>
  <c r="J1095" i="4" s="1"/>
  <c r="I1096" i="4"/>
  <c r="J1096" i="4" s="1"/>
  <c r="I1097" i="4"/>
  <c r="J1097" i="4" s="1"/>
  <c r="I1098" i="4"/>
  <c r="J1098" i="4" s="1"/>
  <c r="I1099" i="4"/>
  <c r="J1099" i="4" s="1"/>
  <c r="I1100" i="4"/>
  <c r="J1100" i="4" s="1"/>
  <c r="I1101" i="4"/>
  <c r="J1101" i="4" s="1"/>
  <c r="I1102" i="4"/>
  <c r="J1102" i="4" s="1"/>
  <c r="I1103" i="4"/>
  <c r="J1103" i="4" s="1"/>
  <c r="I1104" i="4"/>
  <c r="J1104" i="4" s="1"/>
  <c r="I1105" i="4"/>
  <c r="J1105" i="4" s="1"/>
  <c r="I1106" i="4"/>
  <c r="J1106" i="4" s="1"/>
  <c r="I1107" i="4"/>
  <c r="J1107" i="4" s="1"/>
  <c r="I1108" i="4"/>
  <c r="J1108" i="4" s="1"/>
  <c r="I1109" i="4"/>
  <c r="J1109" i="4" s="1"/>
  <c r="I1110" i="4"/>
  <c r="J1110" i="4" s="1"/>
  <c r="I1111" i="4"/>
  <c r="J1111" i="4" s="1"/>
  <c r="I1112" i="4"/>
  <c r="J1112" i="4" s="1"/>
  <c r="I1113" i="4"/>
  <c r="J1113" i="4" s="1"/>
  <c r="I1114" i="4"/>
  <c r="J1114" i="4" s="1"/>
  <c r="I1115" i="4"/>
  <c r="J1115" i="4" s="1"/>
  <c r="I1116" i="4"/>
  <c r="J1116" i="4" s="1"/>
  <c r="I1117" i="4"/>
  <c r="J1117" i="4" s="1"/>
  <c r="I1118" i="4"/>
  <c r="J1118" i="4" s="1"/>
  <c r="I1119" i="4"/>
  <c r="J1119" i="4" s="1"/>
  <c r="I1120" i="4"/>
  <c r="J1120" i="4" s="1"/>
  <c r="I1121" i="4"/>
  <c r="J1121" i="4" s="1"/>
  <c r="I1122" i="4"/>
  <c r="J1122" i="4" s="1"/>
  <c r="I1123" i="4"/>
  <c r="J1123" i="4" s="1"/>
  <c r="I1124" i="4"/>
  <c r="J1124" i="4" s="1"/>
  <c r="I1125" i="4"/>
  <c r="J1125" i="4" s="1"/>
  <c r="I1126" i="4"/>
  <c r="J1126" i="4" s="1"/>
  <c r="I1127" i="4"/>
  <c r="J1127" i="4" s="1"/>
  <c r="I1128" i="4"/>
  <c r="J1128" i="4" s="1"/>
  <c r="I1129" i="4"/>
  <c r="J1129" i="4" s="1"/>
  <c r="I1130" i="4"/>
  <c r="J1130" i="4" s="1"/>
  <c r="I1131" i="4"/>
  <c r="J1131" i="4" s="1"/>
  <c r="I1132" i="4"/>
  <c r="J1132" i="4" s="1"/>
  <c r="I1133" i="4"/>
  <c r="J1133" i="4" s="1"/>
  <c r="I1134" i="4"/>
  <c r="J1134" i="4" s="1"/>
  <c r="I1135" i="4"/>
  <c r="J1135" i="4" s="1"/>
  <c r="I1136" i="4"/>
  <c r="J1136" i="4" s="1"/>
  <c r="I1137" i="4"/>
  <c r="J1137" i="4" s="1"/>
  <c r="I1138" i="4"/>
  <c r="J1138" i="4" s="1"/>
  <c r="I1139" i="4"/>
  <c r="J1139" i="4" s="1"/>
  <c r="I1140" i="4"/>
  <c r="J1140" i="4" s="1"/>
  <c r="I1141" i="4"/>
  <c r="J1141" i="4" s="1"/>
  <c r="I1142" i="4"/>
  <c r="J1142" i="4" s="1"/>
  <c r="I1143" i="4"/>
  <c r="J1143" i="4" s="1"/>
  <c r="I1144" i="4"/>
  <c r="J1144" i="4" s="1"/>
  <c r="I1145" i="4"/>
  <c r="J1145" i="4" s="1"/>
  <c r="I1146" i="4"/>
  <c r="J1146" i="4" s="1"/>
  <c r="I1147" i="4"/>
  <c r="J1147" i="4" s="1"/>
  <c r="I1148" i="4"/>
  <c r="J1148" i="4" s="1"/>
  <c r="I1149" i="4"/>
  <c r="J1149" i="4" s="1"/>
  <c r="I1150" i="4"/>
  <c r="J1150" i="4" s="1"/>
  <c r="I1151" i="4"/>
  <c r="J1151" i="4" s="1"/>
  <c r="I1152" i="4"/>
  <c r="J1152" i="4" s="1"/>
  <c r="I1153" i="4"/>
  <c r="J1153" i="4" s="1"/>
  <c r="I1154" i="4"/>
  <c r="J1154" i="4" s="1"/>
  <c r="I1155" i="4"/>
  <c r="J1155" i="4" s="1"/>
  <c r="I1156" i="4"/>
  <c r="J1156" i="4" s="1"/>
  <c r="I1157" i="4"/>
  <c r="J1157" i="4" s="1"/>
  <c r="I1158" i="4"/>
  <c r="J1158" i="4" s="1"/>
  <c r="I1159" i="4"/>
  <c r="J1159" i="4" s="1"/>
  <c r="I1160" i="4"/>
  <c r="J1160" i="4" s="1"/>
  <c r="I1161" i="4"/>
  <c r="J1161" i="4" s="1"/>
  <c r="I1162" i="4"/>
  <c r="J1162" i="4" s="1"/>
  <c r="I1163" i="4"/>
  <c r="J1163" i="4" s="1"/>
  <c r="I1164" i="4"/>
  <c r="J1164" i="4" s="1"/>
  <c r="I1165" i="4"/>
  <c r="J1165" i="4" s="1"/>
  <c r="I1166" i="4"/>
  <c r="J1166" i="4" s="1"/>
  <c r="I1167" i="4"/>
  <c r="J1167" i="4" s="1"/>
  <c r="I1168" i="4"/>
  <c r="J1168" i="4" s="1"/>
  <c r="I1169" i="4"/>
  <c r="J1169" i="4" s="1"/>
  <c r="I1170" i="4"/>
  <c r="J1170" i="4" s="1"/>
  <c r="I1171" i="4"/>
  <c r="J1171" i="4" s="1"/>
  <c r="I1172" i="4"/>
  <c r="J1172" i="4" s="1"/>
  <c r="I1173" i="4"/>
  <c r="J1173" i="4" s="1"/>
  <c r="I1174" i="4"/>
  <c r="J1174" i="4" s="1"/>
  <c r="I1175" i="4"/>
  <c r="J1175" i="4" s="1"/>
  <c r="I1176" i="4"/>
  <c r="J1176" i="4" s="1"/>
  <c r="I1177" i="4"/>
  <c r="J1177" i="4" s="1"/>
  <c r="I1178" i="4"/>
  <c r="J1178" i="4" s="1"/>
  <c r="I1179" i="4"/>
  <c r="J1179" i="4" s="1"/>
  <c r="I1180" i="4"/>
  <c r="J1180" i="4" s="1"/>
  <c r="I1181" i="4"/>
  <c r="J1181" i="4" s="1"/>
  <c r="I1182" i="4"/>
  <c r="J1182" i="4" s="1"/>
  <c r="I1183" i="4"/>
  <c r="J1183" i="4" s="1"/>
  <c r="I1184" i="4"/>
  <c r="J1184" i="4" s="1"/>
  <c r="I1185" i="4"/>
  <c r="J1185" i="4" s="1"/>
  <c r="I1186" i="4"/>
  <c r="J1186" i="4" s="1"/>
  <c r="I1187" i="4"/>
  <c r="J1187" i="4" s="1"/>
  <c r="I1188" i="4"/>
  <c r="J1188" i="4" s="1"/>
  <c r="I1189" i="4"/>
  <c r="J1189" i="4" s="1"/>
  <c r="I1190" i="4"/>
  <c r="J1190" i="4" s="1"/>
  <c r="I1191" i="4"/>
  <c r="J1191" i="4" s="1"/>
  <c r="I1192" i="4"/>
  <c r="J1192" i="4" s="1"/>
  <c r="I1193" i="4"/>
  <c r="J1193" i="4" s="1"/>
  <c r="I1194" i="4"/>
  <c r="J1194" i="4" s="1"/>
  <c r="I1195" i="4"/>
  <c r="J1195" i="4" s="1"/>
  <c r="I1196" i="4"/>
  <c r="J1196" i="4" s="1"/>
  <c r="I1197" i="4"/>
  <c r="J1197" i="4" s="1"/>
  <c r="I1198" i="4"/>
  <c r="J1198" i="4" s="1"/>
  <c r="I1199" i="4"/>
  <c r="J1199" i="4" s="1"/>
  <c r="I1200" i="4"/>
  <c r="J1200" i="4" s="1"/>
  <c r="I1201" i="4"/>
  <c r="J1201" i="4" s="1"/>
  <c r="I1202" i="4"/>
  <c r="J1202" i="4" s="1"/>
  <c r="I1203" i="4"/>
  <c r="J1203" i="4" s="1"/>
  <c r="I1204" i="4"/>
  <c r="J1204" i="4" s="1"/>
  <c r="I1205" i="4"/>
  <c r="J1205" i="4" s="1"/>
  <c r="I1206" i="4"/>
  <c r="J1206" i="4" s="1"/>
  <c r="I1207" i="4"/>
  <c r="J1207" i="4" s="1"/>
  <c r="I1208" i="4"/>
  <c r="J1208" i="4" s="1"/>
  <c r="I1209" i="4"/>
  <c r="J1209" i="4" s="1"/>
  <c r="I1210" i="4"/>
  <c r="J1210" i="4" s="1"/>
  <c r="I1211" i="4"/>
  <c r="J1211" i="4" s="1"/>
  <c r="I1212" i="4"/>
  <c r="J1212" i="4" s="1"/>
  <c r="I1213" i="4"/>
  <c r="J1213" i="4" s="1"/>
  <c r="I1214" i="4"/>
  <c r="J1214" i="4" s="1"/>
  <c r="I1215" i="4"/>
  <c r="J1215" i="4" s="1"/>
  <c r="I1216" i="4"/>
  <c r="J1216" i="4" s="1"/>
  <c r="I1217" i="4"/>
  <c r="J1217" i="4" s="1"/>
  <c r="I1218" i="4"/>
  <c r="J1218" i="4" s="1"/>
  <c r="I1219" i="4"/>
  <c r="J1219" i="4" s="1"/>
  <c r="I1220" i="4"/>
  <c r="J1220" i="4" s="1"/>
  <c r="I1221" i="4"/>
  <c r="J1221" i="4" s="1"/>
  <c r="I1222" i="4"/>
  <c r="J1222" i="4" s="1"/>
  <c r="I1223" i="4"/>
  <c r="J1223" i="4" s="1"/>
  <c r="I1224" i="4"/>
  <c r="J1224" i="4" s="1"/>
  <c r="I1225" i="4"/>
  <c r="J1225" i="4" s="1"/>
  <c r="I1226" i="4"/>
  <c r="J1226" i="4" s="1"/>
  <c r="I1227" i="4"/>
  <c r="J1227" i="4" s="1"/>
  <c r="I1228" i="4"/>
  <c r="J1228" i="4" s="1"/>
  <c r="I1229" i="4"/>
  <c r="J1229" i="4" s="1"/>
  <c r="I1230" i="4"/>
  <c r="J1230" i="4" s="1"/>
  <c r="I1231" i="4"/>
  <c r="J1231" i="4" s="1"/>
  <c r="I1232" i="4"/>
  <c r="J1232" i="4" s="1"/>
  <c r="I1233" i="4"/>
  <c r="J1233" i="4" s="1"/>
  <c r="I1234" i="4"/>
  <c r="J1234" i="4" s="1"/>
  <c r="I1235" i="4"/>
  <c r="J1235" i="4" s="1"/>
  <c r="I1236" i="4"/>
  <c r="J1236" i="4" s="1"/>
  <c r="I1237" i="4"/>
  <c r="J1237" i="4" s="1"/>
  <c r="I1238" i="4"/>
  <c r="J1238" i="4" s="1"/>
  <c r="I1239" i="4"/>
  <c r="J1239" i="4" s="1"/>
  <c r="I1240" i="4"/>
  <c r="J1240" i="4" s="1"/>
  <c r="I1241" i="4"/>
  <c r="J1241" i="4" s="1"/>
  <c r="I1242" i="4"/>
  <c r="J1242" i="4" s="1"/>
  <c r="I1243" i="4"/>
  <c r="J1243" i="4" s="1"/>
  <c r="I1244" i="4"/>
  <c r="J1244" i="4" s="1"/>
  <c r="I1245" i="4"/>
  <c r="J1245" i="4" s="1"/>
  <c r="I1246" i="4"/>
  <c r="J1246" i="4" s="1"/>
  <c r="I1247" i="4"/>
  <c r="J1247" i="4" s="1"/>
  <c r="I1248" i="4"/>
  <c r="J1248" i="4" s="1"/>
  <c r="I1249" i="4"/>
  <c r="J1249" i="4" s="1"/>
  <c r="I1250" i="4"/>
  <c r="J1250" i="4" s="1"/>
  <c r="I1251" i="4"/>
  <c r="J1251" i="4" s="1"/>
  <c r="I1252" i="4"/>
  <c r="J1252" i="4" s="1"/>
  <c r="I1253" i="4"/>
  <c r="J1253" i="4" s="1"/>
  <c r="I1254" i="4"/>
  <c r="J1254" i="4" s="1"/>
  <c r="I1255" i="4"/>
  <c r="J1255" i="4" s="1"/>
  <c r="I1256" i="4"/>
  <c r="J1256" i="4" s="1"/>
  <c r="I1257" i="4"/>
  <c r="J1257" i="4" s="1"/>
  <c r="I1258" i="4"/>
  <c r="J1258" i="4" s="1"/>
  <c r="I1259" i="4"/>
  <c r="J1259" i="4" s="1"/>
  <c r="I1260" i="4"/>
  <c r="J1260" i="4" s="1"/>
  <c r="I1261" i="4"/>
  <c r="J1261" i="4" s="1"/>
  <c r="I1262" i="4"/>
  <c r="J1262" i="4" s="1"/>
  <c r="I1263" i="4"/>
  <c r="J1263" i="4" s="1"/>
  <c r="I1264" i="4"/>
  <c r="J1264" i="4" s="1"/>
  <c r="I1265" i="4"/>
  <c r="J1265" i="4" s="1"/>
  <c r="I1266" i="4"/>
  <c r="J1266" i="4" s="1"/>
  <c r="I1267" i="4"/>
  <c r="J1267" i="4" s="1"/>
  <c r="I1268" i="4"/>
  <c r="J1268" i="4" s="1"/>
  <c r="I1269" i="4"/>
  <c r="J1269" i="4" s="1"/>
  <c r="I1270" i="4"/>
  <c r="J1270" i="4" s="1"/>
  <c r="I1271" i="4"/>
  <c r="J1271" i="4" s="1"/>
  <c r="I1272" i="4"/>
  <c r="J1272" i="4" s="1"/>
  <c r="I1273" i="4"/>
  <c r="J1273" i="4" s="1"/>
  <c r="I1274" i="4"/>
  <c r="J1274" i="4" s="1"/>
  <c r="I1275" i="4"/>
  <c r="J1275" i="4" s="1"/>
  <c r="I1276" i="4"/>
  <c r="J1276" i="4" s="1"/>
  <c r="I1277" i="4"/>
  <c r="J1277" i="4" s="1"/>
  <c r="I1278" i="4"/>
  <c r="J1278" i="4" s="1"/>
  <c r="I1279" i="4"/>
  <c r="J1279" i="4" s="1"/>
  <c r="I1280" i="4"/>
  <c r="J1280" i="4" s="1"/>
  <c r="I1281" i="4"/>
  <c r="J1281" i="4" s="1"/>
  <c r="I1282" i="4"/>
  <c r="J1282" i="4" s="1"/>
  <c r="I1283" i="4"/>
  <c r="J1283" i="4" s="1"/>
  <c r="I1284" i="4"/>
  <c r="J1284" i="4" s="1"/>
  <c r="I1285" i="4"/>
  <c r="J1285" i="4" s="1"/>
  <c r="I1286" i="4"/>
  <c r="J1286" i="4" s="1"/>
  <c r="I1287" i="4"/>
  <c r="J1287" i="4" s="1"/>
  <c r="I1288" i="4"/>
  <c r="J1288" i="4" s="1"/>
  <c r="I1289" i="4"/>
  <c r="J1289" i="4" s="1"/>
  <c r="I1290" i="4"/>
  <c r="J1290" i="4" s="1"/>
  <c r="I1291" i="4"/>
  <c r="J1291" i="4" s="1"/>
  <c r="I1292" i="4"/>
  <c r="J1292" i="4" s="1"/>
  <c r="I1293" i="4"/>
  <c r="J1293" i="4" s="1"/>
  <c r="I1294" i="4"/>
  <c r="J1294" i="4" s="1"/>
  <c r="I1295" i="4"/>
  <c r="J1295" i="4" s="1"/>
  <c r="I1296" i="4"/>
  <c r="J1296" i="4" s="1"/>
  <c r="I1297" i="4"/>
  <c r="J1297" i="4" s="1"/>
  <c r="I1298" i="4"/>
  <c r="J1298" i="4" s="1"/>
  <c r="I1299" i="4"/>
  <c r="J1299" i="4" s="1"/>
  <c r="I1300" i="4"/>
  <c r="J1300" i="4" s="1"/>
  <c r="I1301" i="4"/>
  <c r="J1301" i="4" s="1"/>
  <c r="I1302" i="4"/>
  <c r="J1302" i="4" s="1"/>
  <c r="I1303" i="4"/>
  <c r="J1303" i="4" s="1"/>
  <c r="I1304" i="4"/>
  <c r="J1304" i="4" s="1"/>
  <c r="I1305" i="4"/>
  <c r="J1305" i="4" s="1"/>
  <c r="I1306" i="4"/>
  <c r="J1306" i="4" s="1"/>
  <c r="I1307" i="4"/>
  <c r="J1307" i="4" s="1"/>
  <c r="I1308" i="4"/>
  <c r="J1308" i="4" s="1"/>
  <c r="I1309" i="4"/>
  <c r="J1309" i="4" s="1"/>
  <c r="I1310" i="4"/>
  <c r="J1310" i="4" s="1"/>
  <c r="I1311" i="4"/>
  <c r="J1311" i="4" s="1"/>
  <c r="I1312" i="4"/>
  <c r="J1312" i="4" s="1"/>
  <c r="I1313" i="4"/>
  <c r="J1313" i="4" s="1"/>
  <c r="I1314" i="4"/>
  <c r="J1314" i="4" s="1"/>
  <c r="I1315" i="4"/>
  <c r="J1315" i="4" s="1"/>
  <c r="I1316" i="4"/>
  <c r="J1316" i="4" s="1"/>
  <c r="I1317" i="4"/>
  <c r="J1317" i="4" s="1"/>
  <c r="I1318" i="4"/>
  <c r="J1318" i="4" s="1"/>
  <c r="I1319" i="4"/>
  <c r="J1319" i="4" s="1"/>
  <c r="I1320" i="4"/>
  <c r="J1320" i="4" s="1"/>
  <c r="I1321" i="4"/>
  <c r="J1321" i="4" s="1"/>
  <c r="I1322" i="4"/>
  <c r="J1322" i="4" s="1"/>
  <c r="I1323" i="4"/>
  <c r="J1323" i="4" s="1"/>
  <c r="I1324" i="4"/>
  <c r="J1324" i="4" s="1"/>
  <c r="I1325" i="4"/>
  <c r="J1325" i="4" s="1"/>
  <c r="I1326" i="4"/>
  <c r="J1326" i="4" s="1"/>
  <c r="I1327" i="4"/>
  <c r="J1327" i="4" s="1"/>
  <c r="I1328" i="4"/>
  <c r="J1328" i="4" s="1"/>
  <c r="I1329" i="4"/>
  <c r="J1329" i="4" s="1"/>
  <c r="I1330" i="4"/>
  <c r="J1330" i="4" s="1"/>
  <c r="I1331" i="4"/>
  <c r="J1331" i="4" s="1"/>
  <c r="I1332" i="4"/>
  <c r="J1332" i="4" s="1"/>
  <c r="I1333" i="4"/>
  <c r="J1333" i="4" s="1"/>
  <c r="I1334" i="4"/>
  <c r="J1334" i="4" s="1"/>
  <c r="I1335" i="4"/>
  <c r="J1335" i="4" s="1"/>
  <c r="I1336" i="4"/>
  <c r="J1336" i="4" s="1"/>
  <c r="I1337" i="4"/>
  <c r="J1337" i="4" s="1"/>
  <c r="I1338" i="4"/>
  <c r="J1338" i="4" s="1"/>
  <c r="I1339" i="4"/>
  <c r="J1339" i="4" s="1"/>
  <c r="I1340" i="4"/>
  <c r="J1340" i="4" s="1"/>
  <c r="I1341" i="4"/>
  <c r="J1341" i="4" s="1"/>
  <c r="I1342" i="4"/>
  <c r="J1342" i="4" s="1"/>
  <c r="I1343" i="4"/>
  <c r="J1343" i="4" s="1"/>
  <c r="I1344" i="4"/>
  <c r="J1344" i="4" s="1"/>
  <c r="I1345" i="4"/>
  <c r="J1345" i="4" s="1"/>
  <c r="I1346" i="4"/>
  <c r="J1346" i="4" s="1"/>
  <c r="I1347" i="4"/>
  <c r="J1347" i="4" s="1"/>
  <c r="I1348" i="4"/>
  <c r="J1348" i="4" s="1"/>
  <c r="I1349" i="4"/>
  <c r="J1349" i="4" s="1"/>
  <c r="I1350" i="4"/>
  <c r="J1350" i="4" s="1"/>
  <c r="I1351" i="4"/>
  <c r="J1351" i="4" s="1"/>
  <c r="I1352" i="4"/>
  <c r="J1352" i="4" s="1"/>
  <c r="I1353" i="4"/>
  <c r="J1353" i="4" s="1"/>
  <c r="I1354" i="4"/>
  <c r="J1354" i="4" s="1"/>
  <c r="I1355" i="4"/>
  <c r="J1355" i="4" s="1"/>
  <c r="I1356" i="4"/>
  <c r="J1356" i="4" s="1"/>
  <c r="I1357" i="4"/>
  <c r="J1357" i="4" s="1"/>
  <c r="I1358" i="4"/>
  <c r="J1358" i="4" s="1"/>
  <c r="I1359" i="4"/>
  <c r="J1359" i="4" s="1"/>
  <c r="I1360" i="4"/>
  <c r="J1360" i="4" s="1"/>
  <c r="I1361" i="4"/>
  <c r="J1361" i="4" s="1"/>
  <c r="I1362" i="4"/>
  <c r="J1362" i="4" s="1"/>
  <c r="I1363" i="4"/>
  <c r="J1363" i="4" s="1"/>
  <c r="I1364" i="4"/>
  <c r="J1364" i="4" s="1"/>
  <c r="I1365" i="4"/>
  <c r="J1365" i="4" s="1"/>
  <c r="I1366" i="4"/>
  <c r="J1366" i="4" s="1"/>
  <c r="I1367" i="4"/>
  <c r="J1367" i="4" s="1"/>
  <c r="I1368" i="4"/>
  <c r="J1368" i="4" s="1"/>
  <c r="I1369" i="4"/>
  <c r="J1369" i="4" s="1"/>
  <c r="I1370" i="4"/>
  <c r="J1370" i="4" s="1"/>
  <c r="I1371" i="4"/>
  <c r="J1371" i="4" s="1"/>
  <c r="I1372" i="4"/>
  <c r="J1372" i="4" s="1"/>
  <c r="I1373" i="4"/>
  <c r="J1373" i="4" s="1"/>
  <c r="I1374" i="4"/>
  <c r="J1374" i="4" s="1"/>
  <c r="I1375" i="4"/>
  <c r="J1375" i="4" s="1"/>
  <c r="I1376" i="4"/>
  <c r="J1376" i="4" s="1"/>
  <c r="I1377" i="4"/>
  <c r="J1377" i="4" s="1"/>
  <c r="I1378" i="4"/>
  <c r="J1378" i="4" s="1"/>
  <c r="I1379" i="4"/>
  <c r="J1379" i="4" s="1"/>
  <c r="I1380" i="4"/>
  <c r="J1380" i="4" s="1"/>
  <c r="I1381" i="4"/>
  <c r="J1381" i="4" s="1"/>
  <c r="I1382" i="4"/>
  <c r="J1382" i="4" s="1"/>
  <c r="I1383" i="4"/>
  <c r="J1383" i="4" s="1"/>
  <c r="I1384" i="4"/>
  <c r="J1384" i="4" s="1"/>
  <c r="I1385" i="4"/>
  <c r="J1385" i="4" s="1"/>
  <c r="I1386" i="4"/>
  <c r="J1386" i="4" s="1"/>
  <c r="I1387" i="4"/>
  <c r="J1387" i="4" s="1"/>
  <c r="I1388" i="4"/>
  <c r="J1388" i="4" s="1"/>
  <c r="I1389" i="4"/>
  <c r="J1389" i="4" s="1"/>
  <c r="I1390" i="4"/>
  <c r="J1390" i="4" s="1"/>
  <c r="I1391" i="4"/>
  <c r="J1391" i="4" s="1"/>
  <c r="I1392" i="4"/>
  <c r="J1392" i="4" s="1"/>
  <c r="I1393" i="4"/>
  <c r="J1393" i="4" s="1"/>
  <c r="I1394" i="4"/>
  <c r="J1394" i="4" s="1"/>
  <c r="I1395" i="4"/>
  <c r="J1395" i="4" s="1"/>
  <c r="I1396" i="4"/>
  <c r="J1396" i="4" s="1"/>
  <c r="I1397" i="4"/>
  <c r="J1397" i="4" s="1"/>
  <c r="I1398" i="4"/>
  <c r="J1398" i="4" s="1"/>
  <c r="I1399" i="4"/>
  <c r="J1399" i="4" s="1"/>
  <c r="I1400" i="4"/>
  <c r="J1400" i="4" s="1"/>
  <c r="I1401" i="4"/>
  <c r="J1401" i="4" s="1"/>
  <c r="I1402" i="4"/>
  <c r="J1402" i="4" s="1"/>
  <c r="I1403" i="4"/>
  <c r="J1403" i="4" s="1"/>
  <c r="I1404" i="4"/>
  <c r="J1404" i="4" s="1"/>
  <c r="I1405" i="4"/>
  <c r="J1405" i="4" s="1"/>
  <c r="I1406" i="4"/>
  <c r="J1406" i="4" s="1"/>
  <c r="I1407" i="4"/>
  <c r="J1407" i="4" s="1"/>
  <c r="I1408" i="4"/>
  <c r="J1408" i="4" s="1"/>
  <c r="I1409" i="4"/>
  <c r="J1409" i="4" s="1"/>
  <c r="I1410" i="4"/>
  <c r="J1410" i="4" s="1"/>
  <c r="I1411" i="4"/>
  <c r="J1411" i="4" s="1"/>
  <c r="I1412" i="4"/>
  <c r="J1412" i="4" s="1"/>
  <c r="I1413" i="4"/>
  <c r="J1413" i="4" s="1"/>
  <c r="I1414" i="4"/>
  <c r="J1414" i="4" s="1"/>
  <c r="I1415" i="4"/>
  <c r="J1415" i="4" s="1"/>
  <c r="I1416" i="4"/>
  <c r="J1416" i="4" s="1"/>
  <c r="I1417" i="4"/>
  <c r="J1417" i="4" s="1"/>
  <c r="I1418" i="4"/>
  <c r="J1418" i="4" s="1"/>
  <c r="I1419" i="4"/>
  <c r="J1419" i="4" s="1"/>
  <c r="I1420" i="4"/>
  <c r="J1420" i="4" s="1"/>
  <c r="I1421" i="4"/>
  <c r="J1421" i="4" s="1"/>
  <c r="I1422" i="4"/>
  <c r="J1422" i="4" s="1"/>
  <c r="I1423" i="4"/>
  <c r="J1423" i="4" s="1"/>
  <c r="I1424" i="4"/>
  <c r="J1424" i="4" s="1"/>
  <c r="I1425" i="4"/>
  <c r="J1425" i="4" s="1"/>
  <c r="I1426" i="4"/>
  <c r="J1426" i="4" s="1"/>
  <c r="I1427" i="4"/>
  <c r="J1427" i="4" s="1"/>
  <c r="I1428" i="4"/>
  <c r="J1428" i="4" s="1"/>
  <c r="I1429" i="4"/>
  <c r="J1429" i="4" s="1"/>
  <c r="I1430" i="4"/>
  <c r="J1430" i="4" s="1"/>
  <c r="I1431" i="4"/>
  <c r="J1431" i="4" s="1"/>
  <c r="I1432" i="4"/>
  <c r="J1432" i="4" s="1"/>
  <c r="I1433" i="4"/>
  <c r="J1433" i="4" s="1"/>
  <c r="I1434" i="4"/>
  <c r="J1434" i="4" s="1"/>
  <c r="I1435" i="4"/>
  <c r="J1435" i="4" s="1"/>
  <c r="I1436" i="4"/>
  <c r="J1436" i="4" s="1"/>
  <c r="I1437" i="4"/>
  <c r="J1437" i="4" s="1"/>
  <c r="I1438" i="4"/>
  <c r="J1438" i="4" s="1"/>
  <c r="I1439" i="4"/>
  <c r="J1439" i="4" s="1"/>
  <c r="I1440" i="4"/>
  <c r="J1440" i="4" s="1"/>
  <c r="I1441" i="4"/>
  <c r="J1441" i="4" s="1"/>
  <c r="I1442" i="4"/>
  <c r="J1442" i="4" s="1"/>
  <c r="I1443" i="4"/>
  <c r="J1443" i="4" s="1"/>
  <c r="I1444" i="4"/>
  <c r="J1444" i="4" s="1"/>
  <c r="I1445" i="4"/>
  <c r="J1445" i="4" s="1"/>
  <c r="I1446" i="4"/>
  <c r="J1446" i="4" s="1"/>
  <c r="I1447" i="4"/>
  <c r="J1447" i="4" s="1"/>
  <c r="I1448" i="4"/>
  <c r="J1448" i="4" s="1"/>
  <c r="I1449" i="4"/>
  <c r="J1449" i="4" s="1"/>
  <c r="I1450" i="4"/>
  <c r="J1450" i="4" s="1"/>
  <c r="I1451" i="4"/>
  <c r="J1451" i="4" s="1"/>
  <c r="I1452" i="4"/>
  <c r="J1452" i="4" s="1"/>
  <c r="I1453" i="4"/>
  <c r="J1453" i="4" s="1"/>
  <c r="I1454" i="4"/>
  <c r="J1454" i="4" s="1"/>
  <c r="I1455" i="4"/>
  <c r="J1455" i="4" s="1"/>
  <c r="I1456" i="4"/>
  <c r="J1456" i="4" s="1"/>
  <c r="I1457" i="4"/>
  <c r="J1457" i="4" s="1"/>
  <c r="I1458" i="4"/>
  <c r="J1458" i="4" s="1"/>
  <c r="I1459" i="4"/>
  <c r="J1459" i="4" s="1"/>
  <c r="I1460" i="4"/>
  <c r="J1460" i="4" s="1"/>
  <c r="I1461" i="4"/>
  <c r="J1461" i="4" s="1"/>
  <c r="I1462" i="4"/>
  <c r="J1462" i="4" s="1"/>
  <c r="I1463" i="4"/>
  <c r="J1463" i="4" s="1"/>
  <c r="I1464" i="4"/>
  <c r="J1464" i="4" s="1"/>
  <c r="I1465" i="4"/>
  <c r="J1465" i="4" s="1"/>
  <c r="I1466" i="4"/>
  <c r="J1466" i="4" s="1"/>
  <c r="I1467" i="4"/>
  <c r="J1467" i="4" s="1"/>
  <c r="I1468" i="4"/>
  <c r="J1468" i="4" s="1"/>
  <c r="I1469" i="4"/>
  <c r="J1469" i="4" s="1"/>
  <c r="I1470" i="4"/>
  <c r="J1470" i="4" s="1"/>
  <c r="I1471" i="4"/>
  <c r="J1471" i="4" s="1"/>
  <c r="I1472" i="4"/>
  <c r="J1472" i="4" s="1"/>
  <c r="I1473" i="4"/>
  <c r="J1473" i="4" s="1"/>
  <c r="I1474" i="4"/>
  <c r="J1474" i="4" s="1"/>
  <c r="I1475" i="4"/>
  <c r="J1475" i="4" s="1"/>
  <c r="I1476" i="4"/>
  <c r="J1476" i="4" s="1"/>
  <c r="I1477" i="4"/>
  <c r="J1477" i="4" s="1"/>
  <c r="I1478" i="4"/>
  <c r="J1478" i="4" s="1"/>
  <c r="I1479" i="4"/>
  <c r="J1479" i="4" s="1"/>
  <c r="I1480" i="4"/>
  <c r="J1480" i="4" s="1"/>
  <c r="I1481" i="4"/>
  <c r="J1481" i="4" s="1"/>
  <c r="I1482" i="4"/>
  <c r="J1482" i="4" s="1"/>
  <c r="I1483" i="4"/>
  <c r="J1483" i="4" s="1"/>
  <c r="I1484" i="4"/>
  <c r="J1484" i="4" s="1"/>
  <c r="I1485" i="4"/>
  <c r="J1485" i="4" s="1"/>
  <c r="I1486" i="4"/>
  <c r="J1486" i="4" s="1"/>
  <c r="I1487" i="4"/>
  <c r="J1487" i="4" s="1"/>
  <c r="I1488" i="4"/>
  <c r="J1488" i="4" s="1"/>
  <c r="I1489" i="4"/>
  <c r="J1489" i="4" s="1"/>
  <c r="I1490" i="4"/>
  <c r="J1490" i="4" s="1"/>
  <c r="I1491" i="4"/>
  <c r="J1491" i="4" s="1"/>
  <c r="I1492" i="4"/>
  <c r="J1492" i="4" s="1"/>
  <c r="I1493" i="4"/>
  <c r="J1493" i="4" s="1"/>
  <c r="I1494" i="4"/>
  <c r="J1494" i="4" s="1"/>
  <c r="I1495" i="4"/>
  <c r="J1495" i="4" s="1"/>
  <c r="I1496" i="4"/>
  <c r="J1496" i="4" s="1"/>
  <c r="I1497" i="4"/>
  <c r="J1497" i="4" s="1"/>
  <c r="I1498" i="4"/>
  <c r="J1498" i="4" s="1"/>
  <c r="I1499" i="4"/>
  <c r="J1499" i="4" s="1"/>
  <c r="I1500" i="4"/>
  <c r="J1500" i="4" s="1"/>
  <c r="I1501" i="4"/>
  <c r="J1501" i="4" s="1"/>
  <c r="I1502" i="4"/>
  <c r="J1502" i="4" s="1"/>
  <c r="I1503" i="4"/>
  <c r="J1503" i="4" s="1"/>
  <c r="I1504" i="4"/>
  <c r="J1504" i="4" s="1"/>
  <c r="I1505" i="4"/>
  <c r="J1505" i="4" s="1"/>
  <c r="I1506" i="4"/>
  <c r="J1506" i="4" s="1"/>
  <c r="I1507" i="4"/>
  <c r="J1507" i="4" s="1"/>
  <c r="I1508" i="4"/>
  <c r="J1508" i="4" s="1"/>
  <c r="I1509" i="4"/>
  <c r="J1509" i="4" s="1"/>
  <c r="I1510" i="4"/>
  <c r="J1510" i="4" s="1"/>
  <c r="I1511" i="4"/>
  <c r="J1511" i="4" s="1"/>
  <c r="I1512" i="4"/>
  <c r="J1512" i="4" s="1"/>
  <c r="I1513" i="4"/>
  <c r="J1513" i="4" s="1"/>
  <c r="I1514" i="4"/>
  <c r="J1514" i="4" s="1"/>
  <c r="I1515" i="4"/>
  <c r="J1515" i="4" s="1"/>
  <c r="I1516" i="4"/>
  <c r="J1516" i="4" s="1"/>
  <c r="I1517" i="4"/>
  <c r="J1517" i="4" s="1"/>
  <c r="I1518" i="4"/>
  <c r="J1518" i="4" s="1"/>
  <c r="I1519" i="4"/>
  <c r="J1519" i="4" s="1"/>
  <c r="I1520" i="4"/>
  <c r="J1520" i="4" s="1"/>
  <c r="I1521" i="4"/>
  <c r="J1521" i="4" s="1"/>
  <c r="I1522" i="4"/>
  <c r="J1522" i="4" s="1"/>
  <c r="I1523" i="4"/>
  <c r="J1523" i="4" s="1"/>
  <c r="I1524" i="4"/>
  <c r="J1524" i="4" s="1"/>
  <c r="I1525" i="4"/>
  <c r="J1525" i="4" s="1"/>
  <c r="I1526" i="4"/>
  <c r="J1526" i="4" s="1"/>
  <c r="I1527" i="4"/>
  <c r="J1527" i="4" s="1"/>
  <c r="I1528" i="4"/>
  <c r="J1528" i="4" s="1"/>
  <c r="I1529" i="4"/>
  <c r="J1529" i="4" s="1"/>
  <c r="I1530" i="4"/>
  <c r="J1530" i="4" s="1"/>
  <c r="I1531" i="4"/>
  <c r="J1531" i="4" s="1"/>
  <c r="I1532" i="4"/>
  <c r="J1532" i="4" s="1"/>
  <c r="I1533" i="4"/>
  <c r="J1533" i="4" s="1"/>
  <c r="I1534" i="4"/>
  <c r="J1534" i="4" s="1"/>
  <c r="I1535" i="4"/>
  <c r="J1535" i="4" s="1"/>
  <c r="I1536" i="4"/>
  <c r="J1536" i="4" s="1"/>
  <c r="I1537" i="4"/>
  <c r="J1537" i="4" s="1"/>
  <c r="I1538" i="4"/>
  <c r="J1538" i="4" s="1"/>
  <c r="I1539" i="4"/>
  <c r="J1539" i="4" s="1"/>
  <c r="I1540" i="4"/>
  <c r="J1540" i="4" s="1"/>
  <c r="I1541" i="4"/>
  <c r="J1541" i="4" s="1"/>
  <c r="I1542" i="4"/>
  <c r="J1542" i="4" s="1"/>
  <c r="I1543" i="4"/>
  <c r="J1543" i="4" s="1"/>
  <c r="I1544" i="4"/>
  <c r="J1544" i="4" s="1"/>
  <c r="I1545" i="4"/>
  <c r="J1545" i="4" s="1"/>
  <c r="I1546" i="4"/>
  <c r="J1546" i="4" s="1"/>
  <c r="I1547" i="4"/>
  <c r="J1547" i="4" s="1"/>
  <c r="I1548" i="4"/>
  <c r="J1548" i="4" s="1"/>
  <c r="I1549" i="4"/>
  <c r="J1549" i="4" s="1"/>
  <c r="I1550" i="4"/>
  <c r="J1550" i="4" s="1"/>
  <c r="I1551" i="4"/>
  <c r="J1551" i="4" s="1"/>
  <c r="I1552" i="4"/>
  <c r="J1552" i="4" s="1"/>
  <c r="I1553" i="4"/>
  <c r="J1553" i="4" s="1"/>
  <c r="I1554" i="4"/>
  <c r="J1554" i="4" s="1"/>
  <c r="I1555" i="4"/>
  <c r="J1555" i="4" s="1"/>
  <c r="I1556" i="4"/>
  <c r="J1556" i="4" s="1"/>
  <c r="I1557" i="4"/>
  <c r="J1557" i="4" s="1"/>
  <c r="I1558" i="4"/>
  <c r="J1558" i="4" s="1"/>
  <c r="I1559" i="4"/>
  <c r="J1559" i="4" s="1"/>
  <c r="I1560" i="4"/>
  <c r="J1560" i="4" s="1"/>
  <c r="I1561" i="4"/>
  <c r="J1561" i="4" s="1"/>
  <c r="I1562" i="4"/>
  <c r="J1562" i="4" s="1"/>
  <c r="I1563" i="4"/>
  <c r="J1563" i="4" s="1"/>
  <c r="I1564" i="4"/>
  <c r="J1564" i="4" s="1"/>
  <c r="I1565" i="4"/>
  <c r="J1565" i="4" s="1"/>
  <c r="I1566" i="4"/>
  <c r="J1566" i="4" s="1"/>
  <c r="I1567" i="4"/>
  <c r="J1567" i="4" s="1"/>
  <c r="I1568" i="4"/>
  <c r="J1568" i="4" s="1"/>
  <c r="I1569" i="4"/>
  <c r="J1569" i="4" s="1"/>
  <c r="I1570" i="4"/>
  <c r="J1570" i="4" s="1"/>
  <c r="I1571" i="4"/>
  <c r="J1571" i="4" s="1"/>
  <c r="I1572" i="4"/>
  <c r="J1572" i="4" s="1"/>
  <c r="I1573" i="4"/>
  <c r="J1573" i="4" s="1"/>
  <c r="I1574" i="4"/>
  <c r="J1574" i="4" s="1"/>
  <c r="I1575" i="4"/>
  <c r="J1575" i="4" s="1"/>
  <c r="I1576" i="4"/>
  <c r="J1576" i="4" s="1"/>
  <c r="I1577" i="4"/>
  <c r="J1577" i="4" s="1"/>
  <c r="I1578" i="4"/>
  <c r="J1578" i="4" s="1"/>
  <c r="I1579" i="4"/>
  <c r="J1579" i="4" s="1"/>
  <c r="I1580" i="4"/>
  <c r="J1580" i="4" s="1"/>
  <c r="I1581" i="4"/>
  <c r="J1581" i="4" s="1"/>
  <c r="I1582" i="4"/>
  <c r="J1582" i="4" s="1"/>
  <c r="I1583" i="4"/>
  <c r="J1583" i="4" s="1"/>
  <c r="I1584" i="4"/>
  <c r="J1584" i="4" s="1"/>
  <c r="I1585" i="4"/>
  <c r="J1585" i="4" s="1"/>
  <c r="I1586" i="4"/>
  <c r="J1586" i="4" s="1"/>
  <c r="I1587" i="4"/>
  <c r="J1587" i="4" s="1"/>
  <c r="I1588" i="4"/>
  <c r="J1588" i="4" s="1"/>
  <c r="I1589" i="4"/>
  <c r="J1589" i="4" s="1"/>
  <c r="I1590" i="4"/>
  <c r="J1590" i="4" s="1"/>
  <c r="I1591" i="4"/>
  <c r="J1591" i="4" s="1"/>
  <c r="I1592" i="4"/>
  <c r="J1592" i="4" s="1"/>
  <c r="I1593" i="4"/>
  <c r="J1593" i="4" s="1"/>
  <c r="I1594" i="4"/>
  <c r="J1594" i="4" s="1"/>
  <c r="I1595" i="4"/>
  <c r="J1595" i="4" s="1"/>
  <c r="I1596" i="4"/>
  <c r="J1596" i="4" s="1"/>
  <c r="I1597" i="4"/>
  <c r="J1597" i="4" s="1"/>
  <c r="I1598" i="4"/>
  <c r="J1598" i="4" s="1"/>
  <c r="I1599" i="4"/>
  <c r="J1599" i="4" s="1"/>
  <c r="I1600" i="4"/>
  <c r="J1600" i="4" s="1"/>
  <c r="I1601" i="4"/>
  <c r="J1601" i="4" s="1"/>
  <c r="I1602" i="4"/>
  <c r="J1602" i="4" s="1"/>
  <c r="I1603" i="4"/>
  <c r="J1603" i="4" s="1"/>
  <c r="I1604" i="4"/>
  <c r="J1604" i="4" s="1"/>
  <c r="I1605" i="4"/>
  <c r="J1605" i="4" s="1"/>
  <c r="I1606" i="4"/>
  <c r="J1606" i="4" s="1"/>
  <c r="I1607" i="4"/>
  <c r="J1607" i="4" s="1"/>
  <c r="I1608" i="4"/>
  <c r="J1608" i="4" s="1"/>
  <c r="I1609" i="4"/>
  <c r="J1609" i="4" s="1"/>
  <c r="I1610" i="4"/>
  <c r="J1610" i="4" s="1"/>
  <c r="I1611" i="4"/>
  <c r="J1611" i="4" s="1"/>
  <c r="I1612" i="4"/>
  <c r="J1612" i="4" s="1"/>
  <c r="I1613" i="4"/>
  <c r="J1613" i="4" s="1"/>
  <c r="I1614" i="4"/>
  <c r="J1614" i="4" s="1"/>
  <c r="I1615" i="4"/>
  <c r="J1615" i="4" s="1"/>
  <c r="I1616" i="4"/>
  <c r="J1616" i="4" s="1"/>
  <c r="I1617" i="4"/>
  <c r="J1617" i="4" s="1"/>
  <c r="I1618" i="4"/>
  <c r="J1618" i="4" s="1"/>
  <c r="I1619" i="4"/>
  <c r="J1619" i="4" s="1"/>
  <c r="I1620" i="4"/>
  <c r="J1620" i="4" s="1"/>
  <c r="I1621" i="4"/>
  <c r="J1621" i="4" s="1"/>
  <c r="I1622" i="4"/>
  <c r="J1622" i="4" s="1"/>
  <c r="I1623" i="4"/>
  <c r="J1623" i="4" s="1"/>
  <c r="I1624" i="4"/>
  <c r="J1624" i="4" s="1"/>
  <c r="I1625" i="4"/>
  <c r="J1625" i="4" s="1"/>
  <c r="I1626" i="4"/>
  <c r="J1626" i="4" s="1"/>
  <c r="I1627" i="4"/>
  <c r="J1627" i="4" s="1"/>
  <c r="I1628" i="4"/>
  <c r="J1628" i="4" s="1"/>
  <c r="I1629" i="4"/>
  <c r="J1629" i="4" s="1"/>
  <c r="I1630" i="4"/>
  <c r="J1630" i="4" s="1"/>
  <c r="I1631" i="4"/>
  <c r="J1631" i="4" s="1"/>
  <c r="I1632" i="4"/>
  <c r="J1632" i="4" s="1"/>
  <c r="I1633" i="4"/>
  <c r="J1633" i="4" s="1"/>
  <c r="I1634" i="4"/>
  <c r="J1634" i="4" s="1"/>
  <c r="I1635" i="4"/>
  <c r="J1635" i="4" s="1"/>
  <c r="I1636" i="4"/>
  <c r="J1636" i="4" s="1"/>
  <c r="I1637" i="4"/>
  <c r="J1637" i="4" s="1"/>
  <c r="I1638" i="4"/>
  <c r="J1638" i="4" s="1"/>
  <c r="I1639" i="4"/>
  <c r="J1639" i="4" s="1"/>
  <c r="I1640" i="4"/>
  <c r="J1640" i="4" s="1"/>
  <c r="I1641" i="4"/>
  <c r="J1641" i="4" s="1"/>
  <c r="I1642" i="4"/>
  <c r="J1642" i="4" s="1"/>
  <c r="I1643" i="4"/>
  <c r="J1643" i="4" s="1"/>
  <c r="I1644" i="4"/>
  <c r="J1644" i="4" s="1"/>
  <c r="I1645" i="4"/>
  <c r="J1645" i="4" s="1"/>
  <c r="I1646" i="4"/>
  <c r="J1646" i="4" s="1"/>
  <c r="I1647" i="4"/>
  <c r="J1647" i="4" s="1"/>
  <c r="I1648" i="4"/>
  <c r="J1648" i="4" s="1"/>
  <c r="I1649" i="4"/>
  <c r="J1649" i="4" s="1"/>
  <c r="I1650" i="4"/>
  <c r="J1650" i="4" s="1"/>
  <c r="I1651" i="4"/>
  <c r="J1651" i="4" s="1"/>
  <c r="I1652" i="4"/>
  <c r="J1652" i="4" s="1"/>
  <c r="I1653" i="4"/>
  <c r="J1653" i="4" s="1"/>
  <c r="I1654" i="4"/>
  <c r="J1654" i="4" s="1"/>
  <c r="I1655" i="4"/>
  <c r="J1655" i="4" s="1"/>
  <c r="I1656" i="4"/>
  <c r="J1656" i="4" s="1"/>
  <c r="I1657" i="4"/>
  <c r="J1657" i="4" s="1"/>
  <c r="I1658" i="4"/>
  <c r="J1658" i="4" s="1"/>
  <c r="I1659" i="4"/>
  <c r="J1659" i="4" s="1"/>
  <c r="I1660" i="4"/>
  <c r="J1660" i="4" s="1"/>
  <c r="I1661" i="4"/>
  <c r="J1661" i="4" s="1"/>
  <c r="I1662" i="4"/>
  <c r="J1662" i="4" s="1"/>
  <c r="I1663" i="4"/>
  <c r="J1663" i="4" s="1"/>
  <c r="I1664" i="4"/>
  <c r="J1664" i="4" s="1"/>
  <c r="I1665" i="4"/>
  <c r="J1665" i="4" s="1"/>
  <c r="I1666" i="4"/>
  <c r="J1666" i="4" s="1"/>
  <c r="I1667" i="4"/>
  <c r="J1667" i="4" s="1"/>
  <c r="I1668" i="4"/>
  <c r="J1668" i="4" s="1"/>
  <c r="I1669" i="4"/>
  <c r="J1669" i="4" s="1"/>
  <c r="I1670" i="4"/>
  <c r="J1670" i="4" s="1"/>
  <c r="I1671" i="4"/>
  <c r="J1671" i="4" s="1"/>
  <c r="I1672" i="4"/>
  <c r="J1672" i="4" s="1"/>
  <c r="I1673" i="4"/>
  <c r="J1673" i="4" s="1"/>
  <c r="I1674" i="4"/>
  <c r="J1674" i="4" s="1"/>
  <c r="I1675" i="4"/>
  <c r="J1675" i="4" s="1"/>
  <c r="I1676" i="4"/>
  <c r="J1676" i="4" s="1"/>
  <c r="I1677" i="4"/>
  <c r="J1677" i="4" s="1"/>
  <c r="I1678" i="4"/>
  <c r="J1678" i="4" s="1"/>
  <c r="I1679" i="4"/>
  <c r="J1679" i="4" s="1"/>
  <c r="I1680" i="4"/>
  <c r="J1680" i="4" s="1"/>
  <c r="I1681" i="4"/>
  <c r="J1681" i="4" s="1"/>
  <c r="I1682" i="4"/>
  <c r="J1682" i="4" s="1"/>
  <c r="I1683" i="4"/>
  <c r="J1683" i="4" s="1"/>
  <c r="I1684" i="4"/>
  <c r="J1684" i="4" s="1"/>
  <c r="I1685" i="4"/>
  <c r="J1685" i="4" s="1"/>
  <c r="I1686" i="4"/>
  <c r="J1686" i="4" s="1"/>
  <c r="I1687" i="4"/>
  <c r="J1687" i="4" s="1"/>
  <c r="I1688" i="4"/>
  <c r="J1688" i="4" s="1"/>
  <c r="I1689" i="4"/>
  <c r="J1689" i="4" s="1"/>
  <c r="I1690" i="4"/>
  <c r="J1690" i="4" s="1"/>
  <c r="I1691" i="4"/>
  <c r="J1691" i="4" s="1"/>
  <c r="I1692" i="4"/>
  <c r="J1692" i="4" s="1"/>
  <c r="I1693" i="4"/>
  <c r="J1693" i="4" s="1"/>
  <c r="I1694" i="4"/>
  <c r="J1694" i="4" s="1"/>
  <c r="I1695" i="4"/>
  <c r="J1695" i="4" s="1"/>
  <c r="I1696" i="4"/>
  <c r="J1696" i="4" s="1"/>
  <c r="I1697" i="4"/>
  <c r="J1697" i="4" s="1"/>
  <c r="I1698" i="4"/>
  <c r="J1698" i="4" s="1"/>
  <c r="I1699" i="4"/>
  <c r="J1699" i="4" s="1"/>
  <c r="I1700" i="4"/>
  <c r="J1700" i="4" s="1"/>
  <c r="I1701" i="4"/>
  <c r="J1701" i="4" s="1"/>
  <c r="I1702" i="4"/>
  <c r="J1702" i="4" s="1"/>
  <c r="I1703" i="4"/>
  <c r="J1703" i="4" s="1"/>
  <c r="I1704" i="4"/>
  <c r="J1704" i="4" s="1"/>
  <c r="I1705" i="4"/>
  <c r="J1705" i="4" s="1"/>
  <c r="I1706" i="4"/>
  <c r="J1706" i="4" s="1"/>
  <c r="I1707" i="4"/>
  <c r="J1707" i="4" s="1"/>
  <c r="I1708" i="4"/>
  <c r="J1708" i="4" s="1"/>
  <c r="I1709" i="4"/>
  <c r="J1709" i="4" s="1"/>
  <c r="I1710" i="4"/>
  <c r="J1710" i="4" s="1"/>
  <c r="I1711" i="4"/>
  <c r="J1711" i="4" s="1"/>
  <c r="I1712" i="4"/>
  <c r="J1712" i="4" s="1"/>
  <c r="I1713" i="4"/>
  <c r="J1713" i="4" s="1"/>
  <c r="I1714" i="4"/>
  <c r="J1714" i="4" s="1"/>
  <c r="I1715" i="4"/>
  <c r="J1715" i="4" s="1"/>
  <c r="I1716" i="4"/>
  <c r="J1716" i="4" s="1"/>
  <c r="I1717" i="4"/>
  <c r="J1717" i="4" s="1"/>
  <c r="I1718" i="4"/>
  <c r="J1718" i="4" s="1"/>
  <c r="I1719" i="4"/>
  <c r="J1719" i="4" s="1"/>
  <c r="I1720" i="4"/>
  <c r="J1720" i="4" s="1"/>
  <c r="I1721" i="4"/>
  <c r="J1721" i="4" s="1"/>
  <c r="I1722" i="4"/>
  <c r="J1722" i="4" s="1"/>
  <c r="I1723" i="4"/>
  <c r="J1723" i="4" s="1"/>
  <c r="I1724" i="4"/>
  <c r="J1724" i="4" s="1"/>
  <c r="I1725" i="4"/>
  <c r="J1725" i="4" s="1"/>
  <c r="I1726" i="4"/>
  <c r="J1726" i="4" s="1"/>
  <c r="I1727" i="4"/>
  <c r="J1727" i="4" s="1"/>
  <c r="I1728" i="4"/>
  <c r="J1728" i="4" s="1"/>
  <c r="I1729" i="4"/>
  <c r="J1729" i="4" s="1"/>
  <c r="I1730" i="4"/>
  <c r="J1730" i="4" s="1"/>
  <c r="I1731" i="4"/>
  <c r="J1731" i="4" s="1"/>
  <c r="I1732" i="4"/>
  <c r="J1732" i="4" s="1"/>
  <c r="I1733" i="4"/>
  <c r="J1733" i="4" s="1"/>
  <c r="I1734" i="4"/>
  <c r="J1734" i="4" s="1"/>
  <c r="I1735" i="4"/>
  <c r="J1735" i="4" s="1"/>
  <c r="I1736" i="4"/>
  <c r="J1736" i="4" s="1"/>
  <c r="I1737" i="4"/>
  <c r="J1737" i="4" s="1"/>
  <c r="I1738" i="4"/>
  <c r="J1738" i="4" s="1"/>
  <c r="I1739" i="4"/>
  <c r="J1739" i="4" s="1"/>
  <c r="I1740" i="4"/>
  <c r="J1740" i="4" s="1"/>
  <c r="I1741" i="4"/>
  <c r="J1741" i="4" s="1"/>
  <c r="I1742" i="4"/>
  <c r="J1742" i="4" s="1"/>
  <c r="I1743" i="4"/>
  <c r="J1743" i="4" s="1"/>
  <c r="I1744" i="4"/>
  <c r="J1744" i="4" s="1"/>
  <c r="I1745" i="4"/>
  <c r="J1745" i="4" s="1"/>
  <c r="I1746" i="4"/>
  <c r="J1746" i="4" s="1"/>
  <c r="I1747" i="4"/>
  <c r="J1747" i="4" s="1"/>
  <c r="I1748" i="4"/>
  <c r="J1748" i="4" s="1"/>
  <c r="I1749" i="4"/>
  <c r="J1749" i="4" s="1"/>
  <c r="I1750" i="4"/>
  <c r="J1750" i="4" s="1"/>
  <c r="I1751" i="4"/>
  <c r="J1751" i="4" s="1"/>
  <c r="I1752" i="4"/>
  <c r="J1752" i="4" s="1"/>
  <c r="I1753" i="4"/>
  <c r="J1753" i="4" s="1"/>
  <c r="I1754" i="4"/>
  <c r="J1754" i="4" s="1"/>
  <c r="I1755" i="4"/>
  <c r="J1755" i="4" s="1"/>
  <c r="I1756" i="4"/>
  <c r="J1756" i="4" s="1"/>
  <c r="I1757" i="4"/>
  <c r="J1757" i="4" s="1"/>
  <c r="I1758" i="4"/>
  <c r="J1758" i="4" s="1"/>
  <c r="I1759" i="4"/>
  <c r="J1759" i="4" s="1"/>
  <c r="I1760" i="4"/>
  <c r="J1760" i="4" s="1"/>
  <c r="I1761" i="4"/>
  <c r="J1761" i="4" s="1"/>
  <c r="I1762" i="4"/>
  <c r="J1762" i="4" s="1"/>
  <c r="I1763" i="4"/>
  <c r="J1763" i="4" s="1"/>
  <c r="I1764" i="4"/>
  <c r="J1764" i="4" s="1"/>
  <c r="I1765" i="4"/>
  <c r="J1765" i="4" s="1"/>
  <c r="I1766" i="4"/>
  <c r="J1766" i="4" s="1"/>
  <c r="I1767" i="4"/>
  <c r="J1767" i="4" s="1"/>
  <c r="I1768" i="4"/>
  <c r="J1768" i="4" s="1"/>
  <c r="I1769" i="4"/>
  <c r="J1769" i="4" s="1"/>
  <c r="I1770" i="4"/>
  <c r="J1770" i="4" s="1"/>
  <c r="I1771" i="4"/>
  <c r="J1771" i="4" s="1"/>
  <c r="I1772" i="4"/>
  <c r="J1772" i="4" s="1"/>
  <c r="I1773" i="4"/>
  <c r="J1773" i="4" s="1"/>
  <c r="I1774" i="4"/>
  <c r="J1774" i="4" s="1"/>
  <c r="I1775" i="4"/>
  <c r="J1775" i="4" s="1"/>
  <c r="I1776" i="4"/>
  <c r="J1776" i="4" s="1"/>
  <c r="I1777" i="4"/>
  <c r="J1777" i="4" s="1"/>
  <c r="I1778" i="4"/>
  <c r="J1778" i="4" s="1"/>
  <c r="I1779" i="4"/>
  <c r="J1779" i="4" s="1"/>
  <c r="I1780" i="4"/>
  <c r="J1780" i="4" s="1"/>
  <c r="I1781" i="4"/>
  <c r="J1781" i="4" s="1"/>
  <c r="I1782" i="4"/>
  <c r="J1782" i="4" s="1"/>
  <c r="I1783" i="4"/>
  <c r="J1783" i="4" s="1"/>
  <c r="I1784" i="4"/>
  <c r="J1784" i="4" s="1"/>
  <c r="I1785" i="4"/>
  <c r="J1785" i="4" s="1"/>
  <c r="I1786" i="4"/>
  <c r="J1786" i="4" s="1"/>
  <c r="I1787" i="4"/>
  <c r="J1787" i="4" s="1"/>
  <c r="I1788" i="4"/>
  <c r="J1788" i="4" s="1"/>
  <c r="I1789" i="4"/>
  <c r="J1789" i="4" s="1"/>
  <c r="I1790" i="4"/>
  <c r="J1790" i="4" s="1"/>
  <c r="I1791" i="4"/>
  <c r="J1791" i="4" s="1"/>
  <c r="I1792" i="4"/>
  <c r="J1792" i="4" s="1"/>
  <c r="I1793" i="4"/>
  <c r="J1793" i="4" s="1"/>
  <c r="I1794" i="4"/>
  <c r="J1794" i="4" s="1"/>
  <c r="I1795" i="4"/>
  <c r="J1795" i="4" s="1"/>
  <c r="I1796" i="4"/>
  <c r="J1796" i="4" s="1"/>
  <c r="I1797" i="4"/>
  <c r="J1797" i="4" s="1"/>
  <c r="I1798" i="4"/>
  <c r="J1798" i="4" s="1"/>
  <c r="I1799" i="4"/>
  <c r="J1799" i="4" s="1"/>
  <c r="I1800" i="4"/>
  <c r="J1800" i="4" s="1"/>
  <c r="I1801" i="4"/>
  <c r="J1801" i="4" s="1"/>
  <c r="I1802" i="4"/>
  <c r="J1802" i="4" s="1"/>
  <c r="I1803" i="4"/>
  <c r="J1803" i="4" s="1"/>
  <c r="I1804" i="4"/>
  <c r="J1804" i="4" s="1"/>
  <c r="I1805" i="4"/>
  <c r="J1805" i="4" s="1"/>
  <c r="I1806" i="4"/>
  <c r="J1806" i="4" s="1"/>
  <c r="I1807" i="4"/>
  <c r="J1807" i="4" s="1"/>
  <c r="I1808" i="4"/>
  <c r="J1808" i="4" s="1"/>
  <c r="I1809" i="4"/>
  <c r="J1809" i="4" s="1"/>
  <c r="I1810" i="4"/>
  <c r="J1810" i="4" s="1"/>
  <c r="I1811" i="4"/>
  <c r="J1811" i="4" s="1"/>
  <c r="I1812" i="4"/>
  <c r="J1812" i="4" s="1"/>
  <c r="I1813" i="4"/>
  <c r="J1813" i="4" s="1"/>
  <c r="I1814" i="4"/>
  <c r="J1814" i="4" s="1"/>
  <c r="I1815" i="4"/>
  <c r="J1815" i="4" s="1"/>
  <c r="I1816" i="4"/>
  <c r="J1816" i="4" s="1"/>
  <c r="I1817" i="4"/>
  <c r="J1817" i="4" s="1"/>
  <c r="I1818" i="4"/>
  <c r="J1818" i="4" s="1"/>
  <c r="I1819" i="4"/>
  <c r="J1819" i="4" s="1"/>
  <c r="I1820" i="4"/>
  <c r="J1820" i="4" s="1"/>
  <c r="I1821" i="4"/>
  <c r="J1821" i="4" s="1"/>
  <c r="I1822" i="4"/>
  <c r="J1822" i="4" s="1"/>
  <c r="I1823" i="4"/>
  <c r="J1823" i="4" s="1"/>
  <c r="I1824" i="4"/>
  <c r="J1824" i="4" s="1"/>
  <c r="I1825" i="4"/>
  <c r="J1825" i="4" s="1"/>
  <c r="I1826" i="4"/>
  <c r="J1826" i="4" s="1"/>
  <c r="I1827" i="4"/>
  <c r="J1827" i="4" s="1"/>
  <c r="I1828" i="4"/>
  <c r="J1828" i="4" s="1"/>
  <c r="I1829" i="4"/>
  <c r="J1829" i="4" s="1"/>
  <c r="I1830" i="4"/>
  <c r="J1830" i="4" s="1"/>
  <c r="I1831" i="4"/>
  <c r="J1831" i="4" s="1"/>
  <c r="I1832" i="4"/>
  <c r="J1832" i="4" s="1"/>
  <c r="I1833" i="4"/>
  <c r="J1833" i="4" s="1"/>
  <c r="I1834" i="4"/>
  <c r="J1834" i="4" s="1"/>
  <c r="I1835" i="4"/>
  <c r="J1835" i="4" s="1"/>
  <c r="I1836" i="4"/>
  <c r="J1836" i="4" s="1"/>
  <c r="I1837" i="4"/>
  <c r="J1837" i="4" s="1"/>
  <c r="I1838" i="4"/>
  <c r="J1838" i="4" s="1"/>
  <c r="I1839" i="4"/>
  <c r="J1839" i="4" s="1"/>
  <c r="I1840" i="4"/>
  <c r="J1840" i="4" s="1"/>
  <c r="I1841" i="4"/>
  <c r="J1841" i="4" s="1"/>
  <c r="I1842" i="4"/>
  <c r="J1842" i="4" s="1"/>
  <c r="I1843" i="4"/>
  <c r="J1843" i="4" s="1"/>
  <c r="I1844" i="4"/>
  <c r="J1844" i="4" s="1"/>
  <c r="I1845" i="4"/>
  <c r="J1845" i="4" s="1"/>
  <c r="I1846" i="4"/>
  <c r="J1846" i="4" s="1"/>
  <c r="I1847" i="4"/>
  <c r="J1847" i="4" s="1"/>
  <c r="I1848" i="4"/>
  <c r="J1848" i="4" s="1"/>
  <c r="I1849" i="4"/>
  <c r="J1849" i="4" s="1"/>
  <c r="I1850" i="4"/>
  <c r="J1850" i="4" s="1"/>
  <c r="I1851" i="4"/>
  <c r="J1851" i="4" s="1"/>
  <c r="I1852" i="4"/>
  <c r="J1852" i="4" s="1"/>
  <c r="I1853" i="4"/>
  <c r="J1853" i="4" s="1"/>
  <c r="I1854" i="4"/>
  <c r="J1854" i="4" s="1"/>
  <c r="I1855" i="4"/>
  <c r="J1855" i="4" s="1"/>
  <c r="I1856" i="4"/>
  <c r="J1856" i="4" s="1"/>
  <c r="I1857" i="4"/>
  <c r="J1857" i="4" s="1"/>
  <c r="I1858" i="4"/>
  <c r="J1858" i="4" s="1"/>
  <c r="I1859" i="4"/>
  <c r="J1859" i="4" s="1"/>
  <c r="I1860" i="4"/>
  <c r="J1860" i="4" s="1"/>
  <c r="I1861" i="4"/>
  <c r="J1861" i="4" s="1"/>
  <c r="I1862" i="4"/>
  <c r="J1862" i="4" s="1"/>
  <c r="I1863" i="4"/>
  <c r="J1863" i="4" s="1"/>
  <c r="I1864" i="4"/>
  <c r="J1864" i="4" s="1"/>
  <c r="I1865" i="4"/>
  <c r="J1865" i="4" s="1"/>
  <c r="I1866" i="4"/>
  <c r="J1866" i="4" s="1"/>
  <c r="I1867" i="4"/>
  <c r="J1867" i="4" s="1"/>
  <c r="I1868" i="4"/>
  <c r="J1868" i="4" s="1"/>
  <c r="I1869" i="4"/>
  <c r="J1869" i="4" s="1"/>
  <c r="I1870" i="4"/>
  <c r="J1870" i="4" s="1"/>
  <c r="I1871" i="4"/>
  <c r="J1871" i="4" s="1"/>
  <c r="I1872" i="4"/>
  <c r="J1872" i="4" s="1"/>
  <c r="I1873" i="4"/>
  <c r="J1873" i="4" s="1"/>
  <c r="I1874" i="4"/>
  <c r="J1874" i="4" s="1"/>
  <c r="I1875" i="4"/>
  <c r="J1875" i="4" s="1"/>
  <c r="I1876" i="4"/>
  <c r="J1876" i="4" s="1"/>
  <c r="I1877" i="4"/>
  <c r="J1877" i="4" s="1"/>
  <c r="I1878" i="4"/>
  <c r="J1878" i="4" s="1"/>
  <c r="I1879" i="4"/>
  <c r="J1879" i="4" s="1"/>
  <c r="I1880" i="4"/>
  <c r="J1880" i="4" s="1"/>
  <c r="I1881" i="4"/>
  <c r="J1881" i="4" s="1"/>
  <c r="I1882" i="4"/>
  <c r="J1882" i="4" s="1"/>
  <c r="I1883" i="4"/>
  <c r="J1883" i="4" s="1"/>
  <c r="I1884" i="4"/>
  <c r="J1884" i="4" s="1"/>
  <c r="I1885" i="4"/>
  <c r="J1885" i="4" s="1"/>
  <c r="I1886" i="4"/>
  <c r="J1886" i="4" s="1"/>
  <c r="I1887" i="4"/>
  <c r="J1887" i="4" s="1"/>
  <c r="I1888" i="4"/>
  <c r="J1888" i="4" s="1"/>
  <c r="I1889" i="4"/>
  <c r="J1889" i="4" s="1"/>
  <c r="I1890" i="4"/>
  <c r="J1890" i="4" s="1"/>
  <c r="I1891" i="4"/>
  <c r="J1891" i="4" s="1"/>
  <c r="I1892" i="4"/>
  <c r="J1892" i="4" s="1"/>
  <c r="I1893" i="4"/>
  <c r="J1893" i="4" s="1"/>
  <c r="I1894" i="4"/>
  <c r="J1894" i="4" s="1"/>
  <c r="I1895" i="4"/>
  <c r="J1895" i="4" s="1"/>
  <c r="I1896" i="4"/>
  <c r="J1896" i="4" s="1"/>
  <c r="I1897" i="4"/>
  <c r="J1897" i="4" s="1"/>
  <c r="I1898" i="4"/>
  <c r="J1898" i="4" s="1"/>
  <c r="I1899" i="4"/>
  <c r="J1899" i="4" s="1"/>
  <c r="I1900" i="4"/>
  <c r="J1900" i="4" s="1"/>
  <c r="I1901" i="4"/>
  <c r="J1901" i="4" s="1"/>
  <c r="I1902" i="4"/>
  <c r="J1902" i="4" s="1"/>
  <c r="I1903" i="4"/>
  <c r="J1903" i="4" s="1"/>
  <c r="I1904" i="4"/>
  <c r="J1904" i="4" s="1"/>
  <c r="I1905" i="4"/>
  <c r="J1905" i="4" s="1"/>
  <c r="I1906" i="4"/>
  <c r="J1906" i="4" s="1"/>
  <c r="I1907" i="4"/>
  <c r="J1907" i="4" s="1"/>
  <c r="I1908" i="4"/>
  <c r="J1908" i="4" s="1"/>
  <c r="I1909" i="4"/>
  <c r="J1909" i="4" s="1"/>
  <c r="I1910" i="4"/>
  <c r="J1910" i="4" s="1"/>
  <c r="I1911" i="4"/>
  <c r="J1911" i="4" s="1"/>
  <c r="I1912" i="4"/>
  <c r="J1912" i="4" s="1"/>
  <c r="I1913" i="4"/>
  <c r="J1913" i="4" s="1"/>
  <c r="I1914" i="4"/>
  <c r="J1914" i="4" s="1"/>
  <c r="I1915" i="4"/>
  <c r="J1915" i="4" s="1"/>
  <c r="I1916" i="4"/>
  <c r="J1916" i="4" s="1"/>
  <c r="I1917" i="4"/>
  <c r="J1917" i="4" s="1"/>
  <c r="I1918" i="4"/>
  <c r="J1918" i="4" s="1"/>
  <c r="I1919" i="4"/>
  <c r="J1919" i="4" s="1"/>
  <c r="I1920" i="4"/>
  <c r="J1920" i="4" s="1"/>
  <c r="I1921" i="4"/>
  <c r="J1921" i="4" s="1"/>
  <c r="I1922" i="4"/>
  <c r="J1922" i="4" s="1"/>
  <c r="I1923" i="4"/>
  <c r="J1923" i="4" s="1"/>
  <c r="I1924" i="4"/>
  <c r="J1924" i="4" s="1"/>
  <c r="I1925" i="4"/>
  <c r="J1925" i="4" s="1"/>
  <c r="I1926" i="4"/>
  <c r="J1926" i="4" s="1"/>
  <c r="I1927" i="4"/>
  <c r="J1927" i="4" s="1"/>
  <c r="I1928" i="4"/>
  <c r="J1928" i="4" s="1"/>
  <c r="I1929" i="4"/>
  <c r="J1929" i="4" s="1"/>
  <c r="I1930" i="4"/>
  <c r="J1930" i="4" s="1"/>
  <c r="I1931" i="4"/>
  <c r="J1931" i="4" s="1"/>
  <c r="I1932" i="4"/>
  <c r="J1932" i="4" s="1"/>
  <c r="I1933" i="4"/>
  <c r="J1933" i="4" s="1"/>
  <c r="I1934" i="4"/>
  <c r="J1934" i="4" s="1"/>
  <c r="I1935" i="4"/>
  <c r="J1935" i="4" s="1"/>
  <c r="I1936" i="4"/>
  <c r="J1936" i="4" s="1"/>
  <c r="I1937" i="4"/>
  <c r="J1937" i="4" s="1"/>
  <c r="I1938" i="4"/>
  <c r="J1938" i="4" s="1"/>
  <c r="I1939" i="4"/>
  <c r="J1939" i="4" s="1"/>
  <c r="I1940" i="4"/>
  <c r="J1940" i="4" s="1"/>
  <c r="I1941" i="4"/>
  <c r="J1941" i="4" s="1"/>
  <c r="I1942" i="4"/>
  <c r="J1942" i="4" s="1"/>
  <c r="I1943" i="4"/>
  <c r="J1943" i="4" s="1"/>
  <c r="I1944" i="4"/>
  <c r="J1944" i="4" s="1"/>
  <c r="I1945" i="4"/>
  <c r="J1945" i="4" s="1"/>
  <c r="I1946" i="4"/>
  <c r="J1946" i="4" s="1"/>
  <c r="I1947" i="4"/>
  <c r="J1947" i="4" s="1"/>
  <c r="I1948" i="4"/>
  <c r="J1948" i="4" s="1"/>
  <c r="I1949" i="4"/>
  <c r="J1949" i="4" s="1"/>
  <c r="I1950" i="4"/>
  <c r="J1950" i="4" s="1"/>
  <c r="I1951" i="4"/>
  <c r="J1951" i="4" s="1"/>
  <c r="I1952" i="4"/>
  <c r="J1952" i="4" s="1"/>
  <c r="I1953" i="4"/>
  <c r="J1953" i="4" s="1"/>
  <c r="I1954" i="4"/>
  <c r="J1954" i="4" s="1"/>
  <c r="I1955" i="4"/>
  <c r="J1955" i="4" s="1"/>
  <c r="I1956" i="4"/>
  <c r="J1956" i="4" s="1"/>
  <c r="I1957" i="4"/>
  <c r="J1957" i="4" s="1"/>
  <c r="I1958" i="4"/>
  <c r="J1958" i="4" s="1"/>
  <c r="I1959" i="4"/>
  <c r="J1959" i="4" s="1"/>
  <c r="I1960" i="4"/>
  <c r="J1960" i="4" s="1"/>
  <c r="I1961" i="4"/>
  <c r="J1961" i="4" s="1"/>
  <c r="I1962" i="4"/>
  <c r="J1962" i="4" s="1"/>
  <c r="I1963" i="4"/>
  <c r="J1963" i="4" s="1"/>
  <c r="I1964" i="4"/>
  <c r="J1964" i="4" s="1"/>
  <c r="I1965" i="4"/>
  <c r="J1965" i="4" s="1"/>
  <c r="I1966" i="4"/>
  <c r="J1966" i="4" s="1"/>
  <c r="I1967" i="4"/>
  <c r="J1967" i="4" s="1"/>
  <c r="I1968" i="4"/>
  <c r="J1968" i="4" s="1"/>
  <c r="I1969" i="4"/>
  <c r="J1969" i="4" s="1"/>
  <c r="I1970" i="4"/>
  <c r="J1970" i="4" s="1"/>
  <c r="I1971" i="4"/>
  <c r="J1971" i="4" s="1"/>
  <c r="I1972" i="4"/>
  <c r="J1972" i="4" s="1"/>
  <c r="I1973" i="4"/>
  <c r="J1973" i="4" s="1"/>
  <c r="I1974" i="4"/>
  <c r="J1974" i="4" s="1"/>
  <c r="I1975" i="4"/>
  <c r="J1975" i="4" s="1"/>
  <c r="I1976" i="4"/>
  <c r="J1976" i="4" s="1"/>
  <c r="I1977" i="4"/>
  <c r="J1977" i="4" s="1"/>
  <c r="I1978" i="4"/>
  <c r="J1978" i="4" s="1"/>
  <c r="I1979" i="4"/>
  <c r="J1979" i="4" s="1"/>
  <c r="I1980" i="4"/>
  <c r="J1980" i="4" s="1"/>
  <c r="I1981" i="4"/>
  <c r="J1981" i="4" s="1"/>
  <c r="I1982" i="4"/>
  <c r="J1982" i="4" s="1"/>
  <c r="I1983" i="4"/>
  <c r="J1983" i="4" s="1"/>
  <c r="I1984" i="4"/>
  <c r="J1984" i="4" s="1"/>
  <c r="I1985" i="4"/>
  <c r="J1985" i="4" s="1"/>
  <c r="I1986" i="4"/>
  <c r="J1986" i="4" s="1"/>
  <c r="I1987" i="4"/>
  <c r="J1987" i="4" s="1"/>
  <c r="I1988" i="4"/>
  <c r="J1988" i="4" s="1"/>
  <c r="I1989" i="4"/>
  <c r="J1989" i="4" s="1"/>
  <c r="I1990" i="4"/>
  <c r="J1990" i="4" s="1"/>
  <c r="I1991" i="4"/>
  <c r="J1991" i="4" s="1"/>
  <c r="I1992" i="4"/>
  <c r="J1992" i="4" s="1"/>
  <c r="I1993" i="4"/>
  <c r="J1993" i="4" s="1"/>
  <c r="I1994" i="4"/>
  <c r="J1994" i="4" s="1"/>
  <c r="I1995" i="4"/>
  <c r="J1995" i="4" s="1"/>
  <c r="I1996" i="4"/>
  <c r="J1996" i="4" s="1"/>
  <c r="I1997" i="4"/>
  <c r="J1997" i="4" s="1"/>
  <c r="I1998" i="4"/>
  <c r="J1998" i="4" s="1"/>
  <c r="I1999" i="4"/>
  <c r="J1999" i="4" s="1"/>
  <c r="I2000" i="4"/>
  <c r="J2000" i="4" s="1"/>
  <c r="I2001" i="4"/>
  <c r="J2001" i="4" s="1"/>
  <c r="I2002" i="4"/>
  <c r="J2002" i="4" s="1"/>
  <c r="I2003" i="4"/>
  <c r="J2003" i="4" s="1"/>
  <c r="I2004" i="4"/>
  <c r="J2004" i="4" s="1"/>
  <c r="I2005" i="4"/>
  <c r="J2005" i="4" s="1"/>
  <c r="I2006" i="4"/>
  <c r="J2006" i="4" s="1"/>
  <c r="I2007" i="4"/>
  <c r="J2007" i="4" s="1"/>
  <c r="I2008" i="4"/>
  <c r="J2008" i="4" s="1"/>
  <c r="I2009" i="4"/>
  <c r="J2009" i="4" s="1"/>
  <c r="I2010" i="4"/>
  <c r="J2010" i="4" s="1"/>
  <c r="I2011" i="4"/>
  <c r="J2011" i="4" s="1"/>
  <c r="I2012" i="4"/>
  <c r="J2012" i="4" s="1"/>
  <c r="I2013" i="4"/>
  <c r="J2013" i="4" s="1"/>
  <c r="I2014" i="4"/>
  <c r="J2014" i="4" s="1"/>
  <c r="I2015" i="4"/>
  <c r="J2015" i="4" s="1"/>
  <c r="I2016" i="4"/>
  <c r="J2016" i="4" s="1"/>
  <c r="I2017" i="4"/>
  <c r="J2017" i="4" s="1"/>
  <c r="I2018" i="4"/>
  <c r="J2018" i="4" s="1"/>
  <c r="I2019" i="4"/>
  <c r="J2019" i="4" s="1"/>
  <c r="I2020" i="4"/>
  <c r="J2020" i="4" s="1"/>
  <c r="I2021" i="4"/>
  <c r="J2021" i="4" s="1"/>
  <c r="I2022" i="4"/>
  <c r="J2022" i="4" s="1"/>
  <c r="I2023" i="4"/>
  <c r="J2023" i="4" s="1"/>
  <c r="I2024" i="4"/>
  <c r="J2024" i="4" s="1"/>
  <c r="I2025" i="4"/>
  <c r="J2025" i="4" s="1"/>
  <c r="I2026" i="4"/>
  <c r="J2026" i="4" s="1"/>
  <c r="I2027" i="4"/>
  <c r="J2027" i="4" s="1"/>
  <c r="I2028" i="4"/>
  <c r="J2028" i="4" s="1"/>
  <c r="I2029" i="4"/>
  <c r="J2029" i="4" s="1"/>
  <c r="I2030" i="4"/>
  <c r="J2030" i="4" s="1"/>
  <c r="I2031" i="4"/>
  <c r="J2031" i="4" s="1"/>
  <c r="I2032" i="4"/>
  <c r="J2032" i="4" s="1"/>
  <c r="I2033" i="4"/>
  <c r="J2033" i="4" s="1"/>
  <c r="I2034" i="4"/>
  <c r="J2034" i="4" s="1"/>
  <c r="I2035" i="4"/>
  <c r="J2035" i="4" s="1"/>
  <c r="I2036" i="4"/>
  <c r="J2036" i="4" s="1"/>
  <c r="I2037" i="4"/>
  <c r="J2037" i="4" s="1"/>
  <c r="I2038" i="4"/>
  <c r="J2038" i="4" s="1"/>
  <c r="I2039" i="4"/>
  <c r="J2039" i="4" s="1"/>
  <c r="I2040" i="4"/>
  <c r="J2040" i="4" s="1"/>
  <c r="I2041" i="4"/>
  <c r="J2041" i="4" s="1"/>
  <c r="I2042" i="4"/>
  <c r="J2042" i="4" s="1"/>
  <c r="I2043" i="4"/>
  <c r="J2043" i="4" s="1"/>
  <c r="I2044" i="4"/>
  <c r="J2044" i="4" s="1"/>
  <c r="I2045" i="4"/>
  <c r="J2045" i="4" s="1"/>
  <c r="I2046" i="4"/>
  <c r="J2046" i="4" s="1"/>
  <c r="I2047" i="4"/>
  <c r="J2047" i="4" s="1"/>
  <c r="I2048" i="4"/>
  <c r="J2048" i="4" s="1"/>
  <c r="I2049" i="4"/>
  <c r="J2049" i="4" s="1"/>
  <c r="I2050" i="4"/>
  <c r="J2050" i="4" s="1"/>
  <c r="I2051" i="4"/>
  <c r="J2051" i="4" s="1"/>
  <c r="I2052" i="4"/>
  <c r="J2052" i="4" s="1"/>
  <c r="I2053" i="4"/>
  <c r="J2053" i="4" s="1"/>
  <c r="I2054" i="4"/>
  <c r="J2054" i="4" s="1"/>
  <c r="I2055" i="4"/>
  <c r="J2055" i="4" s="1"/>
  <c r="I2056" i="4"/>
  <c r="J2056" i="4" s="1"/>
  <c r="I2057" i="4"/>
  <c r="J2057" i="4" s="1"/>
  <c r="I2058" i="4"/>
  <c r="J2058" i="4" s="1"/>
  <c r="I2059" i="4"/>
  <c r="J2059" i="4" s="1"/>
  <c r="I2060" i="4"/>
  <c r="J2060" i="4" s="1"/>
  <c r="I2061" i="4"/>
  <c r="J2061" i="4" s="1"/>
  <c r="I2062" i="4"/>
  <c r="J2062" i="4" s="1"/>
  <c r="I2063" i="4"/>
  <c r="J2063" i="4" s="1"/>
  <c r="I2064" i="4"/>
  <c r="J2064" i="4" s="1"/>
  <c r="I2065" i="4"/>
  <c r="J2065" i="4" s="1"/>
  <c r="I2066" i="4"/>
  <c r="J2066" i="4" s="1"/>
  <c r="I2067" i="4"/>
  <c r="J2067" i="4" s="1"/>
  <c r="I2068" i="4"/>
  <c r="J2068" i="4" s="1"/>
  <c r="I2069" i="4"/>
  <c r="J2069" i="4" s="1"/>
  <c r="I2070" i="4"/>
  <c r="J2070" i="4" s="1"/>
  <c r="I2071" i="4"/>
  <c r="J2071" i="4" s="1"/>
  <c r="I2072" i="4"/>
  <c r="J2072" i="4" s="1"/>
  <c r="I2073" i="4"/>
  <c r="J2073" i="4" s="1"/>
  <c r="I2074" i="4"/>
  <c r="J2074" i="4" s="1"/>
  <c r="I2075" i="4"/>
  <c r="J2075" i="4" s="1"/>
  <c r="I2076" i="4"/>
  <c r="J2076" i="4" s="1"/>
  <c r="I2077" i="4"/>
  <c r="J2077" i="4" s="1"/>
  <c r="I2078" i="4"/>
  <c r="J2078" i="4" s="1"/>
  <c r="I2079" i="4"/>
  <c r="J2079" i="4" s="1"/>
  <c r="I2080" i="4"/>
  <c r="J2080" i="4" s="1"/>
  <c r="I2081" i="4"/>
  <c r="J2081" i="4" s="1"/>
  <c r="I2082" i="4"/>
  <c r="J2082" i="4" s="1"/>
  <c r="I2083" i="4"/>
  <c r="J2083" i="4" s="1"/>
  <c r="I2084" i="4"/>
  <c r="J2084" i="4" s="1"/>
  <c r="I2085" i="4"/>
  <c r="J2085" i="4" s="1"/>
  <c r="I2086" i="4"/>
  <c r="J2086" i="4" s="1"/>
  <c r="I2087" i="4"/>
  <c r="J2087" i="4" s="1"/>
  <c r="I2088" i="4"/>
  <c r="J2088" i="4" s="1"/>
  <c r="I2089" i="4"/>
  <c r="J2089" i="4" s="1"/>
  <c r="I2090" i="4"/>
  <c r="J2090" i="4" s="1"/>
  <c r="I2091" i="4"/>
  <c r="J2091" i="4" s="1"/>
  <c r="I2092" i="4"/>
  <c r="J2092" i="4" s="1"/>
  <c r="I2093" i="4"/>
  <c r="J2093" i="4" s="1"/>
  <c r="I2094" i="4"/>
  <c r="J2094" i="4" s="1"/>
  <c r="I2095" i="4"/>
  <c r="J2095" i="4" s="1"/>
  <c r="I2096" i="4"/>
  <c r="J2096" i="4" s="1"/>
  <c r="I2097" i="4"/>
  <c r="J2097" i="4" s="1"/>
  <c r="I2098" i="4"/>
  <c r="J2098" i="4" s="1"/>
  <c r="I2099" i="4"/>
  <c r="J2099" i="4" s="1"/>
  <c r="I2100" i="4"/>
  <c r="J2100" i="4" s="1"/>
  <c r="I2101" i="4"/>
  <c r="J2101" i="4" s="1"/>
  <c r="I2102" i="4"/>
  <c r="J2102" i="4" s="1"/>
  <c r="I2103" i="4"/>
  <c r="J2103" i="4" s="1"/>
  <c r="I2104" i="4"/>
  <c r="J2104" i="4" s="1"/>
  <c r="I2105" i="4"/>
  <c r="J2105" i="4" s="1"/>
  <c r="I2106" i="4"/>
  <c r="J2106" i="4" s="1"/>
  <c r="I2107" i="4"/>
  <c r="J2107" i="4" s="1"/>
  <c r="I2108" i="4"/>
  <c r="J2108" i="4" s="1"/>
  <c r="I2109" i="4"/>
  <c r="J2109" i="4" s="1"/>
  <c r="I2110" i="4"/>
  <c r="J2110" i="4" s="1"/>
  <c r="I2111" i="4"/>
  <c r="J2111" i="4" s="1"/>
  <c r="I2112" i="4"/>
  <c r="J2112" i="4" s="1"/>
  <c r="I2113" i="4"/>
  <c r="J2113" i="4" s="1"/>
  <c r="I2114" i="4"/>
  <c r="J2114" i="4" s="1"/>
  <c r="I2115" i="4"/>
  <c r="J2115" i="4" s="1"/>
  <c r="I2116" i="4"/>
  <c r="J2116" i="4" s="1"/>
  <c r="I2117" i="4"/>
  <c r="J2117" i="4" s="1"/>
  <c r="I2118" i="4"/>
  <c r="J2118" i="4" s="1"/>
  <c r="I2119" i="4"/>
  <c r="J2119" i="4" s="1"/>
  <c r="I2120" i="4"/>
  <c r="J2120" i="4" s="1"/>
  <c r="I2121" i="4"/>
  <c r="J2121" i="4" s="1"/>
  <c r="I2122" i="4"/>
  <c r="J2122" i="4" s="1"/>
  <c r="I2123" i="4"/>
  <c r="J2123" i="4" s="1"/>
  <c r="I2124" i="4"/>
  <c r="J2124" i="4" s="1"/>
  <c r="I2125" i="4"/>
  <c r="J2125" i="4" s="1"/>
  <c r="I2126" i="4"/>
  <c r="J2126" i="4" s="1"/>
  <c r="I2127" i="4"/>
  <c r="J2127" i="4" s="1"/>
  <c r="I2128" i="4"/>
  <c r="J2128" i="4" s="1"/>
  <c r="I2129" i="4"/>
  <c r="J2129" i="4" s="1"/>
  <c r="I2130" i="4"/>
  <c r="J2130" i="4" s="1"/>
  <c r="I2131" i="4"/>
  <c r="J2131" i="4" s="1"/>
  <c r="I2132" i="4"/>
  <c r="J2132" i="4" s="1"/>
  <c r="I2133" i="4"/>
  <c r="J2133" i="4" s="1"/>
  <c r="I2134" i="4"/>
  <c r="J2134" i="4" s="1"/>
  <c r="I2135" i="4"/>
  <c r="J2135" i="4" s="1"/>
  <c r="I2136" i="4"/>
  <c r="J2136" i="4" s="1"/>
  <c r="I2137" i="4"/>
  <c r="J2137" i="4" s="1"/>
  <c r="I2138" i="4"/>
  <c r="J2138" i="4" s="1"/>
  <c r="I2139" i="4"/>
  <c r="J2139" i="4" s="1"/>
  <c r="I2140" i="4"/>
  <c r="J2140" i="4" s="1"/>
  <c r="I2141" i="4"/>
  <c r="J2141" i="4" s="1"/>
  <c r="I2142" i="4"/>
  <c r="J2142" i="4" s="1"/>
  <c r="I2143" i="4"/>
  <c r="J2143" i="4" s="1"/>
  <c r="I2144" i="4"/>
  <c r="J2144" i="4" s="1"/>
  <c r="I2145" i="4"/>
  <c r="J2145" i="4" s="1"/>
  <c r="I2146" i="4"/>
  <c r="J2146" i="4" s="1"/>
  <c r="I2147" i="4"/>
  <c r="J2147" i="4" s="1"/>
  <c r="I2148" i="4"/>
  <c r="J2148" i="4" s="1"/>
  <c r="I2149" i="4"/>
  <c r="J2149" i="4" s="1"/>
  <c r="I2150" i="4"/>
  <c r="J2150" i="4" s="1"/>
  <c r="I2151" i="4"/>
  <c r="J2151" i="4" s="1"/>
  <c r="I2152" i="4"/>
  <c r="J2152" i="4" s="1"/>
  <c r="I2153" i="4"/>
  <c r="J2153" i="4" s="1"/>
  <c r="I2154" i="4"/>
  <c r="J2154" i="4" s="1"/>
  <c r="I2155" i="4"/>
  <c r="J2155" i="4" s="1"/>
  <c r="I2156" i="4"/>
  <c r="J2156" i="4" s="1"/>
  <c r="I2157" i="4"/>
  <c r="J2157" i="4" s="1"/>
  <c r="I2158" i="4"/>
  <c r="J2158" i="4" s="1"/>
  <c r="I2159" i="4"/>
  <c r="J2159" i="4" s="1"/>
  <c r="I2160" i="4"/>
  <c r="J2160" i="4" s="1"/>
  <c r="I2161" i="4"/>
  <c r="J2161" i="4" s="1"/>
  <c r="I2162" i="4"/>
  <c r="J2162" i="4" s="1"/>
  <c r="I2163" i="4"/>
  <c r="J2163" i="4" s="1"/>
  <c r="I2164" i="4"/>
  <c r="J2164" i="4" s="1"/>
  <c r="I2165" i="4"/>
  <c r="J2165" i="4" s="1"/>
  <c r="I2166" i="4"/>
  <c r="J2166" i="4" s="1"/>
  <c r="I2167" i="4"/>
  <c r="J2167" i="4" s="1"/>
  <c r="I2168" i="4"/>
  <c r="J2168" i="4" s="1"/>
  <c r="I2169" i="4"/>
  <c r="J2169" i="4" s="1"/>
  <c r="I2170" i="4"/>
  <c r="J2170" i="4" s="1"/>
  <c r="I2171" i="4"/>
  <c r="J2171" i="4" s="1"/>
  <c r="I2172" i="4"/>
  <c r="J2172" i="4" s="1"/>
  <c r="I2173" i="4"/>
  <c r="J2173" i="4" s="1"/>
  <c r="I2174" i="4"/>
  <c r="J2174" i="4" s="1"/>
  <c r="I2175" i="4"/>
  <c r="J2175" i="4" s="1"/>
  <c r="I2176" i="4"/>
  <c r="J2176" i="4" s="1"/>
  <c r="I2177" i="4"/>
  <c r="J2177" i="4" s="1"/>
  <c r="I2178" i="4"/>
  <c r="J2178" i="4" s="1"/>
  <c r="I2179" i="4"/>
  <c r="J2179" i="4" s="1"/>
  <c r="I2180" i="4"/>
  <c r="J2180" i="4" s="1"/>
  <c r="I2181" i="4"/>
  <c r="J2181" i="4" s="1"/>
  <c r="I2182" i="4"/>
  <c r="J2182" i="4" s="1"/>
  <c r="I2183" i="4"/>
  <c r="J2183" i="4" s="1"/>
  <c r="I2184" i="4"/>
  <c r="J2184" i="4" s="1"/>
  <c r="I2185" i="4"/>
  <c r="J2185" i="4" s="1"/>
  <c r="I2186" i="4"/>
  <c r="J2186" i="4" s="1"/>
  <c r="I2187" i="4"/>
  <c r="J2187" i="4" s="1"/>
  <c r="I2188" i="4"/>
  <c r="J2188" i="4" s="1"/>
  <c r="I2189" i="4"/>
  <c r="J2189" i="4" s="1"/>
  <c r="I2190" i="4"/>
  <c r="J2190" i="4" s="1"/>
  <c r="I2191" i="4"/>
  <c r="J2191" i="4" s="1"/>
  <c r="I2192" i="4"/>
  <c r="J2192" i="4" s="1"/>
  <c r="I2193" i="4"/>
  <c r="J2193" i="4" s="1"/>
  <c r="I2194" i="4"/>
  <c r="J2194" i="4" s="1"/>
  <c r="I2195" i="4"/>
  <c r="J2195" i="4" s="1"/>
  <c r="I2196" i="4"/>
  <c r="J2196" i="4" s="1"/>
  <c r="I2197" i="4"/>
  <c r="J2197" i="4" s="1"/>
  <c r="I2198" i="4"/>
  <c r="J2198" i="4" s="1"/>
  <c r="I2199" i="4"/>
  <c r="J2199" i="4" s="1"/>
  <c r="I2200" i="4"/>
  <c r="J2200" i="4" s="1"/>
  <c r="I2201" i="4"/>
  <c r="J2201" i="4" s="1"/>
  <c r="I2202" i="4"/>
  <c r="J2202" i="4" s="1"/>
  <c r="I2203" i="4"/>
  <c r="J2203" i="4" s="1"/>
  <c r="I2204" i="4"/>
  <c r="J2204" i="4" s="1"/>
  <c r="I2205" i="4"/>
  <c r="J2205" i="4" s="1"/>
  <c r="I2206" i="4"/>
  <c r="J2206" i="4" s="1"/>
  <c r="I2207" i="4"/>
  <c r="J2207" i="4" s="1"/>
  <c r="I2208" i="4"/>
  <c r="J2208" i="4" s="1"/>
  <c r="I2209" i="4"/>
  <c r="J2209" i="4" s="1"/>
  <c r="I2210" i="4"/>
  <c r="J2210" i="4" s="1"/>
  <c r="I2211" i="4"/>
  <c r="J2211" i="4" s="1"/>
  <c r="I2212" i="4"/>
  <c r="J2212" i="4" s="1"/>
  <c r="I2213" i="4"/>
  <c r="J2213" i="4" s="1"/>
  <c r="I2214" i="4"/>
  <c r="J2214" i="4" s="1"/>
  <c r="I2215" i="4"/>
  <c r="J2215" i="4" s="1"/>
  <c r="I2216" i="4"/>
  <c r="J2216" i="4" s="1"/>
  <c r="I2217" i="4"/>
  <c r="J2217" i="4" s="1"/>
  <c r="I2218" i="4"/>
  <c r="J2218" i="4" s="1"/>
  <c r="I2219" i="4"/>
  <c r="J2219" i="4" s="1"/>
  <c r="I2220" i="4"/>
  <c r="J2220" i="4" s="1"/>
  <c r="I2221" i="4"/>
  <c r="J2221" i="4" s="1"/>
  <c r="I2222" i="4"/>
  <c r="J2222" i="4" s="1"/>
  <c r="I2223" i="4"/>
  <c r="J2223" i="4" s="1"/>
  <c r="I2224" i="4"/>
  <c r="J2224" i="4" s="1"/>
  <c r="I2225" i="4"/>
  <c r="J2225" i="4" s="1"/>
  <c r="I2226" i="4"/>
  <c r="J2226" i="4" s="1"/>
  <c r="I2227" i="4"/>
  <c r="J2227" i="4" s="1"/>
  <c r="I2228" i="4"/>
  <c r="J2228" i="4" s="1"/>
  <c r="I2229" i="4"/>
  <c r="J2229" i="4" s="1"/>
  <c r="I2230" i="4"/>
  <c r="J2230" i="4" s="1"/>
  <c r="I2231" i="4"/>
  <c r="J2231" i="4" s="1"/>
  <c r="I2232" i="4"/>
  <c r="J2232" i="4" s="1"/>
  <c r="I2233" i="4"/>
  <c r="J2233" i="4" s="1"/>
  <c r="I2234" i="4"/>
  <c r="J2234" i="4" s="1"/>
  <c r="I2235" i="4"/>
  <c r="J2235" i="4" s="1"/>
  <c r="I2236" i="4"/>
  <c r="J2236" i="4" s="1"/>
  <c r="I2237" i="4"/>
  <c r="J2237" i="4" s="1"/>
  <c r="I2238" i="4"/>
  <c r="J2238" i="4" s="1"/>
  <c r="I2239" i="4"/>
  <c r="J2239" i="4" s="1"/>
  <c r="I2240" i="4"/>
  <c r="J2240" i="4" s="1"/>
  <c r="I2241" i="4"/>
  <c r="J2241" i="4" s="1"/>
  <c r="I2242" i="4"/>
  <c r="J2242" i="4" s="1"/>
  <c r="I2243" i="4"/>
  <c r="J2243" i="4" s="1"/>
  <c r="I2244" i="4"/>
  <c r="J2244" i="4" s="1"/>
  <c r="I2245" i="4"/>
  <c r="J2245" i="4" s="1"/>
  <c r="I2246" i="4"/>
  <c r="J2246" i="4" s="1"/>
  <c r="I2247" i="4"/>
  <c r="J2247" i="4" s="1"/>
  <c r="I2248" i="4"/>
  <c r="J2248" i="4" s="1"/>
  <c r="I2249" i="4"/>
  <c r="J2249" i="4" s="1"/>
  <c r="I2250" i="4"/>
  <c r="J2250" i="4" s="1"/>
  <c r="I2251" i="4"/>
  <c r="J2251" i="4" s="1"/>
  <c r="I2252" i="4"/>
  <c r="J2252" i="4" s="1"/>
  <c r="I2253" i="4"/>
  <c r="J2253" i="4" s="1"/>
  <c r="I2254" i="4"/>
  <c r="J2254" i="4" s="1"/>
  <c r="I2255" i="4"/>
  <c r="J2255" i="4" s="1"/>
  <c r="I2256" i="4"/>
  <c r="J2256" i="4" s="1"/>
  <c r="I2257" i="4"/>
  <c r="J2257" i="4" s="1"/>
  <c r="I2258" i="4"/>
  <c r="J2258" i="4" s="1"/>
  <c r="I2259" i="4"/>
  <c r="J2259" i="4" s="1"/>
  <c r="I2260" i="4"/>
  <c r="J2260" i="4" s="1"/>
  <c r="I2261" i="4"/>
  <c r="J2261" i="4" s="1"/>
  <c r="I2262" i="4"/>
  <c r="J2262" i="4" s="1"/>
  <c r="I2263" i="4"/>
  <c r="J2263" i="4" s="1"/>
  <c r="I2264" i="4"/>
  <c r="J2264" i="4" s="1"/>
  <c r="I2265" i="4"/>
  <c r="J2265" i="4" s="1"/>
  <c r="I2266" i="4"/>
  <c r="J2266" i="4" s="1"/>
  <c r="I2267" i="4"/>
  <c r="J2267" i="4" s="1"/>
  <c r="I2268" i="4"/>
  <c r="J2268" i="4" s="1"/>
  <c r="I2269" i="4"/>
  <c r="J2269" i="4" s="1"/>
  <c r="I2270" i="4"/>
  <c r="J2270" i="4" s="1"/>
  <c r="I2271" i="4"/>
  <c r="J2271" i="4" s="1"/>
  <c r="I2272" i="4"/>
  <c r="J2272" i="4" s="1"/>
  <c r="I2273" i="4"/>
  <c r="J2273" i="4" s="1"/>
  <c r="I2274" i="4"/>
  <c r="J2274" i="4" s="1"/>
  <c r="I2275" i="4"/>
  <c r="J2275" i="4" s="1"/>
  <c r="I2276" i="4"/>
  <c r="J2276" i="4" s="1"/>
  <c r="I2277" i="4"/>
  <c r="J2277" i="4" s="1"/>
  <c r="I2278" i="4"/>
  <c r="J2278" i="4" s="1"/>
  <c r="I2279" i="4"/>
  <c r="J2279" i="4" s="1"/>
  <c r="I2280" i="4"/>
  <c r="J2280" i="4" s="1"/>
  <c r="I2281" i="4"/>
  <c r="J2281" i="4" s="1"/>
  <c r="I2282" i="4"/>
  <c r="J2282" i="4" s="1"/>
  <c r="I2283" i="4"/>
  <c r="J2283" i="4" s="1"/>
  <c r="I2284" i="4"/>
  <c r="J2284" i="4" s="1"/>
  <c r="I2285" i="4"/>
  <c r="J2285" i="4" s="1"/>
  <c r="I2286" i="4"/>
  <c r="J2286" i="4" s="1"/>
  <c r="I2287" i="4"/>
  <c r="J2287" i="4" s="1"/>
  <c r="I2288" i="4"/>
  <c r="J2288" i="4" s="1"/>
  <c r="I2289" i="4"/>
  <c r="J2289" i="4" s="1"/>
  <c r="I2290" i="4"/>
  <c r="J2290" i="4" s="1"/>
  <c r="I2291" i="4"/>
  <c r="J2291" i="4" s="1"/>
  <c r="I2292" i="4"/>
  <c r="J2292" i="4" s="1"/>
  <c r="I2293" i="4"/>
  <c r="J2293" i="4" s="1"/>
  <c r="I2294" i="4"/>
  <c r="J2294" i="4" s="1"/>
  <c r="I2295" i="4"/>
  <c r="J2295" i="4" s="1"/>
  <c r="I2296" i="4"/>
  <c r="J2296" i="4" s="1"/>
  <c r="I2297" i="4"/>
  <c r="J2297" i="4" s="1"/>
  <c r="I2298" i="4"/>
  <c r="J2298" i="4" s="1"/>
  <c r="I2299" i="4"/>
  <c r="J2299" i="4" s="1"/>
  <c r="I2300" i="4"/>
  <c r="J2300" i="4" s="1"/>
  <c r="I2301" i="4"/>
  <c r="J2301" i="4" s="1"/>
  <c r="I2302" i="4"/>
  <c r="J2302" i="4" s="1"/>
  <c r="I2303" i="4"/>
  <c r="J2303" i="4" s="1"/>
  <c r="I2304" i="4"/>
  <c r="J2304" i="4" s="1"/>
  <c r="I2305" i="4"/>
  <c r="J2305" i="4" s="1"/>
  <c r="I2306" i="4"/>
  <c r="J2306" i="4" s="1"/>
  <c r="I2307" i="4"/>
  <c r="J2307" i="4" s="1"/>
  <c r="I2308" i="4"/>
  <c r="J2308" i="4" s="1"/>
  <c r="I2309" i="4"/>
  <c r="J2309" i="4" s="1"/>
  <c r="I2310" i="4"/>
  <c r="J2310" i="4" s="1"/>
  <c r="I2311" i="4"/>
  <c r="J2311" i="4" s="1"/>
  <c r="I2312" i="4"/>
  <c r="J2312" i="4" s="1"/>
  <c r="I2313" i="4"/>
  <c r="J2313" i="4" s="1"/>
  <c r="I2314" i="4"/>
  <c r="J2314" i="4" s="1"/>
  <c r="I2315" i="4"/>
  <c r="J2315" i="4" s="1"/>
  <c r="I2316" i="4"/>
  <c r="J2316" i="4" s="1"/>
  <c r="I2317" i="4"/>
  <c r="J2317" i="4" s="1"/>
  <c r="I2318" i="4"/>
  <c r="J2318" i="4" s="1"/>
  <c r="I2319" i="4"/>
  <c r="J2319" i="4" s="1"/>
  <c r="I2320" i="4"/>
  <c r="J2320" i="4" s="1"/>
  <c r="I2321" i="4"/>
  <c r="J2321" i="4" s="1"/>
  <c r="I2322" i="4"/>
  <c r="J2322" i="4" s="1"/>
  <c r="I2323" i="4"/>
  <c r="J2323" i="4" s="1"/>
  <c r="I2324" i="4"/>
  <c r="J2324" i="4" s="1"/>
  <c r="I2325" i="4"/>
  <c r="J2325" i="4" s="1"/>
  <c r="I2326" i="4"/>
  <c r="J2326" i="4" s="1"/>
  <c r="I2327" i="4"/>
  <c r="J2327" i="4" s="1"/>
  <c r="I2328" i="4"/>
  <c r="J2328" i="4" s="1"/>
  <c r="I2329" i="4"/>
  <c r="J2329" i="4" s="1"/>
  <c r="I2330" i="4"/>
  <c r="J2330" i="4" s="1"/>
  <c r="I2331" i="4"/>
  <c r="J2331" i="4" s="1"/>
  <c r="I2332" i="4"/>
  <c r="J2332" i="4" s="1"/>
  <c r="I2333" i="4"/>
  <c r="J2333" i="4" s="1"/>
  <c r="I2334" i="4"/>
  <c r="J2334" i="4" s="1"/>
  <c r="I2335" i="4"/>
  <c r="J2335" i="4" s="1"/>
  <c r="I2336" i="4"/>
  <c r="J2336" i="4" s="1"/>
  <c r="I2337" i="4"/>
  <c r="J2337" i="4" s="1"/>
  <c r="I2338" i="4"/>
  <c r="J2338" i="4" s="1"/>
  <c r="I2339" i="4"/>
  <c r="J2339" i="4" s="1"/>
  <c r="I2340" i="4"/>
  <c r="J2340" i="4" s="1"/>
  <c r="I2341" i="4"/>
  <c r="J2341" i="4" s="1"/>
  <c r="I2342" i="4"/>
  <c r="J2342" i="4" s="1"/>
  <c r="I2343" i="4"/>
  <c r="J2343" i="4" s="1"/>
  <c r="I2344" i="4"/>
  <c r="J2344" i="4" s="1"/>
  <c r="I2345" i="4"/>
  <c r="J2345" i="4" s="1"/>
  <c r="I2346" i="4"/>
  <c r="J2346" i="4" s="1"/>
  <c r="I2347" i="4"/>
  <c r="J2347" i="4" s="1"/>
  <c r="I2348" i="4"/>
  <c r="J2348" i="4" s="1"/>
  <c r="I2349" i="4"/>
  <c r="J2349" i="4" s="1"/>
  <c r="I2350" i="4"/>
  <c r="J2350" i="4" s="1"/>
  <c r="I2351" i="4"/>
  <c r="J2351" i="4" s="1"/>
  <c r="I2352" i="4"/>
  <c r="J2352" i="4" s="1"/>
  <c r="I2353" i="4"/>
  <c r="J2353" i="4" s="1"/>
  <c r="I2354" i="4"/>
  <c r="J2354" i="4" s="1"/>
  <c r="I2355" i="4"/>
  <c r="J2355" i="4" s="1"/>
  <c r="I2356" i="4"/>
  <c r="J2356" i="4" s="1"/>
  <c r="I2357" i="4"/>
  <c r="J2357" i="4" s="1"/>
  <c r="I2358" i="4"/>
  <c r="J2358" i="4" s="1"/>
  <c r="I2359" i="4"/>
  <c r="J2359" i="4" s="1"/>
  <c r="I2360" i="4"/>
  <c r="J2360" i="4" s="1"/>
  <c r="I2361" i="4"/>
  <c r="J2361" i="4" s="1"/>
  <c r="I2362" i="4"/>
  <c r="J2362" i="4" s="1"/>
  <c r="I2363" i="4"/>
  <c r="J2363" i="4" s="1"/>
  <c r="I2364" i="4"/>
  <c r="J2364" i="4" s="1"/>
  <c r="I2365" i="4"/>
  <c r="J2365" i="4" s="1"/>
  <c r="I2366" i="4"/>
  <c r="J2366" i="4" s="1"/>
  <c r="I2367" i="4"/>
  <c r="J2367" i="4" s="1"/>
  <c r="I2368" i="4"/>
  <c r="J2368" i="4" s="1"/>
  <c r="I2369" i="4"/>
  <c r="J2369" i="4" s="1"/>
  <c r="I2370" i="4"/>
  <c r="J2370" i="4" s="1"/>
  <c r="I2371" i="4"/>
  <c r="J2371" i="4" s="1"/>
  <c r="I2372" i="4"/>
  <c r="J2372" i="4" s="1"/>
  <c r="I2373" i="4"/>
  <c r="J2373" i="4" s="1"/>
  <c r="I2374" i="4"/>
  <c r="J2374" i="4" s="1"/>
  <c r="I2375" i="4"/>
  <c r="J2375" i="4" s="1"/>
  <c r="I2376" i="4"/>
  <c r="J2376" i="4" s="1"/>
  <c r="I2377" i="4"/>
  <c r="J2377" i="4" s="1"/>
  <c r="I2378" i="4"/>
  <c r="J2378" i="4" s="1"/>
  <c r="I2379" i="4"/>
  <c r="J2379" i="4" s="1"/>
  <c r="I2380" i="4"/>
  <c r="J2380" i="4" s="1"/>
  <c r="I2381" i="4"/>
  <c r="J2381" i="4" s="1"/>
  <c r="I2382" i="4"/>
  <c r="J2382" i="4" s="1"/>
  <c r="I2383" i="4"/>
  <c r="J2383" i="4" s="1"/>
  <c r="I2384" i="4"/>
  <c r="J2384" i="4" s="1"/>
  <c r="I2385" i="4"/>
  <c r="J2385" i="4" s="1"/>
  <c r="I2386" i="4"/>
  <c r="J2386" i="4" s="1"/>
  <c r="I2387" i="4"/>
  <c r="J2387" i="4" s="1"/>
  <c r="I2388" i="4"/>
  <c r="J2388" i="4" s="1"/>
  <c r="I2389" i="4"/>
  <c r="J2389" i="4" s="1"/>
  <c r="I2390" i="4"/>
  <c r="J2390" i="4" s="1"/>
  <c r="I2391" i="4"/>
  <c r="J2391" i="4" s="1"/>
  <c r="I2392" i="4"/>
  <c r="J2392" i="4" s="1"/>
  <c r="I2393" i="4"/>
  <c r="J2393" i="4" s="1"/>
  <c r="I2394" i="4"/>
  <c r="J2394" i="4" s="1"/>
  <c r="I2395" i="4"/>
  <c r="J2395" i="4" s="1"/>
  <c r="I2396" i="4"/>
  <c r="J2396" i="4" s="1"/>
  <c r="I2397" i="4"/>
  <c r="J2397" i="4" s="1"/>
  <c r="I2398" i="4"/>
  <c r="J2398" i="4" s="1"/>
  <c r="I2399" i="4"/>
  <c r="J2399" i="4" s="1"/>
  <c r="I2400" i="4"/>
  <c r="J2400" i="4" s="1"/>
  <c r="I2401" i="4"/>
  <c r="J2401" i="4" s="1"/>
  <c r="I2402" i="4"/>
  <c r="J2402" i="4" s="1"/>
  <c r="I2403" i="4"/>
  <c r="J2403" i="4" s="1"/>
  <c r="I2404" i="4"/>
  <c r="J2404" i="4" s="1"/>
  <c r="I2405" i="4"/>
  <c r="J2405" i="4" s="1"/>
  <c r="I2406" i="4"/>
  <c r="J2406" i="4" s="1"/>
  <c r="I2407" i="4"/>
  <c r="J2407" i="4" s="1"/>
  <c r="I2408" i="4"/>
  <c r="J2408" i="4" s="1"/>
  <c r="I2409" i="4"/>
  <c r="J2409" i="4" s="1"/>
  <c r="I2410" i="4"/>
  <c r="J2410" i="4" s="1"/>
  <c r="I2411" i="4"/>
  <c r="J2411" i="4" s="1"/>
  <c r="I2412" i="4"/>
  <c r="J2412" i="4" s="1"/>
  <c r="I2413" i="4"/>
  <c r="J2413" i="4" s="1"/>
  <c r="I2414" i="4"/>
  <c r="J2414" i="4" s="1"/>
  <c r="I2415" i="4"/>
  <c r="J2415" i="4" s="1"/>
  <c r="I2416" i="4"/>
  <c r="J2416" i="4" s="1"/>
  <c r="I2417" i="4"/>
  <c r="J2417" i="4" s="1"/>
  <c r="I2418" i="4"/>
  <c r="J2418" i="4" s="1"/>
  <c r="I2419" i="4"/>
  <c r="J2419" i="4" s="1"/>
  <c r="I2420" i="4"/>
  <c r="J2420" i="4" s="1"/>
  <c r="I2421" i="4"/>
  <c r="J2421" i="4" s="1"/>
  <c r="I2422" i="4"/>
  <c r="J2422" i="4" s="1"/>
  <c r="I2423" i="4"/>
  <c r="J2423" i="4" s="1"/>
  <c r="I2424" i="4"/>
  <c r="J2424" i="4" s="1"/>
  <c r="I2425" i="4"/>
  <c r="J2425" i="4" s="1"/>
  <c r="I2426" i="4"/>
  <c r="J2426" i="4" s="1"/>
  <c r="I2427" i="4"/>
  <c r="J2427" i="4" s="1"/>
  <c r="I2428" i="4"/>
  <c r="J2428" i="4" s="1"/>
  <c r="I2429" i="4"/>
  <c r="J2429" i="4" s="1"/>
  <c r="I2430" i="4"/>
  <c r="J2430" i="4" s="1"/>
  <c r="I2431" i="4"/>
  <c r="J2431" i="4" s="1"/>
  <c r="I2432" i="4"/>
  <c r="J2432" i="4" s="1"/>
  <c r="I2433" i="4"/>
  <c r="J2433" i="4" s="1"/>
  <c r="I2434" i="4"/>
  <c r="J2434" i="4" s="1"/>
  <c r="I2435" i="4"/>
  <c r="J2435" i="4" s="1"/>
  <c r="I2436" i="4"/>
  <c r="J2436" i="4" s="1"/>
  <c r="I2437" i="4"/>
  <c r="J2437" i="4" s="1"/>
  <c r="I2438" i="4"/>
  <c r="J2438" i="4" s="1"/>
  <c r="I2439" i="4"/>
  <c r="J2439" i="4" s="1"/>
  <c r="I2440" i="4"/>
  <c r="J2440" i="4" s="1"/>
  <c r="I2441" i="4"/>
  <c r="J2441" i="4" s="1"/>
  <c r="I2442" i="4"/>
  <c r="J2442" i="4" s="1"/>
  <c r="I2443" i="4"/>
  <c r="J2443" i="4" s="1"/>
  <c r="I2444" i="4"/>
  <c r="J2444" i="4" s="1"/>
  <c r="I2445" i="4"/>
  <c r="J2445" i="4" s="1"/>
  <c r="I2446" i="4"/>
  <c r="J2446" i="4" s="1"/>
  <c r="I2447" i="4"/>
  <c r="J2447" i="4" s="1"/>
  <c r="I2448" i="4"/>
  <c r="J2448" i="4" s="1"/>
  <c r="I2449" i="4"/>
  <c r="J2449" i="4" s="1"/>
  <c r="I2450" i="4"/>
  <c r="J2450" i="4" s="1"/>
  <c r="I2451" i="4"/>
  <c r="J2451" i="4" s="1"/>
  <c r="I2452" i="4"/>
  <c r="J2452" i="4" s="1"/>
  <c r="I2453" i="4"/>
  <c r="J2453" i="4" s="1"/>
  <c r="I2454" i="4"/>
  <c r="J2454" i="4" s="1"/>
  <c r="I2455" i="4"/>
  <c r="J2455" i="4" s="1"/>
  <c r="I2456" i="4"/>
  <c r="J2456" i="4" s="1"/>
  <c r="I2457" i="4"/>
  <c r="J2457" i="4" s="1"/>
  <c r="I2458" i="4"/>
  <c r="J2458" i="4" s="1"/>
  <c r="I2459" i="4"/>
  <c r="J2459" i="4" s="1"/>
  <c r="I2460" i="4"/>
  <c r="J2460" i="4" s="1"/>
  <c r="I2461" i="4"/>
  <c r="J2461" i="4" s="1"/>
  <c r="I2462" i="4"/>
  <c r="J2462" i="4" s="1"/>
  <c r="I2463" i="4"/>
  <c r="J2463" i="4" s="1"/>
  <c r="I2464" i="4"/>
  <c r="J2464" i="4" s="1"/>
  <c r="I2465" i="4"/>
  <c r="J2465" i="4" s="1"/>
  <c r="I2466" i="4"/>
  <c r="J2466" i="4" s="1"/>
  <c r="I2467" i="4"/>
  <c r="J2467" i="4" s="1"/>
  <c r="I2468" i="4"/>
  <c r="J2468" i="4" s="1"/>
  <c r="I2469" i="4"/>
  <c r="J2469" i="4" s="1"/>
  <c r="I2470" i="4"/>
  <c r="J2470" i="4" s="1"/>
  <c r="I2471" i="4"/>
  <c r="J2471" i="4" s="1"/>
  <c r="I2472" i="4"/>
  <c r="J2472" i="4" s="1"/>
  <c r="I2473" i="4"/>
  <c r="J2473" i="4" s="1"/>
  <c r="I2474" i="4"/>
  <c r="J2474" i="4" s="1"/>
  <c r="I2475" i="4"/>
  <c r="J2475" i="4" s="1"/>
  <c r="I2476" i="4"/>
  <c r="J2476" i="4" s="1"/>
  <c r="I2477" i="4"/>
  <c r="J2477" i="4" s="1"/>
  <c r="I2478" i="4"/>
  <c r="J2478" i="4" s="1"/>
  <c r="I2479" i="4"/>
  <c r="J2479" i="4" s="1"/>
  <c r="I2480" i="4"/>
  <c r="J2480" i="4" s="1"/>
  <c r="I2481" i="4"/>
  <c r="J2481" i="4" s="1"/>
  <c r="I2482" i="4"/>
  <c r="J2482" i="4" s="1"/>
  <c r="I2483" i="4"/>
  <c r="J2483" i="4" s="1"/>
  <c r="I2484" i="4"/>
  <c r="J2484" i="4" s="1"/>
  <c r="I2485" i="4"/>
  <c r="J2485" i="4" s="1"/>
  <c r="I2486" i="4"/>
  <c r="J2486" i="4" s="1"/>
  <c r="I2487" i="4"/>
  <c r="J2487" i="4" s="1"/>
  <c r="I2488" i="4"/>
  <c r="J2488" i="4" s="1"/>
  <c r="I2489" i="4"/>
  <c r="J2489" i="4" s="1"/>
  <c r="I2490" i="4"/>
  <c r="J2490" i="4" s="1"/>
  <c r="I2491" i="4"/>
  <c r="J2491" i="4" s="1"/>
  <c r="I2492" i="4"/>
  <c r="J2492" i="4" s="1"/>
  <c r="I2493" i="4"/>
  <c r="J2493" i="4" s="1"/>
  <c r="I2494" i="4"/>
  <c r="J2494" i="4" s="1"/>
  <c r="I2495" i="4"/>
  <c r="J2495" i="4" s="1"/>
  <c r="I2496" i="4"/>
  <c r="J2496" i="4" s="1"/>
  <c r="I2497" i="4"/>
  <c r="J2497" i="4" s="1"/>
  <c r="I2498" i="4"/>
  <c r="J2498" i="4" s="1"/>
  <c r="I2499" i="4"/>
  <c r="J2499" i="4" s="1"/>
  <c r="I2500" i="4"/>
  <c r="J2500" i="4" s="1"/>
  <c r="I2501" i="4"/>
  <c r="J2501" i="4" s="1"/>
  <c r="I2502" i="4"/>
  <c r="J2502" i="4" s="1"/>
  <c r="I2503" i="4"/>
  <c r="J2503" i="4" s="1"/>
  <c r="I2504" i="4"/>
  <c r="J2504" i="4" s="1"/>
  <c r="I2505" i="4"/>
  <c r="J2505" i="4" s="1"/>
  <c r="I2506" i="4"/>
  <c r="J2506" i="4" s="1"/>
  <c r="I2507" i="4"/>
  <c r="J2507" i="4" s="1"/>
  <c r="I2508" i="4"/>
  <c r="J2508" i="4" s="1"/>
  <c r="I2509" i="4"/>
  <c r="J2509" i="4" s="1"/>
  <c r="I2510" i="4"/>
  <c r="J2510" i="4" s="1"/>
  <c r="I2511" i="4"/>
  <c r="J2511" i="4" s="1"/>
  <c r="I2512" i="4"/>
  <c r="J2512" i="4" s="1"/>
  <c r="I2513" i="4"/>
  <c r="J2513" i="4" s="1"/>
  <c r="I2514" i="4"/>
  <c r="J2514" i="4" s="1"/>
  <c r="I2515" i="4"/>
  <c r="J2515" i="4" s="1"/>
  <c r="I2516" i="4"/>
  <c r="J2516" i="4" s="1"/>
  <c r="I2517" i="4"/>
  <c r="J2517" i="4" s="1"/>
  <c r="I2518" i="4"/>
  <c r="J2518" i="4" s="1"/>
  <c r="I2519" i="4"/>
  <c r="J2519" i="4" s="1"/>
  <c r="I2520" i="4"/>
  <c r="J2520" i="4" s="1"/>
  <c r="I2521" i="4"/>
  <c r="J2521" i="4" s="1"/>
  <c r="I2522" i="4"/>
  <c r="J2522" i="4" s="1"/>
  <c r="I2523" i="4"/>
  <c r="J2523" i="4" s="1"/>
  <c r="I2524" i="4"/>
  <c r="J2524" i="4" s="1"/>
  <c r="I2525" i="4"/>
  <c r="J2525" i="4" s="1"/>
  <c r="I2526" i="4"/>
  <c r="J2526" i="4" s="1"/>
  <c r="I2527" i="4"/>
  <c r="J2527" i="4" s="1"/>
  <c r="I2528" i="4"/>
  <c r="J2528" i="4" s="1"/>
  <c r="I2529" i="4"/>
  <c r="J2529" i="4" s="1"/>
  <c r="I2530" i="4"/>
  <c r="J2530" i="4" s="1"/>
  <c r="I2531" i="4"/>
  <c r="J2531" i="4" s="1"/>
  <c r="I2532" i="4"/>
  <c r="J2532" i="4" s="1"/>
  <c r="I2533" i="4"/>
  <c r="J2533" i="4" s="1"/>
  <c r="I2534" i="4"/>
  <c r="J2534" i="4" s="1"/>
  <c r="I2535" i="4"/>
  <c r="J2535" i="4" s="1"/>
  <c r="I2536" i="4"/>
  <c r="J2536" i="4" s="1"/>
  <c r="I2537" i="4"/>
  <c r="J2537" i="4" s="1"/>
  <c r="I2538" i="4"/>
  <c r="J2538" i="4" s="1"/>
  <c r="I2539" i="4"/>
  <c r="J2539" i="4" s="1"/>
  <c r="I2540" i="4"/>
  <c r="J2540" i="4" s="1"/>
  <c r="I2541" i="4"/>
  <c r="J2541" i="4" s="1"/>
  <c r="I2542" i="4"/>
  <c r="J2542" i="4" s="1"/>
  <c r="I2543" i="4"/>
  <c r="J2543" i="4" s="1"/>
  <c r="I2544" i="4"/>
  <c r="J2544" i="4" s="1"/>
  <c r="I2545" i="4"/>
  <c r="J2545" i="4" s="1"/>
  <c r="I2546" i="4"/>
  <c r="J2546" i="4" s="1"/>
  <c r="I2547" i="4"/>
  <c r="J2547" i="4" s="1"/>
  <c r="I2548" i="4"/>
  <c r="J2548" i="4" s="1"/>
  <c r="I2549" i="4"/>
  <c r="J2549" i="4" s="1"/>
  <c r="I2550" i="4"/>
  <c r="J2550" i="4" s="1"/>
  <c r="I2551" i="4"/>
  <c r="J2551" i="4" s="1"/>
  <c r="I2552" i="4"/>
  <c r="J2552" i="4" s="1"/>
  <c r="I2553" i="4"/>
  <c r="J2553" i="4" s="1"/>
  <c r="I2554" i="4"/>
  <c r="J2554" i="4" s="1"/>
  <c r="I2555" i="4"/>
  <c r="J2555" i="4" s="1"/>
  <c r="I2556" i="4"/>
  <c r="J2556" i="4" s="1"/>
  <c r="I2557" i="4"/>
  <c r="J2557" i="4" s="1"/>
  <c r="I2558" i="4"/>
  <c r="J2558" i="4" s="1"/>
  <c r="I2559" i="4"/>
  <c r="J2559" i="4" s="1"/>
  <c r="I2560" i="4"/>
  <c r="J2560" i="4" s="1"/>
  <c r="I2561" i="4"/>
  <c r="J2561" i="4" s="1"/>
  <c r="I2562" i="4"/>
  <c r="J2562" i="4" s="1"/>
  <c r="I2563" i="4"/>
  <c r="J2563" i="4" s="1"/>
  <c r="I2564" i="4"/>
  <c r="J2564" i="4" s="1"/>
  <c r="I2565" i="4"/>
  <c r="J2565" i="4" s="1"/>
  <c r="I2566" i="4"/>
  <c r="J2566" i="4" s="1"/>
  <c r="I2567" i="4"/>
  <c r="J2567" i="4" s="1"/>
  <c r="I2568" i="4"/>
  <c r="J2568" i="4" s="1"/>
  <c r="I2569" i="4"/>
  <c r="J2569" i="4" s="1"/>
  <c r="I2570" i="4"/>
  <c r="J2570" i="4" s="1"/>
  <c r="I2571" i="4"/>
  <c r="J2571" i="4" s="1"/>
  <c r="I2572" i="4"/>
  <c r="J2572" i="4" s="1"/>
  <c r="I2573" i="4"/>
  <c r="J2573" i="4" s="1"/>
  <c r="I2574" i="4"/>
  <c r="J2574" i="4" s="1"/>
  <c r="I2575" i="4"/>
  <c r="J2575" i="4" s="1"/>
  <c r="I2576" i="4"/>
  <c r="J2576" i="4" s="1"/>
  <c r="I2577" i="4"/>
  <c r="J2577" i="4" s="1"/>
  <c r="I2578" i="4"/>
  <c r="J2578" i="4" s="1"/>
  <c r="I2579" i="4"/>
  <c r="J2579" i="4" s="1"/>
  <c r="I2580" i="4"/>
  <c r="J2580" i="4" s="1"/>
  <c r="I2581" i="4"/>
  <c r="J2581" i="4" s="1"/>
  <c r="I2582" i="4"/>
  <c r="J2582" i="4" s="1"/>
  <c r="I2583" i="4"/>
  <c r="J2583" i="4" s="1"/>
  <c r="I2584" i="4"/>
  <c r="J2584" i="4" s="1"/>
  <c r="I2585" i="4"/>
  <c r="J2585" i="4" s="1"/>
  <c r="I2586" i="4"/>
  <c r="J2586" i="4" s="1"/>
  <c r="I2587" i="4"/>
  <c r="J2587" i="4" s="1"/>
  <c r="I2588" i="4"/>
  <c r="J2588" i="4" s="1"/>
  <c r="I2589" i="4"/>
  <c r="J2589" i="4" s="1"/>
  <c r="I2590" i="4"/>
  <c r="J2590" i="4" s="1"/>
  <c r="I2591" i="4"/>
  <c r="J2591" i="4" s="1"/>
  <c r="I2592" i="4"/>
  <c r="J2592" i="4" s="1"/>
  <c r="I2593" i="4"/>
  <c r="J2593" i="4" s="1"/>
  <c r="I2594" i="4"/>
  <c r="J2594" i="4" s="1"/>
  <c r="I2595" i="4"/>
  <c r="J2595" i="4" s="1"/>
  <c r="I2596" i="4"/>
  <c r="J2596" i="4" s="1"/>
  <c r="I2597" i="4"/>
  <c r="J2597" i="4" s="1"/>
  <c r="I2598" i="4"/>
  <c r="J2598" i="4" s="1"/>
  <c r="I2599" i="4"/>
  <c r="J2599" i="4" s="1"/>
  <c r="I2600" i="4"/>
  <c r="J2600" i="4" s="1"/>
  <c r="I2601" i="4"/>
  <c r="J2601" i="4" s="1"/>
  <c r="I2602" i="4"/>
  <c r="J2602" i="4" s="1"/>
  <c r="I2603" i="4"/>
  <c r="J2603" i="4" s="1"/>
  <c r="I2604" i="4"/>
  <c r="J2604" i="4" s="1"/>
  <c r="I2605" i="4"/>
  <c r="J2605" i="4" s="1"/>
  <c r="I2606" i="4"/>
  <c r="J2606" i="4" s="1"/>
  <c r="I2607" i="4"/>
  <c r="J2607" i="4" s="1"/>
  <c r="I2608" i="4"/>
  <c r="J2608" i="4" s="1"/>
  <c r="I2609" i="4"/>
  <c r="J2609" i="4" s="1"/>
  <c r="I2610" i="4"/>
  <c r="J2610" i="4" s="1"/>
  <c r="I2611" i="4"/>
  <c r="J2611" i="4" s="1"/>
  <c r="I2612" i="4"/>
  <c r="J2612" i="4" s="1"/>
  <c r="I2613" i="4"/>
  <c r="J2613" i="4" s="1"/>
  <c r="I2614" i="4"/>
  <c r="J2614" i="4" s="1"/>
  <c r="I2615" i="4"/>
  <c r="J2615" i="4" s="1"/>
  <c r="I2616" i="4"/>
  <c r="J2616" i="4" s="1"/>
  <c r="I2617" i="4"/>
  <c r="J2617" i="4" s="1"/>
  <c r="I2618" i="4"/>
  <c r="J2618" i="4" s="1"/>
  <c r="I2619" i="4"/>
  <c r="J2619" i="4" s="1"/>
  <c r="I2620" i="4"/>
  <c r="J2620" i="4" s="1"/>
  <c r="I2621" i="4"/>
  <c r="J2621" i="4" s="1"/>
  <c r="I2622" i="4"/>
  <c r="J2622" i="4" s="1"/>
  <c r="I2623" i="4"/>
  <c r="J2623" i="4" s="1"/>
  <c r="I2624" i="4"/>
  <c r="J2624" i="4" s="1"/>
  <c r="I2625" i="4"/>
  <c r="J2625" i="4" s="1"/>
  <c r="I2626" i="4"/>
  <c r="J2626" i="4" s="1"/>
  <c r="I2627" i="4"/>
  <c r="J2627" i="4" s="1"/>
  <c r="I2628" i="4"/>
  <c r="J2628" i="4" s="1"/>
  <c r="I2629" i="4"/>
  <c r="J2629" i="4" s="1"/>
  <c r="I2630" i="4"/>
  <c r="J2630" i="4" s="1"/>
  <c r="I2631" i="4"/>
  <c r="J2631" i="4" s="1"/>
  <c r="I2632" i="4"/>
  <c r="J2632" i="4" s="1"/>
  <c r="I2633" i="4"/>
  <c r="J2633" i="4" s="1"/>
  <c r="I2634" i="4"/>
  <c r="J2634" i="4" s="1"/>
  <c r="I2635" i="4"/>
  <c r="J2635" i="4" s="1"/>
  <c r="I2636" i="4"/>
  <c r="J2636" i="4" s="1"/>
  <c r="I2637" i="4"/>
  <c r="J2637" i="4" s="1"/>
  <c r="I2638" i="4"/>
  <c r="J2638" i="4" s="1"/>
  <c r="I2639" i="4"/>
  <c r="J2639" i="4" s="1"/>
  <c r="I2640" i="4"/>
  <c r="J2640" i="4" s="1"/>
  <c r="I2641" i="4"/>
  <c r="J2641" i="4" s="1"/>
  <c r="I2642" i="4"/>
  <c r="J2642" i="4" s="1"/>
  <c r="I2643" i="4"/>
  <c r="J2643" i="4" s="1"/>
  <c r="I2644" i="4"/>
  <c r="J2644" i="4" s="1"/>
  <c r="I2645" i="4"/>
  <c r="J2645" i="4" s="1"/>
  <c r="I2646" i="4"/>
  <c r="J2646" i="4" s="1"/>
  <c r="I2647" i="4"/>
  <c r="J2647" i="4" s="1"/>
  <c r="I2648" i="4"/>
  <c r="J2648" i="4" s="1"/>
  <c r="I2649" i="4"/>
  <c r="J2649" i="4" s="1"/>
  <c r="I2650" i="4"/>
  <c r="J2650" i="4" s="1"/>
  <c r="I2651" i="4"/>
  <c r="J2651" i="4" s="1"/>
  <c r="I2652" i="4"/>
  <c r="J2652" i="4" s="1"/>
  <c r="I2653" i="4"/>
  <c r="J2653" i="4" s="1"/>
  <c r="I2654" i="4"/>
  <c r="J2654" i="4" s="1"/>
  <c r="I2655" i="4"/>
  <c r="J2655" i="4" s="1"/>
  <c r="I2656" i="4"/>
  <c r="J2656" i="4" s="1"/>
  <c r="I2657" i="4"/>
  <c r="J2657" i="4" s="1"/>
  <c r="I2658" i="4"/>
  <c r="J2658" i="4" s="1"/>
  <c r="I2659" i="4"/>
  <c r="J2659" i="4" s="1"/>
  <c r="I2660" i="4"/>
  <c r="J2660" i="4" s="1"/>
  <c r="I2661" i="4"/>
  <c r="J2661" i="4" s="1"/>
  <c r="I2662" i="4"/>
  <c r="J2662" i="4" s="1"/>
  <c r="I2663" i="4"/>
  <c r="J2663" i="4" s="1"/>
  <c r="I2664" i="4"/>
  <c r="J2664" i="4" s="1"/>
  <c r="I2665" i="4"/>
  <c r="J2665" i="4" s="1"/>
  <c r="I2666" i="4"/>
  <c r="J2666" i="4" s="1"/>
  <c r="I2667" i="4"/>
  <c r="J2667" i="4" s="1"/>
  <c r="I2668" i="4"/>
  <c r="J2668" i="4" s="1"/>
  <c r="I2669" i="4"/>
  <c r="J2669" i="4" s="1"/>
  <c r="I2670" i="4"/>
  <c r="J2670" i="4" s="1"/>
  <c r="I2671" i="4"/>
  <c r="J2671" i="4" s="1"/>
  <c r="I2672" i="4"/>
  <c r="J2672" i="4" s="1"/>
  <c r="I2673" i="4"/>
  <c r="J2673" i="4" s="1"/>
  <c r="I2674" i="4"/>
  <c r="J2674" i="4" s="1"/>
  <c r="I2675" i="4"/>
  <c r="J2675" i="4" s="1"/>
  <c r="I2676" i="4"/>
  <c r="J2676" i="4" s="1"/>
  <c r="I2677" i="4"/>
  <c r="J2677" i="4" s="1"/>
  <c r="I2678" i="4"/>
  <c r="J2678" i="4" s="1"/>
  <c r="I2679" i="4"/>
  <c r="J2679" i="4" s="1"/>
  <c r="I2680" i="4"/>
  <c r="J2680" i="4" s="1"/>
  <c r="I2681" i="4"/>
  <c r="J2681" i="4" s="1"/>
  <c r="I2682" i="4"/>
  <c r="J2682" i="4" s="1"/>
  <c r="I2683" i="4"/>
  <c r="J2683" i="4" s="1"/>
  <c r="I2684" i="4"/>
  <c r="J2684" i="4" s="1"/>
  <c r="I2685" i="4"/>
  <c r="J2685" i="4" s="1"/>
  <c r="I2686" i="4"/>
  <c r="J2686" i="4" s="1"/>
  <c r="I2687" i="4"/>
  <c r="J2687" i="4" s="1"/>
  <c r="I2688" i="4"/>
  <c r="J2688" i="4" s="1"/>
  <c r="I2689" i="4"/>
  <c r="J2689" i="4" s="1"/>
  <c r="I2690" i="4"/>
  <c r="J2690" i="4" s="1"/>
  <c r="I2691" i="4"/>
  <c r="J2691" i="4" s="1"/>
  <c r="I2692" i="4"/>
  <c r="J2692" i="4" s="1"/>
  <c r="I2693" i="4"/>
  <c r="J2693" i="4" s="1"/>
  <c r="I2694" i="4"/>
  <c r="J2694" i="4" s="1"/>
  <c r="I2695" i="4"/>
  <c r="J2695" i="4" s="1"/>
  <c r="I2696" i="4"/>
  <c r="J2696" i="4" s="1"/>
  <c r="I2697" i="4"/>
  <c r="J2697" i="4" s="1"/>
  <c r="I2698" i="4"/>
  <c r="J2698" i="4" s="1"/>
  <c r="I2699" i="4"/>
  <c r="J2699" i="4" s="1"/>
  <c r="I2700" i="4"/>
  <c r="J2700" i="4" s="1"/>
  <c r="I2701" i="4"/>
  <c r="J2701" i="4" s="1"/>
  <c r="I2702" i="4"/>
  <c r="J2702" i="4" s="1"/>
  <c r="I2703" i="4"/>
  <c r="J2703" i="4" s="1"/>
  <c r="I2704" i="4"/>
  <c r="J2704" i="4" s="1"/>
  <c r="I2705" i="4"/>
  <c r="J2705" i="4" s="1"/>
  <c r="I2706" i="4"/>
  <c r="J2706" i="4" s="1"/>
  <c r="I2707" i="4"/>
  <c r="J2707" i="4" s="1"/>
  <c r="I2708" i="4"/>
  <c r="J2708" i="4" s="1"/>
  <c r="I2709" i="4"/>
  <c r="J2709" i="4" s="1"/>
  <c r="I2710" i="4"/>
  <c r="J2710" i="4" s="1"/>
  <c r="I2711" i="4"/>
  <c r="J2711" i="4" s="1"/>
  <c r="I2712" i="4"/>
  <c r="J2712" i="4" s="1"/>
  <c r="I2713" i="4"/>
  <c r="J2713" i="4" s="1"/>
  <c r="I2714" i="4"/>
  <c r="J2714" i="4" s="1"/>
  <c r="I2715" i="4"/>
  <c r="J2715" i="4" s="1"/>
  <c r="I2716" i="4"/>
  <c r="J2716" i="4" s="1"/>
  <c r="I2717" i="4"/>
  <c r="J2717" i="4" s="1"/>
  <c r="I2718" i="4"/>
  <c r="J2718" i="4" s="1"/>
  <c r="I2719" i="4"/>
  <c r="J2719" i="4" s="1"/>
  <c r="I2720" i="4"/>
  <c r="J2720" i="4" s="1"/>
  <c r="I2721" i="4"/>
  <c r="J2721" i="4" s="1"/>
  <c r="I2722" i="4"/>
  <c r="J2722" i="4" s="1"/>
  <c r="I2723" i="4"/>
  <c r="J2723" i="4" s="1"/>
  <c r="I2724" i="4"/>
  <c r="J2724" i="4" s="1"/>
  <c r="I2725" i="4"/>
  <c r="J2725" i="4" s="1"/>
  <c r="I2726" i="4"/>
  <c r="J2726" i="4" s="1"/>
  <c r="I2727" i="4"/>
  <c r="J2727" i="4" s="1"/>
  <c r="I2728" i="4"/>
  <c r="J2728" i="4" s="1"/>
  <c r="I2729" i="4"/>
  <c r="J2729" i="4" s="1"/>
  <c r="I2730" i="4"/>
  <c r="J2730" i="4" s="1"/>
  <c r="I2731" i="4"/>
  <c r="J2731" i="4" s="1"/>
  <c r="I2732" i="4"/>
  <c r="J2732" i="4" s="1"/>
  <c r="I2733" i="4"/>
  <c r="J2733" i="4" s="1"/>
  <c r="I2734" i="4"/>
  <c r="J2734" i="4" s="1"/>
  <c r="I2735" i="4"/>
  <c r="J2735" i="4" s="1"/>
  <c r="I2736" i="4"/>
  <c r="J2736" i="4" s="1"/>
  <c r="I2737" i="4"/>
  <c r="J2737" i="4" s="1"/>
  <c r="I2738" i="4"/>
  <c r="J2738" i="4" s="1"/>
  <c r="I2739" i="4"/>
  <c r="J2739" i="4" s="1"/>
  <c r="I2740" i="4"/>
  <c r="J2740" i="4" s="1"/>
  <c r="I2741" i="4"/>
  <c r="J2741" i="4" s="1"/>
  <c r="I2742" i="4"/>
  <c r="J2742" i="4" s="1"/>
  <c r="I2743" i="4"/>
  <c r="J2743" i="4" s="1"/>
  <c r="I2744" i="4"/>
  <c r="J2744" i="4" s="1"/>
  <c r="I2745" i="4"/>
  <c r="J2745" i="4" s="1"/>
  <c r="I2746" i="4"/>
  <c r="J2746" i="4" s="1"/>
  <c r="I2747" i="4"/>
  <c r="J2747" i="4" s="1"/>
  <c r="I2748" i="4"/>
  <c r="J2748" i="4" s="1"/>
  <c r="I2749" i="4"/>
  <c r="J2749" i="4" s="1"/>
  <c r="I2750" i="4"/>
  <c r="J2750" i="4" s="1"/>
  <c r="I2751" i="4"/>
  <c r="J2751" i="4" s="1"/>
  <c r="I2752" i="4"/>
  <c r="J2752" i="4" s="1"/>
  <c r="I2753" i="4"/>
  <c r="J2753" i="4" s="1"/>
  <c r="I2754" i="4"/>
  <c r="J2754" i="4" s="1"/>
  <c r="I2755" i="4"/>
  <c r="J2755" i="4" s="1"/>
  <c r="I2756" i="4"/>
  <c r="J2756" i="4" s="1"/>
  <c r="I2757" i="4"/>
  <c r="J2757" i="4" s="1"/>
  <c r="I2758" i="4"/>
  <c r="J2758" i="4" s="1"/>
  <c r="I2759" i="4"/>
  <c r="J2759" i="4" s="1"/>
  <c r="I2760" i="4"/>
  <c r="J2760" i="4" s="1"/>
  <c r="I2761" i="4"/>
  <c r="J2761" i="4" s="1"/>
  <c r="I2762" i="4"/>
  <c r="J2762" i="4" s="1"/>
  <c r="I2763" i="4"/>
  <c r="J2763" i="4" s="1"/>
  <c r="I2764" i="4"/>
  <c r="J2764" i="4" s="1"/>
  <c r="I2765" i="4"/>
  <c r="J2765" i="4" s="1"/>
  <c r="I2766" i="4"/>
  <c r="J2766" i="4" s="1"/>
  <c r="I2767" i="4"/>
  <c r="J2767" i="4" s="1"/>
  <c r="I2768" i="4"/>
  <c r="J2768" i="4" s="1"/>
  <c r="I2769" i="4"/>
  <c r="J2769" i="4" s="1"/>
  <c r="I2770" i="4"/>
  <c r="J2770" i="4" s="1"/>
  <c r="I2771" i="4"/>
  <c r="J2771" i="4" s="1"/>
  <c r="I2772" i="4"/>
  <c r="J2772" i="4" s="1"/>
  <c r="I2773" i="4"/>
  <c r="J2773" i="4" s="1"/>
  <c r="I2774" i="4"/>
  <c r="J2774" i="4" s="1"/>
  <c r="I2775" i="4"/>
  <c r="J2775" i="4" s="1"/>
  <c r="I2776" i="4"/>
  <c r="J2776" i="4" s="1"/>
  <c r="I2777" i="4"/>
  <c r="J2777" i="4" s="1"/>
  <c r="I2778" i="4"/>
  <c r="J2778" i="4" s="1"/>
  <c r="I2779" i="4"/>
  <c r="J2779" i="4" s="1"/>
  <c r="I2780" i="4"/>
  <c r="J2780" i="4" s="1"/>
  <c r="I2781" i="4"/>
  <c r="J2781" i="4" s="1"/>
  <c r="I2782" i="4"/>
  <c r="J2782" i="4" s="1"/>
  <c r="I2783" i="4"/>
  <c r="J2783" i="4" s="1"/>
  <c r="I2784" i="4"/>
  <c r="J2784" i="4" s="1"/>
  <c r="I2785" i="4"/>
  <c r="J2785" i="4" s="1"/>
  <c r="I2786" i="4"/>
  <c r="J2786" i="4" s="1"/>
  <c r="I2787" i="4"/>
  <c r="J2787" i="4" s="1"/>
  <c r="I2788" i="4"/>
  <c r="J2788" i="4" s="1"/>
  <c r="I2789" i="4"/>
  <c r="J2789" i="4" s="1"/>
  <c r="I2790" i="4"/>
  <c r="J2790" i="4" s="1"/>
  <c r="I2791" i="4"/>
  <c r="J2791" i="4" s="1"/>
  <c r="I2792" i="4"/>
  <c r="J2792" i="4" s="1"/>
  <c r="I2793" i="4"/>
  <c r="J2793" i="4" s="1"/>
  <c r="I2794" i="4"/>
  <c r="J2794" i="4" s="1"/>
  <c r="I2795" i="4"/>
  <c r="J2795" i="4" s="1"/>
  <c r="I2796" i="4"/>
  <c r="J2796" i="4" s="1"/>
  <c r="I2797" i="4"/>
  <c r="J2797" i="4" s="1"/>
  <c r="I2798" i="4"/>
  <c r="J2798" i="4" s="1"/>
  <c r="I2799" i="4"/>
  <c r="J2799" i="4" s="1"/>
  <c r="I2800" i="4"/>
  <c r="J2800" i="4" s="1"/>
  <c r="I2801" i="4"/>
  <c r="J2801" i="4" s="1"/>
  <c r="I2802" i="4"/>
  <c r="J2802" i="4" s="1"/>
  <c r="I2803" i="4"/>
  <c r="J2803" i="4" s="1"/>
  <c r="I2804" i="4"/>
  <c r="J2804" i="4" s="1"/>
  <c r="I2805" i="4"/>
  <c r="J2805" i="4" s="1"/>
  <c r="I2806" i="4"/>
  <c r="J2806" i="4" s="1"/>
  <c r="I2807" i="4"/>
  <c r="J2807" i="4" s="1"/>
  <c r="I2808" i="4"/>
  <c r="J2808" i="4" s="1"/>
  <c r="I2809" i="4"/>
  <c r="J2809" i="4" s="1"/>
  <c r="I2810" i="4"/>
  <c r="J2810" i="4" s="1"/>
  <c r="I2811" i="4"/>
  <c r="J2811" i="4" s="1"/>
  <c r="I2812" i="4"/>
  <c r="J2812" i="4" s="1"/>
  <c r="I2813" i="4"/>
  <c r="J2813" i="4" s="1"/>
  <c r="I2814" i="4"/>
  <c r="J2814" i="4" s="1"/>
  <c r="I2815" i="4"/>
  <c r="J2815" i="4" s="1"/>
  <c r="I2816" i="4"/>
  <c r="J2816" i="4" s="1"/>
  <c r="I2817" i="4"/>
  <c r="J2817" i="4" s="1"/>
  <c r="I2818" i="4"/>
  <c r="J2818" i="4" s="1"/>
  <c r="I2819" i="4"/>
  <c r="J2819" i="4" s="1"/>
  <c r="I2820" i="4"/>
  <c r="J2820" i="4" s="1"/>
  <c r="I2821" i="4"/>
  <c r="J2821" i="4" s="1"/>
  <c r="I2822" i="4"/>
  <c r="J2822" i="4" s="1"/>
  <c r="I2823" i="4"/>
  <c r="J2823" i="4" s="1"/>
  <c r="I2824" i="4"/>
  <c r="J2824" i="4" s="1"/>
  <c r="I2825" i="4"/>
  <c r="J2825" i="4" s="1"/>
  <c r="I2826" i="4"/>
  <c r="J2826" i="4" s="1"/>
  <c r="I2827" i="4"/>
  <c r="J2827" i="4" s="1"/>
  <c r="I2828" i="4"/>
  <c r="J2828" i="4" s="1"/>
  <c r="I2829" i="4"/>
  <c r="J2829" i="4" s="1"/>
  <c r="I2830" i="4"/>
  <c r="J2830" i="4" s="1"/>
  <c r="I2831" i="4"/>
  <c r="J2831" i="4" s="1"/>
  <c r="I2832" i="4"/>
  <c r="J2832" i="4" s="1"/>
  <c r="I2833" i="4"/>
  <c r="J2833" i="4" s="1"/>
  <c r="I2834" i="4"/>
  <c r="J2834" i="4" s="1"/>
  <c r="I2835" i="4"/>
  <c r="J2835" i="4" s="1"/>
  <c r="I2836" i="4"/>
  <c r="J2836" i="4" s="1"/>
  <c r="I2837" i="4"/>
  <c r="J2837" i="4" s="1"/>
  <c r="I2838" i="4"/>
  <c r="J2838" i="4" s="1"/>
  <c r="I2839" i="4"/>
  <c r="J2839" i="4" s="1"/>
  <c r="I2840" i="4"/>
  <c r="J2840" i="4" s="1"/>
  <c r="I2841" i="4"/>
  <c r="J2841" i="4" s="1"/>
  <c r="I2842" i="4"/>
  <c r="J2842" i="4" s="1"/>
  <c r="I2843" i="4"/>
  <c r="J2843" i="4" s="1"/>
  <c r="I2844" i="4"/>
  <c r="J2844" i="4" s="1"/>
  <c r="I2845" i="4"/>
  <c r="J2845" i="4" s="1"/>
  <c r="I2846" i="4"/>
  <c r="J2846" i="4" s="1"/>
  <c r="I2847" i="4"/>
  <c r="J2847" i="4" s="1"/>
  <c r="I2848" i="4"/>
  <c r="J2848" i="4" s="1"/>
  <c r="I2849" i="4"/>
  <c r="J2849" i="4" s="1"/>
  <c r="I2850" i="4"/>
  <c r="J2850" i="4" s="1"/>
  <c r="I2851" i="4"/>
  <c r="J2851" i="4" s="1"/>
  <c r="I2852" i="4"/>
  <c r="J2852" i="4" s="1"/>
  <c r="I2853" i="4"/>
  <c r="J2853" i="4" s="1"/>
  <c r="I2854" i="4"/>
  <c r="J2854" i="4" s="1"/>
  <c r="I2855" i="4"/>
  <c r="J2855" i="4" s="1"/>
  <c r="I2856" i="4"/>
  <c r="J2856" i="4" s="1"/>
  <c r="I2857" i="4"/>
  <c r="J2857" i="4" s="1"/>
  <c r="I2858" i="4"/>
  <c r="J2858" i="4" s="1"/>
  <c r="I2859" i="4"/>
  <c r="J2859" i="4" s="1"/>
  <c r="I2860" i="4"/>
  <c r="J2860" i="4" s="1"/>
  <c r="I2861" i="4"/>
  <c r="J2861" i="4" s="1"/>
  <c r="I2862" i="4"/>
  <c r="J2862" i="4" s="1"/>
  <c r="I2863" i="4"/>
  <c r="J2863" i="4" s="1"/>
  <c r="I2864" i="4"/>
  <c r="J2864" i="4" s="1"/>
  <c r="I2865" i="4"/>
  <c r="J2865" i="4" s="1"/>
  <c r="I2866" i="4"/>
  <c r="J2866" i="4" s="1"/>
  <c r="I2867" i="4"/>
  <c r="J2867" i="4" s="1"/>
  <c r="I2868" i="4"/>
  <c r="J2868" i="4" s="1"/>
  <c r="I2869" i="4"/>
  <c r="J2869" i="4" s="1"/>
  <c r="I2870" i="4"/>
  <c r="J2870" i="4" s="1"/>
  <c r="I2871" i="4"/>
  <c r="J2871" i="4" s="1"/>
  <c r="I2872" i="4"/>
  <c r="J2872" i="4" s="1"/>
  <c r="I2873" i="4"/>
  <c r="J2873" i="4" s="1"/>
  <c r="I2874" i="4"/>
  <c r="J2874" i="4" s="1"/>
  <c r="I2875" i="4"/>
  <c r="J2875" i="4" s="1"/>
  <c r="I2876" i="4"/>
  <c r="J2876" i="4" s="1"/>
  <c r="I2877" i="4"/>
  <c r="J2877" i="4" s="1"/>
  <c r="I2878" i="4"/>
  <c r="J2878" i="4" s="1"/>
  <c r="I2879" i="4"/>
  <c r="J2879" i="4" s="1"/>
  <c r="I2880" i="4"/>
  <c r="J2880" i="4" s="1"/>
  <c r="I2881" i="4"/>
  <c r="J2881" i="4" s="1"/>
  <c r="I2882" i="4"/>
  <c r="J2882" i="4" s="1"/>
  <c r="I2883" i="4"/>
  <c r="J2883" i="4" s="1"/>
  <c r="I2884" i="4"/>
  <c r="J2884" i="4" s="1"/>
  <c r="I2885" i="4"/>
  <c r="J2885" i="4" s="1"/>
  <c r="I2886" i="4"/>
  <c r="J2886" i="4" s="1"/>
  <c r="I2887" i="4"/>
  <c r="J2887" i="4" s="1"/>
  <c r="I2888" i="4"/>
  <c r="J2888" i="4" s="1"/>
  <c r="I2889" i="4"/>
  <c r="J2889" i="4" s="1"/>
  <c r="I2890" i="4"/>
  <c r="J2890" i="4" s="1"/>
  <c r="I2891" i="4"/>
  <c r="J2891" i="4" s="1"/>
  <c r="I2892" i="4"/>
  <c r="J2892" i="4" s="1"/>
  <c r="I2893" i="4"/>
  <c r="J2893" i="4" s="1"/>
  <c r="I2894" i="4"/>
  <c r="J2894" i="4" s="1"/>
  <c r="I2895" i="4"/>
  <c r="J2895" i="4" s="1"/>
  <c r="I2896" i="4"/>
  <c r="J2896" i="4" s="1"/>
  <c r="I2897" i="4"/>
  <c r="J2897" i="4" s="1"/>
  <c r="I2898" i="4"/>
  <c r="J2898" i="4" s="1"/>
  <c r="I2899" i="4"/>
  <c r="J2899" i="4" s="1"/>
  <c r="I2900" i="4"/>
  <c r="J2900" i="4" s="1"/>
  <c r="I2901" i="4"/>
  <c r="J2901" i="4" s="1"/>
  <c r="I2902" i="4"/>
  <c r="J2902" i="4" s="1"/>
  <c r="I2903" i="4"/>
  <c r="J2903" i="4" s="1"/>
  <c r="I2904" i="4"/>
  <c r="J2904" i="4" s="1"/>
  <c r="I2905" i="4"/>
  <c r="J2905" i="4" s="1"/>
  <c r="I2906" i="4"/>
  <c r="J2906" i="4" s="1"/>
  <c r="I2907" i="4"/>
  <c r="J2907" i="4" s="1"/>
  <c r="I2908" i="4"/>
  <c r="J2908" i="4" s="1"/>
  <c r="I2909" i="4"/>
  <c r="J2909" i="4" s="1"/>
  <c r="I2910" i="4"/>
  <c r="J2910" i="4" s="1"/>
  <c r="I2911" i="4"/>
  <c r="J2911" i="4" s="1"/>
  <c r="I2912" i="4"/>
  <c r="J2912" i="4" s="1"/>
  <c r="I2913" i="4"/>
  <c r="J2913" i="4" s="1"/>
  <c r="I2914" i="4"/>
  <c r="J2914" i="4" s="1"/>
  <c r="I2915" i="4"/>
  <c r="J2915" i="4" s="1"/>
  <c r="I2916" i="4"/>
  <c r="J2916" i="4" s="1"/>
  <c r="I2917" i="4"/>
  <c r="J2917" i="4" s="1"/>
  <c r="I2918" i="4"/>
  <c r="J2918" i="4" s="1"/>
  <c r="I2919" i="4"/>
  <c r="J2919" i="4" s="1"/>
  <c r="I2920" i="4"/>
  <c r="J2920" i="4" s="1"/>
  <c r="I2921" i="4"/>
  <c r="J2921" i="4" s="1"/>
  <c r="I2922" i="4"/>
  <c r="J2922" i="4" s="1"/>
  <c r="I2923" i="4"/>
  <c r="J2923" i="4" s="1"/>
  <c r="I2924" i="4"/>
  <c r="J2924" i="4" s="1"/>
  <c r="I2925" i="4"/>
  <c r="J2925" i="4" s="1"/>
  <c r="I2926" i="4"/>
  <c r="J2926" i="4" s="1"/>
  <c r="I2927" i="4"/>
  <c r="J2927" i="4" s="1"/>
  <c r="I2928" i="4"/>
  <c r="J2928" i="4" s="1"/>
  <c r="I2929" i="4"/>
  <c r="J2929" i="4" s="1"/>
  <c r="I2930" i="4"/>
  <c r="J2930" i="4" s="1"/>
  <c r="I2931" i="4"/>
  <c r="J2931" i="4" s="1"/>
  <c r="I2932" i="4"/>
  <c r="J2932" i="4" s="1"/>
  <c r="I2933" i="4"/>
  <c r="J2933" i="4" s="1"/>
  <c r="I2934" i="4"/>
  <c r="J2934" i="4" s="1"/>
  <c r="I2935" i="4"/>
  <c r="J2935" i="4" s="1"/>
  <c r="I2936" i="4"/>
  <c r="J2936" i="4" s="1"/>
  <c r="I2937" i="4"/>
  <c r="J2937" i="4" s="1"/>
  <c r="I2938" i="4"/>
  <c r="J2938" i="4" s="1"/>
  <c r="I2939" i="4"/>
  <c r="J2939" i="4" s="1"/>
  <c r="I2940" i="4"/>
  <c r="J2940" i="4" s="1"/>
  <c r="I2941" i="4"/>
  <c r="J2941" i="4" s="1"/>
  <c r="I2942" i="4"/>
  <c r="J2942" i="4" s="1"/>
  <c r="I2943" i="4"/>
  <c r="J2943" i="4" s="1"/>
  <c r="I2944" i="4"/>
  <c r="J2944" i="4" s="1"/>
  <c r="I2945" i="4"/>
  <c r="J2945" i="4" s="1"/>
  <c r="I2946" i="4"/>
  <c r="J2946" i="4" s="1"/>
  <c r="I2947" i="4"/>
  <c r="J2947" i="4" s="1"/>
  <c r="I2948" i="4"/>
  <c r="J2948" i="4" s="1"/>
  <c r="I2949" i="4"/>
  <c r="J2949" i="4" s="1"/>
  <c r="I2950" i="4"/>
  <c r="J2950" i="4" s="1"/>
  <c r="I2951" i="4"/>
  <c r="J2951" i="4" s="1"/>
  <c r="I2952" i="4"/>
  <c r="J2952" i="4" s="1"/>
  <c r="I2953" i="4"/>
  <c r="J2953" i="4" s="1"/>
  <c r="I2954" i="4"/>
  <c r="J2954" i="4" s="1"/>
  <c r="I2955" i="4"/>
  <c r="J2955" i="4" s="1"/>
  <c r="I2956" i="4"/>
  <c r="J2956" i="4" s="1"/>
  <c r="I2957" i="4"/>
  <c r="J2957" i="4" s="1"/>
  <c r="I2958" i="4"/>
  <c r="J2958" i="4" s="1"/>
  <c r="I2959" i="4"/>
  <c r="J2959" i="4" s="1"/>
  <c r="I2960" i="4"/>
  <c r="J2960" i="4" s="1"/>
  <c r="I2961" i="4"/>
  <c r="J2961" i="4" s="1"/>
  <c r="I2962" i="4"/>
  <c r="J2962" i="4" s="1"/>
  <c r="I2963" i="4"/>
  <c r="J2963" i="4" s="1"/>
  <c r="I2964" i="4"/>
  <c r="J2964" i="4" s="1"/>
  <c r="I2965" i="4"/>
  <c r="J2965" i="4" s="1"/>
  <c r="I2966" i="4"/>
  <c r="J2966" i="4" s="1"/>
  <c r="I2967" i="4"/>
  <c r="J2967" i="4" s="1"/>
  <c r="I2968" i="4"/>
  <c r="J2968" i="4" s="1"/>
  <c r="I2969" i="4"/>
  <c r="J2969" i="4" s="1"/>
  <c r="I2970" i="4"/>
  <c r="J2970" i="4" s="1"/>
  <c r="I2971" i="4"/>
  <c r="J2971" i="4" s="1"/>
  <c r="I2972" i="4"/>
  <c r="J2972" i="4" s="1"/>
  <c r="I2973" i="4"/>
  <c r="J2973" i="4" s="1"/>
  <c r="I2974" i="4"/>
  <c r="J2974" i="4" s="1"/>
  <c r="I2975" i="4"/>
  <c r="J2975" i="4" s="1"/>
  <c r="I2976" i="4"/>
  <c r="J2976" i="4" s="1"/>
  <c r="I2977" i="4"/>
  <c r="J2977" i="4" s="1"/>
  <c r="I2978" i="4"/>
  <c r="J2978" i="4" s="1"/>
  <c r="I2979" i="4"/>
  <c r="J2979" i="4" s="1"/>
  <c r="I2980" i="4"/>
  <c r="J2980" i="4" s="1"/>
  <c r="I2981" i="4"/>
  <c r="J2981" i="4" s="1"/>
  <c r="I2982" i="4"/>
  <c r="J2982" i="4" s="1"/>
  <c r="I2983" i="4"/>
  <c r="J2983" i="4" s="1"/>
  <c r="I2984" i="4"/>
  <c r="J2984" i="4" s="1"/>
  <c r="I2985" i="4"/>
  <c r="J2985" i="4" s="1"/>
  <c r="I2986" i="4"/>
  <c r="J2986" i="4" s="1"/>
  <c r="I2987" i="4"/>
  <c r="J2987" i="4" s="1"/>
  <c r="I2988" i="4"/>
  <c r="J2988" i="4" s="1"/>
  <c r="I2989" i="4"/>
  <c r="J2989" i="4" s="1"/>
  <c r="I2990" i="4"/>
  <c r="J2990" i="4" s="1"/>
  <c r="I2991" i="4"/>
  <c r="J2991" i="4" s="1"/>
  <c r="I2992" i="4"/>
  <c r="J2992" i="4" s="1"/>
  <c r="I2993" i="4"/>
  <c r="J2993" i="4" s="1"/>
  <c r="I2994" i="4"/>
  <c r="J2994" i="4" s="1"/>
  <c r="I2995" i="4"/>
  <c r="J2995" i="4" s="1"/>
  <c r="I2996" i="4"/>
  <c r="J2996" i="4" s="1"/>
  <c r="I2997" i="4"/>
  <c r="J2997" i="4" s="1"/>
  <c r="I2998" i="4"/>
  <c r="J2998" i="4" s="1"/>
  <c r="I2999" i="4"/>
  <c r="J2999" i="4" s="1"/>
  <c r="I3000" i="4"/>
  <c r="J3000" i="4" s="1"/>
  <c r="I3001" i="4"/>
  <c r="J3001" i="4" s="1"/>
  <c r="I3002" i="4"/>
  <c r="J3002" i="4" s="1"/>
  <c r="I3003" i="4"/>
  <c r="J3003" i="4" s="1"/>
  <c r="I3004" i="4"/>
  <c r="J3004" i="4" s="1"/>
  <c r="I3005" i="4"/>
  <c r="J3005" i="4" s="1"/>
  <c r="I3006" i="4"/>
  <c r="J3006" i="4" s="1"/>
  <c r="I3007" i="4"/>
  <c r="J3007" i="4" s="1"/>
  <c r="I3008" i="4"/>
  <c r="J3008" i="4" s="1"/>
  <c r="I3009" i="4"/>
  <c r="J3009" i="4" s="1"/>
  <c r="I3010" i="4"/>
  <c r="J3010" i="4" s="1"/>
  <c r="I3011" i="4"/>
  <c r="J3011" i="4" s="1"/>
  <c r="I3012" i="4"/>
  <c r="J3012" i="4" s="1"/>
  <c r="I3013" i="4"/>
  <c r="J3013" i="4" s="1"/>
  <c r="I3014" i="4"/>
  <c r="J3014" i="4" s="1"/>
  <c r="I3015" i="4"/>
  <c r="J3015" i="4" s="1"/>
  <c r="I3016" i="4"/>
  <c r="J3016" i="4" s="1"/>
  <c r="I3017" i="4"/>
  <c r="J3017" i="4" s="1"/>
  <c r="I3018" i="4"/>
  <c r="J3018" i="4" s="1"/>
  <c r="I3019" i="4"/>
  <c r="J3019" i="4" s="1"/>
  <c r="I3020" i="4"/>
  <c r="J3020" i="4" s="1"/>
  <c r="I3021" i="4"/>
  <c r="J3021" i="4" s="1"/>
  <c r="I3022" i="4"/>
  <c r="J3022" i="4" s="1"/>
  <c r="I3023" i="4"/>
  <c r="J3023" i="4" s="1"/>
  <c r="I3024" i="4"/>
  <c r="J3024" i="4" s="1"/>
  <c r="I3025" i="4"/>
  <c r="J3025" i="4" s="1"/>
  <c r="I3026" i="4"/>
  <c r="J3026" i="4" s="1"/>
  <c r="I3027" i="4"/>
  <c r="J3027" i="4" s="1"/>
  <c r="I3028" i="4"/>
  <c r="J3028" i="4" s="1"/>
  <c r="I3029" i="4"/>
  <c r="J3029" i="4" s="1"/>
  <c r="I3030" i="4"/>
  <c r="J3030" i="4" s="1"/>
  <c r="I3031" i="4"/>
  <c r="J3031" i="4" s="1"/>
  <c r="I3032" i="4"/>
  <c r="J3032" i="4" s="1"/>
  <c r="I3033" i="4"/>
  <c r="J3033" i="4" s="1"/>
  <c r="I3034" i="4"/>
  <c r="J3034" i="4" s="1"/>
  <c r="I3035" i="4"/>
  <c r="J3035" i="4" s="1"/>
  <c r="I3036" i="4"/>
  <c r="J3036" i="4" s="1"/>
  <c r="I3037" i="4"/>
  <c r="J3037" i="4" s="1"/>
  <c r="I3038" i="4"/>
  <c r="J3038" i="4" s="1"/>
  <c r="I3039" i="4"/>
  <c r="J3039" i="4" s="1"/>
  <c r="I3040" i="4"/>
  <c r="J3040" i="4" s="1"/>
  <c r="I3041" i="4"/>
  <c r="J3041" i="4" s="1"/>
  <c r="I3042" i="4"/>
  <c r="J3042" i="4" s="1"/>
  <c r="I3043" i="4"/>
  <c r="J3043" i="4" s="1"/>
  <c r="I3044" i="4"/>
  <c r="J3044" i="4" s="1"/>
  <c r="I3045" i="4"/>
  <c r="J3045" i="4" s="1"/>
  <c r="I3046" i="4"/>
  <c r="J3046" i="4" s="1"/>
  <c r="I3047" i="4"/>
  <c r="J3047" i="4" s="1"/>
  <c r="I3048" i="4"/>
  <c r="J3048" i="4" s="1"/>
  <c r="I3049" i="4"/>
  <c r="J3049" i="4" s="1"/>
  <c r="I3050" i="4"/>
  <c r="J3050" i="4" s="1"/>
  <c r="I3051" i="4"/>
  <c r="J3051" i="4" s="1"/>
  <c r="I3052" i="4"/>
  <c r="J3052" i="4" s="1"/>
  <c r="I3053" i="4"/>
  <c r="J3053" i="4" s="1"/>
  <c r="I3054" i="4"/>
  <c r="J3054" i="4" s="1"/>
  <c r="I3055" i="4"/>
  <c r="J3055" i="4" s="1"/>
  <c r="I3056" i="4"/>
  <c r="J3056" i="4" s="1"/>
  <c r="I3057" i="4"/>
  <c r="J3057" i="4" s="1"/>
  <c r="I3058" i="4"/>
  <c r="J3058" i="4" s="1"/>
  <c r="I3059" i="4"/>
  <c r="J3059" i="4" s="1"/>
  <c r="I3060" i="4"/>
  <c r="J3060" i="4" s="1"/>
  <c r="I3061" i="4"/>
  <c r="J3061" i="4" s="1"/>
  <c r="I3062" i="4"/>
  <c r="J3062" i="4" s="1"/>
  <c r="I3063" i="4"/>
  <c r="J3063" i="4" s="1"/>
  <c r="I3064" i="4"/>
  <c r="J3064" i="4" s="1"/>
  <c r="I3065" i="4"/>
  <c r="J3065" i="4" s="1"/>
  <c r="I3066" i="4"/>
  <c r="J3066" i="4" s="1"/>
  <c r="I3067" i="4"/>
  <c r="J3067" i="4" s="1"/>
  <c r="I3068" i="4"/>
  <c r="J3068" i="4" s="1"/>
  <c r="I3069" i="4"/>
  <c r="J3069" i="4" s="1"/>
  <c r="I3070" i="4"/>
  <c r="J3070" i="4" s="1"/>
  <c r="I3071" i="4"/>
  <c r="J3071" i="4" s="1"/>
  <c r="I3072" i="4"/>
  <c r="J3072" i="4" s="1"/>
  <c r="I3073" i="4"/>
  <c r="J3073" i="4" s="1"/>
  <c r="I3074" i="4"/>
  <c r="J3074" i="4" s="1"/>
  <c r="I3075" i="4"/>
  <c r="J3075" i="4" s="1"/>
  <c r="I3076" i="4"/>
  <c r="J3076" i="4" s="1"/>
  <c r="I3077" i="4"/>
  <c r="J3077" i="4" s="1"/>
  <c r="I3078" i="4"/>
  <c r="J3078" i="4" s="1"/>
  <c r="I3079" i="4"/>
  <c r="J3079" i="4" s="1"/>
  <c r="I3080" i="4"/>
  <c r="J3080" i="4" s="1"/>
  <c r="I3081" i="4"/>
  <c r="J3081" i="4" s="1"/>
  <c r="I3082" i="4"/>
  <c r="J3082" i="4" s="1"/>
  <c r="I3083" i="4"/>
  <c r="J3083" i="4" s="1"/>
  <c r="I3084" i="4"/>
  <c r="J3084" i="4" s="1"/>
  <c r="I3085" i="4"/>
  <c r="J3085" i="4" s="1"/>
  <c r="I3086" i="4"/>
  <c r="J3086" i="4" s="1"/>
  <c r="I3087" i="4"/>
  <c r="J3087" i="4" s="1"/>
  <c r="I3088" i="4"/>
  <c r="J3088" i="4" s="1"/>
  <c r="I3089" i="4"/>
  <c r="J3089" i="4" s="1"/>
  <c r="I3090" i="4"/>
  <c r="J3090" i="4" s="1"/>
  <c r="I3091" i="4"/>
  <c r="J3091" i="4" s="1"/>
  <c r="I3092" i="4"/>
  <c r="J3092" i="4" s="1"/>
  <c r="I3093" i="4"/>
  <c r="J3093" i="4" s="1"/>
  <c r="I3094" i="4"/>
  <c r="J3094" i="4" s="1"/>
  <c r="I3095" i="4"/>
  <c r="J3095" i="4" s="1"/>
  <c r="I3096" i="4"/>
  <c r="J3096" i="4" s="1"/>
  <c r="I3097" i="4"/>
  <c r="J3097" i="4" s="1"/>
  <c r="I3098" i="4"/>
  <c r="J3098" i="4" s="1"/>
  <c r="I3099" i="4"/>
  <c r="J3099" i="4" s="1"/>
  <c r="I3100" i="4"/>
  <c r="J3100" i="4" s="1"/>
  <c r="I3101" i="4"/>
  <c r="J3101" i="4" s="1"/>
  <c r="I3102" i="4"/>
  <c r="J3102" i="4" s="1"/>
  <c r="I3103" i="4"/>
  <c r="J3103" i="4" s="1"/>
  <c r="I3104" i="4"/>
  <c r="J3104" i="4" s="1"/>
  <c r="I3105" i="4"/>
  <c r="J3105" i="4" s="1"/>
  <c r="I3106" i="4"/>
  <c r="J3106" i="4" s="1"/>
  <c r="I3107" i="4"/>
  <c r="J3107" i="4" s="1"/>
  <c r="I3108" i="4"/>
  <c r="J3108" i="4" s="1"/>
  <c r="I3109" i="4"/>
  <c r="J3109" i="4" s="1"/>
  <c r="I3110" i="4"/>
  <c r="J3110" i="4" s="1"/>
  <c r="I3111" i="4"/>
  <c r="J3111" i="4" s="1"/>
  <c r="I3112" i="4"/>
  <c r="J3112" i="4" s="1"/>
  <c r="I3113" i="4"/>
  <c r="J3113" i="4" s="1"/>
  <c r="I3114" i="4"/>
  <c r="J3114" i="4" s="1"/>
  <c r="I3115" i="4"/>
  <c r="J3115" i="4" s="1"/>
  <c r="I3116" i="4"/>
  <c r="J3116" i="4" s="1"/>
  <c r="I3117" i="4"/>
  <c r="J3117" i="4" s="1"/>
  <c r="I3118" i="4"/>
  <c r="J3118" i="4" s="1"/>
  <c r="I3119" i="4"/>
  <c r="J3119" i="4" s="1"/>
  <c r="I3120" i="4"/>
  <c r="J3120" i="4" s="1"/>
  <c r="I3121" i="4"/>
  <c r="J3121" i="4" s="1"/>
  <c r="I3122" i="4"/>
  <c r="J3122" i="4" s="1"/>
  <c r="I3123" i="4"/>
  <c r="J3123" i="4" s="1"/>
  <c r="I3124" i="4"/>
  <c r="J3124" i="4" s="1"/>
  <c r="I3125" i="4"/>
  <c r="J3125" i="4" s="1"/>
  <c r="I3126" i="4"/>
  <c r="J3126" i="4" s="1"/>
  <c r="I3127" i="4"/>
  <c r="J3127" i="4" s="1"/>
  <c r="I3128" i="4"/>
  <c r="J3128" i="4" s="1"/>
  <c r="I3129" i="4"/>
  <c r="J3129" i="4" s="1"/>
  <c r="I3130" i="4"/>
  <c r="J3130" i="4" s="1"/>
  <c r="I3131" i="4"/>
  <c r="J3131" i="4" s="1"/>
  <c r="I3132" i="4"/>
  <c r="J3132" i="4" s="1"/>
  <c r="I3133" i="4"/>
  <c r="J3133" i="4" s="1"/>
  <c r="I3134" i="4"/>
  <c r="J3134" i="4" s="1"/>
  <c r="I3135" i="4"/>
  <c r="J3135" i="4" s="1"/>
  <c r="I3136" i="4"/>
  <c r="J3136" i="4" s="1"/>
  <c r="I3137" i="4"/>
  <c r="J3137" i="4" s="1"/>
  <c r="I3138" i="4"/>
  <c r="J3138" i="4" s="1"/>
  <c r="I3139" i="4"/>
  <c r="J3139" i="4" s="1"/>
  <c r="I3140" i="4"/>
  <c r="J3140" i="4" s="1"/>
  <c r="I3141" i="4"/>
  <c r="J3141" i="4" s="1"/>
  <c r="I3142" i="4"/>
  <c r="J3142" i="4" s="1"/>
  <c r="I3143" i="4"/>
  <c r="J3143" i="4" s="1"/>
  <c r="I3144" i="4"/>
  <c r="J3144" i="4" s="1"/>
  <c r="I3145" i="4"/>
  <c r="J3145" i="4" s="1"/>
  <c r="I3146" i="4"/>
  <c r="J3146" i="4" s="1"/>
  <c r="I3147" i="4"/>
  <c r="J3147" i="4" s="1"/>
  <c r="I3148" i="4"/>
  <c r="J3148" i="4" s="1"/>
  <c r="I3149" i="4"/>
  <c r="J3149" i="4" s="1"/>
  <c r="I3150" i="4"/>
  <c r="J3150" i="4" s="1"/>
  <c r="I3151" i="4"/>
  <c r="J3151" i="4" s="1"/>
  <c r="I3152" i="4"/>
  <c r="J3152" i="4" s="1"/>
  <c r="I3153" i="4"/>
  <c r="J3153" i="4" s="1"/>
  <c r="I3154" i="4"/>
  <c r="J3154" i="4" s="1"/>
  <c r="I3155" i="4"/>
  <c r="J3155" i="4" s="1"/>
  <c r="I3156" i="4"/>
  <c r="J3156" i="4" s="1"/>
  <c r="I3157" i="4"/>
  <c r="J3157" i="4" s="1"/>
  <c r="I3158" i="4"/>
  <c r="J3158" i="4" s="1"/>
  <c r="I3159" i="4"/>
  <c r="J3159" i="4" s="1"/>
  <c r="I3160" i="4"/>
  <c r="J3160" i="4" s="1"/>
  <c r="I3161" i="4"/>
  <c r="J3161" i="4" s="1"/>
  <c r="I3162" i="4"/>
  <c r="J3162" i="4" s="1"/>
  <c r="I3163" i="4"/>
  <c r="J3163" i="4" s="1"/>
  <c r="I3164" i="4"/>
  <c r="J3164" i="4" s="1"/>
  <c r="I3165" i="4"/>
  <c r="J3165" i="4" s="1"/>
  <c r="I3166" i="4"/>
  <c r="J3166" i="4" s="1"/>
  <c r="I3167" i="4"/>
  <c r="J3167" i="4" s="1"/>
  <c r="I3168" i="4"/>
  <c r="J3168" i="4" s="1"/>
  <c r="I3169" i="4"/>
  <c r="J3169" i="4" s="1"/>
  <c r="I3170" i="4"/>
  <c r="J3170" i="4" s="1"/>
  <c r="I3171" i="4"/>
  <c r="J3171" i="4" s="1"/>
  <c r="I3172" i="4"/>
  <c r="J3172" i="4" s="1"/>
  <c r="I3173" i="4"/>
  <c r="J3173" i="4" s="1"/>
  <c r="I3174" i="4"/>
  <c r="J3174" i="4" s="1"/>
  <c r="I3175" i="4"/>
  <c r="J3175" i="4" s="1"/>
  <c r="I3176" i="4"/>
  <c r="J3176" i="4" s="1"/>
  <c r="I3177" i="4"/>
  <c r="J3177" i="4" s="1"/>
  <c r="I3178" i="4"/>
  <c r="J3178" i="4" s="1"/>
  <c r="I3179" i="4"/>
  <c r="J3179" i="4" s="1"/>
  <c r="I3180" i="4"/>
  <c r="J3180" i="4" s="1"/>
  <c r="I3181" i="4"/>
  <c r="J3181" i="4" s="1"/>
  <c r="I3182" i="4"/>
  <c r="J3182" i="4" s="1"/>
  <c r="I3183" i="4"/>
  <c r="J3183" i="4" s="1"/>
  <c r="I3184" i="4"/>
  <c r="J3184" i="4" s="1"/>
  <c r="I3185" i="4"/>
  <c r="J3185" i="4" s="1"/>
  <c r="I3186" i="4"/>
  <c r="J3186" i="4" s="1"/>
  <c r="I3187" i="4"/>
  <c r="J3187" i="4" s="1"/>
  <c r="I3188" i="4"/>
  <c r="J3188" i="4" s="1"/>
  <c r="I3189" i="4"/>
  <c r="J3189" i="4" s="1"/>
  <c r="I3190" i="4"/>
  <c r="J3190" i="4" s="1"/>
  <c r="I3191" i="4"/>
  <c r="J3191" i="4" s="1"/>
  <c r="I3192" i="4"/>
  <c r="J3192" i="4" s="1"/>
  <c r="I3193" i="4"/>
  <c r="J3193" i="4" s="1"/>
  <c r="I3194" i="4"/>
  <c r="J3194" i="4" s="1"/>
  <c r="I3195" i="4"/>
  <c r="J3195" i="4" s="1"/>
  <c r="I3196" i="4"/>
  <c r="J3196" i="4" s="1"/>
  <c r="I3197" i="4"/>
  <c r="J3197" i="4" s="1"/>
  <c r="I3198" i="4"/>
  <c r="J3198" i="4" s="1"/>
  <c r="I3199" i="4"/>
  <c r="J3199" i="4" s="1"/>
  <c r="I3200" i="4"/>
  <c r="J3200" i="4" s="1"/>
  <c r="I3201" i="4"/>
  <c r="J3201" i="4" s="1"/>
  <c r="I3202" i="4"/>
  <c r="J3202" i="4" s="1"/>
  <c r="I3203" i="4"/>
  <c r="J3203" i="4" s="1"/>
  <c r="I3204" i="4"/>
  <c r="J3204" i="4" s="1"/>
  <c r="I3205" i="4"/>
  <c r="J3205" i="4" s="1"/>
  <c r="I3206" i="4"/>
  <c r="J3206" i="4" s="1"/>
  <c r="I3207" i="4"/>
  <c r="J3207" i="4" s="1"/>
  <c r="I3208" i="4"/>
  <c r="J3208" i="4" s="1"/>
  <c r="I3209" i="4"/>
  <c r="J3209" i="4" s="1"/>
  <c r="I3210" i="4"/>
  <c r="J3210" i="4" s="1"/>
  <c r="I3211" i="4"/>
  <c r="J3211" i="4" s="1"/>
  <c r="I3212" i="4"/>
  <c r="J3212" i="4" s="1"/>
  <c r="I3213" i="4"/>
  <c r="J3213" i="4" s="1"/>
  <c r="I3214" i="4"/>
  <c r="J3214" i="4" s="1"/>
  <c r="I3215" i="4"/>
  <c r="J3215" i="4" s="1"/>
  <c r="I3216" i="4"/>
  <c r="J3216" i="4" s="1"/>
  <c r="I3217" i="4"/>
  <c r="J3217" i="4" s="1"/>
  <c r="I3218" i="4"/>
  <c r="J3218" i="4" s="1"/>
  <c r="I3219" i="4"/>
  <c r="J3219" i="4" s="1"/>
  <c r="I3220" i="4"/>
  <c r="J3220" i="4" s="1"/>
  <c r="I3221" i="4"/>
  <c r="J3221" i="4" s="1"/>
  <c r="I3222" i="4"/>
  <c r="J3222" i="4" s="1"/>
  <c r="I3223" i="4"/>
  <c r="J3223" i="4" s="1"/>
  <c r="I3224" i="4"/>
  <c r="J3224" i="4" s="1"/>
  <c r="I3225" i="4"/>
  <c r="J3225" i="4" s="1"/>
  <c r="I3226" i="4"/>
  <c r="J3226" i="4" s="1"/>
  <c r="I3227" i="4"/>
  <c r="J3227" i="4" s="1"/>
  <c r="I3228" i="4"/>
  <c r="J3228" i="4" s="1"/>
  <c r="I3229" i="4"/>
  <c r="J3229" i="4" s="1"/>
  <c r="I3230" i="4"/>
  <c r="J3230" i="4" s="1"/>
  <c r="I3231" i="4"/>
  <c r="J3231" i="4" s="1"/>
  <c r="I3232" i="4"/>
  <c r="J3232" i="4" s="1"/>
  <c r="I3233" i="4"/>
  <c r="J3233" i="4" s="1"/>
  <c r="I3234" i="4"/>
  <c r="J3234" i="4" s="1"/>
  <c r="I3235" i="4"/>
  <c r="J3235" i="4" s="1"/>
  <c r="I3236" i="4"/>
  <c r="J3236" i="4" s="1"/>
  <c r="I3237" i="4"/>
  <c r="J3237" i="4" s="1"/>
  <c r="I3238" i="4"/>
  <c r="J3238" i="4" s="1"/>
  <c r="I3239" i="4"/>
  <c r="J3239" i="4" s="1"/>
  <c r="I3240" i="4"/>
  <c r="J3240" i="4" s="1"/>
  <c r="I3241" i="4"/>
  <c r="J3241" i="4" s="1"/>
  <c r="I3242" i="4"/>
  <c r="J3242" i="4" s="1"/>
  <c r="I3243" i="4"/>
  <c r="J3243" i="4" s="1"/>
  <c r="I3244" i="4"/>
  <c r="J3244" i="4" s="1"/>
  <c r="I3245" i="4"/>
  <c r="J3245" i="4" s="1"/>
  <c r="I3246" i="4"/>
  <c r="J3246" i="4" s="1"/>
  <c r="I3247" i="4"/>
  <c r="J3247" i="4" s="1"/>
  <c r="I3248" i="4"/>
  <c r="J3248" i="4" s="1"/>
  <c r="I3249" i="4"/>
  <c r="J3249" i="4" s="1"/>
  <c r="I3250" i="4"/>
  <c r="J3250" i="4" s="1"/>
  <c r="I3251" i="4"/>
  <c r="J3251" i="4" s="1"/>
  <c r="I3252" i="4"/>
  <c r="J3252" i="4" s="1"/>
  <c r="I3253" i="4"/>
  <c r="J3253" i="4" s="1"/>
  <c r="I3254" i="4"/>
  <c r="J3254" i="4" s="1"/>
  <c r="I3255" i="4"/>
  <c r="J3255" i="4" s="1"/>
  <c r="I3256" i="4"/>
  <c r="J3256" i="4" s="1"/>
  <c r="I3257" i="4"/>
  <c r="J3257" i="4" s="1"/>
  <c r="I3258" i="4"/>
  <c r="J3258" i="4" s="1"/>
  <c r="I3259" i="4"/>
  <c r="J3259" i="4" s="1"/>
  <c r="I3260" i="4"/>
  <c r="J3260" i="4" s="1"/>
  <c r="I3261" i="4"/>
  <c r="J3261" i="4" s="1"/>
  <c r="I3262" i="4"/>
  <c r="J3262" i="4" s="1"/>
  <c r="I3263" i="4"/>
  <c r="J3263" i="4" s="1"/>
  <c r="I3264" i="4"/>
  <c r="J3264" i="4" s="1"/>
  <c r="I3265" i="4"/>
  <c r="J3265" i="4" s="1"/>
  <c r="I3266" i="4"/>
  <c r="J3266" i="4" s="1"/>
  <c r="I3267" i="4"/>
  <c r="J3267" i="4" s="1"/>
  <c r="I3268" i="4"/>
  <c r="J3268" i="4" s="1"/>
  <c r="I3269" i="4"/>
  <c r="J3269" i="4" s="1"/>
  <c r="I3270" i="4"/>
  <c r="J3270" i="4" s="1"/>
  <c r="I3271" i="4"/>
  <c r="J3271" i="4" s="1"/>
  <c r="I3272" i="4"/>
  <c r="J3272" i="4" s="1"/>
  <c r="I3273" i="4"/>
  <c r="J3273" i="4" s="1"/>
  <c r="I3274" i="4"/>
  <c r="J3274" i="4" s="1"/>
  <c r="I3275" i="4"/>
  <c r="J3275" i="4" s="1"/>
  <c r="I3276" i="4"/>
  <c r="J3276" i="4" s="1"/>
  <c r="I3277" i="4"/>
  <c r="J3277" i="4" s="1"/>
  <c r="I3278" i="4"/>
  <c r="J3278" i="4" s="1"/>
  <c r="I3279" i="4"/>
  <c r="J3279" i="4" s="1"/>
  <c r="I3280" i="4"/>
  <c r="J3280" i="4" s="1"/>
  <c r="I3281" i="4"/>
  <c r="J3281" i="4" s="1"/>
  <c r="I3282" i="4"/>
  <c r="J3282" i="4" s="1"/>
  <c r="I3283" i="4"/>
  <c r="J3283" i="4" s="1"/>
  <c r="I3284" i="4"/>
  <c r="J3284" i="4" s="1"/>
  <c r="I3285" i="4"/>
  <c r="J3285" i="4" s="1"/>
  <c r="I3286" i="4"/>
  <c r="J3286" i="4" s="1"/>
  <c r="I3287" i="4"/>
  <c r="J3287" i="4" s="1"/>
  <c r="I3288" i="4"/>
  <c r="J3288" i="4" s="1"/>
  <c r="I3289" i="4"/>
  <c r="J3289" i="4" s="1"/>
  <c r="I3290" i="4"/>
  <c r="J3290" i="4" s="1"/>
  <c r="I3291" i="4"/>
  <c r="J3291" i="4" s="1"/>
  <c r="I3292" i="4"/>
  <c r="J3292" i="4" s="1"/>
  <c r="I3293" i="4"/>
  <c r="J3293" i="4" s="1"/>
  <c r="I3294" i="4"/>
  <c r="J3294" i="4" s="1"/>
  <c r="I3295" i="4"/>
  <c r="J3295" i="4" s="1"/>
  <c r="I3296" i="4"/>
  <c r="J3296" i="4" s="1"/>
  <c r="I3297" i="4"/>
  <c r="J3297" i="4" s="1"/>
  <c r="I3298" i="4"/>
  <c r="J3298" i="4" s="1"/>
  <c r="I3299" i="4"/>
  <c r="J3299" i="4" s="1"/>
  <c r="I3300" i="4"/>
  <c r="J3300" i="4" s="1"/>
  <c r="I3301" i="4"/>
  <c r="J3301" i="4" s="1"/>
  <c r="I3302" i="4"/>
  <c r="J3302" i="4" s="1"/>
  <c r="I3303" i="4"/>
  <c r="J3303" i="4" s="1"/>
  <c r="I3304" i="4"/>
  <c r="J3304" i="4" s="1"/>
  <c r="I3305" i="4"/>
  <c r="J3305" i="4" s="1"/>
  <c r="I3306" i="4"/>
  <c r="J3306" i="4" s="1"/>
  <c r="I3307" i="4"/>
  <c r="J3307" i="4" s="1"/>
  <c r="I3308" i="4"/>
  <c r="J3308" i="4" s="1"/>
  <c r="I3309" i="4"/>
  <c r="J3309" i="4" s="1"/>
  <c r="I3310" i="4"/>
  <c r="J3310" i="4" s="1"/>
  <c r="I3311" i="4"/>
  <c r="J3311" i="4" s="1"/>
  <c r="I3312" i="4"/>
  <c r="J3312" i="4" s="1"/>
  <c r="I3313" i="4"/>
  <c r="J3313" i="4" s="1"/>
  <c r="I3314" i="4"/>
  <c r="J3314" i="4" s="1"/>
  <c r="I3315" i="4"/>
  <c r="J3315" i="4" s="1"/>
  <c r="I3316" i="4"/>
  <c r="J3316" i="4" s="1"/>
  <c r="I3317" i="4"/>
  <c r="J3317" i="4" s="1"/>
  <c r="I3318" i="4"/>
  <c r="J3318" i="4" s="1"/>
  <c r="I3319" i="4"/>
  <c r="J3319" i="4" s="1"/>
  <c r="I3320" i="4"/>
  <c r="J3320" i="4" s="1"/>
  <c r="I3321" i="4"/>
  <c r="J3321" i="4" s="1"/>
  <c r="I3322" i="4"/>
  <c r="J3322" i="4" s="1"/>
  <c r="I3323" i="4"/>
  <c r="J3323" i="4" s="1"/>
  <c r="I3324" i="4"/>
  <c r="J3324" i="4" s="1"/>
  <c r="I3325" i="4"/>
  <c r="J3325" i="4" s="1"/>
  <c r="I3326" i="4"/>
  <c r="J3326" i="4" s="1"/>
  <c r="I3327" i="4"/>
  <c r="J3327" i="4" s="1"/>
  <c r="I3328" i="4"/>
  <c r="J3328" i="4" s="1"/>
  <c r="I3329" i="4"/>
  <c r="J3329" i="4" s="1"/>
  <c r="I3330" i="4"/>
  <c r="J3330" i="4" s="1"/>
  <c r="I3331" i="4"/>
  <c r="J3331" i="4" s="1"/>
  <c r="I3332" i="4"/>
  <c r="J3332" i="4" s="1"/>
  <c r="I3333" i="4"/>
  <c r="J3333" i="4" s="1"/>
  <c r="I3334" i="4"/>
  <c r="J3334" i="4" s="1"/>
  <c r="I3335" i="4"/>
  <c r="J3335" i="4" s="1"/>
  <c r="I3336" i="4"/>
  <c r="J3336" i="4" s="1"/>
  <c r="I3337" i="4"/>
  <c r="J3337" i="4" s="1"/>
  <c r="I3338" i="4"/>
  <c r="J3338" i="4" s="1"/>
  <c r="I3339" i="4"/>
  <c r="J3339" i="4" s="1"/>
  <c r="I3340" i="4"/>
  <c r="J3340" i="4" s="1"/>
  <c r="I3341" i="4"/>
  <c r="J3341" i="4" s="1"/>
  <c r="I3342" i="4"/>
  <c r="J3342" i="4" s="1"/>
  <c r="I3343" i="4"/>
  <c r="J3343" i="4" s="1"/>
  <c r="I3344" i="4"/>
  <c r="J3344" i="4" s="1"/>
  <c r="I3345" i="4"/>
  <c r="J3345" i="4" s="1"/>
  <c r="I3346" i="4"/>
  <c r="J3346" i="4" s="1"/>
  <c r="I3347" i="4"/>
  <c r="J3347" i="4" s="1"/>
  <c r="I3348" i="4"/>
  <c r="J3348" i="4" s="1"/>
  <c r="I3349" i="4"/>
  <c r="J3349" i="4" s="1"/>
  <c r="I3350" i="4"/>
  <c r="J3350" i="4" s="1"/>
  <c r="I3351" i="4"/>
  <c r="J3351" i="4" s="1"/>
  <c r="I3352" i="4"/>
  <c r="J3352" i="4" s="1"/>
  <c r="I3353" i="4"/>
  <c r="J3353" i="4" s="1"/>
  <c r="I3354" i="4"/>
  <c r="J3354" i="4" s="1"/>
  <c r="I3355" i="4"/>
  <c r="J3355" i="4" s="1"/>
  <c r="I3356" i="4"/>
  <c r="J3356" i="4" s="1"/>
  <c r="I3357" i="4"/>
  <c r="J3357" i="4" s="1"/>
  <c r="I3358" i="4"/>
  <c r="J3358" i="4" s="1"/>
  <c r="I3359" i="4"/>
  <c r="J3359" i="4" s="1"/>
  <c r="I3360" i="4"/>
  <c r="J3360" i="4" s="1"/>
  <c r="I3361" i="4"/>
  <c r="J3361" i="4" s="1"/>
  <c r="I3362" i="4"/>
  <c r="J3362" i="4" s="1"/>
  <c r="I3363" i="4"/>
  <c r="J3363" i="4" s="1"/>
  <c r="I3364" i="4"/>
  <c r="J3364" i="4" s="1"/>
  <c r="I3365" i="4"/>
  <c r="J3365" i="4" s="1"/>
  <c r="I3366" i="4"/>
  <c r="J3366" i="4" s="1"/>
  <c r="I3367" i="4"/>
  <c r="J3367" i="4" s="1"/>
  <c r="I3368" i="4"/>
  <c r="J3368" i="4" s="1"/>
  <c r="I3369" i="4"/>
  <c r="J3369" i="4" s="1"/>
  <c r="I3370" i="4"/>
  <c r="J3370" i="4" s="1"/>
  <c r="I3371" i="4"/>
  <c r="J3371" i="4" s="1"/>
  <c r="I3372" i="4"/>
  <c r="J3372" i="4" s="1"/>
  <c r="I3373" i="4"/>
  <c r="J3373" i="4" s="1"/>
  <c r="I3374" i="4"/>
  <c r="J3374" i="4" s="1"/>
  <c r="I3375" i="4"/>
  <c r="J3375" i="4" s="1"/>
  <c r="I3376" i="4"/>
  <c r="J3376" i="4" s="1"/>
  <c r="I3377" i="4"/>
  <c r="J3377" i="4" s="1"/>
  <c r="I3378" i="4"/>
  <c r="J3378" i="4" s="1"/>
  <c r="I3379" i="4"/>
  <c r="J3379" i="4" s="1"/>
  <c r="I3380" i="4"/>
  <c r="J3380" i="4" s="1"/>
  <c r="I3381" i="4"/>
  <c r="J3381" i="4" s="1"/>
  <c r="I3382" i="4"/>
  <c r="J3382" i="4" s="1"/>
  <c r="I3383" i="4"/>
  <c r="J3383" i="4" s="1"/>
  <c r="I3384" i="4"/>
  <c r="J3384" i="4" s="1"/>
  <c r="I3385" i="4"/>
  <c r="J3385" i="4" s="1"/>
  <c r="I3386" i="4"/>
  <c r="J3386" i="4" s="1"/>
  <c r="I3387" i="4"/>
  <c r="J3387" i="4" s="1"/>
  <c r="I3388" i="4"/>
  <c r="J3388" i="4" s="1"/>
  <c r="I3389" i="4"/>
  <c r="J3389" i="4" s="1"/>
  <c r="I3390" i="4"/>
  <c r="J3390" i="4" s="1"/>
  <c r="I3391" i="4"/>
  <c r="J3391" i="4" s="1"/>
  <c r="I3392" i="4"/>
  <c r="J3392" i="4" s="1"/>
  <c r="I3393" i="4"/>
  <c r="J3393" i="4" s="1"/>
  <c r="I3394" i="4"/>
  <c r="J3394" i="4" s="1"/>
  <c r="I3395" i="4"/>
  <c r="J3395" i="4" s="1"/>
  <c r="I3396" i="4"/>
  <c r="J3396" i="4" s="1"/>
  <c r="I3397" i="4"/>
  <c r="J3397" i="4" s="1"/>
  <c r="I3398" i="4"/>
  <c r="J3398" i="4" s="1"/>
  <c r="I3399" i="4"/>
  <c r="J3399" i="4" s="1"/>
  <c r="I3400" i="4"/>
  <c r="J3400" i="4" s="1"/>
  <c r="I3401" i="4"/>
  <c r="J3401" i="4" s="1"/>
  <c r="I3402" i="4"/>
  <c r="J3402" i="4" s="1"/>
  <c r="I3403" i="4"/>
  <c r="J3403" i="4" s="1"/>
  <c r="I3404" i="4"/>
  <c r="J3404" i="4" s="1"/>
  <c r="I3405" i="4"/>
  <c r="J3405" i="4" s="1"/>
  <c r="I3406" i="4"/>
  <c r="J3406" i="4" s="1"/>
  <c r="I3407" i="4"/>
  <c r="J3407" i="4" s="1"/>
  <c r="I3408" i="4"/>
  <c r="J3408" i="4" s="1"/>
  <c r="I3409" i="4"/>
  <c r="J3409" i="4" s="1"/>
  <c r="I3410" i="4"/>
  <c r="J3410" i="4" s="1"/>
  <c r="I3411" i="4"/>
  <c r="J3411" i="4" s="1"/>
  <c r="I3412" i="4"/>
  <c r="J3412" i="4" s="1"/>
  <c r="I3413" i="4"/>
  <c r="J3413" i="4" s="1"/>
  <c r="I3414" i="4"/>
  <c r="J3414" i="4" s="1"/>
  <c r="I3415" i="4"/>
  <c r="J3415" i="4" s="1"/>
  <c r="I3416" i="4"/>
  <c r="J3416" i="4" s="1"/>
  <c r="I3417" i="4"/>
  <c r="J3417" i="4" s="1"/>
  <c r="I3418" i="4"/>
  <c r="J3418" i="4" s="1"/>
  <c r="I3419" i="4"/>
  <c r="J3419" i="4" s="1"/>
  <c r="I3420" i="4"/>
  <c r="J3420" i="4" s="1"/>
  <c r="I3421" i="4"/>
  <c r="J3421" i="4" s="1"/>
  <c r="I3422" i="4"/>
  <c r="J3422" i="4" s="1"/>
  <c r="I3423" i="4"/>
  <c r="J3423" i="4" s="1"/>
  <c r="I3424" i="4"/>
  <c r="J3424" i="4" s="1"/>
  <c r="I3425" i="4"/>
  <c r="J3425" i="4" s="1"/>
  <c r="I3426" i="4"/>
  <c r="J3426" i="4" s="1"/>
  <c r="I3427" i="4"/>
  <c r="J3427" i="4" s="1"/>
  <c r="I3428" i="4"/>
  <c r="J3428" i="4" s="1"/>
  <c r="I3429" i="4"/>
  <c r="J3429" i="4" s="1"/>
  <c r="I3430" i="4"/>
  <c r="J3430" i="4" s="1"/>
  <c r="I3431" i="4"/>
  <c r="J3431" i="4" s="1"/>
  <c r="I3432" i="4"/>
  <c r="J3432" i="4" s="1"/>
  <c r="I3433" i="4"/>
  <c r="J3433" i="4" s="1"/>
  <c r="I3434" i="4"/>
  <c r="J3434" i="4" s="1"/>
  <c r="I3435" i="4"/>
  <c r="J3435" i="4" s="1"/>
  <c r="I3436" i="4"/>
  <c r="J3436" i="4" s="1"/>
  <c r="I3437" i="4"/>
  <c r="J3437" i="4" s="1"/>
  <c r="I3438" i="4"/>
  <c r="J3438" i="4" s="1"/>
  <c r="I3439" i="4"/>
  <c r="J3439" i="4" s="1"/>
  <c r="I3440" i="4"/>
  <c r="J3440" i="4" s="1"/>
  <c r="I3441" i="4"/>
  <c r="J3441" i="4" s="1"/>
  <c r="I3442" i="4"/>
  <c r="J3442" i="4" s="1"/>
  <c r="I3443" i="4"/>
  <c r="J3443" i="4" s="1"/>
  <c r="I3444" i="4"/>
  <c r="J3444" i="4" s="1"/>
  <c r="I3445" i="4"/>
  <c r="J3445" i="4" s="1"/>
  <c r="I3446" i="4"/>
  <c r="J3446" i="4" s="1"/>
  <c r="I3447" i="4"/>
  <c r="J3447" i="4" s="1"/>
  <c r="I3448" i="4"/>
  <c r="J3448" i="4" s="1"/>
  <c r="I3449" i="4"/>
  <c r="J3449" i="4" s="1"/>
  <c r="I3450" i="4"/>
  <c r="J3450" i="4" s="1"/>
  <c r="I3451" i="4"/>
  <c r="J3451" i="4" s="1"/>
  <c r="I3452" i="4"/>
  <c r="J3452" i="4" s="1"/>
  <c r="I3453" i="4"/>
  <c r="J3453" i="4" s="1"/>
  <c r="I3454" i="4"/>
  <c r="J3454" i="4" s="1"/>
  <c r="I3455" i="4"/>
  <c r="J3455" i="4" s="1"/>
  <c r="I3456" i="4"/>
  <c r="J3456" i="4" s="1"/>
  <c r="I3457" i="4"/>
  <c r="J3457" i="4" s="1"/>
  <c r="I3458" i="4"/>
  <c r="J3458" i="4" s="1"/>
  <c r="I3459" i="4"/>
  <c r="J3459" i="4" s="1"/>
  <c r="I3460" i="4"/>
  <c r="J3460" i="4" s="1"/>
  <c r="I3461" i="4"/>
  <c r="J3461" i="4" s="1"/>
  <c r="I3462" i="4"/>
  <c r="J3462" i="4" s="1"/>
  <c r="I3463" i="4"/>
  <c r="J3463" i="4" s="1"/>
  <c r="I3464" i="4"/>
  <c r="J3464" i="4" s="1"/>
  <c r="I3465" i="4"/>
  <c r="J3465" i="4" s="1"/>
  <c r="I3466" i="4"/>
  <c r="J3466" i="4" s="1"/>
  <c r="I3467" i="4"/>
  <c r="J3467" i="4" s="1"/>
  <c r="I3468" i="4"/>
  <c r="J3468" i="4" s="1"/>
  <c r="I3469" i="4"/>
  <c r="J3469" i="4" s="1"/>
  <c r="I3470" i="4"/>
  <c r="J3470" i="4" s="1"/>
  <c r="I3471" i="4"/>
  <c r="J3471" i="4" s="1"/>
  <c r="I3472" i="4"/>
  <c r="J3472" i="4" s="1"/>
  <c r="I3473" i="4"/>
  <c r="J3473" i="4" s="1"/>
  <c r="I3474" i="4"/>
  <c r="J3474" i="4" s="1"/>
  <c r="I3475" i="4"/>
  <c r="J3475" i="4" s="1"/>
  <c r="I3476" i="4"/>
  <c r="J3476" i="4" s="1"/>
  <c r="I3477" i="4"/>
  <c r="J3477" i="4" s="1"/>
  <c r="I3478" i="4"/>
  <c r="J3478" i="4" s="1"/>
  <c r="I3479" i="4"/>
  <c r="J3479" i="4" s="1"/>
  <c r="I3480" i="4"/>
  <c r="J3480" i="4" s="1"/>
  <c r="I3481" i="4"/>
  <c r="J3481" i="4" s="1"/>
  <c r="I3482" i="4"/>
  <c r="J3482" i="4" s="1"/>
  <c r="I3483" i="4"/>
  <c r="J3483" i="4" s="1"/>
  <c r="I3484" i="4"/>
  <c r="J3484" i="4" s="1"/>
  <c r="I3485" i="4"/>
  <c r="J3485" i="4" s="1"/>
  <c r="I3486" i="4"/>
  <c r="J3486" i="4" s="1"/>
  <c r="I3487" i="4"/>
  <c r="J3487" i="4" s="1"/>
  <c r="I3488" i="4"/>
  <c r="J3488" i="4" s="1"/>
  <c r="I3489" i="4"/>
  <c r="J3489" i="4" s="1"/>
  <c r="I3490" i="4"/>
  <c r="J3490" i="4" s="1"/>
  <c r="I3491" i="4"/>
  <c r="J3491" i="4" s="1"/>
  <c r="I3492" i="4"/>
  <c r="J3492" i="4" s="1"/>
  <c r="I3493" i="4"/>
  <c r="J3493" i="4" s="1"/>
  <c r="I3494" i="4"/>
  <c r="J3494" i="4" s="1"/>
  <c r="I3495" i="4"/>
  <c r="J3495" i="4" s="1"/>
  <c r="I3496" i="4"/>
  <c r="J3496" i="4" s="1"/>
  <c r="I3497" i="4"/>
  <c r="J3497" i="4" s="1"/>
  <c r="I3498" i="4"/>
  <c r="J3498" i="4" s="1"/>
  <c r="I3499" i="4"/>
  <c r="J3499" i="4" s="1"/>
  <c r="I3500" i="4"/>
  <c r="J3500" i="4" s="1"/>
  <c r="I3501" i="4"/>
  <c r="J3501" i="4" s="1"/>
  <c r="I3502" i="4"/>
  <c r="J3502" i="4" s="1"/>
  <c r="I3503" i="4"/>
  <c r="J3503" i="4" s="1"/>
  <c r="I3504" i="4"/>
  <c r="J3504" i="4" s="1"/>
  <c r="I3505" i="4"/>
  <c r="J3505" i="4" s="1"/>
  <c r="I3506" i="4"/>
  <c r="J3506" i="4" s="1"/>
  <c r="I3507" i="4"/>
  <c r="J3507" i="4" s="1"/>
  <c r="I3508" i="4"/>
  <c r="J3508" i="4" s="1"/>
  <c r="I3509" i="4"/>
  <c r="J3509" i="4" s="1"/>
  <c r="I3510" i="4"/>
  <c r="J3510" i="4" s="1"/>
  <c r="I3511" i="4"/>
  <c r="J3511" i="4" s="1"/>
  <c r="I3512" i="4"/>
  <c r="J3512" i="4" s="1"/>
  <c r="I3513" i="4"/>
  <c r="J3513" i="4" s="1"/>
  <c r="I3514" i="4"/>
  <c r="J3514" i="4" s="1"/>
  <c r="I3515" i="4"/>
  <c r="J3515" i="4" s="1"/>
  <c r="I3516" i="4"/>
  <c r="J3516" i="4" s="1"/>
  <c r="I3517" i="4"/>
  <c r="J3517" i="4" s="1"/>
  <c r="I3518" i="4"/>
  <c r="J3518" i="4" s="1"/>
  <c r="I3519" i="4"/>
  <c r="J3519" i="4" s="1"/>
  <c r="I3520" i="4"/>
  <c r="J3520" i="4" s="1"/>
  <c r="I3521" i="4"/>
  <c r="J3521" i="4" s="1"/>
  <c r="I3522" i="4"/>
  <c r="J3522" i="4" s="1"/>
  <c r="I3523" i="4"/>
  <c r="J3523" i="4" s="1"/>
  <c r="I3524" i="4"/>
  <c r="J3524" i="4" s="1"/>
  <c r="I3525" i="4"/>
  <c r="J3525" i="4" s="1"/>
  <c r="I3526" i="4"/>
  <c r="J3526" i="4" s="1"/>
  <c r="I3527" i="4"/>
  <c r="J3527" i="4" s="1"/>
  <c r="I3528" i="4"/>
  <c r="J3528" i="4" s="1"/>
  <c r="I3529" i="4"/>
  <c r="J3529" i="4" s="1"/>
  <c r="I3530" i="4"/>
  <c r="J3530" i="4" s="1"/>
  <c r="I3531" i="4"/>
  <c r="J3531" i="4" s="1"/>
  <c r="I3532" i="4"/>
  <c r="J3532" i="4" s="1"/>
  <c r="I3533" i="4"/>
  <c r="J3533" i="4" s="1"/>
  <c r="I3534" i="4"/>
  <c r="J3534" i="4" s="1"/>
  <c r="I3535" i="4"/>
  <c r="J3535" i="4" s="1"/>
  <c r="I3536" i="4"/>
  <c r="J3536" i="4" s="1"/>
  <c r="I3537" i="4"/>
  <c r="J3537" i="4" s="1"/>
  <c r="I3538" i="4"/>
  <c r="J3538" i="4" s="1"/>
  <c r="I3539" i="4"/>
  <c r="J3539" i="4" s="1"/>
  <c r="I3540" i="4"/>
  <c r="J3540" i="4" s="1"/>
  <c r="I3541" i="4"/>
  <c r="J3541" i="4" s="1"/>
  <c r="I3542" i="4"/>
  <c r="J3542" i="4" s="1"/>
  <c r="I3543" i="4"/>
  <c r="J3543" i="4" s="1"/>
  <c r="I3544" i="4"/>
  <c r="J3544" i="4" s="1"/>
  <c r="I3545" i="4"/>
  <c r="J3545" i="4" s="1"/>
  <c r="I3546" i="4"/>
  <c r="J3546" i="4" s="1"/>
  <c r="I3547" i="4"/>
  <c r="J3547" i="4" s="1"/>
  <c r="I3548" i="4"/>
  <c r="J3548" i="4" s="1"/>
  <c r="I3549" i="4"/>
  <c r="J3549" i="4" s="1"/>
  <c r="I3550" i="4"/>
  <c r="J3550" i="4" s="1"/>
  <c r="I3551" i="4"/>
  <c r="J3551" i="4" s="1"/>
  <c r="I3552" i="4"/>
  <c r="J3552" i="4" s="1"/>
  <c r="I3553" i="4"/>
  <c r="J3553" i="4" s="1"/>
  <c r="I3554" i="4"/>
  <c r="J3554" i="4" s="1"/>
  <c r="I3555" i="4"/>
  <c r="J3555" i="4" s="1"/>
  <c r="I3556" i="4"/>
  <c r="J3556" i="4" s="1"/>
  <c r="I3557" i="4"/>
  <c r="J3557" i="4" s="1"/>
  <c r="I3558" i="4"/>
  <c r="J3558" i="4" s="1"/>
  <c r="I3559" i="4"/>
  <c r="J3559" i="4" s="1"/>
  <c r="I3560" i="4"/>
  <c r="J3560" i="4" s="1"/>
  <c r="I3561" i="4"/>
  <c r="J3561" i="4" s="1"/>
  <c r="I3562" i="4"/>
  <c r="J3562" i="4" s="1"/>
  <c r="I3563" i="4"/>
  <c r="J3563" i="4" s="1"/>
  <c r="I3564" i="4"/>
  <c r="J3564" i="4" s="1"/>
  <c r="I3565" i="4"/>
  <c r="J3565" i="4" s="1"/>
  <c r="I3566" i="4"/>
  <c r="J3566" i="4" s="1"/>
  <c r="I3567" i="4"/>
  <c r="J3567" i="4" s="1"/>
  <c r="I3568" i="4"/>
  <c r="J3568" i="4" s="1"/>
  <c r="I3569" i="4"/>
  <c r="J3569" i="4" s="1"/>
  <c r="I3570" i="4"/>
  <c r="J3570" i="4" s="1"/>
  <c r="I3571" i="4"/>
  <c r="J3571" i="4" s="1"/>
  <c r="I3572" i="4"/>
  <c r="J3572" i="4" s="1"/>
  <c r="I3573" i="4"/>
  <c r="J3573" i="4" s="1"/>
  <c r="I3574" i="4"/>
  <c r="J3574" i="4" s="1"/>
  <c r="I3575" i="4"/>
  <c r="J3575" i="4" s="1"/>
  <c r="I3576" i="4"/>
  <c r="J3576" i="4" s="1"/>
  <c r="I3577" i="4"/>
  <c r="J3577" i="4" s="1"/>
  <c r="I3578" i="4"/>
  <c r="J3578" i="4" s="1"/>
  <c r="I3579" i="4"/>
  <c r="J3579" i="4" s="1"/>
  <c r="I3580" i="4"/>
  <c r="J3580" i="4" s="1"/>
  <c r="I3581" i="4"/>
  <c r="J3581" i="4" s="1"/>
  <c r="I3582" i="4"/>
  <c r="J3582" i="4" s="1"/>
  <c r="I3583" i="4"/>
  <c r="J3583" i="4" s="1"/>
  <c r="I3584" i="4"/>
  <c r="J3584" i="4" s="1"/>
  <c r="I3585" i="4"/>
  <c r="J3585" i="4" s="1"/>
  <c r="I3586" i="4"/>
  <c r="J3586" i="4" s="1"/>
  <c r="I3587" i="4"/>
  <c r="J3587" i="4" s="1"/>
  <c r="I3588" i="4"/>
  <c r="J3588" i="4" s="1"/>
  <c r="I3589" i="4"/>
  <c r="J3589" i="4" s="1"/>
  <c r="I3590" i="4"/>
  <c r="J3590" i="4" s="1"/>
  <c r="I3591" i="4"/>
  <c r="J3591" i="4" s="1"/>
  <c r="I3592" i="4"/>
  <c r="J3592" i="4" s="1"/>
  <c r="I3593" i="4"/>
  <c r="J3593" i="4" s="1"/>
  <c r="I3594" i="4"/>
  <c r="J3594" i="4" s="1"/>
  <c r="I3595" i="4"/>
  <c r="J3595" i="4" s="1"/>
  <c r="I3596" i="4"/>
  <c r="J3596" i="4" s="1"/>
  <c r="I3597" i="4"/>
  <c r="J3597" i="4" s="1"/>
  <c r="I3598" i="4"/>
  <c r="J3598" i="4" s="1"/>
  <c r="I3599" i="4"/>
  <c r="J3599" i="4" s="1"/>
  <c r="I3600" i="4"/>
  <c r="J3600" i="4" s="1"/>
  <c r="I3601" i="4"/>
  <c r="J3601" i="4" s="1"/>
  <c r="I3602" i="4"/>
  <c r="J3602" i="4" s="1"/>
  <c r="I3603" i="4"/>
  <c r="J3603" i="4" s="1"/>
  <c r="I3604" i="4"/>
  <c r="J3604" i="4" s="1"/>
  <c r="I3605" i="4"/>
  <c r="J3605" i="4" s="1"/>
  <c r="I3606" i="4"/>
  <c r="J3606" i="4" s="1"/>
  <c r="I3607" i="4"/>
  <c r="J3607" i="4" s="1"/>
  <c r="I3608" i="4"/>
  <c r="J3608" i="4" s="1"/>
  <c r="I3609" i="4"/>
  <c r="J3609" i="4" s="1"/>
  <c r="I3610" i="4"/>
  <c r="J3610" i="4" s="1"/>
  <c r="I3611" i="4"/>
  <c r="J3611" i="4" s="1"/>
  <c r="I3612" i="4"/>
  <c r="J3612" i="4" s="1"/>
  <c r="I3613" i="4"/>
  <c r="J3613" i="4" s="1"/>
  <c r="I3614" i="4"/>
  <c r="J3614" i="4" s="1"/>
  <c r="I3615" i="4"/>
  <c r="J3615" i="4" s="1"/>
  <c r="I3616" i="4"/>
  <c r="J3616" i="4" s="1"/>
  <c r="I3617" i="4"/>
  <c r="J3617" i="4" s="1"/>
  <c r="I3618" i="4"/>
  <c r="J3618" i="4" s="1"/>
  <c r="I3619" i="4"/>
  <c r="J3619" i="4" s="1"/>
  <c r="I3620" i="4"/>
  <c r="J3620" i="4" s="1"/>
  <c r="I3621" i="4"/>
  <c r="J3621" i="4" s="1"/>
  <c r="I3622" i="4"/>
  <c r="J3622" i="4" s="1"/>
  <c r="I3623" i="4"/>
  <c r="J3623" i="4" s="1"/>
  <c r="I3624" i="4"/>
  <c r="J3624" i="4" s="1"/>
  <c r="I3625" i="4"/>
  <c r="J3625" i="4" s="1"/>
  <c r="I3626" i="4"/>
  <c r="J3626" i="4" s="1"/>
  <c r="I3627" i="4"/>
  <c r="J3627" i="4" s="1"/>
  <c r="I3628" i="4"/>
  <c r="J3628" i="4" s="1"/>
  <c r="I3629" i="4"/>
  <c r="J3629" i="4" s="1"/>
  <c r="I3630" i="4"/>
  <c r="J3630" i="4" s="1"/>
  <c r="I3631" i="4"/>
  <c r="J3631" i="4" s="1"/>
  <c r="I3632" i="4"/>
  <c r="J3632" i="4" s="1"/>
  <c r="I3633" i="4"/>
  <c r="J3633" i="4" s="1"/>
  <c r="I3634" i="4"/>
  <c r="J3634" i="4" s="1"/>
  <c r="I3635" i="4"/>
  <c r="J3635" i="4" s="1"/>
  <c r="I3636" i="4"/>
  <c r="J3636" i="4" s="1"/>
  <c r="I3637" i="4"/>
  <c r="J3637" i="4" s="1"/>
  <c r="I3638" i="4"/>
  <c r="J3638" i="4" s="1"/>
  <c r="I3639" i="4"/>
  <c r="J3639" i="4" s="1"/>
  <c r="I3640" i="4"/>
  <c r="J3640" i="4" s="1"/>
  <c r="I3641" i="4"/>
  <c r="J3641" i="4" s="1"/>
  <c r="I3642" i="4"/>
  <c r="J3642" i="4" s="1"/>
  <c r="I3643" i="4"/>
  <c r="J3643" i="4" s="1"/>
  <c r="I3644" i="4"/>
  <c r="J3644" i="4" s="1"/>
  <c r="I3645" i="4"/>
  <c r="J3645" i="4" s="1"/>
  <c r="I3646" i="4"/>
  <c r="J3646" i="4" s="1"/>
  <c r="I3647" i="4"/>
  <c r="J3647" i="4" s="1"/>
  <c r="I3648" i="4"/>
  <c r="J3648" i="4" s="1"/>
  <c r="I3649" i="4"/>
  <c r="J3649" i="4" s="1"/>
  <c r="I3650" i="4"/>
  <c r="J3650" i="4" s="1"/>
  <c r="I3651" i="4"/>
  <c r="J3651" i="4" s="1"/>
  <c r="I3652" i="4"/>
  <c r="J3652" i="4" s="1"/>
  <c r="I3653" i="4"/>
  <c r="J3653" i="4" s="1"/>
  <c r="I3654" i="4"/>
  <c r="J3654" i="4" s="1"/>
  <c r="I3655" i="4"/>
  <c r="J3655" i="4" s="1"/>
  <c r="I3656" i="4"/>
  <c r="J3656" i="4" s="1"/>
  <c r="I3657" i="4"/>
  <c r="J3657" i="4" s="1"/>
  <c r="I3658" i="4"/>
  <c r="J3658" i="4" s="1"/>
  <c r="I3659" i="4"/>
  <c r="J3659" i="4" s="1"/>
  <c r="I3660" i="4"/>
  <c r="J3660" i="4" s="1"/>
  <c r="I3661" i="4"/>
  <c r="J3661" i="4" s="1"/>
  <c r="I3662" i="4"/>
  <c r="J3662" i="4" s="1"/>
  <c r="I3663" i="4"/>
  <c r="J3663" i="4" s="1"/>
  <c r="I3664" i="4"/>
  <c r="J3664" i="4" s="1"/>
  <c r="I3665" i="4"/>
  <c r="J3665" i="4" s="1"/>
  <c r="I3666" i="4"/>
  <c r="J3666" i="4" s="1"/>
  <c r="I3667" i="4"/>
  <c r="J3667" i="4" s="1"/>
  <c r="I3668" i="4"/>
  <c r="J3668" i="4" s="1"/>
  <c r="I3669" i="4"/>
  <c r="J3669" i="4" s="1"/>
  <c r="I3670" i="4"/>
  <c r="J3670" i="4" s="1"/>
  <c r="I3671" i="4"/>
  <c r="J3671" i="4" s="1"/>
  <c r="I3672" i="4"/>
  <c r="J3672" i="4" s="1"/>
  <c r="I3673" i="4"/>
  <c r="J3673" i="4" s="1"/>
  <c r="I3674" i="4"/>
  <c r="J3674" i="4" s="1"/>
  <c r="I3675" i="4"/>
  <c r="J3675" i="4" s="1"/>
  <c r="I3676" i="4"/>
  <c r="J3676" i="4" s="1"/>
  <c r="I3677" i="4"/>
  <c r="J3677" i="4" s="1"/>
  <c r="I3678" i="4"/>
  <c r="J3678" i="4" s="1"/>
  <c r="I3679" i="4"/>
  <c r="J3679" i="4" s="1"/>
  <c r="I3680" i="4"/>
  <c r="J3680" i="4" s="1"/>
  <c r="I3681" i="4"/>
  <c r="J3681" i="4" s="1"/>
  <c r="I3682" i="4"/>
  <c r="J3682" i="4" s="1"/>
  <c r="I3683" i="4"/>
  <c r="J3683" i="4" s="1"/>
  <c r="I3684" i="4"/>
  <c r="J3684" i="4" s="1"/>
  <c r="I3685" i="4"/>
  <c r="J3685" i="4" s="1"/>
  <c r="I3686" i="4"/>
  <c r="J3686" i="4" s="1"/>
  <c r="I3687" i="4"/>
  <c r="J3687" i="4" s="1"/>
  <c r="I3688" i="4"/>
  <c r="J3688" i="4" s="1"/>
  <c r="I3689" i="4"/>
  <c r="J3689" i="4" s="1"/>
  <c r="I3690" i="4"/>
  <c r="J3690" i="4" s="1"/>
  <c r="I3691" i="4"/>
  <c r="J3691" i="4" s="1"/>
  <c r="I3692" i="4"/>
  <c r="J3692" i="4" s="1"/>
  <c r="I3693" i="4"/>
  <c r="J3693" i="4" s="1"/>
  <c r="I3694" i="4"/>
  <c r="J3694" i="4" s="1"/>
  <c r="I3695" i="4"/>
  <c r="J3695" i="4" s="1"/>
  <c r="I3696" i="4"/>
  <c r="J3696" i="4" s="1"/>
  <c r="I3697" i="4"/>
  <c r="J3697" i="4" s="1"/>
  <c r="I3698" i="4"/>
  <c r="J3698" i="4" s="1"/>
  <c r="I3699" i="4"/>
  <c r="J3699" i="4" s="1"/>
  <c r="I3700" i="4"/>
  <c r="J3700" i="4" s="1"/>
  <c r="I3701" i="4"/>
  <c r="J3701" i="4" s="1"/>
  <c r="I3702" i="4"/>
  <c r="J3702" i="4" s="1"/>
  <c r="I3703" i="4"/>
  <c r="J3703" i="4" s="1"/>
  <c r="I3704" i="4"/>
  <c r="J3704" i="4" s="1"/>
  <c r="I3705" i="4"/>
  <c r="J3705" i="4" s="1"/>
  <c r="I3706" i="4"/>
  <c r="J3706" i="4" s="1"/>
  <c r="I3707" i="4"/>
  <c r="J3707" i="4" s="1"/>
  <c r="I3708" i="4"/>
  <c r="J3708" i="4" s="1"/>
  <c r="I3709" i="4"/>
  <c r="J3709" i="4" s="1"/>
  <c r="I3710" i="4"/>
  <c r="J3710" i="4" s="1"/>
  <c r="I3711" i="4"/>
  <c r="J3711" i="4" s="1"/>
  <c r="I3712" i="4"/>
  <c r="J3712" i="4" s="1"/>
  <c r="I3713" i="4"/>
  <c r="J3713" i="4" s="1"/>
  <c r="I3714" i="4"/>
  <c r="J3714" i="4" s="1"/>
  <c r="I3715" i="4"/>
  <c r="J3715" i="4" s="1"/>
  <c r="I3716" i="4"/>
  <c r="J3716" i="4" s="1"/>
  <c r="I3717" i="4"/>
  <c r="J3717" i="4" s="1"/>
  <c r="I3718" i="4"/>
  <c r="J3718" i="4" s="1"/>
  <c r="I3719" i="4"/>
  <c r="J3719" i="4" s="1"/>
  <c r="I3720" i="4"/>
  <c r="J3720" i="4" s="1"/>
  <c r="I3721" i="4"/>
  <c r="J3721" i="4" s="1"/>
  <c r="I3722" i="4"/>
  <c r="J3722" i="4" s="1"/>
  <c r="I3723" i="4"/>
  <c r="J3723" i="4" s="1"/>
  <c r="I3724" i="4"/>
  <c r="J3724" i="4" s="1"/>
  <c r="I3725" i="4"/>
  <c r="J3725" i="4" s="1"/>
  <c r="I3726" i="4"/>
  <c r="J3726" i="4" s="1"/>
  <c r="I3727" i="4"/>
  <c r="J3727" i="4" s="1"/>
  <c r="I3728" i="4"/>
  <c r="J3728" i="4" s="1"/>
  <c r="I3729" i="4"/>
  <c r="J3729" i="4" s="1"/>
  <c r="I3730" i="4"/>
  <c r="J3730" i="4" s="1"/>
  <c r="I3731" i="4"/>
  <c r="J3731" i="4" s="1"/>
  <c r="I3732" i="4"/>
  <c r="J3732" i="4" s="1"/>
  <c r="I3733" i="4"/>
  <c r="J3733" i="4" s="1"/>
  <c r="I3734" i="4"/>
  <c r="J3734" i="4" s="1"/>
  <c r="I3735" i="4"/>
  <c r="J3735" i="4" s="1"/>
  <c r="I3736" i="4"/>
  <c r="J3736" i="4" s="1"/>
  <c r="I3737" i="4"/>
  <c r="J3737" i="4" s="1"/>
  <c r="I3738" i="4"/>
  <c r="J3738" i="4" s="1"/>
  <c r="I3739" i="4"/>
  <c r="J3739" i="4" s="1"/>
  <c r="I3740" i="4"/>
  <c r="J3740" i="4" s="1"/>
  <c r="I3741" i="4"/>
  <c r="J3741" i="4" s="1"/>
  <c r="I3742" i="4"/>
  <c r="J3742" i="4" s="1"/>
  <c r="I3743" i="4"/>
  <c r="J3743" i="4" s="1"/>
  <c r="I3744" i="4"/>
  <c r="J3744" i="4" s="1"/>
  <c r="I3745" i="4"/>
  <c r="J3745" i="4" s="1"/>
  <c r="I3746" i="4"/>
  <c r="J3746" i="4" s="1"/>
  <c r="I3747" i="4"/>
  <c r="J3747" i="4" s="1"/>
  <c r="I3748" i="4"/>
  <c r="J3748" i="4" s="1"/>
  <c r="I3749" i="4"/>
  <c r="J3749" i="4" s="1"/>
  <c r="I3750" i="4"/>
  <c r="J3750" i="4" s="1"/>
  <c r="I3751" i="4"/>
  <c r="J3751" i="4" s="1"/>
  <c r="I3752" i="4"/>
  <c r="J3752" i="4" s="1"/>
  <c r="I3753" i="4"/>
  <c r="J3753" i="4" s="1"/>
  <c r="I3754" i="4"/>
  <c r="J3754" i="4" s="1"/>
  <c r="I3755" i="4"/>
  <c r="J3755" i="4" s="1"/>
  <c r="I3756" i="4"/>
  <c r="J3756" i="4" s="1"/>
  <c r="I3757" i="4"/>
  <c r="J3757" i="4" s="1"/>
  <c r="I3758" i="4"/>
  <c r="J3758" i="4" s="1"/>
  <c r="I3759" i="4"/>
  <c r="J3759" i="4" s="1"/>
  <c r="I3760" i="4"/>
  <c r="J3760" i="4" s="1"/>
  <c r="I3761" i="4"/>
  <c r="J3761" i="4" s="1"/>
  <c r="I3762" i="4"/>
  <c r="J3762" i="4" s="1"/>
  <c r="I3763" i="4"/>
  <c r="J3763" i="4" s="1"/>
  <c r="I3764" i="4"/>
  <c r="J3764" i="4" s="1"/>
  <c r="I3765" i="4"/>
  <c r="J3765" i="4" s="1"/>
  <c r="I3766" i="4"/>
  <c r="J3766" i="4" s="1"/>
  <c r="I3767" i="4"/>
  <c r="J3767" i="4" s="1"/>
  <c r="I3768" i="4"/>
  <c r="J3768" i="4" s="1"/>
  <c r="I3769" i="4"/>
  <c r="J3769" i="4" s="1"/>
  <c r="I3770" i="4"/>
  <c r="J3770" i="4" s="1"/>
  <c r="I3771" i="4"/>
  <c r="J3771" i="4" s="1"/>
  <c r="I3772" i="4"/>
  <c r="J3772" i="4" s="1"/>
  <c r="I3773" i="4"/>
  <c r="J3773" i="4" s="1"/>
  <c r="I3774" i="4"/>
  <c r="J3774" i="4" s="1"/>
  <c r="I3775" i="4"/>
  <c r="J3775" i="4" s="1"/>
  <c r="I3776" i="4"/>
  <c r="J3776" i="4" s="1"/>
  <c r="I3777" i="4"/>
  <c r="J3777" i="4" s="1"/>
  <c r="I3778" i="4"/>
  <c r="J3778" i="4" s="1"/>
  <c r="I3779" i="4"/>
  <c r="J3779" i="4" s="1"/>
  <c r="I3780" i="4"/>
  <c r="J3780" i="4" s="1"/>
  <c r="I3781" i="4"/>
  <c r="J3781" i="4" s="1"/>
  <c r="I3782" i="4"/>
  <c r="J3782" i="4" s="1"/>
  <c r="I3783" i="4"/>
  <c r="J3783" i="4" s="1"/>
  <c r="I3784" i="4"/>
  <c r="J3784" i="4" s="1"/>
  <c r="I3785" i="4"/>
  <c r="J3785" i="4" s="1"/>
  <c r="I3786" i="4"/>
  <c r="J3786" i="4" s="1"/>
  <c r="I3787" i="4"/>
  <c r="J3787" i="4" s="1"/>
  <c r="I3788" i="4"/>
  <c r="J3788" i="4" s="1"/>
  <c r="I3789" i="4"/>
  <c r="J3789" i="4" s="1"/>
  <c r="I3790" i="4"/>
  <c r="J3790" i="4" s="1"/>
  <c r="I3791" i="4"/>
  <c r="J3791" i="4" s="1"/>
  <c r="I3792" i="4"/>
  <c r="J3792" i="4" s="1"/>
  <c r="I3793" i="4"/>
  <c r="J3793" i="4" s="1"/>
  <c r="I3794" i="4"/>
  <c r="J3794" i="4" s="1"/>
  <c r="I3795" i="4"/>
  <c r="J3795" i="4" s="1"/>
  <c r="I3796" i="4"/>
  <c r="J3796" i="4" s="1"/>
  <c r="I3797" i="4"/>
  <c r="J3797" i="4" s="1"/>
  <c r="I3798" i="4"/>
  <c r="J3798" i="4" s="1"/>
  <c r="I3799" i="4"/>
  <c r="J3799" i="4" s="1"/>
  <c r="I3800" i="4"/>
  <c r="J3800" i="4" s="1"/>
  <c r="I3801" i="4"/>
  <c r="J3801" i="4" s="1"/>
  <c r="I3802" i="4"/>
  <c r="J3802" i="4" s="1"/>
  <c r="I3803" i="4"/>
  <c r="J3803" i="4" s="1"/>
  <c r="I3804" i="4"/>
  <c r="J3804" i="4" s="1"/>
  <c r="I3805" i="4"/>
  <c r="J3805" i="4" s="1"/>
  <c r="I3806" i="4"/>
  <c r="J3806" i="4" s="1"/>
  <c r="I3807" i="4"/>
  <c r="J3807" i="4" s="1"/>
  <c r="I3808" i="4"/>
  <c r="J3808" i="4" s="1"/>
  <c r="I3809" i="4"/>
  <c r="J3809" i="4" s="1"/>
  <c r="I3810" i="4"/>
  <c r="J3810" i="4" s="1"/>
  <c r="I3811" i="4"/>
  <c r="J3811" i="4" s="1"/>
  <c r="I3812" i="4"/>
  <c r="J3812" i="4" s="1"/>
  <c r="I3813" i="4"/>
  <c r="J3813" i="4" s="1"/>
  <c r="I3814" i="4"/>
  <c r="J3814" i="4" s="1"/>
  <c r="I3815" i="4"/>
  <c r="J3815" i="4" s="1"/>
  <c r="I3816" i="4"/>
  <c r="J3816" i="4" s="1"/>
  <c r="I3817" i="4"/>
  <c r="J3817" i="4" s="1"/>
  <c r="I3818" i="4"/>
  <c r="J3818" i="4" s="1"/>
  <c r="I3819" i="4"/>
  <c r="J3819" i="4" s="1"/>
  <c r="I3820" i="4"/>
  <c r="J3820" i="4" s="1"/>
  <c r="I3821" i="4"/>
  <c r="J3821" i="4" s="1"/>
  <c r="I3822" i="4"/>
  <c r="J3822" i="4" s="1"/>
  <c r="I3823" i="4"/>
  <c r="J3823" i="4" s="1"/>
  <c r="I3824" i="4"/>
  <c r="J3824" i="4" s="1"/>
  <c r="I3825" i="4"/>
  <c r="J3825" i="4" s="1"/>
  <c r="I3826" i="4"/>
  <c r="J3826" i="4" s="1"/>
  <c r="I3827" i="4"/>
  <c r="J3827" i="4" s="1"/>
  <c r="I3828" i="4"/>
  <c r="J3828" i="4" s="1"/>
  <c r="I3829" i="4"/>
  <c r="J3829" i="4" s="1"/>
  <c r="I3830" i="4"/>
  <c r="J3830" i="4" s="1"/>
  <c r="I3831" i="4"/>
  <c r="J3831" i="4" s="1"/>
  <c r="I3832" i="4"/>
  <c r="J3832" i="4" s="1"/>
  <c r="I3833" i="4"/>
  <c r="J3833" i="4" s="1"/>
  <c r="I3834" i="4"/>
  <c r="J3834" i="4" s="1"/>
  <c r="I3835" i="4"/>
  <c r="J3835" i="4" s="1"/>
  <c r="I3836" i="4"/>
  <c r="J3836" i="4" s="1"/>
  <c r="I3837" i="4"/>
  <c r="J3837" i="4" s="1"/>
  <c r="I3838" i="4"/>
  <c r="J3838" i="4" s="1"/>
  <c r="I3839" i="4"/>
  <c r="J3839" i="4" s="1"/>
  <c r="I3840" i="4"/>
  <c r="J3840" i="4" s="1"/>
  <c r="I3841" i="4"/>
  <c r="J3841" i="4" s="1"/>
  <c r="I3842" i="4"/>
  <c r="J3842" i="4" s="1"/>
  <c r="I3843" i="4"/>
  <c r="J3843" i="4" s="1"/>
  <c r="I3844" i="4"/>
  <c r="J3844" i="4" s="1"/>
  <c r="I3845" i="4"/>
  <c r="J3845" i="4" s="1"/>
  <c r="I3846" i="4"/>
  <c r="J3846" i="4" s="1"/>
  <c r="I3847" i="4"/>
  <c r="J3847" i="4" s="1"/>
  <c r="I3848" i="4"/>
  <c r="J3848" i="4" s="1"/>
  <c r="I3849" i="4"/>
  <c r="J3849" i="4" s="1"/>
  <c r="I3850" i="4"/>
  <c r="J3850" i="4" s="1"/>
  <c r="I3851" i="4"/>
  <c r="J3851" i="4" s="1"/>
  <c r="I3852" i="4"/>
  <c r="J3852" i="4" s="1"/>
  <c r="I3853" i="4"/>
  <c r="J3853" i="4" s="1"/>
  <c r="I3854" i="4"/>
  <c r="J3854" i="4" s="1"/>
  <c r="I3855" i="4"/>
  <c r="J3855" i="4" s="1"/>
  <c r="I3856" i="4"/>
  <c r="J3856" i="4" s="1"/>
  <c r="I3857" i="4"/>
  <c r="J3857" i="4" s="1"/>
  <c r="I3858" i="4"/>
  <c r="J3858" i="4" s="1"/>
  <c r="I3859" i="4"/>
  <c r="J3859" i="4" s="1"/>
  <c r="I3860" i="4"/>
  <c r="J3860" i="4" s="1"/>
  <c r="I3861" i="4"/>
  <c r="J3861" i="4" s="1"/>
  <c r="I3862" i="4"/>
  <c r="J3862" i="4" s="1"/>
  <c r="I3863" i="4"/>
  <c r="J3863" i="4" s="1"/>
  <c r="I3864" i="4"/>
  <c r="J3864" i="4" s="1"/>
  <c r="I3865" i="4"/>
  <c r="J3865" i="4" s="1"/>
  <c r="I3866" i="4"/>
  <c r="J3866" i="4" s="1"/>
  <c r="I3867" i="4"/>
  <c r="J3867" i="4" s="1"/>
  <c r="I3868" i="4"/>
  <c r="J3868" i="4" s="1"/>
  <c r="I3869" i="4"/>
  <c r="J3869" i="4" s="1"/>
  <c r="I3870" i="4"/>
  <c r="J3870" i="4" s="1"/>
  <c r="I3871" i="4"/>
  <c r="J3871" i="4" s="1"/>
  <c r="I3872" i="4"/>
  <c r="J3872" i="4" s="1"/>
  <c r="I3873" i="4"/>
  <c r="J3873" i="4" s="1"/>
  <c r="I3874" i="4"/>
  <c r="J3874" i="4" s="1"/>
  <c r="I3875" i="4"/>
  <c r="J3875" i="4" s="1"/>
  <c r="I3876" i="4"/>
  <c r="J3876" i="4" s="1"/>
  <c r="I3877" i="4"/>
  <c r="J3877" i="4" s="1"/>
  <c r="I3878" i="4"/>
  <c r="J3878" i="4" s="1"/>
  <c r="I3879" i="4"/>
  <c r="J3879" i="4" s="1"/>
  <c r="I3880" i="4"/>
  <c r="J3880" i="4" s="1"/>
  <c r="I3881" i="4"/>
  <c r="J3881" i="4" s="1"/>
  <c r="I3882" i="4"/>
  <c r="J3882" i="4" s="1"/>
  <c r="I3883" i="4"/>
  <c r="J3883" i="4" s="1"/>
  <c r="I3884" i="4"/>
  <c r="J3884" i="4" s="1"/>
  <c r="I3885" i="4"/>
  <c r="J3885" i="4" s="1"/>
  <c r="I3886" i="4"/>
  <c r="J3886" i="4" s="1"/>
  <c r="I3887" i="4"/>
  <c r="J3887" i="4" s="1"/>
  <c r="I3888" i="4"/>
  <c r="J3888" i="4" s="1"/>
  <c r="I3889" i="4"/>
  <c r="J3889" i="4" s="1"/>
  <c r="I3890" i="4"/>
  <c r="J3890" i="4" s="1"/>
  <c r="I3891" i="4"/>
  <c r="J3891" i="4" s="1"/>
  <c r="I3892" i="4"/>
  <c r="J3892" i="4" s="1"/>
  <c r="I3893" i="4"/>
  <c r="J3893" i="4" s="1"/>
  <c r="I3894" i="4"/>
  <c r="J3894" i="4" s="1"/>
  <c r="I3895" i="4"/>
  <c r="J3895" i="4" s="1"/>
  <c r="I3896" i="4"/>
  <c r="J3896" i="4" s="1"/>
  <c r="I3897" i="4"/>
  <c r="J3897" i="4" s="1"/>
  <c r="I3898" i="4"/>
  <c r="J3898" i="4" s="1"/>
  <c r="I3899" i="4"/>
  <c r="J3899" i="4" s="1"/>
  <c r="I3900" i="4"/>
  <c r="J3900" i="4" s="1"/>
  <c r="I3901" i="4"/>
  <c r="J3901" i="4" s="1"/>
  <c r="I3902" i="4"/>
  <c r="J3902" i="4" s="1"/>
  <c r="I3903" i="4"/>
  <c r="J3903" i="4" s="1"/>
  <c r="I3904" i="4"/>
  <c r="J3904" i="4" s="1"/>
  <c r="I3905" i="4"/>
  <c r="J3905" i="4" s="1"/>
  <c r="I3906" i="4"/>
  <c r="J3906" i="4" s="1"/>
  <c r="I3907" i="4"/>
  <c r="J3907" i="4" s="1"/>
  <c r="I3908" i="4"/>
  <c r="J3908" i="4" s="1"/>
  <c r="I3909" i="4"/>
  <c r="J3909" i="4" s="1"/>
  <c r="I3910" i="4"/>
  <c r="J3910" i="4" s="1"/>
  <c r="I3911" i="4"/>
  <c r="J3911" i="4" s="1"/>
  <c r="I3912" i="4"/>
  <c r="J3912" i="4" s="1"/>
  <c r="I3913" i="4"/>
  <c r="J3913" i="4" s="1"/>
  <c r="I3914" i="4"/>
  <c r="J3914" i="4" s="1"/>
  <c r="I3915" i="4"/>
  <c r="J3915" i="4" s="1"/>
  <c r="I3916" i="4"/>
  <c r="J3916" i="4" s="1"/>
  <c r="I3917" i="4"/>
  <c r="J3917" i="4" s="1"/>
  <c r="I3918" i="4"/>
  <c r="J3918" i="4" s="1"/>
  <c r="I3919" i="4"/>
  <c r="J3919" i="4" s="1"/>
  <c r="I3920" i="4"/>
  <c r="J3920" i="4" s="1"/>
  <c r="I3921" i="4"/>
  <c r="J3921" i="4" s="1"/>
  <c r="I3922" i="4"/>
  <c r="J3922" i="4" s="1"/>
  <c r="I3923" i="4"/>
  <c r="J3923" i="4" s="1"/>
  <c r="I3924" i="4"/>
  <c r="J3924" i="4" s="1"/>
  <c r="I3925" i="4"/>
  <c r="J3925" i="4" s="1"/>
  <c r="I3926" i="4"/>
  <c r="J3926" i="4" s="1"/>
  <c r="I3927" i="4"/>
  <c r="J3927" i="4" s="1"/>
  <c r="I3928" i="4"/>
  <c r="J3928" i="4" s="1"/>
  <c r="I3929" i="4"/>
  <c r="J3929" i="4" s="1"/>
  <c r="I3930" i="4"/>
  <c r="J3930" i="4" s="1"/>
  <c r="I3931" i="4"/>
  <c r="J3931" i="4" s="1"/>
  <c r="I3932" i="4"/>
  <c r="J3932" i="4" s="1"/>
  <c r="I3933" i="4"/>
  <c r="J3933" i="4" s="1"/>
  <c r="I3934" i="4"/>
  <c r="J3934" i="4" s="1"/>
  <c r="I3935" i="4"/>
  <c r="J3935" i="4" s="1"/>
  <c r="I3936" i="4"/>
  <c r="J3936" i="4" s="1"/>
  <c r="I3937" i="4"/>
  <c r="J3937" i="4" s="1"/>
  <c r="I3938" i="4"/>
  <c r="J3938" i="4" s="1"/>
  <c r="I3939" i="4"/>
  <c r="J3939" i="4" s="1"/>
  <c r="I3940" i="4"/>
  <c r="J3940" i="4" s="1"/>
  <c r="I3941" i="4"/>
  <c r="J3941" i="4" s="1"/>
  <c r="I3942" i="4"/>
  <c r="J3942" i="4" s="1"/>
  <c r="I3943" i="4"/>
  <c r="J3943" i="4" s="1"/>
  <c r="I3944" i="4"/>
  <c r="J3944" i="4" s="1"/>
  <c r="I3945" i="4"/>
  <c r="J3945" i="4" s="1"/>
  <c r="I3946" i="4"/>
  <c r="J3946" i="4" s="1"/>
  <c r="I3947" i="4"/>
  <c r="J3947" i="4" s="1"/>
  <c r="I3948" i="4"/>
  <c r="J3948" i="4" s="1"/>
  <c r="I3949" i="4"/>
  <c r="J3949" i="4" s="1"/>
  <c r="I3950" i="4"/>
  <c r="J3950" i="4" s="1"/>
  <c r="I3951" i="4"/>
  <c r="J3951" i="4" s="1"/>
  <c r="I3952" i="4"/>
  <c r="J3952" i="4" s="1"/>
  <c r="I3953" i="4"/>
  <c r="J3953" i="4" s="1"/>
  <c r="I3954" i="4"/>
  <c r="J3954" i="4" s="1"/>
  <c r="I3955" i="4"/>
  <c r="J3955" i="4" s="1"/>
  <c r="I3956" i="4"/>
  <c r="J3956" i="4" s="1"/>
  <c r="I3957" i="4"/>
  <c r="J3957" i="4" s="1"/>
  <c r="I3958" i="4"/>
  <c r="J3958" i="4" s="1"/>
  <c r="I3959" i="4"/>
  <c r="J3959" i="4" s="1"/>
  <c r="I3960" i="4"/>
  <c r="J3960" i="4" s="1"/>
  <c r="I3961" i="4"/>
  <c r="J3961" i="4" s="1"/>
  <c r="I3962" i="4"/>
  <c r="J3962" i="4" s="1"/>
  <c r="I3963" i="4"/>
  <c r="J3963" i="4" s="1"/>
  <c r="I3964" i="4"/>
  <c r="J3964" i="4" s="1"/>
  <c r="I3965" i="4"/>
  <c r="J3965" i="4" s="1"/>
  <c r="I3966" i="4"/>
  <c r="J3966" i="4" s="1"/>
  <c r="I3967" i="4"/>
  <c r="J3967" i="4" s="1"/>
  <c r="I3968" i="4"/>
  <c r="J3968" i="4" s="1"/>
  <c r="I3969" i="4"/>
  <c r="J3969" i="4" s="1"/>
  <c r="I3970" i="4"/>
  <c r="J3970" i="4" s="1"/>
  <c r="I3971" i="4"/>
  <c r="J3971" i="4" s="1"/>
  <c r="I3972" i="4"/>
  <c r="J3972" i="4" s="1"/>
  <c r="I3973" i="4"/>
  <c r="J3973" i="4" s="1"/>
  <c r="I3974" i="4"/>
  <c r="J3974" i="4" s="1"/>
  <c r="I3975" i="4"/>
  <c r="J3975" i="4" s="1"/>
  <c r="I3976" i="4"/>
  <c r="J3976" i="4" s="1"/>
  <c r="I3977" i="4"/>
  <c r="J3977" i="4" s="1"/>
  <c r="I3978" i="4"/>
  <c r="J3978" i="4" s="1"/>
  <c r="I3979" i="4"/>
  <c r="J3979" i="4" s="1"/>
  <c r="I3980" i="4"/>
  <c r="J3980" i="4" s="1"/>
  <c r="I3981" i="4"/>
  <c r="J3981" i="4" s="1"/>
  <c r="I3982" i="4"/>
  <c r="J3982" i="4" s="1"/>
  <c r="I3983" i="4"/>
  <c r="J3983" i="4" s="1"/>
  <c r="I3984" i="4"/>
  <c r="J3984" i="4" s="1"/>
  <c r="I3985" i="4"/>
  <c r="J3985" i="4" s="1"/>
  <c r="I3986" i="4"/>
  <c r="J3986" i="4" s="1"/>
  <c r="I3987" i="4"/>
  <c r="J3987" i="4" s="1"/>
  <c r="I3988" i="4"/>
  <c r="J3988" i="4" s="1"/>
  <c r="I3989" i="4"/>
  <c r="J3989" i="4" s="1"/>
  <c r="I3990" i="4"/>
  <c r="J3990" i="4" s="1"/>
  <c r="I3991" i="4"/>
  <c r="J3991" i="4" s="1"/>
  <c r="I3992" i="4"/>
  <c r="J3992" i="4" s="1"/>
  <c r="I3993" i="4"/>
  <c r="J3993" i="4" s="1"/>
  <c r="I3994" i="4"/>
  <c r="J3994" i="4" s="1"/>
  <c r="I3995" i="4"/>
  <c r="J3995" i="4" s="1"/>
  <c r="I3996" i="4"/>
  <c r="J3996" i="4" s="1"/>
  <c r="I3997" i="4"/>
  <c r="J3997" i="4" s="1"/>
  <c r="I3998" i="4"/>
  <c r="J3998" i="4" s="1"/>
  <c r="I3999" i="4"/>
  <c r="J3999" i="4" s="1"/>
  <c r="I4000" i="4"/>
  <c r="J4000" i="4" s="1"/>
  <c r="I4001" i="4"/>
  <c r="J4001" i="4" s="1"/>
  <c r="I4002" i="4"/>
  <c r="J4002" i="4" s="1"/>
  <c r="I4003" i="4"/>
  <c r="J4003" i="4" s="1"/>
  <c r="I4004" i="4"/>
  <c r="J4004" i="4" s="1"/>
  <c r="I4005" i="4"/>
  <c r="J4005" i="4" s="1"/>
  <c r="I4006" i="4"/>
  <c r="J4006" i="4" s="1"/>
  <c r="I4007" i="4"/>
  <c r="J4007" i="4" s="1"/>
  <c r="I4008" i="4"/>
  <c r="J4008" i="4" s="1"/>
  <c r="I4009" i="4"/>
  <c r="J4009" i="4" s="1"/>
  <c r="I4010" i="4"/>
  <c r="J4010" i="4" s="1"/>
  <c r="I4011" i="4"/>
  <c r="J4011" i="4" s="1"/>
  <c r="I4012" i="4"/>
  <c r="J4012" i="4" s="1"/>
  <c r="I4013" i="4"/>
  <c r="J4013" i="4" s="1"/>
  <c r="I4014" i="4"/>
  <c r="J4014" i="4" s="1"/>
  <c r="I4015" i="4"/>
  <c r="J4015" i="4" s="1"/>
  <c r="I4016" i="4"/>
  <c r="J4016" i="4" s="1"/>
  <c r="I4017" i="4"/>
  <c r="J4017" i="4" s="1"/>
  <c r="I4018" i="4"/>
  <c r="J4018" i="4" s="1"/>
  <c r="I4019" i="4"/>
  <c r="J4019" i="4" s="1"/>
  <c r="I4020" i="4"/>
  <c r="J4020" i="4" s="1"/>
  <c r="I4021" i="4"/>
  <c r="J4021" i="4" s="1"/>
  <c r="I4022" i="4"/>
  <c r="J4022" i="4" s="1"/>
  <c r="I4023" i="4"/>
  <c r="J4023" i="4" s="1"/>
  <c r="I4024" i="4"/>
  <c r="J4024" i="4" s="1"/>
  <c r="I4025" i="4"/>
  <c r="J4025" i="4" s="1"/>
  <c r="I4026" i="4"/>
  <c r="J4026" i="4" s="1"/>
  <c r="I4027" i="4"/>
  <c r="J4027" i="4" s="1"/>
  <c r="I4028" i="4"/>
  <c r="J4028" i="4" s="1"/>
  <c r="I4029" i="4"/>
  <c r="J4029" i="4" s="1"/>
  <c r="I4030" i="4"/>
  <c r="J4030" i="4" s="1"/>
  <c r="I4031" i="4"/>
  <c r="J4031" i="4" s="1"/>
  <c r="I4032" i="4"/>
  <c r="J4032" i="4" s="1"/>
  <c r="I4033" i="4"/>
  <c r="J4033" i="4" s="1"/>
  <c r="I4034" i="4"/>
  <c r="J4034" i="4" s="1"/>
  <c r="I4035" i="4"/>
  <c r="J4035" i="4" s="1"/>
  <c r="I4036" i="4"/>
  <c r="J4036" i="4" s="1"/>
  <c r="I4037" i="4"/>
  <c r="J4037" i="4" s="1"/>
  <c r="I4038" i="4"/>
  <c r="J4038" i="4" s="1"/>
  <c r="I4039" i="4"/>
  <c r="J4039" i="4" s="1"/>
  <c r="I4040" i="4"/>
  <c r="J4040" i="4" s="1"/>
  <c r="I4041" i="4"/>
  <c r="J4041" i="4" s="1"/>
  <c r="I4042" i="4"/>
  <c r="J4042" i="4" s="1"/>
  <c r="I4043" i="4"/>
  <c r="J4043" i="4" s="1"/>
  <c r="I4044" i="4"/>
  <c r="J4044" i="4" s="1"/>
  <c r="I4045" i="4"/>
  <c r="J4045" i="4" s="1"/>
  <c r="I4046" i="4"/>
  <c r="J4046" i="4" s="1"/>
  <c r="I4047" i="4"/>
  <c r="J4047" i="4" s="1"/>
  <c r="I4048" i="4"/>
  <c r="J4048" i="4" s="1"/>
  <c r="I4049" i="4"/>
  <c r="J4049" i="4" s="1"/>
  <c r="I4050" i="4"/>
  <c r="J4050" i="4" s="1"/>
  <c r="I4051" i="4"/>
  <c r="J4051" i="4" s="1"/>
  <c r="I4052" i="4"/>
  <c r="J4052" i="4" s="1"/>
  <c r="I4053" i="4"/>
  <c r="J4053" i="4" s="1"/>
  <c r="I4054" i="4"/>
  <c r="J4054" i="4" s="1"/>
  <c r="I4055" i="4"/>
  <c r="J4055" i="4" s="1"/>
  <c r="I4056" i="4"/>
  <c r="J4056" i="4" s="1"/>
  <c r="I4057" i="4"/>
  <c r="J4057" i="4" s="1"/>
  <c r="I4058" i="4"/>
  <c r="J4058" i="4" s="1"/>
  <c r="I4059" i="4"/>
  <c r="J4059" i="4" s="1"/>
  <c r="I4060" i="4"/>
  <c r="J4060" i="4" s="1"/>
  <c r="I4061" i="4"/>
  <c r="J4061" i="4" s="1"/>
  <c r="I4062" i="4"/>
  <c r="J4062" i="4" s="1"/>
  <c r="I4063" i="4"/>
  <c r="J4063" i="4" s="1"/>
  <c r="I4064" i="4"/>
  <c r="J4064" i="4" s="1"/>
  <c r="I4065" i="4"/>
  <c r="J4065" i="4" s="1"/>
  <c r="I4066" i="4"/>
  <c r="J4066" i="4" s="1"/>
  <c r="I4067" i="4"/>
  <c r="J4067" i="4" s="1"/>
  <c r="I4068" i="4"/>
  <c r="J4068" i="4" s="1"/>
  <c r="I4069" i="4"/>
  <c r="J4069" i="4" s="1"/>
  <c r="I4070" i="4"/>
  <c r="J4070" i="4" s="1"/>
  <c r="I4071" i="4"/>
  <c r="J4071" i="4" s="1"/>
  <c r="I4072" i="4"/>
  <c r="J4072" i="4" s="1"/>
  <c r="I4073" i="4"/>
  <c r="J4073" i="4" s="1"/>
  <c r="I4074" i="4"/>
  <c r="J4074" i="4" s="1"/>
  <c r="I4075" i="4"/>
  <c r="J4075" i="4" s="1"/>
  <c r="I4076" i="4"/>
  <c r="J4076" i="4" s="1"/>
  <c r="I4077" i="4"/>
  <c r="J4077" i="4" s="1"/>
  <c r="I4078" i="4"/>
  <c r="J4078" i="4" s="1"/>
  <c r="I4079" i="4"/>
  <c r="J4079" i="4" s="1"/>
  <c r="I4080" i="4"/>
  <c r="J4080" i="4" s="1"/>
  <c r="I4081" i="4"/>
  <c r="J4081" i="4" s="1"/>
  <c r="I4082" i="4"/>
  <c r="J4082" i="4" s="1"/>
  <c r="I4083" i="4"/>
  <c r="J4083" i="4" s="1"/>
  <c r="I4084" i="4"/>
  <c r="J4084" i="4" s="1"/>
  <c r="I4085" i="4"/>
  <c r="J4085" i="4" s="1"/>
  <c r="I4086" i="4"/>
  <c r="J4086" i="4" s="1"/>
  <c r="I4087" i="4"/>
  <c r="J4087" i="4" s="1"/>
  <c r="I4088" i="4"/>
  <c r="J4088" i="4" s="1"/>
  <c r="I4089" i="4"/>
  <c r="J4089" i="4" s="1"/>
  <c r="I4090" i="4"/>
  <c r="J4090" i="4" s="1"/>
  <c r="I4091" i="4"/>
  <c r="J4091" i="4" s="1"/>
  <c r="I4092" i="4"/>
  <c r="J4092" i="4" s="1"/>
  <c r="I4093" i="4"/>
  <c r="J4093" i="4" s="1"/>
  <c r="I4094" i="4"/>
  <c r="J4094" i="4" s="1"/>
  <c r="I4095" i="4"/>
  <c r="J4095" i="4" s="1"/>
  <c r="I4096" i="4"/>
  <c r="J4096" i="4" s="1"/>
  <c r="I4097" i="4"/>
  <c r="J4097" i="4" s="1"/>
  <c r="I4098" i="4"/>
  <c r="J4098" i="4" s="1"/>
  <c r="I4099" i="4"/>
  <c r="J4099" i="4" s="1"/>
  <c r="I4100" i="4"/>
  <c r="J4100" i="4" s="1"/>
  <c r="I4101" i="4"/>
  <c r="J4101" i="4" s="1"/>
  <c r="I4102" i="4"/>
  <c r="J4102" i="4" s="1"/>
  <c r="I4103" i="4"/>
  <c r="J4103" i="4" s="1"/>
  <c r="I4104" i="4"/>
  <c r="J4104" i="4" s="1"/>
  <c r="I4105" i="4"/>
  <c r="J4105" i="4" s="1"/>
  <c r="I4106" i="4"/>
  <c r="J4106" i="4" s="1"/>
  <c r="I4107" i="4"/>
  <c r="J4107" i="4" s="1"/>
  <c r="I4108" i="4"/>
  <c r="J4108" i="4" s="1"/>
  <c r="I4109" i="4"/>
  <c r="J4109" i="4" s="1"/>
  <c r="I4110" i="4"/>
  <c r="J4110" i="4" s="1"/>
  <c r="I4111" i="4"/>
  <c r="J4111" i="4" s="1"/>
  <c r="I4112" i="4"/>
  <c r="J4112" i="4" s="1"/>
  <c r="I4113" i="4"/>
  <c r="J4113" i="4" s="1"/>
  <c r="I4114" i="4"/>
  <c r="J4114" i="4" s="1"/>
  <c r="I4115" i="4"/>
  <c r="J4115" i="4" s="1"/>
  <c r="I4116" i="4"/>
  <c r="J4116" i="4" s="1"/>
  <c r="I4117" i="4"/>
  <c r="J4117" i="4" s="1"/>
  <c r="I4118" i="4"/>
  <c r="J4118" i="4" s="1"/>
  <c r="I4119" i="4"/>
  <c r="J4119" i="4" s="1"/>
  <c r="I4120" i="4"/>
  <c r="J4120" i="4" s="1"/>
  <c r="I4121" i="4"/>
  <c r="J4121" i="4" s="1"/>
  <c r="I4122" i="4"/>
  <c r="J4122" i="4" s="1"/>
  <c r="I4123" i="4"/>
  <c r="J4123" i="4" s="1"/>
  <c r="I4124" i="4"/>
  <c r="J4124" i="4" s="1"/>
  <c r="I4125" i="4"/>
  <c r="J4125" i="4" s="1"/>
  <c r="I4126" i="4"/>
  <c r="J4126" i="4" s="1"/>
  <c r="I4127" i="4"/>
  <c r="J4127" i="4" s="1"/>
  <c r="I4128" i="4"/>
  <c r="J4128" i="4" s="1"/>
  <c r="I4129" i="4"/>
  <c r="J4129" i="4" s="1"/>
  <c r="I4130" i="4"/>
  <c r="J4130" i="4" s="1"/>
  <c r="I4131" i="4"/>
  <c r="J4131" i="4" s="1"/>
  <c r="I4132" i="4"/>
  <c r="J4132" i="4" s="1"/>
  <c r="I4133" i="4"/>
  <c r="J4133" i="4" s="1"/>
  <c r="I4134" i="4"/>
  <c r="J4134" i="4" s="1"/>
  <c r="I4135" i="4"/>
  <c r="J4135" i="4" s="1"/>
  <c r="I4136" i="4"/>
  <c r="J4136" i="4" s="1"/>
  <c r="I4137" i="4"/>
  <c r="J4137" i="4" s="1"/>
  <c r="I4138" i="4"/>
  <c r="J4138" i="4" s="1"/>
  <c r="I4139" i="4"/>
  <c r="J4139" i="4" s="1"/>
  <c r="I4140" i="4"/>
  <c r="J4140" i="4" s="1"/>
  <c r="I4141" i="4"/>
  <c r="J4141" i="4" s="1"/>
  <c r="I4142" i="4"/>
  <c r="J4142" i="4" s="1"/>
  <c r="I4143" i="4"/>
  <c r="J4143" i="4" s="1"/>
  <c r="I4144" i="4"/>
  <c r="J4144" i="4" s="1"/>
  <c r="I4145" i="4"/>
  <c r="J4145" i="4" s="1"/>
  <c r="I4146" i="4"/>
  <c r="J4146" i="4" s="1"/>
  <c r="I4147" i="4"/>
  <c r="J4147" i="4" s="1"/>
  <c r="I4148" i="4"/>
  <c r="J4148" i="4" s="1"/>
  <c r="I4149" i="4"/>
  <c r="J4149" i="4" s="1"/>
  <c r="I4150" i="4"/>
  <c r="J4150" i="4" s="1"/>
  <c r="I4151" i="4"/>
  <c r="J4151" i="4" s="1"/>
  <c r="I4152" i="4"/>
  <c r="J4152" i="4" s="1"/>
  <c r="I4153" i="4"/>
  <c r="J4153" i="4" s="1"/>
  <c r="I4154" i="4"/>
  <c r="J4154" i="4" s="1"/>
  <c r="I4155" i="4"/>
  <c r="J4155" i="4" s="1"/>
  <c r="I4156" i="4"/>
  <c r="J4156" i="4" s="1"/>
  <c r="I4157" i="4"/>
  <c r="J4157" i="4" s="1"/>
  <c r="I4158" i="4"/>
  <c r="J4158" i="4" s="1"/>
  <c r="I4159" i="4"/>
  <c r="J4159" i="4" s="1"/>
  <c r="I4160" i="4"/>
  <c r="J4160" i="4" s="1"/>
  <c r="I4161" i="4"/>
  <c r="J4161" i="4" s="1"/>
  <c r="I4162" i="4"/>
  <c r="J4162" i="4" s="1"/>
  <c r="I4163" i="4"/>
  <c r="J4163" i="4" s="1"/>
  <c r="I4164" i="4"/>
  <c r="J4164" i="4" s="1"/>
  <c r="I4165" i="4"/>
  <c r="J4165" i="4" s="1"/>
  <c r="I4166" i="4"/>
  <c r="J4166" i="4" s="1"/>
  <c r="I4167" i="4"/>
  <c r="J4167" i="4" s="1"/>
  <c r="I4168" i="4"/>
  <c r="J4168" i="4" s="1"/>
  <c r="I4169" i="4"/>
  <c r="J4169" i="4" s="1"/>
  <c r="I4170" i="4"/>
  <c r="J4170" i="4" s="1"/>
  <c r="I4171" i="4"/>
  <c r="J4171" i="4" s="1"/>
  <c r="I4172" i="4"/>
  <c r="J4172" i="4" s="1"/>
  <c r="I4173" i="4"/>
  <c r="J4173" i="4" s="1"/>
  <c r="I4174" i="4"/>
  <c r="J4174" i="4" s="1"/>
  <c r="I4175" i="4"/>
  <c r="J4175" i="4" s="1"/>
  <c r="I4176" i="4"/>
  <c r="J4176" i="4" s="1"/>
  <c r="I4177" i="4"/>
  <c r="J4177" i="4" s="1"/>
  <c r="I4178" i="4"/>
  <c r="J4178" i="4" s="1"/>
  <c r="I4179" i="4"/>
  <c r="J4179" i="4" s="1"/>
  <c r="I4180" i="4"/>
  <c r="J4180" i="4" s="1"/>
  <c r="I4181" i="4"/>
  <c r="J4181" i="4" s="1"/>
  <c r="I4182" i="4"/>
  <c r="J4182" i="4" s="1"/>
  <c r="I4183" i="4"/>
  <c r="J4183" i="4" s="1"/>
  <c r="I4184" i="4"/>
  <c r="J4184" i="4" s="1"/>
  <c r="I4185" i="4"/>
  <c r="J4185" i="4" s="1"/>
  <c r="I4186" i="4"/>
  <c r="J4186" i="4" s="1"/>
  <c r="I4187" i="4"/>
  <c r="J4187" i="4" s="1"/>
  <c r="I4188" i="4"/>
  <c r="J4188" i="4" s="1"/>
  <c r="I4189" i="4"/>
  <c r="J4189" i="4" s="1"/>
  <c r="I4190" i="4"/>
  <c r="J4190" i="4" s="1"/>
  <c r="I4191" i="4"/>
  <c r="J4191" i="4" s="1"/>
  <c r="I4192" i="4"/>
  <c r="J4192" i="4" s="1"/>
  <c r="I4193" i="4"/>
  <c r="J4193" i="4" s="1"/>
  <c r="I4194" i="4"/>
  <c r="J4194" i="4" s="1"/>
  <c r="I4195" i="4"/>
  <c r="J4195" i="4" s="1"/>
  <c r="I4196" i="4"/>
  <c r="J4196" i="4" s="1"/>
  <c r="I4197" i="4"/>
  <c r="J4197" i="4" s="1"/>
  <c r="I4198" i="4"/>
  <c r="J4198" i="4" s="1"/>
  <c r="I4199" i="4"/>
  <c r="J4199" i="4" s="1"/>
  <c r="I4200" i="4"/>
  <c r="J4200" i="4" s="1"/>
  <c r="I4201" i="4"/>
  <c r="J4201" i="4" s="1"/>
  <c r="I4202" i="4"/>
  <c r="J4202" i="4" s="1"/>
  <c r="I4203" i="4"/>
  <c r="J4203" i="4" s="1"/>
  <c r="I4204" i="4"/>
  <c r="J4204" i="4" s="1"/>
  <c r="I4205" i="4"/>
  <c r="J4205" i="4" s="1"/>
  <c r="I4206" i="4"/>
  <c r="J4206" i="4" s="1"/>
  <c r="I4207" i="4"/>
  <c r="J4207" i="4" s="1"/>
  <c r="I4208" i="4"/>
  <c r="J4208" i="4" s="1"/>
  <c r="I4209" i="4"/>
  <c r="J4209" i="4" s="1"/>
  <c r="I4210" i="4"/>
  <c r="J4210" i="4" s="1"/>
  <c r="I4211" i="4"/>
  <c r="J4211" i="4" s="1"/>
  <c r="I4212" i="4"/>
  <c r="J4212" i="4" s="1"/>
  <c r="I4213" i="4"/>
  <c r="J4213" i="4" s="1"/>
  <c r="I4214" i="4"/>
  <c r="J4214" i="4" s="1"/>
  <c r="I4215" i="4"/>
  <c r="J4215" i="4" s="1"/>
  <c r="I4216" i="4"/>
  <c r="J4216" i="4" s="1"/>
  <c r="I4217" i="4"/>
  <c r="J4217" i="4" s="1"/>
  <c r="I4218" i="4"/>
  <c r="J4218" i="4" s="1"/>
  <c r="I4219" i="4"/>
  <c r="J4219" i="4" s="1"/>
  <c r="I4220" i="4"/>
  <c r="J4220" i="4" s="1"/>
  <c r="I4221" i="4"/>
  <c r="J4221" i="4" s="1"/>
  <c r="I4222" i="4"/>
  <c r="J4222" i="4" s="1"/>
  <c r="I4223" i="4"/>
  <c r="J4223" i="4" s="1"/>
  <c r="I4224" i="4"/>
  <c r="J4224" i="4" s="1"/>
  <c r="I4225" i="4"/>
  <c r="J4225" i="4" s="1"/>
  <c r="I4226" i="4"/>
  <c r="J4226" i="4" s="1"/>
  <c r="I4227" i="4"/>
  <c r="J4227" i="4" s="1"/>
  <c r="I4228" i="4"/>
  <c r="J4228" i="4" s="1"/>
  <c r="I4229" i="4"/>
  <c r="J4229" i="4" s="1"/>
  <c r="I4230" i="4"/>
  <c r="J4230" i="4" s="1"/>
  <c r="I4231" i="4"/>
  <c r="J4231" i="4" s="1"/>
  <c r="I4232" i="4"/>
  <c r="J4232" i="4" s="1"/>
  <c r="I4233" i="4"/>
  <c r="J4233" i="4" s="1"/>
  <c r="I4234" i="4"/>
  <c r="J4234" i="4" s="1"/>
  <c r="I4235" i="4"/>
  <c r="J4235" i="4" s="1"/>
  <c r="I4236" i="4"/>
  <c r="J4236" i="4" s="1"/>
  <c r="I4237" i="4"/>
  <c r="J4237" i="4" s="1"/>
  <c r="I4238" i="4"/>
  <c r="J4238" i="4" s="1"/>
  <c r="I4239" i="4"/>
  <c r="J4239" i="4" s="1"/>
  <c r="I4240" i="4"/>
  <c r="J4240" i="4" s="1"/>
  <c r="I4241" i="4"/>
  <c r="J4241" i="4" s="1"/>
  <c r="I4242" i="4"/>
  <c r="J4242" i="4" s="1"/>
  <c r="I4243" i="4"/>
  <c r="J4243" i="4" s="1"/>
  <c r="I4244" i="4"/>
  <c r="J4244" i="4" s="1"/>
  <c r="I4245" i="4"/>
  <c r="J4245" i="4" s="1"/>
  <c r="I4246" i="4"/>
  <c r="J4246" i="4" s="1"/>
  <c r="I4247" i="4"/>
  <c r="J4247" i="4" s="1"/>
  <c r="I4248" i="4"/>
  <c r="J4248" i="4" s="1"/>
  <c r="I4249" i="4"/>
  <c r="J4249" i="4" s="1"/>
  <c r="I4250" i="4"/>
  <c r="J4250" i="4" s="1"/>
  <c r="I4251" i="4"/>
  <c r="J4251" i="4" s="1"/>
  <c r="I4252" i="4"/>
  <c r="J4252" i="4" s="1"/>
  <c r="I4253" i="4"/>
  <c r="J4253" i="4" s="1"/>
  <c r="I4254" i="4"/>
  <c r="J4254" i="4" s="1"/>
  <c r="I4255" i="4"/>
  <c r="J4255" i="4" s="1"/>
  <c r="I4256" i="4"/>
  <c r="J4256" i="4" s="1"/>
  <c r="I4257" i="4"/>
  <c r="J4257" i="4" s="1"/>
  <c r="I4258" i="4"/>
  <c r="J4258" i="4" s="1"/>
  <c r="I4259" i="4"/>
  <c r="J4259" i="4" s="1"/>
  <c r="I4260" i="4"/>
  <c r="J4260" i="4" s="1"/>
  <c r="I4261" i="4"/>
  <c r="J4261" i="4" s="1"/>
  <c r="I4262" i="4"/>
  <c r="J4262" i="4" s="1"/>
  <c r="I4263" i="4"/>
  <c r="J4263" i="4" s="1"/>
  <c r="I4264" i="4"/>
  <c r="J4264" i="4" s="1"/>
  <c r="I4265" i="4"/>
  <c r="J4265" i="4" s="1"/>
  <c r="I4266" i="4"/>
  <c r="J4266" i="4" s="1"/>
  <c r="I4267" i="4"/>
  <c r="J4267" i="4" s="1"/>
  <c r="I4268" i="4"/>
  <c r="J4268" i="4" s="1"/>
  <c r="I4269" i="4"/>
  <c r="J4269" i="4" s="1"/>
  <c r="I4270" i="4"/>
  <c r="J4270" i="4" s="1"/>
  <c r="I4271" i="4"/>
  <c r="J4271" i="4" s="1"/>
  <c r="I4272" i="4"/>
  <c r="J4272" i="4" s="1"/>
  <c r="I4273" i="4"/>
  <c r="J4273" i="4" s="1"/>
  <c r="I4274" i="4"/>
  <c r="J4274" i="4" s="1"/>
  <c r="I4275" i="4"/>
  <c r="J4275" i="4" s="1"/>
  <c r="I4276" i="4"/>
  <c r="J4276" i="4" s="1"/>
  <c r="I4277" i="4"/>
  <c r="J4277" i="4" s="1"/>
  <c r="I4278" i="4"/>
  <c r="J4278" i="4" s="1"/>
  <c r="I4279" i="4"/>
  <c r="J4279" i="4" s="1"/>
  <c r="I4280" i="4"/>
  <c r="J4280" i="4" s="1"/>
  <c r="I4281" i="4"/>
  <c r="J4281" i="4" s="1"/>
  <c r="I4282" i="4"/>
  <c r="J4282" i="4" s="1"/>
  <c r="I4283" i="4"/>
  <c r="J4283" i="4" s="1"/>
  <c r="I4284" i="4"/>
  <c r="J4284" i="4" s="1"/>
  <c r="I4285" i="4"/>
  <c r="J4285" i="4" s="1"/>
  <c r="I4286" i="4"/>
  <c r="J4286" i="4" s="1"/>
  <c r="I4287" i="4"/>
  <c r="J4287" i="4" s="1"/>
  <c r="I4288" i="4"/>
  <c r="J4288" i="4" s="1"/>
  <c r="I4289" i="4"/>
  <c r="J4289" i="4" s="1"/>
  <c r="I4290" i="4"/>
  <c r="J4290" i="4" s="1"/>
  <c r="I4291" i="4"/>
  <c r="J4291" i="4" s="1"/>
  <c r="I4292" i="4"/>
  <c r="J4292" i="4" s="1"/>
  <c r="I4293" i="4"/>
  <c r="J4293" i="4" s="1"/>
  <c r="I4294" i="4"/>
  <c r="J4294" i="4" s="1"/>
  <c r="I4295" i="4"/>
  <c r="J4295" i="4" s="1"/>
  <c r="I4296" i="4"/>
  <c r="J4296" i="4" s="1"/>
  <c r="I4297" i="4"/>
  <c r="J4297" i="4" s="1"/>
  <c r="I4298" i="4"/>
  <c r="J4298" i="4" s="1"/>
  <c r="I4299" i="4"/>
  <c r="J4299" i="4" s="1"/>
  <c r="I4300" i="4"/>
  <c r="J4300" i="4" s="1"/>
  <c r="I4301" i="4"/>
  <c r="J4301" i="4" s="1"/>
  <c r="I4302" i="4"/>
  <c r="J4302" i="4" s="1"/>
  <c r="I4303" i="4"/>
  <c r="J4303" i="4" s="1"/>
  <c r="I4304" i="4"/>
  <c r="J4304" i="4" s="1"/>
  <c r="I4305" i="4"/>
  <c r="J4305" i="4" s="1"/>
  <c r="I4306" i="4"/>
  <c r="J4306" i="4" s="1"/>
  <c r="I4307" i="4"/>
  <c r="J4307" i="4" s="1"/>
  <c r="I4308" i="4"/>
  <c r="J4308" i="4" s="1"/>
  <c r="I4309" i="4"/>
  <c r="J4309" i="4" s="1"/>
  <c r="I4310" i="4"/>
  <c r="J4310" i="4" s="1"/>
  <c r="I4311" i="4"/>
  <c r="J4311" i="4" s="1"/>
  <c r="I4312" i="4"/>
  <c r="J4312" i="4" s="1"/>
  <c r="I4313" i="4"/>
  <c r="J4313" i="4" s="1"/>
  <c r="I4314" i="4"/>
  <c r="J4314" i="4" s="1"/>
  <c r="I4315" i="4"/>
  <c r="J4315" i="4" s="1"/>
  <c r="I4316" i="4"/>
  <c r="J4316" i="4" s="1"/>
  <c r="I4317" i="4"/>
  <c r="J4317" i="4" s="1"/>
  <c r="I4318" i="4"/>
  <c r="J4318" i="4" s="1"/>
  <c r="I4319" i="4"/>
  <c r="J4319" i="4" s="1"/>
  <c r="I4320" i="4"/>
  <c r="J4320" i="4" s="1"/>
  <c r="I4321" i="4"/>
  <c r="J4321" i="4" s="1"/>
  <c r="I4322" i="4"/>
  <c r="J4322" i="4" s="1"/>
  <c r="I4323" i="4"/>
  <c r="J4323" i="4" s="1"/>
  <c r="I4324" i="4"/>
  <c r="J4324" i="4" s="1"/>
  <c r="I4325" i="4"/>
  <c r="J4325" i="4" s="1"/>
  <c r="I4326" i="4"/>
  <c r="J4326" i="4" s="1"/>
  <c r="I4327" i="4"/>
  <c r="J4327" i="4" s="1"/>
  <c r="I4328" i="4"/>
  <c r="J4328" i="4" s="1"/>
  <c r="I4329" i="4"/>
  <c r="J4329" i="4" s="1"/>
  <c r="I4330" i="4"/>
  <c r="J4330" i="4" s="1"/>
  <c r="I4331" i="4"/>
  <c r="J4331" i="4" s="1"/>
  <c r="I4332" i="4"/>
  <c r="J4332" i="4" s="1"/>
  <c r="I4333" i="4"/>
  <c r="J4333" i="4" s="1"/>
  <c r="I4334" i="4"/>
  <c r="J4334" i="4" s="1"/>
  <c r="I4335" i="4"/>
  <c r="J4335" i="4" s="1"/>
  <c r="I4336" i="4"/>
  <c r="J4336" i="4" s="1"/>
  <c r="I4337" i="4"/>
  <c r="J4337" i="4" s="1"/>
  <c r="I4338" i="4"/>
  <c r="J4338" i="4" s="1"/>
  <c r="I4339" i="4"/>
  <c r="J4339" i="4" s="1"/>
  <c r="I4340" i="4"/>
  <c r="J4340" i="4" s="1"/>
  <c r="I4341" i="4"/>
  <c r="J4341" i="4" s="1"/>
  <c r="I4342" i="4"/>
  <c r="J4342" i="4" s="1"/>
  <c r="I4343" i="4"/>
  <c r="J4343" i="4" s="1"/>
  <c r="I4344" i="4"/>
  <c r="J4344" i="4" s="1"/>
  <c r="I4345" i="4"/>
  <c r="J4345" i="4" s="1"/>
  <c r="I4346" i="4"/>
  <c r="J4346" i="4" s="1"/>
  <c r="I4347" i="4"/>
  <c r="J4347" i="4" s="1"/>
  <c r="I4348" i="4"/>
  <c r="J4348" i="4" s="1"/>
  <c r="I4349" i="4"/>
  <c r="J4349" i="4" s="1"/>
  <c r="I4350" i="4"/>
  <c r="J4350" i="4" s="1"/>
  <c r="I4351" i="4"/>
  <c r="J4351" i="4" s="1"/>
  <c r="I4352" i="4"/>
  <c r="J4352" i="4" s="1"/>
  <c r="I4353" i="4"/>
  <c r="J4353" i="4" s="1"/>
  <c r="I4354" i="4"/>
  <c r="J4354" i="4" s="1"/>
  <c r="I4355" i="4"/>
  <c r="J4355" i="4" s="1"/>
  <c r="I4356" i="4"/>
  <c r="J4356" i="4" s="1"/>
  <c r="I4357" i="4"/>
  <c r="J4357" i="4" s="1"/>
  <c r="I4358" i="4"/>
  <c r="J4358" i="4" s="1"/>
  <c r="I4359" i="4"/>
  <c r="J4359" i="4" s="1"/>
  <c r="I4360" i="4"/>
  <c r="J4360" i="4" s="1"/>
  <c r="I4361" i="4"/>
  <c r="J4361" i="4" s="1"/>
  <c r="I4362" i="4"/>
  <c r="J4362" i="4" s="1"/>
  <c r="I4363" i="4"/>
  <c r="J4363" i="4" s="1"/>
  <c r="I4364" i="4"/>
  <c r="J4364" i="4" s="1"/>
  <c r="I4365" i="4"/>
  <c r="J4365" i="4" s="1"/>
  <c r="I4366" i="4"/>
  <c r="J4366" i="4" s="1"/>
  <c r="I4367" i="4"/>
  <c r="J4367" i="4" s="1"/>
  <c r="I4368" i="4"/>
  <c r="J4368" i="4" s="1"/>
  <c r="I4369" i="4"/>
  <c r="J4369" i="4" s="1"/>
  <c r="I4370" i="4"/>
  <c r="J4370" i="4" s="1"/>
  <c r="I4371" i="4"/>
  <c r="J4371" i="4" s="1"/>
  <c r="I4372" i="4"/>
  <c r="J4372" i="4" s="1"/>
  <c r="I4373" i="4"/>
  <c r="J4373" i="4" s="1"/>
  <c r="I4374" i="4"/>
  <c r="J4374" i="4" s="1"/>
  <c r="I4375" i="4"/>
  <c r="J4375" i="4" s="1"/>
  <c r="I4376" i="4"/>
  <c r="J4376" i="4" s="1"/>
  <c r="I4377" i="4"/>
  <c r="J4377" i="4" s="1"/>
  <c r="I4378" i="4"/>
  <c r="J4378" i="4" s="1"/>
  <c r="I4379" i="4"/>
  <c r="J4379" i="4" s="1"/>
  <c r="I4380" i="4"/>
  <c r="J4380" i="4" s="1"/>
  <c r="I4381" i="4"/>
  <c r="J4381" i="4" s="1"/>
  <c r="I4382" i="4"/>
  <c r="J4382" i="4" s="1"/>
  <c r="I4383" i="4"/>
  <c r="J4383" i="4" s="1"/>
  <c r="I4384" i="4"/>
  <c r="J4384" i="4" s="1"/>
  <c r="I4385" i="4"/>
  <c r="J4385" i="4" s="1"/>
  <c r="I4386" i="4"/>
  <c r="J4386" i="4" s="1"/>
  <c r="I4387" i="4"/>
  <c r="J4387" i="4" s="1"/>
  <c r="I4388" i="4"/>
  <c r="J4388" i="4" s="1"/>
  <c r="I4389" i="4"/>
  <c r="J4389" i="4" s="1"/>
  <c r="I4390" i="4"/>
  <c r="J4390" i="4" s="1"/>
  <c r="I4391" i="4"/>
  <c r="J4391" i="4" s="1"/>
  <c r="I4392" i="4"/>
  <c r="J4392" i="4" s="1"/>
  <c r="I4393" i="4"/>
  <c r="J4393" i="4" s="1"/>
  <c r="I4394" i="4"/>
  <c r="J4394" i="4" s="1"/>
  <c r="I4395" i="4"/>
  <c r="J4395" i="4" s="1"/>
  <c r="I4396" i="4"/>
  <c r="J4396" i="4" s="1"/>
  <c r="I4397" i="4"/>
  <c r="J4397" i="4" s="1"/>
  <c r="I4398" i="4"/>
  <c r="J4398" i="4" s="1"/>
  <c r="I4399" i="4"/>
  <c r="J4399" i="4" s="1"/>
  <c r="I4400" i="4"/>
  <c r="J4400" i="4" s="1"/>
  <c r="I4401" i="4"/>
  <c r="J4401" i="4" s="1"/>
  <c r="I4402" i="4"/>
  <c r="J4402" i="4" s="1"/>
  <c r="I4403" i="4"/>
  <c r="J4403" i="4" s="1"/>
  <c r="I4404" i="4"/>
  <c r="J4404" i="4" s="1"/>
  <c r="I4405" i="4"/>
  <c r="J4405" i="4" s="1"/>
  <c r="I4406" i="4"/>
  <c r="J4406" i="4" s="1"/>
  <c r="I4407" i="4"/>
  <c r="J4407" i="4" s="1"/>
  <c r="I4408" i="4"/>
  <c r="J4408" i="4" s="1"/>
  <c r="I4409" i="4"/>
  <c r="J4409" i="4" s="1"/>
  <c r="I4410" i="4"/>
  <c r="J4410" i="4" s="1"/>
  <c r="I4411" i="4"/>
  <c r="J4411" i="4" s="1"/>
  <c r="I4412" i="4"/>
  <c r="J4412" i="4" s="1"/>
  <c r="I4413" i="4"/>
  <c r="J4413" i="4" s="1"/>
  <c r="I4414" i="4"/>
  <c r="J4414" i="4" s="1"/>
  <c r="I4415" i="4"/>
  <c r="J4415" i="4" s="1"/>
  <c r="I4416" i="4"/>
  <c r="J4416" i="4" s="1"/>
  <c r="I4417" i="4"/>
  <c r="J4417" i="4" s="1"/>
  <c r="I4418" i="4"/>
  <c r="J4418" i="4" s="1"/>
  <c r="I4419" i="4"/>
  <c r="J4419" i="4" s="1"/>
  <c r="I4420" i="4"/>
  <c r="J4420" i="4" s="1"/>
  <c r="I4421" i="4"/>
  <c r="J4421" i="4" s="1"/>
  <c r="I4422" i="4"/>
  <c r="J4422" i="4" s="1"/>
  <c r="I4423" i="4"/>
  <c r="J4423" i="4" s="1"/>
  <c r="I4424" i="4"/>
  <c r="J4424" i="4" s="1"/>
  <c r="I4425" i="4"/>
  <c r="J4425" i="4" s="1"/>
  <c r="I4426" i="4"/>
  <c r="J4426" i="4" s="1"/>
  <c r="I4427" i="4"/>
  <c r="J4427" i="4" s="1"/>
  <c r="I4428" i="4"/>
  <c r="J4428" i="4" s="1"/>
  <c r="I4429" i="4"/>
  <c r="J4429" i="4" s="1"/>
  <c r="I4430" i="4"/>
  <c r="J4430" i="4" s="1"/>
  <c r="I4431" i="4"/>
  <c r="J4431" i="4" s="1"/>
  <c r="I4432" i="4"/>
  <c r="J4432" i="4" s="1"/>
  <c r="I4433" i="4"/>
  <c r="J4433" i="4" s="1"/>
  <c r="I4434" i="4"/>
  <c r="J4434" i="4" s="1"/>
  <c r="I4435" i="4"/>
  <c r="J4435" i="4" s="1"/>
  <c r="I4436" i="4"/>
  <c r="J4436" i="4" s="1"/>
  <c r="I4437" i="4"/>
  <c r="J4437" i="4" s="1"/>
  <c r="I4438" i="4"/>
  <c r="J4438" i="4" s="1"/>
  <c r="I4439" i="4"/>
  <c r="J4439" i="4" s="1"/>
  <c r="I4440" i="4"/>
  <c r="J4440" i="4" s="1"/>
  <c r="I4441" i="4"/>
  <c r="J4441" i="4" s="1"/>
  <c r="I4442" i="4"/>
  <c r="J4442" i="4" s="1"/>
  <c r="I4443" i="4"/>
  <c r="J4443" i="4" s="1"/>
  <c r="I4444" i="4"/>
  <c r="J4444" i="4" s="1"/>
  <c r="I4445" i="4"/>
  <c r="J4445" i="4" s="1"/>
  <c r="I4446" i="4"/>
  <c r="J4446" i="4" s="1"/>
  <c r="I4447" i="4"/>
  <c r="J4447" i="4" s="1"/>
  <c r="I4448" i="4"/>
  <c r="J4448" i="4" s="1"/>
  <c r="I4449" i="4"/>
  <c r="J4449" i="4" s="1"/>
  <c r="I4450" i="4"/>
  <c r="J4450" i="4" s="1"/>
  <c r="I4451" i="4"/>
  <c r="J4451" i="4" s="1"/>
  <c r="I4452" i="4"/>
  <c r="J4452" i="4" s="1"/>
  <c r="I4453" i="4"/>
  <c r="J4453" i="4" s="1"/>
  <c r="I4454" i="4"/>
  <c r="J4454" i="4" s="1"/>
  <c r="I4455" i="4"/>
  <c r="J4455" i="4" s="1"/>
  <c r="I4456" i="4"/>
  <c r="J4456" i="4" s="1"/>
  <c r="I4457" i="4"/>
  <c r="J4457" i="4" s="1"/>
  <c r="I4458" i="4"/>
  <c r="J4458" i="4" s="1"/>
  <c r="I4459" i="4"/>
  <c r="J4459" i="4" s="1"/>
  <c r="I4460" i="4"/>
  <c r="J4460" i="4" s="1"/>
  <c r="I4461" i="4"/>
  <c r="J4461" i="4" s="1"/>
  <c r="I4462" i="4"/>
  <c r="J4462" i="4" s="1"/>
  <c r="I4463" i="4"/>
  <c r="J4463" i="4" s="1"/>
  <c r="I4464" i="4"/>
  <c r="J4464" i="4" s="1"/>
  <c r="I4465" i="4"/>
  <c r="J4465" i="4" s="1"/>
  <c r="I4466" i="4"/>
  <c r="J4466" i="4" s="1"/>
  <c r="I4467" i="4"/>
  <c r="J4467" i="4" s="1"/>
  <c r="I4468" i="4"/>
  <c r="J4468" i="4" s="1"/>
  <c r="I4469" i="4"/>
  <c r="J4469" i="4" s="1"/>
  <c r="I4470" i="4"/>
  <c r="J4470" i="4" s="1"/>
  <c r="I4471" i="4"/>
  <c r="J4471" i="4" s="1"/>
  <c r="I4472" i="4"/>
  <c r="J4472" i="4" s="1"/>
  <c r="I4473" i="4"/>
  <c r="J4473" i="4" s="1"/>
  <c r="I4474" i="4"/>
  <c r="J4474" i="4" s="1"/>
  <c r="I4475" i="4"/>
  <c r="J4475" i="4" s="1"/>
  <c r="I4476" i="4"/>
  <c r="J4476" i="4" s="1"/>
  <c r="I4477" i="4"/>
  <c r="J4477" i="4" s="1"/>
  <c r="I4478" i="4"/>
  <c r="J4478" i="4" s="1"/>
  <c r="I4479" i="4"/>
  <c r="J4479" i="4" s="1"/>
  <c r="I4480" i="4"/>
  <c r="J4480" i="4" s="1"/>
  <c r="I4481" i="4"/>
  <c r="J4481" i="4" s="1"/>
  <c r="I4482" i="4"/>
  <c r="J4482" i="4" s="1"/>
  <c r="I4483" i="4"/>
  <c r="J4483" i="4" s="1"/>
  <c r="I4484" i="4"/>
  <c r="J4484" i="4" s="1"/>
  <c r="I4485" i="4"/>
  <c r="J4485" i="4" s="1"/>
  <c r="I4486" i="4"/>
  <c r="J4486" i="4" s="1"/>
  <c r="I4487" i="4"/>
  <c r="J4487" i="4" s="1"/>
  <c r="I4488" i="4"/>
  <c r="J4488" i="4" s="1"/>
  <c r="I4489" i="4"/>
  <c r="J4489" i="4" s="1"/>
  <c r="I4490" i="4"/>
  <c r="J4490" i="4" s="1"/>
  <c r="I4491" i="4"/>
  <c r="J4491" i="4" s="1"/>
  <c r="I4492" i="4"/>
  <c r="J4492" i="4" s="1"/>
  <c r="I4493" i="4"/>
  <c r="J4493" i="4" s="1"/>
  <c r="I4494" i="4"/>
  <c r="J4494" i="4" s="1"/>
  <c r="I4495" i="4"/>
  <c r="J4495" i="4" s="1"/>
  <c r="I4496" i="4"/>
  <c r="J4496" i="4" s="1"/>
  <c r="I4497" i="4"/>
  <c r="J4497" i="4" s="1"/>
  <c r="I4498" i="4"/>
  <c r="J4498" i="4" s="1"/>
  <c r="I4499" i="4"/>
  <c r="J4499" i="4" s="1"/>
  <c r="I4500" i="4"/>
  <c r="J4500" i="4" s="1"/>
  <c r="I4501" i="4"/>
  <c r="J4501" i="4" s="1"/>
  <c r="I4502" i="4"/>
  <c r="J4502" i="4" s="1"/>
  <c r="I4503" i="4"/>
  <c r="J4503" i="4" s="1"/>
  <c r="I4504" i="4"/>
  <c r="J4504" i="4" s="1"/>
  <c r="I4505" i="4"/>
  <c r="J4505" i="4" s="1"/>
  <c r="I4506" i="4"/>
  <c r="J4506" i="4" s="1"/>
  <c r="I4507" i="4"/>
  <c r="J4507" i="4" s="1"/>
  <c r="I4508" i="4"/>
  <c r="J4508" i="4" s="1"/>
  <c r="I4509" i="4"/>
  <c r="J4509" i="4" s="1"/>
  <c r="I4510" i="4"/>
  <c r="J4510" i="4" s="1"/>
  <c r="I4511" i="4"/>
  <c r="J4511" i="4" s="1"/>
  <c r="I4512" i="4"/>
  <c r="J4512" i="4" s="1"/>
  <c r="I4513" i="4"/>
  <c r="J4513" i="4" s="1"/>
  <c r="I4514" i="4"/>
  <c r="J4514" i="4" s="1"/>
  <c r="I4515" i="4"/>
  <c r="J4515" i="4" s="1"/>
  <c r="I4516" i="4"/>
  <c r="J4516" i="4" s="1"/>
  <c r="I4517" i="4"/>
  <c r="J4517" i="4" s="1"/>
  <c r="I4518" i="4"/>
  <c r="J4518" i="4" s="1"/>
  <c r="I4519" i="4"/>
  <c r="J4519" i="4" s="1"/>
  <c r="I4520" i="4"/>
  <c r="J4520" i="4" s="1"/>
  <c r="I4521" i="4"/>
  <c r="J4521" i="4" s="1"/>
  <c r="I4522" i="4"/>
  <c r="J4522" i="4" s="1"/>
  <c r="I4523" i="4"/>
  <c r="J4523" i="4" s="1"/>
  <c r="I4524" i="4"/>
  <c r="J4524" i="4" s="1"/>
  <c r="I4525" i="4"/>
  <c r="J4525" i="4" s="1"/>
  <c r="I4526" i="4"/>
  <c r="J4526" i="4" s="1"/>
  <c r="I4527" i="4"/>
  <c r="J4527" i="4" s="1"/>
  <c r="I4528" i="4"/>
  <c r="J4528" i="4" s="1"/>
  <c r="I4529" i="4"/>
  <c r="J4529" i="4" s="1"/>
  <c r="I4530" i="4"/>
  <c r="J4530" i="4" s="1"/>
  <c r="I4531" i="4"/>
  <c r="J4531" i="4" s="1"/>
  <c r="I4532" i="4"/>
  <c r="J4532" i="4" s="1"/>
  <c r="I4533" i="4"/>
  <c r="J4533" i="4" s="1"/>
  <c r="I4534" i="4"/>
  <c r="J4534" i="4" s="1"/>
  <c r="I4535" i="4"/>
  <c r="J4535" i="4" s="1"/>
  <c r="I4536" i="4"/>
  <c r="J4536" i="4" s="1"/>
  <c r="I4537" i="4"/>
  <c r="J4537" i="4" s="1"/>
  <c r="I4538" i="4"/>
  <c r="J4538" i="4" s="1"/>
  <c r="I4539" i="4"/>
  <c r="J4539" i="4" s="1"/>
  <c r="I4540" i="4"/>
  <c r="J4540" i="4" s="1"/>
  <c r="I4541" i="4"/>
  <c r="J4541" i="4" s="1"/>
  <c r="I4542" i="4"/>
  <c r="J4542" i="4" s="1"/>
  <c r="I4543" i="4"/>
  <c r="J4543" i="4" s="1"/>
  <c r="I4544" i="4"/>
  <c r="J4544" i="4" s="1"/>
  <c r="I4545" i="4"/>
  <c r="J4545" i="4" s="1"/>
  <c r="I4546" i="4"/>
  <c r="J4546" i="4" s="1"/>
  <c r="I4547" i="4"/>
  <c r="J4547" i="4" s="1"/>
  <c r="I4548" i="4"/>
  <c r="J4548" i="4" s="1"/>
  <c r="I4549" i="4"/>
  <c r="J4549" i="4" s="1"/>
  <c r="I4550" i="4"/>
  <c r="J4550" i="4" s="1"/>
  <c r="I4551" i="4"/>
  <c r="J4551" i="4" s="1"/>
  <c r="I4552" i="4"/>
  <c r="J4552" i="4" s="1"/>
  <c r="I4553" i="4"/>
  <c r="J4553" i="4" s="1"/>
  <c r="I4554" i="4"/>
  <c r="J4554" i="4" s="1"/>
  <c r="I4555" i="4"/>
  <c r="J4555" i="4" s="1"/>
  <c r="I4556" i="4"/>
  <c r="J4556" i="4" s="1"/>
  <c r="I4557" i="4"/>
  <c r="J4557" i="4" s="1"/>
  <c r="I4558" i="4"/>
  <c r="J4558" i="4" s="1"/>
  <c r="I4559" i="4"/>
  <c r="J4559" i="4" s="1"/>
  <c r="I4560" i="4"/>
  <c r="J4560" i="4" s="1"/>
  <c r="I4561" i="4"/>
  <c r="J4561" i="4" s="1"/>
  <c r="I4562" i="4"/>
  <c r="J4562" i="4" s="1"/>
  <c r="I4563" i="4"/>
  <c r="J4563" i="4" s="1"/>
  <c r="I4564" i="4"/>
  <c r="J4564" i="4" s="1"/>
  <c r="I4565" i="4"/>
  <c r="J4565" i="4" s="1"/>
  <c r="I4566" i="4"/>
  <c r="J4566" i="4" s="1"/>
  <c r="I4567" i="4"/>
  <c r="J4567" i="4" s="1"/>
  <c r="I4568" i="4"/>
  <c r="J4568" i="4" s="1"/>
  <c r="I4569" i="4"/>
  <c r="J4569" i="4" s="1"/>
  <c r="I4570" i="4"/>
  <c r="J4570" i="4" s="1"/>
  <c r="I4571" i="4"/>
  <c r="J4571" i="4" s="1"/>
  <c r="I4572" i="4"/>
  <c r="J4572" i="4" s="1"/>
  <c r="I4573" i="4"/>
  <c r="J4573" i="4" s="1"/>
  <c r="I4574" i="4"/>
  <c r="J4574" i="4" s="1"/>
  <c r="I4575" i="4"/>
  <c r="J4575" i="4" s="1"/>
  <c r="I4576" i="4"/>
  <c r="J4576" i="4" s="1"/>
  <c r="I4577" i="4"/>
  <c r="J4577" i="4" s="1"/>
  <c r="I4578" i="4"/>
  <c r="J4578" i="4" s="1"/>
  <c r="I4579" i="4"/>
  <c r="J4579" i="4" s="1"/>
  <c r="I4580" i="4"/>
  <c r="J4580" i="4" s="1"/>
  <c r="I4581" i="4"/>
  <c r="J4581" i="4" s="1"/>
  <c r="I4582" i="4"/>
  <c r="J4582" i="4" s="1"/>
  <c r="I4583" i="4"/>
  <c r="J4583" i="4" s="1"/>
  <c r="I4584" i="4"/>
  <c r="J4584" i="4" s="1"/>
  <c r="I4585" i="4"/>
  <c r="J4585" i="4" s="1"/>
  <c r="I4586" i="4"/>
  <c r="J4586" i="4" s="1"/>
  <c r="I4587" i="4"/>
  <c r="J4587" i="4" s="1"/>
  <c r="I4588" i="4"/>
  <c r="J4588" i="4" s="1"/>
  <c r="I4589" i="4"/>
  <c r="J4589" i="4" s="1"/>
  <c r="I4590" i="4"/>
  <c r="J4590" i="4" s="1"/>
  <c r="I4591" i="4"/>
  <c r="J4591" i="4" s="1"/>
  <c r="I4592" i="4"/>
  <c r="J4592" i="4" s="1"/>
  <c r="I4593" i="4"/>
  <c r="J4593" i="4" s="1"/>
  <c r="I4594" i="4"/>
  <c r="J4594" i="4" s="1"/>
  <c r="I4595" i="4"/>
  <c r="J4595" i="4" s="1"/>
  <c r="I4596" i="4"/>
  <c r="J4596" i="4" s="1"/>
  <c r="I4597" i="4"/>
  <c r="J4597" i="4" s="1"/>
  <c r="I4598" i="4"/>
  <c r="J4598" i="4" s="1"/>
  <c r="I4599" i="4"/>
  <c r="J4599" i="4" s="1"/>
  <c r="I4600" i="4"/>
  <c r="J4600" i="4" s="1"/>
  <c r="I4601" i="4"/>
  <c r="J4601" i="4" s="1"/>
  <c r="I4602" i="4"/>
  <c r="J4602" i="4" s="1"/>
  <c r="I4603" i="4"/>
  <c r="J4603" i="4" s="1"/>
  <c r="I4604" i="4"/>
  <c r="J4604" i="4" s="1"/>
  <c r="I4605" i="4"/>
  <c r="J4605" i="4" s="1"/>
  <c r="I4606" i="4"/>
  <c r="J4606" i="4" s="1"/>
  <c r="I4607" i="4"/>
  <c r="J4607" i="4" s="1"/>
  <c r="I4608" i="4"/>
  <c r="J4608" i="4" s="1"/>
  <c r="I4609" i="4"/>
  <c r="J4609" i="4" s="1"/>
  <c r="I4610" i="4"/>
  <c r="J4610" i="4" s="1"/>
  <c r="I4611" i="4"/>
  <c r="J4611" i="4" s="1"/>
  <c r="I4612" i="4"/>
  <c r="J4612" i="4" s="1"/>
  <c r="I4613" i="4"/>
  <c r="J4613" i="4" s="1"/>
  <c r="I4614" i="4"/>
  <c r="J4614" i="4" s="1"/>
  <c r="I4615" i="4"/>
  <c r="J4615" i="4" s="1"/>
  <c r="I4616" i="4"/>
  <c r="J4616" i="4" s="1"/>
  <c r="I4617" i="4"/>
  <c r="J4617" i="4" s="1"/>
  <c r="I4618" i="4"/>
  <c r="J4618" i="4" s="1"/>
  <c r="I4619" i="4"/>
  <c r="J4619" i="4" s="1"/>
  <c r="I4620" i="4"/>
  <c r="J4620" i="4" s="1"/>
  <c r="I4621" i="4"/>
  <c r="J4621" i="4" s="1"/>
  <c r="I4622" i="4"/>
  <c r="J4622" i="4" s="1"/>
  <c r="I4623" i="4"/>
  <c r="J4623" i="4" s="1"/>
  <c r="I4624" i="4"/>
  <c r="J4624" i="4" s="1"/>
  <c r="I4625" i="4"/>
  <c r="J4625" i="4" s="1"/>
  <c r="I4626" i="4"/>
  <c r="J4626" i="4" s="1"/>
  <c r="I4627" i="4"/>
  <c r="J4627" i="4" s="1"/>
  <c r="I4628" i="4"/>
  <c r="J4628" i="4" s="1"/>
  <c r="I4629" i="4"/>
  <c r="J4629" i="4" s="1"/>
  <c r="I4630" i="4"/>
  <c r="J4630" i="4" s="1"/>
  <c r="I4631" i="4"/>
  <c r="J4631" i="4" s="1"/>
  <c r="I4632" i="4"/>
  <c r="J4632" i="4" s="1"/>
  <c r="I4633" i="4"/>
  <c r="J4633" i="4" s="1"/>
  <c r="I4634" i="4"/>
  <c r="J4634" i="4" s="1"/>
  <c r="I4635" i="4"/>
  <c r="J4635" i="4" s="1"/>
  <c r="I4636" i="4"/>
  <c r="J4636" i="4" s="1"/>
  <c r="I4637" i="4"/>
  <c r="J4637" i="4" s="1"/>
  <c r="I4638" i="4"/>
  <c r="J4638" i="4" s="1"/>
  <c r="I4639" i="4"/>
  <c r="J4639" i="4" s="1"/>
  <c r="I4640" i="4"/>
  <c r="J4640" i="4" s="1"/>
  <c r="I4641" i="4"/>
  <c r="J4641" i="4" s="1"/>
  <c r="I4642" i="4"/>
  <c r="J4642" i="4" s="1"/>
  <c r="I4643" i="4"/>
  <c r="J4643" i="4" s="1"/>
  <c r="I4644" i="4"/>
  <c r="J4644" i="4" s="1"/>
  <c r="I4645" i="4"/>
  <c r="J4645" i="4" s="1"/>
  <c r="I4646" i="4"/>
  <c r="J4646" i="4" s="1"/>
  <c r="I4647" i="4"/>
  <c r="J4647" i="4" s="1"/>
  <c r="I4648" i="4"/>
  <c r="J4648" i="4" s="1"/>
  <c r="I4649" i="4"/>
  <c r="J4649" i="4" s="1"/>
  <c r="I4650" i="4"/>
  <c r="J4650" i="4" s="1"/>
  <c r="I4651" i="4"/>
  <c r="J4651" i="4" s="1"/>
  <c r="I4652" i="4"/>
  <c r="J4652" i="4" s="1"/>
  <c r="I4653" i="4"/>
  <c r="J4653" i="4" s="1"/>
  <c r="I4654" i="4"/>
  <c r="J4654" i="4" s="1"/>
  <c r="I4655" i="4"/>
  <c r="J4655" i="4" s="1"/>
  <c r="I4656" i="4"/>
  <c r="J4656" i="4" s="1"/>
  <c r="I4657" i="4"/>
  <c r="J4657" i="4" s="1"/>
  <c r="I4658" i="4"/>
  <c r="J4658" i="4" s="1"/>
  <c r="I4659" i="4"/>
  <c r="J4659" i="4" s="1"/>
  <c r="I4660" i="4"/>
  <c r="J4660" i="4" s="1"/>
  <c r="I4661" i="4"/>
  <c r="J4661" i="4" s="1"/>
  <c r="I4662" i="4"/>
  <c r="J4662" i="4" s="1"/>
  <c r="I4663" i="4"/>
  <c r="J4663" i="4" s="1"/>
  <c r="I4664" i="4"/>
  <c r="J4664" i="4" s="1"/>
  <c r="I4665" i="4"/>
  <c r="J4665" i="4" s="1"/>
  <c r="I4666" i="4"/>
  <c r="J4666" i="4" s="1"/>
  <c r="I4667" i="4"/>
  <c r="J4667" i="4" s="1"/>
  <c r="I4668" i="4"/>
  <c r="J4668" i="4" s="1"/>
  <c r="I4669" i="4"/>
  <c r="J4669" i="4" s="1"/>
  <c r="I4670" i="4"/>
  <c r="J4670" i="4" s="1"/>
  <c r="I4671" i="4"/>
  <c r="J4671" i="4" s="1"/>
  <c r="I4672" i="4"/>
  <c r="J4672" i="4" s="1"/>
  <c r="I4673" i="4"/>
  <c r="J4673" i="4" s="1"/>
  <c r="I4674" i="4"/>
  <c r="J4674" i="4" s="1"/>
  <c r="I4675" i="4"/>
  <c r="J4675" i="4" s="1"/>
  <c r="I4676" i="4"/>
  <c r="J4676" i="4" s="1"/>
  <c r="I4677" i="4"/>
  <c r="J4677" i="4" s="1"/>
  <c r="I4678" i="4"/>
  <c r="J4678" i="4" s="1"/>
  <c r="I4679" i="4"/>
  <c r="J4679" i="4" s="1"/>
  <c r="I4680" i="4"/>
  <c r="J4680" i="4" s="1"/>
  <c r="I4681" i="4"/>
  <c r="J4681" i="4" s="1"/>
  <c r="I4682" i="4"/>
  <c r="J4682" i="4" s="1"/>
  <c r="I4683" i="4"/>
  <c r="J4683" i="4" s="1"/>
  <c r="I4684" i="4"/>
  <c r="J4684" i="4" s="1"/>
  <c r="I4685" i="4"/>
  <c r="J4685" i="4" s="1"/>
  <c r="I4686" i="4"/>
  <c r="J4686" i="4" s="1"/>
  <c r="I4687" i="4"/>
  <c r="J4687" i="4" s="1"/>
  <c r="I4688" i="4"/>
  <c r="J4688" i="4" s="1"/>
  <c r="I4689" i="4"/>
  <c r="J4689" i="4" s="1"/>
  <c r="I4690" i="4"/>
  <c r="J4690" i="4" s="1"/>
  <c r="I4691" i="4"/>
  <c r="J4691" i="4" s="1"/>
  <c r="I4692" i="4"/>
  <c r="J4692" i="4" s="1"/>
  <c r="I4693" i="4"/>
  <c r="J4693" i="4" s="1"/>
  <c r="I4694" i="4"/>
  <c r="J4694" i="4" s="1"/>
  <c r="I4695" i="4"/>
  <c r="J4695" i="4" s="1"/>
  <c r="I4696" i="4"/>
  <c r="J4696" i="4" s="1"/>
  <c r="I4697" i="4"/>
  <c r="J4697" i="4" s="1"/>
  <c r="I4698" i="4"/>
  <c r="J4698" i="4" s="1"/>
  <c r="I4699" i="4"/>
  <c r="J4699" i="4" s="1"/>
  <c r="I4700" i="4"/>
  <c r="J4700" i="4" s="1"/>
  <c r="I4701" i="4"/>
  <c r="J4701" i="4" s="1"/>
  <c r="I4702" i="4"/>
  <c r="J4702" i="4" s="1"/>
  <c r="I4703" i="4"/>
  <c r="J4703" i="4" s="1"/>
  <c r="I4704" i="4"/>
  <c r="J4704" i="4" s="1"/>
  <c r="I4705" i="4"/>
  <c r="J4705" i="4" s="1"/>
  <c r="I4706" i="4"/>
  <c r="J4706" i="4" s="1"/>
  <c r="I4707" i="4"/>
  <c r="J4707" i="4" s="1"/>
  <c r="I4708" i="4"/>
  <c r="J4708" i="4" s="1"/>
  <c r="I4709" i="4"/>
  <c r="J4709" i="4" s="1"/>
  <c r="I4710" i="4"/>
  <c r="J4710" i="4" s="1"/>
  <c r="I4711" i="4"/>
  <c r="J4711" i="4" s="1"/>
  <c r="I4712" i="4"/>
  <c r="J4712" i="4" s="1"/>
  <c r="I4713" i="4"/>
  <c r="J4713" i="4" s="1"/>
  <c r="I4714" i="4"/>
  <c r="J4714" i="4" s="1"/>
  <c r="I4715" i="4"/>
  <c r="J4715" i="4" s="1"/>
  <c r="I4716" i="4"/>
  <c r="J4716" i="4" s="1"/>
  <c r="I4717" i="4"/>
  <c r="J4717" i="4" s="1"/>
  <c r="I4718" i="4"/>
  <c r="J4718" i="4" s="1"/>
  <c r="I4719" i="4"/>
  <c r="J4719" i="4" s="1"/>
  <c r="I4720" i="4"/>
  <c r="J4720" i="4" s="1"/>
  <c r="I4721" i="4"/>
  <c r="J4721" i="4" s="1"/>
  <c r="I4722" i="4"/>
  <c r="J4722" i="4" s="1"/>
  <c r="I4723" i="4"/>
  <c r="J4723" i="4" s="1"/>
  <c r="I4724" i="4"/>
  <c r="J4724" i="4" s="1"/>
  <c r="I4725" i="4"/>
  <c r="J4725" i="4" s="1"/>
  <c r="I4726" i="4"/>
  <c r="J4726" i="4" s="1"/>
  <c r="I4727" i="4"/>
  <c r="J4727" i="4" s="1"/>
  <c r="I4728" i="4"/>
  <c r="J4728" i="4" s="1"/>
  <c r="I4729" i="4"/>
  <c r="J4729" i="4" s="1"/>
  <c r="I4730" i="4"/>
  <c r="J4730" i="4" s="1"/>
  <c r="I4731" i="4"/>
  <c r="J4731" i="4" s="1"/>
  <c r="I4732" i="4"/>
  <c r="J4732" i="4" s="1"/>
  <c r="I4733" i="4"/>
  <c r="J4733" i="4" s="1"/>
  <c r="I4734" i="4"/>
  <c r="J4734" i="4" s="1"/>
  <c r="I4735" i="4"/>
  <c r="J4735" i="4" s="1"/>
  <c r="I4736" i="4"/>
  <c r="J4736" i="4" s="1"/>
  <c r="I4737" i="4"/>
  <c r="J4737" i="4" s="1"/>
  <c r="I4738" i="4"/>
  <c r="J4738" i="4" s="1"/>
  <c r="I4739" i="4"/>
  <c r="J4739" i="4" s="1"/>
  <c r="I4740" i="4"/>
  <c r="J4740" i="4" s="1"/>
  <c r="I4741" i="4"/>
  <c r="J4741" i="4" s="1"/>
  <c r="I4742" i="4"/>
  <c r="J4742" i="4" s="1"/>
  <c r="I4743" i="4"/>
  <c r="J4743" i="4" s="1"/>
  <c r="I4744" i="4"/>
  <c r="J4744" i="4" s="1"/>
  <c r="I4745" i="4"/>
  <c r="J4745" i="4" s="1"/>
  <c r="I4746" i="4"/>
  <c r="J4746" i="4" s="1"/>
  <c r="I4747" i="4"/>
  <c r="J4747" i="4" s="1"/>
  <c r="I4748" i="4"/>
  <c r="J4748" i="4" s="1"/>
  <c r="I4749" i="4"/>
  <c r="J4749" i="4" s="1"/>
  <c r="I4750" i="4"/>
  <c r="J4750" i="4" s="1"/>
  <c r="I4751" i="4"/>
  <c r="J4751" i="4" s="1"/>
  <c r="I4752" i="4"/>
  <c r="J4752" i="4" s="1"/>
  <c r="I4753" i="4"/>
  <c r="J4753" i="4" s="1"/>
  <c r="I4754" i="4"/>
  <c r="J4754" i="4" s="1"/>
  <c r="I4755" i="4"/>
  <c r="J4755" i="4" s="1"/>
  <c r="I4756" i="4"/>
  <c r="J4756" i="4" s="1"/>
  <c r="I4757" i="4"/>
  <c r="J4757" i="4" s="1"/>
  <c r="I4758" i="4"/>
  <c r="J4758" i="4" s="1"/>
  <c r="I4759" i="4"/>
  <c r="J4759" i="4" s="1"/>
  <c r="I4760" i="4"/>
  <c r="J4760" i="4" s="1"/>
  <c r="I4761" i="4"/>
  <c r="J4761" i="4" s="1"/>
  <c r="I4762" i="4"/>
  <c r="J4762" i="4" s="1"/>
  <c r="I4763" i="4"/>
  <c r="J4763" i="4" s="1"/>
  <c r="I4764" i="4"/>
  <c r="J4764" i="4" s="1"/>
  <c r="I4765" i="4"/>
  <c r="J4765" i="4" s="1"/>
  <c r="I4766" i="4"/>
  <c r="J4766" i="4" s="1"/>
  <c r="I4767" i="4"/>
  <c r="J4767" i="4" s="1"/>
  <c r="I4768" i="4"/>
  <c r="J4768" i="4" s="1"/>
  <c r="I4769" i="4"/>
  <c r="J4769" i="4" s="1"/>
  <c r="I4770" i="4"/>
  <c r="J4770" i="4" s="1"/>
  <c r="I4771" i="4"/>
  <c r="J4771" i="4" s="1"/>
  <c r="I4772" i="4"/>
  <c r="J4772" i="4" s="1"/>
  <c r="I4773" i="4"/>
  <c r="J4773" i="4" s="1"/>
  <c r="I4774" i="4"/>
  <c r="J4774" i="4" s="1"/>
  <c r="I4775" i="4"/>
  <c r="J4775" i="4" s="1"/>
  <c r="I4776" i="4"/>
  <c r="J4776" i="4" s="1"/>
  <c r="I4777" i="4"/>
  <c r="J4777" i="4" s="1"/>
  <c r="I4778" i="4"/>
  <c r="J4778" i="4" s="1"/>
  <c r="I4779" i="4"/>
  <c r="J4779" i="4" s="1"/>
  <c r="I4780" i="4"/>
  <c r="J4780" i="4" s="1"/>
  <c r="I4781" i="4"/>
  <c r="J4781" i="4" s="1"/>
  <c r="I4782" i="4"/>
  <c r="J4782" i="4" s="1"/>
  <c r="I4783" i="4"/>
  <c r="J4783" i="4" s="1"/>
  <c r="I4784" i="4"/>
  <c r="J4784" i="4" s="1"/>
  <c r="I4785" i="4"/>
  <c r="J4785" i="4" s="1"/>
  <c r="I4786" i="4"/>
  <c r="J4786" i="4" s="1"/>
  <c r="I4787" i="4"/>
  <c r="J4787" i="4" s="1"/>
  <c r="I4788" i="4"/>
  <c r="J4788" i="4" s="1"/>
  <c r="I4789" i="4"/>
  <c r="J4789" i="4" s="1"/>
  <c r="I4790" i="4"/>
  <c r="J4790" i="4" s="1"/>
  <c r="I4791" i="4"/>
  <c r="J4791" i="4" s="1"/>
  <c r="I4792" i="4"/>
  <c r="J4792" i="4" s="1"/>
  <c r="I4793" i="4"/>
  <c r="J4793" i="4" s="1"/>
  <c r="I4794" i="4"/>
  <c r="J4794" i="4" s="1"/>
  <c r="I4795" i="4"/>
  <c r="J4795" i="4" s="1"/>
  <c r="I4796" i="4"/>
  <c r="J4796" i="4" s="1"/>
  <c r="I4797" i="4"/>
  <c r="J4797" i="4" s="1"/>
  <c r="I4798" i="4"/>
  <c r="J4798" i="4" s="1"/>
  <c r="I4799" i="4"/>
  <c r="J4799" i="4" s="1"/>
  <c r="I4800" i="4"/>
  <c r="J4800" i="4" s="1"/>
  <c r="I4801" i="4"/>
  <c r="J4801" i="4" s="1"/>
  <c r="I4802" i="4"/>
  <c r="J4802" i="4" s="1"/>
  <c r="I4803" i="4"/>
  <c r="J4803" i="4" s="1"/>
  <c r="I4804" i="4"/>
  <c r="J4804" i="4" s="1"/>
  <c r="I4805" i="4"/>
  <c r="J4805" i="4" s="1"/>
  <c r="I4806" i="4"/>
  <c r="J4806" i="4" s="1"/>
  <c r="I4807" i="4"/>
  <c r="J4807" i="4" s="1"/>
  <c r="I4808" i="4"/>
  <c r="J4808" i="4" s="1"/>
  <c r="I4809" i="4"/>
  <c r="J4809" i="4" s="1"/>
  <c r="I4810" i="4"/>
  <c r="J4810" i="4" s="1"/>
  <c r="I4811" i="4"/>
  <c r="J4811" i="4" s="1"/>
  <c r="I4812" i="4"/>
  <c r="J4812" i="4" s="1"/>
  <c r="I4813" i="4"/>
  <c r="J4813" i="4" s="1"/>
  <c r="I4814" i="4"/>
  <c r="J4814" i="4" s="1"/>
  <c r="I4815" i="4"/>
  <c r="J4815" i="4" s="1"/>
  <c r="I4816" i="4"/>
  <c r="J4816" i="4" s="1"/>
  <c r="I4817" i="4"/>
  <c r="J4817" i="4" s="1"/>
  <c r="I4818" i="4"/>
  <c r="J4818" i="4" s="1"/>
  <c r="I4819" i="4"/>
  <c r="J4819" i="4" s="1"/>
  <c r="I4820" i="4"/>
  <c r="J4820" i="4" s="1"/>
  <c r="I4821" i="4"/>
  <c r="J4821" i="4" s="1"/>
  <c r="I4822" i="4"/>
  <c r="J4822" i="4" s="1"/>
  <c r="I4823" i="4"/>
  <c r="J4823" i="4" s="1"/>
  <c r="I4824" i="4"/>
  <c r="J4824" i="4" s="1"/>
  <c r="I4825" i="4"/>
  <c r="J4825" i="4" s="1"/>
  <c r="I4826" i="4"/>
  <c r="J4826" i="4" s="1"/>
  <c r="I4827" i="4"/>
  <c r="J4827" i="4" s="1"/>
  <c r="I4828" i="4"/>
  <c r="J4828" i="4" s="1"/>
  <c r="I4829" i="4"/>
  <c r="J4829" i="4" s="1"/>
  <c r="I4830" i="4"/>
  <c r="J4830" i="4" s="1"/>
  <c r="I4831" i="4"/>
  <c r="J4831" i="4" s="1"/>
  <c r="I4832" i="4"/>
  <c r="J4832" i="4" s="1"/>
  <c r="I4833" i="4"/>
  <c r="J4833" i="4" s="1"/>
  <c r="I4834" i="4"/>
  <c r="J4834" i="4" s="1"/>
  <c r="I4835" i="4"/>
  <c r="J4835" i="4" s="1"/>
  <c r="I4836" i="4"/>
  <c r="J4836" i="4" s="1"/>
  <c r="I4837" i="4"/>
  <c r="J4837" i="4" s="1"/>
  <c r="I4838" i="4"/>
  <c r="J4838" i="4" s="1"/>
  <c r="I4839" i="4"/>
  <c r="J4839" i="4" s="1"/>
  <c r="I4840" i="4"/>
  <c r="J4840" i="4" s="1"/>
  <c r="I4841" i="4"/>
  <c r="J4841" i="4" s="1"/>
  <c r="I4842" i="4"/>
  <c r="J4842" i="4" s="1"/>
  <c r="I4843" i="4"/>
  <c r="J4843" i="4" s="1"/>
  <c r="I4844" i="4"/>
  <c r="J4844" i="4" s="1"/>
  <c r="I4845" i="4"/>
  <c r="J4845" i="4" s="1"/>
  <c r="I4846" i="4"/>
  <c r="J4846" i="4" s="1"/>
  <c r="I4847" i="4"/>
  <c r="J4847" i="4" s="1"/>
  <c r="I4848" i="4"/>
  <c r="J4848" i="4" s="1"/>
  <c r="I4849" i="4"/>
  <c r="J4849" i="4" s="1"/>
  <c r="I4850" i="4"/>
  <c r="J4850" i="4" s="1"/>
  <c r="I4851" i="4"/>
  <c r="J4851" i="4" s="1"/>
  <c r="I4852" i="4"/>
  <c r="J4852" i="4" s="1"/>
  <c r="I4853" i="4"/>
  <c r="J4853" i="4" s="1"/>
  <c r="I4854" i="4"/>
  <c r="J4854" i="4" s="1"/>
  <c r="I4855" i="4"/>
  <c r="J4855" i="4" s="1"/>
  <c r="I4856" i="4"/>
  <c r="J4856" i="4" s="1"/>
  <c r="I4857" i="4"/>
  <c r="J4857" i="4" s="1"/>
  <c r="I4858" i="4"/>
  <c r="J4858" i="4" s="1"/>
  <c r="I4859" i="4"/>
  <c r="J4859" i="4" s="1"/>
  <c r="I4860" i="4"/>
  <c r="J4860" i="4" s="1"/>
  <c r="I4861" i="4"/>
  <c r="J4861" i="4" s="1"/>
  <c r="I4862" i="4"/>
  <c r="J4862" i="4" s="1"/>
  <c r="I4863" i="4"/>
  <c r="J4863" i="4" s="1"/>
  <c r="I4864" i="4"/>
  <c r="J4864" i="4" s="1"/>
  <c r="I4865" i="4"/>
  <c r="J4865" i="4" s="1"/>
  <c r="I4866" i="4"/>
  <c r="J4866" i="4" s="1"/>
  <c r="I4867" i="4"/>
  <c r="J4867" i="4" s="1"/>
  <c r="I4868" i="4"/>
  <c r="J4868" i="4" s="1"/>
  <c r="I4869" i="4"/>
  <c r="J4869" i="4" s="1"/>
  <c r="I4870" i="4"/>
  <c r="J4870" i="4" s="1"/>
  <c r="I4871" i="4"/>
  <c r="J4871" i="4" s="1"/>
  <c r="I4872" i="4"/>
  <c r="J4872" i="4" s="1"/>
  <c r="I4873" i="4"/>
  <c r="J4873" i="4" s="1"/>
  <c r="I4874" i="4"/>
  <c r="J4874" i="4" s="1"/>
  <c r="I4875" i="4"/>
  <c r="J4875" i="4" s="1"/>
  <c r="I4876" i="4"/>
  <c r="J4876" i="4" s="1"/>
  <c r="I4877" i="4"/>
  <c r="J4877" i="4" s="1"/>
  <c r="I4878" i="4"/>
  <c r="J4878" i="4" s="1"/>
  <c r="I4879" i="4"/>
  <c r="J4879" i="4" s="1"/>
  <c r="I4880" i="4"/>
  <c r="J4880" i="4" s="1"/>
  <c r="I4881" i="4"/>
  <c r="J4881" i="4" s="1"/>
  <c r="I4882" i="4"/>
  <c r="J4882" i="4" s="1"/>
  <c r="I4883" i="4"/>
  <c r="J4883" i="4" s="1"/>
  <c r="I4884" i="4"/>
  <c r="J4884" i="4" s="1"/>
  <c r="I4885" i="4"/>
  <c r="J4885" i="4" s="1"/>
  <c r="I4886" i="4"/>
  <c r="J4886" i="4" s="1"/>
  <c r="I4887" i="4"/>
  <c r="J4887" i="4" s="1"/>
  <c r="I4888" i="4"/>
  <c r="J4888" i="4" s="1"/>
  <c r="I4889" i="4"/>
  <c r="J4889" i="4" s="1"/>
  <c r="I4890" i="4"/>
  <c r="J4890" i="4" s="1"/>
  <c r="I4891" i="4"/>
  <c r="J4891" i="4" s="1"/>
  <c r="I4892" i="4"/>
  <c r="J4892" i="4" s="1"/>
  <c r="I4893" i="4"/>
  <c r="J4893" i="4" s="1"/>
  <c r="I4894" i="4"/>
  <c r="J4894" i="4" s="1"/>
  <c r="I4895" i="4"/>
  <c r="J4895" i="4" s="1"/>
  <c r="I4896" i="4"/>
  <c r="J4896" i="4" s="1"/>
  <c r="I4897" i="4"/>
  <c r="J4897" i="4" s="1"/>
  <c r="I4898" i="4"/>
  <c r="J4898" i="4" s="1"/>
  <c r="I4899" i="4"/>
  <c r="J4899" i="4" s="1"/>
  <c r="I4900" i="4"/>
  <c r="J4900" i="4" s="1"/>
  <c r="I4901" i="4"/>
  <c r="J4901" i="4" s="1"/>
  <c r="I4902" i="4"/>
  <c r="J4902" i="4" s="1"/>
  <c r="I4903" i="4"/>
  <c r="J4903" i="4" s="1"/>
  <c r="I4904" i="4"/>
  <c r="J4904" i="4" s="1"/>
  <c r="I4905" i="4"/>
  <c r="J4905" i="4" s="1"/>
  <c r="I4906" i="4"/>
  <c r="J4906" i="4" s="1"/>
  <c r="I4907" i="4"/>
  <c r="J4907" i="4" s="1"/>
  <c r="I4908" i="4"/>
  <c r="J4908" i="4" s="1"/>
  <c r="I4909" i="4"/>
  <c r="J4909" i="4" s="1"/>
  <c r="I4910" i="4"/>
  <c r="J4910" i="4" s="1"/>
  <c r="I4911" i="4"/>
  <c r="J4911" i="4" s="1"/>
  <c r="I4912" i="4"/>
  <c r="J4912" i="4" s="1"/>
  <c r="I4913" i="4"/>
  <c r="J4913" i="4" s="1"/>
  <c r="I4914" i="4"/>
  <c r="J4914" i="4" s="1"/>
  <c r="I4915" i="4"/>
  <c r="J4915" i="4" s="1"/>
  <c r="I4916" i="4"/>
  <c r="J4916" i="4" s="1"/>
  <c r="I4917" i="4"/>
  <c r="J4917" i="4" s="1"/>
  <c r="I4918" i="4"/>
  <c r="J4918" i="4" s="1"/>
  <c r="I4919" i="4"/>
  <c r="J4919" i="4" s="1"/>
  <c r="I4920" i="4"/>
  <c r="J4920" i="4" s="1"/>
  <c r="I4921" i="4"/>
  <c r="J4921" i="4" s="1"/>
  <c r="I4922" i="4"/>
  <c r="J4922" i="4" s="1"/>
  <c r="I4923" i="4"/>
  <c r="J4923" i="4" s="1"/>
  <c r="I4924" i="4"/>
  <c r="J4924" i="4" s="1"/>
  <c r="I4925" i="4"/>
  <c r="J4925" i="4" s="1"/>
  <c r="I4926" i="4"/>
  <c r="J4926" i="4" s="1"/>
  <c r="I4927" i="4"/>
  <c r="J4927" i="4" s="1"/>
  <c r="I4928" i="4"/>
  <c r="J4928" i="4" s="1"/>
  <c r="I4929" i="4"/>
  <c r="J4929" i="4" s="1"/>
  <c r="I4930" i="4"/>
  <c r="J4930" i="4" s="1"/>
  <c r="I4931" i="4"/>
  <c r="J4931" i="4" s="1"/>
  <c r="I4932" i="4"/>
  <c r="J4932" i="4" s="1"/>
  <c r="I4933" i="4"/>
  <c r="J4933" i="4" s="1"/>
  <c r="I4934" i="4"/>
  <c r="J4934" i="4" s="1"/>
  <c r="I4935" i="4"/>
  <c r="J4935" i="4" s="1"/>
  <c r="I4936" i="4"/>
  <c r="J4936" i="4" s="1"/>
  <c r="I4937" i="4"/>
  <c r="J4937" i="4" s="1"/>
  <c r="I4938" i="4"/>
  <c r="J4938" i="4" s="1"/>
  <c r="I4939" i="4"/>
  <c r="J4939" i="4" s="1"/>
  <c r="I4940" i="4"/>
  <c r="J4940" i="4" s="1"/>
  <c r="I4941" i="4"/>
  <c r="J4941" i="4" s="1"/>
  <c r="I4942" i="4"/>
  <c r="J4942" i="4" s="1"/>
  <c r="I4943" i="4"/>
  <c r="J4943" i="4" s="1"/>
  <c r="I4944" i="4"/>
  <c r="J4944" i="4" s="1"/>
  <c r="I4945" i="4"/>
  <c r="J4945" i="4" s="1"/>
  <c r="I4946" i="4"/>
  <c r="J4946" i="4" s="1"/>
  <c r="I4947" i="4"/>
  <c r="J4947" i="4" s="1"/>
  <c r="I4948" i="4"/>
  <c r="J4948" i="4" s="1"/>
  <c r="I4949" i="4"/>
  <c r="J4949" i="4" s="1"/>
  <c r="I4950" i="4"/>
  <c r="J4950" i="4" s="1"/>
  <c r="I4951" i="4"/>
  <c r="J4951" i="4" s="1"/>
  <c r="I4952" i="4"/>
  <c r="J4952" i="4" s="1"/>
  <c r="I4953" i="4"/>
  <c r="J4953" i="4" s="1"/>
  <c r="I4954" i="4"/>
  <c r="J4954" i="4" s="1"/>
  <c r="I4955" i="4"/>
  <c r="J4955" i="4" s="1"/>
  <c r="I4956" i="4"/>
  <c r="J4956" i="4" s="1"/>
  <c r="I4957" i="4"/>
  <c r="J4957" i="4" s="1"/>
  <c r="I4958" i="4"/>
  <c r="J4958" i="4" s="1"/>
  <c r="I4959" i="4"/>
  <c r="J4959" i="4" s="1"/>
  <c r="I4960" i="4"/>
  <c r="J4960" i="4" s="1"/>
  <c r="I4961" i="4"/>
  <c r="J4961" i="4" s="1"/>
  <c r="I4962" i="4"/>
  <c r="J4962" i="4" s="1"/>
  <c r="I4963" i="4"/>
  <c r="J4963" i="4" s="1"/>
  <c r="I4964" i="4"/>
  <c r="J4964" i="4" s="1"/>
  <c r="I4965" i="4"/>
  <c r="J4965" i="4" s="1"/>
  <c r="I4966" i="4"/>
  <c r="J4966" i="4" s="1"/>
  <c r="I4967" i="4"/>
  <c r="J4967" i="4" s="1"/>
  <c r="I4968" i="4"/>
  <c r="J4968" i="4" s="1"/>
  <c r="I4969" i="4"/>
  <c r="J4969" i="4" s="1"/>
  <c r="I4970" i="4"/>
  <c r="J4970" i="4" s="1"/>
  <c r="I4971" i="4"/>
  <c r="J4971" i="4" s="1"/>
  <c r="I4972" i="4"/>
  <c r="J4972" i="4" s="1"/>
  <c r="I4973" i="4"/>
  <c r="J4973" i="4" s="1"/>
  <c r="I4974" i="4"/>
  <c r="J4974" i="4" s="1"/>
  <c r="I4975" i="4"/>
  <c r="J4975" i="4" s="1"/>
  <c r="I4976" i="4"/>
  <c r="J4976" i="4" s="1"/>
  <c r="I4977" i="4"/>
  <c r="J4977" i="4" s="1"/>
  <c r="I4978" i="4"/>
  <c r="J4978" i="4" s="1"/>
  <c r="I4979" i="4"/>
  <c r="J4979" i="4" s="1"/>
  <c r="I4980" i="4"/>
  <c r="J4980" i="4" s="1"/>
  <c r="I4981" i="4"/>
  <c r="J4981" i="4" s="1"/>
  <c r="I4982" i="4"/>
  <c r="J4982" i="4" s="1"/>
  <c r="I4983" i="4"/>
  <c r="J4983" i="4" s="1"/>
  <c r="I4984" i="4"/>
  <c r="J4984" i="4" s="1"/>
  <c r="I4985" i="4"/>
  <c r="J4985" i="4" s="1"/>
  <c r="I4986" i="4"/>
  <c r="J4986" i="4" s="1"/>
  <c r="I4987" i="4"/>
  <c r="J4987" i="4" s="1"/>
  <c r="I4988" i="4"/>
  <c r="J4988" i="4" s="1"/>
  <c r="I4989" i="4"/>
  <c r="J4989" i="4" s="1"/>
  <c r="I4990" i="4"/>
  <c r="J4990" i="4" s="1"/>
  <c r="I4991" i="4"/>
  <c r="J4991" i="4" s="1"/>
  <c r="I4992" i="4"/>
  <c r="J4992" i="4" s="1"/>
  <c r="I4993" i="4"/>
  <c r="J4993" i="4" s="1"/>
  <c r="I4994" i="4"/>
  <c r="J4994" i="4" s="1"/>
  <c r="I4995" i="4"/>
  <c r="J4995" i="4" s="1"/>
  <c r="I4996" i="4"/>
  <c r="J4996" i="4" s="1"/>
  <c r="I4997" i="4"/>
  <c r="J4997" i="4" s="1"/>
  <c r="I4998" i="4"/>
  <c r="J4998" i="4" s="1"/>
  <c r="I4999" i="4"/>
  <c r="J4999" i="4" s="1"/>
  <c r="I5000" i="4"/>
  <c r="J5000" i="4" s="1"/>
  <c r="I5001" i="4"/>
  <c r="J5001" i="4" s="1"/>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3"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1"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H6542" i="3"/>
  <c r="H6543" i="3"/>
  <c r="H6544" i="3"/>
  <c r="H6545" i="3"/>
  <c r="H6546" i="3"/>
  <c r="H6547" i="3"/>
  <c r="H6548" i="3"/>
  <c r="H6549" i="3"/>
  <c r="H6550" i="3"/>
  <c r="H6551" i="3"/>
  <c r="H6552" i="3"/>
  <c r="H6553" i="3"/>
  <c r="H6554" i="3"/>
  <c r="H6555" i="3"/>
  <c r="H6556" i="3"/>
  <c r="H6557" i="3"/>
  <c r="H6558" i="3"/>
  <c r="H6559" i="3"/>
  <c r="H6560" i="3"/>
  <c r="H6561" i="3"/>
  <c r="H6562" i="3"/>
  <c r="H6563" i="3"/>
  <c r="H6564" i="3"/>
  <c r="H6565" i="3"/>
  <c r="H6566" i="3"/>
  <c r="H6567" i="3"/>
  <c r="H6568" i="3"/>
  <c r="H6569" i="3"/>
  <c r="H6570" i="3"/>
  <c r="H6571" i="3"/>
  <c r="H6572" i="3"/>
  <c r="H6573" i="3"/>
  <c r="H6574" i="3"/>
  <c r="H6575" i="3"/>
  <c r="H6576" i="3"/>
  <c r="H6577" i="3"/>
  <c r="H6578" i="3"/>
  <c r="H6579" i="3"/>
  <c r="H6580" i="3"/>
  <c r="H6581" i="3"/>
  <c r="H6582" i="3"/>
  <c r="H6583" i="3"/>
  <c r="H6584" i="3"/>
  <c r="H6585" i="3"/>
  <c r="H6586" i="3"/>
  <c r="H6587" i="3"/>
  <c r="H6588" i="3"/>
  <c r="H6589" i="3"/>
  <c r="H6590" i="3"/>
  <c r="H6591"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H6661" i="3"/>
  <c r="H6662" i="3"/>
  <c r="H6663"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0" i="3"/>
  <c r="H6851" i="3"/>
  <c r="H6852" i="3"/>
  <c r="H6853" i="3"/>
  <c r="H6854" i="3"/>
  <c r="H6855" i="3"/>
  <c r="H6856" i="3"/>
  <c r="H6857" i="3"/>
  <c r="H6858" i="3"/>
  <c r="H6859" i="3"/>
  <c r="H6860"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B2" i="6"/>
  <c r="B3" i="6" s="1"/>
  <c r="A2" i="6"/>
  <c r="A3" i="6" s="1"/>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1010" i="6" s="1"/>
  <c r="A1011" i="6" s="1"/>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A1121" i="6" s="1"/>
  <c r="A1122" i="6" s="1"/>
  <c r="A1123" i="6" s="1"/>
  <c r="A1124" i="6" s="1"/>
  <c r="A1125" i="6" s="1"/>
  <c r="A1126" i="6" s="1"/>
  <c r="A1127" i="6" s="1"/>
  <c r="A1128" i="6" s="1"/>
  <c r="A1129" i="6" s="1"/>
  <c r="A1130" i="6" s="1"/>
  <c r="A1131" i="6" s="1"/>
  <c r="A1132" i="6" s="1"/>
  <c r="A1133" i="6" s="1"/>
  <c r="A1134" i="6" s="1"/>
  <c r="A1135" i="6" s="1"/>
  <c r="A1136" i="6" s="1"/>
  <c r="A1137" i="6" s="1"/>
  <c r="A1138" i="6" s="1"/>
  <c r="A1139" i="6" s="1"/>
  <c r="A1140" i="6" s="1"/>
  <c r="A1141" i="6" s="1"/>
  <c r="A1142" i="6" s="1"/>
  <c r="A1143" i="6" s="1"/>
  <c r="A1144" i="6" s="1"/>
  <c r="A1145" i="6" s="1"/>
  <c r="A1146" i="6" s="1"/>
  <c r="A1147" i="6" s="1"/>
  <c r="A1148" i="6" s="1"/>
  <c r="A1149" i="6" s="1"/>
  <c r="A1150" i="6" s="1"/>
  <c r="A1151" i="6" s="1"/>
  <c r="A1152" i="6" s="1"/>
  <c r="A1153" i="6" s="1"/>
  <c r="A1154" i="6" s="1"/>
  <c r="A1155" i="6" s="1"/>
  <c r="A1156" i="6" s="1"/>
  <c r="A1157" i="6" s="1"/>
  <c r="A1158" i="6" s="1"/>
  <c r="A1159" i="6" s="1"/>
  <c r="A1160" i="6" s="1"/>
  <c r="A1161" i="6" s="1"/>
  <c r="A1162" i="6" s="1"/>
  <c r="A1163" i="6" s="1"/>
  <c r="A1164" i="6" s="1"/>
  <c r="A1165" i="6" s="1"/>
  <c r="A1166" i="6" s="1"/>
  <c r="A1167" i="6" s="1"/>
  <c r="A1168" i="6" s="1"/>
  <c r="A1169" i="6" s="1"/>
  <c r="A1170" i="6" s="1"/>
  <c r="A1171" i="6" s="1"/>
  <c r="A1172" i="6" s="1"/>
  <c r="A1173" i="6" s="1"/>
  <c r="A1174" i="6" s="1"/>
  <c r="A1175" i="6" s="1"/>
  <c r="A1176" i="6" s="1"/>
  <c r="A1177" i="6" s="1"/>
  <c r="A1178" i="6" s="1"/>
  <c r="A1179" i="6" s="1"/>
  <c r="A1180" i="6" s="1"/>
  <c r="A1181" i="6" s="1"/>
  <c r="A1182" i="6" s="1"/>
  <c r="A1183" i="6" s="1"/>
  <c r="A1184" i="6" s="1"/>
  <c r="A1185" i="6" s="1"/>
  <c r="A1186" i="6" s="1"/>
  <c r="A1187" i="6" s="1"/>
  <c r="A1188" i="6" s="1"/>
  <c r="A1189" i="6" s="1"/>
  <c r="A1190" i="6" s="1"/>
  <c r="A1191" i="6" s="1"/>
  <c r="A1192" i="6" s="1"/>
  <c r="A1193" i="6" s="1"/>
  <c r="A1194" i="6" s="1"/>
  <c r="A1195" i="6" s="1"/>
  <c r="A1196" i="6" s="1"/>
  <c r="A1197" i="6" s="1"/>
  <c r="A1198" i="6" s="1"/>
  <c r="A1199" i="6" s="1"/>
  <c r="A1200" i="6" s="1"/>
  <c r="A1201" i="6" s="1"/>
  <c r="A1202" i="6" s="1"/>
  <c r="A1203" i="6" s="1"/>
  <c r="A1204" i="6" s="1"/>
  <c r="A1205" i="6" s="1"/>
  <c r="A1206" i="6" s="1"/>
  <c r="A1207" i="6" s="1"/>
  <c r="A1208" i="6" s="1"/>
  <c r="A1209" i="6" s="1"/>
  <c r="A1210" i="6" s="1"/>
  <c r="A1211" i="6" s="1"/>
  <c r="A1212" i="6" s="1"/>
  <c r="A1213" i="6" s="1"/>
  <c r="A1214" i="6" s="1"/>
  <c r="A1215" i="6" s="1"/>
  <c r="A1216" i="6" s="1"/>
  <c r="A1217" i="6" s="1"/>
  <c r="A1218" i="6" s="1"/>
  <c r="A1219" i="6" s="1"/>
  <c r="A1220" i="6" s="1"/>
  <c r="A1221" i="6" s="1"/>
  <c r="A1222" i="6" s="1"/>
  <c r="A1223" i="6" s="1"/>
  <c r="A1224" i="6" s="1"/>
  <c r="A1225" i="6" s="1"/>
  <c r="A1226" i="6" s="1"/>
  <c r="A1227" i="6" s="1"/>
  <c r="A1228" i="6" s="1"/>
  <c r="A1229" i="6" s="1"/>
  <c r="A1230" i="6" s="1"/>
  <c r="A1231" i="6" s="1"/>
  <c r="A1232" i="6" s="1"/>
  <c r="A1233" i="6" s="1"/>
  <c r="A1234" i="6" s="1"/>
  <c r="A1235" i="6" s="1"/>
  <c r="A1236" i="6" s="1"/>
  <c r="A1237" i="6" s="1"/>
  <c r="A1238" i="6" s="1"/>
  <c r="A1239" i="6" s="1"/>
  <c r="A1240" i="6" s="1"/>
  <c r="A1241" i="6" s="1"/>
  <c r="A1242" i="6" s="1"/>
  <c r="A1243" i="6" s="1"/>
  <c r="A1244" i="6" s="1"/>
  <c r="A1245" i="6" s="1"/>
  <c r="A1246" i="6" s="1"/>
  <c r="A1247" i="6" s="1"/>
  <c r="A1248" i="6" s="1"/>
  <c r="A1249" i="6" s="1"/>
  <c r="A1250" i="6" s="1"/>
  <c r="A1251" i="6" s="1"/>
  <c r="A1252" i="6" s="1"/>
  <c r="A1253" i="6" s="1"/>
  <c r="A1254" i="6" s="1"/>
  <c r="A1255" i="6" s="1"/>
  <c r="A1256" i="6" s="1"/>
  <c r="A1257" i="6" s="1"/>
  <c r="A1258" i="6" s="1"/>
  <c r="A1259" i="6" s="1"/>
  <c r="A1260" i="6" s="1"/>
  <c r="A1261" i="6" s="1"/>
  <c r="A1262" i="6" s="1"/>
  <c r="A1263" i="6" s="1"/>
  <c r="A1264" i="6" s="1"/>
  <c r="A1265" i="6" s="1"/>
  <c r="A1266" i="6" s="1"/>
  <c r="A1267" i="6" s="1"/>
  <c r="A1268" i="6" s="1"/>
  <c r="A1269" i="6" s="1"/>
  <c r="A1270" i="6" s="1"/>
  <c r="A1271" i="6" s="1"/>
  <c r="A1272" i="6" s="1"/>
  <c r="A1273" i="6" s="1"/>
  <c r="A1274" i="6" s="1"/>
  <c r="A1275" i="6" s="1"/>
  <c r="A1276" i="6" s="1"/>
  <c r="A1277" i="6" s="1"/>
  <c r="A1278" i="6" s="1"/>
  <c r="A1279" i="6" s="1"/>
  <c r="A1280" i="6" s="1"/>
  <c r="A1281" i="6" s="1"/>
  <c r="A1282" i="6" s="1"/>
  <c r="A1283" i="6" s="1"/>
  <c r="A1284" i="6" s="1"/>
  <c r="A1285" i="6" s="1"/>
  <c r="A1286" i="6" s="1"/>
  <c r="A1287" i="6" s="1"/>
  <c r="A1288" i="6" s="1"/>
  <c r="A1289" i="6" s="1"/>
  <c r="A1290" i="6" s="1"/>
  <c r="A1291" i="6" s="1"/>
  <c r="A1292" i="6" s="1"/>
  <c r="A1293" i="6" s="1"/>
  <c r="A1294" i="6" s="1"/>
  <c r="A1295" i="6" s="1"/>
  <c r="A1296" i="6" s="1"/>
  <c r="A1297" i="6" s="1"/>
  <c r="A1298" i="6" s="1"/>
  <c r="A1299" i="6" s="1"/>
  <c r="A1300" i="6" s="1"/>
  <c r="A1301" i="6" s="1"/>
  <c r="A1302" i="6" s="1"/>
  <c r="A1303" i="6" s="1"/>
  <c r="A1304" i="6" s="1"/>
  <c r="A1305" i="6" s="1"/>
  <c r="A1306" i="6" s="1"/>
  <c r="A1307" i="6" s="1"/>
  <c r="A1308" i="6" s="1"/>
  <c r="A1309" i="6" s="1"/>
  <c r="A1310" i="6" s="1"/>
  <c r="A1311" i="6" s="1"/>
  <c r="A1312" i="6" s="1"/>
  <c r="A1313" i="6" s="1"/>
  <c r="A1314" i="6" s="1"/>
  <c r="A1315" i="6" s="1"/>
  <c r="A1316" i="6" s="1"/>
  <c r="A1317" i="6" s="1"/>
  <c r="A1318" i="6" s="1"/>
  <c r="A1319" i="6" s="1"/>
  <c r="A1320" i="6" s="1"/>
  <c r="A1321" i="6" s="1"/>
  <c r="A1322" i="6" s="1"/>
  <c r="A1323" i="6" s="1"/>
  <c r="A1324" i="6" s="1"/>
  <c r="A1325" i="6" s="1"/>
  <c r="A1326" i="6" s="1"/>
  <c r="A1327" i="6" s="1"/>
  <c r="A1328" i="6" s="1"/>
  <c r="A1329" i="6" s="1"/>
  <c r="A1330" i="6" s="1"/>
  <c r="A1331" i="6" s="1"/>
  <c r="A1332" i="6" s="1"/>
  <c r="A1333" i="6" s="1"/>
  <c r="A1334" i="6" s="1"/>
  <c r="A1335" i="6" s="1"/>
  <c r="A1336" i="6" s="1"/>
  <c r="A1337" i="6" s="1"/>
  <c r="A1338" i="6" s="1"/>
  <c r="A1339" i="6" s="1"/>
  <c r="A1340" i="6" s="1"/>
  <c r="A1341" i="6" s="1"/>
  <c r="A1342" i="6" s="1"/>
  <c r="A1343" i="6" s="1"/>
  <c r="A1344" i="6" s="1"/>
  <c r="A1345" i="6" s="1"/>
  <c r="A1346" i="6" s="1"/>
  <c r="A1347" i="6" s="1"/>
  <c r="A1348" i="6" s="1"/>
  <c r="A1349" i="6" s="1"/>
  <c r="A1350" i="6" s="1"/>
  <c r="A1351" i="6" s="1"/>
  <c r="A1352" i="6" s="1"/>
  <c r="A1353" i="6" s="1"/>
  <c r="A1354" i="6" s="1"/>
  <c r="A1355" i="6" s="1"/>
  <c r="A1356" i="6" s="1"/>
  <c r="A1357" i="6" s="1"/>
  <c r="A1358" i="6" s="1"/>
  <c r="A1359" i="6" s="1"/>
  <c r="A1360" i="6" s="1"/>
  <c r="A1361" i="6" s="1"/>
  <c r="A1362" i="6" s="1"/>
  <c r="A1363" i="6" s="1"/>
  <c r="A1364" i="6" s="1"/>
  <c r="A1365" i="6" s="1"/>
  <c r="A1366" i="6" s="1"/>
  <c r="A1367" i="6" s="1"/>
  <c r="A1368" i="6" s="1"/>
  <c r="A1369" i="6" s="1"/>
  <c r="A1370" i="6" s="1"/>
  <c r="A1371" i="6" s="1"/>
  <c r="A1372" i="6" s="1"/>
  <c r="A1373" i="6" s="1"/>
  <c r="A1374" i="6" s="1"/>
  <c r="A1375" i="6" s="1"/>
  <c r="A1376" i="6" s="1"/>
  <c r="A1377" i="6" s="1"/>
  <c r="A1378" i="6" s="1"/>
  <c r="A1379" i="6" s="1"/>
  <c r="A1380" i="6" s="1"/>
  <c r="A1381" i="6" s="1"/>
  <c r="A1382" i="6" s="1"/>
  <c r="A1383" i="6" s="1"/>
  <c r="A1384" i="6" s="1"/>
  <c r="A1385" i="6" s="1"/>
  <c r="A1386" i="6" s="1"/>
  <c r="A1387" i="6" s="1"/>
  <c r="A1388" i="6" s="1"/>
  <c r="A1389" i="6" s="1"/>
  <c r="A1390" i="6" s="1"/>
  <c r="A1391" i="6" s="1"/>
  <c r="A1392" i="6" s="1"/>
  <c r="A1393" i="6" s="1"/>
  <c r="A1394" i="6" s="1"/>
  <c r="A1395" i="6" s="1"/>
  <c r="A1396" i="6" s="1"/>
  <c r="A1397" i="6" s="1"/>
  <c r="A1398" i="6" s="1"/>
  <c r="A1399" i="6" s="1"/>
  <c r="A1400" i="6" s="1"/>
  <c r="A1401" i="6" s="1"/>
  <c r="A1402" i="6" s="1"/>
  <c r="A1403" i="6" s="1"/>
  <c r="A1404" i="6" s="1"/>
  <c r="A1405" i="6" s="1"/>
  <c r="A1406" i="6" s="1"/>
  <c r="A1407" i="6" s="1"/>
  <c r="A1408" i="6" s="1"/>
  <c r="A1409" i="6" s="1"/>
  <c r="A1410" i="6" s="1"/>
  <c r="A1411" i="6" s="1"/>
  <c r="A1412" i="6" s="1"/>
  <c r="A1413" i="6" s="1"/>
  <c r="A1414" i="6" s="1"/>
  <c r="A1415" i="6" s="1"/>
  <c r="A1416" i="6" s="1"/>
  <c r="A1417" i="6" s="1"/>
  <c r="A1418" i="6" s="1"/>
  <c r="A1419" i="6" s="1"/>
  <c r="A1420" i="6" s="1"/>
  <c r="A1421" i="6" s="1"/>
  <c r="A1422" i="6" s="1"/>
  <c r="A1423" i="6" s="1"/>
  <c r="A1424" i="6" s="1"/>
  <c r="A1425" i="6" s="1"/>
  <c r="A1426" i="6" s="1"/>
  <c r="A1427" i="6" s="1"/>
  <c r="A1428" i="6" s="1"/>
  <c r="A1429" i="6" s="1"/>
  <c r="A1430" i="6" s="1"/>
  <c r="A1431" i="6" s="1"/>
  <c r="A1432" i="6" s="1"/>
  <c r="A1433" i="6" s="1"/>
  <c r="A1434" i="6" s="1"/>
  <c r="A1435" i="6" s="1"/>
  <c r="A1436" i="6" s="1"/>
  <c r="A1437" i="6" s="1"/>
  <c r="A1438" i="6" s="1"/>
  <c r="A1439" i="6" s="1"/>
  <c r="A1440" i="6" s="1"/>
  <c r="A1441" i="6" s="1"/>
  <c r="K2" i="1"/>
  <c r="L2" i="1" s="1" a="1"/>
  <c r="L2" i="1" s="1"/>
  <c r="K3" i="1"/>
  <c r="L3" i="1" s="1" a="1"/>
  <c r="L3" i="1" s="1"/>
  <c r="K4" i="1"/>
  <c r="L4" i="1" s="1" a="1"/>
  <c r="L4" i="1" s="1"/>
  <c r="K5" i="1"/>
  <c r="L5" i="1" s="1" a="1"/>
  <c r="L5" i="1" s="1"/>
  <c r="K6" i="1"/>
  <c r="L6" i="1" s="1" a="1"/>
  <c r="L6" i="1" s="1"/>
  <c r="K7" i="1"/>
  <c r="L7" i="1" s="1" a="1"/>
  <c r="L7" i="1" s="1"/>
  <c r="K8" i="1"/>
  <c r="L8" i="1" s="1" a="1"/>
  <c r="L8" i="1" s="1"/>
  <c r="K9" i="1"/>
  <c r="L9" i="1" s="1" a="1"/>
  <c r="L9" i="1" s="1"/>
  <c r="K10" i="1"/>
  <c r="L10" i="1" s="1" a="1"/>
  <c r="L10" i="1" s="1"/>
  <c r="K11" i="1"/>
  <c r="L11" i="1" s="1" a="1"/>
  <c r="L11" i="1" s="1"/>
  <c r="K12" i="1"/>
  <c r="L12" i="1" s="1" a="1"/>
  <c r="L12" i="1" s="1"/>
  <c r="K13" i="1"/>
  <c r="L13" i="1" s="1" a="1"/>
  <c r="L13" i="1" s="1"/>
  <c r="K14" i="1"/>
  <c r="L14" i="1" s="1" a="1"/>
  <c r="L14" i="1" s="1"/>
  <c r="K15" i="1"/>
  <c r="L15" i="1" s="1" a="1"/>
  <c r="L15" i="1" s="1"/>
  <c r="K16" i="1"/>
  <c r="L16" i="1" s="1" a="1"/>
  <c r="L16" i="1" s="1"/>
  <c r="K17" i="1"/>
  <c r="L17" i="1" s="1" a="1"/>
  <c r="L17" i="1" s="1"/>
  <c r="K18" i="1"/>
  <c r="L18" i="1" s="1" a="1"/>
  <c r="L18" i="1" s="1"/>
  <c r="K19" i="1"/>
  <c r="L19" i="1" s="1" a="1"/>
  <c r="L19" i="1" s="1"/>
  <c r="K20" i="1"/>
  <c r="L20" i="1" s="1" a="1"/>
  <c r="L20" i="1" s="1"/>
  <c r="K21" i="1"/>
  <c r="L21" i="1" s="1" a="1"/>
  <c r="L21" i="1" s="1"/>
  <c r="K22" i="1"/>
  <c r="L22" i="1" s="1" a="1"/>
  <c r="L22" i="1" s="1"/>
  <c r="K23" i="1"/>
  <c r="L23" i="1" s="1" a="1"/>
  <c r="L23" i="1" s="1"/>
  <c r="K24" i="1"/>
  <c r="L24" i="1" s="1" a="1"/>
  <c r="L24" i="1" s="1"/>
  <c r="K25" i="1"/>
  <c r="L25" i="1" s="1" a="1"/>
  <c r="L25" i="1" s="1"/>
  <c r="K26" i="1"/>
  <c r="L26" i="1" s="1" a="1"/>
  <c r="L26" i="1" s="1"/>
  <c r="K27" i="1"/>
  <c r="L27" i="1" s="1" a="1"/>
  <c r="L27" i="1" s="1"/>
  <c r="K28" i="1"/>
  <c r="L28" i="1" s="1" a="1"/>
  <c r="L28" i="1" s="1"/>
  <c r="K29" i="1"/>
  <c r="L29" i="1" s="1" a="1"/>
  <c r="L29" i="1" s="1"/>
  <c r="K30" i="1"/>
  <c r="L30" i="1" s="1" a="1"/>
  <c r="L30" i="1" s="1"/>
  <c r="K31" i="1"/>
  <c r="L31" i="1" s="1" a="1"/>
  <c r="L31" i="1" s="1"/>
  <c r="K32" i="1"/>
  <c r="L32" i="1" s="1" a="1"/>
  <c r="L32" i="1" s="1"/>
  <c r="K33" i="1"/>
  <c r="L33" i="1" s="1" a="1"/>
  <c r="L33" i="1" s="1"/>
  <c r="K34" i="1"/>
  <c r="L34" i="1" s="1" a="1"/>
  <c r="L34" i="1" s="1"/>
  <c r="K35" i="1"/>
  <c r="L35" i="1" s="1" a="1"/>
  <c r="L35" i="1" s="1"/>
  <c r="K36" i="1"/>
  <c r="L36" i="1" s="1" a="1"/>
  <c r="L36" i="1" s="1"/>
  <c r="K37" i="1"/>
  <c r="L37" i="1" s="1" a="1"/>
  <c r="L37" i="1" s="1"/>
  <c r="K38" i="1"/>
  <c r="L38" i="1" s="1" a="1"/>
  <c r="L38" i="1" s="1"/>
  <c r="K39" i="1"/>
  <c r="L39" i="1" s="1" a="1"/>
  <c r="L39" i="1" s="1"/>
  <c r="K40" i="1"/>
  <c r="L40" i="1" s="1" a="1"/>
  <c r="L40" i="1" s="1"/>
  <c r="K41" i="1"/>
  <c r="L41" i="1" s="1" a="1"/>
  <c r="L41" i="1" s="1"/>
  <c r="K42" i="1"/>
  <c r="L42" i="1" s="1" a="1"/>
  <c r="L42" i="1" s="1"/>
  <c r="K43" i="1"/>
  <c r="L43" i="1" s="1" a="1"/>
  <c r="L43" i="1" s="1"/>
  <c r="K44" i="1"/>
  <c r="L44" i="1" s="1" a="1"/>
  <c r="L44" i="1" s="1"/>
  <c r="K45" i="1"/>
  <c r="L45" i="1" s="1" a="1"/>
  <c r="L45" i="1" s="1"/>
  <c r="K46" i="1"/>
  <c r="L46" i="1" s="1" a="1"/>
  <c r="L46" i="1" s="1"/>
  <c r="K47" i="1"/>
  <c r="L47" i="1" s="1" a="1"/>
  <c r="L47" i="1" s="1"/>
  <c r="K48" i="1"/>
  <c r="L48" i="1" s="1" a="1"/>
  <c r="L48" i="1" s="1"/>
  <c r="K49" i="1"/>
  <c r="L49" i="1" s="1" a="1"/>
  <c r="L49" i="1" s="1"/>
  <c r="K50" i="1"/>
  <c r="L50" i="1" s="1" a="1"/>
  <c r="L50" i="1" s="1"/>
  <c r="K51" i="1"/>
  <c r="L51" i="1" s="1" a="1"/>
  <c r="L51" i="1" s="1"/>
  <c r="K52" i="1"/>
  <c r="L52" i="1" s="1" a="1"/>
  <c r="L52" i="1" s="1"/>
  <c r="K53" i="1"/>
  <c r="L53" i="1" s="1" a="1"/>
  <c r="L53" i="1" s="1"/>
  <c r="K54" i="1"/>
  <c r="L54" i="1" s="1" a="1"/>
  <c r="L54" i="1" s="1"/>
  <c r="K55" i="1"/>
  <c r="L55" i="1" s="1" a="1"/>
  <c r="L55" i="1" s="1"/>
  <c r="K56" i="1"/>
  <c r="L56" i="1" s="1" a="1"/>
  <c r="L56" i="1" s="1"/>
  <c r="K57" i="1"/>
  <c r="L57" i="1" s="1" a="1"/>
  <c r="L57" i="1" s="1"/>
  <c r="K58" i="1"/>
  <c r="L58" i="1" s="1" a="1"/>
  <c r="L58" i="1" s="1"/>
  <c r="K59" i="1"/>
  <c r="L59" i="1" s="1" a="1"/>
  <c r="L59" i="1" s="1"/>
  <c r="K60" i="1"/>
  <c r="L60" i="1" s="1" a="1"/>
  <c r="L60" i="1" s="1"/>
  <c r="K61" i="1"/>
  <c r="L61" i="1" s="1" a="1"/>
  <c r="L61" i="1" s="1"/>
  <c r="K62" i="1"/>
  <c r="L62" i="1" s="1" a="1"/>
  <c r="L62" i="1" s="1"/>
  <c r="K63" i="1"/>
  <c r="L63" i="1" s="1" a="1"/>
  <c r="L63" i="1" s="1"/>
  <c r="K64" i="1"/>
  <c r="L64" i="1" s="1" a="1"/>
  <c r="L64" i="1" s="1"/>
  <c r="K65" i="1"/>
  <c r="L65" i="1" s="1" a="1"/>
  <c r="L65" i="1" s="1"/>
  <c r="K66" i="1"/>
  <c r="L66" i="1" s="1" a="1"/>
  <c r="L66" i="1" s="1"/>
  <c r="K67" i="1"/>
  <c r="L67" i="1" s="1" a="1"/>
  <c r="L67" i="1" s="1"/>
  <c r="K68" i="1"/>
  <c r="L68" i="1" s="1" a="1"/>
  <c r="L68" i="1" s="1"/>
  <c r="K69" i="1"/>
  <c r="L69" i="1" s="1" a="1"/>
  <c r="L69" i="1" s="1"/>
  <c r="K70" i="1"/>
  <c r="L70" i="1" s="1" a="1"/>
  <c r="L70" i="1" s="1"/>
  <c r="K71" i="1"/>
  <c r="L71" i="1" s="1" a="1"/>
  <c r="L71" i="1" s="1"/>
  <c r="K72" i="1"/>
  <c r="L72" i="1" s="1" a="1"/>
  <c r="L72" i="1" s="1"/>
  <c r="K73" i="1"/>
  <c r="L73" i="1" s="1" a="1"/>
  <c r="L73" i="1" s="1"/>
  <c r="K74" i="1"/>
  <c r="L74" i="1" s="1" a="1"/>
  <c r="L74" i="1" s="1"/>
  <c r="K75" i="1"/>
  <c r="L75" i="1" s="1" a="1"/>
  <c r="L75" i="1" s="1"/>
  <c r="K76" i="1"/>
  <c r="L76" i="1" s="1" a="1"/>
  <c r="L76" i="1" s="1"/>
  <c r="K77" i="1"/>
  <c r="L77" i="1" s="1" a="1"/>
  <c r="L77" i="1" s="1"/>
  <c r="K78" i="1"/>
  <c r="L78" i="1" s="1" a="1"/>
  <c r="L78" i="1" s="1"/>
  <c r="K79" i="1"/>
  <c r="L79" i="1" s="1" a="1"/>
  <c r="L79" i="1" s="1"/>
  <c r="K80" i="1"/>
  <c r="L80" i="1" s="1" a="1"/>
  <c r="L80" i="1" s="1"/>
  <c r="K81" i="1"/>
  <c r="L81" i="1" s="1" a="1"/>
  <c r="L81" i="1" s="1"/>
  <c r="K82" i="1"/>
  <c r="L82" i="1" s="1" a="1"/>
  <c r="L82" i="1" s="1"/>
  <c r="K83" i="1"/>
  <c r="L83" i="1" s="1" a="1"/>
  <c r="L83" i="1" s="1"/>
  <c r="K84" i="1"/>
  <c r="L84" i="1" s="1" a="1"/>
  <c r="L84" i="1" s="1"/>
  <c r="K85" i="1"/>
  <c r="L85" i="1" s="1" a="1"/>
  <c r="L85" i="1" s="1"/>
  <c r="K86" i="1"/>
  <c r="L86" i="1" s="1" a="1"/>
  <c r="L86" i="1" s="1"/>
  <c r="K87" i="1"/>
  <c r="L87" i="1" s="1" a="1"/>
  <c r="L87" i="1" s="1"/>
  <c r="K88" i="1"/>
  <c r="L88" i="1" s="1" a="1"/>
  <c r="L88" i="1" s="1"/>
  <c r="K89" i="1"/>
  <c r="L89" i="1" s="1" a="1"/>
  <c r="L89" i="1" s="1"/>
  <c r="K90" i="1"/>
  <c r="L90" i="1" s="1" a="1"/>
  <c r="L90" i="1" s="1"/>
  <c r="K91" i="1"/>
  <c r="L91" i="1" s="1" a="1"/>
  <c r="L91" i="1" s="1"/>
  <c r="K92" i="1"/>
  <c r="L92" i="1" s="1" a="1"/>
  <c r="L92" i="1" s="1"/>
  <c r="K93" i="1"/>
  <c r="L93" i="1" s="1" a="1"/>
  <c r="L93" i="1" s="1"/>
  <c r="K94" i="1"/>
  <c r="L94" i="1" s="1" a="1"/>
  <c r="L94" i="1" s="1"/>
  <c r="K95" i="1"/>
  <c r="L95" i="1" s="1" a="1"/>
  <c r="L95" i="1" s="1"/>
  <c r="K96" i="1"/>
  <c r="L96" i="1" s="1" a="1"/>
  <c r="L96" i="1" s="1"/>
  <c r="K97" i="1"/>
  <c r="L97" i="1" s="1" a="1"/>
  <c r="L97" i="1" s="1"/>
  <c r="K98" i="1"/>
  <c r="L98" i="1" s="1" a="1"/>
  <c r="L98" i="1" s="1"/>
  <c r="K99" i="1"/>
  <c r="L99" i="1" s="1" a="1"/>
  <c r="L99" i="1" s="1"/>
  <c r="K100" i="1"/>
  <c r="L100" i="1" s="1" a="1"/>
  <c r="L100" i="1" s="1"/>
  <c r="K101" i="1"/>
  <c r="L101" i="1" s="1" a="1"/>
  <c r="L101" i="1" s="1"/>
  <c r="K102" i="1"/>
  <c r="L102" i="1" s="1" a="1"/>
  <c r="L102" i="1" s="1"/>
  <c r="K103" i="1"/>
  <c r="L103" i="1" s="1" a="1"/>
  <c r="L103" i="1" s="1"/>
  <c r="K104" i="1"/>
  <c r="L104" i="1" s="1" a="1"/>
  <c r="L104" i="1" s="1"/>
  <c r="K105" i="1"/>
  <c r="L105" i="1" s="1" a="1"/>
  <c r="L105" i="1" s="1"/>
  <c r="K106" i="1"/>
  <c r="L106" i="1" s="1" a="1"/>
  <c r="L106" i="1" s="1"/>
  <c r="K107" i="1"/>
  <c r="L107" i="1" s="1" a="1"/>
  <c r="L107" i="1" s="1"/>
  <c r="K108" i="1"/>
  <c r="L108" i="1" s="1" a="1"/>
  <c r="L108" i="1" s="1"/>
  <c r="K109" i="1"/>
  <c r="L109" i="1" s="1" a="1"/>
  <c r="L109" i="1" s="1"/>
  <c r="K110" i="1"/>
  <c r="L110" i="1" s="1" a="1"/>
  <c r="L110" i="1" s="1"/>
  <c r="K111" i="1"/>
  <c r="L111" i="1" s="1" a="1"/>
  <c r="L111" i="1" s="1"/>
  <c r="K112" i="1"/>
  <c r="L112" i="1" s="1" a="1"/>
  <c r="L112" i="1" s="1"/>
  <c r="K113" i="1"/>
  <c r="L113" i="1" s="1" a="1"/>
  <c r="L113" i="1" s="1"/>
  <c r="K114" i="1"/>
  <c r="L114" i="1" s="1" a="1"/>
  <c r="L114" i="1" s="1"/>
  <c r="K115" i="1"/>
  <c r="L115" i="1" s="1" a="1"/>
  <c r="L115" i="1" s="1"/>
  <c r="K116" i="1"/>
  <c r="L116" i="1" s="1" a="1"/>
  <c r="L116" i="1" s="1"/>
  <c r="K117" i="1"/>
  <c r="L117" i="1" s="1" a="1"/>
  <c r="L117" i="1" s="1"/>
  <c r="K118" i="1"/>
  <c r="L118" i="1" s="1" a="1"/>
  <c r="L118" i="1" s="1"/>
  <c r="K119" i="1"/>
  <c r="L119" i="1" s="1" a="1"/>
  <c r="L119" i="1" s="1"/>
  <c r="K120" i="1"/>
  <c r="L120" i="1" s="1" a="1"/>
  <c r="L120" i="1" s="1"/>
  <c r="K121" i="1"/>
  <c r="L121" i="1" s="1" a="1"/>
  <c r="L121" i="1" s="1"/>
  <c r="K122" i="1"/>
  <c r="L122" i="1" s="1" a="1"/>
  <c r="L122" i="1" s="1"/>
  <c r="K123" i="1"/>
  <c r="L123" i="1" s="1" a="1"/>
  <c r="L123" i="1" s="1"/>
  <c r="K124" i="1"/>
  <c r="L124" i="1" s="1" a="1"/>
  <c r="L124" i="1" s="1"/>
  <c r="K125" i="1"/>
  <c r="L125" i="1" s="1" a="1"/>
  <c r="L125" i="1" s="1"/>
  <c r="K126" i="1"/>
  <c r="L126" i="1" s="1" a="1"/>
  <c r="L126" i="1" s="1"/>
  <c r="K127" i="1"/>
  <c r="L127" i="1" s="1" a="1"/>
  <c r="L127" i="1" s="1"/>
  <c r="K128" i="1"/>
  <c r="L128" i="1" s="1" a="1"/>
  <c r="L128" i="1" s="1"/>
  <c r="K129" i="1"/>
  <c r="L129" i="1" s="1" a="1"/>
  <c r="L129" i="1" s="1"/>
  <c r="K130" i="1"/>
  <c r="L130" i="1" s="1" a="1"/>
  <c r="L130" i="1" s="1"/>
  <c r="K131" i="1"/>
  <c r="L131" i="1" s="1" a="1"/>
  <c r="L131" i="1" s="1"/>
  <c r="K132" i="1"/>
  <c r="L132" i="1" s="1" a="1"/>
  <c r="L132" i="1" s="1"/>
  <c r="K133" i="1"/>
  <c r="L133" i="1" s="1" a="1"/>
  <c r="L133" i="1" s="1"/>
  <c r="K134" i="1"/>
  <c r="L134" i="1" s="1" a="1"/>
  <c r="L134" i="1" s="1"/>
  <c r="K135" i="1"/>
  <c r="L135" i="1" s="1" a="1"/>
  <c r="L135" i="1" s="1"/>
  <c r="K136" i="1"/>
  <c r="L136" i="1" s="1" a="1"/>
  <c r="L136" i="1" s="1"/>
  <c r="K137" i="1"/>
  <c r="L137" i="1" s="1" a="1"/>
  <c r="L137" i="1" s="1"/>
  <c r="K138" i="1"/>
  <c r="L138" i="1" s="1" a="1"/>
  <c r="L138" i="1" s="1"/>
  <c r="K139" i="1"/>
  <c r="L139" i="1" s="1" a="1"/>
  <c r="L139" i="1" s="1"/>
  <c r="K140" i="1"/>
  <c r="L140" i="1" s="1" a="1"/>
  <c r="L140" i="1" s="1"/>
  <c r="K141" i="1"/>
  <c r="L141" i="1" s="1" a="1"/>
  <c r="L141" i="1" s="1"/>
  <c r="K142" i="1"/>
  <c r="L142" i="1" s="1" a="1"/>
  <c r="L142" i="1" s="1"/>
  <c r="K143" i="1"/>
  <c r="L143" i="1" s="1" a="1"/>
  <c r="L143" i="1" s="1"/>
  <c r="K144" i="1"/>
  <c r="L144" i="1" s="1" a="1"/>
  <c r="L144" i="1" s="1"/>
  <c r="K145" i="1"/>
  <c r="L145" i="1" s="1" a="1"/>
  <c r="L145" i="1" s="1"/>
  <c r="K146" i="1"/>
  <c r="L146" i="1" s="1" a="1"/>
  <c r="L146" i="1" s="1"/>
  <c r="K147" i="1"/>
  <c r="L147" i="1" s="1" a="1"/>
  <c r="L147" i="1" s="1"/>
  <c r="K148" i="1"/>
  <c r="L148" i="1" s="1" a="1"/>
  <c r="L148" i="1" s="1"/>
  <c r="K149" i="1"/>
  <c r="L149" i="1" s="1" a="1"/>
  <c r="L149" i="1" s="1"/>
  <c r="K150" i="1"/>
  <c r="L150" i="1" s="1" a="1"/>
  <c r="L150" i="1" s="1"/>
  <c r="K151" i="1"/>
  <c r="L151" i="1" s="1" a="1"/>
  <c r="L151" i="1" s="1"/>
  <c r="K152" i="1"/>
  <c r="L152" i="1" s="1" a="1"/>
  <c r="L152" i="1" s="1"/>
  <c r="K153" i="1"/>
  <c r="L153" i="1" s="1" a="1"/>
  <c r="L153" i="1" s="1"/>
  <c r="K154" i="1"/>
  <c r="L154" i="1" s="1" a="1"/>
  <c r="L154" i="1" s="1"/>
  <c r="K155" i="1"/>
  <c r="L155" i="1" s="1" a="1"/>
  <c r="L155" i="1" s="1"/>
  <c r="K156" i="1"/>
  <c r="L156" i="1" s="1" a="1"/>
  <c r="L156" i="1" s="1"/>
  <c r="K157" i="1"/>
  <c r="L157" i="1" s="1" a="1"/>
  <c r="L157" i="1" s="1"/>
  <c r="K158" i="1"/>
  <c r="L158" i="1" s="1" a="1"/>
  <c r="L158" i="1" s="1"/>
  <c r="K159" i="1"/>
  <c r="L159" i="1" s="1" a="1"/>
  <c r="L159" i="1" s="1"/>
  <c r="K160" i="1"/>
  <c r="L160" i="1" s="1" a="1"/>
  <c r="L160" i="1" s="1"/>
  <c r="K161" i="1"/>
  <c r="L161" i="1" s="1" a="1"/>
  <c r="L161" i="1" s="1"/>
  <c r="K162" i="1"/>
  <c r="L162" i="1" s="1" a="1"/>
  <c r="L162" i="1" s="1"/>
  <c r="K163" i="1"/>
  <c r="L163" i="1" s="1" a="1"/>
  <c r="L163" i="1" s="1"/>
  <c r="K164" i="1"/>
  <c r="L164" i="1" s="1" a="1"/>
  <c r="L164" i="1" s="1"/>
  <c r="K165" i="1"/>
  <c r="L165" i="1" s="1" a="1"/>
  <c r="L165" i="1" s="1"/>
  <c r="K166" i="1"/>
  <c r="L166" i="1" s="1" a="1"/>
  <c r="L166" i="1" s="1"/>
  <c r="K167" i="1"/>
  <c r="L167" i="1" s="1" a="1"/>
  <c r="L167" i="1" s="1"/>
  <c r="K168" i="1"/>
  <c r="L168" i="1" s="1" a="1"/>
  <c r="L168" i="1" s="1"/>
  <c r="K169" i="1"/>
  <c r="L169" i="1" s="1" a="1"/>
  <c r="L169" i="1" s="1"/>
  <c r="K170" i="1"/>
  <c r="L170" i="1" s="1" a="1"/>
  <c r="L170" i="1" s="1"/>
  <c r="K171" i="1"/>
  <c r="L171" i="1" s="1" a="1"/>
  <c r="L171" i="1" s="1"/>
  <c r="K172" i="1"/>
  <c r="L172" i="1" s="1" a="1"/>
  <c r="L172" i="1" s="1"/>
  <c r="K173" i="1"/>
  <c r="L173" i="1" s="1" a="1"/>
  <c r="L173" i="1" s="1"/>
  <c r="K174" i="1"/>
  <c r="L174" i="1" s="1" a="1"/>
  <c r="L174" i="1" s="1"/>
  <c r="K175" i="1"/>
  <c r="L175" i="1" s="1" a="1"/>
  <c r="L175" i="1" s="1"/>
  <c r="K176" i="1"/>
  <c r="L176" i="1" s="1" a="1"/>
  <c r="L176" i="1" s="1"/>
  <c r="K177" i="1"/>
  <c r="L177" i="1" s="1" a="1"/>
  <c r="L177" i="1" s="1"/>
  <c r="K178" i="1"/>
  <c r="L178" i="1" s="1" a="1"/>
  <c r="L178" i="1" s="1"/>
  <c r="K179" i="1"/>
  <c r="L179" i="1" s="1" a="1"/>
  <c r="L179" i="1" s="1"/>
  <c r="K180" i="1"/>
  <c r="L180" i="1" s="1" a="1"/>
  <c r="L180" i="1" s="1"/>
  <c r="K181" i="1"/>
  <c r="L181" i="1" s="1" a="1"/>
  <c r="L181" i="1" s="1"/>
  <c r="K182" i="1"/>
  <c r="L182" i="1" s="1" a="1"/>
  <c r="L182" i="1" s="1"/>
  <c r="K183" i="1"/>
  <c r="L183" i="1" s="1" a="1"/>
  <c r="L183" i="1" s="1"/>
  <c r="K184" i="1"/>
  <c r="L184" i="1" s="1" a="1"/>
  <c r="L184" i="1" s="1"/>
  <c r="K185" i="1"/>
  <c r="L185" i="1" s="1" a="1"/>
  <c r="L185" i="1" s="1"/>
  <c r="K186" i="1"/>
  <c r="L186" i="1" s="1" a="1"/>
  <c r="L186" i="1" s="1"/>
  <c r="K187" i="1"/>
  <c r="L187" i="1" s="1" a="1"/>
  <c r="L187" i="1" s="1"/>
  <c r="K188" i="1"/>
  <c r="L188" i="1" s="1" a="1"/>
  <c r="L188" i="1" s="1"/>
  <c r="K189" i="1"/>
  <c r="L189" i="1" s="1" a="1"/>
  <c r="L189" i="1" s="1"/>
  <c r="K190" i="1"/>
  <c r="L190" i="1" s="1" a="1"/>
  <c r="L190" i="1" s="1"/>
  <c r="K191" i="1"/>
  <c r="L191" i="1" s="1" a="1"/>
  <c r="L191" i="1" s="1"/>
  <c r="K192" i="1"/>
  <c r="L192" i="1" s="1" a="1"/>
  <c r="L192" i="1" s="1"/>
  <c r="K193" i="1"/>
  <c r="L193" i="1" s="1" a="1"/>
  <c r="L193" i="1" s="1"/>
  <c r="K194" i="1"/>
  <c r="L194" i="1" s="1" a="1"/>
  <c r="L194" i="1" s="1"/>
  <c r="K195" i="1"/>
  <c r="L195" i="1" s="1" a="1"/>
  <c r="L195" i="1" s="1"/>
  <c r="K196" i="1"/>
  <c r="L196" i="1" s="1" a="1"/>
  <c r="L196" i="1" s="1"/>
  <c r="K197" i="1"/>
  <c r="L197" i="1" s="1" a="1"/>
  <c r="L197" i="1" s="1"/>
  <c r="K198" i="1"/>
  <c r="L198" i="1" s="1" a="1"/>
  <c r="L198" i="1" s="1"/>
  <c r="K199" i="1"/>
  <c r="L199" i="1" s="1" a="1"/>
  <c r="L199" i="1" s="1"/>
  <c r="K200" i="1"/>
  <c r="L200" i="1" s="1" a="1"/>
  <c r="L200" i="1" s="1"/>
  <c r="K201" i="1"/>
  <c r="L201" i="1" s="1" a="1"/>
  <c r="L201" i="1" s="1"/>
  <c r="K202" i="1"/>
  <c r="L202" i="1" s="1" a="1"/>
  <c r="L202" i="1" s="1"/>
  <c r="K203" i="1"/>
  <c r="L203" i="1" s="1" a="1"/>
  <c r="L203" i="1" s="1"/>
  <c r="K204" i="1"/>
  <c r="L204" i="1" s="1" a="1"/>
  <c r="L204" i="1" s="1"/>
  <c r="K205" i="1"/>
  <c r="L205" i="1" s="1" a="1"/>
  <c r="L205" i="1" s="1"/>
  <c r="K206" i="1"/>
  <c r="L206" i="1" s="1" a="1"/>
  <c r="L206" i="1" s="1"/>
  <c r="K207" i="1"/>
  <c r="L207" i="1" s="1" a="1"/>
  <c r="L207" i="1" s="1"/>
  <c r="K208" i="1"/>
  <c r="L208" i="1" s="1" a="1"/>
  <c r="L208" i="1" s="1"/>
  <c r="K209" i="1"/>
  <c r="L209" i="1" s="1" a="1"/>
  <c r="L209" i="1" s="1"/>
  <c r="K210" i="1"/>
  <c r="L210" i="1" s="1" a="1"/>
  <c r="L210" i="1" s="1"/>
  <c r="K211" i="1"/>
  <c r="L211" i="1" s="1" a="1"/>
  <c r="L211" i="1" s="1"/>
  <c r="K212" i="1"/>
  <c r="L212" i="1" s="1" a="1"/>
  <c r="L212" i="1" s="1"/>
  <c r="K213" i="1"/>
  <c r="L213" i="1" s="1" a="1"/>
  <c r="L213" i="1" s="1"/>
  <c r="K214" i="1"/>
  <c r="L214" i="1" s="1" a="1"/>
  <c r="L214" i="1" s="1"/>
  <c r="K215" i="1"/>
  <c r="L215" i="1" s="1" a="1"/>
  <c r="L215" i="1" s="1"/>
  <c r="K216" i="1"/>
  <c r="L216" i="1" s="1" a="1"/>
  <c r="L216" i="1" s="1"/>
  <c r="K217" i="1"/>
  <c r="L217" i="1" s="1" a="1"/>
  <c r="L217" i="1" s="1"/>
  <c r="K218" i="1"/>
  <c r="L218" i="1" s="1" a="1"/>
  <c r="L218" i="1" s="1"/>
  <c r="K219" i="1"/>
  <c r="L219" i="1" s="1" a="1"/>
  <c r="L219" i="1" s="1"/>
  <c r="K220" i="1"/>
  <c r="L220" i="1" s="1" a="1"/>
  <c r="L220" i="1" s="1"/>
  <c r="K221" i="1"/>
  <c r="L221" i="1" s="1" a="1"/>
  <c r="L221" i="1" s="1"/>
  <c r="K222" i="1"/>
  <c r="L222" i="1" s="1" a="1"/>
  <c r="L222" i="1" s="1"/>
  <c r="K223" i="1"/>
  <c r="L223" i="1" s="1" a="1"/>
  <c r="L223" i="1" s="1"/>
  <c r="K224" i="1"/>
  <c r="L224" i="1" s="1" a="1"/>
  <c r="L224" i="1" s="1"/>
  <c r="K225" i="1"/>
  <c r="L225" i="1" s="1" a="1"/>
  <c r="L225" i="1" s="1"/>
  <c r="K226" i="1"/>
  <c r="L226" i="1" s="1" a="1"/>
  <c r="L226" i="1" s="1"/>
  <c r="K227" i="1"/>
  <c r="L227" i="1" s="1" a="1"/>
  <c r="L227" i="1" s="1"/>
  <c r="K228" i="1"/>
  <c r="L228" i="1" s="1" a="1"/>
  <c r="L228" i="1" s="1"/>
  <c r="K229" i="1"/>
  <c r="L229" i="1" s="1" a="1"/>
  <c r="L229" i="1" s="1"/>
  <c r="K230" i="1"/>
  <c r="L230" i="1" s="1" a="1"/>
  <c r="L230" i="1" s="1"/>
  <c r="K231" i="1"/>
  <c r="L231" i="1" s="1" a="1"/>
  <c r="L231" i="1" s="1"/>
  <c r="K232" i="1"/>
  <c r="L232" i="1" s="1" a="1"/>
  <c r="L232" i="1" s="1"/>
  <c r="K233" i="1"/>
  <c r="L233" i="1" s="1" a="1"/>
  <c r="L233" i="1" s="1"/>
  <c r="K234" i="1"/>
  <c r="L234" i="1" s="1" a="1"/>
  <c r="L234" i="1" s="1"/>
  <c r="K235" i="1"/>
  <c r="L235" i="1" s="1" a="1"/>
  <c r="L235" i="1" s="1"/>
  <c r="K236" i="1"/>
  <c r="L236" i="1" s="1" a="1"/>
  <c r="L236" i="1" s="1"/>
  <c r="K237" i="1"/>
  <c r="L237" i="1" s="1" a="1"/>
  <c r="L237" i="1" s="1"/>
  <c r="K238" i="1"/>
  <c r="L238" i="1" s="1" a="1"/>
  <c r="L238" i="1" s="1"/>
  <c r="K239" i="1"/>
  <c r="L239" i="1" s="1" a="1"/>
  <c r="L239" i="1" s="1"/>
  <c r="K240" i="1"/>
  <c r="L240" i="1" s="1" a="1"/>
  <c r="L240" i="1" s="1"/>
  <c r="K241" i="1"/>
  <c r="L241" i="1" s="1" a="1"/>
  <c r="L241" i="1" s="1"/>
  <c r="K242" i="1"/>
  <c r="L242" i="1" s="1" a="1"/>
  <c r="L242" i="1" s="1"/>
  <c r="K243" i="1"/>
  <c r="L243" i="1" s="1" a="1"/>
  <c r="L243" i="1" s="1"/>
  <c r="K244" i="1"/>
  <c r="L244" i="1" s="1" a="1"/>
  <c r="L244" i="1" s="1"/>
  <c r="K245" i="1"/>
  <c r="L245" i="1" s="1" a="1"/>
  <c r="L245" i="1" s="1"/>
  <c r="K246" i="1"/>
  <c r="L246" i="1" s="1" a="1"/>
  <c r="L246" i="1" s="1"/>
  <c r="K247" i="1"/>
  <c r="L247" i="1" s="1" a="1"/>
  <c r="L247" i="1" s="1"/>
  <c r="K248" i="1"/>
  <c r="L248" i="1" s="1" a="1"/>
  <c r="L248" i="1" s="1"/>
  <c r="K249" i="1"/>
  <c r="L249" i="1" s="1" a="1"/>
  <c r="L249" i="1" s="1"/>
  <c r="K250" i="1"/>
  <c r="L250" i="1" s="1" a="1"/>
  <c r="L250" i="1" s="1"/>
  <c r="K251" i="1"/>
  <c r="L251" i="1" s="1" a="1"/>
  <c r="L251" i="1" s="1"/>
  <c r="K252" i="1"/>
  <c r="L252" i="1" s="1" a="1"/>
  <c r="L252" i="1" s="1"/>
  <c r="K253" i="1"/>
  <c r="L253" i="1" s="1" a="1"/>
  <c r="L253" i="1" s="1"/>
  <c r="K254" i="1"/>
  <c r="L254" i="1" s="1" a="1"/>
  <c r="L254" i="1" s="1"/>
  <c r="K255" i="1"/>
  <c r="L255" i="1" s="1" a="1"/>
  <c r="L255" i="1" s="1"/>
  <c r="K256" i="1"/>
  <c r="L256" i="1" s="1" a="1"/>
  <c r="L256" i="1" s="1"/>
  <c r="K257" i="1"/>
  <c r="L257" i="1" s="1" a="1"/>
  <c r="L257" i="1" s="1"/>
  <c r="K258" i="1"/>
  <c r="L258" i="1" s="1" a="1"/>
  <c r="L258" i="1" s="1"/>
  <c r="K259" i="1"/>
  <c r="L259" i="1" s="1" a="1"/>
  <c r="L259" i="1" s="1"/>
  <c r="K260" i="1"/>
  <c r="L260" i="1" s="1" a="1"/>
  <c r="L260" i="1" s="1"/>
  <c r="K261" i="1"/>
  <c r="L261" i="1" s="1" a="1"/>
  <c r="L261" i="1" s="1"/>
  <c r="K262" i="1"/>
  <c r="L262" i="1" s="1" a="1"/>
  <c r="L262" i="1" s="1"/>
  <c r="K263" i="1"/>
  <c r="L263" i="1" s="1" a="1"/>
  <c r="L263" i="1" s="1"/>
  <c r="K264" i="1"/>
  <c r="L264" i="1" s="1" a="1"/>
  <c r="L264" i="1" s="1"/>
  <c r="K265" i="1"/>
  <c r="L265" i="1" s="1" a="1"/>
  <c r="L265" i="1" s="1"/>
  <c r="K266" i="1"/>
  <c r="L266" i="1" s="1" a="1"/>
  <c r="L266" i="1" s="1"/>
  <c r="K267" i="1"/>
  <c r="L267" i="1" s="1" a="1"/>
  <c r="L267" i="1" s="1"/>
  <c r="K268" i="1"/>
  <c r="L268" i="1" s="1" a="1"/>
  <c r="L268" i="1" s="1"/>
  <c r="K269" i="1"/>
  <c r="L269" i="1" s="1" a="1"/>
  <c r="L269" i="1" s="1"/>
  <c r="K270" i="1"/>
  <c r="L270" i="1" s="1" a="1"/>
  <c r="L270" i="1" s="1"/>
  <c r="K271" i="1"/>
  <c r="L271" i="1" s="1" a="1"/>
  <c r="L271" i="1" s="1"/>
  <c r="K272" i="1"/>
  <c r="L272" i="1" s="1" a="1"/>
  <c r="L272" i="1" s="1"/>
  <c r="K273" i="1"/>
  <c r="L273" i="1" s="1" a="1"/>
  <c r="L273" i="1" s="1"/>
  <c r="K274" i="1"/>
  <c r="L274" i="1" s="1" a="1"/>
  <c r="L274" i="1" s="1"/>
  <c r="K275" i="1"/>
  <c r="L275" i="1" s="1" a="1"/>
  <c r="L275" i="1" s="1"/>
  <c r="K276" i="1"/>
  <c r="L276" i="1" s="1" a="1"/>
  <c r="L276" i="1" s="1"/>
  <c r="K277" i="1"/>
  <c r="L277" i="1" s="1" a="1"/>
  <c r="L277" i="1" s="1"/>
  <c r="K278" i="1"/>
  <c r="L278" i="1" s="1" a="1"/>
  <c r="L278" i="1" s="1"/>
  <c r="K279" i="1"/>
  <c r="L279" i="1" s="1" a="1"/>
  <c r="L279" i="1" s="1"/>
  <c r="K280" i="1"/>
  <c r="L280" i="1" s="1" a="1"/>
  <c r="L280" i="1" s="1"/>
  <c r="K281" i="1"/>
  <c r="L281" i="1" s="1" a="1"/>
  <c r="L281" i="1" s="1"/>
  <c r="K282" i="1"/>
  <c r="L282" i="1" s="1" a="1"/>
  <c r="L282" i="1" s="1"/>
  <c r="K283" i="1"/>
  <c r="L283" i="1" s="1" a="1"/>
  <c r="L283" i="1" s="1"/>
  <c r="K284" i="1"/>
  <c r="L284" i="1" s="1" a="1"/>
  <c r="L284" i="1" s="1"/>
  <c r="K285" i="1"/>
  <c r="L285" i="1" s="1" a="1"/>
  <c r="L285" i="1" s="1"/>
  <c r="K286" i="1"/>
  <c r="L286" i="1" s="1" a="1"/>
  <c r="L286" i="1" s="1"/>
  <c r="K287" i="1"/>
  <c r="L287" i="1" s="1" a="1"/>
  <c r="L287" i="1" s="1"/>
  <c r="K288" i="1"/>
  <c r="L288" i="1" s="1" a="1"/>
  <c r="L288" i="1" s="1"/>
  <c r="K289" i="1"/>
  <c r="L289" i="1" s="1" a="1"/>
  <c r="L289" i="1" s="1"/>
  <c r="K290" i="1"/>
  <c r="L290" i="1" s="1" a="1"/>
  <c r="L290" i="1" s="1"/>
  <c r="K291" i="1"/>
  <c r="L291" i="1" s="1" a="1"/>
  <c r="L291" i="1" s="1"/>
  <c r="K292" i="1"/>
  <c r="L292" i="1" s="1" a="1"/>
  <c r="L292" i="1" s="1"/>
  <c r="K293" i="1"/>
  <c r="L293" i="1" s="1" a="1"/>
  <c r="L293" i="1" s="1"/>
  <c r="K294" i="1"/>
  <c r="L294" i="1" s="1" a="1"/>
  <c r="L294" i="1" s="1"/>
  <c r="K295" i="1"/>
  <c r="L295" i="1" s="1" a="1"/>
  <c r="L295" i="1" s="1"/>
  <c r="K296" i="1"/>
  <c r="L296" i="1" s="1" a="1"/>
  <c r="L296" i="1" s="1"/>
  <c r="K297" i="1"/>
  <c r="L297" i="1" s="1" a="1"/>
  <c r="L297" i="1" s="1"/>
  <c r="K298" i="1"/>
  <c r="L298" i="1" s="1" a="1"/>
  <c r="L298" i="1" s="1"/>
  <c r="K299" i="1"/>
  <c r="L299" i="1" s="1" a="1"/>
  <c r="L299" i="1" s="1"/>
  <c r="K300" i="1"/>
  <c r="L300" i="1" s="1" a="1"/>
  <c r="L300" i="1" s="1"/>
  <c r="K301" i="1"/>
  <c r="L301" i="1" s="1" a="1"/>
  <c r="L301" i="1" s="1"/>
  <c r="K302" i="1"/>
  <c r="L302" i="1" s="1" a="1"/>
  <c r="L302" i="1" s="1"/>
  <c r="K303" i="1"/>
  <c r="L303" i="1" s="1" a="1"/>
  <c r="L303" i="1" s="1"/>
  <c r="K304" i="1"/>
  <c r="L304" i="1" s="1" a="1"/>
  <c r="L304" i="1" s="1"/>
  <c r="K305" i="1"/>
  <c r="L305" i="1" s="1" a="1"/>
  <c r="L305" i="1" s="1"/>
  <c r="K306" i="1"/>
  <c r="L306" i="1" s="1" a="1"/>
  <c r="L306" i="1" s="1"/>
  <c r="K307" i="1"/>
  <c r="L307" i="1" s="1" a="1"/>
  <c r="L307" i="1" s="1"/>
  <c r="K308" i="1"/>
  <c r="L308" i="1" s="1" a="1"/>
  <c r="L308" i="1" s="1"/>
  <c r="K309" i="1"/>
  <c r="L309" i="1" s="1" a="1"/>
  <c r="L309" i="1" s="1"/>
  <c r="K310" i="1"/>
  <c r="L310" i="1" s="1" a="1"/>
  <c r="L310" i="1" s="1"/>
  <c r="K311" i="1"/>
  <c r="L311" i="1" s="1" a="1"/>
  <c r="L311" i="1" s="1"/>
  <c r="K312" i="1"/>
  <c r="L312" i="1" s="1" a="1"/>
  <c r="L312" i="1" s="1"/>
  <c r="K313" i="1"/>
  <c r="L313" i="1" s="1" a="1"/>
  <c r="L313" i="1" s="1"/>
  <c r="K314" i="1"/>
  <c r="L314" i="1" s="1" a="1"/>
  <c r="L314" i="1" s="1"/>
  <c r="K315" i="1"/>
  <c r="L315" i="1" s="1" a="1"/>
  <c r="L315" i="1" s="1"/>
  <c r="K316" i="1"/>
  <c r="L316" i="1" s="1" a="1"/>
  <c r="L316" i="1" s="1"/>
  <c r="K317" i="1"/>
  <c r="L317" i="1" s="1" a="1"/>
  <c r="L317" i="1" s="1"/>
  <c r="K318" i="1"/>
  <c r="L318" i="1" s="1" a="1"/>
  <c r="L318" i="1" s="1"/>
  <c r="K319" i="1"/>
  <c r="L319" i="1" s="1" a="1"/>
  <c r="L319" i="1" s="1"/>
  <c r="K320" i="1"/>
  <c r="L320" i="1" s="1" a="1"/>
  <c r="L320" i="1" s="1"/>
  <c r="K321" i="1"/>
  <c r="L321" i="1" s="1" a="1"/>
  <c r="L321" i="1" s="1"/>
  <c r="K322" i="1"/>
  <c r="L322" i="1" s="1" a="1"/>
  <c r="L322" i="1" s="1"/>
  <c r="K323" i="1"/>
  <c r="L323" i="1" s="1" a="1"/>
  <c r="L323" i="1" s="1"/>
  <c r="K324" i="1"/>
  <c r="L324" i="1" s="1" a="1"/>
  <c r="L324" i="1" s="1"/>
  <c r="K325" i="1"/>
  <c r="L325" i="1" s="1" a="1"/>
  <c r="L325" i="1" s="1"/>
  <c r="K326" i="1"/>
  <c r="L326" i="1" s="1" a="1"/>
  <c r="L326" i="1" s="1"/>
  <c r="K327" i="1"/>
  <c r="L327" i="1" s="1" a="1"/>
  <c r="L327" i="1" s="1"/>
  <c r="K328" i="1"/>
  <c r="L328" i="1" s="1" a="1"/>
  <c r="L328" i="1" s="1"/>
  <c r="K329" i="1"/>
  <c r="L329" i="1" s="1" a="1"/>
  <c r="L329" i="1" s="1"/>
  <c r="K330" i="1"/>
  <c r="L330" i="1" s="1" a="1"/>
  <c r="L330" i="1" s="1"/>
  <c r="K331" i="1"/>
  <c r="L331" i="1" s="1" a="1"/>
  <c r="L331" i="1" s="1"/>
  <c r="K332" i="1"/>
  <c r="L332" i="1" s="1" a="1"/>
  <c r="L332" i="1" s="1"/>
  <c r="K333" i="1"/>
  <c r="L333" i="1" s="1" a="1"/>
  <c r="L333" i="1" s="1"/>
  <c r="K334" i="1"/>
  <c r="L334" i="1" s="1" a="1"/>
  <c r="L334" i="1" s="1"/>
  <c r="K335" i="1"/>
  <c r="L335" i="1" s="1" a="1"/>
  <c r="L335" i="1" s="1"/>
  <c r="K336" i="1"/>
  <c r="L336" i="1" s="1" a="1"/>
  <c r="L336" i="1" s="1"/>
  <c r="K337" i="1"/>
  <c r="L337" i="1" s="1" a="1"/>
  <c r="L337" i="1" s="1"/>
  <c r="K338" i="1"/>
  <c r="L338" i="1" s="1" a="1"/>
  <c r="L338" i="1" s="1"/>
  <c r="K339" i="1"/>
  <c r="L339" i="1" s="1" a="1"/>
  <c r="L339" i="1" s="1"/>
  <c r="K340" i="1"/>
  <c r="L340" i="1" s="1" a="1"/>
  <c r="L340" i="1" s="1"/>
  <c r="K341" i="1"/>
  <c r="L341" i="1" s="1" a="1"/>
  <c r="L341" i="1" s="1"/>
  <c r="K342" i="1"/>
  <c r="L342" i="1" s="1" a="1"/>
  <c r="L342" i="1" s="1"/>
  <c r="K343" i="1"/>
  <c r="L343" i="1" s="1" a="1"/>
  <c r="L343" i="1" s="1"/>
  <c r="K344" i="1"/>
  <c r="L344" i="1" s="1" a="1"/>
  <c r="L344" i="1" s="1"/>
  <c r="K345" i="1"/>
  <c r="L345" i="1" s="1" a="1"/>
  <c r="L345" i="1" s="1"/>
  <c r="K346" i="1"/>
  <c r="L346" i="1" s="1" a="1"/>
  <c r="L346" i="1" s="1"/>
  <c r="K347" i="1"/>
  <c r="L347" i="1" s="1" a="1"/>
  <c r="L347" i="1" s="1"/>
  <c r="K348" i="1"/>
  <c r="L348" i="1" s="1" a="1"/>
  <c r="L348" i="1" s="1"/>
  <c r="K349" i="1"/>
  <c r="L349" i="1" s="1" a="1"/>
  <c r="L349" i="1" s="1"/>
  <c r="K350" i="1"/>
  <c r="L350" i="1" s="1" a="1"/>
  <c r="L350" i="1" s="1"/>
  <c r="K351" i="1"/>
  <c r="L351" i="1" s="1" a="1"/>
  <c r="L351" i="1" s="1"/>
  <c r="K352" i="1"/>
  <c r="L352" i="1" s="1" a="1"/>
  <c r="L352" i="1" s="1"/>
  <c r="K353" i="1"/>
  <c r="L353" i="1" s="1" a="1"/>
  <c r="L353" i="1" s="1"/>
  <c r="K354" i="1"/>
  <c r="L354" i="1" s="1" a="1"/>
  <c r="L354" i="1" s="1"/>
  <c r="K355" i="1"/>
  <c r="L355" i="1" s="1" a="1"/>
  <c r="L355" i="1" s="1"/>
  <c r="K356" i="1"/>
  <c r="L356" i="1" s="1" a="1"/>
  <c r="L356" i="1" s="1"/>
  <c r="K357" i="1"/>
  <c r="L357" i="1" s="1" a="1"/>
  <c r="L357" i="1" s="1"/>
  <c r="K358" i="1"/>
  <c r="L358" i="1" s="1" a="1"/>
  <c r="L358" i="1" s="1"/>
  <c r="K359" i="1"/>
  <c r="L359" i="1" s="1" a="1"/>
  <c r="L359" i="1" s="1"/>
  <c r="K360" i="1"/>
  <c r="L360" i="1" s="1" a="1"/>
  <c r="L360" i="1" s="1"/>
  <c r="K361" i="1"/>
  <c r="L361" i="1" s="1" a="1"/>
  <c r="L361" i="1" s="1"/>
  <c r="K362" i="1"/>
  <c r="L362" i="1" s="1" a="1"/>
  <c r="L362" i="1" s="1"/>
  <c r="K363" i="1"/>
  <c r="L363" i="1" s="1" a="1"/>
  <c r="L363" i="1" s="1"/>
  <c r="K364" i="1"/>
  <c r="L364" i="1" s="1" a="1"/>
  <c r="L364" i="1" s="1"/>
  <c r="K365" i="1"/>
  <c r="L365" i="1" s="1" a="1"/>
  <c r="L365" i="1" s="1"/>
  <c r="K366" i="1"/>
  <c r="L366" i="1" s="1" a="1"/>
  <c r="L366" i="1" s="1"/>
  <c r="K367" i="1"/>
  <c r="L367" i="1" s="1" a="1"/>
  <c r="L367" i="1" s="1"/>
  <c r="K368" i="1"/>
  <c r="L368" i="1" s="1" a="1"/>
  <c r="L368" i="1" s="1"/>
  <c r="K369" i="1"/>
  <c r="L369" i="1" s="1" a="1"/>
  <c r="L369" i="1" s="1"/>
  <c r="K370" i="1"/>
  <c r="L370" i="1" s="1" a="1"/>
  <c r="L370" i="1" s="1"/>
  <c r="K371" i="1"/>
  <c r="L371" i="1" s="1" a="1"/>
  <c r="L371" i="1" s="1"/>
  <c r="K372" i="1"/>
  <c r="L372" i="1" s="1" a="1"/>
  <c r="L372" i="1" s="1"/>
  <c r="K373" i="1"/>
  <c r="L373" i="1" s="1" a="1"/>
  <c r="L373" i="1" s="1"/>
  <c r="K374" i="1"/>
  <c r="L374" i="1" s="1" a="1"/>
  <c r="L374" i="1" s="1"/>
  <c r="K375" i="1"/>
  <c r="L375" i="1" s="1" a="1"/>
  <c r="L375" i="1" s="1"/>
  <c r="K376" i="1"/>
  <c r="L376" i="1" s="1" a="1"/>
  <c r="L376" i="1" s="1"/>
  <c r="K377" i="1"/>
  <c r="L377" i="1" s="1" a="1"/>
  <c r="L377" i="1" s="1"/>
  <c r="K378" i="1"/>
  <c r="L378" i="1" s="1" a="1"/>
  <c r="L378" i="1" s="1"/>
  <c r="K379" i="1"/>
  <c r="L379" i="1" s="1" a="1"/>
  <c r="L379" i="1" s="1"/>
  <c r="K380" i="1"/>
  <c r="L380" i="1" s="1" a="1"/>
  <c r="L380" i="1" s="1"/>
  <c r="K381" i="1"/>
  <c r="L381" i="1" s="1" a="1"/>
  <c r="L381" i="1" s="1"/>
  <c r="K382" i="1"/>
  <c r="L382" i="1" s="1" a="1"/>
  <c r="L382" i="1" s="1"/>
  <c r="K383" i="1"/>
  <c r="L383" i="1" s="1" a="1"/>
  <c r="L383" i="1" s="1"/>
  <c r="K384" i="1"/>
  <c r="L384" i="1" s="1" a="1"/>
  <c r="L384" i="1" s="1"/>
  <c r="K385" i="1"/>
  <c r="L385" i="1" s="1" a="1"/>
  <c r="L385" i="1" s="1"/>
  <c r="K386" i="1"/>
  <c r="L386" i="1" s="1" a="1"/>
  <c r="L386" i="1" s="1"/>
  <c r="K387" i="1"/>
  <c r="L387" i="1" s="1" a="1"/>
  <c r="L387" i="1" s="1"/>
  <c r="K388" i="1"/>
  <c r="L388" i="1" s="1" a="1"/>
  <c r="L388" i="1" s="1"/>
  <c r="K389" i="1"/>
  <c r="L389" i="1" s="1" a="1"/>
  <c r="L389" i="1" s="1"/>
  <c r="K390" i="1"/>
  <c r="L390" i="1" s="1" a="1"/>
  <c r="L390" i="1" s="1"/>
  <c r="K391" i="1"/>
  <c r="L391" i="1" s="1" a="1"/>
  <c r="L391" i="1" s="1"/>
  <c r="K392" i="1"/>
  <c r="L392" i="1" s="1" a="1"/>
  <c r="L392" i="1" s="1"/>
  <c r="K393" i="1"/>
  <c r="L393" i="1" s="1" a="1"/>
  <c r="L393" i="1" s="1"/>
  <c r="K394" i="1"/>
  <c r="L394" i="1" s="1" a="1"/>
  <c r="L394" i="1" s="1"/>
  <c r="K395" i="1"/>
  <c r="L395" i="1" s="1" a="1"/>
  <c r="L395" i="1" s="1"/>
  <c r="K396" i="1"/>
  <c r="L396" i="1" s="1" a="1"/>
  <c r="L396" i="1" s="1"/>
  <c r="K397" i="1"/>
  <c r="L397" i="1" s="1" a="1"/>
  <c r="L397" i="1" s="1"/>
  <c r="K398" i="1"/>
  <c r="L398" i="1" s="1" a="1"/>
  <c r="L398" i="1" s="1"/>
  <c r="K399" i="1"/>
  <c r="L399" i="1" s="1" a="1"/>
  <c r="L399" i="1" s="1"/>
  <c r="K400" i="1"/>
  <c r="L400" i="1" s="1" a="1"/>
  <c r="L400" i="1" s="1"/>
  <c r="K401" i="1"/>
  <c r="L401" i="1" s="1" a="1"/>
  <c r="L401" i="1" s="1"/>
  <c r="K402" i="1"/>
  <c r="L402" i="1" s="1" a="1"/>
  <c r="L402" i="1" s="1"/>
  <c r="K403" i="1"/>
  <c r="L403" i="1" s="1" a="1"/>
  <c r="L403" i="1" s="1"/>
  <c r="K404" i="1"/>
  <c r="L404" i="1" s="1" a="1"/>
  <c r="L404" i="1" s="1"/>
  <c r="K405" i="1"/>
  <c r="L405" i="1" s="1" a="1"/>
  <c r="L405" i="1" s="1"/>
  <c r="K406" i="1"/>
  <c r="L406" i="1" s="1" a="1"/>
  <c r="L406" i="1" s="1"/>
  <c r="K407" i="1"/>
  <c r="L407" i="1" s="1" a="1"/>
  <c r="L407" i="1" s="1"/>
  <c r="K408" i="1"/>
  <c r="L408" i="1" s="1" a="1"/>
  <c r="L408" i="1" s="1"/>
  <c r="K409" i="1"/>
  <c r="L409" i="1" s="1" a="1"/>
  <c r="L409" i="1" s="1"/>
  <c r="K410" i="1"/>
  <c r="L410" i="1" s="1" a="1"/>
  <c r="L410" i="1" s="1"/>
  <c r="K411" i="1"/>
  <c r="L411" i="1" s="1" a="1"/>
  <c r="L411" i="1" s="1"/>
  <c r="K412" i="1"/>
  <c r="L412" i="1" s="1" a="1"/>
  <c r="L412" i="1" s="1"/>
  <c r="K413" i="1"/>
  <c r="L413" i="1" s="1" a="1"/>
  <c r="L413" i="1" s="1"/>
  <c r="K414" i="1"/>
  <c r="L414" i="1" s="1" a="1"/>
  <c r="L414" i="1" s="1"/>
  <c r="K415" i="1"/>
  <c r="L415" i="1" s="1" a="1"/>
  <c r="L415" i="1" s="1"/>
  <c r="K416" i="1"/>
  <c r="L416" i="1" s="1" a="1"/>
  <c r="L416" i="1" s="1"/>
  <c r="K417" i="1"/>
  <c r="L417" i="1" s="1" a="1"/>
  <c r="L417" i="1" s="1"/>
  <c r="K418" i="1"/>
  <c r="L418" i="1" s="1" a="1"/>
  <c r="L418" i="1" s="1"/>
  <c r="K419" i="1"/>
  <c r="L419" i="1" s="1" a="1"/>
  <c r="L419" i="1" s="1"/>
  <c r="K420" i="1"/>
  <c r="L420" i="1" s="1" a="1"/>
  <c r="L420" i="1" s="1"/>
  <c r="K421" i="1"/>
  <c r="L421" i="1" s="1" a="1"/>
  <c r="L421" i="1" s="1"/>
  <c r="K422" i="1"/>
  <c r="L422" i="1" s="1" a="1"/>
  <c r="L422" i="1" s="1"/>
  <c r="K423" i="1"/>
  <c r="L423" i="1" s="1" a="1"/>
  <c r="L423" i="1" s="1"/>
  <c r="K424" i="1"/>
  <c r="L424" i="1" s="1" a="1"/>
  <c r="L424" i="1" s="1"/>
  <c r="K425" i="1"/>
  <c r="L425" i="1" s="1" a="1"/>
  <c r="L425" i="1" s="1"/>
  <c r="K426" i="1"/>
  <c r="L426" i="1" s="1" a="1"/>
  <c r="L426" i="1" s="1"/>
  <c r="K427" i="1"/>
  <c r="L427" i="1" s="1" a="1"/>
  <c r="L427" i="1" s="1"/>
  <c r="K428" i="1"/>
  <c r="L428" i="1" s="1" a="1"/>
  <c r="L428" i="1" s="1"/>
  <c r="K429" i="1"/>
  <c r="L429" i="1" s="1" a="1"/>
  <c r="L429" i="1" s="1"/>
  <c r="K430" i="1"/>
  <c r="L430" i="1" s="1" a="1"/>
  <c r="L430" i="1" s="1"/>
  <c r="K431" i="1"/>
  <c r="L431" i="1" s="1" a="1"/>
  <c r="L431" i="1" s="1"/>
  <c r="K432" i="1"/>
  <c r="L432" i="1" s="1" a="1"/>
  <c r="L432" i="1" s="1"/>
  <c r="K433" i="1"/>
  <c r="L433" i="1" s="1" a="1"/>
  <c r="L433" i="1" s="1"/>
  <c r="K434" i="1"/>
  <c r="L434" i="1" s="1" a="1"/>
  <c r="L434" i="1" s="1"/>
  <c r="K435" i="1"/>
  <c r="L435" i="1" s="1" a="1"/>
  <c r="L435" i="1" s="1"/>
  <c r="K436" i="1"/>
  <c r="L436" i="1" s="1" a="1"/>
  <c r="L436" i="1" s="1"/>
  <c r="K437" i="1"/>
  <c r="L437" i="1" s="1" a="1"/>
  <c r="L437" i="1" s="1"/>
  <c r="K438" i="1"/>
  <c r="L438" i="1" s="1" a="1"/>
  <c r="L438" i="1" s="1"/>
  <c r="K439" i="1"/>
  <c r="L439" i="1" s="1" a="1"/>
  <c r="L439" i="1" s="1"/>
  <c r="K440" i="1"/>
  <c r="L440" i="1" s="1" a="1"/>
  <c r="L440" i="1" s="1"/>
  <c r="K441" i="1"/>
  <c r="L441" i="1" s="1" a="1"/>
  <c r="L441" i="1" s="1"/>
  <c r="K442" i="1"/>
  <c r="L442" i="1" s="1" a="1"/>
  <c r="L442" i="1" s="1"/>
  <c r="K443" i="1"/>
  <c r="L443" i="1" s="1" a="1"/>
  <c r="L443" i="1" s="1"/>
  <c r="K444" i="1"/>
  <c r="L444" i="1" s="1" a="1"/>
  <c r="L444" i="1" s="1"/>
  <c r="K445" i="1"/>
  <c r="L445" i="1" s="1" a="1"/>
  <c r="L445" i="1" s="1"/>
  <c r="K446" i="1"/>
  <c r="L446" i="1" s="1" a="1"/>
  <c r="L446" i="1" s="1"/>
  <c r="K447" i="1"/>
  <c r="L447" i="1" s="1" a="1"/>
  <c r="L447" i="1" s="1"/>
  <c r="K448" i="1"/>
  <c r="L448" i="1" s="1" a="1"/>
  <c r="L448" i="1" s="1"/>
  <c r="K449" i="1"/>
  <c r="L449" i="1" s="1" a="1"/>
  <c r="L449" i="1" s="1"/>
  <c r="K450" i="1"/>
  <c r="L450" i="1" s="1" a="1"/>
  <c r="L450" i="1" s="1"/>
  <c r="K451" i="1"/>
  <c r="L451" i="1" s="1" a="1"/>
  <c r="L451" i="1" s="1"/>
  <c r="K452" i="1"/>
  <c r="L452" i="1" s="1" a="1"/>
  <c r="L452" i="1" s="1"/>
  <c r="K453" i="1"/>
  <c r="L453" i="1" s="1" a="1"/>
  <c r="L453" i="1" s="1"/>
  <c r="K454" i="1"/>
  <c r="L454" i="1" s="1" a="1"/>
  <c r="L454" i="1" s="1"/>
  <c r="K455" i="1"/>
  <c r="L455" i="1" s="1" a="1"/>
  <c r="L455" i="1" s="1"/>
  <c r="K456" i="1"/>
  <c r="L456" i="1" s="1" a="1"/>
  <c r="L456" i="1" s="1"/>
  <c r="K457" i="1"/>
  <c r="L457" i="1" s="1" a="1"/>
  <c r="L457" i="1" s="1"/>
  <c r="K458" i="1"/>
  <c r="L458" i="1" s="1" a="1"/>
  <c r="L458" i="1" s="1"/>
  <c r="K459" i="1"/>
  <c r="L459" i="1" s="1" a="1"/>
  <c r="L459" i="1" s="1"/>
  <c r="K460" i="1"/>
  <c r="L460" i="1" s="1" a="1"/>
  <c r="L460" i="1" s="1"/>
  <c r="K461" i="1"/>
  <c r="L461" i="1" s="1" a="1"/>
  <c r="L461" i="1" s="1"/>
  <c r="K462" i="1"/>
  <c r="L462" i="1" s="1" a="1"/>
  <c r="L462" i="1" s="1"/>
  <c r="K463" i="1"/>
  <c r="L463" i="1" s="1" a="1"/>
  <c r="L463" i="1" s="1"/>
  <c r="K464" i="1"/>
  <c r="L464" i="1" s="1" a="1"/>
  <c r="L464" i="1" s="1"/>
  <c r="K465" i="1"/>
  <c r="L465" i="1" s="1" a="1"/>
  <c r="L465" i="1" s="1"/>
  <c r="K466" i="1"/>
  <c r="L466" i="1" s="1" a="1"/>
  <c r="L466" i="1" s="1"/>
  <c r="K467" i="1"/>
  <c r="L467" i="1" s="1" a="1"/>
  <c r="L467" i="1" s="1"/>
  <c r="K468" i="1"/>
  <c r="L468" i="1" s="1" a="1"/>
  <c r="L468" i="1" s="1"/>
  <c r="K469" i="1"/>
  <c r="L469" i="1" s="1" a="1"/>
  <c r="L469" i="1" s="1"/>
  <c r="K470" i="1"/>
  <c r="L470" i="1" s="1" a="1"/>
  <c r="L470" i="1" s="1"/>
  <c r="K471" i="1"/>
  <c r="L471" i="1" s="1" a="1"/>
  <c r="L471" i="1" s="1"/>
  <c r="K472" i="1"/>
  <c r="L472" i="1" s="1" a="1"/>
  <c r="L472" i="1" s="1"/>
  <c r="K473" i="1"/>
  <c r="L473" i="1" s="1" a="1"/>
  <c r="L473" i="1" s="1"/>
  <c r="K474" i="1"/>
  <c r="L474" i="1" s="1" a="1"/>
  <c r="L474" i="1" s="1"/>
  <c r="K475" i="1"/>
  <c r="L475" i="1" s="1" a="1"/>
  <c r="L475" i="1" s="1"/>
  <c r="K476" i="1"/>
  <c r="L476" i="1" s="1" a="1"/>
  <c r="L476" i="1" s="1"/>
  <c r="K477" i="1"/>
  <c r="L477" i="1" s="1" a="1"/>
  <c r="L477" i="1" s="1"/>
  <c r="K478" i="1"/>
  <c r="L478" i="1" s="1" a="1"/>
  <c r="L478" i="1" s="1"/>
  <c r="K479" i="1"/>
  <c r="L479" i="1" s="1" a="1"/>
  <c r="L479" i="1" s="1"/>
  <c r="K480" i="1"/>
  <c r="L480" i="1" s="1" a="1"/>
  <c r="L480" i="1" s="1"/>
  <c r="K481" i="1"/>
  <c r="L481" i="1" s="1" a="1"/>
  <c r="L481" i="1" s="1"/>
  <c r="K482" i="1"/>
  <c r="L482" i="1" s="1" a="1"/>
  <c r="L482" i="1" s="1"/>
  <c r="K483" i="1"/>
  <c r="L483" i="1" s="1" a="1"/>
  <c r="L483" i="1" s="1"/>
  <c r="K484" i="1"/>
  <c r="L484" i="1" s="1" a="1"/>
  <c r="L484" i="1" s="1"/>
  <c r="K485" i="1"/>
  <c r="L485" i="1" s="1" a="1"/>
  <c r="L485" i="1" s="1"/>
  <c r="K486" i="1"/>
  <c r="L486" i="1" s="1" a="1"/>
  <c r="L486" i="1" s="1"/>
  <c r="K487" i="1"/>
  <c r="L487" i="1" s="1" a="1"/>
  <c r="L487" i="1" s="1"/>
  <c r="K488" i="1"/>
  <c r="L488" i="1" s="1" a="1"/>
  <c r="L488" i="1" s="1"/>
  <c r="K489" i="1"/>
  <c r="L489" i="1" s="1" a="1"/>
  <c r="L489" i="1" s="1"/>
  <c r="K490" i="1"/>
  <c r="L490" i="1" s="1" a="1"/>
  <c r="L490" i="1" s="1"/>
  <c r="K491" i="1"/>
  <c r="L491" i="1" s="1" a="1"/>
  <c r="L491" i="1" s="1"/>
  <c r="K492" i="1"/>
  <c r="L492" i="1" s="1" a="1"/>
  <c r="L492" i="1" s="1"/>
  <c r="K493" i="1"/>
  <c r="L493" i="1" s="1" a="1"/>
  <c r="L493" i="1" s="1"/>
  <c r="K494" i="1"/>
  <c r="L494" i="1" s="1" a="1"/>
  <c r="L494" i="1" s="1"/>
  <c r="K495" i="1"/>
  <c r="L495" i="1" s="1" a="1"/>
  <c r="L495" i="1" s="1"/>
  <c r="K496" i="1"/>
  <c r="L496" i="1" s="1" a="1"/>
  <c r="L496" i="1" s="1"/>
  <c r="K497" i="1"/>
  <c r="L497" i="1" s="1" a="1"/>
  <c r="L497" i="1" s="1"/>
  <c r="K498" i="1"/>
  <c r="L498" i="1" s="1" a="1"/>
  <c r="L498" i="1" s="1"/>
  <c r="K499" i="1"/>
  <c r="L499" i="1" s="1" a="1"/>
  <c r="L499" i="1" s="1"/>
  <c r="K500" i="1"/>
  <c r="L500" i="1" s="1" a="1"/>
  <c r="L500" i="1" s="1"/>
  <c r="K501" i="1"/>
  <c r="L501" i="1" s="1" a="1"/>
  <c r="L501" i="1" s="1"/>
  <c r="K502" i="1"/>
  <c r="L502" i="1" s="1" a="1"/>
  <c r="L502" i="1" s="1"/>
  <c r="K503" i="1"/>
  <c r="L503" i="1" s="1" a="1"/>
  <c r="L503" i="1" s="1"/>
  <c r="K504" i="1"/>
  <c r="L504" i="1" s="1" a="1"/>
  <c r="L504" i="1" s="1"/>
  <c r="K505" i="1"/>
  <c r="L505" i="1" s="1" a="1"/>
  <c r="L505" i="1" s="1"/>
  <c r="K506" i="1"/>
  <c r="L506" i="1" s="1" a="1"/>
  <c r="L506" i="1" s="1"/>
  <c r="K507" i="1"/>
  <c r="L507" i="1" s="1" a="1"/>
  <c r="L507" i="1" s="1"/>
  <c r="K508" i="1"/>
  <c r="L508" i="1" s="1" a="1"/>
  <c r="L508" i="1" s="1"/>
  <c r="K509" i="1"/>
  <c r="L509" i="1" s="1" a="1"/>
  <c r="L509" i="1" s="1"/>
  <c r="K510" i="1"/>
  <c r="L510" i="1" s="1" a="1"/>
  <c r="L510" i="1" s="1"/>
  <c r="K511" i="1"/>
  <c r="L511" i="1" s="1" a="1"/>
  <c r="L511" i="1" s="1"/>
  <c r="K512" i="1"/>
  <c r="L512" i="1" s="1" a="1"/>
  <c r="L512" i="1" s="1"/>
  <c r="K513" i="1"/>
  <c r="L513" i="1" s="1" a="1"/>
  <c r="L513" i="1" s="1"/>
  <c r="K514" i="1"/>
  <c r="L514" i="1" s="1" a="1"/>
  <c r="L514" i="1" s="1"/>
  <c r="K515" i="1"/>
  <c r="L515" i="1" s="1" a="1"/>
  <c r="L515" i="1" s="1"/>
  <c r="K516" i="1"/>
  <c r="L516" i="1" s="1" a="1"/>
  <c r="L516" i="1" s="1"/>
  <c r="K517" i="1"/>
  <c r="L517" i="1" s="1" a="1"/>
  <c r="L517" i="1" s="1"/>
  <c r="K518" i="1"/>
  <c r="L518" i="1" s="1" a="1"/>
  <c r="L518" i="1" s="1"/>
  <c r="K519" i="1"/>
  <c r="L519" i="1" s="1" a="1"/>
  <c r="L519" i="1" s="1"/>
  <c r="K520" i="1"/>
  <c r="L520" i="1" s="1" a="1"/>
  <c r="L520" i="1" s="1"/>
  <c r="K521" i="1"/>
  <c r="L521" i="1" s="1" a="1"/>
  <c r="L521" i="1" s="1"/>
  <c r="K522" i="1"/>
  <c r="L522" i="1" s="1" a="1"/>
  <c r="L522" i="1" s="1"/>
  <c r="K523" i="1"/>
  <c r="L523" i="1" s="1" a="1"/>
  <c r="L523" i="1" s="1"/>
  <c r="K524" i="1"/>
  <c r="L524" i="1" s="1" a="1"/>
  <c r="L524" i="1" s="1"/>
  <c r="K525" i="1"/>
  <c r="L525" i="1" s="1" a="1"/>
  <c r="L525" i="1" s="1"/>
  <c r="K526" i="1"/>
  <c r="L526" i="1" s="1" a="1"/>
  <c r="L526" i="1" s="1"/>
  <c r="K527" i="1"/>
  <c r="L527" i="1" s="1" a="1"/>
  <c r="L527" i="1" s="1"/>
  <c r="K528" i="1"/>
  <c r="L528" i="1" s="1" a="1"/>
  <c r="L528" i="1" s="1"/>
  <c r="K529" i="1"/>
  <c r="L529" i="1" s="1" a="1"/>
  <c r="L529" i="1" s="1"/>
  <c r="K530" i="1"/>
  <c r="L530" i="1" s="1" a="1"/>
  <c r="L530" i="1" s="1"/>
  <c r="K531" i="1"/>
  <c r="L531" i="1" s="1" a="1"/>
  <c r="L531" i="1" s="1"/>
  <c r="K532" i="1"/>
  <c r="L532" i="1" s="1" a="1"/>
  <c r="L532" i="1" s="1"/>
  <c r="K533" i="1"/>
  <c r="L533" i="1" s="1" a="1"/>
  <c r="L533" i="1" s="1"/>
  <c r="K534" i="1"/>
  <c r="L534" i="1" s="1" a="1"/>
  <c r="L534" i="1" s="1"/>
  <c r="K535" i="1"/>
  <c r="L535" i="1" s="1" a="1"/>
  <c r="L535" i="1" s="1"/>
  <c r="K536" i="1"/>
  <c r="L536" i="1" s="1" a="1"/>
  <c r="L536" i="1" s="1"/>
  <c r="K537" i="1"/>
  <c r="L537" i="1" s="1" a="1"/>
  <c r="L537" i="1" s="1"/>
  <c r="K538" i="1"/>
  <c r="L538" i="1" s="1" a="1"/>
  <c r="L538" i="1" s="1"/>
  <c r="K539" i="1"/>
  <c r="L539" i="1" s="1" a="1"/>
  <c r="L539" i="1" s="1"/>
  <c r="K540" i="1"/>
  <c r="L540" i="1" s="1" a="1"/>
  <c r="L540" i="1" s="1"/>
  <c r="K541" i="1"/>
  <c r="L541" i="1" s="1" a="1"/>
  <c r="L541" i="1" s="1"/>
  <c r="K542" i="1"/>
  <c r="L542" i="1" s="1" a="1"/>
  <c r="L542" i="1" s="1"/>
  <c r="K543" i="1"/>
  <c r="L543" i="1" s="1" a="1"/>
  <c r="L543" i="1" s="1"/>
  <c r="K544" i="1"/>
  <c r="L544" i="1" s="1" a="1"/>
  <c r="L544" i="1" s="1"/>
  <c r="K545" i="1"/>
  <c r="L545" i="1" s="1" a="1"/>
  <c r="L545" i="1" s="1"/>
  <c r="K546" i="1"/>
  <c r="L546" i="1" s="1" a="1"/>
  <c r="L546" i="1" s="1"/>
  <c r="K547" i="1"/>
  <c r="L547" i="1" s="1" a="1"/>
  <c r="L547" i="1" s="1"/>
  <c r="K548" i="1"/>
  <c r="L548" i="1" s="1" a="1"/>
  <c r="L548" i="1" s="1"/>
  <c r="K549" i="1"/>
  <c r="L549" i="1" s="1" a="1"/>
  <c r="L549" i="1" s="1"/>
  <c r="K550" i="1"/>
  <c r="L550" i="1" s="1" a="1"/>
  <c r="L550" i="1" s="1"/>
  <c r="K551" i="1"/>
  <c r="L551" i="1" s="1" a="1"/>
  <c r="L551" i="1" s="1"/>
  <c r="K552" i="1"/>
  <c r="L552" i="1" s="1" a="1"/>
  <c r="L552" i="1" s="1"/>
  <c r="K553" i="1"/>
  <c r="L553" i="1" s="1" a="1"/>
  <c r="L553" i="1" s="1"/>
  <c r="K554" i="1"/>
  <c r="L554" i="1" s="1" a="1"/>
  <c r="L554" i="1" s="1"/>
  <c r="K555" i="1"/>
  <c r="L555" i="1" s="1" a="1"/>
  <c r="L555" i="1" s="1"/>
  <c r="K556" i="1"/>
  <c r="L556" i="1" s="1" a="1"/>
  <c r="L556" i="1" s="1"/>
  <c r="K557" i="1"/>
  <c r="L557" i="1" s="1" a="1"/>
  <c r="L557" i="1" s="1"/>
  <c r="K558" i="1"/>
  <c r="L558" i="1" s="1" a="1"/>
  <c r="L558" i="1" s="1"/>
  <c r="K559" i="1"/>
  <c r="L559" i="1" s="1" a="1"/>
  <c r="L559" i="1" s="1"/>
  <c r="K560" i="1"/>
  <c r="L560" i="1" s="1" a="1"/>
  <c r="L560" i="1" s="1"/>
  <c r="K561" i="1"/>
  <c r="L561" i="1" s="1" a="1"/>
  <c r="L561" i="1" s="1"/>
  <c r="K562" i="1"/>
  <c r="L562" i="1" s="1" a="1"/>
  <c r="L562" i="1" s="1"/>
  <c r="K563" i="1"/>
  <c r="L563" i="1" s="1" a="1"/>
  <c r="L563" i="1" s="1"/>
  <c r="K564" i="1"/>
  <c r="L564" i="1" s="1" a="1"/>
  <c r="L564" i="1" s="1"/>
  <c r="K565" i="1"/>
  <c r="L565" i="1" s="1" a="1"/>
  <c r="L565" i="1" s="1"/>
  <c r="K566" i="1"/>
  <c r="L566" i="1" s="1" a="1"/>
  <c r="L566" i="1" s="1"/>
  <c r="K567" i="1"/>
  <c r="L567" i="1" s="1" a="1"/>
  <c r="L567" i="1" s="1"/>
  <c r="K568" i="1"/>
  <c r="L568" i="1" s="1" a="1"/>
  <c r="L568" i="1" s="1"/>
  <c r="K569" i="1"/>
  <c r="L569" i="1" s="1" a="1"/>
  <c r="L569" i="1" s="1"/>
  <c r="K570" i="1"/>
  <c r="L570" i="1" s="1" a="1"/>
  <c r="L570" i="1" s="1"/>
  <c r="K571" i="1"/>
  <c r="L571" i="1" s="1" a="1"/>
  <c r="L571" i="1" s="1"/>
  <c r="K572" i="1"/>
  <c r="L572" i="1" s="1" a="1"/>
  <c r="L572" i="1" s="1"/>
  <c r="K573" i="1"/>
  <c r="L573" i="1" s="1" a="1"/>
  <c r="L573" i="1" s="1"/>
  <c r="K574" i="1"/>
  <c r="L574" i="1" s="1" a="1"/>
  <c r="L574" i="1" s="1"/>
  <c r="K575" i="1"/>
  <c r="L575" i="1" s="1" a="1"/>
  <c r="L575" i="1" s="1"/>
  <c r="K576" i="1"/>
  <c r="L576" i="1" s="1" a="1"/>
  <c r="L576" i="1" s="1"/>
  <c r="K577" i="1"/>
  <c r="L577" i="1" s="1" a="1"/>
  <c r="L577" i="1" s="1"/>
  <c r="K578" i="1"/>
  <c r="L578" i="1" s="1" a="1"/>
  <c r="L578" i="1" s="1"/>
  <c r="K579" i="1"/>
  <c r="L579" i="1" s="1" a="1"/>
  <c r="L579" i="1" s="1"/>
  <c r="K580" i="1"/>
  <c r="L580" i="1" s="1" a="1"/>
  <c r="L580" i="1" s="1"/>
  <c r="K581" i="1"/>
  <c r="L581" i="1" s="1" a="1"/>
  <c r="L581" i="1" s="1"/>
  <c r="K582" i="1"/>
  <c r="L582" i="1" s="1" a="1"/>
  <c r="L582" i="1" s="1"/>
  <c r="K583" i="1"/>
  <c r="L583" i="1" s="1" a="1"/>
  <c r="L583" i="1" s="1"/>
  <c r="K584" i="1"/>
  <c r="L584" i="1" s="1" a="1"/>
  <c r="L584" i="1" s="1"/>
  <c r="K585" i="1"/>
  <c r="L585" i="1" s="1" a="1"/>
  <c r="L585" i="1" s="1"/>
  <c r="K586" i="1"/>
  <c r="L586" i="1" s="1" a="1"/>
  <c r="L586" i="1" s="1"/>
  <c r="K587" i="1"/>
  <c r="L587" i="1" s="1" a="1"/>
  <c r="L587" i="1" s="1"/>
  <c r="K588" i="1"/>
  <c r="L588" i="1" s="1" a="1"/>
  <c r="L588" i="1" s="1"/>
  <c r="K589" i="1"/>
  <c r="L589" i="1" s="1" a="1"/>
  <c r="L589" i="1" s="1"/>
  <c r="K590" i="1"/>
  <c r="L590" i="1" s="1" a="1"/>
  <c r="L590" i="1" s="1"/>
  <c r="K591" i="1"/>
  <c r="L591" i="1" s="1" a="1"/>
  <c r="L591" i="1" s="1"/>
  <c r="K592" i="1"/>
  <c r="L592" i="1" s="1" a="1"/>
  <c r="L592" i="1" s="1"/>
  <c r="K593" i="1"/>
  <c r="L593" i="1" s="1" a="1"/>
  <c r="L593" i="1" s="1"/>
  <c r="K594" i="1"/>
  <c r="L594" i="1" s="1" a="1"/>
  <c r="L594" i="1" s="1"/>
  <c r="K595" i="1"/>
  <c r="L595" i="1" s="1" a="1"/>
  <c r="L595" i="1" s="1"/>
  <c r="K596" i="1"/>
  <c r="L596" i="1" s="1" a="1"/>
  <c r="L596" i="1" s="1"/>
  <c r="K597" i="1"/>
  <c r="L597" i="1" s="1" a="1"/>
  <c r="L597" i="1" s="1"/>
  <c r="K598" i="1"/>
  <c r="L598" i="1" s="1" a="1"/>
  <c r="L598" i="1" s="1"/>
  <c r="K599" i="1"/>
  <c r="L599" i="1" s="1" a="1"/>
  <c r="L599" i="1" s="1"/>
  <c r="K600" i="1"/>
  <c r="L600" i="1" s="1" a="1"/>
  <c r="L600" i="1" s="1"/>
  <c r="K601" i="1"/>
  <c r="L601" i="1" s="1" a="1"/>
  <c r="L601" i="1" s="1"/>
  <c r="K602" i="1"/>
  <c r="L602" i="1" s="1" a="1"/>
  <c r="L602" i="1" s="1"/>
  <c r="K603" i="1"/>
  <c r="L603" i="1" s="1" a="1"/>
  <c r="L603" i="1" s="1"/>
  <c r="K604" i="1"/>
  <c r="L604" i="1" s="1" a="1"/>
  <c r="L604" i="1" s="1"/>
  <c r="K605" i="1"/>
  <c r="L605" i="1" s="1" a="1"/>
  <c r="L605" i="1" s="1"/>
  <c r="K606" i="1"/>
  <c r="L606" i="1" s="1" a="1"/>
  <c r="L606" i="1" s="1"/>
  <c r="K607" i="1"/>
  <c r="L607" i="1" s="1" a="1"/>
  <c r="L607" i="1" s="1"/>
  <c r="K608" i="1"/>
  <c r="L608" i="1" s="1" a="1"/>
  <c r="L608" i="1" s="1"/>
  <c r="K609" i="1"/>
  <c r="L609" i="1" s="1" a="1"/>
  <c r="L609" i="1" s="1"/>
  <c r="K610" i="1"/>
  <c r="L610" i="1" s="1" a="1"/>
  <c r="L610" i="1" s="1"/>
  <c r="K611" i="1"/>
  <c r="L611" i="1" s="1" a="1"/>
  <c r="L611" i="1" s="1"/>
  <c r="K612" i="1"/>
  <c r="L612" i="1" s="1" a="1"/>
  <c r="L612" i="1" s="1"/>
  <c r="K613" i="1"/>
  <c r="L613" i="1" s="1" a="1"/>
  <c r="L613" i="1" s="1"/>
  <c r="K614" i="1"/>
  <c r="L614" i="1" s="1" a="1"/>
  <c r="L614" i="1" s="1"/>
  <c r="K615" i="1"/>
  <c r="L615" i="1" s="1" a="1"/>
  <c r="L615" i="1" s="1"/>
  <c r="K616" i="1"/>
  <c r="L616" i="1" s="1" a="1"/>
  <c r="L616" i="1" s="1"/>
  <c r="K617" i="1"/>
  <c r="L617" i="1" s="1" a="1"/>
  <c r="L617" i="1" s="1"/>
  <c r="K618" i="1"/>
  <c r="L618" i="1" s="1" a="1"/>
  <c r="L618" i="1" s="1"/>
  <c r="K619" i="1"/>
  <c r="L619" i="1" s="1" a="1"/>
  <c r="L619" i="1" s="1"/>
  <c r="K620" i="1"/>
  <c r="L620" i="1" s="1" a="1"/>
  <c r="L620" i="1" s="1"/>
  <c r="K621" i="1"/>
  <c r="L621" i="1" s="1" a="1"/>
  <c r="L621" i="1" s="1"/>
  <c r="K622" i="1"/>
  <c r="L622" i="1" s="1" a="1"/>
  <c r="L622" i="1" s="1"/>
  <c r="K623" i="1"/>
  <c r="L623" i="1" s="1" a="1"/>
  <c r="L623" i="1" s="1"/>
  <c r="K624" i="1"/>
  <c r="L624" i="1" s="1" a="1"/>
  <c r="L624" i="1" s="1"/>
  <c r="K625" i="1"/>
  <c r="L625" i="1" s="1" a="1"/>
  <c r="L625" i="1" s="1"/>
  <c r="K626" i="1"/>
  <c r="L626" i="1" s="1" a="1"/>
  <c r="L626" i="1" s="1"/>
  <c r="K627" i="1"/>
  <c r="L627" i="1" s="1" a="1"/>
  <c r="L627" i="1" s="1"/>
  <c r="K628" i="1"/>
  <c r="L628" i="1" s="1" a="1"/>
  <c r="L628" i="1" s="1"/>
  <c r="K629" i="1"/>
  <c r="L629" i="1" s="1" a="1"/>
  <c r="L629" i="1" s="1"/>
  <c r="K630" i="1"/>
  <c r="L630" i="1" s="1" a="1"/>
  <c r="L630" i="1" s="1"/>
  <c r="K631" i="1"/>
  <c r="L631" i="1" s="1" a="1"/>
  <c r="L631" i="1" s="1"/>
  <c r="K632" i="1"/>
  <c r="L632" i="1" s="1" a="1"/>
  <c r="L632" i="1" s="1"/>
  <c r="K633" i="1"/>
  <c r="L633" i="1" s="1" a="1"/>
  <c r="L633" i="1" s="1"/>
  <c r="K634" i="1"/>
  <c r="L634" i="1" s="1" a="1"/>
  <c r="L634" i="1" s="1"/>
  <c r="K635" i="1"/>
  <c r="L635" i="1" s="1" a="1"/>
  <c r="L635" i="1" s="1"/>
  <c r="K636" i="1"/>
  <c r="L636" i="1" s="1" a="1"/>
  <c r="L636" i="1" s="1"/>
  <c r="K637" i="1"/>
  <c r="L637" i="1" s="1" a="1"/>
  <c r="L637" i="1" s="1"/>
  <c r="K638" i="1"/>
  <c r="L638" i="1" s="1" a="1"/>
  <c r="L638" i="1" s="1"/>
  <c r="K639" i="1"/>
  <c r="L639" i="1" s="1" a="1"/>
  <c r="L639" i="1" s="1"/>
  <c r="K640" i="1"/>
  <c r="L640" i="1" s="1" a="1"/>
  <c r="L640" i="1" s="1"/>
  <c r="K641" i="1"/>
  <c r="L641" i="1" s="1" a="1"/>
  <c r="L641" i="1" s="1"/>
  <c r="K642" i="1"/>
  <c r="L642" i="1" s="1" a="1"/>
  <c r="L642" i="1" s="1"/>
  <c r="K643" i="1"/>
  <c r="L643" i="1" s="1" a="1"/>
  <c r="L643" i="1" s="1"/>
  <c r="K644" i="1"/>
  <c r="L644" i="1" s="1" a="1"/>
  <c r="L644" i="1" s="1"/>
  <c r="K645" i="1"/>
  <c r="L645" i="1" s="1" a="1"/>
  <c r="L645" i="1" s="1"/>
  <c r="K646" i="1"/>
  <c r="L646" i="1" s="1" a="1"/>
  <c r="L646" i="1" s="1"/>
  <c r="K647" i="1"/>
  <c r="L647" i="1" s="1" a="1"/>
  <c r="L647" i="1" s="1"/>
  <c r="K648" i="1"/>
  <c r="L648" i="1" s="1" a="1"/>
  <c r="L648" i="1" s="1"/>
  <c r="K649" i="1"/>
  <c r="L649" i="1" s="1" a="1"/>
  <c r="L649" i="1" s="1"/>
  <c r="K650" i="1"/>
  <c r="L650" i="1" s="1" a="1"/>
  <c r="L650" i="1" s="1"/>
  <c r="K651" i="1"/>
  <c r="L651" i="1" s="1" a="1"/>
  <c r="L651" i="1" s="1"/>
  <c r="K652" i="1"/>
  <c r="L652" i="1" s="1" a="1"/>
  <c r="L652" i="1" s="1"/>
  <c r="K653" i="1"/>
  <c r="L653" i="1" s="1" a="1"/>
  <c r="L653" i="1" s="1"/>
  <c r="K654" i="1"/>
  <c r="L654" i="1" s="1" a="1"/>
  <c r="L654" i="1" s="1"/>
  <c r="K655" i="1"/>
  <c r="L655" i="1" s="1" a="1"/>
  <c r="L655" i="1" s="1"/>
  <c r="K656" i="1"/>
  <c r="L656" i="1" s="1" a="1"/>
  <c r="L656" i="1" s="1"/>
  <c r="K657" i="1"/>
  <c r="L657" i="1" s="1" a="1"/>
  <c r="L657" i="1" s="1"/>
  <c r="K658" i="1"/>
  <c r="L658" i="1" s="1" a="1"/>
  <c r="L658" i="1" s="1"/>
  <c r="K659" i="1"/>
  <c r="L659" i="1" s="1" a="1"/>
  <c r="L659" i="1" s="1"/>
  <c r="K660" i="1"/>
  <c r="L660" i="1" s="1" a="1"/>
  <c r="L660" i="1" s="1"/>
  <c r="K661" i="1"/>
  <c r="L661" i="1" s="1" a="1"/>
  <c r="L661" i="1" s="1"/>
  <c r="K662" i="1"/>
  <c r="L662" i="1" s="1" a="1"/>
  <c r="L662" i="1" s="1"/>
  <c r="K663" i="1"/>
  <c r="L663" i="1" s="1" a="1"/>
  <c r="L663" i="1" s="1"/>
  <c r="K664" i="1"/>
  <c r="L664" i="1" s="1" a="1"/>
  <c r="L664" i="1" s="1"/>
  <c r="K665" i="1"/>
  <c r="L665" i="1" s="1" a="1"/>
  <c r="L665" i="1" s="1"/>
  <c r="K666" i="1"/>
  <c r="L666" i="1" s="1" a="1"/>
  <c r="L666" i="1" s="1"/>
  <c r="K667" i="1"/>
  <c r="L667" i="1" s="1" a="1"/>
  <c r="L667" i="1" s="1"/>
  <c r="K668" i="1"/>
  <c r="L668" i="1" s="1" a="1"/>
  <c r="L668" i="1" s="1"/>
  <c r="K669" i="1"/>
  <c r="L669" i="1" s="1" a="1"/>
  <c r="L669" i="1" s="1"/>
  <c r="K670" i="1"/>
  <c r="L670" i="1" s="1" a="1"/>
  <c r="L670" i="1" s="1"/>
  <c r="K671" i="1"/>
  <c r="L671" i="1" s="1" a="1"/>
  <c r="L671" i="1" s="1"/>
  <c r="K672" i="1"/>
  <c r="L672" i="1" s="1" a="1"/>
  <c r="L672" i="1" s="1"/>
  <c r="K673" i="1"/>
  <c r="L673" i="1" s="1" a="1"/>
  <c r="L673" i="1" s="1"/>
  <c r="K674" i="1"/>
  <c r="L674" i="1" s="1" a="1"/>
  <c r="L674" i="1" s="1"/>
  <c r="K675" i="1"/>
  <c r="L675" i="1" s="1" a="1"/>
  <c r="L675" i="1" s="1"/>
  <c r="K676" i="1"/>
  <c r="L676" i="1" s="1" a="1"/>
  <c r="L676" i="1" s="1"/>
  <c r="K677" i="1"/>
  <c r="L677" i="1" s="1" a="1"/>
  <c r="L677" i="1" s="1"/>
  <c r="K678" i="1"/>
  <c r="L678" i="1" s="1" a="1"/>
  <c r="L678" i="1" s="1"/>
  <c r="K679" i="1"/>
  <c r="L679" i="1" s="1" a="1"/>
  <c r="L679" i="1" s="1"/>
  <c r="K680" i="1"/>
  <c r="L680" i="1" s="1" a="1"/>
  <c r="L680" i="1" s="1"/>
  <c r="K681" i="1"/>
  <c r="L681" i="1" s="1" a="1"/>
  <c r="L681" i="1" s="1"/>
  <c r="K682" i="1"/>
  <c r="L682" i="1" s="1" a="1"/>
  <c r="L682" i="1" s="1"/>
  <c r="K683" i="1"/>
  <c r="L683" i="1" s="1" a="1"/>
  <c r="L683" i="1" s="1"/>
  <c r="K684" i="1"/>
  <c r="L684" i="1" s="1" a="1"/>
  <c r="L684" i="1" s="1"/>
  <c r="K685" i="1"/>
  <c r="L685" i="1" s="1" a="1"/>
  <c r="L685" i="1" s="1"/>
  <c r="K686" i="1"/>
  <c r="L686" i="1" s="1" a="1"/>
  <c r="L686" i="1" s="1"/>
  <c r="K687" i="1"/>
  <c r="L687" i="1" s="1" a="1"/>
  <c r="L687" i="1" s="1"/>
  <c r="K688" i="1"/>
  <c r="L688" i="1" s="1" a="1"/>
  <c r="L688" i="1" s="1"/>
  <c r="K689" i="1"/>
  <c r="L689" i="1" s="1" a="1"/>
  <c r="L689" i="1" s="1"/>
  <c r="K690" i="1"/>
  <c r="L690" i="1" s="1" a="1"/>
  <c r="L690" i="1" s="1"/>
  <c r="K691" i="1"/>
  <c r="L691" i="1" s="1" a="1"/>
  <c r="L691" i="1" s="1"/>
  <c r="K692" i="1"/>
  <c r="L692" i="1" s="1" a="1"/>
  <c r="L692" i="1" s="1"/>
  <c r="K693" i="1"/>
  <c r="L693" i="1" s="1" a="1"/>
  <c r="L693" i="1" s="1"/>
  <c r="K694" i="1"/>
  <c r="L694" i="1" s="1" a="1"/>
  <c r="L694" i="1" s="1"/>
  <c r="K695" i="1"/>
  <c r="L695" i="1" s="1" a="1"/>
  <c r="L695" i="1" s="1"/>
  <c r="K696" i="1"/>
  <c r="L696" i="1" s="1" a="1"/>
  <c r="L696" i="1" s="1"/>
  <c r="K697" i="1"/>
  <c r="L697" i="1" s="1" a="1"/>
  <c r="L697" i="1" s="1"/>
  <c r="K698" i="1"/>
  <c r="L698" i="1" s="1" a="1"/>
  <c r="L698" i="1" s="1"/>
  <c r="K699" i="1"/>
  <c r="L699" i="1" s="1" a="1"/>
  <c r="L699" i="1" s="1"/>
  <c r="K700" i="1"/>
  <c r="L700" i="1" s="1" a="1"/>
  <c r="L700" i="1" s="1"/>
  <c r="K701" i="1"/>
  <c r="L701" i="1" s="1" a="1"/>
  <c r="L701" i="1" s="1"/>
  <c r="K702" i="1"/>
  <c r="L702" i="1" s="1" a="1"/>
  <c r="L702" i="1" s="1"/>
  <c r="K703" i="1"/>
  <c r="L703" i="1" s="1" a="1"/>
  <c r="L703" i="1" s="1"/>
  <c r="K704" i="1"/>
  <c r="L704" i="1" s="1" a="1"/>
  <c r="L704" i="1" s="1"/>
  <c r="K705" i="1"/>
  <c r="L705" i="1" s="1" a="1"/>
  <c r="L705" i="1" s="1"/>
  <c r="K706" i="1"/>
  <c r="L706" i="1" s="1" a="1"/>
  <c r="L706" i="1" s="1"/>
  <c r="K707" i="1"/>
  <c r="L707" i="1" s="1" a="1"/>
  <c r="L707" i="1" s="1"/>
  <c r="K708" i="1"/>
  <c r="L708" i="1" s="1" a="1"/>
  <c r="L708" i="1" s="1"/>
  <c r="K709" i="1"/>
  <c r="L709" i="1" s="1" a="1"/>
  <c r="L709" i="1" s="1"/>
  <c r="K710" i="1"/>
  <c r="L710" i="1" s="1" a="1"/>
  <c r="L710" i="1" s="1"/>
  <c r="K711" i="1"/>
  <c r="L711" i="1" s="1" a="1"/>
  <c r="L711" i="1" s="1"/>
  <c r="K712" i="1"/>
  <c r="L712" i="1" s="1" a="1"/>
  <c r="L712" i="1" s="1"/>
  <c r="K713" i="1"/>
  <c r="L713" i="1" s="1" a="1"/>
  <c r="L713" i="1" s="1"/>
  <c r="K714" i="1"/>
  <c r="L714" i="1" s="1" a="1"/>
  <c r="L714" i="1" s="1"/>
  <c r="K715" i="1"/>
  <c r="L715" i="1" s="1" a="1"/>
  <c r="L715" i="1" s="1"/>
  <c r="K716" i="1"/>
  <c r="L716" i="1" s="1" a="1"/>
  <c r="L716" i="1" s="1"/>
  <c r="K717" i="1"/>
  <c r="L717" i="1" s="1" a="1"/>
  <c r="L717" i="1" s="1"/>
  <c r="K718" i="1"/>
  <c r="L718" i="1" s="1" a="1"/>
  <c r="L718" i="1" s="1"/>
  <c r="K719" i="1"/>
  <c r="L719" i="1" s="1" a="1"/>
  <c r="L719" i="1" s="1"/>
  <c r="K720" i="1"/>
  <c r="L720" i="1" s="1" a="1"/>
  <c r="L720" i="1" s="1"/>
  <c r="K721" i="1"/>
  <c r="L721" i="1" s="1" a="1"/>
  <c r="L721" i="1" s="1"/>
  <c r="K722" i="1"/>
  <c r="L722" i="1" s="1" a="1"/>
  <c r="L722" i="1" s="1"/>
  <c r="K723" i="1"/>
  <c r="L723" i="1" s="1" a="1"/>
  <c r="L723" i="1" s="1"/>
  <c r="K724" i="1"/>
  <c r="L724" i="1" s="1" a="1"/>
  <c r="L724" i="1" s="1"/>
  <c r="K725" i="1"/>
  <c r="L725" i="1" s="1" a="1"/>
  <c r="L725" i="1" s="1"/>
  <c r="K726" i="1"/>
  <c r="L726" i="1" s="1" a="1"/>
  <c r="L726" i="1" s="1"/>
  <c r="K727" i="1"/>
  <c r="L727" i="1" s="1" a="1"/>
  <c r="L727" i="1" s="1"/>
  <c r="K728" i="1"/>
  <c r="L728" i="1" s="1" a="1"/>
  <c r="L728" i="1" s="1"/>
  <c r="K729" i="1"/>
  <c r="L729" i="1" s="1" a="1"/>
  <c r="L729" i="1" s="1"/>
  <c r="K730" i="1"/>
  <c r="L730" i="1" s="1" a="1"/>
  <c r="L730" i="1" s="1"/>
  <c r="K731" i="1"/>
  <c r="L731" i="1" s="1" a="1"/>
  <c r="L731" i="1" s="1"/>
  <c r="K732" i="1"/>
  <c r="L732" i="1" s="1" a="1"/>
  <c r="L732" i="1" s="1"/>
  <c r="K733" i="1"/>
  <c r="L733" i="1" s="1" a="1"/>
  <c r="L733" i="1" s="1"/>
  <c r="K734" i="1"/>
  <c r="L734" i="1" s="1" a="1"/>
  <c r="L734" i="1" s="1"/>
  <c r="K735" i="1"/>
  <c r="L735" i="1" s="1" a="1"/>
  <c r="L735" i="1" s="1"/>
  <c r="K736" i="1"/>
  <c r="L736" i="1" s="1" a="1"/>
  <c r="L736" i="1" s="1"/>
  <c r="K737" i="1"/>
  <c r="L737" i="1" s="1" a="1"/>
  <c r="L737" i="1" s="1"/>
  <c r="K738" i="1"/>
  <c r="L738" i="1" s="1" a="1"/>
  <c r="L738" i="1" s="1"/>
  <c r="K739" i="1"/>
  <c r="L739" i="1" s="1" a="1"/>
  <c r="L739" i="1" s="1"/>
  <c r="K740" i="1"/>
  <c r="L740" i="1" s="1" a="1"/>
  <c r="L740" i="1" s="1"/>
  <c r="K741" i="1"/>
  <c r="L741" i="1" s="1" a="1"/>
  <c r="L741" i="1" s="1"/>
  <c r="K742" i="1"/>
  <c r="L742" i="1" s="1" a="1"/>
  <c r="L742" i="1" s="1"/>
  <c r="K743" i="1"/>
  <c r="L743" i="1" s="1" a="1"/>
  <c r="L743" i="1" s="1"/>
  <c r="K744" i="1"/>
  <c r="L744" i="1" s="1" a="1"/>
  <c r="L744" i="1" s="1"/>
  <c r="K745" i="1"/>
  <c r="L745" i="1" s="1" a="1"/>
  <c r="L745" i="1" s="1"/>
  <c r="K746" i="1"/>
  <c r="L746" i="1" s="1" a="1"/>
  <c r="L746" i="1" s="1"/>
  <c r="K747" i="1"/>
  <c r="L747" i="1" s="1" a="1"/>
  <c r="L747" i="1" s="1"/>
  <c r="K748" i="1"/>
  <c r="L748" i="1" s="1" a="1"/>
  <c r="L748" i="1" s="1"/>
  <c r="K749" i="1"/>
  <c r="L749" i="1" s="1" a="1"/>
  <c r="L749" i="1" s="1"/>
  <c r="K750" i="1"/>
  <c r="L750" i="1" s="1" a="1"/>
  <c r="L750" i="1" s="1"/>
  <c r="K751" i="1"/>
  <c r="L751" i="1" s="1" a="1"/>
  <c r="L751" i="1" s="1"/>
  <c r="K752" i="1"/>
  <c r="L752" i="1" s="1" a="1"/>
  <c r="L752" i="1" s="1"/>
  <c r="K753" i="1"/>
  <c r="L753" i="1" s="1" a="1"/>
  <c r="L753" i="1" s="1"/>
  <c r="K754" i="1"/>
  <c r="L754" i="1" s="1" a="1"/>
  <c r="L754" i="1" s="1"/>
  <c r="K755" i="1"/>
  <c r="L755" i="1" s="1" a="1"/>
  <c r="L755" i="1" s="1"/>
  <c r="K756" i="1"/>
  <c r="L756" i="1" s="1" a="1"/>
  <c r="L756" i="1" s="1"/>
  <c r="K757" i="1"/>
  <c r="L757" i="1" s="1" a="1"/>
  <c r="L757" i="1" s="1"/>
  <c r="K758" i="1"/>
  <c r="L758" i="1" s="1" a="1"/>
  <c r="L758" i="1" s="1"/>
  <c r="K759" i="1"/>
  <c r="L759" i="1" s="1" a="1"/>
  <c r="L759" i="1" s="1"/>
  <c r="K760" i="1"/>
  <c r="L760" i="1" s="1" a="1"/>
  <c r="L760" i="1" s="1"/>
  <c r="K761" i="1"/>
  <c r="L761" i="1" s="1" a="1"/>
  <c r="L761" i="1" s="1"/>
  <c r="K762" i="1"/>
  <c r="L762" i="1" s="1" a="1"/>
  <c r="L762" i="1" s="1"/>
  <c r="K763" i="1"/>
  <c r="L763" i="1" s="1" a="1"/>
  <c r="L763" i="1" s="1"/>
  <c r="K764" i="1"/>
  <c r="L764" i="1" s="1" a="1"/>
  <c r="L764" i="1" s="1"/>
  <c r="K765" i="1"/>
  <c r="L765" i="1" s="1" a="1"/>
  <c r="L765" i="1" s="1"/>
  <c r="K766" i="1"/>
  <c r="L766" i="1" s="1" a="1"/>
  <c r="L766" i="1" s="1"/>
  <c r="K767" i="1"/>
  <c r="L767" i="1" s="1" a="1"/>
  <c r="L767" i="1" s="1"/>
  <c r="K768" i="1"/>
  <c r="L768" i="1" s="1" a="1"/>
  <c r="L768" i="1" s="1"/>
  <c r="K769" i="1"/>
  <c r="L769" i="1" s="1" a="1"/>
  <c r="L769" i="1" s="1"/>
  <c r="K770" i="1"/>
  <c r="L770" i="1" s="1" a="1"/>
  <c r="L770" i="1" s="1"/>
  <c r="K771" i="1"/>
  <c r="L771" i="1" s="1" a="1"/>
  <c r="L771" i="1" s="1"/>
  <c r="K772" i="1"/>
  <c r="L772" i="1" s="1" a="1"/>
  <c r="L772" i="1" s="1"/>
  <c r="K773" i="1"/>
  <c r="L773" i="1" s="1" a="1"/>
  <c r="L773" i="1" s="1"/>
  <c r="K774" i="1"/>
  <c r="L774" i="1" s="1" a="1"/>
  <c r="L774" i="1" s="1"/>
  <c r="K775" i="1"/>
  <c r="L775" i="1" s="1" a="1"/>
  <c r="L775" i="1" s="1"/>
  <c r="K776" i="1"/>
  <c r="L776" i="1" s="1" a="1"/>
  <c r="L776" i="1" s="1"/>
  <c r="K777" i="1"/>
  <c r="L777" i="1" s="1" a="1"/>
  <c r="L777" i="1" s="1"/>
  <c r="K778" i="1"/>
  <c r="L778" i="1" s="1" a="1"/>
  <c r="L778" i="1" s="1"/>
  <c r="K779" i="1"/>
  <c r="L779" i="1" s="1" a="1"/>
  <c r="L779" i="1" s="1"/>
  <c r="K780" i="1"/>
  <c r="L780" i="1" s="1" a="1"/>
  <c r="L780" i="1" s="1"/>
  <c r="K781" i="1"/>
  <c r="L781" i="1" s="1" a="1"/>
  <c r="L781" i="1" s="1"/>
  <c r="K782" i="1"/>
  <c r="L782" i="1" s="1" a="1"/>
  <c r="L782" i="1" s="1"/>
  <c r="K783" i="1"/>
  <c r="L783" i="1" s="1" a="1"/>
  <c r="L783" i="1" s="1"/>
  <c r="K784" i="1"/>
  <c r="L784" i="1" s="1" a="1"/>
  <c r="L784" i="1" s="1"/>
  <c r="K785" i="1"/>
  <c r="L785" i="1" s="1" a="1"/>
  <c r="L785" i="1" s="1"/>
  <c r="K786" i="1"/>
  <c r="L786" i="1" s="1" a="1"/>
  <c r="L786" i="1" s="1"/>
  <c r="K787" i="1"/>
  <c r="L787" i="1" s="1" a="1"/>
  <c r="L787" i="1" s="1"/>
  <c r="K788" i="1"/>
  <c r="L788" i="1" s="1" a="1"/>
  <c r="L788" i="1" s="1"/>
  <c r="K789" i="1"/>
  <c r="L789" i="1" s="1" a="1"/>
  <c r="L789" i="1" s="1"/>
  <c r="K790" i="1"/>
  <c r="L790" i="1" s="1" a="1"/>
  <c r="L790" i="1" s="1"/>
  <c r="K791" i="1"/>
  <c r="L791" i="1" s="1" a="1"/>
  <c r="L791" i="1" s="1"/>
  <c r="K792" i="1"/>
  <c r="L792" i="1" s="1" a="1"/>
  <c r="L792" i="1" s="1"/>
  <c r="K793" i="1"/>
  <c r="L793" i="1" s="1" a="1"/>
  <c r="L793" i="1" s="1"/>
  <c r="K794" i="1"/>
  <c r="L794" i="1" s="1" a="1"/>
  <c r="L794" i="1" s="1"/>
  <c r="K795" i="1"/>
  <c r="L795" i="1" s="1" a="1"/>
  <c r="L795" i="1" s="1"/>
  <c r="K796" i="1"/>
  <c r="L796" i="1" s="1" a="1"/>
  <c r="L796" i="1" s="1"/>
  <c r="K797" i="1"/>
  <c r="L797" i="1" s="1" a="1"/>
  <c r="L797" i="1" s="1"/>
  <c r="K798" i="1"/>
  <c r="L798" i="1" s="1" a="1"/>
  <c r="L798" i="1" s="1"/>
  <c r="K799" i="1"/>
  <c r="L799" i="1" s="1" a="1"/>
  <c r="L799" i="1" s="1"/>
  <c r="K800" i="1"/>
  <c r="L800" i="1" s="1" a="1"/>
  <c r="L800" i="1" s="1"/>
  <c r="K801" i="1"/>
  <c r="L801" i="1" s="1" a="1"/>
  <c r="L801" i="1" s="1"/>
  <c r="K802" i="1"/>
  <c r="L802" i="1" s="1" a="1"/>
  <c r="L802" i="1" s="1"/>
  <c r="K803" i="1"/>
  <c r="L803" i="1" s="1" a="1"/>
  <c r="L803" i="1" s="1"/>
  <c r="K804" i="1"/>
  <c r="L804" i="1" s="1" a="1"/>
  <c r="L804" i="1" s="1"/>
  <c r="K805" i="1"/>
  <c r="L805" i="1" s="1" a="1"/>
  <c r="L805" i="1" s="1"/>
  <c r="K806" i="1"/>
  <c r="L806" i="1" s="1" a="1"/>
  <c r="L806" i="1" s="1"/>
  <c r="K807" i="1"/>
  <c r="L807" i="1" s="1" a="1"/>
  <c r="L807" i="1" s="1"/>
  <c r="K808" i="1"/>
  <c r="L808" i="1" s="1" a="1"/>
  <c r="L808" i="1" s="1"/>
  <c r="K809" i="1"/>
  <c r="L809" i="1" s="1" a="1"/>
  <c r="L809" i="1" s="1"/>
  <c r="K810" i="1"/>
  <c r="L810" i="1" s="1" a="1"/>
  <c r="L810" i="1" s="1"/>
  <c r="K811" i="1"/>
  <c r="L811" i="1" s="1" a="1"/>
  <c r="L811" i="1" s="1"/>
  <c r="K812" i="1"/>
  <c r="L812" i="1" s="1" a="1"/>
  <c r="L812" i="1" s="1"/>
  <c r="K813" i="1"/>
  <c r="L813" i="1" s="1" a="1"/>
  <c r="L813" i="1" s="1"/>
  <c r="K814" i="1"/>
  <c r="L814" i="1" s="1" a="1"/>
  <c r="L814" i="1" s="1"/>
  <c r="K815" i="1"/>
  <c r="L815" i="1" s="1" a="1"/>
  <c r="L815" i="1" s="1"/>
  <c r="K816" i="1"/>
  <c r="L816" i="1" s="1" a="1"/>
  <c r="L816" i="1" s="1"/>
  <c r="K817" i="1"/>
  <c r="L817" i="1" s="1" a="1"/>
  <c r="L817" i="1" s="1"/>
  <c r="K818" i="1"/>
  <c r="L818" i="1" s="1" a="1"/>
  <c r="L818" i="1" s="1"/>
  <c r="K819" i="1"/>
  <c r="L819" i="1" s="1" a="1"/>
  <c r="L819" i="1" s="1"/>
  <c r="K820" i="1"/>
  <c r="L820" i="1" s="1" a="1"/>
  <c r="L820" i="1" s="1"/>
  <c r="K821" i="1"/>
  <c r="L821" i="1" s="1" a="1"/>
  <c r="L821" i="1" s="1"/>
  <c r="K822" i="1"/>
  <c r="L822" i="1" s="1" a="1"/>
  <c r="L822" i="1" s="1"/>
  <c r="K823" i="1"/>
  <c r="L823" i="1" s="1" a="1"/>
  <c r="L823" i="1" s="1"/>
  <c r="K824" i="1"/>
  <c r="L824" i="1" s="1" a="1"/>
  <c r="L824" i="1" s="1"/>
  <c r="K825" i="1"/>
  <c r="L825" i="1" s="1" a="1"/>
  <c r="L825" i="1" s="1"/>
  <c r="K826" i="1"/>
  <c r="L826" i="1" s="1" a="1"/>
  <c r="L826" i="1" s="1"/>
  <c r="K827" i="1"/>
  <c r="L827" i="1" s="1" a="1"/>
  <c r="L827" i="1" s="1"/>
  <c r="K828" i="1"/>
  <c r="L828" i="1" s="1" a="1"/>
  <c r="L828" i="1" s="1"/>
  <c r="K829" i="1"/>
  <c r="L829" i="1" s="1" a="1"/>
  <c r="L829" i="1" s="1"/>
  <c r="K830" i="1"/>
  <c r="L830" i="1" s="1" a="1"/>
  <c r="L830" i="1" s="1"/>
  <c r="K831" i="1"/>
  <c r="L831" i="1" s="1" a="1"/>
  <c r="L831" i="1" s="1"/>
  <c r="K832" i="1"/>
  <c r="L832" i="1" s="1" a="1"/>
  <c r="L832" i="1" s="1"/>
  <c r="K833" i="1"/>
  <c r="L833" i="1" s="1" a="1"/>
  <c r="L833" i="1" s="1"/>
  <c r="K834" i="1"/>
  <c r="L834" i="1" s="1" a="1"/>
  <c r="L834" i="1" s="1"/>
  <c r="K835" i="1"/>
  <c r="L835" i="1" s="1" a="1"/>
  <c r="L835" i="1" s="1"/>
  <c r="K836" i="1"/>
  <c r="L836" i="1" s="1" a="1"/>
  <c r="L836" i="1" s="1"/>
  <c r="K837" i="1"/>
  <c r="L837" i="1" s="1" a="1"/>
  <c r="L837" i="1" s="1"/>
  <c r="K838" i="1"/>
  <c r="L838" i="1" s="1" a="1"/>
  <c r="L838" i="1" s="1"/>
  <c r="K839" i="1"/>
  <c r="L839" i="1" s="1" a="1"/>
  <c r="L839" i="1" s="1"/>
  <c r="K840" i="1"/>
  <c r="L840" i="1" s="1" a="1"/>
  <c r="L840" i="1" s="1"/>
  <c r="K841" i="1"/>
  <c r="L841" i="1" s="1" a="1"/>
  <c r="L841" i="1" s="1"/>
  <c r="K842" i="1"/>
  <c r="L842" i="1" s="1" a="1"/>
  <c r="L842" i="1" s="1"/>
  <c r="K843" i="1"/>
  <c r="L843" i="1" s="1" a="1"/>
  <c r="L843" i="1" s="1"/>
  <c r="K844" i="1"/>
  <c r="L844" i="1" s="1" a="1"/>
  <c r="L844" i="1" s="1"/>
  <c r="K845" i="1"/>
  <c r="L845" i="1" s="1" a="1"/>
  <c r="L845" i="1" s="1"/>
  <c r="K846" i="1"/>
  <c r="L846" i="1" s="1" a="1"/>
  <c r="L846" i="1" s="1"/>
  <c r="K847" i="1"/>
  <c r="L847" i="1" s="1" a="1"/>
  <c r="L847" i="1" s="1"/>
  <c r="K848" i="1"/>
  <c r="L848" i="1" s="1" a="1"/>
  <c r="L848" i="1" s="1"/>
  <c r="K849" i="1"/>
  <c r="L849" i="1" s="1" a="1"/>
  <c r="L849" i="1" s="1"/>
  <c r="K850" i="1"/>
  <c r="L850" i="1" s="1" a="1"/>
  <c r="L850" i="1" s="1"/>
  <c r="K851" i="1"/>
  <c r="L851" i="1" s="1" a="1"/>
  <c r="L851" i="1" s="1"/>
  <c r="K852" i="1"/>
  <c r="L852" i="1" s="1" a="1"/>
  <c r="L852" i="1" s="1"/>
  <c r="K853" i="1"/>
  <c r="L853" i="1" s="1" a="1"/>
  <c r="L853" i="1" s="1"/>
  <c r="K854" i="1"/>
  <c r="L854" i="1" s="1" a="1"/>
  <c r="L854" i="1" s="1"/>
  <c r="K855" i="1"/>
  <c r="L855" i="1" s="1" a="1"/>
  <c r="L855" i="1" s="1"/>
  <c r="K856" i="1"/>
  <c r="L856" i="1" s="1" a="1"/>
  <c r="L856" i="1" s="1"/>
  <c r="K857" i="1"/>
  <c r="L857" i="1" s="1" a="1"/>
  <c r="L857" i="1" s="1"/>
  <c r="K858" i="1"/>
  <c r="L858" i="1" s="1" a="1"/>
  <c r="L858" i="1" s="1"/>
  <c r="K859" i="1"/>
  <c r="L859" i="1" s="1" a="1"/>
  <c r="L859" i="1" s="1"/>
  <c r="K860" i="1"/>
  <c r="L860" i="1" s="1" a="1"/>
  <c r="L860" i="1" s="1"/>
  <c r="K861" i="1"/>
  <c r="L861" i="1" s="1" a="1"/>
  <c r="L861" i="1" s="1"/>
  <c r="K862" i="1"/>
  <c r="L862" i="1" s="1" a="1"/>
  <c r="L862" i="1" s="1"/>
  <c r="K863" i="1"/>
  <c r="L863" i="1" s="1" a="1"/>
  <c r="L863" i="1" s="1"/>
  <c r="K864" i="1"/>
  <c r="L864" i="1" s="1" a="1"/>
  <c r="L864" i="1" s="1"/>
  <c r="K865" i="1"/>
  <c r="L865" i="1" s="1" a="1"/>
  <c r="L865" i="1" s="1"/>
  <c r="K866" i="1"/>
  <c r="L866" i="1" s="1" a="1"/>
  <c r="L866" i="1" s="1"/>
  <c r="K867" i="1"/>
  <c r="L867" i="1" s="1" a="1"/>
  <c r="L867" i="1" s="1"/>
  <c r="K868" i="1"/>
  <c r="L868" i="1" s="1" a="1"/>
  <c r="L868" i="1" s="1"/>
  <c r="K869" i="1"/>
  <c r="L869" i="1" s="1" a="1"/>
  <c r="L869" i="1" s="1"/>
  <c r="K870" i="1"/>
  <c r="L870" i="1" s="1" a="1"/>
  <c r="L870" i="1" s="1"/>
  <c r="K871" i="1"/>
  <c r="L871" i="1" s="1" a="1"/>
  <c r="L871" i="1" s="1"/>
  <c r="K872" i="1"/>
  <c r="L872" i="1" s="1" a="1"/>
  <c r="L872" i="1" s="1"/>
  <c r="K873" i="1"/>
  <c r="L873" i="1" s="1" a="1"/>
  <c r="L873" i="1" s="1"/>
  <c r="K874" i="1"/>
  <c r="L874" i="1" s="1" a="1"/>
  <c r="L874" i="1" s="1"/>
  <c r="K875" i="1"/>
  <c r="L875" i="1" s="1" a="1"/>
  <c r="L875" i="1" s="1"/>
  <c r="K876" i="1"/>
  <c r="L876" i="1" s="1" a="1"/>
  <c r="L876" i="1" s="1"/>
  <c r="K877" i="1"/>
  <c r="L877" i="1" s="1" a="1"/>
  <c r="L877" i="1" s="1"/>
  <c r="K878" i="1"/>
  <c r="L878" i="1" s="1" a="1"/>
  <c r="L878" i="1" s="1"/>
  <c r="K879" i="1"/>
  <c r="L879" i="1" s="1" a="1"/>
  <c r="L879" i="1" s="1"/>
  <c r="K880" i="1"/>
  <c r="L880" i="1" s="1" a="1"/>
  <c r="L880" i="1" s="1"/>
  <c r="K881" i="1"/>
  <c r="L881" i="1" s="1" a="1"/>
  <c r="L881" i="1" s="1"/>
  <c r="K882" i="1"/>
  <c r="L882" i="1" s="1" a="1"/>
  <c r="L882" i="1" s="1"/>
  <c r="K883" i="1"/>
  <c r="L883" i="1" s="1" a="1"/>
  <c r="L883" i="1" s="1"/>
  <c r="K884" i="1"/>
  <c r="L884" i="1" s="1" a="1"/>
  <c r="L884" i="1" s="1"/>
  <c r="K885" i="1"/>
  <c r="L885" i="1" s="1" a="1"/>
  <c r="L885" i="1" s="1"/>
  <c r="K886" i="1"/>
  <c r="L886" i="1" s="1" a="1"/>
  <c r="L886" i="1" s="1"/>
  <c r="K887" i="1"/>
  <c r="L887" i="1" s="1" a="1"/>
  <c r="L887" i="1" s="1"/>
  <c r="K888" i="1"/>
  <c r="L888" i="1" s="1" a="1"/>
  <c r="L888" i="1" s="1"/>
  <c r="K889" i="1"/>
  <c r="L889" i="1" s="1" a="1"/>
  <c r="L889" i="1" s="1"/>
  <c r="K890" i="1"/>
  <c r="L890" i="1" s="1" a="1"/>
  <c r="L890" i="1" s="1"/>
  <c r="K891" i="1"/>
  <c r="L891" i="1" s="1" a="1"/>
  <c r="L891" i="1" s="1"/>
  <c r="K892" i="1"/>
  <c r="L892" i="1" s="1" a="1"/>
  <c r="L892" i="1" s="1"/>
  <c r="K893" i="1"/>
  <c r="L893" i="1" s="1" a="1"/>
  <c r="L893" i="1" s="1"/>
  <c r="K894" i="1"/>
  <c r="L894" i="1" s="1" a="1"/>
  <c r="L894" i="1" s="1"/>
  <c r="K895" i="1"/>
  <c r="L895" i="1" s="1" a="1"/>
  <c r="L895" i="1" s="1"/>
  <c r="K896" i="1"/>
  <c r="L896" i="1" s="1" a="1"/>
  <c r="L896" i="1" s="1"/>
  <c r="K897" i="1"/>
  <c r="L897" i="1" s="1" a="1"/>
  <c r="L897" i="1" s="1"/>
  <c r="K898" i="1"/>
  <c r="L898" i="1" s="1" a="1"/>
  <c r="L898" i="1" s="1"/>
  <c r="K899" i="1"/>
  <c r="L899" i="1" s="1" a="1"/>
  <c r="L899" i="1" s="1"/>
  <c r="K900" i="1"/>
  <c r="L900" i="1" s="1" a="1"/>
  <c r="L900" i="1" s="1"/>
  <c r="K901" i="1"/>
  <c r="L901" i="1" s="1" a="1"/>
  <c r="L901" i="1" s="1"/>
  <c r="K902" i="1"/>
  <c r="L902" i="1" s="1" a="1"/>
  <c r="L902" i="1" s="1"/>
  <c r="K903" i="1"/>
  <c r="L903" i="1" s="1" a="1"/>
  <c r="L903" i="1" s="1"/>
  <c r="K904" i="1"/>
  <c r="L904" i="1" s="1" a="1"/>
  <c r="L904" i="1" s="1"/>
  <c r="K905" i="1"/>
  <c r="L905" i="1" s="1" a="1"/>
  <c r="L905" i="1" s="1"/>
  <c r="K906" i="1"/>
  <c r="L906" i="1" s="1" a="1"/>
  <c r="L906" i="1" s="1"/>
  <c r="K907" i="1"/>
  <c r="L907" i="1" s="1" a="1"/>
  <c r="L907" i="1" s="1"/>
  <c r="K908" i="1"/>
  <c r="L908" i="1" s="1" a="1"/>
  <c r="L908" i="1" s="1"/>
  <c r="K909" i="1"/>
  <c r="L909" i="1" s="1" a="1"/>
  <c r="L909" i="1" s="1"/>
  <c r="K910" i="1"/>
  <c r="L910" i="1" s="1" a="1"/>
  <c r="L910" i="1" s="1"/>
  <c r="K911" i="1"/>
  <c r="L911" i="1" s="1" a="1"/>
  <c r="L911" i="1" s="1"/>
  <c r="K912" i="1"/>
  <c r="L912" i="1" s="1" a="1"/>
  <c r="L912" i="1" s="1"/>
  <c r="K913" i="1"/>
  <c r="L913" i="1" s="1" a="1"/>
  <c r="L913" i="1" s="1"/>
  <c r="K914" i="1"/>
  <c r="L914" i="1" s="1" a="1"/>
  <c r="L914" i="1" s="1"/>
  <c r="K915" i="1"/>
  <c r="L915" i="1" s="1" a="1"/>
  <c r="L915" i="1" s="1"/>
  <c r="K916" i="1"/>
  <c r="L916" i="1" s="1" a="1"/>
  <c r="L916" i="1" s="1"/>
  <c r="K917" i="1"/>
  <c r="L917" i="1" s="1" a="1"/>
  <c r="L917" i="1" s="1"/>
  <c r="K918" i="1"/>
  <c r="L918" i="1" s="1" a="1"/>
  <c r="L918" i="1" s="1"/>
  <c r="K919" i="1"/>
  <c r="L919" i="1" s="1" a="1"/>
  <c r="L919" i="1" s="1"/>
  <c r="K920" i="1"/>
  <c r="L920" i="1" s="1" a="1"/>
  <c r="L920" i="1" s="1"/>
  <c r="K921" i="1"/>
  <c r="L921" i="1" s="1" a="1"/>
  <c r="L921" i="1" s="1"/>
  <c r="K922" i="1"/>
  <c r="L922" i="1" s="1" a="1"/>
  <c r="L922" i="1" s="1"/>
  <c r="K923" i="1"/>
  <c r="L923" i="1" s="1" a="1"/>
  <c r="L923" i="1" s="1"/>
  <c r="K924" i="1"/>
  <c r="L924" i="1" s="1" a="1"/>
  <c r="L924" i="1" s="1"/>
  <c r="K925" i="1"/>
  <c r="L925" i="1" s="1" a="1"/>
  <c r="L925" i="1" s="1"/>
  <c r="K926" i="1"/>
  <c r="L926" i="1" s="1" a="1"/>
  <c r="L926" i="1" s="1"/>
  <c r="K927" i="1"/>
  <c r="L927" i="1" s="1" a="1"/>
  <c r="L927" i="1" s="1"/>
  <c r="K928" i="1"/>
  <c r="L928" i="1" s="1" a="1"/>
  <c r="L928" i="1" s="1"/>
  <c r="K929" i="1"/>
  <c r="L929" i="1" s="1" a="1"/>
  <c r="L929" i="1" s="1"/>
  <c r="K930" i="1"/>
  <c r="L930" i="1" s="1" a="1"/>
  <c r="L930" i="1" s="1"/>
  <c r="K931" i="1"/>
  <c r="L931" i="1" s="1" a="1"/>
  <c r="L931" i="1" s="1"/>
  <c r="K932" i="1"/>
  <c r="L932" i="1" s="1" a="1"/>
  <c r="L932" i="1" s="1"/>
  <c r="K933" i="1"/>
  <c r="L933" i="1" s="1" a="1"/>
  <c r="L933" i="1" s="1"/>
  <c r="K934" i="1"/>
  <c r="L934" i="1" s="1" a="1"/>
  <c r="L934" i="1" s="1"/>
  <c r="K935" i="1"/>
  <c r="L935" i="1" s="1" a="1"/>
  <c r="L935" i="1" s="1"/>
  <c r="K936" i="1"/>
  <c r="L936" i="1" s="1" a="1"/>
  <c r="L936" i="1" s="1"/>
  <c r="K937" i="1"/>
  <c r="L937" i="1" s="1" a="1"/>
  <c r="L937" i="1" s="1"/>
  <c r="K938" i="1"/>
  <c r="L938" i="1" s="1" a="1"/>
  <c r="L938" i="1" s="1"/>
  <c r="K939" i="1"/>
  <c r="L939" i="1" s="1" a="1"/>
  <c r="L939" i="1" s="1"/>
  <c r="K940" i="1"/>
  <c r="L940" i="1" s="1" a="1"/>
  <c r="L940" i="1" s="1"/>
  <c r="K941" i="1"/>
  <c r="L941" i="1" s="1" a="1"/>
  <c r="L941" i="1" s="1"/>
  <c r="K942" i="1"/>
  <c r="L942" i="1" s="1" a="1"/>
  <c r="L942" i="1" s="1"/>
  <c r="K943" i="1"/>
  <c r="L943" i="1" s="1" a="1"/>
  <c r="L943" i="1" s="1"/>
  <c r="K944" i="1"/>
  <c r="L944" i="1" s="1" a="1"/>
  <c r="L944" i="1" s="1"/>
  <c r="K945" i="1"/>
  <c r="L945" i="1" s="1" a="1"/>
  <c r="L945" i="1" s="1"/>
  <c r="K946" i="1"/>
  <c r="L946" i="1" s="1" a="1"/>
  <c r="L946" i="1" s="1"/>
  <c r="K947" i="1"/>
  <c r="L947" i="1" s="1" a="1"/>
  <c r="L947" i="1" s="1"/>
  <c r="K948" i="1"/>
  <c r="L948" i="1" s="1" a="1"/>
  <c r="L948" i="1" s="1"/>
  <c r="K949" i="1"/>
  <c r="L949" i="1" s="1" a="1"/>
  <c r="L949" i="1" s="1"/>
  <c r="K950" i="1"/>
  <c r="L950" i="1" s="1" a="1"/>
  <c r="L950" i="1" s="1"/>
  <c r="K951" i="1"/>
  <c r="L951" i="1" s="1" a="1"/>
  <c r="L951" i="1" s="1"/>
  <c r="K952" i="1"/>
  <c r="L952" i="1" s="1" a="1"/>
  <c r="L952" i="1" s="1"/>
  <c r="K953" i="1"/>
  <c r="L953" i="1" s="1" a="1"/>
  <c r="L953" i="1" s="1"/>
  <c r="K954" i="1"/>
  <c r="L954" i="1" s="1" a="1"/>
  <c r="L954" i="1" s="1"/>
  <c r="K955" i="1"/>
  <c r="L955" i="1" s="1" a="1"/>
  <c r="L955" i="1" s="1"/>
  <c r="K956" i="1"/>
  <c r="L956" i="1" s="1" a="1"/>
  <c r="L956" i="1" s="1"/>
  <c r="K957" i="1"/>
  <c r="L957" i="1" s="1" a="1"/>
  <c r="L957" i="1" s="1"/>
  <c r="K958" i="1"/>
  <c r="L958" i="1" s="1" a="1"/>
  <c r="L958" i="1" s="1"/>
  <c r="K959" i="1"/>
  <c r="L959" i="1" s="1" a="1"/>
  <c r="L959" i="1" s="1"/>
  <c r="K960" i="1"/>
  <c r="L960" i="1" s="1" a="1"/>
  <c r="L960" i="1" s="1"/>
  <c r="K961" i="1"/>
  <c r="L961" i="1" s="1" a="1"/>
  <c r="L961" i="1" s="1"/>
  <c r="K962" i="1"/>
  <c r="L962" i="1" s="1" a="1"/>
  <c r="L962" i="1" s="1"/>
  <c r="K963" i="1"/>
  <c r="L963" i="1" s="1" a="1"/>
  <c r="L963" i="1" s="1"/>
  <c r="K964" i="1"/>
  <c r="L964" i="1" s="1" a="1"/>
  <c r="L964" i="1" s="1"/>
  <c r="K965" i="1"/>
  <c r="L965" i="1" s="1" a="1"/>
  <c r="L965" i="1" s="1"/>
  <c r="K966" i="1"/>
  <c r="L966" i="1" s="1" a="1"/>
  <c r="L966" i="1" s="1"/>
  <c r="K967" i="1"/>
  <c r="L967" i="1" s="1" a="1"/>
  <c r="L967" i="1" s="1"/>
  <c r="K968" i="1"/>
  <c r="L968" i="1" s="1" a="1"/>
  <c r="L968" i="1" s="1"/>
  <c r="K969" i="1"/>
  <c r="L969" i="1" s="1" a="1"/>
  <c r="L969" i="1" s="1"/>
  <c r="K970" i="1"/>
  <c r="L970" i="1" s="1" a="1"/>
  <c r="L970" i="1" s="1"/>
  <c r="K971" i="1"/>
  <c r="L971" i="1" s="1" a="1"/>
  <c r="L971" i="1" s="1"/>
  <c r="K972" i="1"/>
  <c r="L972" i="1" s="1" a="1"/>
  <c r="L972" i="1" s="1"/>
  <c r="K973" i="1"/>
  <c r="L973" i="1" s="1" a="1"/>
  <c r="L973" i="1" s="1"/>
  <c r="K974" i="1"/>
  <c r="L974" i="1" s="1" a="1"/>
  <c r="L974" i="1" s="1"/>
  <c r="K975" i="1"/>
  <c r="L975" i="1" s="1" a="1"/>
  <c r="L975" i="1" s="1"/>
  <c r="K976" i="1"/>
  <c r="L976" i="1" s="1" a="1"/>
  <c r="L976" i="1" s="1"/>
  <c r="K977" i="1"/>
  <c r="L977" i="1" s="1" a="1"/>
  <c r="L977" i="1" s="1"/>
  <c r="K978" i="1"/>
  <c r="L978" i="1" s="1" a="1"/>
  <c r="L978" i="1" s="1"/>
  <c r="K979" i="1"/>
  <c r="L979" i="1" s="1" a="1"/>
  <c r="L979" i="1" s="1"/>
  <c r="K980" i="1"/>
  <c r="L980" i="1" s="1" a="1"/>
  <c r="L980" i="1" s="1"/>
  <c r="K981" i="1"/>
  <c r="L981" i="1" s="1" a="1"/>
  <c r="L981" i="1" s="1"/>
  <c r="K982" i="1"/>
  <c r="L982" i="1" s="1" a="1"/>
  <c r="L982" i="1" s="1"/>
  <c r="K983" i="1"/>
  <c r="L983" i="1" s="1" a="1"/>
  <c r="L983" i="1" s="1"/>
  <c r="K984" i="1"/>
  <c r="L984" i="1" s="1" a="1"/>
  <c r="L984" i="1" s="1"/>
  <c r="K985" i="1"/>
  <c r="L985" i="1" s="1" a="1"/>
  <c r="L985" i="1" s="1"/>
  <c r="K986" i="1"/>
  <c r="L986" i="1" s="1" a="1"/>
  <c r="L986" i="1" s="1"/>
  <c r="K987" i="1"/>
  <c r="L987" i="1" s="1" a="1"/>
  <c r="L987" i="1" s="1"/>
  <c r="K988" i="1"/>
  <c r="L988" i="1" s="1" a="1"/>
  <c r="L988" i="1" s="1"/>
  <c r="K989" i="1"/>
  <c r="L989" i="1" s="1" a="1"/>
  <c r="L989" i="1" s="1"/>
  <c r="K990" i="1"/>
  <c r="L990" i="1" s="1" a="1"/>
  <c r="L990" i="1" s="1"/>
  <c r="K991" i="1"/>
  <c r="L991" i="1" s="1" a="1"/>
  <c r="L991" i="1" s="1"/>
  <c r="K992" i="1"/>
  <c r="L992" i="1" s="1" a="1"/>
  <c r="L992" i="1" s="1"/>
  <c r="K993" i="1"/>
  <c r="L993" i="1" s="1" a="1"/>
  <c r="L993" i="1" s="1"/>
  <c r="K994" i="1"/>
  <c r="L994" i="1" s="1" a="1"/>
  <c r="L994" i="1" s="1"/>
  <c r="K995" i="1"/>
  <c r="L995" i="1" s="1" a="1"/>
  <c r="L995" i="1" s="1"/>
  <c r="K996" i="1"/>
  <c r="L996" i="1" s="1" a="1"/>
  <c r="L996" i="1" s="1"/>
  <c r="K997" i="1"/>
  <c r="L997" i="1" s="1" a="1"/>
  <c r="L997" i="1" s="1"/>
  <c r="K998" i="1"/>
  <c r="L998" i="1" s="1" a="1"/>
  <c r="L998" i="1" s="1"/>
  <c r="K999" i="1"/>
  <c r="L999" i="1" s="1" a="1"/>
  <c r="L999" i="1" s="1"/>
  <c r="K1000" i="1"/>
  <c r="L1000" i="1" s="1" a="1"/>
  <c r="L1000" i="1" s="1"/>
  <c r="K1001" i="1"/>
  <c r="L1001" i="1" s="1" a="1"/>
  <c r="L1001" i="1" s="1"/>
  <c r="M4" i="4" l="1" a="1"/>
  <c r="M4" i="4" s="1"/>
  <c r="L4992" i="4" a="1"/>
  <c r="L4992" i="4" s="1"/>
  <c r="O4992" i="4" a="1"/>
  <c r="O4992" i="4" s="1"/>
  <c r="L4980" i="4" a="1"/>
  <c r="L4980" i="4" s="1"/>
  <c r="O4980" i="4" a="1"/>
  <c r="O4980" i="4" s="1"/>
  <c r="L4968" i="4" a="1"/>
  <c r="L4968" i="4" s="1"/>
  <c r="O4968" i="4" a="1"/>
  <c r="O4968" i="4" s="1"/>
  <c r="L4956" i="4" a="1"/>
  <c r="L4956" i="4" s="1"/>
  <c r="O4956" i="4" a="1"/>
  <c r="O4956" i="4" s="1"/>
  <c r="L4944" i="4" a="1"/>
  <c r="L4944" i="4" s="1"/>
  <c r="O4944" i="4" a="1"/>
  <c r="O4944" i="4" s="1"/>
  <c r="L4932" i="4" a="1"/>
  <c r="L4932" i="4" s="1"/>
  <c r="O4932" i="4" a="1"/>
  <c r="O4932" i="4" s="1"/>
  <c r="L4920" i="4" a="1"/>
  <c r="L4920" i="4" s="1"/>
  <c r="O4920" i="4" a="1"/>
  <c r="O4920" i="4" s="1"/>
  <c r="L4908" i="4" a="1"/>
  <c r="L4908" i="4" s="1"/>
  <c r="O4908" i="4" a="1"/>
  <c r="O4908" i="4" s="1"/>
  <c r="L4896" i="4" a="1"/>
  <c r="L4896" i="4" s="1"/>
  <c r="O4896" i="4" a="1"/>
  <c r="O4896" i="4" s="1"/>
  <c r="L4884" i="4" a="1"/>
  <c r="L4884" i="4" s="1"/>
  <c r="O4884" i="4" a="1"/>
  <c r="O4884" i="4" s="1"/>
  <c r="L4872" i="4" a="1"/>
  <c r="L4872" i="4" s="1"/>
  <c r="O4872" i="4" a="1"/>
  <c r="O4872" i="4" s="1"/>
  <c r="L4860" i="4" a="1"/>
  <c r="L4860" i="4" s="1"/>
  <c r="O4860" i="4" a="1"/>
  <c r="O4860" i="4" s="1"/>
  <c r="L4848" i="4" a="1"/>
  <c r="L4848" i="4" s="1"/>
  <c r="O4848" i="4" a="1"/>
  <c r="O4848" i="4" s="1"/>
  <c r="L4836" i="4" a="1"/>
  <c r="L4836" i="4" s="1"/>
  <c r="O4836" i="4" a="1"/>
  <c r="O4836" i="4" s="1"/>
  <c r="L4824" i="4" a="1"/>
  <c r="L4824" i="4" s="1"/>
  <c r="O4824" i="4" a="1"/>
  <c r="O4824" i="4" s="1"/>
  <c r="O4812" i="4" a="1"/>
  <c r="O4812" i="4" s="1"/>
  <c r="L4812" i="4" a="1"/>
  <c r="L4812" i="4" s="1"/>
  <c r="O4800" i="4" a="1"/>
  <c r="O4800" i="4" s="1"/>
  <c r="L4800" i="4" a="1"/>
  <c r="L4800" i="4" s="1"/>
  <c r="L4788" i="4" a="1"/>
  <c r="L4788" i="4" s="1"/>
  <c r="O4788" i="4" a="1"/>
  <c r="O4788" i="4" s="1"/>
  <c r="L4776" i="4" a="1"/>
  <c r="L4776" i="4" s="1"/>
  <c r="O4776" i="4" a="1"/>
  <c r="O4776" i="4" s="1"/>
  <c r="L4764" i="4" a="1"/>
  <c r="L4764" i="4" s="1"/>
  <c r="O4764" i="4" a="1"/>
  <c r="O4764" i="4" s="1"/>
  <c r="L4752" i="4" a="1"/>
  <c r="L4752" i="4" s="1"/>
  <c r="O4752" i="4" a="1"/>
  <c r="O4752" i="4" s="1"/>
  <c r="L4740" i="4" a="1"/>
  <c r="L4740" i="4" s="1"/>
  <c r="O4740" i="4" a="1"/>
  <c r="O4740" i="4" s="1"/>
  <c r="L4728" i="4" a="1"/>
  <c r="L4728" i="4" s="1"/>
  <c r="O4728" i="4" a="1"/>
  <c r="O4728" i="4" s="1"/>
  <c r="L4716" i="4" a="1"/>
  <c r="L4716" i="4" s="1"/>
  <c r="O4716" i="4" a="1"/>
  <c r="O4716" i="4" s="1"/>
  <c r="L4704" i="4" a="1"/>
  <c r="L4704" i="4" s="1"/>
  <c r="O4704" i="4" a="1"/>
  <c r="O4704" i="4" s="1"/>
  <c r="L4692" i="4" a="1"/>
  <c r="L4692" i="4" s="1"/>
  <c r="O4692" i="4" a="1"/>
  <c r="O4692" i="4" s="1"/>
  <c r="L4680" i="4" a="1"/>
  <c r="L4680" i="4" s="1"/>
  <c r="O4680" i="4" a="1"/>
  <c r="O4680" i="4" s="1"/>
  <c r="L4668" i="4" a="1"/>
  <c r="L4668" i="4" s="1"/>
  <c r="O4668" i="4" a="1"/>
  <c r="O4668" i="4" s="1"/>
  <c r="L4656" i="4" a="1"/>
  <c r="L4656" i="4" s="1"/>
  <c r="O4656" i="4" a="1"/>
  <c r="O4656" i="4" s="1"/>
  <c r="O4644" i="4" a="1"/>
  <c r="O4644" i="4" s="1"/>
  <c r="L4644" i="4" a="1"/>
  <c r="L4644" i="4" s="1"/>
  <c r="L4632" i="4" a="1"/>
  <c r="L4632" i="4" s="1"/>
  <c r="O4632" i="4" a="1"/>
  <c r="O4632" i="4" s="1"/>
  <c r="L4620" i="4" a="1"/>
  <c r="L4620" i="4" s="1"/>
  <c r="O4620" i="4" a="1"/>
  <c r="O4620" i="4" s="1"/>
  <c r="L4608" i="4" a="1"/>
  <c r="L4608" i="4" s="1"/>
  <c r="O4608" i="4" a="1"/>
  <c r="O4608" i="4" s="1"/>
  <c r="L4596" i="4" a="1"/>
  <c r="L4596" i="4" s="1"/>
  <c r="O4596" i="4" a="1"/>
  <c r="O4596" i="4" s="1"/>
  <c r="L4584" i="4" a="1"/>
  <c r="L4584" i="4" s="1"/>
  <c r="O4584" i="4" a="1"/>
  <c r="O4584" i="4" s="1"/>
  <c r="L4572" i="4" a="1"/>
  <c r="L4572" i="4" s="1"/>
  <c r="O4572" i="4" a="1"/>
  <c r="O4572" i="4" s="1"/>
  <c r="L4560" i="4" a="1"/>
  <c r="L4560" i="4" s="1"/>
  <c r="O4560" i="4" a="1"/>
  <c r="O4560" i="4" s="1"/>
  <c r="L4548" i="4" a="1"/>
  <c r="L4548" i="4" s="1"/>
  <c r="O4548" i="4" a="1"/>
  <c r="O4548" i="4" s="1"/>
  <c r="L4536" i="4" a="1"/>
  <c r="L4536" i="4" s="1"/>
  <c r="O4536" i="4" a="1"/>
  <c r="O4536" i="4" s="1"/>
  <c r="L4524" i="4" a="1"/>
  <c r="L4524" i="4" s="1"/>
  <c r="O4524" i="4" a="1"/>
  <c r="O4524" i="4" s="1"/>
  <c r="L4512" i="4" a="1"/>
  <c r="L4512" i="4" s="1"/>
  <c r="O4512" i="4" a="1"/>
  <c r="O4512" i="4" s="1"/>
  <c r="O4500" i="4" a="1"/>
  <c r="O4500" i="4" s="1"/>
  <c r="L4500" i="4" a="1"/>
  <c r="L4500" i="4" s="1"/>
  <c r="L4488" i="4" a="1"/>
  <c r="L4488" i="4" s="1"/>
  <c r="O4488" i="4" a="1"/>
  <c r="O4488" i="4" s="1"/>
  <c r="L4476" i="4" a="1"/>
  <c r="L4476" i="4" s="1"/>
  <c r="O4476" i="4" a="1"/>
  <c r="O4476" i="4" s="1"/>
  <c r="L4464" i="4" a="1"/>
  <c r="L4464" i="4" s="1"/>
  <c r="O4464" i="4" a="1"/>
  <c r="O4464" i="4" s="1"/>
  <c r="L4452" i="4" a="1"/>
  <c r="L4452" i="4" s="1"/>
  <c r="O4452" i="4" a="1"/>
  <c r="O4452" i="4" s="1"/>
  <c r="L4440" i="4" a="1"/>
  <c r="L4440" i="4" s="1"/>
  <c r="O4440" i="4" a="1"/>
  <c r="O4440" i="4" s="1"/>
  <c r="L4428" i="4" a="1"/>
  <c r="L4428" i="4" s="1"/>
  <c r="O4428" i="4" a="1"/>
  <c r="O4428" i="4" s="1"/>
  <c r="L4416" i="4" a="1"/>
  <c r="L4416" i="4" s="1"/>
  <c r="O4416" i="4" a="1"/>
  <c r="O4416" i="4" s="1"/>
  <c r="O4404" i="4" a="1"/>
  <c r="O4404" i="4" s="1"/>
  <c r="L4404" i="4" a="1"/>
  <c r="L4404" i="4" s="1"/>
  <c r="L4392" i="4" a="1"/>
  <c r="L4392" i="4" s="1"/>
  <c r="O4392" i="4" a="1"/>
  <c r="O4392" i="4" s="1"/>
  <c r="L4380" i="4" a="1"/>
  <c r="L4380" i="4" s="1"/>
  <c r="O4380" i="4" a="1"/>
  <c r="O4380" i="4" s="1"/>
  <c r="L4368" i="4" a="1"/>
  <c r="L4368" i="4" s="1"/>
  <c r="O4368" i="4" a="1"/>
  <c r="O4368" i="4" s="1"/>
  <c r="L4356" i="4" a="1"/>
  <c r="L4356" i="4" s="1"/>
  <c r="O4356" i="4" a="1"/>
  <c r="O4356" i="4" s="1"/>
  <c r="L4344" i="4" a="1"/>
  <c r="L4344" i="4" s="1"/>
  <c r="O4344" i="4" a="1"/>
  <c r="O4344" i="4" s="1"/>
  <c r="L4332" i="4" a="1"/>
  <c r="L4332" i="4" s="1"/>
  <c r="O4332" i="4" a="1"/>
  <c r="O4332" i="4" s="1"/>
  <c r="L4320" i="4" a="1"/>
  <c r="L4320" i="4" s="1"/>
  <c r="O4320" i="4" a="1"/>
  <c r="O4320" i="4" s="1"/>
  <c r="L4308" i="4" a="1"/>
  <c r="L4308" i="4" s="1"/>
  <c r="O4308" i="4" a="1"/>
  <c r="O4308" i="4" s="1"/>
  <c r="L4296" i="4" a="1"/>
  <c r="L4296" i="4" s="1"/>
  <c r="O4296" i="4" a="1"/>
  <c r="O4296" i="4" s="1"/>
  <c r="L4284" i="4" a="1"/>
  <c r="L4284" i="4" s="1"/>
  <c r="O4284" i="4" a="1"/>
  <c r="O4284" i="4" s="1"/>
  <c r="L4272" i="4" a="1"/>
  <c r="L4272" i="4" s="1"/>
  <c r="O4272" i="4" a="1"/>
  <c r="O4272" i="4" s="1"/>
  <c r="L4260" i="4" a="1"/>
  <c r="L4260" i="4" s="1"/>
  <c r="O4260" i="4" a="1"/>
  <c r="O4260" i="4" s="1"/>
  <c r="L4248" i="4" a="1"/>
  <c r="L4248" i="4" s="1"/>
  <c r="O4248" i="4" a="1"/>
  <c r="O4248" i="4" s="1"/>
  <c r="L4236" i="4" a="1"/>
  <c r="L4236" i="4" s="1"/>
  <c r="O4236" i="4" a="1"/>
  <c r="O4236" i="4" s="1"/>
  <c r="L4224" i="4" a="1"/>
  <c r="L4224" i="4" s="1"/>
  <c r="O4224" i="4" a="1"/>
  <c r="O4224" i="4" s="1"/>
  <c r="L4212" i="4" a="1"/>
  <c r="L4212" i="4" s="1"/>
  <c r="O4212" i="4" a="1"/>
  <c r="O4212" i="4" s="1"/>
  <c r="L4200" i="4" a="1"/>
  <c r="L4200" i="4" s="1"/>
  <c r="O4200" i="4" a="1"/>
  <c r="O4200" i="4" s="1"/>
  <c r="L4188" i="4" a="1"/>
  <c r="L4188" i="4" s="1"/>
  <c r="O4188" i="4" a="1"/>
  <c r="O4188" i="4" s="1"/>
  <c r="L4176" i="4" a="1"/>
  <c r="L4176" i="4" s="1"/>
  <c r="O4176" i="4" a="1"/>
  <c r="O4176" i="4" s="1"/>
  <c r="L4164" i="4" a="1"/>
  <c r="L4164" i="4" s="1"/>
  <c r="O4164" i="4" a="1"/>
  <c r="O4164" i="4" s="1"/>
  <c r="L4152" i="4" a="1"/>
  <c r="L4152" i="4" s="1"/>
  <c r="O4152" i="4" a="1"/>
  <c r="O4152" i="4" s="1"/>
  <c r="L4140" i="4" a="1"/>
  <c r="L4140" i="4" s="1"/>
  <c r="O4140" i="4" a="1"/>
  <c r="O4140" i="4" s="1"/>
  <c r="L4128" i="4" a="1"/>
  <c r="L4128" i="4" s="1"/>
  <c r="O4128" i="4" a="1"/>
  <c r="O4128" i="4" s="1"/>
  <c r="L4116" i="4" a="1"/>
  <c r="L4116" i="4" s="1"/>
  <c r="O4116" i="4" a="1"/>
  <c r="O4116" i="4" s="1"/>
  <c r="L4104" i="4" a="1"/>
  <c r="L4104" i="4" s="1"/>
  <c r="O4104" i="4" a="1"/>
  <c r="O4104" i="4" s="1"/>
  <c r="L4092" i="4" a="1"/>
  <c r="L4092" i="4" s="1"/>
  <c r="O4092" i="4" a="1"/>
  <c r="O4092" i="4" s="1"/>
  <c r="L4080" i="4" a="1"/>
  <c r="L4080" i="4" s="1"/>
  <c r="O4080" i="4" a="1"/>
  <c r="O4080" i="4" s="1"/>
  <c r="L4068" i="4" a="1"/>
  <c r="L4068" i="4" s="1"/>
  <c r="O4068" i="4" a="1"/>
  <c r="O4068" i="4" s="1"/>
  <c r="L4056" i="4" a="1"/>
  <c r="L4056" i="4" s="1"/>
  <c r="O4056" i="4" a="1"/>
  <c r="O4056" i="4" s="1"/>
  <c r="L4044" i="4" a="1"/>
  <c r="L4044" i="4" s="1"/>
  <c r="O4044" i="4" a="1"/>
  <c r="O4044" i="4" s="1"/>
  <c r="L4032" i="4" a="1"/>
  <c r="L4032" i="4" s="1"/>
  <c r="O4032" i="4" a="1"/>
  <c r="O4032" i="4" s="1"/>
  <c r="L4020" i="4" a="1"/>
  <c r="L4020" i="4" s="1"/>
  <c r="O4020" i="4" a="1"/>
  <c r="O4020" i="4" s="1"/>
  <c r="L4008" i="4" a="1"/>
  <c r="L4008" i="4" s="1"/>
  <c r="O4008" i="4" a="1"/>
  <c r="O4008" i="4" s="1"/>
  <c r="L3996" i="4" a="1"/>
  <c r="L3996" i="4" s="1"/>
  <c r="O3996" i="4" a="1"/>
  <c r="O3996" i="4" s="1"/>
  <c r="L3984" i="4" a="1"/>
  <c r="L3984" i="4" s="1"/>
  <c r="O3984" i="4" a="1"/>
  <c r="O3984" i="4" s="1"/>
  <c r="L3972" i="4" a="1"/>
  <c r="L3972" i="4" s="1"/>
  <c r="O3972" i="4" a="1"/>
  <c r="O3972" i="4" s="1"/>
  <c r="L3960" i="4" a="1"/>
  <c r="L3960" i="4" s="1"/>
  <c r="O3960" i="4" a="1"/>
  <c r="O3960" i="4" s="1"/>
  <c r="L3948" i="4" a="1"/>
  <c r="L3948" i="4" s="1"/>
  <c r="O3948" i="4" a="1"/>
  <c r="O3948" i="4" s="1"/>
  <c r="L3936" i="4" a="1"/>
  <c r="L3936" i="4" s="1"/>
  <c r="O3936" i="4" a="1"/>
  <c r="O3936" i="4" s="1"/>
  <c r="L3924" i="4" a="1"/>
  <c r="L3924" i="4" s="1"/>
  <c r="O3924" i="4" a="1"/>
  <c r="O3924" i="4" s="1"/>
  <c r="L3912" i="4" a="1"/>
  <c r="L3912" i="4" s="1"/>
  <c r="O3912" i="4" a="1"/>
  <c r="O3912" i="4" s="1"/>
  <c r="L3900" i="4" a="1"/>
  <c r="L3900" i="4" s="1"/>
  <c r="O3900" i="4" a="1"/>
  <c r="O3900" i="4" s="1"/>
  <c r="L3888" i="4" a="1"/>
  <c r="L3888" i="4" s="1"/>
  <c r="O3888" i="4" a="1"/>
  <c r="O3888" i="4" s="1"/>
  <c r="L3876" i="4" a="1"/>
  <c r="L3876" i="4" s="1"/>
  <c r="O3876" i="4" a="1"/>
  <c r="O3876" i="4" s="1"/>
  <c r="L3864" i="4" a="1"/>
  <c r="L3864" i="4" s="1"/>
  <c r="O3864" i="4" a="1"/>
  <c r="O3864" i="4" s="1"/>
  <c r="L3852" i="4" a="1"/>
  <c r="L3852" i="4" s="1"/>
  <c r="O3852" i="4" a="1"/>
  <c r="O3852" i="4" s="1"/>
  <c r="L3840" i="4" a="1"/>
  <c r="L3840" i="4" s="1"/>
  <c r="O3840" i="4" a="1"/>
  <c r="O3840" i="4" s="1"/>
  <c r="L3828" i="4" a="1"/>
  <c r="L3828" i="4" s="1"/>
  <c r="O3828" i="4" a="1"/>
  <c r="O3828" i="4" s="1"/>
  <c r="L3816" i="4" a="1"/>
  <c r="L3816" i="4" s="1"/>
  <c r="O3816" i="4" a="1"/>
  <c r="O3816" i="4" s="1"/>
  <c r="L3804" i="4" a="1"/>
  <c r="L3804" i="4" s="1"/>
  <c r="O3804" i="4" a="1"/>
  <c r="O3804" i="4" s="1"/>
  <c r="L3792" i="4" a="1"/>
  <c r="L3792" i="4" s="1"/>
  <c r="O3792" i="4" a="1"/>
  <c r="O3792" i="4" s="1"/>
  <c r="L3780" i="4" a="1"/>
  <c r="L3780" i="4" s="1"/>
  <c r="O3780" i="4" a="1"/>
  <c r="O3780" i="4" s="1"/>
  <c r="L3768" i="4" a="1"/>
  <c r="L3768" i="4" s="1"/>
  <c r="O3768" i="4" a="1"/>
  <c r="O3768" i="4" s="1"/>
  <c r="L3756" i="4" a="1"/>
  <c r="L3756" i="4" s="1"/>
  <c r="O3756" i="4" a="1"/>
  <c r="O3756" i="4" s="1"/>
  <c r="L3744" i="4" a="1"/>
  <c r="L3744" i="4" s="1"/>
  <c r="O3744" i="4" a="1"/>
  <c r="O3744" i="4" s="1"/>
  <c r="L3732" i="4" a="1"/>
  <c r="L3732" i="4" s="1"/>
  <c r="O3732" i="4" a="1"/>
  <c r="O3732" i="4" s="1"/>
  <c r="L3720" i="4" a="1"/>
  <c r="L3720" i="4" s="1"/>
  <c r="O3720" i="4" a="1"/>
  <c r="O3720" i="4" s="1"/>
  <c r="L3708" i="4" a="1"/>
  <c r="L3708" i="4" s="1"/>
  <c r="O3708" i="4" a="1"/>
  <c r="O3708" i="4" s="1"/>
  <c r="L3696" i="4" a="1"/>
  <c r="L3696" i="4" s="1"/>
  <c r="O3696" i="4" a="1"/>
  <c r="O3696" i="4" s="1"/>
  <c r="L3684" i="4" a="1"/>
  <c r="L3684" i="4" s="1"/>
  <c r="O3684" i="4" a="1"/>
  <c r="O3684" i="4" s="1"/>
  <c r="L3672" i="4" a="1"/>
  <c r="L3672" i="4" s="1"/>
  <c r="O3672" i="4" a="1"/>
  <c r="O3672" i="4" s="1"/>
  <c r="L3660" i="4" a="1"/>
  <c r="L3660" i="4" s="1"/>
  <c r="O3660" i="4" a="1"/>
  <c r="O3660" i="4" s="1"/>
  <c r="L3648" i="4" a="1"/>
  <c r="L3648" i="4" s="1"/>
  <c r="O3648" i="4" a="1"/>
  <c r="O3648" i="4" s="1"/>
  <c r="L3636" i="4" a="1"/>
  <c r="L3636" i="4" s="1"/>
  <c r="O3636" i="4" a="1"/>
  <c r="O3636" i="4" s="1"/>
  <c r="L3624" i="4" a="1"/>
  <c r="L3624" i="4" s="1"/>
  <c r="O3624" i="4" a="1"/>
  <c r="O3624" i="4" s="1"/>
  <c r="L3612" i="4" a="1"/>
  <c r="L3612" i="4" s="1"/>
  <c r="O3612" i="4" a="1"/>
  <c r="O3612" i="4" s="1"/>
  <c r="L3600" i="4" a="1"/>
  <c r="L3600" i="4" s="1"/>
  <c r="O3600" i="4" a="1"/>
  <c r="O3600" i="4" s="1"/>
  <c r="L3588" i="4" a="1"/>
  <c r="L3588" i="4" s="1"/>
  <c r="O3588" i="4" a="1"/>
  <c r="O3588" i="4" s="1"/>
  <c r="L3576" i="4" a="1"/>
  <c r="L3576" i="4" s="1"/>
  <c r="O3576" i="4" a="1"/>
  <c r="O3576" i="4" s="1"/>
  <c r="L3564" i="4" a="1"/>
  <c r="L3564" i="4" s="1"/>
  <c r="O3564" i="4" a="1"/>
  <c r="O3564" i="4" s="1"/>
  <c r="L3552" i="4" a="1"/>
  <c r="L3552" i="4" s="1"/>
  <c r="O3552" i="4" a="1"/>
  <c r="O3552" i="4" s="1"/>
  <c r="L3540" i="4" a="1"/>
  <c r="L3540" i="4" s="1"/>
  <c r="O3540" i="4" a="1"/>
  <c r="O3540" i="4" s="1"/>
  <c r="L3528" i="4" a="1"/>
  <c r="L3528" i="4" s="1"/>
  <c r="O3528" i="4" a="1"/>
  <c r="O3528" i="4" s="1"/>
  <c r="L3516" i="4" a="1"/>
  <c r="L3516" i="4" s="1"/>
  <c r="O3516" i="4" a="1"/>
  <c r="O3516" i="4" s="1"/>
  <c r="L3504" i="4" a="1"/>
  <c r="L3504" i="4" s="1"/>
  <c r="O3504" i="4" a="1"/>
  <c r="O3504" i="4" s="1"/>
  <c r="L3492" i="4" a="1"/>
  <c r="L3492" i="4" s="1"/>
  <c r="O3492" i="4" a="1"/>
  <c r="O3492" i="4" s="1"/>
  <c r="L3480" i="4" a="1"/>
  <c r="L3480" i="4" s="1"/>
  <c r="O3480" i="4" a="1"/>
  <c r="O3480" i="4" s="1"/>
  <c r="L3468" i="4" a="1"/>
  <c r="L3468" i="4" s="1"/>
  <c r="O3468" i="4" a="1"/>
  <c r="O3468" i="4" s="1"/>
  <c r="L3456" i="4" a="1"/>
  <c r="L3456" i="4" s="1"/>
  <c r="O3456" i="4" a="1"/>
  <c r="O3456" i="4" s="1"/>
  <c r="L3444" i="4" a="1"/>
  <c r="L3444" i="4" s="1"/>
  <c r="O3444" i="4" a="1"/>
  <c r="O3444" i="4" s="1"/>
  <c r="L3432" i="4" a="1"/>
  <c r="L3432" i="4" s="1"/>
  <c r="O3432" i="4" a="1"/>
  <c r="O3432" i="4" s="1"/>
  <c r="L3420" i="4" a="1"/>
  <c r="L3420" i="4" s="1"/>
  <c r="O3420" i="4" a="1"/>
  <c r="O3420" i="4" s="1"/>
  <c r="L3408" i="4" a="1"/>
  <c r="L3408" i="4" s="1"/>
  <c r="O3408" i="4" a="1"/>
  <c r="O3408" i="4" s="1"/>
  <c r="L3396" i="4" a="1"/>
  <c r="L3396" i="4" s="1"/>
  <c r="O3396" i="4" a="1"/>
  <c r="O3396" i="4" s="1"/>
  <c r="L3384" i="4" a="1"/>
  <c r="L3384" i="4" s="1"/>
  <c r="O3384" i="4" a="1"/>
  <c r="O3384" i="4" s="1"/>
  <c r="L3372" i="4" a="1"/>
  <c r="L3372" i="4" s="1"/>
  <c r="O3372" i="4" a="1"/>
  <c r="O3372" i="4" s="1"/>
  <c r="L3360" i="4" a="1"/>
  <c r="L3360" i="4" s="1"/>
  <c r="O3360" i="4" a="1"/>
  <c r="O3360" i="4" s="1"/>
  <c r="L3348" i="4" a="1"/>
  <c r="L3348" i="4" s="1"/>
  <c r="O3348" i="4" a="1"/>
  <c r="O3348" i="4" s="1"/>
  <c r="L3336" i="4" a="1"/>
  <c r="L3336" i="4" s="1"/>
  <c r="O3336" i="4" a="1"/>
  <c r="O3336" i="4" s="1"/>
  <c r="L3324" i="4" a="1"/>
  <c r="L3324" i="4" s="1"/>
  <c r="O3324" i="4" a="1"/>
  <c r="O3324" i="4" s="1"/>
  <c r="L3312" i="4" a="1"/>
  <c r="L3312" i="4" s="1"/>
  <c r="O3312" i="4" a="1"/>
  <c r="O3312" i="4" s="1"/>
  <c r="L3300" i="4" a="1"/>
  <c r="L3300" i="4" s="1"/>
  <c r="O3300" i="4" a="1"/>
  <c r="O3300" i="4" s="1"/>
  <c r="O3288" i="4" a="1"/>
  <c r="O3288" i="4" s="1"/>
  <c r="L3288" i="4" a="1"/>
  <c r="L3288" i="4" s="1"/>
  <c r="L3276" i="4" a="1"/>
  <c r="L3276" i="4" s="1"/>
  <c r="O3276" i="4" a="1"/>
  <c r="O3276" i="4" s="1"/>
  <c r="L3264" i="4" a="1"/>
  <c r="L3264" i="4" s="1"/>
  <c r="O3264" i="4" a="1"/>
  <c r="O3264" i="4" s="1"/>
  <c r="L3252" i="4" a="1"/>
  <c r="L3252" i="4" s="1"/>
  <c r="O3252" i="4" a="1"/>
  <c r="O3252" i="4" s="1"/>
  <c r="L3240" i="4" a="1"/>
  <c r="L3240" i="4" s="1"/>
  <c r="O3240" i="4" a="1"/>
  <c r="O3240" i="4" s="1"/>
  <c r="L3228" i="4" a="1"/>
  <c r="L3228" i="4" s="1"/>
  <c r="O3228" i="4" a="1"/>
  <c r="O3228" i="4" s="1"/>
  <c r="L3216" i="4" a="1"/>
  <c r="L3216" i="4" s="1"/>
  <c r="O3216" i="4" a="1"/>
  <c r="O3216" i="4" s="1"/>
  <c r="L3204" i="4" a="1"/>
  <c r="L3204" i="4" s="1"/>
  <c r="O3204" i="4" a="1"/>
  <c r="O3204" i="4" s="1"/>
  <c r="L3192" i="4" a="1"/>
  <c r="L3192" i="4" s="1"/>
  <c r="O3192" i="4" a="1"/>
  <c r="O3192" i="4" s="1"/>
  <c r="L3180" i="4" a="1"/>
  <c r="L3180" i="4" s="1"/>
  <c r="O3180" i="4" a="1"/>
  <c r="O3180" i="4" s="1"/>
  <c r="L3168" i="4" a="1"/>
  <c r="L3168" i="4" s="1"/>
  <c r="O3168" i="4" a="1"/>
  <c r="O3168" i="4" s="1"/>
  <c r="L3156" i="4" a="1"/>
  <c r="L3156" i="4" s="1"/>
  <c r="O3156" i="4" a="1"/>
  <c r="O3156" i="4" s="1"/>
  <c r="L3144" i="4" a="1"/>
  <c r="L3144" i="4" s="1"/>
  <c r="O3144" i="4" a="1"/>
  <c r="O3144" i="4" s="1"/>
  <c r="L3132" i="4" a="1"/>
  <c r="L3132" i="4" s="1"/>
  <c r="O3132" i="4" a="1"/>
  <c r="O3132" i="4" s="1"/>
  <c r="L3120" i="4" a="1"/>
  <c r="L3120" i="4" s="1"/>
  <c r="O3120" i="4" a="1"/>
  <c r="O3120" i="4" s="1"/>
  <c r="L3108" i="4" a="1"/>
  <c r="L3108" i="4" s="1"/>
  <c r="O3108" i="4" a="1"/>
  <c r="O3108" i="4" s="1"/>
  <c r="L3096" i="4" a="1"/>
  <c r="L3096" i="4" s="1"/>
  <c r="O3096" i="4" a="1"/>
  <c r="O3096" i="4" s="1"/>
  <c r="L3084" i="4" a="1"/>
  <c r="L3084" i="4" s="1"/>
  <c r="O3084" i="4" a="1"/>
  <c r="O3084" i="4" s="1"/>
  <c r="L3072" i="4" a="1"/>
  <c r="L3072" i="4" s="1"/>
  <c r="O3072" i="4" a="1"/>
  <c r="O3072" i="4" s="1"/>
  <c r="L3060" i="4" a="1"/>
  <c r="L3060" i="4" s="1"/>
  <c r="O3060" i="4" a="1"/>
  <c r="O3060" i="4" s="1"/>
  <c r="L3048" i="4" a="1"/>
  <c r="L3048" i="4" s="1"/>
  <c r="O3048" i="4" a="1"/>
  <c r="O3048" i="4" s="1"/>
  <c r="L3036" i="4" a="1"/>
  <c r="L3036" i="4" s="1"/>
  <c r="O3036" i="4" a="1"/>
  <c r="O3036" i="4" s="1"/>
  <c r="L3024" i="4" a="1"/>
  <c r="L3024" i="4" s="1"/>
  <c r="O3024" i="4" a="1"/>
  <c r="O3024" i="4" s="1"/>
  <c r="L3012" i="4" a="1"/>
  <c r="L3012" i="4" s="1"/>
  <c r="O3012" i="4" a="1"/>
  <c r="O3012" i="4" s="1"/>
  <c r="L3000" i="4" a="1"/>
  <c r="L3000" i="4" s="1"/>
  <c r="O3000" i="4" a="1"/>
  <c r="O3000" i="4" s="1"/>
  <c r="L2988" i="4" a="1"/>
  <c r="L2988" i="4" s="1"/>
  <c r="O2988" i="4" a="1"/>
  <c r="O2988" i="4" s="1"/>
  <c r="L2976" i="4" a="1"/>
  <c r="L2976" i="4" s="1"/>
  <c r="O2976" i="4" a="1"/>
  <c r="O2976" i="4" s="1"/>
  <c r="L2964" i="4" a="1"/>
  <c r="L2964" i="4" s="1"/>
  <c r="O2964" i="4" a="1"/>
  <c r="O2964" i="4" s="1"/>
  <c r="L2952" i="4" a="1"/>
  <c r="L2952" i="4" s="1"/>
  <c r="O2952" i="4" a="1"/>
  <c r="O2952" i="4" s="1"/>
  <c r="L2940" i="4" a="1"/>
  <c r="L2940" i="4" s="1"/>
  <c r="O2940" i="4" a="1"/>
  <c r="O2940" i="4" s="1"/>
  <c r="L2928" i="4" a="1"/>
  <c r="L2928" i="4" s="1"/>
  <c r="O2928" i="4" a="1"/>
  <c r="O2928" i="4" s="1"/>
  <c r="L2916" i="4" a="1"/>
  <c r="L2916" i="4" s="1"/>
  <c r="O2916" i="4" a="1"/>
  <c r="O2916" i="4" s="1"/>
  <c r="L2904" i="4" a="1"/>
  <c r="L2904" i="4" s="1"/>
  <c r="O2904" i="4" a="1"/>
  <c r="O2904" i="4" s="1"/>
  <c r="L2892" i="4" a="1"/>
  <c r="L2892" i="4" s="1"/>
  <c r="O2892" i="4" a="1"/>
  <c r="O2892" i="4" s="1"/>
  <c r="L2880" i="4" a="1"/>
  <c r="L2880" i="4" s="1"/>
  <c r="O2880" i="4" a="1"/>
  <c r="O2880" i="4" s="1"/>
  <c r="L2868" i="4" a="1"/>
  <c r="L2868" i="4" s="1"/>
  <c r="O2868" i="4" a="1"/>
  <c r="O2868" i="4" s="1"/>
  <c r="L2856" i="4" a="1"/>
  <c r="L2856" i="4" s="1"/>
  <c r="O2856" i="4" a="1"/>
  <c r="O2856" i="4" s="1"/>
  <c r="L2844" i="4" a="1"/>
  <c r="L2844" i="4" s="1"/>
  <c r="O2844" i="4" a="1"/>
  <c r="O2844" i="4" s="1"/>
  <c r="L2832" i="4" a="1"/>
  <c r="L2832" i="4" s="1"/>
  <c r="O2832" i="4" a="1"/>
  <c r="O2832" i="4" s="1"/>
  <c r="L2820" i="4" a="1"/>
  <c r="L2820" i="4" s="1"/>
  <c r="O2820" i="4" a="1"/>
  <c r="O2820" i="4" s="1"/>
  <c r="L2808" i="4" a="1"/>
  <c r="L2808" i="4" s="1"/>
  <c r="O2808" i="4" a="1"/>
  <c r="O2808" i="4" s="1"/>
  <c r="L2796" i="4" a="1"/>
  <c r="L2796" i="4" s="1"/>
  <c r="O2796" i="4" a="1"/>
  <c r="O2796" i="4" s="1"/>
  <c r="L2784" i="4" a="1"/>
  <c r="L2784" i="4" s="1"/>
  <c r="O2784" i="4" a="1"/>
  <c r="O2784" i="4" s="1"/>
  <c r="L2772" i="4" a="1"/>
  <c r="L2772" i="4" s="1"/>
  <c r="O2772" i="4" a="1"/>
  <c r="O2772" i="4" s="1"/>
  <c r="O2760" i="4" a="1"/>
  <c r="O2760" i="4" s="1"/>
  <c r="L2760" i="4" a="1"/>
  <c r="L2760" i="4" s="1"/>
  <c r="L2748" i="4" a="1"/>
  <c r="L2748" i="4" s="1"/>
  <c r="O2748" i="4" a="1"/>
  <c r="O2748" i="4" s="1"/>
  <c r="L2736" i="4" a="1"/>
  <c r="L2736" i="4" s="1"/>
  <c r="O2736" i="4" a="1"/>
  <c r="O2736" i="4" s="1"/>
  <c r="L2724" i="4" a="1"/>
  <c r="L2724" i="4" s="1"/>
  <c r="O2724" i="4" a="1"/>
  <c r="O2724" i="4" s="1"/>
  <c r="L2712" i="4" a="1"/>
  <c r="L2712" i="4" s="1"/>
  <c r="O2712" i="4" a="1"/>
  <c r="O2712" i="4" s="1"/>
  <c r="L2700" i="4" a="1"/>
  <c r="L2700" i="4" s="1"/>
  <c r="O2700" i="4" a="1"/>
  <c r="O2700" i="4" s="1"/>
  <c r="L2688" i="4" a="1"/>
  <c r="L2688" i="4" s="1"/>
  <c r="O2688" i="4" a="1"/>
  <c r="O2688" i="4" s="1"/>
  <c r="L2676" i="4" a="1"/>
  <c r="L2676" i="4" s="1"/>
  <c r="O2676" i="4" a="1"/>
  <c r="O2676" i="4" s="1"/>
  <c r="L2664" i="4" a="1"/>
  <c r="L2664" i="4" s="1"/>
  <c r="O2664" i="4" a="1"/>
  <c r="O2664" i="4" s="1"/>
  <c r="L2652" i="4" a="1"/>
  <c r="L2652" i="4" s="1"/>
  <c r="O2652" i="4" a="1"/>
  <c r="O2652" i="4" s="1"/>
  <c r="L2640" i="4" a="1"/>
  <c r="L2640" i="4" s="1"/>
  <c r="O2640" i="4" a="1"/>
  <c r="O2640" i="4" s="1"/>
  <c r="L2628" i="4" a="1"/>
  <c r="L2628" i="4" s="1"/>
  <c r="O2628" i="4" a="1"/>
  <c r="O2628" i="4" s="1"/>
  <c r="L2616" i="4" a="1"/>
  <c r="L2616" i="4" s="1"/>
  <c r="O2616" i="4" a="1"/>
  <c r="O2616" i="4" s="1"/>
  <c r="L2604" i="4" a="1"/>
  <c r="L2604" i="4" s="1"/>
  <c r="O2604" i="4" a="1"/>
  <c r="O2604" i="4" s="1"/>
  <c r="L2592" i="4" a="1"/>
  <c r="L2592" i="4" s="1"/>
  <c r="O2592" i="4" a="1"/>
  <c r="O2592" i="4" s="1"/>
  <c r="L2580" i="4" a="1"/>
  <c r="L2580" i="4" s="1"/>
  <c r="O2580" i="4" a="1"/>
  <c r="O2580" i="4" s="1"/>
  <c r="L2568" i="4" a="1"/>
  <c r="L2568" i="4" s="1"/>
  <c r="O2568" i="4" a="1"/>
  <c r="O2568" i="4" s="1"/>
  <c r="L2556" i="4" a="1"/>
  <c r="L2556" i="4" s="1"/>
  <c r="O2556" i="4" a="1"/>
  <c r="O2556" i="4" s="1"/>
  <c r="L2544" i="4" a="1"/>
  <c r="L2544" i="4" s="1"/>
  <c r="O2544" i="4" a="1"/>
  <c r="O2544" i="4" s="1"/>
  <c r="L2532" i="4" a="1"/>
  <c r="L2532" i="4" s="1"/>
  <c r="O2532" i="4" a="1"/>
  <c r="O2532" i="4" s="1"/>
  <c r="L2520" i="4" a="1"/>
  <c r="L2520" i="4" s="1"/>
  <c r="O2520" i="4" a="1"/>
  <c r="O2520" i="4" s="1"/>
  <c r="L2508" i="4" a="1"/>
  <c r="L2508" i="4" s="1"/>
  <c r="O2508" i="4" a="1"/>
  <c r="O2508" i="4" s="1"/>
  <c r="L2496" i="4" a="1"/>
  <c r="L2496" i="4" s="1"/>
  <c r="O2496" i="4" a="1"/>
  <c r="O2496" i="4" s="1"/>
  <c r="L2484" i="4" a="1"/>
  <c r="L2484" i="4" s="1"/>
  <c r="O2484" i="4" a="1"/>
  <c r="O2484" i="4" s="1"/>
  <c r="L2472" i="4" a="1"/>
  <c r="L2472" i="4" s="1"/>
  <c r="O2472" i="4" a="1"/>
  <c r="O2472" i="4" s="1"/>
  <c r="L2460" i="4" a="1"/>
  <c r="L2460" i="4" s="1"/>
  <c r="O2460" i="4" a="1"/>
  <c r="O2460" i="4" s="1"/>
  <c r="L2448" i="4" a="1"/>
  <c r="L2448" i="4" s="1"/>
  <c r="O2448" i="4" a="1"/>
  <c r="O2448" i="4" s="1"/>
  <c r="L2436" i="4" a="1"/>
  <c r="L2436" i="4" s="1"/>
  <c r="O2436" i="4" a="1"/>
  <c r="O2436" i="4" s="1"/>
  <c r="L2424" i="4" a="1"/>
  <c r="L2424" i="4" s="1"/>
  <c r="O2424" i="4" a="1"/>
  <c r="O2424" i="4" s="1"/>
  <c r="L2412" i="4" a="1"/>
  <c r="L2412" i="4" s="1"/>
  <c r="O2412" i="4" a="1"/>
  <c r="O2412" i="4" s="1"/>
  <c r="L2400" i="4" a="1"/>
  <c r="L2400" i="4" s="1"/>
  <c r="O2400" i="4" a="1"/>
  <c r="O2400" i="4" s="1"/>
  <c r="L2388" i="4" a="1"/>
  <c r="L2388" i="4" s="1"/>
  <c r="O2388" i="4" a="1"/>
  <c r="O2388" i="4" s="1"/>
  <c r="L2376" i="4" a="1"/>
  <c r="L2376" i="4" s="1"/>
  <c r="O2376" i="4" a="1"/>
  <c r="O2376" i="4" s="1"/>
  <c r="L2364" i="4" a="1"/>
  <c r="L2364" i="4" s="1"/>
  <c r="O2364" i="4" a="1"/>
  <c r="O2364" i="4" s="1"/>
  <c r="L2352" i="4" a="1"/>
  <c r="L2352" i="4" s="1"/>
  <c r="O2352" i="4" a="1"/>
  <c r="O2352" i="4" s="1"/>
  <c r="L2340" i="4" a="1"/>
  <c r="L2340" i="4" s="1"/>
  <c r="O2340" i="4" a="1"/>
  <c r="O2340" i="4" s="1"/>
  <c r="L2328" i="4" a="1"/>
  <c r="L2328" i="4" s="1"/>
  <c r="O2328" i="4" a="1"/>
  <c r="O2328" i="4" s="1"/>
  <c r="L2316" i="4" a="1"/>
  <c r="L2316" i="4" s="1"/>
  <c r="O2316" i="4" a="1"/>
  <c r="O2316" i="4" s="1"/>
  <c r="L2304" i="4" a="1"/>
  <c r="L2304" i="4" s="1"/>
  <c r="O2304" i="4" a="1"/>
  <c r="O2304" i="4" s="1"/>
  <c r="L2292" i="4" a="1"/>
  <c r="L2292" i="4" s="1"/>
  <c r="O2292" i="4" a="1"/>
  <c r="O2292" i="4" s="1"/>
  <c r="L2280" i="4" a="1"/>
  <c r="L2280" i="4" s="1"/>
  <c r="O2280" i="4" a="1"/>
  <c r="O2280" i="4" s="1"/>
  <c r="L2268" i="4" a="1"/>
  <c r="L2268" i="4" s="1"/>
  <c r="O2268" i="4" a="1"/>
  <c r="O2268" i="4" s="1"/>
  <c r="L2256" i="4" a="1"/>
  <c r="L2256" i="4" s="1"/>
  <c r="O2256" i="4" a="1"/>
  <c r="O2256" i="4" s="1"/>
  <c r="L2244" i="4" a="1"/>
  <c r="L2244" i="4" s="1"/>
  <c r="O2244" i="4" a="1"/>
  <c r="O2244" i="4" s="1"/>
  <c r="L2232" i="4" a="1"/>
  <c r="L2232" i="4" s="1"/>
  <c r="O2232" i="4" a="1"/>
  <c r="O2232" i="4" s="1"/>
  <c r="L2220" i="4" a="1"/>
  <c r="L2220" i="4" s="1"/>
  <c r="O2220" i="4" a="1"/>
  <c r="O2220" i="4" s="1"/>
  <c r="L2208" i="4" a="1"/>
  <c r="L2208" i="4" s="1"/>
  <c r="O2208" i="4" a="1"/>
  <c r="O2208" i="4" s="1"/>
  <c r="L2196" i="4" a="1"/>
  <c r="L2196" i="4" s="1"/>
  <c r="O2196" i="4" a="1"/>
  <c r="O2196" i="4" s="1"/>
  <c r="L2184" i="4" a="1"/>
  <c r="L2184" i="4" s="1"/>
  <c r="O2184" i="4" a="1"/>
  <c r="O2184" i="4" s="1"/>
  <c r="L2172" i="4" a="1"/>
  <c r="L2172" i="4" s="1"/>
  <c r="O2172" i="4" a="1"/>
  <c r="O2172" i="4" s="1"/>
  <c r="L2160" i="4" a="1"/>
  <c r="L2160" i="4" s="1"/>
  <c r="O2160" i="4" a="1"/>
  <c r="O2160" i="4" s="1"/>
  <c r="L2148" i="4" a="1"/>
  <c r="L2148" i="4" s="1"/>
  <c r="O2148" i="4" a="1"/>
  <c r="O2148" i="4" s="1"/>
  <c r="L2136" i="4" a="1"/>
  <c r="L2136" i="4" s="1"/>
  <c r="O2136" i="4" a="1"/>
  <c r="O2136" i="4" s="1"/>
  <c r="L2124" i="4" a="1"/>
  <c r="L2124" i="4" s="1"/>
  <c r="O2124" i="4" a="1"/>
  <c r="O2124" i="4" s="1"/>
  <c r="L2112" i="4" a="1"/>
  <c r="L2112" i="4" s="1"/>
  <c r="O2112" i="4" a="1"/>
  <c r="O2112" i="4" s="1"/>
  <c r="L2100" i="4" a="1"/>
  <c r="L2100" i="4" s="1"/>
  <c r="O2100" i="4" a="1"/>
  <c r="O2100" i="4" s="1"/>
  <c r="L2088" i="4" a="1"/>
  <c r="L2088" i="4" s="1"/>
  <c r="O2088" i="4" a="1"/>
  <c r="O2088" i="4" s="1"/>
  <c r="L2076" i="4" a="1"/>
  <c r="L2076" i="4" s="1"/>
  <c r="O2076" i="4" a="1"/>
  <c r="O2076" i="4" s="1"/>
  <c r="L2064" i="4" a="1"/>
  <c r="L2064" i="4" s="1"/>
  <c r="O2064" i="4" a="1"/>
  <c r="O2064" i="4" s="1"/>
  <c r="L2052" i="4" a="1"/>
  <c r="L2052" i="4" s="1"/>
  <c r="O2052" i="4" a="1"/>
  <c r="O2052" i="4" s="1"/>
  <c r="L2040" i="4" a="1"/>
  <c r="L2040" i="4" s="1"/>
  <c r="O2040" i="4" a="1"/>
  <c r="O2040" i="4" s="1"/>
  <c r="L2028" i="4" a="1"/>
  <c r="L2028" i="4" s="1"/>
  <c r="O2028" i="4" a="1"/>
  <c r="O2028" i="4" s="1"/>
  <c r="L2016" i="4" a="1"/>
  <c r="L2016" i="4" s="1"/>
  <c r="O2016" i="4" a="1"/>
  <c r="O2016" i="4" s="1"/>
  <c r="L2004" i="4" a="1"/>
  <c r="L2004" i="4" s="1"/>
  <c r="O2004" i="4" a="1"/>
  <c r="O2004" i="4" s="1"/>
  <c r="L1992" i="4" a="1"/>
  <c r="L1992" i="4" s="1"/>
  <c r="O1992" i="4" a="1"/>
  <c r="O1992" i="4" s="1"/>
  <c r="L1980" i="4" a="1"/>
  <c r="L1980" i="4" s="1"/>
  <c r="O1980" i="4" a="1"/>
  <c r="O1980" i="4" s="1"/>
  <c r="L1968" i="4" a="1"/>
  <c r="L1968" i="4" s="1"/>
  <c r="O1968" i="4" a="1"/>
  <c r="O1968" i="4" s="1"/>
  <c r="L1956" i="4" a="1"/>
  <c r="L1956" i="4" s="1"/>
  <c r="O1956" i="4" a="1"/>
  <c r="O1956" i="4" s="1"/>
  <c r="L1944" i="4" a="1"/>
  <c r="L1944" i="4" s="1"/>
  <c r="O1944" i="4" a="1"/>
  <c r="O1944" i="4" s="1"/>
  <c r="L1932" i="4" a="1"/>
  <c r="L1932" i="4" s="1"/>
  <c r="O1932" i="4" a="1"/>
  <c r="O1932" i="4" s="1"/>
  <c r="L4991" i="4" a="1"/>
  <c r="L4991" i="4" s="1"/>
  <c r="O4991" i="4" a="1"/>
  <c r="O4991" i="4" s="1"/>
  <c r="L4979" i="4" a="1"/>
  <c r="L4979" i="4" s="1"/>
  <c r="O4979" i="4" a="1"/>
  <c r="O4979" i="4" s="1"/>
  <c r="L4967" i="4" a="1"/>
  <c r="L4967" i="4" s="1"/>
  <c r="O4967" i="4" a="1"/>
  <c r="O4967" i="4" s="1"/>
  <c r="L4955" i="4" a="1"/>
  <c r="L4955" i="4" s="1"/>
  <c r="O4955" i="4" a="1"/>
  <c r="O4955" i="4" s="1"/>
  <c r="L4943" i="4" a="1"/>
  <c r="L4943" i="4" s="1"/>
  <c r="O4943" i="4" a="1"/>
  <c r="O4943" i="4" s="1"/>
  <c r="L4931" i="4" a="1"/>
  <c r="L4931" i="4" s="1"/>
  <c r="O4931" i="4" a="1"/>
  <c r="O4931" i="4" s="1"/>
  <c r="L4919" i="4" a="1"/>
  <c r="L4919" i="4" s="1"/>
  <c r="O4919" i="4" a="1"/>
  <c r="O4919" i="4" s="1"/>
  <c r="L4907" i="4" a="1"/>
  <c r="L4907" i="4" s="1"/>
  <c r="O4907" i="4" a="1"/>
  <c r="O4907" i="4" s="1"/>
  <c r="L4895" i="4" a="1"/>
  <c r="L4895" i="4" s="1"/>
  <c r="O4895" i="4" a="1"/>
  <c r="O4895" i="4" s="1"/>
  <c r="L4883" i="4" a="1"/>
  <c r="L4883" i="4" s="1"/>
  <c r="O4883" i="4" a="1"/>
  <c r="O4883" i="4" s="1"/>
  <c r="L4871" i="4" a="1"/>
  <c r="L4871" i="4" s="1"/>
  <c r="O4871" i="4" a="1"/>
  <c r="O4871" i="4" s="1"/>
  <c r="L4859" i="4" a="1"/>
  <c r="L4859" i="4" s="1"/>
  <c r="O4859" i="4" a="1"/>
  <c r="O4859" i="4" s="1"/>
  <c r="L4847" i="4" a="1"/>
  <c r="L4847" i="4" s="1"/>
  <c r="O4847" i="4" a="1"/>
  <c r="O4847" i="4" s="1"/>
  <c r="O4835" i="4" a="1"/>
  <c r="O4835" i="4" s="1"/>
  <c r="L4835" i="4" a="1"/>
  <c r="L4835" i="4" s="1"/>
  <c r="O4823" i="4" a="1"/>
  <c r="O4823" i="4" s="1"/>
  <c r="L4823" i="4" a="1"/>
  <c r="L4823" i="4" s="1"/>
  <c r="L4811" i="4" a="1"/>
  <c r="L4811" i="4" s="1"/>
  <c r="O4811" i="4" a="1"/>
  <c r="O4811" i="4" s="1"/>
  <c r="L4799" i="4" a="1"/>
  <c r="L4799" i="4" s="1"/>
  <c r="O4799" i="4" a="1"/>
  <c r="O4799" i="4" s="1"/>
  <c r="L4787" i="4" a="1"/>
  <c r="L4787" i="4" s="1"/>
  <c r="O4787" i="4" a="1"/>
  <c r="O4787" i="4" s="1"/>
  <c r="L4775" i="4" a="1"/>
  <c r="L4775" i="4" s="1"/>
  <c r="O4775" i="4" a="1"/>
  <c r="O4775" i="4" s="1"/>
  <c r="L4763" i="4" a="1"/>
  <c r="L4763" i="4" s="1"/>
  <c r="O4763" i="4" a="1"/>
  <c r="O4763" i="4" s="1"/>
  <c r="L4751" i="4" a="1"/>
  <c r="L4751" i="4" s="1"/>
  <c r="O4751" i="4" a="1"/>
  <c r="O4751" i="4" s="1"/>
  <c r="L4739" i="4" a="1"/>
  <c r="L4739" i="4" s="1"/>
  <c r="O4739" i="4" a="1"/>
  <c r="O4739" i="4" s="1"/>
  <c r="L4727" i="4" a="1"/>
  <c r="L4727" i="4" s="1"/>
  <c r="O4727" i="4" a="1"/>
  <c r="O4727" i="4" s="1"/>
  <c r="L4715" i="4" a="1"/>
  <c r="L4715" i="4" s="1"/>
  <c r="O4715" i="4" a="1"/>
  <c r="O4715" i="4" s="1"/>
  <c r="L4703" i="4" a="1"/>
  <c r="L4703" i="4" s="1"/>
  <c r="O4703" i="4" a="1"/>
  <c r="O4703" i="4" s="1"/>
  <c r="L4691" i="4" a="1"/>
  <c r="L4691" i="4" s="1"/>
  <c r="O4691" i="4" a="1"/>
  <c r="O4691" i="4" s="1"/>
  <c r="L4679" i="4" a="1"/>
  <c r="L4679" i="4" s="1"/>
  <c r="O4679" i="4" a="1"/>
  <c r="O4679" i="4" s="1"/>
  <c r="O4667" i="4" a="1"/>
  <c r="O4667" i="4" s="1"/>
  <c r="L4667" i="4" a="1"/>
  <c r="L4667" i="4" s="1"/>
  <c r="O4655" i="4" a="1"/>
  <c r="O4655" i="4" s="1"/>
  <c r="L4655" i="4" a="1"/>
  <c r="L4655" i="4" s="1"/>
  <c r="L4643" i="4" a="1"/>
  <c r="L4643" i="4" s="1"/>
  <c r="O4643" i="4" a="1"/>
  <c r="O4643" i="4" s="1"/>
  <c r="L4631" i="4" a="1"/>
  <c r="L4631" i="4" s="1"/>
  <c r="O4631" i="4" a="1"/>
  <c r="O4631" i="4" s="1"/>
  <c r="L4619" i="4" a="1"/>
  <c r="L4619" i="4" s="1"/>
  <c r="O4619" i="4" a="1"/>
  <c r="O4619" i="4" s="1"/>
  <c r="L4607" i="4" a="1"/>
  <c r="L4607" i="4" s="1"/>
  <c r="O4607" i="4" a="1"/>
  <c r="O4607" i="4" s="1"/>
  <c r="L4595" i="4" a="1"/>
  <c r="L4595" i="4" s="1"/>
  <c r="O4595" i="4" a="1"/>
  <c r="O4595" i="4" s="1"/>
  <c r="L4583" i="4" a="1"/>
  <c r="L4583" i="4" s="1"/>
  <c r="O4583" i="4" a="1"/>
  <c r="O4583" i="4" s="1"/>
  <c r="L4571" i="4" a="1"/>
  <c r="L4571" i="4" s="1"/>
  <c r="O4571" i="4" a="1"/>
  <c r="O4571" i="4" s="1"/>
  <c r="L4559" i="4" a="1"/>
  <c r="L4559" i="4" s="1"/>
  <c r="O4559" i="4" a="1"/>
  <c r="O4559" i="4" s="1"/>
  <c r="O4547" i="4" a="1"/>
  <c r="O4547" i="4" s="1"/>
  <c r="L4547" i="4" a="1"/>
  <c r="L4547" i="4" s="1"/>
  <c r="L4535" i="4" a="1"/>
  <c r="L4535" i="4" s="1"/>
  <c r="O4535" i="4" a="1"/>
  <c r="O4535" i="4" s="1"/>
  <c r="L4523" i="4" a="1"/>
  <c r="L4523" i="4" s="1"/>
  <c r="O4523" i="4" a="1"/>
  <c r="O4523" i="4" s="1"/>
  <c r="L4511" i="4" a="1"/>
  <c r="L4511" i="4" s="1"/>
  <c r="O4511" i="4" a="1"/>
  <c r="O4511" i="4" s="1"/>
  <c r="L4499" i="4" a="1"/>
  <c r="L4499" i="4" s="1"/>
  <c r="O4499" i="4" a="1"/>
  <c r="O4499" i="4" s="1"/>
  <c r="L4487" i="4" a="1"/>
  <c r="L4487" i="4" s="1"/>
  <c r="O4487" i="4" a="1"/>
  <c r="O4487" i="4" s="1"/>
  <c r="L4475" i="4" a="1"/>
  <c r="L4475" i="4" s="1"/>
  <c r="O4475" i="4" a="1"/>
  <c r="O4475" i="4" s="1"/>
  <c r="O4463" i="4" a="1"/>
  <c r="O4463" i="4" s="1"/>
  <c r="L4463" i="4" a="1"/>
  <c r="L4463" i="4" s="1"/>
  <c r="L4451" i="4" a="1"/>
  <c r="L4451" i="4" s="1"/>
  <c r="O4451" i="4" a="1"/>
  <c r="O4451" i="4" s="1"/>
  <c r="L4439" i="4" a="1"/>
  <c r="L4439" i="4" s="1"/>
  <c r="O4439" i="4" a="1"/>
  <c r="O4439" i="4" s="1"/>
  <c r="L4427" i="4" a="1"/>
  <c r="L4427" i="4" s="1"/>
  <c r="O4427" i="4" a="1"/>
  <c r="O4427" i="4" s="1"/>
  <c r="L4415" i="4" a="1"/>
  <c r="L4415" i="4" s="1"/>
  <c r="O4415" i="4" a="1"/>
  <c r="O4415" i="4" s="1"/>
  <c r="L4403" i="4" a="1"/>
  <c r="L4403" i="4" s="1"/>
  <c r="O4403" i="4" a="1"/>
  <c r="O4403" i="4" s="1"/>
  <c r="L4391" i="4" a="1"/>
  <c r="L4391" i="4" s="1"/>
  <c r="O4391" i="4" a="1"/>
  <c r="O4391" i="4" s="1"/>
  <c r="L4379" i="4" a="1"/>
  <c r="L4379" i="4" s="1"/>
  <c r="O4379" i="4" a="1"/>
  <c r="O4379" i="4" s="1"/>
  <c r="L4367" i="4" a="1"/>
  <c r="L4367" i="4" s="1"/>
  <c r="O4367" i="4" a="1"/>
  <c r="O4367" i="4" s="1"/>
  <c r="L4355" i="4" a="1"/>
  <c r="L4355" i="4" s="1"/>
  <c r="O4355" i="4" a="1"/>
  <c r="O4355" i="4" s="1"/>
  <c r="L4343" i="4" a="1"/>
  <c r="L4343" i="4" s="1"/>
  <c r="O4343" i="4" a="1"/>
  <c r="O4343" i="4" s="1"/>
  <c r="L4331" i="4" a="1"/>
  <c r="L4331" i="4" s="1"/>
  <c r="O4331" i="4" a="1"/>
  <c r="O4331" i="4" s="1"/>
  <c r="L4319" i="4" a="1"/>
  <c r="L4319" i="4" s="1"/>
  <c r="O4319" i="4" a="1"/>
  <c r="O4319" i="4" s="1"/>
  <c r="L4307" i="4" a="1"/>
  <c r="L4307" i="4" s="1"/>
  <c r="O4307" i="4" a="1"/>
  <c r="O4307" i="4" s="1"/>
  <c r="L4295" i="4" a="1"/>
  <c r="L4295" i="4" s="1"/>
  <c r="O4295" i="4" a="1"/>
  <c r="O4295" i="4" s="1"/>
  <c r="L4283" i="4" a="1"/>
  <c r="L4283" i="4" s="1"/>
  <c r="O4283" i="4" a="1"/>
  <c r="O4283" i="4" s="1"/>
  <c r="L4271" i="4" a="1"/>
  <c r="L4271" i="4" s="1"/>
  <c r="O4271" i="4" a="1"/>
  <c r="O4271" i="4" s="1"/>
  <c r="L4259" i="4" a="1"/>
  <c r="L4259" i="4" s="1"/>
  <c r="O4259" i="4" a="1"/>
  <c r="O4259" i="4" s="1"/>
  <c r="L4247" i="4" a="1"/>
  <c r="L4247" i="4" s="1"/>
  <c r="O4247" i="4" a="1"/>
  <c r="O4247" i="4" s="1"/>
  <c r="L4235" i="4" a="1"/>
  <c r="L4235" i="4" s="1"/>
  <c r="O4235" i="4" a="1"/>
  <c r="O4235" i="4" s="1"/>
  <c r="L4223" i="4" a="1"/>
  <c r="L4223" i="4" s="1"/>
  <c r="O4223" i="4" a="1"/>
  <c r="O4223" i="4" s="1"/>
  <c r="L4211" i="4" a="1"/>
  <c r="L4211" i="4" s="1"/>
  <c r="O4211" i="4" a="1"/>
  <c r="O4211" i="4" s="1"/>
  <c r="L4199" i="4" a="1"/>
  <c r="L4199" i="4" s="1"/>
  <c r="O4199" i="4" a="1"/>
  <c r="O4199" i="4" s="1"/>
  <c r="L4187" i="4" a="1"/>
  <c r="L4187" i="4" s="1"/>
  <c r="O4187" i="4" a="1"/>
  <c r="O4187" i="4" s="1"/>
  <c r="L4175" i="4" a="1"/>
  <c r="L4175" i="4" s="1"/>
  <c r="O4175" i="4" a="1"/>
  <c r="O4175" i="4" s="1"/>
  <c r="L4163" i="4" a="1"/>
  <c r="L4163" i="4" s="1"/>
  <c r="O4163" i="4" a="1"/>
  <c r="O4163" i="4" s="1"/>
  <c r="L4151" i="4" a="1"/>
  <c r="L4151" i="4" s="1"/>
  <c r="O4151" i="4" a="1"/>
  <c r="O4151" i="4" s="1"/>
  <c r="L4139" i="4" a="1"/>
  <c r="L4139" i="4" s="1"/>
  <c r="O4139" i="4" a="1"/>
  <c r="O4139" i="4" s="1"/>
  <c r="L4127" i="4" a="1"/>
  <c r="L4127" i="4" s="1"/>
  <c r="O4127" i="4" a="1"/>
  <c r="O4127" i="4" s="1"/>
  <c r="L4115" i="4" a="1"/>
  <c r="L4115" i="4" s="1"/>
  <c r="O4115" i="4" a="1"/>
  <c r="O4115" i="4" s="1"/>
  <c r="L4103" i="4" a="1"/>
  <c r="L4103" i="4" s="1"/>
  <c r="O4103" i="4" a="1"/>
  <c r="O4103" i="4" s="1"/>
  <c r="L4091" i="4" a="1"/>
  <c r="L4091" i="4" s="1"/>
  <c r="O4091" i="4" a="1"/>
  <c r="O4091" i="4" s="1"/>
  <c r="L4079" i="4" a="1"/>
  <c r="L4079" i="4" s="1"/>
  <c r="O4079" i="4" a="1"/>
  <c r="O4079" i="4" s="1"/>
  <c r="L4067" i="4" a="1"/>
  <c r="L4067" i="4" s="1"/>
  <c r="O4067" i="4" a="1"/>
  <c r="O4067" i="4" s="1"/>
  <c r="L4055" i="4" a="1"/>
  <c r="L4055" i="4" s="1"/>
  <c r="O4055" i="4" a="1"/>
  <c r="O4055" i="4" s="1"/>
  <c r="L4043" i="4" a="1"/>
  <c r="L4043" i="4" s="1"/>
  <c r="O4043" i="4" a="1"/>
  <c r="O4043" i="4" s="1"/>
  <c r="L4031" i="4" a="1"/>
  <c r="L4031" i="4" s="1"/>
  <c r="O4031" i="4" a="1"/>
  <c r="O4031" i="4" s="1"/>
  <c r="L4019" i="4" a="1"/>
  <c r="L4019" i="4" s="1"/>
  <c r="O4019" i="4" a="1"/>
  <c r="O4019" i="4" s="1"/>
  <c r="L4007" i="4" a="1"/>
  <c r="L4007" i="4" s="1"/>
  <c r="O4007" i="4" a="1"/>
  <c r="O4007" i="4" s="1"/>
  <c r="L3995" i="4" a="1"/>
  <c r="L3995" i="4" s="1"/>
  <c r="O3995" i="4" a="1"/>
  <c r="O3995" i="4" s="1"/>
  <c r="L3983" i="4" a="1"/>
  <c r="L3983" i="4" s="1"/>
  <c r="O3983" i="4" a="1"/>
  <c r="O3983" i="4" s="1"/>
  <c r="L3971" i="4" a="1"/>
  <c r="L3971" i="4" s="1"/>
  <c r="O3971" i="4" a="1"/>
  <c r="O3971" i="4" s="1"/>
  <c r="L3959" i="4" a="1"/>
  <c r="L3959" i="4" s="1"/>
  <c r="O3959" i="4" a="1"/>
  <c r="O3959" i="4" s="1"/>
  <c r="L3947" i="4" a="1"/>
  <c r="L3947" i="4" s="1"/>
  <c r="O3947" i="4" a="1"/>
  <c r="O3947" i="4" s="1"/>
  <c r="L3935" i="4" a="1"/>
  <c r="L3935" i="4" s="1"/>
  <c r="O3935" i="4" a="1"/>
  <c r="O3935" i="4" s="1"/>
  <c r="L3923" i="4" a="1"/>
  <c r="L3923" i="4" s="1"/>
  <c r="O3923" i="4" a="1"/>
  <c r="O3923" i="4" s="1"/>
  <c r="L3911" i="4" a="1"/>
  <c r="L3911" i="4" s="1"/>
  <c r="O3911" i="4" a="1"/>
  <c r="O3911" i="4" s="1"/>
  <c r="L3899" i="4" a="1"/>
  <c r="L3899" i="4" s="1"/>
  <c r="O3899" i="4" a="1"/>
  <c r="O3899" i="4" s="1"/>
  <c r="L3887" i="4" a="1"/>
  <c r="L3887" i="4" s="1"/>
  <c r="O3887" i="4" a="1"/>
  <c r="O3887" i="4" s="1"/>
  <c r="L3875" i="4" a="1"/>
  <c r="L3875" i="4" s="1"/>
  <c r="O3875" i="4" a="1"/>
  <c r="O3875" i="4" s="1"/>
  <c r="L3863" i="4" a="1"/>
  <c r="L3863" i="4" s="1"/>
  <c r="O3863" i="4" a="1"/>
  <c r="O3863" i="4" s="1"/>
  <c r="L3851" i="4" a="1"/>
  <c r="L3851" i="4" s="1"/>
  <c r="O3851" i="4" a="1"/>
  <c r="O3851" i="4" s="1"/>
  <c r="L3839" i="4" a="1"/>
  <c r="L3839" i="4" s="1"/>
  <c r="O3839" i="4" a="1"/>
  <c r="O3839" i="4" s="1"/>
  <c r="L3827" i="4" a="1"/>
  <c r="L3827" i="4" s="1"/>
  <c r="O3827" i="4" a="1"/>
  <c r="O3827" i="4" s="1"/>
  <c r="L3815" i="4" a="1"/>
  <c r="L3815" i="4" s="1"/>
  <c r="O3815" i="4" a="1"/>
  <c r="O3815" i="4" s="1"/>
  <c r="L3803" i="4" a="1"/>
  <c r="L3803" i="4" s="1"/>
  <c r="O3803" i="4" a="1"/>
  <c r="O3803" i="4" s="1"/>
  <c r="L3791" i="4" a="1"/>
  <c r="L3791" i="4" s="1"/>
  <c r="O3791" i="4" a="1"/>
  <c r="O3791" i="4" s="1"/>
  <c r="L3779" i="4" a="1"/>
  <c r="L3779" i="4" s="1"/>
  <c r="O3779" i="4" a="1"/>
  <c r="O3779" i="4" s="1"/>
  <c r="L3767" i="4" a="1"/>
  <c r="L3767" i="4" s="1"/>
  <c r="O3767" i="4" a="1"/>
  <c r="O3767" i="4" s="1"/>
  <c r="L3755" i="4" a="1"/>
  <c r="L3755" i="4" s="1"/>
  <c r="O3755" i="4" a="1"/>
  <c r="O3755" i="4" s="1"/>
  <c r="L3743" i="4" a="1"/>
  <c r="L3743" i="4" s="1"/>
  <c r="O3743" i="4" a="1"/>
  <c r="O3743" i="4" s="1"/>
  <c r="L3731" i="4" a="1"/>
  <c r="L3731" i="4" s="1"/>
  <c r="O3731" i="4" a="1"/>
  <c r="O3731" i="4" s="1"/>
  <c r="L3719" i="4" a="1"/>
  <c r="L3719" i="4" s="1"/>
  <c r="O3719" i="4" a="1"/>
  <c r="O3719" i="4" s="1"/>
  <c r="L3707" i="4" a="1"/>
  <c r="L3707" i="4" s="1"/>
  <c r="O3707" i="4" a="1"/>
  <c r="O3707" i="4" s="1"/>
  <c r="L3695" i="4" a="1"/>
  <c r="L3695" i="4" s="1"/>
  <c r="O3695" i="4" a="1"/>
  <c r="O3695" i="4" s="1"/>
  <c r="L3683" i="4" a="1"/>
  <c r="L3683" i="4" s="1"/>
  <c r="O3683" i="4" a="1"/>
  <c r="O3683" i="4" s="1"/>
  <c r="L3671" i="4" a="1"/>
  <c r="L3671" i="4" s="1"/>
  <c r="O3671" i="4" a="1"/>
  <c r="O3671" i="4" s="1"/>
  <c r="L3659" i="4" a="1"/>
  <c r="L3659" i="4" s="1"/>
  <c r="O3659" i="4" a="1"/>
  <c r="O3659" i="4" s="1"/>
  <c r="L3647" i="4" a="1"/>
  <c r="L3647" i="4" s="1"/>
  <c r="O3647" i="4" a="1"/>
  <c r="O3647" i="4" s="1"/>
  <c r="L3635" i="4" a="1"/>
  <c r="L3635" i="4" s="1"/>
  <c r="O3635" i="4" a="1"/>
  <c r="O3635" i="4" s="1"/>
  <c r="L3623" i="4" a="1"/>
  <c r="L3623" i="4" s="1"/>
  <c r="O3623" i="4" a="1"/>
  <c r="O3623" i="4" s="1"/>
  <c r="L3611" i="4" a="1"/>
  <c r="L3611" i="4" s="1"/>
  <c r="O3611" i="4" a="1"/>
  <c r="O3611" i="4" s="1"/>
  <c r="L3599" i="4" a="1"/>
  <c r="L3599" i="4" s="1"/>
  <c r="O3599" i="4" a="1"/>
  <c r="O3599" i="4" s="1"/>
  <c r="L3587" i="4" a="1"/>
  <c r="L3587" i="4" s="1"/>
  <c r="O3587" i="4" a="1"/>
  <c r="O3587" i="4" s="1"/>
  <c r="L3575" i="4" a="1"/>
  <c r="L3575" i="4" s="1"/>
  <c r="O3575" i="4" a="1"/>
  <c r="O3575" i="4" s="1"/>
  <c r="L3563" i="4" a="1"/>
  <c r="L3563" i="4" s="1"/>
  <c r="O3563" i="4" a="1"/>
  <c r="O3563" i="4" s="1"/>
  <c r="O3551" i="4" a="1"/>
  <c r="O3551" i="4" s="1"/>
  <c r="L3551" i="4" a="1"/>
  <c r="L3551" i="4" s="1"/>
  <c r="L3539" i="4" a="1"/>
  <c r="L3539" i="4" s="1"/>
  <c r="O3539" i="4" a="1"/>
  <c r="O3539" i="4" s="1"/>
  <c r="L3527" i="4" a="1"/>
  <c r="L3527" i="4" s="1"/>
  <c r="O3527" i="4" a="1"/>
  <c r="O3527" i="4" s="1"/>
  <c r="L3515" i="4" a="1"/>
  <c r="L3515" i="4" s="1"/>
  <c r="O3515" i="4" a="1"/>
  <c r="O3515" i="4" s="1"/>
  <c r="L3503" i="4" a="1"/>
  <c r="L3503" i="4" s="1"/>
  <c r="O3503" i="4" a="1"/>
  <c r="O3503" i="4" s="1"/>
  <c r="L3491" i="4" a="1"/>
  <c r="L3491" i="4" s="1"/>
  <c r="O3491" i="4" a="1"/>
  <c r="O3491" i="4" s="1"/>
  <c r="L3479" i="4" a="1"/>
  <c r="L3479" i="4" s="1"/>
  <c r="O3479" i="4" a="1"/>
  <c r="O3479" i="4" s="1"/>
  <c r="L3467" i="4" a="1"/>
  <c r="L3467" i="4" s="1"/>
  <c r="O3467" i="4" a="1"/>
  <c r="O3467" i="4" s="1"/>
  <c r="L3455" i="4" a="1"/>
  <c r="L3455" i="4" s="1"/>
  <c r="O3455" i="4" a="1"/>
  <c r="O3455" i="4" s="1"/>
  <c r="L3443" i="4" a="1"/>
  <c r="L3443" i="4" s="1"/>
  <c r="O3443" i="4" a="1"/>
  <c r="O3443" i="4" s="1"/>
  <c r="L3431" i="4" a="1"/>
  <c r="L3431" i="4" s="1"/>
  <c r="O3431" i="4" a="1"/>
  <c r="O3431" i="4" s="1"/>
  <c r="L3419" i="4" a="1"/>
  <c r="L3419" i="4" s="1"/>
  <c r="O3419" i="4" a="1"/>
  <c r="O3419" i="4" s="1"/>
  <c r="L3407" i="4" a="1"/>
  <c r="L3407" i="4" s="1"/>
  <c r="O3407" i="4" a="1"/>
  <c r="O3407" i="4" s="1"/>
  <c r="L3395" i="4" a="1"/>
  <c r="L3395" i="4" s="1"/>
  <c r="O3395" i="4" a="1"/>
  <c r="O3395" i="4" s="1"/>
  <c r="L3383" i="4" a="1"/>
  <c r="L3383" i="4" s="1"/>
  <c r="O3383" i="4" a="1"/>
  <c r="O3383" i="4" s="1"/>
  <c r="L3371" i="4" a="1"/>
  <c r="L3371" i="4" s="1"/>
  <c r="O3371" i="4" a="1"/>
  <c r="O3371" i="4" s="1"/>
  <c r="L3359" i="4" a="1"/>
  <c r="L3359" i="4" s="1"/>
  <c r="O3359" i="4" a="1"/>
  <c r="O3359" i="4" s="1"/>
  <c r="L3347" i="4" a="1"/>
  <c r="L3347" i="4" s="1"/>
  <c r="O3347" i="4" a="1"/>
  <c r="O3347" i="4" s="1"/>
  <c r="L3335" i="4" a="1"/>
  <c r="L3335" i="4" s="1"/>
  <c r="O3335" i="4" a="1"/>
  <c r="O3335" i="4" s="1"/>
  <c r="L3323" i="4" a="1"/>
  <c r="L3323" i="4" s="1"/>
  <c r="O3323" i="4" a="1"/>
  <c r="O3323" i="4" s="1"/>
  <c r="L3311" i="4" a="1"/>
  <c r="L3311" i="4" s="1"/>
  <c r="O3311" i="4" a="1"/>
  <c r="O3311" i="4" s="1"/>
  <c r="L3299" i="4" a="1"/>
  <c r="L3299" i="4" s="1"/>
  <c r="O3299" i="4" a="1"/>
  <c r="O3299" i="4" s="1"/>
  <c r="L3287" i="4" a="1"/>
  <c r="L3287" i="4" s="1"/>
  <c r="O3287" i="4" a="1"/>
  <c r="O3287" i="4" s="1"/>
  <c r="L3275" i="4" a="1"/>
  <c r="L3275" i="4" s="1"/>
  <c r="O3275" i="4" a="1"/>
  <c r="O3275" i="4" s="1"/>
  <c r="L3263" i="4" a="1"/>
  <c r="L3263" i="4" s="1"/>
  <c r="O3263" i="4" a="1"/>
  <c r="O3263" i="4" s="1"/>
  <c r="L3251" i="4" a="1"/>
  <c r="L3251" i="4" s="1"/>
  <c r="O3251" i="4" a="1"/>
  <c r="O3251" i="4" s="1"/>
  <c r="L3239" i="4" a="1"/>
  <c r="L3239" i="4" s="1"/>
  <c r="O3239" i="4" a="1"/>
  <c r="O3239" i="4" s="1"/>
  <c r="L3227" i="4" a="1"/>
  <c r="L3227" i="4" s="1"/>
  <c r="O3227" i="4" a="1"/>
  <c r="O3227" i="4" s="1"/>
  <c r="L3215" i="4" a="1"/>
  <c r="L3215" i="4" s="1"/>
  <c r="O3215" i="4" a="1"/>
  <c r="O3215" i="4" s="1"/>
  <c r="L3203" i="4" a="1"/>
  <c r="L3203" i="4" s="1"/>
  <c r="O3203" i="4" a="1"/>
  <c r="O3203" i="4" s="1"/>
  <c r="L3191" i="4" a="1"/>
  <c r="L3191" i="4" s="1"/>
  <c r="O3191" i="4" a="1"/>
  <c r="O3191" i="4" s="1"/>
  <c r="L3179" i="4" a="1"/>
  <c r="L3179" i="4" s="1"/>
  <c r="O3179" i="4" a="1"/>
  <c r="O3179" i="4" s="1"/>
  <c r="L3167" i="4" a="1"/>
  <c r="L3167" i="4" s="1"/>
  <c r="O3167" i="4" a="1"/>
  <c r="O3167" i="4" s="1"/>
  <c r="L3155" i="4" a="1"/>
  <c r="L3155" i="4" s="1"/>
  <c r="O3155" i="4" a="1"/>
  <c r="O3155" i="4" s="1"/>
  <c r="L3143" i="4" a="1"/>
  <c r="L3143" i="4" s="1"/>
  <c r="O3143" i="4" a="1"/>
  <c r="O3143" i="4" s="1"/>
  <c r="L3131" i="4" a="1"/>
  <c r="L3131" i="4" s="1"/>
  <c r="O3131" i="4" a="1"/>
  <c r="O3131" i="4" s="1"/>
  <c r="L3119" i="4" a="1"/>
  <c r="L3119" i="4" s="1"/>
  <c r="O3119" i="4" a="1"/>
  <c r="O3119" i="4" s="1"/>
  <c r="L3107" i="4" a="1"/>
  <c r="L3107" i="4" s="1"/>
  <c r="O3107" i="4" a="1"/>
  <c r="O3107" i="4" s="1"/>
  <c r="L3095" i="4" a="1"/>
  <c r="L3095" i="4" s="1"/>
  <c r="O3095" i="4" a="1"/>
  <c r="O3095" i="4" s="1"/>
  <c r="O3083" i="4" a="1"/>
  <c r="O3083" i="4" s="1"/>
  <c r="L3083" i="4" a="1"/>
  <c r="L3083" i="4" s="1"/>
  <c r="L3071" i="4" a="1"/>
  <c r="L3071" i="4" s="1"/>
  <c r="O3071" i="4" a="1"/>
  <c r="O3071" i="4" s="1"/>
  <c r="L3059" i="4" a="1"/>
  <c r="L3059" i="4" s="1"/>
  <c r="O3059" i="4" a="1"/>
  <c r="O3059" i="4" s="1"/>
  <c r="L3047" i="4" a="1"/>
  <c r="L3047" i="4" s="1"/>
  <c r="O3047" i="4" a="1"/>
  <c r="O3047" i="4" s="1"/>
  <c r="L3035" i="4" a="1"/>
  <c r="L3035" i="4" s="1"/>
  <c r="O3035" i="4" a="1"/>
  <c r="O3035" i="4" s="1"/>
  <c r="L3023" i="4" a="1"/>
  <c r="L3023" i="4" s="1"/>
  <c r="O3023" i="4" a="1"/>
  <c r="O3023" i="4" s="1"/>
  <c r="L3011" i="4" a="1"/>
  <c r="L3011" i="4" s="1"/>
  <c r="O3011" i="4" a="1"/>
  <c r="O3011" i="4" s="1"/>
  <c r="L2999" i="4" a="1"/>
  <c r="L2999" i="4" s="1"/>
  <c r="O2999" i="4" a="1"/>
  <c r="O2999" i="4" s="1"/>
  <c r="L2987" i="4" a="1"/>
  <c r="L2987" i="4" s="1"/>
  <c r="O2987" i="4" a="1"/>
  <c r="O2987" i="4" s="1"/>
  <c r="L2975" i="4" a="1"/>
  <c r="L2975" i="4" s="1"/>
  <c r="O2975" i="4" a="1"/>
  <c r="O2975" i="4" s="1"/>
  <c r="L2963" i="4" a="1"/>
  <c r="L2963" i="4" s="1"/>
  <c r="O2963" i="4" a="1"/>
  <c r="O2963" i="4" s="1"/>
  <c r="O2951" i="4" a="1"/>
  <c r="O2951" i="4" s="1"/>
  <c r="L2951" i="4" a="1"/>
  <c r="L2951" i="4" s="1"/>
  <c r="L2939" i="4" a="1"/>
  <c r="L2939" i="4" s="1"/>
  <c r="O2939" i="4" a="1"/>
  <c r="O2939" i="4" s="1"/>
  <c r="L2927" i="4" a="1"/>
  <c r="L2927" i="4" s="1"/>
  <c r="O2927" i="4" a="1"/>
  <c r="O2927" i="4" s="1"/>
  <c r="L2915" i="4" a="1"/>
  <c r="L2915" i="4" s="1"/>
  <c r="O2915" i="4" a="1"/>
  <c r="O2915" i="4" s="1"/>
  <c r="L2903" i="4" a="1"/>
  <c r="L2903" i="4" s="1"/>
  <c r="O2903" i="4" a="1"/>
  <c r="O2903" i="4" s="1"/>
  <c r="O2891" i="4" a="1"/>
  <c r="O2891" i="4" s="1"/>
  <c r="L2891" i="4" a="1"/>
  <c r="L2891" i="4" s="1"/>
  <c r="L2879" i="4" a="1"/>
  <c r="L2879" i="4" s="1"/>
  <c r="O2879" i="4" a="1"/>
  <c r="O2879" i="4" s="1"/>
  <c r="L2867" i="4" a="1"/>
  <c r="L2867" i="4" s="1"/>
  <c r="O2867" i="4" a="1"/>
  <c r="O2867" i="4" s="1"/>
  <c r="L2855" i="4" a="1"/>
  <c r="L2855" i="4" s="1"/>
  <c r="O2855" i="4" a="1"/>
  <c r="O2855" i="4" s="1"/>
  <c r="L2843" i="4" a="1"/>
  <c r="L2843" i="4" s="1"/>
  <c r="O2843" i="4" a="1"/>
  <c r="O2843" i="4" s="1"/>
  <c r="L2831" i="4" a="1"/>
  <c r="L2831" i="4" s="1"/>
  <c r="O2831" i="4" a="1"/>
  <c r="O2831" i="4" s="1"/>
  <c r="L2819" i="4" a="1"/>
  <c r="L2819" i="4" s="1"/>
  <c r="O2819" i="4" a="1"/>
  <c r="O2819" i="4" s="1"/>
  <c r="L2807" i="4" a="1"/>
  <c r="L2807" i="4" s="1"/>
  <c r="O2807" i="4" a="1"/>
  <c r="O2807" i="4" s="1"/>
  <c r="L2795" i="4" a="1"/>
  <c r="L2795" i="4" s="1"/>
  <c r="O2795" i="4" a="1"/>
  <c r="O2795" i="4" s="1"/>
  <c r="L2783" i="4" a="1"/>
  <c r="L2783" i="4" s="1"/>
  <c r="O2783" i="4" a="1"/>
  <c r="O2783" i="4" s="1"/>
  <c r="L2771" i="4" a="1"/>
  <c r="L2771" i="4" s="1"/>
  <c r="O2771" i="4" a="1"/>
  <c r="O2771" i="4" s="1"/>
  <c r="L2759" i="4" a="1"/>
  <c r="L2759" i="4" s="1"/>
  <c r="O2759" i="4" a="1"/>
  <c r="O2759" i="4" s="1"/>
  <c r="L2747" i="4" a="1"/>
  <c r="L2747" i="4" s="1"/>
  <c r="O2747" i="4" a="1"/>
  <c r="O2747" i="4" s="1"/>
  <c r="L2735" i="4" a="1"/>
  <c r="L2735" i="4" s="1"/>
  <c r="O2735" i="4" a="1"/>
  <c r="O2735" i="4" s="1"/>
  <c r="L2723" i="4" a="1"/>
  <c r="L2723" i="4" s="1"/>
  <c r="O2723" i="4" a="1"/>
  <c r="O2723" i="4" s="1"/>
  <c r="L2711" i="4" a="1"/>
  <c r="L2711" i="4" s="1"/>
  <c r="O2711" i="4" a="1"/>
  <c r="O2711" i="4" s="1"/>
  <c r="L2699" i="4" a="1"/>
  <c r="L2699" i="4" s="1"/>
  <c r="O2699" i="4" a="1"/>
  <c r="O2699" i="4" s="1"/>
  <c r="L2687" i="4" a="1"/>
  <c r="L2687" i="4" s="1"/>
  <c r="O2687" i="4" a="1"/>
  <c r="O2687" i="4" s="1"/>
  <c r="L2675" i="4" a="1"/>
  <c r="L2675" i="4" s="1"/>
  <c r="O2675" i="4" a="1"/>
  <c r="O2675" i="4" s="1"/>
  <c r="L2663" i="4" a="1"/>
  <c r="L2663" i="4" s="1"/>
  <c r="O2663" i="4" a="1"/>
  <c r="O2663" i="4" s="1"/>
  <c r="L2651" i="4" a="1"/>
  <c r="L2651" i="4" s="1"/>
  <c r="O2651" i="4" a="1"/>
  <c r="O2651" i="4" s="1"/>
  <c r="L2639" i="4" a="1"/>
  <c r="L2639" i="4" s="1"/>
  <c r="O2639" i="4" a="1"/>
  <c r="O2639" i="4" s="1"/>
  <c r="L2627" i="4" a="1"/>
  <c r="L2627" i="4" s="1"/>
  <c r="O2627" i="4" a="1"/>
  <c r="O2627" i="4" s="1"/>
  <c r="L2615" i="4" a="1"/>
  <c r="L2615" i="4" s="1"/>
  <c r="O2615" i="4" a="1"/>
  <c r="O2615" i="4" s="1"/>
  <c r="L2603" i="4" a="1"/>
  <c r="L2603" i="4" s="1"/>
  <c r="O2603" i="4" a="1"/>
  <c r="O2603" i="4" s="1"/>
  <c r="L2591" i="4" a="1"/>
  <c r="L2591" i="4" s="1"/>
  <c r="O2591" i="4" a="1"/>
  <c r="O2591" i="4" s="1"/>
  <c r="L2579" i="4" a="1"/>
  <c r="L2579" i="4" s="1"/>
  <c r="O2579" i="4" a="1"/>
  <c r="O2579" i="4" s="1"/>
  <c r="L2567" i="4" a="1"/>
  <c r="L2567" i="4" s="1"/>
  <c r="O2567" i="4" a="1"/>
  <c r="O2567" i="4" s="1"/>
  <c r="L2555" i="4" a="1"/>
  <c r="L2555" i="4" s="1"/>
  <c r="O2555" i="4" a="1"/>
  <c r="O2555" i="4" s="1"/>
  <c r="L2543" i="4" a="1"/>
  <c r="L2543" i="4" s="1"/>
  <c r="O2543" i="4" a="1"/>
  <c r="O2543" i="4" s="1"/>
  <c r="L2531" i="4" a="1"/>
  <c r="L2531" i="4" s="1"/>
  <c r="O2531" i="4" a="1"/>
  <c r="O2531" i="4" s="1"/>
  <c r="L2519" i="4" a="1"/>
  <c r="L2519" i="4" s="1"/>
  <c r="O2519" i="4" a="1"/>
  <c r="O2519" i="4" s="1"/>
  <c r="L2507" i="4" a="1"/>
  <c r="L2507" i="4" s="1"/>
  <c r="O2507" i="4" a="1"/>
  <c r="O2507" i="4" s="1"/>
  <c r="L2495" i="4" a="1"/>
  <c r="L2495" i="4" s="1"/>
  <c r="O2495" i="4" a="1"/>
  <c r="O2495" i="4" s="1"/>
  <c r="L2483" i="4" a="1"/>
  <c r="L2483" i="4" s="1"/>
  <c r="O2483" i="4" a="1"/>
  <c r="O2483" i="4" s="1"/>
  <c r="L2471" i="4" a="1"/>
  <c r="L2471" i="4" s="1"/>
  <c r="O2471" i="4" a="1"/>
  <c r="O2471" i="4" s="1"/>
  <c r="L2459" i="4" a="1"/>
  <c r="L2459" i="4" s="1"/>
  <c r="O2459" i="4" a="1"/>
  <c r="O2459" i="4" s="1"/>
  <c r="L2447" i="4" a="1"/>
  <c r="L2447" i="4" s="1"/>
  <c r="O2447" i="4" a="1"/>
  <c r="O2447" i="4" s="1"/>
  <c r="L2435" i="4" a="1"/>
  <c r="L2435" i="4" s="1"/>
  <c r="O2435" i="4" a="1"/>
  <c r="O2435" i="4" s="1"/>
  <c r="L2423" i="4" a="1"/>
  <c r="L2423" i="4" s="1"/>
  <c r="O2423" i="4" a="1"/>
  <c r="O2423" i="4" s="1"/>
  <c r="O2411" i="4" a="1"/>
  <c r="O2411" i="4" s="1"/>
  <c r="L2411" i="4" a="1"/>
  <c r="L2411" i="4" s="1"/>
  <c r="L2399" i="4" a="1"/>
  <c r="L2399" i="4" s="1"/>
  <c r="O2399" i="4" a="1"/>
  <c r="O2399" i="4" s="1"/>
  <c r="L2387" i="4" a="1"/>
  <c r="L2387" i="4" s="1"/>
  <c r="O2387" i="4" a="1"/>
  <c r="O2387" i="4" s="1"/>
  <c r="L2375" i="4" a="1"/>
  <c r="L2375" i="4" s="1"/>
  <c r="O2375" i="4" a="1"/>
  <c r="O2375" i="4" s="1"/>
  <c r="L2363" i="4" a="1"/>
  <c r="L2363" i="4" s="1"/>
  <c r="O2363" i="4" a="1"/>
  <c r="O2363" i="4" s="1"/>
  <c r="L2351" i="4" a="1"/>
  <c r="L2351" i="4" s="1"/>
  <c r="O2351" i="4" a="1"/>
  <c r="O2351" i="4" s="1"/>
  <c r="L2339" i="4" a="1"/>
  <c r="L2339" i="4" s="1"/>
  <c r="O2339" i="4" a="1"/>
  <c r="O2339" i="4" s="1"/>
  <c r="L2327" i="4" a="1"/>
  <c r="L2327" i="4" s="1"/>
  <c r="O2327" i="4" a="1"/>
  <c r="O2327" i="4" s="1"/>
  <c r="L2315" i="4" a="1"/>
  <c r="L2315" i="4" s="1"/>
  <c r="O2315" i="4" a="1"/>
  <c r="O2315" i="4" s="1"/>
  <c r="L2303" i="4" a="1"/>
  <c r="L2303" i="4" s="1"/>
  <c r="O2303" i="4" a="1"/>
  <c r="O2303" i="4" s="1"/>
  <c r="L2291" i="4" a="1"/>
  <c r="L2291" i="4" s="1"/>
  <c r="O2291" i="4" a="1"/>
  <c r="O2291" i="4" s="1"/>
  <c r="L2279" i="4" a="1"/>
  <c r="L2279" i="4" s="1"/>
  <c r="O2279" i="4" a="1"/>
  <c r="O2279" i="4" s="1"/>
  <c r="L2267" i="4" a="1"/>
  <c r="L2267" i="4" s="1"/>
  <c r="O2267" i="4" a="1"/>
  <c r="O2267" i="4" s="1"/>
  <c r="L2255" i="4" a="1"/>
  <c r="L2255" i="4" s="1"/>
  <c r="O2255" i="4" a="1"/>
  <c r="O2255" i="4" s="1"/>
  <c r="L2243" i="4" a="1"/>
  <c r="L2243" i="4" s="1"/>
  <c r="O2243" i="4" a="1"/>
  <c r="O2243" i="4" s="1"/>
  <c r="L2231" i="4" a="1"/>
  <c r="L2231" i="4" s="1"/>
  <c r="O2231" i="4" a="1"/>
  <c r="O2231" i="4" s="1"/>
  <c r="L2219" i="4" a="1"/>
  <c r="L2219" i="4" s="1"/>
  <c r="O2219" i="4" a="1"/>
  <c r="O2219" i="4" s="1"/>
  <c r="L2207" i="4" a="1"/>
  <c r="L2207" i="4" s="1"/>
  <c r="O2207" i="4" a="1"/>
  <c r="O2207" i="4" s="1"/>
  <c r="L2195" i="4" a="1"/>
  <c r="L2195" i="4" s="1"/>
  <c r="O2195" i="4" a="1"/>
  <c r="O2195" i="4" s="1"/>
  <c r="L2183" i="4" a="1"/>
  <c r="L2183" i="4" s="1"/>
  <c r="O2183" i="4" a="1"/>
  <c r="O2183" i="4" s="1"/>
  <c r="L2171" i="4" a="1"/>
  <c r="L2171" i="4" s="1"/>
  <c r="O2171" i="4" a="1"/>
  <c r="O2171" i="4" s="1"/>
  <c r="L2159" i="4" a="1"/>
  <c r="L2159" i="4" s="1"/>
  <c r="O2159" i="4" a="1"/>
  <c r="O2159" i="4" s="1"/>
  <c r="L2147" i="4" a="1"/>
  <c r="L2147" i="4" s="1"/>
  <c r="O2147" i="4" a="1"/>
  <c r="O2147" i="4" s="1"/>
  <c r="L2135" i="4" a="1"/>
  <c r="L2135" i="4" s="1"/>
  <c r="O2135" i="4" a="1"/>
  <c r="O2135" i="4" s="1"/>
  <c r="L2123" i="4" a="1"/>
  <c r="L2123" i="4" s="1"/>
  <c r="O2123" i="4" a="1"/>
  <c r="O2123" i="4" s="1"/>
  <c r="L2111" i="4" a="1"/>
  <c r="L2111" i="4" s="1"/>
  <c r="O2111" i="4" a="1"/>
  <c r="O2111" i="4" s="1"/>
  <c r="L2099" i="4" a="1"/>
  <c r="L2099" i="4" s="1"/>
  <c r="O2099" i="4" a="1"/>
  <c r="O2099" i="4" s="1"/>
  <c r="L2087" i="4" a="1"/>
  <c r="L2087" i="4" s="1"/>
  <c r="O2087" i="4" a="1"/>
  <c r="O2087" i="4" s="1"/>
  <c r="L2075" i="4" a="1"/>
  <c r="L2075" i="4" s="1"/>
  <c r="O2075" i="4" a="1"/>
  <c r="O2075" i="4" s="1"/>
  <c r="L2063" i="4" a="1"/>
  <c r="L2063" i="4" s="1"/>
  <c r="O2063" i="4" a="1"/>
  <c r="O2063" i="4" s="1"/>
  <c r="L2051" i="4" a="1"/>
  <c r="L2051" i="4" s="1"/>
  <c r="O2051" i="4" a="1"/>
  <c r="O2051" i="4" s="1"/>
  <c r="L2039" i="4" a="1"/>
  <c r="L2039" i="4" s="1"/>
  <c r="O2039" i="4" a="1"/>
  <c r="O2039" i="4" s="1"/>
  <c r="L2027" i="4" a="1"/>
  <c r="L2027" i="4" s="1"/>
  <c r="O2027" i="4" a="1"/>
  <c r="O2027" i="4" s="1"/>
  <c r="L2015" i="4" a="1"/>
  <c r="L2015" i="4" s="1"/>
  <c r="O2015" i="4" a="1"/>
  <c r="O2015" i="4" s="1"/>
  <c r="L2003" i="4" a="1"/>
  <c r="L2003" i="4" s="1"/>
  <c r="O2003" i="4" a="1"/>
  <c r="O2003" i="4" s="1"/>
  <c r="L1991" i="4" a="1"/>
  <c r="L1991" i="4" s="1"/>
  <c r="O1991" i="4" a="1"/>
  <c r="O1991" i="4" s="1"/>
  <c r="L1979" i="4" a="1"/>
  <c r="L1979" i="4" s="1"/>
  <c r="O1979" i="4" a="1"/>
  <c r="O1979" i="4" s="1"/>
  <c r="L1967" i="4" a="1"/>
  <c r="L1967" i="4" s="1"/>
  <c r="O1967" i="4" a="1"/>
  <c r="O1967" i="4" s="1"/>
  <c r="L1955" i="4" a="1"/>
  <c r="L1955" i="4" s="1"/>
  <c r="O1955" i="4" a="1"/>
  <c r="O1955" i="4" s="1"/>
  <c r="O1943" i="4" a="1"/>
  <c r="O1943" i="4" s="1"/>
  <c r="L1943" i="4" a="1"/>
  <c r="L1943" i="4" s="1"/>
  <c r="L4990" i="4" a="1"/>
  <c r="L4990" i="4" s="1"/>
  <c r="O4990" i="4" a="1"/>
  <c r="O4990" i="4" s="1"/>
  <c r="L4978" i="4" a="1"/>
  <c r="L4978" i="4" s="1"/>
  <c r="O4978" i="4" a="1"/>
  <c r="O4978" i="4" s="1"/>
  <c r="L4966" i="4" a="1"/>
  <c r="L4966" i="4" s="1"/>
  <c r="O4966" i="4" a="1"/>
  <c r="O4966" i="4" s="1"/>
  <c r="L4954" i="4" a="1"/>
  <c r="L4954" i="4" s="1"/>
  <c r="O4954" i="4" a="1"/>
  <c r="O4954" i="4" s="1"/>
  <c r="L4942" i="4" a="1"/>
  <c r="L4942" i="4" s="1"/>
  <c r="O4942" i="4" a="1"/>
  <c r="O4942" i="4" s="1"/>
  <c r="L4930" i="4" a="1"/>
  <c r="L4930" i="4" s="1"/>
  <c r="O4930" i="4" a="1"/>
  <c r="O4930" i="4" s="1"/>
  <c r="L4918" i="4" a="1"/>
  <c r="L4918" i="4" s="1"/>
  <c r="O4918" i="4" a="1"/>
  <c r="O4918" i="4" s="1"/>
  <c r="L4906" i="4" a="1"/>
  <c r="L4906" i="4" s="1"/>
  <c r="O4906" i="4" a="1"/>
  <c r="O4906" i="4" s="1"/>
  <c r="L4894" i="4" a="1"/>
  <c r="L4894" i="4" s="1"/>
  <c r="O4894" i="4" a="1"/>
  <c r="O4894" i="4" s="1"/>
  <c r="L4882" i="4" a="1"/>
  <c r="L4882" i="4" s="1"/>
  <c r="O4882" i="4" a="1"/>
  <c r="O4882" i="4" s="1"/>
  <c r="L4870" i="4" a="1"/>
  <c r="L4870" i="4" s="1"/>
  <c r="O4870" i="4" a="1"/>
  <c r="O4870" i="4" s="1"/>
  <c r="L4858" i="4" a="1"/>
  <c r="L4858" i="4" s="1"/>
  <c r="O4858" i="4" a="1"/>
  <c r="O4858" i="4" s="1"/>
  <c r="O4846" i="4" a="1"/>
  <c r="O4846" i="4" s="1"/>
  <c r="L4846" i="4" a="1"/>
  <c r="L4846" i="4" s="1"/>
  <c r="L4834" i="4" a="1"/>
  <c r="L4834" i="4" s="1"/>
  <c r="O4834" i="4" a="1"/>
  <c r="O4834" i="4" s="1"/>
  <c r="L4822" i="4" a="1"/>
  <c r="L4822" i="4" s="1"/>
  <c r="O4822" i="4" a="1"/>
  <c r="O4822" i="4" s="1"/>
  <c r="L4810" i="4" a="1"/>
  <c r="L4810" i="4" s="1"/>
  <c r="O4810" i="4" a="1"/>
  <c r="O4810" i="4" s="1"/>
  <c r="L4798" i="4" a="1"/>
  <c r="L4798" i="4" s="1"/>
  <c r="O4798" i="4" a="1"/>
  <c r="O4798" i="4" s="1"/>
  <c r="L4786" i="4" a="1"/>
  <c r="L4786" i="4" s="1"/>
  <c r="O4786" i="4" a="1"/>
  <c r="O4786" i="4" s="1"/>
  <c r="L4774" i="4" a="1"/>
  <c r="L4774" i="4" s="1"/>
  <c r="O4774" i="4" a="1"/>
  <c r="O4774" i="4" s="1"/>
  <c r="L4762" i="4" a="1"/>
  <c r="L4762" i="4" s="1"/>
  <c r="O4762" i="4" a="1"/>
  <c r="O4762" i="4" s="1"/>
  <c r="L4750" i="4" a="1"/>
  <c r="L4750" i="4" s="1"/>
  <c r="O4750" i="4" a="1"/>
  <c r="O4750" i="4" s="1"/>
  <c r="L4738" i="4" a="1"/>
  <c r="L4738" i="4" s="1"/>
  <c r="O4738" i="4" a="1"/>
  <c r="O4738" i="4" s="1"/>
  <c r="L4726" i="4" a="1"/>
  <c r="L4726" i="4" s="1"/>
  <c r="O4726" i="4" a="1"/>
  <c r="O4726" i="4" s="1"/>
  <c r="L4714" i="4" a="1"/>
  <c r="L4714" i="4" s="1"/>
  <c r="O4714" i="4" a="1"/>
  <c r="O4714" i="4" s="1"/>
  <c r="L4702" i="4" a="1"/>
  <c r="L4702" i="4" s="1"/>
  <c r="O4702" i="4" a="1"/>
  <c r="O4702" i="4" s="1"/>
  <c r="L4690" i="4" a="1"/>
  <c r="L4690" i="4" s="1"/>
  <c r="O4690" i="4" a="1"/>
  <c r="O4690" i="4" s="1"/>
  <c r="O4678" i="4" a="1"/>
  <c r="O4678" i="4" s="1"/>
  <c r="L4678" i="4" a="1"/>
  <c r="L4678" i="4" s="1"/>
  <c r="L4666" i="4" a="1"/>
  <c r="L4666" i="4" s="1"/>
  <c r="O4666" i="4" a="1"/>
  <c r="O4666" i="4" s="1"/>
  <c r="L4654" i="4" a="1"/>
  <c r="L4654" i="4" s="1"/>
  <c r="O4654" i="4" a="1"/>
  <c r="O4654" i="4" s="1"/>
  <c r="L4642" i="4" a="1"/>
  <c r="L4642" i="4" s="1"/>
  <c r="O4642" i="4" a="1"/>
  <c r="O4642" i="4" s="1"/>
  <c r="L4630" i="4" a="1"/>
  <c r="L4630" i="4" s="1"/>
  <c r="O4630" i="4" a="1"/>
  <c r="O4630" i="4" s="1"/>
  <c r="L4618" i="4" a="1"/>
  <c r="L4618" i="4" s="1"/>
  <c r="O4618" i="4" a="1"/>
  <c r="O4618" i="4" s="1"/>
  <c r="L4606" i="4" a="1"/>
  <c r="L4606" i="4" s="1"/>
  <c r="O4606" i="4" a="1"/>
  <c r="O4606" i="4" s="1"/>
  <c r="L4594" i="4" a="1"/>
  <c r="L4594" i="4" s="1"/>
  <c r="O4594" i="4" a="1"/>
  <c r="O4594" i="4" s="1"/>
  <c r="L4582" i="4" a="1"/>
  <c r="L4582" i="4" s="1"/>
  <c r="O4582" i="4" a="1"/>
  <c r="O4582" i="4" s="1"/>
  <c r="L4570" i="4" a="1"/>
  <c r="L4570" i="4" s="1"/>
  <c r="O4570" i="4" a="1"/>
  <c r="O4570" i="4" s="1"/>
  <c r="O4558" i="4" a="1"/>
  <c r="O4558" i="4" s="1"/>
  <c r="L4558" i="4" a="1"/>
  <c r="L4558" i="4" s="1"/>
  <c r="L4546" i="4" a="1"/>
  <c r="L4546" i="4" s="1"/>
  <c r="O4546" i="4" a="1"/>
  <c r="O4546" i="4" s="1"/>
  <c r="L4534" i="4" a="1"/>
  <c r="L4534" i="4" s="1"/>
  <c r="O4534" i="4" a="1"/>
  <c r="O4534" i="4" s="1"/>
  <c r="L4522" i="4" a="1"/>
  <c r="L4522" i="4" s="1"/>
  <c r="O4522" i="4" a="1"/>
  <c r="O4522" i="4" s="1"/>
  <c r="L4510" i="4" a="1"/>
  <c r="L4510" i="4" s="1"/>
  <c r="O4510" i="4" a="1"/>
  <c r="O4510" i="4" s="1"/>
  <c r="L4498" i="4" a="1"/>
  <c r="L4498" i="4" s="1"/>
  <c r="O4498" i="4" a="1"/>
  <c r="O4498" i="4" s="1"/>
  <c r="L4486" i="4" a="1"/>
  <c r="L4486" i="4" s="1"/>
  <c r="O4486" i="4" a="1"/>
  <c r="O4486" i="4" s="1"/>
  <c r="L4474" i="4" a="1"/>
  <c r="L4474" i="4" s="1"/>
  <c r="O4474" i="4" a="1"/>
  <c r="O4474" i="4" s="1"/>
  <c r="L4462" i="4" a="1"/>
  <c r="L4462" i="4" s="1"/>
  <c r="O4462" i="4" a="1"/>
  <c r="O4462" i="4" s="1"/>
  <c r="L4450" i="4" a="1"/>
  <c r="L4450" i="4" s="1"/>
  <c r="O4450" i="4" a="1"/>
  <c r="O4450" i="4" s="1"/>
  <c r="L4438" i="4" a="1"/>
  <c r="L4438" i="4" s="1"/>
  <c r="O4438" i="4" a="1"/>
  <c r="O4438" i="4" s="1"/>
  <c r="L4426" i="4" a="1"/>
  <c r="L4426" i="4" s="1"/>
  <c r="O4426" i="4" a="1"/>
  <c r="O4426" i="4" s="1"/>
  <c r="L4414" i="4" a="1"/>
  <c r="L4414" i="4" s="1"/>
  <c r="O4414" i="4" a="1"/>
  <c r="O4414" i="4" s="1"/>
  <c r="L4402" i="4" a="1"/>
  <c r="L4402" i="4" s="1"/>
  <c r="O4402" i="4" a="1"/>
  <c r="O4402" i="4" s="1"/>
  <c r="L4390" i="4" a="1"/>
  <c r="L4390" i="4" s="1"/>
  <c r="O4390" i="4" a="1"/>
  <c r="O4390" i="4" s="1"/>
  <c r="L4378" i="4" a="1"/>
  <c r="L4378" i="4" s="1"/>
  <c r="O4378" i="4" a="1"/>
  <c r="O4378" i="4" s="1"/>
  <c r="L4366" i="4" a="1"/>
  <c r="L4366" i="4" s="1"/>
  <c r="O4366" i="4" a="1"/>
  <c r="O4366" i="4" s="1"/>
  <c r="L4354" i="4" a="1"/>
  <c r="L4354" i="4" s="1"/>
  <c r="O4354" i="4" a="1"/>
  <c r="O4354" i="4" s="1"/>
  <c r="L4342" i="4" a="1"/>
  <c r="L4342" i="4" s="1"/>
  <c r="O4342" i="4" a="1"/>
  <c r="O4342" i="4" s="1"/>
  <c r="L4330" i="4" a="1"/>
  <c r="L4330" i="4" s="1"/>
  <c r="O4330" i="4" a="1"/>
  <c r="O4330" i="4" s="1"/>
  <c r="L4318" i="4" a="1"/>
  <c r="L4318" i="4" s="1"/>
  <c r="O4318" i="4" a="1"/>
  <c r="O4318" i="4" s="1"/>
  <c r="L4306" i="4" a="1"/>
  <c r="L4306" i="4" s="1"/>
  <c r="O4306" i="4" a="1"/>
  <c r="O4306" i="4" s="1"/>
  <c r="L4294" i="4" a="1"/>
  <c r="L4294" i="4" s="1"/>
  <c r="O4294" i="4" a="1"/>
  <c r="O4294" i="4" s="1"/>
  <c r="L4282" i="4" a="1"/>
  <c r="L4282" i="4" s="1"/>
  <c r="O4282" i="4" a="1"/>
  <c r="O4282" i="4" s="1"/>
  <c r="L4270" i="4" a="1"/>
  <c r="L4270" i="4" s="1"/>
  <c r="O4270" i="4" a="1"/>
  <c r="O4270" i="4" s="1"/>
  <c r="L4258" i="4" a="1"/>
  <c r="L4258" i="4" s="1"/>
  <c r="O4258" i="4" a="1"/>
  <c r="O4258" i="4" s="1"/>
  <c r="L4246" i="4" a="1"/>
  <c r="L4246" i="4" s="1"/>
  <c r="O4246" i="4" a="1"/>
  <c r="O4246" i="4" s="1"/>
  <c r="L4234" i="4" a="1"/>
  <c r="L4234" i="4" s="1"/>
  <c r="O4234" i="4" a="1"/>
  <c r="O4234" i="4" s="1"/>
  <c r="L4222" i="4" a="1"/>
  <c r="L4222" i="4" s="1"/>
  <c r="O4222" i="4" a="1"/>
  <c r="O4222" i="4" s="1"/>
  <c r="L4210" i="4" a="1"/>
  <c r="L4210" i="4" s="1"/>
  <c r="O4210" i="4" a="1"/>
  <c r="O4210" i="4" s="1"/>
  <c r="L4198" i="4" a="1"/>
  <c r="L4198" i="4" s="1"/>
  <c r="O4198" i="4" a="1"/>
  <c r="O4198" i="4" s="1"/>
  <c r="L4186" i="4" a="1"/>
  <c r="L4186" i="4" s="1"/>
  <c r="O4186" i="4" a="1"/>
  <c r="O4186" i="4" s="1"/>
  <c r="L4174" i="4" a="1"/>
  <c r="L4174" i="4" s="1"/>
  <c r="O4174" i="4" a="1"/>
  <c r="O4174" i="4" s="1"/>
  <c r="L4162" i="4" a="1"/>
  <c r="L4162" i="4" s="1"/>
  <c r="O4162" i="4" a="1"/>
  <c r="O4162" i="4" s="1"/>
  <c r="L4150" i="4" a="1"/>
  <c r="L4150" i="4" s="1"/>
  <c r="O4150" i="4" a="1"/>
  <c r="O4150" i="4" s="1"/>
  <c r="L4138" i="4" a="1"/>
  <c r="L4138" i="4" s="1"/>
  <c r="O4138" i="4" a="1"/>
  <c r="O4138" i="4" s="1"/>
  <c r="L4126" i="4" a="1"/>
  <c r="L4126" i="4" s="1"/>
  <c r="O4126" i="4" a="1"/>
  <c r="O4126" i="4" s="1"/>
  <c r="L4114" i="4" a="1"/>
  <c r="L4114" i="4" s="1"/>
  <c r="O4114" i="4" a="1"/>
  <c r="O4114" i="4" s="1"/>
  <c r="L4102" i="4" a="1"/>
  <c r="L4102" i="4" s="1"/>
  <c r="O4102" i="4" a="1"/>
  <c r="O4102" i="4" s="1"/>
  <c r="L4090" i="4" a="1"/>
  <c r="L4090" i="4" s="1"/>
  <c r="O4090" i="4" a="1"/>
  <c r="O4090" i="4" s="1"/>
  <c r="L4078" i="4" a="1"/>
  <c r="L4078" i="4" s="1"/>
  <c r="O4078" i="4" a="1"/>
  <c r="O4078" i="4" s="1"/>
  <c r="L4066" i="4" a="1"/>
  <c r="L4066" i="4" s="1"/>
  <c r="O4066" i="4" a="1"/>
  <c r="O4066" i="4" s="1"/>
  <c r="L4054" i="4" a="1"/>
  <c r="L4054" i="4" s="1"/>
  <c r="O4054" i="4" a="1"/>
  <c r="O4054" i="4" s="1"/>
  <c r="L4042" i="4" a="1"/>
  <c r="L4042" i="4" s="1"/>
  <c r="O4042" i="4" a="1"/>
  <c r="O4042" i="4" s="1"/>
  <c r="L4030" i="4" a="1"/>
  <c r="L4030" i="4" s="1"/>
  <c r="O4030" i="4" a="1"/>
  <c r="O4030" i="4" s="1"/>
  <c r="L4018" i="4" a="1"/>
  <c r="L4018" i="4" s="1"/>
  <c r="O4018" i="4" a="1"/>
  <c r="O4018" i="4" s="1"/>
  <c r="L4006" i="4" a="1"/>
  <c r="L4006" i="4" s="1"/>
  <c r="O4006" i="4" a="1"/>
  <c r="O4006" i="4" s="1"/>
  <c r="L3994" i="4" a="1"/>
  <c r="L3994" i="4" s="1"/>
  <c r="O3994" i="4" a="1"/>
  <c r="O3994" i="4" s="1"/>
  <c r="L3982" i="4" a="1"/>
  <c r="L3982" i="4" s="1"/>
  <c r="O3982" i="4" a="1"/>
  <c r="O3982" i="4" s="1"/>
  <c r="L3970" i="4" a="1"/>
  <c r="L3970" i="4" s="1"/>
  <c r="O3970" i="4" a="1"/>
  <c r="O3970" i="4" s="1"/>
  <c r="L3958" i="4" a="1"/>
  <c r="L3958" i="4" s="1"/>
  <c r="O3958" i="4" a="1"/>
  <c r="O3958" i="4" s="1"/>
  <c r="L3946" i="4" a="1"/>
  <c r="L3946" i="4" s="1"/>
  <c r="O3946" i="4" a="1"/>
  <c r="O3946" i="4" s="1"/>
  <c r="L3934" i="4" a="1"/>
  <c r="L3934" i="4" s="1"/>
  <c r="O3934" i="4" a="1"/>
  <c r="O3934" i="4" s="1"/>
  <c r="L3922" i="4" a="1"/>
  <c r="L3922" i="4" s="1"/>
  <c r="O3922" i="4" a="1"/>
  <c r="O3922" i="4" s="1"/>
  <c r="L3910" i="4" a="1"/>
  <c r="L3910" i="4" s="1"/>
  <c r="O3910" i="4" a="1"/>
  <c r="O3910" i="4" s="1"/>
  <c r="L3898" i="4" a="1"/>
  <c r="L3898" i="4" s="1"/>
  <c r="O3898" i="4" a="1"/>
  <c r="O3898" i="4" s="1"/>
  <c r="L3886" i="4" a="1"/>
  <c r="L3886" i="4" s="1"/>
  <c r="O3886" i="4" a="1"/>
  <c r="O3886" i="4" s="1"/>
  <c r="L3874" i="4" a="1"/>
  <c r="L3874" i="4" s="1"/>
  <c r="O3874" i="4" a="1"/>
  <c r="O3874" i="4" s="1"/>
  <c r="L3862" i="4" a="1"/>
  <c r="L3862" i="4" s="1"/>
  <c r="O3862" i="4" a="1"/>
  <c r="O3862" i="4" s="1"/>
  <c r="L3850" i="4" a="1"/>
  <c r="L3850" i="4" s="1"/>
  <c r="O3850" i="4" a="1"/>
  <c r="O3850" i="4" s="1"/>
  <c r="L3838" i="4" a="1"/>
  <c r="L3838" i="4" s="1"/>
  <c r="O3838" i="4" a="1"/>
  <c r="O3838" i="4" s="1"/>
  <c r="L3826" i="4" a="1"/>
  <c r="L3826" i="4" s="1"/>
  <c r="O3826" i="4" a="1"/>
  <c r="O3826" i="4" s="1"/>
  <c r="L3814" i="4" a="1"/>
  <c r="L3814" i="4" s="1"/>
  <c r="O3814" i="4" a="1"/>
  <c r="O3814" i="4" s="1"/>
  <c r="L3802" i="4" a="1"/>
  <c r="L3802" i="4" s="1"/>
  <c r="O3802" i="4" a="1"/>
  <c r="O3802" i="4" s="1"/>
  <c r="L3790" i="4" a="1"/>
  <c r="L3790" i="4" s="1"/>
  <c r="O3790" i="4" a="1"/>
  <c r="O3790" i="4" s="1"/>
  <c r="L3778" i="4" a="1"/>
  <c r="L3778" i="4" s="1"/>
  <c r="O3778" i="4" a="1"/>
  <c r="O3778" i="4" s="1"/>
  <c r="L3766" i="4" a="1"/>
  <c r="L3766" i="4" s="1"/>
  <c r="O3766" i="4" a="1"/>
  <c r="O3766" i="4" s="1"/>
  <c r="L3754" i="4" a="1"/>
  <c r="L3754" i="4" s="1"/>
  <c r="O3754" i="4" a="1"/>
  <c r="O3754" i="4" s="1"/>
  <c r="L3742" i="4" a="1"/>
  <c r="L3742" i="4" s="1"/>
  <c r="O3742" i="4" a="1"/>
  <c r="O3742" i="4" s="1"/>
  <c r="L3730" i="4" a="1"/>
  <c r="L3730" i="4" s="1"/>
  <c r="O3730" i="4" a="1"/>
  <c r="O3730" i="4" s="1"/>
  <c r="L3718" i="4" a="1"/>
  <c r="L3718" i="4" s="1"/>
  <c r="O3718" i="4" a="1"/>
  <c r="O3718" i="4" s="1"/>
  <c r="L3706" i="4" a="1"/>
  <c r="L3706" i="4" s="1"/>
  <c r="O3706" i="4" a="1"/>
  <c r="O3706" i="4" s="1"/>
  <c r="L3694" i="4" a="1"/>
  <c r="L3694" i="4" s="1"/>
  <c r="O3694" i="4" a="1"/>
  <c r="O3694" i="4" s="1"/>
  <c r="L3682" i="4" a="1"/>
  <c r="L3682" i="4" s="1"/>
  <c r="O3682" i="4" a="1"/>
  <c r="O3682" i="4" s="1"/>
  <c r="L3670" i="4" a="1"/>
  <c r="L3670" i="4" s="1"/>
  <c r="O3670" i="4" a="1"/>
  <c r="O3670" i="4" s="1"/>
  <c r="L3658" i="4" a="1"/>
  <c r="L3658" i="4" s="1"/>
  <c r="O3658" i="4" a="1"/>
  <c r="O3658" i="4" s="1"/>
  <c r="L3646" i="4" a="1"/>
  <c r="L3646" i="4" s="1"/>
  <c r="O3646" i="4" a="1"/>
  <c r="O3646" i="4" s="1"/>
  <c r="L3634" i="4" a="1"/>
  <c r="L3634" i="4" s="1"/>
  <c r="O3634" i="4" a="1"/>
  <c r="O3634" i="4" s="1"/>
  <c r="L3622" i="4" a="1"/>
  <c r="L3622" i="4" s="1"/>
  <c r="O3622" i="4" a="1"/>
  <c r="O3622" i="4" s="1"/>
  <c r="L3610" i="4" a="1"/>
  <c r="L3610" i="4" s="1"/>
  <c r="O3610" i="4" a="1"/>
  <c r="O3610" i="4" s="1"/>
  <c r="L3598" i="4" a="1"/>
  <c r="L3598" i="4" s="1"/>
  <c r="O3598" i="4" a="1"/>
  <c r="O3598" i="4" s="1"/>
  <c r="L3586" i="4" a="1"/>
  <c r="L3586" i="4" s="1"/>
  <c r="O3586" i="4" a="1"/>
  <c r="O3586" i="4" s="1"/>
  <c r="L3574" i="4" a="1"/>
  <c r="L3574" i="4" s="1"/>
  <c r="O3574" i="4" a="1"/>
  <c r="O3574" i="4" s="1"/>
  <c r="L3562" i="4" a="1"/>
  <c r="L3562" i="4" s="1"/>
  <c r="O3562" i="4" a="1"/>
  <c r="O3562" i="4" s="1"/>
  <c r="L3550" i="4" a="1"/>
  <c r="L3550" i="4" s="1"/>
  <c r="O3550" i="4" a="1"/>
  <c r="O3550" i="4" s="1"/>
  <c r="L3538" i="4" a="1"/>
  <c r="L3538" i="4" s="1"/>
  <c r="O3538" i="4" a="1"/>
  <c r="O3538" i="4" s="1"/>
  <c r="L3526" i="4" a="1"/>
  <c r="L3526" i="4" s="1"/>
  <c r="O3526" i="4" a="1"/>
  <c r="O3526" i="4" s="1"/>
  <c r="L3514" i="4" a="1"/>
  <c r="L3514" i="4" s="1"/>
  <c r="O3514" i="4" a="1"/>
  <c r="O3514" i="4" s="1"/>
  <c r="L3502" i="4" a="1"/>
  <c r="L3502" i="4" s="1"/>
  <c r="O3502" i="4" a="1"/>
  <c r="O3502" i="4" s="1"/>
  <c r="L3490" i="4" a="1"/>
  <c r="L3490" i="4" s="1"/>
  <c r="O3490" i="4" a="1"/>
  <c r="O3490" i="4" s="1"/>
  <c r="L3478" i="4" a="1"/>
  <c r="L3478" i="4" s="1"/>
  <c r="O3478" i="4" a="1"/>
  <c r="O3478" i="4" s="1"/>
  <c r="L3466" i="4" a="1"/>
  <c r="L3466" i="4" s="1"/>
  <c r="O3466" i="4" a="1"/>
  <c r="O3466" i="4" s="1"/>
  <c r="L3454" i="4" a="1"/>
  <c r="L3454" i="4" s="1"/>
  <c r="O3454" i="4" a="1"/>
  <c r="O3454" i="4" s="1"/>
  <c r="L3442" i="4" a="1"/>
  <c r="L3442" i="4" s="1"/>
  <c r="O3442" i="4" a="1"/>
  <c r="O3442" i="4" s="1"/>
  <c r="L3430" i="4" a="1"/>
  <c r="L3430" i="4" s="1"/>
  <c r="O3430" i="4" a="1"/>
  <c r="O3430" i="4" s="1"/>
  <c r="L3418" i="4" a="1"/>
  <c r="L3418" i="4" s="1"/>
  <c r="O3418" i="4" a="1"/>
  <c r="O3418" i="4" s="1"/>
  <c r="L3406" i="4" a="1"/>
  <c r="L3406" i="4" s="1"/>
  <c r="O3406" i="4" a="1"/>
  <c r="O3406" i="4" s="1"/>
  <c r="L3394" i="4" a="1"/>
  <c r="L3394" i="4" s="1"/>
  <c r="O3394" i="4" a="1"/>
  <c r="O3394" i="4" s="1"/>
  <c r="L3382" i="4" a="1"/>
  <c r="L3382" i="4" s="1"/>
  <c r="O3382" i="4" a="1"/>
  <c r="O3382" i="4" s="1"/>
  <c r="L3370" i="4" a="1"/>
  <c r="L3370" i="4" s="1"/>
  <c r="O3370" i="4" a="1"/>
  <c r="O3370" i="4" s="1"/>
  <c r="L3358" i="4" a="1"/>
  <c r="L3358" i="4" s="1"/>
  <c r="O3358" i="4" a="1"/>
  <c r="O3358" i="4" s="1"/>
  <c r="L3346" i="4" a="1"/>
  <c r="L3346" i="4" s="1"/>
  <c r="O3346" i="4" a="1"/>
  <c r="O3346" i="4" s="1"/>
  <c r="L3334" i="4" a="1"/>
  <c r="L3334" i="4" s="1"/>
  <c r="O3334" i="4" a="1"/>
  <c r="O3334" i="4" s="1"/>
  <c r="L3322" i="4" a="1"/>
  <c r="L3322" i="4" s="1"/>
  <c r="O3322" i="4" a="1"/>
  <c r="O3322" i="4" s="1"/>
  <c r="L3310" i="4" a="1"/>
  <c r="L3310" i="4" s="1"/>
  <c r="O3310" i="4" a="1"/>
  <c r="O3310" i="4" s="1"/>
  <c r="L3298" i="4" a="1"/>
  <c r="L3298" i="4" s="1"/>
  <c r="O3298" i="4" a="1"/>
  <c r="O3298" i="4" s="1"/>
  <c r="L3286" i="4" a="1"/>
  <c r="L3286" i="4" s="1"/>
  <c r="O3286" i="4" a="1"/>
  <c r="O3286" i="4" s="1"/>
  <c r="L3274" i="4" a="1"/>
  <c r="L3274" i="4" s="1"/>
  <c r="O3274" i="4" a="1"/>
  <c r="O3274" i="4" s="1"/>
  <c r="L3262" i="4" a="1"/>
  <c r="L3262" i="4" s="1"/>
  <c r="O3262" i="4" a="1"/>
  <c r="O3262" i="4" s="1"/>
  <c r="L3250" i="4" a="1"/>
  <c r="L3250" i="4" s="1"/>
  <c r="O3250" i="4" a="1"/>
  <c r="O3250" i="4" s="1"/>
  <c r="L3238" i="4" a="1"/>
  <c r="L3238" i="4" s="1"/>
  <c r="O3238" i="4" a="1"/>
  <c r="O3238" i="4" s="1"/>
  <c r="L3226" i="4" a="1"/>
  <c r="L3226" i="4" s="1"/>
  <c r="O3226" i="4" a="1"/>
  <c r="O3226" i="4" s="1"/>
  <c r="L3214" i="4" a="1"/>
  <c r="L3214" i="4" s="1"/>
  <c r="O3214" i="4" a="1"/>
  <c r="O3214" i="4" s="1"/>
  <c r="L3202" i="4" a="1"/>
  <c r="L3202" i="4" s="1"/>
  <c r="O3202" i="4" a="1"/>
  <c r="O3202" i="4" s="1"/>
  <c r="L3190" i="4" a="1"/>
  <c r="L3190" i="4" s="1"/>
  <c r="O3190" i="4" a="1"/>
  <c r="O3190" i="4" s="1"/>
  <c r="L3178" i="4" a="1"/>
  <c r="L3178" i="4" s="1"/>
  <c r="O3178" i="4" a="1"/>
  <c r="O3178" i="4" s="1"/>
  <c r="L3166" i="4" a="1"/>
  <c r="L3166" i="4" s="1"/>
  <c r="O3166" i="4" a="1"/>
  <c r="O3166" i="4" s="1"/>
  <c r="L3154" i="4" a="1"/>
  <c r="L3154" i="4" s="1"/>
  <c r="O3154" i="4" a="1"/>
  <c r="O3154" i="4" s="1"/>
  <c r="L3142" i="4" a="1"/>
  <c r="L3142" i="4" s="1"/>
  <c r="O3142" i="4" a="1"/>
  <c r="O3142" i="4" s="1"/>
  <c r="L3130" i="4" a="1"/>
  <c r="L3130" i="4" s="1"/>
  <c r="O3130" i="4" a="1"/>
  <c r="O3130" i="4" s="1"/>
  <c r="L3118" i="4" a="1"/>
  <c r="L3118" i="4" s="1"/>
  <c r="O3118" i="4" a="1"/>
  <c r="O3118" i="4" s="1"/>
  <c r="L3106" i="4" a="1"/>
  <c r="L3106" i="4" s="1"/>
  <c r="O3106" i="4" a="1"/>
  <c r="O3106" i="4" s="1"/>
  <c r="L3094" i="4" a="1"/>
  <c r="L3094" i="4" s="1"/>
  <c r="O3094" i="4" a="1"/>
  <c r="O3094" i="4" s="1"/>
  <c r="L3082" i="4" a="1"/>
  <c r="L3082" i="4" s="1"/>
  <c r="O3082" i="4" a="1"/>
  <c r="O3082" i="4" s="1"/>
  <c r="L3070" i="4" a="1"/>
  <c r="L3070" i="4" s="1"/>
  <c r="O3070" i="4" a="1"/>
  <c r="O3070" i="4" s="1"/>
  <c r="L3058" i="4" a="1"/>
  <c r="L3058" i="4" s="1"/>
  <c r="O3058" i="4" a="1"/>
  <c r="O3058" i="4" s="1"/>
  <c r="L3046" i="4" a="1"/>
  <c r="L3046" i="4" s="1"/>
  <c r="O3046" i="4" a="1"/>
  <c r="O3046" i="4" s="1"/>
  <c r="L3034" i="4" a="1"/>
  <c r="L3034" i="4" s="1"/>
  <c r="O3034" i="4" a="1"/>
  <c r="O3034" i="4" s="1"/>
  <c r="L3022" i="4" a="1"/>
  <c r="L3022" i="4" s="1"/>
  <c r="O3022" i="4" a="1"/>
  <c r="O3022" i="4" s="1"/>
  <c r="L3010" i="4" a="1"/>
  <c r="L3010" i="4" s="1"/>
  <c r="O3010" i="4" a="1"/>
  <c r="O3010" i="4" s="1"/>
  <c r="L2998" i="4" a="1"/>
  <c r="L2998" i="4" s="1"/>
  <c r="O2998" i="4" a="1"/>
  <c r="O2998" i="4" s="1"/>
  <c r="L2986" i="4" a="1"/>
  <c r="L2986" i="4" s="1"/>
  <c r="O2986" i="4" a="1"/>
  <c r="O2986" i="4" s="1"/>
  <c r="L2974" i="4" a="1"/>
  <c r="L2974" i="4" s="1"/>
  <c r="O2974" i="4" a="1"/>
  <c r="O2974" i="4" s="1"/>
  <c r="L2962" i="4" a="1"/>
  <c r="L2962" i="4" s="1"/>
  <c r="O2962" i="4" a="1"/>
  <c r="O2962" i="4" s="1"/>
  <c r="L2950" i="4" a="1"/>
  <c r="L2950" i="4" s="1"/>
  <c r="O2950" i="4" a="1"/>
  <c r="O2950" i="4" s="1"/>
  <c r="L2938" i="4" a="1"/>
  <c r="L2938" i="4" s="1"/>
  <c r="O2938" i="4" a="1"/>
  <c r="O2938" i="4" s="1"/>
  <c r="L2926" i="4" a="1"/>
  <c r="L2926" i="4" s="1"/>
  <c r="O2926" i="4" a="1"/>
  <c r="O2926" i="4" s="1"/>
  <c r="L2914" i="4" a="1"/>
  <c r="L2914" i="4" s="1"/>
  <c r="O2914" i="4" a="1"/>
  <c r="O2914" i="4" s="1"/>
  <c r="L2902" i="4" a="1"/>
  <c r="L2902" i="4" s="1"/>
  <c r="O2902" i="4" a="1"/>
  <c r="O2902" i="4" s="1"/>
  <c r="L2890" i="4" a="1"/>
  <c r="L2890" i="4" s="1"/>
  <c r="O2890" i="4" a="1"/>
  <c r="O2890" i="4" s="1"/>
  <c r="L2878" i="4" a="1"/>
  <c r="L2878" i="4" s="1"/>
  <c r="O2878" i="4" a="1"/>
  <c r="O2878" i="4" s="1"/>
  <c r="L2866" i="4" a="1"/>
  <c r="L2866" i="4" s="1"/>
  <c r="O2866" i="4" a="1"/>
  <c r="O2866" i="4" s="1"/>
  <c r="L2854" i="4" a="1"/>
  <c r="L2854" i="4" s="1"/>
  <c r="O2854" i="4" a="1"/>
  <c r="O2854" i="4" s="1"/>
  <c r="L2842" i="4" a="1"/>
  <c r="L2842" i="4" s="1"/>
  <c r="O2842" i="4" a="1"/>
  <c r="O2842" i="4" s="1"/>
  <c r="L2830" i="4" a="1"/>
  <c r="L2830" i="4" s="1"/>
  <c r="O2830" i="4" a="1"/>
  <c r="O2830" i="4" s="1"/>
  <c r="L2818" i="4" a="1"/>
  <c r="L2818" i="4" s="1"/>
  <c r="O2818" i="4" a="1"/>
  <c r="O2818" i="4" s="1"/>
  <c r="L2806" i="4" a="1"/>
  <c r="L2806" i="4" s="1"/>
  <c r="O2806" i="4" a="1"/>
  <c r="O2806" i="4" s="1"/>
  <c r="L2794" i="4" a="1"/>
  <c r="L2794" i="4" s="1"/>
  <c r="O2794" i="4" a="1"/>
  <c r="O2794" i="4" s="1"/>
  <c r="L2782" i="4" a="1"/>
  <c r="L2782" i="4" s="1"/>
  <c r="O2782" i="4" a="1"/>
  <c r="O2782" i="4" s="1"/>
  <c r="L2770" i="4" a="1"/>
  <c r="L2770" i="4" s="1"/>
  <c r="O2770" i="4" a="1"/>
  <c r="O2770" i="4" s="1"/>
  <c r="L2758" i="4" a="1"/>
  <c r="L2758" i="4" s="1"/>
  <c r="O2758" i="4" a="1"/>
  <c r="O2758" i="4" s="1"/>
  <c r="L2746" i="4" a="1"/>
  <c r="L2746" i="4" s="1"/>
  <c r="O2746" i="4" a="1"/>
  <c r="O2746" i="4" s="1"/>
  <c r="L2734" i="4" a="1"/>
  <c r="L2734" i="4" s="1"/>
  <c r="O2734" i="4" a="1"/>
  <c r="O2734" i="4" s="1"/>
  <c r="L2722" i="4" a="1"/>
  <c r="L2722" i="4" s="1"/>
  <c r="O2722" i="4" a="1"/>
  <c r="O2722" i="4" s="1"/>
  <c r="L2710" i="4" a="1"/>
  <c r="L2710" i="4" s="1"/>
  <c r="O2710" i="4" a="1"/>
  <c r="O2710" i="4" s="1"/>
  <c r="L2698" i="4" a="1"/>
  <c r="L2698" i="4" s="1"/>
  <c r="O2698" i="4" a="1"/>
  <c r="O2698" i="4" s="1"/>
  <c r="L2686" i="4" a="1"/>
  <c r="L2686" i="4" s="1"/>
  <c r="O2686" i="4" a="1"/>
  <c r="O2686" i="4" s="1"/>
  <c r="L2674" i="4" a="1"/>
  <c r="L2674" i="4" s="1"/>
  <c r="O2674" i="4" a="1"/>
  <c r="O2674" i="4" s="1"/>
  <c r="L2662" i="4" a="1"/>
  <c r="L2662" i="4" s="1"/>
  <c r="O2662" i="4" a="1"/>
  <c r="O2662" i="4" s="1"/>
  <c r="L2650" i="4" a="1"/>
  <c r="L2650" i="4" s="1"/>
  <c r="O2650" i="4" a="1"/>
  <c r="O2650" i="4" s="1"/>
  <c r="L2638" i="4" a="1"/>
  <c r="L2638" i="4" s="1"/>
  <c r="O2638" i="4" a="1"/>
  <c r="O2638" i="4" s="1"/>
  <c r="L2626" i="4" a="1"/>
  <c r="L2626" i="4" s="1"/>
  <c r="O2626" i="4" a="1"/>
  <c r="O2626" i="4" s="1"/>
  <c r="L2614" i="4" a="1"/>
  <c r="L2614" i="4" s="1"/>
  <c r="O2614" i="4" a="1"/>
  <c r="O2614" i="4" s="1"/>
  <c r="L2602" i="4" a="1"/>
  <c r="L2602" i="4" s="1"/>
  <c r="O2602" i="4" a="1"/>
  <c r="O2602" i="4" s="1"/>
  <c r="L2590" i="4" a="1"/>
  <c r="L2590" i="4" s="1"/>
  <c r="O2590" i="4" a="1"/>
  <c r="O2590" i="4" s="1"/>
  <c r="L2578" i="4" a="1"/>
  <c r="L2578" i="4" s="1"/>
  <c r="O2578" i="4" a="1"/>
  <c r="O2578" i="4" s="1"/>
  <c r="L2566" i="4" a="1"/>
  <c r="L2566" i="4" s="1"/>
  <c r="O2566" i="4" a="1"/>
  <c r="O2566" i="4" s="1"/>
  <c r="L2554" i="4" a="1"/>
  <c r="L2554" i="4" s="1"/>
  <c r="O2554" i="4" a="1"/>
  <c r="O2554" i="4" s="1"/>
  <c r="L2542" i="4" a="1"/>
  <c r="L2542" i="4" s="1"/>
  <c r="O2542" i="4" a="1"/>
  <c r="O2542" i="4" s="1"/>
  <c r="L2530" i="4" a="1"/>
  <c r="L2530" i="4" s="1"/>
  <c r="O2530" i="4" a="1"/>
  <c r="O2530" i="4" s="1"/>
  <c r="L2518" i="4" a="1"/>
  <c r="L2518" i="4" s="1"/>
  <c r="O2518" i="4" a="1"/>
  <c r="O2518" i="4" s="1"/>
  <c r="L2506" i="4" a="1"/>
  <c r="L2506" i="4" s="1"/>
  <c r="O2506" i="4" a="1"/>
  <c r="O2506" i="4" s="1"/>
  <c r="L2494" i="4" a="1"/>
  <c r="L2494" i="4" s="1"/>
  <c r="O2494" i="4" a="1"/>
  <c r="O2494" i="4" s="1"/>
  <c r="O2482" i="4" a="1"/>
  <c r="O2482" i="4" s="1"/>
  <c r="L2482" i="4" a="1"/>
  <c r="L2482" i="4" s="1"/>
  <c r="L2470" i="4" a="1"/>
  <c r="L2470" i="4" s="1"/>
  <c r="O2470" i="4" a="1"/>
  <c r="O2470" i="4" s="1"/>
  <c r="L2458" i="4" a="1"/>
  <c r="L2458" i="4" s="1"/>
  <c r="O2458" i="4" a="1"/>
  <c r="O2458" i="4" s="1"/>
  <c r="L2446" i="4" a="1"/>
  <c r="L2446" i="4" s="1"/>
  <c r="O2446" i="4" a="1"/>
  <c r="O2446" i="4" s="1"/>
  <c r="L2434" i="4" a="1"/>
  <c r="L2434" i="4" s="1"/>
  <c r="O2434" i="4" a="1"/>
  <c r="O2434" i="4" s="1"/>
  <c r="L2422" i="4" a="1"/>
  <c r="L2422" i="4" s="1"/>
  <c r="O2422" i="4" a="1"/>
  <c r="O2422" i="4" s="1"/>
  <c r="L2410" i="4" a="1"/>
  <c r="L2410" i="4" s="1"/>
  <c r="O2410" i="4" a="1"/>
  <c r="O2410" i="4" s="1"/>
  <c r="L2398" i="4" a="1"/>
  <c r="L2398" i="4" s="1"/>
  <c r="O2398" i="4" a="1"/>
  <c r="O2398" i="4" s="1"/>
  <c r="L2386" i="4" a="1"/>
  <c r="L2386" i="4" s="1"/>
  <c r="O2386" i="4" a="1"/>
  <c r="O2386" i="4" s="1"/>
  <c r="L2374" i="4" a="1"/>
  <c r="L2374" i="4" s="1"/>
  <c r="O2374" i="4" a="1"/>
  <c r="O2374" i="4" s="1"/>
  <c r="L2362" i="4" a="1"/>
  <c r="L2362" i="4" s="1"/>
  <c r="O2362" i="4" a="1"/>
  <c r="O2362" i="4" s="1"/>
  <c r="L2350" i="4" a="1"/>
  <c r="L2350" i="4" s="1"/>
  <c r="O2350" i="4" a="1"/>
  <c r="O2350" i="4" s="1"/>
  <c r="L2338" i="4" a="1"/>
  <c r="L2338" i="4" s="1"/>
  <c r="O2338" i="4" a="1"/>
  <c r="O2338" i="4" s="1"/>
  <c r="L2326" i="4" a="1"/>
  <c r="L2326" i="4" s="1"/>
  <c r="O2326" i="4" a="1"/>
  <c r="O2326" i="4" s="1"/>
  <c r="L2314" i="4" a="1"/>
  <c r="L2314" i="4" s="1"/>
  <c r="O2314" i="4" a="1"/>
  <c r="O2314" i="4" s="1"/>
  <c r="L2302" i="4" a="1"/>
  <c r="L2302" i="4" s="1"/>
  <c r="O2302" i="4" a="1"/>
  <c r="O2302" i="4" s="1"/>
  <c r="L2290" i="4" a="1"/>
  <c r="L2290" i="4" s="1"/>
  <c r="O2290" i="4" a="1"/>
  <c r="O2290" i="4" s="1"/>
  <c r="L2278" i="4" a="1"/>
  <c r="L2278" i="4" s="1"/>
  <c r="O2278" i="4" a="1"/>
  <c r="O2278" i="4" s="1"/>
  <c r="L2266" i="4" a="1"/>
  <c r="L2266" i="4" s="1"/>
  <c r="O2266" i="4" a="1"/>
  <c r="O2266" i="4" s="1"/>
  <c r="L2254" i="4" a="1"/>
  <c r="L2254" i="4" s="1"/>
  <c r="O2254" i="4" a="1"/>
  <c r="O2254" i="4" s="1"/>
  <c r="L2242" i="4" a="1"/>
  <c r="L2242" i="4" s="1"/>
  <c r="O2242" i="4" a="1"/>
  <c r="O2242" i="4" s="1"/>
  <c r="L2230" i="4" a="1"/>
  <c r="L2230" i="4" s="1"/>
  <c r="O2230" i="4" a="1"/>
  <c r="O2230" i="4" s="1"/>
  <c r="L2218" i="4" a="1"/>
  <c r="L2218" i="4" s="1"/>
  <c r="O2218" i="4" a="1"/>
  <c r="O2218" i="4" s="1"/>
  <c r="L2206" i="4" a="1"/>
  <c r="L2206" i="4" s="1"/>
  <c r="O2206" i="4" a="1"/>
  <c r="O2206" i="4" s="1"/>
  <c r="L2194" i="4" a="1"/>
  <c r="L2194" i="4" s="1"/>
  <c r="O2194" i="4" a="1"/>
  <c r="O2194" i="4" s="1"/>
  <c r="L2182" i="4" a="1"/>
  <c r="L2182" i="4" s="1"/>
  <c r="O2182" i="4" a="1"/>
  <c r="O2182" i="4" s="1"/>
  <c r="L2170" i="4" a="1"/>
  <c r="L2170" i="4" s="1"/>
  <c r="O2170" i="4" a="1"/>
  <c r="O2170" i="4" s="1"/>
  <c r="L2158" i="4" a="1"/>
  <c r="L2158" i="4" s="1"/>
  <c r="O2158" i="4" a="1"/>
  <c r="O2158" i="4" s="1"/>
  <c r="L2146" i="4" a="1"/>
  <c r="L2146" i="4" s="1"/>
  <c r="O2146" i="4" a="1"/>
  <c r="O2146" i="4" s="1"/>
  <c r="L2134" i="4" a="1"/>
  <c r="L2134" i="4" s="1"/>
  <c r="O2134" i="4" a="1"/>
  <c r="O2134" i="4" s="1"/>
  <c r="L2122" i="4" a="1"/>
  <c r="L2122" i="4" s="1"/>
  <c r="O2122" i="4" a="1"/>
  <c r="O2122" i="4" s="1"/>
  <c r="L2110" i="4" a="1"/>
  <c r="L2110" i="4" s="1"/>
  <c r="O2110" i="4" a="1"/>
  <c r="O2110" i="4" s="1"/>
  <c r="L2098" i="4" a="1"/>
  <c r="L2098" i="4" s="1"/>
  <c r="O2098" i="4" a="1"/>
  <c r="O2098" i="4" s="1"/>
  <c r="L2086" i="4" a="1"/>
  <c r="L2086" i="4" s="1"/>
  <c r="O2086" i="4" a="1"/>
  <c r="O2086" i="4" s="1"/>
  <c r="L2074" i="4" a="1"/>
  <c r="L2074" i="4" s="1"/>
  <c r="O2074" i="4" a="1"/>
  <c r="O2074" i="4" s="1"/>
  <c r="L2062" i="4" a="1"/>
  <c r="L2062" i="4" s="1"/>
  <c r="O2062" i="4" a="1"/>
  <c r="O2062" i="4" s="1"/>
  <c r="L2050" i="4" a="1"/>
  <c r="L2050" i="4" s="1"/>
  <c r="O2050" i="4" a="1"/>
  <c r="O2050" i="4" s="1"/>
  <c r="L2038" i="4" a="1"/>
  <c r="L2038" i="4" s="1"/>
  <c r="O2038" i="4" a="1"/>
  <c r="O2038" i="4" s="1"/>
  <c r="L2026" i="4" a="1"/>
  <c r="L2026" i="4" s="1"/>
  <c r="O2026" i="4" a="1"/>
  <c r="O2026" i="4" s="1"/>
  <c r="L2014" i="4" a="1"/>
  <c r="L2014" i="4" s="1"/>
  <c r="O2014" i="4" a="1"/>
  <c r="O2014" i="4" s="1"/>
  <c r="L2002" i="4" a="1"/>
  <c r="L2002" i="4" s="1"/>
  <c r="O2002" i="4" a="1"/>
  <c r="O2002" i="4" s="1"/>
  <c r="L1990" i="4" a="1"/>
  <c r="L1990" i="4" s="1"/>
  <c r="O1990" i="4" a="1"/>
  <c r="O1990" i="4" s="1"/>
  <c r="L1978" i="4" a="1"/>
  <c r="L1978" i="4" s="1"/>
  <c r="O1978" i="4" a="1"/>
  <c r="O1978" i="4" s="1"/>
  <c r="L1966" i="4" a="1"/>
  <c r="L1966" i="4" s="1"/>
  <c r="O1966" i="4" a="1"/>
  <c r="O1966" i="4" s="1"/>
  <c r="L1954" i="4" a="1"/>
  <c r="L1954" i="4" s="1"/>
  <c r="O1954" i="4" a="1"/>
  <c r="O1954" i="4" s="1"/>
  <c r="L1942" i="4" a="1"/>
  <c r="L1942" i="4" s="1"/>
  <c r="O1942" i="4" a="1"/>
  <c r="O1942" i="4" s="1"/>
  <c r="L1930" i="4" a="1"/>
  <c r="L1930" i="4" s="1"/>
  <c r="O1930" i="4" a="1"/>
  <c r="O1930" i="4" s="1"/>
  <c r="L1918" i="4" a="1"/>
  <c r="L1918" i="4" s="1"/>
  <c r="O1918" i="4" a="1"/>
  <c r="O1918" i="4" s="1"/>
  <c r="L1906" i="4" a="1"/>
  <c r="L1906" i="4" s="1"/>
  <c r="O1906" i="4" a="1"/>
  <c r="O1906" i="4" s="1"/>
  <c r="L1894" i="4" a="1"/>
  <c r="L1894" i="4" s="1"/>
  <c r="O1894" i="4" a="1"/>
  <c r="O1894" i="4" s="1"/>
  <c r="L1882" i="4" a="1"/>
  <c r="L1882" i="4" s="1"/>
  <c r="O1882" i="4" a="1"/>
  <c r="O1882" i="4" s="1"/>
  <c r="L1870" i="4" a="1"/>
  <c r="L1870" i="4" s="1"/>
  <c r="O1870" i="4" a="1"/>
  <c r="O1870" i="4" s="1"/>
  <c r="L1858" i="4" a="1"/>
  <c r="L1858" i="4" s="1"/>
  <c r="O1858" i="4" a="1"/>
  <c r="O1858" i="4" s="1"/>
  <c r="L1846" i="4" a="1"/>
  <c r="L1846" i="4" s="1"/>
  <c r="O1846" i="4" a="1"/>
  <c r="O1846" i="4" s="1"/>
  <c r="L1834" i="4" a="1"/>
  <c r="L1834" i="4" s="1"/>
  <c r="O1834" i="4" a="1"/>
  <c r="O1834" i="4" s="1"/>
  <c r="L1822" i="4" a="1"/>
  <c r="L1822" i="4" s="1"/>
  <c r="O1822" i="4" a="1"/>
  <c r="O1822" i="4" s="1"/>
  <c r="L1810" i="4" a="1"/>
  <c r="L1810" i="4" s="1"/>
  <c r="O1810" i="4" a="1"/>
  <c r="O1810" i="4" s="1"/>
  <c r="L1798" i="4" a="1"/>
  <c r="L1798" i="4" s="1"/>
  <c r="O1798" i="4" a="1"/>
  <c r="O1798" i="4" s="1"/>
  <c r="L1786" i="4" a="1"/>
  <c r="L1786" i="4" s="1"/>
  <c r="O1786" i="4" a="1"/>
  <c r="O1786" i="4" s="1"/>
  <c r="L1774" i="4" a="1"/>
  <c r="L1774" i="4" s="1"/>
  <c r="O1774" i="4" a="1"/>
  <c r="O1774" i="4" s="1"/>
  <c r="L1762" i="4" a="1"/>
  <c r="L1762" i="4" s="1"/>
  <c r="O1762" i="4" a="1"/>
  <c r="O1762" i="4" s="1"/>
  <c r="L1750" i="4" a="1"/>
  <c r="L1750" i="4" s="1"/>
  <c r="O1750" i="4" a="1"/>
  <c r="O1750" i="4" s="1"/>
  <c r="L1738" i="4" a="1"/>
  <c r="L1738" i="4" s="1"/>
  <c r="O1738" i="4" a="1"/>
  <c r="O1738" i="4" s="1"/>
  <c r="L1726" i="4" a="1"/>
  <c r="L1726" i="4" s="1"/>
  <c r="O1726" i="4" a="1"/>
  <c r="O1726" i="4" s="1"/>
  <c r="L1714" i="4" a="1"/>
  <c r="L1714" i="4" s="1"/>
  <c r="O1714" i="4" a="1"/>
  <c r="O1714" i="4" s="1"/>
  <c r="L1702" i="4" a="1"/>
  <c r="L1702" i="4" s="1"/>
  <c r="O1702" i="4" a="1"/>
  <c r="O1702" i="4" s="1"/>
  <c r="L1690" i="4" a="1"/>
  <c r="L1690" i="4" s="1"/>
  <c r="O1690" i="4" a="1"/>
  <c r="O1690" i="4" s="1"/>
  <c r="L1678" i="4" a="1"/>
  <c r="L1678" i="4" s="1"/>
  <c r="O1678" i="4" a="1"/>
  <c r="O1678" i="4" s="1"/>
  <c r="L1666" i="4" a="1"/>
  <c r="L1666" i="4" s="1"/>
  <c r="O1666" i="4" a="1"/>
  <c r="O1666" i="4" s="1"/>
  <c r="L1654" i="4" a="1"/>
  <c r="L1654" i="4" s="1"/>
  <c r="O1654" i="4" a="1"/>
  <c r="O1654" i="4" s="1"/>
  <c r="L1642" i="4" a="1"/>
  <c r="L1642" i="4" s="1"/>
  <c r="O1642" i="4" a="1"/>
  <c r="O1642" i="4" s="1"/>
  <c r="L1630" i="4" a="1"/>
  <c r="L1630" i="4" s="1"/>
  <c r="O1630" i="4" a="1"/>
  <c r="O1630" i="4" s="1"/>
  <c r="L1618" i="4" a="1"/>
  <c r="L1618" i="4" s="1"/>
  <c r="O1618" i="4" a="1"/>
  <c r="O1618" i="4" s="1"/>
  <c r="L1606" i="4" a="1"/>
  <c r="L1606" i="4" s="1"/>
  <c r="O1606" i="4" a="1"/>
  <c r="O1606" i="4" s="1"/>
  <c r="L1594" i="4" a="1"/>
  <c r="L1594" i="4" s="1"/>
  <c r="O1594" i="4" a="1"/>
  <c r="O1594" i="4" s="1"/>
  <c r="L1582" i="4" a="1"/>
  <c r="L1582" i="4" s="1"/>
  <c r="O1582" i="4" a="1"/>
  <c r="O1582" i="4" s="1"/>
  <c r="L1570" i="4" a="1"/>
  <c r="L1570" i="4" s="1"/>
  <c r="O1570" i="4" a="1"/>
  <c r="O1570" i="4" s="1"/>
  <c r="L1558" i="4" a="1"/>
  <c r="L1558" i="4" s="1"/>
  <c r="O1558" i="4" a="1"/>
  <c r="O1558" i="4" s="1"/>
  <c r="L1546" i="4" a="1"/>
  <c r="L1546" i="4" s="1"/>
  <c r="O1546" i="4" a="1"/>
  <c r="O1546" i="4" s="1"/>
  <c r="L1534" i="4" a="1"/>
  <c r="L1534" i="4" s="1"/>
  <c r="O1534" i="4" a="1"/>
  <c r="O1534" i="4" s="1"/>
  <c r="L1522" i="4" a="1"/>
  <c r="L1522" i="4" s="1"/>
  <c r="O1522" i="4" a="1"/>
  <c r="O1522" i="4" s="1"/>
  <c r="L1510" i="4" a="1"/>
  <c r="L1510" i="4" s="1"/>
  <c r="O1510" i="4" a="1"/>
  <c r="O1510" i="4" s="1"/>
  <c r="L1498" i="4" a="1"/>
  <c r="L1498" i="4" s="1"/>
  <c r="O1498" i="4" a="1"/>
  <c r="O1498" i="4" s="1"/>
  <c r="L1486" i="4" a="1"/>
  <c r="L1486" i="4" s="1"/>
  <c r="O1486" i="4" a="1"/>
  <c r="O1486" i="4" s="1"/>
  <c r="L1474" i="4" a="1"/>
  <c r="L1474" i="4" s="1"/>
  <c r="O1474" i="4" a="1"/>
  <c r="O1474" i="4" s="1"/>
  <c r="L1462" i="4" a="1"/>
  <c r="L1462" i="4" s="1"/>
  <c r="O1462" i="4" a="1"/>
  <c r="O1462" i="4" s="1"/>
  <c r="L1450" i="4" a="1"/>
  <c r="L1450" i="4" s="1"/>
  <c r="O1450" i="4" a="1"/>
  <c r="O1450" i="4" s="1"/>
  <c r="L1438" i="4" a="1"/>
  <c r="L1438" i="4" s="1"/>
  <c r="O1438" i="4" a="1"/>
  <c r="O1438" i="4" s="1"/>
  <c r="L1426" i="4" a="1"/>
  <c r="L1426" i="4" s="1"/>
  <c r="O1426" i="4" a="1"/>
  <c r="O1426" i="4" s="1"/>
  <c r="L1414" i="4" a="1"/>
  <c r="L1414" i="4" s="1"/>
  <c r="O1414" i="4" a="1"/>
  <c r="O1414" i="4" s="1"/>
  <c r="L1402" i="4" a="1"/>
  <c r="L1402" i="4" s="1"/>
  <c r="O1402" i="4" a="1"/>
  <c r="O1402" i="4" s="1"/>
  <c r="L1390" i="4" a="1"/>
  <c r="L1390" i="4" s="1"/>
  <c r="O1390" i="4" a="1"/>
  <c r="O1390" i="4" s="1"/>
  <c r="L1378" i="4" a="1"/>
  <c r="L1378" i="4" s="1"/>
  <c r="O1378" i="4" a="1"/>
  <c r="O1378" i="4" s="1"/>
  <c r="L1366" i="4" a="1"/>
  <c r="L1366" i="4" s="1"/>
  <c r="O1366" i="4" a="1"/>
  <c r="O1366" i="4" s="1"/>
  <c r="L1354" i="4" a="1"/>
  <c r="L1354" i="4" s="1"/>
  <c r="O1354" i="4" a="1"/>
  <c r="O1354" i="4" s="1"/>
  <c r="L1342" i="4" a="1"/>
  <c r="L1342" i="4" s="1"/>
  <c r="O1342" i="4" a="1"/>
  <c r="O1342" i="4" s="1"/>
  <c r="L1330" i="4" a="1"/>
  <c r="L1330" i="4" s="1"/>
  <c r="O1330" i="4" a="1"/>
  <c r="O1330" i="4" s="1"/>
  <c r="L1318" i="4" a="1"/>
  <c r="L1318" i="4" s="1"/>
  <c r="O1318" i="4" a="1"/>
  <c r="O1318" i="4" s="1"/>
  <c r="L1306" i="4" a="1"/>
  <c r="L1306" i="4" s="1"/>
  <c r="O1306" i="4" a="1"/>
  <c r="O1306" i="4" s="1"/>
  <c r="L1294" i="4" a="1"/>
  <c r="L1294" i="4" s="1"/>
  <c r="O1294" i="4" a="1"/>
  <c r="O1294" i="4" s="1"/>
  <c r="L1282" i="4" a="1"/>
  <c r="L1282" i="4" s="1"/>
  <c r="O1282" i="4" a="1"/>
  <c r="O1282" i="4" s="1"/>
  <c r="L1270" i="4" a="1"/>
  <c r="L1270" i="4" s="1"/>
  <c r="O1270" i="4" a="1"/>
  <c r="O1270" i="4" s="1"/>
  <c r="L1258" i="4" a="1"/>
  <c r="L1258" i="4" s="1"/>
  <c r="O1258" i="4" a="1"/>
  <c r="O1258" i="4" s="1"/>
  <c r="L1246" i="4" a="1"/>
  <c r="L1246" i="4" s="1"/>
  <c r="O1246" i="4" a="1"/>
  <c r="O1246" i="4" s="1"/>
  <c r="L1234" i="4" a="1"/>
  <c r="L1234" i="4" s="1"/>
  <c r="O1234" i="4" a="1"/>
  <c r="O1234" i="4" s="1"/>
  <c r="L1222" i="4" a="1"/>
  <c r="L1222" i="4" s="1"/>
  <c r="O1222" i="4" a="1"/>
  <c r="O1222" i="4" s="1"/>
  <c r="L1210" i="4" a="1"/>
  <c r="L1210" i="4" s="1"/>
  <c r="O1210" i="4" a="1"/>
  <c r="O1210" i="4" s="1"/>
  <c r="L1198" i="4" a="1"/>
  <c r="L1198" i="4" s="1"/>
  <c r="O1198" i="4" a="1"/>
  <c r="O1198" i="4" s="1"/>
  <c r="L1186" i="4" a="1"/>
  <c r="L1186" i="4" s="1"/>
  <c r="O1186" i="4" a="1"/>
  <c r="O1186" i="4" s="1"/>
  <c r="L1174" i="4" a="1"/>
  <c r="L1174" i="4" s="1"/>
  <c r="O1174" i="4" a="1"/>
  <c r="O1174" i="4" s="1"/>
  <c r="L1162" i="4" a="1"/>
  <c r="L1162" i="4" s="1"/>
  <c r="O1162" i="4" a="1"/>
  <c r="O1162" i="4" s="1"/>
  <c r="L1150" i="4" a="1"/>
  <c r="L1150" i="4" s="1"/>
  <c r="O1150" i="4" a="1"/>
  <c r="O1150" i="4" s="1"/>
  <c r="L1138" i="4" a="1"/>
  <c r="L1138" i="4" s="1"/>
  <c r="O1138" i="4" a="1"/>
  <c r="O1138" i="4" s="1"/>
  <c r="L1126" i="4" a="1"/>
  <c r="L1126" i="4" s="1"/>
  <c r="O1126" i="4" a="1"/>
  <c r="O1126" i="4" s="1"/>
  <c r="L1114" i="4" a="1"/>
  <c r="L1114" i="4" s="1"/>
  <c r="O1114" i="4" a="1"/>
  <c r="O1114" i="4" s="1"/>
  <c r="L1102" i="4" a="1"/>
  <c r="L1102" i="4" s="1"/>
  <c r="O1102" i="4" a="1"/>
  <c r="O1102" i="4" s="1"/>
  <c r="L1090" i="4" a="1"/>
  <c r="L1090" i="4" s="1"/>
  <c r="O1090" i="4" a="1"/>
  <c r="O1090" i="4" s="1"/>
  <c r="L1078" i="4" a="1"/>
  <c r="L1078" i="4" s="1"/>
  <c r="O1078" i="4" a="1"/>
  <c r="O1078" i="4" s="1"/>
  <c r="L1066" i="4" a="1"/>
  <c r="L1066" i="4" s="1"/>
  <c r="O1066" i="4" a="1"/>
  <c r="O1066" i="4" s="1"/>
  <c r="L1054" i="4" a="1"/>
  <c r="L1054" i="4" s="1"/>
  <c r="O1054" i="4" a="1"/>
  <c r="O1054" i="4" s="1"/>
  <c r="O1042" i="4" a="1"/>
  <c r="O1042" i="4" s="1"/>
  <c r="M1042" i="4" a="1"/>
  <c r="M1042" i="4" s="1"/>
  <c r="N1042" i="4" s="1" a="1"/>
  <c r="N1042" i="4" s="1"/>
  <c r="P1042" i="4" s="1"/>
  <c r="M1043" i="4" a="1"/>
  <c r="M1043" i="4" s="1"/>
  <c r="N1043" i="4" s="1" a="1"/>
  <c r="N1043" i="4" s="1"/>
  <c r="M1044" i="4" a="1"/>
  <c r="M1044" i="4" s="1"/>
  <c r="N1044" i="4" s="1" a="1"/>
  <c r="N1044" i="4" s="1"/>
  <c r="M4834" i="4" a="1"/>
  <c r="M4834" i="4" s="1"/>
  <c r="N4834" i="4" s="1" a="1"/>
  <c r="N4834" i="4" s="1"/>
  <c r="M4842" i="4" a="1"/>
  <c r="M4842" i="4" s="1"/>
  <c r="N4842" i="4" s="1" a="1"/>
  <c r="N4842" i="4" s="1"/>
  <c r="M4837" i="4" a="1"/>
  <c r="M4837" i="4" s="1"/>
  <c r="N4837" i="4" s="1" a="1"/>
  <c r="N4837" i="4" s="1"/>
  <c r="M4839" i="4" a="1"/>
  <c r="M4839" i="4" s="1"/>
  <c r="N4839" i="4" s="1" a="1"/>
  <c r="N4839" i="4" s="1"/>
  <c r="M4840" i="4" a="1"/>
  <c r="M4840" i="4" s="1"/>
  <c r="N4840" i="4" s="1" a="1"/>
  <c r="N4840" i="4" s="1"/>
  <c r="M4841" i="4" a="1"/>
  <c r="M4841" i="4" s="1"/>
  <c r="N4841" i="4" s="1" a="1"/>
  <c r="N4841" i="4" s="1"/>
  <c r="M4832" i="4" a="1"/>
  <c r="M4832" i="4" s="1"/>
  <c r="N4832" i="4" s="1" a="1"/>
  <c r="N4832" i="4" s="1"/>
  <c r="M4843" i="4" a="1"/>
  <c r="M4843" i="4" s="1"/>
  <c r="N4843" i="4" s="1" a="1"/>
  <c r="N4843" i="4" s="1"/>
  <c r="M4833" i="4" a="1"/>
  <c r="M4833" i="4" s="1"/>
  <c r="N4833" i="4" s="1" a="1"/>
  <c r="N4833" i="4" s="1"/>
  <c r="M4844" i="4" a="1"/>
  <c r="M4844" i="4" s="1"/>
  <c r="N4844" i="4" s="1" a="1"/>
  <c r="N4844" i="4" s="1"/>
  <c r="M4835" i="4" a="1"/>
  <c r="M4835" i="4" s="1"/>
  <c r="N4835" i="4" s="1" a="1"/>
  <c r="N4835" i="4" s="1"/>
  <c r="M4836" i="4" a="1"/>
  <c r="M4836" i="4" s="1"/>
  <c r="N4836" i="4" s="1" a="1"/>
  <c r="N4836" i="4" s="1"/>
  <c r="P4836" i="4" s="1"/>
  <c r="M4838" i="4" a="1"/>
  <c r="M4838" i="4" s="1"/>
  <c r="N4838" i="4" s="1" a="1"/>
  <c r="N4838" i="4" s="1"/>
  <c r="L1030" i="4" a="1"/>
  <c r="L1030" i="4" s="1"/>
  <c r="O1030" i="4" a="1"/>
  <c r="O1030" i="4" s="1"/>
  <c r="L1018" i="4" a="1"/>
  <c r="L1018" i="4" s="1"/>
  <c r="O1018" i="4" a="1"/>
  <c r="O1018" i="4" s="1"/>
  <c r="O1006" i="4" a="1"/>
  <c r="O1006" i="4" s="1"/>
  <c r="M1006" i="4" a="1"/>
  <c r="M1006" i="4" s="1"/>
  <c r="N1006" i="4" s="1" a="1"/>
  <c r="N1006" i="4" s="1"/>
  <c r="P1006" i="4" s="1"/>
  <c r="L994" i="4" a="1"/>
  <c r="L994" i="4" s="1"/>
  <c r="O994" i="4" a="1"/>
  <c r="O994" i="4" s="1"/>
  <c r="L982" i="4" a="1"/>
  <c r="L982" i="4" s="1"/>
  <c r="O982" i="4" a="1"/>
  <c r="O982" i="4" s="1"/>
  <c r="L970" i="4" a="1"/>
  <c r="L970" i="4" s="1"/>
  <c r="O970" i="4" a="1"/>
  <c r="O970" i="4" s="1"/>
  <c r="L958" i="4" a="1"/>
  <c r="L958" i="4" s="1"/>
  <c r="O958" i="4" a="1"/>
  <c r="O958" i="4" s="1"/>
  <c r="O946" i="4" a="1"/>
  <c r="O946" i="4" s="1"/>
  <c r="M946" i="4" a="1"/>
  <c r="M946" i="4" s="1"/>
  <c r="N946" i="4" s="1" a="1"/>
  <c r="N946" i="4" s="1"/>
  <c r="P946" i="4" s="1"/>
  <c r="M4499" i="4" a="1"/>
  <c r="M4499" i="4" s="1"/>
  <c r="N4499" i="4" s="1" a="1"/>
  <c r="N4499" i="4" s="1"/>
  <c r="M4500" i="4" a="1"/>
  <c r="M4500" i="4" s="1"/>
  <c r="N4500" i="4" s="1" a="1"/>
  <c r="N4500" i="4" s="1"/>
  <c r="M4501" i="4" a="1"/>
  <c r="M4501" i="4" s="1"/>
  <c r="N4501" i="4" s="1" a="1"/>
  <c r="N4501" i="4" s="1"/>
  <c r="O934" i="4" a="1"/>
  <c r="O934" i="4" s="1"/>
  <c r="M934" i="4" a="1"/>
  <c r="M934" i="4" s="1"/>
  <c r="N934" i="4" s="1" a="1"/>
  <c r="N934" i="4" s="1"/>
  <c r="M935" i="4" a="1"/>
  <c r="M935" i="4" s="1"/>
  <c r="N935" i="4" s="1" a="1"/>
  <c r="N935" i="4" s="1"/>
  <c r="M4475" i="4" a="1"/>
  <c r="M4475" i="4" s="1"/>
  <c r="N4475" i="4" s="1" a="1"/>
  <c r="N4475" i="4" s="1"/>
  <c r="M4476" i="4" a="1"/>
  <c r="M4476" i="4" s="1"/>
  <c r="N4476" i="4" s="1" a="1"/>
  <c r="N4476" i="4" s="1"/>
  <c r="P4476" i="4" s="1"/>
  <c r="M4477" i="4" a="1"/>
  <c r="M4477" i="4" s="1"/>
  <c r="N4477" i="4" s="1" a="1"/>
  <c r="N4477" i="4" s="1"/>
  <c r="L922" i="4" a="1"/>
  <c r="L922" i="4" s="1"/>
  <c r="O922" i="4" a="1"/>
  <c r="O922" i="4" s="1"/>
  <c r="L910" i="4" a="1"/>
  <c r="L910" i="4" s="1"/>
  <c r="O910" i="4" a="1"/>
  <c r="O910" i="4" s="1"/>
  <c r="O898" i="4" a="1"/>
  <c r="O898" i="4" s="1"/>
  <c r="M898" i="4" a="1"/>
  <c r="M898" i="4" s="1"/>
  <c r="N898" i="4" s="1" a="1"/>
  <c r="N898" i="4" s="1"/>
  <c r="M899" i="4" a="1"/>
  <c r="M899" i="4" s="1"/>
  <c r="N899" i="4" s="1" a="1"/>
  <c r="N899" i="4" s="1"/>
  <c r="M4299" i="4" a="1"/>
  <c r="M4299" i="4" s="1"/>
  <c r="N4299" i="4" s="1" a="1"/>
  <c r="N4299" i="4" s="1"/>
  <c r="M4300" i="4" a="1"/>
  <c r="M4300" i="4" s="1"/>
  <c r="N4300" i="4" s="1" a="1"/>
  <c r="N4300" i="4" s="1"/>
  <c r="M4301" i="4" a="1"/>
  <c r="M4301" i="4" s="1"/>
  <c r="N4301" i="4" s="1" a="1"/>
  <c r="N4301" i="4" s="1"/>
  <c r="M4302" i="4" a="1"/>
  <c r="M4302" i="4" s="1"/>
  <c r="N4302" i="4" s="1" a="1"/>
  <c r="N4302" i="4" s="1"/>
  <c r="M4303" i="4" a="1"/>
  <c r="M4303" i="4" s="1"/>
  <c r="N4303" i="4" s="1" a="1"/>
  <c r="N4303" i="4" s="1"/>
  <c r="L886" i="4" a="1"/>
  <c r="L886" i="4" s="1"/>
  <c r="O886" i="4" a="1"/>
  <c r="O886" i="4" s="1"/>
  <c r="L874" i="4" a="1"/>
  <c r="L874" i="4" s="1"/>
  <c r="O874" i="4" a="1"/>
  <c r="O874" i="4" s="1"/>
  <c r="L862" i="4" a="1"/>
  <c r="L862" i="4" s="1"/>
  <c r="O862" i="4" a="1"/>
  <c r="O862" i="4" s="1"/>
  <c r="L850" i="4" a="1"/>
  <c r="L850" i="4" s="1"/>
  <c r="O850" i="4" a="1"/>
  <c r="O850" i="4" s="1"/>
  <c r="O838" i="4" a="1"/>
  <c r="O838" i="4" s="1"/>
  <c r="M841" i="4" a="1"/>
  <c r="M841" i="4" s="1"/>
  <c r="N841" i="4" s="1" a="1"/>
  <c r="N841" i="4" s="1"/>
  <c r="M838" i="4" a="1"/>
  <c r="M838" i="4" s="1"/>
  <c r="N838" i="4" s="1" a="1"/>
  <c r="N838" i="4" s="1"/>
  <c r="M839" i="4" a="1"/>
  <c r="M839" i="4" s="1"/>
  <c r="N839" i="4" s="1" a="1"/>
  <c r="N839" i="4" s="1"/>
  <c r="M840" i="4" a="1"/>
  <c r="M840" i="4" s="1"/>
  <c r="N840" i="4" s="1" a="1"/>
  <c r="N840" i="4" s="1"/>
  <c r="M4049" i="4" a="1"/>
  <c r="M4049" i="4" s="1"/>
  <c r="N4049" i="4" s="1" a="1"/>
  <c r="N4049" i="4" s="1"/>
  <c r="M4057" i="4" a="1"/>
  <c r="M4057" i="4" s="1"/>
  <c r="N4057" i="4" s="1" a="1"/>
  <c r="N4057" i="4" s="1"/>
  <c r="M4065" i="4" a="1"/>
  <c r="M4065" i="4" s="1"/>
  <c r="N4065" i="4" s="1" a="1"/>
  <c r="N4065" i="4" s="1"/>
  <c r="M4050" i="4" a="1"/>
  <c r="M4050" i="4" s="1"/>
  <c r="N4050" i="4" s="1" a="1"/>
  <c r="N4050" i="4" s="1"/>
  <c r="M4072" i="4" a="1"/>
  <c r="M4072" i="4" s="1"/>
  <c r="N4072" i="4" s="1" a="1"/>
  <c r="N4072" i="4" s="1"/>
  <c r="M4058" i="4" a="1"/>
  <c r="M4058" i="4" s="1"/>
  <c r="N4058" i="4" s="1" a="1"/>
  <c r="N4058" i="4" s="1"/>
  <c r="M4066" i="4" a="1"/>
  <c r="M4066" i="4" s="1"/>
  <c r="N4066" i="4" s="1" a="1"/>
  <c r="N4066" i="4" s="1"/>
  <c r="M4073" i="4" a="1"/>
  <c r="M4073" i="4" s="1"/>
  <c r="N4073" i="4" s="1" a="1"/>
  <c r="N4073" i="4" s="1"/>
  <c r="M4044" i="4" a="1"/>
  <c r="M4044" i="4" s="1"/>
  <c r="N4044" i="4" s="1" a="1"/>
  <c r="N4044" i="4" s="1"/>
  <c r="P4044" i="4" s="1"/>
  <c r="M4051" i="4" a="1"/>
  <c r="M4051" i="4" s="1"/>
  <c r="N4051" i="4" s="1" a="1"/>
  <c r="N4051" i="4" s="1"/>
  <c r="M4067" i="4" a="1"/>
  <c r="M4067" i="4" s="1"/>
  <c r="N4067" i="4" s="1" a="1"/>
  <c r="N4067" i="4" s="1"/>
  <c r="M4074" i="4" a="1"/>
  <c r="M4074" i="4" s="1"/>
  <c r="N4074" i="4" s="1" a="1"/>
  <c r="N4074" i="4" s="1"/>
  <c r="M4052" i="4" a="1"/>
  <c r="M4052" i="4" s="1"/>
  <c r="N4052" i="4" s="1" a="1"/>
  <c r="N4052" i="4" s="1"/>
  <c r="M4059" i="4" a="1"/>
  <c r="M4059" i="4" s="1"/>
  <c r="N4059" i="4" s="1" a="1"/>
  <c r="N4059" i="4" s="1"/>
  <c r="M4075" i="4" a="1"/>
  <c r="M4075" i="4" s="1"/>
  <c r="N4075" i="4" s="1" a="1"/>
  <c r="N4075" i="4" s="1"/>
  <c r="M4045" i="4" a="1"/>
  <c r="M4045" i="4" s="1"/>
  <c r="N4045" i="4" s="1" a="1"/>
  <c r="N4045" i="4" s="1"/>
  <c r="M4068" i="4" a="1"/>
  <c r="M4068" i="4" s="1"/>
  <c r="N4068" i="4" s="1" a="1"/>
  <c r="N4068" i="4" s="1"/>
  <c r="M4076" i="4" a="1"/>
  <c r="M4076" i="4" s="1"/>
  <c r="N4076" i="4" s="1" a="1"/>
  <c r="N4076" i="4" s="1"/>
  <c r="M4053" i="4" a="1"/>
  <c r="M4053" i="4" s="1"/>
  <c r="N4053" i="4" s="1" a="1"/>
  <c r="N4053" i="4" s="1"/>
  <c r="M4060" i="4" a="1"/>
  <c r="M4060" i="4" s="1"/>
  <c r="N4060" i="4" s="1" a="1"/>
  <c r="N4060" i="4" s="1"/>
  <c r="M4046" i="4" a="1"/>
  <c r="M4046" i="4" s="1"/>
  <c r="N4046" i="4" s="1" a="1"/>
  <c r="N4046" i="4" s="1"/>
  <c r="M4054" i="4" a="1"/>
  <c r="M4054" i="4" s="1"/>
  <c r="N4054" i="4" s="1" a="1"/>
  <c r="N4054" i="4" s="1"/>
  <c r="M4061" i="4" a="1"/>
  <c r="M4061" i="4" s="1"/>
  <c r="N4061" i="4" s="1" a="1"/>
  <c r="N4061" i="4" s="1"/>
  <c r="M4069" i="4" a="1"/>
  <c r="M4069" i="4" s="1"/>
  <c r="N4069" i="4" s="1" a="1"/>
  <c r="N4069" i="4" s="1"/>
  <c r="M4055" i="4" a="1"/>
  <c r="M4055" i="4" s="1"/>
  <c r="N4055" i="4" s="1" a="1"/>
  <c r="N4055" i="4" s="1"/>
  <c r="M4062" i="4" a="1"/>
  <c r="M4062" i="4" s="1"/>
  <c r="N4062" i="4" s="1" a="1"/>
  <c r="N4062" i="4" s="1"/>
  <c r="M4047" i="4" a="1"/>
  <c r="M4047" i="4" s="1"/>
  <c r="N4047" i="4" s="1" a="1"/>
  <c r="N4047" i="4" s="1"/>
  <c r="M4063" i="4" a="1"/>
  <c r="M4063" i="4" s="1"/>
  <c r="N4063" i="4" s="1" a="1"/>
  <c r="N4063" i="4" s="1"/>
  <c r="M4070" i="4" a="1"/>
  <c r="M4070" i="4" s="1"/>
  <c r="N4070" i="4" s="1" a="1"/>
  <c r="N4070" i="4" s="1"/>
  <c r="M4056" i="4" a="1"/>
  <c r="M4056" i="4" s="1"/>
  <c r="N4056" i="4" s="1" a="1"/>
  <c r="N4056" i="4" s="1"/>
  <c r="P4056" i="4" s="1"/>
  <c r="M4048" i="4" a="1"/>
  <c r="M4048" i="4" s="1"/>
  <c r="N4048" i="4" s="1" a="1"/>
  <c r="N4048" i="4" s="1"/>
  <c r="M4064" i="4" a="1"/>
  <c r="M4064" i="4" s="1"/>
  <c r="N4064" i="4" s="1" a="1"/>
  <c r="N4064" i="4" s="1"/>
  <c r="M4071" i="4" a="1"/>
  <c r="M4071" i="4" s="1"/>
  <c r="N4071" i="4" s="1" a="1"/>
  <c r="N4071" i="4" s="1"/>
  <c r="L826" i="4" a="1"/>
  <c r="L826" i="4" s="1"/>
  <c r="O826" i="4" a="1"/>
  <c r="O826" i="4" s="1"/>
  <c r="L814" i="4" a="1"/>
  <c r="L814" i="4" s="1"/>
  <c r="O814" i="4" a="1"/>
  <c r="O814" i="4" s="1"/>
  <c r="L802" i="4" a="1"/>
  <c r="L802" i="4" s="1"/>
  <c r="O802" i="4" a="1"/>
  <c r="O802" i="4" s="1"/>
  <c r="L790" i="4" a="1"/>
  <c r="L790" i="4" s="1"/>
  <c r="O790" i="4" a="1"/>
  <c r="O790" i="4" s="1"/>
  <c r="L778" i="4" a="1"/>
  <c r="L778" i="4" s="1"/>
  <c r="O778" i="4" a="1"/>
  <c r="O778" i="4" s="1"/>
  <c r="L766" i="4" a="1"/>
  <c r="L766" i="4" s="1"/>
  <c r="O766" i="4" a="1"/>
  <c r="O766" i="4" s="1"/>
  <c r="O754" i="4" a="1"/>
  <c r="O754" i="4" s="1"/>
  <c r="M754" i="4" a="1"/>
  <c r="M754" i="4" s="1"/>
  <c r="N754" i="4" s="1" a="1"/>
  <c r="N754" i="4" s="1"/>
  <c r="M3755" i="4" a="1"/>
  <c r="M3755" i="4" s="1"/>
  <c r="N3755" i="4" s="1" a="1"/>
  <c r="N3755" i="4" s="1"/>
  <c r="O742" i="4" a="1"/>
  <c r="O742" i="4" s="1"/>
  <c r="M743" i="4" a="1"/>
  <c r="M743" i="4" s="1"/>
  <c r="N743" i="4" s="1" a="1"/>
  <c r="N743" i="4" s="1"/>
  <c r="M744" i="4" a="1"/>
  <c r="M744" i="4" s="1"/>
  <c r="N744" i="4" s="1" a="1"/>
  <c r="N744" i="4" s="1"/>
  <c r="M742" i="4" a="1"/>
  <c r="M742" i="4" s="1"/>
  <c r="N742" i="4" s="1" a="1"/>
  <c r="N742" i="4" s="1"/>
  <c r="P742" i="4" s="1"/>
  <c r="M3725" i="4" a="1"/>
  <c r="M3725" i="4" s="1"/>
  <c r="N3725" i="4" s="1" a="1"/>
  <c r="N3725" i="4" s="1"/>
  <c r="M3722" i="4" a="1"/>
  <c r="M3722" i="4" s="1"/>
  <c r="N3722" i="4" s="1" a="1"/>
  <c r="N3722" i="4" s="1"/>
  <c r="M3723" i="4" a="1"/>
  <c r="M3723" i="4" s="1"/>
  <c r="N3723" i="4" s="1" a="1"/>
  <c r="N3723" i="4" s="1"/>
  <c r="M3724" i="4" a="1"/>
  <c r="M3724" i="4" s="1"/>
  <c r="N3724" i="4" s="1" a="1"/>
  <c r="N3724" i="4" s="1"/>
  <c r="L730" i="4" a="1"/>
  <c r="L730" i="4" s="1"/>
  <c r="O730" i="4" a="1"/>
  <c r="O730" i="4" s="1"/>
  <c r="O718" i="4" a="1"/>
  <c r="O718" i="4" s="1"/>
  <c r="M718" i="4" a="1"/>
  <c r="M718" i="4" s="1"/>
  <c r="N718" i="4" s="1" a="1"/>
  <c r="N718" i="4" s="1"/>
  <c r="M719" i="4" a="1"/>
  <c r="M719" i="4" s="1"/>
  <c r="N719" i="4" s="1" a="1"/>
  <c r="N719" i="4" s="1"/>
  <c r="M3649" i="4" a="1"/>
  <c r="M3649" i="4" s="1"/>
  <c r="N3649" i="4" s="1" a="1"/>
  <c r="N3649" i="4" s="1"/>
  <c r="M3650" i="4" a="1"/>
  <c r="M3650" i="4" s="1"/>
  <c r="N3650" i="4" s="1" a="1"/>
  <c r="N3650" i="4" s="1"/>
  <c r="M3651" i="4" a="1"/>
  <c r="M3651" i="4" s="1"/>
  <c r="N3651" i="4" s="1" a="1"/>
  <c r="N3651" i="4" s="1"/>
  <c r="M3652" i="4" a="1"/>
  <c r="M3652" i="4" s="1"/>
  <c r="N3652" i="4" s="1" a="1"/>
  <c r="N3652" i="4" s="1"/>
  <c r="M3653" i="4" a="1"/>
  <c r="M3653" i="4" s="1"/>
  <c r="N3653" i="4" s="1" a="1"/>
  <c r="N3653" i="4" s="1"/>
  <c r="M3654" i="4" a="1"/>
  <c r="M3654" i="4" s="1"/>
  <c r="N3654" i="4" s="1" a="1"/>
  <c r="N3654" i="4" s="1"/>
  <c r="M3655" i="4" a="1"/>
  <c r="M3655" i="4" s="1"/>
  <c r="N3655" i="4" s="1" a="1"/>
  <c r="N3655" i="4" s="1"/>
  <c r="O706" i="4" a="1"/>
  <c r="O706" i="4" s="1"/>
  <c r="M709" i="4" a="1"/>
  <c r="M709" i="4" s="1"/>
  <c r="N709" i="4" s="1" a="1"/>
  <c r="N709" i="4" s="1"/>
  <c r="M707" i="4" a="1"/>
  <c r="M707" i="4" s="1"/>
  <c r="N707" i="4" s="1" a="1"/>
  <c r="N707" i="4" s="1"/>
  <c r="M708" i="4" a="1"/>
  <c r="M708" i="4" s="1"/>
  <c r="N708" i="4" s="1" a="1"/>
  <c r="N708" i="4" s="1"/>
  <c r="M706" i="4" a="1"/>
  <c r="M706" i="4" s="1"/>
  <c r="N706" i="4" s="1" a="1"/>
  <c r="N706" i="4" s="1"/>
  <c r="M3617" i="4" a="1"/>
  <c r="M3617" i="4" s="1"/>
  <c r="N3617" i="4" s="1" a="1"/>
  <c r="N3617" i="4" s="1"/>
  <c r="M3625" i="4" a="1"/>
  <c r="M3625" i="4" s="1"/>
  <c r="N3625" i="4" s="1" a="1"/>
  <c r="N3625" i="4" s="1"/>
  <c r="M3633" i="4" a="1"/>
  <c r="M3633" i="4" s="1"/>
  <c r="N3633" i="4" s="1" a="1"/>
  <c r="N3633" i="4" s="1"/>
  <c r="M3618" i="4" a="1"/>
  <c r="M3618" i="4" s="1"/>
  <c r="N3618" i="4" s="1" a="1"/>
  <c r="N3618" i="4" s="1"/>
  <c r="M3626" i="4" a="1"/>
  <c r="M3626" i="4" s="1"/>
  <c r="N3626" i="4" s="1" a="1"/>
  <c r="N3626" i="4" s="1"/>
  <c r="M3619" i="4" a="1"/>
  <c r="M3619" i="4" s="1"/>
  <c r="N3619" i="4" s="1" a="1"/>
  <c r="N3619" i="4" s="1"/>
  <c r="M3620" i="4" a="1"/>
  <c r="M3620" i="4" s="1"/>
  <c r="N3620" i="4" s="1" a="1"/>
  <c r="N3620" i="4" s="1"/>
  <c r="M3627" i="4" a="1"/>
  <c r="M3627" i="4" s="1"/>
  <c r="N3627" i="4" s="1" a="1"/>
  <c r="N3627" i="4" s="1"/>
  <c r="M3621" i="4" a="1"/>
  <c r="M3621" i="4" s="1"/>
  <c r="N3621" i="4" s="1" a="1"/>
  <c r="N3621" i="4" s="1"/>
  <c r="M3628" i="4" a="1"/>
  <c r="M3628" i="4" s="1"/>
  <c r="N3628" i="4" s="1" a="1"/>
  <c r="N3628" i="4" s="1"/>
  <c r="M3622" i="4" a="1"/>
  <c r="M3622" i="4" s="1"/>
  <c r="N3622" i="4" s="1" a="1"/>
  <c r="N3622" i="4" s="1"/>
  <c r="M3629" i="4" a="1"/>
  <c r="M3629" i="4" s="1"/>
  <c r="N3629" i="4" s="1" a="1"/>
  <c r="N3629" i="4" s="1"/>
  <c r="M3623" i="4" a="1"/>
  <c r="M3623" i="4" s="1"/>
  <c r="N3623" i="4" s="1" a="1"/>
  <c r="N3623" i="4" s="1"/>
  <c r="P3623" i="4" s="1"/>
  <c r="M3630" i="4" a="1"/>
  <c r="M3630" i="4" s="1"/>
  <c r="N3630" i="4" s="1" a="1"/>
  <c r="N3630" i="4" s="1"/>
  <c r="M3631" i="4" a="1"/>
  <c r="M3631" i="4" s="1"/>
  <c r="N3631" i="4" s="1" a="1"/>
  <c r="N3631" i="4" s="1"/>
  <c r="M3624" i="4" a="1"/>
  <c r="M3624" i="4" s="1"/>
  <c r="N3624" i="4" s="1" a="1"/>
  <c r="N3624" i="4" s="1"/>
  <c r="P3624" i="4" s="1"/>
  <c r="Q3624" i="4" s="1"/>
  <c r="M3632" i="4" a="1"/>
  <c r="M3632" i="4" s="1"/>
  <c r="N3632" i="4" s="1" a="1"/>
  <c r="N3632" i="4" s="1"/>
  <c r="O694" i="4" a="1"/>
  <c r="O694" i="4" s="1"/>
  <c r="M695" i="4" a="1"/>
  <c r="M695" i="4" s="1"/>
  <c r="N695" i="4" s="1" a="1"/>
  <c r="N695" i="4" s="1"/>
  <c r="M694" i="4" a="1"/>
  <c r="M694" i="4" s="1"/>
  <c r="N694" i="4" s="1" a="1"/>
  <c r="N694" i="4" s="1"/>
  <c r="M844" i="4" a="1"/>
  <c r="M844" i="4" s="1"/>
  <c r="N844" i="4" s="1" a="1"/>
  <c r="N844" i="4" s="1"/>
  <c r="M845" i="4" a="1"/>
  <c r="M845" i="4" s="1"/>
  <c r="N845" i="4" s="1" a="1"/>
  <c r="N845" i="4" s="1"/>
  <c r="M4088" i="4" a="1"/>
  <c r="M4088" i="4" s="1"/>
  <c r="N4088" i="4" s="1" a="1"/>
  <c r="N4088" i="4" s="1"/>
  <c r="M4089" i="4" a="1"/>
  <c r="M4089" i="4" s="1"/>
  <c r="N4089" i="4" s="1" a="1"/>
  <c r="N4089" i="4" s="1"/>
  <c r="M4090" i="4" a="1"/>
  <c r="M4090" i="4" s="1"/>
  <c r="N4090" i="4" s="1" a="1"/>
  <c r="N4090" i="4" s="1"/>
  <c r="P4090" i="4" s="1"/>
  <c r="M4091" i="4" a="1"/>
  <c r="M4091" i="4" s="1"/>
  <c r="N4091" i="4" s="1" a="1"/>
  <c r="N4091" i="4" s="1"/>
  <c r="P4091" i="4" s="1"/>
  <c r="M3605" i="4" a="1"/>
  <c r="M3605" i="4" s="1"/>
  <c r="N3605" i="4" s="1" a="1"/>
  <c r="N3605" i="4" s="1"/>
  <c r="M3606" i="4" a="1"/>
  <c r="M3606" i="4" s="1"/>
  <c r="N3606" i="4" s="1" a="1"/>
  <c r="N3606" i="4" s="1"/>
  <c r="M4084" i="4" a="1"/>
  <c r="M4084" i="4" s="1"/>
  <c r="N4084" i="4" s="1" a="1"/>
  <c r="N4084" i="4" s="1"/>
  <c r="M4085" i="4" a="1"/>
  <c r="M4085" i="4" s="1"/>
  <c r="N4085" i="4" s="1" a="1"/>
  <c r="N4085" i="4" s="1"/>
  <c r="M4086" i="4" a="1"/>
  <c r="M4086" i="4" s="1"/>
  <c r="N4086" i="4" s="1" a="1"/>
  <c r="N4086" i="4" s="1"/>
  <c r="M4087" i="4" a="1"/>
  <c r="M4087" i="4" s="1"/>
  <c r="N4087" i="4" s="1" a="1"/>
  <c r="N4087" i="4" s="1"/>
  <c r="L682" i="4" a="1"/>
  <c r="L682" i="4" s="1"/>
  <c r="O682" i="4" a="1"/>
  <c r="O682" i="4" s="1"/>
  <c r="L670" i="4" a="1"/>
  <c r="L670" i="4" s="1"/>
  <c r="O670" i="4" a="1"/>
  <c r="O670" i="4" s="1"/>
  <c r="L658" i="4" a="1"/>
  <c r="L658" i="4" s="1"/>
  <c r="O658" i="4" a="1"/>
  <c r="O658" i="4" s="1"/>
  <c r="L646" i="4" a="1"/>
  <c r="L646" i="4" s="1"/>
  <c r="O646" i="4" a="1"/>
  <c r="O646" i="4" s="1"/>
  <c r="O634" i="4" a="1"/>
  <c r="O634" i="4" s="1"/>
  <c r="M634" i="4" a="1"/>
  <c r="M634" i="4" s="1"/>
  <c r="N634" i="4" s="1" a="1"/>
  <c r="N634" i="4" s="1"/>
  <c r="M635" i="4" a="1"/>
  <c r="M635" i="4" s="1"/>
  <c r="N635" i="4" s="1" a="1"/>
  <c r="N635" i="4" s="1"/>
  <c r="M3399" i="4" a="1"/>
  <c r="M3399" i="4" s="1"/>
  <c r="N3399" i="4" s="1" a="1"/>
  <c r="N3399" i="4" s="1"/>
  <c r="M3400" i="4" a="1"/>
  <c r="M3400" i="4" s="1"/>
  <c r="N3400" i="4" s="1" a="1"/>
  <c r="N3400" i="4" s="1"/>
  <c r="M3401" i="4" a="1"/>
  <c r="M3401" i="4" s="1"/>
  <c r="N3401" i="4" s="1" a="1"/>
  <c r="N3401" i="4" s="1"/>
  <c r="O622" i="4" a="1"/>
  <c r="O622" i="4" s="1"/>
  <c r="M622" i="4" a="1"/>
  <c r="M622" i="4" s="1"/>
  <c r="N622" i="4" s="1" a="1"/>
  <c r="N622" i="4" s="1"/>
  <c r="O610" i="4" a="1"/>
  <c r="O610" i="4" s="1"/>
  <c r="M611" i="4" a="1"/>
  <c r="M611" i="4" s="1"/>
  <c r="N611" i="4" s="1" a="1"/>
  <c r="N611" i="4" s="1"/>
  <c r="M612" i="4" a="1"/>
  <c r="M612" i="4" s="1"/>
  <c r="N612" i="4" s="1" a="1"/>
  <c r="N612" i="4" s="1"/>
  <c r="M613" i="4" a="1"/>
  <c r="M613" i="4" s="1"/>
  <c r="N613" i="4" s="1" a="1"/>
  <c r="N613" i="4" s="1"/>
  <c r="M610" i="4" a="1"/>
  <c r="M610" i="4" s="1"/>
  <c r="N610" i="4" s="1" a="1"/>
  <c r="N610" i="4" s="1"/>
  <c r="P610" i="4" s="1"/>
  <c r="M3325" i="4" a="1"/>
  <c r="M3325" i="4" s="1"/>
  <c r="N3325" i="4" s="1" a="1"/>
  <c r="N3325" i="4" s="1"/>
  <c r="M3326" i="4" a="1"/>
  <c r="M3326" i="4" s="1"/>
  <c r="N3326" i="4" s="1" a="1"/>
  <c r="N3326" i="4" s="1"/>
  <c r="M3327" i="4" a="1"/>
  <c r="M3327" i="4" s="1"/>
  <c r="N3327" i="4" s="1" a="1"/>
  <c r="N3327" i="4" s="1"/>
  <c r="M3318" i="4" a="1"/>
  <c r="M3318" i="4" s="1"/>
  <c r="N3318" i="4" s="1" a="1"/>
  <c r="N3318" i="4" s="1"/>
  <c r="M3319" i="4" a="1"/>
  <c r="M3319" i="4" s="1"/>
  <c r="N3319" i="4" s="1" a="1"/>
  <c r="N3319" i="4" s="1"/>
  <c r="M3320" i="4" a="1"/>
  <c r="M3320" i="4" s="1"/>
  <c r="N3320" i="4" s="1" a="1"/>
  <c r="N3320" i="4" s="1"/>
  <c r="M3321" i="4" a="1"/>
  <c r="M3321" i="4" s="1"/>
  <c r="N3321" i="4" s="1" a="1"/>
  <c r="N3321" i="4" s="1"/>
  <c r="M3322" i="4" a="1"/>
  <c r="M3322" i="4" s="1"/>
  <c r="N3322" i="4" s="1" a="1"/>
  <c r="N3322" i="4" s="1"/>
  <c r="M3323" i="4" a="1"/>
  <c r="M3323" i="4" s="1"/>
  <c r="N3323" i="4" s="1" a="1"/>
  <c r="N3323" i="4" s="1"/>
  <c r="P3323" i="4" s="1"/>
  <c r="M3324" i="4" a="1"/>
  <c r="M3324" i="4" s="1"/>
  <c r="N3324" i="4" s="1" a="1"/>
  <c r="N3324" i="4" s="1"/>
  <c r="P3324" i="4" s="1"/>
  <c r="Q3324" i="4" s="1"/>
  <c r="O598" i="4" a="1"/>
  <c r="O598" i="4" s="1"/>
  <c r="M599" i="4" a="1"/>
  <c r="M599" i="4" s="1"/>
  <c r="N599" i="4" s="1" a="1"/>
  <c r="N599" i="4" s="1"/>
  <c r="M600" i="4" a="1"/>
  <c r="M600" i="4" s="1"/>
  <c r="N600" i="4" s="1" a="1"/>
  <c r="N600" i="4" s="1"/>
  <c r="M598" i="4" a="1"/>
  <c r="M598" i="4" s="1"/>
  <c r="N598" i="4" s="1" a="1"/>
  <c r="N598" i="4" s="1"/>
  <c r="P598" i="4" s="1"/>
  <c r="M3301" i="4" a="1"/>
  <c r="M3301" i="4" s="1"/>
  <c r="N3301" i="4" s="1" a="1"/>
  <c r="N3301" i="4" s="1"/>
  <c r="M3302" i="4" a="1"/>
  <c r="M3302" i="4" s="1"/>
  <c r="N3302" i="4" s="1" a="1"/>
  <c r="N3302" i="4" s="1"/>
  <c r="M3293" i="4" a="1"/>
  <c r="M3293" i="4" s="1"/>
  <c r="N3293" i="4" s="1" a="1"/>
  <c r="N3293" i="4" s="1"/>
  <c r="M3294" i="4" a="1"/>
  <c r="M3294" i="4" s="1"/>
  <c r="N3294" i="4" s="1" a="1"/>
  <c r="N3294" i="4" s="1"/>
  <c r="M3295" i="4" a="1"/>
  <c r="M3295" i="4" s="1"/>
  <c r="N3295" i="4" s="1" a="1"/>
  <c r="N3295" i="4" s="1"/>
  <c r="M3296" i="4" a="1"/>
  <c r="M3296" i="4" s="1"/>
  <c r="N3296" i="4" s="1" a="1"/>
  <c r="N3296" i="4" s="1"/>
  <c r="M3297" i="4" a="1"/>
  <c r="M3297" i="4" s="1"/>
  <c r="N3297" i="4" s="1" a="1"/>
  <c r="N3297" i="4" s="1"/>
  <c r="M3298" i="4" a="1"/>
  <c r="M3298" i="4" s="1"/>
  <c r="N3298" i="4" s="1" a="1"/>
  <c r="N3298" i="4" s="1"/>
  <c r="P3298" i="4" s="1"/>
  <c r="M3299" i="4" a="1"/>
  <c r="M3299" i="4" s="1"/>
  <c r="N3299" i="4" s="1" a="1"/>
  <c r="N3299" i="4" s="1"/>
  <c r="P3299" i="4" s="1"/>
  <c r="M3300" i="4" a="1"/>
  <c r="M3300" i="4" s="1"/>
  <c r="N3300" i="4" s="1" a="1"/>
  <c r="N3300" i="4" s="1"/>
  <c r="O586" i="4" a="1"/>
  <c r="O586" i="4" s="1"/>
  <c r="M586" i="4" a="1"/>
  <c r="M586" i="4" s="1"/>
  <c r="N586" i="4" s="1" a="1"/>
  <c r="N586" i="4" s="1"/>
  <c r="M587" i="4" a="1"/>
  <c r="M587" i="4" s="1"/>
  <c r="N587" i="4" s="1" a="1"/>
  <c r="N587" i="4" s="1"/>
  <c r="M3266" i="4" a="1"/>
  <c r="M3266" i="4" s="1"/>
  <c r="N3266" i="4" s="1" a="1"/>
  <c r="N3266" i="4" s="1"/>
  <c r="M3257" i="4" a="1"/>
  <c r="M3257" i="4" s="1"/>
  <c r="N3257" i="4" s="1" a="1"/>
  <c r="N3257" i="4" s="1"/>
  <c r="M3258" i="4" a="1"/>
  <c r="M3258" i="4" s="1"/>
  <c r="N3258" i="4" s="1" a="1"/>
  <c r="N3258" i="4" s="1"/>
  <c r="M3259" i="4" a="1"/>
  <c r="M3259" i="4" s="1"/>
  <c r="N3259" i="4" s="1" a="1"/>
  <c r="N3259" i="4" s="1"/>
  <c r="M3260" i="4" a="1"/>
  <c r="M3260" i="4" s="1"/>
  <c r="N3260" i="4" s="1" a="1"/>
  <c r="N3260" i="4" s="1"/>
  <c r="M3261" i="4" a="1"/>
  <c r="M3261" i="4" s="1"/>
  <c r="N3261" i="4" s="1" a="1"/>
  <c r="N3261" i="4" s="1"/>
  <c r="M3262" i="4" a="1"/>
  <c r="M3262" i="4" s="1"/>
  <c r="N3262" i="4" s="1" a="1"/>
  <c r="N3262" i="4" s="1"/>
  <c r="P3262" i="4" s="1"/>
  <c r="M3263" i="4" a="1"/>
  <c r="M3263" i="4" s="1"/>
  <c r="N3263" i="4" s="1" a="1"/>
  <c r="N3263" i="4" s="1"/>
  <c r="P3263" i="4" s="1"/>
  <c r="M3264" i="4" a="1"/>
  <c r="M3264" i="4" s="1"/>
  <c r="N3264" i="4" s="1" a="1"/>
  <c r="N3264" i="4" s="1"/>
  <c r="P3264" i="4" s="1"/>
  <c r="M3265" i="4" a="1"/>
  <c r="M3265" i="4" s="1"/>
  <c r="N3265" i="4" s="1" a="1"/>
  <c r="N3265" i="4" s="1"/>
  <c r="O574" i="4" a="1"/>
  <c r="O574" i="4" s="1"/>
  <c r="M576" i="4" a="1"/>
  <c r="M576" i="4" s="1"/>
  <c r="N576" i="4" s="1" a="1"/>
  <c r="N576" i="4" s="1"/>
  <c r="M574" i="4" a="1"/>
  <c r="M574" i="4" s="1"/>
  <c r="N574" i="4" s="1" a="1"/>
  <c r="N574" i="4" s="1"/>
  <c r="M575" i="4" a="1"/>
  <c r="M575" i="4" s="1"/>
  <c r="N575" i="4" s="1" a="1"/>
  <c r="N575" i="4" s="1"/>
  <c r="M857" i="4" a="1"/>
  <c r="M857" i="4" s="1"/>
  <c r="N857" i="4" s="1" a="1"/>
  <c r="N857" i="4" s="1"/>
  <c r="M858" i="4" a="1"/>
  <c r="M858" i="4" s="1"/>
  <c r="N858" i="4" s="1" a="1"/>
  <c r="N858" i="4" s="1"/>
  <c r="M859" i="4" a="1"/>
  <c r="M859" i="4" s="1"/>
  <c r="N859" i="4" s="1" a="1"/>
  <c r="N859" i="4" s="1"/>
  <c r="O562" i="4" a="1"/>
  <c r="O562" i="4" s="1"/>
  <c r="M562" i="4" a="1"/>
  <c r="M562" i="4" s="1"/>
  <c r="N562" i="4" s="1" a="1"/>
  <c r="N562" i="4" s="1"/>
  <c r="M563" i="4" a="1"/>
  <c r="M563" i="4" s="1"/>
  <c r="N563" i="4" s="1" a="1"/>
  <c r="N563" i="4" s="1"/>
  <c r="M3213" i="4" a="1"/>
  <c r="M3213" i="4" s="1"/>
  <c r="N3213" i="4" s="1" a="1"/>
  <c r="N3213" i="4" s="1"/>
  <c r="M3214" i="4" a="1"/>
  <c r="M3214" i="4" s="1"/>
  <c r="N3214" i="4" s="1" a="1"/>
  <c r="N3214" i="4" s="1"/>
  <c r="M3215" i="4" a="1"/>
  <c r="M3215" i="4" s="1"/>
  <c r="N3215" i="4" s="1" a="1"/>
  <c r="N3215" i="4" s="1"/>
  <c r="P3215" i="4" s="1"/>
  <c r="M3216" i="4" a="1"/>
  <c r="M3216" i="4" s="1"/>
  <c r="N3216" i="4" s="1" a="1"/>
  <c r="N3216" i="4" s="1"/>
  <c r="P3216" i="4" s="1"/>
  <c r="L550" i="4" a="1"/>
  <c r="L550" i="4" s="1"/>
  <c r="O550" i="4" a="1"/>
  <c r="O550" i="4" s="1"/>
  <c r="L538" i="4" a="1"/>
  <c r="L538" i="4" s="1"/>
  <c r="O538" i="4" a="1"/>
  <c r="O538" i="4" s="1"/>
  <c r="O526" i="4" a="1"/>
  <c r="O526" i="4" s="1"/>
  <c r="M526" i="4" a="1"/>
  <c r="M526" i="4" s="1"/>
  <c r="N526" i="4" s="1" a="1"/>
  <c r="N526" i="4" s="1"/>
  <c r="P526" i="4" s="1"/>
  <c r="O514" i="4" a="1"/>
  <c r="O514" i="4" s="1"/>
  <c r="M514" i="4" a="1"/>
  <c r="M514" i="4" s="1"/>
  <c r="N514" i="4" s="1" a="1"/>
  <c r="N514" i="4" s="1"/>
  <c r="M515" i="4" a="1"/>
  <c r="M515" i="4" s="1"/>
  <c r="N515" i="4" s="1" a="1"/>
  <c r="N515" i="4" s="1"/>
  <c r="M516" i="4" a="1"/>
  <c r="M516" i="4" s="1"/>
  <c r="N516" i="4" s="1" a="1"/>
  <c r="N516" i="4" s="1"/>
  <c r="M3048" i="4" a="1"/>
  <c r="M3048" i="4" s="1"/>
  <c r="N3048" i="4" s="1" a="1"/>
  <c r="N3048" i="4" s="1"/>
  <c r="P3048" i="4" s="1"/>
  <c r="M3049" i="4" a="1"/>
  <c r="M3049" i="4" s="1"/>
  <c r="N3049" i="4" s="1" a="1"/>
  <c r="N3049" i="4" s="1"/>
  <c r="M3050" i="4" a="1"/>
  <c r="M3050" i="4" s="1"/>
  <c r="N3050" i="4" s="1" a="1"/>
  <c r="N3050" i="4" s="1"/>
  <c r="M3051" i="4" a="1"/>
  <c r="M3051" i="4" s="1"/>
  <c r="N3051" i="4" s="1" a="1"/>
  <c r="N3051" i="4" s="1"/>
  <c r="M3045" i="4" a="1"/>
  <c r="M3045" i="4" s="1"/>
  <c r="N3045" i="4" s="1" a="1"/>
  <c r="N3045" i="4" s="1"/>
  <c r="M3046" i="4" a="1"/>
  <c r="M3046" i="4" s="1"/>
  <c r="N3046" i="4" s="1" a="1"/>
  <c r="N3046" i="4" s="1"/>
  <c r="M3047" i="4" a="1"/>
  <c r="M3047" i="4" s="1"/>
  <c r="N3047" i="4" s="1" a="1"/>
  <c r="N3047" i="4" s="1"/>
  <c r="P3047" i="4" s="1"/>
  <c r="L502" i="4" a="1"/>
  <c r="L502" i="4" s="1"/>
  <c r="O502" i="4" a="1"/>
  <c r="O502" i="4" s="1"/>
  <c r="O490" i="4" a="1"/>
  <c r="O490" i="4" s="1"/>
  <c r="M491" i="4" a="1"/>
  <c r="M491" i="4" s="1"/>
  <c r="N491" i="4" s="1" a="1"/>
  <c r="N491" i="4" s="1"/>
  <c r="M490" i="4" a="1"/>
  <c r="M490" i="4" s="1"/>
  <c r="N490" i="4" s="1" a="1"/>
  <c r="N490" i="4" s="1"/>
  <c r="M2955" i="4" a="1"/>
  <c r="M2955" i="4" s="1"/>
  <c r="N2955" i="4" s="1" a="1"/>
  <c r="N2955" i="4" s="1"/>
  <c r="M2956" i="4" a="1"/>
  <c r="M2956" i="4" s="1"/>
  <c r="N2956" i="4" s="1" a="1"/>
  <c r="N2956" i="4" s="1"/>
  <c r="M2957" i="4" a="1"/>
  <c r="M2957" i="4" s="1"/>
  <c r="N2957" i="4" s="1" a="1"/>
  <c r="N2957" i="4" s="1"/>
  <c r="L478" i="4" a="1"/>
  <c r="L478" i="4" s="1"/>
  <c r="O478" i="4" a="1"/>
  <c r="O478" i="4" s="1"/>
  <c r="O466" i="4" a="1"/>
  <c r="O466" i="4" s="1"/>
  <c r="M466" i="4" a="1"/>
  <c r="M466" i="4" s="1"/>
  <c r="N466" i="4" s="1" a="1"/>
  <c r="N466" i="4" s="1"/>
  <c r="M2878" i="4" a="1"/>
  <c r="M2878" i="4" s="1"/>
  <c r="N2878" i="4" s="1" a="1"/>
  <c r="N2878" i="4" s="1"/>
  <c r="M2879" i="4" a="1"/>
  <c r="M2879" i="4" s="1"/>
  <c r="N2879" i="4" s="1" a="1"/>
  <c r="N2879" i="4" s="1"/>
  <c r="P2879" i="4" s="1"/>
  <c r="O454" i="4" a="1"/>
  <c r="O454" i="4" s="1"/>
  <c r="M454" i="4" a="1"/>
  <c r="M454" i="4" s="1"/>
  <c r="N454" i="4" s="1" a="1"/>
  <c r="N454" i="4" s="1"/>
  <c r="M2842" i="4" a="1"/>
  <c r="M2842" i="4" s="1"/>
  <c r="N2842" i="4" s="1" a="1"/>
  <c r="N2842" i="4" s="1"/>
  <c r="P2842" i="4" s="1"/>
  <c r="M2843" i="4" a="1"/>
  <c r="M2843" i="4" s="1"/>
  <c r="N2843" i="4" s="1" a="1"/>
  <c r="N2843" i="4" s="1"/>
  <c r="M2844" i="4" a="1"/>
  <c r="M2844" i="4" s="1"/>
  <c r="N2844" i="4" s="1" a="1"/>
  <c r="N2844" i="4" s="1"/>
  <c r="M2845" i="4" a="1"/>
  <c r="M2845" i="4" s="1"/>
  <c r="N2845" i="4" s="1" a="1"/>
  <c r="N2845" i="4" s="1"/>
  <c r="M2846" i="4" a="1"/>
  <c r="M2846" i="4" s="1"/>
  <c r="N2846" i="4" s="1" a="1"/>
  <c r="N2846" i="4" s="1"/>
  <c r="M2847" i="4" a="1"/>
  <c r="M2847" i="4" s="1"/>
  <c r="N2847" i="4" s="1" a="1"/>
  <c r="N2847" i="4" s="1"/>
  <c r="O442" i="4" a="1"/>
  <c r="O442" i="4" s="1"/>
  <c r="M442" i="4" a="1"/>
  <c r="M442" i="4" s="1"/>
  <c r="N442" i="4" s="1" a="1"/>
  <c r="N442" i="4" s="1"/>
  <c r="M2779" i="4" a="1"/>
  <c r="M2779" i="4" s="1"/>
  <c r="N2779" i="4" s="1" a="1"/>
  <c r="N2779" i="4" s="1"/>
  <c r="M2780" i="4" a="1"/>
  <c r="M2780" i="4" s="1"/>
  <c r="N2780" i="4" s="1" a="1"/>
  <c r="N2780" i="4" s="1"/>
  <c r="O430" i="4" a="1"/>
  <c r="O430" i="4" s="1"/>
  <c r="M430" i="4" a="1"/>
  <c r="M430" i="4" s="1"/>
  <c r="N430" i="4" s="1" a="1"/>
  <c r="N430" i="4" s="1"/>
  <c r="M431" i="4" a="1"/>
  <c r="M431" i="4" s="1"/>
  <c r="N431" i="4" s="1" a="1"/>
  <c r="N431" i="4" s="1"/>
  <c r="M2715" i="4" a="1"/>
  <c r="M2715" i="4" s="1"/>
  <c r="N2715" i="4" s="1" a="1"/>
  <c r="N2715" i="4" s="1"/>
  <c r="M2716" i="4" a="1"/>
  <c r="M2716" i="4" s="1"/>
  <c r="N2716" i="4" s="1" a="1"/>
  <c r="N2716" i="4" s="1"/>
  <c r="M2717" i="4" a="1"/>
  <c r="M2717" i="4" s="1"/>
  <c r="N2717" i="4" s="1" a="1"/>
  <c r="N2717" i="4" s="1"/>
  <c r="M2718" i="4" a="1"/>
  <c r="M2718" i="4" s="1"/>
  <c r="N2718" i="4" s="1" a="1"/>
  <c r="N2718" i="4" s="1"/>
  <c r="M2719" i="4" a="1"/>
  <c r="M2719" i="4" s="1"/>
  <c r="N2719" i="4" s="1" a="1"/>
  <c r="N2719" i="4" s="1"/>
  <c r="M2720" i="4" a="1"/>
  <c r="M2720" i="4" s="1"/>
  <c r="N2720" i="4" s="1" a="1"/>
  <c r="N2720" i="4" s="1"/>
  <c r="L418" i="4" a="1"/>
  <c r="L418" i="4" s="1"/>
  <c r="O418" i="4" a="1"/>
  <c r="O418" i="4" s="1"/>
  <c r="O406" i="4" a="1"/>
  <c r="O406" i="4" s="1"/>
  <c r="M406" i="4" a="1"/>
  <c r="M406" i="4" s="1"/>
  <c r="N406" i="4" s="1" a="1"/>
  <c r="N406" i="4" s="1"/>
  <c r="M2607" i="4" a="1"/>
  <c r="M2607" i="4" s="1"/>
  <c r="N2607" i="4" s="1" a="1"/>
  <c r="N2607" i="4" s="1"/>
  <c r="M2608" i="4" a="1"/>
  <c r="M2608" i="4" s="1"/>
  <c r="N2608" i="4" s="1" a="1"/>
  <c r="N2608" i="4" s="1"/>
  <c r="O394" i="4" a="1"/>
  <c r="O394" i="4" s="1"/>
  <c r="M394" i="4" a="1"/>
  <c r="M394" i="4" s="1"/>
  <c r="N394" i="4" s="1" a="1"/>
  <c r="N394" i="4" s="1"/>
  <c r="M2566" i="4" a="1"/>
  <c r="M2566" i="4" s="1"/>
  <c r="N2566" i="4" s="1" a="1"/>
  <c r="N2566" i="4" s="1"/>
  <c r="M2567" i="4" a="1"/>
  <c r="M2567" i="4" s="1"/>
  <c r="N2567" i="4" s="1" a="1"/>
  <c r="N2567" i="4" s="1"/>
  <c r="P2567" i="4" s="1"/>
  <c r="L382" i="4" a="1"/>
  <c r="L382" i="4" s="1"/>
  <c r="O382" i="4" a="1"/>
  <c r="O382" i="4" s="1"/>
  <c r="O370" i="4" a="1"/>
  <c r="O370" i="4" s="1"/>
  <c r="M370" i="4" a="1"/>
  <c r="M370" i="4" s="1"/>
  <c r="N370" i="4" s="1" a="1"/>
  <c r="N370" i="4" s="1"/>
  <c r="M2486" i="4" a="1"/>
  <c r="M2486" i="4" s="1"/>
  <c r="N2486" i="4" s="1" a="1"/>
  <c r="N2486" i="4" s="1"/>
  <c r="L358" i="4" a="1"/>
  <c r="L358" i="4" s="1"/>
  <c r="O358" i="4" a="1"/>
  <c r="O358" i="4" s="1"/>
  <c r="L346" i="4" a="1"/>
  <c r="L346" i="4" s="1"/>
  <c r="O346" i="4" a="1"/>
  <c r="O346" i="4" s="1"/>
  <c r="O334" i="4" a="1"/>
  <c r="O334" i="4" s="1"/>
  <c r="M334" i="4" a="1"/>
  <c r="M334" i="4" s="1"/>
  <c r="N334" i="4" s="1" a="1"/>
  <c r="N334" i="4" s="1"/>
  <c r="M335" i="4" a="1"/>
  <c r="M335" i="4" s="1"/>
  <c r="N335" i="4" s="1" a="1"/>
  <c r="N335" i="4" s="1"/>
  <c r="M336" i="4" a="1"/>
  <c r="M336" i="4" s="1"/>
  <c r="N336" i="4" s="1" a="1"/>
  <c r="N336" i="4" s="1"/>
  <c r="M337" i="4" a="1"/>
  <c r="M337" i="4" s="1"/>
  <c r="N337" i="4" s="1" a="1"/>
  <c r="N337" i="4" s="1"/>
  <c r="M338" i="4" a="1"/>
  <c r="M338" i="4" s="1"/>
  <c r="N338" i="4" s="1" a="1"/>
  <c r="N338" i="4" s="1"/>
  <c r="M2349" i="4" a="1"/>
  <c r="M2349" i="4" s="1"/>
  <c r="N2349" i="4" s="1" a="1"/>
  <c r="N2349" i="4" s="1"/>
  <c r="M2359" i="4" a="1"/>
  <c r="M2359" i="4" s="1"/>
  <c r="N2359" i="4" s="1" a="1"/>
  <c r="N2359" i="4" s="1"/>
  <c r="M2368" i="4" a="1"/>
  <c r="M2368" i="4" s="1"/>
  <c r="N2368" i="4" s="1" a="1"/>
  <c r="N2368" i="4" s="1"/>
  <c r="M2385" i="4" a="1"/>
  <c r="M2385" i="4" s="1"/>
  <c r="N2385" i="4" s="1" a="1"/>
  <c r="N2385" i="4" s="1"/>
  <c r="M2350" i="4" a="1"/>
  <c r="M2350" i="4" s="1"/>
  <c r="N2350" i="4" s="1" a="1"/>
  <c r="N2350" i="4" s="1"/>
  <c r="M2377" i="4" a="1"/>
  <c r="M2377" i="4" s="1"/>
  <c r="N2377" i="4" s="1" a="1"/>
  <c r="N2377" i="4" s="1"/>
  <c r="M2360" i="4" a="1"/>
  <c r="M2360" i="4" s="1"/>
  <c r="N2360" i="4" s="1" a="1"/>
  <c r="N2360" i="4" s="1"/>
  <c r="M2369" i="4" a="1"/>
  <c r="M2369" i="4" s="1"/>
  <c r="N2369" i="4" s="1" a="1"/>
  <c r="N2369" i="4" s="1"/>
  <c r="M2378" i="4" a="1"/>
  <c r="M2378" i="4" s="1"/>
  <c r="N2378" i="4" s="1" a="1"/>
  <c r="N2378" i="4" s="1"/>
  <c r="M2351" i="4" a="1"/>
  <c r="M2351" i="4" s="1"/>
  <c r="N2351" i="4" s="1" a="1"/>
  <c r="N2351" i="4" s="1"/>
  <c r="P2351" i="4" s="1"/>
  <c r="M2370" i="4" a="1"/>
  <c r="M2370" i="4" s="1"/>
  <c r="N2370" i="4" s="1" a="1"/>
  <c r="N2370" i="4" s="1"/>
  <c r="M2379" i="4" a="1"/>
  <c r="M2379" i="4" s="1"/>
  <c r="N2379" i="4" s="1" a="1"/>
  <c r="N2379" i="4" s="1"/>
  <c r="M2345" i="4" a="1"/>
  <c r="M2345" i="4" s="1"/>
  <c r="N2345" i="4" s="1" a="1"/>
  <c r="N2345" i="4" s="1"/>
  <c r="M2352" i="4" a="1"/>
  <c r="M2352" i="4" s="1"/>
  <c r="N2352" i="4" s="1" a="1"/>
  <c r="N2352" i="4" s="1"/>
  <c r="M2361" i="4" a="1"/>
  <c r="M2361" i="4" s="1"/>
  <c r="N2361" i="4" s="1" a="1"/>
  <c r="N2361" i="4" s="1"/>
  <c r="M2371" i="4" a="1"/>
  <c r="M2371" i="4" s="1"/>
  <c r="N2371" i="4" s="1" a="1"/>
  <c r="N2371" i="4" s="1"/>
  <c r="M2380" i="4" a="1"/>
  <c r="M2380" i="4" s="1"/>
  <c r="N2380" i="4" s="1" a="1"/>
  <c r="N2380" i="4" s="1"/>
  <c r="M2353" i="4" a="1"/>
  <c r="M2353" i="4" s="1"/>
  <c r="N2353" i="4" s="1" a="1"/>
  <c r="N2353" i="4" s="1"/>
  <c r="M2362" i="4" a="1"/>
  <c r="M2362" i="4" s="1"/>
  <c r="N2362" i="4" s="1" a="1"/>
  <c r="N2362" i="4" s="1"/>
  <c r="P2362" i="4" s="1"/>
  <c r="M2346" i="4" a="1"/>
  <c r="M2346" i="4" s="1"/>
  <c r="N2346" i="4" s="1" a="1"/>
  <c r="N2346" i="4" s="1"/>
  <c r="M2354" i="4" a="1"/>
  <c r="M2354" i="4" s="1"/>
  <c r="N2354" i="4" s="1" a="1"/>
  <c r="N2354" i="4" s="1"/>
  <c r="M2363" i="4" a="1"/>
  <c r="M2363" i="4" s="1"/>
  <c r="N2363" i="4" s="1" a="1"/>
  <c r="N2363" i="4" s="1"/>
  <c r="P2363" i="4" s="1"/>
  <c r="M2372" i="4" a="1"/>
  <c r="M2372" i="4" s="1"/>
  <c r="N2372" i="4" s="1" a="1"/>
  <c r="N2372" i="4" s="1"/>
  <c r="M2381" i="4" a="1"/>
  <c r="M2381" i="4" s="1"/>
  <c r="N2381" i="4" s="1" a="1"/>
  <c r="N2381" i="4" s="1"/>
  <c r="M2355" i="4" a="1"/>
  <c r="M2355" i="4" s="1"/>
  <c r="N2355" i="4" s="1" a="1"/>
  <c r="N2355" i="4" s="1"/>
  <c r="M2347" i="4" a="1"/>
  <c r="M2347" i="4" s="1"/>
  <c r="N2347" i="4" s="1" a="1"/>
  <c r="N2347" i="4" s="1"/>
  <c r="M2356" i="4" a="1"/>
  <c r="M2356" i="4" s="1"/>
  <c r="N2356" i="4" s="1" a="1"/>
  <c r="N2356" i="4" s="1"/>
  <c r="M2364" i="4" a="1"/>
  <c r="M2364" i="4" s="1"/>
  <c r="N2364" i="4" s="1" a="1"/>
  <c r="N2364" i="4" s="1"/>
  <c r="M2373" i="4" a="1"/>
  <c r="M2373" i="4" s="1"/>
  <c r="N2373" i="4" s="1" a="1"/>
  <c r="N2373" i="4" s="1"/>
  <c r="M2382" i="4" a="1"/>
  <c r="M2382" i="4" s="1"/>
  <c r="N2382" i="4" s="1" a="1"/>
  <c r="N2382" i="4" s="1"/>
  <c r="M2357" i="4" a="1"/>
  <c r="M2357" i="4" s="1"/>
  <c r="N2357" i="4" s="1" a="1"/>
  <c r="N2357" i="4" s="1"/>
  <c r="M2365" i="4" a="1"/>
  <c r="M2365" i="4" s="1"/>
  <c r="N2365" i="4" s="1" a="1"/>
  <c r="N2365" i="4" s="1"/>
  <c r="M2374" i="4" a="1"/>
  <c r="M2374" i="4" s="1"/>
  <c r="N2374" i="4" s="1" a="1"/>
  <c r="N2374" i="4" s="1"/>
  <c r="M2383" i="4" a="1"/>
  <c r="M2383" i="4" s="1"/>
  <c r="N2383" i="4" s="1" a="1"/>
  <c r="N2383" i="4" s="1"/>
  <c r="M2348" i="4" a="1"/>
  <c r="M2348" i="4" s="1"/>
  <c r="N2348" i="4" s="1" a="1"/>
  <c r="N2348" i="4" s="1"/>
  <c r="M2358" i="4" a="1"/>
  <c r="M2358" i="4" s="1"/>
  <c r="N2358" i="4" s="1" a="1"/>
  <c r="N2358" i="4" s="1"/>
  <c r="M2366" i="4" a="1"/>
  <c r="M2366" i="4" s="1"/>
  <c r="N2366" i="4" s="1" a="1"/>
  <c r="N2366" i="4" s="1"/>
  <c r="M2375" i="4" a="1"/>
  <c r="M2375" i="4" s="1"/>
  <c r="N2375" i="4" s="1" a="1"/>
  <c r="N2375" i="4" s="1"/>
  <c r="P2375" i="4" s="1"/>
  <c r="M2384" i="4" a="1"/>
  <c r="M2384" i="4" s="1"/>
  <c r="N2384" i="4" s="1" a="1"/>
  <c r="N2384" i="4" s="1"/>
  <c r="M2367" i="4" a="1"/>
  <c r="M2367" i="4" s="1"/>
  <c r="N2367" i="4" s="1" a="1"/>
  <c r="N2367" i="4" s="1"/>
  <c r="M2376" i="4" a="1"/>
  <c r="M2376" i="4" s="1"/>
  <c r="N2376" i="4" s="1" a="1"/>
  <c r="N2376" i="4" s="1"/>
  <c r="P2376" i="4" s="1"/>
  <c r="L322" i="4" a="1"/>
  <c r="L322" i="4" s="1"/>
  <c r="O322" i="4" a="1"/>
  <c r="O322" i="4" s="1"/>
  <c r="O310" i="4" a="1"/>
  <c r="O310" i="4" s="1"/>
  <c r="M310" i="4" a="1"/>
  <c r="M310" i="4" s="1"/>
  <c r="N310" i="4" s="1" a="1"/>
  <c r="N310" i="4" s="1"/>
  <c r="M311" i="4" a="1"/>
  <c r="M311" i="4" s="1"/>
  <c r="N311" i="4" s="1" a="1"/>
  <c r="N311" i="4" s="1"/>
  <c r="M2267" i="4" a="1"/>
  <c r="M2267" i="4" s="1"/>
  <c r="N2267" i="4" s="1" a="1"/>
  <c r="N2267" i="4" s="1"/>
  <c r="M2268" i="4" a="1"/>
  <c r="M2268" i="4" s="1"/>
  <c r="N2268" i="4" s="1" a="1"/>
  <c r="N2268" i="4" s="1"/>
  <c r="O298" i="4" a="1"/>
  <c r="O298" i="4" s="1"/>
  <c r="M299" i="4" a="1"/>
  <c r="M299" i="4" s="1"/>
  <c r="N299" i="4" s="1" a="1"/>
  <c r="N299" i="4" s="1"/>
  <c r="M298" i="4" a="1"/>
  <c r="M298" i="4" s="1"/>
  <c r="N298" i="4" s="1" a="1"/>
  <c r="N298" i="4" s="1"/>
  <c r="M2241" i="4" a="1"/>
  <c r="M2241" i="4" s="1"/>
  <c r="N2241" i="4" s="1" a="1"/>
  <c r="N2241" i="4" s="1"/>
  <c r="M2242" i="4" a="1"/>
  <c r="M2242" i="4" s="1"/>
  <c r="N2242" i="4" s="1" a="1"/>
  <c r="N2242" i="4" s="1"/>
  <c r="M2243" i="4" a="1"/>
  <c r="M2243" i="4" s="1"/>
  <c r="N2243" i="4" s="1" a="1"/>
  <c r="N2243" i="4" s="1"/>
  <c r="M2238" i="4" a="1"/>
  <c r="M2238" i="4" s="1"/>
  <c r="N2238" i="4" s="1" a="1"/>
  <c r="N2238" i="4" s="1"/>
  <c r="M2239" i="4" a="1"/>
  <c r="M2239" i="4" s="1"/>
  <c r="N2239" i="4" s="1" a="1"/>
  <c r="N2239" i="4" s="1"/>
  <c r="M2240" i="4" a="1"/>
  <c r="M2240" i="4" s="1"/>
  <c r="N2240" i="4" s="1" a="1"/>
  <c r="N2240" i="4" s="1"/>
  <c r="O286" i="4" a="1"/>
  <c r="O286" i="4" s="1"/>
  <c r="M286" i="4" a="1"/>
  <c r="M286" i="4" s="1"/>
  <c r="N286" i="4" s="1" a="1"/>
  <c r="N286" i="4" s="1"/>
  <c r="M288" i="4" a="1"/>
  <c r="M288" i="4" s="1"/>
  <c r="N288" i="4" s="1" a="1"/>
  <c r="N288" i="4" s="1"/>
  <c r="M287" i="4" a="1"/>
  <c r="M287" i="4" s="1"/>
  <c r="N287" i="4" s="1" a="1"/>
  <c r="N287" i="4" s="1"/>
  <c r="M2199" i="4" a="1"/>
  <c r="M2199" i="4" s="1"/>
  <c r="N2199" i="4" s="1" a="1"/>
  <c r="N2199" i="4" s="1"/>
  <c r="M2191" i="4" a="1"/>
  <c r="M2191" i="4" s="1"/>
  <c r="N2191" i="4" s="1" a="1"/>
  <c r="N2191" i="4" s="1"/>
  <c r="M2209" i="4" a="1"/>
  <c r="M2209" i="4" s="1"/>
  <c r="N2209" i="4" s="1" a="1"/>
  <c r="N2209" i="4" s="1"/>
  <c r="M2192" i="4" a="1"/>
  <c r="M2192" i="4" s="1"/>
  <c r="N2192" i="4" s="1" a="1"/>
  <c r="N2192" i="4" s="1"/>
  <c r="M2200" i="4" a="1"/>
  <c r="M2200" i="4" s="1"/>
  <c r="N2200" i="4" s="1" a="1"/>
  <c r="N2200" i="4" s="1"/>
  <c r="M2193" i="4" a="1"/>
  <c r="M2193" i="4" s="1"/>
  <c r="N2193" i="4" s="1" a="1"/>
  <c r="N2193" i="4" s="1"/>
  <c r="M2210" i="4" a="1"/>
  <c r="M2210" i="4" s="1"/>
  <c r="N2210" i="4" s="1" a="1"/>
  <c r="N2210" i="4" s="1"/>
  <c r="M2194" i="4" a="1"/>
  <c r="M2194" i="4" s="1"/>
  <c r="N2194" i="4" s="1" a="1"/>
  <c r="N2194" i="4" s="1"/>
  <c r="M2201" i="4" a="1"/>
  <c r="M2201" i="4" s="1"/>
  <c r="N2201" i="4" s="1" a="1"/>
  <c r="N2201" i="4" s="1"/>
  <c r="M2195" i="4" a="1"/>
  <c r="M2195" i="4" s="1"/>
  <c r="N2195" i="4" s="1" a="1"/>
  <c r="N2195" i="4" s="1"/>
  <c r="M2202" i="4" a="1"/>
  <c r="M2202" i="4" s="1"/>
  <c r="N2202" i="4" s="1" a="1"/>
  <c r="N2202" i="4" s="1"/>
  <c r="M2211" i="4" a="1"/>
  <c r="M2211" i="4" s="1"/>
  <c r="N2211" i="4" s="1" a="1"/>
  <c r="N2211" i="4" s="1"/>
  <c r="M2196" i="4" a="1"/>
  <c r="M2196" i="4" s="1"/>
  <c r="N2196" i="4" s="1" a="1"/>
  <c r="N2196" i="4" s="1"/>
  <c r="M2203" i="4" a="1"/>
  <c r="M2203" i="4" s="1"/>
  <c r="N2203" i="4" s="1" a="1"/>
  <c r="N2203" i="4" s="1"/>
  <c r="M2204" i="4" a="1"/>
  <c r="M2204" i="4" s="1"/>
  <c r="N2204" i="4" s="1" a="1"/>
  <c r="N2204" i="4" s="1"/>
  <c r="M2212" i="4" a="1"/>
  <c r="M2212" i="4" s="1"/>
  <c r="N2212" i="4" s="1" a="1"/>
  <c r="N2212" i="4" s="1"/>
  <c r="M2197" i="4" a="1"/>
  <c r="M2197" i="4" s="1"/>
  <c r="N2197" i="4" s="1" a="1"/>
  <c r="N2197" i="4" s="1"/>
  <c r="M2205" i="4" a="1"/>
  <c r="M2205" i="4" s="1"/>
  <c r="N2205" i="4" s="1" a="1"/>
  <c r="N2205" i="4" s="1"/>
  <c r="M2206" i="4" a="1"/>
  <c r="M2206" i="4" s="1"/>
  <c r="N2206" i="4" s="1" a="1"/>
  <c r="N2206" i="4" s="1"/>
  <c r="M2198" i="4" a="1"/>
  <c r="M2198" i="4" s="1"/>
  <c r="N2198" i="4" s="1" a="1"/>
  <c r="N2198" i="4" s="1"/>
  <c r="M2207" i="4" a="1"/>
  <c r="M2207" i="4" s="1"/>
  <c r="N2207" i="4" s="1" a="1"/>
  <c r="N2207" i="4" s="1"/>
  <c r="M2208" i="4" a="1"/>
  <c r="M2208" i="4" s="1"/>
  <c r="N2208" i="4" s="1" a="1"/>
  <c r="N2208" i="4" s="1"/>
  <c r="O274" i="4" a="1"/>
  <c r="O274" i="4" s="1"/>
  <c r="M274" i="4" a="1"/>
  <c r="M274" i="4" s="1"/>
  <c r="N274" i="4" s="1" a="1"/>
  <c r="N274" i="4" s="1"/>
  <c r="M275" i="4" a="1"/>
  <c r="M275" i="4" s="1"/>
  <c r="N275" i="4" s="1" a="1"/>
  <c r="N275" i="4" s="1"/>
  <c r="M2140" i="4" a="1"/>
  <c r="M2140" i="4" s="1"/>
  <c r="N2140" i="4" s="1" a="1"/>
  <c r="N2140" i="4" s="1"/>
  <c r="M2134" i="4" a="1"/>
  <c r="M2134" i="4" s="1"/>
  <c r="N2134" i="4" s="1" a="1"/>
  <c r="N2134" i="4" s="1"/>
  <c r="M2135" i="4" a="1"/>
  <c r="M2135" i="4" s="1"/>
  <c r="N2135" i="4" s="1" a="1"/>
  <c r="N2135" i="4" s="1"/>
  <c r="M2136" i="4" a="1"/>
  <c r="M2136" i="4" s="1"/>
  <c r="N2136" i="4" s="1" a="1"/>
  <c r="N2136" i="4" s="1"/>
  <c r="M2137" i="4" a="1"/>
  <c r="M2137" i="4" s="1"/>
  <c r="N2137" i="4" s="1" a="1"/>
  <c r="N2137" i="4" s="1"/>
  <c r="M2138" i="4" a="1"/>
  <c r="M2138" i="4" s="1"/>
  <c r="N2138" i="4" s="1" a="1"/>
  <c r="N2138" i="4" s="1"/>
  <c r="M2139" i="4" a="1"/>
  <c r="M2139" i="4" s="1"/>
  <c r="N2139" i="4" s="1" a="1"/>
  <c r="N2139" i="4" s="1"/>
  <c r="O262" i="4" a="1"/>
  <c r="O262" i="4" s="1"/>
  <c r="M262" i="4" a="1"/>
  <c r="M262" i="4" s="1"/>
  <c r="N262" i="4" s="1" a="1"/>
  <c r="N262" i="4" s="1"/>
  <c r="M263" i="4" a="1"/>
  <c r="M263" i="4" s="1"/>
  <c r="N263" i="4" s="1" a="1"/>
  <c r="N263" i="4" s="1"/>
  <c r="M2095" i="4" a="1"/>
  <c r="M2095" i="4" s="1"/>
  <c r="N2095" i="4" s="1" a="1"/>
  <c r="N2095" i="4" s="1"/>
  <c r="M2093" i="4" a="1"/>
  <c r="M2093" i="4" s="1"/>
  <c r="N2093" i="4" s="1" a="1"/>
  <c r="N2093" i="4" s="1"/>
  <c r="M2094" i="4" a="1"/>
  <c r="M2094" i="4" s="1"/>
  <c r="N2094" i="4" s="1" a="1"/>
  <c r="N2094" i="4" s="1"/>
  <c r="M2096" i="4" a="1"/>
  <c r="M2096" i="4" s="1"/>
  <c r="N2096" i="4" s="1" a="1"/>
  <c r="N2096" i="4" s="1"/>
  <c r="M2097" i="4" a="1"/>
  <c r="M2097" i="4" s="1"/>
  <c r="N2097" i="4" s="1" a="1"/>
  <c r="N2097" i="4" s="1"/>
  <c r="M2090" i="4" a="1"/>
  <c r="M2090" i="4" s="1"/>
  <c r="N2090" i="4" s="1" a="1"/>
  <c r="N2090" i="4" s="1"/>
  <c r="M2091" i="4" a="1"/>
  <c r="M2091" i="4" s="1"/>
  <c r="N2091" i="4" s="1" a="1"/>
  <c r="N2091" i="4" s="1"/>
  <c r="M2092" i="4" a="1"/>
  <c r="M2092" i="4" s="1"/>
  <c r="N2092" i="4" s="1" a="1"/>
  <c r="N2092" i="4" s="1"/>
  <c r="L250" i="4" a="1"/>
  <c r="L250" i="4" s="1"/>
  <c r="O250" i="4" a="1"/>
  <c r="O250" i="4" s="1"/>
  <c r="O238" i="4" a="1"/>
  <c r="O238" i="4" s="1"/>
  <c r="M238" i="4" a="1"/>
  <c r="M238" i="4" s="1"/>
  <c r="N238" i="4" s="1" a="1"/>
  <c r="N238" i="4" s="1"/>
  <c r="M1976" i="4" a="1"/>
  <c r="M1976" i="4" s="1"/>
  <c r="N1976" i="4" s="1" a="1"/>
  <c r="N1976" i="4" s="1"/>
  <c r="L5001" i="4" a="1"/>
  <c r="L5001" i="4" s="1"/>
  <c r="O5001" i="4" a="1"/>
  <c r="O5001" i="4" s="1"/>
  <c r="L4989" i="4" a="1"/>
  <c r="L4989" i="4" s="1"/>
  <c r="O4989" i="4" a="1"/>
  <c r="O4989" i="4" s="1"/>
  <c r="L4977" i="4" a="1"/>
  <c r="L4977" i="4" s="1"/>
  <c r="O4977" i="4" a="1"/>
  <c r="O4977" i="4" s="1"/>
  <c r="L4965" i="4" a="1"/>
  <c r="L4965" i="4" s="1"/>
  <c r="O4965" i="4" a="1"/>
  <c r="O4965" i="4" s="1"/>
  <c r="L4953" i="4" a="1"/>
  <c r="L4953" i="4" s="1"/>
  <c r="O4953" i="4" a="1"/>
  <c r="O4953" i="4" s="1"/>
  <c r="L4941" i="4" a="1"/>
  <c r="L4941" i="4" s="1"/>
  <c r="O4941" i="4" a="1"/>
  <c r="O4941" i="4" s="1"/>
  <c r="L4929" i="4" a="1"/>
  <c r="L4929" i="4" s="1"/>
  <c r="O4929" i="4" a="1"/>
  <c r="O4929" i="4" s="1"/>
  <c r="L4917" i="4" a="1"/>
  <c r="L4917" i="4" s="1"/>
  <c r="O4917" i="4" a="1"/>
  <c r="O4917" i="4" s="1"/>
  <c r="L4905" i="4" a="1"/>
  <c r="L4905" i="4" s="1"/>
  <c r="O4905" i="4" a="1"/>
  <c r="O4905" i="4" s="1"/>
  <c r="L4893" i="4" a="1"/>
  <c r="L4893" i="4" s="1"/>
  <c r="O4893" i="4" a="1"/>
  <c r="O4893" i="4" s="1"/>
  <c r="L4881" i="4" a="1"/>
  <c r="L4881" i="4" s="1"/>
  <c r="O4881" i="4" a="1"/>
  <c r="O4881" i="4" s="1"/>
  <c r="L4869" i="4" a="1"/>
  <c r="L4869" i="4" s="1"/>
  <c r="O4869" i="4" a="1"/>
  <c r="O4869" i="4" s="1"/>
  <c r="O4857" i="4" a="1"/>
  <c r="O4857" i="4" s="1"/>
  <c r="L4857" i="4" a="1"/>
  <c r="L4857" i="4" s="1"/>
  <c r="L4845" i="4" a="1"/>
  <c r="L4845" i="4" s="1"/>
  <c r="O4845" i="4" a="1"/>
  <c r="O4845" i="4" s="1"/>
  <c r="L4833" i="4" a="1"/>
  <c r="L4833" i="4" s="1"/>
  <c r="O4833" i="4" a="1"/>
  <c r="O4833" i="4" s="1"/>
  <c r="P4833" i="4" s="1"/>
  <c r="L4821" i="4" a="1"/>
  <c r="L4821" i="4" s="1"/>
  <c r="O4821" i="4" a="1"/>
  <c r="O4821" i="4" s="1"/>
  <c r="L4809" i="4" a="1"/>
  <c r="L4809" i="4" s="1"/>
  <c r="O4809" i="4" a="1"/>
  <c r="O4809" i="4" s="1"/>
  <c r="L4797" i="4" a="1"/>
  <c r="L4797" i="4" s="1"/>
  <c r="O4797" i="4" a="1"/>
  <c r="O4797" i="4" s="1"/>
  <c r="L4785" i="4" a="1"/>
  <c r="L4785" i="4" s="1"/>
  <c r="O4785" i="4" a="1"/>
  <c r="O4785" i="4" s="1"/>
  <c r="L4773" i="4" a="1"/>
  <c r="L4773" i="4" s="1"/>
  <c r="O4773" i="4" a="1"/>
  <c r="O4773" i="4" s="1"/>
  <c r="L4761" i="4" a="1"/>
  <c r="L4761" i="4" s="1"/>
  <c r="O4761" i="4" a="1"/>
  <c r="O4761" i="4" s="1"/>
  <c r="L4749" i="4" a="1"/>
  <c r="L4749" i="4" s="1"/>
  <c r="O4749" i="4" a="1"/>
  <c r="O4749" i="4" s="1"/>
  <c r="L4737" i="4" a="1"/>
  <c r="L4737" i="4" s="1"/>
  <c r="O4737" i="4" a="1"/>
  <c r="O4737" i="4" s="1"/>
  <c r="L4725" i="4" a="1"/>
  <c r="L4725" i="4" s="1"/>
  <c r="O4725" i="4" a="1"/>
  <c r="O4725" i="4" s="1"/>
  <c r="L4713" i="4" a="1"/>
  <c r="L4713" i="4" s="1"/>
  <c r="O4713" i="4" a="1"/>
  <c r="O4713" i="4" s="1"/>
  <c r="L4701" i="4" a="1"/>
  <c r="L4701" i="4" s="1"/>
  <c r="O4701" i="4" a="1"/>
  <c r="O4701" i="4" s="1"/>
  <c r="O4689" i="4" a="1"/>
  <c r="O4689" i="4" s="1"/>
  <c r="L4689" i="4" a="1"/>
  <c r="L4689" i="4" s="1"/>
  <c r="L4677" i="4" a="1"/>
  <c r="L4677" i="4" s="1"/>
  <c r="O4677" i="4" a="1"/>
  <c r="O4677" i="4" s="1"/>
  <c r="L4665" i="4" a="1"/>
  <c r="L4665" i="4" s="1"/>
  <c r="O4665" i="4" a="1"/>
  <c r="O4665" i="4" s="1"/>
  <c r="L4653" i="4" a="1"/>
  <c r="L4653" i="4" s="1"/>
  <c r="O4653" i="4" a="1"/>
  <c r="O4653" i="4" s="1"/>
  <c r="L4641" i="4" a="1"/>
  <c r="L4641" i="4" s="1"/>
  <c r="O4641" i="4" a="1"/>
  <c r="O4641" i="4" s="1"/>
  <c r="L4629" i="4" a="1"/>
  <c r="L4629" i="4" s="1"/>
  <c r="O4629" i="4" a="1"/>
  <c r="O4629" i="4" s="1"/>
  <c r="L4617" i="4" a="1"/>
  <c r="L4617" i="4" s="1"/>
  <c r="O4617" i="4" a="1"/>
  <c r="O4617" i="4" s="1"/>
  <c r="L4605" i="4" a="1"/>
  <c r="L4605" i="4" s="1"/>
  <c r="O4605" i="4" a="1"/>
  <c r="O4605" i="4" s="1"/>
  <c r="L4593" i="4" a="1"/>
  <c r="L4593" i="4" s="1"/>
  <c r="O4593" i="4" a="1"/>
  <c r="O4593" i="4" s="1"/>
  <c r="L4581" i="4" a="1"/>
  <c r="L4581" i="4" s="1"/>
  <c r="O4581" i="4" a="1"/>
  <c r="O4581" i="4" s="1"/>
  <c r="L4569" i="4" a="1"/>
  <c r="L4569" i="4" s="1"/>
  <c r="O4569" i="4" a="1"/>
  <c r="O4569" i="4" s="1"/>
  <c r="L4557" i="4" a="1"/>
  <c r="L4557" i="4" s="1"/>
  <c r="O4557" i="4" a="1"/>
  <c r="O4557" i="4" s="1"/>
  <c r="L4545" i="4" a="1"/>
  <c r="L4545" i="4" s="1"/>
  <c r="O4545" i="4" a="1"/>
  <c r="O4545" i="4" s="1"/>
  <c r="L4533" i="4" a="1"/>
  <c r="L4533" i="4" s="1"/>
  <c r="O4533" i="4" a="1"/>
  <c r="O4533" i="4" s="1"/>
  <c r="L4521" i="4" a="1"/>
  <c r="L4521" i="4" s="1"/>
  <c r="O4521" i="4" a="1"/>
  <c r="O4521" i="4" s="1"/>
  <c r="O4509" i="4" a="1"/>
  <c r="O4509" i="4" s="1"/>
  <c r="L4509" i="4" a="1"/>
  <c r="L4509" i="4" s="1"/>
  <c r="L4497" i="4" a="1"/>
  <c r="L4497" i="4" s="1"/>
  <c r="O4497" i="4" a="1"/>
  <c r="O4497" i="4" s="1"/>
  <c r="L4485" i="4" a="1"/>
  <c r="L4485" i="4" s="1"/>
  <c r="O4485" i="4" a="1"/>
  <c r="O4485" i="4" s="1"/>
  <c r="L4473" i="4" a="1"/>
  <c r="L4473" i="4" s="1"/>
  <c r="O4473" i="4" a="1"/>
  <c r="O4473" i="4" s="1"/>
  <c r="L4461" i="4" a="1"/>
  <c r="L4461" i="4" s="1"/>
  <c r="O4461" i="4" a="1"/>
  <c r="O4461" i="4" s="1"/>
  <c r="L4449" i="4" a="1"/>
  <c r="L4449" i="4" s="1"/>
  <c r="O4449" i="4" a="1"/>
  <c r="O4449" i="4" s="1"/>
  <c r="L4437" i="4" a="1"/>
  <c r="L4437" i="4" s="1"/>
  <c r="O4437" i="4" a="1"/>
  <c r="O4437" i="4" s="1"/>
  <c r="L4425" i="4" a="1"/>
  <c r="L4425" i="4" s="1"/>
  <c r="O4425" i="4" a="1"/>
  <c r="O4425" i="4" s="1"/>
  <c r="L4413" i="4" a="1"/>
  <c r="L4413" i="4" s="1"/>
  <c r="O4413" i="4" a="1"/>
  <c r="O4413" i="4" s="1"/>
  <c r="L4401" i="4" a="1"/>
  <c r="L4401" i="4" s="1"/>
  <c r="O4401" i="4" a="1"/>
  <c r="O4401" i="4" s="1"/>
  <c r="L4389" i="4" a="1"/>
  <c r="L4389" i="4" s="1"/>
  <c r="O4389" i="4" a="1"/>
  <c r="O4389" i="4" s="1"/>
  <c r="L4377" i="4" a="1"/>
  <c r="L4377" i="4" s="1"/>
  <c r="O4377" i="4" a="1"/>
  <c r="O4377" i="4" s="1"/>
  <c r="L4365" i="4" a="1"/>
  <c r="L4365" i="4" s="1"/>
  <c r="O4365" i="4" a="1"/>
  <c r="O4365" i="4" s="1"/>
  <c r="L4353" i="4" a="1"/>
  <c r="L4353" i="4" s="1"/>
  <c r="O4353" i="4" a="1"/>
  <c r="O4353" i="4" s="1"/>
  <c r="L4341" i="4" a="1"/>
  <c r="L4341" i="4" s="1"/>
  <c r="O4341" i="4" a="1"/>
  <c r="O4341" i="4" s="1"/>
  <c r="L4329" i="4" a="1"/>
  <c r="L4329" i="4" s="1"/>
  <c r="O4329" i="4" a="1"/>
  <c r="O4329" i="4" s="1"/>
  <c r="L4317" i="4" a="1"/>
  <c r="L4317" i="4" s="1"/>
  <c r="O4317" i="4" a="1"/>
  <c r="O4317" i="4" s="1"/>
  <c r="L4305" i="4" a="1"/>
  <c r="L4305" i="4" s="1"/>
  <c r="O4305" i="4" a="1"/>
  <c r="O4305" i="4" s="1"/>
  <c r="L4293" i="4" a="1"/>
  <c r="L4293" i="4" s="1"/>
  <c r="O4293" i="4" a="1"/>
  <c r="O4293" i="4" s="1"/>
  <c r="L4281" i="4" a="1"/>
  <c r="L4281" i="4" s="1"/>
  <c r="O4281" i="4" a="1"/>
  <c r="O4281" i="4" s="1"/>
  <c r="L4269" i="4" a="1"/>
  <c r="L4269" i="4" s="1"/>
  <c r="O4269" i="4" a="1"/>
  <c r="O4269" i="4" s="1"/>
  <c r="L4257" i="4" a="1"/>
  <c r="L4257" i="4" s="1"/>
  <c r="O4257" i="4" a="1"/>
  <c r="O4257" i="4" s="1"/>
  <c r="L4245" i="4" a="1"/>
  <c r="L4245" i="4" s="1"/>
  <c r="O4245" i="4" a="1"/>
  <c r="O4245" i="4" s="1"/>
  <c r="L4233" i="4" a="1"/>
  <c r="L4233" i="4" s="1"/>
  <c r="O4233" i="4" a="1"/>
  <c r="O4233" i="4" s="1"/>
  <c r="L4221" i="4" a="1"/>
  <c r="L4221" i="4" s="1"/>
  <c r="O4221" i="4" a="1"/>
  <c r="O4221" i="4" s="1"/>
  <c r="L4209" i="4" a="1"/>
  <c r="L4209" i="4" s="1"/>
  <c r="O4209" i="4" a="1"/>
  <c r="O4209" i="4" s="1"/>
  <c r="L4197" i="4" a="1"/>
  <c r="L4197" i="4" s="1"/>
  <c r="O4197" i="4" a="1"/>
  <c r="O4197" i="4" s="1"/>
  <c r="L4185" i="4" a="1"/>
  <c r="L4185" i="4" s="1"/>
  <c r="O4185" i="4" a="1"/>
  <c r="O4185" i="4" s="1"/>
  <c r="L4173" i="4" a="1"/>
  <c r="L4173" i="4" s="1"/>
  <c r="O4173" i="4" a="1"/>
  <c r="O4173" i="4" s="1"/>
  <c r="L4161" i="4" a="1"/>
  <c r="L4161" i="4" s="1"/>
  <c r="O4161" i="4" a="1"/>
  <c r="O4161" i="4" s="1"/>
  <c r="L4149" i="4" a="1"/>
  <c r="L4149" i="4" s="1"/>
  <c r="O4149" i="4" a="1"/>
  <c r="O4149" i="4" s="1"/>
  <c r="L4137" i="4" a="1"/>
  <c r="L4137" i="4" s="1"/>
  <c r="O4137" i="4" a="1"/>
  <c r="O4137" i="4" s="1"/>
  <c r="L4125" i="4" a="1"/>
  <c r="L4125" i="4" s="1"/>
  <c r="O4125" i="4" a="1"/>
  <c r="O4125" i="4" s="1"/>
  <c r="L4113" i="4" a="1"/>
  <c r="L4113" i="4" s="1"/>
  <c r="O4113" i="4" a="1"/>
  <c r="O4113" i="4" s="1"/>
  <c r="L4101" i="4" a="1"/>
  <c r="L4101" i="4" s="1"/>
  <c r="O4101" i="4" a="1"/>
  <c r="O4101" i="4" s="1"/>
  <c r="L4089" i="4" a="1"/>
  <c r="L4089" i="4" s="1"/>
  <c r="O4089" i="4" a="1"/>
  <c r="O4089" i="4" s="1"/>
  <c r="P4089" i="4" s="1"/>
  <c r="L4077" i="4" a="1"/>
  <c r="L4077" i="4" s="1"/>
  <c r="O4077" i="4" a="1"/>
  <c r="O4077" i="4" s="1"/>
  <c r="L4065" i="4" a="1"/>
  <c r="L4065" i="4" s="1"/>
  <c r="O4065" i="4" a="1"/>
  <c r="O4065" i="4" s="1"/>
  <c r="P4065" i="4" s="1"/>
  <c r="L4053" i="4" a="1"/>
  <c r="L4053" i="4" s="1"/>
  <c r="O4053" i="4" a="1"/>
  <c r="O4053" i="4" s="1"/>
  <c r="P4053" i="4" s="1"/>
  <c r="L4041" i="4" a="1"/>
  <c r="L4041" i="4" s="1"/>
  <c r="O4041" i="4" a="1"/>
  <c r="O4041" i="4" s="1"/>
  <c r="L4029" i="4" a="1"/>
  <c r="L4029" i="4" s="1"/>
  <c r="O4029" i="4" a="1"/>
  <c r="O4029" i="4" s="1"/>
  <c r="L4017" i="4" a="1"/>
  <c r="L4017" i="4" s="1"/>
  <c r="O4017" i="4" a="1"/>
  <c r="O4017" i="4" s="1"/>
  <c r="L4005" i="4" a="1"/>
  <c r="L4005" i="4" s="1"/>
  <c r="O4005" i="4" a="1"/>
  <c r="O4005" i="4" s="1"/>
  <c r="L3993" i="4" a="1"/>
  <c r="L3993" i="4" s="1"/>
  <c r="O3993" i="4" a="1"/>
  <c r="O3993" i="4" s="1"/>
  <c r="L3981" i="4" a="1"/>
  <c r="L3981" i="4" s="1"/>
  <c r="O3981" i="4" a="1"/>
  <c r="O3981" i="4" s="1"/>
  <c r="L3969" i="4" a="1"/>
  <c r="L3969" i="4" s="1"/>
  <c r="O3969" i="4" a="1"/>
  <c r="O3969" i="4" s="1"/>
  <c r="L3957" i="4" a="1"/>
  <c r="L3957" i="4" s="1"/>
  <c r="O3957" i="4" a="1"/>
  <c r="O3957" i="4" s="1"/>
  <c r="L3945" i="4" a="1"/>
  <c r="L3945" i="4" s="1"/>
  <c r="O3945" i="4" a="1"/>
  <c r="O3945" i="4" s="1"/>
  <c r="L3933" i="4" a="1"/>
  <c r="L3933" i="4" s="1"/>
  <c r="O3933" i="4" a="1"/>
  <c r="O3933" i="4" s="1"/>
  <c r="L3921" i="4" a="1"/>
  <c r="L3921" i="4" s="1"/>
  <c r="O3921" i="4" a="1"/>
  <c r="O3921" i="4" s="1"/>
  <c r="L3909" i="4" a="1"/>
  <c r="L3909" i="4" s="1"/>
  <c r="O3909" i="4" a="1"/>
  <c r="O3909" i="4" s="1"/>
  <c r="L3897" i="4" a="1"/>
  <c r="L3897" i="4" s="1"/>
  <c r="O3897" i="4" a="1"/>
  <c r="O3897" i="4" s="1"/>
  <c r="L3885" i="4" a="1"/>
  <c r="L3885" i="4" s="1"/>
  <c r="O3885" i="4" a="1"/>
  <c r="O3885" i="4" s="1"/>
  <c r="L3873" i="4" a="1"/>
  <c r="L3873" i="4" s="1"/>
  <c r="O3873" i="4" a="1"/>
  <c r="O3873" i="4" s="1"/>
  <c r="L3861" i="4" a="1"/>
  <c r="L3861" i="4" s="1"/>
  <c r="O3861" i="4" a="1"/>
  <c r="O3861" i="4" s="1"/>
  <c r="L3849" i="4" a="1"/>
  <c r="L3849" i="4" s="1"/>
  <c r="O3849" i="4" a="1"/>
  <c r="O3849" i="4" s="1"/>
  <c r="L3837" i="4" a="1"/>
  <c r="L3837" i="4" s="1"/>
  <c r="O3837" i="4" a="1"/>
  <c r="O3837" i="4" s="1"/>
  <c r="L3825" i="4" a="1"/>
  <c r="L3825" i="4" s="1"/>
  <c r="O3825" i="4" a="1"/>
  <c r="O3825" i="4" s="1"/>
  <c r="L3813" i="4" a="1"/>
  <c r="L3813" i="4" s="1"/>
  <c r="O3813" i="4" a="1"/>
  <c r="O3813" i="4" s="1"/>
  <c r="L3801" i="4" a="1"/>
  <c r="L3801" i="4" s="1"/>
  <c r="O3801" i="4" a="1"/>
  <c r="O3801" i="4" s="1"/>
  <c r="L3789" i="4" a="1"/>
  <c r="L3789" i="4" s="1"/>
  <c r="O3789" i="4" a="1"/>
  <c r="O3789" i="4" s="1"/>
  <c r="L3777" i="4" a="1"/>
  <c r="L3777" i="4" s="1"/>
  <c r="O3777" i="4" a="1"/>
  <c r="O3777" i="4" s="1"/>
  <c r="L3765" i="4" a="1"/>
  <c r="L3765" i="4" s="1"/>
  <c r="O3765" i="4" a="1"/>
  <c r="O3765" i="4" s="1"/>
  <c r="L3753" i="4" a="1"/>
  <c r="L3753" i="4" s="1"/>
  <c r="O3753" i="4" a="1"/>
  <c r="O3753" i="4" s="1"/>
  <c r="L3741" i="4" a="1"/>
  <c r="L3741" i="4" s="1"/>
  <c r="O3741" i="4" a="1"/>
  <c r="O3741" i="4" s="1"/>
  <c r="L3729" i="4" a="1"/>
  <c r="L3729" i="4" s="1"/>
  <c r="O3729" i="4" a="1"/>
  <c r="O3729" i="4" s="1"/>
  <c r="L3717" i="4" a="1"/>
  <c r="L3717" i="4" s="1"/>
  <c r="O3717" i="4" a="1"/>
  <c r="O3717" i="4" s="1"/>
  <c r="L3705" i="4" a="1"/>
  <c r="L3705" i="4" s="1"/>
  <c r="O3705" i="4" a="1"/>
  <c r="O3705" i="4" s="1"/>
  <c r="L3693" i="4" a="1"/>
  <c r="L3693" i="4" s="1"/>
  <c r="O3693" i="4" a="1"/>
  <c r="O3693" i="4" s="1"/>
  <c r="L3681" i="4" a="1"/>
  <c r="L3681" i="4" s="1"/>
  <c r="O3681" i="4" a="1"/>
  <c r="O3681" i="4" s="1"/>
  <c r="L3669" i="4" a="1"/>
  <c r="L3669" i="4" s="1"/>
  <c r="O3669" i="4" a="1"/>
  <c r="O3669" i="4" s="1"/>
  <c r="L3657" i="4" a="1"/>
  <c r="L3657" i="4" s="1"/>
  <c r="O3657" i="4" a="1"/>
  <c r="O3657" i="4" s="1"/>
  <c r="L3645" i="4" a="1"/>
  <c r="L3645" i="4" s="1"/>
  <c r="O3645" i="4" a="1"/>
  <c r="O3645" i="4" s="1"/>
  <c r="L3633" i="4" a="1"/>
  <c r="L3633" i="4" s="1"/>
  <c r="O3633" i="4" a="1"/>
  <c r="O3633" i="4" s="1"/>
  <c r="L3621" i="4" a="1"/>
  <c r="L3621" i="4" s="1"/>
  <c r="O3621" i="4" a="1"/>
  <c r="O3621" i="4" s="1"/>
  <c r="P3621" i="4" s="1"/>
  <c r="L3609" i="4" a="1"/>
  <c r="L3609" i="4" s="1"/>
  <c r="O3609" i="4" a="1"/>
  <c r="O3609" i="4" s="1"/>
  <c r="L3597" i="4" a="1"/>
  <c r="L3597" i="4" s="1"/>
  <c r="O3597" i="4" a="1"/>
  <c r="O3597" i="4" s="1"/>
  <c r="L3585" i="4" a="1"/>
  <c r="L3585" i="4" s="1"/>
  <c r="O3585" i="4" a="1"/>
  <c r="O3585" i="4" s="1"/>
  <c r="L3573" i="4" a="1"/>
  <c r="L3573" i="4" s="1"/>
  <c r="O3573" i="4" a="1"/>
  <c r="O3573" i="4" s="1"/>
  <c r="L3561" i="4" a="1"/>
  <c r="L3561" i="4" s="1"/>
  <c r="O3561" i="4" a="1"/>
  <c r="O3561" i="4" s="1"/>
  <c r="L3549" i="4" a="1"/>
  <c r="L3549" i="4" s="1"/>
  <c r="O3549" i="4" a="1"/>
  <c r="O3549" i="4" s="1"/>
  <c r="L3537" i="4" a="1"/>
  <c r="L3537" i="4" s="1"/>
  <c r="O3537" i="4" a="1"/>
  <c r="O3537" i="4" s="1"/>
  <c r="L3525" i="4" a="1"/>
  <c r="L3525" i="4" s="1"/>
  <c r="O3525" i="4" a="1"/>
  <c r="O3525" i="4" s="1"/>
  <c r="L3513" i="4" a="1"/>
  <c r="L3513" i="4" s="1"/>
  <c r="O3513" i="4" a="1"/>
  <c r="O3513" i="4" s="1"/>
  <c r="L3501" i="4" a="1"/>
  <c r="L3501" i="4" s="1"/>
  <c r="O3501" i="4" a="1"/>
  <c r="O3501" i="4" s="1"/>
  <c r="L3489" i="4" a="1"/>
  <c r="L3489" i="4" s="1"/>
  <c r="O3489" i="4" a="1"/>
  <c r="O3489" i="4" s="1"/>
  <c r="L3477" i="4" a="1"/>
  <c r="L3477" i="4" s="1"/>
  <c r="O3477" i="4" a="1"/>
  <c r="O3477" i="4" s="1"/>
  <c r="L3465" i="4" a="1"/>
  <c r="L3465" i="4" s="1"/>
  <c r="O3465" i="4" a="1"/>
  <c r="O3465" i="4" s="1"/>
  <c r="L3453" i="4" a="1"/>
  <c r="L3453" i="4" s="1"/>
  <c r="O3453" i="4" a="1"/>
  <c r="O3453" i="4" s="1"/>
  <c r="L3441" i="4" a="1"/>
  <c r="L3441" i="4" s="1"/>
  <c r="O3441" i="4" a="1"/>
  <c r="O3441" i="4" s="1"/>
  <c r="L3429" i="4" a="1"/>
  <c r="L3429" i="4" s="1"/>
  <c r="O3429" i="4" a="1"/>
  <c r="O3429" i="4" s="1"/>
  <c r="L3417" i="4" a="1"/>
  <c r="L3417" i="4" s="1"/>
  <c r="O3417" i="4" a="1"/>
  <c r="O3417" i="4" s="1"/>
  <c r="L3405" i="4" a="1"/>
  <c r="L3405" i="4" s="1"/>
  <c r="O3405" i="4" a="1"/>
  <c r="O3405" i="4" s="1"/>
  <c r="L3393" i="4" a="1"/>
  <c r="L3393" i="4" s="1"/>
  <c r="O3393" i="4" a="1"/>
  <c r="O3393" i="4" s="1"/>
  <c r="L3381" i="4" a="1"/>
  <c r="L3381" i="4" s="1"/>
  <c r="O3381" i="4" a="1"/>
  <c r="O3381" i="4" s="1"/>
  <c r="L3369" i="4" a="1"/>
  <c r="L3369" i="4" s="1"/>
  <c r="O3369" i="4" a="1"/>
  <c r="O3369" i="4" s="1"/>
  <c r="L3357" i="4" a="1"/>
  <c r="L3357" i="4" s="1"/>
  <c r="O3357" i="4" a="1"/>
  <c r="O3357" i="4" s="1"/>
  <c r="L3345" i="4" a="1"/>
  <c r="L3345" i="4" s="1"/>
  <c r="O3345" i="4" a="1"/>
  <c r="O3345" i="4" s="1"/>
  <c r="L3333" i="4" a="1"/>
  <c r="L3333" i="4" s="1"/>
  <c r="O3333" i="4" a="1"/>
  <c r="O3333" i="4" s="1"/>
  <c r="L3321" i="4" a="1"/>
  <c r="L3321" i="4" s="1"/>
  <c r="P3321" i="4"/>
  <c r="O3321" i="4" a="1"/>
  <c r="O3321" i="4" s="1"/>
  <c r="L3309" i="4" a="1"/>
  <c r="L3309" i="4" s="1"/>
  <c r="O3309" i="4" a="1"/>
  <c r="O3309" i="4" s="1"/>
  <c r="L3297" i="4" a="1"/>
  <c r="L3297" i="4" s="1"/>
  <c r="O3297" i="4" a="1"/>
  <c r="O3297" i="4" s="1"/>
  <c r="L3285" i="4" a="1"/>
  <c r="L3285" i="4" s="1"/>
  <c r="O3285" i="4" a="1"/>
  <c r="O3285" i="4" s="1"/>
  <c r="L3273" i="4" a="1"/>
  <c r="L3273" i="4" s="1"/>
  <c r="O3273" i="4" a="1"/>
  <c r="O3273" i="4" s="1"/>
  <c r="L3261" i="4" a="1"/>
  <c r="L3261" i="4" s="1"/>
  <c r="O3261" i="4" a="1"/>
  <c r="O3261" i="4" s="1"/>
  <c r="L3249" i="4" a="1"/>
  <c r="L3249" i="4" s="1"/>
  <c r="O3249" i="4" a="1"/>
  <c r="O3249" i="4" s="1"/>
  <c r="L3237" i="4" a="1"/>
  <c r="L3237" i="4" s="1"/>
  <c r="O3237" i="4" a="1"/>
  <c r="O3237" i="4" s="1"/>
  <c r="L3225" i="4" a="1"/>
  <c r="L3225" i="4" s="1"/>
  <c r="O3225" i="4" a="1"/>
  <c r="O3225" i="4" s="1"/>
  <c r="L3213" i="4" a="1"/>
  <c r="L3213" i="4" s="1"/>
  <c r="O3213" i="4" a="1"/>
  <c r="O3213" i="4" s="1"/>
  <c r="L3201" i="4" a="1"/>
  <c r="L3201" i="4" s="1"/>
  <c r="O3201" i="4" a="1"/>
  <c r="O3201" i="4" s="1"/>
  <c r="L3189" i="4" a="1"/>
  <c r="L3189" i="4" s="1"/>
  <c r="O3189" i="4" a="1"/>
  <c r="O3189" i="4" s="1"/>
  <c r="L3177" i="4" a="1"/>
  <c r="L3177" i="4" s="1"/>
  <c r="O3177" i="4" a="1"/>
  <c r="O3177" i="4" s="1"/>
  <c r="L3165" i="4" a="1"/>
  <c r="L3165" i="4" s="1"/>
  <c r="O3165" i="4" a="1"/>
  <c r="O3165" i="4" s="1"/>
  <c r="L3153" i="4" a="1"/>
  <c r="L3153" i="4" s="1"/>
  <c r="O3153" i="4" a="1"/>
  <c r="O3153" i="4" s="1"/>
  <c r="L3141" i="4" a="1"/>
  <c r="L3141" i="4" s="1"/>
  <c r="O3141" i="4" a="1"/>
  <c r="O3141" i="4" s="1"/>
  <c r="L3129" i="4" a="1"/>
  <c r="L3129" i="4" s="1"/>
  <c r="O3129" i="4" a="1"/>
  <c r="O3129" i="4" s="1"/>
  <c r="L3117" i="4" a="1"/>
  <c r="L3117" i="4" s="1"/>
  <c r="O3117" i="4" a="1"/>
  <c r="O3117" i="4" s="1"/>
  <c r="L3105" i="4" a="1"/>
  <c r="L3105" i="4" s="1"/>
  <c r="O3105" i="4" a="1"/>
  <c r="O3105" i="4" s="1"/>
  <c r="L3093" i="4" a="1"/>
  <c r="L3093" i="4" s="1"/>
  <c r="O3093" i="4" a="1"/>
  <c r="O3093" i="4" s="1"/>
  <c r="L3081" i="4" a="1"/>
  <c r="L3081" i="4" s="1"/>
  <c r="O3081" i="4" a="1"/>
  <c r="O3081" i="4" s="1"/>
  <c r="L3069" i="4" a="1"/>
  <c r="L3069" i="4" s="1"/>
  <c r="O3069" i="4" a="1"/>
  <c r="O3069" i="4" s="1"/>
  <c r="L3057" i="4" a="1"/>
  <c r="L3057" i="4" s="1"/>
  <c r="O3057" i="4" a="1"/>
  <c r="O3057" i="4" s="1"/>
  <c r="L3045" i="4" a="1"/>
  <c r="L3045" i="4" s="1"/>
  <c r="O3045" i="4" a="1"/>
  <c r="O3045" i="4" s="1"/>
  <c r="P3045" i="4" s="1"/>
  <c r="L3033" i="4" a="1"/>
  <c r="L3033" i="4" s="1"/>
  <c r="O3033" i="4" a="1"/>
  <c r="O3033" i="4" s="1"/>
  <c r="L3021" i="4" a="1"/>
  <c r="L3021" i="4" s="1"/>
  <c r="O3021" i="4" a="1"/>
  <c r="O3021" i="4" s="1"/>
  <c r="L3009" i="4" a="1"/>
  <c r="L3009" i="4" s="1"/>
  <c r="O3009" i="4" a="1"/>
  <c r="O3009" i="4" s="1"/>
  <c r="L2997" i="4" a="1"/>
  <c r="L2997" i="4" s="1"/>
  <c r="O2997" i="4" a="1"/>
  <c r="O2997" i="4" s="1"/>
  <c r="L2985" i="4" a="1"/>
  <c r="L2985" i="4" s="1"/>
  <c r="O2985" i="4" a="1"/>
  <c r="O2985" i="4" s="1"/>
  <c r="L2973" i="4" a="1"/>
  <c r="L2973" i="4" s="1"/>
  <c r="O2973" i="4" a="1"/>
  <c r="O2973" i="4" s="1"/>
  <c r="L2961" i="4" a="1"/>
  <c r="L2961" i="4" s="1"/>
  <c r="O2961" i="4" a="1"/>
  <c r="O2961" i="4" s="1"/>
  <c r="L2949" i="4" a="1"/>
  <c r="L2949" i="4" s="1"/>
  <c r="O2949" i="4" a="1"/>
  <c r="O2949" i="4" s="1"/>
  <c r="L2937" i="4" a="1"/>
  <c r="L2937" i="4" s="1"/>
  <c r="O2937" i="4" a="1"/>
  <c r="O2937" i="4" s="1"/>
  <c r="L2925" i="4" a="1"/>
  <c r="L2925" i="4" s="1"/>
  <c r="O2925" i="4" a="1"/>
  <c r="O2925" i="4" s="1"/>
  <c r="L2913" i="4" a="1"/>
  <c r="L2913" i="4" s="1"/>
  <c r="O2913" i="4" a="1"/>
  <c r="O2913" i="4" s="1"/>
  <c r="L2901" i="4" a="1"/>
  <c r="L2901" i="4" s="1"/>
  <c r="O2901" i="4" a="1"/>
  <c r="O2901" i="4" s="1"/>
  <c r="L2889" i="4" a="1"/>
  <c r="L2889" i="4" s="1"/>
  <c r="O2889" i="4" a="1"/>
  <c r="O2889" i="4" s="1"/>
  <c r="L2877" i="4" a="1"/>
  <c r="L2877" i="4" s="1"/>
  <c r="O2877" i="4" a="1"/>
  <c r="O2877" i="4" s="1"/>
  <c r="L2865" i="4" a="1"/>
  <c r="L2865" i="4" s="1"/>
  <c r="O2865" i="4" a="1"/>
  <c r="O2865" i="4" s="1"/>
  <c r="L2853" i="4" a="1"/>
  <c r="L2853" i="4" s="1"/>
  <c r="O2853" i="4" a="1"/>
  <c r="O2853" i="4" s="1"/>
  <c r="L2841" i="4" a="1"/>
  <c r="L2841" i="4" s="1"/>
  <c r="O2841" i="4" a="1"/>
  <c r="O2841" i="4" s="1"/>
  <c r="L2829" i="4" a="1"/>
  <c r="L2829" i="4" s="1"/>
  <c r="O2829" i="4" a="1"/>
  <c r="O2829" i="4" s="1"/>
  <c r="L2817" i="4" a="1"/>
  <c r="L2817" i="4" s="1"/>
  <c r="O2817" i="4" a="1"/>
  <c r="O2817" i="4" s="1"/>
  <c r="L2805" i="4" a="1"/>
  <c r="L2805" i="4" s="1"/>
  <c r="O2805" i="4" a="1"/>
  <c r="O2805" i="4" s="1"/>
  <c r="L2793" i="4" a="1"/>
  <c r="L2793" i="4" s="1"/>
  <c r="O2793" i="4" a="1"/>
  <c r="O2793" i="4" s="1"/>
  <c r="L2781" i="4" a="1"/>
  <c r="L2781" i="4" s="1"/>
  <c r="O2781" i="4" a="1"/>
  <c r="O2781" i="4" s="1"/>
  <c r="L2769" i="4" a="1"/>
  <c r="L2769" i="4" s="1"/>
  <c r="O2769" i="4" a="1"/>
  <c r="O2769" i="4" s="1"/>
  <c r="L2757" i="4" a="1"/>
  <c r="L2757" i="4" s="1"/>
  <c r="O2757" i="4" a="1"/>
  <c r="O2757" i="4" s="1"/>
  <c r="L2745" i="4" a="1"/>
  <c r="L2745" i="4" s="1"/>
  <c r="O2745" i="4" a="1"/>
  <c r="O2745" i="4" s="1"/>
  <c r="L2733" i="4" a="1"/>
  <c r="L2733" i="4" s="1"/>
  <c r="O2733" i="4" a="1"/>
  <c r="O2733" i="4" s="1"/>
  <c r="L2721" i="4" a="1"/>
  <c r="L2721" i="4" s="1"/>
  <c r="O2721" i="4" a="1"/>
  <c r="O2721" i="4" s="1"/>
  <c r="L2709" i="4" a="1"/>
  <c r="L2709" i="4" s="1"/>
  <c r="O2709" i="4" a="1"/>
  <c r="O2709" i="4" s="1"/>
  <c r="L2697" i="4" a="1"/>
  <c r="L2697" i="4" s="1"/>
  <c r="O2697" i="4" a="1"/>
  <c r="O2697" i="4" s="1"/>
  <c r="L2685" i="4" a="1"/>
  <c r="L2685" i="4" s="1"/>
  <c r="O2685" i="4" a="1"/>
  <c r="O2685" i="4" s="1"/>
  <c r="L2673" i="4" a="1"/>
  <c r="L2673" i="4" s="1"/>
  <c r="O2673" i="4" a="1"/>
  <c r="O2673" i="4" s="1"/>
  <c r="L2661" i="4" a="1"/>
  <c r="L2661" i="4" s="1"/>
  <c r="O2661" i="4" a="1"/>
  <c r="O2661" i="4" s="1"/>
  <c r="L2649" i="4" a="1"/>
  <c r="L2649" i="4" s="1"/>
  <c r="O2649" i="4" a="1"/>
  <c r="O2649" i="4" s="1"/>
  <c r="L2637" i="4" a="1"/>
  <c r="L2637" i="4" s="1"/>
  <c r="O2637" i="4" a="1"/>
  <c r="O2637" i="4" s="1"/>
  <c r="L2625" i="4" a="1"/>
  <c r="L2625" i="4" s="1"/>
  <c r="O2625" i="4" a="1"/>
  <c r="O2625" i="4" s="1"/>
  <c r="L2613" i="4" a="1"/>
  <c r="L2613" i="4" s="1"/>
  <c r="O2613" i="4" a="1"/>
  <c r="O2613" i="4" s="1"/>
  <c r="L2601" i="4" a="1"/>
  <c r="L2601" i="4" s="1"/>
  <c r="O2601" i="4" a="1"/>
  <c r="O2601" i="4" s="1"/>
  <c r="L2589" i="4" a="1"/>
  <c r="L2589" i="4" s="1"/>
  <c r="O2589" i="4" a="1"/>
  <c r="O2589" i="4" s="1"/>
  <c r="L2577" i="4" a="1"/>
  <c r="L2577" i="4" s="1"/>
  <c r="O2577" i="4" a="1"/>
  <c r="O2577" i="4" s="1"/>
  <c r="L2565" i="4" a="1"/>
  <c r="L2565" i="4" s="1"/>
  <c r="O2565" i="4" a="1"/>
  <c r="O2565" i="4" s="1"/>
  <c r="L2553" i="4" a="1"/>
  <c r="L2553" i="4" s="1"/>
  <c r="O2553" i="4" a="1"/>
  <c r="O2553" i="4" s="1"/>
  <c r="L2541" i="4" a="1"/>
  <c r="L2541" i="4" s="1"/>
  <c r="O2541" i="4" a="1"/>
  <c r="O2541" i="4" s="1"/>
  <c r="L2529" i="4" a="1"/>
  <c r="L2529" i="4" s="1"/>
  <c r="O2529" i="4" a="1"/>
  <c r="O2529" i="4" s="1"/>
  <c r="L2517" i="4" a="1"/>
  <c r="L2517" i="4" s="1"/>
  <c r="O2517" i="4" a="1"/>
  <c r="O2517" i="4" s="1"/>
  <c r="L2505" i="4" a="1"/>
  <c r="L2505" i="4" s="1"/>
  <c r="O2505" i="4" a="1"/>
  <c r="O2505" i="4" s="1"/>
  <c r="L2493" i="4" a="1"/>
  <c r="L2493" i="4" s="1"/>
  <c r="O2493" i="4" a="1"/>
  <c r="O2493" i="4" s="1"/>
  <c r="L2481" i="4" a="1"/>
  <c r="L2481" i="4" s="1"/>
  <c r="O2481" i="4" a="1"/>
  <c r="O2481" i="4" s="1"/>
  <c r="L2469" i="4" a="1"/>
  <c r="L2469" i="4" s="1"/>
  <c r="O2469" i="4" a="1"/>
  <c r="O2469" i="4" s="1"/>
  <c r="L2457" i="4" a="1"/>
  <c r="L2457" i="4" s="1"/>
  <c r="O2457" i="4" a="1"/>
  <c r="O2457" i="4" s="1"/>
  <c r="L2445" i="4" a="1"/>
  <c r="L2445" i="4" s="1"/>
  <c r="O2445" i="4" a="1"/>
  <c r="O2445" i="4" s="1"/>
  <c r="L2433" i="4" a="1"/>
  <c r="L2433" i="4" s="1"/>
  <c r="O2433" i="4" a="1"/>
  <c r="O2433" i="4" s="1"/>
  <c r="L2421" i="4" a="1"/>
  <c r="L2421" i="4" s="1"/>
  <c r="O2421" i="4" a="1"/>
  <c r="O2421" i="4" s="1"/>
  <c r="L2409" i="4" a="1"/>
  <c r="L2409" i="4" s="1"/>
  <c r="O2409" i="4" a="1"/>
  <c r="O2409" i="4" s="1"/>
  <c r="L2397" i="4" a="1"/>
  <c r="L2397" i="4" s="1"/>
  <c r="O2397" i="4" a="1"/>
  <c r="O2397" i="4" s="1"/>
  <c r="L2385" i="4" a="1"/>
  <c r="L2385" i="4" s="1"/>
  <c r="O2385" i="4" a="1"/>
  <c r="O2385" i="4" s="1"/>
  <c r="P2385" i="4" s="1"/>
  <c r="L2373" i="4" a="1"/>
  <c r="L2373" i="4" s="1"/>
  <c r="O2373" i="4" a="1"/>
  <c r="O2373" i="4" s="1"/>
  <c r="L2361" i="4" a="1"/>
  <c r="L2361" i="4" s="1"/>
  <c r="O2361" i="4" a="1"/>
  <c r="O2361" i="4" s="1"/>
  <c r="P2361" i="4" s="1"/>
  <c r="L2349" i="4" a="1"/>
  <c r="L2349" i="4" s="1"/>
  <c r="O2349" i="4" a="1"/>
  <c r="O2349" i="4" s="1"/>
  <c r="L2337" i="4" a="1"/>
  <c r="L2337" i="4" s="1"/>
  <c r="O2337" i="4" a="1"/>
  <c r="O2337" i="4" s="1"/>
  <c r="L2325" i="4" a="1"/>
  <c r="L2325" i="4" s="1"/>
  <c r="O2325" i="4" a="1"/>
  <c r="O2325" i="4" s="1"/>
  <c r="L2313" i="4" a="1"/>
  <c r="L2313" i="4" s="1"/>
  <c r="O2313" i="4" a="1"/>
  <c r="O2313" i="4" s="1"/>
  <c r="L2301" i="4" a="1"/>
  <c r="L2301" i="4" s="1"/>
  <c r="O2301" i="4" a="1"/>
  <c r="O2301" i="4" s="1"/>
  <c r="L2289" i="4" a="1"/>
  <c r="L2289" i="4" s="1"/>
  <c r="O2289" i="4" a="1"/>
  <c r="O2289" i="4" s="1"/>
  <c r="L2277" i="4" a="1"/>
  <c r="L2277" i="4" s="1"/>
  <c r="O2277" i="4" a="1"/>
  <c r="O2277" i="4" s="1"/>
  <c r="L2265" i="4" a="1"/>
  <c r="L2265" i="4" s="1"/>
  <c r="O2265" i="4" a="1"/>
  <c r="O2265" i="4" s="1"/>
  <c r="L2253" i="4" a="1"/>
  <c r="L2253" i="4" s="1"/>
  <c r="O2253" i="4" a="1"/>
  <c r="O2253" i="4" s="1"/>
  <c r="L2241" i="4" a="1"/>
  <c r="L2241" i="4" s="1"/>
  <c r="O2241" i="4" a="1"/>
  <c r="O2241" i="4" s="1"/>
  <c r="L2229" i="4" a="1"/>
  <c r="L2229" i="4" s="1"/>
  <c r="O2229" i="4" a="1"/>
  <c r="O2229" i="4" s="1"/>
  <c r="L2217" i="4" a="1"/>
  <c r="L2217" i="4" s="1"/>
  <c r="O2217" i="4" a="1"/>
  <c r="O2217" i="4" s="1"/>
  <c r="L2205" i="4" a="1"/>
  <c r="L2205" i="4" s="1"/>
  <c r="O2205" i="4" a="1"/>
  <c r="O2205" i="4" s="1"/>
  <c r="L2193" i="4" a="1"/>
  <c r="L2193" i="4" s="1"/>
  <c r="O2193" i="4" a="1"/>
  <c r="O2193" i="4" s="1"/>
  <c r="L2181" i="4" a="1"/>
  <c r="L2181" i="4" s="1"/>
  <c r="O2181" i="4" a="1"/>
  <c r="O2181" i="4" s="1"/>
  <c r="L2169" i="4" a="1"/>
  <c r="L2169" i="4" s="1"/>
  <c r="O2169" i="4" a="1"/>
  <c r="O2169" i="4" s="1"/>
  <c r="L2157" i="4" a="1"/>
  <c r="L2157" i="4" s="1"/>
  <c r="O2157" i="4" a="1"/>
  <c r="O2157" i="4" s="1"/>
  <c r="L5000" i="4" a="1"/>
  <c r="L5000" i="4" s="1"/>
  <c r="O5000" i="4" a="1"/>
  <c r="O5000" i="4" s="1"/>
  <c r="L4988" i="4" a="1"/>
  <c r="L4988" i="4" s="1"/>
  <c r="O4988" i="4" a="1"/>
  <c r="O4988" i="4" s="1"/>
  <c r="L4976" i="4" a="1"/>
  <c r="L4976" i="4" s="1"/>
  <c r="O4976" i="4" a="1"/>
  <c r="O4976" i="4" s="1"/>
  <c r="L4964" i="4" a="1"/>
  <c r="L4964" i="4" s="1"/>
  <c r="O4964" i="4" a="1"/>
  <c r="O4964" i="4" s="1"/>
  <c r="L4952" i="4" a="1"/>
  <c r="L4952" i="4" s="1"/>
  <c r="O4952" i="4" a="1"/>
  <c r="O4952" i="4" s="1"/>
  <c r="L4940" i="4" a="1"/>
  <c r="L4940" i="4" s="1"/>
  <c r="O4940" i="4" a="1"/>
  <c r="O4940" i="4" s="1"/>
  <c r="L4928" i="4" a="1"/>
  <c r="L4928" i="4" s="1"/>
  <c r="O4928" i="4" a="1"/>
  <c r="O4928" i="4" s="1"/>
  <c r="L4916" i="4" a="1"/>
  <c r="L4916" i="4" s="1"/>
  <c r="O4916" i="4" a="1"/>
  <c r="O4916" i="4" s="1"/>
  <c r="L4904" i="4" a="1"/>
  <c r="L4904" i="4" s="1"/>
  <c r="O4904" i="4" a="1"/>
  <c r="O4904" i="4" s="1"/>
  <c r="L4892" i="4" a="1"/>
  <c r="L4892" i="4" s="1"/>
  <c r="O4892" i="4" a="1"/>
  <c r="O4892" i="4" s="1"/>
  <c r="O4880" i="4" a="1"/>
  <c r="O4880" i="4" s="1"/>
  <c r="L4880" i="4" a="1"/>
  <c r="L4880" i="4" s="1"/>
  <c r="O4868" i="4" a="1"/>
  <c r="O4868" i="4" s="1"/>
  <c r="L4868" i="4" a="1"/>
  <c r="L4868" i="4" s="1"/>
  <c r="L4856" i="4" a="1"/>
  <c r="L4856" i="4" s="1"/>
  <c r="O4856" i="4" a="1"/>
  <c r="O4856" i="4" s="1"/>
  <c r="L4844" i="4" a="1"/>
  <c r="L4844" i="4" s="1"/>
  <c r="O4844" i="4" a="1"/>
  <c r="O4844" i="4" s="1"/>
  <c r="P4844" i="4" s="1"/>
  <c r="L4832" i="4" a="1"/>
  <c r="L4832" i="4" s="1"/>
  <c r="O4832" i="4" a="1"/>
  <c r="O4832" i="4" s="1"/>
  <c r="L4820" i="4" a="1"/>
  <c r="L4820" i="4" s="1"/>
  <c r="O4820" i="4" a="1"/>
  <c r="O4820" i="4" s="1"/>
  <c r="L4808" i="4" a="1"/>
  <c r="L4808" i="4" s="1"/>
  <c r="O4808" i="4" a="1"/>
  <c r="O4808" i="4" s="1"/>
  <c r="L4796" i="4" a="1"/>
  <c r="L4796" i="4" s="1"/>
  <c r="O4796" i="4" a="1"/>
  <c r="O4796" i="4" s="1"/>
  <c r="L4784" i="4" a="1"/>
  <c r="L4784" i="4" s="1"/>
  <c r="O4784" i="4" a="1"/>
  <c r="O4784" i="4" s="1"/>
  <c r="L4772" i="4" a="1"/>
  <c r="L4772" i="4" s="1"/>
  <c r="O4772" i="4" a="1"/>
  <c r="O4772" i="4" s="1"/>
  <c r="L4760" i="4" a="1"/>
  <c r="L4760" i="4" s="1"/>
  <c r="O4760" i="4" a="1"/>
  <c r="O4760" i="4" s="1"/>
  <c r="L4748" i="4" a="1"/>
  <c r="L4748" i="4" s="1"/>
  <c r="O4748" i="4" a="1"/>
  <c r="O4748" i="4" s="1"/>
  <c r="L4736" i="4" a="1"/>
  <c r="L4736" i="4" s="1"/>
  <c r="O4736" i="4" a="1"/>
  <c r="O4736" i="4" s="1"/>
  <c r="L4724" i="4" a="1"/>
  <c r="L4724" i="4" s="1"/>
  <c r="O4724" i="4" a="1"/>
  <c r="O4724" i="4" s="1"/>
  <c r="L4712" i="4" a="1"/>
  <c r="L4712" i="4" s="1"/>
  <c r="O4712" i="4" a="1"/>
  <c r="O4712" i="4" s="1"/>
  <c r="O4700" i="4" a="1"/>
  <c r="O4700" i="4" s="1"/>
  <c r="L4700" i="4" a="1"/>
  <c r="L4700" i="4" s="1"/>
  <c r="L4688" i="4" a="1"/>
  <c r="L4688" i="4" s="1"/>
  <c r="O4688" i="4" a="1"/>
  <c r="O4688" i="4" s="1"/>
  <c r="L4676" i="4" a="1"/>
  <c r="L4676" i="4" s="1"/>
  <c r="O4676" i="4" a="1"/>
  <c r="O4676" i="4" s="1"/>
  <c r="L4664" i="4" a="1"/>
  <c r="L4664" i="4" s="1"/>
  <c r="O4664" i="4" a="1"/>
  <c r="O4664" i="4" s="1"/>
  <c r="L4652" i="4" a="1"/>
  <c r="L4652" i="4" s="1"/>
  <c r="O4652" i="4" a="1"/>
  <c r="O4652" i="4" s="1"/>
  <c r="L4640" i="4" a="1"/>
  <c r="L4640" i="4" s="1"/>
  <c r="O4640" i="4" a="1"/>
  <c r="O4640" i="4" s="1"/>
  <c r="L4628" i="4" a="1"/>
  <c r="L4628" i="4" s="1"/>
  <c r="O4628" i="4" a="1"/>
  <c r="O4628" i="4" s="1"/>
  <c r="L4616" i="4" a="1"/>
  <c r="L4616" i="4" s="1"/>
  <c r="O4616" i="4" a="1"/>
  <c r="O4616" i="4" s="1"/>
  <c r="L4604" i="4" a="1"/>
  <c r="L4604" i="4" s="1"/>
  <c r="O4604" i="4" a="1"/>
  <c r="O4604" i="4" s="1"/>
  <c r="L4592" i="4" a="1"/>
  <c r="L4592" i="4" s="1"/>
  <c r="O4592" i="4" a="1"/>
  <c r="O4592" i="4" s="1"/>
  <c r="L4580" i="4" a="1"/>
  <c r="L4580" i="4" s="1"/>
  <c r="O4580" i="4" a="1"/>
  <c r="O4580" i="4" s="1"/>
  <c r="L4568" i="4" a="1"/>
  <c r="L4568" i="4" s="1"/>
  <c r="O4568" i="4" a="1"/>
  <c r="O4568" i="4" s="1"/>
  <c r="L4556" i="4" a="1"/>
  <c r="L4556" i="4" s="1"/>
  <c r="O4556" i="4" a="1"/>
  <c r="O4556" i="4" s="1"/>
  <c r="L4544" i="4" a="1"/>
  <c r="L4544" i="4" s="1"/>
  <c r="O4544" i="4" a="1"/>
  <c r="O4544" i="4" s="1"/>
  <c r="L4532" i="4" a="1"/>
  <c r="L4532" i="4" s="1"/>
  <c r="O4532" i="4" a="1"/>
  <c r="O4532" i="4" s="1"/>
  <c r="L4520" i="4" a="1"/>
  <c r="L4520" i="4" s="1"/>
  <c r="O4520" i="4" a="1"/>
  <c r="O4520" i="4" s="1"/>
  <c r="L4508" i="4" a="1"/>
  <c r="L4508" i="4" s="1"/>
  <c r="O4508" i="4" a="1"/>
  <c r="O4508" i="4" s="1"/>
  <c r="L4496" i="4" a="1"/>
  <c r="L4496" i="4" s="1"/>
  <c r="O4496" i="4" a="1"/>
  <c r="O4496" i="4" s="1"/>
  <c r="L4484" i="4" a="1"/>
  <c r="L4484" i="4" s="1"/>
  <c r="O4484" i="4" a="1"/>
  <c r="O4484" i="4" s="1"/>
  <c r="L4472" i="4" a="1"/>
  <c r="L4472" i="4" s="1"/>
  <c r="O4472" i="4" a="1"/>
  <c r="O4472" i="4" s="1"/>
  <c r="L4460" i="4" a="1"/>
  <c r="L4460" i="4" s="1"/>
  <c r="O4460" i="4" a="1"/>
  <c r="O4460" i="4" s="1"/>
  <c r="L4448" i="4" a="1"/>
  <c r="L4448" i="4" s="1"/>
  <c r="O4448" i="4" a="1"/>
  <c r="O4448" i="4" s="1"/>
  <c r="L4436" i="4" a="1"/>
  <c r="L4436" i="4" s="1"/>
  <c r="O4436" i="4" a="1"/>
  <c r="O4436" i="4" s="1"/>
  <c r="O4424" i="4" a="1"/>
  <c r="O4424" i="4" s="1"/>
  <c r="L4424" i="4" a="1"/>
  <c r="L4424" i="4" s="1"/>
  <c r="L4412" i="4" a="1"/>
  <c r="L4412" i="4" s="1"/>
  <c r="O4412" i="4" a="1"/>
  <c r="O4412" i="4" s="1"/>
  <c r="L4400" i="4" a="1"/>
  <c r="L4400" i="4" s="1"/>
  <c r="O4400" i="4" a="1"/>
  <c r="O4400" i="4" s="1"/>
  <c r="L4388" i="4" a="1"/>
  <c r="L4388" i="4" s="1"/>
  <c r="O4388" i="4" a="1"/>
  <c r="O4388" i="4" s="1"/>
  <c r="L4376" i="4" a="1"/>
  <c r="L4376" i="4" s="1"/>
  <c r="O4376" i="4" a="1"/>
  <c r="O4376" i="4" s="1"/>
  <c r="L4364" i="4" a="1"/>
  <c r="L4364" i="4" s="1"/>
  <c r="O4364" i="4" a="1"/>
  <c r="O4364" i="4" s="1"/>
  <c r="L4352" i="4" a="1"/>
  <c r="L4352" i="4" s="1"/>
  <c r="O4352" i="4" a="1"/>
  <c r="O4352" i="4" s="1"/>
  <c r="L4340" i="4" a="1"/>
  <c r="L4340" i="4" s="1"/>
  <c r="O4340" i="4" a="1"/>
  <c r="O4340" i="4" s="1"/>
  <c r="L4328" i="4" a="1"/>
  <c r="L4328" i="4" s="1"/>
  <c r="O4328" i="4" a="1"/>
  <c r="O4328" i="4" s="1"/>
  <c r="L4316" i="4" a="1"/>
  <c r="L4316" i="4" s="1"/>
  <c r="O4316" i="4" a="1"/>
  <c r="O4316" i="4" s="1"/>
  <c r="L4304" i="4" a="1"/>
  <c r="L4304" i="4" s="1"/>
  <c r="O4304" i="4" a="1"/>
  <c r="O4304" i="4" s="1"/>
  <c r="L4292" i="4" a="1"/>
  <c r="L4292" i="4" s="1"/>
  <c r="O4292" i="4" a="1"/>
  <c r="O4292" i="4" s="1"/>
  <c r="L4280" i="4" a="1"/>
  <c r="L4280" i="4" s="1"/>
  <c r="O4280" i="4" a="1"/>
  <c r="O4280" i="4" s="1"/>
  <c r="L4268" i="4" a="1"/>
  <c r="L4268" i="4" s="1"/>
  <c r="O4268" i="4" a="1"/>
  <c r="O4268" i="4" s="1"/>
  <c r="L4256" i="4" a="1"/>
  <c r="L4256" i="4" s="1"/>
  <c r="O4256" i="4" a="1"/>
  <c r="O4256" i="4" s="1"/>
  <c r="L4244" i="4" a="1"/>
  <c r="L4244" i="4" s="1"/>
  <c r="O4244" i="4" a="1"/>
  <c r="O4244" i="4" s="1"/>
  <c r="L4232" i="4" a="1"/>
  <c r="L4232" i="4" s="1"/>
  <c r="O4232" i="4" a="1"/>
  <c r="O4232" i="4" s="1"/>
  <c r="L4220" i="4" a="1"/>
  <c r="L4220" i="4" s="1"/>
  <c r="O4220" i="4" a="1"/>
  <c r="O4220" i="4" s="1"/>
  <c r="L4208" i="4" a="1"/>
  <c r="L4208" i="4" s="1"/>
  <c r="O4208" i="4" a="1"/>
  <c r="O4208" i="4" s="1"/>
  <c r="L4196" i="4" a="1"/>
  <c r="L4196" i="4" s="1"/>
  <c r="O4196" i="4" a="1"/>
  <c r="O4196" i="4" s="1"/>
  <c r="L4184" i="4" a="1"/>
  <c r="L4184" i="4" s="1"/>
  <c r="O4184" i="4" a="1"/>
  <c r="O4184" i="4" s="1"/>
  <c r="L4172" i="4" a="1"/>
  <c r="L4172" i="4" s="1"/>
  <c r="O4172" i="4" a="1"/>
  <c r="O4172" i="4" s="1"/>
  <c r="L4160" i="4" a="1"/>
  <c r="L4160" i="4" s="1"/>
  <c r="O4160" i="4" a="1"/>
  <c r="O4160" i="4" s="1"/>
  <c r="L4148" i="4" a="1"/>
  <c r="L4148" i="4" s="1"/>
  <c r="O4148" i="4" a="1"/>
  <c r="O4148" i="4" s="1"/>
  <c r="L4136" i="4" a="1"/>
  <c r="L4136" i="4" s="1"/>
  <c r="O4136" i="4" a="1"/>
  <c r="O4136" i="4" s="1"/>
  <c r="L4124" i="4" a="1"/>
  <c r="L4124" i="4" s="1"/>
  <c r="O4124" i="4" a="1"/>
  <c r="O4124" i="4" s="1"/>
  <c r="L4112" i="4" a="1"/>
  <c r="L4112" i="4" s="1"/>
  <c r="O4112" i="4" a="1"/>
  <c r="O4112" i="4" s="1"/>
  <c r="L4100" i="4" a="1"/>
  <c r="L4100" i="4" s="1"/>
  <c r="O4100" i="4" a="1"/>
  <c r="O4100" i="4" s="1"/>
  <c r="L4088" i="4" a="1"/>
  <c r="L4088" i="4" s="1"/>
  <c r="O4088" i="4" a="1"/>
  <c r="O4088" i="4" s="1"/>
  <c r="P4088" i="4" s="1"/>
  <c r="L4076" i="4" a="1"/>
  <c r="L4076" i="4" s="1"/>
  <c r="O4076" i="4" a="1"/>
  <c r="O4076" i="4" s="1"/>
  <c r="P4076" i="4" s="1"/>
  <c r="L4064" i="4" a="1"/>
  <c r="L4064" i="4" s="1"/>
  <c r="O4064" i="4" a="1"/>
  <c r="O4064" i="4" s="1"/>
  <c r="P4064" i="4" s="1"/>
  <c r="L4052" i="4" a="1"/>
  <c r="L4052" i="4" s="1"/>
  <c r="O4052" i="4" a="1"/>
  <c r="O4052" i="4" s="1"/>
  <c r="P4052" i="4" s="1"/>
  <c r="L4040" i="4" a="1"/>
  <c r="L4040" i="4" s="1"/>
  <c r="O4040" i="4" a="1"/>
  <c r="O4040" i="4" s="1"/>
  <c r="L4028" i="4" a="1"/>
  <c r="L4028" i="4" s="1"/>
  <c r="O4028" i="4" a="1"/>
  <c r="O4028" i="4" s="1"/>
  <c r="L4016" i="4" a="1"/>
  <c r="L4016" i="4" s="1"/>
  <c r="O4016" i="4" a="1"/>
  <c r="O4016" i="4" s="1"/>
  <c r="L4004" i="4" a="1"/>
  <c r="L4004" i="4" s="1"/>
  <c r="O4004" i="4" a="1"/>
  <c r="O4004" i="4" s="1"/>
  <c r="L3992" i="4" a="1"/>
  <c r="L3992" i="4" s="1"/>
  <c r="O3992" i="4" a="1"/>
  <c r="O3992" i="4" s="1"/>
  <c r="L3980" i="4" a="1"/>
  <c r="L3980" i="4" s="1"/>
  <c r="O3980" i="4" a="1"/>
  <c r="O3980" i="4" s="1"/>
  <c r="L3968" i="4" a="1"/>
  <c r="L3968" i="4" s="1"/>
  <c r="O3968" i="4" a="1"/>
  <c r="O3968" i="4" s="1"/>
  <c r="L3956" i="4" a="1"/>
  <c r="L3956" i="4" s="1"/>
  <c r="O3956" i="4" a="1"/>
  <c r="O3956" i="4" s="1"/>
  <c r="L3944" i="4" a="1"/>
  <c r="L3944" i="4" s="1"/>
  <c r="O3944" i="4" a="1"/>
  <c r="O3944" i="4" s="1"/>
  <c r="L3932" i="4" a="1"/>
  <c r="L3932" i="4" s="1"/>
  <c r="O3932" i="4" a="1"/>
  <c r="O3932" i="4" s="1"/>
  <c r="L3920" i="4" a="1"/>
  <c r="L3920" i="4" s="1"/>
  <c r="O3920" i="4" a="1"/>
  <c r="O3920" i="4" s="1"/>
  <c r="L3908" i="4" a="1"/>
  <c r="L3908" i="4" s="1"/>
  <c r="O3908" i="4" a="1"/>
  <c r="O3908" i="4" s="1"/>
  <c r="L3896" i="4" a="1"/>
  <c r="L3896" i="4" s="1"/>
  <c r="O3896" i="4" a="1"/>
  <c r="O3896" i="4" s="1"/>
  <c r="L3884" i="4" a="1"/>
  <c r="L3884" i="4" s="1"/>
  <c r="O3884" i="4" a="1"/>
  <c r="O3884" i="4" s="1"/>
  <c r="L3872" i="4" a="1"/>
  <c r="L3872" i="4" s="1"/>
  <c r="O3872" i="4" a="1"/>
  <c r="O3872" i="4" s="1"/>
  <c r="L3860" i="4" a="1"/>
  <c r="L3860" i="4" s="1"/>
  <c r="O3860" i="4" a="1"/>
  <c r="O3860" i="4" s="1"/>
  <c r="L3848" i="4" a="1"/>
  <c r="L3848" i="4" s="1"/>
  <c r="O3848" i="4" a="1"/>
  <c r="O3848" i="4" s="1"/>
  <c r="L3836" i="4" a="1"/>
  <c r="L3836" i="4" s="1"/>
  <c r="O3836" i="4" a="1"/>
  <c r="O3836" i="4" s="1"/>
  <c r="L3824" i="4" a="1"/>
  <c r="L3824" i="4" s="1"/>
  <c r="O3824" i="4" a="1"/>
  <c r="O3824" i="4" s="1"/>
  <c r="L3812" i="4" a="1"/>
  <c r="L3812" i="4" s="1"/>
  <c r="O3812" i="4" a="1"/>
  <c r="O3812" i="4" s="1"/>
  <c r="L3800" i="4" a="1"/>
  <c r="L3800" i="4" s="1"/>
  <c r="O3800" i="4" a="1"/>
  <c r="O3800" i="4" s="1"/>
  <c r="L3788" i="4" a="1"/>
  <c r="L3788" i="4" s="1"/>
  <c r="O3788" i="4" a="1"/>
  <c r="O3788" i="4" s="1"/>
  <c r="L3776" i="4" a="1"/>
  <c r="L3776" i="4" s="1"/>
  <c r="O3776" i="4" a="1"/>
  <c r="O3776" i="4" s="1"/>
  <c r="L3764" i="4" a="1"/>
  <c r="L3764" i="4" s="1"/>
  <c r="O3764" i="4" a="1"/>
  <c r="O3764" i="4" s="1"/>
  <c r="L3752" i="4" a="1"/>
  <c r="L3752" i="4" s="1"/>
  <c r="O3752" i="4" a="1"/>
  <c r="O3752" i="4" s="1"/>
  <c r="L3740" i="4" a="1"/>
  <c r="L3740" i="4" s="1"/>
  <c r="O3740" i="4" a="1"/>
  <c r="O3740" i="4" s="1"/>
  <c r="O3728" i="4" a="1"/>
  <c r="O3728" i="4" s="1"/>
  <c r="L3728" i="4" a="1"/>
  <c r="L3728" i="4" s="1"/>
  <c r="L3716" i="4" a="1"/>
  <c r="L3716" i="4" s="1"/>
  <c r="O3716" i="4" a="1"/>
  <c r="O3716" i="4" s="1"/>
  <c r="L3704" i="4" a="1"/>
  <c r="L3704" i="4" s="1"/>
  <c r="O3704" i="4" a="1"/>
  <c r="O3704" i="4" s="1"/>
  <c r="L3692" i="4" a="1"/>
  <c r="L3692" i="4" s="1"/>
  <c r="O3692" i="4" a="1"/>
  <c r="O3692" i="4" s="1"/>
  <c r="L3680" i="4" a="1"/>
  <c r="L3680" i="4" s="1"/>
  <c r="O3680" i="4" a="1"/>
  <c r="O3680" i="4" s="1"/>
  <c r="L3668" i="4" a="1"/>
  <c r="L3668" i="4" s="1"/>
  <c r="O3668" i="4" a="1"/>
  <c r="O3668" i="4" s="1"/>
  <c r="L3656" i="4" a="1"/>
  <c r="L3656" i="4" s="1"/>
  <c r="O3656" i="4" a="1"/>
  <c r="O3656" i="4" s="1"/>
  <c r="L3644" i="4" a="1"/>
  <c r="L3644" i="4" s="1"/>
  <c r="O3644" i="4" a="1"/>
  <c r="O3644" i="4" s="1"/>
  <c r="L3632" i="4" a="1"/>
  <c r="L3632" i="4" s="1"/>
  <c r="O3632" i="4" a="1"/>
  <c r="O3632" i="4" s="1"/>
  <c r="P3632" i="4" s="1"/>
  <c r="L3620" i="4" a="1"/>
  <c r="L3620" i="4" s="1"/>
  <c r="O3620" i="4" a="1"/>
  <c r="O3620" i="4" s="1"/>
  <c r="P3620" i="4" s="1"/>
  <c r="L3608" i="4" a="1"/>
  <c r="L3608" i="4" s="1"/>
  <c r="O3608" i="4" a="1"/>
  <c r="O3608" i="4" s="1"/>
  <c r="L3596" i="4" a="1"/>
  <c r="L3596" i="4" s="1"/>
  <c r="O3596" i="4" a="1"/>
  <c r="O3596" i="4" s="1"/>
  <c r="L3584" i="4" a="1"/>
  <c r="L3584" i="4" s="1"/>
  <c r="O3584" i="4" a="1"/>
  <c r="O3584" i="4" s="1"/>
  <c r="L3572" i="4" a="1"/>
  <c r="L3572" i="4" s="1"/>
  <c r="O3572" i="4" a="1"/>
  <c r="O3572" i="4" s="1"/>
  <c r="L3560" i="4" a="1"/>
  <c r="L3560" i="4" s="1"/>
  <c r="O3560" i="4" a="1"/>
  <c r="O3560" i="4" s="1"/>
  <c r="L3548" i="4" a="1"/>
  <c r="L3548" i="4" s="1"/>
  <c r="O3548" i="4" a="1"/>
  <c r="O3548" i="4" s="1"/>
  <c r="L3536" i="4" a="1"/>
  <c r="L3536" i="4" s="1"/>
  <c r="O3536" i="4" a="1"/>
  <c r="O3536" i="4" s="1"/>
  <c r="L3524" i="4" a="1"/>
  <c r="L3524" i="4" s="1"/>
  <c r="O3524" i="4" a="1"/>
  <c r="O3524" i="4" s="1"/>
  <c r="L3512" i="4" a="1"/>
  <c r="L3512" i="4" s="1"/>
  <c r="O3512" i="4" a="1"/>
  <c r="O3512" i="4" s="1"/>
  <c r="L3500" i="4" a="1"/>
  <c r="L3500" i="4" s="1"/>
  <c r="O3500" i="4" a="1"/>
  <c r="O3500" i="4" s="1"/>
  <c r="L3488" i="4" a="1"/>
  <c r="L3488" i="4" s="1"/>
  <c r="O3488" i="4" a="1"/>
  <c r="O3488" i="4" s="1"/>
  <c r="L3476" i="4" a="1"/>
  <c r="L3476" i="4" s="1"/>
  <c r="O3476" i="4" a="1"/>
  <c r="O3476" i="4" s="1"/>
  <c r="L3464" i="4" a="1"/>
  <c r="L3464" i="4" s="1"/>
  <c r="O3464" i="4" a="1"/>
  <c r="O3464" i="4" s="1"/>
  <c r="L3452" i="4" a="1"/>
  <c r="L3452" i="4" s="1"/>
  <c r="O3452" i="4" a="1"/>
  <c r="O3452" i="4" s="1"/>
  <c r="L3440" i="4" a="1"/>
  <c r="L3440" i="4" s="1"/>
  <c r="O3440" i="4" a="1"/>
  <c r="O3440" i="4" s="1"/>
  <c r="L3428" i="4" a="1"/>
  <c r="L3428" i="4" s="1"/>
  <c r="O3428" i="4" a="1"/>
  <c r="O3428" i="4" s="1"/>
  <c r="L3416" i="4" a="1"/>
  <c r="L3416" i="4" s="1"/>
  <c r="O3416" i="4" a="1"/>
  <c r="O3416" i="4" s="1"/>
  <c r="L3404" i="4" a="1"/>
  <c r="L3404" i="4" s="1"/>
  <c r="O3404" i="4" a="1"/>
  <c r="O3404" i="4" s="1"/>
  <c r="L3392" i="4" a="1"/>
  <c r="L3392" i="4" s="1"/>
  <c r="O3392" i="4" a="1"/>
  <c r="O3392" i="4" s="1"/>
  <c r="L3380" i="4" a="1"/>
  <c r="L3380" i="4" s="1"/>
  <c r="O3380" i="4" a="1"/>
  <c r="O3380" i="4" s="1"/>
  <c r="L3368" i="4" a="1"/>
  <c r="L3368" i="4" s="1"/>
  <c r="O3368" i="4" a="1"/>
  <c r="O3368" i="4" s="1"/>
  <c r="L3356" i="4" a="1"/>
  <c r="L3356" i="4" s="1"/>
  <c r="O3356" i="4" a="1"/>
  <c r="O3356" i="4" s="1"/>
  <c r="L3344" i="4" a="1"/>
  <c r="L3344" i="4" s="1"/>
  <c r="O3344" i="4" a="1"/>
  <c r="O3344" i="4" s="1"/>
  <c r="L3332" i="4" a="1"/>
  <c r="L3332" i="4" s="1"/>
  <c r="O3332" i="4" a="1"/>
  <c r="O3332" i="4" s="1"/>
  <c r="L3320" i="4" a="1"/>
  <c r="L3320" i="4" s="1"/>
  <c r="O3320" i="4" a="1"/>
  <c r="O3320" i="4" s="1"/>
  <c r="P3320" i="4" s="1"/>
  <c r="L3308" i="4" a="1"/>
  <c r="L3308" i="4" s="1"/>
  <c r="O3308" i="4" a="1"/>
  <c r="O3308" i="4" s="1"/>
  <c r="L3296" i="4" a="1"/>
  <c r="L3296" i="4" s="1"/>
  <c r="O3296" i="4" a="1"/>
  <c r="O3296" i="4" s="1"/>
  <c r="P3296" i="4" s="1"/>
  <c r="L3284" i="4" a="1"/>
  <c r="L3284" i="4" s="1"/>
  <c r="O3284" i="4" a="1"/>
  <c r="O3284" i="4" s="1"/>
  <c r="L3272" i="4" a="1"/>
  <c r="L3272" i="4" s="1"/>
  <c r="O3272" i="4" a="1"/>
  <c r="O3272" i="4" s="1"/>
  <c r="L3260" i="4" a="1"/>
  <c r="L3260" i="4" s="1"/>
  <c r="O3260" i="4" a="1"/>
  <c r="O3260" i="4" s="1"/>
  <c r="L3248" i="4" a="1"/>
  <c r="L3248" i="4" s="1"/>
  <c r="O3248" i="4" a="1"/>
  <c r="O3248" i="4" s="1"/>
  <c r="L3236" i="4" a="1"/>
  <c r="L3236" i="4" s="1"/>
  <c r="O3236" i="4" a="1"/>
  <c r="O3236" i="4" s="1"/>
  <c r="L3224" i="4" a="1"/>
  <c r="L3224" i="4" s="1"/>
  <c r="O3224" i="4" a="1"/>
  <c r="O3224" i="4" s="1"/>
  <c r="L3212" i="4" a="1"/>
  <c r="L3212" i="4" s="1"/>
  <c r="O3212" i="4" a="1"/>
  <c r="O3212" i="4" s="1"/>
  <c r="L3200" i="4" a="1"/>
  <c r="L3200" i="4" s="1"/>
  <c r="O3200" i="4" a="1"/>
  <c r="O3200" i="4" s="1"/>
  <c r="L3188" i="4" a="1"/>
  <c r="L3188" i="4" s="1"/>
  <c r="O3188" i="4" a="1"/>
  <c r="O3188" i="4" s="1"/>
  <c r="L3176" i="4" a="1"/>
  <c r="L3176" i="4" s="1"/>
  <c r="O3176" i="4" a="1"/>
  <c r="O3176" i="4" s="1"/>
  <c r="L3164" i="4" a="1"/>
  <c r="L3164" i="4" s="1"/>
  <c r="O3164" i="4" a="1"/>
  <c r="O3164" i="4" s="1"/>
  <c r="L3152" i="4" a="1"/>
  <c r="L3152" i="4" s="1"/>
  <c r="O3152" i="4" a="1"/>
  <c r="O3152" i="4" s="1"/>
  <c r="L3140" i="4" a="1"/>
  <c r="L3140" i="4" s="1"/>
  <c r="O3140" i="4" a="1"/>
  <c r="O3140" i="4" s="1"/>
  <c r="L3128" i="4" a="1"/>
  <c r="L3128" i="4" s="1"/>
  <c r="O3128" i="4" a="1"/>
  <c r="O3128" i="4" s="1"/>
  <c r="L3116" i="4" a="1"/>
  <c r="L3116" i="4" s="1"/>
  <c r="O3116" i="4" a="1"/>
  <c r="O3116" i="4" s="1"/>
  <c r="L3104" i="4" a="1"/>
  <c r="L3104" i="4" s="1"/>
  <c r="O3104" i="4" a="1"/>
  <c r="O3104" i="4" s="1"/>
  <c r="L3092" i="4" a="1"/>
  <c r="L3092" i="4" s="1"/>
  <c r="O3092" i="4" a="1"/>
  <c r="O3092" i="4" s="1"/>
  <c r="L3080" i="4" a="1"/>
  <c r="L3080" i="4" s="1"/>
  <c r="O3080" i="4" a="1"/>
  <c r="O3080" i="4" s="1"/>
  <c r="L3068" i="4" a="1"/>
  <c r="L3068" i="4" s="1"/>
  <c r="O3068" i="4" a="1"/>
  <c r="O3068" i="4" s="1"/>
  <c r="L3056" i="4" a="1"/>
  <c r="L3056" i="4" s="1"/>
  <c r="O3056" i="4" a="1"/>
  <c r="O3056" i="4" s="1"/>
  <c r="L3044" i="4" a="1"/>
  <c r="L3044" i="4" s="1"/>
  <c r="O3044" i="4" a="1"/>
  <c r="O3044" i="4" s="1"/>
  <c r="L3032" i="4" a="1"/>
  <c r="L3032" i="4" s="1"/>
  <c r="O3032" i="4" a="1"/>
  <c r="O3032" i="4" s="1"/>
  <c r="L3020" i="4" a="1"/>
  <c r="L3020" i="4" s="1"/>
  <c r="O3020" i="4" a="1"/>
  <c r="O3020" i="4" s="1"/>
  <c r="L3008" i="4" a="1"/>
  <c r="L3008" i="4" s="1"/>
  <c r="O3008" i="4" a="1"/>
  <c r="O3008" i="4" s="1"/>
  <c r="L2996" i="4" a="1"/>
  <c r="L2996" i="4" s="1"/>
  <c r="O2996" i="4" a="1"/>
  <c r="O2996" i="4" s="1"/>
  <c r="L2984" i="4" a="1"/>
  <c r="L2984" i="4" s="1"/>
  <c r="O2984" i="4" a="1"/>
  <c r="O2984" i="4" s="1"/>
  <c r="L2972" i="4" a="1"/>
  <c r="L2972" i="4" s="1"/>
  <c r="O2972" i="4" a="1"/>
  <c r="O2972" i="4" s="1"/>
  <c r="L2960" i="4" a="1"/>
  <c r="L2960" i="4" s="1"/>
  <c r="O2960" i="4" a="1"/>
  <c r="O2960" i="4" s="1"/>
  <c r="L2948" i="4" a="1"/>
  <c r="L2948" i="4" s="1"/>
  <c r="O2948" i="4" a="1"/>
  <c r="O2948" i="4" s="1"/>
  <c r="L2936" i="4" a="1"/>
  <c r="L2936" i="4" s="1"/>
  <c r="O2936" i="4" a="1"/>
  <c r="O2936" i="4" s="1"/>
  <c r="L2924" i="4" a="1"/>
  <c r="L2924" i="4" s="1"/>
  <c r="O2924" i="4" a="1"/>
  <c r="O2924" i="4" s="1"/>
  <c r="L2912" i="4" a="1"/>
  <c r="L2912" i="4" s="1"/>
  <c r="O2912" i="4" a="1"/>
  <c r="O2912" i="4" s="1"/>
  <c r="L2900" i="4" a="1"/>
  <c r="L2900" i="4" s="1"/>
  <c r="O2900" i="4" a="1"/>
  <c r="O2900" i="4" s="1"/>
  <c r="L2888" i="4" a="1"/>
  <c r="L2888" i="4" s="1"/>
  <c r="O2888" i="4" a="1"/>
  <c r="O2888" i="4" s="1"/>
  <c r="L2876" i="4" a="1"/>
  <c r="L2876" i="4" s="1"/>
  <c r="O2876" i="4" a="1"/>
  <c r="O2876" i="4" s="1"/>
  <c r="L2864" i="4" a="1"/>
  <c r="L2864" i="4" s="1"/>
  <c r="O2864" i="4" a="1"/>
  <c r="O2864" i="4" s="1"/>
  <c r="L2852" i="4" a="1"/>
  <c r="L2852" i="4" s="1"/>
  <c r="O2852" i="4" a="1"/>
  <c r="O2852" i="4" s="1"/>
  <c r="L2840" i="4" a="1"/>
  <c r="L2840" i="4" s="1"/>
  <c r="O2840" i="4" a="1"/>
  <c r="O2840" i="4" s="1"/>
  <c r="L2828" i="4" a="1"/>
  <c r="L2828" i="4" s="1"/>
  <c r="O2828" i="4" a="1"/>
  <c r="O2828" i="4" s="1"/>
  <c r="L2816" i="4" a="1"/>
  <c r="L2816" i="4" s="1"/>
  <c r="O2816" i="4" a="1"/>
  <c r="O2816" i="4" s="1"/>
  <c r="L2804" i="4" a="1"/>
  <c r="L2804" i="4" s="1"/>
  <c r="O2804" i="4" a="1"/>
  <c r="O2804" i="4" s="1"/>
  <c r="L2792" i="4" a="1"/>
  <c r="L2792" i="4" s="1"/>
  <c r="O2792" i="4" a="1"/>
  <c r="O2792" i="4" s="1"/>
  <c r="L2780" i="4" a="1"/>
  <c r="L2780" i="4" s="1"/>
  <c r="O2780" i="4" a="1"/>
  <c r="O2780" i="4" s="1"/>
  <c r="L2768" i="4" a="1"/>
  <c r="L2768" i="4" s="1"/>
  <c r="O2768" i="4" a="1"/>
  <c r="O2768" i="4" s="1"/>
  <c r="L2756" i="4" a="1"/>
  <c r="L2756" i="4" s="1"/>
  <c r="O2756" i="4" a="1"/>
  <c r="O2756" i="4" s="1"/>
  <c r="L2744" i="4" a="1"/>
  <c r="L2744" i="4" s="1"/>
  <c r="O2744" i="4" a="1"/>
  <c r="O2744" i="4" s="1"/>
  <c r="L2732" i="4" a="1"/>
  <c r="L2732" i="4" s="1"/>
  <c r="O2732" i="4" a="1"/>
  <c r="O2732" i="4" s="1"/>
  <c r="L2720" i="4" a="1"/>
  <c r="L2720" i="4" s="1"/>
  <c r="O2720" i="4" a="1"/>
  <c r="O2720" i="4" s="1"/>
  <c r="P2720" i="4" s="1"/>
  <c r="L2708" i="4" a="1"/>
  <c r="L2708" i="4" s="1"/>
  <c r="O2708" i="4" a="1"/>
  <c r="O2708" i="4" s="1"/>
  <c r="L2696" i="4" a="1"/>
  <c r="L2696" i="4" s="1"/>
  <c r="O2696" i="4" a="1"/>
  <c r="O2696" i="4" s="1"/>
  <c r="L2684" i="4" a="1"/>
  <c r="L2684" i="4" s="1"/>
  <c r="O2684" i="4" a="1"/>
  <c r="O2684" i="4" s="1"/>
  <c r="L2672" i="4" a="1"/>
  <c r="L2672" i="4" s="1"/>
  <c r="O2672" i="4" a="1"/>
  <c r="O2672" i="4" s="1"/>
  <c r="L2660" i="4" a="1"/>
  <c r="L2660" i="4" s="1"/>
  <c r="O2660" i="4" a="1"/>
  <c r="O2660" i="4" s="1"/>
  <c r="L2648" i="4" a="1"/>
  <c r="L2648" i="4" s="1"/>
  <c r="O2648" i="4" a="1"/>
  <c r="O2648" i="4" s="1"/>
  <c r="L2636" i="4" a="1"/>
  <c r="L2636" i="4" s="1"/>
  <c r="O2636" i="4" a="1"/>
  <c r="O2636" i="4" s="1"/>
  <c r="L2624" i="4" a="1"/>
  <c r="L2624" i="4" s="1"/>
  <c r="O2624" i="4" a="1"/>
  <c r="O2624" i="4" s="1"/>
  <c r="L2612" i="4" a="1"/>
  <c r="L2612" i="4" s="1"/>
  <c r="O2612" i="4" a="1"/>
  <c r="O2612" i="4" s="1"/>
  <c r="L2600" i="4" a="1"/>
  <c r="L2600" i="4" s="1"/>
  <c r="O2600" i="4" a="1"/>
  <c r="O2600" i="4" s="1"/>
  <c r="L2588" i="4" a="1"/>
  <c r="L2588" i="4" s="1"/>
  <c r="O2588" i="4" a="1"/>
  <c r="O2588" i="4" s="1"/>
  <c r="L2576" i="4" a="1"/>
  <c r="L2576" i="4" s="1"/>
  <c r="O2576" i="4" a="1"/>
  <c r="O2576" i="4" s="1"/>
  <c r="L2564" i="4" a="1"/>
  <c r="L2564" i="4" s="1"/>
  <c r="O2564" i="4" a="1"/>
  <c r="O2564" i="4" s="1"/>
  <c r="L2552" i="4" a="1"/>
  <c r="L2552" i="4" s="1"/>
  <c r="O2552" i="4" a="1"/>
  <c r="O2552" i="4" s="1"/>
  <c r="L2540" i="4" a="1"/>
  <c r="L2540" i="4" s="1"/>
  <c r="O2540" i="4" a="1"/>
  <c r="O2540" i="4" s="1"/>
  <c r="L2528" i="4" a="1"/>
  <c r="L2528" i="4" s="1"/>
  <c r="O2528" i="4" a="1"/>
  <c r="O2528" i="4" s="1"/>
  <c r="L2516" i="4" a="1"/>
  <c r="L2516" i="4" s="1"/>
  <c r="O2516" i="4" a="1"/>
  <c r="O2516" i="4" s="1"/>
  <c r="L2504" i="4" a="1"/>
  <c r="L2504" i="4" s="1"/>
  <c r="O2504" i="4" a="1"/>
  <c r="O2504" i="4" s="1"/>
  <c r="L2492" i="4" a="1"/>
  <c r="L2492" i="4" s="1"/>
  <c r="O2492" i="4" a="1"/>
  <c r="O2492" i="4" s="1"/>
  <c r="L2480" i="4" a="1"/>
  <c r="L2480" i="4" s="1"/>
  <c r="O2480" i="4" a="1"/>
  <c r="O2480" i="4" s="1"/>
  <c r="L2468" i="4" a="1"/>
  <c r="L2468" i="4" s="1"/>
  <c r="O2468" i="4" a="1"/>
  <c r="O2468" i="4" s="1"/>
  <c r="L2456" i="4" a="1"/>
  <c r="L2456" i="4" s="1"/>
  <c r="O2456" i="4" a="1"/>
  <c r="O2456" i="4" s="1"/>
  <c r="L2444" i="4" a="1"/>
  <c r="L2444" i="4" s="1"/>
  <c r="O2444" i="4" a="1"/>
  <c r="O2444" i="4" s="1"/>
  <c r="L2432" i="4" a="1"/>
  <c r="L2432" i="4" s="1"/>
  <c r="O2432" i="4" a="1"/>
  <c r="O2432" i="4" s="1"/>
  <c r="L2420" i="4" a="1"/>
  <c r="L2420" i="4" s="1"/>
  <c r="O2420" i="4" a="1"/>
  <c r="O2420" i="4" s="1"/>
  <c r="L2408" i="4" a="1"/>
  <c r="L2408" i="4" s="1"/>
  <c r="O2408" i="4" a="1"/>
  <c r="O2408" i="4" s="1"/>
  <c r="L2396" i="4" a="1"/>
  <c r="L2396" i="4" s="1"/>
  <c r="O2396" i="4" a="1"/>
  <c r="O2396" i="4" s="1"/>
  <c r="L2384" i="4" a="1"/>
  <c r="L2384" i="4" s="1"/>
  <c r="O2384" i="4" a="1"/>
  <c r="O2384" i="4" s="1"/>
  <c r="L2372" i="4" a="1"/>
  <c r="L2372" i="4" s="1"/>
  <c r="O2372" i="4" a="1"/>
  <c r="O2372" i="4" s="1"/>
  <c r="P2372" i="4" s="1"/>
  <c r="L2360" i="4" a="1"/>
  <c r="L2360" i="4" s="1"/>
  <c r="O2360" i="4" a="1"/>
  <c r="O2360" i="4" s="1"/>
  <c r="P2360" i="4" s="1"/>
  <c r="L2348" i="4" a="1"/>
  <c r="L2348" i="4" s="1"/>
  <c r="O2348" i="4" a="1"/>
  <c r="O2348" i="4" s="1"/>
  <c r="L2336" i="4" a="1"/>
  <c r="L2336" i="4" s="1"/>
  <c r="O2336" i="4" a="1"/>
  <c r="O2336" i="4" s="1"/>
  <c r="L2324" i="4" a="1"/>
  <c r="L2324" i="4" s="1"/>
  <c r="O2324" i="4" a="1"/>
  <c r="O2324" i="4" s="1"/>
  <c r="L2312" i="4" a="1"/>
  <c r="L2312" i="4" s="1"/>
  <c r="O2312" i="4" a="1"/>
  <c r="O2312" i="4" s="1"/>
  <c r="L2300" i="4" a="1"/>
  <c r="L2300" i="4" s="1"/>
  <c r="O2300" i="4" a="1"/>
  <c r="O2300" i="4" s="1"/>
  <c r="L2288" i="4" a="1"/>
  <c r="L2288" i="4" s="1"/>
  <c r="O2288" i="4" a="1"/>
  <c r="O2288" i="4" s="1"/>
  <c r="L2276" i="4" a="1"/>
  <c r="L2276" i="4" s="1"/>
  <c r="O2276" i="4" a="1"/>
  <c r="O2276" i="4" s="1"/>
  <c r="L2264" i="4" a="1"/>
  <c r="L2264" i="4" s="1"/>
  <c r="O2264" i="4" a="1"/>
  <c r="O2264" i="4" s="1"/>
  <c r="L2252" i="4" a="1"/>
  <c r="L2252" i="4" s="1"/>
  <c r="O2252" i="4" a="1"/>
  <c r="O2252" i="4" s="1"/>
  <c r="L2240" i="4" a="1"/>
  <c r="L2240" i="4" s="1"/>
  <c r="O2240" i="4" a="1"/>
  <c r="O2240" i="4" s="1"/>
  <c r="L2228" i="4" a="1"/>
  <c r="L2228" i="4" s="1"/>
  <c r="O2228" i="4" a="1"/>
  <c r="O2228" i="4" s="1"/>
  <c r="L2216" i="4" a="1"/>
  <c r="L2216" i="4" s="1"/>
  <c r="O2216" i="4" a="1"/>
  <c r="O2216" i="4" s="1"/>
  <c r="L2204" i="4" a="1"/>
  <c r="L2204" i="4" s="1"/>
  <c r="O2204" i="4" a="1"/>
  <c r="O2204" i="4" s="1"/>
  <c r="L2192" i="4" a="1"/>
  <c r="L2192" i="4" s="1"/>
  <c r="O2192" i="4" a="1"/>
  <c r="O2192" i="4" s="1"/>
  <c r="L2180" i="4" a="1"/>
  <c r="L2180" i="4" s="1"/>
  <c r="O2180" i="4" a="1"/>
  <c r="O2180" i="4" s="1"/>
  <c r="L2168" i="4" a="1"/>
  <c r="L2168" i="4" s="1"/>
  <c r="O2168" i="4" a="1"/>
  <c r="O2168" i="4" s="1"/>
  <c r="L2156" i="4" a="1"/>
  <c r="L2156" i="4" s="1"/>
  <c r="O2156" i="4" a="1"/>
  <c r="O2156" i="4" s="1"/>
  <c r="L2144" i="4" a="1"/>
  <c r="L2144" i="4" s="1"/>
  <c r="O2144" i="4" a="1"/>
  <c r="O2144" i="4" s="1"/>
  <c r="L2132" i="4" a="1"/>
  <c r="L2132" i="4" s="1"/>
  <c r="O2132" i="4" a="1"/>
  <c r="O2132" i="4" s="1"/>
  <c r="L2120" i="4" a="1"/>
  <c r="L2120" i="4" s="1"/>
  <c r="O2120" i="4" a="1"/>
  <c r="O2120" i="4" s="1"/>
  <c r="L2108" i="4" a="1"/>
  <c r="L2108" i="4" s="1"/>
  <c r="O2108" i="4" a="1"/>
  <c r="O2108" i="4" s="1"/>
  <c r="L2096" i="4" a="1"/>
  <c r="L2096" i="4" s="1"/>
  <c r="O2096" i="4" a="1"/>
  <c r="O2096" i="4" s="1"/>
  <c r="L2084" i="4" a="1"/>
  <c r="L2084" i="4" s="1"/>
  <c r="O2084" i="4" a="1"/>
  <c r="O2084" i="4" s="1"/>
  <c r="L4999" i="4" a="1"/>
  <c r="L4999" i="4" s="1"/>
  <c r="O4999" i="4" a="1"/>
  <c r="O4999" i="4" s="1"/>
  <c r="L4987" i="4" a="1"/>
  <c r="L4987" i="4" s="1"/>
  <c r="O4987" i="4" a="1"/>
  <c r="O4987" i="4" s="1"/>
  <c r="L4975" i="4" a="1"/>
  <c r="L4975" i="4" s="1"/>
  <c r="O4975" i="4" a="1"/>
  <c r="O4975" i="4" s="1"/>
  <c r="L4963" i="4" a="1"/>
  <c r="L4963" i="4" s="1"/>
  <c r="O4963" i="4" a="1"/>
  <c r="O4963" i="4" s="1"/>
  <c r="L4951" i="4" a="1"/>
  <c r="L4951" i="4" s="1"/>
  <c r="O4951" i="4" a="1"/>
  <c r="O4951" i="4" s="1"/>
  <c r="L4939" i="4" a="1"/>
  <c r="L4939" i="4" s="1"/>
  <c r="O4939" i="4" a="1"/>
  <c r="O4939" i="4" s="1"/>
  <c r="L4927" i="4" a="1"/>
  <c r="L4927" i="4" s="1"/>
  <c r="O4927" i="4" a="1"/>
  <c r="O4927" i="4" s="1"/>
  <c r="L4915" i="4" a="1"/>
  <c r="L4915" i="4" s="1"/>
  <c r="O4915" i="4" a="1"/>
  <c r="O4915" i="4" s="1"/>
  <c r="O4903" i="4" a="1"/>
  <c r="O4903" i="4" s="1"/>
  <c r="L4903" i="4" a="1"/>
  <c r="L4903" i="4" s="1"/>
  <c r="O4891" i="4" a="1"/>
  <c r="O4891" i="4" s="1"/>
  <c r="L4891" i="4" a="1"/>
  <c r="L4891" i="4" s="1"/>
  <c r="L4879" i="4" a="1"/>
  <c r="L4879" i="4" s="1"/>
  <c r="O4879" i="4" a="1"/>
  <c r="O4879" i="4" s="1"/>
  <c r="L4867" i="4" a="1"/>
  <c r="L4867" i="4" s="1"/>
  <c r="O4867" i="4" a="1"/>
  <c r="O4867" i="4" s="1"/>
  <c r="L4855" i="4" a="1"/>
  <c r="L4855" i="4" s="1"/>
  <c r="O4855" i="4" a="1"/>
  <c r="O4855" i="4" s="1"/>
  <c r="L4843" i="4" a="1"/>
  <c r="L4843" i="4" s="1"/>
  <c r="O4843" i="4" a="1"/>
  <c r="O4843" i="4" s="1"/>
  <c r="L4831" i="4" a="1"/>
  <c r="L4831" i="4" s="1"/>
  <c r="O4831" i="4" a="1"/>
  <c r="O4831" i="4" s="1"/>
  <c r="L4819" i="4" a="1"/>
  <c r="L4819" i="4" s="1"/>
  <c r="O4819" i="4" a="1"/>
  <c r="O4819" i="4" s="1"/>
  <c r="L4807" i="4" a="1"/>
  <c r="L4807" i="4" s="1"/>
  <c r="O4807" i="4" a="1"/>
  <c r="O4807" i="4" s="1"/>
  <c r="L4795" i="4" a="1"/>
  <c r="L4795" i="4" s="1"/>
  <c r="O4795" i="4" a="1"/>
  <c r="O4795" i="4" s="1"/>
  <c r="L4783" i="4" a="1"/>
  <c r="L4783" i="4" s="1"/>
  <c r="O4783" i="4" a="1"/>
  <c r="O4783" i="4" s="1"/>
  <c r="L4771" i="4" a="1"/>
  <c r="L4771" i="4" s="1"/>
  <c r="O4771" i="4" a="1"/>
  <c r="O4771" i="4" s="1"/>
  <c r="L4759" i="4" a="1"/>
  <c r="L4759" i="4" s="1"/>
  <c r="O4759" i="4" a="1"/>
  <c r="O4759" i="4" s="1"/>
  <c r="L4747" i="4" a="1"/>
  <c r="L4747" i="4" s="1"/>
  <c r="O4747" i="4" a="1"/>
  <c r="O4747" i="4" s="1"/>
  <c r="L4735" i="4" a="1"/>
  <c r="L4735" i="4" s="1"/>
  <c r="O4735" i="4" a="1"/>
  <c r="O4735" i="4" s="1"/>
  <c r="L4723" i="4" a="1"/>
  <c r="L4723" i="4" s="1"/>
  <c r="O4723" i="4" a="1"/>
  <c r="O4723" i="4" s="1"/>
  <c r="O4711" i="4" a="1"/>
  <c r="O4711" i="4" s="1"/>
  <c r="L4711" i="4" a="1"/>
  <c r="L4711" i="4" s="1"/>
  <c r="L4699" i="4" a="1"/>
  <c r="L4699" i="4" s="1"/>
  <c r="O4699" i="4" a="1"/>
  <c r="O4699" i="4" s="1"/>
  <c r="L4687" i="4" a="1"/>
  <c r="L4687" i="4" s="1"/>
  <c r="O4687" i="4" a="1"/>
  <c r="O4687" i="4" s="1"/>
  <c r="L4675" i="4" a="1"/>
  <c r="L4675" i="4" s="1"/>
  <c r="O4675" i="4" a="1"/>
  <c r="O4675" i="4" s="1"/>
  <c r="L4663" i="4" a="1"/>
  <c r="L4663" i="4" s="1"/>
  <c r="O4663" i="4" a="1"/>
  <c r="O4663" i="4" s="1"/>
  <c r="L4651" i="4" a="1"/>
  <c r="L4651" i="4" s="1"/>
  <c r="O4651" i="4" a="1"/>
  <c r="O4651" i="4" s="1"/>
  <c r="L4639" i="4" a="1"/>
  <c r="L4639" i="4" s="1"/>
  <c r="O4639" i="4" a="1"/>
  <c r="O4639" i="4" s="1"/>
  <c r="L4627" i="4" a="1"/>
  <c r="L4627" i="4" s="1"/>
  <c r="O4627" i="4" a="1"/>
  <c r="O4627" i="4" s="1"/>
  <c r="L4615" i="4" a="1"/>
  <c r="L4615" i="4" s="1"/>
  <c r="O4615" i="4" a="1"/>
  <c r="O4615" i="4" s="1"/>
  <c r="L4603" i="4" a="1"/>
  <c r="L4603" i="4" s="1"/>
  <c r="O4603" i="4" a="1"/>
  <c r="O4603" i="4" s="1"/>
  <c r="L4591" i="4" a="1"/>
  <c r="L4591" i="4" s="1"/>
  <c r="O4591" i="4" a="1"/>
  <c r="O4591" i="4" s="1"/>
  <c r="L4579" i="4" a="1"/>
  <c r="L4579" i="4" s="1"/>
  <c r="O4579" i="4" a="1"/>
  <c r="O4579" i="4" s="1"/>
  <c r="L4567" i="4" a="1"/>
  <c r="L4567" i="4" s="1"/>
  <c r="O4567" i="4" a="1"/>
  <c r="O4567" i="4" s="1"/>
  <c r="L4555" i="4" a="1"/>
  <c r="L4555" i="4" s="1"/>
  <c r="O4555" i="4" a="1"/>
  <c r="O4555" i="4" s="1"/>
  <c r="L4543" i="4" a="1"/>
  <c r="L4543" i="4" s="1"/>
  <c r="O4543" i="4" a="1"/>
  <c r="O4543" i="4" s="1"/>
  <c r="L4531" i="4" a="1"/>
  <c r="L4531" i="4" s="1"/>
  <c r="O4531" i="4" a="1"/>
  <c r="O4531" i="4" s="1"/>
  <c r="L4519" i="4" a="1"/>
  <c r="L4519" i="4" s="1"/>
  <c r="O4519" i="4" a="1"/>
  <c r="O4519" i="4" s="1"/>
  <c r="L4507" i="4" a="1"/>
  <c r="L4507" i="4" s="1"/>
  <c r="O4507" i="4" a="1"/>
  <c r="O4507" i="4" s="1"/>
  <c r="L4495" i="4" a="1"/>
  <c r="L4495" i="4" s="1"/>
  <c r="O4495" i="4" a="1"/>
  <c r="O4495" i="4" s="1"/>
  <c r="L4483" i="4" a="1"/>
  <c r="L4483" i="4" s="1"/>
  <c r="O4483" i="4" a="1"/>
  <c r="O4483" i="4" s="1"/>
  <c r="L4471" i="4" a="1"/>
  <c r="L4471" i="4" s="1"/>
  <c r="O4471" i="4" a="1"/>
  <c r="O4471" i="4" s="1"/>
  <c r="L4459" i="4" a="1"/>
  <c r="L4459" i="4" s="1"/>
  <c r="O4459" i="4" a="1"/>
  <c r="O4459" i="4" s="1"/>
  <c r="L4447" i="4" a="1"/>
  <c r="L4447" i="4" s="1"/>
  <c r="O4447" i="4" a="1"/>
  <c r="O4447" i="4" s="1"/>
  <c r="L4435" i="4" a="1"/>
  <c r="L4435" i="4" s="1"/>
  <c r="O4435" i="4" a="1"/>
  <c r="O4435" i="4" s="1"/>
  <c r="L4423" i="4" a="1"/>
  <c r="L4423" i="4" s="1"/>
  <c r="O4423" i="4" a="1"/>
  <c r="O4423" i="4" s="1"/>
  <c r="L4411" i="4" a="1"/>
  <c r="L4411" i="4" s="1"/>
  <c r="O4411" i="4" a="1"/>
  <c r="O4411" i="4" s="1"/>
  <c r="L4399" i="4" a="1"/>
  <c r="L4399" i="4" s="1"/>
  <c r="O4399" i="4" a="1"/>
  <c r="O4399" i="4" s="1"/>
  <c r="L4387" i="4" a="1"/>
  <c r="L4387" i="4" s="1"/>
  <c r="O4387" i="4" a="1"/>
  <c r="O4387" i="4" s="1"/>
  <c r="O4375" i="4" a="1"/>
  <c r="O4375" i="4" s="1"/>
  <c r="L4375" i="4" a="1"/>
  <c r="L4375" i="4" s="1"/>
  <c r="O4363" i="4" a="1"/>
  <c r="O4363" i="4" s="1"/>
  <c r="L4363" i="4" a="1"/>
  <c r="L4363" i="4" s="1"/>
  <c r="O4351" i="4" a="1"/>
  <c r="O4351" i="4" s="1"/>
  <c r="L4351" i="4" a="1"/>
  <c r="L4351" i="4" s="1"/>
  <c r="O4339" i="4" a="1"/>
  <c r="O4339" i="4" s="1"/>
  <c r="L4339" i="4" a="1"/>
  <c r="L4339" i="4" s="1"/>
  <c r="O4327" i="4" a="1"/>
  <c r="O4327" i="4" s="1"/>
  <c r="L4327" i="4" a="1"/>
  <c r="L4327" i="4" s="1"/>
  <c r="O4315" i="4" a="1"/>
  <c r="O4315" i="4" s="1"/>
  <c r="L4315" i="4" a="1"/>
  <c r="L4315" i="4" s="1"/>
  <c r="O4303" i="4" a="1"/>
  <c r="O4303" i="4" s="1"/>
  <c r="P4303" i="4" s="1"/>
  <c r="L4303" i="4" a="1"/>
  <c r="L4303" i="4" s="1"/>
  <c r="O4291" i="4" a="1"/>
  <c r="O4291" i="4" s="1"/>
  <c r="L4291" i="4" a="1"/>
  <c r="L4291" i="4" s="1"/>
  <c r="O4279" i="4" a="1"/>
  <c r="O4279" i="4" s="1"/>
  <c r="L4279" i="4" a="1"/>
  <c r="L4279" i="4" s="1"/>
  <c r="O4267" i="4" a="1"/>
  <c r="O4267" i="4" s="1"/>
  <c r="L4267" i="4" a="1"/>
  <c r="L4267" i="4" s="1"/>
  <c r="O4255" i="4" a="1"/>
  <c r="O4255" i="4" s="1"/>
  <c r="L4255" i="4" a="1"/>
  <c r="L4255" i="4" s="1"/>
  <c r="O4243" i="4" a="1"/>
  <c r="O4243" i="4" s="1"/>
  <c r="L4243" i="4" a="1"/>
  <c r="L4243" i="4" s="1"/>
  <c r="O4231" i="4" a="1"/>
  <c r="O4231" i="4" s="1"/>
  <c r="L4231" i="4" a="1"/>
  <c r="L4231" i="4" s="1"/>
  <c r="O4219" i="4" a="1"/>
  <c r="O4219" i="4" s="1"/>
  <c r="L4219" i="4" a="1"/>
  <c r="L4219" i="4" s="1"/>
  <c r="O4207" i="4" a="1"/>
  <c r="O4207" i="4" s="1"/>
  <c r="L4207" i="4" a="1"/>
  <c r="L4207" i="4" s="1"/>
  <c r="O4195" i="4" a="1"/>
  <c r="O4195" i="4" s="1"/>
  <c r="L4195" i="4" a="1"/>
  <c r="L4195" i="4" s="1"/>
  <c r="O4183" i="4" a="1"/>
  <c r="O4183" i="4" s="1"/>
  <c r="L4183" i="4" a="1"/>
  <c r="L4183" i="4" s="1"/>
  <c r="O4171" i="4" a="1"/>
  <c r="O4171" i="4" s="1"/>
  <c r="L4171" i="4" a="1"/>
  <c r="L4171" i="4" s="1"/>
  <c r="O4159" i="4" a="1"/>
  <c r="O4159" i="4" s="1"/>
  <c r="L4159" i="4" a="1"/>
  <c r="L4159" i="4" s="1"/>
  <c r="O4147" i="4" a="1"/>
  <c r="O4147" i="4" s="1"/>
  <c r="L4147" i="4" a="1"/>
  <c r="L4147" i="4" s="1"/>
  <c r="O4135" i="4" a="1"/>
  <c r="O4135" i="4" s="1"/>
  <c r="L4135" i="4" a="1"/>
  <c r="L4135" i="4" s="1"/>
  <c r="O4123" i="4" a="1"/>
  <c r="O4123" i="4" s="1"/>
  <c r="L4123" i="4" a="1"/>
  <c r="L4123" i="4" s="1"/>
  <c r="O4111" i="4" a="1"/>
  <c r="O4111" i="4" s="1"/>
  <c r="L4111" i="4" a="1"/>
  <c r="L4111" i="4" s="1"/>
  <c r="O4099" i="4" a="1"/>
  <c r="O4099" i="4" s="1"/>
  <c r="L4099" i="4" a="1"/>
  <c r="L4099" i="4" s="1"/>
  <c r="O4087" i="4" a="1"/>
  <c r="O4087" i="4" s="1"/>
  <c r="P4087" i="4" s="1"/>
  <c r="L4087" i="4" a="1"/>
  <c r="L4087" i="4" s="1"/>
  <c r="O4075" i="4" a="1"/>
  <c r="O4075" i="4" s="1"/>
  <c r="P4075" i="4" s="1"/>
  <c r="L4075" i="4" a="1"/>
  <c r="L4075" i="4" s="1"/>
  <c r="O4063" i="4" a="1"/>
  <c r="O4063" i="4" s="1"/>
  <c r="L4063" i="4" a="1"/>
  <c r="L4063" i="4" s="1"/>
  <c r="O4051" i="4" a="1"/>
  <c r="O4051" i="4" s="1"/>
  <c r="P4051" i="4" s="1"/>
  <c r="L4051" i="4" a="1"/>
  <c r="L4051" i="4" s="1"/>
  <c r="O4039" i="4" a="1"/>
  <c r="O4039" i="4" s="1"/>
  <c r="L4039" i="4" a="1"/>
  <c r="L4039" i="4" s="1"/>
  <c r="O4027" i="4" a="1"/>
  <c r="O4027" i="4" s="1"/>
  <c r="L4027" i="4" a="1"/>
  <c r="L4027" i="4" s="1"/>
  <c r="O4015" i="4" a="1"/>
  <c r="O4015" i="4" s="1"/>
  <c r="L4015" i="4" a="1"/>
  <c r="L4015" i="4" s="1"/>
  <c r="O4003" i="4" a="1"/>
  <c r="O4003" i="4" s="1"/>
  <c r="L4003" i="4" a="1"/>
  <c r="L4003" i="4" s="1"/>
  <c r="O3991" i="4" a="1"/>
  <c r="O3991" i="4" s="1"/>
  <c r="L3991" i="4" a="1"/>
  <c r="L3991" i="4" s="1"/>
  <c r="O3979" i="4" a="1"/>
  <c r="O3979" i="4" s="1"/>
  <c r="L3979" i="4" a="1"/>
  <c r="L3979" i="4" s="1"/>
  <c r="O3967" i="4" a="1"/>
  <c r="O3967" i="4" s="1"/>
  <c r="L3967" i="4" a="1"/>
  <c r="L3967" i="4" s="1"/>
  <c r="O3955" i="4" a="1"/>
  <c r="O3955" i="4" s="1"/>
  <c r="L3955" i="4" a="1"/>
  <c r="L3955" i="4" s="1"/>
  <c r="O3943" i="4" a="1"/>
  <c r="O3943" i="4" s="1"/>
  <c r="L3943" i="4" a="1"/>
  <c r="L3943" i="4" s="1"/>
  <c r="O3931" i="4" a="1"/>
  <c r="O3931" i="4" s="1"/>
  <c r="L3931" i="4" a="1"/>
  <c r="L3931" i="4" s="1"/>
  <c r="O3919" i="4" a="1"/>
  <c r="O3919" i="4" s="1"/>
  <c r="L3919" i="4" a="1"/>
  <c r="L3919" i="4" s="1"/>
  <c r="O3907" i="4" a="1"/>
  <c r="O3907" i="4" s="1"/>
  <c r="L3907" i="4" a="1"/>
  <c r="L3907" i="4" s="1"/>
  <c r="O3895" i="4" a="1"/>
  <c r="O3895" i="4" s="1"/>
  <c r="L3895" i="4" a="1"/>
  <c r="L3895" i="4" s="1"/>
  <c r="O3883" i="4" a="1"/>
  <c r="O3883" i="4" s="1"/>
  <c r="L3883" i="4" a="1"/>
  <c r="L3883" i="4" s="1"/>
  <c r="O3871" i="4" a="1"/>
  <c r="O3871" i="4" s="1"/>
  <c r="L3871" i="4" a="1"/>
  <c r="L3871" i="4" s="1"/>
  <c r="O3859" i="4" a="1"/>
  <c r="O3859" i="4" s="1"/>
  <c r="L3859" i="4" a="1"/>
  <c r="L3859" i="4" s="1"/>
  <c r="O3847" i="4" a="1"/>
  <c r="O3847" i="4" s="1"/>
  <c r="L3847" i="4" a="1"/>
  <c r="L3847" i="4" s="1"/>
  <c r="O3835" i="4" a="1"/>
  <c r="O3835" i="4" s="1"/>
  <c r="L3835" i="4" a="1"/>
  <c r="L3835" i="4" s="1"/>
  <c r="O3823" i="4" a="1"/>
  <c r="O3823" i="4" s="1"/>
  <c r="L3823" i="4" a="1"/>
  <c r="L3823" i="4" s="1"/>
  <c r="O3811" i="4" a="1"/>
  <c r="O3811" i="4" s="1"/>
  <c r="L3811" i="4" a="1"/>
  <c r="L3811" i="4" s="1"/>
  <c r="O3799" i="4" a="1"/>
  <c r="O3799" i="4" s="1"/>
  <c r="L3799" i="4" a="1"/>
  <c r="L3799" i="4" s="1"/>
  <c r="O3787" i="4" a="1"/>
  <c r="O3787" i="4" s="1"/>
  <c r="L3787" i="4" a="1"/>
  <c r="L3787" i="4" s="1"/>
  <c r="O3775" i="4" a="1"/>
  <c r="O3775" i="4" s="1"/>
  <c r="L3775" i="4" a="1"/>
  <c r="L3775" i="4" s="1"/>
  <c r="O3763" i="4" a="1"/>
  <c r="O3763" i="4" s="1"/>
  <c r="L3763" i="4" a="1"/>
  <c r="L3763" i="4" s="1"/>
  <c r="O3751" i="4" a="1"/>
  <c r="O3751" i="4" s="1"/>
  <c r="L3751" i="4" a="1"/>
  <c r="L3751" i="4" s="1"/>
  <c r="O3739" i="4" a="1"/>
  <c r="O3739" i="4" s="1"/>
  <c r="L3739" i="4" a="1"/>
  <c r="L3739" i="4" s="1"/>
  <c r="L3727" i="4" a="1"/>
  <c r="L3727" i="4" s="1"/>
  <c r="O3727" i="4" a="1"/>
  <c r="O3727" i="4" s="1"/>
  <c r="L3715" i="4" a="1"/>
  <c r="L3715" i="4" s="1"/>
  <c r="O3715" i="4" a="1"/>
  <c r="O3715" i="4" s="1"/>
  <c r="L3703" i="4" a="1"/>
  <c r="L3703" i="4" s="1"/>
  <c r="O3703" i="4" a="1"/>
  <c r="O3703" i="4" s="1"/>
  <c r="L3691" i="4" a="1"/>
  <c r="L3691" i="4" s="1"/>
  <c r="O3691" i="4" a="1"/>
  <c r="O3691" i="4" s="1"/>
  <c r="L3679" i="4" a="1"/>
  <c r="L3679" i="4" s="1"/>
  <c r="O3679" i="4" a="1"/>
  <c r="O3679" i="4" s="1"/>
  <c r="L3667" i="4" a="1"/>
  <c r="L3667" i="4" s="1"/>
  <c r="O3667" i="4" a="1"/>
  <c r="O3667" i="4" s="1"/>
  <c r="L3655" i="4" a="1"/>
  <c r="L3655" i="4" s="1"/>
  <c r="O3655" i="4" a="1"/>
  <c r="O3655" i="4" s="1"/>
  <c r="P3655" i="4" s="1"/>
  <c r="L3643" i="4" a="1"/>
  <c r="L3643" i="4" s="1"/>
  <c r="O3643" i="4" a="1"/>
  <c r="O3643" i="4" s="1"/>
  <c r="L3631" i="4" a="1"/>
  <c r="L3631" i="4" s="1"/>
  <c r="O3631" i="4" a="1"/>
  <c r="O3631" i="4" s="1"/>
  <c r="L3619" i="4" a="1"/>
  <c r="L3619" i="4" s="1"/>
  <c r="O3619" i="4" a="1"/>
  <c r="O3619" i="4" s="1"/>
  <c r="P3619" i="4" s="1"/>
  <c r="L3607" i="4" a="1"/>
  <c r="L3607" i="4" s="1"/>
  <c r="O3607" i="4" a="1"/>
  <c r="O3607" i="4" s="1"/>
  <c r="L3595" i="4" a="1"/>
  <c r="L3595" i="4" s="1"/>
  <c r="O3595" i="4" a="1"/>
  <c r="O3595" i="4" s="1"/>
  <c r="L3583" i="4" a="1"/>
  <c r="L3583" i="4" s="1"/>
  <c r="O3583" i="4" a="1"/>
  <c r="O3583" i="4" s="1"/>
  <c r="L3571" i="4" a="1"/>
  <c r="L3571" i="4" s="1"/>
  <c r="O3571" i="4" a="1"/>
  <c r="O3571" i="4" s="1"/>
  <c r="L3559" i="4" a="1"/>
  <c r="L3559" i="4" s="1"/>
  <c r="O3559" i="4" a="1"/>
  <c r="O3559" i="4" s="1"/>
  <c r="L3547" i="4" a="1"/>
  <c r="L3547" i="4" s="1"/>
  <c r="O3547" i="4" a="1"/>
  <c r="O3547" i="4" s="1"/>
  <c r="L3535" i="4" a="1"/>
  <c r="L3535" i="4" s="1"/>
  <c r="O3535" i="4" a="1"/>
  <c r="O3535" i="4" s="1"/>
  <c r="L3523" i="4" a="1"/>
  <c r="L3523" i="4" s="1"/>
  <c r="O3523" i="4" a="1"/>
  <c r="O3523" i="4" s="1"/>
  <c r="L3511" i="4" a="1"/>
  <c r="L3511" i="4" s="1"/>
  <c r="O3511" i="4" a="1"/>
  <c r="O3511" i="4" s="1"/>
  <c r="L3499" i="4" a="1"/>
  <c r="L3499" i="4" s="1"/>
  <c r="O3499" i="4" a="1"/>
  <c r="O3499" i="4" s="1"/>
  <c r="L3487" i="4" a="1"/>
  <c r="L3487" i="4" s="1"/>
  <c r="O3487" i="4" a="1"/>
  <c r="O3487" i="4" s="1"/>
  <c r="L3475" i="4" a="1"/>
  <c r="L3475" i="4" s="1"/>
  <c r="O3475" i="4" a="1"/>
  <c r="O3475" i="4" s="1"/>
  <c r="L3463" i="4" a="1"/>
  <c r="L3463" i="4" s="1"/>
  <c r="O3463" i="4" a="1"/>
  <c r="O3463" i="4" s="1"/>
  <c r="L3451" i="4" a="1"/>
  <c r="L3451" i="4" s="1"/>
  <c r="O3451" i="4" a="1"/>
  <c r="O3451" i="4" s="1"/>
  <c r="L3439" i="4" a="1"/>
  <c r="L3439" i="4" s="1"/>
  <c r="O3439" i="4" a="1"/>
  <c r="O3439" i="4" s="1"/>
  <c r="L3427" i="4" a="1"/>
  <c r="L3427" i="4" s="1"/>
  <c r="O3427" i="4" a="1"/>
  <c r="O3427" i="4" s="1"/>
  <c r="L3415" i="4" a="1"/>
  <c r="L3415" i="4" s="1"/>
  <c r="O3415" i="4" a="1"/>
  <c r="O3415" i="4" s="1"/>
  <c r="L3403" i="4" a="1"/>
  <c r="L3403" i="4" s="1"/>
  <c r="O3403" i="4" a="1"/>
  <c r="O3403" i="4" s="1"/>
  <c r="L3391" i="4" a="1"/>
  <c r="L3391" i="4" s="1"/>
  <c r="O3391" i="4" a="1"/>
  <c r="O3391" i="4" s="1"/>
  <c r="L3379" i="4" a="1"/>
  <c r="L3379" i="4" s="1"/>
  <c r="O3379" i="4" a="1"/>
  <c r="O3379" i="4" s="1"/>
  <c r="L3367" i="4" a="1"/>
  <c r="L3367" i="4" s="1"/>
  <c r="O3367" i="4" a="1"/>
  <c r="O3367" i="4" s="1"/>
  <c r="L3355" i="4" a="1"/>
  <c r="L3355" i="4" s="1"/>
  <c r="O3355" i="4" a="1"/>
  <c r="O3355" i="4" s="1"/>
  <c r="L3343" i="4" a="1"/>
  <c r="L3343" i="4" s="1"/>
  <c r="O3343" i="4" a="1"/>
  <c r="O3343" i="4" s="1"/>
  <c r="L3331" i="4" a="1"/>
  <c r="L3331" i="4" s="1"/>
  <c r="O3331" i="4" a="1"/>
  <c r="O3331" i="4" s="1"/>
  <c r="L3319" i="4" a="1"/>
  <c r="L3319" i="4" s="1"/>
  <c r="O3319" i="4" a="1"/>
  <c r="O3319" i="4" s="1"/>
  <c r="P3319" i="4" s="1"/>
  <c r="L3307" i="4" a="1"/>
  <c r="L3307" i="4" s="1"/>
  <c r="O3307" i="4" a="1"/>
  <c r="O3307" i="4" s="1"/>
  <c r="L3295" i="4" a="1"/>
  <c r="L3295" i="4" s="1"/>
  <c r="O3295" i="4" a="1"/>
  <c r="O3295" i="4" s="1"/>
  <c r="P3295" i="4" s="1"/>
  <c r="L3283" i="4" a="1"/>
  <c r="L3283" i="4" s="1"/>
  <c r="O3283" i="4" a="1"/>
  <c r="O3283" i="4" s="1"/>
  <c r="L3271" i="4" a="1"/>
  <c r="L3271" i="4" s="1"/>
  <c r="O3271" i="4" a="1"/>
  <c r="O3271" i="4" s="1"/>
  <c r="L3259" i="4" a="1"/>
  <c r="L3259" i="4" s="1"/>
  <c r="O3259" i="4" a="1"/>
  <c r="O3259" i="4" s="1"/>
  <c r="P3259" i="4" s="1"/>
  <c r="L3247" i="4" a="1"/>
  <c r="L3247" i="4" s="1"/>
  <c r="O3247" i="4" a="1"/>
  <c r="O3247" i="4" s="1"/>
  <c r="L3235" i="4" a="1"/>
  <c r="L3235" i="4" s="1"/>
  <c r="O3235" i="4" a="1"/>
  <c r="O3235" i="4" s="1"/>
  <c r="L3223" i="4" a="1"/>
  <c r="L3223" i="4" s="1"/>
  <c r="O3223" i="4" a="1"/>
  <c r="O3223" i="4" s="1"/>
  <c r="L3211" i="4" a="1"/>
  <c r="L3211" i="4" s="1"/>
  <c r="O3211" i="4" a="1"/>
  <c r="O3211" i="4" s="1"/>
  <c r="L3199" i="4" a="1"/>
  <c r="L3199" i="4" s="1"/>
  <c r="O3199" i="4" a="1"/>
  <c r="O3199" i="4" s="1"/>
  <c r="L3187" i="4" a="1"/>
  <c r="L3187" i="4" s="1"/>
  <c r="O3187" i="4" a="1"/>
  <c r="O3187" i="4" s="1"/>
  <c r="L3175" i="4" a="1"/>
  <c r="L3175" i="4" s="1"/>
  <c r="O3175" i="4" a="1"/>
  <c r="O3175" i="4" s="1"/>
  <c r="L3163" i="4" a="1"/>
  <c r="L3163" i="4" s="1"/>
  <c r="O3163" i="4" a="1"/>
  <c r="O3163" i="4" s="1"/>
  <c r="L3151" i="4" a="1"/>
  <c r="L3151" i="4" s="1"/>
  <c r="O3151" i="4" a="1"/>
  <c r="O3151" i="4" s="1"/>
  <c r="L3139" i="4" a="1"/>
  <c r="L3139" i="4" s="1"/>
  <c r="O3139" i="4" a="1"/>
  <c r="O3139" i="4" s="1"/>
  <c r="L3127" i="4" a="1"/>
  <c r="L3127" i="4" s="1"/>
  <c r="O3127" i="4" a="1"/>
  <c r="O3127" i="4" s="1"/>
  <c r="L3115" i="4" a="1"/>
  <c r="L3115" i="4" s="1"/>
  <c r="O3115" i="4" a="1"/>
  <c r="O3115" i="4" s="1"/>
  <c r="L3103" i="4" a="1"/>
  <c r="L3103" i="4" s="1"/>
  <c r="O3103" i="4" a="1"/>
  <c r="O3103" i="4" s="1"/>
  <c r="L3091" i="4" a="1"/>
  <c r="L3091" i="4" s="1"/>
  <c r="O3091" i="4" a="1"/>
  <c r="O3091" i="4" s="1"/>
  <c r="L3079" i="4" a="1"/>
  <c r="L3079" i="4" s="1"/>
  <c r="O3079" i="4" a="1"/>
  <c r="O3079" i="4" s="1"/>
  <c r="L3067" i="4" a="1"/>
  <c r="L3067" i="4" s="1"/>
  <c r="O3067" i="4" a="1"/>
  <c r="O3067" i="4" s="1"/>
  <c r="L3055" i="4" a="1"/>
  <c r="L3055" i="4" s="1"/>
  <c r="O3055" i="4" a="1"/>
  <c r="O3055" i="4" s="1"/>
  <c r="L3043" i="4" a="1"/>
  <c r="L3043" i="4" s="1"/>
  <c r="O3043" i="4" a="1"/>
  <c r="O3043" i="4" s="1"/>
  <c r="L3031" i="4" a="1"/>
  <c r="L3031" i="4" s="1"/>
  <c r="O3031" i="4" a="1"/>
  <c r="O3031" i="4" s="1"/>
  <c r="L3019" i="4" a="1"/>
  <c r="L3019" i="4" s="1"/>
  <c r="O3019" i="4" a="1"/>
  <c r="O3019" i="4" s="1"/>
  <c r="L3007" i="4" a="1"/>
  <c r="L3007" i="4" s="1"/>
  <c r="O3007" i="4" a="1"/>
  <c r="O3007" i="4" s="1"/>
  <c r="L2995" i="4" a="1"/>
  <c r="L2995" i="4" s="1"/>
  <c r="O2995" i="4" a="1"/>
  <c r="O2995" i="4" s="1"/>
  <c r="L2983" i="4" a="1"/>
  <c r="L2983" i="4" s="1"/>
  <c r="O2983" i="4" a="1"/>
  <c r="O2983" i="4" s="1"/>
  <c r="L2971" i="4" a="1"/>
  <c r="L2971" i="4" s="1"/>
  <c r="O2971" i="4" a="1"/>
  <c r="O2971" i="4" s="1"/>
  <c r="L2959" i="4" a="1"/>
  <c r="L2959" i="4" s="1"/>
  <c r="O2959" i="4" a="1"/>
  <c r="O2959" i="4" s="1"/>
  <c r="L2947" i="4" a="1"/>
  <c r="L2947" i="4" s="1"/>
  <c r="O2947" i="4" a="1"/>
  <c r="O2947" i="4" s="1"/>
  <c r="L2935" i="4" a="1"/>
  <c r="L2935" i="4" s="1"/>
  <c r="O2935" i="4" a="1"/>
  <c r="O2935" i="4" s="1"/>
  <c r="L2923" i="4" a="1"/>
  <c r="L2923" i="4" s="1"/>
  <c r="O2923" i="4" a="1"/>
  <c r="O2923" i="4" s="1"/>
  <c r="L2911" i="4" a="1"/>
  <c r="L2911" i="4" s="1"/>
  <c r="O2911" i="4" a="1"/>
  <c r="O2911" i="4" s="1"/>
  <c r="L2899" i="4" a="1"/>
  <c r="L2899" i="4" s="1"/>
  <c r="O2899" i="4" a="1"/>
  <c r="O2899" i="4" s="1"/>
  <c r="L2887" i="4" a="1"/>
  <c r="L2887" i="4" s="1"/>
  <c r="O2887" i="4" a="1"/>
  <c r="O2887" i="4" s="1"/>
  <c r="L2875" i="4" a="1"/>
  <c r="L2875" i="4" s="1"/>
  <c r="O2875" i="4" a="1"/>
  <c r="O2875" i="4" s="1"/>
  <c r="L2863" i="4" a="1"/>
  <c r="L2863" i="4" s="1"/>
  <c r="O2863" i="4" a="1"/>
  <c r="O2863" i="4" s="1"/>
  <c r="L2851" i="4" a="1"/>
  <c r="L2851" i="4" s="1"/>
  <c r="O2851" i="4" a="1"/>
  <c r="O2851" i="4" s="1"/>
  <c r="L2839" i="4" a="1"/>
  <c r="L2839" i="4" s="1"/>
  <c r="O2839" i="4" a="1"/>
  <c r="O2839" i="4" s="1"/>
  <c r="L2827" i="4" a="1"/>
  <c r="L2827" i="4" s="1"/>
  <c r="O2827" i="4" a="1"/>
  <c r="O2827" i="4" s="1"/>
  <c r="L2815" i="4" a="1"/>
  <c r="L2815" i="4" s="1"/>
  <c r="O2815" i="4" a="1"/>
  <c r="O2815" i="4" s="1"/>
  <c r="L2803" i="4" a="1"/>
  <c r="L2803" i="4" s="1"/>
  <c r="O2803" i="4" a="1"/>
  <c r="O2803" i="4" s="1"/>
  <c r="L2791" i="4" a="1"/>
  <c r="L2791" i="4" s="1"/>
  <c r="O2791" i="4" a="1"/>
  <c r="O2791" i="4" s="1"/>
  <c r="L2779" i="4" a="1"/>
  <c r="L2779" i="4" s="1"/>
  <c r="O2779" i="4" a="1"/>
  <c r="O2779" i="4" s="1"/>
  <c r="L2767" i="4" a="1"/>
  <c r="L2767" i="4" s="1"/>
  <c r="O2767" i="4" a="1"/>
  <c r="O2767" i="4" s="1"/>
  <c r="L2755" i="4" a="1"/>
  <c r="L2755" i="4" s="1"/>
  <c r="O2755" i="4" a="1"/>
  <c r="O2755" i="4" s="1"/>
  <c r="L2743" i="4" a="1"/>
  <c r="L2743" i="4" s="1"/>
  <c r="O2743" i="4" a="1"/>
  <c r="O2743" i="4" s="1"/>
  <c r="L2731" i="4" a="1"/>
  <c r="L2731" i="4" s="1"/>
  <c r="O2731" i="4" a="1"/>
  <c r="O2731" i="4" s="1"/>
  <c r="L2719" i="4" a="1"/>
  <c r="L2719" i="4" s="1"/>
  <c r="O2719" i="4" a="1"/>
  <c r="O2719" i="4" s="1"/>
  <c r="P2719" i="4" s="1"/>
  <c r="L2707" i="4" a="1"/>
  <c r="L2707" i="4" s="1"/>
  <c r="O2707" i="4" a="1"/>
  <c r="O2707" i="4" s="1"/>
  <c r="L2695" i="4" a="1"/>
  <c r="L2695" i="4" s="1"/>
  <c r="O2695" i="4" a="1"/>
  <c r="O2695" i="4" s="1"/>
  <c r="L2683" i="4" a="1"/>
  <c r="L2683" i="4" s="1"/>
  <c r="O2683" i="4" a="1"/>
  <c r="O2683" i="4" s="1"/>
  <c r="L2671" i="4" a="1"/>
  <c r="L2671" i="4" s="1"/>
  <c r="O2671" i="4" a="1"/>
  <c r="O2671" i="4" s="1"/>
  <c r="L2659" i="4" a="1"/>
  <c r="L2659" i="4" s="1"/>
  <c r="O2659" i="4" a="1"/>
  <c r="O2659" i="4" s="1"/>
  <c r="L2647" i="4" a="1"/>
  <c r="L2647" i="4" s="1"/>
  <c r="O2647" i="4" a="1"/>
  <c r="O2647" i="4" s="1"/>
  <c r="L2635" i="4" a="1"/>
  <c r="L2635" i="4" s="1"/>
  <c r="O2635" i="4" a="1"/>
  <c r="O2635" i="4" s="1"/>
  <c r="L2623" i="4" a="1"/>
  <c r="L2623" i="4" s="1"/>
  <c r="O2623" i="4" a="1"/>
  <c r="O2623" i="4" s="1"/>
  <c r="L2611" i="4" a="1"/>
  <c r="L2611" i="4" s="1"/>
  <c r="O2611" i="4" a="1"/>
  <c r="O2611" i="4" s="1"/>
  <c r="L2599" i="4" a="1"/>
  <c r="L2599" i="4" s="1"/>
  <c r="O2599" i="4" a="1"/>
  <c r="O2599" i="4" s="1"/>
  <c r="L2587" i="4" a="1"/>
  <c r="L2587" i="4" s="1"/>
  <c r="O2587" i="4" a="1"/>
  <c r="O2587" i="4" s="1"/>
  <c r="L2575" i="4" a="1"/>
  <c r="L2575" i="4" s="1"/>
  <c r="O2575" i="4" a="1"/>
  <c r="O2575" i="4" s="1"/>
  <c r="L2563" i="4" a="1"/>
  <c r="L2563" i="4" s="1"/>
  <c r="O2563" i="4" a="1"/>
  <c r="O2563" i="4" s="1"/>
  <c r="O2551" i="4" a="1"/>
  <c r="O2551" i="4" s="1"/>
  <c r="L2551" i="4" a="1"/>
  <c r="L2551" i="4" s="1"/>
  <c r="L2539" i="4" a="1"/>
  <c r="L2539" i="4" s="1"/>
  <c r="O2539" i="4" a="1"/>
  <c r="O2539" i="4" s="1"/>
  <c r="L2527" i="4" a="1"/>
  <c r="L2527" i="4" s="1"/>
  <c r="O2527" i="4" a="1"/>
  <c r="O2527" i="4" s="1"/>
  <c r="L2515" i="4" a="1"/>
  <c r="L2515" i="4" s="1"/>
  <c r="O2515" i="4" a="1"/>
  <c r="O2515" i="4" s="1"/>
  <c r="L2503" i="4" a="1"/>
  <c r="L2503" i="4" s="1"/>
  <c r="O2503" i="4" a="1"/>
  <c r="O2503" i="4" s="1"/>
  <c r="L2491" i="4" a="1"/>
  <c r="L2491" i="4" s="1"/>
  <c r="O2491" i="4" a="1"/>
  <c r="O2491" i="4" s="1"/>
  <c r="L2479" i="4" a="1"/>
  <c r="L2479" i="4" s="1"/>
  <c r="O2479" i="4" a="1"/>
  <c r="O2479" i="4" s="1"/>
  <c r="L2467" i="4" a="1"/>
  <c r="L2467" i="4" s="1"/>
  <c r="O2467" i="4" a="1"/>
  <c r="O2467" i="4" s="1"/>
  <c r="L2455" i="4" a="1"/>
  <c r="L2455" i="4" s="1"/>
  <c r="O2455" i="4" a="1"/>
  <c r="O2455" i="4" s="1"/>
  <c r="L2443" i="4" a="1"/>
  <c r="L2443" i="4" s="1"/>
  <c r="O2443" i="4" a="1"/>
  <c r="O2443" i="4" s="1"/>
  <c r="L2431" i="4" a="1"/>
  <c r="L2431" i="4" s="1"/>
  <c r="O2431" i="4" a="1"/>
  <c r="O2431" i="4" s="1"/>
  <c r="L2419" i="4" a="1"/>
  <c r="L2419" i="4" s="1"/>
  <c r="O2419" i="4" a="1"/>
  <c r="O2419" i="4" s="1"/>
  <c r="L2407" i="4" a="1"/>
  <c r="L2407" i="4" s="1"/>
  <c r="O2407" i="4" a="1"/>
  <c r="O2407" i="4" s="1"/>
  <c r="L2395" i="4" a="1"/>
  <c r="L2395" i="4" s="1"/>
  <c r="O2395" i="4" a="1"/>
  <c r="O2395" i="4" s="1"/>
  <c r="L2383" i="4" a="1"/>
  <c r="L2383" i="4" s="1"/>
  <c r="O2383" i="4" a="1"/>
  <c r="O2383" i="4" s="1"/>
  <c r="L2371" i="4" a="1"/>
  <c r="L2371" i="4" s="1"/>
  <c r="O2371" i="4" a="1"/>
  <c r="O2371" i="4" s="1"/>
  <c r="P2371" i="4" s="1"/>
  <c r="L2359" i="4" a="1"/>
  <c r="L2359" i="4" s="1"/>
  <c r="O2359" i="4" a="1"/>
  <c r="O2359" i="4" s="1"/>
  <c r="L2347" i="4" a="1"/>
  <c r="L2347" i="4" s="1"/>
  <c r="O2347" i="4" a="1"/>
  <c r="O2347" i="4" s="1"/>
  <c r="L2335" i="4" a="1"/>
  <c r="L2335" i="4" s="1"/>
  <c r="O2335" i="4" a="1"/>
  <c r="O2335" i="4" s="1"/>
  <c r="L2323" i="4" a="1"/>
  <c r="L2323" i="4" s="1"/>
  <c r="O2323" i="4" a="1"/>
  <c r="O2323" i="4" s="1"/>
  <c r="L2311" i="4" a="1"/>
  <c r="L2311" i="4" s="1"/>
  <c r="O2311" i="4" a="1"/>
  <c r="O2311" i="4" s="1"/>
  <c r="L2299" i="4" a="1"/>
  <c r="L2299" i="4" s="1"/>
  <c r="O2299" i="4" a="1"/>
  <c r="O2299" i="4" s="1"/>
  <c r="L2287" i="4" a="1"/>
  <c r="L2287" i="4" s="1"/>
  <c r="O2287" i="4" a="1"/>
  <c r="O2287" i="4" s="1"/>
  <c r="L2275" i="4" a="1"/>
  <c r="L2275" i="4" s="1"/>
  <c r="O2275" i="4" a="1"/>
  <c r="O2275" i="4" s="1"/>
  <c r="L2263" i="4" a="1"/>
  <c r="L2263" i="4" s="1"/>
  <c r="O2263" i="4" a="1"/>
  <c r="O2263" i="4" s="1"/>
  <c r="L2251" i="4" a="1"/>
  <c r="L2251" i="4" s="1"/>
  <c r="O2251" i="4" a="1"/>
  <c r="O2251" i="4" s="1"/>
  <c r="L2239" i="4" a="1"/>
  <c r="L2239" i="4" s="1"/>
  <c r="O2239" i="4" a="1"/>
  <c r="O2239" i="4" s="1"/>
  <c r="P2239" i="4" s="1"/>
  <c r="L2227" i="4" a="1"/>
  <c r="L2227" i="4" s="1"/>
  <c r="O2227" i="4" a="1"/>
  <c r="O2227" i="4" s="1"/>
  <c r="O2215" i="4" a="1"/>
  <c r="O2215" i="4" s="1"/>
  <c r="L2215" i="4" a="1"/>
  <c r="L2215" i="4" s="1"/>
  <c r="L2203" i="4" a="1"/>
  <c r="L2203" i="4" s="1"/>
  <c r="O2203" i="4" a="1"/>
  <c r="O2203" i="4" s="1"/>
  <c r="L2191" i="4" a="1"/>
  <c r="L2191" i="4" s="1"/>
  <c r="O2191" i="4" a="1"/>
  <c r="O2191" i="4" s="1"/>
  <c r="L2179" i="4" a="1"/>
  <c r="L2179" i="4" s="1"/>
  <c r="O2179" i="4" a="1"/>
  <c r="O2179" i="4" s="1"/>
  <c r="L2167" i="4" a="1"/>
  <c r="L2167" i="4" s="1"/>
  <c r="O2167" i="4" a="1"/>
  <c r="O2167" i="4" s="1"/>
  <c r="L2155" i="4" a="1"/>
  <c r="L2155" i="4" s="1"/>
  <c r="O2155" i="4" a="1"/>
  <c r="O2155" i="4" s="1"/>
  <c r="L2143" i="4" a="1"/>
  <c r="L2143" i="4" s="1"/>
  <c r="O2143" i="4" a="1"/>
  <c r="O2143" i="4" s="1"/>
  <c r="L2131" i="4" a="1"/>
  <c r="L2131" i="4" s="1"/>
  <c r="O2131" i="4" a="1"/>
  <c r="O2131" i="4" s="1"/>
  <c r="L2119" i="4" a="1"/>
  <c r="L2119" i="4" s="1"/>
  <c r="O2119" i="4" a="1"/>
  <c r="O2119" i="4" s="1"/>
  <c r="L2107" i="4" a="1"/>
  <c r="L2107" i="4" s="1"/>
  <c r="O2107" i="4" a="1"/>
  <c r="O2107" i="4" s="1"/>
  <c r="L2095" i="4" a="1"/>
  <c r="L2095" i="4" s="1"/>
  <c r="O2095" i="4" a="1"/>
  <c r="O2095" i="4" s="1"/>
  <c r="L2083" i="4" a="1"/>
  <c r="L2083" i="4" s="1"/>
  <c r="O2083" i="4" a="1"/>
  <c r="O2083" i="4" s="1"/>
  <c r="L2071" i="4" a="1"/>
  <c r="L2071" i="4" s="1"/>
  <c r="O2071" i="4" a="1"/>
  <c r="O2071" i="4" s="1"/>
  <c r="L2059" i="4" a="1"/>
  <c r="L2059" i="4" s="1"/>
  <c r="O2059" i="4" a="1"/>
  <c r="O2059" i="4" s="1"/>
  <c r="L2047" i="4" a="1"/>
  <c r="L2047" i="4" s="1"/>
  <c r="O2047" i="4" a="1"/>
  <c r="O2047" i="4" s="1"/>
  <c r="L2035" i="4" a="1"/>
  <c r="L2035" i="4" s="1"/>
  <c r="O2035" i="4" a="1"/>
  <c r="O2035" i="4" s="1"/>
  <c r="L2023" i="4" a="1"/>
  <c r="L2023" i="4" s="1"/>
  <c r="O2023" i="4" a="1"/>
  <c r="O2023" i="4" s="1"/>
  <c r="L2011" i="4" a="1"/>
  <c r="L2011" i="4" s="1"/>
  <c r="O2011" i="4" a="1"/>
  <c r="O2011" i="4" s="1"/>
  <c r="L1999" i="4" a="1"/>
  <c r="L1999" i="4" s="1"/>
  <c r="O1999" i="4" a="1"/>
  <c r="O1999" i="4" s="1"/>
  <c r="L1987" i="4" a="1"/>
  <c r="L1987" i="4" s="1"/>
  <c r="O1987" i="4" a="1"/>
  <c r="O1987" i="4" s="1"/>
  <c r="L1975" i="4" a="1"/>
  <c r="L1975" i="4" s="1"/>
  <c r="O1975" i="4" a="1"/>
  <c r="O1975" i="4" s="1"/>
  <c r="L1963" i="4" a="1"/>
  <c r="L1963" i="4" s="1"/>
  <c r="O1963" i="4" a="1"/>
  <c r="O1963" i="4" s="1"/>
  <c r="L1951" i="4" a="1"/>
  <c r="L1951" i="4" s="1"/>
  <c r="O1951" i="4" a="1"/>
  <c r="O1951" i="4" s="1"/>
  <c r="L1939" i="4" a="1"/>
  <c r="L1939" i="4" s="1"/>
  <c r="O1939" i="4" a="1"/>
  <c r="O1939" i="4" s="1"/>
  <c r="L1927" i="4" a="1"/>
  <c r="L1927" i="4" s="1"/>
  <c r="O1927" i="4" a="1"/>
  <c r="O1927" i="4" s="1"/>
  <c r="L1915" i="4" a="1"/>
  <c r="L1915" i="4" s="1"/>
  <c r="O1915" i="4" a="1"/>
  <c r="O1915" i="4" s="1"/>
  <c r="L1903" i="4" a="1"/>
  <c r="L1903" i="4" s="1"/>
  <c r="O1903" i="4" a="1"/>
  <c r="O1903" i="4" s="1"/>
  <c r="L1891" i="4" a="1"/>
  <c r="L1891" i="4" s="1"/>
  <c r="O1891" i="4" a="1"/>
  <c r="O1891" i="4" s="1"/>
  <c r="L1879" i="4" a="1"/>
  <c r="L1879" i="4" s="1"/>
  <c r="O1879" i="4" a="1"/>
  <c r="O1879" i="4" s="1"/>
  <c r="L1867" i="4" a="1"/>
  <c r="L1867" i="4" s="1"/>
  <c r="O1867" i="4" a="1"/>
  <c r="O1867" i="4" s="1"/>
  <c r="L1855" i="4" a="1"/>
  <c r="L1855" i="4" s="1"/>
  <c r="O1855" i="4" a="1"/>
  <c r="O1855" i="4" s="1"/>
  <c r="L1843" i="4" a="1"/>
  <c r="L1843" i="4" s="1"/>
  <c r="O1843" i="4" a="1"/>
  <c r="O1843" i="4" s="1"/>
  <c r="L1831" i="4" a="1"/>
  <c r="L1831" i="4" s="1"/>
  <c r="O1831" i="4" a="1"/>
  <c r="O1831" i="4" s="1"/>
  <c r="L1819" i="4" a="1"/>
  <c r="L1819" i="4" s="1"/>
  <c r="O1819" i="4" a="1"/>
  <c r="O1819" i="4" s="1"/>
  <c r="L1807" i="4" a="1"/>
  <c r="L1807" i="4" s="1"/>
  <c r="O1807" i="4" a="1"/>
  <c r="O1807" i="4" s="1"/>
  <c r="L1795" i="4" a="1"/>
  <c r="L1795" i="4" s="1"/>
  <c r="O1795" i="4" a="1"/>
  <c r="O1795" i="4" s="1"/>
  <c r="L1783" i="4" a="1"/>
  <c r="L1783" i="4" s="1"/>
  <c r="O1783" i="4" a="1"/>
  <c r="O1783" i="4" s="1"/>
  <c r="L1771" i="4" a="1"/>
  <c r="L1771" i="4" s="1"/>
  <c r="O1771" i="4" a="1"/>
  <c r="O1771" i="4" s="1"/>
  <c r="L1759" i="4" a="1"/>
  <c r="L1759" i="4" s="1"/>
  <c r="O1759" i="4" a="1"/>
  <c r="O1759" i="4" s="1"/>
  <c r="L1747" i="4" a="1"/>
  <c r="L1747" i="4" s="1"/>
  <c r="O1747" i="4" a="1"/>
  <c r="O1747" i="4" s="1"/>
  <c r="L1735" i="4" a="1"/>
  <c r="L1735" i="4" s="1"/>
  <c r="O1735" i="4" a="1"/>
  <c r="O1735" i="4" s="1"/>
  <c r="L1723" i="4" a="1"/>
  <c r="L1723" i="4" s="1"/>
  <c r="O1723" i="4" a="1"/>
  <c r="O1723" i="4" s="1"/>
  <c r="L1711" i="4" a="1"/>
  <c r="L1711" i="4" s="1"/>
  <c r="O1711" i="4" a="1"/>
  <c r="O1711" i="4" s="1"/>
  <c r="L1699" i="4" a="1"/>
  <c r="L1699" i="4" s="1"/>
  <c r="O1699" i="4" a="1"/>
  <c r="O1699" i="4" s="1"/>
  <c r="L1687" i="4" a="1"/>
  <c r="L1687" i="4" s="1"/>
  <c r="O1687" i="4" a="1"/>
  <c r="O1687" i="4" s="1"/>
  <c r="L1675" i="4" a="1"/>
  <c r="L1675" i="4" s="1"/>
  <c r="O1675" i="4" a="1"/>
  <c r="O1675" i="4" s="1"/>
  <c r="L1663" i="4" a="1"/>
  <c r="L1663" i="4" s="1"/>
  <c r="O1663" i="4" a="1"/>
  <c r="O1663" i="4" s="1"/>
  <c r="L1651" i="4" a="1"/>
  <c r="L1651" i="4" s="1"/>
  <c r="O1651" i="4" a="1"/>
  <c r="O1651" i="4" s="1"/>
  <c r="L1639" i="4" a="1"/>
  <c r="L1639" i="4" s="1"/>
  <c r="O1639" i="4" a="1"/>
  <c r="O1639" i="4" s="1"/>
  <c r="L1627" i="4" a="1"/>
  <c r="L1627" i="4" s="1"/>
  <c r="O1627" i="4" a="1"/>
  <c r="O1627" i="4" s="1"/>
  <c r="L1615" i="4" a="1"/>
  <c r="L1615" i="4" s="1"/>
  <c r="O1615" i="4" a="1"/>
  <c r="O1615" i="4" s="1"/>
  <c r="L1603" i="4" a="1"/>
  <c r="L1603" i="4" s="1"/>
  <c r="O1603" i="4" a="1"/>
  <c r="O1603" i="4" s="1"/>
  <c r="L1591" i="4" a="1"/>
  <c r="L1591" i="4" s="1"/>
  <c r="O1591" i="4" a="1"/>
  <c r="O1591" i="4" s="1"/>
  <c r="L1579" i="4" a="1"/>
  <c r="L1579" i="4" s="1"/>
  <c r="O1579" i="4" a="1"/>
  <c r="O1579" i="4" s="1"/>
  <c r="L1567" i="4" a="1"/>
  <c r="L1567" i="4" s="1"/>
  <c r="O1567" i="4" a="1"/>
  <c r="O1567" i="4" s="1"/>
  <c r="L1555" i="4" a="1"/>
  <c r="L1555" i="4" s="1"/>
  <c r="O1555" i="4" a="1"/>
  <c r="O1555" i="4" s="1"/>
  <c r="L1543" i="4" a="1"/>
  <c r="L1543" i="4" s="1"/>
  <c r="O1543" i="4" a="1"/>
  <c r="O1543" i="4" s="1"/>
  <c r="L1531" i="4" a="1"/>
  <c r="L1531" i="4" s="1"/>
  <c r="O1531" i="4" a="1"/>
  <c r="O1531" i="4" s="1"/>
  <c r="L1519" i="4" a="1"/>
  <c r="L1519" i="4" s="1"/>
  <c r="O1519" i="4" a="1"/>
  <c r="O1519" i="4" s="1"/>
  <c r="L1507" i="4" a="1"/>
  <c r="L1507" i="4" s="1"/>
  <c r="O1507" i="4" a="1"/>
  <c r="O1507" i="4" s="1"/>
  <c r="L1495" i="4" a="1"/>
  <c r="L1495" i="4" s="1"/>
  <c r="O1495" i="4" a="1"/>
  <c r="O1495" i="4" s="1"/>
  <c r="L1483" i="4" a="1"/>
  <c r="L1483" i="4" s="1"/>
  <c r="O1483" i="4" a="1"/>
  <c r="O1483" i="4" s="1"/>
  <c r="L1471" i="4" a="1"/>
  <c r="L1471" i="4" s="1"/>
  <c r="O1471" i="4" a="1"/>
  <c r="O1471" i="4" s="1"/>
  <c r="L1459" i="4" a="1"/>
  <c r="L1459" i="4" s="1"/>
  <c r="O1459" i="4" a="1"/>
  <c r="O1459" i="4" s="1"/>
  <c r="L1447" i="4" a="1"/>
  <c r="L1447" i="4" s="1"/>
  <c r="O1447" i="4" a="1"/>
  <c r="O1447" i="4" s="1"/>
  <c r="L1435" i="4" a="1"/>
  <c r="L1435" i="4" s="1"/>
  <c r="O1435" i="4" a="1"/>
  <c r="O1435" i="4" s="1"/>
  <c r="L1423" i="4" a="1"/>
  <c r="L1423" i="4" s="1"/>
  <c r="O1423" i="4" a="1"/>
  <c r="O1423" i="4" s="1"/>
  <c r="L1411" i="4" a="1"/>
  <c r="L1411" i="4" s="1"/>
  <c r="O1411" i="4" a="1"/>
  <c r="O1411" i="4" s="1"/>
  <c r="L1399" i="4" a="1"/>
  <c r="L1399" i="4" s="1"/>
  <c r="O1399" i="4" a="1"/>
  <c r="O1399" i="4" s="1"/>
  <c r="L1387" i="4" a="1"/>
  <c r="L1387" i="4" s="1"/>
  <c r="O1387" i="4" a="1"/>
  <c r="O1387" i="4" s="1"/>
  <c r="L1375" i="4" a="1"/>
  <c r="L1375" i="4" s="1"/>
  <c r="O1375" i="4" a="1"/>
  <c r="O1375" i="4" s="1"/>
  <c r="L1363" i="4" a="1"/>
  <c r="L1363" i="4" s="1"/>
  <c r="O1363" i="4" a="1"/>
  <c r="O1363" i="4" s="1"/>
  <c r="L1351" i="4" a="1"/>
  <c r="L1351" i="4" s="1"/>
  <c r="O1351" i="4" a="1"/>
  <c r="O1351" i="4" s="1"/>
  <c r="L1339" i="4" a="1"/>
  <c r="L1339" i="4" s="1"/>
  <c r="O1339" i="4" a="1"/>
  <c r="O1339" i="4" s="1"/>
  <c r="L1327" i="4" a="1"/>
  <c r="L1327" i="4" s="1"/>
  <c r="O1327" i="4" a="1"/>
  <c r="O1327" i="4" s="1"/>
  <c r="L1315" i="4" a="1"/>
  <c r="L1315" i="4" s="1"/>
  <c r="O1315" i="4" a="1"/>
  <c r="O1315" i="4" s="1"/>
  <c r="L1303" i="4" a="1"/>
  <c r="L1303" i="4" s="1"/>
  <c r="O1303" i="4" a="1"/>
  <c r="O1303" i="4" s="1"/>
  <c r="L1291" i="4" a="1"/>
  <c r="L1291" i="4" s="1"/>
  <c r="O1291" i="4" a="1"/>
  <c r="O1291" i="4" s="1"/>
  <c r="L1279" i="4" a="1"/>
  <c r="L1279" i="4" s="1"/>
  <c r="O1279" i="4" a="1"/>
  <c r="O1279" i="4" s="1"/>
  <c r="L1267" i="4" a="1"/>
  <c r="L1267" i="4" s="1"/>
  <c r="O1267" i="4" a="1"/>
  <c r="O1267" i="4" s="1"/>
  <c r="L1255" i="4" a="1"/>
  <c r="L1255" i="4" s="1"/>
  <c r="O1255" i="4" a="1"/>
  <c r="O1255" i="4" s="1"/>
  <c r="L1243" i="4" a="1"/>
  <c r="L1243" i="4" s="1"/>
  <c r="O1243" i="4" a="1"/>
  <c r="O1243" i="4" s="1"/>
  <c r="L1231" i="4" a="1"/>
  <c r="L1231" i="4" s="1"/>
  <c r="O1231" i="4" a="1"/>
  <c r="O1231" i="4" s="1"/>
  <c r="L1219" i="4" a="1"/>
  <c r="L1219" i="4" s="1"/>
  <c r="O1219" i="4" a="1"/>
  <c r="O1219" i="4" s="1"/>
  <c r="L1207" i="4" a="1"/>
  <c r="L1207" i="4" s="1"/>
  <c r="O1207" i="4" a="1"/>
  <c r="O1207" i="4" s="1"/>
  <c r="L1195" i="4" a="1"/>
  <c r="L1195" i="4" s="1"/>
  <c r="O1195" i="4" a="1"/>
  <c r="O1195" i="4" s="1"/>
  <c r="L1183" i="4" a="1"/>
  <c r="L1183" i="4" s="1"/>
  <c r="O1183" i="4" a="1"/>
  <c r="O1183" i="4" s="1"/>
  <c r="L1171" i="4" a="1"/>
  <c r="L1171" i="4" s="1"/>
  <c r="O1171" i="4" a="1"/>
  <c r="O1171" i="4" s="1"/>
  <c r="L1159" i="4" a="1"/>
  <c r="L1159" i="4" s="1"/>
  <c r="O1159" i="4" a="1"/>
  <c r="O1159" i="4" s="1"/>
  <c r="L1147" i="4" a="1"/>
  <c r="L1147" i="4" s="1"/>
  <c r="O1147" i="4" a="1"/>
  <c r="O1147" i="4" s="1"/>
  <c r="L1135" i="4" a="1"/>
  <c r="L1135" i="4" s="1"/>
  <c r="O1135" i="4" a="1"/>
  <c r="O1135" i="4" s="1"/>
  <c r="L1123" i="4" a="1"/>
  <c r="L1123" i="4" s="1"/>
  <c r="O1123" i="4" a="1"/>
  <c r="O1123" i="4" s="1"/>
  <c r="L1111" i="4" a="1"/>
  <c r="L1111" i="4" s="1"/>
  <c r="O1111" i="4" a="1"/>
  <c r="O1111" i="4" s="1"/>
  <c r="L1099" i="4" a="1"/>
  <c r="L1099" i="4" s="1"/>
  <c r="O1099" i="4" a="1"/>
  <c r="O1099" i="4" s="1"/>
  <c r="O1087" i="4" a="1"/>
  <c r="O1087" i="4" s="1"/>
  <c r="M1087" i="4" a="1"/>
  <c r="M1087" i="4" s="1"/>
  <c r="N1087" i="4" s="1" a="1"/>
  <c r="N1087" i="4" s="1"/>
  <c r="M1088" i="4" a="1"/>
  <c r="M1088" i="4" s="1"/>
  <c r="N1088" i="4" s="1" a="1"/>
  <c r="N1088" i="4" s="1"/>
  <c r="M1089" i="4" a="1"/>
  <c r="M1089" i="4" s="1"/>
  <c r="N1089" i="4" s="1" a="1"/>
  <c r="N1089" i="4" s="1"/>
  <c r="M1090" i="4" a="1"/>
  <c r="M1090" i="4" s="1"/>
  <c r="N1090" i="4" s="1" a="1"/>
  <c r="N1090" i="4" s="1"/>
  <c r="M4991" i="4" a="1"/>
  <c r="M4991" i="4" s="1"/>
  <c r="N4991" i="4" s="1" a="1"/>
  <c r="N4991" i="4" s="1"/>
  <c r="P4991" i="4" s="1"/>
  <c r="M4992" i="4" a="1"/>
  <c r="M4992" i="4" s="1"/>
  <c r="N4992" i="4" s="1" a="1"/>
  <c r="N4992" i="4" s="1"/>
  <c r="P4992" i="4" s="1"/>
  <c r="M4993" i="4" a="1"/>
  <c r="M4993" i="4" s="1"/>
  <c r="N4993" i="4" s="1" a="1"/>
  <c r="N4993" i="4" s="1"/>
  <c r="M4994" i="4" a="1"/>
  <c r="M4994" i="4" s="1"/>
  <c r="N4994" i="4" s="1" a="1"/>
  <c r="N4994" i="4" s="1"/>
  <c r="M4995" i="4" a="1"/>
  <c r="M4995" i="4" s="1"/>
  <c r="N4995" i="4" s="1" a="1"/>
  <c r="N4995" i="4" s="1"/>
  <c r="M4996" i="4" a="1"/>
  <c r="M4996" i="4" s="1"/>
  <c r="N4996" i="4" s="1" a="1"/>
  <c r="N4996" i="4" s="1"/>
  <c r="M4997" i="4" a="1"/>
  <c r="M4997" i="4" s="1"/>
  <c r="N4997" i="4" s="1" a="1"/>
  <c r="N4997" i="4" s="1"/>
  <c r="M4998" i="4" a="1"/>
  <c r="M4998" i="4" s="1"/>
  <c r="N4998" i="4" s="1" a="1"/>
  <c r="N4998" i="4" s="1"/>
  <c r="M4988" i="4" a="1"/>
  <c r="M4988" i="4" s="1"/>
  <c r="N4988" i="4" s="1" a="1"/>
  <c r="N4988" i="4" s="1"/>
  <c r="M4999" i="4" a="1"/>
  <c r="M4999" i="4" s="1"/>
  <c r="N4999" i="4" s="1" a="1"/>
  <c r="N4999" i="4" s="1"/>
  <c r="M4989" i="4" a="1"/>
  <c r="M4989" i="4" s="1"/>
  <c r="N4989" i="4" s="1" a="1"/>
  <c r="N4989" i="4" s="1"/>
  <c r="P4989" i="4" s="1"/>
  <c r="M5000" i="4" a="1"/>
  <c r="M5000" i="4" s="1"/>
  <c r="N5000" i="4" s="1" a="1"/>
  <c r="N5000" i="4" s="1"/>
  <c r="M4990" i="4" a="1"/>
  <c r="M4990" i="4" s="1"/>
  <c r="N4990" i="4" s="1" a="1"/>
  <c r="N4990" i="4" s="1"/>
  <c r="M5001" i="4" a="1"/>
  <c r="M5001" i="4" s="1"/>
  <c r="N5001" i="4" s="1" a="1"/>
  <c r="N5001" i="4" s="1"/>
  <c r="O1075" i="4" a="1"/>
  <c r="O1075" i="4" s="1"/>
  <c r="M1075" i="4" a="1"/>
  <c r="M1075" i="4" s="1"/>
  <c r="N1075" i="4" s="1" a="1"/>
  <c r="N1075" i="4" s="1"/>
  <c r="M4958" i="4" a="1"/>
  <c r="M4958" i="4" s="1"/>
  <c r="N4958" i="4" s="1" a="1"/>
  <c r="N4958" i="4" s="1"/>
  <c r="O1063" i="4" a="1"/>
  <c r="O1063" i="4" s="1"/>
  <c r="M1063" i="4" a="1"/>
  <c r="M1063" i="4" s="1"/>
  <c r="N1063" i="4" s="1" a="1"/>
  <c r="N1063" i="4" s="1"/>
  <c r="M1064" i="4" a="1"/>
  <c r="M1064" i="4" s="1"/>
  <c r="N1064" i="4" s="1" a="1"/>
  <c r="N1064" i="4" s="1"/>
  <c r="M1065" i="4" a="1"/>
  <c r="M1065" i="4" s="1"/>
  <c r="N1065" i="4" s="1" a="1"/>
  <c r="N1065" i="4" s="1"/>
  <c r="M1066" i="4" a="1"/>
  <c r="M1066" i="4" s="1"/>
  <c r="N1066" i="4" s="1" a="1"/>
  <c r="N1066" i="4" s="1"/>
  <c r="M4904" i="4" a="1"/>
  <c r="M4904" i="4" s="1"/>
  <c r="N4904" i="4" s="1" a="1"/>
  <c r="N4904" i="4" s="1"/>
  <c r="M4913" i="4" a="1"/>
  <c r="M4913" i="4" s="1"/>
  <c r="N4913" i="4" s="1" a="1"/>
  <c r="N4913" i="4" s="1"/>
  <c r="M4922" i="4" a="1"/>
  <c r="M4922" i="4" s="1"/>
  <c r="N4922" i="4" s="1" a="1"/>
  <c r="N4922" i="4" s="1"/>
  <c r="M4903" i="4" a="1"/>
  <c r="M4903" i="4" s="1"/>
  <c r="N4903" i="4" s="1" a="1"/>
  <c r="N4903" i="4" s="1"/>
  <c r="M4923" i="4" a="1"/>
  <c r="M4923" i="4" s="1"/>
  <c r="N4923" i="4" s="1" a="1"/>
  <c r="N4923" i="4" s="1"/>
  <c r="M4905" i="4" a="1"/>
  <c r="M4905" i="4" s="1"/>
  <c r="N4905" i="4" s="1" a="1"/>
  <c r="N4905" i="4" s="1"/>
  <c r="P4905" i="4" s="1"/>
  <c r="M4914" i="4" a="1"/>
  <c r="M4914" i="4" s="1"/>
  <c r="N4914" i="4" s="1" a="1"/>
  <c r="N4914" i="4" s="1"/>
  <c r="M4906" i="4" a="1"/>
  <c r="M4906" i="4" s="1"/>
  <c r="N4906" i="4" s="1" a="1"/>
  <c r="N4906" i="4" s="1"/>
  <c r="M4907" i="4" a="1"/>
  <c r="M4907" i="4" s="1"/>
  <c r="N4907" i="4" s="1" a="1"/>
  <c r="N4907" i="4" s="1"/>
  <c r="M4915" i="4" a="1"/>
  <c r="M4915" i="4" s="1"/>
  <c r="N4915" i="4" s="1" a="1"/>
  <c r="N4915" i="4" s="1"/>
  <c r="P4915" i="4" s="1"/>
  <c r="M4908" i="4" a="1"/>
  <c r="M4908" i="4" s="1"/>
  <c r="N4908" i="4" s="1" a="1"/>
  <c r="N4908" i="4" s="1"/>
  <c r="P4908" i="4" s="1"/>
  <c r="Q4908" i="4" s="1"/>
  <c r="M4916" i="4" a="1"/>
  <c r="M4916" i="4" s="1"/>
  <c r="N4916" i="4" s="1" a="1"/>
  <c r="N4916" i="4" s="1"/>
  <c r="M4917" i="4" a="1"/>
  <c r="M4917" i="4" s="1"/>
  <c r="N4917" i="4" s="1" a="1"/>
  <c r="N4917" i="4" s="1"/>
  <c r="P4917" i="4" s="1"/>
  <c r="M4909" i="4" a="1"/>
  <c r="M4909" i="4" s="1"/>
  <c r="N4909" i="4" s="1" a="1"/>
  <c r="N4909" i="4" s="1"/>
  <c r="M4918" i="4" a="1"/>
  <c r="M4918" i="4" s="1"/>
  <c r="N4918" i="4" s="1" a="1"/>
  <c r="N4918" i="4" s="1"/>
  <c r="M4910" i="4" a="1"/>
  <c r="M4910" i="4" s="1"/>
  <c r="N4910" i="4" s="1" a="1"/>
  <c r="N4910" i="4" s="1"/>
  <c r="M4919" i="4" a="1"/>
  <c r="M4919" i="4" s="1"/>
  <c r="N4919" i="4" s="1" a="1"/>
  <c r="N4919" i="4" s="1"/>
  <c r="P4919" i="4" s="1"/>
  <c r="M4911" i="4" a="1"/>
  <c r="M4911" i="4" s="1"/>
  <c r="N4911" i="4" s="1" a="1"/>
  <c r="N4911" i="4" s="1"/>
  <c r="M4920" i="4" a="1"/>
  <c r="M4920" i="4" s="1"/>
  <c r="N4920" i="4" s="1" a="1"/>
  <c r="N4920" i="4" s="1"/>
  <c r="P4920" i="4" s="1"/>
  <c r="M4912" i="4" a="1"/>
  <c r="M4912" i="4" s="1"/>
  <c r="N4912" i="4" s="1" a="1"/>
  <c r="N4912" i="4" s="1"/>
  <c r="M4921" i="4" a="1"/>
  <c r="M4921" i="4" s="1"/>
  <c r="N4921" i="4" s="1" a="1"/>
  <c r="N4921" i="4" s="1"/>
  <c r="L1051" i="4" a="1"/>
  <c r="L1051" i="4" s="1"/>
  <c r="O1051" i="4" a="1"/>
  <c r="O1051" i="4" s="1"/>
  <c r="L1039" i="4" a="1"/>
  <c r="L1039" i="4" s="1"/>
  <c r="O1039" i="4" a="1"/>
  <c r="O1039" i="4" s="1"/>
  <c r="O1027" i="4" a="1"/>
  <c r="O1027" i="4" s="1"/>
  <c r="M1027" i="4" a="1"/>
  <c r="M1027" i="4" s="1"/>
  <c r="N1027" i="4" s="1" a="1"/>
  <c r="N1027" i="4" s="1"/>
  <c r="O1015" i="4" a="1"/>
  <c r="O1015" i="4" s="1"/>
  <c r="M1015" i="4" a="1"/>
  <c r="M1015" i="4" s="1"/>
  <c r="N1015" i="4" s="1" a="1"/>
  <c r="N1015" i="4" s="1"/>
  <c r="M1016" i="4" a="1"/>
  <c r="M1016" i="4" s="1"/>
  <c r="N1016" i="4" s="1" a="1"/>
  <c r="N1016" i="4" s="1"/>
  <c r="M1017" i="4" a="1"/>
  <c r="M1017" i="4" s="1"/>
  <c r="N1017" i="4" s="1" a="1"/>
  <c r="N1017" i="4" s="1"/>
  <c r="M1018" i="4" a="1"/>
  <c r="M1018" i="4" s="1"/>
  <c r="N1018" i="4" s="1" a="1"/>
  <c r="N1018" i="4" s="1"/>
  <c r="M4746" i="4" a="1"/>
  <c r="M4746" i="4" s="1"/>
  <c r="N4746" i="4" s="1" a="1"/>
  <c r="N4746" i="4" s="1"/>
  <c r="M4730" i="4" a="1"/>
  <c r="M4730" i="4" s="1"/>
  <c r="N4730" i="4" s="1" a="1"/>
  <c r="N4730" i="4" s="1"/>
  <c r="M4739" i="4" a="1"/>
  <c r="M4739" i="4" s="1"/>
  <c r="N4739" i="4" s="1" a="1"/>
  <c r="N4739" i="4" s="1"/>
  <c r="P4739" i="4" s="1"/>
  <c r="Q4739" i="4" s="1"/>
  <c r="M4747" i="4" a="1"/>
  <c r="M4747" i="4" s="1"/>
  <c r="N4747" i="4" s="1" a="1"/>
  <c r="N4747" i="4" s="1"/>
  <c r="M4731" i="4" a="1"/>
  <c r="M4731" i="4" s="1"/>
  <c r="N4731" i="4" s="1" a="1"/>
  <c r="N4731" i="4" s="1"/>
  <c r="M4748" i="4" a="1"/>
  <c r="M4748" i="4" s="1"/>
  <c r="N4748" i="4" s="1" a="1"/>
  <c r="N4748" i="4" s="1"/>
  <c r="M4732" i="4" a="1"/>
  <c r="M4732" i="4" s="1"/>
  <c r="N4732" i="4" s="1" a="1"/>
  <c r="N4732" i="4" s="1"/>
  <c r="M4750" i="4" a="1"/>
  <c r="M4750" i="4" s="1"/>
  <c r="N4750" i="4" s="1" a="1"/>
  <c r="N4750" i="4" s="1"/>
  <c r="M4736" i="4" a="1"/>
  <c r="M4736" i="4" s="1"/>
  <c r="N4736" i="4" s="1" a="1"/>
  <c r="N4736" i="4" s="1"/>
  <c r="P4736" i="4" s="1"/>
  <c r="M4744" i="4" a="1"/>
  <c r="M4744" i="4" s="1"/>
  <c r="N4744" i="4" s="1" a="1"/>
  <c r="N4744" i="4" s="1"/>
  <c r="M4745" i="4" a="1"/>
  <c r="M4745" i="4" s="1"/>
  <c r="N4745" i="4" s="1" a="1"/>
  <c r="N4745" i="4" s="1"/>
  <c r="M4749" i="4" a="1"/>
  <c r="M4749" i="4" s="1"/>
  <c r="N4749" i="4" s="1" a="1"/>
  <c r="N4749" i="4" s="1"/>
  <c r="P4749" i="4" s="1"/>
  <c r="M4733" i="4" a="1"/>
  <c r="M4733" i="4" s="1"/>
  <c r="N4733" i="4" s="1" a="1"/>
  <c r="N4733" i="4" s="1"/>
  <c r="M4751" i="4" a="1"/>
  <c r="M4751" i="4" s="1"/>
  <c r="N4751" i="4" s="1" a="1"/>
  <c r="N4751" i="4" s="1"/>
  <c r="P4751" i="4" s="1"/>
  <c r="M4734" i="4" a="1"/>
  <c r="M4734" i="4" s="1"/>
  <c r="N4734" i="4" s="1" a="1"/>
  <c r="N4734" i="4" s="1"/>
  <c r="M4735" i="4" a="1"/>
  <c r="M4735" i="4" s="1"/>
  <c r="N4735" i="4" s="1" a="1"/>
  <c r="N4735" i="4" s="1"/>
  <c r="P4735" i="4" s="1"/>
  <c r="M4752" i="4" a="1"/>
  <c r="M4752" i="4" s="1"/>
  <c r="N4752" i="4" s="1" a="1"/>
  <c r="N4752" i="4" s="1"/>
  <c r="M4737" i="4" a="1"/>
  <c r="M4737" i="4" s="1"/>
  <c r="N4737" i="4" s="1" a="1"/>
  <c r="N4737" i="4" s="1"/>
  <c r="M4738" i="4" a="1"/>
  <c r="M4738" i="4" s="1"/>
  <c r="N4738" i="4" s="1" a="1"/>
  <c r="N4738" i="4" s="1"/>
  <c r="M4740" i="4" a="1"/>
  <c r="M4740" i="4" s="1"/>
  <c r="N4740" i="4" s="1" a="1"/>
  <c r="N4740" i="4" s="1"/>
  <c r="M4741" i="4" a="1"/>
  <c r="M4741" i="4" s="1"/>
  <c r="N4741" i="4" s="1" a="1"/>
  <c r="N4741" i="4" s="1"/>
  <c r="M4742" i="4" a="1"/>
  <c r="M4742" i="4" s="1"/>
  <c r="N4742" i="4" s="1" a="1"/>
  <c r="N4742" i="4" s="1"/>
  <c r="M4743" i="4" a="1"/>
  <c r="M4743" i="4" s="1"/>
  <c r="N4743" i="4" s="1" a="1"/>
  <c r="N4743" i="4" s="1"/>
  <c r="O1003" i="4" a="1"/>
  <c r="O1003" i="4" s="1"/>
  <c r="M1003" i="4" a="1"/>
  <c r="M1003" i="4" s="1"/>
  <c r="N1003" i="4" s="1" a="1"/>
  <c r="N1003" i="4" s="1"/>
  <c r="M1004" i="4" a="1"/>
  <c r="M1004" i="4" s="1"/>
  <c r="N1004" i="4" s="1" a="1"/>
  <c r="N1004" i="4" s="1"/>
  <c r="M1005" i="4" a="1"/>
  <c r="M1005" i="4" s="1"/>
  <c r="N1005" i="4" s="1" a="1"/>
  <c r="N1005" i="4" s="1"/>
  <c r="M4705" i="4" a="1"/>
  <c r="M4705" i="4" s="1"/>
  <c r="N4705" i="4" s="1" a="1"/>
  <c r="N4705" i="4" s="1"/>
  <c r="M4707" i="4" a="1"/>
  <c r="M4707" i="4" s="1"/>
  <c r="N4707" i="4" s="1" a="1"/>
  <c r="N4707" i="4" s="1"/>
  <c r="M4708" i="4" a="1"/>
  <c r="M4708" i="4" s="1"/>
  <c r="N4708" i="4" s="1" a="1"/>
  <c r="N4708" i="4" s="1"/>
  <c r="M4710" i="4" a="1"/>
  <c r="M4710" i="4" s="1"/>
  <c r="N4710" i="4" s="1" a="1"/>
  <c r="N4710" i="4" s="1"/>
  <c r="M4711" i="4" a="1"/>
  <c r="M4711" i="4" s="1"/>
  <c r="N4711" i="4" s="1" a="1"/>
  <c r="N4711" i="4" s="1"/>
  <c r="P4711" i="4" s="1"/>
  <c r="M4706" i="4" a="1"/>
  <c r="M4706" i="4" s="1"/>
  <c r="N4706" i="4" s="1" a="1"/>
  <c r="N4706" i="4" s="1"/>
  <c r="M4709" i="4" a="1"/>
  <c r="M4709" i="4" s="1"/>
  <c r="N4709" i="4" s="1" a="1"/>
  <c r="N4709" i="4" s="1"/>
  <c r="L991" i="4" a="1"/>
  <c r="L991" i="4" s="1"/>
  <c r="O991" i="4" a="1"/>
  <c r="O991" i="4" s="1"/>
  <c r="O979" i="4" a="1"/>
  <c r="O979" i="4" s="1"/>
  <c r="M979" i="4" a="1"/>
  <c r="M979" i="4" s="1"/>
  <c r="N979" i="4" s="1" a="1"/>
  <c r="N979" i="4" s="1"/>
  <c r="L4998" i="4" a="1"/>
  <c r="L4998" i="4" s="1"/>
  <c r="O4998" i="4" a="1"/>
  <c r="O4998" i="4" s="1"/>
  <c r="L4986" i="4" a="1"/>
  <c r="L4986" i="4" s="1"/>
  <c r="O4986" i="4" a="1"/>
  <c r="O4986" i="4" s="1"/>
  <c r="L4974" i="4" a="1"/>
  <c r="L4974" i="4" s="1"/>
  <c r="O4974" i="4" a="1"/>
  <c r="O4974" i="4" s="1"/>
  <c r="L4962" i="4" a="1"/>
  <c r="L4962" i="4" s="1"/>
  <c r="O4962" i="4" a="1"/>
  <c r="O4962" i="4" s="1"/>
  <c r="L4950" i="4" a="1"/>
  <c r="L4950" i="4" s="1"/>
  <c r="O4950" i="4" a="1"/>
  <c r="O4950" i="4" s="1"/>
  <c r="L4938" i="4" a="1"/>
  <c r="L4938" i="4" s="1"/>
  <c r="O4938" i="4" a="1"/>
  <c r="O4938" i="4" s="1"/>
  <c r="L4926" i="4" a="1"/>
  <c r="L4926" i="4" s="1"/>
  <c r="O4926" i="4" a="1"/>
  <c r="O4926" i="4" s="1"/>
  <c r="O4914" i="4" a="1"/>
  <c r="O4914" i="4" s="1"/>
  <c r="P4914" i="4" s="1"/>
  <c r="L4914" i="4" a="1"/>
  <c r="L4914" i="4" s="1"/>
  <c r="L4902" i="4" a="1"/>
  <c r="L4902" i="4" s="1"/>
  <c r="O4902" i="4" a="1"/>
  <c r="O4902" i="4" s="1"/>
  <c r="L4890" i="4" a="1"/>
  <c r="L4890" i="4" s="1"/>
  <c r="O4890" i="4" a="1"/>
  <c r="O4890" i="4" s="1"/>
  <c r="L4878" i="4" a="1"/>
  <c r="L4878" i="4" s="1"/>
  <c r="O4878" i="4" a="1"/>
  <c r="O4878" i="4" s="1"/>
  <c r="L4866" i="4" a="1"/>
  <c r="L4866" i="4" s="1"/>
  <c r="O4866" i="4" a="1"/>
  <c r="O4866" i="4" s="1"/>
  <c r="L4854" i="4" a="1"/>
  <c r="L4854" i="4" s="1"/>
  <c r="O4854" i="4" a="1"/>
  <c r="O4854" i="4" s="1"/>
  <c r="L4842" i="4" a="1"/>
  <c r="L4842" i="4" s="1"/>
  <c r="O4842" i="4" a="1"/>
  <c r="O4842" i="4" s="1"/>
  <c r="P4842" i="4" s="1"/>
  <c r="L4830" i="4" a="1"/>
  <c r="L4830" i="4" s="1"/>
  <c r="O4830" i="4" a="1"/>
  <c r="O4830" i="4" s="1"/>
  <c r="L4818" i="4" a="1"/>
  <c r="L4818" i="4" s="1"/>
  <c r="O4818" i="4" a="1"/>
  <c r="O4818" i="4" s="1"/>
  <c r="L4806" i="4" a="1"/>
  <c r="L4806" i="4" s="1"/>
  <c r="O4806" i="4" a="1"/>
  <c r="O4806" i="4" s="1"/>
  <c r="L4794" i="4" a="1"/>
  <c r="L4794" i="4" s="1"/>
  <c r="O4794" i="4" a="1"/>
  <c r="O4794" i="4" s="1"/>
  <c r="L4782" i="4" a="1"/>
  <c r="L4782" i="4" s="1"/>
  <c r="O4782" i="4" a="1"/>
  <c r="O4782" i="4" s="1"/>
  <c r="L4770" i="4" a="1"/>
  <c r="L4770" i="4" s="1"/>
  <c r="O4770" i="4" a="1"/>
  <c r="O4770" i="4" s="1"/>
  <c r="L4758" i="4" a="1"/>
  <c r="L4758" i="4" s="1"/>
  <c r="O4758" i="4" a="1"/>
  <c r="O4758" i="4" s="1"/>
  <c r="L4746" i="4" a="1"/>
  <c r="L4746" i="4" s="1"/>
  <c r="O4746" i="4" a="1"/>
  <c r="O4746" i="4" s="1"/>
  <c r="P4746" i="4" s="1"/>
  <c r="O4734" i="4" a="1"/>
  <c r="O4734" i="4" s="1"/>
  <c r="L4734" i="4" a="1"/>
  <c r="L4734" i="4" s="1"/>
  <c r="O4722" i="4" a="1"/>
  <c r="O4722" i="4" s="1"/>
  <c r="L4722" i="4" a="1"/>
  <c r="L4722" i="4" s="1"/>
  <c r="L4710" i="4" a="1"/>
  <c r="L4710" i="4" s="1"/>
  <c r="O4710" i="4" a="1"/>
  <c r="O4710" i="4" s="1"/>
  <c r="L4698" i="4" a="1"/>
  <c r="L4698" i="4" s="1"/>
  <c r="O4698" i="4" a="1"/>
  <c r="O4698" i="4" s="1"/>
  <c r="L4686" i="4" a="1"/>
  <c r="L4686" i="4" s="1"/>
  <c r="O4686" i="4" a="1"/>
  <c r="O4686" i="4" s="1"/>
  <c r="L4674" i="4" a="1"/>
  <c r="L4674" i="4" s="1"/>
  <c r="O4674" i="4" a="1"/>
  <c r="O4674" i="4" s="1"/>
  <c r="L4662" i="4" a="1"/>
  <c r="L4662" i="4" s="1"/>
  <c r="O4662" i="4" a="1"/>
  <c r="O4662" i="4" s="1"/>
  <c r="L4650" i="4" a="1"/>
  <c r="L4650" i="4" s="1"/>
  <c r="O4650" i="4" a="1"/>
  <c r="O4650" i="4" s="1"/>
  <c r="L4638" i="4" a="1"/>
  <c r="L4638" i="4" s="1"/>
  <c r="O4638" i="4" a="1"/>
  <c r="O4638" i="4" s="1"/>
  <c r="L4626" i="4" a="1"/>
  <c r="L4626" i="4" s="1"/>
  <c r="O4626" i="4" a="1"/>
  <c r="O4626" i="4" s="1"/>
  <c r="L4614" i="4" a="1"/>
  <c r="L4614" i="4" s="1"/>
  <c r="O4614" i="4" a="1"/>
  <c r="O4614" i="4" s="1"/>
  <c r="L4602" i="4" a="1"/>
  <c r="L4602" i="4" s="1"/>
  <c r="O4602" i="4" a="1"/>
  <c r="O4602" i="4" s="1"/>
  <c r="L4590" i="4" a="1"/>
  <c r="L4590" i="4" s="1"/>
  <c r="O4590" i="4" a="1"/>
  <c r="O4590" i="4" s="1"/>
  <c r="O4578" i="4" a="1"/>
  <c r="O4578" i="4" s="1"/>
  <c r="L4578" i="4" a="1"/>
  <c r="L4578" i="4" s="1"/>
  <c r="L4566" i="4" a="1"/>
  <c r="L4566" i="4" s="1"/>
  <c r="O4566" i="4" a="1"/>
  <c r="O4566" i="4" s="1"/>
  <c r="L4554" i="4" a="1"/>
  <c r="L4554" i="4" s="1"/>
  <c r="O4554" i="4" a="1"/>
  <c r="O4554" i="4" s="1"/>
  <c r="L4542" i="4" a="1"/>
  <c r="L4542" i="4" s="1"/>
  <c r="O4542" i="4" a="1"/>
  <c r="O4542" i="4" s="1"/>
  <c r="L4530" i="4" a="1"/>
  <c r="L4530" i="4" s="1"/>
  <c r="O4530" i="4" a="1"/>
  <c r="O4530" i="4" s="1"/>
  <c r="L4518" i="4" a="1"/>
  <c r="L4518" i="4" s="1"/>
  <c r="O4518" i="4" a="1"/>
  <c r="O4518" i="4" s="1"/>
  <c r="L4506" i="4" a="1"/>
  <c r="L4506" i="4" s="1"/>
  <c r="O4506" i="4" a="1"/>
  <c r="O4506" i="4" s="1"/>
  <c r="L4494" i="4" a="1"/>
  <c r="L4494" i="4" s="1"/>
  <c r="O4494" i="4" a="1"/>
  <c r="O4494" i="4" s="1"/>
  <c r="L4482" i="4" a="1"/>
  <c r="L4482" i="4" s="1"/>
  <c r="O4482" i="4" a="1"/>
  <c r="O4482" i="4" s="1"/>
  <c r="L4470" i="4" a="1"/>
  <c r="L4470" i="4" s="1"/>
  <c r="O4470" i="4" a="1"/>
  <c r="O4470" i="4" s="1"/>
  <c r="L4458" i="4" a="1"/>
  <c r="L4458" i="4" s="1"/>
  <c r="O4458" i="4" a="1"/>
  <c r="O4458" i="4" s="1"/>
  <c r="L4446" i="4" a="1"/>
  <c r="L4446" i="4" s="1"/>
  <c r="O4446" i="4" a="1"/>
  <c r="O4446" i="4" s="1"/>
  <c r="L4434" i="4" a="1"/>
  <c r="L4434" i="4" s="1"/>
  <c r="O4434" i="4" a="1"/>
  <c r="O4434" i="4" s="1"/>
  <c r="L4422" i="4" a="1"/>
  <c r="L4422" i="4" s="1"/>
  <c r="O4422" i="4" a="1"/>
  <c r="O4422" i="4" s="1"/>
  <c r="L4410" i="4" a="1"/>
  <c r="L4410" i="4" s="1"/>
  <c r="O4410" i="4" a="1"/>
  <c r="O4410" i="4" s="1"/>
  <c r="L4398" i="4" a="1"/>
  <c r="L4398" i="4" s="1"/>
  <c r="O4398" i="4" a="1"/>
  <c r="O4398" i="4" s="1"/>
  <c r="O4386" i="4" a="1"/>
  <c r="O4386" i="4" s="1"/>
  <c r="L4386" i="4" a="1"/>
  <c r="L4386" i="4" s="1"/>
  <c r="L4374" i="4" a="1"/>
  <c r="L4374" i="4" s="1"/>
  <c r="O4374" i="4" a="1"/>
  <c r="O4374" i="4" s="1"/>
  <c r="L4362" i="4" a="1"/>
  <c r="L4362" i="4" s="1"/>
  <c r="O4362" i="4" a="1"/>
  <c r="O4362" i="4" s="1"/>
  <c r="L4350" i="4" a="1"/>
  <c r="L4350" i="4" s="1"/>
  <c r="O4350" i="4" a="1"/>
  <c r="O4350" i="4" s="1"/>
  <c r="L4338" i="4" a="1"/>
  <c r="L4338" i="4" s="1"/>
  <c r="O4338" i="4" a="1"/>
  <c r="O4338" i="4" s="1"/>
  <c r="L4326" i="4" a="1"/>
  <c r="L4326" i="4" s="1"/>
  <c r="O4326" i="4" a="1"/>
  <c r="O4326" i="4" s="1"/>
  <c r="L4314" i="4" a="1"/>
  <c r="L4314" i="4" s="1"/>
  <c r="O4314" i="4" a="1"/>
  <c r="O4314" i="4" s="1"/>
  <c r="L4302" i="4" a="1"/>
  <c r="L4302" i="4" s="1"/>
  <c r="O4302" i="4" a="1"/>
  <c r="O4302" i="4" s="1"/>
  <c r="P4302" i="4" s="1"/>
  <c r="L4290" i="4" a="1"/>
  <c r="L4290" i="4" s="1"/>
  <c r="O4290" i="4" a="1"/>
  <c r="O4290" i="4" s="1"/>
  <c r="L4278" i="4" a="1"/>
  <c r="L4278" i="4" s="1"/>
  <c r="O4278" i="4" a="1"/>
  <c r="O4278" i="4" s="1"/>
  <c r="L4266" i="4" a="1"/>
  <c r="L4266" i="4" s="1"/>
  <c r="O4266" i="4" a="1"/>
  <c r="O4266" i="4" s="1"/>
  <c r="L4254" i="4" a="1"/>
  <c r="L4254" i="4" s="1"/>
  <c r="O4254" i="4" a="1"/>
  <c r="O4254" i="4" s="1"/>
  <c r="L4242" i="4" a="1"/>
  <c r="L4242" i="4" s="1"/>
  <c r="O4242" i="4" a="1"/>
  <c r="O4242" i="4" s="1"/>
  <c r="L4230" i="4" a="1"/>
  <c r="L4230" i="4" s="1"/>
  <c r="O4230" i="4" a="1"/>
  <c r="O4230" i="4" s="1"/>
  <c r="L4218" i="4" a="1"/>
  <c r="L4218" i="4" s="1"/>
  <c r="O4218" i="4" a="1"/>
  <c r="O4218" i="4" s="1"/>
  <c r="L4206" i="4" a="1"/>
  <c r="L4206" i="4" s="1"/>
  <c r="O4206" i="4" a="1"/>
  <c r="O4206" i="4" s="1"/>
  <c r="L4194" i="4" a="1"/>
  <c r="L4194" i="4" s="1"/>
  <c r="O4194" i="4" a="1"/>
  <c r="O4194" i="4" s="1"/>
  <c r="L4182" i="4" a="1"/>
  <c r="L4182" i="4" s="1"/>
  <c r="O4182" i="4" a="1"/>
  <c r="O4182" i="4" s="1"/>
  <c r="L4170" i="4" a="1"/>
  <c r="L4170" i="4" s="1"/>
  <c r="O4170" i="4" a="1"/>
  <c r="O4170" i="4" s="1"/>
  <c r="L4158" i="4" a="1"/>
  <c r="L4158" i="4" s="1"/>
  <c r="O4158" i="4" a="1"/>
  <c r="O4158" i="4" s="1"/>
  <c r="L4146" i="4" a="1"/>
  <c r="L4146" i="4" s="1"/>
  <c r="O4146" i="4" a="1"/>
  <c r="O4146" i="4" s="1"/>
  <c r="L4134" i="4" a="1"/>
  <c r="L4134" i="4" s="1"/>
  <c r="O4134" i="4" a="1"/>
  <c r="O4134" i="4" s="1"/>
  <c r="L4122" i="4" a="1"/>
  <c r="L4122" i="4" s="1"/>
  <c r="O4122" i="4" a="1"/>
  <c r="O4122" i="4" s="1"/>
  <c r="L4110" i="4" a="1"/>
  <c r="L4110" i="4" s="1"/>
  <c r="O4110" i="4" a="1"/>
  <c r="O4110" i="4" s="1"/>
  <c r="L4098" i="4" a="1"/>
  <c r="L4098" i="4" s="1"/>
  <c r="O4098" i="4" a="1"/>
  <c r="O4098" i="4" s="1"/>
  <c r="L4086" i="4" a="1"/>
  <c r="L4086" i="4" s="1"/>
  <c r="O4086" i="4" a="1"/>
  <c r="O4086" i="4" s="1"/>
  <c r="P4086" i="4" s="1"/>
  <c r="L4074" i="4" a="1"/>
  <c r="L4074" i="4" s="1"/>
  <c r="O4074" i="4" a="1"/>
  <c r="O4074" i="4" s="1"/>
  <c r="P4074" i="4" s="1"/>
  <c r="L4062" i="4" a="1"/>
  <c r="L4062" i="4" s="1"/>
  <c r="O4062" i="4" a="1"/>
  <c r="O4062" i="4" s="1"/>
  <c r="P4062" i="4" s="1"/>
  <c r="L4050" i="4" a="1"/>
  <c r="L4050" i="4" s="1"/>
  <c r="O4050" i="4" a="1"/>
  <c r="O4050" i="4" s="1"/>
  <c r="L4038" i="4" a="1"/>
  <c r="L4038" i="4" s="1"/>
  <c r="O4038" i="4" a="1"/>
  <c r="O4038" i="4" s="1"/>
  <c r="L4026" i="4" a="1"/>
  <c r="L4026" i="4" s="1"/>
  <c r="O4026" i="4" a="1"/>
  <c r="O4026" i="4" s="1"/>
  <c r="L4014" i="4" a="1"/>
  <c r="L4014" i="4" s="1"/>
  <c r="O4014" i="4" a="1"/>
  <c r="O4014" i="4" s="1"/>
  <c r="L4002" i="4" a="1"/>
  <c r="L4002" i="4" s="1"/>
  <c r="O4002" i="4" a="1"/>
  <c r="O4002" i="4" s="1"/>
  <c r="L3990" i="4" a="1"/>
  <c r="L3990" i="4" s="1"/>
  <c r="O3990" i="4" a="1"/>
  <c r="O3990" i="4" s="1"/>
  <c r="L3978" i="4" a="1"/>
  <c r="L3978" i="4" s="1"/>
  <c r="O3978" i="4" a="1"/>
  <c r="O3978" i="4" s="1"/>
  <c r="L3966" i="4" a="1"/>
  <c r="L3966" i="4" s="1"/>
  <c r="O3966" i="4" a="1"/>
  <c r="O3966" i="4" s="1"/>
  <c r="L3954" i="4" a="1"/>
  <c r="L3954" i="4" s="1"/>
  <c r="O3954" i="4" a="1"/>
  <c r="O3954" i="4" s="1"/>
  <c r="L3942" i="4" a="1"/>
  <c r="L3942" i="4" s="1"/>
  <c r="O3942" i="4" a="1"/>
  <c r="O3942" i="4" s="1"/>
  <c r="L3930" i="4" a="1"/>
  <c r="L3930" i="4" s="1"/>
  <c r="O3930" i="4" a="1"/>
  <c r="O3930" i="4" s="1"/>
  <c r="L3918" i="4" a="1"/>
  <c r="L3918" i="4" s="1"/>
  <c r="O3918" i="4" a="1"/>
  <c r="O3918" i="4" s="1"/>
  <c r="L3906" i="4" a="1"/>
  <c r="L3906" i="4" s="1"/>
  <c r="O3906" i="4" a="1"/>
  <c r="O3906" i="4" s="1"/>
  <c r="L3894" i="4" a="1"/>
  <c r="L3894" i="4" s="1"/>
  <c r="O3894" i="4" a="1"/>
  <c r="O3894" i="4" s="1"/>
  <c r="L3882" i="4" a="1"/>
  <c r="L3882" i="4" s="1"/>
  <c r="O3882" i="4" a="1"/>
  <c r="O3882" i="4" s="1"/>
  <c r="L3870" i="4" a="1"/>
  <c r="L3870" i="4" s="1"/>
  <c r="O3870" i="4" a="1"/>
  <c r="O3870" i="4" s="1"/>
  <c r="L3858" i="4" a="1"/>
  <c r="L3858" i="4" s="1"/>
  <c r="O3858" i="4" a="1"/>
  <c r="O3858" i="4" s="1"/>
  <c r="L3846" i="4" a="1"/>
  <c r="L3846" i="4" s="1"/>
  <c r="O3846" i="4" a="1"/>
  <c r="O3846" i="4" s="1"/>
  <c r="L3834" i="4" a="1"/>
  <c r="L3834" i="4" s="1"/>
  <c r="O3834" i="4" a="1"/>
  <c r="O3834" i="4" s="1"/>
  <c r="L3822" i="4" a="1"/>
  <c r="L3822" i="4" s="1"/>
  <c r="O3822" i="4" a="1"/>
  <c r="O3822" i="4" s="1"/>
  <c r="L3810" i="4" a="1"/>
  <c r="L3810" i="4" s="1"/>
  <c r="O3810" i="4" a="1"/>
  <c r="O3810" i="4" s="1"/>
  <c r="L3798" i="4" a="1"/>
  <c r="L3798" i="4" s="1"/>
  <c r="O3798" i="4" a="1"/>
  <c r="O3798" i="4" s="1"/>
  <c r="L3786" i="4" a="1"/>
  <c r="L3786" i="4" s="1"/>
  <c r="O3786" i="4" a="1"/>
  <c r="O3786" i="4" s="1"/>
  <c r="L3774" i="4" a="1"/>
  <c r="L3774" i="4" s="1"/>
  <c r="O3774" i="4" a="1"/>
  <c r="O3774" i="4" s="1"/>
  <c r="L3762" i="4" a="1"/>
  <c r="L3762" i="4" s="1"/>
  <c r="O3762" i="4" a="1"/>
  <c r="O3762" i="4" s="1"/>
  <c r="L3750" i="4" a="1"/>
  <c r="L3750" i="4" s="1"/>
  <c r="O3750" i="4" a="1"/>
  <c r="O3750" i="4" s="1"/>
  <c r="L3738" i="4" a="1"/>
  <c r="L3738" i="4" s="1"/>
  <c r="O3738" i="4" a="1"/>
  <c r="O3738" i="4" s="1"/>
  <c r="L3726" i="4" a="1"/>
  <c r="L3726" i="4" s="1"/>
  <c r="O3726" i="4" a="1"/>
  <c r="O3726" i="4" s="1"/>
  <c r="L3714" i="4" a="1"/>
  <c r="L3714" i="4" s="1"/>
  <c r="O3714" i="4" a="1"/>
  <c r="O3714" i="4" s="1"/>
  <c r="L3702" i="4" a="1"/>
  <c r="L3702" i="4" s="1"/>
  <c r="O3702" i="4" a="1"/>
  <c r="O3702" i="4" s="1"/>
  <c r="L3690" i="4" a="1"/>
  <c r="L3690" i="4" s="1"/>
  <c r="O3690" i="4" a="1"/>
  <c r="O3690" i="4" s="1"/>
  <c r="L3678" i="4" a="1"/>
  <c r="L3678" i="4" s="1"/>
  <c r="O3678" i="4" a="1"/>
  <c r="O3678" i="4" s="1"/>
  <c r="L3666" i="4" a="1"/>
  <c r="L3666" i="4" s="1"/>
  <c r="O3666" i="4" a="1"/>
  <c r="O3666" i="4" s="1"/>
  <c r="L3654" i="4" a="1"/>
  <c r="L3654" i="4" s="1"/>
  <c r="O3654" i="4" a="1"/>
  <c r="O3654" i="4" s="1"/>
  <c r="P3654" i="4" s="1"/>
  <c r="L3642" i="4" a="1"/>
  <c r="L3642" i="4" s="1"/>
  <c r="O3642" i="4" a="1"/>
  <c r="O3642" i="4" s="1"/>
  <c r="L3630" i="4" a="1"/>
  <c r="L3630" i="4" s="1"/>
  <c r="O3630" i="4" a="1"/>
  <c r="O3630" i="4" s="1"/>
  <c r="O3618" i="4" a="1"/>
  <c r="O3618" i="4" s="1"/>
  <c r="L3618" i="4" a="1"/>
  <c r="L3618" i="4" s="1"/>
  <c r="L3606" i="4" a="1"/>
  <c r="L3606" i="4" s="1"/>
  <c r="O3606" i="4" a="1"/>
  <c r="O3606" i="4" s="1"/>
  <c r="P3606" i="4" s="1"/>
  <c r="L3594" i="4" a="1"/>
  <c r="L3594" i="4" s="1"/>
  <c r="O3594" i="4" a="1"/>
  <c r="O3594" i="4" s="1"/>
  <c r="L3582" i="4" a="1"/>
  <c r="L3582" i="4" s="1"/>
  <c r="O3582" i="4" a="1"/>
  <c r="O3582" i="4" s="1"/>
  <c r="L3570" i="4" a="1"/>
  <c r="L3570" i="4" s="1"/>
  <c r="O3570" i="4" a="1"/>
  <c r="O3570" i="4" s="1"/>
  <c r="L3558" i="4" a="1"/>
  <c r="L3558" i="4" s="1"/>
  <c r="O3558" i="4" a="1"/>
  <c r="O3558" i="4" s="1"/>
  <c r="L3546" i="4" a="1"/>
  <c r="L3546" i="4" s="1"/>
  <c r="O3546" i="4" a="1"/>
  <c r="O3546" i="4" s="1"/>
  <c r="L3534" i="4" a="1"/>
  <c r="L3534" i="4" s="1"/>
  <c r="O3534" i="4" a="1"/>
  <c r="O3534" i="4" s="1"/>
  <c r="L3522" i="4" a="1"/>
  <c r="L3522" i="4" s="1"/>
  <c r="O3522" i="4" a="1"/>
  <c r="O3522" i="4" s="1"/>
  <c r="L3510" i="4" a="1"/>
  <c r="L3510" i="4" s="1"/>
  <c r="O3510" i="4" a="1"/>
  <c r="O3510" i="4" s="1"/>
  <c r="L3498" i="4" a="1"/>
  <c r="L3498" i="4" s="1"/>
  <c r="O3498" i="4" a="1"/>
  <c r="O3498" i="4" s="1"/>
  <c r="L3486" i="4" a="1"/>
  <c r="L3486" i="4" s="1"/>
  <c r="O3486" i="4" a="1"/>
  <c r="O3486" i="4" s="1"/>
  <c r="L3474" i="4" a="1"/>
  <c r="L3474" i="4" s="1"/>
  <c r="O3474" i="4" a="1"/>
  <c r="O3474" i="4" s="1"/>
  <c r="L3462" i="4" a="1"/>
  <c r="L3462" i="4" s="1"/>
  <c r="O3462" i="4" a="1"/>
  <c r="O3462" i="4" s="1"/>
  <c r="L3450" i="4" a="1"/>
  <c r="L3450" i="4" s="1"/>
  <c r="O3450" i="4" a="1"/>
  <c r="O3450" i="4" s="1"/>
  <c r="L3438" i="4" a="1"/>
  <c r="L3438" i="4" s="1"/>
  <c r="O3438" i="4" a="1"/>
  <c r="O3438" i="4" s="1"/>
  <c r="L3426" i="4" a="1"/>
  <c r="L3426" i="4" s="1"/>
  <c r="O3426" i="4" a="1"/>
  <c r="O3426" i="4" s="1"/>
  <c r="L3414" i="4" a="1"/>
  <c r="L3414" i="4" s="1"/>
  <c r="O3414" i="4" a="1"/>
  <c r="O3414" i="4" s="1"/>
  <c r="L3402" i="4" a="1"/>
  <c r="L3402" i="4" s="1"/>
  <c r="O3402" i="4" a="1"/>
  <c r="O3402" i="4" s="1"/>
  <c r="L3390" i="4" a="1"/>
  <c r="L3390" i="4" s="1"/>
  <c r="O3390" i="4" a="1"/>
  <c r="O3390" i="4" s="1"/>
  <c r="L3378" i="4" a="1"/>
  <c r="L3378" i="4" s="1"/>
  <c r="O3378" i="4" a="1"/>
  <c r="O3378" i="4" s="1"/>
  <c r="L3366" i="4" a="1"/>
  <c r="L3366" i="4" s="1"/>
  <c r="O3366" i="4" a="1"/>
  <c r="O3366" i="4" s="1"/>
  <c r="O3354" i="4" a="1"/>
  <c r="O3354" i="4" s="1"/>
  <c r="L3354" i="4" a="1"/>
  <c r="L3354" i="4" s="1"/>
  <c r="L3342" i="4" a="1"/>
  <c r="L3342" i="4" s="1"/>
  <c r="O3342" i="4" a="1"/>
  <c r="O3342" i="4" s="1"/>
  <c r="L3330" i="4" a="1"/>
  <c r="L3330" i="4" s="1"/>
  <c r="O3330" i="4" a="1"/>
  <c r="O3330" i="4" s="1"/>
  <c r="L3318" i="4" a="1"/>
  <c r="L3318" i="4" s="1"/>
  <c r="O3318" i="4" a="1"/>
  <c r="O3318" i="4" s="1"/>
  <c r="P3318" i="4" s="1"/>
  <c r="L3306" i="4" a="1"/>
  <c r="L3306" i="4" s="1"/>
  <c r="O3306" i="4" a="1"/>
  <c r="O3306" i="4" s="1"/>
  <c r="L3294" i="4" a="1"/>
  <c r="L3294" i="4" s="1"/>
  <c r="O3294" i="4" a="1"/>
  <c r="O3294" i="4" s="1"/>
  <c r="P3294" i="4" s="1"/>
  <c r="L3282" i="4" a="1"/>
  <c r="L3282" i="4" s="1"/>
  <c r="O3282" i="4" a="1"/>
  <c r="O3282" i="4" s="1"/>
  <c r="L3270" i="4" a="1"/>
  <c r="L3270" i="4" s="1"/>
  <c r="O3270" i="4" a="1"/>
  <c r="O3270" i="4" s="1"/>
  <c r="L3258" i="4" a="1"/>
  <c r="L3258" i="4" s="1"/>
  <c r="O3258" i="4" a="1"/>
  <c r="O3258" i="4" s="1"/>
  <c r="P3258" i="4" s="1"/>
  <c r="L3246" i="4" a="1"/>
  <c r="L3246" i="4" s="1"/>
  <c r="O3246" i="4" a="1"/>
  <c r="O3246" i="4" s="1"/>
  <c r="L3234" i="4" a="1"/>
  <c r="L3234" i="4" s="1"/>
  <c r="O3234" i="4" a="1"/>
  <c r="O3234" i="4" s="1"/>
  <c r="L3222" i="4" a="1"/>
  <c r="L3222" i="4" s="1"/>
  <c r="O3222" i="4" a="1"/>
  <c r="O3222" i="4" s="1"/>
  <c r="L3210" i="4" a="1"/>
  <c r="L3210" i="4" s="1"/>
  <c r="O3210" i="4" a="1"/>
  <c r="O3210" i="4" s="1"/>
  <c r="L3198" i="4" a="1"/>
  <c r="L3198" i="4" s="1"/>
  <c r="O3198" i="4" a="1"/>
  <c r="O3198" i="4" s="1"/>
  <c r="L3186" i="4" a="1"/>
  <c r="L3186" i="4" s="1"/>
  <c r="O3186" i="4" a="1"/>
  <c r="O3186" i="4" s="1"/>
  <c r="L3174" i="4" a="1"/>
  <c r="L3174" i="4" s="1"/>
  <c r="O3174" i="4" a="1"/>
  <c r="O3174" i="4" s="1"/>
  <c r="L3162" i="4" a="1"/>
  <c r="L3162" i="4" s="1"/>
  <c r="O3162" i="4" a="1"/>
  <c r="O3162" i="4" s="1"/>
  <c r="O3150" i="4" a="1"/>
  <c r="O3150" i="4" s="1"/>
  <c r="L3150" i="4" a="1"/>
  <c r="L3150" i="4" s="1"/>
  <c r="L3138" i="4" a="1"/>
  <c r="L3138" i="4" s="1"/>
  <c r="O3138" i="4" a="1"/>
  <c r="O3138" i="4" s="1"/>
  <c r="L3126" i="4" a="1"/>
  <c r="L3126" i="4" s="1"/>
  <c r="O3126" i="4" a="1"/>
  <c r="O3126" i="4" s="1"/>
  <c r="L3114" i="4" a="1"/>
  <c r="L3114" i="4" s="1"/>
  <c r="O3114" i="4" a="1"/>
  <c r="O3114" i="4" s="1"/>
  <c r="L3102" i="4" a="1"/>
  <c r="L3102" i="4" s="1"/>
  <c r="O3102" i="4" a="1"/>
  <c r="O3102" i="4" s="1"/>
  <c r="L3090" i="4" a="1"/>
  <c r="L3090" i="4" s="1"/>
  <c r="O3090" i="4" a="1"/>
  <c r="O3090" i="4" s="1"/>
  <c r="L3078" i="4" a="1"/>
  <c r="L3078" i="4" s="1"/>
  <c r="O3078" i="4" a="1"/>
  <c r="O3078" i="4" s="1"/>
  <c r="L3066" i="4" a="1"/>
  <c r="L3066" i="4" s="1"/>
  <c r="O3066" i="4" a="1"/>
  <c r="O3066" i="4" s="1"/>
  <c r="L3054" i="4" a="1"/>
  <c r="L3054" i="4" s="1"/>
  <c r="O3054" i="4" a="1"/>
  <c r="O3054" i="4" s="1"/>
  <c r="L3042" i="4" a="1"/>
  <c r="L3042" i="4" s="1"/>
  <c r="O3042" i="4" a="1"/>
  <c r="O3042" i="4" s="1"/>
  <c r="L3030" i="4" a="1"/>
  <c r="L3030" i="4" s="1"/>
  <c r="O3030" i="4" a="1"/>
  <c r="O3030" i="4" s="1"/>
  <c r="L3018" i="4" a="1"/>
  <c r="L3018" i="4" s="1"/>
  <c r="O3018" i="4" a="1"/>
  <c r="O3018" i="4" s="1"/>
  <c r="L3006" i="4" a="1"/>
  <c r="L3006" i="4" s="1"/>
  <c r="O3006" i="4" a="1"/>
  <c r="O3006" i="4" s="1"/>
  <c r="L2994" i="4" a="1"/>
  <c r="L2994" i="4" s="1"/>
  <c r="O2994" i="4" a="1"/>
  <c r="O2994" i="4" s="1"/>
  <c r="L2982" i="4" a="1"/>
  <c r="L2982" i="4" s="1"/>
  <c r="O2982" i="4" a="1"/>
  <c r="O2982" i="4" s="1"/>
  <c r="L2970" i="4" a="1"/>
  <c r="L2970" i="4" s="1"/>
  <c r="O2970" i="4" a="1"/>
  <c r="O2970" i="4" s="1"/>
  <c r="O2958" i="4" a="1"/>
  <c r="O2958" i="4" s="1"/>
  <c r="M2958" i="4" a="1"/>
  <c r="M2958" i="4" s="1"/>
  <c r="N2958" i="4" s="1" a="1"/>
  <c r="N2958" i="4" s="1"/>
  <c r="L2946" i="4" a="1"/>
  <c r="L2946" i="4" s="1"/>
  <c r="O2946" i="4" a="1"/>
  <c r="O2946" i="4" s="1"/>
  <c r="L2934" i="4" a="1"/>
  <c r="L2934" i="4" s="1"/>
  <c r="O2934" i="4" a="1"/>
  <c r="O2934" i="4" s="1"/>
  <c r="L2922" i="4" a="1"/>
  <c r="L2922" i="4" s="1"/>
  <c r="O2922" i="4" a="1"/>
  <c r="O2922" i="4" s="1"/>
  <c r="L2910" i="4" a="1"/>
  <c r="L2910" i="4" s="1"/>
  <c r="O2910" i="4" a="1"/>
  <c r="O2910" i="4" s="1"/>
  <c r="L2898" i="4" a="1"/>
  <c r="L2898" i="4" s="1"/>
  <c r="O2898" i="4" a="1"/>
  <c r="O2898" i="4" s="1"/>
  <c r="L2886" i="4" a="1"/>
  <c r="L2886" i="4" s="1"/>
  <c r="O2886" i="4" a="1"/>
  <c r="O2886" i="4" s="1"/>
  <c r="L2874" i="4" a="1"/>
  <c r="L2874" i="4" s="1"/>
  <c r="O2874" i="4" a="1"/>
  <c r="O2874" i="4" s="1"/>
  <c r="L2862" i="4" a="1"/>
  <c r="L2862" i="4" s="1"/>
  <c r="O2862" i="4" a="1"/>
  <c r="O2862" i="4" s="1"/>
  <c r="L2850" i="4" a="1"/>
  <c r="L2850" i="4" s="1"/>
  <c r="O2850" i="4" a="1"/>
  <c r="O2850" i="4" s="1"/>
  <c r="L2838" i="4" a="1"/>
  <c r="L2838" i="4" s="1"/>
  <c r="O2838" i="4" a="1"/>
  <c r="O2838" i="4" s="1"/>
  <c r="O2826" i="4" a="1"/>
  <c r="O2826" i="4" s="1"/>
  <c r="L2826" i="4" a="1"/>
  <c r="L2826" i="4" s="1"/>
  <c r="L2814" i="4" a="1"/>
  <c r="L2814" i="4" s="1"/>
  <c r="O2814" i="4" a="1"/>
  <c r="O2814" i="4" s="1"/>
  <c r="L2802" i="4" a="1"/>
  <c r="L2802" i="4" s="1"/>
  <c r="O2802" i="4" a="1"/>
  <c r="O2802" i="4" s="1"/>
  <c r="L2790" i="4" a="1"/>
  <c r="L2790" i="4" s="1"/>
  <c r="O2790" i="4" a="1"/>
  <c r="O2790" i="4" s="1"/>
  <c r="L2778" i="4" a="1"/>
  <c r="L2778" i="4" s="1"/>
  <c r="O2778" i="4" a="1"/>
  <c r="O2778" i="4" s="1"/>
  <c r="L2766" i="4" a="1"/>
  <c r="L2766" i="4" s="1"/>
  <c r="O2766" i="4" a="1"/>
  <c r="O2766" i="4" s="1"/>
  <c r="L2754" i="4" a="1"/>
  <c r="L2754" i="4" s="1"/>
  <c r="O2754" i="4" a="1"/>
  <c r="O2754" i="4" s="1"/>
  <c r="L2742" i="4" a="1"/>
  <c r="L2742" i="4" s="1"/>
  <c r="O2742" i="4" a="1"/>
  <c r="O2742" i="4" s="1"/>
  <c r="L2730" i="4" a="1"/>
  <c r="L2730" i="4" s="1"/>
  <c r="O2730" i="4" a="1"/>
  <c r="O2730" i="4" s="1"/>
  <c r="L2718" i="4" a="1"/>
  <c r="L2718" i="4" s="1"/>
  <c r="O2718" i="4" a="1"/>
  <c r="O2718" i="4" s="1"/>
  <c r="P2718" i="4" s="1"/>
  <c r="L2706" i="4" a="1"/>
  <c r="L2706" i="4" s="1"/>
  <c r="O2706" i="4" a="1"/>
  <c r="O2706" i="4" s="1"/>
  <c r="L2694" i="4" a="1"/>
  <c r="L2694" i="4" s="1"/>
  <c r="O2694" i="4" a="1"/>
  <c r="O2694" i="4" s="1"/>
  <c r="L2682" i="4" a="1"/>
  <c r="L2682" i="4" s="1"/>
  <c r="O2682" i="4" a="1"/>
  <c r="O2682" i="4" s="1"/>
  <c r="L2670" i="4" a="1"/>
  <c r="L2670" i="4" s="1"/>
  <c r="O2670" i="4" a="1"/>
  <c r="O2670" i="4" s="1"/>
  <c r="L2658" i="4" a="1"/>
  <c r="L2658" i="4" s="1"/>
  <c r="O2658" i="4" a="1"/>
  <c r="O2658" i="4" s="1"/>
  <c r="L2646" i="4" a="1"/>
  <c r="L2646" i="4" s="1"/>
  <c r="O2646" i="4" a="1"/>
  <c r="O2646" i="4" s="1"/>
  <c r="L2634" i="4" a="1"/>
  <c r="L2634" i="4" s="1"/>
  <c r="O2634" i="4" a="1"/>
  <c r="O2634" i="4" s="1"/>
  <c r="L2622" i="4" a="1"/>
  <c r="L2622" i="4" s="1"/>
  <c r="O2622" i="4" a="1"/>
  <c r="O2622" i="4" s="1"/>
  <c r="L2610" i="4" a="1"/>
  <c r="L2610" i="4" s="1"/>
  <c r="O2610" i="4" a="1"/>
  <c r="O2610" i="4" s="1"/>
  <c r="L2598" i="4" a="1"/>
  <c r="L2598" i="4" s="1"/>
  <c r="O2598" i="4" a="1"/>
  <c r="O2598" i="4" s="1"/>
  <c r="L2586" i="4" a="1"/>
  <c r="L2586" i="4" s="1"/>
  <c r="O2586" i="4" a="1"/>
  <c r="O2586" i="4" s="1"/>
  <c r="L2574" i="4" a="1"/>
  <c r="L2574" i="4" s="1"/>
  <c r="O2574" i="4" a="1"/>
  <c r="O2574" i="4" s="1"/>
  <c r="L2562" i="4" a="1"/>
  <c r="L2562" i="4" s="1"/>
  <c r="O2562" i="4" a="1"/>
  <c r="O2562" i="4" s="1"/>
  <c r="L2550" i="4" a="1"/>
  <c r="L2550" i="4" s="1"/>
  <c r="O2550" i="4" a="1"/>
  <c r="O2550" i="4" s="1"/>
  <c r="L2538" i="4" a="1"/>
  <c r="L2538" i="4" s="1"/>
  <c r="O2538" i="4" a="1"/>
  <c r="O2538" i="4" s="1"/>
  <c r="L2526" i="4" a="1"/>
  <c r="L2526" i="4" s="1"/>
  <c r="O2526" i="4" a="1"/>
  <c r="O2526" i="4" s="1"/>
  <c r="L2514" i="4" a="1"/>
  <c r="L2514" i="4" s="1"/>
  <c r="O2514" i="4" a="1"/>
  <c r="O2514" i="4" s="1"/>
  <c r="L2502" i="4" a="1"/>
  <c r="L2502" i="4" s="1"/>
  <c r="O2502" i="4" a="1"/>
  <c r="O2502" i="4" s="1"/>
  <c r="L2490" i="4" a="1"/>
  <c r="L2490" i="4" s="1"/>
  <c r="O2490" i="4" a="1"/>
  <c r="O2490" i="4" s="1"/>
  <c r="L2478" i="4" a="1"/>
  <c r="L2478" i="4" s="1"/>
  <c r="O2478" i="4" a="1"/>
  <c r="O2478" i="4" s="1"/>
  <c r="L2466" i="4" a="1"/>
  <c r="L2466" i="4" s="1"/>
  <c r="O2466" i="4" a="1"/>
  <c r="O2466" i="4" s="1"/>
  <c r="L2454" i="4" a="1"/>
  <c r="L2454" i="4" s="1"/>
  <c r="O2454" i="4" a="1"/>
  <c r="O2454" i="4" s="1"/>
  <c r="L2442" i="4" a="1"/>
  <c r="L2442" i="4" s="1"/>
  <c r="O2442" i="4" a="1"/>
  <c r="O2442" i="4" s="1"/>
  <c r="L2430" i="4" a="1"/>
  <c r="L2430" i="4" s="1"/>
  <c r="O2430" i="4" a="1"/>
  <c r="O2430" i="4" s="1"/>
  <c r="L2418" i="4" a="1"/>
  <c r="L2418" i="4" s="1"/>
  <c r="O2418" i="4" a="1"/>
  <c r="O2418" i="4" s="1"/>
  <c r="L2406" i="4" a="1"/>
  <c r="L2406" i="4" s="1"/>
  <c r="O2406" i="4" a="1"/>
  <c r="O2406" i="4" s="1"/>
  <c r="L2394" i="4" a="1"/>
  <c r="L2394" i="4" s="1"/>
  <c r="O2394" i="4" a="1"/>
  <c r="O2394" i="4" s="1"/>
  <c r="L2382" i="4" a="1"/>
  <c r="L2382" i="4" s="1"/>
  <c r="O2382" i="4" a="1"/>
  <c r="O2382" i="4" s="1"/>
  <c r="P2382" i="4" s="1"/>
  <c r="L2370" i="4" a="1"/>
  <c r="L2370" i="4" s="1"/>
  <c r="O2370" i="4" a="1"/>
  <c r="O2370" i="4" s="1"/>
  <c r="P2370" i="4" s="1"/>
  <c r="L2358" i="4" a="1"/>
  <c r="L2358" i="4" s="1"/>
  <c r="O2358" i="4" a="1"/>
  <c r="O2358" i="4" s="1"/>
  <c r="P2358" i="4" s="1"/>
  <c r="O2346" i="4" a="1"/>
  <c r="O2346" i="4" s="1"/>
  <c r="P2346" i="4" s="1"/>
  <c r="L2346" i="4" a="1"/>
  <c r="L2346" i="4" s="1"/>
  <c r="L2334" i="4" a="1"/>
  <c r="L2334" i="4" s="1"/>
  <c r="O2334" i="4" a="1"/>
  <c r="O2334" i="4" s="1"/>
  <c r="L2322" i="4" a="1"/>
  <c r="L2322" i="4" s="1"/>
  <c r="O2322" i="4" a="1"/>
  <c r="O2322" i="4" s="1"/>
  <c r="L2310" i="4" a="1"/>
  <c r="L2310" i="4" s="1"/>
  <c r="O2310" i="4" a="1"/>
  <c r="O2310" i="4" s="1"/>
  <c r="L2298" i="4" a="1"/>
  <c r="L2298" i="4" s="1"/>
  <c r="O2298" i="4" a="1"/>
  <c r="O2298" i="4" s="1"/>
  <c r="L2286" i="4" a="1"/>
  <c r="L2286" i="4" s="1"/>
  <c r="O2286" i="4" a="1"/>
  <c r="O2286" i="4" s="1"/>
  <c r="L2274" i="4" a="1"/>
  <c r="L2274" i="4" s="1"/>
  <c r="O2274" i="4" a="1"/>
  <c r="O2274" i="4" s="1"/>
  <c r="L2262" i="4" a="1"/>
  <c r="L2262" i="4" s="1"/>
  <c r="O2262" i="4" a="1"/>
  <c r="O2262" i="4" s="1"/>
  <c r="L2250" i="4" a="1"/>
  <c r="L2250" i="4" s="1"/>
  <c r="O2250" i="4" a="1"/>
  <c r="O2250" i="4" s="1"/>
  <c r="L2238" i="4" a="1"/>
  <c r="L2238" i="4" s="1"/>
  <c r="O2238" i="4" a="1"/>
  <c r="O2238" i="4" s="1"/>
  <c r="P2238" i="4" s="1"/>
  <c r="L2226" i="4" a="1"/>
  <c r="L2226" i="4" s="1"/>
  <c r="O2226" i="4" a="1"/>
  <c r="O2226" i="4" s="1"/>
  <c r="L2214" i="4" a="1"/>
  <c r="L2214" i="4" s="1"/>
  <c r="O2214" i="4" a="1"/>
  <c r="O2214" i="4" s="1"/>
  <c r="L2202" i="4" a="1"/>
  <c r="L2202" i="4" s="1"/>
  <c r="O2202" i="4" a="1"/>
  <c r="O2202" i="4" s="1"/>
  <c r="P2202" i="4" s="1"/>
  <c r="L2190" i="4" a="1"/>
  <c r="L2190" i="4" s="1"/>
  <c r="O2190" i="4" a="1"/>
  <c r="O2190" i="4" s="1"/>
  <c r="L2178" i="4" a="1"/>
  <c r="L2178" i="4" s="1"/>
  <c r="O2178" i="4" a="1"/>
  <c r="O2178" i="4" s="1"/>
  <c r="L2166" i="4" a="1"/>
  <c r="L2166" i="4" s="1"/>
  <c r="O2166" i="4" a="1"/>
  <c r="O2166" i="4" s="1"/>
  <c r="L2154" i="4" a="1"/>
  <c r="L2154" i="4" s="1"/>
  <c r="O2154" i="4" a="1"/>
  <c r="O2154" i="4" s="1"/>
  <c r="L2142" i="4" a="1"/>
  <c r="L2142" i="4" s="1"/>
  <c r="O2142" i="4" a="1"/>
  <c r="O2142" i="4" s="1"/>
  <c r="L2130" i="4" a="1"/>
  <c r="L2130" i="4" s="1"/>
  <c r="O2130" i="4" a="1"/>
  <c r="O2130" i="4" s="1"/>
  <c r="L2118" i="4" a="1"/>
  <c r="L2118" i="4" s="1"/>
  <c r="O2118" i="4" a="1"/>
  <c r="O2118" i="4" s="1"/>
  <c r="L2106" i="4" a="1"/>
  <c r="L2106" i="4" s="1"/>
  <c r="O2106" i="4" a="1"/>
  <c r="O2106" i="4" s="1"/>
  <c r="L2094" i="4" a="1"/>
  <c r="L2094" i="4" s="1"/>
  <c r="O2094" i="4" a="1"/>
  <c r="O2094" i="4" s="1"/>
  <c r="L2082" i="4" a="1"/>
  <c r="L2082" i="4" s="1"/>
  <c r="O2082" i="4" a="1"/>
  <c r="O2082" i="4" s="1"/>
  <c r="L2070" i="4" a="1"/>
  <c r="L2070" i="4" s="1"/>
  <c r="O2070" i="4" a="1"/>
  <c r="O2070" i="4" s="1"/>
  <c r="L2058" i="4" a="1"/>
  <c r="L2058" i="4" s="1"/>
  <c r="O2058" i="4" a="1"/>
  <c r="O2058" i="4" s="1"/>
  <c r="L2046" i="4" a="1"/>
  <c r="L2046" i="4" s="1"/>
  <c r="O2046" i="4" a="1"/>
  <c r="O2046" i="4" s="1"/>
  <c r="L2034" i="4" a="1"/>
  <c r="L2034" i="4" s="1"/>
  <c r="O2034" i="4" a="1"/>
  <c r="O2034" i="4" s="1"/>
  <c r="L2022" i="4" a="1"/>
  <c r="L2022" i="4" s="1"/>
  <c r="O2022" i="4" a="1"/>
  <c r="O2022" i="4" s="1"/>
  <c r="L2010" i="4" a="1"/>
  <c r="L2010" i="4" s="1"/>
  <c r="O2010" i="4" a="1"/>
  <c r="O2010" i="4" s="1"/>
  <c r="L1998" i="4" a="1"/>
  <c r="L1998" i="4" s="1"/>
  <c r="O1998" i="4" a="1"/>
  <c r="O1998" i="4" s="1"/>
  <c r="L1986" i="4" a="1"/>
  <c r="L1986" i="4" s="1"/>
  <c r="O1986" i="4" a="1"/>
  <c r="O1986" i="4" s="1"/>
  <c r="L1974" i="4" a="1"/>
  <c r="L1974" i="4" s="1"/>
  <c r="O1974" i="4" a="1"/>
  <c r="O1974" i="4" s="1"/>
  <c r="L1962" i="4" a="1"/>
  <c r="L1962" i="4" s="1"/>
  <c r="O1962" i="4" a="1"/>
  <c r="O1962" i="4" s="1"/>
  <c r="L1950" i="4" a="1"/>
  <c r="L1950" i="4" s="1"/>
  <c r="O1950" i="4" a="1"/>
  <c r="O1950" i="4" s="1"/>
  <c r="L1938" i="4" a="1"/>
  <c r="L1938" i="4" s="1"/>
  <c r="O1938" i="4" a="1"/>
  <c r="O1938" i="4" s="1"/>
  <c r="L1926" i="4" a="1"/>
  <c r="L1926" i="4" s="1"/>
  <c r="O1926" i="4" a="1"/>
  <c r="O1926" i="4" s="1"/>
  <c r="L1914" i="4" a="1"/>
  <c r="L1914" i="4" s="1"/>
  <c r="O1914" i="4" a="1"/>
  <c r="O1914" i="4" s="1"/>
  <c r="L1902" i="4" a="1"/>
  <c r="L1902" i="4" s="1"/>
  <c r="O1902" i="4" a="1"/>
  <c r="O1902" i="4" s="1"/>
  <c r="L1890" i="4" a="1"/>
  <c r="L1890" i="4" s="1"/>
  <c r="O1890" i="4" a="1"/>
  <c r="O1890" i="4" s="1"/>
  <c r="L1878" i="4" a="1"/>
  <c r="L1878" i="4" s="1"/>
  <c r="O1878" i="4" a="1"/>
  <c r="O1878" i="4" s="1"/>
  <c r="L1866" i="4" a="1"/>
  <c r="L1866" i="4" s="1"/>
  <c r="O1866" i="4" a="1"/>
  <c r="O1866" i="4" s="1"/>
  <c r="L1854" i="4" a="1"/>
  <c r="L1854" i="4" s="1"/>
  <c r="O1854" i="4" a="1"/>
  <c r="O1854" i="4" s="1"/>
  <c r="L1842" i="4" a="1"/>
  <c r="L1842" i="4" s="1"/>
  <c r="O1842" i="4" a="1"/>
  <c r="O1842" i="4" s="1"/>
  <c r="L1830" i="4" a="1"/>
  <c r="L1830" i="4" s="1"/>
  <c r="O1830" i="4" a="1"/>
  <c r="O1830" i="4" s="1"/>
  <c r="L1818" i="4" a="1"/>
  <c r="L1818" i="4" s="1"/>
  <c r="O1818" i="4" a="1"/>
  <c r="O1818" i="4" s="1"/>
  <c r="L1806" i="4" a="1"/>
  <c r="L1806" i="4" s="1"/>
  <c r="O1806" i="4" a="1"/>
  <c r="O1806" i="4" s="1"/>
  <c r="L1794" i="4" a="1"/>
  <c r="L1794" i="4" s="1"/>
  <c r="O1794" i="4" a="1"/>
  <c r="O1794" i="4" s="1"/>
  <c r="L1782" i="4" a="1"/>
  <c r="L1782" i="4" s="1"/>
  <c r="O1782" i="4" a="1"/>
  <c r="O1782" i="4" s="1"/>
  <c r="L1770" i="4" a="1"/>
  <c r="L1770" i="4" s="1"/>
  <c r="O1770" i="4" a="1"/>
  <c r="O1770" i="4" s="1"/>
  <c r="L1758" i="4" a="1"/>
  <c r="L1758" i="4" s="1"/>
  <c r="O1758" i="4" a="1"/>
  <c r="O1758" i="4" s="1"/>
  <c r="L1746" i="4" a="1"/>
  <c r="L1746" i="4" s="1"/>
  <c r="O1746" i="4" a="1"/>
  <c r="O1746" i="4" s="1"/>
  <c r="L1734" i="4" a="1"/>
  <c r="L1734" i="4" s="1"/>
  <c r="O1734" i="4" a="1"/>
  <c r="O1734" i="4" s="1"/>
  <c r="L1722" i="4" a="1"/>
  <c r="L1722" i="4" s="1"/>
  <c r="O1722" i="4" a="1"/>
  <c r="O1722" i="4" s="1"/>
  <c r="L1710" i="4" a="1"/>
  <c r="L1710" i="4" s="1"/>
  <c r="O1710" i="4" a="1"/>
  <c r="O1710" i="4" s="1"/>
  <c r="L1698" i="4" a="1"/>
  <c r="L1698" i="4" s="1"/>
  <c r="O1698" i="4" a="1"/>
  <c r="O1698" i="4" s="1"/>
  <c r="L1686" i="4" a="1"/>
  <c r="L1686" i="4" s="1"/>
  <c r="O1686" i="4" a="1"/>
  <c r="O1686" i="4" s="1"/>
  <c r="L1674" i="4" a="1"/>
  <c r="L1674" i="4" s="1"/>
  <c r="O1674" i="4" a="1"/>
  <c r="O1674" i="4" s="1"/>
  <c r="L1662" i="4" a="1"/>
  <c r="L1662" i="4" s="1"/>
  <c r="O1662" i="4" a="1"/>
  <c r="O1662" i="4" s="1"/>
  <c r="L1650" i="4" a="1"/>
  <c r="L1650" i="4" s="1"/>
  <c r="O1650" i="4" a="1"/>
  <c r="O1650" i="4" s="1"/>
  <c r="L1638" i="4" a="1"/>
  <c r="L1638" i="4" s="1"/>
  <c r="O1638" i="4" a="1"/>
  <c r="O1638" i="4" s="1"/>
  <c r="L1626" i="4" a="1"/>
  <c r="L1626" i="4" s="1"/>
  <c r="O1626" i="4" a="1"/>
  <c r="O1626" i="4" s="1"/>
  <c r="L1614" i="4" a="1"/>
  <c r="L1614" i="4" s="1"/>
  <c r="O1614" i="4" a="1"/>
  <c r="O1614" i="4" s="1"/>
  <c r="L1602" i="4" a="1"/>
  <c r="L1602" i="4" s="1"/>
  <c r="O1602" i="4" a="1"/>
  <c r="O1602" i="4" s="1"/>
  <c r="L1590" i="4" a="1"/>
  <c r="L1590" i="4" s="1"/>
  <c r="O1590" i="4" a="1"/>
  <c r="O1590" i="4" s="1"/>
  <c r="L1578" i="4" a="1"/>
  <c r="L1578" i="4" s="1"/>
  <c r="O1578" i="4" a="1"/>
  <c r="O1578" i="4" s="1"/>
  <c r="L1566" i="4" a="1"/>
  <c r="L1566" i="4" s="1"/>
  <c r="O1566" i="4" a="1"/>
  <c r="O1566" i="4" s="1"/>
  <c r="L1554" i="4" a="1"/>
  <c r="L1554" i="4" s="1"/>
  <c r="O1554" i="4" a="1"/>
  <c r="O1554" i="4" s="1"/>
  <c r="L1542" i="4" a="1"/>
  <c r="L1542" i="4" s="1"/>
  <c r="O1542" i="4" a="1"/>
  <c r="O1542" i="4" s="1"/>
  <c r="L1530" i="4" a="1"/>
  <c r="L1530" i="4" s="1"/>
  <c r="O1530" i="4" a="1"/>
  <c r="O1530" i="4" s="1"/>
  <c r="L1518" i="4" a="1"/>
  <c r="L1518" i="4" s="1"/>
  <c r="O1518" i="4" a="1"/>
  <c r="O1518" i="4" s="1"/>
  <c r="L1506" i="4" a="1"/>
  <c r="L1506" i="4" s="1"/>
  <c r="O1506" i="4" a="1"/>
  <c r="O1506" i="4" s="1"/>
  <c r="L1494" i="4" a="1"/>
  <c r="L1494" i="4" s="1"/>
  <c r="O1494" i="4" a="1"/>
  <c r="O1494" i="4" s="1"/>
  <c r="L1482" i="4" a="1"/>
  <c r="L1482" i="4" s="1"/>
  <c r="O1482" i="4" a="1"/>
  <c r="O1482" i="4" s="1"/>
  <c r="L1470" i="4" a="1"/>
  <c r="L1470" i="4" s="1"/>
  <c r="O1470" i="4" a="1"/>
  <c r="O1470" i="4" s="1"/>
  <c r="L1458" i="4" a="1"/>
  <c r="L1458" i="4" s="1"/>
  <c r="O1458" i="4" a="1"/>
  <c r="O1458" i="4" s="1"/>
  <c r="L1446" i="4" a="1"/>
  <c r="L1446" i="4" s="1"/>
  <c r="O1446" i="4" a="1"/>
  <c r="O1446" i="4" s="1"/>
  <c r="L1434" i="4" a="1"/>
  <c r="L1434" i="4" s="1"/>
  <c r="O1434" i="4" a="1"/>
  <c r="O1434" i="4" s="1"/>
  <c r="L1422" i="4" a="1"/>
  <c r="L1422" i="4" s="1"/>
  <c r="O1422" i="4" a="1"/>
  <c r="O1422" i="4" s="1"/>
  <c r="L1410" i="4" a="1"/>
  <c r="L1410" i="4" s="1"/>
  <c r="O1410" i="4" a="1"/>
  <c r="O1410" i="4" s="1"/>
  <c r="L1398" i="4" a="1"/>
  <c r="L1398" i="4" s="1"/>
  <c r="O1398" i="4" a="1"/>
  <c r="O1398" i="4" s="1"/>
  <c r="L1386" i="4" a="1"/>
  <c r="L1386" i="4" s="1"/>
  <c r="O1386" i="4" a="1"/>
  <c r="O1386" i="4" s="1"/>
  <c r="L1374" i="4" a="1"/>
  <c r="L1374" i="4" s="1"/>
  <c r="O1374" i="4" a="1"/>
  <c r="O1374" i="4" s="1"/>
  <c r="L1362" i="4" a="1"/>
  <c r="L1362" i="4" s="1"/>
  <c r="O1362" i="4" a="1"/>
  <c r="O1362" i="4" s="1"/>
  <c r="L1350" i="4" a="1"/>
  <c r="L1350" i="4" s="1"/>
  <c r="O1350" i="4" a="1"/>
  <c r="O1350" i="4" s="1"/>
  <c r="L1338" i="4" a="1"/>
  <c r="L1338" i="4" s="1"/>
  <c r="O1338" i="4" a="1"/>
  <c r="O1338" i="4" s="1"/>
  <c r="L1326" i="4" a="1"/>
  <c r="L1326" i="4" s="1"/>
  <c r="O1326" i="4" a="1"/>
  <c r="O1326" i="4" s="1"/>
  <c r="L1314" i="4" a="1"/>
  <c r="L1314" i="4" s="1"/>
  <c r="O1314" i="4" a="1"/>
  <c r="O1314" i="4" s="1"/>
  <c r="L1302" i="4" a="1"/>
  <c r="L1302" i="4" s="1"/>
  <c r="O1302" i="4" a="1"/>
  <c r="O1302" i="4" s="1"/>
  <c r="L4997" i="4" a="1"/>
  <c r="L4997" i="4" s="1"/>
  <c r="P4997" i="4"/>
  <c r="O4997" i="4" a="1"/>
  <c r="O4997" i="4" s="1"/>
  <c r="L4985" i="4" a="1"/>
  <c r="L4985" i="4" s="1"/>
  <c r="O4985" i="4" a="1"/>
  <c r="O4985" i="4" s="1"/>
  <c r="L4973" i="4" a="1"/>
  <c r="L4973" i="4" s="1"/>
  <c r="O4973" i="4" a="1"/>
  <c r="O4973" i="4" s="1"/>
  <c r="L4961" i="4" a="1"/>
  <c r="L4961" i="4" s="1"/>
  <c r="O4961" i="4" a="1"/>
  <c r="O4961" i="4" s="1"/>
  <c r="L4949" i="4" a="1"/>
  <c r="L4949" i="4" s="1"/>
  <c r="O4949" i="4" a="1"/>
  <c r="O4949" i="4" s="1"/>
  <c r="L4937" i="4" a="1"/>
  <c r="L4937" i="4" s="1"/>
  <c r="O4937" i="4" a="1"/>
  <c r="O4937" i="4" s="1"/>
  <c r="O4925" i="4" a="1"/>
  <c r="O4925" i="4" s="1"/>
  <c r="L4925" i="4" a="1"/>
  <c r="L4925" i="4" s="1"/>
  <c r="L4913" i="4" a="1"/>
  <c r="L4913" i="4" s="1"/>
  <c r="O4913" i="4" a="1"/>
  <c r="O4913" i="4" s="1"/>
  <c r="L4901" i="4" a="1"/>
  <c r="L4901" i="4" s="1"/>
  <c r="O4901" i="4" a="1"/>
  <c r="O4901" i="4" s="1"/>
  <c r="L4889" i="4" a="1"/>
  <c r="L4889" i="4" s="1"/>
  <c r="O4889" i="4" a="1"/>
  <c r="O4889" i="4" s="1"/>
  <c r="L4877" i="4" a="1"/>
  <c r="L4877" i="4" s="1"/>
  <c r="O4877" i="4" a="1"/>
  <c r="O4877" i="4" s="1"/>
  <c r="L4865" i="4" a="1"/>
  <c r="L4865" i="4" s="1"/>
  <c r="O4865" i="4" a="1"/>
  <c r="O4865" i="4" s="1"/>
  <c r="L4853" i="4" a="1"/>
  <c r="L4853" i="4" s="1"/>
  <c r="O4853" i="4" a="1"/>
  <c r="O4853" i="4" s="1"/>
  <c r="L4841" i="4" a="1"/>
  <c r="L4841" i="4" s="1"/>
  <c r="O4841" i="4" a="1"/>
  <c r="O4841" i="4" s="1"/>
  <c r="P4841" i="4" s="1"/>
  <c r="L4829" i="4" a="1"/>
  <c r="L4829" i="4" s="1"/>
  <c r="O4829" i="4" a="1"/>
  <c r="O4829" i="4" s="1"/>
  <c r="L4817" i="4" a="1"/>
  <c r="L4817" i="4" s="1"/>
  <c r="O4817" i="4" a="1"/>
  <c r="O4817" i="4" s="1"/>
  <c r="L4805" i="4" a="1"/>
  <c r="L4805" i="4" s="1"/>
  <c r="O4805" i="4" a="1"/>
  <c r="O4805" i="4" s="1"/>
  <c r="L4793" i="4" a="1"/>
  <c r="L4793" i="4" s="1"/>
  <c r="O4793" i="4" a="1"/>
  <c r="O4793" i="4" s="1"/>
  <c r="L4781" i="4" a="1"/>
  <c r="L4781" i="4" s="1"/>
  <c r="O4781" i="4" a="1"/>
  <c r="O4781" i="4" s="1"/>
  <c r="L4769" i="4" a="1"/>
  <c r="L4769" i="4" s="1"/>
  <c r="O4769" i="4" a="1"/>
  <c r="O4769" i="4" s="1"/>
  <c r="O4757" i="4" a="1"/>
  <c r="O4757" i="4" s="1"/>
  <c r="L4757" i="4" a="1"/>
  <c r="L4757" i="4" s="1"/>
  <c r="O4745" i="4" a="1"/>
  <c r="O4745" i="4" s="1"/>
  <c r="L4745" i="4" a="1"/>
  <c r="L4745" i="4" s="1"/>
  <c r="L4733" i="4" a="1"/>
  <c r="L4733" i="4" s="1"/>
  <c r="O4733" i="4" a="1"/>
  <c r="O4733" i="4" s="1"/>
  <c r="P4733" i="4" s="1"/>
  <c r="L4721" i="4" a="1"/>
  <c r="L4721" i="4" s="1"/>
  <c r="O4721" i="4" a="1"/>
  <c r="O4721" i="4" s="1"/>
  <c r="L4709" i="4" a="1"/>
  <c r="L4709" i="4" s="1"/>
  <c r="O4709" i="4" a="1"/>
  <c r="O4709" i="4" s="1"/>
  <c r="L4697" i="4" a="1"/>
  <c r="L4697" i="4" s="1"/>
  <c r="O4697" i="4" a="1"/>
  <c r="O4697" i="4" s="1"/>
  <c r="L4685" i="4" a="1"/>
  <c r="L4685" i="4" s="1"/>
  <c r="O4685" i="4" a="1"/>
  <c r="O4685" i="4" s="1"/>
  <c r="L4673" i="4" a="1"/>
  <c r="L4673" i="4" s="1"/>
  <c r="O4673" i="4" a="1"/>
  <c r="O4673" i="4" s="1"/>
  <c r="L4661" i="4" a="1"/>
  <c r="L4661" i="4" s="1"/>
  <c r="O4661" i="4" a="1"/>
  <c r="O4661" i="4" s="1"/>
  <c r="L4649" i="4" a="1"/>
  <c r="L4649" i="4" s="1"/>
  <c r="O4649" i="4" a="1"/>
  <c r="O4649" i="4" s="1"/>
  <c r="L4637" i="4" a="1"/>
  <c r="L4637" i="4" s="1"/>
  <c r="O4637" i="4" a="1"/>
  <c r="O4637" i="4" s="1"/>
  <c r="L4625" i="4" a="1"/>
  <c r="L4625" i="4" s="1"/>
  <c r="O4625" i="4" a="1"/>
  <c r="O4625" i="4" s="1"/>
  <c r="L4613" i="4" a="1"/>
  <c r="L4613" i="4" s="1"/>
  <c r="O4613" i="4" a="1"/>
  <c r="O4613" i="4" s="1"/>
  <c r="L4601" i="4" a="1"/>
  <c r="L4601" i="4" s="1"/>
  <c r="O4601" i="4" a="1"/>
  <c r="O4601" i="4" s="1"/>
  <c r="L4589" i="4" a="1"/>
  <c r="L4589" i="4" s="1"/>
  <c r="O4589" i="4" a="1"/>
  <c r="O4589" i="4" s="1"/>
  <c r="L4577" i="4" a="1"/>
  <c r="L4577" i="4" s="1"/>
  <c r="O4577" i="4" a="1"/>
  <c r="O4577" i="4" s="1"/>
  <c r="L4565" i="4" a="1"/>
  <c r="L4565" i="4" s="1"/>
  <c r="O4565" i="4" a="1"/>
  <c r="O4565" i="4" s="1"/>
  <c r="L4553" i="4" a="1"/>
  <c r="L4553" i="4" s="1"/>
  <c r="O4553" i="4" a="1"/>
  <c r="O4553" i="4" s="1"/>
  <c r="L4541" i="4" a="1"/>
  <c r="L4541" i="4" s="1"/>
  <c r="O4541" i="4" a="1"/>
  <c r="O4541" i="4" s="1"/>
  <c r="L4529" i="4" a="1"/>
  <c r="L4529" i="4" s="1"/>
  <c r="O4529" i="4" a="1"/>
  <c r="O4529" i="4" s="1"/>
  <c r="L4517" i="4" a="1"/>
  <c r="L4517" i="4" s="1"/>
  <c r="O4517" i="4" a="1"/>
  <c r="O4517" i="4" s="1"/>
  <c r="L4505" i="4" a="1"/>
  <c r="L4505" i="4" s="1"/>
  <c r="O4505" i="4" a="1"/>
  <c r="O4505" i="4" s="1"/>
  <c r="L4493" i="4" a="1"/>
  <c r="L4493" i="4" s="1"/>
  <c r="O4493" i="4" a="1"/>
  <c r="O4493" i="4" s="1"/>
  <c r="O4481" i="4" a="1"/>
  <c r="O4481" i="4" s="1"/>
  <c r="L4481" i="4" a="1"/>
  <c r="L4481" i="4" s="1"/>
  <c r="L4469" i="4" a="1"/>
  <c r="L4469" i="4" s="1"/>
  <c r="O4469" i="4" a="1"/>
  <c r="O4469" i="4" s="1"/>
  <c r="L4457" i="4" a="1"/>
  <c r="L4457" i="4" s="1"/>
  <c r="O4457" i="4" a="1"/>
  <c r="O4457" i="4" s="1"/>
  <c r="L4445" i="4" a="1"/>
  <c r="L4445" i="4" s="1"/>
  <c r="O4445" i="4" a="1"/>
  <c r="O4445" i="4" s="1"/>
  <c r="O4433" i="4" a="1"/>
  <c r="O4433" i="4" s="1"/>
  <c r="L4433" i="4" a="1"/>
  <c r="L4433" i="4" s="1"/>
  <c r="L4421" i="4" a="1"/>
  <c r="L4421" i="4" s="1"/>
  <c r="O4421" i="4" a="1"/>
  <c r="O4421" i="4" s="1"/>
  <c r="L4409" i="4" a="1"/>
  <c r="L4409" i="4" s="1"/>
  <c r="O4409" i="4" a="1"/>
  <c r="O4409" i="4" s="1"/>
  <c r="L4397" i="4" a="1"/>
  <c r="L4397" i="4" s="1"/>
  <c r="O4397" i="4" a="1"/>
  <c r="O4397" i="4" s="1"/>
  <c r="L4385" i="4" a="1"/>
  <c r="L4385" i="4" s="1"/>
  <c r="O4385" i="4" a="1"/>
  <c r="O4385" i="4" s="1"/>
  <c r="L4373" i="4" a="1"/>
  <c r="L4373" i="4" s="1"/>
  <c r="O4373" i="4" a="1"/>
  <c r="O4373" i="4" s="1"/>
  <c r="L4361" i="4" a="1"/>
  <c r="L4361" i="4" s="1"/>
  <c r="O4361" i="4" a="1"/>
  <c r="O4361" i="4" s="1"/>
  <c r="L4349" i="4" a="1"/>
  <c r="L4349" i="4" s="1"/>
  <c r="O4349" i="4" a="1"/>
  <c r="O4349" i="4" s="1"/>
  <c r="L4337" i="4" a="1"/>
  <c r="L4337" i="4" s="1"/>
  <c r="O4337" i="4" a="1"/>
  <c r="O4337" i="4" s="1"/>
  <c r="L4325" i="4" a="1"/>
  <c r="L4325" i="4" s="1"/>
  <c r="O4325" i="4" a="1"/>
  <c r="O4325" i="4" s="1"/>
  <c r="L4313" i="4" a="1"/>
  <c r="L4313" i="4" s="1"/>
  <c r="O4313" i="4" a="1"/>
  <c r="O4313" i="4" s="1"/>
  <c r="L4301" i="4" a="1"/>
  <c r="L4301" i="4" s="1"/>
  <c r="O4301" i="4" a="1"/>
  <c r="O4301" i="4" s="1"/>
  <c r="L4289" i="4" a="1"/>
  <c r="L4289" i="4" s="1"/>
  <c r="O4289" i="4" a="1"/>
  <c r="O4289" i="4" s="1"/>
  <c r="L4277" i="4" a="1"/>
  <c r="L4277" i="4" s="1"/>
  <c r="O4277" i="4" a="1"/>
  <c r="O4277" i="4" s="1"/>
  <c r="L4265" i="4" a="1"/>
  <c r="L4265" i="4" s="1"/>
  <c r="O4265" i="4" a="1"/>
  <c r="O4265" i="4" s="1"/>
  <c r="L4253" i="4" a="1"/>
  <c r="L4253" i="4" s="1"/>
  <c r="O4253" i="4" a="1"/>
  <c r="O4253" i="4" s="1"/>
  <c r="L4241" i="4" a="1"/>
  <c r="L4241" i="4" s="1"/>
  <c r="O4241" i="4" a="1"/>
  <c r="O4241" i="4" s="1"/>
  <c r="L4229" i="4" a="1"/>
  <c r="L4229" i="4" s="1"/>
  <c r="O4229" i="4" a="1"/>
  <c r="O4229" i="4" s="1"/>
  <c r="L4217" i="4" a="1"/>
  <c r="L4217" i="4" s="1"/>
  <c r="O4217" i="4" a="1"/>
  <c r="O4217" i="4" s="1"/>
  <c r="L4205" i="4" a="1"/>
  <c r="L4205" i="4" s="1"/>
  <c r="O4205" i="4" a="1"/>
  <c r="O4205" i="4" s="1"/>
  <c r="L4193" i="4" a="1"/>
  <c r="L4193" i="4" s="1"/>
  <c r="O4193" i="4" a="1"/>
  <c r="O4193" i="4" s="1"/>
  <c r="L4181" i="4" a="1"/>
  <c r="L4181" i="4" s="1"/>
  <c r="O4181" i="4" a="1"/>
  <c r="O4181" i="4" s="1"/>
  <c r="L4169" i="4" a="1"/>
  <c r="L4169" i="4" s="1"/>
  <c r="O4169" i="4" a="1"/>
  <c r="O4169" i="4" s="1"/>
  <c r="L4157" i="4" a="1"/>
  <c r="L4157" i="4" s="1"/>
  <c r="O4157" i="4" a="1"/>
  <c r="O4157" i="4" s="1"/>
  <c r="L4145" i="4" a="1"/>
  <c r="L4145" i="4" s="1"/>
  <c r="O4145" i="4" a="1"/>
  <c r="O4145" i="4" s="1"/>
  <c r="L4133" i="4" a="1"/>
  <c r="L4133" i="4" s="1"/>
  <c r="O4133" i="4" a="1"/>
  <c r="O4133" i="4" s="1"/>
  <c r="L4121" i="4" a="1"/>
  <c r="L4121" i="4" s="1"/>
  <c r="O4121" i="4" a="1"/>
  <c r="O4121" i="4" s="1"/>
  <c r="L4109" i="4" a="1"/>
  <c r="L4109" i="4" s="1"/>
  <c r="O4109" i="4" a="1"/>
  <c r="O4109" i="4" s="1"/>
  <c r="L4097" i="4" a="1"/>
  <c r="L4097" i="4" s="1"/>
  <c r="O4097" i="4" a="1"/>
  <c r="O4097" i="4" s="1"/>
  <c r="L4085" i="4" a="1"/>
  <c r="L4085" i="4" s="1"/>
  <c r="O4085" i="4" a="1"/>
  <c r="O4085" i="4" s="1"/>
  <c r="P4085" i="4" s="1"/>
  <c r="L4073" i="4" a="1"/>
  <c r="L4073" i="4" s="1"/>
  <c r="O4073" i="4" a="1"/>
  <c r="O4073" i="4" s="1"/>
  <c r="P4073" i="4" s="1"/>
  <c r="L4061" i="4" a="1"/>
  <c r="L4061" i="4" s="1"/>
  <c r="O4061" i="4" a="1"/>
  <c r="O4061" i="4" s="1"/>
  <c r="P4061" i="4" s="1"/>
  <c r="L4049" i="4" a="1"/>
  <c r="L4049" i="4" s="1"/>
  <c r="O4049" i="4" a="1"/>
  <c r="O4049" i="4" s="1"/>
  <c r="P4049" i="4" s="1"/>
  <c r="L4037" i="4" a="1"/>
  <c r="L4037" i="4" s="1"/>
  <c r="O4037" i="4" a="1"/>
  <c r="O4037" i="4" s="1"/>
  <c r="L4025" i="4" a="1"/>
  <c r="L4025" i="4" s="1"/>
  <c r="O4025" i="4" a="1"/>
  <c r="O4025" i="4" s="1"/>
  <c r="L4013" i="4" a="1"/>
  <c r="L4013" i="4" s="1"/>
  <c r="O4013" i="4" a="1"/>
  <c r="O4013" i="4" s="1"/>
  <c r="L4001" i="4" a="1"/>
  <c r="L4001" i="4" s="1"/>
  <c r="O4001" i="4" a="1"/>
  <c r="O4001" i="4" s="1"/>
  <c r="L3989" i="4" a="1"/>
  <c r="L3989" i="4" s="1"/>
  <c r="O3989" i="4" a="1"/>
  <c r="O3989" i="4" s="1"/>
  <c r="L3977" i="4" a="1"/>
  <c r="L3977" i="4" s="1"/>
  <c r="O3977" i="4" a="1"/>
  <c r="O3977" i="4" s="1"/>
  <c r="L3965" i="4" a="1"/>
  <c r="L3965" i="4" s="1"/>
  <c r="O3965" i="4" a="1"/>
  <c r="O3965" i="4" s="1"/>
  <c r="L3953" i="4" a="1"/>
  <c r="L3953" i="4" s="1"/>
  <c r="O3953" i="4" a="1"/>
  <c r="O3953" i="4" s="1"/>
  <c r="L3941" i="4" a="1"/>
  <c r="L3941" i="4" s="1"/>
  <c r="O3941" i="4" a="1"/>
  <c r="O3941" i="4" s="1"/>
  <c r="L3929" i="4" a="1"/>
  <c r="L3929" i="4" s="1"/>
  <c r="O3929" i="4" a="1"/>
  <c r="O3929" i="4" s="1"/>
  <c r="L3917" i="4" a="1"/>
  <c r="L3917" i="4" s="1"/>
  <c r="O3917" i="4" a="1"/>
  <c r="O3917" i="4" s="1"/>
  <c r="L3905" i="4" a="1"/>
  <c r="L3905" i="4" s="1"/>
  <c r="O3905" i="4" a="1"/>
  <c r="O3905" i="4" s="1"/>
  <c r="L3893" i="4" a="1"/>
  <c r="L3893" i="4" s="1"/>
  <c r="O3893" i="4" a="1"/>
  <c r="O3893" i="4" s="1"/>
  <c r="L3881" i="4" a="1"/>
  <c r="L3881" i="4" s="1"/>
  <c r="O3881" i="4" a="1"/>
  <c r="O3881" i="4" s="1"/>
  <c r="L3869" i="4" a="1"/>
  <c r="L3869" i="4" s="1"/>
  <c r="O3869" i="4" a="1"/>
  <c r="O3869" i="4" s="1"/>
  <c r="L3857" i="4" a="1"/>
  <c r="L3857" i="4" s="1"/>
  <c r="O3857" i="4" a="1"/>
  <c r="O3857" i="4" s="1"/>
  <c r="L3845" i="4" a="1"/>
  <c r="L3845" i="4" s="1"/>
  <c r="O3845" i="4" a="1"/>
  <c r="O3845" i="4" s="1"/>
  <c r="L3833" i="4" a="1"/>
  <c r="L3833" i="4" s="1"/>
  <c r="O3833" i="4" a="1"/>
  <c r="O3833" i="4" s="1"/>
  <c r="L3821" i="4" a="1"/>
  <c r="L3821" i="4" s="1"/>
  <c r="O3821" i="4" a="1"/>
  <c r="O3821" i="4" s="1"/>
  <c r="L3809" i="4" a="1"/>
  <c r="L3809" i="4" s="1"/>
  <c r="O3809" i="4" a="1"/>
  <c r="O3809" i="4" s="1"/>
  <c r="L3797" i="4" a="1"/>
  <c r="L3797" i="4" s="1"/>
  <c r="O3797" i="4" a="1"/>
  <c r="O3797" i="4" s="1"/>
  <c r="L3785" i="4" a="1"/>
  <c r="L3785" i="4" s="1"/>
  <c r="O3785" i="4" a="1"/>
  <c r="O3785" i="4" s="1"/>
  <c r="L3773" i="4" a="1"/>
  <c r="L3773" i="4" s="1"/>
  <c r="O3773" i="4" a="1"/>
  <c r="O3773" i="4" s="1"/>
  <c r="L3761" i="4" a="1"/>
  <c r="L3761" i="4" s="1"/>
  <c r="O3761" i="4" a="1"/>
  <c r="O3761" i="4" s="1"/>
  <c r="L3749" i="4" a="1"/>
  <c r="L3749" i="4" s="1"/>
  <c r="O3749" i="4" a="1"/>
  <c r="O3749" i="4" s="1"/>
  <c r="L3737" i="4" a="1"/>
  <c r="L3737" i="4" s="1"/>
  <c r="O3737" i="4" a="1"/>
  <c r="O3737" i="4" s="1"/>
  <c r="L3725" i="4" a="1"/>
  <c r="L3725" i="4" s="1"/>
  <c r="O3725" i="4" a="1"/>
  <c r="O3725" i="4" s="1"/>
  <c r="L3713" i="4" a="1"/>
  <c r="L3713" i="4" s="1"/>
  <c r="O3713" i="4" a="1"/>
  <c r="O3713" i="4" s="1"/>
  <c r="L3701" i="4" a="1"/>
  <c r="L3701" i="4" s="1"/>
  <c r="O3701" i="4" a="1"/>
  <c r="O3701" i="4" s="1"/>
  <c r="L3689" i="4" a="1"/>
  <c r="L3689" i="4" s="1"/>
  <c r="O3689" i="4" a="1"/>
  <c r="O3689" i="4" s="1"/>
  <c r="L3677" i="4" a="1"/>
  <c r="L3677" i="4" s="1"/>
  <c r="O3677" i="4" a="1"/>
  <c r="O3677" i="4" s="1"/>
  <c r="L3665" i="4" a="1"/>
  <c r="L3665" i="4" s="1"/>
  <c r="O3665" i="4" a="1"/>
  <c r="O3665" i="4" s="1"/>
  <c r="L3653" i="4" a="1"/>
  <c r="L3653" i="4" s="1"/>
  <c r="O3653" i="4" a="1"/>
  <c r="O3653" i="4" s="1"/>
  <c r="P3653" i="4" s="1"/>
  <c r="L3641" i="4" a="1"/>
  <c r="L3641" i="4" s="1"/>
  <c r="O3641" i="4" a="1"/>
  <c r="O3641" i="4" s="1"/>
  <c r="L3629" i="4" a="1"/>
  <c r="L3629" i="4" s="1"/>
  <c r="O3629" i="4" a="1"/>
  <c r="O3629" i="4" s="1"/>
  <c r="P3629" i="4" s="1"/>
  <c r="L3617" i="4" a="1"/>
  <c r="L3617" i="4" s="1"/>
  <c r="O3617" i="4" a="1"/>
  <c r="O3617" i="4" s="1"/>
  <c r="P3617" i="4" s="1"/>
  <c r="L3605" i="4" a="1"/>
  <c r="L3605" i="4" s="1"/>
  <c r="O3605" i="4" a="1"/>
  <c r="O3605" i="4" s="1"/>
  <c r="L3593" i="4" a="1"/>
  <c r="L3593" i="4" s="1"/>
  <c r="O3593" i="4" a="1"/>
  <c r="O3593" i="4" s="1"/>
  <c r="L3581" i="4" a="1"/>
  <c r="L3581" i="4" s="1"/>
  <c r="O3581" i="4" a="1"/>
  <c r="O3581" i="4" s="1"/>
  <c r="L3569" i="4" a="1"/>
  <c r="L3569" i="4" s="1"/>
  <c r="O3569" i="4" a="1"/>
  <c r="O3569" i="4" s="1"/>
  <c r="L3557" i="4" a="1"/>
  <c r="L3557" i="4" s="1"/>
  <c r="O3557" i="4" a="1"/>
  <c r="O3557" i="4" s="1"/>
  <c r="L3545" i="4" a="1"/>
  <c r="L3545" i="4" s="1"/>
  <c r="O3545" i="4" a="1"/>
  <c r="O3545" i="4" s="1"/>
  <c r="L3533" i="4" a="1"/>
  <c r="L3533" i="4" s="1"/>
  <c r="O3533" i="4" a="1"/>
  <c r="O3533" i="4" s="1"/>
  <c r="L3521" i="4" a="1"/>
  <c r="L3521" i="4" s="1"/>
  <c r="O3521" i="4" a="1"/>
  <c r="O3521" i="4" s="1"/>
  <c r="L3509" i="4" a="1"/>
  <c r="L3509" i="4" s="1"/>
  <c r="O3509" i="4" a="1"/>
  <c r="O3509" i="4" s="1"/>
  <c r="L3497" i="4" a="1"/>
  <c r="L3497" i="4" s="1"/>
  <c r="O3497" i="4" a="1"/>
  <c r="O3497" i="4" s="1"/>
  <c r="L3485" i="4" a="1"/>
  <c r="L3485" i="4" s="1"/>
  <c r="O3485" i="4" a="1"/>
  <c r="O3485" i="4" s="1"/>
  <c r="L3473" i="4" a="1"/>
  <c r="L3473" i="4" s="1"/>
  <c r="O3473" i="4" a="1"/>
  <c r="O3473" i="4" s="1"/>
  <c r="L3461" i="4" a="1"/>
  <c r="L3461" i="4" s="1"/>
  <c r="O3461" i="4" a="1"/>
  <c r="O3461" i="4" s="1"/>
  <c r="L3449" i="4" a="1"/>
  <c r="L3449" i="4" s="1"/>
  <c r="O3449" i="4" a="1"/>
  <c r="O3449" i="4" s="1"/>
  <c r="L3437" i="4" a="1"/>
  <c r="L3437" i="4" s="1"/>
  <c r="O3437" i="4" a="1"/>
  <c r="O3437" i="4" s="1"/>
  <c r="L3425" i="4" a="1"/>
  <c r="L3425" i="4" s="1"/>
  <c r="O3425" i="4" a="1"/>
  <c r="O3425" i="4" s="1"/>
  <c r="L3413" i="4" a="1"/>
  <c r="L3413" i="4" s="1"/>
  <c r="O3413" i="4" a="1"/>
  <c r="O3413" i="4" s="1"/>
  <c r="L3401" i="4" a="1"/>
  <c r="L3401" i="4" s="1"/>
  <c r="O3401" i="4" a="1"/>
  <c r="O3401" i="4" s="1"/>
  <c r="P3401" i="4" s="1"/>
  <c r="L3389" i="4" a="1"/>
  <c r="L3389" i="4" s="1"/>
  <c r="O3389" i="4" a="1"/>
  <c r="O3389" i="4" s="1"/>
  <c r="L3377" i="4" a="1"/>
  <c r="L3377" i="4" s="1"/>
  <c r="O3377" i="4" a="1"/>
  <c r="O3377" i="4" s="1"/>
  <c r="L3365" i="4" a="1"/>
  <c r="L3365" i="4" s="1"/>
  <c r="O3365" i="4" a="1"/>
  <c r="O3365" i="4" s="1"/>
  <c r="L3353" i="4" a="1"/>
  <c r="L3353" i="4" s="1"/>
  <c r="O3353" i="4" a="1"/>
  <c r="O3353" i="4" s="1"/>
  <c r="L3341" i="4" a="1"/>
  <c r="L3341" i="4" s="1"/>
  <c r="O3341" i="4" a="1"/>
  <c r="O3341" i="4" s="1"/>
  <c r="L3329" i="4" a="1"/>
  <c r="L3329" i="4" s="1"/>
  <c r="O3329" i="4" a="1"/>
  <c r="O3329" i="4" s="1"/>
  <c r="L3317" i="4" a="1"/>
  <c r="L3317" i="4" s="1"/>
  <c r="O3317" i="4" a="1"/>
  <c r="O3317" i="4" s="1"/>
  <c r="L3305" i="4" a="1"/>
  <c r="L3305" i="4" s="1"/>
  <c r="O3305" i="4" a="1"/>
  <c r="O3305" i="4" s="1"/>
  <c r="L3293" i="4" a="1"/>
  <c r="L3293" i="4" s="1"/>
  <c r="O3293" i="4" a="1"/>
  <c r="O3293" i="4" s="1"/>
  <c r="P3293" i="4" s="1"/>
  <c r="L3281" i="4" a="1"/>
  <c r="L3281" i="4" s="1"/>
  <c r="O3281" i="4" a="1"/>
  <c r="O3281" i="4" s="1"/>
  <c r="L3269" i="4" a="1"/>
  <c r="L3269" i="4" s="1"/>
  <c r="O3269" i="4" a="1"/>
  <c r="O3269" i="4" s="1"/>
  <c r="L3257" i="4" a="1"/>
  <c r="L3257" i="4" s="1"/>
  <c r="O3257" i="4" a="1"/>
  <c r="O3257" i="4" s="1"/>
  <c r="P3257" i="4" s="1"/>
  <c r="L3245" i="4" a="1"/>
  <c r="L3245" i="4" s="1"/>
  <c r="O3245" i="4" a="1"/>
  <c r="O3245" i="4" s="1"/>
  <c r="L3233" i="4" a="1"/>
  <c r="L3233" i="4" s="1"/>
  <c r="O3233" i="4" a="1"/>
  <c r="O3233" i="4" s="1"/>
  <c r="L3221" i="4" a="1"/>
  <c r="L3221" i="4" s="1"/>
  <c r="O3221" i="4" a="1"/>
  <c r="O3221" i="4" s="1"/>
  <c r="L3209" i="4" a="1"/>
  <c r="L3209" i="4" s="1"/>
  <c r="O3209" i="4" a="1"/>
  <c r="O3209" i="4" s="1"/>
  <c r="L3197" i="4" a="1"/>
  <c r="L3197" i="4" s="1"/>
  <c r="O3197" i="4" a="1"/>
  <c r="O3197" i="4" s="1"/>
  <c r="L3185" i="4" a="1"/>
  <c r="L3185" i="4" s="1"/>
  <c r="O3185" i="4" a="1"/>
  <c r="O3185" i="4" s="1"/>
  <c r="L3173" i="4" a="1"/>
  <c r="L3173" i="4" s="1"/>
  <c r="O3173" i="4" a="1"/>
  <c r="O3173" i="4" s="1"/>
  <c r="L3161" i="4" a="1"/>
  <c r="L3161" i="4" s="1"/>
  <c r="O3161" i="4" a="1"/>
  <c r="O3161" i="4" s="1"/>
  <c r="L3149" i="4" a="1"/>
  <c r="L3149" i="4" s="1"/>
  <c r="O3149" i="4" a="1"/>
  <c r="O3149" i="4" s="1"/>
  <c r="L3137" i="4" a="1"/>
  <c r="L3137" i="4" s="1"/>
  <c r="O3137" i="4" a="1"/>
  <c r="O3137" i="4" s="1"/>
  <c r="L3125" i="4" a="1"/>
  <c r="L3125" i="4" s="1"/>
  <c r="O3125" i="4" a="1"/>
  <c r="O3125" i="4" s="1"/>
  <c r="L3113" i="4" a="1"/>
  <c r="L3113" i="4" s="1"/>
  <c r="O3113" i="4" a="1"/>
  <c r="O3113" i="4" s="1"/>
  <c r="L3101" i="4" a="1"/>
  <c r="L3101" i="4" s="1"/>
  <c r="O3101" i="4" a="1"/>
  <c r="O3101" i="4" s="1"/>
  <c r="L3089" i="4" a="1"/>
  <c r="L3089" i="4" s="1"/>
  <c r="O3089" i="4" a="1"/>
  <c r="O3089" i="4" s="1"/>
  <c r="L3077" i="4" a="1"/>
  <c r="L3077" i="4" s="1"/>
  <c r="O3077" i="4" a="1"/>
  <c r="O3077" i="4" s="1"/>
  <c r="L3065" i="4" a="1"/>
  <c r="L3065" i="4" s="1"/>
  <c r="O3065" i="4" a="1"/>
  <c r="O3065" i="4" s="1"/>
  <c r="L3053" i="4" a="1"/>
  <c r="L3053" i="4" s="1"/>
  <c r="O3053" i="4" a="1"/>
  <c r="O3053" i="4" s="1"/>
  <c r="L3041" i="4" a="1"/>
  <c r="L3041" i="4" s="1"/>
  <c r="O3041" i="4" a="1"/>
  <c r="O3041" i="4" s="1"/>
  <c r="L3029" i="4" a="1"/>
  <c r="L3029" i="4" s="1"/>
  <c r="O3029" i="4" a="1"/>
  <c r="O3029" i="4" s="1"/>
  <c r="O3017" i="4" a="1"/>
  <c r="O3017" i="4" s="1"/>
  <c r="L3017" i="4" a="1"/>
  <c r="L3017" i="4" s="1"/>
  <c r="L3005" i="4" a="1"/>
  <c r="L3005" i="4" s="1"/>
  <c r="O3005" i="4" a="1"/>
  <c r="O3005" i="4" s="1"/>
  <c r="L2993" i="4" a="1"/>
  <c r="L2993" i="4" s="1"/>
  <c r="O2993" i="4" a="1"/>
  <c r="O2993" i="4" s="1"/>
  <c r="L2981" i="4" a="1"/>
  <c r="L2981" i="4" s="1"/>
  <c r="O2981" i="4" a="1"/>
  <c r="O2981" i="4" s="1"/>
  <c r="L2969" i="4" a="1"/>
  <c r="L2969" i="4" s="1"/>
  <c r="O2969" i="4" a="1"/>
  <c r="O2969" i="4" s="1"/>
  <c r="L2957" i="4" a="1"/>
  <c r="L2957" i="4" s="1"/>
  <c r="O2957" i="4" a="1"/>
  <c r="O2957" i="4" s="1"/>
  <c r="P2957" i="4" s="1"/>
  <c r="L2945" i="4" a="1"/>
  <c r="L2945" i="4" s="1"/>
  <c r="O2945" i="4" a="1"/>
  <c r="O2945" i="4" s="1"/>
  <c r="L2933" i="4" a="1"/>
  <c r="L2933" i="4" s="1"/>
  <c r="O2933" i="4" a="1"/>
  <c r="O2933" i="4" s="1"/>
  <c r="L2921" i="4" a="1"/>
  <c r="L2921" i="4" s="1"/>
  <c r="O2921" i="4" a="1"/>
  <c r="O2921" i="4" s="1"/>
  <c r="L2909" i="4" a="1"/>
  <c r="L2909" i="4" s="1"/>
  <c r="O2909" i="4" a="1"/>
  <c r="O2909" i="4" s="1"/>
  <c r="L2897" i="4" a="1"/>
  <c r="L2897" i="4" s="1"/>
  <c r="O2897" i="4" a="1"/>
  <c r="O2897" i="4" s="1"/>
  <c r="L2885" i="4" a="1"/>
  <c r="L2885" i="4" s="1"/>
  <c r="O2885" i="4" a="1"/>
  <c r="O2885" i="4" s="1"/>
  <c r="L2873" i="4" a="1"/>
  <c r="L2873" i="4" s="1"/>
  <c r="O2873" i="4" a="1"/>
  <c r="O2873" i="4" s="1"/>
  <c r="L2861" i="4" a="1"/>
  <c r="L2861" i="4" s="1"/>
  <c r="O2861" i="4" a="1"/>
  <c r="O2861" i="4" s="1"/>
  <c r="L2849" i="4" a="1"/>
  <c r="L2849" i="4" s="1"/>
  <c r="O2849" i="4" a="1"/>
  <c r="O2849" i="4" s="1"/>
  <c r="L2837" i="4" a="1"/>
  <c r="L2837" i="4" s="1"/>
  <c r="O2837" i="4" a="1"/>
  <c r="O2837" i="4" s="1"/>
  <c r="L2825" i="4" a="1"/>
  <c r="L2825" i="4" s="1"/>
  <c r="O2825" i="4" a="1"/>
  <c r="O2825" i="4" s="1"/>
  <c r="L2813" i="4" a="1"/>
  <c r="L2813" i="4" s="1"/>
  <c r="O2813" i="4" a="1"/>
  <c r="O2813" i="4" s="1"/>
  <c r="L2801" i="4" a="1"/>
  <c r="L2801" i="4" s="1"/>
  <c r="O2801" i="4" a="1"/>
  <c r="O2801" i="4" s="1"/>
  <c r="L2789" i="4" a="1"/>
  <c r="L2789" i="4" s="1"/>
  <c r="O2789" i="4" a="1"/>
  <c r="O2789" i="4" s="1"/>
  <c r="L2777" i="4" a="1"/>
  <c r="L2777" i="4" s="1"/>
  <c r="O2777" i="4" a="1"/>
  <c r="O2777" i="4" s="1"/>
  <c r="L2765" i="4" a="1"/>
  <c r="L2765" i="4" s="1"/>
  <c r="O2765" i="4" a="1"/>
  <c r="O2765" i="4" s="1"/>
  <c r="L2753" i="4" a="1"/>
  <c r="L2753" i="4" s="1"/>
  <c r="O2753" i="4" a="1"/>
  <c r="O2753" i="4" s="1"/>
  <c r="L2741" i="4" a="1"/>
  <c r="L2741" i="4" s="1"/>
  <c r="O2741" i="4" a="1"/>
  <c r="O2741" i="4" s="1"/>
  <c r="L2729" i="4" a="1"/>
  <c r="L2729" i="4" s="1"/>
  <c r="O2729" i="4" a="1"/>
  <c r="O2729" i="4" s="1"/>
  <c r="L2717" i="4" a="1"/>
  <c r="L2717" i="4" s="1"/>
  <c r="O2717" i="4" a="1"/>
  <c r="O2717" i="4" s="1"/>
  <c r="P2717" i="4" s="1"/>
  <c r="L2705" i="4" a="1"/>
  <c r="L2705" i="4" s="1"/>
  <c r="O2705" i="4" a="1"/>
  <c r="O2705" i="4" s="1"/>
  <c r="L2693" i="4" a="1"/>
  <c r="L2693" i="4" s="1"/>
  <c r="O2693" i="4" a="1"/>
  <c r="O2693" i="4" s="1"/>
  <c r="L2681" i="4" a="1"/>
  <c r="L2681" i="4" s="1"/>
  <c r="O2681" i="4" a="1"/>
  <c r="O2681" i="4" s="1"/>
  <c r="L2669" i="4" a="1"/>
  <c r="L2669" i="4" s="1"/>
  <c r="O2669" i="4" a="1"/>
  <c r="O2669" i="4" s="1"/>
  <c r="L2657" i="4" a="1"/>
  <c r="L2657" i="4" s="1"/>
  <c r="O2657" i="4" a="1"/>
  <c r="O2657" i="4" s="1"/>
  <c r="L2645" i="4" a="1"/>
  <c r="L2645" i="4" s="1"/>
  <c r="O2645" i="4" a="1"/>
  <c r="O2645" i="4" s="1"/>
  <c r="L2633" i="4" a="1"/>
  <c r="L2633" i="4" s="1"/>
  <c r="O2633" i="4" a="1"/>
  <c r="O2633" i="4" s="1"/>
  <c r="L2621" i="4" a="1"/>
  <c r="L2621" i="4" s="1"/>
  <c r="O2621" i="4" a="1"/>
  <c r="O2621" i="4" s="1"/>
  <c r="L2609" i="4" a="1"/>
  <c r="L2609" i="4" s="1"/>
  <c r="O2609" i="4" a="1"/>
  <c r="O2609" i="4" s="1"/>
  <c r="L2597" i="4" a="1"/>
  <c r="L2597" i="4" s="1"/>
  <c r="O2597" i="4" a="1"/>
  <c r="O2597" i="4" s="1"/>
  <c r="L2585" i="4" a="1"/>
  <c r="L2585" i="4" s="1"/>
  <c r="O2585" i="4" a="1"/>
  <c r="O2585" i="4" s="1"/>
  <c r="L2573" i="4" a="1"/>
  <c r="L2573" i="4" s="1"/>
  <c r="O2573" i="4" a="1"/>
  <c r="O2573" i="4" s="1"/>
  <c r="L2561" i="4" a="1"/>
  <c r="L2561" i="4" s="1"/>
  <c r="O2561" i="4" a="1"/>
  <c r="O2561" i="4" s="1"/>
  <c r="L2549" i="4" a="1"/>
  <c r="L2549" i="4" s="1"/>
  <c r="O2549" i="4" a="1"/>
  <c r="O2549" i="4" s="1"/>
  <c r="L2537" i="4" a="1"/>
  <c r="L2537" i="4" s="1"/>
  <c r="O2537" i="4" a="1"/>
  <c r="O2537" i="4" s="1"/>
  <c r="L2525" i="4" a="1"/>
  <c r="L2525" i="4" s="1"/>
  <c r="O2525" i="4" a="1"/>
  <c r="O2525" i="4" s="1"/>
  <c r="L2513" i="4" a="1"/>
  <c r="L2513" i="4" s="1"/>
  <c r="O2513" i="4" a="1"/>
  <c r="O2513" i="4" s="1"/>
  <c r="L2501" i="4" a="1"/>
  <c r="L2501" i="4" s="1"/>
  <c r="O2501" i="4" a="1"/>
  <c r="O2501" i="4" s="1"/>
  <c r="L2489" i="4" a="1"/>
  <c r="L2489" i="4" s="1"/>
  <c r="O2489" i="4" a="1"/>
  <c r="O2489" i="4" s="1"/>
  <c r="L2477" i="4" a="1"/>
  <c r="L2477" i="4" s="1"/>
  <c r="O2477" i="4" a="1"/>
  <c r="O2477" i="4" s="1"/>
  <c r="L2465" i="4" a="1"/>
  <c r="L2465" i="4" s="1"/>
  <c r="O2465" i="4" a="1"/>
  <c r="O2465" i="4" s="1"/>
  <c r="L2453" i="4" a="1"/>
  <c r="L2453" i="4" s="1"/>
  <c r="O2453" i="4" a="1"/>
  <c r="O2453" i="4" s="1"/>
  <c r="L2441" i="4" a="1"/>
  <c r="L2441" i="4" s="1"/>
  <c r="O2441" i="4" a="1"/>
  <c r="O2441" i="4" s="1"/>
  <c r="L2429" i="4" a="1"/>
  <c r="L2429" i="4" s="1"/>
  <c r="O2429" i="4" a="1"/>
  <c r="O2429" i="4" s="1"/>
  <c r="L2417" i="4" a="1"/>
  <c r="L2417" i="4" s="1"/>
  <c r="O2417" i="4" a="1"/>
  <c r="O2417" i="4" s="1"/>
  <c r="L2405" i="4" a="1"/>
  <c r="L2405" i="4" s="1"/>
  <c r="O2405" i="4" a="1"/>
  <c r="O2405" i="4" s="1"/>
  <c r="L2393" i="4" a="1"/>
  <c r="L2393" i="4" s="1"/>
  <c r="O2393" i="4" a="1"/>
  <c r="O2393" i="4" s="1"/>
  <c r="L2381" i="4" a="1"/>
  <c r="L2381" i="4" s="1"/>
  <c r="O2381" i="4" a="1"/>
  <c r="O2381" i="4" s="1"/>
  <c r="L2369" i="4" a="1"/>
  <c r="L2369" i="4" s="1"/>
  <c r="O2369" i="4" a="1"/>
  <c r="O2369" i="4" s="1"/>
  <c r="P2369" i="4" s="1"/>
  <c r="L2357" i="4" a="1"/>
  <c r="L2357" i="4" s="1"/>
  <c r="O2357" i="4" a="1"/>
  <c r="O2357" i="4" s="1"/>
  <c r="P2357" i="4" s="1"/>
  <c r="L2345" i="4" a="1"/>
  <c r="L2345" i="4" s="1"/>
  <c r="O2345" i="4" a="1"/>
  <c r="O2345" i="4" s="1"/>
  <c r="L2333" i="4" a="1"/>
  <c r="L2333" i="4" s="1"/>
  <c r="O2333" i="4" a="1"/>
  <c r="O2333" i="4" s="1"/>
  <c r="L2321" i="4" a="1"/>
  <c r="L2321" i="4" s="1"/>
  <c r="O2321" i="4" a="1"/>
  <c r="O2321" i="4" s="1"/>
  <c r="L2309" i="4" a="1"/>
  <c r="L2309" i="4" s="1"/>
  <c r="O2309" i="4" a="1"/>
  <c r="O2309" i="4" s="1"/>
  <c r="L2297" i="4" a="1"/>
  <c r="L2297" i="4" s="1"/>
  <c r="O2297" i="4" a="1"/>
  <c r="O2297" i="4" s="1"/>
  <c r="L2285" i="4" a="1"/>
  <c r="L2285" i="4" s="1"/>
  <c r="O2285" i="4" a="1"/>
  <c r="O2285" i="4" s="1"/>
  <c r="L2273" i="4" a="1"/>
  <c r="L2273" i="4" s="1"/>
  <c r="O2273" i="4" a="1"/>
  <c r="O2273" i="4" s="1"/>
  <c r="L2261" i="4" a="1"/>
  <c r="L2261" i="4" s="1"/>
  <c r="O2261" i="4" a="1"/>
  <c r="O2261" i="4" s="1"/>
  <c r="L2249" i="4" a="1"/>
  <c r="L2249" i="4" s="1"/>
  <c r="O2249" i="4" a="1"/>
  <c r="O2249" i="4" s="1"/>
  <c r="L2237" i="4" a="1"/>
  <c r="L2237" i="4" s="1"/>
  <c r="O2237" i="4" a="1"/>
  <c r="O2237" i="4" s="1"/>
  <c r="L2225" i="4" a="1"/>
  <c r="L2225" i="4" s="1"/>
  <c r="O2225" i="4" a="1"/>
  <c r="O2225" i="4" s="1"/>
  <c r="L2213" i="4" a="1"/>
  <c r="L2213" i="4" s="1"/>
  <c r="O2213" i="4" a="1"/>
  <c r="O2213" i="4" s="1"/>
  <c r="L4996" i="4" a="1"/>
  <c r="L4996" i="4" s="1"/>
  <c r="O4996" i="4" a="1"/>
  <c r="O4996" i="4" s="1"/>
  <c r="L4984" i="4" a="1"/>
  <c r="L4984" i="4" s="1"/>
  <c r="O4984" i="4" a="1"/>
  <c r="O4984" i="4" s="1"/>
  <c r="L4972" i="4" a="1"/>
  <c r="L4972" i="4" s="1"/>
  <c r="O4972" i="4" a="1"/>
  <c r="O4972" i="4" s="1"/>
  <c r="L4960" i="4" a="1"/>
  <c r="L4960" i="4" s="1"/>
  <c r="O4960" i="4" a="1"/>
  <c r="O4960" i="4" s="1"/>
  <c r="L4948" i="4" a="1"/>
  <c r="L4948" i="4" s="1"/>
  <c r="O4948" i="4" a="1"/>
  <c r="O4948" i="4" s="1"/>
  <c r="L4936" i="4" a="1"/>
  <c r="L4936" i="4" s="1"/>
  <c r="O4936" i="4" a="1"/>
  <c r="O4936" i="4" s="1"/>
  <c r="L4924" i="4" a="1"/>
  <c r="L4924" i="4" s="1"/>
  <c r="O4924" i="4" a="1"/>
  <c r="O4924" i="4" s="1"/>
  <c r="L4912" i="4" a="1"/>
  <c r="L4912" i="4" s="1"/>
  <c r="O4912" i="4" a="1"/>
  <c r="O4912" i="4" s="1"/>
  <c r="L4900" i="4" a="1"/>
  <c r="L4900" i="4" s="1"/>
  <c r="O4900" i="4" a="1"/>
  <c r="O4900" i="4" s="1"/>
  <c r="L4888" i="4" a="1"/>
  <c r="L4888" i="4" s="1"/>
  <c r="O4888" i="4" a="1"/>
  <c r="O4888" i="4" s="1"/>
  <c r="L4876" i="4" a="1"/>
  <c r="L4876" i="4" s="1"/>
  <c r="O4876" i="4" a="1"/>
  <c r="O4876" i="4" s="1"/>
  <c r="L4864" i="4" a="1"/>
  <c r="L4864" i="4" s="1"/>
  <c r="O4864" i="4" a="1"/>
  <c r="O4864" i="4" s="1"/>
  <c r="L4852" i="4" a="1"/>
  <c r="L4852" i="4" s="1"/>
  <c r="O4852" i="4" a="1"/>
  <c r="O4852" i="4" s="1"/>
  <c r="L4840" i="4" a="1"/>
  <c r="L4840" i="4" s="1"/>
  <c r="O4840" i="4" a="1"/>
  <c r="O4840" i="4" s="1"/>
  <c r="P4840" i="4" s="1"/>
  <c r="L4828" i="4" a="1"/>
  <c r="L4828" i="4" s="1"/>
  <c r="O4828" i="4" a="1"/>
  <c r="O4828" i="4" s="1"/>
  <c r="L4816" i="4" a="1"/>
  <c r="L4816" i="4" s="1"/>
  <c r="O4816" i="4" a="1"/>
  <c r="O4816" i="4" s="1"/>
  <c r="L4804" i="4" a="1"/>
  <c r="L4804" i="4" s="1"/>
  <c r="O4804" i="4" a="1"/>
  <c r="O4804" i="4" s="1"/>
  <c r="L4792" i="4" a="1"/>
  <c r="L4792" i="4" s="1"/>
  <c r="O4792" i="4" a="1"/>
  <c r="O4792" i="4" s="1"/>
  <c r="L4780" i="4" a="1"/>
  <c r="L4780" i="4" s="1"/>
  <c r="O4780" i="4" a="1"/>
  <c r="O4780" i="4" s="1"/>
  <c r="L4768" i="4" a="1"/>
  <c r="L4768" i="4" s="1"/>
  <c r="O4768" i="4" a="1"/>
  <c r="O4768" i="4" s="1"/>
  <c r="L4756" i="4" a="1"/>
  <c r="L4756" i="4" s="1"/>
  <c r="O4756" i="4" a="1"/>
  <c r="O4756" i="4" s="1"/>
  <c r="L4744" i="4" a="1"/>
  <c r="L4744" i="4" s="1"/>
  <c r="O4744" i="4" a="1"/>
  <c r="O4744" i="4" s="1"/>
  <c r="L4732" i="4" a="1"/>
  <c r="L4732" i="4" s="1"/>
  <c r="O4732" i="4" a="1"/>
  <c r="O4732" i="4" s="1"/>
  <c r="L4720" i="4" a="1"/>
  <c r="L4720" i="4" s="1"/>
  <c r="O4720" i="4" a="1"/>
  <c r="O4720" i="4" s="1"/>
  <c r="L4708" i="4" a="1"/>
  <c r="L4708" i="4" s="1"/>
  <c r="O4708" i="4" a="1"/>
  <c r="O4708" i="4" s="1"/>
  <c r="L4696" i="4" a="1"/>
  <c r="L4696" i="4" s="1"/>
  <c r="O4696" i="4" a="1"/>
  <c r="O4696" i="4" s="1"/>
  <c r="L4684" i="4" a="1"/>
  <c r="L4684" i="4" s="1"/>
  <c r="O4684" i="4" a="1"/>
  <c r="O4684" i="4" s="1"/>
  <c r="L4672" i="4" a="1"/>
  <c r="L4672" i="4" s="1"/>
  <c r="O4672" i="4" a="1"/>
  <c r="O4672" i="4" s="1"/>
  <c r="L4660" i="4" a="1"/>
  <c r="L4660" i="4" s="1"/>
  <c r="O4660" i="4" a="1"/>
  <c r="O4660" i="4" s="1"/>
  <c r="L4648" i="4" a="1"/>
  <c r="L4648" i="4" s="1"/>
  <c r="O4648" i="4" a="1"/>
  <c r="O4648" i="4" s="1"/>
  <c r="L4636" i="4" a="1"/>
  <c r="L4636" i="4" s="1"/>
  <c r="O4636" i="4" a="1"/>
  <c r="O4636" i="4" s="1"/>
  <c r="L4624" i="4" a="1"/>
  <c r="L4624" i="4" s="1"/>
  <c r="O4624" i="4" a="1"/>
  <c r="O4624" i="4" s="1"/>
  <c r="L4612" i="4" a="1"/>
  <c r="L4612" i="4" s="1"/>
  <c r="O4612" i="4" a="1"/>
  <c r="O4612" i="4" s="1"/>
  <c r="L4600" i="4" a="1"/>
  <c r="L4600" i="4" s="1"/>
  <c r="O4600" i="4" a="1"/>
  <c r="O4600" i="4" s="1"/>
  <c r="L4588" i="4" a="1"/>
  <c r="L4588" i="4" s="1"/>
  <c r="O4588" i="4" a="1"/>
  <c r="O4588" i="4" s="1"/>
  <c r="L4576" i="4" a="1"/>
  <c r="L4576" i="4" s="1"/>
  <c r="O4576" i="4" a="1"/>
  <c r="O4576" i="4" s="1"/>
  <c r="L4564" i="4" a="1"/>
  <c r="L4564" i="4" s="1"/>
  <c r="O4564" i="4" a="1"/>
  <c r="O4564" i="4" s="1"/>
  <c r="L4552" i="4" a="1"/>
  <c r="L4552" i="4" s="1"/>
  <c r="O4552" i="4" a="1"/>
  <c r="O4552" i="4" s="1"/>
  <c r="L4540" i="4" a="1"/>
  <c r="L4540" i="4" s="1"/>
  <c r="O4540" i="4" a="1"/>
  <c r="O4540" i="4" s="1"/>
  <c r="L4528" i="4" a="1"/>
  <c r="L4528" i="4" s="1"/>
  <c r="O4528" i="4" a="1"/>
  <c r="O4528" i="4" s="1"/>
  <c r="L4516" i="4" a="1"/>
  <c r="L4516" i="4" s="1"/>
  <c r="O4516" i="4" a="1"/>
  <c r="O4516" i="4" s="1"/>
  <c r="L4504" i="4" a="1"/>
  <c r="L4504" i="4" s="1"/>
  <c r="O4504" i="4" a="1"/>
  <c r="O4504" i="4" s="1"/>
  <c r="L4492" i="4" a="1"/>
  <c r="L4492" i="4" s="1"/>
  <c r="O4492" i="4" a="1"/>
  <c r="O4492" i="4" s="1"/>
  <c r="L4480" i="4" a="1"/>
  <c r="L4480" i="4" s="1"/>
  <c r="O4480" i="4" a="1"/>
  <c r="O4480" i="4" s="1"/>
  <c r="L4468" i="4" a="1"/>
  <c r="L4468" i="4" s="1"/>
  <c r="O4468" i="4" a="1"/>
  <c r="O4468" i="4" s="1"/>
  <c r="L4456" i="4" a="1"/>
  <c r="L4456" i="4" s="1"/>
  <c r="O4456" i="4" a="1"/>
  <c r="O4456" i="4" s="1"/>
  <c r="L4444" i="4" a="1"/>
  <c r="L4444" i="4" s="1"/>
  <c r="O4444" i="4" a="1"/>
  <c r="O4444" i="4" s="1"/>
  <c r="L4432" i="4" a="1"/>
  <c r="L4432" i="4" s="1"/>
  <c r="O4432" i="4" a="1"/>
  <c r="O4432" i="4" s="1"/>
  <c r="L4420" i="4" a="1"/>
  <c r="L4420" i="4" s="1"/>
  <c r="O4420" i="4" a="1"/>
  <c r="O4420" i="4" s="1"/>
  <c r="L4408" i="4" a="1"/>
  <c r="L4408" i="4" s="1"/>
  <c r="O4408" i="4" a="1"/>
  <c r="O4408" i="4" s="1"/>
  <c r="L4396" i="4" a="1"/>
  <c r="L4396" i="4" s="1"/>
  <c r="O4396" i="4" a="1"/>
  <c r="O4396" i="4" s="1"/>
  <c r="L4384" i="4" a="1"/>
  <c r="L4384" i="4" s="1"/>
  <c r="O4384" i="4" a="1"/>
  <c r="O4384" i="4" s="1"/>
  <c r="L4372" i="4" a="1"/>
  <c r="L4372" i="4" s="1"/>
  <c r="O4372" i="4" a="1"/>
  <c r="O4372" i="4" s="1"/>
  <c r="L4360" i="4" a="1"/>
  <c r="L4360" i="4" s="1"/>
  <c r="O4360" i="4" a="1"/>
  <c r="O4360" i="4" s="1"/>
  <c r="L4348" i="4" a="1"/>
  <c r="L4348" i="4" s="1"/>
  <c r="O4348" i="4" a="1"/>
  <c r="O4348" i="4" s="1"/>
  <c r="L4336" i="4" a="1"/>
  <c r="L4336" i="4" s="1"/>
  <c r="O4336" i="4" a="1"/>
  <c r="O4336" i="4" s="1"/>
  <c r="L4324" i="4" a="1"/>
  <c r="L4324" i="4" s="1"/>
  <c r="O4324" i="4" a="1"/>
  <c r="O4324" i="4" s="1"/>
  <c r="L4312" i="4" a="1"/>
  <c r="L4312" i="4" s="1"/>
  <c r="O4312" i="4" a="1"/>
  <c r="O4312" i="4" s="1"/>
  <c r="L4300" i="4" a="1"/>
  <c r="L4300" i="4" s="1"/>
  <c r="O4300" i="4" a="1"/>
  <c r="O4300" i="4" s="1"/>
  <c r="P4300" i="4" s="1"/>
  <c r="L4288" i="4" a="1"/>
  <c r="L4288" i="4" s="1"/>
  <c r="O4288" i="4" a="1"/>
  <c r="O4288" i="4" s="1"/>
  <c r="L4276" i="4" a="1"/>
  <c r="L4276" i="4" s="1"/>
  <c r="O4276" i="4" a="1"/>
  <c r="O4276" i="4" s="1"/>
  <c r="L4264" i="4" a="1"/>
  <c r="L4264" i="4" s="1"/>
  <c r="O4264" i="4" a="1"/>
  <c r="O4264" i="4" s="1"/>
  <c r="L4252" i="4" a="1"/>
  <c r="L4252" i="4" s="1"/>
  <c r="O4252" i="4" a="1"/>
  <c r="O4252" i="4" s="1"/>
  <c r="L4240" i="4" a="1"/>
  <c r="L4240" i="4" s="1"/>
  <c r="O4240" i="4" a="1"/>
  <c r="O4240" i="4" s="1"/>
  <c r="L4228" i="4" a="1"/>
  <c r="L4228" i="4" s="1"/>
  <c r="O4228" i="4" a="1"/>
  <c r="O4228" i="4" s="1"/>
  <c r="L4216" i="4" a="1"/>
  <c r="L4216" i="4" s="1"/>
  <c r="O4216" i="4" a="1"/>
  <c r="O4216" i="4" s="1"/>
  <c r="L4204" i="4" a="1"/>
  <c r="L4204" i="4" s="1"/>
  <c r="O4204" i="4" a="1"/>
  <c r="O4204" i="4" s="1"/>
  <c r="L4192" i="4" a="1"/>
  <c r="L4192" i="4" s="1"/>
  <c r="O4192" i="4" a="1"/>
  <c r="O4192" i="4" s="1"/>
  <c r="L4180" i="4" a="1"/>
  <c r="L4180" i="4" s="1"/>
  <c r="O4180" i="4" a="1"/>
  <c r="O4180" i="4" s="1"/>
  <c r="L4168" i="4" a="1"/>
  <c r="L4168" i="4" s="1"/>
  <c r="O4168" i="4" a="1"/>
  <c r="O4168" i="4" s="1"/>
  <c r="L4156" i="4" a="1"/>
  <c r="L4156" i="4" s="1"/>
  <c r="O4156" i="4" a="1"/>
  <c r="O4156" i="4" s="1"/>
  <c r="L4144" i="4" a="1"/>
  <c r="L4144" i="4" s="1"/>
  <c r="O4144" i="4" a="1"/>
  <c r="O4144" i="4" s="1"/>
  <c r="L4132" i="4" a="1"/>
  <c r="L4132" i="4" s="1"/>
  <c r="O4132" i="4" a="1"/>
  <c r="O4132" i="4" s="1"/>
  <c r="L4120" i="4" a="1"/>
  <c r="L4120" i="4" s="1"/>
  <c r="O4120" i="4" a="1"/>
  <c r="O4120" i="4" s="1"/>
  <c r="L4108" i="4" a="1"/>
  <c r="L4108" i="4" s="1"/>
  <c r="O4108" i="4" a="1"/>
  <c r="O4108" i="4" s="1"/>
  <c r="L4096" i="4" a="1"/>
  <c r="L4096" i="4" s="1"/>
  <c r="O4096" i="4" a="1"/>
  <c r="O4096" i="4" s="1"/>
  <c r="L4084" i="4" a="1"/>
  <c r="L4084" i="4" s="1"/>
  <c r="O4084" i="4" a="1"/>
  <c r="O4084" i="4" s="1"/>
  <c r="P4084" i="4" s="1"/>
  <c r="L4072" i="4" a="1"/>
  <c r="L4072" i="4" s="1"/>
  <c r="O4072" i="4" a="1"/>
  <c r="O4072" i="4" s="1"/>
  <c r="L4060" i="4" a="1"/>
  <c r="L4060" i="4" s="1"/>
  <c r="O4060" i="4" a="1"/>
  <c r="O4060" i="4" s="1"/>
  <c r="P4060" i="4" s="1"/>
  <c r="L4048" i="4" a="1"/>
  <c r="L4048" i="4" s="1"/>
  <c r="O4048" i="4" a="1"/>
  <c r="O4048" i="4" s="1"/>
  <c r="P4048" i="4" s="1"/>
  <c r="L4036" i="4" a="1"/>
  <c r="L4036" i="4" s="1"/>
  <c r="O4036" i="4" a="1"/>
  <c r="O4036" i="4" s="1"/>
  <c r="L4024" i="4" a="1"/>
  <c r="L4024" i="4" s="1"/>
  <c r="O4024" i="4" a="1"/>
  <c r="O4024" i="4" s="1"/>
  <c r="L4012" i="4" a="1"/>
  <c r="L4012" i="4" s="1"/>
  <c r="O4012" i="4" a="1"/>
  <c r="O4012" i="4" s="1"/>
  <c r="L4000" i="4" a="1"/>
  <c r="L4000" i="4" s="1"/>
  <c r="O4000" i="4" a="1"/>
  <c r="O4000" i="4" s="1"/>
  <c r="L3988" i="4" a="1"/>
  <c r="L3988" i="4" s="1"/>
  <c r="O3988" i="4" a="1"/>
  <c r="O3988" i="4" s="1"/>
  <c r="L3976" i="4" a="1"/>
  <c r="L3976" i="4" s="1"/>
  <c r="O3976" i="4" a="1"/>
  <c r="O3976" i="4" s="1"/>
  <c r="L3964" i="4" a="1"/>
  <c r="L3964" i="4" s="1"/>
  <c r="O3964" i="4" a="1"/>
  <c r="O3964" i="4" s="1"/>
  <c r="L3952" i="4" a="1"/>
  <c r="L3952" i="4" s="1"/>
  <c r="O3952" i="4" a="1"/>
  <c r="O3952" i="4" s="1"/>
  <c r="L3940" i="4" a="1"/>
  <c r="L3940" i="4" s="1"/>
  <c r="O3940" i="4" a="1"/>
  <c r="O3940" i="4" s="1"/>
  <c r="L3928" i="4" a="1"/>
  <c r="L3928" i="4" s="1"/>
  <c r="O3928" i="4" a="1"/>
  <c r="O3928" i="4" s="1"/>
  <c r="L3916" i="4" a="1"/>
  <c r="L3916" i="4" s="1"/>
  <c r="O3916" i="4" a="1"/>
  <c r="O3916" i="4" s="1"/>
  <c r="L3904" i="4" a="1"/>
  <c r="L3904" i="4" s="1"/>
  <c r="O3904" i="4" a="1"/>
  <c r="O3904" i="4" s="1"/>
  <c r="L3892" i="4" a="1"/>
  <c r="L3892" i="4" s="1"/>
  <c r="O3892" i="4" a="1"/>
  <c r="O3892" i="4" s="1"/>
  <c r="L3880" i="4" a="1"/>
  <c r="L3880" i="4" s="1"/>
  <c r="O3880" i="4" a="1"/>
  <c r="O3880" i="4" s="1"/>
  <c r="L3868" i="4" a="1"/>
  <c r="L3868" i="4" s="1"/>
  <c r="O3868" i="4" a="1"/>
  <c r="O3868" i="4" s="1"/>
  <c r="L3856" i="4" a="1"/>
  <c r="L3856" i="4" s="1"/>
  <c r="O3856" i="4" a="1"/>
  <c r="O3856" i="4" s="1"/>
  <c r="L3844" i="4" a="1"/>
  <c r="L3844" i="4" s="1"/>
  <c r="O3844" i="4" a="1"/>
  <c r="O3844" i="4" s="1"/>
  <c r="L3832" i="4" a="1"/>
  <c r="L3832" i="4" s="1"/>
  <c r="O3832" i="4" a="1"/>
  <c r="O3832" i="4" s="1"/>
  <c r="L3820" i="4" a="1"/>
  <c r="L3820" i="4" s="1"/>
  <c r="O3820" i="4" a="1"/>
  <c r="O3820" i="4" s="1"/>
  <c r="L3808" i="4" a="1"/>
  <c r="L3808" i="4" s="1"/>
  <c r="O3808" i="4" a="1"/>
  <c r="O3808" i="4" s="1"/>
  <c r="L3796" i="4" a="1"/>
  <c r="L3796" i="4" s="1"/>
  <c r="O3796" i="4" a="1"/>
  <c r="O3796" i="4" s="1"/>
  <c r="L3784" i="4" a="1"/>
  <c r="L3784" i="4" s="1"/>
  <c r="O3784" i="4" a="1"/>
  <c r="O3784" i="4" s="1"/>
  <c r="L3772" i="4" a="1"/>
  <c r="L3772" i="4" s="1"/>
  <c r="O3772" i="4" a="1"/>
  <c r="O3772" i="4" s="1"/>
  <c r="L3760" i="4" a="1"/>
  <c r="L3760" i="4" s="1"/>
  <c r="O3760" i="4" a="1"/>
  <c r="O3760" i="4" s="1"/>
  <c r="L3748" i="4" a="1"/>
  <c r="L3748" i="4" s="1"/>
  <c r="O3748" i="4" a="1"/>
  <c r="O3748" i="4" s="1"/>
  <c r="L3736" i="4" a="1"/>
  <c r="L3736" i="4" s="1"/>
  <c r="O3736" i="4" a="1"/>
  <c r="O3736" i="4" s="1"/>
  <c r="L3724" i="4" a="1"/>
  <c r="L3724" i="4" s="1"/>
  <c r="O3724" i="4" a="1"/>
  <c r="O3724" i="4" s="1"/>
  <c r="P3724" i="4" s="1"/>
  <c r="L3712" i="4" a="1"/>
  <c r="L3712" i="4" s="1"/>
  <c r="O3712" i="4" a="1"/>
  <c r="O3712" i="4" s="1"/>
  <c r="L3700" i="4" a="1"/>
  <c r="L3700" i="4" s="1"/>
  <c r="O3700" i="4" a="1"/>
  <c r="O3700" i="4" s="1"/>
  <c r="L3688" i="4" a="1"/>
  <c r="L3688" i="4" s="1"/>
  <c r="O3688" i="4" a="1"/>
  <c r="O3688" i="4" s="1"/>
  <c r="L3676" i="4" a="1"/>
  <c r="L3676" i="4" s="1"/>
  <c r="O3676" i="4" a="1"/>
  <c r="O3676" i="4" s="1"/>
  <c r="L3664" i="4" a="1"/>
  <c r="L3664" i="4" s="1"/>
  <c r="O3664" i="4" a="1"/>
  <c r="O3664" i="4" s="1"/>
  <c r="L3652" i="4" a="1"/>
  <c r="L3652" i="4" s="1"/>
  <c r="O3652" i="4" a="1"/>
  <c r="O3652" i="4" s="1"/>
  <c r="L3640" i="4" a="1"/>
  <c r="L3640" i="4" s="1"/>
  <c r="O3640" i="4" a="1"/>
  <c r="O3640" i="4" s="1"/>
  <c r="L3628" i="4" a="1"/>
  <c r="L3628" i="4" s="1"/>
  <c r="O3628" i="4" a="1"/>
  <c r="O3628" i="4" s="1"/>
  <c r="P3628" i="4" s="1"/>
  <c r="L3616" i="4" a="1"/>
  <c r="L3616" i="4" s="1"/>
  <c r="O3616" i="4" a="1"/>
  <c r="O3616" i="4" s="1"/>
  <c r="L3604" i="4" a="1"/>
  <c r="L3604" i="4" s="1"/>
  <c r="O3604" i="4" a="1"/>
  <c r="O3604" i="4" s="1"/>
  <c r="L3592" i="4" a="1"/>
  <c r="L3592" i="4" s="1"/>
  <c r="O3592" i="4" a="1"/>
  <c r="O3592" i="4" s="1"/>
  <c r="L3580" i="4" a="1"/>
  <c r="L3580" i="4" s="1"/>
  <c r="O3580" i="4" a="1"/>
  <c r="O3580" i="4" s="1"/>
  <c r="L3568" i="4" a="1"/>
  <c r="L3568" i="4" s="1"/>
  <c r="O3568" i="4" a="1"/>
  <c r="O3568" i="4" s="1"/>
  <c r="L3556" i="4" a="1"/>
  <c r="L3556" i="4" s="1"/>
  <c r="O3556" i="4" a="1"/>
  <c r="O3556" i="4" s="1"/>
  <c r="L3544" i="4" a="1"/>
  <c r="L3544" i="4" s="1"/>
  <c r="O3544" i="4" a="1"/>
  <c r="O3544" i="4" s="1"/>
  <c r="L3532" i="4" a="1"/>
  <c r="L3532" i="4" s="1"/>
  <c r="O3532" i="4" a="1"/>
  <c r="O3532" i="4" s="1"/>
  <c r="L3520" i="4" a="1"/>
  <c r="L3520" i="4" s="1"/>
  <c r="O3520" i="4" a="1"/>
  <c r="O3520" i="4" s="1"/>
  <c r="L3508" i="4" a="1"/>
  <c r="L3508" i="4" s="1"/>
  <c r="O3508" i="4" a="1"/>
  <c r="O3508" i="4" s="1"/>
  <c r="L3496" i="4" a="1"/>
  <c r="L3496" i="4" s="1"/>
  <c r="O3496" i="4" a="1"/>
  <c r="O3496" i="4" s="1"/>
  <c r="L3484" i="4" a="1"/>
  <c r="L3484" i="4" s="1"/>
  <c r="O3484" i="4" a="1"/>
  <c r="O3484" i="4" s="1"/>
  <c r="L3472" i="4" a="1"/>
  <c r="L3472" i="4" s="1"/>
  <c r="O3472" i="4" a="1"/>
  <c r="O3472" i="4" s="1"/>
  <c r="L3460" i="4" a="1"/>
  <c r="L3460" i="4" s="1"/>
  <c r="O3460" i="4" a="1"/>
  <c r="O3460" i="4" s="1"/>
  <c r="L3448" i="4" a="1"/>
  <c r="L3448" i="4" s="1"/>
  <c r="O3448" i="4" a="1"/>
  <c r="O3448" i="4" s="1"/>
  <c r="L3436" i="4" a="1"/>
  <c r="L3436" i="4" s="1"/>
  <c r="O3436" i="4" a="1"/>
  <c r="O3436" i="4" s="1"/>
  <c r="L3424" i="4" a="1"/>
  <c r="L3424" i="4" s="1"/>
  <c r="O3424" i="4" a="1"/>
  <c r="O3424" i="4" s="1"/>
  <c r="L3412" i="4" a="1"/>
  <c r="L3412" i="4" s="1"/>
  <c r="O3412" i="4" a="1"/>
  <c r="O3412" i="4" s="1"/>
  <c r="L3400" i="4" a="1"/>
  <c r="L3400" i="4" s="1"/>
  <c r="O3400" i="4" a="1"/>
  <c r="O3400" i="4" s="1"/>
  <c r="P3400" i="4" s="1"/>
  <c r="L3388" i="4" a="1"/>
  <c r="L3388" i="4" s="1"/>
  <c r="O3388" i="4" a="1"/>
  <c r="O3388" i="4" s="1"/>
  <c r="L3376" i="4" a="1"/>
  <c r="L3376" i="4" s="1"/>
  <c r="O3376" i="4" a="1"/>
  <c r="O3376" i="4" s="1"/>
  <c r="L3364" i="4" a="1"/>
  <c r="L3364" i="4" s="1"/>
  <c r="O3364" i="4" a="1"/>
  <c r="O3364" i="4" s="1"/>
  <c r="L3352" i="4" a="1"/>
  <c r="L3352" i="4" s="1"/>
  <c r="O3352" i="4" a="1"/>
  <c r="O3352" i="4" s="1"/>
  <c r="L3340" i="4" a="1"/>
  <c r="L3340" i="4" s="1"/>
  <c r="O3340" i="4" a="1"/>
  <c r="O3340" i="4" s="1"/>
  <c r="L3328" i="4" a="1"/>
  <c r="L3328" i="4" s="1"/>
  <c r="O3328" i="4" a="1"/>
  <c r="O3328" i="4" s="1"/>
  <c r="L3316" i="4" a="1"/>
  <c r="L3316" i="4" s="1"/>
  <c r="O3316" i="4" a="1"/>
  <c r="O3316" i="4" s="1"/>
  <c r="L3304" i="4" a="1"/>
  <c r="L3304" i="4" s="1"/>
  <c r="O3304" i="4" a="1"/>
  <c r="O3304" i="4" s="1"/>
  <c r="L3292" i="4" a="1"/>
  <c r="L3292" i="4" s="1"/>
  <c r="O3292" i="4" a="1"/>
  <c r="O3292" i="4" s="1"/>
  <c r="L3280" i="4" a="1"/>
  <c r="L3280" i="4" s="1"/>
  <c r="O3280" i="4" a="1"/>
  <c r="O3280" i="4" s="1"/>
  <c r="L3268" i="4" a="1"/>
  <c r="L3268" i="4" s="1"/>
  <c r="O3268" i="4" a="1"/>
  <c r="O3268" i="4" s="1"/>
  <c r="L3256" i="4" a="1"/>
  <c r="L3256" i="4" s="1"/>
  <c r="O3256" i="4" a="1"/>
  <c r="O3256" i="4" s="1"/>
  <c r="L3244" i="4" a="1"/>
  <c r="L3244" i="4" s="1"/>
  <c r="O3244" i="4" a="1"/>
  <c r="O3244" i="4" s="1"/>
  <c r="L3232" i="4" a="1"/>
  <c r="L3232" i="4" s="1"/>
  <c r="O3232" i="4" a="1"/>
  <c r="O3232" i="4" s="1"/>
  <c r="L3220" i="4" a="1"/>
  <c r="L3220" i="4" s="1"/>
  <c r="O3220" i="4" a="1"/>
  <c r="O3220" i="4" s="1"/>
  <c r="L3208" i="4" a="1"/>
  <c r="L3208" i="4" s="1"/>
  <c r="O3208" i="4" a="1"/>
  <c r="O3208" i="4" s="1"/>
  <c r="L3196" i="4" a="1"/>
  <c r="L3196" i="4" s="1"/>
  <c r="O3196" i="4" a="1"/>
  <c r="O3196" i="4" s="1"/>
  <c r="L3184" i="4" a="1"/>
  <c r="L3184" i="4" s="1"/>
  <c r="O3184" i="4" a="1"/>
  <c r="O3184" i="4" s="1"/>
  <c r="L3172" i="4" a="1"/>
  <c r="L3172" i="4" s="1"/>
  <c r="O3172" i="4" a="1"/>
  <c r="O3172" i="4" s="1"/>
  <c r="L3160" i="4" a="1"/>
  <c r="L3160" i="4" s="1"/>
  <c r="O3160" i="4" a="1"/>
  <c r="O3160" i="4" s="1"/>
  <c r="L3148" i="4" a="1"/>
  <c r="L3148" i="4" s="1"/>
  <c r="O3148" i="4" a="1"/>
  <c r="O3148" i="4" s="1"/>
  <c r="L3136" i="4" a="1"/>
  <c r="L3136" i="4" s="1"/>
  <c r="O3136" i="4" a="1"/>
  <c r="O3136" i="4" s="1"/>
  <c r="L3124" i="4" a="1"/>
  <c r="L3124" i="4" s="1"/>
  <c r="O3124" i="4" a="1"/>
  <c r="O3124" i="4" s="1"/>
  <c r="L3112" i="4" a="1"/>
  <c r="L3112" i="4" s="1"/>
  <c r="O3112" i="4" a="1"/>
  <c r="O3112" i="4" s="1"/>
  <c r="L3100" i="4" a="1"/>
  <c r="L3100" i="4" s="1"/>
  <c r="O3100" i="4" a="1"/>
  <c r="O3100" i="4" s="1"/>
  <c r="L3088" i="4" a="1"/>
  <c r="L3088" i="4" s="1"/>
  <c r="O3088" i="4" a="1"/>
  <c r="O3088" i="4" s="1"/>
  <c r="L3076" i="4" a="1"/>
  <c r="L3076" i="4" s="1"/>
  <c r="O3076" i="4" a="1"/>
  <c r="O3076" i="4" s="1"/>
  <c r="L3064" i="4" a="1"/>
  <c r="L3064" i="4" s="1"/>
  <c r="O3064" i="4" a="1"/>
  <c r="O3064" i="4" s="1"/>
  <c r="L3052" i="4" a="1"/>
  <c r="L3052" i="4" s="1"/>
  <c r="O3052" i="4" a="1"/>
  <c r="O3052" i="4" s="1"/>
  <c r="L3040" i="4" a="1"/>
  <c r="L3040" i="4" s="1"/>
  <c r="O3040" i="4" a="1"/>
  <c r="O3040" i="4" s="1"/>
  <c r="L3028" i="4" a="1"/>
  <c r="L3028" i="4" s="1"/>
  <c r="O3028" i="4" a="1"/>
  <c r="O3028" i="4" s="1"/>
  <c r="L3016" i="4" a="1"/>
  <c r="L3016" i="4" s="1"/>
  <c r="O3016" i="4" a="1"/>
  <c r="O3016" i="4" s="1"/>
  <c r="L3004" i="4" a="1"/>
  <c r="L3004" i="4" s="1"/>
  <c r="O3004" i="4" a="1"/>
  <c r="O3004" i="4" s="1"/>
  <c r="L2992" i="4" a="1"/>
  <c r="L2992" i="4" s="1"/>
  <c r="O2992" i="4" a="1"/>
  <c r="O2992" i="4" s="1"/>
  <c r="L2980" i="4" a="1"/>
  <c r="L2980" i="4" s="1"/>
  <c r="O2980" i="4" a="1"/>
  <c r="O2980" i="4" s="1"/>
  <c r="L2968" i="4" a="1"/>
  <c r="L2968" i="4" s="1"/>
  <c r="O2968" i="4" a="1"/>
  <c r="O2968" i="4" s="1"/>
  <c r="L2956" i="4" a="1"/>
  <c r="L2956" i="4" s="1"/>
  <c r="O2956" i="4" a="1"/>
  <c r="O2956" i="4" s="1"/>
  <c r="P2956" i="4" s="1"/>
  <c r="L2944" i="4" a="1"/>
  <c r="L2944" i="4" s="1"/>
  <c r="O2944" i="4" a="1"/>
  <c r="O2944" i="4" s="1"/>
  <c r="L2932" i="4" a="1"/>
  <c r="L2932" i="4" s="1"/>
  <c r="O2932" i="4" a="1"/>
  <c r="O2932" i="4" s="1"/>
  <c r="L2920" i="4" a="1"/>
  <c r="L2920" i="4" s="1"/>
  <c r="O2920" i="4" a="1"/>
  <c r="O2920" i="4" s="1"/>
  <c r="L2908" i="4" a="1"/>
  <c r="L2908" i="4" s="1"/>
  <c r="O2908" i="4" a="1"/>
  <c r="O2908" i="4" s="1"/>
  <c r="L2896" i="4" a="1"/>
  <c r="L2896" i="4" s="1"/>
  <c r="O2896" i="4" a="1"/>
  <c r="O2896" i="4" s="1"/>
  <c r="L2884" i="4" a="1"/>
  <c r="L2884" i="4" s="1"/>
  <c r="O2884" i="4" a="1"/>
  <c r="O2884" i="4" s="1"/>
  <c r="L2872" i="4" a="1"/>
  <c r="L2872" i="4" s="1"/>
  <c r="O2872" i="4" a="1"/>
  <c r="O2872" i="4" s="1"/>
  <c r="L2860" i="4" a="1"/>
  <c r="L2860" i="4" s="1"/>
  <c r="O2860" i="4" a="1"/>
  <c r="O2860" i="4" s="1"/>
  <c r="L2848" i="4" a="1"/>
  <c r="L2848" i="4" s="1"/>
  <c r="O2848" i="4" a="1"/>
  <c r="O2848" i="4" s="1"/>
  <c r="L2836" i="4" a="1"/>
  <c r="L2836" i="4" s="1"/>
  <c r="O2836" i="4" a="1"/>
  <c r="O2836" i="4" s="1"/>
  <c r="L2824" i="4" a="1"/>
  <c r="L2824" i="4" s="1"/>
  <c r="O2824" i="4" a="1"/>
  <c r="O2824" i="4" s="1"/>
  <c r="L2812" i="4" a="1"/>
  <c r="L2812" i="4" s="1"/>
  <c r="O2812" i="4" a="1"/>
  <c r="O2812" i="4" s="1"/>
  <c r="L2800" i="4" a="1"/>
  <c r="L2800" i="4" s="1"/>
  <c r="O2800" i="4" a="1"/>
  <c r="O2800" i="4" s="1"/>
  <c r="L2788" i="4" a="1"/>
  <c r="L2788" i="4" s="1"/>
  <c r="O2788" i="4" a="1"/>
  <c r="O2788" i="4" s="1"/>
  <c r="L2776" i="4" a="1"/>
  <c r="L2776" i="4" s="1"/>
  <c r="O2776" i="4" a="1"/>
  <c r="O2776" i="4" s="1"/>
  <c r="L2764" i="4" a="1"/>
  <c r="L2764" i="4" s="1"/>
  <c r="O2764" i="4" a="1"/>
  <c r="O2764" i="4" s="1"/>
  <c r="L2752" i="4" a="1"/>
  <c r="L2752" i="4" s="1"/>
  <c r="O2752" i="4" a="1"/>
  <c r="O2752" i="4" s="1"/>
  <c r="L2740" i="4" a="1"/>
  <c r="L2740" i="4" s="1"/>
  <c r="O2740" i="4" a="1"/>
  <c r="O2740" i="4" s="1"/>
  <c r="L2728" i="4" a="1"/>
  <c r="L2728" i="4" s="1"/>
  <c r="O2728" i="4" a="1"/>
  <c r="O2728" i="4" s="1"/>
  <c r="L2716" i="4" a="1"/>
  <c r="L2716" i="4" s="1"/>
  <c r="O2716" i="4" a="1"/>
  <c r="O2716" i="4" s="1"/>
  <c r="P2716" i="4" s="1"/>
  <c r="L2704" i="4" a="1"/>
  <c r="L2704" i="4" s="1"/>
  <c r="O2704" i="4" a="1"/>
  <c r="O2704" i="4" s="1"/>
  <c r="L2692" i="4" a="1"/>
  <c r="L2692" i="4" s="1"/>
  <c r="O2692" i="4" a="1"/>
  <c r="O2692" i="4" s="1"/>
  <c r="L2680" i="4" a="1"/>
  <c r="L2680" i="4" s="1"/>
  <c r="O2680" i="4" a="1"/>
  <c r="O2680" i="4" s="1"/>
  <c r="L2668" i="4" a="1"/>
  <c r="L2668" i="4" s="1"/>
  <c r="O2668" i="4" a="1"/>
  <c r="O2668" i="4" s="1"/>
  <c r="L2656" i="4" a="1"/>
  <c r="L2656" i="4" s="1"/>
  <c r="O2656" i="4" a="1"/>
  <c r="O2656" i="4" s="1"/>
  <c r="L2644" i="4" a="1"/>
  <c r="L2644" i="4" s="1"/>
  <c r="O2644" i="4" a="1"/>
  <c r="O2644" i="4" s="1"/>
  <c r="L2632" i="4" a="1"/>
  <c r="L2632" i="4" s="1"/>
  <c r="O2632" i="4" a="1"/>
  <c r="O2632" i="4" s="1"/>
  <c r="L2620" i="4" a="1"/>
  <c r="L2620" i="4" s="1"/>
  <c r="O2620" i="4" a="1"/>
  <c r="O2620" i="4" s="1"/>
  <c r="L2608" i="4" a="1"/>
  <c r="L2608" i="4" s="1"/>
  <c r="O2608" i="4" a="1"/>
  <c r="O2608" i="4" s="1"/>
  <c r="P2608" i="4" s="1"/>
  <c r="L2596" i="4" a="1"/>
  <c r="L2596" i="4" s="1"/>
  <c r="O2596" i="4" a="1"/>
  <c r="O2596" i="4" s="1"/>
  <c r="L2584" i="4" a="1"/>
  <c r="L2584" i="4" s="1"/>
  <c r="O2584" i="4" a="1"/>
  <c r="O2584" i="4" s="1"/>
  <c r="L2572" i="4" a="1"/>
  <c r="L2572" i="4" s="1"/>
  <c r="O2572" i="4" a="1"/>
  <c r="O2572" i="4" s="1"/>
  <c r="L2560" i="4" a="1"/>
  <c r="L2560" i="4" s="1"/>
  <c r="O2560" i="4" a="1"/>
  <c r="O2560" i="4" s="1"/>
  <c r="L2548" i="4" a="1"/>
  <c r="L2548" i="4" s="1"/>
  <c r="O2548" i="4" a="1"/>
  <c r="O2548" i="4" s="1"/>
  <c r="L2536" i="4" a="1"/>
  <c r="L2536" i="4" s="1"/>
  <c r="O2536" i="4" a="1"/>
  <c r="O2536" i="4" s="1"/>
  <c r="L2524" i="4" a="1"/>
  <c r="L2524" i="4" s="1"/>
  <c r="O2524" i="4" a="1"/>
  <c r="O2524" i="4" s="1"/>
  <c r="L2512" i="4" a="1"/>
  <c r="L2512" i="4" s="1"/>
  <c r="O2512" i="4" a="1"/>
  <c r="O2512" i="4" s="1"/>
  <c r="L2500" i="4" a="1"/>
  <c r="L2500" i="4" s="1"/>
  <c r="O2500" i="4" a="1"/>
  <c r="O2500" i="4" s="1"/>
  <c r="L2488" i="4" a="1"/>
  <c r="L2488" i="4" s="1"/>
  <c r="O2488" i="4" a="1"/>
  <c r="O2488" i="4" s="1"/>
  <c r="L2476" i="4" a="1"/>
  <c r="L2476" i="4" s="1"/>
  <c r="O2476" i="4" a="1"/>
  <c r="O2476" i="4" s="1"/>
  <c r="L2464" i="4" a="1"/>
  <c r="L2464" i="4" s="1"/>
  <c r="O2464" i="4" a="1"/>
  <c r="O2464" i="4" s="1"/>
  <c r="L2452" i="4" a="1"/>
  <c r="L2452" i="4" s="1"/>
  <c r="O2452" i="4" a="1"/>
  <c r="O2452" i="4" s="1"/>
  <c r="L2440" i="4" a="1"/>
  <c r="L2440" i="4" s="1"/>
  <c r="O2440" i="4" a="1"/>
  <c r="O2440" i="4" s="1"/>
  <c r="L2428" i="4" a="1"/>
  <c r="L2428" i="4" s="1"/>
  <c r="O2428" i="4" a="1"/>
  <c r="O2428" i="4" s="1"/>
  <c r="L2416" i="4" a="1"/>
  <c r="L2416" i="4" s="1"/>
  <c r="O2416" i="4" a="1"/>
  <c r="O2416" i="4" s="1"/>
  <c r="L2404" i="4" a="1"/>
  <c r="L2404" i="4" s="1"/>
  <c r="O2404" i="4" a="1"/>
  <c r="O2404" i="4" s="1"/>
  <c r="L2392" i="4" a="1"/>
  <c r="L2392" i="4" s="1"/>
  <c r="O2392" i="4" a="1"/>
  <c r="O2392" i="4" s="1"/>
  <c r="L2380" i="4" a="1"/>
  <c r="L2380" i="4" s="1"/>
  <c r="O2380" i="4" a="1"/>
  <c r="O2380" i="4" s="1"/>
  <c r="P2380" i="4" s="1"/>
  <c r="L2368" i="4" a="1"/>
  <c r="L2368" i="4" s="1"/>
  <c r="O2368" i="4" a="1"/>
  <c r="O2368" i="4" s="1"/>
  <c r="P2368" i="4" s="1"/>
  <c r="L2356" i="4" a="1"/>
  <c r="L2356" i="4" s="1"/>
  <c r="O2356" i="4" a="1"/>
  <c r="O2356" i="4" s="1"/>
  <c r="L2344" i="4" a="1"/>
  <c r="L2344" i="4" s="1"/>
  <c r="O2344" i="4" a="1"/>
  <c r="O2344" i="4" s="1"/>
  <c r="L2332" i="4" a="1"/>
  <c r="L2332" i="4" s="1"/>
  <c r="O2332" i="4" a="1"/>
  <c r="O2332" i="4" s="1"/>
  <c r="L2320" i="4" a="1"/>
  <c r="L2320" i="4" s="1"/>
  <c r="O2320" i="4" a="1"/>
  <c r="O2320" i="4" s="1"/>
  <c r="L2308" i="4" a="1"/>
  <c r="L2308" i="4" s="1"/>
  <c r="O2308" i="4" a="1"/>
  <c r="O2308" i="4" s="1"/>
  <c r="L2296" i="4" a="1"/>
  <c r="L2296" i="4" s="1"/>
  <c r="O2296" i="4" a="1"/>
  <c r="O2296" i="4" s="1"/>
  <c r="L2284" i="4" a="1"/>
  <c r="L2284" i="4" s="1"/>
  <c r="O2284" i="4" a="1"/>
  <c r="O2284" i="4" s="1"/>
  <c r="L2272" i="4" a="1"/>
  <c r="L2272" i="4" s="1"/>
  <c r="O2272" i="4" a="1"/>
  <c r="O2272" i="4" s="1"/>
  <c r="L2260" i="4" a="1"/>
  <c r="L2260" i="4" s="1"/>
  <c r="O2260" i="4" a="1"/>
  <c r="O2260" i="4" s="1"/>
  <c r="L2248" i="4" a="1"/>
  <c r="L2248" i="4" s="1"/>
  <c r="O2248" i="4" a="1"/>
  <c r="O2248" i="4" s="1"/>
  <c r="L2236" i="4" a="1"/>
  <c r="L2236" i="4" s="1"/>
  <c r="O2236" i="4" a="1"/>
  <c r="O2236" i="4" s="1"/>
  <c r="L2224" i="4" a="1"/>
  <c r="L2224" i="4" s="1"/>
  <c r="O2224" i="4" a="1"/>
  <c r="O2224" i="4" s="1"/>
  <c r="L2212" i="4" a="1"/>
  <c r="L2212" i="4" s="1"/>
  <c r="O2212" i="4" a="1"/>
  <c r="O2212" i="4" s="1"/>
  <c r="L2200" i="4" a="1"/>
  <c r="L2200" i="4" s="1"/>
  <c r="O2200" i="4" a="1"/>
  <c r="O2200" i="4" s="1"/>
  <c r="P2200" i="4" s="1"/>
  <c r="L2188" i="4" a="1"/>
  <c r="L2188" i="4" s="1"/>
  <c r="O2188" i="4" a="1"/>
  <c r="O2188" i="4" s="1"/>
  <c r="L2176" i="4" a="1"/>
  <c r="L2176" i="4" s="1"/>
  <c r="O2176" i="4" a="1"/>
  <c r="O2176" i="4" s="1"/>
  <c r="L2164" i="4" a="1"/>
  <c r="L2164" i="4" s="1"/>
  <c r="O2164" i="4" a="1"/>
  <c r="O2164" i="4" s="1"/>
  <c r="L4995" i="4" a="1"/>
  <c r="L4995" i="4" s="1"/>
  <c r="O4995" i="4" a="1"/>
  <c r="O4995" i="4" s="1"/>
  <c r="P4995" i="4" s="1"/>
  <c r="L4983" i="4" a="1"/>
  <c r="L4983" i="4" s="1"/>
  <c r="O4983" i="4" a="1"/>
  <c r="O4983" i="4" s="1"/>
  <c r="L4971" i="4" a="1"/>
  <c r="L4971" i="4" s="1"/>
  <c r="O4971" i="4" a="1"/>
  <c r="O4971" i="4" s="1"/>
  <c r="L4959" i="4" a="1"/>
  <c r="L4959" i="4" s="1"/>
  <c r="O4959" i="4" a="1"/>
  <c r="O4959" i="4" s="1"/>
  <c r="O4947" i="4" a="1"/>
  <c r="O4947" i="4" s="1"/>
  <c r="L4947" i="4" a="1"/>
  <c r="L4947" i="4" s="1"/>
  <c r="O4935" i="4" a="1"/>
  <c r="O4935" i="4" s="1"/>
  <c r="L4935" i="4" a="1"/>
  <c r="L4935" i="4" s="1"/>
  <c r="L4923" i="4" a="1"/>
  <c r="L4923" i="4" s="1"/>
  <c r="O4923" i="4" a="1"/>
  <c r="O4923" i="4" s="1"/>
  <c r="P4923" i="4" s="1"/>
  <c r="L4911" i="4" a="1"/>
  <c r="L4911" i="4" s="1"/>
  <c r="O4911" i="4" a="1"/>
  <c r="O4911" i="4" s="1"/>
  <c r="L4899" i="4" a="1"/>
  <c r="L4899" i="4" s="1"/>
  <c r="O4899" i="4" a="1"/>
  <c r="O4899" i="4" s="1"/>
  <c r="L4887" i="4" a="1"/>
  <c r="L4887" i="4" s="1"/>
  <c r="O4887" i="4" a="1"/>
  <c r="O4887" i="4" s="1"/>
  <c r="L4875" i="4" a="1"/>
  <c r="L4875" i="4" s="1"/>
  <c r="O4875" i="4" a="1"/>
  <c r="O4875" i="4" s="1"/>
  <c r="L4863" i="4" a="1"/>
  <c r="L4863" i="4" s="1"/>
  <c r="O4863" i="4" a="1"/>
  <c r="O4863" i="4" s="1"/>
  <c r="L4851" i="4" a="1"/>
  <c r="L4851" i="4" s="1"/>
  <c r="O4851" i="4" a="1"/>
  <c r="O4851" i="4" s="1"/>
  <c r="L4839" i="4" a="1"/>
  <c r="L4839" i="4" s="1"/>
  <c r="O4839" i="4" a="1"/>
  <c r="O4839" i="4" s="1"/>
  <c r="P4839" i="4" s="1"/>
  <c r="L4827" i="4" a="1"/>
  <c r="L4827" i="4" s="1"/>
  <c r="O4827" i="4" a="1"/>
  <c r="O4827" i="4" s="1"/>
  <c r="L4815" i="4" a="1"/>
  <c r="L4815" i="4" s="1"/>
  <c r="O4815" i="4" a="1"/>
  <c r="O4815" i="4" s="1"/>
  <c r="L4803" i="4" a="1"/>
  <c r="L4803" i="4" s="1"/>
  <c r="O4803" i="4" a="1"/>
  <c r="O4803" i="4" s="1"/>
  <c r="L4791" i="4" a="1"/>
  <c r="L4791" i="4" s="1"/>
  <c r="O4791" i="4" a="1"/>
  <c r="O4791" i="4" s="1"/>
  <c r="L4779" i="4" a="1"/>
  <c r="L4779" i="4" s="1"/>
  <c r="O4779" i="4" a="1"/>
  <c r="O4779" i="4" s="1"/>
  <c r="O4767" i="4" a="1"/>
  <c r="O4767" i="4" s="1"/>
  <c r="L4767" i="4" a="1"/>
  <c r="L4767" i="4" s="1"/>
  <c r="L4755" i="4" a="1"/>
  <c r="L4755" i="4" s="1"/>
  <c r="O4755" i="4" a="1"/>
  <c r="O4755" i="4" s="1"/>
  <c r="L4743" i="4" a="1"/>
  <c r="L4743" i="4" s="1"/>
  <c r="O4743" i="4" a="1"/>
  <c r="O4743" i="4" s="1"/>
  <c r="L4731" i="4" a="1"/>
  <c r="L4731" i="4" s="1"/>
  <c r="O4731" i="4" a="1"/>
  <c r="O4731" i="4" s="1"/>
  <c r="L4719" i="4" a="1"/>
  <c r="L4719" i="4" s="1"/>
  <c r="O4719" i="4" a="1"/>
  <c r="O4719" i="4" s="1"/>
  <c r="L4707" i="4" a="1"/>
  <c r="L4707" i="4" s="1"/>
  <c r="O4707" i="4" a="1"/>
  <c r="O4707" i="4" s="1"/>
  <c r="L4695" i="4" a="1"/>
  <c r="L4695" i="4" s="1"/>
  <c r="O4695" i="4" a="1"/>
  <c r="O4695" i="4" s="1"/>
  <c r="L4683" i="4" a="1"/>
  <c r="L4683" i="4" s="1"/>
  <c r="O4683" i="4" a="1"/>
  <c r="O4683" i="4" s="1"/>
  <c r="L4671" i="4" a="1"/>
  <c r="L4671" i="4" s="1"/>
  <c r="O4671" i="4" a="1"/>
  <c r="O4671" i="4" s="1"/>
  <c r="L4659" i="4" a="1"/>
  <c r="L4659" i="4" s="1"/>
  <c r="O4659" i="4" a="1"/>
  <c r="O4659" i="4" s="1"/>
  <c r="L4647" i="4" a="1"/>
  <c r="L4647" i="4" s="1"/>
  <c r="O4647" i="4" a="1"/>
  <c r="O4647" i="4" s="1"/>
  <c r="L4635" i="4" a="1"/>
  <c r="L4635" i="4" s="1"/>
  <c r="O4635" i="4" a="1"/>
  <c r="O4635" i="4" s="1"/>
  <c r="L4623" i="4" a="1"/>
  <c r="L4623" i="4" s="1"/>
  <c r="O4623" i="4" a="1"/>
  <c r="O4623" i="4" s="1"/>
  <c r="L4611" i="4" a="1"/>
  <c r="L4611" i="4" s="1"/>
  <c r="O4611" i="4" a="1"/>
  <c r="O4611" i="4" s="1"/>
  <c r="O4599" i="4" a="1"/>
  <c r="O4599" i="4" s="1"/>
  <c r="L4599" i="4" a="1"/>
  <c r="L4599" i="4" s="1"/>
  <c r="O4587" i="4" a="1"/>
  <c r="O4587" i="4" s="1"/>
  <c r="L4587" i="4" a="1"/>
  <c r="L4587" i="4" s="1"/>
  <c r="L4575" i="4" a="1"/>
  <c r="L4575" i="4" s="1"/>
  <c r="O4575" i="4" a="1"/>
  <c r="O4575" i="4" s="1"/>
  <c r="L4563" i="4" a="1"/>
  <c r="L4563" i="4" s="1"/>
  <c r="O4563" i="4" a="1"/>
  <c r="O4563" i="4" s="1"/>
  <c r="L4551" i="4" a="1"/>
  <c r="L4551" i="4" s="1"/>
  <c r="O4551" i="4" a="1"/>
  <c r="O4551" i="4" s="1"/>
  <c r="L4539" i="4" a="1"/>
  <c r="L4539" i="4" s="1"/>
  <c r="O4539" i="4" a="1"/>
  <c r="O4539" i="4" s="1"/>
  <c r="O4527" i="4" a="1"/>
  <c r="O4527" i="4" s="1"/>
  <c r="L4527" i="4" a="1"/>
  <c r="L4527" i="4" s="1"/>
  <c r="L4515" i="4" a="1"/>
  <c r="L4515" i="4" s="1"/>
  <c r="O4515" i="4" a="1"/>
  <c r="O4515" i="4" s="1"/>
  <c r="L4503" i="4" a="1"/>
  <c r="L4503" i="4" s="1"/>
  <c r="O4503" i="4" a="1"/>
  <c r="O4503" i="4" s="1"/>
  <c r="O4491" i="4" a="1"/>
  <c r="O4491" i="4" s="1"/>
  <c r="L4491" i="4" a="1"/>
  <c r="L4491" i="4" s="1"/>
  <c r="L4479" i="4" a="1"/>
  <c r="L4479" i="4" s="1"/>
  <c r="O4479" i="4" a="1"/>
  <c r="O4479" i="4" s="1"/>
  <c r="L4467" i="4" a="1"/>
  <c r="L4467" i="4" s="1"/>
  <c r="O4467" i="4" a="1"/>
  <c r="O4467" i="4" s="1"/>
  <c r="L4455" i="4" a="1"/>
  <c r="L4455" i="4" s="1"/>
  <c r="O4455" i="4" a="1"/>
  <c r="O4455" i="4" s="1"/>
  <c r="O4443" i="4" a="1"/>
  <c r="O4443" i="4" s="1"/>
  <c r="L4443" i="4" a="1"/>
  <c r="L4443" i="4" s="1"/>
  <c r="L4431" i="4" a="1"/>
  <c r="L4431" i="4" s="1"/>
  <c r="O4431" i="4" a="1"/>
  <c r="O4431" i="4" s="1"/>
  <c r="L4419" i="4" a="1"/>
  <c r="L4419" i="4" s="1"/>
  <c r="O4419" i="4" a="1"/>
  <c r="O4419" i="4" s="1"/>
  <c r="L4407" i="4" a="1"/>
  <c r="L4407" i="4" s="1"/>
  <c r="O4407" i="4" a="1"/>
  <c r="O4407" i="4" s="1"/>
  <c r="O4395" i="4" a="1"/>
  <c r="O4395" i="4" s="1"/>
  <c r="L4395" i="4" a="1"/>
  <c r="L4395" i="4" s="1"/>
  <c r="L4383" i="4" a="1"/>
  <c r="L4383" i="4" s="1"/>
  <c r="O4383" i="4" a="1"/>
  <c r="O4383" i="4" s="1"/>
  <c r="L4371" i="4" a="1"/>
  <c r="L4371" i="4" s="1"/>
  <c r="O4371" i="4" a="1"/>
  <c r="O4371" i="4" s="1"/>
  <c r="L4359" i="4" a="1"/>
  <c r="L4359" i="4" s="1"/>
  <c r="O4359" i="4" a="1"/>
  <c r="O4359" i="4" s="1"/>
  <c r="L4347" i="4" a="1"/>
  <c r="L4347" i="4" s="1"/>
  <c r="O4347" i="4" a="1"/>
  <c r="O4347" i="4" s="1"/>
  <c r="L4335" i="4" a="1"/>
  <c r="L4335" i="4" s="1"/>
  <c r="O4335" i="4" a="1"/>
  <c r="O4335" i="4" s="1"/>
  <c r="L4323" i="4" a="1"/>
  <c r="L4323" i="4" s="1"/>
  <c r="O4323" i="4" a="1"/>
  <c r="O4323" i="4" s="1"/>
  <c r="L4311" i="4" a="1"/>
  <c r="L4311" i="4" s="1"/>
  <c r="O4311" i="4" a="1"/>
  <c r="O4311" i="4" s="1"/>
  <c r="L4299" i="4" a="1"/>
  <c r="L4299" i="4" s="1"/>
  <c r="O4299" i="4" a="1"/>
  <c r="O4299" i="4" s="1"/>
  <c r="P4299" i="4" s="1"/>
  <c r="L4287" i="4" a="1"/>
  <c r="L4287" i="4" s="1"/>
  <c r="O4287" i="4" a="1"/>
  <c r="O4287" i="4" s="1"/>
  <c r="L4275" i="4" a="1"/>
  <c r="L4275" i="4" s="1"/>
  <c r="O4275" i="4" a="1"/>
  <c r="O4275" i="4" s="1"/>
  <c r="L4263" i="4" a="1"/>
  <c r="L4263" i="4" s="1"/>
  <c r="O4263" i="4" a="1"/>
  <c r="O4263" i="4" s="1"/>
  <c r="L4251" i="4" a="1"/>
  <c r="L4251" i="4" s="1"/>
  <c r="O4251" i="4" a="1"/>
  <c r="O4251" i="4" s="1"/>
  <c r="L4239" i="4" a="1"/>
  <c r="L4239" i="4" s="1"/>
  <c r="O4239" i="4" a="1"/>
  <c r="O4239" i="4" s="1"/>
  <c r="L4227" i="4" a="1"/>
  <c r="L4227" i="4" s="1"/>
  <c r="O4227" i="4" a="1"/>
  <c r="O4227" i="4" s="1"/>
  <c r="L4215" i="4" a="1"/>
  <c r="L4215" i="4" s="1"/>
  <c r="O4215" i="4" a="1"/>
  <c r="O4215" i="4" s="1"/>
  <c r="L4203" i="4" a="1"/>
  <c r="L4203" i="4" s="1"/>
  <c r="O4203" i="4" a="1"/>
  <c r="O4203" i="4" s="1"/>
  <c r="L4191" i="4" a="1"/>
  <c r="L4191" i="4" s="1"/>
  <c r="O4191" i="4" a="1"/>
  <c r="O4191" i="4" s="1"/>
  <c r="L4179" i="4" a="1"/>
  <c r="L4179" i="4" s="1"/>
  <c r="O4179" i="4" a="1"/>
  <c r="O4179" i="4" s="1"/>
  <c r="L4167" i="4" a="1"/>
  <c r="L4167" i="4" s="1"/>
  <c r="O4167" i="4" a="1"/>
  <c r="O4167" i="4" s="1"/>
  <c r="L4155" i="4" a="1"/>
  <c r="L4155" i="4" s="1"/>
  <c r="O4155" i="4" a="1"/>
  <c r="O4155" i="4" s="1"/>
  <c r="L4143" i="4" a="1"/>
  <c r="L4143" i="4" s="1"/>
  <c r="O4143" i="4" a="1"/>
  <c r="O4143" i="4" s="1"/>
  <c r="L4131" i="4" a="1"/>
  <c r="L4131" i="4" s="1"/>
  <c r="O4131" i="4" a="1"/>
  <c r="O4131" i="4" s="1"/>
  <c r="L4119" i="4" a="1"/>
  <c r="L4119" i="4" s="1"/>
  <c r="O4119" i="4" a="1"/>
  <c r="O4119" i="4" s="1"/>
  <c r="L4107" i="4" a="1"/>
  <c r="L4107" i="4" s="1"/>
  <c r="O4107" i="4" a="1"/>
  <c r="O4107" i="4" s="1"/>
  <c r="L4095" i="4" a="1"/>
  <c r="L4095" i="4" s="1"/>
  <c r="O4095" i="4" a="1"/>
  <c r="O4095" i="4" s="1"/>
  <c r="L4083" i="4" a="1"/>
  <c r="L4083" i="4" s="1"/>
  <c r="O4083" i="4" a="1"/>
  <c r="O4083" i="4" s="1"/>
  <c r="L4071" i="4" a="1"/>
  <c r="L4071" i="4" s="1"/>
  <c r="O4071" i="4" a="1"/>
  <c r="O4071" i="4" s="1"/>
  <c r="L4059" i="4" a="1"/>
  <c r="L4059" i="4" s="1"/>
  <c r="O4059" i="4" a="1"/>
  <c r="O4059" i="4" s="1"/>
  <c r="P4059" i="4" s="1"/>
  <c r="L4047" i="4" a="1"/>
  <c r="L4047" i="4" s="1"/>
  <c r="O4047" i="4" a="1"/>
  <c r="O4047" i="4" s="1"/>
  <c r="P4047" i="4" s="1"/>
  <c r="L4035" i="4" a="1"/>
  <c r="L4035" i="4" s="1"/>
  <c r="O4035" i="4" a="1"/>
  <c r="O4035" i="4" s="1"/>
  <c r="L4023" i="4" a="1"/>
  <c r="L4023" i="4" s="1"/>
  <c r="O4023" i="4" a="1"/>
  <c r="O4023" i="4" s="1"/>
  <c r="L4011" i="4" a="1"/>
  <c r="L4011" i="4" s="1"/>
  <c r="O4011" i="4" a="1"/>
  <c r="O4011" i="4" s="1"/>
  <c r="L3999" i="4" a="1"/>
  <c r="L3999" i="4" s="1"/>
  <c r="O3999" i="4" a="1"/>
  <c r="O3999" i="4" s="1"/>
  <c r="L3987" i="4" a="1"/>
  <c r="L3987" i="4" s="1"/>
  <c r="O3987" i="4" a="1"/>
  <c r="O3987" i="4" s="1"/>
  <c r="L3975" i="4" a="1"/>
  <c r="L3975" i="4" s="1"/>
  <c r="O3975" i="4" a="1"/>
  <c r="O3975" i="4" s="1"/>
  <c r="L3963" i="4" a="1"/>
  <c r="L3963" i="4" s="1"/>
  <c r="O3963" i="4" a="1"/>
  <c r="O3963" i="4" s="1"/>
  <c r="L3951" i="4" a="1"/>
  <c r="L3951" i="4" s="1"/>
  <c r="O3951" i="4" a="1"/>
  <c r="O3951" i="4" s="1"/>
  <c r="L3939" i="4" a="1"/>
  <c r="L3939" i="4" s="1"/>
  <c r="O3939" i="4" a="1"/>
  <c r="O3939" i="4" s="1"/>
  <c r="L3927" i="4" a="1"/>
  <c r="L3927" i="4" s="1"/>
  <c r="O3927" i="4" a="1"/>
  <c r="O3927" i="4" s="1"/>
  <c r="L3915" i="4" a="1"/>
  <c r="L3915" i="4" s="1"/>
  <c r="O3915" i="4" a="1"/>
  <c r="O3915" i="4" s="1"/>
  <c r="L3903" i="4" a="1"/>
  <c r="L3903" i="4" s="1"/>
  <c r="O3903" i="4" a="1"/>
  <c r="O3903" i="4" s="1"/>
  <c r="L3891" i="4" a="1"/>
  <c r="L3891" i="4" s="1"/>
  <c r="O3891" i="4" a="1"/>
  <c r="O3891" i="4" s="1"/>
  <c r="L3879" i="4" a="1"/>
  <c r="L3879" i="4" s="1"/>
  <c r="O3879" i="4" a="1"/>
  <c r="O3879" i="4" s="1"/>
  <c r="L3867" i="4" a="1"/>
  <c r="L3867" i="4" s="1"/>
  <c r="O3867" i="4" a="1"/>
  <c r="O3867" i="4" s="1"/>
  <c r="L3855" i="4" a="1"/>
  <c r="L3855" i="4" s="1"/>
  <c r="O3855" i="4" a="1"/>
  <c r="O3855" i="4" s="1"/>
  <c r="L3843" i="4" a="1"/>
  <c r="L3843" i="4" s="1"/>
  <c r="O3843" i="4" a="1"/>
  <c r="O3843" i="4" s="1"/>
  <c r="L3831" i="4" a="1"/>
  <c r="L3831" i="4" s="1"/>
  <c r="O3831" i="4" a="1"/>
  <c r="O3831" i="4" s="1"/>
  <c r="L3819" i="4" a="1"/>
  <c r="L3819" i="4" s="1"/>
  <c r="O3819" i="4" a="1"/>
  <c r="O3819" i="4" s="1"/>
  <c r="L3807" i="4" a="1"/>
  <c r="L3807" i="4" s="1"/>
  <c r="O3807" i="4" a="1"/>
  <c r="O3807" i="4" s="1"/>
  <c r="L3795" i="4" a="1"/>
  <c r="L3795" i="4" s="1"/>
  <c r="O3795" i="4" a="1"/>
  <c r="O3795" i="4" s="1"/>
  <c r="L3783" i="4" a="1"/>
  <c r="L3783" i="4" s="1"/>
  <c r="O3783" i="4" a="1"/>
  <c r="O3783" i="4" s="1"/>
  <c r="L3771" i="4" a="1"/>
  <c r="L3771" i="4" s="1"/>
  <c r="O3771" i="4" a="1"/>
  <c r="O3771" i="4" s="1"/>
  <c r="L3759" i="4" a="1"/>
  <c r="L3759" i="4" s="1"/>
  <c r="O3759" i="4" a="1"/>
  <c r="O3759" i="4" s="1"/>
  <c r="L3747" i="4" a="1"/>
  <c r="L3747" i="4" s="1"/>
  <c r="O3747" i="4" a="1"/>
  <c r="O3747" i="4" s="1"/>
  <c r="L3735" i="4" a="1"/>
  <c r="L3735" i="4" s="1"/>
  <c r="O3735" i="4" a="1"/>
  <c r="O3735" i="4" s="1"/>
  <c r="L3723" i="4" a="1"/>
  <c r="L3723" i="4" s="1"/>
  <c r="O3723" i="4" a="1"/>
  <c r="O3723" i="4" s="1"/>
  <c r="P3723" i="4" s="1"/>
  <c r="L3711" i="4" a="1"/>
  <c r="L3711" i="4" s="1"/>
  <c r="O3711" i="4" a="1"/>
  <c r="O3711" i="4" s="1"/>
  <c r="L3699" i="4" a="1"/>
  <c r="L3699" i="4" s="1"/>
  <c r="O3699" i="4" a="1"/>
  <c r="O3699" i="4" s="1"/>
  <c r="L3687" i="4" a="1"/>
  <c r="L3687" i="4" s="1"/>
  <c r="O3687" i="4" a="1"/>
  <c r="O3687" i="4" s="1"/>
  <c r="L3675" i="4" a="1"/>
  <c r="L3675" i="4" s="1"/>
  <c r="O3675" i="4" a="1"/>
  <c r="O3675" i="4" s="1"/>
  <c r="L3663" i="4" a="1"/>
  <c r="L3663" i="4" s="1"/>
  <c r="O3663" i="4" a="1"/>
  <c r="O3663" i="4" s="1"/>
  <c r="L3651" i="4" a="1"/>
  <c r="L3651" i="4" s="1"/>
  <c r="O3651" i="4" a="1"/>
  <c r="O3651" i="4" s="1"/>
  <c r="L3639" i="4" a="1"/>
  <c r="L3639" i="4" s="1"/>
  <c r="O3639" i="4" a="1"/>
  <c r="O3639" i="4" s="1"/>
  <c r="L3627" i="4" a="1"/>
  <c r="L3627" i="4" s="1"/>
  <c r="O3627" i="4" a="1"/>
  <c r="O3627" i="4" s="1"/>
  <c r="L3615" i="4" a="1"/>
  <c r="L3615" i="4" s="1"/>
  <c r="O3615" i="4" a="1"/>
  <c r="O3615" i="4" s="1"/>
  <c r="L3603" i="4" a="1"/>
  <c r="L3603" i="4" s="1"/>
  <c r="O3603" i="4" a="1"/>
  <c r="O3603" i="4" s="1"/>
  <c r="L3591" i="4" a="1"/>
  <c r="L3591" i="4" s="1"/>
  <c r="O3591" i="4" a="1"/>
  <c r="O3591" i="4" s="1"/>
  <c r="L3579" i="4" a="1"/>
  <c r="L3579" i="4" s="1"/>
  <c r="O3579" i="4" a="1"/>
  <c r="O3579" i="4" s="1"/>
  <c r="L3567" i="4" a="1"/>
  <c r="L3567" i="4" s="1"/>
  <c r="O3567" i="4" a="1"/>
  <c r="O3567" i="4" s="1"/>
  <c r="L3555" i="4" a="1"/>
  <c r="L3555" i="4" s="1"/>
  <c r="O3555" i="4" a="1"/>
  <c r="O3555" i="4" s="1"/>
  <c r="L3543" i="4" a="1"/>
  <c r="L3543" i="4" s="1"/>
  <c r="O3543" i="4" a="1"/>
  <c r="O3543" i="4" s="1"/>
  <c r="L3531" i="4" a="1"/>
  <c r="L3531" i="4" s="1"/>
  <c r="O3531" i="4" a="1"/>
  <c r="O3531" i="4" s="1"/>
  <c r="L3519" i="4" a="1"/>
  <c r="L3519" i="4" s="1"/>
  <c r="O3519" i="4" a="1"/>
  <c r="O3519" i="4" s="1"/>
  <c r="L3507" i="4" a="1"/>
  <c r="L3507" i="4" s="1"/>
  <c r="O3507" i="4" a="1"/>
  <c r="O3507" i="4" s="1"/>
  <c r="L3495" i="4" a="1"/>
  <c r="L3495" i="4" s="1"/>
  <c r="O3495" i="4" a="1"/>
  <c r="O3495" i="4" s="1"/>
  <c r="L3483" i="4" a="1"/>
  <c r="L3483" i="4" s="1"/>
  <c r="O3483" i="4" a="1"/>
  <c r="O3483" i="4" s="1"/>
  <c r="L3471" i="4" a="1"/>
  <c r="L3471" i="4" s="1"/>
  <c r="O3471" i="4" a="1"/>
  <c r="O3471" i="4" s="1"/>
  <c r="L3459" i="4" a="1"/>
  <c r="L3459" i="4" s="1"/>
  <c r="O3459" i="4" a="1"/>
  <c r="O3459" i="4" s="1"/>
  <c r="L3447" i="4" a="1"/>
  <c r="L3447" i="4" s="1"/>
  <c r="O3447" i="4" a="1"/>
  <c r="O3447" i="4" s="1"/>
  <c r="L3435" i="4" a="1"/>
  <c r="L3435" i="4" s="1"/>
  <c r="O3435" i="4" a="1"/>
  <c r="O3435" i="4" s="1"/>
  <c r="L3423" i="4" a="1"/>
  <c r="L3423" i="4" s="1"/>
  <c r="O3423" i="4" a="1"/>
  <c r="O3423" i="4" s="1"/>
  <c r="L3411" i="4" a="1"/>
  <c r="L3411" i="4" s="1"/>
  <c r="O3411" i="4" a="1"/>
  <c r="O3411" i="4" s="1"/>
  <c r="L3399" i="4" a="1"/>
  <c r="L3399" i="4" s="1"/>
  <c r="O3399" i="4" a="1"/>
  <c r="O3399" i="4" s="1"/>
  <c r="P3399" i="4" s="1"/>
  <c r="L3387" i="4" a="1"/>
  <c r="L3387" i="4" s="1"/>
  <c r="O3387" i="4" a="1"/>
  <c r="O3387" i="4" s="1"/>
  <c r="L3375" i="4" a="1"/>
  <c r="L3375" i="4" s="1"/>
  <c r="O3375" i="4" a="1"/>
  <c r="O3375" i="4" s="1"/>
  <c r="L3363" i="4" a="1"/>
  <c r="L3363" i="4" s="1"/>
  <c r="O3363" i="4" a="1"/>
  <c r="O3363" i="4" s="1"/>
  <c r="L3351" i="4" a="1"/>
  <c r="L3351" i="4" s="1"/>
  <c r="O3351" i="4" a="1"/>
  <c r="O3351" i="4" s="1"/>
  <c r="L3339" i="4" a="1"/>
  <c r="L3339" i="4" s="1"/>
  <c r="O3339" i="4" a="1"/>
  <c r="O3339" i="4" s="1"/>
  <c r="L3327" i="4" a="1"/>
  <c r="L3327" i="4" s="1"/>
  <c r="O3327" i="4" a="1"/>
  <c r="O3327" i="4" s="1"/>
  <c r="P3327" i="4" s="1"/>
  <c r="L3315" i="4" a="1"/>
  <c r="L3315" i="4" s="1"/>
  <c r="O3315" i="4" a="1"/>
  <c r="O3315" i="4" s="1"/>
  <c r="L3303" i="4" a="1"/>
  <c r="L3303" i="4" s="1"/>
  <c r="O3303" i="4" a="1"/>
  <c r="O3303" i="4" s="1"/>
  <c r="L3291" i="4" a="1"/>
  <c r="L3291" i="4" s="1"/>
  <c r="O3291" i="4" a="1"/>
  <c r="O3291" i="4" s="1"/>
  <c r="L3279" i="4" a="1"/>
  <c r="L3279" i="4" s="1"/>
  <c r="O3279" i="4" a="1"/>
  <c r="O3279" i="4" s="1"/>
  <c r="L3267" i="4" a="1"/>
  <c r="L3267" i="4" s="1"/>
  <c r="O3267" i="4" a="1"/>
  <c r="O3267" i="4" s="1"/>
  <c r="L3255" i="4" a="1"/>
  <c r="L3255" i="4" s="1"/>
  <c r="O3255" i="4" a="1"/>
  <c r="O3255" i="4" s="1"/>
  <c r="L3243" i="4" a="1"/>
  <c r="L3243" i="4" s="1"/>
  <c r="O3243" i="4" a="1"/>
  <c r="O3243" i="4" s="1"/>
  <c r="L3231" i="4" a="1"/>
  <c r="L3231" i="4" s="1"/>
  <c r="O3231" i="4" a="1"/>
  <c r="O3231" i="4" s="1"/>
  <c r="O3219" i="4" a="1"/>
  <c r="O3219" i="4" s="1"/>
  <c r="L3219" i="4" a="1"/>
  <c r="L3219" i="4" s="1"/>
  <c r="L3207" i="4" a="1"/>
  <c r="L3207" i="4" s="1"/>
  <c r="O3207" i="4" a="1"/>
  <c r="O3207" i="4" s="1"/>
  <c r="L3195" i="4" a="1"/>
  <c r="L3195" i="4" s="1"/>
  <c r="O3195" i="4" a="1"/>
  <c r="O3195" i="4" s="1"/>
  <c r="L3183" i="4" a="1"/>
  <c r="L3183" i="4" s="1"/>
  <c r="O3183" i="4" a="1"/>
  <c r="O3183" i="4" s="1"/>
  <c r="L3171" i="4" a="1"/>
  <c r="L3171" i="4" s="1"/>
  <c r="O3171" i="4" a="1"/>
  <c r="O3171" i="4" s="1"/>
  <c r="L3159" i="4" a="1"/>
  <c r="L3159" i="4" s="1"/>
  <c r="O3159" i="4" a="1"/>
  <c r="O3159" i="4" s="1"/>
  <c r="L3147" i="4" a="1"/>
  <c r="L3147" i="4" s="1"/>
  <c r="O3147" i="4" a="1"/>
  <c r="O3147" i="4" s="1"/>
  <c r="L3135" i="4" a="1"/>
  <c r="L3135" i="4" s="1"/>
  <c r="O3135" i="4" a="1"/>
  <c r="O3135" i="4" s="1"/>
  <c r="L3123" i="4" a="1"/>
  <c r="L3123" i="4" s="1"/>
  <c r="O3123" i="4" a="1"/>
  <c r="O3123" i="4" s="1"/>
  <c r="L3111" i="4" a="1"/>
  <c r="L3111" i="4" s="1"/>
  <c r="O3111" i="4" a="1"/>
  <c r="O3111" i="4" s="1"/>
  <c r="L3099" i="4" a="1"/>
  <c r="L3099" i="4" s="1"/>
  <c r="O3099" i="4" a="1"/>
  <c r="O3099" i="4" s="1"/>
  <c r="L3087" i="4" a="1"/>
  <c r="L3087" i="4" s="1"/>
  <c r="O3087" i="4" a="1"/>
  <c r="O3087" i="4" s="1"/>
  <c r="L3075" i="4" a="1"/>
  <c r="L3075" i="4" s="1"/>
  <c r="O3075" i="4" a="1"/>
  <c r="O3075" i="4" s="1"/>
  <c r="L3063" i="4" a="1"/>
  <c r="L3063" i="4" s="1"/>
  <c r="O3063" i="4" a="1"/>
  <c r="O3063" i="4" s="1"/>
  <c r="L3051" i="4" a="1"/>
  <c r="L3051" i="4" s="1"/>
  <c r="O3051" i="4" a="1"/>
  <c r="O3051" i="4" s="1"/>
  <c r="P3051" i="4" s="1"/>
  <c r="L3039" i="4" a="1"/>
  <c r="L3039" i="4" s="1"/>
  <c r="O3039" i="4" a="1"/>
  <c r="O3039" i="4" s="1"/>
  <c r="L3027" i="4" a="1"/>
  <c r="L3027" i="4" s="1"/>
  <c r="O3027" i="4" a="1"/>
  <c r="O3027" i="4" s="1"/>
  <c r="L3015" i="4" a="1"/>
  <c r="L3015" i="4" s="1"/>
  <c r="O3015" i="4" a="1"/>
  <c r="O3015" i="4" s="1"/>
  <c r="L3003" i="4" a="1"/>
  <c r="L3003" i="4" s="1"/>
  <c r="O3003" i="4" a="1"/>
  <c r="O3003" i="4" s="1"/>
  <c r="L2991" i="4" a="1"/>
  <c r="L2991" i="4" s="1"/>
  <c r="O2991" i="4" a="1"/>
  <c r="O2991" i="4" s="1"/>
  <c r="L2979" i="4" a="1"/>
  <c r="L2979" i="4" s="1"/>
  <c r="O2979" i="4" a="1"/>
  <c r="O2979" i="4" s="1"/>
  <c r="L2967" i="4" a="1"/>
  <c r="L2967" i="4" s="1"/>
  <c r="O2967" i="4" a="1"/>
  <c r="O2967" i="4" s="1"/>
  <c r="L2955" i="4" a="1"/>
  <c r="L2955" i="4" s="1"/>
  <c r="O2955" i="4" a="1"/>
  <c r="O2955" i="4" s="1"/>
  <c r="P2955" i="4" s="1"/>
  <c r="L2943" i="4" a="1"/>
  <c r="L2943" i="4" s="1"/>
  <c r="O2943" i="4" a="1"/>
  <c r="O2943" i="4" s="1"/>
  <c r="L2931" i="4" a="1"/>
  <c r="L2931" i="4" s="1"/>
  <c r="O2931" i="4" a="1"/>
  <c r="O2931" i="4" s="1"/>
  <c r="L2919" i="4" a="1"/>
  <c r="L2919" i="4" s="1"/>
  <c r="O2919" i="4" a="1"/>
  <c r="O2919" i="4" s="1"/>
  <c r="L2907" i="4" a="1"/>
  <c r="L2907" i="4" s="1"/>
  <c r="O2907" i="4" a="1"/>
  <c r="O2907" i="4" s="1"/>
  <c r="L2895" i="4" a="1"/>
  <c r="L2895" i="4" s="1"/>
  <c r="O2895" i="4" a="1"/>
  <c r="O2895" i="4" s="1"/>
  <c r="L2883" i="4" a="1"/>
  <c r="L2883" i="4" s="1"/>
  <c r="O2883" i="4" a="1"/>
  <c r="O2883" i="4" s="1"/>
  <c r="L2871" i="4" a="1"/>
  <c r="L2871" i="4" s="1"/>
  <c r="O2871" i="4" a="1"/>
  <c r="O2871" i="4" s="1"/>
  <c r="L2859" i="4" a="1"/>
  <c r="L2859" i="4" s="1"/>
  <c r="O2859" i="4" a="1"/>
  <c r="O2859" i="4" s="1"/>
  <c r="L2847" i="4" a="1"/>
  <c r="L2847" i="4" s="1"/>
  <c r="O2847" i="4" a="1"/>
  <c r="O2847" i="4" s="1"/>
  <c r="P2847" i="4" s="1"/>
  <c r="L2835" i="4" a="1"/>
  <c r="L2835" i="4" s="1"/>
  <c r="O2835" i="4" a="1"/>
  <c r="O2835" i="4" s="1"/>
  <c r="L2823" i="4" a="1"/>
  <c r="L2823" i="4" s="1"/>
  <c r="O2823" i="4" a="1"/>
  <c r="O2823" i="4" s="1"/>
  <c r="L2811" i="4" a="1"/>
  <c r="L2811" i="4" s="1"/>
  <c r="O2811" i="4" a="1"/>
  <c r="O2811" i="4" s="1"/>
  <c r="L2799" i="4" a="1"/>
  <c r="L2799" i="4" s="1"/>
  <c r="O2799" i="4" a="1"/>
  <c r="O2799" i="4" s="1"/>
  <c r="L2787" i="4" a="1"/>
  <c r="L2787" i="4" s="1"/>
  <c r="O2787" i="4" a="1"/>
  <c r="O2787" i="4" s="1"/>
  <c r="L2775" i="4" a="1"/>
  <c r="L2775" i="4" s="1"/>
  <c r="O2775" i="4" a="1"/>
  <c r="O2775" i="4" s="1"/>
  <c r="L2763" i="4" a="1"/>
  <c r="L2763" i="4" s="1"/>
  <c r="O2763" i="4" a="1"/>
  <c r="O2763" i="4" s="1"/>
  <c r="L2751" i="4" a="1"/>
  <c r="L2751" i="4" s="1"/>
  <c r="O2751" i="4" a="1"/>
  <c r="O2751" i="4" s="1"/>
  <c r="L2739" i="4" a="1"/>
  <c r="L2739" i="4" s="1"/>
  <c r="O2739" i="4" a="1"/>
  <c r="O2739" i="4" s="1"/>
  <c r="L2727" i="4" a="1"/>
  <c r="L2727" i="4" s="1"/>
  <c r="O2727" i="4" a="1"/>
  <c r="O2727" i="4" s="1"/>
  <c r="L2715" i="4" a="1"/>
  <c r="L2715" i="4" s="1"/>
  <c r="O2715" i="4" a="1"/>
  <c r="O2715" i="4" s="1"/>
  <c r="P2715" i="4" s="1"/>
  <c r="L2703" i="4" a="1"/>
  <c r="L2703" i="4" s="1"/>
  <c r="O2703" i="4" a="1"/>
  <c r="O2703" i="4" s="1"/>
  <c r="O2691" i="4" a="1"/>
  <c r="O2691" i="4" s="1"/>
  <c r="L2691" i="4" a="1"/>
  <c r="L2691" i="4" s="1"/>
  <c r="L2679" i="4" a="1"/>
  <c r="L2679" i="4" s="1"/>
  <c r="O2679" i="4" a="1"/>
  <c r="O2679" i="4" s="1"/>
  <c r="L2667" i="4" a="1"/>
  <c r="L2667" i="4" s="1"/>
  <c r="O2667" i="4" a="1"/>
  <c r="O2667" i="4" s="1"/>
  <c r="L2655" i="4" a="1"/>
  <c r="L2655" i="4" s="1"/>
  <c r="O2655" i="4" a="1"/>
  <c r="O2655" i="4" s="1"/>
  <c r="L2643" i="4" a="1"/>
  <c r="L2643" i="4" s="1"/>
  <c r="O2643" i="4" a="1"/>
  <c r="O2643" i="4" s="1"/>
  <c r="L2631" i="4" a="1"/>
  <c r="L2631" i="4" s="1"/>
  <c r="O2631" i="4" a="1"/>
  <c r="O2631" i="4" s="1"/>
  <c r="L2619" i="4" a="1"/>
  <c r="L2619" i="4" s="1"/>
  <c r="O2619" i="4" a="1"/>
  <c r="O2619" i="4" s="1"/>
  <c r="L2607" i="4" a="1"/>
  <c r="L2607" i="4" s="1"/>
  <c r="O2607" i="4" a="1"/>
  <c r="O2607" i="4" s="1"/>
  <c r="P2607" i="4" s="1"/>
  <c r="L2595" i="4" a="1"/>
  <c r="L2595" i="4" s="1"/>
  <c r="O2595" i="4" a="1"/>
  <c r="O2595" i="4" s="1"/>
  <c r="L2583" i="4" a="1"/>
  <c r="L2583" i="4" s="1"/>
  <c r="O2583" i="4" a="1"/>
  <c r="O2583" i="4" s="1"/>
  <c r="L2571" i="4" a="1"/>
  <c r="L2571" i="4" s="1"/>
  <c r="O2571" i="4" a="1"/>
  <c r="O2571" i="4" s="1"/>
  <c r="L2559" i="4" a="1"/>
  <c r="L2559" i="4" s="1"/>
  <c r="O2559" i="4" a="1"/>
  <c r="O2559" i="4" s="1"/>
  <c r="L2547" i="4" a="1"/>
  <c r="L2547" i="4" s="1"/>
  <c r="O2547" i="4" a="1"/>
  <c r="O2547" i="4" s="1"/>
  <c r="L2535" i="4" a="1"/>
  <c r="L2535" i="4" s="1"/>
  <c r="O2535" i="4" a="1"/>
  <c r="O2535" i="4" s="1"/>
  <c r="L2523" i="4" a="1"/>
  <c r="L2523" i="4" s="1"/>
  <c r="O2523" i="4" a="1"/>
  <c r="O2523" i="4" s="1"/>
  <c r="L2511" i="4" a="1"/>
  <c r="L2511" i="4" s="1"/>
  <c r="O2511" i="4" a="1"/>
  <c r="O2511" i="4" s="1"/>
  <c r="L2499" i="4" a="1"/>
  <c r="L2499" i="4" s="1"/>
  <c r="O2499" i="4" a="1"/>
  <c r="O2499" i="4" s="1"/>
  <c r="L2487" i="4" a="1"/>
  <c r="L2487" i="4" s="1"/>
  <c r="O2487" i="4" a="1"/>
  <c r="O2487" i="4" s="1"/>
  <c r="L2475" i="4" a="1"/>
  <c r="L2475" i="4" s="1"/>
  <c r="O2475" i="4" a="1"/>
  <c r="O2475" i="4" s="1"/>
  <c r="L2463" i="4" a="1"/>
  <c r="L2463" i="4" s="1"/>
  <c r="O2463" i="4" a="1"/>
  <c r="O2463" i="4" s="1"/>
  <c r="L2451" i="4" a="1"/>
  <c r="L2451" i="4" s="1"/>
  <c r="O2451" i="4" a="1"/>
  <c r="O2451" i="4" s="1"/>
  <c r="L2439" i="4" a="1"/>
  <c r="L2439" i="4" s="1"/>
  <c r="O2439" i="4" a="1"/>
  <c r="O2439" i="4" s="1"/>
  <c r="L2427" i="4" a="1"/>
  <c r="L2427" i="4" s="1"/>
  <c r="O2427" i="4" a="1"/>
  <c r="O2427" i="4" s="1"/>
  <c r="L2415" i="4" a="1"/>
  <c r="L2415" i="4" s="1"/>
  <c r="O2415" i="4" a="1"/>
  <c r="O2415" i="4" s="1"/>
  <c r="L2403" i="4" a="1"/>
  <c r="L2403" i="4" s="1"/>
  <c r="O2403" i="4" a="1"/>
  <c r="O2403" i="4" s="1"/>
  <c r="L2391" i="4" a="1"/>
  <c r="L2391" i="4" s="1"/>
  <c r="O2391" i="4" a="1"/>
  <c r="O2391" i="4" s="1"/>
  <c r="L2379" i="4" a="1"/>
  <c r="L2379" i="4" s="1"/>
  <c r="O2379" i="4" a="1"/>
  <c r="O2379" i="4" s="1"/>
  <c r="L2367" i="4" a="1"/>
  <c r="L2367" i="4" s="1"/>
  <c r="O2367" i="4" a="1"/>
  <c r="O2367" i="4" s="1"/>
  <c r="P2367" i="4" s="1"/>
  <c r="L2355" i="4" a="1"/>
  <c r="L2355" i="4" s="1"/>
  <c r="O2355" i="4" a="1"/>
  <c r="O2355" i="4" s="1"/>
  <c r="L2343" i="4" a="1"/>
  <c r="L2343" i="4" s="1"/>
  <c r="O2343" i="4" a="1"/>
  <c r="O2343" i="4" s="1"/>
  <c r="L2331" i="4" a="1"/>
  <c r="L2331" i="4" s="1"/>
  <c r="O2331" i="4" a="1"/>
  <c r="O2331" i="4" s="1"/>
  <c r="L2319" i="4" a="1"/>
  <c r="L2319" i="4" s="1"/>
  <c r="O2319" i="4" a="1"/>
  <c r="O2319" i="4" s="1"/>
  <c r="L2307" i="4" a="1"/>
  <c r="L2307" i="4" s="1"/>
  <c r="O2307" i="4" a="1"/>
  <c r="O2307" i="4" s="1"/>
  <c r="L2295" i="4" a="1"/>
  <c r="L2295" i="4" s="1"/>
  <c r="O2295" i="4" a="1"/>
  <c r="O2295" i="4" s="1"/>
  <c r="L2283" i="4" a="1"/>
  <c r="L2283" i="4" s="1"/>
  <c r="O2283" i="4" a="1"/>
  <c r="O2283" i="4" s="1"/>
  <c r="L2271" i="4" a="1"/>
  <c r="L2271" i="4" s="1"/>
  <c r="O2271" i="4" a="1"/>
  <c r="O2271" i="4" s="1"/>
  <c r="L2259" i="4" a="1"/>
  <c r="L2259" i="4" s="1"/>
  <c r="O2259" i="4" a="1"/>
  <c r="O2259" i="4" s="1"/>
  <c r="L2247" i="4" a="1"/>
  <c r="L2247" i="4" s="1"/>
  <c r="O2247" i="4" a="1"/>
  <c r="O2247" i="4" s="1"/>
  <c r="L2235" i="4" a="1"/>
  <c r="L2235" i="4" s="1"/>
  <c r="O2235" i="4" a="1"/>
  <c r="O2235" i="4" s="1"/>
  <c r="L2223" i="4" a="1"/>
  <c r="L2223" i="4" s="1"/>
  <c r="O2223" i="4" a="1"/>
  <c r="O2223" i="4" s="1"/>
  <c r="L2211" i="4" a="1"/>
  <c r="L2211" i="4" s="1"/>
  <c r="O2211" i="4" a="1"/>
  <c r="O2211" i="4" s="1"/>
  <c r="L2199" i="4" a="1"/>
  <c r="L2199" i="4" s="1"/>
  <c r="O2199" i="4" a="1"/>
  <c r="O2199" i="4" s="1"/>
  <c r="L2187" i="4" a="1"/>
  <c r="L2187" i="4" s="1"/>
  <c r="O2187" i="4" a="1"/>
  <c r="O2187" i="4" s="1"/>
  <c r="L2175" i="4" a="1"/>
  <c r="L2175" i="4" s="1"/>
  <c r="O2175" i="4" a="1"/>
  <c r="O2175" i="4" s="1"/>
  <c r="L2163" i="4" a="1"/>
  <c r="L2163" i="4" s="1"/>
  <c r="O2163" i="4" a="1"/>
  <c r="O2163" i="4" s="1"/>
  <c r="L2151" i="4" a="1"/>
  <c r="L2151" i="4" s="1"/>
  <c r="O2151" i="4" a="1"/>
  <c r="O2151" i="4" s="1"/>
  <c r="L2139" i="4" a="1"/>
  <c r="L2139" i="4" s="1"/>
  <c r="O2139" i="4" a="1"/>
  <c r="O2139" i="4" s="1"/>
  <c r="L2127" i="4" a="1"/>
  <c r="L2127" i="4" s="1"/>
  <c r="O2127" i="4" a="1"/>
  <c r="O2127" i="4" s="1"/>
  <c r="L2115" i="4" a="1"/>
  <c r="L2115" i="4" s="1"/>
  <c r="O2115" i="4" a="1"/>
  <c r="O2115" i="4" s="1"/>
  <c r="L2103" i="4" a="1"/>
  <c r="L2103" i="4" s="1"/>
  <c r="O2103" i="4" a="1"/>
  <c r="O2103" i="4" s="1"/>
  <c r="L2091" i="4" a="1"/>
  <c r="L2091" i="4" s="1"/>
  <c r="O2091" i="4" a="1"/>
  <c r="O2091" i="4" s="1"/>
  <c r="P2091" i="4" s="1"/>
  <c r="L4994" i="4" a="1"/>
  <c r="L4994" i="4" s="1"/>
  <c r="O4994" i="4" a="1"/>
  <c r="O4994" i="4" s="1"/>
  <c r="P4994" i="4" s="1"/>
  <c r="L4982" i="4" a="1"/>
  <c r="L4982" i="4" s="1"/>
  <c r="O4982" i="4" a="1"/>
  <c r="O4982" i="4" s="1"/>
  <c r="O4970" i="4" a="1"/>
  <c r="O4970" i="4" s="1"/>
  <c r="L4970" i="4" a="1"/>
  <c r="L4970" i="4" s="1"/>
  <c r="O4958" i="4" a="1"/>
  <c r="O4958" i="4" s="1"/>
  <c r="P4958" i="4" s="1"/>
  <c r="L4958" i="4" a="1"/>
  <c r="L4958" i="4" s="1"/>
  <c r="L4946" i="4" a="1"/>
  <c r="L4946" i="4" s="1"/>
  <c r="O4946" i="4" a="1"/>
  <c r="O4946" i="4" s="1"/>
  <c r="L4934" i="4" a="1"/>
  <c r="L4934" i="4" s="1"/>
  <c r="O4934" i="4" a="1"/>
  <c r="O4934" i="4" s="1"/>
  <c r="L4922" i="4" a="1"/>
  <c r="L4922" i="4" s="1"/>
  <c r="O4922" i="4" a="1"/>
  <c r="O4922" i="4" s="1"/>
  <c r="L4910" i="4" a="1"/>
  <c r="L4910" i="4" s="1"/>
  <c r="O4910" i="4" a="1"/>
  <c r="O4910" i="4" s="1"/>
  <c r="L4898" i="4" a="1"/>
  <c r="L4898" i="4" s="1"/>
  <c r="O4898" i="4" a="1"/>
  <c r="O4898" i="4" s="1"/>
  <c r="L4886" i="4" a="1"/>
  <c r="L4886" i="4" s="1"/>
  <c r="O4886" i="4" a="1"/>
  <c r="O4886" i="4" s="1"/>
  <c r="L4874" i="4" a="1"/>
  <c r="L4874" i="4" s="1"/>
  <c r="O4874" i="4" a="1"/>
  <c r="O4874" i="4" s="1"/>
  <c r="L4862" i="4" a="1"/>
  <c r="L4862" i="4" s="1"/>
  <c r="O4862" i="4" a="1"/>
  <c r="O4862" i="4" s="1"/>
  <c r="L4850" i="4" a="1"/>
  <c r="L4850" i="4" s="1"/>
  <c r="O4850" i="4" a="1"/>
  <c r="O4850" i="4" s="1"/>
  <c r="L4838" i="4" a="1"/>
  <c r="L4838" i="4" s="1"/>
  <c r="O4838" i="4" a="1"/>
  <c r="O4838" i="4" s="1"/>
  <c r="P4838" i="4" s="1"/>
  <c r="L4826" i="4" a="1"/>
  <c r="L4826" i="4" s="1"/>
  <c r="O4826" i="4" a="1"/>
  <c r="O4826" i="4" s="1"/>
  <c r="L4814" i="4" a="1"/>
  <c r="L4814" i="4" s="1"/>
  <c r="O4814" i="4" a="1"/>
  <c r="O4814" i="4" s="1"/>
  <c r="L4802" i="4" a="1"/>
  <c r="L4802" i="4" s="1"/>
  <c r="O4802" i="4" a="1"/>
  <c r="O4802" i="4" s="1"/>
  <c r="L4790" i="4" a="1"/>
  <c r="L4790" i="4" s="1"/>
  <c r="O4790" i="4" a="1"/>
  <c r="O4790" i="4" s="1"/>
  <c r="O4778" i="4" a="1"/>
  <c r="O4778" i="4" s="1"/>
  <c r="L4778" i="4" a="1"/>
  <c r="L4778" i="4" s="1"/>
  <c r="L4766" i="4" a="1"/>
  <c r="L4766" i="4" s="1"/>
  <c r="O4766" i="4" a="1"/>
  <c r="O4766" i="4" s="1"/>
  <c r="L4754" i="4" a="1"/>
  <c r="L4754" i="4" s="1"/>
  <c r="O4754" i="4" a="1"/>
  <c r="O4754" i="4" s="1"/>
  <c r="L4742" i="4" a="1"/>
  <c r="L4742" i="4" s="1"/>
  <c r="O4742" i="4" a="1"/>
  <c r="O4742" i="4" s="1"/>
  <c r="L4730" i="4" a="1"/>
  <c r="L4730" i="4" s="1"/>
  <c r="O4730" i="4" a="1"/>
  <c r="O4730" i="4" s="1"/>
  <c r="L4718" i="4" a="1"/>
  <c r="L4718" i="4" s="1"/>
  <c r="O4718" i="4" a="1"/>
  <c r="O4718" i="4" s="1"/>
  <c r="L4706" i="4" a="1"/>
  <c r="L4706" i="4" s="1"/>
  <c r="O4706" i="4" a="1"/>
  <c r="O4706" i="4" s="1"/>
  <c r="P4706" i="4" s="1"/>
  <c r="L4694" i="4" a="1"/>
  <c r="L4694" i="4" s="1"/>
  <c r="O4694" i="4" a="1"/>
  <c r="O4694" i="4" s="1"/>
  <c r="L4682" i="4" a="1"/>
  <c r="L4682" i="4" s="1"/>
  <c r="O4682" i="4" a="1"/>
  <c r="O4682" i="4" s="1"/>
  <c r="L4670" i="4" a="1"/>
  <c r="L4670" i="4" s="1"/>
  <c r="O4670" i="4" a="1"/>
  <c r="O4670" i="4" s="1"/>
  <c r="L4658" i="4" a="1"/>
  <c r="L4658" i="4" s="1"/>
  <c r="O4658" i="4" a="1"/>
  <c r="O4658" i="4" s="1"/>
  <c r="L4646" i="4" a="1"/>
  <c r="L4646" i="4" s="1"/>
  <c r="O4646" i="4" a="1"/>
  <c r="O4646" i="4" s="1"/>
  <c r="L4634" i="4" a="1"/>
  <c r="L4634" i="4" s="1"/>
  <c r="O4634" i="4" a="1"/>
  <c r="O4634" i="4" s="1"/>
  <c r="L4622" i="4" a="1"/>
  <c r="L4622" i="4" s="1"/>
  <c r="O4622" i="4" a="1"/>
  <c r="O4622" i="4" s="1"/>
  <c r="O4610" i="4" a="1"/>
  <c r="O4610" i="4" s="1"/>
  <c r="L4610" i="4" a="1"/>
  <c r="L4610" i="4" s="1"/>
  <c r="L4598" i="4" a="1"/>
  <c r="L4598" i="4" s="1"/>
  <c r="O4598" i="4" a="1"/>
  <c r="O4598" i="4" s="1"/>
  <c r="L4586" i="4" a="1"/>
  <c r="L4586" i="4" s="1"/>
  <c r="O4586" i="4" a="1"/>
  <c r="O4586" i="4" s="1"/>
  <c r="L4574" i="4" a="1"/>
  <c r="L4574" i="4" s="1"/>
  <c r="O4574" i="4" a="1"/>
  <c r="O4574" i="4" s="1"/>
  <c r="L4562" i="4" a="1"/>
  <c r="L4562" i="4" s="1"/>
  <c r="O4562" i="4" a="1"/>
  <c r="O4562" i="4" s="1"/>
  <c r="L4550" i="4" a="1"/>
  <c r="L4550" i="4" s="1"/>
  <c r="O4550" i="4" a="1"/>
  <c r="O4550" i="4" s="1"/>
  <c r="L4538" i="4" a="1"/>
  <c r="L4538" i="4" s="1"/>
  <c r="O4538" i="4" a="1"/>
  <c r="O4538" i="4" s="1"/>
  <c r="L4526" i="4" a="1"/>
  <c r="L4526" i="4" s="1"/>
  <c r="O4526" i="4" a="1"/>
  <c r="O4526" i="4" s="1"/>
  <c r="L4514" i="4" a="1"/>
  <c r="L4514" i="4" s="1"/>
  <c r="O4514" i="4" a="1"/>
  <c r="O4514" i="4" s="1"/>
  <c r="L4502" i="4" a="1"/>
  <c r="L4502" i="4" s="1"/>
  <c r="O4502" i="4" a="1"/>
  <c r="O4502" i="4" s="1"/>
  <c r="O4490" i="4" a="1"/>
  <c r="O4490" i="4" s="1"/>
  <c r="M4490" i="4" a="1"/>
  <c r="M4490" i="4" s="1"/>
  <c r="N4490" i="4" s="1" a="1"/>
  <c r="N4490" i="4" s="1"/>
  <c r="L4478" i="4" a="1"/>
  <c r="L4478" i="4" s="1"/>
  <c r="O4478" i="4" a="1"/>
  <c r="O4478" i="4" s="1"/>
  <c r="L4466" i="4" a="1"/>
  <c r="L4466" i="4" s="1"/>
  <c r="O4466" i="4" a="1"/>
  <c r="O4466" i="4" s="1"/>
  <c r="L4454" i="4" a="1"/>
  <c r="L4454" i="4" s="1"/>
  <c r="O4454" i="4" a="1"/>
  <c r="O4454" i="4" s="1"/>
  <c r="L4442" i="4" a="1"/>
  <c r="L4442" i="4" s="1"/>
  <c r="O4442" i="4" a="1"/>
  <c r="O4442" i="4" s="1"/>
  <c r="L4430" i="4" a="1"/>
  <c r="L4430" i="4" s="1"/>
  <c r="O4430" i="4" a="1"/>
  <c r="O4430" i="4" s="1"/>
  <c r="L4418" i="4" a="1"/>
  <c r="L4418" i="4" s="1"/>
  <c r="O4418" i="4" a="1"/>
  <c r="O4418" i="4" s="1"/>
  <c r="L4406" i="4" a="1"/>
  <c r="L4406" i="4" s="1"/>
  <c r="O4406" i="4" a="1"/>
  <c r="O4406" i="4" s="1"/>
  <c r="L4394" i="4" a="1"/>
  <c r="L4394" i="4" s="1"/>
  <c r="O4394" i="4" a="1"/>
  <c r="O4394" i="4" s="1"/>
  <c r="L4382" i="4" a="1"/>
  <c r="L4382" i="4" s="1"/>
  <c r="O4382" i="4" a="1"/>
  <c r="O4382" i="4" s="1"/>
  <c r="L4370" i="4" a="1"/>
  <c r="L4370" i="4" s="1"/>
  <c r="O4370" i="4" a="1"/>
  <c r="O4370" i="4" s="1"/>
  <c r="L4358" i="4" a="1"/>
  <c r="L4358" i="4" s="1"/>
  <c r="O4358" i="4" a="1"/>
  <c r="O4358" i="4" s="1"/>
  <c r="L4346" i="4" a="1"/>
  <c r="L4346" i="4" s="1"/>
  <c r="O4346" i="4" a="1"/>
  <c r="O4346" i="4" s="1"/>
  <c r="L4334" i="4" a="1"/>
  <c r="L4334" i="4" s="1"/>
  <c r="O4334" i="4" a="1"/>
  <c r="O4334" i="4" s="1"/>
  <c r="L4322" i="4" a="1"/>
  <c r="L4322" i="4" s="1"/>
  <c r="O4322" i="4" a="1"/>
  <c r="O4322" i="4" s="1"/>
  <c r="L4310" i="4" a="1"/>
  <c r="L4310" i="4" s="1"/>
  <c r="O4310" i="4" a="1"/>
  <c r="O4310" i="4" s="1"/>
  <c r="L4298" i="4" a="1"/>
  <c r="L4298" i="4" s="1"/>
  <c r="O4298" i="4" a="1"/>
  <c r="O4298" i="4" s="1"/>
  <c r="L4286" i="4" a="1"/>
  <c r="L4286" i="4" s="1"/>
  <c r="O4286" i="4" a="1"/>
  <c r="O4286" i="4" s="1"/>
  <c r="L4274" i="4" a="1"/>
  <c r="L4274" i="4" s="1"/>
  <c r="O4274" i="4" a="1"/>
  <c r="O4274" i="4" s="1"/>
  <c r="L4262" i="4" a="1"/>
  <c r="L4262" i="4" s="1"/>
  <c r="O4262" i="4" a="1"/>
  <c r="O4262" i="4" s="1"/>
  <c r="L4250" i="4" a="1"/>
  <c r="L4250" i="4" s="1"/>
  <c r="O4250" i="4" a="1"/>
  <c r="O4250" i="4" s="1"/>
  <c r="L4238" i="4" a="1"/>
  <c r="L4238" i="4" s="1"/>
  <c r="O4238" i="4" a="1"/>
  <c r="O4238" i="4" s="1"/>
  <c r="L4226" i="4" a="1"/>
  <c r="L4226" i="4" s="1"/>
  <c r="O4226" i="4" a="1"/>
  <c r="O4226" i="4" s="1"/>
  <c r="L4214" i="4" a="1"/>
  <c r="L4214" i="4" s="1"/>
  <c r="O4214" i="4" a="1"/>
  <c r="O4214" i="4" s="1"/>
  <c r="L4202" i="4" a="1"/>
  <c r="L4202" i="4" s="1"/>
  <c r="O4202" i="4" a="1"/>
  <c r="O4202" i="4" s="1"/>
  <c r="L4190" i="4" a="1"/>
  <c r="L4190" i="4" s="1"/>
  <c r="O4190" i="4" a="1"/>
  <c r="O4190" i="4" s="1"/>
  <c r="L4178" i="4" a="1"/>
  <c r="L4178" i="4" s="1"/>
  <c r="O4178" i="4" a="1"/>
  <c r="O4178" i="4" s="1"/>
  <c r="L4166" i="4" a="1"/>
  <c r="L4166" i="4" s="1"/>
  <c r="O4166" i="4" a="1"/>
  <c r="O4166" i="4" s="1"/>
  <c r="L4154" i="4" a="1"/>
  <c r="L4154" i="4" s="1"/>
  <c r="O4154" i="4" a="1"/>
  <c r="O4154" i="4" s="1"/>
  <c r="L4142" i="4" a="1"/>
  <c r="L4142" i="4" s="1"/>
  <c r="O4142" i="4" a="1"/>
  <c r="O4142" i="4" s="1"/>
  <c r="L4130" i="4" a="1"/>
  <c r="L4130" i="4" s="1"/>
  <c r="O4130" i="4" a="1"/>
  <c r="O4130" i="4" s="1"/>
  <c r="L4118" i="4" a="1"/>
  <c r="L4118" i="4" s="1"/>
  <c r="O4118" i="4" a="1"/>
  <c r="O4118" i="4" s="1"/>
  <c r="L4106" i="4" a="1"/>
  <c r="L4106" i="4" s="1"/>
  <c r="O4106" i="4" a="1"/>
  <c r="O4106" i="4" s="1"/>
  <c r="L4094" i="4" a="1"/>
  <c r="L4094" i="4" s="1"/>
  <c r="O4094" i="4" a="1"/>
  <c r="O4094" i="4" s="1"/>
  <c r="L4082" i="4" a="1"/>
  <c r="L4082" i="4" s="1"/>
  <c r="O4082" i="4" a="1"/>
  <c r="O4082" i="4" s="1"/>
  <c r="L4070" i="4" a="1"/>
  <c r="L4070" i="4" s="1"/>
  <c r="O4070" i="4" a="1"/>
  <c r="O4070" i="4" s="1"/>
  <c r="L4058" i="4" a="1"/>
  <c r="L4058" i="4" s="1"/>
  <c r="O4058" i="4" a="1"/>
  <c r="O4058" i="4" s="1"/>
  <c r="P4058" i="4" s="1"/>
  <c r="L4046" i="4" a="1"/>
  <c r="L4046" i="4" s="1"/>
  <c r="O4046" i="4" a="1"/>
  <c r="O4046" i="4" s="1"/>
  <c r="L4034" i="4" a="1"/>
  <c r="L4034" i="4" s="1"/>
  <c r="O4034" i="4" a="1"/>
  <c r="O4034" i="4" s="1"/>
  <c r="L4022" i="4" a="1"/>
  <c r="L4022" i="4" s="1"/>
  <c r="O4022" i="4" a="1"/>
  <c r="O4022" i="4" s="1"/>
  <c r="L4010" i="4" a="1"/>
  <c r="L4010" i="4" s="1"/>
  <c r="O4010" i="4" a="1"/>
  <c r="O4010" i="4" s="1"/>
  <c r="L3998" i="4" a="1"/>
  <c r="L3998" i="4" s="1"/>
  <c r="O3998" i="4" a="1"/>
  <c r="O3998" i="4" s="1"/>
  <c r="L3986" i="4" a="1"/>
  <c r="L3986" i="4" s="1"/>
  <c r="O3986" i="4" a="1"/>
  <c r="O3986" i="4" s="1"/>
  <c r="L3974" i="4" a="1"/>
  <c r="L3974" i="4" s="1"/>
  <c r="O3974" i="4" a="1"/>
  <c r="O3974" i="4" s="1"/>
  <c r="L3962" i="4" a="1"/>
  <c r="L3962" i="4" s="1"/>
  <c r="O3962" i="4" a="1"/>
  <c r="O3962" i="4" s="1"/>
  <c r="L3950" i="4" a="1"/>
  <c r="L3950" i="4" s="1"/>
  <c r="O3950" i="4" a="1"/>
  <c r="O3950" i="4" s="1"/>
  <c r="L3938" i="4" a="1"/>
  <c r="L3938" i="4" s="1"/>
  <c r="O3938" i="4" a="1"/>
  <c r="O3938" i="4" s="1"/>
  <c r="L3926" i="4" a="1"/>
  <c r="L3926" i="4" s="1"/>
  <c r="O3926" i="4" a="1"/>
  <c r="O3926" i="4" s="1"/>
  <c r="L3914" i="4" a="1"/>
  <c r="L3914" i="4" s="1"/>
  <c r="O3914" i="4" a="1"/>
  <c r="O3914" i="4" s="1"/>
  <c r="L3902" i="4" a="1"/>
  <c r="L3902" i="4" s="1"/>
  <c r="O3902" i="4" a="1"/>
  <c r="O3902" i="4" s="1"/>
  <c r="L3890" i="4" a="1"/>
  <c r="L3890" i="4" s="1"/>
  <c r="O3890" i="4" a="1"/>
  <c r="O3890" i="4" s="1"/>
  <c r="L3878" i="4" a="1"/>
  <c r="L3878" i="4" s="1"/>
  <c r="O3878" i="4" a="1"/>
  <c r="O3878" i="4" s="1"/>
  <c r="L3866" i="4" a="1"/>
  <c r="L3866" i="4" s="1"/>
  <c r="O3866" i="4" a="1"/>
  <c r="O3866" i="4" s="1"/>
  <c r="L3854" i="4" a="1"/>
  <c r="L3854" i="4" s="1"/>
  <c r="O3854" i="4" a="1"/>
  <c r="O3854" i="4" s="1"/>
  <c r="L3842" i="4" a="1"/>
  <c r="L3842" i="4" s="1"/>
  <c r="O3842" i="4" a="1"/>
  <c r="O3842" i="4" s="1"/>
  <c r="L3830" i="4" a="1"/>
  <c r="L3830" i="4" s="1"/>
  <c r="O3830" i="4" a="1"/>
  <c r="O3830" i="4" s="1"/>
  <c r="L3818" i="4" a="1"/>
  <c r="L3818" i="4" s="1"/>
  <c r="O3818" i="4" a="1"/>
  <c r="O3818" i="4" s="1"/>
  <c r="L3806" i="4" a="1"/>
  <c r="L3806" i="4" s="1"/>
  <c r="O3806" i="4" a="1"/>
  <c r="O3806" i="4" s="1"/>
  <c r="L3794" i="4" a="1"/>
  <c r="L3794" i="4" s="1"/>
  <c r="O3794" i="4" a="1"/>
  <c r="O3794" i="4" s="1"/>
  <c r="L3782" i="4" a="1"/>
  <c r="L3782" i="4" s="1"/>
  <c r="O3782" i="4" a="1"/>
  <c r="O3782" i="4" s="1"/>
  <c r="L3770" i="4" a="1"/>
  <c r="L3770" i="4" s="1"/>
  <c r="O3770" i="4" a="1"/>
  <c r="O3770" i="4" s="1"/>
  <c r="L3758" i="4" a="1"/>
  <c r="L3758" i="4" s="1"/>
  <c r="O3758" i="4" a="1"/>
  <c r="O3758" i="4" s="1"/>
  <c r="L3746" i="4" a="1"/>
  <c r="L3746" i="4" s="1"/>
  <c r="O3746" i="4" a="1"/>
  <c r="O3746" i="4" s="1"/>
  <c r="L3734" i="4" a="1"/>
  <c r="L3734" i="4" s="1"/>
  <c r="O3734" i="4" a="1"/>
  <c r="O3734" i="4" s="1"/>
  <c r="L3722" i="4" a="1"/>
  <c r="L3722" i="4" s="1"/>
  <c r="O3722" i="4" a="1"/>
  <c r="O3722" i="4" s="1"/>
  <c r="P3722" i="4" s="1"/>
  <c r="L3710" i="4" a="1"/>
  <c r="L3710" i="4" s="1"/>
  <c r="O3710" i="4" a="1"/>
  <c r="O3710" i="4" s="1"/>
  <c r="L3698" i="4" a="1"/>
  <c r="L3698" i="4" s="1"/>
  <c r="O3698" i="4" a="1"/>
  <c r="O3698" i="4" s="1"/>
  <c r="L3686" i="4" a="1"/>
  <c r="L3686" i="4" s="1"/>
  <c r="O3686" i="4" a="1"/>
  <c r="O3686" i="4" s="1"/>
  <c r="L3674" i="4" a="1"/>
  <c r="L3674" i="4" s="1"/>
  <c r="O3674" i="4" a="1"/>
  <c r="O3674" i="4" s="1"/>
  <c r="L3662" i="4" a="1"/>
  <c r="L3662" i="4" s="1"/>
  <c r="O3662" i="4" a="1"/>
  <c r="O3662" i="4" s="1"/>
  <c r="L3650" i="4" a="1"/>
  <c r="L3650" i="4" s="1"/>
  <c r="O3650" i="4" a="1"/>
  <c r="O3650" i="4" s="1"/>
  <c r="P3650" i="4" s="1"/>
  <c r="L3638" i="4" a="1"/>
  <c r="L3638" i="4" s="1"/>
  <c r="O3638" i="4" a="1"/>
  <c r="O3638" i="4" s="1"/>
  <c r="L3626" i="4" a="1"/>
  <c r="L3626" i="4" s="1"/>
  <c r="O3626" i="4" a="1"/>
  <c r="O3626" i="4" s="1"/>
  <c r="P3626" i="4" s="1"/>
  <c r="L3614" i="4" a="1"/>
  <c r="L3614" i="4" s="1"/>
  <c r="O3614" i="4" a="1"/>
  <c r="O3614" i="4" s="1"/>
  <c r="L3602" i="4" a="1"/>
  <c r="L3602" i="4" s="1"/>
  <c r="O3602" i="4" a="1"/>
  <c r="O3602" i="4" s="1"/>
  <c r="L3590" i="4" a="1"/>
  <c r="L3590" i="4" s="1"/>
  <c r="O3590" i="4" a="1"/>
  <c r="O3590" i="4" s="1"/>
  <c r="L3578" i="4" a="1"/>
  <c r="L3578" i="4" s="1"/>
  <c r="O3578" i="4" a="1"/>
  <c r="O3578" i="4" s="1"/>
  <c r="L3566" i="4" a="1"/>
  <c r="L3566" i="4" s="1"/>
  <c r="O3566" i="4" a="1"/>
  <c r="O3566" i="4" s="1"/>
  <c r="L3554" i="4" a="1"/>
  <c r="L3554" i="4" s="1"/>
  <c r="O3554" i="4" a="1"/>
  <c r="O3554" i="4" s="1"/>
  <c r="L3542" i="4" a="1"/>
  <c r="L3542" i="4" s="1"/>
  <c r="O3542" i="4" a="1"/>
  <c r="O3542" i="4" s="1"/>
  <c r="L3530" i="4" a="1"/>
  <c r="L3530" i="4" s="1"/>
  <c r="O3530" i="4" a="1"/>
  <c r="O3530" i="4" s="1"/>
  <c r="L3518" i="4" a="1"/>
  <c r="L3518" i="4" s="1"/>
  <c r="O3518" i="4" a="1"/>
  <c r="O3518" i="4" s="1"/>
  <c r="L3506" i="4" a="1"/>
  <c r="L3506" i="4" s="1"/>
  <c r="O3506" i="4" a="1"/>
  <c r="O3506" i="4" s="1"/>
  <c r="L3494" i="4" a="1"/>
  <c r="L3494" i="4" s="1"/>
  <c r="O3494" i="4" a="1"/>
  <c r="O3494" i="4" s="1"/>
  <c r="L3482" i="4" a="1"/>
  <c r="L3482" i="4" s="1"/>
  <c r="O3482" i="4" a="1"/>
  <c r="O3482" i="4" s="1"/>
  <c r="L3470" i="4" a="1"/>
  <c r="L3470" i="4" s="1"/>
  <c r="O3470" i="4" a="1"/>
  <c r="O3470" i="4" s="1"/>
  <c r="L3458" i="4" a="1"/>
  <c r="L3458" i="4" s="1"/>
  <c r="O3458" i="4" a="1"/>
  <c r="O3458" i="4" s="1"/>
  <c r="L3446" i="4" a="1"/>
  <c r="L3446" i="4" s="1"/>
  <c r="O3446" i="4" a="1"/>
  <c r="O3446" i="4" s="1"/>
  <c r="L3434" i="4" a="1"/>
  <c r="L3434" i="4" s="1"/>
  <c r="O3434" i="4" a="1"/>
  <c r="O3434" i="4" s="1"/>
  <c r="L3422" i="4" a="1"/>
  <c r="L3422" i="4" s="1"/>
  <c r="O3422" i="4" a="1"/>
  <c r="O3422" i="4" s="1"/>
  <c r="L3410" i="4" a="1"/>
  <c r="L3410" i="4" s="1"/>
  <c r="O3410" i="4" a="1"/>
  <c r="O3410" i="4" s="1"/>
  <c r="L3398" i="4" a="1"/>
  <c r="L3398" i="4" s="1"/>
  <c r="O3398" i="4" a="1"/>
  <c r="O3398" i="4" s="1"/>
  <c r="L3386" i="4" a="1"/>
  <c r="L3386" i="4" s="1"/>
  <c r="O3386" i="4" a="1"/>
  <c r="O3386" i="4" s="1"/>
  <c r="L3374" i="4" a="1"/>
  <c r="L3374" i="4" s="1"/>
  <c r="O3374" i="4" a="1"/>
  <c r="O3374" i="4" s="1"/>
  <c r="L3362" i="4" a="1"/>
  <c r="L3362" i="4" s="1"/>
  <c r="O3362" i="4" a="1"/>
  <c r="O3362" i="4" s="1"/>
  <c r="L3350" i="4" a="1"/>
  <c r="L3350" i="4" s="1"/>
  <c r="O3350" i="4" a="1"/>
  <c r="O3350" i="4" s="1"/>
  <c r="L3338" i="4" a="1"/>
  <c r="L3338" i="4" s="1"/>
  <c r="O3338" i="4" a="1"/>
  <c r="O3338" i="4" s="1"/>
  <c r="L3326" i="4" a="1"/>
  <c r="L3326" i="4" s="1"/>
  <c r="O3326" i="4" a="1"/>
  <c r="O3326" i="4" s="1"/>
  <c r="L3314" i="4" a="1"/>
  <c r="L3314" i="4" s="1"/>
  <c r="O3314" i="4" a="1"/>
  <c r="O3314" i="4" s="1"/>
  <c r="L3302" i="4" a="1"/>
  <c r="L3302" i="4" s="1"/>
  <c r="O3302" i="4" a="1"/>
  <c r="O3302" i="4" s="1"/>
  <c r="P3302" i="4" s="1"/>
  <c r="L3290" i="4" a="1"/>
  <c r="L3290" i="4" s="1"/>
  <c r="O3290" i="4" a="1"/>
  <c r="O3290" i="4" s="1"/>
  <c r="L3278" i="4" a="1"/>
  <c r="L3278" i="4" s="1"/>
  <c r="O3278" i="4" a="1"/>
  <c r="O3278" i="4" s="1"/>
  <c r="L3266" i="4" a="1"/>
  <c r="L3266" i="4" s="1"/>
  <c r="O3266" i="4" a="1"/>
  <c r="O3266" i="4" s="1"/>
  <c r="P3266" i="4" s="1"/>
  <c r="L3254" i="4" a="1"/>
  <c r="L3254" i="4" s="1"/>
  <c r="O3254" i="4" a="1"/>
  <c r="O3254" i="4" s="1"/>
  <c r="L3242" i="4" a="1"/>
  <c r="L3242" i="4" s="1"/>
  <c r="O3242" i="4" a="1"/>
  <c r="O3242" i="4" s="1"/>
  <c r="L3230" i="4" a="1"/>
  <c r="L3230" i="4" s="1"/>
  <c r="O3230" i="4" a="1"/>
  <c r="O3230" i="4" s="1"/>
  <c r="L3218" i="4" a="1"/>
  <c r="L3218" i="4" s="1"/>
  <c r="O3218" i="4" a="1"/>
  <c r="O3218" i="4" s="1"/>
  <c r="L3206" i="4" a="1"/>
  <c r="L3206" i="4" s="1"/>
  <c r="O3206" i="4" a="1"/>
  <c r="O3206" i="4" s="1"/>
  <c r="L3194" i="4" a="1"/>
  <c r="L3194" i="4" s="1"/>
  <c r="O3194" i="4" a="1"/>
  <c r="O3194" i="4" s="1"/>
  <c r="L3182" i="4" a="1"/>
  <c r="L3182" i="4" s="1"/>
  <c r="O3182" i="4" a="1"/>
  <c r="O3182" i="4" s="1"/>
  <c r="L3170" i="4" a="1"/>
  <c r="L3170" i="4" s="1"/>
  <c r="O3170" i="4" a="1"/>
  <c r="O3170" i="4" s="1"/>
  <c r="L3158" i="4" a="1"/>
  <c r="L3158" i="4" s="1"/>
  <c r="O3158" i="4" a="1"/>
  <c r="O3158" i="4" s="1"/>
  <c r="L3146" i="4" a="1"/>
  <c r="L3146" i="4" s="1"/>
  <c r="O3146" i="4" a="1"/>
  <c r="O3146" i="4" s="1"/>
  <c r="L3134" i="4" a="1"/>
  <c r="L3134" i="4" s="1"/>
  <c r="O3134" i="4" a="1"/>
  <c r="O3134" i="4" s="1"/>
  <c r="L3122" i="4" a="1"/>
  <c r="L3122" i="4" s="1"/>
  <c r="O3122" i="4" a="1"/>
  <c r="O3122" i="4" s="1"/>
  <c r="L3110" i="4" a="1"/>
  <c r="L3110" i="4" s="1"/>
  <c r="O3110" i="4" a="1"/>
  <c r="O3110" i="4" s="1"/>
  <c r="L3098" i="4" a="1"/>
  <c r="L3098" i="4" s="1"/>
  <c r="O3098" i="4" a="1"/>
  <c r="O3098" i="4" s="1"/>
  <c r="L3086" i="4" a="1"/>
  <c r="L3086" i="4" s="1"/>
  <c r="O3086" i="4" a="1"/>
  <c r="O3086" i="4" s="1"/>
  <c r="L3074" i="4" a="1"/>
  <c r="L3074" i="4" s="1"/>
  <c r="O3074" i="4" a="1"/>
  <c r="O3074" i="4" s="1"/>
  <c r="L3062" i="4" a="1"/>
  <c r="L3062" i="4" s="1"/>
  <c r="O3062" i="4" a="1"/>
  <c r="O3062" i="4" s="1"/>
  <c r="L3050" i="4" a="1"/>
  <c r="L3050" i="4" s="1"/>
  <c r="O3050" i="4" a="1"/>
  <c r="O3050" i="4" s="1"/>
  <c r="P3050" i="4" s="1"/>
  <c r="L3038" i="4" a="1"/>
  <c r="L3038" i="4" s="1"/>
  <c r="O3038" i="4" a="1"/>
  <c r="O3038" i="4" s="1"/>
  <c r="L3026" i="4" a="1"/>
  <c r="L3026" i="4" s="1"/>
  <c r="O3026" i="4" a="1"/>
  <c r="O3026" i="4" s="1"/>
  <c r="L3014" i="4" a="1"/>
  <c r="L3014" i="4" s="1"/>
  <c r="O3014" i="4" a="1"/>
  <c r="O3014" i="4" s="1"/>
  <c r="L3002" i="4" a="1"/>
  <c r="L3002" i="4" s="1"/>
  <c r="O3002" i="4" a="1"/>
  <c r="O3002" i="4" s="1"/>
  <c r="L2990" i="4" a="1"/>
  <c r="L2990" i="4" s="1"/>
  <c r="O2990" i="4" a="1"/>
  <c r="O2990" i="4" s="1"/>
  <c r="L2978" i="4" a="1"/>
  <c r="L2978" i="4" s="1"/>
  <c r="O2978" i="4" a="1"/>
  <c r="O2978" i="4" s="1"/>
  <c r="L2966" i="4" a="1"/>
  <c r="L2966" i="4" s="1"/>
  <c r="O2966" i="4" a="1"/>
  <c r="O2966" i="4" s="1"/>
  <c r="L2954" i="4" a="1"/>
  <c r="L2954" i="4" s="1"/>
  <c r="O2954" i="4" a="1"/>
  <c r="O2954" i="4" s="1"/>
  <c r="L2942" i="4" a="1"/>
  <c r="L2942" i="4" s="1"/>
  <c r="O2942" i="4" a="1"/>
  <c r="O2942" i="4" s="1"/>
  <c r="L2930" i="4" a="1"/>
  <c r="L2930" i="4" s="1"/>
  <c r="O2930" i="4" a="1"/>
  <c r="O2930" i="4" s="1"/>
  <c r="L2918" i="4" a="1"/>
  <c r="L2918" i="4" s="1"/>
  <c r="O2918" i="4" a="1"/>
  <c r="O2918" i="4" s="1"/>
  <c r="L2906" i="4" a="1"/>
  <c r="L2906" i="4" s="1"/>
  <c r="O2906" i="4" a="1"/>
  <c r="O2906" i="4" s="1"/>
  <c r="L2894" i="4" a="1"/>
  <c r="L2894" i="4" s="1"/>
  <c r="O2894" i="4" a="1"/>
  <c r="O2894" i="4" s="1"/>
  <c r="L2882" i="4" a="1"/>
  <c r="L2882" i="4" s="1"/>
  <c r="O2882" i="4" a="1"/>
  <c r="O2882" i="4" s="1"/>
  <c r="L2870" i="4" a="1"/>
  <c r="L2870" i="4" s="1"/>
  <c r="O2870" i="4" a="1"/>
  <c r="O2870" i="4" s="1"/>
  <c r="L2858" i="4" a="1"/>
  <c r="L2858" i="4" s="1"/>
  <c r="O2858" i="4" a="1"/>
  <c r="O2858" i="4" s="1"/>
  <c r="L2846" i="4" a="1"/>
  <c r="L2846" i="4" s="1"/>
  <c r="O2846" i="4" a="1"/>
  <c r="O2846" i="4" s="1"/>
  <c r="P2846" i="4" s="1"/>
  <c r="L2834" i="4" a="1"/>
  <c r="L2834" i="4" s="1"/>
  <c r="O2834" i="4" a="1"/>
  <c r="O2834" i="4" s="1"/>
  <c r="L2822" i="4" a="1"/>
  <c r="L2822" i="4" s="1"/>
  <c r="O2822" i="4" a="1"/>
  <c r="O2822" i="4" s="1"/>
  <c r="L2810" i="4" a="1"/>
  <c r="L2810" i="4" s="1"/>
  <c r="O2810" i="4" a="1"/>
  <c r="O2810" i="4" s="1"/>
  <c r="L2798" i="4" a="1"/>
  <c r="L2798" i="4" s="1"/>
  <c r="O2798" i="4" a="1"/>
  <c r="O2798" i="4" s="1"/>
  <c r="L2786" i="4" a="1"/>
  <c r="L2786" i="4" s="1"/>
  <c r="O2786" i="4" a="1"/>
  <c r="O2786" i="4" s="1"/>
  <c r="L2774" i="4" a="1"/>
  <c r="L2774" i="4" s="1"/>
  <c r="O2774" i="4" a="1"/>
  <c r="O2774" i="4" s="1"/>
  <c r="L2762" i="4" a="1"/>
  <c r="L2762" i="4" s="1"/>
  <c r="O2762" i="4" a="1"/>
  <c r="O2762" i="4" s="1"/>
  <c r="L2750" i="4" a="1"/>
  <c r="L2750" i="4" s="1"/>
  <c r="O2750" i="4" a="1"/>
  <c r="O2750" i="4" s="1"/>
  <c r="L2738" i="4" a="1"/>
  <c r="L2738" i="4" s="1"/>
  <c r="O2738" i="4" a="1"/>
  <c r="O2738" i="4" s="1"/>
  <c r="L2726" i="4" a="1"/>
  <c r="L2726" i="4" s="1"/>
  <c r="O2726" i="4" a="1"/>
  <c r="O2726" i="4" s="1"/>
  <c r="L2714" i="4" a="1"/>
  <c r="L2714" i="4" s="1"/>
  <c r="O2714" i="4" a="1"/>
  <c r="O2714" i="4" s="1"/>
  <c r="L2702" i="4" a="1"/>
  <c r="L2702" i="4" s="1"/>
  <c r="O2702" i="4" a="1"/>
  <c r="O2702" i="4" s="1"/>
  <c r="L2690" i="4" a="1"/>
  <c r="L2690" i="4" s="1"/>
  <c r="O2690" i="4" a="1"/>
  <c r="O2690" i="4" s="1"/>
  <c r="L2678" i="4" a="1"/>
  <c r="L2678" i="4" s="1"/>
  <c r="O2678" i="4" a="1"/>
  <c r="O2678" i="4" s="1"/>
  <c r="L2666" i="4" a="1"/>
  <c r="L2666" i="4" s="1"/>
  <c r="O2666" i="4" a="1"/>
  <c r="O2666" i="4" s="1"/>
  <c r="L2654" i="4" a="1"/>
  <c r="L2654" i="4" s="1"/>
  <c r="O2654" i="4" a="1"/>
  <c r="O2654" i="4" s="1"/>
  <c r="L2642" i="4" a="1"/>
  <c r="L2642" i="4" s="1"/>
  <c r="O2642" i="4" a="1"/>
  <c r="O2642" i="4" s="1"/>
  <c r="L2630" i="4" a="1"/>
  <c r="L2630" i="4" s="1"/>
  <c r="O2630" i="4" a="1"/>
  <c r="O2630" i="4" s="1"/>
  <c r="L2618" i="4" a="1"/>
  <c r="L2618" i="4" s="1"/>
  <c r="O2618" i="4" a="1"/>
  <c r="O2618" i="4" s="1"/>
  <c r="L2606" i="4" a="1"/>
  <c r="L2606" i="4" s="1"/>
  <c r="O2606" i="4" a="1"/>
  <c r="O2606" i="4" s="1"/>
  <c r="L2594" i="4" a="1"/>
  <c r="L2594" i="4" s="1"/>
  <c r="O2594" i="4" a="1"/>
  <c r="O2594" i="4" s="1"/>
  <c r="L2582" i="4" a="1"/>
  <c r="L2582" i="4" s="1"/>
  <c r="O2582" i="4" a="1"/>
  <c r="O2582" i="4" s="1"/>
  <c r="L2570" i="4" a="1"/>
  <c r="L2570" i="4" s="1"/>
  <c r="O2570" i="4" a="1"/>
  <c r="O2570" i="4" s="1"/>
  <c r="L2558" i="4" a="1"/>
  <c r="L2558" i="4" s="1"/>
  <c r="O2558" i="4" a="1"/>
  <c r="O2558" i="4" s="1"/>
  <c r="L2546" i="4" a="1"/>
  <c r="L2546" i="4" s="1"/>
  <c r="O2546" i="4" a="1"/>
  <c r="O2546" i="4" s="1"/>
  <c r="L2534" i="4" a="1"/>
  <c r="L2534" i="4" s="1"/>
  <c r="O2534" i="4" a="1"/>
  <c r="O2534" i="4" s="1"/>
  <c r="L2522" i="4" a="1"/>
  <c r="L2522" i="4" s="1"/>
  <c r="O2522" i="4" a="1"/>
  <c r="O2522" i="4" s="1"/>
  <c r="L2510" i="4" a="1"/>
  <c r="L2510" i="4" s="1"/>
  <c r="O2510" i="4" a="1"/>
  <c r="O2510" i="4" s="1"/>
  <c r="L2498" i="4" a="1"/>
  <c r="L2498" i="4" s="1"/>
  <c r="O2498" i="4" a="1"/>
  <c r="O2498" i="4" s="1"/>
  <c r="L2486" i="4" a="1"/>
  <c r="L2486" i="4" s="1"/>
  <c r="O2486" i="4" a="1"/>
  <c r="O2486" i="4" s="1"/>
  <c r="L2474" i="4" a="1"/>
  <c r="L2474" i="4" s="1"/>
  <c r="O2474" i="4" a="1"/>
  <c r="O2474" i="4" s="1"/>
  <c r="L2462" i="4" a="1"/>
  <c r="L2462" i="4" s="1"/>
  <c r="O2462" i="4" a="1"/>
  <c r="O2462" i="4" s="1"/>
  <c r="L2450" i="4" a="1"/>
  <c r="L2450" i="4" s="1"/>
  <c r="O2450" i="4" a="1"/>
  <c r="O2450" i="4" s="1"/>
  <c r="L2438" i="4" a="1"/>
  <c r="L2438" i="4" s="1"/>
  <c r="O2438" i="4" a="1"/>
  <c r="O2438" i="4" s="1"/>
  <c r="L2426" i="4" a="1"/>
  <c r="L2426" i="4" s="1"/>
  <c r="O2426" i="4" a="1"/>
  <c r="O2426" i="4" s="1"/>
  <c r="L2414" i="4" a="1"/>
  <c r="L2414" i="4" s="1"/>
  <c r="O2414" i="4" a="1"/>
  <c r="O2414" i="4" s="1"/>
  <c r="L2402" i="4" a="1"/>
  <c r="L2402" i="4" s="1"/>
  <c r="O2402" i="4" a="1"/>
  <c r="O2402" i="4" s="1"/>
  <c r="L2390" i="4" a="1"/>
  <c r="L2390" i="4" s="1"/>
  <c r="O2390" i="4" a="1"/>
  <c r="O2390" i="4" s="1"/>
  <c r="L2378" i="4" a="1"/>
  <c r="L2378" i="4" s="1"/>
  <c r="O2378" i="4" a="1"/>
  <c r="O2378" i="4" s="1"/>
  <c r="P2378" i="4" s="1"/>
  <c r="L2366" i="4" a="1"/>
  <c r="L2366" i="4" s="1"/>
  <c r="O2366" i="4" a="1"/>
  <c r="O2366" i="4" s="1"/>
  <c r="L2354" i="4" a="1"/>
  <c r="L2354" i="4" s="1"/>
  <c r="O2354" i="4" a="1"/>
  <c r="O2354" i="4" s="1"/>
  <c r="L2342" i="4" a="1"/>
  <c r="L2342" i="4" s="1"/>
  <c r="O2342" i="4" a="1"/>
  <c r="O2342" i="4" s="1"/>
  <c r="L2330" i="4" a="1"/>
  <c r="L2330" i="4" s="1"/>
  <c r="O2330" i="4" a="1"/>
  <c r="O2330" i="4" s="1"/>
  <c r="L2318" i="4" a="1"/>
  <c r="L2318" i="4" s="1"/>
  <c r="O2318" i="4" a="1"/>
  <c r="O2318" i="4" s="1"/>
  <c r="L2306" i="4" a="1"/>
  <c r="L2306" i="4" s="1"/>
  <c r="O2306" i="4" a="1"/>
  <c r="O2306" i="4" s="1"/>
  <c r="L2294" i="4" a="1"/>
  <c r="L2294" i="4" s="1"/>
  <c r="O2294" i="4" a="1"/>
  <c r="O2294" i="4" s="1"/>
  <c r="L2282" i="4" a="1"/>
  <c r="L2282" i="4" s="1"/>
  <c r="O2282" i="4" a="1"/>
  <c r="O2282" i="4" s="1"/>
  <c r="L2270" i="4" a="1"/>
  <c r="L2270" i="4" s="1"/>
  <c r="O2270" i="4" a="1"/>
  <c r="O2270" i="4" s="1"/>
  <c r="L2258" i="4" a="1"/>
  <c r="L2258" i="4" s="1"/>
  <c r="O2258" i="4" a="1"/>
  <c r="O2258" i="4" s="1"/>
  <c r="L2246" i="4" a="1"/>
  <c r="L2246" i="4" s="1"/>
  <c r="O2246" i="4" a="1"/>
  <c r="O2246" i="4" s="1"/>
  <c r="L2234" i="4" a="1"/>
  <c r="L2234" i="4" s="1"/>
  <c r="O2234" i="4" a="1"/>
  <c r="O2234" i="4" s="1"/>
  <c r="L2222" i="4" a="1"/>
  <c r="L2222" i="4" s="1"/>
  <c r="O2222" i="4" a="1"/>
  <c r="O2222" i="4" s="1"/>
  <c r="L2210" i="4" a="1"/>
  <c r="L2210" i="4" s="1"/>
  <c r="O2210" i="4" a="1"/>
  <c r="O2210" i="4" s="1"/>
  <c r="P2210" i="4" s="1"/>
  <c r="L2198" i="4" a="1"/>
  <c r="L2198" i="4" s="1"/>
  <c r="O2198" i="4" a="1"/>
  <c r="O2198" i="4" s="1"/>
  <c r="L2186" i="4" a="1"/>
  <c r="L2186" i="4" s="1"/>
  <c r="O2186" i="4" a="1"/>
  <c r="O2186" i="4" s="1"/>
  <c r="L2174" i="4" a="1"/>
  <c r="L2174" i="4" s="1"/>
  <c r="O2174" i="4" a="1"/>
  <c r="O2174" i="4" s="1"/>
  <c r="L2162" i="4" a="1"/>
  <c r="L2162" i="4" s="1"/>
  <c r="O2162" i="4" a="1"/>
  <c r="O2162" i="4" s="1"/>
  <c r="O2150" i="4" a="1"/>
  <c r="O2150" i="4" s="1"/>
  <c r="L2150" i="4" a="1"/>
  <c r="L2150" i="4" s="1"/>
  <c r="L2138" i="4" a="1"/>
  <c r="L2138" i="4" s="1"/>
  <c r="O2138" i="4" a="1"/>
  <c r="O2138" i="4" s="1"/>
  <c r="P2138" i="4" s="1"/>
  <c r="L2126" i="4" a="1"/>
  <c r="L2126" i="4" s="1"/>
  <c r="O2126" i="4" a="1"/>
  <c r="O2126" i="4" s="1"/>
  <c r="L2114" i="4" a="1"/>
  <c r="L2114" i="4" s="1"/>
  <c r="O2114" i="4" a="1"/>
  <c r="O2114" i="4" s="1"/>
  <c r="L2102" i="4" a="1"/>
  <c r="L2102" i="4" s="1"/>
  <c r="O2102" i="4" a="1"/>
  <c r="O2102" i="4" s="1"/>
  <c r="L2090" i="4" a="1"/>
  <c r="L2090" i="4" s="1"/>
  <c r="O2090" i="4" a="1"/>
  <c r="O2090" i="4" s="1"/>
  <c r="P2090" i="4" s="1"/>
  <c r="L2078" i="4" a="1"/>
  <c r="L2078" i="4" s="1"/>
  <c r="O2078" i="4" a="1"/>
  <c r="O2078" i="4" s="1"/>
  <c r="L2066" i="4" a="1"/>
  <c r="L2066" i="4" s="1"/>
  <c r="O2066" i="4" a="1"/>
  <c r="O2066" i="4" s="1"/>
  <c r="L2054" i="4" a="1"/>
  <c r="L2054" i="4" s="1"/>
  <c r="O2054" i="4" a="1"/>
  <c r="O2054" i="4" s="1"/>
  <c r="L2042" i="4" a="1"/>
  <c r="L2042" i="4" s="1"/>
  <c r="O2042" i="4" a="1"/>
  <c r="O2042" i="4" s="1"/>
  <c r="L2030" i="4" a="1"/>
  <c r="L2030" i="4" s="1"/>
  <c r="O2030" i="4" a="1"/>
  <c r="O2030" i="4" s="1"/>
  <c r="L2018" i="4" a="1"/>
  <c r="L2018" i="4" s="1"/>
  <c r="O2018" i="4" a="1"/>
  <c r="O2018" i="4" s="1"/>
  <c r="L2006" i="4" a="1"/>
  <c r="L2006" i="4" s="1"/>
  <c r="O2006" i="4" a="1"/>
  <c r="O2006" i="4" s="1"/>
  <c r="L1994" i="4" a="1"/>
  <c r="L1994" i="4" s="1"/>
  <c r="O1994" i="4" a="1"/>
  <c r="O1994" i="4" s="1"/>
  <c r="L1982" i="4" a="1"/>
  <c r="L1982" i="4" s="1"/>
  <c r="O1982" i="4" a="1"/>
  <c r="O1982" i="4" s="1"/>
  <c r="L1970" i="4" a="1"/>
  <c r="L1970" i="4" s="1"/>
  <c r="O1970" i="4" a="1"/>
  <c r="O1970" i="4" s="1"/>
  <c r="L1958" i="4" a="1"/>
  <c r="L1958" i="4" s="1"/>
  <c r="O1958" i="4" a="1"/>
  <c r="O1958" i="4" s="1"/>
  <c r="L1946" i="4" a="1"/>
  <c r="L1946" i="4" s="1"/>
  <c r="O1946" i="4" a="1"/>
  <c r="O1946" i="4" s="1"/>
  <c r="L1934" i="4" a="1"/>
  <c r="L1934" i="4" s="1"/>
  <c r="O1934" i="4" a="1"/>
  <c r="O1934" i="4" s="1"/>
  <c r="L1922" i="4" a="1"/>
  <c r="L1922" i="4" s="1"/>
  <c r="O1922" i="4" a="1"/>
  <c r="O1922" i="4" s="1"/>
  <c r="L1910" i="4" a="1"/>
  <c r="L1910" i="4" s="1"/>
  <c r="O1910" i="4" a="1"/>
  <c r="O1910" i="4" s="1"/>
  <c r="L1898" i="4" a="1"/>
  <c r="L1898" i="4" s="1"/>
  <c r="O1898" i="4" a="1"/>
  <c r="O1898" i="4" s="1"/>
  <c r="L1886" i="4" a="1"/>
  <c r="L1886" i="4" s="1"/>
  <c r="O1886" i="4" a="1"/>
  <c r="O1886" i="4" s="1"/>
  <c r="L1874" i="4" a="1"/>
  <c r="L1874" i="4" s="1"/>
  <c r="O1874" i="4" a="1"/>
  <c r="O1874" i="4" s="1"/>
  <c r="L1862" i="4" a="1"/>
  <c r="L1862" i="4" s="1"/>
  <c r="O1862" i="4" a="1"/>
  <c r="O1862" i="4" s="1"/>
  <c r="L1850" i="4" a="1"/>
  <c r="L1850" i="4" s="1"/>
  <c r="O1850" i="4" a="1"/>
  <c r="O1850" i="4" s="1"/>
  <c r="L1838" i="4" a="1"/>
  <c r="L1838" i="4" s="1"/>
  <c r="O1838" i="4" a="1"/>
  <c r="O1838" i="4" s="1"/>
  <c r="L1826" i="4" a="1"/>
  <c r="L1826" i="4" s="1"/>
  <c r="O1826" i="4" a="1"/>
  <c r="O1826" i="4" s="1"/>
  <c r="L1814" i="4" a="1"/>
  <c r="L1814" i="4" s="1"/>
  <c r="O1814" i="4" a="1"/>
  <c r="O1814" i="4" s="1"/>
  <c r="L1802" i="4" a="1"/>
  <c r="L1802" i="4" s="1"/>
  <c r="O1802" i="4" a="1"/>
  <c r="O1802" i="4" s="1"/>
  <c r="L1790" i="4" a="1"/>
  <c r="L1790" i="4" s="1"/>
  <c r="O1790" i="4" a="1"/>
  <c r="O1790" i="4" s="1"/>
  <c r="L1778" i="4" a="1"/>
  <c r="L1778" i="4" s="1"/>
  <c r="O1778" i="4" a="1"/>
  <c r="O1778" i="4" s="1"/>
  <c r="L1766" i="4" a="1"/>
  <c r="L1766" i="4" s="1"/>
  <c r="O1766" i="4" a="1"/>
  <c r="O1766" i="4" s="1"/>
  <c r="L1754" i="4" a="1"/>
  <c r="L1754" i="4" s="1"/>
  <c r="O1754" i="4" a="1"/>
  <c r="O1754" i="4" s="1"/>
  <c r="L1742" i="4" a="1"/>
  <c r="L1742" i="4" s="1"/>
  <c r="O1742" i="4" a="1"/>
  <c r="O1742" i="4" s="1"/>
  <c r="L4993" i="4" a="1"/>
  <c r="L4993" i="4" s="1"/>
  <c r="O4993" i="4" a="1"/>
  <c r="O4993" i="4" s="1"/>
  <c r="P4993" i="4" s="1"/>
  <c r="O4981" i="4" a="1"/>
  <c r="O4981" i="4" s="1"/>
  <c r="L4981" i="4" a="1"/>
  <c r="L4981" i="4" s="1"/>
  <c r="L4969" i="4" a="1"/>
  <c r="L4969" i="4" s="1"/>
  <c r="O4969" i="4" a="1"/>
  <c r="O4969" i="4" s="1"/>
  <c r="L4957" i="4" a="1"/>
  <c r="L4957" i="4" s="1"/>
  <c r="O4957" i="4" a="1"/>
  <c r="O4957" i="4" s="1"/>
  <c r="L4945" i="4" a="1"/>
  <c r="L4945" i="4" s="1"/>
  <c r="O4945" i="4" a="1"/>
  <c r="O4945" i="4" s="1"/>
  <c r="L4933" i="4" a="1"/>
  <c r="L4933" i="4" s="1"/>
  <c r="O4933" i="4" a="1"/>
  <c r="O4933" i="4" s="1"/>
  <c r="L4921" i="4" a="1"/>
  <c r="L4921" i="4" s="1"/>
  <c r="O4921" i="4" a="1"/>
  <c r="O4921" i="4" s="1"/>
  <c r="P4921" i="4" s="1"/>
  <c r="L4909" i="4" a="1"/>
  <c r="L4909" i="4" s="1"/>
  <c r="O4909" i="4" a="1"/>
  <c r="O4909" i="4" s="1"/>
  <c r="L4897" i="4" a="1"/>
  <c r="L4897" i="4" s="1"/>
  <c r="O4897" i="4" a="1"/>
  <c r="O4897" i="4" s="1"/>
  <c r="L4885" i="4" a="1"/>
  <c r="L4885" i="4" s="1"/>
  <c r="O4885" i="4" a="1"/>
  <c r="O4885" i="4" s="1"/>
  <c r="L4873" i="4" a="1"/>
  <c r="L4873" i="4" s="1"/>
  <c r="O4873" i="4" a="1"/>
  <c r="O4873" i="4" s="1"/>
  <c r="L4861" i="4" a="1"/>
  <c r="L4861" i="4" s="1"/>
  <c r="O4861" i="4" a="1"/>
  <c r="O4861" i="4" s="1"/>
  <c r="L4849" i="4" a="1"/>
  <c r="L4849" i="4" s="1"/>
  <c r="O4849" i="4" a="1"/>
  <c r="O4849" i="4" s="1"/>
  <c r="L4837" i="4" a="1"/>
  <c r="L4837" i="4" s="1"/>
  <c r="O4837" i="4" a="1"/>
  <c r="O4837" i="4" s="1"/>
  <c r="P4837" i="4" s="1"/>
  <c r="L4825" i="4" a="1"/>
  <c r="L4825" i="4" s="1"/>
  <c r="O4825" i="4" a="1"/>
  <c r="O4825" i="4" s="1"/>
  <c r="L4813" i="4" a="1"/>
  <c r="L4813" i="4" s="1"/>
  <c r="O4813" i="4" a="1"/>
  <c r="O4813" i="4" s="1"/>
  <c r="L4801" i="4" a="1"/>
  <c r="L4801" i="4" s="1"/>
  <c r="O4801" i="4" a="1"/>
  <c r="O4801" i="4" s="1"/>
  <c r="L4789" i="4" a="1"/>
  <c r="L4789" i="4" s="1"/>
  <c r="O4789" i="4" a="1"/>
  <c r="O4789" i="4" s="1"/>
  <c r="L4777" i="4" a="1"/>
  <c r="L4777" i="4" s="1"/>
  <c r="O4777" i="4" a="1"/>
  <c r="O4777" i="4" s="1"/>
  <c r="L4765" i="4" a="1"/>
  <c r="L4765" i="4" s="1"/>
  <c r="O4765" i="4" a="1"/>
  <c r="O4765" i="4" s="1"/>
  <c r="L4753" i="4" a="1"/>
  <c r="L4753" i="4" s="1"/>
  <c r="O4753" i="4" a="1"/>
  <c r="O4753" i="4" s="1"/>
  <c r="L4741" i="4" a="1"/>
  <c r="L4741" i="4" s="1"/>
  <c r="O4741" i="4" a="1"/>
  <c r="O4741" i="4" s="1"/>
  <c r="P4741" i="4" s="1"/>
  <c r="L4729" i="4" a="1"/>
  <c r="L4729" i="4" s="1"/>
  <c r="O4729" i="4" a="1"/>
  <c r="O4729" i="4" s="1"/>
  <c r="L4717" i="4" a="1"/>
  <c r="L4717" i="4" s="1"/>
  <c r="O4717" i="4" a="1"/>
  <c r="O4717" i="4" s="1"/>
  <c r="L4705" i="4" a="1"/>
  <c r="L4705" i="4" s="1"/>
  <c r="O4705" i="4" a="1"/>
  <c r="O4705" i="4" s="1"/>
  <c r="L4693" i="4" a="1"/>
  <c r="L4693" i="4" s="1"/>
  <c r="O4693" i="4" a="1"/>
  <c r="O4693" i="4" s="1"/>
  <c r="L4681" i="4" a="1"/>
  <c r="L4681" i="4" s="1"/>
  <c r="O4681" i="4" a="1"/>
  <c r="O4681" i="4" s="1"/>
  <c r="L4669" i="4" a="1"/>
  <c r="L4669" i="4" s="1"/>
  <c r="O4669" i="4" a="1"/>
  <c r="O4669" i="4" s="1"/>
  <c r="L4657" i="4" a="1"/>
  <c r="L4657" i="4" s="1"/>
  <c r="O4657" i="4" a="1"/>
  <c r="O4657" i="4" s="1"/>
  <c r="L4645" i="4" a="1"/>
  <c r="L4645" i="4" s="1"/>
  <c r="O4645" i="4" a="1"/>
  <c r="O4645" i="4" s="1"/>
  <c r="O4633" i="4" a="1"/>
  <c r="O4633" i="4" s="1"/>
  <c r="L4633" i="4" a="1"/>
  <c r="L4633" i="4" s="1"/>
  <c r="O4621" i="4" a="1"/>
  <c r="O4621" i="4" s="1"/>
  <c r="L4621" i="4" a="1"/>
  <c r="L4621" i="4" s="1"/>
  <c r="L4609" i="4" a="1"/>
  <c r="L4609" i="4" s="1"/>
  <c r="O4609" i="4" a="1"/>
  <c r="O4609" i="4" s="1"/>
  <c r="L4597" i="4" a="1"/>
  <c r="L4597" i="4" s="1"/>
  <c r="O4597" i="4" a="1"/>
  <c r="O4597" i="4" s="1"/>
  <c r="L4585" i="4" a="1"/>
  <c r="L4585" i="4" s="1"/>
  <c r="O4585" i="4" a="1"/>
  <c r="O4585" i="4" s="1"/>
  <c r="L4573" i="4" a="1"/>
  <c r="L4573" i="4" s="1"/>
  <c r="O4573" i="4" a="1"/>
  <c r="O4573" i="4" s="1"/>
  <c r="L4561" i="4" a="1"/>
  <c r="L4561" i="4" s="1"/>
  <c r="O4561" i="4" a="1"/>
  <c r="O4561" i="4" s="1"/>
  <c r="L4549" i="4" a="1"/>
  <c r="L4549" i="4" s="1"/>
  <c r="O4549" i="4" a="1"/>
  <c r="O4549" i="4" s="1"/>
  <c r="L4537" i="4" a="1"/>
  <c r="L4537" i="4" s="1"/>
  <c r="O4537" i="4" a="1"/>
  <c r="O4537" i="4" s="1"/>
  <c r="L4525" i="4" a="1"/>
  <c r="L4525" i="4" s="1"/>
  <c r="O4525" i="4" a="1"/>
  <c r="O4525" i="4" s="1"/>
  <c r="L4513" i="4" a="1"/>
  <c r="L4513" i="4" s="1"/>
  <c r="O4513" i="4" a="1"/>
  <c r="O4513" i="4" s="1"/>
  <c r="L4501" i="4" a="1"/>
  <c r="L4501" i="4" s="1"/>
  <c r="O4501" i="4" a="1"/>
  <c r="O4501" i="4" s="1"/>
  <c r="L4489" i="4" a="1"/>
  <c r="L4489" i="4" s="1"/>
  <c r="O4489" i="4" a="1"/>
  <c r="O4489" i="4" s="1"/>
  <c r="L4477" i="4" a="1"/>
  <c r="L4477" i="4" s="1"/>
  <c r="O4477" i="4" a="1"/>
  <c r="O4477" i="4" s="1"/>
  <c r="P4477" i="4" s="1"/>
  <c r="L4465" i="4" a="1"/>
  <c r="L4465" i="4" s="1"/>
  <c r="O4465" i="4" a="1"/>
  <c r="O4465" i="4" s="1"/>
  <c r="L4453" i="4" a="1"/>
  <c r="L4453" i="4" s="1"/>
  <c r="O4453" i="4" a="1"/>
  <c r="O4453" i="4" s="1"/>
  <c r="L4441" i="4" a="1"/>
  <c r="L4441" i="4" s="1"/>
  <c r="O4441" i="4" a="1"/>
  <c r="O4441" i="4" s="1"/>
  <c r="L4429" i="4" a="1"/>
  <c r="L4429" i="4" s="1"/>
  <c r="O4429" i="4" a="1"/>
  <c r="O4429" i="4" s="1"/>
  <c r="L4417" i="4" a="1"/>
  <c r="L4417" i="4" s="1"/>
  <c r="O4417" i="4" a="1"/>
  <c r="O4417" i="4" s="1"/>
  <c r="L4405" i="4" a="1"/>
  <c r="L4405" i="4" s="1"/>
  <c r="O4405" i="4" a="1"/>
  <c r="O4405" i="4" s="1"/>
  <c r="L4393" i="4" a="1"/>
  <c r="L4393" i="4" s="1"/>
  <c r="O4393" i="4" a="1"/>
  <c r="O4393" i="4" s="1"/>
  <c r="L4381" i="4" a="1"/>
  <c r="L4381" i="4" s="1"/>
  <c r="O4381" i="4" a="1"/>
  <c r="O4381" i="4" s="1"/>
  <c r="L4369" i="4" a="1"/>
  <c r="L4369" i="4" s="1"/>
  <c r="O4369" i="4" a="1"/>
  <c r="O4369" i="4" s="1"/>
  <c r="L4357" i="4" a="1"/>
  <c r="L4357" i="4" s="1"/>
  <c r="O4357" i="4" a="1"/>
  <c r="O4357" i="4" s="1"/>
  <c r="L4345" i="4" a="1"/>
  <c r="L4345" i="4" s="1"/>
  <c r="O4345" i="4" a="1"/>
  <c r="O4345" i="4" s="1"/>
  <c r="L4333" i="4" a="1"/>
  <c r="L4333" i="4" s="1"/>
  <c r="O4333" i="4" a="1"/>
  <c r="O4333" i="4" s="1"/>
  <c r="L4321" i="4" a="1"/>
  <c r="L4321" i="4" s="1"/>
  <c r="O4321" i="4" a="1"/>
  <c r="O4321" i="4" s="1"/>
  <c r="L4309" i="4" a="1"/>
  <c r="L4309" i="4" s="1"/>
  <c r="O4309" i="4" a="1"/>
  <c r="O4309" i="4" s="1"/>
  <c r="L4297" i="4" a="1"/>
  <c r="L4297" i="4" s="1"/>
  <c r="O4297" i="4" a="1"/>
  <c r="O4297" i="4" s="1"/>
  <c r="L4285" i="4" a="1"/>
  <c r="L4285" i="4" s="1"/>
  <c r="O4285" i="4" a="1"/>
  <c r="O4285" i="4" s="1"/>
  <c r="L4273" i="4" a="1"/>
  <c r="L4273" i="4" s="1"/>
  <c r="O4273" i="4" a="1"/>
  <c r="O4273" i="4" s="1"/>
  <c r="L4261" i="4" a="1"/>
  <c r="L4261" i="4" s="1"/>
  <c r="O4261" i="4" a="1"/>
  <c r="O4261" i="4" s="1"/>
  <c r="L4249" i="4" a="1"/>
  <c r="L4249" i="4" s="1"/>
  <c r="O4249" i="4" a="1"/>
  <c r="O4249" i="4" s="1"/>
  <c r="L4237" i="4" a="1"/>
  <c r="L4237" i="4" s="1"/>
  <c r="O4237" i="4" a="1"/>
  <c r="O4237" i="4" s="1"/>
  <c r="L4225" i="4" a="1"/>
  <c r="L4225" i="4" s="1"/>
  <c r="O4225" i="4" a="1"/>
  <c r="O4225" i="4" s="1"/>
  <c r="L4213" i="4" a="1"/>
  <c r="L4213" i="4" s="1"/>
  <c r="O4213" i="4" a="1"/>
  <c r="O4213" i="4" s="1"/>
  <c r="L4201" i="4" a="1"/>
  <c r="L4201" i="4" s="1"/>
  <c r="O4201" i="4" a="1"/>
  <c r="O4201" i="4" s="1"/>
  <c r="L4189" i="4" a="1"/>
  <c r="L4189" i="4" s="1"/>
  <c r="O4189" i="4" a="1"/>
  <c r="O4189" i="4" s="1"/>
  <c r="L4177" i="4" a="1"/>
  <c r="L4177" i="4" s="1"/>
  <c r="O4177" i="4" a="1"/>
  <c r="O4177" i="4" s="1"/>
  <c r="L4165" i="4" a="1"/>
  <c r="L4165" i="4" s="1"/>
  <c r="O4165" i="4" a="1"/>
  <c r="O4165" i="4" s="1"/>
  <c r="L4153" i="4" a="1"/>
  <c r="L4153" i="4" s="1"/>
  <c r="O4153" i="4" a="1"/>
  <c r="O4153" i="4" s="1"/>
  <c r="L4141" i="4" a="1"/>
  <c r="L4141" i="4" s="1"/>
  <c r="O4141" i="4" a="1"/>
  <c r="O4141" i="4" s="1"/>
  <c r="L4129" i="4" a="1"/>
  <c r="L4129" i="4" s="1"/>
  <c r="O4129" i="4" a="1"/>
  <c r="O4129" i="4" s="1"/>
  <c r="L4117" i="4" a="1"/>
  <c r="L4117" i="4" s="1"/>
  <c r="O4117" i="4" a="1"/>
  <c r="O4117" i="4" s="1"/>
  <c r="L4105" i="4" a="1"/>
  <c r="L4105" i="4" s="1"/>
  <c r="O4105" i="4" a="1"/>
  <c r="O4105" i="4" s="1"/>
  <c r="L4093" i="4" a="1"/>
  <c r="L4093" i="4" s="1"/>
  <c r="O4093" i="4" a="1"/>
  <c r="O4093" i="4" s="1"/>
  <c r="L4081" i="4" a="1"/>
  <c r="L4081" i="4" s="1"/>
  <c r="O4081" i="4" a="1"/>
  <c r="O4081" i="4" s="1"/>
  <c r="L4069" i="4" a="1"/>
  <c r="L4069" i="4" s="1"/>
  <c r="O4069" i="4" a="1"/>
  <c r="O4069" i="4" s="1"/>
  <c r="P4069" i="4" s="1"/>
  <c r="L4057" i="4" a="1"/>
  <c r="L4057" i="4" s="1"/>
  <c r="O4057" i="4" a="1"/>
  <c r="O4057" i="4" s="1"/>
  <c r="P4057" i="4" s="1"/>
  <c r="L4045" i="4" a="1"/>
  <c r="L4045" i="4" s="1"/>
  <c r="O4045" i="4" a="1"/>
  <c r="O4045" i="4" s="1"/>
  <c r="L4033" i="4" a="1"/>
  <c r="L4033" i="4" s="1"/>
  <c r="O4033" i="4" a="1"/>
  <c r="O4033" i="4" s="1"/>
  <c r="L4021" i="4" a="1"/>
  <c r="L4021" i="4" s="1"/>
  <c r="O4021" i="4" a="1"/>
  <c r="O4021" i="4" s="1"/>
  <c r="L4009" i="4" a="1"/>
  <c r="L4009" i="4" s="1"/>
  <c r="O4009" i="4" a="1"/>
  <c r="O4009" i="4" s="1"/>
  <c r="L3997" i="4" a="1"/>
  <c r="L3997" i="4" s="1"/>
  <c r="O3997" i="4" a="1"/>
  <c r="O3997" i="4" s="1"/>
  <c r="L3985" i="4" a="1"/>
  <c r="L3985" i="4" s="1"/>
  <c r="O3985" i="4" a="1"/>
  <c r="O3985" i="4" s="1"/>
  <c r="L3973" i="4" a="1"/>
  <c r="L3973" i="4" s="1"/>
  <c r="O3973" i="4" a="1"/>
  <c r="O3973" i="4" s="1"/>
  <c r="L3961" i="4" a="1"/>
  <c r="L3961" i="4" s="1"/>
  <c r="O3961" i="4" a="1"/>
  <c r="O3961" i="4" s="1"/>
  <c r="L3949" i="4" a="1"/>
  <c r="L3949" i="4" s="1"/>
  <c r="O3949" i="4" a="1"/>
  <c r="O3949" i="4" s="1"/>
  <c r="L3937" i="4" a="1"/>
  <c r="L3937" i="4" s="1"/>
  <c r="O3937" i="4" a="1"/>
  <c r="O3937" i="4" s="1"/>
  <c r="L3925" i="4" a="1"/>
  <c r="L3925" i="4" s="1"/>
  <c r="O3925" i="4" a="1"/>
  <c r="O3925" i="4" s="1"/>
  <c r="L3913" i="4" a="1"/>
  <c r="L3913" i="4" s="1"/>
  <c r="O3913" i="4" a="1"/>
  <c r="O3913" i="4" s="1"/>
  <c r="L3901" i="4" a="1"/>
  <c r="L3901" i="4" s="1"/>
  <c r="O3901" i="4" a="1"/>
  <c r="O3901" i="4" s="1"/>
  <c r="L3889" i="4" a="1"/>
  <c r="L3889" i="4" s="1"/>
  <c r="O3889" i="4" a="1"/>
  <c r="O3889" i="4" s="1"/>
  <c r="L3877" i="4" a="1"/>
  <c r="L3877" i="4" s="1"/>
  <c r="O3877" i="4" a="1"/>
  <c r="O3877" i="4" s="1"/>
  <c r="L3865" i="4" a="1"/>
  <c r="L3865" i="4" s="1"/>
  <c r="O3865" i="4" a="1"/>
  <c r="O3865" i="4" s="1"/>
  <c r="L3853" i="4" a="1"/>
  <c r="L3853" i="4" s="1"/>
  <c r="O3853" i="4" a="1"/>
  <c r="O3853" i="4" s="1"/>
  <c r="L3841" i="4" a="1"/>
  <c r="L3841" i="4" s="1"/>
  <c r="O3841" i="4" a="1"/>
  <c r="O3841" i="4" s="1"/>
  <c r="L3829" i="4" a="1"/>
  <c r="L3829" i="4" s="1"/>
  <c r="O3829" i="4" a="1"/>
  <c r="O3829" i="4" s="1"/>
  <c r="L3817" i="4" a="1"/>
  <c r="L3817" i="4" s="1"/>
  <c r="O3817" i="4" a="1"/>
  <c r="O3817" i="4" s="1"/>
  <c r="L3805" i="4" a="1"/>
  <c r="L3805" i="4" s="1"/>
  <c r="O3805" i="4" a="1"/>
  <c r="O3805" i="4" s="1"/>
  <c r="L3793" i="4" a="1"/>
  <c r="L3793" i="4" s="1"/>
  <c r="O3793" i="4" a="1"/>
  <c r="O3793" i="4" s="1"/>
  <c r="L3781" i="4" a="1"/>
  <c r="L3781" i="4" s="1"/>
  <c r="O3781" i="4" a="1"/>
  <c r="O3781" i="4" s="1"/>
  <c r="L3769" i="4" a="1"/>
  <c r="L3769" i="4" s="1"/>
  <c r="O3769" i="4" a="1"/>
  <c r="O3769" i="4" s="1"/>
  <c r="L3757" i="4" a="1"/>
  <c r="L3757" i="4" s="1"/>
  <c r="O3757" i="4" a="1"/>
  <c r="O3757" i="4" s="1"/>
  <c r="L3745" i="4" a="1"/>
  <c r="L3745" i="4" s="1"/>
  <c r="O3745" i="4" a="1"/>
  <c r="O3745" i="4" s="1"/>
  <c r="L3733" i="4" a="1"/>
  <c r="L3733" i="4" s="1"/>
  <c r="O3733" i="4" a="1"/>
  <c r="O3733" i="4" s="1"/>
  <c r="L3721" i="4" a="1"/>
  <c r="L3721" i="4" s="1"/>
  <c r="O3721" i="4" a="1"/>
  <c r="O3721" i="4" s="1"/>
  <c r="L3709" i="4" a="1"/>
  <c r="L3709" i="4" s="1"/>
  <c r="O3709" i="4" a="1"/>
  <c r="O3709" i="4" s="1"/>
  <c r="L3697" i="4" a="1"/>
  <c r="L3697" i="4" s="1"/>
  <c r="O3697" i="4" a="1"/>
  <c r="O3697" i="4" s="1"/>
  <c r="O3685" i="4" a="1"/>
  <c r="O3685" i="4" s="1"/>
  <c r="L3685" i="4" a="1"/>
  <c r="L3685" i="4" s="1"/>
  <c r="L3673" i="4" a="1"/>
  <c r="L3673" i="4" s="1"/>
  <c r="O3673" i="4" a="1"/>
  <c r="O3673" i="4" s="1"/>
  <c r="L3661" i="4" a="1"/>
  <c r="L3661" i="4" s="1"/>
  <c r="O3661" i="4" a="1"/>
  <c r="O3661" i="4" s="1"/>
  <c r="L3649" i="4" a="1"/>
  <c r="L3649" i="4" s="1"/>
  <c r="O3649" i="4" a="1"/>
  <c r="O3649" i="4" s="1"/>
  <c r="P3649" i="4" s="1"/>
  <c r="L3637" i="4" a="1"/>
  <c r="L3637" i="4" s="1"/>
  <c r="O3637" i="4" a="1"/>
  <c r="O3637" i="4" s="1"/>
  <c r="L3625" i="4" a="1"/>
  <c r="L3625" i="4" s="1"/>
  <c r="O3625" i="4" a="1"/>
  <c r="O3625" i="4" s="1"/>
  <c r="L3613" i="4" a="1"/>
  <c r="L3613" i="4" s="1"/>
  <c r="O3613" i="4" a="1"/>
  <c r="O3613" i="4" s="1"/>
  <c r="L3601" i="4" a="1"/>
  <c r="L3601" i="4" s="1"/>
  <c r="O3601" i="4" a="1"/>
  <c r="O3601" i="4" s="1"/>
  <c r="L3589" i="4" a="1"/>
  <c r="L3589" i="4" s="1"/>
  <c r="O3589" i="4" a="1"/>
  <c r="O3589" i="4" s="1"/>
  <c r="L3577" i="4" a="1"/>
  <c r="L3577" i="4" s="1"/>
  <c r="O3577" i="4" a="1"/>
  <c r="O3577" i="4" s="1"/>
  <c r="L3565" i="4" a="1"/>
  <c r="L3565" i="4" s="1"/>
  <c r="O3565" i="4" a="1"/>
  <c r="O3565" i="4" s="1"/>
  <c r="L3553" i="4" a="1"/>
  <c r="L3553" i="4" s="1"/>
  <c r="O3553" i="4" a="1"/>
  <c r="O3553" i="4" s="1"/>
  <c r="L3541" i="4" a="1"/>
  <c r="L3541" i="4" s="1"/>
  <c r="O3541" i="4" a="1"/>
  <c r="O3541" i="4" s="1"/>
  <c r="L3529" i="4" a="1"/>
  <c r="L3529" i="4" s="1"/>
  <c r="O3529" i="4" a="1"/>
  <c r="O3529" i="4" s="1"/>
  <c r="L3517" i="4" a="1"/>
  <c r="L3517" i="4" s="1"/>
  <c r="O3517" i="4" a="1"/>
  <c r="O3517" i="4" s="1"/>
  <c r="L3505" i="4" a="1"/>
  <c r="L3505" i="4" s="1"/>
  <c r="O3505" i="4" a="1"/>
  <c r="O3505" i="4" s="1"/>
  <c r="L3493" i="4" a="1"/>
  <c r="L3493" i="4" s="1"/>
  <c r="O3493" i="4" a="1"/>
  <c r="O3493" i="4" s="1"/>
  <c r="L3481" i="4" a="1"/>
  <c r="L3481" i="4" s="1"/>
  <c r="O3481" i="4" a="1"/>
  <c r="O3481" i="4" s="1"/>
  <c r="L3469" i="4" a="1"/>
  <c r="L3469" i="4" s="1"/>
  <c r="O3469" i="4" a="1"/>
  <c r="O3469" i="4" s="1"/>
  <c r="L3457" i="4" a="1"/>
  <c r="L3457" i="4" s="1"/>
  <c r="O3457" i="4" a="1"/>
  <c r="O3457" i="4" s="1"/>
  <c r="L3445" i="4" a="1"/>
  <c r="L3445" i="4" s="1"/>
  <c r="O3445" i="4" a="1"/>
  <c r="O3445" i="4" s="1"/>
  <c r="L3433" i="4" a="1"/>
  <c r="L3433" i="4" s="1"/>
  <c r="O3433" i="4" a="1"/>
  <c r="O3433" i="4" s="1"/>
  <c r="L3421" i="4" a="1"/>
  <c r="L3421" i="4" s="1"/>
  <c r="O3421" i="4" a="1"/>
  <c r="O3421" i="4" s="1"/>
  <c r="L3409" i="4" a="1"/>
  <c r="L3409" i="4" s="1"/>
  <c r="O3409" i="4" a="1"/>
  <c r="O3409" i="4" s="1"/>
  <c r="L3397" i="4" a="1"/>
  <c r="L3397" i="4" s="1"/>
  <c r="O3397" i="4" a="1"/>
  <c r="O3397" i="4" s="1"/>
  <c r="L3385" i="4" a="1"/>
  <c r="L3385" i="4" s="1"/>
  <c r="O3385" i="4" a="1"/>
  <c r="O3385" i="4" s="1"/>
  <c r="L3373" i="4" a="1"/>
  <c r="L3373" i="4" s="1"/>
  <c r="O3373" i="4" a="1"/>
  <c r="O3373" i="4" s="1"/>
  <c r="L3361" i="4" a="1"/>
  <c r="L3361" i="4" s="1"/>
  <c r="O3361" i="4" a="1"/>
  <c r="O3361" i="4" s="1"/>
  <c r="L3349" i="4" a="1"/>
  <c r="L3349" i="4" s="1"/>
  <c r="O3349" i="4" a="1"/>
  <c r="O3349" i="4" s="1"/>
  <c r="L3337" i="4" a="1"/>
  <c r="L3337" i="4" s="1"/>
  <c r="O3337" i="4" a="1"/>
  <c r="O3337" i="4" s="1"/>
  <c r="L3325" i="4" a="1"/>
  <c r="L3325" i="4" s="1"/>
  <c r="O3325" i="4" a="1"/>
  <c r="O3325" i="4" s="1"/>
  <c r="P3325" i="4" s="1"/>
  <c r="L3313" i="4" a="1"/>
  <c r="L3313" i="4" s="1"/>
  <c r="O3313" i="4" a="1"/>
  <c r="O3313" i="4" s="1"/>
  <c r="L3301" i="4" a="1"/>
  <c r="L3301" i="4" s="1"/>
  <c r="O3301" i="4" a="1"/>
  <c r="O3301" i="4" s="1"/>
  <c r="P3301" i="4" s="1"/>
  <c r="L3289" i="4" a="1"/>
  <c r="L3289" i="4" s="1"/>
  <c r="O3289" i="4" a="1"/>
  <c r="O3289" i="4" s="1"/>
  <c r="L3277" i="4" a="1"/>
  <c r="L3277" i="4" s="1"/>
  <c r="O3277" i="4" a="1"/>
  <c r="O3277" i="4" s="1"/>
  <c r="L3265" i="4" a="1"/>
  <c r="L3265" i="4" s="1"/>
  <c r="O3265" i="4" a="1"/>
  <c r="O3265" i="4" s="1"/>
  <c r="P3265" i="4" s="1"/>
  <c r="L3253" i="4" a="1"/>
  <c r="L3253" i="4" s="1"/>
  <c r="O3253" i="4" a="1"/>
  <c r="O3253" i="4" s="1"/>
  <c r="L3241" i="4" a="1"/>
  <c r="L3241" i="4" s="1"/>
  <c r="O3241" i="4" a="1"/>
  <c r="O3241" i="4" s="1"/>
  <c r="L3229" i="4" a="1"/>
  <c r="L3229" i="4" s="1"/>
  <c r="O3229" i="4" a="1"/>
  <c r="O3229" i="4" s="1"/>
  <c r="L3217" i="4" a="1"/>
  <c r="L3217" i="4" s="1"/>
  <c r="O3217" i="4" a="1"/>
  <c r="O3217" i="4" s="1"/>
  <c r="L3205" i="4" a="1"/>
  <c r="L3205" i="4" s="1"/>
  <c r="O3205" i="4" a="1"/>
  <c r="O3205" i="4" s="1"/>
  <c r="L3193" i="4" a="1"/>
  <c r="L3193" i="4" s="1"/>
  <c r="O3193" i="4" a="1"/>
  <c r="O3193" i="4" s="1"/>
  <c r="L3181" i="4" a="1"/>
  <c r="L3181" i="4" s="1"/>
  <c r="O3181" i="4" a="1"/>
  <c r="O3181" i="4" s="1"/>
  <c r="L3169" i="4" a="1"/>
  <c r="L3169" i="4" s="1"/>
  <c r="O3169" i="4" a="1"/>
  <c r="O3169" i="4" s="1"/>
  <c r="L3157" i="4" a="1"/>
  <c r="L3157" i="4" s="1"/>
  <c r="O3157" i="4" a="1"/>
  <c r="O3157" i="4" s="1"/>
  <c r="L3145" i="4" a="1"/>
  <c r="L3145" i="4" s="1"/>
  <c r="O3145" i="4" a="1"/>
  <c r="O3145" i="4" s="1"/>
  <c r="L3133" i="4" a="1"/>
  <c r="L3133" i="4" s="1"/>
  <c r="O3133" i="4" a="1"/>
  <c r="O3133" i="4" s="1"/>
  <c r="L3121" i="4" a="1"/>
  <c r="L3121" i="4" s="1"/>
  <c r="O3121" i="4" a="1"/>
  <c r="O3121" i="4" s="1"/>
  <c r="L3109" i="4" a="1"/>
  <c r="L3109" i="4" s="1"/>
  <c r="O3109" i="4" a="1"/>
  <c r="O3109" i="4" s="1"/>
  <c r="L3097" i="4" a="1"/>
  <c r="L3097" i="4" s="1"/>
  <c r="O3097" i="4" a="1"/>
  <c r="O3097" i="4" s="1"/>
  <c r="L3085" i="4" a="1"/>
  <c r="L3085" i="4" s="1"/>
  <c r="O3085" i="4" a="1"/>
  <c r="O3085" i="4" s="1"/>
  <c r="L3073" i="4" a="1"/>
  <c r="L3073" i="4" s="1"/>
  <c r="O3073" i="4" a="1"/>
  <c r="O3073" i="4" s="1"/>
  <c r="L3061" i="4" a="1"/>
  <c r="L3061" i="4" s="1"/>
  <c r="O3061" i="4" a="1"/>
  <c r="O3061" i="4" s="1"/>
  <c r="L3049" i="4" a="1"/>
  <c r="L3049" i="4" s="1"/>
  <c r="O3049" i="4" a="1"/>
  <c r="O3049" i="4" s="1"/>
  <c r="P3049" i="4" s="1"/>
  <c r="L3037" i="4" a="1"/>
  <c r="L3037" i="4" s="1"/>
  <c r="O3037" i="4" a="1"/>
  <c r="O3037" i="4" s="1"/>
  <c r="L3025" i="4" a="1"/>
  <c r="L3025" i="4" s="1"/>
  <c r="O3025" i="4" a="1"/>
  <c r="O3025" i="4" s="1"/>
  <c r="L3013" i="4" a="1"/>
  <c r="L3013" i="4" s="1"/>
  <c r="O3013" i="4" a="1"/>
  <c r="O3013" i="4" s="1"/>
  <c r="L3001" i="4" a="1"/>
  <c r="L3001" i="4" s="1"/>
  <c r="O3001" i="4" a="1"/>
  <c r="O3001" i="4" s="1"/>
  <c r="L2989" i="4" a="1"/>
  <c r="L2989" i="4" s="1"/>
  <c r="O2989" i="4" a="1"/>
  <c r="O2989" i="4" s="1"/>
  <c r="L2977" i="4" a="1"/>
  <c r="L2977" i="4" s="1"/>
  <c r="O2977" i="4" a="1"/>
  <c r="O2977" i="4" s="1"/>
  <c r="L2965" i="4" a="1"/>
  <c r="L2965" i="4" s="1"/>
  <c r="O2965" i="4" a="1"/>
  <c r="O2965" i="4" s="1"/>
  <c r="L2953" i="4" a="1"/>
  <c r="L2953" i="4" s="1"/>
  <c r="O2953" i="4" a="1"/>
  <c r="O2953" i="4" s="1"/>
  <c r="L2941" i="4" a="1"/>
  <c r="L2941" i="4" s="1"/>
  <c r="O2941" i="4" a="1"/>
  <c r="O2941" i="4" s="1"/>
  <c r="L2929" i="4" a="1"/>
  <c r="L2929" i="4" s="1"/>
  <c r="O2929" i="4" a="1"/>
  <c r="O2929" i="4" s="1"/>
  <c r="L2917" i="4" a="1"/>
  <c r="L2917" i="4" s="1"/>
  <c r="O2917" i="4" a="1"/>
  <c r="O2917" i="4" s="1"/>
  <c r="L2905" i="4" a="1"/>
  <c r="L2905" i="4" s="1"/>
  <c r="O2905" i="4" a="1"/>
  <c r="O2905" i="4" s="1"/>
  <c r="L2893" i="4" a="1"/>
  <c r="L2893" i="4" s="1"/>
  <c r="O2893" i="4" a="1"/>
  <c r="O2893" i="4" s="1"/>
  <c r="L2881" i="4" a="1"/>
  <c r="L2881" i="4" s="1"/>
  <c r="O2881" i="4" a="1"/>
  <c r="O2881" i="4" s="1"/>
  <c r="L2869" i="4" a="1"/>
  <c r="L2869" i="4" s="1"/>
  <c r="O2869" i="4" a="1"/>
  <c r="O2869" i="4" s="1"/>
  <c r="L2857" i="4" a="1"/>
  <c r="L2857" i="4" s="1"/>
  <c r="O2857" i="4" a="1"/>
  <c r="O2857" i="4" s="1"/>
  <c r="L2845" i="4" a="1"/>
  <c r="L2845" i="4" s="1"/>
  <c r="O2845" i="4" a="1"/>
  <c r="O2845" i="4" s="1"/>
  <c r="P2845" i="4" s="1"/>
  <c r="L2833" i="4" a="1"/>
  <c r="L2833" i="4" s="1"/>
  <c r="O2833" i="4" a="1"/>
  <c r="O2833" i="4" s="1"/>
  <c r="L2821" i="4" a="1"/>
  <c r="L2821" i="4" s="1"/>
  <c r="O2821" i="4" a="1"/>
  <c r="O2821" i="4" s="1"/>
  <c r="L2809" i="4" a="1"/>
  <c r="L2809" i="4" s="1"/>
  <c r="O2809" i="4" a="1"/>
  <c r="O2809" i="4" s="1"/>
  <c r="L2797" i="4" a="1"/>
  <c r="L2797" i="4" s="1"/>
  <c r="O2797" i="4" a="1"/>
  <c r="O2797" i="4" s="1"/>
  <c r="L2785" i="4" a="1"/>
  <c r="L2785" i="4" s="1"/>
  <c r="O2785" i="4" a="1"/>
  <c r="O2785" i="4" s="1"/>
  <c r="L2773" i="4" a="1"/>
  <c r="L2773" i="4" s="1"/>
  <c r="O2773" i="4" a="1"/>
  <c r="O2773" i="4" s="1"/>
  <c r="L2761" i="4" a="1"/>
  <c r="L2761" i="4" s="1"/>
  <c r="O2761" i="4" a="1"/>
  <c r="O2761" i="4" s="1"/>
  <c r="L2749" i="4" a="1"/>
  <c r="L2749" i="4" s="1"/>
  <c r="O2749" i="4" a="1"/>
  <c r="O2749" i="4" s="1"/>
  <c r="L2737" i="4" a="1"/>
  <c r="L2737" i="4" s="1"/>
  <c r="O2737" i="4" a="1"/>
  <c r="O2737" i="4" s="1"/>
  <c r="L2725" i="4" a="1"/>
  <c r="L2725" i="4" s="1"/>
  <c r="O2725" i="4" a="1"/>
  <c r="O2725" i="4" s="1"/>
  <c r="L2713" i="4" a="1"/>
  <c r="L2713" i="4" s="1"/>
  <c r="O2713" i="4" a="1"/>
  <c r="O2713" i="4" s="1"/>
  <c r="L2701" i="4" a="1"/>
  <c r="L2701" i="4" s="1"/>
  <c r="O2701" i="4" a="1"/>
  <c r="O2701" i="4" s="1"/>
  <c r="L2689" i="4" a="1"/>
  <c r="L2689" i="4" s="1"/>
  <c r="O2689" i="4" a="1"/>
  <c r="O2689" i="4" s="1"/>
  <c r="L2677" i="4" a="1"/>
  <c r="L2677" i="4" s="1"/>
  <c r="O2677" i="4" a="1"/>
  <c r="O2677" i="4" s="1"/>
  <c r="L2665" i="4" a="1"/>
  <c r="L2665" i="4" s="1"/>
  <c r="O2665" i="4" a="1"/>
  <c r="O2665" i="4" s="1"/>
  <c r="L2653" i="4" a="1"/>
  <c r="L2653" i="4" s="1"/>
  <c r="O2653" i="4" a="1"/>
  <c r="O2653" i="4" s="1"/>
  <c r="L2641" i="4" a="1"/>
  <c r="L2641" i="4" s="1"/>
  <c r="O2641" i="4" a="1"/>
  <c r="O2641" i="4" s="1"/>
  <c r="L2629" i="4" a="1"/>
  <c r="L2629" i="4" s="1"/>
  <c r="O2629" i="4" a="1"/>
  <c r="O2629" i="4" s="1"/>
  <c r="L2617" i="4" a="1"/>
  <c r="L2617" i="4" s="1"/>
  <c r="O2617" i="4" a="1"/>
  <c r="O2617" i="4" s="1"/>
  <c r="L2605" i="4" a="1"/>
  <c r="L2605" i="4" s="1"/>
  <c r="O2605" i="4" a="1"/>
  <c r="O2605" i="4" s="1"/>
  <c r="L2593" i="4" a="1"/>
  <c r="L2593" i="4" s="1"/>
  <c r="O2593" i="4" a="1"/>
  <c r="O2593" i="4" s="1"/>
  <c r="L2581" i="4" a="1"/>
  <c r="L2581" i="4" s="1"/>
  <c r="O2581" i="4" a="1"/>
  <c r="O2581" i="4" s="1"/>
  <c r="L2569" i="4" a="1"/>
  <c r="L2569" i="4" s="1"/>
  <c r="O2569" i="4" a="1"/>
  <c r="O2569" i="4" s="1"/>
  <c r="L2557" i="4" a="1"/>
  <c r="L2557" i="4" s="1"/>
  <c r="O2557" i="4" a="1"/>
  <c r="O2557" i="4" s="1"/>
  <c r="L2545" i="4" a="1"/>
  <c r="L2545" i="4" s="1"/>
  <c r="O2545" i="4" a="1"/>
  <c r="O2545" i="4" s="1"/>
  <c r="L2533" i="4" a="1"/>
  <c r="L2533" i="4" s="1"/>
  <c r="O2533" i="4" a="1"/>
  <c r="O2533" i="4" s="1"/>
  <c r="L2521" i="4" a="1"/>
  <c r="L2521" i="4" s="1"/>
  <c r="O2521" i="4" a="1"/>
  <c r="O2521" i="4" s="1"/>
  <c r="L2509" i="4" a="1"/>
  <c r="L2509" i="4" s="1"/>
  <c r="O2509" i="4" a="1"/>
  <c r="O2509" i="4" s="1"/>
  <c r="L2497" i="4" a="1"/>
  <c r="L2497" i="4" s="1"/>
  <c r="O2497" i="4" a="1"/>
  <c r="O2497" i="4" s="1"/>
  <c r="L2485" i="4" a="1"/>
  <c r="L2485" i="4" s="1"/>
  <c r="O2485" i="4" a="1"/>
  <c r="O2485" i="4" s="1"/>
  <c r="L2473" i="4" a="1"/>
  <c r="L2473" i="4" s="1"/>
  <c r="O2473" i="4" a="1"/>
  <c r="O2473" i="4" s="1"/>
  <c r="L2461" i="4" a="1"/>
  <c r="L2461" i="4" s="1"/>
  <c r="O2461" i="4" a="1"/>
  <c r="O2461" i="4" s="1"/>
  <c r="L2449" i="4" a="1"/>
  <c r="L2449" i="4" s="1"/>
  <c r="O2449" i="4" a="1"/>
  <c r="O2449" i="4" s="1"/>
  <c r="L2437" i="4" a="1"/>
  <c r="L2437" i="4" s="1"/>
  <c r="O2437" i="4" a="1"/>
  <c r="O2437" i="4" s="1"/>
  <c r="L2425" i="4" a="1"/>
  <c r="L2425" i="4" s="1"/>
  <c r="O2425" i="4" a="1"/>
  <c r="O2425" i="4" s="1"/>
  <c r="L2413" i="4" a="1"/>
  <c r="L2413" i="4" s="1"/>
  <c r="O2413" i="4" a="1"/>
  <c r="O2413" i="4" s="1"/>
  <c r="L2401" i="4" a="1"/>
  <c r="L2401" i="4" s="1"/>
  <c r="O2401" i="4" a="1"/>
  <c r="O2401" i="4" s="1"/>
  <c r="L2389" i="4" a="1"/>
  <c r="L2389" i="4" s="1"/>
  <c r="O2389" i="4" a="1"/>
  <c r="O2389" i="4" s="1"/>
  <c r="L2377" i="4" a="1"/>
  <c r="L2377" i="4" s="1"/>
  <c r="O2377" i="4" a="1"/>
  <c r="O2377" i="4" s="1"/>
  <c r="P2377" i="4" s="1"/>
  <c r="L2365" i="4" a="1"/>
  <c r="L2365" i="4" s="1"/>
  <c r="O2365" i="4" a="1"/>
  <c r="O2365" i="4" s="1"/>
  <c r="P2365" i="4" s="1"/>
  <c r="L2353" i="4" a="1"/>
  <c r="L2353" i="4" s="1"/>
  <c r="O2353" i="4" a="1"/>
  <c r="O2353" i="4" s="1"/>
  <c r="P2353" i="4" s="1"/>
  <c r="L2341" i="4" a="1"/>
  <c r="L2341" i="4" s="1"/>
  <c r="O2341" i="4" a="1"/>
  <c r="O2341" i="4" s="1"/>
  <c r="L2329" i="4" a="1"/>
  <c r="L2329" i="4" s="1"/>
  <c r="O2329" i="4" a="1"/>
  <c r="O2329" i="4" s="1"/>
  <c r="L2317" i="4" a="1"/>
  <c r="L2317" i="4" s="1"/>
  <c r="O2317" i="4" a="1"/>
  <c r="O2317" i="4" s="1"/>
  <c r="L2305" i="4" a="1"/>
  <c r="L2305" i="4" s="1"/>
  <c r="O2305" i="4" a="1"/>
  <c r="O2305" i="4" s="1"/>
  <c r="L2293" i="4" a="1"/>
  <c r="L2293" i="4" s="1"/>
  <c r="O2293" i="4" a="1"/>
  <c r="O2293" i="4" s="1"/>
  <c r="L2281" i="4" a="1"/>
  <c r="L2281" i="4" s="1"/>
  <c r="O2281" i="4" a="1"/>
  <c r="O2281" i="4" s="1"/>
  <c r="L2269" i="4" a="1"/>
  <c r="L2269" i="4" s="1"/>
  <c r="O2269" i="4" a="1"/>
  <c r="O2269" i="4" s="1"/>
  <c r="L2257" i="4" a="1"/>
  <c r="L2257" i="4" s="1"/>
  <c r="O2257" i="4" a="1"/>
  <c r="O2257" i="4" s="1"/>
  <c r="L2245" i="4" a="1"/>
  <c r="L2245" i="4" s="1"/>
  <c r="O2245" i="4" a="1"/>
  <c r="O2245" i="4" s="1"/>
  <c r="L2233" i="4" a="1"/>
  <c r="L2233" i="4" s="1"/>
  <c r="O2233" i="4" a="1"/>
  <c r="O2233" i="4" s="1"/>
  <c r="L2221" i="4" a="1"/>
  <c r="L2221" i="4" s="1"/>
  <c r="O2221" i="4" a="1"/>
  <c r="O2221" i="4" s="1"/>
  <c r="L2209" i="4" a="1"/>
  <c r="L2209" i="4" s="1"/>
  <c r="O2209" i="4" a="1"/>
  <c r="O2209" i="4" s="1"/>
  <c r="P2209" i="4" s="1"/>
  <c r="L2197" i="4" a="1"/>
  <c r="L2197" i="4" s="1"/>
  <c r="O2197" i="4" a="1"/>
  <c r="O2197" i="4" s="1"/>
  <c r="P2197" i="4" s="1"/>
  <c r="L2185" i="4" a="1"/>
  <c r="L2185" i="4" s="1"/>
  <c r="O2185" i="4" a="1"/>
  <c r="O2185" i="4" s="1"/>
  <c r="L2173" i="4" a="1"/>
  <c r="L2173" i="4" s="1"/>
  <c r="O2173" i="4" a="1"/>
  <c r="O2173" i="4" s="1"/>
  <c r="L2161" i="4" a="1"/>
  <c r="L2161" i="4" s="1"/>
  <c r="O2161" i="4" a="1"/>
  <c r="O2161" i="4" s="1"/>
  <c r="L2149" i="4" a="1"/>
  <c r="L2149" i="4" s="1"/>
  <c r="O2149" i="4" a="1"/>
  <c r="O2149" i="4" s="1"/>
  <c r="L2137" i="4" a="1"/>
  <c r="L2137" i="4" s="1"/>
  <c r="O2137" i="4" a="1"/>
  <c r="O2137" i="4" s="1"/>
  <c r="P2137" i="4" s="1"/>
  <c r="L2125" i="4" a="1"/>
  <c r="L2125" i="4" s="1"/>
  <c r="O2125" i="4" a="1"/>
  <c r="O2125" i="4" s="1"/>
  <c r="L2113" i="4" a="1"/>
  <c r="L2113" i="4" s="1"/>
  <c r="O2113" i="4" a="1"/>
  <c r="O2113" i="4" s="1"/>
  <c r="L2101" i="4" a="1"/>
  <c r="L2101" i="4" s="1"/>
  <c r="O2101" i="4" a="1"/>
  <c r="O2101" i="4" s="1"/>
  <c r="L2089" i="4" a="1"/>
  <c r="L2089" i="4" s="1"/>
  <c r="O2089" i="4" a="1"/>
  <c r="O2089" i="4" s="1"/>
  <c r="L2077" i="4" a="1"/>
  <c r="L2077" i="4" s="1"/>
  <c r="O2077" i="4" a="1"/>
  <c r="O2077" i="4" s="1"/>
  <c r="L2065" i="4" a="1"/>
  <c r="L2065" i="4" s="1"/>
  <c r="O2065" i="4" a="1"/>
  <c r="O2065" i="4" s="1"/>
  <c r="L2053" i="4" a="1"/>
  <c r="L2053" i="4" s="1"/>
  <c r="O2053" i="4" a="1"/>
  <c r="O2053" i="4" s="1"/>
  <c r="L2041" i="4" a="1"/>
  <c r="L2041" i="4" s="1"/>
  <c r="O2041" i="4" a="1"/>
  <c r="O2041" i="4" s="1"/>
  <c r="L2029" i="4" a="1"/>
  <c r="L2029" i="4" s="1"/>
  <c r="O2029" i="4" a="1"/>
  <c r="O2029" i="4" s="1"/>
  <c r="L2017" i="4" a="1"/>
  <c r="L2017" i="4" s="1"/>
  <c r="O2017" i="4" a="1"/>
  <c r="O2017" i="4" s="1"/>
  <c r="L2005" i="4" a="1"/>
  <c r="L2005" i="4" s="1"/>
  <c r="O2005" i="4" a="1"/>
  <c r="O2005" i="4" s="1"/>
  <c r="L1993" i="4" a="1"/>
  <c r="L1993" i="4" s="1"/>
  <c r="O1993" i="4" a="1"/>
  <c r="O1993" i="4" s="1"/>
  <c r="L1981" i="4" a="1"/>
  <c r="L1981" i="4" s="1"/>
  <c r="O1981" i="4" a="1"/>
  <c r="O1981" i="4" s="1"/>
  <c r="L1969" i="4" a="1"/>
  <c r="L1969" i="4" s="1"/>
  <c r="O1969" i="4" a="1"/>
  <c r="O1969" i="4" s="1"/>
  <c r="L1957" i="4" a="1"/>
  <c r="L1957" i="4" s="1"/>
  <c r="O1957" i="4" a="1"/>
  <c r="O1957" i="4" s="1"/>
  <c r="L1945" i="4" a="1"/>
  <c r="L1945" i="4" s="1"/>
  <c r="O1945" i="4" a="1"/>
  <c r="O1945" i="4" s="1"/>
  <c r="L1933" i="4" a="1"/>
  <c r="L1933" i="4" s="1"/>
  <c r="O1933" i="4" a="1"/>
  <c r="O1933" i="4" s="1"/>
  <c r="L1921" i="4" a="1"/>
  <c r="L1921" i="4" s="1"/>
  <c r="O1921" i="4" a="1"/>
  <c r="O1921" i="4" s="1"/>
  <c r="L1909" i="4" a="1"/>
  <c r="L1909" i="4" s="1"/>
  <c r="O1909" i="4" a="1"/>
  <c r="O1909" i="4" s="1"/>
  <c r="L1897" i="4" a="1"/>
  <c r="L1897" i="4" s="1"/>
  <c r="O1897" i="4" a="1"/>
  <c r="O1897" i="4" s="1"/>
  <c r="L1885" i="4" a="1"/>
  <c r="L1885" i="4" s="1"/>
  <c r="O1885" i="4" a="1"/>
  <c r="O1885" i="4" s="1"/>
  <c r="L1873" i="4" a="1"/>
  <c r="L1873" i="4" s="1"/>
  <c r="O1873" i="4" a="1"/>
  <c r="O1873" i="4" s="1"/>
  <c r="L1861" i="4" a="1"/>
  <c r="L1861" i="4" s="1"/>
  <c r="O1861" i="4" a="1"/>
  <c r="O1861" i="4" s="1"/>
  <c r="L1849" i="4" a="1"/>
  <c r="L1849" i="4" s="1"/>
  <c r="O1849" i="4" a="1"/>
  <c r="O1849" i="4" s="1"/>
  <c r="L1837" i="4" a="1"/>
  <c r="L1837" i="4" s="1"/>
  <c r="O1837" i="4" a="1"/>
  <c r="O1837" i="4" s="1"/>
  <c r="L1825" i="4" a="1"/>
  <c r="L1825" i="4" s="1"/>
  <c r="O1825" i="4" a="1"/>
  <c r="O1825" i="4" s="1"/>
  <c r="L1813" i="4" a="1"/>
  <c r="L1813" i="4" s="1"/>
  <c r="O1813" i="4" a="1"/>
  <c r="O1813" i="4" s="1"/>
  <c r="L1801" i="4" a="1"/>
  <c r="L1801" i="4" s="1"/>
  <c r="O1801" i="4" a="1"/>
  <c r="O1801" i="4" s="1"/>
  <c r="L1789" i="4" a="1"/>
  <c r="L1789" i="4" s="1"/>
  <c r="O1789" i="4" a="1"/>
  <c r="O1789" i="4" s="1"/>
  <c r="L1777" i="4" a="1"/>
  <c r="L1777" i="4" s="1"/>
  <c r="O1777" i="4" a="1"/>
  <c r="O1777" i="4" s="1"/>
  <c r="L1765" i="4" a="1"/>
  <c r="L1765" i="4" s="1"/>
  <c r="O1765" i="4" a="1"/>
  <c r="O1765" i="4" s="1"/>
  <c r="L1753" i="4" a="1"/>
  <c r="L1753" i="4" s="1"/>
  <c r="O1753" i="4" a="1"/>
  <c r="O1753" i="4" s="1"/>
  <c r="L1741" i="4" a="1"/>
  <c r="L1741" i="4" s="1"/>
  <c r="O1741" i="4" a="1"/>
  <c r="O1741" i="4" s="1"/>
  <c r="L1729" i="4" a="1"/>
  <c r="L1729" i="4" s="1"/>
  <c r="O1729" i="4" a="1"/>
  <c r="O1729" i="4" s="1"/>
  <c r="L1717" i="4" a="1"/>
  <c r="L1717" i="4" s="1"/>
  <c r="O1717" i="4" a="1"/>
  <c r="O1717" i="4" s="1"/>
  <c r="L1705" i="4" a="1"/>
  <c r="L1705" i="4" s="1"/>
  <c r="O1705" i="4" a="1"/>
  <c r="O1705" i="4" s="1"/>
  <c r="L1693" i="4" a="1"/>
  <c r="L1693" i="4" s="1"/>
  <c r="O1693" i="4" a="1"/>
  <c r="O1693" i="4" s="1"/>
  <c r="L1681" i="4" a="1"/>
  <c r="L1681" i="4" s="1"/>
  <c r="O1681" i="4" a="1"/>
  <c r="O1681" i="4" s="1"/>
  <c r="L1669" i="4" a="1"/>
  <c r="L1669" i="4" s="1"/>
  <c r="O1669" i="4" a="1"/>
  <c r="O1669" i="4" s="1"/>
  <c r="L1657" i="4" a="1"/>
  <c r="L1657" i="4" s="1"/>
  <c r="O1657" i="4" a="1"/>
  <c r="O1657" i="4" s="1"/>
  <c r="L1645" i="4" a="1"/>
  <c r="L1645" i="4" s="1"/>
  <c r="O1645" i="4" a="1"/>
  <c r="O1645" i="4" s="1"/>
  <c r="L1633" i="4" a="1"/>
  <c r="L1633" i="4" s="1"/>
  <c r="O1633" i="4" a="1"/>
  <c r="O1633" i="4" s="1"/>
  <c r="L1931" i="4" a="1"/>
  <c r="L1931" i="4" s="1"/>
  <c r="O1931" i="4" a="1"/>
  <c r="O1931" i="4" s="1"/>
  <c r="L1919" i="4" a="1"/>
  <c r="L1919" i="4" s="1"/>
  <c r="O1919" i="4" a="1"/>
  <c r="O1919" i="4" s="1"/>
  <c r="L1907" i="4" a="1"/>
  <c r="L1907" i="4" s="1"/>
  <c r="O1907" i="4" a="1"/>
  <c r="O1907" i="4" s="1"/>
  <c r="L1895" i="4" a="1"/>
  <c r="L1895" i="4" s="1"/>
  <c r="O1895" i="4" a="1"/>
  <c r="O1895" i="4" s="1"/>
  <c r="L1883" i="4" a="1"/>
  <c r="L1883" i="4" s="1"/>
  <c r="O1883" i="4" a="1"/>
  <c r="O1883" i="4" s="1"/>
  <c r="L1871" i="4" a="1"/>
  <c r="L1871" i="4" s="1"/>
  <c r="O1871" i="4" a="1"/>
  <c r="O1871" i="4" s="1"/>
  <c r="L1859" i="4" a="1"/>
  <c r="L1859" i="4" s="1"/>
  <c r="O1859" i="4" a="1"/>
  <c r="O1859" i="4" s="1"/>
  <c r="L1847" i="4" a="1"/>
  <c r="L1847" i="4" s="1"/>
  <c r="O1847" i="4" a="1"/>
  <c r="O1847" i="4" s="1"/>
  <c r="L1835" i="4" a="1"/>
  <c r="L1835" i="4" s="1"/>
  <c r="O1835" i="4" a="1"/>
  <c r="O1835" i="4" s="1"/>
  <c r="L1823" i="4" a="1"/>
  <c r="L1823" i="4" s="1"/>
  <c r="O1823" i="4" a="1"/>
  <c r="O1823" i="4" s="1"/>
  <c r="L1811" i="4" a="1"/>
  <c r="L1811" i="4" s="1"/>
  <c r="O1811" i="4" a="1"/>
  <c r="O1811" i="4" s="1"/>
  <c r="L1799" i="4" a="1"/>
  <c r="L1799" i="4" s="1"/>
  <c r="O1799" i="4" a="1"/>
  <c r="O1799" i="4" s="1"/>
  <c r="L1787" i="4" a="1"/>
  <c r="L1787" i="4" s="1"/>
  <c r="O1787" i="4" a="1"/>
  <c r="O1787" i="4" s="1"/>
  <c r="L1775" i="4" a="1"/>
  <c r="L1775" i="4" s="1"/>
  <c r="O1775" i="4" a="1"/>
  <c r="O1775" i="4" s="1"/>
  <c r="L1763" i="4" a="1"/>
  <c r="L1763" i="4" s="1"/>
  <c r="O1763" i="4" a="1"/>
  <c r="O1763" i="4" s="1"/>
  <c r="L1751" i="4" a="1"/>
  <c r="L1751" i="4" s="1"/>
  <c r="O1751" i="4" a="1"/>
  <c r="O1751" i="4" s="1"/>
  <c r="L1739" i="4" a="1"/>
  <c r="L1739" i="4" s="1"/>
  <c r="O1739" i="4" a="1"/>
  <c r="O1739" i="4" s="1"/>
  <c r="L1727" i="4" a="1"/>
  <c r="L1727" i="4" s="1"/>
  <c r="O1727" i="4" a="1"/>
  <c r="O1727" i="4" s="1"/>
  <c r="L1715" i="4" a="1"/>
  <c r="L1715" i="4" s="1"/>
  <c r="O1715" i="4" a="1"/>
  <c r="O1715" i="4" s="1"/>
  <c r="L1703" i="4" a="1"/>
  <c r="L1703" i="4" s="1"/>
  <c r="O1703" i="4" a="1"/>
  <c r="O1703" i="4" s="1"/>
  <c r="L1691" i="4" a="1"/>
  <c r="L1691" i="4" s="1"/>
  <c r="O1691" i="4" a="1"/>
  <c r="O1691" i="4" s="1"/>
  <c r="L1679" i="4" a="1"/>
  <c r="L1679" i="4" s="1"/>
  <c r="O1679" i="4" a="1"/>
  <c r="O1679" i="4" s="1"/>
  <c r="L1667" i="4" a="1"/>
  <c r="L1667" i="4" s="1"/>
  <c r="O1667" i="4" a="1"/>
  <c r="O1667" i="4" s="1"/>
  <c r="L1655" i="4" a="1"/>
  <c r="L1655" i="4" s="1"/>
  <c r="O1655" i="4" a="1"/>
  <c r="O1655" i="4" s="1"/>
  <c r="L1643" i="4" a="1"/>
  <c r="L1643" i="4" s="1"/>
  <c r="O1643" i="4" a="1"/>
  <c r="O1643" i="4" s="1"/>
  <c r="L1631" i="4" a="1"/>
  <c r="L1631" i="4" s="1"/>
  <c r="O1631" i="4" a="1"/>
  <c r="O1631" i="4" s="1"/>
  <c r="L1619" i="4" a="1"/>
  <c r="L1619" i="4" s="1"/>
  <c r="O1619" i="4" a="1"/>
  <c r="O1619" i="4" s="1"/>
  <c r="L1607" i="4" a="1"/>
  <c r="L1607" i="4" s="1"/>
  <c r="O1607" i="4" a="1"/>
  <c r="O1607" i="4" s="1"/>
  <c r="L1595" i="4" a="1"/>
  <c r="L1595" i="4" s="1"/>
  <c r="O1595" i="4" a="1"/>
  <c r="O1595" i="4" s="1"/>
  <c r="L1583" i="4" a="1"/>
  <c r="L1583" i="4" s="1"/>
  <c r="O1583" i="4" a="1"/>
  <c r="O1583" i="4" s="1"/>
  <c r="L1571" i="4" a="1"/>
  <c r="L1571" i="4" s="1"/>
  <c r="O1571" i="4" a="1"/>
  <c r="O1571" i="4" s="1"/>
  <c r="L1559" i="4" a="1"/>
  <c r="L1559" i="4" s="1"/>
  <c r="O1559" i="4" a="1"/>
  <c r="O1559" i="4" s="1"/>
  <c r="L1547" i="4" a="1"/>
  <c r="L1547" i="4" s="1"/>
  <c r="O1547" i="4" a="1"/>
  <c r="O1547" i="4" s="1"/>
  <c r="L1535" i="4" a="1"/>
  <c r="L1535" i="4" s="1"/>
  <c r="O1535" i="4" a="1"/>
  <c r="O1535" i="4" s="1"/>
  <c r="L1523" i="4" a="1"/>
  <c r="L1523" i="4" s="1"/>
  <c r="O1523" i="4" a="1"/>
  <c r="O1523" i="4" s="1"/>
  <c r="L1511" i="4" a="1"/>
  <c r="L1511" i="4" s="1"/>
  <c r="O1511" i="4" a="1"/>
  <c r="O1511" i="4" s="1"/>
  <c r="L1499" i="4" a="1"/>
  <c r="L1499" i="4" s="1"/>
  <c r="O1499" i="4" a="1"/>
  <c r="O1499" i="4" s="1"/>
  <c r="L1487" i="4" a="1"/>
  <c r="L1487" i="4" s="1"/>
  <c r="O1487" i="4" a="1"/>
  <c r="O1487" i="4" s="1"/>
  <c r="L1475" i="4" a="1"/>
  <c r="L1475" i="4" s="1"/>
  <c r="O1475" i="4" a="1"/>
  <c r="O1475" i="4" s="1"/>
  <c r="L1463" i="4" a="1"/>
  <c r="L1463" i="4" s="1"/>
  <c r="O1463" i="4" a="1"/>
  <c r="O1463" i="4" s="1"/>
  <c r="L1451" i="4" a="1"/>
  <c r="L1451" i="4" s="1"/>
  <c r="O1451" i="4" a="1"/>
  <c r="O1451" i="4" s="1"/>
  <c r="L1439" i="4" a="1"/>
  <c r="L1439" i="4" s="1"/>
  <c r="O1439" i="4" a="1"/>
  <c r="O1439" i="4" s="1"/>
  <c r="L1427" i="4" a="1"/>
  <c r="L1427" i="4" s="1"/>
  <c r="O1427" i="4" a="1"/>
  <c r="O1427" i="4" s="1"/>
  <c r="L1415" i="4" a="1"/>
  <c r="L1415" i="4" s="1"/>
  <c r="O1415" i="4" a="1"/>
  <c r="O1415" i="4" s="1"/>
  <c r="L1403" i="4" a="1"/>
  <c r="L1403" i="4" s="1"/>
  <c r="O1403" i="4" a="1"/>
  <c r="O1403" i="4" s="1"/>
  <c r="L1391" i="4" a="1"/>
  <c r="L1391" i="4" s="1"/>
  <c r="O1391" i="4" a="1"/>
  <c r="O1391" i="4" s="1"/>
  <c r="L1379" i="4" a="1"/>
  <c r="L1379" i="4" s="1"/>
  <c r="O1379" i="4" a="1"/>
  <c r="O1379" i="4" s="1"/>
  <c r="L1367" i="4" a="1"/>
  <c r="L1367" i="4" s="1"/>
  <c r="O1367" i="4" a="1"/>
  <c r="O1367" i="4" s="1"/>
  <c r="L1355" i="4" a="1"/>
  <c r="L1355" i="4" s="1"/>
  <c r="O1355" i="4" a="1"/>
  <c r="O1355" i="4" s="1"/>
  <c r="L1343" i="4" a="1"/>
  <c r="L1343" i="4" s="1"/>
  <c r="O1343" i="4" a="1"/>
  <c r="O1343" i="4" s="1"/>
  <c r="L1331" i="4" a="1"/>
  <c r="L1331" i="4" s="1"/>
  <c r="O1331" i="4" a="1"/>
  <c r="O1331" i="4" s="1"/>
  <c r="L1319" i="4" a="1"/>
  <c r="L1319" i="4" s="1"/>
  <c r="O1319" i="4" a="1"/>
  <c r="O1319" i="4" s="1"/>
  <c r="L1307" i="4" a="1"/>
  <c r="L1307" i="4" s="1"/>
  <c r="O1307" i="4" a="1"/>
  <c r="O1307" i="4" s="1"/>
  <c r="L1295" i="4" a="1"/>
  <c r="L1295" i="4" s="1"/>
  <c r="O1295" i="4" a="1"/>
  <c r="O1295" i="4" s="1"/>
  <c r="L1283" i="4" a="1"/>
  <c r="L1283" i="4" s="1"/>
  <c r="O1283" i="4" a="1"/>
  <c r="O1283" i="4" s="1"/>
  <c r="L1271" i="4" a="1"/>
  <c r="L1271" i="4" s="1"/>
  <c r="O1271" i="4" a="1"/>
  <c r="O1271" i="4" s="1"/>
  <c r="L1259" i="4" a="1"/>
  <c r="L1259" i="4" s="1"/>
  <c r="O1259" i="4" a="1"/>
  <c r="O1259" i="4" s="1"/>
  <c r="L1247" i="4" a="1"/>
  <c r="L1247" i="4" s="1"/>
  <c r="O1247" i="4" a="1"/>
  <c r="O1247" i="4" s="1"/>
  <c r="L1235" i="4" a="1"/>
  <c r="L1235" i="4" s="1"/>
  <c r="O1235" i="4" a="1"/>
  <c r="O1235" i="4" s="1"/>
  <c r="L1223" i="4" a="1"/>
  <c r="L1223" i="4" s="1"/>
  <c r="O1223" i="4" a="1"/>
  <c r="O1223" i="4" s="1"/>
  <c r="L1211" i="4" a="1"/>
  <c r="L1211" i="4" s="1"/>
  <c r="O1211" i="4" a="1"/>
  <c r="O1211" i="4" s="1"/>
  <c r="L1199" i="4" a="1"/>
  <c r="L1199" i="4" s="1"/>
  <c r="O1199" i="4" a="1"/>
  <c r="O1199" i="4" s="1"/>
  <c r="L1187" i="4" a="1"/>
  <c r="L1187" i="4" s="1"/>
  <c r="O1187" i="4" a="1"/>
  <c r="O1187" i="4" s="1"/>
  <c r="L1175" i="4" a="1"/>
  <c r="L1175" i="4" s="1"/>
  <c r="O1175" i="4" a="1"/>
  <c r="O1175" i="4" s="1"/>
  <c r="L1163" i="4" a="1"/>
  <c r="L1163" i="4" s="1"/>
  <c r="O1163" i="4" a="1"/>
  <c r="O1163" i="4" s="1"/>
  <c r="L1151" i="4" a="1"/>
  <c r="L1151" i="4" s="1"/>
  <c r="O1151" i="4" a="1"/>
  <c r="O1151" i="4" s="1"/>
  <c r="L1139" i="4" a="1"/>
  <c r="L1139" i="4" s="1"/>
  <c r="O1139" i="4" a="1"/>
  <c r="O1139" i="4" s="1"/>
  <c r="L1127" i="4" a="1"/>
  <c r="L1127" i="4" s="1"/>
  <c r="O1127" i="4" a="1"/>
  <c r="O1127" i="4" s="1"/>
  <c r="L1115" i="4" a="1"/>
  <c r="L1115" i="4" s="1"/>
  <c r="O1115" i="4" a="1"/>
  <c r="O1115" i="4" s="1"/>
  <c r="L1103" i="4" a="1"/>
  <c r="L1103" i="4" s="1"/>
  <c r="O1103" i="4" a="1"/>
  <c r="O1103" i="4" s="1"/>
  <c r="L1091" i="4" a="1"/>
  <c r="L1091" i="4" s="1"/>
  <c r="O1091" i="4" a="1"/>
  <c r="O1091" i="4" s="1"/>
  <c r="O1079" i="4" a="1"/>
  <c r="O1079" i="4" s="1"/>
  <c r="M1079" i="4" a="1"/>
  <c r="M1079" i="4" s="1"/>
  <c r="N1079" i="4" s="1" a="1"/>
  <c r="N1079" i="4" s="1"/>
  <c r="M4968" i="4" a="1"/>
  <c r="M4968" i="4" s="1"/>
  <c r="N4968" i="4" s="1" a="1"/>
  <c r="N4968" i="4" s="1"/>
  <c r="P4968" i="4" s="1"/>
  <c r="Q4968" i="4" s="1"/>
  <c r="O1067" i="4" a="1"/>
  <c r="O1067" i="4" s="1"/>
  <c r="M1067" i="4" a="1"/>
  <c r="M1067" i="4" s="1"/>
  <c r="N1067" i="4" s="1" a="1"/>
  <c r="N1067" i="4" s="1"/>
  <c r="M4924" i="4" a="1"/>
  <c r="M4924" i="4" s="1"/>
  <c r="N4924" i="4" s="1" a="1"/>
  <c r="N4924" i="4" s="1"/>
  <c r="M4925" i="4" a="1"/>
  <c r="M4925" i="4" s="1"/>
  <c r="N4925" i="4" s="1" a="1"/>
  <c r="N4925" i="4" s="1"/>
  <c r="M4926" i="4" a="1"/>
  <c r="M4926" i="4" s="1"/>
  <c r="N4926" i="4" s="1" a="1"/>
  <c r="N4926" i="4" s="1"/>
  <c r="M4927" i="4" a="1"/>
  <c r="M4927" i="4" s="1"/>
  <c r="N4927" i="4" s="1" a="1"/>
  <c r="N4927" i="4" s="1"/>
  <c r="O1055" i="4" a="1"/>
  <c r="O1055" i="4" s="1"/>
  <c r="M1055" i="4" a="1"/>
  <c r="M1055" i="4" s="1"/>
  <c r="N1055" i="4" s="1" a="1"/>
  <c r="N1055" i="4" s="1"/>
  <c r="M4873" i="4" a="1"/>
  <c r="M4873" i="4" s="1"/>
  <c r="N4873" i="4" s="1" a="1"/>
  <c r="N4873" i="4" s="1"/>
  <c r="P4873" i="4" s="1"/>
  <c r="L1043" i="4" a="1"/>
  <c r="L1043" i="4" s="1"/>
  <c r="O1043" i="4" a="1"/>
  <c r="O1043" i="4" s="1"/>
  <c r="P1043" i="4" s="1"/>
  <c r="O1031" i="4" a="1"/>
  <c r="O1031" i="4" s="1"/>
  <c r="M1031" i="4" a="1"/>
  <c r="M1031" i="4" s="1"/>
  <c r="N1031" i="4" s="1" a="1"/>
  <c r="N1031" i="4" s="1"/>
  <c r="M1032" i="4" a="1"/>
  <c r="M1032" i="4" s="1"/>
  <c r="N1032" i="4" s="1" a="1"/>
  <c r="N1032" i="4" s="1"/>
  <c r="M1033" i="4" a="1"/>
  <c r="M1033" i="4" s="1"/>
  <c r="N1033" i="4" s="1" a="1"/>
  <c r="N1033" i="4" s="1"/>
  <c r="M1034" i="4" a="1"/>
  <c r="M1034" i="4" s="1"/>
  <c r="N1034" i="4" s="1" a="1"/>
  <c r="N1034" i="4" s="1"/>
  <c r="M1035" i="4" a="1"/>
  <c r="M1035" i="4" s="1"/>
  <c r="N1035" i="4" s="1" a="1"/>
  <c r="N1035" i="4" s="1"/>
  <c r="M4788" i="4" a="1"/>
  <c r="M4788" i="4" s="1"/>
  <c r="N4788" i="4" s="1" a="1"/>
  <c r="N4788" i="4" s="1"/>
  <c r="M4789" i="4" a="1"/>
  <c r="M4789" i="4" s="1"/>
  <c r="N4789" i="4" s="1" a="1"/>
  <c r="N4789" i="4" s="1"/>
  <c r="M4798" i="4" a="1"/>
  <c r="M4798" i="4" s="1"/>
  <c r="N4798" i="4" s="1" a="1"/>
  <c r="N4798" i="4" s="1"/>
  <c r="M4783" i="4" a="1"/>
  <c r="M4783" i="4" s="1"/>
  <c r="N4783" i="4" s="1" a="1"/>
  <c r="N4783" i="4" s="1"/>
  <c r="M4792" i="4" a="1"/>
  <c r="M4792" i="4" s="1"/>
  <c r="N4792" i="4" s="1" a="1"/>
  <c r="N4792" i="4" s="1"/>
  <c r="M4809" i="4" a="1"/>
  <c r="M4809" i="4" s="1"/>
  <c r="N4809" i="4" s="1" a="1"/>
  <c r="N4809" i="4" s="1"/>
  <c r="M4795" i="4" a="1"/>
  <c r="M4795" i="4" s="1"/>
  <c r="N4795" i="4" s="1" a="1"/>
  <c r="N4795" i="4" s="1"/>
  <c r="M4803" i="4" a="1"/>
  <c r="M4803" i="4" s="1"/>
  <c r="N4803" i="4" s="1" a="1"/>
  <c r="N4803" i="4" s="1"/>
  <c r="M4786" i="4" a="1"/>
  <c r="M4786" i="4" s="1"/>
  <c r="N4786" i="4" s="1" a="1"/>
  <c r="N4786" i="4" s="1"/>
  <c r="M4812" i="4" a="1"/>
  <c r="M4812" i="4" s="1"/>
  <c r="N4812" i="4" s="1" a="1"/>
  <c r="N4812" i="4" s="1"/>
  <c r="P4812" i="4" s="1"/>
  <c r="M4793" i="4" a="1"/>
  <c r="M4793" i="4" s="1"/>
  <c r="N4793" i="4" s="1" a="1"/>
  <c r="N4793" i="4" s="1"/>
  <c r="M4805" i="4" a="1"/>
  <c r="M4805" i="4" s="1"/>
  <c r="N4805" i="4" s="1" a="1"/>
  <c r="N4805" i="4" s="1"/>
  <c r="M4794" i="4" a="1"/>
  <c r="M4794" i="4" s="1"/>
  <c r="N4794" i="4" s="1" a="1"/>
  <c r="N4794" i="4" s="1"/>
  <c r="M4806" i="4" a="1"/>
  <c r="M4806" i="4" s="1"/>
  <c r="N4806" i="4" s="1" a="1"/>
  <c r="N4806" i="4" s="1"/>
  <c r="M4816" i="4" a="1"/>
  <c r="M4816" i="4" s="1"/>
  <c r="N4816" i="4" s="1" a="1"/>
  <c r="N4816" i="4" s="1"/>
  <c r="M4807" i="4" a="1"/>
  <c r="M4807" i="4" s="1"/>
  <c r="N4807" i="4" s="1" a="1"/>
  <c r="N4807" i="4" s="1"/>
  <c r="M4782" i="4" a="1"/>
  <c r="M4782" i="4" s="1"/>
  <c r="N4782" i="4" s="1" a="1"/>
  <c r="N4782" i="4" s="1"/>
  <c r="M4796" i="4" a="1"/>
  <c r="M4796" i="4" s="1"/>
  <c r="N4796" i="4" s="1" a="1"/>
  <c r="N4796" i="4" s="1"/>
  <c r="M4797" i="4" a="1"/>
  <c r="M4797" i="4" s="1"/>
  <c r="N4797" i="4" s="1" a="1"/>
  <c r="N4797" i="4" s="1"/>
  <c r="M4808" i="4" a="1"/>
  <c r="M4808" i="4" s="1"/>
  <c r="N4808" i="4" s="1" a="1"/>
  <c r="N4808" i="4" s="1"/>
  <c r="M4810" i="4" a="1"/>
  <c r="M4810" i="4" s="1"/>
  <c r="N4810" i="4" s="1" a="1"/>
  <c r="N4810" i="4" s="1"/>
  <c r="M4784" i="4" a="1"/>
  <c r="M4784" i="4" s="1"/>
  <c r="N4784" i="4" s="1" a="1"/>
  <c r="N4784" i="4" s="1"/>
  <c r="M4785" i="4" a="1"/>
  <c r="M4785" i="4" s="1"/>
  <c r="N4785" i="4" s="1" a="1"/>
  <c r="N4785" i="4" s="1"/>
  <c r="M4799" i="4" a="1"/>
  <c r="M4799" i="4" s="1"/>
  <c r="N4799" i="4" s="1" a="1"/>
  <c r="N4799" i="4" s="1"/>
  <c r="P4799" i="4" s="1"/>
  <c r="M4811" i="4" a="1"/>
  <c r="M4811" i="4" s="1"/>
  <c r="N4811" i="4" s="1" a="1"/>
  <c r="N4811" i="4" s="1"/>
  <c r="P4811" i="4" s="1"/>
  <c r="M4800" i="4" a="1"/>
  <c r="M4800" i="4" s="1"/>
  <c r="N4800" i="4" s="1" a="1"/>
  <c r="N4800" i="4" s="1"/>
  <c r="P4800" i="4" s="1"/>
  <c r="M4787" i="4" a="1"/>
  <c r="M4787" i="4" s="1"/>
  <c r="N4787" i="4" s="1" a="1"/>
  <c r="N4787" i="4" s="1"/>
  <c r="M4801" i="4" a="1"/>
  <c r="M4801" i="4" s="1"/>
  <c r="N4801" i="4" s="1" a="1"/>
  <c r="N4801" i="4" s="1"/>
  <c r="M4813" i="4" a="1"/>
  <c r="M4813" i="4" s="1"/>
  <c r="N4813" i="4" s="1" a="1"/>
  <c r="N4813" i="4" s="1"/>
  <c r="M4790" i="4" a="1"/>
  <c r="M4790" i="4" s="1"/>
  <c r="N4790" i="4" s="1" a="1"/>
  <c r="N4790" i="4" s="1"/>
  <c r="M4802" i="4" a="1"/>
  <c r="M4802" i="4" s="1"/>
  <c r="N4802" i="4" s="1" a="1"/>
  <c r="N4802" i="4" s="1"/>
  <c r="M4814" i="4" a="1"/>
  <c r="M4814" i="4" s="1"/>
  <c r="N4814" i="4" s="1" a="1"/>
  <c r="N4814" i="4" s="1"/>
  <c r="M4791" i="4" a="1"/>
  <c r="M4791" i="4" s="1"/>
  <c r="N4791" i="4" s="1" a="1"/>
  <c r="N4791" i="4" s="1"/>
  <c r="M4804" i="4" a="1"/>
  <c r="M4804" i="4" s="1"/>
  <c r="N4804" i="4" s="1" a="1"/>
  <c r="N4804" i="4" s="1"/>
  <c r="M4815" i="4" a="1"/>
  <c r="M4815" i="4" s="1"/>
  <c r="N4815" i="4" s="1" a="1"/>
  <c r="N4815" i="4" s="1"/>
  <c r="L1019" i="4" a="1"/>
  <c r="L1019" i="4" s="1"/>
  <c r="O1019" i="4" a="1"/>
  <c r="O1019" i="4" s="1"/>
  <c r="O1007" i="4" a="1"/>
  <c r="O1007" i="4" s="1"/>
  <c r="M1007" i="4" a="1"/>
  <c r="M1007" i="4" s="1"/>
  <c r="N1007" i="4" s="1" a="1"/>
  <c r="N1007" i="4" s="1"/>
  <c r="M1008" i="4" a="1"/>
  <c r="M1008" i="4" s="1"/>
  <c r="N1008" i="4" s="1" a="1"/>
  <c r="N1008" i="4" s="1"/>
  <c r="M1009" i="4" a="1"/>
  <c r="M1009" i="4" s="1"/>
  <c r="N1009" i="4" s="1" a="1"/>
  <c r="N1009" i="4" s="1"/>
  <c r="M4712" i="4" a="1"/>
  <c r="M4712" i="4" s="1"/>
  <c r="N4712" i="4" s="1" a="1"/>
  <c r="N4712" i="4" s="1"/>
  <c r="M4713" i="4" a="1"/>
  <c r="M4713" i="4" s="1"/>
  <c r="N4713" i="4" s="1" a="1"/>
  <c r="N4713" i="4" s="1"/>
  <c r="M4715" i="4" a="1"/>
  <c r="M4715" i="4" s="1"/>
  <c r="N4715" i="4" s="1" a="1"/>
  <c r="N4715" i="4" s="1"/>
  <c r="M4718" i="4" a="1"/>
  <c r="M4718" i="4" s="1"/>
  <c r="N4718" i="4" s="1" a="1"/>
  <c r="N4718" i="4" s="1"/>
  <c r="M4719" i="4" a="1"/>
  <c r="M4719" i="4" s="1"/>
  <c r="N4719" i="4" s="1" a="1"/>
  <c r="N4719" i="4" s="1"/>
  <c r="M4720" i="4" a="1"/>
  <c r="M4720" i="4" s="1"/>
  <c r="N4720" i="4" s="1" a="1"/>
  <c r="N4720" i="4" s="1"/>
  <c r="M4714" i="4" a="1"/>
  <c r="M4714" i="4" s="1"/>
  <c r="N4714" i="4" s="1" a="1"/>
  <c r="N4714" i="4" s="1"/>
  <c r="M4716" i="4" a="1"/>
  <c r="M4716" i="4" s="1"/>
  <c r="N4716" i="4" s="1" a="1"/>
  <c r="N4716" i="4" s="1"/>
  <c r="M4717" i="4" a="1"/>
  <c r="M4717" i="4" s="1"/>
  <c r="N4717" i="4" s="1" a="1"/>
  <c r="N4717" i="4" s="1"/>
  <c r="M4721" i="4" a="1"/>
  <c r="M4721" i="4" s="1"/>
  <c r="N4721" i="4" s="1" a="1"/>
  <c r="N4721" i="4" s="1"/>
  <c r="L995" i="4" a="1"/>
  <c r="L995" i="4" s="1"/>
  <c r="O995" i="4" a="1"/>
  <c r="O995" i="4" s="1"/>
  <c r="L983" i="4" a="1"/>
  <c r="L983" i="4" s="1"/>
  <c r="O983" i="4" a="1"/>
  <c r="O983" i="4" s="1"/>
  <c r="L971" i="4" a="1"/>
  <c r="L971" i="4" s="1"/>
  <c r="O971" i="4" a="1"/>
  <c r="O971" i="4" s="1"/>
  <c r="O959" i="4" a="1"/>
  <c r="O959" i="4" s="1"/>
  <c r="M959" i="4" a="1"/>
  <c r="M959" i="4" s="1"/>
  <c r="N959" i="4" s="1" a="1"/>
  <c r="N959" i="4" s="1"/>
  <c r="M4559" i="4" a="1"/>
  <c r="M4559" i="4" s="1"/>
  <c r="N4559" i="4" s="1" a="1"/>
  <c r="N4559" i="4" s="1"/>
  <c r="P4559" i="4" s="1"/>
  <c r="M4556" i="4" a="1"/>
  <c r="M4556" i="4" s="1"/>
  <c r="N4556" i="4" s="1" a="1"/>
  <c r="N4556" i="4" s="1"/>
  <c r="M4557" i="4" a="1"/>
  <c r="M4557" i="4" s="1"/>
  <c r="N4557" i="4" s="1" a="1"/>
  <c r="N4557" i="4" s="1"/>
  <c r="M4558" i="4" a="1"/>
  <c r="M4558" i="4" s="1"/>
  <c r="N4558" i="4" s="1" a="1"/>
  <c r="N4558" i="4" s="1"/>
  <c r="O947" i="4" a="1"/>
  <c r="O947" i="4" s="1"/>
  <c r="M949" i="4" a="1"/>
  <c r="M949" i="4" s="1"/>
  <c r="N949" i="4" s="1" a="1"/>
  <c r="N949" i="4" s="1"/>
  <c r="M947" i="4" a="1"/>
  <c r="M947" i="4" s="1"/>
  <c r="N947" i="4" s="1" a="1"/>
  <c r="N947" i="4" s="1"/>
  <c r="M948" i="4" a="1"/>
  <c r="M948" i="4" s="1"/>
  <c r="N948" i="4" s="1" a="1"/>
  <c r="N948" i="4" s="1"/>
  <c r="M4509" i="4" a="1"/>
  <c r="M4509" i="4" s="1"/>
  <c r="N4509" i="4" s="1" a="1"/>
  <c r="N4509" i="4" s="1"/>
  <c r="M4517" i="4" a="1"/>
  <c r="M4517" i="4" s="1"/>
  <c r="N4517" i="4" s="1" a="1"/>
  <c r="N4517" i="4" s="1"/>
  <c r="M4510" i="4" a="1"/>
  <c r="M4510" i="4" s="1"/>
  <c r="N4510" i="4" s="1" a="1"/>
  <c r="N4510" i="4" s="1"/>
  <c r="M4502" i="4" a="1"/>
  <c r="M4502" i="4" s="1"/>
  <c r="N4502" i="4" s="1" a="1"/>
  <c r="N4502" i="4" s="1"/>
  <c r="M4503" i="4" a="1"/>
  <c r="M4503" i="4" s="1"/>
  <c r="N4503" i="4" s="1" a="1"/>
  <c r="N4503" i="4" s="1"/>
  <c r="M4511" i="4" a="1"/>
  <c r="M4511" i="4" s="1"/>
  <c r="N4511" i="4" s="1" a="1"/>
  <c r="N4511" i="4" s="1"/>
  <c r="P4511" i="4" s="1"/>
  <c r="M4504" i="4" a="1"/>
  <c r="M4504" i="4" s="1"/>
  <c r="N4504" i="4" s="1" a="1"/>
  <c r="N4504" i="4" s="1"/>
  <c r="M4505" i="4" a="1"/>
  <c r="M4505" i="4" s="1"/>
  <c r="N4505" i="4" s="1" a="1"/>
  <c r="N4505" i="4" s="1"/>
  <c r="M4512" i="4" a="1"/>
  <c r="M4512" i="4" s="1"/>
  <c r="N4512" i="4" s="1" a="1"/>
  <c r="N4512" i="4" s="1"/>
  <c r="M4506" i="4" a="1"/>
  <c r="M4506" i="4" s="1"/>
  <c r="N4506" i="4" s="1" a="1"/>
  <c r="N4506" i="4" s="1"/>
  <c r="M4513" i="4" a="1"/>
  <c r="M4513" i="4" s="1"/>
  <c r="N4513" i="4" s="1" a="1"/>
  <c r="N4513" i="4" s="1"/>
  <c r="M4514" i="4" a="1"/>
  <c r="M4514" i="4" s="1"/>
  <c r="N4514" i="4" s="1" a="1"/>
  <c r="N4514" i="4" s="1"/>
  <c r="M4507" i="4" a="1"/>
  <c r="M4507" i="4" s="1"/>
  <c r="N4507" i="4" s="1" a="1"/>
  <c r="N4507" i="4" s="1"/>
  <c r="M4515" i="4" a="1"/>
  <c r="M4515" i="4" s="1"/>
  <c r="N4515" i="4" s="1" a="1"/>
  <c r="N4515" i="4" s="1"/>
  <c r="M4508" i="4" a="1"/>
  <c r="M4508" i="4" s="1"/>
  <c r="N4508" i="4" s="1" a="1"/>
  <c r="N4508" i="4" s="1"/>
  <c r="M4516" i="4" a="1"/>
  <c r="M4516" i="4" s="1"/>
  <c r="N4516" i="4" s="1" a="1"/>
  <c r="N4516" i="4" s="1"/>
  <c r="L935" i="4" a="1"/>
  <c r="L935" i="4" s="1"/>
  <c r="O935" i="4" a="1"/>
  <c r="O935" i="4" s="1"/>
  <c r="P935" i="4" s="1"/>
  <c r="O923" i="4" a="1"/>
  <c r="O923" i="4" s="1"/>
  <c r="M923" i="4" a="1"/>
  <c r="M923" i="4" s="1"/>
  <c r="N923" i="4" s="1" a="1"/>
  <c r="N923" i="4" s="1"/>
  <c r="M924" i="4" a="1"/>
  <c r="M924" i="4" s="1"/>
  <c r="N924" i="4" s="1" a="1"/>
  <c r="N924" i="4" s="1"/>
  <c r="M925" i="4" a="1"/>
  <c r="M925" i="4" s="1"/>
  <c r="N925" i="4" s="1" a="1"/>
  <c r="N925" i="4" s="1"/>
  <c r="M4416" i="4" a="1"/>
  <c r="M4416" i="4" s="1"/>
  <c r="N4416" i="4" s="1" a="1"/>
  <c r="N4416" i="4" s="1"/>
  <c r="P4416" i="4" s="1"/>
  <c r="M4424" i="4" a="1"/>
  <c r="M4424" i="4" s="1"/>
  <c r="N4424" i="4" s="1" a="1"/>
  <c r="N4424" i="4" s="1"/>
  <c r="M4417" i="4" a="1"/>
  <c r="M4417" i="4" s="1"/>
  <c r="N4417" i="4" s="1" a="1"/>
  <c r="N4417" i="4" s="1"/>
  <c r="M4425" i="4" a="1"/>
  <c r="M4425" i="4" s="1"/>
  <c r="N4425" i="4" s="1" a="1"/>
  <c r="N4425" i="4" s="1"/>
  <c r="M4418" i="4" a="1"/>
  <c r="M4418" i="4" s="1"/>
  <c r="N4418" i="4" s="1" a="1"/>
  <c r="N4418" i="4" s="1"/>
  <c r="M4426" i="4" a="1"/>
  <c r="M4426" i="4" s="1"/>
  <c r="N4426" i="4" s="1" a="1"/>
  <c r="N4426" i="4" s="1"/>
  <c r="M4419" i="4" a="1"/>
  <c r="M4419" i="4" s="1"/>
  <c r="N4419" i="4" s="1" a="1"/>
  <c r="N4419" i="4" s="1"/>
  <c r="M4420" i="4" a="1"/>
  <c r="M4420" i="4" s="1"/>
  <c r="N4420" i="4" s="1" a="1"/>
  <c r="N4420" i="4" s="1"/>
  <c r="M4427" i="4" a="1"/>
  <c r="M4427" i="4" s="1"/>
  <c r="N4427" i="4" s="1" a="1"/>
  <c r="N4427" i="4" s="1"/>
  <c r="M4421" i="4" a="1"/>
  <c r="M4421" i="4" s="1"/>
  <c r="N4421" i="4" s="1" a="1"/>
  <c r="N4421" i="4" s="1"/>
  <c r="M4428" i="4" a="1"/>
  <c r="M4428" i="4" s="1"/>
  <c r="N4428" i="4" s="1" a="1"/>
  <c r="N4428" i="4" s="1"/>
  <c r="M4429" i="4" a="1"/>
  <c r="M4429" i="4" s="1"/>
  <c r="N4429" i="4" s="1" a="1"/>
  <c r="N4429" i="4" s="1"/>
  <c r="M4422" i="4" a="1"/>
  <c r="M4422" i="4" s="1"/>
  <c r="N4422" i="4" s="1" a="1"/>
  <c r="N4422" i="4" s="1"/>
  <c r="M4430" i="4" a="1"/>
  <c r="M4430" i="4" s="1"/>
  <c r="N4430" i="4" s="1" a="1"/>
  <c r="N4430" i="4" s="1"/>
  <c r="P4430" i="4" s="1"/>
  <c r="M4423" i="4" a="1"/>
  <c r="M4423" i="4" s="1"/>
  <c r="N4423" i="4" s="1" a="1"/>
  <c r="N4423" i="4" s="1"/>
  <c r="L911" i="4" a="1"/>
  <c r="L911" i="4" s="1"/>
  <c r="O911" i="4" a="1"/>
  <c r="O911" i="4" s="1"/>
  <c r="L899" i="4" a="1"/>
  <c r="L899" i="4" s="1"/>
  <c r="O899" i="4" a="1"/>
  <c r="O899" i="4" s="1"/>
  <c r="P899" i="4" s="1"/>
  <c r="L887" i="4" a="1"/>
  <c r="L887" i="4" s="1"/>
  <c r="O887" i="4" a="1"/>
  <c r="O887" i="4" s="1"/>
  <c r="L875" i="4" a="1"/>
  <c r="L875" i="4" s="1"/>
  <c r="O875" i="4" a="1"/>
  <c r="O875" i="4" s="1"/>
  <c r="L863" i="4" a="1"/>
  <c r="L863" i="4" s="1"/>
  <c r="O863" i="4" a="1"/>
  <c r="O863" i="4" s="1"/>
  <c r="L851" i="4" a="1"/>
  <c r="L851" i="4" s="1"/>
  <c r="O851" i="4" a="1"/>
  <c r="O851" i="4" s="1"/>
  <c r="L839" i="4" a="1"/>
  <c r="L839" i="4" s="1"/>
  <c r="O839" i="4" a="1"/>
  <c r="O839" i="4" s="1"/>
  <c r="P839" i="4" s="1"/>
  <c r="O827" i="4" a="1"/>
  <c r="O827" i="4" s="1"/>
  <c r="M827" i="4" a="1"/>
  <c r="M827" i="4" s="1"/>
  <c r="N827" i="4" s="1" a="1"/>
  <c r="N827" i="4" s="1"/>
  <c r="M828" i="4" a="1"/>
  <c r="M828" i="4" s="1"/>
  <c r="N828" i="4" s="1" a="1"/>
  <c r="N828" i="4" s="1"/>
  <c r="M829" i="4" a="1"/>
  <c r="M829" i="4" s="1"/>
  <c r="N829" i="4" s="1" a="1"/>
  <c r="N829" i="4" s="1"/>
  <c r="M4003" i="4" a="1"/>
  <c r="M4003" i="4" s="1"/>
  <c r="N4003" i="4" s="1" a="1"/>
  <c r="N4003" i="4" s="1"/>
  <c r="M3999" i="4" a="1"/>
  <c r="M3999" i="4" s="1"/>
  <c r="N3999" i="4" s="1" a="1"/>
  <c r="N3999" i="4" s="1"/>
  <c r="M4000" i="4" a="1"/>
  <c r="M4000" i="4" s="1"/>
  <c r="N4000" i="4" s="1" a="1"/>
  <c r="N4000" i="4" s="1"/>
  <c r="M4001" i="4" a="1"/>
  <c r="M4001" i="4" s="1"/>
  <c r="N4001" i="4" s="1" a="1"/>
  <c r="N4001" i="4" s="1"/>
  <c r="M4002" i="4" a="1"/>
  <c r="M4002" i="4" s="1"/>
  <c r="N4002" i="4" s="1" a="1"/>
  <c r="N4002" i="4" s="1"/>
  <c r="L815" i="4" a="1"/>
  <c r="L815" i="4" s="1"/>
  <c r="O815" i="4" a="1"/>
  <c r="O815" i="4" s="1"/>
  <c r="O803" i="4" a="1"/>
  <c r="O803" i="4" s="1"/>
  <c r="M803" i="4" a="1"/>
  <c r="M803" i="4" s="1"/>
  <c r="N803" i="4" s="1" a="1"/>
  <c r="N803" i="4" s="1"/>
  <c r="M3866" i="4" a="1"/>
  <c r="M3866" i="4" s="1"/>
  <c r="N3866" i="4" s="1" a="1"/>
  <c r="N3866" i="4" s="1"/>
  <c r="M3867" i="4" a="1"/>
  <c r="M3867" i="4" s="1"/>
  <c r="N3867" i="4" s="1" a="1"/>
  <c r="N3867" i="4" s="1"/>
  <c r="L791" i="4" a="1"/>
  <c r="L791" i="4" s="1"/>
  <c r="O791" i="4" a="1"/>
  <c r="O791" i="4" s="1"/>
  <c r="L779" i="4" a="1"/>
  <c r="L779" i="4" s="1"/>
  <c r="O779" i="4" a="1"/>
  <c r="O779" i="4" s="1"/>
  <c r="L767" i="4" a="1"/>
  <c r="L767" i="4" s="1"/>
  <c r="O767" i="4" a="1"/>
  <c r="O767" i="4" s="1"/>
  <c r="O755" i="4" a="1"/>
  <c r="O755" i="4" s="1"/>
  <c r="M755" i="4" a="1"/>
  <c r="M755" i="4" s="1"/>
  <c r="N755" i="4" s="1" a="1"/>
  <c r="N755" i="4" s="1"/>
  <c r="M1019" i="4" a="1"/>
  <c r="M1019" i="4" s="1"/>
  <c r="N1019" i="4" s="1" a="1"/>
  <c r="N1019" i="4" s="1"/>
  <c r="M756" i="4" a="1"/>
  <c r="M756" i="4" s="1"/>
  <c r="N756" i="4" s="1" a="1"/>
  <c r="N756" i="4" s="1"/>
  <c r="M1020" i="4" a="1"/>
  <c r="M1020" i="4" s="1"/>
  <c r="N1020" i="4" s="1" a="1"/>
  <c r="N1020" i="4" s="1"/>
  <c r="M757" i="4" a="1"/>
  <c r="M757" i="4" s="1"/>
  <c r="N757" i="4" s="1" a="1"/>
  <c r="N757" i="4" s="1"/>
  <c r="M1021" i="4" a="1"/>
  <c r="M1021" i="4" s="1"/>
  <c r="N1021" i="4" s="1" a="1"/>
  <c r="N1021" i="4" s="1"/>
  <c r="M3757" i="4" a="1"/>
  <c r="M3757" i="4" s="1"/>
  <c r="N3757" i="4" s="1" a="1"/>
  <c r="N3757" i="4" s="1"/>
  <c r="P3757" i="4" s="1"/>
  <c r="M4755" i="4" a="1"/>
  <c r="M4755" i="4" s="1"/>
  <c r="N4755" i="4" s="1" a="1"/>
  <c r="N4755" i="4" s="1"/>
  <c r="M3758" i="4" a="1"/>
  <c r="M3758" i="4" s="1"/>
  <c r="N3758" i="4" s="1" a="1"/>
  <c r="N3758" i="4" s="1"/>
  <c r="P3758" i="4" s="1"/>
  <c r="M4756" i="4" a="1"/>
  <c r="M4756" i="4" s="1"/>
  <c r="N4756" i="4" s="1" a="1"/>
  <c r="N4756" i="4" s="1"/>
  <c r="M3759" i="4" a="1"/>
  <c r="M3759" i="4" s="1"/>
  <c r="N3759" i="4" s="1" a="1"/>
  <c r="N3759" i="4" s="1"/>
  <c r="M4757" i="4" a="1"/>
  <c r="M4757" i="4" s="1"/>
  <c r="N4757" i="4" s="1" a="1"/>
  <c r="N4757" i="4" s="1"/>
  <c r="P4757" i="4" s="1"/>
  <c r="M3760" i="4" a="1"/>
  <c r="M3760" i="4" s="1"/>
  <c r="N3760" i="4" s="1" a="1"/>
  <c r="N3760" i="4" s="1"/>
  <c r="M4760" i="4" a="1"/>
  <c r="M4760" i="4" s="1"/>
  <c r="N4760" i="4" s="1" a="1"/>
  <c r="N4760" i="4" s="1"/>
  <c r="M4753" i="4" a="1"/>
  <c r="M4753" i="4" s="1"/>
  <c r="N4753" i="4" s="1" a="1"/>
  <c r="N4753" i="4" s="1"/>
  <c r="M4761" i="4" a="1"/>
  <c r="M4761" i="4" s="1"/>
  <c r="N4761" i="4" s="1" a="1"/>
  <c r="N4761" i="4" s="1"/>
  <c r="M3756" i="4" a="1"/>
  <c r="M3756" i="4" s="1"/>
  <c r="N3756" i="4" s="1" a="1"/>
  <c r="N3756" i="4" s="1"/>
  <c r="P3756" i="4" s="1"/>
  <c r="M4754" i="4" a="1"/>
  <c r="M4754" i="4" s="1"/>
  <c r="N4754" i="4" s="1" a="1"/>
  <c r="N4754" i="4" s="1"/>
  <c r="M4758" i="4" a="1"/>
  <c r="M4758" i="4" s="1"/>
  <c r="N4758" i="4" s="1" a="1"/>
  <c r="N4758" i="4" s="1"/>
  <c r="M4759" i="4" a="1"/>
  <c r="M4759" i="4" s="1"/>
  <c r="N4759" i="4" s="1" a="1"/>
  <c r="N4759" i="4" s="1"/>
  <c r="L743" i="4" a="1"/>
  <c r="L743" i="4" s="1"/>
  <c r="O743" i="4" a="1"/>
  <c r="O743" i="4" s="1"/>
  <c r="P743" i="4" s="1"/>
  <c r="O731" i="4" a="1"/>
  <c r="O731" i="4" s="1"/>
  <c r="M731" i="4" a="1"/>
  <c r="M731" i="4" s="1"/>
  <c r="N731" i="4" s="1" a="1"/>
  <c r="N731" i="4" s="1"/>
  <c r="M732" i="4" a="1"/>
  <c r="M732" i="4" s="1"/>
  <c r="N732" i="4" s="1" a="1"/>
  <c r="N732" i="4" s="1"/>
  <c r="M3698" i="4" a="1"/>
  <c r="M3698" i="4" s="1"/>
  <c r="N3698" i="4" s="1" a="1"/>
  <c r="N3698" i="4" s="1"/>
  <c r="M3699" i="4" a="1"/>
  <c r="M3699" i="4" s="1"/>
  <c r="N3699" i="4" s="1" a="1"/>
  <c r="N3699" i="4" s="1"/>
  <c r="L719" i="4" a="1"/>
  <c r="L719" i="4" s="1"/>
  <c r="O719" i="4" a="1"/>
  <c r="O719" i="4" s="1"/>
  <c r="P719" i="4" s="1"/>
  <c r="L707" i="4" a="1"/>
  <c r="L707" i="4" s="1"/>
  <c r="O707" i="4" a="1"/>
  <c r="O707" i="4" s="1"/>
  <c r="P707" i="4" s="1"/>
  <c r="L695" i="4" a="1"/>
  <c r="L695" i="4" s="1"/>
  <c r="O695" i="4" a="1"/>
  <c r="O695" i="4" s="1"/>
  <c r="L683" i="4" a="1"/>
  <c r="L683" i="4" s="1"/>
  <c r="O683" i="4" a="1"/>
  <c r="O683" i="4" s="1"/>
  <c r="L671" i="4" a="1"/>
  <c r="L671" i="4" s="1"/>
  <c r="O671" i="4" a="1"/>
  <c r="O671" i="4" s="1"/>
  <c r="O659" i="4" a="1"/>
  <c r="O659" i="4" s="1"/>
  <c r="M659" i="4" a="1"/>
  <c r="M659" i="4" s="1"/>
  <c r="N659" i="4" s="1" a="1"/>
  <c r="N659" i="4" s="1"/>
  <c r="M660" i="4" a="1"/>
  <c r="M660" i="4" s="1"/>
  <c r="N660" i="4" s="1" a="1"/>
  <c r="N660" i="4" s="1"/>
  <c r="M3459" i="4" a="1"/>
  <c r="M3459" i="4" s="1"/>
  <c r="N3459" i="4" s="1" a="1"/>
  <c r="N3459" i="4" s="1"/>
  <c r="M3460" i="4" a="1"/>
  <c r="M3460" i="4" s="1"/>
  <c r="N3460" i="4" s="1" a="1"/>
  <c r="N3460" i="4" s="1"/>
  <c r="M3457" i="4" a="1"/>
  <c r="M3457" i="4" s="1"/>
  <c r="N3457" i="4" s="1" a="1"/>
  <c r="N3457" i="4" s="1"/>
  <c r="M3458" i="4" a="1"/>
  <c r="M3458" i="4" s="1"/>
  <c r="N3458" i="4" s="1" a="1"/>
  <c r="N3458" i="4" s="1"/>
  <c r="L647" i="4" a="1"/>
  <c r="L647" i="4" s="1"/>
  <c r="O647" i="4" a="1"/>
  <c r="O647" i="4" s="1"/>
  <c r="L635" i="4" a="1"/>
  <c r="L635" i="4" s="1"/>
  <c r="O635" i="4" a="1"/>
  <c r="O635" i="4" s="1"/>
  <c r="P635" i="4" s="1"/>
  <c r="O623" i="4" a="1"/>
  <c r="O623" i="4" s="1"/>
  <c r="M623" i="4" a="1"/>
  <c r="M623" i="4" s="1"/>
  <c r="N623" i="4" s="1" a="1"/>
  <c r="N623" i="4" s="1"/>
  <c r="M624" i="4" a="1"/>
  <c r="M624" i="4" s="1"/>
  <c r="N624" i="4" s="1" a="1"/>
  <c r="N624" i="4" s="1"/>
  <c r="M3361" i="4" a="1"/>
  <c r="M3361" i="4" s="1"/>
  <c r="N3361" i="4" s="1" a="1"/>
  <c r="N3361" i="4" s="1"/>
  <c r="P3361" i="4" s="1"/>
  <c r="M3356" i="4" a="1"/>
  <c r="M3356" i="4" s="1"/>
  <c r="N3356" i="4" s="1" a="1"/>
  <c r="N3356" i="4" s="1"/>
  <c r="M3357" i="4" a="1"/>
  <c r="M3357" i="4" s="1"/>
  <c r="N3357" i="4" s="1" a="1"/>
  <c r="N3357" i="4" s="1"/>
  <c r="M3358" i="4" a="1"/>
  <c r="M3358" i="4" s="1"/>
  <c r="N3358" i="4" s="1" a="1"/>
  <c r="N3358" i="4" s="1"/>
  <c r="M3359" i="4" a="1"/>
  <c r="M3359" i="4" s="1"/>
  <c r="N3359" i="4" s="1" a="1"/>
  <c r="N3359" i="4" s="1"/>
  <c r="P3359" i="4" s="1"/>
  <c r="M3360" i="4" a="1"/>
  <c r="M3360" i="4" s="1"/>
  <c r="N3360" i="4" s="1" a="1"/>
  <c r="N3360" i="4" s="1"/>
  <c r="P3360" i="4" s="1"/>
  <c r="L611" i="4" a="1"/>
  <c r="L611" i="4" s="1"/>
  <c r="O611" i="4" a="1"/>
  <c r="O611" i="4" s="1"/>
  <c r="L599" i="4" a="1"/>
  <c r="L599" i="4" s="1"/>
  <c r="O599" i="4" a="1"/>
  <c r="O599" i="4" s="1"/>
  <c r="P599" i="4" s="1"/>
  <c r="L587" i="4" a="1"/>
  <c r="L587" i="4" s="1"/>
  <c r="O587" i="4" a="1"/>
  <c r="O587" i="4" s="1"/>
  <c r="P587" i="4" s="1"/>
  <c r="L575" i="4" a="1"/>
  <c r="L575" i="4" s="1"/>
  <c r="O575" i="4" a="1"/>
  <c r="O575" i="4" s="1"/>
  <c r="P575" i="4" s="1"/>
  <c r="L563" i="4" a="1"/>
  <c r="L563" i="4" s="1"/>
  <c r="O563" i="4" a="1"/>
  <c r="O563" i="4" s="1"/>
  <c r="P563" i="4" s="1"/>
  <c r="L551" i="4" a="1"/>
  <c r="L551" i="4" s="1"/>
  <c r="O551" i="4" a="1"/>
  <c r="O551" i="4" s="1"/>
  <c r="O539" i="4" a="1"/>
  <c r="O539" i="4" s="1"/>
  <c r="M540" i="4" a="1"/>
  <c r="M540" i="4" s="1"/>
  <c r="N540" i="4" s="1" a="1"/>
  <c r="N540" i="4" s="1"/>
  <c r="M541" i="4" a="1"/>
  <c r="M541" i="4" s="1"/>
  <c r="N541" i="4" s="1" a="1"/>
  <c r="N541" i="4" s="1"/>
  <c r="M542" i="4" a="1"/>
  <c r="M542" i="4" s="1"/>
  <c r="N542" i="4" s="1" a="1"/>
  <c r="N542" i="4" s="1"/>
  <c r="M539" i="4" a="1"/>
  <c r="M539" i="4" s="1"/>
  <c r="N539" i="4" s="1" a="1"/>
  <c r="N539" i="4" s="1"/>
  <c r="M3110" i="4" a="1"/>
  <c r="M3110" i="4" s="1"/>
  <c r="N3110" i="4" s="1" a="1"/>
  <c r="N3110" i="4" s="1"/>
  <c r="M3120" i="4" a="1"/>
  <c r="M3120" i="4" s="1"/>
  <c r="N3120" i="4" s="1" a="1"/>
  <c r="N3120" i="4" s="1"/>
  <c r="P3120" i="4" s="1"/>
  <c r="M3111" i="4" a="1"/>
  <c r="M3111" i="4" s="1"/>
  <c r="N3111" i="4" s="1" a="1"/>
  <c r="N3111" i="4" s="1"/>
  <c r="M3121" i="4" a="1"/>
  <c r="M3121" i="4" s="1"/>
  <c r="N3121" i="4" s="1" a="1"/>
  <c r="N3121" i="4" s="1"/>
  <c r="P3121" i="4" s="1"/>
  <c r="M3112" i="4" a="1"/>
  <c r="M3112" i="4" s="1"/>
  <c r="N3112" i="4" s="1" a="1"/>
  <c r="N3112" i="4" s="1"/>
  <c r="M3122" i="4" a="1"/>
  <c r="M3122" i="4" s="1"/>
  <c r="N3122" i="4" s="1" a="1"/>
  <c r="N3122" i="4" s="1"/>
  <c r="M3113" i="4" a="1"/>
  <c r="M3113" i="4" s="1"/>
  <c r="N3113" i="4" s="1" a="1"/>
  <c r="N3113" i="4" s="1"/>
  <c r="M3114" i="4" a="1"/>
  <c r="M3114" i="4" s="1"/>
  <c r="N3114" i="4" s="1" a="1"/>
  <c r="N3114" i="4" s="1"/>
  <c r="M3123" i="4" a="1"/>
  <c r="M3123" i="4" s="1"/>
  <c r="N3123" i="4" s="1" a="1"/>
  <c r="N3123" i="4" s="1"/>
  <c r="M3115" i="4" a="1"/>
  <c r="M3115" i="4" s="1"/>
  <c r="N3115" i="4" s="1" a="1"/>
  <c r="N3115" i="4" s="1"/>
  <c r="M3124" i="4" a="1"/>
  <c r="M3124" i="4" s="1"/>
  <c r="N3124" i="4" s="1" a="1"/>
  <c r="N3124" i="4" s="1"/>
  <c r="M3116" i="4" a="1"/>
  <c r="M3116" i="4" s="1"/>
  <c r="N3116" i="4" s="1" a="1"/>
  <c r="N3116" i="4" s="1"/>
  <c r="M3125" i="4" a="1"/>
  <c r="M3125" i="4" s="1"/>
  <c r="N3125" i="4" s="1" a="1"/>
  <c r="N3125" i="4" s="1"/>
  <c r="M3117" i="4" a="1"/>
  <c r="M3117" i="4" s="1"/>
  <c r="N3117" i="4" s="1" a="1"/>
  <c r="N3117" i="4" s="1"/>
  <c r="M3126" i="4" a="1"/>
  <c r="M3126" i="4" s="1"/>
  <c r="N3126" i="4" s="1" a="1"/>
  <c r="N3126" i="4" s="1"/>
  <c r="M3108" i="4" a="1"/>
  <c r="M3108" i="4" s="1"/>
  <c r="N3108" i="4" s="1" a="1"/>
  <c r="N3108" i="4" s="1"/>
  <c r="P3108" i="4" s="1"/>
  <c r="M3118" i="4" a="1"/>
  <c r="M3118" i="4" s="1"/>
  <c r="N3118" i="4" s="1" a="1"/>
  <c r="N3118" i="4" s="1"/>
  <c r="M3127" i="4" a="1"/>
  <c r="M3127" i="4" s="1"/>
  <c r="N3127" i="4" s="1" a="1"/>
  <c r="N3127" i="4" s="1"/>
  <c r="M3109" i="4" a="1"/>
  <c r="M3109" i="4" s="1"/>
  <c r="N3109" i="4" s="1" a="1"/>
  <c r="N3109" i="4" s="1"/>
  <c r="P3109" i="4" s="1"/>
  <c r="M3119" i="4" a="1"/>
  <c r="M3119" i="4" s="1"/>
  <c r="N3119" i="4" s="1" a="1"/>
  <c r="N3119" i="4" s="1"/>
  <c r="P3119" i="4" s="1"/>
  <c r="Q3119" i="4" s="1"/>
  <c r="O527" i="4" a="1"/>
  <c r="O527" i="4" s="1"/>
  <c r="M527" i="4" a="1"/>
  <c r="M527" i="4" s="1"/>
  <c r="N527" i="4" s="1" a="1"/>
  <c r="N527" i="4" s="1"/>
  <c r="M3076" i="4" a="1"/>
  <c r="M3076" i="4" s="1"/>
  <c r="N3076" i="4" s="1" a="1"/>
  <c r="N3076" i="4" s="1"/>
  <c r="L515" i="4" a="1"/>
  <c r="L515" i="4" s="1"/>
  <c r="P515" i="4"/>
  <c r="O515" i="4" a="1"/>
  <c r="O515" i="4" s="1"/>
  <c r="L503" i="4" a="1"/>
  <c r="L503" i="4" s="1"/>
  <c r="O503" i="4" a="1"/>
  <c r="O503" i="4" s="1"/>
  <c r="L491" i="4" a="1"/>
  <c r="L491" i="4" s="1"/>
  <c r="O491" i="4" a="1"/>
  <c r="O491" i="4" s="1"/>
  <c r="P491" i="4" s="1"/>
  <c r="L479" i="4" a="1"/>
  <c r="L479" i="4" s="1"/>
  <c r="O479" i="4" a="1"/>
  <c r="O479" i="4" s="1"/>
  <c r="O467" i="4" a="1"/>
  <c r="O467" i="4" s="1"/>
  <c r="M467" i="4" a="1"/>
  <c r="M467" i="4" s="1"/>
  <c r="N467" i="4" s="1" a="1"/>
  <c r="N467" i="4" s="1"/>
  <c r="M4704" i="4" a="1"/>
  <c r="M4704" i="4" s="1"/>
  <c r="N4704" i="4" s="1" a="1"/>
  <c r="N4704" i="4" s="1"/>
  <c r="M2880" i="4" a="1"/>
  <c r="M2880" i="4" s="1"/>
  <c r="N2880" i="4" s="1" a="1"/>
  <c r="N2880" i="4" s="1"/>
  <c r="P2880" i="4" s="1"/>
  <c r="O455" i="4" a="1"/>
  <c r="O455" i="4" s="1"/>
  <c r="M455" i="4" a="1"/>
  <c r="M455" i="4" s="1"/>
  <c r="N455" i="4" s="1" a="1"/>
  <c r="N455" i="4" s="1"/>
  <c r="M456" i="4" a="1"/>
  <c r="M456" i="4" s="1"/>
  <c r="N456" i="4" s="1" a="1"/>
  <c r="N456" i="4" s="1"/>
  <c r="M457" i="4" a="1"/>
  <c r="M457" i="4" s="1"/>
  <c r="N457" i="4" s="1" a="1"/>
  <c r="N457" i="4" s="1"/>
  <c r="M2849" i="4" a="1"/>
  <c r="M2849" i="4" s="1"/>
  <c r="N2849" i="4" s="1" a="1"/>
  <c r="N2849" i="4" s="1"/>
  <c r="M2856" i="4" a="1"/>
  <c r="M2856" i="4" s="1"/>
  <c r="N2856" i="4" s="1" a="1"/>
  <c r="N2856" i="4" s="1"/>
  <c r="P2856" i="4" s="1"/>
  <c r="M2850" i="4" a="1"/>
  <c r="M2850" i="4" s="1"/>
  <c r="N2850" i="4" s="1" a="1"/>
  <c r="N2850" i="4" s="1"/>
  <c r="M2857" i="4" a="1"/>
  <c r="M2857" i="4" s="1"/>
  <c r="N2857" i="4" s="1" a="1"/>
  <c r="N2857" i="4" s="1"/>
  <c r="M4561" i="4" a="1"/>
  <c r="M4561" i="4" s="1"/>
  <c r="N4561" i="4" s="1" a="1"/>
  <c r="N4561" i="4" s="1"/>
  <c r="M2858" i="4" a="1"/>
  <c r="M2858" i="4" s="1"/>
  <c r="N2858" i="4" s="1" a="1"/>
  <c r="N2858" i="4" s="1"/>
  <c r="M2851" i="4" a="1"/>
  <c r="M2851" i="4" s="1"/>
  <c r="N2851" i="4" s="1" a="1"/>
  <c r="N2851" i="4" s="1"/>
  <c r="M2859" i="4" a="1"/>
  <c r="M2859" i="4" s="1"/>
  <c r="N2859" i="4" s="1" a="1"/>
  <c r="N2859" i="4" s="1"/>
  <c r="M4562" i="4" a="1"/>
  <c r="M4562" i="4" s="1"/>
  <c r="N4562" i="4" s="1" a="1"/>
  <c r="N4562" i="4" s="1"/>
  <c r="M2860" i="4" a="1"/>
  <c r="M2860" i="4" s="1"/>
  <c r="N2860" i="4" s="1" a="1"/>
  <c r="N2860" i="4" s="1"/>
  <c r="M4563" i="4" a="1"/>
  <c r="M4563" i="4" s="1"/>
  <c r="N4563" i="4" s="1" a="1"/>
  <c r="N4563" i="4" s="1"/>
  <c r="M2852" i="4" a="1"/>
  <c r="M2852" i="4" s="1"/>
  <c r="N2852" i="4" s="1" a="1"/>
  <c r="N2852" i="4" s="1"/>
  <c r="M2861" i="4" a="1"/>
  <c r="M2861" i="4" s="1"/>
  <c r="N2861" i="4" s="1" a="1"/>
  <c r="N2861" i="4" s="1"/>
  <c r="M2862" i="4" a="1"/>
  <c r="M2862" i="4" s="1"/>
  <c r="N2862" i="4" s="1" a="1"/>
  <c r="N2862" i="4" s="1"/>
  <c r="M2853" i="4" a="1"/>
  <c r="M2853" i="4" s="1"/>
  <c r="N2853" i="4" s="1" a="1"/>
  <c r="N2853" i="4" s="1"/>
  <c r="M2854" i="4" a="1"/>
  <c r="M2854" i="4" s="1"/>
  <c r="N2854" i="4" s="1" a="1"/>
  <c r="N2854" i="4" s="1"/>
  <c r="M2848" i="4" a="1"/>
  <c r="M2848" i="4" s="1"/>
  <c r="N2848" i="4" s="1" a="1"/>
  <c r="N2848" i="4" s="1"/>
  <c r="M2855" i="4" a="1"/>
  <c r="M2855" i="4" s="1"/>
  <c r="N2855" i="4" s="1" a="1"/>
  <c r="N2855" i="4" s="1"/>
  <c r="P2855" i="4" s="1"/>
  <c r="O443" i="4" a="1"/>
  <c r="O443" i="4" s="1"/>
  <c r="M443" i="4" a="1"/>
  <c r="M443" i="4" s="1"/>
  <c r="N443" i="4" s="1" a="1"/>
  <c r="N443" i="4" s="1"/>
  <c r="M2781" i="4" a="1"/>
  <c r="M2781" i="4" s="1"/>
  <c r="N2781" i="4" s="1" a="1"/>
  <c r="N2781" i="4" s="1"/>
  <c r="M2782" i="4" a="1"/>
  <c r="M2782" i="4" s="1"/>
  <c r="N2782" i="4" s="1" a="1"/>
  <c r="N2782" i="4" s="1"/>
  <c r="M2783" i="4" a="1"/>
  <c r="M2783" i="4" s="1"/>
  <c r="N2783" i="4" s="1" a="1"/>
  <c r="N2783" i="4" s="1"/>
  <c r="P2783" i="4" s="1"/>
  <c r="L431" i="4" a="1"/>
  <c r="L431" i="4" s="1"/>
  <c r="O431" i="4" a="1"/>
  <c r="O431" i="4" s="1"/>
  <c r="P431" i="4" s="1"/>
  <c r="O419" i="4" a="1"/>
  <c r="O419" i="4" s="1"/>
  <c r="M419" i="4" a="1"/>
  <c r="M419" i="4" s="1"/>
  <c r="N419" i="4" s="1" a="1"/>
  <c r="N419" i="4" s="1"/>
  <c r="M2677" i="4" a="1"/>
  <c r="M2677" i="4" s="1"/>
  <c r="N2677" i="4" s="1" a="1"/>
  <c r="N2677" i="4" s="1"/>
  <c r="P2677" i="4" s="1"/>
  <c r="M2678" i="4" a="1"/>
  <c r="M2678" i="4" s="1"/>
  <c r="N2678" i="4" s="1" a="1"/>
  <c r="N2678" i="4" s="1"/>
  <c r="O407" i="4" a="1"/>
  <c r="O407" i="4" s="1"/>
  <c r="M407" i="4" a="1"/>
  <c r="M407" i="4" s="1"/>
  <c r="N407" i="4" s="1" a="1"/>
  <c r="N407" i="4" s="1"/>
  <c r="M408" i="4" a="1"/>
  <c r="M408" i="4" s="1"/>
  <c r="N408" i="4" s="1" a="1"/>
  <c r="N408" i="4" s="1"/>
  <c r="M410" i="4" a="1"/>
  <c r="M410" i="4" s="1"/>
  <c r="N410" i="4" s="1" a="1"/>
  <c r="N410" i="4" s="1"/>
  <c r="M409" i="4" a="1"/>
  <c r="M409" i="4" s="1"/>
  <c r="N409" i="4" s="1" a="1"/>
  <c r="N409" i="4" s="1"/>
  <c r="M2618" i="4" a="1"/>
  <c r="M2618" i="4" s="1"/>
  <c r="N2618" i="4" s="1" a="1"/>
  <c r="N2618" i="4" s="1"/>
  <c r="M2625" i="4" a="1"/>
  <c r="M2625" i="4" s="1"/>
  <c r="N2625" i="4" s="1" a="1"/>
  <c r="N2625" i="4" s="1"/>
  <c r="M2635" i="4" a="1"/>
  <c r="M2635" i="4" s="1"/>
  <c r="N2635" i="4" s="1" a="1"/>
  <c r="N2635" i="4" s="1"/>
  <c r="M2609" i="4" a="1"/>
  <c r="M2609" i="4" s="1"/>
  <c r="N2609" i="4" s="1" a="1"/>
  <c r="N2609" i="4" s="1"/>
  <c r="M2626" i="4" a="1"/>
  <c r="M2626" i="4" s="1"/>
  <c r="N2626" i="4" s="1" a="1"/>
  <c r="N2626" i="4" s="1"/>
  <c r="M2619" i="4" a="1"/>
  <c r="M2619" i="4" s="1"/>
  <c r="N2619" i="4" s="1" a="1"/>
  <c r="N2619" i="4" s="1"/>
  <c r="M2627" i="4" a="1"/>
  <c r="M2627" i="4" s="1"/>
  <c r="N2627" i="4" s="1" a="1"/>
  <c r="N2627" i="4" s="1"/>
  <c r="P2627" i="4" s="1"/>
  <c r="M2636" i="4" a="1"/>
  <c r="M2636" i="4" s="1"/>
  <c r="N2636" i="4" s="1" a="1"/>
  <c r="N2636" i="4" s="1"/>
  <c r="P2636" i="4" s="1"/>
  <c r="M2610" i="4" a="1"/>
  <c r="M2610" i="4" s="1"/>
  <c r="N2610" i="4" s="1" a="1"/>
  <c r="N2610" i="4" s="1"/>
  <c r="M2620" i="4" a="1"/>
  <c r="M2620" i="4" s="1"/>
  <c r="N2620" i="4" s="1" a="1"/>
  <c r="N2620" i="4" s="1"/>
  <c r="M2628" i="4" a="1"/>
  <c r="M2628" i="4" s="1"/>
  <c r="N2628" i="4" s="1" a="1"/>
  <c r="N2628" i="4" s="1"/>
  <c r="P2628" i="4" s="1"/>
  <c r="M2629" i="4" a="1"/>
  <c r="M2629" i="4" s="1"/>
  <c r="N2629" i="4" s="1" a="1"/>
  <c r="N2629" i="4" s="1"/>
  <c r="P2629" i="4" s="1"/>
  <c r="M2637" i="4" a="1"/>
  <c r="M2637" i="4" s="1"/>
  <c r="N2637" i="4" s="1" a="1"/>
  <c r="N2637" i="4" s="1"/>
  <c r="M2611" i="4" a="1"/>
  <c r="M2611" i="4" s="1"/>
  <c r="N2611" i="4" s="1" a="1"/>
  <c r="N2611" i="4" s="1"/>
  <c r="M2621" i="4" a="1"/>
  <c r="M2621" i="4" s="1"/>
  <c r="N2621" i="4" s="1" a="1"/>
  <c r="N2621" i="4" s="1"/>
  <c r="M2630" i="4" a="1"/>
  <c r="M2630" i="4" s="1"/>
  <c r="N2630" i="4" s="1" a="1"/>
  <c r="N2630" i="4" s="1"/>
  <c r="M2638" i="4" a="1"/>
  <c r="M2638" i="4" s="1"/>
  <c r="N2638" i="4" s="1" a="1"/>
  <c r="N2638" i="4" s="1"/>
  <c r="M2612" i="4" a="1"/>
  <c r="M2612" i="4" s="1"/>
  <c r="N2612" i="4" s="1" a="1"/>
  <c r="N2612" i="4" s="1"/>
  <c r="M2631" i="4" a="1"/>
  <c r="M2631" i="4" s="1"/>
  <c r="N2631" i="4" s="1" a="1"/>
  <c r="N2631" i="4" s="1"/>
  <c r="M2613" i="4" a="1"/>
  <c r="M2613" i="4" s="1"/>
  <c r="N2613" i="4" s="1" a="1"/>
  <c r="N2613" i="4" s="1"/>
  <c r="M2622" i="4" a="1"/>
  <c r="M2622" i="4" s="1"/>
  <c r="N2622" i="4" s="1" a="1"/>
  <c r="N2622" i="4" s="1"/>
  <c r="M2632" i="4" a="1"/>
  <c r="M2632" i="4" s="1"/>
  <c r="N2632" i="4" s="1" a="1"/>
  <c r="N2632" i="4" s="1"/>
  <c r="M2639" i="4" a="1"/>
  <c r="M2639" i="4" s="1"/>
  <c r="N2639" i="4" s="1" a="1"/>
  <c r="N2639" i="4" s="1"/>
  <c r="P2639" i="4" s="1"/>
  <c r="M2614" i="4" a="1"/>
  <c r="M2614" i="4" s="1"/>
  <c r="N2614" i="4" s="1" a="1"/>
  <c r="N2614" i="4" s="1"/>
  <c r="M2633" i="4" a="1"/>
  <c r="M2633" i="4" s="1"/>
  <c r="N2633" i="4" s="1" a="1"/>
  <c r="N2633" i="4" s="1"/>
  <c r="M2640" i="4" a="1"/>
  <c r="M2640" i="4" s="1"/>
  <c r="N2640" i="4" s="1" a="1"/>
  <c r="N2640" i="4" s="1"/>
  <c r="P2640" i="4" s="1"/>
  <c r="M2615" i="4" a="1"/>
  <c r="M2615" i="4" s="1"/>
  <c r="N2615" i="4" s="1" a="1"/>
  <c r="N2615" i="4" s="1"/>
  <c r="P2615" i="4" s="1"/>
  <c r="M2623" i="4" a="1"/>
  <c r="M2623" i="4" s="1"/>
  <c r="N2623" i="4" s="1" a="1"/>
  <c r="N2623" i="4" s="1"/>
  <c r="P2623" i="4" s="1"/>
  <c r="M2616" i="4" a="1"/>
  <c r="M2616" i="4" s="1"/>
  <c r="N2616" i="4" s="1" a="1"/>
  <c r="N2616" i="4" s="1"/>
  <c r="P2616" i="4" s="1"/>
  <c r="M2634" i="4" a="1"/>
  <c r="M2634" i="4" s="1"/>
  <c r="N2634" i="4" s="1" a="1"/>
  <c r="N2634" i="4" s="1"/>
  <c r="M2617" i="4" a="1"/>
  <c r="M2617" i="4" s="1"/>
  <c r="N2617" i="4" s="1" a="1"/>
  <c r="N2617" i="4" s="1"/>
  <c r="P2617" i="4" s="1"/>
  <c r="M2624" i="4" a="1"/>
  <c r="M2624" i="4" s="1"/>
  <c r="N2624" i="4" s="1" a="1"/>
  <c r="N2624" i="4" s="1"/>
  <c r="O395" i="4" a="1"/>
  <c r="O395" i="4" s="1"/>
  <c r="M395" i="4" a="1"/>
  <c r="M395" i="4" s="1"/>
  <c r="N395" i="4" s="1" a="1"/>
  <c r="N395" i="4" s="1"/>
  <c r="O383" i="4" a="1"/>
  <c r="O383" i="4" s="1"/>
  <c r="M383" i="4" a="1"/>
  <c r="M383" i="4" s="1"/>
  <c r="N383" i="4" s="1" a="1"/>
  <c r="N383" i="4" s="1"/>
  <c r="M384" i="4" a="1"/>
  <c r="M384" i="4" s="1"/>
  <c r="N384" i="4" s="1" a="1"/>
  <c r="N384" i="4" s="1"/>
  <c r="M385" i="4" a="1"/>
  <c r="M385" i="4" s="1"/>
  <c r="N385" i="4" s="1" a="1"/>
  <c r="N385" i="4" s="1"/>
  <c r="M386" i="4" a="1"/>
  <c r="M386" i="4" s="1"/>
  <c r="N386" i="4" s="1" a="1"/>
  <c r="N386" i="4" s="1"/>
  <c r="M387" i="4" a="1"/>
  <c r="M387" i="4" s="1"/>
  <c r="N387" i="4" s="1" a="1"/>
  <c r="N387" i="4" s="1"/>
  <c r="M2528" i="4" a="1"/>
  <c r="M2528" i="4" s="1"/>
  <c r="N2528" i="4" s="1" a="1"/>
  <c r="N2528" i="4" s="1"/>
  <c r="M2537" i="4" a="1"/>
  <c r="M2537" i="4" s="1"/>
  <c r="N2537" i="4" s="1" a="1"/>
  <c r="N2537" i="4" s="1"/>
  <c r="M2547" i="4" a="1"/>
  <c r="M2547" i="4" s="1"/>
  <c r="N2547" i="4" s="1" a="1"/>
  <c r="N2547" i="4" s="1"/>
  <c r="M2529" i="4" a="1"/>
  <c r="M2529" i="4" s="1"/>
  <c r="N2529" i="4" s="1" a="1"/>
  <c r="N2529" i="4" s="1"/>
  <c r="M2538" i="4" a="1"/>
  <c r="M2538" i="4" s="1"/>
  <c r="N2538" i="4" s="1" a="1"/>
  <c r="N2538" i="4" s="1"/>
  <c r="M2548" i="4" a="1"/>
  <c r="M2548" i="4" s="1"/>
  <c r="N2548" i="4" s="1" a="1"/>
  <c r="N2548" i="4" s="1"/>
  <c r="M2530" i="4" a="1"/>
  <c r="M2530" i="4" s="1"/>
  <c r="N2530" i="4" s="1" a="1"/>
  <c r="N2530" i="4" s="1"/>
  <c r="M2531" i="4" a="1"/>
  <c r="M2531" i="4" s="1"/>
  <c r="N2531" i="4" s="1" a="1"/>
  <c r="N2531" i="4" s="1"/>
  <c r="P2531" i="4" s="1"/>
  <c r="M2539" i="4" a="1"/>
  <c r="M2539" i="4" s="1"/>
  <c r="N2539" i="4" s="1" a="1"/>
  <c r="N2539" i="4" s="1"/>
  <c r="M2549" i="4" a="1"/>
  <c r="M2549" i="4" s="1"/>
  <c r="N2549" i="4" s="1" a="1"/>
  <c r="N2549" i="4" s="1"/>
  <c r="M2532" i="4" a="1"/>
  <c r="M2532" i="4" s="1"/>
  <c r="N2532" i="4" s="1" a="1"/>
  <c r="N2532" i="4" s="1"/>
  <c r="P2532" i="4" s="1"/>
  <c r="M2540" i="4" a="1"/>
  <c r="M2540" i="4" s="1"/>
  <c r="N2540" i="4" s="1" a="1"/>
  <c r="N2540" i="4" s="1"/>
  <c r="M2533" i="4" a="1"/>
  <c r="M2533" i="4" s="1"/>
  <c r="N2533" i="4" s="1" a="1"/>
  <c r="N2533" i="4" s="1"/>
  <c r="P2533" i="4" s="1"/>
  <c r="M2541" i="4" a="1"/>
  <c r="M2541" i="4" s="1"/>
  <c r="N2541" i="4" s="1" a="1"/>
  <c r="N2541" i="4" s="1"/>
  <c r="M2550" i="4" a="1"/>
  <c r="M2550" i="4" s="1"/>
  <c r="N2550" i="4" s="1" a="1"/>
  <c r="N2550" i="4" s="1"/>
  <c r="M2542" i="4" a="1"/>
  <c r="M2542" i="4" s="1"/>
  <c r="N2542" i="4" s="1" a="1"/>
  <c r="N2542" i="4" s="1"/>
  <c r="M2534" i="4" a="1"/>
  <c r="M2534" i="4" s="1"/>
  <c r="N2534" i="4" s="1" a="1"/>
  <c r="N2534" i="4" s="1"/>
  <c r="M2543" i="4" a="1"/>
  <c r="M2543" i="4" s="1"/>
  <c r="N2543" i="4" s="1" a="1"/>
  <c r="N2543" i="4" s="1"/>
  <c r="P2543" i="4" s="1"/>
  <c r="M2535" i="4" a="1"/>
  <c r="M2535" i="4" s="1"/>
  <c r="N2535" i="4" s="1" a="1"/>
  <c r="N2535" i="4" s="1"/>
  <c r="M2544" i="4" a="1"/>
  <c r="M2544" i="4" s="1"/>
  <c r="N2544" i="4" s="1" a="1"/>
  <c r="N2544" i="4" s="1"/>
  <c r="P2544" i="4" s="1"/>
  <c r="M2526" i="4" a="1"/>
  <c r="M2526" i="4" s="1"/>
  <c r="N2526" i="4" s="1" a="1"/>
  <c r="N2526" i="4" s="1"/>
  <c r="M2536" i="4" a="1"/>
  <c r="M2536" i="4" s="1"/>
  <c r="N2536" i="4" s="1" a="1"/>
  <c r="N2536" i="4" s="1"/>
  <c r="M2545" i="4" a="1"/>
  <c r="M2545" i="4" s="1"/>
  <c r="N2545" i="4" s="1" a="1"/>
  <c r="N2545" i="4" s="1"/>
  <c r="P2545" i="4" s="1"/>
  <c r="M2527" i="4" a="1"/>
  <c r="M2527" i="4" s="1"/>
  <c r="N2527" i="4" s="1" a="1"/>
  <c r="N2527" i="4" s="1"/>
  <c r="M2546" i="4" a="1"/>
  <c r="M2546" i="4" s="1"/>
  <c r="N2546" i="4" s="1" a="1"/>
  <c r="N2546" i="4" s="1"/>
  <c r="O371" i="4" a="1"/>
  <c r="O371" i="4" s="1"/>
  <c r="M371" i="4" a="1"/>
  <c r="M371" i="4" s="1"/>
  <c r="N371" i="4" s="1" a="1"/>
  <c r="N371" i="4" s="1"/>
  <c r="M618" i="4" a="1"/>
  <c r="M618" i="4" s="1"/>
  <c r="N618" i="4" s="1" a="1"/>
  <c r="N618" i="4" s="1"/>
  <c r="M619" i="4" a="1"/>
  <c r="M619" i="4" s="1"/>
  <c r="N619" i="4" s="1" a="1"/>
  <c r="N619" i="4" s="1"/>
  <c r="M2487" i="4" a="1"/>
  <c r="M2487" i="4" s="1"/>
  <c r="N2487" i="4" s="1" a="1"/>
  <c r="N2487" i="4" s="1"/>
  <c r="L359" i="4" a="1"/>
  <c r="L359" i="4" s="1"/>
  <c r="O359" i="4" a="1"/>
  <c r="O359" i="4" s="1"/>
  <c r="O347" i="4" a="1"/>
  <c r="O347" i="4" s="1"/>
  <c r="M347" i="4" a="1"/>
  <c r="M347" i="4" s="1"/>
  <c r="N347" i="4" s="1" a="1"/>
  <c r="N347" i="4" s="1"/>
  <c r="M348" i="4" a="1"/>
  <c r="M348" i="4" s="1"/>
  <c r="N348" i="4" s="1" a="1"/>
  <c r="N348" i="4" s="1"/>
  <c r="M2421" i="4" a="1"/>
  <c r="M2421" i="4" s="1"/>
  <c r="N2421" i="4" s="1" a="1"/>
  <c r="N2421" i="4" s="1"/>
  <c r="M2422" i="4" a="1"/>
  <c r="M2422" i="4" s="1"/>
  <c r="N2422" i="4" s="1" a="1"/>
  <c r="N2422" i="4" s="1"/>
  <c r="M2419" i="4" a="1"/>
  <c r="M2419" i="4" s="1"/>
  <c r="N2419" i="4" s="1" a="1"/>
  <c r="N2419" i="4" s="1"/>
  <c r="M2420" i="4" a="1"/>
  <c r="M2420" i="4" s="1"/>
  <c r="N2420" i="4" s="1" a="1"/>
  <c r="N2420" i="4" s="1"/>
  <c r="L335" i="4" a="1"/>
  <c r="L335" i="4" s="1"/>
  <c r="O335" i="4" a="1"/>
  <c r="O335" i="4" s="1"/>
  <c r="P335" i="4" s="1"/>
  <c r="L323" i="4" a="1"/>
  <c r="L323" i="4" s="1"/>
  <c r="O323" i="4" a="1"/>
  <c r="O323" i="4" s="1"/>
  <c r="L311" i="4" a="1"/>
  <c r="L311" i="4" s="1"/>
  <c r="O311" i="4" a="1"/>
  <c r="O311" i="4" s="1"/>
  <c r="L299" i="4" a="1"/>
  <c r="L299" i="4" s="1"/>
  <c r="O299" i="4" a="1"/>
  <c r="O299" i="4" s="1"/>
  <c r="L287" i="4" a="1"/>
  <c r="L287" i="4" s="1"/>
  <c r="O287" i="4" a="1"/>
  <c r="O287" i="4" s="1"/>
  <c r="L275" i="4" a="1"/>
  <c r="L275" i="4" s="1"/>
  <c r="O275" i="4" a="1"/>
  <c r="O275" i="4" s="1"/>
  <c r="L263" i="4" a="1"/>
  <c r="L263" i="4" s="1"/>
  <c r="O263" i="4" a="1"/>
  <c r="O263" i="4" s="1"/>
  <c r="L251" i="4" a="1"/>
  <c r="L251" i="4" s="1"/>
  <c r="O251" i="4" a="1"/>
  <c r="O251" i="4" s="1"/>
  <c r="O239" i="4" a="1"/>
  <c r="O239" i="4" s="1"/>
  <c r="M239" i="4" a="1"/>
  <c r="M239" i="4" s="1"/>
  <c r="N239" i="4" s="1" a="1"/>
  <c r="N239" i="4" s="1"/>
  <c r="M240" i="4" a="1"/>
  <c r="M240" i="4" s="1"/>
  <c r="N240" i="4" s="1" a="1"/>
  <c r="N240" i="4" s="1"/>
  <c r="M943" i="4" a="1"/>
  <c r="M943" i="4" s="1"/>
  <c r="N943" i="4" s="1" a="1"/>
  <c r="N943" i="4" s="1"/>
  <c r="M944" i="4" a="1"/>
  <c r="M944" i="4" s="1"/>
  <c r="N944" i="4" s="1" a="1"/>
  <c r="N944" i="4" s="1"/>
  <c r="M4492" i="4" a="1"/>
  <c r="M4492" i="4" s="1"/>
  <c r="N4492" i="4" s="1" a="1"/>
  <c r="N4492" i="4" s="1"/>
  <c r="M4493" i="4" a="1"/>
  <c r="M4493" i="4" s="1"/>
  <c r="N4493" i="4" s="1" a="1"/>
  <c r="N4493" i="4" s="1"/>
  <c r="M4494" i="4" a="1"/>
  <c r="M4494" i="4" s="1"/>
  <c r="N4494" i="4" s="1" a="1"/>
  <c r="N4494" i="4" s="1"/>
  <c r="M4495" i="4" a="1"/>
  <c r="M4495" i="4" s="1"/>
  <c r="N4495" i="4" s="1" a="1"/>
  <c r="N4495" i="4" s="1"/>
  <c r="M4496" i="4" a="1"/>
  <c r="M4496" i="4" s="1"/>
  <c r="N4496" i="4" s="1" a="1"/>
  <c r="N4496" i="4" s="1"/>
  <c r="M4497" i="4" a="1"/>
  <c r="M4497" i="4" s="1"/>
  <c r="N4497" i="4" s="1" a="1"/>
  <c r="N4497" i="4" s="1"/>
  <c r="O227" i="4" a="1"/>
  <c r="O227" i="4" s="1"/>
  <c r="M227" i="4" a="1"/>
  <c r="M227" i="4" s="1"/>
  <c r="N227" i="4" s="1" a="1"/>
  <c r="N227" i="4" s="1"/>
  <c r="M1952" i="4" a="1"/>
  <c r="M1952" i="4" s="1"/>
  <c r="N1952" i="4" s="1" a="1"/>
  <c r="N1952" i="4" s="1"/>
  <c r="M1955" i="4" a="1"/>
  <c r="M1955" i="4" s="1"/>
  <c r="N1955" i="4" s="1" a="1"/>
  <c r="N1955" i="4" s="1"/>
  <c r="M1953" i="4" a="1"/>
  <c r="M1953" i="4" s="1"/>
  <c r="N1953" i="4" s="1" a="1"/>
  <c r="N1953" i="4" s="1"/>
  <c r="M1954" i="4" a="1"/>
  <c r="M1954" i="4" s="1"/>
  <c r="N1954" i="4" s="1" a="1"/>
  <c r="N1954" i="4" s="1"/>
  <c r="O215" i="4" a="1"/>
  <c r="O215" i="4" s="1"/>
  <c r="M215" i="4" a="1"/>
  <c r="M215" i="4" s="1"/>
  <c r="N215" i="4" s="1" a="1"/>
  <c r="N215" i="4" s="1"/>
  <c r="M216" i="4" a="1"/>
  <c r="M216" i="4" s="1"/>
  <c r="N216" i="4" s="1" a="1"/>
  <c r="N216" i="4" s="1"/>
  <c r="M1890" i="4" a="1"/>
  <c r="M1890" i="4" s="1"/>
  <c r="N1890" i="4" s="1" a="1"/>
  <c r="N1890" i="4" s="1"/>
  <c r="M1891" i="4" a="1"/>
  <c r="M1891" i="4" s="1"/>
  <c r="N1891" i="4" s="1" a="1"/>
  <c r="N1891" i="4" s="1"/>
  <c r="M1892" i="4" a="1"/>
  <c r="M1892" i="4" s="1"/>
  <c r="N1892" i="4" s="1" a="1"/>
  <c r="N1892" i="4" s="1"/>
  <c r="O203" i="4" a="1"/>
  <c r="O203" i="4" s="1"/>
  <c r="M203" i="4" a="1"/>
  <c r="M203" i="4" s="1"/>
  <c r="N203" i="4" s="1" a="1"/>
  <c r="N203" i="4" s="1"/>
  <c r="P203" i="4" s="1"/>
  <c r="M204" i="4" a="1"/>
  <c r="M204" i="4" s="1"/>
  <c r="N204" i="4" s="1" a="1"/>
  <c r="N204" i="4" s="1"/>
  <c r="M205" i="4" a="1"/>
  <c r="M205" i="4" s="1"/>
  <c r="N205" i="4" s="1" a="1"/>
  <c r="N205" i="4" s="1"/>
  <c r="M1862" i="4" a="1"/>
  <c r="M1862" i="4" s="1"/>
  <c r="N1862" i="4" s="1" a="1"/>
  <c r="N1862" i="4" s="1"/>
  <c r="M1853" i="4" a="1"/>
  <c r="M1853" i="4" s="1"/>
  <c r="N1853" i="4" s="1" a="1"/>
  <c r="N1853" i="4" s="1"/>
  <c r="M1854" i="4" a="1"/>
  <c r="M1854" i="4" s="1"/>
  <c r="N1854" i="4" s="1" a="1"/>
  <c r="N1854" i="4" s="1"/>
  <c r="M1863" i="4" a="1"/>
  <c r="M1863" i="4" s="1"/>
  <c r="N1863" i="4" s="1" a="1"/>
  <c r="N1863" i="4" s="1"/>
  <c r="M1855" i="4" a="1"/>
  <c r="M1855" i="4" s="1"/>
  <c r="N1855" i="4" s="1" a="1"/>
  <c r="N1855" i="4" s="1"/>
  <c r="M1856" i="4" a="1"/>
  <c r="M1856" i="4" s="1"/>
  <c r="N1856" i="4" s="1" a="1"/>
  <c r="N1856" i="4" s="1"/>
  <c r="M1857" i="4" a="1"/>
  <c r="M1857" i="4" s="1"/>
  <c r="N1857" i="4" s="1" a="1"/>
  <c r="N1857" i="4" s="1"/>
  <c r="M1858" i="4" a="1"/>
  <c r="M1858" i="4" s="1"/>
  <c r="N1858" i="4" s="1" a="1"/>
  <c r="N1858" i="4" s="1"/>
  <c r="M1859" i="4" a="1"/>
  <c r="M1859" i="4" s="1"/>
  <c r="N1859" i="4" s="1" a="1"/>
  <c r="N1859" i="4" s="1"/>
  <c r="P1859" i="4" s="1"/>
  <c r="M1860" i="4" a="1"/>
  <c r="M1860" i="4" s="1"/>
  <c r="N1860" i="4" s="1" a="1"/>
  <c r="N1860" i="4" s="1"/>
  <c r="M1861" i="4" a="1"/>
  <c r="M1861" i="4" s="1"/>
  <c r="N1861" i="4" s="1" a="1"/>
  <c r="N1861" i="4" s="1"/>
  <c r="L191" i="4" a="1"/>
  <c r="L191" i="4" s="1"/>
  <c r="O191" i="4" a="1"/>
  <c r="O191" i="4" s="1"/>
  <c r="L179" i="4" a="1"/>
  <c r="L179" i="4" s="1"/>
  <c r="O179" i="4" a="1"/>
  <c r="O179" i="4" s="1"/>
  <c r="L167" i="4" a="1"/>
  <c r="L167" i="4" s="1"/>
  <c r="O167" i="4" a="1"/>
  <c r="O167" i="4" s="1"/>
  <c r="L155" i="4" a="1"/>
  <c r="L155" i="4" s="1"/>
  <c r="O155" i="4" a="1"/>
  <c r="O155" i="4" s="1"/>
  <c r="L143" i="4" a="1"/>
  <c r="L143" i="4" s="1"/>
  <c r="O143" i="4" a="1"/>
  <c r="O143" i="4" s="1"/>
  <c r="L131" i="4" a="1"/>
  <c r="L131" i="4" s="1"/>
  <c r="O131" i="4" a="1"/>
  <c r="O131" i="4" s="1"/>
  <c r="O119" i="4" a="1"/>
  <c r="O119" i="4" s="1"/>
  <c r="M119" i="4" a="1"/>
  <c r="M119" i="4" s="1"/>
  <c r="N119" i="4" s="1" a="1"/>
  <c r="N119" i="4" s="1"/>
  <c r="M120" i="4" a="1"/>
  <c r="M120" i="4" s="1"/>
  <c r="N120" i="4" s="1" a="1"/>
  <c r="N120" i="4" s="1"/>
  <c r="M4155" i="4" a="1"/>
  <c r="M4155" i="4" s="1"/>
  <c r="N4155" i="4" s="1" a="1"/>
  <c r="N4155" i="4" s="1"/>
  <c r="M4156" i="4" a="1"/>
  <c r="M4156" i="4" s="1"/>
  <c r="N4156" i="4" s="1" a="1"/>
  <c r="N4156" i="4" s="1"/>
  <c r="M4157" i="4" a="1"/>
  <c r="M4157" i="4" s="1"/>
  <c r="N4157" i="4" s="1" a="1"/>
  <c r="N4157" i="4" s="1"/>
  <c r="M4158" i="4" a="1"/>
  <c r="M4158" i="4" s="1"/>
  <c r="N4158" i="4" s="1" a="1"/>
  <c r="N4158" i="4" s="1"/>
  <c r="O107" i="4" a="1"/>
  <c r="O107" i="4" s="1"/>
  <c r="M108" i="4" a="1"/>
  <c r="M108" i="4" s="1"/>
  <c r="N108" i="4" s="1" a="1"/>
  <c r="N108" i="4" s="1"/>
  <c r="M109" i="4" a="1"/>
  <c r="M109" i="4" s="1"/>
  <c r="N109" i="4" s="1" a="1"/>
  <c r="N109" i="4" s="1"/>
  <c r="M1498" i="4" a="1"/>
  <c r="M1498" i="4" s="1"/>
  <c r="N1498" i="4" s="1" a="1"/>
  <c r="N1498" i="4" s="1"/>
  <c r="M1505" i="4" a="1"/>
  <c r="M1505" i="4" s="1"/>
  <c r="N1505" i="4" s="1" a="1"/>
  <c r="N1505" i="4" s="1"/>
  <c r="M1499" i="4" a="1"/>
  <c r="M1499" i="4" s="1"/>
  <c r="N1499" i="4" s="1" a="1"/>
  <c r="N1499" i="4" s="1"/>
  <c r="M107" i="4" a="1"/>
  <c r="M107" i="4" s="1"/>
  <c r="N107" i="4" s="1" a="1"/>
  <c r="N107" i="4" s="1"/>
  <c r="M1500" i="4" a="1"/>
  <c r="M1500" i="4" s="1"/>
  <c r="N1500" i="4" s="1" a="1"/>
  <c r="N1500" i="4" s="1"/>
  <c r="M1501" i="4" a="1"/>
  <c r="M1501" i="4" s="1"/>
  <c r="N1501" i="4" s="1" a="1"/>
  <c r="N1501" i="4" s="1"/>
  <c r="M1502" i="4" a="1"/>
  <c r="M1502" i="4" s="1"/>
  <c r="N1502" i="4" s="1" a="1"/>
  <c r="N1502" i="4" s="1"/>
  <c r="M1494" i="4" a="1"/>
  <c r="M1494" i="4" s="1"/>
  <c r="N1494" i="4" s="1" a="1"/>
  <c r="N1494" i="4" s="1"/>
  <c r="M1503" i="4" a="1"/>
  <c r="M1503" i="4" s="1"/>
  <c r="N1503" i="4" s="1" a="1"/>
  <c r="N1503" i="4" s="1"/>
  <c r="M1495" i="4" a="1"/>
  <c r="M1495" i="4" s="1"/>
  <c r="N1495" i="4" s="1" a="1"/>
  <c r="N1495" i="4" s="1"/>
  <c r="M1496" i="4" a="1"/>
  <c r="M1496" i="4" s="1"/>
  <c r="N1496" i="4" s="1" a="1"/>
  <c r="N1496" i="4" s="1"/>
  <c r="M1504" i="4" a="1"/>
  <c r="M1504" i="4" s="1"/>
  <c r="N1504" i="4" s="1" a="1"/>
  <c r="N1504" i="4" s="1"/>
  <c r="M1497" i="4" a="1"/>
  <c r="M1497" i="4" s="1"/>
  <c r="N1497" i="4" s="1" a="1"/>
  <c r="N1497" i="4" s="1"/>
  <c r="L95" i="4" a="1"/>
  <c r="L95" i="4" s="1"/>
  <c r="O95" i="4" a="1"/>
  <c r="O95" i="4" s="1"/>
  <c r="L83" i="4" a="1"/>
  <c r="L83" i="4" s="1"/>
  <c r="O83" i="4" a="1"/>
  <c r="O83" i="4" s="1"/>
  <c r="O71" i="4" a="1"/>
  <c r="O71" i="4" s="1"/>
  <c r="M71" i="4" a="1"/>
  <c r="M71" i="4" s="1"/>
  <c r="N71" i="4" s="1" a="1"/>
  <c r="N71" i="4" s="1"/>
  <c r="L59" i="4" a="1"/>
  <c r="L59" i="4" s="1"/>
  <c r="O59" i="4" a="1"/>
  <c r="O59" i="4" s="1"/>
  <c r="L47" i="4" a="1"/>
  <c r="L47" i="4" s="1"/>
  <c r="O47" i="4" a="1"/>
  <c r="O47" i="4" s="1"/>
  <c r="O35" i="4" a="1"/>
  <c r="O35" i="4" s="1"/>
  <c r="M35" i="4" a="1"/>
  <c r="M35" i="4" s="1"/>
  <c r="N35" i="4" s="1" a="1"/>
  <c r="N35" i="4" s="1"/>
  <c r="L23" i="4" a="1"/>
  <c r="L23" i="4" s="1"/>
  <c r="O23" i="4" a="1"/>
  <c r="O23" i="4" s="1"/>
  <c r="L11" i="4" a="1"/>
  <c r="L11" i="4" s="1"/>
  <c r="O11" i="4" a="1"/>
  <c r="O11" i="4" s="1"/>
  <c r="L226" i="4" a="1"/>
  <c r="L226" i="4" s="1"/>
  <c r="O226" i="4" a="1"/>
  <c r="O226" i="4" s="1"/>
  <c r="O214" i="4" a="1"/>
  <c r="O214" i="4" s="1"/>
  <c r="M214" i="4" a="1"/>
  <c r="M214" i="4" s="1"/>
  <c r="N214" i="4" s="1" a="1"/>
  <c r="N214" i="4" s="1"/>
  <c r="M1888" i="4" a="1"/>
  <c r="M1888" i="4" s="1"/>
  <c r="N1888" i="4" s="1" a="1"/>
  <c r="N1888" i="4" s="1"/>
  <c r="M1889" i="4" a="1"/>
  <c r="M1889" i="4" s="1"/>
  <c r="N1889" i="4" s="1" a="1"/>
  <c r="N1889" i="4" s="1"/>
  <c r="L202" i="4" a="1"/>
  <c r="L202" i="4" s="1"/>
  <c r="O202" i="4" a="1"/>
  <c r="O202" i="4" s="1"/>
  <c r="L190" i="4" a="1"/>
  <c r="L190" i="4" s="1"/>
  <c r="O190" i="4" a="1"/>
  <c r="O190" i="4" s="1"/>
  <c r="O178" i="4" a="1"/>
  <c r="O178" i="4" s="1"/>
  <c r="M290" i="4" a="1"/>
  <c r="M290" i="4" s="1"/>
  <c r="N290" i="4" s="1" a="1"/>
  <c r="N290" i="4" s="1"/>
  <c r="M178" i="4" a="1"/>
  <c r="M178" i="4" s="1"/>
  <c r="N178" i="4" s="1" a="1"/>
  <c r="N178" i="4" s="1"/>
  <c r="M291" i="4" a="1"/>
  <c r="M291" i="4" s="1"/>
  <c r="N291" i="4" s="1" a="1"/>
  <c r="N291" i="4" s="1"/>
  <c r="M179" i="4" a="1"/>
  <c r="M179" i="4" s="1"/>
  <c r="N179" i="4" s="1" a="1"/>
  <c r="N179" i="4" s="1"/>
  <c r="M1757" i="4" a="1"/>
  <c r="M1757" i="4" s="1"/>
  <c r="N1757" i="4" s="1" a="1"/>
  <c r="N1757" i="4" s="1"/>
  <c r="M1758" i="4" a="1"/>
  <c r="M1758" i="4" s="1"/>
  <c r="N1758" i="4" s="1" a="1"/>
  <c r="N1758" i="4" s="1"/>
  <c r="L166" i="4" a="1"/>
  <c r="L166" i="4" s="1"/>
  <c r="O166" i="4" a="1"/>
  <c r="O166" i="4" s="1"/>
  <c r="L154" i="4" a="1"/>
  <c r="L154" i="4" s="1"/>
  <c r="O154" i="4" a="1"/>
  <c r="O154" i="4" s="1"/>
  <c r="L142" i="4" a="1"/>
  <c r="L142" i="4" s="1"/>
  <c r="O142" i="4" a="1"/>
  <c r="O142" i="4" s="1"/>
  <c r="O130" i="4" a="1"/>
  <c r="O130" i="4" s="1"/>
  <c r="M131" i="4" a="1"/>
  <c r="M131" i="4" s="1"/>
  <c r="N131" i="4" s="1" a="1"/>
  <c r="N131" i="4" s="1"/>
  <c r="M132" i="4" a="1"/>
  <c r="M132" i="4" s="1"/>
  <c r="N132" i="4" s="1" a="1"/>
  <c r="N132" i="4" s="1"/>
  <c r="M133" i="4" a="1"/>
  <c r="M133" i="4" s="1"/>
  <c r="N133" i="4" s="1" a="1"/>
  <c r="N133" i="4" s="1"/>
  <c r="M1574" i="4" a="1"/>
  <c r="M1574" i="4" s="1"/>
  <c r="N1574" i="4" s="1" a="1"/>
  <c r="N1574" i="4" s="1"/>
  <c r="M1583" i="4" a="1"/>
  <c r="M1583" i="4" s="1"/>
  <c r="N1583" i="4" s="1" a="1"/>
  <c r="N1583" i="4" s="1"/>
  <c r="P1583" i="4" s="1"/>
  <c r="M1558" i="4" a="1"/>
  <c r="M1558" i="4" s="1"/>
  <c r="N1558" i="4" s="1" a="1"/>
  <c r="N1558" i="4" s="1"/>
  <c r="M1565" i="4" a="1"/>
  <c r="M1565" i="4" s="1"/>
  <c r="N1565" i="4" s="1" a="1"/>
  <c r="N1565" i="4" s="1"/>
  <c r="M1584" i="4" a="1"/>
  <c r="M1584" i="4" s="1"/>
  <c r="N1584" i="4" s="1" a="1"/>
  <c r="N1584" i="4" s="1"/>
  <c r="M1559" i="4" a="1"/>
  <c r="M1559" i="4" s="1"/>
  <c r="N1559" i="4" s="1" a="1"/>
  <c r="N1559" i="4" s="1"/>
  <c r="P1559" i="4" s="1"/>
  <c r="M1566" i="4" a="1"/>
  <c r="M1566" i="4" s="1"/>
  <c r="N1566" i="4" s="1" a="1"/>
  <c r="N1566" i="4" s="1"/>
  <c r="M1575" i="4" a="1"/>
  <c r="M1575" i="4" s="1"/>
  <c r="N1575" i="4" s="1" a="1"/>
  <c r="N1575" i="4" s="1"/>
  <c r="M1560" i="4" a="1"/>
  <c r="M1560" i="4" s="1"/>
  <c r="N1560" i="4" s="1" a="1"/>
  <c r="N1560" i="4" s="1"/>
  <c r="M1567" i="4" a="1"/>
  <c r="M1567" i="4" s="1"/>
  <c r="N1567" i="4" s="1" a="1"/>
  <c r="N1567" i="4" s="1"/>
  <c r="M1585" i="4" a="1"/>
  <c r="M1585" i="4" s="1"/>
  <c r="N1585" i="4" s="1" a="1"/>
  <c r="N1585" i="4" s="1"/>
  <c r="M1568" i="4" a="1"/>
  <c r="M1568" i="4" s="1"/>
  <c r="N1568" i="4" s="1" a="1"/>
  <c r="N1568" i="4" s="1"/>
  <c r="M1576" i="4" a="1"/>
  <c r="M1576" i="4" s="1"/>
  <c r="N1576" i="4" s="1" a="1"/>
  <c r="N1576" i="4" s="1"/>
  <c r="M1561" i="4" a="1"/>
  <c r="M1561" i="4" s="1"/>
  <c r="N1561" i="4" s="1" a="1"/>
  <c r="N1561" i="4" s="1"/>
  <c r="M1569" i="4" a="1"/>
  <c r="M1569" i="4" s="1"/>
  <c r="N1569" i="4" s="1" a="1"/>
  <c r="N1569" i="4" s="1"/>
  <c r="M130" i="4" a="1"/>
  <c r="M130" i="4" s="1"/>
  <c r="N130" i="4" s="1" a="1"/>
  <c r="N130" i="4" s="1"/>
  <c r="M1570" i="4" a="1"/>
  <c r="M1570" i="4" s="1"/>
  <c r="N1570" i="4" s="1" a="1"/>
  <c r="N1570" i="4" s="1"/>
  <c r="M1577" i="4" a="1"/>
  <c r="M1577" i="4" s="1"/>
  <c r="N1577" i="4" s="1" a="1"/>
  <c r="N1577" i="4" s="1"/>
  <c r="M1562" i="4" a="1"/>
  <c r="M1562" i="4" s="1"/>
  <c r="N1562" i="4" s="1" a="1"/>
  <c r="N1562" i="4" s="1"/>
  <c r="M1571" i="4" a="1"/>
  <c r="M1571" i="4" s="1"/>
  <c r="N1571" i="4" s="1" a="1"/>
  <c r="N1571" i="4" s="1"/>
  <c r="M1578" i="4" a="1"/>
  <c r="M1578" i="4" s="1"/>
  <c r="N1578" i="4" s="1" a="1"/>
  <c r="N1578" i="4" s="1"/>
  <c r="M1572" i="4" a="1"/>
  <c r="M1572" i="4" s="1"/>
  <c r="N1572" i="4" s="1" a="1"/>
  <c r="N1572" i="4" s="1"/>
  <c r="M1579" i="4" a="1"/>
  <c r="M1579" i="4" s="1"/>
  <c r="N1579" i="4" s="1" a="1"/>
  <c r="N1579" i="4" s="1"/>
  <c r="M1563" i="4" a="1"/>
  <c r="M1563" i="4" s="1"/>
  <c r="N1563" i="4" s="1" a="1"/>
  <c r="N1563" i="4" s="1"/>
  <c r="M1580" i="4" a="1"/>
  <c r="M1580" i="4" s="1"/>
  <c r="N1580" i="4" s="1" a="1"/>
  <c r="N1580" i="4" s="1"/>
  <c r="M1573" i="4" a="1"/>
  <c r="M1573" i="4" s="1"/>
  <c r="N1573" i="4" s="1" a="1"/>
  <c r="N1573" i="4" s="1"/>
  <c r="M1581" i="4" a="1"/>
  <c r="M1581" i="4" s="1"/>
  <c r="N1581" i="4" s="1" a="1"/>
  <c r="N1581" i="4" s="1"/>
  <c r="M1564" i="4" a="1"/>
  <c r="M1564" i="4" s="1"/>
  <c r="N1564" i="4" s="1" a="1"/>
  <c r="N1564" i="4" s="1"/>
  <c r="M1582" i="4" a="1"/>
  <c r="M1582" i="4" s="1"/>
  <c r="N1582" i="4" s="1" a="1"/>
  <c r="N1582" i="4" s="1"/>
  <c r="L118" i="4" a="1"/>
  <c r="L118" i="4" s="1"/>
  <c r="O118" i="4" a="1"/>
  <c r="O118" i="4" s="1"/>
  <c r="L106" i="4" a="1"/>
  <c r="L106" i="4" s="1"/>
  <c r="O106" i="4" a="1"/>
  <c r="O106" i="4" s="1"/>
  <c r="O94" i="4" a="1"/>
  <c r="O94" i="4" s="1"/>
  <c r="M94" i="4" a="1"/>
  <c r="M94" i="4" s="1"/>
  <c r="N94" i="4" s="1" a="1"/>
  <c r="N94" i="4" s="1"/>
  <c r="M95" i="4" a="1"/>
  <c r="M95" i="4" s="1"/>
  <c r="N95" i="4" s="1" a="1"/>
  <c r="N95" i="4" s="1"/>
  <c r="M1446" i="4" a="1"/>
  <c r="M1446" i="4" s="1"/>
  <c r="N1446" i="4" s="1" a="1"/>
  <c r="N1446" i="4" s="1"/>
  <c r="M1447" i="4" a="1"/>
  <c r="M1447" i="4" s="1"/>
  <c r="N1447" i="4" s="1" a="1"/>
  <c r="N1447" i="4" s="1"/>
  <c r="M1448" i="4" a="1"/>
  <c r="M1448" i="4" s="1"/>
  <c r="N1448" i="4" s="1" a="1"/>
  <c r="N1448" i="4" s="1"/>
  <c r="M1441" i="4" a="1"/>
  <c r="M1441" i="4" s="1"/>
  <c r="N1441" i="4" s="1" a="1"/>
  <c r="N1441" i="4" s="1"/>
  <c r="M1449" i="4" a="1"/>
  <c r="M1449" i="4" s="1"/>
  <c r="N1449" i="4" s="1" a="1"/>
  <c r="N1449" i="4" s="1"/>
  <c r="M1450" i="4" a="1"/>
  <c r="M1450" i="4" s="1"/>
  <c r="N1450" i="4" s="1" a="1"/>
  <c r="N1450" i="4" s="1"/>
  <c r="M1442" i="4" a="1"/>
  <c r="M1442" i="4" s="1"/>
  <c r="N1442" i="4" s="1" a="1"/>
  <c r="N1442" i="4" s="1"/>
  <c r="M1451" i="4" a="1"/>
  <c r="M1451" i="4" s="1"/>
  <c r="N1451" i="4" s="1" a="1"/>
  <c r="N1451" i="4" s="1"/>
  <c r="M1452" i="4" a="1"/>
  <c r="M1452" i="4" s="1"/>
  <c r="N1452" i="4" s="1" a="1"/>
  <c r="N1452" i="4" s="1"/>
  <c r="M1443" i="4" a="1"/>
  <c r="M1443" i="4" s="1"/>
  <c r="N1443" i="4" s="1" a="1"/>
  <c r="N1443" i="4" s="1"/>
  <c r="M1444" i="4" a="1"/>
  <c r="M1444" i="4" s="1"/>
  <c r="N1444" i="4" s="1" a="1"/>
  <c r="N1444" i="4" s="1"/>
  <c r="M1445" i="4" a="1"/>
  <c r="M1445" i="4" s="1"/>
  <c r="N1445" i="4" s="1" a="1"/>
  <c r="N1445" i="4" s="1"/>
  <c r="O82" i="4" a="1"/>
  <c r="O82" i="4" s="1"/>
  <c r="M82" i="4" a="1"/>
  <c r="M82" i="4" s="1"/>
  <c r="N82" i="4" s="1" a="1"/>
  <c r="N82" i="4" s="1"/>
  <c r="M83" i="4" a="1"/>
  <c r="M83" i="4" s="1"/>
  <c r="N83" i="4" s="1" a="1"/>
  <c r="N83" i="4" s="1"/>
  <c r="M1407" i="4" a="1"/>
  <c r="M1407" i="4" s="1"/>
  <c r="N1407" i="4" s="1" a="1"/>
  <c r="N1407" i="4" s="1"/>
  <c r="O70" i="4" a="1"/>
  <c r="O70" i="4" s="1"/>
  <c r="M70" i="4" a="1"/>
  <c r="M70" i="4" s="1"/>
  <c r="N70" i="4" s="1" a="1"/>
  <c r="N70" i="4" s="1"/>
  <c r="M1384" i="4" a="1"/>
  <c r="M1384" i="4" s="1"/>
  <c r="N1384" i="4" s="1" a="1"/>
  <c r="N1384" i="4" s="1"/>
  <c r="M1385" i="4" a="1"/>
  <c r="M1385" i="4" s="1"/>
  <c r="N1385" i="4" s="1" a="1"/>
  <c r="N1385" i="4" s="1"/>
  <c r="L58" i="4" a="1"/>
  <c r="L58" i="4" s="1"/>
  <c r="O58" i="4" a="1"/>
  <c r="O58" i="4" s="1"/>
  <c r="L46" i="4" a="1"/>
  <c r="L46" i="4" s="1"/>
  <c r="O46" i="4" a="1"/>
  <c r="O46" i="4" s="1"/>
  <c r="L34" i="4" a="1"/>
  <c r="L34" i="4" s="1"/>
  <c r="O34" i="4" a="1"/>
  <c r="O34" i="4" s="1"/>
  <c r="L22" i="4" a="1"/>
  <c r="L22" i="4" s="1"/>
  <c r="O22" i="4" a="1"/>
  <c r="O22" i="4" s="1"/>
  <c r="O10" i="4" a="1"/>
  <c r="O10" i="4" s="1"/>
  <c r="M10" i="4" a="1"/>
  <c r="M10" i="4" s="1"/>
  <c r="N10" i="4" s="1" a="1"/>
  <c r="N10" i="4" s="1"/>
  <c r="M11" i="4" a="1"/>
  <c r="M11" i="4" s="1"/>
  <c r="N11" i="4" s="1" a="1"/>
  <c r="N11" i="4" s="1"/>
  <c r="M1117" i="4" a="1"/>
  <c r="M1117" i="4" s="1"/>
  <c r="N1117" i="4" s="1" a="1"/>
  <c r="N1117" i="4" s="1"/>
  <c r="M1118" i="4" a="1"/>
  <c r="M1118" i="4" s="1"/>
  <c r="N1118" i="4" s="1" a="1"/>
  <c r="N1118" i="4" s="1"/>
  <c r="M1119" i="4" a="1"/>
  <c r="M1119" i="4" s="1"/>
  <c r="N1119" i="4" s="1" a="1"/>
  <c r="N1119" i="4" s="1"/>
  <c r="L2145" i="4" a="1"/>
  <c r="L2145" i="4" s="1"/>
  <c r="O2145" i="4" a="1"/>
  <c r="O2145" i="4" s="1"/>
  <c r="L2133" i="4" a="1"/>
  <c r="L2133" i="4" s="1"/>
  <c r="O2133" i="4" a="1"/>
  <c r="O2133" i="4" s="1"/>
  <c r="L2121" i="4" a="1"/>
  <c r="L2121" i="4" s="1"/>
  <c r="O2121" i="4" a="1"/>
  <c r="O2121" i="4" s="1"/>
  <c r="L2109" i="4" a="1"/>
  <c r="L2109" i="4" s="1"/>
  <c r="O2109" i="4" a="1"/>
  <c r="O2109" i="4" s="1"/>
  <c r="L2097" i="4" a="1"/>
  <c r="L2097" i="4" s="1"/>
  <c r="O2097" i="4" a="1"/>
  <c r="O2097" i="4" s="1"/>
  <c r="P2097" i="4" s="1"/>
  <c r="O2085" i="4" a="1"/>
  <c r="O2085" i="4" s="1"/>
  <c r="L2085" i="4" a="1"/>
  <c r="L2085" i="4" s="1"/>
  <c r="L2073" i="4" a="1"/>
  <c r="L2073" i="4" s="1"/>
  <c r="O2073" i="4" a="1"/>
  <c r="O2073" i="4" s="1"/>
  <c r="L2061" i="4" a="1"/>
  <c r="L2061" i="4" s="1"/>
  <c r="O2061" i="4" a="1"/>
  <c r="O2061" i="4" s="1"/>
  <c r="L2049" i="4" a="1"/>
  <c r="L2049" i="4" s="1"/>
  <c r="O2049" i="4" a="1"/>
  <c r="O2049" i="4" s="1"/>
  <c r="L2037" i="4" a="1"/>
  <c r="L2037" i="4" s="1"/>
  <c r="O2037" i="4" a="1"/>
  <c r="O2037" i="4" s="1"/>
  <c r="L2025" i="4" a="1"/>
  <c r="L2025" i="4" s="1"/>
  <c r="O2025" i="4" a="1"/>
  <c r="O2025" i="4" s="1"/>
  <c r="L2013" i="4" a="1"/>
  <c r="L2013" i="4" s="1"/>
  <c r="O2013" i="4" a="1"/>
  <c r="O2013" i="4" s="1"/>
  <c r="L2001" i="4" a="1"/>
  <c r="L2001" i="4" s="1"/>
  <c r="O2001" i="4" a="1"/>
  <c r="O2001" i="4" s="1"/>
  <c r="L1989" i="4" a="1"/>
  <c r="L1989" i="4" s="1"/>
  <c r="O1989" i="4" a="1"/>
  <c r="O1989" i="4" s="1"/>
  <c r="L1977" i="4" a="1"/>
  <c r="L1977" i="4" s="1"/>
  <c r="O1977" i="4" a="1"/>
  <c r="O1977" i="4" s="1"/>
  <c r="L1965" i="4" a="1"/>
  <c r="L1965" i="4" s="1"/>
  <c r="O1965" i="4" a="1"/>
  <c r="O1965" i="4" s="1"/>
  <c r="L1953" i="4" a="1"/>
  <c r="L1953" i="4" s="1"/>
  <c r="O1953" i="4" a="1"/>
  <c r="O1953" i="4" s="1"/>
  <c r="P1953" i="4" s="1"/>
  <c r="L1941" i="4" a="1"/>
  <c r="L1941" i="4" s="1"/>
  <c r="O1941" i="4" a="1"/>
  <c r="O1941" i="4" s="1"/>
  <c r="L1929" i="4" a="1"/>
  <c r="L1929" i="4" s="1"/>
  <c r="O1929" i="4" a="1"/>
  <c r="O1929" i="4" s="1"/>
  <c r="L1917" i="4" a="1"/>
  <c r="L1917" i="4" s="1"/>
  <c r="O1917" i="4" a="1"/>
  <c r="O1917" i="4" s="1"/>
  <c r="L1905" i="4" a="1"/>
  <c r="L1905" i="4" s="1"/>
  <c r="O1905" i="4" a="1"/>
  <c r="O1905" i="4" s="1"/>
  <c r="L1893" i="4" a="1"/>
  <c r="L1893" i="4" s="1"/>
  <c r="O1893" i="4" a="1"/>
  <c r="O1893" i="4" s="1"/>
  <c r="L1881" i="4" a="1"/>
  <c r="L1881" i="4" s="1"/>
  <c r="O1881" i="4" a="1"/>
  <c r="O1881" i="4" s="1"/>
  <c r="L1869" i="4" a="1"/>
  <c r="L1869" i="4" s="1"/>
  <c r="O1869" i="4" a="1"/>
  <c r="O1869" i="4" s="1"/>
  <c r="L1857" i="4" a="1"/>
  <c r="L1857" i="4" s="1"/>
  <c r="O1857" i="4" a="1"/>
  <c r="O1857" i="4" s="1"/>
  <c r="L1845" i="4" a="1"/>
  <c r="L1845" i="4" s="1"/>
  <c r="O1845" i="4" a="1"/>
  <c r="O1845" i="4" s="1"/>
  <c r="L1833" i="4" a="1"/>
  <c r="L1833" i="4" s="1"/>
  <c r="O1833" i="4" a="1"/>
  <c r="O1833" i="4" s="1"/>
  <c r="L1821" i="4" a="1"/>
  <c r="L1821" i="4" s="1"/>
  <c r="O1821" i="4" a="1"/>
  <c r="O1821" i="4" s="1"/>
  <c r="L1809" i="4" a="1"/>
  <c r="L1809" i="4" s="1"/>
  <c r="O1809" i="4" a="1"/>
  <c r="O1809" i="4" s="1"/>
  <c r="L1797" i="4" a="1"/>
  <c r="L1797" i="4" s="1"/>
  <c r="O1797" i="4" a="1"/>
  <c r="O1797" i="4" s="1"/>
  <c r="L1785" i="4" a="1"/>
  <c r="L1785" i="4" s="1"/>
  <c r="O1785" i="4" a="1"/>
  <c r="O1785" i="4" s="1"/>
  <c r="L1773" i="4" a="1"/>
  <c r="L1773" i="4" s="1"/>
  <c r="O1773" i="4" a="1"/>
  <c r="O1773" i="4" s="1"/>
  <c r="L1761" i="4" a="1"/>
  <c r="L1761" i="4" s="1"/>
  <c r="O1761" i="4" a="1"/>
  <c r="O1761" i="4" s="1"/>
  <c r="L1749" i="4" a="1"/>
  <c r="L1749" i="4" s="1"/>
  <c r="O1749" i="4" a="1"/>
  <c r="O1749" i="4" s="1"/>
  <c r="L1737" i="4" a="1"/>
  <c r="L1737" i="4" s="1"/>
  <c r="O1737" i="4" a="1"/>
  <c r="O1737" i="4" s="1"/>
  <c r="L1725" i="4" a="1"/>
  <c r="L1725" i="4" s="1"/>
  <c r="O1725" i="4" a="1"/>
  <c r="O1725" i="4" s="1"/>
  <c r="L1713" i="4" a="1"/>
  <c r="L1713" i="4" s="1"/>
  <c r="O1713" i="4" a="1"/>
  <c r="O1713" i="4" s="1"/>
  <c r="L1701" i="4" a="1"/>
  <c r="L1701" i="4" s="1"/>
  <c r="O1701" i="4" a="1"/>
  <c r="O1701" i="4" s="1"/>
  <c r="L1689" i="4" a="1"/>
  <c r="L1689" i="4" s="1"/>
  <c r="O1689" i="4" a="1"/>
  <c r="O1689" i="4" s="1"/>
  <c r="L1677" i="4" a="1"/>
  <c r="L1677" i="4" s="1"/>
  <c r="O1677" i="4" a="1"/>
  <c r="O1677" i="4" s="1"/>
  <c r="L1665" i="4" a="1"/>
  <c r="L1665" i="4" s="1"/>
  <c r="O1665" i="4" a="1"/>
  <c r="O1665" i="4" s="1"/>
  <c r="L1653" i="4" a="1"/>
  <c r="L1653" i="4" s="1"/>
  <c r="O1653" i="4" a="1"/>
  <c r="O1653" i="4" s="1"/>
  <c r="L1641" i="4" a="1"/>
  <c r="L1641" i="4" s="1"/>
  <c r="O1641" i="4" a="1"/>
  <c r="O1641" i="4" s="1"/>
  <c r="L1629" i="4" a="1"/>
  <c r="L1629" i="4" s="1"/>
  <c r="O1629" i="4" a="1"/>
  <c r="O1629" i="4" s="1"/>
  <c r="L1617" i="4" a="1"/>
  <c r="L1617" i="4" s="1"/>
  <c r="O1617" i="4" a="1"/>
  <c r="O1617" i="4" s="1"/>
  <c r="L1605" i="4" a="1"/>
  <c r="L1605" i="4" s="1"/>
  <c r="O1605" i="4" a="1"/>
  <c r="O1605" i="4" s="1"/>
  <c r="L1593" i="4" a="1"/>
  <c r="L1593" i="4" s="1"/>
  <c r="O1593" i="4" a="1"/>
  <c r="O1593" i="4" s="1"/>
  <c r="L1581" i="4" a="1"/>
  <c r="L1581" i="4" s="1"/>
  <c r="O1581" i="4" a="1"/>
  <c r="O1581" i="4" s="1"/>
  <c r="L1569" i="4" a="1"/>
  <c r="L1569" i="4" s="1"/>
  <c r="O1569" i="4" a="1"/>
  <c r="O1569" i="4" s="1"/>
  <c r="L1557" i="4" a="1"/>
  <c r="L1557" i="4" s="1"/>
  <c r="O1557" i="4" a="1"/>
  <c r="O1557" i="4" s="1"/>
  <c r="L1545" i="4" a="1"/>
  <c r="L1545" i="4" s="1"/>
  <c r="O1545" i="4" a="1"/>
  <c r="O1545" i="4" s="1"/>
  <c r="L1533" i="4" a="1"/>
  <c r="L1533" i="4" s="1"/>
  <c r="O1533" i="4" a="1"/>
  <c r="O1533" i="4" s="1"/>
  <c r="L1521" i="4" a="1"/>
  <c r="L1521" i="4" s="1"/>
  <c r="O1521" i="4" a="1"/>
  <c r="O1521" i="4" s="1"/>
  <c r="L1509" i="4" a="1"/>
  <c r="L1509" i="4" s="1"/>
  <c r="O1509" i="4" a="1"/>
  <c r="O1509" i="4" s="1"/>
  <c r="L1497" i="4" a="1"/>
  <c r="L1497" i="4" s="1"/>
  <c r="O1497" i="4" a="1"/>
  <c r="O1497" i="4" s="1"/>
  <c r="P1497" i="4" s="1"/>
  <c r="L1485" i="4" a="1"/>
  <c r="L1485" i="4" s="1"/>
  <c r="O1485" i="4" a="1"/>
  <c r="O1485" i="4" s="1"/>
  <c r="L1473" i="4" a="1"/>
  <c r="L1473" i="4" s="1"/>
  <c r="O1473" i="4" a="1"/>
  <c r="O1473" i="4" s="1"/>
  <c r="L1461" i="4" a="1"/>
  <c r="L1461" i="4" s="1"/>
  <c r="O1461" i="4" a="1"/>
  <c r="O1461" i="4" s="1"/>
  <c r="L1449" i="4" a="1"/>
  <c r="L1449" i="4" s="1"/>
  <c r="O1449" i="4" a="1"/>
  <c r="O1449" i="4" s="1"/>
  <c r="L1437" i="4" a="1"/>
  <c r="L1437" i="4" s="1"/>
  <c r="O1437" i="4" a="1"/>
  <c r="O1437" i="4" s="1"/>
  <c r="L1425" i="4" a="1"/>
  <c r="L1425" i="4" s="1"/>
  <c r="O1425" i="4" a="1"/>
  <c r="O1425" i="4" s="1"/>
  <c r="L1413" i="4" a="1"/>
  <c r="L1413" i="4" s="1"/>
  <c r="O1413" i="4" a="1"/>
  <c r="O1413" i="4" s="1"/>
  <c r="L1401" i="4" a="1"/>
  <c r="L1401" i="4" s="1"/>
  <c r="O1401" i="4" a="1"/>
  <c r="O1401" i="4" s="1"/>
  <c r="L1389" i="4" a="1"/>
  <c r="L1389" i="4" s="1"/>
  <c r="O1389" i="4" a="1"/>
  <c r="O1389" i="4" s="1"/>
  <c r="L1377" i="4" a="1"/>
  <c r="L1377" i="4" s="1"/>
  <c r="O1377" i="4" a="1"/>
  <c r="O1377" i="4" s="1"/>
  <c r="L1365" i="4" a="1"/>
  <c r="L1365" i="4" s="1"/>
  <c r="O1365" i="4" a="1"/>
  <c r="O1365" i="4" s="1"/>
  <c r="L1353" i="4" a="1"/>
  <c r="L1353" i="4" s="1"/>
  <c r="O1353" i="4" a="1"/>
  <c r="O1353" i="4" s="1"/>
  <c r="L1341" i="4" a="1"/>
  <c r="L1341" i="4" s="1"/>
  <c r="O1341" i="4" a="1"/>
  <c r="O1341" i="4" s="1"/>
  <c r="L1329" i="4" a="1"/>
  <c r="L1329" i="4" s="1"/>
  <c r="O1329" i="4" a="1"/>
  <c r="O1329" i="4" s="1"/>
  <c r="L1317" i="4" a="1"/>
  <c r="L1317" i="4" s="1"/>
  <c r="O1317" i="4" a="1"/>
  <c r="O1317" i="4" s="1"/>
  <c r="L1305" i="4" a="1"/>
  <c r="L1305" i="4" s="1"/>
  <c r="O1305" i="4" a="1"/>
  <c r="O1305" i="4" s="1"/>
  <c r="L1293" i="4" a="1"/>
  <c r="L1293" i="4" s="1"/>
  <c r="O1293" i="4" a="1"/>
  <c r="O1293" i="4" s="1"/>
  <c r="L1281" i="4" a="1"/>
  <c r="L1281" i="4" s="1"/>
  <c r="O1281" i="4" a="1"/>
  <c r="O1281" i="4" s="1"/>
  <c r="L1269" i="4" a="1"/>
  <c r="L1269" i="4" s="1"/>
  <c r="O1269" i="4" a="1"/>
  <c r="O1269" i="4" s="1"/>
  <c r="L1257" i="4" a="1"/>
  <c r="L1257" i="4" s="1"/>
  <c r="O1257" i="4" a="1"/>
  <c r="O1257" i="4" s="1"/>
  <c r="L1245" i="4" a="1"/>
  <c r="L1245" i="4" s="1"/>
  <c r="O1245" i="4" a="1"/>
  <c r="O1245" i="4" s="1"/>
  <c r="L1233" i="4" a="1"/>
  <c r="L1233" i="4" s="1"/>
  <c r="O1233" i="4" a="1"/>
  <c r="O1233" i="4" s="1"/>
  <c r="L1221" i="4" a="1"/>
  <c r="L1221" i="4" s="1"/>
  <c r="O1221" i="4" a="1"/>
  <c r="O1221" i="4" s="1"/>
  <c r="L1209" i="4" a="1"/>
  <c r="L1209" i="4" s="1"/>
  <c r="O1209" i="4" a="1"/>
  <c r="O1209" i="4" s="1"/>
  <c r="L1197" i="4" a="1"/>
  <c r="L1197" i="4" s="1"/>
  <c r="O1197" i="4" a="1"/>
  <c r="O1197" i="4" s="1"/>
  <c r="L1185" i="4" a="1"/>
  <c r="L1185" i="4" s="1"/>
  <c r="O1185" i="4" a="1"/>
  <c r="O1185" i="4" s="1"/>
  <c r="L1173" i="4" a="1"/>
  <c r="L1173" i="4" s="1"/>
  <c r="O1173" i="4" a="1"/>
  <c r="O1173" i="4" s="1"/>
  <c r="L1161" i="4" a="1"/>
  <c r="L1161" i="4" s="1"/>
  <c r="O1161" i="4" a="1"/>
  <c r="O1161" i="4" s="1"/>
  <c r="L1149" i="4" a="1"/>
  <c r="L1149" i="4" s="1"/>
  <c r="O1149" i="4" a="1"/>
  <c r="O1149" i="4" s="1"/>
  <c r="L1137" i="4" a="1"/>
  <c r="L1137" i="4" s="1"/>
  <c r="O1137" i="4" a="1"/>
  <c r="O1137" i="4" s="1"/>
  <c r="L1125" i="4" a="1"/>
  <c r="L1125" i="4" s="1"/>
  <c r="O1125" i="4" a="1"/>
  <c r="O1125" i="4" s="1"/>
  <c r="L1113" i="4" a="1"/>
  <c r="L1113" i="4" s="1"/>
  <c r="O1113" i="4" a="1"/>
  <c r="O1113" i="4" s="1"/>
  <c r="L1101" i="4" a="1"/>
  <c r="L1101" i="4" s="1"/>
  <c r="O1101" i="4" a="1"/>
  <c r="O1101" i="4" s="1"/>
  <c r="L1089" i="4" a="1"/>
  <c r="L1089" i="4" s="1"/>
  <c r="O1089" i="4" a="1"/>
  <c r="O1089" i="4" s="1"/>
  <c r="L1077" i="4" a="1"/>
  <c r="L1077" i="4" s="1"/>
  <c r="O1077" i="4" a="1"/>
  <c r="O1077" i="4" s="1"/>
  <c r="L1065" i="4" a="1"/>
  <c r="L1065" i="4" s="1"/>
  <c r="O1065" i="4" a="1"/>
  <c r="O1065" i="4" s="1"/>
  <c r="L1053" i="4" a="1"/>
  <c r="L1053" i="4" s="1"/>
  <c r="O1053" i="4" a="1"/>
  <c r="O1053" i="4" s="1"/>
  <c r="O1041" i="4" a="1"/>
  <c r="O1041" i="4" s="1"/>
  <c r="M1041" i="4" a="1"/>
  <c r="M1041" i="4" s="1"/>
  <c r="N1041" i="4" s="1" a="1"/>
  <c r="N1041" i="4" s="1"/>
  <c r="M4830" i="4" a="1"/>
  <c r="M4830" i="4" s="1"/>
  <c r="N4830" i="4" s="1" a="1"/>
  <c r="N4830" i="4" s="1"/>
  <c r="M4831" i="4" a="1"/>
  <c r="M4831" i="4" s="1"/>
  <c r="N4831" i="4" s="1" a="1"/>
  <c r="N4831" i="4" s="1"/>
  <c r="L1029" i="4" a="1"/>
  <c r="L1029" i="4" s="1"/>
  <c r="O1029" i="4" a="1"/>
  <c r="O1029" i="4" s="1"/>
  <c r="L1017" i="4" a="1"/>
  <c r="L1017" i="4" s="1"/>
  <c r="O1017" i="4" a="1"/>
  <c r="O1017" i="4" s="1"/>
  <c r="P1017" i="4" s="1"/>
  <c r="L1005" i="4" a="1"/>
  <c r="L1005" i="4" s="1"/>
  <c r="O1005" i="4" a="1"/>
  <c r="O1005" i="4" s="1"/>
  <c r="L993" i="4" a="1"/>
  <c r="L993" i="4" s="1"/>
  <c r="O993" i="4" a="1"/>
  <c r="O993" i="4" s="1"/>
  <c r="L981" i="4" a="1"/>
  <c r="L981" i="4" s="1"/>
  <c r="O981" i="4" a="1"/>
  <c r="O981" i="4" s="1"/>
  <c r="O969" i="4" a="1"/>
  <c r="O969" i="4" s="1"/>
  <c r="M969" i="4" a="1"/>
  <c r="M969" i="4" s="1"/>
  <c r="N969" i="4" s="1" a="1"/>
  <c r="N969" i="4" s="1"/>
  <c r="M970" i="4" a="1"/>
  <c r="M970" i="4" s="1"/>
  <c r="N970" i="4" s="1" a="1"/>
  <c r="N970" i="4" s="1"/>
  <c r="M971" i="4" a="1"/>
  <c r="M971" i="4" s="1"/>
  <c r="N971" i="4" s="1" a="1"/>
  <c r="N971" i="4" s="1"/>
  <c r="M972" i="4" a="1"/>
  <c r="M972" i="4" s="1"/>
  <c r="N972" i="4" s="1" a="1"/>
  <c r="N972" i="4" s="1"/>
  <c r="M4585" i="4" a="1"/>
  <c r="M4585" i="4" s="1"/>
  <c r="N4585" i="4" s="1" a="1"/>
  <c r="N4585" i="4" s="1"/>
  <c r="M4586" i="4" a="1"/>
  <c r="M4586" i="4" s="1"/>
  <c r="N4586" i="4" s="1" a="1"/>
  <c r="N4586" i="4" s="1"/>
  <c r="M4595" i="4" a="1"/>
  <c r="M4595" i="4" s="1"/>
  <c r="N4595" i="4" s="1" a="1"/>
  <c r="N4595" i="4" s="1"/>
  <c r="P4595" i="4" s="1"/>
  <c r="M4587" i="4" a="1"/>
  <c r="M4587" i="4" s="1"/>
  <c r="N4587" i="4" s="1" a="1"/>
  <c r="N4587" i="4" s="1"/>
  <c r="M4596" i="4" a="1"/>
  <c r="M4596" i="4" s="1"/>
  <c r="N4596" i="4" s="1" a="1"/>
  <c r="N4596" i="4" s="1"/>
  <c r="M4588" i="4" a="1"/>
  <c r="M4588" i="4" s="1"/>
  <c r="N4588" i="4" s="1" a="1"/>
  <c r="N4588" i="4" s="1"/>
  <c r="M4581" i="4" a="1"/>
  <c r="M4581" i="4" s="1"/>
  <c r="N4581" i="4" s="1" a="1"/>
  <c r="N4581" i="4" s="1"/>
  <c r="M4589" i="4" a="1"/>
  <c r="M4589" i="4" s="1"/>
  <c r="N4589" i="4" s="1" a="1"/>
  <c r="N4589" i="4" s="1"/>
  <c r="M4597" i="4" a="1"/>
  <c r="M4597" i="4" s="1"/>
  <c r="N4597" i="4" s="1" a="1"/>
  <c r="N4597" i="4" s="1"/>
  <c r="P4597" i="4" s="1"/>
  <c r="M4582" i="4" a="1"/>
  <c r="M4582" i="4" s="1"/>
  <c r="N4582" i="4" s="1" a="1"/>
  <c r="N4582" i="4" s="1"/>
  <c r="M4591" i="4" a="1"/>
  <c r="M4591" i="4" s="1"/>
  <c r="N4591" i="4" s="1" a="1"/>
  <c r="N4591" i="4" s="1"/>
  <c r="P4591" i="4" s="1"/>
  <c r="M4599" i="4" a="1"/>
  <c r="M4599" i="4" s="1"/>
  <c r="N4599" i="4" s="1" a="1"/>
  <c r="N4599" i="4" s="1"/>
  <c r="M4583" i="4" a="1"/>
  <c r="M4583" i="4" s="1"/>
  <c r="N4583" i="4" s="1" a="1"/>
  <c r="N4583" i="4" s="1"/>
  <c r="P4583" i="4" s="1"/>
  <c r="M4592" i="4" a="1"/>
  <c r="M4592" i="4" s="1"/>
  <c r="N4592" i="4" s="1" a="1"/>
  <c r="N4592" i="4" s="1"/>
  <c r="M4600" i="4" a="1"/>
  <c r="M4600" i="4" s="1"/>
  <c r="N4600" i="4" s="1" a="1"/>
  <c r="N4600" i="4" s="1"/>
  <c r="M4593" i="4" a="1"/>
  <c r="M4593" i="4" s="1"/>
  <c r="N4593" i="4" s="1" a="1"/>
  <c r="N4593" i="4" s="1"/>
  <c r="M4584" i="4" a="1"/>
  <c r="M4584" i="4" s="1"/>
  <c r="N4584" i="4" s="1" a="1"/>
  <c r="N4584" i="4" s="1"/>
  <c r="M4590" i="4" a="1"/>
  <c r="M4590" i="4" s="1"/>
  <c r="N4590" i="4" s="1" a="1"/>
  <c r="N4590" i="4" s="1"/>
  <c r="M4594" i="4" a="1"/>
  <c r="M4594" i="4" s="1"/>
  <c r="N4594" i="4" s="1" a="1"/>
  <c r="N4594" i="4" s="1"/>
  <c r="M4598" i="4" a="1"/>
  <c r="M4598" i="4" s="1"/>
  <c r="N4598" i="4" s="1" a="1"/>
  <c r="N4598" i="4" s="1"/>
  <c r="M4601" i="4" a="1"/>
  <c r="M4601" i="4" s="1"/>
  <c r="N4601" i="4" s="1" a="1"/>
  <c r="N4601" i="4" s="1"/>
  <c r="O957" i="4" a="1"/>
  <c r="O957" i="4" s="1"/>
  <c r="M958" i="4" a="1"/>
  <c r="M958" i="4" s="1"/>
  <c r="N958" i="4" s="1" a="1"/>
  <c r="N958" i="4" s="1"/>
  <c r="M957" i="4" a="1"/>
  <c r="M957" i="4" s="1"/>
  <c r="N957" i="4" s="1" a="1"/>
  <c r="N957" i="4" s="1"/>
  <c r="M4554" i="4" a="1"/>
  <c r="M4554" i="4" s="1"/>
  <c r="N4554" i="4" s="1" a="1"/>
  <c r="N4554" i="4" s="1"/>
  <c r="M4555" i="4" a="1"/>
  <c r="M4555" i="4" s="1"/>
  <c r="N4555" i="4" s="1" a="1"/>
  <c r="N4555" i="4" s="1"/>
  <c r="L945" i="4" a="1"/>
  <c r="L945" i="4" s="1"/>
  <c r="O945" i="4" a="1"/>
  <c r="O945" i="4" s="1"/>
  <c r="L933" i="4" a="1"/>
  <c r="L933" i="4" s="1"/>
  <c r="O933" i="4" a="1"/>
  <c r="O933" i="4" s="1"/>
  <c r="L921" i="4" a="1"/>
  <c r="L921" i="4" s="1"/>
  <c r="O921" i="4" a="1"/>
  <c r="O921" i="4" s="1"/>
  <c r="L909" i="4" a="1"/>
  <c r="L909" i="4" s="1"/>
  <c r="O909" i="4" a="1"/>
  <c r="O909" i="4" s="1"/>
  <c r="L897" i="4" a="1"/>
  <c r="L897" i="4" s="1"/>
  <c r="O897" i="4" a="1"/>
  <c r="O897" i="4" s="1"/>
  <c r="O885" i="4" a="1"/>
  <c r="O885" i="4" s="1"/>
  <c r="M886" i="4" a="1"/>
  <c r="M886" i="4" s="1"/>
  <c r="N886" i="4" s="1" a="1"/>
  <c r="N886" i="4" s="1"/>
  <c r="M887" i="4" a="1"/>
  <c r="M887" i="4" s="1"/>
  <c r="N887" i="4" s="1" a="1"/>
  <c r="N887" i="4" s="1"/>
  <c r="M888" i="4" a="1"/>
  <c r="M888" i="4" s="1"/>
  <c r="N888" i="4" s="1" a="1"/>
  <c r="N888" i="4" s="1"/>
  <c r="M885" i="4" a="1"/>
  <c r="M885" i="4" s="1"/>
  <c r="N885" i="4" s="1" a="1"/>
  <c r="N885" i="4" s="1"/>
  <c r="M4254" i="4" a="1"/>
  <c r="M4254" i="4" s="1"/>
  <c r="N4254" i="4" s="1" a="1"/>
  <c r="N4254" i="4" s="1"/>
  <c r="M4263" i="4" a="1"/>
  <c r="M4263" i="4" s="1"/>
  <c r="N4263" i="4" s="1" a="1"/>
  <c r="N4263" i="4" s="1"/>
  <c r="M4246" i="4" a="1"/>
  <c r="M4246" i="4" s="1"/>
  <c r="N4246" i="4" s="1" a="1"/>
  <c r="N4246" i="4" s="1"/>
  <c r="M4255" i="4" a="1"/>
  <c r="M4255" i="4" s="1"/>
  <c r="N4255" i="4" s="1" a="1"/>
  <c r="N4255" i="4" s="1"/>
  <c r="M4247" i="4" a="1"/>
  <c r="M4247" i="4" s="1"/>
  <c r="N4247" i="4" s="1" a="1"/>
  <c r="N4247" i="4" s="1"/>
  <c r="P4247" i="4" s="1"/>
  <c r="M4264" i="4" a="1"/>
  <c r="M4264" i="4" s="1"/>
  <c r="N4264" i="4" s="1" a="1"/>
  <c r="N4264" i="4" s="1"/>
  <c r="M4256" i="4" a="1"/>
  <c r="M4256" i="4" s="1"/>
  <c r="N4256" i="4" s="1" a="1"/>
  <c r="N4256" i="4" s="1"/>
  <c r="M4265" i="4" a="1"/>
  <c r="M4265" i="4" s="1"/>
  <c r="N4265" i="4" s="1" a="1"/>
  <c r="N4265" i="4" s="1"/>
  <c r="M4248" i="4" a="1"/>
  <c r="M4248" i="4" s="1"/>
  <c r="N4248" i="4" s="1" a="1"/>
  <c r="N4248" i="4" s="1"/>
  <c r="P4248" i="4" s="1"/>
  <c r="M4257" i="4" a="1"/>
  <c r="M4257" i="4" s="1"/>
  <c r="N4257" i="4" s="1" a="1"/>
  <c r="N4257" i="4" s="1"/>
  <c r="M4266" i="4" a="1"/>
  <c r="M4266" i="4" s="1"/>
  <c r="N4266" i="4" s="1" a="1"/>
  <c r="N4266" i="4" s="1"/>
  <c r="M4258" i="4" a="1"/>
  <c r="M4258" i="4" s="1"/>
  <c r="N4258" i="4" s="1" a="1"/>
  <c r="N4258" i="4" s="1"/>
  <c r="M4249" i="4" a="1"/>
  <c r="M4249" i="4" s="1"/>
  <c r="N4249" i="4" s="1" a="1"/>
  <c r="N4249" i="4" s="1"/>
  <c r="M4259" i="4" a="1"/>
  <c r="M4259" i="4" s="1"/>
  <c r="N4259" i="4" s="1" a="1"/>
  <c r="N4259" i="4" s="1"/>
  <c r="P4259" i="4" s="1"/>
  <c r="M4267" i="4" a="1"/>
  <c r="M4267" i="4" s="1"/>
  <c r="N4267" i="4" s="1" a="1"/>
  <c r="N4267" i="4" s="1"/>
  <c r="M4241" i="4" a="1"/>
  <c r="M4241" i="4" s="1"/>
  <c r="N4241" i="4" s="1" a="1"/>
  <c r="N4241" i="4" s="1"/>
  <c r="M4250" i="4" a="1"/>
  <c r="M4250" i="4" s="1"/>
  <c r="N4250" i="4" s="1" a="1"/>
  <c r="N4250" i="4" s="1"/>
  <c r="M4268" i="4" a="1"/>
  <c r="M4268" i="4" s="1"/>
  <c r="N4268" i="4" s="1" a="1"/>
  <c r="N4268" i="4" s="1"/>
  <c r="M4242" i="4" a="1"/>
  <c r="M4242" i="4" s="1"/>
  <c r="N4242" i="4" s="1" a="1"/>
  <c r="N4242" i="4" s="1"/>
  <c r="M4251" i="4" a="1"/>
  <c r="M4251" i="4" s="1"/>
  <c r="N4251" i="4" s="1" a="1"/>
  <c r="N4251" i="4" s="1"/>
  <c r="M4260" i="4" a="1"/>
  <c r="M4260" i="4" s="1"/>
  <c r="N4260" i="4" s="1" a="1"/>
  <c r="N4260" i="4" s="1"/>
  <c r="P4260" i="4" s="1"/>
  <c r="M4269" i="4" a="1"/>
  <c r="M4269" i="4" s="1"/>
  <c r="N4269" i="4" s="1" a="1"/>
  <c r="N4269" i="4" s="1"/>
  <c r="M4243" i="4" a="1"/>
  <c r="M4243" i="4" s="1"/>
  <c r="N4243" i="4" s="1" a="1"/>
  <c r="N4243" i="4" s="1"/>
  <c r="M4261" i="4" a="1"/>
  <c r="M4261" i="4" s="1"/>
  <c r="N4261" i="4" s="1" a="1"/>
  <c r="N4261" i="4" s="1"/>
  <c r="P4261" i="4" s="1"/>
  <c r="M4270" i="4" a="1"/>
  <c r="M4270" i="4" s="1"/>
  <c r="N4270" i="4" s="1" a="1"/>
  <c r="N4270" i="4" s="1"/>
  <c r="M4244" i="4" a="1"/>
  <c r="M4244" i="4" s="1"/>
  <c r="N4244" i="4" s="1" a="1"/>
  <c r="N4244" i="4" s="1"/>
  <c r="M4252" i="4" a="1"/>
  <c r="M4252" i="4" s="1"/>
  <c r="N4252" i="4" s="1" a="1"/>
  <c r="N4252" i="4" s="1"/>
  <c r="M4271" i="4" a="1"/>
  <c r="M4271" i="4" s="1"/>
  <c r="N4271" i="4" s="1" a="1"/>
  <c r="N4271" i="4" s="1"/>
  <c r="P4271" i="4" s="1"/>
  <c r="M4245" i="4" a="1"/>
  <c r="M4245" i="4" s="1"/>
  <c r="N4245" i="4" s="1" a="1"/>
  <c r="N4245" i="4" s="1"/>
  <c r="M4253" i="4" a="1"/>
  <c r="M4253" i="4" s="1"/>
  <c r="N4253" i="4" s="1" a="1"/>
  <c r="N4253" i="4" s="1"/>
  <c r="M4262" i="4" a="1"/>
  <c r="M4262" i="4" s="1"/>
  <c r="N4262" i="4" s="1" a="1"/>
  <c r="N4262" i="4" s="1"/>
  <c r="L873" i="4" a="1"/>
  <c r="L873" i="4" s="1"/>
  <c r="O873" i="4" a="1"/>
  <c r="O873" i="4" s="1"/>
  <c r="O861" i="4" a="1"/>
  <c r="O861" i="4" s="1"/>
  <c r="M861" i="4" a="1"/>
  <c r="M861" i="4" s="1"/>
  <c r="N861" i="4" s="1" a="1"/>
  <c r="N861" i="4" s="1"/>
  <c r="M862" i="4" a="1"/>
  <c r="M862" i="4" s="1"/>
  <c r="N862" i="4" s="1" a="1"/>
  <c r="N862" i="4" s="1"/>
  <c r="M863" i="4" a="1"/>
  <c r="M863" i="4" s="1"/>
  <c r="N863" i="4" s="1" a="1"/>
  <c r="N863" i="4" s="1"/>
  <c r="P863" i="4" s="1"/>
  <c r="M4143" i="4" a="1"/>
  <c r="M4143" i="4" s="1"/>
  <c r="N4143" i="4" s="1" a="1"/>
  <c r="N4143" i="4" s="1"/>
  <c r="M4144" i="4" a="1"/>
  <c r="M4144" i="4" s="1"/>
  <c r="N4144" i="4" s="1" a="1"/>
  <c r="N4144" i="4" s="1"/>
  <c r="M4145" i="4" a="1"/>
  <c r="M4145" i="4" s="1"/>
  <c r="N4145" i="4" s="1" a="1"/>
  <c r="N4145" i="4" s="1"/>
  <c r="M4146" i="4" a="1"/>
  <c r="M4146" i="4" s="1"/>
  <c r="N4146" i="4" s="1" a="1"/>
  <c r="N4146" i="4" s="1"/>
  <c r="M4139" i="4" a="1"/>
  <c r="M4139" i="4" s="1"/>
  <c r="N4139" i="4" s="1" a="1"/>
  <c r="N4139" i="4" s="1"/>
  <c r="P4139" i="4" s="1"/>
  <c r="M4147" i="4" a="1"/>
  <c r="M4147" i="4" s="1"/>
  <c r="N4147" i="4" s="1" a="1"/>
  <c r="N4147" i="4" s="1"/>
  <c r="M4148" i="4" a="1"/>
  <c r="M4148" i="4" s="1"/>
  <c r="N4148" i="4" s="1" a="1"/>
  <c r="N4148" i="4" s="1"/>
  <c r="M4140" i="4" a="1"/>
  <c r="M4140" i="4" s="1"/>
  <c r="N4140" i="4" s="1" a="1"/>
  <c r="N4140" i="4" s="1"/>
  <c r="P4140" i="4" s="1"/>
  <c r="M4149" i="4" a="1"/>
  <c r="M4149" i="4" s="1"/>
  <c r="N4149" i="4" s="1" a="1"/>
  <c r="N4149" i="4" s="1"/>
  <c r="M4141" i="4" a="1"/>
  <c r="M4141" i="4" s="1"/>
  <c r="N4141" i="4" s="1" a="1"/>
  <c r="N4141" i="4" s="1"/>
  <c r="M4142" i="4" a="1"/>
  <c r="M4142" i="4" s="1"/>
  <c r="N4142" i="4" s="1" a="1"/>
  <c r="N4142" i="4" s="1"/>
  <c r="P4142" i="4" s="1"/>
  <c r="L849" i="4" a="1"/>
  <c r="L849" i="4" s="1"/>
  <c r="O849" i="4" a="1"/>
  <c r="O849" i="4" s="1"/>
  <c r="L837" i="4" a="1"/>
  <c r="L837" i="4" s="1"/>
  <c r="O837" i="4" a="1"/>
  <c r="O837" i="4" s="1"/>
  <c r="L825" i="4" a="1"/>
  <c r="L825" i="4" s="1"/>
  <c r="O825" i="4" a="1"/>
  <c r="O825" i="4" s="1"/>
  <c r="O813" i="4" a="1"/>
  <c r="O813" i="4" s="1"/>
  <c r="M815" i="4" a="1"/>
  <c r="M815" i="4" s="1"/>
  <c r="N815" i="4" s="1" a="1"/>
  <c r="N815" i="4" s="1"/>
  <c r="P815" i="4" s="1"/>
  <c r="M816" i="4" a="1"/>
  <c r="M816" i="4" s="1"/>
  <c r="N816" i="4" s="1" a="1"/>
  <c r="N816" i="4" s="1"/>
  <c r="M817" i="4" a="1"/>
  <c r="M817" i="4" s="1"/>
  <c r="N817" i="4" s="1" a="1"/>
  <c r="N817" i="4" s="1"/>
  <c r="M818" i="4" a="1"/>
  <c r="M818" i="4" s="1"/>
  <c r="N818" i="4" s="1" a="1"/>
  <c r="N818" i="4" s="1"/>
  <c r="M819" i="4" a="1"/>
  <c r="M819" i="4" s="1"/>
  <c r="N819" i="4" s="1" a="1"/>
  <c r="N819" i="4" s="1"/>
  <c r="M813" i="4" a="1"/>
  <c r="M813" i="4" s="1"/>
  <c r="N813" i="4" s="1" a="1"/>
  <c r="N813" i="4" s="1"/>
  <c r="M814" i="4" a="1"/>
  <c r="M814" i="4" s="1"/>
  <c r="N814" i="4" s="1" a="1"/>
  <c r="N814" i="4" s="1"/>
  <c r="M3918" i="4" a="1"/>
  <c r="M3918" i="4" s="1"/>
  <c r="N3918" i="4" s="1" a="1"/>
  <c r="N3918" i="4" s="1"/>
  <c r="M3934" i="4" a="1"/>
  <c r="M3934" i="4" s="1"/>
  <c r="N3934" i="4" s="1" a="1"/>
  <c r="N3934" i="4" s="1"/>
  <c r="M3941" i="4" a="1"/>
  <c r="M3941" i="4" s="1"/>
  <c r="N3941" i="4" s="1" a="1"/>
  <c r="N3941" i="4" s="1"/>
  <c r="M3949" i="4" a="1"/>
  <c r="M3949" i="4" s="1"/>
  <c r="N3949" i="4" s="1" a="1"/>
  <c r="N3949" i="4" s="1"/>
  <c r="M3957" i="4" a="1"/>
  <c r="M3957" i="4" s="1"/>
  <c r="N3957" i="4" s="1" a="1"/>
  <c r="N3957" i="4" s="1"/>
  <c r="M3964" i="4" a="1"/>
  <c r="M3964" i="4" s="1"/>
  <c r="N3964" i="4" s="1" a="1"/>
  <c r="N3964" i="4" s="1"/>
  <c r="M3980" i="4" a="1"/>
  <c r="M3980" i="4" s="1"/>
  <c r="N3980" i="4" s="1" a="1"/>
  <c r="N3980" i="4" s="1"/>
  <c r="M3987" i="4" a="1"/>
  <c r="M3987" i="4" s="1"/>
  <c r="N3987" i="4" s="1" a="1"/>
  <c r="N3987" i="4" s="1"/>
  <c r="M3919" i="4" a="1"/>
  <c r="M3919" i="4" s="1"/>
  <c r="N3919" i="4" s="1" a="1"/>
  <c r="N3919" i="4" s="1"/>
  <c r="M3926" i="4" a="1"/>
  <c r="M3926" i="4" s="1"/>
  <c r="N3926" i="4" s="1" a="1"/>
  <c r="N3926" i="4" s="1"/>
  <c r="M3935" i="4" a="1"/>
  <c r="M3935" i="4" s="1"/>
  <c r="N3935" i="4" s="1" a="1"/>
  <c r="N3935" i="4" s="1"/>
  <c r="P3935" i="4" s="1"/>
  <c r="M3958" i="4" a="1"/>
  <c r="M3958" i="4" s="1"/>
  <c r="N3958" i="4" s="1" a="1"/>
  <c r="N3958" i="4" s="1"/>
  <c r="M3965" i="4" a="1"/>
  <c r="M3965" i="4" s="1"/>
  <c r="N3965" i="4" s="1" a="1"/>
  <c r="N3965" i="4" s="1"/>
  <c r="M3973" i="4" a="1"/>
  <c r="M3973" i="4" s="1"/>
  <c r="N3973" i="4" s="1" a="1"/>
  <c r="N3973" i="4" s="1"/>
  <c r="P3973" i="4" s="1"/>
  <c r="M3942" i="4" a="1"/>
  <c r="M3942" i="4" s="1"/>
  <c r="N3942" i="4" s="1" a="1"/>
  <c r="N3942" i="4" s="1"/>
  <c r="M3950" i="4" a="1"/>
  <c r="M3950" i="4" s="1"/>
  <c r="N3950" i="4" s="1" a="1"/>
  <c r="N3950" i="4" s="1"/>
  <c r="M3959" i="4" a="1"/>
  <c r="M3959" i="4" s="1"/>
  <c r="N3959" i="4" s="1" a="1"/>
  <c r="N3959" i="4" s="1"/>
  <c r="P3959" i="4" s="1"/>
  <c r="Q3959" i="4" s="1"/>
  <c r="M3981" i="4" a="1"/>
  <c r="M3981" i="4" s="1"/>
  <c r="N3981" i="4" s="1" a="1"/>
  <c r="N3981" i="4" s="1"/>
  <c r="M3920" i="4" a="1"/>
  <c r="M3920" i="4" s="1"/>
  <c r="N3920" i="4" s="1" a="1"/>
  <c r="N3920" i="4" s="1"/>
  <c r="M3927" i="4" a="1"/>
  <c r="M3927" i="4" s="1"/>
  <c r="N3927" i="4" s="1" a="1"/>
  <c r="N3927" i="4" s="1"/>
  <c r="M3936" i="4" a="1"/>
  <c r="M3936" i="4" s="1"/>
  <c r="N3936" i="4" s="1" a="1"/>
  <c r="N3936" i="4" s="1"/>
  <c r="P3936" i="4" s="1"/>
  <c r="M3943" i="4" a="1"/>
  <c r="M3943" i="4" s="1"/>
  <c r="N3943" i="4" s="1" a="1"/>
  <c r="N3943" i="4" s="1"/>
  <c r="M3966" i="4" a="1"/>
  <c r="M3966" i="4" s="1"/>
  <c r="N3966" i="4" s="1" a="1"/>
  <c r="N3966" i="4" s="1"/>
  <c r="M3974" i="4" a="1"/>
  <c r="M3974" i="4" s="1"/>
  <c r="N3974" i="4" s="1" a="1"/>
  <c r="N3974" i="4" s="1"/>
  <c r="M3982" i="4" a="1"/>
  <c r="M3982" i="4" s="1"/>
  <c r="N3982" i="4" s="1" a="1"/>
  <c r="N3982" i="4" s="1"/>
  <c r="M3921" i="4" a="1"/>
  <c r="M3921" i="4" s="1"/>
  <c r="N3921" i="4" s="1" a="1"/>
  <c r="N3921" i="4" s="1"/>
  <c r="M3944" i="4" a="1"/>
  <c r="M3944" i="4" s="1"/>
  <c r="N3944" i="4" s="1" a="1"/>
  <c r="N3944" i="4" s="1"/>
  <c r="M3951" i="4" a="1"/>
  <c r="M3951" i="4" s="1"/>
  <c r="N3951" i="4" s="1" a="1"/>
  <c r="N3951" i="4" s="1"/>
  <c r="M3960" i="4" a="1"/>
  <c r="M3960" i="4" s="1"/>
  <c r="N3960" i="4" s="1" a="1"/>
  <c r="N3960" i="4" s="1"/>
  <c r="P3960" i="4" s="1"/>
  <c r="Q3960" i="4" s="1"/>
  <c r="M3967" i="4" a="1"/>
  <c r="M3967" i="4" s="1"/>
  <c r="N3967" i="4" s="1" a="1"/>
  <c r="N3967" i="4" s="1"/>
  <c r="M3983" i="4" a="1"/>
  <c r="M3983" i="4" s="1"/>
  <c r="N3983" i="4" s="1" a="1"/>
  <c r="N3983" i="4" s="1"/>
  <c r="P3983" i="4" s="1"/>
  <c r="M3928" i="4" a="1"/>
  <c r="M3928" i="4" s="1"/>
  <c r="N3928" i="4" s="1" a="1"/>
  <c r="N3928" i="4" s="1"/>
  <c r="M3937" i="4" a="1"/>
  <c r="M3937" i="4" s="1"/>
  <c r="N3937" i="4" s="1" a="1"/>
  <c r="N3937" i="4" s="1"/>
  <c r="P3937" i="4" s="1"/>
  <c r="M3945" i="4" a="1"/>
  <c r="M3945" i="4" s="1"/>
  <c r="N3945" i="4" s="1" a="1"/>
  <c r="N3945" i="4" s="1"/>
  <c r="M3975" i="4" a="1"/>
  <c r="M3975" i="4" s="1"/>
  <c r="N3975" i="4" s="1" a="1"/>
  <c r="N3975" i="4" s="1"/>
  <c r="M3922" i="4" a="1"/>
  <c r="M3922" i="4" s="1"/>
  <c r="N3922" i="4" s="1" a="1"/>
  <c r="N3922" i="4" s="1"/>
  <c r="M3929" i="4" a="1"/>
  <c r="M3929" i="4" s="1"/>
  <c r="N3929" i="4" s="1" a="1"/>
  <c r="N3929" i="4" s="1"/>
  <c r="M3952" i="4" a="1"/>
  <c r="M3952" i="4" s="1"/>
  <c r="N3952" i="4" s="1" a="1"/>
  <c r="N3952" i="4" s="1"/>
  <c r="M3961" i="4" a="1"/>
  <c r="M3961" i="4" s="1"/>
  <c r="N3961" i="4" s="1" a="1"/>
  <c r="N3961" i="4" s="1"/>
  <c r="P3961" i="4" s="1"/>
  <c r="M3968" i="4" a="1"/>
  <c r="M3968" i="4" s="1"/>
  <c r="N3968" i="4" s="1" a="1"/>
  <c r="N3968" i="4" s="1"/>
  <c r="M3984" i="4" a="1"/>
  <c r="M3984" i="4" s="1"/>
  <c r="N3984" i="4" s="1" a="1"/>
  <c r="N3984" i="4" s="1"/>
  <c r="P3984" i="4" s="1"/>
  <c r="Q3984" i="4" s="1"/>
  <c r="M3923" i="4" a="1"/>
  <c r="M3923" i="4" s="1"/>
  <c r="N3923" i="4" s="1" a="1"/>
  <c r="N3923" i="4" s="1"/>
  <c r="P3923" i="4" s="1"/>
  <c r="M3930" i="4" a="1"/>
  <c r="M3930" i="4" s="1"/>
  <c r="N3930" i="4" s="1" a="1"/>
  <c r="N3930" i="4" s="1"/>
  <c r="M3938" i="4" a="1"/>
  <c r="M3938" i="4" s="1"/>
  <c r="N3938" i="4" s="1" a="1"/>
  <c r="N3938" i="4" s="1"/>
  <c r="M3946" i="4" a="1"/>
  <c r="M3946" i="4" s="1"/>
  <c r="N3946" i="4" s="1" a="1"/>
  <c r="N3946" i="4" s="1"/>
  <c r="M3953" i="4" a="1"/>
  <c r="M3953" i="4" s="1"/>
  <c r="N3953" i="4" s="1" a="1"/>
  <c r="N3953" i="4" s="1"/>
  <c r="M3969" i="4" a="1"/>
  <c r="M3969" i="4" s="1"/>
  <c r="N3969" i="4" s="1" a="1"/>
  <c r="N3969" i="4" s="1"/>
  <c r="M3976" i="4" a="1"/>
  <c r="M3976" i="4" s="1"/>
  <c r="N3976" i="4" s="1" a="1"/>
  <c r="N3976" i="4" s="1"/>
  <c r="M3931" i="4" a="1"/>
  <c r="M3931" i="4" s="1"/>
  <c r="N3931" i="4" s="1" a="1"/>
  <c r="N3931" i="4" s="1"/>
  <c r="M3947" i="4" a="1"/>
  <c r="M3947" i="4" s="1"/>
  <c r="N3947" i="4" s="1" a="1"/>
  <c r="N3947" i="4" s="1"/>
  <c r="P3947" i="4" s="1"/>
  <c r="M3954" i="4" a="1"/>
  <c r="M3954" i="4" s="1"/>
  <c r="N3954" i="4" s="1" a="1"/>
  <c r="N3954" i="4" s="1"/>
  <c r="M3962" i="4" a="1"/>
  <c r="M3962" i="4" s="1"/>
  <c r="N3962" i="4" s="1" a="1"/>
  <c r="N3962" i="4" s="1"/>
  <c r="M3970" i="4" a="1"/>
  <c r="M3970" i="4" s="1"/>
  <c r="N3970" i="4" s="1" a="1"/>
  <c r="N3970" i="4" s="1"/>
  <c r="M3977" i="4" a="1"/>
  <c r="M3977" i="4" s="1"/>
  <c r="N3977" i="4" s="1" a="1"/>
  <c r="N3977" i="4" s="1"/>
  <c r="M3985" i="4" a="1"/>
  <c r="M3985" i="4" s="1"/>
  <c r="N3985" i="4" s="1" a="1"/>
  <c r="N3985" i="4" s="1"/>
  <c r="P3985" i="4" s="1"/>
  <c r="M3924" i="4" a="1"/>
  <c r="M3924" i="4" s="1"/>
  <c r="N3924" i="4" s="1" a="1"/>
  <c r="N3924" i="4" s="1"/>
  <c r="P3924" i="4" s="1"/>
  <c r="M3932" i="4" a="1"/>
  <c r="M3932" i="4" s="1"/>
  <c r="N3932" i="4" s="1" a="1"/>
  <c r="N3932" i="4" s="1"/>
  <c r="M3939" i="4" a="1"/>
  <c r="M3939" i="4" s="1"/>
  <c r="N3939" i="4" s="1" a="1"/>
  <c r="N3939" i="4" s="1"/>
  <c r="M3971" i="4" a="1"/>
  <c r="M3971" i="4" s="1"/>
  <c r="N3971" i="4" s="1" a="1"/>
  <c r="N3971" i="4" s="1"/>
  <c r="P3971" i="4" s="1"/>
  <c r="M3978" i="4" a="1"/>
  <c r="M3978" i="4" s="1"/>
  <c r="N3978" i="4" s="1" a="1"/>
  <c r="N3978" i="4" s="1"/>
  <c r="M3948" i="4" a="1"/>
  <c r="M3948" i="4" s="1"/>
  <c r="N3948" i="4" s="1" a="1"/>
  <c r="N3948" i="4" s="1"/>
  <c r="P3948" i="4" s="1"/>
  <c r="M3955" i="4" a="1"/>
  <c r="M3955" i="4" s="1"/>
  <c r="N3955" i="4" s="1" a="1"/>
  <c r="N3955" i="4" s="1"/>
  <c r="M3963" i="4" a="1"/>
  <c r="M3963" i="4" s="1"/>
  <c r="N3963" i="4" s="1" a="1"/>
  <c r="N3963" i="4" s="1"/>
  <c r="M3986" i="4" a="1"/>
  <c r="M3986" i="4" s="1"/>
  <c r="N3986" i="4" s="1" a="1"/>
  <c r="N3986" i="4" s="1"/>
  <c r="M3917" i="4" a="1"/>
  <c r="M3917" i="4" s="1"/>
  <c r="N3917" i="4" s="1" a="1"/>
  <c r="N3917" i="4" s="1"/>
  <c r="M3925" i="4" a="1"/>
  <c r="M3925" i="4" s="1"/>
  <c r="N3925" i="4" s="1" a="1"/>
  <c r="N3925" i="4" s="1"/>
  <c r="M3933" i="4" a="1"/>
  <c r="M3933" i="4" s="1"/>
  <c r="N3933" i="4" s="1" a="1"/>
  <c r="N3933" i="4" s="1"/>
  <c r="M3940" i="4" a="1"/>
  <c r="M3940" i="4" s="1"/>
  <c r="N3940" i="4" s="1" a="1"/>
  <c r="N3940" i="4" s="1"/>
  <c r="M3956" i="4" a="1"/>
  <c r="M3956" i="4" s="1"/>
  <c r="N3956" i="4" s="1" a="1"/>
  <c r="N3956" i="4" s="1"/>
  <c r="M3972" i="4" a="1"/>
  <c r="M3972" i="4" s="1"/>
  <c r="N3972" i="4" s="1" a="1"/>
  <c r="N3972" i="4" s="1"/>
  <c r="P3972" i="4" s="1"/>
  <c r="Q3972" i="4" s="1"/>
  <c r="M3979" i="4" a="1"/>
  <c r="M3979" i="4" s="1"/>
  <c r="N3979" i="4" s="1" a="1"/>
  <c r="N3979" i="4" s="1"/>
  <c r="L801" i="4" a="1"/>
  <c r="L801" i="4" s="1"/>
  <c r="O801" i="4" a="1"/>
  <c r="O801" i="4" s="1"/>
  <c r="O789" i="4" a="1"/>
  <c r="O789" i="4" s="1"/>
  <c r="M789" i="4" a="1"/>
  <c r="M789" i="4" s="1"/>
  <c r="N789" i="4" s="1" a="1"/>
  <c r="N789" i="4" s="1"/>
  <c r="M790" i="4" a="1"/>
  <c r="M790" i="4" s="1"/>
  <c r="N790" i="4" s="1" a="1"/>
  <c r="N790" i="4" s="1"/>
  <c r="M791" i="4" a="1"/>
  <c r="M791" i="4" s="1"/>
  <c r="N791" i="4" s="1" a="1"/>
  <c r="N791" i="4" s="1"/>
  <c r="M792" i="4" a="1"/>
  <c r="M792" i="4" s="1"/>
  <c r="N792" i="4" s="1" a="1"/>
  <c r="N792" i="4" s="1"/>
  <c r="M3841" i="4" a="1"/>
  <c r="M3841" i="4" s="1"/>
  <c r="N3841" i="4" s="1" a="1"/>
  <c r="N3841" i="4" s="1"/>
  <c r="P3841" i="4" s="1"/>
  <c r="M3842" i="4" a="1"/>
  <c r="M3842" i="4" s="1"/>
  <c r="N3842" i="4" s="1" a="1"/>
  <c r="N3842" i="4" s="1"/>
  <c r="M3843" i="4" a="1"/>
  <c r="M3843" i="4" s="1"/>
  <c r="N3843" i="4" s="1" a="1"/>
  <c r="N3843" i="4" s="1"/>
  <c r="M3844" i="4" a="1"/>
  <c r="M3844" i="4" s="1"/>
  <c r="N3844" i="4" s="1" a="1"/>
  <c r="N3844" i="4" s="1"/>
  <c r="M3845" i="4" a="1"/>
  <c r="M3845" i="4" s="1"/>
  <c r="N3845" i="4" s="1" a="1"/>
  <c r="N3845" i="4" s="1"/>
  <c r="M3839" i="4" a="1"/>
  <c r="M3839" i="4" s="1"/>
  <c r="N3839" i="4" s="1" a="1"/>
  <c r="N3839" i="4" s="1"/>
  <c r="P3839" i="4" s="1"/>
  <c r="M3846" i="4" a="1"/>
  <c r="M3846" i="4" s="1"/>
  <c r="N3846" i="4" s="1" a="1"/>
  <c r="N3846" i="4" s="1"/>
  <c r="M3847" i="4" a="1"/>
  <c r="M3847" i="4" s="1"/>
  <c r="N3847" i="4" s="1" a="1"/>
  <c r="N3847" i="4" s="1"/>
  <c r="M3840" i="4" a="1"/>
  <c r="M3840" i="4" s="1"/>
  <c r="N3840" i="4" s="1" a="1"/>
  <c r="N3840" i="4" s="1"/>
  <c r="P3840" i="4" s="1"/>
  <c r="L777" i="4" a="1"/>
  <c r="L777" i="4" s="1"/>
  <c r="O777" i="4" a="1"/>
  <c r="O777" i="4" s="1"/>
  <c r="O765" i="4" a="1"/>
  <c r="O765" i="4" s="1"/>
  <c r="M766" i="4" a="1"/>
  <c r="M766" i="4" s="1"/>
  <c r="N766" i="4" s="1" a="1"/>
  <c r="N766" i="4" s="1"/>
  <c r="M767" i="4" a="1"/>
  <c r="M767" i="4" s="1"/>
  <c r="N767" i="4" s="1" a="1"/>
  <c r="N767" i="4" s="1"/>
  <c r="M765" i="4" a="1"/>
  <c r="M765" i="4" s="1"/>
  <c r="N765" i="4" s="1" a="1"/>
  <c r="N765" i="4" s="1"/>
  <c r="M3787" i="4" a="1"/>
  <c r="M3787" i="4" s="1"/>
  <c r="N3787" i="4" s="1" a="1"/>
  <c r="N3787" i="4" s="1"/>
  <c r="M3788" i="4" a="1"/>
  <c r="M3788" i="4" s="1"/>
  <c r="N3788" i="4" s="1" a="1"/>
  <c r="N3788" i="4" s="1"/>
  <c r="M3781" i="4" a="1"/>
  <c r="M3781" i="4" s="1"/>
  <c r="N3781" i="4" s="1" a="1"/>
  <c r="N3781" i="4" s="1"/>
  <c r="P3781" i="4" s="1"/>
  <c r="M3789" i="4" a="1"/>
  <c r="M3789" i="4" s="1"/>
  <c r="N3789" i="4" s="1" a="1"/>
  <c r="N3789" i="4" s="1"/>
  <c r="M3790" i="4" a="1"/>
  <c r="M3790" i="4" s="1"/>
  <c r="N3790" i="4" s="1" a="1"/>
  <c r="N3790" i="4" s="1"/>
  <c r="M3782" i="4" a="1"/>
  <c r="M3782" i="4" s="1"/>
  <c r="N3782" i="4" s="1" a="1"/>
  <c r="N3782" i="4" s="1"/>
  <c r="M3783" i="4" a="1"/>
  <c r="M3783" i="4" s="1"/>
  <c r="N3783" i="4" s="1" a="1"/>
  <c r="N3783" i="4" s="1"/>
  <c r="M3784" i="4" a="1"/>
  <c r="M3784" i="4" s="1"/>
  <c r="N3784" i="4" s="1" a="1"/>
  <c r="N3784" i="4" s="1"/>
  <c r="M3785" i="4" a="1"/>
  <c r="M3785" i="4" s="1"/>
  <c r="N3785" i="4" s="1" a="1"/>
  <c r="N3785" i="4" s="1"/>
  <c r="M3786" i="4" a="1"/>
  <c r="M3786" i="4" s="1"/>
  <c r="N3786" i="4" s="1" a="1"/>
  <c r="N3786" i="4" s="1"/>
  <c r="L753" i="4" a="1"/>
  <c r="L753" i="4" s="1"/>
  <c r="O753" i="4" a="1"/>
  <c r="O753" i="4" s="1"/>
  <c r="L741" i="4" a="1"/>
  <c r="L741" i="4" s="1"/>
  <c r="O741" i="4" a="1"/>
  <c r="O741" i="4" s="1"/>
  <c r="L729" i="4" a="1"/>
  <c r="L729" i="4" s="1"/>
  <c r="O729" i="4" a="1"/>
  <c r="O729" i="4" s="1"/>
  <c r="L717" i="4" a="1"/>
  <c r="L717" i="4" s="1"/>
  <c r="O717" i="4" a="1"/>
  <c r="O717" i="4" s="1"/>
  <c r="L705" i="4" a="1"/>
  <c r="L705" i="4" s="1"/>
  <c r="O705" i="4" a="1"/>
  <c r="O705" i="4" s="1"/>
  <c r="L693" i="4" a="1"/>
  <c r="L693" i="4" s="1"/>
  <c r="O693" i="4" a="1"/>
  <c r="O693" i="4" s="1"/>
  <c r="O681" i="4" a="1"/>
  <c r="O681" i="4" s="1"/>
  <c r="M683" i="4" a="1"/>
  <c r="M683" i="4" s="1"/>
  <c r="N683" i="4" s="1" a="1"/>
  <c r="N683" i="4" s="1"/>
  <c r="M681" i="4" a="1"/>
  <c r="M681" i="4" s="1"/>
  <c r="N681" i="4" s="1" a="1"/>
  <c r="N681" i="4" s="1"/>
  <c r="M682" i="4" a="1"/>
  <c r="M682" i="4" s="1"/>
  <c r="N682" i="4" s="1" a="1"/>
  <c r="N682" i="4" s="1"/>
  <c r="M3587" i="4" a="1"/>
  <c r="M3587" i="4" s="1"/>
  <c r="N3587" i="4" s="1" a="1"/>
  <c r="N3587" i="4" s="1"/>
  <c r="P3587" i="4" s="1"/>
  <c r="M3572" i="4" a="1"/>
  <c r="M3572" i="4" s="1"/>
  <c r="N3572" i="4" s="1" a="1"/>
  <c r="N3572" i="4" s="1"/>
  <c r="M3579" i="4" a="1"/>
  <c r="M3579" i="4" s="1"/>
  <c r="N3579" i="4" s="1" a="1"/>
  <c r="N3579" i="4" s="1"/>
  <c r="M3588" i="4" a="1"/>
  <c r="M3588" i="4" s="1"/>
  <c r="N3588" i="4" s="1" a="1"/>
  <c r="N3588" i="4" s="1"/>
  <c r="P3588" i="4" s="1"/>
  <c r="M3573" i="4" a="1"/>
  <c r="M3573" i="4" s="1"/>
  <c r="N3573" i="4" s="1" a="1"/>
  <c r="N3573" i="4" s="1"/>
  <c r="M3580" i="4" a="1"/>
  <c r="M3580" i="4" s="1"/>
  <c r="N3580" i="4" s="1" a="1"/>
  <c r="N3580" i="4" s="1"/>
  <c r="M3574" i="4" a="1"/>
  <c r="M3574" i="4" s="1"/>
  <c r="N3574" i="4" s="1" a="1"/>
  <c r="N3574" i="4" s="1"/>
  <c r="M3581" i="4" a="1"/>
  <c r="M3581" i="4" s="1"/>
  <c r="N3581" i="4" s="1" a="1"/>
  <c r="N3581" i="4" s="1"/>
  <c r="M3589" i="4" a="1"/>
  <c r="M3589" i="4" s="1"/>
  <c r="N3589" i="4" s="1" a="1"/>
  <c r="N3589" i="4" s="1"/>
  <c r="P3589" i="4" s="1"/>
  <c r="M3575" i="4" a="1"/>
  <c r="M3575" i="4" s="1"/>
  <c r="N3575" i="4" s="1" a="1"/>
  <c r="N3575" i="4" s="1"/>
  <c r="P3575" i="4" s="1"/>
  <c r="M3582" i="4" a="1"/>
  <c r="M3582" i="4" s="1"/>
  <c r="N3582" i="4" s="1" a="1"/>
  <c r="N3582" i="4" s="1"/>
  <c r="M3590" i="4" a="1"/>
  <c r="M3590" i="4" s="1"/>
  <c r="N3590" i="4" s="1" a="1"/>
  <c r="N3590" i="4" s="1"/>
  <c r="M3576" i="4" a="1"/>
  <c r="M3576" i="4" s="1"/>
  <c r="N3576" i="4" s="1" a="1"/>
  <c r="N3576" i="4" s="1"/>
  <c r="P3576" i="4" s="1"/>
  <c r="M3583" i="4" a="1"/>
  <c r="M3583" i="4" s="1"/>
  <c r="N3583" i="4" s="1" a="1"/>
  <c r="N3583" i="4" s="1"/>
  <c r="P3583" i="4" s="1"/>
  <c r="M3584" i="4" a="1"/>
  <c r="M3584" i="4" s="1"/>
  <c r="N3584" i="4" s="1" a="1"/>
  <c r="N3584" i="4" s="1"/>
  <c r="M3577" i="4" a="1"/>
  <c r="M3577" i="4" s="1"/>
  <c r="N3577" i="4" s="1" a="1"/>
  <c r="N3577" i="4" s="1"/>
  <c r="P3577" i="4" s="1"/>
  <c r="M3585" i="4" a="1"/>
  <c r="M3585" i="4" s="1"/>
  <c r="N3585" i="4" s="1" a="1"/>
  <c r="N3585" i="4" s="1"/>
  <c r="M3578" i="4" a="1"/>
  <c r="M3578" i="4" s="1"/>
  <c r="N3578" i="4" s="1" a="1"/>
  <c r="N3578" i="4" s="1"/>
  <c r="M3586" i="4" a="1"/>
  <c r="M3586" i="4" s="1"/>
  <c r="N3586" i="4" s="1" a="1"/>
  <c r="N3586" i="4" s="1"/>
  <c r="O669" i="4" a="1"/>
  <c r="O669" i="4" s="1"/>
  <c r="M669" i="4" a="1"/>
  <c r="M669" i="4" s="1"/>
  <c r="N669" i="4" s="1" a="1"/>
  <c r="N669" i="4" s="1"/>
  <c r="M670" i="4" a="1"/>
  <c r="M670" i="4" s="1"/>
  <c r="N670" i="4" s="1" a="1"/>
  <c r="N670" i="4" s="1"/>
  <c r="M671" i="4" a="1"/>
  <c r="M671" i="4" s="1"/>
  <c r="N671" i="4" s="1" a="1"/>
  <c r="N671" i="4" s="1"/>
  <c r="P671" i="4" s="1"/>
  <c r="M3498" i="4" a="1"/>
  <c r="M3498" i="4" s="1"/>
  <c r="N3498" i="4" s="1" a="1"/>
  <c r="N3498" i="4" s="1"/>
  <c r="M3499" i="4" a="1"/>
  <c r="M3499" i="4" s="1"/>
  <c r="N3499" i="4" s="1" a="1"/>
  <c r="N3499" i="4" s="1"/>
  <c r="M3500" i="4" a="1"/>
  <c r="M3500" i="4" s="1"/>
  <c r="N3500" i="4" s="1" a="1"/>
  <c r="N3500" i="4" s="1"/>
  <c r="M3501" i="4" a="1"/>
  <c r="M3501" i="4" s="1"/>
  <c r="N3501" i="4" s="1" a="1"/>
  <c r="N3501" i="4" s="1"/>
  <c r="M3502" i="4" a="1"/>
  <c r="M3502" i="4" s="1"/>
  <c r="N3502" i="4" s="1" a="1"/>
  <c r="N3502" i="4" s="1"/>
  <c r="M3503" i="4" a="1"/>
  <c r="M3503" i="4" s="1"/>
  <c r="N3503" i="4" s="1" a="1"/>
  <c r="N3503" i="4" s="1"/>
  <c r="P3503" i="4" s="1"/>
  <c r="M3504" i="4" a="1"/>
  <c r="M3504" i="4" s="1"/>
  <c r="N3504" i="4" s="1" a="1"/>
  <c r="N3504" i="4" s="1"/>
  <c r="P3504" i="4" s="1"/>
  <c r="Q3504" i="4" s="1"/>
  <c r="O657" i="4" a="1"/>
  <c r="O657" i="4" s="1"/>
  <c r="M657" i="4" a="1"/>
  <c r="M657" i="4" s="1"/>
  <c r="N657" i="4" s="1" a="1"/>
  <c r="N657" i="4" s="1"/>
  <c r="M945" i="4" a="1"/>
  <c r="M945" i="4" s="1"/>
  <c r="N945" i="4" s="1" a="1"/>
  <c r="N945" i="4" s="1"/>
  <c r="M658" i="4" a="1"/>
  <c r="M658" i="4" s="1"/>
  <c r="N658" i="4" s="1" a="1"/>
  <c r="N658" i="4" s="1"/>
  <c r="M3453" i="4" a="1"/>
  <c r="M3453" i="4" s="1"/>
  <c r="N3453" i="4" s="1" a="1"/>
  <c r="N3453" i="4" s="1"/>
  <c r="M3454" i="4" a="1"/>
  <c r="M3454" i="4" s="1"/>
  <c r="N3454" i="4" s="1" a="1"/>
  <c r="N3454" i="4" s="1"/>
  <c r="M3455" i="4" a="1"/>
  <c r="M3455" i="4" s="1"/>
  <c r="N3455" i="4" s="1" a="1"/>
  <c r="N3455" i="4" s="1"/>
  <c r="P3455" i="4" s="1"/>
  <c r="M3456" i="4" a="1"/>
  <c r="M3456" i="4" s="1"/>
  <c r="N3456" i="4" s="1" a="1"/>
  <c r="N3456" i="4" s="1"/>
  <c r="P3456" i="4" s="1"/>
  <c r="M4498" i="4" a="1"/>
  <c r="M4498" i="4" s="1"/>
  <c r="N4498" i="4" s="1" a="1"/>
  <c r="N4498" i="4" s="1"/>
  <c r="O645" i="4" a="1"/>
  <c r="O645" i="4" s="1"/>
  <c r="M647" i="4" a="1"/>
  <c r="M647" i="4" s="1"/>
  <c r="N647" i="4" s="1" a="1"/>
  <c r="N647" i="4" s="1"/>
  <c r="P647" i="4" s="1"/>
  <c r="M645" i="4" a="1"/>
  <c r="M645" i="4" s="1"/>
  <c r="N645" i="4" s="1" a="1"/>
  <c r="N645" i="4" s="1"/>
  <c r="M646" i="4" a="1"/>
  <c r="M646" i="4" s="1"/>
  <c r="N646" i="4" s="1" a="1"/>
  <c r="N646" i="4" s="1"/>
  <c r="M3417" i="4" a="1"/>
  <c r="M3417" i="4" s="1"/>
  <c r="N3417" i="4" s="1" a="1"/>
  <c r="N3417" i="4" s="1"/>
  <c r="M3427" i="4" a="1"/>
  <c r="M3427" i="4" s="1"/>
  <c r="N3427" i="4" s="1" a="1"/>
  <c r="N3427" i="4" s="1"/>
  <c r="M3418" i="4" a="1"/>
  <c r="M3418" i="4" s="1"/>
  <c r="N3418" i="4" s="1" a="1"/>
  <c r="N3418" i="4" s="1"/>
  <c r="M3419" i="4" a="1"/>
  <c r="M3419" i="4" s="1"/>
  <c r="N3419" i="4" s="1" a="1"/>
  <c r="N3419" i="4" s="1"/>
  <c r="P3419" i="4" s="1"/>
  <c r="M3420" i="4" a="1"/>
  <c r="M3420" i="4" s="1"/>
  <c r="N3420" i="4" s="1" a="1"/>
  <c r="N3420" i="4" s="1"/>
  <c r="P3420" i="4" s="1"/>
  <c r="M3421" i="4" a="1"/>
  <c r="M3421" i="4" s="1"/>
  <c r="N3421" i="4" s="1" a="1"/>
  <c r="N3421" i="4" s="1"/>
  <c r="P3421" i="4" s="1"/>
  <c r="M3422" i="4" a="1"/>
  <c r="M3422" i="4" s="1"/>
  <c r="N3422" i="4" s="1" a="1"/>
  <c r="N3422" i="4" s="1"/>
  <c r="M3423" i="4" a="1"/>
  <c r="M3423" i="4" s="1"/>
  <c r="N3423" i="4" s="1" a="1"/>
  <c r="N3423" i="4" s="1"/>
  <c r="M3424" i="4" a="1"/>
  <c r="M3424" i="4" s="1"/>
  <c r="N3424" i="4" s="1" a="1"/>
  <c r="N3424" i="4" s="1"/>
  <c r="M3425" i="4" a="1"/>
  <c r="M3425" i="4" s="1"/>
  <c r="N3425" i="4" s="1" a="1"/>
  <c r="N3425" i="4" s="1"/>
  <c r="M3426" i="4" a="1"/>
  <c r="M3426" i="4" s="1"/>
  <c r="N3426" i="4" s="1" a="1"/>
  <c r="N3426" i="4" s="1"/>
  <c r="L633" i="4" a="1"/>
  <c r="L633" i="4" s="1"/>
  <c r="O633" i="4" a="1"/>
  <c r="O633" i="4" s="1"/>
  <c r="L621" i="4" a="1"/>
  <c r="L621" i="4" s="1"/>
  <c r="O621" i="4" a="1"/>
  <c r="O621" i="4" s="1"/>
  <c r="L609" i="4" a="1"/>
  <c r="L609" i="4" s="1"/>
  <c r="O609" i="4" a="1"/>
  <c r="O609" i="4" s="1"/>
  <c r="L597" i="4" a="1"/>
  <c r="L597" i="4" s="1"/>
  <c r="O597" i="4" a="1"/>
  <c r="O597" i="4" s="1"/>
  <c r="O585" i="4" a="1"/>
  <c r="O585" i="4" s="1"/>
  <c r="M585" i="4" a="1"/>
  <c r="M585" i="4" s="1"/>
  <c r="N585" i="4" s="1" a="1"/>
  <c r="N585" i="4" s="1"/>
  <c r="L573" i="4" a="1"/>
  <c r="L573" i="4" s="1"/>
  <c r="O573" i="4" a="1"/>
  <c r="O573" i="4" s="1"/>
  <c r="L561" i="4" a="1"/>
  <c r="L561" i="4" s="1"/>
  <c r="O561" i="4" a="1"/>
  <c r="O561" i="4" s="1"/>
  <c r="O549" i="4" a="1"/>
  <c r="O549" i="4" s="1"/>
  <c r="M549" i="4" a="1"/>
  <c r="M549" i="4" s="1"/>
  <c r="N549" i="4" s="1" a="1"/>
  <c r="N549" i="4" s="1"/>
  <c r="M550" i="4" a="1"/>
  <c r="M550" i="4" s="1"/>
  <c r="N550" i="4" s="1" a="1"/>
  <c r="N550" i="4" s="1"/>
  <c r="M551" i="4" a="1"/>
  <c r="M551" i="4" s="1"/>
  <c r="N551" i="4" s="1" a="1"/>
  <c r="N551" i="4" s="1"/>
  <c r="P551" i="4" s="1"/>
  <c r="M552" i="4" a="1"/>
  <c r="M552" i="4" s="1"/>
  <c r="N552" i="4" s="1" a="1"/>
  <c r="N552" i="4" s="1"/>
  <c r="M3182" i="4" a="1"/>
  <c r="M3182" i="4" s="1"/>
  <c r="N3182" i="4" s="1" a="1"/>
  <c r="N3182" i="4" s="1"/>
  <c r="M3194" i="4" a="1"/>
  <c r="M3194" i="4" s="1"/>
  <c r="N3194" i="4" s="1" a="1"/>
  <c r="N3194" i="4" s="1"/>
  <c r="M3183" i="4" a="1"/>
  <c r="M3183" i="4" s="1"/>
  <c r="N3183" i="4" s="1" a="1"/>
  <c r="N3183" i="4" s="1"/>
  <c r="M3195" i="4" a="1"/>
  <c r="M3195" i="4" s="1"/>
  <c r="N3195" i="4" s="1" a="1"/>
  <c r="N3195" i="4" s="1"/>
  <c r="M3184" i="4" a="1"/>
  <c r="M3184" i="4" s="1"/>
  <c r="N3184" i="4" s="1" a="1"/>
  <c r="N3184" i="4" s="1"/>
  <c r="M3185" i="4" a="1"/>
  <c r="M3185" i="4" s="1"/>
  <c r="N3185" i="4" s="1" a="1"/>
  <c r="N3185" i="4" s="1"/>
  <c r="M3186" i="4" a="1"/>
  <c r="M3186" i="4" s="1"/>
  <c r="N3186" i="4" s="1" a="1"/>
  <c r="N3186" i="4" s="1"/>
  <c r="M3187" i="4" a="1"/>
  <c r="M3187" i="4" s="1"/>
  <c r="N3187" i="4" s="1" a="1"/>
  <c r="N3187" i="4" s="1"/>
  <c r="M3188" i="4" a="1"/>
  <c r="M3188" i="4" s="1"/>
  <c r="N3188" i="4" s="1" a="1"/>
  <c r="N3188" i="4" s="1"/>
  <c r="M3177" i="4" a="1"/>
  <c r="M3177" i="4" s="1"/>
  <c r="N3177" i="4" s="1" a="1"/>
  <c r="N3177" i="4" s="1"/>
  <c r="M3189" i="4" a="1"/>
  <c r="M3189" i="4" s="1"/>
  <c r="N3189" i="4" s="1" a="1"/>
  <c r="N3189" i="4" s="1"/>
  <c r="M3178" i="4" a="1"/>
  <c r="M3178" i="4" s="1"/>
  <c r="N3178" i="4" s="1" a="1"/>
  <c r="N3178" i="4" s="1"/>
  <c r="M3190" i="4" a="1"/>
  <c r="M3190" i="4" s="1"/>
  <c r="N3190" i="4" s="1" a="1"/>
  <c r="N3190" i="4" s="1"/>
  <c r="M3179" i="4" a="1"/>
  <c r="M3179" i="4" s="1"/>
  <c r="N3179" i="4" s="1" a="1"/>
  <c r="N3179" i="4" s="1"/>
  <c r="P3179" i="4" s="1"/>
  <c r="M3191" i="4" a="1"/>
  <c r="M3191" i="4" s="1"/>
  <c r="N3191" i="4" s="1" a="1"/>
  <c r="N3191" i="4" s="1"/>
  <c r="P3191" i="4" s="1"/>
  <c r="M3180" i="4" a="1"/>
  <c r="M3180" i="4" s="1"/>
  <c r="N3180" i="4" s="1" a="1"/>
  <c r="N3180" i="4" s="1"/>
  <c r="P3180" i="4" s="1"/>
  <c r="M3192" i="4" a="1"/>
  <c r="M3192" i="4" s="1"/>
  <c r="N3192" i="4" s="1" a="1"/>
  <c r="N3192" i="4" s="1"/>
  <c r="P3192" i="4" s="1"/>
  <c r="Q3192" i="4" s="1"/>
  <c r="M3181" i="4" a="1"/>
  <c r="M3181" i="4" s="1"/>
  <c r="N3181" i="4" s="1" a="1"/>
  <c r="N3181" i="4" s="1"/>
  <c r="P3181" i="4" s="1"/>
  <c r="M3193" i="4" a="1"/>
  <c r="M3193" i="4" s="1"/>
  <c r="N3193" i="4" s="1" a="1"/>
  <c r="N3193" i="4" s="1"/>
  <c r="P3193" i="4" s="1"/>
  <c r="L537" i="4" a="1"/>
  <c r="L537" i="4" s="1"/>
  <c r="O537" i="4" a="1"/>
  <c r="O537" i="4" s="1"/>
  <c r="O525" i="4" a="1"/>
  <c r="O525" i="4" s="1"/>
  <c r="M525" i="4" a="1"/>
  <c r="M525" i="4" s="1"/>
  <c r="N525" i="4" s="1" a="1"/>
  <c r="N525" i="4" s="1"/>
  <c r="M3069" i="4" a="1"/>
  <c r="M3069" i="4" s="1"/>
  <c r="N3069" i="4" s="1" a="1"/>
  <c r="N3069" i="4" s="1"/>
  <c r="M3070" i="4" a="1"/>
  <c r="M3070" i="4" s="1"/>
  <c r="N3070" i="4" s="1" a="1"/>
  <c r="N3070" i="4" s="1"/>
  <c r="M3071" i="4" a="1"/>
  <c r="M3071" i="4" s="1"/>
  <c r="N3071" i="4" s="1" a="1"/>
  <c r="N3071" i="4" s="1"/>
  <c r="P3071" i="4" s="1"/>
  <c r="M3072" i="4" a="1"/>
  <c r="M3072" i="4" s="1"/>
  <c r="N3072" i="4" s="1" a="1"/>
  <c r="N3072" i="4" s="1"/>
  <c r="P3072" i="4" s="1"/>
  <c r="M3073" i="4" a="1"/>
  <c r="M3073" i="4" s="1"/>
  <c r="N3073" i="4" s="1" a="1"/>
  <c r="N3073" i="4" s="1"/>
  <c r="P3073" i="4" s="1"/>
  <c r="L513" i="4" a="1"/>
  <c r="L513" i="4" s="1"/>
  <c r="O513" i="4" a="1"/>
  <c r="O513" i="4" s="1"/>
  <c r="O501" i="4" a="1"/>
  <c r="O501" i="4" s="1"/>
  <c r="M503" i="4" a="1"/>
  <c r="M503" i="4" s="1"/>
  <c r="N503" i="4" s="1" a="1"/>
  <c r="N503" i="4" s="1"/>
  <c r="M504" i="4" a="1"/>
  <c r="M504" i="4" s="1"/>
  <c r="N504" i="4" s="1" a="1"/>
  <c r="N504" i="4" s="1"/>
  <c r="M505" i="4" a="1"/>
  <c r="M505" i="4" s="1"/>
  <c r="N505" i="4" s="1" a="1"/>
  <c r="N505" i="4" s="1"/>
  <c r="M501" i="4" a="1"/>
  <c r="M501" i="4" s="1"/>
  <c r="N501" i="4" s="1" a="1"/>
  <c r="N501" i="4" s="1"/>
  <c r="M502" i="4" a="1"/>
  <c r="M502" i="4" s="1"/>
  <c r="N502" i="4" s="1" a="1"/>
  <c r="N502" i="4" s="1"/>
  <c r="M2992" i="4" a="1"/>
  <c r="M2992" i="4" s="1"/>
  <c r="N2992" i="4" s="1" a="1"/>
  <c r="N2992" i="4" s="1"/>
  <c r="M3002" i="4" a="1"/>
  <c r="M3002" i="4" s="1"/>
  <c r="N3002" i="4" s="1" a="1"/>
  <c r="N3002" i="4" s="1"/>
  <c r="M3010" i="4" a="1"/>
  <c r="M3010" i="4" s="1"/>
  <c r="N3010" i="4" s="1" a="1"/>
  <c r="N3010" i="4" s="1"/>
  <c r="M2993" i="4" a="1"/>
  <c r="M2993" i="4" s="1"/>
  <c r="N2993" i="4" s="1" a="1"/>
  <c r="N2993" i="4" s="1"/>
  <c r="M3003" i="4" a="1"/>
  <c r="M3003" i="4" s="1"/>
  <c r="N3003" i="4" s="1" a="1"/>
  <c r="N3003" i="4" s="1"/>
  <c r="M3011" i="4" a="1"/>
  <c r="M3011" i="4" s="1"/>
  <c r="N3011" i="4" s="1" a="1"/>
  <c r="N3011" i="4" s="1"/>
  <c r="P3011" i="4" s="1"/>
  <c r="M2994" i="4" a="1"/>
  <c r="M2994" i="4" s="1"/>
  <c r="N2994" i="4" s="1" a="1"/>
  <c r="N2994" i="4" s="1"/>
  <c r="M3004" i="4" a="1"/>
  <c r="M3004" i="4" s="1"/>
  <c r="N3004" i="4" s="1" a="1"/>
  <c r="N3004" i="4" s="1"/>
  <c r="M3012" i="4" a="1"/>
  <c r="M3012" i="4" s="1"/>
  <c r="N3012" i="4" s="1" a="1"/>
  <c r="N3012" i="4" s="1"/>
  <c r="P3012" i="4" s="1"/>
  <c r="M3013" i="4" a="1"/>
  <c r="M3013" i="4" s="1"/>
  <c r="N3013" i="4" s="1" a="1"/>
  <c r="N3013" i="4" s="1"/>
  <c r="P3013" i="4" s="1"/>
  <c r="M2995" i="4" a="1"/>
  <c r="M2995" i="4" s="1"/>
  <c r="N2995" i="4" s="1" a="1"/>
  <c r="N2995" i="4" s="1"/>
  <c r="M3005" i="4" a="1"/>
  <c r="M3005" i="4" s="1"/>
  <c r="N3005" i="4" s="1" a="1"/>
  <c r="N3005" i="4" s="1"/>
  <c r="M3014" i="4" a="1"/>
  <c r="M3014" i="4" s="1"/>
  <c r="N3014" i="4" s="1" a="1"/>
  <c r="N3014" i="4" s="1"/>
  <c r="M3006" i="4" a="1"/>
  <c r="M3006" i="4" s="1"/>
  <c r="N3006" i="4" s="1" a="1"/>
  <c r="N3006" i="4" s="1"/>
  <c r="M3015" i="4" a="1"/>
  <c r="M3015" i="4" s="1"/>
  <c r="N3015" i="4" s="1" a="1"/>
  <c r="N3015" i="4" s="1"/>
  <c r="M2996" i="4" a="1"/>
  <c r="M2996" i="4" s="1"/>
  <c r="N2996" i="4" s="1" a="1"/>
  <c r="N2996" i="4" s="1"/>
  <c r="M3016" i="4" a="1"/>
  <c r="M3016" i="4" s="1"/>
  <c r="N3016" i="4" s="1" a="1"/>
  <c r="N3016" i="4" s="1"/>
  <c r="M2997" i="4" a="1"/>
  <c r="M2997" i="4" s="1"/>
  <c r="N2997" i="4" s="1" a="1"/>
  <c r="N2997" i="4" s="1"/>
  <c r="M3007" i="4" a="1"/>
  <c r="M3007" i="4" s="1"/>
  <c r="N3007" i="4" s="1" a="1"/>
  <c r="N3007" i="4" s="1"/>
  <c r="P3007" i="4" s="1"/>
  <c r="M3017" i="4" a="1"/>
  <c r="M3017" i="4" s="1"/>
  <c r="N3017" i="4" s="1" a="1"/>
  <c r="N3017" i="4" s="1"/>
  <c r="M2998" i="4" a="1"/>
  <c r="M2998" i="4" s="1"/>
  <c r="N2998" i="4" s="1" a="1"/>
  <c r="N2998" i="4" s="1"/>
  <c r="M3018" i="4" a="1"/>
  <c r="M3018" i="4" s="1"/>
  <c r="N3018" i="4" s="1" a="1"/>
  <c r="N3018" i="4" s="1"/>
  <c r="M2999" i="4" a="1"/>
  <c r="M2999" i="4" s="1"/>
  <c r="N2999" i="4" s="1" a="1"/>
  <c r="N2999" i="4" s="1"/>
  <c r="P2999" i="4" s="1"/>
  <c r="M3008" i="4" a="1"/>
  <c r="M3008" i="4" s="1"/>
  <c r="N3008" i="4" s="1" a="1"/>
  <c r="N3008" i="4" s="1"/>
  <c r="M3000" i="4" a="1"/>
  <c r="M3000" i="4" s="1"/>
  <c r="N3000" i="4" s="1" a="1"/>
  <c r="N3000" i="4" s="1"/>
  <c r="P3000" i="4" s="1"/>
  <c r="M3001" i="4" a="1"/>
  <c r="M3001" i="4" s="1"/>
  <c r="N3001" i="4" s="1" a="1"/>
  <c r="N3001" i="4" s="1"/>
  <c r="P3001" i="4" s="1"/>
  <c r="M3009" i="4" a="1"/>
  <c r="M3009" i="4" s="1"/>
  <c r="N3009" i="4" s="1" a="1"/>
  <c r="N3009" i="4" s="1"/>
  <c r="L489" i="4" a="1"/>
  <c r="L489" i="4" s="1"/>
  <c r="O489" i="4" a="1"/>
  <c r="O489" i="4" s="1"/>
  <c r="O477" i="4" a="1"/>
  <c r="O477" i="4" s="1"/>
  <c r="M479" i="4" a="1"/>
  <c r="M479" i="4" s="1"/>
  <c r="N479" i="4" s="1" a="1"/>
  <c r="N479" i="4" s="1"/>
  <c r="M480" i="4" a="1"/>
  <c r="M480" i="4" s="1"/>
  <c r="N480" i="4" s="1" a="1"/>
  <c r="N480" i="4" s="1"/>
  <c r="M477" i="4" a="1"/>
  <c r="M477" i="4" s="1"/>
  <c r="N477" i="4" s="1" a="1"/>
  <c r="N477" i="4" s="1"/>
  <c r="M478" i="4" a="1"/>
  <c r="M478" i="4" s="1"/>
  <c r="N478" i="4" s="1" a="1"/>
  <c r="N478" i="4" s="1"/>
  <c r="M2900" i="4" a="1"/>
  <c r="M2900" i="4" s="1"/>
  <c r="N2900" i="4" s="1" a="1"/>
  <c r="N2900" i="4" s="1"/>
  <c r="M2891" i="4" a="1"/>
  <c r="M2891" i="4" s="1"/>
  <c r="N2891" i="4" s="1" a="1"/>
  <c r="N2891" i="4" s="1"/>
  <c r="P2891" i="4" s="1"/>
  <c r="M2901" i="4" a="1"/>
  <c r="M2901" i="4" s="1"/>
  <c r="N2901" i="4" s="1" a="1"/>
  <c r="N2901" i="4" s="1"/>
  <c r="M2892" i="4" a="1"/>
  <c r="M2892" i="4" s="1"/>
  <c r="N2892" i="4" s="1" a="1"/>
  <c r="N2892" i="4" s="1"/>
  <c r="P2892" i="4" s="1"/>
  <c r="M2893" i="4" a="1"/>
  <c r="M2893" i="4" s="1"/>
  <c r="N2893" i="4" s="1" a="1"/>
  <c r="N2893" i="4" s="1"/>
  <c r="P2893" i="4" s="1"/>
  <c r="M2902" i="4" a="1"/>
  <c r="M2902" i="4" s="1"/>
  <c r="N2902" i="4" s="1" a="1"/>
  <c r="N2902" i="4" s="1"/>
  <c r="M2894" i="4" a="1"/>
  <c r="M2894" i="4" s="1"/>
  <c r="N2894" i="4" s="1" a="1"/>
  <c r="N2894" i="4" s="1"/>
  <c r="P2894" i="4" s="1"/>
  <c r="M2903" i="4" a="1"/>
  <c r="M2903" i="4" s="1"/>
  <c r="N2903" i="4" s="1" a="1"/>
  <c r="N2903" i="4" s="1"/>
  <c r="P2903" i="4" s="1"/>
  <c r="M2904" i="4" a="1"/>
  <c r="M2904" i="4" s="1"/>
  <c r="N2904" i="4" s="1" a="1"/>
  <c r="N2904" i="4" s="1"/>
  <c r="P2904" i="4" s="1"/>
  <c r="M2895" i="4" a="1"/>
  <c r="M2895" i="4" s="1"/>
  <c r="N2895" i="4" s="1" a="1"/>
  <c r="N2895" i="4" s="1"/>
  <c r="M2896" i="4" a="1"/>
  <c r="M2896" i="4" s="1"/>
  <c r="N2896" i="4" s="1" a="1"/>
  <c r="N2896" i="4" s="1"/>
  <c r="M2897" i="4" a="1"/>
  <c r="M2897" i="4" s="1"/>
  <c r="N2897" i="4" s="1" a="1"/>
  <c r="N2897" i="4" s="1"/>
  <c r="M2898" i="4" a="1"/>
  <c r="M2898" i="4" s="1"/>
  <c r="N2898" i="4" s="1" a="1"/>
  <c r="N2898" i="4" s="1"/>
  <c r="M2899" i="4" a="1"/>
  <c r="M2899" i="4" s="1"/>
  <c r="N2899" i="4" s="1" a="1"/>
  <c r="N2899" i="4" s="1"/>
  <c r="L465" i="4" a="1"/>
  <c r="L465" i="4" s="1"/>
  <c r="O465" i="4" a="1"/>
  <c r="O465" i="4" s="1"/>
  <c r="L453" i="4" a="1"/>
  <c r="L453" i="4" s="1"/>
  <c r="O453" i="4" a="1"/>
  <c r="O453" i="4" s="1"/>
  <c r="L441" i="4" a="1"/>
  <c r="L441" i="4" s="1"/>
  <c r="O441" i="4" a="1"/>
  <c r="O441" i="4" s="1"/>
  <c r="L429" i="4" a="1"/>
  <c r="L429" i="4" s="1"/>
  <c r="O429" i="4" a="1"/>
  <c r="O429" i="4" s="1"/>
  <c r="L417" i="4" a="1"/>
  <c r="L417" i="4" s="1"/>
  <c r="O417" i="4" a="1"/>
  <c r="O417" i="4" s="1"/>
  <c r="O405" i="4" a="1"/>
  <c r="O405" i="4" s="1"/>
  <c r="M405" i="4" a="1"/>
  <c r="M405" i="4" s="1"/>
  <c r="N405" i="4" s="1" a="1"/>
  <c r="N405" i="4" s="1"/>
  <c r="M2605" i="4" a="1"/>
  <c r="M2605" i="4" s="1"/>
  <c r="N2605" i="4" s="1" a="1"/>
  <c r="N2605" i="4" s="1"/>
  <c r="P2605" i="4" s="1"/>
  <c r="M2606" i="4" a="1"/>
  <c r="M2606" i="4" s="1"/>
  <c r="N2606" i="4" s="1" a="1"/>
  <c r="N2606" i="4" s="1"/>
  <c r="P2606" i="4" s="1"/>
  <c r="L393" i="4" a="1"/>
  <c r="L393" i="4" s="1"/>
  <c r="O393" i="4" a="1"/>
  <c r="O393" i="4" s="1"/>
  <c r="L381" i="4" a="1"/>
  <c r="L381" i="4" s="1"/>
  <c r="O381" i="4" a="1"/>
  <c r="O381" i="4" s="1"/>
  <c r="L369" i="4" a="1"/>
  <c r="L369" i="4" s="1"/>
  <c r="O369" i="4" a="1"/>
  <c r="O369" i="4" s="1"/>
  <c r="L357" i="4" a="1"/>
  <c r="L357" i="4" s="1"/>
  <c r="O357" i="4" a="1"/>
  <c r="O357" i="4" s="1"/>
  <c r="L345" i="4" a="1"/>
  <c r="L345" i="4" s="1"/>
  <c r="O345" i="4" a="1"/>
  <c r="O345" i="4" s="1"/>
  <c r="L333" i="4" a="1"/>
  <c r="L333" i="4" s="1"/>
  <c r="O333" i="4" a="1"/>
  <c r="O333" i="4" s="1"/>
  <c r="L321" i="4" a="1"/>
  <c r="L321" i="4" s="1"/>
  <c r="O321" i="4" a="1"/>
  <c r="O321" i="4" s="1"/>
  <c r="L309" i="4" a="1"/>
  <c r="L309" i="4" s="1"/>
  <c r="O309" i="4" a="1"/>
  <c r="O309" i="4" s="1"/>
  <c r="L297" i="4" a="1"/>
  <c r="L297" i="4" s="1"/>
  <c r="O297" i="4" a="1"/>
  <c r="O297" i="4" s="1"/>
  <c r="L285" i="4" a="1"/>
  <c r="L285" i="4" s="1"/>
  <c r="O285" i="4" a="1"/>
  <c r="O285" i="4" s="1"/>
  <c r="L273" i="4" a="1"/>
  <c r="L273" i="4" s="1"/>
  <c r="O273" i="4" a="1"/>
  <c r="O273" i="4" s="1"/>
  <c r="O261" i="4" a="1"/>
  <c r="O261" i="4" s="1"/>
  <c r="M261" i="4" a="1"/>
  <c r="M261" i="4" s="1"/>
  <c r="N261" i="4" s="1" a="1"/>
  <c r="N261" i="4" s="1"/>
  <c r="M2089" i="4" a="1"/>
  <c r="M2089" i="4" s="1"/>
  <c r="N2089" i="4" s="1" a="1"/>
  <c r="N2089" i="4" s="1"/>
  <c r="P2089" i="4" s="1"/>
  <c r="O249" i="4" a="1"/>
  <c r="O249" i="4" s="1"/>
  <c r="M249" i="4" a="1"/>
  <c r="M249" i="4" s="1"/>
  <c r="N249" i="4" s="1" a="1"/>
  <c r="N249" i="4" s="1"/>
  <c r="M250" i="4" a="1"/>
  <c r="M250" i="4" s="1"/>
  <c r="N250" i="4" s="1" a="1"/>
  <c r="N250" i="4" s="1"/>
  <c r="M251" i="4" a="1"/>
  <c r="M251" i="4" s="1"/>
  <c r="N251" i="4" s="1" a="1"/>
  <c r="N251" i="4" s="1"/>
  <c r="P251" i="4" s="1"/>
  <c r="M2015" i="4" a="1"/>
  <c r="M2015" i="4" s="1"/>
  <c r="N2015" i="4" s="1" a="1"/>
  <c r="N2015" i="4" s="1"/>
  <c r="M2016" i="4" a="1"/>
  <c r="M2016" i="4" s="1"/>
  <c r="N2016" i="4" s="1" a="1"/>
  <c r="N2016" i="4" s="1"/>
  <c r="M2014" i="4" a="1"/>
  <c r="M2014" i="4" s="1"/>
  <c r="N2014" i="4" s="1" a="1"/>
  <c r="N2014" i="4" s="1"/>
  <c r="M2017" i="4" a="1"/>
  <c r="M2017" i="4" s="1"/>
  <c r="N2017" i="4" s="1" a="1"/>
  <c r="N2017" i="4" s="1"/>
  <c r="M2018" i="4" a="1"/>
  <c r="M2018" i="4" s="1"/>
  <c r="N2018" i="4" s="1" a="1"/>
  <c r="N2018" i="4" s="1"/>
  <c r="M2011" i="4" a="1"/>
  <c r="M2011" i="4" s="1"/>
  <c r="N2011" i="4" s="1" a="1"/>
  <c r="N2011" i="4" s="1"/>
  <c r="M2012" i="4" a="1"/>
  <c r="M2012" i="4" s="1"/>
  <c r="N2012" i="4" s="1" a="1"/>
  <c r="N2012" i="4" s="1"/>
  <c r="M2013" i="4" a="1"/>
  <c r="M2013" i="4" s="1"/>
  <c r="N2013" i="4" s="1" a="1"/>
  <c r="N2013" i="4" s="1"/>
  <c r="O237" i="4" a="1"/>
  <c r="O237" i="4" s="1"/>
  <c r="M237" i="4" a="1"/>
  <c r="M237" i="4" s="1"/>
  <c r="N237" i="4" s="1" a="1"/>
  <c r="N237" i="4" s="1"/>
  <c r="M1975" i="4" a="1"/>
  <c r="M1975" i="4" s="1"/>
  <c r="N1975" i="4" s="1" a="1"/>
  <c r="N1975" i="4" s="1"/>
  <c r="L225" i="4" a="1"/>
  <c r="L225" i="4" s="1"/>
  <c r="O225" i="4" a="1"/>
  <c r="O225" i="4" s="1"/>
  <c r="O213" i="4" a="1"/>
  <c r="O213" i="4" s="1"/>
  <c r="M213" i="4" a="1"/>
  <c r="M213" i="4" s="1"/>
  <c r="N213" i="4" s="1" a="1"/>
  <c r="N213" i="4" s="1"/>
  <c r="M1887" i="4" a="1"/>
  <c r="M1887" i="4" s="1"/>
  <c r="N1887" i="4" s="1" a="1"/>
  <c r="N1887" i="4" s="1"/>
  <c r="M1884" i="4" a="1"/>
  <c r="M1884" i="4" s="1"/>
  <c r="N1884" i="4" s="1" a="1"/>
  <c r="N1884" i="4" s="1"/>
  <c r="M1885" i="4" a="1"/>
  <c r="M1885" i="4" s="1"/>
  <c r="N1885" i="4" s="1" a="1"/>
  <c r="N1885" i="4" s="1"/>
  <c r="P1885" i="4" s="1"/>
  <c r="M1886" i="4" a="1"/>
  <c r="M1886" i="4" s="1"/>
  <c r="N1886" i="4" s="1" a="1"/>
  <c r="N1886" i="4" s="1"/>
  <c r="L201" i="4" a="1"/>
  <c r="L201" i="4" s="1"/>
  <c r="O201" i="4" a="1"/>
  <c r="O201" i="4" s="1"/>
  <c r="O189" i="4" a="1"/>
  <c r="O189" i="4" s="1"/>
  <c r="M189" i="4" a="1"/>
  <c r="M189" i="4" s="1"/>
  <c r="N189" i="4" s="1" a="1"/>
  <c r="N189" i="4" s="1"/>
  <c r="M190" i="4" a="1"/>
  <c r="M190" i="4" s="1"/>
  <c r="N190" i="4" s="1" a="1"/>
  <c r="N190" i="4" s="1"/>
  <c r="M191" i="4" a="1"/>
  <c r="M191" i="4" s="1"/>
  <c r="N191" i="4" s="1" a="1"/>
  <c r="N191" i="4" s="1"/>
  <c r="P191" i="4" s="1"/>
  <c r="M1812" i="4" a="1"/>
  <c r="M1812" i="4" s="1"/>
  <c r="N1812" i="4" s="1" a="1"/>
  <c r="N1812" i="4" s="1"/>
  <c r="M1804" i="4" a="1"/>
  <c r="M1804" i="4" s="1"/>
  <c r="N1804" i="4" s="1" a="1"/>
  <c r="N1804" i="4" s="1"/>
  <c r="M1805" i="4" a="1"/>
  <c r="M1805" i="4" s="1"/>
  <c r="N1805" i="4" s="1" a="1"/>
  <c r="N1805" i="4" s="1"/>
  <c r="M1806" i="4" a="1"/>
  <c r="M1806" i="4" s="1"/>
  <c r="N1806" i="4" s="1" a="1"/>
  <c r="N1806" i="4" s="1"/>
  <c r="M1807" i="4" a="1"/>
  <c r="M1807" i="4" s="1"/>
  <c r="N1807" i="4" s="1" a="1"/>
  <c r="N1807" i="4" s="1"/>
  <c r="M1808" i="4" a="1"/>
  <c r="M1808" i="4" s="1"/>
  <c r="N1808" i="4" s="1" a="1"/>
  <c r="N1808" i="4" s="1"/>
  <c r="M1809" i="4" a="1"/>
  <c r="M1809" i="4" s="1"/>
  <c r="N1809" i="4" s="1" a="1"/>
  <c r="N1809" i="4" s="1"/>
  <c r="M1810" i="4" a="1"/>
  <c r="M1810" i="4" s="1"/>
  <c r="N1810" i="4" s="1" a="1"/>
  <c r="N1810" i="4" s="1"/>
  <c r="M1811" i="4" a="1"/>
  <c r="M1811" i="4" s="1"/>
  <c r="N1811" i="4" s="1" a="1"/>
  <c r="N1811" i="4" s="1"/>
  <c r="P1811" i="4" s="1"/>
  <c r="O177" i="4" a="1"/>
  <c r="O177" i="4" s="1"/>
  <c r="M177" i="4" a="1"/>
  <c r="M177" i="4" s="1"/>
  <c r="N177" i="4" s="1" a="1"/>
  <c r="N177" i="4" s="1"/>
  <c r="M1756" i="4" a="1"/>
  <c r="M1756" i="4" s="1"/>
  <c r="N1756" i="4" s="1" a="1"/>
  <c r="N1756" i="4" s="1"/>
  <c r="O165" i="4" a="1"/>
  <c r="O165" i="4" s="1"/>
  <c r="M166" i="4" a="1"/>
  <c r="M166" i="4" s="1"/>
  <c r="N166" i="4" s="1" a="1"/>
  <c r="N166" i="4" s="1"/>
  <c r="M167" i="4" a="1"/>
  <c r="M167" i="4" s="1"/>
  <c r="N167" i="4" s="1" a="1"/>
  <c r="N167" i="4" s="1"/>
  <c r="P167" i="4" s="1"/>
  <c r="M165" i="4" a="1"/>
  <c r="M165" i="4" s="1"/>
  <c r="N165" i="4" s="1" a="1"/>
  <c r="N165" i="4" s="1"/>
  <c r="M1693" i="4" a="1"/>
  <c r="M1693" i="4" s="1"/>
  <c r="N1693" i="4" s="1" a="1"/>
  <c r="N1693" i="4" s="1"/>
  <c r="P1693" i="4" s="1"/>
  <c r="M1694" i="4" a="1"/>
  <c r="M1694" i="4" s="1"/>
  <c r="N1694" i="4" s="1" a="1"/>
  <c r="N1694" i="4" s="1"/>
  <c r="M1695" i="4" a="1"/>
  <c r="M1695" i="4" s="1"/>
  <c r="N1695" i="4" s="1" a="1"/>
  <c r="N1695" i="4" s="1"/>
  <c r="M1696" i="4" a="1"/>
  <c r="M1696" i="4" s="1"/>
  <c r="N1696" i="4" s="1" a="1"/>
  <c r="N1696" i="4" s="1"/>
  <c r="M1689" i="4" a="1"/>
  <c r="M1689" i="4" s="1"/>
  <c r="N1689" i="4" s="1" a="1"/>
  <c r="N1689" i="4" s="1"/>
  <c r="M1690" i="4" a="1"/>
  <c r="M1690" i="4" s="1"/>
  <c r="N1690" i="4" s="1" a="1"/>
  <c r="N1690" i="4" s="1"/>
  <c r="M1697" i="4" a="1"/>
  <c r="M1697" i="4" s="1"/>
  <c r="N1697" i="4" s="1" a="1"/>
  <c r="N1697" i="4" s="1"/>
  <c r="M1691" i="4" a="1"/>
  <c r="M1691" i="4" s="1"/>
  <c r="N1691" i="4" s="1" a="1"/>
  <c r="N1691" i="4" s="1"/>
  <c r="M1698" i="4" a="1"/>
  <c r="M1698" i="4" s="1"/>
  <c r="N1698" i="4" s="1" a="1"/>
  <c r="N1698" i="4" s="1"/>
  <c r="M1692" i="4" a="1"/>
  <c r="M1692" i="4" s="1"/>
  <c r="N1692" i="4" s="1" a="1"/>
  <c r="N1692" i="4" s="1"/>
  <c r="M1699" i="4" a="1"/>
  <c r="M1699" i="4" s="1"/>
  <c r="N1699" i="4" s="1" a="1"/>
  <c r="N1699" i="4" s="1"/>
  <c r="M1700" i="4" a="1"/>
  <c r="M1700" i="4" s="1"/>
  <c r="N1700" i="4" s="1" a="1"/>
  <c r="N1700" i="4" s="1"/>
  <c r="O153" i="4" a="1"/>
  <c r="O153" i="4" s="1"/>
  <c r="M154" i="4" a="1"/>
  <c r="M154" i="4" s="1"/>
  <c r="N154" i="4" s="1" a="1"/>
  <c r="N154" i="4" s="1"/>
  <c r="M155" i="4" a="1"/>
  <c r="M155" i="4" s="1"/>
  <c r="N155" i="4" s="1" a="1"/>
  <c r="N155" i="4" s="1"/>
  <c r="P155" i="4" s="1"/>
  <c r="M1659" i="4" a="1"/>
  <c r="M1659" i="4" s="1"/>
  <c r="N1659" i="4" s="1" a="1"/>
  <c r="N1659" i="4" s="1"/>
  <c r="M1660" i="4" a="1"/>
  <c r="M1660" i="4" s="1"/>
  <c r="N1660" i="4" s="1" a="1"/>
  <c r="N1660" i="4" s="1"/>
  <c r="M1661" i="4" a="1"/>
  <c r="M1661" i="4" s="1"/>
  <c r="N1661" i="4" s="1" a="1"/>
  <c r="N1661" i="4" s="1"/>
  <c r="M1662" i="4" a="1"/>
  <c r="M1662" i="4" s="1"/>
  <c r="N1662" i="4" s="1" a="1"/>
  <c r="N1662" i="4" s="1"/>
  <c r="M1663" i="4" a="1"/>
  <c r="M1663" i="4" s="1"/>
  <c r="N1663" i="4" s="1" a="1"/>
  <c r="N1663" i="4" s="1"/>
  <c r="M1664" i="4" a="1"/>
  <c r="M1664" i="4" s="1"/>
  <c r="N1664" i="4" s="1" a="1"/>
  <c r="N1664" i="4" s="1"/>
  <c r="M1665" i="4" a="1"/>
  <c r="M1665" i="4" s="1"/>
  <c r="N1665" i="4" s="1" a="1"/>
  <c r="N1665" i="4" s="1"/>
  <c r="P1665" i="4" s="1"/>
  <c r="M153" i="4" a="1"/>
  <c r="M153" i="4" s="1"/>
  <c r="N153" i="4" s="1" a="1"/>
  <c r="N153" i="4" s="1"/>
  <c r="M1666" i="4" a="1"/>
  <c r="M1666" i="4" s="1"/>
  <c r="N1666" i="4" s="1" a="1"/>
  <c r="N1666" i="4" s="1"/>
  <c r="M1658" i="4" a="1"/>
  <c r="M1658" i="4" s="1"/>
  <c r="N1658" i="4" s="1" a="1"/>
  <c r="N1658" i="4" s="1"/>
  <c r="M1667" i="4" a="1"/>
  <c r="M1667" i="4" s="1"/>
  <c r="N1667" i="4" s="1" a="1"/>
  <c r="N1667" i="4" s="1"/>
  <c r="P1667" i="4" s="1"/>
  <c r="M2689" i="4" a="1"/>
  <c r="M2689" i="4" s="1"/>
  <c r="N2689" i="4" s="1" a="1"/>
  <c r="N2689" i="4" s="1"/>
  <c r="P2689" i="4" s="1"/>
  <c r="M2690" i="4" a="1"/>
  <c r="M2690" i="4" s="1"/>
  <c r="N2690" i="4" s="1" a="1"/>
  <c r="N2690" i="4" s="1"/>
  <c r="M2685" i="4" a="1"/>
  <c r="M2685" i="4" s="1"/>
  <c r="N2685" i="4" s="1" a="1"/>
  <c r="N2685" i="4" s="1"/>
  <c r="M2686" i="4" a="1"/>
  <c r="M2686" i="4" s="1"/>
  <c r="N2686" i="4" s="1" a="1"/>
  <c r="N2686" i="4" s="1"/>
  <c r="M2687" i="4" a="1"/>
  <c r="M2687" i="4" s="1"/>
  <c r="N2687" i="4" s="1" a="1"/>
  <c r="N2687" i="4" s="1"/>
  <c r="P2687" i="4" s="1"/>
  <c r="M2688" i="4" a="1"/>
  <c r="M2688" i="4" s="1"/>
  <c r="N2688" i="4" s="1" a="1"/>
  <c r="N2688" i="4" s="1"/>
  <c r="P2688" i="4" s="1"/>
  <c r="L141" i="4" a="1"/>
  <c r="L141" i="4" s="1"/>
  <c r="O141" i="4" a="1"/>
  <c r="O141" i="4" s="1"/>
  <c r="L129" i="4" a="1"/>
  <c r="L129" i="4" s="1"/>
  <c r="O129" i="4" a="1"/>
  <c r="O129" i="4" s="1"/>
  <c r="O117" i="4" a="1"/>
  <c r="O117" i="4" s="1"/>
  <c r="M117" i="4" a="1"/>
  <c r="M117" i="4" s="1"/>
  <c r="N117" i="4" s="1" a="1"/>
  <c r="N117" i="4" s="1"/>
  <c r="M118" i="4" a="1"/>
  <c r="M118" i="4" s="1"/>
  <c r="N118" i="4" s="1" a="1"/>
  <c r="N118" i="4" s="1"/>
  <c r="M1522" i="4" a="1"/>
  <c r="M1522" i="4" s="1"/>
  <c r="N1522" i="4" s="1" a="1"/>
  <c r="N1522" i="4" s="1"/>
  <c r="M1523" i="4" a="1"/>
  <c r="M1523" i="4" s="1"/>
  <c r="N1523" i="4" s="1" a="1"/>
  <c r="N1523" i="4" s="1"/>
  <c r="L105" i="4" a="1"/>
  <c r="L105" i="4" s="1"/>
  <c r="O105" i="4" a="1"/>
  <c r="O105" i="4" s="1"/>
  <c r="O93" i="4" a="1"/>
  <c r="O93" i="4" s="1"/>
  <c r="M1439" i="4" a="1"/>
  <c r="M1439" i="4" s="1"/>
  <c r="N1439" i="4" s="1" a="1"/>
  <c r="N1439" i="4" s="1"/>
  <c r="M1440" i="4" a="1"/>
  <c r="M1440" i="4" s="1"/>
  <c r="N1440" i="4" s="1" a="1"/>
  <c r="N1440" i="4" s="1"/>
  <c r="M93" i="4" a="1"/>
  <c r="M93" i="4" s="1"/>
  <c r="N93" i="4" s="1" a="1"/>
  <c r="N93" i="4" s="1"/>
  <c r="L81" i="4" a="1"/>
  <c r="L81" i="4" s="1"/>
  <c r="O81" i="4" a="1"/>
  <c r="O81" i="4" s="1"/>
  <c r="O69" i="4" a="1"/>
  <c r="O69" i="4" s="1"/>
  <c r="M188" i="4" a="1"/>
  <c r="M188" i="4" s="1"/>
  <c r="N188" i="4" s="1" a="1"/>
  <c r="N188" i="4" s="1"/>
  <c r="M69" i="4" a="1"/>
  <c r="M69" i="4" s="1"/>
  <c r="N69" i="4" s="1" a="1"/>
  <c r="N69" i="4" s="1"/>
  <c r="M1803" i="4" a="1"/>
  <c r="M1803" i="4" s="1"/>
  <c r="N1803" i="4" s="1" a="1"/>
  <c r="N1803" i="4" s="1"/>
  <c r="M1382" i="4" a="1"/>
  <c r="M1382" i="4" s="1"/>
  <c r="N1382" i="4" s="1" a="1"/>
  <c r="N1382" i="4" s="1"/>
  <c r="M1383" i="4" a="1"/>
  <c r="M1383" i="4" s="1"/>
  <c r="N1383" i="4" s="1" a="1"/>
  <c r="N1383" i="4" s="1"/>
  <c r="M1801" i="4" a="1"/>
  <c r="M1801" i="4" s="1"/>
  <c r="N1801" i="4" s="1" a="1"/>
  <c r="N1801" i="4" s="1"/>
  <c r="M1802" i="4" a="1"/>
  <c r="M1802" i="4" s="1"/>
  <c r="N1802" i="4" s="1" a="1"/>
  <c r="N1802" i="4" s="1"/>
  <c r="O57" i="4" a="1"/>
  <c r="O57" i="4" s="1"/>
  <c r="M57" i="4" a="1"/>
  <c r="M57" i="4" s="1"/>
  <c r="N57" i="4" s="1" a="1"/>
  <c r="N57" i="4" s="1"/>
  <c r="M58" i="4" a="1"/>
  <c r="M58" i="4" s="1"/>
  <c r="N58" i="4" s="1" a="1"/>
  <c r="N58" i="4" s="1"/>
  <c r="M1328" i="4" a="1"/>
  <c r="M1328" i="4" s="1"/>
  <c r="N1328" i="4" s="1" a="1"/>
  <c r="N1328" i="4" s="1"/>
  <c r="M1329" i="4" a="1"/>
  <c r="M1329" i="4" s="1"/>
  <c r="N1329" i="4" s="1" a="1"/>
  <c r="N1329" i="4" s="1"/>
  <c r="P1329" i="4" s="1"/>
  <c r="M1319" i="4" a="1"/>
  <c r="M1319" i="4" s="1"/>
  <c r="N1319" i="4" s="1" a="1"/>
  <c r="N1319" i="4" s="1"/>
  <c r="P1319" i="4" s="1"/>
  <c r="M1330" i="4" a="1"/>
  <c r="M1330" i="4" s="1"/>
  <c r="N1330" i="4" s="1" a="1"/>
  <c r="N1330" i="4" s="1"/>
  <c r="M1320" i="4" a="1"/>
  <c r="M1320" i="4" s="1"/>
  <c r="N1320" i="4" s="1" a="1"/>
  <c r="N1320" i="4" s="1"/>
  <c r="M59" i="4" a="1"/>
  <c r="M59" i="4" s="1"/>
  <c r="N59" i="4" s="1" a="1"/>
  <c r="N59" i="4" s="1"/>
  <c r="M1321" i="4" a="1"/>
  <c r="M1321" i="4" s="1"/>
  <c r="N1321" i="4" s="1" a="1"/>
  <c r="N1321" i="4" s="1"/>
  <c r="M1322" i="4" a="1"/>
  <c r="M1322" i="4" s="1"/>
  <c r="N1322" i="4" s="1" a="1"/>
  <c r="N1322" i="4" s="1"/>
  <c r="M1323" i="4" a="1"/>
  <c r="M1323" i="4" s="1"/>
  <c r="N1323" i="4" s="1" a="1"/>
  <c r="N1323" i="4" s="1"/>
  <c r="M1324" i="4" a="1"/>
  <c r="M1324" i="4" s="1"/>
  <c r="N1324" i="4" s="1" a="1"/>
  <c r="N1324" i="4" s="1"/>
  <c r="M1325" i="4" a="1"/>
  <c r="M1325" i="4" s="1"/>
  <c r="N1325" i="4" s="1" a="1"/>
  <c r="N1325" i="4" s="1"/>
  <c r="M1326" i="4" a="1"/>
  <c r="M1326" i="4" s="1"/>
  <c r="N1326" i="4" s="1" a="1"/>
  <c r="N1326" i="4" s="1"/>
  <c r="M1327" i="4" a="1"/>
  <c r="M1327" i="4" s="1"/>
  <c r="N1327" i="4" s="1" a="1"/>
  <c r="N1327" i="4" s="1"/>
  <c r="L45" i="4" a="1"/>
  <c r="L45" i="4" s="1"/>
  <c r="O45" i="4" a="1"/>
  <c r="O45" i="4" s="1"/>
  <c r="L33" i="4" a="1"/>
  <c r="L33" i="4" s="1"/>
  <c r="O33" i="4" a="1"/>
  <c r="O33" i="4" s="1"/>
  <c r="L21" i="4" a="1"/>
  <c r="L21" i="4" s="1"/>
  <c r="O21" i="4" a="1"/>
  <c r="O21" i="4" s="1"/>
  <c r="L9" i="4" a="1"/>
  <c r="L9" i="4" s="1"/>
  <c r="O9" i="4" a="1"/>
  <c r="O9" i="4" s="1"/>
  <c r="L2072" i="4" a="1"/>
  <c r="L2072" i="4" s="1"/>
  <c r="O2072" i="4" a="1"/>
  <c r="O2072" i="4" s="1"/>
  <c r="L2060" i="4" a="1"/>
  <c r="L2060" i="4" s="1"/>
  <c r="O2060" i="4" a="1"/>
  <c r="O2060" i="4" s="1"/>
  <c r="L2048" i="4" a="1"/>
  <c r="L2048" i="4" s="1"/>
  <c r="O2048" i="4" a="1"/>
  <c r="O2048" i="4" s="1"/>
  <c r="L2036" i="4" a="1"/>
  <c r="L2036" i="4" s="1"/>
  <c r="O2036" i="4" a="1"/>
  <c r="O2036" i="4" s="1"/>
  <c r="L2024" i="4" a="1"/>
  <c r="L2024" i="4" s="1"/>
  <c r="O2024" i="4" a="1"/>
  <c r="O2024" i="4" s="1"/>
  <c r="L2012" i="4" a="1"/>
  <c r="L2012" i="4" s="1"/>
  <c r="O2012" i="4" a="1"/>
  <c r="O2012" i="4" s="1"/>
  <c r="L2000" i="4" a="1"/>
  <c r="L2000" i="4" s="1"/>
  <c r="O2000" i="4" a="1"/>
  <c r="O2000" i="4" s="1"/>
  <c r="L1988" i="4" a="1"/>
  <c r="L1988" i="4" s="1"/>
  <c r="O1988" i="4" a="1"/>
  <c r="O1988" i="4" s="1"/>
  <c r="L1976" i="4" a="1"/>
  <c r="L1976" i="4" s="1"/>
  <c r="O1976" i="4" a="1"/>
  <c r="O1976" i="4" s="1"/>
  <c r="L1964" i="4" a="1"/>
  <c r="L1964" i="4" s="1"/>
  <c r="O1964" i="4" a="1"/>
  <c r="O1964" i="4" s="1"/>
  <c r="L1952" i="4" a="1"/>
  <c r="L1952" i="4" s="1"/>
  <c r="O1952" i="4" a="1"/>
  <c r="O1952" i="4" s="1"/>
  <c r="P1952" i="4" s="1"/>
  <c r="L1940" i="4" a="1"/>
  <c r="L1940" i="4" s="1"/>
  <c r="O1940" i="4" a="1"/>
  <c r="O1940" i="4" s="1"/>
  <c r="L1928" i="4" a="1"/>
  <c r="L1928" i="4" s="1"/>
  <c r="O1928" i="4" a="1"/>
  <c r="O1928" i="4" s="1"/>
  <c r="L1916" i="4" a="1"/>
  <c r="L1916" i="4" s="1"/>
  <c r="O1916" i="4" a="1"/>
  <c r="O1916" i="4" s="1"/>
  <c r="L1904" i="4" a="1"/>
  <c r="L1904" i="4" s="1"/>
  <c r="O1904" i="4" a="1"/>
  <c r="O1904" i="4" s="1"/>
  <c r="L1892" i="4" a="1"/>
  <c r="L1892" i="4" s="1"/>
  <c r="O1892" i="4" a="1"/>
  <c r="O1892" i="4" s="1"/>
  <c r="P1892" i="4" s="1"/>
  <c r="L1880" i="4" a="1"/>
  <c r="L1880" i="4" s="1"/>
  <c r="O1880" i="4" a="1"/>
  <c r="O1880" i="4" s="1"/>
  <c r="L1868" i="4" a="1"/>
  <c r="L1868" i="4" s="1"/>
  <c r="O1868" i="4" a="1"/>
  <c r="O1868" i="4" s="1"/>
  <c r="L1856" i="4" a="1"/>
  <c r="L1856" i="4" s="1"/>
  <c r="O1856" i="4" a="1"/>
  <c r="O1856" i="4" s="1"/>
  <c r="P1856" i="4" s="1"/>
  <c r="L1844" i="4" a="1"/>
  <c r="L1844" i="4" s="1"/>
  <c r="O1844" i="4" a="1"/>
  <c r="O1844" i="4" s="1"/>
  <c r="L1832" i="4" a="1"/>
  <c r="L1832" i="4" s="1"/>
  <c r="O1832" i="4" a="1"/>
  <c r="O1832" i="4" s="1"/>
  <c r="L1820" i="4" a="1"/>
  <c r="L1820" i="4" s="1"/>
  <c r="O1820" i="4" a="1"/>
  <c r="O1820" i="4" s="1"/>
  <c r="L1808" i="4" a="1"/>
  <c r="L1808" i="4" s="1"/>
  <c r="O1808" i="4" a="1"/>
  <c r="O1808" i="4" s="1"/>
  <c r="L1796" i="4" a="1"/>
  <c r="L1796" i="4" s="1"/>
  <c r="O1796" i="4" a="1"/>
  <c r="O1796" i="4" s="1"/>
  <c r="L1784" i="4" a="1"/>
  <c r="L1784" i="4" s="1"/>
  <c r="O1784" i="4" a="1"/>
  <c r="O1784" i="4" s="1"/>
  <c r="L1772" i="4" a="1"/>
  <c r="L1772" i="4" s="1"/>
  <c r="O1772" i="4" a="1"/>
  <c r="O1772" i="4" s="1"/>
  <c r="L1760" i="4" a="1"/>
  <c r="L1760" i="4" s="1"/>
  <c r="O1760" i="4" a="1"/>
  <c r="O1760" i="4" s="1"/>
  <c r="L1748" i="4" a="1"/>
  <c r="L1748" i="4" s="1"/>
  <c r="O1748" i="4" a="1"/>
  <c r="O1748" i="4" s="1"/>
  <c r="L1736" i="4" a="1"/>
  <c r="L1736" i="4" s="1"/>
  <c r="O1736" i="4" a="1"/>
  <c r="O1736" i="4" s="1"/>
  <c r="L1724" i="4" a="1"/>
  <c r="L1724" i="4" s="1"/>
  <c r="O1724" i="4" a="1"/>
  <c r="O1724" i="4" s="1"/>
  <c r="L1712" i="4" a="1"/>
  <c r="L1712" i="4" s="1"/>
  <c r="O1712" i="4" a="1"/>
  <c r="O1712" i="4" s="1"/>
  <c r="L1700" i="4" a="1"/>
  <c r="L1700" i="4" s="1"/>
  <c r="O1700" i="4" a="1"/>
  <c r="O1700" i="4" s="1"/>
  <c r="L1688" i="4" a="1"/>
  <c r="L1688" i="4" s="1"/>
  <c r="O1688" i="4" a="1"/>
  <c r="O1688" i="4" s="1"/>
  <c r="L1676" i="4" a="1"/>
  <c r="L1676" i="4" s="1"/>
  <c r="O1676" i="4" a="1"/>
  <c r="O1676" i="4" s="1"/>
  <c r="L1664" i="4" a="1"/>
  <c r="L1664" i="4" s="1"/>
  <c r="O1664" i="4" a="1"/>
  <c r="O1664" i="4" s="1"/>
  <c r="L1652" i="4" a="1"/>
  <c r="L1652" i="4" s="1"/>
  <c r="O1652" i="4" a="1"/>
  <c r="O1652" i="4" s="1"/>
  <c r="L1640" i="4" a="1"/>
  <c r="L1640" i="4" s="1"/>
  <c r="O1640" i="4" a="1"/>
  <c r="O1640" i="4" s="1"/>
  <c r="L1628" i="4" a="1"/>
  <c r="L1628" i="4" s="1"/>
  <c r="O1628" i="4" a="1"/>
  <c r="O1628" i="4" s="1"/>
  <c r="L1616" i="4" a="1"/>
  <c r="L1616" i="4" s="1"/>
  <c r="O1616" i="4" a="1"/>
  <c r="O1616" i="4" s="1"/>
  <c r="L1604" i="4" a="1"/>
  <c r="L1604" i="4" s="1"/>
  <c r="O1604" i="4" a="1"/>
  <c r="O1604" i="4" s="1"/>
  <c r="L1592" i="4" a="1"/>
  <c r="L1592" i="4" s="1"/>
  <c r="O1592" i="4" a="1"/>
  <c r="O1592" i="4" s="1"/>
  <c r="L1580" i="4" a="1"/>
  <c r="L1580" i="4" s="1"/>
  <c r="O1580" i="4" a="1"/>
  <c r="O1580" i="4" s="1"/>
  <c r="P1580" i="4" s="1"/>
  <c r="L1568" i="4" a="1"/>
  <c r="L1568" i="4" s="1"/>
  <c r="O1568" i="4" a="1"/>
  <c r="O1568" i="4" s="1"/>
  <c r="P1568" i="4" s="1"/>
  <c r="L1556" i="4" a="1"/>
  <c r="L1556" i="4" s="1"/>
  <c r="O1556" i="4" a="1"/>
  <c r="O1556" i="4" s="1"/>
  <c r="L1544" i="4" a="1"/>
  <c r="L1544" i="4" s="1"/>
  <c r="O1544" i="4" a="1"/>
  <c r="O1544" i="4" s="1"/>
  <c r="L1532" i="4" a="1"/>
  <c r="L1532" i="4" s="1"/>
  <c r="O1532" i="4" a="1"/>
  <c r="O1532" i="4" s="1"/>
  <c r="L1520" i="4" a="1"/>
  <c r="L1520" i="4" s="1"/>
  <c r="O1520" i="4" a="1"/>
  <c r="O1520" i="4" s="1"/>
  <c r="L1508" i="4" a="1"/>
  <c r="L1508" i="4" s="1"/>
  <c r="O1508" i="4" a="1"/>
  <c r="O1508" i="4" s="1"/>
  <c r="L1496" i="4" a="1"/>
  <c r="L1496" i="4" s="1"/>
  <c r="O1496" i="4" a="1"/>
  <c r="O1496" i="4" s="1"/>
  <c r="P1496" i="4" s="1"/>
  <c r="L1484" i="4" a="1"/>
  <c r="L1484" i="4" s="1"/>
  <c r="O1484" i="4" a="1"/>
  <c r="O1484" i="4" s="1"/>
  <c r="L1472" i="4" a="1"/>
  <c r="L1472" i="4" s="1"/>
  <c r="O1472" i="4" a="1"/>
  <c r="O1472" i="4" s="1"/>
  <c r="L1460" i="4" a="1"/>
  <c r="L1460" i="4" s="1"/>
  <c r="O1460" i="4" a="1"/>
  <c r="O1460" i="4" s="1"/>
  <c r="L1448" i="4" a="1"/>
  <c r="L1448" i="4" s="1"/>
  <c r="O1448" i="4" a="1"/>
  <c r="O1448" i="4" s="1"/>
  <c r="P1448" i="4" s="1"/>
  <c r="L1436" i="4" a="1"/>
  <c r="L1436" i="4" s="1"/>
  <c r="O1436" i="4" a="1"/>
  <c r="O1436" i="4" s="1"/>
  <c r="L1424" i="4" a="1"/>
  <c r="L1424" i="4" s="1"/>
  <c r="O1424" i="4" a="1"/>
  <c r="O1424" i="4" s="1"/>
  <c r="L1412" i="4" a="1"/>
  <c r="L1412" i="4" s="1"/>
  <c r="O1412" i="4" a="1"/>
  <c r="O1412" i="4" s="1"/>
  <c r="L1400" i="4" a="1"/>
  <c r="L1400" i="4" s="1"/>
  <c r="O1400" i="4" a="1"/>
  <c r="O1400" i="4" s="1"/>
  <c r="L1388" i="4" a="1"/>
  <c r="L1388" i="4" s="1"/>
  <c r="O1388" i="4" a="1"/>
  <c r="O1388" i="4" s="1"/>
  <c r="L1376" i="4" a="1"/>
  <c r="L1376" i="4" s="1"/>
  <c r="O1376" i="4" a="1"/>
  <c r="O1376" i="4" s="1"/>
  <c r="L1364" i="4" a="1"/>
  <c r="L1364" i="4" s="1"/>
  <c r="O1364" i="4" a="1"/>
  <c r="O1364" i="4" s="1"/>
  <c r="L1352" i="4" a="1"/>
  <c r="L1352" i="4" s="1"/>
  <c r="O1352" i="4" a="1"/>
  <c r="O1352" i="4" s="1"/>
  <c r="L1340" i="4" a="1"/>
  <c r="L1340" i="4" s="1"/>
  <c r="O1340" i="4" a="1"/>
  <c r="O1340" i="4" s="1"/>
  <c r="L1328" i="4" a="1"/>
  <c r="L1328" i="4" s="1"/>
  <c r="O1328" i="4" a="1"/>
  <c r="O1328" i="4" s="1"/>
  <c r="L1316" i="4" a="1"/>
  <c r="L1316" i="4" s="1"/>
  <c r="O1316" i="4" a="1"/>
  <c r="O1316" i="4" s="1"/>
  <c r="L1304" i="4" a="1"/>
  <c r="L1304" i="4" s="1"/>
  <c r="O1304" i="4" a="1"/>
  <c r="O1304" i="4" s="1"/>
  <c r="L1292" i="4" a="1"/>
  <c r="L1292" i="4" s="1"/>
  <c r="O1292" i="4" a="1"/>
  <c r="O1292" i="4" s="1"/>
  <c r="L1280" i="4" a="1"/>
  <c r="L1280" i="4" s="1"/>
  <c r="O1280" i="4" a="1"/>
  <c r="O1280" i="4" s="1"/>
  <c r="L1268" i="4" a="1"/>
  <c r="L1268" i="4" s="1"/>
  <c r="O1268" i="4" a="1"/>
  <c r="O1268" i="4" s="1"/>
  <c r="L1256" i="4" a="1"/>
  <c r="L1256" i="4" s="1"/>
  <c r="O1256" i="4" a="1"/>
  <c r="O1256" i="4" s="1"/>
  <c r="L1244" i="4" a="1"/>
  <c r="L1244" i="4" s="1"/>
  <c r="O1244" i="4" a="1"/>
  <c r="O1244" i="4" s="1"/>
  <c r="L1232" i="4" a="1"/>
  <c r="L1232" i="4" s="1"/>
  <c r="O1232" i="4" a="1"/>
  <c r="O1232" i="4" s="1"/>
  <c r="L1220" i="4" a="1"/>
  <c r="L1220" i="4" s="1"/>
  <c r="O1220" i="4" a="1"/>
  <c r="O1220" i="4" s="1"/>
  <c r="L1208" i="4" a="1"/>
  <c r="L1208" i="4" s="1"/>
  <c r="O1208" i="4" a="1"/>
  <c r="O1208" i="4" s="1"/>
  <c r="L1196" i="4" a="1"/>
  <c r="L1196" i="4" s="1"/>
  <c r="O1196" i="4" a="1"/>
  <c r="O1196" i="4" s="1"/>
  <c r="L1184" i="4" a="1"/>
  <c r="L1184" i="4" s="1"/>
  <c r="O1184" i="4" a="1"/>
  <c r="O1184" i="4" s="1"/>
  <c r="L1172" i="4" a="1"/>
  <c r="L1172" i="4" s="1"/>
  <c r="O1172" i="4" a="1"/>
  <c r="O1172" i="4" s="1"/>
  <c r="L1160" i="4" a="1"/>
  <c r="L1160" i="4" s="1"/>
  <c r="O1160" i="4" a="1"/>
  <c r="O1160" i="4" s="1"/>
  <c r="L1148" i="4" a="1"/>
  <c r="L1148" i="4" s="1"/>
  <c r="O1148" i="4" a="1"/>
  <c r="O1148" i="4" s="1"/>
  <c r="L1136" i="4" a="1"/>
  <c r="L1136" i="4" s="1"/>
  <c r="O1136" i="4" a="1"/>
  <c r="O1136" i="4" s="1"/>
  <c r="L1124" i="4" a="1"/>
  <c r="L1124" i="4" s="1"/>
  <c r="O1124" i="4" a="1"/>
  <c r="O1124" i="4" s="1"/>
  <c r="L1112" i="4" a="1"/>
  <c r="L1112" i="4" s="1"/>
  <c r="O1112" i="4" a="1"/>
  <c r="O1112" i="4" s="1"/>
  <c r="L1100" i="4" a="1"/>
  <c r="L1100" i="4" s="1"/>
  <c r="O1100" i="4" a="1"/>
  <c r="O1100" i="4" s="1"/>
  <c r="L1088" i="4" a="1"/>
  <c r="L1088" i="4" s="1"/>
  <c r="O1088" i="4" a="1"/>
  <c r="O1088" i="4" s="1"/>
  <c r="P1088" i="4" s="1"/>
  <c r="O1076" i="4" a="1"/>
  <c r="O1076" i="4" s="1"/>
  <c r="M1076" i="4" a="1"/>
  <c r="M1076" i="4" s="1"/>
  <c r="N1076" i="4" s="1" a="1"/>
  <c r="N1076" i="4" s="1"/>
  <c r="M1077" i="4" a="1"/>
  <c r="M1077" i="4" s="1"/>
  <c r="N1077" i="4" s="1" a="1"/>
  <c r="N1077" i="4" s="1"/>
  <c r="M4960" i="4" a="1"/>
  <c r="M4960" i="4" s="1"/>
  <c r="N4960" i="4" s="1" a="1"/>
  <c r="N4960" i="4" s="1"/>
  <c r="M4961" i="4" a="1"/>
  <c r="M4961" i="4" s="1"/>
  <c r="N4961" i="4" s="1" a="1"/>
  <c r="N4961" i="4" s="1"/>
  <c r="M4962" i="4" a="1"/>
  <c r="M4962" i="4" s="1"/>
  <c r="N4962" i="4" s="1" a="1"/>
  <c r="N4962" i="4" s="1"/>
  <c r="M4963" i="4" a="1"/>
  <c r="M4963" i="4" s="1"/>
  <c r="N4963" i="4" s="1" a="1"/>
  <c r="N4963" i="4" s="1"/>
  <c r="M4964" i="4" a="1"/>
  <c r="M4964" i="4" s="1"/>
  <c r="N4964" i="4" s="1" a="1"/>
  <c r="N4964" i="4" s="1"/>
  <c r="M4965" i="4" a="1"/>
  <c r="M4965" i="4" s="1"/>
  <c r="N4965" i="4" s="1" a="1"/>
  <c r="N4965" i="4" s="1"/>
  <c r="M4959" i="4" a="1"/>
  <c r="M4959" i="4" s="1"/>
  <c r="N4959" i="4" s="1" a="1"/>
  <c r="N4959" i="4" s="1"/>
  <c r="L1064" i="4" a="1"/>
  <c r="L1064" i="4" s="1"/>
  <c r="O1064" i="4" a="1"/>
  <c r="O1064" i="4" s="1"/>
  <c r="P1064" i="4" s="1"/>
  <c r="O1052" i="4" a="1"/>
  <c r="O1052" i="4" s="1"/>
  <c r="M1054" i="4" a="1"/>
  <c r="M1054" i="4" s="1"/>
  <c r="N1054" i="4" s="1" a="1"/>
  <c r="N1054" i="4" s="1"/>
  <c r="M1052" i="4" a="1"/>
  <c r="M1052" i="4" s="1"/>
  <c r="N1052" i="4" s="1" a="1"/>
  <c r="N1052" i="4" s="1"/>
  <c r="M1053" i="4" a="1"/>
  <c r="M1053" i="4" s="1"/>
  <c r="N1053" i="4" s="1" a="1"/>
  <c r="N1053" i="4" s="1"/>
  <c r="P1053" i="4" s="1"/>
  <c r="M4871" i="4" a="1"/>
  <c r="M4871" i="4" s="1"/>
  <c r="N4871" i="4" s="1" a="1"/>
  <c r="N4871" i="4" s="1"/>
  <c r="P4871" i="4" s="1"/>
  <c r="Q4871" i="4" s="1"/>
  <c r="M4872" i="4" a="1"/>
  <c r="M4872" i="4" s="1"/>
  <c r="N4872" i="4" s="1" a="1"/>
  <c r="N4872" i="4" s="1"/>
  <c r="P4872" i="4" s="1"/>
  <c r="M4869" i="4" a="1"/>
  <c r="M4869" i="4" s="1"/>
  <c r="N4869" i="4" s="1" a="1"/>
  <c r="N4869" i="4" s="1"/>
  <c r="M4870" i="4" a="1"/>
  <c r="M4870" i="4" s="1"/>
  <c r="N4870" i="4" s="1" a="1"/>
  <c r="N4870" i="4" s="1"/>
  <c r="L1040" i="4" a="1"/>
  <c r="L1040" i="4" s="1"/>
  <c r="O1040" i="4" a="1"/>
  <c r="O1040" i="4" s="1"/>
  <c r="O1028" i="4" a="1"/>
  <c r="O1028" i="4" s="1"/>
  <c r="M1029" i="4" a="1"/>
  <c r="M1029" i="4" s="1"/>
  <c r="N1029" i="4" s="1" a="1"/>
  <c r="N1029" i="4" s="1"/>
  <c r="P1029" i="4" s="1"/>
  <c r="M1030" i="4" a="1"/>
  <c r="M1030" i="4" s="1"/>
  <c r="N1030" i="4" s="1" a="1"/>
  <c r="N1030" i="4" s="1"/>
  <c r="M1028" i="4" a="1"/>
  <c r="M1028" i="4" s="1"/>
  <c r="N1028" i="4" s="1" a="1"/>
  <c r="N1028" i="4" s="1"/>
  <c r="M4781" i="4" a="1"/>
  <c r="M4781" i="4" s="1"/>
  <c r="N4781" i="4" s="1" a="1"/>
  <c r="N4781" i="4" s="1"/>
  <c r="M4778" i="4" a="1"/>
  <c r="M4778" i="4" s="1"/>
  <c r="N4778" i="4" s="1" a="1"/>
  <c r="N4778" i="4" s="1"/>
  <c r="M4777" i="4" a="1"/>
  <c r="M4777" i="4" s="1"/>
  <c r="N4777" i="4" s="1" a="1"/>
  <c r="N4777" i="4" s="1"/>
  <c r="P4777" i="4" s="1"/>
  <c r="Q4777" i="4" s="1"/>
  <c r="M4779" i="4" a="1"/>
  <c r="M4779" i="4" s="1"/>
  <c r="N4779" i="4" s="1" a="1"/>
  <c r="N4779" i="4" s="1"/>
  <c r="M4780" i="4" a="1"/>
  <c r="M4780" i="4" s="1"/>
  <c r="N4780" i="4" s="1" a="1"/>
  <c r="N4780" i="4" s="1"/>
  <c r="L1016" i="4" a="1"/>
  <c r="L1016" i="4" s="1"/>
  <c r="O1016" i="4" a="1"/>
  <c r="O1016" i="4" s="1"/>
  <c r="P1016" i="4" s="1"/>
  <c r="L1004" i="4" a="1"/>
  <c r="L1004" i="4" s="1"/>
  <c r="O1004" i="4" a="1"/>
  <c r="O1004" i="4" s="1"/>
  <c r="P1004" i="4" s="1"/>
  <c r="L992" i="4" a="1"/>
  <c r="L992" i="4" s="1"/>
  <c r="O992" i="4" a="1"/>
  <c r="O992" i="4" s="1"/>
  <c r="O980" i="4" a="1"/>
  <c r="O980" i="4" s="1"/>
  <c r="M980" i="4" a="1"/>
  <c r="M980" i="4" s="1"/>
  <c r="N980" i="4" s="1" a="1"/>
  <c r="N980" i="4" s="1"/>
  <c r="M981" i="4" a="1"/>
  <c r="M981" i="4" s="1"/>
  <c r="N981" i="4" s="1" a="1"/>
  <c r="N981" i="4" s="1"/>
  <c r="M982" i="4" a="1"/>
  <c r="M982" i="4" s="1"/>
  <c r="N982" i="4" s="1" a="1"/>
  <c r="N982" i="4" s="1"/>
  <c r="M983" i="4" a="1"/>
  <c r="M983" i="4" s="1"/>
  <c r="N983" i="4" s="1" a="1"/>
  <c r="N983" i="4" s="1"/>
  <c r="M984" i="4" a="1"/>
  <c r="M984" i="4" s="1"/>
  <c r="N984" i="4" s="1" a="1"/>
  <c r="N984" i="4" s="1"/>
  <c r="M4620" i="4" a="1"/>
  <c r="M4620" i="4" s="1"/>
  <c r="N4620" i="4" s="1" a="1"/>
  <c r="N4620" i="4" s="1"/>
  <c r="M4627" i="4" a="1"/>
  <c r="M4627" i="4" s="1"/>
  <c r="N4627" i="4" s="1" a="1"/>
  <c r="N4627" i="4" s="1"/>
  <c r="M4637" i="4" a="1"/>
  <c r="M4637" i="4" s="1"/>
  <c r="N4637" i="4" s="1" a="1"/>
  <c r="N4637" i="4" s="1"/>
  <c r="M4628" i="4" a="1"/>
  <c r="M4628" i="4" s="1"/>
  <c r="N4628" i="4" s="1" a="1"/>
  <c r="N4628" i="4" s="1"/>
  <c r="M4621" i="4" a="1"/>
  <c r="M4621" i="4" s="1"/>
  <c r="N4621" i="4" s="1" a="1"/>
  <c r="N4621" i="4" s="1"/>
  <c r="P4621" i="4" s="1"/>
  <c r="M4629" i="4" a="1"/>
  <c r="M4629" i="4" s="1"/>
  <c r="N4629" i="4" s="1" a="1"/>
  <c r="N4629" i="4" s="1"/>
  <c r="M4622" i="4" a="1"/>
  <c r="M4622" i="4" s="1"/>
  <c r="N4622" i="4" s="1" a="1"/>
  <c r="N4622" i="4" s="1"/>
  <c r="M4630" i="4" a="1"/>
  <c r="M4630" i="4" s="1"/>
  <c r="N4630" i="4" s="1" a="1"/>
  <c r="N4630" i="4" s="1"/>
  <c r="M4623" i="4" a="1"/>
  <c r="M4623" i="4" s="1"/>
  <c r="N4623" i="4" s="1" a="1"/>
  <c r="N4623" i="4" s="1"/>
  <c r="M4631" i="4" a="1"/>
  <c r="M4631" i="4" s="1"/>
  <c r="N4631" i="4" s="1" a="1"/>
  <c r="N4631" i="4" s="1"/>
  <c r="M4633" i="4" a="1"/>
  <c r="M4633" i="4" s="1"/>
  <c r="N4633" i="4" s="1" a="1"/>
  <c r="N4633" i="4" s="1"/>
  <c r="M4616" i="4" a="1"/>
  <c r="M4616" i="4" s="1"/>
  <c r="N4616" i="4" s="1" a="1"/>
  <c r="N4616" i="4" s="1"/>
  <c r="M4625" i="4" a="1"/>
  <c r="M4625" i="4" s="1"/>
  <c r="N4625" i="4" s="1" a="1"/>
  <c r="N4625" i="4" s="1"/>
  <c r="M4617" i="4" a="1"/>
  <c r="M4617" i="4" s="1"/>
  <c r="N4617" i="4" s="1" a="1"/>
  <c r="N4617" i="4" s="1"/>
  <c r="M4634" i="4" a="1"/>
  <c r="M4634" i="4" s="1"/>
  <c r="N4634" i="4" s="1" a="1"/>
  <c r="N4634" i="4" s="1"/>
  <c r="M4618" i="4" a="1"/>
  <c r="M4618" i="4" s="1"/>
  <c r="N4618" i="4" s="1" a="1"/>
  <c r="N4618" i="4" s="1"/>
  <c r="M4626" i="4" a="1"/>
  <c r="M4626" i="4" s="1"/>
  <c r="N4626" i="4" s="1" a="1"/>
  <c r="N4626" i="4" s="1"/>
  <c r="M4635" i="4" a="1"/>
  <c r="M4635" i="4" s="1"/>
  <c r="N4635" i="4" s="1" a="1"/>
  <c r="N4635" i="4" s="1"/>
  <c r="M4619" i="4" a="1"/>
  <c r="M4619" i="4" s="1"/>
  <c r="N4619" i="4" s="1" a="1"/>
  <c r="N4619" i="4" s="1"/>
  <c r="M4624" i="4" a="1"/>
  <c r="M4624" i="4" s="1"/>
  <c r="N4624" i="4" s="1" a="1"/>
  <c r="N4624" i="4" s="1"/>
  <c r="M4632" i="4" a="1"/>
  <c r="M4632" i="4" s="1"/>
  <c r="N4632" i="4" s="1" a="1"/>
  <c r="N4632" i="4" s="1"/>
  <c r="M4636" i="4" a="1"/>
  <c r="M4636" i="4" s="1"/>
  <c r="N4636" i="4" s="1" a="1"/>
  <c r="N4636" i="4" s="1"/>
  <c r="L968" i="4" a="1"/>
  <c r="L968" i="4" s="1"/>
  <c r="O968" i="4" a="1"/>
  <c r="O968" i="4" s="1"/>
  <c r="L956" i="4" a="1"/>
  <c r="L956" i="4" s="1"/>
  <c r="O956" i="4" a="1"/>
  <c r="O956" i="4" s="1"/>
  <c r="L944" i="4" a="1"/>
  <c r="L944" i="4" s="1"/>
  <c r="O944" i="4" a="1"/>
  <c r="O944" i="4" s="1"/>
  <c r="P944" i="4" s="1"/>
  <c r="L932" i="4" a="1"/>
  <c r="L932" i="4" s="1"/>
  <c r="O932" i="4" a="1"/>
  <c r="O932" i="4" s="1"/>
  <c r="O920" i="4" a="1"/>
  <c r="O920" i="4" s="1"/>
  <c r="M921" i="4" a="1"/>
  <c r="M921" i="4" s="1"/>
  <c r="N921" i="4" s="1" a="1"/>
  <c r="N921" i="4" s="1"/>
  <c r="M922" i="4" a="1"/>
  <c r="M922" i="4" s="1"/>
  <c r="N922" i="4" s="1" a="1"/>
  <c r="N922" i="4" s="1"/>
  <c r="M920" i="4" a="1"/>
  <c r="M920" i="4" s="1"/>
  <c r="N920" i="4" s="1" a="1"/>
  <c r="N920" i="4" s="1"/>
  <c r="M4415" i="4" a="1"/>
  <c r="M4415" i="4" s="1"/>
  <c r="N4415" i="4" s="1" a="1"/>
  <c r="N4415" i="4" s="1"/>
  <c r="P4415" i="4" s="1"/>
  <c r="M4410" i="4" a="1"/>
  <c r="M4410" i="4" s="1"/>
  <c r="N4410" i="4" s="1" a="1"/>
  <c r="N4410" i="4" s="1"/>
  <c r="M4411" i="4" a="1"/>
  <c r="M4411" i="4" s="1"/>
  <c r="N4411" i="4" s="1" a="1"/>
  <c r="N4411" i="4" s="1"/>
  <c r="M4412" i="4" a="1"/>
  <c r="M4412" i="4" s="1"/>
  <c r="N4412" i="4" s="1" a="1"/>
  <c r="N4412" i="4" s="1"/>
  <c r="M4413" i="4" a="1"/>
  <c r="M4413" i="4" s="1"/>
  <c r="N4413" i="4" s="1" a="1"/>
  <c r="N4413" i="4" s="1"/>
  <c r="M4414" i="4" a="1"/>
  <c r="M4414" i="4" s="1"/>
  <c r="N4414" i="4" s="1" a="1"/>
  <c r="N4414" i="4" s="1"/>
  <c r="L908" i="4" a="1"/>
  <c r="L908" i="4" s="1"/>
  <c r="O908" i="4" a="1"/>
  <c r="O908" i="4" s="1"/>
  <c r="L896" i="4" a="1"/>
  <c r="L896" i="4" s="1"/>
  <c r="O896" i="4" a="1"/>
  <c r="O896" i="4" s="1"/>
  <c r="L884" i="4" a="1"/>
  <c r="L884" i="4" s="1"/>
  <c r="O884" i="4" a="1"/>
  <c r="O884" i="4" s="1"/>
  <c r="O872" i="4" a="1"/>
  <c r="O872" i="4" s="1"/>
  <c r="M995" i="4" a="1"/>
  <c r="M995" i="4" s="1"/>
  <c r="N995" i="4" s="1" a="1"/>
  <c r="N995" i="4" s="1"/>
  <c r="M872" i="4" a="1"/>
  <c r="M872" i="4" s="1"/>
  <c r="N872" i="4" s="1" a="1"/>
  <c r="N872" i="4" s="1"/>
  <c r="M873" i="4" a="1"/>
  <c r="M873" i="4" s="1"/>
  <c r="N873" i="4" s="1" a="1"/>
  <c r="N873" i="4" s="1"/>
  <c r="M874" i="4" a="1"/>
  <c r="M874" i="4" s="1"/>
  <c r="N874" i="4" s="1" a="1"/>
  <c r="N874" i="4" s="1"/>
  <c r="M875" i="4" a="1"/>
  <c r="M875" i="4" s="1"/>
  <c r="N875" i="4" s="1" a="1"/>
  <c r="N875" i="4" s="1"/>
  <c r="M4201" i="4" a="1"/>
  <c r="M4201" i="4" s="1"/>
  <c r="N4201" i="4" s="1" a="1"/>
  <c r="N4201" i="4" s="1"/>
  <c r="P4201" i="4" s="1"/>
  <c r="M4195" i="4" a="1"/>
  <c r="M4195" i="4" s="1"/>
  <c r="N4195" i="4" s="1" a="1"/>
  <c r="N4195" i="4" s="1"/>
  <c r="M4196" i="4" a="1"/>
  <c r="M4196" i="4" s="1"/>
  <c r="N4196" i="4" s="1" a="1"/>
  <c r="N4196" i="4" s="1"/>
  <c r="M4197" i="4" a="1"/>
  <c r="M4197" i="4" s="1"/>
  <c r="N4197" i="4" s="1" a="1"/>
  <c r="N4197" i="4" s="1"/>
  <c r="M4682" i="4" a="1"/>
  <c r="M4682" i="4" s="1"/>
  <c r="N4682" i="4" s="1" a="1"/>
  <c r="N4682" i="4" s="1"/>
  <c r="M4198" i="4" a="1"/>
  <c r="M4198" i="4" s="1"/>
  <c r="N4198" i="4" s="1" a="1"/>
  <c r="N4198" i="4" s="1"/>
  <c r="M4199" i="4" a="1"/>
  <c r="M4199" i="4" s="1"/>
  <c r="N4199" i="4" s="1" a="1"/>
  <c r="N4199" i="4" s="1"/>
  <c r="P4199" i="4" s="1"/>
  <c r="M4684" i="4" a="1"/>
  <c r="M4684" i="4" s="1"/>
  <c r="N4684" i="4" s="1" a="1"/>
  <c r="N4684" i="4" s="1"/>
  <c r="M4200" i="4" a="1"/>
  <c r="M4200" i="4" s="1"/>
  <c r="N4200" i="4" s="1" a="1"/>
  <c r="N4200" i="4" s="1"/>
  <c r="P4200" i="4" s="1"/>
  <c r="M4683" i="4" a="1"/>
  <c r="M4683" i="4" s="1"/>
  <c r="N4683" i="4" s="1" a="1"/>
  <c r="N4683" i="4" s="1"/>
  <c r="O860" i="4" a="1"/>
  <c r="O860" i="4" s="1"/>
  <c r="M877" i="4" a="1"/>
  <c r="M877" i="4" s="1"/>
  <c r="N877" i="4" s="1" a="1"/>
  <c r="N877" i="4" s="1"/>
  <c r="M860" i="4" a="1"/>
  <c r="M860" i="4" s="1"/>
  <c r="N860" i="4" s="1" a="1"/>
  <c r="N860" i="4" s="1"/>
  <c r="M878" i="4" a="1"/>
  <c r="M878" i="4" s="1"/>
  <c r="N878" i="4" s="1" a="1"/>
  <c r="N878" i="4" s="1"/>
  <c r="M4136" i="4" a="1"/>
  <c r="M4136" i="4" s="1"/>
  <c r="N4136" i="4" s="1" a="1"/>
  <c r="N4136" i="4" s="1"/>
  <c r="M4137" i="4" a="1"/>
  <c r="M4137" i="4" s="1"/>
  <c r="N4137" i="4" s="1" a="1"/>
  <c r="N4137" i="4" s="1"/>
  <c r="M4138" i="4" a="1"/>
  <c r="M4138" i="4" s="1"/>
  <c r="N4138" i="4" s="1" a="1"/>
  <c r="N4138" i="4" s="1"/>
  <c r="M4203" i="4" a="1"/>
  <c r="M4203" i="4" s="1"/>
  <c r="N4203" i="4" s="1" a="1"/>
  <c r="N4203" i="4" s="1"/>
  <c r="M4204" i="4" a="1"/>
  <c r="M4204" i="4" s="1"/>
  <c r="N4204" i="4" s="1" a="1"/>
  <c r="N4204" i="4" s="1"/>
  <c r="O848" i="4" a="1"/>
  <c r="O848" i="4" s="1"/>
  <c r="M850" i="4" a="1"/>
  <c r="M850" i="4" s="1"/>
  <c r="N850" i="4" s="1" a="1"/>
  <c r="N850" i="4" s="1"/>
  <c r="M851" i="4" a="1"/>
  <c r="M851" i="4" s="1"/>
  <c r="N851" i="4" s="1" a="1"/>
  <c r="N851" i="4" s="1"/>
  <c r="P851" i="4" s="1"/>
  <c r="M852" i="4" a="1"/>
  <c r="M852" i="4" s="1"/>
  <c r="N852" i="4" s="1" a="1"/>
  <c r="N852" i="4" s="1"/>
  <c r="M848" i="4" a="1"/>
  <c r="M848" i="4" s="1"/>
  <c r="N848" i="4" s="1" a="1"/>
  <c r="N848" i="4" s="1"/>
  <c r="M849" i="4" a="1"/>
  <c r="M849" i="4" s="1"/>
  <c r="N849" i="4" s="1" a="1"/>
  <c r="N849" i="4" s="1"/>
  <c r="M4104" i="4" a="1"/>
  <c r="M4104" i="4" s="1"/>
  <c r="N4104" i="4" s="1" a="1"/>
  <c r="N4104" i="4" s="1"/>
  <c r="P4104" i="4" s="1"/>
  <c r="M4111" i="4" a="1"/>
  <c r="M4111" i="4" s="1"/>
  <c r="N4111" i="4" s="1" a="1"/>
  <c r="N4111" i="4" s="1"/>
  <c r="M4119" i="4" a="1"/>
  <c r="M4119" i="4" s="1"/>
  <c r="N4119" i="4" s="1" a="1"/>
  <c r="N4119" i="4" s="1"/>
  <c r="M4105" i="4" a="1"/>
  <c r="M4105" i="4" s="1"/>
  <c r="N4105" i="4" s="1" a="1"/>
  <c r="N4105" i="4" s="1"/>
  <c r="M4112" i="4" a="1"/>
  <c r="M4112" i="4" s="1"/>
  <c r="N4112" i="4" s="1" a="1"/>
  <c r="N4112" i="4" s="1"/>
  <c r="M4113" i="4" a="1"/>
  <c r="M4113" i="4" s="1"/>
  <c r="N4113" i="4" s="1" a="1"/>
  <c r="N4113" i="4" s="1"/>
  <c r="M4120" i="4" a="1"/>
  <c r="M4120" i="4" s="1"/>
  <c r="N4120" i="4" s="1" a="1"/>
  <c r="N4120" i="4" s="1"/>
  <c r="M4106" i="4" a="1"/>
  <c r="M4106" i="4" s="1"/>
  <c r="N4106" i="4" s="1" a="1"/>
  <c r="N4106" i="4" s="1"/>
  <c r="P4106" i="4" s="1"/>
  <c r="M4114" i="4" a="1"/>
  <c r="M4114" i="4" s="1"/>
  <c r="N4114" i="4" s="1" a="1"/>
  <c r="N4114" i="4" s="1"/>
  <c r="M4121" i="4" a="1"/>
  <c r="M4121" i="4" s="1"/>
  <c r="N4121" i="4" s="1" a="1"/>
  <c r="N4121" i="4" s="1"/>
  <c r="M4115" i="4" a="1"/>
  <c r="M4115" i="4" s="1"/>
  <c r="N4115" i="4" s="1" a="1"/>
  <c r="N4115" i="4" s="1"/>
  <c r="P4115" i="4" s="1"/>
  <c r="M4122" i="4" a="1"/>
  <c r="M4122" i="4" s="1"/>
  <c r="N4122" i="4" s="1" a="1"/>
  <c r="N4122" i="4" s="1"/>
  <c r="M4107" i="4" a="1"/>
  <c r="M4107" i="4" s="1"/>
  <c r="N4107" i="4" s="1" a="1"/>
  <c r="N4107" i="4" s="1"/>
  <c r="M4116" i="4" a="1"/>
  <c r="M4116" i="4" s="1"/>
  <c r="N4116" i="4" s="1" a="1"/>
  <c r="N4116" i="4" s="1"/>
  <c r="P4116" i="4" s="1"/>
  <c r="M4123" i="4" a="1"/>
  <c r="M4123" i="4" s="1"/>
  <c r="N4123" i="4" s="1" a="1"/>
  <c r="N4123" i="4" s="1"/>
  <c r="M4101" i="4" a="1"/>
  <c r="M4101" i="4" s="1"/>
  <c r="N4101" i="4" s="1" a="1"/>
  <c r="N4101" i="4" s="1"/>
  <c r="M4108" i="4" a="1"/>
  <c r="M4108" i="4" s="1"/>
  <c r="N4108" i="4" s="1" a="1"/>
  <c r="N4108" i="4" s="1"/>
  <c r="M4102" i="4" a="1"/>
  <c r="M4102" i="4" s="1"/>
  <c r="N4102" i="4" s="1" a="1"/>
  <c r="N4102" i="4" s="1"/>
  <c r="M4109" i="4" a="1"/>
  <c r="M4109" i="4" s="1"/>
  <c r="N4109" i="4" s="1" a="1"/>
  <c r="N4109" i="4" s="1"/>
  <c r="M4117" i="4" a="1"/>
  <c r="M4117" i="4" s="1"/>
  <c r="N4117" i="4" s="1" a="1"/>
  <c r="N4117" i="4" s="1"/>
  <c r="P4117" i="4" s="1"/>
  <c r="M4103" i="4" a="1"/>
  <c r="M4103" i="4" s="1"/>
  <c r="N4103" i="4" s="1" a="1"/>
  <c r="N4103" i="4" s="1"/>
  <c r="P4103" i="4" s="1"/>
  <c r="M4110" i="4" a="1"/>
  <c r="M4110" i="4" s="1"/>
  <c r="N4110" i="4" s="1" a="1"/>
  <c r="N4110" i="4" s="1"/>
  <c r="M4118" i="4" a="1"/>
  <c r="M4118" i="4" s="1"/>
  <c r="N4118" i="4" s="1" a="1"/>
  <c r="N4118" i="4" s="1"/>
  <c r="O836" i="4" a="1"/>
  <c r="O836" i="4" s="1"/>
  <c r="M836" i="4" a="1"/>
  <c r="M836" i="4" s="1"/>
  <c r="N836" i="4" s="1" a="1"/>
  <c r="N836" i="4" s="1"/>
  <c r="M837" i="4" a="1"/>
  <c r="M837" i="4" s="1"/>
  <c r="N837" i="4" s="1" a="1"/>
  <c r="N837" i="4" s="1"/>
  <c r="M4034" i="4" a="1"/>
  <c r="M4034" i="4" s="1"/>
  <c r="N4034" i="4" s="1" a="1"/>
  <c r="N4034" i="4" s="1"/>
  <c r="M4042" i="4" a="1"/>
  <c r="M4042" i="4" s="1"/>
  <c r="N4042" i="4" s="1" a="1"/>
  <c r="N4042" i="4" s="1"/>
  <c r="M4043" i="4" a="1"/>
  <c r="M4043" i="4" s="1"/>
  <c r="N4043" i="4" s="1" a="1"/>
  <c r="N4043" i="4" s="1"/>
  <c r="P4043" i="4" s="1"/>
  <c r="Q4043" i="4" s="1"/>
  <c r="M4035" i="4" a="1"/>
  <c r="M4035" i="4" s="1"/>
  <c r="N4035" i="4" s="1" a="1"/>
  <c r="N4035" i="4" s="1"/>
  <c r="M4036" i="4" a="1"/>
  <c r="M4036" i="4" s="1"/>
  <c r="N4036" i="4" s="1" a="1"/>
  <c r="N4036" i="4" s="1"/>
  <c r="M4037" i="4" a="1"/>
  <c r="M4037" i="4" s="1"/>
  <c r="N4037" i="4" s="1" a="1"/>
  <c r="N4037" i="4" s="1"/>
  <c r="M4038" i="4" a="1"/>
  <c r="M4038" i="4" s="1"/>
  <c r="N4038" i="4" s="1" a="1"/>
  <c r="N4038" i="4" s="1"/>
  <c r="M4032" i="4" a="1"/>
  <c r="M4032" i="4" s="1"/>
  <c r="N4032" i="4" s="1" a="1"/>
  <c r="N4032" i="4" s="1"/>
  <c r="P4032" i="4" s="1"/>
  <c r="M4039" i="4" a="1"/>
  <c r="M4039" i="4" s="1"/>
  <c r="N4039" i="4" s="1" a="1"/>
  <c r="N4039" i="4" s="1"/>
  <c r="M4033" i="4" a="1"/>
  <c r="M4033" i="4" s="1"/>
  <c r="N4033" i="4" s="1" a="1"/>
  <c r="N4033" i="4" s="1"/>
  <c r="M4040" i="4" a="1"/>
  <c r="M4040" i="4" s="1"/>
  <c r="N4040" i="4" s="1" a="1"/>
  <c r="N4040" i="4" s="1"/>
  <c r="M4041" i="4" a="1"/>
  <c r="M4041" i="4" s="1"/>
  <c r="N4041" i="4" s="1" a="1"/>
  <c r="N4041" i="4" s="1"/>
  <c r="L824" i="4" a="1"/>
  <c r="L824" i="4" s="1"/>
  <c r="O824" i="4" a="1"/>
  <c r="O824" i="4" s="1"/>
  <c r="L812" i="4" a="1"/>
  <c r="L812" i="4" s="1"/>
  <c r="O812" i="4" a="1"/>
  <c r="O812" i="4" s="1"/>
  <c r="O800" i="4" a="1"/>
  <c r="O800" i="4" s="1"/>
  <c r="M802" i="4" a="1"/>
  <c r="M802" i="4" s="1"/>
  <c r="N802" i="4" s="1" a="1"/>
  <c r="N802" i="4" s="1"/>
  <c r="M800" i="4" a="1"/>
  <c r="M800" i="4" s="1"/>
  <c r="N800" i="4" s="1" a="1"/>
  <c r="N800" i="4" s="1"/>
  <c r="M801" i="4" a="1"/>
  <c r="M801" i="4" s="1"/>
  <c r="N801" i="4" s="1" a="1"/>
  <c r="N801" i="4" s="1"/>
  <c r="P801" i="4" s="1"/>
  <c r="M3865" i="4" a="1"/>
  <c r="M3865" i="4" s="1"/>
  <c r="N3865" i="4" s="1" a="1"/>
  <c r="N3865" i="4" s="1"/>
  <c r="P3865" i="4" s="1"/>
  <c r="M3859" i="4" a="1"/>
  <c r="M3859" i="4" s="1"/>
  <c r="N3859" i="4" s="1" a="1"/>
  <c r="N3859" i="4" s="1"/>
  <c r="M3860" i="4" a="1"/>
  <c r="M3860" i="4" s="1"/>
  <c r="N3860" i="4" s="1" a="1"/>
  <c r="N3860" i="4" s="1"/>
  <c r="M3861" i="4" a="1"/>
  <c r="M3861" i="4" s="1"/>
  <c r="N3861" i="4" s="1" a="1"/>
  <c r="N3861" i="4" s="1"/>
  <c r="M3862" i="4" a="1"/>
  <c r="M3862" i="4" s="1"/>
  <c r="N3862" i="4" s="1" a="1"/>
  <c r="N3862" i="4" s="1"/>
  <c r="M3863" i="4" a="1"/>
  <c r="M3863" i="4" s="1"/>
  <c r="N3863" i="4" s="1" a="1"/>
  <c r="N3863" i="4" s="1"/>
  <c r="P3863" i="4" s="1"/>
  <c r="M3864" i="4" a="1"/>
  <c r="M3864" i="4" s="1"/>
  <c r="N3864" i="4" s="1" a="1"/>
  <c r="N3864" i="4" s="1"/>
  <c r="P3864" i="4" s="1"/>
  <c r="Q3864" i="4" s="1"/>
  <c r="O788" i="4" a="1"/>
  <c r="O788" i="4" s="1"/>
  <c r="M788" i="4" a="1"/>
  <c r="M788" i="4" s="1"/>
  <c r="N788" i="4" s="1" a="1"/>
  <c r="N788" i="4" s="1"/>
  <c r="M3838" i="4" a="1"/>
  <c r="M3838" i="4" s="1"/>
  <c r="N3838" i="4" s="1" a="1"/>
  <c r="N3838" i="4" s="1"/>
  <c r="O776" i="4" a="1"/>
  <c r="O776" i="4" s="1"/>
  <c r="M777" i="4" a="1"/>
  <c r="M777" i="4" s="1"/>
  <c r="N777" i="4" s="1" a="1"/>
  <c r="N777" i="4" s="1"/>
  <c r="M778" i="4" a="1"/>
  <c r="M778" i="4" s="1"/>
  <c r="N778" i="4" s="1" a="1"/>
  <c r="N778" i="4" s="1"/>
  <c r="M779" i="4" a="1"/>
  <c r="M779" i="4" s="1"/>
  <c r="N779" i="4" s="1" a="1"/>
  <c r="N779" i="4" s="1"/>
  <c r="M776" i="4" a="1"/>
  <c r="M776" i="4" s="1"/>
  <c r="N776" i="4" s="1" a="1"/>
  <c r="N776" i="4" s="1"/>
  <c r="M3818" i="4" a="1"/>
  <c r="M3818" i="4" s="1"/>
  <c r="N3818" i="4" s="1" a="1"/>
  <c r="N3818" i="4" s="1"/>
  <c r="M3819" i="4" a="1"/>
  <c r="M3819" i="4" s="1"/>
  <c r="N3819" i="4" s="1" a="1"/>
  <c r="N3819" i="4" s="1"/>
  <c r="M4097" i="4" a="1"/>
  <c r="M4097" i="4" s="1"/>
  <c r="N4097" i="4" s="1" a="1"/>
  <c r="N4097" i="4" s="1"/>
  <c r="M3820" i="4" a="1"/>
  <c r="M3820" i="4" s="1"/>
  <c r="N3820" i="4" s="1" a="1"/>
  <c r="N3820" i="4" s="1"/>
  <c r="M4098" i="4" a="1"/>
  <c r="M4098" i="4" s="1"/>
  <c r="N4098" i="4" s="1" a="1"/>
  <c r="N4098" i="4" s="1"/>
  <c r="M3821" i="4" a="1"/>
  <c r="M3821" i="4" s="1"/>
  <c r="N3821" i="4" s="1" a="1"/>
  <c r="N3821" i="4" s="1"/>
  <c r="M4099" i="4" a="1"/>
  <c r="M4099" i="4" s="1"/>
  <c r="N4099" i="4" s="1" a="1"/>
  <c r="N4099" i="4" s="1"/>
  <c r="M3822" i="4" a="1"/>
  <c r="M3822" i="4" s="1"/>
  <c r="N3822" i="4" s="1" a="1"/>
  <c r="N3822" i="4" s="1"/>
  <c r="M4100" i="4" a="1"/>
  <c r="M4100" i="4" s="1"/>
  <c r="N4100" i="4" s="1" a="1"/>
  <c r="N4100" i="4" s="1"/>
  <c r="M3823" i="4" a="1"/>
  <c r="M3823" i="4" s="1"/>
  <c r="N3823" i="4" s="1" a="1"/>
  <c r="N3823" i="4" s="1"/>
  <c r="O764" i="4" a="1"/>
  <c r="O764" i="4" s="1"/>
  <c r="M764" i="4" a="1"/>
  <c r="M764" i="4" s="1"/>
  <c r="N764" i="4" s="1" a="1"/>
  <c r="N764" i="4" s="1"/>
  <c r="O752" i="4" a="1"/>
  <c r="O752" i="4" s="1"/>
  <c r="M752" i="4" a="1"/>
  <c r="M752" i="4" s="1"/>
  <c r="N752" i="4" s="1" a="1"/>
  <c r="N752" i="4" s="1"/>
  <c r="M753" i="4" a="1"/>
  <c r="M753" i="4" s="1"/>
  <c r="N753" i="4" s="1" a="1"/>
  <c r="N753" i="4" s="1"/>
  <c r="M3754" i="4" a="1"/>
  <c r="M3754" i="4" s="1"/>
  <c r="N3754" i="4" s="1" a="1"/>
  <c r="N3754" i="4" s="1"/>
  <c r="L740" i="4" a="1"/>
  <c r="L740" i="4" s="1"/>
  <c r="O740" i="4" a="1"/>
  <c r="O740" i="4" s="1"/>
  <c r="O728" i="4" a="1"/>
  <c r="O728" i="4" s="1"/>
  <c r="M728" i="4" a="1"/>
  <c r="M728" i="4" s="1"/>
  <c r="N728" i="4" s="1" a="1"/>
  <c r="N728" i="4" s="1"/>
  <c r="M729" i="4" a="1"/>
  <c r="M729" i="4" s="1"/>
  <c r="N729" i="4" s="1" a="1"/>
  <c r="N729" i="4" s="1"/>
  <c r="P729" i="4" s="1"/>
  <c r="M730" i="4" a="1"/>
  <c r="M730" i="4" s="1"/>
  <c r="N730" i="4" s="1" a="1"/>
  <c r="N730" i="4" s="1"/>
  <c r="M3695" i="4" a="1"/>
  <c r="M3695" i="4" s="1"/>
  <c r="N3695" i="4" s="1" a="1"/>
  <c r="N3695" i="4" s="1"/>
  <c r="P3695" i="4" s="1"/>
  <c r="M3696" i="4" a="1"/>
  <c r="M3696" i="4" s="1"/>
  <c r="N3696" i="4" s="1" a="1"/>
  <c r="N3696" i="4" s="1"/>
  <c r="P3696" i="4" s="1"/>
  <c r="M3697" i="4" a="1"/>
  <c r="M3697" i="4" s="1"/>
  <c r="N3697" i="4" s="1" a="1"/>
  <c r="N3697" i="4" s="1"/>
  <c r="P3697" i="4" s="1"/>
  <c r="M3694" i="4" a="1"/>
  <c r="M3694" i="4" s="1"/>
  <c r="N3694" i="4" s="1" a="1"/>
  <c r="N3694" i="4" s="1"/>
  <c r="O716" i="4" a="1"/>
  <c r="O716" i="4" s="1"/>
  <c r="M717" i="4" a="1"/>
  <c r="M717" i="4" s="1"/>
  <c r="N717" i="4" s="1" a="1"/>
  <c r="N717" i="4" s="1"/>
  <c r="M716" i="4" a="1"/>
  <c r="M716" i="4" s="1"/>
  <c r="N716" i="4" s="1" a="1"/>
  <c r="N716" i="4" s="1"/>
  <c r="M3646" i="4" a="1"/>
  <c r="M3646" i="4" s="1"/>
  <c r="N3646" i="4" s="1" a="1"/>
  <c r="N3646" i="4" s="1"/>
  <c r="M3647" i="4" a="1"/>
  <c r="M3647" i="4" s="1"/>
  <c r="N3647" i="4" s="1" a="1"/>
  <c r="N3647" i="4" s="1"/>
  <c r="P3647" i="4" s="1"/>
  <c r="M3648" i="4" a="1"/>
  <c r="M3648" i="4" s="1"/>
  <c r="N3648" i="4" s="1" a="1"/>
  <c r="N3648" i="4" s="1"/>
  <c r="P3648" i="4" s="1"/>
  <c r="O704" i="4" a="1"/>
  <c r="O704" i="4" s="1"/>
  <c r="M704" i="4" a="1"/>
  <c r="M704" i="4" s="1"/>
  <c r="N704" i="4" s="1" a="1"/>
  <c r="N704" i="4" s="1"/>
  <c r="M705" i="4" a="1"/>
  <c r="M705" i="4" s="1"/>
  <c r="N705" i="4" s="1" a="1"/>
  <c r="N705" i="4" s="1"/>
  <c r="P705" i="4" s="1"/>
  <c r="M3612" i="4" a="1"/>
  <c r="M3612" i="4" s="1"/>
  <c r="N3612" i="4" s="1" a="1"/>
  <c r="N3612" i="4" s="1"/>
  <c r="P3612" i="4" s="1"/>
  <c r="M3613" i="4" a="1"/>
  <c r="M3613" i="4" s="1"/>
  <c r="N3613" i="4" s="1" a="1"/>
  <c r="N3613" i="4" s="1"/>
  <c r="P3613" i="4" s="1"/>
  <c r="M3614" i="4" a="1"/>
  <c r="M3614" i="4" s="1"/>
  <c r="N3614" i="4" s="1" a="1"/>
  <c r="N3614" i="4" s="1"/>
  <c r="M3615" i="4" a="1"/>
  <c r="M3615" i="4" s="1"/>
  <c r="N3615" i="4" s="1" a="1"/>
  <c r="N3615" i="4" s="1"/>
  <c r="M3616" i="4" a="1"/>
  <c r="M3616" i="4" s="1"/>
  <c r="N3616" i="4" s="1" a="1"/>
  <c r="N3616" i="4" s="1"/>
  <c r="L692" i="4" a="1"/>
  <c r="L692" i="4" s="1"/>
  <c r="O692" i="4" a="1"/>
  <c r="O692" i="4" s="1"/>
  <c r="L680" i="4" a="1"/>
  <c r="L680" i="4" s="1"/>
  <c r="O680" i="4" a="1"/>
  <c r="O680" i="4" s="1"/>
  <c r="L668" i="4" a="1"/>
  <c r="L668" i="4" s="1"/>
  <c r="O668" i="4" a="1"/>
  <c r="O668" i="4" s="1"/>
  <c r="O656" i="4" a="1"/>
  <c r="O656" i="4" s="1"/>
  <c r="M656" i="4" a="1"/>
  <c r="M656" i="4" s="1"/>
  <c r="N656" i="4" s="1" a="1"/>
  <c r="N656" i="4" s="1"/>
  <c r="M3451" i="4" a="1"/>
  <c r="M3451" i="4" s="1"/>
  <c r="N3451" i="4" s="1" a="1"/>
  <c r="N3451" i="4" s="1"/>
  <c r="M3452" i="4" a="1"/>
  <c r="M3452" i="4" s="1"/>
  <c r="N3452" i="4" s="1" a="1"/>
  <c r="N3452" i="4" s="1"/>
  <c r="O644" i="4" a="1"/>
  <c r="O644" i="4" s="1"/>
  <c r="M644" i="4" a="1"/>
  <c r="M644" i="4" s="1"/>
  <c r="N644" i="4" s="1" a="1"/>
  <c r="N644" i="4" s="1"/>
  <c r="M3416" i="4" a="1"/>
  <c r="M3416" i="4" s="1"/>
  <c r="N3416" i="4" s="1" a="1"/>
  <c r="N3416" i="4" s="1"/>
  <c r="M3415" i="4" a="1"/>
  <c r="M3415" i="4" s="1"/>
  <c r="N3415" i="4" s="1" a="1"/>
  <c r="N3415" i="4" s="1"/>
  <c r="O632" i="4" a="1"/>
  <c r="O632" i="4" s="1"/>
  <c r="M632" i="4" a="1"/>
  <c r="M632" i="4" s="1"/>
  <c r="N632" i="4" s="1" a="1"/>
  <c r="N632" i="4" s="1"/>
  <c r="M633" i="4" a="1"/>
  <c r="M633" i="4" s="1"/>
  <c r="N633" i="4" s="1" a="1"/>
  <c r="N633" i="4" s="1"/>
  <c r="M3395" i="4" a="1"/>
  <c r="M3395" i="4" s="1"/>
  <c r="N3395" i="4" s="1" a="1"/>
  <c r="N3395" i="4" s="1"/>
  <c r="P3395" i="4" s="1"/>
  <c r="M3396" i="4" a="1"/>
  <c r="M3396" i="4" s="1"/>
  <c r="N3396" i="4" s="1" a="1"/>
  <c r="N3396" i="4" s="1"/>
  <c r="P3396" i="4" s="1"/>
  <c r="M3397" i="4" a="1"/>
  <c r="M3397" i="4" s="1"/>
  <c r="N3397" i="4" s="1" a="1"/>
  <c r="N3397" i="4" s="1"/>
  <c r="P3397" i="4" s="1"/>
  <c r="M3388" i="4" a="1"/>
  <c r="M3388" i="4" s="1"/>
  <c r="N3388" i="4" s="1" a="1"/>
  <c r="N3388" i="4" s="1"/>
  <c r="M3398" i="4" a="1"/>
  <c r="M3398" i="4" s="1"/>
  <c r="N3398" i="4" s="1" a="1"/>
  <c r="N3398" i="4" s="1"/>
  <c r="M3389" i="4" a="1"/>
  <c r="M3389" i="4" s="1"/>
  <c r="N3389" i="4" s="1" a="1"/>
  <c r="N3389" i="4" s="1"/>
  <c r="M3390" i="4" a="1"/>
  <c r="M3390" i="4" s="1"/>
  <c r="N3390" i="4" s="1" a="1"/>
  <c r="N3390" i="4" s="1"/>
  <c r="M3391" i="4" a="1"/>
  <c r="M3391" i="4" s="1"/>
  <c r="N3391" i="4" s="1" a="1"/>
  <c r="N3391" i="4" s="1"/>
  <c r="P3391" i="4" s="1"/>
  <c r="M3392" i="4" a="1"/>
  <c r="M3392" i="4" s="1"/>
  <c r="N3392" i="4" s="1" a="1"/>
  <c r="N3392" i="4" s="1"/>
  <c r="M3393" i="4" a="1"/>
  <c r="M3393" i="4" s="1"/>
  <c r="N3393" i="4" s="1" a="1"/>
  <c r="N3393" i="4" s="1"/>
  <c r="M3394" i="4" a="1"/>
  <c r="M3394" i="4" s="1"/>
  <c r="N3394" i="4" s="1" a="1"/>
  <c r="N3394" i="4" s="1"/>
  <c r="O620" i="4" a="1"/>
  <c r="O620" i="4" s="1"/>
  <c r="M620" i="4" a="1"/>
  <c r="M620" i="4" s="1"/>
  <c r="N620" i="4" s="1" a="1"/>
  <c r="N620" i="4" s="1"/>
  <c r="M621" i="4" a="1"/>
  <c r="M621" i="4" s="1"/>
  <c r="N621" i="4" s="1" a="1"/>
  <c r="N621" i="4" s="1"/>
  <c r="M3352" i="4" a="1"/>
  <c r="M3352" i="4" s="1"/>
  <c r="N3352" i="4" s="1" a="1"/>
  <c r="N3352" i="4" s="1"/>
  <c r="M3353" i="4" a="1"/>
  <c r="M3353" i="4" s="1"/>
  <c r="N3353" i="4" s="1" a="1"/>
  <c r="N3353" i="4" s="1"/>
  <c r="M3354" i="4" a="1"/>
  <c r="M3354" i="4" s="1"/>
  <c r="N3354" i="4" s="1" a="1"/>
  <c r="N3354" i="4" s="1"/>
  <c r="M3355" i="4" a="1"/>
  <c r="M3355" i="4" s="1"/>
  <c r="N3355" i="4" s="1" a="1"/>
  <c r="N3355" i="4" s="1"/>
  <c r="L608" i="4" a="1"/>
  <c r="L608" i="4" s="1"/>
  <c r="O608" i="4" a="1"/>
  <c r="O608" i="4" s="1"/>
  <c r="O596" i="4" a="1"/>
  <c r="O596" i="4" s="1"/>
  <c r="M596" i="4" a="1"/>
  <c r="M596" i="4" s="1"/>
  <c r="N596" i="4" s="1" a="1"/>
  <c r="N596" i="4" s="1"/>
  <c r="M597" i="4" a="1"/>
  <c r="M597" i="4" s="1"/>
  <c r="N597" i="4" s="1" a="1"/>
  <c r="N597" i="4" s="1"/>
  <c r="M1026" i="4" a="1"/>
  <c r="M1026" i="4" s="1"/>
  <c r="N1026" i="4" s="1" a="1"/>
  <c r="N1026" i="4" s="1"/>
  <c r="M3290" i="4" a="1"/>
  <c r="M3290" i="4" s="1"/>
  <c r="N3290" i="4" s="1" a="1"/>
  <c r="N3290" i="4" s="1"/>
  <c r="M3291" i="4" a="1"/>
  <c r="M3291" i="4" s="1"/>
  <c r="N3291" i="4" s="1" a="1"/>
  <c r="N3291" i="4" s="1"/>
  <c r="M4771" i="4" a="1"/>
  <c r="M4771" i="4" s="1"/>
  <c r="N4771" i="4" s="1" a="1"/>
  <c r="N4771" i="4" s="1"/>
  <c r="M3292" i="4" a="1"/>
  <c r="M3292" i="4" s="1"/>
  <c r="N3292" i="4" s="1" a="1"/>
  <c r="N3292" i="4" s="1"/>
  <c r="M4772" i="4" a="1"/>
  <c r="M4772" i="4" s="1"/>
  <c r="N4772" i="4" s="1" a="1"/>
  <c r="N4772" i="4" s="1"/>
  <c r="M4774" i="4" a="1"/>
  <c r="M4774" i="4" s="1"/>
  <c r="N4774" i="4" s="1" a="1"/>
  <c r="N4774" i="4" s="1"/>
  <c r="M3287" i="4" a="1"/>
  <c r="M3287" i="4" s="1"/>
  <c r="N3287" i="4" s="1" a="1"/>
  <c r="N3287" i="4" s="1"/>
  <c r="P3287" i="4" s="1"/>
  <c r="Q3287" i="4" s="1"/>
  <c r="M4769" i="4" a="1"/>
  <c r="M4769" i="4" s="1"/>
  <c r="N4769" i="4" s="1" a="1"/>
  <c r="N4769" i="4" s="1"/>
  <c r="M3288" i="4" a="1"/>
  <c r="M3288" i="4" s="1"/>
  <c r="N3288" i="4" s="1" a="1"/>
  <c r="N3288" i="4" s="1"/>
  <c r="P3288" i="4" s="1"/>
  <c r="M3289" i="4" a="1"/>
  <c r="M3289" i="4" s="1"/>
  <c r="N3289" i="4" s="1" a="1"/>
  <c r="N3289" i="4" s="1"/>
  <c r="P3289" i="4" s="1"/>
  <c r="M4770" i="4" a="1"/>
  <c r="M4770" i="4" s="1"/>
  <c r="N4770" i="4" s="1" a="1"/>
  <c r="N4770" i="4" s="1"/>
  <c r="M4773" i="4" a="1"/>
  <c r="M4773" i="4" s="1"/>
  <c r="N4773" i="4" s="1" a="1"/>
  <c r="N4773" i="4" s="1"/>
  <c r="M4775" i="4" a="1"/>
  <c r="M4775" i="4" s="1"/>
  <c r="N4775" i="4" s="1" a="1"/>
  <c r="N4775" i="4" s="1"/>
  <c r="P4775" i="4" s="1"/>
  <c r="M4776" i="4" a="1"/>
  <c r="M4776" i="4" s="1"/>
  <c r="N4776" i="4" s="1" a="1"/>
  <c r="N4776" i="4" s="1"/>
  <c r="O584" i="4" a="1"/>
  <c r="O584" i="4" s="1"/>
  <c r="M584" i="4" a="1"/>
  <c r="M584" i="4" s="1"/>
  <c r="N584" i="4" s="1" a="1"/>
  <c r="N584" i="4" s="1"/>
  <c r="L572" i="4" a="1"/>
  <c r="L572" i="4" s="1"/>
  <c r="O572" i="4" a="1"/>
  <c r="O572" i="4" s="1"/>
  <c r="L560" i="4" a="1"/>
  <c r="L560" i="4" s="1"/>
  <c r="O560" i="4" a="1"/>
  <c r="O560" i="4" s="1"/>
  <c r="L548" i="4" a="1"/>
  <c r="L548" i="4" s="1"/>
  <c r="O548" i="4" a="1"/>
  <c r="O548" i="4" s="1"/>
  <c r="O536" i="4" a="1"/>
  <c r="O536" i="4" s="1"/>
  <c r="M538" i="4" a="1"/>
  <c r="M538" i="4" s="1"/>
  <c r="N538" i="4" s="1" a="1"/>
  <c r="N538" i="4" s="1"/>
  <c r="M536" i="4" a="1"/>
  <c r="M536" i="4" s="1"/>
  <c r="N536" i="4" s="1" a="1"/>
  <c r="N536" i="4" s="1"/>
  <c r="M537" i="4" a="1"/>
  <c r="M537" i="4" s="1"/>
  <c r="N537" i="4" s="1" a="1"/>
  <c r="N537" i="4" s="1"/>
  <c r="M3102" i="4" a="1"/>
  <c r="M3102" i="4" s="1"/>
  <c r="N3102" i="4" s="1" a="1"/>
  <c r="N3102" i="4" s="1"/>
  <c r="M3103" i="4" a="1"/>
  <c r="M3103" i="4" s="1"/>
  <c r="N3103" i="4" s="1" a="1"/>
  <c r="N3103" i="4" s="1"/>
  <c r="M3104" i="4" a="1"/>
  <c r="M3104" i="4" s="1"/>
  <c r="N3104" i="4" s="1" a="1"/>
  <c r="N3104" i="4" s="1"/>
  <c r="M3105" i="4" a="1"/>
  <c r="M3105" i="4" s="1"/>
  <c r="N3105" i="4" s="1" a="1"/>
  <c r="N3105" i="4" s="1"/>
  <c r="M3106" i="4" a="1"/>
  <c r="M3106" i="4" s="1"/>
  <c r="N3106" i="4" s="1" a="1"/>
  <c r="N3106" i="4" s="1"/>
  <c r="M3107" i="4" a="1"/>
  <c r="M3107" i="4" s="1"/>
  <c r="N3107" i="4" s="1" a="1"/>
  <c r="N3107" i="4" s="1"/>
  <c r="P3107" i="4" s="1"/>
  <c r="L524" i="4" a="1"/>
  <c r="L524" i="4" s="1"/>
  <c r="O524" i="4" a="1"/>
  <c r="O524" i="4" s="1"/>
  <c r="O512" i="4" a="1"/>
  <c r="O512" i="4" s="1"/>
  <c r="M512" i="4" a="1"/>
  <c r="M512" i="4" s="1"/>
  <c r="N512" i="4" s="1" a="1"/>
  <c r="N512" i="4" s="1"/>
  <c r="M513" i="4" a="1"/>
  <c r="M513" i="4" s="1"/>
  <c r="N513" i="4" s="1" a="1"/>
  <c r="N513" i="4" s="1"/>
  <c r="M3041" i="4" a="1"/>
  <c r="M3041" i="4" s="1"/>
  <c r="N3041" i="4" s="1" a="1"/>
  <c r="N3041" i="4" s="1"/>
  <c r="M3042" i="4" a="1"/>
  <c r="M3042" i="4" s="1"/>
  <c r="N3042" i="4" s="1" a="1"/>
  <c r="N3042" i="4" s="1"/>
  <c r="M3043" i="4" a="1"/>
  <c r="M3043" i="4" s="1"/>
  <c r="N3043" i="4" s="1" a="1"/>
  <c r="N3043" i="4" s="1"/>
  <c r="M3044" i="4" a="1"/>
  <c r="M3044" i="4" s="1"/>
  <c r="N3044" i="4" s="1" a="1"/>
  <c r="N3044" i="4" s="1"/>
  <c r="O500" i="4" a="1"/>
  <c r="O500" i="4" s="1"/>
  <c r="M500" i="4" a="1"/>
  <c r="M500" i="4" s="1"/>
  <c r="N500" i="4" s="1" a="1"/>
  <c r="N500" i="4" s="1"/>
  <c r="M2989" i="4" a="1"/>
  <c r="M2989" i="4" s="1"/>
  <c r="N2989" i="4" s="1" a="1"/>
  <c r="N2989" i="4" s="1"/>
  <c r="P2989" i="4" s="1"/>
  <c r="M2990" i="4" a="1"/>
  <c r="M2990" i="4" s="1"/>
  <c r="N2990" i="4" s="1" a="1"/>
  <c r="N2990" i="4" s="1"/>
  <c r="P2990" i="4" s="1"/>
  <c r="M2991" i="4" a="1"/>
  <c r="M2991" i="4" s="1"/>
  <c r="N2991" i="4" s="1" a="1"/>
  <c r="N2991" i="4" s="1"/>
  <c r="O488" i="4" a="1"/>
  <c r="O488" i="4" s="1"/>
  <c r="M488" i="4" a="1"/>
  <c r="M488" i="4" s="1"/>
  <c r="N488" i="4" s="1" a="1"/>
  <c r="N488" i="4" s="1"/>
  <c r="M489" i="4" a="1"/>
  <c r="M489" i="4" s="1"/>
  <c r="N489" i="4" s="1" a="1"/>
  <c r="N489" i="4" s="1"/>
  <c r="M2952" i="4" a="1"/>
  <c r="M2952" i="4" s="1"/>
  <c r="N2952" i="4" s="1" a="1"/>
  <c r="N2952" i="4" s="1"/>
  <c r="P2952" i="4" s="1"/>
  <c r="M2953" i="4" a="1"/>
  <c r="M2953" i="4" s="1"/>
  <c r="N2953" i="4" s="1" a="1"/>
  <c r="N2953" i="4" s="1"/>
  <c r="M2954" i="4" a="1"/>
  <c r="M2954" i="4" s="1"/>
  <c r="N2954" i="4" s="1" a="1"/>
  <c r="N2954" i="4" s="1"/>
  <c r="O476" i="4" a="1"/>
  <c r="O476" i="4" s="1"/>
  <c r="M476" i="4" a="1"/>
  <c r="M476" i="4" s="1"/>
  <c r="N476" i="4" s="1" a="1"/>
  <c r="N476" i="4" s="1"/>
  <c r="M2887" i="4" a="1"/>
  <c r="M2887" i="4" s="1"/>
  <c r="N2887" i="4" s="1" a="1"/>
  <c r="N2887" i="4" s="1"/>
  <c r="M2888" i="4" a="1"/>
  <c r="M2888" i="4" s="1"/>
  <c r="N2888" i="4" s="1" a="1"/>
  <c r="N2888" i="4" s="1"/>
  <c r="M2889" i="4" a="1"/>
  <c r="M2889" i="4" s="1"/>
  <c r="N2889" i="4" s="1" a="1"/>
  <c r="N2889" i="4" s="1"/>
  <c r="M2890" i="4" a="1"/>
  <c r="M2890" i="4" s="1"/>
  <c r="N2890" i="4" s="1" a="1"/>
  <c r="N2890" i="4" s="1"/>
  <c r="O464" i="4" a="1"/>
  <c r="O464" i="4" s="1"/>
  <c r="M464" i="4" a="1"/>
  <c r="M464" i="4" s="1"/>
  <c r="N464" i="4" s="1" a="1"/>
  <c r="N464" i="4" s="1"/>
  <c r="M465" i="4" a="1"/>
  <c r="M465" i="4" s="1"/>
  <c r="N465" i="4" s="1" a="1"/>
  <c r="N465" i="4" s="1"/>
  <c r="M2875" i="4" a="1"/>
  <c r="M2875" i="4" s="1"/>
  <c r="N2875" i="4" s="1" a="1"/>
  <c r="N2875" i="4" s="1"/>
  <c r="M2876" i="4" a="1"/>
  <c r="M2876" i="4" s="1"/>
  <c r="N2876" i="4" s="1" a="1"/>
  <c r="N2876" i="4" s="1"/>
  <c r="M2877" i="4" a="1"/>
  <c r="M2877" i="4" s="1"/>
  <c r="N2877" i="4" s="1" a="1"/>
  <c r="N2877" i="4" s="1"/>
  <c r="M2871" i="4" a="1"/>
  <c r="M2871" i="4" s="1"/>
  <c r="N2871" i="4" s="1" a="1"/>
  <c r="N2871" i="4" s="1"/>
  <c r="M2872" i="4" a="1"/>
  <c r="M2872" i="4" s="1"/>
  <c r="N2872" i="4" s="1" a="1"/>
  <c r="N2872" i="4" s="1"/>
  <c r="M2873" i="4" a="1"/>
  <c r="M2873" i="4" s="1"/>
  <c r="N2873" i="4" s="1" a="1"/>
  <c r="N2873" i="4" s="1"/>
  <c r="M2874" i="4" a="1"/>
  <c r="M2874" i="4" s="1"/>
  <c r="N2874" i="4" s="1" a="1"/>
  <c r="N2874" i="4" s="1"/>
  <c r="O452" i="4" a="1"/>
  <c r="O452" i="4" s="1"/>
  <c r="M452" i="4" a="1"/>
  <c r="M452" i="4" s="1"/>
  <c r="N452" i="4" s="1" a="1"/>
  <c r="N452" i="4" s="1"/>
  <c r="M453" i="4" a="1"/>
  <c r="M453" i="4" s="1"/>
  <c r="N453" i="4" s="1" a="1"/>
  <c r="N453" i="4" s="1"/>
  <c r="M2831" i="4" a="1"/>
  <c r="M2831" i="4" s="1"/>
  <c r="N2831" i="4" s="1" a="1"/>
  <c r="N2831" i="4" s="1"/>
  <c r="P2831" i="4" s="1"/>
  <c r="M2839" i="4" a="1"/>
  <c r="M2839" i="4" s="1"/>
  <c r="N2839" i="4" s="1" a="1"/>
  <c r="N2839" i="4" s="1"/>
  <c r="M2832" i="4" a="1"/>
  <c r="M2832" i="4" s="1"/>
  <c r="N2832" i="4" s="1" a="1"/>
  <c r="N2832" i="4" s="1"/>
  <c r="P2832" i="4" s="1"/>
  <c r="M2833" i="4" a="1"/>
  <c r="M2833" i="4" s="1"/>
  <c r="N2833" i="4" s="1" a="1"/>
  <c r="N2833" i="4" s="1"/>
  <c r="P2833" i="4" s="1"/>
  <c r="M2840" i="4" a="1"/>
  <c r="M2840" i="4" s="1"/>
  <c r="N2840" i="4" s="1" a="1"/>
  <c r="N2840" i="4" s="1"/>
  <c r="M2834" i="4" a="1"/>
  <c r="M2834" i="4" s="1"/>
  <c r="N2834" i="4" s="1" a="1"/>
  <c r="N2834" i="4" s="1"/>
  <c r="M2841" i="4" a="1"/>
  <c r="M2841" i="4" s="1"/>
  <c r="N2841" i="4" s="1" a="1"/>
  <c r="N2841" i="4" s="1"/>
  <c r="M2835" i="4" a="1"/>
  <c r="M2835" i="4" s="1"/>
  <c r="N2835" i="4" s="1" a="1"/>
  <c r="N2835" i="4" s="1"/>
  <c r="M2826" i="4" a="1"/>
  <c r="M2826" i="4" s="1"/>
  <c r="N2826" i="4" s="1" a="1"/>
  <c r="N2826" i="4" s="1"/>
  <c r="M2836" i="4" a="1"/>
  <c r="M2836" i="4" s="1"/>
  <c r="N2836" i="4" s="1" a="1"/>
  <c r="N2836" i="4" s="1"/>
  <c r="M2827" i="4" a="1"/>
  <c r="M2827" i="4" s="1"/>
  <c r="N2827" i="4" s="1" a="1"/>
  <c r="N2827" i="4" s="1"/>
  <c r="M2837" i="4" a="1"/>
  <c r="M2837" i="4" s="1"/>
  <c r="N2837" i="4" s="1" a="1"/>
  <c r="N2837" i="4" s="1"/>
  <c r="M2828" i="4" a="1"/>
  <c r="M2828" i="4" s="1"/>
  <c r="N2828" i="4" s="1" a="1"/>
  <c r="N2828" i="4" s="1"/>
  <c r="M2829" i="4" a="1"/>
  <c r="M2829" i="4" s="1"/>
  <c r="N2829" i="4" s="1" a="1"/>
  <c r="N2829" i="4" s="1"/>
  <c r="M2838" i="4" a="1"/>
  <c r="M2838" i="4" s="1"/>
  <c r="N2838" i="4" s="1" a="1"/>
  <c r="N2838" i="4" s="1"/>
  <c r="M2830" i="4" a="1"/>
  <c r="M2830" i="4" s="1"/>
  <c r="N2830" i="4" s="1" a="1"/>
  <c r="N2830" i="4" s="1"/>
  <c r="O440" i="4" a="1"/>
  <c r="O440" i="4" s="1"/>
  <c r="M440" i="4" a="1"/>
  <c r="M440" i="4" s="1"/>
  <c r="N440" i="4" s="1" a="1"/>
  <c r="N440" i="4" s="1"/>
  <c r="M441" i="4" a="1"/>
  <c r="M441" i="4" s="1"/>
  <c r="N441" i="4" s="1" a="1"/>
  <c r="N441" i="4" s="1"/>
  <c r="M2778" i="4" a="1"/>
  <c r="M2778" i="4" s="1"/>
  <c r="N2778" i="4" s="1" a="1"/>
  <c r="N2778" i="4" s="1"/>
  <c r="M2775" i="4" a="1"/>
  <c r="M2775" i="4" s="1"/>
  <c r="N2775" i="4" s="1" a="1"/>
  <c r="N2775" i="4" s="1"/>
  <c r="M2776" i="4" a="1"/>
  <c r="M2776" i="4" s="1"/>
  <c r="N2776" i="4" s="1" a="1"/>
  <c r="N2776" i="4" s="1"/>
  <c r="M2777" i="4" a="1"/>
  <c r="M2777" i="4" s="1"/>
  <c r="N2777" i="4" s="1" a="1"/>
  <c r="N2777" i="4" s="1"/>
  <c r="O428" i="4" a="1"/>
  <c r="O428" i="4" s="1"/>
  <c r="M428" i="4" a="1"/>
  <c r="M428" i="4" s="1"/>
  <c r="N428" i="4" s="1" a="1"/>
  <c r="N428" i="4" s="1"/>
  <c r="M429" i="4" a="1"/>
  <c r="M429" i="4" s="1"/>
  <c r="N429" i="4" s="1" a="1"/>
  <c r="N429" i="4" s="1"/>
  <c r="P429" i="4" s="1"/>
  <c r="M2709" i="4" a="1"/>
  <c r="M2709" i="4" s="1"/>
  <c r="N2709" i="4" s="1" a="1"/>
  <c r="N2709" i="4" s="1"/>
  <c r="P2709" i="4" s="1"/>
  <c r="M2710" i="4" a="1"/>
  <c r="M2710" i="4" s="1"/>
  <c r="N2710" i="4" s="1" a="1"/>
  <c r="N2710" i="4" s="1"/>
  <c r="M2711" i="4" a="1"/>
  <c r="M2711" i="4" s="1"/>
  <c r="N2711" i="4" s="1" a="1"/>
  <c r="N2711" i="4" s="1"/>
  <c r="P2711" i="4" s="1"/>
  <c r="M2712" i="4" a="1"/>
  <c r="M2712" i="4" s="1"/>
  <c r="N2712" i="4" s="1" a="1"/>
  <c r="N2712" i="4" s="1"/>
  <c r="P2712" i="4" s="1"/>
  <c r="M2713" i="4" a="1"/>
  <c r="M2713" i="4" s="1"/>
  <c r="N2713" i="4" s="1" a="1"/>
  <c r="N2713" i="4" s="1"/>
  <c r="P2713" i="4" s="1"/>
  <c r="M2714" i="4" a="1"/>
  <c r="M2714" i="4" s="1"/>
  <c r="N2714" i="4" s="1" a="1"/>
  <c r="N2714" i="4" s="1"/>
  <c r="P2714" i="4" s="1"/>
  <c r="L416" i="4" a="1"/>
  <c r="L416" i="4" s="1"/>
  <c r="O416" i="4" a="1"/>
  <c r="O416" i="4" s="1"/>
  <c r="L404" i="4" a="1"/>
  <c r="L404" i="4" s="1"/>
  <c r="O404" i="4" a="1"/>
  <c r="O404" i="4" s="1"/>
  <c r="O392" i="4" a="1"/>
  <c r="O392" i="4" s="1"/>
  <c r="M392" i="4" a="1"/>
  <c r="M392" i="4" s="1"/>
  <c r="N392" i="4" s="1" a="1"/>
  <c r="N392" i="4" s="1"/>
  <c r="M393" i="4" a="1"/>
  <c r="M393" i="4" s="1"/>
  <c r="N393" i="4" s="1" a="1"/>
  <c r="N393" i="4" s="1"/>
  <c r="P393" i="4" s="1"/>
  <c r="M2565" i="4" a="1"/>
  <c r="M2565" i="4" s="1"/>
  <c r="N2565" i="4" s="1" a="1"/>
  <c r="N2565" i="4" s="1"/>
  <c r="O380" i="4" a="1"/>
  <c r="O380" i="4" s="1"/>
  <c r="M380" i="4" a="1"/>
  <c r="M380" i="4" s="1"/>
  <c r="N380" i="4" s="1" a="1"/>
  <c r="N380" i="4" s="1"/>
  <c r="M381" i="4" a="1"/>
  <c r="M381" i="4" s="1"/>
  <c r="N381" i="4" s="1" a="1"/>
  <c r="N381" i="4" s="1"/>
  <c r="M382" i="4" a="1"/>
  <c r="M382" i="4" s="1"/>
  <c r="N382" i="4" s="1" a="1"/>
  <c r="N382" i="4" s="1"/>
  <c r="M2519" i="4" a="1"/>
  <c r="M2519" i="4" s="1"/>
  <c r="N2519" i="4" s="1" a="1"/>
  <c r="N2519" i="4" s="1"/>
  <c r="P2519" i="4" s="1"/>
  <c r="M2520" i="4" a="1"/>
  <c r="M2520" i="4" s="1"/>
  <c r="N2520" i="4" s="1" a="1"/>
  <c r="N2520" i="4" s="1"/>
  <c r="P2520" i="4" s="1"/>
  <c r="M2521" i="4" a="1"/>
  <c r="M2521" i="4" s="1"/>
  <c r="N2521" i="4" s="1" a="1"/>
  <c r="N2521" i="4" s="1"/>
  <c r="P2521" i="4" s="1"/>
  <c r="M2522" i="4" a="1"/>
  <c r="M2522" i="4" s="1"/>
  <c r="N2522" i="4" s="1" a="1"/>
  <c r="N2522" i="4" s="1"/>
  <c r="M2523" i="4" a="1"/>
  <c r="M2523" i="4" s="1"/>
  <c r="N2523" i="4" s="1" a="1"/>
  <c r="N2523" i="4" s="1"/>
  <c r="P2523" i="4" s="1"/>
  <c r="M2524" i="4" a="1"/>
  <c r="M2524" i="4" s="1"/>
  <c r="N2524" i="4" s="1" a="1"/>
  <c r="N2524" i="4" s="1"/>
  <c r="M2525" i="4" a="1"/>
  <c r="M2525" i="4" s="1"/>
  <c r="N2525" i="4" s="1" a="1"/>
  <c r="N2525" i="4" s="1"/>
  <c r="M2518" i="4" a="1"/>
  <c r="M2518" i="4" s="1"/>
  <c r="N2518" i="4" s="1" a="1"/>
  <c r="N2518" i="4" s="1"/>
  <c r="L368" i="4" a="1"/>
  <c r="L368" i="4" s="1"/>
  <c r="O368" i="4" a="1"/>
  <c r="O368" i="4" s="1"/>
  <c r="O356" i="4" a="1"/>
  <c r="O356" i="4" s="1"/>
  <c r="M357" i="4" a="1"/>
  <c r="M357" i="4" s="1"/>
  <c r="N357" i="4" s="1" a="1"/>
  <c r="N357" i="4" s="1"/>
  <c r="P357" i="4" s="1"/>
  <c r="M358" i="4" a="1"/>
  <c r="M358" i="4" s="1"/>
  <c r="N358" i="4" s="1" a="1"/>
  <c r="N358" i="4" s="1"/>
  <c r="M359" i="4" a="1"/>
  <c r="M359" i="4" s="1"/>
  <c r="N359" i="4" s="1" a="1"/>
  <c r="N359" i="4" s="1"/>
  <c r="M356" i="4" a="1"/>
  <c r="M356" i="4" s="1"/>
  <c r="N356" i="4" s="1" a="1"/>
  <c r="N356" i="4" s="1"/>
  <c r="M2439" i="4" a="1"/>
  <c r="M2439" i="4" s="1"/>
  <c r="N2439" i="4" s="1" a="1"/>
  <c r="N2439" i="4" s="1"/>
  <c r="M2448" i="4" a="1"/>
  <c r="M2448" i="4" s="1"/>
  <c r="N2448" i="4" s="1" a="1"/>
  <c r="N2448" i="4" s="1"/>
  <c r="M2440" i="4" a="1"/>
  <c r="M2440" i="4" s="1"/>
  <c r="N2440" i="4" s="1" a="1"/>
  <c r="N2440" i="4" s="1"/>
  <c r="M2457" i="4" a="1"/>
  <c r="M2457" i="4" s="1"/>
  <c r="N2457" i="4" s="1" a="1"/>
  <c r="N2457" i="4" s="1"/>
  <c r="M2449" i="4" a="1"/>
  <c r="M2449" i="4" s="1"/>
  <c r="N2449" i="4" s="1" a="1"/>
  <c r="N2449" i="4" s="1"/>
  <c r="P2449" i="4" s="1"/>
  <c r="M2458" i="4" a="1"/>
  <c r="M2458" i="4" s="1"/>
  <c r="N2458" i="4" s="1" a="1"/>
  <c r="N2458" i="4" s="1"/>
  <c r="M2441" i="4" a="1"/>
  <c r="M2441" i="4" s="1"/>
  <c r="N2441" i="4" s="1" a="1"/>
  <c r="N2441" i="4" s="1"/>
  <c r="M2450" i="4" a="1"/>
  <c r="M2450" i="4" s="1"/>
  <c r="N2450" i="4" s="1" a="1"/>
  <c r="N2450" i="4" s="1"/>
  <c r="M2459" i="4" a="1"/>
  <c r="M2459" i="4" s="1"/>
  <c r="N2459" i="4" s="1" a="1"/>
  <c r="N2459" i="4" s="1"/>
  <c r="P2459" i="4" s="1"/>
  <c r="Q2459" i="4" s="1"/>
  <c r="M2442" i="4" a="1"/>
  <c r="M2442" i="4" s="1"/>
  <c r="N2442" i="4" s="1" a="1"/>
  <c r="N2442" i="4" s="1"/>
  <c r="M2451" i="4" a="1"/>
  <c r="M2451" i="4" s="1"/>
  <c r="N2451" i="4" s="1" a="1"/>
  <c r="N2451" i="4" s="1"/>
  <c r="M2460" i="4" a="1"/>
  <c r="M2460" i="4" s="1"/>
  <c r="N2460" i="4" s="1" a="1"/>
  <c r="N2460" i="4" s="1"/>
  <c r="M2443" i="4" a="1"/>
  <c r="M2443" i="4" s="1"/>
  <c r="N2443" i="4" s="1" a="1"/>
  <c r="N2443" i="4" s="1"/>
  <c r="M2452" i="4" a="1"/>
  <c r="M2452" i="4" s="1"/>
  <c r="N2452" i="4" s="1" a="1"/>
  <c r="N2452" i="4" s="1"/>
  <c r="M2444" i="4" a="1"/>
  <c r="M2444" i="4" s="1"/>
  <c r="N2444" i="4" s="1" a="1"/>
  <c r="N2444" i="4" s="1"/>
  <c r="M2453" i="4" a="1"/>
  <c r="M2453" i="4" s="1"/>
  <c r="N2453" i="4" s="1" a="1"/>
  <c r="N2453" i="4" s="1"/>
  <c r="M2436" i="4" a="1"/>
  <c r="M2436" i="4" s="1"/>
  <c r="N2436" i="4" s="1" a="1"/>
  <c r="N2436" i="4" s="1"/>
  <c r="M2445" i="4" a="1"/>
  <c r="M2445" i="4" s="1"/>
  <c r="N2445" i="4" s="1" a="1"/>
  <c r="N2445" i="4" s="1"/>
  <c r="M2454" i="4" a="1"/>
  <c r="M2454" i="4" s="1"/>
  <c r="N2454" i="4" s="1" a="1"/>
  <c r="N2454" i="4" s="1"/>
  <c r="M2437" i="4" a="1"/>
  <c r="M2437" i="4" s="1"/>
  <c r="N2437" i="4" s="1" a="1"/>
  <c r="N2437" i="4" s="1"/>
  <c r="P2437" i="4" s="1"/>
  <c r="M2446" i="4" a="1"/>
  <c r="M2446" i="4" s="1"/>
  <c r="N2446" i="4" s="1" a="1"/>
  <c r="N2446" i="4" s="1"/>
  <c r="M2455" i="4" a="1"/>
  <c r="M2455" i="4" s="1"/>
  <c r="N2455" i="4" s="1" a="1"/>
  <c r="N2455" i="4" s="1"/>
  <c r="M2438" i="4" a="1"/>
  <c r="M2438" i="4" s="1"/>
  <c r="N2438" i="4" s="1" a="1"/>
  <c r="N2438" i="4" s="1"/>
  <c r="M2447" i="4" a="1"/>
  <c r="M2447" i="4" s="1"/>
  <c r="N2447" i="4" s="1" a="1"/>
  <c r="N2447" i="4" s="1"/>
  <c r="P2447" i="4" s="1"/>
  <c r="M2456" i="4" a="1"/>
  <c r="M2456" i="4" s="1"/>
  <c r="N2456" i="4" s="1" a="1"/>
  <c r="N2456" i="4" s="1"/>
  <c r="O344" i="4" a="1"/>
  <c r="O344" i="4" s="1"/>
  <c r="M345" i="4" a="1"/>
  <c r="M345" i="4" s="1"/>
  <c r="N345" i="4" s="1" a="1"/>
  <c r="N345" i="4" s="1"/>
  <c r="M346" i="4" a="1"/>
  <c r="M346" i="4" s="1"/>
  <c r="N346" i="4" s="1" a="1"/>
  <c r="N346" i="4" s="1"/>
  <c r="M344" i="4" a="1"/>
  <c r="M344" i="4" s="1"/>
  <c r="N344" i="4" s="1" a="1"/>
  <c r="N344" i="4" s="1"/>
  <c r="M2412" i="4" a="1"/>
  <c r="M2412" i="4" s="1"/>
  <c r="N2412" i="4" s="1" a="1"/>
  <c r="N2412" i="4" s="1"/>
  <c r="M2413" i="4" a="1"/>
  <c r="M2413" i="4" s="1"/>
  <c r="N2413" i="4" s="1" a="1"/>
  <c r="N2413" i="4" s="1"/>
  <c r="P2413" i="4" s="1"/>
  <c r="M2414" i="4" a="1"/>
  <c r="M2414" i="4" s="1"/>
  <c r="N2414" i="4" s="1" a="1"/>
  <c r="N2414" i="4" s="1"/>
  <c r="P2414" i="4" s="1"/>
  <c r="M2415" i="4" a="1"/>
  <c r="M2415" i="4" s="1"/>
  <c r="N2415" i="4" s="1" a="1"/>
  <c r="N2415" i="4" s="1"/>
  <c r="M2416" i="4" a="1"/>
  <c r="M2416" i="4" s="1"/>
  <c r="N2416" i="4" s="1" a="1"/>
  <c r="N2416" i="4" s="1"/>
  <c r="M2417" i="4" a="1"/>
  <c r="M2417" i="4" s="1"/>
  <c r="N2417" i="4" s="1" a="1"/>
  <c r="N2417" i="4" s="1"/>
  <c r="M2407" i="4" a="1"/>
  <c r="M2407" i="4" s="1"/>
  <c r="N2407" i="4" s="1" a="1"/>
  <c r="N2407" i="4" s="1"/>
  <c r="M2418" i="4" a="1"/>
  <c r="M2418" i="4" s="1"/>
  <c r="N2418" i="4" s="1" a="1"/>
  <c r="N2418" i="4" s="1"/>
  <c r="M2408" i="4" a="1"/>
  <c r="M2408" i="4" s="1"/>
  <c r="N2408" i="4" s="1" a="1"/>
  <c r="N2408" i="4" s="1"/>
  <c r="M2409" i="4" a="1"/>
  <c r="M2409" i="4" s="1"/>
  <c r="N2409" i="4" s="1" a="1"/>
  <c r="N2409" i="4" s="1"/>
  <c r="M2410" i="4" a="1"/>
  <c r="M2410" i="4" s="1"/>
  <c r="N2410" i="4" s="1" a="1"/>
  <c r="N2410" i="4" s="1"/>
  <c r="M2411" i="4" a="1"/>
  <c r="M2411" i="4" s="1"/>
  <c r="N2411" i="4" s="1" a="1"/>
  <c r="N2411" i="4" s="1"/>
  <c r="P2411" i="4" s="1"/>
  <c r="L332" i="4" a="1"/>
  <c r="L332" i="4" s="1"/>
  <c r="O332" i="4" a="1"/>
  <c r="O332" i="4" s="1"/>
  <c r="O320" i="4" a="1"/>
  <c r="O320" i="4" s="1"/>
  <c r="M321" i="4" a="1"/>
  <c r="M321" i="4" s="1"/>
  <c r="N321" i="4" s="1" a="1"/>
  <c r="N321" i="4" s="1"/>
  <c r="M322" i="4" a="1"/>
  <c r="M322" i="4" s="1"/>
  <c r="N322" i="4" s="1" a="1"/>
  <c r="N322" i="4" s="1"/>
  <c r="M320" i="4" a="1"/>
  <c r="M320" i="4" s="1"/>
  <c r="N320" i="4" s="1" a="1"/>
  <c r="N320" i="4" s="1"/>
  <c r="M323" i="4" a="1"/>
  <c r="M323" i="4" s="1"/>
  <c r="N323" i="4" s="1" a="1"/>
  <c r="N323" i="4" s="1"/>
  <c r="M2296" i="4" a="1"/>
  <c r="M2296" i="4" s="1"/>
  <c r="N2296" i="4" s="1" a="1"/>
  <c r="N2296" i="4" s="1"/>
  <c r="M2305" i="4" a="1"/>
  <c r="M2305" i="4" s="1"/>
  <c r="N2305" i="4" s="1" a="1"/>
  <c r="N2305" i="4" s="1"/>
  <c r="P2305" i="4" s="1"/>
  <c r="M2297" i="4" a="1"/>
  <c r="M2297" i="4" s="1"/>
  <c r="N2297" i="4" s="1" a="1"/>
  <c r="N2297" i="4" s="1"/>
  <c r="M2306" i="4" a="1"/>
  <c r="M2306" i="4" s="1"/>
  <c r="N2306" i="4" s="1" a="1"/>
  <c r="N2306" i="4" s="1"/>
  <c r="M2298" i="4" a="1"/>
  <c r="M2298" i="4" s="1"/>
  <c r="N2298" i="4" s="1" a="1"/>
  <c r="N2298" i="4" s="1"/>
  <c r="M2307" i="4" a="1"/>
  <c r="M2307" i="4" s="1"/>
  <c r="N2307" i="4" s="1" a="1"/>
  <c r="N2307" i="4" s="1"/>
  <c r="M2291" i="4" a="1"/>
  <c r="M2291" i="4" s="1"/>
  <c r="N2291" i="4" s="1" a="1"/>
  <c r="N2291" i="4" s="1"/>
  <c r="M2299" i="4" a="1"/>
  <c r="M2299" i="4" s="1"/>
  <c r="N2299" i="4" s="1" a="1"/>
  <c r="N2299" i="4" s="1"/>
  <c r="M2308" i="4" a="1"/>
  <c r="M2308" i="4" s="1"/>
  <c r="N2308" i="4" s="1" a="1"/>
  <c r="N2308" i="4" s="1"/>
  <c r="M2292" i="4" a="1"/>
  <c r="M2292" i="4" s="1"/>
  <c r="N2292" i="4" s="1" a="1"/>
  <c r="N2292" i="4" s="1"/>
  <c r="M2300" i="4" a="1"/>
  <c r="M2300" i="4" s="1"/>
  <c r="N2300" i="4" s="1" a="1"/>
  <c r="N2300" i="4" s="1"/>
  <c r="M2309" i="4" a="1"/>
  <c r="M2309" i="4" s="1"/>
  <c r="N2309" i="4" s="1" a="1"/>
  <c r="N2309" i="4" s="1"/>
  <c r="M2293" i="4" a="1"/>
  <c r="M2293" i="4" s="1"/>
  <c r="N2293" i="4" s="1" a="1"/>
  <c r="N2293" i="4" s="1"/>
  <c r="P2293" i="4" s="1"/>
  <c r="M2301" i="4" a="1"/>
  <c r="M2301" i="4" s="1"/>
  <c r="N2301" i="4" s="1" a="1"/>
  <c r="N2301" i="4" s="1"/>
  <c r="M2310" i="4" a="1"/>
  <c r="M2310" i="4" s="1"/>
  <c r="N2310" i="4" s="1" a="1"/>
  <c r="N2310" i="4" s="1"/>
  <c r="M2302" i="4" a="1"/>
  <c r="M2302" i="4" s="1"/>
  <c r="N2302" i="4" s="1" a="1"/>
  <c r="N2302" i="4" s="1"/>
  <c r="M2311" i="4" a="1"/>
  <c r="M2311" i="4" s="1"/>
  <c r="N2311" i="4" s="1" a="1"/>
  <c r="N2311" i="4" s="1"/>
  <c r="M2294" i="4" a="1"/>
  <c r="M2294" i="4" s="1"/>
  <c r="N2294" i="4" s="1" a="1"/>
  <c r="N2294" i="4" s="1"/>
  <c r="P2294" i="4" s="1"/>
  <c r="M2312" i="4" a="1"/>
  <c r="M2312" i="4" s="1"/>
  <c r="N2312" i="4" s="1" a="1"/>
  <c r="N2312" i="4" s="1"/>
  <c r="M2303" i="4" a="1"/>
  <c r="M2303" i="4" s="1"/>
  <c r="N2303" i="4" s="1" a="1"/>
  <c r="N2303" i="4" s="1"/>
  <c r="M2295" i="4" a="1"/>
  <c r="M2295" i="4" s="1"/>
  <c r="N2295" i="4" s="1" a="1"/>
  <c r="N2295" i="4" s="1"/>
  <c r="M2304" i="4" a="1"/>
  <c r="M2304" i="4" s="1"/>
  <c r="N2304" i="4" s="1" a="1"/>
  <c r="N2304" i="4" s="1"/>
  <c r="L308" i="4" a="1"/>
  <c r="L308" i="4" s="1"/>
  <c r="O308" i="4" a="1"/>
  <c r="O308" i="4" s="1"/>
  <c r="L296" i="4" a="1"/>
  <c r="L296" i="4" s="1"/>
  <c r="O296" i="4" a="1"/>
  <c r="O296" i="4" s="1"/>
  <c r="L284" i="4" a="1"/>
  <c r="L284" i="4" s="1"/>
  <c r="O284" i="4" a="1"/>
  <c r="O284" i="4" s="1"/>
  <c r="O272" i="4" a="1"/>
  <c r="O272" i="4" s="1"/>
  <c r="M272" i="4" a="1"/>
  <c r="M272" i="4" s="1"/>
  <c r="N272" i="4" s="1" a="1"/>
  <c r="N272" i="4" s="1"/>
  <c r="M273" i="4" a="1"/>
  <c r="M273" i="4" s="1"/>
  <c r="N273" i="4" s="1" a="1"/>
  <c r="N273" i="4" s="1"/>
  <c r="M2131" i="4" a="1"/>
  <c r="M2131" i="4" s="1"/>
  <c r="N2131" i="4" s="1" a="1"/>
  <c r="N2131" i="4" s="1"/>
  <c r="M2132" i="4" a="1"/>
  <c r="M2132" i="4" s="1"/>
  <c r="N2132" i="4" s="1" a="1"/>
  <c r="N2132" i="4" s="1"/>
  <c r="M2133" i="4" a="1"/>
  <c r="M2133" i="4" s="1"/>
  <c r="N2133" i="4" s="1" a="1"/>
  <c r="N2133" i="4" s="1"/>
  <c r="M2126" i="4" a="1"/>
  <c r="M2126" i="4" s="1"/>
  <c r="N2126" i="4" s="1" a="1"/>
  <c r="N2126" i="4" s="1"/>
  <c r="M2127" i="4" a="1"/>
  <c r="M2127" i="4" s="1"/>
  <c r="N2127" i="4" s="1" a="1"/>
  <c r="N2127" i="4" s="1"/>
  <c r="M2128" i="4" a="1"/>
  <c r="M2128" i="4" s="1"/>
  <c r="N2128" i="4" s="1" a="1"/>
  <c r="N2128" i="4" s="1"/>
  <c r="M2129" i="4" a="1"/>
  <c r="M2129" i="4" s="1"/>
  <c r="N2129" i="4" s="1" a="1"/>
  <c r="N2129" i="4" s="1"/>
  <c r="M2130" i="4" a="1"/>
  <c r="M2130" i="4" s="1"/>
  <c r="N2130" i="4" s="1" a="1"/>
  <c r="N2130" i="4" s="1"/>
  <c r="L260" i="4" a="1"/>
  <c r="L260" i="4" s="1"/>
  <c r="O260" i="4" a="1"/>
  <c r="O260" i="4" s="1"/>
  <c r="O248" i="4" a="1"/>
  <c r="O248" i="4" s="1"/>
  <c r="M248" i="4" a="1"/>
  <c r="M248" i="4" s="1"/>
  <c r="N248" i="4" s="1" a="1"/>
  <c r="N248" i="4" s="1"/>
  <c r="M2008" i="4" a="1"/>
  <c r="M2008" i="4" s="1"/>
  <c r="N2008" i="4" s="1" a="1"/>
  <c r="N2008" i="4" s="1"/>
  <c r="M2010" i="4" a="1"/>
  <c r="M2010" i="4" s="1"/>
  <c r="N2010" i="4" s="1" a="1"/>
  <c r="N2010" i="4" s="1"/>
  <c r="M2009" i="4" a="1"/>
  <c r="M2009" i="4" s="1"/>
  <c r="N2009" i="4" s="1" a="1"/>
  <c r="N2009" i="4" s="1"/>
  <c r="L236" i="4" a="1"/>
  <c r="L236" i="4" s="1"/>
  <c r="O236" i="4" a="1"/>
  <c r="O236" i="4" s="1"/>
  <c r="L224" i="4" a="1"/>
  <c r="L224" i="4" s="1"/>
  <c r="O224" i="4" a="1"/>
  <c r="O224" i="4" s="1"/>
  <c r="L212" i="4" a="1"/>
  <c r="L212" i="4" s="1"/>
  <c r="O212" i="4" a="1"/>
  <c r="O212" i="4" s="1"/>
  <c r="L200" i="4" a="1"/>
  <c r="L200" i="4" s="1"/>
  <c r="O200" i="4" a="1"/>
  <c r="O200" i="4" s="1"/>
  <c r="L188" i="4" a="1"/>
  <c r="L188" i="4" s="1"/>
  <c r="O188" i="4" a="1"/>
  <c r="O188" i="4" s="1"/>
  <c r="O176" i="4" a="1"/>
  <c r="O176" i="4" s="1"/>
  <c r="M176" i="4" a="1"/>
  <c r="M176" i="4" s="1"/>
  <c r="N176" i="4" s="1" a="1"/>
  <c r="N176" i="4" s="1"/>
  <c r="M843" i="4" a="1"/>
  <c r="M843" i="4" s="1"/>
  <c r="N843" i="4" s="1" a="1"/>
  <c r="N843" i="4" s="1"/>
  <c r="M1755" i="4" a="1"/>
  <c r="M1755" i="4" s="1"/>
  <c r="N1755" i="4" s="1" a="1"/>
  <c r="N1755" i="4" s="1"/>
  <c r="M4081" i="4" a="1"/>
  <c r="M4081" i="4" s="1"/>
  <c r="N4081" i="4" s="1" a="1"/>
  <c r="N4081" i="4" s="1"/>
  <c r="P4081" i="4" s="1"/>
  <c r="M4082" i="4" a="1"/>
  <c r="M4082" i="4" s="1"/>
  <c r="N4082" i="4" s="1" a="1"/>
  <c r="N4082" i="4" s="1"/>
  <c r="M4083" i="4" a="1"/>
  <c r="M4083" i="4" s="1"/>
  <c r="N4083" i="4" s="1" a="1"/>
  <c r="N4083" i="4" s="1"/>
  <c r="M4079" i="4" a="1"/>
  <c r="M4079" i="4" s="1"/>
  <c r="N4079" i="4" s="1" a="1"/>
  <c r="N4079" i="4" s="1"/>
  <c r="P4079" i="4" s="1"/>
  <c r="M4080" i="4" a="1"/>
  <c r="M4080" i="4" s="1"/>
  <c r="N4080" i="4" s="1" a="1"/>
  <c r="N4080" i="4" s="1"/>
  <c r="P4080" i="4" s="1"/>
  <c r="O164" i="4" a="1"/>
  <c r="O164" i="4" s="1"/>
  <c r="M164" i="4" a="1"/>
  <c r="M164" i="4" s="1"/>
  <c r="N164" i="4" s="1" a="1"/>
  <c r="N164" i="4" s="1"/>
  <c r="L152" i="4" a="1"/>
  <c r="L152" i="4" s="1"/>
  <c r="O152" i="4" a="1"/>
  <c r="O152" i="4" s="1"/>
  <c r="O140" i="4" a="1"/>
  <c r="O140" i="4" s="1"/>
  <c r="M143" i="4" a="1"/>
  <c r="M143" i="4" s="1"/>
  <c r="N143" i="4" s="1" a="1"/>
  <c r="N143" i="4" s="1"/>
  <c r="P143" i="4" s="1"/>
  <c r="M140" i="4" a="1"/>
  <c r="M140" i="4" s="1"/>
  <c r="N140" i="4" s="1" a="1"/>
  <c r="N140" i="4" s="1"/>
  <c r="M141" i="4" a="1"/>
  <c r="M141" i="4" s="1"/>
  <c r="N141" i="4" s="1" a="1"/>
  <c r="N141" i="4" s="1"/>
  <c r="M1616" i="4" a="1"/>
  <c r="M1616" i="4" s="1"/>
  <c r="N1616" i="4" s="1" a="1"/>
  <c r="N1616" i="4" s="1"/>
  <c r="M1624" i="4" a="1"/>
  <c r="M1624" i="4" s="1"/>
  <c r="N1624" i="4" s="1" a="1"/>
  <c r="N1624" i="4" s="1"/>
  <c r="M1609" i="4" a="1"/>
  <c r="M1609" i="4" s="1"/>
  <c r="N1609" i="4" s="1" a="1"/>
  <c r="N1609" i="4" s="1"/>
  <c r="M1617" i="4" a="1"/>
  <c r="M1617" i="4" s="1"/>
  <c r="N1617" i="4" s="1" a="1"/>
  <c r="N1617" i="4" s="1"/>
  <c r="P1617" i="4" s="1"/>
  <c r="M1618" i="4" a="1"/>
  <c r="M1618" i="4" s="1"/>
  <c r="N1618" i="4" s="1" a="1"/>
  <c r="N1618" i="4" s="1"/>
  <c r="M1625" i="4" a="1"/>
  <c r="M1625" i="4" s="1"/>
  <c r="N1625" i="4" s="1" a="1"/>
  <c r="N1625" i="4" s="1"/>
  <c r="M1610" i="4" a="1"/>
  <c r="M1610" i="4" s="1"/>
  <c r="N1610" i="4" s="1" a="1"/>
  <c r="N1610" i="4" s="1"/>
  <c r="M1619" i="4" a="1"/>
  <c r="M1619" i="4" s="1"/>
  <c r="N1619" i="4" s="1" a="1"/>
  <c r="N1619" i="4" s="1"/>
  <c r="M1626" i="4" a="1"/>
  <c r="M1626" i="4" s="1"/>
  <c r="N1626" i="4" s="1" a="1"/>
  <c r="N1626" i="4" s="1"/>
  <c r="M1620" i="4" a="1"/>
  <c r="M1620" i="4" s="1"/>
  <c r="N1620" i="4" s="1" a="1"/>
  <c r="N1620" i="4" s="1"/>
  <c r="M1627" i="4" a="1"/>
  <c r="M1627" i="4" s="1"/>
  <c r="N1627" i="4" s="1" a="1"/>
  <c r="N1627" i="4" s="1"/>
  <c r="M1611" i="4" a="1"/>
  <c r="M1611" i="4" s="1"/>
  <c r="N1611" i="4" s="1" a="1"/>
  <c r="N1611" i="4" s="1"/>
  <c r="M1628" i="4" a="1"/>
  <c r="M1628" i="4" s="1"/>
  <c r="N1628" i="4" s="1" a="1"/>
  <c r="N1628" i="4" s="1"/>
  <c r="P1628" i="4" s="1"/>
  <c r="M1621" i="4" a="1"/>
  <c r="M1621" i="4" s="1"/>
  <c r="N1621" i="4" s="1" a="1"/>
  <c r="N1621" i="4" s="1"/>
  <c r="M1629" i="4" a="1"/>
  <c r="M1629" i="4" s="1"/>
  <c r="N1629" i="4" s="1" a="1"/>
  <c r="N1629" i="4" s="1"/>
  <c r="P1629" i="4" s="1"/>
  <c r="M1604" i="4" a="1"/>
  <c r="M1604" i="4" s="1"/>
  <c r="N1604" i="4" s="1" a="1"/>
  <c r="N1604" i="4" s="1"/>
  <c r="M1612" i="4" a="1"/>
  <c r="M1612" i="4" s="1"/>
  <c r="N1612" i="4" s="1" a="1"/>
  <c r="N1612" i="4" s="1"/>
  <c r="M1630" i="4" a="1"/>
  <c r="M1630" i="4" s="1"/>
  <c r="N1630" i="4" s="1" a="1"/>
  <c r="N1630" i="4" s="1"/>
  <c r="M142" i="4" a="1"/>
  <c r="M142" i="4" s="1"/>
  <c r="N142" i="4" s="1" a="1"/>
  <c r="N142" i="4" s="1"/>
  <c r="M1605" i="4" a="1"/>
  <c r="M1605" i="4" s="1"/>
  <c r="N1605" i="4" s="1" a="1"/>
  <c r="N1605" i="4" s="1"/>
  <c r="M1622" i="4" a="1"/>
  <c r="M1622" i="4" s="1"/>
  <c r="N1622" i="4" s="1" a="1"/>
  <c r="N1622" i="4" s="1"/>
  <c r="M1631" i="4" a="1"/>
  <c r="M1631" i="4" s="1"/>
  <c r="N1631" i="4" s="1" a="1"/>
  <c r="N1631" i="4" s="1"/>
  <c r="M1606" i="4" a="1"/>
  <c r="M1606" i="4" s="1"/>
  <c r="N1606" i="4" s="1" a="1"/>
  <c r="N1606" i="4" s="1"/>
  <c r="M1613" i="4" a="1"/>
  <c r="M1613" i="4" s="1"/>
  <c r="N1613" i="4" s="1" a="1"/>
  <c r="N1613" i="4" s="1"/>
  <c r="M1607" i="4" a="1"/>
  <c r="M1607" i="4" s="1"/>
  <c r="N1607" i="4" s="1" a="1"/>
  <c r="N1607" i="4" s="1"/>
  <c r="P1607" i="4" s="1"/>
  <c r="M1614" i="4" a="1"/>
  <c r="M1614" i="4" s="1"/>
  <c r="N1614" i="4" s="1" a="1"/>
  <c r="N1614" i="4" s="1"/>
  <c r="M1623" i="4" a="1"/>
  <c r="M1623" i="4" s="1"/>
  <c r="N1623" i="4" s="1" a="1"/>
  <c r="N1623" i="4" s="1"/>
  <c r="M1608" i="4" a="1"/>
  <c r="M1608" i="4" s="1"/>
  <c r="N1608" i="4" s="1" a="1"/>
  <c r="N1608" i="4" s="1"/>
  <c r="M1615" i="4" a="1"/>
  <c r="M1615" i="4" s="1"/>
  <c r="N1615" i="4" s="1" a="1"/>
  <c r="N1615" i="4" s="1"/>
  <c r="L128" i="4" a="1"/>
  <c r="L128" i="4" s="1"/>
  <c r="O128" i="4" a="1"/>
  <c r="O128" i="4" s="1"/>
  <c r="O116" i="4" a="1"/>
  <c r="O116" i="4" s="1"/>
  <c r="M116" i="4" a="1"/>
  <c r="M116" i="4" s="1"/>
  <c r="N116" i="4" s="1" a="1"/>
  <c r="N116" i="4" s="1"/>
  <c r="M1520" i="4" a="1"/>
  <c r="M1520" i="4" s="1"/>
  <c r="N1520" i="4" s="1" a="1"/>
  <c r="N1520" i="4" s="1"/>
  <c r="P1520" i="4" s="1"/>
  <c r="M1521" i="4" a="1"/>
  <c r="M1521" i="4" s="1"/>
  <c r="N1521" i="4" s="1" a="1"/>
  <c r="N1521" i="4" s="1"/>
  <c r="P1521" i="4" s="1"/>
  <c r="L104" i="4" a="1"/>
  <c r="L104" i="4" s="1"/>
  <c r="O104" i="4" a="1"/>
  <c r="O104" i="4" s="1"/>
  <c r="L92" i="4" a="1"/>
  <c r="L92" i="4" s="1"/>
  <c r="O92" i="4" a="1"/>
  <c r="O92" i="4" s="1"/>
  <c r="O80" i="4" a="1"/>
  <c r="O80" i="4" s="1"/>
  <c r="M80" i="4" a="1"/>
  <c r="M80" i="4" s="1"/>
  <c r="N80" i="4" s="1" a="1"/>
  <c r="N80" i="4" s="1"/>
  <c r="M1405" i="4" a="1"/>
  <c r="M1405" i="4" s="1"/>
  <c r="N1405" i="4" s="1" a="1"/>
  <c r="N1405" i="4" s="1"/>
  <c r="M1406" i="4" a="1"/>
  <c r="M1406" i="4" s="1"/>
  <c r="N1406" i="4" s="1" a="1"/>
  <c r="N1406" i="4" s="1"/>
  <c r="M1401" i="4" a="1"/>
  <c r="M1401" i="4" s="1"/>
  <c r="N1401" i="4" s="1" a="1"/>
  <c r="N1401" i="4" s="1"/>
  <c r="P1401" i="4" s="1"/>
  <c r="M1402" i="4" a="1"/>
  <c r="M1402" i="4" s="1"/>
  <c r="N1402" i="4" s="1" a="1"/>
  <c r="N1402" i="4" s="1"/>
  <c r="M81" i="4" a="1"/>
  <c r="M81" i="4" s="1"/>
  <c r="N81" i="4" s="1" a="1"/>
  <c r="N81" i="4" s="1"/>
  <c r="P81" i="4" s="1"/>
  <c r="M1403" i="4" a="1"/>
  <c r="M1403" i="4" s="1"/>
  <c r="N1403" i="4" s="1" a="1"/>
  <c r="N1403" i="4" s="1"/>
  <c r="M1404" i="4" a="1"/>
  <c r="M1404" i="4" s="1"/>
  <c r="N1404" i="4" s="1" a="1"/>
  <c r="N1404" i="4" s="1"/>
  <c r="M3303" i="4" a="1"/>
  <c r="M3303" i="4" s="1"/>
  <c r="N3303" i="4" s="1" a="1"/>
  <c r="N3303" i="4" s="1"/>
  <c r="M3304" i="4" a="1"/>
  <c r="M3304" i="4" s="1"/>
  <c r="N3304" i="4" s="1" a="1"/>
  <c r="N3304" i="4" s="1"/>
  <c r="L68" i="4" a="1"/>
  <c r="L68" i="4" s="1"/>
  <c r="O68" i="4" a="1"/>
  <c r="O68" i="4" s="1"/>
  <c r="L56" i="4" a="1"/>
  <c r="L56" i="4" s="1"/>
  <c r="O56" i="4" a="1"/>
  <c r="O56" i="4" s="1"/>
  <c r="O44" i="4" a="1"/>
  <c r="O44" i="4" s="1"/>
  <c r="M44" i="4" a="1"/>
  <c r="M44" i="4" s="1"/>
  <c r="N44" i="4" s="1" a="1"/>
  <c r="N44" i="4" s="1"/>
  <c r="M45" i="4" a="1"/>
  <c r="M45" i="4" s="1"/>
  <c r="N45" i="4" s="1" a="1"/>
  <c r="N45" i="4" s="1"/>
  <c r="M46" i="4" a="1"/>
  <c r="M46" i="4" s="1"/>
  <c r="N46" i="4" s="1" a="1"/>
  <c r="N46" i="4" s="1"/>
  <c r="P46" i="4" s="1"/>
  <c r="M47" i="4" a="1"/>
  <c r="M47" i="4" s="1"/>
  <c r="N47" i="4" s="1" a="1"/>
  <c r="N47" i="4" s="1"/>
  <c r="M1238" i="4" a="1"/>
  <c r="M1238" i="4" s="1"/>
  <c r="N1238" i="4" s="1" a="1"/>
  <c r="N1238" i="4" s="1"/>
  <c r="M1247" i="4" a="1"/>
  <c r="M1247" i="4" s="1"/>
  <c r="N1247" i="4" s="1" a="1"/>
  <c r="N1247" i="4" s="1"/>
  <c r="M1273" i="4" a="1"/>
  <c r="M1273" i="4" s="1"/>
  <c r="N1273" i="4" s="1" a="1"/>
  <c r="N1273" i="4" s="1"/>
  <c r="M1257" i="4" a="1"/>
  <c r="M1257" i="4" s="1"/>
  <c r="N1257" i="4" s="1" a="1"/>
  <c r="N1257" i="4" s="1"/>
  <c r="M1265" i="4" a="1"/>
  <c r="M1265" i="4" s="1"/>
  <c r="N1265" i="4" s="1" a="1"/>
  <c r="N1265" i="4" s="1"/>
  <c r="M1274" i="4" a="1"/>
  <c r="M1274" i="4" s="1"/>
  <c r="N1274" i="4" s="1" a="1"/>
  <c r="N1274" i="4" s="1"/>
  <c r="M1239" i="4" a="1"/>
  <c r="M1239" i="4" s="1"/>
  <c r="N1239" i="4" s="1" a="1"/>
  <c r="N1239" i="4" s="1"/>
  <c r="M1248" i="4" a="1"/>
  <c r="M1248" i="4" s="1"/>
  <c r="N1248" i="4" s="1" a="1"/>
  <c r="N1248" i="4" s="1"/>
  <c r="M1266" i="4" a="1"/>
  <c r="M1266" i="4" s="1"/>
  <c r="N1266" i="4" s="1" a="1"/>
  <c r="N1266" i="4" s="1"/>
  <c r="M1275" i="4" a="1"/>
  <c r="M1275" i="4" s="1"/>
  <c r="N1275" i="4" s="1" a="1"/>
  <c r="N1275" i="4" s="1"/>
  <c r="M48" i="4" a="1"/>
  <c r="M48" i="4" s="1"/>
  <c r="N48" i="4" s="1" a="1"/>
  <c r="N48" i="4" s="1"/>
  <c r="M1240" i="4" a="1"/>
  <c r="M1240" i="4" s="1"/>
  <c r="N1240" i="4" s="1" a="1"/>
  <c r="N1240" i="4" s="1"/>
  <c r="M1249" i="4" a="1"/>
  <c r="M1249" i="4" s="1"/>
  <c r="N1249" i="4" s="1" a="1"/>
  <c r="N1249" i="4" s="1"/>
  <c r="M1258" i="4" a="1"/>
  <c r="M1258" i="4" s="1"/>
  <c r="N1258" i="4" s="1" a="1"/>
  <c r="N1258" i="4" s="1"/>
  <c r="M1267" i="4" a="1"/>
  <c r="M1267" i="4" s="1"/>
  <c r="N1267" i="4" s="1" a="1"/>
  <c r="N1267" i="4" s="1"/>
  <c r="M1276" i="4" a="1"/>
  <c r="M1276" i="4" s="1"/>
  <c r="N1276" i="4" s="1" a="1"/>
  <c r="N1276" i="4" s="1"/>
  <c r="M1241" i="4" a="1"/>
  <c r="M1241" i="4" s="1"/>
  <c r="N1241" i="4" s="1" a="1"/>
  <c r="N1241" i="4" s="1"/>
  <c r="M1250" i="4" a="1"/>
  <c r="M1250" i="4" s="1"/>
  <c r="N1250" i="4" s="1" a="1"/>
  <c r="N1250" i="4" s="1"/>
  <c r="M1259" i="4" a="1"/>
  <c r="M1259" i="4" s="1"/>
  <c r="N1259" i="4" s="1" a="1"/>
  <c r="N1259" i="4" s="1"/>
  <c r="M1268" i="4" a="1"/>
  <c r="M1268" i="4" s="1"/>
  <c r="N1268" i="4" s="1" a="1"/>
  <c r="N1268" i="4" s="1"/>
  <c r="P1268" i="4" s="1"/>
  <c r="M1277" i="4" a="1"/>
  <c r="M1277" i="4" s="1"/>
  <c r="N1277" i="4" s="1" a="1"/>
  <c r="N1277" i="4" s="1"/>
  <c r="M1242" i="4" a="1"/>
  <c r="M1242" i="4" s="1"/>
  <c r="N1242" i="4" s="1" a="1"/>
  <c r="N1242" i="4" s="1"/>
  <c r="M1251" i="4" a="1"/>
  <c r="M1251" i="4" s="1"/>
  <c r="N1251" i="4" s="1" a="1"/>
  <c r="N1251" i="4" s="1"/>
  <c r="M1269" i="4" a="1"/>
  <c r="M1269" i="4" s="1"/>
  <c r="N1269" i="4" s="1" a="1"/>
  <c r="N1269" i="4" s="1"/>
  <c r="M1234" i="4" a="1"/>
  <c r="M1234" i="4" s="1"/>
  <c r="N1234" i="4" s="1" a="1"/>
  <c r="N1234" i="4" s="1"/>
  <c r="M1243" i="4" a="1"/>
  <c r="M1243" i="4" s="1"/>
  <c r="N1243" i="4" s="1" a="1"/>
  <c r="N1243" i="4" s="1"/>
  <c r="M1260" i="4" a="1"/>
  <c r="M1260" i="4" s="1"/>
  <c r="N1260" i="4" s="1" a="1"/>
  <c r="N1260" i="4" s="1"/>
  <c r="M1278" i="4" a="1"/>
  <c r="M1278" i="4" s="1"/>
  <c r="N1278" i="4" s="1" a="1"/>
  <c r="N1278" i="4" s="1"/>
  <c r="M1244" i="4" a="1"/>
  <c r="M1244" i="4" s="1"/>
  <c r="N1244" i="4" s="1" a="1"/>
  <c r="N1244" i="4" s="1"/>
  <c r="P1244" i="4" s="1"/>
  <c r="M1252" i="4" a="1"/>
  <c r="M1252" i="4" s="1"/>
  <c r="N1252" i="4" s="1" a="1"/>
  <c r="N1252" i="4" s="1"/>
  <c r="M1270" i="4" a="1"/>
  <c r="M1270" i="4" s="1"/>
  <c r="N1270" i="4" s="1" a="1"/>
  <c r="N1270" i="4" s="1"/>
  <c r="M1279" i="4" a="1"/>
  <c r="M1279" i="4" s="1"/>
  <c r="N1279" i="4" s="1" a="1"/>
  <c r="N1279" i="4" s="1"/>
  <c r="P1279" i="4" s="1"/>
  <c r="M1235" i="4" a="1"/>
  <c r="M1235" i="4" s="1"/>
  <c r="N1235" i="4" s="1" a="1"/>
  <c r="N1235" i="4" s="1"/>
  <c r="P1235" i="4" s="1"/>
  <c r="M1253" i="4" a="1"/>
  <c r="M1253" i="4" s="1"/>
  <c r="N1253" i="4" s="1" a="1"/>
  <c r="N1253" i="4" s="1"/>
  <c r="M1261" i="4" a="1"/>
  <c r="M1261" i="4" s="1"/>
  <c r="N1261" i="4" s="1" a="1"/>
  <c r="N1261" i="4" s="1"/>
  <c r="M1280" i="4" a="1"/>
  <c r="M1280" i="4" s="1"/>
  <c r="N1280" i="4" s="1" a="1"/>
  <c r="N1280" i="4" s="1"/>
  <c r="M1236" i="4" a="1"/>
  <c r="M1236" i="4" s="1"/>
  <c r="N1236" i="4" s="1" a="1"/>
  <c r="N1236" i="4" s="1"/>
  <c r="M1245" i="4" a="1"/>
  <c r="M1245" i="4" s="1"/>
  <c r="N1245" i="4" s="1" a="1"/>
  <c r="N1245" i="4" s="1"/>
  <c r="M1254" i="4" a="1"/>
  <c r="M1254" i="4" s="1"/>
  <c r="N1254" i="4" s="1" a="1"/>
  <c r="N1254" i="4" s="1"/>
  <c r="M1262" i="4" a="1"/>
  <c r="M1262" i="4" s="1"/>
  <c r="N1262" i="4" s="1" a="1"/>
  <c r="N1262" i="4" s="1"/>
  <c r="M1271" i="4" a="1"/>
  <c r="M1271" i="4" s="1"/>
  <c r="N1271" i="4" s="1" a="1"/>
  <c r="N1271" i="4" s="1"/>
  <c r="P1271" i="4" s="1"/>
  <c r="M1246" i="4" a="1"/>
  <c r="M1246" i="4" s="1"/>
  <c r="N1246" i="4" s="1" a="1"/>
  <c r="N1246" i="4" s="1"/>
  <c r="M1255" i="4" a="1"/>
  <c r="M1255" i="4" s="1"/>
  <c r="N1255" i="4" s="1" a="1"/>
  <c r="N1255" i="4" s="1"/>
  <c r="M1263" i="4" a="1"/>
  <c r="M1263" i="4" s="1"/>
  <c r="N1263" i="4" s="1" a="1"/>
  <c r="N1263" i="4" s="1"/>
  <c r="M1272" i="4" a="1"/>
  <c r="M1272" i="4" s="1"/>
  <c r="N1272" i="4" s="1" a="1"/>
  <c r="N1272" i="4" s="1"/>
  <c r="M1281" i="4" a="1"/>
  <c r="M1281" i="4" s="1"/>
  <c r="N1281" i="4" s="1" a="1"/>
  <c r="N1281" i="4" s="1"/>
  <c r="P1281" i="4" s="1"/>
  <c r="M1237" i="4" a="1"/>
  <c r="M1237" i="4" s="1"/>
  <c r="N1237" i="4" s="1" a="1"/>
  <c r="N1237" i="4" s="1"/>
  <c r="M1256" i="4" a="1"/>
  <c r="M1256" i="4" s="1"/>
  <c r="N1256" i="4" s="1" a="1"/>
  <c r="N1256" i="4" s="1"/>
  <c r="M1264" i="4" a="1"/>
  <c r="M1264" i="4" s="1"/>
  <c r="N1264" i="4" s="1" a="1"/>
  <c r="N1264" i="4" s="1"/>
  <c r="O32" i="4" a="1"/>
  <c r="O32" i="4" s="1"/>
  <c r="M32" i="4" a="1"/>
  <c r="M32" i="4" s="1"/>
  <c r="N32" i="4" s="1" a="1"/>
  <c r="N32" i="4" s="1"/>
  <c r="M33" i="4" a="1"/>
  <c r="M33" i="4" s="1"/>
  <c r="N33" i="4" s="1" a="1"/>
  <c r="N33" i="4" s="1"/>
  <c r="M34" i="4" a="1"/>
  <c r="M34" i="4" s="1"/>
  <c r="N34" i="4" s="1" a="1"/>
  <c r="N34" i="4" s="1"/>
  <c r="P34" i="4" s="1"/>
  <c r="M1193" i="4" a="1"/>
  <c r="M1193" i="4" s="1"/>
  <c r="N1193" i="4" s="1" a="1"/>
  <c r="N1193" i="4" s="1"/>
  <c r="M1194" i="4" a="1"/>
  <c r="M1194" i="4" s="1"/>
  <c r="N1194" i="4" s="1" a="1"/>
  <c r="N1194" i="4" s="1"/>
  <c r="M1195" i="4" a="1"/>
  <c r="M1195" i="4" s="1"/>
  <c r="N1195" i="4" s="1" a="1"/>
  <c r="N1195" i="4" s="1"/>
  <c r="M1187" i="4" a="1"/>
  <c r="M1187" i="4" s="1"/>
  <c r="N1187" i="4" s="1" a="1"/>
  <c r="N1187" i="4" s="1"/>
  <c r="P1187" i="4" s="1"/>
  <c r="M1188" i="4" a="1"/>
  <c r="M1188" i="4" s="1"/>
  <c r="N1188" i="4" s="1" a="1"/>
  <c r="N1188" i="4" s="1"/>
  <c r="M1189" i="4" a="1"/>
  <c r="M1189" i="4" s="1"/>
  <c r="N1189" i="4" s="1" a="1"/>
  <c r="N1189" i="4" s="1"/>
  <c r="M1190" i="4" a="1"/>
  <c r="M1190" i="4" s="1"/>
  <c r="N1190" i="4" s="1" a="1"/>
  <c r="N1190" i="4" s="1"/>
  <c r="M1191" i="4" a="1"/>
  <c r="M1191" i="4" s="1"/>
  <c r="N1191" i="4" s="1" a="1"/>
  <c r="N1191" i="4" s="1"/>
  <c r="M1192" i="4" a="1"/>
  <c r="M1192" i="4" s="1"/>
  <c r="N1192" i="4" s="1" a="1"/>
  <c r="N1192" i="4" s="1"/>
  <c r="O20" i="4" a="1"/>
  <c r="O20" i="4" s="1"/>
  <c r="M20" i="4" a="1"/>
  <c r="M20" i="4" s="1"/>
  <c r="N20" i="4" s="1" a="1"/>
  <c r="N20" i="4" s="1"/>
  <c r="M21" i="4" a="1"/>
  <c r="M21" i="4" s="1"/>
  <c r="N21" i="4" s="1" a="1"/>
  <c r="N21" i="4" s="1"/>
  <c r="M22" i="4" a="1"/>
  <c r="M22" i="4" s="1"/>
  <c r="N22" i="4" s="1" a="1"/>
  <c r="N22" i="4" s="1"/>
  <c r="M23" i="4" a="1"/>
  <c r="M23" i="4" s="1"/>
  <c r="N23" i="4" s="1" a="1"/>
  <c r="N23" i="4" s="1"/>
  <c r="M1149" i="4" a="1"/>
  <c r="M1149" i="4" s="1"/>
  <c r="N1149" i="4" s="1" a="1"/>
  <c r="N1149" i="4" s="1"/>
  <c r="M1158" i="4" a="1"/>
  <c r="M1158" i="4" s="1"/>
  <c r="N1158" i="4" s="1" a="1"/>
  <c r="N1158" i="4" s="1"/>
  <c r="M1159" i="4" a="1"/>
  <c r="M1159" i="4" s="1"/>
  <c r="N1159" i="4" s="1" a="1"/>
  <c r="N1159" i="4" s="1"/>
  <c r="M1150" i="4" a="1"/>
  <c r="M1150" i="4" s="1"/>
  <c r="N1150" i="4" s="1" a="1"/>
  <c r="N1150" i="4" s="1"/>
  <c r="M1142" i="4" a="1"/>
  <c r="M1142" i="4" s="1"/>
  <c r="N1142" i="4" s="1" a="1"/>
  <c r="N1142" i="4" s="1"/>
  <c r="M1151" i="4" a="1"/>
  <c r="M1151" i="4" s="1"/>
  <c r="N1151" i="4" s="1" a="1"/>
  <c r="N1151" i="4" s="1"/>
  <c r="M1143" i="4" a="1"/>
  <c r="M1143" i="4" s="1"/>
  <c r="N1143" i="4" s="1" a="1"/>
  <c r="N1143" i="4" s="1"/>
  <c r="M1144" i="4" a="1"/>
  <c r="M1144" i="4" s="1"/>
  <c r="N1144" i="4" s="1" a="1"/>
  <c r="N1144" i="4" s="1"/>
  <c r="M1152" i="4" a="1"/>
  <c r="M1152" i="4" s="1"/>
  <c r="N1152" i="4" s="1" a="1"/>
  <c r="N1152" i="4" s="1"/>
  <c r="M1145" i="4" a="1"/>
  <c r="M1145" i="4" s="1"/>
  <c r="N1145" i="4" s="1" a="1"/>
  <c r="N1145" i="4" s="1"/>
  <c r="M1146" i="4" a="1"/>
  <c r="M1146" i="4" s="1"/>
  <c r="N1146" i="4" s="1" a="1"/>
  <c r="N1146" i="4" s="1"/>
  <c r="M1153" i="4" a="1"/>
  <c r="M1153" i="4" s="1"/>
  <c r="N1153" i="4" s="1" a="1"/>
  <c r="N1153" i="4" s="1"/>
  <c r="M1154" i="4" a="1"/>
  <c r="M1154" i="4" s="1"/>
  <c r="N1154" i="4" s="1" a="1"/>
  <c r="N1154" i="4" s="1"/>
  <c r="M1147" i="4" a="1"/>
  <c r="M1147" i="4" s="1"/>
  <c r="N1147" i="4" s="1" a="1"/>
  <c r="N1147" i="4" s="1"/>
  <c r="M1155" i="4" a="1"/>
  <c r="M1155" i="4" s="1"/>
  <c r="N1155" i="4" s="1" a="1"/>
  <c r="N1155" i="4" s="1"/>
  <c r="M1148" i="4" a="1"/>
  <c r="M1148" i="4" s="1"/>
  <c r="N1148" i="4" s="1" a="1"/>
  <c r="N1148" i="4" s="1"/>
  <c r="M1156" i="4" a="1"/>
  <c r="M1156" i="4" s="1"/>
  <c r="N1156" i="4" s="1" a="1"/>
  <c r="N1156" i="4" s="1"/>
  <c r="M1157" i="4" a="1"/>
  <c r="M1157" i="4" s="1"/>
  <c r="N1157" i="4" s="1" a="1"/>
  <c r="N1157" i="4" s="1"/>
  <c r="O8" i="4" a="1"/>
  <c r="O8" i="4" s="1"/>
  <c r="M9" i="4" a="1"/>
  <c r="M9" i="4" s="1"/>
  <c r="N9" i="4" s="1" a="1"/>
  <c r="N9" i="4" s="1"/>
  <c r="M8" i="4" a="1"/>
  <c r="M8" i="4" s="1"/>
  <c r="N8" i="4" s="1" a="1"/>
  <c r="N8" i="4" s="1"/>
  <c r="M1115" i="4" a="1"/>
  <c r="M1115" i="4" s="1"/>
  <c r="N1115" i="4" s="1" a="1"/>
  <c r="N1115" i="4" s="1"/>
  <c r="M1116" i="4" a="1"/>
  <c r="M1116" i="4" s="1"/>
  <c r="N1116" i="4" s="1" a="1"/>
  <c r="N1116" i="4" s="1"/>
  <c r="L967" i="4" a="1"/>
  <c r="L967" i="4" s="1"/>
  <c r="O967" i="4" a="1"/>
  <c r="O967" i="4" s="1"/>
  <c r="L955" i="4" a="1"/>
  <c r="L955" i="4" s="1"/>
  <c r="O955" i="4" a="1"/>
  <c r="O955" i="4" s="1"/>
  <c r="L943" i="4" a="1"/>
  <c r="L943" i="4" s="1"/>
  <c r="O943" i="4" a="1"/>
  <c r="O943" i="4" s="1"/>
  <c r="P943" i="4" s="1"/>
  <c r="L931" i="4" a="1"/>
  <c r="L931" i="4" s="1"/>
  <c r="O931" i="4" a="1"/>
  <c r="O931" i="4" s="1"/>
  <c r="L919" i="4" a="1"/>
  <c r="L919" i="4" s="1"/>
  <c r="O919" i="4" a="1"/>
  <c r="O919" i="4" s="1"/>
  <c r="L907" i="4" a="1"/>
  <c r="L907" i="4" s="1"/>
  <c r="O907" i="4" a="1"/>
  <c r="O907" i="4" s="1"/>
  <c r="L895" i="4" a="1"/>
  <c r="L895" i="4" s="1"/>
  <c r="O895" i="4" a="1"/>
  <c r="O895" i="4" s="1"/>
  <c r="L883" i="4" a="1"/>
  <c r="L883" i="4" s="1"/>
  <c r="O883" i="4" a="1"/>
  <c r="O883" i="4" s="1"/>
  <c r="L871" i="4" a="1"/>
  <c r="L871" i="4" s="1"/>
  <c r="O871" i="4" a="1"/>
  <c r="O871" i="4" s="1"/>
  <c r="L859" i="4" a="1"/>
  <c r="L859" i="4" s="1"/>
  <c r="O859" i="4" a="1"/>
  <c r="O859" i="4" s="1"/>
  <c r="P859" i="4" s="1"/>
  <c r="O847" i="4" a="1"/>
  <c r="O847" i="4" s="1"/>
  <c r="M847" i="4" a="1"/>
  <c r="M847" i="4" s="1"/>
  <c r="N847" i="4" s="1" a="1"/>
  <c r="N847" i="4" s="1"/>
  <c r="L835" i="4" a="1"/>
  <c r="L835" i="4" s="1"/>
  <c r="O835" i="4" a="1"/>
  <c r="O835" i="4" s="1"/>
  <c r="O823" i="4" a="1"/>
  <c r="O823" i="4" s="1"/>
  <c r="M824" i="4" a="1"/>
  <c r="M824" i="4" s="1"/>
  <c r="N824" i="4" s="1" a="1"/>
  <c r="N824" i="4" s="1"/>
  <c r="P824" i="4" s="1"/>
  <c r="M825" i="4" a="1"/>
  <c r="M825" i="4" s="1"/>
  <c r="N825" i="4" s="1" a="1"/>
  <c r="N825" i="4" s="1"/>
  <c r="P825" i="4" s="1"/>
  <c r="M826" i="4" a="1"/>
  <c r="M826" i="4" s="1"/>
  <c r="N826" i="4" s="1" a="1"/>
  <c r="N826" i="4" s="1"/>
  <c r="M823" i="4" a="1"/>
  <c r="M823" i="4" s="1"/>
  <c r="N823" i="4" s="1" a="1"/>
  <c r="N823" i="4" s="1"/>
  <c r="M4433" i="4" a="1"/>
  <c r="M4433" i="4" s="1"/>
  <c r="N4433" i="4" s="1" a="1"/>
  <c r="N4433" i="4" s="1"/>
  <c r="M3996" i="4" a="1"/>
  <c r="M3996" i="4" s="1"/>
  <c r="N3996" i="4" s="1" a="1"/>
  <c r="N3996" i="4" s="1"/>
  <c r="P3996" i="4" s="1"/>
  <c r="M4434" i="4" a="1"/>
  <c r="M4434" i="4" s="1"/>
  <c r="N4434" i="4" s="1" a="1"/>
  <c r="N4434" i="4" s="1"/>
  <c r="M3989" i="4" a="1"/>
  <c r="M3989" i="4" s="1"/>
  <c r="N3989" i="4" s="1" a="1"/>
  <c r="N3989" i="4" s="1"/>
  <c r="M3997" i="4" a="1"/>
  <c r="M3997" i="4" s="1"/>
  <c r="N3997" i="4" s="1" a="1"/>
  <c r="N3997" i="4" s="1"/>
  <c r="P3997" i="4" s="1"/>
  <c r="M4435" i="4" a="1"/>
  <c r="M4435" i="4" s="1"/>
  <c r="N4435" i="4" s="1" a="1"/>
  <c r="N4435" i="4" s="1"/>
  <c r="M3990" i="4" a="1"/>
  <c r="M3990" i="4" s="1"/>
  <c r="N3990" i="4" s="1" a="1"/>
  <c r="N3990" i="4" s="1"/>
  <c r="M3991" i="4" a="1"/>
  <c r="M3991" i="4" s="1"/>
  <c r="N3991" i="4" s="1" a="1"/>
  <c r="N3991" i="4" s="1"/>
  <c r="M3998" i="4" a="1"/>
  <c r="M3998" i="4" s="1"/>
  <c r="N3998" i="4" s="1" a="1"/>
  <c r="N3998" i="4" s="1"/>
  <c r="M4436" i="4" a="1"/>
  <c r="M4436" i="4" s="1"/>
  <c r="N4436" i="4" s="1" a="1"/>
  <c r="N4436" i="4" s="1"/>
  <c r="M4437" i="4" a="1"/>
  <c r="M4437" i="4" s="1"/>
  <c r="N4437" i="4" s="1" a="1"/>
  <c r="N4437" i="4" s="1"/>
  <c r="M3992" i="4" a="1"/>
  <c r="M3992" i="4" s="1"/>
  <c r="N3992" i="4" s="1" a="1"/>
  <c r="N3992" i="4" s="1"/>
  <c r="M3993" i="4" a="1"/>
  <c r="M3993" i="4" s="1"/>
  <c r="N3993" i="4" s="1" a="1"/>
  <c r="N3993" i="4" s="1"/>
  <c r="M4438" i="4" a="1"/>
  <c r="M4438" i="4" s="1"/>
  <c r="N4438" i="4" s="1" a="1"/>
  <c r="N4438" i="4" s="1"/>
  <c r="M3994" i="4" a="1"/>
  <c r="M3994" i="4" s="1"/>
  <c r="N3994" i="4" s="1" a="1"/>
  <c r="N3994" i="4" s="1"/>
  <c r="M4431" i="4" a="1"/>
  <c r="M4431" i="4" s="1"/>
  <c r="N4431" i="4" s="1" a="1"/>
  <c r="N4431" i="4" s="1"/>
  <c r="M3995" i="4" a="1"/>
  <c r="M3995" i="4" s="1"/>
  <c r="N3995" i="4" s="1" a="1"/>
  <c r="N3995" i="4" s="1"/>
  <c r="P3995" i="4" s="1"/>
  <c r="M4432" i="4" a="1"/>
  <c r="M4432" i="4" s="1"/>
  <c r="N4432" i="4" s="1" a="1"/>
  <c r="N4432" i="4" s="1"/>
  <c r="O811" i="4" a="1"/>
  <c r="O811" i="4" s="1"/>
  <c r="M811" i="4" a="1"/>
  <c r="M811" i="4" s="1"/>
  <c r="N811" i="4" s="1" a="1"/>
  <c r="N811" i="4" s="1"/>
  <c r="M812" i="4" a="1"/>
  <c r="M812" i="4" s="1"/>
  <c r="N812" i="4" s="1" a="1"/>
  <c r="N812" i="4" s="1"/>
  <c r="M3911" i="4" a="1"/>
  <c r="M3911" i="4" s="1"/>
  <c r="N3911" i="4" s="1" a="1"/>
  <c r="N3911" i="4" s="1"/>
  <c r="P3911" i="4" s="1"/>
  <c r="M3912" i="4" a="1"/>
  <c r="M3912" i="4" s="1"/>
  <c r="N3912" i="4" s="1" a="1"/>
  <c r="N3912" i="4" s="1"/>
  <c r="P3912" i="4" s="1"/>
  <c r="M3913" i="4" a="1"/>
  <c r="M3913" i="4" s="1"/>
  <c r="N3913" i="4" s="1" a="1"/>
  <c r="N3913" i="4" s="1"/>
  <c r="P3913" i="4" s="1"/>
  <c r="M3914" i="4" a="1"/>
  <c r="M3914" i="4" s="1"/>
  <c r="N3914" i="4" s="1" a="1"/>
  <c r="N3914" i="4" s="1"/>
  <c r="P3914" i="4" s="1"/>
  <c r="M3907" i="4" a="1"/>
  <c r="M3907" i="4" s="1"/>
  <c r="N3907" i="4" s="1" a="1"/>
  <c r="N3907" i="4" s="1"/>
  <c r="M3908" i="4" a="1"/>
  <c r="M3908" i="4" s="1"/>
  <c r="N3908" i="4" s="1" a="1"/>
  <c r="N3908" i="4" s="1"/>
  <c r="M3915" i="4" a="1"/>
  <c r="M3915" i="4" s="1"/>
  <c r="N3915" i="4" s="1" a="1"/>
  <c r="N3915" i="4" s="1"/>
  <c r="M3909" i="4" a="1"/>
  <c r="M3909" i="4" s="1"/>
  <c r="N3909" i="4" s="1" a="1"/>
  <c r="N3909" i="4" s="1"/>
  <c r="M3916" i="4" a="1"/>
  <c r="M3916" i="4" s="1"/>
  <c r="N3916" i="4" s="1" a="1"/>
  <c r="N3916" i="4" s="1"/>
  <c r="M3910" i="4" a="1"/>
  <c r="M3910" i="4" s="1"/>
  <c r="N3910" i="4" s="1" a="1"/>
  <c r="N3910" i="4" s="1"/>
  <c r="L799" i="4" a="1"/>
  <c r="L799" i="4" s="1"/>
  <c r="O799" i="4" a="1"/>
  <c r="O799" i="4" s="1"/>
  <c r="L787" i="4" a="1"/>
  <c r="L787" i="4" s="1"/>
  <c r="O787" i="4" a="1"/>
  <c r="O787" i="4" s="1"/>
  <c r="O775" i="4" a="1"/>
  <c r="O775" i="4" s="1"/>
  <c r="M775" i="4" a="1"/>
  <c r="M775" i="4" s="1"/>
  <c r="N775" i="4" s="1" a="1"/>
  <c r="N775" i="4" s="1"/>
  <c r="M3817" i="4" a="1"/>
  <c r="M3817" i="4" s="1"/>
  <c r="N3817" i="4" s="1" a="1"/>
  <c r="N3817" i="4" s="1"/>
  <c r="P3817" i="4" s="1"/>
  <c r="L763" i="4" a="1"/>
  <c r="L763" i="4" s="1"/>
  <c r="O763" i="4" a="1"/>
  <c r="O763" i="4" s="1"/>
  <c r="L751" i="4" a="1"/>
  <c r="L751" i="4" s="1"/>
  <c r="O751" i="4" a="1"/>
  <c r="O751" i="4" s="1"/>
  <c r="O739" i="4" a="1"/>
  <c r="O739" i="4" s="1"/>
  <c r="M740" i="4" a="1"/>
  <c r="M740" i="4" s="1"/>
  <c r="N740" i="4" s="1" a="1"/>
  <c r="N740" i="4" s="1"/>
  <c r="M739" i="4" a="1"/>
  <c r="M739" i="4" s="1"/>
  <c r="N739" i="4" s="1" a="1"/>
  <c r="N739" i="4" s="1"/>
  <c r="M741" i="4" a="1"/>
  <c r="M741" i="4" s="1"/>
  <c r="N741" i="4" s="1" a="1"/>
  <c r="N741" i="4" s="1"/>
  <c r="P741" i="4" s="1"/>
  <c r="M3718" i="4" a="1"/>
  <c r="M3718" i="4" s="1"/>
  <c r="N3718" i="4" s="1" a="1"/>
  <c r="N3718" i="4" s="1"/>
  <c r="M3710" i="4" a="1"/>
  <c r="M3710" i="4" s="1"/>
  <c r="N3710" i="4" s="1" a="1"/>
  <c r="N3710" i="4" s="1"/>
  <c r="M3719" i="4" a="1"/>
  <c r="M3719" i="4" s="1"/>
  <c r="N3719" i="4" s="1" a="1"/>
  <c r="N3719" i="4" s="1"/>
  <c r="P3719" i="4" s="1"/>
  <c r="M3711" i="4" a="1"/>
  <c r="M3711" i="4" s="1"/>
  <c r="N3711" i="4" s="1" a="1"/>
  <c r="N3711" i="4" s="1"/>
  <c r="M3720" i="4" a="1"/>
  <c r="M3720" i="4" s="1"/>
  <c r="N3720" i="4" s="1" a="1"/>
  <c r="N3720" i="4" s="1"/>
  <c r="P3720" i="4" s="1"/>
  <c r="M3712" i="4" a="1"/>
  <c r="M3712" i="4" s="1"/>
  <c r="N3712" i="4" s="1" a="1"/>
  <c r="N3712" i="4" s="1"/>
  <c r="M3721" i="4" a="1"/>
  <c r="M3721" i="4" s="1"/>
  <c r="N3721" i="4" s="1" a="1"/>
  <c r="N3721" i="4" s="1"/>
  <c r="P3721" i="4" s="1"/>
  <c r="M3713" i="4" a="1"/>
  <c r="M3713" i="4" s="1"/>
  <c r="N3713" i="4" s="1" a="1"/>
  <c r="N3713" i="4" s="1"/>
  <c r="M3707" i="4" a="1"/>
  <c r="M3707" i="4" s="1"/>
  <c r="N3707" i="4" s="1" a="1"/>
  <c r="N3707" i="4" s="1"/>
  <c r="P3707" i="4" s="1"/>
  <c r="M3714" i="4" a="1"/>
  <c r="M3714" i="4" s="1"/>
  <c r="N3714" i="4" s="1" a="1"/>
  <c r="N3714" i="4" s="1"/>
  <c r="M3715" i="4" a="1"/>
  <c r="M3715" i="4" s="1"/>
  <c r="N3715" i="4" s="1" a="1"/>
  <c r="N3715" i="4" s="1"/>
  <c r="M3708" i="4" a="1"/>
  <c r="M3708" i="4" s="1"/>
  <c r="N3708" i="4" s="1" a="1"/>
  <c r="N3708" i="4" s="1"/>
  <c r="P3708" i="4" s="1"/>
  <c r="M3716" i="4" a="1"/>
  <c r="M3716" i="4" s="1"/>
  <c r="N3716" i="4" s="1" a="1"/>
  <c r="N3716" i="4" s="1"/>
  <c r="M3709" i="4" a="1"/>
  <c r="M3709" i="4" s="1"/>
  <c r="N3709" i="4" s="1" a="1"/>
  <c r="N3709" i="4" s="1"/>
  <c r="P3709" i="4" s="1"/>
  <c r="M3717" i="4" a="1"/>
  <c r="M3717" i="4" s="1"/>
  <c r="N3717" i="4" s="1" a="1"/>
  <c r="N3717" i="4" s="1"/>
  <c r="L727" i="4" a="1"/>
  <c r="L727" i="4" s="1"/>
  <c r="O727" i="4" a="1"/>
  <c r="O727" i="4" s="1"/>
  <c r="L715" i="4" a="1"/>
  <c r="L715" i="4" s="1"/>
  <c r="O715" i="4" a="1"/>
  <c r="O715" i="4" s="1"/>
  <c r="O703" i="4" a="1"/>
  <c r="O703" i="4" s="1"/>
  <c r="M703" i="4" a="1"/>
  <c r="M703" i="4" s="1"/>
  <c r="N703" i="4" s="1" a="1"/>
  <c r="N703" i="4" s="1"/>
  <c r="O691" i="4" a="1"/>
  <c r="O691" i="4" s="1"/>
  <c r="M692" i="4" a="1"/>
  <c r="M692" i="4" s="1"/>
  <c r="N692" i="4" s="1" a="1"/>
  <c r="N692" i="4" s="1"/>
  <c r="M691" i="4" a="1"/>
  <c r="M691" i="4" s="1"/>
  <c r="N691" i="4" s="1" a="1"/>
  <c r="N691" i="4" s="1"/>
  <c r="M693" i="4" a="1"/>
  <c r="M693" i="4" s="1"/>
  <c r="N693" i="4" s="1" a="1"/>
  <c r="N693" i="4" s="1"/>
  <c r="P693" i="4" s="1"/>
  <c r="M3603" i="4" a="1"/>
  <c r="M3603" i="4" s="1"/>
  <c r="N3603" i="4" s="1" a="1"/>
  <c r="N3603" i="4" s="1"/>
  <c r="M3604" i="4" a="1"/>
  <c r="M3604" i="4" s="1"/>
  <c r="N3604" i="4" s="1" a="1"/>
  <c r="N3604" i="4" s="1"/>
  <c r="L679" i="4" a="1"/>
  <c r="L679" i="4" s="1"/>
  <c r="O679" i="4" a="1"/>
  <c r="O679" i="4" s="1"/>
  <c r="L667" i="4" a="1"/>
  <c r="L667" i="4" s="1"/>
  <c r="O667" i="4" a="1"/>
  <c r="O667" i="4" s="1"/>
  <c r="L655" i="4" a="1"/>
  <c r="L655" i="4" s="1"/>
  <c r="O655" i="4" a="1"/>
  <c r="O655" i="4" s="1"/>
  <c r="L643" i="4" a="1"/>
  <c r="L643" i="4" s="1"/>
  <c r="O643" i="4" a="1"/>
  <c r="O643" i="4" s="1"/>
  <c r="L631" i="4" a="1"/>
  <c r="L631" i="4" s="1"/>
  <c r="O631" i="4" a="1"/>
  <c r="O631" i="4" s="1"/>
  <c r="L619" i="4" a="1"/>
  <c r="L619" i="4" s="1"/>
  <c r="O619" i="4" a="1"/>
  <c r="O619" i="4" s="1"/>
  <c r="P619" i="4" s="1"/>
  <c r="O607" i="4" a="1"/>
  <c r="O607" i="4" s="1"/>
  <c r="M608" i="4" a="1"/>
  <c r="M608" i="4" s="1"/>
  <c r="N608" i="4" s="1" a="1"/>
  <c r="N608" i="4" s="1"/>
  <c r="M609" i="4" a="1"/>
  <c r="M609" i="4" s="1"/>
  <c r="N609" i="4" s="1" a="1"/>
  <c r="N609" i="4" s="1"/>
  <c r="P609" i="4" s="1"/>
  <c r="M607" i="4" a="1"/>
  <c r="M607" i="4" s="1"/>
  <c r="N607" i="4" s="1" a="1"/>
  <c r="N607" i="4" s="1"/>
  <c r="M3313" i="4" a="1"/>
  <c r="M3313" i="4" s="1"/>
  <c r="N3313" i="4" s="1" a="1"/>
  <c r="N3313" i="4" s="1"/>
  <c r="P3313" i="4" s="1"/>
  <c r="M3314" i="4" a="1"/>
  <c r="M3314" i="4" s="1"/>
  <c r="N3314" i="4" s="1" a="1"/>
  <c r="N3314" i="4" s="1"/>
  <c r="M3903" i="4" a="1"/>
  <c r="M3903" i="4" s="1"/>
  <c r="N3903" i="4" s="1" a="1"/>
  <c r="N3903" i="4" s="1"/>
  <c r="M3315" i="4" a="1"/>
  <c r="M3315" i="4" s="1"/>
  <c r="N3315" i="4" s="1" a="1"/>
  <c r="N3315" i="4" s="1"/>
  <c r="M3316" i="4" a="1"/>
  <c r="M3316" i="4" s="1"/>
  <c r="N3316" i="4" s="1" a="1"/>
  <c r="N3316" i="4" s="1"/>
  <c r="M3317" i="4" a="1"/>
  <c r="M3317" i="4" s="1"/>
  <c r="N3317" i="4" s="1" a="1"/>
  <c r="N3317" i="4" s="1"/>
  <c r="M3901" i="4" a="1"/>
  <c r="M3901" i="4" s="1"/>
  <c r="N3901" i="4" s="1" a="1"/>
  <c r="N3901" i="4" s="1"/>
  <c r="P3901" i="4" s="1"/>
  <c r="M3311" i="4" a="1"/>
  <c r="M3311" i="4" s="1"/>
  <c r="N3311" i="4" s="1" a="1"/>
  <c r="N3311" i="4" s="1"/>
  <c r="P3311" i="4" s="1"/>
  <c r="M3312" i="4" a="1"/>
  <c r="M3312" i="4" s="1"/>
  <c r="N3312" i="4" s="1" a="1"/>
  <c r="N3312" i="4" s="1"/>
  <c r="P3312" i="4" s="1"/>
  <c r="M3902" i="4" a="1"/>
  <c r="M3902" i="4" s="1"/>
  <c r="N3902" i="4" s="1" a="1"/>
  <c r="N3902" i="4" s="1"/>
  <c r="L595" i="4" a="1"/>
  <c r="L595" i="4" s="1"/>
  <c r="O595" i="4" a="1"/>
  <c r="O595" i="4" s="1"/>
  <c r="L583" i="4" a="1"/>
  <c r="L583" i="4" s="1"/>
  <c r="O583" i="4" a="1"/>
  <c r="O583" i="4" s="1"/>
  <c r="L571" i="4" a="1"/>
  <c r="L571" i="4" s="1"/>
  <c r="O571" i="4" a="1"/>
  <c r="O571" i="4" s="1"/>
  <c r="O559" i="4" a="1"/>
  <c r="O559" i="4" s="1"/>
  <c r="M559" i="4" a="1"/>
  <c r="M559" i="4" s="1"/>
  <c r="N559" i="4" s="1" a="1"/>
  <c r="N559" i="4" s="1"/>
  <c r="M560" i="4" a="1"/>
  <c r="M560" i="4" s="1"/>
  <c r="N560" i="4" s="1" a="1"/>
  <c r="N560" i="4" s="1"/>
  <c r="P560" i="4" s="1"/>
  <c r="M561" i="4" a="1"/>
  <c r="M561" i="4" s="1"/>
  <c r="N561" i="4" s="1" a="1"/>
  <c r="N561" i="4" s="1"/>
  <c r="P561" i="4" s="1"/>
  <c r="M3209" i="4" a="1"/>
  <c r="M3209" i="4" s="1"/>
  <c r="N3209" i="4" s="1" a="1"/>
  <c r="N3209" i="4" s="1"/>
  <c r="M3210" i="4" a="1"/>
  <c r="M3210" i="4" s="1"/>
  <c r="N3210" i="4" s="1" a="1"/>
  <c r="N3210" i="4" s="1"/>
  <c r="M3211" i="4" a="1"/>
  <c r="M3211" i="4" s="1"/>
  <c r="N3211" i="4" s="1" a="1"/>
  <c r="N3211" i="4" s="1"/>
  <c r="M3212" i="4" a="1"/>
  <c r="M3212" i="4" s="1"/>
  <c r="N3212" i="4" s="1" a="1"/>
  <c r="N3212" i="4" s="1"/>
  <c r="P3212" i="4" s="1"/>
  <c r="O547" i="4" a="1"/>
  <c r="O547" i="4" s="1"/>
  <c r="M547" i="4" a="1"/>
  <c r="M547" i="4" s="1"/>
  <c r="N547" i="4" s="1" a="1"/>
  <c r="N547" i="4" s="1"/>
  <c r="M548" i="4" a="1"/>
  <c r="M548" i="4" s="1"/>
  <c r="N548" i="4" s="1" a="1"/>
  <c r="N548" i="4" s="1"/>
  <c r="M3172" i="4" a="1"/>
  <c r="M3172" i="4" s="1"/>
  <c r="N3172" i="4" s="1" a="1"/>
  <c r="N3172" i="4" s="1"/>
  <c r="M3173" i="4" a="1"/>
  <c r="M3173" i="4" s="1"/>
  <c r="N3173" i="4" s="1" a="1"/>
  <c r="N3173" i="4" s="1"/>
  <c r="M3174" i="4" a="1"/>
  <c r="M3174" i="4" s="1"/>
  <c r="N3174" i="4" s="1" a="1"/>
  <c r="N3174" i="4" s="1"/>
  <c r="M3175" i="4" a="1"/>
  <c r="M3175" i="4" s="1"/>
  <c r="N3175" i="4" s="1" a="1"/>
  <c r="N3175" i="4" s="1"/>
  <c r="M3176" i="4" a="1"/>
  <c r="M3176" i="4" s="1"/>
  <c r="N3176" i="4" s="1" a="1"/>
  <c r="N3176" i="4" s="1"/>
  <c r="L535" i="4" a="1"/>
  <c r="L535" i="4" s="1"/>
  <c r="O535" i="4" a="1"/>
  <c r="O535" i="4" s="1"/>
  <c r="L523" i="4" a="1"/>
  <c r="L523" i="4" s="1"/>
  <c r="O523" i="4" a="1"/>
  <c r="O523" i="4" s="1"/>
  <c r="L511" i="4" a="1"/>
  <c r="L511" i="4" s="1"/>
  <c r="O511" i="4" a="1"/>
  <c r="O511" i="4" s="1"/>
  <c r="O499" i="4" a="1"/>
  <c r="O499" i="4" s="1"/>
  <c r="M499" i="4" a="1"/>
  <c r="M499" i="4" s="1"/>
  <c r="N499" i="4" s="1" a="1"/>
  <c r="N499" i="4" s="1"/>
  <c r="M2987" i="4" a="1"/>
  <c r="M2987" i="4" s="1"/>
  <c r="N2987" i="4" s="1" a="1"/>
  <c r="N2987" i="4" s="1"/>
  <c r="P2987" i="4" s="1"/>
  <c r="M2988" i="4" a="1"/>
  <c r="M2988" i="4" s="1"/>
  <c r="N2988" i="4" s="1" a="1"/>
  <c r="N2988" i="4" s="1"/>
  <c r="P2988" i="4" s="1"/>
  <c r="L487" i="4" a="1"/>
  <c r="L487" i="4" s="1"/>
  <c r="O487" i="4" a="1"/>
  <c r="O487" i="4" s="1"/>
  <c r="L475" i="4" a="1"/>
  <c r="L475" i="4" s="1"/>
  <c r="O475" i="4" a="1"/>
  <c r="O475" i="4" s="1"/>
  <c r="L463" i="4" a="1"/>
  <c r="L463" i="4" s="1"/>
  <c r="O463" i="4" a="1"/>
  <c r="O463" i="4" s="1"/>
  <c r="L451" i="4" a="1"/>
  <c r="L451" i="4" s="1"/>
  <c r="O451" i="4" a="1"/>
  <c r="O451" i="4" s="1"/>
  <c r="L439" i="4" a="1"/>
  <c r="L439" i="4" s="1"/>
  <c r="O439" i="4" a="1"/>
  <c r="O439" i="4" s="1"/>
  <c r="L427" i="4" a="1"/>
  <c r="L427" i="4" s="1"/>
  <c r="O427" i="4" a="1"/>
  <c r="O427" i="4" s="1"/>
  <c r="L415" i="4" a="1"/>
  <c r="L415" i="4" s="1"/>
  <c r="O415" i="4" a="1"/>
  <c r="O415" i="4" s="1"/>
  <c r="L403" i="4" a="1"/>
  <c r="L403" i="4" s="1"/>
  <c r="O403" i="4" a="1"/>
  <c r="O403" i="4" s="1"/>
  <c r="L391" i="4" a="1"/>
  <c r="L391" i="4" s="1"/>
  <c r="O391" i="4" a="1"/>
  <c r="O391" i="4" s="1"/>
  <c r="L379" i="4" a="1"/>
  <c r="L379" i="4" s="1"/>
  <c r="O379" i="4" a="1"/>
  <c r="O379" i="4" s="1"/>
  <c r="O367" i="4" a="1"/>
  <c r="O367" i="4" s="1"/>
  <c r="M368" i="4" a="1"/>
  <c r="M368" i="4" s="1"/>
  <c r="N368" i="4" s="1" a="1"/>
  <c r="N368" i="4" s="1"/>
  <c r="P368" i="4" s="1"/>
  <c r="M369" i="4" a="1"/>
  <c r="M369" i="4" s="1"/>
  <c r="N369" i="4" s="1" a="1"/>
  <c r="N369" i="4" s="1"/>
  <c r="M367" i="4" a="1"/>
  <c r="M367" i="4" s="1"/>
  <c r="N367" i="4" s="1" a="1"/>
  <c r="N367" i="4" s="1"/>
  <c r="M2475" i="4" a="1"/>
  <c r="M2475" i="4" s="1"/>
  <c r="N2475" i="4" s="1" a="1"/>
  <c r="N2475" i="4" s="1"/>
  <c r="P2475" i="4" s="1"/>
  <c r="M2483" i="4" a="1"/>
  <c r="M2483" i="4" s="1"/>
  <c r="N2483" i="4" s="1" a="1"/>
  <c r="N2483" i="4" s="1"/>
  <c r="P2483" i="4" s="1"/>
  <c r="M2476" i="4" a="1"/>
  <c r="M2476" i="4" s="1"/>
  <c r="N2476" i="4" s="1" a="1"/>
  <c r="N2476" i="4" s="1"/>
  <c r="M2484" i="4" a="1"/>
  <c r="M2484" i="4" s="1"/>
  <c r="N2484" i="4" s="1" a="1"/>
  <c r="N2484" i="4" s="1"/>
  <c r="M2485" i="4" a="1"/>
  <c r="M2485" i="4" s="1"/>
  <c r="N2485" i="4" s="1" a="1"/>
  <c r="N2485" i="4" s="1"/>
  <c r="P2485" i="4" s="1"/>
  <c r="M2477" i="4" a="1"/>
  <c r="M2477" i="4" s="1"/>
  <c r="N2477" i="4" s="1" a="1"/>
  <c r="N2477" i="4" s="1"/>
  <c r="M2478" i="4" a="1"/>
  <c r="M2478" i="4" s="1"/>
  <c r="N2478" i="4" s="1" a="1"/>
  <c r="N2478" i="4" s="1"/>
  <c r="M2471" i="4" a="1"/>
  <c r="M2471" i="4" s="1"/>
  <c r="N2471" i="4" s="1" a="1"/>
  <c r="N2471" i="4" s="1"/>
  <c r="P2471" i="4" s="1"/>
  <c r="M2479" i="4" a="1"/>
  <c r="M2479" i="4" s="1"/>
  <c r="N2479" i="4" s="1" a="1"/>
  <c r="N2479" i="4" s="1"/>
  <c r="P2479" i="4" s="1"/>
  <c r="M2472" i="4" a="1"/>
  <c r="M2472" i="4" s="1"/>
  <c r="N2472" i="4" s="1" a="1"/>
  <c r="N2472" i="4" s="1"/>
  <c r="M2473" i="4" a="1"/>
  <c r="M2473" i="4" s="1"/>
  <c r="N2473" i="4" s="1" a="1"/>
  <c r="N2473" i="4" s="1"/>
  <c r="P2473" i="4" s="1"/>
  <c r="M2480" i="4" a="1"/>
  <c r="M2480" i="4" s="1"/>
  <c r="N2480" i="4" s="1" a="1"/>
  <c r="N2480" i="4" s="1"/>
  <c r="M2474" i="4" a="1"/>
  <c r="M2474" i="4" s="1"/>
  <c r="N2474" i="4" s="1" a="1"/>
  <c r="N2474" i="4" s="1"/>
  <c r="P2474" i="4" s="1"/>
  <c r="M2481" i="4" a="1"/>
  <c r="M2481" i="4" s="1"/>
  <c r="N2481" i="4" s="1" a="1"/>
  <c r="N2481" i="4" s="1"/>
  <c r="M2482" i="4" a="1"/>
  <c r="M2482" i="4" s="1"/>
  <c r="N2482" i="4" s="1" a="1"/>
  <c r="N2482" i="4" s="1"/>
  <c r="O355" i="4" a="1"/>
  <c r="O355" i="4" s="1"/>
  <c r="M355" i="4" a="1"/>
  <c r="M355" i="4" s="1"/>
  <c r="N355" i="4" s="1" a="1"/>
  <c r="N355" i="4" s="1"/>
  <c r="M2432" i="4" a="1"/>
  <c r="M2432" i="4" s="1"/>
  <c r="N2432" i="4" s="1" a="1"/>
  <c r="N2432" i="4" s="1"/>
  <c r="P2432" i="4" s="1"/>
  <c r="M2433" i="4" a="1"/>
  <c r="M2433" i="4" s="1"/>
  <c r="N2433" i="4" s="1" a="1"/>
  <c r="N2433" i="4" s="1"/>
  <c r="M2434" i="4" a="1"/>
  <c r="M2434" i="4" s="1"/>
  <c r="N2434" i="4" s="1" a="1"/>
  <c r="N2434" i="4" s="1"/>
  <c r="M2435" i="4" a="1"/>
  <c r="M2435" i="4" s="1"/>
  <c r="N2435" i="4" s="1" a="1"/>
  <c r="N2435" i="4" s="1"/>
  <c r="P2435" i="4" s="1"/>
  <c r="O343" i="4" a="1"/>
  <c r="O343" i="4" s="1"/>
  <c r="M343" i="4" a="1"/>
  <c r="M343" i="4" s="1"/>
  <c r="N343" i="4" s="1" a="1"/>
  <c r="N343" i="4" s="1"/>
  <c r="M2405" i="4" a="1"/>
  <c r="M2405" i="4" s="1"/>
  <c r="N2405" i="4" s="1" a="1"/>
  <c r="N2405" i="4" s="1"/>
  <c r="M2406" i="4" a="1"/>
  <c r="M2406" i="4" s="1"/>
  <c r="N2406" i="4" s="1" a="1"/>
  <c r="N2406" i="4" s="1"/>
  <c r="O331" i="4" a="1"/>
  <c r="O331" i="4" s="1"/>
  <c r="M332" i="4" a="1"/>
  <c r="M332" i="4" s="1"/>
  <c r="N332" i="4" s="1" a="1"/>
  <c r="N332" i="4" s="1"/>
  <c r="M331" i="4" a="1"/>
  <c r="M331" i="4" s="1"/>
  <c r="N331" i="4" s="1" a="1"/>
  <c r="N331" i="4" s="1"/>
  <c r="M333" i="4" a="1"/>
  <c r="M333" i="4" s="1"/>
  <c r="N333" i="4" s="1" a="1"/>
  <c r="N333" i="4" s="1"/>
  <c r="M2344" i="4" a="1"/>
  <c r="M2344" i="4" s="1"/>
  <c r="N2344" i="4" s="1" a="1"/>
  <c r="N2344" i="4" s="1"/>
  <c r="L319" i="4" a="1"/>
  <c r="L319" i="4" s="1"/>
  <c r="O319" i="4" a="1"/>
  <c r="O319" i="4" s="1"/>
  <c r="O307" i="4" a="1"/>
  <c r="O307" i="4" s="1"/>
  <c r="M307" i="4" a="1"/>
  <c r="M307" i="4" s="1"/>
  <c r="N307" i="4" s="1" a="1"/>
  <c r="N307" i="4" s="1"/>
  <c r="M308" i="4" a="1"/>
  <c r="M308" i="4" s="1"/>
  <c r="N308" i="4" s="1" a="1"/>
  <c r="N308" i="4" s="1"/>
  <c r="M309" i="4" a="1"/>
  <c r="M309" i="4" s="1"/>
  <c r="N309" i="4" s="1" a="1"/>
  <c r="N309" i="4" s="1"/>
  <c r="M2259" i="4" a="1"/>
  <c r="M2259" i="4" s="1"/>
  <c r="N2259" i="4" s="1" a="1"/>
  <c r="N2259" i="4" s="1"/>
  <c r="M2260" i="4" a="1"/>
  <c r="M2260" i="4" s="1"/>
  <c r="N2260" i="4" s="1" a="1"/>
  <c r="N2260" i="4" s="1"/>
  <c r="M2261" i="4" a="1"/>
  <c r="M2261" i="4" s="1"/>
  <c r="N2261" i="4" s="1" a="1"/>
  <c r="N2261" i="4" s="1"/>
  <c r="M2262" i="4" a="1"/>
  <c r="M2262" i="4" s="1"/>
  <c r="N2262" i="4" s="1" a="1"/>
  <c r="N2262" i="4" s="1"/>
  <c r="M2263" i="4" a="1"/>
  <c r="M2263" i="4" s="1"/>
  <c r="N2263" i="4" s="1" a="1"/>
  <c r="N2263" i="4" s="1"/>
  <c r="M2264" i="4" a="1"/>
  <c r="M2264" i="4" s="1"/>
  <c r="N2264" i="4" s="1" a="1"/>
  <c r="N2264" i="4" s="1"/>
  <c r="M2265" i="4" a="1"/>
  <c r="M2265" i="4" s="1"/>
  <c r="N2265" i="4" s="1" a="1"/>
  <c r="N2265" i="4" s="1"/>
  <c r="M2257" i="4" a="1"/>
  <c r="M2257" i="4" s="1"/>
  <c r="N2257" i="4" s="1" a="1"/>
  <c r="N2257" i="4" s="1"/>
  <c r="P2257" i="4" s="1"/>
  <c r="M2266" i="4" a="1"/>
  <c r="M2266" i="4" s="1"/>
  <c r="N2266" i="4" s="1" a="1"/>
  <c r="N2266" i="4" s="1"/>
  <c r="M2258" i="4" a="1"/>
  <c r="M2258" i="4" s="1"/>
  <c r="N2258" i="4" s="1" a="1"/>
  <c r="N2258" i="4" s="1"/>
  <c r="L295" i="4" a="1"/>
  <c r="L295" i="4" s="1"/>
  <c r="O295" i="4" a="1"/>
  <c r="O295" i="4" s="1"/>
  <c r="L283" i="4" a="1"/>
  <c r="L283" i="4" s="1"/>
  <c r="O283" i="4" a="1"/>
  <c r="O283" i="4" s="1"/>
  <c r="L271" i="4" a="1"/>
  <c r="L271" i="4" s="1"/>
  <c r="O271" i="4" a="1"/>
  <c r="O271" i="4" s="1"/>
  <c r="L259" i="4" a="1"/>
  <c r="L259" i="4" s="1"/>
  <c r="O259" i="4" a="1"/>
  <c r="O259" i="4" s="1"/>
  <c r="O247" i="4" a="1"/>
  <c r="O247" i="4" s="1"/>
  <c r="M247" i="4" a="1"/>
  <c r="M247" i="4" s="1"/>
  <c r="N247" i="4" s="1" a="1"/>
  <c r="N247" i="4" s="1"/>
  <c r="M2006" i="4" a="1"/>
  <c r="M2006" i="4" s="1"/>
  <c r="N2006" i="4" s="1" a="1"/>
  <c r="N2006" i="4" s="1"/>
  <c r="M2007" i="4" a="1"/>
  <c r="M2007" i="4" s="1"/>
  <c r="N2007" i="4" s="1" a="1"/>
  <c r="N2007" i="4" s="1"/>
  <c r="O235" i="4" a="1"/>
  <c r="O235" i="4" s="1"/>
  <c r="M235" i="4" a="1"/>
  <c r="M235" i="4" s="1"/>
  <c r="N235" i="4" s="1" a="1"/>
  <c r="N235" i="4" s="1"/>
  <c r="M236" i="4" a="1"/>
  <c r="M236" i="4" s="1"/>
  <c r="N236" i="4" s="1" a="1"/>
  <c r="N236" i="4" s="1"/>
  <c r="M1972" i="4" a="1"/>
  <c r="M1972" i="4" s="1"/>
  <c r="N1972" i="4" s="1" a="1"/>
  <c r="N1972" i="4" s="1"/>
  <c r="M1973" i="4" a="1"/>
  <c r="M1973" i="4" s="1"/>
  <c r="N1973" i="4" s="1" a="1"/>
  <c r="N1973" i="4" s="1"/>
  <c r="M1974" i="4" a="1"/>
  <c r="M1974" i="4" s="1"/>
  <c r="N1974" i="4" s="1" a="1"/>
  <c r="N1974" i="4" s="1"/>
  <c r="M1971" i="4" a="1"/>
  <c r="M1971" i="4" s="1"/>
  <c r="N1971" i="4" s="1" a="1"/>
  <c r="N1971" i="4" s="1"/>
  <c r="M1970" i="4" a="1"/>
  <c r="M1970" i="4" s="1"/>
  <c r="N1970" i="4" s="1" a="1"/>
  <c r="N1970" i="4" s="1"/>
  <c r="L223" i="4" a="1"/>
  <c r="L223" i="4" s="1"/>
  <c r="O223" i="4" a="1"/>
  <c r="O223" i="4" s="1"/>
  <c r="L211" i="4" a="1"/>
  <c r="L211" i="4" s="1"/>
  <c r="O211" i="4" a="1"/>
  <c r="O211" i="4" s="1"/>
  <c r="O199" i="4" a="1"/>
  <c r="O199" i="4" s="1"/>
  <c r="M199" i="4" a="1"/>
  <c r="M199" i="4" s="1"/>
  <c r="N199" i="4" s="1" a="1"/>
  <c r="N199" i="4" s="1"/>
  <c r="M200" i="4" a="1"/>
  <c r="M200" i="4" s="1"/>
  <c r="N200" i="4" s="1" a="1"/>
  <c r="N200" i="4" s="1"/>
  <c r="M201" i="4" a="1"/>
  <c r="M201" i="4" s="1"/>
  <c r="N201" i="4" s="1" a="1"/>
  <c r="N201" i="4" s="1"/>
  <c r="M202" i="4" a="1"/>
  <c r="M202" i="4" s="1"/>
  <c r="N202" i="4" s="1" a="1"/>
  <c r="N202" i="4" s="1"/>
  <c r="P202" i="4" s="1"/>
  <c r="M1837" i="4" a="1"/>
  <c r="M1837" i="4" s="1"/>
  <c r="N1837" i="4" s="1" a="1"/>
  <c r="N1837" i="4" s="1"/>
  <c r="P1837" i="4" s="1"/>
  <c r="M1845" i="4" a="1"/>
  <c r="M1845" i="4" s="1"/>
  <c r="N1845" i="4" s="1" a="1"/>
  <c r="N1845" i="4" s="1"/>
  <c r="M1828" i="4" a="1"/>
  <c r="M1828" i="4" s="1"/>
  <c r="N1828" i="4" s="1" a="1"/>
  <c r="N1828" i="4" s="1"/>
  <c r="M1846" i="4" a="1"/>
  <c r="M1846" i="4" s="1"/>
  <c r="N1846" i="4" s="1" a="1"/>
  <c r="N1846" i="4" s="1"/>
  <c r="M1838" i="4" a="1"/>
  <c r="M1838" i="4" s="1"/>
  <c r="N1838" i="4" s="1" a="1"/>
  <c r="N1838" i="4" s="1"/>
  <c r="M1847" i="4" a="1"/>
  <c r="M1847" i="4" s="1"/>
  <c r="N1847" i="4" s="1" a="1"/>
  <c r="N1847" i="4" s="1"/>
  <c r="M1822" i="4" a="1"/>
  <c r="M1822" i="4" s="1"/>
  <c r="N1822" i="4" s="1" a="1"/>
  <c r="N1822" i="4" s="1"/>
  <c r="M1829" i="4" a="1"/>
  <c r="M1829" i="4" s="1"/>
  <c r="N1829" i="4" s="1" a="1"/>
  <c r="N1829" i="4" s="1"/>
  <c r="M1848" i="4" a="1"/>
  <c r="M1848" i="4" s="1"/>
  <c r="N1848" i="4" s="1" a="1"/>
  <c r="N1848" i="4" s="1"/>
  <c r="M1823" i="4" a="1"/>
  <c r="M1823" i="4" s="1"/>
  <c r="N1823" i="4" s="1" a="1"/>
  <c r="N1823" i="4" s="1"/>
  <c r="P1823" i="4" s="1"/>
  <c r="M1830" i="4" a="1"/>
  <c r="M1830" i="4" s="1"/>
  <c r="N1830" i="4" s="1" a="1"/>
  <c r="N1830" i="4" s="1"/>
  <c r="M1839" i="4" a="1"/>
  <c r="M1839" i="4" s="1"/>
  <c r="N1839" i="4" s="1" a="1"/>
  <c r="N1839" i="4" s="1"/>
  <c r="M1824" i="4" a="1"/>
  <c r="M1824" i="4" s="1"/>
  <c r="N1824" i="4" s="1" a="1"/>
  <c r="N1824" i="4" s="1"/>
  <c r="M1831" i="4" a="1"/>
  <c r="M1831" i="4" s="1"/>
  <c r="N1831" i="4" s="1" a="1"/>
  <c r="N1831" i="4" s="1"/>
  <c r="M1849" i="4" a="1"/>
  <c r="M1849" i="4" s="1"/>
  <c r="N1849" i="4" s="1" a="1"/>
  <c r="N1849" i="4" s="1"/>
  <c r="P1849" i="4" s="1"/>
  <c r="M1832" i="4" a="1"/>
  <c r="M1832" i="4" s="1"/>
  <c r="N1832" i="4" s="1" a="1"/>
  <c r="N1832" i="4" s="1"/>
  <c r="M1840" i="4" a="1"/>
  <c r="M1840" i="4" s="1"/>
  <c r="N1840" i="4" s="1" a="1"/>
  <c r="N1840" i="4" s="1"/>
  <c r="M1825" i="4" a="1"/>
  <c r="M1825" i="4" s="1"/>
  <c r="N1825" i="4" s="1" a="1"/>
  <c r="N1825" i="4" s="1"/>
  <c r="P1825" i="4" s="1"/>
  <c r="M1833" i="4" a="1"/>
  <c r="M1833" i="4" s="1"/>
  <c r="N1833" i="4" s="1" a="1"/>
  <c r="N1833" i="4" s="1"/>
  <c r="M1850" i="4" a="1"/>
  <c r="M1850" i="4" s="1"/>
  <c r="N1850" i="4" s="1" a="1"/>
  <c r="N1850" i="4" s="1"/>
  <c r="P1850" i="4" s="1"/>
  <c r="M1834" i="4" a="1"/>
  <c r="M1834" i="4" s="1"/>
  <c r="N1834" i="4" s="1" a="1"/>
  <c r="N1834" i="4" s="1"/>
  <c r="M1841" i="4" a="1"/>
  <c r="M1841" i="4" s="1"/>
  <c r="N1841" i="4" s="1" a="1"/>
  <c r="N1841" i="4" s="1"/>
  <c r="M1826" i="4" a="1"/>
  <c r="M1826" i="4" s="1"/>
  <c r="N1826" i="4" s="1" a="1"/>
  <c r="N1826" i="4" s="1"/>
  <c r="M1835" i="4" a="1"/>
  <c r="M1835" i="4" s="1"/>
  <c r="N1835" i="4" s="1" a="1"/>
  <c r="N1835" i="4" s="1"/>
  <c r="M1842" i="4" a="1"/>
  <c r="M1842" i="4" s="1"/>
  <c r="N1842" i="4" s="1" a="1"/>
  <c r="N1842" i="4" s="1"/>
  <c r="M1851" i="4" a="1"/>
  <c r="M1851" i="4" s="1"/>
  <c r="N1851" i="4" s="1" a="1"/>
  <c r="N1851" i="4" s="1"/>
  <c r="M1836" i="4" a="1"/>
  <c r="M1836" i="4" s="1"/>
  <c r="N1836" i="4" s="1" a="1"/>
  <c r="N1836" i="4" s="1"/>
  <c r="M1843" i="4" a="1"/>
  <c r="M1843" i="4" s="1"/>
  <c r="N1843" i="4" s="1" a="1"/>
  <c r="N1843" i="4" s="1"/>
  <c r="M1827" i="4" a="1"/>
  <c r="M1827" i="4" s="1"/>
  <c r="N1827" i="4" s="1" a="1"/>
  <c r="N1827" i="4" s="1"/>
  <c r="M1844" i="4" a="1"/>
  <c r="M1844" i="4" s="1"/>
  <c r="N1844" i="4" s="1" a="1"/>
  <c r="N1844" i="4" s="1"/>
  <c r="M1852" i="4" a="1"/>
  <c r="M1852" i="4" s="1"/>
  <c r="N1852" i="4" s="1" a="1"/>
  <c r="N1852" i="4" s="1"/>
  <c r="L187" i="4" a="1"/>
  <c r="L187" i="4" s="1"/>
  <c r="O187" i="4" a="1"/>
  <c r="O187" i="4" s="1"/>
  <c r="L175" i="4" a="1"/>
  <c r="L175" i="4" s="1"/>
  <c r="O175" i="4" a="1"/>
  <c r="O175" i="4" s="1"/>
  <c r="L163" i="4" a="1"/>
  <c r="L163" i="4" s="1"/>
  <c r="O163" i="4" a="1"/>
  <c r="O163" i="4" s="1"/>
  <c r="O151" i="4" a="1"/>
  <c r="O151" i="4" s="1"/>
  <c r="M151" i="4" a="1"/>
  <c r="M151" i="4" s="1"/>
  <c r="N151" i="4" s="1" a="1"/>
  <c r="N151" i="4" s="1"/>
  <c r="M152" i="4" a="1"/>
  <c r="M152" i="4" s="1"/>
  <c r="N152" i="4" s="1" a="1"/>
  <c r="N152" i="4" s="1"/>
  <c r="P152" i="4" s="1"/>
  <c r="M1652" i="4" a="1"/>
  <c r="M1652" i="4" s="1"/>
  <c r="N1652" i="4" s="1" a="1"/>
  <c r="N1652" i="4" s="1"/>
  <c r="P1652" i="4" s="1"/>
  <c r="M1653" i="4" a="1"/>
  <c r="M1653" i="4" s="1"/>
  <c r="N1653" i="4" s="1" a="1"/>
  <c r="N1653" i="4" s="1"/>
  <c r="M1654" i="4" a="1"/>
  <c r="M1654" i="4" s="1"/>
  <c r="N1654" i="4" s="1" a="1"/>
  <c r="N1654" i="4" s="1"/>
  <c r="M1655" i="4" a="1"/>
  <c r="M1655" i="4" s="1"/>
  <c r="N1655" i="4" s="1" a="1"/>
  <c r="N1655" i="4" s="1"/>
  <c r="P1655" i="4" s="1"/>
  <c r="M1656" i="4" a="1"/>
  <c r="M1656" i="4" s="1"/>
  <c r="N1656" i="4" s="1" a="1"/>
  <c r="N1656" i="4" s="1"/>
  <c r="M1657" i="4" a="1"/>
  <c r="M1657" i="4" s="1"/>
  <c r="N1657" i="4" s="1" a="1"/>
  <c r="N1657" i="4" s="1"/>
  <c r="P1657" i="4" s="1"/>
  <c r="L139" i="4" a="1"/>
  <c r="L139" i="4" s="1"/>
  <c r="O139" i="4" a="1"/>
  <c r="O139" i="4" s="1"/>
  <c r="L127" i="4" a="1"/>
  <c r="L127" i="4" s="1"/>
  <c r="O127" i="4" a="1"/>
  <c r="O127" i="4" s="1"/>
  <c r="L115" i="4" a="1"/>
  <c r="L115" i="4" s="1"/>
  <c r="O115" i="4" a="1"/>
  <c r="O115" i="4" s="1"/>
  <c r="L103" i="4" a="1"/>
  <c r="L103" i="4" s="1"/>
  <c r="O103" i="4" a="1"/>
  <c r="O103" i="4" s="1"/>
  <c r="L91" i="4" a="1"/>
  <c r="L91" i="4" s="1"/>
  <c r="O91" i="4" a="1"/>
  <c r="O91" i="4" s="1"/>
  <c r="O79" i="4" a="1"/>
  <c r="O79" i="4" s="1"/>
  <c r="M79" i="4" a="1"/>
  <c r="M79" i="4" s="1"/>
  <c r="N79" i="4" s="1" a="1"/>
  <c r="N79" i="4" s="1"/>
  <c r="O67" i="4" a="1"/>
  <c r="O67" i="4" s="1"/>
  <c r="M67" i="4" a="1"/>
  <c r="M67" i="4" s="1"/>
  <c r="N67" i="4" s="1" a="1"/>
  <c r="N67" i="4" s="1"/>
  <c r="M68" i="4" a="1"/>
  <c r="M68" i="4" s="1"/>
  <c r="N68" i="4" s="1" a="1"/>
  <c r="N68" i="4" s="1"/>
  <c r="P68" i="4" s="1"/>
  <c r="M1375" i="4" a="1"/>
  <c r="M1375" i="4" s="1"/>
  <c r="N1375" i="4" s="1" a="1"/>
  <c r="N1375" i="4" s="1"/>
  <c r="M1376" i="4" a="1"/>
  <c r="M1376" i="4" s="1"/>
  <c r="N1376" i="4" s="1" a="1"/>
  <c r="N1376" i="4" s="1"/>
  <c r="P1376" i="4" s="1"/>
  <c r="M1377" i="4" a="1"/>
  <c r="M1377" i="4" s="1"/>
  <c r="N1377" i="4" s="1" a="1"/>
  <c r="N1377" i="4" s="1"/>
  <c r="P1377" i="4" s="1"/>
  <c r="M1378" i="4" a="1"/>
  <c r="M1378" i="4" s="1"/>
  <c r="N1378" i="4" s="1" a="1"/>
  <c r="N1378" i="4" s="1"/>
  <c r="M1379" i="4" a="1"/>
  <c r="M1379" i="4" s="1"/>
  <c r="N1379" i="4" s="1" a="1"/>
  <c r="N1379" i="4" s="1"/>
  <c r="M1380" i="4" a="1"/>
  <c r="M1380" i="4" s="1"/>
  <c r="N1380" i="4" s="1" a="1"/>
  <c r="N1380" i="4" s="1"/>
  <c r="M1381" i="4" a="1"/>
  <c r="M1381" i="4" s="1"/>
  <c r="N1381" i="4" s="1" a="1"/>
  <c r="N1381" i="4" s="1"/>
  <c r="O55" i="4" a="1"/>
  <c r="O55" i="4" s="1"/>
  <c r="M55" i="4" a="1"/>
  <c r="M55" i="4" s="1"/>
  <c r="N55" i="4" s="1" a="1"/>
  <c r="N55" i="4" s="1"/>
  <c r="M56" i="4" a="1"/>
  <c r="M56" i="4" s="1"/>
  <c r="N56" i="4" s="1" a="1"/>
  <c r="N56" i="4" s="1"/>
  <c r="P56" i="4" s="1"/>
  <c r="M1318" i="4" a="1"/>
  <c r="M1318" i="4" s="1"/>
  <c r="N1318" i="4" s="1" a="1"/>
  <c r="N1318" i="4" s="1"/>
  <c r="M696" i="4" a="1"/>
  <c r="M696" i="4" s="1"/>
  <c r="N696" i="4" s="1" a="1"/>
  <c r="N696" i="4" s="1"/>
  <c r="M697" i="4" a="1"/>
  <c r="M697" i="4" s="1"/>
  <c r="N697" i="4" s="1" a="1"/>
  <c r="N697" i="4" s="1"/>
  <c r="M698" i="4" a="1"/>
  <c r="M698" i="4" s="1"/>
  <c r="N698" i="4" s="1" a="1"/>
  <c r="N698" i="4" s="1"/>
  <c r="M1317" i="4" a="1"/>
  <c r="M1317" i="4" s="1"/>
  <c r="N1317" i="4" s="1" a="1"/>
  <c r="N1317" i="4" s="1"/>
  <c r="O43" i="4" a="1"/>
  <c r="O43" i="4" s="1"/>
  <c r="M43" i="4" a="1"/>
  <c r="M43" i="4" s="1"/>
  <c r="N43" i="4" s="1" a="1"/>
  <c r="N43" i="4" s="1"/>
  <c r="M1231" i="4" a="1"/>
  <c r="M1231" i="4" s="1"/>
  <c r="N1231" i="4" s="1" a="1"/>
  <c r="N1231" i="4" s="1"/>
  <c r="M1232" i="4" a="1"/>
  <c r="M1232" i="4" s="1"/>
  <c r="N1232" i="4" s="1" a="1"/>
  <c r="N1232" i="4" s="1"/>
  <c r="P1232" i="4" s="1"/>
  <c r="M1233" i="4" a="1"/>
  <c r="M1233" i="4" s="1"/>
  <c r="N1233" i="4" s="1" a="1"/>
  <c r="N1233" i="4" s="1"/>
  <c r="P1233" i="4" s="1"/>
  <c r="L31" i="4" a="1"/>
  <c r="L31" i="4" s="1"/>
  <c r="O31" i="4" a="1"/>
  <c r="O31" i="4" s="1"/>
  <c r="L19" i="4" a="1"/>
  <c r="L19" i="4" s="1"/>
  <c r="O19" i="4" a="1"/>
  <c r="O19" i="4" s="1"/>
  <c r="L7" i="4" a="1"/>
  <c r="L7" i="4" s="1"/>
  <c r="O7" i="4" a="1"/>
  <c r="O7" i="4" s="1"/>
  <c r="L1290" i="4" a="1"/>
  <c r="L1290" i="4" s="1"/>
  <c r="O1290" i="4" a="1"/>
  <c r="O1290" i="4" s="1"/>
  <c r="L1278" i="4" a="1"/>
  <c r="L1278" i="4" s="1"/>
  <c r="O1278" i="4" a="1"/>
  <c r="O1278" i="4" s="1"/>
  <c r="P1278" i="4" s="1"/>
  <c r="L1266" i="4" a="1"/>
  <c r="L1266" i="4" s="1"/>
  <c r="O1266" i="4" a="1"/>
  <c r="O1266" i="4" s="1"/>
  <c r="L1254" i="4" a="1"/>
  <c r="L1254" i="4" s="1"/>
  <c r="O1254" i="4" a="1"/>
  <c r="O1254" i="4" s="1"/>
  <c r="P1254" i="4" s="1"/>
  <c r="L1242" i="4" a="1"/>
  <c r="L1242" i="4" s="1"/>
  <c r="O1242" i="4" a="1"/>
  <c r="O1242" i="4" s="1"/>
  <c r="L1230" i="4" a="1"/>
  <c r="L1230" i="4" s="1"/>
  <c r="O1230" i="4" a="1"/>
  <c r="O1230" i="4" s="1"/>
  <c r="L1218" i="4" a="1"/>
  <c r="L1218" i="4" s="1"/>
  <c r="O1218" i="4" a="1"/>
  <c r="O1218" i="4" s="1"/>
  <c r="L1206" i="4" a="1"/>
  <c r="L1206" i="4" s="1"/>
  <c r="O1206" i="4" a="1"/>
  <c r="O1206" i="4" s="1"/>
  <c r="L1194" i="4" a="1"/>
  <c r="L1194" i="4" s="1"/>
  <c r="O1194" i="4" a="1"/>
  <c r="O1194" i="4" s="1"/>
  <c r="P1194" i="4" s="1"/>
  <c r="L1182" i="4" a="1"/>
  <c r="L1182" i="4" s="1"/>
  <c r="O1182" i="4" a="1"/>
  <c r="O1182" i="4" s="1"/>
  <c r="L1170" i="4" a="1"/>
  <c r="L1170" i="4" s="1"/>
  <c r="O1170" i="4" a="1"/>
  <c r="O1170" i="4" s="1"/>
  <c r="L1158" i="4" a="1"/>
  <c r="L1158" i="4" s="1"/>
  <c r="O1158" i="4" a="1"/>
  <c r="O1158" i="4" s="1"/>
  <c r="L1146" i="4" a="1"/>
  <c r="L1146" i="4" s="1"/>
  <c r="O1146" i="4" a="1"/>
  <c r="O1146" i="4" s="1"/>
  <c r="L1134" i="4" a="1"/>
  <c r="L1134" i="4" s="1"/>
  <c r="O1134" i="4" a="1"/>
  <c r="O1134" i="4" s="1"/>
  <c r="L1122" i="4" a="1"/>
  <c r="L1122" i="4" s="1"/>
  <c r="O1122" i="4" a="1"/>
  <c r="O1122" i="4" s="1"/>
  <c r="L1110" i="4" a="1"/>
  <c r="L1110" i="4" s="1"/>
  <c r="O1110" i="4" a="1"/>
  <c r="O1110" i="4" s="1"/>
  <c r="L1098" i="4" a="1"/>
  <c r="L1098" i="4" s="1"/>
  <c r="O1098" i="4" a="1"/>
  <c r="O1098" i="4" s="1"/>
  <c r="L1086" i="4" a="1"/>
  <c r="L1086" i="4" s="1"/>
  <c r="O1086" i="4" a="1"/>
  <c r="O1086" i="4" s="1"/>
  <c r="O1074" i="4" a="1"/>
  <c r="O1074" i="4" s="1"/>
  <c r="M1074" i="4" a="1"/>
  <c r="M1074" i="4" s="1"/>
  <c r="N1074" i="4" s="1" a="1"/>
  <c r="N1074" i="4" s="1"/>
  <c r="M4953" i="4" a="1"/>
  <c r="M4953" i="4" s="1"/>
  <c r="N4953" i="4" s="1" a="1"/>
  <c r="N4953" i="4" s="1"/>
  <c r="M4954" i="4" a="1"/>
  <c r="M4954" i="4" s="1"/>
  <c r="N4954" i="4" s="1" a="1"/>
  <c r="N4954" i="4" s="1"/>
  <c r="M4955" i="4" a="1"/>
  <c r="M4955" i="4" s="1"/>
  <c r="N4955" i="4" s="1" a="1"/>
  <c r="N4955" i="4" s="1"/>
  <c r="P4955" i="4" s="1"/>
  <c r="M4956" i="4" a="1"/>
  <c r="M4956" i="4" s="1"/>
  <c r="N4956" i="4" s="1" a="1"/>
  <c r="N4956" i="4" s="1"/>
  <c r="P4956" i="4" s="1"/>
  <c r="M4957" i="4" a="1"/>
  <c r="M4957" i="4" s="1"/>
  <c r="N4957" i="4" s="1" a="1"/>
  <c r="N4957" i="4" s="1"/>
  <c r="P4957" i="4" s="1"/>
  <c r="L1062" i="4" a="1"/>
  <c r="L1062" i="4" s="1"/>
  <c r="O1062" i="4" a="1"/>
  <c r="O1062" i="4" s="1"/>
  <c r="O1050" i="4" a="1"/>
  <c r="O1050" i="4" s="1"/>
  <c r="M1050" i="4" a="1"/>
  <c r="M1050" i="4" s="1"/>
  <c r="N1050" i="4" s="1" a="1"/>
  <c r="N1050" i="4" s="1"/>
  <c r="M1051" i="4" a="1"/>
  <c r="M1051" i="4" s="1"/>
  <c r="N1051" i="4" s="1" a="1"/>
  <c r="N1051" i="4" s="1"/>
  <c r="M4868" i="4" a="1"/>
  <c r="M4868" i="4" s="1"/>
  <c r="N4868" i="4" s="1" a="1"/>
  <c r="N4868" i="4" s="1"/>
  <c r="M4862" i="4" a="1"/>
  <c r="M4862" i="4" s="1"/>
  <c r="N4862" i="4" s="1" a="1"/>
  <c r="N4862" i="4" s="1"/>
  <c r="M4863" i="4" a="1"/>
  <c r="M4863" i="4" s="1"/>
  <c r="N4863" i="4" s="1" a="1"/>
  <c r="N4863" i="4" s="1"/>
  <c r="M4861" i="4" a="1"/>
  <c r="M4861" i="4" s="1"/>
  <c r="N4861" i="4" s="1" a="1"/>
  <c r="N4861" i="4" s="1"/>
  <c r="M4864" i="4" a="1"/>
  <c r="M4864" i="4" s="1"/>
  <c r="N4864" i="4" s="1" a="1"/>
  <c r="N4864" i="4" s="1"/>
  <c r="M4865" i="4" a="1"/>
  <c r="M4865" i="4" s="1"/>
  <c r="N4865" i="4" s="1" a="1"/>
  <c r="N4865" i="4" s="1"/>
  <c r="M4866" i="4" a="1"/>
  <c r="M4866" i="4" s="1"/>
  <c r="N4866" i="4" s="1" a="1"/>
  <c r="N4866" i="4" s="1"/>
  <c r="M4867" i="4" a="1"/>
  <c r="M4867" i="4" s="1"/>
  <c r="N4867" i="4" s="1" a="1"/>
  <c r="N4867" i="4" s="1"/>
  <c r="O1038" i="4" a="1"/>
  <c r="O1038" i="4" s="1"/>
  <c r="M1038" i="4" a="1"/>
  <c r="M1038" i="4" s="1"/>
  <c r="N1038" i="4" s="1" a="1"/>
  <c r="N1038" i="4" s="1"/>
  <c r="M1039" i="4" a="1"/>
  <c r="M1039" i="4" s="1"/>
  <c r="N1039" i="4" s="1" a="1"/>
  <c r="N1039" i="4" s="1"/>
  <c r="M1040" i="4" a="1"/>
  <c r="M1040" i="4" s="1"/>
  <c r="N1040" i="4" s="1" a="1"/>
  <c r="N1040" i="4" s="1"/>
  <c r="M4820" i="4" a="1"/>
  <c r="M4820" i="4" s="1"/>
  <c r="N4820" i="4" s="1" a="1"/>
  <c r="N4820" i="4" s="1"/>
  <c r="M4828" i="4" a="1"/>
  <c r="M4828" i="4" s="1"/>
  <c r="N4828" i="4" s="1" a="1"/>
  <c r="N4828" i="4" s="1"/>
  <c r="M4821" i="4" a="1"/>
  <c r="M4821" i="4" s="1"/>
  <c r="N4821" i="4" s="1" a="1"/>
  <c r="N4821" i="4" s="1"/>
  <c r="M4827" i="4" a="1"/>
  <c r="M4827" i="4" s="1"/>
  <c r="N4827" i="4" s="1" a="1"/>
  <c r="N4827" i="4" s="1"/>
  <c r="M4829" i="4" a="1"/>
  <c r="M4829" i="4" s="1"/>
  <c r="N4829" i="4" s="1" a="1"/>
  <c r="N4829" i="4" s="1"/>
  <c r="M4819" i="4" a="1"/>
  <c r="M4819" i="4" s="1"/>
  <c r="N4819" i="4" s="1" a="1"/>
  <c r="N4819" i="4" s="1"/>
  <c r="M4822" i="4" a="1"/>
  <c r="M4822" i="4" s="1"/>
  <c r="N4822" i="4" s="1" a="1"/>
  <c r="N4822" i="4" s="1"/>
  <c r="M4823" i="4" a="1"/>
  <c r="M4823" i="4" s="1"/>
  <c r="N4823" i="4" s="1" a="1"/>
  <c r="N4823" i="4" s="1"/>
  <c r="P4823" i="4" s="1"/>
  <c r="M4824" i="4" a="1"/>
  <c r="M4824" i="4" s="1"/>
  <c r="N4824" i="4" s="1" a="1"/>
  <c r="N4824" i="4" s="1"/>
  <c r="P4824" i="4" s="1"/>
  <c r="M4825" i="4" a="1"/>
  <c r="M4825" i="4" s="1"/>
  <c r="N4825" i="4" s="1" a="1"/>
  <c r="N4825" i="4" s="1"/>
  <c r="P4825" i="4" s="1"/>
  <c r="M4826" i="4" a="1"/>
  <c r="M4826" i="4" s="1"/>
  <c r="N4826" i="4" s="1" a="1"/>
  <c r="N4826" i="4" s="1"/>
  <c r="L1026" i="4" a="1"/>
  <c r="L1026" i="4" s="1"/>
  <c r="O1026" i="4" a="1"/>
  <c r="O1026" i="4" s="1"/>
  <c r="L1014" i="4" a="1"/>
  <c r="L1014" i="4" s="1"/>
  <c r="O1014" i="4" a="1"/>
  <c r="O1014" i="4" s="1"/>
  <c r="O1002" i="4" a="1"/>
  <c r="O1002" i="4" s="1"/>
  <c r="M1002" i="4" a="1"/>
  <c r="M1002" i="4" s="1"/>
  <c r="N1002" i="4" s="1" a="1"/>
  <c r="N1002" i="4" s="1"/>
  <c r="L990" i="4" a="1"/>
  <c r="L990" i="4" s="1"/>
  <c r="O990" i="4" a="1"/>
  <c r="O990" i="4" s="1"/>
  <c r="O978" i="4" a="1"/>
  <c r="O978" i="4" s="1"/>
  <c r="M978" i="4" a="1"/>
  <c r="M978" i="4" s="1"/>
  <c r="N978" i="4" s="1" a="1"/>
  <c r="N978" i="4" s="1"/>
  <c r="M4613" i="4" a="1"/>
  <c r="M4613" i="4" s="1"/>
  <c r="N4613" i="4" s="1" a="1"/>
  <c r="N4613" i="4" s="1"/>
  <c r="M4615" i="4" a="1"/>
  <c r="M4615" i="4" s="1"/>
  <c r="N4615" i="4" s="1" a="1"/>
  <c r="N4615" i="4" s="1"/>
  <c r="M4614" i="4" a="1"/>
  <c r="M4614" i="4" s="1"/>
  <c r="N4614" i="4" s="1" a="1"/>
  <c r="N4614" i="4" s="1"/>
  <c r="O966" i="4" a="1"/>
  <c r="O966" i="4" s="1"/>
  <c r="M967" i="4" a="1"/>
  <c r="M967" i="4" s="1"/>
  <c r="N967" i="4" s="1" a="1"/>
  <c r="N967" i="4" s="1"/>
  <c r="P967" i="4" s="1"/>
  <c r="M968" i="4" a="1"/>
  <c r="M968" i="4" s="1"/>
  <c r="N968" i="4" s="1" a="1"/>
  <c r="N968" i="4" s="1"/>
  <c r="M966" i="4" a="1"/>
  <c r="M966" i="4" s="1"/>
  <c r="N966" i="4" s="1" a="1"/>
  <c r="N966" i="4" s="1"/>
  <c r="M4577" i="4" a="1"/>
  <c r="M4577" i="4" s="1"/>
  <c r="N4577" i="4" s="1" a="1"/>
  <c r="N4577" i="4" s="1"/>
  <c r="M4578" i="4" a="1"/>
  <c r="M4578" i="4" s="1"/>
  <c r="N4578" i="4" s="1" a="1"/>
  <c r="N4578" i="4" s="1"/>
  <c r="M4579" i="4" a="1"/>
  <c r="M4579" i="4" s="1"/>
  <c r="N4579" i="4" s="1" a="1"/>
  <c r="N4579" i="4" s="1"/>
  <c r="M4580" i="4" a="1"/>
  <c r="M4580" i="4" s="1"/>
  <c r="N4580" i="4" s="1" a="1"/>
  <c r="N4580" i="4" s="1"/>
  <c r="P4580" i="4" s="1"/>
  <c r="Q4580" i="4" s="1"/>
  <c r="M4571" i="4" a="1"/>
  <c r="M4571" i="4" s="1"/>
  <c r="N4571" i="4" s="1" a="1"/>
  <c r="N4571" i="4" s="1"/>
  <c r="P4571" i="4" s="1"/>
  <c r="M4573" i="4" a="1"/>
  <c r="M4573" i="4" s="1"/>
  <c r="N4573" i="4" s="1" a="1"/>
  <c r="N4573" i="4" s="1"/>
  <c r="M4574" i="4" a="1"/>
  <c r="M4574" i="4" s="1"/>
  <c r="N4574" i="4" s="1" a="1"/>
  <c r="N4574" i="4" s="1"/>
  <c r="P4574" i="4" s="1"/>
  <c r="M4575" i="4" a="1"/>
  <c r="M4575" i="4" s="1"/>
  <c r="N4575" i="4" s="1" a="1"/>
  <c r="N4575" i="4" s="1"/>
  <c r="M4576" i="4" a="1"/>
  <c r="M4576" i="4" s="1"/>
  <c r="N4576" i="4" s="1" a="1"/>
  <c r="N4576" i="4" s="1"/>
  <c r="M4572" i="4" a="1"/>
  <c r="M4572" i="4" s="1"/>
  <c r="N4572" i="4" s="1" a="1"/>
  <c r="N4572" i="4" s="1"/>
  <c r="L954" i="4" a="1"/>
  <c r="L954" i="4" s="1"/>
  <c r="O954" i="4" a="1"/>
  <c r="O954" i="4" s="1"/>
  <c r="L942" i="4" a="1"/>
  <c r="L942" i="4" s="1"/>
  <c r="O942" i="4" a="1"/>
  <c r="O942" i="4" s="1"/>
  <c r="L930" i="4" a="1"/>
  <c r="L930" i="4" s="1"/>
  <c r="O930" i="4" a="1"/>
  <c r="O930" i="4" s="1"/>
  <c r="L918" i="4" a="1"/>
  <c r="L918" i="4" s="1"/>
  <c r="O918" i="4" a="1"/>
  <c r="O918" i="4" s="1"/>
  <c r="L906" i="4" a="1"/>
  <c r="L906" i="4" s="1"/>
  <c r="O906" i="4" a="1"/>
  <c r="O906" i="4" s="1"/>
  <c r="O894" i="4" a="1"/>
  <c r="O894" i="4" s="1"/>
  <c r="M895" i="4" a="1"/>
  <c r="M895" i="4" s="1"/>
  <c r="N895" i="4" s="1" a="1"/>
  <c r="N895" i="4" s="1"/>
  <c r="M896" i="4" a="1"/>
  <c r="M896" i="4" s="1"/>
  <c r="N896" i="4" s="1" a="1"/>
  <c r="N896" i="4" s="1"/>
  <c r="P896" i="4" s="1"/>
  <c r="M897" i="4" a="1"/>
  <c r="M897" i="4" s="1"/>
  <c r="N897" i="4" s="1" a="1"/>
  <c r="N897" i="4" s="1"/>
  <c r="P897" i="4" s="1"/>
  <c r="M894" i="4" a="1"/>
  <c r="M894" i="4" s="1"/>
  <c r="N894" i="4" s="1" a="1"/>
  <c r="N894" i="4" s="1"/>
  <c r="M4289" i="4" a="1"/>
  <c r="M4289" i="4" s="1"/>
  <c r="N4289" i="4" s="1" a="1"/>
  <c r="N4289" i="4" s="1"/>
  <c r="M4296" i="4" a="1"/>
  <c r="M4296" i="4" s="1"/>
  <c r="N4296" i="4" s="1" a="1"/>
  <c r="N4296" i="4" s="1"/>
  <c r="P4296" i="4" s="1"/>
  <c r="M4290" i="4" a="1"/>
  <c r="M4290" i="4" s="1"/>
  <c r="N4290" i="4" s="1" a="1"/>
  <c r="N4290" i="4" s="1"/>
  <c r="M4297" i="4" a="1"/>
  <c r="M4297" i="4" s="1"/>
  <c r="N4297" i="4" s="1" a="1"/>
  <c r="N4297" i="4" s="1"/>
  <c r="P4297" i="4" s="1"/>
  <c r="M4298" i="4" a="1"/>
  <c r="M4298" i="4" s="1"/>
  <c r="N4298" i="4" s="1" a="1"/>
  <c r="N4298" i="4" s="1"/>
  <c r="M4291" i="4" a="1"/>
  <c r="M4291" i="4" s="1"/>
  <c r="N4291" i="4" s="1" a="1"/>
  <c r="N4291" i="4" s="1"/>
  <c r="M4282" i="4" a="1"/>
  <c r="M4282" i="4" s="1"/>
  <c r="N4282" i="4" s="1" a="1"/>
  <c r="N4282" i="4" s="1"/>
  <c r="M4292" i="4" a="1"/>
  <c r="M4292" i="4" s="1"/>
  <c r="N4292" i="4" s="1" a="1"/>
  <c r="N4292" i="4" s="1"/>
  <c r="M4283" i="4" a="1"/>
  <c r="M4283" i="4" s="1"/>
  <c r="N4283" i="4" s="1" a="1"/>
  <c r="N4283" i="4" s="1"/>
  <c r="P4283" i="4" s="1"/>
  <c r="M4293" i="4" a="1"/>
  <c r="M4293" i="4" s="1"/>
  <c r="N4293" i="4" s="1" a="1"/>
  <c r="N4293" i="4" s="1"/>
  <c r="M4284" i="4" a="1"/>
  <c r="M4284" i="4" s="1"/>
  <c r="N4284" i="4" s="1" a="1"/>
  <c r="N4284" i="4" s="1"/>
  <c r="P4284" i="4" s="1"/>
  <c r="M4285" i="4" a="1"/>
  <c r="M4285" i="4" s="1"/>
  <c r="N4285" i="4" s="1" a="1"/>
  <c r="N4285" i="4" s="1"/>
  <c r="P4285" i="4" s="1"/>
  <c r="M4294" i="4" a="1"/>
  <c r="M4294" i="4" s="1"/>
  <c r="N4294" i="4" s="1" a="1"/>
  <c r="N4294" i="4" s="1"/>
  <c r="M4286" i="4" a="1"/>
  <c r="M4286" i="4" s="1"/>
  <c r="N4286" i="4" s="1" a="1"/>
  <c r="N4286" i="4" s="1"/>
  <c r="M4287" i="4" a="1"/>
  <c r="M4287" i="4" s="1"/>
  <c r="N4287" i="4" s="1" a="1"/>
  <c r="N4287" i="4" s="1"/>
  <c r="M4295" i="4" a="1"/>
  <c r="M4295" i="4" s="1"/>
  <c r="N4295" i="4" s="1" a="1"/>
  <c r="N4295" i="4" s="1"/>
  <c r="P4295" i="4" s="1"/>
  <c r="M4288" i="4" a="1"/>
  <c r="M4288" i="4" s="1"/>
  <c r="N4288" i="4" s="1" a="1"/>
  <c r="N4288" i="4" s="1"/>
  <c r="L882" i="4" a="1"/>
  <c r="L882" i="4" s="1"/>
  <c r="O882" i="4" a="1"/>
  <c r="O882" i="4" s="1"/>
  <c r="L870" i="4" a="1"/>
  <c r="L870" i="4" s="1"/>
  <c r="O870" i="4" a="1"/>
  <c r="O870" i="4" s="1"/>
  <c r="L858" i="4" a="1"/>
  <c r="L858" i="4" s="1"/>
  <c r="O858" i="4" a="1"/>
  <c r="O858" i="4" s="1"/>
  <c r="P858" i="4" s="1"/>
  <c r="O846" i="4" a="1"/>
  <c r="O846" i="4" s="1"/>
  <c r="M846" i="4" a="1"/>
  <c r="M846" i="4" s="1"/>
  <c r="N846" i="4" s="1" a="1"/>
  <c r="N846" i="4" s="1"/>
  <c r="M4095" i="4" a="1"/>
  <c r="M4095" i="4" s="1"/>
  <c r="N4095" i="4" s="1" a="1"/>
  <c r="N4095" i="4" s="1"/>
  <c r="M4096" i="4" a="1"/>
  <c r="M4096" i="4" s="1"/>
  <c r="N4096" i="4" s="1" a="1"/>
  <c r="N4096" i="4" s="1"/>
  <c r="M4094" i="4" a="1"/>
  <c r="M4094" i="4" s="1"/>
  <c r="N4094" i="4" s="1" a="1"/>
  <c r="N4094" i="4" s="1"/>
  <c r="O834" i="4" a="1"/>
  <c r="O834" i="4" s="1"/>
  <c r="M834" i="4" a="1"/>
  <c r="M834" i="4" s="1"/>
  <c r="N834" i="4" s="1" a="1"/>
  <c r="N834" i="4" s="1"/>
  <c r="M835" i="4" a="1"/>
  <c r="M835" i="4" s="1"/>
  <c r="N835" i="4" s="1" a="1"/>
  <c r="N835" i="4" s="1"/>
  <c r="P835" i="4" s="1"/>
  <c r="M4026" i="4" a="1"/>
  <c r="M4026" i="4" s="1"/>
  <c r="N4026" i="4" s="1" a="1"/>
  <c r="N4026" i="4" s="1"/>
  <c r="M4027" i="4" a="1"/>
  <c r="M4027" i="4" s="1"/>
  <c r="N4027" i="4" s="1" a="1"/>
  <c r="N4027" i="4" s="1"/>
  <c r="M4028" i="4" a="1"/>
  <c r="M4028" i="4" s="1"/>
  <c r="N4028" i="4" s="1" a="1"/>
  <c r="N4028" i="4" s="1"/>
  <c r="M4029" i="4" a="1"/>
  <c r="M4029" i="4" s="1"/>
  <c r="N4029" i="4" s="1" a="1"/>
  <c r="N4029" i="4" s="1"/>
  <c r="M4030" i="4" a="1"/>
  <c r="M4030" i="4" s="1"/>
  <c r="N4030" i="4" s="1" a="1"/>
  <c r="N4030" i="4" s="1"/>
  <c r="M4031" i="4" a="1"/>
  <c r="M4031" i="4" s="1"/>
  <c r="N4031" i="4" s="1" a="1"/>
  <c r="N4031" i="4" s="1"/>
  <c r="P4031" i="4" s="1"/>
  <c r="L822" i="4" a="1"/>
  <c r="L822" i="4" s="1"/>
  <c r="O822" i="4" a="1"/>
  <c r="O822" i="4" s="1"/>
  <c r="O810" i="4" a="1"/>
  <c r="O810" i="4" s="1"/>
  <c r="M810" i="4" a="1"/>
  <c r="M810" i="4" s="1"/>
  <c r="N810" i="4" s="1" a="1"/>
  <c r="N810" i="4" s="1"/>
  <c r="P810" i="4" s="1"/>
  <c r="M884" i="4" a="1"/>
  <c r="M884" i="4" s="1"/>
  <c r="N884" i="4" s="1" a="1"/>
  <c r="N884" i="4" s="1"/>
  <c r="P884" i="4" s="1"/>
  <c r="M3904" i="4" a="1"/>
  <c r="M3904" i="4" s="1"/>
  <c r="N3904" i="4" s="1" a="1"/>
  <c r="N3904" i="4" s="1"/>
  <c r="M3905" i="4" a="1"/>
  <c r="M3905" i="4" s="1"/>
  <c r="N3905" i="4" s="1" a="1"/>
  <c r="N3905" i="4" s="1"/>
  <c r="M3906" i="4" a="1"/>
  <c r="M3906" i="4" s="1"/>
  <c r="N3906" i="4" s="1" a="1"/>
  <c r="N3906" i="4" s="1"/>
  <c r="M4240" i="4" a="1"/>
  <c r="M4240" i="4" s="1"/>
  <c r="N4240" i="4" s="1" a="1"/>
  <c r="N4240" i="4" s="1"/>
  <c r="L798" i="4" a="1"/>
  <c r="L798" i="4" s="1"/>
  <c r="O798" i="4" a="1"/>
  <c r="O798" i="4" s="1"/>
  <c r="O786" i="4" a="1"/>
  <c r="O786" i="4" s="1"/>
  <c r="M787" i="4" a="1"/>
  <c r="M787" i="4" s="1"/>
  <c r="N787" i="4" s="1" a="1"/>
  <c r="N787" i="4" s="1"/>
  <c r="M786" i="4" a="1"/>
  <c r="M786" i="4" s="1"/>
  <c r="N786" i="4" s="1" a="1"/>
  <c r="N786" i="4" s="1"/>
  <c r="M3833" i="4" a="1"/>
  <c r="M3833" i="4" s="1"/>
  <c r="N3833" i="4" s="1" a="1"/>
  <c r="N3833" i="4" s="1"/>
  <c r="M3834" i="4" a="1"/>
  <c r="M3834" i="4" s="1"/>
  <c r="N3834" i="4" s="1" a="1"/>
  <c r="N3834" i="4" s="1"/>
  <c r="M3835" i="4" a="1"/>
  <c r="M3835" i="4" s="1"/>
  <c r="N3835" i="4" s="1" a="1"/>
  <c r="N3835" i="4" s="1"/>
  <c r="M3836" i="4" a="1"/>
  <c r="M3836" i="4" s="1"/>
  <c r="N3836" i="4" s="1" a="1"/>
  <c r="N3836" i="4" s="1"/>
  <c r="M3837" i="4" a="1"/>
  <c r="M3837" i="4" s="1"/>
  <c r="N3837" i="4" s="1" a="1"/>
  <c r="N3837" i="4" s="1"/>
  <c r="O774" i="4" a="1"/>
  <c r="O774" i="4" s="1"/>
  <c r="M774" i="4" a="1"/>
  <c r="M774" i="4" s="1"/>
  <c r="N774" i="4" s="1" a="1"/>
  <c r="N774" i="4" s="1"/>
  <c r="O762" i="4" a="1"/>
  <c r="O762" i="4" s="1"/>
  <c r="M763" i="4" a="1"/>
  <c r="M763" i="4" s="1"/>
  <c r="N763" i="4" s="1" a="1"/>
  <c r="N763" i="4" s="1"/>
  <c r="M762" i="4" a="1"/>
  <c r="M762" i="4" s="1"/>
  <c r="N762" i="4" s="1" a="1"/>
  <c r="N762" i="4" s="1"/>
  <c r="M3780" i="4" a="1"/>
  <c r="M3780" i="4" s="1"/>
  <c r="N3780" i="4" s="1" a="1"/>
  <c r="N3780" i="4" s="1"/>
  <c r="P3780" i="4" s="1"/>
  <c r="M3774" i="4" a="1"/>
  <c r="M3774" i="4" s="1"/>
  <c r="N3774" i="4" s="1" a="1"/>
  <c r="N3774" i="4" s="1"/>
  <c r="M3775" i="4" a="1"/>
  <c r="M3775" i="4" s="1"/>
  <c r="N3775" i="4" s="1" a="1"/>
  <c r="N3775" i="4" s="1"/>
  <c r="M3776" i="4" a="1"/>
  <c r="M3776" i="4" s="1"/>
  <c r="N3776" i="4" s="1" a="1"/>
  <c r="N3776" i="4" s="1"/>
  <c r="M3777" i="4" a="1"/>
  <c r="M3777" i="4" s="1"/>
  <c r="N3777" i="4" s="1" a="1"/>
  <c r="N3777" i="4" s="1"/>
  <c r="M3778" i="4" a="1"/>
  <c r="M3778" i="4" s="1"/>
  <c r="N3778" i="4" s="1" a="1"/>
  <c r="N3778" i="4" s="1"/>
  <c r="M3779" i="4" a="1"/>
  <c r="M3779" i="4" s="1"/>
  <c r="N3779" i="4" s="1" a="1"/>
  <c r="N3779" i="4" s="1"/>
  <c r="P3779" i="4" s="1"/>
  <c r="Q3779" i="4" s="1"/>
  <c r="L750" i="4" a="1"/>
  <c r="L750" i="4" s="1"/>
  <c r="O750" i="4" a="1"/>
  <c r="O750" i="4" s="1"/>
  <c r="L738" i="4" a="1"/>
  <c r="L738" i="4" s="1"/>
  <c r="O738" i="4" a="1"/>
  <c r="O738" i="4" s="1"/>
  <c r="O726" i="4" a="1"/>
  <c r="O726" i="4" s="1"/>
  <c r="M727" i="4" a="1"/>
  <c r="M727" i="4" s="1"/>
  <c r="N727" i="4" s="1" a="1"/>
  <c r="N727" i="4" s="1"/>
  <c r="P727" i="4" s="1"/>
  <c r="M726" i="4" a="1"/>
  <c r="M726" i="4" s="1"/>
  <c r="N726" i="4" s="1" a="1"/>
  <c r="N726" i="4" s="1"/>
  <c r="M3687" i="4" a="1"/>
  <c r="M3687" i="4" s="1"/>
  <c r="N3687" i="4" s="1" a="1"/>
  <c r="N3687" i="4" s="1"/>
  <c r="M3688" i="4" a="1"/>
  <c r="M3688" i="4" s="1"/>
  <c r="N3688" i="4" s="1" a="1"/>
  <c r="N3688" i="4" s="1"/>
  <c r="M3689" i="4" a="1"/>
  <c r="M3689" i="4" s="1"/>
  <c r="N3689" i="4" s="1" a="1"/>
  <c r="N3689" i="4" s="1"/>
  <c r="M3690" i="4" a="1"/>
  <c r="M3690" i="4" s="1"/>
  <c r="N3690" i="4" s="1" a="1"/>
  <c r="N3690" i="4" s="1"/>
  <c r="M3691" i="4" a="1"/>
  <c r="M3691" i="4" s="1"/>
  <c r="N3691" i="4" s="1" a="1"/>
  <c r="N3691" i="4" s="1"/>
  <c r="M3692" i="4" a="1"/>
  <c r="M3692" i="4" s="1"/>
  <c r="N3692" i="4" s="1" a="1"/>
  <c r="N3692" i="4" s="1"/>
  <c r="M3693" i="4" a="1"/>
  <c r="M3693" i="4" s="1"/>
  <c r="N3693" i="4" s="1" a="1"/>
  <c r="N3693" i="4" s="1"/>
  <c r="O714" i="4" a="1"/>
  <c r="O714" i="4" s="1"/>
  <c r="M714" i="4" a="1"/>
  <c r="M714" i="4" s="1"/>
  <c r="N714" i="4" s="1" a="1"/>
  <c r="N714" i="4" s="1"/>
  <c r="M715" i="4" a="1"/>
  <c r="M715" i="4" s="1"/>
  <c r="N715" i="4" s="1" a="1"/>
  <c r="N715" i="4" s="1"/>
  <c r="P715" i="4" s="1"/>
  <c r="M3643" i="4" a="1"/>
  <c r="M3643" i="4" s="1"/>
  <c r="N3643" i="4" s="1" a="1"/>
  <c r="N3643" i="4" s="1"/>
  <c r="M3644" i="4" a="1"/>
  <c r="M3644" i="4" s="1"/>
  <c r="N3644" i="4" s="1" a="1"/>
  <c r="N3644" i="4" s="1"/>
  <c r="M3645" i="4" a="1"/>
  <c r="M3645" i="4" s="1"/>
  <c r="N3645" i="4" s="1" a="1"/>
  <c r="N3645" i="4" s="1"/>
  <c r="L702" i="4" a="1"/>
  <c r="L702" i="4" s="1"/>
  <c r="O702" i="4" a="1"/>
  <c r="O702" i="4" s="1"/>
  <c r="L690" i="4" a="1"/>
  <c r="L690" i="4" s="1"/>
  <c r="O690" i="4" a="1"/>
  <c r="O690" i="4" s="1"/>
  <c r="L678" i="4" a="1"/>
  <c r="L678" i="4" s="1"/>
  <c r="O678" i="4" a="1"/>
  <c r="O678" i="4" s="1"/>
  <c r="O666" i="4" a="1"/>
  <c r="O666" i="4" s="1"/>
  <c r="M666" i="4" a="1"/>
  <c r="M666" i="4" s="1"/>
  <c r="N666" i="4" s="1" a="1"/>
  <c r="N666" i="4" s="1"/>
  <c r="M668" i="4" a="1"/>
  <c r="M668" i="4" s="1"/>
  <c r="N668" i="4" s="1" a="1"/>
  <c r="N668" i="4" s="1"/>
  <c r="M667" i="4" a="1"/>
  <c r="M667" i="4" s="1"/>
  <c r="N667" i="4" s="1" a="1"/>
  <c r="N667" i="4" s="1"/>
  <c r="M3496" i="4" a="1"/>
  <c r="M3496" i="4" s="1"/>
  <c r="N3496" i="4" s="1" a="1"/>
  <c r="N3496" i="4" s="1"/>
  <c r="M3497" i="4" a="1"/>
  <c r="M3497" i="4" s="1"/>
  <c r="N3497" i="4" s="1" a="1"/>
  <c r="N3497" i="4" s="1"/>
  <c r="M3493" i="4" a="1"/>
  <c r="M3493" i="4" s="1"/>
  <c r="N3493" i="4" s="1" a="1"/>
  <c r="N3493" i="4" s="1"/>
  <c r="P3493" i="4" s="1"/>
  <c r="M3494" i="4" a="1"/>
  <c r="M3494" i="4" s="1"/>
  <c r="N3494" i="4" s="1" a="1"/>
  <c r="N3494" i="4" s="1"/>
  <c r="M3495" i="4" a="1"/>
  <c r="M3495" i="4" s="1"/>
  <c r="N3495" i="4" s="1" a="1"/>
  <c r="N3495" i="4" s="1"/>
  <c r="O654" i="4" a="1"/>
  <c r="O654" i="4" s="1"/>
  <c r="M654" i="4" a="1"/>
  <c r="M654" i="4" s="1"/>
  <c r="N654" i="4" s="1" a="1"/>
  <c r="N654" i="4" s="1"/>
  <c r="M655" i="4" a="1"/>
  <c r="M655" i="4" s="1"/>
  <c r="N655" i="4" s="1" a="1"/>
  <c r="N655" i="4" s="1"/>
  <c r="M3447" i="4" a="1"/>
  <c r="M3447" i="4" s="1"/>
  <c r="N3447" i="4" s="1" a="1"/>
  <c r="N3447" i="4" s="1"/>
  <c r="M3448" i="4" a="1"/>
  <c r="M3448" i="4" s="1"/>
  <c r="N3448" i="4" s="1" a="1"/>
  <c r="N3448" i="4" s="1"/>
  <c r="M3449" i="4" a="1"/>
  <c r="M3449" i="4" s="1"/>
  <c r="N3449" i="4" s="1" a="1"/>
  <c r="N3449" i="4" s="1"/>
  <c r="M3450" i="4" a="1"/>
  <c r="M3450" i="4" s="1"/>
  <c r="N3450" i="4" s="1" a="1"/>
  <c r="N3450" i="4" s="1"/>
  <c r="M4092" i="4" a="1"/>
  <c r="M4092" i="4" s="1"/>
  <c r="N4092" i="4" s="1" a="1"/>
  <c r="N4092" i="4" s="1"/>
  <c r="P4092" i="4" s="1"/>
  <c r="M4093" i="4" a="1"/>
  <c r="M4093" i="4" s="1"/>
  <c r="N4093" i="4" s="1" a="1"/>
  <c r="N4093" i="4" s="1"/>
  <c r="P4093" i="4" s="1"/>
  <c r="L642" i="4" a="1"/>
  <c r="L642" i="4" s="1"/>
  <c r="O642" i="4" a="1"/>
  <c r="O642" i="4" s="1"/>
  <c r="L630" i="4" a="1"/>
  <c r="L630" i="4" s="1"/>
  <c r="O630" i="4" a="1"/>
  <c r="O630" i="4" s="1"/>
  <c r="L618" i="4" a="1"/>
  <c r="L618" i="4" s="1"/>
  <c r="O618" i="4" a="1"/>
  <c r="O618" i="4" s="1"/>
  <c r="P618" i="4" s="1"/>
  <c r="O606" i="4" a="1"/>
  <c r="O606" i="4" s="1"/>
  <c r="M606" i="4" a="1"/>
  <c r="M606" i="4" s="1"/>
  <c r="N606" i="4" s="1" a="1"/>
  <c r="N606" i="4" s="1"/>
  <c r="P606" i="4" s="1"/>
  <c r="O594" i="4" a="1"/>
  <c r="O594" i="4" s="1"/>
  <c r="M594" i="4" a="1"/>
  <c r="M594" i="4" s="1"/>
  <c r="N594" i="4" s="1" a="1"/>
  <c r="N594" i="4" s="1"/>
  <c r="M595" i="4" a="1"/>
  <c r="M595" i="4" s="1"/>
  <c r="N595" i="4" s="1" a="1"/>
  <c r="N595" i="4" s="1"/>
  <c r="P595" i="4" s="1"/>
  <c r="M3279" i="4" a="1"/>
  <c r="M3279" i="4" s="1"/>
  <c r="N3279" i="4" s="1" a="1"/>
  <c r="N3279" i="4" s="1"/>
  <c r="M3280" i="4" a="1"/>
  <c r="M3280" i="4" s="1"/>
  <c r="N3280" i="4" s="1" a="1"/>
  <c r="N3280" i="4" s="1"/>
  <c r="M3281" i="4" a="1"/>
  <c r="M3281" i="4" s="1"/>
  <c r="N3281" i="4" s="1" a="1"/>
  <c r="N3281" i="4" s="1"/>
  <c r="M3282" i="4" a="1"/>
  <c r="M3282" i="4" s="1"/>
  <c r="N3282" i="4" s="1" a="1"/>
  <c r="N3282" i="4" s="1"/>
  <c r="M3283" i="4" a="1"/>
  <c r="M3283" i="4" s="1"/>
  <c r="N3283" i="4" s="1" a="1"/>
  <c r="N3283" i="4" s="1"/>
  <c r="M3284" i="4" a="1"/>
  <c r="M3284" i="4" s="1"/>
  <c r="N3284" i="4" s="1" a="1"/>
  <c r="N3284" i="4" s="1"/>
  <c r="M3285" i="4" a="1"/>
  <c r="M3285" i="4" s="1"/>
  <c r="N3285" i="4" s="1" a="1"/>
  <c r="N3285" i="4" s="1"/>
  <c r="P3285" i="4" s="1"/>
  <c r="M3286" i="4" a="1"/>
  <c r="M3286" i="4" s="1"/>
  <c r="N3286" i="4" s="1" a="1"/>
  <c r="N3286" i="4" s="1"/>
  <c r="O582" i="4" a="1"/>
  <c r="O582" i="4" s="1"/>
  <c r="M582" i="4" a="1"/>
  <c r="M582" i="4" s="1"/>
  <c r="N582" i="4" s="1" a="1"/>
  <c r="N582" i="4" s="1"/>
  <c r="M583" i="4" a="1"/>
  <c r="M583" i="4" s="1"/>
  <c r="N583" i="4" s="1" a="1"/>
  <c r="N583" i="4" s="1"/>
  <c r="M3255" i="4" a="1"/>
  <c r="M3255" i="4" s="1"/>
  <c r="N3255" i="4" s="1" a="1"/>
  <c r="N3255" i="4" s="1"/>
  <c r="M3256" i="4" a="1"/>
  <c r="M3256" i="4" s="1"/>
  <c r="N3256" i="4" s="1" a="1"/>
  <c r="N3256" i="4" s="1"/>
  <c r="L570" i="4" a="1"/>
  <c r="L570" i="4" s="1"/>
  <c r="O570" i="4" a="1"/>
  <c r="O570" i="4" s="1"/>
  <c r="L558" i="4" a="1"/>
  <c r="L558" i="4" s="1"/>
  <c r="O558" i="4" a="1"/>
  <c r="O558" i="4" s="1"/>
  <c r="L546" i="4" a="1"/>
  <c r="L546" i="4" s="1"/>
  <c r="O546" i="4" a="1"/>
  <c r="O546" i="4" s="1"/>
  <c r="O534" i="4" a="1"/>
  <c r="O534" i="4" s="1"/>
  <c r="M534" i="4" a="1"/>
  <c r="M534" i="4" s="1"/>
  <c r="N534" i="4" s="1" a="1"/>
  <c r="N534" i="4" s="1"/>
  <c r="M535" i="4" a="1"/>
  <c r="M535" i="4" s="1"/>
  <c r="N535" i="4" s="1" a="1"/>
  <c r="N535" i="4" s="1"/>
  <c r="M3093" i="4" a="1"/>
  <c r="M3093" i="4" s="1"/>
  <c r="N3093" i="4" s="1" a="1"/>
  <c r="N3093" i="4" s="1"/>
  <c r="M3094" i="4" a="1"/>
  <c r="M3094" i="4" s="1"/>
  <c r="N3094" i="4" s="1" a="1"/>
  <c r="N3094" i="4" s="1"/>
  <c r="M3095" i="4" a="1"/>
  <c r="M3095" i="4" s="1"/>
  <c r="N3095" i="4" s="1" a="1"/>
  <c r="N3095" i="4" s="1"/>
  <c r="P3095" i="4" s="1"/>
  <c r="M3096" i="4" a="1"/>
  <c r="M3096" i="4" s="1"/>
  <c r="N3096" i="4" s="1" a="1"/>
  <c r="N3096" i="4" s="1"/>
  <c r="P3096" i="4" s="1"/>
  <c r="M3089" i="4" a="1"/>
  <c r="M3089" i="4" s="1"/>
  <c r="N3089" i="4" s="1" a="1"/>
  <c r="N3089" i="4" s="1"/>
  <c r="M3090" i="4" a="1"/>
  <c r="M3090" i="4" s="1"/>
  <c r="N3090" i="4" s="1" a="1"/>
  <c r="N3090" i="4" s="1"/>
  <c r="M3097" i="4" a="1"/>
  <c r="M3097" i="4" s="1"/>
  <c r="N3097" i="4" s="1" a="1"/>
  <c r="N3097" i="4" s="1"/>
  <c r="P3097" i="4" s="1"/>
  <c r="Q3097" i="4" s="1"/>
  <c r="M3098" i="4" a="1"/>
  <c r="M3098" i="4" s="1"/>
  <c r="N3098" i="4" s="1" a="1"/>
  <c r="N3098" i="4" s="1"/>
  <c r="M3091" i="4" a="1"/>
  <c r="M3091" i="4" s="1"/>
  <c r="N3091" i="4" s="1" a="1"/>
  <c r="N3091" i="4" s="1"/>
  <c r="M3099" i="4" a="1"/>
  <c r="M3099" i="4" s="1"/>
  <c r="N3099" i="4" s="1" a="1"/>
  <c r="N3099" i="4" s="1"/>
  <c r="M3100" i="4" a="1"/>
  <c r="M3100" i="4" s="1"/>
  <c r="N3100" i="4" s="1" a="1"/>
  <c r="N3100" i="4" s="1"/>
  <c r="M3092" i="4" a="1"/>
  <c r="M3092" i="4" s="1"/>
  <c r="N3092" i="4" s="1" a="1"/>
  <c r="N3092" i="4" s="1"/>
  <c r="M3101" i="4" a="1"/>
  <c r="M3101" i="4" s="1"/>
  <c r="N3101" i="4" s="1" a="1"/>
  <c r="N3101" i="4" s="1"/>
  <c r="O522" i="4" a="1"/>
  <c r="O522" i="4" s="1"/>
  <c r="M524" i="4" a="1"/>
  <c r="M524" i="4" s="1"/>
  <c r="N524" i="4" s="1" a="1"/>
  <c r="N524" i="4" s="1"/>
  <c r="M522" i="4" a="1"/>
  <c r="M522" i="4" s="1"/>
  <c r="N522" i="4" s="1" a="1"/>
  <c r="N522" i="4" s="1"/>
  <c r="M523" i="4" a="1"/>
  <c r="M523" i="4" s="1"/>
  <c r="N523" i="4" s="1" a="1"/>
  <c r="N523" i="4" s="1"/>
  <c r="M3066" i="4" a="1"/>
  <c r="M3066" i="4" s="1"/>
  <c r="N3066" i="4" s="1" a="1"/>
  <c r="N3066" i="4" s="1"/>
  <c r="M3067" i="4" a="1"/>
  <c r="M3067" i="4" s="1"/>
  <c r="N3067" i="4" s="1" a="1"/>
  <c r="N3067" i="4" s="1"/>
  <c r="M3068" i="4" a="1"/>
  <c r="M3068" i="4" s="1"/>
  <c r="N3068" i="4" s="1" a="1"/>
  <c r="N3068" i="4" s="1"/>
  <c r="M3061" i="4" a="1"/>
  <c r="M3061" i="4" s="1"/>
  <c r="N3061" i="4" s="1" a="1"/>
  <c r="N3061" i="4" s="1"/>
  <c r="P3061" i="4" s="1"/>
  <c r="M3062" i="4" a="1"/>
  <c r="M3062" i="4" s="1"/>
  <c r="N3062" i="4" s="1" a="1"/>
  <c r="N3062" i="4" s="1"/>
  <c r="M3063" i="4" a="1"/>
  <c r="M3063" i="4" s="1"/>
  <c r="N3063" i="4" s="1" a="1"/>
  <c r="N3063" i="4" s="1"/>
  <c r="M3064" i="4" a="1"/>
  <c r="M3064" i="4" s="1"/>
  <c r="N3064" i="4" s="1" a="1"/>
  <c r="N3064" i="4" s="1"/>
  <c r="M3065" i="4" a="1"/>
  <c r="M3065" i="4" s="1"/>
  <c r="N3065" i="4" s="1" a="1"/>
  <c r="N3065" i="4" s="1"/>
  <c r="O510" i="4" a="1"/>
  <c r="O510" i="4" s="1"/>
  <c r="M510" i="4" a="1"/>
  <c r="M510" i="4" s="1"/>
  <c r="N510" i="4" s="1" a="1"/>
  <c r="N510" i="4" s="1"/>
  <c r="M511" i="4" a="1"/>
  <c r="M511" i="4" s="1"/>
  <c r="N511" i="4" s="1" a="1"/>
  <c r="N511" i="4" s="1"/>
  <c r="P511" i="4" s="1"/>
  <c r="M3038" i="4" a="1"/>
  <c r="M3038" i="4" s="1"/>
  <c r="N3038" i="4" s="1" a="1"/>
  <c r="N3038" i="4" s="1"/>
  <c r="M3031" i="4" a="1"/>
  <c r="M3031" i="4" s="1"/>
  <c r="N3031" i="4" s="1" a="1"/>
  <c r="N3031" i="4" s="1"/>
  <c r="M3039" i="4" a="1"/>
  <c r="M3039" i="4" s="1"/>
  <c r="N3039" i="4" s="1" a="1"/>
  <c r="N3039" i="4" s="1"/>
  <c r="M3032" i="4" a="1"/>
  <c r="M3032" i="4" s="1"/>
  <c r="N3032" i="4" s="1" a="1"/>
  <c r="N3032" i="4" s="1"/>
  <c r="M3040" i="4" a="1"/>
  <c r="M3040" i="4" s="1"/>
  <c r="N3040" i="4" s="1" a="1"/>
  <c r="N3040" i="4" s="1"/>
  <c r="M3033" i="4" a="1"/>
  <c r="M3033" i="4" s="1"/>
  <c r="N3033" i="4" s="1" a="1"/>
  <c r="N3033" i="4" s="1"/>
  <c r="M3034" i="4" a="1"/>
  <c r="M3034" i="4" s="1"/>
  <c r="N3034" i="4" s="1" a="1"/>
  <c r="N3034" i="4" s="1"/>
  <c r="M3035" i="4" a="1"/>
  <c r="M3035" i="4" s="1"/>
  <c r="N3035" i="4" s="1" a="1"/>
  <c r="N3035" i="4" s="1"/>
  <c r="P3035" i="4" s="1"/>
  <c r="M3036" i="4" a="1"/>
  <c r="M3036" i="4" s="1"/>
  <c r="N3036" i="4" s="1" a="1"/>
  <c r="N3036" i="4" s="1"/>
  <c r="P3036" i="4" s="1"/>
  <c r="M3037" i="4" a="1"/>
  <c r="M3037" i="4" s="1"/>
  <c r="N3037" i="4" s="1" a="1"/>
  <c r="N3037" i="4" s="1"/>
  <c r="P3037" i="4" s="1"/>
  <c r="O498" i="4" a="1"/>
  <c r="O498" i="4" s="1"/>
  <c r="M498" i="4" a="1"/>
  <c r="M498" i="4" s="1"/>
  <c r="N498" i="4" s="1" a="1"/>
  <c r="N498" i="4" s="1"/>
  <c r="M797" i="4" a="1"/>
  <c r="M797" i="4" s="1"/>
  <c r="N797" i="4" s="1" a="1"/>
  <c r="N797" i="4" s="1"/>
  <c r="M798" i="4" a="1"/>
  <c r="M798" i="4" s="1"/>
  <c r="N798" i="4" s="1" a="1"/>
  <c r="N798" i="4" s="1"/>
  <c r="M799" i="4" a="1"/>
  <c r="M799" i="4" s="1"/>
  <c r="N799" i="4" s="1" a="1"/>
  <c r="N799" i="4" s="1"/>
  <c r="P799" i="4" s="1"/>
  <c r="M3856" i="4" a="1"/>
  <c r="M3856" i="4" s="1"/>
  <c r="N3856" i="4" s="1" a="1"/>
  <c r="N3856" i="4" s="1"/>
  <c r="M3857" i="4" a="1"/>
  <c r="M3857" i="4" s="1"/>
  <c r="N3857" i="4" s="1" a="1"/>
  <c r="N3857" i="4" s="1"/>
  <c r="M3858" i="4" a="1"/>
  <c r="M3858" i="4" s="1"/>
  <c r="N3858" i="4" s="1" a="1"/>
  <c r="N3858" i="4" s="1"/>
  <c r="M3855" i="4" a="1"/>
  <c r="M3855" i="4" s="1"/>
  <c r="N3855" i="4" s="1" a="1"/>
  <c r="N3855" i="4" s="1"/>
  <c r="L486" i="4" a="1"/>
  <c r="L486" i="4" s="1"/>
  <c r="O486" i="4" a="1"/>
  <c r="O486" i="4" s="1"/>
  <c r="O474" i="4" a="1"/>
  <c r="O474" i="4" s="1"/>
  <c r="M474" i="4" a="1"/>
  <c r="M474" i="4" s="1"/>
  <c r="N474" i="4" s="1" a="1"/>
  <c r="N474" i="4" s="1"/>
  <c r="M475" i="4" a="1"/>
  <c r="M475" i="4" s="1"/>
  <c r="N475" i="4" s="1" a="1"/>
  <c r="N475" i="4" s="1"/>
  <c r="O462" i="4" a="1"/>
  <c r="O462" i="4" s="1"/>
  <c r="M462" i="4" a="1"/>
  <c r="M462" i="4" s="1"/>
  <c r="N462" i="4" s="1" a="1"/>
  <c r="N462" i="4" s="1"/>
  <c r="M463" i="4" a="1"/>
  <c r="M463" i="4" s="1"/>
  <c r="N463" i="4" s="1" a="1"/>
  <c r="N463" i="4" s="1"/>
  <c r="M3074" i="4" a="1"/>
  <c r="M3074" i="4" s="1"/>
  <c r="N3074" i="4" s="1" a="1"/>
  <c r="N3074" i="4" s="1"/>
  <c r="M3075" i="4" a="1"/>
  <c r="M3075" i="4" s="1"/>
  <c r="N3075" i="4" s="1" a="1"/>
  <c r="N3075" i="4" s="1"/>
  <c r="O450" i="4" a="1"/>
  <c r="O450" i="4" s="1"/>
  <c r="M450" i="4" a="1"/>
  <c r="M450" i="4" s="1"/>
  <c r="N450" i="4" s="1" a="1"/>
  <c r="N450" i="4" s="1"/>
  <c r="M451" i="4" a="1"/>
  <c r="M451" i="4" s="1"/>
  <c r="N451" i="4" s="1" a="1"/>
  <c r="N451" i="4" s="1"/>
  <c r="P451" i="4" s="1"/>
  <c r="M2822" i="4" a="1"/>
  <c r="M2822" i="4" s="1"/>
  <c r="N2822" i="4" s="1" a="1"/>
  <c r="N2822" i="4" s="1"/>
  <c r="M2823" i="4" a="1"/>
  <c r="M2823" i="4" s="1"/>
  <c r="N2823" i="4" s="1" a="1"/>
  <c r="N2823" i="4" s="1"/>
  <c r="M2824" i="4" a="1"/>
  <c r="M2824" i="4" s="1"/>
  <c r="N2824" i="4" s="1" a="1"/>
  <c r="N2824" i="4" s="1"/>
  <c r="M2825" i="4" a="1"/>
  <c r="M2825" i="4" s="1"/>
  <c r="N2825" i="4" s="1" a="1"/>
  <c r="N2825" i="4" s="1"/>
  <c r="M2818" i="4" a="1"/>
  <c r="M2818" i="4" s="1"/>
  <c r="N2818" i="4" s="1" a="1"/>
  <c r="N2818" i="4" s="1"/>
  <c r="M2819" i="4" a="1"/>
  <c r="M2819" i="4" s="1"/>
  <c r="N2819" i="4" s="1" a="1"/>
  <c r="N2819" i="4" s="1"/>
  <c r="P2819" i="4" s="1"/>
  <c r="M2820" i="4" a="1"/>
  <c r="M2820" i="4" s="1"/>
  <c r="N2820" i="4" s="1" a="1"/>
  <c r="N2820" i="4" s="1"/>
  <c r="P2820" i="4" s="1"/>
  <c r="Q2820" i="4" s="1"/>
  <c r="M2821" i="4" a="1"/>
  <c r="M2821" i="4" s="1"/>
  <c r="N2821" i="4" s="1" a="1"/>
  <c r="N2821" i="4" s="1"/>
  <c r="P2821" i="4" s="1"/>
  <c r="L438" i="4" a="1"/>
  <c r="L438" i="4" s="1"/>
  <c r="O438" i="4" a="1"/>
  <c r="O438" i="4" s="1"/>
  <c r="L426" i="4" a="1"/>
  <c r="L426" i="4" s="1"/>
  <c r="O426" i="4" a="1"/>
  <c r="O426" i="4" s="1"/>
  <c r="O414" i="4" a="1"/>
  <c r="O414" i="4" s="1"/>
  <c r="M414" i="4" a="1"/>
  <c r="M414" i="4" s="1"/>
  <c r="N414" i="4" s="1" a="1"/>
  <c r="N414" i="4" s="1"/>
  <c r="M415" i="4" a="1"/>
  <c r="M415" i="4" s="1"/>
  <c r="N415" i="4" s="1" a="1"/>
  <c r="N415" i="4" s="1"/>
  <c r="M416" i="4" a="1"/>
  <c r="M416" i="4" s="1"/>
  <c r="N416" i="4" s="1" a="1"/>
  <c r="N416" i="4" s="1"/>
  <c r="M417" i="4" a="1"/>
  <c r="M417" i="4" s="1"/>
  <c r="N417" i="4" s="1" a="1"/>
  <c r="N417" i="4" s="1"/>
  <c r="P417" i="4" s="1"/>
  <c r="M418" i="4" a="1"/>
  <c r="M418" i="4" s="1"/>
  <c r="N418" i="4" s="1" a="1"/>
  <c r="N418" i="4" s="1"/>
  <c r="M2652" i="4" a="1"/>
  <c r="M2652" i="4" s="1"/>
  <c r="N2652" i="4" s="1" a="1"/>
  <c r="N2652" i="4" s="1"/>
  <c r="P2652" i="4" s="1"/>
  <c r="Q2652" i="4" s="1"/>
  <c r="M2661" i="4" a="1"/>
  <c r="M2661" i="4" s="1"/>
  <c r="N2661" i="4" s="1" a="1"/>
  <c r="N2661" i="4" s="1"/>
  <c r="M2670" i="4" a="1"/>
  <c r="M2670" i="4" s="1"/>
  <c r="N2670" i="4" s="1" a="1"/>
  <c r="N2670" i="4" s="1"/>
  <c r="M2653" i="4" a="1"/>
  <c r="M2653" i="4" s="1"/>
  <c r="N2653" i="4" s="1" a="1"/>
  <c r="N2653" i="4" s="1"/>
  <c r="P2653" i="4" s="1"/>
  <c r="M2662" i="4" a="1"/>
  <c r="M2662" i="4" s="1"/>
  <c r="N2662" i="4" s="1" a="1"/>
  <c r="N2662" i="4" s="1"/>
  <c r="M2671" i="4" a="1"/>
  <c r="M2671" i="4" s="1"/>
  <c r="N2671" i="4" s="1" a="1"/>
  <c r="N2671" i="4" s="1"/>
  <c r="P2671" i="4" s="1"/>
  <c r="M2654" i="4" a="1"/>
  <c r="M2654" i="4" s="1"/>
  <c r="N2654" i="4" s="1" a="1"/>
  <c r="N2654" i="4" s="1"/>
  <c r="P2654" i="4" s="1"/>
  <c r="M2663" i="4" a="1"/>
  <c r="M2663" i="4" s="1"/>
  <c r="N2663" i="4" s="1" a="1"/>
  <c r="N2663" i="4" s="1"/>
  <c r="P2663" i="4" s="1"/>
  <c r="M2672" i="4" a="1"/>
  <c r="M2672" i="4" s="1"/>
  <c r="N2672" i="4" s="1" a="1"/>
  <c r="N2672" i="4" s="1"/>
  <c r="M2655" i="4" a="1"/>
  <c r="M2655" i="4" s="1"/>
  <c r="N2655" i="4" s="1" a="1"/>
  <c r="N2655" i="4" s="1"/>
  <c r="M2664" i="4" a="1"/>
  <c r="M2664" i="4" s="1"/>
  <c r="N2664" i="4" s="1" a="1"/>
  <c r="N2664" i="4" s="1"/>
  <c r="P2664" i="4" s="1"/>
  <c r="M2656" i="4" a="1"/>
  <c r="M2656" i="4" s="1"/>
  <c r="N2656" i="4" s="1" a="1"/>
  <c r="N2656" i="4" s="1"/>
  <c r="M2673" i="4" a="1"/>
  <c r="M2673" i="4" s="1"/>
  <c r="N2673" i="4" s="1" a="1"/>
  <c r="N2673" i="4" s="1"/>
  <c r="M2665" i="4" a="1"/>
  <c r="M2665" i="4" s="1"/>
  <c r="N2665" i="4" s="1" a="1"/>
  <c r="N2665" i="4" s="1"/>
  <c r="P2665" i="4" s="1"/>
  <c r="M2674" i="4" a="1"/>
  <c r="M2674" i="4" s="1"/>
  <c r="N2674" i="4" s="1" a="1"/>
  <c r="N2674" i="4" s="1"/>
  <c r="M2657" i="4" a="1"/>
  <c r="M2657" i="4" s="1"/>
  <c r="N2657" i="4" s="1" a="1"/>
  <c r="N2657" i="4" s="1"/>
  <c r="M2666" i="4" a="1"/>
  <c r="M2666" i="4" s="1"/>
  <c r="N2666" i="4" s="1" a="1"/>
  <c r="N2666" i="4" s="1"/>
  <c r="P2666" i="4" s="1"/>
  <c r="M2675" i="4" a="1"/>
  <c r="M2675" i="4" s="1"/>
  <c r="N2675" i="4" s="1" a="1"/>
  <c r="N2675" i="4" s="1"/>
  <c r="P2675" i="4" s="1"/>
  <c r="M2658" i="4" a="1"/>
  <c r="M2658" i="4" s="1"/>
  <c r="N2658" i="4" s="1" a="1"/>
  <c r="N2658" i="4" s="1"/>
  <c r="M2667" i="4" a="1"/>
  <c r="M2667" i="4" s="1"/>
  <c r="N2667" i="4" s="1" a="1"/>
  <c r="N2667" i="4" s="1"/>
  <c r="M2676" i="4" a="1"/>
  <c r="M2676" i="4" s="1"/>
  <c r="N2676" i="4" s="1" a="1"/>
  <c r="N2676" i="4" s="1"/>
  <c r="P2676" i="4" s="1"/>
  <c r="M2659" i="4" a="1"/>
  <c r="M2659" i="4" s="1"/>
  <c r="N2659" i="4" s="1" a="1"/>
  <c r="N2659" i="4" s="1"/>
  <c r="M2668" i="4" a="1"/>
  <c r="M2668" i="4" s="1"/>
  <c r="N2668" i="4" s="1" a="1"/>
  <c r="N2668" i="4" s="1"/>
  <c r="M2660" i="4" a="1"/>
  <c r="M2660" i="4" s="1"/>
  <c r="N2660" i="4" s="1" a="1"/>
  <c r="N2660" i="4" s="1"/>
  <c r="M2669" i="4" a="1"/>
  <c r="M2669" i="4" s="1"/>
  <c r="N2669" i="4" s="1" a="1"/>
  <c r="N2669" i="4" s="1"/>
  <c r="L402" i="4" a="1"/>
  <c r="L402" i="4" s="1"/>
  <c r="O402" i="4" a="1"/>
  <c r="O402" i="4" s="1"/>
  <c r="O390" i="4" a="1"/>
  <c r="O390" i="4" s="1"/>
  <c r="M391" i="4" a="1"/>
  <c r="M391" i="4" s="1"/>
  <c r="N391" i="4" s="1" a="1"/>
  <c r="N391" i="4" s="1"/>
  <c r="M390" i="4" a="1"/>
  <c r="M390" i="4" s="1"/>
  <c r="N390" i="4" s="1" a="1"/>
  <c r="N390" i="4" s="1"/>
  <c r="M2564" i="4" a="1"/>
  <c r="M2564" i="4" s="1"/>
  <c r="N2564" i="4" s="1" a="1"/>
  <c r="N2564" i="4" s="1"/>
  <c r="M2560" i="4" a="1"/>
  <c r="M2560" i="4" s="1"/>
  <c r="N2560" i="4" s="1" a="1"/>
  <c r="N2560" i="4" s="1"/>
  <c r="M2561" i="4" a="1"/>
  <c r="M2561" i="4" s="1"/>
  <c r="N2561" i="4" s="1" a="1"/>
  <c r="N2561" i="4" s="1"/>
  <c r="M2562" i="4" a="1"/>
  <c r="M2562" i="4" s="1"/>
  <c r="N2562" i="4" s="1" a="1"/>
  <c r="N2562" i="4" s="1"/>
  <c r="M2563" i="4" a="1"/>
  <c r="M2563" i="4" s="1"/>
  <c r="N2563" i="4" s="1" a="1"/>
  <c r="N2563" i="4" s="1"/>
  <c r="O378" i="4" a="1"/>
  <c r="O378" i="4" s="1"/>
  <c r="M378" i="4" a="1"/>
  <c r="M378" i="4" s="1"/>
  <c r="N378" i="4" s="1" a="1"/>
  <c r="N378" i="4" s="1"/>
  <c r="M379" i="4" a="1"/>
  <c r="M379" i="4" s="1"/>
  <c r="N379" i="4" s="1" a="1"/>
  <c r="N379" i="4" s="1"/>
  <c r="M2510" i="4" a="1"/>
  <c r="M2510" i="4" s="1"/>
  <c r="N2510" i="4" s="1" a="1"/>
  <c r="N2510" i="4" s="1"/>
  <c r="P2510" i="4" s="1"/>
  <c r="M2511" i="4" a="1"/>
  <c r="M2511" i="4" s="1"/>
  <c r="N2511" i="4" s="1" a="1"/>
  <c r="N2511" i="4" s="1"/>
  <c r="M2503" i="4" a="1"/>
  <c r="M2503" i="4" s="1"/>
  <c r="N2503" i="4" s="1" a="1"/>
  <c r="N2503" i="4" s="1"/>
  <c r="M2512" i="4" a="1"/>
  <c r="M2512" i="4" s="1"/>
  <c r="N2512" i="4" s="1" a="1"/>
  <c r="N2512" i="4" s="1"/>
  <c r="M2504" i="4" a="1"/>
  <c r="M2504" i="4" s="1"/>
  <c r="N2504" i="4" s="1" a="1"/>
  <c r="N2504" i="4" s="1"/>
  <c r="M2513" i="4" a="1"/>
  <c r="M2513" i="4" s="1"/>
  <c r="N2513" i="4" s="1" a="1"/>
  <c r="N2513" i="4" s="1"/>
  <c r="M2514" i="4" a="1"/>
  <c r="M2514" i="4" s="1"/>
  <c r="N2514" i="4" s="1" a="1"/>
  <c r="N2514" i="4" s="1"/>
  <c r="M2505" i="4" a="1"/>
  <c r="M2505" i="4" s="1"/>
  <c r="N2505" i="4" s="1" a="1"/>
  <c r="N2505" i="4" s="1"/>
  <c r="M2515" i="4" a="1"/>
  <c r="M2515" i="4" s="1"/>
  <c r="N2515" i="4" s="1" a="1"/>
  <c r="N2515" i="4" s="1"/>
  <c r="M2506" i="4" a="1"/>
  <c r="M2506" i="4" s="1"/>
  <c r="N2506" i="4" s="1" a="1"/>
  <c r="N2506" i="4" s="1"/>
  <c r="M2507" i="4" a="1"/>
  <c r="M2507" i="4" s="1"/>
  <c r="N2507" i="4" s="1" a="1"/>
  <c r="N2507" i="4" s="1"/>
  <c r="P2507" i="4" s="1"/>
  <c r="Q2507" i="4" s="1"/>
  <c r="M2516" i="4" a="1"/>
  <c r="M2516" i="4" s="1"/>
  <c r="N2516" i="4" s="1" a="1"/>
  <c r="N2516" i="4" s="1"/>
  <c r="M2508" i="4" a="1"/>
  <c r="M2508" i="4" s="1"/>
  <c r="N2508" i="4" s="1" a="1"/>
  <c r="N2508" i="4" s="1"/>
  <c r="P2508" i="4" s="1"/>
  <c r="M2517" i="4" a="1"/>
  <c r="M2517" i="4" s="1"/>
  <c r="N2517" i="4" s="1" a="1"/>
  <c r="N2517" i="4" s="1"/>
  <c r="P2517" i="4" s="1"/>
  <c r="Q2517" i="4" s="1"/>
  <c r="M2509" i="4" a="1"/>
  <c r="M2509" i="4" s="1"/>
  <c r="N2509" i="4" s="1" a="1"/>
  <c r="N2509" i="4" s="1"/>
  <c r="P2509" i="4" s="1"/>
  <c r="O366" i="4" a="1"/>
  <c r="O366" i="4" s="1"/>
  <c r="M366" i="4" a="1"/>
  <c r="M366" i="4" s="1"/>
  <c r="N366" i="4" s="1" a="1"/>
  <c r="N366" i="4" s="1"/>
  <c r="L354" i="4" a="1"/>
  <c r="L354" i="4" s="1"/>
  <c r="O354" i="4" a="1"/>
  <c r="O354" i="4" s="1"/>
  <c r="L342" i="4" a="1"/>
  <c r="L342" i="4" s="1"/>
  <c r="O342" i="4" a="1"/>
  <c r="O342" i="4" s="1"/>
  <c r="L330" i="4" a="1"/>
  <c r="L330" i="4" s="1"/>
  <c r="O330" i="4" a="1"/>
  <c r="O330" i="4" s="1"/>
  <c r="L318" i="4" a="1"/>
  <c r="L318" i="4" s="1"/>
  <c r="O318" i="4" a="1"/>
  <c r="O318" i="4" s="1"/>
  <c r="O306" i="4" a="1"/>
  <c r="O306" i="4" s="1"/>
  <c r="M306" i="4" a="1"/>
  <c r="M306" i="4" s="1"/>
  <c r="N306" i="4" s="1" a="1"/>
  <c r="N306" i="4" s="1"/>
  <c r="M2256" i="4" a="1"/>
  <c r="M2256" i="4" s="1"/>
  <c r="N2256" i="4" s="1" a="1"/>
  <c r="N2256" i="4" s="1"/>
  <c r="L294" i="4" a="1"/>
  <c r="L294" i="4" s="1"/>
  <c r="O294" i="4" a="1"/>
  <c r="O294" i="4" s="1"/>
  <c r="L282" i="4" a="1"/>
  <c r="L282" i="4" s="1"/>
  <c r="O282" i="4" a="1"/>
  <c r="O282" i="4" s="1"/>
  <c r="O270" i="4" a="1"/>
  <c r="O270" i="4" s="1"/>
  <c r="M270" i="4" a="1"/>
  <c r="M270" i="4" s="1"/>
  <c r="N270" i="4" s="1" a="1"/>
  <c r="N270" i="4" s="1"/>
  <c r="M271" i="4" a="1"/>
  <c r="M271" i="4" s="1"/>
  <c r="N271" i="4" s="1" a="1"/>
  <c r="N271" i="4" s="1"/>
  <c r="P271" i="4" s="1"/>
  <c r="M2124" i="4" a="1"/>
  <c r="M2124" i="4" s="1"/>
  <c r="N2124" i="4" s="1" a="1"/>
  <c r="N2124" i="4" s="1"/>
  <c r="M2125" i="4" a="1"/>
  <c r="M2125" i="4" s="1"/>
  <c r="N2125" i="4" s="1" a="1"/>
  <c r="N2125" i="4" s="1"/>
  <c r="P2125" i="4" s="1"/>
  <c r="M2119" i="4" a="1"/>
  <c r="M2119" i="4" s="1"/>
  <c r="N2119" i="4" s="1" a="1"/>
  <c r="N2119" i="4" s="1"/>
  <c r="M2120" i="4" a="1"/>
  <c r="M2120" i="4" s="1"/>
  <c r="N2120" i="4" s="1" a="1"/>
  <c r="N2120" i="4" s="1"/>
  <c r="M2121" i="4" a="1"/>
  <c r="M2121" i="4" s="1"/>
  <c r="N2121" i="4" s="1" a="1"/>
  <c r="N2121" i="4" s="1"/>
  <c r="M2122" i="4" a="1"/>
  <c r="M2122" i="4" s="1"/>
  <c r="N2122" i="4" s="1" a="1"/>
  <c r="N2122" i="4" s="1"/>
  <c r="M2123" i="4" a="1"/>
  <c r="M2123" i="4" s="1"/>
  <c r="N2123" i="4" s="1" a="1"/>
  <c r="N2123" i="4" s="1"/>
  <c r="L258" i="4" a="1"/>
  <c r="L258" i="4" s="1"/>
  <c r="O258" i="4" a="1"/>
  <c r="O258" i="4" s="1"/>
  <c r="O246" i="4" a="1"/>
  <c r="O246" i="4" s="1"/>
  <c r="M246" i="4" a="1"/>
  <c r="M246" i="4" s="1"/>
  <c r="N246" i="4" s="1" a="1"/>
  <c r="N246" i="4" s="1"/>
  <c r="L234" i="4" a="1"/>
  <c r="L234" i="4" s="1"/>
  <c r="O234" i="4" a="1"/>
  <c r="O234" i="4" s="1"/>
  <c r="O222" i="4" a="1"/>
  <c r="O222" i="4" s="1"/>
  <c r="M222" i="4" a="1"/>
  <c r="M222" i="4" s="1"/>
  <c r="N222" i="4" s="1" a="1"/>
  <c r="N222" i="4" s="1"/>
  <c r="M223" i="4" a="1"/>
  <c r="M223" i="4" s="1"/>
  <c r="N223" i="4" s="1" a="1"/>
  <c r="N223" i="4" s="1"/>
  <c r="M224" i="4" a="1"/>
  <c r="M224" i="4" s="1"/>
  <c r="N224" i="4" s="1" a="1"/>
  <c r="N224" i="4" s="1"/>
  <c r="M225" i="4" a="1"/>
  <c r="M225" i="4" s="1"/>
  <c r="N225" i="4" s="1" a="1"/>
  <c r="N225" i="4" s="1"/>
  <c r="P225" i="4" s="1"/>
  <c r="M226" i="4" a="1"/>
  <c r="M226" i="4" s="1"/>
  <c r="N226" i="4" s="1" a="1"/>
  <c r="N226" i="4" s="1"/>
  <c r="P226" i="4" s="1"/>
  <c r="M1904" i="4" a="1"/>
  <c r="M1904" i="4" s="1"/>
  <c r="N1904" i="4" s="1" a="1"/>
  <c r="N1904" i="4" s="1"/>
  <c r="M1912" i="4" a="1"/>
  <c r="M1912" i="4" s="1"/>
  <c r="N1912" i="4" s="1" a="1"/>
  <c r="N1912" i="4" s="1"/>
  <c r="M1930" i="4" a="1"/>
  <c r="M1930" i="4" s="1"/>
  <c r="N1930" i="4" s="1" a="1"/>
  <c r="N1930" i="4" s="1"/>
  <c r="M1937" i="4" a="1"/>
  <c r="M1937" i="4" s="1"/>
  <c r="N1937" i="4" s="1" a="1"/>
  <c r="N1937" i="4" s="1"/>
  <c r="M1905" i="4" a="1"/>
  <c r="M1905" i="4" s="1"/>
  <c r="N1905" i="4" s="1" a="1"/>
  <c r="N1905" i="4" s="1"/>
  <c r="P1905" i="4" s="1"/>
  <c r="M1922" i="4" a="1"/>
  <c r="M1922" i="4" s="1"/>
  <c r="N1922" i="4" s="1" a="1"/>
  <c r="N1922" i="4" s="1"/>
  <c r="M1931" i="4" a="1"/>
  <c r="M1931" i="4" s="1"/>
  <c r="N1931" i="4" s="1" a="1"/>
  <c r="N1931" i="4" s="1"/>
  <c r="M1938" i="4" a="1"/>
  <c r="M1938" i="4" s="1"/>
  <c r="N1938" i="4" s="1" a="1"/>
  <c r="N1938" i="4" s="1"/>
  <c r="M1947" i="4" a="1"/>
  <c r="M1947" i="4" s="1"/>
  <c r="N1947" i="4" s="1" a="1"/>
  <c r="N1947" i="4" s="1"/>
  <c r="M1906" i="4" a="1"/>
  <c r="M1906" i="4" s="1"/>
  <c r="N1906" i="4" s="1" a="1"/>
  <c r="N1906" i="4" s="1"/>
  <c r="M1913" i="4" a="1"/>
  <c r="M1913" i="4" s="1"/>
  <c r="N1913" i="4" s="1" a="1"/>
  <c r="N1913" i="4" s="1"/>
  <c r="M1932" i="4" a="1"/>
  <c r="M1932" i="4" s="1"/>
  <c r="N1932" i="4" s="1" a="1"/>
  <c r="N1932" i="4" s="1"/>
  <c r="M1907" i="4" a="1"/>
  <c r="M1907" i="4" s="1"/>
  <c r="N1907" i="4" s="1" a="1"/>
  <c r="N1907" i="4" s="1"/>
  <c r="P1907" i="4" s="1"/>
  <c r="M1914" i="4" a="1"/>
  <c r="M1914" i="4" s="1"/>
  <c r="N1914" i="4" s="1" a="1"/>
  <c r="N1914" i="4" s="1"/>
  <c r="M1923" i="4" a="1"/>
  <c r="M1923" i="4" s="1"/>
  <c r="N1923" i="4" s="1" a="1"/>
  <c r="N1923" i="4" s="1"/>
  <c r="M1940" i="4" a="1"/>
  <c r="M1940" i="4" s="1"/>
  <c r="N1940" i="4" s="1" a="1"/>
  <c r="N1940" i="4" s="1"/>
  <c r="P1940" i="4" s="1"/>
  <c r="M1948" i="4" a="1"/>
  <c r="M1948" i="4" s="1"/>
  <c r="N1948" i="4" s="1" a="1"/>
  <c r="N1948" i="4" s="1"/>
  <c r="M1908" i="4" a="1"/>
  <c r="M1908" i="4" s="1"/>
  <c r="N1908" i="4" s="1" a="1"/>
  <c r="N1908" i="4" s="1"/>
  <c r="M1915" i="4" a="1"/>
  <c r="M1915" i="4" s="1"/>
  <c r="N1915" i="4" s="1" a="1"/>
  <c r="N1915" i="4" s="1"/>
  <c r="M1933" i="4" a="1"/>
  <c r="M1933" i="4" s="1"/>
  <c r="N1933" i="4" s="1" a="1"/>
  <c r="N1933" i="4" s="1"/>
  <c r="P1933" i="4" s="1"/>
  <c r="M1941" i="4" a="1"/>
  <c r="M1941" i="4" s="1"/>
  <c r="N1941" i="4" s="1" a="1"/>
  <c r="N1941" i="4" s="1"/>
  <c r="M1918" i="4" a="1"/>
  <c r="M1918" i="4" s="1"/>
  <c r="N1918" i="4" s="1" a="1"/>
  <c r="N1918" i="4" s="1"/>
  <c r="M1925" i="4" a="1"/>
  <c r="M1925" i="4" s="1"/>
  <c r="N1925" i="4" s="1" a="1"/>
  <c r="N1925" i="4" s="1"/>
  <c r="M1944" i="4" a="1"/>
  <c r="M1944" i="4" s="1"/>
  <c r="N1944" i="4" s="1" a="1"/>
  <c r="N1944" i="4" s="1"/>
  <c r="M1951" i="4" a="1"/>
  <c r="M1951" i="4" s="1"/>
  <c r="N1951" i="4" s="1" a="1"/>
  <c r="N1951" i="4" s="1"/>
  <c r="M1910" i="4" a="1"/>
  <c r="M1910" i="4" s="1"/>
  <c r="N1910" i="4" s="1" a="1"/>
  <c r="N1910" i="4" s="1"/>
  <c r="M1919" i="4" a="1"/>
  <c r="M1919" i="4" s="1"/>
  <c r="N1919" i="4" s="1" a="1"/>
  <c r="N1919" i="4" s="1"/>
  <c r="M1926" i="4" a="1"/>
  <c r="M1926" i="4" s="1"/>
  <c r="N1926" i="4" s="1" a="1"/>
  <c r="N1926" i="4" s="1"/>
  <c r="M1935" i="4" a="1"/>
  <c r="M1935" i="4" s="1"/>
  <c r="N1935" i="4" s="1" a="1"/>
  <c r="N1935" i="4" s="1"/>
  <c r="M1921" i="4" a="1"/>
  <c r="M1921" i="4" s="1"/>
  <c r="N1921" i="4" s="1" a="1"/>
  <c r="N1921" i="4" s="1"/>
  <c r="P1921" i="4" s="1"/>
  <c r="M1929" i="4" a="1"/>
  <c r="M1929" i="4" s="1"/>
  <c r="N1929" i="4" s="1" a="1"/>
  <c r="N1929" i="4" s="1"/>
  <c r="M1946" i="4" a="1"/>
  <c r="M1946" i="4" s="1"/>
  <c r="N1946" i="4" s="1" a="1"/>
  <c r="N1946" i="4" s="1"/>
  <c r="M1927" i="4" a="1"/>
  <c r="M1927" i="4" s="1"/>
  <c r="N1927" i="4" s="1" a="1"/>
  <c r="N1927" i="4" s="1"/>
  <c r="M1949" i="4" a="1"/>
  <c r="M1949" i="4" s="1"/>
  <c r="N1949" i="4" s="1" a="1"/>
  <c r="N1949" i="4" s="1"/>
  <c r="M1928" i="4" a="1"/>
  <c r="M1928" i="4" s="1"/>
  <c r="N1928" i="4" s="1" a="1"/>
  <c r="N1928" i="4" s="1"/>
  <c r="P1928" i="4" s="1"/>
  <c r="M1950" i="4" a="1"/>
  <c r="M1950" i="4" s="1"/>
  <c r="N1950" i="4" s="1" a="1"/>
  <c r="N1950" i="4" s="1"/>
  <c r="M1909" i="4" a="1"/>
  <c r="M1909" i="4" s="1"/>
  <c r="N1909" i="4" s="1" a="1"/>
  <c r="N1909" i="4" s="1"/>
  <c r="P1909" i="4" s="1"/>
  <c r="M1934" i="4" a="1"/>
  <c r="M1934" i="4" s="1"/>
  <c r="N1934" i="4" s="1" a="1"/>
  <c r="N1934" i="4" s="1"/>
  <c r="P1934" i="4" s="1"/>
  <c r="M1911" i="4" a="1"/>
  <c r="M1911" i="4" s="1"/>
  <c r="N1911" i="4" s="1" a="1"/>
  <c r="N1911" i="4" s="1"/>
  <c r="M1936" i="4" a="1"/>
  <c r="M1936" i="4" s="1"/>
  <c r="N1936" i="4" s="1" a="1"/>
  <c r="N1936" i="4" s="1"/>
  <c r="M1916" i="4" a="1"/>
  <c r="M1916" i="4" s="1"/>
  <c r="N1916" i="4" s="1" a="1"/>
  <c r="N1916" i="4" s="1"/>
  <c r="M1939" i="4" a="1"/>
  <c r="M1939" i="4" s="1"/>
  <c r="N1939" i="4" s="1" a="1"/>
  <c r="N1939" i="4" s="1"/>
  <c r="M1917" i="4" a="1"/>
  <c r="M1917" i="4" s="1"/>
  <c r="N1917" i="4" s="1" a="1"/>
  <c r="N1917" i="4" s="1"/>
  <c r="M1942" i="4" a="1"/>
  <c r="M1942" i="4" s="1"/>
  <c r="N1942" i="4" s="1" a="1"/>
  <c r="N1942" i="4" s="1"/>
  <c r="M1920" i="4" a="1"/>
  <c r="M1920" i="4" s="1"/>
  <c r="N1920" i="4" s="1" a="1"/>
  <c r="N1920" i="4" s="1"/>
  <c r="M1943" i="4" a="1"/>
  <c r="M1943" i="4" s="1"/>
  <c r="N1943" i="4" s="1" a="1"/>
  <c r="N1943" i="4" s="1"/>
  <c r="M1945" i="4" a="1"/>
  <c r="M1945" i="4" s="1"/>
  <c r="N1945" i="4" s="1" a="1"/>
  <c r="N1945" i="4" s="1"/>
  <c r="P1945" i="4" s="1"/>
  <c r="M1924" i="4" a="1"/>
  <c r="M1924" i="4" s="1"/>
  <c r="N1924" i="4" s="1" a="1"/>
  <c r="N1924" i="4" s="1"/>
  <c r="O210" i="4" a="1"/>
  <c r="O210" i="4" s="1"/>
  <c r="M211" i="4" a="1"/>
  <c r="M211" i="4" s="1"/>
  <c r="N211" i="4" s="1" a="1"/>
  <c r="N211" i="4" s="1"/>
  <c r="M212" i="4" a="1"/>
  <c r="M212" i="4" s="1"/>
  <c r="N212" i="4" s="1" a="1"/>
  <c r="N212" i="4" s="1"/>
  <c r="P212" i="4" s="1"/>
  <c r="M1878" i="4" a="1"/>
  <c r="M1878" i="4" s="1"/>
  <c r="N1878" i="4" s="1" a="1"/>
  <c r="N1878" i="4" s="1"/>
  <c r="M1879" i="4" a="1"/>
  <c r="M1879" i="4" s="1"/>
  <c r="N1879" i="4" s="1" a="1"/>
  <c r="N1879" i="4" s="1"/>
  <c r="M1880" i="4" a="1"/>
  <c r="M1880" i="4" s="1"/>
  <c r="N1880" i="4" s="1" a="1"/>
  <c r="N1880" i="4" s="1"/>
  <c r="M1881" i="4" a="1"/>
  <c r="M1881" i="4" s="1"/>
  <c r="N1881" i="4" s="1" a="1"/>
  <c r="N1881" i="4" s="1"/>
  <c r="M1882" i="4" a="1"/>
  <c r="M1882" i="4" s="1"/>
  <c r="N1882" i="4" s="1" a="1"/>
  <c r="N1882" i="4" s="1"/>
  <c r="M1874" i="4" a="1"/>
  <c r="M1874" i="4" s="1"/>
  <c r="N1874" i="4" s="1" a="1"/>
  <c r="N1874" i="4" s="1"/>
  <c r="M1883" i="4" a="1"/>
  <c r="M1883" i="4" s="1"/>
  <c r="N1883" i="4" s="1" a="1"/>
  <c r="N1883" i="4" s="1"/>
  <c r="P1883" i="4" s="1"/>
  <c r="M1875" i="4" a="1"/>
  <c r="M1875" i="4" s="1"/>
  <c r="N1875" i="4" s="1" a="1"/>
  <c r="N1875" i="4" s="1"/>
  <c r="M210" i="4" a="1"/>
  <c r="M210" i="4" s="1"/>
  <c r="N210" i="4" s="1" a="1"/>
  <c r="N210" i="4" s="1"/>
  <c r="M1877" i="4" a="1"/>
  <c r="M1877" i="4" s="1"/>
  <c r="N1877" i="4" s="1" a="1"/>
  <c r="N1877" i="4" s="1"/>
  <c r="M1876" i="4" a="1"/>
  <c r="M1876" i="4" s="1"/>
  <c r="N1876" i="4" s="1" a="1"/>
  <c r="N1876" i="4" s="1"/>
  <c r="O198" i="4" a="1"/>
  <c r="O198" i="4" s="1"/>
  <c r="M198" i="4" a="1"/>
  <c r="M198" i="4" s="1"/>
  <c r="N198" i="4" s="1" a="1"/>
  <c r="N198" i="4" s="1"/>
  <c r="O186" i="4" a="1"/>
  <c r="O186" i="4" s="1"/>
  <c r="M186" i="4" a="1"/>
  <c r="M186" i="4" s="1"/>
  <c r="N186" i="4" s="1" a="1"/>
  <c r="N186" i="4" s="1"/>
  <c r="M1793" i="4" a="1"/>
  <c r="M1793" i="4" s="1"/>
  <c r="N1793" i="4" s="1" a="1"/>
  <c r="N1793" i="4" s="1"/>
  <c r="M1794" i="4" a="1"/>
  <c r="M1794" i="4" s="1"/>
  <c r="N1794" i="4" s="1" a="1"/>
  <c r="N1794" i="4" s="1"/>
  <c r="M1795" i="4" a="1"/>
  <c r="M1795" i="4" s="1"/>
  <c r="N1795" i="4" s="1" a="1"/>
  <c r="N1795" i="4" s="1"/>
  <c r="M1796" i="4" a="1"/>
  <c r="M1796" i="4" s="1"/>
  <c r="N1796" i="4" s="1" a="1"/>
  <c r="N1796" i="4" s="1"/>
  <c r="P1796" i="4" s="1"/>
  <c r="M187" i="4" a="1"/>
  <c r="M187" i="4" s="1"/>
  <c r="N187" i="4" s="1" a="1"/>
  <c r="N187" i="4" s="1"/>
  <c r="M1797" i="4" a="1"/>
  <c r="M1797" i="4" s="1"/>
  <c r="N1797" i="4" s="1" a="1"/>
  <c r="N1797" i="4" s="1"/>
  <c r="M1798" i="4" a="1"/>
  <c r="M1798" i="4" s="1"/>
  <c r="N1798" i="4" s="1" a="1"/>
  <c r="N1798" i="4" s="1"/>
  <c r="M1799" i="4" a="1"/>
  <c r="M1799" i="4" s="1"/>
  <c r="N1799" i="4" s="1" a="1"/>
  <c r="N1799" i="4" s="1"/>
  <c r="P1799" i="4" s="1"/>
  <c r="M1800" i="4" a="1"/>
  <c r="M1800" i="4" s="1"/>
  <c r="N1800" i="4" s="1" a="1"/>
  <c r="N1800" i="4" s="1"/>
  <c r="M1791" i="4" a="1"/>
  <c r="M1791" i="4" s="1"/>
  <c r="N1791" i="4" s="1" a="1"/>
  <c r="N1791" i="4" s="1"/>
  <c r="M1792" i="4" a="1"/>
  <c r="M1792" i="4" s="1"/>
  <c r="N1792" i="4" s="1" a="1"/>
  <c r="N1792" i="4" s="1"/>
  <c r="O174" i="4" a="1"/>
  <c r="O174" i="4" s="1"/>
  <c r="M175" i="4" a="1"/>
  <c r="M175" i="4" s="1"/>
  <c r="N175" i="4" s="1" a="1"/>
  <c r="N175" i="4" s="1"/>
  <c r="P175" i="4" s="1"/>
  <c r="M1734" i="4" a="1"/>
  <c r="M1734" i="4" s="1"/>
  <c r="N1734" i="4" s="1" a="1"/>
  <c r="N1734" i="4" s="1"/>
  <c r="M1743" i="4" a="1"/>
  <c r="M1743" i="4" s="1"/>
  <c r="N1743" i="4" s="1" a="1"/>
  <c r="N1743" i="4" s="1"/>
  <c r="M174" i="4" a="1"/>
  <c r="M174" i="4" s="1"/>
  <c r="N174" i="4" s="1" a="1"/>
  <c r="N174" i="4" s="1"/>
  <c r="M1728" i="4" a="1"/>
  <c r="M1728" i="4" s="1"/>
  <c r="N1728" i="4" s="1" a="1"/>
  <c r="N1728" i="4" s="1"/>
  <c r="M1735" i="4" a="1"/>
  <c r="M1735" i="4" s="1"/>
  <c r="N1735" i="4" s="1" a="1"/>
  <c r="N1735" i="4" s="1"/>
  <c r="M1753" i="4" a="1"/>
  <c r="M1753" i="4" s="1"/>
  <c r="N1753" i="4" s="1" a="1"/>
  <c r="N1753" i="4" s="1"/>
  <c r="P1753" i="4" s="1"/>
  <c r="M1736" i="4" a="1"/>
  <c r="M1736" i="4" s="1"/>
  <c r="N1736" i="4" s="1" a="1"/>
  <c r="N1736" i="4" s="1"/>
  <c r="M1744" i="4" a="1"/>
  <c r="M1744" i="4" s="1"/>
  <c r="N1744" i="4" s="1" a="1"/>
  <c r="N1744" i="4" s="1"/>
  <c r="M1729" i="4" a="1"/>
  <c r="M1729" i="4" s="1"/>
  <c r="N1729" i="4" s="1" a="1"/>
  <c r="N1729" i="4" s="1"/>
  <c r="P1729" i="4" s="1"/>
  <c r="M1737" i="4" a="1"/>
  <c r="M1737" i="4" s="1"/>
  <c r="N1737" i="4" s="1" a="1"/>
  <c r="N1737" i="4" s="1"/>
  <c r="M1754" i="4" a="1"/>
  <c r="M1754" i="4" s="1"/>
  <c r="N1754" i="4" s="1" a="1"/>
  <c r="N1754" i="4" s="1"/>
  <c r="M1738" i="4" a="1"/>
  <c r="M1738" i="4" s="1"/>
  <c r="N1738" i="4" s="1" a="1"/>
  <c r="N1738" i="4" s="1"/>
  <c r="M1745" i="4" a="1"/>
  <c r="M1745" i="4" s="1"/>
  <c r="N1745" i="4" s="1" a="1"/>
  <c r="N1745" i="4" s="1"/>
  <c r="M1730" i="4" a="1"/>
  <c r="M1730" i="4" s="1"/>
  <c r="N1730" i="4" s="1" a="1"/>
  <c r="N1730" i="4" s="1"/>
  <c r="M1739" i="4" a="1"/>
  <c r="M1739" i="4" s="1"/>
  <c r="N1739" i="4" s="1" a="1"/>
  <c r="N1739" i="4" s="1"/>
  <c r="M1746" i="4" a="1"/>
  <c r="M1746" i="4" s="1"/>
  <c r="N1746" i="4" s="1" a="1"/>
  <c r="N1746" i="4" s="1"/>
  <c r="M1740" i="4" a="1"/>
  <c r="M1740" i="4" s="1"/>
  <c r="N1740" i="4" s="1" a="1"/>
  <c r="N1740" i="4" s="1"/>
  <c r="M1747" i="4" a="1"/>
  <c r="M1747" i="4" s="1"/>
  <c r="N1747" i="4" s="1" a="1"/>
  <c r="N1747" i="4" s="1"/>
  <c r="M1731" i="4" a="1"/>
  <c r="M1731" i="4" s="1"/>
  <c r="N1731" i="4" s="1" a="1"/>
  <c r="N1731" i="4" s="1"/>
  <c r="M1748" i="4" a="1"/>
  <c r="M1748" i="4" s="1"/>
  <c r="N1748" i="4" s="1" a="1"/>
  <c r="N1748" i="4" s="1"/>
  <c r="P1748" i="4" s="1"/>
  <c r="M1741" i="4" a="1"/>
  <c r="M1741" i="4" s="1"/>
  <c r="N1741" i="4" s="1" a="1"/>
  <c r="N1741" i="4" s="1"/>
  <c r="P1741" i="4" s="1"/>
  <c r="M1749" i="4" a="1"/>
  <c r="M1749" i="4" s="1"/>
  <c r="N1749" i="4" s="1" a="1"/>
  <c r="N1749" i="4" s="1"/>
  <c r="M1732" i="4" a="1"/>
  <c r="M1732" i="4" s="1"/>
  <c r="N1732" i="4" s="1" a="1"/>
  <c r="N1732" i="4" s="1"/>
  <c r="M1750" i="4" a="1"/>
  <c r="M1750" i="4" s="1"/>
  <c r="N1750" i="4" s="1" a="1"/>
  <c r="N1750" i="4" s="1"/>
  <c r="M1742" i="4" a="1"/>
  <c r="M1742" i="4" s="1"/>
  <c r="N1742" i="4" s="1" a="1"/>
  <c r="N1742" i="4" s="1"/>
  <c r="P1742" i="4" s="1"/>
  <c r="M1751" i="4" a="1"/>
  <c r="M1751" i="4" s="1"/>
  <c r="N1751" i="4" s="1" a="1"/>
  <c r="N1751" i="4" s="1"/>
  <c r="P1751" i="4" s="1"/>
  <c r="M1733" i="4" a="1"/>
  <c r="M1733" i="4" s="1"/>
  <c r="N1733" i="4" s="1" a="1"/>
  <c r="N1733" i="4" s="1"/>
  <c r="M1752" i="4" a="1"/>
  <c r="M1752" i="4" s="1"/>
  <c r="N1752" i="4" s="1" a="1"/>
  <c r="N1752" i="4" s="1"/>
  <c r="O162" i="4" a="1"/>
  <c r="O162" i="4" s="1"/>
  <c r="M163" i="4" a="1"/>
  <c r="M163" i="4" s="1"/>
  <c r="N163" i="4" s="1" a="1"/>
  <c r="N163" i="4" s="1"/>
  <c r="M1684" i="4" a="1"/>
  <c r="M1684" i="4" s="1"/>
  <c r="N1684" i="4" s="1" a="1"/>
  <c r="N1684" i="4" s="1"/>
  <c r="M1685" i="4" a="1"/>
  <c r="M1685" i="4" s="1"/>
  <c r="N1685" i="4" s="1" a="1"/>
  <c r="N1685" i="4" s="1"/>
  <c r="M1686" i="4" a="1"/>
  <c r="M1686" i="4" s="1"/>
  <c r="N1686" i="4" s="1" a="1"/>
  <c r="N1686" i="4" s="1"/>
  <c r="M1687" i="4" a="1"/>
  <c r="M1687" i="4" s="1"/>
  <c r="N1687" i="4" s="1" a="1"/>
  <c r="N1687" i="4" s="1"/>
  <c r="M1688" i="4" a="1"/>
  <c r="M1688" i="4" s="1"/>
  <c r="N1688" i="4" s="1" a="1"/>
  <c r="N1688" i="4" s="1"/>
  <c r="M162" i="4" a="1"/>
  <c r="M162" i="4" s="1"/>
  <c r="N162" i="4" s="1" a="1"/>
  <c r="N162" i="4" s="1"/>
  <c r="L150" i="4" a="1"/>
  <c r="L150" i="4" s="1"/>
  <c r="O150" i="4" a="1"/>
  <c r="O150" i="4" s="1"/>
  <c r="L138" i="4" a="1"/>
  <c r="L138" i="4" s="1"/>
  <c r="O138" i="4" a="1"/>
  <c r="O138" i="4" s="1"/>
  <c r="L126" i="4" a="1"/>
  <c r="L126" i="4" s="1"/>
  <c r="O126" i="4" a="1"/>
  <c r="O126" i="4" s="1"/>
  <c r="O114" i="4" a="1"/>
  <c r="O114" i="4" s="1"/>
  <c r="M114" i="4" a="1"/>
  <c r="M114" i="4" s="1"/>
  <c r="N114" i="4" s="1" a="1"/>
  <c r="N114" i="4" s="1"/>
  <c r="M115" i="4" a="1"/>
  <c r="M115" i="4" s="1"/>
  <c r="N115" i="4" s="1" a="1"/>
  <c r="N115" i="4" s="1"/>
  <c r="M1516" i="4" a="1"/>
  <c r="M1516" i="4" s="1"/>
  <c r="N1516" i="4" s="1" a="1"/>
  <c r="N1516" i="4" s="1"/>
  <c r="M1517" i="4" a="1"/>
  <c r="M1517" i="4" s="1"/>
  <c r="N1517" i="4" s="1" a="1"/>
  <c r="N1517" i="4" s="1"/>
  <c r="M1518" i="4" a="1"/>
  <c r="M1518" i="4" s="1"/>
  <c r="N1518" i="4" s="1" a="1"/>
  <c r="N1518" i="4" s="1"/>
  <c r="M1519" i="4" a="1"/>
  <c r="M1519" i="4" s="1"/>
  <c r="N1519" i="4" s="1" a="1"/>
  <c r="N1519" i="4" s="1"/>
  <c r="O102" i="4" a="1"/>
  <c r="O102" i="4" s="1"/>
  <c r="M102" i="4" a="1"/>
  <c r="M102" i="4" s="1"/>
  <c r="N102" i="4" s="1" a="1"/>
  <c r="N102" i="4" s="1"/>
  <c r="M103" i="4" a="1"/>
  <c r="M103" i="4" s="1"/>
  <c r="N103" i="4" s="1" a="1"/>
  <c r="N103" i="4" s="1"/>
  <c r="M105" i="4" a="1"/>
  <c r="M105" i="4" s="1"/>
  <c r="N105" i="4" s="1" a="1"/>
  <c r="N105" i="4" s="1"/>
  <c r="M106" i="4" a="1"/>
  <c r="M106" i="4" s="1"/>
  <c r="N106" i="4" s="1" a="1"/>
  <c r="N106" i="4" s="1"/>
  <c r="P106" i="4" s="1"/>
  <c r="M1472" i="4" a="1"/>
  <c r="M1472" i="4" s="1"/>
  <c r="N1472" i="4" s="1" a="1"/>
  <c r="N1472" i="4" s="1"/>
  <c r="P1472" i="4" s="1"/>
  <c r="M1480" i="4" a="1"/>
  <c r="M1480" i="4" s="1"/>
  <c r="N1480" i="4" s="1" a="1"/>
  <c r="N1480" i="4" s="1"/>
  <c r="M104" i="4" a="1"/>
  <c r="M104" i="4" s="1"/>
  <c r="N104" i="4" s="1" a="1"/>
  <c r="N104" i="4" s="1"/>
  <c r="M1473" i="4" a="1"/>
  <c r="M1473" i="4" s="1"/>
  <c r="N1473" i="4" s="1" a="1"/>
  <c r="N1473" i="4" s="1"/>
  <c r="P1473" i="4" s="1"/>
  <c r="M1490" i="4" a="1"/>
  <c r="M1490" i="4" s="1"/>
  <c r="N1490" i="4" s="1" a="1"/>
  <c r="N1490" i="4" s="1"/>
  <c r="M1474" i="4" a="1"/>
  <c r="M1474" i="4" s="1"/>
  <c r="N1474" i="4" s="1" a="1"/>
  <c r="N1474" i="4" s="1"/>
  <c r="M1481" i="4" a="1"/>
  <c r="M1481" i="4" s="1"/>
  <c r="N1481" i="4" s="1" a="1"/>
  <c r="N1481" i="4" s="1"/>
  <c r="M1475" i="4" a="1"/>
  <c r="M1475" i="4" s="1"/>
  <c r="N1475" i="4" s="1" a="1"/>
  <c r="N1475" i="4" s="1"/>
  <c r="M1482" i="4" a="1"/>
  <c r="M1482" i="4" s="1"/>
  <c r="N1482" i="4" s="1" a="1"/>
  <c r="N1482" i="4" s="1"/>
  <c r="M1491" i="4" a="1"/>
  <c r="M1491" i="4" s="1"/>
  <c r="N1491" i="4" s="1" a="1"/>
  <c r="N1491" i="4" s="1"/>
  <c r="M1476" i="4" a="1"/>
  <c r="M1476" i="4" s="1"/>
  <c r="N1476" i="4" s="1" a="1"/>
  <c r="N1476" i="4" s="1"/>
  <c r="M1483" i="4" a="1"/>
  <c r="M1483" i="4" s="1"/>
  <c r="N1483" i="4" s="1" a="1"/>
  <c r="N1483" i="4" s="1"/>
  <c r="M1484" i="4" a="1"/>
  <c r="M1484" i="4" s="1"/>
  <c r="N1484" i="4" s="1" a="1"/>
  <c r="N1484" i="4" s="1"/>
  <c r="P1484" i="4" s="1"/>
  <c r="M1492" i="4" a="1"/>
  <c r="M1492" i="4" s="1"/>
  <c r="N1492" i="4" s="1" a="1"/>
  <c r="N1492" i="4" s="1"/>
  <c r="M1477" i="4" a="1"/>
  <c r="M1477" i="4" s="1"/>
  <c r="N1477" i="4" s="1" a="1"/>
  <c r="N1477" i="4" s="1"/>
  <c r="M1485" i="4" a="1"/>
  <c r="M1485" i="4" s="1"/>
  <c r="N1485" i="4" s="1" a="1"/>
  <c r="N1485" i="4" s="1"/>
  <c r="P1485" i="4" s="1"/>
  <c r="M1486" i="4" a="1"/>
  <c r="M1486" i="4" s="1"/>
  <c r="N1486" i="4" s="1" a="1"/>
  <c r="N1486" i="4" s="1"/>
  <c r="M1493" i="4" a="1"/>
  <c r="M1493" i="4" s="1"/>
  <c r="N1493" i="4" s="1" a="1"/>
  <c r="N1493" i="4" s="1"/>
  <c r="M1478" i="4" a="1"/>
  <c r="M1478" i="4" s="1"/>
  <c r="N1478" i="4" s="1" a="1"/>
  <c r="N1478" i="4" s="1"/>
  <c r="M1487" i="4" a="1"/>
  <c r="M1487" i="4" s="1"/>
  <c r="N1487" i="4" s="1" a="1"/>
  <c r="N1487" i="4" s="1"/>
  <c r="M1469" i="4" a="1"/>
  <c r="M1469" i="4" s="1"/>
  <c r="N1469" i="4" s="1" a="1"/>
  <c r="N1469" i="4" s="1"/>
  <c r="M1488" i="4" a="1"/>
  <c r="M1488" i="4" s="1"/>
  <c r="N1488" i="4" s="1" a="1"/>
  <c r="N1488" i="4" s="1"/>
  <c r="M1470" i="4" a="1"/>
  <c r="M1470" i="4" s="1"/>
  <c r="N1470" i="4" s="1" a="1"/>
  <c r="N1470" i="4" s="1"/>
  <c r="M1479" i="4" a="1"/>
  <c r="M1479" i="4" s="1"/>
  <c r="N1479" i="4" s="1" a="1"/>
  <c r="N1479" i="4" s="1"/>
  <c r="M1471" i="4" a="1"/>
  <c r="M1471" i="4" s="1"/>
  <c r="N1471" i="4" s="1" a="1"/>
  <c r="N1471" i="4" s="1"/>
  <c r="P1471" i="4" s="1"/>
  <c r="M1489" i="4" a="1"/>
  <c r="M1489" i="4" s="1"/>
  <c r="N1489" i="4" s="1" a="1"/>
  <c r="N1489" i="4" s="1"/>
  <c r="O90" i="4" a="1"/>
  <c r="O90" i="4" s="1"/>
  <c r="M90" i="4" a="1"/>
  <c r="M90" i="4" s="1"/>
  <c r="N90" i="4" s="1" a="1"/>
  <c r="N90" i="4" s="1"/>
  <c r="M91" i="4" a="1"/>
  <c r="M91" i="4" s="1"/>
  <c r="N91" i="4" s="1" a="1"/>
  <c r="N91" i="4" s="1"/>
  <c r="M92" i="4" a="1"/>
  <c r="M92" i="4" s="1"/>
  <c r="N92" i="4" s="1" a="1"/>
  <c r="N92" i="4" s="1"/>
  <c r="M1430" i="4" a="1"/>
  <c r="M1430" i="4" s="1"/>
  <c r="N1430" i="4" s="1" a="1"/>
  <c r="N1430" i="4" s="1"/>
  <c r="M1431" i="4" a="1"/>
  <c r="M1431" i="4" s="1"/>
  <c r="N1431" i="4" s="1" a="1"/>
  <c r="N1431" i="4" s="1"/>
  <c r="M1432" i="4" a="1"/>
  <c r="M1432" i="4" s="1"/>
  <c r="N1432" i="4" s="1" a="1"/>
  <c r="N1432" i="4" s="1"/>
  <c r="M1425" i="4" a="1"/>
  <c r="M1425" i="4" s="1"/>
  <c r="N1425" i="4" s="1" a="1"/>
  <c r="N1425" i="4" s="1"/>
  <c r="M1426" i="4" a="1"/>
  <c r="M1426" i="4" s="1"/>
  <c r="N1426" i="4" s="1" a="1"/>
  <c r="N1426" i="4" s="1"/>
  <c r="M1433" i="4" a="1"/>
  <c r="M1433" i="4" s="1"/>
  <c r="N1433" i="4" s="1" a="1"/>
  <c r="N1433" i="4" s="1"/>
  <c r="M1427" i="4" a="1"/>
  <c r="M1427" i="4" s="1"/>
  <c r="N1427" i="4" s="1" a="1"/>
  <c r="N1427" i="4" s="1"/>
  <c r="P1427" i="4" s="1"/>
  <c r="M1434" i="4" a="1"/>
  <c r="M1434" i="4" s="1"/>
  <c r="N1434" i="4" s="1" a="1"/>
  <c r="N1434" i="4" s="1"/>
  <c r="M1428" i="4" a="1"/>
  <c r="M1428" i="4" s="1"/>
  <c r="N1428" i="4" s="1" a="1"/>
  <c r="N1428" i="4" s="1"/>
  <c r="M1435" i="4" a="1"/>
  <c r="M1435" i="4" s="1"/>
  <c r="N1435" i="4" s="1" a="1"/>
  <c r="N1435" i="4" s="1"/>
  <c r="M1436" i="4" a="1"/>
  <c r="M1436" i="4" s="1"/>
  <c r="N1436" i="4" s="1" a="1"/>
  <c r="N1436" i="4" s="1"/>
  <c r="M1429" i="4" a="1"/>
  <c r="M1429" i="4" s="1"/>
  <c r="N1429" i="4" s="1" a="1"/>
  <c r="N1429" i="4" s="1"/>
  <c r="M1437" i="4" a="1"/>
  <c r="M1437" i="4" s="1"/>
  <c r="N1437" i="4" s="1" a="1"/>
  <c r="N1437" i="4" s="1"/>
  <c r="M1438" i="4" a="1"/>
  <c r="M1438" i="4" s="1"/>
  <c r="N1438" i="4" s="1" a="1"/>
  <c r="N1438" i="4" s="1"/>
  <c r="O78" i="4" a="1"/>
  <c r="O78" i="4" s="1"/>
  <c r="M78" i="4" a="1"/>
  <c r="M78" i="4" s="1"/>
  <c r="N78" i="4" s="1" a="1"/>
  <c r="N78" i="4" s="1"/>
  <c r="M1398" i="4" a="1"/>
  <c r="M1398" i="4" s="1"/>
  <c r="N1398" i="4" s="1" a="1"/>
  <c r="N1398" i="4" s="1"/>
  <c r="M1399" i="4" a="1"/>
  <c r="M1399" i="4" s="1"/>
  <c r="N1399" i="4" s="1" a="1"/>
  <c r="N1399" i="4" s="1"/>
  <c r="M1400" i="4" a="1"/>
  <c r="M1400" i="4" s="1"/>
  <c r="N1400" i="4" s="1" a="1"/>
  <c r="N1400" i="4" s="1"/>
  <c r="O66" i="4" a="1"/>
  <c r="O66" i="4" s="1"/>
  <c r="M66" i="4" a="1"/>
  <c r="M66" i="4" s="1"/>
  <c r="N66" i="4" s="1" a="1"/>
  <c r="N66" i="4" s="1"/>
  <c r="M1372" i="4" a="1"/>
  <c r="M1372" i="4" s="1"/>
  <c r="N1372" i="4" s="1" a="1"/>
  <c r="N1372" i="4" s="1"/>
  <c r="M1373" i="4" a="1"/>
  <c r="M1373" i="4" s="1"/>
  <c r="N1373" i="4" s="1" a="1"/>
  <c r="N1373" i="4" s="1"/>
  <c r="M1374" i="4" a="1"/>
  <c r="M1374" i="4" s="1"/>
  <c r="N1374" i="4" s="1" a="1"/>
  <c r="N1374" i="4" s="1"/>
  <c r="L54" i="4" a="1"/>
  <c r="L54" i="4" s="1"/>
  <c r="O54" i="4" a="1"/>
  <c r="O54" i="4" s="1"/>
  <c r="L42" i="4" a="1"/>
  <c r="L42" i="4" s="1"/>
  <c r="O42" i="4" a="1"/>
  <c r="O42" i="4" s="1"/>
  <c r="L30" i="4" a="1"/>
  <c r="L30" i="4" s="1"/>
  <c r="O30" i="4" a="1"/>
  <c r="O30" i="4" s="1"/>
  <c r="O18" i="4" a="1"/>
  <c r="O18" i="4" s="1"/>
  <c r="M18" i="4" a="1"/>
  <c r="M18" i="4" s="1"/>
  <c r="N18" i="4" s="1" a="1"/>
  <c r="N18" i="4" s="1"/>
  <c r="M19" i="4" a="1"/>
  <c r="M19" i="4" s="1"/>
  <c r="N19" i="4" s="1" a="1"/>
  <c r="N19" i="4" s="1"/>
  <c r="P19" i="4" s="1"/>
  <c r="M1140" i="4" a="1"/>
  <c r="M1140" i="4" s="1"/>
  <c r="N1140" i="4" s="1" a="1"/>
  <c r="N1140" i="4" s="1"/>
  <c r="M1141" i="4" a="1"/>
  <c r="M1141" i="4" s="1"/>
  <c r="N1141" i="4" s="1" a="1"/>
  <c r="N1141" i="4" s="1"/>
  <c r="M1136" i="4" a="1"/>
  <c r="M1136" i="4" s="1"/>
  <c r="N1136" i="4" s="1" a="1"/>
  <c r="N1136" i="4" s="1"/>
  <c r="P1136" i="4" s="1"/>
  <c r="M1137" i="4" a="1"/>
  <c r="M1137" i="4" s="1"/>
  <c r="N1137" i="4" s="1" a="1"/>
  <c r="N1137" i="4" s="1"/>
  <c r="P1137" i="4" s="1"/>
  <c r="M1138" i="4" a="1"/>
  <c r="M1138" i="4" s="1"/>
  <c r="N1138" i="4" s="1" a="1"/>
  <c r="N1138" i="4" s="1"/>
  <c r="M1139" i="4" a="1"/>
  <c r="M1139" i="4" s="1"/>
  <c r="N1139" i="4" s="1" a="1"/>
  <c r="N1139" i="4" s="1"/>
  <c r="P1139" i="4" s="1"/>
  <c r="L6" i="4" a="1"/>
  <c r="L6" i="4" s="1"/>
  <c r="O6" i="4" a="1"/>
  <c r="O6" i="4" s="1"/>
  <c r="L2201" i="4" a="1"/>
  <c r="L2201" i="4" s="1"/>
  <c r="O2201" i="4" a="1"/>
  <c r="O2201" i="4" s="1"/>
  <c r="P2201" i="4" s="1"/>
  <c r="L2189" i="4" a="1"/>
  <c r="L2189" i="4" s="1"/>
  <c r="O2189" i="4" a="1"/>
  <c r="O2189" i="4" s="1"/>
  <c r="L2177" i="4" a="1"/>
  <c r="L2177" i="4" s="1"/>
  <c r="O2177" i="4" a="1"/>
  <c r="O2177" i="4" s="1"/>
  <c r="L2165" i="4" a="1"/>
  <c r="L2165" i="4" s="1"/>
  <c r="O2165" i="4" a="1"/>
  <c r="O2165" i="4" s="1"/>
  <c r="L2153" i="4" a="1"/>
  <c r="L2153" i="4" s="1"/>
  <c r="O2153" i="4" a="1"/>
  <c r="O2153" i="4" s="1"/>
  <c r="L2141" i="4" a="1"/>
  <c r="L2141" i="4" s="1"/>
  <c r="O2141" i="4" a="1"/>
  <c r="O2141" i="4" s="1"/>
  <c r="L2129" i="4" a="1"/>
  <c r="L2129" i="4" s="1"/>
  <c r="O2129" i="4" a="1"/>
  <c r="O2129" i="4" s="1"/>
  <c r="P2129" i="4" s="1"/>
  <c r="L2117" i="4" a="1"/>
  <c r="L2117" i="4" s="1"/>
  <c r="O2117" i="4" a="1"/>
  <c r="O2117" i="4" s="1"/>
  <c r="L2105" i="4" a="1"/>
  <c r="L2105" i="4" s="1"/>
  <c r="O2105" i="4" a="1"/>
  <c r="O2105" i="4" s="1"/>
  <c r="L2093" i="4" a="1"/>
  <c r="L2093" i="4" s="1"/>
  <c r="O2093" i="4" a="1"/>
  <c r="O2093" i="4" s="1"/>
  <c r="P2093" i="4" s="1"/>
  <c r="L2081" i="4" a="1"/>
  <c r="L2081" i="4" s="1"/>
  <c r="O2081" i="4" a="1"/>
  <c r="O2081" i="4" s="1"/>
  <c r="L2069" i="4" a="1"/>
  <c r="L2069" i="4" s="1"/>
  <c r="O2069" i="4" a="1"/>
  <c r="O2069" i="4" s="1"/>
  <c r="L2057" i="4" a="1"/>
  <c r="L2057" i="4" s="1"/>
  <c r="O2057" i="4" a="1"/>
  <c r="O2057" i="4" s="1"/>
  <c r="L2045" i="4" a="1"/>
  <c r="L2045" i="4" s="1"/>
  <c r="O2045" i="4" a="1"/>
  <c r="O2045" i="4" s="1"/>
  <c r="L2033" i="4" a="1"/>
  <c r="L2033" i="4" s="1"/>
  <c r="O2033" i="4" a="1"/>
  <c r="O2033" i="4" s="1"/>
  <c r="L2021" i="4" a="1"/>
  <c r="L2021" i="4" s="1"/>
  <c r="O2021" i="4" a="1"/>
  <c r="O2021" i="4" s="1"/>
  <c r="L2009" i="4" a="1"/>
  <c r="L2009" i="4" s="1"/>
  <c r="P2009" i="4"/>
  <c r="O2009" i="4" a="1"/>
  <c r="O2009" i="4" s="1"/>
  <c r="L1997" i="4" a="1"/>
  <c r="L1997" i="4" s="1"/>
  <c r="O1997" i="4" a="1"/>
  <c r="O1997" i="4" s="1"/>
  <c r="L1985" i="4" a="1"/>
  <c r="L1985" i="4" s="1"/>
  <c r="O1985" i="4" a="1"/>
  <c r="O1985" i="4" s="1"/>
  <c r="L1973" i="4" a="1"/>
  <c r="L1973" i="4" s="1"/>
  <c r="O1973" i="4" a="1"/>
  <c r="O1973" i="4" s="1"/>
  <c r="L1961" i="4" a="1"/>
  <c r="L1961" i="4" s="1"/>
  <c r="O1961" i="4" a="1"/>
  <c r="O1961" i="4" s="1"/>
  <c r="L1949" i="4" a="1"/>
  <c r="L1949" i="4" s="1"/>
  <c r="O1949" i="4" a="1"/>
  <c r="O1949" i="4" s="1"/>
  <c r="L1937" i="4" a="1"/>
  <c r="L1937" i="4" s="1"/>
  <c r="O1937" i="4" a="1"/>
  <c r="O1937" i="4" s="1"/>
  <c r="L1925" i="4" a="1"/>
  <c r="L1925" i="4" s="1"/>
  <c r="O1925" i="4" a="1"/>
  <c r="O1925" i="4" s="1"/>
  <c r="L1913" i="4" a="1"/>
  <c r="L1913" i="4" s="1"/>
  <c r="O1913" i="4" a="1"/>
  <c r="O1913" i="4" s="1"/>
  <c r="L1901" i="4" a="1"/>
  <c r="L1901" i="4" s="1"/>
  <c r="O1901" i="4" a="1"/>
  <c r="O1901" i="4" s="1"/>
  <c r="L1889" i="4" a="1"/>
  <c r="L1889" i="4" s="1"/>
  <c r="O1889" i="4" a="1"/>
  <c r="O1889" i="4" s="1"/>
  <c r="P1889" i="4" s="1"/>
  <c r="L1877" i="4" a="1"/>
  <c r="L1877" i="4" s="1"/>
  <c r="O1877" i="4" a="1"/>
  <c r="O1877" i="4" s="1"/>
  <c r="L1865" i="4" a="1"/>
  <c r="L1865" i="4" s="1"/>
  <c r="O1865" i="4" a="1"/>
  <c r="O1865" i="4" s="1"/>
  <c r="L1853" i="4" a="1"/>
  <c r="L1853" i="4" s="1"/>
  <c r="O1853" i="4" a="1"/>
  <c r="O1853" i="4" s="1"/>
  <c r="P1853" i="4" s="1"/>
  <c r="L1841" i="4" a="1"/>
  <c r="L1841" i="4" s="1"/>
  <c r="O1841" i="4" a="1"/>
  <c r="O1841" i="4" s="1"/>
  <c r="L1829" i="4" a="1"/>
  <c r="L1829" i="4" s="1"/>
  <c r="O1829" i="4" a="1"/>
  <c r="O1829" i="4" s="1"/>
  <c r="L1817" i="4" a="1"/>
  <c r="L1817" i="4" s="1"/>
  <c r="O1817" i="4" a="1"/>
  <c r="O1817" i="4" s="1"/>
  <c r="L1805" i="4" a="1"/>
  <c r="L1805" i="4" s="1"/>
  <c r="O1805" i="4" a="1"/>
  <c r="O1805" i="4" s="1"/>
  <c r="P1805" i="4" s="1"/>
  <c r="L1793" i="4" a="1"/>
  <c r="L1793" i="4" s="1"/>
  <c r="O1793" i="4" a="1"/>
  <c r="O1793" i="4" s="1"/>
  <c r="L1781" i="4" a="1"/>
  <c r="L1781" i="4" s="1"/>
  <c r="O1781" i="4" a="1"/>
  <c r="O1781" i="4" s="1"/>
  <c r="L1769" i="4" a="1"/>
  <c r="L1769" i="4" s="1"/>
  <c r="O1769" i="4" a="1"/>
  <c r="O1769" i="4" s="1"/>
  <c r="L1757" i="4" a="1"/>
  <c r="L1757" i="4" s="1"/>
  <c r="O1757" i="4" a="1"/>
  <c r="O1757" i="4" s="1"/>
  <c r="P1757" i="4" s="1"/>
  <c r="L1745" i="4" a="1"/>
  <c r="L1745" i="4" s="1"/>
  <c r="O1745" i="4" a="1"/>
  <c r="O1745" i="4" s="1"/>
  <c r="L1733" i="4" a="1"/>
  <c r="L1733" i="4" s="1"/>
  <c r="O1733" i="4" a="1"/>
  <c r="O1733" i="4" s="1"/>
  <c r="L1721" i="4" a="1"/>
  <c r="L1721" i="4" s="1"/>
  <c r="O1721" i="4" a="1"/>
  <c r="O1721" i="4" s="1"/>
  <c r="L1709" i="4" a="1"/>
  <c r="L1709" i="4" s="1"/>
  <c r="O1709" i="4" a="1"/>
  <c r="O1709" i="4" s="1"/>
  <c r="L1697" i="4" a="1"/>
  <c r="L1697" i="4" s="1"/>
  <c r="O1697" i="4" a="1"/>
  <c r="O1697" i="4" s="1"/>
  <c r="P1697" i="4" s="1"/>
  <c r="L1685" i="4" a="1"/>
  <c r="L1685" i="4" s="1"/>
  <c r="O1685" i="4" a="1"/>
  <c r="O1685" i="4" s="1"/>
  <c r="L1673" i="4" a="1"/>
  <c r="L1673" i="4" s="1"/>
  <c r="O1673" i="4" a="1"/>
  <c r="O1673" i="4" s="1"/>
  <c r="L1661" i="4" a="1"/>
  <c r="L1661" i="4" s="1"/>
  <c r="O1661" i="4" a="1"/>
  <c r="O1661" i="4" s="1"/>
  <c r="L1649" i="4" a="1"/>
  <c r="L1649" i="4" s="1"/>
  <c r="O1649" i="4" a="1"/>
  <c r="O1649" i="4" s="1"/>
  <c r="L1637" i="4" a="1"/>
  <c r="L1637" i="4" s="1"/>
  <c r="O1637" i="4" a="1"/>
  <c r="O1637" i="4" s="1"/>
  <c r="L1625" i="4" a="1"/>
  <c r="L1625" i="4" s="1"/>
  <c r="O1625" i="4" a="1"/>
  <c r="O1625" i="4" s="1"/>
  <c r="P1625" i="4" s="1"/>
  <c r="L1613" i="4" a="1"/>
  <c r="L1613" i="4" s="1"/>
  <c r="O1613" i="4" a="1"/>
  <c r="O1613" i="4" s="1"/>
  <c r="L1601" i="4" a="1"/>
  <c r="L1601" i="4" s="1"/>
  <c r="O1601" i="4" a="1"/>
  <c r="O1601" i="4" s="1"/>
  <c r="L1589" i="4" a="1"/>
  <c r="L1589" i="4" s="1"/>
  <c r="O1589" i="4" a="1"/>
  <c r="O1589" i="4" s="1"/>
  <c r="L1577" i="4" a="1"/>
  <c r="L1577" i="4" s="1"/>
  <c r="O1577" i="4" a="1"/>
  <c r="O1577" i="4" s="1"/>
  <c r="P1577" i="4" s="1"/>
  <c r="L1565" i="4" a="1"/>
  <c r="L1565" i="4" s="1"/>
  <c r="O1565" i="4" a="1"/>
  <c r="O1565" i="4" s="1"/>
  <c r="P1565" i="4" s="1"/>
  <c r="L1553" i="4" a="1"/>
  <c r="L1553" i="4" s="1"/>
  <c r="O1553" i="4" a="1"/>
  <c r="O1553" i="4" s="1"/>
  <c r="L1541" i="4" a="1"/>
  <c r="L1541" i="4" s="1"/>
  <c r="O1541" i="4" a="1"/>
  <c r="O1541" i="4" s="1"/>
  <c r="L1529" i="4" a="1"/>
  <c r="L1529" i="4" s="1"/>
  <c r="O1529" i="4" a="1"/>
  <c r="O1529" i="4" s="1"/>
  <c r="L1517" i="4" a="1"/>
  <c r="L1517" i="4" s="1"/>
  <c r="O1517" i="4" a="1"/>
  <c r="O1517" i="4" s="1"/>
  <c r="L1505" i="4" a="1"/>
  <c r="L1505" i="4" s="1"/>
  <c r="O1505" i="4" a="1"/>
  <c r="O1505" i="4" s="1"/>
  <c r="P1505" i="4" s="1"/>
  <c r="L1493" i="4" a="1"/>
  <c r="L1493" i="4" s="1"/>
  <c r="O1493" i="4" a="1"/>
  <c r="O1493" i="4" s="1"/>
  <c r="L1481" i="4" a="1"/>
  <c r="L1481" i="4" s="1"/>
  <c r="O1481" i="4" a="1"/>
  <c r="O1481" i="4" s="1"/>
  <c r="L1469" i="4" a="1"/>
  <c r="L1469" i="4" s="1"/>
  <c r="O1469" i="4" a="1"/>
  <c r="O1469" i="4" s="1"/>
  <c r="L1457" i="4" a="1"/>
  <c r="L1457" i="4" s="1"/>
  <c r="O1457" i="4" a="1"/>
  <c r="O1457" i="4" s="1"/>
  <c r="L1445" i="4" a="1"/>
  <c r="L1445" i="4" s="1"/>
  <c r="O1445" i="4" a="1"/>
  <c r="O1445" i="4" s="1"/>
  <c r="P1445" i="4" s="1"/>
  <c r="L1433" i="4" a="1"/>
  <c r="L1433" i="4" s="1"/>
  <c r="O1433" i="4" a="1"/>
  <c r="O1433" i="4" s="1"/>
  <c r="L1421" i="4" a="1"/>
  <c r="L1421" i="4" s="1"/>
  <c r="O1421" i="4" a="1"/>
  <c r="O1421" i="4" s="1"/>
  <c r="L1409" i="4" a="1"/>
  <c r="L1409" i="4" s="1"/>
  <c r="O1409" i="4" a="1"/>
  <c r="O1409" i="4" s="1"/>
  <c r="L1397" i="4" a="1"/>
  <c r="L1397" i="4" s="1"/>
  <c r="O1397" i="4" a="1"/>
  <c r="O1397" i="4" s="1"/>
  <c r="L1385" i="4" a="1"/>
  <c r="L1385" i="4" s="1"/>
  <c r="O1385" i="4" a="1"/>
  <c r="O1385" i="4" s="1"/>
  <c r="P1385" i="4" s="1"/>
  <c r="L1373" i="4" a="1"/>
  <c r="L1373" i="4" s="1"/>
  <c r="O1373" i="4" a="1"/>
  <c r="O1373" i="4" s="1"/>
  <c r="L1361" i="4" a="1"/>
  <c r="L1361" i="4" s="1"/>
  <c r="O1361" i="4" a="1"/>
  <c r="O1361" i="4" s="1"/>
  <c r="L1349" i="4" a="1"/>
  <c r="L1349" i="4" s="1"/>
  <c r="O1349" i="4" a="1"/>
  <c r="O1349" i="4" s="1"/>
  <c r="L1337" i="4" a="1"/>
  <c r="L1337" i="4" s="1"/>
  <c r="O1337" i="4" a="1"/>
  <c r="O1337" i="4" s="1"/>
  <c r="L1325" i="4" a="1"/>
  <c r="L1325" i="4" s="1"/>
  <c r="O1325" i="4" a="1"/>
  <c r="O1325" i="4" s="1"/>
  <c r="P1325" i="4" s="1"/>
  <c r="L1313" i="4" a="1"/>
  <c r="L1313" i="4" s="1"/>
  <c r="O1313" i="4" a="1"/>
  <c r="O1313" i="4" s="1"/>
  <c r="L1301" i="4" a="1"/>
  <c r="L1301" i="4" s="1"/>
  <c r="O1301" i="4" a="1"/>
  <c r="O1301" i="4" s="1"/>
  <c r="L1289" i="4" a="1"/>
  <c r="L1289" i="4" s="1"/>
  <c r="O1289" i="4" a="1"/>
  <c r="O1289" i="4" s="1"/>
  <c r="L1277" i="4" a="1"/>
  <c r="L1277" i="4" s="1"/>
  <c r="O1277" i="4" a="1"/>
  <c r="O1277" i="4" s="1"/>
  <c r="L1265" i="4" a="1"/>
  <c r="L1265" i="4" s="1"/>
  <c r="O1265" i="4" a="1"/>
  <c r="O1265" i="4" s="1"/>
  <c r="P1265" i="4" s="1"/>
  <c r="L1253" i="4" a="1"/>
  <c r="L1253" i="4" s="1"/>
  <c r="O1253" i="4" a="1"/>
  <c r="O1253" i="4" s="1"/>
  <c r="P1253" i="4" s="1"/>
  <c r="L1241" i="4" a="1"/>
  <c r="L1241" i="4" s="1"/>
  <c r="O1241" i="4" a="1"/>
  <c r="O1241" i="4" s="1"/>
  <c r="P1241" i="4" s="1"/>
  <c r="L1229" i="4" a="1"/>
  <c r="L1229" i="4" s="1"/>
  <c r="O1229" i="4" a="1"/>
  <c r="O1229" i="4" s="1"/>
  <c r="L1217" i="4" a="1"/>
  <c r="L1217" i="4" s="1"/>
  <c r="O1217" i="4" a="1"/>
  <c r="O1217" i="4" s="1"/>
  <c r="L1205" i="4" a="1"/>
  <c r="L1205" i="4" s="1"/>
  <c r="O1205" i="4" a="1"/>
  <c r="O1205" i="4" s="1"/>
  <c r="L1193" i="4" a="1"/>
  <c r="L1193" i="4" s="1"/>
  <c r="O1193" i="4" a="1"/>
  <c r="O1193" i="4" s="1"/>
  <c r="P1193" i="4" s="1"/>
  <c r="L1181" i="4" a="1"/>
  <c r="L1181" i="4" s="1"/>
  <c r="O1181" i="4" a="1"/>
  <c r="O1181" i="4" s="1"/>
  <c r="L1169" i="4" a="1"/>
  <c r="L1169" i="4" s="1"/>
  <c r="O1169" i="4" a="1"/>
  <c r="O1169" i="4" s="1"/>
  <c r="L1157" i="4" a="1"/>
  <c r="L1157" i="4" s="1"/>
  <c r="O1157" i="4" a="1"/>
  <c r="O1157" i="4" s="1"/>
  <c r="P1157" i="4" s="1"/>
  <c r="L1145" i="4" a="1"/>
  <c r="L1145" i="4" s="1"/>
  <c r="P1145" i="4"/>
  <c r="O1145" i="4" a="1"/>
  <c r="O1145" i="4" s="1"/>
  <c r="L1133" i="4" a="1"/>
  <c r="L1133" i="4" s="1"/>
  <c r="O1133" i="4" a="1"/>
  <c r="O1133" i="4" s="1"/>
  <c r="L1121" i="4" a="1"/>
  <c r="L1121" i="4" s="1"/>
  <c r="O1121" i="4" a="1"/>
  <c r="O1121" i="4" s="1"/>
  <c r="L1109" i="4" a="1"/>
  <c r="L1109" i="4" s="1"/>
  <c r="O1109" i="4" a="1"/>
  <c r="O1109" i="4" s="1"/>
  <c r="L1097" i="4" a="1"/>
  <c r="L1097" i="4" s="1"/>
  <c r="O1097" i="4" a="1"/>
  <c r="O1097" i="4" s="1"/>
  <c r="O1085" i="4" a="1"/>
  <c r="O1085" i="4" s="1"/>
  <c r="M1085" i="4" a="1"/>
  <c r="M1085" i="4" s="1"/>
  <c r="N1085" i="4" s="1" a="1"/>
  <c r="N1085" i="4" s="1"/>
  <c r="M1086" i="4" a="1"/>
  <c r="M1086" i="4" s="1"/>
  <c r="N1086" i="4" s="1" a="1"/>
  <c r="N1086" i="4" s="1"/>
  <c r="P1086" i="4" s="1"/>
  <c r="M4980" i="4" a="1"/>
  <c r="M4980" i="4" s="1"/>
  <c r="N4980" i="4" s="1" a="1"/>
  <c r="N4980" i="4" s="1"/>
  <c r="P4980" i="4" s="1"/>
  <c r="M4981" i="4" a="1"/>
  <c r="M4981" i="4" s="1"/>
  <c r="N4981" i="4" s="1" a="1"/>
  <c r="N4981" i="4" s="1"/>
  <c r="P4981" i="4" s="1"/>
  <c r="M4982" i="4" a="1"/>
  <c r="M4982" i="4" s="1"/>
  <c r="N4982" i="4" s="1" a="1"/>
  <c r="N4982" i="4" s="1"/>
  <c r="M4983" i="4" a="1"/>
  <c r="M4983" i="4" s="1"/>
  <c r="N4983" i="4" s="1" a="1"/>
  <c r="N4983" i="4" s="1"/>
  <c r="M4984" i="4" a="1"/>
  <c r="M4984" i="4" s="1"/>
  <c r="N4984" i="4" s="1" a="1"/>
  <c r="N4984" i="4" s="1"/>
  <c r="M4985" i="4" a="1"/>
  <c r="M4985" i="4" s="1"/>
  <c r="N4985" i="4" s="1" a="1"/>
  <c r="N4985" i="4" s="1"/>
  <c r="M4986" i="4" a="1"/>
  <c r="M4986" i="4" s="1"/>
  <c r="N4986" i="4" s="1" a="1"/>
  <c r="N4986" i="4" s="1"/>
  <c r="M4987" i="4" a="1"/>
  <c r="M4987" i="4" s="1"/>
  <c r="N4987" i="4" s="1" a="1"/>
  <c r="N4987" i="4" s="1"/>
  <c r="L1073" i="4" a="1"/>
  <c r="L1073" i="4" s="1"/>
  <c r="O1073" i="4" a="1"/>
  <c r="O1073" i="4" s="1"/>
  <c r="L1061" i="4" a="1"/>
  <c r="L1061" i="4" s="1"/>
  <c r="O1061" i="4" a="1"/>
  <c r="O1061" i="4" s="1"/>
  <c r="L1049" i="4" a="1"/>
  <c r="L1049" i="4" s="1"/>
  <c r="O1049" i="4" a="1"/>
  <c r="O1049" i="4" s="1"/>
  <c r="L1037" i="4" a="1"/>
  <c r="L1037" i="4" s="1"/>
  <c r="O1037" i="4" a="1"/>
  <c r="O1037" i="4" s="1"/>
  <c r="L1025" i="4" a="1"/>
  <c r="L1025" i="4" s="1"/>
  <c r="O1025" i="4" a="1"/>
  <c r="O1025" i="4" s="1"/>
  <c r="L1013" i="4" a="1"/>
  <c r="L1013" i="4" s="1"/>
  <c r="O1013" i="4" a="1"/>
  <c r="O1013" i="4" s="1"/>
  <c r="O1001" i="4" a="1"/>
  <c r="O1001" i="4" s="1"/>
  <c r="M1001" i="4" a="1"/>
  <c r="M1001" i="4" s="1"/>
  <c r="N1001" i="4" s="1" a="1"/>
  <c r="N1001" i="4" s="1"/>
  <c r="M4699" i="4" a="1"/>
  <c r="M4699" i="4" s="1"/>
  <c r="N4699" i="4" s="1" a="1"/>
  <c r="N4699" i="4" s="1"/>
  <c r="O989" i="4" a="1"/>
  <c r="O989" i="4" s="1"/>
  <c r="M994" i="4" a="1"/>
  <c r="M994" i="4" s="1"/>
  <c r="N994" i="4" s="1" a="1"/>
  <c r="N994" i="4" s="1"/>
  <c r="M989" i="4" a="1"/>
  <c r="M989" i="4" s="1"/>
  <c r="N989" i="4" s="1" a="1"/>
  <c r="N989" i="4" s="1"/>
  <c r="M990" i="4" a="1"/>
  <c r="M990" i="4" s="1"/>
  <c r="N990" i="4" s="1" a="1"/>
  <c r="N990" i="4" s="1"/>
  <c r="P990" i="4" s="1"/>
  <c r="M991" i="4" a="1"/>
  <c r="M991" i="4" s="1"/>
  <c r="N991" i="4" s="1" a="1"/>
  <c r="N991" i="4" s="1"/>
  <c r="M992" i="4" a="1"/>
  <c r="M992" i="4" s="1"/>
  <c r="N992" i="4" s="1" a="1"/>
  <c r="N992" i="4" s="1"/>
  <c r="P992" i="4" s="1"/>
  <c r="M993" i="4" a="1"/>
  <c r="M993" i="4" s="1"/>
  <c r="N993" i="4" s="1" a="1"/>
  <c r="N993" i="4" s="1"/>
  <c r="M4644" i="4" a="1"/>
  <c r="M4644" i="4" s="1"/>
  <c r="N4644" i="4" s="1" a="1"/>
  <c r="N4644" i="4" s="1"/>
  <c r="M4662" i="4" a="1"/>
  <c r="M4662" i="4" s="1"/>
  <c r="N4662" i="4" s="1" a="1"/>
  <c r="N4662" i="4" s="1"/>
  <c r="M4670" i="4" a="1"/>
  <c r="M4670" i="4" s="1"/>
  <c r="N4670" i="4" s="1" a="1"/>
  <c r="N4670" i="4" s="1"/>
  <c r="P4670" i="4" s="1"/>
  <c r="M4645" i="4" a="1"/>
  <c r="M4645" i="4" s="1"/>
  <c r="N4645" i="4" s="1" a="1"/>
  <c r="N4645" i="4" s="1"/>
  <c r="M4654" i="4" a="1"/>
  <c r="M4654" i="4" s="1"/>
  <c r="N4654" i="4" s="1" a="1"/>
  <c r="N4654" i="4" s="1"/>
  <c r="M4663" i="4" a="1"/>
  <c r="M4663" i="4" s="1"/>
  <c r="N4663" i="4" s="1" a="1"/>
  <c r="N4663" i="4" s="1"/>
  <c r="M4671" i="4" a="1"/>
  <c r="M4671" i="4" s="1"/>
  <c r="N4671" i="4" s="1" a="1"/>
  <c r="N4671" i="4" s="1"/>
  <c r="M4680" i="4" a="1"/>
  <c r="M4680" i="4" s="1"/>
  <c r="N4680" i="4" s="1" a="1"/>
  <c r="N4680" i="4" s="1"/>
  <c r="M4646" i="4" a="1"/>
  <c r="M4646" i="4" s="1"/>
  <c r="N4646" i="4" s="1" a="1"/>
  <c r="N4646" i="4" s="1"/>
  <c r="M4647" i="4" a="1"/>
  <c r="M4647" i="4" s="1"/>
  <c r="N4647" i="4" s="1" a="1"/>
  <c r="N4647" i="4" s="1"/>
  <c r="M4655" i="4" a="1"/>
  <c r="M4655" i="4" s="1"/>
  <c r="N4655" i="4" s="1" a="1"/>
  <c r="N4655" i="4" s="1"/>
  <c r="M4664" i="4" a="1"/>
  <c r="M4664" i="4" s="1"/>
  <c r="N4664" i="4" s="1" a="1"/>
  <c r="N4664" i="4" s="1"/>
  <c r="M4672" i="4" a="1"/>
  <c r="M4672" i="4" s="1"/>
  <c r="N4672" i="4" s="1" a="1"/>
  <c r="N4672" i="4" s="1"/>
  <c r="M4681" i="4" a="1"/>
  <c r="M4681" i="4" s="1"/>
  <c r="N4681" i="4" s="1" a="1"/>
  <c r="N4681" i="4" s="1"/>
  <c r="M4639" i="4" a="1"/>
  <c r="M4639" i="4" s="1"/>
  <c r="N4639" i="4" s="1" a="1"/>
  <c r="N4639" i="4" s="1"/>
  <c r="M4648" i="4" a="1"/>
  <c r="M4648" i="4" s="1"/>
  <c r="N4648" i="4" s="1" a="1"/>
  <c r="N4648" i="4" s="1"/>
  <c r="M4665" i="4" a="1"/>
  <c r="M4665" i="4" s="1"/>
  <c r="N4665" i="4" s="1" a="1"/>
  <c r="N4665" i="4" s="1"/>
  <c r="M4649" i="4" a="1"/>
  <c r="M4649" i="4" s="1"/>
  <c r="N4649" i="4" s="1" a="1"/>
  <c r="N4649" i="4" s="1"/>
  <c r="M4656" i="4" a="1"/>
  <c r="M4656" i="4" s="1"/>
  <c r="N4656" i="4" s="1" a="1"/>
  <c r="N4656" i="4" s="1"/>
  <c r="M4666" i="4" a="1"/>
  <c r="M4666" i="4" s="1"/>
  <c r="N4666" i="4" s="1" a="1"/>
  <c r="N4666" i="4" s="1"/>
  <c r="M4673" i="4" a="1"/>
  <c r="M4673" i="4" s="1"/>
  <c r="N4673" i="4" s="1" a="1"/>
  <c r="N4673" i="4" s="1"/>
  <c r="M4641" i="4" a="1"/>
  <c r="M4641" i="4" s="1"/>
  <c r="N4641" i="4" s="1" a="1"/>
  <c r="N4641" i="4" s="1"/>
  <c r="M4658" i="4" a="1"/>
  <c r="M4658" i="4" s="1"/>
  <c r="N4658" i="4" s="1" a="1"/>
  <c r="N4658" i="4" s="1"/>
  <c r="M4667" i="4" a="1"/>
  <c r="M4667" i="4" s="1"/>
  <c r="N4667" i="4" s="1" a="1"/>
  <c r="N4667" i="4" s="1"/>
  <c r="M4675" i="4" a="1"/>
  <c r="M4675" i="4" s="1"/>
  <c r="N4675" i="4" s="1" a="1"/>
  <c r="N4675" i="4" s="1"/>
  <c r="M4651" i="4" a="1"/>
  <c r="M4651" i="4" s="1"/>
  <c r="N4651" i="4" s="1" a="1"/>
  <c r="N4651" i="4" s="1"/>
  <c r="M4659" i="4" a="1"/>
  <c r="M4659" i="4" s="1"/>
  <c r="N4659" i="4" s="1" a="1"/>
  <c r="N4659" i="4" s="1"/>
  <c r="M4676" i="4" a="1"/>
  <c r="M4676" i="4" s="1"/>
  <c r="N4676" i="4" s="1" a="1"/>
  <c r="N4676" i="4" s="1"/>
  <c r="M4642" i="4" a="1"/>
  <c r="M4642" i="4" s="1"/>
  <c r="N4642" i="4" s="1" a="1"/>
  <c r="N4642" i="4" s="1"/>
  <c r="M4668" i="4" a="1"/>
  <c r="M4668" i="4" s="1"/>
  <c r="N4668" i="4" s="1" a="1"/>
  <c r="N4668" i="4" s="1"/>
  <c r="M4677" i="4" a="1"/>
  <c r="M4677" i="4" s="1"/>
  <c r="N4677" i="4" s="1" a="1"/>
  <c r="N4677" i="4" s="1"/>
  <c r="M4652" i="4" a="1"/>
  <c r="M4652" i="4" s="1"/>
  <c r="N4652" i="4" s="1" a="1"/>
  <c r="N4652" i="4" s="1"/>
  <c r="M4660" i="4" a="1"/>
  <c r="M4660" i="4" s="1"/>
  <c r="N4660" i="4" s="1" a="1"/>
  <c r="N4660" i="4" s="1"/>
  <c r="M4678" i="4" a="1"/>
  <c r="M4678" i="4" s="1"/>
  <c r="N4678" i="4" s="1" a="1"/>
  <c r="N4678" i="4" s="1"/>
  <c r="M4669" i="4" a="1"/>
  <c r="M4669" i="4" s="1"/>
  <c r="N4669" i="4" s="1" a="1"/>
  <c r="N4669" i="4" s="1"/>
  <c r="P4669" i="4" s="1"/>
  <c r="M4674" i="4" a="1"/>
  <c r="M4674" i="4" s="1"/>
  <c r="N4674" i="4" s="1" a="1"/>
  <c r="N4674" i="4" s="1"/>
  <c r="M4679" i="4" a="1"/>
  <c r="M4679" i="4" s="1"/>
  <c r="N4679" i="4" s="1" a="1"/>
  <c r="N4679" i="4" s="1"/>
  <c r="M4640" i="4" a="1"/>
  <c r="M4640" i="4" s="1"/>
  <c r="N4640" i="4" s="1" a="1"/>
  <c r="N4640" i="4" s="1"/>
  <c r="M4643" i="4" a="1"/>
  <c r="M4643" i="4" s="1"/>
  <c r="N4643" i="4" s="1" a="1"/>
  <c r="N4643" i="4" s="1"/>
  <c r="M4650" i="4" a="1"/>
  <c r="M4650" i="4" s="1"/>
  <c r="N4650" i="4" s="1" a="1"/>
  <c r="N4650" i="4" s="1"/>
  <c r="M4653" i="4" a="1"/>
  <c r="M4653" i="4" s="1"/>
  <c r="N4653" i="4" s="1" a="1"/>
  <c r="N4653" i="4" s="1"/>
  <c r="M4657" i="4" a="1"/>
  <c r="M4657" i="4" s="1"/>
  <c r="N4657" i="4" s="1" a="1"/>
  <c r="N4657" i="4" s="1"/>
  <c r="M4661" i="4" a="1"/>
  <c r="M4661" i="4" s="1"/>
  <c r="N4661" i="4" s="1" a="1"/>
  <c r="N4661" i="4" s="1"/>
  <c r="O977" i="4" a="1"/>
  <c r="O977" i="4" s="1"/>
  <c r="M977" i="4" a="1"/>
  <c r="M977" i="4" s="1"/>
  <c r="N977" i="4" s="1" a="1"/>
  <c r="N977" i="4" s="1"/>
  <c r="M4611" i="4" a="1"/>
  <c r="M4611" i="4" s="1"/>
  <c r="N4611" i="4" s="1" a="1"/>
  <c r="N4611" i="4" s="1"/>
  <c r="M4612" i="4" a="1"/>
  <c r="M4612" i="4" s="1"/>
  <c r="N4612" i="4" s="1" a="1"/>
  <c r="N4612" i="4" s="1"/>
  <c r="M4609" i="4" a="1"/>
  <c r="M4609" i="4" s="1"/>
  <c r="N4609" i="4" s="1" a="1"/>
  <c r="N4609" i="4" s="1"/>
  <c r="P4609" i="4" s="1"/>
  <c r="M4610" i="4" a="1"/>
  <c r="M4610" i="4" s="1"/>
  <c r="N4610" i="4" s="1" a="1"/>
  <c r="N4610" i="4" s="1"/>
  <c r="P4610" i="4" s="1"/>
  <c r="L965" i="4" a="1"/>
  <c r="L965" i="4" s="1"/>
  <c r="O965" i="4" a="1"/>
  <c r="O965" i="4" s="1"/>
  <c r="O953" i="4" a="1"/>
  <c r="O953" i="4" s="1"/>
  <c r="M953" i="4" a="1"/>
  <c r="M953" i="4" s="1"/>
  <c r="N953" i="4" s="1" a="1"/>
  <c r="N953" i="4" s="1"/>
  <c r="M954" i="4" a="1"/>
  <c r="M954" i="4" s="1"/>
  <c r="N954" i="4" s="1" a="1"/>
  <c r="N954" i="4" s="1"/>
  <c r="P954" i="4" s="1"/>
  <c r="M955" i="4" a="1"/>
  <c r="M955" i="4" s="1"/>
  <c r="N955" i="4" s="1" a="1"/>
  <c r="N955" i="4" s="1"/>
  <c r="P955" i="4" s="1"/>
  <c r="M956" i="4" a="1"/>
  <c r="M956" i="4" s="1"/>
  <c r="N956" i="4" s="1" a="1"/>
  <c r="N956" i="4" s="1"/>
  <c r="M4525" i="4" a="1"/>
  <c r="M4525" i="4" s="1"/>
  <c r="N4525" i="4" s="1" a="1"/>
  <c r="N4525" i="4" s="1"/>
  <c r="P4525" i="4" s="1"/>
  <c r="M4535" i="4" a="1"/>
  <c r="M4535" i="4" s="1"/>
  <c r="N4535" i="4" s="1" a="1"/>
  <c r="N4535" i="4" s="1"/>
  <c r="P4535" i="4" s="1"/>
  <c r="M4551" i="4" a="1"/>
  <c r="M4551" i="4" s="1"/>
  <c r="N4551" i="4" s="1" a="1"/>
  <c r="N4551" i="4" s="1"/>
  <c r="M4526" i="4" a="1"/>
  <c r="M4526" i="4" s="1"/>
  <c r="N4526" i="4" s="1" a="1"/>
  <c r="N4526" i="4" s="1"/>
  <c r="M4542" i="4" a="1"/>
  <c r="M4542" i="4" s="1"/>
  <c r="N4542" i="4" s="1" a="1"/>
  <c r="N4542" i="4" s="1"/>
  <c r="M4552" i="4" a="1"/>
  <c r="M4552" i="4" s="1"/>
  <c r="N4552" i="4" s="1" a="1"/>
  <c r="N4552" i="4" s="1"/>
  <c r="M4527" i="4" a="1"/>
  <c r="M4527" i="4" s="1"/>
  <c r="N4527" i="4" s="1" a="1"/>
  <c r="N4527" i="4" s="1"/>
  <c r="M4536" i="4" a="1"/>
  <c r="M4536" i="4" s="1"/>
  <c r="N4536" i="4" s="1" a="1"/>
  <c r="N4536" i="4" s="1"/>
  <c r="M4543" i="4" a="1"/>
  <c r="M4543" i="4" s="1"/>
  <c r="N4543" i="4" s="1" a="1"/>
  <c r="N4543" i="4" s="1"/>
  <c r="P4543" i="4" s="1"/>
  <c r="M4544" i="4" a="1"/>
  <c r="M4544" i="4" s="1"/>
  <c r="N4544" i="4" s="1" a="1"/>
  <c r="N4544" i="4" s="1"/>
  <c r="M4553" i="4" a="1"/>
  <c r="M4553" i="4" s="1"/>
  <c r="N4553" i="4" s="1" a="1"/>
  <c r="N4553" i="4" s="1"/>
  <c r="M4528" i="4" a="1"/>
  <c r="M4528" i="4" s="1"/>
  <c r="N4528" i="4" s="1" a="1"/>
  <c r="N4528" i="4" s="1"/>
  <c r="M4537" i="4" a="1"/>
  <c r="M4537" i="4" s="1"/>
  <c r="N4537" i="4" s="1" a="1"/>
  <c r="N4537" i="4" s="1"/>
  <c r="M4545" i="4" a="1"/>
  <c r="M4545" i="4" s="1"/>
  <c r="N4545" i="4" s="1" a="1"/>
  <c r="N4545" i="4" s="1"/>
  <c r="M4546" i="4" a="1"/>
  <c r="M4546" i="4" s="1"/>
  <c r="N4546" i="4" s="1" a="1"/>
  <c r="N4546" i="4" s="1"/>
  <c r="M4529" i="4" a="1"/>
  <c r="M4529" i="4" s="1"/>
  <c r="N4529" i="4" s="1" a="1"/>
  <c r="N4529" i="4" s="1"/>
  <c r="M4538" i="4" a="1"/>
  <c r="M4538" i="4" s="1"/>
  <c r="N4538" i="4" s="1" a="1"/>
  <c r="N4538" i="4" s="1"/>
  <c r="M4547" i="4" a="1"/>
  <c r="M4547" i="4" s="1"/>
  <c r="N4547" i="4" s="1" a="1"/>
  <c r="N4547" i="4" s="1"/>
  <c r="P4547" i="4" s="1"/>
  <c r="M4530" i="4" a="1"/>
  <c r="M4530" i="4" s="1"/>
  <c r="N4530" i="4" s="1" a="1"/>
  <c r="N4530" i="4" s="1"/>
  <c r="M4539" i="4" a="1"/>
  <c r="M4539" i="4" s="1"/>
  <c r="N4539" i="4" s="1" a="1"/>
  <c r="N4539" i="4" s="1"/>
  <c r="M4548" i="4" a="1"/>
  <c r="M4548" i="4" s="1"/>
  <c r="N4548" i="4" s="1" a="1"/>
  <c r="N4548" i="4" s="1"/>
  <c r="M4531" i="4" a="1"/>
  <c r="M4531" i="4" s="1"/>
  <c r="N4531" i="4" s="1" a="1"/>
  <c r="N4531" i="4" s="1"/>
  <c r="M4532" i="4" a="1"/>
  <c r="M4532" i="4" s="1"/>
  <c r="N4532" i="4" s="1" a="1"/>
  <c r="N4532" i="4" s="1"/>
  <c r="M4540" i="4" a="1"/>
  <c r="M4540" i="4" s="1"/>
  <c r="N4540" i="4" s="1" a="1"/>
  <c r="N4540" i="4" s="1"/>
  <c r="M4549" i="4" a="1"/>
  <c r="M4549" i="4" s="1"/>
  <c r="N4549" i="4" s="1" a="1"/>
  <c r="N4549" i="4" s="1"/>
  <c r="M4524" i="4" a="1"/>
  <c r="M4524" i="4" s="1"/>
  <c r="N4524" i="4" s="1" a="1"/>
  <c r="N4524" i="4" s="1"/>
  <c r="M4533" i="4" a="1"/>
  <c r="M4533" i="4" s="1"/>
  <c r="N4533" i="4" s="1" a="1"/>
  <c r="N4533" i="4" s="1"/>
  <c r="M4534" i="4" a="1"/>
  <c r="M4534" i="4" s="1"/>
  <c r="N4534" i="4" s="1" a="1"/>
  <c r="N4534" i="4" s="1"/>
  <c r="M4541" i="4" a="1"/>
  <c r="M4541" i="4" s="1"/>
  <c r="N4541" i="4" s="1" a="1"/>
  <c r="N4541" i="4" s="1"/>
  <c r="M4550" i="4" a="1"/>
  <c r="M4550" i="4" s="1"/>
  <c r="N4550" i="4" s="1" a="1"/>
  <c r="N4550" i="4" s="1"/>
  <c r="O941" i="4" a="1"/>
  <c r="O941" i="4" s="1"/>
  <c r="M941" i="4" a="1"/>
  <c r="M941" i="4" s="1"/>
  <c r="N941" i="4" s="1" a="1"/>
  <c r="N941" i="4" s="1"/>
  <c r="M942" i="4" a="1"/>
  <c r="M942" i="4" s="1"/>
  <c r="N942" i="4" s="1" a="1"/>
  <c r="N942" i="4" s="1"/>
  <c r="M4491" i="4" a="1"/>
  <c r="M4491" i="4" s="1"/>
  <c r="N4491" i="4" s="1" a="1"/>
  <c r="N4491" i="4" s="1"/>
  <c r="L929" i="4" a="1"/>
  <c r="L929" i="4" s="1"/>
  <c r="O929" i="4" a="1"/>
  <c r="O929" i="4" s="1"/>
  <c r="L917" i="4" a="1"/>
  <c r="L917" i="4" s="1"/>
  <c r="O917" i="4" a="1"/>
  <c r="O917" i="4" s="1"/>
  <c r="O905" i="4" a="1"/>
  <c r="O905" i="4" s="1"/>
  <c r="M905" i="4" a="1"/>
  <c r="M905" i="4" s="1"/>
  <c r="N905" i="4" s="1" a="1"/>
  <c r="N905" i="4" s="1"/>
  <c r="M906" i="4" a="1"/>
  <c r="M906" i="4" s="1"/>
  <c r="N906" i="4" s="1" a="1"/>
  <c r="N906" i="4" s="1"/>
  <c r="P906" i="4" s="1"/>
  <c r="M907" i="4" a="1"/>
  <c r="M907" i="4" s="1"/>
  <c r="N907" i="4" s="1" a="1"/>
  <c r="N907" i="4" s="1"/>
  <c r="P907" i="4" s="1"/>
  <c r="M908" i="4" a="1"/>
  <c r="M908" i="4" s="1"/>
  <c r="N908" i="4" s="1" a="1"/>
  <c r="N908" i="4" s="1"/>
  <c r="P908" i="4" s="1"/>
  <c r="M4313" i="4" a="1"/>
  <c r="M4313" i="4" s="1"/>
  <c r="N4313" i="4" s="1" a="1"/>
  <c r="N4313" i="4" s="1"/>
  <c r="M4322" i="4" a="1"/>
  <c r="M4322" i="4" s="1"/>
  <c r="N4322" i="4" s="1" a="1"/>
  <c r="N4322" i="4" s="1"/>
  <c r="M4331" i="4" a="1"/>
  <c r="M4331" i="4" s="1"/>
  <c r="N4331" i="4" s="1" a="1"/>
  <c r="N4331" i="4" s="1"/>
  <c r="P4331" i="4" s="1"/>
  <c r="M4314" i="4" a="1"/>
  <c r="M4314" i="4" s="1"/>
  <c r="N4314" i="4" s="1" a="1"/>
  <c r="N4314" i="4" s="1"/>
  <c r="M4323" i="4" a="1"/>
  <c r="M4323" i="4" s="1"/>
  <c r="N4323" i="4" s="1" a="1"/>
  <c r="N4323" i="4" s="1"/>
  <c r="M4332" i="4" a="1"/>
  <c r="M4332" i="4" s="1"/>
  <c r="N4332" i="4" s="1" a="1"/>
  <c r="N4332" i="4" s="1"/>
  <c r="P4332" i="4" s="1"/>
  <c r="M4315" i="4" a="1"/>
  <c r="M4315" i="4" s="1"/>
  <c r="N4315" i="4" s="1" a="1"/>
  <c r="N4315" i="4" s="1"/>
  <c r="M4316" i="4" a="1"/>
  <c r="M4316" i="4" s="1"/>
  <c r="N4316" i="4" s="1" a="1"/>
  <c r="N4316" i="4" s="1"/>
  <c r="M4324" i="4" a="1"/>
  <c r="M4324" i="4" s="1"/>
  <c r="N4324" i="4" s="1" a="1"/>
  <c r="N4324" i="4" s="1"/>
  <c r="M4333" i="4" a="1"/>
  <c r="M4333" i="4" s="1"/>
  <c r="N4333" i="4" s="1" a="1"/>
  <c r="N4333" i="4" s="1"/>
  <c r="P4333" i="4" s="1"/>
  <c r="M4317" i="4" a="1"/>
  <c r="M4317" i="4" s="1"/>
  <c r="N4317" i="4" s="1" a="1"/>
  <c r="N4317" i="4" s="1"/>
  <c r="M4318" i="4" a="1"/>
  <c r="M4318" i="4" s="1"/>
  <c r="N4318" i="4" s="1" a="1"/>
  <c r="N4318" i="4" s="1"/>
  <c r="M4325" i="4" a="1"/>
  <c r="M4325" i="4" s="1"/>
  <c r="N4325" i="4" s="1" a="1"/>
  <c r="N4325" i="4" s="1"/>
  <c r="M4319" i="4" a="1"/>
  <c r="M4319" i="4" s="1"/>
  <c r="N4319" i="4" s="1" a="1"/>
  <c r="N4319" i="4" s="1"/>
  <c r="P4319" i="4" s="1"/>
  <c r="M4326" i="4" a="1"/>
  <c r="M4326" i="4" s="1"/>
  <c r="N4326" i="4" s="1" a="1"/>
  <c r="N4326" i="4" s="1"/>
  <c r="M4320" i="4" a="1"/>
  <c r="M4320" i="4" s="1"/>
  <c r="N4320" i="4" s="1" a="1"/>
  <c r="N4320" i="4" s="1"/>
  <c r="P4320" i="4" s="1"/>
  <c r="M4327" i="4" a="1"/>
  <c r="M4327" i="4" s="1"/>
  <c r="N4327" i="4" s="1" a="1"/>
  <c r="N4327" i="4" s="1"/>
  <c r="M4328" i="4" a="1"/>
  <c r="M4328" i="4" s="1"/>
  <c r="N4328" i="4" s="1" a="1"/>
  <c r="N4328" i="4" s="1"/>
  <c r="M4321" i="4" a="1"/>
  <c r="M4321" i="4" s="1"/>
  <c r="N4321" i="4" s="1" a="1"/>
  <c r="N4321" i="4" s="1"/>
  <c r="P4321" i="4" s="1"/>
  <c r="M4329" i="4" a="1"/>
  <c r="M4329" i="4" s="1"/>
  <c r="N4329" i="4" s="1" a="1"/>
  <c r="N4329" i="4" s="1"/>
  <c r="M4330" i="4" a="1"/>
  <c r="M4330" i="4" s="1"/>
  <c r="N4330" i="4" s="1" a="1"/>
  <c r="N4330" i="4" s="1"/>
  <c r="O893" i="4" a="1"/>
  <c r="O893" i="4" s="1"/>
  <c r="M893" i="4" a="1"/>
  <c r="M893" i="4" s="1"/>
  <c r="N893" i="4" s="1" a="1"/>
  <c r="N893" i="4" s="1"/>
  <c r="L881" i="4" a="1"/>
  <c r="L881" i="4" s="1"/>
  <c r="O881" i="4" a="1"/>
  <c r="O881" i="4" s="1"/>
  <c r="L869" i="4" a="1"/>
  <c r="L869" i="4" s="1"/>
  <c r="O869" i="4" a="1"/>
  <c r="O869" i="4" s="1"/>
  <c r="L857" i="4" a="1"/>
  <c r="L857" i="4" s="1"/>
  <c r="O857" i="4" a="1"/>
  <c r="O857" i="4" s="1"/>
  <c r="P857" i="4" s="1"/>
  <c r="L845" i="4" a="1"/>
  <c r="L845" i="4" s="1"/>
  <c r="O845" i="4" a="1"/>
  <c r="O845" i="4" s="1"/>
  <c r="P845" i="4" s="1"/>
  <c r="O833" i="4" a="1"/>
  <c r="O833" i="4" s="1"/>
  <c r="M833" i="4" a="1"/>
  <c r="M833" i="4" s="1"/>
  <c r="N833" i="4" s="1" a="1"/>
  <c r="N833" i="4" s="1"/>
  <c r="M4022" i="4" a="1"/>
  <c r="M4022" i="4" s="1"/>
  <c r="N4022" i="4" s="1" a="1"/>
  <c r="N4022" i="4" s="1"/>
  <c r="M4023" i="4" a="1"/>
  <c r="M4023" i="4" s="1"/>
  <c r="N4023" i="4" s="1" a="1"/>
  <c r="N4023" i="4" s="1"/>
  <c r="M4024" i="4" a="1"/>
  <c r="M4024" i="4" s="1"/>
  <c r="N4024" i="4" s="1" a="1"/>
  <c r="N4024" i="4" s="1"/>
  <c r="M4025" i="4" a="1"/>
  <c r="M4025" i="4" s="1"/>
  <c r="N4025" i="4" s="1" a="1"/>
  <c r="N4025" i="4" s="1"/>
  <c r="L821" i="4" a="1"/>
  <c r="L821" i="4" s="1"/>
  <c r="O821" i="4" a="1"/>
  <c r="O821" i="4" s="1"/>
  <c r="L809" i="4" a="1"/>
  <c r="L809" i="4" s="1"/>
  <c r="O809" i="4" a="1"/>
  <c r="O809" i="4" s="1"/>
  <c r="L797" i="4" a="1"/>
  <c r="L797" i="4" s="1"/>
  <c r="O797" i="4" a="1"/>
  <c r="O797" i="4" s="1"/>
  <c r="P797" i="4" s="1"/>
  <c r="L785" i="4" a="1"/>
  <c r="L785" i="4" s="1"/>
  <c r="O785" i="4" a="1"/>
  <c r="O785" i="4" s="1"/>
  <c r="L773" i="4" a="1"/>
  <c r="L773" i="4" s="1"/>
  <c r="O773" i="4" a="1"/>
  <c r="O773" i="4" s="1"/>
  <c r="L761" i="4" a="1"/>
  <c r="L761" i="4" s="1"/>
  <c r="O761" i="4" a="1"/>
  <c r="O761" i="4" s="1"/>
  <c r="O749" i="4" a="1"/>
  <c r="O749" i="4" s="1"/>
  <c r="M749" i="4" a="1"/>
  <c r="M749" i="4" s="1"/>
  <c r="N749" i="4" s="1" a="1"/>
  <c r="N749" i="4" s="1"/>
  <c r="M750" i="4" a="1"/>
  <c r="M750" i="4" s="1"/>
  <c r="N750" i="4" s="1" a="1"/>
  <c r="N750" i="4" s="1"/>
  <c r="P750" i="4" s="1"/>
  <c r="M751" i="4" a="1"/>
  <c r="M751" i="4" s="1"/>
  <c r="N751" i="4" s="1" a="1"/>
  <c r="N751" i="4" s="1"/>
  <c r="P751" i="4" s="1"/>
  <c r="M3741" i="4" a="1"/>
  <c r="M3741" i="4" s="1"/>
  <c r="N3741" i="4" s="1" a="1"/>
  <c r="N3741" i="4" s="1"/>
  <c r="M3748" i="4" a="1"/>
  <c r="M3748" i="4" s="1"/>
  <c r="N3748" i="4" s="1" a="1"/>
  <c r="N3748" i="4" s="1"/>
  <c r="M3742" i="4" a="1"/>
  <c r="M3742" i="4" s="1"/>
  <c r="N3742" i="4" s="1" a="1"/>
  <c r="N3742" i="4" s="1"/>
  <c r="M3749" i="4" a="1"/>
  <c r="M3749" i="4" s="1"/>
  <c r="N3749" i="4" s="1" a="1"/>
  <c r="N3749" i="4" s="1"/>
  <c r="M3743" i="4" a="1"/>
  <c r="M3743" i="4" s="1"/>
  <c r="N3743" i="4" s="1" a="1"/>
  <c r="N3743" i="4" s="1"/>
  <c r="P3743" i="4" s="1"/>
  <c r="M3750" i="4" a="1"/>
  <c r="M3750" i="4" s="1"/>
  <c r="N3750" i="4" s="1" a="1"/>
  <c r="N3750" i="4" s="1"/>
  <c r="M3744" i="4" a="1"/>
  <c r="M3744" i="4" s="1"/>
  <c r="N3744" i="4" s="1" a="1"/>
  <c r="N3744" i="4" s="1"/>
  <c r="P3744" i="4" s="1"/>
  <c r="M3751" i="4" a="1"/>
  <c r="M3751" i="4" s="1"/>
  <c r="N3751" i="4" s="1" a="1"/>
  <c r="N3751" i="4" s="1"/>
  <c r="M3745" i="4" a="1"/>
  <c r="M3745" i="4" s="1"/>
  <c r="N3745" i="4" s="1" a="1"/>
  <c r="N3745" i="4" s="1"/>
  <c r="P3745" i="4" s="1"/>
  <c r="M3752" i="4" a="1"/>
  <c r="M3752" i="4" s="1"/>
  <c r="N3752" i="4" s="1" a="1"/>
  <c r="N3752" i="4" s="1"/>
  <c r="M3753" i="4" a="1"/>
  <c r="M3753" i="4" s="1"/>
  <c r="N3753" i="4" s="1" a="1"/>
  <c r="N3753" i="4" s="1"/>
  <c r="M3746" i="4" a="1"/>
  <c r="M3746" i="4" s="1"/>
  <c r="N3746" i="4" s="1" a="1"/>
  <c r="N3746" i="4" s="1"/>
  <c r="M3747" i="4" a="1"/>
  <c r="M3747" i="4" s="1"/>
  <c r="N3747" i="4" s="1" a="1"/>
  <c r="N3747" i="4" s="1"/>
  <c r="L737" i="4" a="1"/>
  <c r="L737" i="4" s="1"/>
  <c r="O737" i="4" a="1"/>
  <c r="O737" i="4" s="1"/>
  <c r="L725" i="4" a="1"/>
  <c r="L725" i="4" s="1"/>
  <c r="O725" i="4" a="1"/>
  <c r="O725" i="4" s="1"/>
  <c r="O713" i="4" a="1"/>
  <c r="O713" i="4" s="1"/>
  <c r="M713" i="4" a="1"/>
  <c r="M713" i="4" s="1"/>
  <c r="N713" i="4" s="1" a="1"/>
  <c r="N713" i="4" s="1"/>
  <c r="M3641" i="4" a="1"/>
  <c r="M3641" i="4" s="1"/>
  <c r="N3641" i="4" s="1" a="1"/>
  <c r="N3641" i="4" s="1"/>
  <c r="M3642" i="4" a="1"/>
  <c r="M3642" i="4" s="1"/>
  <c r="N3642" i="4" s="1" a="1"/>
  <c r="N3642" i="4" s="1"/>
  <c r="L701" i="4" a="1"/>
  <c r="L701" i="4" s="1"/>
  <c r="O701" i="4" a="1"/>
  <c r="O701" i="4" s="1"/>
  <c r="L689" i="4" a="1"/>
  <c r="L689" i="4" s="1"/>
  <c r="O689" i="4" a="1"/>
  <c r="O689" i="4" s="1"/>
  <c r="L677" i="4" a="1"/>
  <c r="L677" i="4" s="1"/>
  <c r="O677" i="4" a="1"/>
  <c r="O677" i="4" s="1"/>
  <c r="O665" i="4" a="1"/>
  <c r="O665" i="4" s="1"/>
  <c r="M665" i="4" a="1"/>
  <c r="M665" i="4" s="1"/>
  <c r="N665" i="4" s="1" a="1"/>
  <c r="N665" i="4" s="1"/>
  <c r="M3491" i="4" a="1"/>
  <c r="M3491" i="4" s="1"/>
  <c r="N3491" i="4" s="1" a="1"/>
  <c r="N3491" i="4" s="1"/>
  <c r="P3491" i="4" s="1"/>
  <c r="M3492" i="4" a="1"/>
  <c r="M3492" i="4" s="1"/>
  <c r="N3492" i="4" s="1" a="1"/>
  <c r="N3492" i="4" s="1"/>
  <c r="P3492" i="4" s="1"/>
  <c r="O653" i="4" a="1"/>
  <c r="O653" i="4" s="1"/>
  <c r="M653" i="4" a="1"/>
  <c r="M653" i="4" s="1"/>
  <c r="N653" i="4" s="1" a="1"/>
  <c r="N653" i="4" s="1"/>
  <c r="M830" i="4" a="1"/>
  <c r="M830" i="4" s="1"/>
  <c r="N830" i="4" s="1" a="1"/>
  <c r="N830" i="4" s="1"/>
  <c r="M831" i="4" a="1"/>
  <c r="M831" i="4" s="1"/>
  <c r="N831" i="4" s="1" a="1"/>
  <c r="N831" i="4" s="1"/>
  <c r="M832" i="4" a="1"/>
  <c r="M832" i="4" s="1"/>
  <c r="N832" i="4" s="1" a="1"/>
  <c r="N832" i="4" s="1"/>
  <c r="M4019" i="4" a="1"/>
  <c r="M4019" i="4" s="1"/>
  <c r="N4019" i="4" s="1" a="1"/>
  <c r="N4019" i="4" s="1"/>
  <c r="P4019" i="4" s="1"/>
  <c r="M4004" i="4" a="1"/>
  <c r="M4004" i="4" s="1"/>
  <c r="N4004" i="4" s="1" a="1"/>
  <c r="N4004" i="4" s="1"/>
  <c r="M4011" i="4" a="1"/>
  <c r="M4011" i="4" s="1"/>
  <c r="N4011" i="4" s="1" a="1"/>
  <c r="N4011" i="4" s="1"/>
  <c r="M4020" i="4" a="1"/>
  <c r="M4020" i="4" s="1"/>
  <c r="N4020" i="4" s="1" a="1"/>
  <c r="N4020" i="4" s="1"/>
  <c r="P4020" i="4" s="1"/>
  <c r="M4005" i="4" a="1"/>
  <c r="M4005" i="4" s="1"/>
  <c r="N4005" i="4" s="1" a="1"/>
  <c r="N4005" i="4" s="1"/>
  <c r="M4012" i="4" a="1"/>
  <c r="M4012" i="4" s="1"/>
  <c r="N4012" i="4" s="1" a="1"/>
  <c r="N4012" i="4" s="1"/>
  <c r="M4006" i="4" a="1"/>
  <c r="M4006" i="4" s="1"/>
  <c r="N4006" i="4" s="1" a="1"/>
  <c r="N4006" i="4" s="1"/>
  <c r="M4013" i="4" a="1"/>
  <c r="M4013" i="4" s="1"/>
  <c r="N4013" i="4" s="1" a="1"/>
  <c r="N4013" i="4" s="1"/>
  <c r="M4021" i="4" a="1"/>
  <c r="M4021" i="4" s="1"/>
  <c r="N4021" i="4" s="1" a="1"/>
  <c r="N4021" i="4" s="1"/>
  <c r="P4021" i="4" s="1"/>
  <c r="M4007" i="4" a="1"/>
  <c r="M4007" i="4" s="1"/>
  <c r="N4007" i="4" s="1" a="1"/>
  <c r="N4007" i="4" s="1"/>
  <c r="P4007" i="4" s="1"/>
  <c r="M4014" i="4" a="1"/>
  <c r="M4014" i="4" s="1"/>
  <c r="N4014" i="4" s="1" a="1"/>
  <c r="N4014" i="4" s="1"/>
  <c r="M4008" i="4" a="1"/>
  <c r="M4008" i="4" s="1"/>
  <c r="N4008" i="4" s="1" a="1"/>
  <c r="N4008" i="4" s="1"/>
  <c r="P4008" i="4" s="1"/>
  <c r="M4015" i="4" a="1"/>
  <c r="M4015" i="4" s="1"/>
  <c r="N4015" i="4" s="1" a="1"/>
  <c r="N4015" i="4" s="1"/>
  <c r="M4016" i="4" a="1"/>
  <c r="M4016" i="4" s="1"/>
  <c r="N4016" i="4" s="1" a="1"/>
  <c r="N4016" i="4" s="1"/>
  <c r="M4009" i="4" a="1"/>
  <c r="M4009" i="4" s="1"/>
  <c r="N4009" i="4" s="1" a="1"/>
  <c r="N4009" i="4" s="1"/>
  <c r="P4009" i="4" s="1"/>
  <c r="M4017" i="4" a="1"/>
  <c r="M4017" i="4" s="1"/>
  <c r="N4017" i="4" s="1" a="1"/>
  <c r="N4017" i="4" s="1"/>
  <c r="M4010" i="4" a="1"/>
  <c r="M4010" i="4" s="1"/>
  <c r="N4010" i="4" s="1" a="1"/>
  <c r="N4010" i="4" s="1"/>
  <c r="M4018" i="4" a="1"/>
  <c r="M4018" i="4" s="1"/>
  <c r="N4018" i="4" s="1" a="1"/>
  <c r="N4018" i="4" s="1"/>
  <c r="L641" i="4" a="1"/>
  <c r="L641" i="4" s="1"/>
  <c r="O641" i="4" a="1"/>
  <c r="O641" i="4" s="1"/>
  <c r="O629" i="4" a="1"/>
  <c r="O629" i="4" s="1"/>
  <c r="M629" i="4" a="1"/>
  <c r="M629" i="4" s="1"/>
  <c r="N629" i="4" s="1" a="1"/>
  <c r="N629" i="4" s="1"/>
  <c r="M630" i="4" a="1"/>
  <c r="M630" i="4" s="1"/>
  <c r="N630" i="4" s="1" a="1"/>
  <c r="N630" i="4" s="1"/>
  <c r="M631" i="4" a="1"/>
  <c r="M631" i="4" s="1"/>
  <c r="N631" i="4" s="1" a="1"/>
  <c r="N631" i="4" s="1"/>
  <c r="M3385" i="4" a="1"/>
  <c r="M3385" i="4" s="1"/>
  <c r="N3385" i="4" s="1" a="1"/>
  <c r="N3385" i="4" s="1"/>
  <c r="P3385" i="4" s="1"/>
  <c r="M3374" i="4" a="1"/>
  <c r="M3374" i="4" s="1"/>
  <c r="N3374" i="4" s="1" a="1"/>
  <c r="N3374" i="4" s="1"/>
  <c r="M3386" i="4" a="1"/>
  <c r="M3386" i="4" s="1"/>
  <c r="N3386" i="4" s="1" a="1"/>
  <c r="N3386" i="4" s="1"/>
  <c r="P3386" i="4" s="1"/>
  <c r="M3375" i="4" a="1"/>
  <c r="M3375" i="4" s="1"/>
  <c r="N3375" i="4" s="1" a="1"/>
  <c r="N3375" i="4" s="1"/>
  <c r="M3387" i="4" a="1"/>
  <c r="M3387" i="4" s="1"/>
  <c r="N3387" i="4" s="1" a="1"/>
  <c r="N3387" i="4" s="1"/>
  <c r="M3376" i="4" a="1"/>
  <c r="M3376" i="4" s="1"/>
  <c r="N3376" i="4" s="1" a="1"/>
  <c r="N3376" i="4" s="1"/>
  <c r="M3377" i="4" a="1"/>
  <c r="M3377" i="4" s="1"/>
  <c r="N3377" i="4" s="1" a="1"/>
  <c r="N3377" i="4" s="1"/>
  <c r="M3378" i="4" a="1"/>
  <c r="M3378" i="4" s="1"/>
  <c r="N3378" i="4" s="1" a="1"/>
  <c r="N3378" i="4" s="1"/>
  <c r="M3379" i="4" a="1"/>
  <c r="M3379" i="4" s="1"/>
  <c r="N3379" i="4" s="1" a="1"/>
  <c r="N3379" i="4" s="1"/>
  <c r="M3380" i="4" a="1"/>
  <c r="M3380" i="4" s="1"/>
  <c r="N3380" i="4" s="1" a="1"/>
  <c r="N3380" i="4" s="1"/>
  <c r="M3381" i="4" a="1"/>
  <c r="M3381" i="4" s="1"/>
  <c r="N3381" i="4" s="1" a="1"/>
  <c r="N3381" i="4" s="1"/>
  <c r="M3382" i="4" a="1"/>
  <c r="M3382" i="4" s="1"/>
  <c r="N3382" i="4" s="1" a="1"/>
  <c r="N3382" i="4" s="1"/>
  <c r="M3383" i="4" a="1"/>
  <c r="M3383" i="4" s="1"/>
  <c r="N3383" i="4" s="1" a="1"/>
  <c r="N3383" i="4" s="1"/>
  <c r="P3383" i="4" s="1"/>
  <c r="M3384" i="4" a="1"/>
  <c r="M3384" i="4" s="1"/>
  <c r="N3384" i="4" s="1" a="1"/>
  <c r="N3384" i="4" s="1"/>
  <c r="P3384" i="4" s="1"/>
  <c r="L617" i="4" a="1"/>
  <c r="L617" i="4" s="1"/>
  <c r="O617" i="4" a="1"/>
  <c r="O617" i="4" s="1"/>
  <c r="L605" i="4" a="1"/>
  <c r="L605" i="4" s="1"/>
  <c r="O605" i="4" a="1"/>
  <c r="O605" i="4" s="1"/>
  <c r="O593" i="4" a="1"/>
  <c r="O593" i="4" s="1"/>
  <c r="M593" i="4" a="1"/>
  <c r="M593" i="4" s="1"/>
  <c r="N593" i="4" s="1" a="1"/>
  <c r="N593" i="4" s="1"/>
  <c r="L581" i="4" a="1"/>
  <c r="L581" i="4" s="1"/>
  <c r="O581" i="4" a="1"/>
  <c r="O581" i="4" s="1"/>
  <c r="O569" i="4" a="1"/>
  <c r="O569" i="4" s="1"/>
  <c r="M569" i="4" a="1"/>
  <c r="M569" i="4" s="1"/>
  <c r="N569" i="4" s="1" a="1"/>
  <c r="N569" i="4" s="1"/>
  <c r="M570" i="4" a="1"/>
  <c r="M570" i="4" s="1"/>
  <c r="N570" i="4" s="1" a="1"/>
  <c r="N570" i="4" s="1"/>
  <c r="P570" i="4" s="1"/>
  <c r="M571" i="4" a="1"/>
  <c r="M571" i="4" s="1"/>
  <c r="N571" i="4" s="1" a="1"/>
  <c r="N571" i="4" s="1"/>
  <c r="P571" i="4" s="1"/>
  <c r="M572" i="4" a="1"/>
  <c r="M572" i="4" s="1"/>
  <c r="N572" i="4" s="1" a="1"/>
  <c r="N572" i="4" s="1"/>
  <c r="P572" i="4" s="1"/>
  <c r="M573" i="4" a="1"/>
  <c r="M573" i="4" s="1"/>
  <c r="N573" i="4" s="1" a="1"/>
  <c r="N573" i="4" s="1"/>
  <c r="P573" i="4" s="1"/>
  <c r="M3230" i="4" a="1"/>
  <c r="M3230" i="4" s="1"/>
  <c r="N3230" i="4" s="1" a="1"/>
  <c r="N3230" i="4" s="1"/>
  <c r="P3230" i="4" s="1"/>
  <c r="M3242" i="4" a="1"/>
  <c r="M3242" i="4" s="1"/>
  <c r="N3242" i="4" s="1" a="1"/>
  <c r="N3242" i="4" s="1"/>
  <c r="M3231" i="4" a="1"/>
  <c r="M3231" i="4" s="1"/>
  <c r="N3231" i="4" s="1" a="1"/>
  <c r="N3231" i="4" s="1"/>
  <c r="M3243" i="4" a="1"/>
  <c r="M3243" i="4" s="1"/>
  <c r="N3243" i="4" s="1" a="1"/>
  <c r="N3243" i="4" s="1"/>
  <c r="M3232" i="4" a="1"/>
  <c r="M3232" i="4" s="1"/>
  <c r="N3232" i="4" s="1" a="1"/>
  <c r="N3232" i="4" s="1"/>
  <c r="M3244" i="4" a="1"/>
  <c r="M3244" i="4" s="1"/>
  <c r="N3244" i="4" s="1" a="1"/>
  <c r="N3244" i="4" s="1"/>
  <c r="M3233" i="4" a="1"/>
  <c r="M3233" i="4" s="1"/>
  <c r="N3233" i="4" s="1" a="1"/>
  <c r="N3233" i="4" s="1"/>
  <c r="M3234" i="4" a="1"/>
  <c r="M3234" i="4" s="1"/>
  <c r="N3234" i="4" s="1" a="1"/>
  <c r="N3234" i="4" s="1"/>
  <c r="M3223" i="4" a="1"/>
  <c r="M3223" i="4" s="1"/>
  <c r="N3223" i="4" s="1" a="1"/>
  <c r="N3223" i="4" s="1"/>
  <c r="M3235" i="4" a="1"/>
  <c r="M3235" i="4" s="1"/>
  <c r="N3235" i="4" s="1" a="1"/>
  <c r="N3235" i="4" s="1"/>
  <c r="M3224" i="4" a="1"/>
  <c r="M3224" i="4" s="1"/>
  <c r="N3224" i="4" s="1" a="1"/>
  <c r="N3224" i="4" s="1"/>
  <c r="M3236" i="4" a="1"/>
  <c r="M3236" i="4" s="1"/>
  <c r="N3236" i="4" s="1" a="1"/>
  <c r="N3236" i="4" s="1"/>
  <c r="M3225" i="4" a="1"/>
  <c r="M3225" i="4" s="1"/>
  <c r="N3225" i="4" s="1" a="1"/>
  <c r="N3225" i="4" s="1"/>
  <c r="M3237" i="4" a="1"/>
  <c r="M3237" i="4" s="1"/>
  <c r="N3237" i="4" s="1" a="1"/>
  <c r="N3237" i="4" s="1"/>
  <c r="M3226" i="4" a="1"/>
  <c r="M3226" i="4" s="1"/>
  <c r="N3226" i="4" s="1" a="1"/>
  <c r="N3226" i="4" s="1"/>
  <c r="M3238" i="4" a="1"/>
  <c r="M3238" i="4" s="1"/>
  <c r="N3238" i="4" s="1" a="1"/>
  <c r="N3238" i="4" s="1"/>
  <c r="M3227" i="4" a="1"/>
  <c r="M3227" i="4" s="1"/>
  <c r="N3227" i="4" s="1" a="1"/>
  <c r="N3227" i="4" s="1"/>
  <c r="P3227" i="4" s="1"/>
  <c r="M3239" i="4" a="1"/>
  <c r="M3239" i="4" s="1"/>
  <c r="N3239" i="4" s="1" a="1"/>
  <c r="N3239" i="4" s="1"/>
  <c r="P3239" i="4" s="1"/>
  <c r="M3228" i="4" a="1"/>
  <c r="M3228" i="4" s="1"/>
  <c r="N3228" i="4" s="1" a="1"/>
  <c r="N3228" i="4" s="1"/>
  <c r="P3228" i="4" s="1"/>
  <c r="M3240" i="4" a="1"/>
  <c r="M3240" i="4" s="1"/>
  <c r="N3240" i="4" s="1" a="1"/>
  <c r="N3240" i="4" s="1"/>
  <c r="P3240" i="4" s="1"/>
  <c r="M3229" i="4" a="1"/>
  <c r="M3229" i="4" s="1"/>
  <c r="N3229" i="4" s="1" a="1"/>
  <c r="N3229" i="4" s="1"/>
  <c r="P3229" i="4" s="1"/>
  <c r="M3241" i="4" a="1"/>
  <c r="M3241" i="4" s="1"/>
  <c r="N3241" i="4" s="1" a="1"/>
  <c r="N3241" i="4" s="1"/>
  <c r="P3241" i="4" s="1"/>
  <c r="L557" i="4" a="1"/>
  <c r="L557" i="4" s="1"/>
  <c r="O557" i="4" a="1"/>
  <c r="O557" i="4" s="1"/>
  <c r="L545" i="4" a="1"/>
  <c r="L545" i="4" s="1"/>
  <c r="O545" i="4" a="1"/>
  <c r="O545" i="4" s="1"/>
  <c r="O533" i="4" a="1"/>
  <c r="O533" i="4" s="1"/>
  <c r="M533" i="4" a="1"/>
  <c r="M533" i="4" s="1"/>
  <c r="N533" i="4" s="1" a="1"/>
  <c r="N533" i="4" s="1"/>
  <c r="M3084" i="4" a="1"/>
  <c r="M3084" i="4" s="1"/>
  <c r="N3084" i="4" s="1" a="1"/>
  <c r="N3084" i="4" s="1"/>
  <c r="P3084" i="4" s="1"/>
  <c r="M3085" i="4" a="1"/>
  <c r="M3085" i="4" s="1"/>
  <c r="N3085" i="4" s="1" a="1"/>
  <c r="N3085" i="4" s="1"/>
  <c r="P3085" i="4" s="1"/>
  <c r="M3086" i="4" a="1"/>
  <c r="M3086" i="4" s="1"/>
  <c r="N3086" i="4" s="1" a="1"/>
  <c r="N3086" i="4" s="1"/>
  <c r="P3086" i="4" s="1"/>
  <c r="M3087" i="4" a="1"/>
  <c r="M3087" i="4" s="1"/>
  <c r="N3087" i="4" s="1" a="1"/>
  <c r="N3087" i="4" s="1"/>
  <c r="M3088" i="4" a="1"/>
  <c r="M3088" i="4" s="1"/>
  <c r="N3088" i="4" s="1" a="1"/>
  <c r="N3088" i="4" s="1"/>
  <c r="L521" i="4" a="1"/>
  <c r="L521" i="4" s="1"/>
  <c r="O521" i="4" a="1"/>
  <c r="O521" i="4" s="1"/>
  <c r="L509" i="4" a="1"/>
  <c r="L509" i="4" s="1"/>
  <c r="O509" i="4" a="1"/>
  <c r="O509" i="4" s="1"/>
  <c r="O497" i="4" a="1"/>
  <c r="O497" i="4" s="1"/>
  <c r="M497" i="4" a="1"/>
  <c r="M497" i="4" s="1"/>
  <c r="N497" i="4" s="1" a="1"/>
  <c r="N497" i="4" s="1"/>
  <c r="L485" i="4" a="1"/>
  <c r="L485" i="4" s="1"/>
  <c r="O485" i="4" a="1"/>
  <c r="O485" i="4" s="1"/>
  <c r="O473" i="4" a="1"/>
  <c r="O473" i="4" s="1"/>
  <c r="M473" i="4" a="1"/>
  <c r="M473" i="4" s="1"/>
  <c r="N473" i="4" s="1" a="1"/>
  <c r="N473" i="4" s="1"/>
  <c r="O461" i="4" a="1"/>
  <c r="O461" i="4" s="1"/>
  <c r="M461" i="4" a="1"/>
  <c r="M461" i="4" s="1"/>
  <c r="N461" i="4" s="1" a="1"/>
  <c r="N461" i="4" s="1"/>
  <c r="L449" i="4" a="1"/>
  <c r="L449" i="4" s="1"/>
  <c r="O449" i="4" a="1"/>
  <c r="O449" i="4" s="1"/>
  <c r="L437" i="4" a="1"/>
  <c r="L437" i="4" s="1"/>
  <c r="O437" i="4" a="1"/>
  <c r="O437" i="4" s="1"/>
  <c r="O425" i="4" a="1"/>
  <c r="O425" i="4" s="1"/>
  <c r="M425" i="4" a="1"/>
  <c r="M425" i="4" s="1"/>
  <c r="N425" i="4" s="1" a="1"/>
  <c r="N425" i="4" s="1"/>
  <c r="M426" i="4" a="1"/>
  <c r="M426" i="4" s="1"/>
  <c r="N426" i="4" s="1" a="1"/>
  <c r="N426" i="4" s="1"/>
  <c r="M427" i="4" a="1"/>
  <c r="M427" i="4" s="1"/>
  <c r="N427" i="4" s="1" a="1"/>
  <c r="N427" i="4" s="1"/>
  <c r="M2696" i="4" a="1"/>
  <c r="M2696" i="4" s="1"/>
  <c r="N2696" i="4" s="1" a="1"/>
  <c r="N2696" i="4" s="1"/>
  <c r="M2697" i="4" a="1"/>
  <c r="M2697" i="4" s="1"/>
  <c r="N2697" i="4" s="1" a="1"/>
  <c r="N2697" i="4" s="1"/>
  <c r="M2707" i="4" a="1"/>
  <c r="M2707" i="4" s="1"/>
  <c r="N2707" i="4" s="1" a="1"/>
  <c r="N2707" i="4" s="1"/>
  <c r="M2698" i="4" a="1"/>
  <c r="M2698" i="4" s="1"/>
  <c r="N2698" i="4" s="1" a="1"/>
  <c r="N2698" i="4" s="1"/>
  <c r="M2699" i="4" a="1"/>
  <c r="M2699" i="4" s="1"/>
  <c r="N2699" i="4" s="1" a="1"/>
  <c r="N2699" i="4" s="1"/>
  <c r="P2699" i="4" s="1"/>
  <c r="M2708" i="4" a="1"/>
  <c r="M2708" i="4" s="1"/>
  <c r="N2708" i="4" s="1" a="1"/>
  <c r="N2708" i="4" s="1"/>
  <c r="M2700" i="4" a="1"/>
  <c r="M2700" i="4" s="1"/>
  <c r="N2700" i="4" s="1" a="1"/>
  <c r="N2700" i="4" s="1"/>
  <c r="P2700" i="4" s="1"/>
  <c r="M2701" i="4" a="1"/>
  <c r="M2701" i="4" s="1"/>
  <c r="N2701" i="4" s="1" a="1"/>
  <c r="N2701" i="4" s="1"/>
  <c r="P2701" i="4" s="1"/>
  <c r="M2702" i="4" a="1"/>
  <c r="M2702" i="4" s="1"/>
  <c r="N2702" i="4" s="1" a="1"/>
  <c r="N2702" i="4" s="1"/>
  <c r="M2703" i="4" a="1"/>
  <c r="M2703" i="4" s="1"/>
  <c r="N2703" i="4" s="1" a="1"/>
  <c r="N2703" i="4" s="1"/>
  <c r="M2704" i="4" a="1"/>
  <c r="M2704" i="4" s="1"/>
  <c r="N2704" i="4" s="1" a="1"/>
  <c r="N2704" i="4" s="1"/>
  <c r="M2705" i="4" a="1"/>
  <c r="M2705" i="4" s="1"/>
  <c r="N2705" i="4" s="1" a="1"/>
  <c r="N2705" i="4" s="1"/>
  <c r="M2695" i="4" a="1"/>
  <c r="M2695" i="4" s="1"/>
  <c r="N2695" i="4" s="1" a="1"/>
  <c r="N2695" i="4" s="1"/>
  <c r="M2706" i="4" a="1"/>
  <c r="M2706" i="4" s="1"/>
  <c r="N2706" i="4" s="1" a="1"/>
  <c r="N2706" i="4" s="1"/>
  <c r="O413" i="4" a="1"/>
  <c r="O413" i="4" s="1"/>
  <c r="M413" i="4" a="1"/>
  <c r="M413" i="4" s="1"/>
  <c r="N413" i="4" s="1" a="1"/>
  <c r="N413" i="4" s="1"/>
  <c r="L401" i="4" a="1"/>
  <c r="L401" i="4" s="1"/>
  <c r="O401" i="4" a="1"/>
  <c r="O401" i="4" s="1"/>
  <c r="L389" i="4" a="1"/>
  <c r="L389" i="4" s="1"/>
  <c r="O389" i="4" a="1"/>
  <c r="O389" i="4" s="1"/>
  <c r="L377" i="4" a="1"/>
  <c r="L377" i="4" s="1"/>
  <c r="O377" i="4" a="1"/>
  <c r="O377" i="4" s="1"/>
  <c r="O365" i="4" a="1"/>
  <c r="O365" i="4" s="1"/>
  <c r="M436" i="4" a="1"/>
  <c r="M436" i="4" s="1"/>
  <c r="N436" i="4" s="1" a="1"/>
  <c r="N436" i="4" s="1"/>
  <c r="M437" i="4" a="1"/>
  <c r="M437" i="4" s="1"/>
  <c r="N437" i="4" s="1" a="1"/>
  <c r="N437" i="4" s="1"/>
  <c r="M438" i="4" a="1"/>
  <c r="M438" i="4" s="1"/>
  <c r="N438" i="4" s="1" a="1"/>
  <c r="N438" i="4" s="1"/>
  <c r="M439" i="4" a="1"/>
  <c r="M439" i="4" s="1"/>
  <c r="N439" i="4" s="1" a="1"/>
  <c r="N439" i="4" s="1"/>
  <c r="M365" i="4" a="1"/>
  <c r="M365" i="4" s="1"/>
  <c r="N365" i="4" s="1" a="1"/>
  <c r="N365" i="4" s="1"/>
  <c r="M2751" i="4" a="1"/>
  <c r="M2751" i="4" s="1"/>
  <c r="N2751" i="4" s="1" a="1"/>
  <c r="N2751" i="4" s="1"/>
  <c r="M2760" i="4" a="1"/>
  <c r="M2760" i="4" s="1"/>
  <c r="N2760" i="4" s="1" a="1"/>
  <c r="N2760" i="4" s="1"/>
  <c r="P2760" i="4" s="1"/>
  <c r="M2752" i="4" a="1"/>
  <c r="M2752" i="4" s="1"/>
  <c r="N2752" i="4" s="1" a="1"/>
  <c r="N2752" i="4" s="1"/>
  <c r="M2761" i="4" a="1"/>
  <c r="M2761" i="4" s="1"/>
  <c r="N2761" i="4" s="1" a="1"/>
  <c r="N2761" i="4" s="1"/>
  <c r="P2761" i="4" s="1"/>
  <c r="M2768" i="4" a="1"/>
  <c r="M2768" i="4" s="1"/>
  <c r="N2768" i="4" s="1" a="1"/>
  <c r="N2768" i="4" s="1"/>
  <c r="M2762" i="4" a="1"/>
  <c r="M2762" i="4" s="1"/>
  <c r="N2762" i="4" s="1" a="1"/>
  <c r="N2762" i="4" s="1"/>
  <c r="M2769" i="4" a="1"/>
  <c r="M2769" i="4" s="1"/>
  <c r="N2769" i="4" s="1" a="1"/>
  <c r="N2769" i="4" s="1"/>
  <c r="M2753" i="4" a="1"/>
  <c r="M2753" i="4" s="1"/>
  <c r="N2753" i="4" s="1" a="1"/>
  <c r="N2753" i="4" s="1"/>
  <c r="M2770" i="4" a="1"/>
  <c r="M2770" i="4" s="1"/>
  <c r="N2770" i="4" s="1" a="1"/>
  <c r="N2770" i="4" s="1"/>
  <c r="M2763" i="4" a="1"/>
  <c r="M2763" i="4" s="1"/>
  <c r="N2763" i="4" s="1" a="1"/>
  <c r="N2763" i="4" s="1"/>
  <c r="P2763" i="4" s="1"/>
  <c r="M2771" i="4" a="1"/>
  <c r="M2771" i="4" s="1"/>
  <c r="N2771" i="4" s="1" a="1"/>
  <c r="N2771" i="4" s="1"/>
  <c r="P2771" i="4" s="1"/>
  <c r="M2745" i="4" a="1"/>
  <c r="M2745" i="4" s="1"/>
  <c r="N2745" i="4" s="1" a="1"/>
  <c r="N2745" i="4" s="1"/>
  <c r="M2754" i="4" a="1"/>
  <c r="M2754" i="4" s="1"/>
  <c r="N2754" i="4" s="1" a="1"/>
  <c r="N2754" i="4" s="1"/>
  <c r="M2764" i="4" a="1"/>
  <c r="M2764" i="4" s="1"/>
  <c r="N2764" i="4" s="1" a="1"/>
  <c r="N2764" i="4" s="1"/>
  <c r="M2772" i="4" a="1"/>
  <c r="M2772" i="4" s="1"/>
  <c r="N2772" i="4" s="1" a="1"/>
  <c r="N2772" i="4" s="1"/>
  <c r="P2772" i="4" s="1"/>
  <c r="M2746" i="4" a="1"/>
  <c r="M2746" i="4" s="1"/>
  <c r="N2746" i="4" s="1" a="1"/>
  <c r="N2746" i="4" s="1"/>
  <c r="M2773" i="4" a="1"/>
  <c r="M2773" i="4" s="1"/>
  <c r="N2773" i="4" s="1" a="1"/>
  <c r="N2773" i="4" s="1"/>
  <c r="P2773" i="4" s="1"/>
  <c r="M2747" i="4" a="1"/>
  <c r="M2747" i="4" s="1"/>
  <c r="N2747" i="4" s="1" a="1"/>
  <c r="N2747" i="4" s="1"/>
  <c r="P2747" i="4" s="1"/>
  <c r="M2755" i="4" a="1"/>
  <c r="M2755" i="4" s="1"/>
  <c r="N2755" i="4" s="1" a="1"/>
  <c r="N2755" i="4" s="1"/>
  <c r="M2765" i="4" a="1"/>
  <c r="M2765" i="4" s="1"/>
  <c r="N2765" i="4" s="1" a="1"/>
  <c r="N2765" i="4" s="1"/>
  <c r="M2774" i="4" a="1"/>
  <c r="M2774" i="4" s="1"/>
  <c r="N2774" i="4" s="1" a="1"/>
  <c r="N2774" i="4" s="1"/>
  <c r="P2774" i="4" s="1"/>
  <c r="M2748" i="4" a="1"/>
  <c r="M2748" i="4" s="1"/>
  <c r="N2748" i="4" s="1" a="1"/>
  <c r="N2748" i="4" s="1"/>
  <c r="P2748" i="4" s="1"/>
  <c r="M2756" i="4" a="1"/>
  <c r="M2756" i="4" s="1"/>
  <c r="N2756" i="4" s="1" a="1"/>
  <c r="N2756" i="4" s="1"/>
  <c r="M2749" i="4" a="1"/>
  <c r="M2749" i="4" s="1"/>
  <c r="N2749" i="4" s="1" a="1"/>
  <c r="N2749" i="4" s="1"/>
  <c r="P2749" i="4" s="1"/>
  <c r="M2757" i="4" a="1"/>
  <c r="M2757" i="4" s="1"/>
  <c r="N2757" i="4" s="1" a="1"/>
  <c r="N2757" i="4" s="1"/>
  <c r="M2766" i="4" a="1"/>
  <c r="M2766" i="4" s="1"/>
  <c r="N2766" i="4" s="1" a="1"/>
  <c r="N2766" i="4" s="1"/>
  <c r="M2758" i="4" a="1"/>
  <c r="M2758" i="4" s="1"/>
  <c r="N2758" i="4" s="1" a="1"/>
  <c r="N2758" i="4" s="1"/>
  <c r="M2750" i="4" a="1"/>
  <c r="M2750" i="4" s="1"/>
  <c r="N2750" i="4" s="1" a="1"/>
  <c r="N2750" i="4" s="1"/>
  <c r="M2759" i="4" a="1"/>
  <c r="M2759" i="4" s="1"/>
  <c r="N2759" i="4" s="1" a="1"/>
  <c r="N2759" i="4" s="1"/>
  <c r="P2759" i="4" s="1"/>
  <c r="M2767" i="4" a="1"/>
  <c r="M2767" i="4" s="1"/>
  <c r="N2767" i="4" s="1" a="1"/>
  <c r="N2767" i="4" s="1"/>
  <c r="O353" i="4" a="1"/>
  <c r="O353" i="4" s="1"/>
  <c r="M354" i="4" a="1"/>
  <c r="M354" i="4" s="1"/>
  <c r="N354" i="4" s="1" a="1"/>
  <c r="N354" i="4" s="1"/>
  <c r="M353" i="4" a="1"/>
  <c r="M353" i="4" s="1"/>
  <c r="N353" i="4" s="1" a="1"/>
  <c r="N353" i="4" s="1"/>
  <c r="M2431" i="4" a="1"/>
  <c r="M2431" i="4" s="1"/>
  <c r="N2431" i="4" s="1" a="1"/>
  <c r="N2431" i="4" s="1"/>
  <c r="P2431" i="4" s="1"/>
  <c r="M2427" i="4" a="1"/>
  <c r="M2427" i="4" s="1"/>
  <c r="N2427" i="4" s="1" a="1"/>
  <c r="N2427" i="4" s="1"/>
  <c r="M2428" i="4" a="1"/>
  <c r="M2428" i="4" s="1"/>
  <c r="N2428" i="4" s="1" a="1"/>
  <c r="N2428" i="4" s="1"/>
  <c r="M2429" i="4" a="1"/>
  <c r="M2429" i="4" s="1"/>
  <c r="N2429" i="4" s="1" a="1"/>
  <c r="N2429" i="4" s="1"/>
  <c r="M2430" i="4" a="1"/>
  <c r="M2430" i="4" s="1"/>
  <c r="N2430" i="4" s="1" a="1"/>
  <c r="N2430" i="4" s="1"/>
  <c r="L341" i="4" a="1"/>
  <c r="L341" i="4" s="1"/>
  <c r="O341" i="4" a="1"/>
  <c r="O341" i="4" s="1"/>
  <c r="L329" i="4" a="1"/>
  <c r="L329" i="4" s="1"/>
  <c r="O329" i="4" a="1"/>
  <c r="O329" i="4" s="1"/>
  <c r="L317" i="4" a="1"/>
  <c r="L317" i="4" s="1"/>
  <c r="O317" i="4" a="1"/>
  <c r="O317" i="4" s="1"/>
  <c r="O305" i="4" a="1"/>
  <c r="O305" i="4" s="1"/>
  <c r="M305" i="4" a="1"/>
  <c r="M305" i="4" s="1"/>
  <c r="N305" i="4" s="1" a="1"/>
  <c r="N305" i="4" s="1"/>
  <c r="O293" i="4" a="1"/>
  <c r="O293" i="4" s="1"/>
  <c r="M293" i="4" a="1"/>
  <c r="M293" i="4" s="1"/>
  <c r="N293" i="4" s="1" a="1"/>
  <c r="N293" i="4" s="1"/>
  <c r="M294" i="4" a="1"/>
  <c r="M294" i="4" s="1"/>
  <c r="N294" i="4" s="1" a="1"/>
  <c r="N294" i="4" s="1"/>
  <c r="M295" i="4" a="1"/>
  <c r="M295" i="4" s="1"/>
  <c r="N295" i="4" s="1" a="1"/>
  <c r="N295" i="4" s="1"/>
  <c r="M296" i="4" a="1"/>
  <c r="M296" i="4" s="1"/>
  <c r="N296" i="4" s="1" a="1"/>
  <c r="N296" i="4" s="1"/>
  <c r="P296" i="4" s="1"/>
  <c r="M297" i="4" a="1"/>
  <c r="M297" i="4" s="1"/>
  <c r="N297" i="4" s="1" a="1"/>
  <c r="N297" i="4" s="1"/>
  <c r="P297" i="4" s="1"/>
  <c r="M2216" i="4" a="1"/>
  <c r="M2216" i="4" s="1"/>
  <c r="N2216" i="4" s="1" a="1"/>
  <c r="N2216" i="4" s="1"/>
  <c r="M2224" i="4" a="1"/>
  <c r="M2224" i="4" s="1"/>
  <c r="N2224" i="4" s="1" a="1"/>
  <c r="N2224" i="4" s="1"/>
  <c r="M2217" i="4" a="1"/>
  <c r="M2217" i="4" s="1"/>
  <c r="N2217" i="4" s="1" a="1"/>
  <c r="N2217" i="4" s="1"/>
  <c r="M2234" i="4" a="1"/>
  <c r="M2234" i="4" s="1"/>
  <c r="N2234" i="4" s="1" a="1"/>
  <c r="N2234" i="4" s="1"/>
  <c r="P2234" i="4" s="1"/>
  <c r="M2218" i="4" a="1"/>
  <c r="M2218" i="4" s="1"/>
  <c r="N2218" i="4" s="1" a="1"/>
  <c r="N2218" i="4" s="1"/>
  <c r="M2225" i="4" a="1"/>
  <c r="M2225" i="4" s="1"/>
  <c r="N2225" i="4" s="1" a="1"/>
  <c r="N2225" i="4" s="1"/>
  <c r="M2219" i="4" a="1"/>
  <c r="M2219" i="4" s="1"/>
  <c r="N2219" i="4" s="1" a="1"/>
  <c r="N2219" i="4" s="1"/>
  <c r="M2226" i="4" a="1"/>
  <c r="M2226" i="4" s="1"/>
  <c r="N2226" i="4" s="1" a="1"/>
  <c r="N2226" i="4" s="1"/>
  <c r="M2235" i="4" a="1"/>
  <c r="M2235" i="4" s="1"/>
  <c r="N2235" i="4" s="1" a="1"/>
  <c r="N2235" i="4" s="1"/>
  <c r="P2235" i="4" s="1"/>
  <c r="M2220" i="4" a="1"/>
  <c r="M2220" i="4" s="1"/>
  <c r="N2220" i="4" s="1" a="1"/>
  <c r="N2220" i="4" s="1"/>
  <c r="M2227" i="4" a="1"/>
  <c r="M2227" i="4" s="1"/>
  <c r="N2227" i="4" s="1" a="1"/>
  <c r="N2227" i="4" s="1"/>
  <c r="M2228" i="4" a="1"/>
  <c r="M2228" i="4" s="1"/>
  <c r="N2228" i="4" s="1" a="1"/>
  <c r="N2228" i="4" s="1"/>
  <c r="M2236" i="4" a="1"/>
  <c r="M2236" i="4" s="1"/>
  <c r="N2236" i="4" s="1" a="1"/>
  <c r="N2236" i="4" s="1"/>
  <c r="M2221" i="4" a="1"/>
  <c r="M2221" i="4" s="1"/>
  <c r="N2221" i="4" s="1" a="1"/>
  <c r="N2221" i="4" s="1"/>
  <c r="P2221" i="4" s="1"/>
  <c r="M2229" i="4" a="1"/>
  <c r="M2229" i="4" s="1"/>
  <c r="N2229" i="4" s="1" a="1"/>
  <c r="N2229" i="4" s="1"/>
  <c r="M2230" i="4" a="1"/>
  <c r="M2230" i="4" s="1"/>
  <c r="N2230" i="4" s="1" a="1"/>
  <c r="N2230" i="4" s="1"/>
  <c r="M2237" i="4" a="1"/>
  <c r="M2237" i="4" s="1"/>
  <c r="N2237" i="4" s="1" a="1"/>
  <c r="N2237" i="4" s="1"/>
  <c r="M2222" i="4" a="1"/>
  <c r="M2222" i="4" s="1"/>
  <c r="N2222" i="4" s="1" a="1"/>
  <c r="N2222" i="4" s="1"/>
  <c r="M2231" i="4" a="1"/>
  <c r="M2231" i="4" s="1"/>
  <c r="N2231" i="4" s="1" a="1"/>
  <c r="N2231" i="4" s="1"/>
  <c r="M2213" i="4" a="1"/>
  <c r="M2213" i="4" s="1"/>
  <c r="N2213" i="4" s="1" a="1"/>
  <c r="N2213" i="4" s="1"/>
  <c r="M2232" i="4" a="1"/>
  <c r="M2232" i="4" s="1"/>
  <c r="N2232" i="4" s="1" a="1"/>
  <c r="N2232" i="4" s="1"/>
  <c r="M2214" i="4" a="1"/>
  <c r="M2214" i="4" s="1"/>
  <c r="N2214" i="4" s="1" a="1"/>
  <c r="N2214" i="4" s="1"/>
  <c r="M2223" i="4" a="1"/>
  <c r="M2223" i="4" s="1"/>
  <c r="N2223" i="4" s="1" a="1"/>
  <c r="N2223" i="4" s="1"/>
  <c r="M2215" i="4" a="1"/>
  <c r="M2215" i="4" s="1"/>
  <c r="N2215" i="4" s="1" a="1"/>
  <c r="N2215" i="4" s="1"/>
  <c r="M2233" i="4" a="1"/>
  <c r="M2233" i="4" s="1"/>
  <c r="N2233" i="4" s="1" a="1"/>
  <c r="N2233" i="4" s="1"/>
  <c r="P2233" i="4" s="1"/>
  <c r="O281" i="4" a="1"/>
  <c r="O281" i="4" s="1"/>
  <c r="M281" i="4" a="1"/>
  <c r="M281" i="4" s="1"/>
  <c r="N281" i="4" s="1" a="1"/>
  <c r="N281" i="4" s="1"/>
  <c r="M282" i="4" a="1"/>
  <c r="M282" i="4" s="1"/>
  <c r="N282" i="4" s="1" a="1"/>
  <c r="N282" i="4" s="1"/>
  <c r="P282" i="4" s="1"/>
  <c r="M283" i="4" a="1"/>
  <c r="M283" i="4" s="1"/>
  <c r="N283" i="4" s="1" a="1"/>
  <c r="N283" i="4" s="1"/>
  <c r="M284" i="4" a="1"/>
  <c r="M284" i="4" s="1"/>
  <c r="N284" i="4" s="1" a="1"/>
  <c r="N284" i="4" s="1"/>
  <c r="M285" i="4" a="1"/>
  <c r="M285" i="4" s="1"/>
  <c r="N285" i="4" s="1" a="1"/>
  <c r="N285" i="4" s="1"/>
  <c r="M2157" i="4" a="1"/>
  <c r="M2157" i="4" s="1"/>
  <c r="N2157" i="4" s="1" a="1"/>
  <c r="N2157" i="4" s="1"/>
  <c r="M2174" i="4" a="1"/>
  <c r="M2174" i="4" s="1"/>
  <c r="N2174" i="4" s="1" a="1"/>
  <c r="N2174" i="4" s="1"/>
  <c r="M2183" i="4" a="1"/>
  <c r="M2183" i="4" s="1"/>
  <c r="N2183" i="4" s="1" a="1"/>
  <c r="N2183" i="4" s="1"/>
  <c r="M2190" i="4" a="1"/>
  <c r="M2190" i="4" s="1"/>
  <c r="N2190" i="4" s="1" a="1"/>
  <c r="N2190" i="4" s="1"/>
  <c r="M2158" i="4" a="1"/>
  <c r="M2158" i="4" s="1"/>
  <c r="N2158" i="4" s="1" a="1"/>
  <c r="N2158" i="4" s="1"/>
  <c r="M2165" i="4" a="1"/>
  <c r="M2165" i="4" s="1"/>
  <c r="N2165" i="4" s="1" a="1"/>
  <c r="N2165" i="4" s="1"/>
  <c r="M2184" i="4" a="1"/>
  <c r="M2184" i="4" s="1"/>
  <c r="N2184" i="4" s="1" a="1"/>
  <c r="N2184" i="4" s="1"/>
  <c r="M2159" i="4" a="1"/>
  <c r="M2159" i="4" s="1"/>
  <c r="N2159" i="4" s="1" a="1"/>
  <c r="N2159" i="4" s="1"/>
  <c r="M2166" i="4" a="1"/>
  <c r="M2166" i="4" s="1"/>
  <c r="N2166" i="4" s="1" a="1"/>
  <c r="N2166" i="4" s="1"/>
  <c r="M2175" i="4" a="1"/>
  <c r="M2175" i="4" s="1"/>
  <c r="N2175" i="4" s="1" a="1"/>
  <c r="N2175" i="4" s="1"/>
  <c r="M2160" i="4" a="1"/>
  <c r="M2160" i="4" s="1"/>
  <c r="N2160" i="4" s="1" a="1"/>
  <c r="N2160" i="4" s="1"/>
  <c r="M2167" i="4" a="1"/>
  <c r="M2167" i="4" s="1"/>
  <c r="N2167" i="4" s="1" a="1"/>
  <c r="N2167" i="4" s="1"/>
  <c r="M2185" i="4" a="1"/>
  <c r="M2185" i="4" s="1"/>
  <c r="N2185" i="4" s="1" a="1"/>
  <c r="N2185" i="4" s="1"/>
  <c r="P2185" i="4" s="1"/>
  <c r="M2168" i="4" a="1"/>
  <c r="M2168" i="4" s="1"/>
  <c r="N2168" i="4" s="1" a="1"/>
  <c r="N2168" i="4" s="1"/>
  <c r="M2176" i="4" a="1"/>
  <c r="M2176" i="4" s="1"/>
  <c r="N2176" i="4" s="1" a="1"/>
  <c r="N2176" i="4" s="1"/>
  <c r="M2161" i="4" a="1"/>
  <c r="M2161" i="4" s="1"/>
  <c r="N2161" i="4" s="1" a="1"/>
  <c r="N2161" i="4" s="1"/>
  <c r="P2161" i="4" s="1"/>
  <c r="M2169" i="4" a="1"/>
  <c r="M2169" i="4" s="1"/>
  <c r="N2169" i="4" s="1" a="1"/>
  <c r="N2169" i="4" s="1"/>
  <c r="M2186" i="4" a="1"/>
  <c r="M2186" i="4" s="1"/>
  <c r="N2186" i="4" s="1" a="1"/>
  <c r="N2186" i="4" s="1"/>
  <c r="P2186" i="4" s="1"/>
  <c r="M2170" i="4" a="1"/>
  <c r="M2170" i="4" s="1"/>
  <c r="N2170" i="4" s="1" a="1"/>
  <c r="N2170" i="4" s="1"/>
  <c r="M2177" i="4" a="1"/>
  <c r="M2177" i="4" s="1"/>
  <c r="N2177" i="4" s="1" a="1"/>
  <c r="N2177" i="4" s="1"/>
  <c r="M2162" i="4" a="1"/>
  <c r="M2162" i="4" s="1"/>
  <c r="N2162" i="4" s="1" a="1"/>
  <c r="N2162" i="4" s="1"/>
  <c r="M2171" i="4" a="1"/>
  <c r="M2171" i="4" s="1"/>
  <c r="N2171" i="4" s="1" a="1"/>
  <c r="N2171" i="4" s="1"/>
  <c r="M2178" i="4" a="1"/>
  <c r="M2178" i="4" s="1"/>
  <c r="N2178" i="4" s="1" a="1"/>
  <c r="N2178" i="4" s="1"/>
  <c r="M2187" i="4" a="1"/>
  <c r="M2187" i="4" s="1"/>
  <c r="N2187" i="4" s="1" a="1"/>
  <c r="N2187" i="4" s="1"/>
  <c r="M2172" i="4" a="1"/>
  <c r="M2172" i="4" s="1"/>
  <c r="N2172" i="4" s="1" a="1"/>
  <c r="N2172" i="4" s="1"/>
  <c r="M2179" i="4" a="1"/>
  <c r="M2179" i="4" s="1"/>
  <c r="N2179" i="4" s="1" a="1"/>
  <c r="N2179" i="4" s="1"/>
  <c r="M2154" i="4" a="1"/>
  <c r="M2154" i="4" s="1"/>
  <c r="N2154" i="4" s="1" a="1"/>
  <c r="N2154" i="4" s="1"/>
  <c r="M2163" i="4" a="1"/>
  <c r="M2163" i="4" s="1"/>
  <c r="N2163" i="4" s="1" a="1"/>
  <c r="N2163" i="4" s="1"/>
  <c r="M2180" i="4" a="1"/>
  <c r="M2180" i="4" s="1"/>
  <c r="N2180" i="4" s="1" a="1"/>
  <c r="N2180" i="4" s="1"/>
  <c r="M2188" i="4" a="1"/>
  <c r="M2188" i="4" s="1"/>
  <c r="N2188" i="4" s="1" a="1"/>
  <c r="N2188" i="4" s="1"/>
  <c r="M2155" i="4" a="1"/>
  <c r="M2155" i="4" s="1"/>
  <c r="N2155" i="4" s="1" a="1"/>
  <c r="N2155" i="4" s="1"/>
  <c r="M2173" i="4" a="1"/>
  <c r="M2173" i="4" s="1"/>
  <c r="N2173" i="4" s="1" a="1"/>
  <c r="N2173" i="4" s="1"/>
  <c r="P2173" i="4" s="1"/>
  <c r="Q2173" i="4" s="1"/>
  <c r="M2181" i="4" a="1"/>
  <c r="M2181" i="4" s="1"/>
  <c r="N2181" i="4" s="1" a="1"/>
  <c r="N2181" i="4" s="1"/>
  <c r="M2156" i="4" a="1"/>
  <c r="M2156" i="4" s="1"/>
  <c r="N2156" i="4" s="1" a="1"/>
  <c r="N2156" i="4" s="1"/>
  <c r="M2164" i="4" a="1"/>
  <c r="M2164" i="4" s="1"/>
  <c r="N2164" i="4" s="1" a="1"/>
  <c r="N2164" i="4" s="1"/>
  <c r="M2182" i="4" a="1"/>
  <c r="M2182" i="4" s="1"/>
  <c r="N2182" i="4" s="1" a="1"/>
  <c r="N2182" i="4" s="1"/>
  <c r="M2189" i="4" a="1"/>
  <c r="M2189" i="4" s="1"/>
  <c r="N2189" i="4" s="1" a="1"/>
  <c r="N2189" i="4" s="1"/>
  <c r="L269" i="4" a="1"/>
  <c r="L269" i="4" s="1"/>
  <c r="O269" i="4" a="1"/>
  <c r="O269" i="4" s="1"/>
  <c r="L257" i="4" a="1"/>
  <c r="L257" i="4" s="1"/>
  <c r="O257" i="4" a="1"/>
  <c r="O257" i="4" s="1"/>
  <c r="L245" i="4" a="1"/>
  <c r="L245" i="4" s="1"/>
  <c r="O245" i="4" a="1"/>
  <c r="O245" i="4" s="1"/>
  <c r="O233" i="4" a="1"/>
  <c r="O233" i="4" s="1"/>
  <c r="M234" i="4" a="1"/>
  <c r="M234" i="4" s="1"/>
  <c r="N234" i="4" s="1" a="1"/>
  <c r="N234" i="4" s="1"/>
  <c r="P234" i="4" s="1"/>
  <c r="M233" i="4" a="1"/>
  <c r="M233" i="4" s="1"/>
  <c r="N233" i="4" s="1" a="1"/>
  <c r="N233" i="4" s="1"/>
  <c r="M1963" i="4" a="1"/>
  <c r="M1963" i="4" s="1"/>
  <c r="N1963" i="4" s="1" a="1"/>
  <c r="N1963" i="4" s="1"/>
  <c r="M1964" i="4" a="1"/>
  <c r="M1964" i="4" s="1"/>
  <c r="N1964" i="4" s="1" a="1"/>
  <c r="N1964" i="4" s="1"/>
  <c r="P1964" i="4" s="1"/>
  <c r="M1966" i="4" a="1"/>
  <c r="M1966" i="4" s="1"/>
  <c r="N1966" i="4" s="1" a="1"/>
  <c r="N1966" i="4" s="1"/>
  <c r="M1967" i="4" a="1"/>
  <c r="M1967" i="4" s="1"/>
  <c r="N1967" i="4" s="1" a="1"/>
  <c r="N1967" i="4" s="1"/>
  <c r="M1969" i="4" a="1"/>
  <c r="M1969" i="4" s="1"/>
  <c r="N1969" i="4" s="1" a="1"/>
  <c r="N1969" i="4" s="1"/>
  <c r="P1969" i="4" s="1"/>
  <c r="M1962" i="4" a="1"/>
  <c r="M1962" i="4" s="1"/>
  <c r="N1962" i="4" s="1" a="1"/>
  <c r="N1962" i="4" s="1"/>
  <c r="M1960" i="4" a="1"/>
  <c r="M1960" i="4" s="1"/>
  <c r="N1960" i="4" s="1" a="1"/>
  <c r="N1960" i="4" s="1"/>
  <c r="M1961" i="4" a="1"/>
  <c r="M1961" i="4" s="1"/>
  <c r="N1961" i="4" s="1" a="1"/>
  <c r="N1961" i="4" s="1"/>
  <c r="M1965" i="4" a="1"/>
  <c r="M1965" i="4" s="1"/>
  <c r="N1965" i="4" s="1" a="1"/>
  <c r="N1965" i="4" s="1"/>
  <c r="M1968" i="4" a="1"/>
  <c r="M1968" i="4" s="1"/>
  <c r="N1968" i="4" s="1" a="1"/>
  <c r="N1968" i="4" s="1"/>
  <c r="L221" i="4" a="1"/>
  <c r="L221" i="4" s="1"/>
  <c r="O221" i="4" a="1"/>
  <c r="O221" i="4" s="1"/>
  <c r="L209" i="4" a="1"/>
  <c r="L209" i="4" s="1"/>
  <c r="O209" i="4" a="1"/>
  <c r="O209" i="4" s="1"/>
  <c r="L197" i="4" a="1"/>
  <c r="L197" i="4" s="1"/>
  <c r="O197" i="4" a="1"/>
  <c r="O197" i="4" s="1"/>
  <c r="L185" i="4" a="1"/>
  <c r="L185" i="4" s="1"/>
  <c r="O185" i="4" a="1"/>
  <c r="O185" i="4" s="1"/>
  <c r="L173" i="4" a="1"/>
  <c r="L173" i="4" s="1"/>
  <c r="O173" i="4" a="1"/>
  <c r="O173" i="4" s="1"/>
  <c r="L161" i="4" a="1"/>
  <c r="L161" i="4" s="1"/>
  <c r="O161" i="4" a="1"/>
  <c r="O161" i="4" s="1"/>
  <c r="O149" i="4" a="1"/>
  <c r="O149" i="4" s="1"/>
  <c r="M149" i="4" a="1"/>
  <c r="M149" i="4" s="1"/>
  <c r="N149" i="4" s="1" a="1"/>
  <c r="N149" i="4" s="1"/>
  <c r="M1649" i="4" a="1"/>
  <c r="M1649" i="4" s="1"/>
  <c r="N1649" i="4" s="1" a="1"/>
  <c r="N1649" i="4" s="1"/>
  <c r="M1650" i="4" a="1"/>
  <c r="M1650" i="4" s="1"/>
  <c r="N1650" i="4" s="1" a="1"/>
  <c r="N1650" i="4" s="1"/>
  <c r="M1651" i="4" a="1"/>
  <c r="M1651" i="4" s="1"/>
  <c r="N1651" i="4" s="1" a="1"/>
  <c r="N1651" i="4" s="1"/>
  <c r="M1647" i="4" a="1"/>
  <c r="M1647" i="4" s="1"/>
  <c r="N1647" i="4" s="1" a="1"/>
  <c r="N1647" i="4" s="1"/>
  <c r="M150" i="4" a="1"/>
  <c r="M150" i="4" s="1"/>
  <c r="N150" i="4" s="1" a="1"/>
  <c r="N150" i="4" s="1"/>
  <c r="M1648" i="4" a="1"/>
  <c r="M1648" i="4" s="1"/>
  <c r="N1648" i="4" s="1" a="1"/>
  <c r="N1648" i="4" s="1"/>
  <c r="O137" i="4" a="1"/>
  <c r="O137" i="4" s="1"/>
  <c r="M137" i="4" a="1"/>
  <c r="M137" i="4" s="1"/>
  <c r="N137" i="4" s="1" a="1"/>
  <c r="N137" i="4" s="1"/>
  <c r="M138" i="4" a="1"/>
  <c r="M138" i="4" s="1"/>
  <c r="N138" i="4" s="1" a="1"/>
  <c r="N138" i="4" s="1"/>
  <c r="M1590" i="4" a="1"/>
  <c r="M1590" i="4" s="1"/>
  <c r="N1590" i="4" s="1" a="1"/>
  <c r="N1590" i="4" s="1"/>
  <c r="M1599" i="4" a="1"/>
  <c r="M1599" i="4" s="1"/>
  <c r="N1599" i="4" s="1" a="1"/>
  <c r="N1599" i="4" s="1"/>
  <c r="M1591" i="4" a="1"/>
  <c r="M1591" i="4" s="1"/>
  <c r="N1591" i="4" s="1" a="1"/>
  <c r="N1591" i="4" s="1"/>
  <c r="M1592" i="4" a="1"/>
  <c r="M1592" i="4" s="1"/>
  <c r="N1592" i="4" s="1" a="1"/>
  <c r="N1592" i="4" s="1"/>
  <c r="M1600" i="4" a="1"/>
  <c r="M1600" i="4" s="1"/>
  <c r="N1600" i="4" s="1" a="1"/>
  <c r="N1600" i="4" s="1"/>
  <c r="M1593" i="4" a="1"/>
  <c r="M1593" i="4" s="1"/>
  <c r="N1593" i="4" s="1" a="1"/>
  <c r="N1593" i="4" s="1"/>
  <c r="P1593" i="4" s="1"/>
  <c r="M1594" i="4" a="1"/>
  <c r="M1594" i="4" s="1"/>
  <c r="N1594" i="4" s="1" a="1"/>
  <c r="N1594" i="4" s="1"/>
  <c r="M1601" i="4" a="1"/>
  <c r="M1601" i="4" s="1"/>
  <c r="N1601" i="4" s="1" a="1"/>
  <c r="N1601" i="4" s="1"/>
  <c r="P1601" i="4" s="1"/>
  <c r="M1595" i="4" a="1"/>
  <c r="M1595" i="4" s="1"/>
  <c r="N1595" i="4" s="1" a="1"/>
  <c r="N1595" i="4" s="1"/>
  <c r="M1602" i="4" a="1"/>
  <c r="M1602" i="4" s="1"/>
  <c r="N1602" i="4" s="1" a="1"/>
  <c r="N1602" i="4" s="1"/>
  <c r="M1596" i="4" a="1"/>
  <c r="M1596" i="4" s="1"/>
  <c r="N1596" i="4" s="1" a="1"/>
  <c r="N1596" i="4" s="1"/>
  <c r="M1603" i="4" a="1"/>
  <c r="M1603" i="4" s="1"/>
  <c r="N1603" i="4" s="1" a="1"/>
  <c r="N1603" i="4" s="1"/>
  <c r="M139" i="4" a="1"/>
  <c r="M139" i="4" s="1"/>
  <c r="N139" i="4" s="1" a="1"/>
  <c r="N139" i="4" s="1"/>
  <c r="P139" i="4" s="1"/>
  <c r="M1597" i="4" a="1"/>
  <c r="M1597" i="4" s="1"/>
  <c r="N1597" i="4" s="1" a="1"/>
  <c r="N1597" i="4" s="1"/>
  <c r="M1598" i="4" a="1"/>
  <c r="M1598" i="4" s="1"/>
  <c r="N1598" i="4" s="1" a="1"/>
  <c r="N1598" i="4" s="1"/>
  <c r="M1589" i="4" a="1"/>
  <c r="M1589" i="4" s="1"/>
  <c r="N1589" i="4" s="1" a="1"/>
  <c r="N1589" i="4" s="1"/>
  <c r="O125" i="4" a="1"/>
  <c r="O125" i="4" s="1"/>
  <c r="M125" i="4" a="1"/>
  <c r="M125" i="4" s="1"/>
  <c r="N125" i="4" s="1" a="1"/>
  <c r="N125" i="4" s="1"/>
  <c r="M126" i="4" a="1"/>
  <c r="M126" i="4" s="1"/>
  <c r="N126" i="4" s="1" a="1"/>
  <c r="N126" i="4" s="1"/>
  <c r="P126" i="4" s="1"/>
  <c r="M128" i="4" a="1"/>
  <c r="M128" i="4" s="1"/>
  <c r="N128" i="4" s="1" a="1"/>
  <c r="N128" i="4" s="1"/>
  <c r="P128" i="4" s="1"/>
  <c r="M129" i="4" a="1"/>
  <c r="M129" i="4" s="1"/>
  <c r="N129" i="4" s="1" a="1"/>
  <c r="N129" i="4" s="1"/>
  <c r="M1549" i="4" a="1"/>
  <c r="M1549" i="4" s="1"/>
  <c r="N1549" i="4" s="1" a="1"/>
  <c r="N1549" i="4" s="1"/>
  <c r="M1557" i="4" a="1"/>
  <c r="M1557" i="4" s="1"/>
  <c r="N1557" i="4" s="1" a="1"/>
  <c r="N1557" i="4" s="1"/>
  <c r="M1550" i="4" a="1"/>
  <c r="M1550" i="4" s="1"/>
  <c r="N1550" i="4" s="1" a="1"/>
  <c r="N1550" i="4" s="1"/>
  <c r="M1551" i="4" a="1"/>
  <c r="M1551" i="4" s="1"/>
  <c r="N1551" i="4" s="1" a="1"/>
  <c r="N1551" i="4" s="1"/>
  <c r="M127" i="4" a="1"/>
  <c r="M127" i="4" s="1"/>
  <c r="N127" i="4" s="1" a="1"/>
  <c r="N127" i="4" s="1"/>
  <c r="P127" i="4" s="1"/>
  <c r="M1552" i="4" a="1"/>
  <c r="M1552" i="4" s="1"/>
  <c r="N1552" i="4" s="1" a="1"/>
  <c r="N1552" i="4" s="1"/>
  <c r="M1553" i="4" a="1"/>
  <c r="M1553" i="4" s="1"/>
  <c r="N1553" i="4" s="1" a="1"/>
  <c r="N1553" i="4" s="1"/>
  <c r="M1547" i="4" a="1"/>
  <c r="M1547" i="4" s="1"/>
  <c r="N1547" i="4" s="1" a="1"/>
  <c r="N1547" i="4" s="1"/>
  <c r="P1547" i="4" s="1"/>
  <c r="M1554" i="4" a="1"/>
  <c r="M1554" i="4" s="1"/>
  <c r="N1554" i="4" s="1" a="1"/>
  <c r="N1554" i="4" s="1"/>
  <c r="M1548" i="4" a="1"/>
  <c r="M1548" i="4" s="1"/>
  <c r="N1548" i="4" s="1" a="1"/>
  <c r="N1548" i="4" s="1"/>
  <c r="M1555" i="4" a="1"/>
  <c r="M1555" i="4" s="1"/>
  <c r="N1555" i="4" s="1" a="1"/>
  <c r="N1555" i="4" s="1"/>
  <c r="M1556" i="4" a="1"/>
  <c r="M1556" i="4" s="1"/>
  <c r="N1556" i="4" s="1" a="1"/>
  <c r="N1556" i="4" s="1"/>
  <c r="P1556" i="4" s="1"/>
  <c r="O113" i="4" a="1"/>
  <c r="O113" i="4" s="1"/>
  <c r="M113" i="4" a="1"/>
  <c r="M113" i="4" s="1"/>
  <c r="N113" i="4" s="1" a="1"/>
  <c r="N113" i="4" s="1"/>
  <c r="M1515" i="4" a="1"/>
  <c r="M1515" i="4" s="1"/>
  <c r="N1515" i="4" s="1" a="1"/>
  <c r="N1515" i="4" s="1"/>
  <c r="M1513" i="4" a="1"/>
  <c r="M1513" i="4" s="1"/>
  <c r="N1513" i="4" s="1" a="1"/>
  <c r="N1513" i="4" s="1"/>
  <c r="M1514" i="4" a="1"/>
  <c r="M1514" i="4" s="1"/>
  <c r="N1514" i="4" s="1" a="1"/>
  <c r="N1514" i="4" s="1"/>
  <c r="L101" i="4" a="1"/>
  <c r="L101" i="4" s="1"/>
  <c r="O101" i="4" a="1"/>
  <c r="O101" i="4" s="1"/>
  <c r="O89" i="4" a="1"/>
  <c r="O89" i="4" s="1"/>
  <c r="M89" i="4" a="1"/>
  <c r="M89" i="4" s="1"/>
  <c r="N89" i="4" s="1" a="1"/>
  <c r="N89" i="4" s="1"/>
  <c r="M1424" i="4" a="1"/>
  <c r="M1424" i="4" s="1"/>
  <c r="N1424" i="4" s="1" a="1"/>
  <c r="N1424" i="4" s="1"/>
  <c r="P1424" i="4" s="1"/>
  <c r="L77" i="4" a="1"/>
  <c r="L77" i="4" s="1"/>
  <c r="O77" i="4" a="1"/>
  <c r="O77" i="4" s="1"/>
  <c r="L65" i="4" a="1"/>
  <c r="L65" i="4" s="1"/>
  <c r="O65" i="4" a="1"/>
  <c r="O65" i="4" s="1"/>
  <c r="O53" i="4" a="1"/>
  <c r="O53" i="4" s="1"/>
  <c r="M53" i="4" a="1"/>
  <c r="M53" i="4" s="1"/>
  <c r="N53" i="4" s="1" a="1"/>
  <c r="N53" i="4" s="1"/>
  <c r="M54" i="4" a="1"/>
  <c r="M54" i="4" s="1"/>
  <c r="N54" i="4" s="1" a="1"/>
  <c r="N54" i="4" s="1"/>
  <c r="M1309" i="4" a="1"/>
  <c r="M1309" i="4" s="1"/>
  <c r="N1309" i="4" s="1" a="1"/>
  <c r="N1309" i="4" s="1"/>
  <c r="M1310" i="4" a="1"/>
  <c r="M1310" i="4" s="1"/>
  <c r="N1310" i="4" s="1" a="1"/>
  <c r="N1310" i="4" s="1"/>
  <c r="M1311" i="4" a="1"/>
  <c r="M1311" i="4" s="1"/>
  <c r="N1311" i="4" s="1" a="1"/>
  <c r="N1311" i="4" s="1"/>
  <c r="M1312" i="4" a="1"/>
  <c r="M1312" i="4" s="1"/>
  <c r="N1312" i="4" s="1" a="1"/>
  <c r="N1312" i="4" s="1"/>
  <c r="M1313" i="4" a="1"/>
  <c r="M1313" i="4" s="1"/>
  <c r="N1313" i="4" s="1" a="1"/>
  <c r="N1313" i="4" s="1"/>
  <c r="M1314" i="4" a="1"/>
  <c r="M1314" i="4" s="1"/>
  <c r="N1314" i="4" s="1" a="1"/>
  <c r="N1314" i="4" s="1"/>
  <c r="M1315" i="4" a="1"/>
  <c r="M1315" i="4" s="1"/>
  <c r="N1315" i="4" s="1" a="1"/>
  <c r="N1315" i="4" s="1"/>
  <c r="M1316" i="4" a="1"/>
  <c r="M1316" i="4" s="1"/>
  <c r="N1316" i="4" s="1" a="1"/>
  <c r="N1316" i="4" s="1"/>
  <c r="M1307" i="4" a="1"/>
  <c r="M1307" i="4" s="1"/>
  <c r="N1307" i="4" s="1" a="1"/>
  <c r="N1307" i="4" s="1"/>
  <c r="P1307" i="4" s="1"/>
  <c r="M1308" i="4" a="1"/>
  <c r="M1308" i="4" s="1"/>
  <c r="N1308" i="4" s="1" a="1"/>
  <c r="N1308" i="4" s="1"/>
  <c r="L41" i="4" a="1"/>
  <c r="L41" i="4" s="1"/>
  <c r="O41" i="4" a="1"/>
  <c r="O41" i="4" s="1"/>
  <c r="O29" i="4" a="1"/>
  <c r="O29" i="4" s="1"/>
  <c r="M30" i="4" a="1"/>
  <c r="M30" i="4" s="1"/>
  <c r="N30" i="4" s="1" a="1"/>
  <c r="N30" i="4" s="1"/>
  <c r="M31" i="4" a="1"/>
  <c r="M31" i="4" s="1"/>
  <c r="N31" i="4" s="1" a="1"/>
  <c r="N31" i="4" s="1"/>
  <c r="M29" i="4" a="1"/>
  <c r="M29" i="4" s="1"/>
  <c r="N29" i="4" s="1" a="1"/>
  <c r="N29" i="4" s="1"/>
  <c r="M1185" i="4" a="1"/>
  <c r="M1185" i="4" s="1"/>
  <c r="N1185" i="4" s="1" a="1"/>
  <c r="N1185" i="4" s="1"/>
  <c r="P1185" i="4" s="1"/>
  <c r="M1176" i="4" a="1"/>
  <c r="M1176" i="4" s="1"/>
  <c r="N1176" i="4" s="1" a="1"/>
  <c r="N1176" i="4" s="1"/>
  <c r="M1177" i="4" a="1"/>
  <c r="M1177" i="4" s="1"/>
  <c r="N1177" i="4" s="1" a="1"/>
  <c r="N1177" i="4" s="1"/>
  <c r="M1186" i="4" a="1"/>
  <c r="M1186" i="4" s="1"/>
  <c r="N1186" i="4" s="1" a="1"/>
  <c r="N1186" i="4" s="1"/>
  <c r="M1178" i="4" a="1"/>
  <c r="M1178" i="4" s="1"/>
  <c r="N1178" i="4" s="1" a="1"/>
  <c r="N1178" i="4" s="1"/>
  <c r="M1179" i="4" a="1"/>
  <c r="M1179" i="4" s="1"/>
  <c r="N1179" i="4" s="1" a="1"/>
  <c r="N1179" i="4" s="1"/>
  <c r="M1180" i="4" a="1"/>
  <c r="M1180" i="4" s="1"/>
  <c r="N1180" i="4" s="1" a="1"/>
  <c r="N1180" i="4" s="1"/>
  <c r="M1181" i="4" a="1"/>
  <c r="M1181" i="4" s="1"/>
  <c r="N1181" i="4" s="1" a="1"/>
  <c r="N1181" i="4" s="1"/>
  <c r="M1182" i="4" a="1"/>
  <c r="M1182" i="4" s="1"/>
  <c r="N1182" i="4" s="1" a="1"/>
  <c r="N1182" i="4" s="1"/>
  <c r="M1183" i="4" a="1"/>
  <c r="M1183" i="4" s="1"/>
  <c r="N1183" i="4" s="1" a="1"/>
  <c r="N1183" i="4" s="1"/>
  <c r="M1184" i="4" a="1"/>
  <c r="M1184" i="4" s="1"/>
  <c r="N1184" i="4" s="1" a="1"/>
  <c r="N1184" i="4" s="1"/>
  <c r="M1175" i="4" a="1"/>
  <c r="M1175" i="4" s="1"/>
  <c r="N1175" i="4" s="1" a="1"/>
  <c r="N1175" i="4" s="1"/>
  <c r="P1175" i="4" s="1"/>
  <c r="L17" i="4" a="1"/>
  <c r="L17" i="4" s="1"/>
  <c r="O17" i="4" a="1"/>
  <c r="O17" i="4" s="1"/>
  <c r="O5" i="4" a="1"/>
  <c r="O5" i="4" s="1"/>
  <c r="M5" i="4" a="1"/>
  <c r="M5" i="4" s="1"/>
  <c r="N5" i="4" s="1" a="1"/>
  <c r="N5" i="4" s="1"/>
  <c r="M6" i="4" a="1"/>
  <c r="M6" i="4" s="1"/>
  <c r="N6" i="4" s="1" a="1"/>
  <c r="N6" i="4" s="1"/>
  <c r="M7" i="4" a="1"/>
  <c r="M7" i="4" s="1"/>
  <c r="N7" i="4" s="1" a="1"/>
  <c r="N7" i="4" s="1"/>
  <c r="P7" i="4" s="1"/>
  <c r="M1114" i="4" a="1"/>
  <c r="M1114" i="4" s="1"/>
  <c r="N1114" i="4" s="1" a="1"/>
  <c r="N1114" i="4" s="1"/>
  <c r="M1107" i="4" a="1"/>
  <c r="M1107" i="4" s="1"/>
  <c r="N1107" i="4" s="1" a="1"/>
  <c r="N1107" i="4" s="1"/>
  <c r="M1108" i="4" a="1"/>
  <c r="M1108" i="4" s="1"/>
  <c r="N1108" i="4" s="1" a="1"/>
  <c r="N1108" i="4" s="1"/>
  <c r="M1109" i="4" a="1"/>
  <c r="M1109" i="4" s="1"/>
  <c r="N1109" i="4" s="1" a="1"/>
  <c r="N1109" i="4" s="1"/>
  <c r="M1110" i="4" a="1"/>
  <c r="M1110" i="4" s="1"/>
  <c r="N1110" i="4" s="1" a="1"/>
  <c r="N1110" i="4" s="1"/>
  <c r="M1111" i="4" a="1"/>
  <c r="M1111" i="4" s="1"/>
  <c r="N1111" i="4" s="1" a="1"/>
  <c r="N1111" i="4" s="1"/>
  <c r="M1112" i="4" a="1"/>
  <c r="M1112" i="4" s="1"/>
  <c r="N1112" i="4" s="1" a="1"/>
  <c r="N1112" i="4" s="1"/>
  <c r="P1112" i="4" s="1"/>
  <c r="M1113" i="4" a="1"/>
  <c r="M1113" i="4" s="1"/>
  <c r="N1113" i="4" s="1" a="1"/>
  <c r="N1113" i="4" s="1"/>
  <c r="P1113" i="4" s="1"/>
  <c r="L2152" i="4" a="1"/>
  <c r="L2152" i="4" s="1"/>
  <c r="O2152" i="4" a="1"/>
  <c r="O2152" i="4" s="1"/>
  <c r="L2140" i="4" a="1"/>
  <c r="L2140" i="4" s="1"/>
  <c r="O2140" i="4" a="1"/>
  <c r="O2140" i="4" s="1"/>
  <c r="P2140" i="4" s="1"/>
  <c r="L2128" i="4" a="1"/>
  <c r="L2128" i="4" s="1"/>
  <c r="O2128" i="4" a="1"/>
  <c r="O2128" i="4" s="1"/>
  <c r="P2128" i="4" s="1"/>
  <c r="L2116" i="4" a="1"/>
  <c r="L2116" i="4" s="1"/>
  <c r="O2116" i="4" a="1"/>
  <c r="O2116" i="4" s="1"/>
  <c r="L2104" i="4" a="1"/>
  <c r="L2104" i="4" s="1"/>
  <c r="O2104" i="4" a="1"/>
  <c r="O2104" i="4" s="1"/>
  <c r="L2092" i="4" a="1"/>
  <c r="L2092" i="4" s="1"/>
  <c r="O2092" i="4" a="1"/>
  <c r="O2092" i="4" s="1"/>
  <c r="P2092" i="4" s="1"/>
  <c r="L2080" i="4" a="1"/>
  <c r="L2080" i="4" s="1"/>
  <c r="O2080" i="4" a="1"/>
  <c r="O2080" i="4" s="1"/>
  <c r="L2068" i="4" a="1"/>
  <c r="L2068" i="4" s="1"/>
  <c r="O2068" i="4" a="1"/>
  <c r="O2068" i="4" s="1"/>
  <c r="L2056" i="4" a="1"/>
  <c r="L2056" i="4" s="1"/>
  <c r="O2056" i="4" a="1"/>
  <c r="O2056" i="4" s="1"/>
  <c r="L2044" i="4" a="1"/>
  <c r="L2044" i="4" s="1"/>
  <c r="O2044" i="4" a="1"/>
  <c r="O2044" i="4" s="1"/>
  <c r="L2032" i="4" a="1"/>
  <c r="L2032" i="4" s="1"/>
  <c r="O2032" i="4" a="1"/>
  <c r="O2032" i="4" s="1"/>
  <c r="L2020" i="4" a="1"/>
  <c r="L2020" i="4" s="1"/>
  <c r="O2020" i="4" a="1"/>
  <c r="O2020" i="4" s="1"/>
  <c r="L2008" i="4" a="1"/>
  <c r="L2008" i="4" s="1"/>
  <c r="O2008" i="4" a="1"/>
  <c r="O2008" i="4" s="1"/>
  <c r="P2008" i="4" s="1"/>
  <c r="L1996" i="4" a="1"/>
  <c r="L1996" i="4" s="1"/>
  <c r="O1996" i="4" a="1"/>
  <c r="O1996" i="4" s="1"/>
  <c r="L1984" i="4" a="1"/>
  <c r="L1984" i="4" s="1"/>
  <c r="O1984" i="4" a="1"/>
  <c r="O1984" i="4" s="1"/>
  <c r="L1972" i="4" a="1"/>
  <c r="L1972" i="4" s="1"/>
  <c r="O1972" i="4" a="1"/>
  <c r="O1972" i="4" s="1"/>
  <c r="P1972" i="4" s="1"/>
  <c r="L1960" i="4" a="1"/>
  <c r="L1960" i="4" s="1"/>
  <c r="O1960" i="4" a="1"/>
  <c r="O1960" i="4" s="1"/>
  <c r="L1948" i="4" a="1"/>
  <c r="L1948" i="4" s="1"/>
  <c r="O1948" i="4" a="1"/>
  <c r="O1948" i="4" s="1"/>
  <c r="L1936" i="4" a="1"/>
  <c r="L1936" i="4" s="1"/>
  <c r="O1936" i="4" a="1"/>
  <c r="O1936" i="4" s="1"/>
  <c r="P1936" i="4" s="1"/>
  <c r="L1924" i="4" a="1"/>
  <c r="L1924" i="4" s="1"/>
  <c r="O1924" i="4" a="1"/>
  <c r="O1924" i="4" s="1"/>
  <c r="L1912" i="4" a="1"/>
  <c r="L1912" i="4" s="1"/>
  <c r="O1912" i="4" a="1"/>
  <c r="O1912" i="4" s="1"/>
  <c r="L1900" i="4" a="1"/>
  <c r="L1900" i="4" s="1"/>
  <c r="O1900" i="4" a="1"/>
  <c r="O1900" i="4" s="1"/>
  <c r="L1888" i="4" a="1"/>
  <c r="L1888" i="4" s="1"/>
  <c r="P1888" i="4"/>
  <c r="O1888" i="4" a="1"/>
  <c r="O1888" i="4" s="1"/>
  <c r="L1876" i="4" a="1"/>
  <c r="L1876" i="4" s="1"/>
  <c r="O1876" i="4" a="1"/>
  <c r="O1876" i="4" s="1"/>
  <c r="P1876" i="4" s="1"/>
  <c r="L1864" i="4" a="1"/>
  <c r="L1864" i="4" s="1"/>
  <c r="O1864" i="4" a="1"/>
  <c r="O1864" i="4" s="1"/>
  <c r="L1852" i="4" a="1"/>
  <c r="L1852" i="4" s="1"/>
  <c r="O1852" i="4" a="1"/>
  <c r="O1852" i="4" s="1"/>
  <c r="L1840" i="4" a="1"/>
  <c r="L1840" i="4" s="1"/>
  <c r="O1840" i="4" a="1"/>
  <c r="O1840" i="4" s="1"/>
  <c r="P1840" i="4" s="1"/>
  <c r="L1828" i="4" a="1"/>
  <c r="L1828" i="4" s="1"/>
  <c r="O1828" i="4" a="1"/>
  <c r="O1828" i="4" s="1"/>
  <c r="P1828" i="4" s="1"/>
  <c r="L1816" i="4" a="1"/>
  <c r="L1816" i="4" s="1"/>
  <c r="O1816" i="4" a="1"/>
  <c r="O1816" i="4" s="1"/>
  <c r="L1804" i="4" a="1"/>
  <c r="L1804" i="4" s="1"/>
  <c r="O1804" i="4" a="1"/>
  <c r="O1804" i="4" s="1"/>
  <c r="P1804" i="4" s="1"/>
  <c r="L1792" i="4" a="1"/>
  <c r="L1792" i="4" s="1"/>
  <c r="O1792" i="4" a="1"/>
  <c r="O1792" i="4" s="1"/>
  <c r="L1780" i="4" a="1"/>
  <c r="L1780" i="4" s="1"/>
  <c r="O1780" i="4" a="1"/>
  <c r="O1780" i="4" s="1"/>
  <c r="L1768" i="4" a="1"/>
  <c r="L1768" i="4" s="1"/>
  <c r="O1768" i="4" a="1"/>
  <c r="O1768" i="4" s="1"/>
  <c r="L1756" i="4" a="1"/>
  <c r="L1756" i="4" s="1"/>
  <c r="O1756" i="4" a="1"/>
  <c r="O1756" i="4" s="1"/>
  <c r="P1756" i="4" s="1"/>
  <c r="L1744" i="4" a="1"/>
  <c r="L1744" i="4" s="1"/>
  <c r="O1744" i="4" a="1"/>
  <c r="O1744" i="4" s="1"/>
  <c r="P1744" i="4" s="1"/>
  <c r="L1732" i="4" a="1"/>
  <c r="L1732" i="4" s="1"/>
  <c r="O1732" i="4" a="1"/>
  <c r="O1732" i="4" s="1"/>
  <c r="P1732" i="4" s="1"/>
  <c r="L1720" i="4" a="1"/>
  <c r="L1720" i="4" s="1"/>
  <c r="O1720" i="4" a="1"/>
  <c r="O1720" i="4" s="1"/>
  <c r="L1708" i="4" a="1"/>
  <c r="L1708" i="4" s="1"/>
  <c r="O1708" i="4" a="1"/>
  <c r="O1708" i="4" s="1"/>
  <c r="L1696" i="4" a="1"/>
  <c r="L1696" i="4" s="1"/>
  <c r="O1696" i="4" a="1"/>
  <c r="O1696" i="4" s="1"/>
  <c r="L1684" i="4" a="1"/>
  <c r="L1684" i="4" s="1"/>
  <c r="O1684" i="4" a="1"/>
  <c r="O1684" i="4" s="1"/>
  <c r="L1672" i="4" a="1"/>
  <c r="L1672" i="4" s="1"/>
  <c r="O1672" i="4" a="1"/>
  <c r="O1672" i="4" s="1"/>
  <c r="L1660" i="4" a="1"/>
  <c r="L1660" i="4" s="1"/>
  <c r="O1660" i="4" a="1"/>
  <c r="O1660" i="4" s="1"/>
  <c r="P1660" i="4" s="1"/>
  <c r="L1648" i="4" a="1"/>
  <c r="L1648" i="4" s="1"/>
  <c r="O1648" i="4" a="1"/>
  <c r="O1648" i="4" s="1"/>
  <c r="L1636" i="4" a="1"/>
  <c r="L1636" i="4" s="1"/>
  <c r="O1636" i="4" a="1"/>
  <c r="O1636" i="4" s="1"/>
  <c r="L1624" i="4" a="1"/>
  <c r="L1624" i="4" s="1"/>
  <c r="O1624" i="4" a="1"/>
  <c r="O1624" i="4" s="1"/>
  <c r="P1624" i="4" s="1"/>
  <c r="L1612" i="4" a="1"/>
  <c r="L1612" i="4" s="1"/>
  <c r="O1612" i="4" a="1"/>
  <c r="O1612" i="4" s="1"/>
  <c r="P1612" i="4" s="1"/>
  <c r="L1600" i="4" a="1"/>
  <c r="L1600" i="4" s="1"/>
  <c r="O1600" i="4" a="1"/>
  <c r="O1600" i="4" s="1"/>
  <c r="L1588" i="4" a="1"/>
  <c r="L1588" i="4" s="1"/>
  <c r="O1588" i="4" a="1"/>
  <c r="O1588" i="4" s="1"/>
  <c r="L1576" i="4" a="1"/>
  <c r="L1576" i="4" s="1"/>
  <c r="O1576" i="4" a="1"/>
  <c r="O1576" i="4" s="1"/>
  <c r="P1576" i="4" s="1"/>
  <c r="L1564" i="4" a="1"/>
  <c r="L1564" i="4" s="1"/>
  <c r="O1564" i="4" a="1"/>
  <c r="O1564" i="4" s="1"/>
  <c r="P1564" i="4" s="1"/>
  <c r="L1552" i="4" a="1"/>
  <c r="L1552" i="4" s="1"/>
  <c r="O1552" i="4" a="1"/>
  <c r="O1552" i="4" s="1"/>
  <c r="P1552" i="4" s="1"/>
  <c r="L1540" i="4" a="1"/>
  <c r="L1540" i="4" s="1"/>
  <c r="O1540" i="4" a="1"/>
  <c r="O1540" i="4" s="1"/>
  <c r="L1528" i="4" a="1"/>
  <c r="L1528" i="4" s="1"/>
  <c r="O1528" i="4" a="1"/>
  <c r="O1528" i="4" s="1"/>
  <c r="L1516" i="4" a="1"/>
  <c r="L1516" i="4" s="1"/>
  <c r="O1516" i="4" a="1"/>
  <c r="O1516" i="4" s="1"/>
  <c r="L1504" i="4" a="1"/>
  <c r="L1504" i="4" s="1"/>
  <c r="O1504" i="4" a="1"/>
  <c r="O1504" i="4" s="1"/>
  <c r="P1504" i="4" s="1"/>
  <c r="L1492" i="4" a="1"/>
  <c r="L1492" i="4" s="1"/>
  <c r="O1492" i="4" a="1"/>
  <c r="O1492" i="4" s="1"/>
  <c r="P1492" i="4" s="1"/>
  <c r="L1480" i="4" a="1"/>
  <c r="L1480" i="4" s="1"/>
  <c r="O1480" i="4" a="1"/>
  <c r="O1480" i="4" s="1"/>
  <c r="P1480" i="4" s="1"/>
  <c r="L1468" i="4" a="1"/>
  <c r="L1468" i="4" s="1"/>
  <c r="O1468" i="4" a="1"/>
  <c r="O1468" i="4" s="1"/>
  <c r="L1456" i="4" a="1"/>
  <c r="L1456" i="4" s="1"/>
  <c r="O1456" i="4" a="1"/>
  <c r="O1456" i="4" s="1"/>
  <c r="L1444" i="4" a="1"/>
  <c r="L1444" i="4" s="1"/>
  <c r="O1444" i="4" a="1"/>
  <c r="O1444" i="4" s="1"/>
  <c r="P1444" i="4" s="1"/>
  <c r="L1432" i="4" a="1"/>
  <c r="L1432" i="4" s="1"/>
  <c r="O1432" i="4" a="1"/>
  <c r="O1432" i="4" s="1"/>
  <c r="L1420" i="4" a="1"/>
  <c r="L1420" i="4" s="1"/>
  <c r="O1420" i="4" a="1"/>
  <c r="O1420" i="4" s="1"/>
  <c r="L1408" i="4" a="1"/>
  <c r="L1408" i="4" s="1"/>
  <c r="O1408" i="4" a="1"/>
  <c r="O1408" i="4" s="1"/>
  <c r="L1396" i="4" a="1"/>
  <c r="L1396" i="4" s="1"/>
  <c r="O1396" i="4" a="1"/>
  <c r="O1396" i="4" s="1"/>
  <c r="L1384" i="4" a="1"/>
  <c r="L1384" i="4" s="1"/>
  <c r="O1384" i="4" a="1"/>
  <c r="O1384" i="4" s="1"/>
  <c r="P1384" i="4" s="1"/>
  <c r="L1372" i="4" a="1"/>
  <c r="L1372" i="4" s="1"/>
  <c r="O1372" i="4" a="1"/>
  <c r="O1372" i="4" s="1"/>
  <c r="L1360" i="4" a="1"/>
  <c r="L1360" i="4" s="1"/>
  <c r="O1360" i="4" a="1"/>
  <c r="O1360" i="4" s="1"/>
  <c r="L1348" i="4" a="1"/>
  <c r="L1348" i="4" s="1"/>
  <c r="O1348" i="4" a="1"/>
  <c r="O1348" i="4" s="1"/>
  <c r="L1336" i="4" a="1"/>
  <c r="L1336" i="4" s="1"/>
  <c r="O1336" i="4" a="1"/>
  <c r="O1336" i="4" s="1"/>
  <c r="L1324" i="4" a="1"/>
  <c r="L1324" i="4" s="1"/>
  <c r="O1324" i="4" a="1"/>
  <c r="O1324" i="4" s="1"/>
  <c r="P1324" i="4" s="1"/>
  <c r="L1312" i="4" a="1"/>
  <c r="L1312" i="4" s="1"/>
  <c r="O1312" i="4" a="1"/>
  <c r="O1312" i="4" s="1"/>
  <c r="L1300" i="4" a="1"/>
  <c r="L1300" i="4" s="1"/>
  <c r="O1300" i="4" a="1"/>
  <c r="O1300" i="4" s="1"/>
  <c r="L1288" i="4" a="1"/>
  <c r="L1288" i="4" s="1"/>
  <c r="O1288" i="4" a="1"/>
  <c r="O1288" i="4" s="1"/>
  <c r="L1276" i="4" a="1"/>
  <c r="L1276" i="4" s="1"/>
  <c r="O1276" i="4" a="1"/>
  <c r="O1276" i="4" s="1"/>
  <c r="P1276" i="4" s="1"/>
  <c r="L1264" i="4" a="1"/>
  <c r="L1264" i="4" s="1"/>
  <c r="O1264" i="4" a="1"/>
  <c r="O1264" i="4" s="1"/>
  <c r="P1264" i="4" s="1"/>
  <c r="L1252" i="4" a="1"/>
  <c r="L1252" i="4" s="1"/>
  <c r="O1252" i="4" a="1"/>
  <c r="O1252" i="4" s="1"/>
  <c r="P1252" i="4" s="1"/>
  <c r="L1240" i="4" a="1"/>
  <c r="L1240" i="4" s="1"/>
  <c r="O1240" i="4" a="1"/>
  <c r="O1240" i="4" s="1"/>
  <c r="L1228" i="4" a="1"/>
  <c r="L1228" i="4" s="1"/>
  <c r="O1228" i="4" a="1"/>
  <c r="O1228" i="4" s="1"/>
  <c r="L1216" i="4" a="1"/>
  <c r="L1216" i="4" s="1"/>
  <c r="O1216" i="4" a="1"/>
  <c r="O1216" i="4" s="1"/>
  <c r="L1204" i="4" a="1"/>
  <c r="L1204" i="4" s="1"/>
  <c r="O1204" i="4" a="1"/>
  <c r="O1204" i="4" s="1"/>
  <c r="L1192" i="4" a="1"/>
  <c r="L1192" i="4" s="1"/>
  <c r="O1192" i="4" a="1"/>
  <c r="O1192" i="4" s="1"/>
  <c r="P1192" i="4" s="1"/>
  <c r="L1180" i="4" a="1"/>
  <c r="L1180" i="4" s="1"/>
  <c r="O1180" i="4" a="1"/>
  <c r="O1180" i="4" s="1"/>
  <c r="L1168" i="4" a="1"/>
  <c r="L1168" i="4" s="1"/>
  <c r="O1168" i="4" a="1"/>
  <c r="O1168" i="4" s="1"/>
  <c r="L1156" i="4" a="1"/>
  <c r="L1156" i="4" s="1"/>
  <c r="O1156" i="4" a="1"/>
  <c r="O1156" i="4" s="1"/>
  <c r="L1144" i="4" a="1"/>
  <c r="L1144" i="4" s="1"/>
  <c r="O1144" i="4" a="1"/>
  <c r="O1144" i="4" s="1"/>
  <c r="P1144" i="4" s="1"/>
  <c r="L1132" i="4" a="1"/>
  <c r="L1132" i="4" s="1"/>
  <c r="O1132" i="4" a="1"/>
  <c r="O1132" i="4" s="1"/>
  <c r="L1120" i="4" a="1"/>
  <c r="L1120" i="4" s="1"/>
  <c r="O1120" i="4" a="1"/>
  <c r="O1120" i="4" s="1"/>
  <c r="L1108" i="4" a="1"/>
  <c r="L1108" i="4" s="1"/>
  <c r="O1108" i="4" a="1"/>
  <c r="O1108" i="4" s="1"/>
  <c r="L1096" i="4" a="1"/>
  <c r="L1096" i="4" s="1"/>
  <c r="O1096" i="4" a="1"/>
  <c r="O1096" i="4" s="1"/>
  <c r="L1084" i="4" a="1"/>
  <c r="L1084" i="4" s="1"/>
  <c r="O1084" i="4" a="1"/>
  <c r="O1084" i="4" s="1"/>
  <c r="L1072" i="4" a="1"/>
  <c r="L1072" i="4" s="1"/>
  <c r="O1072" i="4" a="1"/>
  <c r="O1072" i="4" s="1"/>
  <c r="L1060" i="4" a="1"/>
  <c r="L1060" i="4" s="1"/>
  <c r="O1060" i="4" a="1"/>
  <c r="O1060" i="4" s="1"/>
  <c r="O1048" i="4" a="1"/>
  <c r="O1048" i="4" s="1"/>
  <c r="M1048" i="4" a="1"/>
  <c r="M1048" i="4" s="1"/>
  <c r="N1048" i="4" s="1" a="1"/>
  <c r="N1048" i="4" s="1"/>
  <c r="M1049" i="4" a="1"/>
  <c r="M1049" i="4" s="1"/>
  <c r="N1049" i="4" s="1" a="1"/>
  <c r="N1049" i="4" s="1"/>
  <c r="M4860" i="4" a="1"/>
  <c r="M4860" i="4" s="1"/>
  <c r="N4860" i="4" s="1" a="1"/>
  <c r="N4860" i="4" s="1"/>
  <c r="P4860" i="4" s="1"/>
  <c r="M4859" i="4" a="1"/>
  <c r="M4859" i="4" s="1"/>
  <c r="N4859" i="4" s="1" a="1"/>
  <c r="N4859" i="4" s="1"/>
  <c r="P4859" i="4" s="1"/>
  <c r="O1036" i="4" a="1"/>
  <c r="O1036" i="4" s="1"/>
  <c r="M1036" i="4" a="1"/>
  <c r="M1036" i="4" s="1"/>
  <c r="N1036" i="4" s="1" a="1"/>
  <c r="N1036" i="4" s="1"/>
  <c r="M1037" i="4" a="1"/>
  <c r="M1037" i="4" s="1"/>
  <c r="N1037" i="4" s="1" a="1"/>
  <c r="N1037" i="4" s="1"/>
  <c r="M4817" i="4" a="1"/>
  <c r="M4817" i="4" s="1"/>
  <c r="N4817" i="4" s="1" a="1"/>
  <c r="N4817" i="4" s="1"/>
  <c r="M4818" i="4" a="1"/>
  <c r="M4818" i="4" s="1"/>
  <c r="N4818" i="4" s="1" a="1"/>
  <c r="N4818" i="4" s="1"/>
  <c r="O1024" i="4" a="1"/>
  <c r="O1024" i="4" s="1"/>
  <c r="M1024" i="4" a="1"/>
  <c r="M1024" i="4" s="1"/>
  <c r="N1024" i="4" s="1" a="1"/>
  <c r="N1024" i="4" s="1"/>
  <c r="M1025" i="4" a="1"/>
  <c r="M1025" i="4" s="1"/>
  <c r="N1025" i="4" s="1" a="1"/>
  <c r="N1025" i="4" s="1"/>
  <c r="M4767" i="4" a="1"/>
  <c r="M4767" i="4" s="1"/>
  <c r="N4767" i="4" s="1" a="1"/>
  <c r="N4767" i="4" s="1"/>
  <c r="M4768" i="4" a="1"/>
  <c r="M4768" i="4" s="1"/>
  <c r="N4768" i="4" s="1" a="1"/>
  <c r="N4768" i="4" s="1"/>
  <c r="O1012" i="4" a="1"/>
  <c r="O1012" i="4" s="1"/>
  <c r="M1012" i="4" a="1"/>
  <c r="M1012" i="4" s="1"/>
  <c r="N1012" i="4" s="1" a="1"/>
  <c r="N1012" i="4" s="1"/>
  <c r="M1013" i="4" a="1"/>
  <c r="M1013" i="4" s="1"/>
  <c r="N1013" i="4" s="1" a="1"/>
  <c r="N1013" i="4" s="1"/>
  <c r="M1014" i="4" a="1"/>
  <c r="M1014" i="4" s="1"/>
  <c r="N1014" i="4" s="1" a="1"/>
  <c r="N1014" i="4" s="1"/>
  <c r="P1014" i="4" s="1"/>
  <c r="M4729" i="4" a="1"/>
  <c r="M4729" i="4" s="1"/>
  <c r="N4729" i="4" s="1" a="1"/>
  <c r="N4729" i="4" s="1"/>
  <c r="P4729" i="4" s="1"/>
  <c r="M4723" i="4" a="1"/>
  <c r="M4723" i="4" s="1"/>
  <c r="N4723" i="4" s="1" a="1"/>
  <c r="N4723" i="4" s="1"/>
  <c r="M4724" i="4" a="1"/>
  <c r="M4724" i="4" s="1"/>
  <c r="N4724" i="4" s="1" a="1"/>
  <c r="N4724" i="4" s="1"/>
  <c r="M4725" i="4" a="1"/>
  <c r="M4725" i="4" s="1"/>
  <c r="N4725" i="4" s="1" a="1"/>
  <c r="N4725" i="4" s="1"/>
  <c r="M4727" i="4" a="1"/>
  <c r="M4727" i="4" s="1"/>
  <c r="N4727" i="4" s="1" a="1"/>
  <c r="N4727" i="4" s="1"/>
  <c r="M4728" i="4" a="1"/>
  <c r="M4728" i="4" s="1"/>
  <c r="N4728" i="4" s="1" a="1"/>
  <c r="N4728" i="4" s="1"/>
  <c r="M4726" i="4" a="1"/>
  <c r="M4726" i="4" s="1"/>
  <c r="N4726" i="4" s="1" a="1"/>
  <c r="N4726" i="4" s="1"/>
  <c r="O1000" i="4" a="1"/>
  <c r="O1000" i="4" s="1"/>
  <c r="M1000" i="4" a="1"/>
  <c r="M1000" i="4" s="1"/>
  <c r="N1000" i="4" s="1" a="1"/>
  <c r="N1000" i="4" s="1"/>
  <c r="O988" i="4" a="1"/>
  <c r="O988" i="4" s="1"/>
  <c r="M988" i="4" a="1"/>
  <c r="M988" i="4" s="1"/>
  <c r="N988" i="4" s="1" a="1"/>
  <c r="N988" i="4" s="1"/>
  <c r="M4638" i="4" a="1"/>
  <c r="M4638" i="4" s="1"/>
  <c r="N4638" i="4" s="1" a="1"/>
  <c r="N4638" i="4" s="1"/>
  <c r="O976" i="4" a="1"/>
  <c r="O976" i="4" s="1"/>
  <c r="M976" i="4" a="1"/>
  <c r="M976" i="4" s="1"/>
  <c r="N976" i="4" s="1" a="1"/>
  <c r="N976" i="4" s="1"/>
  <c r="M4608" i="4" a="1"/>
  <c r="M4608" i="4" s="1"/>
  <c r="N4608" i="4" s="1" a="1"/>
  <c r="N4608" i="4" s="1"/>
  <c r="O964" i="4" a="1"/>
  <c r="O964" i="4" s="1"/>
  <c r="M964" i="4" a="1"/>
  <c r="M964" i="4" s="1"/>
  <c r="N964" i="4" s="1" a="1"/>
  <c r="N964" i="4" s="1"/>
  <c r="M965" i="4" a="1"/>
  <c r="M965" i="4" s="1"/>
  <c r="N965" i="4" s="1" a="1"/>
  <c r="N965" i="4" s="1"/>
  <c r="M4568" i="4" a="1"/>
  <c r="M4568" i="4" s="1"/>
  <c r="N4568" i="4" s="1" a="1"/>
  <c r="N4568" i="4" s="1"/>
  <c r="M4569" i="4" a="1"/>
  <c r="M4569" i="4" s="1"/>
  <c r="N4569" i="4" s="1" a="1"/>
  <c r="N4569" i="4" s="1"/>
  <c r="M4570" i="4" a="1"/>
  <c r="M4570" i="4" s="1"/>
  <c r="N4570" i="4" s="1" a="1"/>
  <c r="N4570" i="4" s="1"/>
  <c r="M4567" i="4" a="1"/>
  <c r="M4567" i="4" s="1"/>
  <c r="N4567" i="4" s="1" a="1"/>
  <c r="N4567" i="4" s="1"/>
  <c r="L952" i="4" a="1"/>
  <c r="L952" i="4" s="1"/>
  <c r="O952" i="4" a="1"/>
  <c r="O952" i="4" s="1"/>
  <c r="L940" i="4" a="1"/>
  <c r="L940" i="4" s="1"/>
  <c r="O940" i="4" a="1"/>
  <c r="O940" i="4" s="1"/>
  <c r="O928" i="4" a="1"/>
  <c r="O928" i="4" s="1"/>
  <c r="M931" i="4" a="1"/>
  <c r="M931" i="4" s="1"/>
  <c r="N931" i="4" s="1" a="1"/>
  <c r="N931" i="4" s="1"/>
  <c r="M932" i="4" a="1"/>
  <c r="M932" i="4" s="1"/>
  <c r="N932" i="4" s="1" a="1"/>
  <c r="N932" i="4" s="1"/>
  <c r="P932" i="4" s="1"/>
  <c r="M933" i="4" a="1"/>
  <c r="M933" i="4" s="1"/>
  <c r="N933" i="4" s="1" a="1"/>
  <c r="N933" i="4" s="1"/>
  <c r="P933" i="4" s="1"/>
  <c r="M928" i="4" a="1"/>
  <c r="M928" i="4" s="1"/>
  <c r="N928" i="4" s="1" a="1"/>
  <c r="N928" i="4" s="1"/>
  <c r="P928" i="4" s="1"/>
  <c r="M929" i="4" a="1"/>
  <c r="M929" i="4" s="1"/>
  <c r="N929" i="4" s="1" a="1"/>
  <c r="N929" i="4" s="1"/>
  <c r="M930" i="4" a="1"/>
  <c r="M930" i="4" s="1"/>
  <c r="N930" i="4" s="1" a="1"/>
  <c r="N930" i="4" s="1"/>
  <c r="M4440" i="4" a="1"/>
  <c r="M4440" i="4" s="1"/>
  <c r="N4440" i="4" s="1" a="1"/>
  <c r="N4440" i="4" s="1"/>
  <c r="P4440" i="4" s="1"/>
  <c r="M4450" i="4" a="1"/>
  <c r="M4450" i="4" s="1"/>
  <c r="N4450" i="4" s="1" a="1"/>
  <c r="N4450" i="4" s="1"/>
  <c r="M4457" i="4" a="1"/>
  <c r="M4457" i="4" s="1"/>
  <c r="N4457" i="4" s="1" a="1"/>
  <c r="N4457" i="4" s="1"/>
  <c r="M4466" i="4" a="1"/>
  <c r="M4466" i="4" s="1"/>
  <c r="N4466" i="4" s="1" a="1"/>
  <c r="N4466" i="4" s="1"/>
  <c r="M4441" i="4" a="1"/>
  <c r="M4441" i="4" s="1"/>
  <c r="N4441" i="4" s="1" a="1"/>
  <c r="N4441" i="4" s="1"/>
  <c r="P4441" i="4" s="1"/>
  <c r="Q4441" i="4" s="1"/>
  <c r="M4458" i="4" a="1"/>
  <c r="M4458" i="4" s="1"/>
  <c r="N4458" i="4" s="1" a="1"/>
  <c r="N4458" i="4" s="1"/>
  <c r="M4467" i="4" a="1"/>
  <c r="M4467" i="4" s="1"/>
  <c r="N4467" i="4" s="1" a="1"/>
  <c r="N4467" i="4" s="1"/>
  <c r="M4442" i="4" a="1"/>
  <c r="M4442" i="4" s="1"/>
  <c r="N4442" i="4" s="1" a="1"/>
  <c r="N4442" i="4" s="1"/>
  <c r="P4442" i="4" s="1"/>
  <c r="M4451" i="4" a="1"/>
  <c r="M4451" i="4" s="1"/>
  <c r="N4451" i="4" s="1" a="1"/>
  <c r="N4451" i="4" s="1"/>
  <c r="P4451" i="4" s="1"/>
  <c r="M4459" i="4" a="1"/>
  <c r="M4459" i="4" s="1"/>
  <c r="N4459" i="4" s="1" a="1"/>
  <c r="N4459" i="4" s="1"/>
  <c r="M4443" i="4" a="1"/>
  <c r="M4443" i="4" s="1"/>
  <c r="N4443" i="4" s="1" a="1"/>
  <c r="N4443" i="4" s="1"/>
  <c r="P4443" i="4" s="1"/>
  <c r="M4460" i="4" a="1"/>
  <c r="M4460" i="4" s="1"/>
  <c r="N4460" i="4" s="1" a="1"/>
  <c r="N4460" i="4" s="1"/>
  <c r="M4468" i="4" a="1"/>
  <c r="M4468" i="4" s="1"/>
  <c r="N4468" i="4" s="1" a="1"/>
  <c r="N4468" i="4" s="1"/>
  <c r="M4452" i="4" a="1"/>
  <c r="M4452" i="4" s="1"/>
  <c r="N4452" i="4" s="1" a="1"/>
  <c r="N4452" i="4" s="1"/>
  <c r="P4452" i="4" s="1"/>
  <c r="M4461" i="4" a="1"/>
  <c r="M4461" i="4" s="1"/>
  <c r="N4461" i="4" s="1" a="1"/>
  <c r="N4461" i="4" s="1"/>
  <c r="M4444" i="4" a="1"/>
  <c r="M4444" i="4" s="1"/>
  <c r="N4444" i="4" s="1" a="1"/>
  <c r="N4444" i="4" s="1"/>
  <c r="M4462" i="4" a="1"/>
  <c r="M4462" i="4" s="1"/>
  <c r="N4462" i="4" s="1" a="1"/>
  <c r="N4462" i="4" s="1"/>
  <c r="M4469" i="4" a="1"/>
  <c r="M4469" i="4" s="1"/>
  <c r="N4469" i="4" s="1" a="1"/>
  <c r="N4469" i="4" s="1"/>
  <c r="M4445" i="4" a="1"/>
  <c r="M4445" i="4" s="1"/>
  <c r="N4445" i="4" s="1" a="1"/>
  <c r="N4445" i="4" s="1"/>
  <c r="M4453" i="4" a="1"/>
  <c r="M4453" i="4" s="1"/>
  <c r="N4453" i="4" s="1" a="1"/>
  <c r="N4453" i="4" s="1"/>
  <c r="P4453" i="4" s="1"/>
  <c r="M4463" i="4" a="1"/>
  <c r="M4463" i="4" s="1"/>
  <c r="N4463" i="4" s="1" a="1"/>
  <c r="N4463" i="4" s="1"/>
  <c r="P4463" i="4" s="1"/>
  <c r="M4446" i="4" a="1"/>
  <c r="M4446" i="4" s="1"/>
  <c r="N4446" i="4" s="1" a="1"/>
  <c r="N4446" i="4" s="1"/>
  <c r="M4454" i="4" a="1"/>
  <c r="M4454" i="4" s="1"/>
  <c r="N4454" i="4" s="1" a="1"/>
  <c r="N4454" i="4" s="1"/>
  <c r="M4470" i="4" a="1"/>
  <c r="M4470" i="4" s="1"/>
  <c r="N4470" i="4" s="1" a="1"/>
  <c r="N4470" i="4" s="1"/>
  <c r="M4447" i="4" a="1"/>
  <c r="M4447" i="4" s="1"/>
  <c r="N4447" i="4" s="1" a="1"/>
  <c r="N4447" i="4" s="1"/>
  <c r="M4455" i="4" a="1"/>
  <c r="M4455" i="4" s="1"/>
  <c r="N4455" i="4" s="1" a="1"/>
  <c r="N4455" i="4" s="1"/>
  <c r="M4464" i="4" a="1"/>
  <c r="M4464" i="4" s="1"/>
  <c r="N4464" i="4" s="1" a="1"/>
  <c r="N4464" i="4" s="1"/>
  <c r="P4464" i="4" s="1"/>
  <c r="M4471" i="4" a="1"/>
  <c r="M4471" i="4" s="1"/>
  <c r="N4471" i="4" s="1" a="1"/>
  <c r="N4471" i="4" s="1"/>
  <c r="M4472" i="4" a="1"/>
  <c r="M4472" i="4" s="1"/>
  <c r="N4472" i="4" s="1" a="1"/>
  <c r="N4472" i="4" s="1"/>
  <c r="M4439" i="4" a="1"/>
  <c r="M4439" i="4" s="1"/>
  <c r="N4439" i="4" s="1" a="1"/>
  <c r="N4439" i="4" s="1"/>
  <c r="P4439" i="4" s="1"/>
  <c r="M4448" i="4" a="1"/>
  <c r="M4448" i="4" s="1"/>
  <c r="N4448" i="4" s="1" a="1"/>
  <c r="N4448" i="4" s="1"/>
  <c r="M4456" i="4" a="1"/>
  <c r="M4456" i="4" s="1"/>
  <c r="N4456" i="4" s="1" a="1"/>
  <c r="N4456" i="4" s="1"/>
  <c r="M4465" i="4" a="1"/>
  <c r="M4465" i="4" s="1"/>
  <c r="N4465" i="4" s="1" a="1"/>
  <c r="N4465" i="4" s="1"/>
  <c r="P4465" i="4" s="1"/>
  <c r="M4473" i="4" a="1"/>
  <c r="M4473" i="4" s="1"/>
  <c r="N4473" i="4" s="1" a="1"/>
  <c r="N4473" i="4" s="1"/>
  <c r="M4449" i="4" a="1"/>
  <c r="M4449" i="4" s="1"/>
  <c r="N4449" i="4" s="1" a="1"/>
  <c r="N4449" i="4" s="1"/>
  <c r="M4474" i="4" a="1"/>
  <c r="M4474" i="4" s="1"/>
  <c r="N4474" i="4" s="1" a="1"/>
  <c r="N4474" i="4" s="1"/>
  <c r="O916" i="4" a="1"/>
  <c r="O916" i="4" s="1"/>
  <c r="M916" i="4" a="1"/>
  <c r="M916" i="4" s="1"/>
  <c r="N916" i="4" s="1" a="1"/>
  <c r="N916" i="4" s="1"/>
  <c r="M4403" i="4" a="1"/>
  <c r="M4403" i="4" s="1"/>
  <c r="N4403" i="4" s="1" a="1"/>
  <c r="N4403" i="4" s="1"/>
  <c r="P4403" i="4" s="1"/>
  <c r="L904" i="4" a="1"/>
  <c r="L904" i="4" s="1"/>
  <c r="O904" i="4" a="1"/>
  <c r="O904" i="4" s="1"/>
  <c r="L892" i="4" a="1"/>
  <c r="L892" i="4" s="1"/>
  <c r="O892" i="4" a="1"/>
  <c r="O892" i="4" s="1"/>
  <c r="L880" i="4" a="1"/>
  <c r="L880" i="4" s="1"/>
  <c r="O880" i="4" a="1"/>
  <c r="O880" i="4" s="1"/>
  <c r="L868" i="4" a="1"/>
  <c r="L868" i="4" s="1"/>
  <c r="O868" i="4" a="1"/>
  <c r="O868" i="4" s="1"/>
  <c r="L856" i="4" a="1"/>
  <c r="L856" i="4" s="1"/>
  <c r="O856" i="4" a="1"/>
  <c r="O856" i="4" s="1"/>
  <c r="L844" i="4" a="1"/>
  <c r="L844" i="4" s="1"/>
  <c r="O844" i="4" a="1"/>
  <c r="O844" i="4" s="1"/>
  <c r="P844" i="4" s="1"/>
  <c r="L832" i="4" a="1"/>
  <c r="L832" i="4" s="1"/>
  <c r="O832" i="4" a="1"/>
  <c r="O832" i="4" s="1"/>
  <c r="O820" i="4" a="1"/>
  <c r="O820" i="4" s="1"/>
  <c r="M820" i="4" a="1"/>
  <c r="M820" i="4" s="1"/>
  <c r="N820" i="4" s="1" a="1"/>
  <c r="N820" i="4" s="1"/>
  <c r="M821" i="4" a="1"/>
  <c r="M821" i="4" s="1"/>
  <c r="N821" i="4" s="1" a="1"/>
  <c r="N821" i="4" s="1"/>
  <c r="P821" i="4" s="1"/>
  <c r="M822" i="4" a="1"/>
  <c r="M822" i="4" s="1"/>
  <c r="N822" i="4" s="1" a="1"/>
  <c r="N822" i="4" s="1"/>
  <c r="M3988" i="4" a="1"/>
  <c r="M3988" i="4" s="1"/>
  <c r="N3988" i="4" s="1" a="1"/>
  <c r="N3988" i="4" s="1"/>
  <c r="O808" i="4" a="1"/>
  <c r="O808" i="4" s="1"/>
  <c r="M808" i="4" a="1"/>
  <c r="M808" i="4" s="1"/>
  <c r="N808" i="4" s="1" a="1"/>
  <c r="N808" i="4" s="1"/>
  <c r="M809" i="4" a="1"/>
  <c r="M809" i="4" s="1"/>
  <c r="N809" i="4" s="1" a="1"/>
  <c r="N809" i="4" s="1"/>
  <c r="M3897" i="4" a="1"/>
  <c r="M3897" i="4" s="1"/>
  <c r="N3897" i="4" s="1" a="1"/>
  <c r="N3897" i="4" s="1"/>
  <c r="M3898" i="4" a="1"/>
  <c r="M3898" i="4" s="1"/>
  <c r="N3898" i="4" s="1" a="1"/>
  <c r="N3898" i="4" s="1"/>
  <c r="M3899" i="4" a="1"/>
  <c r="M3899" i="4" s="1"/>
  <c r="N3899" i="4" s="1" a="1"/>
  <c r="N3899" i="4" s="1"/>
  <c r="P3899" i="4" s="1"/>
  <c r="M3900" i="4" a="1"/>
  <c r="M3900" i="4" s="1"/>
  <c r="N3900" i="4" s="1" a="1"/>
  <c r="N3900" i="4" s="1"/>
  <c r="P3900" i="4" s="1"/>
  <c r="Q3900" i="4" s="1"/>
  <c r="L796" i="4" a="1"/>
  <c r="L796" i="4" s="1"/>
  <c r="O796" i="4" a="1"/>
  <c r="O796" i="4" s="1"/>
  <c r="L784" i="4" a="1"/>
  <c r="L784" i="4" s="1"/>
  <c r="O784" i="4" a="1"/>
  <c r="O784" i="4" s="1"/>
  <c r="O772" i="4" a="1"/>
  <c r="O772" i="4" s="1"/>
  <c r="M772" i="4" a="1"/>
  <c r="M772" i="4" s="1"/>
  <c r="N772" i="4" s="1" a="1"/>
  <c r="N772" i="4" s="1"/>
  <c r="M773" i="4" a="1"/>
  <c r="M773" i="4" s="1"/>
  <c r="N773" i="4" s="1" a="1"/>
  <c r="N773" i="4" s="1"/>
  <c r="P773" i="4" s="1"/>
  <c r="M3810" i="4" a="1"/>
  <c r="M3810" i="4" s="1"/>
  <c r="N3810" i="4" s="1" a="1"/>
  <c r="N3810" i="4" s="1"/>
  <c r="M3811" i="4" a="1"/>
  <c r="M3811" i="4" s="1"/>
  <c r="N3811" i="4" s="1" a="1"/>
  <c r="N3811" i="4" s="1"/>
  <c r="M3812" i="4" a="1"/>
  <c r="M3812" i="4" s="1"/>
  <c r="N3812" i="4" s="1" a="1"/>
  <c r="N3812" i="4" s="1"/>
  <c r="M3813" i="4" a="1"/>
  <c r="M3813" i="4" s="1"/>
  <c r="N3813" i="4" s="1" a="1"/>
  <c r="N3813" i="4" s="1"/>
  <c r="M3806" i="4" a="1"/>
  <c r="M3806" i="4" s="1"/>
  <c r="N3806" i="4" s="1" a="1"/>
  <c r="N3806" i="4" s="1"/>
  <c r="M3807" i="4" a="1"/>
  <c r="M3807" i="4" s="1"/>
  <c r="N3807" i="4" s="1" a="1"/>
  <c r="N3807" i="4" s="1"/>
  <c r="M3808" i="4" a="1"/>
  <c r="M3808" i="4" s="1"/>
  <c r="N3808" i="4" s="1" a="1"/>
  <c r="N3808" i="4" s="1"/>
  <c r="M3809" i="4" a="1"/>
  <c r="M3809" i="4" s="1"/>
  <c r="N3809" i="4" s="1" a="1"/>
  <c r="N3809" i="4" s="1"/>
  <c r="L760" i="4" a="1"/>
  <c r="L760" i="4" s="1"/>
  <c r="O760" i="4" a="1"/>
  <c r="O760" i="4" s="1"/>
  <c r="L748" i="4" a="1"/>
  <c r="L748" i="4" s="1"/>
  <c r="O748" i="4" a="1"/>
  <c r="O748" i="4" s="1"/>
  <c r="O736" i="4" a="1"/>
  <c r="O736" i="4" s="1"/>
  <c r="M736" i="4" a="1"/>
  <c r="M736" i="4" s="1"/>
  <c r="N736" i="4" s="1" a="1"/>
  <c r="N736" i="4" s="1"/>
  <c r="M737" i="4" a="1"/>
  <c r="M737" i="4" s="1"/>
  <c r="N737" i="4" s="1" a="1"/>
  <c r="N737" i="4" s="1"/>
  <c r="M738" i="4" a="1"/>
  <c r="M738" i="4" s="1"/>
  <c r="N738" i="4" s="1" a="1"/>
  <c r="N738" i="4" s="1"/>
  <c r="M3703" i="4" a="1"/>
  <c r="M3703" i="4" s="1"/>
  <c r="N3703" i="4" s="1" a="1"/>
  <c r="N3703" i="4" s="1"/>
  <c r="M3704" i="4" a="1"/>
  <c r="M3704" i="4" s="1"/>
  <c r="N3704" i="4" s="1" a="1"/>
  <c r="N3704" i="4" s="1"/>
  <c r="M3705" i="4" a="1"/>
  <c r="M3705" i="4" s="1"/>
  <c r="N3705" i="4" s="1" a="1"/>
  <c r="N3705" i="4" s="1"/>
  <c r="P3705" i="4" s="1"/>
  <c r="M3706" i="4" a="1"/>
  <c r="M3706" i="4" s="1"/>
  <c r="N3706" i="4" s="1" a="1"/>
  <c r="N3706" i="4" s="1"/>
  <c r="L724" i="4" a="1"/>
  <c r="L724" i="4" s="1"/>
  <c r="O724" i="4" a="1"/>
  <c r="O724" i="4" s="1"/>
  <c r="L712" i="4" a="1"/>
  <c r="L712" i="4" s="1"/>
  <c r="O712" i="4" a="1"/>
  <c r="O712" i="4" s="1"/>
  <c r="O700" i="4" a="1"/>
  <c r="O700" i="4" s="1"/>
  <c r="M700" i="4" a="1"/>
  <c r="M700" i="4" s="1"/>
  <c r="N700" i="4" s="1" a="1"/>
  <c r="N700" i="4" s="1"/>
  <c r="M701" i="4" a="1"/>
  <c r="M701" i="4" s="1"/>
  <c r="N701" i="4" s="1" a="1"/>
  <c r="N701" i="4" s="1"/>
  <c r="P701" i="4" s="1"/>
  <c r="M702" i="4" a="1"/>
  <c r="M702" i="4" s="1"/>
  <c r="N702" i="4" s="1" a="1"/>
  <c r="N702" i="4" s="1"/>
  <c r="P702" i="4" s="1"/>
  <c r="M3610" i="4" a="1"/>
  <c r="M3610" i="4" s="1"/>
  <c r="N3610" i="4" s="1" a="1"/>
  <c r="N3610" i="4" s="1"/>
  <c r="M3611" i="4" a="1"/>
  <c r="M3611" i="4" s="1"/>
  <c r="N3611" i="4" s="1" a="1"/>
  <c r="N3611" i="4" s="1"/>
  <c r="P3611" i="4" s="1"/>
  <c r="M3608" i="4" a="1"/>
  <c r="M3608" i="4" s="1"/>
  <c r="N3608" i="4" s="1" a="1"/>
  <c r="N3608" i="4" s="1"/>
  <c r="M3609" i="4" a="1"/>
  <c r="M3609" i="4" s="1"/>
  <c r="N3609" i="4" s="1" a="1"/>
  <c r="N3609" i="4" s="1"/>
  <c r="L688" i="4" a="1"/>
  <c r="L688" i="4" s="1"/>
  <c r="O688" i="4" a="1"/>
  <c r="O688" i="4" s="1"/>
  <c r="L676" i="4" a="1"/>
  <c r="L676" i="4" s="1"/>
  <c r="O676" i="4" a="1"/>
  <c r="O676" i="4" s="1"/>
  <c r="L664" i="4" a="1"/>
  <c r="L664" i="4" s="1"/>
  <c r="O664" i="4" a="1"/>
  <c r="O664" i="4" s="1"/>
  <c r="L652" i="4" a="1"/>
  <c r="L652" i="4" s="1"/>
  <c r="O652" i="4" a="1"/>
  <c r="O652" i="4" s="1"/>
  <c r="O640" i="4" a="1"/>
  <c r="O640" i="4" s="1"/>
  <c r="M640" i="4" a="1"/>
  <c r="M640" i="4" s="1"/>
  <c r="N640" i="4" s="1" a="1"/>
  <c r="N640" i="4" s="1"/>
  <c r="M641" i="4" a="1"/>
  <c r="M641" i="4" s="1"/>
  <c r="N641" i="4" s="1" a="1"/>
  <c r="N641" i="4" s="1"/>
  <c r="M642" i="4" a="1"/>
  <c r="M642" i="4" s="1"/>
  <c r="N642" i="4" s="1" a="1"/>
  <c r="N642" i="4" s="1"/>
  <c r="P642" i="4" s="1"/>
  <c r="M643" i="4" a="1"/>
  <c r="M643" i="4" s="1"/>
  <c r="N643" i="4" s="1" a="1"/>
  <c r="N643" i="4" s="1"/>
  <c r="P643" i="4" s="1"/>
  <c r="M3407" i="4" a="1"/>
  <c r="M3407" i="4" s="1"/>
  <c r="N3407" i="4" s="1" a="1"/>
  <c r="N3407" i="4" s="1"/>
  <c r="P3407" i="4" s="1"/>
  <c r="Q3407" i="4" s="1"/>
  <c r="M3408" i="4" a="1"/>
  <c r="M3408" i="4" s="1"/>
  <c r="N3408" i="4" s="1" a="1"/>
  <c r="N3408" i="4" s="1"/>
  <c r="P3408" i="4" s="1"/>
  <c r="M3409" i="4" a="1"/>
  <c r="M3409" i="4" s="1"/>
  <c r="N3409" i="4" s="1" a="1"/>
  <c r="N3409" i="4" s="1"/>
  <c r="P3409" i="4" s="1"/>
  <c r="M3410" i="4" a="1"/>
  <c r="M3410" i="4" s="1"/>
  <c r="N3410" i="4" s="1" a="1"/>
  <c r="N3410" i="4" s="1"/>
  <c r="M3411" i="4" a="1"/>
  <c r="M3411" i="4" s="1"/>
  <c r="N3411" i="4" s="1" a="1"/>
  <c r="N3411" i="4" s="1"/>
  <c r="M3412" i="4" a="1"/>
  <c r="M3412" i="4" s="1"/>
  <c r="N3412" i="4" s="1" a="1"/>
  <c r="N3412" i="4" s="1"/>
  <c r="M3413" i="4" a="1"/>
  <c r="M3413" i="4" s="1"/>
  <c r="N3413" i="4" s="1" a="1"/>
  <c r="N3413" i="4" s="1"/>
  <c r="M3414" i="4" a="1"/>
  <c r="M3414" i="4" s="1"/>
  <c r="N3414" i="4" s="1" a="1"/>
  <c r="N3414" i="4" s="1"/>
  <c r="L628" i="4" a="1"/>
  <c r="L628" i="4" s="1"/>
  <c r="O628" i="4" a="1"/>
  <c r="O628" i="4" s="1"/>
  <c r="L616" i="4" a="1"/>
  <c r="L616" i="4" s="1"/>
  <c r="O616" i="4" a="1"/>
  <c r="O616" i="4" s="1"/>
  <c r="O604" i="4" a="1"/>
  <c r="O604" i="4" s="1"/>
  <c r="M604" i="4" a="1"/>
  <c r="M604" i="4" s="1"/>
  <c r="N604" i="4" s="1" a="1"/>
  <c r="N604" i="4" s="1"/>
  <c r="M605" i="4" a="1"/>
  <c r="M605" i="4" s="1"/>
  <c r="N605" i="4" s="1" a="1"/>
  <c r="N605" i="4" s="1"/>
  <c r="M3306" i="4" a="1"/>
  <c r="M3306" i="4" s="1"/>
  <c r="N3306" i="4" s="1" a="1"/>
  <c r="N3306" i="4" s="1"/>
  <c r="M3307" i="4" a="1"/>
  <c r="M3307" i="4" s="1"/>
  <c r="N3307" i="4" s="1" a="1"/>
  <c r="N3307" i="4" s="1"/>
  <c r="M3308" i="4" a="1"/>
  <c r="M3308" i="4" s="1"/>
  <c r="N3308" i="4" s="1" a="1"/>
  <c r="N3308" i="4" s="1"/>
  <c r="M3309" i="4" a="1"/>
  <c r="M3309" i="4" s="1"/>
  <c r="N3309" i="4" s="1" a="1"/>
  <c r="N3309" i="4" s="1"/>
  <c r="M3310" i="4" a="1"/>
  <c r="M3310" i="4" s="1"/>
  <c r="N3310" i="4" s="1" a="1"/>
  <c r="N3310" i="4" s="1"/>
  <c r="L592" i="4" a="1"/>
  <c r="L592" i="4" s="1"/>
  <c r="O592" i="4" a="1"/>
  <c r="O592" i="4" s="1"/>
  <c r="L580" i="4" a="1"/>
  <c r="L580" i="4" s="1"/>
  <c r="O580" i="4" a="1"/>
  <c r="O580" i="4" s="1"/>
  <c r="L568" i="4" a="1"/>
  <c r="L568" i="4" s="1"/>
  <c r="O568" i="4" a="1"/>
  <c r="O568" i="4" s="1"/>
  <c r="O556" i="4" a="1"/>
  <c r="O556" i="4" s="1"/>
  <c r="M558" i="4" a="1"/>
  <c r="M558" i="4" s="1"/>
  <c r="N558" i="4" s="1" a="1"/>
  <c r="N558" i="4" s="1"/>
  <c r="P558" i="4" s="1"/>
  <c r="M556" i="4" a="1"/>
  <c r="M556" i="4" s="1"/>
  <c r="N556" i="4" s="1" a="1"/>
  <c r="N556" i="4" s="1"/>
  <c r="M557" i="4" a="1"/>
  <c r="M557" i="4" s="1"/>
  <c r="N557" i="4" s="1" a="1"/>
  <c r="N557" i="4" s="1"/>
  <c r="P557" i="4" s="1"/>
  <c r="M3206" i="4" a="1"/>
  <c r="M3206" i="4" s="1"/>
  <c r="N3206" i="4" s="1" a="1"/>
  <c r="N3206" i="4" s="1"/>
  <c r="M3207" i="4" a="1"/>
  <c r="M3207" i="4" s="1"/>
  <c r="N3207" i="4" s="1" a="1"/>
  <c r="N3207" i="4" s="1"/>
  <c r="M3208" i="4" a="1"/>
  <c r="M3208" i="4" s="1"/>
  <c r="N3208" i="4" s="1" a="1"/>
  <c r="N3208" i="4" s="1"/>
  <c r="M3202" i="4" a="1"/>
  <c r="M3202" i="4" s="1"/>
  <c r="N3202" i="4" s="1" a="1"/>
  <c r="N3202" i="4" s="1"/>
  <c r="M3203" i="4" a="1"/>
  <c r="M3203" i="4" s="1"/>
  <c r="N3203" i="4" s="1" a="1"/>
  <c r="N3203" i="4" s="1"/>
  <c r="P3203" i="4" s="1"/>
  <c r="M3204" i="4" a="1"/>
  <c r="M3204" i="4" s="1"/>
  <c r="N3204" i="4" s="1" a="1"/>
  <c r="N3204" i="4" s="1"/>
  <c r="P3204" i="4" s="1"/>
  <c r="M3205" i="4" a="1"/>
  <c r="M3205" i="4" s="1"/>
  <c r="N3205" i="4" s="1" a="1"/>
  <c r="N3205" i="4" s="1"/>
  <c r="P3205" i="4" s="1"/>
  <c r="Q3205" i="4" s="1"/>
  <c r="L544" i="4" a="1"/>
  <c r="L544" i="4" s="1"/>
  <c r="O544" i="4" a="1"/>
  <c r="O544" i="4" s="1"/>
  <c r="L532" i="4" a="1"/>
  <c r="L532" i="4" s="1"/>
  <c r="O532" i="4" a="1"/>
  <c r="O532" i="4" s="1"/>
  <c r="O520" i="4" a="1"/>
  <c r="O520" i="4" s="1"/>
  <c r="M521" i="4" a="1"/>
  <c r="M521" i="4" s="1"/>
  <c r="N521" i="4" s="1" a="1"/>
  <c r="N521" i="4" s="1"/>
  <c r="M520" i="4" a="1"/>
  <c r="M520" i="4" s="1"/>
  <c r="N520" i="4" s="1" a="1"/>
  <c r="N520" i="4" s="1"/>
  <c r="M3057" i="4" a="1"/>
  <c r="M3057" i="4" s="1"/>
  <c r="N3057" i="4" s="1" a="1"/>
  <c r="N3057" i="4" s="1"/>
  <c r="M3058" i="4" a="1"/>
  <c r="M3058" i="4" s="1"/>
  <c r="N3058" i="4" s="1" a="1"/>
  <c r="N3058" i="4" s="1"/>
  <c r="M3059" i="4" a="1"/>
  <c r="M3059" i="4" s="1"/>
  <c r="N3059" i="4" s="1" a="1"/>
  <c r="N3059" i="4" s="1"/>
  <c r="P3059" i="4" s="1"/>
  <c r="M3060" i="4" a="1"/>
  <c r="M3060" i="4" s="1"/>
  <c r="N3060" i="4" s="1" a="1"/>
  <c r="N3060" i="4" s="1"/>
  <c r="P3060" i="4" s="1"/>
  <c r="L508" i="4" a="1"/>
  <c r="L508" i="4" s="1"/>
  <c r="O508" i="4" a="1"/>
  <c r="O508" i="4" s="1"/>
  <c r="L496" i="4" a="1"/>
  <c r="L496" i="4" s="1"/>
  <c r="O496" i="4" a="1"/>
  <c r="O496" i="4" s="1"/>
  <c r="L484" i="4" a="1"/>
  <c r="L484" i="4" s="1"/>
  <c r="O484" i="4" a="1"/>
  <c r="O484" i="4" s="1"/>
  <c r="L472" i="4" a="1"/>
  <c r="L472" i="4" s="1"/>
  <c r="O472" i="4" a="1"/>
  <c r="O472" i="4" s="1"/>
  <c r="L460" i="4" a="1"/>
  <c r="L460" i="4" s="1"/>
  <c r="O460" i="4" a="1"/>
  <c r="O460" i="4" s="1"/>
  <c r="L448" i="4" a="1"/>
  <c r="L448" i="4" s="1"/>
  <c r="O448" i="4" a="1"/>
  <c r="O448" i="4" s="1"/>
  <c r="L436" i="4" a="1"/>
  <c r="L436" i="4" s="1"/>
  <c r="O436" i="4" a="1"/>
  <c r="O436" i="4" s="1"/>
  <c r="P436" i="4" s="1"/>
  <c r="L424" i="4" a="1"/>
  <c r="L424" i="4" s="1"/>
  <c r="O424" i="4" a="1"/>
  <c r="O424" i="4" s="1"/>
  <c r="L412" i="4" a="1"/>
  <c r="L412" i="4" s="1"/>
  <c r="O412" i="4" a="1"/>
  <c r="O412" i="4" s="1"/>
  <c r="O400" i="4" a="1"/>
  <c r="O400" i="4" s="1"/>
  <c r="M401" i="4" a="1"/>
  <c r="M401" i="4" s="1"/>
  <c r="N401" i="4" s="1" a="1"/>
  <c r="N401" i="4" s="1"/>
  <c r="M402" i="4" a="1"/>
  <c r="M402" i="4" s="1"/>
  <c r="N402" i="4" s="1" a="1"/>
  <c r="N402" i="4" s="1"/>
  <c r="M403" i="4" a="1"/>
  <c r="M403" i="4" s="1"/>
  <c r="N403" i="4" s="1" a="1"/>
  <c r="N403" i="4" s="1"/>
  <c r="P403" i="4" s="1"/>
  <c r="M404" i="4" a="1"/>
  <c r="M404" i="4" s="1"/>
  <c r="N404" i="4" s="1" a="1"/>
  <c r="N404" i="4" s="1"/>
  <c r="M400" i="4" a="1"/>
  <c r="M400" i="4" s="1"/>
  <c r="N400" i="4" s="1" a="1"/>
  <c r="N400" i="4" s="1"/>
  <c r="M2581" i="4" a="1"/>
  <c r="M2581" i="4" s="1"/>
  <c r="N2581" i="4" s="1" a="1"/>
  <c r="N2581" i="4" s="1"/>
  <c r="P2581" i="4" s="1"/>
  <c r="Q2581" i="4" s="1"/>
  <c r="M2590" i="4" a="1"/>
  <c r="M2590" i="4" s="1"/>
  <c r="N2590" i="4" s="1" a="1"/>
  <c r="N2590" i="4" s="1"/>
  <c r="M2599" i="4" a="1"/>
  <c r="M2599" i="4" s="1"/>
  <c r="N2599" i="4" s="1" a="1"/>
  <c r="N2599" i="4" s="1"/>
  <c r="M2909" i="4" a="1"/>
  <c r="M2909" i="4" s="1"/>
  <c r="N2909" i="4" s="1" a="1"/>
  <c r="N2909" i="4" s="1"/>
  <c r="M2582" i="4" a="1"/>
  <c r="M2582" i="4" s="1"/>
  <c r="N2582" i="4" s="1" a="1"/>
  <c r="N2582" i="4" s="1"/>
  <c r="P2582" i="4" s="1"/>
  <c r="M2591" i="4" a="1"/>
  <c r="M2591" i="4" s="1"/>
  <c r="N2591" i="4" s="1" a="1"/>
  <c r="N2591" i="4" s="1"/>
  <c r="P2591" i="4" s="1"/>
  <c r="M2600" i="4" a="1"/>
  <c r="M2600" i="4" s="1"/>
  <c r="N2600" i="4" s="1" a="1"/>
  <c r="N2600" i="4" s="1"/>
  <c r="M2583" i="4" a="1"/>
  <c r="M2583" i="4" s="1"/>
  <c r="N2583" i="4" s="1" a="1"/>
  <c r="N2583" i="4" s="1"/>
  <c r="M2592" i="4" a="1"/>
  <c r="M2592" i="4" s="1"/>
  <c r="N2592" i="4" s="1" a="1"/>
  <c r="N2592" i="4" s="1"/>
  <c r="P2592" i="4" s="1"/>
  <c r="M2584" i="4" a="1"/>
  <c r="M2584" i="4" s="1"/>
  <c r="N2584" i="4" s="1" a="1"/>
  <c r="N2584" i="4" s="1"/>
  <c r="M2601" i="4" a="1"/>
  <c r="M2601" i="4" s="1"/>
  <c r="N2601" i="4" s="1" a="1"/>
  <c r="N2601" i="4" s="1"/>
  <c r="M2593" i="4" a="1"/>
  <c r="M2593" i="4" s="1"/>
  <c r="N2593" i="4" s="1" a="1"/>
  <c r="N2593" i="4" s="1"/>
  <c r="P2593" i="4" s="1"/>
  <c r="M2602" i="4" a="1"/>
  <c r="M2602" i="4" s="1"/>
  <c r="N2602" i="4" s="1" a="1"/>
  <c r="N2602" i="4" s="1"/>
  <c r="M2585" i="4" a="1"/>
  <c r="M2585" i="4" s="1"/>
  <c r="N2585" i="4" s="1" a="1"/>
  <c r="N2585" i="4" s="1"/>
  <c r="M2594" i="4" a="1"/>
  <c r="M2594" i="4" s="1"/>
  <c r="N2594" i="4" s="1" a="1"/>
  <c r="N2594" i="4" s="1"/>
  <c r="M2603" i="4" a="1"/>
  <c r="M2603" i="4" s="1"/>
  <c r="N2603" i="4" s="1" a="1"/>
  <c r="N2603" i="4" s="1"/>
  <c r="P2603" i="4" s="1"/>
  <c r="M2586" i="4" a="1"/>
  <c r="M2586" i="4" s="1"/>
  <c r="N2586" i="4" s="1" a="1"/>
  <c r="N2586" i="4" s="1"/>
  <c r="M2595" i="4" a="1"/>
  <c r="M2595" i="4" s="1"/>
  <c r="N2595" i="4" s="1" a="1"/>
  <c r="N2595" i="4" s="1"/>
  <c r="M2604" i="4" a="1"/>
  <c r="M2604" i="4" s="1"/>
  <c r="N2604" i="4" s="1" a="1"/>
  <c r="N2604" i="4" s="1"/>
  <c r="P2604" i="4" s="1"/>
  <c r="M2577" i="4" a="1"/>
  <c r="M2577" i="4" s="1"/>
  <c r="N2577" i="4" s="1" a="1"/>
  <c r="N2577" i="4" s="1"/>
  <c r="M2587" i="4" a="1"/>
  <c r="M2587" i="4" s="1"/>
  <c r="N2587" i="4" s="1" a="1"/>
  <c r="N2587" i="4" s="1"/>
  <c r="M2596" i="4" a="1"/>
  <c r="M2596" i="4" s="1"/>
  <c r="N2596" i="4" s="1" a="1"/>
  <c r="N2596" i="4" s="1"/>
  <c r="M2905" i="4" a="1"/>
  <c r="M2905" i="4" s="1"/>
  <c r="N2905" i="4" s="1" a="1"/>
  <c r="N2905" i="4" s="1"/>
  <c r="P2905" i="4" s="1"/>
  <c r="M2578" i="4" a="1"/>
  <c r="M2578" i="4" s="1"/>
  <c r="N2578" i="4" s="1" a="1"/>
  <c r="N2578" i="4" s="1"/>
  <c r="M2906" i="4" a="1"/>
  <c r="M2906" i="4" s="1"/>
  <c r="N2906" i="4" s="1" a="1"/>
  <c r="N2906" i="4" s="1"/>
  <c r="M2579" i="4" a="1"/>
  <c r="M2579" i="4" s="1"/>
  <c r="N2579" i="4" s="1" a="1"/>
  <c r="N2579" i="4" s="1"/>
  <c r="P2579" i="4" s="1"/>
  <c r="M2588" i="4" a="1"/>
  <c r="M2588" i="4" s="1"/>
  <c r="N2588" i="4" s="1" a="1"/>
  <c r="N2588" i="4" s="1"/>
  <c r="M2597" i="4" a="1"/>
  <c r="M2597" i="4" s="1"/>
  <c r="N2597" i="4" s="1" a="1"/>
  <c r="N2597" i="4" s="1"/>
  <c r="M2907" i="4" a="1"/>
  <c r="M2907" i="4" s="1"/>
  <c r="N2907" i="4" s="1" a="1"/>
  <c r="N2907" i="4" s="1"/>
  <c r="P2907" i="4" s="1"/>
  <c r="M2580" i="4" a="1"/>
  <c r="M2580" i="4" s="1"/>
  <c r="N2580" i="4" s="1" a="1"/>
  <c r="N2580" i="4" s="1"/>
  <c r="P2580" i="4" s="1"/>
  <c r="M2589" i="4" a="1"/>
  <c r="M2589" i="4" s="1"/>
  <c r="N2589" i="4" s="1" a="1"/>
  <c r="N2589" i="4" s="1"/>
  <c r="M2598" i="4" a="1"/>
  <c r="M2598" i="4" s="1"/>
  <c r="N2598" i="4" s="1" a="1"/>
  <c r="N2598" i="4" s="1"/>
  <c r="M2908" i="4" a="1"/>
  <c r="M2908" i="4" s="1"/>
  <c r="N2908" i="4" s="1" a="1"/>
  <c r="N2908" i="4" s="1"/>
  <c r="O388" i="4" a="1"/>
  <c r="O388" i="4" s="1"/>
  <c r="M388" i="4" a="1"/>
  <c r="M388" i="4" s="1"/>
  <c r="N388" i="4" s="1" a="1"/>
  <c r="N388" i="4" s="1"/>
  <c r="M389" i="4" a="1"/>
  <c r="M389" i="4" s="1"/>
  <c r="N389" i="4" s="1" a="1"/>
  <c r="N389" i="4" s="1"/>
  <c r="M2554" i="4" a="1"/>
  <c r="M2554" i="4" s="1"/>
  <c r="N2554" i="4" s="1" a="1"/>
  <c r="N2554" i="4" s="1"/>
  <c r="M2555" i="4" a="1"/>
  <c r="M2555" i="4" s="1"/>
  <c r="N2555" i="4" s="1" a="1"/>
  <c r="N2555" i="4" s="1"/>
  <c r="P2555" i="4" s="1"/>
  <c r="M2556" i="4" a="1"/>
  <c r="M2556" i="4" s="1"/>
  <c r="N2556" i="4" s="1" a="1"/>
  <c r="N2556" i="4" s="1"/>
  <c r="P2556" i="4" s="1"/>
  <c r="M2557" i="4" a="1"/>
  <c r="M2557" i="4" s="1"/>
  <c r="N2557" i="4" s="1" a="1"/>
  <c r="N2557" i="4" s="1"/>
  <c r="P2557" i="4" s="1"/>
  <c r="M3328" i="4" a="1"/>
  <c r="M3328" i="4" s="1"/>
  <c r="N3328" i="4" s="1" a="1"/>
  <c r="N3328" i="4" s="1"/>
  <c r="M2558" i="4" a="1"/>
  <c r="M2558" i="4" s="1"/>
  <c r="N2558" i="4" s="1" a="1"/>
  <c r="N2558" i="4" s="1"/>
  <c r="P2558" i="4" s="1"/>
  <c r="M3329" i="4" a="1"/>
  <c r="M3329" i="4" s="1"/>
  <c r="N3329" i="4" s="1" a="1"/>
  <c r="N3329" i="4" s="1"/>
  <c r="M2559" i="4" a="1"/>
  <c r="M2559" i="4" s="1"/>
  <c r="N2559" i="4" s="1" a="1"/>
  <c r="N2559" i="4" s="1"/>
  <c r="M2551" i="4" a="1"/>
  <c r="M2551" i="4" s="1"/>
  <c r="N2551" i="4" s="1" a="1"/>
  <c r="N2551" i="4" s="1"/>
  <c r="M2552" i="4" a="1"/>
  <c r="M2552" i="4" s="1"/>
  <c r="N2552" i="4" s="1" a="1"/>
  <c r="N2552" i="4" s="1"/>
  <c r="M2553" i="4" a="1"/>
  <c r="M2553" i="4" s="1"/>
  <c r="N2553" i="4" s="1" a="1"/>
  <c r="N2553" i="4" s="1"/>
  <c r="L376" i="4" a="1"/>
  <c r="L376" i="4" s="1"/>
  <c r="O376" i="4" a="1"/>
  <c r="O376" i="4" s="1"/>
  <c r="O364" i="4" a="1"/>
  <c r="O364" i="4" s="1"/>
  <c r="M664" i="4" a="1"/>
  <c r="M664" i="4" s="1"/>
  <c r="N664" i="4" s="1" a="1"/>
  <c r="N664" i="4" s="1"/>
  <c r="M364" i="4" a="1"/>
  <c r="M364" i="4" s="1"/>
  <c r="N364" i="4" s="1" a="1"/>
  <c r="N364" i="4" s="1"/>
  <c r="M3490" i="4" a="1"/>
  <c r="M3490" i="4" s="1"/>
  <c r="N3490" i="4" s="1" a="1"/>
  <c r="N3490" i="4" s="1"/>
  <c r="M2470" i="4" a="1"/>
  <c r="M2470" i="4" s="1"/>
  <c r="N2470" i="4" s="1" a="1"/>
  <c r="N2470" i="4" s="1"/>
  <c r="L352" i="4" a="1"/>
  <c r="L352" i="4" s="1"/>
  <c r="O352" i="4" a="1"/>
  <c r="O352" i="4" s="1"/>
  <c r="L340" i="4" a="1"/>
  <c r="L340" i="4" s="1"/>
  <c r="O340" i="4" a="1"/>
  <c r="O340" i="4" s="1"/>
  <c r="L328" i="4" a="1"/>
  <c r="L328" i="4" s="1"/>
  <c r="O328" i="4" a="1"/>
  <c r="O328" i="4" s="1"/>
  <c r="O316" i="4" a="1"/>
  <c r="O316" i="4" s="1"/>
  <c r="M316" i="4" a="1"/>
  <c r="M316" i="4" s="1"/>
  <c r="N316" i="4" s="1" a="1"/>
  <c r="N316" i="4" s="1"/>
  <c r="M317" i="4" a="1"/>
  <c r="M317" i="4" s="1"/>
  <c r="N317" i="4" s="1" a="1"/>
  <c r="N317" i="4" s="1"/>
  <c r="M318" i="4" a="1"/>
  <c r="M318" i="4" s="1"/>
  <c r="N318" i="4" s="1" a="1"/>
  <c r="N318" i="4" s="1"/>
  <c r="P318" i="4" s="1"/>
  <c r="M319" i="4" a="1"/>
  <c r="M319" i="4" s="1"/>
  <c r="N319" i="4" s="1" a="1"/>
  <c r="N319" i="4" s="1"/>
  <c r="P319" i="4" s="1"/>
  <c r="M2277" i="4" a="1"/>
  <c r="M2277" i="4" s="1"/>
  <c r="N2277" i="4" s="1" a="1"/>
  <c r="N2277" i="4" s="1"/>
  <c r="M2287" i="4" a="1"/>
  <c r="M2287" i="4" s="1"/>
  <c r="N2287" i="4" s="1" a="1"/>
  <c r="N2287" i="4" s="1"/>
  <c r="M2278" i="4" a="1"/>
  <c r="M2278" i="4" s="1"/>
  <c r="N2278" i="4" s="1" a="1"/>
  <c r="N2278" i="4" s="1"/>
  <c r="M2288" i="4" a="1"/>
  <c r="M2288" i="4" s="1"/>
  <c r="N2288" i="4" s="1" a="1"/>
  <c r="N2288" i="4" s="1"/>
  <c r="P2288" i="4" s="1"/>
  <c r="M2279" i="4" a="1"/>
  <c r="M2279" i="4" s="1"/>
  <c r="N2279" i="4" s="1" a="1"/>
  <c r="N2279" i="4" s="1"/>
  <c r="M2280" i="4" a="1"/>
  <c r="M2280" i="4" s="1"/>
  <c r="N2280" i="4" s="1" a="1"/>
  <c r="N2280" i="4" s="1"/>
  <c r="M2289" i="4" a="1"/>
  <c r="M2289" i="4" s="1"/>
  <c r="N2289" i="4" s="1" a="1"/>
  <c r="N2289" i="4" s="1"/>
  <c r="M2281" i="4" a="1"/>
  <c r="M2281" i="4" s="1"/>
  <c r="N2281" i="4" s="1" a="1"/>
  <c r="N2281" i="4" s="1"/>
  <c r="P2281" i="4" s="1"/>
  <c r="M2290" i="4" a="1"/>
  <c r="M2290" i="4" s="1"/>
  <c r="N2290" i="4" s="1" a="1"/>
  <c r="N2290" i="4" s="1"/>
  <c r="M2282" i="4" a="1"/>
  <c r="M2282" i="4" s="1"/>
  <c r="N2282" i="4" s="1" a="1"/>
  <c r="N2282" i="4" s="1"/>
  <c r="M2283" i="4" a="1"/>
  <c r="M2283" i="4" s="1"/>
  <c r="N2283" i="4" s="1" a="1"/>
  <c r="N2283" i="4" s="1"/>
  <c r="M2284" i="4" a="1"/>
  <c r="M2284" i="4" s="1"/>
  <c r="N2284" i="4" s="1" a="1"/>
  <c r="N2284" i="4" s="1"/>
  <c r="M2285" i="4" a="1"/>
  <c r="M2285" i="4" s="1"/>
  <c r="N2285" i="4" s="1" a="1"/>
  <c r="N2285" i="4" s="1"/>
  <c r="M2276" i="4" a="1"/>
  <c r="M2276" i="4" s="1"/>
  <c r="N2276" i="4" s="1" a="1"/>
  <c r="N2276" i="4" s="1"/>
  <c r="M2286" i="4" a="1"/>
  <c r="M2286" i="4" s="1"/>
  <c r="N2286" i="4" s="1" a="1"/>
  <c r="N2286" i="4" s="1"/>
  <c r="L304" i="4" a="1"/>
  <c r="L304" i="4" s="1"/>
  <c r="O304" i="4" a="1"/>
  <c r="O304" i="4" s="1"/>
  <c r="O292" i="4" a="1"/>
  <c r="O292" i="4" s="1"/>
  <c r="M292" i="4" a="1"/>
  <c r="M292" i="4" s="1"/>
  <c r="N292" i="4" s="1" a="1"/>
  <c r="N292" i="4" s="1"/>
  <c r="L280" i="4" a="1"/>
  <c r="L280" i="4" s="1"/>
  <c r="O280" i="4" a="1"/>
  <c r="O280" i="4" s="1"/>
  <c r="O268" i="4" a="1"/>
  <c r="O268" i="4" s="1"/>
  <c r="M268" i="4" a="1"/>
  <c r="M268" i="4" s="1"/>
  <c r="N268" i="4" s="1" a="1"/>
  <c r="N268" i="4" s="1"/>
  <c r="M269" i="4" a="1"/>
  <c r="M269" i="4" s="1"/>
  <c r="N269" i="4" s="1" a="1"/>
  <c r="N269" i="4" s="1"/>
  <c r="P269" i="4" s="1"/>
  <c r="M2107" i="4" a="1"/>
  <c r="M2107" i="4" s="1"/>
  <c r="N2107" i="4" s="1" a="1"/>
  <c r="N2107" i="4" s="1"/>
  <c r="M2113" i="4" a="1"/>
  <c r="M2113" i="4" s="1"/>
  <c r="N2113" i="4" s="1" a="1"/>
  <c r="N2113" i="4" s="1"/>
  <c r="P2113" i="4" s="1"/>
  <c r="M2115" i="4" a="1"/>
  <c r="M2115" i="4" s="1"/>
  <c r="N2115" i="4" s="1" a="1"/>
  <c r="N2115" i="4" s="1"/>
  <c r="M2105" i="4" a="1"/>
  <c r="M2105" i="4" s="1"/>
  <c r="N2105" i="4" s="1" a="1"/>
  <c r="N2105" i="4" s="1"/>
  <c r="P2105" i="4" s="1"/>
  <c r="M2106" i="4" a="1"/>
  <c r="M2106" i="4" s="1"/>
  <c r="N2106" i="4" s="1" a="1"/>
  <c r="N2106" i="4" s="1"/>
  <c r="M2116" i="4" a="1"/>
  <c r="M2116" i="4" s="1"/>
  <c r="N2116" i="4" s="1" a="1"/>
  <c r="N2116" i="4" s="1"/>
  <c r="M2108" i="4" a="1"/>
  <c r="M2108" i="4" s="1"/>
  <c r="N2108" i="4" s="1" a="1"/>
  <c r="N2108" i="4" s="1"/>
  <c r="M2109" i="4" a="1"/>
  <c r="M2109" i="4" s="1"/>
  <c r="N2109" i="4" s="1" a="1"/>
  <c r="N2109" i="4" s="1"/>
  <c r="M2117" i="4" a="1"/>
  <c r="M2117" i="4" s="1"/>
  <c r="N2117" i="4" s="1" a="1"/>
  <c r="N2117" i="4" s="1"/>
  <c r="M2110" i="4" a="1"/>
  <c r="M2110" i="4" s="1"/>
  <c r="N2110" i="4" s="1" a="1"/>
  <c r="N2110" i="4" s="1"/>
  <c r="M2118" i="4" a="1"/>
  <c r="M2118" i="4" s="1"/>
  <c r="N2118" i="4" s="1" a="1"/>
  <c r="N2118" i="4" s="1"/>
  <c r="M2111" i="4" a="1"/>
  <c r="M2111" i="4" s="1"/>
  <c r="N2111" i="4" s="1" a="1"/>
  <c r="N2111" i="4" s="1"/>
  <c r="M2112" i="4" a="1"/>
  <c r="M2112" i="4" s="1"/>
  <c r="N2112" i="4" s="1" a="1"/>
  <c r="N2112" i="4" s="1"/>
  <c r="M2114" i="4" a="1"/>
  <c r="M2114" i="4" s="1"/>
  <c r="N2114" i="4" s="1" a="1"/>
  <c r="N2114" i="4" s="1"/>
  <c r="L256" i="4" a="1"/>
  <c r="L256" i="4" s="1"/>
  <c r="O256" i="4" a="1"/>
  <c r="O256" i="4" s="1"/>
  <c r="L244" i="4" a="1"/>
  <c r="L244" i="4" s="1"/>
  <c r="O244" i="4" a="1"/>
  <c r="O244" i="4" s="1"/>
  <c r="O232" i="4" a="1"/>
  <c r="O232" i="4" s="1"/>
  <c r="M232" i="4" a="1"/>
  <c r="M232" i="4" s="1"/>
  <c r="N232" i="4" s="1" a="1"/>
  <c r="N232" i="4" s="1"/>
  <c r="M1958" i="4" a="1"/>
  <c r="M1958" i="4" s="1"/>
  <c r="N1958" i="4" s="1" a="1"/>
  <c r="N1958" i="4" s="1"/>
  <c r="P1958" i="4" s="1"/>
  <c r="M1959" i="4" a="1"/>
  <c r="M1959" i="4" s="1"/>
  <c r="N1959" i="4" s="1" a="1"/>
  <c r="N1959" i="4" s="1"/>
  <c r="L220" i="4" a="1"/>
  <c r="L220" i="4" s="1"/>
  <c r="O220" i="4" a="1"/>
  <c r="O220" i="4" s="1"/>
  <c r="L208" i="4" a="1"/>
  <c r="L208" i="4" s="1"/>
  <c r="O208" i="4" a="1"/>
  <c r="O208" i="4" s="1"/>
  <c r="O196" i="4" a="1"/>
  <c r="O196" i="4" s="1"/>
  <c r="M196" i="4" a="1"/>
  <c r="M196" i="4" s="1"/>
  <c r="N196" i="4" s="1" a="1"/>
  <c r="N196" i="4" s="1"/>
  <c r="M197" i="4" a="1"/>
  <c r="M197" i="4" s="1"/>
  <c r="N197" i="4" s="1" a="1"/>
  <c r="N197" i="4" s="1"/>
  <c r="M1819" i="4" a="1"/>
  <c r="M1819" i="4" s="1"/>
  <c r="N1819" i="4" s="1" a="1"/>
  <c r="N1819" i="4" s="1"/>
  <c r="M1820" i="4" a="1"/>
  <c r="M1820" i="4" s="1"/>
  <c r="N1820" i="4" s="1" a="1"/>
  <c r="N1820" i="4" s="1"/>
  <c r="P1820" i="4" s="1"/>
  <c r="M1821" i="4" a="1"/>
  <c r="M1821" i="4" s="1"/>
  <c r="N1821" i="4" s="1" a="1"/>
  <c r="N1821" i="4" s="1"/>
  <c r="P1821" i="4" s="1"/>
  <c r="M1818" i="4" a="1"/>
  <c r="M1818" i="4" s="1"/>
  <c r="N1818" i="4" s="1" a="1"/>
  <c r="N1818" i="4" s="1"/>
  <c r="O184" i="4" a="1"/>
  <c r="O184" i="4" s="1"/>
  <c r="M185" i="4" a="1"/>
  <c r="M185" i="4" s="1"/>
  <c r="N185" i="4" s="1" a="1"/>
  <c r="N185" i="4" s="1"/>
  <c r="M1786" i="4" a="1"/>
  <c r="M1786" i="4" s="1"/>
  <c r="N1786" i="4" s="1" a="1"/>
  <c r="N1786" i="4" s="1"/>
  <c r="M1787" i="4" a="1"/>
  <c r="M1787" i="4" s="1"/>
  <c r="N1787" i="4" s="1" a="1"/>
  <c r="N1787" i="4" s="1"/>
  <c r="M1788" i="4" a="1"/>
  <c r="M1788" i="4" s="1"/>
  <c r="N1788" i="4" s="1" a="1"/>
  <c r="N1788" i="4" s="1"/>
  <c r="M184" i="4" a="1"/>
  <c r="M184" i="4" s="1"/>
  <c r="N184" i="4" s="1" a="1"/>
  <c r="N184" i="4" s="1"/>
  <c r="M1789" i="4" a="1"/>
  <c r="M1789" i="4" s="1"/>
  <c r="N1789" i="4" s="1" a="1"/>
  <c r="N1789" i="4" s="1"/>
  <c r="P1789" i="4" s="1"/>
  <c r="M1790" i="4" a="1"/>
  <c r="M1790" i="4" s="1"/>
  <c r="N1790" i="4" s="1" a="1"/>
  <c r="N1790" i="4" s="1"/>
  <c r="P1790" i="4" s="1"/>
  <c r="M1783" i="4" a="1"/>
  <c r="M1783" i="4" s="1"/>
  <c r="N1783" i="4" s="1" a="1"/>
  <c r="N1783" i="4" s="1"/>
  <c r="M1784" i="4" a="1"/>
  <c r="M1784" i="4" s="1"/>
  <c r="N1784" i="4" s="1" a="1"/>
  <c r="N1784" i="4" s="1"/>
  <c r="M1785" i="4" a="1"/>
  <c r="M1785" i="4" s="1"/>
  <c r="N1785" i="4" s="1" a="1"/>
  <c r="N1785" i="4" s="1"/>
  <c r="P1785" i="4" s="1"/>
  <c r="L172" i="4" a="1"/>
  <c r="L172" i="4" s="1"/>
  <c r="O172" i="4" a="1"/>
  <c r="O172" i="4" s="1"/>
  <c r="O160" i="4" a="1"/>
  <c r="O160" i="4" s="1"/>
  <c r="M160" i="4" a="1"/>
  <c r="M160" i="4" s="1"/>
  <c r="N160" i="4" s="1" a="1"/>
  <c r="N160" i="4" s="1"/>
  <c r="M161" i="4" a="1"/>
  <c r="M161" i="4" s="1"/>
  <c r="N161" i="4" s="1" a="1"/>
  <c r="N161" i="4" s="1"/>
  <c r="M1675" i="4" a="1"/>
  <c r="M1675" i="4" s="1"/>
  <c r="N1675" i="4" s="1" a="1"/>
  <c r="N1675" i="4" s="1"/>
  <c r="M1676" i="4" a="1"/>
  <c r="M1676" i="4" s="1"/>
  <c r="N1676" i="4" s="1" a="1"/>
  <c r="N1676" i="4" s="1"/>
  <c r="P1676" i="4" s="1"/>
  <c r="M1677" i="4" a="1"/>
  <c r="M1677" i="4" s="1"/>
  <c r="N1677" i="4" s="1" a="1"/>
  <c r="N1677" i="4" s="1"/>
  <c r="P1677" i="4" s="1"/>
  <c r="M1678" i="4" a="1"/>
  <c r="M1678" i="4" s="1"/>
  <c r="N1678" i="4" s="1" a="1"/>
  <c r="N1678" i="4" s="1"/>
  <c r="M1679" i="4" a="1"/>
  <c r="M1679" i="4" s="1"/>
  <c r="N1679" i="4" s="1" a="1"/>
  <c r="N1679" i="4" s="1"/>
  <c r="M1680" i="4" a="1"/>
  <c r="M1680" i="4" s="1"/>
  <c r="N1680" i="4" s="1" a="1"/>
  <c r="N1680" i="4" s="1"/>
  <c r="M1681" i="4" a="1"/>
  <c r="M1681" i="4" s="1"/>
  <c r="N1681" i="4" s="1" a="1"/>
  <c r="N1681" i="4" s="1"/>
  <c r="P1681" i="4" s="1"/>
  <c r="Q1681" i="4" s="1"/>
  <c r="M1682" i="4" a="1"/>
  <c r="M1682" i="4" s="1"/>
  <c r="N1682" i="4" s="1" a="1"/>
  <c r="N1682" i="4" s="1"/>
  <c r="M1673" i="4" a="1"/>
  <c r="M1673" i="4" s="1"/>
  <c r="N1673" i="4" s="1" a="1"/>
  <c r="N1673" i="4" s="1"/>
  <c r="P1673" i="4" s="1"/>
  <c r="M1674" i="4" a="1"/>
  <c r="M1674" i="4" s="1"/>
  <c r="N1674" i="4" s="1" a="1"/>
  <c r="N1674" i="4" s="1"/>
  <c r="M1683" i="4" a="1"/>
  <c r="M1683" i="4" s="1"/>
  <c r="N1683" i="4" s="1" a="1"/>
  <c r="N1683" i="4" s="1"/>
  <c r="O148" i="4" a="1"/>
  <c r="O148" i="4" s="1"/>
  <c r="M148" i="4" a="1"/>
  <c r="M148" i="4" s="1"/>
  <c r="N148" i="4" s="1" a="1"/>
  <c r="N148" i="4" s="1"/>
  <c r="M1645" i="4" a="1"/>
  <c r="M1645" i="4" s="1"/>
  <c r="N1645" i="4" s="1" a="1"/>
  <c r="N1645" i="4" s="1"/>
  <c r="P1645" i="4" s="1"/>
  <c r="Q1645" i="4" s="1"/>
  <c r="M1646" i="4" a="1"/>
  <c r="M1646" i="4" s="1"/>
  <c r="N1646" i="4" s="1" a="1"/>
  <c r="N1646" i="4" s="1"/>
  <c r="O136" i="4" a="1"/>
  <c r="O136" i="4" s="1"/>
  <c r="M136" i="4" a="1"/>
  <c r="M136" i="4" s="1"/>
  <c r="N136" i="4" s="1" a="1"/>
  <c r="N136" i="4" s="1"/>
  <c r="M1588" i="4" a="1"/>
  <c r="M1588" i="4" s="1"/>
  <c r="N1588" i="4" s="1" a="1"/>
  <c r="N1588" i="4" s="1"/>
  <c r="L124" i="4" a="1"/>
  <c r="L124" i="4" s="1"/>
  <c r="O124" i="4" a="1"/>
  <c r="O124" i="4" s="1"/>
  <c r="L112" i="4" a="1"/>
  <c r="L112" i="4" s="1"/>
  <c r="O112" i="4" a="1"/>
  <c r="O112" i="4" s="1"/>
  <c r="O100" i="4" a="1"/>
  <c r="O100" i="4" s="1"/>
  <c r="M100" i="4" a="1"/>
  <c r="M100" i="4" s="1"/>
  <c r="N100" i="4" s="1" a="1"/>
  <c r="N100" i="4" s="1"/>
  <c r="M101" i="4" a="1"/>
  <c r="M101" i="4" s="1"/>
  <c r="N101" i="4" s="1" a="1"/>
  <c r="N101" i="4" s="1"/>
  <c r="M1465" i="4" a="1"/>
  <c r="M1465" i="4" s="1"/>
  <c r="N1465" i="4" s="1" a="1"/>
  <c r="N1465" i="4" s="1"/>
  <c r="M1466" i="4" a="1"/>
  <c r="M1466" i="4" s="1"/>
  <c r="N1466" i="4" s="1" a="1"/>
  <c r="N1466" i="4" s="1"/>
  <c r="M1467" i="4" a="1"/>
  <c r="M1467" i="4" s="1"/>
  <c r="N1467" i="4" s="1" a="1"/>
  <c r="N1467" i="4" s="1"/>
  <c r="M1468" i="4" a="1"/>
  <c r="M1468" i="4" s="1"/>
  <c r="N1468" i="4" s="1" a="1"/>
  <c r="N1468" i="4" s="1"/>
  <c r="M1463" i="4" a="1"/>
  <c r="M1463" i="4" s="1"/>
  <c r="N1463" i="4" s="1" a="1"/>
  <c r="N1463" i="4" s="1"/>
  <c r="M1464" i="4" a="1"/>
  <c r="M1464" i="4" s="1"/>
  <c r="N1464" i="4" s="1" a="1"/>
  <c r="N1464" i="4" s="1"/>
  <c r="O88" i="4" a="1"/>
  <c r="O88" i="4" s="1"/>
  <c r="M88" i="4" a="1"/>
  <c r="M88" i="4" s="1"/>
  <c r="N88" i="4" s="1" a="1"/>
  <c r="N88" i="4" s="1"/>
  <c r="M1423" i="4" a="1"/>
  <c r="M1423" i="4" s="1"/>
  <c r="N1423" i="4" s="1" a="1"/>
  <c r="N1423" i="4" s="1"/>
  <c r="P1423" i="4" s="1"/>
  <c r="L76" i="4" a="1"/>
  <c r="L76" i="4" s="1"/>
  <c r="O76" i="4" a="1"/>
  <c r="O76" i="4" s="1"/>
  <c r="O64" i="4" a="1"/>
  <c r="O64" i="4" s="1"/>
  <c r="M64" i="4" a="1"/>
  <c r="M64" i="4" s="1"/>
  <c r="N64" i="4" s="1" a="1"/>
  <c r="N64" i="4" s="1"/>
  <c r="M65" i="4" a="1"/>
  <c r="M65" i="4" s="1"/>
  <c r="N65" i="4" s="1" a="1"/>
  <c r="N65" i="4" s="1"/>
  <c r="M1369" i="4" a="1"/>
  <c r="M1369" i="4" s="1"/>
  <c r="N1369" i="4" s="1" a="1"/>
  <c r="N1369" i="4" s="1"/>
  <c r="M1370" i="4" a="1"/>
  <c r="M1370" i="4" s="1"/>
  <c r="N1370" i="4" s="1" a="1"/>
  <c r="N1370" i="4" s="1"/>
  <c r="M1371" i="4" a="1"/>
  <c r="M1371" i="4" s="1"/>
  <c r="N1371" i="4" s="1" a="1"/>
  <c r="N1371" i="4" s="1"/>
  <c r="L52" i="4" a="1"/>
  <c r="L52" i="4" s="1"/>
  <c r="O52" i="4" a="1"/>
  <c r="O52" i="4" s="1"/>
  <c r="L40" i="4" a="1"/>
  <c r="L40" i="4" s="1"/>
  <c r="O40" i="4" a="1"/>
  <c r="O40" i="4" s="1"/>
  <c r="L28" i="4" a="1"/>
  <c r="L28" i="4" s="1"/>
  <c r="O28" i="4" a="1"/>
  <c r="O28" i="4" s="1"/>
  <c r="O16" i="4" a="1"/>
  <c r="O16" i="4" s="1"/>
  <c r="M16" i="4" a="1"/>
  <c r="M16" i="4" s="1"/>
  <c r="N16" i="4" s="1" a="1"/>
  <c r="N16" i="4" s="1"/>
  <c r="M1131" i="4" a="1"/>
  <c r="M1131" i="4" s="1"/>
  <c r="N1131" i="4" s="1" a="1"/>
  <c r="N1131" i="4" s="1"/>
  <c r="P1131" i="4" s="1"/>
  <c r="M1132" i="4" a="1"/>
  <c r="M1132" i="4" s="1"/>
  <c r="N1132" i="4" s="1" a="1"/>
  <c r="N1132" i="4" s="1"/>
  <c r="M1133" i="4" a="1"/>
  <c r="M1133" i="4" s="1"/>
  <c r="N1133" i="4" s="1" a="1"/>
  <c r="N1133" i="4" s="1"/>
  <c r="M1134" i="4" a="1"/>
  <c r="M1134" i="4" s="1"/>
  <c r="N1134" i="4" s="1" a="1"/>
  <c r="N1134" i="4" s="1"/>
  <c r="M1135" i="4" a="1"/>
  <c r="M1135" i="4" s="1"/>
  <c r="N1135" i="4" s="1" a="1"/>
  <c r="N1135" i="4" s="1"/>
  <c r="P1135" i="4" s="1"/>
  <c r="M1128" i="4" a="1"/>
  <c r="M1128" i="4" s="1"/>
  <c r="N1128" i="4" s="1" a="1"/>
  <c r="N1128" i="4" s="1"/>
  <c r="M1129" i="4" a="1"/>
  <c r="M1129" i="4" s="1"/>
  <c r="N1129" i="4" s="1" a="1"/>
  <c r="N1129" i="4" s="1"/>
  <c r="M17" i="4" a="1"/>
  <c r="M17" i="4" s="1"/>
  <c r="N17" i="4" s="1" a="1"/>
  <c r="N17" i="4" s="1"/>
  <c r="M1130" i="4" a="1"/>
  <c r="M1130" i="4" s="1"/>
  <c r="N1130" i="4" s="1" a="1"/>
  <c r="N1130" i="4" s="1"/>
  <c r="L4" i="4" a="1"/>
  <c r="L4" i="4" s="1"/>
  <c r="O4" i="4" a="1"/>
  <c r="O4" i="4" s="1"/>
  <c r="L2079" i="4" a="1"/>
  <c r="L2079" i="4" s="1"/>
  <c r="O2079" i="4" a="1"/>
  <c r="O2079" i="4" s="1"/>
  <c r="L2067" i="4" a="1"/>
  <c r="L2067" i="4" s="1"/>
  <c r="O2067" i="4" a="1"/>
  <c r="O2067" i="4" s="1"/>
  <c r="L2055" i="4" a="1"/>
  <c r="L2055" i="4" s="1"/>
  <c r="O2055" i="4" a="1"/>
  <c r="O2055" i="4" s="1"/>
  <c r="L2043" i="4" a="1"/>
  <c r="L2043" i="4" s="1"/>
  <c r="O2043" i="4" a="1"/>
  <c r="O2043" i="4" s="1"/>
  <c r="L2031" i="4" a="1"/>
  <c r="L2031" i="4" s="1"/>
  <c r="O2031" i="4" a="1"/>
  <c r="O2031" i="4" s="1"/>
  <c r="L2019" i="4" a="1"/>
  <c r="L2019" i="4" s="1"/>
  <c r="O2019" i="4" a="1"/>
  <c r="O2019" i="4" s="1"/>
  <c r="L2007" i="4" a="1"/>
  <c r="L2007" i="4" s="1"/>
  <c r="O2007" i="4" a="1"/>
  <c r="O2007" i="4" s="1"/>
  <c r="L1995" i="4" a="1"/>
  <c r="L1995" i="4" s="1"/>
  <c r="O1995" i="4" a="1"/>
  <c r="O1995" i="4" s="1"/>
  <c r="L1983" i="4" a="1"/>
  <c r="L1983" i="4" s="1"/>
  <c r="O1983" i="4" a="1"/>
  <c r="O1983" i="4" s="1"/>
  <c r="L1971" i="4" a="1"/>
  <c r="L1971" i="4" s="1"/>
  <c r="O1971" i="4" a="1"/>
  <c r="O1971" i="4" s="1"/>
  <c r="P1971" i="4" s="1"/>
  <c r="L1959" i="4" a="1"/>
  <c r="L1959" i="4" s="1"/>
  <c r="O1959" i="4" a="1"/>
  <c r="O1959" i="4" s="1"/>
  <c r="L1947" i="4" a="1"/>
  <c r="L1947" i="4" s="1"/>
  <c r="O1947" i="4" a="1"/>
  <c r="O1947" i="4" s="1"/>
  <c r="L1935" i="4" a="1"/>
  <c r="L1935" i="4" s="1"/>
  <c r="O1935" i="4" a="1"/>
  <c r="O1935" i="4" s="1"/>
  <c r="L1923" i="4" a="1"/>
  <c r="L1923" i="4" s="1"/>
  <c r="O1923" i="4" a="1"/>
  <c r="O1923" i="4" s="1"/>
  <c r="P1923" i="4" s="1"/>
  <c r="L1911" i="4" a="1"/>
  <c r="L1911" i="4" s="1"/>
  <c r="P1911" i="4"/>
  <c r="O1911" i="4" a="1"/>
  <c r="O1911" i="4" s="1"/>
  <c r="L1899" i="4" a="1"/>
  <c r="L1899" i="4" s="1"/>
  <c r="O1899" i="4" a="1"/>
  <c r="O1899" i="4" s="1"/>
  <c r="L1887" i="4" a="1"/>
  <c r="L1887" i="4" s="1"/>
  <c r="O1887" i="4" a="1"/>
  <c r="O1887" i="4" s="1"/>
  <c r="P1887" i="4" s="1"/>
  <c r="L1875" i="4" a="1"/>
  <c r="L1875" i="4" s="1"/>
  <c r="O1875" i="4" a="1"/>
  <c r="O1875" i="4" s="1"/>
  <c r="P1875" i="4" s="1"/>
  <c r="L1863" i="4" a="1"/>
  <c r="L1863" i="4" s="1"/>
  <c r="O1863" i="4" a="1"/>
  <c r="O1863" i="4" s="1"/>
  <c r="L1851" i="4" a="1"/>
  <c r="L1851" i="4" s="1"/>
  <c r="O1851" i="4" a="1"/>
  <c r="O1851" i="4" s="1"/>
  <c r="P1851" i="4" s="1"/>
  <c r="L1839" i="4" a="1"/>
  <c r="L1839" i="4" s="1"/>
  <c r="O1839" i="4" a="1"/>
  <c r="O1839" i="4" s="1"/>
  <c r="P1839" i="4" s="1"/>
  <c r="L1827" i="4" a="1"/>
  <c r="L1827" i="4" s="1"/>
  <c r="O1827" i="4" a="1"/>
  <c r="O1827" i="4" s="1"/>
  <c r="P1827" i="4" s="1"/>
  <c r="L1815" i="4" a="1"/>
  <c r="L1815" i="4" s="1"/>
  <c r="O1815" i="4" a="1"/>
  <c r="O1815" i="4" s="1"/>
  <c r="L1803" i="4" a="1"/>
  <c r="L1803" i="4" s="1"/>
  <c r="O1803" i="4" a="1"/>
  <c r="O1803" i="4" s="1"/>
  <c r="P1803" i="4" s="1"/>
  <c r="L1791" i="4" a="1"/>
  <c r="L1791" i="4" s="1"/>
  <c r="O1791" i="4" a="1"/>
  <c r="O1791" i="4" s="1"/>
  <c r="P1791" i="4" s="1"/>
  <c r="L1779" i="4" a="1"/>
  <c r="L1779" i="4" s="1"/>
  <c r="O1779" i="4" a="1"/>
  <c r="O1779" i="4" s="1"/>
  <c r="L1767" i="4" a="1"/>
  <c r="L1767" i="4" s="1"/>
  <c r="O1767" i="4" a="1"/>
  <c r="O1767" i="4" s="1"/>
  <c r="L1755" i="4" a="1"/>
  <c r="L1755" i="4" s="1"/>
  <c r="O1755" i="4" a="1"/>
  <c r="O1755" i="4" s="1"/>
  <c r="L1743" i="4" a="1"/>
  <c r="L1743" i="4" s="1"/>
  <c r="O1743" i="4" a="1"/>
  <c r="O1743" i="4" s="1"/>
  <c r="L1731" i="4" a="1"/>
  <c r="L1731" i="4" s="1"/>
  <c r="O1731" i="4" a="1"/>
  <c r="O1731" i="4" s="1"/>
  <c r="P1731" i="4" s="1"/>
  <c r="L1719" i="4" a="1"/>
  <c r="L1719" i="4" s="1"/>
  <c r="O1719" i="4" a="1"/>
  <c r="O1719" i="4" s="1"/>
  <c r="L1707" i="4" a="1"/>
  <c r="L1707" i="4" s="1"/>
  <c r="O1707" i="4" a="1"/>
  <c r="O1707" i="4" s="1"/>
  <c r="O1695" i="4" a="1"/>
  <c r="O1695" i="4" s="1"/>
  <c r="P1695" i="4" s="1"/>
  <c r="L1695" i="4" a="1"/>
  <c r="L1695" i="4" s="1"/>
  <c r="L1683" i="4" a="1"/>
  <c r="L1683" i="4" s="1"/>
  <c r="O1683" i="4" a="1"/>
  <c r="O1683" i="4" s="1"/>
  <c r="L1671" i="4" a="1"/>
  <c r="L1671" i="4" s="1"/>
  <c r="O1671" i="4" a="1"/>
  <c r="O1671" i="4" s="1"/>
  <c r="L1659" i="4" a="1"/>
  <c r="L1659" i="4" s="1"/>
  <c r="O1659" i="4" a="1"/>
  <c r="O1659" i="4" s="1"/>
  <c r="L1647" i="4" a="1"/>
  <c r="L1647" i="4" s="1"/>
  <c r="O1647" i="4" a="1"/>
  <c r="O1647" i="4" s="1"/>
  <c r="L1635" i="4" a="1"/>
  <c r="L1635" i="4" s="1"/>
  <c r="O1635" i="4" a="1"/>
  <c r="O1635" i="4" s="1"/>
  <c r="L1623" i="4" a="1"/>
  <c r="L1623" i="4" s="1"/>
  <c r="O1623" i="4" a="1"/>
  <c r="O1623" i="4" s="1"/>
  <c r="P1623" i="4" s="1"/>
  <c r="L1611" i="4" a="1"/>
  <c r="L1611" i="4" s="1"/>
  <c r="O1611" i="4" a="1"/>
  <c r="O1611" i="4" s="1"/>
  <c r="P1611" i="4" s="1"/>
  <c r="L1599" i="4" a="1"/>
  <c r="L1599" i="4" s="1"/>
  <c r="O1599" i="4" a="1"/>
  <c r="O1599" i="4" s="1"/>
  <c r="P1599" i="4" s="1"/>
  <c r="L1587" i="4" a="1"/>
  <c r="L1587" i="4" s="1"/>
  <c r="O1587" i="4" a="1"/>
  <c r="O1587" i="4" s="1"/>
  <c r="L1575" i="4" a="1"/>
  <c r="L1575" i="4" s="1"/>
  <c r="O1575" i="4" a="1"/>
  <c r="O1575" i="4" s="1"/>
  <c r="P1575" i="4" s="1"/>
  <c r="L1563" i="4" a="1"/>
  <c r="L1563" i="4" s="1"/>
  <c r="O1563" i="4" a="1"/>
  <c r="O1563" i="4" s="1"/>
  <c r="P1563" i="4" s="1"/>
  <c r="L1551" i="4" a="1"/>
  <c r="L1551" i="4" s="1"/>
  <c r="O1551" i="4" a="1"/>
  <c r="O1551" i="4" s="1"/>
  <c r="L1539" i="4" a="1"/>
  <c r="L1539" i="4" s="1"/>
  <c r="O1539" i="4" a="1"/>
  <c r="O1539" i="4" s="1"/>
  <c r="L1527" i="4" a="1"/>
  <c r="L1527" i="4" s="1"/>
  <c r="O1527" i="4" a="1"/>
  <c r="O1527" i="4" s="1"/>
  <c r="L1515" i="4" a="1"/>
  <c r="L1515" i="4" s="1"/>
  <c r="O1515" i="4" a="1"/>
  <c r="O1515" i="4" s="1"/>
  <c r="L1503" i="4" a="1"/>
  <c r="L1503" i="4" s="1"/>
  <c r="O1503" i="4" a="1"/>
  <c r="O1503" i="4" s="1"/>
  <c r="P1503" i="4" s="1"/>
  <c r="L1491" i="4" a="1"/>
  <c r="L1491" i="4" s="1"/>
  <c r="O1491" i="4" a="1"/>
  <c r="O1491" i="4" s="1"/>
  <c r="P1491" i="4" s="1"/>
  <c r="L1479" i="4" a="1"/>
  <c r="L1479" i="4" s="1"/>
  <c r="O1479" i="4" a="1"/>
  <c r="O1479" i="4" s="1"/>
  <c r="P1479" i="4" s="1"/>
  <c r="L1467" i="4" a="1"/>
  <c r="L1467" i="4" s="1"/>
  <c r="O1467" i="4" a="1"/>
  <c r="O1467" i="4" s="1"/>
  <c r="L1455" i="4" a="1"/>
  <c r="L1455" i="4" s="1"/>
  <c r="O1455" i="4" a="1"/>
  <c r="O1455" i="4" s="1"/>
  <c r="L1443" i="4" a="1"/>
  <c r="L1443" i="4" s="1"/>
  <c r="O1443" i="4" a="1"/>
  <c r="O1443" i="4" s="1"/>
  <c r="P1443" i="4" s="1"/>
  <c r="L1431" i="4" a="1"/>
  <c r="L1431" i="4" s="1"/>
  <c r="O1431" i="4" a="1"/>
  <c r="O1431" i="4" s="1"/>
  <c r="L1419" i="4" a="1"/>
  <c r="L1419" i="4" s="1"/>
  <c r="O1419" i="4" a="1"/>
  <c r="O1419" i="4" s="1"/>
  <c r="L1407" i="4" a="1"/>
  <c r="L1407" i="4" s="1"/>
  <c r="O1407" i="4" a="1"/>
  <c r="O1407" i="4" s="1"/>
  <c r="P1407" i="4" s="1"/>
  <c r="L1395" i="4" a="1"/>
  <c r="L1395" i="4" s="1"/>
  <c r="O1395" i="4" a="1"/>
  <c r="O1395" i="4" s="1"/>
  <c r="L1383" i="4" a="1"/>
  <c r="L1383" i="4" s="1"/>
  <c r="O1383" i="4" a="1"/>
  <c r="O1383" i="4" s="1"/>
  <c r="P1383" i="4" s="1"/>
  <c r="L1371" i="4" a="1"/>
  <c r="L1371" i="4" s="1"/>
  <c r="O1371" i="4" a="1"/>
  <c r="O1371" i="4" s="1"/>
  <c r="L1359" i="4" a="1"/>
  <c r="L1359" i="4" s="1"/>
  <c r="O1359" i="4" a="1"/>
  <c r="O1359" i="4" s="1"/>
  <c r="L1347" i="4" a="1"/>
  <c r="L1347" i="4" s="1"/>
  <c r="O1347" i="4" a="1"/>
  <c r="O1347" i="4" s="1"/>
  <c r="L1335" i="4" a="1"/>
  <c r="L1335" i="4" s="1"/>
  <c r="O1335" i="4" a="1"/>
  <c r="O1335" i="4" s="1"/>
  <c r="L1323" i="4" a="1"/>
  <c r="L1323" i="4" s="1"/>
  <c r="P1323" i="4"/>
  <c r="O1323" i="4" a="1"/>
  <c r="O1323" i="4" s="1"/>
  <c r="L1311" i="4" a="1"/>
  <c r="L1311" i="4" s="1"/>
  <c r="O1311" i="4" a="1"/>
  <c r="O1311" i="4" s="1"/>
  <c r="L1299" i="4" a="1"/>
  <c r="L1299" i="4" s="1"/>
  <c r="O1299" i="4" a="1"/>
  <c r="O1299" i="4" s="1"/>
  <c r="L1287" i="4" a="1"/>
  <c r="L1287" i="4" s="1"/>
  <c r="O1287" i="4" a="1"/>
  <c r="O1287" i="4" s="1"/>
  <c r="L1275" i="4" a="1"/>
  <c r="L1275" i="4" s="1"/>
  <c r="O1275" i="4" a="1"/>
  <c r="O1275" i="4" s="1"/>
  <c r="P1275" i="4" s="1"/>
  <c r="L1263" i="4" a="1"/>
  <c r="L1263" i="4" s="1"/>
  <c r="O1263" i="4" a="1"/>
  <c r="O1263" i="4" s="1"/>
  <c r="P1263" i="4" s="1"/>
  <c r="L1251" i="4" a="1"/>
  <c r="L1251" i="4" s="1"/>
  <c r="O1251" i="4" a="1"/>
  <c r="O1251" i="4" s="1"/>
  <c r="P1251" i="4" s="1"/>
  <c r="L1239" i="4" a="1"/>
  <c r="L1239" i="4" s="1"/>
  <c r="O1239" i="4" a="1"/>
  <c r="O1239" i="4" s="1"/>
  <c r="P1239" i="4" s="1"/>
  <c r="L1227" i="4" a="1"/>
  <c r="L1227" i="4" s="1"/>
  <c r="O1227" i="4" a="1"/>
  <c r="O1227" i="4" s="1"/>
  <c r="L1215" i="4" a="1"/>
  <c r="L1215" i="4" s="1"/>
  <c r="O1215" i="4" a="1"/>
  <c r="O1215" i="4" s="1"/>
  <c r="L1203" i="4" a="1"/>
  <c r="L1203" i="4" s="1"/>
  <c r="O1203" i="4" a="1"/>
  <c r="O1203" i="4" s="1"/>
  <c r="L1191" i="4" a="1"/>
  <c r="L1191" i="4" s="1"/>
  <c r="O1191" i="4" a="1"/>
  <c r="O1191" i="4" s="1"/>
  <c r="P1191" i="4" s="1"/>
  <c r="L1179" i="4" a="1"/>
  <c r="L1179" i="4" s="1"/>
  <c r="O1179" i="4" a="1"/>
  <c r="O1179" i="4" s="1"/>
  <c r="L1167" i="4" a="1"/>
  <c r="L1167" i="4" s="1"/>
  <c r="O1167" i="4" a="1"/>
  <c r="O1167" i="4" s="1"/>
  <c r="L1155" i="4" a="1"/>
  <c r="L1155" i="4" s="1"/>
  <c r="O1155" i="4" a="1"/>
  <c r="O1155" i="4" s="1"/>
  <c r="P1155" i="4" s="1"/>
  <c r="L1143" i="4" a="1"/>
  <c r="L1143" i="4" s="1"/>
  <c r="O1143" i="4" a="1"/>
  <c r="O1143" i="4" s="1"/>
  <c r="P1143" i="4" s="1"/>
  <c r="L1131" i="4" a="1"/>
  <c r="L1131" i="4" s="1"/>
  <c r="O1131" i="4" a="1"/>
  <c r="O1131" i="4" s="1"/>
  <c r="L1119" i="4" a="1"/>
  <c r="L1119" i="4" s="1"/>
  <c r="O1119" i="4" a="1"/>
  <c r="O1119" i="4" s="1"/>
  <c r="P1119" i="4" s="1"/>
  <c r="L1107" i="4" a="1"/>
  <c r="L1107" i="4" s="1"/>
  <c r="O1107" i="4" a="1"/>
  <c r="O1107" i="4" s="1"/>
  <c r="P1107" i="4" s="1"/>
  <c r="L1095" i="4" a="1"/>
  <c r="L1095" i="4" s="1"/>
  <c r="O1095" i="4" a="1"/>
  <c r="O1095" i="4" s="1"/>
  <c r="L1083" i="4" a="1"/>
  <c r="L1083" i="4" s="1"/>
  <c r="O1083" i="4" a="1"/>
  <c r="O1083" i="4" s="1"/>
  <c r="L1071" i="4" a="1"/>
  <c r="L1071" i="4" s="1"/>
  <c r="O1071" i="4" a="1"/>
  <c r="O1071" i="4" s="1"/>
  <c r="O1059" i="4" a="1"/>
  <c r="O1059" i="4" s="1"/>
  <c r="M1062" i="4" a="1"/>
  <c r="M1062" i="4" s="1"/>
  <c r="N1062" i="4" s="1" a="1"/>
  <c r="N1062" i="4" s="1"/>
  <c r="M1059" i="4" a="1"/>
  <c r="M1059" i="4" s="1"/>
  <c r="N1059" i="4" s="1" a="1"/>
  <c r="N1059" i="4" s="1"/>
  <c r="M1060" i="4" a="1"/>
  <c r="M1060" i="4" s="1"/>
  <c r="N1060" i="4" s="1" a="1"/>
  <c r="N1060" i="4" s="1"/>
  <c r="M1061" i="4" a="1"/>
  <c r="M1061" i="4" s="1"/>
  <c r="N1061" i="4" s="1" a="1"/>
  <c r="N1061" i="4" s="1"/>
  <c r="M4876" i="4" a="1"/>
  <c r="M4876" i="4" s="1"/>
  <c r="N4876" i="4" s="1" a="1"/>
  <c r="N4876" i="4" s="1"/>
  <c r="M4894" i="4" a="1"/>
  <c r="M4894" i="4" s="1"/>
  <c r="N4894" i="4" s="1" a="1"/>
  <c r="N4894" i="4" s="1"/>
  <c r="M4880" i="4" a="1"/>
  <c r="M4880" i="4" s="1"/>
  <c r="N4880" i="4" s="1" a="1"/>
  <c r="N4880" i="4" s="1"/>
  <c r="P4880" i="4" s="1"/>
  <c r="M4895" i="4" a="1"/>
  <c r="M4895" i="4" s="1"/>
  <c r="N4895" i="4" s="1" a="1"/>
  <c r="N4895" i="4" s="1"/>
  <c r="P4895" i="4" s="1"/>
  <c r="M4902" i="4" a="1"/>
  <c r="M4902" i="4" s="1"/>
  <c r="N4902" i="4" s="1" a="1"/>
  <c r="N4902" i="4" s="1"/>
  <c r="M4884" i="4" a="1"/>
  <c r="M4884" i="4" s="1"/>
  <c r="N4884" i="4" s="1" a="1"/>
  <c r="N4884" i="4" s="1"/>
  <c r="P4884" i="4" s="1"/>
  <c r="M4885" i="4" a="1"/>
  <c r="M4885" i="4" s="1"/>
  <c r="N4885" i="4" s="1" a="1"/>
  <c r="N4885" i="4" s="1"/>
  <c r="P4885" i="4" s="1"/>
  <c r="M4896" i="4" a="1"/>
  <c r="M4896" i="4" s="1"/>
  <c r="N4896" i="4" s="1" a="1"/>
  <c r="N4896" i="4" s="1"/>
  <c r="P4896" i="4" s="1"/>
  <c r="M4886" i="4" a="1"/>
  <c r="M4886" i="4" s="1"/>
  <c r="N4886" i="4" s="1" a="1"/>
  <c r="N4886" i="4" s="1"/>
  <c r="M4897" i="4" a="1"/>
  <c r="M4897" i="4" s="1"/>
  <c r="N4897" i="4" s="1" a="1"/>
  <c r="N4897" i="4" s="1"/>
  <c r="P4897" i="4" s="1"/>
  <c r="Q4897" i="4" s="1"/>
  <c r="M4887" i="4" a="1"/>
  <c r="M4887" i="4" s="1"/>
  <c r="N4887" i="4" s="1" a="1"/>
  <c r="N4887" i="4" s="1"/>
  <c r="M4877" i="4" a="1"/>
  <c r="M4877" i="4" s="1"/>
  <c r="N4877" i="4" s="1" a="1"/>
  <c r="N4877" i="4" s="1"/>
  <c r="M4888" i="4" a="1"/>
  <c r="M4888" i="4" s="1"/>
  <c r="N4888" i="4" s="1" a="1"/>
  <c r="N4888" i="4" s="1"/>
  <c r="M4898" i="4" a="1"/>
  <c r="M4898" i="4" s="1"/>
  <c r="N4898" i="4" s="1" a="1"/>
  <c r="N4898" i="4" s="1"/>
  <c r="M4878" i="4" a="1"/>
  <c r="M4878" i="4" s="1"/>
  <c r="N4878" i="4" s="1" a="1"/>
  <c r="N4878" i="4" s="1"/>
  <c r="M4899" i="4" a="1"/>
  <c r="M4899" i="4" s="1"/>
  <c r="N4899" i="4" s="1" a="1"/>
  <c r="N4899" i="4" s="1"/>
  <c r="M4879" i="4" a="1"/>
  <c r="M4879" i="4" s="1"/>
  <c r="N4879" i="4" s="1" a="1"/>
  <c r="N4879" i="4" s="1"/>
  <c r="P4879" i="4" s="1"/>
  <c r="M4889" i="4" a="1"/>
  <c r="M4889" i="4" s="1"/>
  <c r="N4889" i="4" s="1" a="1"/>
  <c r="N4889" i="4" s="1"/>
  <c r="M4881" i="4" a="1"/>
  <c r="M4881" i="4" s="1"/>
  <c r="N4881" i="4" s="1" a="1"/>
  <c r="N4881" i="4" s="1"/>
  <c r="M4890" i="4" a="1"/>
  <c r="M4890" i="4" s="1"/>
  <c r="N4890" i="4" s="1" a="1"/>
  <c r="N4890" i="4" s="1"/>
  <c r="M4900" i="4" a="1"/>
  <c r="M4900" i="4" s="1"/>
  <c r="N4900" i="4" s="1" a="1"/>
  <c r="N4900" i="4" s="1"/>
  <c r="M4882" i="4" a="1"/>
  <c r="M4882" i="4" s="1"/>
  <c r="N4882" i="4" s="1" a="1"/>
  <c r="N4882" i="4" s="1"/>
  <c r="M4891" i="4" a="1"/>
  <c r="M4891" i="4" s="1"/>
  <c r="N4891" i="4" s="1" a="1"/>
  <c r="N4891" i="4" s="1"/>
  <c r="M4892" i="4" a="1"/>
  <c r="M4892" i="4" s="1"/>
  <c r="N4892" i="4" s="1" a="1"/>
  <c r="N4892" i="4" s="1"/>
  <c r="M4901" i="4" a="1"/>
  <c r="M4901" i="4" s="1"/>
  <c r="N4901" i="4" s="1" a="1"/>
  <c r="N4901" i="4" s="1"/>
  <c r="M4883" i="4" a="1"/>
  <c r="M4883" i="4" s="1"/>
  <c r="N4883" i="4" s="1" a="1"/>
  <c r="N4883" i="4" s="1"/>
  <c r="P4883" i="4" s="1"/>
  <c r="M4893" i="4" a="1"/>
  <c r="M4893" i="4" s="1"/>
  <c r="N4893" i="4" s="1" a="1"/>
  <c r="N4893" i="4" s="1"/>
  <c r="L1047" i="4" a="1"/>
  <c r="L1047" i="4" s="1"/>
  <c r="O1047" i="4" a="1"/>
  <c r="O1047" i="4" s="1"/>
  <c r="L1035" i="4" a="1"/>
  <c r="L1035" i="4" s="1"/>
  <c r="O1035" i="4" a="1"/>
  <c r="O1035" i="4" s="1"/>
  <c r="P1035" i="4" s="1"/>
  <c r="O1023" i="4" a="1"/>
  <c r="O1023" i="4" s="1"/>
  <c r="M1023" i="4" a="1"/>
  <c r="M1023" i="4" s="1"/>
  <c r="N1023" i="4" s="1" a="1"/>
  <c r="N1023" i="4" s="1"/>
  <c r="M4764" i="4" a="1"/>
  <c r="M4764" i="4" s="1"/>
  <c r="N4764" i="4" s="1" a="1"/>
  <c r="N4764" i="4" s="1"/>
  <c r="M4765" i="4" a="1"/>
  <c r="M4765" i="4" s="1"/>
  <c r="N4765" i="4" s="1" a="1"/>
  <c r="N4765" i="4" s="1"/>
  <c r="P4765" i="4" s="1"/>
  <c r="M4766" i="4" a="1"/>
  <c r="M4766" i="4" s="1"/>
  <c r="N4766" i="4" s="1" a="1"/>
  <c r="N4766" i="4" s="1"/>
  <c r="P4766" i="4" s="1"/>
  <c r="M4763" i="4" a="1"/>
  <c r="M4763" i="4" s="1"/>
  <c r="N4763" i="4" s="1" a="1"/>
  <c r="N4763" i="4" s="1"/>
  <c r="P4763" i="4" s="1"/>
  <c r="O1011" i="4" a="1"/>
  <c r="O1011" i="4" s="1"/>
  <c r="M1011" i="4" a="1"/>
  <c r="M1011" i="4" s="1"/>
  <c r="N1011" i="4" s="1" a="1"/>
  <c r="N1011" i="4" s="1"/>
  <c r="L999" i="4" a="1"/>
  <c r="L999" i="4" s="1"/>
  <c r="O999" i="4" a="1"/>
  <c r="O999" i="4" s="1"/>
  <c r="O987" i="4" a="1"/>
  <c r="O987" i="4" s="1"/>
  <c r="M987" i="4" a="1"/>
  <c r="M987" i="4" s="1"/>
  <c r="N987" i="4" s="1" a="1"/>
  <c r="N987" i="4" s="1"/>
  <c r="M4701" i="4" a="1"/>
  <c r="M4701" i="4" s="1"/>
  <c r="N4701" i="4" s="1" a="1"/>
  <c r="N4701" i="4" s="1"/>
  <c r="M4702" i="4" a="1"/>
  <c r="M4702" i="4" s="1"/>
  <c r="N4702" i="4" s="1" a="1"/>
  <c r="N4702" i="4" s="1"/>
  <c r="M4703" i="4" a="1"/>
  <c r="M4703" i="4" s="1"/>
  <c r="N4703" i="4" s="1" a="1"/>
  <c r="N4703" i="4" s="1"/>
  <c r="M4700" i="4" a="1"/>
  <c r="M4700" i="4" s="1"/>
  <c r="N4700" i="4" s="1" a="1"/>
  <c r="N4700" i="4" s="1"/>
  <c r="L975" i="4" a="1"/>
  <c r="L975" i="4" s="1"/>
  <c r="O975" i="4" a="1"/>
  <c r="O975" i="4" s="1"/>
  <c r="O963" i="4" a="1"/>
  <c r="O963" i="4" s="1"/>
  <c r="M963" i="4" a="1"/>
  <c r="M963" i="4" s="1"/>
  <c r="N963" i="4" s="1" a="1"/>
  <c r="N963" i="4" s="1"/>
  <c r="L951" i="4" a="1"/>
  <c r="L951" i="4" s="1"/>
  <c r="O951" i="4" a="1"/>
  <c r="O951" i="4" s="1"/>
  <c r="L939" i="4" a="1"/>
  <c r="L939" i="4" s="1"/>
  <c r="O939" i="4" a="1"/>
  <c r="O939" i="4" s="1"/>
  <c r="L927" i="4" a="1"/>
  <c r="L927" i="4" s="1"/>
  <c r="O927" i="4" a="1"/>
  <c r="O927" i="4" s="1"/>
  <c r="L915" i="4" a="1"/>
  <c r="L915" i="4" s="1"/>
  <c r="O915" i="4" a="1"/>
  <c r="O915" i="4" s="1"/>
  <c r="O903" i="4" a="1"/>
  <c r="O903" i="4" s="1"/>
  <c r="M904" i="4" a="1"/>
  <c r="M904" i="4" s="1"/>
  <c r="N904" i="4" s="1" a="1"/>
  <c r="N904" i="4" s="1"/>
  <c r="M903" i="4" a="1"/>
  <c r="M903" i="4" s="1"/>
  <c r="N903" i="4" s="1" a="1"/>
  <c r="N903" i="4" s="1"/>
  <c r="M4307" i="4" a="1"/>
  <c r="M4307" i="4" s="1"/>
  <c r="N4307" i="4" s="1" a="1"/>
  <c r="N4307" i="4" s="1"/>
  <c r="P4307" i="4" s="1"/>
  <c r="Q4307" i="4" s="1"/>
  <c r="M4308" i="4" a="1"/>
  <c r="M4308" i="4" s="1"/>
  <c r="N4308" i="4" s="1" a="1"/>
  <c r="N4308" i="4" s="1"/>
  <c r="P4308" i="4" s="1"/>
  <c r="M4309" i="4" a="1"/>
  <c r="M4309" i="4" s="1"/>
  <c r="N4309" i="4" s="1" a="1"/>
  <c r="N4309" i="4" s="1"/>
  <c r="P4309" i="4" s="1"/>
  <c r="M4310" i="4" a="1"/>
  <c r="M4310" i="4" s="1"/>
  <c r="N4310" i="4" s="1" a="1"/>
  <c r="N4310" i="4" s="1"/>
  <c r="M4311" i="4" a="1"/>
  <c r="M4311" i="4" s="1"/>
  <c r="N4311" i="4" s="1" a="1"/>
  <c r="N4311" i="4" s="1"/>
  <c r="M4312" i="4" a="1"/>
  <c r="M4312" i="4" s="1"/>
  <c r="N4312" i="4" s="1" a="1"/>
  <c r="N4312" i="4" s="1"/>
  <c r="O891" i="4" a="1"/>
  <c r="O891" i="4" s="1"/>
  <c r="M891" i="4" a="1"/>
  <c r="M891" i="4" s="1"/>
  <c r="N891" i="4" s="1" a="1"/>
  <c r="N891" i="4" s="1"/>
  <c r="M909" i="4" a="1"/>
  <c r="M909" i="4" s="1"/>
  <c r="N909" i="4" s="1" a="1"/>
  <c r="N909" i="4" s="1"/>
  <c r="M892" i="4" a="1"/>
  <c r="M892" i="4" s="1"/>
  <c r="N892" i="4" s="1" a="1"/>
  <c r="N892" i="4" s="1"/>
  <c r="M910" i="4" a="1"/>
  <c r="M910" i="4" s="1"/>
  <c r="N910" i="4" s="1" a="1"/>
  <c r="N910" i="4" s="1"/>
  <c r="M911" i="4" a="1"/>
  <c r="M911" i="4" s="1"/>
  <c r="N911" i="4" s="1" a="1"/>
  <c r="N911" i="4" s="1"/>
  <c r="P911" i="4" s="1"/>
  <c r="M4339" i="4" a="1"/>
  <c r="M4339" i="4" s="1"/>
  <c r="N4339" i="4" s="1" a="1"/>
  <c r="N4339" i="4" s="1"/>
  <c r="M4340" i="4" a="1"/>
  <c r="M4340" i="4" s="1"/>
  <c r="N4340" i="4" s="1" a="1"/>
  <c r="N4340" i="4" s="1"/>
  <c r="M4341" i="4" a="1"/>
  <c r="M4341" i="4" s="1"/>
  <c r="N4341" i="4" s="1" a="1"/>
  <c r="N4341" i="4" s="1"/>
  <c r="M4334" i="4" a="1"/>
  <c r="M4334" i="4" s="1"/>
  <c r="N4334" i="4" s="1" a="1"/>
  <c r="N4334" i="4" s="1"/>
  <c r="M4342" i="4" a="1"/>
  <c r="M4342" i="4" s="1"/>
  <c r="N4342" i="4" s="1" a="1"/>
  <c r="N4342" i="4" s="1"/>
  <c r="M4335" i="4" a="1"/>
  <c r="M4335" i="4" s="1"/>
  <c r="N4335" i="4" s="1" a="1"/>
  <c r="N4335" i="4" s="1"/>
  <c r="M4343" i="4" a="1"/>
  <c r="M4343" i="4" s="1"/>
  <c r="N4343" i="4" s="1" a="1"/>
  <c r="N4343" i="4" s="1"/>
  <c r="P4343" i="4" s="1"/>
  <c r="M4277" i="4" a="1"/>
  <c r="M4277" i="4" s="1"/>
  <c r="N4277" i="4" s="1" a="1"/>
  <c r="N4277" i="4" s="1"/>
  <c r="M4336" i="4" a="1"/>
  <c r="M4336" i="4" s="1"/>
  <c r="N4336" i="4" s="1" a="1"/>
  <c r="N4336" i="4" s="1"/>
  <c r="M4344" i="4" a="1"/>
  <c r="M4344" i="4" s="1"/>
  <c r="N4344" i="4" s="1" a="1"/>
  <c r="N4344" i="4" s="1"/>
  <c r="P4344" i="4" s="1"/>
  <c r="M4345" i="4" a="1"/>
  <c r="M4345" i="4" s="1"/>
  <c r="N4345" i="4" s="1" a="1"/>
  <c r="N4345" i="4" s="1"/>
  <c r="P4345" i="4" s="1"/>
  <c r="M4337" i="4" a="1"/>
  <c r="M4337" i="4" s="1"/>
  <c r="N4337" i="4" s="1" a="1"/>
  <c r="N4337" i="4" s="1"/>
  <c r="M4338" i="4" a="1"/>
  <c r="M4338" i="4" s="1"/>
  <c r="N4338" i="4" s="1" a="1"/>
  <c r="N4338" i="4" s="1"/>
  <c r="O879" i="4" a="1"/>
  <c r="O879" i="4" s="1"/>
  <c r="M879" i="4" a="1"/>
  <c r="M879" i="4" s="1"/>
  <c r="N879" i="4" s="1" a="1"/>
  <c r="N879" i="4" s="1"/>
  <c r="M880" i="4" a="1"/>
  <c r="M880" i="4" s="1"/>
  <c r="N880" i="4" s="1" a="1"/>
  <c r="N880" i="4" s="1"/>
  <c r="M881" i="4" a="1"/>
  <c r="M881" i="4" s="1"/>
  <c r="N881" i="4" s="1" a="1"/>
  <c r="N881" i="4" s="1"/>
  <c r="M882" i="4" a="1"/>
  <c r="M882" i="4" s="1"/>
  <c r="N882" i="4" s="1" a="1"/>
  <c r="N882" i="4" s="1"/>
  <c r="M883" i="4" a="1"/>
  <c r="M883" i="4" s="1"/>
  <c r="N883" i="4" s="1" a="1"/>
  <c r="N883" i="4" s="1"/>
  <c r="M4208" i="4" a="1"/>
  <c r="M4208" i="4" s="1"/>
  <c r="N4208" i="4" s="1" a="1"/>
  <c r="N4208" i="4" s="1"/>
  <c r="M4216" i="4" a="1"/>
  <c r="M4216" i="4" s="1"/>
  <c r="N4216" i="4" s="1" a="1"/>
  <c r="N4216" i="4" s="1"/>
  <c r="M4236" i="4" a="1"/>
  <c r="M4236" i="4" s="1"/>
  <c r="N4236" i="4" s="1" a="1"/>
  <c r="N4236" i="4" s="1"/>
  <c r="P4236" i="4" s="1"/>
  <c r="M4209" i="4" a="1"/>
  <c r="M4209" i="4" s="1"/>
  <c r="N4209" i="4" s="1" a="1"/>
  <c r="N4209" i="4" s="1"/>
  <c r="M4217" i="4" a="1"/>
  <c r="M4217" i="4" s="1"/>
  <c r="N4217" i="4" s="1" a="1"/>
  <c r="N4217" i="4" s="1"/>
  <c r="M4226" i="4" a="1"/>
  <c r="M4226" i="4" s="1"/>
  <c r="N4226" i="4" s="1" a="1"/>
  <c r="N4226" i="4" s="1"/>
  <c r="M4237" i="4" a="1"/>
  <c r="M4237" i="4" s="1"/>
  <c r="N4237" i="4" s="1" a="1"/>
  <c r="N4237" i="4" s="1"/>
  <c r="P4237" i="4" s="1"/>
  <c r="M4210" i="4" a="1"/>
  <c r="M4210" i="4" s="1"/>
  <c r="N4210" i="4" s="1" a="1"/>
  <c r="N4210" i="4" s="1"/>
  <c r="M4218" i="4" a="1"/>
  <c r="M4218" i="4" s="1"/>
  <c r="N4218" i="4" s="1" a="1"/>
  <c r="N4218" i="4" s="1"/>
  <c r="M4227" i="4" a="1"/>
  <c r="M4227" i="4" s="1"/>
  <c r="N4227" i="4" s="1" a="1"/>
  <c r="N4227" i="4" s="1"/>
  <c r="M4238" i="4" a="1"/>
  <c r="M4238" i="4" s="1"/>
  <c r="N4238" i="4" s="1" a="1"/>
  <c r="N4238" i="4" s="1"/>
  <c r="M4211" i="4" a="1"/>
  <c r="M4211" i="4" s="1"/>
  <c r="N4211" i="4" s="1" a="1"/>
  <c r="N4211" i="4" s="1"/>
  <c r="P4211" i="4" s="1"/>
  <c r="M4219" i="4" a="1"/>
  <c r="M4219" i="4" s="1"/>
  <c r="N4219" i="4" s="1" a="1"/>
  <c r="N4219" i="4" s="1"/>
  <c r="M4228" i="4" a="1"/>
  <c r="M4228" i="4" s="1"/>
  <c r="N4228" i="4" s="1" a="1"/>
  <c r="N4228" i="4" s="1"/>
  <c r="M4212" i="4" a="1"/>
  <c r="M4212" i="4" s="1"/>
  <c r="N4212" i="4" s="1" a="1"/>
  <c r="N4212" i="4" s="1"/>
  <c r="P4212" i="4" s="1"/>
  <c r="M4220" i="4" a="1"/>
  <c r="M4220" i="4" s="1"/>
  <c r="N4220" i="4" s="1" a="1"/>
  <c r="N4220" i="4" s="1"/>
  <c r="M4229" i="4" a="1"/>
  <c r="M4229" i="4" s="1"/>
  <c r="N4229" i="4" s="1" a="1"/>
  <c r="N4229" i="4" s="1"/>
  <c r="M4239" i="4" a="1"/>
  <c r="M4239" i="4" s="1"/>
  <c r="N4239" i="4" s="1" a="1"/>
  <c r="N4239" i="4" s="1"/>
  <c r="M4221" i="4" a="1"/>
  <c r="M4221" i="4" s="1"/>
  <c r="N4221" i="4" s="1" a="1"/>
  <c r="N4221" i="4" s="1"/>
  <c r="M4230" i="4" a="1"/>
  <c r="M4230" i="4" s="1"/>
  <c r="N4230" i="4" s="1" a="1"/>
  <c r="N4230" i="4" s="1"/>
  <c r="M4213" i="4" a="1"/>
  <c r="M4213" i="4" s="1"/>
  <c r="N4213" i="4" s="1" a="1"/>
  <c r="N4213" i="4" s="1"/>
  <c r="P4213" i="4" s="1"/>
  <c r="M4222" i="4" a="1"/>
  <c r="M4222" i="4" s="1"/>
  <c r="N4222" i="4" s="1" a="1"/>
  <c r="N4222" i="4" s="1"/>
  <c r="M4231" i="4" a="1"/>
  <c r="M4231" i="4" s="1"/>
  <c r="N4231" i="4" s="1" a="1"/>
  <c r="N4231" i="4" s="1"/>
  <c r="M4205" i="4" a="1"/>
  <c r="M4205" i="4" s="1"/>
  <c r="N4205" i="4" s="1" a="1"/>
  <c r="N4205" i="4" s="1"/>
  <c r="M4223" i="4" a="1"/>
  <c r="M4223" i="4" s="1"/>
  <c r="N4223" i="4" s="1" a="1"/>
  <c r="N4223" i="4" s="1"/>
  <c r="P4223" i="4" s="1"/>
  <c r="Q4223" i="4" s="1"/>
  <c r="M4232" i="4" a="1"/>
  <c r="M4232" i="4" s="1"/>
  <c r="N4232" i="4" s="1" a="1"/>
  <c r="N4232" i="4" s="1"/>
  <c r="M4206" i="4" a="1"/>
  <c r="M4206" i="4" s="1"/>
  <c r="N4206" i="4" s="1" a="1"/>
  <c r="N4206" i="4" s="1"/>
  <c r="M4214" i="4" a="1"/>
  <c r="M4214" i="4" s="1"/>
  <c r="N4214" i="4" s="1" a="1"/>
  <c r="N4214" i="4" s="1"/>
  <c r="M4233" i="4" a="1"/>
  <c r="M4233" i="4" s="1"/>
  <c r="N4233" i="4" s="1" a="1"/>
  <c r="N4233" i="4" s="1"/>
  <c r="M4224" i="4" a="1"/>
  <c r="M4224" i="4" s="1"/>
  <c r="N4224" i="4" s="1" a="1"/>
  <c r="N4224" i="4" s="1"/>
  <c r="P4224" i="4" s="1"/>
  <c r="Q4224" i="4" s="1"/>
  <c r="M4234" i="4" a="1"/>
  <c r="M4234" i="4" s="1"/>
  <c r="N4234" i="4" s="1" a="1"/>
  <c r="N4234" i="4" s="1"/>
  <c r="M4207" i="4" a="1"/>
  <c r="M4207" i="4" s="1"/>
  <c r="N4207" i="4" s="1" a="1"/>
  <c r="N4207" i="4" s="1"/>
  <c r="M4215" i="4" a="1"/>
  <c r="M4215" i="4" s="1"/>
  <c r="N4215" i="4" s="1" a="1"/>
  <c r="N4215" i="4" s="1"/>
  <c r="M4235" i="4" a="1"/>
  <c r="M4235" i="4" s="1"/>
  <c r="N4235" i="4" s="1" a="1"/>
  <c r="N4235" i="4" s="1"/>
  <c r="P4235" i="4" s="1"/>
  <c r="M4225" i="4" a="1"/>
  <c r="M4225" i="4" s="1"/>
  <c r="N4225" i="4" s="1" a="1"/>
  <c r="N4225" i="4" s="1"/>
  <c r="P4225" i="4" s="1"/>
  <c r="Q4225" i="4" s="1"/>
  <c r="O867" i="4" a="1"/>
  <c r="O867" i="4" s="1"/>
  <c r="M868" i="4" a="1"/>
  <c r="M868" i="4" s="1"/>
  <c r="N868" i="4" s="1" a="1"/>
  <c r="N868" i="4" s="1"/>
  <c r="P868" i="4" s="1"/>
  <c r="M869" i="4" a="1"/>
  <c r="M869" i="4" s="1"/>
  <c r="N869" i="4" s="1" a="1"/>
  <c r="N869" i="4" s="1"/>
  <c r="P869" i="4" s="1"/>
  <c r="M870" i="4" a="1"/>
  <c r="M870" i="4" s="1"/>
  <c r="N870" i="4" s="1" a="1"/>
  <c r="N870" i="4" s="1"/>
  <c r="M871" i="4" a="1"/>
  <c r="M871" i="4" s="1"/>
  <c r="N871" i="4" s="1" a="1"/>
  <c r="N871" i="4" s="1"/>
  <c r="P871" i="4" s="1"/>
  <c r="M867" i="4" a="1"/>
  <c r="M867" i="4" s="1"/>
  <c r="N867" i="4" s="1" a="1"/>
  <c r="N867" i="4" s="1"/>
  <c r="M4161" i="4" a="1"/>
  <c r="M4161" i="4" s="1"/>
  <c r="N4161" i="4" s="1" a="1"/>
  <c r="N4161" i="4" s="1"/>
  <c r="M4184" i="4" a="1"/>
  <c r="M4184" i="4" s="1"/>
  <c r="N4184" i="4" s="1" a="1"/>
  <c r="N4184" i="4" s="1"/>
  <c r="M4192" i="4" a="1"/>
  <c r="M4192" i="4" s="1"/>
  <c r="N4192" i="4" s="1" a="1"/>
  <c r="N4192" i="4" s="1"/>
  <c r="M4168" i="4" a="1"/>
  <c r="M4168" i="4" s="1"/>
  <c r="N4168" i="4" s="1" a="1"/>
  <c r="N4168" i="4" s="1"/>
  <c r="M4177" i="4" a="1"/>
  <c r="M4177" i="4" s="1"/>
  <c r="N4177" i="4" s="1" a="1"/>
  <c r="N4177" i="4" s="1"/>
  <c r="P4177" i="4" s="1"/>
  <c r="M4185" i="4" a="1"/>
  <c r="M4185" i="4" s="1"/>
  <c r="N4185" i="4" s="1" a="1"/>
  <c r="N4185" i="4" s="1"/>
  <c r="M4193" i="4" a="1"/>
  <c r="M4193" i="4" s="1"/>
  <c r="N4193" i="4" s="1" a="1"/>
  <c r="N4193" i="4" s="1"/>
  <c r="M4162" i="4" a="1"/>
  <c r="M4162" i="4" s="1"/>
  <c r="N4162" i="4" s="1" a="1"/>
  <c r="N4162" i="4" s="1"/>
  <c r="M4169" i="4" a="1"/>
  <c r="M4169" i="4" s="1"/>
  <c r="N4169" i="4" s="1" a="1"/>
  <c r="N4169" i="4" s="1"/>
  <c r="M4178" i="4" a="1"/>
  <c r="M4178" i="4" s="1"/>
  <c r="N4178" i="4" s="1" a="1"/>
  <c r="N4178" i="4" s="1"/>
  <c r="M4186" i="4" a="1"/>
  <c r="M4186" i="4" s="1"/>
  <c r="N4186" i="4" s="1" a="1"/>
  <c r="N4186" i="4" s="1"/>
  <c r="M4194" i="4" a="1"/>
  <c r="M4194" i="4" s="1"/>
  <c r="N4194" i="4" s="1" a="1"/>
  <c r="N4194" i="4" s="1"/>
  <c r="M4163" i="4" a="1"/>
  <c r="M4163" i="4" s="1"/>
  <c r="N4163" i="4" s="1" a="1"/>
  <c r="N4163" i="4" s="1"/>
  <c r="P4163" i="4" s="1"/>
  <c r="Q4163" i="4" s="1"/>
  <c r="M4170" i="4" a="1"/>
  <c r="M4170" i="4" s="1"/>
  <c r="N4170" i="4" s="1" a="1"/>
  <c r="N4170" i="4" s="1"/>
  <c r="M4187" i="4" a="1"/>
  <c r="M4187" i="4" s="1"/>
  <c r="N4187" i="4" s="1" a="1"/>
  <c r="N4187" i="4" s="1"/>
  <c r="P4187" i="4" s="1"/>
  <c r="M4179" i="4" a="1"/>
  <c r="M4179" i="4" s="1"/>
  <c r="N4179" i="4" s="1" a="1"/>
  <c r="N4179" i="4" s="1"/>
  <c r="M4164" i="4" a="1"/>
  <c r="M4164" i="4" s="1"/>
  <c r="N4164" i="4" s="1" a="1"/>
  <c r="N4164" i="4" s="1"/>
  <c r="P4164" i="4" s="1"/>
  <c r="M4171" i="4" a="1"/>
  <c r="M4171" i="4" s="1"/>
  <c r="N4171" i="4" s="1" a="1"/>
  <c r="N4171" i="4" s="1"/>
  <c r="M4188" i="4" a="1"/>
  <c r="M4188" i="4" s="1"/>
  <c r="N4188" i="4" s="1" a="1"/>
  <c r="N4188" i="4" s="1"/>
  <c r="P4188" i="4" s="1"/>
  <c r="M4172" i="4" a="1"/>
  <c r="M4172" i="4" s="1"/>
  <c r="N4172" i="4" s="1" a="1"/>
  <c r="N4172" i="4" s="1"/>
  <c r="M4180" i="4" a="1"/>
  <c r="M4180" i="4" s="1"/>
  <c r="N4180" i="4" s="1" a="1"/>
  <c r="N4180" i="4" s="1"/>
  <c r="M4165" i="4" a="1"/>
  <c r="M4165" i="4" s="1"/>
  <c r="N4165" i="4" s="1" a="1"/>
  <c r="N4165" i="4" s="1"/>
  <c r="P4165" i="4" s="1"/>
  <c r="M4173" i="4" a="1"/>
  <c r="M4173" i="4" s="1"/>
  <c r="N4173" i="4" s="1" a="1"/>
  <c r="N4173" i="4" s="1"/>
  <c r="M4181" i="4" a="1"/>
  <c r="M4181" i="4" s="1"/>
  <c r="N4181" i="4" s="1" a="1"/>
  <c r="N4181" i="4" s="1"/>
  <c r="M4189" i="4" a="1"/>
  <c r="M4189" i="4" s="1"/>
  <c r="N4189" i="4" s="1" a="1"/>
  <c r="N4189" i="4" s="1"/>
  <c r="P4189" i="4" s="1"/>
  <c r="Q4189" i="4" s="1"/>
  <c r="M4166" i="4" a="1"/>
  <c r="M4166" i="4" s="1"/>
  <c r="N4166" i="4" s="1" a="1"/>
  <c r="N4166" i="4" s="1"/>
  <c r="M4174" i="4" a="1"/>
  <c r="M4174" i="4" s="1"/>
  <c r="N4174" i="4" s="1" a="1"/>
  <c r="N4174" i="4" s="1"/>
  <c r="M4182" i="4" a="1"/>
  <c r="M4182" i="4" s="1"/>
  <c r="N4182" i="4" s="1" a="1"/>
  <c r="N4182" i="4" s="1"/>
  <c r="M4190" i="4" a="1"/>
  <c r="M4190" i="4" s="1"/>
  <c r="N4190" i="4" s="1" a="1"/>
  <c r="N4190" i="4" s="1"/>
  <c r="M4159" i="4" a="1"/>
  <c r="M4159" i="4" s="1"/>
  <c r="N4159" i="4" s="1" a="1"/>
  <c r="N4159" i="4" s="1"/>
  <c r="M4175" i="4" a="1"/>
  <c r="M4175" i="4" s="1"/>
  <c r="N4175" i="4" s="1" a="1"/>
  <c r="N4175" i="4" s="1"/>
  <c r="P4175" i="4" s="1"/>
  <c r="M4183" i="4" a="1"/>
  <c r="M4183" i="4" s="1"/>
  <c r="N4183" i="4" s="1" a="1"/>
  <c r="N4183" i="4" s="1"/>
  <c r="M4191" i="4" a="1"/>
  <c r="M4191" i="4" s="1"/>
  <c r="N4191" i="4" s="1" a="1"/>
  <c r="N4191" i="4" s="1"/>
  <c r="M4160" i="4" a="1"/>
  <c r="M4160" i="4" s="1"/>
  <c r="N4160" i="4" s="1" a="1"/>
  <c r="N4160" i="4" s="1"/>
  <c r="M4167" i="4" a="1"/>
  <c r="M4167" i="4" s="1"/>
  <c r="N4167" i="4" s="1" a="1"/>
  <c r="N4167" i="4" s="1"/>
  <c r="M4176" i="4" a="1"/>
  <c r="M4176" i="4" s="1"/>
  <c r="N4176" i="4" s="1" a="1"/>
  <c r="N4176" i="4" s="1"/>
  <c r="P4176" i="4" s="1"/>
  <c r="L855" i="4" a="1"/>
  <c r="L855" i="4" s="1"/>
  <c r="O855" i="4" a="1"/>
  <c r="O855" i="4" s="1"/>
  <c r="L843" i="4" a="1"/>
  <c r="L843" i="4" s="1"/>
  <c r="O843" i="4" a="1"/>
  <c r="O843" i="4" s="1"/>
  <c r="P843" i="4" s="1"/>
  <c r="L831" i="4" a="1"/>
  <c r="L831" i="4" s="1"/>
  <c r="P831" i="4"/>
  <c r="O831" i="4" a="1"/>
  <c r="O831" i="4" s="1"/>
  <c r="L819" i="4" a="1"/>
  <c r="L819" i="4" s="1"/>
  <c r="O819" i="4" a="1"/>
  <c r="O819" i="4" s="1"/>
  <c r="P819" i="4" s="1"/>
  <c r="L807" i="4" a="1"/>
  <c r="L807" i="4" s="1"/>
  <c r="O807" i="4" a="1"/>
  <c r="O807" i="4" s="1"/>
  <c r="O795" i="4" a="1"/>
  <c r="O795" i="4" s="1"/>
  <c r="M796" i="4" a="1"/>
  <c r="M796" i="4" s="1"/>
  <c r="N796" i="4" s="1" a="1"/>
  <c r="N796" i="4" s="1"/>
  <c r="M795" i="4" a="1"/>
  <c r="M795" i="4" s="1"/>
  <c r="N795" i="4" s="1" a="1"/>
  <c r="N795" i="4" s="1"/>
  <c r="M3850" i="4" a="1"/>
  <c r="M3850" i="4" s="1"/>
  <c r="N3850" i="4" s="1" a="1"/>
  <c r="N3850" i="4" s="1"/>
  <c r="M3851" i="4" a="1"/>
  <c r="M3851" i="4" s="1"/>
  <c r="N3851" i="4" s="1" a="1"/>
  <c r="N3851" i="4" s="1"/>
  <c r="P3851" i="4" s="1"/>
  <c r="M3852" i="4" a="1"/>
  <c r="M3852" i="4" s="1"/>
  <c r="N3852" i="4" s="1" a="1"/>
  <c r="N3852" i="4" s="1"/>
  <c r="P3852" i="4" s="1"/>
  <c r="M3853" i="4" a="1"/>
  <c r="M3853" i="4" s="1"/>
  <c r="N3853" i="4" s="1" a="1"/>
  <c r="N3853" i="4" s="1"/>
  <c r="P3853" i="4" s="1"/>
  <c r="M3854" i="4" a="1"/>
  <c r="M3854" i="4" s="1"/>
  <c r="N3854" i="4" s="1" a="1"/>
  <c r="N3854" i="4" s="1"/>
  <c r="P3854" i="4" s="1"/>
  <c r="O783" i="4" a="1"/>
  <c r="O783" i="4" s="1"/>
  <c r="M783" i="4" a="1"/>
  <c r="M783" i="4" s="1"/>
  <c r="N783" i="4" s="1" a="1"/>
  <c r="N783" i="4" s="1"/>
  <c r="M784" i="4" a="1"/>
  <c r="M784" i="4" s="1"/>
  <c r="N784" i="4" s="1" a="1"/>
  <c r="N784" i="4" s="1"/>
  <c r="M785" i="4" a="1"/>
  <c r="M785" i="4" s="1"/>
  <c r="N785" i="4" s="1" a="1"/>
  <c r="N785" i="4" s="1"/>
  <c r="M3827" i="4" a="1"/>
  <c r="M3827" i="4" s="1"/>
  <c r="N3827" i="4" s="1" a="1"/>
  <c r="N3827" i="4" s="1"/>
  <c r="P3827" i="4" s="1"/>
  <c r="M3828" i="4" a="1"/>
  <c r="M3828" i="4" s="1"/>
  <c r="N3828" i="4" s="1" a="1"/>
  <c r="N3828" i="4" s="1"/>
  <c r="P3828" i="4" s="1"/>
  <c r="Q3828" i="4" s="1"/>
  <c r="M3829" i="4" a="1"/>
  <c r="M3829" i="4" s="1"/>
  <c r="N3829" i="4" s="1" a="1"/>
  <c r="N3829" i="4" s="1"/>
  <c r="P3829" i="4" s="1"/>
  <c r="M3830" i="4" a="1"/>
  <c r="M3830" i="4" s="1"/>
  <c r="N3830" i="4" s="1" a="1"/>
  <c r="N3830" i="4" s="1"/>
  <c r="M3831" i="4" a="1"/>
  <c r="M3831" i="4" s="1"/>
  <c r="N3831" i="4" s="1" a="1"/>
  <c r="N3831" i="4" s="1"/>
  <c r="M3832" i="4" a="1"/>
  <c r="M3832" i="4" s="1"/>
  <c r="N3832" i="4" s="1" a="1"/>
  <c r="N3832" i="4" s="1"/>
  <c r="L771" i="4" a="1"/>
  <c r="L771" i="4" s="1"/>
  <c r="O771" i="4" a="1"/>
  <c r="O771" i="4" s="1"/>
  <c r="L759" i="4" a="1"/>
  <c r="L759" i="4" s="1"/>
  <c r="O759" i="4" a="1"/>
  <c r="O759" i="4" s="1"/>
  <c r="L747" i="4" a="1"/>
  <c r="L747" i="4" s="1"/>
  <c r="O747" i="4" a="1"/>
  <c r="O747" i="4" s="1"/>
  <c r="L735" i="4" a="1"/>
  <c r="L735" i="4" s="1"/>
  <c r="O735" i="4" a="1"/>
  <c r="O735" i="4" s="1"/>
  <c r="L723" i="4" a="1"/>
  <c r="L723" i="4" s="1"/>
  <c r="O723" i="4" a="1"/>
  <c r="O723" i="4" s="1"/>
  <c r="L711" i="4" a="1"/>
  <c r="L711" i="4" s="1"/>
  <c r="O711" i="4" a="1"/>
  <c r="O711" i="4" s="1"/>
  <c r="O699" i="4" a="1"/>
  <c r="O699" i="4" s="1"/>
  <c r="M699" i="4" a="1"/>
  <c r="M699" i="4" s="1"/>
  <c r="N699" i="4" s="1" a="1"/>
  <c r="N699" i="4" s="1"/>
  <c r="M3607" i="4" a="1"/>
  <c r="M3607" i="4" s="1"/>
  <c r="N3607" i="4" s="1" a="1"/>
  <c r="N3607" i="4" s="1"/>
  <c r="O687" i="4" a="1"/>
  <c r="O687" i="4" s="1"/>
  <c r="M688" i="4" a="1"/>
  <c r="M688" i="4" s="1"/>
  <c r="N688" i="4" s="1" a="1"/>
  <c r="N688" i="4" s="1"/>
  <c r="M690" i="4" a="1"/>
  <c r="M690" i="4" s="1"/>
  <c r="N690" i="4" s="1" a="1"/>
  <c r="N690" i="4" s="1"/>
  <c r="M687" i="4" a="1"/>
  <c r="M687" i="4" s="1"/>
  <c r="N687" i="4" s="1" a="1"/>
  <c r="N687" i="4" s="1"/>
  <c r="M689" i="4" a="1"/>
  <c r="M689" i="4" s="1"/>
  <c r="N689" i="4" s="1" a="1"/>
  <c r="N689" i="4" s="1"/>
  <c r="M3594" i="4" a="1"/>
  <c r="M3594" i="4" s="1"/>
  <c r="N3594" i="4" s="1" a="1"/>
  <c r="N3594" i="4" s="1"/>
  <c r="M3602" i="4" a="1"/>
  <c r="M3602" i="4" s="1"/>
  <c r="N3602" i="4" s="1" a="1"/>
  <c r="N3602" i="4" s="1"/>
  <c r="M3595" i="4" a="1"/>
  <c r="M3595" i="4" s="1"/>
  <c r="N3595" i="4" s="1" a="1"/>
  <c r="N3595" i="4" s="1"/>
  <c r="M3596" i="4" a="1"/>
  <c r="M3596" i="4" s="1"/>
  <c r="N3596" i="4" s="1" a="1"/>
  <c r="N3596" i="4" s="1"/>
  <c r="M3597" i="4" a="1"/>
  <c r="M3597" i="4" s="1"/>
  <c r="N3597" i="4" s="1" a="1"/>
  <c r="N3597" i="4" s="1"/>
  <c r="M3598" i="4" a="1"/>
  <c r="M3598" i="4" s="1"/>
  <c r="N3598" i="4" s="1" a="1"/>
  <c r="N3598" i="4" s="1"/>
  <c r="M3599" i="4" a="1"/>
  <c r="M3599" i="4" s="1"/>
  <c r="N3599" i="4" s="1" a="1"/>
  <c r="N3599" i="4" s="1"/>
  <c r="P3599" i="4" s="1"/>
  <c r="Q3599" i="4" s="1"/>
  <c r="M3600" i="4" a="1"/>
  <c r="M3600" i="4" s="1"/>
  <c r="N3600" i="4" s="1" a="1"/>
  <c r="N3600" i="4" s="1"/>
  <c r="P3600" i="4" s="1"/>
  <c r="M3601" i="4" a="1"/>
  <c r="M3601" i="4" s="1"/>
  <c r="N3601" i="4" s="1" a="1"/>
  <c r="N3601" i="4" s="1"/>
  <c r="P3601" i="4" s="1"/>
  <c r="M3593" i="4" a="1"/>
  <c r="M3593" i="4" s="1"/>
  <c r="N3593" i="4" s="1" a="1"/>
  <c r="N3593" i="4" s="1"/>
  <c r="L675" i="4" a="1"/>
  <c r="L675" i="4" s="1"/>
  <c r="O675" i="4" a="1"/>
  <c r="O675" i="4" s="1"/>
  <c r="L663" i="4" a="1"/>
  <c r="L663" i="4" s="1"/>
  <c r="O663" i="4" a="1"/>
  <c r="O663" i="4" s="1"/>
  <c r="O651" i="4" a="1"/>
  <c r="O651" i="4" s="1"/>
  <c r="M652" i="4" a="1"/>
  <c r="M652" i="4" s="1"/>
  <c r="N652" i="4" s="1" a="1"/>
  <c r="N652" i="4" s="1"/>
  <c r="P652" i="4" s="1"/>
  <c r="M651" i="4" a="1"/>
  <c r="M651" i="4" s="1"/>
  <c r="N651" i="4" s="1" a="1"/>
  <c r="N651" i="4" s="1"/>
  <c r="M3438" i="4" a="1"/>
  <c r="M3438" i="4" s="1"/>
  <c r="N3438" i="4" s="1" a="1"/>
  <c r="N3438" i="4" s="1"/>
  <c r="M3439" i="4" a="1"/>
  <c r="M3439" i="4" s="1"/>
  <c r="N3439" i="4" s="1" a="1"/>
  <c r="N3439" i="4" s="1"/>
  <c r="P3439" i="4" s="1"/>
  <c r="M3440" i="4" a="1"/>
  <c r="M3440" i="4" s="1"/>
  <c r="N3440" i="4" s="1" a="1"/>
  <c r="N3440" i="4" s="1"/>
  <c r="M3441" i="4" a="1"/>
  <c r="M3441" i="4" s="1"/>
  <c r="N3441" i="4" s="1" a="1"/>
  <c r="N3441" i="4" s="1"/>
  <c r="M3442" i="4" a="1"/>
  <c r="M3442" i="4" s="1"/>
  <c r="N3442" i="4" s="1" a="1"/>
  <c r="N3442" i="4" s="1"/>
  <c r="M3436" i="4" a="1"/>
  <c r="M3436" i="4" s="1"/>
  <c r="N3436" i="4" s="1" a="1"/>
  <c r="N3436" i="4" s="1"/>
  <c r="M3437" i="4" a="1"/>
  <c r="M3437" i="4" s="1"/>
  <c r="N3437" i="4" s="1" a="1"/>
  <c r="N3437" i="4" s="1"/>
  <c r="O639" i="4" a="1"/>
  <c r="O639" i="4" s="1"/>
  <c r="M639" i="4" a="1"/>
  <c r="M639" i="4" s="1"/>
  <c r="N639" i="4" s="1" a="1"/>
  <c r="N639" i="4" s="1"/>
  <c r="L627" i="4" a="1"/>
  <c r="L627" i="4" s="1"/>
  <c r="O627" i="4" a="1"/>
  <c r="O627" i="4" s="1"/>
  <c r="L615" i="4" a="1"/>
  <c r="L615" i="4" s="1"/>
  <c r="O615" i="4" a="1"/>
  <c r="O615" i="4" s="1"/>
  <c r="L603" i="4" a="1"/>
  <c r="L603" i="4" s="1"/>
  <c r="O603" i="4" a="1"/>
  <c r="O603" i="4" s="1"/>
  <c r="O591" i="4" a="1"/>
  <c r="O591" i="4" s="1"/>
  <c r="M591" i="4" a="1"/>
  <c r="M591" i="4" s="1"/>
  <c r="N591" i="4" s="1" a="1"/>
  <c r="N591" i="4" s="1"/>
  <c r="M592" i="4" a="1"/>
  <c r="M592" i="4" s="1"/>
  <c r="N592" i="4" s="1" a="1"/>
  <c r="N592" i="4" s="1"/>
  <c r="M3278" i="4" a="1"/>
  <c r="M3278" i="4" s="1"/>
  <c r="N3278" i="4" s="1" a="1"/>
  <c r="N3278" i="4" s="1"/>
  <c r="P3278" i="4" s="1"/>
  <c r="M3274" i="4" a="1"/>
  <c r="M3274" i="4" s="1"/>
  <c r="N3274" i="4" s="1" a="1"/>
  <c r="N3274" i="4" s="1"/>
  <c r="M3275" i="4" a="1"/>
  <c r="M3275" i="4" s="1"/>
  <c r="N3275" i="4" s="1" a="1"/>
  <c r="N3275" i="4" s="1"/>
  <c r="P3275" i="4" s="1"/>
  <c r="M3276" i="4" a="1"/>
  <c r="M3276" i="4" s="1"/>
  <c r="N3276" i="4" s="1" a="1"/>
  <c r="N3276" i="4" s="1"/>
  <c r="P3276" i="4" s="1"/>
  <c r="M3277" i="4" a="1"/>
  <c r="M3277" i="4" s="1"/>
  <c r="N3277" i="4" s="1" a="1"/>
  <c r="N3277" i="4" s="1"/>
  <c r="P3277" i="4" s="1"/>
  <c r="O579" i="4" a="1"/>
  <c r="O579" i="4" s="1"/>
  <c r="M579" i="4" a="1"/>
  <c r="M579" i="4" s="1"/>
  <c r="N579" i="4" s="1" a="1"/>
  <c r="N579" i="4" s="1"/>
  <c r="M581" i="4" a="1"/>
  <c r="M581" i="4" s="1"/>
  <c r="N581" i="4" s="1" a="1"/>
  <c r="N581" i="4" s="1"/>
  <c r="M580" i="4" a="1"/>
  <c r="M580" i="4" s="1"/>
  <c r="N580" i="4" s="1" a="1"/>
  <c r="N580" i="4" s="1"/>
  <c r="M3254" i="4" a="1"/>
  <c r="M3254" i="4" s="1"/>
  <c r="N3254" i="4" s="1" a="1"/>
  <c r="N3254" i="4" s="1"/>
  <c r="M3248" i="4" a="1"/>
  <c r="M3248" i="4" s="1"/>
  <c r="N3248" i="4" s="1" a="1"/>
  <c r="N3248" i="4" s="1"/>
  <c r="M3249" i="4" a="1"/>
  <c r="M3249" i="4" s="1"/>
  <c r="N3249" i="4" s="1" a="1"/>
  <c r="N3249" i="4" s="1"/>
  <c r="M3250" i="4" a="1"/>
  <c r="M3250" i="4" s="1"/>
  <c r="N3250" i="4" s="1" a="1"/>
  <c r="N3250" i="4" s="1"/>
  <c r="M3251" i="4" a="1"/>
  <c r="M3251" i="4" s="1"/>
  <c r="N3251" i="4" s="1" a="1"/>
  <c r="N3251" i="4" s="1"/>
  <c r="P3251" i="4" s="1"/>
  <c r="M3252" i="4" a="1"/>
  <c r="M3252" i="4" s="1"/>
  <c r="N3252" i="4" s="1" a="1"/>
  <c r="N3252" i="4" s="1"/>
  <c r="P3252" i="4" s="1"/>
  <c r="M3253" i="4" a="1"/>
  <c r="M3253" i="4" s="1"/>
  <c r="N3253" i="4" s="1" a="1"/>
  <c r="N3253" i="4" s="1"/>
  <c r="P3253" i="4" s="1"/>
  <c r="O567" i="4" a="1"/>
  <c r="O567" i="4" s="1"/>
  <c r="M567" i="4" a="1"/>
  <c r="M567" i="4" s="1"/>
  <c r="N567" i="4" s="1" a="1"/>
  <c r="N567" i="4" s="1"/>
  <c r="M568" i="4" a="1"/>
  <c r="M568" i="4" s="1"/>
  <c r="N568" i="4" s="1" a="1"/>
  <c r="N568" i="4" s="1"/>
  <c r="M3221" i="4" a="1"/>
  <c r="M3221" i="4" s="1"/>
  <c r="N3221" i="4" s="1" a="1"/>
  <c r="N3221" i="4" s="1"/>
  <c r="M3222" i="4" a="1"/>
  <c r="M3222" i="4" s="1"/>
  <c r="N3222" i="4" s="1" a="1"/>
  <c r="N3222" i="4" s="1"/>
  <c r="L555" i="4" a="1"/>
  <c r="L555" i="4" s="1"/>
  <c r="O555" i="4" a="1"/>
  <c r="O555" i="4" s="1"/>
  <c r="O543" i="4" a="1"/>
  <c r="O543" i="4" s="1"/>
  <c r="M543" i="4" a="1"/>
  <c r="M543" i="4" s="1"/>
  <c r="N543" i="4" s="1" a="1"/>
  <c r="N543" i="4" s="1"/>
  <c r="M544" i="4" a="1"/>
  <c r="M544" i="4" s="1"/>
  <c r="N544" i="4" s="1" a="1"/>
  <c r="N544" i="4" s="1"/>
  <c r="M545" i="4" a="1"/>
  <c r="M545" i="4" s="1"/>
  <c r="N545" i="4" s="1" a="1"/>
  <c r="N545" i="4" s="1"/>
  <c r="M546" i="4" a="1"/>
  <c r="M546" i="4" s="1"/>
  <c r="N546" i="4" s="1" a="1"/>
  <c r="N546" i="4" s="1"/>
  <c r="M3130" i="4" a="1"/>
  <c r="M3130" i="4" s="1"/>
  <c r="N3130" i="4" s="1" a="1"/>
  <c r="N3130" i="4" s="1"/>
  <c r="M3138" i="4" a="1"/>
  <c r="M3138" i="4" s="1"/>
  <c r="N3138" i="4" s="1" a="1"/>
  <c r="N3138" i="4" s="1"/>
  <c r="M3147" i="4" a="1"/>
  <c r="M3147" i="4" s="1"/>
  <c r="N3147" i="4" s="1" a="1"/>
  <c r="N3147" i="4" s="1"/>
  <c r="P3147" i="4" s="1"/>
  <c r="M3158" i="4" a="1"/>
  <c r="M3158" i="4" s="1"/>
  <c r="N3158" i="4" s="1" a="1"/>
  <c r="N3158" i="4" s="1"/>
  <c r="M3170" i="4" a="1"/>
  <c r="M3170" i="4" s="1"/>
  <c r="N3170" i="4" s="1" a="1"/>
  <c r="N3170" i="4" s="1"/>
  <c r="M3148" i="4" a="1"/>
  <c r="M3148" i="4" s="1"/>
  <c r="N3148" i="4" s="1" a="1"/>
  <c r="N3148" i="4" s="1"/>
  <c r="M3159" i="4" a="1"/>
  <c r="M3159" i="4" s="1"/>
  <c r="N3159" i="4" s="1" a="1"/>
  <c r="N3159" i="4" s="1"/>
  <c r="M3171" i="4" a="1"/>
  <c r="M3171" i="4" s="1"/>
  <c r="N3171" i="4" s="1" a="1"/>
  <c r="N3171" i="4" s="1"/>
  <c r="M3131" i="4" a="1"/>
  <c r="M3131" i="4" s="1"/>
  <c r="N3131" i="4" s="1" a="1"/>
  <c r="N3131" i="4" s="1"/>
  <c r="P3131" i="4" s="1"/>
  <c r="Q3131" i="4" s="1"/>
  <c r="M3139" i="4" a="1"/>
  <c r="M3139" i="4" s="1"/>
  <c r="N3139" i="4" s="1" a="1"/>
  <c r="N3139" i="4" s="1"/>
  <c r="M3149" i="4" a="1"/>
  <c r="M3149" i="4" s="1"/>
  <c r="N3149" i="4" s="1" a="1"/>
  <c r="N3149" i="4" s="1"/>
  <c r="M3160" i="4" a="1"/>
  <c r="M3160" i="4" s="1"/>
  <c r="N3160" i="4" s="1" a="1"/>
  <c r="N3160" i="4" s="1"/>
  <c r="M3140" i="4" a="1"/>
  <c r="M3140" i="4" s="1"/>
  <c r="N3140" i="4" s="1" a="1"/>
  <c r="N3140" i="4" s="1"/>
  <c r="M3150" i="4" a="1"/>
  <c r="M3150" i="4" s="1"/>
  <c r="N3150" i="4" s="1" a="1"/>
  <c r="N3150" i="4" s="1"/>
  <c r="M3161" i="4" a="1"/>
  <c r="M3161" i="4" s="1"/>
  <c r="N3161" i="4" s="1" a="1"/>
  <c r="N3161" i="4" s="1"/>
  <c r="M3132" i="4" a="1"/>
  <c r="M3132" i="4" s="1"/>
  <c r="N3132" i="4" s="1" a="1"/>
  <c r="N3132" i="4" s="1"/>
  <c r="P3132" i="4" s="1"/>
  <c r="Q3132" i="4" s="1"/>
  <c r="M3141" i="4" a="1"/>
  <c r="M3141" i="4" s="1"/>
  <c r="N3141" i="4" s="1" a="1"/>
  <c r="N3141" i="4" s="1"/>
  <c r="M3151" i="4" a="1"/>
  <c r="M3151" i="4" s="1"/>
  <c r="N3151" i="4" s="1" a="1"/>
  <c r="N3151" i="4" s="1"/>
  <c r="P3151" i="4" s="1"/>
  <c r="M3162" i="4" a="1"/>
  <c r="M3162" i="4" s="1"/>
  <c r="N3162" i="4" s="1" a="1"/>
  <c r="N3162" i="4" s="1"/>
  <c r="M3133" i="4" a="1"/>
  <c r="M3133" i="4" s="1"/>
  <c r="N3133" i="4" s="1" a="1"/>
  <c r="N3133" i="4" s="1"/>
  <c r="P3133" i="4" s="1"/>
  <c r="M3142" i="4" a="1"/>
  <c r="M3142" i="4" s="1"/>
  <c r="N3142" i="4" s="1" a="1"/>
  <c r="N3142" i="4" s="1"/>
  <c r="M3152" i="4" a="1"/>
  <c r="M3152" i="4" s="1"/>
  <c r="N3152" i="4" s="1" a="1"/>
  <c r="N3152" i="4" s="1"/>
  <c r="M3163" i="4" a="1"/>
  <c r="M3163" i="4" s="1"/>
  <c r="N3163" i="4" s="1" a="1"/>
  <c r="N3163" i="4" s="1"/>
  <c r="M3134" i="4" a="1"/>
  <c r="M3134" i="4" s="1"/>
  <c r="N3134" i="4" s="1" a="1"/>
  <c r="N3134" i="4" s="1"/>
  <c r="M3153" i="4" a="1"/>
  <c r="M3153" i="4" s="1"/>
  <c r="N3153" i="4" s="1" a="1"/>
  <c r="N3153" i="4" s="1"/>
  <c r="M3164" i="4" a="1"/>
  <c r="M3164" i="4" s="1"/>
  <c r="N3164" i="4" s="1" a="1"/>
  <c r="N3164" i="4" s="1"/>
  <c r="M3135" i="4" a="1"/>
  <c r="M3135" i="4" s="1"/>
  <c r="N3135" i="4" s="1" a="1"/>
  <c r="N3135" i="4" s="1"/>
  <c r="M3143" i="4" a="1"/>
  <c r="M3143" i="4" s="1"/>
  <c r="N3143" i="4" s="1" a="1"/>
  <c r="N3143" i="4" s="1"/>
  <c r="P3143" i="4" s="1"/>
  <c r="Q3143" i="4" s="1"/>
  <c r="M3165" i="4" a="1"/>
  <c r="M3165" i="4" s="1"/>
  <c r="N3165" i="4" s="1" a="1"/>
  <c r="N3165" i="4" s="1"/>
  <c r="M3136" i="4" a="1"/>
  <c r="M3136" i="4" s="1"/>
  <c r="N3136" i="4" s="1" a="1"/>
  <c r="N3136" i="4" s="1"/>
  <c r="M3154" i="4" a="1"/>
  <c r="M3154" i="4" s="1"/>
  <c r="N3154" i="4" s="1" a="1"/>
  <c r="N3154" i="4" s="1"/>
  <c r="M3166" i="4" a="1"/>
  <c r="M3166" i="4" s="1"/>
  <c r="N3166" i="4" s="1" a="1"/>
  <c r="N3166" i="4" s="1"/>
  <c r="M3144" i="4" a="1"/>
  <c r="M3144" i="4" s="1"/>
  <c r="N3144" i="4" s="1" a="1"/>
  <c r="N3144" i="4" s="1"/>
  <c r="P3144" i="4" s="1"/>
  <c r="Q3144" i="4" s="1"/>
  <c r="M3155" i="4" a="1"/>
  <c r="M3155" i="4" s="1"/>
  <c r="N3155" i="4" s="1" a="1"/>
  <c r="N3155" i="4" s="1"/>
  <c r="P3155" i="4" s="1"/>
  <c r="M3167" i="4" a="1"/>
  <c r="M3167" i="4" s="1"/>
  <c r="N3167" i="4" s="1" a="1"/>
  <c r="N3167" i="4" s="1"/>
  <c r="P3167" i="4" s="1"/>
  <c r="Q3167" i="4" s="1"/>
  <c r="M3128" i="4" a="1"/>
  <c r="M3128" i="4" s="1"/>
  <c r="N3128" i="4" s="1" a="1"/>
  <c r="N3128" i="4" s="1"/>
  <c r="M3137" i="4" a="1"/>
  <c r="M3137" i="4" s="1"/>
  <c r="N3137" i="4" s="1" a="1"/>
  <c r="N3137" i="4" s="1"/>
  <c r="M3145" i="4" a="1"/>
  <c r="M3145" i="4" s="1"/>
  <c r="N3145" i="4" s="1" a="1"/>
  <c r="N3145" i="4" s="1"/>
  <c r="P3145" i="4" s="1"/>
  <c r="M3156" i="4" a="1"/>
  <c r="M3156" i="4" s="1"/>
  <c r="N3156" i="4" s="1" a="1"/>
  <c r="N3156" i="4" s="1"/>
  <c r="P3156" i="4" s="1"/>
  <c r="M3168" i="4" a="1"/>
  <c r="M3168" i="4" s="1"/>
  <c r="N3168" i="4" s="1" a="1"/>
  <c r="N3168" i="4" s="1"/>
  <c r="P3168" i="4" s="1"/>
  <c r="Q3168" i="4" s="1"/>
  <c r="M3129" i="4" a="1"/>
  <c r="M3129" i="4" s="1"/>
  <c r="N3129" i="4" s="1" a="1"/>
  <c r="N3129" i="4" s="1"/>
  <c r="P3129" i="4" s="1"/>
  <c r="M3146" i="4" a="1"/>
  <c r="M3146" i="4" s="1"/>
  <c r="N3146" i="4" s="1" a="1"/>
  <c r="N3146" i="4" s="1"/>
  <c r="M3157" i="4" a="1"/>
  <c r="M3157" i="4" s="1"/>
  <c r="N3157" i="4" s="1" a="1"/>
  <c r="N3157" i="4" s="1"/>
  <c r="P3157" i="4" s="1"/>
  <c r="M3169" i="4" a="1"/>
  <c r="M3169" i="4" s="1"/>
  <c r="N3169" i="4" s="1" a="1"/>
  <c r="N3169" i="4" s="1"/>
  <c r="P3169" i="4" s="1"/>
  <c r="O531" i="4" a="1"/>
  <c r="O531" i="4" s="1"/>
  <c r="M531" i="4" a="1"/>
  <c r="M531" i="4" s="1"/>
  <c r="N531" i="4" s="1" a="1"/>
  <c r="N531" i="4" s="1"/>
  <c r="M532" i="4" a="1"/>
  <c r="M532" i="4" s="1"/>
  <c r="N532" i="4" s="1" a="1"/>
  <c r="N532" i="4" s="1"/>
  <c r="M3081" i="4" a="1"/>
  <c r="M3081" i="4" s="1"/>
  <c r="N3081" i="4" s="1" a="1"/>
  <c r="N3081" i="4" s="1"/>
  <c r="M3082" i="4" a="1"/>
  <c r="M3082" i="4" s="1"/>
  <c r="N3082" i="4" s="1" a="1"/>
  <c r="N3082" i="4" s="1"/>
  <c r="M3083" i="4" a="1"/>
  <c r="M3083" i="4" s="1"/>
  <c r="N3083" i="4" s="1" a="1"/>
  <c r="N3083" i="4" s="1"/>
  <c r="P3083" i="4" s="1"/>
  <c r="O519" i="4" a="1"/>
  <c r="O519" i="4" s="1"/>
  <c r="M519" i="4" a="1"/>
  <c r="M519" i="4" s="1"/>
  <c r="N519" i="4" s="1" a="1"/>
  <c r="N519" i="4" s="1"/>
  <c r="M3055" i="4" a="1"/>
  <c r="M3055" i="4" s="1"/>
  <c r="N3055" i="4" s="1" a="1"/>
  <c r="N3055" i="4" s="1"/>
  <c r="P3055" i="4" s="1"/>
  <c r="M3056" i="4" a="1"/>
  <c r="M3056" i="4" s="1"/>
  <c r="N3056" i="4" s="1" a="1"/>
  <c r="N3056" i="4" s="1"/>
  <c r="P3056" i="4" s="1"/>
  <c r="L507" i="4" a="1"/>
  <c r="L507" i="4" s="1"/>
  <c r="O507" i="4" a="1"/>
  <c r="O507" i="4" s="1"/>
  <c r="L495" i="4" a="1"/>
  <c r="L495" i="4" s="1"/>
  <c r="O495" i="4" a="1"/>
  <c r="O495" i="4" s="1"/>
  <c r="O483" i="4" a="1"/>
  <c r="O483" i="4" s="1"/>
  <c r="M483" i="4" a="1"/>
  <c r="M483" i="4" s="1"/>
  <c r="N483" i="4" s="1" a="1"/>
  <c r="N483" i="4" s="1"/>
  <c r="M484" i="4" a="1"/>
  <c r="M484" i="4" s="1"/>
  <c r="N484" i="4" s="1" a="1"/>
  <c r="N484" i="4" s="1"/>
  <c r="M486" i="4" a="1"/>
  <c r="M486" i="4" s="1"/>
  <c r="N486" i="4" s="1" a="1"/>
  <c r="N486" i="4" s="1"/>
  <c r="M485" i="4" a="1"/>
  <c r="M485" i="4" s="1"/>
  <c r="N485" i="4" s="1" a="1"/>
  <c r="N485" i="4" s="1"/>
  <c r="M487" i="4" a="1"/>
  <c r="M487" i="4" s="1"/>
  <c r="N487" i="4" s="1" a="1"/>
  <c r="N487" i="4" s="1"/>
  <c r="M2919" i="4" a="1"/>
  <c r="M2919" i="4" s="1"/>
  <c r="N2919" i="4" s="1" a="1"/>
  <c r="N2919" i="4" s="1"/>
  <c r="M2928" i="4" a="1"/>
  <c r="M2928" i="4" s="1"/>
  <c r="N2928" i="4" s="1" a="1"/>
  <c r="N2928" i="4" s="1"/>
  <c r="P2928" i="4" s="1"/>
  <c r="M2936" i="4" a="1"/>
  <c r="M2936" i="4" s="1"/>
  <c r="N2936" i="4" s="1" a="1"/>
  <c r="N2936" i="4" s="1"/>
  <c r="M2947" i="4" a="1"/>
  <c r="M2947" i="4" s="1"/>
  <c r="N2947" i="4" s="1" a="1"/>
  <c r="N2947" i="4" s="1"/>
  <c r="M2929" i="4" a="1"/>
  <c r="M2929" i="4" s="1"/>
  <c r="N2929" i="4" s="1" a="1"/>
  <c r="N2929" i="4" s="1"/>
  <c r="P2929" i="4" s="1"/>
  <c r="Q2929" i="4" s="1"/>
  <c r="M2920" i="4" a="1"/>
  <c r="M2920" i="4" s="1"/>
  <c r="N2920" i="4" s="1" a="1"/>
  <c r="N2920" i="4" s="1"/>
  <c r="M2930" i="4" a="1"/>
  <c r="M2930" i="4" s="1"/>
  <c r="N2930" i="4" s="1" a="1"/>
  <c r="N2930" i="4" s="1"/>
  <c r="M2937" i="4" a="1"/>
  <c r="M2937" i="4" s="1"/>
  <c r="N2937" i="4" s="1" a="1"/>
  <c r="N2937" i="4" s="1"/>
  <c r="M2948" i="4" a="1"/>
  <c r="M2948" i="4" s="1"/>
  <c r="N2948" i="4" s="1" a="1"/>
  <c r="N2948" i="4" s="1"/>
  <c r="M2921" i="4" a="1"/>
  <c r="M2921" i="4" s="1"/>
  <c r="N2921" i="4" s="1" a="1"/>
  <c r="N2921" i="4" s="1"/>
  <c r="M2938" i="4" a="1"/>
  <c r="M2938" i="4" s="1"/>
  <c r="N2938" i="4" s="1" a="1"/>
  <c r="N2938" i="4" s="1"/>
  <c r="M2922" i="4" a="1"/>
  <c r="M2922" i="4" s="1"/>
  <c r="N2922" i="4" s="1" a="1"/>
  <c r="N2922" i="4" s="1"/>
  <c r="M2931" i="4" a="1"/>
  <c r="M2931" i="4" s="1"/>
  <c r="N2931" i="4" s="1" a="1"/>
  <c r="N2931" i="4" s="1"/>
  <c r="M2939" i="4" a="1"/>
  <c r="M2939" i="4" s="1"/>
  <c r="N2939" i="4" s="1" a="1"/>
  <c r="N2939" i="4" s="1"/>
  <c r="P2939" i="4" s="1"/>
  <c r="M2949" i="4" a="1"/>
  <c r="M2949" i="4" s="1"/>
  <c r="N2949" i="4" s="1" a="1"/>
  <c r="N2949" i="4" s="1"/>
  <c r="M2913" i="4" a="1"/>
  <c r="M2913" i="4" s="1"/>
  <c r="N2913" i="4" s="1" a="1"/>
  <c r="N2913" i="4" s="1"/>
  <c r="M2932" i="4" a="1"/>
  <c r="M2932" i="4" s="1"/>
  <c r="N2932" i="4" s="1" a="1"/>
  <c r="N2932" i="4" s="1"/>
  <c r="M2940" i="4" a="1"/>
  <c r="M2940" i="4" s="1"/>
  <c r="N2940" i="4" s="1" a="1"/>
  <c r="N2940" i="4" s="1"/>
  <c r="P2940" i="4" s="1"/>
  <c r="M2914" i="4" a="1"/>
  <c r="M2914" i="4" s="1"/>
  <c r="N2914" i="4" s="1" a="1"/>
  <c r="N2914" i="4" s="1"/>
  <c r="M2923" i="4" a="1"/>
  <c r="M2923" i="4" s="1"/>
  <c r="N2923" i="4" s="1" a="1"/>
  <c r="N2923" i="4" s="1"/>
  <c r="M2941" i="4" a="1"/>
  <c r="M2941" i="4" s="1"/>
  <c r="N2941" i="4" s="1" a="1"/>
  <c r="N2941" i="4" s="1"/>
  <c r="P2941" i="4" s="1"/>
  <c r="M2950" i="4" a="1"/>
  <c r="M2950" i="4" s="1"/>
  <c r="N2950" i="4" s="1" a="1"/>
  <c r="N2950" i="4" s="1"/>
  <c r="M2933" i="4" a="1"/>
  <c r="M2933" i="4" s="1"/>
  <c r="N2933" i="4" s="1" a="1"/>
  <c r="N2933" i="4" s="1"/>
  <c r="M2942" i="4" a="1"/>
  <c r="M2942" i="4" s="1"/>
  <c r="N2942" i="4" s="1" a="1"/>
  <c r="N2942" i="4" s="1"/>
  <c r="P2942" i="4" s="1"/>
  <c r="M2951" i="4" a="1"/>
  <c r="M2951" i="4" s="1"/>
  <c r="N2951" i="4" s="1" a="1"/>
  <c r="N2951" i="4" s="1"/>
  <c r="P2951" i="4" s="1"/>
  <c r="M2915" i="4" a="1"/>
  <c r="M2915" i="4" s="1"/>
  <c r="N2915" i="4" s="1" a="1"/>
  <c r="N2915" i="4" s="1"/>
  <c r="P2915" i="4" s="1"/>
  <c r="M2924" i="4" a="1"/>
  <c r="M2924" i="4" s="1"/>
  <c r="N2924" i="4" s="1" a="1"/>
  <c r="N2924" i="4" s="1"/>
  <c r="M2934" i="4" a="1"/>
  <c r="M2934" i="4" s="1"/>
  <c r="N2934" i="4" s="1" a="1"/>
  <c r="N2934" i="4" s="1"/>
  <c r="M2943" i="4" a="1"/>
  <c r="M2943" i="4" s="1"/>
  <c r="N2943" i="4" s="1" a="1"/>
  <c r="N2943" i="4" s="1"/>
  <c r="M2916" i="4" a="1"/>
  <c r="M2916" i="4" s="1"/>
  <c r="N2916" i="4" s="1" a="1"/>
  <c r="N2916" i="4" s="1"/>
  <c r="P2916" i="4" s="1"/>
  <c r="M2925" i="4" a="1"/>
  <c r="M2925" i="4" s="1"/>
  <c r="N2925" i="4" s="1" a="1"/>
  <c r="N2925" i="4" s="1"/>
  <c r="M2944" i="4" a="1"/>
  <c r="M2944" i="4" s="1"/>
  <c r="N2944" i="4" s="1" a="1"/>
  <c r="N2944" i="4" s="1"/>
  <c r="M2917" i="4" a="1"/>
  <c r="M2917" i="4" s="1"/>
  <c r="N2917" i="4" s="1" a="1"/>
  <c r="N2917" i="4" s="1"/>
  <c r="P2917" i="4" s="1"/>
  <c r="M2926" i="4" a="1"/>
  <c r="M2926" i="4" s="1"/>
  <c r="N2926" i="4" s="1" a="1"/>
  <c r="N2926" i="4" s="1"/>
  <c r="M2935" i="4" a="1"/>
  <c r="M2935" i="4" s="1"/>
  <c r="N2935" i="4" s="1" a="1"/>
  <c r="N2935" i="4" s="1"/>
  <c r="M2945" i="4" a="1"/>
  <c r="M2945" i="4" s="1"/>
  <c r="N2945" i="4" s="1" a="1"/>
  <c r="N2945" i="4" s="1"/>
  <c r="M2918" i="4" a="1"/>
  <c r="M2918" i="4" s="1"/>
  <c r="N2918" i="4" s="1" a="1"/>
  <c r="N2918" i="4" s="1"/>
  <c r="M2927" i="4" a="1"/>
  <c r="M2927" i="4" s="1"/>
  <c r="N2927" i="4" s="1" a="1"/>
  <c r="N2927" i="4" s="1"/>
  <c r="P2927" i="4" s="1"/>
  <c r="M2946" i="4" a="1"/>
  <c r="M2946" i="4" s="1"/>
  <c r="N2946" i="4" s="1" a="1"/>
  <c r="N2946" i="4" s="1"/>
  <c r="O471" i="4" a="1"/>
  <c r="O471" i="4" s="1"/>
  <c r="M471" i="4" a="1"/>
  <c r="M471" i="4" s="1"/>
  <c r="N471" i="4" s="1" a="1"/>
  <c r="N471" i="4" s="1"/>
  <c r="M472" i="4" a="1"/>
  <c r="M472" i="4" s="1"/>
  <c r="N472" i="4" s="1" a="1"/>
  <c r="N472" i="4" s="1"/>
  <c r="P472" i="4" s="1"/>
  <c r="M2885" i="4" a="1"/>
  <c r="M2885" i="4" s="1"/>
  <c r="N2885" i="4" s="1" a="1"/>
  <c r="N2885" i="4" s="1"/>
  <c r="M2886" i="4" a="1"/>
  <c r="M2886" i="4" s="1"/>
  <c r="N2886" i="4" s="1" a="1"/>
  <c r="N2886" i="4" s="1"/>
  <c r="L459" i="4" a="1"/>
  <c r="L459" i="4" s="1"/>
  <c r="O459" i="4" a="1"/>
  <c r="O459" i="4" s="1"/>
  <c r="L447" i="4" a="1"/>
  <c r="L447" i="4" s="1"/>
  <c r="O447" i="4" a="1"/>
  <c r="O447" i="4" s="1"/>
  <c r="O435" i="4" a="1"/>
  <c r="O435" i="4" s="1"/>
  <c r="M435" i="4" a="1"/>
  <c r="M435" i="4" s="1"/>
  <c r="N435" i="4" s="1" a="1"/>
  <c r="N435" i="4" s="1"/>
  <c r="M2739" i="4" a="1"/>
  <c r="M2739" i="4" s="1"/>
  <c r="N2739" i="4" s="1" a="1"/>
  <c r="N2739" i="4" s="1"/>
  <c r="M2740" i="4" a="1"/>
  <c r="M2740" i="4" s="1"/>
  <c r="N2740" i="4" s="1" a="1"/>
  <c r="N2740" i="4" s="1"/>
  <c r="O423" i="4" a="1"/>
  <c r="O423" i="4" s="1"/>
  <c r="M424" i="4" a="1"/>
  <c r="M424" i="4" s="1"/>
  <c r="N424" i="4" s="1" a="1"/>
  <c r="N424" i="4" s="1"/>
  <c r="P424" i="4" s="1"/>
  <c r="M423" i="4" a="1"/>
  <c r="M423" i="4" s="1"/>
  <c r="N423" i="4" s="1" a="1"/>
  <c r="N423" i="4" s="1"/>
  <c r="M2691" i="4" a="1"/>
  <c r="M2691" i="4" s="1"/>
  <c r="N2691" i="4" s="1" a="1"/>
  <c r="N2691" i="4" s="1"/>
  <c r="P2691" i="4" s="1"/>
  <c r="M2692" i="4" a="1"/>
  <c r="M2692" i="4" s="1"/>
  <c r="N2692" i="4" s="1" a="1"/>
  <c r="N2692" i="4" s="1"/>
  <c r="M2693" i="4" a="1"/>
  <c r="M2693" i="4" s="1"/>
  <c r="N2693" i="4" s="1" a="1"/>
  <c r="N2693" i="4" s="1"/>
  <c r="M2694" i="4" a="1"/>
  <c r="M2694" i="4" s="1"/>
  <c r="N2694" i="4" s="1" a="1"/>
  <c r="N2694" i="4" s="1"/>
  <c r="O411" i="4" a="1"/>
  <c r="O411" i="4" s="1"/>
  <c r="M412" i="4" a="1"/>
  <c r="M412" i="4" s="1"/>
  <c r="N412" i="4" s="1" a="1"/>
  <c r="N412" i="4" s="1"/>
  <c r="M411" i="4" a="1"/>
  <c r="M411" i="4" s="1"/>
  <c r="N411" i="4" s="1" a="1"/>
  <c r="N411" i="4" s="1"/>
  <c r="M2644" i="4" a="1"/>
  <c r="M2644" i="4" s="1"/>
  <c r="N2644" i="4" s="1" a="1"/>
  <c r="N2644" i="4" s="1"/>
  <c r="M2645" i="4" a="1"/>
  <c r="M2645" i="4" s="1"/>
  <c r="N2645" i="4" s="1" a="1"/>
  <c r="N2645" i="4" s="1"/>
  <c r="M2646" i="4" a="1"/>
  <c r="M2646" i="4" s="1"/>
  <c r="N2646" i="4" s="1" a="1"/>
  <c r="N2646" i="4" s="1"/>
  <c r="M2647" i="4" a="1"/>
  <c r="M2647" i="4" s="1"/>
  <c r="N2647" i="4" s="1" a="1"/>
  <c r="N2647" i="4" s="1"/>
  <c r="M2648" i="4" a="1"/>
  <c r="M2648" i="4" s="1"/>
  <c r="N2648" i="4" s="1" a="1"/>
  <c r="N2648" i="4" s="1"/>
  <c r="M2649" i="4" a="1"/>
  <c r="M2649" i="4" s="1"/>
  <c r="N2649" i="4" s="1" a="1"/>
  <c r="N2649" i="4" s="1"/>
  <c r="M2641" i="4" a="1"/>
  <c r="M2641" i="4" s="1"/>
  <c r="N2641" i="4" s="1" a="1"/>
  <c r="N2641" i="4" s="1"/>
  <c r="P2641" i="4" s="1"/>
  <c r="M2650" i="4" a="1"/>
  <c r="M2650" i="4" s="1"/>
  <c r="N2650" i="4" s="1" a="1"/>
  <c r="N2650" i="4" s="1"/>
  <c r="M2642" i="4" a="1"/>
  <c r="M2642" i="4" s="1"/>
  <c r="N2642" i="4" s="1" a="1"/>
  <c r="N2642" i="4" s="1"/>
  <c r="M2651" i="4" a="1"/>
  <c r="M2651" i="4" s="1"/>
  <c r="N2651" i="4" s="1" a="1"/>
  <c r="N2651" i="4" s="1"/>
  <c r="P2651" i="4" s="1"/>
  <c r="Q2651" i="4" s="1"/>
  <c r="M2643" i="4" a="1"/>
  <c r="M2643" i="4" s="1"/>
  <c r="N2643" i="4" s="1" a="1"/>
  <c r="N2643" i="4" s="1"/>
  <c r="L399" i="4" a="1"/>
  <c r="L399" i="4" s="1"/>
  <c r="O399" i="4" a="1"/>
  <c r="O399" i="4" s="1"/>
  <c r="L387" i="4" a="1"/>
  <c r="L387" i="4" s="1"/>
  <c r="O387" i="4" a="1"/>
  <c r="O387" i="4" s="1"/>
  <c r="P387" i="4" s="1"/>
  <c r="L375" i="4" a="1"/>
  <c r="L375" i="4" s="1"/>
  <c r="O375" i="4" a="1"/>
  <c r="O375" i="4" s="1"/>
  <c r="O363" i="4" a="1"/>
  <c r="O363" i="4" s="1"/>
  <c r="M363" i="4" a="1"/>
  <c r="M363" i="4" s="1"/>
  <c r="N363" i="4" s="1" a="1"/>
  <c r="N363" i="4" s="1"/>
  <c r="O351" i="4" a="1"/>
  <c r="O351" i="4" s="1"/>
  <c r="M351" i="4" a="1"/>
  <c r="M351" i="4" s="1"/>
  <c r="N351" i="4" s="1" a="1"/>
  <c r="N351" i="4" s="1"/>
  <c r="M352" i="4" a="1"/>
  <c r="M352" i="4" s="1"/>
  <c r="N352" i="4" s="1" a="1"/>
  <c r="N352" i="4" s="1"/>
  <c r="P352" i="4" s="1"/>
  <c r="M2424" i="4" a="1"/>
  <c r="M2424" i="4" s="1"/>
  <c r="N2424" i="4" s="1" a="1"/>
  <c r="N2424" i="4" s="1"/>
  <c r="M2425" i="4" a="1"/>
  <c r="M2425" i="4" s="1"/>
  <c r="N2425" i="4" s="1" a="1"/>
  <c r="N2425" i="4" s="1"/>
  <c r="P2425" i="4" s="1"/>
  <c r="Q2425" i="4" s="1"/>
  <c r="M2426" i="4" a="1"/>
  <c r="M2426" i="4" s="1"/>
  <c r="N2426" i="4" s="1" a="1"/>
  <c r="N2426" i="4" s="1"/>
  <c r="O339" i="4" a="1"/>
  <c r="O339" i="4" s="1"/>
  <c r="M339" i="4" a="1"/>
  <c r="M339" i="4" s="1"/>
  <c r="N339" i="4" s="1" a="1"/>
  <c r="N339" i="4" s="1"/>
  <c r="M340" i="4" a="1"/>
  <c r="M340" i="4" s="1"/>
  <c r="N340" i="4" s="1" a="1"/>
  <c r="N340" i="4" s="1"/>
  <c r="P340" i="4" s="1"/>
  <c r="M342" i="4" a="1"/>
  <c r="M342" i="4" s="1"/>
  <c r="N342" i="4" s="1" a="1"/>
  <c r="N342" i="4" s="1"/>
  <c r="P342" i="4" s="1"/>
  <c r="M341" i="4" a="1"/>
  <c r="M341" i="4" s="1"/>
  <c r="N341" i="4" s="1" a="1"/>
  <c r="N341" i="4" s="1"/>
  <c r="P341" i="4" s="1"/>
  <c r="M2394" i="4" a="1"/>
  <c r="M2394" i="4" s="1"/>
  <c r="N2394" i="4" s="1" a="1"/>
  <c r="N2394" i="4" s="1"/>
  <c r="M2404" i="4" a="1"/>
  <c r="M2404" i="4" s="1"/>
  <c r="N2404" i="4" s="1" a="1"/>
  <c r="N2404" i="4" s="1"/>
  <c r="M2386" i="4" a="1"/>
  <c r="M2386" i="4" s="1"/>
  <c r="N2386" i="4" s="1" a="1"/>
  <c r="N2386" i="4" s="1"/>
  <c r="M2387" i="4" a="1"/>
  <c r="M2387" i="4" s="1"/>
  <c r="N2387" i="4" s="1" a="1"/>
  <c r="N2387" i="4" s="1"/>
  <c r="P2387" i="4" s="1"/>
  <c r="Q2387" i="4" s="1"/>
  <c r="M2395" i="4" a="1"/>
  <c r="M2395" i="4" s="1"/>
  <c r="N2395" i="4" s="1" a="1"/>
  <c r="N2395" i="4" s="1"/>
  <c r="M2388" i="4" a="1"/>
  <c r="M2388" i="4" s="1"/>
  <c r="N2388" i="4" s="1" a="1"/>
  <c r="N2388" i="4" s="1"/>
  <c r="M2396" i="4" a="1"/>
  <c r="M2396" i="4" s="1"/>
  <c r="N2396" i="4" s="1" a="1"/>
  <c r="N2396" i="4" s="1"/>
  <c r="M2389" i="4" a="1"/>
  <c r="M2389" i="4" s="1"/>
  <c r="N2389" i="4" s="1" a="1"/>
  <c r="N2389" i="4" s="1"/>
  <c r="P2389" i="4" s="1"/>
  <c r="M2397" i="4" a="1"/>
  <c r="M2397" i="4" s="1"/>
  <c r="N2397" i="4" s="1" a="1"/>
  <c r="N2397" i="4" s="1"/>
  <c r="P2397" i="4" s="1"/>
  <c r="M2398" i="4" a="1"/>
  <c r="M2398" i="4" s="1"/>
  <c r="N2398" i="4" s="1" a="1"/>
  <c r="N2398" i="4" s="1"/>
  <c r="M2390" i="4" a="1"/>
  <c r="M2390" i="4" s="1"/>
  <c r="N2390" i="4" s="1" a="1"/>
  <c r="N2390" i="4" s="1"/>
  <c r="P2390" i="4" s="1"/>
  <c r="M2399" i="4" a="1"/>
  <c r="M2399" i="4" s="1"/>
  <c r="N2399" i="4" s="1" a="1"/>
  <c r="N2399" i="4" s="1"/>
  <c r="P2399" i="4" s="1"/>
  <c r="M2391" i="4" a="1"/>
  <c r="M2391" i="4" s="1"/>
  <c r="N2391" i="4" s="1" a="1"/>
  <c r="N2391" i="4" s="1"/>
  <c r="M2400" i="4" a="1"/>
  <c r="M2400" i="4" s="1"/>
  <c r="N2400" i="4" s="1" a="1"/>
  <c r="N2400" i="4" s="1"/>
  <c r="M2392" i="4" a="1"/>
  <c r="M2392" i="4" s="1"/>
  <c r="N2392" i="4" s="1" a="1"/>
  <c r="N2392" i="4" s="1"/>
  <c r="M2401" i="4" a="1"/>
  <c r="M2401" i="4" s="1"/>
  <c r="N2401" i="4" s="1" a="1"/>
  <c r="N2401" i="4" s="1"/>
  <c r="P2401" i="4" s="1"/>
  <c r="Q2401" i="4" s="1"/>
  <c r="M2402" i="4" a="1"/>
  <c r="M2402" i="4" s="1"/>
  <c r="N2402" i="4" s="1" a="1"/>
  <c r="N2402" i="4" s="1"/>
  <c r="M2393" i="4" a="1"/>
  <c r="M2393" i="4" s="1"/>
  <c r="N2393" i="4" s="1" a="1"/>
  <c r="N2393" i="4" s="1"/>
  <c r="M2403" i="4" a="1"/>
  <c r="M2403" i="4" s="1"/>
  <c r="N2403" i="4" s="1" a="1"/>
  <c r="N2403" i="4" s="1"/>
  <c r="L327" i="4" a="1"/>
  <c r="L327" i="4" s="1"/>
  <c r="O327" i="4" a="1"/>
  <c r="O327" i="4" s="1"/>
  <c r="L315" i="4" a="1"/>
  <c r="L315" i="4" s="1"/>
  <c r="O315" i="4" a="1"/>
  <c r="O315" i="4" s="1"/>
  <c r="L303" i="4" a="1"/>
  <c r="L303" i="4" s="1"/>
  <c r="O303" i="4" a="1"/>
  <c r="O303" i="4" s="1"/>
  <c r="L291" i="4" a="1"/>
  <c r="L291" i="4" s="1"/>
  <c r="O291" i="4" a="1"/>
  <c r="O291" i="4" s="1"/>
  <c r="P291" i="4" s="1"/>
  <c r="O279" i="4" a="1"/>
  <c r="O279" i="4" s="1"/>
  <c r="M279" i="4" a="1"/>
  <c r="M279" i="4" s="1"/>
  <c r="N279" i="4" s="1" a="1"/>
  <c r="N279" i="4" s="1"/>
  <c r="M280" i="4" a="1"/>
  <c r="M280" i="4" s="1"/>
  <c r="N280" i="4" s="1" a="1"/>
  <c r="N280" i="4" s="1"/>
  <c r="M2149" i="4" a="1"/>
  <c r="M2149" i="4" s="1"/>
  <c r="N2149" i="4" s="1" a="1"/>
  <c r="N2149" i="4" s="1"/>
  <c r="P2149" i="4" s="1"/>
  <c r="M2150" i="4" a="1"/>
  <c r="M2150" i="4" s="1"/>
  <c r="N2150" i="4" s="1" a="1"/>
  <c r="N2150" i="4" s="1"/>
  <c r="P2150" i="4" s="1"/>
  <c r="M2151" i="4" a="1"/>
  <c r="M2151" i="4" s="1"/>
  <c r="N2151" i="4" s="1" a="1"/>
  <c r="N2151" i="4" s="1"/>
  <c r="M2152" i="4" a="1"/>
  <c r="M2152" i="4" s="1"/>
  <c r="N2152" i="4" s="1" a="1"/>
  <c r="N2152" i="4" s="1"/>
  <c r="M2153" i="4" a="1"/>
  <c r="M2153" i="4" s="1"/>
  <c r="N2153" i="4" s="1" a="1"/>
  <c r="N2153" i="4" s="1"/>
  <c r="P2153" i="4" s="1"/>
  <c r="M2148" i="4" a="1"/>
  <c r="M2148" i="4" s="1"/>
  <c r="N2148" i="4" s="1" a="1"/>
  <c r="N2148" i="4" s="1"/>
  <c r="L267" i="4" a="1"/>
  <c r="L267" i="4" s="1"/>
  <c r="O267" i="4" a="1"/>
  <c r="O267" i="4" s="1"/>
  <c r="L255" i="4" a="1"/>
  <c r="L255" i="4" s="1"/>
  <c r="O255" i="4" a="1"/>
  <c r="O255" i="4" s="1"/>
  <c r="L243" i="4" a="1"/>
  <c r="L243" i="4" s="1"/>
  <c r="O243" i="4" a="1"/>
  <c r="O243" i="4" s="1"/>
  <c r="O231" i="4" a="1"/>
  <c r="O231" i="4" s="1"/>
  <c r="M231" i="4" a="1"/>
  <c r="M231" i="4" s="1"/>
  <c r="N231" i="4" s="1" a="1"/>
  <c r="N231" i="4" s="1"/>
  <c r="L219" i="4" a="1"/>
  <c r="L219" i="4" s="1"/>
  <c r="O219" i="4" a="1"/>
  <c r="O219" i="4" s="1"/>
  <c r="O207" i="4" a="1"/>
  <c r="O207" i="4" s="1"/>
  <c r="M208" i="4" a="1"/>
  <c r="M208" i="4" s="1"/>
  <c r="N208" i="4" s="1" a="1"/>
  <c r="N208" i="4" s="1"/>
  <c r="M209" i="4" a="1"/>
  <c r="M209" i="4" s="1"/>
  <c r="N209" i="4" s="1" a="1"/>
  <c r="N209" i="4" s="1"/>
  <c r="M1871" i="4" a="1"/>
  <c r="M1871" i="4" s="1"/>
  <c r="N1871" i="4" s="1" a="1"/>
  <c r="N1871" i="4" s="1"/>
  <c r="M1872" i="4" a="1"/>
  <c r="M1872" i="4" s="1"/>
  <c r="N1872" i="4" s="1" a="1"/>
  <c r="N1872" i="4" s="1"/>
  <c r="M1873" i="4" a="1"/>
  <c r="M1873" i="4" s="1"/>
  <c r="N1873" i="4" s="1" a="1"/>
  <c r="N1873" i="4" s="1"/>
  <c r="P1873" i="4" s="1"/>
  <c r="M207" i="4" a="1"/>
  <c r="M207" i="4" s="1"/>
  <c r="N207" i="4" s="1" a="1"/>
  <c r="N207" i="4" s="1"/>
  <c r="M1866" i="4" a="1"/>
  <c r="M1866" i="4" s="1"/>
  <c r="N1866" i="4" s="1" a="1"/>
  <c r="N1866" i="4" s="1"/>
  <c r="M1867" i="4" a="1"/>
  <c r="M1867" i="4" s="1"/>
  <c r="N1867" i="4" s="1" a="1"/>
  <c r="N1867" i="4" s="1"/>
  <c r="M1870" i="4" a="1"/>
  <c r="M1870" i="4" s="1"/>
  <c r="N1870" i="4" s="1" a="1"/>
  <c r="N1870" i="4" s="1"/>
  <c r="M1868" i="4" a="1"/>
  <c r="M1868" i="4" s="1"/>
  <c r="N1868" i="4" s="1" a="1"/>
  <c r="N1868" i="4" s="1"/>
  <c r="M1869" i="4" a="1"/>
  <c r="M1869" i="4" s="1"/>
  <c r="N1869" i="4" s="1" a="1"/>
  <c r="N1869" i="4" s="1"/>
  <c r="P1869" i="4" s="1"/>
  <c r="O195" i="4" a="1"/>
  <c r="O195" i="4" s="1"/>
  <c r="M1814" i="4" a="1"/>
  <c r="M1814" i="4" s="1"/>
  <c r="N1814" i="4" s="1" a="1"/>
  <c r="N1814" i="4" s="1"/>
  <c r="P1814" i="4" s="1"/>
  <c r="M195" i="4" a="1"/>
  <c r="M195" i="4" s="1"/>
  <c r="N195" i="4" s="1" a="1"/>
  <c r="N195" i="4" s="1"/>
  <c r="M1815" i="4" a="1"/>
  <c r="M1815" i="4" s="1"/>
  <c r="N1815" i="4" s="1" a="1"/>
  <c r="N1815" i="4" s="1"/>
  <c r="M1816" i="4" a="1"/>
  <c r="M1816" i="4" s="1"/>
  <c r="N1816" i="4" s="1" a="1"/>
  <c r="N1816" i="4" s="1"/>
  <c r="M1817" i="4" a="1"/>
  <c r="M1817" i="4" s="1"/>
  <c r="N1817" i="4" s="1" a="1"/>
  <c r="N1817" i="4" s="1"/>
  <c r="L183" i="4" a="1"/>
  <c r="L183" i="4" s="1"/>
  <c r="O183" i="4" a="1"/>
  <c r="O183" i="4" s="1"/>
  <c r="L171" i="4" a="1"/>
  <c r="L171" i="4" s="1"/>
  <c r="O171" i="4" a="1"/>
  <c r="O171" i="4" s="1"/>
  <c r="L159" i="4" a="1"/>
  <c r="L159" i="4" s="1"/>
  <c r="O159" i="4" a="1"/>
  <c r="O159" i="4" s="1"/>
  <c r="O147" i="4" a="1"/>
  <c r="O147" i="4" s="1"/>
  <c r="M147" i="4" a="1"/>
  <c r="M147" i="4" s="1"/>
  <c r="N147" i="4" s="1" a="1"/>
  <c r="N147" i="4" s="1"/>
  <c r="M1644" i="4" a="1"/>
  <c r="M1644" i="4" s="1"/>
  <c r="N1644" i="4" s="1" a="1"/>
  <c r="N1644" i="4" s="1"/>
  <c r="M3814" i="4" a="1"/>
  <c r="M3814" i="4" s="1"/>
  <c r="N3814" i="4" s="1" a="1"/>
  <c r="N3814" i="4" s="1"/>
  <c r="M3815" i="4" a="1"/>
  <c r="M3815" i="4" s="1"/>
  <c r="N3815" i="4" s="1" a="1"/>
  <c r="N3815" i="4" s="1"/>
  <c r="P3815" i="4" s="1"/>
  <c r="Q3815" i="4" s="1"/>
  <c r="M3816" i="4" a="1"/>
  <c r="M3816" i="4" s="1"/>
  <c r="N3816" i="4" s="1" a="1"/>
  <c r="N3816" i="4" s="1"/>
  <c r="P3816" i="4" s="1"/>
  <c r="L135" i="4" a="1"/>
  <c r="L135" i="4" s="1"/>
  <c r="O135" i="4" a="1"/>
  <c r="O135" i="4" s="1"/>
  <c r="L123" i="4" a="1"/>
  <c r="L123" i="4" s="1"/>
  <c r="O123" i="4" a="1"/>
  <c r="O123" i="4" s="1"/>
  <c r="O111" i="4" a="1"/>
  <c r="O111" i="4" s="1"/>
  <c r="M111" i="4" a="1"/>
  <c r="M111" i="4" s="1"/>
  <c r="N111" i="4" s="1" a="1"/>
  <c r="N111" i="4" s="1"/>
  <c r="M112" i="4" a="1"/>
  <c r="M112" i="4" s="1"/>
  <c r="N112" i="4" s="1" a="1"/>
  <c r="N112" i="4" s="1"/>
  <c r="M1506" i="4" a="1"/>
  <c r="M1506" i="4" s="1"/>
  <c r="N1506" i="4" s="1" a="1"/>
  <c r="N1506" i="4" s="1"/>
  <c r="M1507" i="4" a="1"/>
  <c r="M1507" i="4" s="1"/>
  <c r="N1507" i="4" s="1" a="1"/>
  <c r="N1507" i="4" s="1"/>
  <c r="M1508" i="4" a="1"/>
  <c r="M1508" i="4" s="1"/>
  <c r="N1508" i="4" s="1" a="1"/>
  <c r="N1508" i="4" s="1"/>
  <c r="P1508" i="4" s="1"/>
  <c r="M1509" i="4" a="1"/>
  <c r="M1509" i="4" s="1"/>
  <c r="N1509" i="4" s="1" a="1"/>
  <c r="N1509" i="4" s="1"/>
  <c r="P1509" i="4" s="1"/>
  <c r="M1510" i="4" a="1"/>
  <c r="M1510" i="4" s="1"/>
  <c r="N1510" i="4" s="1" a="1"/>
  <c r="N1510" i="4" s="1"/>
  <c r="M1511" i="4" a="1"/>
  <c r="M1511" i="4" s="1"/>
  <c r="N1511" i="4" s="1" a="1"/>
  <c r="N1511" i="4" s="1"/>
  <c r="P1511" i="4" s="1"/>
  <c r="M1512" i="4" a="1"/>
  <c r="M1512" i="4" s="1"/>
  <c r="N1512" i="4" s="1" a="1"/>
  <c r="N1512" i="4" s="1"/>
  <c r="L99" i="4" a="1"/>
  <c r="L99" i="4" s="1"/>
  <c r="O99" i="4" a="1"/>
  <c r="O99" i="4" s="1"/>
  <c r="L87" i="4" a="1"/>
  <c r="L87" i="4" s="1"/>
  <c r="O87" i="4" a="1"/>
  <c r="O87" i="4" s="1"/>
  <c r="O75" i="4" a="1"/>
  <c r="O75" i="4" s="1"/>
  <c r="M75" i="4" a="1"/>
  <c r="M75" i="4" s="1"/>
  <c r="N75" i="4" s="1" a="1"/>
  <c r="N75" i="4" s="1"/>
  <c r="M76" i="4" a="1"/>
  <c r="M76" i="4" s="1"/>
  <c r="N76" i="4" s="1" a="1"/>
  <c r="N76" i="4" s="1"/>
  <c r="M77" i="4" a="1"/>
  <c r="M77" i="4" s="1"/>
  <c r="N77" i="4" s="1" a="1"/>
  <c r="N77" i="4" s="1"/>
  <c r="M1396" i="4" a="1"/>
  <c r="M1396" i="4" s="1"/>
  <c r="N1396" i="4" s="1" a="1"/>
  <c r="N1396" i="4" s="1"/>
  <c r="M1397" i="4" a="1"/>
  <c r="M1397" i="4" s="1"/>
  <c r="N1397" i="4" s="1" a="1"/>
  <c r="N1397" i="4" s="1"/>
  <c r="P1397" i="4" s="1"/>
  <c r="M1395" i="4" a="1"/>
  <c r="M1395" i="4" s="1"/>
  <c r="N1395" i="4" s="1" a="1"/>
  <c r="N1395" i="4" s="1"/>
  <c r="M3487" i="4" a="1"/>
  <c r="M3487" i="4" s="1"/>
  <c r="N3487" i="4" s="1" a="1"/>
  <c r="N3487" i="4" s="1"/>
  <c r="M3488" i="4" a="1"/>
  <c r="M3488" i="4" s="1"/>
  <c r="N3488" i="4" s="1" a="1"/>
  <c r="N3488" i="4" s="1"/>
  <c r="M3489" i="4" a="1"/>
  <c r="M3489" i="4" s="1"/>
  <c r="N3489" i="4" s="1" a="1"/>
  <c r="N3489" i="4" s="1"/>
  <c r="L63" i="4" a="1"/>
  <c r="L63" i="4" s="1"/>
  <c r="O63" i="4" a="1"/>
  <c r="O63" i="4" s="1"/>
  <c r="O51" i="4" a="1"/>
  <c r="O51" i="4" s="1"/>
  <c r="M51" i="4" a="1"/>
  <c r="M51" i="4" s="1"/>
  <c r="N51" i="4" s="1" a="1"/>
  <c r="N51" i="4" s="1"/>
  <c r="P51" i="4" s="1"/>
  <c r="M52" i="4" a="1"/>
  <c r="M52" i="4" s="1"/>
  <c r="N52" i="4" s="1" a="1"/>
  <c r="N52" i="4" s="1"/>
  <c r="M1292" i="4" a="1"/>
  <c r="M1292" i="4" s="1"/>
  <c r="N1292" i="4" s="1" a="1"/>
  <c r="N1292" i="4" s="1"/>
  <c r="M1300" i="4" a="1"/>
  <c r="M1300" i="4" s="1"/>
  <c r="N1300" i="4" s="1" a="1"/>
  <c r="N1300" i="4" s="1"/>
  <c r="M1293" i="4" a="1"/>
  <c r="M1293" i="4" s="1"/>
  <c r="N1293" i="4" s="1" a="1"/>
  <c r="N1293" i="4" s="1"/>
  <c r="P1293" i="4" s="1"/>
  <c r="M1301" i="4" a="1"/>
  <c r="M1301" i="4" s="1"/>
  <c r="N1301" i="4" s="1" a="1"/>
  <c r="N1301" i="4" s="1"/>
  <c r="M1294" i="4" a="1"/>
  <c r="M1294" i="4" s="1"/>
  <c r="N1294" i="4" s="1" a="1"/>
  <c r="N1294" i="4" s="1"/>
  <c r="M1302" i="4" a="1"/>
  <c r="M1302" i="4" s="1"/>
  <c r="N1302" i="4" s="1" a="1"/>
  <c r="N1302" i="4" s="1"/>
  <c r="M1295" i="4" a="1"/>
  <c r="M1295" i="4" s="1"/>
  <c r="N1295" i="4" s="1" a="1"/>
  <c r="N1295" i="4" s="1"/>
  <c r="M1303" i="4" a="1"/>
  <c r="M1303" i="4" s="1"/>
  <c r="N1303" i="4" s="1" a="1"/>
  <c r="N1303" i="4" s="1"/>
  <c r="M1296" i="4" a="1"/>
  <c r="M1296" i="4" s="1"/>
  <c r="N1296" i="4" s="1" a="1"/>
  <c r="N1296" i="4" s="1"/>
  <c r="M1304" i="4" a="1"/>
  <c r="M1304" i="4" s="1"/>
  <c r="N1304" i="4" s="1" a="1"/>
  <c r="N1304" i="4" s="1"/>
  <c r="M1297" i="4" a="1"/>
  <c r="M1297" i="4" s="1"/>
  <c r="N1297" i="4" s="1" a="1"/>
  <c r="N1297" i="4" s="1"/>
  <c r="M1305" i="4" a="1"/>
  <c r="M1305" i="4" s="1"/>
  <c r="N1305" i="4" s="1" a="1"/>
  <c r="N1305" i="4" s="1"/>
  <c r="P1305" i="4" s="1"/>
  <c r="M1298" i="4" a="1"/>
  <c r="M1298" i="4" s="1"/>
  <c r="N1298" i="4" s="1" a="1"/>
  <c r="N1298" i="4" s="1"/>
  <c r="M1289" i="4" a="1"/>
  <c r="M1289" i="4" s="1"/>
  <c r="N1289" i="4" s="1" a="1"/>
  <c r="N1289" i="4" s="1"/>
  <c r="P1289" i="4" s="1"/>
  <c r="M1306" i="4" a="1"/>
  <c r="M1306" i="4" s="1"/>
  <c r="N1306" i="4" s="1" a="1"/>
  <c r="N1306" i="4" s="1"/>
  <c r="M1290" i="4" a="1"/>
  <c r="M1290" i="4" s="1"/>
  <c r="N1290" i="4" s="1" a="1"/>
  <c r="N1290" i="4" s="1"/>
  <c r="M1299" i="4" a="1"/>
  <c r="M1299" i="4" s="1"/>
  <c r="N1299" i="4" s="1" a="1"/>
  <c r="N1299" i="4" s="1"/>
  <c r="M1291" i="4" a="1"/>
  <c r="M1291" i="4" s="1"/>
  <c r="N1291" i="4" s="1" a="1"/>
  <c r="N1291" i="4" s="1"/>
  <c r="L39" i="4" a="1"/>
  <c r="L39" i="4" s="1"/>
  <c r="O39" i="4" a="1"/>
  <c r="O39" i="4" s="1"/>
  <c r="L27" i="4" a="1"/>
  <c r="L27" i="4" s="1"/>
  <c r="O27" i="4" a="1"/>
  <c r="O27" i="4" s="1"/>
  <c r="L15" i="4" a="1"/>
  <c r="L15" i="4" s="1"/>
  <c r="O15" i="4" a="1"/>
  <c r="O15" i="4" s="1"/>
  <c r="L3" i="4" a="1"/>
  <c r="L3" i="4" s="1"/>
  <c r="O3" i="4" a="1"/>
  <c r="O3" i="4" s="1"/>
  <c r="L1730" i="4" a="1"/>
  <c r="L1730" i="4" s="1"/>
  <c r="O1730" i="4" a="1"/>
  <c r="O1730" i="4" s="1"/>
  <c r="L1718" i="4" a="1"/>
  <c r="L1718" i="4" s="1"/>
  <c r="O1718" i="4" a="1"/>
  <c r="O1718" i="4" s="1"/>
  <c r="L1706" i="4" a="1"/>
  <c r="L1706" i="4" s="1"/>
  <c r="O1706" i="4" a="1"/>
  <c r="O1706" i="4" s="1"/>
  <c r="L1694" i="4" a="1"/>
  <c r="L1694" i="4" s="1"/>
  <c r="O1694" i="4" a="1"/>
  <c r="O1694" i="4" s="1"/>
  <c r="P1694" i="4" s="1"/>
  <c r="L1682" i="4" a="1"/>
  <c r="L1682" i="4" s="1"/>
  <c r="O1682" i="4" a="1"/>
  <c r="O1682" i="4" s="1"/>
  <c r="P1682" i="4" s="1"/>
  <c r="L1670" i="4" a="1"/>
  <c r="L1670" i="4" s="1"/>
  <c r="O1670" i="4" a="1"/>
  <c r="O1670" i="4" s="1"/>
  <c r="L1658" i="4" a="1"/>
  <c r="L1658" i="4" s="1"/>
  <c r="O1658" i="4" a="1"/>
  <c r="O1658" i="4" s="1"/>
  <c r="P1658" i="4" s="1"/>
  <c r="L1646" i="4" a="1"/>
  <c r="L1646" i="4" s="1"/>
  <c r="O1646" i="4" a="1"/>
  <c r="O1646" i="4" s="1"/>
  <c r="P1646" i="4" s="1"/>
  <c r="L1634" i="4" a="1"/>
  <c r="L1634" i="4" s="1"/>
  <c r="O1634" i="4" a="1"/>
  <c r="O1634" i="4" s="1"/>
  <c r="L1622" i="4" a="1"/>
  <c r="L1622" i="4" s="1"/>
  <c r="O1622" i="4" a="1"/>
  <c r="O1622" i="4" s="1"/>
  <c r="P1622" i="4" s="1"/>
  <c r="L1610" i="4" a="1"/>
  <c r="L1610" i="4" s="1"/>
  <c r="O1610" i="4" a="1"/>
  <c r="O1610" i="4" s="1"/>
  <c r="P1610" i="4" s="1"/>
  <c r="L1598" i="4" a="1"/>
  <c r="L1598" i="4" s="1"/>
  <c r="O1598" i="4" a="1"/>
  <c r="O1598" i="4" s="1"/>
  <c r="L1586" i="4" a="1"/>
  <c r="L1586" i="4" s="1"/>
  <c r="O1586" i="4" a="1"/>
  <c r="O1586" i="4" s="1"/>
  <c r="L1574" i="4" a="1"/>
  <c r="L1574" i="4" s="1"/>
  <c r="O1574" i="4" a="1"/>
  <c r="O1574" i="4" s="1"/>
  <c r="P1574" i="4" s="1"/>
  <c r="L1562" i="4" a="1"/>
  <c r="L1562" i="4" s="1"/>
  <c r="O1562" i="4" a="1"/>
  <c r="O1562" i="4" s="1"/>
  <c r="P1562" i="4" s="1"/>
  <c r="L1550" i="4" a="1"/>
  <c r="L1550" i="4" s="1"/>
  <c r="O1550" i="4" a="1"/>
  <c r="O1550" i="4" s="1"/>
  <c r="P1550" i="4" s="1"/>
  <c r="L1538" i="4" a="1"/>
  <c r="L1538" i="4" s="1"/>
  <c r="O1538" i="4" a="1"/>
  <c r="O1538" i="4" s="1"/>
  <c r="L1526" i="4" a="1"/>
  <c r="L1526" i="4" s="1"/>
  <c r="O1526" i="4" a="1"/>
  <c r="O1526" i="4" s="1"/>
  <c r="L1514" i="4" a="1"/>
  <c r="L1514" i="4" s="1"/>
  <c r="O1514" i="4" a="1"/>
  <c r="O1514" i="4" s="1"/>
  <c r="P1514" i="4" s="1"/>
  <c r="L1502" i="4" a="1"/>
  <c r="L1502" i="4" s="1"/>
  <c r="O1502" i="4" a="1"/>
  <c r="O1502" i="4" s="1"/>
  <c r="P1502" i="4" s="1"/>
  <c r="L1490" i="4" a="1"/>
  <c r="L1490" i="4" s="1"/>
  <c r="O1490" i="4" a="1"/>
  <c r="O1490" i="4" s="1"/>
  <c r="P1490" i="4" s="1"/>
  <c r="L1478" i="4" a="1"/>
  <c r="L1478" i="4" s="1"/>
  <c r="O1478" i="4" a="1"/>
  <c r="O1478" i="4" s="1"/>
  <c r="P1478" i="4" s="1"/>
  <c r="L1466" i="4" a="1"/>
  <c r="L1466" i="4" s="1"/>
  <c r="O1466" i="4" a="1"/>
  <c r="O1466" i="4" s="1"/>
  <c r="P1466" i="4" s="1"/>
  <c r="L1454" i="4" a="1"/>
  <c r="L1454" i="4" s="1"/>
  <c r="O1454" i="4" a="1"/>
  <c r="O1454" i="4" s="1"/>
  <c r="L1442" i="4" a="1"/>
  <c r="L1442" i="4" s="1"/>
  <c r="O1442" i="4" a="1"/>
  <c r="O1442" i="4" s="1"/>
  <c r="P1442" i="4" s="1"/>
  <c r="L1430" i="4" a="1"/>
  <c r="L1430" i="4" s="1"/>
  <c r="O1430" i="4" a="1"/>
  <c r="O1430" i="4" s="1"/>
  <c r="P1430" i="4" s="1"/>
  <c r="L1418" i="4" a="1"/>
  <c r="L1418" i="4" s="1"/>
  <c r="O1418" i="4" a="1"/>
  <c r="O1418" i="4" s="1"/>
  <c r="L1406" i="4" a="1"/>
  <c r="L1406" i="4" s="1"/>
  <c r="O1406" i="4" a="1"/>
  <c r="O1406" i="4" s="1"/>
  <c r="P1406" i="4" s="1"/>
  <c r="L1394" i="4" a="1"/>
  <c r="L1394" i="4" s="1"/>
  <c r="O1394" i="4" a="1"/>
  <c r="O1394" i="4" s="1"/>
  <c r="L1382" i="4" a="1"/>
  <c r="L1382" i="4" s="1"/>
  <c r="O1382" i="4" a="1"/>
  <c r="O1382" i="4" s="1"/>
  <c r="P1382" i="4" s="1"/>
  <c r="L1370" i="4" a="1"/>
  <c r="L1370" i="4" s="1"/>
  <c r="O1370" i="4" a="1"/>
  <c r="O1370" i="4" s="1"/>
  <c r="L1358" i="4" a="1"/>
  <c r="L1358" i="4" s="1"/>
  <c r="O1358" i="4" a="1"/>
  <c r="O1358" i="4" s="1"/>
  <c r="L1346" i="4" a="1"/>
  <c r="L1346" i="4" s="1"/>
  <c r="O1346" i="4" a="1"/>
  <c r="O1346" i="4" s="1"/>
  <c r="L1334" i="4" a="1"/>
  <c r="L1334" i="4" s="1"/>
  <c r="O1334" i="4" a="1"/>
  <c r="O1334" i="4" s="1"/>
  <c r="L1322" i="4" a="1"/>
  <c r="L1322" i="4" s="1"/>
  <c r="O1322" i="4" a="1"/>
  <c r="O1322" i="4" s="1"/>
  <c r="P1322" i="4" s="1"/>
  <c r="L1310" i="4" a="1"/>
  <c r="L1310" i="4" s="1"/>
  <c r="O1310" i="4" a="1"/>
  <c r="O1310" i="4" s="1"/>
  <c r="P1310" i="4" s="1"/>
  <c r="L1298" i="4" a="1"/>
  <c r="L1298" i="4" s="1"/>
  <c r="O1298" i="4" a="1"/>
  <c r="O1298" i="4" s="1"/>
  <c r="L1286" i="4" a="1"/>
  <c r="L1286" i="4" s="1"/>
  <c r="O1286" i="4" a="1"/>
  <c r="O1286" i="4" s="1"/>
  <c r="L1274" i="4" a="1"/>
  <c r="L1274" i="4" s="1"/>
  <c r="O1274" i="4" a="1"/>
  <c r="O1274" i="4" s="1"/>
  <c r="P1274" i="4" s="1"/>
  <c r="L1262" i="4" a="1"/>
  <c r="L1262" i="4" s="1"/>
  <c r="O1262" i="4" a="1"/>
  <c r="O1262" i="4" s="1"/>
  <c r="P1262" i="4" s="1"/>
  <c r="L1250" i="4" a="1"/>
  <c r="L1250" i="4" s="1"/>
  <c r="O1250" i="4" a="1"/>
  <c r="O1250" i="4" s="1"/>
  <c r="P1250" i="4" s="1"/>
  <c r="L1238" i="4" a="1"/>
  <c r="L1238" i="4" s="1"/>
  <c r="O1238" i="4" a="1"/>
  <c r="O1238" i="4" s="1"/>
  <c r="P1238" i="4" s="1"/>
  <c r="L1226" i="4" a="1"/>
  <c r="L1226" i="4" s="1"/>
  <c r="O1226" i="4" a="1"/>
  <c r="O1226" i="4" s="1"/>
  <c r="L1214" i="4" a="1"/>
  <c r="L1214" i="4" s="1"/>
  <c r="O1214" i="4" a="1"/>
  <c r="O1214" i="4" s="1"/>
  <c r="L1202" i="4" a="1"/>
  <c r="L1202" i="4" s="1"/>
  <c r="O1202" i="4" a="1"/>
  <c r="O1202" i="4" s="1"/>
  <c r="L1190" i="4" a="1"/>
  <c r="L1190" i="4" s="1"/>
  <c r="O1190" i="4" a="1"/>
  <c r="O1190" i="4" s="1"/>
  <c r="L1178" i="4" a="1"/>
  <c r="L1178" i="4" s="1"/>
  <c r="O1178" i="4" a="1"/>
  <c r="O1178" i="4" s="1"/>
  <c r="P1178" i="4" s="1"/>
  <c r="L1166" i="4" a="1"/>
  <c r="L1166" i="4" s="1"/>
  <c r="O1166" i="4" a="1"/>
  <c r="O1166" i="4" s="1"/>
  <c r="L1154" i="4" a="1"/>
  <c r="L1154" i="4" s="1"/>
  <c r="O1154" i="4" a="1"/>
  <c r="O1154" i="4" s="1"/>
  <c r="P1154" i="4" s="1"/>
  <c r="L1142" i="4" a="1"/>
  <c r="L1142" i="4" s="1"/>
  <c r="O1142" i="4" a="1"/>
  <c r="O1142" i="4" s="1"/>
  <c r="L1130" i="4" a="1"/>
  <c r="L1130" i="4" s="1"/>
  <c r="O1130" i="4" a="1"/>
  <c r="O1130" i="4" s="1"/>
  <c r="P1130" i="4" s="1"/>
  <c r="L1118" i="4" a="1"/>
  <c r="L1118" i="4" s="1"/>
  <c r="O1118" i="4" a="1"/>
  <c r="O1118" i="4" s="1"/>
  <c r="L1106" i="4" a="1"/>
  <c r="L1106" i="4" s="1"/>
  <c r="O1106" i="4" a="1"/>
  <c r="O1106" i="4" s="1"/>
  <c r="L1094" i="4" a="1"/>
  <c r="L1094" i="4" s="1"/>
  <c r="O1094" i="4" a="1"/>
  <c r="O1094" i="4" s="1"/>
  <c r="L1082" i="4" a="1"/>
  <c r="L1082" i="4" s="1"/>
  <c r="O1082" i="4" a="1"/>
  <c r="O1082" i="4" s="1"/>
  <c r="O1070" i="4" a="1"/>
  <c r="O1070" i="4" s="1"/>
  <c r="M1070" i="4" a="1"/>
  <c r="M1070" i="4" s="1"/>
  <c r="N1070" i="4" s="1" a="1"/>
  <c r="N1070" i="4" s="1"/>
  <c r="M1071" i="4" a="1"/>
  <c r="M1071" i="4" s="1"/>
  <c r="N1071" i="4" s="1" a="1"/>
  <c r="N1071" i="4" s="1"/>
  <c r="M1072" i="4" a="1"/>
  <c r="M1072" i="4" s="1"/>
  <c r="N1072" i="4" s="1" a="1"/>
  <c r="N1072" i="4" s="1"/>
  <c r="P1072" i="4" s="1"/>
  <c r="M1073" i="4" a="1"/>
  <c r="M1073" i="4" s="1"/>
  <c r="N1073" i="4" s="1" a="1"/>
  <c r="N1073" i="4" s="1"/>
  <c r="M4939" i="4" a="1"/>
  <c r="M4939" i="4" s="1"/>
  <c r="N4939" i="4" s="1" a="1"/>
  <c r="N4939" i="4" s="1"/>
  <c r="M4941" i="4" a="1"/>
  <c r="M4941" i="4" s="1"/>
  <c r="N4941" i="4" s="1" a="1"/>
  <c r="N4941" i="4" s="1"/>
  <c r="M4931" i="4" a="1"/>
  <c r="M4931" i="4" s="1"/>
  <c r="N4931" i="4" s="1" a="1"/>
  <c r="N4931" i="4" s="1"/>
  <c r="P4931" i="4" s="1"/>
  <c r="M4932" i="4" a="1"/>
  <c r="M4932" i="4" s="1"/>
  <c r="N4932" i="4" s="1" a="1"/>
  <c r="N4932" i="4" s="1"/>
  <c r="P4932" i="4" s="1"/>
  <c r="M4942" i="4" a="1"/>
  <c r="M4942" i="4" s="1"/>
  <c r="N4942" i="4" s="1" a="1"/>
  <c r="N4942" i="4" s="1"/>
  <c r="M4933" i="4" a="1"/>
  <c r="M4933" i="4" s="1"/>
  <c r="N4933" i="4" s="1" a="1"/>
  <c r="N4933" i="4" s="1"/>
  <c r="P4933" i="4" s="1"/>
  <c r="M4934" i="4" a="1"/>
  <c r="M4934" i="4" s="1"/>
  <c r="N4934" i="4" s="1" a="1"/>
  <c r="N4934" i="4" s="1"/>
  <c r="M4943" i="4" a="1"/>
  <c r="M4943" i="4" s="1"/>
  <c r="N4943" i="4" s="1" a="1"/>
  <c r="N4943" i="4" s="1"/>
  <c r="P4943" i="4" s="1"/>
  <c r="M4935" i="4" a="1"/>
  <c r="M4935" i="4" s="1"/>
  <c r="N4935" i="4" s="1" a="1"/>
  <c r="N4935" i="4" s="1"/>
  <c r="M4936" i="4" a="1"/>
  <c r="M4936" i="4" s="1"/>
  <c r="N4936" i="4" s="1" a="1"/>
  <c r="N4936" i="4" s="1"/>
  <c r="M4937" i="4" a="1"/>
  <c r="M4937" i="4" s="1"/>
  <c r="N4937" i="4" s="1" a="1"/>
  <c r="N4937" i="4" s="1"/>
  <c r="M4938" i="4" a="1"/>
  <c r="M4938" i="4" s="1"/>
  <c r="N4938" i="4" s="1" a="1"/>
  <c r="N4938" i="4" s="1"/>
  <c r="M4930" i="4" a="1"/>
  <c r="M4930" i="4" s="1"/>
  <c r="N4930" i="4" s="1" a="1"/>
  <c r="N4930" i="4" s="1"/>
  <c r="M4940" i="4" a="1"/>
  <c r="M4940" i="4" s="1"/>
  <c r="N4940" i="4" s="1" a="1"/>
  <c r="N4940" i="4" s="1"/>
  <c r="L1058" i="4" a="1"/>
  <c r="L1058" i="4" s="1"/>
  <c r="O1058" i="4" a="1"/>
  <c r="O1058" i="4" s="1"/>
  <c r="L1046" i="4" a="1"/>
  <c r="L1046" i="4" s="1"/>
  <c r="O1046" i="4" a="1"/>
  <c r="O1046" i="4" s="1"/>
  <c r="L1034" i="4" a="1"/>
  <c r="L1034" i="4" s="1"/>
  <c r="O1034" i="4" a="1"/>
  <c r="O1034" i="4" s="1"/>
  <c r="P1034" i="4" s="1"/>
  <c r="O1022" i="4" a="1"/>
  <c r="O1022" i="4" s="1"/>
  <c r="M1022" i="4" a="1"/>
  <c r="M1022" i="4" s="1"/>
  <c r="N1022" i="4" s="1" a="1"/>
  <c r="N1022" i="4" s="1"/>
  <c r="M4762" i="4" a="1"/>
  <c r="M4762" i="4" s="1"/>
  <c r="N4762" i="4" s="1" a="1"/>
  <c r="N4762" i="4" s="1"/>
  <c r="O1010" i="4" a="1"/>
  <c r="O1010" i="4" s="1"/>
  <c r="M1010" i="4" a="1"/>
  <c r="M1010" i="4" s="1"/>
  <c r="N1010" i="4" s="1" a="1"/>
  <c r="N1010" i="4" s="1"/>
  <c r="M4722" i="4" a="1"/>
  <c r="M4722" i="4" s="1"/>
  <c r="N4722" i="4" s="1" a="1"/>
  <c r="N4722" i="4" s="1"/>
  <c r="L998" i="4" a="1"/>
  <c r="L998" i="4" s="1"/>
  <c r="O998" i="4" a="1"/>
  <c r="O998" i="4" s="1"/>
  <c r="L986" i="4" a="1"/>
  <c r="L986" i="4" s="1"/>
  <c r="O986" i="4" a="1"/>
  <c r="O986" i="4" s="1"/>
  <c r="L974" i="4" a="1"/>
  <c r="L974" i="4" s="1"/>
  <c r="O974" i="4" a="1"/>
  <c r="O974" i="4" s="1"/>
  <c r="O962" i="4" a="1"/>
  <c r="O962" i="4" s="1"/>
  <c r="M962" i="4" a="1"/>
  <c r="M962" i="4" s="1"/>
  <c r="N962" i="4" s="1" a="1"/>
  <c r="N962" i="4" s="1"/>
  <c r="M4566" i="4" a="1"/>
  <c r="M4566" i="4" s="1"/>
  <c r="N4566" i="4" s="1" a="1"/>
  <c r="N4566" i="4" s="1"/>
  <c r="O950" i="4" a="1"/>
  <c r="O950" i="4" s="1"/>
  <c r="M950" i="4" a="1"/>
  <c r="M950" i="4" s="1"/>
  <c r="N950" i="4" s="1" a="1"/>
  <c r="N950" i="4" s="1"/>
  <c r="M951" i="4" a="1"/>
  <c r="M951" i="4" s="1"/>
  <c r="N951" i="4" s="1" a="1"/>
  <c r="N951" i="4" s="1"/>
  <c r="P951" i="4" s="1"/>
  <c r="M952" i="4" a="1"/>
  <c r="M952" i="4" s="1"/>
  <c r="N952" i="4" s="1" a="1"/>
  <c r="N952" i="4" s="1"/>
  <c r="M4518" i="4" a="1"/>
  <c r="M4518" i="4" s="1"/>
  <c r="N4518" i="4" s="1" a="1"/>
  <c r="N4518" i="4" s="1"/>
  <c r="M4519" i="4" a="1"/>
  <c r="M4519" i="4" s="1"/>
  <c r="N4519" i="4" s="1" a="1"/>
  <c r="N4519" i="4" s="1"/>
  <c r="M4520" i="4" a="1"/>
  <c r="M4520" i="4" s="1"/>
  <c r="N4520" i="4" s="1" a="1"/>
  <c r="N4520" i="4" s="1"/>
  <c r="M4521" i="4" a="1"/>
  <c r="M4521" i="4" s="1"/>
  <c r="N4521" i="4" s="1" a="1"/>
  <c r="N4521" i="4" s="1"/>
  <c r="M4522" i="4" a="1"/>
  <c r="M4522" i="4" s="1"/>
  <c r="N4522" i="4" s="1" a="1"/>
  <c r="N4522" i="4" s="1"/>
  <c r="M4523" i="4" a="1"/>
  <c r="M4523" i="4" s="1"/>
  <c r="N4523" i="4" s="1" a="1"/>
  <c r="N4523" i="4" s="1"/>
  <c r="P4523" i="4" s="1"/>
  <c r="O938" i="4" a="1"/>
  <c r="O938" i="4" s="1"/>
  <c r="M939" i="4" a="1"/>
  <c r="M939" i="4" s="1"/>
  <c r="N939" i="4" s="1" a="1"/>
  <c r="N939" i="4" s="1"/>
  <c r="M940" i="4" a="1"/>
  <c r="M940" i="4" s="1"/>
  <c r="N940" i="4" s="1" a="1"/>
  <c r="N940" i="4" s="1"/>
  <c r="P940" i="4" s="1"/>
  <c r="M938" i="4" a="1"/>
  <c r="M938" i="4" s="1"/>
  <c r="N938" i="4" s="1" a="1"/>
  <c r="N938" i="4" s="1"/>
  <c r="M4483" i="4" a="1"/>
  <c r="M4483" i="4" s="1"/>
  <c r="N4483" i="4" s="1" a="1"/>
  <c r="N4483" i="4" s="1"/>
  <c r="M4484" i="4" a="1"/>
  <c r="M4484" i="4" s="1"/>
  <c r="N4484" i="4" s="1" a="1"/>
  <c r="N4484" i="4" s="1"/>
  <c r="M4485" i="4" a="1"/>
  <c r="M4485" i="4" s="1"/>
  <c r="N4485" i="4" s="1" a="1"/>
  <c r="N4485" i="4" s="1"/>
  <c r="M4478" i="4" a="1"/>
  <c r="M4478" i="4" s="1"/>
  <c r="N4478" i="4" s="1" a="1"/>
  <c r="N4478" i="4" s="1"/>
  <c r="M4486" i="4" a="1"/>
  <c r="M4486" i="4" s="1"/>
  <c r="N4486" i="4" s="1" a="1"/>
  <c r="N4486" i="4" s="1"/>
  <c r="M4479" i="4" a="1"/>
  <c r="M4479" i="4" s="1"/>
  <c r="N4479" i="4" s="1" a="1"/>
  <c r="N4479" i="4" s="1"/>
  <c r="M4487" i="4" a="1"/>
  <c r="M4487" i="4" s="1"/>
  <c r="N4487" i="4" s="1" a="1"/>
  <c r="N4487" i="4" s="1"/>
  <c r="P4487" i="4" s="1"/>
  <c r="M4480" i="4" a="1"/>
  <c r="M4480" i="4" s="1"/>
  <c r="N4480" i="4" s="1" a="1"/>
  <c r="N4480" i="4" s="1"/>
  <c r="M4488" i="4" a="1"/>
  <c r="M4488" i="4" s="1"/>
  <c r="N4488" i="4" s="1" a="1"/>
  <c r="N4488" i="4" s="1"/>
  <c r="P4488" i="4" s="1"/>
  <c r="M4489" i="4" a="1"/>
  <c r="M4489" i="4" s="1"/>
  <c r="N4489" i="4" s="1" a="1"/>
  <c r="N4489" i="4" s="1"/>
  <c r="P4489" i="4" s="1"/>
  <c r="M4481" i="4" a="1"/>
  <c r="M4481" i="4" s="1"/>
  <c r="N4481" i="4" s="1" a="1"/>
  <c r="N4481" i="4" s="1"/>
  <c r="P4481" i="4" s="1"/>
  <c r="M4482" i="4" a="1"/>
  <c r="M4482" i="4" s="1"/>
  <c r="N4482" i="4" s="1" a="1"/>
  <c r="N4482" i="4" s="1"/>
  <c r="O926" i="4" a="1"/>
  <c r="O926" i="4" s="1"/>
  <c r="M926" i="4" a="1"/>
  <c r="M926" i="4" s="1"/>
  <c r="N926" i="4" s="1" a="1"/>
  <c r="N926" i="4" s="1"/>
  <c r="M927" i="4" a="1"/>
  <c r="M927" i="4" s="1"/>
  <c r="N927" i="4" s="1" a="1"/>
  <c r="N927" i="4" s="1"/>
  <c r="L914" i="4" a="1"/>
  <c r="L914" i="4" s="1"/>
  <c r="O914" i="4" a="1"/>
  <c r="O914" i="4" s="1"/>
  <c r="O902" i="4" a="1"/>
  <c r="O902" i="4" s="1"/>
  <c r="M902" i="4" a="1"/>
  <c r="M902" i="4" s="1"/>
  <c r="N902" i="4" s="1" a="1"/>
  <c r="N902" i="4" s="1"/>
  <c r="O890" i="4" a="1"/>
  <c r="O890" i="4" s="1"/>
  <c r="M890" i="4" a="1"/>
  <c r="M890" i="4" s="1"/>
  <c r="N890" i="4" s="1" a="1"/>
  <c r="N890" i="4" s="1"/>
  <c r="M4274" i="4" a="1"/>
  <c r="M4274" i="4" s="1"/>
  <c r="N4274" i="4" s="1" a="1"/>
  <c r="N4274" i="4" s="1"/>
  <c r="M4275" i="4" a="1"/>
  <c r="M4275" i="4" s="1"/>
  <c r="N4275" i="4" s="1" a="1"/>
  <c r="N4275" i="4" s="1"/>
  <c r="M4276" i="4" a="1"/>
  <c r="M4276" i="4" s="1"/>
  <c r="N4276" i="4" s="1" a="1"/>
  <c r="N4276" i="4" s="1"/>
  <c r="L878" i="4" a="1"/>
  <c r="L878" i="4" s="1"/>
  <c r="O878" i="4" a="1"/>
  <c r="O878" i="4" s="1"/>
  <c r="P878" i="4" s="1"/>
  <c r="O866" i="4" a="1"/>
  <c r="O866" i="4" s="1"/>
  <c r="M866" i="4" a="1"/>
  <c r="M866" i="4" s="1"/>
  <c r="N866" i="4" s="1" a="1"/>
  <c r="N866" i="4" s="1"/>
  <c r="L854" i="4" a="1"/>
  <c r="L854" i="4" s="1"/>
  <c r="O854" i="4" a="1"/>
  <c r="O854" i="4" s="1"/>
  <c r="O842" i="4" a="1"/>
  <c r="O842" i="4" s="1"/>
  <c r="M842" i="4" a="1"/>
  <c r="M842" i="4" s="1"/>
  <c r="N842" i="4" s="1" a="1"/>
  <c r="N842" i="4" s="1"/>
  <c r="M4077" i="4" a="1"/>
  <c r="M4077" i="4" s="1"/>
  <c r="N4077" i="4" s="1" a="1"/>
  <c r="N4077" i="4" s="1"/>
  <c r="M4078" i="4" a="1"/>
  <c r="M4078" i="4" s="1"/>
  <c r="N4078" i="4" s="1" a="1"/>
  <c r="N4078" i="4" s="1"/>
  <c r="L830" i="4" a="1"/>
  <c r="L830" i="4" s="1"/>
  <c r="O830" i="4" a="1"/>
  <c r="O830" i="4" s="1"/>
  <c r="P830" i="4" s="1"/>
  <c r="L818" i="4" a="1"/>
  <c r="L818" i="4" s="1"/>
  <c r="O818" i="4" a="1"/>
  <c r="O818" i="4" s="1"/>
  <c r="P818" i="4" s="1"/>
  <c r="L806" i="4" a="1"/>
  <c r="L806" i="4" s="1"/>
  <c r="O806" i="4" a="1"/>
  <c r="O806" i="4" s="1"/>
  <c r="L794" i="4" a="1"/>
  <c r="L794" i="4" s="1"/>
  <c r="O794" i="4" a="1"/>
  <c r="O794" i="4" s="1"/>
  <c r="L782" i="4" a="1"/>
  <c r="L782" i="4" s="1"/>
  <c r="O782" i="4" a="1"/>
  <c r="O782" i="4" s="1"/>
  <c r="O770" i="4" a="1"/>
  <c r="O770" i="4" s="1"/>
  <c r="M770" i="4" a="1"/>
  <c r="M770" i="4" s="1"/>
  <c r="N770" i="4" s="1" a="1"/>
  <c r="N770" i="4" s="1"/>
  <c r="M771" i="4" a="1"/>
  <c r="M771" i="4" s="1"/>
  <c r="N771" i="4" s="1" a="1"/>
  <c r="N771" i="4" s="1"/>
  <c r="P771" i="4" s="1"/>
  <c r="M3803" i="4" a="1"/>
  <c r="M3803" i="4" s="1"/>
  <c r="N3803" i="4" s="1" a="1"/>
  <c r="N3803" i="4" s="1"/>
  <c r="P3803" i="4" s="1"/>
  <c r="M3795" i="4" a="1"/>
  <c r="M3795" i="4" s="1"/>
  <c r="N3795" i="4" s="1" a="1"/>
  <c r="N3795" i="4" s="1"/>
  <c r="M3804" i="4" a="1"/>
  <c r="M3804" i="4" s="1"/>
  <c r="N3804" i="4" s="1" a="1"/>
  <c r="N3804" i="4" s="1"/>
  <c r="P3804" i="4" s="1"/>
  <c r="M3796" i="4" a="1"/>
  <c r="M3796" i="4" s="1"/>
  <c r="N3796" i="4" s="1" a="1"/>
  <c r="N3796" i="4" s="1"/>
  <c r="M3797" i="4" a="1"/>
  <c r="M3797" i="4" s="1"/>
  <c r="N3797" i="4" s="1" a="1"/>
  <c r="N3797" i="4" s="1"/>
  <c r="M3805" i="4" a="1"/>
  <c r="M3805" i="4" s="1"/>
  <c r="N3805" i="4" s="1" a="1"/>
  <c r="N3805" i="4" s="1"/>
  <c r="P3805" i="4" s="1"/>
  <c r="M3798" i="4" a="1"/>
  <c r="M3798" i="4" s="1"/>
  <c r="N3798" i="4" s="1" a="1"/>
  <c r="N3798" i="4" s="1"/>
  <c r="M3799" i="4" a="1"/>
  <c r="M3799" i="4" s="1"/>
  <c r="N3799" i="4" s="1" a="1"/>
  <c r="N3799" i="4" s="1"/>
  <c r="M3800" i="4" a="1"/>
  <c r="M3800" i="4" s="1"/>
  <c r="N3800" i="4" s="1" a="1"/>
  <c r="N3800" i="4" s="1"/>
  <c r="M3801" i="4" a="1"/>
  <c r="M3801" i="4" s="1"/>
  <c r="N3801" i="4" s="1" a="1"/>
  <c r="N3801" i="4" s="1"/>
  <c r="M3794" i="4" a="1"/>
  <c r="M3794" i="4" s="1"/>
  <c r="N3794" i="4" s="1" a="1"/>
  <c r="N3794" i="4" s="1"/>
  <c r="M3802" i="4" a="1"/>
  <c r="M3802" i="4" s="1"/>
  <c r="N3802" i="4" s="1" a="1"/>
  <c r="N3802" i="4" s="1"/>
  <c r="O758" i="4" a="1"/>
  <c r="O758" i="4" s="1"/>
  <c r="M758" i="4" a="1"/>
  <c r="M758" i="4" s="1"/>
  <c r="N758" i="4" s="1" a="1"/>
  <c r="N758" i="4" s="1"/>
  <c r="M761" i="4" a="1"/>
  <c r="M761" i="4" s="1"/>
  <c r="N761" i="4" s="1" a="1"/>
  <c r="N761" i="4" s="1"/>
  <c r="M759" i="4" a="1"/>
  <c r="M759" i="4" s="1"/>
  <c r="N759" i="4" s="1" a="1"/>
  <c r="N759" i="4" s="1"/>
  <c r="P759" i="4" s="1"/>
  <c r="M760" i="4" a="1"/>
  <c r="M760" i="4" s="1"/>
  <c r="N760" i="4" s="1" a="1"/>
  <c r="N760" i="4" s="1"/>
  <c r="M3764" i="4" a="1"/>
  <c r="M3764" i="4" s="1"/>
  <c r="N3764" i="4" s="1" a="1"/>
  <c r="N3764" i="4" s="1"/>
  <c r="M3771" i="4" a="1"/>
  <c r="M3771" i="4" s="1"/>
  <c r="N3771" i="4" s="1" a="1"/>
  <c r="N3771" i="4" s="1"/>
  <c r="M3765" i="4" a="1"/>
  <c r="M3765" i="4" s="1"/>
  <c r="N3765" i="4" s="1" a="1"/>
  <c r="N3765" i="4" s="1"/>
  <c r="M3772" i="4" a="1"/>
  <c r="M3772" i="4" s="1"/>
  <c r="N3772" i="4" s="1" a="1"/>
  <c r="N3772" i="4" s="1"/>
  <c r="M3766" i="4" a="1"/>
  <c r="M3766" i="4" s="1"/>
  <c r="N3766" i="4" s="1" a="1"/>
  <c r="N3766" i="4" s="1"/>
  <c r="M3773" i="4" a="1"/>
  <c r="M3773" i="4" s="1"/>
  <c r="N3773" i="4" s="1" a="1"/>
  <c r="N3773" i="4" s="1"/>
  <c r="M3767" i="4" a="1"/>
  <c r="M3767" i="4" s="1"/>
  <c r="N3767" i="4" s="1" a="1"/>
  <c r="N3767" i="4" s="1"/>
  <c r="P3767" i="4" s="1"/>
  <c r="Q3767" i="4" s="1"/>
  <c r="M3768" i="4" a="1"/>
  <c r="M3768" i="4" s="1"/>
  <c r="N3768" i="4" s="1" a="1"/>
  <c r="N3768" i="4" s="1"/>
  <c r="P3768" i="4" s="1"/>
  <c r="M3761" i="4" a="1"/>
  <c r="M3761" i="4" s="1"/>
  <c r="N3761" i="4" s="1" a="1"/>
  <c r="N3761" i="4" s="1"/>
  <c r="M3769" i="4" a="1"/>
  <c r="M3769" i="4" s="1"/>
  <c r="N3769" i="4" s="1" a="1"/>
  <c r="N3769" i="4" s="1"/>
  <c r="P3769" i="4" s="1"/>
  <c r="M3762" i="4" a="1"/>
  <c r="M3762" i="4" s="1"/>
  <c r="N3762" i="4" s="1" a="1"/>
  <c r="N3762" i="4" s="1"/>
  <c r="M3770" i="4" a="1"/>
  <c r="M3770" i="4" s="1"/>
  <c r="N3770" i="4" s="1" a="1"/>
  <c r="N3770" i="4" s="1"/>
  <c r="M3763" i="4" a="1"/>
  <c r="M3763" i="4" s="1"/>
  <c r="N3763" i="4" s="1" a="1"/>
  <c r="N3763" i="4" s="1"/>
  <c r="L746" i="4" a="1"/>
  <c r="L746" i="4" s="1"/>
  <c r="O746" i="4" a="1"/>
  <c r="O746" i="4" s="1"/>
  <c r="O734" i="4" a="1"/>
  <c r="O734" i="4" s="1"/>
  <c r="M734" i="4" a="1"/>
  <c r="M734" i="4" s="1"/>
  <c r="N734" i="4" s="1" a="1"/>
  <c r="N734" i="4" s="1"/>
  <c r="M735" i="4" a="1"/>
  <c r="M735" i="4" s="1"/>
  <c r="N735" i="4" s="1" a="1"/>
  <c r="N735" i="4" s="1"/>
  <c r="M3702" i="4" a="1"/>
  <c r="M3702" i="4" s="1"/>
  <c r="N3702" i="4" s="1" a="1"/>
  <c r="N3702" i="4" s="1"/>
  <c r="O722" i="4" a="1"/>
  <c r="O722" i="4" s="1"/>
  <c r="M722" i="4" a="1"/>
  <c r="M722" i="4" s="1"/>
  <c r="N722" i="4" s="1" a="1"/>
  <c r="N722" i="4" s="1"/>
  <c r="M723" i="4" a="1"/>
  <c r="M723" i="4" s="1"/>
  <c r="N723" i="4" s="1" a="1"/>
  <c r="N723" i="4" s="1"/>
  <c r="M724" i="4" a="1"/>
  <c r="M724" i="4" s="1"/>
  <c r="N724" i="4" s="1" a="1"/>
  <c r="N724" i="4" s="1"/>
  <c r="M725" i="4" a="1"/>
  <c r="M725" i="4" s="1"/>
  <c r="N725" i="4" s="1" a="1"/>
  <c r="N725" i="4" s="1"/>
  <c r="M3663" i="4" a="1"/>
  <c r="M3663" i="4" s="1"/>
  <c r="N3663" i="4" s="1" a="1"/>
  <c r="N3663" i="4" s="1"/>
  <c r="M3672" i="4" a="1"/>
  <c r="M3672" i="4" s="1"/>
  <c r="N3672" i="4" s="1" a="1"/>
  <c r="N3672" i="4" s="1"/>
  <c r="P3672" i="4" s="1"/>
  <c r="M3679" i="4" a="1"/>
  <c r="M3679" i="4" s="1"/>
  <c r="N3679" i="4" s="1" a="1"/>
  <c r="N3679" i="4" s="1"/>
  <c r="M3657" i="4" a="1"/>
  <c r="M3657" i="4" s="1"/>
  <c r="N3657" i="4" s="1" a="1"/>
  <c r="N3657" i="4" s="1"/>
  <c r="M3664" i="4" a="1"/>
  <c r="M3664" i="4" s="1"/>
  <c r="N3664" i="4" s="1" a="1"/>
  <c r="N3664" i="4" s="1"/>
  <c r="M3673" i="4" a="1"/>
  <c r="M3673" i="4" s="1"/>
  <c r="N3673" i="4" s="1" a="1"/>
  <c r="N3673" i="4" s="1"/>
  <c r="P3673" i="4" s="1"/>
  <c r="M3680" i="4" a="1"/>
  <c r="M3680" i="4" s="1"/>
  <c r="N3680" i="4" s="1" a="1"/>
  <c r="N3680" i="4" s="1"/>
  <c r="M3658" i="4" a="1"/>
  <c r="M3658" i="4" s="1"/>
  <c r="N3658" i="4" s="1" a="1"/>
  <c r="N3658" i="4" s="1"/>
  <c r="M3665" i="4" a="1"/>
  <c r="M3665" i="4" s="1"/>
  <c r="N3665" i="4" s="1" a="1"/>
  <c r="N3665" i="4" s="1"/>
  <c r="M3681" i="4" a="1"/>
  <c r="M3681" i="4" s="1"/>
  <c r="N3681" i="4" s="1" a="1"/>
  <c r="N3681" i="4" s="1"/>
  <c r="M3659" i="4" a="1"/>
  <c r="M3659" i="4" s="1"/>
  <c r="N3659" i="4" s="1" a="1"/>
  <c r="N3659" i="4" s="1"/>
  <c r="P3659" i="4" s="1"/>
  <c r="M3666" i="4" a="1"/>
  <c r="M3666" i="4" s="1"/>
  <c r="N3666" i="4" s="1" a="1"/>
  <c r="N3666" i="4" s="1"/>
  <c r="M3674" i="4" a="1"/>
  <c r="M3674" i="4" s="1"/>
  <c r="N3674" i="4" s="1" a="1"/>
  <c r="N3674" i="4" s="1"/>
  <c r="P3674" i="4" s="1"/>
  <c r="M3682" i="4" a="1"/>
  <c r="M3682" i="4" s="1"/>
  <c r="N3682" i="4" s="1" a="1"/>
  <c r="N3682" i="4" s="1"/>
  <c r="M3683" i="4" a="1"/>
  <c r="M3683" i="4" s="1"/>
  <c r="N3683" i="4" s="1" a="1"/>
  <c r="N3683" i="4" s="1"/>
  <c r="P3683" i="4" s="1"/>
  <c r="M3660" i="4" a="1"/>
  <c r="M3660" i="4" s="1"/>
  <c r="N3660" i="4" s="1" a="1"/>
  <c r="N3660" i="4" s="1"/>
  <c r="P3660" i="4" s="1"/>
  <c r="Q3660" i="4" s="1"/>
  <c r="M3667" i="4" a="1"/>
  <c r="M3667" i="4" s="1"/>
  <c r="N3667" i="4" s="1" a="1"/>
  <c r="N3667" i="4" s="1"/>
  <c r="M3675" i="4" a="1"/>
  <c r="M3675" i="4" s="1"/>
  <c r="N3675" i="4" s="1" a="1"/>
  <c r="N3675" i="4" s="1"/>
  <c r="M3668" i="4" a="1"/>
  <c r="M3668" i="4" s="1"/>
  <c r="N3668" i="4" s="1" a="1"/>
  <c r="N3668" i="4" s="1"/>
  <c r="M3684" i="4" a="1"/>
  <c r="M3684" i="4" s="1"/>
  <c r="N3684" i="4" s="1" a="1"/>
  <c r="N3684" i="4" s="1"/>
  <c r="P3684" i="4" s="1"/>
  <c r="M3661" i="4" a="1"/>
  <c r="M3661" i="4" s="1"/>
  <c r="N3661" i="4" s="1" a="1"/>
  <c r="N3661" i="4" s="1"/>
  <c r="P3661" i="4" s="1"/>
  <c r="M3669" i="4" a="1"/>
  <c r="M3669" i="4" s="1"/>
  <c r="N3669" i="4" s="1" a="1"/>
  <c r="N3669" i="4" s="1"/>
  <c r="M3676" i="4" a="1"/>
  <c r="M3676" i="4" s="1"/>
  <c r="N3676" i="4" s="1" a="1"/>
  <c r="N3676" i="4" s="1"/>
  <c r="M3670" i="4" a="1"/>
  <c r="M3670" i="4" s="1"/>
  <c r="N3670" i="4" s="1" a="1"/>
  <c r="N3670" i="4" s="1"/>
  <c r="M3677" i="4" a="1"/>
  <c r="M3677" i="4" s="1"/>
  <c r="N3677" i="4" s="1" a="1"/>
  <c r="N3677" i="4" s="1"/>
  <c r="M3685" i="4" a="1"/>
  <c r="M3685" i="4" s="1"/>
  <c r="N3685" i="4" s="1" a="1"/>
  <c r="N3685" i="4" s="1"/>
  <c r="P3685" i="4" s="1"/>
  <c r="Q3685" i="4" s="1"/>
  <c r="M3662" i="4" a="1"/>
  <c r="M3662" i="4" s="1"/>
  <c r="N3662" i="4" s="1" a="1"/>
  <c r="N3662" i="4" s="1"/>
  <c r="M3671" i="4" a="1"/>
  <c r="M3671" i="4" s="1"/>
  <c r="N3671" i="4" s="1" a="1"/>
  <c r="N3671" i="4" s="1"/>
  <c r="P3671" i="4" s="1"/>
  <c r="Q3671" i="4" s="1"/>
  <c r="M3678" i="4" a="1"/>
  <c r="M3678" i="4" s="1"/>
  <c r="N3678" i="4" s="1" a="1"/>
  <c r="N3678" i="4" s="1"/>
  <c r="M3686" i="4" a="1"/>
  <c r="M3686" i="4" s="1"/>
  <c r="N3686" i="4" s="1" a="1"/>
  <c r="N3686" i="4" s="1"/>
  <c r="O710" i="4" a="1"/>
  <c r="O710" i="4" s="1"/>
  <c r="M710" i="4" a="1"/>
  <c r="M710" i="4" s="1"/>
  <c r="N710" i="4" s="1" a="1"/>
  <c r="N710" i="4" s="1"/>
  <c r="M711" i="4" a="1"/>
  <c r="M711" i="4" s="1"/>
  <c r="N711" i="4" s="1" a="1"/>
  <c r="N711" i="4" s="1"/>
  <c r="M712" i="4" a="1"/>
  <c r="M712" i="4" s="1"/>
  <c r="N712" i="4" s="1" a="1"/>
  <c r="N712" i="4" s="1"/>
  <c r="M3640" i="4" a="1"/>
  <c r="M3640" i="4" s="1"/>
  <c r="N3640" i="4" s="1" a="1"/>
  <c r="N3640" i="4" s="1"/>
  <c r="M3634" i="4" a="1"/>
  <c r="M3634" i="4" s="1"/>
  <c r="N3634" i="4" s="1" a="1"/>
  <c r="N3634" i="4" s="1"/>
  <c r="M3635" i="4" a="1"/>
  <c r="M3635" i="4" s="1"/>
  <c r="N3635" i="4" s="1" a="1"/>
  <c r="N3635" i="4" s="1"/>
  <c r="P3635" i="4" s="1"/>
  <c r="M3636" i="4" a="1"/>
  <c r="M3636" i="4" s="1"/>
  <c r="N3636" i="4" s="1" a="1"/>
  <c r="N3636" i="4" s="1"/>
  <c r="P3636" i="4" s="1"/>
  <c r="M3637" i="4" a="1"/>
  <c r="M3637" i="4" s="1"/>
  <c r="N3637" i="4" s="1" a="1"/>
  <c r="N3637" i="4" s="1"/>
  <c r="P3637" i="4" s="1"/>
  <c r="M3638" i="4" a="1"/>
  <c r="M3638" i="4" s="1"/>
  <c r="N3638" i="4" s="1" a="1"/>
  <c r="N3638" i="4" s="1"/>
  <c r="M3639" i="4" a="1"/>
  <c r="M3639" i="4" s="1"/>
  <c r="N3639" i="4" s="1" a="1"/>
  <c r="N3639" i="4" s="1"/>
  <c r="L698" i="4" a="1"/>
  <c r="L698" i="4" s="1"/>
  <c r="O698" i="4" a="1"/>
  <c r="O698" i="4" s="1"/>
  <c r="P698" i="4" s="1"/>
  <c r="O686" i="4" a="1"/>
  <c r="O686" i="4" s="1"/>
  <c r="M686" i="4" a="1"/>
  <c r="M686" i="4" s="1"/>
  <c r="N686" i="4" s="1" a="1"/>
  <c r="N686" i="4" s="1"/>
  <c r="M3592" i="4" a="1"/>
  <c r="M3592" i="4" s="1"/>
  <c r="N3592" i="4" s="1" a="1"/>
  <c r="N3592" i="4" s="1"/>
  <c r="O674" i="4" a="1"/>
  <c r="O674" i="4" s="1"/>
  <c r="M674" i="4" a="1"/>
  <c r="M674" i="4" s="1"/>
  <c r="N674" i="4" s="1" a="1"/>
  <c r="N674" i="4" s="1"/>
  <c r="M677" i="4" a="1"/>
  <c r="M677" i="4" s="1"/>
  <c r="N677" i="4" s="1" a="1"/>
  <c r="N677" i="4" s="1"/>
  <c r="M679" i="4" a="1"/>
  <c r="M679" i="4" s="1"/>
  <c r="N679" i="4" s="1" a="1"/>
  <c r="N679" i="4" s="1"/>
  <c r="M680" i="4" a="1"/>
  <c r="M680" i="4" s="1"/>
  <c r="N680" i="4" s="1" a="1"/>
  <c r="N680" i="4" s="1"/>
  <c r="M675" i="4" a="1"/>
  <c r="M675" i="4" s="1"/>
  <c r="N675" i="4" s="1" a="1"/>
  <c r="N675" i="4" s="1"/>
  <c r="M676" i="4" a="1"/>
  <c r="M676" i="4" s="1"/>
  <c r="N676" i="4" s="1" a="1"/>
  <c r="N676" i="4" s="1"/>
  <c r="M678" i="4" a="1"/>
  <c r="M678" i="4" s="1"/>
  <c r="N678" i="4" s="1" a="1"/>
  <c r="N678" i="4" s="1"/>
  <c r="M3524" i="4" a="1"/>
  <c r="M3524" i="4" s="1"/>
  <c r="N3524" i="4" s="1" a="1"/>
  <c r="N3524" i="4" s="1"/>
  <c r="M3532" i="4" a="1"/>
  <c r="M3532" i="4" s="1"/>
  <c r="N3532" i="4" s="1" a="1"/>
  <c r="N3532" i="4" s="1"/>
  <c r="M3548" i="4" a="1"/>
  <c r="M3548" i="4" s="1"/>
  <c r="N3548" i="4" s="1" a="1"/>
  <c r="N3548" i="4" s="1"/>
  <c r="M3555" i="4" a="1"/>
  <c r="M3555" i="4" s="1"/>
  <c r="N3555" i="4" s="1" a="1"/>
  <c r="N3555" i="4" s="1"/>
  <c r="M3571" i="4" a="1"/>
  <c r="M3571" i="4" s="1"/>
  <c r="N3571" i="4" s="1" a="1"/>
  <c r="N3571" i="4" s="1"/>
  <c r="M3525" i="4" a="1"/>
  <c r="M3525" i="4" s="1"/>
  <c r="N3525" i="4" s="1" a="1"/>
  <c r="N3525" i="4" s="1"/>
  <c r="M3533" i="4" a="1"/>
  <c r="M3533" i="4" s="1"/>
  <c r="N3533" i="4" s="1" a="1"/>
  <c r="N3533" i="4" s="1"/>
  <c r="M3541" i="4" a="1"/>
  <c r="M3541" i="4" s="1"/>
  <c r="N3541" i="4" s="1" a="1"/>
  <c r="N3541" i="4" s="1"/>
  <c r="P3541" i="4" s="1"/>
  <c r="M3564" i="4" a="1"/>
  <c r="M3564" i="4" s="1"/>
  <c r="N3564" i="4" s="1" a="1"/>
  <c r="N3564" i="4" s="1"/>
  <c r="P3564" i="4" s="1"/>
  <c r="M3526" i="4" a="1"/>
  <c r="M3526" i="4" s="1"/>
  <c r="N3526" i="4" s="1" a="1"/>
  <c r="N3526" i="4" s="1"/>
  <c r="M3549" i="4" a="1"/>
  <c r="M3549" i="4" s="1"/>
  <c r="N3549" i="4" s="1" a="1"/>
  <c r="N3549" i="4" s="1"/>
  <c r="M3556" i="4" a="1"/>
  <c r="M3556" i="4" s="1"/>
  <c r="N3556" i="4" s="1" a="1"/>
  <c r="N3556" i="4" s="1"/>
  <c r="M3534" i="4" a="1"/>
  <c r="M3534" i="4" s="1"/>
  <c r="N3534" i="4" s="1" a="1"/>
  <c r="N3534" i="4" s="1"/>
  <c r="M3542" i="4" a="1"/>
  <c r="M3542" i="4" s="1"/>
  <c r="N3542" i="4" s="1" a="1"/>
  <c r="N3542" i="4" s="1"/>
  <c r="M3550" i="4" a="1"/>
  <c r="M3550" i="4" s="1"/>
  <c r="N3550" i="4" s="1" a="1"/>
  <c r="N3550" i="4" s="1"/>
  <c r="M3557" i="4" a="1"/>
  <c r="M3557" i="4" s="1"/>
  <c r="N3557" i="4" s="1" a="1"/>
  <c r="N3557" i="4" s="1"/>
  <c r="M3565" i="4" a="1"/>
  <c r="M3565" i="4" s="1"/>
  <c r="N3565" i="4" s="1" a="1"/>
  <c r="N3565" i="4" s="1"/>
  <c r="P3565" i="4" s="1"/>
  <c r="Q3565" i="4" s="1"/>
  <c r="M3527" i="4" a="1"/>
  <c r="M3527" i="4" s="1"/>
  <c r="N3527" i="4" s="1" a="1"/>
  <c r="N3527" i="4" s="1"/>
  <c r="P3527" i="4" s="1"/>
  <c r="Q3527" i="4" s="1"/>
  <c r="M3535" i="4" a="1"/>
  <c r="M3535" i="4" s="1"/>
  <c r="N3535" i="4" s="1" a="1"/>
  <c r="N3535" i="4" s="1"/>
  <c r="P3535" i="4" s="1"/>
  <c r="M3551" i="4" a="1"/>
  <c r="M3551" i="4" s="1"/>
  <c r="N3551" i="4" s="1" a="1"/>
  <c r="N3551" i="4" s="1"/>
  <c r="P3551" i="4" s="1"/>
  <c r="M3558" i="4" a="1"/>
  <c r="M3558" i="4" s="1"/>
  <c r="N3558" i="4" s="1" a="1"/>
  <c r="N3558" i="4" s="1"/>
  <c r="M3543" i="4" a="1"/>
  <c r="M3543" i="4" s="1"/>
  <c r="N3543" i="4" s="1" a="1"/>
  <c r="N3543" i="4" s="1"/>
  <c r="M3559" i="4" a="1"/>
  <c r="M3559" i="4" s="1"/>
  <c r="N3559" i="4" s="1" a="1"/>
  <c r="N3559" i="4" s="1"/>
  <c r="M3566" i="4" a="1"/>
  <c r="M3566" i="4" s="1"/>
  <c r="N3566" i="4" s="1" a="1"/>
  <c r="N3566" i="4" s="1"/>
  <c r="M3519" i="4" a="1"/>
  <c r="M3519" i="4" s="1"/>
  <c r="N3519" i="4" s="1" a="1"/>
  <c r="N3519" i="4" s="1"/>
  <c r="M3528" i="4" a="1"/>
  <c r="M3528" i="4" s="1"/>
  <c r="N3528" i="4" s="1" a="1"/>
  <c r="N3528" i="4" s="1"/>
  <c r="P3528" i="4" s="1"/>
  <c r="M3536" i="4" a="1"/>
  <c r="M3536" i="4" s="1"/>
  <c r="N3536" i="4" s="1" a="1"/>
  <c r="N3536" i="4" s="1"/>
  <c r="M3552" i="4" a="1"/>
  <c r="M3552" i="4" s="1"/>
  <c r="N3552" i="4" s="1" a="1"/>
  <c r="N3552" i="4" s="1"/>
  <c r="P3552" i="4" s="1"/>
  <c r="M3520" i="4" a="1"/>
  <c r="M3520" i="4" s="1"/>
  <c r="N3520" i="4" s="1" a="1"/>
  <c r="N3520" i="4" s="1"/>
  <c r="M3537" i="4" a="1"/>
  <c r="M3537" i="4" s="1"/>
  <c r="N3537" i="4" s="1" a="1"/>
  <c r="N3537" i="4" s="1"/>
  <c r="M3544" i="4" a="1"/>
  <c r="M3544" i="4" s="1"/>
  <c r="N3544" i="4" s="1" a="1"/>
  <c r="N3544" i="4" s="1"/>
  <c r="M3560" i="4" a="1"/>
  <c r="M3560" i="4" s="1"/>
  <c r="N3560" i="4" s="1" a="1"/>
  <c r="N3560" i="4" s="1"/>
  <c r="M3567" i="4" a="1"/>
  <c r="M3567" i="4" s="1"/>
  <c r="N3567" i="4" s="1" a="1"/>
  <c r="N3567" i="4" s="1"/>
  <c r="M3529" i="4" a="1"/>
  <c r="M3529" i="4" s="1"/>
  <c r="N3529" i="4" s="1" a="1"/>
  <c r="N3529" i="4" s="1"/>
  <c r="P3529" i="4" s="1"/>
  <c r="Q3529" i="4" s="1"/>
  <c r="M3538" i="4" a="1"/>
  <c r="M3538" i="4" s="1"/>
  <c r="N3538" i="4" s="1" a="1"/>
  <c r="N3538" i="4" s="1"/>
  <c r="M3545" i="4" a="1"/>
  <c r="M3545" i="4" s="1"/>
  <c r="N3545" i="4" s="1" a="1"/>
  <c r="N3545" i="4" s="1"/>
  <c r="M3553" i="4" a="1"/>
  <c r="M3553" i="4" s="1"/>
  <c r="N3553" i="4" s="1" a="1"/>
  <c r="N3553" i="4" s="1"/>
  <c r="P3553" i="4" s="1"/>
  <c r="Q3553" i="4" s="1"/>
  <c r="M3561" i="4" a="1"/>
  <c r="M3561" i="4" s="1"/>
  <c r="N3561" i="4" s="1" a="1"/>
  <c r="N3561" i="4" s="1"/>
  <c r="M3521" i="4" a="1"/>
  <c r="M3521" i="4" s="1"/>
  <c r="N3521" i="4" s="1" a="1"/>
  <c r="N3521" i="4" s="1"/>
  <c r="M3530" i="4" a="1"/>
  <c r="M3530" i="4" s="1"/>
  <c r="N3530" i="4" s="1" a="1"/>
  <c r="N3530" i="4" s="1"/>
  <c r="P3530" i="4" s="1"/>
  <c r="M3539" i="4" a="1"/>
  <c r="M3539" i="4" s="1"/>
  <c r="N3539" i="4" s="1" a="1"/>
  <c r="N3539" i="4" s="1"/>
  <c r="P3539" i="4" s="1"/>
  <c r="M3546" i="4" a="1"/>
  <c r="M3546" i="4" s="1"/>
  <c r="N3546" i="4" s="1" a="1"/>
  <c r="N3546" i="4" s="1"/>
  <c r="M3568" i="4" a="1"/>
  <c r="M3568" i="4" s="1"/>
  <c r="N3568" i="4" s="1" a="1"/>
  <c r="N3568" i="4" s="1"/>
  <c r="M3522" i="4" a="1"/>
  <c r="M3522" i="4" s="1"/>
  <c r="N3522" i="4" s="1" a="1"/>
  <c r="N3522" i="4" s="1"/>
  <c r="M3531" i="4" a="1"/>
  <c r="M3531" i="4" s="1"/>
  <c r="N3531" i="4" s="1" a="1"/>
  <c r="N3531" i="4" s="1"/>
  <c r="M3554" i="4" a="1"/>
  <c r="M3554" i="4" s="1"/>
  <c r="N3554" i="4" s="1" a="1"/>
  <c r="N3554" i="4" s="1"/>
  <c r="M3562" i="4" a="1"/>
  <c r="M3562" i="4" s="1"/>
  <c r="N3562" i="4" s="1" a="1"/>
  <c r="N3562" i="4" s="1"/>
  <c r="M3569" i="4" a="1"/>
  <c r="M3569" i="4" s="1"/>
  <c r="N3569" i="4" s="1" a="1"/>
  <c r="N3569" i="4" s="1"/>
  <c r="M3523" i="4" a="1"/>
  <c r="M3523" i="4" s="1"/>
  <c r="N3523" i="4" s="1" a="1"/>
  <c r="N3523" i="4" s="1"/>
  <c r="M3540" i="4" a="1"/>
  <c r="M3540" i="4" s="1"/>
  <c r="N3540" i="4" s="1" a="1"/>
  <c r="N3540" i="4" s="1"/>
  <c r="P3540" i="4" s="1"/>
  <c r="M3547" i="4" a="1"/>
  <c r="M3547" i="4" s="1"/>
  <c r="N3547" i="4" s="1" a="1"/>
  <c r="N3547" i="4" s="1"/>
  <c r="M3563" i="4" a="1"/>
  <c r="M3563" i="4" s="1"/>
  <c r="N3563" i="4" s="1" a="1"/>
  <c r="N3563" i="4" s="1"/>
  <c r="P3563" i="4" s="1"/>
  <c r="M3570" i="4" a="1"/>
  <c r="M3570" i="4" s="1"/>
  <c r="N3570" i="4" s="1" a="1"/>
  <c r="N3570" i="4" s="1"/>
  <c r="L662" i="4" a="1"/>
  <c r="L662" i="4" s="1"/>
  <c r="O662" i="4" a="1"/>
  <c r="O662" i="4" s="1"/>
  <c r="L650" i="4" a="1"/>
  <c r="L650" i="4" s="1"/>
  <c r="O650" i="4" a="1"/>
  <c r="O650" i="4" s="1"/>
  <c r="O638" i="4" a="1"/>
  <c r="O638" i="4" s="1"/>
  <c r="M638" i="4" a="1"/>
  <c r="M638" i="4" s="1"/>
  <c r="N638" i="4" s="1" a="1"/>
  <c r="N638" i="4" s="1"/>
  <c r="M3406" i="4" a="1"/>
  <c r="M3406" i="4" s="1"/>
  <c r="N3406" i="4" s="1" a="1"/>
  <c r="N3406" i="4" s="1"/>
  <c r="M3404" i="4" a="1"/>
  <c r="M3404" i="4" s="1"/>
  <c r="N3404" i="4" s="1" a="1"/>
  <c r="N3404" i="4" s="1"/>
  <c r="M3405" i="4" a="1"/>
  <c r="M3405" i="4" s="1"/>
  <c r="N3405" i="4" s="1" a="1"/>
  <c r="N3405" i="4" s="1"/>
  <c r="L626" i="4" a="1"/>
  <c r="L626" i="4" s="1"/>
  <c r="O626" i="4" a="1"/>
  <c r="O626" i="4" s="1"/>
  <c r="O614" i="4" a="1"/>
  <c r="O614" i="4" s="1"/>
  <c r="M614" i="4" a="1"/>
  <c r="M614" i="4" s="1"/>
  <c r="N614" i="4" s="1" a="1"/>
  <c r="N614" i="4" s="1"/>
  <c r="M615" i="4" a="1"/>
  <c r="M615" i="4" s="1"/>
  <c r="N615" i="4" s="1" a="1"/>
  <c r="N615" i="4" s="1"/>
  <c r="M616" i="4" a="1"/>
  <c r="M616" i="4" s="1"/>
  <c r="N616" i="4" s="1" a="1"/>
  <c r="N616" i="4" s="1"/>
  <c r="M617" i="4" a="1"/>
  <c r="M617" i="4" s="1"/>
  <c r="N617" i="4" s="1" a="1"/>
  <c r="N617" i="4" s="1"/>
  <c r="M3337" i="4" a="1"/>
  <c r="M3337" i="4" s="1"/>
  <c r="N3337" i="4" s="1" a="1"/>
  <c r="N3337" i="4" s="1"/>
  <c r="P3337" i="4" s="1"/>
  <c r="Q3337" i="4" s="1"/>
  <c r="M3349" i="4" a="1"/>
  <c r="M3349" i="4" s="1"/>
  <c r="N3349" i="4" s="1" a="1"/>
  <c r="N3349" i="4" s="1"/>
  <c r="P3349" i="4" s="1"/>
  <c r="M3338" i="4" a="1"/>
  <c r="M3338" i="4" s="1"/>
  <c r="N3338" i="4" s="1" a="1"/>
  <c r="N3338" i="4" s="1"/>
  <c r="P3338" i="4" s="1"/>
  <c r="M3350" i="4" a="1"/>
  <c r="M3350" i="4" s="1"/>
  <c r="N3350" i="4" s="1" a="1"/>
  <c r="N3350" i="4" s="1"/>
  <c r="M3339" i="4" a="1"/>
  <c r="M3339" i="4" s="1"/>
  <c r="N3339" i="4" s="1" a="1"/>
  <c r="N3339" i="4" s="1"/>
  <c r="M3351" i="4" a="1"/>
  <c r="M3351" i="4" s="1"/>
  <c r="N3351" i="4" s="1" a="1"/>
  <c r="N3351" i="4" s="1"/>
  <c r="M3340" i="4" a="1"/>
  <c r="M3340" i="4" s="1"/>
  <c r="N3340" i="4" s="1" a="1"/>
  <c r="N3340" i="4" s="1"/>
  <c r="M3341" i="4" a="1"/>
  <c r="M3341" i="4" s="1"/>
  <c r="N3341" i="4" s="1" a="1"/>
  <c r="N3341" i="4" s="1"/>
  <c r="M3330" i="4" a="1"/>
  <c r="M3330" i="4" s="1"/>
  <c r="N3330" i="4" s="1" a="1"/>
  <c r="N3330" i="4" s="1"/>
  <c r="M3342" i="4" a="1"/>
  <c r="M3342" i="4" s="1"/>
  <c r="N3342" i="4" s="1" a="1"/>
  <c r="N3342" i="4" s="1"/>
  <c r="M3331" i="4" a="1"/>
  <c r="M3331" i="4" s="1"/>
  <c r="N3331" i="4" s="1" a="1"/>
  <c r="N3331" i="4" s="1"/>
  <c r="M3343" i="4" a="1"/>
  <c r="M3343" i="4" s="1"/>
  <c r="N3343" i="4" s="1" a="1"/>
  <c r="N3343" i="4" s="1"/>
  <c r="M3332" i="4" a="1"/>
  <c r="M3332" i="4" s="1"/>
  <c r="N3332" i="4" s="1" a="1"/>
  <c r="N3332" i="4" s="1"/>
  <c r="M3344" i="4" a="1"/>
  <c r="M3344" i="4" s="1"/>
  <c r="N3344" i="4" s="1" a="1"/>
  <c r="N3344" i="4" s="1"/>
  <c r="M3443" i="4" a="1"/>
  <c r="M3443" i="4" s="1"/>
  <c r="N3443" i="4" s="1" a="1"/>
  <c r="N3443" i="4" s="1"/>
  <c r="P3443" i="4" s="1"/>
  <c r="M3333" i="4" a="1"/>
  <c r="M3333" i="4" s="1"/>
  <c r="N3333" i="4" s="1" a="1"/>
  <c r="N3333" i="4" s="1"/>
  <c r="M3345" i="4" a="1"/>
  <c r="M3345" i="4" s="1"/>
  <c r="N3345" i="4" s="1" a="1"/>
  <c r="N3345" i="4" s="1"/>
  <c r="M3444" i="4" a="1"/>
  <c r="M3444" i="4" s="1"/>
  <c r="N3444" i="4" s="1" a="1"/>
  <c r="N3444" i="4" s="1"/>
  <c r="P3444" i="4" s="1"/>
  <c r="M3334" i="4" a="1"/>
  <c r="M3334" i="4" s="1"/>
  <c r="N3334" i="4" s="1" a="1"/>
  <c r="N3334" i="4" s="1"/>
  <c r="M3346" i="4" a="1"/>
  <c r="M3346" i="4" s="1"/>
  <c r="N3346" i="4" s="1" a="1"/>
  <c r="N3346" i="4" s="1"/>
  <c r="M3335" i="4" a="1"/>
  <c r="M3335" i="4" s="1"/>
  <c r="N3335" i="4" s="1" a="1"/>
  <c r="N3335" i="4" s="1"/>
  <c r="P3335" i="4" s="1"/>
  <c r="Q3335" i="4" s="1"/>
  <c r="M3347" i="4" a="1"/>
  <c r="M3347" i="4" s="1"/>
  <c r="N3347" i="4" s="1" a="1"/>
  <c r="N3347" i="4" s="1"/>
  <c r="P3347" i="4" s="1"/>
  <c r="M3445" i="4" a="1"/>
  <c r="M3445" i="4" s="1"/>
  <c r="N3445" i="4" s="1" a="1"/>
  <c r="N3445" i="4" s="1"/>
  <c r="P3445" i="4" s="1"/>
  <c r="M3336" i="4" a="1"/>
  <c r="M3336" i="4" s="1"/>
  <c r="N3336" i="4" s="1" a="1"/>
  <c r="N3336" i="4" s="1"/>
  <c r="P3336" i="4" s="1"/>
  <c r="M3348" i="4" a="1"/>
  <c r="M3348" i="4" s="1"/>
  <c r="N3348" i="4" s="1" a="1"/>
  <c r="N3348" i="4" s="1"/>
  <c r="P3348" i="4" s="1"/>
  <c r="Q3348" i="4" s="1"/>
  <c r="M3446" i="4" a="1"/>
  <c r="M3446" i="4" s="1"/>
  <c r="N3446" i="4" s="1" a="1"/>
  <c r="N3446" i="4" s="1"/>
  <c r="O602" i="4" a="1"/>
  <c r="O602" i="4" s="1"/>
  <c r="M602" i="4" a="1"/>
  <c r="M602" i="4" s="1"/>
  <c r="N602" i="4" s="1" a="1"/>
  <c r="N602" i="4" s="1"/>
  <c r="M603" i="4" a="1"/>
  <c r="M603" i="4" s="1"/>
  <c r="N603" i="4" s="1" a="1"/>
  <c r="N603" i="4" s="1"/>
  <c r="P603" i="4" s="1"/>
  <c r="M3305" i="4" a="1"/>
  <c r="M3305" i="4" s="1"/>
  <c r="N3305" i="4" s="1" a="1"/>
  <c r="N3305" i="4" s="1"/>
  <c r="L590" i="4" a="1"/>
  <c r="L590" i="4" s="1"/>
  <c r="O590" i="4" a="1"/>
  <c r="O590" i="4" s="1"/>
  <c r="L578" i="4" a="1"/>
  <c r="L578" i="4" s="1"/>
  <c r="O578" i="4" a="1"/>
  <c r="O578" i="4" s="1"/>
  <c r="L566" i="4" a="1"/>
  <c r="L566" i="4" s="1"/>
  <c r="O566" i="4" a="1"/>
  <c r="O566" i="4" s="1"/>
  <c r="O554" i="4" a="1"/>
  <c r="O554" i="4" s="1"/>
  <c r="M554" i="4" a="1"/>
  <c r="M554" i="4" s="1"/>
  <c r="N554" i="4" s="1" a="1"/>
  <c r="N554" i="4" s="1"/>
  <c r="M1078" i="4" a="1"/>
  <c r="M1078" i="4" s="1"/>
  <c r="N1078" i="4" s="1" a="1"/>
  <c r="N1078" i="4" s="1"/>
  <c r="M555" i="4" a="1"/>
  <c r="M555" i="4" s="1"/>
  <c r="N555" i="4" s="1" a="1"/>
  <c r="N555" i="4" s="1"/>
  <c r="M3198" i="4" a="1"/>
  <c r="M3198" i="4" s="1"/>
  <c r="N3198" i="4" s="1" a="1"/>
  <c r="N3198" i="4" s="1"/>
  <c r="M3199" i="4" a="1"/>
  <c r="M3199" i="4" s="1"/>
  <c r="N3199" i="4" s="1" a="1"/>
  <c r="N3199" i="4" s="1"/>
  <c r="M3200" i="4" a="1"/>
  <c r="M3200" i="4" s="1"/>
  <c r="N3200" i="4" s="1" a="1"/>
  <c r="N3200" i="4" s="1"/>
  <c r="M3201" i="4" a="1"/>
  <c r="M3201" i="4" s="1"/>
  <c r="N3201" i="4" s="1" a="1"/>
  <c r="N3201" i="4" s="1"/>
  <c r="M4966" i="4" a="1"/>
  <c r="M4966" i="4" s="1"/>
  <c r="N4966" i="4" s="1" a="1"/>
  <c r="N4966" i="4" s="1"/>
  <c r="M4967" i="4" a="1"/>
  <c r="M4967" i="4" s="1"/>
  <c r="N4967" i="4" s="1" a="1"/>
  <c r="N4967" i="4" s="1"/>
  <c r="P4967" i="4" s="1"/>
  <c r="L542" i="4" a="1"/>
  <c r="L542" i="4" s="1"/>
  <c r="O542" i="4" a="1"/>
  <c r="O542" i="4" s="1"/>
  <c r="P542" i="4" s="1"/>
  <c r="O530" i="4" a="1"/>
  <c r="O530" i="4" s="1"/>
  <c r="M530" i="4" a="1"/>
  <c r="M530" i="4" s="1"/>
  <c r="N530" i="4" s="1" a="1"/>
  <c r="N530" i="4" s="1"/>
  <c r="O518" i="4" a="1"/>
  <c r="O518" i="4" s="1"/>
  <c r="M518" i="4" a="1"/>
  <c r="M518" i="4" s="1"/>
  <c r="N518" i="4" s="1" a="1"/>
  <c r="N518" i="4" s="1"/>
  <c r="M3054" i="4" a="1"/>
  <c r="M3054" i="4" s="1"/>
  <c r="N3054" i="4" s="1" a="1"/>
  <c r="N3054" i="4" s="1"/>
  <c r="L506" i="4" a="1"/>
  <c r="L506" i="4" s="1"/>
  <c r="O506" i="4" a="1"/>
  <c r="O506" i="4" s="1"/>
  <c r="L494" i="4" a="1"/>
  <c r="L494" i="4" s="1"/>
  <c r="O494" i="4" a="1"/>
  <c r="O494" i="4" s="1"/>
  <c r="O482" i="4" a="1"/>
  <c r="O482" i="4" s="1"/>
  <c r="M482" i="4" a="1"/>
  <c r="M482" i="4" s="1"/>
  <c r="N482" i="4" s="1" a="1"/>
  <c r="N482" i="4" s="1"/>
  <c r="L470" i="4" a="1"/>
  <c r="L470" i="4" s="1"/>
  <c r="O470" i="4" a="1"/>
  <c r="O470" i="4" s="1"/>
  <c r="O458" i="4" a="1"/>
  <c r="O458" i="4" s="1"/>
  <c r="M458" i="4" a="1"/>
  <c r="M458" i="4" s="1"/>
  <c r="N458" i="4" s="1" a="1"/>
  <c r="N458" i="4" s="1"/>
  <c r="M459" i="4" a="1"/>
  <c r="M459" i="4" s="1"/>
  <c r="N459" i="4" s="1" a="1"/>
  <c r="N459" i="4" s="1"/>
  <c r="M460" i="4" a="1"/>
  <c r="M460" i="4" s="1"/>
  <c r="N460" i="4" s="1" a="1"/>
  <c r="N460" i="4" s="1"/>
  <c r="M2865" i="4" a="1"/>
  <c r="M2865" i="4" s="1"/>
  <c r="N2865" i="4" s="1" a="1"/>
  <c r="N2865" i="4" s="1"/>
  <c r="M2866" i="4" a="1"/>
  <c r="M2866" i="4" s="1"/>
  <c r="N2866" i="4" s="1" a="1"/>
  <c r="N2866" i="4" s="1"/>
  <c r="M2867" i="4" a="1"/>
  <c r="M2867" i="4" s="1"/>
  <c r="N2867" i="4" s="1" a="1"/>
  <c r="N2867" i="4" s="1"/>
  <c r="P2867" i="4" s="1"/>
  <c r="M2868" i="4" a="1"/>
  <c r="M2868" i="4" s="1"/>
  <c r="N2868" i="4" s="1" a="1"/>
  <c r="N2868" i="4" s="1"/>
  <c r="P2868" i="4" s="1"/>
  <c r="Q2868" i="4" s="1"/>
  <c r="M2869" i="4" a="1"/>
  <c r="M2869" i="4" s="1"/>
  <c r="N2869" i="4" s="1" a="1"/>
  <c r="N2869" i="4" s="1"/>
  <c r="P2869" i="4" s="1"/>
  <c r="M2870" i="4" a="1"/>
  <c r="M2870" i="4" s="1"/>
  <c r="N2870" i="4" s="1" a="1"/>
  <c r="N2870" i="4" s="1"/>
  <c r="M2863" i="4" a="1"/>
  <c r="M2863" i="4" s="1"/>
  <c r="N2863" i="4" s="1" a="1"/>
  <c r="N2863" i="4" s="1"/>
  <c r="M2864" i="4" a="1"/>
  <c r="M2864" i="4" s="1"/>
  <c r="N2864" i="4" s="1" a="1"/>
  <c r="N2864" i="4" s="1"/>
  <c r="L446" i="4" a="1"/>
  <c r="L446" i="4" s="1"/>
  <c r="O446" i="4" a="1"/>
  <c r="O446" i="4" s="1"/>
  <c r="L434" i="4" a="1"/>
  <c r="L434" i="4" s="1"/>
  <c r="O434" i="4" a="1"/>
  <c r="O434" i="4" s="1"/>
  <c r="L422" i="4" a="1"/>
  <c r="L422" i="4" s="1"/>
  <c r="O422" i="4" a="1"/>
  <c r="O422" i="4" s="1"/>
  <c r="L410" i="4" a="1"/>
  <c r="L410" i="4" s="1"/>
  <c r="O410" i="4" a="1"/>
  <c r="O410" i="4" s="1"/>
  <c r="P410" i="4" s="1"/>
  <c r="O398" i="4" a="1"/>
  <c r="O398" i="4" s="1"/>
  <c r="M398" i="4" a="1"/>
  <c r="M398" i="4" s="1"/>
  <c r="N398" i="4" s="1" a="1"/>
  <c r="N398" i="4" s="1"/>
  <c r="M399" i="4" a="1"/>
  <c r="M399" i="4" s="1"/>
  <c r="N399" i="4" s="1" a="1"/>
  <c r="N399" i="4" s="1"/>
  <c r="M2575" i="4" a="1"/>
  <c r="M2575" i="4" s="1"/>
  <c r="N2575" i="4" s="1" a="1"/>
  <c r="N2575" i="4" s="1"/>
  <c r="M2576" i="4" a="1"/>
  <c r="M2576" i="4" s="1"/>
  <c r="N2576" i="4" s="1" a="1"/>
  <c r="N2576" i="4" s="1"/>
  <c r="L386" i="4" a="1"/>
  <c r="L386" i="4" s="1"/>
  <c r="O386" i="4" a="1"/>
  <c r="O386" i="4" s="1"/>
  <c r="P386" i="4" s="1"/>
  <c r="O374" i="4" a="1"/>
  <c r="O374" i="4" s="1"/>
  <c r="M374" i="4" a="1"/>
  <c r="M374" i="4" s="1"/>
  <c r="N374" i="4" s="1" a="1"/>
  <c r="N374" i="4" s="1"/>
  <c r="M375" i="4" a="1"/>
  <c r="M375" i="4" s="1"/>
  <c r="N375" i="4" s="1" a="1"/>
  <c r="N375" i="4" s="1"/>
  <c r="P375" i="4" s="1"/>
  <c r="M377" i="4" a="1"/>
  <c r="M377" i="4" s="1"/>
  <c r="N377" i="4" s="1" a="1"/>
  <c r="N377" i="4" s="1"/>
  <c r="P377" i="4" s="1"/>
  <c r="M376" i="4" a="1"/>
  <c r="M376" i="4" s="1"/>
  <c r="N376" i="4" s="1" a="1"/>
  <c r="N376" i="4" s="1"/>
  <c r="M2492" i="4" a="1"/>
  <c r="M2492" i="4" s="1"/>
  <c r="N2492" i="4" s="1" a="1"/>
  <c r="N2492" i="4" s="1"/>
  <c r="M2502" i="4" a="1"/>
  <c r="M2502" i="4" s="1"/>
  <c r="N2502" i="4" s="1" a="1"/>
  <c r="N2502" i="4" s="1"/>
  <c r="M2493" i="4" a="1"/>
  <c r="M2493" i="4" s="1"/>
  <c r="N2493" i="4" s="1" a="1"/>
  <c r="N2493" i="4" s="1"/>
  <c r="M2494" i="4" a="1"/>
  <c r="M2494" i="4" s="1"/>
  <c r="N2494" i="4" s="1" a="1"/>
  <c r="N2494" i="4" s="1"/>
  <c r="M2495" i="4" a="1"/>
  <c r="M2495" i="4" s="1"/>
  <c r="N2495" i="4" s="1" a="1"/>
  <c r="N2495" i="4" s="1"/>
  <c r="P2495" i="4" s="1"/>
  <c r="Q2495" i="4" s="1"/>
  <c r="M2489" i="4" a="1"/>
  <c r="M2489" i="4" s="1"/>
  <c r="N2489" i="4" s="1" a="1"/>
  <c r="N2489" i="4" s="1"/>
  <c r="M2496" i="4" a="1"/>
  <c r="M2496" i="4" s="1"/>
  <c r="N2496" i="4" s="1" a="1"/>
  <c r="N2496" i="4" s="1"/>
  <c r="M2497" i="4" a="1"/>
  <c r="M2497" i="4" s="1"/>
  <c r="N2497" i="4" s="1" a="1"/>
  <c r="N2497" i="4" s="1"/>
  <c r="P2497" i="4" s="1"/>
  <c r="M2490" i="4" a="1"/>
  <c r="M2490" i="4" s="1"/>
  <c r="N2490" i="4" s="1" a="1"/>
  <c r="N2490" i="4" s="1"/>
  <c r="M2498" i="4" a="1"/>
  <c r="M2498" i="4" s="1"/>
  <c r="N2498" i="4" s="1" a="1"/>
  <c r="N2498" i="4" s="1"/>
  <c r="M2499" i="4" a="1"/>
  <c r="M2499" i="4" s="1"/>
  <c r="N2499" i="4" s="1" a="1"/>
  <c r="N2499" i="4" s="1"/>
  <c r="M2491" i="4" a="1"/>
  <c r="M2491" i="4" s="1"/>
  <c r="N2491" i="4" s="1" a="1"/>
  <c r="N2491" i="4" s="1"/>
  <c r="M2500" i="4" a="1"/>
  <c r="M2500" i="4" s="1"/>
  <c r="N2500" i="4" s="1" a="1"/>
  <c r="N2500" i="4" s="1"/>
  <c r="M2501" i="4" a="1"/>
  <c r="M2501" i="4" s="1"/>
  <c r="N2501" i="4" s="1" a="1"/>
  <c r="N2501" i="4" s="1"/>
  <c r="L362" i="4" a="1"/>
  <c r="L362" i="4" s="1"/>
  <c r="O362" i="4" a="1"/>
  <c r="O362" i="4" s="1"/>
  <c r="O350" i="4" a="1"/>
  <c r="O350" i="4" s="1"/>
  <c r="M350" i="4" a="1"/>
  <c r="M350" i="4" s="1"/>
  <c r="N350" i="4" s="1" a="1"/>
  <c r="N350" i="4" s="1"/>
  <c r="M2423" i="4" a="1"/>
  <c r="M2423" i="4" s="1"/>
  <c r="N2423" i="4" s="1" a="1"/>
  <c r="N2423" i="4" s="1"/>
  <c r="P2423" i="4" s="1"/>
  <c r="L338" i="4" a="1"/>
  <c r="L338" i="4" s="1"/>
  <c r="O338" i="4" a="1"/>
  <c r="O338" i="4" s="1"/>
  <c r="P338" i="4" s="1"/>
  <c r="O326" i="4" a="1"/>
  <c r="O326" i="4" s="1"/>
  <c r="M326" i="4" a="1"/>
  <c r="M326" i="4" s="1"/>
  <c r="N326" i="4" s="1" a="1"/>
  <c r="N326" i="4" s="1"/>
  <c r="M327" i="4" a="1"/>
  <c r="M327" i="4" s="1"/>
  <c r="N327" i="4" s="1" a="1"/>
  <c r="N327" i="4" s="1"/>
  <c r="M328" i="4" a="1"/>
  <c r="M328" i="4" s="1"/>
  <c r="N328" i="4" s="1" a="1"/>
  <c r="N328" i="4" s="1"/>
  <c r="M329" i="4" a="1"/>
  <c r="M329" i="4" s="1"/>
  <c r="N329" i="4" s="1" a="1"/>
  <c r="N329" i="4" s="1"/>
  <c r="M330" i="4" a="1"/>
  <c r="M330" i="4" s="1"/>
  <c r="N330" i="4" s="1" a="1"/>
  <c r="N330" i="4" s="1"/>
  <c r="M2341" i="4" a="1"/>
  <c r="M2341" i="4" s="1"/>
  <c r="N2341" i="4" s="1" a="1"/>
  <c r="N2341" i="4" s="1"/>
  <c r="P2341" i="4" s="1"/>
  <c r="Q2341" i="4" s="1"/>
  <c r="M2323" i="4" a="1"/>
  <c r="M2323" i="4" s="1"/>
  <c r="N2323" i="4" s="1" a="1"/>
  <c r="N2323" i="4" s="1"/>
  <c r="M2333" i="4" a="1"/>
  <c r="M2333" i="4" s="1"/>
  <c r="N2333" i="4" s="1" a="1"/>
  <c r="N2333" i="4" s="1"/>
  <c r="M2342" i="4" a="1"/>
  <c r="M2342" i="4" s="1"/>
  <c r="N2342" i="4" s="1" a="1"/>
  <c r="N2342" i="4" s="1"/>
  <c r="P2342" i="4" s="1"/>
  <c r="M2324" i="4" a="1"/>
  <c r="M2324" i="4" s="1"/>
  <c r="N2324" i="4" s="1" a="1"/>
  <c r="N2324" i="4" s="1"/>
  <c r="M2343" i="4" a="1"/>
  <c r="M2343" i="4" s="1"/>
  <c r="N2343" i="4" s="1" a="1"/>
  <c r="N2343" i="4" s="1"/>
  <c r="M2325" i="4" a="1"/>
  <c r="M2325" i="4" s="1"/>
  <c r="N2325" i="4" s="1" a="1"/>
  <c r="N2325" i="4" s="1"/>
  <c r="M2334" i="4" a="1"/>
  <c r="M2334" i="4" s="1"/>
  <c r="N2334" i="4" s="1" a="1"/>
  <c r="N2334" i="4" s="1"/>
  <c r="M2326" i="4" a="1"/>
  <c r="M2326" i="4" s="1"/>
  <c r="N2326" i="4" s="1" a="1"/>
  <c r="N2326" i="4" s="1"/>
  <c r="M2327" i="4" a="1"/>
  <c r="M2327" i="4" s="1"/>
  <c r="N2327" i="4" s="1" a="1"/>
  <c r="N2327" i="4" s="1"/>
  <c r="P2327" i="4" s="1"/>
  <c r="M2335" i="4" a="1"/>
  <c r="M2335" i="4" s="1"/>
  <c r="N2335" i="4" s="1" a="1"/>
  <c r="N2335" i="4" s="1"/>
  <c r="M2328" i="4" a="1"/>
  <c r="M2328" i="4" s="1"/>
  <c r="N2328" i="4" s="1" a="1"/>
  <c r="N2328" i="4" s="1"/>
  <c r="M2329" i="4" a="1"/>
  <c r="M2329" i="4" s="1"/>
  <c r="N2329" i="4" s="1" a="1"/>
  <c r="N2329" i="4" s="1"/>
  <c r="P2329" i="4" s="1"/>
  <c r="Q2329" i="4" s="1"/>
  <c r="M2336" i="4" a="1"/>
  <c r="M2336" i="4" s="1"/>
  <c r="N2336" i="4" s="1" a="1"/>
  <c r="N2336" i="4" s="1"/>
  <c r="P2336" i="4" s="1"/>
  <c r="M2330" i="4" a="1"/>
  <c r="M2330" i="4" s="1"/>
  <c r="N2330" i="4" s="1" a="1"/>
  <c r="N2330" i="4" s="1"/>
  <c r="M2337" i="4" a="1"/>
  <c r="M2337" i="4" s="1"/>
  <c r="N2337" i="4" s="1" a="1"/>
  <c r="N2337" i="4" s="1"/>
  <c r="M2321" i="4" a="1"/>
  <c r="M2321" i="4" s="1"/>
  <c r="N2321" i="4" s="1" a="1"/>
  <c r="N2321" i="4" s="1"/>
  <c r="M2338" i="4" a="1"/>
  <c r="M2338" i="4" s="1"/>
  <c r="N2338" i="4" s="1" a="1"/>
  <c r="N2338" i="4" s="1"/>
  <c r="M2331" i="4" a="1"/>
  <c r="M2331" i="4" s="1"/>
  <c r="N2331" i="4" s="1" a="1"/>
  <c r="N2331" i="4" s="1"/>
  <c r="P2331" i="4" s="1"/>
  <c r="M2339" i="4" a="1"/>
  <c r="M2339" i="4" s="1"/>
  <c r="N2339" i="4" s="1" a="1"/>
  <c r="N2339" i="4" s="1"/>
  <c r="P2339" i="4" s="1"/>
  <c r="Q2339" i="4" s="1"/>
  <c r="M2322" i="4" a="1"/>
  <c r="M2322" i="4" s="1"/>
  <c r="N2322" i="4" s="1" a="1"/>
  <c r="N2322" i="4" s="1"/>
  <c r="M2332" i="4" a="1"/>
  <c r="M2332" i="4" s="1"/>
  <c r="N2332" i="4" s="1" a="1"/>
  <c r="N2332" i="4" s="1"/>
  <c r="M2340" i="4" a="1"/>
  <c r="M2340" i="4" s="1"/>
  <c r="N2340" i="4" s="1" a="1"/>
  <c r="N2340" i="4" s="1"/>
  <c r="L314" i="4" a="1"/>
  <c r="L314" i="4" s="1"/>
  <c r="O314" i="4" a="1"/>
  <c r="O314" i="4" s="1"/>
  <c r="O302" i="4" a="1"/>
  <c r="O302" i="4" s="1"/>
  <c r="M302" i="4" a="1"/>
  <c r="M302" i="4" s="1"/>
  <c r="N302" i="4" s="1" a="1"/>
  <c r="N302" i="4" s="1"/>
  <c r="M303" i="4" a="1"/>
  <c r="M303" i="4" s="1"/>
  <c r="N303" i="4" s="1" a="1"/>
  <c r="N303" i="4" s="1"/>
  <c r="M304" i="4" a="1"/>
  <c r="M304" i="4" s="1"/>
  <c r="N304" i="4" s="1" a="1"/>
  <c r="N304" i="4" s="1"/>
  <c r="M2249" i="4" a="1"/>
  <c r="M2249" i="4" s="1"/>
  <c r="N2249" i="4" s="1" a="1"/>
  <c r="N2249" i="4" s="1"/>
  <c r="M2250" i="4" a="1"/>
  <c r="M2250" i="4" s="1"/>
  <c r="N2250" i="4" s="1" a="1"/>
  <c r="N2250" i="4" s="1"/>
  <c r="M2251" i="4" a="1"/>
  <c r="M2251" i="4" s="1"/>
  <c r="N2251" i="4" s="1" a="1"/>
  <c r="N2251" i="4" s="1"/>
  <c r="M2252" i="4" a="1"/>
  <c r="M2252" i="4" s="1"/>
  <c r="N2252" i="4" s="1" a="1"/>
  <c r="N2252" i="4" s="1"/>
  <c r="M2253" i="4" a="1"/>
  <c r="M2253" i="4" s="1"/>
  <c r="N2253" i="4" s="1" a="1"/>
  <c r="N2253" i="4" s="1"/>
  <c r="M2254" i="4" a="1"/>
  <c r="M2254" i="4" s="1"/>
  <c r="N2254" i="4" s="1" a="1"/>
  <c r="N2254" i="4" s="1"/>
  <c r="M2255" i="4" a="1"/>
  <c r="M2255" i="4" s="1"/>
  <c r="N2255" i="4" s="1" a="1"/>
  <c r="N2255" i="4" s="1"/>
  <c r="L290" i="4" a="1"/>
  <c r="L290" i="4" s="1"/>
  <c r="O290" i="4" a="1"/>
  <c r="O290" i="4" s="1"/>
  <c r="L278" i="4" a="1"/>
  <c r="L278" i="4" s="1"/>
  <c r="O278" i="4" a="1"/>
  <c r="O278" i="4" s="1"/>
  <c r="L266" i="4" a="1"/>
  <c r="L266" i="4" s="1"/>
  <c r="O266" i="4" a="1"/>
  <c r="O266" i="4" s="1"/>
  <c r="O254" i="4" a="1"/>
  <c r="O254" i="4" s="1"/>
  <c r="M256" i="4" a="1"/>
  <c r="M256" i="4" s="1"/>
  <c r="N256" i="4" s="1" a="1"/>
  <c r="N256" i="4" s="1"/>
  <c r="P256" i="4" s="1"/>
  <c r="M257" i="4" a="1"/>
  <c r="M257" i="4" s="1"/>
  <c r="N257" i="4" s="1" a="1"/>
  <c r="N257" i="4" s="1"/>
  <c r="P257" i="4" s="1"/>
  <c r="M258" i="4" a="1"/>
  <c r="M258" i="4" s="1"/>
  <c r="N258" i="4" s="1" a="1"/>
  <c r="N258" i="4" s="1"/>
  <c r="P258" i="4" s="1"/>
  <c r="M259" i="4" a="1"/>
  <c r="M259" i="4" s="1"/>
  <c r="N259" i="4" s="1" a="1"/>
  <c r="N259" i="4" s="1"/>
  <c r="M260" i="4" a="1"/>
  <c r="M260" i="4" s="1"/>
  <c r="N260" i="4" s="1" a="1"/>
  <c r="N260" i="4" s="1"/>
  <c r="M254" i="4" a="1"/>
  <c r="M254" i="4" s="1"/>
  <c r="N254" i="4" s="1" a="1"/>
  <c r="N254" i="4" s="1"/>
  <c r="M2031" i="4" a="1"/>
  <c r="M2031" i="4" s="1"/>
  <c r="N2031" i="4" s="1" a="1"/>
  <c r="N2031" i="4" s="1"/>
  <c r="M2048" i="4" a="1"/>
  <c r="M2048" i="4" s="1"/>
  <c r="N2048" i="4" s="1" a="1"/>
  <c r="N2048" i="4" s="1"/>
  <c r="M2056" i="4" a="1"/>
  <c r="M2056" i="4" s="1"/>
  <c r="N2056" i="4" s="1" a="1"/>
  <c r="N2056" i="4" s="1"/>
  <c r="M2074" i="4" a="1"/>
  <c r="M2074" i="4" s="1"/>
  <c r="N2074" i="4" s="1" a="1"/>
  <c r="N2074" i="4" s="1"/>
  <c r="M2081" i="4" a="1"/>
  <c r="M2081" i="4" s="1"/>
  <c r="N2081" i="4" s="1" a="1"/>
  <c r="N2081" i="4" s="1"/>
  <c r="M255" i="4" a="1"/>
  <c r="M255" i="4" s="1"/>
  <c r="N255" i="4" s="1" a="1"/>
  <c r="N255" i="4" s="1"/>
  <c r="M2033" i="4" a="1"/>
  <c r="M2033" i="4" s="1"/>
  <c r="N2033" i="4" s="1" a="1"/>
  <c r="N2033" i="4" s="1"/>
  <c r="P2033" i="4" s="1"/>
  <c r="M2052" i="4" a="1"/>
  <c r="M2052" i="4" s="1"/>
  <c r="N2052" i="4" s="1" a="1"/>
  <c r="N2052" i="4" s="1"/>
  <c r="M2036" i="4" a="1"/>
  <c r="M2036" i="4" s="1"/>
  <c r="N2036" i="4" s="1" a="1"/>
  <c r="N2036" i="4" s="1"/>
  <c r="P2036" i="4" s="1"/>
  <c r="M2044" i="4" a="1"/>
  <c r="M2044" i="4" s="1"/>
  <c r="N2044" i="4" s="1" a="1"/>
  <c r="N2044" i="4" s="1"/>
  <c r="M2062" i="4" a="1"/>
  <c r="M2062" i="4" s="1"/>
  <c r="N2062" i="4" s="1" a="1"/>
  <c r="N2062" i="4" s="1"/>
  <c r="M2069" i="4" a="1"/>
  <c r="M2069" i="4" s="1"/>
  <c r="N2069" i="4" s="1" a="1"/>
  <c r="N2069" i="4" s="1"/>
  <c r="M2088" i="4" a="1"/>
  <c r="M2088" i="4" s="1"/>
  <c r="N2088" i="4" s="1" a="1"/>
  <c r="N2088" i="4" s="1"/>
  <c r="M2030" i="4" a="1"/>
  <c r="M2030" i="4" s="1"/>
  <c r="N2030" i="4" s="1" a="1"/>
  <c r="N2030" i="4" s="1"/>
  <c r="P2030" i="4" s="1"/>
  <c r="M2042" i="4" a="1"/>
  <c r="M2042" i="4" s="1"/>
  <c r="N2042" i="4" s="1" a="1"/>
  <c r="N2042" i="4" s="1"/>
  <c r="M2054" i="4" a="1"/>
  <c r="M2054" i="4" s="1"/>
  <c r="N2054" i="4" s="1" a="1"/>
  <c r="N2054" i="4" s="1"/>
  <c r="M2075" i="4" a="1"/>
  <c r="M2075" i="4" s="1"/>
  <c r="N2075" i="4" s="1" a="1"/>
  <c r="N2075" i="4" s="1"/>
  <c r="M2084" i="4" a="1"/>
  <c r="M2084" i="4" s="1"/>
  <c r="N2084" i="4" s="1" a="1"/>
  <c r="N2084" i="4" s="1"/>
  <c r="M2043" i="4" a="1"/>
  <c r="M2043" i="4" s="1"/>
  <c r="N2043" i="4" s="1" a="1"/>
  <c r="N2043" i="4" s="1"/>
  <c r="M2065" i="4" a="1"/>
  <c r="M2065" i="4" s="1"/>
  <c r="N2065" i="4" s="1" a="1"/>
  <c r="N2065" i="4" s="1"/>
  <c r="P2065" i="4" s="1"/>
  <c r="M2076" i="4" a="1"/>
  <c r="M2076" i="4" s="1"/>
  <c r="N2076" i="4" s="1" a="1"/>
  <c r="N2076" i="4" s="1"/>
  <c r="M2085" i="4" a="1"/>
  <c r="M2085" i="4" s="1"/>
  <c r="N2085" i="4" s="1" a="1"/>
  <c r="N2085" i="4" s="1"/>
  <c r="M2032" i="4" a="1"/>
  <c r="M2032" i="4" s="1"/>
  <c r="N2032" i="4" s="1" a="1"/>
  <c r="N2032" i="4" s="1"/>
  <c r="P2032" i="4" s="1"/>
  <c r="M2055" i="4" a="1"/>
  <c r="M2055" i="4" s="1"/>
  <c r="N2055" i="4" s="1" a="1"/>
  <c r="N2055" i="4" s="1"/>
  <c r="M2066" i="4" a="1"/>
  <c r="M2066" i="4" s="1"/>
  <c r="N2066" i="4" s="1" a="1"/>
  <c r="N2066" i="4" s="1"/>
  <c r="M2086" i="4" a="1"/>
  <c r="M2086" i="4" s="1"/>
  <c r="N2086" i="4" s="1" a="1"/>
  <c r="N2086" i="4" s="1"/>
  <c r="M2077" i="4" a="1"/>
  <c r="M2077" i="4" s="1"/>
  <c r="N2077" i="4" s="1" a="1"/>
  <c r="N2077" i="4" s="1"/>
  <c r="P2077" i="4" s="1"/>
  <c r="M2087" i="4" a="1"/>
  <c r="M2087" i="4" s="1"/>
  <c r="N2087" i="4" s="1" a="1"/>
  <c r="N2087" i="4" s="1"/>
  <c r="M2034" i="4" a="1"/>
  <c r="M2034" i="4" s="1"/>
  <c r="N2034" i="4" s="1" a="1"/>
  <c r="N2034" i="4" s="1"/>
  <c r="M2045" i="4" a="1"/>
  <c r="M2045" i="4" s="1"/>
  <c r="N2045" i="4" s="1" a="1"/>
  <c r="N2045" i="4" s="1"/>
  <c r="M2067" i="4" a="1"/>
  <c r="M2067" i="4" s="1"/>
  <c r="N2067" i="4" s="1" a="1"/>
  <c r="N2067" i="4" s="1"/>
  <c r="P2067" i="4" s="1"/>
  <c r="M2035" i="4" a="1"/>
  <c r="M2035" i="4" s="1"/>
  <c r="N2035" i="4" s="1" a="1"/>
  <c r="N2035" i="4" s="1"/>
  <c r="M2046" i="4" a="1"/>
  <c r="M2046" i="4" s="1"/>
  <c r="N2046" i="4" s="1" a="1"/>
  <c r="N2046" i="4" s="1"/>
  <c r="M2057" i="4" a="1"/>
  <c r="M2057" i="4" s="1"/>
  <c r="N2057" i="4" s="1" a="1"/>
  <c r="N2057" i="4" s="1"/>
  <c r="P2057" i="4" s="1"/>
  <c r="M2078" i="4" a="1"/>
  <c r="M2078" i="4" s="1"/>
  <c r="N2078" i="4" s="1" a="1"/>
  <c r="N2078" i="4" s="1"/>
  <c r="P2078" i="4" s="1"/>
  <c r="M2037" i="4" a="1"/>
  <c r="M2037" i="4" s="1"/>
  <c r="N2037" i="4" s="1" a="1"/>
  <c r="N2037" i="4" s="1"/>
  <c r="M2047" i="4" a="1"/>
  <c r="M2047" i="4" s="1"/>
  <c r="N2047" i="4" s="1" a="1"/>
  <c r="N2047" i="4" s="1"/>
  <c r="P2047" i="4" s="1"/>
  <c r="M2058" i="4" a="1"/>
  <c r="M2058" i="4" s="1"/>
  <c r="N2058" i="4" s="1" a="1"/>
  <c r="N2058" i="4" s="1"/>
  <c r="M2068" i="4" a="1"/>
  <c r="M2068" i="4" s="1"/>
  <c r="N2068" i="4" s="1" a="1"/>
  <c r="N2068" i="4" s="1"/>
  <c r="M2079" i="4" a="1"/>
  <c r="M2079" i="4" s="1"/>
  <c r="N2079" i="4" s="1" a="1"/>
  <c r="N2079" i="4" s="1"/>
  <c r="M2038" i="4" a="1"/>
  <c r="M2038" i="4" s="1"/>
  <c r="N2038" i="4" s="1" a="1"/>
  <c r="N2038" i="4" s="1"/>
  <c r="M2049" i="4" a="1"/>
  <c r="M2049" i="4" s="1"/>
  <c r="N2049" i="4" s="1" a="1"/>
  <c r="N2049" i="4" s="1"/>
  <c r="M2059" i="4" a="1"/>
  <c r="M2059" i="4" s="1"/>
  <c r="N2059" i="4" s="1" a="1"/>
  <c r="N2059" i="4" s="1"/>
  <c r="M2039" i="4" a="1"/>
  <c r="M2039" i="4" s="1"/>
  <c r="N2039" i="4" s="1" a="1"/>
  <c r="N2039" i="4" s="1"/>
  <c r="M2050" i="4" a="1"/>
  <c r="M2050" i="4" s="1"/>
  <c r="N2050" i="4" s="1" a="1"/>
  <c r="N2050" i="4" s="1"/>
  <c r="M2060" i="4" a="1"/>
  <c r="M2060" i="4" s="1"/>
  <c r="N2060" i="4" s="1" a="1"/>
  <c r="N2060" i="4" s="1"/>
  <c r="M2070" i="4" a="1"/>
  <c r="M2070" i="4" s="1"/>
  <c r="N2070" i="4" s="1" a="1"/>
  <c r="N2070" i="4" s="1"/>
  <c r="M2080" i="4" a="1"/>
  <c r="M2080" i="4" s="1"/>
  <c r="N2080" i="4" s="1" a="1"/>
  <c r="N2080" i="4" s="1"/>
  <c r="P2080" i="4" s="1"/>
  <c r="M2028" i="4" a="1"/>
  <c r="M2028" i="4" s="1"/>
  <c r="N2028" i="4" s="1" a="1"/>
  <c r="N2028" i="4" s="1"/>
  <c r="M2040" i="4" a="1"/>
  <c r="M2040" i="4" s="1"/>
  <c r="N2040" i="4" s="1" a="1"/>
  <c r="N2040" i="4" s="1"/>
  <c r="M2051" i="4" a="1"/>
  <c r="M2051" i="4" s="1"/>
  <c r="N2051" i="4" s="1" a="1"/>
  <c r="N2051" i="4" s="1"/>
  <c r="M2061" i="4" a="1"/>
  <c r="M2061" i="4" s="1"/>
  <c r="N2061" i="4" s="1" a="1"/>
  <c r="N2061" i="4" s="1"/>
  <c r="M2071" i="4" a="1"/>
  <c r="M2071" i="4" s="1"/>
  <c r="N2071" i="4" s="1" a="1"/>
  <c r="N2071" i="4" s="1"/>
  <c r="M2029" i="4" a="1"/>
  <c r="M2029" i="4" s="1"/>
  <c r="N2029" i="4" s="1" a="1"/>
  <c r="N2029" i="4" s="1"/>
  <c r="P2029" i="4" s="1"/>
  <c r="M2041" i="4" a="1"/>
  <c r="M2041" i="4" s="1"/>
  <c r="N2041" i="4" s="1" a="1"/>
  <c r="N2041" i="4" s="1"/>
  <c r="P2041" i="4" s="1"/>
  <c r="M2063" i="4" a="1"/>
  <c r="M2063" i="4" s="1"/>
  <c r="N2063" i="4" s="1" a="1"/>
  <c r="N2063" i="4" s="1"/>
  <c r="M2072" i="4" a="1"/>
  <c r="M2072" i="4" s="1"/>
  <c r="N2072" i="4" s="1" a="1"/>
  <c r="N2072" i="4" s="1"/>
  <c r="M2082" i="4" a="1"/>
  <c r="M2082" i="4" s="1"/>
  <c r="N2082" i="4" s="1" a="1"/>
  <c r="N2082" i="4" s="1"/>
  <c r="M2053" i="4" a="1"/>
  <c r="M2053" i="4" s="1"/>
  <c r="N2053" i="4" s="1" a="1"/>
  <c r="N2053" i="4" s="1"/>
  <c r="P2053" i="4" s="1"/>
  <c r="Q2053" i="4" s="1"/>
  <c r="M2064" i="4" a="1"/>
  <c r="M2064" i="4" s="1"/>
  <c r="N2064" i="4" s="1" a="1"/>
  <c r="N2064" i="4" s="1"/>
  <c r="M2073" i="4" a="1"/>
  <c r="M2073" i="4" s="1"/>
  <c r="N2073" i="4" s="1" a="1"/>
  <c r="N2073" i="4" s="1"/>
  <c r="M2083" i="4" a="1"/>
  <c r="M2083" i="4" s="1"/>
  <c r="N2083" i="4" s="1" a="1"/>
  <c r="N2083" i="4" s="1"/>
  <c r="O242" i="4" a="1"/>
  <c r="O242" i="4" s="1"/>
  <c r="M243" i="4" a="1"/>
  <c r="M243" i="4" s="1"/>
  <c r="N243" i="4" s="1" a="1"/>
  <c r="N243" i="4" s="1"/>
  <c r="M244" i="4" a="1"/>
  <c r="M244" i="4" s="1"/>
  <c r="N244" i="4" s="1" a="1"/>
  <c r="N244" i="4" s="1"/>
  <c r="M1981" i="4" a="1"/>
  <c r="M1981" i="4" s="1"/>
  <c r="N1981" i="4" s="1" a="1"/>
  <c r="N1981" i="4" s="1"/>
  <c r="P1981" i="4" s="1"/>
  <c r="M1989" i="4" a="1"/>
  <c r="M1989" i="4" s="1"/>
  <c r="N1989" i="4" s="1" a="1"/>
  <c r="N1989" i="4" s="1"/>
  <c r="M242" i="4" a="1"/>
  <c r="M242" i="4" s="1"/>
  <c r="N242" i="4" s="1" a="1"/>
  <c r="N242" i="4" s="1"/>
  <c r="M1990" i="4" a="1"/>
  <c r="M1990" i="4" s="1"/>
  <c r="N1990" i="4" s="1" a="1"/>
  <c r="N1990" i="4" s="1"/>
  <c r="M1997" i="4" a="1"/>
  <c r="M1997" i="4" s="1"/>
  <c r="N1997" i="4" s="1" a="1"/>
  <c r="N1997" i="4" s="1"/>
  <c r="M245" i="4" a="1"/>
  <c r="M245" i="4" s="1"/>
  <c r="N245" i="4" s="1" a="1"/>
  <c r="N245" i="4" s="1"/>
  <c r="P245" i="4" s="1"/>
  <c r="M1992" i="4" a="1"/>
  <c r="M1992" i="4" s="1"/>
  <c r="N1992" i="4" s="1" a="1"/>
  <c r="N1992" i="4" s="1"/>
  <c r="M1999" i="4" a="1"/>
  <c r="M1999" i="4" s="1"/>
  <c r="N1999" i="4" s="1" a="1"/>
  <c r="N1999" i="4" s="1"/>
  <c r="M1983" i="4" a="1"/>
  <c r="M1983" i="4" s="1"/>
  <c r="N1983" i="4" s="1" a="1"/>
  <c r="N1983" i="4" s="1"/>
  <c r="M2000" i="4" a="1"/>
  <c r="M2000" i="4" s="1"/>
  <c r="N2000" i="4" s="1" a="1"/>
  <c r="N2000" i="4" s="1"/>
  <c r="M1994" i="4" a="1"/>
  <c r="M1994" i="4" s="1"/>
  <c r="N1994" i="4" s="1" a="1"/>
  <c r="N1994" i="4" s="1"/>
  <c r="M2003" i="4" a="1"/>
  <c r="M2003" i="4" s="1"/>
  <c r="N2003" i="4" s="1" a="1"/>
  <c r="N2003" i="4" s="1"/>
  <c r="M1988" i="4" a="1"/>
  <c r="M1988" i="4" s="1"/>
  <c r="N1988" i="4" s="1" a="1"/>
  <c r="N1988" i="4" s="1"/>
  <c r="P1988" i="4" s="1"/>
  <c r="M1996" i="4" a="1"/>
  <c r="M1996" i="4" s="1"/>
  <c r="N1996" i="4" s="1" a="1"/>
  <c r="N1996" i="4" s="1"/>
  <c r="P1996" i="4" s="1"/>
  <c r="M1984" i="4" a="1"/>
  <c r="M1984" i="4" s="1"/>
  <c r="N1984" i="4" s="1" a="1"/>
  <c r="N1984" i="4" s="1"/>
  <c r="M2002" i="4" a="1"/>
  <c r="M2002" i="4" s="1"/>
  <c r="N2002" i="4" s="1" a="1"/>
  <c r="N2002" i="4" s="1"/>
  <c r="M1985" i="4" a="1"/>
  <c r="M1985" i="4" s="1"/>
  <c r="N1985" i="4" s="1" a="1"/>
  <c r="N1985" i="4" s="1"/>
  <c r="M2004" i="4" a="1"/>
  <c r="M2004" i="4" s="1"/>
  <c r="N2004" i="4" s="1" a="1"/>
  <c r="N2004" i="4" s="1"/>
  <c r="M1986" i="4" a="1"/>
  <c r="M1986" i="4" s="1"/>
  <c r="N1986" i="4" s="1" a="1"/>
  <c r="N1986" i="4" s="1"/>
  <c r="M1987" i="4" a="1"/>
  <c r="M1987" i="4" s="1"/>
  <c r="N1987" i="4" s="1" a="1"/>
  <c r="N1987" i="4" s="1"/>
  <c r="M2005" i="4" a="1"/>
  <c r="M2005" i="4" s="1"/>
  <c r="N2005" i="4" s="1" a="1"/>
  <c r="N2005" i="4" s="1"/>
  <c r="P2005" i="4" s="1"/>
  <c r="Q2005" i="4" s="1"/>
  <c r="M1991" i="4" a="1"/>
  <c r="M1991" i="4" s="1"/>
  <c r="N1991" i="4" s="1" a="1"/>
  <c r="N1991" i="4" s="1"/>
  <c r="M1993" i="4" a="1"/>
  <c r="M1993" i="4" s="1"/>
  <c r="N1993" i="4" s="1" a="1"/>
  <c r="N1993" i="4" s="1"/>
  <c r="P1993" i="4" s="1"/>
  <c r="M1995" i="4" a="1"/>
  <c r="M1995" i="4" s="1"/>
  <c r="N1995" i="4" s="1" a="1"/>
  <c r="N1995" i="4" s="1"/>
  <c r="M1980" i="4" a="1"/>
  <c r="M1980" i="4" s="1"/>
  <c r="N1980" i="4" s="1" a="1"/>
  <c r="N1980" i="4" s="1"/>
  <c r="M1982" i="4" a="1"/>
  <c r="M1982" i="4" s="1"/>
  <c r="N1982" i="4" s="1" a="1"/>
  <c r="N1982" i="4" s="1"/>
  <c r="P1982" i="4" s="1"/>
  <c r="M1998" i="4" a="1"/>
  <c r="M1998" i="4" s="1"/>
  <c r="N1998" i="4" s="1" a="1"/>
  <c r="N1998" i="4" s="1"/>
  <c r="M2001" i="4" a="1"/>
  <c r="M2001" i="4" s="1"/>
  <c r="N2001" i="4" s="1" a="1"/>
  <c r="N2001" i="4" s="1"/>
  <c r="P2001" i="4" s="1"/>
  <c r="L230" i="4" a="1"/>
  <c r="L230" i="4" s="1"/>
  <c r="O230" i="4" a="1"/>
  <c r="O230" i="4" s="1"/>
  <c r="L218" i="4" a="1"/>
  <c r="L218" i="4" s="1"/>
  <c r="O218" i="4" a="1"/>
  <c r="O218" i="4" s="1"/>
  <c r="O206" i="4" a="1"/>
  <c r="O206" i="4" s="1"/>
  <c r="M206" i="4" a="1"/>
  <c r="M206" i="4" s="1"/>
  <c r="N206" i="4" s="1" a="1"/>
  <c r="N206" i="4" s="1"/>
  <c r="M1864" i="4" a="1"/>
  <c r="M1864" i="4" s="1"/>
  <c r="N1864" i="4" s="1" a="1"/>
  <c r="N1864" i="4" s="1"/>
  <c r="P1864" i="4" s="1"/>
  <c r="M1865" i="4" a="1"/>
  <c r="M1865" i="4" s="1"/>
  <c r="N1865" i="4" s="1" a="1"/>
  <c r="N1865" i="4" s="1"/>
  <c r="O194" i="4" a="1"/>
  <c r="O194" i="4" s="1"/>
  <c r="M194" i="4" a="1"/>
  <c r="M194" i="4" s="1"/>
  <c r="N194" i="4" s="1" a="1"/>
  <c r="N194" i="4" s="1"/>
  <c r="M1068" i="4" a="1"/>
  <c r="M1068" i="4" s="1"/>
  <c r="N1068" i="4" s="1" a="1"/>
  <c r="N1068" i="4" s="1"/>
  <c r="M4928" i="4" a="1"/>
  <c r="M4928" i="4" s="1"/>
  <c r="N4928" i="4" s="1" a="1"/>
  <c r="N4928" i="4" s="1"/>
  <c r="M4929" i="4" a="1"/>
  <c r="M4929" i="4" s="1"/>
  <c r="N4929" i="4" s="1" a="1"/>
  <c r="N4929" i="4" s="1"/>
  <c r="L182" i="4" a="1"/>
  <c r="L182" i="4" s="1"/>
  <c r="O182" i="4" a="1"/>
  <c r="O182" i="4" s="1"/>
  <c r="O170" i="4" a="1"/>
  <c r="O170" i="4" s="1"/>
  <c r="M170" i="4" a="1"/>
  <c r="M170" i="4" s="1"/>
  <c r="N170" i="4" s="1" a="1"/>
  <c r="N170" i="4" s="1"/>
  <c r="M171" i="4" a="1"/>
  <c r="M171" i="4" s="1"/>
  <c r="N171" i="4" s="1" a="1"/>
  <c r="N171" i="4" s="1"/>
  <c r="M172" i="4" a="1"/>
  <c r="M172" i="4" s="1"/>
  <c r="N172" i="4" s="1" a="1"/>
  <c r="N172" i="4" s="1"/>
  <c r="P172" i="4" s="1"/>
  <c r="M173" i="4" a="1"/>
  <c r="M173" i="4" s="1"/>
  <c r="N173" i="4" s="1" a="1"/>
  <c r="N173" i="4" s="1"/>
  <c r="M1718" i="4" a="1"/>
  <c r="M1718" i="4" s="1"/>
  <c r="N1718" i="4" s="1" a="1"/>
  <c r="N1718" i="4" s="1"/>
  <c r="M1727" i="4" a="1"/>
  <c r="M1727" i="4" s="1"/>
  <c r="N1727" i="4" s="1" a="1"/>
  <c r="N1727" i="4" s="1"/>
  <c r="M1709" i="4" a="1"/>
  <c r="M1709" i="4" s="1"/>
  <c r="N1709" i="4" s="1" a="1"/>
  <c r="N1709" i="4" s="1"/>
  <c r="M1703" i="4" a="1"/>
  <c r="M1703" i="4" s="1"/>
  <c r="N1703" i="4" s="1" a="1"/>
  <c r="N1703" i="4" s="1"/>
  <c r="M1710" i="4" a="1"/>
  <c r="M1710" i="4" s="1"/>
  <c r="N1710" i="4" s="1" a="1"/>
  <c r="N1710" i="4" s="1"/>
  <c r="M1719" i="4" a="1"/>
  <c r="M1719" i="4" s="1"/>
  <c r="N1719" i="4" s="1" a="1"/>
  <c r="N1719" i="4" s="1"/>
  <c r="M1704" i="4" a="1"/>
  <c r="M1704" i="4" s="1"/>
  <c r="N1704" i="4" s="1" a="1"/>
  <c r="N1704" i="4" s="1"/>
  <c r="M1711" i="4" a="1"/>
  <c r="M1711" i="4" s="1"/>
  <c r="N1711" i="4" s="1" a="1"/>
  <c r="N1711" i="4" s="1"/>
  <c r="P1711" i="4" s="1"/>
  <c r="M1712" i="4" a="1"/>
  <c r="M1712" i="4" s="1"/>
  <c r="N1712" i="4" s="1" a="1"/>
  <c r="N1712" i="4" s="1"/>
  <c r="M1720" i="4" a="1"/>
  <c r="M1720" i="4" s="1"/>
  <c r="N1720" i="4" s="1" a="1"/>
  <c r="N1720" i="4" s="1"/>
  <c r="M1705" i="4" a="1"/>
  <c r="M1705" i="4" s="1"/>
  <c r="N1705" i="4" s="1" a="1"/>
  <c r="N1705" i="4" s="1"/>
  <c r="P1705" i="4" s="1"/>
  <c r="M1713" i="4" a="1"/>
  <c r="M1713" i="4" s="1"/>
  <c r="N1713" i="4" s="1" a="1"/>
  <c r="N1713" i="4" s="1"/>
  <c r="P1713" i="4" s="1"/>
  <c r="M1714" i="4" a="1"/>
  <c r="M1714" i="4" s="1"/>
  <c r="N1714" i="4" s="1" a="1"/>
  <c r="N1714" i="4" s="1"/>
  <c r="M1721" i="4" a="1"/>
  <c r="M1721" i="4" s="1"/>
  <c r="N1721" i="4" s="1" a="1"/>
  <c r="N1721" i="4" s="1"/>
  <c r="M1706" i="4" a="1"/>
  <c r="M1706" i="4" s="1"/>
  <c r="N1706" i="4" s="1" a="1"/>
  <c r="N1706" i="4" s="1"/>
  <c r="M1715" i="4" a="1"/>
  <c r="M1715" i="4" s="1"/>
  <c r="N1715" i="4" s="1" a="1"/>
  <c r="N1715" i="4" s="1"/>
  <c r="M1722" i="4" a="1"/>
  <c r="M1722" i="4" s="1"/>
  <c r="N1722" i="4" s="1" a="1"/>
  <c r="N1722" i="4" s="1"/>
  <c r="M1716" i="4" a="1"/>
  <c r="M1716" i="4" s="1"/>
  <c r="N1716" i="4" s="1" a="1"/>
  <c r="N1716" i="4" s="1"/>
  <c r="M1723" i="4" a="1"/>
  <c r="M1723" i="4" s="1"/>
  <c r="N1723" i="4" s="1" a="1"/>
  <c r="N1723" i="4" s="1"/>
  <c r="M1707" i="4" a="1"/>
  <c r="M1707" i="4" s="1"/>
  <c r="N1707" i="4" s="1" a="1"/>
  <c r="N1707" i="4" s="1"/>
  <c r="M1724" i="4" a="1"/>
  <c r="M1724" i="4" s="1"/>
  <c r="N1724" i="4" s="1" a="1"/>
  <c r="N1724" i="4" s="1"/>
  <c r="M1717" i="4" a="1"/>
  <c r="M1717" i="4" s="1"/>
  <c r="N1717" i="4" s="1" a="1"/>
  <c r="N1717" i="4" s="1"/>
  <c r="P1717" i="4" s="1"/>
  <c r="M1725" i="4" a="1"/>
  <c r="M1725" i="4" s="1"/>
  <c r="N1725" i="4" s="1" a="1"/>
  <c r="N1725" i="4" s="1"/>
  <c r="P1725" i="4" s="1"/>
  <c r="M1708" i="4" a="1"/>
  <c r="M1708" i="4" s="1"/>
  <c r="N1708" i="4" s="1" a="1"/>
  <c r="N1708" i="4" s="1"/>
  <c r="M1726" i="4" a="1"/>
  <c r="M1726" i="4" s="1"/>
  <c r="N1726" i="4" s="1" a="1"/>
  <c r="N1726" i="4" s="1"/>
  <c r="L158" i="4" a="1"/>
  <c r="L158" i="4" s="1"/>
  <c r="O158" i="4" a="1"/>
  <c r="O158" i="4" s="1"/>
  <c r="L146" i="4" a="1"/>
  <c r="L146" i="4" s="1"/>
  <c r="O146" i="4" a="1"/>
  <c r="O146" i="4" s="1"/>
  <c r="O134" i="4" a="1"/>
  <c r="O134" i="4" s="1"/>
  <c r="M134" i="4" a="1"/>
  <c r="M134" i="4" s="1"/>
  <c r="N134" i="4" s="1" a="1"/>
  <c r="N134" i="4" s="1"/>
  <c r="M135" i="4" a="1"/>
  <c r="M135" i="4" s="1"/>
  <c r="N135" i="4" s="1" a="1"/>
  <c r="N135" i="4" s="1"/>
  <c r="M1586" i="4" a="1"/>
  <c r="M1586" i="4" s="1"/>
  <c r="N1586" i="4" s="1" a="1"/>
  <c r="N1586" i="4" s="1"/>
  <c r="M1587" i="4" a="1"/>
  <c r="M1587" i="4" s="1"/>
  <c r="N1587" i="4" s="1" a="1"/>
  <c r="N1587" i="4" s="1"/>
  <c r="L122" i="4" a="1"/>
  <c r="L122" i="4" s="1"/>
  <c r="O122" i="4" a="1"/>
  <c r="O122" i="4" s="1"/>
  <c r="O110" i="4" a="1"/>
  <c r="O110" i="4" s="1"/>
  <c r="M110" i="4" a="1"/>
  <c r="M110" i="4" s="1"/>
  <c r="N110" i="4" s="1" a="1"/>
  <c r="N110" i="4" s="1"/>
  <c r="O98" i="4" a="1"/>
  <c r="O98" i="4" s="1"/>
  <c r="M98" i="4" a="1"/>
  <c r="M98" i="4" s="1"/>
  <c r="N98" i="4" s="1" a="1"/>
  <c r="N98" i="4" s="1"/>
  <c r="M99" i="4" a="1"/>
  <c r="M99" i="4" s="1"/>
  <c r="N99" i="4" s="1" a="1"/>
  <c r="N99" i="4" s="1"/>
  <c r="M1455" i="4" a="1"/>
  <c r="M1455" i="4" s="1"/>
  <c r="N1455" i="4" s="1" a="1"/>
  <c r="N1455" i="4" s="1"/>
  <c r="M1456" i="4" a="1"/>
  <c r="M1456" i="4" s="1"/>
  <c r="N1456" i="4" s="1" a="1"/>
  <c r="N1456" i="4" s="1"/>
  <c r="M1457" i="4" a="1"/>
  <c r="M1457" i="4" s="1"/>
  <c r="N1457" i="4" s="1" a="1"/>
  <c r="N1457" i="4" s="1"/>
  <c r="M1458" i="4" a="1"/>
  <c r="M1458" i="4" s="1"/>
  <c r="N1458" i="4" s="1" a="1"/>
  <c r="N1458" i="4" s="1"/>
  <c r="M1459" i="4" a="1"/>
  <c r="M1459" i="4" s="1"/>
  <c r="N1459" i="4" s="1" a="1"/>
  <c r="N1459" i="4" s="1"/>
  <c r="M1460" i="4" a="1"/>
  <c r="M1460" i="4" s="1"/>
  <c r="N1460" i="4" s="1" a="1"/>
  <c r="N1460" i="4" s="1"/>
  <c r="M1461" i="4" a="1"/>
  <c r="M1461" i="4" s="1"/>
  <c r="N1461" i="4" s="1" a="1"/>
  <c r="N1461" i="4" s="1"/>
  <c r="M1462" i="4" a="1"/>
  <c r="M1462" i="4" s="1"/>
  <c r="N1462" i="4" s="1" a="1"/>
  <c r="N1462" i="4" s="1"/>
  <c r="M1454" i="4" a="1"/>
  <c r="M1454" i="4" s="1"/>
  <c r="N1454" i="4" s="1" a="1"/>
  <c r="N1454" i="4" s="1"/>
  <c r="L86" i="4" a="1"/>
  <c r="L86" i="4" s="1"/>
  <c r="O86" i="4" a="1"/>
  <c r="O86" i="4" s="1"/>
  <c r="L74" i="4" a="1"/>
  <c r="L74" i="4" s="1"/>
  <c r="O74" i="4" a="1"/>
  <c r="O74" i="4" s="1"/>
  <c r="L62" i="4" a="1"/>
  <c r="L62" i="4" s="1"/>
  <c r="O62" i="4" a="1"/>
  <c r="O62" i="4" s="1"/>
  <c r="L50" i="4" a="1"/>
  <c r="L50" i="4" s="1"/>
  <c r="O50" i="4" a="1"/>
  <c r="O50" i="4" s="1"/>
  <c r="O38" i="4" a="1"/>
  <c r="O38" i="4" s="1"/>
  <c r="M40" i="4" a="1"/>
  <c r="M40" i="4" s="1"/>
  <c r="N40" i="4" s="1" a="1"/>
  <c r="N40" i="4" s="1"/>
  <c r="M41" i="4" a="1"/>
  <c r="M41" i="4" s="1"/>
  <c r="N41" i="4" s="1" a="1"/>
  <c r="N41" i="4" s="1"/>
  <c r="M42" i="4" a="1"/>
  <c r="M42" i="4" s="1"/>
  <c r="N42" i="4" s="1" a="1"/>
  <c r="N42" i="4" s="1"/>
  <c r="M38" i="4" a="1"/>
  <c r="M38" i="4" s="1"/>
  <c r="N38" i="4" s="1" a="1"/>
  <c r="N38" i="4" s="1"/>
  <c r="M1202" i="4" a="1"/>
  <c r="M1202" i="4" s="1"/>
  <c r="N1202" i="4" s="1" a="1"/>
  <c r="N1202" i="4" s="1"/>
  <c r="M1211" i="4" a="1"/>
  <c r="M1211" i="4" s="1"/>
  <c r="N1211" i="4" s="1" a="1"/>
  <c r="N1211" i="4" s="1"/>
  <c r="M1229" i="4" a="1"/>
  <c r="M1229" i="4" s="1"/>
  <c r="N1229" i="4" s="1" a="1"/>
  <c r="N1229" i="4" s="1"/>
  <c r="M1203" i="4" a="1"/>
  <c r="M1203" i="4" s="1"/>
  <c r="N1203" i="4" s="1" a="1"/>
  <c r="N1203" i="4" s="1"/>
  <c r="M1221" i="4" a="1"/>
  <c r="M1221" i="4" s="1"/>
  <c r="N1221" i="4" s="1" a="1"/>
  <c r="N1221" i="4" s="1"/>
  <c r="M1230" i="4" a="1"/>
  <c r="M1230" i="4" s="1"/>
  <c r="N1230" i="4" s="1" a="1"/>
  <c r="N1230" i="4" s="1"/>
  <c r="P1230" i="4" s="1"/>
  <c r="M39" i="4" a="1"/>
  <c r="M39" i="4" s="1"/>
  <c r="N39" i="4" s="1" a="1"/>
  <c r="N39" i="4" s="1"/>
  <c r="M1204" i="4" a="1"/>
  <c r="M1204" i="4" s="1"/>
  <c r="N1204" i="4" s="1" a="1"/>
  <c r="N1204" i="4" s="1"/>
  <c r="M1212" i="4" a="1"/>
  <c r="M1212" i="4" s="1"/>
  <c r="N1212" i="4" s="1" a="1"/>
  <c r="N1212" i="4" s="1"/>
  <c r="M1205" i="4" a="1"/>
  <c r="M1205" i="4" s="1"/>
  <c r="N1205" i="4" s="1" a="1"/>
  <c r="N1205" i="4" s="1"/>
  <c r="M1213" i="4" a="1"/>
  <c r="M1213" i="4" s="1"/>
  <c r="N1213" i="4" s="1" a="1"/>
  <c r="N1213" i="4" s="1"/>
  <c r="M1222" i="4" a="1"/>
  <c r="M1222" i="4" s="1"/>
  <c r="N1222" i="4" s="1" a="1"/>
  <c r="N1222" i="4" s="1"/>
  <c r="M1214" i="4" a="1"/>
  <c r="M1214" i="4" s="1"/>
  <c r="N1214" i="4" s="1" a="1"/>
  <c r="N1214" i="4" s="1"/>
  <c r="M1223" i="4" a="1"/>
  <c r="M1223" i="4" s="1"/>
  <c r="N1223" i="4" s="1" a="1"/>
  <c r="N1223" i="4" s="1"/>
  <c r="M1206" i="4" a="1"/>
  <c r="M1206" i="4" s="1"/>
  <c r="N1206" i="4" s="1" a="1"/>
  <c r="N1206" i="4" s="1"/>
  <c r="M1215" i="4" a="1"/>
  <c r="M1215" i="4" s="1"/>
  <c r="N1215" i="4" s="1" a="1"/>
  <c r="N1215" i="4" s="1"/>
  <c r="M1207" i="4" a="1"/>
  <c r="M1207" i="4" s="1"/>
  <c r="N1207" i="4" s="1" a="1"/>
  <c r="N1207" i="4" s="1"/>
  <c r="M1216" i="4" a="1"/>
  <c r="M1216" i="4" s="1"/>
  <c r="N1216" i="4" s="1" a="1"/>
  <c r="N1216" i="4" s="1"/>
  <c r="P1216" i="4" s="1"/>
  <c r="M1224" i="4" a="1"/>
  <c r="M1224" i="4" s="1"/>
  <c r="N1224" i="4" s="1" a="1"/>
  <c r="N1224" i="4" s="1"/>
  <c r="M1208" i="4" a="1"/>
  <c r="M1208" i="4" s="1"/>
  <c r="N1208" i="4" s="1" a="1"/>
  <c r="N1208" i="4" s="1"/>
  <c r="M1217" i="4" a="1"/>
  <c r="M1217" i="4" s="1"/>
  <c r="N1217" i="4" s="1" a="1"/>
  <c r="N1217" i="4" s="1"/>
  <c r="M1218" i="4" a="1"/>
  <c r="M1218" i="4" s="1"/>
  <c r="N1218" i="4" s="1" a="1"/>
  <c r="N1218" i="4" s="1"/>
  <c r="M1225" i="4" a="1"/>
  <c r="M1225" i="4" s="1"/>
  <c r="N1225" i="4" s="1" a="1"/>
  <c r="N1225" i="4" s="1"/>
  <c r="M1200" i="4" a="1"/>
  <c r="M1200" i="4" s="1"/>
  <c r="N1200" i="4" s="1" a="1"/>
  <c r="N1200" i="4" s="1"/>
  <c r="M1209" i="4" a="1"/>
  <c r="M1209" i="4" s="1"/>
  <c r="N1209" i="4" s="1" a="1"/>
  <c r="N1209" i="4" s="1"/>
  <c r="M1226" i="4" a="1"/>
  <c r="M1226" i="4" s="1"/>
  <c r="N1226" i="4" s="1" a="1"/>
  <c r="N1226" i="4" s="1"/>
  <c r="M1210" i="4" a="1"/>
  <c r="M1210" i="4" s="1"/>
  <c r="N1210" i="4" s="1" a="1"/>
  <c r="N1210" i="4" s="1"/>
  <c r="M1219" i="4" a="1"/>
  <c r="M1219" i="4" s="1"/>
  <c r="N1219" i="4" s="1" a="1"/>
  <c r="N1219" i="4" s="1"/>
  <c r="M1227" i="4" a="1"/>
  <c r="M1227" i="4" s="1"/>
  <c r="N1227" i="4" s="1" a="1"/>
  <c r="N1227" i="4" s="1"/>
  <c r="M1201" i="4" a="1"/>
  <c r="M1201" i="4" s="1"/>
  <c r="N1201" i="4" s="1" a="1"/>
  <c r="N1201" i="4" s="1"/>
  <c r="M1220" i="4" a="1"/>
  <c r="M1220" i="4" s="1"/>
  <c r="N1220" i="4" s="1" a="1"/>
  <c r="N1220" i="4" s="1"/>
  <c r="M1228" i="4" a="1"/>
  <c r="M1228" i="4" s="1"/>
  <c r="N1228" i="4" s="1" a="1"/>
  <c r="N1228" i="4" s="1"/>
  <c r="P1228" i="4" s="1"/>
  <c r="O26" i="4" a="1"/>
  <c r="O26" i="4" s="1"/>
  <c r="M26" i="4" a="1"/>
  <c r="M26" i="4" s="1"/>
  <c r="N26" i="4" s="1" a="1"/>
  <c r="N26" i="4" s="1"/>
  <c r="M27" i="4" a="1"/>
  <c r="M27" i="4" s="1"/>
  <c r="N27" i="4" s="1" a="1"/>
  <c r="N27" i="4" s="1"/>
  <c r="M28" i="4" a="1"/>
  <c r="M28" i="4" s="1"/>
  <c r="N28" i="4" s="1" a="1"/>
  <c r="N28" i="4" s="1"/>
  <c r="M1167" i="4" a="1"/>
  <c r="M1167" i="4" s="1"/>
  <c r="N1167" i="4" s="1" a="1"/>
  <c r="N1167" i="4" s="1"/>
  <c r="M1168" i="4" a="1"/>
  <c r="M1168" i="4" s="1"/>
  <c r="N1168" i="4" s="1" a="1"/>
  <c r="N1168" i="4" s="1"/>
  <c r="M1169" i="4" a="1"/>
  <c r="M1169" i="4" s="1"/>
  <c r="N1169" i="4" s="1" a="1"/>
  <c r="N1169" i="4" s="1"/>
  <c r="M1170" i="4" a="1"/>
  <c r="M1170" i="4" s="1"/>
  <c r="N1170" i="4" s="1" a="1"/>
  <c r="N1170" i="4" s="1"/>
  <c r="M1162" i="4" a="1"/>
  <c r="M1162" i="4" s="1"/>
  <c r="N1162" i="4" s="1" a="1"/>
  <c r="N1162" i="4" s="1"/>
  <c r="M1171" i="4" a="1"/>
  <c r="M1171" i="4" s="1"/>
  <c r="N1171" i="4" s="1" a="1"/>
  <c r="N1171" i="4" s="1"/>
  <c r="M1172" i="4" a="1"/>
  <c r="M1172" i="4" s="1"/>
  <c r="N1172" i="4" s="1" a="1"/>
  <c r="N1172" i="4" s="1"/>
  <c r="M1163" i="4" a="1"/>
  <c r="M1163" i="4" s="1"/>
  <c r="N1163" i="4" s="1" a="1"/>
  <c r="N1163" i="4" s="1"/>
  <c r="M1164" i="4" a="1"/>
  <c r="M1164" i="4" s="1"/>
  <c r="N1164" i="4" s="1" a="1"/>
  <c r="N1164" i="4" s="1"/>
  <c r="M1173" i="4" a="1"/>
  <c r="M1173" i="4" s="1"/>
  <c r="N1173" i="4" s="1" a="1"/>
  <c r="N1173" i="4" s="1"/>
  <c r="M1174" i="4" a="1"/>
  <c r="M1174" i="4" s="1"/>
  <c r="N1174" i="4" s="1" a="1"/>
  <c r="N1174" i="4" s="1"/>
  <c r="M1165" i="4" a="1"/>
  <c r="M1165" i="4" s="1"/>
  <c r="N1165" i="4" s="1" a="1"/>
  <c r="N1165" i="4" s="1"/>
  <c r="M1166" i="4" a="1"/>
  <c r="M1166" i="4" s="1"/>
  <c r="N1166" i="4" s="1" a="1"/>
  <c r="N1166" i="4" s="1"/>
  <c r="P1166" i="4" s="1"/>
  <c r="O14" i="4" a="1"/>
  <c r="O14" i="4" s="1"/>
  <c r="M14" i="4" a="1"/>
  <c r="M14" i="4" s="1"/>
  <c r="N14" i="4" s="1" a="1"/>
  <c r="N14" i="4" s="1"/>
  <c r="M15" i="4" a="1"/>
  <c r="M15" i="4" s="1"/>
  <c r="N15" i="4" s="1" a="1"/>
  <c r="N15" i="4" s="1"/>
  <c r="P15" i="4" s="1"/>
  <c r="M1123" i="4" a="1"/>
  <c r="M1123" i="4" s="1"/>
  <c r="N1123" i="4" s="1" a="1"/>
  <c r="N1123" i="4" s="1"/>
  <c r="M1124" i="4" a="1"/>
  <c r="M1124" i="4" s="1"/>
  <c r="N1124" i="4" s="1" a="1"/>
  <c r="N1124" i="4" s="1"/>
  <c r="M1125" i="4" a="1"/>
  <c r="M1125" i="4" s="1"/>
  <c r="N1125" i="4" s="1" a="1"/>
  <c r="N1125" i="4" s="1"/>
  <c r="M1126" i="4" a="1"/>
  <c r="M1126" i="4" s="1"/>
  <c r="N1126" i="4" s="1" a="1"/>
  <c r="N1126" i="4" s="1"/>
  <c r="M1127" i="4" a="1"/>
  <c r="M1127" i="4" s="1"/>
  <c r="N1127" i="4" s="1" a="1"/>
  <c r="N1127" i="4" s="1"/>
  <c r="L1621" i="4" a="1"/>
  <c r="L1621" i="4" s="1"/>
  <c r="P1621" i="4"/>
  <c r="O1621" i="4" a="1"/>
  <c r="O1621" i="4" s="1"/>
  <c r="L1609" i="4" a="1"/>
  <c r="L1609" i="4" s="1"/>
  <c r="O1609" i="4" a="1"/>
  <c r="O1609" i="4" s="1"/>
  <c r="P1609" i="4" s="1"/>
  <c r="L1597" i="4" a="1"/>
  <c r="L1597" i="4" s="1"/>
  <c r="O1597" i="4" a="1"/>
  <c r="O1597" i="4" s="1"/>
  <c r="P1597" i="4" s="1"/>
  <c r="L1585" i="4" a="1"/>
  <c r="L1585" i="4" s="1"/>
  <c r="O1585" i="4" a="1"/>
  <c r="O1585" i="4" s="1"/>
  <c r="P1585" i="4" s="1"/>
  <c r="L1573" i="4" a="1"/>
  <c r="L1573" i="4" s="1"/>
  <c r="O1573" i="4" a="1"/>
  <c r="O1573" i="4" s="1"/>
  <c r="P1573" i="4" s="1"/>
  <c r="L1561" i="4" a="1"/>
  <c r="L1561" i="4" s="1"/>
  <c r="O1561" i="4" a="1"/>
  <c r="O1561" i="4" s="1"/>
  <c r="P1561" i="4" s="1"/>
  <c r="L1549" i="4" a="1"/>
  <c r="L1549" i="4" s="1"/>
  <c r="O1549" i="4" a="1"/>
  <c r="O1549" i="4" s="1"/>
  <c r="P1549" i="4" s="1"/>
  <c r="L1537" i="4" a="1"/>
  <c r="L1537" i="4" s="1"/>
  <c r="O1537" i="4" a="1"/>
  <c r="O1537" i="4" s="1"/>
  <c r="L1525" i="4" a="1"/>
  <c r="L1525" i="4" s="1"/>
  <c r="O1525" i="4" a="1"/>
  <c r="O1525" i="4" s="1"/>
  <c r="L1513" i="4" a="1"/>
  <c r="L1513" i="4" s="1"/>
  <c r="O1513" i="4" a="1"/>
  <c r="O1513" i="4" s="1"/>
  <c r="P1513" i="4" s="1"/>
  <c r="L1501" i="4" a="1"/>
  <c r="L1501" i="4" s="1"/>
  <c r="O1501" i="4" a="1"/>
  <c r="O1501" i="4" s="1"/>
  <c r="L1489" i="4" a="1"/>
  <c r="L1489" i="4" s="1"/>
  <c r="O1489" i="4" a="1"/>
  <c r="O1489" i="4" s="1"/>
  <c r="P1489" i="4" s="1"/>
  <c r="L1477" i="4" a="1"/>
  <c r="L1477" i="4" s="1"/>
  <c r="O1477" i="4" a="1"/>
  <c r="O1477" i="4" s="1"/>
  <c r="P1477" i="4" s="1"/>
  <c r="L1465" i="4" a="1"/>
  <c r="L1465" i="4" s="1"/>
  <c r="O1465" i="4" a="1"/>
  <c r="O1465" i="4" s="1"/>
  <c r="L1453" i="4" a="1"/>
  <c r="L1453" i="4" s="1"/>
  <c r="O1453" i="4" a="1"/>
  <c r="O1453" i="4" s="1"/>
  <c r="L1441" i="4" a="1"/>
  <c r="L1441" i="4" s="1"/>
  <c r="O1441" i="4" a="1"/>
  <c r="O1441" i="4" s="1"/>
  <c r="P1441" i="4" s="1"/>
  <c r="L1429" i="4" a="1"/>
  <c r="L1429" i="4" s="1"/>
  <c r="O1429" i="4" a="1"/>
  <c r="O1429" i="4" s="1"/>
  <c r="P1429" i="4" s="1"/>
  <c r="L1417" i="4" a="1"/>
  <c r="L1417" i="4" s="1"/>
  <c r="O1417" i="4" a="1"/>
  <c r="O1417" i="4" s="1"/>
  <c r="L1405" i="4" a="1"/>
  <c r="L1405" i="4" s="1"/>
  <c r="O1405" i="4" a="1"/>
  <c r="O1405" i="4" s="1"/>
  <c r="P1405" i="4" s="1"/>
  <c r="L1393" i="4" a="1"/>
  <c r="L1393" i="4" s="1"/>
  <c r="O1393" i="4" a="1"/>
  <c r="O1393" i="4" s="1"/>
  <c r="L1381" i="4" a="1"/>
  <c r="L1381" i="4" s="1"/>
  <c r="O1381" i="4" a="1"/>
  <c r="O1381" i="4" s="1"/>
  <c r="P1381" i="4" s="1"/>
  <c r="L1369" i="4" a="1"/>
  <c r="L1369" i="4" s="1"/>
  <c r="O1369" i="4" a="1"/>
  <c r="O1369" i="4" s="1"/>
  <c r="P1369" i="4" s="1"/>
  <c r="L1357" i="4" a="1"/>
  <c r="L1357" i="4" s="1"/>
  <c r="O1357" i="4" a="1"/>
  <c r="O1357" i="4" s="1"/>
  <c r="L1345" i="4" a="1"/>
  <c r="L1345" i="4" s="1"/>
  <c r="O1345" i="4" a="1"/>
  <c r="O1345" i="4" s="1"/>
  <c r="L1333" i="4" a="1"/>
  <c r="L1333" i="4" s="1"/>
  <c r="O1333" i="4" a="1"/>
  <c r="O1333" i="4" s="1"/>
  <c r="L1321" i="4" a="1"/>
  <c r="L1321" i="4" s="1"/>
  <c r="O1321" i="4" a="1"/>
  <c r="O1321" i="4" s="1"/>
  <c r="P1321" i="4" s="1"/>
  <c r="L1309" i="4" a="1"/>
  <c r="L1309" i="4" s="1"/>
  <c r="O1309" i="4" a="1"/>
  <c r="O1309" i="4" s="1"/>
  <c r="P1309" i="4" s="1"/>
  <c r="L1297" i="4" a="1"/>
  <c r="L1297" i="4" s="1"/>
  <c r="O1297" i="4" a="1"/>
  <c r="O1297" i="4" s="1"/>
  <c r="L1285" i="4" a="1"/>
  <c r="L1285" i="4" s="1"/>
  <c r="O1285" i="4" a="1"/>
  <c r="O1285" i="4" s="1"/>
  <c r="L1273" i="4" a="1"/>
  <c r="L1273" i="4" s="1"/>
  <c r="O1273" i="4" a="1"/>
  <c r="O1273" i="4" s="1"/>
  <c r="P1273" i="4" s="1"/>
  <c r="L1261" i="4" a="1"/>
  <c r="L1261" i="4" s="1"/>
  <c r="O1261" i="4" a="1"/>
  <c r="O1261" i="4" s="1"/>
  <c r="P1261" i="4" s="1"/>
  <c r="L1249" i="4" a="1"/>
  <c r="L1249" i="4" s="1"/>
  <c r="O1249" i="4" a="1"/>
  <c r="O1249" i="4" s="1"/>
  <c r="P1249" i="4" s="1"/>
  <c r="L1237" i="4" a="1"/>
  <c r="L1237" i="4" s="1"/>
  <c r="O1237" i="4" a="1"/>
  <c r="O1237" i="4" s="1"/>
  <c r="P1237" i="4" s="1"/>
  <c r="L1225" i="4" a="1"/>
  <c r="L1225" i="4" s="1"/>
  <c r="O1225" i="4" a="1"/>
  <c r="O1225" i="4" s="1"/>
  <c r="L1213" i="4" a="1"/>
  <c r="L1213" i="4" s="1"/>
  <c r="O1213" i="4" a="1"/>
  <c r="O1213" i="4" s="1"/>
  <c r="L1201" i="4" a="1"/>
  <c r="L1201" i="4" s="1"/>
  <c r="O1201" i="4" a="1"/>
  <c r="O1201" i="4" s="1"/>
  <c r="L1189" i="4" a="1"/>
  <c r="L1189" i="4" s="1"/>
  <c r="O1189" i="4" a="1"/>
  <c r="O1189" i="4" s="1"/>
  <c r="P1189" i="4" s="1"/>
  <c r="L1177" i="4" a="1"/>
  <c r="L1177" i="4" s="1"/>
  <c r="O1177" i="4" a="1"/>
  <c r="O1177" i="4" s="1"/>
  <c r="P1177" i="4" s="1"/>
  <c r="L1165" i="4" a="1"/>
  <c r="L1165" i="4" s="1"/>
  <c r="O1165" i="4" a="1"/>
  <c r="O1165" i="4" s="1"/>
  <c r="L1153" i="4" a="1"/>
  <c r="L1153" i="4" s="1"/>
  <c r="O1153" i="4" a="1"/>
  <c r="O1153" i="4" s="1"/>
  <c r="P1153" i="4" s="1"/>
  <c r="L1141" i="4" a="1"/>
  <c r="L1141" i="4" s="1"/>
  <c r="O1141" i="4" a="1"/>
  <c r="O1141" i="4" s="1"/>
  <c r="P1141" i="4" s="1"/>
  <c r="L1129" i="4" a="1"/>
  <c r="L1129" i="4" s="1"/>
  <c r="O1129" i="4" a="1"/>
  <c r="O1129" i="4" s="1"/>
  <c r="P1129" i="4" s="1"/>
  <c r="L1117" i="4" a="1"/>
  <c r="L1117" i="4" s="1"/>
  <c r="O1117" i="4" a="1"/>
  <c r="O1117" i="4" s="1"/>
  <c r="P1117" i="4" s="1"/>
  <c r="L1105" i="4" a="1"/>
  <c r="L1105" i="4" s="1"/>
  <c r="O1105" i="4" a="1"/>
  <c r="O1105" i="4" s="1"/>
  <c r="L1093" i="4" a="1"/>
  <c r="L1093" i="4" s="1"/>
  <c r="O1093" i="4" a="1"/>
  <c r="O1093" i="4" s="1"/>
  <c r="L1081" i="4" a="1"/>
  <c r="L1081" i="4" s="1"/>
  <c r="O1081" i="4" a="1"/>
  <c r="O1081" i="4" s="1"/>
  <c r="O1069" i="4" a="1"/>
  <c r="O1069" i="4" s="1"/>
  <c r="M1069" i="4" a="1"/>
  <c r="M1069" i="4" s="1"/>
  <c r="N1069" i="4" s="1" a="1"/>
  <c r="N1069" i="4" s="1"/>
  <c r="L1057" i="4" a="1"/>
  <c r="L1057" i="4" s="1"/>
  <c r="O1057" i="4" a="1"/>
  <c r="O1057" i="4" s="1"/>
  <c r="O1045" i="4" a="1"/>
  <c r="O1045" i="4" s="1"/>
  <c r="M1045" i="4" a="1"/>
  <c r="M1045" i="4" s="1"/>
  <c r="N1045" i="4" s="1" a="1"/>
  <c r="N1045" i="4" s="1"/>
  <c r="M1046" i="4" a="1"/>
  <c r="M1046" i="4" s="1"/>
  <c r="N1046" i="4" s="1" a="1"/>
  <c r="N1046" i="4" s="1"/>
  <c r="M1047" i="4" a="1"/>
  <c r="M1047" i="4" s="1"/>
  <c r="N1047" i="4" s="1" a="1"/>
  <c r="N1047" i="4" s="1"/>
  <c r="M4851" i="4" a="1"/>
  <c r="M4851" i="4" s="1"/>
  <c r="N4851" i="4" s="1" a="1"/>
  <c r="N4851" i="4" s="1"/>
  <c r="M4845" i="4" a="1"/>
  <c r="M4845" i="4" s="1"/>
  <c r="N4845" i="4" s="1" a="1"/>
  <c r="N4845" i="4" s="1"/>
  <c r="M4854" i="4" a="1"/>
  <c r="M4854" i="4" s="1"/>
  <c r="N4854" i="4" s="1" a="1"/>
  <c r="N4854" i="4" s="1"/>
  <c r="M4850" i="4" a="1"/>
  <c r="M4850" i="4" s="1"/>
  <c r="N4850" i="4" s="1" a="1"/>
  <c r="N4850" i="4" s="1"/>
  <c r="M4852" i="4" a="1"/>
  <c r="M4852" i="4" s="1"/>
  <c r="N4852" i="4" s="1" a="1"/>
  <c r="N4852" i="4" s="1"/>
  <c r="M4853" i="4" a="1"/>
  <c r="M4853" i="4" s="1"/>
  <c r="N4853" i="4" s="1" a="1"/>
  <c r="N4853" i="4" s="1"/>
  <c r="M4855" i="4" a="1"/>
  <c r="M4855" i="4" s="1"/>
  <c r="N4855" i="4" s="1" a="1"/>
  <c r="N4855" i="4" s="1"/>
  <c r="M4856" i="4" a="1"/>
  <c r="M4856" i="4" s="1"/>
  <c r="N4856" i="4" s="1" a="1"/>
  <c r="N4856" i="4" s="1"/>
  <c r="M4846" i="4" a="1"/>
  <c r="M4846" i="4" s="1"/>
  <c r="N4846" i="4" s="1" a="1"/>
  <c r="N4846" i="4" s="1"/>
  <c r="M4857" i="4" a="1"/>
  <c r="M4857" i="4" s="1"/>
  <c r="N4857" i="4" s="1" a="1"/>
  <c r="N4857" i="4" s="1"/>
  <c r="M4847" i="4" a="1"/>
  <c r="M4847" i="4" s="1"/>
  <c r="N4847" i="4" s="1" a="1"/>
  <c r="N4847" i="4" s="1"/>
  <c r="P4847" i="4" s="1"/>
  <c r="M4848" i="4" a="1"/>
  <c r="M4848" i="4" s="1"/>
  <c r="N4848" i="4" s="1" a="1"/>
  <c r="N4848" i="4" s="1"/>
  <c r="P4848" i="4" s="1"/>
  <c r="M4858" i="4" a="1"/>
  <c r="M4858" i="4" s="1"/>
  <c r="N4858" i="4" s="1" a="1"/>
  <c r="N4858" i="4" s="1"/>
  <c r="M4849" i="4" a="1"/>
  <c r="M4849" i="4" s="1"/>
  <c r="N4849" i="4" s="1" a="1"/>
  <c r="N4849" i="4" s="1"/>
  <c r="P4849" i="4" s="1"/>
  <c r="Q4849" i="4" s="1"/>
  <c r="L1033" i="4" a="1"/>
  <c r="L1033" i="4" s="1"/>
  <c r="O1033" i="4" a="1"/>
  <c r="O1033" i="4" s="1"/>
  <c r="P1033" i="4" s="1"/>
  <c r="L1021" i="4" a="1"/>
  <c r="L1021" i="4" s="1"/>
  <c r="O1021" i="4" a="1"/>
  <c r="O1021" i="4" s="1"/>
  <c r="P1021" i="4" s="1"/>
  <c r="L1009" i="4" a="1"/>
  <c r="L1009" i="4" s="1"/>
  <c r="O1009" i="4" a="1"/>
  <c r="O1009" i="4" s="1"/>
  <c r="P1009" i="4" s="1"/>
  <c r="O997" i="4" a="1"/>
  <c r="O997" i="4" s="1"/>
  <c r="M997" i="4" a="1"/>
  <c r="M997" i="4" s="1"/>
  <c r="N997" i="4" s="1" a="1"/>
  <c r="N997" i="4" s="1"/>
  <c r="M998" i="4" a="1"/>
  <c r="M998" i="4" s="1"/>
  <c r="N998" i="4" s="1" a="1"/>
  <c r="N998" i="4" s="1"/>
  <c r="M999" i="4" a="1"/>
  <c r="M999" i="4" s="1"/>
  <c r="N999" i="4" s="1" a="1"/>
  <c r="N999" i="4" s="1"/>
  <c r="M4696" i="4" a="1"/>
  <c r="M4696" i="4" s="1"/>
  <c r="N4696" i="4" s="1" a="1"/>
  <c r="N4696" i="4" s="1"/>
  <c r="M4687" i="4" a="1"/>
  <c r="M4687" i="4" s="1"/>
  <c r="N4687" i="4" s="1" a="1"/>
  <c r="N4687" i="4" s="1"/>
  <c r="M4688" i="4" a="1"/>
  <c r="M4688" i="4" s="1"/>
  <c r="N4688" i="4" s="1" a="1"/>
  <c r="N4688" i="4" s="1"/>
  <c r="M4697" i="4" a="1"/>
  <c r="M4697" i="4" s="1"/>
  <c r="N4697" i="4" s="1" a="1"/>
  <c r="N4697" i="4" s="1"/>
  <c r="M4689" i="4" a="1"/>
  <c r="M4689" i="4" s="1"/>
  <c r="N4689" i="4" s="1" a="1"/>
  <c r="N4689" i="4" s="1"/>
  <c r="M4690" i="4" a="1"/>
  <c r="M4690" i="4" s="1"/>
  <c r="N4690" i="4" s="1" a="1"/>
  <c r="N4690" i="4" s="1"/>
  <c r="M4698" i="4" a="1"/>
  <c r="M4698" i="4" s="1"/>
  <c r="N4698" i="4" s="1" a="1"/>
  <c r="N4698" i="4" s="1"/>
  <c r="M4691" i="4" a="1"/>
  <c r="M4691" i="4" s="1"/>
  <c r="N4691" i="4" s="1" a="1"/>
  <c r="N4691" i="4" s="1"/>
  <c r="M4693" i="4" a="1"/>
  <c r="M4693" i="4" s="1"/>
  <c r="N4693" i="4" s="1" a="1"/>
  <c r="N4693" i="4" s="1"/>
  <c r="M4694" i="4" a="1"/>
  <c r="M4694" i="4" s="1"/>
  <c r="N4694" i="4" s="1" a="1"/>
  <c r="N4694" i="4" s="1"/>
  <c r="M4692" i="4" a="1"/>
  <c r="M4692" i="4" s="1"/>
  <c r="N4692" i="4" s="1" a="1"/>
  <c r="N4692" i="4" s="1"/>
  <c r="M4695" i="4" a="1"/>
  <c r="M4695" i="4" s="1"/>
  <c r="N4695" i="4" s="1" a="1"/>
  <c r="N4695" i="4" s="1"/>
  <c r="L985" i="4" a="1"/>
  <c r="L985" i="4" s="1"/>
  <c r="O985" i="4" a="1"/>
  <c r="O985" i="4" s="1"/>
  <c r="O973" i="4" a="1"/>
  <c r="O973" i="4" s="1"/>
  <c r="M973" i="4" a="1"/>
  <c r="M973" i="4" s="1"/>
  <c r="N973" i="4" s="1" a="1"/>
  <c r="N973" i="4" s="1"/>
  <c r="M974" i="4" a="1"/>
  <c r="M974" i="4" s="1"/>
  <c r="N974" i="4" s="1" a="1"/>
  <c r="N974" i="4" s="1"/>
  <c r="M975" i="4" a="1"/>
  <c r="M975" i="4" s="1"/>
  <c r="N975" i="4" s="1" a="1"/>
  <c r="N975" i="4" s="1"/>
  <c r="M4602" i="4" a="1"/>
  <c r="M4602" i="4" s="1"/>
  <c r="N4602" i="4" s="1" a="1"/>
  <c r="N4602" i="4" s="1"/>
  <c r="M4603" i="4" a="1"/>
  <c r="M4603" i="4" s="1"/>
  <c r="N4603" i="4" s="1" a="1"/>
  <c r="N4603" i="4" s="1"/>
  <c r="M4604" i="4" a="1"/>
  <c r="M4604" i="4" s="1"/>
  <c r="N4604" i="4" s="1" a="1"/>
  <c r="N4604" i="4" s="1"/>
  <c r="M4605" i="4" a="1"/>
  <c r="M4605" i="4" s="1"/>
  <c r="N4605" i="4" s="1" a="1"/>
  <c r="N4605" i="4" s="1"/>
  <c r="M4606" i="4" a="1"/>
  <c r="M4606" i="4" s="1"/>
  <c r="N4606" i="4" s="1" a="1"/>
  <c r="N4606" i="4" s="1"/>
  <c r="M4607" i="4" a="1"/>
  <c r="M4607" i="4" s="1"/>
  <c r="N4607" i="4" s="1" a="1"/>
  <c r="N4607" i="4" s="1"/>
  <c r="P4607" i="4" s="1"/>
  <c r="M4947" i="4" a="1"/>
  <c r="M4947" i="4" s="1"/>
  <c r="N4947" i="4" s="1" a="1"/>
  <c r="N4947" i="4" s="1"/>
  <c r="M4950" i="4" a="1"/>
  <c r="M4950" i="4" s="1"/>
  <c r="N4950" i="4" s="1" a="1"/>
  <c r="N4950" i="4" s="1"/>
  <c r="M4951" i="4" a="1"/>
  <c r="M4951" i="4" s="1"/>
  <c r="N4951" i="4" s="1" a="1"/>
  <c r="N4951" i="4" s="1"/>
  <c r="M4952" i="4" a="1"/>
  <c r="M4952" i="4" s="1"/>
  <c r="N4952" i="4" s="1" a="1"/>
  <c r="N4952" i="4" s="1"/>
  <c r="M4944" i="4" a="1"/>
  <c r="M4944" i="4" s="1"/>
  <c r="N4944" i="4" s="1" a="1"/>
  <c r="N4944" i="4" s="1"/>
  <c r="P4944" i="4" s="1"/>
  <c r="M4945" i="4" a="1"/>
  <c r="M4945" i="4" s="1"/>
  <c r="N4945" i="4" s="1" a="1"/>
  <c r="N4945" i="4" s="1"/>
  <c r="P4945" i="4" s="1"/>
  <c r="M4946" i="4" a="1"/>
  <c r="M4946" i="4" s="1"/>
  <c r="N4946" i="4" s="1" a="1"/>
  <c r="N4946" i="4" s="1"/>
  <c r="M4948" i="4" a="1"/>
  <c r="M4948" i="4" s="1"/>
  <c r="N4948" i="4" s="1" a="1"/>
  <c r="N4948" i="4" s="1"/>
  <c r="M4949" i="4" a="1"/>
  <c r="M4949" i="4" s="1"/>
  <c r="N4949" i="4" s="1" a="1"/>
  <c r="N4949" i="4" s="1"/>
  <c r="O961" i="4" a="1"/>
  <c r="O961" i="4" s="1"/>
  <c r="M961" i="4" a="1"/>
  <c r="M961" i="4" s="1"/>
  <c r="N961" i="4" s="1" a="1"/>
  <c r="N961" i="4" s="1"/>
  <c r="P961" i="4" s="1"/>
  <c r="M4564" i="4" a="1"/>
  <c r="M4564" i="4" s="1"/>
  <c r="N4564" i="4" s="1" a="1"/>
  <c r="N4564" i="4" s="1"/>
  <c r="M4565" i="4" a="1"/>
  <c r="M4565" i="4" s="1"/>
  <c r="N4565" i="4" s="1" a="1"/>
  <c r="N4565" i="4" s="1"/>
  <c r="L949" i="4" a="1"/>
  <c r="L949" i="4" s="1"/>
  <c r="O949" i="4" a="1"/>
  <c r="O949" i="4" s="1"/>
  <c r="P949" i="4" s="1"/>
  <c r="L937" i="4" a="1"/>
  <c r="L937" i="4" s="1"/>
  <c r="O937" i="4" a="1"/>
  <c r="O937" i="4" s="1"/>
  <c r="L925" i="4" a="1"/>
  <c r="L925" i="4" s="1"/>
  <c r="O925" i="4" a="1"/>
  <c r="O925" i="4" s="1"/>
  <c r="P925" i="4" s="1"/>
  <c r="L913" i="4" a="1"/>
  <c r="L913" i="4" s="1"/>
  <c r="O913" i="4" a="1"/>
  <c r="O913" i="4" s="1"/>
  <c r="L901" i="4" a="1"/>
  <c r="L901" i="4" s="1"/>
  <c r="O901" i="4" a="1"/>
  <c r="O901" i="4" s="1"/>
  <c r="O889" i="4" a="1"/>
  <c r="O889" i="4" s="1"/>
  <c r="M889" i="4" a="1"/>
  <c r="M889" i="4" s="1"/>
  <c r="N889" i="4" s="1" a="1"/>
  <c r="N889" i="4" s="1"/>
  <c r="M4273" i="4" a="1"/>
  <c r="M4273" i="4" s="1"/>
  <c r="N4273" i="4" s="1" a="1"/>
  <c r="N4273" i="4" s="1"/>
  <c r="P4273" i="4" s="1"/>
  <c r="Q4273" i="4" s="1"/>
  <c r="M4272" i="4" a="1"/>
  <c r="M4272" i="4" s="1"/>
  <c r="N4272" i="4" s="1" a="1"/>
  <c r="N4272" i="4" s="1"/>
  <c r="P4272" i="4" s="1"/>
  <c r="L877" i="4" a="1"/>
  <c r="L877" i="4" s="1"/>
  <c r="O877" i="4" a="1"/>
  <c r="O877" i="4" s="1"/>
  <c r="P877" i="4" s="1"/>
  <c r="L865" i="4" a="1"/>
  <c r="L865" i="4" s="1"/>
  <c r="O865" i="4" a="1"/>
  <c r="O865" i="4" s="1"/>
  <c r="O853" i="4" a="1"/>
  <c r="O853" i="4" s="1"/>
  <c r="M853" i="4" a="1"/>
  <c r="M853" i="4" s="1"/>
  <c r="N853" i="4" s="1" a="1"/>
  <c r="N853" i="4" s="1"/>
  <c r="M854" i="4" a="1"/>
  <c r="M854" i="4" s="1"/>
  <c r="N854" i="4" s="1" a="1"/>
  <c r="N854" i="4" s="1"/>
  <c r="M855" i="4" a="1"/>
  <c r="M855" i="4" s="1"/>
  <c r="N855" i="4" s="1" a="1"/>
  <c r="N855" i="4" s="1"/>
  <c r="M856" i="4" a="1"/>
  <c r="M856" i="4" s="1"/>
  <c r="N856" i="4" s="1" a="1"/>
  <c r="N856" i="4" s="1"/>
  <c r="M4127" i="4" a="1"/>
  <c r="M4127" i="4" s="1"/>
  <c r="N4127" i="4" s="1" a="1"/>
  <c r="N4127" i="4" s="1"/>
  <c r="P4127" i="4" s="1"/>
  <c r="Q4127" i="4" s="1"/>
  <c r="M4135" i="4" a="1"/>
  <c r="M4135" i="4" s="1"/>
  <c r="N4135" i="4" s="1" a="1"/>
  <c r="N4135" i="4" s="1"/>
  <c r="M4128" i="4" a="1"/>
  <c r="M4128" i="4" s="1"/>
  <c r="N4128" i="4" s="1" a="1"/>
  <c r="N4128" i="4" s="1"/>
  <c r="P4128" i="4" s="1"/>
  <c r="M4129" i="4" a="1"/>
  <c r="M4129" i="4" s="1"/>
  <c r="N4129" i="4" s="1" a="1"/>
  <c r="N4129" i="4" s="1"/>
  <c r="P4129" i="4" s="1"/>
  <c r="M4130" i="4" a="1"/>
  <c r="M4130" i="4" s="1"/>
  <c r="N4130" i="4" s="1" a="1"/>
  <c r="N4130" i="4" s="1"/>
  <c r="M4131" i="4" a="1"/>
  <c r="M4131" i="4" s="1"/>
  <c r="N4131" i="4" s="1" a="1"/>
  <c r="N4131" i="4" s="1"/>
  <c r="M4124" i="4" a="1"/>
  <c r="M4124" i="4" s="1"/>
  <c r="N4124" i="4" s="1" a="1"/>
  <c r="N4124" i="4" s="1"/>
  <c r="M4132" i="4" a="1"/>
  <c r="M4132" i="4" s="1"/>
  <c r="N4132" i="4" s="1" a="1"/>
  <c r="N4132" i="4" s="1"/>
  <c r="M4125" i="4" a="1"/>
  <c r="M4125" i="4" s="1"/>
  <c r="N4125" i="4" s="1" a="1"/>
  <c r="N4125" i="4" s="1"/>
  <c r="M4133" i="4" a="1"/>
  <c r="M4133" i="4" s="1"/>
  <c r="N4133" i="4" s="1" a="1"/>
  <c r="N4133" i="4" s="1"/>
  <c r="M4126" i="4" a="1"/>
  <c r="M4126" i="4" s="1"/>
  <c r="N4126" i="4" s="1" a="1"/>
  <c r="N4126" i="4" s="1"/>
  <c r="M4134" i="4" a="1"/>
  <c r="M4134" i="4" s="1"/>
  <c r="N4134" i="4" s="1" a="1"/>
  <c r="N4134" i="4" s="1"/>
  <c r="L841" i="4" a="1"/>
  <c r="L841" i="4" s="1"/>
  <c r="O841" i="4" a="1"/>
  <c r="O841" i="4" s="1"/>
  <c r="P841" i="4" s="1"/>
  <c r="L829" i="4" a="1"/>
  <c r="L829" i="4" s="1"/>
  <c r="O829" i="4" a="1"/>
  <c r="O829" i="4" s="1"/>
  <c r="P829" i="4" s="1"/>
  <c r="L817" i="4" a="1"/>
  <c r="L817" i="4" s="1"/>
  <c r="O817" i="4" a="1"/>
  <c r="O817" i="4" s="1"/>
  <c r="P817" i="4" s="1"/>
  <c r="L805" i="4" a="1"/>
  <c r="L805" i="4" s="1"/>
  <c r="O805" i="4" a="1"/>
  <c r="O805" i="4" s="1"/>
  <c r="O793" i="4" a="1"/>
  <c r="O793" i="4" s="1"/>
  <c r="M793" i="4" a="1"/>
  <c r="M793" i="4" s="1"/>
  <c r="N793" i="4" s="1" a="1"/>
  <c r="N793" i="4" s="1"/>
  <c r="M794" i="4" a="1"/>
  <c r="M794" i="4" s="1"/>
  <c r="N794" i="4" s="1" a="1"/>
  <c r="N794" i="4" s="1"/>
  <c r="M3849" i="4" a="1"/>
  <c r="M3849" i="4" s="1"/>
  <c r="N3849" i="4" s="1" a="1"/>
  <c r="N3849" i="4" s="1"/>
  <c r="M3848" i="4" a="1"/>
  <c r="M3848" i="4" s="1"/>
  <c r="N3848" i="4" s="1" a="1"/>
  <c r="N3848" i="4" s="1"/>
  <c r="O781" i="4" a="1"/>
  <c r="O781" i="4" s="1"/>
  <c r="M781" i="4" a="1"/>
  <c r="M781" i="4" s="1"/>
  <c r="N781" i="4" s="1" a="1"/>
  <c r="N781" i="4" s="1"/>
  <c r="M782" i="4" a="1"/>
  <c r="M782" i="4" s="1"/>
  <c r="N782" i="4" s="1" a="1"/>
  <c r="N782" i="4" s="1"/>
  <c r="M3826" i="4" a="1"/>
  <c r="M3826" i="4" s="1"/>
  <c r="N3826" i="4" s="1" a="1"/>
  <c r="N3826" i="4" s="1"/>
  <c r="O769" i="4" a="1"/>
  <c r="O769" i="4" s="1"/>
  <c r="M769" i="4" a="1"/>
  <c r="M769" i="4" s="1"/>
  <c r="N769" i="4" s="1" a="1"/>
  <c r="N769" i="4" s="1"/>
  <c r="M3793" i="4" a="1"/>
  <c r="M3793" i="4" s="1"/>
  <c r="N3793" i="4" s="1" a="1"/>
  <c r="N3793" i="4" s="1"/>
  <c r="P3793" i="4" s="1"/>
  <c r="L757" i="4" a="1"/>
  <c r="L757" i="4" s="1"/>
  <c r="O757" i="4" a="1"/>
  <c r="O757" i="4" s="1"/>
  <c r="P757" i="4" s="1"/>
  <c r="O745" i="4" a="1"/>
  <c r="O745" i="4" s="1"/>
  <c r="M745" i="4" a="1"/>
  <c r="M745" i="4" s="1"/>
  <c r="N745" i="4" s="1" a="1"/>
  <c r="N745" i="4" s="1"/>
  <c r="M748" i="4" a="1"/>
  <c r="M748" i="4" s="1"/>
  <c r="N748" i="4" s="1" a="1"/>
  <c r="N748" i="4" s="1"/>
  <c r="M746" i="4" a="1"/>
  <c r="M746" i="4" s="1"/>
  <c r="N746" i="4" s="1" a="1"/>
  <c r="N746" i="4" s="1"/>
  <c r="M747" i="4" a="1"/>
  <c r="M747" i="4" s="1"/>
  <c r="N747" i="4" s="1" a="1"/>
  <c r="N747" i="4" s="1"/>
  <c r="M3733" i="4" a="1"/>
  <c r="M3733" i="4" s="1"/>
  <c r="N3733" i="4" s="1" a="1"/>
  <c r="N3733" i="4" s="1"/>
  <c r="P3733" i="4" s="1"/>
  <c r="M3726" i="4" a="1"/>
  <c r="M3726" i="4" s="1"/>
  <c r="N3726" i="4" s="1" a="1"/>
  <c r="N3726" i="4" s="1"/>
  <c r="M3734" i="4" a="1"/>
  <c r="M3734" i="4" s="1"/>
  <c r="N3734" i="4" s="1" a="1"/>
  <c r="N3734" i="4" s="1"/>
  <c r="M3727" i="4" a="1"/>
  <c r="M3727" i="4" s="1"/>
  <c r="N3727" i="4" s="1" a="1"/>
  <c r="N3727" i="4" s="1"/>
  <c r="M3728" i="4" a="1"/>
  <c r="M3728" i="4" s="1"/>
  <c r="N3728" i="4" s="1" a="1"/>
  <c r="N3728" i="4" s="1"/>
  <c r="M3735" i="4" a="1"/>
  <c r="M3735" i="4" s="1"/>
  <c r="N3735" i="4" s="1" a="1"/>
  <c r="N3735" i="4" s="1"/>
  <c r="M3729" i="4" a="1"/>
  <c r="M3729" i="4" s="1"/>
  <c r="N3729" i="4" s="1" a="1"/>
  <c r="N3729" i="4" s="1"/>
  <c r="M3736" i="4" a="1"/>
  <c r="M3736" i="4" s="1"/>
  <c r="N3736" i="4" s="1" a="1"/>
  <c r="N3736" i="4" s="1"/>
  <c r="M3730" i="4" a="1"/>
  <c r="M3730" i="4" s="1"/>
  <c r="N3730" i="4" s="1" a="1"/>
  <c r="N3730" i="4" s="1"/>
  <c r="M3737" i="4" a="1"/>
  <c r="M3737" i="4" s="1"/>
  <c r="N3737" i="4" s="1" a="1"/>
  <c r="N3737" i="4" s="1"/>
  <c r="M3731" i="4" a="1"/>
  <c r="M3731" i="4" s="1"/>
  <c r="N3731" i="4" s="1" a="1"/>
  <c r="N3731" i="4" s="1"/>
  <c r="P3731" i="4" s="1"/>
  <c r="Q3731" i="4" s="1"/>
  <c r="M3738" i="4" a="1"/>
  <c r="M3738" i="4" s="1"/>
  <c r="N3738" i="4" s="1" a="1"/>
  <c r="N3738" i="4" s="1"/>
  <c r="M3732" i="4" a="1"/>
  <c r="M3732" i="4" s="1"/>
  <c r="N3732" i="4" s="1" a="1"/>
  <c r="N3732" i="4" s="1"/>
  <c r="P3732" i="4" s="1"/>
  <c r="M3739" i="4" a="1"/>
  <c r="M3739" i="4" s="1"/>
  <c r="N3739" i="4" s="1" a="1"/>
  <c r="N3739" i="4" s="1"/>
  <c r="M3740" i="4" a="1"/>
  <c r="M3740" i="4" s="1"/>
  <c r="N3740" i="4" s="1" a="1"/>
  <c r="N3740" i="4" s="1"/>
  <c r="O733" i="4" a="1"/>
  <c r="O733" i="4" s="1"/>
  <c r="M733" i="4" a="1"/>
  <c r="M733" i="4" s="1"/>
  <c r="N733" i="4" s="1" a="1"/>
  <c r="N733" i="4" s="1"/>
  <c r="M3700" i="4" a="1"/>
  <c r="M3700" i="4" s="1"/>
  <c r="N3700" i="4" s="1" a="1"/>
  <c r="N3700" i="4" s="1"/>
  <c r="M3701" i="4" a="1"/>
  <c r="M3701" i="4" s="1"/>
  <c r="N3701" i="4" s="1" a="1"/>
  <c r="N3701" i="4" s="1"/>
  <c r="O721" i="4" a="1"/>
  <c r="O721" i="4" s="1"/>
  <c r="M721" i="4" a="1"/>
  <c r="M721" i="4" s="1"/>
  <c r="N721" i="4" s="1" a="1"/>
  <c r="N721" i="4" s="1"/>
  <c r="L709" i="4" a="1"/>
  <c r="L709" i="4" s="1"/>
  <c r="O709" i="4" a="1"/>
  <c r="O709" i="4" s="1"/>
  <c r="P709" i="4" s="1"/>
  <c r="L697" i="4" a="1"/>
  <c r="L697" i="4" s="1"/>
  <c r="O697" i="4" a="1"/>
  <c r="O697" i="4" s="1"/>
  <c r="P697" i="4" s="1"/>
  <c r="O685" i="4" a="1"/>
  <c r="O685" i="4" s="1"/>
  <c r="M685" i="4" a="1"/>
  <c r="M685" i="4" s="1"/>
  <c r="N685" i="4" s="1" a="1"/>
  <c r="N685" i="4" s="1"/>
  <c r="M3591" i="4" a="1"/>
  <c r="M3591" i="4" s="1"/>
  <c r="N3591" i="4" s="1" a="1"/>
  <c r="N3591" i="4" s="1"/>
  <c r="L673" i="4" a="1"/>
  <c r="L673" i="4" s="1"/>
  <c r="O673" i="4" a="1"/>
  <c r="O673" i="4" s="1"/>
  <c r="O661" i="4" a="1"/>
  <c r="O661" i="4" s="1"/>
  <c r="M661" i="4" a="1"/>
  <c r="M661" i="4" s="1"/>
  <c r="N661" i="4" s="1" a="1"/>
  <c r="N661" i="4" s="1"/>
  <c r="P661" i="4" s="1"/>
  <c r="M663" i="4" a="1"/>
  <c r="M663" i="4" s="1"/>
  <c r="N663" i="4" s="1" a="1"/>
  <c r="N663" i="4" s="1"/>
  <c r="M662" i="4" a="1"/>
  <c r="M662" i="4" s="1"/>
  <c r="N662" i="4" s="1" a="1"/>
  <c r="N662" i="4" s="1"/>
  <c r="M3468" i="4" a="1"/>
  <c r="M3468" i="4" s="1"/>
  <c r="N3468" i="4" s="1" a="1"/>
  <c r="N3468" i="4" s="1"/>
  <c r="P3468" i="4" s="1"/>
  <c r="Q3468" i="4" s="1"/>
  <c r="M3477" i="4" a="1"/>
  <c r="M3477" i="4" s="1"/>
  <c r="N3477" i="4" s="1" a="1"/>
  <c r="N3477" i="4" s="1"/>
  <c r="M3469" i="4" a="1"/>
  <c r="M3469" i="4" s="1"/>
  <c r="N3469" i="4" s="1" a="1"/>
  <c r="N3469" i="4" s="1"/>
  <c r="P3469" i="4" s="1"/>
  <c r="M3478" i="4" a="1"/>
  <c r="M3478" i="4" s="1"/>
  <c r="N3478" i="4" s="1" a="1"/>
  <c r="N3478" i="4" s="1"/>
  <c r="M3470" i="4" a="1"/>
  <c r="M3470" i="4" s="1"/>
  <c r="N3470" i="4" s="1" a="1"/>
  <c r="N3470" i="4" s="1"/>
  <c r="M3479" i="4" a="1"/>
  <c r="M3479" i="4" s="1"/>
  <c r="N3479" i="4" s="1" a="1"/>
  <c r="N3479" i="4" s="1"/>
  <c r="P3479" i="4" s="1"/>
  <c r="Q3479" i="4" s="1"/>
  <c r="M3461" i="4" a="1"/>
  <c r="M3461" i="4" s="1"/>
  <c r="N3461" i="4" s="1" a="1"/>
  <c r="N3461" i="4" s="1"/>
  <c r="M3471" i="4" a="1"/>
  <c r="M3471" i="4" s="1"/>
  <c r="N3471" i="4" s="1" a="1"/>
  <c r="N3471" i="4" s="1"/>
  <c r="M3462" i="4" a="1"/>
  <c r="M3462" i="4" s="1"/>
  <c r="N3462" i="4" s="1" a="1"/>
  <c r="N3462" i="4" s="1"/>
  <c r="M3480" i="4" a="1"/>
  <c r="M3480" i="4" s="1"/>
  <c r="N3480" i="4" s="1" a="1"/>
  <c r="N3480" i="4" s="1"/>
  <c r="P3480" i="4" s="1"/>
  <c r="Q3480" i="4" s="1"/>
  <c r="M3472" i="4" a="1"/>
  <c r="M3472" i="4" s="1"/>
  <c r="N3472" i="4" s="1" a="1"/>
  <c r="N3472" i="4" s="1"/>
  <c r="M3481" i="4" a="1"/>
  <c r="M3481" i="4" s="1"/>
  <c r="N3481" i="4" s="1" a="1"/>
  <c r="N3481" i="4" s="1"/>
  <c r="P3481" i="4" s="1"/>
  <c r="Q3481" i="4" s="1"/>
  <c r="M3463" i="4" a="1"/>
  <c r="M3463" i="4" s="1"/>
  <c r="N3463" i="4" s="1" a="1"/>
  <c r="N3463" i="4" s="1"/>
  <c r="M3482" i="4" a="1"/>
  <c r="M3482" i="4" s="1"/>
  <c r="N3482" i="4" s="1" a="1"/>
  <c r="N3482" i="4" s="1"/>
  <c r="M3464" i="4" a="1"/>
  <c r="M3464" i="4" s="1"/>
  <c r="N3464" i="4" s="1" a="1"/>
  <c r="N3464" i="4" s="1"/>
  <c r="M3473" i="4" a="1"/>
  <c r="M3473" i="4" s="1"/>
  <c r="N3473" i="4" s="1" a="1"/>
  <c r="N3473" i="4" s="1"/>
  <c r="M3483" i="4" a="1"/>
  <c r="M3483" i="4" s="1"/>
  <c r="N3483" i="4" s="1" a="1"/>
  <c r="N3483" i="4" s="1"/>
  <c r="M3465" i="4" a="1"/>
  <c r="M3465" i="4" s="1"/>
  <c r="N3465" i="4" s="1" a="1"/>
  <c r="N3465" i="4" s="1"/>
  <c r="M3484" i="4" a="1"/>
  <c r="M3484" i="4" s="1"/>
  <c r="N3484" i="4" s="1" a="1"/>
  <c r="N3484" i="4" s="1"/>
  <c r="M3474" i="4" a="1"/>
  <c r="M3474" i="4" s="1"/>
  <c r="N3474" i="4" s="1" a="1"/>
  <c r="N3474" i="4" s="1"/>
  <c r="M3485" i="4" a="1"/>
  <c r="M3485" i="4" s="1"/>
  <c r="N3485" i="4" s="1" a="1"/>
  <c r="N3485" i="4" s="1"/>
  <c r="M3466" i="4" a="1"/>
  <c r="M3466" i="4" s="1"/>
  <c r="N3466" i="4" s="1" a="1"/>
  <c r="N3466" i="4" s="1"/>
  <c r="M3475" i="4" a="1"/>
  <c r="M3475" i="4" s="1"/>
  <c r="N3475" i="4" s="1" a="1"/>
  <c r="N3475" i="4" s="1"/>
  <c r="M3486" i="4" a="1"/>
  <c r="M3486" i="4" s="1"/>
  <c r="N3486" i="4" s="1" a="1"/>
  <c r="N3486" i="4" s="1"/>
  <c r="M3467" i="4" a="1"/>
  <c r="M3467" i="4" s="1"/>
  <c r="N3467" i="4" s="1" a="1"/>
  <c r="N3467" i="4" s="1"/>
  <c r="P3467" i="4" s="1"/>
  <c r="Q3467" i="4" s="1"/>
  <c r="M3476" i="4" a="1"/>
  <c r="M3476" i="4" s="1"/>
  <c r="N3476" i="4" s="1" a="1"/>
  <c r="N3476" i="4" s="1"/>
  <c r="L649" i="4" a="1"/>
  <c r="L649" i="4" s="1"/>
  <c r="O649" i="4" a="1"/>
  <c r="O649" i="4" s="1"/>
  <c r="L637" i="4" a="1"/>
  <c r="L637" i="4" s="1"/>
  <c r="O637" i="4" a="1"/>
  <c r="O637" i="4" s="1"/>
  <c r="O625" i="4" a="1"/>
  <c r="O625" i="4" s="1"/>
  <c r="M625" i="4" a="1"/>
  <c r="M625" i="4" s="1"/>
  <c r="N625" i="4" s="1" a="1"/>
  <c r="N625" i="4" s="1"/>
  <c r="M627" i="4" a="1"/>
  <c r="M627" i="4" s="1"/>
  <c r="N627" i="4" s="1" a="1"/>
  <c r="N627" i="4" s="1"/>
  <c r="M626" i="4" a="1"/>
  <c r="M626" i="4" s="1"/>
  <c r="N626" i="4" s="1" a="1"/>
  <c r="N626" i="4" s="1"/>
  <c r="M628" i="4" a="1"/>
  <c r="M628" i="4" s="1"/>
  <c r="N628" i="4" s="1" a="1"/>
  <c r="N628" i="4" s="1"/>
  <c r="M3373" i="4" a="1"/>
  <c r="M3373" i="4" s="1"/>
  <c r="N3373" i="4" s="1" a="1"/>
  <c r="N3373" i="4" s="1"/>
  <c r="P3373" i="4" s="1"/>
  <c r="Q3373" i="4" s="1"/>
  <c r="M3362" i="4" a="1"/>
  <c r="M3362" i="4" s="1"/>
  <c r="N3362" i="4" s="1" a="1"/>
  <c r="N3362" i="4" s="1"/>
  <c r="M4280" i="4" a="1"/>
  <c r="M4280" i="4" s="1"/>
  <c r="N4280" i="4" s="1" a="1"/>
  <c r="N4280" i="4" s="1"/>
  <c r="M3363" i="4" a="1"/>
  <c r="M3363" i="4" s="1"/>
  <c r="N3363" i="4" s="1" a="1"/>
  <c r="N3363" i="4" s="1"/>
  <c r="M4281" i="4" a="1"/>
  <c r="M4281" i="4" s="1"/>
  <c r="N4281" i="4" s="1" a="1"/>
  <c r="N4281" i="4" s="1"/>
  <c r="M3364" i="4" a="1"/>
  <c r="M3364" i="4" s="1"/>
  <c r="N3364" i="4" s="1" a="1"/>
  <c r="N3364" i="4" s="1"/>
  <c r="M3365" i="4" a="1"/>
  <c r="M3365" i="4" s="1"/>
  <c r="N3365" i="4" s="1" a="1"/>
  <c r="N3365" i="4" s="1"/>
  <c r="M3366" i="4" a="1"/>
  <c r="M3366" i="4" s="1"/>
  <c r="N3366" i="4" s="1" a="1"/>
  <c r="N3366" i="4" s="1"/>
  <c r="M3367" i="4" a="1"/>
  <c r="M3367" i="4" s="1"/>
  <c r="N3367" i="4" s="1" a="1"/>
  <c r="N3367" i="4" s="1"/>
  <c r="M3368" i="4" a="1"/>
  <c r="M3368" i="4" s="1"/>
  <c r="N3368" i="4" s="1" a="1"/>
  <c r="N3368" i="4" s="1"/>
  <c r="M3369" i="4" a="1"/>
  <c r="M3369" i="4" s="1"/>
  <c r="N3369" i="4" s="1" a="1"/>
  <c r="N3369" i="4" s="1"/>
  <c r="M3370" i="4" a="1"/>
  <c r="M3370" i="4" s="1"/>
  <c r="N3370" i="4" s="1" a="1"/>
  <c r="N3370" i="4" s="1"/>
  <c r="M4278" i="4" a="1"/>
  <c r="M4278" i="4" s="1"/>
  <c r="N4278" i="4" s="1" a="1"/>
  <c r="N4278" i="4" s="1"/>
  <c r="M3371" i="4" a="1"/>
  <c r="M3371" i="4" s="1"/>
  <c r="N3371" i="4" s="1" a="1"/>
  <c r="N3371" i="4" s="1"/>
  <c r="P3371" i="4" s="1"/>
  <c r="Q3371" i="4" s="1"/>
  <c r="M3372" i="4" a="1"/>
  <c r="M3372" i="4" s="1"/>
  <c r="N3372" i="4" s="1" a="1"/>
  <c r="N3372" i="4" s="1"/>
  <c r="P3372" i="4" s="1"/>
  <c r="M4279" i="4" a="1"/>
  <c r="M4279" i="4" s="1"/>
  <c r="N4279" i="4" s="1" a="1"/>
  <c r="N4279" i="4" s="1"/>
  <c r="L613" i="4" a="1"/>
  <c r="L613" i="4" s="1"/>
  <c r="O613" i="4" a="1"/>
  <c r="O613" i="4" s="1"/>
  <c r="P613" i="4" s="1"/>
  <c r="O601" i="4" a="1"/>
  <c r="O601" i="4" s="1"/>
  <c r="M601" i="4" a="1"/>
  <c r="M601" i="4" s="1"/>
  <c r="N601" i="4" s="1" a="1"/>
  <c r="N601" i="4" s="1"/>
  <c r="L589" i="4" a="1"/>
  <c r="L589" i="4" s="1"/>
  <c r="O589" i="4" a="1"/>
  <c r="O589" i="4" s="1"/>
  <c r="O577" i="4" a="1"/>
  <c r="O577" i="4" s="1"/>
  <c r="M577" i="4" a="1"/>
  <c r="M577" i="4" s="1"/>
  <c r="N577" i="4" s="1" a="1"/>
  <c r="N577" i="4" s="1"/>
  <c r="M578" i="4" a="1"/>
  <c r="M578" i="4" s="1"/>
  <c r="N578" i="4" s="1" a="1"/>
  <c r="N578" i="4" s="1"/>
  <c r="M3245" i="4" a="1"/>
  <c r="M3245" i="4" s="1"/>
  <c r="N3245" i="4" s="1" a="1"/>
  <c r="N3245" i="4" s="1"/>
  <c r="M3246" i="4" a="1"/>
  <c r="M3246" i="4" s="1"/>
  <c r="N3246" i="4" s="1" a="1"/>
  <c r="N3246" i="4" s="1"/>
  <c r="M3247" i="4" a="1"/>
  <c r="M3247" i="4" s="1"/>
  <c r="N3247" i="4" s="1" a="1"/>
  <c r="N3247" i="4" s="1"/>
  <c r="O565" i="4" a="1"/>
  <c r="O565" i="4" s="1"/>
  <c r="M565" i="4" a="1"/>
  <c r="M565" i="4" s="1"/>
  <c r="N565" i="4" s="1" a="1"/>
  <c r="N565" i="4" s="1"/>
  <c r="M566" i="4" a="1"/>
  <c r="M566" i="4" s="1"/>
  <c r="N566" i="4" s="1" a="1"/>
  <c r="N566" i="4" s="1"/>
  <c r="O553" i="4" a="1"/>
  <c r="O553" i="4" s="1"/>
  <c r="M553" i="4" a="1"/>
  <c r="M553" i="4" s="1"/>
  <c r="N553" i="4" s="1" a="1"/>
  <c r="N553" i="4" s="1"/>
  <c r="M3196" i="4" a="1"/>
  <c r="M3196" i="4" s="1"/>
  <c r="N3196" i="4" s="1" a="1"/>
  <c r="N3196" i="4" s="1"/>
  <c r="M3197" i="4" a="1"/>
  <c r="M3197" i="4" s="1"/>
  <c r="N3197" i="4" s="1" a="1"/>
  <c r="N3197" i="4" s="1"/>
  <c r="L541" i="4" a="1"/>
  <c r="L541" i="4" s="1"/>
  <c r="O541" i="4" a="1"/>
  <c r="O541" i="4" s="1"/>
  <c r="P541" i="4" s="1"/>
  <c r="L529" i="4" a="1"/>
  <c r="L529" i="4" s="1"/>
  <c r="O529" i="4" a="1"/>
  <c r="O529" i="4" s="1"/>
  <c r="O517" i="4" a="1"/>
  <c r="O517" i="4" s="1"/>
  <c r="M517" i="4" a="1"/>
  <c r="M517" i="4" s="1"/>
  <c r="N517" i="4" s="1" a="1"/>
  <c r="N517" i="4" s="1"/>
  <c r="M3052" i="4" a="1"/>
  <c r="M3052" i="4" s="1"/>
  <c r="N3052" i="4" s="1" a="1"/>
  <c r="N3052" i="4" s="1"/>
  <c r="M3053" i="4" a="1"/>
  <c r="M3053" i="4" s="1"/>
  <c r="N3053" i="4" s="1" a="1"/>
  <c r="N3053" i="4" s="1"/>
  <c r="L505" i="4" a="1"/>
  <c r="L505" i="4" s="1"/>
  <c r="O505" i="4" a="1"/>
  <c r="O505" i="4" s="1"/>
  <c r="P505" i="4" s="1"/>
  <c r="L493" i="4" a="1"/>
  <c r="L493" i="4" s="1"/>
  <c r="O493" i="4" a="1"/>
  <c r="O493" i="4" s="1"/>
  <c r="O481" i="4" a="1"/>
  <c r="O481" i="4" s="1"/>
  <c r="M481" i="4" a="1"/>
  <c r="M481" i="4" s="1"/>
  <c r="N481" i="4" s="1" a="1"/>
  <c r="N481" i="4" s="1"/>
  <c r="M2910" i="4" a="1"/>
  <c r="M2910" i="4" s="1"/>
  <c r="N2910" i="4" s="1" a="1"/>
  <c r="N2910" i="4" s="1"/>
  <c r="M2911" i="4" a="1"/>
  <c r="M2911" i="4" s="1"/>
  <c r="N2911" i="4" s="1" a="1"/>
  <c r="N2911" i="4" s="1"/>
  <c r="M2912" i="4" a="1"/>
  <c r="M2912" i="4" s="1"/>
  <c r="N2912" i="4" s="1" a="1"/>
  <c r="N2912" i="4" s="1"/>
  <c r="O469" i="4" a="1"/>
  <c r="O469" i="4" s="1"/>
  <c r="M469" i="4" a="1"/>
  <c r="M469" i="4" s="1"/>
  <c r="N469" i="4" s="1" a="1"/>
  <c r="N469" i="4" s="1"/>
  <c r="M470" i="4" a="1"/>
  <c r="M470" i="4" s="1"/>
  <c r="N470" i="4" s="1" a="1"/>
  <c r="N470" i="4" s="1"/>
  <c r="M2883" i="4" a="1"/>
  <c r="M2883" i="4" s="1"/>
  <c r="N2883" i="4" s="1" a="1"/>
  <c r="N2883" i="4" s="1"/>
  <c r="M2884" i="4" a="1"/>
  <c r="M2884" i="4" s="1"/>
  <c r="N2884" i="4" s="1" a="1"/>
  <c r="N2884" i="4" s="1"/>
  <c r="L457" i="4" a="1"/>
  <c r="L457" i="4" s="1"/>
  <c r="O457" i="4" a="1"/>
  <c r="O457" i="4" s="1"/>
  <c r="P457" i="4" s="1"/>
  <c r="Q457" i="4" s="1"/>
  <c r="O445" i="4" a="1"/>
  <c r="O445" i="4" s="1"/>
  <c r="M447" i="4" a="1"/>
  <c r="M447" i="4" s="1"/>
  <c r="N447" i="4" s="1" a="1"/>
  <c r="N447" i="4" s="1"/>
  <c r="M448" i="4" a="1"/>
  <c r="M448" i="4" s="1"/>
  <c r="N448" i="4" s="1" a="1"/>
  <c r="N448" i="4" s="1"/>
  <c r="M449" i="4" a="1"/>
  <c r="M449" i="4" s="1"/>
  <c r="N449" i="4" s="1" a="1"/>
  <c r="N449" i="4" s="1"/>
  <c r="M445" i="4" a="1"/>
  <c r="M445" i="4" s="1"/>
  <c r="N445" i="4" s="1" a="1"/>
  <c r="N445" i="4" s="1"/>
  <c r="M446" i="4" a="1"/>
  <c r="M446" i="4" s="1"/>
  <c r="N446" i="4" s="1" a="1"/>
  <c r="N446" i="4" s="1"/>
  <c r="M2786" i="4" a="1"/>
  <c r="M2786" i="4" s="1"/>
  <c r="N2786" i="4" s="1" a="1"/>
  <c r="N2786" i="4" s="1"/>
  <c r="M2795" i="4" a="1"/>
  <c r="M2795" i="4" s="1"/>
  <c r="N2795" i="4" s="1" a="1"/>
  <c r="N2795" i="4" s="1"/>
  <c r="P2795" i="4" s="1"/>
  <c r="M2804" i="4" a="1"/>
  <c r="M2804" i="4" s="1"/>
  <c r="N2804" i="4" s="1" a="1"/>
  <c r="N2804" i="4" s="1"/>
  <c r="M2813" i="4" a="1"/>
  <c r="M2813" i="4" s="1"/>
  <c r="N2813" i="4" s="1" a="1"/>
  <c r="N2813" i="4" s="1"/>
  <c r="M2787" i="4" a="1"/>
  <c r="M2787" i="4" s="1"/>
  <c r="N2787" i="4" s="1" a="1"/>
  <c r="N2787" i="4" s="1"/>
  <c r="M2788" i="4" a="1"/>
  <c r="M2788" i="4" s="1"/>
  <c r="N2788" i="4" s="1" a="1"/>
  <c r="N2788" i="4" s="1"/>
  <c r="M2796" i="4" a="1"/>
  <c r="M2796" i="4" s="1"/>
  <c r="N2796" i="4" s="1" a="1"/>
  <c r="N2796" i="4" s="1"/>
  <c r="P2796" i="4" s="1"/>
  <c r="M2805" i="4" a="1"/>
  <c r="M2805" i="4" s="1"/>
  <c r="N2805" i="4" s="1" a="1"/>
  <c r="N2805" i="4" s="1"/>
  <c r="M2814" i="4" a="1"/>
  <c r="M2814" i="4" s="1"/>
  <c r="N2814" i="4" s="1" a="1"/>
  <c r="N2814" i="4" s="1"/>
  <c r="M2789" i="4" a="1"/>
  <c r="M2789" i="4" s="1"/>
  <c r="N2789" i="4" s="1" a="1"/>
  <c r="N2789" i="4" s="1"/>
  <c r="M2797" i="4" a="1"/>
  <c r="M2797" i="4" s="1"/>
  <c r="N2797" i="4" s="1" a="1"/>
  <c r="N2797" i="4" s="1"/>
  <c r="P2797" i="4" s="1"/>
  <c r="Q2797" i="4" s="1"/>
  <c r="M2806" i="4" a="1"/>
  <c r="M2806" i="4" s="1"/>
  <c r="N2806" i="4" s="1" a="1"/>
  <c r="N2806" i="4" s="1"/>
  <c r="M2815" i="4" a="1"/>
  <c r="M2815" i="4" s="1"/>
  <c r="N2815" i="4" s="1" a="1"/>
  <c r="N2815" i="4" s="1"/>
  <c r="M2790" i="4" a="1"/>
  <c r="M2790" i="4" s="1"/>
  <c r="N2790" i="4" s="1" a="1"/>
  <c r="N2790" i="4" s="1"/>
  <c r="M2798" i="4" a="1"/>
  <c r="M2798" i="4" s="1"/>
  <c r="N2798" i="4" s="1" a="1"/>
  <c r="N2798" i="4" s="1"/>
  <c r="M2807" i="4" a="1"/>
  <c r="M2807" i="4" s="1"/>
  <c r="N2807" i="4" s="1" a="1"/>
  <c r="N2807" i="4" s="1"/>
  <c r="P2807" i="4" s="1"/>
  <c r="Q2807" i="4" s="1"/>
  <c r="M2816" i="4" a="1"/>
  <c r="M2816" i="4" s="1"/>
  <c r="N2816" i="4" s="1" a="1"/>
  <c r="N2816" i="4" s="1"/>
  <c r="M2799" i="4" a="1"/>
  <c r="M2799" i="4" s="1"/>
  <c r="N2799" i="4" s="1" a="1"/>
  <c r="N2799" i="4" s="1"/>
  <c r="M2808" i="4" a="1"/>
  <c r="M2808" i="4" s="1"/>
  <c r="N2808" i="4" s="1" a="1"/>
  <c r="N2808" i="4" s="1"/>
  <c r="P2808" i="4" s="1"/>
  <c r="M2791" i="4" a="1"/>
  <c r="M2791" i="4" s="1"/>
  <c r="N2791" i="4" s="1" a="1"/>
  <c r="N2791" i="4" s="1"/>
  <c r="M2800" i="4" a="1"/>
  <c r="M2800" i="4" s="1"/>
  <c r="N2800" i="4" s="1" a="1"/>
  <c r="N2800" i="4" s="1"/>
  <c r="M2817" i="4" a="1"/>
  <c r="M2817" i="4" s="1"/>
  <c r="N2817" i="4" s="1" a="1"/>
  <c r="N2817" i="4" s="1"/>
  <c r="M2809" i="4" a="1"/>
  <c r="M2809" i="4" s="1"/>
  <c r="N2809" i="4" s="1" a="1"/>
  <c r="N2809" i="4" s="1"/>
  <c r="P2809" i="4" s="1"/>
  <c r="Q2809" i="4" s="1"/>
  <c r="M2792" i="4" a="1"/>
  <c r="M2792" i="4" s="1"/>
  <c r="N2792" i="4" s="1" a="1"/>
  <c r="N2792" i="4" s="1"/>
  <c r="M2801" i="4" a="1"/>
  <c r="M2801" i="4" s="1"/>
  <c r="N2801" i="4" s="1" a="1"/>
  <c r="N2801" i="4" s="1"/>
  <c r="M2810" i="4" a="1"/>
  <c r="M2810" i="4" s="1"/>
  <c r="N2810" i="4" s="1" a="1"/>
  <c r="N2810" i="4" s="1"/>
  <c r="M2802" i="4" a="1"/>
  <c r="M2802" i="4" s="1"/>
  <c r="N2802" i="4" s="1" a="1"/>
  <c r="N2802" i="4" s="1"/>
  <c r="M2811" i="4" a="1"/>
  <c r="M2811" i="4" s="1"/>
  <c r="N2811" i="4" s="1" a="1"/>
  <c r="N2811" i="4" s="1"/>
  <c r="M2793" i="4" a="1"/>
  <c r="M2793" i="4" s="1"/>
  <c r="N2793" i="4" s="1" a="1"/>
  <c r="N2793" i="4" s="1"/>
  <c r="M2803" i="4" a="1"/>
  <c r="M2803" i="4" s="1"/>
  <c r="N2803" i="4" s="1" a="1"/>
  <c r="N2803" i="4" s="1"/>
  <c r="M2812" i="4" a="1"/>
  <c r="M2812" i="4" s="1"/>
  <c r="N2812" i="4" s="1" a="1"/>
  <c r="N2812" i="4" s="1"/>
  <c r="M2785" i="4" a="1"/>
  <c r="M2785" i="4" s="1"/>
  <c r="N2785" i="4" s="1" a="1"/>
  <c r="N2785" i="4" s="1"/>
  <c r="P2785" i="4" s="1"/>
  <c r="Q2785" i="4" s="1"/>
  <c r="M2794" i="4" a="1"/>
  <c r="M2794" i="4" s="1"/>
  <c r="N2794" i="4" s="1" a="1"/>
  <c r="N2794" i="4" s="1"/>
  <c r="L433" i="4" a="1"/>
  <c r="L433" i="4" s="1"/>
  <c r="O433" i="4" a="1"/>
  <c r="O433" i="4" s="1"/>
  <c r="L421" i="4" a="1"/>
  <c r="L421" i="4" s="1"/>
  <c r="O421" i="4" a="1"/>
  <c r="O421" i="4" s="1"/>
  <c r="L409" i="4" a="1"/>
  <c r="L409" i="4" s="1"/>
  <c r="O409" i="4" a="1"/>
  <c r="O409" i="4" s="1"/>
  <c r="P409" i="4" s="1"/>
  <c r="L397" i="4" a="1"/>
  <c r="L397" i="4" s="1"/>
  <c r="O397" i="4" a="1"/>
  <c r="O397" i="4" s="1"/>
  <c r="L385" i="4" a="1"/>
  <c r="L385" i="4" s="1"/>
  <c r="O385" i="4" a="1"/>
  <c r="O385" i="4" s="1"/>
  <c r="P385" i="4" s="1"/>
  <c r="O373" i="4" a="1"/>
  <c r="O373" i="4" s="1"/>
  <c r="M373" i="4" a="1"/>
  <c r="M373" i="4" s="1"/>
  <c r="N373" i="4" s="1" a="1"/>
  <c r="N373" i="4" s="1"/>
  <c r="L361" i="4" a="1"/>
  <c r="L361" i="4" s="1"/>
  <c r="O361" i="4" a="1"/>
  <c r="O361" i="4" s="1"/>
  <c r="O349" i="4" a="1"/>
  <c r="O349" i="4" s="1"/>
  <c r="M349" i="4" a="1"/>
  <c r="M349" i="4" s="1"/>
  <c r="N349" i="4" s="1" a="1"/>
  <c r="N349" i="4" s="1"/>
  <c r="M986" i="4" a="1"/>
  <c r="M986" i="4" s="1"/>
  <c r="N986" i="4" s="1" a="1"/>
  <c r="N986" i="4" s="1"/>
  <c r="M985" i="4" a="1"/>
  <c r="M985" i="4" s="1"/>
  <c r="N985" i="4" s="1" a="1"/>
  <c r="N985" i="4" s="1"/>
  <c r="L337" i="4" a="1"/>
  <c r="L337" i="4" s="1"/>
  <c r="O337" i="4" a="1"/>
  <c r="O337" i="4" s="1"/>
  <c r="P337" i="4" s="1"/>
  <c r="L325" i="4" a="1"/>
  <c r="L325" i="4" s="1"/>
  <c r="O325" i="4" a="1"/>
  <c r="O325" i="4" s="1"/>
  <c r="L313" i="4" a="1"/>
  <c r="L313" i="4" s="1"/>
  <c r="O313" i="4" a="1"/>
  <c r="O313" i="4" s="1"/>
  <c r="L301" i="4" a="1"/>
  <c r="L301" i="4" s="1"/>
  <c r="O301" i="4" a="1"/>
  <c r="O301" i="4" s="1"/>
  <c r="O289" i="4" a="1"/>
  <c r="O289" i="4" s="1"/>
  <c r="M289" i="4" a="1"/>
  <c r="M289" i="4" s="1"/>
  <c r="N289" i="4" s="1" a="1"/>
  <c r="N289" i="4" s="1"/>
  <c r="L277" i="4" a="1"/>
  <c r="L277" i="4" s="1"/>
  <c r="O277" i="4" a="1"/>
  <c r="O277" i="4" s="1"/>
  <c r="L265" i="4" a="1"/>
  <c r="L265" i="4" s="1"/>
  <c r="O265" i="4" a="1"/>
  <c r="O265" i="4" s="1"/>
  <c r="L253" i="4" a="1"/>
  <c r="L253" i="4" s="1"/>
  <c r="O253" i="4" a="1"/>
  <c r="O253" i="4" s="1"/>
  <c r="O241" i="4" a="1"/>
  <c r="O241" i="4" s="1"/>
  <c r="M241" i="4" a="1"/>
  <c r="M241" i="4" s="1"/>
  <c r="N241" i="4" s="1" a="1"/>
  <c r="N241" i="4" s="1"/>
  <c r="M1977" i="4" a="1"/>
  <c r="M1977" i="4" s="1"/>
  <c r="N1977" i="4" s="1" a="1"/>
  <c r="N1977" i="4" s="1"/>
  <c r="M1978" i="4" a="1"/>
  <c r="M1978" i="4" s="1"/>
  <c r="N1978" i="4" s="1" a="1"/>
  <c r="N1978" i="4" s="1"/>
  <c r="M1979" i="4" a="1"/>
  <c r="M1979" i="4" s="1"/>
  <c r="N1979" i="4" s="1" a="1"/>
  <c r="N1979" i="4" s="1"/>
  <c r="L229" i="4" a="1"/>
  <c r="L229" i="4" s="1"/>
  <c r="O229" i="4" a="1"/>
  <c r="O229" i="4" s="1"/>
  <c r="O217" i="4" a="1"/>
  <c r="O217" i="4" s="1"/>
  <c r="M217" i="4" a="1"/>
  <c r="M217" i="4" s="1"/>
  <c r="N217" i="4" s="1" a="1"/>
  <c r="N217" i="4" s="1"/>
  <c r="M219" i="4" a="1"/>
  <c r="M219" i="4" s="1"/>
  <c r="N219" i="4" s="1" a="1"/>
  <c r="N219" i="4" s="1"/>
  <c r="M220" i="4" a="1"/>
  <c r="M220" i="4" s="1"/>
  <c r="N220" i="4" s="1" a="1"/>
  <c r="N220" i="4" s="1"/>
  <c r="M1897" i="4" a="1"/>
  <c r="M1897" i="4" s="1"/>
  <c r="N1897" i="4" s="1" a="1"/>
  <c r="N1897" i="4" s="1"/>
  <c r="P1897" i="4" s="1"/>
  <c r="M1898" i="4" a="1"/>
  <c r="M1898" i="4" s="1"/>
  <c r="N1898" i="4" s="1" a="1"/>
  <c r="N1898" i="4" s="1"/>
  <c r="M1899" i="4" a="1"/>
  <c r="M1899" i="4" s="1"/>
  <c r="N1899" i="4" s="1" a="1"/>
  <c r="N1899" i="4" s="1"/>
  <c r="M1900" i="4" a="1"/>
  <c r="M1900" i="4" s="1"/>
  <c r="N1900" i="4" s="1" a="1"/>
  <c r="N1900" i="4" s="1"/>
  <c r="M1893" i="4" a="1"/>
  <c r="M1893" i="4" s="1"/>
  <c r="N1893" i="4" s="1" a="1"/>
  <c r="N1893" i="4" s="1"/>
  <c r="M218" i="4" a="1"/>
  <c r="M218" i="4" s="1"/>
  <c r="N218" i="4" s="1" a="1"/>
  <c r="N218" i="4" s="1"/>
  <c r="M221" i="4" a="1"/>
  <c r="M221" i="4" s="1"/>
  <c r="N221" i="4" s="1" a="1"/>
  <c r="N221" i="4" s="1"/>
  <c r="M1896" i="4" a="1"/>
  <c r="M1896" i="4" s="1"/>
  <c r="N1896" i="4" s="1" a="1"/>
  <c r="N1896" i="4" s="1"/>
  <c r="M1903" i="4" a="1"/>
  <c r="M1903" i="4" s="1"/>
  <c r="N1903" i="4" s="1" a="1"/>
  <c r="N1903" i="4" s="1"/>
  <c r="M1901" i="4" a="1"/>
  <c r="M1901" i="4" s="1"/>
  <c r="N1901" i="4" s="1" a="1"/>
  <c r="N1901" i="4" s="1"/>
  <c r="M1902" i="4" a="1"/>
  <c r="M1902" i="4" s="1"/>
  <c r="N1902" i="4" s="1" a="1"/>
  <c r="N1902" i="4" s="1"/>
  <c r="M1894" i="4" a="1"/>
  <c r="M1894" i="4" s="1"/>
  <c r="N1894" i="4" s="1" a="1"/>
  <c r="N1894" i="4" s="1"/>
  <c r="M1895" i="4" a="1"/>
  <c r="M1895" i="4" s="1"/>
  <c r="N1895" i="4" s="1" a="1"/>
  <c r="N1895" i="4" s="1"/>
  <c r="L205" i="4" a="1"/>
  <c r="L205" i="4" s="1"/>
  <c r="O205" i="4" a="1"/>
  <c r="O205" i="4" s="1"/>
  <c r="P205" i="4" s="1"/>
  <c r="L193" i="4" a="1"/>
  <c r="L193" i="4" s="1"/>
  <c r="O193" i="4" a="1"/>
  <c r="O193" i="4" s="1"/>
  <c r="L181" i="4" a="1"/>
  <c r="L181" i="4" s="1"/>
  <c r="O181" i="4" a="1"/>
  <c r="O181" i="4" s="1"/>
  <c r="O169" i="4" a="1"/>
  <c r="O169" i="4" s="1"/>
  <c r="M169" i="4" a="1"/>
  <c r="M169" i="4" s="1"/>
  <c r="N169" i="4" s="1" a="1"/>
  <c r="N169" i="4" s="1"/>
  <c r="O157" i="4" a="1"/>
  <c r="O157" i="4" s="1"/>
  <c r="M157" i="4" a="1"/>
  <c r="M157" i="4" s="1"/>
  <c r="N157" i="4" s="1" a="1"/>
  <c r="N157" i="4" s="1"/>
  <c r="M158" i="4" a="1"/>
  <c r="M158" i="4" s="1"/>
  <c r="N158" i="4" s="1" a="1"/>
  <c r="N158" i="4" s="1"/>
  <c r="M159" i="4" a="1"/>
  <c r="M159" i="4" s="1"/>
  <c r="N159" i="4" s="1" a="1"/>
  <c r="N159" i="4" s="1"/>
  <c r="M1668" i="4" a="1"/>
  <c r="M1668" i="4" s="1"/>
  <c r="N1668" i="4" s="1" a="1"/>
  <c r="N1668" i="4" s="1"/>
  <c r="M1669" i="4" a="1"/>
  <c r="M1669" i="4" s="1"/>
  <c r="N1669" i="4" s="1" a="1"/>
  <c r="N1669" i="4" s="1"/>
  <c r="P1669" i="4" s="1"/>
  <c r="Q1669" i="4" s="1"/>
  <c r="M1670" i="4" a="1"/>
  <c r="M1670" i="4" s="1"/>
  <c r="N1670" i="4" s="1" a="1"/>
  <c r="N1670" i="4" s="1"/>
  <c r="M1671" i="4" a="1"/>
  <c r="M1671" i="4" s="1"/>
  <c r="N1671" i="4" s="1" a="1"/>
  <c r="N1671" i="4" s="1"/>
  <c r="M1672" i="4" a="1"/>
  <c r="M1672" i="4" s="1"/>
  <c r="N1672" i="4" s="1" a="1"/>
  <c r="N1672" i="4" s="1"/>
  <c r="L145" i="4" a="1"/>
  <c r="L145" i="4" s="1"/>
  <c r="O145" i="4" a="1"/>
  <c r="O145" i="4" s="1"/>
  <c r="L133" i="4" a="1"/>
  <c r="L133" i="4" s="1"/>
  <c r="O133" i="4" a="1"/>
  <c r="O133" i="4" s="1"/>
  <c r="P133" i="4" s="1"/>
  <c r="O121" i="4" a="1"/>
  <c r="O121" i="4" s="1"/>
  <c r="M121" i="4" a="1"/>
  <c r="M121" i="4" s="1"/>
  <c r="N121" i="4" s="1" a="1"/>
  <c r="N121" i="4" s="1"/>
  <c r="M122" i="4" a="1"/>
  <c r="M122" i="4" s="1"/>
  <c r="N122" i="4" s="1" a="1"/>
  <c r="N122" i="4" s="1"/>
  <c r="M123" i="4" a="1"/>
  <c r="M123" i="4" s="1"/>
  <c r="N123" i="4" s="1" a="1"/>
  <c r="N123" i="4" s="1"/>
  <c r="M124" i="4" a="1"/>
  <c r="M124" i="4" s="1"/>
  <c r="N124" i="4" s="1" a="1"/>
  <c r="N124" i="4" s="1"/>
  <c r="M1524" i="4" a="1"/>
  <c r="M1524" i="4" s="1"/>
  <c r="N1524" i="4" s="1" a="1"/>
  <c r="N1524" i="4" s="1"/>
  <c r="M1531" i="4" a="1"/>
  <c r="M1531" i="4" s="1"/>
  <c r="N1531" i="4" s="1" a="1"/>
  <c r="N1531" i="4" s="1"/>
  <c r="M1532" i="4" a="1"/>
  <c r="M1532" i="4" s="1"/>
  <c r="N1532" i="4" s="1" a="1"/>
  <c r="N1532" i="4" s="1"/>
  <c r="M1540" i="4" a="1"/>
  <c r="M1540" i="4" s="1"/>
  <c r="N1540" i="4" s="1" a="1"/>
  <c r="N1540" i="4" s="1"/>
  <c r="M1525" i="4" a="1"/>
  <c r="M1525" i="4" s="1"/>
  <c r="N1525" i="4" s="1" a="1"/>
  <c r="N1525" i="4" s="1"/>
  <c r="M1533" i="4" a="1"/>
  <c r="M1533" i="4" s="1"/>
  <c r="N1533" i="4" s="1" a="1"/>
  <c r="N1533" i="4" s="1"/>
  <c r="M1534" i="4" a="1"/>
  <c r="M1534" i="4" s="1"/>
  <c r="N1534" i="4" s="1" a="1"/>
  <c r="N1534" i="4" s="1"/>
  <c r="M1541" i="4" a="1"/>
  <c r="M1541" i="4" s="1"/>
  <c r="N1541" i="4" s="1" a="1"/>
  <c r="N1541" i="4" s="1"/>
  <c r="M1526" i="4" a="1"/>
  <c r="M1526" i="4" s="1"/>
  <c r="N1526" i="4" s="1" a="1"/>
  <c r="N1526" i="4" s="1"/>
  <c r="M1535" i="4" a="1"/>
  <c r="M1535" i="4" s="1"/>
  <c r="N1535" i="4" s="1" a="1"/>
  <c r="N1535" i="4" s="1"/>
  <c r="M1542" i="4" a="1"/>
  <c r="M1542" i="4" s="1"/>
  <c r="N1542" i="4" s="1" a="1"/>
  <c r="N1542" i="4" s="1"/>
  <c r="M1536" i="4" a="1"/>
  <c r="M1536" i="4" s="1"/>
  <c r="N1536" i="4" s="1" a="1"/>
  <c r="N1536" i="4" s="1"/>
  <c r="M1543" i="4" a="1"/>
  <c r="M1543" i="4" s="1"/>
  <c r="N1543" i="4" s="1" a="1"/>
  <c r="N1543" i="4" s="1"/>
  <c r="M1527" i="4" a="1"/>
  <c r="M1527" i="4" s="1"/>
  <c r="N1527" i="4" s="1" a="1"/>
  <c r="N1527" i="4" s="1"/>
  <c r="M1544" i="4" a="1"/>
  <c r="M1544" i="4" s="1"/>
  <c r="N1544" i="4" s="1" a="1"/>
  <c r="N1544" i="4" s="1"/>
  <c r="M1537" i="4" a="1"/>
  <c r="M1537" i="4" s="1"/>
  <c r="N1537" i="4" s="1" a="1"/>
  <c r="N1537" i="4" s="1"/>
  <c r="P1537" i="4" s="1"/>
  <c r="M1545" i="4" a="1"/>
  <c r="M1545" i="4" s="1"/>
  <c r="N1545" i="4" s="1" a="1"/>
  <c r="N1545" i="4" s="1"/>
  <c r="M1528" i="4" a="1"/>
  <c r="M1528" i="4" s="1"/>
  <c r="N1528" i="4" s="1" a="1"/>
  <c r="N1528" i="4" s="1"/>
  <c r="M1546" i="4" a="1"/>
  <c r="M1546" i="4" s="1"/>
  <c r="N1546" i="4" s="1" a="1"/>
  <c r="N1546" i="4" s="1"/>
  <c r="M1538" i="4" a="1"/>
  <c r="M1538" i="4" s="1"/>
  <c r="N1538" i="4" s="1" a="1"/>
  <c r="N1538" i="4" s="1"/>
  <c r="M1529" i="4" a="1"/>
  <c r="M1529" i="4" s="1"/>
  <c r="N1529" i="4" s="1" a="1"/>
  <c r="N1529" i="4" s="1"/>
  <c r="M1530" i="4" a="1"/>
  <c r="M1530" i="4" s="1"/>
  <c r="N1530" i="4" s="1" a="1"/>
  <c r="N1530" i="4" s="1"/>
  <c r="M1539" i="4" a="1"/>
  <c r="M1539" i="4" s="1"/>
  <c r="N1539" i="4" s="1" a="1"/>
  <c r="N1539" i="4" s="1"/>
  <c r="L109" i="4" a="1"/>
  <c r="L109" i="4" s="1"/>
  <c r="O109" i="4" a="1"/>
  <c r="O109" i="4" s="1"/>
  <c r="P109" i="4" s="1"/>
  <c r="O97" i="4" a="1"/>
  <c r="O97" i="4" s="1"/>
  <c r="M97" i="4" a="1"/>
  <c r="M97" i="4" s="1"/>
  <c r="N97" i="4" s="1" a="1"/>
  <c r="N97" i="4" s="1"/>
  <c r="M1453" i="4" a="1"/>
  <c r="M1453" i="4" s="1"/>
  <c r="N1453" i="4" s="1" a="1"/>
  <c r="N1453" i="4" s="1"/>
  <c r="L85" i="4" a="1"/>
  <c r="L85" i="4" s="1"/>
  <c r="O85" i="4" a="1"/>
  <c r="O85" i="4" s="1"/>
  <c r="O73" i="4" a="1"/>
  <c r="O73" i="4" s="1"/>
  <c r="M74" i="4" a="1"/>
  <c r="M74" i="4" s="1"/>
  <c r="N74" i="4" s="1" a="1"/>
  <c r="N74" i="4" s="1"/>
  <c r="M1389" i="4" a="1"/>
  <c r="M1389" i="4" s="1"/>
  <c r="N1389" i="4" s="1" a="1"/>
  <c r="N1389" i="4" s="1"/>
  <c r="M1390" i="4" a="1"/>
  <c r="M1390" i="4" s="1"/>
  <c r="N1390" i="4" s="1" a="1"/>
  <c r="N1390" i="4" s="1"/>
  <c r="M1391" i="4" a="1"/>
  <c r="M1391" i="4" s="1"/>
  <c r="N1391" i="4" s="1" a="1"/>
  <c r="N1391" i="4" s="1"/>
  <c r="M1392" i="4" a="1"/>
  <c r="M1392" i="4" s="1"/>
  <c r="N1392" i="4" s="1" a="1"/>
  <c r="N1392" i="4" s="1"/>
  <c r="M1393" i="4" a="1"/>
  <c r="M1393" i="4" s="1"/>
  <c r="N1393" i="4" s="1" a="1"/>
  <c r="N1393" i="4" s="1"/>
  <c r="M73" i="4" a="1"/>
  <c r="M73" i="4" s="1"/>
  <c r="N73" i="4" s="1" a="1"/>
  <c r="N73" i="4" s="1"/>
  <c r="M1394" i="4" a="1"/>
  <c r="M1394" i="4" s="1"/>
  <c r="N1394" i="4" s="1" a="1"/>
  <c r="N1394" i="4" s="1"/>
  <c r="L61" i="4" a="1"/>
  <c r="L61" i="4" s="1"/>
  <c r="O61" i="4" a="1"/>
  <c r="O61" i="4" s="1"/>
  <c r="O49" i="4" a="1"/>
  <c r="O49" i="4" s="1"/>
  <c r="M49" i="4" a="1"/>
  <c r="M49" i="4" s="1"/>
  <c r="N49" i="4" s="1" a="1"/>
  <c r="N49" i="4" s="1"/>
  <c r="M1283" i="4" a="1"/>
  <c r="M1283" i="4" s="1"/>
  <c r="N1283" i="4" s="1" a="1"/>
  <c r="N1283" i="4" s="1"/>
  <c r="M1284" i="4" a="1"/>
  <c r="M1284" i="4" s="1"/>
  <c r="N1284" i="4" s="1" a="1"/>
  <c r="N1284" i="4" s="1"/>
  <c r="M50" i="4" a="1"/>
  <c r="M50" i="4" s="1"/>
  <c r="N50" i="4" s="1" a="1"/>
  <c r="N50" i="4" s="1"/>
  <c r="M1285" i="4" a="1"/>
  <c r="M1285" i="4" s="1"/>
  <c r="N1285" i="4" s="1" a="1"/>
  <c r="N1285" i="4" s="1"/>
  <c r="M1286" i="4" a="1"/>
  <c r="M1286" i="4" s="1"/>
  <c r="N1286" i="4" s="1" a="1"/>
  <c r="N1286" i="4" s="1"/>
  <c r="M1287" i="4" a="1"/>
  <c r="M1287" i="4" s="1"/>
  <c r="N1287" i="4" s="1" a="1"/>
  <c r="N1287" i="4" s="1"/>
  <c r="M1288" i="4" a="1"/>
  <c r="M1288" i="4" s="1"/>
  <c r="N1288" i="4" s="1" a="1"/>
  <c r="N1288" i="4" s="1"/>
  <c r="M1282" i="4" a="1"/>
  <c r="M1282" i="4" s="1"/>
  <c r="N1282" i="4" s="1" a="1"/>
  <c r="N1282" i="4" s="1"/>
  <c r="L37" i="4" a="1"/>
  <c r="L37" i="4" s="1"/>
  <c r="O37" i="4" a="1"/>
  <c r="O37" i="4" s="1"/>
  <c r="O25" i="4" a="1"/>
  <c r="O25" i="4" s="1"/>
  <c r="M25" i="4" a="1"/>
  <c r="M25" i="4" s="1"/>
  <c r="N25" i="4" s="1" a="1"/>
  <c r="N25" i="4" s="1"/>
  <c r="M1161" i="4" a="1"/>
  <c r="M1161" i="4" s="1"/>
  <c r="N1161" i="4" s="1" a="1"/>
  <c r="N1161" i="4" s="1"/>
  <c r="O13" i="4" a="1"/>
  <c r="O13" i="4" s="1"/>
  <c r="L13" i="4" a="1"/>
  <c r="L13" i="4" s="1"/>
  <c r="L1920" i="4" a="1"/>
  <c r="L1920" i="4" s="1"/>
  <c r="O1920" i="4" a="1"/>
  <c r="O1920" i="4" s="1"/>
  <c r="P1920" i="4" s="1"/>
  <c r="L1908" i="4" a="1"/>
  <c r="L1908" i="4" s="1"/>
  <c r="O1908" i="4" a="1"/>
  <c r="O1908" i="4" s="1"/>
  <c r="P1908" i="4" s="1"/>
  <c r="L1896" i="4" a="1"/>
  <c r="L1896" i="4" s="1"/>
  <c r="O1896" i="4" a="1"/>
  <c r="O1896" i="4" s="1"/>
  <c r="L1884" i="4" a="1"/>
  <c r="L1884" i="4" s="1"/>
  <c r="O1884" i="4" a="1"/>
  <c r="O1884" i="4" s="1"/>
  <c r="P1884" i="4" s="1"/>
  <c r="L1872" i="4" a="1"/>
  <c r="L1872" i="4" s="1"/>
  <c r="O1872" i="4" a="1"/>
  <c r="O1872" i="4" s="1"/>
  <c r="L1860" i="4" a="1"/>
  <c r="L1860" i="4" s="1"/>
  <c r="O1860" i="4" a="1"/>
  <c r="O1860" i="4" s="1"/>
  <c r="P1860" i="4" s="1"/>
  <c r="L1848" i="4" a="1"/>
  <c r="L1848" i="4" s="1"/>
  <c r="O1848" i="4" a="1"/>
  <c r="O1848" i="4" s="1"/>
  <c r="P1848" i="4" s="1"/>
  <c r="L1836" i="4" a="1"/>
  <c r="L1836" i="4" s="1"/>
  <c r="O1836" i="4" a="1"/>
  <c r="O1836" i="4" s="1"/>
  <c r="P1836" i="4" s="1"/>
  <c r="L1824" i="4" a="1"/>
  <c r="L1824" i="4" s="1"/>
  <c r="O1824" i="4" a="1"/>
  <c r="O1824" i="4" s="1"/>
  <c r="P1824" i="4" s="1"/>
  <c r="L1812" i="4" a="1"/>
  <c r="L1812" i="4" s="1"/>
  <c r="O1812" i="4" a="1"/>
  <c r="O1812" i="4" s="1"/>
  <c r="P1812" i="4" s="1"/>
  <c r="L1800" i="4" a="1"/>
  <c r="L1800" i="4" s="1"/>
  <c r="O1800" i="4" a="1"/>
  <c r="O1800" i="4" s="1"/>
  <c r="P1800" i="4" s="1"/>
  <c r="L1788" i="4" a="1"/>
  <c r="L1788" i="4" s="1"/>
  <c r="O1788" i="4" a="1"/>
  <c r="O1788" i="4" s="1"/>
  <c r="P1788" i="4" s="1"/>
  <c r="L1776" i="4" a="1"/>
  <c r="L1776" i="4" s="1"/>
  <c r="O1776" i="4" a="1"/>
  <c r="O1776" i="4" s="1"/>
  <c r="L1764" i="4" a="1"/>
  <c r="L1764" i="4" s="1"/>
  <c r="O1764" i="4" a="1"/>
  <c r="O1764" i="4" s="1"/>
  <c r="L1752" i="4" a="1"/>
  <c r="L1752" i="4" s="1"/>
  <c r="O1752" i="4" a="1"/>
  <c r="O1752" i="4" s="1"/>
  <c r="P1752" i="4" s="1"/>
  <c r="L1740" i="4" a="1"/>
  <c r="L1740" i="4" s="1"/>
  <c r="O1740" i="4" a="1"/>
  <c r="O1740" i="4" s="1"/>
  <c r="P1740" i="4" s="1"/>
  <c r="L1728" i="4" a="1"/>
  <c r="L1728" i="4" s="1"/>
  <c r="O1728" i="4" a="1"/>
  <c r="O1728" i="4" s="1"/>
  <c r="P1728" i="4" s="1"/>
  <c r="L1716" i="4" a="1"/>
  <c r="L1716" i="4" s="1"/>
  <c r="O1716" i="4" a="1"/>
  <c r="O1716" i="4" s="1"/>
  <c r="L1704" i="4" a="1"/>
  <c r="L1704" i="4" s="1"/>
  <c r="O1704" i="4" a="1"/>
  <c r="O1704" i="4" s="1"/>
  <c r="L1692" i="4" a="1"/>
  <c r="L1692" i="4" s="1"/>
  <c r="O1692" i="4" a="1"/>
  <c r="O1692" i="4" s="1"/>
  <c r="P1692" i="4" s="1"/>
  <c r="L1680" i="4" a="1"/>
  <c r="L1680" i="4" s="1"/>
  <c r="O1680" i="4" a="1"/>
  <c r="O1680" i="4" s="1"/>
  <c r="P1680" i="4" s="1"/>
  <c r="L1668" i="4" a="1"/>
  <c r="L1668" i="4" s="1"/>
  <c r="O1668" i="4" a="1"/>
  <c r="O1668" i="4" s="1"/>
  <c r="L1656" i="4" a="1"/>
  <c r="L1656" i="4" s="1"/>
  <c r="O1656" i="4" a="1"/>
  <c r="O1656" i="4" s="1"/>
  <c r="P1656" i="4" s="1"/>
  <c r="L1644" i="4" a="1"/>
  <c r="L1644" i="4" s="1"/>
  <c r="O1644" i="4" a="1"/>
  <c r="O1644" i="4" s="1"/>
  <c r="P1644" i="4" s="1"/>
  <c r="L1632" i="4" a="1"/>
  <c r="L1632" i="4" s="1"/>
  <c r="O1632" i="4" a="1"/>
  <c r="O1632" i="4" s="1"/>
  <c r="L1620" i="4" a="1"/>
  <c r="L1620" i="4" s="1"/>
  <c r="O1620" i="4" a="1"/>
  <c r="O1620" i="4" s="1"/>
  <c r="P1620" i="4" s="1"/>
  <c r="L1608" i="4" a="1"/>
  <c r="L1608" i="4" s="1"/>
  <c r="O1608" i="4" a="1"/>
  <c r="O1608" i="4" s="1"/>
  <c r="P1608" i="4" s="1"/>
  <c r="L1596" i="4" a="1"/>
  <c r="L1596" i="4" s="1"/>
  <c r="O1596" i="4" a="1"/>
  <c r="O1596" i="4" s="1"/>
  <c r="P1596" i="4" s="1"/>
  <c r="L1584" i="4" a="1"/>
  <c r="L1584" i="4" s="1"/>
  <c r="O1584" i="4" a="1"/>
  <c r="O1584" i="4" s="1"/>
  <c r="P1584" i="4" s="1"/>
  <c r="L1572" i="4" a="1"/>
  <c r="L1572" i="4" s="1"/>
  <c r="O1572" i="4" a="1"/>
  <c r="O1572" i="4" s="1"/>
  <c r="P1572" i="4" s="1"/>
  <c r="L1560" i="4" a="1"/>
  <c r="L1560" i="4" s="1"/>
  <c r="O1560" i="4" a="1"/>
  <c r="O1560" i="4" s="1"/>
  <c r="L1548" i="4" a="1"/>
  <c r="L1548" i="4" s="1"/>
  <c r="O1548" i="4" a="1"/>
  <c r="O1548" i="4" s="1"/>
  <c r="P1548" i="4" s="1"/>
  <c r="L1536" i="4" a="1"/>
  <c r="L1536" i="4" s="1"/>
  <c r="O1536" i="4" a="1"/>
  <c r="O1536" i="4" s="1"/>
  <c r="L1524" i="4" a="1"/>
  <c r="L1524" i="4" s="1"/>
  <c r="O1524" i="4" a="1"/>
  <c r="O1524" i="4" s="1"/>
  <c r="L1512" i="4" a="1"/>
  <c r="L1512" i="4" s="1"/>
  <c r="O1512" i="4" a="1"/>
  <c r="O1512" i="4" s="1"/>
  <c r="P1512" i="4" s="1"/>
  <c r="L1500" i="4" a="1"/>
  <c r="L1500" i="4" s="1"/>
  <c r="O1500" i="4" a="1"/>
  <c r="O1500" i="4" s="1"/>
  <c r="P1500" i="4" s="1"/>
  <c r="L1488" i="4" a="1"/>
  <c r="L1488" i="4" s="1"/>
  <c r="O1488" i="4" a="1"/>
  <c r="O1488" i="4" s="1"/>
  <c r="P1488" i="4" s="1"/>
  <c r="L1476" i="4" a="1"/>
  <c r="L1476" i="4" s="1"/>
  <c r="O1476" i="4" a="1"/>
  <c r="O1476" i="4" s="1"/>
  <c r="P1476" i="4" s="1"/>
  <c r="L1464" i="4" a="1"/>
  <c r="L1464" i="4" s="1"/>
  <c r="O1464" i="4" a="1"/>
  <c r="O1464" i="4" s="1"/>
  <c r="L1452" i="4" a="1"/>
  <c r="L1452" i="4" s="1"/>
  <c r="O1452" i="4" a="1"/>
  <c r="O1452" i="4" s="1"/>
  <c r="L1440" i="4" a="1"/>
  <c r="L1440" i="4" s="1"/>
  <c r="O1440" i="4" a="1"/>
  <c r="O1440" i="4" s="1"/>
  <c r="P1440" i="4" s="1"/>
  <c r="L1428" i="4" a="1"/>
  <c r="L1428" i="4" s="1"/>
  <c r="O1428" i="4" a="1"/>
  <c r="O1428" i="4" s="1"/>
  <c r="P1428" i="4" s="1"/>
  <c r="L1416" i="4" a="1"/>
  <c r="L1416" i="4" s="1"/>
  <c r="O1416" i="4" a="1"/>
  <c r="O1416" i="4" s="1"/>
  <c r="L1404" i="4" a="1"/>
  <c r="L1404" i="4" s="1"/>
  <c r="O1404" i="4" a="1"/>
  <c r="O1404" i="4" s="1"/>
  <c r="P1404" i="4" s="1"/>
  <c r="L1392" i="4" a="1"/>
  <c r="L1392" i="4" s="1"/>
  <c r="O1392" i="4" a="1"/>
  <c r="O1392" i="4" s="1"/>
  <c r="L1380" i="4" a="1"/>
  <c r="L1380" i="4" s="1"/>
  <c r="O1380" i="4" a="1"/>
  <c r="O1380" i="4" s="1"/>
  <c r="L1368" i="4" a="1"/>
  <c r="L1368" i="4" s="1"/>
  <c r="O1368" i="4" a="1"/>
  <c r="O1368" i="4" s="1"/>
  <c r="L1356" i="4" a="1"/>
  <c r="L1356" i="4" s="1"/>
  <c r="O1356" i="4" a="1"/>
  <c r="O1356" i="4" s="1"/>
  <c r="L1344" i="4" a="1"/>
  <c r="L1344" i="4" s="1"/>
  <c r="O1344" i="4" a="1"/>
  <c r="O1344" i="4" s="1"/>
  <c r="L1332" i="4" a="1"/>
  <c r="L1332" i="4" s="1"/>
  <c r="O1332" i="4" a="1"/>
  <c r="O1332" i="4" s="1"/>
  <c r="L1320" i="4" a="1"/>
  <c r="L1320" i="4" s="1"/>
  <c r="O1320" i="4" a="1"/>
  <c r="O1320" i="4" s="1"/>
  <c r="P1320" i="4" s="1"/>
  <c r="L1308" i="4" a="1"/>
  <c r="L1308" i="4" s="1"/>
  <c r="O1308" i="4" a="1"/>
  <c r="O1308" i="4" s="1"/>
  <c r="P1308" i="4" s="1"/>
  <c r="L1296" i="4" a="1"/>
  <c r="L1296" i="4" s="1"/>
  <c r="O1296" i="4" a="1"/>
  <c r="O1296" i="4" s="1"/>
  <c r="P1296" i="4" s="1"/>
  <c r="L1284" i="4" a="1"/>
  <c r="L1284" i="4" s="1"/>
  <c r="O1284" i="4" a="1"/>
  <c r="O1284" i="4" s="1"/>
  <c r="L1272" i="4" a="1"/>
  <c r="L1272" i="4" s="1"/>
  <c r="O1272" i="4" a="1"/>
  <c r="O1272" i="4" s="1"/>
  <c r="L1260" i="4" a="1"/>
  <c r="L1260" i="4" s="1"/>
  <c r="O1260" i="4" a="1"/>
  <c r="O1260" i="4" s="1"/>
  <c r="P1260" i="4" s="1"/>
  <c r="L1248" i="4" a="1"/>
  <c r="L1248" i="4" s="1"/>
  <c r="O1248" i="4" a="1"/>
  <c r="O1248" i="4" s="1"/>
  <c r="P1248" i="4" s="1"/>
  <c r="L1236" i="4" a="1"/>
  <c r="L1236" i="4" s="1"/>
  <c r="P1236" i="4"/>
  <c r="O1236" i="4" a="1"/>
  <c r="O1236" i="4" s="1"/>
  <c r="L1224" i="4" a="1"/>
  <c r="L1224" i="4" s="1"/>
  <c r="O1224" i="4" a="1"/>
  <c r="O1224" i="4" s="1"/>
  <c r="L1212" i="4" a="1"/>
  <c r="L1212" i="4" s="1"/>
  <c r="O1212" i="4" a="1"/>
  <c r="O1212" i="4" s="1"/>
  <c r="L1200" i="4" a="1"/>
  <c r="L1200" i="4" s="1"/>
  <c r="O1200" i="4" a="1"/>
  <c r="O1200" i="4" s="1"/>
  <c r="P1200" i="4" s="1"/>
  <c r="L1188" i="4" a="1"/>
  <c r="L1188" i="4" s="1"/>
  <c r="O1188" i="4" a="1"/>
  <c r="O1188" i="4" s="1"/>
  <c r="P1188" i="4" s="1"/>
  <c r="L1176" i="4" a="1"/>
  <c r="L1176" i="4" s="1"/>
  <c r="O1176" i="4" a="1"/>
  <c r="O1176" i="4" s="1"/>
  <c r="P1176" i="4" s="1"/>
  <c r="L1164" i="4" a="1"/>
  <c r="L1164" i="4" s="1"/>
  <c r="O1164" i="4" a="1"/>
  <c r="O1164" i="4" s="1"/>
  <c r="L1152" i="4" a="1"/>
  <c r="L1152" i="4" s="1"/>
  <c r="O1152" i="4" a="1"/>
  <c r="O1152" i="4" s="1"/>
  <c r="P1152" i="4" s="1"/>
  <c r="L1140" i="4" a="1"/>
  <c r="L1140" i="4" s="1"/>
  <c r="O1140" i="4" a="1"/>
  <c r="O1140" i="4" s="1"/>
  <c r="L1128" i="4" a="1"/>
  <c r="L1128" i="4" s="1"/>
  <c r="O1128" i="4" a="1"/>
  <c r="O1128" i="4" s="1"/>
  <c r="P1128" i="4" s="1"/>
  <c r="L1116" i="4" a="1"/>
  <c r="L1116" i="4" s="1"/>
  <c r="O1116" i="4" a="1"/>
  <c r="O1116" i="4" s="1"/>
  <c r="P1116" i="4" s="1"/>
  <c r="L1104" i="4" a="1"/>
  <c r="L1104" i="4" s="1"/>
  <c r="O1104" i="4" a="1"/>
  <c r="O1104" i="4" s="1"/>
  <c r="L1092" i="4" a="1"/>
  <c r="L1092" i="4" s="1"/>
  <c r="O1092" i="4" a="1"/>
  <c r="O1092" i="4" s="1"/>
  <c r="O1080" i="4" a="1"/>
  <c r="O1080" i="4" s="1"/>
  <c r="M1080" i="4" a="1"/>
  <c r="M1080" i="4" s="1"/>
  <c r="N1080" i="4" s="1" a="1"/>
  <c r="N1080" i="4" s="1"/>
  <c r="M1081" i="4" a="1"/>
  <c r="M1081" i="4" s="1"/>
  <c r="N1081" i="4" s="1" a="1"/>
  <c r="N1081" i="4" s="1"/>
  <c r="M1082" i="4" a="1"/>
  <c r="M1082" i="4" s="1"/>
  <c r="N1082" i="4" s="1" a="1"/>
  <c r="N1082" i="4" s="1"/>
  <c r="M4970" i="4" a="1"/>
  <c r="M4970" i="4" s="1"/>
  <c r="N4970" i="4" s="1" a="1"/>
  <c r="N4970" i="4" s="1"/>
  <c r="M4971" i="4" a="1"/>
  <c r="M4971" i="4" s="1"/>
  <c r="N4971" i="4" s="1" a="1"/>
  <c r="N4971" i="4" s="1"/>
  <c r="M4972" i="4" a="1"/>
  <c r="M4972" i="4" s="1"/>
  <c r="N4972" i="4" s="1" a="1"/>
  <c r="N4972" i="4" s="1"/>
  <c r="M4973" i="4" a="1"/>
  <c r="M4973" i="4" s="1"/>
  <c r="N4973" i="4" s="1" a="1"/>
  <c r="N4973" i="4" s="1"/>
  <c r="M4974" i="4" a="1"/>
  <c r="M4974" i="4" s="1"/>
  <c r="N4974" i="4" s="1" a="1"/>
  <c r="N4974" i="4" s="1"/>
  <c r="M4975" i="4" a="1"/>
  <c r="M4975" i="4" s="1"/>
  <c r="N4975" i="4" s="1" a="1"/>
  <c r="N4975" i="4" s="1"/>
  <c r="M4969" i="4" a="1"/>
  <c r="M4969" i="4" s="1"/>
  <c r="N4969" i="4" s="1" a="1"/>
  <c r="N4969" i="4" s="1"/>
  <c r="P4969" i="4" s="1"/>
  <c r="L1068" i="4" a="1"/>
  <c r="L1068" i="4" s="1"/>
  <c r="O1068" i="4" a="1"/>
  <c r="O1068" i="4" s="1"/>
  <c r="O1056" i="4" a="1"/>
  <c r="O1056" i="4" s="1"/>
  <c r="M1056" i="4" a="1"/>
  <c r="M1056" i="4" s="1"/>
  <c r="N1056" i="4" s="1" a="1"/>
  <c r="N1056" i="4" s="1"/>
  <c r="M1057" i="4" a="1"/>
  <c r="M1057" i="4" s="1"/>
  <c r="N1057" i="4" s="1" a="1"/>
  <c r="N1057" i="4" s="1"/>
  <c r="M1058" i="4" a="1"/>
  <c r="M1058" i="4" s="1"/>
  <c r="N1058" i="4" s="1" a="1"/>
  <c r="N1058" i="4" s="1"/>
  <c r="M1083" i="4" a="1"/>
  <c r="M1083" i="4" s="1"/>
  <c r="N1083" i="4" s="1" a="1"/>
  <c r="N1083" i="4" s="1"/>
  <c r="M1084" i="4" a="1"/>
  <c r="M1084" i="4" s="1"/>
  <c r="N1084" i="4" s="1" a="1"/>
  <c r="N1084" i="4" s="1"/>
  <c r="M4874" i="4" a="1"/>
  <c r="M4874" i="4" s="1"/>
  <c r="N4874" i="4" s="1" a="1"/>
  <c r="N4874" i="4" s="1"/>
  <c r="M4875" i="4" a="1"/>
  <c r="M4875" i="4" s="1"/>
  <c r="N4875" i="4" s="1" a="1"/>
  <c r="N4875" i="4" s="1"/>
  <c r="M4976" i="4" a="1"/>
  <c r="M4976" i="4" s="1"/>
  <c r="N4976" i="4" s="1" a="1"/>
  <c r="N4976" i="4" s="1"/>
  <c r="M4977" i="4" a="1"/>
  <c r="M4977" i="4" s="1"/>
  <c r="N4977" i="4" s="1" a="1"/>
  <c r="N4977" i="4" s="1"/>
  <c r="M4978" i="4" a="1"/>
  <c r="M4978" i="4" s="1"/>
  <c r="N4978" i="4" s="1" a="1"/>
  <c r="N4978" i="4" s="1"/>
  <c r="M4979" i="4" a="1"/>
  <c r="M4979" i="4" s="1"/>
  <c r="N4979" i="4" s="1" a="1"/>
  <c r="N4979" i="4" s="1"/>
  <c r="P4979" i="4" s="1"/>
  <c r="Q4979" i="4" s="1"/>
  <c r="L1044" i="4" a="1"/>
  <c r="L1044" i="4" s="1"/>
  <c r="O1044" i="4" a="1"/>
  <c r="O1044" i="4" s="1"/>
  <c r="P1044" i="4" s="1"/>
  <c r="L1032" i="4" a="1"/>
  <c r="L1032" i="4" s="1"/>
  <c r="O1032" i="4" a="1"/>
  <c r="O1032" i="4" s="1"/>
  <c r="P1032" i="4" s="1"/>
  <c r="L1020" i="4" a="1"/>
  <c r="L1020" i="4" s="1"/>
  <c r="O1020" i="4" a="1"/>
  <c r="O1020" i="4" s="1"/>
  <c r="P1020" i="4" s="1"/>
  <c r="L1008" i="4" a="1"/>
  <c r="L1008" i="4" s="1"/>
  <c r="O1008" i="4" a="1"/>
  <c r="O1008" i="4" s="1"/>
  <c r="P1008" i="4" s="1"/>
  <c r="O996" i="4" a="1"/>
  <c r="O996" i="4" s="1"/>
  <c r="M996" i="4" a="1"/>
  <c r="M996" i="4" s="1"/>
  <c r="N996" i="4" s="1" a="1"/>
  <c r="N996" i="4" s="1"/>
  <c r="M4686" i="4" a="1"/>
  <c r="M4686" i="4" s="1"/>
  <c r="N4686" i="4" s="1" a="1"/>
  <c r="N4686" i="4" s="1"/>
  <c r="M4685" i="4" a="1"/>
  <c r="M4685" i="4" s="1"/>
  <c r="N4685" i="4" s="1" a="1"/>
  <c r="N4685" i="4" s="1"/>
  <c r="L984" i="4" a="1"/>
  <c r="L984" i="4" s="1"/>
  <c r="O984" i="4" a="1"/>
  <c r="O984" i="4" s="1"/>
  <c r="P984" i="4" s="1"/>
  <c r="L972" i="4" a="1"/>
  <c r="L972" i="4" s="1"/>
  <c r="O972" i="4" a="1"/>
  <c r="O972" i="4" s="1"/>
  <c r="P972" i="4" s="1"/>
  <c r="O960" i="4" a="1"/>
  <c r="O960" i="4" s="1"/>
  <c r="M960" i="4" a="1"/>
  <c r="M960" i="4" s="1"/>
  <c r="N960" i="4" s="1" a="1"/>
  <c r="N960" i="4" s="1"/>
  <c r="M4560" i="4" a="1"/>
  <c r="M4560" i="4" s="1"/>
  <c r="N4560" i="4" s="1" a="1"/>
  <c r="N4560" i="4" s="1"/>
  <c r="L948" i="4" a="1"/>
  <c r="L948" i="4" s="1"/>
  <c r="O948" i="4" a="1"/>
  <c r="O948" i="4" s="1"/>
  <c r="O936" i="4" a="1"/>
  <c r="O936" i="4" s="1"/>
  <c r="M936" i="4" a="1"/>
  <c r="M936" i="4" s="1"/>
  <c r="N936" i="4" s="1" a="1"/>
  <c r="N936" i="4" s="1"/>
  <c r="M937" i="4" a="1"/>
  <c r="M937" i="4" s="1"/>
  <c r="N937" i="4" s="1" a="1"/>
  <c r="N937" i="4" s="1"/>
  <c r="P937" i="4" s="1"/>
  <c r="L924" i="4" a="1"/>
  <c r="L924" i="4" s="1"/>
  <c r="O924" i="4" a="1"/>
  <c r="O924" i="4" s="1"/>
  <c r="P924" i="4" s="1"/>
  <c r="O912" i="4" a="1"/>
  <c r="O912" i="4" s="1"/>
  <c r="M912" i="4" a="1"/>
  <c r="M912" i="4" s="1"/>
  <c r="N912" i="4" s="1" a="1"/>
  <c r="N912" i="4" s="1"/>
  <c r="M913" i="4" a="1"/>
  <c r="M913" i="4" s="1"/>
  <c r="N913" i="4" s="1" a="1"/>
  <c r="N913" i="4" s="1"/>
  <c r="M914" i="4" a="1"/>
  <c r="M914" i="4" s="1"/>
  <c r="N914" i="4" s="1" a="1"/>
  <c r="N914" i="4" s="1"/>
  <c r="M915" i="4" a="1"/>
  <c r="M915" i="4" s="1"/>
  <c r="N915" i="4" s="1" a="1"/>
  <c r="N915" i="4" s="1"/>
  <c r="M4355" i="4" a="1"/>
  <c r="M4355" i="4" s="1"/>
  <c r="N4355" i="4" s="1" a="1"/>
  <c r="N4355" i="4" s="1"/>
  <c r="P4355" i="4" s="1"/>
  <c r="M4365" i="4" a="1"/>
  <c r="M4365" i="4" s="1"/>
  <c r="N4365" i="4" s="1" a="1"/>
  <c r="N4365" i="4" s="1"/>
  <c r="M4373" i="4" a="1"/>
  <c r="M4373" i="4" s="1"/>
  <c r="N4373" i="4" s="1" a="1"/>
  <c r="N4373" i="4" s="1"/>
  <c r="M4381" i="4" a="1"/>
  <c r="M4381" i="4" s="1"/>
  <c r="N4381" i="4" s="1" a="1"/>
  <c r="N4381" i="4" s="1"/>
  <c r="P4381" i="4" s="1"/>
  <c r="Q4381" i="4" s="1"/>
  <c r="M4391" i="4" a="1"/>
  <c r="M4391" i="4" s="1"/>
  <c r="N4391" i="4" s="1" a="1"/>
  <c r="N4391" i="4" s="1"/>
  <c r="P4391" i="4" s="1"/>
  <c r="Q4391" i="4" s="1"/>
  <c r="M4356" i="4" a="1"/>
  <c r="M4356" i="4" s="1"/>
  <c r="N4356" i="4" s="1" a="1"/>
  <c r="N4356" i="4" s="1"/>
  <c r="P4356" i="4" s="1"/>
  <c r="M4374" i="4" a="1"/>
  <c r="M4374" i="4" s="1"/>
  <c r="N4374" i="4" s="1" a="1"/>
  <c r="N4374" i="4" s="1"/>
  <c r="M4382" i="4" a="1"/>
  <c r="M4382" i="4" s="1"/>
  <c r="N4382" i="4" s="1" a="1"/>
  <c r="N4382" i="4" s="1"/>
  <c r="M4398" i="4" a="1"/>
  <c r="M4398" i="4" s="1"/>
  <c r="N4398" i="4" s="1" a="1"/>
  <c r="N4398" i="4" s="1"/>
  <c r="M4357" i="4" a="1"/>
  <c r="M4357" i="4" s="1"/>
  <c r="N4357" i="4" s="1" a="1"/>
  <c r="N4357" i="4" s="1"/>
  <c r="P4357" i="4" s="1"/>
  <c r="Q4357" i="4" s="1"/>
  <c r="M4366" i="4" a="1"/>
  <c r="M4366" i="4" s="1"/>
  <c r="N4366" i="4" s="1" a="1"/>
  <c r="N4366" i="4" s="1"/>
  <c r="M4375" i="4" a="1"/>
  <c r="M4375" i="4" s="1"/>
  <c r="N4375" i="4" s="1" a="1"/>
  <c r="N4375" i="4" s="1"/>
  <c r="M4383" i="4" a="1"/>
  <c r="M4383" i="4" s="1"/>
  <c r="N4383" i="4" s="1" a="1"/>
  <c r="N4383" i="4" s="1"/>
  <c r="M4392" i="4" a="1"/>
  <c r="M4392" i="4" s="1"/>
  <c r="N4392" i="4" s="1" a="1"/>
  <c r="N4392" i="4" s="1"/>
  <c r="P4392" i="4" s="1"/>
  <c r="Q4392" i="4" s="1"/>
  <c r="M4399" i="4" a="1"/>
  <c r="M4399" i="4" s="1"/>
  <c r="N4399" i="4" s="1" a="1"/>
  <c r="N4399" i="4" s="1"/>
  <c r="M4358" i="4" a="1"/>
  <c r="M4358" i="4" s="1"/>
  <c r="N4358" i="4" s="1" a="1"/>
  <c r="N4358" i="4" s="1"/>
  <c r="M4400" i="4" a="1"/>
  <c r="M4400" i="4" s="1"/>
  <c r="N4400" i="4" s="1" a="1"/>
  <c r="N4400" i="4" s="1"/>
  <c r="M4359" i="4" a="1"/>
  <c r="M4359" i="4" s="1"/>
  <c r="N4359" i="4" s="1" a="1"/>
  <c r="N4359" i="4" s="1"/>
  <c r="M4367" i="4" a="1"/>
  <c r="M4367" i="4" s="1"/>
  <c r="N4367" i="4" s="1" a="1"/>
  <c r="N4367" i="4" s="1"/>
  <c r="P4367" i="4" s="1"/>
  <c r="M4376" i="4" a="1"/>
  <c r="M4376" i="4" s="1"/>
  <c r="N4376" i="4" s="1" a="1"/>
  <c r="N4376" i="4" s="1"/>
  <c r="M4384" i="4" a="1"/>
  <c r="M4384" i="4" s="1"/>
  <c r="N4384" i="4" s="1" a="1"/>
  <c r="N4384" i="4" s="1"/>
  <c r="M4393" i="4" a="1"/>
  <c r="M4393" i="4" s="1"/>
  <c r="N4393" i="4" s="1" a="1"/>
  <c r="N4393" i="4" s="1"/>
  <c r="P4393" i="4" s="1"/>
  <c r="Q4393" i="4" s="1"/>
  <c r="M4401" i="4" a="1"/>
  <c r="M4401" i="4" s="1"/>
  <c r="N4401" i="4" s="1" a="1"/>
  <c r="N4401" i="4" s="1"/>
  <c r="M4360" i="4" a="1"/>
  <c r="M4360" i="4" s="1"/>
  <c r="N4360" i="4" s="1" a="1"/>
  <c r="N4360" i="4" s="1"/>
  <c r="M4377" i="4" a="1"/>
  <c r="M4377" i="4" s="1"/>
  <c r="N4377" i="4" s="1" a="1"/>
  <c r="N4377" i="4" s="1"/>
  <c r="M4402" i="4" a="1"/>
  <c r="M4402" i="4" s="1"/>
  <c r="N4402" i="4" s="1" a="1"/>
  <c r="N4402" i="4" s="1"/>
  <c r="M4361" i="4" a="1"/>
  <c r="M4361" i="4" s="1"/>
  <c r="N4361" i="4" s="1" a="1"/>
  <c r="N4361" i="4" s="1"/>
  <c r="M4368" i="4" a="1"/>
  <c r="M4368" i="4" s="1"/>
  <c r="N4368" i="4" s="1" a="1"/>
  <c r="N4368" i="4" s="1"/>
  <c r="P4368" i="4" s="1"/>
  <c r="Q4368" i="4" s="1"/>
  <c r="M4378" i="4" a="1"/>
  <c r="M4378" i="4" s="1"/>
  <c r="N4378" i="4" s="1" a="1"/>
  <c r="N4378" i="4" s="1"/>
  <c r="M4385" i="4" a="1"/>
  <c r="M4385" i="4" s="1"/>
  <c r="N4385" i="4" s="1" a="1"/>
  <c r="N4385" i="4" s="1"/>
  <c r="M4394" i="4" a="1"/>
  <c r="M4394" i="4" s="1"/>
  <c r="N4394" i="4" s="1" a="1"/>
  <c r="N4394" i="4" s="1"/>
  <c r="M4352" i="4" a="1"/>
  <c r="M4352" i="4" s="1"/>
  <c r="N4352" i="4" s="1" a="1"/>
  <c r="N4352" i="4" s="1"/>
  <c r="M4362" i="4" a="1"/>
  <c r="M4362" i="4" s="1"/>
  <c r="N4362" i="4" s="1" a="1"/>
  <c r="N4362" i="4" s="1"/>
  <c r="M4369" i="4" a="1"/>
  <c r="M4369" i="4" s="1"/>
  <c r="N4369" i="4" s="1" a="1"/>
  <c r="N4369" i="4" s="1"/>
  <c r="P4369" i="4" s="1"/>
  <c r="M4386" i="4" a="1"/>
  <c r="M4386" i="4" s="1"/>
  <c r="N4386" i="4" s="1" a="1"/>
  <c r="N4386" i="4" s="1"/>
  <c r="M4395" i="4" a="1"/>
  <c r="M4395" i="4" s="1"/>
  <c r="N4395" i="4" s="1" a="1"/>
  <c r="N4395" i="4" s="1"/>
  <c r="M4353" i="4" a="1"/>
  <c r="M4353" i="4" s="1"/>
  <c r="N4353" i="4" s="1" a="1"/>
  <c r="N4353" i="4" s="1"/>
  <c r="M4370" i="4" a="1"/>
  <c r="M4370" i="4" s="1"/>
  <c r="N4370" i="4" s="1" a="1"/>
  <c r="N4370" i="4" s="1"/>
  <c r="M4379" i="4" a="1"/>
  <c r="M4379" i="4" s="1"/>
  <c r="N4379" i="4" s="1" a="1"/>
  <c r="N4379" i="4" s="1"/>
  <c r="P4379" i="4" s="1"/>
  <c r="Q4379" i="4" s="1"/>
  <c r="M4387" i="4" a="1"/>
  <c r="M4387" i="4" s="1"/>
  <c r="N4387" i="4" s="1" a="1"/>
  <c r="N4387" i="4" s="1"/>
  <c r="M4363" i="4" a="1"/>
  <c r="M4363" i="4" s="1"/>
  <c r="N4363" i="4" s="1" a="1"/>
  <c r="N4363" i="4" s="1"/>
  <c r="M4371" i="4" a="1"/>
  <c r="M4371" i="4" s="1"/>
  <c r="N4371" i="4" s="1" a="1"/>
  <c r="N4371" i="4" s="1"/>
  <c r="M4388" i="4" a="1"/>
  <c r="M4388" i="4" s="1"/>
  <c r="N4388" i="4" s="1" a="1"/>
  <c r="N4388" i="4" s="1"/>
  <c r="M4396" i="4" a="1"/>
  <c r="M4396" i="4" s="1"/>
  <c r="N4396" i="4" s="1" a="1"/>
  <c r="N4396" i="4" s="1"/>
  <c r="M4354" i="4" a="1"/>
  <c r="M4354" i="4" s="1"/>
  <c r="N4354" i="4" s="1" a="1"/>
  <c r="N4354" i="4" s="1"/>
  <c r="M4380" i="4" a="1"/>
  <c r="M4380" i="4" s="1"/>
  <c r="N4380" i="4" s="1" a="1"/>
  <c r="N4380" i="4" s="1"/>
  <c r="P4380" i="4" s="1"/>
  <c r="Q4380" i="4" s="1"/>
  <c r="M4389" i="4" a="1"/>
  <c r="M4389" i="4" s="1"/>
  <c r="N4389" i="4" s="1" a="1"/>
  <c r="N4389" i="4" s="1"/>
  <c r="M4364" i="4" a="1"/>
  <c r="M4364" i="4" s="1"/>
  <c r="N4364" i="4" s="1" a="1"/>
  <c r="N4364" i="4" s="1"/>
  <c r="M4372" i="4" a="1"/>
  <c r="M4372" i="4" s="1"/>
  <c r="N4372" i="4" s="1" a="1"/>
  <c r="N4372" i="4" s="1"/>
  <c r="M4390" i="4" a="1"/>
  <c r="M4390" i="4" s="1"/>
  <c r="N4390" i="4" s="1" a="1"/>
  <c r="N4390" i="4" s="1"/>
  <c r="M4397" i="4" a="1"/>
  <c r="M4397" i="4" s="1"/>
  <c r="N4397" i="4" s="1" a="1"/>
  <c r="N4397" i="4" s="1"/>
  <c r="O900" i="4" a="1"/>
  <c r="O900" i="4" s="1"/>
  <c r="M900" i="4" a="1"/>
  <c r="M900" i="4" s="1"/>
  <c r="N900" i="4" s="1" a="1"/>
  <c r="N900" i="4" s="1"/>
  <c r="M901" i="4" a="1"/>
  <c r="M901" i="4" s="1"/>
  <c r="N901" i="4" s="1" a="1"/>
  <c r="N901" i="4" s="1"/>
  <c r="P901" i="4" s="1"/>
  <c r="M4306" i="4" a="1"/>
  <c r="M4306" i="4" s="1"/>
  <c r="N4306" i="4" s="1" a="1"/>
  <c r="N4306" i="4" s="1"/>
  <c r="M4304" i="4" a="1"/>
  <c r="M4304" i="4" s="1"/>
  <c r="N4304" i="4" s="1" a="1"/>
  <c r="N4304" i="4" s="1"/>
  <c r="M4305" i="4" a="1"/>
  <c r="M4305" i="4" s="1"/>
  <c r="N4305" i="4" s="1" a="1"/>
  <c r="N4305" i="4" s="1"/>
  <c r="L888" i="4" a="1"/>
  <c r="L888" i="4" s="1"/>
  <c r="O888" i="4" a="1"/>
  <c r="O888" i="4" s="1"/>
  <c r="P888" i="4" s="1"/>
  <c r="O876" i="4" a="1"/>
  <c r="O876" i="4" s="1"/>
  <c r="M876" i="4" a="1"/>
  <c r="M876" i="4" s="1"/>
  <c r="N876" i="4" s="1" a="1"/>
  <c r="N876" i="4" s="1"/>
  <c r="M4202" i="4" a="1"/>
  <c r="M4202" i="4" s="1"/>
  <c r="N4202" i="4" s="1" a="1"/>
  <c r="N4202" i="4" s="1"/>
  <c r="O864" i="4" a="1"/>
  <c r="O864" i="4" s="1"/>
  <c r="M864" i="4" a="1"/>
  <c r="M864" i="4" s="1"/>
  <c r="N864" i="4" s="1" a="1"/>
  <c r="N864" i="4" s="1"/>
  <c r="M865" i="4" a="1"/>
  <c r="M865" i="4" s="1"/>
  <c r="N865" i="4" s="1" a="1"/>
  <c r="N865" i="4" s="1"/>
  <c r="M4153" i="4" a="1"/>
  <c r="M4153" i="4" s="1"/>
  <c r="N4153" i="4" s="1" a="1"/>
  <c r="N4153" i="4" s="1"/>
  <c r="P4153" i="4" s="1"/>
  <c r="Q4153" i="4" s="1"/>
  <c r="M4154" i="4" a="1"/>
  <c r="M4154" i="4" s="1"/>
  <c r="N4154" i="4" s="1" a="1"/>
  <c r="N4154" i="4" s="1"/>
  <c r="M4150" i="4" a="1"/>
  <c r="M4150" i="4" s="1"/>
  <c r="N4150" i="4" s="1" a="1"/>
  <c r="N4150" i="4" s="1"/>
  <c r="M4151" i="4" a="1"/>
  <c r="M4151" i="4" s="1"/>
  <c r="N4151" i="4" s="1" a="1"/>
  <c r="N4151" i="4" s="1"/>
  <c r="P4151" i="4" s="1"/>
  <c r="Q4151" i="4" s="1"/>
  <c r="M4152" i="4" a="1"/>
  <c r="M4152" i="4" s="1"/>
  <c r="N4152" i="4" s="1" a="1"/>
  <c r="N4152" i="4" s="1"/>
  <c r="P4152" i="4" s="1"/>
  <c r="Q4152" i="4" s="1"/>
  <c r="L852" i="4" a="1"/>
  <c r="L852" i="4" s="1"/>
  <c r="O852" i="4" a="1"/>
  <c r="O852" i="4" s="1"/>
  <c r="P852" i="4" s="1"/>
  <c r="L840" i="4" a="1"/>
  <c r="L840" i="4" s="1"/>
  <c r="O840" i="4" a="1"/>
  <c r="O840" i="4" s="1"/>
  <c r="P840" i="4" s="1"/>
  <c r="L828" i="4" a="1"/>
  <c r="L828" i="4" s="1"/>
  <c r="O828" i="4" a="1"/>
  <c r="O828" i="4" s="1"/>
  <c r="P828" i="4" s="1"/>
  <c r="L816" i="4" a="1"/>
  <c r="L816" i="4" s="1"/>
  <c r="O816" i="4" a="1"/>
  <c r="O816" i="4" s="1"/>
  <c r="P816" i="4" s="1"/>
  <c r="O804" i="4" a="1"/>
  <c r="O804" i="4" s="1"/>
  <c r="M806" i="4" a="1"/>
  <c r="M806" i="4" s="1"/>
  <c r="N806" i="4" s="1" a="1"/>
  <c r="N806" i="4" s="1"/>
  <c r="M807" i="4" a="1"/>
  <c r="M807" i="4" s="1"/>
  <c r="N807" i="4" s="1" a="1"/>
  <c r="N807" i="4" s="1"/>
  <c r="M804" i="4" a="1"/>
  <c r="M804" i="4" s="1"/>
  <c r="N804" i="4" s="1" a="1"/>
  <c r="N804" i="4" s="1"/>
  <c r="M805" i="4" a="1"/>
  <c r="M805" i="4" s="1"/>
  <c r="N805" i="4" s="1" a="1"/>
  <c r="N805" i="4" s="1"/>
  <c r="M3872" i="4" a="1"/>
  <c r="M3872" i="4" s="1"/>
  <c r="N3872" i="4" s="1" a="1"/>
  <c r="N3872" i="4" s="1"/>
  <c r="M3879" i="4" a="1"/>
  <c r="M3879" i="4" s="1"/>
  <c r="N3879" i="4" s="1" a="1"/>
  <c r="N3879" i="4" s="1"/>
  <c r="M3888" i="4" a="1"/>
  <c r="M3888" i="4" s="1"/>
  <c r="N3888" i="4" s="1" a="1"/>
  <c r="N3888" i="4" s="1"/>
  <c r="P3888" i="4" s="1"/>
  <c r="Q3888" i="4" s="1"/>
  <c r="M3895" i="4" a="1"/>
  <c r="M3895" i="4" s="1"/>
  <c r="N3895" i="4" s="1" a="1"/>
  <c r="N3895" i="4" s="1"/>
  <c r="M3873" i="4" a="1"/>
  <c r="M3873" i="4" s="1"/>
  <c r="N3873" i="4" s="1" a="1"/>
  <c r="N3873" i="4" s="1"/>
  <c r="M3880" i="4" a="1"/>
  <c r="M3880" i="4" s="1"/>
  <c r="N3880" i="4" s="1" a="1"/>
  <c r="N3880" i="4" s="1"/>
  <c r="M3889" i="4" a="1"/>
  <c r="M3889" i="4" s="1"/>
  <c r="N3889" i="4" s="1" a="1"/>
  <c r="N3889" i="4" s="1"/>
  <c r="P3889" i="4" s="1"/>
  <c r="M3896" i="4" a="1"/>
  <c r="M3896" i="4" s="1"/>
  <c r="N3896" i="4" s="1" a="1"/>
  <c r="N3896" i="4" s="1"/>
  <c r="M3874" i="4" a="1"/>
  <c r="M3874" i="4" s="1"/>
  <c r="N3874" i="4" s="1" a="1"/>
  <c r="N3874" i="4" s="1"/>
  <c r="M3881" i="4" a="1"/>
  <c r="M3881" i="4" s="1"/>
  <c r="N3881" i="4" s="1" a="1"/>
  <c r="N3881" i="4" s="1"/>
  <c r="M3875" i="4" a="1"/>
  <c r="M3875" i="4" s="1"/>
  <c r="N3875" i="4" s="1" a="1"/>
  <c r="N3875" i="4" s="1"/>
  <c r="P3875" i="4" s="1"/>
  <c r="Q3875" i="4" s="1"/>
  <c r="M3882" i="4" a="1"/>
  <c r="M3882" i="4" s="1"/>
  <c r="N3882" i="4" s="1" a="1"/>
  <c r="N3882" i="4" s="1"/>
  <c r="M3890" i="4" a="1"/>
  <c r="M3890" i="4" s="1"/>
  <c r="N3890" i="4" s="1" a="1"/>
  <c r="N3890" i="4" s="1"/>
  <c r="M3876" i="4" a="1"/>
  <c r="M3876" i="4" s="1"/>
  <c r="N3876" i="4" s="1" a="1"/>
  <c r="N3876" i="4" s="1"/>
  <c r="P3876" i="4" s="1"/>
  <c r="M3883" i="4" a="1"/>
  <c r="M3883" i="4" s="1"/>
  <c r="N3883" i="4" s="1" a="1"/>
  <c r="N3883" i="4" s="1"/>
  <c r="M3891" i="4" a="1"/>
  <c r="M3891" i="4" s="1"/>
  <c r="N3891" i="4" s="1" a="1"/>
  <c r="N3891" i="4" s="1"/>
  <c r="M3868" i="4" a="1"/>
  <c r="M3868" i="4" s="1"/>
  <c r="N3868" i="4" s="1" a="1"/>
  <c r="N3868" i="4" s="1"/>
  <c r="M3884" i="4" a="1"/>
  <c r="M3884" i="4" s="1"/>
  <c r="N3884" i="4" s="1" a="1"/>
  <c r="N3884" i="4" s="1"/>
  <c r="M3869" i="4" a="1"/>
  <c r="M3869" i="4" s="1"/>
  <c r="N3869" i="4" s="1" a="1"/>
  <c r="N3869" i="4" s="1"/>
  <c r="M3877" i="4" a="1"/>
  <c r="M3877" i="4" s="1"/>
  <c r="N3877" i="4" s="1" a="1"/>
  <c r="N3877" i="4" s="1"/>
  <c r="P3877" i="4" s="1"/>
  <c r="Q3877" i="4" s="1"/>
  <c r="M3885" i="4" a="1"/>
  <c r="M3885" i="4" s="1"/>
  <c r="N3885" i="4" s="1" a="1"/>
  <c r="N3885" i="4" s="1"/>
  <c r="M3892" i="4" a="1"/>
  <c r="M3892" i="4" s="1"/>
  <c r="N3892" i="4" s="1" a="1"/>
  <c r="N3892" i="4" s="1"/>
  <c r="M3886" i="4" a="1"/>
  <c r="M3886" i="4" s="1"/>
  <c r="N3886" i="4" s="1" a="1"/>
  <c r="N3886" i="4" s="1"/>
  <c r="M3893" i="4" a="1"/>
  <c r="M3893" i="4" s="1"/>
  <c r="N3893" i="4" s="1" a="1"/>
  <c r="N3893" i="4" s="1"/>
  <c r="M3870" i="4" a="1"/>
  <c r="M3870" i="4" s="1"/>
  <c r="N3870" i="4" s="1" a="1"/>
  <c r="N3870" i="4" s="1"/>
  <c r="M3878" i="4" a="1"/>
  <c r="M3878" i="4" s="1"/>
  <c r="N3878" i="4" s="1" a="1"/>
  <c r="N3878" i="4" s="1"/>
  <c r="M3887" i="4" a="1"/>
  <c r="M3887" i="4" s="1"/>
  <c r="N3887" i="4" s="1" a="1"/>
  <c r="N3887" i="4" s="1"/>
  <c r="P3887" i="4" s="1"/>
  <c r="Q3887" i="4" s="1"/>
  <c r="M3871" i="4" a="1"/>
  <c r="M3871" i="4" s="1"/>
  <c r="N3871" i="4" s="1" a="1"/>
  <c r="N3871" i="4" s="1"/>
  <c r="M3894" i="4" a="1"/>
  <c r="M3894" i="4" s="1"/>
  <c r="N3894" i="4" s="1" a="1"/>
  <c r="N3894" i="4" s="1"/>
  <c r="L792" i="4" a="1"/>
  <c r="L792" i="4" s="1"/>
  <c r="O792" i="4" a="1"/>
  <c r="O792" i="4" s="1"/>
  <c r="P792" i="4" s="1"/>
  <c r="O780" i="4" a="1"/>
  <c r="O780" i="4" s="1"/>
  <c r="M780" i="4" a="1"/>
  <c r="M780" i="4" s="1"/>
  <c r="N780" i="4" s="1" a="1"/>
  <c r="N780" i="4" s="1"/>
  <c r="M3824" i="4" a="1"/>
  <c r="M3824" i="4" s="1"/>
  <c r="N3824" i="4" s="1" a="1"/>
  <c r="N3824" i="4" s="1"/>
  <c r="M3825" i="4" a="1"/>
  <c r="M3825" i="4" s="1"/>
  <c r="N3825" i="4" s="1" a="1"/>
  <c r="N3825" i="4" s="1"/>
  <c r="O768" i="4" a="1"/>
  <c r="O768" i="4" s="1"/>
  <c r="M768" i="4" a="1"/>
  <c r="M768" i="4" s="1"/>
  <c r="N768" i="4" s="1" a="1"/>
  <c r="N768" i="4" s="1"/>
  <c r="M3791" i="4" a="1"/>
  <c r="M3791" i="4" s="1"/>
  <c r="N3791" i="4" s="1" a="1"/>
  <c r="N3791" i="4" s="1"/>
  <c r="P3791" i="4" s="1"/>
  <c r="Q3791" i="4" s="1"/>
  <c r="M3792" i="4" a="1"/>
  <c r="M3792" i="4" s="1"/>
  <c r="N3792" i="4" s="1" a="1"/>
  <c r="N3792" i="4" s="1"/>
  <c r="P3792" i="4" s="1"/>
  <c r="Q3792" i="4" s="1"/>
  <c r="L756" i="4" a="1"/>
  <c r="L756" i="4" s="1"/>
  <c r="O756" i="4" a="1"/>
  <c r="O756" i="4" s="1"/>
  <c r="P756" i="4" s="1"/>
  <c r="L744" i="4" a="1"/>
  <c r="L744" i="4" s="1"/>
  <c r="O744" i="4" a="1"/>
  <c r="O744" i="4" s="1"/>
  <c r="P744" i="4" s="1"/>
  <c r="L732" i="4" a="1"/>
  <c r="L732" i="4" s="1"/>
  <c r="O732" i="4" a="1"/>
  <c r="O732" i="4" s="1"/>
  <c r="P732" i="4" s="1"/>
  <c r="O720" i="4" a="1"/>
  <c r="O720" i="4" s="1"/>
  <c r="M720" i="4" a="1"/>
  <c r="M720" i="4" s="1"/>
  <c r="N720" i="4" s="1" a="1"/>
  <c r="N720" i="4" s="1"/>
  <c r="M3656" i="4" a="1"/>
  <c r="M3656" i="4" s="1"/>
  <c r="N3656" i="4" s="1" a="1"/>
  <c r="N3656" i="4" s="1"/>
  <c r="L708" i="4" a="1"/>
  <c r="L708" i="4" s="1"/>
  <c r="O708" i="4" a="1"/>
  <c r="O708" i="4" s="1"/>
  <c r="P708" i="4" s="1"/>
  <c r="L696" i="4" a="1"/>
  <c r="L696" i="4" s="1"/>
  <c r="O696" i="4" a="1"/>
  <c r="O696" i="4" s="1"/>
  <c r="P696" i="4" s="1"/>
  <c r="O684" i="4" a="1"/>
  <c r="O684" i="4" s="1"/>
  <c r="M684" i="4" a="1"/>
  <c r="M684" i="4" s="1"/>
  <c r="N684" i="4" s="1" a="1"/>
  <c r="N684" i="4" s="1"/>
  <c r="O672" i="4" a="1"/>
  <c r="O672" i="4" s="1"/>
  <c r="M672" i="4" a="1"/>
  <c r="M672" i="4" s="1"/>
  <c r="N672" i="4" s="1" a="1"/>
  <c r="N672" i="4" s="1"/>
  <c r="M673" i="4" a="1"/>
  <c r="M673" i="4" s="1"/>
  <c r="N673" i="4" s="1" a="1"/>
  <c r="N673" i="4" s="1"/>
  <c r="M3505" i="4" a="1"/>
  <c r="M3505" i="4" s="1"/>
  <c r="N3505" i="4" s="1" a="1"/>
  <c r="N3505" i="4" s="1"/>
  <c r="P3505" i="4" s="1"/>
  <c r="Q3505" i="4" s="1"/>
  <c r="M3506" i="4" a="1"/>
  <c r="M3506" i="4" s="1"/>
  <c r="N3506" i="4" s="1" a="1"/>
  <c r="N3506" i="4" s="1"/>
  <c r="M3514" i="4" a="1"/>
  <c r="M3514" i="4" s="1"/>
  <c r="N3514" i="4" s="1" a="1"/>
  <c r="N3514" i="4" s="1"/>
  <c r="M3507" i="4" a="1"/>
  <c r="M3507" i="4" s="1"/>
  <c r="N3507" i="4" s="1" a="1"/>
  <c r="N3507" i="4" s="1"/>
  <c r="M3515" i="4" a="1"/>
  <c r="M3515" i="4" s="1"/>
  <c r="N3515" i="4" s="1" a="1"/>
  <c r="N3515" i="4" s="1"/>
  <c r="P3515" i="4" s="1"/>
  <c r="Q3515" i="4" s="1"/>
  <c r="M3516" i="4" a="1"/>
  <c r="M3516" i="4" s="1"/>
  <c r="N3516" i="4" s="1" a="1"/>
  <c r="N3516" i="4" s="1"/>
  <c r="P3516" i="4" s="1"/>
  <c r="Q3516" i="4" s="1"/>
  <c r="M3508" i="4" a="1"/>
  <c r="M3508" i="4" s="1"/>
  <c r="N3508" i="4" s="1" a="1"/>
  <c r="N3508" i="4" s="1"/>
  <c r="M3517" i="4" a="1"/>
  <c r="M3517" i="4" s="1"/>
  <c r="N3517" i="4" s="1" a="1"/>
  <c r="N3517" i="4" s="1"/>
  <c r="P3517" i="4" s="1"/>
  <c r="Q3517" i="4" s="1"/>
  <c r="M3518" i="4" a="1"/>
  <c r="M3518" i="4" s="1"/>
  <c r="N3518" i="4" s="1" a="1"/>
  <c r="N3518" i="4" s="1"/>
  <c r="M3509" i="4" a="1"/>
  <c r="M3509" i="4" s="1"/>
  <c r="N3509" i="4" s="1" a="1"/>
  <c r="N3509" i="4" s="1"/>
  <c r="M3510" i="4" a="1"/>
  <c r="M3510" i="4" s="1"/>
  <c r="N3510" i="4" s="1" a="1"/>
  <c r="N3510" i="4" s="1"/>
  <c r="M3511" i="4" a="1"/>
  <c r="M3511" i="4" s="1"/>
  <c r="N3511" i="4" s="1" a="1"/>
  <c r="N3511" i="4" s="1"/>
  <c r="M3512" i="4" a="1"/>
  <c r="M3512" i="4" s="1"/>
  <c r="N3512" i="4" s="1" a="1"/>
  <c r="N3512" i="4" s="1"/>
  <c r="M3513" i="4" a="1"/>
  <c r="M3513" i="4" s="1"/>
  <c r="N3513" i="4" s="1" a="1"/>
  <c r="N3513" i="4" s="1"/>
  <c r="L660" i="4" a="1"/>
  <c r="L660" i="4" s="1"/>
  <c r="O660" i="4" a="1"/>
  <c r="O660" i="4" s="1"/>
  <c r="P660" i="4" s="1"/>
  <c r="O648" i="4" a="1"/>
  <c r="O648" i="4" s="1"/>
  <c r="M648" i="4" a="1"/>
  <c r="M648" i="4" s="1"/>
  <c r="N648" i="4" s="1" a="1"/>
  <c r="N648" i="4" s="1"/>
  <c r="M650" i="4" a="1"/>
  <c r="M650" i="4" s="1"/>
  <c r="N650" i="4" s="1" a="1"/>
  <c r="N650" i="4" s="1"/>
  <c r="M649" i="4" a="1"/>
  <c r="M649" i="4" s="1"/>
  <c r="N649" i="4" s="1" a="1"/>
  <c r="N649" i="4" s="1"/>
  <c r="M3428" i="4" a="1"/>
  <c r="M3428" i="4" s="1"/>
  <c r="N3428" i="4" s="1" a="1"/>
  <c r="N3428" i="4" s="1"/>
  <c r="M3429" i="4" a="1"/>
  <c r="M3429" i="4" s="1"/>
  <c r="N3429" i="4" s="1" a="1"/>
  <c r="N3429" i="4" s="1"/>
  <c r="M3430" i="4" a="1"/>
  <c r="M3430" i="4" s="1"/>
  <c r="N3430" i="4" s="1" a="1"/>
  <c r="N3430" i="4" s="1"/>
  <c r="M3431" i="4" a="1"/>
  <c r="M3431" i="4" s="1"/>
  <c r="N3431" i="4" s="1" a="1"/>
  <c r="N3431" i="4" s="1"/>
  <c r="P3431" i="4" s="1"/>
  <c r="Q3431" i="4" s="1"/>
  <c r="M3432" i="4" a="1"/>
  <c r="M3432" i="4" s="1"/>
  <c r="N3432" i="4" s="1" a="1"/>
  <c r="N3432" i="4" s="1"/>
  <c r="P3432" i="4" s="1"/>
  <c r="Q3432" i="4" s="1"/>
  <c r="M3433" i="4" a="1"/>
  <c r="M3433" i="4" s="1"/>
  <c r="N3433" i="4" s="1" a="1"/>
  <c r="N3433" i="4" s="1"/>
  <c r="P3433" i="4" s="1"/>
  <c r="Q3433" i="4" s="1"/>
  <c r="M3434" i="4" a="1"/>
  <c r="M3434" i="4" s="1"/>
  <c r="N3434" i="4" s="1" a="1"/>
  <c r="N3434" i="4" s="1"/>
  <c r="M3435" i="4" a="1"/>
  <c r="M3435" i="4" s="1"/>
  <c r="N3435" i="4" s="1" a="1"/>
  <c r="N3435" i="4" s="1"/>
  <c r="O636" i="4" a="1"/>
  <c r="O636" i="4" s="1"/>
  <c r="M636" i="4" a="1"/>
  <c r="M636" i="4" s="1"/>
  <c r="N636" i="4" s="1" a="1"/>
  <c r="N636" i="4" s="1"/>
  <c r="M637" i="4" a="1"/>
  <c r="M637" i="4" s="1"/>
  <c r="N637" i="4" s="1" a="1"/>
  <c r="N637" i="4" s="1"/>
  <c r="M3402" i="4" a="1"/>
  <c r="M3402" i="4" s="1"/>
  <c r="N3402" i="4" s="1" a="1"/>
  <c r="N3402" i="4" s="1"/>
  <c r="M3403" i="4" a="1"/>
  <c r="M3403" i="4" s="1"/>
  <c r="N3403" i="4" s="1" a="1"/>
  <c r="N3403" i="4" s="1"/>
  <c r="L624" i="4" a="1"/>
  <c r="L624" i="4" s="1"/>
  <c r="O624" i="4" a="1"/>
  <c r="O624" i="4" s="1"/>
  <c r="P624" i="4" s="1"/>
  <c r="L612" i="4" a="1"/>
  <c r="L612" i="4" s="1"/>
  <c r="O612" i="4" a="1"/>
  <c r="O612" i="4" s="1"/>
  <c r="L600" i="4" a="1"/>
  <c r="L600" i="4" s="1"/>
  <c r="O600" i="4" a="1"/>
  <c r="O600" i="4" s="1"/>
  <c r="P600" i="4" s="1"/>
  <c r="O588" i="4" a="1"/>
  <c r="O588" i="4" s="1"/>
  <c r="M588" i="4" a="1"/>
  <c r="M588" i="4" s="1"/>
  <c r="N588" i="4" s="1" a="1"/>
  <c r="N588" i="4" s="1"/>
  <c r="M590" i="4" a="1"/>
  <c r="M590" i="4" s="1"/>
  <c r="N590" i="4" s="1" a="1"/>
  <c r="N590" i="4" s="1"/>
  <c r="M589" i="4" a="1"/>
  <c r="M589" i="4" s="1"/>
  <c r="N589" i="4" s="1" a="1"/>
  <c r="N589" i="4" s="1"/>
  <c r="M3267" i="4" a="1"/>
  <c r="M3267" i="4" s="1"/>
  <c r="N3267" i="4" s="1" a="1"/>
  <c r="N3267" i="4" s="1"/>
  <c r="M3268" i="4" a="1"/>
  <c r="M3268" i="4" s="1"/>
  <c r="N3268" i="4" s="1" a="1"/>
  <c r="N3268" i="4" s="1"/>
  <c r="M3269" i="4" a="1"/>
  <c r="M3269" i="4" s="1"/>
  <c r="N3269" i="4" s="1" a="1"/>
  <c r="N3269" i="4" s="1"/>
  <c r="M3270" i="4" a="1"/>
  <c r="M3270" i="4" s="1"/>
  <c r="N3270" i="4" s="1" a="1"/>
  <c r="N3270" i="4" s="1"/>
  <c r="M3271" i="4" a="1"/>
  <c r="M3271" i="4" s="1"/>
  <c r="N3271" i="4" s="1" a="1"/>
  <c r="N3271" i="4" s="1"/>
  <c r="M3272" i="4" a="1"/>
  <c r="M3272" i="4" s="1"/>
  <c r="N3272" i="4" s="1" a="1"/>
  <c r="N3272" i="4" s="1"/>
  <c r="M3273" i="4" a="1"/>
  <c r="M3273" i="4" s="1"/>
  <c r="N3273" i="4" s="1" a="1"/>
  <c r="N3273" i="4" s="1"/>
  <c r="L576" i="4" a="1"/>
  <c r="L576" i="4" s="1"/>
  <c r="O576" i="4" a="1"/>
  <c r="O576" i="4" s="1"/>
  <c r="P576" i="4" s="1"/>
  <c r="O564" i="4" a="1"/>
  <c r="O564" i="4" s="1"/>
  <c r="M564" i="4" a="1"/>
  <c r="M564" i="4" s="1"/>
  <c r="N564" i="4" s="1" a="1"/>
  <c r="N564" i="4" s="1"/>
  <c r="M3218" i="4" a="1"/>
  <c r="M3218" i="4" s="1"/>
  <c r="N3218" i="4" s="1" a="1"/>
  <c r="N3218" i="4" s="1"/>
  <c r="M3219" i="4" a="1"/>
  <c r="M3219" i="4" s="1"/>
  <c r="N3219" i="4" s="1" a="1"/>
  <c r="N3219" i="4" s="1"/>
  <c r="M3220" i="4" a="1"/>
  <c r="M3220" i="4" s="1"/>
  <c r="N3220" i="4" s="1" a="1"/>
  <c r="N3220" i="4" s="1"/>
  <c r="M3217" i="4" a="1"/>
  <c r="M3217" i="4" s="1"/>
  <c r="N3217" i="4" s="1" a="1"/>
  <c r="N3217" i="4" s="1"/>
  <c r="P3217" i="4" s="1"/>
  <c r="Q3217" i="4" s="1"/>
  <c r="L552" i="4" a="1"/>
  <c r="L552" i="4" s="1"/>
  <c r="O552" i="4" a="1"/>
  <c r="O552" i="4" s="1"/>
  <c r="P552" i="4" s="1"/>
  <c r="L540" i="4" a="1"/>
  <c r="L540" i="4" s="1"/>
  <c r="O540" i="4" a="1"/>
  <c r="O540" i="4" s="1"/>
  <c r="P540" i="4" s="1"/>
  <c r="O528" i="4" a="1"/>
  <c r="O528" i="4" s="1"/>
  <c r="M529" i="4" a="1"/>
  <c r="M529" i="4" s="1"/>
  <c r="N529" i="4" s="1" a="1"/>
  <c r="N529" i="4" s="1"/>
  <c r="P529" i="4" s="1"/>
  <c r="M528" i="4" a="1"/>
  <c r="M528" i="4" s="1"/>
  <c r="N528" i="4" s="1" a="1"/>
  <c r="N528" i="4" s="1"/>
  <c r="M3077" i="4" a="1"/>
  <c r="M3077" i="4" s="1"/>
  <c r="N3077" i="4" s="1" a="1"/>
  <c r="N3077" i="4" s="1"/>
  <c r="M3078" i="4" a="1"/>
  <c r="M3078" i="4" s="1"/>
  <c r="N3078" i="4" s="1" a="1"/>
  <c r="N3078" i="4" s="1"/>
  <c r="M3079" i="4" a="1"/>
  <c r="M3079" i="4" s="1"/>
  <c r="N3079" i="4" s="1" a="1"/>
  <c r="N3079" i="4" s="1"/>
  <c r="M3080" i="4" a="1"/>
  <c r="M3080" i="4" s="1"/>
  <c r="N3080" i="4" s="1" a="1"/>
  <c r="N3080" i="4" s="1"/>
  <c r="L516" i="4" a="1"/>
  <c r="L516" i="4" s="1"/>
  <c r="O516" i="4" a="1"/>
  <c r="O516" i="4" s="1"/>
  <c r="P516" i="4" s="1"/>
  <c r="L504" i="4" a="1"/>
  <c r="L504" i="4" s="1"/>
  <c r="O504" i="4" a="1"/>
  <c r="O504" i="4" s="1"/>
  <c r="P504" i="4" s="1"/>
  <c r="O492" i="4" a="1"/>
  <c r="O492" i="4" s="1"/>
  <c r="M492" i="4" a="1"/>
  <c r="M492" i="4" s="1"/>
  <c r="N492" i="4" s="1" a="1"/>
  <c r="N492" i="4" s="1"/>
  <c r="M493" i="4" a="1"/>
  <c r="M493" i="4" s="1"/>
  <c r="N493" i="4" s="1" a="1"/>
  <c r="N493" i="4" s="1"/>
  <c r="M494" i="4" a="1"/>
  <c r="M494" i="4" s="1"/>
  <c r="N494" i="4" s="1" a="1"/>
  <c r="N494" i="4" s="1"/>
  <c r="M495" i="4" a="1"/>
  <c r="M495" i="4" s="1"/>
  <c r="N495" i="4" s="1" a="1"/>
  <c r="N495" i="4" s="1"/>
  <c r="M496" i="4" a="1"/>
  <c r="M496" i="4" s="1"/>
  <c r="N496" i="4" s="1" a="1"/>
  <c r="N496" i="4" s="1"/>
  <c r="M2964" i="4" a="1"/>
  <c r="M2964" i="4" s="1"/>
  <c r="N2964" i="4" s="1" a="1"/>
  <c r="N2964" i="4" s="1"/>
  <c r="P2964" i="4" s="1"/>
  <c r="Q2964" i="4" s="1"/>
  <c r="M2974" i="4" a="1"/>
  <c r="M2974" i="4" s="1"/>
  <c r="N2974" i="4" s="1" a="1"/>
  <c r="N2974" i="4" s="1"/>
  <c r="M2983" i="4" a="1"/>
  <c r="M2983" i="4" s="1"/>
  <c r="N2983" i="4" s="1" a="1"/>
  <c r="N2983" i="4" s="1"/>
  <c r="M2965" i="4" a="1"/>
  <c r="M2965" i="4" s="1"/>
  <c r="N2965" i="4" s="1" a="1"/>
  <c r="N2965" i="4" s="1"/>
  <c r="P2965" i="4" s="1"/>
  <c r="M2984" i="4" a="1"/>
  <c r="M2984" i="4" s="1"/>
  <c r="N2984" i="4" s="1" a="1"/>
  <c r="N2984" i="4" s="1"/>
  <c r="M2975" i="4" a="1"/>
  <c r="M2975" i="4" s="1"/>
  <c r="N2975" i="4" s="1" a="1"/>
  <c r="N2975" i="4" s="1"/>
  <c r="P2975" i="4" s="1"/>
  <c r="Q2975" i="4" s="1"/>
  <c r="M2985" i="4" a="1"/>
  <c r="M2985" i="4" s="1"/>
  <c r="N2985" i="4" s="1" a="1"/>
  <c r="N2985" i="4" s="1"/>
  <c r="M2966" i="4" a="1"/>
  <c r="M2966" i="4" s="1"/>
  <c r="N2966" i="4" s="1" a="1"/>
  <c r="N2966" i="4" s="1"/>
  <c r="M2976" i="4" a="1"/>
  <c r="M2976" i="4" s="1"/>
  <c r="N2976" i="4" s="1" a="1"/>
  <c r="N2976" i="4" s="1"/>
  <c r="P2976" i="4" s="1"/>
  <c r="M2986" i="4" a="1"/>
  <c r="M2986" i="4" s="1"/>
  <c r="N2986" i="4" s="1" a="1"/>
  <c r="N2986" i="4" s="1"/>
  <c r="M2959" i="4" a="1"/>
  <c r="M2959" i="4" s="1"/>
  <c r="N2959" i="4" s="1" a="1"/>
  <c r="N2959" i="4" s="1"/>
  <c r="M2967" i="4" a="1"/>
  <c r="M2967" i="4" s="1"/>
  <c r="N2967" i="4" s="1" a="1"/>
  <c r="N2967" i="4" s="1"/>
  <c r="M2977" i="4" a="1"/>
  <c r="M2977" i="4" s="1"/>
  <c r="N2977" i="4" s="1" a="1"/>
  <c r="N2977" i="4" s="1"/>
  <c r="P2977" i="4" s="1"/>
  <c r="Q2977" i="4" s="1"/>
  <c r="M2960" i="4" a="1"/>
  <c r="M2960" i="4" s="1"/>
  <c r="N2960" i="4" s="1" a="1"/>
  <c r="N2960" i="4" s="1"/>
  <c r="M2968" i="4" a="1"/>
  <c r="M2968" i="4" s="1"/>
  <c r="N2968" i="4" s="1" a="1"/>
  <c r="N2968" i="4" s="1"/>
  <c r="M2978" i="4" a="1"/>
  <c r="M2978" i="4" s="1"/>
  <c r="N2978" i="4" s="1" a="1"/>
  <c r="N2978" i="4" s="1"/>
  <c r="M2969" i="4" a="1"/>
  <c r="M2969" i="4" s="1"/>
  <c r="N2969" i="4" s="1" a="1"/>
  <c r="N2969" i="4" s="1"/>
  <c r="M2961" i="4" a="1"/>
  <c r="M2961" i="4" s="1"/>
  <c r="N2961" i="4" s="1" a="1"/>
  <c r="N2961" i="4" s="1"/>
  <c r="M2970" i="4" a="1"/>
  <c r="M2970" i="4" s="1"/>
  <c r="N2970" i="4" s="1" a="1"/>
  <c r="N2970" i="4" s="1"/>
  <c r="M2979" i="4" a="1"/>
  <c r="M2979" i="4" s="1"/>
  <c r="N2979" i="4" s="1" a="1"/>
  <c r="N2979" i="4" s="1"/>
  <c r="M2971" i="4" a="1"/>
  <c r="M2971" i="4" s="1"/>
  <c r="N2971" i="4" s="1" a="1"/>
  <c r="N2971" i="4" s="1"/>
  <c r="M2980" i="4" a="1"/>
  <c r="M2980" i="4" s="1"/>
  <c r="N2980" i="4" s="1" a="1"/>
  <c r="N2980" i="4" s="1"/>
  <c r="M2962" i="4" a="1"/>
  <c r="M2962" i="4" s="1"/>
  <c r="N2962" i="4" s="1" a="1"/>
  <c r="N2962" i="4" s="1"/>
  <c r="M2972" i="4" a="1"/>
  <c r="M2972" i="4" s="1"/>
  <c r="N2972" i="4" s="1" a="1"/>
  <c r="N2972" i="4" s="1"/>
  <c r="M2981" i="4" a="1"/>
  <c r="M2981" i="4" s="1"/>
  <c r="N2981" i="4" s="1" a="1"/>
  <c r="N2981" i="4" s="1"/>
  <c r="M2973" i="4" a="1"/>
  <c r="M2973" i="4" s="1"/>
  <c r="N2973" i="4" s="1" a="1"/>
  <c r="N2973" i="4" s="1"/>
  <c r="M2982" i="4" a="1"/>
  <c r="M2982" i="4" s="1"/>
  <c r="N2982" i="4" s="1" a="1"/>
  <c r="N2982" i="4" s="1"/>
  <c r="M2963" i="4" a="1"/>
  <c r="M2963" i="4" s="1"/>
  <c r="N2963" i="4" s="1" a="1"/>
  <c r="N2963" i="4" s="1"/>
  <c r="P2963" i="4" s="1"/>
  <c r="Q2963" i="4" s="1"/>
  <c r="L480" i="4" a="1"/>
  <c r="L480" i="4" s="1"/>
  <c r="O480" i="4" a="1"/>
  <c r="O480" i="4" s="1"/>
  <c r="P480" i="4" s="1"/>
  <c r="O468" i="4" a="1"/>
  <c r="O468" i="4" s="1"/>
  <c r="M468" i="4" a="1"/>
  <c r="M468" i="4" s="1"/>
  <c r="N468" i="4" s="1" a="1"/>
  <c r="N468" i="4" s="1"/>
  <c r="M2882" i="4" a="1"/>
  <c r="M2882" i="4" s="1"/>
  <c r="N2882" i="4" s="1" a="1"/>
  <c r="N2882" i="4" s="1"/>
  <c r="M2881" i="4" a="1"/>
  <c r="M2881" i="4" s="1"/>
  <c r="N2881" i="4" s="1" a="1"/>
  <c r="N2881" i="4" s="1"/>
  <c r="P2881" i="4" s="1"/>
  <c r="Q2881" i="4" s="1"/>
  <c r="L456" i="4" a="1"/>
  <c r="L456" i="4" s="1"/>
  <c r="O456" i="4" a="1"/>
  <c r="O456" i="4" s="1"/>
  <c r="P456" i="4" s="1"/>
  <c r="O444" i="4" a="1"/>
  <c r="O444" i="4" s="1"/>
  <c r="M444" i="4" a="1"/>
  <c r="M444" i="4" s="1"/>
  <c r="N444" i="4" s="1" a="1"/>
  <c r="N444" i="4" s="1"/>
  <c r="M2784" i="4" a="1"/>
  <c r="M2784" i="4" s="1"/>
  <c r="N2784" i="4" s="1" a="1"/>
  <c r="N2784" i="4" s="1"/>
  <c r="P2784" i="4" s="1"/>
  <c r="Q2784" i="4" s="1"/>
  <c r="O432" i="4" a="1"/>
  <c r="O432" i="4" s="1"/>
  <c r="M433" i="4" a="1"/>
  <c r="M433" i="4" s="1"/>
  <c r="N433" i="4" s="1" a="1"/>
  <c r="N433" i="4" s="1"/>
  <c r="M434" i="4" a="1"/>
  <c r="M434" i="4" s="1"/>
  <c r="N434" i="4" s="1" a="1"/>
  <c r="N434" i="4" s="1"/>
  <c r="M432" i="4" a="1"/>
  <c r="M432" i="4" s="1"/>
  <c r="N432" i="4" s="1" a="1"/>
  <c r="N432" i="4" s="1"/>
  <c r="M2724" i="4" a="1"/>
  <c r="M2724" i="4" s="1"/>
  <c r="N2724" i="4" s="1" a="1"/>
  <c r="N2724" i="4" s="1"/>
  <c r="P2724" i="4" s="1"/>
  <c r="Q2724" i="4" s="1"/>
  <c r="M2733" i="4" a="1"/>
  <c r="M2733" i="4" s="1"/>
  <c r="N2733" i="4" s="1" a="1"/>
  <c r="N2733" i="4" s="1"/>
  <c r="M2725" i="4" a="1"/>
  <c r="M2725" i="4" s="1"/>
  <c r="N2725" i="4" s="1" a="1"/>
  <c r="N2725" i="4" s="1"/>
  <c r="P2725" i="4" s="1"/>
  <c r="Q2725" i="4" s="1"/>
  <c r="M2734" i="4" a="1"/>
  <c r="M2734" i="4" s="1"/>
  <c r="N2734" i="4" s="1" a="1"/>
  <c r="N2734" i="4" s="1"/>
  <c r="M2726" i="4" a="1"/>
  <c r="M2726" i="4" s="1"/>
  <c r="N2726" i="4" s="1" a="1"/>
  <c r="N2726" i="4" s="1"/>
  <c r="M2735" i="4" a="1"/>
  <c r="M2735" i="4" s="1"/>
  <c r="N2735" i="4" s="1" a="1"/>
  <c r="N2735" i="4" s="1"/>
  <c r="P2735" i="4" s="1"/>
  <c r="Q2735" i="4" s="1"/>
  <c r="M2727" i="4" a="1"/>
  <c r="M2727" i="4" s="1"/>
  <c r="N2727" i="4" s="1" a="1"/>
  <c r="N2727" i="4" s="1"/>
  <c r="M2736" i="4" a="1"/>
  <c r="M2736" i="4" s="1"/>
  <c r="N2736" i="4" s="1" a="1"/>
  <c r="N2736" i="4" s="1"/>
  <c r="P2736" i="4" s="1"/>
  <c r="Q2736" i="4" s="1"/>
  <c r="M2728" i="4" a="1"/>
  <c r="M2728" i="4" s="1"/>
  <c r="N2728" i="4" s="1" a="1"/>
  <c r="N2728" i="4" s="1"/>
  <c r="M2737" i="4" a="1"/>
  <c r="M2737" i="4" s="1"/>
  <c r="N2737" i="4" s="1" a="1"/>
  <c r="N2737" i="4" s="1"/>
  <c r="P2737" i="4" s="1"/>
  <c r="Q2737" i="4" s="1"/>
  <c r="M2729" i="4" a="1"/>
  <c r="M2729" i="4" s="1"/>
  <c r="N2729" i="4" s="1" a="1"/>
  <c r="N2729" i="4" s="1"/>
  <c r="M2738" i="4" a="1"/>
  <c r="M2738" i="4" s="1"/>
  <c r="N2738" i="4" s="1" a="1"/>
  <c r="N2738" i="4" s="1"/>
  <c r="M2730" i="4" a="1"/>
  <c r="M2730" i="4" s="1"/>
  <c r="N2730" i="4" s="1" a="1"/>
  <c r="N2730" i="4" s="1"/>
  <c r="M2721" i="4" a="1"/>
  <c r="M2721" i="4" s="1"/>
  <c r="N2721" i="4" s="1" a="1"/>
  <c r="N2721" i="4" s="1"/>
  <c r="M2731" i="4" a="1"/>
  <c r="M2731" i="4" s="1"/>
  <c r="N2731" i="4" s="1" a="1"/>
  <c r="N2731" i="4" s="1"/>
  <c r="M2722" i="4" a="1"/>
  <c r="M2722" i="4" s="1"/>
  <c r="N2722" i="4" s="1" a="1"/>
  <c r="N2722" i="4" s="1"/>
  <c r="M2723" i="4" a="1"/>
  <c r="M2723" i="4" s="1"/>
  <c r="N2723" i="4" s="1" a="1"/>
  <c r="N2723" i="4" s="1"/>
  <c r="P2723" i="4" s="1"/>
  <c r="M2732" i="4" a="1"/>
  <c r="M2732" i="4" s="1"/>
  <c r="N2732" i="4" s="1" a="1"/>
  <c r="N2732" i="4" s="1"/>
  <c r="O420" i="4" a="1"/>
  <c r="O420" i="4" s="1"/>
  <c r="M421" i="4" a="1"/>
  <c r="M421" i="4" s="1"/>
  <c r="N421" i="4" s="1" a="1"/>
  <c r="N421" i="4" s="1"/>
  <c r="M422" i="4" a="1"/>
  <c r="M422" i="4" s="1"/>
  <c r="N422" i="4" s="1" a="1"/>
  <c r="N422" i="4" s="1"/>
  <c r="M420" i="4" a="1"/>
  <c r="M420" i="4" s="1"/>
  <c r="N420" i="4" s="1" a="1"/>
  <c r="N420" i="4" s="1"/>
  <c r="M2680" i="4" a="1"/>
  <c r="M2680" i="4" s="1"/>
  <c r="N2680" i="4" s="1" a="1"/>
  <c r="N2680" i="4" s="1"/>
  <c r="M2681" i="4" a="1"/>
  <c r="M2681" i="4" s="1"/>
  <c r="N2681" i="4" s="1" a="1"/>
  <c r="N2681" i="4" s="1"/>
  <c r="M2682" i="4" a="1"/>
  <c r="M2682" i="4" s="1"/>
  <c r="N2682" i="4" s="1" a="1"/>
  <c r="N2682" i="4" s="1"/>
  <c r="M2683" i="4" a="1"/>
  <c r="M2683" i="4" s="1"/>
  <c r="N2683" i="4" s="1" a="1"/>
  <c r="N2683" i="4" s="1"/>
  <c r="M2684" i="4" a="1"/>
  <c r="M2684" i="4" s="1"/>
  <c r="N2684" i="4" s="1" a="1"/>
  <c r="N2684" i="4" s="1"/>
  <c r="M2679" i="4" a="1"/>
  <c r="M2679" i="4" s="1"/>
  <c r="N2679" i="4" s="1" a="1"/>
  <c r="N2679" i="4" s="1"/>
  <c r="L408" i="4" a="1"/>
  <c r="L408" i="4" s="1"/>
  <c r="O408" i="4" a="1"/>
  <c r="O408" i="4" s="1"/>
  <c r="P408" i="4" s="1"/>
  <c r="O396" i="4" a="1"/>
  <c r="O396" i="4" s="1"/>
  <c r="M396" i="4" a="1"/>
  <c r="M396" i="4" s="1"/>
  <c r="N396" i="4" s="1" a="1"/>
  <c r="N396" i="4" s="1"/>
  <c r="M397" i="4" a="1"/>
  <c r="M397" i="4" s="1"/>
  <c r="N397" i="4" s="1" a="1"/>
  <c r="N397" i="4" s="1"/>
  <c r="P397" i="4" s="1"/>
  <c r="Q397" i="4" s="1"/>
  <c r="M2573" i="4" a="1"/>
  <c r="M2573" i="4" s="1"/>
  <c r="N2573" i="4" s="1" a="1"/>
  <c r="N2573" i="4" s="1"/>
  <c r="M2574" i="4" a="1"/>
  <c r="M2574" i="4" s="1"/>
  <c r="N2574" i="4" s="1" a="1"/>
  <c r="N2574" i="4" s="1"/>
  <c r="M2568" i="4" a="1"/>
  <c r="M2568" i="4" s="1"/>
  <c r="N2568" i="4" s="1" a="1"/>
  <c r="N2568" i="4" s="1"/>
  <c r="P2568" i="4" s="1"/>
  <c r="M2569" i="4" a="1"/>
  <c r="M2569" i="4" s="1"/>
  <c r="N2569" i="4" s="1" a="1"/>
  <c r="N2569" i="4" s="1"/>
  <c r="P2569" i="4" s="1"/>
  <c r="Q2569" i="4" s="1"/>
  <c r="M2570" i="4" a="1"/>
  <c r="M2570" i="4" s="1"/>
  <c r="N2570" i="4" s="1" a="1"/>
  <c r="N2570" i="4" s="1"/>
  <c r="M2571" i="4" a="1"/>
  <c r="M2571" i="4" s="1"/>
  <c r="N2571" i="4" s="1" a="1"/>
  <c r="N2571" i="4" s="1"/>
  <c r="M2572" i="4" a="1"/>
  <c r="M2572" i="4" s="1"/>
  <c r="N2572" i="4" s="1" a="1"/>
  <c r="N2572" i="4" s="1"/>
  <c r="L384" i="4" a="1"/>
  <c r="L384" i="4" s="1"/>
  <c r="O384" i="4" a="1"/>
  <c r="O384" i="4" s="1"/>
  <c r="P384" i="4" s="1"/>
  <c r="O372" i="4" a="1"/>
  <c r="O372" i="4" s="1"/>
  <c r="M372" i="4" a="1"/>
  <c r="M372" i="4" s="1"/>
  <c r="N372" i="4" s="1" a="1"/>
  <c r="N372" i="4" s="1"/>
  <c r="M2488" i="4" a="1"/>
  <c r="M2488" i="4" s="1"/>
  <c r="N2488" i="4" s="1" a="1"/>
  <c r="N2488" i="4" s="1"/>
  <c r="O360" i="4" a="1"/>
  <c r="O360" i="4" s="1"/>
  <c r="M360" i="4" a="1"/>
  <c r="M360" i="4" s="1"/>
  <c r="N360" i="4" s="1" a="1"/>
  <c r="N360" i="4" s="1"/>
  <c r="M361" i="4" a="1"/>
  <c r="M361" i="4" s="1"/>
  <c r="N361" i="4" s="1" a="1"/>
  <c r="N361" i="4" s="1"/>
  <c r="M362" i="4" a="1"/>
  <c r="M362" i="4" s="1"/>
  <c r="N362" i="4" s="1" a="1"/>
  <c r="N362" i="4" s="1"/>
  <c r="M2466" i="4" a="1"/>
  <c r="M2466" i="4" s="1"/>
  <c r="N2466" i="4" s="1" a="1"/>
  <c r="N2466" i="4" s="1"/>
  <c r="M2467" i="4" a="1"/>
  <c r="M2467" i="4" s="1"/>
  <c r="N2467" i="4" s="1" a="1"/>
  <c r="N2467" i="4" s="1"/>
  <c r="M2468" i="4" a="1"/>
  <c r="M2468" i="4" s="1"/>
  <c r="N2468" i="4" s="1" a="1"/>
  <c r="N2468" i="4" s="1"/>
  <c r="M2461" i="4" a="1"/>
  <c r="M2461" i="4" s="1"/>
  <c r="N2461" i="4" s="1" a="1"/>
  <c r="N2461" i="4" s="1"/>
  <c r="P2461" i="4" s="1"/>
  <c r="M2469" i="4" a="1"/>
  <c r="M2469" i="4" s="1"/>
  <c r="N2469" i="4" s="1" a="1"/>
  <c r="N2469" i="4" s="1"/>
  <c r="M2462" i="4" a="1"/>
  <c r="M2462" i="4" s="1"/>
  <c r="N2462" i="4" s="1" a="1"/>
  <c r="N2462" i="4" s="1"/>
  <c r="M2463" i="4" a="1"/>
  <c r="M2463" i="4" s="1"/>
  <c r="N2463" i="4" s="1" a="1"/>
  <c r="N2463" i="4" s="1"/>
  <c r="M2464" i="4" a="1"/>
  <c r="M2464" i="4" s="1"/>
  <c r="N2464" i="4" s="1" a="1"/>
  <c r="N2464" i="4" s="1"/>
  <c r="M2465" i="4" a="1"/>
  <c r="M2465" i="4" s="1"/>
  <c r="N2465" i="4" s="1" a="1"/>
  <c r="N2465" i="4" s="1"/>
  <c r="L348" i="4" a="1"/>
  <c r="L348" i="4" s="1"/>
  <c r="O348" i="4" a="1"/>
  <c r="O348" i="4" s="1"/>
  <c r="P348" i="4" s="1"/>
  <c r="L336" i="4" a="1"/>
  <c r="L336" i="4" s="1"/>
  <c r="O336" i="4" a="1"/>
  <c r="O336" i="4" s="1"/>
  <c r="P336" i="4" s="1"/>
  <c r="O324" i="4" a="1"/>
  <c r="O324" i="4" s="1"/>
  <c r="M324" i="4" a="1"/>
  <c r="M324" i="4" s="1"/>
  <c r="N324" i="4" s="1" a="1"/>
  <c r="N324" i="4" s="1"/>
  <c r="M325" i="4" a="1"/>
  <c r="M325" i="4" s="1"/>
  <c r="N325" i="4" s="1" a="1"/>
  <c r="N325" i="4" s="1"/>
  <c r="P325" i="4" s="1"/>
  <c r="Q325" i="4" s="1"/>
  <c r="M2314" i="4" a="1"/>
  <c r="M2314" i="4" s="1"/>
  <c r="N2314" i="4" s="1" a="1"/>
  <c r="N2314" i="4" s="1"/>
  <c r="M2315" i="4" a="1"/>
  <c r="M2315" i="4" s="1"/>
  <c r="N2315" i="4" s="1" a="1"/>
  <c r="N2315" i="4" s="1"/>
  <c r="M2316" i="4" a="1"/>
  <c r="M2316" i="4" s="1"/>
  <c r="N2316" i="4" s="1" a="1"/>
  <c r="N2316" i="4" s="1"/>
  <c r="M2317" i="4" a="1"/>
  <c r="M2317" i="4" s="1"/>
  <c r="N2317" i="4" s="1" a="1"/>
  <c r="N2317" i="4" s="1"/>
  <c r="P2317" i="4" s="1"/>
  <c r="Q2317" i="4" s="1"/>
  <c r="M2318" i="4" a="1"/>
  <c r="M2318" i="4" s="1"/>
  <c r="N2318" i="4" s="1" a="1"/>
  <c r="N2318" i="4" s="1"/>
  <c r="M2319" i="4" a="1"/>
  <c r="M2319" i="4" s="1"/>
  <c r="N2319" i="4" s="1" a="1"/>
  <c r="N2319" i="4" s="1"/>
  <c r="M2320" i="4" a="1"/>
  <c r="M2320" i="4" s="1"/>
  <c r="N2320" i="4" s="1" a="1"/>
  <c r="N2320" i="4" s="1"/>
  <c r="M2313" i="4" a="1"/>
  <c r="M2313" i="4" s="1"/>
  <c r="N2313" i="4" s="1" a="1"/>
  <c r="N2313" i="4" s="1"/>
  <c r="O312" i="4" a="1"/>
  <c r="O312" i="4" s="1"/>
  <c r="M313" i="4" a="1"/>
  <c r="M313" i="4" s="1"/>
  <c r="N313" i="4" s="1" a="1"/>
  <c r="N313" i="4" s="1"/>
  <c r="M314" i="4" a="1"/>
  <c r="M314" i="4" s="1"/>
  <c r="N314" i="4" s="1" a="1"/>
  <c r="N314" i="4" s="1"/>
  <c r="M315" i="4" a="1"/>
  <c r="M315" i="4" s="1"/>
  <c r="N315" i="4" s="1" a="1"/>
  <c r="N315" i="4" s="1"/>
  <c r="M312" i="4" a="1"/>
  <c r="M312" i="4" s="1"/>
  <c r="N312" i="4" s="1" a="1"/>
  <c r="N312" i="4" s="1"/>
  <c r="M2269" i="4" a="1"/>
  <c r="M2269" i="4" s="1"/>
  <c r="N2269" i="4" s="1" a="1"/>
  <c r="N2269" i="4" s="1"/>
  <c r="P2269" i="4" s="1"/>
  <c r="Q2269" i="4" s="1"/>
  <c r="M2270" i="4" a="1"/>
  <c r="M2270" i="4" s="1"/>
  <c r="N2270" i="4" s="1" a="1"/>
  <c r="N2270" i="4" s="1"/>
  <c r="M2271" i="4" a="1"/>
  <c r="M2271" i="4" s="1"/>
  <c r="N2271" i="4" s="1" a="1"/>
  <c r="N2271" i="4" s="1"/>
  <c r="M2272" i="4" a="1"/>
  <c r="M2272" i="4" s="1"/>
  <c r="N2272" i="4" s="1" a="1"/>
  <c r="N2272" i="4" s="1"/>
  <c r="M2273" i="4" a="1"/>
  <c r="M2273" i="4" s="1"/>
  <c r="N2273" i="4" s="1" a="1"/>
  <c r="N2273" i="4" s="1"/>
  <c r="M2274" i="4" a="1"/>
  <c r="M2274" i="4" s="1"/>
  <c r="N2274" i="4" s="1" a="1"/>
  <c r="N2274" i="4" s="1"/>
  <c r="M2275" i="4" a="1"/>
  <c r="M2275" i="4" s="1"/>
  <c r="N2275" i="4" s="1" a="1"/>
  <c r="N2275" i="4" s="1"/>
  <c r="O300" i="4" a="1"/>
  <c r="O300" i="4" s="1"/>
  <c r="M300" i="4" a="1"/>
  <c r="M300" i="4" s="1"/>
  <c r="N300" i="4" s="1" a="1"/>
  <c r="N300" i="4" s="1"/>
  <c r="M301" i="4" a="1"/>
  <c r="M301" i="4" s="1"/>
  <c r="N301" i="4" s="1" a="1"/>
  <c r="N301" i="4" s="1"/>
  <c r="M2742" i="4" a="1"/>
  <c r="M2742" i="4" s="1"/>
  <c r="N2742" i="4" s="1" a="1"/>
  <c r="N2742" i="4" s="1"/>
  <c r="M2743" i="4" a="1"/>
  <c r="M2743" i="4" s="1"/>
  <c r="N2743" i="4" s="1" a="1"/>
  <c r="N2743" i="4" s="1"/>
  <c r="M2244" i="4" a="1"/>
  <c r="M2244" i="4" s="1"/>
  <c r="N2244" i="4" s="1" a="1"/>
  <c r="N2244" i="4" s="1"/>
  <c r="M2744" i="4" a="1"/>
  <c r="M2744" i="4" s="1"/>
  <c r="N2744" i="4" s="1" a="1"/>
  <c r="N2744" i="4" s="1"/>
  <c r="M2245" i="4" a="1"/>
  <c r="M2245" i="4" s="1"/>
  <c r="N2245" i="4" s="1" a="1"/>
  <c r="N2245" i="4" s="1"/>
  <c r="P2245" i="4" s="1"/>
  <c r="Q2245" i="4" s="1"/>
  <c r="M2246" i="4" a="1"/>
  <c r="M2246" i="4" s="1"/>
  <c r="N2246" i="4" s="1" a="1"/>
  <c r="N2246" i="4" s="1"/>
  <c r="M2247" i="4" a="1"/>
  <c r="M2247" i="4" s="1"/>
  <c r="N2247" i="4" s="1" a="1"/>
  <c r="N2247" i="4" s="1"/>
  <c r="M2248" i="4" a="1"/>
  <c r="M2248" i="4" s="1"/>
  <c r="N2248" i="4" s="1" a="1"/>
  <c r="N2248" i="4" s="1"/>
  <c r="M2741" i="4" a="1"/>
  <c r="M2741" i="4" s="1"/>
  <c r="N2741" i="4" s="1" a="1"/>
  <c r="N2741" i="4" s="1"/>
  <c r="L288" i="4" a="1"/>
  <c r="L288" i="4" s="1"/>
  <c r="O288" i="4" a="1"/>
  <c r="O288" i="4" s="1"/>
  <c r="P288" i="4" s="1"/>
  <c r="O276" i="4" a="1"/>
  <c r="O276" i="4" s="1"/>
  <c r="M276" i="4" a="1"/>
  <c r="M276" i="4" s="1"/>
  <c r="N276" i="4" s="1" a="1"/>
  <c r="N276" i="4" s="1"/>
  <c r="M277" i="4" a="1"/>
  <c r="M277" i="4" s="1"/>
  <c r="N277" i="4" s="1" a="1"/>
  <c r="N277" i="4" s="1"/>
  <c r="P277" i="4" s="1"/>
  <c r="M917" i="4" a="1"/>
  <c r="M917" i="4" s="1"/>
  <c r="N917" i="4" s="1" a="1"/>
  <c r="N917" i="4" s="1"/>
  <c r="M278" i="4" a="1"/>
  <c r="M278" i="4" s="1"/>
  <c r="N278" i="4" s="1" a="1"/>
  <c r="N278" i="4" s="1"/>
  <c r="M918" i="4" a="1"/>
  <c r="M918" i="4" s="1"/>
  <c r="N918" i="4" s="1" a="1"/>
  <c r="N918" i="4" s="1"/>
  <c r="M919" i="4" a="1"/>
  <c r="M919" i="4" s="1"/>
  <c r="N919" i="4" s="1" a="1"/>
  <c r="N919" i="4" s="1"/>
  <c r="M4407" i="4" a="1"/>
  <c r="M4407" i="4" s="1"/>
  <c r="N4407" i="4" s="1" a="1"/>
  <c r="N4407" i="4" s="1"/>
  <c r="M4408" i="4" a="1"/>
  <c r="M4408" i="4" s="1"/>
  <c r="N4408" i="4" s="1" a="1"/>
  <c r="N4408" i="4" s="1"/>
  <c r="M2141" i="4" a="1"/>
  <c r="M2141" i="4" s="1"/>
  <c r="N2141" i="4" s="1" a="1"/>
  <c r="N2141" i="4" s="1"/>
  <c r="M4409" i="4" a="1"/>
  <c r="M4409" i="4" s="1"/>
  <c r="N4409" i="4" s="1" a="1"/>
  <c r="N4409" i="4" s="1"/>
  <c r="M2142" i="4" a="1"/>
  <c r="M2142" i="4" s="1"/>
  <c r="N2142" i="4" s="1" a="1"/>
  <c r="N2142" i="4" s="1"/>
  <c r="M2143" i="4" a="1"/>
  <c r="M2143" i="4" s="1"/>
  <c r="N2143" i="4" s="1" a="1"/>
  <c r="N2143" i="4" s="1"/>
  <c r="M2144" i="4" a="1"/>
  <c r="M2144" i="4" s="1"/>
  <c r="N2144" i="4" s="1" a="1"/>
  <c r="N2144" i="4" s="1"/>
  <c r="M2145" i="4" a="1"/>
  <c r="M2145" i="4" s="1"/>
  <c r="N2145" i="4" s="1" a="1"/>
  <c r="N2145" i="4" s="1"/>
  <c r="M4404" i="4" a="1"/>
  <c r="M4404" i="4" s="1"/>
  <c r="N4404" i="4" s="1" a="1"/>
  <c r="N4404" i="4" s="1"/>
  <c r="P4404" i="4" s="1"/>
  <c r="M2146" i="4" a="1"/>
  <c r="M2146" i="4" s="1"/>
  <c r="N2146" i="4" s="1" a="1"/>
  <c r="N2146" i="4" s="1"/>
  <c r="M2147" i="4" a="1"/>
  <c r="M2147" i="4" s="1"/>
  <c r="N2147" i="4" s="1" a="1"/>
  <c r="N2147" i="4" s="1"/>
  <c r="M4405" i="4" a="1"/>
  <c r="M4405" i="4" s="1"/>
  <c r="N4405" i="4" s="1" a="1"/>
  <c r="N4405" i="4" s="1"/>
  <c r="P4405" i="4" s="1"/>
  <c r="Q4405" i="4" s="1"/>
  <c r="M4406" i="4" a="1"/>
  <c r="M4406" i="4" s="1"/>
  <c r="N4406" i="4" s="1" a="1"/>
  <c r="N4406" i="4" s="1"/>
  <c r="O264" i="4" a="1"/>
  <c r="O264" i="4" s="1"/>
  <c r="M267" i="4" a="1"/>
  <c r="M267" i="4" s="1"/>
  <c r="N267" i="4" s="1" a="1"/>
  <c r="N267" i="4" s="1"/>
  <c r="M506" i="4" a="1"/>
  <c r="M506" i="4" s="1"/>
  <c r="N506" i="4" s="1" a="1"/>
  <c r="N506" i="4" s="1"/>
  <c r="M507" i="4" a="1"/>
  <c r="M507" i="4" s="1"/>
  <c r="N507" i="4" s="1" a="1"/>
  <c r="N507" i="4" s="1"/>
  <c r="M508" i="4" a="1"/>
  <c r="M508" i="4" s="1"/>
  <c r="N508" i="4" s="1" a="1"/>
  <c r="N508" i="4" s="1"/>
  <c r="M265" i="4" a="1"/>
  <c r="M265" i="4" s="1"/>
  <c r="N265" i="4" s="1" a="1"/>
  <c r="N265" i="4" s="1"/>
  <c r="M2100" i="4" a="1"/>
  <c r="M2100" i="4" s="1"/>
  <c r="N2100" i="4" s="1" a="1"/>
  <c r="N2100" i="4" s="1"/>
  <c r="M509" i="4" a="1"/>
  <c r="M509" i="4" s="1"/>
  <c r="N509" i="4" s="1" a="1"/>
  <c r="N509" i="4" s="1"/>
  <c r="M264" i="4" a="1"/>
  <c r="M264" i="4" s="1"/>
  <c r="N264" i="4" s="1" a="1"/>
  <c r="N264" i="4" s="1"/>
  <c r="M266" i="4" a="1"/>
  <c r="M266" i="4" s="1"/>
  <c r="N266" i="4" s="1" a="1"/>
  <c r="N266" i="4" s="1"/>
  <c r="M2104" i="4" a="1"/>
  <c r="M2104" i="4" s="1"/>
  <c r="N2104" i="4" s="1" a="1"/>
  <c r="N2104" i="4" s="1"/>
  <c r="M3030" i="4" a="1"/>
  <c r="M3030" i="4" s="1"/>
  <c r="N3030" i="4" s="1" a="1"/>
  <c r="N3030" i="4" s="1"/>
  <c r="M3021" i="4" a="1"/>
  <c r="M3021" i="4" s="1"/>
  <c r="N3021" i="4" s="1" a="1"/>
  <c r="N3021" i="4" s="1"/>
  <c r="M3022" i="4" a="1"/>
  <c r="M3022" i="4" s="1"/>
  <c r="N3022" i="4" s="1" a="1"/>
  <c r="N3022" i="4" s="1"/>
  <c r="M2098" i="4" a="1"/>
  <c r="M2098" i="4" s="1"/>
  <c r="N2098" i="4" s="1" a="1"/>
  <c r="N2098" i="4" s="1"/>
  <c r="M3023" i="4" a="1"/>
  <c r="M3023" i="4" s="1"/>
  <c r="N3023" i="4" s="1" a="1"/>
  <c r="N3023" i="4" s="1"/>
  <c r="P3023" i="4" s="1"/>
  <c r="Q3023" i="4" s="1"/>
  <c r="M2099" i="4" a="1"/>
  <c r="M2099" i="4" s="1"/>
  <c r="N2099" i="4" s="1" a="1"/>
  <c r="N2099" i="4" s="1"/>
  <c r="M3024" i="4" a="1"/>
  <c r="M3024" i="4" s="1"/>
  <c r="N3024" i="4" s="1" a="1"/>
  <c r="N3024" i="4" s="1"/>
  <c r="P3024" i="4" s="1"/>
  <c r="M2101" i="4" a="1"/>
  <c r="M2101" i="4" s="1"/>
  <c r="N2101" i="4" s="1" a="1"/>
  <c r="N2101" i="4" s="1"/>
  <c r="P2101" i="4" s="1"/>
  <c r="Q2101" i="4" s="1"/>
  <c r="M3025" i="4" a="1"/>
  <c r="M3025" i="4" s="1"/>
  <c r="N3025" i="4" s="1" a="1"/>
  <c r="N3025" i="4" s="1"/>
  <c r="P3025" i="4" s="1"/>
  <c r="Q3025" i="4" s="1"/>
  <c r="M3026" i="4" a="1"/>
  <c r="M3026" i="4" s="1"/>
  <c r="N3026" i="4" s="1" a="1"/>
  <c r="N3026" i="4" s="1"/>
  <c r="M2102" i="4" a="1"/>
  <c r="M2102" i="4" s="1"/>
  <c r="N2102" i="4" s="1" a="1"/>
  <c r="N2102" i="4" s="1"/>
  <c r="M3019" i="4" a="1"/>
  <c r="M3019" i="4" s="1"/>
  <c r="N3019" i="4" s="1" a="1"/>
  <c r="N3019" i="4" s="1"/>
  <c r="M3027" i="4" a="1"/>
  <c r="M3027" i="4" s="1"/>
  <c r="N3027" i="4" s="1" a="1"/>
  <c r="N3027" i="4" s="1"/>
  <c r="M3028" i="4" a="1"/>
  <c r="M3028" i="4" s="1"/>
  <c r="N3028" i="4" s="1" a="1"/>
  <c r="N3028" i="4" s="1"/>
  <c r="M2103" i="4" a="1"/>
  <c r="M2103" i="4" s="1"/>
  <c r="N2103" i="4" s="1" a="1"/>
  <c r="N2103" i="4" s="1"/>
  <c r="M3020" i="4" a="1"/>
  <c r="M3020" i="4" s="1"/>
  <c r="N3020" i="4" s="1" a="1"/>
  <c r="N3020" i="4" s="1"/>
  <c r="M3029" i="4" a="1"/>
  <c r="M3029" i="4" s="1"/>
  <c r="N3029" i="4" s="1" a="1"/>
  <c r="N3029" i="4" s="1"/>
  <c r="O252" i="4" a="1"/>
  <c r="O252" i="4" s="1"/>
  <c r="M252" i="4" a="1"/>
  <c r="M252" i="4" s="1"/>
  <c r="N252" i="4" s="1" a="1"/>
  <c r="N252" i="4" s="1"/>
  <c r="M2022" i="4" a="1"/>
  <c r="M2022" i="4" s="1"/>
  <c r="N2022" i="4" s="1" a="1"/>
  <c r="N2022" i="4" s="1"/>
  <c r="M2023" i="4" a="1"/>
  <c r="M2023" i="4" s="1"/>
  <c r="N2023" i="4" s="1" a="1"/>
  <c r="N2023" i="4" s="1"/>
  <c r="M253" i="4" a="1"/>
  <c r="M253" i="4" s="1"/>
  <c r="N253" i="4" s="1" a="1"/>
  <c r="N253" i="4" s="1"/>
  <c r="P253" i="4" s="1"/>
  <c r="Q253" i="4" s="1"/>
  <c r="M2026" i="4" a="1"/>
  <c r="M2026" i="4" s="1"/>
  <c r="N2026" i="4" s="1" a="1"/>
  <c r="N2026" i="4" s="1"/>
  <c r="M2019" i="4" a="1"/>
  <c r="M2019" i="4" s="1"/>
  <c r="N2019" i="4" s="1" a="1"/>
  <c r="N2019" i="4" s="1"/>
  <c r="M2021" i="4" a="1"/>
  <c r="M2021" i="4" s="1"/>
  <c r="N2021" i="4" s="1" a="1"/>
  <c r="N2021" i="4" s="1"/>
  <c r="M2020" i="4" a="1"/>
  <c r="M2020" i="4" s="1"/>
  <c r="N2020" i="4" s="1" a="1"/>
  <c r="N2020" i="4" s="1"/>
  <c r="M2024" i="4" a="1"/>
  <c r="M2024" i="4" s="1"/>
  <c r="N2024" i="4" s="1" a="1"/>
  <c r="N2024" i="4" s="1"/>
  <c r="M2025" i="4" a="1"/>
  <c r="M2025" i="4" s="1"/>
  <c r="N2025" i="4" s="1" a="1"/>
  <c r="N2025" i="4" s="1"/>
  <c r="M2027" i="4" a="1"/>
  <c r="M2027" i="4" s="1"/>
  <c r="N2027" i="4" s="1" a="1"/>
  <c r="N2027" i="4" s="1"/>
  <c r="L240" i="4" a="1"/>
  <c r="L240" i="4" s="1"/>
  <c r="O240" i="4" a="1"/>
  <c r="O240" i="4" s="1"/>
  <c r="P240" i="4" s="1"/>
  <c r="O228" i="4" a="1"/>
  <c r="O228" i="4" s="1"/>
  <c r="M228" i="4" a="1"/>
  <c r="M228" i="4" s="1"/>
  <c r="N228" i="4" s="1" a="1"/>
  <c r="N228" i="4" s="1"/>
  <c r="M229" i="4" a="1"/>
  <c r="M229" i="4" s="1"/>
  <c r="N229" i="4" s="1" a="1"/>
  <c r="N229" i="4" s="1"/>
  <c r="M1956" i="4" a="1"/>
  <c r="M1956" i="4" s="1"/>
  <c r="N1956" i="4" s="1" a="1"/>
  <c r="N1956" i="4" s="1"/>
  <c r="M230" i="4" a="1"/>
  <c r="M230" i="4" s="1"/>
  <c r="N230" i="4" s="1" a="1"/>
  <c r="N230" i="4" s="1"/>
  <c r="M4348" i="4" a="1"/>
  <c r="M4348" i="4" s="1"/>
  <c r="N4348" i="4" s="1" a="1"/>
  <c r="N4348" i="4" s="1"/>
  <c r="M4349" i="4" a="1"/>
  <c r="M4349" i="4" s="1"/>
  <c r="N4349" i="4" s="1" a="1"/>
  <c r="N4349" i="4" s="1"/>
  <c r="M4350" i="4" a="1"/>
  <c r="M4350" i="4" s="1"/>
  <c r="N4350" i="4" s="1" a="1"/>
  <c r="N4350" i="4" s="1"/>
  <c r="M1957" i="4" a="1"/>
  <c r="M1957" i="4" s="1"/>
  <c r="N1957" i="4" s="1" a="1"/>
  <c r="N1957" i="4" s="1"/>
  <c r="P1957" i="4" s="1"/>
  <c r="Q1957" i="4" s="1"/>
  <c r="M4351" i="4" a="1"/>
  <c r="M4351" i="4" s="1"/>
  <c r="N4351" i="4" s="1" a="1"/>
  <c r="N4351" i="4" s="1"/>
  <c r="M4346" i="4" a="1"/>
  <c r="M4346" i="4" s="1"/>
  <c r="N4346" i="4" s="1" a="1"/>
  <c r="N4346" i="4" s="1"/>
  <c r="M4347" i="4" a="1"/>
  <c r="M4347" i="4" s="1"/>
  <c r="N4347" i="4" s="1" a="1"/>
  <c r="N4347" i="4" s="1"/>
  <c r="L216" i="4" a="1"/>
  <c r="L216" i="4" s="1"/>
  <c r="O216" i="4" a="1"/>
  <c r="O216" i="4" s="1"/>
  <c r="P216" i="4" s="1"/>
  <c r="L204" i="4" a="1"/>
  <c r="L204" i="4" s="1"/>
  <c r="O204" i="4" a="1"/>
  <c r="O204" i="4" s="1"/>
  <c r="P204" i="4" s="1"/>
  <c r="O192" i="4" a="1"/>
  <c r="O192" i="4" s="1"/>
  <c r="M192" i="4" a="1"/>
  <c r="M192" i="4" s="1"/>
  <c r="N192" i="4" s="1" a="1"/>
  <c r="N192" i="4" s="1"/>
  <c r="M193" i="4" a="1"/>
  <c r="M193" i="4" s="1"/>
  <c r="N193" i="4" s="1" a="1"/>
  <c r="N193" i="4" s="1"/>
  <c r="P193" i="4" s="1"/>
  <c r="M1813" i="4" a="1"/>
  <c r="M1813" i="4" s="1"/>
  <c r="N1813" i="4" s="1" a="1"/>
  <c r="N1813" i="4" s="1"/>
  <c r="P1813" i="4" s="1"/>
  <c r="Q1813" i="4" s="1"/>
  <c r="O180" i="4" a="1"/>
  <c r="O180" i="4" s="1"/>
  <c r="M180" i="4" a="1"/>
  <c r="M180" i="4" s="1"/>
  <c r="N180" i="4" s="1" a="1"/>
  <c r="N180" i="4" s="1"/>
  <c r="M181" i="4" a="1"/>
  <c r="M181" i="4" s="1"/>
  <c r="N181" i="4" s="1" a="1"/>
  <c r="N181" i="4" s="1"/>
  <c r="M182" i="4" a="1"/>
  <c r="M182" i="4" s="1"/>
  <c r="N182" i="4" s="1" a="1"/>
  <c r="N182" i="4" s="1"/>
  <c r="M183" i="4" a="1"/>
  <c r="M183" i="4" s="1"/>
  <c r="N183" i="4" s="1" a="1"/>
  <c r="N183" i="4" s="1"/>
  <c r="M1760" i="4" a="1"/>
  <c r="M1760" i="4" s="1"/>
  <c r="N1760" i="4" s="1" a="1"/>
  <c r="N1760" i="4" s="1"/>
  <c r="M1768" i="4" a="1"/>
  <c r="M1768" i="4" s="1"/>
  <c r="N1768" i="4" s="1" a="1"/>
  <c r="N1768" i="4" s="1"/>
  <c r="M1761" i="4" a="1"/>
  <c r="M1761" i="4" s="1"/>
  <c r="N1761" i="4" s="1" a="1"/>
  <c r="N1761" i="4" s="1"/>
  <c r="M1778" i="4" a="1"/>
  <c r="M1778" i="4" s="1"/>
  <c r="N1778" i="4" s="1" a="1"/>
  <c r="N1778" i="4" s="1"/>
  <c r="M1762" i="4" a="1"/>
  <c r="M1762" i="4" s="1"/>
  <c r="N1762" i="4" s="1" a="1"/>
  <c r="N1762" i="4" s="1"/>
  <c r="M1769" i="4" a="1"/>
  <c r="M1769" i="4" s="1"/>
  <c r="N1769" i="4" s="1" a="1"/>
  <c r="N1769" i="4" s="1"/>
  <c r="M1763" i="4" a="1"/>
  <c r="M1763" i="4" s="1"/>
  <c r="N1763" i="4" s="1" a="1"/>
  <c r="N1763" i="4" s="1"/>
  <c r="M1770" i="4" a="1"/>
  <c r="M1770" i="4" s="1"/>
  <c r="N1770" i="4" s="1" a="1"/>
  <c r="N1770" i="4" s="1"/>
  <c r="M1779" i="4" a="1"/>
  <c r="M1779" i="4" s="1"/>
  <c r="N1779" i="4" s="1" a="1"/>
  <c r="N1779" i="4" s="1"/>
  <c r="M1764" i="4" a="1"/>
  <c r="M1764" i="4" s="1"/>
  <c r="N1764" i="4" s="1" a="1"/>
  <c r="N1764" i="4" s="1"/>
  <c r="M1771" i="4" a="1"/>
  <c r="M1771" i="4" s="1"/>
  <c r="N1771" i="4" s="1" a="1"/>
  <c r="N1771" i="4" s="1"/>
  <c r="M1772" i="4" a="1"/>
  <c r="M1772" i="4" s="1"/>
  <c r="N1772" i="4" s="1" a="1"/>
  <c r="N1772" i="4" s="1"/>
  <c r="M1780" i="4" a="1"/>
  <c r="M1780" i="4" s="1"/>
  <c r="N1780" i="4" s="1" a="1"/>
  <c r="N1780" i="4" s="1"/>
  <c r="M1765" i="4" a="1"/>
  <c r="M1765" i="4" s="1"/>
  <c r="N1765" i="4" s="1" a="1"/>
  <c r="N1765" i="4" s="1"/>
  <c r="P1765" i="4" s="1"/>
  <c r="Q1765" i="4" s="1"/>
  <c r="M1773" i="4" a="1"/>
  <c r="M1773" i="4" s="1"/>
  <c r="N1773" i="4" s="1" a="1"/>
  <c r="N1773" i="4" s="1"/>
  <c r="M1774" i="4" a="1"/>
  <c r="M1774" i="4" s="1"/>
  <c r="N1774" i="4" s="1" a="1"/>
  <c r="N1774" i="4" s="1"/>
  <c r="M1781" i="4" a="1"/>
  <c r="M1781" i="4" s="1"/>
  <c r="N1781" i="4" s="1" a="1"/>
  <c r="N1781" i="4" s="1"/>
  <c r="M1766" i="4" a="1"/>
  <c r="M1766" i="4" s="1"/>
  <c r="N1766" i="4" s="1" a="1"/>
  <c r="N1766" i="4" s="1"/>
  <c r="M1775" i="4" a="1"/>
  <c r="M1775" i="4" s="1"/>
  <c r="N1775" i="4" s="1" a="1"/>
  <c r="N1775" i="4" s="1"/>
  <c r="M1782" i="4" a="1"/>
  <c r="M1782" i="4" s="1"/>
  <c r="N1782" i="4" s="1" a="1"/>
  <c r="N1782" i="4" s="1"/>
  <c r="M1776" i="4" a="1"/>
  <c r="M1776" i="4" s="1"/>
  <c r="N1776" i="4" s="1" a="1"/>
  <c r="N1776" i="4" s="1"/>
  <c r="M1767" i="4" a="1"/>
  <c r="M1767" i="4" s="1"/>
  <c r="N1767" i="4" s="1" a="1"/>
  <c r="N1767" i="4" s="1"/>
  <c r="M1759" i="4" a="1"/>
  <c r="M1759" i="4" s="1"/>
  <c r="N1759" i="4" s="1" a="1"/>
  <c r="N1759" i="4" s="1"/>
  <c r="M1777" i="4" a="1"/>
  <c r="M1777" i="4" s="1"/>
  <c r="N1777" i="4" s="1" a="1"/>
  <c r="N1777" i="4" s="1"/>
  <c r="P1777" i="4" s="1"/>
  <c r="Q1777" i="4" s="1"/>
  <c r="O168" i="4" a="1"/>
  <c r="O168" i="4" s="1"/>
  <c r="M168" i="4" a="1"/>
  <c r="M168" i="4" s="1"/>
  <c r="N168" i="4" s="1" a="1"/>
  <c r="N168" i="4" s="1"/>
  <c r="M1701" i="4" a="1"/>
  <c r="M1701" i="4" s="1"/>
  <c r="N1701" i="4" s="1" a="1"/>
  <c r="N1701" i="4" s="1"/>
  <c r="M1702" i="4" a="1"/>
  <c r="M1702" i="4" s="1"/>
  <c r="N1702" i="4" s="1" a="1"/>
  <c r="N1702" i="4" s="1"/>
  <c r="O156" i="4" a="1"/>
  <c r="O156" i="4" s="1"/>
  <c r="M156" i="4" a="1"/>
  <c r="M156" i="4" s="1"/>
  <c r="N156" i="4" s="1" a="1"/>
  <c r="N156" i="4" s="1"/>
  <c r="O144" i="4" a="1"/>
  <c r="O144" i="4" s="1"/>
  <c r="M144" i="4" a="1"/>
  <c r="M144" i="4" s="1"/>
  <c r="N144" i="4" s="1" a="1"/>
  <c r="N144" i="4" s="1"/>
  <c r="M145" i="4" a="1"/>
  <c r="M145" i="4" s="1"/>
  <c r="N145" i="4" s="1" a="1"/>
  <c r="N145" i="4" s="1"/>
  <c r="M146" i="4" a="1"/>
  <c r="M146" i="4" s="1"/>
  <c r="N146" i="4" s="1" a="1"/>
  <c r="N146" i="4" s="1"/>
  <c r="M1642" i="4" a="1"/>
  <c r="M1642" i="4" s="1"/>
  <c r="N1642" i="4" s="1" a="1"/>
  <c r="N1642" i="4" s="1"/>
  <c r="M1634" i="4" a="1"/>
  <c r="M1634" i="4" s="1"/>
  <c r="N1634" i="4" s="1" a="1"/>
  <c r="N1634" i="4" s="1"/>
  <c r="M1643" i="4" a="1"/>
  <c r="M1643" i="4" s="1"/>
  <c r="N1643" i="4" s="1" a="1"/>
  <c r="N1643" i="4" s="1"/>
  <c r="M1635" i="4" a="1"/>
  <c r="M1635" i="4" s="1"/>
  <c r="N1635" i="4" s="1" a="1"/>
  <c r="N1635" i="4" s="1"/>
  <c r="M1636" i="4" a="1"/>
  <c r="M1636" i="4" s="1"/>
  <c r="N1636" i="4" s="1" a="1"/>
  <c r="N1636" i="4" s="1"/>
  <c r="M1637" i="4" a="1"/>
  <c r="M1637" i="4" s="1"/>
  <c r="N1637" i="4" s="1" a="1"/>
  <c r="N1637" i="4" s="1"/>
  <c r="M1638" i="4" a="1"/>
  <c r="M1638" i="4" s="1"/>
  <c r="N1638" i="4" s="1" a="1"/>
  <c r="N1638" i="4" s="1"/>
  <c r="M1632" i="4" a="1"/>
  <c r="M1632" i="4" s="1"/>
  <c r="N1632" i="4" s="1" a="1"/>
  <c r="N1632" i="4" s="1"/>
  <c r="M1639" i="4" a="1"/>
  <c r="M1639" i="4" s="1"/>
  <c r="N1639" i="4" s="1" a="1"/>
  <c r="N1639" i="4" s="1"/>
  <c r="M1640" i="4" a="1"/>
  <c r="M1640" i="4" s="1"/>
  <c r="N1640" i="4" s="1" a="1"/>
  <c r="N1640" i="4" s="1"/>
  <c r="M1633" i="4" a="1"/>
  <c r="M1633" i="4" s="1"/>
  <c r="N1633" i="4" s="1" a="1"/>
  <c r="N1633" i="4" s="1"/>
  <c r="P1633" i="4" s="1"/>
  <c r="Q1633" i="4" s="1"/>
  <c r="M1641" i="4" a="1"/>
  <c r="M1641" i="4" s="1"/>
  <c r="N1641" i="4" s="1" a="1"/>
  <c r="N1641" i="4" s="1"/>
  <c r="L132" i="4" a="1"/>
  <c r="L132" i="4" s="1"/>
  <c r="O132" i="4" a="1"/>
  <c r="O132" i="4" s="1"/>
  <c r="P132" i="4" s="1"/>
  <c r="L120" i="4" a="1"/>
  <c r="L120" i="4" s="1"/>
  <c r="O120" i="4" a="1"/>
  <c r="O120" i="4" s="1"/>
  <c r="P120" i="4" s="1"/>
  <c r="L108" i="4" a="1"/>
  <c r="L108" i="4" s="1"/>
  <c r="O108" i="4" a="1"/>
  <c r="O108" i="4" s="1"/>
  <c r="P108" i="4" s="1"/>
  <c r="O96" i="4" a="1"/>
  <c r="O96" i="4" s="1"/>
  <c r="M96" i="4" a="1"/>
  <c r="M96" i="4" s="1"/>
  <c r="N96" i="4" s="1" a="1"/>
  <c r="N96" i="4" s="1"/>
  <c r="O84" i="4" a="1"/>
  <c r="O84" i="4" s="1"/>
  <c r="M85" i="4" a="1"/>
  <c r="M85" i="4" s="1"/>
  <c r="N85" i="4" s="1" a="1"/>
  <c r="N85" i="4" s="1"/>
  <c r="P85" i="4" s="1"/>
  <c r="Q85" i="4" s="1"/>
  <c r="M86" i="4" a="1"/>
  <c r="M86" i="4" s="1"/>
  <c r="N86" i="4" s="1" a="1"/>
  <c r="N86" i="4" s="1"/>
  <c r="M87" i="4" a="1"/>
  <c r="M87" i="4" s="1"/>
  <c r="N87" i="4" s="1" a="1"/>
  <c r="N87" i="4" s="1"/>
  <c r="P87" i="4" s="1"/>
  <c r="M1413" i="4" a="1"/>
  <c r="M1413" i="4" s="1"/>
  <c r="N1413" i="4" s="1" a="1"/>
  <c r="N1413" i="4" s="1"/>
  <c r="M1414" i="4" a="1"/>
  <c r="M1414" i="4" s="1"/>
  <c r="N1414" i="4" s="1" a="1"/>
  <c r="N1414" i="4" s="1"/>
  <c r="M1421" i="4" a="1"/>
  <c r="M1421" i="4" s="1"/>
  <c r="N1421" i="4" s="1" a="1"/>
  <c r="N1421" i="4" s="1"/>
  <c r="M1415" i="4" a="1"/>
  <c r="M1415" i="4" s="1"/>
  <c r="N1415" i="4" s="1" a="1"/>
  <c r="N1415" i="4" s="1"/>
  <c r="M1422" i="4" a="1"/>
  <c r="M1422" i="4" s="1"/>
  <c r="N1422" i="4" s="1" a="1"/>
  <c r="N1422" i="4" s="1"/>
  <c r="M1416" i="4" a="1"/>
  <c r="M1416" i="4" s="1"/>
  <c r="N1416" i="4" s="1" a="1"/>
  <c r="N1416" i="4" s="1"/>
  <c r="M1417" i="4" a="1"/>
  <c r="M1417" i="4" s="1"/>
  <c r="N1417" i="4" s="1" a="1"/>
  <c r="N1417" i="4" s="1"/>
  <c r="P1417" i="4" s="1"/>
  <c r="M1408" i="4" a="1"/>
  <c r="M1408" i="4" s="1"/>
  <c r="N1408" i="4" s="1" a="1"/>
  <c r="N1408" i="4" s="1"/>
  <c r="M1418" i="4" a="1"/>
  <c r="M1418" i="4" s="1"/>
  <c r="N1418" i="4" s="1" a="1"/>
  <c r="N1418" i="4" s="1"/>
  <c r="M1409" i="4" a="1"/>
  <c r="M1409" i="4" s="1"/>
  <c r="N1409" i="4" s="1" a="1"/>
  <c r="N1409" i="4" s="1"/>
  <c r="M1410" i="4" a="1"/>
  <c r="M1410" i="4" s="1"/>
  <c r="N1410" i="4" s="1" a="1"/>
  <c r="N1410" i="4" s="1"/>
  <c r="M1419" i="4" a="1"/>
  <c r="M1419" i="4" s="1"/>
  <c r="N1419" i="4" s="1" a="1"/>
  <c r="N1419" i="4" s="1"/>
  <c r="M84" i="4" a="1"/>
  <c r="M84" i="4" s="1"/>
  <c r="N84" i="4" s="1" a="1"/>
  <c r="N84" i="4" s="1"/>
  <c r="M1411" i="4" a="1"/>
  <c r="M1411" i="4" s="1"/>
  <c r="N1411" i="4" s="1" a="1"/>
  <c r="N1411" i="4" s="1"/>
  <c r="M1412" i="4" a="1"/>
  <c r="M1412" i="4" s="1"/>
  <c r="N1412" i="4" s="1" a="1"/>
  <c r="N1412" i="4" s="1"/>
  <c r="M1420" i="4" a="1"/>
  <c r="M1420" i="4" s="1"/>
  <c r="N1420" i="4" s="1" a="1"/>
  <c r="N1420" i="4" s="1"/>
  <c r="O72" i="4" a="1"/>
  <c r="O72" i="4" s="1"/>
  <c r="M72" i="4" a="1"/>
  <c r="M72" i="4" s="1"/>
  <c r="N72" i="4" s="1" a="1"/>
  <c r="N72" i="4" s="1"/>
  <c r="M1387" i="4" a="1"/>
  <c r="M1387" i="4" s="1"/>
  <c r="N1387" i="4" s="1" a="1"/>
  <c r="N1387" i="4" s="1"/>
  <c r="M1388" i="4" a="1"/>
  <c r="M1388" i="4" s="1"/>
  <c r="N1388" i="4" s="1" a="1"/>
  <c r="N1388" i="4" s="1"/>
  <c r="M1386" i="4" a="1"/>
  <c r="M1386" i="4" s="1"/>
  <c r="N1386" i="4" s="1" a="1"/>
  <c r="N1386" i="4" s="1"/>
  <c r="O60" i="4" a="1"/>
  <c r="O60" i="4" s="1"/>
  <c r="M63" i="4" a="1"/>
  <c r="M63" i="4" s="1"/>
  <c r="N63" i="4" s="1" a="1"/>
  <c r="N63" i="4" s="1"/>
  <c r="M60" i="4" a="1"/>
  <c r="M60" i="4" s="1"/>
  <c r="N60" i="4" s="1" a="1"/>
  <c r="N60" i="4" s="1"/>
  <c r="M61" i="4" a="1"/>
  <c r="M61" i="4" s="1"/>
  <c r="N61" i="4" s="1" a="1"/>
  <c r="N61" i="4" s="1"/>
  <c r="M1339" i="4" a="1"/>
  <c r="M1339" i="4" s="1"/>
  <c r="N1339" i="4" s="1" a="1"/>
  <c r="N1339" i="4" s="1"/>
  <c r="M1351" i="4" a="1"/>
  <c r="M1351" i="4" s="1"/>
  <c r="N1351" i="4" s="1" a="1"/>
  <c r="N1351" i="4" s="1"/>
  <c r="M1363" i="4" a="1"/>
  <c r="M1363" i="4" s="1"/>
  <c r="N1363" i="4" s="1" a="1"/>
  <c r="N1363" i="4" s="1"/>
  <c r="M1340" i="4" a="1"/>
  <c r="M1340" i="4" s="1"/>
  <c r="N1340" i="4" s="1" a="1"/>
  <c r="N1340" i="4" s="1"/>
  <c r="M1352" i="4" a="1"/>
  <c r="M1352" i="4" s="1"/>
  <c r="N1352" i="4" s="1" a="1"/>
  <c r="N1352" i="4" s="1"/>
  <c r="M1364" i="4" a="1"/>
  <c r="M1364" i="4" s="1"/>
  <c r="N1364" i="4" s="1" a="1"/>
  <c r="N1364" i="4" s="1"/>
  <c r="M1341" i="4" a="1"/>
  <c r="M1341" i="4" s="1"/>
  <c r="N1341" i="4" s="1" a="1"/>
  <c r="N1341" i="4" s="1"/>
  <c r="M1353" i="4" a="1"/>
  <c r="M1353" i="4" s="1"/>
  <c r="N1353" i="4" s="1" a="1"/>
  <c r="N1353" i="4" s="1"/>
  <c r="M1365" i="4" a="1"/>
  <c r="M1365" i="4" s="1"/>
  <c r="N1365" i="4" s="1" a="1"/>
  <c r="N1365" i="4" s="1"/>
  <c r="M1331" i="4" a="1"/>
  <c r="M1331" i="4" s="1"/>
  <c r="N1331" i="4" s="1" a="1"/>
  <c r="N1331" i="4" s="1"/>
  <c r="M1342" i="4" a="1"/>
  <c r="M1342" i="4" s="1"/>
  <c r="N1342" i="4" s="1" a="1"/>
  <c r="N1342" i="4" s="1"/>
  <c r="M1354" i="4" a="1"/>
  <c r="M1354" i="4" s="1"/>
  <c r="N1354" i="4" s="1" a="1"/>
  <c r="N1354" i="4" s="1"/>
  <c r="M1366" i="4" a="1"/>
  <c r="M1366" i="4" s="1"/>
  <c r="N1366" i="4" s="1" a="1"/>
  <c r="N1366" i="4" s="1"/>
  <c r="M1332" i="4" a="1"/>
  <c r="M1332" i="4" s="1"/>
  <c r="N1332" i="4" s="1" a="1"/>
  <c r="N1332" i="4" s="1"/>
  <c r="M1343" i="4" a="1"/>
  <c r="M1343" i="4" s="1"/>
  <c r="N1343" i="4" s="1" a="1"/>
  <c r="N1343" i="4" s="1"/>
  <c r="M1355" i="4" a="1"/>
  <c r="M1355" i="4" s="1"/>
  <c r="N1355" i="4" s="1" a="1"/>
  <c r="N1355" i="4" s="1"/>
  <c r="M1367" i="4" a="1"/>
  <c r="M1367" i="4" s="1"/>
  <c r="N1367" i="4" s="1" a="1"/>
  <c r="N1367" i="4" s="1"/>
  <c r="M1344" i="4" a="1"/>
  <c r="M1344" i="4" s="1"/>
  <c r="N1344" i="4" s="1" a="1"/>
  <c r="N1344" i="4" s="1"/>
  <c r="M1356" i="4" a="1"/>
  <c r="M1356" i="4" s="1"/>
  <c r="N1356" i="4" s="1" a="1"/>
  <c r="N1356" i="4" s="1"/>
  <c r="M1368" i="4" a="1"/>
  <c r="M1368" i="4" s="1"/>
  <c r="N1368" i="4" s="1" a="1"/>
  <c r="N1368" i="4" s="1"/>
  <c r="M62" i="4" a="1"/>
  <c r="M62" i="4" s="1"/>
  <c r="N62" i="4" s="1" a="1"/>
  <c r="N62" i="4" s="1"/>
  <c r="M1333" i="4" a="1"/>
  <c r="M1333" i="4" s="1"/>
  <c r="N1333" i="4" s="1" a="1"/>
  <c r="N1333" i="4" s="1"/>
  <c r="M1345" i="4" a="1"/>
  <c r="M1345" i="4" s="1"/>
  <c r="N1345" i="4" s="1" a="1"/>
  <c r="N1345" i="4" s="1"/>
  <c r="P1345" i="4" s="1"/>
  <c r="M1357" i="4" a="1"/>
  <c r="M1357" i="4" s="1"/>
  <c r="N1357" i="4" s="1" a="1"/>
  <c r="N1357" i="4" s="1"/>
  <c r="M1334" i="4" a="1"/>
  <c r="M1334" i="4" s="1"/>
  <c r="N1334" i="4" s="1" a="1"/>
  <c r="N1334" i="4" s="1"/>
  <c r="M1346" i="4" a="1"/>
  <c r="M1346" i="4" s="1"/>
  <c r="N1346" i="4" s="1" a="1"/>
  <c r="N1346" i="4" s="1"/>
  <c r="M1358" i="4" a="1"/>
  <c r="M1358" i="4" s="1"/>
  <c r="N1358" i="4" s="1" a="1"/>
  <c r="N1358" i="4" s="1"/>
  <c r="M1335" i="4" a="1"/>
  <c r="M1335" i="4" s="1"/>
  <c r="N1335" i="4" s="1" a="1"/>
  <c r="N1335" i="4" s="1"/>
  <c r="M1347" i="4" a="1"/>
  <c r="M1347" i="4" s="1"/>
  <c r="N1347" i="4" s="1" a="1"/>
  <c r="N1347" i="4" s="1"/>
  <c r="M1359" i="4" a="1"/>
  <c r="M1359" i="4" s="1"/>
  <c r="N1359" i="4" s="1" a="1"/>
  <c r="N1359" i="4" s="1"/>
  <c r="M1336" i="4" a="1"/>
  <c r="M1336" i="4" s="1"/>
  <c r="N1336" i="4" s="1" a="1"/>
  <c r="N1336" i="4" s="1"/>
  <c r="M1348" i="4" a="1"/>
  <c r="M1348" i="4" s="1"/>
  <c r="N1348" i="4" s="1" a="1"/>
  <c r="N1348" i="4" s="1"/>
  <c r="M1360" i="4" a="1"/>
  <c r="M1360" i="4" s="1"/>
  <c r="N1360" i="4" s="1" a="1"/>
  <c r="N1360" i="4" s="1"/>
  <c r="M1337" i="4" a="1"/>
  <c r="M1337" i="4" s="1"/>
  <c r="N1337" i="4" s="1" a="1"/>
  <c r="N1337" i="4" s="1"/>
  <c r="M1349" i="4" a="1"/>
  <c r="M1349" i="4" s="1"/>
  <c r="N1349" i="4" s="1" a="1"/>
  <c r="N1349" i="4" s="1"/>
  <c r="M1361" i="4" a="1"/>
  <c r="M1361" i="4" s="1"/>
  <c r="N1361" i="4" s="1" a="1"/>
  <c r="N1361" i="4" s="1"/>
  <c r="M1338" i="4" a="1"/>
  <c r="M1338" i="4" s="1"/>
  <c r="N1338" i="4" s="1" a="1"/>
  <c r="N1338" i="4" s="1"/>
  <c r="M1350" i="4" a="1"/>
  <c r="M1350" i="4" s="1"/>
  <c r="N1350" i="4" s="1" a="1"/>
  <c r="N1350" i="4" s="1"/>
  <c r="M1362" i="4" a="1"/>
  <c r="M1362" i="4" s="1"/>
  <c r="N1362" i="4" s="1" a="1"/>
  <c r="N1362" i="4" s="1"/>
  <c r="L48" i="4" a="1"/>
  <c r="L48" i="4" s="1"/>
  <c r="O48" i="4" a="1"/>
  <c r="O48" i="4" s="1"/>
  <c r="P48" i="4" s="1"/>
  <c r="O36" i="4" a="1"/>
  <c r="O36" i="4" s="1"/>
  <c r="M36" i="4" a="1"/>
  <c r="M36" i="4" s="1"/>
  <c r="N36" i="4" s="1" a="1"/>
  <c r="N36" i="4" s="1"/>
  <c r="M37" i="4" a="1"/>
  <c r="M37" i="4" s="1"/>
  <c r="N37" i="4" s="1" a="1"/>
  <c r="N37" i="4" s="1"/>
  <c r="M1196" i="4" a="1"/>
  <c r="M1196" i="4" s="1"/>
  <c r="N1196" i="4" s="1" a="1"/>
  <c r="N1196" i="4" s="1"/>
  <c r="M1197" i="4" a="1"/>
  <c r="M1197" i="4" s="1"/>
  <c r="N1197" i="4" s="1" a="1"/>
  <c r="N1197" i="4" s="1"/>
  <c r="M1198" i="4" a="1"/>
  <c r="M1198" i="4" s="1"/>
  <c r="N1198" i="4" s="1" a="1"/>
  <c r="N1198" i="4" s="1"/>
  <c r="M1199" i="4" a="1"/>
  <c r="M1199" i="4" s="1"/>
  <c r="N1199" i="4" s="1" a="1"/>
  <c r="N1199" i="4" s="1"/>
  <c r="O24" i="4" a="1"/>
  <c r="O24" i="4" s="1"/>
  <c r="M24" i="4" a="1"/>
  <c r="M24" i="4" s="1"/>
  <c r="N24" i="4" s="1" a="1"/>
  <c r="N24" i="4" s="1"/>
  <c r="M1160" i="4" a="1"/>
  <c r="M1160" i="4" s="1"/>
  <c r="N1160" i="4" s="1" a="1"/>
  <c r="N1160" i="4" s="1"/>
  <c r="O12" i="4" a="1"/>
  <c r="O12" i="4" s="1"/>
  <c r="M12" i="4" a="1"/>
  <c r="M12" i="4" s="1"/>
  <c r="N12" i="4" s="1" a="1"/>
  <c r="N12" i="4" s="1"/>
  <c r="M13" i="4" a="1"/>
  <c r="M13" i="4" s="1"/>
  <c r="N13" i="4" s="1" a="1"/>
  <c r="N13" i="4" s="1"/>
  <c r="M1122" i="4" a="1"/>
  <c r="M1122" i="4" s="1"/>
  <c r="N1122" i="4" s="1" a="1"/>
  <c r="N1122" i="4" s="1"/>
  <c r="M1120" i="4" a="1"/>
  <c r="M1120" i="4" s="1"/>
  <c r="N1120" i="4" s="1" a="1"/>
  <c r="N1120" i="4" s="1"/>
  <c r="M1121" i="4" a="1"/>
  <c r="M1121" i="4" s="1"/>
  <c r="N1121" i="4" s="1" a="1"/>
  <c r="N1121" i="4" s="1"/>
  <c r="M2" i="4" a="1"/>
  <c r="M2" i="4" s="1"/>
  <c r="N2" i="4" s="1" a="1"/>
  <c r="N2" i="4" s="1"/>
  <c r="O2" i="4" a="1"/>
  <c r="O2" i="4" s="1"/>
  <c r="M3" i="4" a="1"/>
  <c r="M3" i="4" s="1"/>
  <c r="N3" i="4" s="1" a="1"/>
  <c r="N3" i="4" s="1"/>
  <c r="M1095" i="4" a="1"/>
  <c r="M1095" i="4" s="1"/>
  <c r="N1095" i="4" s="1" a="1"/>
  <c r="N1095" i="4" s="1"/>
  <c r="M1104" i="4" a="1"/>
  <c r="M1104" i="4" s="1"/>
  <c r="N1104" i="4" s="1" a="1"/>
  <c r="N1104" i="4" s="1"/>
  <c r="M1096" i="4" a="1"/>
  <c r="M1096" i="4" s="1"/>
  <c r="N1096" i="4" s="1" a="1"/>
  <c r="N1096" i="4" s="1"/>
  <c r="M1105" i="4" a="1"/>
  <c r="M1105" i="4" s="1"/>
  <c r="N1105" i="4" s="1" a="1"/>
  <c r="N1105" i="4" s="1"/>
  <c r="P1105" i="4" s="1"/>
  <c r="Q1105" i="4" s="1"/>
  <c r="M1097" i="4" a="1"/>
  <c r="M1097" i="4" s="1"/>
  <c r="N1097" i="4" s="1" a="1"/>
  <c r="N1097" i="4" s="1"/>
  <c r="M1106" i="4" a="1"/>
  <c r="M1106" i="4" s="1"/>
  <c r="N1106" i="4" s="1" a="1"/>
  <c r="N1106" i="4" s="1"/>
  <c r="M1098" i="4" a="1"/>
  <c r="M1098" i="4" s="1"/>
  <c r="N1098" i="4" s="1" a="1"/>
  <c r="N1098" i="4" s="1"/>
  <c r="M1099" i="4" a="1"/>
  <c r="M1099" i="4" s="1"/>
  <c r="N1099" i="4" s="1" a="1"/>
  <c r="N1099" i="4" s="1"/>
  <c r="M1100" i="4" a="1"/>
  <c r="M1100" i="4" s="1"/>
  <c r="N1100" i="4" s="1" a="1"/>
  <c r="N1100" i="4" s="1"/>
  <c r="M1091" i="4" a="1"/>
  <c r="M1091" i="4" s="1"/>
  <c r="N1091" i="4" s="1" a="1"/>
  <c r="N1091" i="4" s="1"/>
  <c r="M1092" i="4" a="1"/>
  <c r="M1092" i="4" s="1"/>
  <c r="N1092" i="4" s="1" a="1"/>
  <c r="N1092" i="4" s="1"/>
  <c r="M1101" i="4" a="1"/>
  <c r="M1101" i="4" s="1"/>
  <c r="N1101" i="4" s="1" a="1"/>
  <c r="N1101" i="4" s="1"/>
  <c r="M1102" i="4" a="1"/>
  <c r="M1102" i="4" s="1"/>
  <c r="N1102" i="4" s="1" a="1"/>
  <c r="N1102" i="4" s="1"/>
  <c r="M1093" i="4" a="1"/>
  <c r="M1093" i="4" s="1"/>
  <c r="N1093" i="4" s="1" a="1"/>
  <c r="N1093" i="4" s="1"/>
  <c r="N4" i="4" a="1"/>
  <c r="N4" i="4" s="1"/>
  <c r="M1094" i="4" a="1"/>
  <c r="M1094" i="4" s="1"/>
  <c r="N1094" i="4" s="1" a="1"/>
  <c r="N1094" i="4" s="1"/>
  <c r="M1103" i="4" a="1"/>
  <c r="M1103" i="4" s="1"/>
  <c r="N1103" i="4" s="1" a="1"/>
  <c r="N1103" i="4" s="1"/>
  <c r="Q4799" i="4"/>
  <c r="Q2627" i="4"/>
  <c r="Q2615" i="4"/>
  <c r="Q2603" i="4"/>
  <c r="Q2591" i="4"/>
  <c r="Q2579" i="4"/>
  <c r="Q2567" i="4"/>
  <c r="Q2555" i="4"/>
  <c r="Q2543" i="4"/>
  <c r="Q2531" i="4"/>
  <c r="Q2519" i="4"/>
  <c r="Q4775" i="4"/>
  <c r="Q4763" i="4"/>
  <c r="Q4751" i="4"/>
  <c r="Q4609" i="4"/>
  <c r="Q4597" i="4"/>
  <c r="Q2483" i="4"/>
  <c r="Q2471" i="4"/>
  <c r="Q2447" i="4"/>
  <c r="Q2435" i="4"/>
  <c r="Q2423" i="4"/>
  <c r="Q2411" i="4"/>
  <c r="Q2399" i="4"/>
  <c r="Q2375" i="4"/>
  <c r="Q2363" i="4"/>
  <c r="Q2351" i="4"/>
  <c r="Q2327" i="4"/>
  <c r="Q4607" i="4"/>
  <c r="Q4595" i="4"/>
  <c r="Q4583" i="4"/>
  <c r="Q4489" i="4"/>
  <c r="Q4465" i="4"/>
  <c r="Q4571" i="4"/>
  <c r="Q4559" i="4"/>
  <c r="Q4547" i="4"/>
  <c r="Q4535" i="4"/>
  <c r="Q4523" i="4"/>
  <c r="Q4511" i="4"/>
  <c r="Q4488" i="4"/>
  <c r="Q4476" i="4"/>
  <c r="Q4464" i="4"/>
  <c r="Q4453" i="4"/>
  <c r="Q4369" i="4"/>
  <c r="Q4345" i="4"/>
  <c r="Q4333" i="4"/>
  <c r="Q4321" i="4"/>
  <c r="Q4309" i="4"/>
  <c r="Q4297" i="4"/>
  <c r="Q4285" i="4"/>
  <c r="Q4261" i="4"/>
  <c r="Q4237" i="4"/>
  <c r="Q4213" i="4"/>
  <c r="Q4201" i="4"/>
  <c r="Q4177" i="4"/>
  <c r="Q4165" i="4"/>
  <c r="Q4129" i="4"/>
  <c r="Q4117" i="4"/>
  <c r="Q4093" i="4"/>
  <c r="Q4081" i="4"/>
  <c r="Q4021" i="4"/>
  <c r="Q4009" i="4"/>
  <c r="Q3997" i="4"/>
  <c r="Q3985" i="4"/>
  <c r="Q3973" i="4"/>
  <c r="Q3961" i="4"/>
  <c r="Q3937" i="4"/>
  <c r="Q3913" i="4"/>
  <c r="Q3901" i="4"/>
  <c r="Q3889" i="4"/>
  <c r="Q3865" i="4"/>
  <c r="Q3853" i="4"/>
  <c r="Q3841" i="4"/>
  <c r="Q3829" i="4"/>
  <c r="Q3817" i="4"/>
  <c r="Q3805" i="4"/>
  <c r="Q3793" i="4"/>
  <c r="Q3781" i="4"/>
  <c r="Q3769" i="4"/>
  <c r="Q3757" i="4"/>
  <c r="Q3745" i="4"/>
  <c r="Q3733" i="4"/>
  <c r="Q3721" i="4"/>
  <c r="Q3709" i="4"/>
  <c r="Q3697" i="4"/>
  <c r="Q3673" i="4"/>
  <c r="Q3661" i="4"/>
  <c r="Q3649" i="4"/>
  <c r="Q3637" i="4"/>
  <c r="Q3613" i="4"/>
  <c r="Q3601" i="4"/>
  <c r="Q3589" i="4"/>
  <c r="Q3577" i="4"/>
  <c r="Q3541" i="4"/>
  <c r="Q3493" i="4"/>
  <c r="Q3469" i="4"/>
  <c r="Q3445" i="4"/>
  <c r="Q3421" i="4"/>
  <c r="Q3409" i="4"/>
  <c r="Q3397" i="4"/>
  <c r="Q3385" i="4"/>
  <c r="Q3361" i="4"/>
  <c r="Q3349" i="4"/>
  <c r="Q3313" i="4"/>
  <c r="Q3289" i="4"/>
  <c r="Q3277" i="4"/>
  <c r="Q3265" i="4"/>
  <c r="Q3253" i="4"/>
  <c r="Q3241" i="4"/>
  <c r="Q3229" i="4"/>
  <c r="Q3193" i="4"/>
  <c r="Q3181" i="4"/>
  <c r="Q3169" i="4"/>
  <c r="Q3157" i="4"/>
  <c r="Q3145" i="4"/>
  <c r="Q3133" i="4"/>
  <c r="Q3121" i="4"/>
  <c r="Q3109" i="4"/>
  <c r="Q3085" i="4"/>
  <c r="Q3073" i="4"/>
  <c r="Q3061" i="4"/>
  <c r="Q3049" i="4"/>
  <c r="Q3037" i="4"/>
  <c r="Q3013" i="4"/>
  <c r="Q4487" i="4"/>
  <c r="Q4463" i="4"/>
  <c r="Q4452" i="4"/>
  <c r="Q4440" i="4"/>
  <c r="Q4416" i="4"/>
  <c r="Q4404" i="4"/>
  <c r="Q4356" i="4"/>
  <c r="Q4344" i="4"/>
  <c r="Q4332" i="4"/>
  <c r="Q4320" i="4"/>
  <c r="Q4308" i="4"/>
  <c r="Q4296" i="4"/>
  <c r="Q4284" i="4"/>
  <c r="Q4272" i="4"/>
  <c r="Q4260" i="4"/>
  <c r="Q4248" i="4"/>
  <c r="Q4236" i="4"/>
  <c r="Q4212" i="4"/>
  <c r="Q4200" i="4"/>
  <c r="Q4188" i="4"/>
  <c r="Q4176" i="4"/>
  <c r="Q4164" i="4"/>
  <c r="Q4140" i="4"/>
  <c r="Q4128" i="4"/>
  <c r="Q4116" i="4"/>
  <c r="Q4104" i="4"/>
  <c r="Q4092" i="4"/>
  <c r="Q4080" i="4"/>
  <c r="Q4056" i="4"/>
  <c r="Q4044" i="4"/>
  <c r="Q4032" i="4"/>
  <c r="Q4020" i="4"/>
  <c r="Q4008" i="4"/>
  <c r="Q3996" i="4"/>
  <c r="Q3948" i="4"/>
  <c r="Q3936" i="4"/>
  <c r="Q3924" i="4"/>
  <c r="Q3912" i="4"/>
  <c r="Q3876" i="4"/>
  <c r="Q3852" i="4"/>
  <c r="Q3840" i="4"/>
  <c r="Q3816" i="4"/>
  <c r="Q3804" i="4"/>
  <c r="Q3780" i="4"/>
  <c r="Q3768" i="4"/>
  <c r="Q3756" i="4"/>
  <c r="Q3744" i="4"/>
  <c r="Q3732" i="4"/>
  <c r="Q3720" i="4"/>
  <c r="Q3708" i="4"/>
  <c r="Q3696" i="4"/>
  <c r="Q3684" i="4"/>
  <c r="Q3672" i="4"/>
  <c r="Q4451" i="4"/>
  <c r="Q4439" i="4"/>
  <c r="Q4415" i="4"/>
  <c r="Q4403" i="4"/>
  <c r="Q4367" i="4"/>
  <c r="Q4355" i="4"/>
  <c r="Q4343" i="4"/>
  <c r="Q4331" i="4"/>
  <c r="Q4319" i="4"/>
  <c r="Q4295" i="4"/>
  <c r="Q4283" i="4"/>
  <c r="Q4271" i="4"/>
  <c r="Q4259" i="4"/>
  <c r="Q4247" i="4"/>
  <c r="Q4235" i="4"/>
  <c r="Q4211" i="4"/>
  <c r="Q4199" i="4"/>
  <c r="Q4187" i="4"/>
  <c r="Q4175" i="4"/>
  <c r="Q4139" i="4"/>
  <c r="Q4115" i="4"/>
  <c r="Q4103" i="4"/>
  <c r="Q4091" i="4"/>
  <c r="Q4079" i="4"/>
  <c r="Q4031" i="4"/>
  <c r="Q4019" i="4"/>
  <c r="Q4007" i="4"/>
  <c r="Q3995" i="4"/>
  <c r="Q3983" i="4"/>
  <c r="Q3971" i="4"/>
  <c r="Q3947" i="4"/>
  <c r="Q3935" i="4"/>
  <c r="Q4993" i="4"/>
  <c r="Q4981" i="4"/>
  <c r="Q4969" i="4"/>
  <c r="Q4957" i="4"/>
  <c r="Q4992" i="4"/>
  <c r="Q4980" i="4"/>
  <c r="Q4956" i="4"/>
  <c r="Q4945" i="4"/>
  <c r="Q4933" i="4"/>
  <c r="Q4885" i="4"/>
  <c r="Q4873" i="4"/>
  <c r="Q4837" i="4"/>
  <c r="Q4991" i="4"/>
  <c r="Q4967" i="4"/>
  <c r="Q4955" i="4"/>
  <c r="Q4944" i="4"/>
  <c r="Q4932" i="4"/>
  <c r="Q4920" i="4"/>
  <c r="Q4896" i="4"/>
  <c r="Q4884" i="4"/>
  <c r="Q4872" i="4"/>
  <c r="Q4860" i="4"/>
  <c r="Q4848" i="4"/>
  <c r="Q4825" i="4"/>
  <c r="Q4943" i="4"/>
  <c r="Q4931" i="4"/>
  <c r="Q4919" i="4"/>
  <c r="Q4895" i="4"/>
  <c r="Q4883" i="4"/>
  <c r="Q4859" i="4"/>
  <c r="Q4847" i="4"/>
  <c r="Q4836" i="4"/>
  <c r="Q4824" i="4"/>
  <c r="Q4812" i="4"/>
  <c r="Q4823" i="4"/>
  <c r="Q4811" i="4"/>
  <c r="Q4800" i="4"/>
  <c r="Q4765" i="4"/>
  <c r="Q191" i="4"/>
  <c r="Q167" i="4"/>
  <c r="Q155" i="4"/>
  <c r="Q143" i="4"/>
  <c r="Q3648" i="4"/>
  <c r="Q3636" i="4"/>
  <c r="Q3612" i="4"/>
  <c r="Q3600" i="4"/>
  <c r="Q3588" i="4"/>
  <c r="Q3576" i="4"/>
  <c r="Q3564" i="4"/>
  <c r="Q3552" i="4"/>
  <c r="Q3540" i="4"/>
  <c r="Q3528" i="4"/>
  <c r="Q3492" i="4"/>
  <c r="Q3456" i="4"/>
  <c r="Q3444" i="4"/>
  <c r="Q3420" i="4"/>
  <c r="Q3408" i="4"/>
  <c r="Q3396" i="4"/>
  <c r="Q3384" i="4"/>
  <c r="Q3372" i="4"/>
  <c r="Q3360" i="4"/>
  <c r="Q3336" i="4"/>
  <c r="Q3312" i="4"/>
  <c r="Q3288" i="4"/>
  <c r="Q3276" i="4"/>
  <c r="Q3264" i="4"/>
  <c r="Q3252" i="4"/>
  <c r="Q3240" i="4"/>
  <c r="Q3228" i="4"/>
  <c r="Q3216" i="4"/>
  <c r="Q3204" i="4"/>
  <c r="Q3180" i="4"/>
  <c r="Q3156" i="4"/>
  <c r="Q3120" i="4"/>
  <c r="Q3108" i="4"/>
  <c r="Q3096" i="4"/>
  <c r="Q3084" i="4"/>
  <c r="Q3072" i="4"/>
  <c r="Q3060" i="4"/>
  <c r="Q3048" i="4"/>
  <c r="Q3036" i="4"/>
  <c r="Q3024" i="4"/>
  <c r="Q3012" i="4"/>
  <c r="Q3001" i="4"/>
  <c r="Q2989" i="4"/>
  <c r="Q2965" i="4"/>
  <c r="Q3923" i="4"/>
  <c r="Q3911" i="4"/>
  <c r="Q3899" i="4"/>
  <c r="Q3863" i="4"/>
  <c r="Q3851" i="4"/>
  <c r="Q3839" i="4"/>
  <c r="Q3827" i="4"/>
  <c r="Q3803" i="4"/>
  <c r="Q3743" i="4"/>
  <c r="Q3719" i="4"/>
  <c r="Q3707" i="4"/>
  <c r="Q3695" i="4"/>
  <c r="Q3683" i="4"/>
  <c r="Q3659" i="4"/>
  <c r="Q3647" i="4"/>
  <c r="Q3635" i="4"/>
  <c r="Q3623" i="4"/>
  <c r="Q3611" i="4"/>
  <c r="Q3587" i="4"/>
  <c r="Q3575" i="4"/>
  <c r="Q3563" i="4"/>
  <c r="Q3551" i="4"/>
  <c r="Q3539" i="4"/>
  <c r="Q3503" i="4"/>
  <c r="Q3491" i="4"/>
  <c r="Q3455" i="4"/>
  <c r="Q3443" i="4"/>
  <c r="Q3419" i="4"/>
  <c r="Q3395" i="4"/>
  <c r="Q3383" i="4"/>
  <c r="Q3359" i="4"/>
  <c r="Q3347" i="4"/>
  <c r="Q3323" i="4"/>
  <c r="Q3311" i="4"/>
  <c r="Q3299" i="4"/>
  <c r="Q3275" i="4"/>
  <c r="Q3263" i="4"/>
  <c r="Q3251" i="4"/>
  <c r="Q3239" i="4"/>
  <c r="Q3227" i="4"/>
  <c r="Q3215" i="4"/>
  <c r="Q3203" i="4"/>
  <c r="Q3191" i="4"/>
  <c r="Q3179" i="4"/>
  <c r="Q3155" i="4"/>
  <c r="Q3107" i="4"/>
  <c r="Q3095" i="4"/>
  <c r="Q3083" i="4"/>
  <c r="Q3071" i="4"/>
  <c r="Q3059" i="4"/>
  <c r="Q3047" i="4"/>
  <c r="Q3035" i="4"/>
  <c r="Q3011" i="4"/>
  <c r="Q3000" i="4"/>
  <c r="Q2988" i="4"/>
  <c r="Q2976" i="4"/>
  <c r="Q2952" i="4"/>
  <c r="Q2941" i="4"/>
  <c r="Q2917" i="4"/>
  <c r="Q2999" i="4"/>
  <c r="Q2987" i="4"/>
  <c r="Q2951" i="4"/>
  <c r="Q2940" i="4"/>
  <c r="Q2928" i="4"/>
  <c r="Q2916" i="4"/>
  <c r="Q2905" i="4"/>
  <c r="Q2893" i="4"/>
  <c r="Q2939" i="4"/>
  <c r="Q2927" i="4"/>
  <c r="Q2915" i="4"/>
  <c r="Q2904" i="4"/>
  <c r="Q2892" i="4"/>
  <c r="Q2869" i="4"/>
  <c r="Q2833" i="4"/>
  <c r="Q2821" i="4"/>
  <c r="Q2773" i="4"/>
  <c r="Q2761" i="4"/>
  <c r="Q2903" i="4"/>
  <c r="Q2891" i="4"/>
  <c r="Q2880" i="4"/>
  <c r="Q2856" i="4"/>
  <c r="Q2832" i="4"/>
  <c r="Q2808" i="4"/>
  <c r="Q2796" i="4"/>
  <c r="Q2772" i="4"/>
  <c r="Q2760" i="4"/>
  <c r="Q2749" i="4"/>
  <c r="Q2713" i="4"/>
  <c r="Q2701" i="4"/>
  <c r="Q2689" i="4"/>
  <c r="Q2677" i="4"/>
  <c r="Q2665" i="4"/>
  <c r="Q2653" i="4"/>
  <c r="Q2641" i="4"/>
  <c r="Q2879" i="4"/>
  <c r="Q2867" i="4"/>
  <c r="Q2855" i="4"/>
  <c r="Q2831" i="4"/>
  <c r="Q2819" i="4"/>
  <c r="Q2795" i="4"/>
  <c r="Q2783" i="4"/>
  <c r="Q2771" i="4"/>
  <c r="Q2759" i="4"/>
  <c r="Q2748" i="4"/>
  <c r="Q2712" i="4"/>
  <c r="Q2700" i="4"/>
  <c r="Q2688" i="4"/>
  <c r="Q2676" i="4"/>
  <c r="Q2664" i="4"/>
  <c r="Q2640" i="4"/>
  <c r="Q2629" i="4"/>
  <c r="Q2617" i="4"/>
  <c r="Q2605" i="4"/>
  <c r="Q2593" i="4"/>
  <c r="Q2557" i="4"/>
  <c r="Q2545" i="4"/>
  <c r="Q2533" i="4"/>
  <c r="Q2521" i="4"/>
  <c r="Q2509" i="4"/>
  <c r="Q2747" i="4"/>
  <c r="Q2723" i="4"/>
  <c r="Q2711" i="4"/>
  <c r="Q2699" i="4"/>
  <c r="Q2687" i="4"/>
  <c r="Q2675" i="4"/>
  <c r="Q2663" i="4"/>
  <c r="Q2639" i="4"/>
  <c r="Q2628" i="4"/>
  <c r="Q2616" i="4"/>
  <c r="Q2604" i="4"/>
  <c r="Q2592" i="4"/>
  <c r="Q2580" i="4"/>
  <c r="Q2568" i="4"/>
  <c r="Q2556" i="4"/>
  <c r="Q2544" i="4"/>
  <c r="Q2532" i="4"/>
  <c r="Q2520" i="4"/>
  <c r="Q2508" i="4"/>
  <c r="Q2497" i="4"/>
  <c r="Q2485" i="4"/>
  <c r="Q2473" i="4"/>
  <c r="Q2461" i="4"/>
  <c r="Q2449" i="4"/>
  <c r="Q2437" i="4"/>
  <c r="Q2413" i="4"/>
  <c r="Q2389" i="4"/>
  <c r="Q2377" i="4"/>
  <c r="Q2353" i="4"/>
  <c r="Q2305" i="4"/>
  <c r="Q2293" i="4"/>
  <c r="Q2281" i="4"/>
  <c r="Q2257" i="4"/>
  <c r="Q2233" i="4"/>
  <c r="Q2221" i="4"/>
  <c r="Q2209" i="4"/>
  <c r="Q2185" i="4"/>
  <c r="Q2161" i="4"/>
  <c r="Q2149" i="4"/>
  <c r="Q2137" i="4"/>
  <c r="Q2125" i="4"/>
  <c r="Q2113" i="4"/>
  <c r="Q2089" i="4"/>
  <c r="Q2077" i="4"/>
  <c r="Q2065" i="4"/>
  <c r="Q2041" i="4"/>
  <c r="Q2029" i="4"/>
  <c r="Q1993" i="4"/>
  <c r="Q1981" i="4"/>
  <c r="Q1969" i="4"/>
  <c r="Q1945" i="4"/>
  <c r="Q1933" i="4"/>
  <c r="Q1921" i="4"/>
  <c r="Q1909" i="4"/>
  <c r="Q1897" i="4"/>
  <c r="Q1885" i="4"/>
  <c r="Q1873" i="4"/>
  <c r="Q1849" i="4"/>
  <c r="Q1837" i="4"/>
  <c r="Q1825" i="4"/>
  <c r="Q1789" i="4"/>
  <c r="Q1753" i="4"/>
  <c r="Q1741" i="4"/>
  <c r="Q1729" i="4"/>
  <c r="Q1717" i="4"/>
  <c r="Q1705" i="4"/>
  <c r="Q1693" i="4"/>
  <c r="Q1657" i="4"/>
  <c r="Q949" i="4"/>
  <c r="Q19" i="4"/>
  <c r="L1048" i="4" a="1"/>
  <c r="L1048" i="4" s="1"/>
  <c r="L1036" i="4" a="1"/>
  <c r="L1036" i="4" s="1"/>
  <c r="L1024" i="4" a="1"/>
  <c r="L1024" i="4" s="1"/>
  <c r="L1012" i="4" a="1"/>
  <c r="L1012" i="4" s="1"/>
  <c r="L1000" i="4" a="1"/>
  <c r="L1000" i="4" s="1"/>
  <c r="L988" i="4" a="1"/>
  <c r="L988" i="4" s="1"/>
  <c r="L976" i="4" a="1"/>
  <c r="L976" i="4" s="1"/>
  <c r="L964" i="4" a="1"/>
  <c r="L964" i="4" s="1"/>
  <c r="L928" i="4" a="1"/>
  <c r="L928" i="4" s="1"/>
  <c r="L916" i="4" a="1"/>
  <c r="L916" i="4" s="1"/>
  <c r="L820" i="4" a="1"/>
  <c r="L820" i="4" s="1"/>
  <c r="L808" i="4" a="1"/>
  <c r="L808" i="4" s="1"/>
  <c r="L772" i="4" a="1"/>
  <c r="L772" i="4" s="1"/>
  <c r="L736" i="4" a="1"/>
  <c r="L736" i="4" s="1"/>
  <c r="L700" i="4" a="1"/>
  <c r="L700" i="4" s="1"/>
  <c r="L640" i="4" a="1"/>
  <c r="L640" i="4" s="1"/>
  <c r="L604" i="4" a="1"/>
  <c r="L604" i="4" s="1"/>
  <c r="L556" i="4" a="1"/>
  <c r="L556" i="4" s="1"/>
  <c r="L520" i="4" a="1"/>
  <c r="L520" i="4" s="1"/>
  <c r="L400" i="4" a="1"/>
  <c r="L400" i="4" s="1"/>
  <c r="L388" i="4" a="1"/>
  <c r="L388" i="4" s="1"/>
  <c r="L364" i="4" a="1"/>
  <c r="L364" i="4" s="1"/>
  <c r="L316" i="4" a="1"/>
  <c r="L316" i="4" s="1"/>
  <c r="L292" i="4" a="1"/>
  <c r="L292" i="4" s="1"/>
  <c r="L268" i="4" a="1"/>
  <c r="L268" i="4" s="1"/>
  <c r="L232" i="4" a="1"/>
  <c r="L232" i="4" s="1"/>
  <c r="L196" i="4" a="1"/>
  <c r="L196" i="4" s="1"/>
  <c r="L184" i="4" a="1"/>
  <c r="L184" i="4" s="1"/>
  <c r="L160" i="4" a="1"/>
  <c r="L160" i="4" s="1"/>
  <c r="L148" i="4" a="1"/>
  <c r="L148" i="4" s="1"/>
  <c r="L136" i="4" a="1"/>
  <c r="L136" i="4" s="1"/>
  <c r="L100" i="4" a="1"/>
  <c r="L100" i="4" s="1"/>
  <c r="L88" i="4" a="1"/>
  <c r="L88" i="4" s="1"/>
  <c r="L64" i="4" a="1"/>
  <c r="L64" i="4" s="1"/>
  <c r="L16" i="4" a="1"/>
  <c r="L16" i="4" s="1"/>
  <c r="L1059" i="4" a="1"/>
  <c r="L1059" i="4" s="1"/>
  <c r="L1023" i="4" a="1"/>
  <c r="L1023" i="4" s="1"/>
  <c r="L1011" i="4" a="1"/>
  <c r="L1011" i="4" s="1"/>
  <c r="L987" i="4" a="1"/>
  <c r="L987" i="4" s="1"/>
  <c r="L963" i="4" a="1"/>
  <c r="L963" i="4" s="1"/>
  <c r="L903" i="4" a="1"/>
  <c r="L903" i="4" s="1"/>
  <c r="L891" i="4" a="1"/>
  <c r="L891" i="4" s="1"/>
  <c r="L879" i="4" a="1"/>
  <c r="L879" i="4" s="1"/>
  <c r="L867" i="4" a="1"/>
  <c r="L867" i="4" s="1"/>
  <c r="L795" i="4" a="1"/>
  <c r="L795" i="4" s="1"/>
  <c r="L783" i="4" a="1"/>
  <c r="L783" i="4" s="1"/>
  <c r="L699" i="4" a="1"/>
  <c r="L699" i="4" s="1"/>
  <c r="L687" i="4" a="1"/>
  <c r="L687" i="4" s="1"/>
  <c r="L651" i="4" a="1"/>
  <c r="L651" i="4" s="1"/>
  <c r="L639" i="4" a="1"/>
  <c r="L639" i="4" s="1"/>
  <c r="L591" i="4" a="1"/>
  <c r="L591" i="4" s="1"/>
  <c r="L579" i="4" a="1"/>
  <c r="L579" i="4" s="1"/>
  <c r="L567" i="4" a="1"/>
  <c r="L567" i="4" s="1"/>
  <c r="L543" i="4" a="1"/>
  <c r="L543" i="4" s="1"/>
  <c r="L531" i="4" a="1"/>
  <c r="L531" i="4" s="1"/>
  <c r="L519" i="4" a="1"/>
  <c r="L519" i="4" s="1"/>
  <c r="L483" i="4" a="1"/>
  <c r="L483" i="4" s="1"/>
  <c r="L471" i="4" a="1"/>
  <c r="L471" i="4" s="1"/>
  <c r="L435" i="4" a="1"/>
  <c r="L435" i="4" s="1"/>
  <c r="L423" i="4" a="1"/>
  <c r="L423" i="4" s="1"/>
  <c r="L411" i="4" a="1"/>
  <c r="L411" i="4" s="1"/>
  <c r="L363" i="4" a="1"/>
  <c r="L363" i="4" s="1"/>
  <c r="L351" i="4" a="1"/>
  <c r="L351" i="4" s="1"/>
  <c r="L339" i="4" a="1"/>
  <c r="L339" i="4" s="1"/>
  <c r="L279" i="4" a="1"/>
  <c r="L279" i="4" s="1"/>
  <c r="L231" i="4" a="1"/>
  <c r="L231" i="4" s="1"/>
  <c r="L207" i="4" a="1"/>
  <c r="L207" i="4" s="1"/>
  <c r="L195" i="4" a="1"/>
  <c r="L195" i="4" s="1"/>
  <c r="L147" i="4" a="1"/>
  <c r="L147" i="4" s="1"/>
  <c r="L111" i="4" a="1"/>
  <c r="L111" i="4" s="1"/>
  <c r="L75" i="4" a="1"/>
  <c r="L75" i="4" s="1"/>
  <c r="L51" i="4" a="1"/>
  <c r="L51" i="4" s="1"/>
  <c r="L4490" i="4" a="1"/>
  <c r="L4490" i="4" s="1"/>
  <c r="L1070" i="4" a="1"/>
  <c r="L1070" i="4" s="1"/>
  <c r="L1022" i="4" a="1"/>
  <c r="L1022" i="4" s="1"/>
  <c r="L1010" i="4" a="1"/>
  <c r="L1010" i="4" s="1"/>
  <c r="L962" i="4" a="1"/>
  <c r="L962" i="4" s="1"/>
  <c r="L950" i="4" a="1"/>
  <c r="L950" i="4" s="1"/>
  <c r="L938" i="4" a="1"/>
  <c r="L938" i="4" s="1"/>
  <c r="L926" i="4" a="1"/>
  <c r="L926" i="4" s="1"/>
  <c r="L902" i="4" a="1"/>
  <c r="L902" i="4" s="1"/>
  <c r="L890" i="4" a="1"/>
  <c r="L890" i="4" s="1"/>
  <c r="L866" i="4" a="1"/>
  <c r="L866" i="4" s="1"/>
  <c r="L842" i="4" a="1"/>
  <c r="L842" i="4" s="1"/>
  <c r="L770" i="4" a="1"/>
  <c r="L770" i="4" s="1"/>
  <c r="L758" i="4" a="1"/>
  <c r="L758" i="4" s="1"/>
  <c r="L734" i="4" a="1"/>
  <c r="L734" i="4" s="1"/>
  <c r="L722" i="4" a="1"/>
  <c r="L722" i="4" s="1"/>
  <c r="L710" i="4" a="1"/>
  <c r="L710" i="4" s="1"/>
  <c r="L686" i="4" a="1"/>
  <c r="L686" i="4" s="1"/>
  <c r="L674" i="4" a="1"/>
  <c r="L674" i="4" s="1"/>
  <c r="L638" i="4" a="1"/>
  <c r="L638" i="4" s="1"/>
  <c r="L614" i="4" a="1"/>
  <c r="L614" i="4" s="1"/>
  <c r="L602" i="4" a="1"/>
  <c r="L602" i="4" s="1"/>
  <c r="L554" i="4" a="1"/>
  <c r="L554" i="4" s="1"/>
  <c r="L530" i="4" a="1"/>
  <c r="L530" i="4" s="1"/>
  <c r="L518" i="4" a="1"/>
  <c r="L518" i="4" s="1"/>
  <c r="L482" i="4" a="1"/>
  <c r="L482" i="4" s="1"/>
  <c r="L458" i="4" a="1"/>
  <c r="L458" i="4" s="1"/>
  <c r="L398" i="4" a="1"/>
  <c r="L398" i="4" s="1"/>
  <c r="L374" i="4" a="1"/>
  <c r="L374" i="4" s="1"/>
  <c r="L350" i="4" a="1"/>
  <c r="L350" i="4" s="1"/>
  <c r="L326" i="4" a="1"/>
  <c r="L326" i="4" s="1"/>
  <c r="L302" i="4" a="1"/>
  <c r="L302" i="4" s="1"/>
  <c r="L254" i="4" a="1"/>
  <c r="L254" i="4" s="1"/>
  <c r="L242" i="4" a="1"/>
  <c r="L242" i="4" s="1"/>
  <c r="L206" i="4" a="1"/>
  <c r="L206" i="4" s="1"/>
  <c r="L194" i="4" a="1"/>
  <c r="L194" i="4" s="1"/>
  <c r="L170" i="4" a="1"/>
  <c r="L170" i="4" s="1"/>
  <c r="L134" i="4" a="1"/>
  <c r="L134" i="4" s="1"/>
  <c r="L110" i="4" a="1"/>
  <c r="L110" i="4" s="1"/>
  <c r="L98" i="4" a="1"/>
  <c r="L98" i="4" s="1"/>
  <c r="L38" i="4" a="1"/>
  <c r="L38" i="4" s="1"/>
  <c r="L26" i="4" a="1"/>
  <c r="L26" i="4" s="1"/>
  <c r="L14" i="4" a="1"/>
  <c r="L14" i="4" s="1"/>
  <c r="L2" i="4" a="1"/>
  <c r="L2" i="4" s="1"/>
  <c r="L1069" i="4" a="1"/>
  <c r="L1069" i="4" s="1"/>
  <c r="L1045" i="4" a="1"/>
  <c r="L1045" i="4" s="1"/>
  <c r="L997" i="4" a="1"/>
  <c r="L997" i="4" s="1"/>
  <c r="L973" i="4" a="1"/>
  <c r="L973" i="4" s="1"/>
  <c r="L961" i="4" a="1"/>
  <c r="L961" i="4" s="1"/>
  <c r="L889" i="4" a="1"/>
  <c r="L889" i="4" s="1"/>
  <c r="L853" i="4" a="1"/>
  <c r="L853" i="4" s="1"/>
  <c r="L793" i="4" a="1"/>
  <c r="L793" i="4" s="1"/>
  <c r="L781" i="4" a="1"/>
  <c r="L781" i="4" s="1"/>
  <c r="L769" i="4" a="1"/>
  <c r="L769" i="4" s="1"/>
  <c r="L745" i="4" a="1"/>
  <c r="L745" i="4" s="1"/>
  <c r="L733" i="4" a="1"/>
  <c r="L733" i="4" s="1"/>
  <c r="L721" i="4" a="1"/>
  <c r="L721" i="4" s="1"/>
  <c r="L685" i="4" a="1"/>
  <c r="L685" i="4" s="1"/>
  <c r="L661" i="4" a="1"/>
  <c r="L661" i="4" s="1"/>
  <c r="L625" i="4" a="1"/>
  <c r="L625" i="4" s="1"/>
  <c r="L601" i="4" a="1"/>
  <c r="L601" i="4" s="1"/>
  <c r="L577" i="4" a="1"/>
  <c r="L577" i="4" s="1"/>
  <c r="L565" i="4" a="1"/>
  <c r="L565" i="4" s="1"/>
  <c r="L553" i="4" a="1"/>
  <c r="L553" i="4" s="1"/>
  <c r="L517" i="4" a="1"/>
  <c r="L517" i="4" s="1"/>
  <c r="L481" i="4" a="1"/>
  <c r="L481" i="4" s="1"/>
  <c r="L469" i="4" a="1"/>
  <c r="L469" i="4" s="1"/>
  <c r="L445" i="4" a="1"/>
  <c r="L445" i="4" s="1"/>
  <c r="L373" i="4" a="1"/>
  <c r="L373" i="4" s="1"/>
  <c r="L349" i="4" a="1"/>
  <c r="L349" i="4" s="1"/>
  <c r="L289" i="4" a="1"/>
  <c r="L289" i="4" s="1"/>
  <c r="L241" i="4" a="1"/>
  <c r="L241" i="4" s="1"/>
  <c r="L217" i="4" a="1"/>
  <c r="L217" i="4" s="1"/>
  <c r="L169" i="4" a="1"/>
  <c r="L169" i="4" s="1"/>
  <c r="L157" i="4" a="1"/>
  <c r="L157" i="4" s="1"/>
  <c r="L121" i="4" a="1"/>
  <c r="L121" i="4" s="1"/>
  <c r="L97" i="4" a="1"/>
  <c r="L97" i="4" s="1"/>
  <c r="L73" i="4" a="1"/>
  <c r="L73" i="4" s="1"/>
  <c r="L49" i="4" a="1"/>
  <c r="L49" i="4" s="1"/>
  <c r="L25" i="4" a="1"/>
  <c r="L25" i="4" s="1"/>
  <c r="L1080" i="4" a="1"/>
  <c r="L1080" i="4" s="1"/>
  <c r="L1056" i="4" a="1"/>
  <c r="L1056" i="4" s="1"/>
  <c r="L996" i="4" a="1"/>
  <c r="L996" i="4" s="1"/>
  <c r="L960" i="4" a="1"/>
  <c r="L960" i="4" s="1"/>
  <c r="L936" i="4" a="1"/>
  <c r="L936" i="4" s="1"/>
  <c r="L912" i="4" a="1"/>
  <c r="L912" i="4" s="1"/>
  <c r="L900" i="4" a="1"/>
  <c r="L900" i="4" s="1"/>
  <c r="L876" i="4" a="1"/>
  <c r="L876" i="4" s="1"/>
  <c r="L864" i="4" a="1"/>
  <c r="L864" i="4" s="1"/>
  <c r="L804" i="4" a="1"/>
  <c r="L804" i="4" s="1"/>
  <c r="L780" i="4" a="1"/>
  <c r="L780" i="4" s="1"/>
  <c r="L768" i="4" a="1"/>
  <c r="L768" i="4" s="1"/>
  <c r="L720" i="4" a="1"/>
  <c r="L720" i="4" s="1"/>
  <c r="L684" i="4" a="1"/>
  <c r="L684" i="4" s="1"/>
  <c r="L672" i="4" a="1"/>
  <c r="L672" i="4" s="1"/>
  <c r="L648" i="4" a="1"/>
  <c r="L648" i="4" s="1"/>
  <c r="L636" i="4" a="1"/>
  <c r="L636" i="4" s="1"/>
  <c r="L588" i="4" a="1"/>
  <c r="L588" i="4" s="1"/>
  <c r="L564" i="4" a="1"/>
  <c r="L564" i="4" s="1"/>
  <c r="L528" i="4" a="1"/>
  <c r="L528" i="4" s="1"/>
  <c r="L492" i="4" a="1"/>
  <c r="L492" i="4" s="1"/>
  <c r="L468" i="4" a="1"/>
  <c r="L468" i="4" s="1"/>
  <c r="L444" i="4" a="1"/>
  <c r="L444" i="4" s="1"/>
  <c r="L432" i="4" a="1"/>
  <c r="L432" i="4" s="1"/>
  <c r="L420" i="4" a="1"/>
  <c r="L420" i="4" s="1"/>
  <c r="L396" i="4" a="1"/>
  <c r="L396" i="4" s="1"/>
  <c r="L372" i="4" a="1"/>
  <c r="L372" i="4" s="1"/>
  <c r="L360" i="4" a="1"/>
  <c r="L360" i="4" s="1"/>
  <c r="L324" i="4" a="1"/>
  <c r="L324" i="4" s="1"/>
  <c r="L312" i="4" a="1"/>
  <c r="L312" i="4" s="1"/>
  <c r="L300" i="4" a="1"/>
  <c r="L300" i="4" s="1"/>
  <c r="L276" i="4" a="1"/>
  <c r="L276" i="4" s="1"/>
  <c r="L264" i="4" a="1"/>
  <c r="L264" i="4" s="1"/>
  <c r="L252" i="4" a="1"/>
  <c r="L252" i="4" s="1"/>
  <c r="L228" i="4" a="1"/>
  <c r="L228" i="4" s="1"/>
  <c r="L192" i="4" a="1"/>
  <c r="L192" i="4" s="1"/>
  <c r="L180" i="4" a="1"/>
  <c r="L180" i="4" s="1"/>
  <c r="L168" i="4" a="1"/>
  <c r="L168" i="4" s="1"/>
  <c r="L156" i="4" a="1"/>
  <c r="L156" i="4" s="1"/>
  <c r="L144" i="4" a="1"/>
  <c r="L144" i="4" s="1"/>
  <c r="L96" i="4" a="1"/>
  <c r="L96" i="4" s="1"/>
  <c r="L84" i="4" a="1"/>
  <c r="L84" i="4" s="1"/>
  <c r="L72" i="4" a="1"/>
  <c r="L72" i="4" s="1"/>
  <c r="L60" i="4" a="1"/>
  <c r="L60" i="4" s="1"/>
  <c r="L36" i="4" a="1"/>
  <c r="L36" i="4" s="1"/>
  <c r="L24" i="4" a="1"/>
  <c r="L24" i="4" s="1"/>
  <c r="L12" i="4" a="1"/>
  <c r="L12" i="4" s="1"/>
  <c r="L1079" i="4" a="1"/>
  <c r="L1079" i="4" s="1"/>
  <c r="L1067" i="4" a="1"/>
  <c r="L1067" i="4" s="1"/>
  <c r="L1055" i="4" a="1"/>
  <c r="L1055" i="4" s="1"/>
  <c r="L1031" i="4" a="1"/>
  <c r="L1031" i="4" s="1"/>
  <c r="L1007" i="4" a="1"/>
  <c r="L1007" i="4" s="1"/>
  <c r="L959" i="4" a="1"/>
  <c r="L959" i="4" s="1"/>
  <c r="L947" i="4" a="1"/>
  <c r="L947" i="4" s="1"/>
  <c r="L923" i="4" a="1"/>
  <c r="L923" i="4" s="1"/>
  <c r="L827" i="4" a="1"/>
  <c r="L827" i="4" s="1"/>
  <c r="L803" i="4" a="1"/>
  <c r="L803" i="4" s="1"/>
  <c r="L755" i="4" a="1"/>
  <c r="L755" i="4" s="1"/>
  <c r="L731" i="4" a="1"/>
  <c r="L731" i="4" s="1"/>
  <c r="L659" i="4" a="1"/>
  <c r="L659" i="4" s="1"/>
  <c r="L623" i="4" a="1"/>
  <c r="L623" i="4" s="1"/>
  <c r="L539" i="4" a="1"/>
  <c r="L539" i="4" s="1"/>
  <c r="L527" i="4" a="1"/>
  <c r="L527" i="4" s="1"/>
  <c r="L467" i="4" a="1"/>
  <c r="L467" i="4" s="1"/>
  <c r="L455" i="4" a="1"/>
  <c r="L455" i="4" s="1"/>
  <c r="L443" i="4" a="1"/>
  <c r="L443" i="4" s="1"/>
  <c r="L419" i="4" a="1"/>
  <c r="L419" i="4" s="1"/>
  <c r="L407" i="4" a="1"/>
  <c r="L407" i="4" s="1"/>
  <c r="L395" i="4" a="1"/>
  <c r="L395" i="4" s="1"/>
  <c r="L383" i="4" a="1"/>
  <c r="L383" i="4" s="1"/>
  <c r="L371" i="4" a="1"/>
  <c r="L371" i="4" s="1"/>
  <c r="L347" i="4" a="1"/>
  <c r="L347" i="4" s="1"/>
  <c r="L239" i="4" a="1"/>
  <c r="L239" i="4" s="1"/>
  <c r="L227" i="4" a="1"/>
  <c r="L227" i="4" s="1"/>
  <c r="L215" i="4" a="1"/>
  <c r="L215" i="4" s="1"/>
  <c r="L203" i="4" a="1"/>
  <c r="L203" i="4" s="1"/>
  <c r="Q203" i="4" s="1"/>
  <c r="L119" i="4" a="1"/>
  <c r="L119" i="4" s="1"/>
  <c r="L107" i="4" a="1"/>
  <c r="L107" i="4" s="1"/>
  <c r="L71" i="4" a="1"/>
  <c r="L71" i="4" s="1"/>
  <c r="L35" i="4" a="1"/>
  <c r="L35" i="4" s="1"/>
  <c r="L1042" i="4" a="1"/>
  <c r="L1042" i="4" s="1"/>
  <c r="L1006" i="4" a="1"/>
  <c r="L1006" i="4" s="1"/>
  <c r="L946" i="4" a="1"/>
  <c r="L946" i="4" s="1"/>
  <c r="L934" i="4" a="1"/>
  <c r="L934" i="4" s="1"/>
  <c r="L898" i="4" a="1"/>
  <c r="L898" i="4" s="1"/>
  <c r="L838" i="4" a="1"/>
  <c r="L838" i="4" s="1"/>
  <c r="L754" i="4" a="1"/>
  <c r="L754" i="4" s="1"/>
  <c r="L742" i="4" a="1"/>
  <c r="L742" i="4" s="1"/>
  <c r="L718" i="4" a="1"/>
  <c r="L718" i="4" s="1"/>
  <c r="L706" i="4" a="1"/>
  <c r="L706" i="4" s="1"/>
  <c r="L694" i="4" a="1"/>
  <c r="L694" i="4" s="1"/>
  <c r="L634" i="4" a="1"/>
  <c r="L634" i="4" s="1"/>
  <c r="L622" i="4" a="1"/>
  <c r="L622" i="4" s="1"/>
  <c r="L610" i="4" a="1"/>
  <c r="L610" i="4" s="1"/>
  <c r="L598" i="4" a="1"/>
  <c r="L598" i="4" s="1"/>
  <c r="L586" i="4" a="1"/>
  <c r="L586" i="4" s="1"/>
  <c r="L574" i="4" a="1"/>
  <c r="L574" i="4" s="1"/>
  <c r="L562" i="4" a="1"/>
  <c r="L562" i="4" s="1"/>
  <c r="L526" i="4" a="1"/>
  <c r="L526" i="4" s="1"/>
  <c r="L514" i="4" a="1"/>
  <c r="L514" i="4" s="1"/>
  <c r="L490" i="4" a="1"/>
  <c r="L490" i="4" s="1"/>
  <c r="L466" i="4" a="1"/>
  <c r="L466" i="4" s="1"/>
  <c r="L454" i="4" a="1"/>
  <c r="L454" i="4" s="1"/>
  <c r="L442" i="4" a="1"/>
  <c r="L442" i="4" s="1"/>
  <c r="L430" i="4" a="1"/>
  <c r="L430" i="4" s="1"/>
  <c r="L406" i="4" a="1"/>
  <c r="L406" i="4" s="1"/>
  <c r="L394" i="4" a="1"/>
  <c r="L394" i="4" s="1"/>
  <c r="L370" i="4" a="1"/>
  <c r="L370" i="4" s="1"/>
  <c r="L334" i="4" a="1"/>
  <c r="L334" i="4" s="1"/>
  <c r="L310" i="4" a="1"/>
  <c r="L310" i="4" s="1"/>
  <c r="L298" i="4" a="1"/>
  <c r="L298" i="4" s="1"/>
  <c r="L286" i="4" a="1"/>
  <c r="L286" i="4" s="1"/>
  <c r="L274" i="4" a="1"/>
  <c r="L274" i="4" s="1"/>
  <c r="L262" i="4" a="1"/>
  <c r="L262" i="4" s="1"/>
  <c r="L238" i="4" a="1"/>
  <c r="L238" i="4" s="1"/>
  <c r="L214" i="4" a="1"/>
  <c r="L214" i="4" s="1"/>
  <c r="L178" i="4" a="1"/>
  <c r="L178" i="4" s="1"/>
  <c r="L130" i="4" a="1"/>
  <c r="L130" i="4" s="1"/>
  <c r="L94" i="4" a="1"/>
  <c r="L94" i="4" s="1"/>
  <c r="L82" i="4" a="1"/>
  <c r="L82" i="4" s="1"/>
  <c r="L70" i="4" a="1"/>
  <c r="L70" i="4" s="1"/>
  <c r="L10" i="4" a="1"/>
  <c r="L10" i="4" s="1"/>
  <c r="L1041" i="4" a="1"/>
  <c r="L1041" i="4" s="1"/>
  <c r="L969" i="4" a="1"/>
  <c r="L969" i="4" s="1"/>
  <c r="L957" i="4" a="1"/>
  <c r="L957" i="4" s="1"/>
  <c r="L885" i="4" a="1"/>
  <c r="L885" i="4" s="1"/>
  <c r="L861" i="4" a="1"/>
  <c r="L861" i="4" s="1"/>
  <c r="L813" i="4" a="1"/>
  <c r="L813" i="4" s="1"/>
  <c r="L789" i="4" a="1"/>
  <c r="L789" i="4" s="1"/>
  <c r="L765" i="4" a="1"/>
  <c r="L765" i="4" s="1"/>
  <c r="L681" i="4" a="1"/>
  <c r="L681" i="4" s="1"/>
  <c r="L669" i="4" a="1"/>
  <c r="L669" i="4" s="1"/>
  <c r="L657" i="4" a="1"/>
  <c r="L657" i="4" s="1"/>
  <c r="L645" i="4" a="1"/>
  <c r="L645" i="4" s="1"/>
  <c r="L585" i="4" a="1"/>
  <c r="L585" i="4" s="1"/>
  <c r="L549" i="4" a="1"/>
  <c r="L549" i="4" s="1"/>
  <c r="L525" i="4" a="1"/>
  <c r="L525" i="4" s="1"/>
  <c r="L501" i="4" a="1"/>
  <c r="L501" i="4" s="1"/>
  <c r="L477" i="4" a="1"/>
  <c r="L477" i="4" s="1"/>
  <c r="L405" i="4" a="1"/>
  <c r="L405" i="4" s="1"/>
  <c r="L261" i="4" a="1"/>
  <c r="L261" i="4" s="1"/>
  <c r="L249" i="4" a="1"/>
  <c r="L249" i="4" s="1"/>
  <c r="L237" i="4" a="1"/>
  <c r="L237" i="4" s="1"/>
  <c r="L213" i="4" a="1"/>
  <c r="L213" i="4" s="1"/>
  <c r="L189" i="4" a="1"/>
  <c r="L189" i="4" s="1"/>
  <c r="L177" i="4" a="1"/>
  <c r="L177" i="4" s="1"/>
  <c r="L165" i="4" a="1"/>
  <c r="L165" i="4" s="1"/>
  <c r="L153" i="4" a="1"/>
  <c r="L153" i="4" s="1"/>
  <c r="L117" i="4" a="1"/>
  <c r="L117" i="4" s="1"/>
  <c r="L93" i="4" a="1"/>
  <c r="L93" i="4" s="1"/>
  <c r="L69" i="4" a="1"/>
  <c r="L69" i="4" s="1"/>
  <c r="L57" i="4" a="1"/>
  <c r="L57" i="4" s="1"/>
  <c r="L1076" i="4" a="1"/>
  <c r="L1076" i="4" s="1"/>
  <c r="L1052" i="4" a="1"/>
  <c r="L1052" i="4" s="1"/>
  <c r="L1028" i="4" a="1"/>
  <c r="L1028" i="4" s="1"/>
  <c r="L980" i="4" a="1"/>
  <c r="L980" i="4" s="1"/>
  <c r="L920" i="4" a="1"/>
  <c r="L920" i="4" s="1"/>
  <c r="L872" i="4" a="1"/>
  <c r="L872" i="4" s="1"/>
  <c r="L860" i="4" a="1"/>
  <c r="L860" i="4" s="1"/>
  <c r="L848" i="4" a="1"/>
  <c r="L848" i="4" s="1"/>
  <c r="L836" i="4" a="1"/>
  <c r="L836" i="4" s="1"/>
  <c r="L800" i="4" a="1"/>
  <c r="L800" i="4" s="1"/>
  <c r="L788" i="4" a="1"/>
  <c r="L788" i="4" s="1"/>
  <c r="L776" i="4" a="1"/>
  <c r="L776" i="4" s="1"/>
  <c r="L764" i="4" a="1"/>
  <c r="L764" i="4" s="1"/>
  <c r="L752" i="4" a="1"/>
  <c r="L752" i="4" s="1"/>
  <c r="L728" i="4" a="1"/>
  <c r="L728" i="4" s="1"/>
  <c r="L716" i="4" a="1"/>
  <c r="L716" i="4" s="1"/>
  <c r="L704" i="4" a="1"/>
  <c r="L704" i="4" s="1"/>
  <c r="L656" i="4" a="1"/>
  <c r="L656" i="4" s="1"/>
  <c r="L644" i="4" a="1"/>
  <c r="L644" i="4" s="1"/>
  <c r="L632" i="4" a="1"/>
  <c r="L632" i="4" s="1"/>
  <c r="L620" i="4" a="1"/>
  <c r="L620" i="4" s="1"/>
  <c r="L596" i="4" a="1"/>
  <c r="L596" i="4" s="1"/>
  <c r="L584" i="4" a="1"/>
  <c r="L584" i="4" s="1"/>
  <c r="L536" i="4" a="1"/>
  <c r="L536" i="4" s="1"/>
  <c r="L512" i="4" a="1"/>
  <c r="L512" i="4" s="1"/>
  <c r="L500" i="4" a="1"/>
  <c r="L500" i="4" s="1"/>
  <c r="L488" i="4" a="1"/>
  <c r="L488" i="4" s="1"/>
  <c r="L476" i="4" a="1"/>
  <c r="L476" i="4" s="1"/>
  <c r="L464" i="4" a="1"/>
  <c r="L464" i="4" s="1"/>
  <c r="L452" i="4" a="1"/>
  <c r="L452" i="4" s="1"/>
  <c r="L440" i="4" a="1"/>
  <c r="L440" i="4" s="1"/>
  <c r="L428" i="4" a="1"/>
  <c r="L428" i="4" s="1"/>
  <c r="L392" i="4" a="1"/>
  <c r="L392" i="4" s="1"/>
  <c r="L380" i="4" a="1"/>
  <c r="L380" i="4" s="1"/>
  <c r="L356" i="4" a="1"/>
  <c r="L356" i="4" s="1"/>
  <c r="L344" i="4" a="1"/>
  <c r="L344" i="4" s="1"/>
  <c r="L320" i="4" a="1"/>
  <c r="L320" i="4" s="1"/>
  <c r="L272" i="4" a="1"/>
  <c r="L272" i="4" s="1"/>
  <c r="L248" i="4" a="1"/>
  <c r="L248" i="4" s="1"/>
  <c r="L176" i="4" a="1"/>
  <c r="L176" i="4" s="1"/>
  <c r="L164" i="4" a="1"/>
  <c r="L164" i="4" s="1"/>
  <c r="L140" i="4" a="1"/>
  <c r="L140" i="4" s="1"/>
  <c r="L116" i="4" a="1"/>
  <c r="L116" i="4" s="1"/>
  <c r="L80" i="4" a="1"/>
  <c r="L80" i="4" s="1"/>
  <c r="L44" i="4" a="1"/>
  <c r="L44" i="4" s="1"/>
  <c r="L32" i="4" a="1"/>
  <c r="L32" i="4" s="1"/>
  <c r="L20" i="4" a="1"/>
  <c r="L20" i="4" s="1"/>
  <c r="L8" i="4" a="1"/>
  <c r="L8" i="4" s="1"/>
  <c r="L1087" i="4" a="1"/>
  <c r="L1087" i="4" s="1"/>
  <c r="L1075" i="4" a="1"/>
  <c r="L1075" i="4" s="1"/>
  <c r="L1063" i="4" a="1"/>
  <c r="L1063" i="4" s="1"/>
  <c r="L1027" i="4" a="1"/>
  <c r="L1027" i="4" s="1"/>
  <c r="L1015" i="4" a="1"/>
  <c r="L1015" i="4" s="1"/>
  <c r="L1003" i="4" a="1"/>
  <c r="L1003" i="4" s="1"/>
  <c r="L979" i="4" a="1"/>
  <c r="L979" i="4" s="1"/>
  <c r="L847" i="4" a="1"/>
  <c r="L847" i="4" s="1"/>
  <c r="L823" i="4" a="1"/>
  <c r="L823" i="4" s="1"/>
  <c r="L811" i="4" a="1"/>
  <c r="L811" i="4" s="1"/>
  <c r="L775" i="4" a="1"/>
  <c r="L775" i="4" s="1"/>
  <c r="L739" i="4" a="1"/>
  <c r="L739" i="4" s="1"/>
  <c r="L703" i="4" a="1"/>
  <c r="L703" i="4" s="1"/>
  <c r="L691" i="4" a="1"/>
  <c r="L691" i="4" s="1"/>
  <c r="L607" i="4" a="1"/>
  <c r="L607" i="4" s="1"/>
  <c r="L559" i="4" a="1"/>
  <c r="L559" i="4" s="1"/>
  <c r="L547" i="4" a="1"/>
  <c r="L547" i="4" s="1"/>
  <c r="L499" i="4" a="1"/>
  <c r="L499" i="4" s="1"/>
  <c r="L367" i="4" a="1"/>
  <c r="L367" i="4" s="1"/>
  <c r="L355" i="4" a="1"/>
  <c r="L355" i="4" s="1"/>
  <c r="L343" i="4" a="1"/>
  <c r="L343" i="4" s="1"/>
  <c r="L331" i="4" a="1"/>
  <c r="L331" i="4" s="1"/>
  <c r="L307" i="4" a="1"/>
  <c r="L307" i="4" s="1"/>
  <c r="L247" i="4" a="1"/>
  <c r="L247" i="4" s="1"/>
  <c r="L235" i="4" a="1"/>
  <c r="L235" i="4" s="1"/>
  <c r="L199" i="4" a="1"/>
  <c r="L199" i="4" s="1"/>
  <c r="L151" i="4" a="1"/>
  <c r="L151" i="4" s="1"/>
  <c r="L79" i="4" a="1"/>
  <c r="L79" i="4" s="1"/>
  <c r="L67" i="4" a="1"/>
  <c r="L67" i="4" s="1"/>
  <c r="L55" i="4" a="1"/>
  <c r="L55" i="4" s="1"/>
  <c r="L43" i="4" a="1"/>
  <c r="L43" i="4" s="1"/>
  <c r="L2958" i="4" a="1"/>
  <c r="L2958" i="4" s="1"/>
  <c r="L1074" i="4" a="1"/>
  <c r="L1074" i="4" s="1"/>
  <c r="L1050" i="4" a="1"/>
  <c r="L1050" i="4" s="1"/>
  <c r="L1038" i="4" a="1"/>
  <c r="L1038" i="4" s="1"/>
  <c r="L1002" i="4" a="1"/>
  <c r="L1002" i="4" s="1"/>
  <c r="L978" i="4" a="1"/>
  <c r="L978" i="4" s="1"/>
  <c r="L966" i="4" a="1"/>
  <c r="L966" i="4" s="1"/>
  <c r="L894" i="4" a="1"/>
  <c r="L894" i="4" s="1"/>
  <c r="L846" i="4" a="1"/>
  <c r="L846" i="4" s="1"/>
  <c r="L834" i="4" a="1"/>
  <c r="L834" i="4" s="1"/>
  <c r="L810" i="4" a="1"/>
  <c r="L810" i="4" s="1"/>
  <c r="L786" i="4" a="1"/>
  <c r="L786" i="4" s="1"/>
  <c r="L774" i="4" a="1"/>
  <c r="L774" i="4" s="1"/>
  <c r="L762" i="4" a="1"/>
  <c r="L762" i="4" s="1"/>
  <c r="L726" i="4" a="1"/>
  <c r="L726" i="4" s="1"/>
  <c r="L714" i="4" a="1"/>
  <c r="L714" i="4" s="1"/>
  <c r="L666" i="4" a="1"/>
  <c r="L666" i="4" s="1"/>
  <c r="L654" i="4" a="1"/>
  <c r="L654" i="4" s="1"/>
  <c r="L606" i="4" a="1"/>
  <c r="L606" i="4" s="1"/>
  <c r="L594" i="4" a="1"/>
  <c r="L594" i="4" s="1"/>
  <c r="L582" i="4" a="1"/>
  <c r="L582" i="4" s="1"/>
  <c r="L534" i="4" a="1"/>
  <c r="L534" i="4" s="1"/>
  <c r="L522" i="4" a="1"/>
  <c r="L522" i="4" s="1"/>
  <c r="L510" i="4" a="1"/>
  <c r="L510" i="4" s="1"/>
  <c r="L498" i="4" a="1"/>
  <c r="L498" i="4" s="1"/>
  <c r="L474" i="4" a="1"/>
  <c r="L474" i="4" s="1"/>
  <c r="L462" i="4" a="1"/>
  <c r="L462" i="4" s="1"/>
  <c r="L450" i="4" a="1"/>
  <c r="L450" i="4" s="1"/>
  <c r="L414" i="4" a="1"/>
  <c r="L414" i="4" s="1"/>
  <c r="L390" i="4" a="1"/>
  <c r="L390" i="4" s="1"/>
  <c r="L378" i="4" a="1"/>
  <c r="L378" i="4" s="1"/>
  <c r="L366" i="4" a="1"/>
  <c r="L366" i="4" s="1"/>
  <c r="L306" i="4" a="1"/>
  <c r="L306" i="4" s="1"/>
  <c r="L270" i="4" a="1"/>
  <c r="L270" i="4" s="1"/>
  <c r="L246" i="4" a="1"/>
  <c r="L246" i="4" s="1"/>
  <c r="L222" i="4" a="1"/>
  <c r="L222" i="4" s="1"/>
  <c r="L210" i="4" a="1"/>
  <c r="L210" i="4" s="1"/>
  <c r="L198" i="4" a="1"/>
  <c r="L198" i="4" s="1"/>
  <c r="L186" i="4" a="1"/>
  <c r="L186" i="4" s="1"/>
  <c r="L174" i="4" a="1"/>
  <c r="L174" i="4" s="1"/>
  <c r="L162" i="4" a="1"/>
  <c r="L162" i="4" s="1"/>
  <c r="L114" i="4" a="1"/>
  <c r="L114" i="4" s="1"/>
  <c r="L102" i="4" a="1"/>
  <c r="L102" i="4" s="1"/>
  <c r="L90" i="4" a="1"/>
  <c r="L90" i="4" s="1"/>
  <c r="L78" i="4" a="1"/>
  <c r="L78" i="4" s="1"/>
  <c r="L66" i="4" a="1"/>
  <c r="L66" i="4" s="1"/>
  <c r="L18" i="4" a="1"/>
  <c r="L18" i="4" s="1"/>
  <c r="L1085" i="4" a="1"/>
  <c r="L1085" i="4" s="1"/>
  <c r="L1001" i="4" a="1"/>
  <c r="L1001" i="4" s="1"/>
  <c r="L989" i="4" a="1"/>
  <c r="L989" i="4" s="1"/>
  <c r="L977" i="4" a="1"/>
  <c r="L977" i="4" s="1"/>
  <c r="L953" i="4" a="1"/>
  <c r="L953" i="4" s="1"/>
  <c r="L941" i="4" a="1"/>
  <c r="L941" i="4" s="1"/>
  <c r="L905" i="4" a="1"/>
  <c r="L905" i="4" s="1"/>
  <c r="L893" i="4" a="1"/>
  <c r="L893" i="4" s="1"/>
  <c r="L833" i="4" a="1"/>
  <c r="L833" i="4" s="1"/>
  <c r="L749" i="4" a="1"/>
  <c r="L749" i="4" s="1"/>
  <c r="L713" i="4" a="1"/>
  <c r="L713" i="4" s="1"/>
  <c r="L665" i="4" a="1"/>
  <c r="L665" i="4" s="1"/>
  <c r="L653" i="4" a="1"/>
  <c r="L653" i="4" s="1"/>
  <c r="L629" i="4" a="1"/>
  <c r="L629" i="4" s="1"/>
  <c r="L593" i="4" a="1"/>
  <c r="L593" i="4" s="1"/>
  <c r="L569" i="4" a="1"/>
  <c r="L569" i="4" s="1"/>
  <c r="L533" i="4" a="1"/>
  <c r="L533" i="4" s="1"/>
  <c r="L497" i="4" a="1"/>
  <c r="L497" i="4" s="1"/>
  <c r="L473" i="4" a="1"/>
  <c r="L473" i="4" s="1"/>
  <c r="L461" i="4" a="1"/>
  <c r="L461" i="4" s="1"/>
  <c r="L425" i="4" a="1"/>
  <c r="L425" i="4" s="1"/>
  <c r="L413" i="4" a="1"/>
  <c r="L413" i="4" s="1"/>
  <c r="L365" i="4" a="1"/>
  <c r="L365" i="4" s="1"/>
  <c r="L353" i="4" a="1"/>
  <c r="L353" i="4" s="1"/>
  <c r="L305" i="4" a="1"/>
  <c r="L305" i="4" s="1"/>
  <c r="L293" i="4" a="1"/>
  <c r="L293" i="4" s="1"/>
  <c r="L281" i="4" a="1"/>
  <c r="L281" i="4" s="1"/>
  <c r="L233" i="4" a="1"/>
  <c r="L233" i="4" s="1"/>
  <c r="L149" i="4" a="1"/>
  <c r="L149" i="4" s="1"/>
  <c r="L137" i="4" a="1"/>
  <c r="L137" i="4" s="1"/>
  <c r="L125" i="4" a="1"/>
  <c r="L125" i="4" s="1"/>
  <c r="L113" i="4" a="1"/>
  <c r="L113" i="4" s="1"/>
  <c r="L89" i="4" a="1"/>
  <c r="L89" i="4" s="1"/>
  <c r="L53" i="4" a="1"/>
  <c r="L53" i="4" s="1"/>
  <c r="L29" i="4" a="1"/>
  <c r="L29" i="4" s="1"/>
  <c r="L5" i="4" a="1"/>
  <c r="L5" i="4" s="1"/>
  <c r="B4" i="6"/>
  <c r="C3" i="6"/>
  <c r="C2" i="6"/>
  <c r="P2354" i="4" l="1"/>
  <c r="P1517" i="4"/>
  <c r="P2348" i="4"/>
  <c r="P2139" i="4"/>
  <c r="P4743" i="4"/>
  <c r="P2198" i="4"/>
  <c r="P1493" i="4"/>
  <c r="P2356" i="4"/>
  <c r="P4909" i="4"/>
  <c r="P1877" i="4"/>
  <c r="P1745" i="4"/>
  <c r="P1481" i="4"/>
  <c r="P37" i="4"/>
  <c r="P1132" i="4"/>
  <c r="P1924" i="4"/>
  <c r="P492" i="4"/>
  <c r="P913" i="4"/>
  <c r="Q913" i="4" s="1"/>
  <c r="P459" i="4"/>
  <c r="P1432" i="4"/>
  <c r="Q1432" i="4" s="1"/>
  <c r="P6" i="4"/>
  <c r="P2192" i="4"/>
  <c r="P1297" i="4"/>
  <c r="P196" i="4"/>
  <c r="P640" i="4"/>
  <c r="Q640" i="4" s="1"/>
  <c r="P673" i="4"/>
  <c r="Q673" i="4" s="1"/>
  <c r="P1613" i="4"/>
  <c r="P1146" i="4"/>
  <c r="P1212" i="4"/>
  <c r="P1973" i="4"/>
  <c r="P229" i="4"/>
  <c r="P294" i="4"/>
  <c r="Q294" i="4" s="1"/>
  <c r="P122" i="4"/>
  <c r="P1370" i="4"/>
  <c r="P33" i="4"/>
  <c r="P179" i="4"/>
  <c r="P694" i="4"/>
  <c r="Q694" i="4" s="1"/>
  <c r="Q277" i="4"/>
  <c r="P1108" i="4"/>
  <c r="P586" i="4"/>
  <c r="P61" i="4"/>
  <c r="P157" i="4"/>
  <c r="P674" i="4"/>
  <c r="P1598" i="4"/>
  <c r="Q1598" i="4" s="1"/>
  <c r="P145" i="4"/>
  <c r="P942" i="4"/>
  <c r="P1913" i="4"/>
  <c r="P252" i="4"/>
  <c r="P295" i="4"/>
  <c r="Q295" i="4" s="1"/>
  <c r="P314" i="4"/>
  <c r="P692" i="4"/>
  <c r="P3866" i="4"/>
  <c r="Q4477" i="4"/>
  <c r="P4742" i="4"/>
  <c r="P3605" i="4"/>
  <c r="P1214" i="4"/>
  <c r="Q1214" i="4" s="1"/>
  <c r="P1688" i="4"/>
  <c r="P740" i="4"/>
  <c r="P188" i="4"/>
  <c r="P4105" i="4"/>
  <c r="Q4105" i="4" s="1"/>
  <c r="P4753" i="4"/>
  <c r="Q4753" i="4" s="1"/>
  <c r="P4055" i="4"/>
  <c r="Q4055" i="4" s="1"/>
  <c r="P1165" i="4"/>
  <c r="P23" i="4"/>
  <c r="P2017" i="4"/>
  <c r="Q2017" i="4" s="1"/>
  <c r="P4249" i="4"/>
  <c r="Q4249" i="4" s="1"/>
  <c r="P1019" i="4"/>
  <c r="Q4921" i="4"/>
  <c r="P2199" i="4"/>
  <c r="Q1621" i="4"/>
  <c r="P77" i="4"/>
  <c r="P1815" i="4"/>
  <c r="P651" i="4"/>
  <c r="Q651" i="4" s="1"/>
  <c r="P484" i="4"/>
  <c r="P2953" i="4"/>
  <c r="Q2953" i="4" s="1"/>
  <c r="P549" i="4"/>
  <c r="Q4069" i="4"/>
  <c r="P1453" i="4"/>
  <c r="Q1453" i="4" s="1"/>
  <c r="P114" i="4"/>
  <c r="P4033" i="4"/>
  <c r="Q4033" i="4" s="1"/>
  <c r="P1801" i="4"/>
  <c r="Q1801" i="4" s="1"/>
  <c r="P887" i="4"/>
  <c r="Q179" i="4"/>
  <c r="P275" i="4"/>
  <c r="P912" i="4"/>
  <c r="Q912" i="4" s="1"/>
  <c r="P938" i="4"/>
  <c r="P1431" i="4"/>
  <c r="P1904" i="4"/>
  <c r="P3290" i="4"/>
  <c r="P2347" i="4"/>
  <c r="P782" i="4"/>
  <c r="Q1033" i="4"/>
  <c r="P1224" i="4"/>
  <c r="P1616" i="4"/>
  <c r="P934" i="4"/>
  <c r="P2486" i="4"/>
  <c r="P2359" i="4"/>
  <c r="Q2359" i="4" s="1"/>
  <c r="Q841" i="4"/>
  <c r="P1089" i="4"/>
  <c r="P299" i="4"/>
  <c r="P169" i="4"/>
  <c r="P1179" i="4"/>
  <c r="P1569" i="4"/>
  <c r="P4814" i="4"/>
  <c r="Q4814" i="4" s="1"/>
  <c r="P4744" i="4"/>
  <c r="P4747" i="4"/>
  <c r="P4916" i="4"/>
  <c r="P264" i="4"/>
  <c r="Q264" i="4" s="1"/>
  <c r="P1896" i="4"/>
  <c r="Q1896" i="4" s="1"/>
  <c r="P207" i="4"/>
  <c r="P893" i="4"/>
  <c r="P4988" i="4"/>
  <c r="P1959" i="4"/>
  <c r="P1661" i="4"/>
  <c r="P1581" i="4"/>
  <c r="Q1573" i="4"/>
  <c r="P686" i="4"/>
  <c r="P1467" i="4"/>
  <c r="P55" i="4"/>
  <c r="P1755" i="4"/>
  <c r="P872" i="4"/>
  <c r="Q872" i="4" s="1"/>
  <c r="P957" i="4"/>
  <c r="Q1441" i="4"/>
  <c r="Q1513" i="4"/>
  <c r="P363" i="4"/>
  <c r="P987" i="4"/>
  <c r="P180" i="4"/>
  <c r="P4835" i="4"/>
  <c r="Q4835" i="4" s="1"/>
  <c r="P638" i="4"/>
  <c r="P165" i="4"/>
  <c r="P2193" i="4"/>
  <c r="P941" i="4"/>
  <c r="P656" i="4"/>
  <c r="Q656" i="4" s="1"/>
  <c r="P4911" i="4"/>
  <c r="Q937" i="4"/>
  <c r="P1081" i="4"/>
  <c r="Q1081" i="4" s="1"/>
  <c r="Q1117" i="4"/>
  <c r="P1142" i="4"/>
  <c r="P406" i="4"/>
  <c r="P4501" i="4"/>
  <c r="Q4501" i="4" s="1"/>
  <c r="P1356" i="4"/>
  <c r="P637" i="4"/>
  <c r="Q637" i="4" s="1"/>
  <c r="Q1009" i="4"/>
  <c r="Q1189" i="4"/>
  <c r="Q1549" i="4"/>
  <c r="Q1165" i="4"/>
  <c r="P376" i="4"/>
  <c r="P902" i="4"/>
  <c r="P929" i="4"/>
  <c r="P1049" i="4"/>
  <c r="P293" i="4"/>
  <c r="P1469" i="4"/>
  <c r="Q1469" i="4" s="1"/>
  <c r="P1949" i="4"/>
  <c r="P2522" i="4"/>
  <c r="P479" i="4"/>
  <c r="P3630" i="4"/>
  <c r="P3631" i="4"/>
  <c r="Q3631" i="4" s="1"/>
  <c r="P12" i="4"/>
  <c r="P349" i="4"/>
  <c r="P685" i="4"/>
  <c r="Q685" i="4" s="1"/>
  <c r="P1069" i="4"/>
  <c r="P866" i="4"/>
  <c r="P1371" i="4"/>
  <c r="P1519" i="4"/>
  <c r="Q1519" i="4" s="1"/>
  <c r="P4861" i="4"/>
  <c r="Q4861" i="4" s="1"/>
  <c r="P309" i="4"/>
  <c r="P813" i="4"/>
  <c r="P3260" i="4"/>
  <c r="Q529" i="4"/>
  <c r="P517" i="4"/>
  <c r="Q517" i="4" s="1"/>
  <c r="Q877" i="4"/>
  <c r="P1311" i="4"/>
  <c r="Q1311" i="4" s="1"/>
  <c r="P4491" i="4"/>
  <c r="P1433" i="4"/>
  <c r="P1231" i="4"/>
  <c r="P308" i="4"/>
  <c r="Q308" i="4" s="1"/>
  <c r="P4429" i="4"/>
  <c r="Q4429" i="4" s="1"/>
  <c r="P4813" i="4"/>
  <c r="Q4813" i="4" s="1"/>
  <c r="P4910" i="4"/>
  <c r="P1730" i="4"/>
  <c r="P411" i="4"/>
  <c r="Q411" i="4" s="1"/>
  <c r="P688" i="4"/>
  <c r="P1373" i="4"/>
  <c r="P3098" i="4"/>
  <c r="P307" i="4"/>
  <c r="P1976" i="4"/>
  <c r="P4250" i="4"/>
  <c r="Q2365" i="4"/>
  <c r="Q3301" i="4"/>
  <c r="P4731" i="4"/>
  <c r="P2373" i="4"/>
  <c r="P1536" i="4"/>
  <c r="Q1536" i="4" s="1"/>
  <c r="Q205" i="4"/>
  <c r="P241" i="4"/>
  <c r="Q241" i="4" s="1"/>
  <c r="P373" i="4"/>
  <c r="P1817" i="4"/>
  <c r="Q1817" i="4" s="1"/>
  <c r="P365" i="4"/>
  <c r="P653" i="4"/>
  <c r="P1841" i="4"/>
  <c r="P186" i="4"/>
  <c r="Q186" i="4" s="1"/>
  <c r="P894" i="4"/>
  <c r="P1149" i="4"/>
  <c r="P441" i="4"/>
  <c r="P1808" i="4"/>
  <c r="P1872" i="4"/>
  <c r="Q1872" i="4" s="1"/>
  <c r="P1743" i="4"/>
  <c r="P832" i="4"/>
  <c r="P1077" i="4"/>
  <c r="P1700" i="4"/>
  <c r="P1807" i="4"/>
  <c r="P35" i="4"/>
  <c r="P4717" i="4"/>
  <c r="P4789" i="4"/>
  <c r="Q4789" i="4" s="1"/>
  <c r="P420" i="4"/>
  <c r="P481" i="4"/>
  <c r="Q481" i="4" s="1"/>
  <c r="P889" i="4"/>
  <c r="Q889" i="4" s="1"/>
  <c r="P1190" i="4"/>
  <c r="Q1190" i="4" s="1"/>
  <c r="P1298" i="4"/>
  <c r="P1947" i="4"/>
  <c r="P738" i="4"/>
  <c r="P1156" i="4"/>
  <c r="P2954" i="4"/>
  <c r="P3818" i="4"/>
  <c r="P227" i="4"/>
  <c r="Q227" i="4" s="1"/>
  <c r="P455" i="4"/>
  <c r="P1464" i="4"/>
  <c r="P2055" i="4"/>
  <c r="P734" i="4"/>
  <c r="P209" i="4"/>
  <c r="P1684" i="4"/>
  <c r="P4573" i="4"/>
  <c r="P764" i="4"/>
  <c r="P57" i="4"/>
  <c r="Q1069" i="4"/>
  <c r="P181" i="4"/>
  <c r="Q181" i="4" s="1"/>
  <c r="P1716" i="4"/>
  <c r="Q1716" i="4" s="1"/>
  <c r="P1240" i="4"/>
  <c r="P524" i="4"/>
  <c r="P539" i="4"/>
  <c r="Q229" i="4"/>
  <c r="P421" i="4"/>
  <c r="Q421" i="4" s="1"/>
  <c r="P99" i="4"/>
  <c r="P2044" i="4"/>
  <c r="P268" i="4"/>
  <c r="P1600" i="4"/>
  <c r="P683" i="4"/>
  <c r="P4141" i="4"/>
  <c r="Q4141" i="4" s="1"/>
  <c r="P214" i="4"/>
  <c r="Q214" i="4" s="1"/>
  <c r="P3625" i="4"/>
  <c r="Q3625" i="4" s="1"/>
  <c r="P290" i="4"/>
  <c r="P1118" i="4"/>
  <c r="P16" i="4"/>
  <c r="Q16" i="4" s="1"/>
  <c r="P644" i="4"/>
  <c r="P1140" i="4"/>
  <c r="P1272" i="4"/>
  <c r="P770" i="4"/>
  <c r="P1023" i="4"/>
  <c r="P148" i="4"/>
  <c r="P1551" i="4"/>
  <c r="P144" i="4"/>
  <c r="Q144" i="4" s="1"/>
  <c r="P1465" i="4"/>
  <c r="Q1465" i="4" s="1"/>
  <c r="P736" i="4"/>
  <c r="P665" i="4"/>
  <c r="P4734" i="4"/>
  <c r="Q4734" i="4" s="1"/>
  <c r="P1560" i="4"/>
  <c r="P1045" i="4"/>
  <c r="Q1177" i="4"/>
  <c r="P162" i="4"/>
  <c r="P948" i="4"/>
  <c r="P111" i="4"/>
  <c r="P4070" i="4"/>
  <c r="P718" i="4"/>
  <c r="Q718" i="4" s="1"/>
  <c r="P2379" i="4"/>
  <c r="Q2379" i="4" s="1"/>
  <c r="P4072" i="4"/>
  <c r="P2779" i="4"/>
  <c r="P3261" i="4"/>
  <c r="P1201" i="4"/>
  <c r="Q1201" i="4" s="1"/>
  <c r="P231" i="4"/>
  <c r="P977" i="4"/>
  <c r="P4730" i="4"/>
  <c r="P3725" i="4"/>
  <c r="Q157" i="4"/>
  <c r="P1380" i="4"/>
  <c r="P1696" i="4"/>
  <c r="Q1696" i="4" s="1"/>
  <c r="P569" i="4"/>
  <c r="Q569" i="4" s="1"/>
  <c r="P1005" i="4"/>
  <c r="P1065" i="4"/>
  <c r="P263" i="4"/>
  <c r="Q263" i="4" s="1"/>
  <c r="P443" i="4"/>
  <c r="P3652" i="4"/>
  <c r="P4832" i="4"/>
  <c r="P612" i="4"/>
  <c r="P1452" i="4"/>
  <c r="P1501" i="4"/>
  <c r="P1659" i="4"/>
  <c r="P1863" i="4"/>
  <c r="Q1863" i="4" s="1"/>
  <c r="P1912" i="4"/>
  <c r="Q1912" i="4" s="1"/>
  <c r="P305" i="4"/>
  <c r="P3618" i="4"/>
  <c r="P1935" i="4"/>
  <c r="Q1935" i="4" s="1"/>
  <c r="P2007" i="4"/>
  <c r="P1852" i="4"/>
  <c r="Q1852" i="4" s="1"/>
  <c r="P199" i="4"/>
  <c r="P235" i="4"/>
  <c r="P2381" i="4"/>
  <c r="P469" i="4"/>
  <c r="Q613" i="4"/>
  <c r="P769" i="4"/>
  <c r="Q769" i="4" s="1"/>
  <c r="Q1045" i="4"/>
  <c r="Q1597" i="4"/>
  <c r="P228" i="4"/>
  <c r="Q228" i="4" s="1"/>
  <c r="P4063" i="4"/>
  <c r="Q4063" i="4" s="1"/>
  <c r="P1333" i="4"/>
  <c r="P396" i="4"/>
  <c r="Q396" i="4" s="1"/>
  <c r="P444" i="4"/>
  <c r="Q444" i="4" s="1"/>
  <c r="Q1129" i="4"/>
  <c r="Q1477" i="4"/>
  <c r="Q1609" i="4"/>
  <c r="P904" i="4"/>
  <c r="P270" i="4"/>
  <c r="Q270" i="4" s="1"/>
  <c r="P1074" i="4"/>
  <c r="P1277" i="4"/>
  <c r="P1266" i="4"/>
  <c r="P500" i="4"/>
  <c r="Q500" i="4" s="1"/>
  <c r="P4788" i="4"/>
  <c r="Q4788" i="4" s="1"/>
  <c r="P3651" i="4"/>
  <c r="P4913" i="4"/>
  <c r="P2206" i="4"/>
  <c r="Q145" i="4"/>
  <c r="P265" i="4"/>
  <c r="Q265" i="4" s="1"/>
  <c r="P804" i="4"/>
  <c r="P74" i="4"/>
  <c r="Q74" i="4" s="1"/>
  <c r="Q373" i="4"/>
  <c r="P580" i="4"/>
  <c r="P160" i="4"/>
  <c r="P700" i="4"/>
  <c r="Q700" i="4" s="1"/>
  <c r="P1372" i="4"/>
  <c r="P211" i="4"/>
  <c r="Q211" i="4" s="1"/>
  <c r="P499" i="4"/>
  <c r="Q499" i="4" s="1"/>
  <c r="P823" i="4"/>
  <c r="P4585" i="4"/>
  <c r="Q4585" i="4" s="1"/>
  <c r="P1857" i="4"/>
  <c r="P4927" i="4"/>
  <c r="P4922" i="4"/>
  <c r="Q4922" i="4" s="1"/>
  <c r="P4999" i="4"/>
  <c r="P1368" i="4"/>
  <c r="P84" i="4"/>
  <c r="Q84" i="4" s="1"/>
  <c r="P25" i="4"/>
  <c r="Q25" i="4" s="1"/>
  <c r="P781" i="4"/>
  <c r="Q781" i="4" s="1"/>
  <c r="Q1141" i="4"/>
  <c r="Q1489" i="4"/>
  <c r="P890" i="4"/>
  <c r="P1022" i="4"/>
  <c r="P1647" i="4"/>
  <c r="P88" i="4"/>
  <c r="P556" i="4"/>
  <c r="Q556" i="4" s="1"/>
  <c r="P808" i="4"/>
  <c r="P630" i="4"/>
  <c r="P1937" i="4"/>
  <c r="P510" i="4"/>
  <c r="Q510" i="4" s="1"/>
  <c r="P248" i="4"/>
  <c r="Q248" i="4" s="1"/>
  <c r="P753" i="4"/>
  <c r="P791" i="4"/>
  <c r="Q3325" i="4"/>
  <c r="P4045" i="4"/>
  <c r="Q4045" i="4" s="1"/>
  <c r="P4708" i="4"/>
  <c r="P4996" i="4"/>
  <c r="P4709" i="4"/>
  <c r="Q4709" i="4" s="1"/>
  <c r="P2240" i="4"/>
  <c r="P2384" i="4"/>
  <c r="P2844" i="4"/>
  <c r="Q2844" i="4" s="1"/>
  <c r="P3755" i="4"/>
  <c r="Q3755" i="4" s="1"/>
  <c r="P301" i="4"/>
  <c r="Q301" i="4" s="1"/>
  <c r="P865" i="4"/>
  <c r="Q865" i="4" s="1"/>
  <c r="P1704" i="4"/>
  <c r="P445" i="4"/>
  <c r="P1225" i="4"/>
  <c r="Q1225" i="4" s="1"/>
  <c r="P1213" i="4"/>
  <c r="Q1213" i="4" s="1"/>
  <c r="P1454" i="4"/>
  <c r="P1515" i="4"/>
  <c r="Q1515" i="4" s="1"/>
  <c r="P1312" i="4"/>
  <c r="P1516" i="4"/>
  <c r="P1792" i="4"/>
  <c r="P353" i="4"/>
  <c r="Q353" i="4" s="1"/>
  <c r="P3949" i="4"/>
  <c r="Q3949" i="4" s="1"/>
  <c r="P1855" i="4"/>
  <c r="P2383" i="4"/>
  <c r="P2350" i="4"/>
  <c r="P36" i="4"/>
  <c r="P649" i="4"/>
  <c r="Q649" i="4" s="1"/>
  <c r="P1057" i="4"/>
  <c r="Q1057" i="4" s="1"/>
  <c r="P1392" i="4"/>
  <c r="Q1392" i="4" s="1"/>
  <c r="P577" i="4"/>
  <c r="Q1153" i="4"/>
  <c r="Q1429" i="4"/>
  <c r="Q1501" i="4"/>
  <c r="P254" i="4"/>
  <c r="Q254" i="4" s="1"/>
  <c r="P76" i="4"/>
  <c r="P195" i="4"/>
  <c r="P579" i="4"/>
  <c r="P867" i="4"/>
  <c r="P891" i="4"/>
  <c r="P232" i="4"/>
  <c r="P1012" i="4"/>
  <c r="Q1012" i="4" s="1"/>
  <c r="P53" i="4"/>
  <c r="P953" i="4"/>
  <c r="P78" i="4"/>
  <c r="P1242" i="4"/>
  <c r="Q1242" i="4" s="1"/>
  <c r="P21" i="4"/>
  <c r="Q21" i="4" s="1"/>
  <c r="P980" i="4"/>
  <c r="P69" i="4"/>
  <c r="P645" i="4"/>
  <c r="P789" i="4"/>
  <c r="P1451" i="4"/>
  <c r="Q4057" i="4"/>
  <c r="Q4909" i="4"/>
  <c r="P4907" i="4"/>
  <c r="Q4907" i="4" s="1"/>
  <c r="P2096" i="4"/>
  <c r="P490" i="4"/>
  <c r="P574" i="4"/>
  <c r="Q574" i="4" s="1"/>
  <c r="P3633" i="4"/>
  <c r="P3214" i="4"/>
  <c r="P695" i="4"/>
  <c r="P4475" i="4"/>
  <c r="Q4475" i="4" s="1"/>
  <c r="P217" i="4"/>
  <c r="Q217" i="4" s="1"/>
  <c r="P533" i="4"/>
  <c r="P763" i="4"/>
  <c r="P620" i="4"/>
  <c r="Q620" i="4" s="1"/>
  <c r="P860" i="4"/>
  <c r="P969" i="4"/>
  <c r="P70" i="4"/>
  <c r="P107" i="4"/>
  <c r="Q107" i="4" s="1"/>
  <c r="P119" i="4"/>
  <c r="Q119" i="4" s="1"/>
  <c r="P611" i="4"/>
  <c r="Q2197" i="4"/>
  <c r="Q2845" i="4"/>
  <c r="P4732" i="4"/>
  <c r="P4745" i="4"/>
  <c r="P2191" i="4"/>
  <c r="P2205" i="4"/>
  <c r="Q2205" i="4" s="1"/>
  <c r="P514" i="4"/>
  <c r="P361" i="4"/>
  <c r="Q361" i="4" s="1"/>
  <c r="P493" i="4"/>
  <c r="Q493" i="4" s="1"/>
  <c r="P1080" i="4"/>
  <c r="Q1080" i="4" s="1"/>
  <c r="P97" i="4"/>
  <c r="Q97" i="4" s="1"/>
  <c r="P985" i="4"/>
  <c r="Q985" i="4" s="1"/>
  <c r="Q409" i="4"/>
  <c r="Q757" i="4"/>
  <c r="P793" i="4"/>
  <c r="Q1237" i="4"/>
  <c r="P303" i="4"/>
  <c r="P483" i="4"/>
  <c r="Q483" i="4" s="1"/>
  <c r="P197" i="4"/>
  <c r="P5" i="4"/>
  <c r="P1829" i="4"/>
  <c r="P534" i="4"/>
  <c r="Q534" i="4" s="1"/>
  <c r="P762" i="4"/>
  <c r="P8" i="4"/>
  <c r="P1041" i="4"/>
  <c r="P2095" i="4"/>
  <c r="P2366" i="4"/>
  <c r="P1093" i="4"/>
  <c r="Q1093" i="4" s="1"/>
  <c r="P1524" i="4"/>
  <c r="P601" i="4"/>
  <c r="Q601" i="4" s="1"/>
  <c r="Q1585" i="4"/>
  <c r="P518" i="4"/>
  <c r="P1948" i="4"/>
  <c r="P1648" i="4"/>
  <c r="Q1648" i="4" s="1"/>
  <c r="P428" i="4"/>
  <c r="P464" i="4"/>
  <c r="P488" i="4"/>
  <c r="Q488" i="4" s="1"/>
  <c r="P2012" i="4"/>
  <c r="P130" i="4"/>
  <c r="P347" i="4"/>
  <c r="P4050" i="4"/>
  <c r="P1015" i="4"/>
  <c r="Q1015" i="4" s="1"/>
  <c r="P2203" i="4"/>
  <c r="P4843" i="4"/>
  <c r="P3297" i="4"/>
  <c r="Q169" i="4"/>
  <c r="P433" i="4"/>
  <c r="P1164" i="4"/>
  <c r="Q1164" i="4" s="1"/>
  <c r="P289" i="4"/>
  <c r="P733" i="4"/>
  <c r="P853" i="4"/>
  <c r="P997" i="4"/>
  <c r="P458" i="4"/>
  <c r="Q458" i="4" s="1"/>
  <c r="P91" i="4"/>
  <c r="P356" i="4"/>
  <c r="P452" i="4"/>
  <c r="P596" i="4"/>
  <c r="Q596" i="4" s="1"/>
  <c r="P1861" i="4"/>
  <c r="Q1861" i="4" s="1"/>
  <c r="P311" i="4"/>
  <c r="P4428" i="4"/>
  <c r="Q4428" i="4" s="1"/>
  <c r="P4801" i="4"/>
  <c r="Q4801" i="4" s="1"/>
  <c r="P4783" i="4"/>
  <c r="P238" i="4"/>
  <c r="P4068" i="4"/>
  <c r="Q4068" i="4" s="1"/>
  <c r="P898" i="4"/>
  <c r="Q898" i="4" s="1"/>
  <c r="P588" i="4"/>
  <c r="Q588" i="4" s="1"/>
  <c r="Q505" i="4"/>
  <c r="P553" i="4"/>
  <c r="Q553" i="4" s="1"/>
  <c r="P721" i="4"/>
  <c r="Q721" i="4" s="1"/>
  <c r="P745" i="4"/>
  <c r="Q745" i="4" s="1"/>
  <c r="P973" i="4"/>
  <c r="Q973" i="4" s="1"/>
  <c r="P280" i="4"/>
  <c r="P17" i="4"/>
  <c r="P1809" i="4"/>
  <c r="P2857" i="4"/>
  <c r="Q2857" i="4" s="1"/>
  <c r="Q4741" i="4"/>
  <c r="P2843" i="4"/>
  <c r="Q2843" i="4" s="1"/>
  <c r="P622" i="4"/>
  <c r="Q622" i="4" s="1"/>
  <c r="P706" i="4"/>
  <c r="P156" i="4"/>
  <c r="Q156" i="4" s="1"/>
  <c r="Q193" i="4"/>
  <c r="P636" i="4"/>
  <c r="Q636" i="4" s="1"/>
  <c r="Q349" i="4"/>
  <c r="P544" i="4"/>
  <c r="P185" i="4"/>
  <c r="P1026" i="4"/>
  <c r="Q1026" i="4" s="1"/>
  <c r="P787" i="4"/>
  <c r="Q787" i="4" s="1"/>
  <c r="P2364" i="4"/>
  <c r="P313" i="4"/>
  <c r="Q313" i="4" s="1"/>
  <c r="P49" i="4"/>
  <c r="Q49" i="4" s="1"/>
  <c r="P121" i="4"/>
  <c r="Q121" i="4" s="1"/>
  <c r="Q469" i="4"/>
  <c r="P625" i="4"/>
  <c r="Q625" i="4" s="1"/>
  <c r="Q793" i="4"/>
  <c r="P1070" i="4"/>
  <c r="P279" i="4"/>
  <c r="P471" i="4"/>
  <c r="P639" i="4"/>
  <c r="P1683" i="4"/>
  <c r="Q1683" i="4" s="1"/>
  <c r="P2165" i="4"/>
  <c r="P989" i="4"/>
  <c r="P1158" i="4"/>
  <c r="Q1158" i="4" s="1"/>
  <c r="P343" i="4"/>
  <c r="P716" i="4"/>
  <c r="P3326" i="4"/>
  <c r="P4301" i="4"/>
  <c r="P4067" i="4"/>
  <c r="Q4067" i="4" s="1"/>
  <c r="P192" i="4"/>
  <c r="Q192" i="4" s="1"/>
  <c r="Q901" i="4"/>
  <c r="Q133" i="4"/>
  <c r="P565" i="4"/>
  <c r="Q565" i="4" s="1"/>
  <c r="P374" i="4"/>
  <c r="P497" i="4"/>
  <c r="P1925" i="4"/>
  <c r="Q1925" i="4" s="1"/>
  <c r="P366" i="4"/>
  <c r="P522" i="4"/>
  <c r="Q522" i="4" s="1"/>
  <c r="P834" i="4"/>
  <c r="P153" i="4"/>
  <c r="P1449" i="4"/>
  <c r="P2618" i="4"/>
  <c r="P4427" i="4"/>
  <c r="Q4427" i="4" s="1"/>
  <c r="P4787" i="4"/>
  <c r="Q4787" i="4" s="1"/>
  <c r="P4046" i="4"/>
  <c r="Q4046" i="4" s="1"/>
  <c r="P3627" i="4"/>
  <c r="P430" i="4"/>
  <c r="Q733" i="4"/>
  <c r="Q853" i="4"/>
  <c r="Q961" i="4"/>
  <c r="P2" i="4"/>
  <c r="Q2" i="4" s="1"/>
  <c r="P1525" i="4"/>
  <c r="Q1525" i="4" s="1"/>
  <c r="Q997" i="4"/>
  <c r="P206" i="4"/>
  <c r="P75" i="4"/>
  <c r="P208" i="4"/>
  <c r="Q208" i="4" s="1"/>
  <c r="P435" i="4"/>
  <c r="P591" i="4"/>
  <c r="P1036" i="4"/>
  <c r="Q1036" i="4" s="1"/>
  <c r="P150" i="4"/>
  <c r="P739" i="4"/>
  <c r="Q739" i="4" s="1"/>
  <c r="P921" i="4"/>
  <c r="P131" i="4"/>
  <c r="Q131" i="4" s="1"/>
  <c r="P2211" i="4"/>
  <c r="P2355" i="4"/>
  <c r="P4071" i="4"/>
  <c r="P3300" i="4"/>
  <c r="Q3300" i="4" s="1"/>
  <c r="P634" i="4"/>
  <c r="Q61" i="4"/>
  <c r="P73" i="4"/>
  <c r="Q73" i="4" s="1"/>
  <c r="Q1537" i="4"/>
  <c r="Q385" i="4"/>
  <c r="Q817" i="4"/>
  <c r="P952" i="4"/>
  <c r="P903" i="4"/>
  <c r="P988" i="4"/>
  <c r="P1085" i="4"/>
  <c r="P786" i="4"/>
  <c r="P920" i="4"/>
  <c r="P4705" i="4"/>
  <c r="Q4705" i="4" s="1"/>
  <c r="P2267" i="4"/>
  <c r="P805" i="4"/>
  <c r="Q805" i="4" s="1"/>
  <c r="Q445" i="4"/>
  <c r="P848" i="4"/>
  <c r="P215" i="4"/>
  <c r="Q215" i="4" s="1"/>
  <c r="P2204" i="4"/>
  <c r="P262" i="4"/>
  <c r="Q289" i="4"/>
  <c r="P876" i="4"/>
  <c r="P996" i="4"/>
  <c r="Q337" i="4"/>
  <c r="Q541" i="4"/>
  <c r="Q697" i="4"/>
  <c r="Q829" i="4"/>
  <c r="P14" i="4"/>
  <c r="Q14" i="4" s="1"/>
  <c r="P950" i="4"/>
  <c r="Q950" i="4" s="1"/>
  <c r="P892" i="4"/>
  <c r="Q892" i="4" s="1"/>
  <c r="P1000" i="4"/>
  <c r="Q1000" i="4" s="1"/>
  <c r="P125" i="4"/>
  <c r="P174" i="4"/>
  <c r="P847" i="4"/>
  <c r="P200" i="4"/>
  <c r="P1052" i="4"/>
  <c r="P861" i="4"/>
  <c r="Q861" i="4" s="1"/>
  <c r="Q37" i="4"/>
  <c r="P528" i="4"/>
  <c r="Q528" i="4" s="1"/>
  <c r="P589" i="4"/>
  <c r="Q589" i="4" s="1"/>
  <c r="Q109" i="4"/>
  <c r="Q577" i="4"/>
  <c r="Q925" i="4"/>
  <c r="Q1021" i="4"/>
  <c r="Q1561" i="4"/>
  <c r="P1180" i="4"/>
  <c r="P1733" i="4"/>
  <c r="P1604" i="4"/>
  <c r="Q1604" i="4" s="1"/>
  <c r="P287" i="4"/>
  <c r="P4417" i="4"/>
  <c r="Q4417" i="4" s="1"/>
  <c r="P2345" i="4"/>
  <c r="P2780" i="4"/>
  <c r="Q2780" i="4" s="1"/>
  <c r="P310" i="4"/>
  <c r="P13" i="4"/>
  <c r="Q13" i="4" s="1"/>
  <c r="Q433" i="4"/>
  <c r="Q709" i="4"/>
  <c r="P339" i="4"/>
  <c r="P567" i="4"/>
  <c r="P699" i="4"/>
  <c r="P54" i="4"/>
  <c r="Q54" i="4" s="1"/>
  <c r="P233" i="4"/>
  <c r="P413" i="4"/>
  <c r="Q413" i="4" s="1"/>
  <c r="P798" i="4"/>
  <c r="P774" i="4"/>
  <c r="Q774" i="4" s="1"/>
  <c r="P607" i="4"/>
  <c r="P9" i="4"/>
  <c r="Q9" i="4" s="1"/>
  <c r="P20" i="4"/>
  <c r="P380" i="4"/>
  <c r="Q380" i="4" s="1"/>
  <c r="P1028" i="4"/>
  <c r="P237" i="4"/>
  <c r="P3925" i="4"/>
  <c r="Q3925" i="4" s="1"/>
  <c r="P2349" i="4"/>
  <c r="Q2349" i="4" s="1"/>
  <c r="P334" i="4"/>
  <c r="Q661" i="4"/>
  <c r="P79" i="4"/>
  <c r="P3213" i="4"/>
  <c r="Q3213" i="4" s="1"/>
  <c r="P4499" i="4"/>
  <c r="Q4499" i="4" s="1"/>
  <c r="P3218" i="4"/>
  <c r="Q3218" i="4" s="1"/>
  <c r="P3824" i="4"/>
  <c r="Q3824" i="4" s="1"/>
  <c r="P4306" i="4"/>
  <c r="Q4306" i="4" s="1"/>
  <c r="P221" i="4"/>
  <c r="Q221" i="4" s="1"/>
  <c r="P3053" i="4"/>
  <c r="Q3053" i="4" s="1"/>
  <c r="P3465" i="4"/>
  <c r="Q3465" i="4" s="1"/>
  <c r="P3826" i="4"/>
  <c r="Q3826" i="4" s="1"/>
  <c r="P4603" i="4"/>
  <c r="Q4603" i="4" s="1"/>
  <c r="P4694" i="4"/>
  <c r="Q4694" i="4" s="1"/>
  <c r="P4858" i="4"/>
  <c r="Q4858" i="4" s="1"/>
  <c r="P4851" i="4"/>
  <c r="Q4851" i="4" s="1"/>
  <c r="P1169" i="4"/>
  <c r="Q1169" i="4" s="1"/>
  <c r="P1219" i="4"/>
  <c r="Q1219" i="4" s="1"/>
  <c r="P1215" i="4"/>
  <c r="Q1215" i="4" s="1"/>
  <c r="P1203" i="4"/>
  <c r="Q1203" i="4" s="1"/>
  <c r="P1721" i="4"/>
  <c r="Q1721" i="4" s="1"/>
  <c r="P3814" i="4"/>
  <c r="Q3814" i="4" s="1"/>
  <c r="P2393" i="4"/>
  <c r="Q2393" i="4" s="1"/>
  <c r="P2388" i="4"/>
  <c r="Q2388" i="4" s="1"/>
  <c r="P3163" i="4"/>
  <c r="Q3163" i="4" s="1"/>
  <c r="P3149" i="4"/>
  <c r="Q3149" i="4" s="1"/>
  <c r="P545" i="4"/>
  <c r="Q545" i="4" s="1"/>
  <c r="P4231" i="4"/>
  <c r="Q4231" i="4" s="1"/>
  <c r="P1388" i="4"/>
  <c r="Q1388" i="4" s="1"/>
  <c r="P2961" i="4"/>
  <c r="Q2961" i="4" s="1"/>
  <c r="P4382" i="4"/>
  <c r="Q4382" i="4" s="1"/>
  <c r="P1288" i="4"/>
  <c r="Q1288" i="4" s="1"/>
  <c r="P2791" i="4"/>
  <c r="Q2791" i="4" s="1"/>
  <c r="P855" i="4"/>
  <c r="Q855" i="4" s="1"/>
  <c r="P1101" i="4"/>
  <c r="Q1101" i="4" s="1"/>
  <c r="P1347" i="4"/>
  <c r="Q1347" i="4" s="1"/>
  <c r="P1367" i="4"/>
  <c r="Q1367" i="4" s="1"/>
  <c r="P1352" i="4"/>
  <c r="Q1352" i="4" s="1"/>
  <c r="P1387" i="4"/>
  <c r="Q1387" i="4" s="1"/>
  <c r="P1408" i="4"/>
  <c r="Q1408" i="4" s="1"/>
  <c r="P1642" i="4"/>
  <c r="Q1642" i="4" s="1"/>
  <c r="P1768" i="4"/>
  <c r="Q1768" i="4" s="1"/>
  <c r="P4349" i="4"/>
  <c r="Q4349" i="4" s="1"/>
  <c r="P2025" i="4"/>
  <c r="Q2025" i="4" s="1"/>
  <c r="P3029" i="4"/>
  <c r="Q3029" i="4" s="1"/>
  <c r="P507" i="4"/>
  <c r="Q507" i="4" s="1"/>
  <c r="P2143" i="4"/>
  <c r="Q2143" i="4" s="1"/>
  <c r="P2743" i="4"/>
  <c r="Q2743" i="4" s="1"/>
  <c r="P2316" i="4"/>
  <c r="Q2316" i="4" s="1"/>
  <c r="P2570" i="4"/>
  <c r="Q2570" i="4" s="1"/>
  <c r="P2679" i="4"/>
  <c r="Q2679" i="4" s="1"/>
  <c r="P2726" i="4"/>
  <c r="Q2726" i="4" s="1"/>
  <c r="P2969" i="4"/>
  <c r="Q2969" i="4" s="1"/>
  <c r="P2984" i="4"/>
  <c r="Q2984" i="4" s="1"/>
  <c r="P3267" i="4"/>
  <c r="Q3267" i="4" s="1"/>
  <c r="P3514" i="4"/>
  <c r="Q3514" i="4" s="1"/>
  <c r="P3886" i="4"/>
  <c r="Q3886" i="4" s="1"/>
  <c r="Q804" i="4"/>
  <c r="P4388" i="4"/>
  <c r="Q4388" i="4" s="1"/>
  <c r="P4394" i="4"/>
  <c r="Q4394" i="4" s="1"/>
  <c r="P4374" i="4"/>
  <c r="Q4374" i="4" s="1"/>
  <c r="P4970" i="4"/>
  <c r="Q4970" i="4" s="1"/>
  <c r="P1287" i="4"/>
  <c r="Q1287" i="4" s="1"/>
  <c r="P1394" i="4"/>
  <c r="Q1394" i="4" s="1"/>
  <c r="P1546" i="4"/>
  <c r="Q1546" i="4" s="1"/>
  <c r="P1534" i="4"/>
  <c r="Q1534" i="4" s="1"/>
  <c r="P159" i="4"/>
  <c r="Q159" i="4" s="1"/>
  <c r="P2812" i="4"/>
  <c r="Q2812" i="4" s="1"/>
  <c r="P2911" i="4"/>
  <c r="Q2911" i="4" s="1"/>
  <c r="P3052" i="4"/>
  <c r="Q3052" i="4" s="1"/>
  <c r="P4280" i="4"/>
  <c r="Q4280" i="4" s="1"/>
  <c r="P3483" i="4"/>
  <c r="Q3483" i="4" s="1"/>
  <c r="P3470" i="4"/>
  <c r="Q3470" i="4" s="1"/>
  <c r="P3737" i="4"/>
  <c r="Q3737" i="4" s="1"/>
  <c r="P748" i="4"/>
  <c r="Q748" i="4" s="1"/>
  <c r="Q782" i="4"/>
  <c r="P4133" i="4"/>
  <c r="Q4133" i="4" s="1"/>
  <c r="P854" i="4"/>
  <c r="Q854" i="4" s="1"/>
  <c r="P4946" i="4"/>
  <c r="Q4946" i="4" s="1"/>
  <c r="P4602" i="4"/>
  <c r="Q4602" i="4" s="1"/>
  <c r="P4693" i="4"/>
  <c r="Q4693" i="4" s="1"/>
  <c r="P1047" i="4"/>
  <c r="Q1047" i="4" s="1"/>
  <c r="P1168" i="4"/>
  <c r="Q1168" i="4" s="1"/>
  <c r="P1210" i="4"/>
  <c r="Q1210" i="4" s="1"/>
  <c r="P1206" i="4"/>
  <c r="Q1206" i="4" s="1"/>
  <c r="P1229" i="4"/>
  <c r="Q1229" i="4" s="1"/>
  <c r="P1458" i="4"/>
  <c r="Q1458" i="4" s="1"/>
  <c r="P1726" i="4"/>
  <c r="Q1726" i="4" s="1"/>
  <c r="P1714" i="4"/>
  <c r="Q1714" i="4" s="1"/>
  <c r="P1718" i="4"/>
  <c r="Q1718" i="4" s="1"/>
  <c r="P3054" i="4"/>
  <c r="Q3054" i="4" s="1"/>
  <c r="P3798" i="4"/>
  <c r="Q3798" i="4" s="1"/>
  <c r="P531" i="4"/>
  <c r="Q531" i="4" s="1"/>
  <c r="P4190" i="4"/>
  <c r="Q4190" i="4" s="1"/>
  <c r="P1418" i="4"/>
  <c r="Q1418" i="4" s="1"/>
  <c r="P2244" i="4"/>
  <c r="Q2244" i="4" s="1"/>
  <c r="P3507" i="4"/>
  <c r="Q3507" i="4" s="1"/>
  <c r="P4560" i="4"/>
  <c r="Q4560" i="4" s="1"/>
  <c r="P1538" i="4"/>
  <c r="Q1538" i="4" s="1"/>
  <c r="P3363" i="4"/>
  <c r="Q3363" i="4" s="1"/>
  <c r="P746" i="4"/>
  <c r="Q746" i="4" s="1"/>
  <c r="P4948" i="4"/>
  <c r="Q4948" i="4" s="1"/>
  <c r="P1335" i="4"/>
  <c r="Q1335" i="4" s="1"/>
  <c r="P1355" i="4"/>
  <c r="Q1355" i="4" s="1"/>
  <c r="P1340" i="4"/>
  <c r="Q1340" i="4" s="1"/>
  <c r="Q1417" i="4"/>
  <c r="P1641" i="4"/>
  <c r="Q1641" i="4" s="1"/>
  <c r="P168" i="4"/>
  <c r="Q168" i="4" s="1"/>
  <c r="P1780" i="4"/>
  <c r="Q1780" i="4" s="1"/>
  <c r="P1760" i="4"/>
  <c r="Q1760" i="4" s="1"/>
  <c r="P4348" i="4"/>
  <c r="Q4348" i="4" s="1"/>
  <c r="P2024" i="4"/>
  <c r="Q2024" i="4" s="1"/>
  <c r="P3020" i="4"/>
  <c r="Q3020" i="4" s="1"/>
  <c r="P2098" i="4"/>
  <c r="Q2098" i="4" s="1"/>
  <c r="P506" i="4"/>
  <c r="Q506" i="4" s="1"/>
  <c r="P2142" i="4"/>
  <c r="Q2142" i="4" s="1"/>
  <c r="P276" i="4"/>
  <c r="Q276" i="4" s="1"/>
  <c r="P2742" i="4"/>
  <c r="Q2742" i="4" s="1"/>
  <c r="P2315" i="4"/>
  <c r="Q2315" i="4" s="1"/>
  <c r="P2465" i="4"/>
  <c r="Q2465" i="4" s="1"/>
  <c r="P2684" i="4"/>
  <c r="Q2684" i="4" s="1"/>
  <c r="P2722" i="4"/>
  <c r="Q2722" i="4" s="1"/>
  <c r="P2734" i="4"/>
  <c r="Q2734" i="4" s="1"/>
  <c r="P2978" i="4"/>
  <c r="Q2978" i="4" s="1"/>
  <c r="P3513" i="4"/>
  <c r="Q3513" i="4" s="1"/>
  <c r="P3506" i="4"/>
  <c r="Q3506" i="4" s="1"/>
  <c r="P3892" i="4"/>
  <c r="Q3892" i="4" s="1"/>
  <c r="P3881" i="4"/>
  <c r="Q3881" i="4" s="1"/>
  <c r="P807" i="4"/>
  <c r="Q807" i="4" s="1"/>
  <c r="P864" i="4"/>
  <c r="Q864" i="4" s="1"/>
  <c r="P4371" i="4"/>
  <c r="Q4371" i="4" s="1"/>
  <c r="P4385" i="4"/>
  <c r="Q4385" i="4" s="1"/>
  <c r="P4359" i="4"/>
  <c r="Q4359" i="4" s="1"/>
  <c r="P1082" i="4"/>
  <c r="Q1082" i="4" s="1"/>
  <c r="P1286" i="4"/>
  <c r="Q1286" i="4" s="1"/>
  <c r="P1528" i="4"/>
  <c r="Q1528" i="4" s="1"/>
  <c r="P1533" i="4"/>
  <c r="Q1533" i="4" s="1"/>
  <c r="P1893" i="4"/>
  <c r="Q1893" i="4" s="1"/>
  <c r="P2803" i="4"/>
  <c r="Q2803" i="4" s="1"/>
  <c r="P2799" i="4"/>
  <c r="Q2799" i="4" s="1"/>
  <c r="P2788" i="4"/>
  <c r="Q2788" i="4" s="1"/>
  <c r="P2910" i="4"/>
  <c r="Q2910" i="4" s="1"/>
  <c r="P3362" i="4"/>
  <c r="Q3362" i="4" s="1"/>
  <c r="P3473" i="4"/>
  <c r="Q3473" i="4" s="1"/>
  <c r="P3478" i="4"/>
  <c r="Q3478" i="4" s="1"/>
  <c r="P3591" i="4"/>
  <c r="Q3591" i="4" s="1"/>
  <c r="P3730" i="4"/>
  <c r="Q3730" i="4" s="1"/>
  <c r="P4125" i="4"/>
  <c r="Q4125" i="4" s="1"/>
  <c r="P975" i="4"/>
  <c r="Q975" i="4" s="1"/>
  <c r="P4691" i="4"/>
  <c r="Q4691" i="4" s="1"/>
  <c r="P1046" i="4"/>
  <c r="Q1046" i="4" s="1"/>
  <c r="P1457" i="4"/>
  <c r="Q1457" i="4" s="1"/>
  <c r="P1587" i="4"/>
  <c r="Q1587" i="4" s="1"/>
  <c r="P1998" i="4"/>
  <c r="Q1998" i="4" s="1"/>
  <c r="P1984" i="4"/>
  <c r="Q1984" i="4" s="1"/>
  <c r="P2072" i="4"/>
  <c r="Q2072" i="4" s="1"/>
  <c r="P2050" i="4"/>
  <c r="Q2050" i="4" s="1"/>
  <c r="P2046" i="4"/>
  <c r="Q2046" i="4" s="1"/>
  <c r="P2254" i="4"/>
  <c r="Q2254" i="4" s="1"/>
  <c r="P3198" i="4"/>
  <c r="Q3198" i="4" s="1"/>
  <c r="P3763" i="4"/>
  <c r="Q3763" i="4" s="1"/>
  <c r="P3764" i="4"/>
  <c r="Q3764" i="4" s="1"/>
  <c r="P3602" i="4"/>
  <c r="Q3602" i="4" s="1"/>
  <c r="P1359" i="4"/>
  <c r="Q1359" i="4" s="1"/>
  <c r="P4350" i="4"/>
  <c r="Q4350" i="4" s="1"/>
  <c r="P3882" i="4"/>
  <c r="Q3882" i="4" s="1"/>
  <c r="P4352" i="4"/>
  <c r="Q4352" i="4" s="1"/>
  <c r="P4971" i="4"/>
  <c r="Q4971" i="4" s="1"/>
  <c r="P3196" i="4"/>
  <c r="Q3196" i="4" s="1"/>
  <c r="P4126" i="4"/>
  <c r="Q4126" i="4" s="1"/>
  <c r="P1091" i="4"/>
  <c r="Q1091" i="4" s="1"/>
  <c r="P24" i="4"/>
  <c r="Q24" i="4" s="1"/>
  <c r="P1362" i="4"/>
  <c r="Q1362" i="4" s="1"/>
  <c r="P1343" i="4"/>
  <c r="Q1343" i="4" s="1"/>
  <c r="P1363" i="4"/>
  <c r="Q1363" i="4" s="1"/>
  <c r="P1772" i="4"/>
  <c r="Q1772" i="4" s="1"/>
  <c r="P230" i="4"/>
  <c r="Q230" i="4" s="1"/>
  <c r="P2020" i="4"/>
  <c r="Q2020" i="4" s="1"/>
  <c r="P2103" i="4"/>
  <c r="Q2103" i="4" s="1"/>
  <c r="P3022" i="4"/>
  <c r="Q3022" i="4" s="1"/>
  <c r="P267" i="4"/>
  <c r="Q267" i="4" s="1"/>
  <c r="P4409" i="4"/>
  <c r="Q4409" i="4" s="1"/>
  <c r="P315" i="4"/>
  <c r="Q315" i="4" s="1"/>
  <c r="P2314" i="4"/>
  <c r="Q2314" i="4" s="1"/>
  <c r="P2464" i="4"/>
  <c r="Q2464" i="4" s="1"/>
  <c r="P360" i="4"/>
  <c r="Q360" i="4" s="1"/>
  <c r="P2683" i="4"/>
  <c r="Q2683" i="4" s="1"/>
  <c r="P2731" i="4"/>
  <c r="Q2731" i="4" s="1"/>
  <c r="P2982" i="4"/>
  <c r="Q2982" i="4" s="1"/>
  <c r="P2968" i="4"/>
  <c r="Q2968" i="4" s="1"/>
  <c r="P2983" i="4"/>
  <c r="Q2983" i="4" s="1"/>
  <c r="P564" i="4"/>
  <c r="Q564" i="4" s="1"/>
  <c r="P590" i="4"/>
  <c r="Q590" i="4" s="1"/>
  <c r="P3430" i="4"/>
  <c r="Q3430" i="4" s="1"/>
  <c r="P3512" i="4"/>
  <c r="Q3512" i="4" s="1"/>
  <c r="P780" i="4"/>
  <c r="Q780" i="4" s="1"/>
  <c r="P3885" i="4"/>
  <c r="Q3885" i="4" s="1"/>
  <c r="P3874" i="4"/>
  <c r="Q3874" i="4" s="1"/>
  <c r="P806" i="4"/>
  <c r="Q806" i="4" s="1"/>
  <c r="P4202" i="4"/>
  <c r="Q4202" i="4" s="1"/>
  <c r="P4363" i="4"/>
  <c r="Q4363" i="4" s="1"/>
  <c r="P4378" i="4"/>
  <c r="Q4378" i="4" s="1"/>
  <c r="P4400" i="4"/>
  <c r="Q4400" i="4" s="1"/>
  <c r="P960" i="4"/>
  <c r="Q960" i="4" s="1"/>
  <c r="P1056" i="4"/>
  <c r="Q1056" i="4" s="1"/>
  <c r="P1545" i="4"/>
  <c r="Q1545" i="4" s="1"/>
  <c r="P1900" i="4"/>
  <c r="Q1900" i="4" s="1"/>
  <c r="P1979" i="4"/>
  <c r="Q1979" i="4" s="1"/>
  <c r="P2793" i="4"/>
  <c r="Q2793" i="4" s="1"/>
  <c r="P2816" i="4"/>
  <c r="Q2816" i="4" s="1"/>
  <c r="P2787" i="4"/>
  <c r="Q2787" i="4" s="1"/>
  <c r="P4278" i="4"/>
  <c r="Q4278" i="4" s="1"/>
  <c r="P3464" i="4"/>
  <c r="Q3464" i="4" s="1"/>
  <c r="P3701" i="4"/>
  <c r="Q3701" i="4" s="1"/>
  <c r="P3736" i="4"/>
  <c r="Q3736" i="4" s="1"/>
  <c r="P4132" i="4"/>
  <c r="Q4132" i="4" s="1"/>
  <c r="P974" i="4"/>
  <c r="Q974" i="4" s="1"/>
  <c r="P4698" i="4"/>
  <c r="Q4698" i="4" s="1"/>
  <c r="P1285" i="4"/>
  <c r="Q1285" i="4" s="1"/>
  <c r="P28" i="4"/>
  <c r="Q28" i="4" s="1"/>
  <c r="P1209" i="4"/>
  <c r="Q1209" i="4" s="1"/>
  <c r="P1202" i="4"/>
  <c r="Q1202" i="4" s="1"/>
  <c r="P1456" i="4"/>
  <c r="Q1456" i="4" s="1"/>
  <c r="P1865" i="4"/>
  <c r="Q1865" i="4" s="1"/>
  <c r="P112" i="4"/>
  <c r="Q112" i="4" s="1"/>
  <c r="P1364" i="4"/>
  <c r="Q1364" i="4" s="1"/>
  <c r="P2144" i="4"/>
  <c r="Q2144" i="4" s="1"/>
  <c r="P2732" i="4"/>
  <c r="Q2732" i="4" s="1"/>
  <c r="P3268" i="4"/>
  <c r="Q3268" i="4" s="1"/>
  <c r="P3893" i="4"/>
  <c r="Q3893" i="4" s="1"/>
  <c r="P4396" i="4"/>
  <c r="Q4396" i="4" s="1"/>
  <c r="Q996" i="4"/>
  <c r="P2805" i="4"/>
  <c r="Q2805" i="4" s="1"/>
  <c r="P4279" i="4"/>
  <c r="Q4279" i="4" s="1"/>
  <c r="P1100" i="4"/>
  <c r="Q1100" i="4" s="1"/>
  <c r="P1199" i="4"/>
  <c r="Q1199" i="4" s="1"/>
  <c r="P1350" i="4"/>
  <c r="Q1350" i="4" s="1"/>
  <c r="P1346" i="4"/>
  <c r="Q1346" i="4" s="1"/>
  <c r="P1351" i="4"/>
  <c r="Q1351" i="4" s="1"/>
  <c r="P72" i="4"/>
  <c r="Q72" i="4" s="1"/>
  <c r="P1422" i="4"/>
  <c r="Q1422" i="4" s="1"/>
  <c r="P96" i="4"/>
  <c r="Q96" i="4" s="1"/>
  <c r="P1640" i="4"/>
  <c r="Q1640" i="4" s="1"/>
  <c r="P1759" i="4"/>
  <c r="Q1759" i="4" s="1"/>
  <c r="P1771" i="4"/>
  <c r="Q1771" i="4" s="1"/>
  <c r="P1956" i="4"/>
  <c r="Q1956" i="4" s="1"/>
  <c r="P2021" i="4"/>
  <c r="Q2021" i="4" s="1"/>
  <c r="P3028" i="4"/>
  <c r="Q3028" i="4" s="1"/>
  <c r="P3021" i="4"/>
  <c r="Q3021" i="4" s="1"/>
  <c r="P2141" i="4"/>
  <c r="Q2141" i="4" s="1"/>
  <c r="Q314" i="4"/>
  <c r="P2463" i="4"/>
  <c r="Q2463" i="4" s="1"/>
  <c r="P2488" i="4"/>
  <c r="Q2488" i="4" s="1"/>
  <c r="P2574" i="4"/>
  <c r="Q2574" i="4" s="1"/>
  <c r="P2682" i="4"/>
  <c r="Q2682" i="4" s="1"/>
  <c r="P2721" i="4"/>
  <c r="Q2721" i="4" s="1"/>
  <c r="P2733" i="4"/>
  <c r="Q2733" i="4" s="1"/>
  <c r="P2973" i="4"/>
  <c r="Q2973" i="4" s="1"/>
  <c r="P2960" i="4"/>
  <c r="Q2960" i="4" s="1"/>
  <c r="P2974" i="4"/>
  <c r="Q2974" i="4" s="1"/>
  <c r="P3403" i="4"/>
  <c r="Q3403" i="4" s="1"/>
  <c r="P3429" i="4"/>
  <c r="Q3429" i="4" s="1"/>
  <c r="P3511" i="4"/>
  <c r="Q3511" i="4" s="1"/>
  <c r="P3896" i="4"/>
  <c r="Q3896" i="4" s="1"/>
  <c r="Q876" i="4"/>
  <c r="P900" i="4"/>
  <c r="Q900" i="4" s="1"/>
  <c r="P4387" i="4"/>
  <c r="Q4387" i="4" s="1"/>
  <c r="P4358" i="4"/>
  <c r="Q4358" i="4" s="1"/>
  <c r="P4978" i="4"/>
  <c r="Q4978" i="4" s="1"/>
  <c r="P1161" i="4"/>
  <c r="Q1161" i="4" s="1"/>
  <c r="P1540" i="4"/>
  <c r="Q1540" i="4" s="1"/>
  <c r="P1899" i="4"/>
  <c r="Q1899" i="4" s="1"/>
  <c r="P1978" i="4"/>
  <c r="Q1978" i="4" s="1"/>
  <c r="P2811" i="4"/>
  <c r="Q2811" i="4" s="1"/>
  <c r="P2813" i="4"/>
  <c r="Q2813" i="4" s="1"/>
  <c r="P566" i="4"/>
  <c r="Q566" i="4" s="1"/>
  <c r="P3370" i="4"/>
  <c r="Q3370" i="4" s="1"/>
  <c r="P628" i="4"/>
  <c r="Q628" i="4" s="1"/>
  <c r="P3476" i="4"/>
  <c r="Q3476" i="4" s="1"/>
  <c r="P3482" i="4"/>
  <c r="Q3482" i="4" s="1"/>
  <c r="P3477" i="4"/>
  <c r="Q3477" i="4" s="1"/>
  <c r="P3700" i="4"/>
  <c r="Q3700" i="4" s="1"/>
  <c r="P3729" i="4"/>
  <c r="Q3729" i="4" s="1"/>
  <c r="P4124" i="4"/>
  <c r="Q4124" i="4" s="1"/>
  <c r="P4846" i="4"/>
  <c r="Q4846" i="4" s="1"/>
  <c r="P1174" i="4"/>
  <c r="Q1174" i="4" s="1"/>
  <c r="P27" i="4"/>
  <c r="Q27" i="4" s="1"/>
  <c r="Q1200" i="4"/>
  <c r="P1222" i="4"/>
  <c r="Q1222" i="4" s="1"/>
  <c r="P2332" i="4"/>
  <c r="Q2332" i="4" s="1"/>
  <c r="P328" i="4"/>
  <c r="Q328" i="4" s="1"/>
  <c r="P3669" i="4"/>
  <c r="Q3669" i="4" s="1"/>
  <c r="P3681" i="4"/>
  <c r="Q3681" i="4" s="1"/>
  <c r="P723" i="4"/>
  <c r="Q723" i="4" s="1"/>
  <c r="P3436" i="4"/>
  <c r="Q3436" i="4" s="1"/>
  <c r="P1634" i="4"/>
  <c r="Q1634" i="4" s="1"/>
  <c r="P2270" i="4"/>
  <c r="Q2270" i="4" s="1"/>
  <c r="P2912" i="4"/>
  <c r="Q2912" i="4" s="1"/>
  <c r="P1121" i="4"/>
  <c r="Q1121" i="4" s="1"/>
  <c r="P1198" i="4"/>
  <c r="Q1198" i="4" s="1"/>
  <c r="P1338" i="4"/>
  <c r="Q1338" i="4" s="1"/>
  <c r="P1334" i="4"/>
  <c r="Q1334" i="4" s="1"/>
  <c r="P1366" i="4"/>
  <c r="Q1366" i="4" s="1"/>
  <c r="P1339" i="4"/>
  <c r="Q1339" i="4" s="1"/>
  <c r="P1420" i="4"/>
  <c r="Q1420" i="4" s="1"/>
  <c r="P1415" i="4"/>
  <c r="Q1415" i="4" s="1"/>
  <c r="P1639" i="4"/>
  <c r="Q1639" i="4" s="1"/>
  <c r="P1767" i="4"/>
  <c r="Q1767" i="4" s="1"/>
  <c r="P2019" i="4"/>
  <c r="Q2019" i="4" s="1"/>
  <c r="P3027" i="4"/>
  <c r="Q3027" i="4" s="1"/>
  <c r="P3030" i="4"/>
  <c r="Q3030" i="4" s="1"/>
  <c r="P4408" i="4"/>
  <c r="Q4408" i="4" s="1"/>
  <c r="P2462" i="4"/>
  <c r="Q2462" i="4" s="1"/>
  <c r="P2573" i="4"/>
  <c r="Q2573" i="4" s="1"/>
  <c r="P2681" i="4"/>
  <c r="Q2681" i="4" s="1"/>
  <c r="P2730" i="4"/>
  <c r="Q2730" i="4" s="1"/>
  <c r="P2981" i="4"/>
  <c r="Q2981" i="4" s="1"/>
  <c r="P3402" i="4"/>
  <c r="Q3402" i="4" s="1"/>
  <c r="P3428" i="4"/>
  <c r="Q3428" i="4" s="1"/>
  <c r="P3510" i="4"/>
  <c r="Q3510" i="4" s="1"/>
  <c r="P3656" i="4"/>
  <c r="Q3656" i="4" s="1"/>
  <c r="P3869" i="4"/>
  <c r="Q3869" i="4" s="1"/>
  <c r="P4397" i="4"/>
  <c r="Q4397" i="4" s="1"/>
  <c r="P4361" i="4"/>
  <c r="Q4361" i="4" s="1"/>
  <c r="P4399" i="4"/>
  <c r="Q4399" i="4" s="1"/>
  <c r="P4373" i="4"/>
  <c r="Q4373" i="4" s="1"/>
  <c r="P4977" i="4"/>
  <c r="Q4977" i="4" s="1"/>
  <c r="P1068" i="4"/>
  <c r="Q1068" i="4" s="1"/>
  <c r="P1416" i="4"/>
  <c r="Q1416" i="4" s="1"/>
  <c r="P1391" i="4"/>
  <c r="Q1391" i="4" s="1"/>
  <c r="P1544" i="4"/>
  <c r="Q1544" i="4" s="1"/>
  <c r="P1532" i="4"/>
  <c r="Q1532" i="4" s="1"/>
  <c r="P1898" i="4"/>
  <c r="Q1898" i="4" s="1"/>
  <c r="P1977" i="4"/>
  <c r="Q1977" i="4" s="1"/>
  <c r="P2802" i="4"/>
  <c r="Q2802" i="4" s="1"/>
  <c r="P2798" i="4"/>
  <c r="Q2798" i="4" s="1"/>
  <c r="P2804" i="4"/>
  <c r="Q2804" i="4" s="1"/>
  <c r="P3369" i="4"/>
  <c r="Q3369" i="4" s="1"/>
  <c r="P626" i="4"/>
  <c r="Q626" i="4" s="1"/>
  <c r="P3463" i="4"/>
  <c r="Q3463" i="4" s="1"/>
  <c r="P3735" i="4"/>
  <c r="Q3735" i="4" s="1"/>
  <c r="P3848" i="4"/>
  <c r="Q3848" i="4" s="1"/>
  <c r="P4131" i="4"/>
  <c r="Q4131" i="4" s="1"/>
  <c r="P4951" i="4"/>
  <c r="Q4951" i="4" s="1"/>
  <c r="P4689" i="4"/>
  <c r="Q4689" i="4" s="1"/>
  <c r="P4856" i="4"/>
  <c r="Q4856" i="4" s="1"/>
  <c r="P1127" i="4"/>
  <c r="Q1127" i="4" s="1"/>
  <c r="P1173" i="4"/>
  <c r="Q1173" i="4" s="1"/>
  <c r="P42" i="4"/>
  <c r="Q42" i="4" s="1"/>
  <c r="P1724" i="4"/>
  <c r="Q1724" i="4" s="1"/>
  <c r="P1712" i="4"/>
  <c r="Q1712" i="4" s="1"/>
  <c r="P170" i="4"/>
  <c r="Q170" i="4" s="1"/>
  <c r="P1995" i="4"/>
  <c r="Q1995" i="4" s="1"/>
  <c r="P2003" i="4"/>
  <c r="Q2003" i="4" s="1"/>
  <c r="P244" i="4"/>
  <c r="Q244" i="4" s="1"/>
  <c r="P2049" i="4"/>
  <c r="Q2049" i="4" s="1"/>
  <c r="P2045" i="4"/>
  <c r="Q2045" i="4" s="1"/>
  <c r="P2084" i="4"/>
  <c r="Q2084" i="4" s="1"/>
  <c r="P255" i="4"/>
  <c r="Q255" i="4" s="1"/>
  <c r="P2251" i="4"/>
  <c r="Q2251" i="4" s="1"/>
  <c r="P2863" i="4"/>
  <c r="Q2863" i="4" s="1"/>
  <c r="P3569" i="4"/>
  <c r="Q3569" i="4" s="1"/>
  <c r="P3545" i="4"/>
  <c r="Q3545" i="4" s="1"/>
  <c r="P3566" i="4"/>
  <c r="Q3566" i="4" s="1"/>
  <c r="P3556" i="4"/>
  <c r="Q3556" i="4" s="1"/>
  <c r="P678" i="4"/>
  <c r="Q678" i="4" s="1"/>
  <c r="P711" i="4"/>
  <c r="Q711" i="4" s="1"/>
  <c r="P4566" i="4"/>
  <c r="Q4566" i="4" s="1"/>
  <c r="P1358" i="4"/>
  <c r="Q1358" i="4" s="1"/>
  <c r="P3489" i="4"/>
  <c r="Q3489" i="4" s="1"/>
  <c r="P4376" i="4"/>
  <c r="Q4376" i="4" s="1"/>
  <c r="P1099" i="4"/>
  <c r="Q1099" i="4" s="1"/>
  <c r="P1098" i="4"/>
  <c r="Q1098" i="4" s="1"/>
  <c r="P1120" i="4"/>
  <c r="Q1120" i="4" s="1"/>
  <c r="P1197" i="4"/>
  <c r="Q1197" i="4" s="1"/>
  <c r="P1361" i="4"/>
  <c r="Q1361" i="4" s="1"/>
  <c r="P1354" i="4"/>
  <c r="Q1354" i="4" s="1"/>
  <c r="P1412" i="4"/>
  <c r="Q1412" i="4" s="1"/>
  <c r="P1421" i="4"/>
  <c r="Q1421" i="4" s="1"/>
  <c r="P1779" i="4"/>
  <c r="Q1779" i="4" s="1"/>
  <c r="Q180" i="4"/>
  <c r="P2026" i="4"/>
  <c r="Q2026" i="4" s="1"/>
  <c r="P3019" i="4"/>
  <c r="Q3019" i="4" s="1"/>
  <c r="P2104" i="4"/>
  <c r="Q2104" i="4" s="1"/>
  <c r="P4406" i="4"/>
  <c r="Q4406" i="4" s="1"/>
  <c r="P4407" i="4"/>
  <c r="Q4407" i="4" s="1"/>
  <c r="P2741" i="4"/>
  <c r="Q2741" i="4" s="1"/>
  <c r="P300" i="4"/>
  <c r="Q300" i="4" s="1"/>
  <c r="P2469" i="4"/>
  <c r="Q2469" i="4" s="1"/>
  <c r="P2680" i="4"/>
  <c r="Q2680" i="4" s="1"/>
  <c r="P2738" i="4"/>
  <c r="Q2738" i="4" s="1"/>
  <c r="P2972" i="4"/>
  <c r="Q2972" i="4" s="1"/>
  <c r="P2967" i="4"/>
  <c r="Q2967" i="4" s="1"/>
  <c r="P496" i="4"/>
  <c r="Q496" i="4" s="1"/>
  <c r="P3509" i="4"/>
  <c r="Q3509" i="4" s="1"/>
  <c r="P3884" i="4"/>
  <c r="Q3884" i="4" s="1"/>
  <c r="P3880" i="4"/>
  <c r="Q3880" i="4" s="1"/>
  <c r="P4390" i="4"/>
  <c r="Q4390" i="4" s="1"/>
  <c r="P4370" i="4"/>
  <c r="Q4370" i="4" s="1"/>
  <c r="P4402" i="4"/>
  <c r="Q4402" i="4" s="1"/>
  <c r="P4365" i="4"/>
  <c r="Q4365" i="4" s="1"/>
  <c r="P4976" i="4"/>
  <c r="Q4976" i="4" s="1"/>
  <c r="P1283" i="4"/>
  <c r="Q1283" i="4" s="1"/>
  <c r="P1390" i="4"/>
  <c r="Q1390" i="4" s="1"/>
  <c r="P1527" i="4"/>
  <c r="Q1527" i="4" s="1"/>
  <c r="P1531" i="4"/>
  <c r="Q1531" i="4" s="1"/>
  <c r="P1895" i="4"/>
  <c r="Q1895" i="4" s="1"/>
  <c r="P2810" i="4"/>
  <c r="Q2810" i="4" s="1"/>
  <c r="P2790" i="4"/>
  <c r="Q2790" i="4" s="1"/>
  <c r="P2884" i="4"/>
  <c r="Q2884" i="4" s="1"/>
  <c r="P3368" i="4"/>
  <c r="Q3368" i="4" s="1"/>
  <c r="P627" i="4"/>
  <c r="Q627" i="4" s="1"/>
  <c r="P3486" i="4"/>
  <c r="Q3486" i="4" s="1"/>
  <c r="P662" i="4"/>
  <c r="Q662" i="4" s="1"/>
  <c r="P3728" i="4"/>
  <c r="Q3728" i="4" s="1"/>
  <c r="P3849" i="4"/>
  <c r="Q3849" i="4" s="1"/>
  <c r="P4130" i="4"/>
  <c r="Q4130" i="4" s="1"/>
  <c r="P4565" i="4"/>
  <c r="Q4565" i="4" s="1"/>
  <c r="P4950" i="4"/>
  <c r="Q4950" i="4" s="1"/>
  <c r="P4697" i="4"/>
  <c r="Q4697" i="4" s="1"/>
  <c r="P4855" i="4"/>
  <c r="Q4855" i="4" s="1"/>
  <c r="P1393" i="4"/>
  <c r="Q1393" i="4" s="1"/>
  <c r="P1126" i="4"/>
  <c r="Q1126" i="4" s="1"/>
  <c r="P1218" i="4"/>
  <c r="Q1218" i="4" s="1"/>
  <c r="P1994" i="4"/>
  <c r="Q1994" i="4" s="1"/>
  <c r="P243" i="4"/>
  <c r="Q243" i="4" s="1"/>
  <c r="P2071" i="4"/>
  <c r="Q2071" i="4" s="1"/>
  <c r="P2038" i="4"/>
  <c r="Q2038" i="4" s="1"/>
  <c r="P3332" i="4"/>
  <c r="Q3332" i="4" s="1"/>
  <c r="P4480" i="4"/>
  <c r="Q4480" i="4" s="1"/>
  <c r="P1299" i="4"/>
  <c r="Q1299" i="4" s="1"/>
  <c r="P1294" i="4"/>
  <c r="Q1294" i="4" s="1"/>
  <c r="P447" i="4"/>
  <c r="Q447" i="4" s="1"/>
  <c r="P785" i="4"/>
  <c r="Q785" i="4" s="1"/>
  <c r="P1102" i="4"/>
  <c r="Q1102" i="4" s="1"/>
  <c r="P1773" i="4"/>
  <c r="Q1773" i="4" s="1"/>
  <c r="P2571" i="4"/>
  <c r="Q2571" i="4" s="1"/>
  <c r="P1106" i="4"/>
  <c r="Q1106" i="4" s="1"/>
  <c r="P1122" i="4"/>
  <c r="Q1122" i="4" s="1"/>
  <c r="P1196" i="4"/>
  <c r="Q1196" i="4" s="1"/>
  <c r="P1349" i="4"/>
  <c r="Q1349" i="4" s="1"/>
  <c r="Q1345" i="4"/>
  <c r="P1342" i="4"/>
  <c r="Q1342" i="4" s="1"/>
  <c r="P1411" i="4"/>
  <c r="Q1411" i="4" s="1"/>
  <c r="P1414" i="4"/>
  <c r="Q1414" i="4" s="1"/>
  <c r="P1638" i="4"/>
  <c r="Q1638" i="4" s="1"/>
  <c r="P1782" i="4"/>
  <c r="Q1782" i="4" s="1"/>
  <c r="P1770" i="4"/>
  <c r="Q1770" i="4" s="1"/>
  <c r="P2102" i="4"/>
  <c r="Q2102" i="4" s="1"/>
  <c r="P919" i="4"/>
  <c r="Q919" i="4" s="1"/>
  <c r="P2248" i="4"/>
  <c r="Q2248" i="4" s="1"/>
  <c r="P2275" i="4"/>
  <c r="Q2275" i="4" s="1"/>
  <c r="P312" i="4"/>
  <c r="Q312" i="4" s="1"/>
  <c r="P324" i="4"/>
  <c r="Q324" i="4" s="1"/>
  <c r="P372" i="4"/>
  <c r="Q372" i="4" s="1"/>
  <c r="Q420" i="4"/>
  <c r="P2729" i="4"/>
  <c r="Q2729" i="4" s="1"/>
  <c r="P434" i="4"/>
  <c r="Q434" i="4" s="1"/>
  <c r="P2882" i="4"/>
  <c r="Q2882" i="4" s="1"/>
  <c r="P2962" i="4"/>
  <c r="Q2962" i="4" s="1"/>
  <c r="P2959" i="4"/>
  <c r="Q2959" i="4" s="1"/>
  <c r="P495" i="4"/>
  <c r="Q495" i="4" s="1"/>
  <c r="P3080" i="4"/>
  <c r="Q3080" i="4" s="1"/>
  <c r="P3273" i="4"/>
  <c r="Q3273" i="4" s="1"/>
  <c r="P650" i="4"/>
  <c r="Q650" i="4" s="1"/>
  <c r="P3518" i="4"/>
  <c r="Q3518" i="4" s="1"/>
  <c r="P672" i="4"/>
  <c r="Q672" i="4" s="1"/>
  <c r="P3894" i="4"/>
  <c r="Q3894" i="4" s="1"/>
  <c r="P3868" i="4"/>
  <c r="Q3868" i="4" s="1"/>
  <c r="P3873" i="4"/>
  <c r="Q3873" i="4" s="1"/>
  <c r="P4372" i="4"/>
  <c r="Q4372" i="4" s="1"/>
  <c r="P4353" i="4"/>
  <c r="Q4353" i="4" s="1"/>
  <c r="P4377" i="4"/>
  <c r="Q4377" i="4" s="1"/>
  <c r="P4383" i="4"/>
  <c r="Q4383" i="4" s="1"/>
  <c r="P4875" i="4"/>
  <c r="Q4875" i="4" s="1"/>
  <c r="P1389" i="4"/>
  <c r="Q1389" i="4" s="1"/>
  <c r="P1543" i="4"/>
  <c r="Q1543" i="4" s="1"/>
  <c r="Q1524" i="4"/>
  <c r="P1894" i="4"/>
  <c r="Q1894" i="4" s="1"/>
  <c r="P220" i="4"/>
  <c r="Q220" i="4" s="1"/>
  <c r="P2801" i="4"/>
  <c r="Q2801" i="4" s="1"/>
  <c r="P2815" i="4"/>
  <c r="Q2815" i="4" s="1"/>
  <c r="P2786" i="4"/>
  <c r="Q2786" i="4" s="1"/>
  <c r="P2883" i="4"/>
  <c r="Q2883" i="4" s="1"/>
  <c r="P3367" i="4"/>
  <c r="Q3367" i="4" s="1"/>
  <c r="P3475" i="4"/>
  <c r="Q3475" i="4" s="1"/>
  <c r="P3472" i="4"/>
  <c r="Q3472" i="4" s="1"/>
  <c r="P663" i="4"/>
  <c r="Q663" i="4" s="1"/>
  <c r="P3727" i="4"/>
  <c r="Q3727" i="4" s="1"/>
  <c r="P794" i="4"/>
  <c r="Q794" i="4" s="1"/>
  <c r="P4564" i="4"/>
  <c r="Q4564" i="4" s="1"/>
  <c r="P4947" i="4"/>
  <c r="Q4947" i="4" s="1"/>
  <c r="P4688" i="4"/>
  <c r="Q4688" i="4" s="1"/>
  <c r="P4853" i="4"/>
  <c r="Q4853" i="4" s="1"/>
  <c r="P1125" i="4"/>
  <c r="Q1125" i="4" s="1"/>
  <c r="P1163" i="4"/>
  <c r="Q1163" i="4" s="1"/>
  <c r="P26" i="4"/>
  <c r="Q26" i="4" s="1"/>
  <c r="P1217" i="4"/>
  <c r="Q1217" i="4" s="1"/>
  <c r="Q1212" i="4"/>
  <c r="P40" i="4"/>
  <c r="Q40" i="4" s="1"/>
  <c r="P266" i="4"/>
  <c r="Q266" i="4" s="1"/>
  <c r="P482" i="4"/>
  <c r="Q482" i="4" s="1"/>
  <c r="P1095" i="4"/>
  <c r="Q1095" i="4" s="1"/>
  <c r="P2099" i="4"/>
  <c r="Q2099" i="4" s="1"/>
  <c r="P1103" i="4"/>
  <c r="Q1103" i="4" s="1"/>
  <c r="P1097" i="4"/>
  <c r="Q1097" i="4" s="1"/>
  <c r="P1337" i="4"/>
  <c r="Q1337" i="4" s="1"/>
  <c r="Q1333" i="4"/>
  <c r="P1331" i="4"/>
  <c r="Q1331" i="4" s="1"/>
  <c r="P63" i="4"/>
  <c r="Q63" i="4" s="1"/>
  <c r="P1413" i="4"/>
  <c r="Q1413" i="4" s="1"/>
  <c r="P1637" i="4"/>
  <c r="Q1637" i="4" s="1"/>
  <c r="P1775" i="4"/>
  <c r="Q1775" i="4" s="1"/>
  <c r="P1763" i="4"/>
  <c r="Q1763" i="4" s="1"/>
  <c r="P4347" i="4"/>
  <c r="Q4347" i="4" s="1"/>
  <c r="P2023" i="4"/>
  <c r="Q2023" i="4" s="1"/>
  <c r="P3026" i="4"/>
  <c r="Q3026" i="4" s="1"/>
  <c r="P2147" i="4"/>
  <c r="Q2147" i="4" s="1"/>
  <c r="P918" i="4"/>
  <c r="Q918" i="4" s="1"/>
  <c r="P2247" i="4"/>
  <c r="Q2247" i="4" s="1"/>
  <c r="P2274" i="4"/>
  <c r="Q2274" i="4" s="1"/>
  <c r="P2313" i="4"/>
  <c r="Q2313" i="4" s="1"/>
  <c r="P2468" i="4"/>
  <c r="Q2468" i="4" s="1"/>
  <c r="P2980" i="4"/>
  <c r="Q2980" i="4" s="1"/>
  <c r="P2986" i="4"/>
  <c r="Q2986" i="4" s="1"/>
  <c r="P494" i="4"/>
  <c r="Q494" i="4" s="1"/>
  <c r="P3079" i="4"/>
  <c r="Q3079" i="4" s="1"/>
  <c r="P3272" i="4"/>
  <c r="Q3272" i="4" s="1"/>
  <c r="P720" i="4"/>
  <c r="Q720" i="4" s="1"/>
  <c r="P3871" i="4"/>
  <c r="Q3871" i="4" s="1"/>
  <c r="P3891" i="4"/>
  <c r="Q3891" i="4" s="1"/>
  <c r="P3895" i="4"/>
  <c r="Q3895" i="4" s="1"/>
  <c r="P4150" i="4"/>
  <c r="Q4150" i="4" s="1"/>
  <c r="P4364" i="4"/>
  <c r="Q4364" i="4" s="1"/>
  <c r="P4395" i="4"/>
  <c r="Q4395" i="4" s="1"/>
  <c r="P4360" i="4"/>
  <c r="Q4360" i="4" s="1"/>
  <c r="P4375" i="4"/>
  <c r="Q4375" i="4" s="1"/>
  <c r="P915" i="4"/>
  <c r="Q915" i="4" s="1"/>
  <c r="P936" i="4"/>
  <c r="Q936" i="4" s="1"/>
  <c r="P4874" i="4"/>
  <c r="Q4874" i="4" s="1"/>
  <c r="P4975" i="4"/>
  <c r="Q4975" i="4" s="1"/>
  <c r="P1092" i="4"/>
  <c r="Q1092" i="4" s="1"/>
  <c r="P1284" i="4"/>
  <c r="Q1284" i="4" s="1"/>
  <c r="P1332" i="4"/>
  <c r="Q1332" i="4" s="1"/>
  <c r="P1668" i="4"/>
  <c r="Q1668" i="4" s="1"/>
  <c r="P1764" i="4"/>
  <c r="Q1764" i="4" s="1"/>
  <c r="P124" i="4"/>
  <c r="Q124" i="4" s="1"/>
  <c r="P1672" i="4"/>
  <c r="Q1672" i="4" s="1"/>
  <c r="P1902" i="4"/>
  <c r="Q1902" i="4" s="1"/>
  <c r="P219" i="4"/>
  <c r="Q219" i="4" s="1"/>
  <c r="P2792" i="4"/>
  <c r="Q2792" i="4" s="1"/>
  <c r="P2806" i="4"/>
  <c r="Q2806" i="4" s="1"/>
  <c r="P446" i="4"/>
  <c r="Q446" i="4" s="1"/>
  <c r="P470" i="4"/>
  <c r="Q470" i="4" s="1"/>
  <c r="P3247" i="4"/>
  <c r="Q3247" i="4" s="1"/>
  <c r="P3366" i="4"/>
  <c r="Q3366" i="4" s="1"/>
  <c r="P3466" i="4"/>
  <c r="Q3466" i="4" s="1"/>
  <c r="P3740" i="4"/>
  <c r="Q3740" i="4" s="1"/>
  <c r="P3734" i="4"/>
  <c r="Q3734" i="4" s="1"/>
  <c r="P4687" i="4"/>
  <c r="Q4687" i="4" s="1"/>
  <c r="P4852" i="4"/>
  <c r="Q4852" i="4" s="1"/>
  <c r="P1124" i="4"/>
  <c r="Q1124" i="4" s="1"/>
  <c r="P1172" i="4"/>
  <c r="Q1172" i="4" s="1"/>
  <c r="P146" i="4"/>
  <c r="Q146" i="4" s="1"/>
  <c r="P1719" i="4"/>
  <c r="Q1719" i="4" s="1"/>
  <c r="P182" i="4"/>
  <c r="Q182" i="4" s="1"/>
  <c r="P1983" i="4"/>
  <c r="Q1983" i="4" s="1"/>
  <c r="P242" i="4"/>
  <c r="Q242" i="4" s="1"/>
  <c r="P2051" i="4"/>
  <c r="Q2051" i="4" s="1"/>
  <c r="P2068" i="4"/>
  <c r="Q2068" i="4" s="1"/>
  <c r="P2042" i="4"/>
  <c r="Q2042" i="4" s="1"/>
  <c r="P2056" i="4"/>
  <c r="Q2056" i="4" s="1"/>
  <c r="P2649" i="4"/>
  <c r="Q2649" i="4" s="1"/>
  <c r="P2692" i="4"/>
  <c r="Q2692" i="4" s="1"/>
  <c r="P1761" i="4"/>
  <c r="Q1761" i="4" s="1"/>
  <c r="P1094" i="4"/>
  <c r="Q1094" i="4" s="1"/>
  <c r="Q12" i="4"/>
  <c r="Q36" i="4"/>
  <c r="P1360" i="4"/>
  <c r="Q1360" i="4" s="1"/>
  <c r="P62" i="4"/>
  <c r="Q62" i="4" s="1"/>
  <c r="P1365" i="4"/>
  <c r="Q1365" i="4" s="1"/>
  <c r="P1419" i="4"/>
  <c r="Q1419" i="4" s="1"/>
  <c r="Q87" i="4"/>
  <c r="P1636" i="4"/>
  <c r="Q1636" i="4" s="1"/>
  <c r="P1766" i="4"/>
  <c r="Q1766" i="4" s="1"/>
  <c r="P1769" i="4"/>
  <c r="Q1769" i="4" s="1"/>
  <c r="P4346" i="4"/>
  <c r="Q4346" i="4" s="1"/>
  <c r="P2022" i="4"/>
  <c r="Q2022" i="4" s="1"/>
  <c r="P509" i="4"/>
  <c r="Q509" i="4" s="1"/>
  <c r="P2146" i="4"/>
  <c r="Q2146" i="4" s="1"/>
  <c r="P278" i="4"/>
  <c r="Q278" i="4" s="1"/>
  <c r="P2246" i="4"/>
  <c r="Q2246" i="4" s="1"/>
  <c r="P2273" i="4"/>
  <c r="Q2273" i="4" s="1"/>
  <c r="P2320" i="4"/>
  <c r="Q2320" i="4" s="1"/>
  <c r="P2467" i="4"/>
  <c r="Q2467" i="4" s="1"/>
  <c r="P2728" i="4"/>
  <c r="Q2728" i="4" s="1"/>
  <c r="P2971" i="4"/>
  <c r="Q2971" i="4" s="1"/>
  <c r="P3078" i="4"/>
  <c r="Q3078" i="4" s="1"/>
  <c r="P3271" i="4"/>
  <c r="Q3271" i="4" s="1"/>
  <c r="P3508" i="4"/>
  <c r="Q3508" i="4" s="1"/>
  <c r="P3883" i="4"/>
  <c r="Q3883" i="4" s="1"/>
  <c r="P4154" i="4"/>
  <c r="Q4154" i="4" s="1"/>
  <c r="P4389" i="4"/>
  <c r="Q4389" i="4" s="1"/>
  <c r="P4386" i="4"/>
  <c r="Q4386" i="4" s="1"/>
  <c r="P4401" i="4"/>
  <c r="Q4401" i="4" s="1"/>
  <c r="P4366" i="4"/>
  <c r="Q4366" i="4" s="1"/>
  <c r="P914" i="4"/>
  <c r="Q914" i="4" s="1"/>
  <c r="P1084" i="4"/>
  <c r="Q1084" i="4" s="1"/>
  <c r="P4974" i="4"/>
  <c r="Q4974" i="4" s="1"/>
  <c r="P1539" i="4"/>
  <c r="Q1539" i="4" s="1"/>
  <c r="P1542" i="4"/>
  <c r="Q1542" i="4" s="1"/>
  <c r="P123" i="4"/>
  <c r="Q123" i="4" s="1"/>
  <c r="P1671" i="4"/>
  <c r="Q1671" i="4" s="1"/>
  <c r="P1901" i="4"/>
  <c r="Q1901" i="4" s="1"/>
  <c r="P3246" i="4"/>
  <c r="Q3246" i="4" s="1"/>
  <c r="P3365" i="4"/>
  <c r="Q3365" i="4" s="1"/>
  <c r="P3485" i="4"/>
  <c r="Q3485" i="4" s="1"/>
  <c r="P3462" i="4"/>
  <c r="Q3462" i="4" s="1"/>
  <c r="P3739" i="4"/>
  <c r="Q3739" i="4" s="1"/>
  <c r="P3726" i="4"/>
  <c r="Q3726" i="4" s="1"/>
  <c r="P4135" i="4"/>
  <c r="Q4135" i="4" s="1"/>
  <c r="P4606" i="4"/>
  <c r="Q4606" i="4" s="1"/>
  <c r="P4696" i="4"/>
  <c r="Q4696" i="4" s="1"/>
  <c r="P4850" i="4"/>
  <c r="Q4850" i="4" s="1"/>
  <c r="P1357" i="4"/>
  <c r="Q1357" i="4" s="1"/>
  <c r="P1123" i="4"/>
  <c r="Q1123" i="4" s="1"/>
  <c r="P1171" i="4"/>
  <c r="Q1171" i="4" s="1"/>
  <c r="P1220" i="4"/>
  <c r="Q1220" i="4" s="1"/>
  <c r="Q1224" i="4"/>
  <c r="P39" i="4"/>
  <c r="Q39" i="4" s="1"/>
  <c r="P38" i="4"/>
  <c r="Q38" i="4" s="1"/>
  <c r="P1462" i="4"/>
  <c r="Q1462" i="4" s="1"/>
  <c r="P1722" i="4"/>
  <c r="Q1722" i="4" s="1"/>
  <c r="P1710" i="4"/>
  <c r="Q1710" i="4" s="1"/>
  <c r="P218" i="4"/>
  <c r="Q218" i="4" s="1"/>
  <c r="P3342" i="4"/>
  <c r="Q3342" i="4" s="1"/>
  <c r="P615" i="4"/>
  <c r="Q615" i="4" s="1"/>
  <c r="P3" i="4"/>
  <c r="Q3" i="4" s="1"/>
  <c r="P183" i="4"/>
  <c r="Q183" i="4" s="1"/>
  <c r="P1867" i="4"/>
  <c r="Q1867" i="4" s="1"/>
  <c r="P1160" i="4"/>
  <c r="Q1160" i="4" s="1"/>
  <c r="P2027" i="4"/>
  <c r="Q2027" i="4" s="1"/>
  <c r="P1541" i="4"/>
  <c r="Q1541" i="4" s="1"/>
  <c r="P4" i="4"/>
  <c r="Q4" i="4" s="1"/>
  <c r="P1096" i="4"/>
  <c r="Q1096" i="4" s="1"/>
  <c r="P1348" i="4"/>
  <c r="Q1348" i="4" s="1"/>
  <c r="Q1368" i="4"/>
  <c r="P1353" i="4"/>
  <c r="Q1353" i="4" s="1"/>
  <c r="P60" i="4"/>
  <c r="Q60" i="4" s="1"/>
  <c r="P1410" i="4"/>
  <c r="Q1410" i="4" s="1"/>
  <c r="P86" i="4"/>
  <c r="Q86" i="4" s="1"/>
  <c r="P1635" i="4"/>
  <c r="Q1635" i="4" s="1"/>
  <c r="P1702" i="4"/>
  <c r="Q1702" i="4" s="1"/>
  <c r="P1781" i="4"/>
  <c r="Q1781" i="4" s="1"/>
  <c r="P1762" i="4"/>
  <c r="Q1762" i="4" s="1"/>
  <c r="P4351" i="4"/>
  <c r="Q4351" i="4" s="1"/>
  <c r="Q252" i="4"/>
  <c r="P2100" i="4"/>
  <c r="Q2100" i="4" s="1"/>
  <c r="P917" i="4"/>
  <c r="Q917" i="4" s="1"/>
  <c r="P2272" i="4"/>
  <c r="Q2272" i="4" s="1"/>
  <c r="P2319" i="4"/>
  <c r="Q2319" i="4" s="1"/>
  <c r="P2466" i="4"/>
  <c r="Q2466" i="4" s="1"/>
  <c r="P432" i="4"/>
  <c r="Q432" i="4" s="1"/>
  <c r="P468" i="4"/>
  <c r="Q468" i="4" s="1"/>
  <c r="P2979" i="4"/>
  <c r="Q2979" i="4" s="1"/>
  <c r="P2966" i="4"/>
  <c r="Q2966" i="4" s="1"/>
  <c r="Q492" i="4"/>
  <c r="P3077" i="4"/>
  <c r="Q3077" i="4" s="1"/>
  <c r="P3220" i="4"/>
  <c r="Q3220" i="4" s="1"/>
  <c r="P3270" i="4"/>
  <c r="Q3270" i="4" s="1"/>
  <c r="P3435" i="4"/>
  <c r="Q3435" i="4" s="1"/>
  <c r="P648" i="4"/>
  <c r="Q648" i="4" s="1"/>
  <c r="P684" i="4"/>
  <c r="Q684" i="4" s="1"/>
  <c r="P768" i="4"/>
  <c r="Q768" i="4" s="1"/>
  <c r="P3878" i="4"/>
  <c r="Q3878" i="4" s="1"/>
  <c r="P3879" i="4"/>
  <c r="Q3879" i="4" s="1"/>
  <c r="P4305" i="4"/>
  <c r="Q4305" i="4" s="1"/>
  <c r="P4685" i="4"/>
  <c r="Q4685" i="4" s="1"/>
  <c r="P1083" i="4"/>
  <c r="Q1083" i="4" s="1"/>
  <c r="P4973" i="4"/>
  <c r="Q4973" i="4" s="1"/>
  <c r="P1530" i="4"/>
  <c r="Q1530" i="4" s="1"/>
  <c r="P1535" i="4"/>
  <c r="Q1535" i="4" s="1"/>
  <c r="Q122" i="4"/>
  <c r="P1670" i="4"/>
  <c r="Q1670" i="4" s="1"/>
  <c r="P1903" i="4"/>
  <c r="Q1903" i="4" s="1"/>
  <c r="P986" i="4"/>
  <c r="Q986" i="4" s="1"/>
  <c r="P2817" i="4"/>
  <c r="Q2817" i="4" s="1"/>
  <c r="P2789" i="4"/>
  <c r="Q2789" i="4" s="1"/>
  <c r="P449" i="4"/>
  <c r="Q449" i="4" s="1"/>
  <c r="P3245" i="4"/>
  <c r="Q3245" i="4" s="1"/>
  <c r="P3364" i="4"/>
  <c r="Q3364" i="4" s="1"/>
  <c r="P3474" i="4"/>
  <c r="Q3474" i="4" s="1"/>
  <c r="P3471" i="4"/>
  <c r="Q3471" i="4" s="1"/>
  <c r="P4605" i="4"/>
  <c r="Q4605" i="4" s="1"/>
  <c r="P4695" i="4"/>
  <c r="Q4695" i="4" s="1"/>
  <c r="P999" i="4"/>
  <c r="Q999" i="4" s="1"/>
  <c r="P4854" i="4"/>
  <c r="Q4854" i="4" s="1"/>
  <c r="P1461" i="4"/>
  <c r="Q1461" i="4" s="1"/>
  <c r="P110" i="4"/>
  <c r="Q110" i="4" s="1"/>
  <c r="P4929" i="4"/>
  <c r="Q4929" i="4" s="1"/>
  <c r="P1986" i="4"/>
  <c r="Q1986" i="4" s="1"/>
  <c r="P1992" i="4"/>
  <c r="Q1992" i="4" s="1"/>
  <c r="P2073" i="4"/>
  <c r="Q2073" i="4" s="1"/>
  <c r="P2028" i="4"/>
  <c r="Q2028" i="4" s="1"/>
  <c r="P422" i="4"/>
  <c r="Q422" i="4" s="1"/>
  <c r="P508" i="4"/>
  <c r="Q508" i="4" s="1"/>
  <c r="P1336" i="4"/>
  <c r="Q1336" i="4" s="1"/>
  <c r="Q1356" i="4"/>
  <c r="P1341" i="4"/>
  <c r="Q1341" i="4" s="1"/>
  <c r="P1386" i="4"/>
  <c r="Q1386" i="4" s="1"/>
  <c r="P1409" i="4"/>
  <c r="Q1409" i="4" s="1"/>
  <c r="P1643" i="4"/>
  <c r="Q1643" i="4" s="1"/>
  <c r="P1701" i="4"/>
  <c r="Q1701" i="4" s="1"/>
  <c r="P1774" i="4"/>
  <c r="Q1774" i="4" s="1"/>
  <c r="P1778" i="4"/>
  <c r="Q1778" i="4" s="1"/>
  <c r="P2145" i="4"/>
  <c r="Q2145" i="4" s="1"/>
  <c r="P2744" i="4"/>
  <c r="Q2744" i="4" s="1"/>
  <c r="P2271" i="4"/>
  <c r="Q2271" i="4" s="1"/>
  <c r="P2318" i="4"/>
  <c r="Q2318" i="4" s="1"/>
  <c r="P362" i="4"/>
  <c r="Q362" i="4" s="1"/>
  <c r="P2572" i="4"/>
  <c r="Q2572" i="4" s="1"/>
  <c r="P2727" i="4"/>
  <c r="Q2727" i="4" s="1"/>
  <c r="P2970" i="4"/>
  <c r="Q2970" i="4" s="1"/>
  <c r="P2985" i="4"/>
  <c r="Q2985" i="4" s="1"/>
  <c r="P3219" i="4"/>
  <c r="Q3219" i="4" s="1"/>
  <c r="P3269" i="4"/>
  <c r="Q3269" i="4" s="1"/>
  <c r="P3434" i="4"/>
  <c r="Q3434" i="4" s="1"/>
  <c r="P3825" i="4"/>
  <c r="Q3825" i="4" s="1"/>
  <c r="P3870" i="4"/>
  <c r="Q3870" i="4" s="1"/>
  <c r="P3890" i="4"/>
  <c r="Q3890" i="4" s="1"/>
  <c r="P3872" i="4"/>
  <c r="Q3872" i="4" s="1"/>
  <c r="P4304" i="4"/>
  <c r="Q4304" i="4" s="1"/>
  <c r="P4354" i="4"/>
  <c r="Q4354" i="4" s="1"/>
  <c r="P4362" i="4"/>
  <c r="Q4362" i="4" s="1"/>
  <c r="P4384" i="4"/>
  <c r="Q4384" i="4" s="1"/>
  <c r="P4398" i="4"/>
  <c r="Q4398" i="4" s="1"/>
  <c r="P4686" i="4"/>
  <c r="Q4686" i="4" s="1"/>
  <c r="P1058" i="4"/>
  <c r="Q1058" i="4" s="1"/>
  <c r="P4972" i="4"/>
  <c r="Q4972" i="4" s="1"/>
  <c r="P1104" i="4"/>
  <c r="Q1104" i="4" s="1"/>
  <c r="P1344" i="4"/>
  <c r="Q1344" i="4" s="1"/>
  <c r="P1632" i="4"/>
  <c r="Q1632" i="4" s="1"/>
  <c r="P1776" i="4"/>
  <c r="Q1776" i="4" s="1"/>
  <c r="P1282" i="4"/>
  <c r="Q1282" i="4" s="1"/>
  <c r="P1529" i="4"/>
  <c r="Q1529" i="4" s="1"/>
  <c r="P1526" i="4"/>
  <c r="Q1526" i="4" s="1"/>
  <c r="P2794" i="4"/>
  <c r="Q2794" i="4" s="1"/>
  <c r="P2800" i="4"/>
  <c r="Q2800" i="4" s="1"/>
  <c r="P2814" i="4"/>
  <c r="Q2814" i="4" s="1"/>
  <c r="P448" i="4"/>
  <c r="Q448" i="4" s="1"/>
  <c r="P3197" i="4"/>
  <c r="Q3197" i="4" s="1"/>
  <c r="P578" i="4"/>
  <c r="Q578" i="4" s="1"/>
  <c r="P4281" i="4"/>
  <c r="Q4281" i="4" s="1"/>
  <c r="P3484" i="4"/>
  <c r="Q3484" i="4" s="1"/>
  <c r="P3461" i="4"/>
  <c r="Q3461" i="4" s="1"/>
  <c r="P3738" i="4"/>
  <c r="Q3738" i="4" s="1"/>
  <c r="P747" i="4"/>
  <c r="Q747" i="4" s="1"/>
  <c r="P4134" i="4"/>
  <c r="Q4134" i="4" s="1"/>
  <c r="P856" i="4"/>
  <c r="Q856" i="4" s="1"/>
  <c r="P4949" i="4"/>
  <c r="Q4949" i="4" s="1"/>
  <c r="P4604" i="4"/>
  <c r="Q4604" i="4" s="1"/>
  <c r="P4692" i="4"/>
  <c r="Q4692" i="4" s="1"/>
  <c r="P998" i="4"/>
  <c r="Q998" i="4" s="1"/>
  <c r="P4845" i="4"/>
  <c r="Q4845" i="4" s="1"/>
  <c r="P1170" i="4"/>
  <c r="Q1170" i="4" s="1"/>
  <c r="P1227" i="4"/>
  <c r="Q1227" i="4" s="1"/>
  <c r="P1207" i="4"/>
  <c r="Q1207" i="4" s="1"/>
  <c r="P1221" i="4"/>
  <c r="Q1221" i="4" s="1"/>
  <c r="P50" i="4"/>
  <c r="Q50" i="4" s="1"/>
  <c r="P1460" i="4"/>
  <c r="Q1460" i="4" s="1"/>
  <c r="P158" i="4"/>
  <c r="Q158" i="4" s="1"/>
  <c r="P1706" i="4"/>
  <c r="Q1706" i="4" s="1"/>
  <c r="P1709" i="4"/>
  <c r="Q1709" i="4" s="1"/>
  <c r="P350" i="4"/>
  <c r="Q350" i="4" s="1"/>
  <c r="P3201" i="4"/>
  <c r="Q3201" i="4" s="1"/>
  <c r="P2426" i="4"/>
  <c r="Q2426" i="4" s="1"/>
  <c r="P2034" i="4"/>
  <c r="Q2034" i="4" s="1"/>
  <c r="P2075" i="4"/>
  <c r="Q2075" i="4" s="1"/>
  <c r="P2253" i="4"/>
  <c r="Q2253" i="4" s="1"/>
  <c r="P2328" i="4"/>
  <c r="Q2328" i="4" s="1"/>
  <c r="P2496" i="4"/>
  <c r="Q2496" i="4" s="1"/>
  <c r="P2870" i="4"/>
  <c r="Q2870" i="4" s="1"/>
  <c r="Q518" i="4"/>
  <c r="P3200" i="4"/>
  <c r="Q3200" i="4" s="1"/>
  <c r="Q638" i="4"/>
  <c r="P3561" i="4"/>
  <c r="Q3561" i="4" s="1"/>
  <c r="P3542" i="4"/>
  <c r="Q3542" i="4" s="1"/>
  <c r="P3532" i="4"/>
  <c r="Q3532" i="4" s="1"/>
  <c r="Q686" i="4"/>
  <c r="P3640" i="4"/>
  <c r="Q3640" i="4" s="1"/>
  <c r="P3670" i="4"/>
  <c r="Q3670" i="4" s="1"/>
  <c r="P3666" i="4"/>
  <c r="Q3666" i="4" s="1"/>
  <c r="P3765" i="4"/>
  <c r="Q3765" i="4" s="1"/>
  <c r="P3800" i="4"/>
  <c r="Q3800" i="4" s="1"/>
  <c r="Q866" i="4"/>
  <c r="Q902" i="4"/>
  <c r="P4936" i="4"/>
  <c r="Q4936" i="4" s="1"/>
  <c r="P1507" i="4"/>
  <c r="Q1507" i="4" s="1"/>
  <c r="P2650" i="4"/>
  <c r="Q2650" i="4" s="1"/>
  <c r="P2694" i="4"/>
  <c r="Q2694" i="4" s="1"/>
  <c r="P2934" i="4"/>
  <c r="Q2934" i="4" s="1"/>
  <c r="P2913" i="4"/>
  <c r="Q2913" i="4" s="1"/>
  <c r="P2947" i="4"/>
  <c r="Q2947" i="4" s="1"/>
  <c r="P3081" i="4"/>
  <c r="Q3081" i="4" s="1"/>
  <c r="P3137" i="4"/>
  <c r="Q3137" i="4" s="1"/>
  <c r="P3153" i="4"/>
  <c r="Q3153" i="4" s="1"/>
  <c r="P3140" i="4"/>
  <c r="Q3140" i="4" s="1"/>
  <c r="P3130" i="4"/>
  <c r="Q3130" i="4" s="1"/>
  <c r="P3596" i="4"/>
  <c r="Q3596" i="4" s="1"/>
  <c r="P4193" i="4"/>
  <c r="Q4193" i="4" s="1"/>
  <c r="P4219" i="4"/>
  <c r="Q4219" i="4" s="1"/>
  <c r="P4336" i="4"/>
  <c r="Q4336" i="4" s="1"/>
  <c r="Q987" i="4"/>
  <c r="P4764" i="4"/>
  <c r="Q4764" i="4" s="1"/>
  <c r="P4901" i="4"/>
  <c r="Q4901" i="4" s="1"/>
  <c r="P4888" i="4"/>
  <c r="Q4888" i="4" s="1"/>
  <c r="P4876" i="4"/>
  <c r="Q4876" i="4" s="1"/>
  <c r="Q1369" i="4"/>
  <c r="Q1464" i="4"/>
  <c r="Q196" i="4"/>
  <c r="P2110" i="4"/>
  <c r="Q2110" i="4" s="1"/>
  <c r="P2276" i="4"/>
  <c r="Q2276" i="4" s="1"/>
  <c r="P2554" i="4"/>
  <c r="Q2554" i="4" s="1"/>
  <c r="P2585" i="4"/>
  <c r="Q2585" i="4" s="1"/>
  <c r="P2590" i="4"/>
  <c r="Q2590" i="4" s="1"/>
  <c r="P3309" i="4"/>
  <c r="Q3309" i="4" s="1"/>
  <c r="P3807" i="4"/>
  <c r="Q3807" i="4" s="1"/>
  <c r="P3988" i="4"/>
  <c r="Q3988" i="4" s="1"/>
  <c r="P4448" i="4"/>
  <c r="Q4448" i="4" s="1"/>
  <c r="P4445" i="4"/>
  <c r="Q4445" i="4" s="1"/>
  <c r="P4467" i="4"/>
  <c r="Q4467" i="4" s="1"/>
  <c r="P4568" i="4"/>
  <c r="Q4568" i="4" s="1"/>
  <c r="P1111" i="4"/>
  <c r="Q1111" i="4" s="1"/>
  <c r="Q1176" i="4"/>
  <c r="Q1600" i="4"/>
  <c r="P1651" i="4"/>
  <c r="Q1651" i="4" s="1"/>
  <c r="P1968" i="4"/>
  <c r="Q1968" i="4" s="1"/>
  <c r="P2182" i="4"/>
  <c r="Q2182" i="4" s="1"/>
  <c r="P2167" i="4"/>
  <c r="Q2167" i="4" s="1"/>
  <c r="P2213" i="4"/>
  <c r="Q2213" i="4" s="1"/>
  <c r="P2226" i="4"/>
  <c r="Q2226" i="4" s="1"/>
  <c r="Q293" i="4"/>
  <c r="P2707" i="4"/>
  <c r="Q2707" i="4" s="1"/>
  <c r="P3234" i="4"/>
  <c r="Q3234" i="4" s="1"/>
  <c r="P3387" i="4"/>
  <c r="Q3387" i="4" s="1"/>
  <c r="P4006" i="4"/>
  <c r="Q4006" i="4" s="1"/>
  <c r="P737" i="4"/>
  <c r="Q737" i="4" s="1"/>
  <c r="P3742" i="4"/>
  <c r="Q3742" i="4" s="1"/>
  <c r="P4330" i="4"/>
  <c r="Q4330" i="4" s="1"/>
  <c r="P4324" i="4"/>
  <c r="Q4324" i="4" s="1"/>
  <c r="P4539" i="4"/>
  <c r="Q4539" i="4" s="1"/>
  <c r="P4536" i="4"/>
  <c r="Q4536" i="4" s="1"/>
  <c r="P4661" i="4"/>
  <c r="Q4661" i="4" s="1"/>
  <c r="P4677" i="4"/>
  <c r="Q4677" i="4" s="1"/>
  <c r="P4656" i="4"/>
  <c r="Q4656" i="4" s="1"/>
  <c r="P4671" i="4"/>
  <c r="Q4671" i="4" s="1"/>
  <c r="P994" i="4"/>
  <c r="Q994" i="4" s="1"/>
  <c r="Q1140" i="4"/>
  <c r="P1470" i="4"/>
  <c r="Q1470" i="4" s="1"/>
  <c r="Q1476" i="4"/>
  <c r="P1687" i="4"/>
  <c r="Q1687" i="4" s="1"/>
  <c r="Q1732" i="4"/>
  <c r="P1874" i="4"/>
  <c r="Q1874" i="4" s="1"/>
  <c r="P1943" i="4"/>
  <c r="Q1943" i="4" s="1"/>
  <c r="Q1949" i="4"/>
  <c r="P1918" i="4"/>
  <c r="Q1918" i="4" s="1"/>
  <c r="P1906" i="4"/>
  <c r="Q1906" i="4" s="1"/>
  <c r="P2504" i="4"/>
  <c r="Q2504" i="4" s="1"/>
  <c r="P2560" i="4"/>
  <c r="Q2560" i="4" s="1"/>
  <c r="P2659" i="4"/>
  <c r="Q2659" i="4" s="1"/>
  <c r="P2655" i="4"/>
  <c r="Q2655" i="4" s="1"/>
  <c r="P3074" i="4"/>
  <c r="Q3074" i="4" s="1"/>
  <c r="P3855" i="4"/>
  <c r="Q3855" i="4" s="1"/>
  <c r="P3065" i="4"/>
  <c r="Q3065" i="4" s="1"/>
  <c r="P3094" i="4"/>
  <c r="Q3094" i="4" s="1"/>
  <c r="P3283" i="4"/>
  <c r="Q3283" i="4" s="1"/>
  <c r="P3449" i="4"/>
  <c r="Q3449" i="4" s="1"/>
  <c r="P3690" i="4"/>
  <c r="Q3690" i="4" s="1"/>
  <c r="P4828" i="4"/>
  <c r="Q4828" i="4" s="1"/>
  <c r="P4863" i="4"/>
  <c r="Q4863" i="4" s="1"/>
  <c r="Q1381" i="4"/>
  <c r="P1822" i="4"/>
  <c r="Q1822" i="4" s="1"/>
  <c r="P2265" i="4"/>
  <c r="Q2265" i="4" s="1"/>
  <c r="P3210" i="4"/>
  <c r="Q3210" i="4" s="1"/>
  <c r="P3314" i="4"/>
  <c r="Q3314" i="4" s="1"/>
  <c r="P3713" i="4"/>
  <c r="Q3713" i="4" s="1"/>
  <c r="P3993" i="4"/>
  <c r="Q3993" i="4" s="1"/>
  <c r="Q1143" i="4"/>
  <c r="Q1262" i="4"/>
  <c r="Q1278" i="4"/>
  <c r="Q1276" i="4"/>
  <c r="Q1405" i="4"/>
  <c r="P1606" i="4"/>
  <c r="Q1606" i="4" s="1"/>
  <c r="P1627" i="4"/>
  <c r="Q1627" i="4" s="1"/>
  <c r="P4083" i="4"/>
  <c r="Q4083" i="4" s="1"/>
  <c r="P2010" i="4"/>
  <c r="Q2010" i="4" s="1"/>
  <c r="P2310" i="4"/>
  <c r="Q2310" i="4" s="1"/>
  <c r="P2297" i="4"/>
  <c r="Q2297" i="4" s="1"/>
  <c r="P2445" i="4"/>
  <c r="Q2445" i="4" s="1"/>
  <c r="P2458" i="4"/>
  <c r="Q2458" i="4" s="1"/>
  <c r="P2828" i="4"/>
  <c r="Q2828" i="4" s="1"/>
  <c r="P3044" i="4"/>
  <c r="Q3044" i="4" s="1"/>
  <c r="P3106" i="4"/>
  <c r="Q3106" i="4" s="1"/>
  <c r="P4773" i="4"/>
  <c r="Q4773" i="4" s="1"/>
  <c r="P3452" i="4"/>
  <c r="Q3452" i="4" s="1"/>
  <c r="P3862" i="4"/>
  <c r="Q3862" i="4" s="1"/>
  <c r="P4035" i="4"/>
  <c r="Q4035" i="4" s="1"/>
  <c r="P4109" i="4"/>
  <c r="Q4109" i="4" s="1"/>
  <c r="P4120" i="4"/>
  <c r="Q4120" i="4" s="1"/>
  <c r="P4683" i="4"/>
  <c r="Q4683" i="4" s="1"/>
  <c r="Q1692" i="4"/>
  <c r="P1806" i="4"/>
  <c r="Q1806" i="4" s="1"/>
  <c r="P2899" i="4"/>
  <c r="Q2899" i="4" s="1"/>
  <c r="P3006" i="4"/>
  <c r="Q3006" i="4" s="1"/>
  <c r="P3185" i="4"/>
  <c r="Q3185" i="4" s="1"/>
  <c r="P3423" i="4"/>
  <c r="Q3423" i="4" s="1"/>
  <c r="P3580" i="4"/>
  <c r="Q3580" i="4" s="1"/>
  <c r="P3847" i="4"/>
  <c r="Q3847" i="4" s="1"/>
  <c r="P3986" i="4"/>
  <c r="Q3986" i="4" s="1"/>
  <c r="P3968" i="4"/>
  <c r="Q3968" i="4" s="1"/>
  <c r="P3951" i="4"/>
  <c r="Q3951" i="4" s="1"/>
  <c r="P4149" i="4"/>
  <c r="Q4149" i="4" s="1"/>
  <c r="P4258" i="4"/>
  <c r="Q4258" i="4" s="1"/>
  <c r="P958" i="4"/>
  <c r="Q958" i="4" s="1"/>
  <c r="Q972" i="4"/>
  <c r="P1425" i="4"/>
  <c r="Q1425" i="4" s="1"/>
  <c r="Q1442" i="4"/>
  <c r="Q1572" i="4"/>
  <c r="P1758" i="4"/>
  <c r="Q1758" i="4" s="1"/>
  <c r="Q1496" i="4"/>
  <c r="Q108" i="4"/>
  <c r="Q216" i="4"/>
  <c r="P4496" i="4"/>
  <c r="Q4496" i="4" s="1"/>
  <c r="P2419" i="4"/>
  <c r="Q2419" i="4" s="1"/>
  <c r="Q618" i="4"/>
  <c r="P2538" i="4"/>
  <c r="Q2538" i="4" s="1"/>
  <c r="Q410" i="4"/>
  <c r="P2861" i="4"/>
  <c r="Q2861" i="4" s="1"/>
  <c r="P2849" i="4"/>
  <c r="Q2849" i="4" s="1"/>
  <c r="P3124" i="4"/>
  <c r="Q3124" i="4" s="1"/>
  <c r="Q542" i="4"/>
  <c r="P4758" i="4"/>
  <c r="Q4758" i="4" s="1"/>
  <c r="P4514" i="4"/>
  <c r="Q4514" i="4" s="1"/>
  <c r="Q948" i="4"/>
  <c r="P4714" i="4"/>
  <c r="Q4714" i="4" s="1"/>
  <c r="P4806" i="4"/>
  <c r="Q4806" i="4" s="1"/>
  <c r="P3962" i="4"/>
  <c r="Q3962" i="4" s="1"/>
  <c r="P2187" i="4"/>
  <c r="Q2187" i="4" s="1"/>
  <c r="P4599" i="4"/>
  <c r="Q4599" i="4" s="1"/>
  <c r="P1327" i="4"/>
  <c r="Q1327" i="4" s="1"/>
  <c r="P2287" i="4"/>
  <c r="Q2287" i="4" s="1"/>
  <c r="P2212" i="4"/>
  <c r="Q2212" i="4" s="1"/>
  <c r="P4952" i="4"/>
  <c r="Q4952" i="4" s="1"/>
  <c r="P4690" i="4"/>
  <c r="Q4690" i="4" s="1"/>
  <c r="P4857" i="4"/>
  <c r="Q4857" i="4" s="1"/>
  <c r="Q1166" i="4"/>
  <c r="P1459" i="4"/>
  <c r="Q1459" i="4" s="1"/>
  <c r="P1991" i="4"/>
  <c r="Q1991" i="4" s="1"/>
  <c r="P2087" i="4"/>
  <c r="Q2087" i="4" s="1"/>
  <c r="P2074" i="4"/>
  <c r="Q2074" i="4" s="1"/>
  <c r="P2252" i="4"/>
  <c r="Q2252" i="4" s="1"/>
  <c r="P2340" i="4"/>
  <c r="Q2340" i="4" s="1"/>
  <c r="P2489" i="4"/>
  <c r="Q2489" i="4" s="1"/>
  <c r="P3331" i="4"/>
  <c r="Q3331" i="4" s="1"/>
  <c r="P3523" i="4"/>
  <c r="Q3523" i="4" s="1"/>
  <c r="P3519" i="4"/>
  <c r="Q3519" i="4" s="1"/>
  <c r="P3534" i="4"/>
  <c r="Q3534" i="4" s="1"/>
  <c r="P3524" i="4"/>
  <c r="Q3524" i="4" s="1"/>
  <c r="P3676" i="4"/>
  <c r="Q3676" i="4" s="1"/>
  <c r="P3771" i="4"/>
  <c r="Q3771" i="4" s="1"/>
  <c r="P3799" i="4"/>
  <c r="Q3799" i="4" s="1"/>
  <c r="Q1070" i="4"/>
  <c r="P1291" i="4"/>
  <c r="Q1291" i="4" s="1"/>
  <c r="P1302" i="4"/>
  <c r="Q1302" i="4" s="1"/>
  <c r="P1506" i="4"/>
  <c r="Q1506" i="4" s="1"/>
  <c r="P1870" i="4"/>
  <c r="Q1870" i="4" s="1"/>
  <c r="P2403" i="4"/>
  <c r="Q2403" i="4" s="1"/>
  <c r="P2396" i="4"/>
  <c r="Q2396" i="4" s="1"/>
  <c r="P2693" i="4"/>
  <c r="Q2693" i="4" s="1"/>
  <c r="P2946" i="4"/>
  <c r="Q2946" i="4" s="1"/>
  <c r="P2924" i="4"/>
  <c r="Q2924" i="4" s="1"/>
  <c r="P2949" i="4"/>
  <c r="Q2949" i="4" s="1"/>
  <c r="P2936" i="4"/>
  <c r="Q2936" i="4" s="1"/>
  <c r="P3128" i="4"/>
  <c r="Q3128" i="4" s="1"/>
  <c r="P3160" i="4"/>
  <c r="Q3160" i="4" s="1"/>
  <c r="Q567" i="4"/>
  <c r="Q579" i="4"/>
  <c r="P3437" i="4"/>
  <c r="Q3437" i="4" s="1"/>
  <c r="P3595" i="4"/>
  <c r="Q3595" i="4" s="1"/>
  <c r="P4159" i="4"/>
  <c r="Q4159" i="4" s="1"/>
  <c r="P4171" i="4"/>
  <c r="Q4171" i="4" s="1"/>
  <c r="P4185" i="4"/>
  <c r="Q4185" i="4" s="1"/>
  <c r="P4205" i="4"/>
  <c r="Q4205" i="4" s="1"/>
  <c r="P4277" i="4"/>
  <c r="Q4277" i="4" s="1"/>
  <c r="Q891" i="4"/>
  <c r="Q1023" i="4"/>
  <c r="P4892" i="4"/>
  <c r="Q4892" i="4" s="1"/>
  <c r="P4877" i="4"/>
  <c r="Q4877" i="4" s="1"/>
  <c r="Q1130" i="4"/>
  <c r="Q160" i="4"/>
  <c r="Q1788" i="4"/>
  <c r="P2285" i="4"/>
  <c r="Q2285" i="4" s="1"/>
  <c r="P2277" i="4"/>
  <c r="Q2277" i="4" s="1"/>
  <c r="P2602" i="4"/>
  <c r="Q2602" i="4" s="1"/>
  <c r="P3308" i="4"/>
  <c r="Q3308" i="4" s="1"/>
  <c r="Q736" i="4"/>
  <c r="P4469" i="4"/>
  <c r="Q4469" i="4" s="1"/>
  <c r="P4458" i="4"/>
  <c r="Q4458" i="4" s="1"/>
  <c r="Q1185" i="4"/>
  <c r="P1315" i="4"/>
  <c r="Q1315" i="4" s="1"/>
  <c r="P65" i="4"/>
  <c r="Q65" i="4" s="1"/>
  <c r="Q1514" i="4"/>
  <c r="Q1552" i="4"/>
  <c r="P1650" i="4"/>
  <c r="Q1650" i="4" s="1"/>
  <c r="P2164" i="4"/>
  <c r="Q2164" i="4" s="1"/>
  <c r="P2178" i="4"/>
  <c r="Q2178" i="4" s="1"/>
  <c r="P2160" i="4"/>
  <c r="Q2160" i="4" s="1"/>
  <c r="P2231" i="4"/>
  <c r="Q2231" i="4" s="1"/>
  <c r="P2219" i="4"/>
  <c r="Q2219" i="4" s="1"/>
  <c r="P2768" i="4"/>
  <c r="Q2768" i="4" s="1"/>
  <c r="P2706" i="4"/>
  <c r="Q2706" i="4" s="1"/>
  <c r="P2697" i="4"/>
  <c r="Q2697" i="4" s="1"/>
  <c r="Q533" i="4"/>
  <c r="P3233" i="4"/>
  <c r="Q3233" i="4" s="1"/>
  <c r="P617" i="4"/>
  <c r="Q617" i="4" s="1"/>
  <c r="P3375" i="4"/>
  <c r="Q3375" i="4" s="1"/>
  <c r="P4018" i="4"/>
  <c r="Q4018" i="4" s="1"/>
  <c r="P4012" i="4"/>
  <c r="Q4012" i="4" s="1"/>
  <c r="P3748" i="4"/>
  <c r="Q3748" i="4" s="1"/>
  <c r="P4329" i="4"/>
  <c r="Q4329" i="4" s="1"/>
  <c r="P4316" i="4"/>
  <c r="Q4316" i="4" s="1"/>
  <c r="P4530" i="4"/>
  <c r="Q4530" i="4" s="1"/>
  <c r="P4657" i="4"/>
  <c r="Q4657" i="4" s="1"/>
  <c r="P4668" i="4"/>
  <c r="Q4668" i="4" s="1"/>
  <c r="P4649" i="4"/>
  <c r="Q4649" i="4" s="1"/>
  <c r="P4663" i="4"/>
  <c r="Q4663" i="4" s="1"/>
  <c r="P4987" i="4"/>
  <c r="Q4987" i="4" s="1"/>
  <c r="Q1488" i="4"/>
  <c r="Q1491" i="4"/>
  <c r="P1686" i="4"/>
  <c r="Q1686" i="4" s="1"/>
  <c r="P1882" i="4"/>
  <c r="Q1882" i="4" s="1"/>
  <c r="Q1920" i="4"/>
  <c r="P1927" i="4"/>
  <c r="Q1927" i="4" s="1"/>
  <c r="Q1947" i="4"/>
  <c r="P2512" i="4"/>
  <c r="Q2512" i="4" s="1"/>
  <c r="P2564" i="4"/>
  <c r="Q2564" i="4" s="1"/>
  <c r="P2672" i="4"/>
  <c r="Q2672" i="4" s="1"/>
  <c r="P3858" i="4"/>
  <c r="Q3858" i="4" s="1"/>
  <c r="P3034" i="4"/>
  <c r="Q3034" i="4" s="1"/>
  <c r="P3064" i="4"/>
  <c r="Q3064" i="4" s="1"/>
  <c r="P3101" i="4"/>
  <c r="Q3101" i="4" s="1"/>
  <c r="P3093" i="4"/>
  <c r="Q3093" i="4" s="1"/>
  <c r="P3282" i="4"/>
  <c r="Q3282" i="4" s="1"/>
  <c r="P3448" i="4"/>
  <c r="Q3448" i="4" s="1"/>
  <c r="P3689" i="4"/>
  <c r="Q3689" i="4" s="1"/>
  <c r="P822" i="4"/>
  <c r="Q822" i="4" s="1"/>
  <c r="P4292" i="4"/>
  <c r="Q4292" i="4" s="1"/>
  <c r="P4579" i="4"/>
  <c r="Q4579" i="4" s="1"/>
  <c r="P4820" i="4"/>
  <c r="Q4820" i="4" s="1"/>
  <c r="P4954" i="4"/>
  <c r="Q4954" i="4" s="1"/>
  <c r="P1110" i="4"/>
  <c r="Q1110" i="4" s="1"/>
  <c r="Q1380" i="4"/>
  <c r="Q235" i="4"/>
  <c r="P2264" i="4"/>
  <c r="Q2264" i="4" s="1"/>
  <c r="P3176" i="4"/>
  <c r="Q3176" i="4" s="1"/>
  <c r="P3209" i="4"/>
  <c r="Q3209" i="4" s="1"/>
  <c r="P3604" i="4"/>
  <c r="Q3604" i="4" s="1"/>
  <c r="P3992" i="4"/>
  <c r="Q3992" i="4" s="1"/>
  <c r="Q823" i="4"/>
  <c r="Q1157" i="4"/>
  <c r="Q1192" i="4"/>
  <c r="Q1254" i="4"/>
  <c r="Q1260" i="4"/>
  <c r="P1267" i="4"/>
  <c r="Q1267" i="4" s="1"/>
  <c r="Q1273" i="4"/>
  <c r="Q1620" i="4"/>
  <c r="P4082" i="4"/>
  <c r="Q4082" i="4" s="1"/>
  <c r="Q2008" i="4"/>
  <c r="P2301" i="4"/>
  <c r="Q2301" i="4" s="1"/>
  <c r="P2410" i="4"/>
  <c r="Q2410" i="4" s="1"/>
  <c r="P346" i="4"/>
  <c r="Q346" i="4" s="1"/>
  <c r="P2436" i="4"/>
  <c r="Q2436" i="4" s="1"/>
  <c r="P416" i="4"/>
  <c r="Q416" i="4" s="1"/>
  <c r="P2777" i="4"/>
  <c r="Q2777" i="4" s="1"/>
  <c r="P2837" i="4"/>
  <c r="Q2837" i="4" s="1"/>
  <c r="Q464" i="4"/>
  <c r="P3043" i="4"/>
  <c r="Q3043" i="4" s="1"/>
  <c r="P3105" i="4"/>
  <c r="Q3105" i="4" s="1"/>
  <c r="P4770" i="4"/>
  <c r="Q4770" i="4" s="1"/>
  <c r="P3451" i="4"/>
  <c r="Q3451" i="4" s="1"/>
  <c r="P3646" i="4"/>
  <c r="Q3646" i="4" s="1"/>
  <c r="P4102" i="4"/>
  <c r="Q4102" i="4" s="1"/>
  <c r="P4113" i="4"/>
  <c r="Q4113" i="4" s="1"/>
  <c r="P4636" i="4"/>
  <c r="Q4636" i="4" s="1"/>
  <c r="P4631" i="4"/>
  <c r="Q4631" i="4" s="1"/>
  <c r="P982" i="4"/>
  <c r="Q982" i="4" s="1"/>
  <c r="P1316" i="4"/>
  <c r="Q1316" i="4" s="1"/>
  <c r="P1844" i="4"/>
  <c r="Q1844" i="4" s="1"/>
  <c r="P1326" i="4"/>
  <c r="Q1326" i="4" s="1"/>
  <c r="P1698" i="4"/>
  <c r="Q1698" i="4" s="1"/>
  <c r="Q1805" i="4"/>
  <c r="P2898" i="4"/>
  <c r="Q2898" i="4" s="1"/>
  <c r="P3014" i="4"/>
  <c r="Q3014" i="4" s="1"/>
  <c r="P2992" i="4"/>
  <c r="Q2992" i="4" s="1"/>
  <c r="P3184" i="4"/>
  <c r="Q3184" i="4" s="1"/>
  <c r="P4498" i="4"/>
  <c r="Q4498" i="4" s="1"/>
  <c r="P3502" i="4"/>
  <c r="Q3502" i="4" s="1"/>
  <c r="P3585" i="4"/>
  <c r="Q3585" i="4" s="1"/>
  <c r="P3573" i="4"/>
  <c r="Q3573" i="4" s="1"/>
  <c r="P3846" i="4"/>
  <c r="Q3846" i="4" s="1"/>
  <c r="P3963" i="4"/>
  <c r="Q3963" i="4" s="1"/>
  <c r="P3954" i="4"/>
  <c r="Q3954" i="4" s="1"/>
  <c r="P3944" i="4"/>
  <c r="Q3944" i="4" s="1"/>
  <c r="P3942" i="4"/>
  <c r="Q3942" i="4" s="1"/>
  <c r="P3941" i="4"/>
  <c r="Q3941" i="4" s="1"/>
  <c r="P4243" i="4"/>
  <c r="Q4243" i="4" s="1"/>
  <c r="P4266" i="4"/>
  <c r="Q4266" i="4" s="1"/>
  <c r="Q888" i="4"/>
  <c r="Q4591" i="4"/>
  <c r="P1450" i="4"/>
  <c r="Q1450" i="4" s="1"/>
  <c r="P1578" i="4"/>
  <c r="Q1578" i="4" s="1"/>
  <c r="Q1560" i="4"/>
  <c r="Q1757" i="4"/>
  <c r="P1495" i="4"/>
  <c r="Q1495" i="4" s="1"/>
  <c r="P1854" i="4"/>
  <c r="Q1854" i="4" s="1"/>
  <c r="P2422" i="4"/>
  <c r="Q2422" i="4" s="1"/>
  <c r="P2542" i="4"/>
  <c r="Q2542" i="4" s="1"/>
  <c r="P2529" i="4"/>
  <c r="Q2529" i="4" s="1"/>
  <c r="P2632" i="4"/>
  <c r="Q2632" i="4" s="1"/>
  <c r="P2620" i="4"/>
  <c r="Q2620" i="4" s="1"/>
  <c r="Q408" i="4"/>
  <c r="P2852" i="4"/>
  <c r="Q2852" i="4" s="1"/>
  <c r="P3115" i="4"/>
  <c r="Q3115" i="4" s="1"/>
  <c r="P3358" i="4"/>
  <c r="Q3358" i="4" s="1"/>
  <c r="P4754" i="4"/>
  <c r="Q4754" i="4" s="1"/>
  <c r="P779" i="4"/>
  <c r="Q779" i="4" s="1"/>
  <c r="Q924" i="4"/>
  <c r="P4513" i="4"/>
  <c r="Q4513" i="4" s="1"/>
  <c r="P971" i="4"/>
  <c r="Q971" i="4" s="1"/>
  <c r="P4720" i="4"/>
  <c r="Q4720" i="4" s="1"/>
  <c r="P4794" i="4"/>
  <c r="Q4794" i="4" s="1"/>
  <c r="P1223" i="4"/>
  <c r="Q1223" i="4" s="1"/>
  <c r="P1463" i="4"/>
  <c r="Q1463" i="4" s="1"/>
  <c r="P1703" i="4"/>
  <c r="Q1703" i="4" s="1"/>
  <c r="P1847" i="4"/>
  <c r="Q1847" i="4" s="1"/>
  <c r="P2762" i="4"/>
  <c r="Q2762" i="4" s="1"/>
  <c r="P2134" i="4"/>
  <c r="Q2134" i="4" s="1"/>
  <c r="P4891" i="4"/>
  <c r="Q4891" i="4" s="1"/>
  <c r="P4887" i="4"/>
  <c r="Q4887" i="4" s="1"/>
  <c r="Q17" i="4"/>
  <c r="P1674" i="4"/>
  <c r="Q1674" i="4" s="1"/>
  <c r="P2284" i="4"/>
  <c r="Q2284" i="4" s="1"/>
  <c r="Q319" i="4"/>
  <c r="P2578" i="4"/>
  <c r="Q2578" i="4" s="1"/>
  <c r="P3058" i="4"/>
  <c r="Q3058" i="4" s="1"/>
  <c r="P3307" i="4"/>
  <c r="Q3307" i="4" s="1"/>
  <c r="P3414" i="4"/>
  <c r="Q3414" i="4" s="1"/>
  <c r="P712" i="4"/>
  <c r="Q712" i="4" s="1"/>
  <c r="P3813" i="4"/>
  <c r="Q3813" i="4" s="1"/>
  <c r="P796" i="4"/>
  <c r="Q796" i="4" s="1"/>
  <c r="Q821" i="4"/>
  <c r="P4472" i="4"/>
  <c r="Q4472" i="4" s="1"/>
  <c r="P4462" i="4"/>
  <c r="Q4462" i="4" s="1"/>
  <c r="Q1175" i="4"/>
  <c r="P1314" i="4"/>
  <c r="Q1314" i="4" s="1"/>
  <c r="Q127" i="4"/>
  <c r="P1591" i="4"/>
  <c r="Q1591" i="4" s="1"/>
  <c r="P2156" i="4"/>
  <c r="Q2156" i="4" s="1"/>
  <c r="P2171" i="4"/>
  <c r="Q2171" i="4" s="1"/>
  <c r="P2175" i="4"/>
  <c r="Q2175" i="4" s="1"/>
  <c r="P2225" i="4"/>
  <c r="Q2225" i="4" s="1"/>
  <c r="P2746" i="4"/>
  <c r="Q2746" i="4" s="1"/>
  <c r="P2695" i="4"/>
  <c r="Q2695" i="4" s="1"/>
  <c r="P2696" i="4"/>
  <c r="Q2696" i="4" s="1"/>
  <c r="P3244" i="4"/>
  <c r="Q3244" i="4" s="1"/>
  <c r="Q3386" i="4"/>
  <c r="P4005" i="4"/>
  <c r="Q4005" i="4" s="1"/>
  <c r="P3747" i="4"/>
  <c r="Q3747" i="4" s="1"/>
  <c r="P3741" i="4"/>
  <c r="Q3741" i="4" s="1"/>
  <c r="P4025" i="4"/>
  <c r="Q4025" i="4" s="1"/>
  <c r="P4315" i="4"/>
  <c r="Q4315" i="4" s="1"/>
  <c r="P905" i="4"/>
  <c r="Q905" i="4" s="1"/>
  <c r="P4550" i="4"/>
  <c r="Q4550" i="4" s="1"/>
  <c r="P4552" i="4"/>
  <c r="Q4552" i="4" s="1"/>
  <c r="P4653" i="4"/>
  <c r="Q4653" i="4" s="1"/>
  <c r="P4642" i="4"/>
  <c r="Q4642" i="4" s="1"/>
  <c r="P4665" i="4"/>
  <c r="Q4665" i="4" s="1"/>
  <c r="P4654" i="4"/>
  <c r="Q4654" i="4" s="1"/>
  <c r="P1037" i="4"/>
  <c r="Q1037" i="4" s="1"/>
  <c r="P4986" i="4"/>
  <c r="Q4986" i="4" s="1"/>
  <c r="P1961" i="4"/>
  <c r="Q1961" i="4" s="1"/>
  <c r="P1374" i="4"/>
  <c r="Q1374" i="4" s="1"/>
  <c r="P1438" i="4"/>
  <c r="Q1438" i="4" s="1"/>
  <c r="Q1431" i="4"/>
  <c r="P1482" i="4"/>
  <c r="Q1482" i="4" s="1"/>
  <c r="Q1792" i="4"/>
  <c r="P1942" i="4"/>
  <c r="Q1942" i="4" s="1"/>
  <c r="P1938" i="4"/>
  <c r="Q1938" i="4" s="1"/>
  <c r="P2123" i="4"/>
  <c r="Q2123" i="4" s="1"/>
  <c r="P2503" i="4"/>
  <c r="Q2503" i="4" s="1"/>
  <c r="P2818" i="4"/>
  <c r="Q2818" i="4" s="1"/>
  <c r="P3857" i="4"/>
  <c r="Q3857" i="4" s="1"/>
  <c r="P3033" i="4"/>
  <c r="Q3033" i="4" s="1"/>
  <c r="P3063" i="4"/>
  <c r="Q3063" i="4" s="1"/>
  <c r="P3092" i="4"/>
  <c r="Q3092" i="4" s="1"/>
  <c r="P3281" i="4"/>
  <c r="Q3281" i="4" s="1"/>
  <c r="P3447" i="4"/>
  <c r="Q3447" i="4" s="1"/>
  <c r="P3645" i="4"/>
  <c r="Q3645" i="4" s="1"/>
  <c r="P3688" i="4"/>
  <c r="Q3688" i="4" s="1"/>
  <c r="P4096" i="4"/>
  <c r="Q4096" i="4" s="1"/>
  <c r="P882" i="4"/>
  <c r="Q882" i="4" s="1"/>
  <c r="P4282" i="4"/>
  <c r="Q4282" i="4" s="1"/>
  <c r="P4578" i="4"/>
  <c r="Q4578" i="4" s="1"/>
  <c r="P978" i="4"/>
  <c r="Q978" i="4" s="1"/>
  <c r="P4868" i="4"/>
  <c r="Q4868" i="4" s="1"/>
  <c r="P4953" i="4"/>
  <c r="Q4953" i="4" s="1"/>
  <c r="P43" i="4"/>
  <c r="Q43" i="4" s="1"/>
  <c r="P151" i="4"/>
  <c r="Q151" i="4" s="1"/>
  <c r="Q1827" i="4"/>
  <c r="Q1840" i="4"/>
  <c r="P2263" i="4"/>
  <c r="Q2263" i="4" s="1"/>
  <c r="P2472" i="4"/>
  <c r="Q2472" i="4" s="1"/>
  <c r="Q368" i="4"/>
  <c r="P3175" i="4"/>
  <c r="Q3175" i="4" s="1"/>
  <c r="Q561" i="4"/>
  <c r="Q607" i="4"/>
  <c r="P3603" i="4"/>
  <c r="Q3603" i="4" s="1"/>
  <c r="P3712" i="4"/>
  <c r="Q3712" i="4" s="1"/>
  <c r="P826" i="4"/>
  <c r="Q826" i="4" s="1"/>
  <c r="Q1156" i="4"/>
  <c r="Q1142" i="4"/>
  <c r="Q1191" i="4"/>
  <c r="P32" i="4"/>
  <c r="Q32" i="4" s="1"/>
  <c r="P1243" i="4"/>
  <c r="Q1243" i="4" s="1"/>
  <c r="P1258" i="4"/>
  <c r="Q1258" i="4" s="1"/>
  <c r="P116" i="4"/>
  <c r="Q116" i="4" s="1"/>
  <c r="Q1622" i="4"/>
  <c r="P1626" i="4"/>
  <c r="Q1626" i="4" s="1"/>
  <c r="P2132" i="4"/>
  <c r="Q2132" i="4" s="1"/>
  <c r="P2296" i="4"/>
  <c r="Q2296" i="4" s="1"/>
  <c r="P2409" i="4"/>
  <c r="Q2409" i="4" s="1"/>
  <c r="P2453" i="4"/>
  <c r="Q2453" i="4" s="1"/>
  <c r="P2457" i="4"/>
  <c r="Q2457" i="4" s="1"/>
  <c r="P2776" i="4"/>
  <c r="Q2776" i="4" s="1"/>
  <c r="P2827" i="4"/>
  <c r="Q2827" i="4" s="1"/>
  <c r="Q452" i="4"/>
  <c r="P3042" i="4"/>
  <c r="Q3042" i="4" s="1"/>
  <c r="P3104" i="4"/>
  <c r="Q3104" i="4" s="1"/>
  <c r="P3616" i="4"/>
  <c r="Q3616" i="4" s="1"/>
  <c r="Q716" i="4"/>
  <c r="P728" i="4"/>
  <c r="Q728" i="4" s="1"/>
  <c r="P3823" i="4"/>
  <c r="Q3823" i="4" s="1"/>
  <c r="P778" i="4"/>
  <c r="Q778" i="4" s="1"/>
  <c r="P3860" i="4"/>
  <c r="Q3860" i="4" s="1"/>
  <c r="P4042" i="4"/>
  <c r="Q4042" i="4" s="1"/>
  <c r="P4108" i="4"/>
  <c r="Q4108" i="4" s="1"/>
  <c r="P4112" i="4"/>
  <c r="Q4112" i="4" s="1"/>
  <c r="P4204" i="4"/>
  <c r="Q4204" i="4" s="1"/>
  <c r="P4684" i="4"/>
  <c r="Q4684" i="4" s="1"/>
  <c r="P4414" i="4"/>
  <c r="Q4414" i="4" s="1"/>
  <c r="P4632" i="4"/>
  <c r="Q4632" i="4" s="1"/>
  <c r="P4623" i="4"/>
  <c r="Q4623" i="4" s="1"/>
  <c r="P1040" i="4"/>
  <c r="Q1040" i="4" s="1"/>
  <c r="P1076" i="4"/>
  <c r="Q1076" i="4" s="1"/>
  <c r="Q1325" i="4"/>
  <c r="Q57" i="4"/>
  <c r="P1522" i="4"/>
  <c r="Q1522" i="4" s="1"/>
  <c r="P1662" i="4"/>
  <c r="Q1662" i="4" s="1"/>
  <c r="Q1804" i="4"/>
  <c r="Q1884" i="4"/>
  <c r="P249" i="4"/>
  <c r="Q249" i="4" s="1"/>
  <c r="P345" i="4"/>
  <c r="Q345" i="4" s="1"/>
  <c r="P2897" i="4"/>
  <c r="Q2897" i="4" s="1"/>
  <c r="P478" i="4"/>
  <c r="Q478" i="4" s="1"/>
  <c r="P3008" i="4"/>
  <c r="Q3008" i="4" s="1"/>
  <c r="P3005" i="4"/>
  <c r="Q3005" i="4" s="1"/>
  <c r="P502" i="4"/>
  <c r="Q502" i="4" s="1"/>
  <c r="P3501" i="4"/>
  <c r="Q3501" i="4" s="1"/>
  <c r="P3787" i="4"/>
  <c r="Q3787" i="4" s="1"/>
  <c r="P3955" i="4"/>
  <c r="Q3955" i="4" s="1"/>
  <c r="P3952" i="4"/>
  <c r="Q3952" i="4" s="1"/>
  <c r="P3921" i="4"/>
  <c r="Q3921" i="4" s="1"/>
  <c r="P3934" i="4"/>
  <c r="Q3934" i="4" s="1"/>
  <c r="P4148" i="4"/>
  <c r="Q4148" i="4" s="1"/>
  <c r="P4269" i="4"/>
  <c r="Q4269" i="4" s="1"/>
  <c r="P4257" i="4"/>
  <c r="Q4257" i="4" s="1"/>
  <c r="Q887" i="4"/>
  <c r="P4582" i="4"/>
  <c r="Q4582" i="4" s="1"/>
  <c r="P970" i="4"/>
  <c r="Q970" i="4" s="1"/>
  <c r="Q1119" i="4"/>
  <c r="Q1407" i="4"/>
  <c r="Q1449" i="4"/>
  <c r="Q1575" i="4"/>
  <c r="Q1889" i="4"/>
  <c r="Q1503" i="4"/>
  <c r="Q1853" i="4"/>
  <c r="P4494" i="4"/>
  <c r="Q4494" i="4" s="1"/>
  <c r="P2421" i="4"/>
  <c r="Q2421" i="4" s="1"/>
  <c r="P2550" i="4"/>
  <c r="Q2550" i="4" s="1"/>
  <c r="P2547" i="4"/>
  <c r="Q2547" i="4" s="1"/>
  <c r="P395" i="4"/>
  <c r="Q395" i="4" s="1"/>
  <c r="P2622" i="4"/>
  <c r="Q2622" i="4" s="1"/>
  <c r="P2610" i="4"/>
  <c r="Q2610" i="4" s="1"/>
  <c r="P2782" i="4"/>
  <c r="Q2782" i="4" s="1"/>
  <c r="P4563" i="4"/>
  <c r="Q4563" i="4" s="1"/>
  <c r="Q456" i="4"/>
  <c r="P527" i="4"/>
  <c r="Q527" i="4" s="1"/>
  <c r="P3123" i="4"/>
  <c r="Q3123" i="4" s="1"/>
  <c r="Q540" i="4"/>
  <c r="P3357" i="4"/>
  <c r="Q3357" i="4" s="1"/>
  <c r="P3699" i="4"/>
  <c r="Q3699" i="4" s="1"/>
  <c r="P4002" i="4"/>
  <c r="Q4002" i="4" s="1"/>
  <c r="P4421" i="4"/>
  <c r="Q4421" i="4" s="1"/>
  <c r="P4506" i="4"/>
  <c r="Q4506" i="4" s="1"/>
  <c r="P4719" i="4"/>
  <c r="Q4719" i="4" s="1"/>
  <c r="P4805" i="4"/>
  <c r="Q4805" i="4" s="1"/>
  <c r="Q1035" i="4"/>
  <c r="P1079" i="4"/>
  <c r="Q1079" i="4" s="1"/>
  <c r="P4862" i="4"/>
  <c r="Q4862" i="4" s="1"/>
  <c r="P4437" i="4"/>
  <c r="Q4437" i="4" s="1"/>
  <c r="P2094" i="4"/>
  <c r="Q2094" i="4" s="1"/>
  <c r="P4928" i="4"/>
  <c r="Q4928" i="4" s="1"/>
  <c r="P1987" i="4"/>
  <c r="Q1987" i="4" s="1"/>
  <c r="P2083" i="4"/>
  <c r="Q2083" i="4" s="1"/>
  <c r="P2040" i="4"/>
  <c r="Q2040" i="4" s="1"/>
  <c r="P2058" i="4"/>
  <c r="Q2058" i="4" s="1"/>
  <c r="P2086" i="4"/>
  <c r="Q2086" i="4" s="1"/>
  <c r="Q2030" i="4"/>
  <c r="P2250" i="4"/>
  <c r="Q2250" i="4" s="1"/>
  <c r="P2322" i="4"/>
  <c r="Q2322" i="4" s="1"/>
  <c r="P2326" i="4"/>
  <c r="Q2326" i="4" s="1"/>
  <c r="P2494" i="4"/>
  <c r="Q2494" i="4" s="1"/>
  <c r="P3330" i="4"/>
  <c r="Q3330" i="4" s="1"/>
  <c r="P3562" i="4"/>
  <c r="Q3562" i="4" s="1"/>
  <c r="P3538" i="4"/>
  <c r="Q3538" i="4" s="1"/>
  <c r="P3559" i="4"/>
  <c r="Q3559" i="4" s="1"/>
  <c r="P3665" i="4"/>
  <c r="Q3665" i="4" s="1"/>
  <c r="P4722" i="4"/>
  <c r="Q4722" i="4" s="1"/>
  <c r="P4934" i="4"/>
  <c r="Q4934" i="4" s="1"/>
  <c r="P3488" i="4"/>
  <c r="Q3488" i="4" s="1"/>
  <c r="Q111" i="4"/>
  <c r="Q1644" i="4"/>
  <c r="P1866" i="4"/>
  <c r="Q1866" i="4" s="1"/>
  <c r="Q231" i="4"/>
  <c r="P2148" i="4"/>
  <c r="Q2148" i="4" s="1"/>
  <c r="P2402" i="4"/>
  <c r="Q2402" i="4" s="1"/>
  <c r="P2395" i="4"/>
  <c r="Q2395" i="4" s="1"/>
  <c r="P2648" i="4"/>
  <c r="Q2648" i="4" s="1"/>
  <c r="Q2691" i="4"/>
  <c r="P2918" i="4"/>
  <c r="Q2918" i="4" s="1"/>
  <c r="P2931" i="4"/>
  <c r="Q2931" i="4" s="1"/>
  <c r="P2919" i="4"/>
  <c r="Q2919" i="4" s="1"/>
  <c r="P3152" i="4"/>
  <c r="Q3152" i="4" s="1"/>
  <c r="P3139" i="4"/>
  <c r="Q3139" i="4" s="1"/>
  <c r="Q544" i="4"/>
  <c r="P3442" i="4"/>
  <c r="Q3442" i="4" s="1"/>
  <c r="P3594" i="4"/>
  <c r="Q3594" i="4" s="1"/>
  <c r="P795" i="4"/>
  <c r="Q795" i="4" s="1"/>
  <c r="P4182" i="4"/>
  <c r="Q4182" i="4" s="1"/>
  <c r="P4179" i="4"/>
  <c r="Q4179" i="4" s="1"/>
  <c r="P4168" i="4"/>
  <c r="Q4168" i="4" s="1"/>
  <c r="P4222" i="4"/>
  <c r="Q4222" i="4" s="1"/>
  <c r="P4227" i="4"/>
  <c r="Q4227" i="4" s="1"/>
  <c r="P4335" i="4"/>
  <c r="Q4335" i="4" s="1"/>
  <c r="P4882" i="4"/>
  <c r="Q4882" i="4" s="1"/>
  <c r="Q1467" i="4"/>
  <c r="Q1673" i="4"/>
  <c r="P1786" i="4"/>
  <c r="Q1786" i="4" s="1"/>
  <c r="P2108" i="4"/>
  <c r="Q2108" i="4" s="1"/>
  <c r="Q318" i="4"/>
  <c r="P2552" i="4"/>
  <c r="Q2552" i="4" s="1"/>
  <c r="P2601" i="4"/>
  <c r="Q2601" i="4" s="1"/>
  <c r="P3057" i="4"/>
  <c r="Q3057" i="4" s="1"/>
  <c r="P568" i="4"/>
  <c r="Q568" i="4" s="1"/>
  <c r="P3306" i="4"/>
  <c r="Q3306" i="4" s="1"/>
  <c r="P3413" i="4"/>
  <c r="Q3413" i="4" s="1"/>
  <c r="P3812" i="4"/>
  <c r="Q3812" i="4" s="1"/>
  <c r="P4471" i="4"/>
  <c r="Q4471" i="4" s="1"/>
  <c r="P4444" i="4"/>
  <c r="Q4444" i="4" s="1"/>
  <c r="P4466" i="4"/>
  <c r="Q4466" i="4" s="1"/>
  <c r="Q1108" i="4"/>
  <c r="Q1551" i="4"/>
  <c r="Q1599" i="4"/>
  <c r="P2181" i="4"/>
  <c r="Q2181" i="4" s="1"/>
  <c r="P2162" i="4"/>
  <c r="Q2162" i="4" s="1"/>
  <c r="P2166" i="4"/>
  <c r="Q2166" i="4" s="1"/>
  <c r="Q282" i="4"/>
  <c r="P2237" i="4"/>
  <c r="Q2237" i="4" s="1"/>
  <c r="P2218" i="4"/>
  <c r="Q2218" i="4" s="1"/>
  <c r="Q305" i="4"/>
  <c r="P2430" i="4"/>
  <c r="Q2430" i="4" s="1"/>
  <c r="P2758" i="4"/>
  <c r="Q2758" i="4" s="1"/>
  <c r="P2752" i="4"/>
  <c r="Q2752" i="4" s="1"/>
  <c r="P2705" i="4"/>
  <c r="Q2705" i="4" s="1"/>
  <c r="P3232" i="4"/>
  <c r="Q3232" i="4" s="1"/>
  <c r="P4017" i="4"/>
  <c r="Q4017" i="4" s="1"/>
  <c r="Q665" i="4"/>
  <c r="P3642" i="4"/>
  <c r="Q3642" i="4" s="1"/>
  <c r="P3746" i="4"/>
  <c r="Q3746" i="4" s="1"/>
  <c r="Q751" i="4"/>
  <c r="P4024" i="4"/>
  <c r="Q4024" i="4" s="1"/>
  <c r="P4328" i="4"/>
  <c r="Q4328" i="4" s="1"/>
  <c r="P4541" i="4"/>
  <c r="Q4541" i="4" s="1"/>
  <c r="P4538" i="4"/>
  <c r="Q4538" i="4" s="1"/>
  <c r="P4542" i="4"/>
  <c r="Q4542" i="4" s="1"/>
  <c r="P965" i="4"/>
  <c r="Q965" i="4" s="1"/>
  <c r="P4650" i="4"/>
  <c r="Q4650" i="4" s="1"/>
  <c r="P4648" i="4"/>
  <c r="Q4648" i="4" s="1"/>
  <c r="P4699" i="4"/>
  <c r="Q4699" i="4" s="1"/>
  <c r="P4985" i="4"/>
  <c r="Q4985" i="4" s="1"/>
  <c r="Q1373" i="4"/>
  <c r="Q1430" i="4"/>
  <c r="Q1684" i="4"/>
  <c r="Q1748" i="4"/>
  <c r="Q1744" i="4"/>
  <c r="Q1791" i="4"/>
  <c r="P1915" i="4"/>
  <c r="Q1915" i="4" s="1"/>
  <c r="P2122" i="4"/>
  <c r="Q2122" i="4" s="1"/>
  <c r="P330" i="4"/>
  <c r="Q330" i="4" s="1"/>
  <c r="P2511" i="4"/>
  <c r="Q2511" i="4" s="1"/>
  <c r="P2658" i="4"/>
  <c r="Q2658" i="4" s="1"/>
  <c r="Q2654" i="4"/>
  <c r="P2825" i="4"/>
  <c r="Q2825" i="4" s="1"/>
  <c r="P3856" i="4"/>
  <c r="Q3856" i="4" s="1"/>
  <c r="P3040" i="4"/>
  <c r="Q3040" i="4" s="1"/>
  <c r="P3062" i="4"/>
  <c r="Q3062" i="4" s="1"/>
  <c r="P3100" i="4"/>
  <c r="Q3100" i="4" s="1"/>
  <c r="P3256" i="4"/>
  <c r="Q3256" i="4" s="1"/>
  <c r="P3280" i="4"/>
  <c r="Q3280" i="4" s="1"/>
  <c r="P3644" i="4"/>
  <c r="Q3644" i="4" s="1"/>
  <c r="P3687" i="4"/>
  <c r="Q3687" i="4" s="1"/>
  <c r="P3778" i="4"/>
  <c r="Q3778" i="4" s="1"/>
  <c r="P4095" i="4"/>
  <c r="Q4095" i="4" s="1"/>
  <c r="P4291" i="4"/>
  <c r="Q4291" i="4" s="1"/>
  <c r="P4577" i="4"/>
  <c r="Q4577" i="4" s="1"/>
  <c r="P4826" i="4"/>
  <c r="Q4826" i="4" s="1"/>
  <c r="P1039" i="4"/>
  <c r="Q1039" i="4" s="1"/>
  <c r="P1051" i="4"/>
  <c r="Q1051" i="4" s="1"/>
  <c r="Q1074" i="4"/>
  <c r="P1378" i="4"/>
  <c r="Q1378" i="4" s="1"/>
  <c r="P1843" i="4"/>
  <c r="Q1843" i="4" s="1"/>
  <c r="P1846" i="4"/>
  <c r="Q1846" i="4" s="1"/>
  <c r="P2262" i="4"/>
  <c r="Q2262" i="4" s="1"/>
  <c r="P2344" i="4"/>
  <c r="Q2344" i="4" s="1"/>
  <c r="P2434" i="4"/>
  <c r="Q2434" i="4" s="1"/>
  <c r="Q2479" i="4"/>
  <c r="P415" i="4"/>
  <c r="Q415" i="4" s="1"/>
  <c r="P463" i="4"/>
  <c r="Q463" i="4" s="1"/>
  <c r="P3174" i="4"/>
  <c r="Q3174" i="4" s="1"/>
  <c r="Q560" i="4"/>
  <c r="Q609" i="4"/>
  <c r="Q693" i="4"/>
  <c r="P4436" i="4"/>
  <c r="Q4436" i="4" s="1"/>
  <c r="Q825" i="4"/>
  <c r="P1150" i="4"/>
  <c r="Q1150" i="4" s="1"/>
  <c r="Q1264" i="4"/>
  <c r="Q1236" i="4"/>
  <c r="P1234" i="4"/>
  <c r="Q1234" i="4" s="1"/>
  <c r="Q1249" i="4"/>
  <c r="Q1238" i="4"/>
  <c r="P80" i="4"/>
  <c r="Q80" i="4" s="1"/>
  <c r="P140" i="4"/>
  <c r="Q140" i="4" s="1"/>
  <c r="Q1755" i="4"/>
  <c r="P2131" i="4"/>
  <c r="Q2131" i="4" s="1"/>
  <c r="P2309" i="4"/>
  <c r="Q2309" i="4" s="1"/>
  <c r="P2408" i="4"/>
  <c r="Q2408" i="4" s="1"/>
  <c r="P2444" i="4"/>
  <c r="Q2444" i="4" s="1"/>
  <c r="P2440" i="4"/>
  <c r="Q2440" i="4" s="1"/>
  <c r="P2518" i="4"/>
  <c r="Q2518" i="4" s="1"/>
  <c r="Q2714" i="4"/>
  <c r="P2775" i="4"/>
  <c r="Q2775" i="4" s="1"/>
  <c r="P2836" i="4"/>
  <c r="Q2836" i="4" s="1"/>
  <c r="P3041" i="4"/>
  <c r="Q3041" i="4" s="1"/>
  <c r="P3615" i="4"/>
  <c r="Q3615" i="4" s="1"/>
  <c r="P4100" i="4"/>
  <c r="Q4100" i="4" s="1"/>
  <c r="P3859" i="4"/>
  <c r="Q3859" i="4" s="1"/>
  <c r="P4034" i="4"/>
  <c r="Q4034" i="4" s="1"/>
  <c r="P4101" i="4"/>
  <c r="Q4101" i="4" s="1"/>
  <c r="P4203" i="4"/>
  <c r="Q4203" i="4" s="1"/>
  <c r="P4413" i="4"/>
  <c r="Q4413" i="4" s="1"/>
  <c r="P4624" i="4"/>
  <c r="Q4624" i="4" s="1"/>
  <c r="P4630" i="4"/>
  <c r="Q4630" i="4" s="1"/>
  <c r="Q980" i="4"/>
  <c r="P4780" i="4"/>
  <c r="Q4780" i="4" s="1"/>
  <c r="Q1324" i="4"/>
  <c r="P2686" i="4"/>
  <c r="Q2686" i="4" s="1"/>
  <c r="Q1661" i="4"/>
  <c r="Q1697" i="4"/>
  <c r="Q1756" i="4"/>
  <c r="Q1812" i="4"/>
  <c r="Q1887" i="4"/>
  <c r="Q2012" i="4"/>
  <c r="P2896" i="4"/>
  <c r="Q2896" i="4" s="1"/>
  <c r="P2995" i="4"/>
  <c r="Q2995" i="4" s="1"/>
  <c r="P3070" i="4"/>
  <c r="Q3070" i="4" s="1"/>
  <c r="P3183" i="4"/>
  <c r="Q3183" i="4" s="1"/>
  <c r="P3500" i="4"/>
  <c r="Q3500" i="4" s="1"/>
  <c r="P3584" i="4"/>
  <c r="Q3584" i="4" s="1"/>
  <c r="P3579" i="4"/>
  <c r="Q3579" i="4" s="1"/>
  <c r="P3845" i="4"/>
  <c r="Q3845" i="4" s="1"/>
  <c r="P3931" i="4"/>
  <c r="Q3931" i="4" s="1"/>
  <c r="P3929" i="4"/>
  <c r="Q3929" i="4" s="1"/>
  <c r="P3982" i="4"/>
  <c r="Q3982" i="4" s="1"/>
  <c r="P3965" i="4"/>
  <c r="Q3965" i="4" s="1"/>
  <c r="P3918" i="4"/>
  <c r="Q3918" i="4" s="1"/>
  <c r="P4147" i="4"/>
  <c r="Q4147" i="4" s="1"/>
  <c r="P873" i="4"/>
  <c r="Q873" i="4" s="1"/>
  <c r="P886" i="4"/>
  <c r="Q886" i="4" s="1"/>
  <c r="P4601" i="4"/>
  <c r="Q4601" i="4" s="1"/>
  <c r="Q969" i="4"/>
  <c r="P1245" i="4"/>
  <c r="Q1245" i="4" s="1"/>
  <c r="P1437" i="4"/>
  <c r="Q1437" i="4" s="1"/>
  <c r="P1917" i="4"/>
  <c r="Q1917" i="4" s="1"/>
  <c r="P1965" i="4"/>
  <c r="Q1965" i="4" s="1"/>
  <c r="P2013" i="4"/>
  <c r="Q2013" i="4" s="1"/>
  <c r="P2061" i="4"/>
  <c r="Q2061" i="4" s="1"/>
  <c r="P2109" i="4"/>
  <c r="Q2109" i="4" s="1"/>
  <c r="Q1118" i="4"/>
  <c r="P118" i="4"/>
  <c r="Q118" i="4" s="1"/>
  <c r="Q1562" i="4"/>
  <c r="P1566" i="4"/>
  <c r="Q1566" i="4" s="1"/>
  <c r="Q291" i="4"/>
  <c r="Q1888" i="4"/>
  <c r="P71" i="4"/>
  <c r="Q71" i="4" s="1"/>
  <c r="P1494" i="4"/>
  <c r="Q1494" i="4" s="1"/>
  <c r="P4158" i="4"/>
  <c r="Q4158" i="4" s="1"/>
  <c r="P4493" i="4"/>
  <c r="Q4493" i="4" s="1"/>
  <c r="Q348" i="4"/>
  <c r="P371" i="4"/>
  <c r="Q371" i="4" s="1"/>
  <c r="P2541" i="4"/>
  <c r="Q2541" i="4" s="1"/>
  <c r="P2537" i="4"/>
  <c r="Q2537" i="4" s="1"/>
  <c r="P2624" i="4"/>
  <c r="Q2624" i="4" s="1"/>
  <c r="P2613" i="4"/>
  <c r="Q2613" i="4" s="1"/>
  <c r="Q2636" i="4"/>
  <c r="P2781" i="4"/>
  <c r="Q2781" i="4" s="1"/>
  <c r="P2860" i="4"/>
  <c r="Q2860" i="4" s="1"/>
  <c r="Q455" i="4"/>
  <c r="P3114" i="4"/>
  <c r="Q3114" i="4" s="1"/>
  <c r="P3356" i="4"/>
  <c r="Q3356" i="4" s="1"/>
  <c r="P3458" i="4"/>
  <c r="Q3458" i="4" s="1"/>
  <c r="P3698" i="4"/>
  <c r="Q3698" i="4" s="1"/>
  <c r="P4761" i="4"/>
  <c r="Q4761" i="4" s="1"/>
  <c r="Q1020" i="4"/>
  <c r="P4001" i="4"/>
  <c r="Q4001" i="4" s="1"/>
  <c r="P4512" i="4"/>
  <c r="Q4512" i="4" s="1"/>
  <c r="P4815" i="4"/>
  <c r="Q4815" i="4" s="1"/>
  <c r="P4785" i="4"/>
  <c r="Q4785" i="4" s="1"/>
  <c r="P4793" i="4"/>
  <c r="Q4793" i="4" s="1"/>
  <c r="Q1034" i="4"/>
  <c r="P1055" i="4"/>
  <c r="Q1055" i="4" s="1"/>
  <c r="P3806" i="4"/>
  <c r="Q3806" i="4" s="1"/>
  <c r="P4094" i="4"/>
  <c r="Q4094" i="4" s="1"/>
  <c r="P4490" i="4"/>
  <c r="Q4490" i="4" s="1"/>
  <c r="P1087" i="4"/>
  <c r="P1663" i="4"/>
  <c r="Q1663" i="4" s="1"/>
  <c r="P3199" i="4"/>
  <c r="Q3199" i="4" s="1"/>
  <c r="P4676" i="4"/>
  <c r="Q4676" i="4" s="1"/>
  <c r="P3549" i="4"/>
  <c r="Q3549" i="4" s="1"/>
  <c r="Q2047" i="4"/>
  <c r="P2066" i="4"/>
  <c r="Q2066" i="4" s="1"/>
  <c r="P2088" i="4"/>
  <c r="Q2088" i="4" s="1"/>
  <c r="P2249" i="4"/>
  <c r="Q2249" i="4" s="1"/>
  <c r="P2334" i="4"/>
  <c r="Q2334" i="4" s="1"/>
  <c r="P2493" i="4"/>
  <c r="Q2493" i="4" s="1"/>
  <c r="P2576" i="4"/>
  <c r="Q2576" i="4" s="1"/>
  <c r="P2866" i="4"/>
  <c r="Q2866" i="4" s="1"/>
  <c r="P1078" i="4"/>
  <c r="Q1078" i="4" s="1"/>
  <c r="P3346" i="4"/>
  <c r="Q3346" i="4" s="1"/>
  <c r="P3341" i="4"/>
  <c r="Q3341" i="4" s="1"/>
  <c r="P3554" i="4"/>
  <c r="Q3554" i="4" s="1"/>
  <c r="P3543" i="4"/>
  <c r="Q3543" i="4" s="1"/>
  <c r="P3526" i="4"/>
  <c r="Q3526" i="4" s="1"/>
  <c r="P3658" i="4"/>
  <c r="Q3658" i="4" s="1"/>
  <c r="P3762" i="4"/>
  <c r="Q3762" i="4" s="1"/>
  <c r="Q759" i="4"/>
  <c r="P3797" i="4"/>
  <c r="Q3797" i="4" s="1"/>
  <c r="P4078" i="4"/>
  <c r="Q4078" i="4" s="1"/>
  <c r="P4479" i="4"/>
  <c r="Q4479" i="4" s="1"/>
  <c r="P4522" i="4"/>
  <c r="Q4522" i="4" s="1"/>
  <c r="P1306" i="4"/>
  <c r="Q1306" i="4" s="1"/>
  <c r="Q1293" i="4"/>
  <c r="Q207" i="4"/>
  <c r="Q2153" i="4"/>
  <c r="P2424" i="4"/>
  <c r="Q2424" i="4" s="1"/>
  <c r="P2647" i="4"/>
  <c r="Q2647" i="4" s="1"/>
  <c r="P2945" i="4"/>
  <c r="Q2945" i="4" s="1"/>
  <c r="Q2942" i="4"/>
  <c r="P2922" i="4"/>
  <c r="Q2922" i="4" s="1"/>
  <c r="P3142" i="4"/>
  <c r="Q3142" i="4" s="1"/>
  <c r="P3441" i="4"/>
  <c r="Q3441" i="4" s="1"/>
  <c r="P675" i="4"/>
  <c r="Q675" i="4" s="1"/>
  <c r="P4174" i="4"/>
  <c r="Q4174" i="4" s="1"/>
  <c r="P4192" i="4"/>
  <c r="Q4192" i="4" s="1"/>
  <c r="P4215" i="4"/>
  <c r="Q4215" i="4" s="1"/>
  <c r="P4218" i="4"/>
  <c r="Q4218" i="4" s="1"/>
  <c r="P4342" i="4"/>
  <c r="Q4342" i="4" s="1"/>
  <c r="P4312" i="4"/>
  <c r="Q4312" i="4" s="1"/>
  <c r="P963" i="4"/>
  <c r="Q963" i="4" s="1"/>
  <c r="P4900" i="4"/>
  <c r="Q4900" i="4" s="1"/>
  <c r="P4886" i="4"/>
  <c r="Q4886" i="4" s="1"/>
  <c r="Q1128" i="4"/>
  <c r="P64" i="4"/>
  <c r="Q64" i="4" s="1"/>
  <c r="Q1466" i="4"/>
  <c r="Q1682" i="4"/>
  <c r="Q185" i="4"/>
  <c r="P2551" i="4"/>
  <c r="Q2551" i="4" s="1"/>
  <c r="P388" i="4"/>
  <c r="Q388" i="4" s="1"/>
  <c r="P2596" i="4"/>
  <c r="Q2596" i="4" s="1"/>
  <c r="P2584" i="4"/>
  <c r="Q2584" i="4" s="1"/>
  <c r="Q403" i="4"/>
  <c r="P3412" i="4"/>
  <c r="Q3412" i="4" s="1"/>
  <c r="P3609" i="4"/>
  <c r="Q3609" i="4" s="1"/>
  <c r="P3811" i="4"/>
  <c r="Q3811" i="4" s="1"/>
  <c r="P4461" i="4"/>
  <c r="Q4461" i="4" s="1"/>
  <c r="P4457" i="4"/>
  <c r="Q4457" i="4" s="1"/>
  <c r="P964" i="4"/>
  <c r="Q964" i="4" s="1"/>
  <c r="P4726" i="4"/>
  <c r="Q4726" i="4" s="1"/>
  <c r="P4768" i="4"/>
  <c r="Q4768" i="4" s="1"/>
  <c r="Q1107" i="4"/>
  <c r="Q1312" i="4"/>
  <c r="Q1550" i="4"/>
  <c r="Q139" i="4"/>
  <c r="P1590" i="4"/>
  <c r="Q1590" i="4" s="1"/>
  <c r="P1962" i="4"/>
  <c r="Q1962" i="4" s="1"/>
  <c r="P2159" i="4"/>
  <c r="Q2159" i="4" s="1"/>
  <c r="P2230" i="4"/>
  <c r="Q2230" i="4" s="1"/>
  <c r="Q2234" i="4"/>
  <c r="P2429" i="4"/>
  <c r="Q2429" i="4" s="1"/>
  <c r="P2766" i="4"/>
  <c r="Q2766" i="4" s="1"/>
  <c r="P2764" i="4"/>
  <c r="Q2764" i="4" s="1"/>
  <c r="P2704" i="4"/>
  <c r="Q2704" i="4" s="1"/>
  <c r="P461" i="4"/>
  <c r="Q461" i="4" s="1"/>
  <c r="P3238" i="4"/>
  <c r="Q3238" i="4" s="1"/>
  <c r="P3243" i="4"/>
  <c r="Q3243" i="4" s="1"/>
  <c r="P581" i="4"/>
  <c r="Q581" i="4" s="1"/>
  <c r="P4011" i="4"/>
  <c r="Q4011" i="4" s="1"/>
  <c r="P3641" i="4"/>
  <c r="Q3641" i="4" s="1"/>
  <c r="P3753" i="4"/>
  <c r="Q3753" i="4" s="1"/>
  <c r="Q750" i="4"/>
  <c r="P4023" i="4"/>
  <c r="Q4023" i="4" s="1"/>
  <c r="P4327" i="4"/>
  <c r="Q4327" i="4" s="1"/>
  <c r="P4323" i="4"/>
  <c r="Q4323" i="4" s="1"/>
  <c r="P4534" i="4"/>
  <c r="Q4534" i="4" s="1"/>
  <c r="P4529" i="4"/>
  <c r="Q4529" i="4" s="1"/>
  <c r="P4643" i="4"/>
  <c r="Q4643" i="4" s="1"/>
  <c r="P4659" i="4"/>
  <c r="Q4659" i="4" s="1"/>
  <c r="Q4670" i="4"/>
  <c r="P4984" i="4"/>
  <c r="Q4984" i="4" s="1"/>
  <c r="P18" i="4"/>
  <c r="Q18" i="4" s="1"/>
  <c r="Q1372" i="4"/>
  <c r="Q1478" i="4"/>
  <c r="Q1481" i="4"/>
  <c r="P102" i="4"/>
  <c r="Q102" i="4" s="1"/>
  <c r="Q1731" i="4"/>
  <c r="Q1800" i="4"/>
  <c r="P1879" i="4"/>
  <c r="Q1879" i="4" s="1"/>
  <c r="P1939" i="4"/>
  <c r="Q1939" i="4" s="1"/>
  <c r="Q1908" i="4"/>
  <c r="P1922" i="4"/>
  <c r="Q1922" i="4" s="1"/>
  <c r="P222" i="4"/>
  <c r="Q222" i="4" s="1"/>
  <c r="Q2510" i="4"/>
  <c r="Q2671" i="4"/>
  <c r="P414" i="4"/>
  <c r="Q414" i="4" s="1"/>
  <c r="P2824" i="4"/>
  <c r="Q2824" i="4" s="1"/>
  <c r="P462" i="4"/>
  <c r="Q462" i="4" s="1"/>
  <c r="Q799" i="4"/>
  <c r="P3032" i="4"/>
  <c r="Q3032" i="4" s="1"/>
  <c r="P3255" i="4"/>
  <c r="Q3255" i="4" s="1"/>
  <c r="P3279" i="4"/>
  <c r="Q3279" i="4" s="1"/>
  <c r="P666" i="4"/>
  <c r="Q666" i="4" s="1"/>
  <c r="P3643" i="4"/>
  <c r="Q3643" i="4" s="1"/>
  <c r="P3777" i="4"/>
  <c r="Q3777" i="4" s="1"/>
  <c r="P3837" i="4"/>
  <c r="Q3837" i="4" s="1"/>
  <c r="P4240" i="4"/>
  <c r="Q4240" i="4" s="1"/>
  <c r="P4030" i="4"/>
  <c r="Q4030" i="4" s="1"/>
  <c r="P4288" i="4"/>
  <c r="Q4288" i="4" s="1"/>
  <c r="Q698" i="4"/>
  <c r="Q1377" i="4"/>
  <c r="P163" i="4"/>
  <c r="Q163" i="4" s="1"/>
  <c r="Q1836" i="4"/>
  <c r="Q1828" i="4"/>
  <c r="Q2007" i="4"/>
  <c r="P283" i="4"/>
  <c r="Q283" i="4" s="1"/>
  <c r="P2261" i="4"/>
  <c r="Q2261" i="4" s="1"/>
  <c r="P2433" i="4"/>
  <c r="Q2433" i="4" s="1"/>
  <c r="P367" i="4"/>
  <c r="Q367" i="4" s="1"/>
  <c r="P3173" i="4"/>
  <c r="Q3173" i="4" s="1"/>
  <c r="P3711" i="4"/>
  <c r="Q3711" i="4" s="1"/>
  <c r="Q824" i="4"/>
  <c r="Q1155" i="4"/>
  <c r="P1159" i="4"/>
  <c r="Q1159" i="4" s="1"/>
  <c r="Q1240" i="4"/>
  <c r="P3304" i="4"/>
  <c r="Q3304" i="4" s="1"/>
  <c r="Q1610" i="4"/>
  <c r="Q843" i="4"/>
  <c r="P2300" i="4"/>
  <c r="Q2300" i="4" s="1"/>
  <c r="P2418" i="4"/>
  <c r="Q2418" i="4" s="1"/>
  <c r="P344" i="4"/>
  <c r="Q344" i="4" s="1"/>
  <c r="P2452" i="4"/>
  <c r="Q2452" i="4" s="1"/>
  <c r="P2448" i="4"/>
  <c r="Q2448" i="4" s="1"/>
  <c r="P2525" i="4"/>
  <c r="Q2525" i="4" s="1"/>
  <c r="P2565" i="4"/>
  <c r="Q2565" i="4" s="1"/>
  <c r="P2778" i="4"/>
  <c r="Q2778" i="4" s="1"/>
  <c r="P2890" i="4"/>
  <c r="Q2890" i="4" s="1"/>
  <c r="P3102" i="4"/>
  <c r="Q3102" i="4" s="1"/>
  <c r="P4769" i="4"/>
  <c r="Q4769" i="4" s="1"/>
  <c r="P3394" i="4"/>
  <c r="Q3394" i="4" s="1"/>
  <c r="P3822" i="4"/>
  <c r="Q3822" i="4" s="1"/>
  <c r="P4041" i="4"/>
  <c r="Q4041" i="4" s="1"/>
  <c r="P4123" i="4"/>
  <c r="Q4123" i="4" s="1"/>
  <c r="P4119" i="4"/>
  <c r="Q4119" i="4" s="1"/>
  <c r="P4138" i="4"/>
  <c r="Q4138" i="4" s="1"/>
  <c r="P4198" i="4"/>
  <c r="Q4198" i="4" s="1"/>
  <c r="P4412" i="4"/>
  <c r="Q4412" i="4" s="1"/>
  <c r="P4619" i="4"/>
  <c r="Q4619" i="4" s="1"/>
  <c r="P4779" i="4"/>
  <c r="Q4779" i="4" s="1"/>
  <c r="P4870" i="4"/>
  <c r="Q4870" i="4" s="1"/>
  <c r="P4959" i="4"/>
  <c r="Q4959" i="4" s="1"/>
  <c r="P1184" i="4"/>
  <c r="Q1184" i="4" s="1"/>
  <c r="P1280" i="4"/>
  <c r="Q1280" i="4" s="1"/>
  <c r="P1328" i="4"/>
  <c r="Q1328" i="4" s="1"/>
  <c r="P1664" i="4"/>
  <c r="Q1664" i="4" s="1"/>
  <c r="P2000" i="4"/>
  <c r="Q2000" i="4" s="1"/>
  <c r="P2048" i="4"/>
  <c r="Q2048" i="4" s="1"/>
  <c r="Q1323" i="4"/>
  <c r="P2685" i="4"/>
  <c r="Q2685" i="4" s="1"/>
  <c r="Q1660" i="4"/>
  <c r="P1690" i="4"/>
  <c r="Q1690" i="4" s="1"/>
  <c r="P2011" i="4"/>
  <c r="Q2011" i="4" s="1"/>
  <c r="Q2606" i="4"/>
  <c r="P2895" i="4"/>
  <c r="Q2895" i="4" s="1"/>
  <c r="Q480" i="4"/>
  <c r="P3018" i="4"/>
  <c r="Q3018" i="4" s="1"/>
  <c r="P3069" i="4"/>
  <c r="Q3069" i="4" s="1"/>
  <c r="P621" i="4"/>
  <c r="Q621" i="4" s="1"/>
  <c r="P3454" i="4"/>
  <c r="Q3454" i="4" s="1"/>
  <c r="P3499" i="4"/>
  <c r="Q3499" i="4" s="1"/>
  <c r="Q3583" i="4"/>
  <c r="P3572" i="4"/>
  <c r="Q3572" i="4" s="1"/>
  <c r="P3844" i="4"/>
  <c r="Q3844" i="4" s="1"/>
  <c r="P3978" i="4"/>
  <c r="Q3978" i="4" s="1"/>
  <c r="P3976" i="4"/>
  <c r="Q3976" i="4" s="1"/>
  <c r="P3922" i="4"/>
  <c r="Q3922" i="4" s="1"/>
  <c r="P3974" i="4"/>
  <c r="Q3974" i="4" s="1"/>
  <c r="P3958" i="4"/>
  <c r="Q3958" i="4" s="1"/>
  <c r="P814" i="4"/>
  <c r="Q814" i="4" s="1"/>
  <c r="P4251" i="4"/>
  <c r="Q4251" i="4" s="1"/>
  <c r="P4265" i="4"/>
  <c r="Q4265" i="4" s="1"/>
  <c r="P4598" i="4"/>
  <c r="Q4598" i="4" s="1"/>
  <c r="P4589" i="4"/>
  <c r="Q4589" i="4" s="1"/>
  <c r="Q1448" i="4"/>
  <c r="Q1577" i="4"/>
  <c r="Q1559" i="4"/>
  <c r="P142" i="4"/>
  <c r="Q142" i="4" s="1"/>
  <c r="Q35" i="4"/>
  <c r="Q1502" i="4"/>
  <c r="P4157" i="4"/>
  <c r="Q4157" i="4" s="1"/>
  <c r="P1954" i="4"/>
  <c r="Q1954" i="4" s="1"/>
  <c r="P4492" i="4"/>
  <c r="Q4492" i="4" s="1"/>
  <c r="Q347" i="4"/>
  <c r="P2546" i="4"/>
  <c r="Q2546" i="4" s="1"/>
  <c r="P2528" i="4"/>
  <c r="Q2528" i="4" s="1"/>
  <c r="P2631" i="4"/>
  <c r="Q2631" i="4" s="1"/>
  <c r="P407" i="4"/>
  <c r="Q407" i="4" s="1"/>
  <c r="Q443" i="4"/>
  <c r="P4562" i="4"/>
  <c r="Q4562" i="4" s="1"/>
  <c r="P3113" i="4"/>
  <c r="Q3113" i="4" s="1"/>
  <c r="P3457" i="4"/>
  <c r="Q3457" i="4" s="1"/>
  <c r="Q732" i="4"/>
  <c r="Q756" i="4"/>
  <c r="P4000" i="4"/>
  <c r="Q4000" i="4" s="1"/>
  <c r="P4420" i="4"/>
  <c r="Q4420" i="4" s="1"/>
  <c r="P923" i="4"/>
  <c r="Q923" i="4" s="1"/>
  <c r="P4505" i="4"/>
  <c r="Q4505" i="4" s="1"/>
  <c r="P947" i="4"/>
  <c r="Q947" i="4" s="1"/>
  <c r="P983" i="4"/>
  <c r="Q983" i="4" s="1"/>
  <c r="P4715" i="4"/>
  <c r="Q4715" i="4" s="1"/>
  <c r="P4804" i="4"/>
  <c r="Q4804" i="4" s="1"/>
  <c r="P4784" i="4"/>
  <c r="Q4784" i="4" s="1"/>
  <c r="Q4927" i="4"/>
  <c r="P1379" i="4"/>
  <c r="Q1379" i="4" s="1"/>
  <c r="P1475" i="4"/>
  <c r="Q1475" i="4" s="1"/>
  <c r="P1523" i="4"/>
  <c r="Q1523" i="4" s="1"/>
  <c r="P1571" i="4"/>
  <c r="Q1571" i="4" s="1"/>
  <c r="P1619" i="4"/>
  <c r="Q1619" i="4" s="1"/>
  <c r="P1715" i="4"/>
  <c r="Q1715" i="4" s="1"/>
  <c r="P1886" i="4"/>
  <c r="Q1886" i="4" s="1"/>
  <c r="P3002" i="4"/>
  <c r="Q3002" i="4" s="1"/>
  <c r="P3578" i="4"/>
  <c r="Q3578" i="4" s="1"/>
  <c r="P4622" i="4"/>
  <c r="Q4622" i="4" s="1"/>
  <c r="P3099" i="4"/>
  <c r="Q3099" i="4" s="1"/>
  <c r="P4998" i="4"/>
  <c r="Q4998" i="4" s="1"/>
  <c r="Q1976" i="4"/>
  <c r="Q1713" i="4"/>
  <c r="P2004" i="4"/>
  <c r="Q2004" i="4" s="1"/>
  <c r="Q245" i="4"/>
  <c r="P2064" i="4"/>
  <c r="Q2064" i="4" s="1"/>
  <c r="Q2080" i="4"/>
  <c r="Q2055" i="4"/>
  <c r="Q2331" i="4"/>
  <c r="P2325" i="4"/>
  <c r="Q2325" i="4" s="1"/>
  <c r="P2501" i="4"/>
  <c r="Q2501" i="4" s="1"/>
  <c r="P2502" i="4"/>
  <c r="Q2502" i="4" s="1"/>
  <c r="P2865" i="4"/>
  <c r="Q2865" i="4" s="1"/>
  <c r="P530" i="4"/>
  <c r="Q530" i="4" s="1"/>
  <c r="P3305" i="4"/>
  <c r="Q3305" i="4" s="1"/>
  <c r="P3334" i="4"/>
  <c r="Q3334" i="4" s="1"/>
  <c r="P3340" i="4"/>
  <c r="Q3340" i="4" s="1"/>
  <c r="P614" i="4"/>
  <c r="Q614" i="4" s="1"/>
  <c r="P3531" i="4"/>
  <c r="Q3531" i="4" s="1"/>
  <c r="P3567" i="4"/>
  <c r="Q3567" i="4" s="1"/>
  <c r="P3558" i="4"/>
  <c r="Q3558" i="4" s="1"/>
  <c r="P710" i="4"/>
  <c r="Q710" i="4" s="1"/>
  <c r="P3668" i="4"/>
  <c r="Q3668" i="4" s="1"/>
  <c r="P3680" i="4"/>
  <c r="Q3680" i="4" s="1"/>
  <c r="P722" i="4"/>
  <c r="Q722" i="4" s="1"/>
  <c r="P3796" i="4"/>
  <c r="Q3796" i="4" s="1"/>
  <c r="P4077" i="4"/>
  <c r="Q4077" i="4" s="1"/>
  <c r="P4486" i="4"/>
  <c r="Q4486" i="4" s="1"/>
  <c r="P4521" i="4"/>
  <c r="Q4521" i="4" s="1"/>
  <c r="P962" i="4"/>
  <c r="Q962" i="4" s="1"/>
  <c r="P4942" i="4"/>
  <c r="Q4942" i="4" s="1"/>
  <c r="P1226" i="4"/>
  <c r="Q1226" i="4" s="1"/>
  <c r="Q1289" i="4"/>
  <c r="P2392" i="4"/>
  <c r="Q2392" i="4" s="1"/>
  <c r="P2386" i="4"/>
  <c r="Q2386" i="4" s="1"/>
  <c r="Q352" i="4"/>
  <c r="P2646" i="4"/>
  <c r="Q2646" i="4" s="1"/>
  <c r="Q424" i="4"/>
  <c r="P2935" i="4"/>
  <c r="Q2935" i="4" s="1"/>
  <c r="P2933" i="4"/>
  <c r="Q2933" i="4" s="1"/>
  <c r="P2938" i="4"/>
  <c r="Q2938" i="4" s="1"/>
  <c r="Q3056" i="4"/>
  <c r="P3166" i="4"/>
  <c r="Q3166" i="4" s="1"/>
  <c r="P3171" i="4"/>
  <c r="Q3171" i="4" s="1"/>
  <c r="P3440" i="4"/>
  <c r="Q3440" i="4" s="1"/>
  <c r="P4166" i="4"/>
  <c r="Q4166" i="4" s="1"/>
  <c r="P4170" i="4"/>
  <c r="Q4170" i="4" s="1"/>
  <c r="P4184" i="4"/>
  <c r="Q4184" i="4" s="1"/>
  <c r="P4207" i="4"/>
  <c r="Q4207" i="4" s="1"/>
  <c r="P4230" i="4"/>
  <c r="Q4230" i="4" s="1"/>
  <c r="P4210" i="4"/>
  <c r="Q4210" i="4" s="1"/>
  <c r="P4311" i="4"/>
  <c r="Q4311" i="4" s="1"/>
  <c r="P4890" i="4"/>
  <c r="Q4890" i="4" s="1"/>
  <c r="P1395" i="4"/>
  <c r="Q1395" i="4" s="1"/>
  <c r="Q1135" i="4"/>
  <c r="P2106" i="4"/>
  <c r="Q2106" i="4" s="1"/>
  <c r="P2290" i="4"/>
  <c r="Q2290" i="4" s="1"/>
  <c r="P2470" i="4"/>
  <c r="Q2470" i="4" s="1"/>
  <c r="P2559" i="4"/>
  <c r="Q2559" i="4" s="1"/>
  <c r="P2908" i="4"/>
  <c r="Q2908" i="4" s="1"/>
  <c r="P2587" i="4"/>
  <c r="Q2587" i="4" s="1"/>
  <c r="P3202" i="4"/>
  <c r="Q3202" i="4" s="1"/>
  <c r="P3411" i="4"/>
  <c r="Q3411" i="4" s="1"/>
  <c r="P3608" i="4"/>
  <c r="Q3608" i="4" s="1"/>
  <c r="P724" i="4"/>
  <c r="Q724" i="4" s="1"/>
  <c r="P3810" i="4"/>
  <c r="Q3810" i="4" s="1"/>
  <c r="P820" i="4"/>
  <c r="Q820" i="4" s="1"/>
  <c r="P4455" i="4"/>
  <c r="Q4455" i="4" s="1"/>
  <c r="P4450" i="4"/>
  <c r="Q4450" i="4" s="1"/>
  <c r="P4608" i="4"/>
  <c r="Q4608" i="4" s="1"/>
  <c r="P4728" i="4"/>
  <c r="Q4728" i="4" s="1"/>
  <c r="P1468" i="4"/>
  <c r="Q1468" i="4" s="1"/>
  <c r="P1708" i="4"/>
  <c r="Q1708" i="4" s="1"/>
  <c r="P1114" i="4"/>
  <c r="Q1114" i="4" s="1"/>
  <c r="P1603" i="4"/>
  <c r="Q1603" i="4" s="1"/>
  <c r="P149" i="4"/>
  <c r="Q149" i="4" s="1"/>
  <c r="P2155" i="4"/>
  <c r="Q2155" i="4" s="1"/>
  <c r="P2170" i="4"/>
  <c r="Q2170" i="4" s="1"/>
  <c r="P2184" i="4"/>
  <c r="Q2184" i="4" s="1"/>
  <c r="P2229" i="4"/>
  <c r="Q2229" i="4" s="1"/>
  <c r="P2217" i="4"/>
  <c r="Q2217" i="4" s="1"/>
  <c r="P2428" i="4"/>
  <c r="Q2428" i="4" s="1"/>
  <c r="P2757" i="4"/>
  <c r="Q2757" i="4" s="1"/>
  <c r="P2754" i="4"/>
  <c r="Q2754" i="4" s="1"/>
  <c r="P2751" i="4"/>
  <c r="Q2751" i="4" s="1"/>
  <c r="P389" i="4"/>
  <c r="Q389" i="4" s="1"/>
  <c r="P2703" i="4"/>
  <c r="Q2703" i="4" s="1"/>
  <c r="P3226" i="4"/>
  <c r="Q3226" i="4" s="1"/>
  <c r="P3231" i="4"/>
  <c r="Q3231" i="4" s="1"/>
  <c r="P3382" i="4"/>
  <c r="Q3382" i="4" s="1"/>
  <c r="P4016" i="4"/>
  <c r="Q4016" i="4" s="1"/>
  <c r="P4004" i="4"/>
  <c r="Q4004" i="4" s="1"/>
  <c r="P3752" i="4"/>
  <c r="Q3752" i="4" s="1"/>
  <c r="P4022" i="4"/>
  <c r="Q4022" i="4" s="1"/>
  <c r="P4314" i="4"/>
  <c r="Q4314" i="4" s="1"/>
  <c r="P4533" i="4"/>
  <c r="Q4533" i="4" s="1"/>
  <c r="P4546" i="4"/>
  <c r="Q4546" i="4" s="1"/>
  <c r="P4551" i="4"/>
  <c r="Q4551" i="4" s="1"/>
  <c r="Q4610" i="4"/>
  <c r="P4640" i="4"/>
  <c r="Q4640" i="4" s="1"/>
  <c r="P4651" i="4"/>
  <c r="Q4651" i="4" s="1"/>
  <c r="P4662" i="4"/>
  <c r="Q4662" i="4" s="1"/>
  <c r="P4983" i="4"/>
  <c r="Q4983" i="4" s="1"/>
  <c r="P1109" i="4"/>
  <c r="Q1109" i="4" s="1"/>
  <c r="P1205" i="4"/>
  <c r="Q1205" i="4" s="1"/>
  <c r="P1301" i="4"/>
  <c r="Q1301" i="4" s="1"/>
  <c r="P1589" i="4"/>
  <c r="Q1589" i="4" s="1"/>
  <c r="P1685" i="4"/>
  <c r="Q1685" i="4" s="1"/>
  <c r="P2069" i="4"/>
  <c r="Q2069" i="4" s="1"/>
  <c r="P2117" i="4"/>
  <c r="Q2117" i="4" s="1"/>
  <c r="Q91" i="4"/>
  <c r="Q1493" i="4"/>
  <c r="P1474" i="4"/>
  <c r="Q1474" i="4" s="1"/>
  <c r="P138" i="4"/>
  <c r="Q138" i="4" s="1"/>
  <c r="P1747" i="4"/>
  <c r="Q1747" i="4" s="1"/>
  <c r="Q1799" i="4"/>
  <c r="P1878" i="4"/>
  <c r="Q1878" i="4" s="1"/>
  <c r="Q1948" i="4"/>
  <c r="Q1905" i="4"/>
  <c r="P2120" i="4"/>
  <c r="Q2120" i="4" s="1"/>
  <c r="P2516" i="4"/>
  <c r="Q2516" i="4" s="1"/>
  <c r="P390" i="4"/>
  <c r="Q390" i="4" s="1"/>
  <c r="Q2666" i="4"/>
  <c r="P2662" i="4"/>
  <c r="Q2662" i="4" s="1"/>
  <c r="P2823" i="4"/>
  <c r="Q2823" i="4" s="1"/>
  <c r="Q798" i="4"/>
  <c r="P3039" i="4"/>
  <c r="Q3039" i="4" s="1"/>
  <c r="P3068" i="4"/>
  <c r="Q3068" i="4" s="1"/>
  <c r="P3091" i="4"/>
  <c r="Q3091" i="4" s="1"/>
  <c r="Q595" i="4"/>
  <c r="Q715" i="4"/>
  <c r="Q727" i="4"/>
  <c r="P3776" i="4"/>
  <c r="Q3776" i="4" s="1"/>
  <c r="P3836" i="4"/>
  <c r="Q3836" i="4" s="1"/>
  <c r="P3906" i="4"/>
  <c r="Q3906" i="4" s="1"/>
  <c r="P4029" i="4"/>
  <c r="Q4029" i="4" s="1"/>
  <c r="Q1376" i="4"/>
  <c r="Q1851" i="4"/>
  <c r="P1831" i="4"/>
  <c r="Q1831" i="4" s="1"/>
  <c r="P223" i="4"/>
  <c r="Q223" i="4" s="1"/>
  <c r="P2260" i="4"/>
  <c r="Q2260" i="4" s="1"/>
  <c r="Q2432" i="4"/>
  <c r="P2478" i="4"/>
  <c r="Q2478" i="4" s="1"/>
  <c r="P3172" i="4"/>
  <c r="Q3172" i="4" s="1"/>
  <c r="P655" i="4"/>
  <c r="Q655" i="4" s="1"/>
  <c r="Q692" i="4"/>
  <c r="P3717" i="4"/>
  <c r="Q3717" i="4" s="1"/>
  <c r="P3910" i="4"/>
  <c r="Q3910" i="4" s="1"/>
  <c r="P3991" i="4"/>
  <c r="Q3991" i="4" s="1"/>
  <c r="P1147" i="4"/>
  <c r="Q1147" i="4" s="1"/>
  <c r="Q1188" i="4"/>
  <c r="Q1261" i="4"/>
  <c r="Q1251" i="4"/>
  <c r="Q48" i="4"/>
  <c r="Q46" i="4"/>
  <c r="P3303" i="4"/>
  <c r="Q3303" i="4" s="1"/>
  <c r="P92" i="4"/>
  <c r="Q92" i="4" s="1"/>
  <c r="P1630" i="4"/>
  <c r="Q1630" i="4" s="1"/>
  <c r="Q1625" i="4"/>
  <c r="P2304" i="4"/>
  <c r="Q2304" i="4" s="1"/>
  <c r="P2292" i="4"/>
  <c r="Q2292" i="4" s="1"/>
  <c r="P322" i="4"/>
  <c r="Q322" i="4" s="1"/>
  <c r="P2407" i="4"/>
  <c r="Q2407" i="4" s="1"/>
  <c r="P2456" i="4"/>
  <c r="Q2456" i="4" s="1"/>
  <c r="P2443" i="4"/>
  <c r="Q2443" i="4" s="1"/>
  <c r="P2439" i="4"/>
  <c r="Q2439" i="4" s="1"/>
  <c r="P2524" i="4"/>
  <c r="Q2524" i="4" s="1"/>
  <c r="Q393" i="4"/>
  <c r="Q441" i="4"/>
  <c r="P2835" i="4"/>
  <c r="Q2835" i="4" s="1"/>
  <c r="P2874" i="4"/>
  <c r="Q2874" i="4" s="1"/>
  <c r="P2889" i="4"/>
  <c r="Q2889" i="4" s="1"/>
  <c r="P3393" i="4"/>
  <c r="Q3393" i="4" s="1"/>
  <c r="P4099" i="4"/>
  <c r="Q4099" i="4" s="1"/>
  <c r="P776" i="4"/>
  <c r="Q776" i="4" s="1"/>
  <c r="Q801" i="4"/>
  <c r="P4040" i="4"/>
  <c r="Q4040" i="4" s="1"/>
  <c r="P4111" i="4"/>
  <c r="Q4111" i="4" s="1"/>
  <c r="P4137" i="4"/>
  <c r="Q4137" i="4" s="1"/>
  <c r="P4682" i="4"/>
  <c r="Q4682" i="4" s="1"/>
  <c r="P4411" i="4"/>
  <c r="Q4411" i="4" s="1"/>
  <c r="P4635" i="4"/>
  <c r="Q4635" i="4" s="1"/>
  <c r="P4629" i="4"/>
  <c r="Q4629" i="4" s="1"/>
  <c r="P4869" i="4"/>
  <c r="Q4869" i="4" s="1"/>
  <c r="P4965" i="4"/>
  <c r="Q4965" i="4" s="1"/>
  <c r="Q1322" i="4"/>
  <c r="P2690" i="4"/>
  <c r="Q2690" i="4" s="1"/>
  <c r="Q1659" i="4"/>
  <c r="P2018" i="4"/>
  <c r="Q2018" i="4" s="1"/>
  <c r="Q479" i="4"/>
  <c r="P2998" i="4"/>
  <c r="Q2998" i="4" s="1"/>
  <c r="Q504" i="4"/>
  <c r="P3190" i="4"/>
  <c r="Q3190" i="4" s="1"/>
  <c r="P3418" i="4"/>
  <c r="Q3418" i="4" s="1"/>
  <c r="P3453" i="4"/>
  <c r="Q3453" i="4" s="1"/>
  <c r="P3498" i="4"/>
  <c r="Q3498" i="4" s="1"/>
  <c r="P3786" i="4"/>
  <c r="Q3786" i="4" s="1"/>
  <c r="P766" i="4"/>
  <c r="Q766" i="4" s="1"/>
  <c r="P3843" i="4"/>
  <c r="Q3843" i="4" s="1"/>
  <c r="P3979" i="4"/>
  <c r="Q3979" i="4" s="1"/>
  <c r="P3969" i="4"/>
  <c r="Q3969" i="4" s="1"/>
  <c r="P3975" i="4"/>
  <c r="Q3975" i="4" s="1"/>
  <c r="P3966" i="4"/>
  <c r="Q3966" i="4" s="1"/>
  <c r="Q813" i="4"/>
  <c r="P837" i="4"/>
  <c r="Q837" i="4" s="1"/>
  <c r="P4146" i="4"/>
  <c r="Q4146" i="4" s="1"/>
  <c r="P4262" i="4"/>
  <c r="Q4262" i="4" s="1"/>
  <c r="P4242" i="4"/>
  <c r="Q4242" i="4" s="1"/>
  <c r="P4256" i="4"/>
  <c r="Q4256" i="4" s="1"/>
  <c r="P885" i="4"/>
  <c r="Q885" i="4" s="1"/>
  <c r="P4594" i="4"/>
  <c r="Q4594" i="4" s="1"/>
  <c r="P4581" i="4"/>
  <c r="Q4581" i="4" s="1"/>
  <c r="P1447" i="4"/>
  <c r="Q1447" i="4" s="1"/>
  <c r="P1582" i="4"/>
  <c r="Q1582" i="4" s="1"/>
  <c r="P1570" i="4"/>
  <c r="Q1570" i="4" s="1"/>
  <c r="Q1584" i="4"/>
  <c r="Q290" i="4"/>
  <c r="P83" i="4"/>
  <c r="Q83" i="4" s="1"/>
  <c r="P4156" i="4"/>
  <c r="Q4156" i="4" s="1"/>
  <c r="Q204" i="4"/>
  <c r="Q1953" i="4"/>
  <c r="Q944" i="4"/>
  <c r="P2540" i="4"/>
  <c r="Q2540" i="4" s="1"/>
  <c r="Q387" i="4"/>
  <c r="P2634" i="4"/>
  <c r="Q2634" i="4" s="1"/>
  <c r="P2612" i="4"/>
  <c r="Q2612" i="4" s="1"/>
  <c r="P3127" i="4"/>
  <c r="Q3127" i="4" s="1"/>
  <c r="P3122" i="4"/>
  <c r="Q3122" i="4" s="1"/>
  <c r="Q624" i="4"/>
  <c r="P3460" i="4"/>
  <c r="Q3460" i="4" s="1"/>
  <c r="P4760" i="4"/>
  <c r="Q4760" i="4" s="1"/>
  <c r="Q1019" i="4"/>
  <c r="P3999" i="4"/>
  <c r="Q3999" i="4" s="1"/>
  <c r="P4419" i="4"/>
  <c r="Q4419" i="4" s="1"/>
  <c r="P4504" i="4"/>
  <c r="Q4504" i="4" s="1"/>
  <c r="P4558" i="4"/>
  <c r="Q4558" i="4" s="1"/>
  <c r="P4713" i="4"/>
  <c r="Q4713" i="4" s="1"/>
  <c r="P4791" i="4"/>
  <c r="Q4791" i="4" s="1"/>
  <c r="P4810" i="4"/>
  <c r="Q4810" i="4" s="1"/>
  <c r="P4786" i="4"/>
  <c r="Q4786" i="4" s="1"/>
  <c r="Q1032" i="4"/>
  <c r="P4926" i="4"/>
  <c r="Q4926" i="4" s="1"/>
  <c r="P4681" i="4"/>
  <c r="Q4681" i="4" s="1"/>
  <c r="P1838" i="4"/>
  <c r="Q1838" i="4" s="1"/>
  <c r="P3182" i="4"/>
  <c r="Q3182" i="4" s="1"/>
  <c r="P4334" i="4"/>
  <c r="Q4334" i="4" s="1"/>
  <c r="P4767" i="4"/>
  <c r="Q4767" i="4" s="1"/>
  <c r="P2826" i="4"/>
  <c r="Q2826" i="4" s="1"/>
  <c r="P1063" i="4"/>
  <c r="Q1063" i="4" s="1"/>
  <c r="Q99" i="4"/>
  <c r="Q1725" i="4"/>
  <c r="Q172" i="4"/>
  <c r="P2070" i="4"/>
  <c r="Q2070" i="4" s="1"/>
  <c r="Q2078" i="4"/>
  <c r="Q2032" i="4"/>
  <c r="P2062" i="4"/>
  <c r="Q2062" i="4" s="1"/>
  <c r="Q303" i="4"/>
  <c r="P2338" i="4"/>
  <c r="Q2338" i="4" s="1"/>
  <c r="P2343" i="4"/>
  <c r="Q2343" i="4" s="1"/>
  <c r="P326" i="4"/>
  <c r="Q326" i="4" s="1"/>
  <c r="P2500" i="4"/>
  <c r="Q2500" i="4" s="1"/>
  <c r="P2492" i="4"/>
  <c r="Q2492" i="4" s="1"/>
  <c r="Q603" i="4"/>
  <c r="P3351" i="4"/>
  <c r="Q3351" i="4" s="1"/>
  <c r="P3522" i="4"/>
  <c r="Q3522" i="4" s="1"/>
  <c r="P3560" i="4"/>
  <c r="Q3560" i="4" s="1"/>
  <c r="P3639" i="4"/>
  <c r="Q3639" i="4" s="1"/>
  <c r="P3686" i="4"/>
  <c r="Q3686" i="4" s="1"/>
  <c r="P3675" i="4"/>
  <c r="Q3675" i="4" s="1"/>
  <c r="P3702" i="4"/>
  <c r="Q3702" i="4" s="1"/>
  <c r="P3761" i="4"/>
  <c r="Q3761" i="4" s="1"/>
  <c r="P4276" i="4"/>
  <c r="Q4276" i="4" s="1"/>
  <c r="P4520" i="4"/>
  <c r="Q4520" i="4" s="1"/>
  <c r="P1010" i="4"/>
  <c r="Q1010" i="4" s="1"/>
  <c r="Q1298" i="4"/>
  <c r="Q1397" i="4"/>
  <c r="P147" i="4"/>
  <c r="Q147" i="4" s="1"/>
  <c r="Q1815" i="4"/>
  <c r="P2151" i="4"/>
  <c r="Q2151" i="4" s="1"/>
  <c r="P2400" i="4"/>
  <c r="Q2400" i="4" s="1"/>
  <c r="P2404" i="4"/>
  <c r="Q2404" i="4" s="1"/>
  <c r="P2645" i="4"/>
  <c r="Q2645" i="4" s="1"/>
  <c r="P2926" i="4"/>
  <c r="Q2926" i="4" s="1"/>
  <c r="P2950" i="4"/>
  <c r="Q2950" i="4" s="1"/>
  <c r="P2921" i="4"/>
  <c r="Q2921" i="4" s="1"/>
  <c r="Q3055" i="4"/>
  <c r="P3154" i="4"/>
  <c r="Q3154" i="4" s="1"/>
  <c r="P3162" i="4"/>
  <c r="Q3162" i="4" s="1"/>
  <c r="P3159" i="4"/>
  <c r="Q3159" i="4" s="1"/>
  <c r="P543" i="4"/>
  <c r="Q543" i="4" s="1"/>
  <c r="Q3439" i="4"/>
  <c r="P3593" i="4"/>
  <c r="Q3593" i="4" s="1"/>
  <c r="P783" i="4"/>
  <c r="Q783" i="4" s="1"/>
  <c r="P4161" i="4"/>
  <c r="Q4161" i="4" s="1"/>
  <c r="P4234" i="4"/>
  <c r="Q4234" i="4" s="1"/>
  <c r="P4221" i="4"/>
  <c r="Q4221" i="4" s="1"/>
  <c r="P4341" i="4"/>
  <c r="Q4341" i="4" s="1"/>
  <c r="P4310" i="4"/>
  <c r="Q4310" i="4" s="1"/>
  <c r="P927" i="4"/>
  <c r="Q927" i="4" s="1"/>
  <c r="P4881" i="4"/>
  <c r="Q4881" i="4" s="1"/>
  <c r="P1059" i="4"/>
  <c r="Q1059" i="4" s="1"/>
  <c r="Q1680" i="4"/>
  <c r="P184" i="4"/>
  <c r="Q184" i="4" s="1"/>
  <c r="Q2105" i="4"/>
  <c r="P3490" i="4"/>
  <c r="Q3490" i="4" s="1"/>
  <c r="P3329" i="4"/>
  <c r="Q3329" i="4" s="1"/>
  <c r="P2598" i="4"/>
  <c r="Q2598" i="4" s="1"/>
  <c r="P2577" i="4"/>
  <c r="Q2577" i="4" s="1"/>
  <c r="P2583" i="4"/>
  <c r="Q2583" i="4" s="1"/>
  <c r="P3208" i="4"/>
  <c r="Q3208" i="4" s="1"/>
  <c r="P3410" i="4"/>
  <c r="Q3410" i="4" s="1"/>
  <c r="Q773" i="4"/>
  <c r="P3898" i="4"/>
  <c r="Q3898" i="4" s="1"/>
  <c r="P916" i="4"/>
  <c r="Q916" i="4" s="1"/>
  <c r="P4468" i="4"/>
  <c r="Q4468" i="4" s="1"/>
  <c r="P4727" i="4"/>
  <c r="Q4727" i="4" s="1"/>
  <c r="Q1049" i="4"/>
  <c r="Q7" i="4"/>
  <c r="P29" i="4"/>
  <c r="Q29" i="4" s="1"/>
  <c r="Q1310" i="4"/>
  <c r="Q1424" i="4"/>
  <c r="P113" i="4"/>
  <c r="Q113" i="4" s="1"/>
  <c r="Q1596" i="4"/>
  <c r="P1967" i="4"/>
  <c r="Q1967" i="4" s="1"/>
  <c r="P2188" i="4"/>
  <c r="Q2188" i="4" s="1"/>
  <c r="Q2186" i="4"/>
  <c r="Q2165" i="4"/>
  <c r="P281" i="4"/>
  <c r="Q281" i="4" s="1"/>
  <c r="P2224" i="4"/>
  <c r="Q2224" i="4" s="1"/>
  <c r="P2745" i="4"/>
  <c r="Q2745" i="4" s="1"/>
  <c r="Q365" i="4"/>
  <c r="P521" i="4"/>
  <c r="Q521" i="4" s="1"/>
  <c r="P3237" i="4"/>
  <c r="Q3237" i="4" s="1"/>
  <c r="P3381" i="4"/>
  <c r="Q3381" i="4" s="1"/>
  <c r="Q630" i="4"/>
  <c r="P4015" i="4"/>
  <c r="Q4015" i="4" s="1"/>
  <c r="P4326" i="4"/>
  <c r="Q4326" i="4" s="1"/>
  <c r="P4524" i="4"/>
  <c r="Q4524" i="4" s="1"/>
  <c r="P4545" i="4"/>
  <c r="Q4545" i="4" s="1"/>
  <c r="P4679" i="4"/>
  <c r="Q4679" i="4" s="1"/>
  <c r="P4675" i="4"/>
  <c r="Q4675" i="4" s="1"/>
  <c r="P4672" i="4"/>
  <c r="Q4672" i="4" s="1"/>
  <c r="P4644" i="4"/>
  <c r="Q4644" i="4" s="1"/>
  <c r="P1001" i="4"/>
  <c r="Q1001" i="4" s="1"/>
  <c r="P4982" i="4"/>
  <c r="Q4982" i="4" s="1"/>
  <c r="P30" i="4"/>
  <c r="Q30" i="4" s="1"/>
  <c r="P1435" i="4"/>
  <c r="Q1435" i="4" s="1"/>
  <c r="P1486" i="4"/>
  <c r="Q1486" i="4" s="1"/>
  <c r="Q1490" i="4"/>
  <c r="P1518" i="4"/>
  <c r="Q1518" i="4" s="1"/>
  <c r="Q1740" i="4"/>
  <c r="P1735" i="4"/>
  <c r="Q1735" i="4" s="1"/>
  <c r="P1798" i="4"/>
  <c r="Q1798" i="4" s="1"/>
  <c r="P198" i="4"/>
  <c r="Q198" i="4" s="1"/>
  <c r="Q212" i="4"/>
  <c r="Q1936" i="4"/>
  <c r="P1926" i="4"/>
  <c r="Q1926" i="4" s="1"/>
  <c r="Q1940" i="4"/>
  <c r="Q1937" i="4"/>
  <c r="P2119" i="4"/>
  <c r="Q2119" i="4" s="1"/>
  <c r="P2657" i="4"/>
  <c r="Q2657" i="4" s="1"/>
  <c r="P426" i="4"/>
  <c r="Q426" i="4" s="1"/>
  <c r="P2822" i="4"/>
  <c r="Q2822" i="4" s="1"/>
  <c r="Q797" i="4"/>
  <c r="P3031" i="4"/>
  <c r="Q3031" i="4" s="1"/>
  <c r="P3067" i="4"/>
  <c r="Q3067" i="4" s="1"/>
  <c r="Q3098" i="4"/>
  <c r="P654" i="4"/>
  <c r="Q654" i="4" s="1"/>
  <c r="P3775" i="4"/>
  <c r="Q3775" i="4" s="1"/>
  <c r="P3835" i="4"/>
  <c r="Q3835" i="4" s="1"/>
  <c r="P3905" i="4"/>
  <c r="Q3905" i="4" s="1"/>
  <c r="P4028" i="4"/>
  <c r="Q4028" i="4" s="1"/>
  <c r="P846" i="4"/>
  <c r="Q846" i="4" s="1"/>
  <c r="P4287" i="4"/>
  <c r="Q4287" i="4" s="1"/>
  <c r="P4290" i="4"/>
  <c r="Q4290" i="4" s="1"/>
  <c r="P4572" i="4"/>
  <c r="Q4572" i="4" s="1"/>
  <c r="Q967" i="4"/>
  <c r="P1038" i="4"/>
  <c r="Q1038" i="4" s="1"/>
  <c r="P1050" i="4"/>
  <c r="Q1050" i="4" s="1"/>
  <c r="Q696" i="4"/>
  <c r="P103" i="4"/>
  <c r="Q103" i="4" s="1"/>
  <c r="Q1656" i="4"/>
  <c r="P1842" i="4"/>
  <c r="Q1842" i="4" s="1"/>
  <c r="Q1824" i="4"/>
  <c r="P2259" i="4"/>
  <c r="Q2259" i="4" s="1"/>
  <c r="P2477" i="4"/>
  <c r="Q2477" i="4" s="1"/>
  <c r="P379" i="4"/>
  <c r="Q379" i="4" s="1"/>
  <c r="P427" i="4"/>
  <c r="Q427" i="4" s="1"/>
  <c r="P475" i="4"/>
  <c r="Q475" i="4" s="1"/>
  <c r="P559" i="4"/>
  <c r="Q559" i="4" s="1"/>
  <c r="P3916" i="4"/>
  <c r="Q3916" i="4" s="1"/>
  <c r="P811" i="4"/>
  <c r="Q811" i="4" s="1"/>
  <c r="P3990" i="4"/>
  <c r="Q3990" i="4" s="1"/>
  <c r="Q1154" i="4"/>
  <c r="Q1149" i="4"/>
  <c r="Q1187" i="4"/>
  <c r="Q1281" i="4"/>
  <c r="Q1253" i="4"/>
  <c r="Q1275" i="4"/>
  <c r="Q1404" i="4"/>
  <c r="Q1612" i="4"/>
  <c r="P1618" i="4"/>
  <c r="Q1618" i="4" s="1"/>
  <c r="P224" i="4"/>
  <c r="Q224" i="4" s="1"/>
  <c r="P260" i="4"/>
  <c r="Q260" i="4" s="1"/>
  <c r="P2295" i="4"/>
  <c r="Q2295" i="4" s="1"/>
  <c r="P2308" i="4"/>
  <c r="Q2308" i="4" s="1"/>
  <c r="P2417" i="4"/>
  <c r="Q2417" i="4" s="1"/>
  <c r="P2460" i="4"/>
  <c r="Q2460" i="4" s="1"/>
  <c r="Q356" i="4"/>
  <c r="Q2523" i="4"/>
  <c r="P2841" i="4"/>
  <c r="Q2841" i="4" s="1"/>
  <c r="P2873" i="4"/>
  <c r="Q2873" i="4" s="1"/>
  <c r="P2888" i="4"/>
  <c r="Q2888" i="4" s="1"/>
  <c r="P2991" i="4"/>
  <c r="Q2991" i="4" s="1"/>
  <c r="P4774" i="4"/>
  <c r="Q4774" i="4" s="1"/>
  <c r="P608" i="4"/>
  <c r="Q608" i="4" s="1"/>
  <c r="P3392" i="4"/>
  <c r="Q3392" i="4" s="1"/>
  <c r="P632" i="4"/>
  <c r="Q632" i="4" s="1"/>
  <c r="P668" i="4"/>
  <c r="Q668" i="4" s="1"/>
  <c r="P3694" i="4"/>
  <c r="Q3694" i="4" s="1"/>
  <c r="P3754" i="4"/>
  <c r="Q3754" i="4" s="1"/>
  <c r="P3821" i="4"/>
  <c r="Q3821" i="4" s="1"/>
  <c r="P3838" i="4"/>
  <c r="Q3838" i="4" s="1"/>
  <c r="P4107" i="4"/>
  <c r="Q4107" i="4" s="1"/>
  <c r="P4136" i="4"/>
  <c r="Q4136" i="4" s="1"/>
  <c r="P4197" i="4"/>
  <c r="Q4197" i="4" s="1"/>
  <c r="P4410" i="4"/>
  <c r="Q4410" i="4" s="1"/>
  <c r="P4626" i="4"/>
  <c r="Q4626" i="4" s="1"/>
  <c r="Q4621" i="4"/>
  <c r="P4964" i="4"/>
  <c r="Q4964" i="4" s="1"/>
  <c r="Q1321" i="4"/>
  <c r="Q1440" i="4"/>
  <c r="P117" i="4"/>
  <c r="Q117" i="4" s="1"/>
  <c r="P177" i="4"/>
  <c r="Q177" i="4" s="1"/>
  <c r="P213" i="4"/>
  <c r="Q213" i="4" s="1"/>
  <c r="P261" i="4"/>
  <c r="Q261" i="4" s="1"/>
  <c r="P3017" i="4"/>
  <c r="Q3017" i="4" s="1"/>
  <c r="P3004" i="4"/>
  <c r="Q3004" i="4" s="1"/>
  <c r="P3178" i="4"/>
  <c r="Q3178" i="4" s="1"/>
  <c r="Q552" i="4"/>
  <c r="P3427" i="4"/>
  <c r="Q3427" i="4" s="1"/>
  <c r="P658" i="4"/>
  <c r="Q658" i="4" s="1"/>
  <c r="Q671" i="4"/>
  <c r="P3590" i="4"/>
  <c r="Q3590" i="4" s="1"/>
  <c r="P682" i="4"/>
  <c r="Q682" i="4" s="1"/>
  <c r="P717" i="4"/>
  <c r="Q717" i="4" s="1"/>
  <c r="P3785" i="4"/>
  <c r="Q3785" i="4" s="1"/>
  <c r="P3842" i="4"/>
  <c r="Q3842" i="4" s="1"/>
  <c r="P3939" i="4"/>
  <c r="Q3939" i="4" s="1"/>
  <c r="P3953" i="4"/>
  <c r="Q3953" i="4" s="1"/>
  <c r="P3945" i="4"/>
  <c r="Q3945" i="4" s="1"/>
  <c r="P3943" i="4"/>
  <c r="Q3943" i="4" s="1"/>
  <c r="P3926" i="4"/>
  <c r="Q3926" i="4" s="1"/>
  <c r="Q819" i="4"/>
  <c r="P4145" i="4"/>
  <c r="Q4145" i="4" s="1"/>
  <c r="P4253" i="4"/>
  <c r="Q4253" i="4" s="1"/>
  <c r="P4268" i="4"/>
  <c r="Q4268" i="4" s="1"/>
  <c r="P4264" i="4"/>
  <c r="Q4264" i="4" s="1"/>
  <c r="P4590" i="4"/>
  <c r="Q4590" i="4" s="1"/>
  <c r="P4588" i="4"/>
  <c r="Q4588" i="4" s="1"/>
  <c r="P1257" i="4"/>
  <c r="Q1257" i="4" s="1"/>
  <c r="P1689" i="4"/>
  <c r="Q1689" i="4" s="1"/>
  <c r="P1737" i="4"/>
  <c r="Q1737" i="4" s="1"/>
  <c r="P1833" i="4"/>
  <c r="Q1833" i="4" s="1"/>
  <c r="P1881" i="4"/>
  <c r="Q1881" i="4" s="1"/>
  <c r="P1929" i="4"/>
  <c r="Q1929" i="4" s="1"/>
  <c r="P2121" i="4"/>
  <c r="Q2121" i="4" s="1"/>
  <c r="P82" i="4"/>
  <c r="Q82" i="4" s="1"/>
  <c r="P1446" i="4"/>
  <c r="Q1446" i="4" s="1"/>
  <c r="Q1564" i="4"/>
  <c r="Q130" i="4"/>
  <c r="Q1565" i="4"/>
  <c r="Q1500" i="4"/>
  <c r="P4155" i="4"/>
  <c r="Q4155" i="4" s="1"/>
  <c r="Q1860" i="4"/>
  <c r="P1955" i="4"/>
  <c r="Q1955" i="4" s="1"/>
  <c r="Q943" i="4"/>
  <c r="P323" i="4"/>
  <c r="Q323" i="4" s="1"/>
  <c r="Q386" i="4"/>
  <c r="P2638" i="4"/>
  <c r="Q2638" i="4" s="1"/>
  <c r="P2626" i="4"/>
  <c r="Q2626" i="4" s="1"/>
  <c r="P2851" i="4"/>
  <c r="Q2851" i="4" s="1"/>
  <c r="P503" i="4"/>
  <c r="Q503" i="4" s="1"/>
  <c r="P3118" i="4"/>
  <c r="Q3118" i="4" s="1"/>
  <c r="P3112" i="4"/>
  <c r="Q3112" i="4" s="1"/>
  <c r="P3459" i="4"/>
  <c r="Q3459" i="4" s="1"/>
  <c r="P3760" i="4"/>
  <c r="Q3760" i="4" s="1"/>
  <c r="P3867" i="4"/>
  <c r="Q3867" i="4" s="1"/>
  <c r="P4003" i="4"/>
  <c r="Q4003" i="4" s="1"/>
  <c r="P4426" i="4"/>
  <c r="Q4426" i="4" s="1"/>
  <c r="P4557" i="4"/>
  <c r="Q4557" i="4" s="1"/>
  <c r="P4712" i="4"/>
  <c r="Q4712" i="4" s="1"/>
  <c r="P4808" i="4"/>
  <c r="Q4808" i="4" s="1"/>
  <c r="P4803" i="4"/>
  <c r="Q4803" i="4" s="1"/>
  <c r="P4925" i="4"/>
  <c r="Q4925" i="4" s="1"/>
  <c r="P1946" i="4"/>
  <c r="Q1946" i="4" s="1"/>
  <c r="P2678" i="4"/>
  <c r="Q2678" i="4" s="1"/>
  <c r="P3242" i="4"/>
  <c r="Q3242" i="4" s="1"/>
  <c r="P2283" i="4"/>
  <c r="Q2283" i="4" s="1"/>
  <c r="P2667" i="4"/>
  <c r="Q2667" i="4" s="1"/>
  <c r="P4912" i="4"/>
  <c r="Q4912" i="4" s="1"/>
  <c r="P4906" i="4"/>
  <c r="Q4906" i="4" s="1"/>
  <c r="P1615" i="4"/>
  <c r="Q1615" i="4" s="1"/>
  <c r="P1999" i="4"/>
  <c r="Q1999" i="4" s="1"/>
  <c r="P2575" i="4"/>
  <c r="Q2575" i="4" s="1"/>
  <c r="P2767" i="4"/>
  <c r="Q2767" i="4" s="1"/>
  <c r="P3343" i="4"/>
  <c r="Q3343" i="4" s="1"/>
  <c r="P4495" i="4"/>
  <c r="Q4495" i="4" s="1"/>
  <c r="Q1228" i="4"/>
  <c r="P194" i="4"/>
  <c r="Q194" i="4" s="1"/>
  <c r="Q2001" i="4"/>
  <c r="P2002" i="4"/>
  <c r="Q2002" i="4" s="1"/>
  <c r="P1990" i="4"/>
  <c r="Q1990" i="4" s="1"/>
  <c r="P2082" i="4"/>
  <c r="Q2082" i="4" s="1"/>
  <c r="Q2057" i="4"/>
  <c r="Q2044" i="4"/>
  <c r="P2321" i="4"/>
  <c r="Q2321" i="4" s="1"/>
  <c r="P2324" i="4"/>
  <c r="Q2324" i="4" s="1"/>
  <c r="P2491" i="4"/>
  <c r="Q2491" i="4" s="1"/>
  <c r="Q376" i="4"/>
  <c r="Q459" i="4"/>
  <c r="P554" i="4"/>
  <c r="Q554" i="4" s="1"/>
  <c r="P3345" i="4"/>
  <c r="Q3345" i="4" s="1"/>
  <c r="P3339" i="4"/>
  <c r="Q3339" i="4" s="1"/>
  <c r="P3568" i="4"/>
  <c r="Q3568" i="4" s="1"/>
  <c r="P3544" i="4"/>
  <c r="Q3544" i="4" s="1"/>
  <c r="Q3535" i="4"/>
  <c r="P3533" i="4"/>
  <c r="Q3533" i="4" s="1"/>
  <c r="P3638" i="4"/>
  <c r="Q3638" i="4" s="1"/>
  <c r="P3678" i="4"/>
  <c r="Q3678" i="4" s="1"/>
  <c r="P3667" i="4"/>
  <c r="Q3667" i="4" s="1"/>
  <c r="P3664" i="4"/>
  <c r="Q3664" i="4" s="1"/>
  <c r="P3795" i="4"/>
  <c r="Q3795" i="4" s="1"/>
  <c r="P4275" i="4"/>
  <c r="Q4275" i="4" s="1"/>
  <c r="P4485" i="4"/>
  <c r="Q4485" i="4" s="1"/>
  <c r="P4519" i="4"/>
  <c r="Q4519" i="4" s="1"/>
  <c r="P4762" i="4"/>
  <c r="Q4762" i="4" s="1"/>
  <c r="Q1305" i="4"/>
  <c r="Q1512" i="4"/>
  <c r="Q195" i="4"/>
  <c r="Q2150" i="4"/>
  <c r="P2391" i="4"/>
  <c r="Q2391" i="4" s="1"/>
  <c r="P2394" i="4"/>
  <c r="Q2394" i="4" s="1"/>
  <c r="P399" i="4"/>
  <c r="Q399" i="4" s="1"/>
  <c r="P2644" i="4"/>
  <c r="Q2644" i="4" s="1"/>
  <c r="P423" i="4"/>
  <c r="Q423" i="4" s="1"/>
  <c r="P2886" i="4"/>
  <c r="Q2886" i="4" s="1"/>
  <c r="P2948" i="4"/>
  <c r="Q2948" i="4" s="1"/>
  <c r="Q484" i="4"/>
  <c r="P3136" i="4"/>
  <c r="Q3136" i="4" s="1"/>
  <c r="Q3151" i="4"/>
  <c r="P3148" i="4"/>
  <c r="Q3148" i="4" s="1"/>
  <c r="P3250" i="4"/>
  <c r="Q3250" i="4" s="1"/>
  <c r="P3274" i="4"/>
  <c r="Q3274" i="4" s="1"/>
  <c r="P3438" i="4"/>
  <c r="Q3438" i="4" s="1"/>
  <c r="Q688" i="4"/>
  <c r="Q3854" i="4"/>
  <c r="P4181" i="4"/>
  <c r="Q4181" i="4" s="1"/>
  <c r="P4194" i="4"/>
  <c r="Q4194" i="4" s="1"/>
  <c r="Q867" i="4"/>
  <c r="P4239" i="4"/>
  <c r="Q4239" i="4" s="1"/>
  <c r="P4226" i="4"/>
  <c r="Q4226" i="4" s="1"/>
  <c r="P879" i="4"/>
  <c r="Q879" i="4" s="1"/>
  <c r="P4340" i="4"/>
  <c r="Q4340" i="4" s="1"/>
  <c r="P4889" i="4"/>
  <c r="Q4889" i="4" s="1"/>
  <c r="P136" i="4"/>
  <c r="Q136" i="4" s="1"/>
  <c r="Q1785" i="4"/>
  <c r="P1818" i="4"/>
  <c r="Q1818" i="4" s="1"/>
  <c r="P2115" i="4"/>
  <c r="Q2115" i="4" s="1"/>
  <c r="P292" i="4"/>
  <c r="Q292" i="4" s="1"/>
  <c r="P2289" i="4"/>
  <c r="Q2289" i="4" s="1"/>
  <c r="P316" i="4"/>
  <c r="Q316" i="4" s="1"/>
  <c r="Q2558" i="4"/>
  <c r="P2589" i="4"/>
  <c r="Q2589" i="4" s="1"/>
  <c r="P2600" i="4"/>
  <c r="Q2600" i="4" s="1"/>
  <c r="P520" i="4"/>
  <c r="Q520" i="4" s="1"/>
  <c r="P3207" i="4"/>
  <c r="Q3207" i="4" s="1"/>
  <c r="P604" i="4"/>
  <c r="Q604" i="4" s="1"/>
  <c r="P3610" i="4"/>
  <c r="Q3610" i="4" s="1"/>
  <c r="P3706" i="4"/>
  <c r="Q3706" i="4" s="1"/>
  <c r="P3897" i="4"/>
  <c r="Q3897" i="4" s="1"/>
  <c r="P880" i="4"/>
  <c r="Q880" i="4" s="1"/>
  <c r="P4474" i="4"/>
  <c r="Q4474" i="4" s="1"/>
  <c r="P4470" i="4"/>
  <c r="Q4470" i="4" s="1"/>
  <c r="P4460" i="4"/>
  <c r="Q4460" i="4" s="1"/>
  <c r="P4725" i="4"/>
  <c r="Q4725" i="4" s="1"/>
  <c r="Q6" i="4"/>
  <c r="Q1180" i="4"/>
  <c r="Q1309" i="4"/>
  <c r="Q1556" i="4"/>
  <c r="P1602" i="4"/>
  <c r="Q1602" i="4" s="1"/>
  <c r="P161" i="4"/>
  <c r="Q161" i="4" s="1"/>
  <c r="P1966" i="4"/>
  <c r="Q1966" i="4" s="1"/>
  <c r="P2180" i="4"/>
  <c r="Q2180" i="4" s="1"/>
  <c r="P2169" i="4"/>
  <c r="Q2169" i="4" s="1"/>
  <c r="P2158" i="4"/>
  <c r="Q2158" i="4" s="1"/>
  <c r="P2236" i="4"/>
  <c r="Q2236" i="4" s="1"/>
  <c r="P2216" i="4"/>
  <c r="Q2216" i="4" s="1"/>
  <c r="P317" i="4"/>
  <c r="Q317" i="4" s="1"/>
  <c r="Q2431" i="4"/>
  <c r="P2756" i="4"/>
  <c r="Q2756" i="4" s="1"/>
  <c r="P425" i="4"/>
  <c r="Q425" i="4" s="1"/>
  <c r="P473" i="4"/>
  <c r="Q473" i="4" s="1"/>
  <c r="P3225" i="4"/>
  <c r="Q3225" i="4" s="1"/>
  <c r="Q3230" i="4"/>
  <c r="P3380" i="4"/>
  <c r="Q3380" i="4" s="1"/>
  <c r="Q832" i="4"/>
  <c r="P677" i="4"/>
  <c r="Q677" i="4" s="1"/>
  <c r="P713" i="4"/>
  <c r="Q713" i="4" s="1"/>
  <c r="P3751" i="4"/>
  <c r="Q3751" i="4" s="1"/>
  <c r="P749" i="4"/>
  <c r="Q749" i="4" s="1"/>
  <c r="P881" i="4"/>
  <c r="Q881" i="4" s="1"/>
  <c r="P4322" i="4"/>
  <c r="Q4322" i="4" s="1"/>
  <c r="Q4525" i="4"/>
  <c r="P4612" i="4"/>
  <c r="Q4612" i="4" s="1"/>
  <c r="P4674" i="4"/>
  <c r="Q4674" i="4" s="1"/>
  <c r="P4667" i="4"/>
  <c r="Q4667" i="4" s="1"/>
  <c r="P4664" i="4"/>
  <c r="Q4664" i="4" s="1"/>
  <c r="Q1139" i="4"/>
  <c r="P66" i="4"/>
  <c r="Q66" i="4" s="1"/>
  <c r="Q1428" i="4"/>
  <c r="Q1485" i="4"/>
  <c r="Q1473" i="4"/>
  <c r="Q1517" i="4"/>
  <c r="Q1752" i="4"/>
  <c r="P1746" i="4"/>
  <c r="Q1746" i="4" s="1"/>
  <c r="Q1728" i="4"/>
  <c r="Q1876" i="4"/>
  <c r="Q1911" i="4"/>
  <c r="Q1923" i="4"/>
  <c r="P1930" i="4"/>
  <c r="Q1930" i="4" s="1"/>
  <c r="P2256" i="4"/>
  <c r="Q2256" i="4" s="1"/>
  <c r="P2506" i="4"/>
  <c r="Q2506" i="4" s="1"/>
  <c r="P402" i="4"/>
  <c r="Q402" i="4" s="1"/>
  <c r="P2674" i="4"/>
  <c r="Q2674" i="4" s="1"/>
  <c r="P2670" i="4"/>
  <c r="Q2670" i="4" s="1"/>
  <c r="Q451" i="4"/>
  <c r="P3066" i="4"/>
  <c r="Q3066" i="4" s="1"/>
  <c r="P546" i="4"/>
  <c r="Q546" i="4" s="1"/>
  <c r="P3495" i="4"/>
  <c r="Q3495" i="4" s="1"/>
  <c r="P726" i="4"/>
  <c r="Q726" i="4" s="1"/>
  <c r="P3774" i="4"/>
  <c r="Q3774" i="4" s="1"/>
  <c r="P3834" i="4"/>
  <c r="Q3834" i="4" s="1"/>
  <c r="P3904" i="4"/>
  <c r="Q3904" i="4" s="1"/>
  <c r="P4027" i="4"/>
  <c r="Q4027" i="4" s="1"/>
  <c r="P4576" i="4"/>
  <c r="Q4576" i="4" s="1"/>
  <c r="P4822" i="4"/>
  <c r="Q4822" i="4" s="1"/>
  <c r="P4867" i="4"/>
  <c r="Q4867" i="4" s="1"/>
  <c r="P1134" i="4"/>
  <c r="Q1134" i="4" s="1"/>
  <c r="P1182" i="4"/>
  <c r="Q1182" i="4" s="1"/>
  <c r="P31" i="4"/>
  <c r="Q31" i="4" s="1"/>
  <c r="P1318" i="4"/>
  <c r="Q1318" i="4" s="1"/>
  <c r="Q68" i="4"/>
  <c r="Q1655" i="4"/>
  <c r="Q1839" i="4"/>
  <c r="Q202" i="4"/>
  <c r="P1970" i="4"/>
  <c r="Q1970" i="4" s="1"/>
  <c r="Q309" i="4"/>
  <c r="P691" i="4"/>
  <c r="Q691" i="4" s="1"/>
  <c r="P3716" i="4"/>
  <c r="Q3716" i="4" s="1"/>
  <c r="P3718" i="4"/>
  <c r="Q3718" i="4" s="1"/>
  <c r="P3909" i="4"/>
  <c r="Q3909" i="4" s="1"/>
  <c r="P4432" i="4"/>
  <c r="Q4432" i="4" s="1"/>
  <c r="P4435" i="4"/>
  <c r="Q4435" i="4" s="1"/>
  <c r="Q1116" i="4"/>
  <c r="Q23" i="4"/>
  <c r="P1195" i="4"/>
  <c r="Q1195" i="4" s="1"/>
  <c r="Q1272" i="4"/>
  <c r="Q1235" i="4"/>
  <c r="Q1277" i="4"/>
  <c r="Q1266" i="4"/>
  <c r="Q1608" i="4"/>
  <c r="Q1617" i="4"/>
  <c r="P176" i="4"/>
  <c r="Q176" i="4" s="1"/>
  <c r="P272" i="4"/>
  <c r="Q272" i="4" s="1"/>
  <c r="P2303" i="4"/>
  <c r="Q2303" i="4" s="1"/>
  <c r="P2299" i="4"/>
  <c r="Q2299" i="4" s="1"/>
  <c r="P2416" i="4"/>
  <c r="Q2416" i="4" s="1"/>
  <c r="P2451" i="4"/>
  <c r="Q2451" i="4" s="1"/>
  <c r="Q2522" i="4"/>
  <c r="P2710" i="4"/>
  <c r="Q2710" i="4" s="1"/>
  <c r="P2834" i="4"/>
  <c r="Q2834" i="4" s="1"/>
  <c r="P2872" i="4"/>
  <c r="Q2872" i="4" s="1"/>
  <c r="P2887" i="4"/>
  <c r="Q2887" i="4" s="1"/>
  <c r="Q2990" i="4"/>
  <c r="P512" i="4"/>
  <c r="Q512" i="4" s="1"/>
  <c r="P538" i="4"/>
  <c r="Q538" i="4" s="1"/>
  <c r="P4772" i="4"/>
  <c r="Q4772" i="4" s="1"/>
  <c r="Q3391" i="4"/>
  <c r="P3415" i="4"/>
  <c r="Q3415" i="4" s="1"/>
  <c r="Q705" i="4"/>
  <c r="Q753" i="4"/>
  <c r="P4098" i="4"/>
  <c r="Q4098" i="4" s="1"/>
  <c r="P802" i="4"/>
  <c r="Q802" i="4" s="1"/>
  <c r="P4039" i="4"/>
  <c r="Q4039" i="4" s="1"/>
  <c r="P836" i="4"/>
  <c r="Q836" i="4" s="1"/>
  <c r="P4122" i="4"/>
  <c r="Q4122" i="4" s="1"/>
  <c r="Q878" i="4"/>
  <c r="P4196" i="4"/>
  <c r="Q4196" i="4" s="1"/>
  <c r="P4618" i="4"/>
  <c r="Q4618" i="4" s="1"/>
  <c r="P4628" i="4"/>
  <c r="Q4628" i="4" s="1"/>
  <c r="P4781" i="4"/>
  <c r="Q4781" i="4" s="1"/>
  <c r="P4963" i="4"/>
  <c r="Q4963" i="4" s="1"/>
  <c r="P1148" i="4"/>
  <c r="Q1148" i="4" s="1"/>
  <c r="P1292" i="4"/>
  <c r="Q1292" i="4" s="1"/>
  <c r="P1436" i="4"/>
  <c r="Q1436" i="4" s="1"/>
  <c r="P1868" i="4"/>
  <c r="Q1868" i="4" s="1"/>
  <c r="P1916" i="4"/>
  <c r="Q1916" i="4" s="1"/>
  <c r="P2060" i="4"/>
  <c r="Q2060" i="4" s="1"/>
  <c r="Q1383" i="4"/>
  <c r="Q1667" i="4"/>
  <c r="Q1695" i="4"/>
  <c r="Q1811" i="4"/>
  <c r="P2014" i="4"/>
  <c r="Q2014" i="4" s="1"/>
  <c r="P453" i="4"/>
  <c r="Q453" i="4" s="1"/>
  <c r="Q2894" i="4"/>
  <c r="P477" i="4"/>
  <c r="Q477" i="4" s="1"/>
  <c r="Q3007" i="4"/>
  <c r="P2994" i="4"/>
  <c r="Q2994" i="4" s="1"/>
  <c r="P525" i="4"/>
  <c r="Q525" i="4" s="1"/>
  <c r="P3189" i="4"/>
  <c r="Q3189" i="4" s="1"/>
  <c r="Q551" i="4"/>
  <c r="P633" i="4"/>
  <c r="Q633" i="4" s="1"/>
  <c r="P3417" i="4"/>
  <c r="Q3417" i="4" s="1"/>
  <c r="P670" i="4"/>
  <c r="Q670" i="4" s="1"/>
  <c r="P3582" i="4"/>
  <c r="Q3582" i="4" s="1"/>
  <c r="P3784" i="4"/>
  <c r="Q3784" i="4" s="1"/>
  <c r="P765" i="4"/>
  <c r="Q765" i="4" s="1"/>
  <c r="P3956" i="4"/>
  <c r="Q3956" i="4" s="1"/>
  <c r="P3932" i="4"/>
  <c r="Q3932" i="4" s="1"/>
  <c r="P3946" i="4"/>
  <c r="Q3946" i="4" s="1"/>
  <c r="P3919" i="4"/>
  <c r="Q3919" i="4" s="1"/>
  <c r="Q818" i="4"/>
  <c r="P4144" i="4"/>
  <c r="Q4144" i="4" s="1"/>
  <c r="P4245" i="4"/>
  <c r="Q4245" i="4" s="1"/>
  <c r="Q4250" i="4"/>
  <c r="P945" i="4"/>
  <c r="Q945" i="4" s="1"/>
  <c r="P4584" i="4"/>
  <c r="Q4584" i="4" s="1"/>
  <c r="P4596" i="4"/>
  <c r="Q4596" i="4" s="1"/>
  <c r="P981" i="4"/>
  <c r="Q981" i="4" s="1"/>
  <c r="P58" i="4"/>
  <c r="Q58" i="4" s="1"/>
  <c r="Q1445" i="4"/>
  <c r="Q1581" i="4"/>
  <c r="Q1569" i="4"/>
  <c r="P1558" i="4"/>
  <c r="Q1558" i="4" s="1"/>
  <c r="P154" i="4"/>
  <c r="Q154" i="4" s="1"/>
  <c r="P178" i="4"/>
  <c r="Q178" i="4" s="1"/>
  <c r="Q120" i="4"/>
  <c r="Q1859" i="4"/>
  <c r="Q1952" i="4"/>
  <c r="Q240" i="4"/>
  <c r="P2536" i="4"/>
  <c r="Q2536" i="4" s="1"/>
  <c r="P2549" i="4"/>
  <c r="Q2549" i="4" s="1"/>
  <c r="Q2623" i="4"/>
  <c r="P2609" i="4"/>
  <c r="Q2609" i="4" s="1"/>
  <c r="P4704" i="4"/>
  <c r="Q4704" i="4" s="1"/>
  <c r="Q660" i="4"/>
  <c r="P731" i="4"/>
  <c r="Q731" i="4" s="1"/>
  <c r="Q4757" i="4"/>
  <c r="Q3866" i="4"/>
  <c r="P4418" i="4"/>
  <c r="Q4418" i="4" s="1"/>
  <c r="P4503" i="4"/>
  <c r="Q4503" i="4" s="1"/>
  <c r="P4556" i="4"/>
  <c r="Q4556" i="4" s="1"/>
  <c r="P995" i="4"/>
  <c r="Q995" i="4" s="1"/>
  <c r="P4802" i="4"/>
  <c r="Q4802" i="4" s="1"/>
  <c r="P4797" i="4"/>
  <c r="Q4797" i="4" s="1"/>
  <c r="P4795" i="4"/>
  <c r="Q4795" i="4" s="1"/>
  <c r="P4924" i="4"/>
  <c r="Q4924" i="4" s="1"/>
  <c r="P1151" i="4"/>
  <c r="Q1151" i="4" s="1"/>
  <c r="P1247" i="4"/>
  <c r="Q1247" i="4" s="1"/>
  <c r="P1295" i="4"/>
  <c r="Q1295" i="4" s="1"/>
  <c r="P1439" i="4"/>
  <c r="Q1439" i="4" s="1"/>
  <c r="P1487" i="4"/>
  <c r="Q1487" i="4" s="1"/>
  <c r="P1631" i="4"/>
  <c r="Q1631" i="4" s="1"/>
  <c r="P1679" i="4"/>
  <c r="Q1679" i="4" s="1"/>
  <c r="P1727" i="4"/>
  <c r="Q1727" i="4" s="1"/>
  <c r="P1871" i="4"/>
  <c r="Q1871" i="4" s="1"/>
  <c r="P1919" i="4"/>
  <c r="Q1919" i="4" s="1"/>
  <c r="P4633" i="4"/>
  <c r="Q4633" i="4" s="1"/>
  <c r="P2054" i="4"/>
  <c r="Q2054" i="4" s="1"/>
  <c r="P2630" i="4"/>
  <c r="Q2630" i="4" s="1"/>
  <c r="P3134" i="4"/>
  <c r="Q3134" i="4" s="1"/>
  <c r="P3422" i="4"/>
  <c r="Q3422" i="4" s="1"/>
  <c r="P3710" i="4"/>
  <c r="Q3710" i="4" s="1"/>
  <c r="P3998" i="4"/>
  <c r="Q3998" i="4" s="1"/>
  <c r="P4286" i="4"/>
  <c r="Q4286" i="4" s="1"/>
  <c r="P2859" i="4"/>
  <c r="Q2859" i="4" s="1"/>
  <c r="P4433" i="4"/>
  <c r="Q4433" i="4" s="1"/>
  <c r="P3788" i="4"/>
  <c r="Q3788" i="4" s="1"/>
  <c r="P4208" i="4"/>
  <c r="Q4208" i="4" s="1"/>
  <c r="P2076" i="4"/>
  <c r="Q2076" i="4" s="1"/>
  <c r="Q2036" i="4"/>
  <c r="Q258" i="4"/>
  <c r="P2337" i="4"/>
  <c r="Q2337" i="4" s="1"/>
  <c r="Q2342" i="4"/>
  <c r="P2499" i="4"/>
  <c r="Q2499" i="4" s="1"/>
  <c r="Q377" i="4"/>
  <c r="P3333" i="4"/>
  <c r="Q3333" i="4" s="1"/>
  <c r="P3350" i="4"/>
  <c r="Q3350" i="4" s="1"/>
  <c r="P3546" i="4"/>
  <c r="Q3546" i="4" s="1"/>
  <c r="P3537" i="4"/>
  <c r="Q3537" i="4" s="1"/>
  <c r="P3525" i="4"/>
  <c r="Q3525" i="4" s="1"/>
  <c r="Q674" i="4"/>
  <c r="P3657" i="4"/>
  <c r="Q3657" i="4" s="1"/>
  <c r="Q734" i="4"/>
  <c r="P758" i="4"/>
  <c r="Q758" i="4" s="1"/>
  <c r="P842" i="4"/>
  <c r="Q842" i="4" s="1"/>
  <c r="P4274" i="4"/>
  <c r="Q4274" i="4" s="1"/>
  <c r="P4484" i="4"/>
  <c r="Q4484" i="4" s="1"/>
  <c r="P4518" i="4"/>
  <c r="Q4518" i="4" s="1"/>
  <c r="Q1022" i="4"/>
  <c r="P4940" i="4"/>
  <c r="Q4940" i="4" s="1"/>
  <c r="P4941" i="4"/>
  <c r="Q4941" i="4" s="1"/>
  <c r="Q1297" i="4"/>
  <c r="Q51" i="4"/>
  <c r="Q77" i="4"/>
  <c r="Q1511" i="4"/>
  <c r="Q1814" i="4"/>
  <c r="Q209" i="4"/>
  <c r="Q341" i="4"/>
  <c r="P351" i="4"/>
  <c r="Q351" i="4" s="1"/>
  <c r="P2740" i="4"/>
  <c r="Q2740" i="4" s="1"/>
  <c r="P2885" i="4"/>
  <c r="Q2885" i="4" s="1"/>
  <c r="P2944" i="4"/>
  <c r="Q2944" i="4" s="1"/>
  <c r="P2923" i="4"/>
  <c r="Q2923" i="4" s="1"/>
  <c r="P2937" i="4"/>
  <c r="Q2937" i="4" s="1"/>
  <c r="Q3129" i="4"/>
  <c r="P3165" i="4"/>
  <c r="Q3165" i="4" s="1"/>
  <c r="P3141" i="4"/>
  <c r="Q3141" i="4" s="1"/>
  <c r="P3170" i="4"/>
  <c r="Q3170" i="4" s="1"/>
  <c r="P555" i="4"/>
  <c r="Q555" i="4" s="1"/>
  <c r="P3249" i="4"/>
  <c r="Q3249" i="4" s="1"/>
  <c r="Q3278" i="4"/>
  <c r="P3832" i="4"/>
  <c r="Q3832" i="4" s="1"/>
  <c r="P4167" i="4"/>
  <c r="Q4167" i="4" s="1"/>
  <c r="P4173" i="4"/>
  <c r="Q4173" i="4" s="1"/>
  <c r="P4186" i="4"/>
  <c r="Q4186" i="4" s="1"/>
  <c r="Q871" i="4"/>
  <c r="P4233" i="4"/>
  <c r="Q4233" i="4" s="1"/>
  <c r="P4229" i="4"/>
  <c r="Q4229" i="4" s="1"/>
  <c r="P4217" i="4"/>
  <c r="Q4217" i="4" s="1"/>
  <c r="P4338" i="4"/>
  <c r="Q4338" i="4" s="1"/>
  <c r="P4339" i="4"/>
  <c r="Q4339" i="4" s="1"/>
  <c r="P4700" i="4"/>
  <c r="Q4700" i="4" s="1"/>
  <c r="P1011" i="4"/>
  <c r="Q1011" i="4" s="1"/>
  <c r="Q4879" i="4"/>
  <c r="P4902" i="4"/>
  <c r="Q4902" i="4" s="1"/>
  <c r="P1071" i="4"/>
  <c r="Q1071" i="4" s="1"/>
  <c r="P1167" i="4"/>
  <c r="Q1167" i="4" s="1"/>
  <c r="P1455" i="4"/>
  <c r="Q1455" i="4" s="1"/>
  <c r="P2031" i="4"/>
  <c r="Q2031" i="4" s="1"/>
  <c r="P2079" i="4"/>
  <c r="Q2079" i="4" s="1"/>
  <c r="Q1132" i="4"/>
  <c r="P52" i="4"/>
  <c r="Q52" i="4" s="1"/>
  <c r="Q1423" i="4"/>
  <c r="Q1646" i="4"/>
  <c r="P1678" i="4"/>
  <c r="Q1678" i="4" s="1"/>
  <c r="Q1821" i="4"/>
  <c r="P2114" i="4"/>
  <c r="Q2114" i="4" s="1"/>
  <c r="P2280" i="4"/>
  <c r="Q2280" i="4" s="1"/>
  <c r="P3328" i="4"/>
  <c r="Q3328" i="4" s="1"/>
  <c r="P2595" i="4"/>
  <c r="Q2595" i="4" s="1"/>
  <c r="P400" i="4"/>
  <c r="Q400" i="4" s="1"/>
  <c r="P3206" i="4"/>
  <c r="Q3206" i="4" s="1"/>
  <c r="P664" i="4"/>
  <c r="Q664" i="4" s="1"/>
  <c r="Q702" i="4"/>
  <c r="Q3705" i="4"/>
  <c r="P760" i="4"/>
  <c r="Q760" i="4" s="1"/>
  <c r="P4449" i="4"/>
  <c r="Q4449" i="4" s="1"/>
  <c r="P4454" i="4"/>
  <c r="Q4454" i="4" s="1"/>
  <c r="Q4443" i="4"/>
  <c r="Q929" i="4"/>
  <c r="P976" i="4"/>
  <c r="Q976" i="4" s="1"/>
  <c r="P4724" i="4"/>
  <c r="Q4724" i="4" s="1"/>
  <c r="P1720" i="4"/>
  <c r="Q1720" i="4" s="1"/>
  <c r="P1816" i="4"/>
  <c r="Q1816" i="4" s="1"/>
  <c r="P1960" i="4"/>
  <c r="Q1960" i="4" s="1"/>
  <c r="P2152" i="4"/>
  <c r="Q2152" i="4" s="1"/>
  <c r="Q5" i="4"/>
  <c r="Q1179" i="4"/>
  <c r="P41" i="4"/>
  <c r="Q41" i="4" s="1"/>
  <c r="P1555" i="4"/>
  <c r="Q1555" i="4" s="1"/>
  <c r="Q128" i="4"/>
  <c r="P137" i="4"/>
  <c r="Q137" i="4" s="1"/>
  <c r="Q1964" i="4"/>
  <c r="P2163" i="4"/>
  <c r="Q2163" i="4" s="1"/>
  <c r="P2190" i="4"/>
  <c r="Q2190" i="4" s="1"/>
  <c r="P2215" i="4"/>
  <c r="Q2215" i="4" s="1"/>
  <c r="P2228" i="4"/>
  <c r="Q2228" i="4" s="1"/>
  <c r="Q297" i="4"/>
  <c r="Q2763" i="4"/>
  <c r="P401" i="4"/>
  <c r="Q401" i="4" s="1"/>
  <c r="P3088" i="4"/>
  <c r="Q3088" i="4" s="1"/>
  <c r="P3236" i="4"/>
  <c r="Q3236" i="4" s="1"/>
  <c r="Q573" i="4"/>
  <c r="P593" i="4"/>
  <c r="Q593" i="4" s="1"/>
  <c r="P3379" i="4"/>
  <c r="Q3379" i="4" s="1"/>
  <c r="P4014" i="4"/>
  <c r="Q4014" i="4" s="1"/>
  <c r="Q831" i="4"/>
  <c r="P833" i="4"/>
  <c r="Q833" i="4" s="1"/>
  <c r="P4325" i="4"/>
  <c r="Q4325" i="4" s="1"/>
  <c r="P4313" i="4"/>
  <c r="Q4313" i="4" s="1"/>
  <c r="P4540" i="4"/>
  <c r="Q4540" i="4" s="1"/>
  <c r="P4528" i="4"/>
  <c r="Q4528" i="4" s="1"/>
  <c r="P4611" i="4"/>
  <c r="Q4611" i="4" s="1"/>
  <c r="Q4669" i="4"/>
  <c r="P4658" i="4"/>
  <c r="Q4658" i="4" s="1"/>
  <c r="P4655" i="4"/>
  <c r="Q4655" i="4" s="1"/>
  <c r="Q992" i="4"/>
  <c r="P1013" i="4"/>
  <c r="Q1013" i="4" s="1"/>
  <c r="P1061" i="4"/>
  <c r="Q1061" i="4" s="1"/>
  <c r="P1313" i="4"/>
  <c r="Q1313" i="4" s="1"/>
  <c r="P1553" i="4"/>
  <c r="Q1553" i="4" s="1"/>
  <c r="P1649" i="4"/>
  <c r="Q1649" i="4" s="1"/>
  <c r="P1793" i="4"/>
  <c r="Q1793" i="4" s="1"/>
  <c r="P1985" i="4"/>
  <c r="Q1985" i="4" s="1"/>
  <c r="P2081" i="4"/>
  <c r="Q2081" i="4" s="1"/>
  <c r="P2177" i="4"/>
  <c r="Q2177" i="4" s="1"/>
  <c r="P1138" i="4"/>
  <c r="Q1138" i="4" s="1"/>
  <c r="P1434" i="4"/>
  <c r="Q1434" i="4" s="1"/>
  <c r="P90" i="4"/>
  <c r="Q90" i="4" s="1"/>
  <c r="Q1516" i="4"/>
  <c r="Q1733" i="4"/>
  <c r="Q174" i="4"/>
  <c r="Q1877" i="4"/>
  <c r="Q1934" i="4"/>
  <c r="P1914" i="4"/>
  <c r="Q1914" i="4" s="1"/>
  <c r="P2124" i="4"/>
  <c r="Q2124" i="4" s="1"/>
  <c r="P2515" i="4"/>
  <c r="Q2515" i="4" s="1"/>
  <c r="P378" i="4"/>
  <c r="Q378" i="4" s="1"/>
  <c r="P2661" i="4"/>
  <c r="Q2661" i="4" s="1"/>
  <c r="P474" i="4"/>
  <c r="Q474" i="4" s="1"/>
  <c r="Q511" i="4"/>
  <c r="P3090" i="4"/>
  <c r="Q3090" i="4" s="1"/>
  <c r="P582" i="4"/>
  <c r="Q582" i="4" s="1"/>
  <c r="P594" i="4"/>
  <c r="Q594" i="4" s="1"/>
  <c r="P3494" i="4"/>
  <c r="Q3494" i="4" s="1"/>
  <c r="P714" i="4"/>
  <c r="Q714" i="4" s="1"/>
  <c r="P3833" i="4"/>
  <c r="Q3833" i="4" s="1"/>
  <c r="Q884" i="4"/>
  <c r="P4026" i="4"/>
  <c r="Q4026" i="4" s="1"/>
  <c r="P4294" i="4"/>
  <c r="Q4294" i="4" s="1"/>
  <c r="P4289" i="4"/>
  <c r="Q4289" i="4" s="1"/>
  <c r="P4575" i="4"/>
  <c r="Q4575" i="4" s="1"/>
  <c r="P966" i="4"/>
  <c r="Q966" i="4" s="1"/>
  <c r="P1002" i="4"/>
  <c r="Q1002" i="4" s="1"/>
  <c r="P4819" i="4"/>
  <c r="Q4819" i="4" s="1"/>
  <c r="P4866" i="4"/>
  <c r="Q4866" i="4" s="1"/>
  <c r="P1062" i="4"/>
  <c r="Q1062" i="4" s="1"/>
  <c r="Q56" i="4"/>
  <c r="P1654" i="4"/>
  <c r="Q1654" i="4" s="1"/>
  <c r="P1826" i="4"/>
  <c r="Q1826" i="4" s="1"/>
  <c r="P1830" i="4"/>
  <c r="Q1830" i="4" s="1"/>
  <c r="Q1971" i="4"/>
  <c r="P247" i="4"/>
  <c r="Q247" i="4" s="1"/>
  <c r="P331" i="4"/>
  <c r="Q331" i="4" s="1"/>
  <c r="P355" i="4"/>
  <c r="Q355" i="4" s="1"/>
  <c r="P2484" i="4"/>
  <c r="Q2484" i="4" s="1"/>
  <c r="P523" i="4"/>
  <c r="Q523" i="4" s="1"/>
  <c r="P3317" i="4"/>
  <c r="Q3317" i="4" s="1"/>
  <c r="P667" i="4"/>
  <c r="Q667" i="4" s="1"/>
  <c r="Q741" i="4"/>
  <c r="P3915" i="4"/>
  <c r="Q3915" i="4" s="1"/>
  <c r="P883" i="4"/>
  <c r="Q883" i="4" s="1"/>
  <c r="P931" i="4"/>
  <c r="Q931" i="4" s="1"/>
  <c r="Q1146" i="4"/>
  <c r="Q1194" i="4"/>
  <c r="Q1263" i="4"/>
  <c r="Q1279" i="4"/>
  <c r="Q1268" i="4"/>
  <c r="Q1248" i="4"/>
  <c r="Q81" i="4"/>
  <c r="P104" i="4"/>
  <c r="Q104" i="4" s="1"/>
  <c r="Q1623" i="4"/>
  <c r="Q1629" i="4"/>
  <c r="P2130" i="4"/>
  <c r="Q2130" i="4" s="1"/>
  <c r="P2312" i="4"/>
  <c r="Q2312" i="4" s="1"/>
  <c r="P2291" i="4"/>
  <c r="Q2291" i="4" s="1"/>
  <c r="P320" i="4"/>
  <c r="Q320" i="4" s="1"/>
  <c r="P2415" i="4"/>
  <c r="Q2415" i="4" s="1"/>
  <c r="P2455" i="4"/>
  <c r="Q2455" i="4" s="1"/>
  <c r="P2442" i="4"/>
  <c r="Q2442" i="4" s="1"/>
  <c r="P358" i="4"/>
  <c r="Q358" i="4" s="1"/>
  <c r="P392" i="4"/>
  <c r="Q392" i="4" s="1"/>
  <c r="Q2709" i="4"/>
  <c r="P440" i="4"/>
  <c r="Q440" i="4" s="1"/>
  <c r="P2840" i="4"/>
  <c r="Q2840" i="4" s="1"/>
  <c r="P2871" i="4"/>
  <c r="Q2871" i="4" s="1"/>
  <c r="P3292" i="4"/>
  <c r="Q3292" i="4" s="1"/>
  <c r="P3355" i="4"/>
  <c r="Q3355" i="4" s="1"/>
  <c r="P3390" i="4"/>
  <c r="Q3390" i="4" s="1"/>
  <c r="P3416" i="4"/>
  <c r="Q3416" i="4" s="1"/>
  <c r="P3820" i="4"/>
  <c r="Q3820" i="4" s="1"/>
  <c r="P4118" i="4"/>
  <c r="Q4118" i="4" s="1"/>
  <c r="Q848" i="4"/>
  <c r="Q860" i="4"/>
  <c r="P4195" i="4"/>
  <c r="Q4195" i="4" s="1"/>
  <c r="Q920" i="4"/>
  <c r="P956" i="4"/>
  <c r="Q956" i="4" s="1"/>
  <c r="P4634" i="4"/>
  <c r="Q4634" i="4" s="1"/>
  <c r="P4637" i="4"/>
  <c r="Q4637" i="4" s="1"/>
  <c r="Q1028" i="4"/>
  <c r="Q1053" i="4"/>
  <c r="P4962" i="4"/>
  <c r="Q4962" i="4" s="1"/>
  <c r="Q1320" i="4"/>
  <c r="Q1382" i="4"/>
  <c r="P129" i="4"/>
  <c r="Q129" i="4" s="1"/>
  <c r="Q1658" i="4"/>
  <c r="Q1694" i="4"/>
  <c r="P1810" i="4"/>
  <c r="Q1810" i="4" s="1"/>
  <c r="P189" i="4"/>
  <c r="Q189" i="4" s="1"/>
  <c r="P2016" i="4"/>
  <c r="Q2016" i="4" s="1"/>
  <c r="P273" i="4"/>
  <c r="Q273" i="4" s="1"/>
  <c r="P321" i="4"/>
  <c r="Q321" i="4" s="1"/>
  <c r="P369" i="4"/>
  <c r="Q369" i="4" s="1"/>
  <c r="P405" i="4"/>
  <c r="Q405" i="4" s="1"/>
  <c r="P2902" i="4"/>
  <c r="Q2902" i="4" s="1"/>
  <c r="P2997" i="4"/>
  <c r="Q2997" i="4" s="1"/>
  <c r="P501" i="4"/>
  <c r="Q501" i="4" s="1"/>
  <c r="P3177" i="4"/>
  <c r="Q3177" i="4" s="1"/>
  <c r="P550" i="4"/>
  <c r="Q550" i="4" s="1"/>
  <c r="P585" i="4"/>
  <c r="Q585" i="4" s="1"/>
  <c r="P646" i="4"/>
  <c r="Q646" i="4" s="1"/>
  <c r="Q683" i="4"/>
  <c r="P3783" i="4"/>
  <c r="Q3783" i="4" s="1"/>
  <c r="Q792" i="4"/>
  <c r="P3940" i="4"/>
  <c r="Q3940" i="4" s="1"/>
  <c r="P3938" i="4"/>
  <c r="Q3938" i="4" s="1"/>
  <c r="P3928" i="4"/>
  <c r="Q3928" i="4" s="1"/>
  <c r="P3927" i="4"/>
  <c r="Q3927" i="4" s="1"/>
  <c r="P3987" i="4"/>
  <c r="Q3987" i="4" s="1"/>
  <c r="P849" i="4"/>
  <c r="Q849" i="4" s="1"/>
  <c r="P4143" i="4"/>
  <c r="Q4143" i="4" s="1"/>
  <c r="P4241" i="4"/>
  <c r="Q4241" i="4" s="1"/>
  <c r="P4255" i="4"/>
  <c r="Q4255" i="4" s="1"/>
  <c r="P4593" i="4"/>
  <c r="Q4593" i="4" s="1"/>
  <c r="P10" i="4"/>
  <c r="Q10" i="4" s="1"/>
  <c r="Q1444" i="4"/>
  <c r="Q1583" i="4"/>
  <c r="P47" i="4"/>
  <c r="Q47" i="4" s="1"/>
  <c r="P95" i="4"/>
  <c r="Q95" i="4" s="1"/>
  <c r="P1858" i="4"/>
  <c r="Q1858" i="4" s="1"/>
  <c r="P359" i="4"/>
  <c r="Q359" i="4" s="1"/>
  <c r="P2526" i="4"/>
  <c r="Q2526" i="4" s="1"/>
  <c r="P2539" i="4"/>
  <c r="Q2539" i="4" s="1"/>
  <c r="Q384" i="4"/>
  <c r="P2621" i="4"/>
  <c r="Q2621" i="4" s="1"/>
  <c r="P2635" i="4"/>
  <c r="Q2635" i="4" s="1"/>
  <c r="P2848" i="4"/>
  <c r="Q2848" i="4" s="1"/>
  <c r="P4561" i="4"/>
  <c r="Q4561" i="4" s="1"/>
  <c r="P3126" i="4"/>
  <c r="Q3126" i="4" s="1"/>
  <c r="P3111" i="4"/>
  <c r="Q3111" i="4" s="1"/>
  <c r="P623" i="4"/>
  <c r="Q623" i="4" s="1"/>
  <c r="P3759" i="4"/>
  <c r="Q3759" i="4" s="1"/>
  <c r="P755" i="4"/>
  <c r="Q755" i="4" s="1"/>
  <c r="Q828" i="4"/>
  <c r="P4425" i="4"/>
  <c r="Q4425" i="4" s="1"/>
  <c r="P4516" i="4"/>
  <c r="Q4516" i="4" s="1"/>
  <c r="P4502" i="4"/>
  <c r="Q4502" i="4" s="1"/>
  <c r="Q1008" i="4"/>
  <c r="P4790" i="4"/>
  <c r="Q4790" i="4" s="1"/>
  <c r="P4796" i="4"/>
  <c r="Q4796" i="4" s="1"/>
  <c r="P4809" i="4"/>
  <c r="Q4809" i="4" s="1"/>
  <c r="P1031" i="4"/>
  <c r="Q1031" i="4" s="1"/>
  <c r="P4537" i="4"/>
  <c r="Q4537" i="4" s="1"/>
  <c r="P2006" i="4"/>
  <c r="Q2006" i="4" s="1"/>
  <c r="P2906" i="4"/>
  <c r="Q2906" i="4" s="1"/>
  <c r="P3194" i="4"/>
  <c r="Q3194" i="4" s="1"/>
  <c r="P3770" i="4"/>
  <c r="Q3770" i="4" s="1"/>
  <c r="Q15" i="4"/>
  <c r="P1162" i="4"/>
  <c r="Q1162" i="4" s="1"/>
  <c r="Q1216" i="4"/>
  <c r="Q1230" i="4"/>
  <c r="Q1454" i="4"/>
  <c r="P98" i="4"/>
  <c r="Q98" i="4" s="1"/>
  <c r="P134" i="4"/>
  <c r="Q134" i="4" s="1"/>
  <c r="Q1711" i="4"/>
  <c r="Q1864" i="4"/>
  <c r="Q1982" i="4"/>
  <c r="Q1996" i="4"/>
  <c r="P2063" i="4"/>
  <c r="Q2063" i="4" s="1"/>
  <c r="P2039" i="4"/>
  <c r="Q2039" i="4" s="1"/>
  <c r="P2035" i="4"/>
  <c r="Q2035" i="4" s="1"/>
  <c r="P2052" i="4"/>
  <c r="Q2052" i="4" s="1"/>
  <c r="Q257" i="4"/>
  <c r="P302" i="4"/>
  <c r="Q302" i="4" s="1"/>
  <c r="P2333" i="4"/>
  <c r="Q2333" i="4" s="1"/>
  <c r="P2498" i="4"/>
  <c r="Q2498" i="4" s="1"/>
  <c r="Q375" i="4"/>
  <c r="P398" i="4"/>
  <c r="Q398" i="4" s="1"/>
  <c r="P602" i="4"/>
  <c r="Q602" i="4" s="1"/>
  <c r="Q3338" i="4"/>
  <c r="P3405" i="4"/>
  <c r="Q3405" i="4" s="1"/>
  <c r="P3570" i="4"/>
  <c r="Q3570" i="4" s="1"/>
  <c r="P3520" i="4"/>
  <c r="Q3520" i="4" s="1"/>
  <c r="P3571" i="4"/>
  <c r="Q3571" i="4" s="1"/>
  <c r="P3773" i="4"/>
  <c r="Q3773" i="4" s="1"/>
  <c r="P3802" i="4"/>
  <c r="Q3802" i="4" s="1"/>
  <c r="Q771" i="4"/>
  <c r="Q890" i="4"/>
  <c r="P926" i="4"/>
  <c r="Q926" i="4" s="1"/>
  <c r="P4483" i="4"/>
  <c r="Q4483" i="4" s="1"/>
  <c r="Q952" i="4"/>
  <c r="P4930" i="4"/>
  <c r="Q4930" i="4" s="1"/>
  <c r="P4939" i="4"/>
  <c r="Q4939" i="4" s="1"/>
  <c r="Q76" i="4"/>
  <c r="P1510" i="4"/>
  <c r="Q1510" i="4" s="1"/>
  <c r="Q280" i="4"/>
  <c r="Q2390" i="4"/>
  <c r="Q342" i="4"/>
  <c r="Q363" i="4"/>
  <c r="P2643" i="4"/>
  <c r="Q2643" i="4" s="1"/>
  <c r="P2739" i="4"/>
  <c r="Q2739" i="4" s="1"/>
  <c r="Q472" i="4"/>
  <c r="P2925" i="4"/>
  <c r="Q2925" i="4" s="1"/>
  <c r="P2914" i="4"/>
  <c r="Q2914" i="4" s="1"/>
  <c r="P2930" i="4"/>
  <c r="Q2930" i="4" s="1"/>
  <c r="P519" i="4"/>
  <c r="Q519" i="4" s="1"/>
  <c r="P3158" i="4"/>
  <c r="Q3158" i="4" s="1"/>
  <c r="P3248" i="4"/>
  <c r="Q3248" i="4" s="1"/>
  <c r="Q652" i="4"/>
  <c r="P687" i="4"/>
  <c r="Q687" i="4" s="1"/>
  <c r="P735" i="4"/>
  <c r="Q735" i="4" s="1"/>
  <c r="P3831" i="4"/>
  <c r="Q3831" i="4" s="1"/>
  <c r="P4160" i="4"/>
  <c r="Q4160" i="4" s="1"/>
  <c r="P4178" i="4"/>
  <c r="Q4178" i="4" s="1"/>
  <c r="P4214" i="4"/>
  <c r="Q4214" i="4" s="1"/>
  <c r="P4220" i="4"/>
  <c r="Q4220" i="4" s="1"/>
  <c r="P4209" i="4"/>
  <c r="Q4209" i="4" s="1"/>
  <c r="P4337" i="4"/>
  <c r="Q4337" i="4" s="1"/>
  <c r="Q911" i="4"/>
  <c r="P939" i="4"/>
  <c r="Q939" i="4" s="1"/>
  <c r="P4703" i="4"/>
  <c r="Q4703" i="4" s="1"/>
  <c r="P4899" i="4"/>
  <c r="Q4899" i="4" s="1"/>
  <c r="Q1131" i="4"/>
  <c r="Q88" i="4"/>
  <c r="P100" i="4"/>
  <c r="Q100" i="4" s="1"/>
  <c r="Q1677" i="4"/>
  <c r="P1783" i="4"/>
  <c r="Q1783" i="4" s="1"/>
  <c r="Q1820" i="4"/>
  <c r="Q1959" i="4"/>
  <c r="P2112" i="4"/>
  <c r="Q2112" i="4" s="1"/>
  <c r="P2107" i="4"/>
  <c r="Q2107" i="4" s="1"/>
  <c r="P304" i="4"/>
  <c r="Q304" i="4" s="1"/>
  <c r="P2279" i="4"/>
  <c r="Q2279" i="4" s="1"/>
  <c r="Q2907" i="4"/>
  <c r="P2586" i="4"/>
  <c r="Q2586" i="4" s="1"/>
  <c r="Q2582" i="4"/>
  <c r="P532" i="4"/>
  <c r="Q532" i="4" s="1"/>
  <c r="Q557" i="4"/>
  <c r="P592" i="4"/>
  <c r="Q592" i="4" s="1"/>
  <c r="P616" i="4"/>
  <c r="Q616" i="4" s="1"/>
  <c r="Q701" i="4"/>
  <c r="P3704" i="4"/>
  <c r="Q3704" i="4" s="1"/>
  <c r="P772" i="4"/>
  <c r="Q772" i="4" s="1"/>
  <c r="Q808" i="4"/>
  <c r="P4473" i="4"/>
  <c r="Q4473" i="4" s="1"/>
  <c r="P4446" i="4"/>
  <c r="Q4446" i="4" s="1"/>
  <c r="P4459" i="4"/>
  <c r="Q4459" i="4" s="1"/>
  <c r="Q928" i="4"/>
  <c r="P4567" i="4"/>
  <c r="Q4567" i="4" s="1"/>
  <c r="P4638" i="4"/>
  <c r="Q4638" i="4" s="1"/>
  <c r="P4723" i="4"/>
  <c r="Q4723" i="4" s="1"/>
  <c r="P1024" i="4"/>
  <c r="Q1024" i="4" s="1"/>
  <c r="P1048" i="4"/>
  <c r="Q1048" i="4" s="1"/>
  <c r="Q1178" i="4"/>
  <c r="Q53" i="4"/>
  <c r="P89" i="4"/>
  <c r="Q89" i="4" s="1"/>
  <c r="Q1548" i="4"/>
  <c r="Q126" i="4"/>
  <c r="Q1601" i="4"/>
  <c r="P1963" i="4"/>
  <c r="Q1963" i="4" s="1"/>
  <c r="P2154" i="4"/>
  <c r="Q2154" i="4" s="1"/>
  <c r="P2176" i="4"/>
  <c r="Q2176" i="4" s="1"/>
  <c r="P2183" i="4"/>
  <c r="Q2183" i="4" s="1"/>
  <c r="P2223" i="4"/>
  <c r="Q2223" i="4" s="1"/>
  <c r="P2227" i="4"/>
  <c r="Q2227" i="4" s="1"/>
  <c r="Q296" i="4"/>
  <c r="Q2774" i="4"/>
  <c r="P2770" i="4"/>
  <c r="Q2770" i="4" s="1"/>
  <c r="P2708" i="4"/>
  <c r="Q2708" i="4" s="1"/>
  <c r="P437" i="4"/>
  <c r="Q437" i="4" s="1"/>
  <c r="P485" i="4"/>
  <c r="Q485" i="4" s="1"/>
  <c r="P3087" i="4"/>
  <c r="Q3087" i="4" s="1"/>
  <c r="P3224" i="4"/>
  <c r="Q3224" i="4" s="1"/>
  <c r="Q572" i="4"/>
  <c r="P3378" i="4"/>
  <c r="Q3378" i="4" s="1"/>
  <c r="P629" i="4"/>
  <c r="Q629" i="4" s="1"/>
  <c r="Q830" i="4"/>
  <c r="P725" i="4"/>
  <c r="Q725" i="4" s="1"/>
  <c r="P3750" i="4"/>
  <c r="Q3750" i="4" s="1"/>
  <c r="P761" i="4"/>
  <c r="Q761" i="4" s="1"/>
  <c r="P809" i="4"/>
  <c r="Q809" i="4" s="1"/>
  <c r="Q893" i="4"/>
  <c r="P4318" i="4"/>
  <c r="Q4318" i="4" s="1"/>
  <c r="Q908" i="4"/>
  <c r="Q4491" i="4"/>
  <c r="P4532" i="4"/>
  <c r="Q4532" i="4" s="1"/>
  <c r="P4553" i="4"/>
  <c r="Q4553" i="4" s="1"/>
  <c r="Q955" i="4"/>
  <c r="Q977" i="4"/>
  <c r="P4678" i="4"/>
  <c r="Q4678" i="4" s="1"/>
  <c r="P4641" i="4"/>
  <c r="Q4641" i="4" s="1"/>
  <c r="P4647" i="4"/>
  <c r="Q4647" i="4" s="1"/>
  <c r="P991" i="4"/>
  <c r="Q991" i="4" s="1"/>
  <c r="Q1086" i="4"/>
  <c r="Q1137" i="4"/>
  <c r="P1399" i="4"/>
  <c r="Q1399" i="4" s="1"/>
  <c r="Q1427" i="4"/>
  <c r="Q1492" i="4"/>
  <c r="Q1480" i="4"/>
  <c r="Q1751" i="4"/>
  <c r="Q1730" i="4"/>
  <c r="Q1743" i="4"/>
  <c r="Q1796" i="4"/>
  <c r="P210" i="4"/>
  <c r="Q210" i="4" s="1"/>
  <c r="Q1907" i="4"/>
  <c r="Q1904" i="4"/>
  <c r="Q271" i="4"/>
  <c r="P354" i="4"/>
  <c r="Q354" i="4" s="1"/>
  <c r="P2505" i="4"/>
  <c r="Q2505" i="4" s="1"/>
  <c r="P2563" i="4"/>
  <c r="Q2563" i="4" s="1"/>
  <c r="P2669" i="4"/>
  <c r="Q2669" i="4" s="1"/>
  <c r="P2673" i="4"/>
  <c r="Q2673" i="4" s="1"/>
  <c r="P438" i="4"/>
  <c r="Q438" i="4" s="1"/>
  <c r="P498" i="4"/>
  <c r="Q498" i="4" s="1"/>
  <c r="P3089" i="4"/>
  <c r="Q3089" i="4" s="1"/>
  <c r="P3286" i="4"/>
  <c r="Q3286" i="4" s="1"/>
  <c r="Q606" i="4"/>
  <c r="P690" i="4"/>
  <c r="Q690" i="4" s="1"/>
  <c r="P3693" i="4"/>
  <c r="Q3693" i="4" s="1"/>
  <c r="Q762" i="4"/>
  <c r="Q786" i="4"/>
  <c r="Q810" i="4"/>
  <c r="Q835" i="4"/>
  <c r="Q894" i="4"/>
  <c r="Q4574" i="4"/>
  <c r="P4614" i="4"/>
  <c r="Q4614" i="4" s="1"/>
  <c r="P4829" i="4"/>
  <c r="Q4829" i="4" s="1"/>
  <c r="P4865" i="4"/>
  <c r="Q4865" i="4" s="1"/>
  <c r="Q1233" i="4"/>
  <c r="Q55" i="4"/>
  <c r="P115" i="4"/>
  <c r="Q115" i="4" s="1"/>
  <c r="Q1841" i="4"/>
  <c r="Q1823" i="4"/>
  <c r="Q200" i="4"/>
  <c r="P1974" i="4"/>
  <c r="Q1974" i="4" s="1"/>
  <c r="P2258" i="4"/>
  <c r="Q2258" i="4" s="1"/>
  <c r="Q307" i="4"/>
  <c r="P2406" i="4"/>
  <c r="Q2406" i="4" s="1"/>
  <c r="P2482" i="4"/>
  <c r="Q2482" i="4" s="1"/>
  <c r="P2476" i="4"/>
  <c r="Q2476" i="4" s="1"/>
  <c r="P391" i="4"/>
  <c r="Q391" i="4" s="1"/>
  <c r="P439" i="4"/>
  <c r="Q439" i="4" s="1"/>
  <c r="P487" i="4"/>
  <c r="Q487" i="4" s="1"/>
  <c r="P547" i="4"/>
  <c r="Q547" i="4" s="1"/>
  <c r="P3316" i="4"/>
  <c r="Q3316" i="4" s="1"/>
  <c r="P3715" i="4"/>
  <c r="Q3715" i="4" s="1"/>
  <c r="P3908" i="4"/>
  <c r="Q3908" i="4" s="1"/>
  <c r="P4431" i="4"/>
  <c r="Q4431" i="4" s="1"/>
  <c r="P3989" i="4"/>
  <c r="Q3989" i="4" s="1"/>
  <c r="Q8" i="4"/>
  <c r="Q1145" i="4"/>
  <c r="Q1193" i="4"/>
  <c r="P1255" i="4"/>
  <c r="Q1255" i="4" s="1"/>
  <c r="P1270" i="4"/>
  <c r="Q1270" i="4" s="1"/>
  <c r="Q1239" i="4"/>
  <c r="P44" i="4"/>
  <c r="Q44" i="4" s="1"/>
  <c r="P1402" i="4"/>
  <c r="Q1402" i="4" s="1"/>
  <c r="P1614" i="4"/>
  <c r="Q1614" i="4" s="1"/>
  <c r="Q1624" i="4"/>
  <c r="P164" i="4"/>
  <c r="Q164" i="4" s="1"/>
  <c r="P236" i="4"/>
  <c r="Q236" i="4" s="1"/>
  <c r="Q2129" i="4"/>
  <c r="P284" i="4"/>
  <c r="Q284" i="4" s="1"/>
  <c r="Q2294" i="4"/>
  <c r="P2307" i="4"/>
  <c r="Q2307" i="4" s="1"/>
  <c r="Q2414" i="4"/>
  <c r="P2446" i="4"/>
  <c r="Q2446" i="4" s="1"/>
  <c r="Q357" i="4"/>
  <c r="Q429" i="4"/>
  <c r="P2830" i="4"/>
  <c r="Q2830" i="4" s="1"/>
  <c r="P2877" i="4"/>
  <c r="Q2877" i="4" s="1"/>
  <c r="P536" i="4"/>
  <c r="Q536" i="4" s="1"/>
  <c r="P584" i="4"/>
  <c r="Q584" i="4" s="1"/>
  <c r="P4771" i="4"/>
  <c r="Q4771" i="4" s="1"/>
  <c r="P3389" i="4"/>
  <c r="Q3389" i="4" s="1"/>
  <c r="Q644" i="4"/>
  <c r="P680" i="4"/>
  <c r="Q680" i="4" s="1"/>
  <c r="P4097" i="4"/>
  <c r="Q4097" i="4" s="1"/>
  <c r="P788" i="4"/>
  <c r="Q788" i="4" s="1"/>
  <c r="P800" i="4"/>
  <c r="Q800" i="4" s="1"/>
  <c r="P4038" i="4"/>
  <c r="Q4038" i="4" s="1"/>
  <c r="P4110" i="4"/>
  <c r="Q4110" i="4" s="1"/>
  <c r="P4121" i="4"/>
  <c r="Q4121" i="4" s="1"/>
  <c r="Q852" i="4"/>
  <c r="P922" i="4"/>
  <c r="Q922" i="4" s="1"/>
  <c r="P4617" i="4"/>
  <c r="Q4617" i="4" s="1"/>
  <c r="P4627" i="4"/>
  <c r="Q4627" i="4" s="1"/>
  <c r="P1030" i="4"/>
  <c r="Q1030" i="4" s="1"/>
  <c r="Q1052" i="4"/>
  <c r="P4961" i="4"/>
  <c r="Q4961" i="4" s="1"/>
  <c r="P1330" i="4"/>
  <c r="Q1330" i="4" s="1"/>
  <c r="Q1803" i="4"/>
  <c r="P93" i="4"/>
  <c r="Q93" i="4" s="1"/>
  <c r="P1666" i="4"/>
  <c r="Q1666" i="4" s="1"/>
  <c r="Q1809" i="4"/>
  <c r="P2015" i="4"/>
  <c r="Q2015" i="4" s="1"/>
  <c r="P489" i="4"/>
  <c r="Q489" i="4" s="1"/>
  <c r="P3016" i="4"/>
  <c r="Q3016" i="4" s="1"/>
  <c r="P537" i="4"/>
  <c r="Q537" i="4" s="1"/>
  <c r="P3188" i="4"/>
  <c r="Q3188" i="4" s="1"/>
  <c r="Q549" i="4"/>
  <c r="P3426" i="4"/>
  <c r="Q3426" i="4" s="1"/>
  <c r="Q645" i="4"/>
  <c r="P3782" i="4"/>
  <c r="Q3782" i="4" s="1"/>
  <c r="P777" i="4"/>
  <c r="Q777" i="4" s="1"/>
  <c r="Q791" i="4"/>
  <c r="P3933" i="4"/>
  <c r="Q3933" i="4" s="1"/>
  <c r="P3930" i="4"/>
  <c r="Q3930" i="4" s="1"/>
  <c r="P3920" i="4"/>
  <c r="Q3920" i="4" s="1"/>
  <c r="P3980" i="4"/>
  <c r="Q3980" i="4" s="1"/>
  <c r="Q816" i="4"/>
  <c r="Q863" i="4"/>
  <c r="P4252" i="4"/>
  <c r="Q4252" i="4" s="1"/>
  <c r="P4267" i="4"/>
  <c r="Q4267" i="4" s="1"/>
  <c r="P4246" i="4"/>
  <c r="Q4246" i="4" s="1"/>
  <c r="P4555" i="4"/>
  <c r="Q4555" i="4" s="1"/>
  <c r="P4600" i="4"/>
  <c r="Q4600" i="4" s="1"/>
  <c r="P1269" i="4"/>
  <c r="Q1269" i="4" s="1"/>
  <c r="P1317" i="4"/>
  <c r="Q1317" i="4" s="1"/>
  <c r="P1557" i="4"/>
  <c r="Q1557" i="4" s="1"/>
  <c r="P1605" i="4"/>
  <c r="Q1605" i="4" s="1"/>
  <c r="P1653" i="4"/>
  <c r="Q1653" i="4" s="1"/>
  <c r="P1749" i="4"/>
  <c r="Q1749" i="4" s="1"/>
  <c r="P1797" i="4"/>
  <c r="Q1797" i="4" s="1"/>
  <c r="P1845" i="4"/>
  <c r="Q1845" i="4" s="1"/>
  <c r="P1941" i="4"/>
  <c r="Q1941" i="4" s="1"/>
  <c r="P1989" i="4"/>
  <c r="Q1989" i="4" s="1"/>
  <c r="P2037" i="4"/>
  <c r="Q2037" i="4" s="1"/>
  <c r="P2133" i="4"/>
  <c r="Q2133" i="4" s="1"/>
  <c r="Q1385" i="4"/>
  <c r="Q1443" i="4"/>
  <c r="Q1580" i="4"/>
  <c r="Q1576" i="4"/>
  <c r="Q1574" i="4"/>
  <c r="P190" i="4"/>
  <c r="Q190" i="4" s="1"/>
  <c r="Q1505" i="4"/>
  <c r="Q1857" i="4"/>
  <c r="Q1892" i="4"/>
  <c r="P2611" i="4"/>
  <c r="Q2611" i="4" s="1"/>
  <c r="P2625" i="4"/>
  <c r="Q2625" i="4" s="1"/>
  <c r="P419" i="4"/>
  <c r="Q419" i="4" s="1"/>
  <c r="P2854" i="4"/>
  <c r="Q2854" i="4" s="1"/>
  <c r="P3117" i="4"/>
  <c r="Q3117" i="4" s="1"/>
  <c r="P4756" i="4"/>
  <c r="Q4756" i="4" s="1"/>
  <c r="P4423" i="4"/>
  <c r="Q4423" i="4" s="1"/>
  <c r="P4508" i="4"/>
  <c r="Q4508" i="4" s="1"/>
  <c r="P4510" i="4"/>
  <c r="Q4510" i="4" s="1"/>
  <c r="P4721" i="4"/>
  <c r="Q4721" i="4" s="1"/>
  <c r="P4782" i="4"/>
  <c r="Q4782" i="4" s="1"/>
  <c r="P4792" i="4"/>
  <c r="Q4792" i="4" s="1"/>
  <c r="P4645" i="4"/>
  <c r="Q4645" i="4" s="1"/>
  <c r="P1802" i="4"/>
  <c r="Q1802" i="4" s="1"/>
  <c r="P2222" i="4"/>
  <c r="Q2222" i="4" s="1"/>
  <c r="P2534" i="4"/>
  <c r="Q2534" i="4" s="1"/>
  <c r="P3374" i="4"/>
  <c r="Q3374" i="4" s="1"/>
  <c r="P3662" i="4"/>
  <c r="Q3662" i="4" s="1"/>
  <c r="P3950" i="4"/>
  <c r="Q3950" i="4" s="1"/>
  <c r="P4238" i="4"/>
  <c r="Q4238" i="4" s="1"/>
  <c r="P4526" i="4"/>
  <c r="Q4526" i="4" s="1"/>
  <c r="P2427" i="4"/>
  <c r="Q2427" i="4" s="1"/>
  <c r="P2619" i="4"/>
  <c r="Q2619" i="4" s="1"/>
  <c r="P4587" i="4"/>
  <c r="Q4587" i="4" s="1"/>
  <c r="P1183" i="4"/>
  <c r="Q1183" i="4" s="1"/>
  <c r="P1375" i="4"/>
  <c r="Q1375" i="4" s="1"/>
  <c r="P1567" i="4"/>
  <c r="Q1567" i="4" s="1"/>
  <c r="P1951" i="4"/>
  <c r="Q1951" i="4" s="1"/>
  <c r="P2335" i="4"/>
  <c r="Q2335" i="4" s="1"/>
  <c r="P2527" i="4"/>
  <c r="Q2527" i="4" s="1"/>
  <c r="P3103" i="4"/>
  <c r="Q3103" i="4" s="1"/>
  <c r="P3487" i="4"/>
  <c r="Q3487" i="4" s="1"/>
  <c r="P3679" i="4"/>
  <c r="Q3679" i="4" s="1"/>
  <c r="P4447" i="4"/>
  <c r="Q4447" i="4" s="1"/>
  <c r="P4639" i="4"/>
  <c r="Q4639" i="4" s="1"/>
  <c r="P4831" i="4"/>
  <c r="Q4831" i="4" s="1"/>
  <c r="P2480" i="4"/>
  <c r="Q2480" i="4" s="1"/>
  <c r="P2900" i="4"/>
  <c r="Q2900" i="4" s="1"/>
  <c r="P1723" i="4"/>
  <c r="Q1723" i="4" s="1"/>
  <c r="Q1704" i="4"/>
  <c r="Q206" i="4"/>
  <c r="P1980" i="4"/>
  <c r="Q1980" i="4" s="1"/>
  <c r="Q1988" i="4"/>
  <c r="P2059" i="4"/>
  <c r="Q2059" i="4" s="1"/>
  <c r="Q2067" i="4"/>
  <c r="Q2033" i="4"/>
  <c r="Q256" i="4"/>
  <c r="P2255" i="4"/>
  <c r="Q2255" i="4" s="1"/>
  <c r="Q2336" i="4"/>
  <c r="P2323" i="4"/>
  <c r="Q2323" i="4" s="1"/>
  <c r="P2490" i="4"/>
  <c r="Q2490" i="4" s="1"/>
  <c r="Q374" i="4"/>
  <c r="P2864" i="4"/>
  <c r="Q2864" i="4" s="1"/>
  <c r="P4966" i="4"/>
  <c r="Q4966" i="4" s="1"/>
  <c r="P3446" i="4"/>
  <c r="Q3446" i="4" s="1"/>
  <c r="P3344" i="4"/>
  <c r="Q3344" i="4" s="1"/>
  <c r="P3404" i="4"/>
  <c r="Q3404" i="4" s="1"/>
  <c r="Q3530" i="4"/>
  <c r="P3557" i="4"/>
  <c r="Q3557" i="4" s="1"/>
  <c r="P3555" i="4"/>
  <c r="Q3555" i="4" s="1"/>
  <c r="P3682" i="4"/>
  <c r="Q3682" i="4" s="1"/>
  <c r="P3766" i="4"/>
  <c r="Q3766" i="4" s="1"/>
  <c r="P3794" i="4"/>
  <c r="Q3794" i="4" s="1"/>
  <c r="Q770" i="4"/>
  <c r="P4482" i="4"/>
  <c r="Q4482" i="4" s="1"/>
  <c r="Q938" i="4"/>
  <c r="Q951" i="4"/>
  <c r="P4938" i="4"/>
  <c r="Q4938" i="4" s="1"/>
  <c r="Q1296" i="4"/>
  <c r="Q75" i="4"/>
  <c r="Q1509" i="4"/>
  <c r="P135" i="4"/>
  <c r="Q135" i="4" s="1"/>
  <c r="Q279" i="4"/>
  <c r="P2398" i="4"/>
  <c r="Q2398" i="4" s="1"/>
  <c r="Q340" i="4"/>
  <c r="Q435" i="4"/>
  <c r="Q471" i="4"/>
  <c r="P2920" i="4"/>
  <c r="Q2920" i="4" s="1"/>
  <c r="P3135" i="4"/>
  <c r="Q3135" i="4" s="1"/>
  <c r="P3161" i="4"/>
  <c r="Q3161" i="4" s="1"/>
  <c r="Q3147" i="4"/>
  <c r="P3222" i="4"/>
  <c r="Q3222" i="4" s="1"/>
  <c r="P3254" i="4"/>
  <c r="Q3254" i="4" s="1"/>
  <c r="Q591" i="4"/>
  <c r="Q639" i="4"/>
  <c r="P3598" i="4"/>
  <c r="Q3598" i="4" s="1"/>
  <c r="P3607" i="4"/>
  <c r="Q3607" i="4" s="1"/>
  <c r="P3830" i="4"/>
  <c r="Q3830" i="4" s="1"/>
  <c r="P4191" i="4"/>
  <c r="Q4191" i="4" s="1"/>
  <c r="P4180" i="4"/>
  <c r="Q4180" i="4" s="1"/>
  <c r="P4169" i="4"/>
  <c r="Q4169" i="4" s="1"/>
  <c r="Q869" i="4"/>
  <c r="P4206" i="4"/>
  <c r="Q4206" i="4" s="1"/>
  <c r="P910" i="4"/>
  <c r="Q910" i="4" s="1"/>
  <c r="Q903" i="4"/>
  <c r="P4702" i="4"/>
  <c r="Q4702" i="4" s="1"/>
  <c r="Q4766" i="4"/>
  <c r="P4893" i="4"/>
  <c r="Q4893" i="4" s="1"/>
  <c r="P4878" i="4"/>
  <c r="Q4878" i="4" s="1"/>
  <c r="Q4880" i="4"/>
  <c r="Q1371" i="4"/>
  <c r="Q148" i="4"/>
  <c r="Q1676" i="4"/>
  <c r="Q1790" i="4"/>
  <c r="P1819" i="4"/>
  <c r="Q1819" i="4" s="1"/>
  <c r="Q1958" i="4"/>
  <c r="P2111" i="4"/>
  <c r="Q2111" i="4" s="1"/>
  <c r="Q269" i="4"/>
  <c r="Q2288" i="4"/>
  <c r="P364" i="4"/>
  <c r="Q364" i="4" s="1"/>
  <c r="P2597" i="4"/>
  <c r="Q2597" i="4" s="1"/>
  <c r="P2909" i="4"/>
  <c r="Q2909" i="4" s="1"/>
  <c r="P412" i="4"/>
  <c r="Q412" i="4" s="1"/>
  <c r="P460" i="4"/>
  <c r="Q460" i="4" s="1"/>
  <c r="Q643" i="4"/>
  <c r="P3703" i="4"/>
  <c r="Q3703" i="4" s="1"/>
  <c r="P3809" i="4"/>
  <c r="Q3809" i="4" s="1"/>
  <c r="Q933" i="4"/>
  <c r="P4570" i="4"/>
  <c r="Q4570" i="4" s="1"/>
  <c r="Q988" i="4"/>
  <c r="Q4729" i="4"/>
  <c r="P4818" i="4"/>
  <c r="Q4818" i="4" s="1"/>
  <c r="Q1113" i="4"/>
  <c r="P1186" i="4"/>
  <c r="Q1186" i="4" s="1"/>
  <c r="Q1308" i="4"/>
  <c r="P1554" i="4"/>
  <c r="Q1554" i="4" s="1"/>
  <c r="Q125" i="4"/>
  <c r="P1594" i="4"/>
  <c r="Q1594" i="4" s="1"/>
  <c r="Q150" i="4"/>
  <c r="P173" i="4"/>
  <c r="Q173" i="4" s="1"/>
  <c r="Q233" i="4"/>
  <c r="P2179" i="4"/>
  <c r="Q2179" i="4" s="1"/>
  <c r="P2168" i="4"/>
  <c r="Q2168" i="4" s="1"/>
  <c r="P2214" i="4"/>
  <c r="Q2214" i="4" s="1"/>
  <c r="P2220" i="4"/>
  <c r="Q2220" i="4" s="1"/>
  <c r="P329" i="4"/>
  <c r="Q329" i="4" s="1"/>
  <c r="P2765" i="4"/>
  <c r="Q2765" i="4" s="1"/>
  <c r="P2753" i="4"/>
  <c r="Q2753" i="4" s="1"/>
  <c r="Q436" i="4"/>
  <c r="Q3086" i="4"/>
  <c r="P3235" i="4"/>
  <c r="Q3235" i="4" s="1"/>
  <c r="Q571" i="4"/>
  <c r="P605" i="4"/>
  <c r="Q605" i="4" s="1"/>
  <c r="P3377" i="4"/>
  <c r="Q3377" i="4" s="1"/>
  <c r="Q653" i="4"/>
  <c r="P689" i="4"/>
  <c r="Q689" i="4" s="1"/>
  <c r="P4317" i="4"/>
  <c r="Q4317" i="4" s="1"/>
  <c r="Q907" i="4"/>
  <c r="Q942" i="4"/>
  <c r="P4531" i="4"/>
  <c r="Q4531" i="4" s="1"/>
  <c r="P4544" i="4"/>
  <c r="Q4544" i="4" s="1"/>
  <c r="Q954" i="4"/>
  <c r="P4660" i="4"/>
  <c r="Q4660" i="4" s="1"/>
  <c r="P4673" i="4"/>
  <c r="Q4673" i="4" s="1"/>
  <c r="P4646" i="4"/>
  <c r="Q4646" i="4" s="1"/>
  <c r="Q990" i="4"/>
  <c r="Q1085" i="4"/>
  <c r="Q1136" i="4"/>
  <c r="P1398" i="4"/>
  <c r="Q1398" i="4" s="1"/>
  <c r="Q1433" i="4"/>
  <c r="Q1471" i="4"/>
  <c r="Q1484" i="4"/>
  <c r="Q1472" i="4"/>
  <c r="Q114" i="4"/>
  <c r="Q162" i="4"/>
  <c r="Q1742" i="4"/>
  <c r="Q1745" i="4"/>
  <c r="P1734" i="4"/>
  <c r="Q1734" i="4" s="1"/>
  <c r="P1795" i="4"/>
  <c r="Q1795" i="4" s="1"/>
  <c r="Q1875" i="4"/>
  <c r="Q1924" i="4"/>
  <c r="P1950" i="4"/>
  <c r="Q1950" i="4" s="1"/>
  <c r="P1944" i="4"/>
  <c r="Q1944" i="4" s="1"/>
  <c r="P1932" i="4"/>
  <c r="Q1932" i="4" s="1"/>
  <c r="Q226" i="4"/>
  <c r="P246" i="4"/>
  <c r="Q246" i="4" s="1"/>
  <c r="P306" i="4"/>
  <c r="Q306" i="4" s="1"/>
  <c r="P2514" i="4"/>
  <c r="Q2514" i="4" s="1"/>
  <c r="P2562" i="4"/>
  <c r="Q2562" i="4" s="1"/>
  <c r="P2660" i="4"/>
  <c r="Q2660" i="4" s="1"/>
  <c r="P2656" i="4"/>
  <c r="Q2656" i="4" s="1"/>
  <c r="P418" i="4"/>
  <c r="Q418" i="4" s="1"/>
  <c r="P450" i="4"/>
  <c r="Q450" i="4" s="1"/>
  <c r="P486" i="4"/>
  <c r="Q486" i="4" s="1"/>
  <c r="Q524" i="4"/>
  <c r="Q3285" i="4"/>
  <c r="P3497" i="4"/>
  <c r="Q3497" i="4" s="1"/>
  <c r="P3692" i="4"/>
  <c r="Q3692" i="4" s="1"/>
  <c r="Q763" i="4"/>
  <c r="Q834" i="4"/>
  <c r="Q897" i="4"/>
  <c r="P930" i="4"/>
  <c r="Q930" i="4" s="1"/>
  <c r="Q4573" i="4"/>
  <c r="P4615" i="4"/>
  <c r="Q4615" i="4" s="1"/>
  <c r="P4827" i="4"/>
  <c r="Q4827" i="4" s="1"/>
  <c r="P4864" i="4"/>
  <c r="Q4864" i="4" s="1"/>
  <c r="P1290" i="4"/>
  <c r="Q1290" i="4" s="1"/>
  <c r="Q1232" i="4"/>
  <c r="P67" i="4"/>
  <c r="Q67" i="4" s="1"/>
  <c r="Q1652" i="4"/>
  <c r="P187" i="4"/>
  <c r="Q187" i="4" s="1"/>
  <c r="P1834" i="4"/>
  <c r="Q1834" i="4" s="1"/>
  <c r="Q1848" i="4"/>
  <c r="Q199" i="4"/>
  <c r="Q1973" i="4"/>
  <c r="P259" i="4"/>
  <c r="Q259" i="4" s="1"/>
  <c r="P2266" i="4"/>
  <c r="Q2266" i="4" s="1"/>
  <c r="P2405" i="4"/>
  <c r="Q2405" i="4" s="1"/>
  <c r="P2481" i="4"/>
  <c r="Q2481" i="4" s="1"/>
  <c r="Q3212" i="4"/>
  <c r="P3315" i="4"/>
  <c r="Q3315" i="4" s="1"/>
  <c r="P703" i="4"/>
  <c r="Q703" i="4" s="1"/>
  <c r="P3714" i="4"/>
  <c r="Q3714" i="4" s="1"/>
  <c r="Q740" i="4"/>
  <c r="P775" i="4"/>
  <c r="Q775" i="4" s="1"/>
  <c r="P3907" i="4"/>
  <c r="Q3907" i="4" s="1"/>
  <c r="P3994" i="4"/>
  <c r="Q3994" i="4" s="1"/>
  <c r="P4434" i="4"/>
  <c r="Q4434" i="4" s="1"/>
  <c r="Q847" i="4"/>
  <c r="Q1152" i="4"/>
  <c r="Q20" i="4"/>
  <c r="Q34" i="4"/>
  <c r="P1246" i="4"/>
  <c r="Q1246" i="4" s="1"/>
  <c r="Q1252" i="4"/>
  <c r="Q1250" i="4"/>
  <c r="Q1274" i="4"/>
  <c r="Q1401" i="4"/>
  <c r="Q1521" i="4"/>
  <c r="Q1607" i="4"/>
  <c r="Q1628" i="4"/>
  <c r="Q1616" i="4"/>
  <c r="Q2128" i="4"/>
  <c r="P2311" i="4"/>
  <c r="Q2311" i="4" s="1"/>
  <c r="P2298" i="4"/>
  <c r="Q2298" i="4" s="1"/>
  <c r="P332" i="4"/>
  <c r="Q332" i="4" s="1"/>
  <c r="P2450" i="4"/>
  <c r="Q2450" i="4" s="1"/>
  <c r="P404" i="4"/>
  <c r="Q404" i="4" s="1"/>
  <c r="Q428" i="4"/>
  <c r="P2838" i="4"/>
  <c r="Q2838" i="4" s="1"/>
  <c r="P2876" i="4"/>
  <c r="Q2876" i="4" s="1"/>
  <c r="P476" i="4"/>
  <c r="Q476" i="4" s="1"/>
  <c r="P4776" i="4"/>
  <c r="Q4776" i="4" s="1"/>
  <c r="P3291" i="4"/>
  <c r="Q3291" i="4" s="1"/>
  <c r="P3353" i="4"/>
  <c r="Q3353" i="4" s="1"/>
  <c r="P3398" i="4"/>
  <c r="Q3398" i="4" s="1"/>
  <c r="P704" i="4"/>
  <c r="Q704" i="4" s="1"/>
  <c r="P730" i="4"/>
  <c r="Q730" i="4" s="1"/>
  <c r="P752" i="4"/>
  <c r="Q752" i="4" s="1"/>
  <c r="P3819" i="4"/>
  <c r="Q3819" i="4" s="1"/>
  <c r="P4037" i="4"/>
  <c r="Q4037" i="4" s="1"/>
  <c r="P4114" i="4"/>
  <c r="Q4114" i="4" s="1"/>
  <c r="Q851" i="4"/>
  <c r="Q921" i="4"/>
  <c r="P4625" i="4"/>
  <c r="Q4625" i="4" s="1"/>
  <c r="P4620" i="4"/>
  <c r="Q4620" i="4" s="1"/>
  <c r="Q1029" i="4"/>
  <c r="P1054" i="4"/>
  <c r="Q1054" i="4" s="1"/>
  <c r="P4960" i="4"/>
  <c r="Q4960" i="4" s="1"/>
  <c r="P1208" i="4"/>
  <c r="Q1208" i="4" s="1"/>
  <c r="P1256" i="4"/>
  <c r="Q1256" i="4" s="1"/>
  <c r="P1304" i="4"/>
  <c r="Q1304" i="4" s="1"/>
  <c r="P1400" i="4"/>
  <c r="Q1400" i="4" s="1"/>
  <c r="P1592" i="4"/>
  <c r="Q1592" i="4" s="1"/>
  <c r="P1736" i="4"/>
  <c r="Q1736" i="4" s="1"/>
  <c r="P1784" i="4"/>
  <c r="Q1784" i="4" s="1"/>
  <c r="P1832" i="4"/>
  <c r="Q1832" i="4" s="1"/>
  <c r="P1880" i="4"/>
  <c r="Q1880" i="4" s="1"/>
  <c r="P45" i="4"/>
  <c r="Q45" i="4" s="1"/>
  <c r="Q1319" i="4"/>
  <c r="Q69" i="4"/>
  <c r="Q153" i="4"/>
  <c r="Q1700" i="4"/>
  <c r="Q165" i="4"/>
  <c r="Q1808" i="4"/>
  <c r="P201" i="4"/>
  <c r="Q201" i="4" s="1"/>
  <c r="P1975" i="4"/>
  <c r="Q1975" i="4" s="1"/>
  <c r="Q251" i="4"/>
  <c r="P465" i="4"/>
  <c r="Q465" i="4" s="1"/>
  <c r="P2996" i="4"/>
  <c r="Q2996" i="4" s="1"/>
  <c r="P2993" i="4"/>
  <c r="Q2993" i="4" s="1"/>
  <c r="P513" i="4"/>
  <c r="Q513" i="4" s="1"/>
  <c r="P3187" i="4"/>
  <c r="Q3187" i="4" s="1"/>
  <c r="P597" i="4"/>
  <c r="Q597" i="4" s="1"/>
  <c r="P3425" i="4"/>
  <c r="Q3425" i="4" s="1"/>
  <c r="Q647" i="4"/>
  <c r="P657" i="4"/>
  <c r="Q657" i="4" s="1"/>
  <c r="P669" i="4"/>
  <c r="Q669" i="4" s="1"/>
  <c r="P3581" i="4"/>
  <c r="Q3581" i="4" s="1"/>
  <c r="P681" i="4"/>
  <c r="Q681" i="4" s="1"/>
  <c r="P3790" i="4"/>
  <c r="Q3790" i="4" s="1"/>
  <c r="P790" i="4"/>
  <c r="Q790" i="4" s="1"/>
  <c r="P3977" i="4"/>
  <c r="Q3977" i="4" s="1"/>
  <c r="P3967" i="4"/>
  <c r="Q3967" i="4" s="1"/>
  <c r="P3981" i="4"/>
  <c r="Q3981" i="4" s="1"/>
  <c r="P3964" i="4"/>
  <c r="Q3964" i="4" s="1"/>
  <c r="Q815" i="4"/>
  <c r="Q4142" i="4"/>
  <c r="P862" i="4"/>
  <c r="Q862" i="4" s="1"/>
  <c r="P4244" i="4"/>
  <c r="Q4244" i="4" s="1"/>
  <c r="P4263" i="4"/>
  <c r="Q4263" i="4" s="1"/>
  <c r="P909" i="4"/>
  <c r="Q909" i="4" s="1"/>
  <c r="P4554" i="4"/>
  <c r="Q4554" i="4" s="1"/>
  <c r="P4592" i="4"/>
  <c r="Q4592" i="4" s="1"/>
  <c r="P4586" i="4"/>
  <c r="Q4586" i="4" s="1"/>
  <c r="P993" i="4"/>
  <c r="Q993" i="4" s="1"/>
  <c r="P4830" i="4"/>
  <c r="Q4830" i="4" s="1"/>
  <c r="P2085" i="4"/>
  <c r="Q2085" i="4" s="1"/>
  <c r="P22" i="4"/>
  <c r="Q22" i="4" s="1"/>
  <c r="Q1384" i="4"/>
  <c r="Q1452" i="4"/>
  <c r="P94" i="4"/>
  <c r="Q94" i="4" s="1"/>
  <c r="Q1563" i="4"/>
  <c r="Q1568" i="4"/>
  <c r="P166" i="4"/>
  <c r="Q166" i="4" s="1"/>
  <c r="Q1497" i="4"/>
  <c r="P1498" i="4"/>
  <c r="Q1498" i="4" s="1"/>
  <c r="Q1856" i="4"/>
  <c r="P1891" i="4"/>
  <c r="Q1891" i="4" s="1"/>
  <c r="P239" i="4"/>
  <c r="Q239" i="4" s="1"/>
  <c r="P2487" i="4"/>
  <c r="Q2487" i="4" s="1"/>
  <c r="P2535" i="4"/>
  <c r="Q2535" i="4" s="1"/>
  <c r="P2530" i="4"/>
  <c r="Q2530" i="4" s="1"/>
  <c r="P2633" i="4"/>
  <c r="Q2633" i="4" s="1"/>
  <c r="P2637" i="4"/>
  <c r="Q2637" i="4" s="1"/>
  <c r="Q2618" i="4"/>
  <c r="P2853" i="4"/>
  <c r="Q2853" i="4" s="1"/>
  <c r="P2850" i="4"/>
  <c r="Q2850" i="4" s="1"/>
  <c r="P467" i="4"/>
  <c r="Q467" i="4" s="1"/>
  <c r="P3125" i="4"/>
  <c r="Q3125" i="4" s="1"/>
  <c r="P3110" i="4"/>
  <c r="Q3110" i="4" s="1"/>
  <c r="P659" i="4"/>
  <c r="Q659" i="4" s="1"/>
  <c r="Q3758" i="4"/>
  <c r="P767" i="4"/>
  <c r="Q767" i="4" s="1"/>
  <c r="P803" i="4"/>
  <c r="Q803" i="4" s="1"/>
  <c r="P875" i="4"/>
  <c r="Q875" i="4" s="1"/>
  <c r="Q4430" i="4"/>
  <c r="P4424" i="4"/>
  <c r="Q4424" i="4" s="1"/>
  <c r="P4515" i="4"/>
  <c r="Q4515" i="4" s="1"/>
  <c r="P4517" i="4"/>
  <c r="Q4517" i="4" s="1"/>
  <c r="Q4717" i="4"/>
  <c r="P4807" i="4"/>
  <c r="Q4807" i="4" s="1"/>
  <c r="Q4783" i="4"/>
  <c r="P1067" i="4"/>
  <c r="Q1067" i="4" s="1"/>
  <c r="P1115" i="4"/>
  <c r="Q1115" i="4" s="1"/>
  <c r="P1211" i="4"/>
  <c r="Q1211" i="4" s="1"/>
  <c r="P1259" i="4"/>
  <c r="Q1259" i="4" s="1"/>
  <c r="P1403" i="4"/>
  <c r="Q1403" i="4" s="1"/>
  <c r="P1499" i="4"/>
  <c r="Q1499" i="4" s="1"/>
  <c r="P1595" i="4"/>
  <c r="Q1595" i="4" s="1"/>
  <c r="P1691" i="4"/>
  <c r="Q1691" i="4" s="1"/>
  <c r="P1739" i="4"/>
  <c r="Q1739" i="4" s="1"/>
  <c r="P1787" i="4"/>
  <c r="Q1787" i="4" s="1"/>
  <c r="P1835" i="4"/>
  <c r="Q1835" i="4" s="1"/>
  <c r="P1931" i="4"/>
  <c r="Q1931" i="4" s="1"/>
  <c r="P1754" i="4"/>
  <c r="Q1754" i="4" s="1"/>
  <c r="P1910" i="4"/>
  <c r="Q1910" i="4" s="1"/>
  <c r="P2174" i="4"/>
  <c r="Q2174" i="4" s="1"/>
  <c r="P2330" i="4"/>
  <c r="Q2330" i="4" s="1"/>
  <c r="P2750" i="4"/>
  <c r="Q2750" i="4" s="1"/>
  <c r="P2858" i="4"/>
  <c r="Q2858" i="4" s="1"/>
  <c r="P3146" i="4"/>
  <c r="Q3146" i="4" s="1"/>
  <c r="P4010" i="4"/>
  <c r="Q4010" i="4" s="1"/>
  <c r="P4298" i="4"/>
  <c r="Q4298" i="4" s="1"/>
  <c r="P4718" i="4"/>
  <c r="Q4718" i="4" s="1"/>
  <c r="P3003" i="4"/>
  <c r="Q3003" i="4" s="1"/>
  <c r="P3195" i="4"/>
  <c r="Q3195" i="4" s="1"/>
  <c r="P4527" i="4"/>
  <c r="Q4527" i="4" s="1"/>
  <c r="P4935" i="4"/>
  <c r="Q4935" i="4" s="1"/>
  <c r="P4740" i="4"/>
  <c r="Q4740" i="4" s="1"/>
  <c r="P4750" i="4"/>
  <c r="Q4750" i="4" s="1"/>
  <c r="P2553" i="4"/>
  <c r="Q2553" i="4" s="1"/>
  <c r="P3861" i="4"/>
  <c r="Q3861" i="4" s="1"/>
  <c r="P3406" i="4"/>
  <c r="Q3406" i="4" s="1"/>
  <c r="P3547" i="4"/>
  <c r="Q3547" i="4" s="1"/>
  <c r="P3521" i="4"/>
  <c r="Q3521" i="4" s="1"/>
  <c r="P3536" i="4"/>
  <c r="Q3536" i="4" s="1"/>
  <c r="P3550" i="4"/>
  <c r="Q3550" i="4" s="1"/>
  <c r="P3548" i="4"/>
  <c r="Q3548" i="4" s="1"/>
  <c r="P3592" i="4"/>
  <c r="Q3592" i="4" s="1"/>
  <c r="P3634" i="4"/>
  <c r="Q3634" i="4" s="1"/>
  <c r="P3677" i="4"/>
  <c r="Q3677" i="4" s="1"/>
  <c r="Q3674" i="4"/>
  <c r="P3663" i="4"/>
  <c r="Q3663" i="4" s="1"/>
  <c r="P3772" i="4"/>
  <c r="Q3772" i="4" s="1"/>
  <c r="P3801" i="4"/>
  <c r="Q3801" i="4" s="1"/>
  <c r="Q4481" i="4"/>
  <c r="Q940" i="4"/>
  <c r="P4937" i="4"/>
  <c r="Q4937" i="4" s="1"/>
  <c r="Q1072" i="4"/>
  <c r="P1586" i="4"/>
  <c r="Q1586" i="4" s="1"/>
  <c r="P1303" i="4"/>
  <c r="Q1303" i="4" s="1"/>
  <c r="Q1508" i="4"/>
  <c r="P171" i="4"/>
  <c r="Q171" i="4" s="1"/>
  <c r="Q1869" i="4"/>
  <c r="P327" i="4"/>
  <c r="Q327" i="4" s="1"/>
  <c r="Q2397" i="4"/>
  <c r="Q339" i="4"/>
  <c r="P2642" i="4"/>
  <c r="Q2642" i="4" s="1"/>
  <c r="P2943" i="4"/>
  <c r="Q2943" i="4" s="1"/>
  <c r="P2932" i="4"/>
  <c r="Q2932" i="4" s="1"/>
  <c r="P3082" i="4"/>
  <c r="Q3082" i="4" s="1"/>
  <c r="P3164" i="4"/>
  <c r="Q3164" i="4" s="1"/>
  <c r="P3150" i="4"/>
  <c r="Q3150" i="4" s="1"/>
  <c r="P3138" i="4"/>
  <c r="Q3138" i="4" s="1"/>
  <c r="P3221" i="4"/>
  <c r="Q3221" i="4" s="1"/>
  <c r="Q580" i="4"/>
  <c r="P3597" i="4"/>
  <c r="Q3597" i="4" s="1"/>
  <c r="Q699" i="4"/>
  <c r="P3850" i="4"/>
  <c r="Q3850" i="4" s="1"/>
  <c r="P4183" i="4"/>
  <c r="Q4183" i="4" s="1"/>
  <c r="P4172" i="4"/>
  <c r="Q4172" i="4" s="1"/>
  <c r="P4162" i="4"/>
  <c r="Q4162" i="4" s="1"/>
  <c r="Q868" i="4"/>
  <c r="P4232" i="4"/>
  <c r="Q4232" i="4" s="1"/>
  <c r="P4228" i="4"/>
  <c r="Q4228" i="4" s="1"/>
  <c r="P4216" i="4"/>
  <c r="Q4216" i="4" s="1"/>
  <c r="Q904" i="4"/>
  <c r="P4701" i="4"/>
  <c r="Q4701" i="4" s="1"/>
  <c r="P4898" i="4"/>
  <c r="Q4898" i="4" s="1"/>
  <c r="P4894" i="4"/>
  <c r="Q4894" i="4" s="1"/>
  <c r="P1707" i="4"/>
  <c r="Q1707" i="4" s="1"/>
  <c r="P2043" i="4"/>
  <c r="Q2043" i="4" s="1"/>
  <c r="Q1370" i="4"/>
  <c r="P1675" i="4"/>
  <c r="Q1675" i="4" s="1"/>
  <c r="Q197" i="4"/>
  <c r="Q232" i="4"/>
  <c r="P2118" i="4"/>
  <c r="Q2118" i="4" s="1"/>
  <c r="Q268" i="4"/>
  <c r="P2286" i="4"/>
  <c r="Q2286" i="4" s="1"/>
  <c r="P2278" i="4"/>
  <c r="Q2278" i="4" s="1"/>
  <c r="P2588" i="4"/>
  <c r="Q2588" i="4" s="1"/>
  <c r="P2594" i="4"/>
  <c r="Q2594" i="4" s="1"/>
  <c r="P2599" i="4"/>
  <c r="Q2599" i="4" s="1"/>
  <c r="Q558" i="4"/>
  <c r="P3310" i="4"/>
  <c r="Q3310" i="4" s="1"/>
  <c r="Q642" i="4"/>
  <c r="P676" i="4"/>
  <c r="Q676" i="4" s="1"/>
  <c r="Q738" i="4"/>
  <c r="P3808" i="4"/>
  <c r="Q3808" i="4" s="1"/>
  <c r="P784" i="4"/>
  <c r="Q784" i="4" s="1"/>
  <c r="P4456" i="4"/>
  <c r="Q4456" i="4" s="1"/>
  <c r="Q4442" i="4"/>
  <c r="Q932" i="4"/>
  <c r="P4569" i="4"/>
  <c r="Q4569" i="4" s="1"/>
  <c r="Q1014" i="4"/>
  <c r="P4817" i="4"/>
  <c r="Q4817" i="4" s="1"/>
  <c r="P1060" i="4"/>
  <c r="Q1060" i="4" s="1"/>
  <c r="P1204" i="4"/>
  <c r="Q1204" i="4" s="1"/>
  <c r="P1300" i="4"/>
  <c r="Q1300" i="4" s="1"/>
  <c r="P1396" i="4"/>
  <c r="Q1396" i="4" s="1"/>
  <c r="P1588" i="4"/>
  <c r="Q1588" i="4" s="1"/>
  <c r="P2116" i="4"/>
  <c r="Q2116" i="4" s="1"/>
  <c r="Q1112" i="4"/>
  <c r="Q1307" i="4"/>
  <c r="P101" i="4"/>
  <c r="Q101" i="4" s="1"/>
  <c r="Q1547" i="4"/>
  <c r="Q1593" i="4"/>
  <c r="Q1647" i="4"/>
  <c r="Q234" i="4"/>
  <c r="P2172" i="4"/>
  <c r="Q2172" i="4" s="1"/>
  <c r="P2157" i="4"/>
  <c r="Q2157" i="4" s="1"/>
  <c r="P2232" i="4"/>
  <c r="Q2232" i="4" s="1"/>
  <c r="Q2235" i="4"/>
  <c r="P2755" i="4"/>
  <c r="Q2755" i="4" s="1"/>
  <c r="P2769" i="4"/>
  <c r="Q2769" i="4" s="1"/>
  <c r="P2698" i="4"/>
  <c r="Q2698" i="4" s="1"/>
  <c r="Q497" i="4"/>
  <c r="P3223" i="4"/>
  <c r="Q3223" i="4" s="1"/>
  <c r="Q570" i="4"/>
  <c r="P3376" i="4"/>
  <c r="Q3376" i="4" s="1"/>
  <c r="P641" i="4"/>
  <c r="Q641" i="4" s="1"/>
  <c r="P4013" i="4"/>
  <c r="Q4013" i="4" s="1"/>
  <c r="P3749" i="4"/>
  <c r="Q3749" i="4" s="1"/>
  <c r="Q906" i="4"/>
  <c r="Q941" i="4"/>
  <c r="P4548" i="4"/>
  <c r="Q4548" i="4" s="1"/>
  <c r="Q4543" i="4"/>
  <c r="Q953" i="4"/>
  <c r="P4652" i="4"/>
  <c r="Q4652" i="4" s="1"/>
  <c r="P4666" i="4"/>
  <c r="Q4666" i="4" s="1"/>
  <c r="P4680" i="4"/>
  <c r="Q4680" i="4" s="1"/>
  <c r="Q989" i="4"/>
  <c r="P1025" i="4"/>
  <c r="Q1025" i="4" s="1"/>
  <c r="P1073" i="4"/>
  <c r="Q1073" i="4" s="1"/>
  <c r="P1133" i="4"/>
  <c r="Q1133" i="4" s="1"/>
  <c r="P1181" i="4"/>
  <c r="Q1181" i="4" s="1"/>
  <c r="P1997" i="4"/>
  <c r="Q1997" i="4" s="1"/>
  <c r="P2189" i="4"/>
  <c r="Q2189" i="4" s="1"/>
  <c r="Q78" i="4"/>
  <c r="P1426" i="4"/>
  <c r="Q1426" i="4" s="1"/>
  <c r="Q1479" i="4"/>
  <c r="P1483" i="4"/>
  <c r="Q1483" i="4" s="1"/>
  <c r="Q106" i="4"/>
  <c r="Q1688" i="4"/>
  <c r="P1750" i="4"/>
  <c r="Q1750" i="4" s="1"/>
  <c r="P1738" i="4"/>
  <c r="Q1738" i="4" s="1"/>
  <c r="Q175" i="4"/>
  <c r="P1794" i="4"/>
  <c r="Q1794" i="4" s="1"/>
  <c r="Q1883" i="4"/>
  <c r="Q1928" i="4"/>
  <c r="Q1913" i="4"/>
  <c r="Q225" i="4"/>
  <c r="Q366" i="4"/>
  <c r="P2513" i="4"/>
  <c r="Q2513" i="4" s="1"/>
  <c r="P2561" i="4"/>
  <c r="Q2561" i="4" s="1"/>
  <c r="P2668" i="4"/>
  <c r="Q2668" i="4" s="1"/>
  <c r="Q417" i="4"/>
  <c r="P3075" i="4"/>
  <c r="Q3075" i="4" s="1"/>
  <c r="P3284" i="4"/>
  <c r="Q3284" i="4" s="1"/>
  <c r="P3450" i="4"/>
  <c r="Q3450" i="4" s="1"/>
  <c r="P3496" i="4"/>
  <c r="Q3496" i="4" s="1"/>
  <c r="P3691" i="4"/>
  <c r="Q3691" i="4" s="1"/>
  <c r="P870" i="4"/>
  <c r="Q870" i="4" s="1"/>
  <c r="P4293" i="4"/>
  <c r="Q4293" i="4" s="1"/>
  <c r="Q896" i="4"/>
  <c r="P4613" i="4"/>
  <c r="Q4613" i="4" s="1"/>
  <c r="P4821" i="4"/>
  <c r="Q4821" i="4" s="1"/>
  <c r="Q1231" i="4"/>
  <c r="Q79" i="4"/>
  <c r="Q152" i="4"/>
  <c r="Q1850" i="4"/>
  <c r="Q1829" i="4"/>
  <c r="Q1972" i="4"/>
  <c r="Q343" i="4"/>
  <c r="Q2474" i="4"/>
  <c r="Q2475" i="4"/>
  <c r="P535" i="4"/>
  <c r="Q535" i="4" s="1"/>
  <c r="P3211" i="4"/>
  <c r="Q3211" i="4" s="1"/>
  <c r="P583" i="4"/>
  <c r="Q583" i="4" s="1"/>
  <c r="P3903" i="4"/>
  <c r="Q3903" i="4" s="1"/>
  <c r="P631" i="4"/>
  <c r="Q631" i="4" s="1"/>
  <c r="P679" i="4"/>
  <c r="Q679" i="4" s="1"/>
  <c r="Q3914" i="4"/>
  <c r="P4438" i="4"/>
  <c r="Q4438" i="4" s="1"/>
  <c r="P895" i="4"/>
  <c r="Q895" i="4" s="1"/>
  <c r="Q1144" i="4"/>
  <c r="Q33" i="4"/>
  <c r="Q1271" i="4"/>
  <c r="Q1244" i="4"/>
  <c r="Q1241" i="4"/>
  <c r="Q1265" i="4"/>
  <c r="Q1406" i="4"/>
  <c r="Q1520" i="4"/>
  <c r="Q1613" i="4"/>
  <c r="Q1611" i="4"/>
  <c r="Q2009" i="4"/>
  <c r="P2127" i="4"/>
  <c r="Q2127" i="4" s="1"/>
  <c r="P2302" i="4"/>
  <c r="Q2302" i="4" s="1"/>
  <c r="P2306" i="4"/>
  <c r="Q2306" i="4" s="1"/>
  <c r="P2412" i="4"/>
  <c r="Q2412" i="4" s="1"/>
  <c r="P2454" i="4"/>
  <c r="Q2454" i="4" s="1"/>
  <c r="P2441" i="4"/>
  <c r="Q2441" i="4" s="1"/>
  <c r="P382" i="4"/>
  <c r="Q382" i="4" s="1"/>
  <c r="P2829" i="4"/>
  <c r="Q2829" i="4" s="1"/>
  <c r="P2839" i="4"/>
  <c r="Q2839" i="4" s="1"/>
  <c r="P2875" i="4"/>
  <c r="Q2875" i="4" s="1"/>
  <c r="Q2954" i="4"/>
  <c r="P548" i="4"/>
  <c r="Q548" i="4" s="1"/>
  <c r="Q3290" i="4"/>
  <c r="P3352" i="4"/>
  <c r="Q3352" i="4" s="1"/>
  <c r="P3388" i="4"/>
  <c r="Q3388" i="4" s="1"/>
  <c r="Q729" i="4"/>
  <c r="Q764" i="4"/>
  <c r="Q3818" i="4"/>
  <c r="P812" i="4"/>
  <c r="Q812" i="4" s="1"/>
  <c r="P4036" i="4"/>
  <c r="Q4036" i="4" s="1"/>
  <c r="Q4106" i="4"/>
  <c r="P850" i="4"/>
  <c r="Q850" i="4" s="1"/>
  <c r="P874" i="4"/>
  <c r="Q874" i="4" s="1"/>
  <c r="P968" i="4"/>
  <c r="Q968" i="4" s="1"/>
  <c r="P4616" i="4"/>
  <c r="Q4616" i="4" s="1"/>
  <c r="Q984" i="4"/>
  <c r="Q1077" i="4"/>
  <c r="Q1329" i="4"/>
  <c r="Q188" i="4"/>
  <c r="P105" i="4"/>
  <c r="Q105" i="4" s="1"/>
  <c r="P141" i="4"/>
  <c r="Q141" i="4" s="1"/>
  <c r="Q1665" i="4"/>
  <c r="P1699" i="4"/>
  <c r="Q1699" i="4" s="1"/>
  <c r="Q1807" i="4"/>
  <c r="Q237" i="4"/>
  <c r="P250" i="4"/>
  <c r="Q250" i="4" s="1"/>
  <c r="P285" i="4"/>
  <c r="Q285" i="4" s="1"/>
  <c r="P333" i="4"/>
  <c r="Q333" i="4" s="1"/>
  <c r="P381" i="4"/>
  <c r="Q381" i="4" s="1"/>
  <c r="P2901" i="4"/>
  <c r="Q2901" i="4" s="1"/>
  <c r="P3009" i="4"/>
  <c r="Q3009" i="4" s="1"/>
  <c r="P3015" i="4"/>
  <c r="Q3015" i="4" s="1"/>
  <c r="P3010" i="4"/>
  <c r="Q3010" i="4" s="1"/>
  <c r="P3186" i="4"/>
  <c r="Q3186" i="4" s="1"/>
  <c r="P3424" i="4"/>
  <c r="Q3424" i="4" s="1"/>
  <c r="P3586" i="4"/>
  <c r="Q3586" i="4" s="1"/>
  <c r="P3574" i="4"/>
  <c r="Q3574" i="4" s="1"/>
  <c r="P3789" i="4"/>
  <c r="Q3789" i="4" s="1"/>
  <c r="Q789" i="4"/>
  <c r="P3917" i="4"/>
  <c r="Q3917" i="4" s="1"/>
  <c r="P3970" i="4"/>
  <c r="Q3970" i="4" s="1"/>
  <c r="P3957" i="4"/>
  <c r="Q3957" i="4" s="1"/>
  <c r="P4270" i="4"/>
  <c r="Q4270" i="4" s="1"/>
  <c r="P4254" i="4"/>
  <c r="Q4254" i="4" s="1"/>
  <c r="Q957" i="4"/>
  <c r="Q1041" i="4"/>
  <c r="Q70" i="4"/>
  <c r="Q1451" i="4"/>
  <c r="P1579" i="4"/>
  <c r="Q1579" i="4" s="1"/>
  <c r="Q132" i="4"/>
  <c r="P11" i="4"/>
  <c r="Q11" i="4" s="1"/>
  <c r="P59" i="4"/>
  <c r="Q59" i="4" s="1"/>
  <c r="Q1504" i="4"/>
  <c r="Q1855" i="4"/>
  <c r="P1890" i="4"/>
  <c r="Q1890" i="4" s="1"/>
  <c r="P4497" i="4"/>
  <c r="Q4497" i="4" s="1"/>
  <c r="P2420" i="4"/>
  <c r="Q2420" i="4" s="1"/>
  <c r="Q619" i="4"/>
  <c r="P2548" i="4"/>
  <c r="Q2548" i="4" s="1"/>
  <c r="P383" i="4"/>
  <c r="Q383" i="4" s="1"/>
  <c r="P2614" i="4"/>
  <c r="Q2614" i="4" s="1"/>
  <c r="P2862" i="4"/>
  <c r="Q2862" i="4" s="1"/>
  <c r="P3076" i="4"/>
  <c r="Q3076" i="4" s="1"/>
  <c r="P3116" i="4"/>
  <c r="Q3116" i="4" s="1"/>
  <c r="Q539" i="4"/>
  <c r="P4759" i="4"/>
  <c r="Q4759" i="4" s="1"/>
  <c r="P4755" i="4"/>
  <c r="Q4755" i="4" s="1"/>
  <c r="P827" i="4"/>
  <c r="Q827" i="4" s="1"/>
  <c r="P4422" i="4"/>
  <c r="Q4422" i="4" s="1"/>
  <c r="P4507" i="4"/>
  <c r="Q4507" i="4" s="1"/>
  <c r="P4509" i="4"/>
  <c r="Q4509" i="4" s="1"/>
  <c r="P959" i="4"/>
  <c r="Q959" i="4" s="1"/>
  <c r="P4716" i="4"/>
  <c r="Q4716" i="4" s="1"/>
  <c r="P1007" i="4"/>
  <c r="Q1007" i="4" s="1"/>
  <c r="P4816" i="4"/>
  <c r="Q4816" i="4" s="1"/>
  <c r="P4798" i="4"/>
  <c r="Q4798" i="4" s="1"/>
  <c r="P4549" i="4"/>
  <c r="Q4549" i="4" s="1"/>
  <c r="P1862" i="4"/>
  <c r="Q1862" i="4" s="1"/>
  <c r="P2126" i="4"/>
  <c r="Q2126" i="4" s="1"/>
  <c r="P2282" i="4"/>
  <c r="Q2282" i="4" s="1"/>
  <c r="P2438" i="4"/>
  <c r="Q2438" i="4" s="1"/>
  <c r="P2702" i="4"/>
  <c r="Q2702" i="4" s="1"/>
  <c r="P3038" i="4"/>
  <c r="Q3038" i="4" s="1"/>
  <c r="P3614" i="4"/>
  <c r="Q3614" i="4" s="1"/>
  <c r="P3902" i="4"/>
  <c r="Q3902" i="4" s="1"/>
  <c r="P4478" i="4"/>
  <c r="Q4478" i="4" s="1"/>
  <c r="P4778" i="4"/>
  <c r="Q4778" i="4" s="1"/>
  <c r="P3354" i="4"/>
  <c r="Q3354" i="4" s="1"/>
  <c r="P4710" i="4"/>
  <c r="Q4710" i="4" s="1"/>
  <c r="Q4708" i="4"/>
  <c r="P4738" i="4"/>
  <c r="Q4738" i="4" s="1"/>
  <c r="Q4732" i="4"/>
  <c r="Q4914" i="4"/>
  <c r="Q4997" i="4"/>
  <c r="Q238" i="4"/>
  <c r="Q2093" i="4"/>
  <c r="P2241" i="4"/>
  <c r="Q2241" i="4" s="1"/>
  <c r="Q2367" i="4"/>
  <c r="P4737" i="4"/>
  <c r="Q4737" i="4" s="1"/>
  <c r="Q4911" i="4"/>
  <c r="Q4905" i="4"/>
  <c r="Q4958" i="4"/>
  <c r="Q4996" i="4"/>
  <c r="Q2095" i="4"/>
  <c r="Q275" i="4"/>
  <c r="Q2203" i="4"/>
  <c r="Q2191" i="4"/>
  <c r="P298" i="4"/>
  <c r="Q298" i="4" s="1"/>
  <c r="P4752" i="4"/>
  <c r="Q4752" i="4" s="1"/>
  <c r="Q4731" i="4"/>
  <c r="Q4923" i="4"/>
  <c r="Q4995" i="4"/>
  <c r="P2196" i="4"/>
  <c r="Q2196" i="4" s="1"/>
  <c r="P4707" i="4"/>
  <c r="Q4707" i="4" s="1"/>
  <c r="Q1005" i="4"/>
  <c r="Q4735" i="4"/>
  <c r="Q4747" i="4"/>
  <c r="P1027" i="4"/>
  <c r="Q1027" i="4" s="1"/>
  <c r="Q4910" i="4"/>
  <c r="Q4994" i="4"/>
  <c r="P979" i="4"/>
  <c r="Q979" i="4" s="1"/>
  <c r="Q1004" i="4"/>
  <c r="P4918" i="4"/>
  <c r="Q4918" i="4" s="1"/>
  <c r="P1075" i="4"/>
  <c r="Q1075" i="4" s="1"/>
  <c r="P4748" i="4"/>
  <c r="Q4748" i="4" s="1"/>
  <c r="P274" i="4"/>
  <c r="Q274" i="4" s="1"/>
  <c r="Q2202" i="4"/>
  <c r="Q288" i="4"/>
  <c r="Q4730" i="4"/>
  <c r="Q4913" i="4"/>
  <c r="P2208" i="4"/>
  <c r="Q2208" i="4" s="1"/>
  <c r="P2195" i="4"/>
  <c r="Q2195" i="4" s="1"/>
  <c r="Q4733" i="4"/>
  <c r="Q4746" i="4"/>
  <c r="Q4917" i="4"/>
  <c r="P4904" i="4"/>
  <c r="Q4904" i="4" s="1"/>
  <c r="P4990" i="4"/>
  <c r="Q4990" i="4" s="1"/>
  <c r="P4903" i="4"/>
  <c r="Q4903" i="4" s="1"/>
  <c r="Q2092" i="4"/>
  <c r="P2958" i="4"/>
  <c r="Q2958" i="4" s="1"/>
  <c r="P1003" i="4"/>
  <c r="Q1003" i="4" s="1"/>
  <c r="Q4749" i="4"/>
  <c r="P1018" i="4"/>
  <c r="Q1018" i="4" s="1"/>
  <c r="Q4916" i="4"/>
  <c r="P1066" i="4"/>
  <c r="Q1066" i="4" s="1"/>
  <c r="P5000" i="4"/>
  <c r="Q5000" i="4" s="1"/>
  <c r="P1090" i="4"/>
  <c r="Q1090" i="4" s="1"/>
  <c r="Q2091" i="4"/>
  <c r="Q2138" i="4"/>
  <c r="Q4743" i="4"/>
  <c r="Q4745" i="4"/>
  <c r="Q1017" i="4"/>
  <c r="Q1065" i="4"/>
  <c r="Q4989" i="4"/>
  <c r="Q1089" i="4"/>
  <c r="Q2090" i="4"/>
  <c r="Q4706" i="4"/>
  <c r="Q4742" i="4"/>
  <c r="Q4744" i="4"/>
  <c r="Q1016" i="4"/>
  <c r="Q4915" i="4"/>
  <c r="Q1064" i="4"/>
  <c r="Q4999" i="4"/>
  <c r="Q1088" i="4"/>
  <c r="P5001" i="4"/>
  <c r="Q5001" i="4" s="1"/>
  <c r="Q2097" i="4"/>
  <c r="Q4711" i="4"/>
  <c r="Q4736" i="4"/>
  <c r="Q4988" i="4"/>
  <c r="Q1087" i="4"/>
  <c r="Q2096" i="4"/>
  <c r="P2135" i="4"/>
  <c r="Q2135" i="4" s="1"/>
  <c r="Q2200" i="4"/>
  <c r="Q2384" i="4"/>
  <c r="Q2356" i="4"/>
  <c r="Q2361" i="4"/>
  <c r="Q2368" i="4"/>
  <c r="Q2720" i="4"/>
  <c r="Q491" i="4"/>
  <c r="Q858" i="4"/>
  <c r="Q3260" i="4"/>
  <c r="Q3297" i="4"/>
  <c r="Q612" i="4"/>
  <c r="Q845" i="4"/>
  <c r="Q708" i="4"/>
  <c r="Q719" i="4"/>
  <c r="Q744" i="4"/>
  <c r="Q4061" i="4"/>
  <c r="Q839" i="4"/>
  <c r="Q934" i="4"/>
  <c r="Q4832" i="4"/>
  <c r="Q2139" i="4"/>
  <c r="Q2201" i="4"/>
  <c r="Q2347" i="4"/>
  <c r="Q2719" i="4"/>
  <c r="Q516" i="4"/>
  <c r="Q857" i="4"/>
  <c r="Q3259" i="4"/>
  <c r="Q3296" i="4"/>
  <c r="Q611" i="4"/>
  <c r="Q844" i="4"/>
  <c r="Q3628" i="4"/>
  <c r="Q707" i="4"/>
  <c r="Q743" i="4"/>
  <c r="Q4051" i="4"/>
  <c r="Q4841" i="4"/>
  <c r="P2878" i="4"/>
  <c r="Q2878" i="4" s="1"/>
  <c r="P2268" i="4"/>
  <c r="Q2268" i="4" s="1"/>
  <c r="Q2198" i="4"/>
  <c r="P286" i="4"/>
  <c r="Q286" i="4" s="1"/>
  <c r="Q2267" i="4"/>
  <c r="Q2366" i="4"/>
  <c r="Q2355" i="4"/>
  <c r="Q2345" i="4"/>
  <c r="Q2718" i="4"/>
  <c r="P442" i="4"/>
  <c r="Q442" i="4" s="1"/>
  <c r="Q515" i="4"/>
  <c r="Q575" i="4"/>
  <c r="Q3258" i="4"/>
  <c r="Q3295" i="4"/>
  <c r="Q4087" i="4"/>
  <c r="Q3621" i="4"/>
  <c r="Q4071" i="4"/>
  <c r="Q4840" i="4"/>
  <c r="Q2206" i="4"/>
  <c r="Q2210" i="4"/>
  <c r="Q2240" i="4"/>
  <c r="Q311" i="4"/>
  <c r="Q2358" i="4"/>
  <c r="Q2381" i="4"/>
  <c r="Q338" i="4"/>
  <c r="P394" i="4"/>
  <c r="Q394" i="4" s="1"/>
  <c r="Q2717" i="4"/>
  <c r="Q2847" i="4"/>
  <c r="Q514" i="4"/>
  <c r="Q3257" i="4"/>
  <c r="Q3294" i="4"/>
  <c r="Q3321" i="4"/>
  <c r="Q4086" i="4"/>
  <c r="Q695" i="4"/>
  <c r="Q3627" i="4"/>
  <c r="Q4064" i="4"/>
  <c r="Q4060" i="4"/>
  <c r="Q4073" i="4"/>
  <c r="Q4839" i="4"/>
  <c r="Q2193" i="4"/>
  <c r="Q2239" i="4"/>
  <c r="Q310" i="4"/>
  <c r="Q2348" i="4"/>
  <c r="Q2372" i="4"/>
  <c r="Q2370" i="4"/>
  <c r="Q2486" i="4"/>
  <c r="Q2608" i="4"/>
  <c r="Q2716" i="4"/>
  <c r="Q2846" i="4"/>
  <c r="P466" i="4"/>
  <c r="Q466" i="4" s="1"/>
  <c r="Q576" i="4"/>
  <c r="Q3266" i="4"/>
  <c r="Q3293" i="4"/>
  <c r="Q3320" i="4"/>
  <c r="Q4085" i="4"/>
  <c r="Q3620" i="4"/>
  <c r="Q4048" i="4"/>
  <c r="Q4053" i="4"/>
  <c r="P838" i="4"/>
  <c r="Q838" i="4" s="1"/>
  <c r="P3322" i="4"/>
  <c r="Q3322" i="4" s="1"/>
  <c r="P2136" i="4"/>
  <c r="Q2136" i="4" s="1"/>
  <c r="Q2238" i="4"/>
  <c r="Q2383" i="4"/>
  <c r="Q336" i="4"/>
  <c r="Q2607" i="4"/>
  <c r="Q2715" i="4"/>
  <c r="Q3214" i="4"/>
  <c r="Q587" i="4"/>
  <c r="Q3302" i="4"/>
  <c r="Q3319" i="4"/>
  <c r="Q4084" i="4"/>
  <c r="Q3619" i="4"/>
  <c r="Q3655" i="4"/>
  <c r="Q4076" i="4"/>
  <c r="Q4058" i="4"/>
  <c r="Q4303" i="4"/>
  <c r="Q4842" i="4"/>
  <c r="Q2192" i="4"/>
  <c r="Q2354" i="4"/>
  <c r="Q2378" i="4"/>
  <c r="Q335" i="4"/>
  <c r="Q406" i="4"/>
  <c r="Q431" i="4"/>
  <c r="Q526" i="4"/>
  <c r="Q586" i="4"/>
  <c r="Q3318" i="4"/>
  <c r="Q3606" i="4"/>
  <c r="Q3632" i="4"/>
  <c r="Q3626" i="4"/>
  <c r="Q3654" i="4"/>
  <c r="Q4070" i="4"/>
  <c r="Q4072" i="4"/>
  <c r="Q4302" i="4"/>
  <c r="Q946" i="4"/>
  <c r="Q4838" i="4"/>
  <c r="Q2140" i="4"/>
  <c r="Q2204" i="4"/>
  <c r="Q2346" i="4"/>
  <c r="Q2369" i="4"/>
  <c r="Q334" i="4"/>
  <c r="P370" i="4"/>
  <c r="Q370" i="4" s="1"/>
  <c r="Q430" i="4"/>
  <c r="Q563" i="4"/>
  <c r="Q598" i="4"/>
  <c r="Q3327" i="4"/>
  <c r="Q3401" i="4"/>
  <c r="Q3605" i="4"/>
  <c r="Q3618" i="4"/>
  <c r="Q3653" i="4"/>
  <c r="Q3724" i="4"/>
  <c r="P754" i="4"/>
  <c r="Q754" i="4" s="1"/>
  <c r="Q4050" i="4"/>
  <c r="Q4301" i="4"/>
  <c r="Q1044" i="4"/>
  <c r="P2374" i="4"/>
  <c r="Q2374" i="4" s="1"/>
  <c r="P2566" i="4"/>
  <c r="Q2566" i="4" s="1"/>
  <c r="P3046" i="4"/>
  <c r="Q3046" i="4" s="1"/>
  <c r="P3622" i="4"/>
  <c r="Q3622" i="4" s="1"/>
  <c r="P4054" i="4"/>
  <c r="Q4054" i="4" s="1"/>
  <c r="P2243" i="4"/>
  <c r="Q2243" i="4" s="1"/>
  <c r="Q2357" i="4"/>
  <c r="Q2362" i="4"/>
  <c r="Q2360" i="4"/>
  <c r="Q2842" i="4"/>
  <c r="Q2957" i="4"/>
  <c r="Q3045" i="4"/>
  <c r="Q600" i="4"/>
  <c r="Q3326" i="4"/>
  <c r="Q3400" i="4"/>
  <c r="Q3633" i="4"/>
  <c r="Q3652" i="4"/>
  <c r="Q3723" i="4"/>
  <c r="Q4047" i="4"/>
  <c r="Q4075" i="4"/>
  <c r="Q4065" i="4"/>
  <c r="Q4300" i="4"/>
  <c r="Q1043" i="4"/>
  <c r="P4500" i="4"/>
  <c r="Q4500" i="4" s="1"/>
  <c r="Q2199" i="4"/>
  <c r="Q2382" i="4"/>
  <c r="Q2956" i="4"/>
  <c r="Q3051" i="4"/>
  <c r="Q599" i="4"/>
  <c r="Q3399" i="4"/>
  <c r="Q4090" i="4"/>
  <c r="Q3630" i="4"/>
  <c r="Q3651" i="4"/>
  <c r="Q3722" i="4"/>
  <c r="Q4062" i="4"/>
  <c r="Q4059" i="4"/>
  <c r="Q4299" i="4"/>
  <c r="Q1006" i="4"/>
  <c r="Q4844" i="4"/>
  <c r="Q1042" i="4"/>
  <c r="Q262" i="4"/>
  <c r="Q2211" i="4"/>
  <c r="Q287" i="4"/>
  <c r="Q299" i="4"/>
  <c r="Q2376" i="4"/>
  <c r="Q2373" i="4"/>
  <c r="Q2380" i="4"/>
  <c r="Q2350" i="4"/>
  <c r="Q2955" i="4"/>
  <c r="Q3050" i="4"/>
  <c r="P562" i="4"/>
  <c r="Q562" i="4" s="1"/>
  <c r="Q3262" i="4"/>
  <c r="Q610" i="4"/>
  <c r="Q635" i="4"/>
  <c r="Q4089" i="4"/>
  <c r="Q3617" i="4"/>
  <c r="Q3650" i="4"/>
  <c r="Q3725" i="4"/>
  <c r="Q4052" i="4"/>
  <c r="Q4049" i="4"/>
  <c r="Q899" i="4"/>
  <c r="Q4833" i="4"/>
  <c r="P2194" i="4"/>
  <c r="Q2194" i="4" s="1"/>
  <c r="P2242" i="4"/>
  <c r="Q2242" i="4" s="1"/>
  <c r="P4066" i="4"/>
  <c r="Q4066" i="4" s="1"/>
  <c r="P4834" i="4"/>
  <c r="Q4834" i="4" s="1"/>
  <c r="P2207" i="4"/>
  <c r="Q2207" i="4" s="1"/>
  <c r="P2352" i="4"/>
  <c r="Q2352" i="4" s="1"/>
  <c r="Q2364" i="4"/>
  <c r="Q2371" i="4"/>
  <c r="Q2385" i="4"/>
  <c r="Q2779" i="4"/>
  <c r="P454" i="4"/>
  <c r="Q454" i="4" s="1"/>
  <c r="Q490" i="4"/>
  <c r="Q859" i="4"/>
  <c r="Q3261" i="4"/>
  <c r="Q3298" i="4"/>
  <c r="Q634" i="4"/>
  <c r="Q4088" i="4"/>
  <c r="Q3629" i="4"/>
  <c r="Q706" i="4"/>
  <c r="Q742" i="4"/>
  <c r="Q4074" i="4"/>
  <c r="Q840" i="4"/>
  <c r="Q935" i="4"/>
  <c r="Q4843" i="4"/>
  <c r="C4" i="6"/>
  <c r="B5" i="6"/>
  <c r="B6" i="6" l="1"/>
  <c r="C5" i="6"/>
  <c r="B7" i="6" l="1"/>
  <c r="C6" i="6"/>
  <c r="B8" i="6" l="1"/>
  <c r="C7" i="6"/>
  <c r="C8" i="6" l="1"/>
  <c r="B9" i="6"/>
  <c r="B10" i="6" l="1"/>
  <c r="C9" i="6"/>
  <c r="B11" i="6" l="1"/>
  <c r="C10" i="6"/>
  <c r="B12" i="6" l="1"/>
  <c r="C11" i="6"/>
  <c r="C12" i="6" l="1"/>
  <c r="B13" i="6"/>
  <c r="B14" i="6" l="1"/>
  <c r="C13" i="6"/>
  <c r="B15" i="6" l="1"/>
  <c r="C14" i="6"/>
  <c r="B16" i="6" l="1"/>
  <c r="C15" i="6"/>
  <c r="C16" i="6" l="1"/>
  <c r="B17" i="6"/>
  <c r="B18" i="6" l="1"/>
  <c r="C17" i="6"/>
  <c r="B19" i="6" l="1"/>
  <c r="C18" i="6"/>
  <c r="B20" i="6" l="1"/>
  <c r="C19" i="6"/>
  <c r="C20" i="6" l="1"/>
  <c r="B21" i="6"/>
  <c r="B22" i="6" l="1"/>
  <c r="C21" i="6"/>
  <c r="B23" i="6" l="1"/>
  <c r="C22" i="6"/>
  <c r="B24" i="6" l="1"/>
  <c r="C23" i="6"/>
  <c r="C24" i="6" l="1"/>
  <c r="B25" i="6"/>
  <c r="B26" i="6" l="1"/>
  <c r="C25" i="6"/>
  <c r="B27" i="6" l="1"/>
  <c r="C26" i="6"/>
  <c r="B28" i="6" l="1"/>
  <c r="C27" i="6"/>
  <c r="C28" i="6" l="1"/>
  <c r="B29" i="6"/>
  <c r="B30" i="6" l="1"/>
  <c r="C29" i="6"/>
  <c r="B31" i="6" l="1"/>
  <c r="C30" i="6"/>
  <c r="B32" i="6" l="1"/>
  <c r="C31" i="6"/>
  <c r="C32" i="6" l="1"/>
  <c r="B33" i="6"/>
  <c r="B34" i="6" l="1"/>
  <c r="C33" i="6"/>
  <c r="C34" i="6" l="1"/>
  <c r="B35" i="6"/>
  <c r="B36" i="6" l="1"/>
  <c r="C35" i="6"/>
  <c r="C36" i="6" l="1"/>
  <c r="B37" i="6"/>
  <c r="B38" i="6" l="1"/>
  <c r="C37" i="6"/>
  <c r="C38" i="6" l="1"/>
  <c r="B39" i="6"/>
  <c r="C39" i="6" l="1"/>
  <c r="B40" i="6"/>
  <c r="C40" i="6" l="1"/>
  <c r="B41" i="6"/>
  <c r="B42" i="6" l="1"/>
  <c r="C41" i="6"/>
  <c r="C42" i="6" l="1"/>
  <c r="B43" i="6"/>
  <c r="C43" i="6" l="1"/>
  <c r="B44" i="6"/>
  <c r="C44" i="6" l="1"/>
  <c r="B45" i="6"/>
  <c r="B46" i="6" l="1"/>
  <c r="C45" i="6"/>
  <c r="C46" i="6" l="1"/>
  <c r="B47" i="6"/>
  <c r="C47" i="6" l="1"/>
  <c r="B48" i="6"/>
  <c r="C48" i="6" l="1"/>
  <c r="B49" i="6"/>
  <c r="B50" i="6" l="1"/>
  <c r="C49" i="6"/>
  <c r="C50" i="6" l="1"/>
  <c r="B51" i="6"/>
  <c r="B52" i="6" l="1"/>
  <c r="C51" i="6"/>
  <c r="C52" i="6" l="1"/>
  <c r="B53" i="6"/>
  <c r="B54" i="6" l="1"/>
  <c r="C53" i="6"/>
  <c r="C54" i="6" l="1"/>
  <c r="B55" i="6"/>
  <c r="B56" i="6" l="1"/>
  <c r="C55" i="6"/>
  <c r="C56" i="6" l="1"/>
  <c r="B57" i="6"/>
  <c r="B58" i="6" l="1"/>
  <c r="C57" i="6"/>
  <c r="C58" i="6" l="1"/>
  <c r="B59" i="6"/>
  <c r="B60" i="6" l="1"/>
  <c r="C59" i="6"/>
  <c r="C60" i="6" l="1"/>
  <c r="B61" i="6"/>
  <c r="B62" i="6" l="1"/>
  <c r="C61" i="6"/>
  <c r="C62" i="6" l="1"/>
  <c r="B63" i="6"/>
  <c r="B64" i="6" l="1"/>
  <c r="C63" i="6"/>
  <c r="C64" i="6" l="1"/>
  <c r="B65" i="6"/>
  <c r="B66" i="6" l="1"/>
  <c r="C65" i="6"/>
  <c r="C66" i="6" l="1"/>
  <c r="B67" i="6"/>
  <c r="B68" i="6" l="1"/>
  <c r="C67" i="6"/>
  <c r="C68" i="6" l="1"/>
  <c r="B69" i="6"/>
  <c r="B70" i="6" l="1"/>
  <c r="C69" i="6"/>
  <c r="C70" i="6" l="1"/>
  <c r="B71" i="6"/>
  <c r="B72" i="6" l="1"/>
  <c r="C71" i="6"/>
  <c r="C72" i="6" l="1"/>
  <c r="B73" i="6"/>
  <c r="B74" i="6" l="1"/>
  <c r="C73" i="6"/>
  <c r="C74" i="6" l="1"/>
  <c r="B75" i="6"/>
  <c r="B76" i="6" l="1"/>
  <c r="C75" i="6"/>
  <c r="B77" i="6" l="1"/>
  <c r="C76" i="6"/>
  <c r="B78" i="6" l="1"/>
  <c r="C77" i="6"/>
  <c r="C78" i="6" l="1"/>
  <c r="B79" i="6"/>
  <c r="B80" i="6" l="1"/>
  <c r="C79" i="6"/>
  <c r="B81" i="6" l="1"/>
  <c r="C80" i="6"/>
  <c r="B82" i="6" l="1"/>
  <c r="C81" i="6"/>
  <c r="C82" i="6" l="1"/>
  <c r="B83" i="6"/>
  <c r="B84" i="6" l="1"/>
  <c r="C83" i="6"/>
  <c r="B85" i="6" l="1"/>
  <c r="C84" i="6"/>
  <c r="B86" i="6" l="1"/>
  <c r="C85" i="6"/>
  <c r="C86" i="6" l="1"/>
  <c r="B87" i="6"/>
  <c r="B88" i="6" l="1"/>
  <c r="C87" i="6"/>
  <c r="B89" i="6" l="1"/>
  <c r="C88" i="6"/>
  <c r="B90" i="6" l="1"/>
  <c r="C89" i="6"/>
  <c r="C90" i="6" l="1"/>
  <c r="B91" i="6"/>
  <c r="B92" i="6" l="1"/>
  <c r="C91" i="6"/>
  <c r="B93" i="6" l="1"/>
  <c r="C92" i="6"/>
  <c r="B94" i="6" l="1"/>
  <c r="C93" i="6"/>
  <c r="C94" i="6" l="1"/>
  <c r="B95" i="6"/>
  <c r="B96" i="6" l="1"/>
  <c r="C95" i="6"/>
  <c r="B97" i="6" l="1"/>
  <c r="C96" i="6"/>
  <c r="B98" i="6" l="1"/>
  <c r="C97" i="6"/>
  <c r="C98" i="6" l="1"/>
  <c r="B99" i="6"/>
  <c r="B100" i="6" l="1"/>
  <c r="C99" i="6"/>
  <c r="B101" i="6" l="1"/>
  <c r="C100" i="6"/>
  <c r="B102" i="6" l="1"/>
  <c r="C101" i="6"/>
  <c r="C102" i="6" l="1"/>
  <c r="B103" i="6"/>
  <c r="B104" i="6" l="1"/>
  <c r="C103" i="6"/>
  <c r="B105" i="6" l="1"/>
  <c r="C104" i="6"/>
  <c r="B106" i="6" l="1"/>
  <c r="C105" i="6"/>
  <c r="C106" i="6" l="1"/>
  <c r="B107" i="6"/>
  <c r="B108" i="6" l="1"/>
  <c r="C107" i="6"/>
  <c r="B109" i="6" l="1"/>
  <c r="C108" i="6"/>
  <c r="B110" i="6" l="1"/>
  <c r="C109" i="6"/>
  <c r="C110" i="6" l="1"/>
  <c r="B111" i="6"/>
  <c r="B112" i="6" l="1"/>
  <c r="C111" i="6"/>
  <c r="B113" i="6" l="1"/>
  <c r="C112" i="6"/>
  <c r="B114" i="6" l="1"/>
  <c r="C113" i="6"/>
  <c r="C114" i="6" l="1"/>
  <c r="B115" i="6"/>
  <c r="B116" i="6" l="1"/>
  <c r="C115" i="6"/>
  <c r="B117" i="6" l="1"/>
  <c r="C116" i="6"/>
  <c r="B118" i="6" l="1"/>
  <c r="C117" i="6"/>
  <c r="C118" i="6" l="1"/>
  <c r="B119" i="6"/>
  <c r="B120" i="6" l="1"/>
  <c r="C119" i="6"/>
  <c r="B121" i="6" l="1"/>
  <c r="C120" i="6"/>
  <c r="B122" i="6" l="1"/>
  <c r="C121" i="6"/>
  <c r="C122" i="6" l="1"/>
  <c r="B123" i="6"/>
  <c r="B124" i="6" l="1"/>
  <c r="C123" i="6"/>
  <c r="B125" i="6" l="1"/>
  <c r="C124" i="6"/>
  <c r="B126" i="6" l="1"/>
  <c r="C125" i="6"/>
  <c r="C126" i="6" l="1"/>
  <c r="B127" i="6"/>
  <c r="B128" i="6" l="1"/>
  <c r="C127" i="6"/>
  <c r="B129" i="6" l="1"/>
  <c r="C128" i="6"/>
  <c r="B130" i="6" l="1"/>
  <c r="C129" i="6"/>
  <c r="C130" i="6" l="1"/>
  <c r="B131" i="6"/>
  <c r="B132" i="6" l="1"/>
  <c r="C131" i="6"/>
  <c r="B133" i="6" l="1"/>
  <c r="C132" i="6"/>
  <c r="B134" i="6" l="1"/>
  <c r="C133" i="6"/>
  <c r="C134" i="6" l="1"/>
  <c r="B135" i="6"/>
  <c r="B136" i="6" l="1"/>
  <c r="C135" i="6"/>
  <c r="B137" i="6" l="1"/>
  <c r="C136" i="6"/>
  <c r="B138" i="6" l="1"/>
  <c r="C137" i="6"/>
  <c r="C138" i="6" l="1"/>
  <c r="B139" i="6"/>
  <c r="B140" i="6" l="1"/>
  <c r="C139" i="6"/>
  <c r="B141" i="6" l="1"/>
  <c r="C140" i="6"/>
  <c r="B142" i="6" l="1"/>
  <c r="C141" i="6"/>
  <c r="C142" i="6" l="1"/>
  <c r="B143" i="6"/>
  <c r="B144" i="6" l="1"/>
  <c r="C143" i="6"/>
  <c r="B145" i="6" l="1"/>
  <c r="C144" i="6"/>
  <c r="B146" i="6" l="1"/>
  <c r="C145" i="6"/>
  <c r="C146" i="6" l="1"/>
  <c r="B147" i="6"/>
  <c r="B148" i="6" l="1"/>
  <c r="C147" i="6"/>
  <c r="B149" i="6" l="1"/>
  <c r="C148" i="6"/>
  <c r="B150" i="6" l="1"/>
  <c r="C149" i="6"/>
  <c r="C150" i="6" l="1"/>
  <c r="B151" i="6"/>
  <c r="B152" i="6" l="1"/>
  <c r="C151" i="6"/>
  <c r="B153" i="6" l="1"/>
  <c r="C152" i="6"/>
  <c r="B154" i="6" l="1"/>
  <c r="C153" i="6"/>
  <c r="C154" i="6" l="1"/>
  <c r="B155" i="6"/>
  <c r="B156" i="6" l="1"/>
  <c r="C155" i="6"/>
  <c r="B157" i="6" l="1"/>
  <c r="C156" i="6"/>
  <c r="B158" i="6" l="1"/>
  <c r="C157" i="6"/>
  <c r="C158" i="6" l="1"/>
  <c r="B159" i="6"/>
  <c r="B160" i="6" l="1"/>
  <c r="C159" i="6"/>
  <c r="B161" i="6" l="1"/>
  <c r="C160" i="6"/>
  <c r="B162" i="6" l="1"/>
  <c r="C161" i="6"/>
  <c r="C162" i="6" l="1"/>
  <c r="B163" i="6"/>
  <c r="B164" i="6" l="1"/>
  <c r="C163" i="6"/>
  <c r="B165" i="6" l="1"/>
  <c r="C164" i="6"/>
  <c r="B166" i="6" l="1"/>
  <c r="C165" i="6"/>
  <c r="C166" i="6" l="1"/>
  <c r="B167" i="6"/>
  <c r="B168" i="6" l="1"/>
  <c r="C167" i="6"/>
  <c r="B169" i="6" l="1"/>
  <c r="C168" i="6"/>
  <c r="B170" i="6" l="1"/>
  <c r="C169" i="6"/>
  <c r="C170" i="6" l="1"/>
  <c r="B171" i="6"/>
  <c r="B172" i="6" l="1"/>
  <c r="C171" i="6"/>
  <c r="B173" i="6" l="1"/>
  <c r="C172" i="6"/>
  <c r="B174" i="6" l="1"/>
  <c r="C173" i="6"/>
  <c r="C174" i="6" l="1"/>
  <c r="B175" i="6"/>
  <c r="B176" i="6" l="1"/>
  <c r="C175" i="6"/>
  <c r="B177" i="6" l="1"/>
  <c r="C176" i="6"/>
  <c r="B178" i="6" l="1"/>
  <c r="C177" i="6"/>
  <c r="C178" i="6" l="1"/>
  <c r="B179" i="6"/>
  <c r="B180" i="6" l="1"/>
  <c r="C179" i="6"/>
  <c r="B181" i="6" l="1"/>
  <c r="C180" i="6"/>
  <c r="B182" i="6" l="1"/>
  <c r="C181" i="6"/>
  <c r="C182" i="6" l="1"/>
  <c r="B183" i="6"/>
  <c r="B184" i="6" l="1"/>
  <c r="C183" i="6"/>
  <c r="B185" i="6" l="1"/>
  <c r="C184" i="6"/>
  <c r="B186" i="6" l="1"/>
  <c r="C185" i="6"/>
  <c r="C186" i="6" l="1"/>
  <c r="B187" i="6"/>
  <c r="B188" i="6" l="1"/>
  <c r="C187" i="6"/>
  <c r="B189" i="6" l="1"/>
  <c r="C188" i="6"/>
  <c r="B190" i="6" l="1"/>
  <c r="C189" i="6"/>
  <c r="C190" i="6" l="1"/>
  <c r="B191" i="6"/>
  <c r="B192" i="6" l="1"/>
  <c r="C191" i="6"/>
  <c r="B193" i="6" l="1"/>
  <c r="C192" i="6"/>
  <c r="B194" i="6" l="1"/>
  <c r="C193" i="6"/>
  <c r="C194" i="6" l="1"/>
  <c r="B195" i="6"/>
  <c r="B196" i="6" l="1"/>
  <c r="C195" i="6"/>
  <c r="B197" i="6" l="1"/>
  <c r="C196" i="6"/>
  <c r="B198" i="6" l="1"/>
  <c r="C197" i="6"/>
  <c r="C198" i="6" l="1"/>
  <c r="B199" i="6"/>
  <c r="B200" i="6" l="1"/>
  <c r="C199" i="6"/>
  <c r="B201" i="6" l="1"/>
  <c r="C200" i="6"/>
  <c r="B202" i="6" l="1"/>
  <c r="C201" i="6"/>
  <c r="C202" i="6" l="1"/>
  <c r="B203" i="6"/>
  <c r="B204" i="6" l="1"/>
  <c r="C203" i="6"/>
  <c r="B205" i="6" l="1"/>
  <c r="C204" i="6"/>
  <c r="B206" i="6" l="1"/>
  <c r="C205" i="6"/>
  <c r="C206" i="6" l="1"/>
  <c r="B207" i="6"/>
  <c r="B208" i="6" l="1"/>
  <c r="C207" i="6"/>
  <c r="B209" i="6" l="1"/>
  <c r="C208" i="6"/>
  <c r="B210" i="6" l="1"/>
  <c r="C209" i="6"/>
  <c r="C210" i="6" l="1"/>
  <c r="B211" i="6"/>
  <c r="B212" i="6" l="1"/>
  <c r="C211" i="6"/>
  <c r="B213" i="6" l="1"/>
  <c r="C212" i="6"/>
  <c r="B214" i="6" l="1"/>
  <c r="C213" i="6"/>
  <c r="C214" i="6" l="1"/>
  <c r="B215" i="6"/>
  <c r="B216" i="6" l="1"/>
  <c r="C215" i="6"/>
  <c r="B217" i="6" l="1"/>
  <c r="C216" i="6"/>
  <c r="B218" i="6" l="1"/>
  <c r="C217" i="6"/>
  <c r="C218" i="6" l="1"/>
  <c r="B219" i="6"/>
  <c r="B220" i="6" l="1"/>
  <c r="C219" i="6"/>
  <c r="B221" i="6" l="1"/>
  <c r="C220" i="6"/>
  <c r="B222" i="6" l="1"/>
  <c r="C221" i="6"/>
  <c r="C222" i="6" l="1"/>
  <c r="B223" i="6"/>
  <c r="B224" i="6" l="1"/>
  <c r="C223" i="6"/>
  <c r="B225" i="6" l="1"/>
  <c r="C224" i="6"/>
  <c r="B226" i="6" l="1"/>
  <c r="C225" i="6"/>
  <c r="C226" i="6" l="1"/>
  <c r="B227" i="6"/>
  <c r="B228" i="6" l="1"/>
  <c r="C227" i="6"/>
  <c r="B229" i="6" l="1"/>
  <c r="C228" i="6"/>
  <c r="B230" i="6" l="1"/>
  <c r="C229" i="6"/>
  <c r="C230" i="6" l="1"/>
  <c r="B231" i="6"/>
  <c r="B232" i="6" l="1"/>
  <c r="C231" i="6"/>
  <c r="B233" i="6" l="1"/>
  <c r="C232" i="6"/>
  <c r="B234" i="6" l="1"/>
  <c r="C233" i="6"/>
  <c r="C234" i="6" l="1"/>
  <c r="B235" i="6"/>
  <c r="B236" i="6" l="1"/>
  <c r="C235" i="6"/>
  <c r="B237" i="6" l="1"/>
  <c r="C236" i="6"/>
  <c r="B238" i="6" l="1"/>
  <c r="C237" i="6"/>
  <c r="C238" i="6" l="1"/>
  <c r="B239" i="6"/>
  <c r="B240" i="6" l="1"/>
  <c r="C239" i="6"/>
  <c r="B241" i="6" l="1"/>
  <c r="C240" i="6"/>
  <c r="B242" i="6" l="1"/>
  <c r="C241" i="6"/>
  <c r="C242" i="6" l="1"/>
  <c r="B243" i="6"/>
  <c r="B244" i="6" l="1"/>
  <c r="C243" i="6"/>
  <c r="B245" i="6" l="1"/>
  <c r="C244" i="6"/>
  <c r="B246" i="6" l="1"/>
  <c r="C245" i="6"/>
  <c r="C246" i="6" l="1"/>
  <c r="B247" i="6"/>
  <c r="B248" i="6" l="1"/>
  <c r="C247" i="6"/>
  <c r="B249" i="6" l="1"/>
  <c r="C248" i="6"/>
  <c r="B250" i="6" l="1"/>
  <c r="C249" i="6"/>
  <c r="C250" i="6" l="1"/>
  <c r="B251" i="6"/>
  <c r="B252" i="6" l="1"/>
  <c r="C251" i="6"/>
  <c r="B253" i="6" l="1"/>
  <c r="C252" i="6"/>
  <c r="B254" i="6" l="1"/>
  <c r="C253" i="6"/>
  <c r="C254" i="6" l="1"/>
  <c r="B255" i="6"/>
  <c r="B256" i="6" l="1"/>
  <c r="C255" i="6"/>
  <c r="B257" i="6" l="1"/>
  <c r="C256" i="6"/>
  <c r="B258" i="6" l="1"/>
  <c r="C257" i="6"/>
  <c r="C258" i="6" l="1"/>
  <c r="B259" i="6"/>
  <c r="B260" i="6" l="1"/>
  <c r="C259" i="6"/>
  <c r="B261" i="6" l="1"/>
  <c r="C260" i="6"/>
  <c r="B262" i="6" l="1"/>
  <c r="C261" i="6"/>
  <c r="C262" i="6" l="1"/>
  <c r="B263" i="6"/>
  <c r="B264" i="6" l="1"/>
  <c r="C263" i="6"/>
  <c r="B265" i="6" l="1"/>
  <c r="C264" i="6"/>
  <c r="B266" i="6" l="1"/>
  <c r="C265" i="6"/>
  <c r="C266" i="6" l="1"/>
  <c r="B267" i="6"/>
  <c r="B268" i="6" l="1"/>
  <c r="C267" i="6"/>
  <c r="B269" i="6" l="1"/>
  <c r="C268" i="6"/>
  <c r="B270" i="6" l="1"/>
  <c r="C269" i="6"/>
  <c r="C270" i="6" l="1"/>
  <c r="B271" i="6"/>
  <c r="B272" i="6" l="1"/>
  <c r="C271" i="6"/>
  <c r="B273" i="6" l="1"/>
  <c r="C272" i="6"/>
  <c r="B274" i="6" l="1"/>
  <c r="C273" i="6"/>
  <c r="C274" i="6" l="1"/>
  <c r="B275" i="6"/>
  <c r="B276" i="6" l="1"/>
  <c r="C275" i="6"/>
  <c r="B277" i="6" l="1"/>
  <c r="C276" i="6"/>
  <c r="B278" i="6" l="1"/>
  <c r="C277" i="6"/>
  <c r="C278" i="6" l="1"/>
  <c r="B279" i="6"/>
  <c r="B280" i="6" l="1"/>
  <c r="C279" i="6"/>
  <c r="B281" i="6" l="1"/>
  <c r="C280" i="6"/>
  <c r="B282" i="6" l="1"/>
  <c r="C281" i="6"/>
  <c r="C282" i="6" l="1"/>
  <c r="B283" i="6"/>
  <c r="B284" i="6" l="1"/>
  <c r="C283" i="6"/>
  <c r="B285" i="6" l="1"/>
  <c r="C284" i="6"/>
  <c r="B286" i="6" l="1"/>
  <c r="C285" i="6"/>
  <c r="C286" i="6" l="1"/>
  <c r="B287" i="6"/>
  <c r="B288" i="6" l="1"/>
  <c r="C287" i="6"/>
  <c r="B289" i="6" l="1"/>
  <c r="C288" i="6"/>
  <c r="B290" i="6" l="1"/>
  <c r="C289" i="6"/>
  <c r="C290" i="6" l="1"/>
  <c r="B291" i="6"/>
  <c r="B292" i="6" l="1"/>
  <c r="C291" i="6"/>
  <c r="B293" i="6" l="1"/>
  <c r="C292" i="6"/>
  <c r="B294" i="6" l="1"/>
  <c r="C293" i="6"/>
  <c r="C294" i="6" l="1"/>
  <c r="B295" i="6"/>
  <c r="B296" i="6" l="1"/>
  <c r="C295" i="6"/>
  <c r="B297" i="6" l="1"/>
  <c r="C296" i="6"/>
  <c r="B298" i="6" l="1"/>
  <c r="C297" i="6"/>
  <c r="C298" i="6" l="1"/>
  <c r="B299" i="6"/>
  <c r="B300" i="6" l="1"/>
  <c r="C299" i="6"/>
  <c r="B301" i="6" l="1"/>
  <c r="C300" i="6"/>
  <c r="B302" i="6" l="1"/>
  <c r="C301" i="6"/>
  <c r="C302" i="6" l="1"/>
  <c r="B303" i="6"/>
  <c r="B304" i="6" l="1"/>
  <c r="C303" i="6"/>
  <c r="B305" i="6" l="1"/>
  <c r="C304" i="6"/>
  <c r="B306" i="6" l="1"/>
  <c r="C305" i="6"/>
  <c r="C306" i="6" l="1"/>
  <c r="B307" i="6"/>
  <c r="B308" i="6" l="1"/>
  <c r="C307" i="6"/>
  <c r="B309" i="6" l="1"/>
  <c r="C308" i="6"/>
  <c r="B310" i="6" l="1"/>
  <c r="C309" i="6"/>
  <c r="C310" i="6" l="1"/>
  <c r="B311" i="6"/>
  <c r="B312" i="6" l="1"/>
  <c r="C311" i="6"/>
  <c r="B313" i="6" l="1"/>
  <c r="C312" i="6"/>
  <c r="B314" i="6" l="1"/>
  <c r="C313" i="6"/>
  <c r="C314" i="6" l="1"/>
  <c r="B315" i="6"/>
  <c r="B316" i="6" l="1"/>
  <c r="C315" i="6"/>
  <c r="B317" i="6" l="1"/>
  <c r="C316" i="6"/>
  <c r="B318" i="6" l="1"/>
  <c r="C317" i="6"/>
  <c r="C318" i="6" l="1"/>
  <c r="B319" i="6"/>
  <c r="B320" i="6" l="1"/>
  <c r="C319" i="6"/>
  <c r="B321" i="6" l="1"/>
  <c r="C320" i="6"/>
  <c r="B322" i="6" l="1"/>
  <c r="C321" i="6"/>
  <c r="C322" i="6" l="1"/>
  <c r="B323" i="6"/>
  <c r="B324" i="6" l="1"/>
  <c r="C323" i="6"/>
  <c r="C324" i="6" l="1"/>
  <c r="B325" i="6"/>
  <c r="B326" i="6" l="1"/>
  <c r="C325" i="6"/>
  <c r="B327" i="6" l="1"/>
  <c r="C326" i="6"/>
  <c r="B328" i="6" l="1"/>
  <c r="C327" i="6"/>
  <c r="C328" i="6" l="1"/>
  <c r="B329" i="6"/>
  <c r="B330" i="6" l="1"/>
  <c r="C329" i="6"/>
  <c r="B331" i="6" l="1"/>
  <c r="C330" i="6"/>
  <c r="B332" i="6" l="1"/>
  <c r="C331" i="6"/>
  <c r="C332" i="6" l="1"/>
  <c r="B333" i="6"/>
  <c r="B334" i="6" l="1"/>
  <c r="C333" i="6"/>
  <c r="B335" i="6" l="1"/>
  <c r="C334" i="6"/>
  <c r="B336" i="6" l="1"/>
  <c r="C335" i="6"/>
  <c r="C336" i="6" l="1"/>
  <c r="B337" i="6"/>
  <c r="B338" i="6" l="1"/>
  <c r="C337" i="6"/>
  <c r="B339" i="6" l="1"/>
  <c r="C338" i="6"/>
  <c r="B340" i="6" l="1"/>
  <c r="C339" i="6"/>
  <c r="C340" i="6" l="1"/>
  <c r="B341" i="6"/>
  <c r="B342" i="6" l="1"/>
  <c r="C341" i="6"/>
  <c r="B343" i="6" l="1"/>
  <c r="C342" i="6"/>
  <c r="B344" i="6" l="1"/>
  <c r="C343" i="6"/>
  <c r="C344" i="6" l="1"/>
  <c r="B345" i="6"/>
  <c r="B346" i="6" l="1"/>
  <c r="C345" i="6"/>
  <c r="B347" i="6" l="1"/>
  <c r="C346" i="6"/>
  <c r="B348" i="6" l="1"/>
  <c r="C347" i="6"/>
  <c r="C348" i="6" l="1"/>
  <c r="B349" i="6"/>
  <c r="B350" i="6" l="1"/>
  <c r="C349" i="6"/>
  <c r="C350" i="6" l="1"/>
  <c r="B351" i="6"/>
  <c r="B352" i="6" l="1"/>
  <c r="C351" i="6"/>
  <c r="C352" i="6" l="1"/>
  <c r="B353" i="6"/>
  <c r="B354" i="6" l="1"/>
  <c r="C353" i="6"/>
  <c r="C354" i="6" l="1"/>
  <c r="B355" i="6"/>
  <c r="B356" i="6" l="1"/>
  <c r="C355" i="6"/>
  <c r="C356" i="6" l="1"/>
  <c r="B357" i="6"/>
  <c r="B358" i="6" l="1"/>
  <c r="C357" i="6"/>
  <c r="C358" i="6" l="1"/>
  <c r="B359" i="6"/>
  <c r="B360" i="6" l="1"/>
  <c r="C359" i="6"/>
  <c r="C360" i="6" l="1"/>
  <c r="B361" i="6"/>
  <c r="B362" i="6" l="1"/>
  <c r="C361" i="6"/>
  <c r="C362" i="6" l="1"/>
  <c r="B363" i="6"/>
  <c r="B364" i="6" l="1"/>
  <c r="C363" i="6"/>
  <c r="C364" i="6" l="1"/>
  <c r="B365" i="6"/>
  <c r="B366" i="6" l="1"/>
  <c r="C365" i="6"/>
  <c r="B367" i="6" l="1"/>
  <c r="C366" i="6"/>
  <c r="B368" i="6" l="1"/>
  <c r="C367" i="6"/>
  <c r="C368" i="6" l="1"/>
  <c r="B369" i="6"/>
  <c r="B370" i="6" l="1"/>
  <c r="C369" i="6"/>
  <c r="B371" i="6" l="1"/>
  <c r="C370" i="6"/>
  <c r="B372" i="6" l="1"/>
  <c r="C371" i="6"/>
  <c r="C372" i="6" l="1"/>
  <c r="B373" i="6"/>
  <c r="B374" i="6" l="1"/>
  <c r="C373" i="6"/>
  <c r="B375" i="6" l="1"/>
  <c r="C374" i="6"/>
  <c r="B376" i="6" l="1"/>
  <c r="C375" i="6"/>
  <c r="C376" i="6" l="1"/>
  <c r="B377" i="6"/>
  <c r="B378" i="6" l="1"/>
  <c r="C377" i="6"/>
  <c r="B379" i="6" l="1"/>
  <c r="C378" i="6"/>
  <c r="C379" i="6" l="1"/>
  <c r="B380" i="6"/>
  <c r="C380" i="6" l="1"/>
  <c r="B381" i="6"/>
  <c r="B382" i="6" l="1"/>
  <c r="C381" i="6"/>
  <c r="B383" i="6" l="1"/>
  <c r="C382" i="6"/>
  <c r="C383" i="6" l="1"/>
  <c r="B384" i="6"/>
  <c r="C384" i="6" l="1"/>
  <c r="B385" i="6"/>
  <c r="B386" i="6" l="1"/>
  <c r="C385" i="6"/>
  <c r="B387" i="6" l="1"/>
  <c r="C386" i="6"/>
  <c r="C387" i="6" l="1"/>
  <c r="B388" i="6"/>
  <c r="C388" i="6" l="1"/>
  <c r="B389" i="6"/>
  <c r="B390" i="6" l="1"/>
  <c r="C389" i="6"/>
  <c r="B391" i="6" l="1"/>
  <c r="C390" i="6"/>
  <c r="C391" i="6" l="1"/>
  <c r="B392" i="6"/>
  <c r="C392" i="6" l="1"/>
  <c r="B393" i="6"/>
  <c r="B394" i="6" l="1"/>
  <c r="C393" i="6"/>
  <c r="B395" i="6" l="1"/>
  <c r="C394" i="6"/>
  <c r="C395" i="6" l="1"/>
  <c r="B396" i="6"/>
  <c r="C396" i="6" l="1"/>
  <c r="B397" i="6"/>
  <c r="B398" i="6" l="1"/>
  <c r="C397" i="6"/>
  <c r="B399" i="6" l="1"/>
  <c r="C398" i="6"/>
  <c r="B400" i="6" l="1"/>
  <c r="C399" i="6"/>
  <c r="C400" i="6" l="1"/>
  <c r="B401" i="6"/>
  <c r="B402" i="6" l="1"/>
  <c r="C401" i="6"/>
  <c r="B403" i="6" l="1"/>
  <c r="C402" i="6"/>
  <c r="B404" i="6" l="1"/>
  <c r="C403" i="6"/>
  <c r="C404" i="6" l="1"/>
  <c r="B405" i="6"/>
  <c r="B406" i="6" l="1"/>
  <c r="C405" i="6"/>
  <c r="B407" i="6" l="1"/>
  <c r="C406" i="6"/>
  <c r="B408" i="6" l="1"/>
  <c r="C407" i="6"/>
  <c r="C408" i="6" l="1"/>
  <c r="B409" i="6"/>
  <c r="B410" i="6" l="1"/>
  <c r="C409" i="6"/>
  <c r="B411" i="6" l="1"/>
  <c r="C410" i="6"/>
  <c r="B412" i="6" l="1"/>
  <c r="C411" i="6"/>
  <c r="C412" i="6" l="1"/>
  <c r="B413" i="6"/>
  <c r="B414" i="6" l="1"/>
  <c r="C413" i="6"/>
  <c r="B415" i="6" l="1"/>
  <c r="C414" i="6"/>
  <c r="B416" i="6" l="1"/>
  <c r="C415" i="6"/>
  <c r="C416" i="6" l="1"/>
  <c r="B417" i="6"/>
  <c r="B418" i="6" l="1"/>
  <c r="C417" i="6"/>
  <c r="B419" i="6" l="1"/>
  <c r="C418" i="6"/>
  <c r="B420" i="6" l="1"/>
  <c r="C419" i="6"/>
  <c r="C420" i="6" l="1"/>
  <c r="B421" i="6"/>
  <c r="B422" i="6" l="1"/>
  <c r="C421" i="6"/>
  <c r="B423" i="6" l="1"/>
  <c r="C422" i="6"/>
  <c r="B424" i="6" l="1"/>
  <c r="C423" i="6"/>
  <c r="C424" i="6" l="1"/>
  <c r="B425" i="6"/>
  <c r="B426" i="6" l="1"/>
  <c r="C425" i="6"/>
  <c r="B427" i="6" l="1"/>
  <c r="C426" i="6"/>
  <c r="B428" i="6" l="1"/>
  <c r="C427" i="6"/>
  <c r="C428" i="6" l="1"/>
  <c r="B429" i="6"/>
  <c r="B430" i="6" l="1"/>
  <c r="C429" i="6"/>
  <c r="B431" i="6" l="1"/>
  <c r="C430" i="6"/>
  <c r="B432" i="6" l="1"/>
  <c r="C431" i="6"/>
  <c r="C432" i="6" l="1"/>
  <c r="B433" i="6"/>
  <c r="B434" i="6" l="1"/>
  <c r="C433" i="6"/>
  <c r="B435" i="6" l="1"/>
  <c r="C434" i="6"/>
  <c r="B436" i="6" l="1"/>
  <c r="C435" i="6"/>
  <c r="C436" i="6" l="1"/>
  <c r="B437" i="6"/>
  <c r="B438" i="6" l="1"/>
  <c r="C437" i="6"/>
  <c r="B439" i="6" l="1"/>
  <c r="C438" i="6"/>
  <c r="B440" i="6" l="1"/>
  <c r="C439" i="6"/>
  <c r="C440" i="6" l="1"/>
  <c r="B441" i="6"/>
  <c r="B442" i="6" l="1"/>
  <c r="C441" i="6"/>
  <c r="B443" i="6" l="1"/>
  <c r="C442" i="6"/>
  <c r="B444" i="6" l="1"/>
  <c r="C443" i="6"/>
  <c r="C444" i="6" l="1"/>
  <c r="B445" i="6"/>
  <c r="B446" i="6" l="1"/>
  <c r="C445" i="6"/>
  <c r="B447" i="6" l="1"/>
  <c r="C446" i="6"/>
  <c r="B448" i="6" l="1"/>
  <c r="C447" i="6"/>
  <c r="C448" i="6" l="1"/>
  <c r="B449" i="6"/>
  <c r="B450" i="6" l="1"/>
  <c r="C449" i="6"/>
  <c r="B451" i="6" l="1"/>
  <c r="C450" i="6"/>
  <c r="B452" i="6" l="1"/>
  <c r="C451" i="6"/>
  <c r="C452" i="6" l="1"/>
  <c r="B453" i="6"/>
  <c r="B454" i="6" l="1"/>
  <c r="C453" i="6"/>
  <c r="B455" i="6" l="1"/>
  <c r="C454" i="6"/>
  <c r="B456" i="6" l="1"/>
  <c r="C455" i="6"/>
  <c r="C456" i="6" l="1"/>
  <c r="B457" i="6"/>
  <c r="B458" i="6" l="1"/>
  <c r="C457" i="6"/>
  <c r="B459" i="6" l="1"/>
  <c r="C458" i="6"/>
  <c r="B460" i="6" l="1"/>
  <c r="C459" i="6"/>
  <c r="C460" i="6" l="1"/>
  <c r="B461" i="6"/>
  <c r="B462" i="6" l="1"/>
  <c r="C461" i="6"/>
  <c r="B463" i="6" l="1"/>
  <c r="C462" i="6"/>
  <c r="B464" i="6" l="1"/>
  <c r="C463" i="6"/>
  <c r="C464" i="6" l="1"/>
  <c r="B465" i="6"/>
  <c r="B466" i="6" l="1"/>
  <c r="C465" i="6"/>
  <c r="B467" i="6" l="1"/>
  <c r="C466" i="6"/>
  <c r="B468" i="6" l="1"/>
  <c r="C467" i="6"/>
  <c r="C468" i="6" l="1"/>
  <c r="B469" i="6"/>
  <c r="B470" i="6" l="1"/>
  <c r="C469" i="6"/>
  <c r="B471" i="6" l="1"/>
  <c r="C470" i="6"/>
  <c r="B472" i="6" l="1"/>
  <c r="C471" i="6"/>
  <c r="C472" i="6" l="1"/>
  <c r="B473" i="6"/>
  <c r="B474" i="6" l="1"/>
  <c r="C473" i="6"/>
  <c r="B475" i="6" l="1"/>
  <c r="C474" i="6"/>
  <c r="B476" i="6" l="1"/>
  <c r="C475" i="6"/>
  <c r="C476" i="6" l="1"/>
  <c r="B477" i="6"/>
  <c r="B478" i="6" l="1"/>
  <c r="C477" i="6"/>
  <c r="B479" i="6" l="1"/>
  <c r="C478" i="6"/>
  <c r="B480" i="6" l="1"/>
  <c r="C479" i="6"/>
  <c r="C480" i="6" l="1"/>
  <c r="B481" i="6"/>
  <c r="B482" i="6" l="1"/>
  <c r="C481" i="6"/>
  <c r="B483" i="6" l="1"/>
  <c r="C482" i="6"/>
  <c r="B484" i="6" l="1"/>
  <c r="C483" i="6"/>
  <c r="C484" i="6" l="1"/>
  <c r="B485" i="6"/>
  <c r="B486" i="6" l="1"/>
  <c r="C485" i="6"/>
  <c r="B487" i="6" l="1"/>
  <c r="C486" i="6"/>
  <c r="B488" i="6" l="1"/>
  <c r="C487" i="6"/>
  <c r="C488" i="6" l="1"/>
  <c r="B489" i="6"/>
  <c r="B490" i="6" l="1"/>
  <c r="C489" i="6"/>
  <c r="B491" i="6" l="1"/>
  <c r="C490" i="6"/>
  <c r="B492" i="6" l="1"/>
  <c r="C491" i="6"/>
  <c r="C492" i="6" l="1"/>
  <c r="B493" i="6"/>
  <c r="B494" i="6" l="1"/>
  <c r="C493" i="6"/>
  <c r="B495" i="6" l="1"/>
  <c r="C494" i="6"/>
  <c r="B496" i="6" l="1"/>
  <c r="C495" i="6"/>
  <c r="C496" i="6" l="1"/>
  <c r="B497" i="6"/>
  <c r="B498" i="6" l="1"/>
  <c r="C497" i="6"/>
  <c r="B499" i="6" l="1"/>
  <c r="C498" i="6"/>
  <c r="B500" i="6" l="1"/>
  <c r="C499" i="6"/>
  <c r="C500" i="6" l="1"/>
  <c r="B501" i="6"/>
  <c r="B502" i="6" l="1"/>
  <c r="C501" i="6"/>
  <c r="B503" i="6" l="1"/>
  <c r="C502" i="6"/>
  <c r="B504" i="6" l="1"/>
  <c r="C503" i="6"/>
  <c r="C504" i="6" l="1"/>
  <c r="B505" i="6"/>
  <c r="B506" i="6" l="1"/>
  <c r="C505" i="6"/>
  <c r="B507" i="6" l="1"/>
  <c r="C506" i="6"/>
  <c r="B508" i="6" l="1"/>
  <c r="C507" i="6"/>
  <c r="C508" i="6" l="1"/>
  <c r="B509" i="6"/>
  <c r="B510" i="6" l="1"/>
  <c r="C509" i="6"/>
  <c r="B511" i="6" l="1"/>
  <c r="C510" i="6"/>
  <c r="B512" i="6" l="1"/>
  <c r="C511" i="6"/>
  <c r="C512" i="6" l="1"/>
  <c r="B513" i="6"/>
  <c r="B514" i="6" l="1"/>
  <c r="C513" i="6"/>
  <c r="B515" i="6" l="1"/>
  <c r="C514" i="6"/>
  <c r="B516" i="6" l="1"/>
  <c r="C515" i="6"/>
  <c r="C516" i="6" l="1"/>
  <c r="B517" i="6"/>
  <c r="B518" i="6" l="1"/>
  <c r="C517" i="6"/>
  <c r="B519" i="6" l="1"/>
  <c r="C518" i="6"/>
  <c r="B520" i="6" l="1"/>
  <c r="C519" i="6"/>
  <c r="C520" i="6" l="1"/>
  <c r="B521" i="6"/>
  <c r="B522" i="6" l="1"/>
  <c r="C521" i="6"/>
  <c r="B523" i="6" l="1"/>
  <c r="C522" i="6"/>
  <c r="B524" i="6" l="1"/>
  <c r="C523" i="6"/>
  <c r="C524" i="6" l="1"/>
  <c r="B525" i="6"/>
  <c r="B526" i="6" l="1"/>
  <c r="C525" i="6"/>
  <c r="B527" i="6" l="1"/>
  <c r="C526" i="6"/>
  <c r="B528" i="6" l="1"/>
  <c r="C527" i="6"/>
  <c r="C528" i="6" l="1"/>
  <c r="B529" i="6"/>
  <c r="B530" i="6" l="1"/>
  <c r="C529" i="6"/>
  <c r="B531" i="6" l="1"/>
  <c r="C530" i="6"/>
  <c r="B532" i="6" l="1"/>
  <c r="C531" i="6"/>
  <c r="C532" i="6" l="1"/>
  <c r="B533" i="6"/>
  <c r="B534" i="6" l="1"/>
  <c r="C533" i="6"/>
  <c r="B535" i="6" l="1"/>
  <c r="C534" i="6"/>
  <c r="B536" i="6" l="1"/>
  <c r="C535" i="6"/>
  <c r="C536" i="6" l="1"/>
  <c r="B537" i="6"/>
  <c r="B538" i="6" l="1"/>
  <c r="C537" i="6"/>
  <c r="B539" i="6" l="1"/>
  <c r="C538" i="6"/>
  <c r="B540" i="6" l="1"/>
  <c r="C539" i="6"/>
  <c r="C540" i="6" l="1"/>
  <c r="B541" i="6"/>
  <c r="B542" i="6" l="1"/>
  <c r="C541" i="6"/>
  <c r="B543" i="6" l="1"/>
  <c r="C542" i="6"/>
  <c r="B544" i="6" l="1"/>
  <c r="C543" i="6"/>
  <c r="C544" i="6" l="1"/>
  <c r="B545" i="6"/>
  <c r="B546" i="6" l="1"/>
  <c r="C545" i="6"/>
  <c r="B547" i="6" l="1"/>
  <c r="C546" i="6"/>
  <c r="B548" i="6" l="1"/>
  <c r="C547" i="6"/>
  <c r="C548" i="6" l="1"/>
  <c r="B549" i="6"/>
  <c r="B550" i="6" l="1"/>
  <c r="C549" i="6"/>
  <c r="B551" i="6" l="1"/>
  <c r="C550" i="6"/>
  <c r="B552" i="6" l="1"/>
  <c r="C551" i="6"/>
  <c r="C552" i="6" l="1"/>
  <c r="B553" i="6"/>
  <c r="B554" i="6" l="1"/>
  <c r="C553" i="6"/>
  <c r="B555" i="6" l="1"/>
  <c r="C554" i="6"/>
  <c r="B556" i="6" l="1"/>
  <c r="C555" i="6"/>
  <c r="C556" i="6" l="1"/>
  <c r="B557" i="6"/>
  <c r="B558" i="6" l="1"/>
  <c r="C557" i="6"/>
  <c r="B559" i="6" l="1"/>
  <c r="C558" i="6"/>
  <c r="B560" i="6" l="1"/>
  <c r="C559" i="6"/>
  <c r="C560" i="6" l="1"/>
  <c r="B561" i="6"/>
  <c r="B562" i="6" l="1"/>
  <c r="C561" i="6"/>
  <c r="B563" i="6" l="1"/>
  <c r="C562" i="6"/>
  <c r="B564" i="6" l="1"/>
  <c r="C563" i="6"/>
  <c r="C564" i="6" l="1"/>
  <c r="B565" i="6"/>
  <c r="B566" i="6" l="1"/>
  <c r="C565" i="6"/>
  <c r="B567" i="6" l="1"/>
  <c r="C566" i="6"/>
  <c r="B568" i="6" l="1"/>
  <c r="C567" i="6"/>
  <c r="C568" i="6" l="1"/>
  <c r="B569" i="6"/>
  <c r="B570" i="6" l="1"/>
  <c r="C569" i="6"/>
  <c r="B571" i="6" l="1"/>
  <c r="C570" i="6"/>
  <c r="B572" i="6" l="1"/>
  <c r="C571" i="6"/>
  <c r="C572" i="6" l="1"/>
  <c r="B573" i="6"/>
  <c r="B574" i="6" l="1"/>
  <c r="C573" i="6"/>
  <c r="B575" i="6" l="1"/>
  <c r="C574" i="6"/>
  <c r="B576" i="6" l="1"/>
  <c r="C575" i="6"/>
  <c r="C576" i="6" l="1"/>
  <c r="B577" i="6"/>
  <c r="B578" i="6" l="1"/>
  <c r="C577" i="6"/>
  <c r="B579" i="6" l="1"/>
  <c r="C578" i="6"/>
  <c r="B580" i="6" l="1"/>
  <c r="C579" i="6"/>
  <c r="C580" i="6" l="1"/>
  <c r="B581" i="6"/>
  <c r="B582" i="6" l="1"/>
  <c r="C581" i="6"/>
  <c r="B583" i="6" l="1"/>
  <c r="C582" i="6"/>
  <c r="B584" i="6" l="1"/>
  <c r="C583" i="6"/>
  <c r="C584" i="6" l="1"/>
  <c r="B585" i="6"/>
  <c r="B586" i="6" l="1"/>
  <c r="C585" i="6"/>
  <c r="B587" i="6" l="1"/>
  <c r="C586" i="6"/>
  <c r="B588" i="6" l="1"/>
  <c r="C587" i="6"/>
  <c r="C588" i="6" l="1"/>
  <c r="B589" i="6"/>
  <c r="B590" i="6" l="1"/>
  <c r="C589" i="6"/>
  <c r="B591" i="6" l="1"/>
  <c r="C590" i="6"/>
  <c r="B592" i="6" l="1"/>
  <c r="C591" i="6"/>
  <c r="C592" i="6" l="1"/>
  <c r="B593" i="6"/>
  <c r="B594" i="6" l="1"/>
  <c r="C593" i="6"/>
  <c r="B595" i="6" l="1"/>
  <c r="C594" i="6"/>
  <c r="B596" i="6" l="1"/>
  <c r="C595" i="6"/>
  <c r="C596" i="6" l="1"/>
  <c r="B597" i="6"/>
  <c r="B598" i="6" l="1"/>
  <c r="C597" i="6"/>
  <c r="B599" i="6" l="1"/>
  <c r="C598" i="6"/>
  <c r="B600" i="6" l="1"/>
  <c r="C599" i="6"/>
  <c r="C600" i="6" l="1"/>
  <c r="B601" i="6"/>
  <c r="B602" i="6" l="1"/>
  <c r="C601" i="6"/>
  <c r="B603" i="6" l="1"/>
  <c r="C602" i="6"/>
  <c r="B604" i="6" l="1"/>
  <c r="C603" i="6"/>
  <c r="C604" i="6" l="1"/>
  <c r="B605" i="6"/>
  <c r="B606" i="6" l="1"/>
  <c r="C605" i="6"/>
  <c r="B607" i="6" l="1"/>
  <c r="C606" i="6"/>
  <c r="B608" i="6" l="1"/>
  <c r="C607" i="6"/>
  <c r="C608" i="6" l="1"/>
  <c r="B609" i="6"/>
  <c r="B610" i="6" l="1"/>
  <c r="C609" i="6"/>
  <c r="B611" i="6" l="1"/>
  <c r="C610" i="6"/>
  <c r="C611" i="6" l="1"/>
  <c r="B612" i="6"/>
  <c r="B613" i="6" l="1"/>
  <c r="C612" i="6"/>
  <c r="B614" i="6" l="1"/>
  <c r="C613" i="6"/>
  <c r="B615" i="6" l="1"/>
  <c r="C614" i="6"/>
  <c r="B616" i="6" l="1"/>
  <c r="C615" i="6"/>
  <c r="B617" i="6" l="1"/>
  <c r="C616" i="6"/>
  <c r="B618" i="6" l="1"/>
  <c r="C617" i="6"/>
  <c r="B619" i="6" l="1"/>
  <c r="C618" i="6"/>
  <c r="B620" i="6" l="1"/>
  <c r="C619" i="6"/>
  <c r="C620" i="6" l="1"/>
  <c r="B621" i="6"/>
  <c r="B622" i="6" l="1"/>
  <c r="C621" i="6"/>
  <c r="B623" i="6" l="1"/>
  <c r="C622" i="6"/>
  <c r="B624" i="6" l="1"/>
  <c r="C623" i="6"/>
  <c r="B625" i="6" l="1"/>
  <c r="C624" i="6"/>
  <c r="B626" i="6" l="1"/>
  <c r="C625" i="6"/>
  <c r="B627" i="6" l="1"/>
  <c r="C626" i="6"/>
  <c r="B628" i="6" l="1"/>
  <c r="C627" i="6"/>
  <c r="B629" i="6" l="1"/>
  <c r="C628" i="6"/>
  <c r="B630" i="6" l="1"/>
  <c r="C629" i="6"/>
  <c r="B631" i="6" l="1"/>
  <c r="C630" i="6"/>
  <c r="B632" i="6" l="1"/>
  <c r="C631" i="6"/>
  <c r="B633" i="6" l="1"/>
  <c r="C632" i="6"/>
  <c r="B634" i="6" l="1"/>
  <c r="C633" i="6"/>
  <c r="B635" i="6" l="1"/>
  <c r="C634" i="6"/>
  <c r="B636" i="6" l="1"/>
  <c r="C635" i="6"/>
  <c r="B637" i="6" l="1"/>
  <c r="C636" i="6"/>
  <c r="B638" i="6" l="1"/>
  <c r="C637" i="6"/>
  <c r="B639" i="6" l="1"/>
  <c r="C638" i="6"/>
  <c r="B640" i="6" l="1"/>
  <c r="C639" i="6"/>
  <c r="B641" i="6" l="1"/>
  <c r="C640" i="6"/>
  <c r="B642" i="6" l="1"/>
  <c r="C641" i="6"/>
  <c r="B643" i="6" l="1"/>
  <c r="C642" i="6"/>
  <c r="B644" i="6" l="1"/>
  <c r="C643" i="6"/>
  <c r="B645" i="6" l="1"/>
  <c r="C644" i="6"/>
  <c r="B646" i="6" l="1"/>
  <c r="C645" i="6"/>
  <c r="B647" i="6" l="1"/>
  <c r="C646" i="6"/>
  <c r="B648" i="6" l="1"/>
  <c r="C647" i="6"/>
  <c r="B649" i="6" l="1"/>
  <c r="C648" i="6"/>
  <c r="B650" i="6" l="1"/>
  <c r="C649" i="6"/>
  <c r="B651" i="6" l="1"/>
  <c r="C650" i="6"/>
  <c r="B652" i="6" l="1"/>
  <c r="C651" i="6"/>
  <c r="B653" i="6" l="1"/>
  <c r="C652" i="6"/>
  <c r="B654" i="6" l="1"/>
  <c r="C653" i="6"/>
  <c r="B655" i="6" l="1"/>
  <c r="C654" i="6"/>
  <c r="B656" i="6" l="1"/>
  <c r="C655" i="6"/>
  <c r="B657" i="6" l="1"/>
  <c r="C656" i="6"/>
  <c r="B658" i="6" l="1"/>
  <c r="C657" i="6"/>
  <c r="B659" i="6" l="1"/>
  <c r="C658" i="6"/>
  <c r="B660" i="6" l="1"/>
  <c r="C659" i="6"/>
  <c r="B661" i="6" l="1"/>
  <c r="C660" i="6"/>
  <c r="B662" i="6" l="1"/>
  <c r="C661" i="6"/>
  <c r="B663" i="6" l="1"/>
  <c r="C662" i="6"/>
  <c r="B664" i="6" l="1"/>
  <c r="C663" i="6"/>
  <c r="B665" i="6" l="1"/>
  <c r="C664" i="6"/>
  <c r="B666" i="6" l="1"/>
  <c r="C665" i="6"/>
  <c r="B667" i="6" l="1"/>
  <c r="C666" i="6"/>
  <c r="B668" i="6" l="1"/>
  <c r="C667" i="6"/>
  <c r="B669" i="6" l="1"/>
  <c r="C668" i="6"/>
  <c r="B670" i="6" l="1"/>
  <c r="C669" i="6"/>
  <c r="B671" i="6" l="1"/>
  <c r="C670" i="6"/>
  <c r="B672" i="6" l="1"/>
  <c r="C671" i="6"/>
  <c r="B673" i="6" l="1"/>
  <c r="C672" i="6"/>
  <c r="B674" i="6" l="1"/>
  <c r="C673" i="6"/>
  <c r="B675" i="6" l="1"/>
  <c r="C674" i="6"/>
  <c r="B676" i="6" l="1"/>
  <c r="C675" i="6"/>
  <c r="B677" i="6" l="1"/>
  <c r="C676" i="6"/>
  <c r="B678" i="6" l="1"/>
  <c r="C677" i="6"/>
  <c r="C678" i="6" l="1"/>
  <c r="B679" i="6"/>
  <c r="B680" i="6" l="1"/>
  <c r="C679" i="6"/>
  <c r="B681" i="6" l="1"/>
  <c r="C680" i="6"/>
  <c r="B682" i="6" l="1"/>
  <c r="C681" i="6"/>
  <c r="B683" i="6" l="1"/>
  <c r="C682" i="6"/>
  <c r="B684" i="6" l="1"/>
  <c r="C683" i="6"/>
  <c r="B685" i="6" l="1"/>
  <c r="C684" i="6"/>
  <c r="B686" i="6" l="1"/>
  <c r="C685" i="6"/>
  <c r="B687" i="6" l="1"/>
  <c r="C686" i="6"/>
  <c r="B688" i="6" l="1"/>
  <c r="C687" i="6"/>
  <c r="B689" i="6" l="1"/>
  <c r="C688" i="6"/>
  <c r="B690" i="6" l="1"/>
  <c r="C689" i="6"/>
  <c r="C690" i="6" l="1"/>
  <c r="B691" i="6"/>
  <c r="B692" i="6" l="1"/>
  <c r="C691" i="6"/>
  <c r="B693" i="6" l="1"/>
  <c r="C692" i="6"/>
  <c r="B694" i="6" l="1"/>
  <c r="C693" i="6"/>
  <c r="B695" i="6" l="1"/>
  <c r="C694" i="6"/>
  <c r="B696" i="6" l="1"/>
  <c r="C695" i="6"/>
  <c r="B697" i="6" l="1"/>
  <c r="C696" i="6"/>
  <c r="B698" i="6" l="1"/>
  <c r="C697" i="6"/>
  <c r="B699" i="6" l="1"/>
  <c r="C698" i="6"/>
  <c r="B700" i="6" l="1"/>
  <c r="C699" i="6"/>
  <c r="B701" i="6" l="1"/>
  <c r="C700" i="6"/>
  <c r="B702" i="6" l="1"/>
  <c r="C701" i="6"/>
  <c r="B703" i="6" l="1"/>
  <c r="C702" i="6"/>
  <c r="B704" i="6" l="1"/>
  <c r="C703" i="6"/>
  <c r="B705" i="6" l="1"/>
  <c r="C704" i="6"/>
  <c r="B706" i="6" l="1"/>
  <c r="C705" i="6"/>
  <c r="C706" i="6" l="1"/>
  <c r="B707" i="6"/>
  <c r="B708" i="6" l="1"/>
  <c r="C707" i="6"/>
  <c r="B709" i="6" l="1"/>
  <c r="C708" i="6"/>
  <c r="B710" i="6" l="1"/>
  <c r="C709" i="6"/>
  <c r="B711" i="6" l="1"/>
  <c r="C710" i="6"/>
  <c r="B712" i="6" l="1"/>
  <c r="C711" i="6"/>
  <c r="B713" i="6" l="1"/>
  <c r="C712" i="6"/>
  <c r="B714" i="6" l="1"/>
  <c r="C713" i="6"/>
  <c r="B715" i="6" l="1"/>
  <c r="C714" i="6"/>
  <c r="B716" i="6" l="1"/>
  <c r="C715" i="6"/>
  <c r="B717" i="6" l="1"/>
  <c r="C716" i="6"/>
  <c r="B718" i="6" l="1"/>
  <c r="C717" i="6"/>
  <c r="B719" i="6" l="1"/>
  <c r="C718" i="6"/>
  <c r="B720" i="6" l="1"/>
  <c r="C719" i="6"/>
  <c r="B721" i="6" l="1"/>
  <c r="C720" i="6"/>
  <c r="B722" i="6" l="1"/>
  <c r="C721" i="6"/>
  <c r="C722" i="6" l="1"/>
  <c r="B723" i="6"/>
  <c r="B724" i="6" l="1"/>
  <c r="C723" i="6"/>
  <c r="B725" i="6" l="1"/>
  <c r="C724" i="6"/>
  <c r="B726" i="6" l="1"/>
  <c r="C725" i="6"/>
  <c r="B727" i="6" l="1"/>
  <c r="C726" i="6"/>
  <c r="B728" i="6" l="1"/>
  <c r="C727" i="6"/>
  <c r="B729" i="6" l="1"/>
  <c r="C728" i="6"/>
  <c r="B730" i="6" l="1"/>
  <c r="C729" i="6"/>
  <c r="B731" i="6" l="1"/>
  <c r="C730" i="6"/>
  <c r="B732" i="6" l="1"/>
  <c r="C731" i="6"/>
  <c r="B733" i="6" l="1"/>
  <c r="C732" i="6"/>
  <c r="B734" i="6" l="1"/>
  <c r="C733" i="6"/>
  <c r="B735" i="6" l="1"/>
  <c r="C734" i="6"/>
  <c r="B736" i="6" l="1"/>
  <c r="C735" i="6"/>
  <c r="B737" i="6" l="1"/>
  <c r="C736" i="6"/>
  <c r="B738" i="6" l="1"/>
  <c r="C737" i="6"/>
  <c r="B739" i="6" l="1"/>
  <c r="C738" i="6"/>
  <c r="B740" i="6" l="1"/>
  <c r="C739" i="6"/>
  <c r="B741" i="6" l="1"/>
  <c r="C740" i="6"/>
  <c r="B742" i="6" l="1"/>
  <c r="C741" i="6"/>
  <c r="B743" i="6" l="1"/>
  <c r="C742" i="6"/>
  <c r="B744" i="6" l="1"/>
  <c r="C743" i="6"/>
  <c r="B745" i="6" l="1"/>
  <c r="C744" i="6"/>
  <c r="B746" i="6" l="1"/>
  <c r="C745" i="6"/>
  <c r="B747" i="6" l="1"/>
  <c r="C746" i="6"/>
  <c r="B748" i="6" l="1"/>
  <c r="C747" i="6"/>
  <c r="B749" i="6" l="1"/>
  <c r="C748" i="6"/>
  <c r="B750" i="6" l="1"/>
  <c r="C749" i="6"/>
  <c r="B751" i="6" l="1"/>
  <c r="C750" i="6"/>
  <c r="B752" i="6" l="1"/>
  <c r="C751" i="6"/>
  <c r="B753" i="6" l="1"/>
  <c r="C752" i="6"/>
  <c r="B754" i="6" l="1"/>
  <c r="C753" i="6"/>
  <c r="B755" i="6" l="1"/>
  <c r="C754" i="6"/>
  <c r="B756" i="6" l="1"/>
  <c r="C755" i="6"/>
  <c r="B757" i="6" l="1"/>
  <c r="C756" i="6"/>
  <c r="B758" i="6" l="1"/>
  <c r="C757" i="6"/>
  <c r="B759" i="6" l="1"/>
  <c r="C758" i="6"/>
  <c r="B760" i="6" l="1"/>
  <c r="C759" i="6"/>
  <c r="B761" i="6" l="1"/>
  <c r="C760" i="6"/>
  <c r="B762" i="6" l="1"/>
  <c r="C761" i="6"/>
  <c r="B763" i="6" l="1"/>
  <c r="C762" i="6"/>
  <c r="B764" i="6" l="1"/>
  <c r="C763" i="6"/>
  <c r="B765" i="6" l="1"/>
  <c r="C764" i="6"/>
  <c r="B766" i="6" l="1"/>
  <c r="C765" i="6"/>
  <c r="B767" i="6" l="1"/>
  <c r="C766" i="6"/>
  <c r="B768" i="6" l="1"/>
  <c r="C767" i="6"/>
  <c r="B769" i="6" l="1"/>
  <c r="C768" i="6"/>
  <c r="B770" i="6" l="1"/>
  <c r="C769" i="6"/>
  <c r="B771" i="6" l="1"/>
  <c r="C770" i="6"/>
  <c r="B772" i="6" l="1"/>
  <c r="C771" i="6"/>
  <c r="B773" i="6" l="1"/>
  <c r="C772" i="6"/>
  <c r="B774" i="6" l="1"/>
  <c r="C773" i="6"/>
  <c r="B775" i="6" l="1"/>
  <c r="C774" i="6"/>
  <c r="B776" i="6" l="1"/>
  <c r="C775" i="6"/>
  <c r="B777" i="6" l="1"/>
  <c r="C776" i="6"/>
  <c r="B778" i="6" l="1"/>
  <c r="C777" i="6"/>
  <c r="B779" i="6" l="1"/>
  <c r="C778" i="6"/>
  <c r="B780" i="6" l="1"/>
  <c r="C779" i="6"/>
  <c r="B781" i="6" l="1"/>
  <c r="C780" i="6"/>
  <c r="B782" i="6" l="1"/>
  <c r="C781" i="6"/>
  <c r="B783" i="6" l="1"/>
  <c r="C782" i="6"/>
  <c r="B784" i="6" l="1"/>
  <c r="C783" i="6"/>
  <c r="B785" i="6" l="1"/>
  <c r="C784" i="6"/>
  <c r="B786" i="6" l="1"/>
  <c r="C785" i="6"/>
  <c r="B787" i="6" l="1"/>
  <c r="C786" i="6"/>
  <c r="B788" i="6" l="1"/>
  <c r="C787" i="6"/>
  <c r="B789" i="6" l="1"/>
  <c r="C788" i="6"/>
  <c r="B790" i="6" l="1"/>
  <c r="C789" i="6"/>
  <c r="B791" i="6" l="1"/>
  <c r="C790" i="6"/>
  <c r="B792" i="6" l="1"/>
  <c r="C791" i="6"/>
  <c r="B793" i="6" l="1"/>
  <c r="C792" i="6"/>
  <c r="B794" i="6" l="1"/>
  <c r="C793" i="6"/>
  <c r="B795" i="6" l="1"/>
  <c r="C794" i="6"/>
  <c r="B796" i="6" l="1"/>
  <c r="C795" i="6"/>
  <c r="B797" i="6" l="1"/>
  <c r="C796" i="6"/>
  <c r="B798" i="6" l="1"/>
  <c r="C797" i="6"/>
  <c r="B799" i="6" l="1"/>
  <c r="C798" i="6"/>
  <c r="B800" i="6" l="1"/>
  <c r="C799" i="6"/>
  <c r="B801" i="6" l="1"/>
  <c r="C800" i="6"/>
  <c r="B802" i="6" l="1"/>
  <c r="C801" i="6"/>
  <c r="B803" i="6" l="1"/>
  <c r="C802" i="6"/>
  <c r="B804" i="6" l="1"/>
  <c r="C803" i="6"/>
  <c r="B805" i="6" l="1"/>
  <c r="C804" i="6"/>
  <c r="B806" i="6" l="1"/>
  <c r="C805" i="6"/>
  <c r="B807" i="6" l="1"/>
  <c r="C806" i="6"/>
  <c r="B808" i="6" l="1"/>
  <c r="C807" i="6"/>
  <c r="B809" i="6" l="1"/>
  <c r="C808" i="6"/>
  <c r="B810" i="6" l="1"/>
  <c r="C809" i="6"/>
  <c r="B811" i="6" l="1"/>
  <c r="C810" i="6"/>
  <c r="B812" i="6" l="1"/>
  <c r="C811" i="6"/>
  <c r="B813" i="6" l="1"/>
  <c r="C812" i="6"/>
  <c r="B814" i="6" l="1"/>
  <c r="C813" i="6"/>
  <c r="B815" i="6" l="1"/>
  <c r="C814" i="6"/>
  <c r="B816" i="6" l="1"/>
  <c r="C815" i="6"/>
  <c r="B817" i="6" l="1"/>
  <c r="C816" i="6"/>
  <c r="B818" i="6" l="1"/>
  <c r="C817" i="6"/>
  <c r="B819" i="6" l="1"/>
  <c r="C818" i="6"/>
  <c r="B820" i="6" l="1"/>
  <c r="C819" i="6"/>
  <c r="B821" i="6" l="1"/>
  <c r="C820" i="6"/>
  <c r="B822" i="6" l="1"/>
  <c r="C821" i="6"/>
  <c r="B823" i="6" l="1"/>
  <c r="C822" i="6"/>
  <c r="B824" i="6" l="1"/>
  <c r="C823" i="6"/>
  <c r="B825" i="6" l="1"/>
  <c r="C824" i="6"/>
  <c r="B826" i="6" l="1"/>
  <c r="C825" i="6"/>
  <c r="B827" i="6" l="1"/>
  <c r="C826" i="6"/>
  <c r="B828" i="6" l="1"/>
  <c r="C827" i="6"/>
  <c r="B829" i="6" l="1"/>
  <c r="C828" i="6"/>
  <c r="B830" i="6" l="1"/>
  <c r="C829" i="6"/>
  <c r="B831" i="6" l="1"/>
  <c r="C830" i="6"/>
  <c r="B832" i="6" l="1"/>
  <c r="C831" i="6"/>
  <c r="B833" i="6" l="1"/>
  <c r="C832" i="6"/>
  <c r="B834" i="6" l="1"/>
  <c r="C833" i="6"/>
  <c r="B835" i="6" l="1"/>
  <c r="C834" i="6"/>
  <c r="B836" i="6" l="1"/>
  <c r="C835" i="6"/>
  <c r="B837" i="6" l="1"/>
  <c r="C836" i="6"/>
  <c r="B838" i="6" l="1"/>
  <c r="C837" i="6"/>
  <c r="B839" i="6" l="1"/>
  <c r="C838" i="6"/>
  <c r="B840" i="6" l="1"/>
  <c r="C839" i="6"/>
  <c r="B841" i="6" l="1"/>
  <c r="C840" i="6"/>
  <c r="B842" i="6" l="1"/>
  <c r="C841" i="6"/>
  <c r="B843" i="6" l="1"/>
  <c r="C842" i="6"/>
  <c r="B844" i="6" l="1"/>
  <c r="C843" i="6"/>
  <c r="B845" i="6" l="1"/>
  <c r="C844" i="6"/>
  <c r="B846" i="6" l="1"/>
  <c r="C845" i="6"/>
  <c r="B847" i="6" l="1"/>
  <c r="C846" i="6"/>
  <c r="B848" i="6" l="1"/>
  <c r="C847" i="6"/>
  <c r="B849" i="6" l="1"/>
  <c r="C848" i="6"/>
  <c r="B850" i="6" l="1"/>
  <c r="C849" i="6"/>
  <c r="B851" i="6" l="1"/>
  <c r="C850" i="6"/>
  <c r="B852" i="6" l="1"/>
  <c r="C851" i="6"/>
  <c r="B853" i="6" l="1"/>
  <c r="C852" i="6"/>
  <c r="B854" i="6" l="1"/>
  <c r="C853" i="6"/>
  <c r="B855" i="6" l="1"/>
  <c r="C854" i="6"/>
  <c r="B856" i="6" l="1"/>
  <c r="C855" i="6"/>
  <c r="B857" i="6" l="1"/>
  <c r="C856" i="6"/>
  <c r="C857" i="6" l="1"/>
  <c r="B858" i="6"/>
  <c r="C858" i="6" l="1"/>
  <c r="B859" i="6"/>
  <c r="B860" i="6" l="1"/>
  <c r="C859" i="6"/>
  <c r="B861" i="6" l="1"/>
  <c r="C860" i="6"/>
  <c r="C861" i="6" l="1"/>
  <c r="B862" i="6"/>
  <c r="B863" i="6" l="1"/>
  <c r="C862" i="6"/>
  <c r="B864" i="6" l="1"/>
  <c r="C863" i="6"/>
  <c r="B865" i="6" l="1"/>
  <c r="C864" i="6"/>
  <c r="C865" i="6" l="1"/>
  <c r="B866" i="6"/>
  <c r="B867" i="6" l="1"/>
  <c r="C866" i="6"/>
  <c r="C867" i="6" l="1"/>
  <c r="B868" i="6"/>
  <c r="B869" i="6" l="1"/>
  <c r="C868" i="6"/>
  <c r="C869" i="6" l="1"/>
  <c r="B870" i="6"/>
  <c r="B871" i="6" l="1"/>
  <c r="C870" i="6"/>
  <c r="B872" i="6" l="1"/>
  <c r="C871" i="6"/>
  <c r="C872" i="6" l="1"/>
  <c r="B873" i="6"/>
  <c r="C873" i="6" l="1"/>
  <c r="B874" i="6"/>
  <c r="B875" i="6" l="1"/>
  <c r="C874" i="6"/>
  <c r="B876" i="6" l="1"/>
  <c r="C875" i="6"/>
  <c r="B877" i="6" l="1"/>
  <c r="C876" i="6"/>
  <c r="C877" i="6" l="1"/>
  <c r="B878" i="6"/>
  <c r="B879" i="6" l="1"/>
  <c r="C878" i="6"/>
  <c r="B880" i="6" l="1"/>
  <c r="C879" i="6"/>
  <c r="B881" i="6" l="1"/>
  <c r="C880" i="6"/>
  <c r="C881" i="6" l="1"/>
  <c r="B882" i="6"/>
  <c r="B883" i="6" l="1"/>
  <c r="C882" i="6"/>
  <c r="B884" i="6" l="1"/>
  <c r="C883" i="6"/>
  <c r="B885" i="6" l="1"/>
  <c r="C884" i="6"/>
  <c r="C885" i="6" l="1"/>
  <c r="B886" i="6"/>
  <c r="B887" i="6" l="1"/>
  <c r="C886" i="6"/>
  <c r="B888" i="6" l="1"/>
  <c r="C887" i="6"/>
  <c r="B889" i="6" l="1"/>
  <c r="C888" i="6"/>
  <c r="C889" i="6" l="1"/>
  <c r="B890" i="6"/>
  <c r="B891" i="6" l="1"/>
  <c r="C890" i="6"/>
  <c r="B892" i="6" l="1"/>
  <c r="C891" i="6"/>
  <c r="B893" i="6" l="1"/>
  <c r="C892" i="6"/>
  <c r="C893" i="6" l="1"/>
  <c r="B894" i="6"/>
  <c r="B895" i="6" l="1"/>
  <c r="C894" i="6"/>
  <c r="B896" i="6" l="1"/>
  <c r="C895" i="6"/>
  <c r="B897" i="6" l="1"/>
  <c r="C896" i="6"/>
  <c r="C897" i="6" l="1"/>
  <c r="B898" i="6"/>
  <c r="B899" i="6" l="1"/>
  <c r="C898" i="6"/>
  <c r="B900" i="6" l="1"/>
  <c r="C899" i="6"/>
  <c r="B901" i="6" l="1"/>
  <c r="C900" i="6"/>
  <c r="C901" i="6" l="1"/>
  <c r="B902" i="6"/>
  <c r="B903" i="6" l="1"/>
  <c r="C902" i="6"/>
  <c r="B904" i="6" l="1"/>
  <c r="C903" i="6"/>
  <c r="B905" i="6" l="1"/>
  <c r="C904" i="6"/>
  <c r="C905" i="6" l="1"/>
  <c r="B906" i="6"/>
  <c r="B907" i="6" l="1"/>
  <c r="C906" i="6"/>
  <c r="B908" i="6" l="1"/>
  <c r="C907" i="6"/>
  <c r="B909" i="6" l="1"/>
  <c r="C908" i="6"/>
  <c r="C909" i="6" l="1"/>
  <c r="B910" i="6"/>
  <c r="B911" i="6" l="1"/>
  <c r="C910" i="6"/>
  <c r="B912" i="6" l="1"/>
  <c r="C911" i="6"/>
  <c r="B913" i="6" l="1"/>
  <c r="C912" i="6"/>
  <c r="C913" i="6" l="1"/>
  <c r="B914" i="6"/>
  <c r="B915" i="6" l="1"/>
  <c r="C914" i="6"/>
  <c r="B916" i="6" l="1"/>
  <c r="C915" i="6"/>
  <c r="B917" i="6" l="1"/>
  <c r="C916" i="6"/>
  <c r="C917" i="6" l="1"/>
  <c r="B918" i="6"/>
  <c r="B919" i="6" l="1"/>
  <c r="C918" i="6"/>
  <c r="B920" i="6" l="1"/>
  <c r="C919" i="6"/>
  <c r="B921" i="6" l="1"/>
  <c r="C920" i="6"/>
  <c r="C921" i="6" l="1"/>
  <c r="B922" i="6"/>
  <c r="B923" i="6" l="1"/>
  <c r="C922" i="6"/>
  <c r="B924" i="6" l="1"/>
  <c r="C923" i="6"/>
  <c r="B925" i="6" l="1"/>
  <c r="C924" i="6"/>
  <c r="C925" i="6" l="1"/>
  <c r="B926" i="6"/>
  <c r="B927" i="6" l="1"/>
  <c r="C926" i="6"/>
  <c r="B928" i="6" l="1"/>
  <c r="C927" i="6"/>
  <c r="B929" i="6" l="1"/>
  <c r="C928" i="6"/>
  <c r="C929" i="6" l="1"/>
  <c r="B930" i="6"/>
  <c r="B931" i="6" l="1"/>
  <c r="C930" i="6"/>
  <c r="B932" i="6" l="1"/>
  <c r="C931" i="6"/>
  <c r="B933" i="6" l="1"/>
  <c r="C932" i="6"/>
  <c r="C933" i="6" l="1"/>
  <c r="B934" i="6"/>
  <c r="B935" i="6" l="1"/>
  <c r="C934" i="6"/>
  <c r="B936" i="6" l="1"/>
  <c r="C935" i="6"/>
  <c r="B937" i="6" l="1"/>
  <c r="C936" i="6"/>
  <c r="C937" i="6" l="1"/>
  <c r="B938" i="6"/>
  <c r="B939" i="6" l="1"/>
  <c r="C938" i="6"/>
  <c r="B940" i="6" l="1"/>
  <c r="C939" i="6"/>
  <c r="B941" i="6" l="1"/>
  <c r="C940" i="6"/>
  <c r="C941" i="6" l="1"/>
  <c r="B942" i="6"/>
  <c r="B943" i="6" l="1"/>
  <c r="C942" i="6"/>
  <c r="B944" i="6" l="1"/>
  <c r="C943" i="6"/>
  <c r="B945" i="6" l="1"/>
  <c r="C944" i="6"/>
  <c r="C945" i="6" l="1"/>
  <c r="B946" i="6"/>
  <c r="B947" i="6" l="1"/>
  <c r="C946" i="6"/>
  <c r="B948" i="6" l="1"/>
  <c r="C947" i="6"/>
  <c r="B949" i="6" l="1"/>
  <c r="C948" i="6"/>
  <c r="C949" i="6" l="1"/>
  <c r="B950" i="6"/>
  <c r="B951" i="6" l="1"/>
  <c r="C950" i="6"/>
  <c r="B952" i="6" l="1"/>
  <c r="C951" i="6"/>
  <c r="B953" i="6" l="1"/>
  <c r="C952" i="6"/>
  <c r="C953" i="6" l="1"/>
  <c r="B954" i="6"/>
  <c r="B955" i="6" l="1"/>
  <c r="C954" i="6"/>
  <c r="B956" i="6" l="1"/>
  <c r="C955" i="6"/>
  <c r="B957" i="6" l="1"/>
  <c r="C956" i="6"/>
  <c r="C957" i="6" l="1"/>
  <c r="B958" i="6"/>
  <c r="B959" i="6" l="1"/>
  <c r="C958" i="6"/>
  <c r="B960" i="6" l="1"/>
  <c r="C959" i="6"/>
  <c r="B961" i="6" l="1"/>
  <c r="C960" i="6"/>
  <c r="C961" i="6" l="1"/>
  <c r="B962" i="6"/>
  <c r="B963" i="6" l="1"/>
  <c r="C962" i="6"/>
  <c r="B964" i="6" l="1"/>
  <c r="C963" i="6"/>
  <c r="B965" i="6" l="1"/>
  <c r="C964" i="6"/>
  <c r="C965" i="6" l="1"/>
  <c r="B966" i="6"/>
  <c r="B967" i="6" l="1"/>
  <c r="C966" i="6"/>
  <c r="B968" i="6" l="1"/>
  <c r="C967" i="6"/>
  <c r="B969" i="6" l="1"/>
  <c r="C968" i="6"/>
  <c r="C969" i="6" l="1"/>
  <c r="B970" i="6"/>
  <c r="B971" i="6" l="1"/>
  <c r="C970" i="6"/>
  <c r="B972" i="6" l="1"/>
  <c r="C971" i="6"/>
  <c r="B973" i="6" l="1"/>
  <c r="C972" i="6"/>
  <c r="C973" i="6" l="1"/>
  <c r="B974" i="6"/>
  <c r="B975" i="6" l="1"/>
  <c r="C974" i="6"/>
  <c r="B976" i="6" l="1"/>
  <c r="C975" i="6"/>
  <c r="B977" i="6" l="1"/>
  <c r="C976" i="6"/>
  <c r="C977" i="6" l="1"/>
  <c r="B978" i="6"/>
  <c r="B979" i="6" l="1"/>
  <c r="C978" i="6"/>
  <c r="B980" i="6" l="1"/>
  <c r="C979" i="6"/>
  <c r="B981" i="6" l="1"/>
  <c r="C980" i="6"/>
  <c r="C981" i="6" l="1"/>
  <c r="B982" i="6"/>
  <c r="B983" i="6" l="1"/>
  <c r="C982" i="6"/>
  <c r="B984" i="6" l="1"/>
  <c r="C983" i="6"/>
  <c r="B985" i="6" l="1"/>
  <c r="C984" i="6"/>
  <c r="C985" i="6" l="1"/>
  <c r="B986" i="6"/>
  <c r="B987" i="6" l="1"/>
  <c r="C986" i="6"/>
  <c r="B988" i="6" l="1"/>
  <c r="C987" i="6"/>
  <c r="B989" i="6" l="1"/>
  <c r="C988" i="6"/>
  <c r="C989" i="6" l="1"/>
  <c r="B990" i="6"/>
  <c r="B991" i="6" l="1"/>
  <c r="C990" i="6"/>
  <c r="B992" i="6" l="1"/>
  <c r="C991" i="6"/>
  <c r="B993" i="6" l="1"/>
  <c r="C992" i="6"/>
  <c r="C993" i="6" l="1"/>
  <c r="B994" i="6"/>
  <c r="B995" i="6" l="1"/>
  <c r="C994" i="6"/>
  <c r="B996" i="6" l="1"/>
  <c r="C995" i="6"/>
  <c r="B997" i="6" l="1"/>
  <c r="C996" i="6"/>
  <c r="C997" i="6" l="1"/>
  <c r="B998" i="6"/>
  <c r="B999" i="6" l="1"/>
  <c r="C998" i="6"/>
  <c r="B1000" i="6" l="1"/>
  <c r="C999" i="6"/>
  <c r="B1001" i="6" l="1"/>
  <c r="C1000" i="6"/>
  <c r="C1001" i="6" l="1"/>
  <c r="B1002" i="6"/>
  <c r="B1003" i="6" l="1"/>
  <c r="C1002" i="6"/>
  <c r="B1004" i="6" l="1"/>
  <c r="C1003" i="6"/>
  <c r="B1005" i="6" l="1"/>
  <c r="C1004" i="6"/>
  <c r="C1005" i="6" l="1"/>
  <c r="B1006" i="6"/>
  <c r="B1007" i="6" l="1"/>
  <c r="C1006" i="6"/>
  <c r="B1008" i="6" l="1"/>
  <c r="C1007" i="6"/>
  <c r="B1009" i="6" l="1"/>
  <c r="C1008" i="6"/>
  <c r="C1009" i="6" l="1"/>
  <c r="B1010" i="6"/>
  <c r="B1011" i="6" l="1"/>
  <c r="C1010" i="6"/>
  <c r="B1012" i="6" l="1"/>
  <c r="C1011" i="6"/>
  <c r="B1013" i="6" l="1"/>
  <c r="C1012" i="6"/>
  <c r="C1013" i="6" l="1"/>
  <c r="B1014" i="6"/>
  <c r="B1015" i="6" l="1"/>
  <c r="C1014" i="6"/>
  <c r="B1016" i="6" l="1"/>
  <c r="C1015" i="6"/>
  <c r="B1017" i="6" l="1"/>
  <c r="C1016" i="6"/>
  <c r="C1017" i="6" l="1"/>
  <c r="B1018" i="6"/>
  <c r="B1019" i="6" l="1"/>
  <c r="C1018" i="6"/>
  <c r="B1020" i="6" l="1"/>
  <c r="C1019" i="6"/>
  <c r="B1021" i="6" l="1"/>
  <c r="C1020" i="6"/>
  <c r="C1021" i="6" l="1"/>
  <c r="B1022" i="6"/>
  <c r="B1023" i="6" l="1"/>
  <c r="C1022" i="6"/>
  <c r="B1024" i="6" l="1"/>
  <c r="C1023" i="6"/>
  <c r="B1025" i="6" l="1"/>
  <c r="C1024" i="6"/>
  <c r="C1025" i="6" l="1"/>
  <c r="B1026" i="6"/>
  <c r="B1027" i="6" l="1"/>
  <c r="C1026" i="6"/>
  <c r="B1028" i="6" l="1"/>
  <c r="C1027" i="6"/>
  <c r="B1029" i="6" l="1"/>
  <c r="C1028" i="6"/>
  <c r="C1029" i="6" l="1"/>
  <c r="B1030" i="6"/>
  <c r="B1031" i="6" l="1"/>
  <c r="C1030" i="6"/>
  <c r="B1032" i="6" l="1"/>
  <c r="C1031" i="6"/>
  <c r="B1033" i="6" l="1"/>
  <c r="C1032" i="6"/>
  <c r="C1033" i="6" l="1"/>
  <c r="B1034" i="6"/>
  <c r="B1035" i="6" l="1"/>
  <c r="C1034" i="6"/>
  <c r="B1036" i="6" l="1"/>
  <c r="C1035" i="6"/>
  <c r="B1037" i="6" l="1"/>
  <c r="C1036" i="6"/>
  <c r="C1037" i="6" l="1"/>
  <c r="B1038" i="6"/>
  <c r="B1039" i="6" l="1"/>
  <c r="C1038" i="6"/>
  <c r="B1040" i="6" l="1"/>
  <c r="C1039" i="6"/>
  <c r="B1041" i="6" l="1"/>
  <c r="C1040" i="6"/>
  <c r="C1041" i="6" l="1"/>
  <c r="B1042" i="6"/>
  <c r="B1043" i="6" l="1"/>
  <c r="C1042" i="6"/>
  <c r="B1044" i="6" l="1"/>
  <c r="C1043" i="6"/>
  <c r="B1045" i="6" l="1"/>
  <c r="C1044" i="6"/>
  <c r="C1045" i="6" l="1"/>
  <c r="B1046" i="6"/>
  <c r="B1047" i="6" l="1"/>
  <c r="C1046" i="6"/>
  <c r="B1048" i="6" l="1"/>
  <c r="C1047" i="6"/>
  <c r="B1049" i="6" l="1"/>
  <c r="C1048" i="6"/>
  <c r="C1049" i="6" l="1"/>
  <c r="B1050" i="6"/>
  <c r="B1051" i="6" l="1"/>
  <c r="C1050" i="6"/>
  <c r="B1052" i="6" l="1"/>
  <c r="C1051" i="6"/>
  <c r="B1053" i="6" l="1"/>
  <c r="C1052" i="6"/>
  <c r="C1053" i="6" l="1"/>
  <c r="B1054" i="6"/>
  <c r="B1055" i="6" l="1"/>
  <c r="C1054" i="6"/>
  <c r="B1056" i="6" l="1"/>
  <c r="C1055" i="6"/>
  <c r="B1057" i="6" l="1"/>
  <c r="C1056" i="6"/>
  <c r="C1057" i="6" l="1"/>
  <c r="B1058" i="6"/>
  <c r="B1059" i="6" l="1"/>
  <c r="C1058" i="6"/>
  <c r="B1060" i="6" l="1"/>
  <c r="C1059" i="6"/>
  <c r="B1061" i="6" l="1"/>
  <c r="C1060" i="6"/>
  <c r="C1061" i="6" l="1"/>
  <c r="B1062" i="6"/>
  <c r="B1063" i="6" l="1"/>
  <c r="C1062" i="6"/>
  <c r="B1064" i="6" l="1"/>
  <c r="C1063" i="6"/>
  <c r="B1065" i="6" l="1"/>
  <c r="C1064" i="6"/>
  <c r="C1065" i="6" l="1"/>
  <c r="B1066" i="6"/>
  <c r="B1067" i="6" l="1"/>
  <c r="C1066" i="6"/>
  <c r="B1068" i="6" l="1"/>
  <c r="C1067" i="6"/>
  <c r="B1069" i="6" l="1"/>
  <c r="C1068" i="6"/>
  <c r="C1069" i="6" l="1"/>
  <c r="B1070" i="6"/>
  <c r="B1071" i="6" l="1"/>
  <c r="C1070" i="6"/>
  <c r="B1072" i="6" l="1"/>
  <c r="C1071" i="6"/>
  <c r="B1073" i="6" l="1"/>
  <c r="C1072" i="6"/>
  <c r="C1073" i="6" l="1"/>
  <c r="B1074" i="6"/>
  <c r="B1075" i="6" l="1"/>
  <c r="C1074" i="6"/>
  <c r="B1076" i="6" l="1"/>
  <c r="C1075" i="6"/>
  <c r="B1077" i="6" l="1"/>
  <c r="C1076" i="6"/>
  <c r="C1077" i="6" l="1"/>
  <c r="B1078" i="6"/>
  <c r="B1079" i="6" l="1"/>
  <c r="C1078" i="6"/>
  <c r="B1080" i="6" l="1"/>
  <c r="C1079" i="6"/>
  <c r="B1081" i="6" l="1"/>
  <c r="C1080" i="6"/>
  <c r="C1081" i="6" l="1"/>
  <c r="B1082" i="6"/>
  <c r="B1083" i="6" l="1"/>
  <c r="C1082" i="6"/>
  <c r="B1084" i="6" l="1"/>
  <c r="C1083" i="6"/>
  <c r="B1085" i="6" l="1"/>
  <c r="C1084" i="6"/>
  <c r="C1085" i="6" l="1"/>
  <c r="B1086" i="6"/>
  <c r="B1087" i="6" l="1"/>
  <c r="C1086" i="6"/>
  <c r="B1088" i="6" l="1"/>
  <c r="C1087" i="6"/>
  <c r="B1089" i="6" l="1"/>
  <c r="C1088" i="6"/>
  <c r="C1089" i="6" l="1"/>
  <c r="B1090" i="6"/>
  <c r="B1091" i="6" l="1"/>
  <c r="C1090" i="6"/>
  <c r="B1092" i="6" l="1"/>
  <c r="C1091" i="6"/>
  <c r="B1093" i="6" l="1"/>
  <c r="C1092" i="6"/>
  <c r="C1093" i="6" l="1"/>
  <c r="B1094" i="6"/>
  <c r="B1095" i="6" l="1"/>
  <c r="C1094" i="6"/>
  <c r="B1096" i="6" l="1"/>
  <c r="C1095" i="6"/>
  <c r="B1097" i="6" l="1"/>
  <c r="C1096" i="6"/>
  <c r="C1097" i="6" l="1"/>
  <c r="B1098" i="6"/>
  <c r="B1099" i="6" l="1"/>
  <c r="C1098" i="6"/>
  <c r="B1100" i="6" l="1"/>
  <c r="C1099" i="6"/>
  <c r="B1101" i="6" l="1"/>
  <c r="C1100" i="6"/>
  <c r="C1101" i="6" l="1"/>
  <c r="B1102" i="6"/>
  <c r="B1103" i="6" l="1"/>
  <c r="C1102" i="6"/>
  <c r="C1103" i="6" l="1"/>
  <c r="B1104" i="6"/>
  <c r="B1105" i="6" l="1"/>
  <c r="C1104" i="6"/>
  <c r="B1106" i="6" l="1"/>
  <c r="C1105" i="6"/>
  <c r="B1107" i="6" l="1"/>
  <c r="C1106" i="6"/>
  <c r="C1107" i="6" l="1"/>
  <c r="B1108" i="6"/>
  <c r="B1109" i="6" l="1"/>
  <c r="C1108" i="6"/>
  <c r="C1109" i="6" l="1"/>
  <c r="B1110" i="6"/>
  <c r="B1111" i="6" l="1"/>
  <c r="C1110" i="6"/>
  <c r="C1111" i="6" l="1"/>
  <c r="B1112" i="6"/>
  <c r="B1113" i="6" l="1"/>
  <c r="C1112" i="6"/>
  <c r="B1114" i="6" l="1"/>
  <c r="C1113" i="6"/>
  <c r="B1115" i="6" l="1"/>
  <c r="C1114" i="6"/>
  <c r="C1115" i="6" l="1"/>
  <c r="B1116" i="6"/>
  <c r="B1117" i="6" l="1"/>
  <c r="C1116" i="6"/>
  <c r="C1117" i="6" l="1"/>
  <c r="B1118" i="6"/>
  <c r="B1119" i="6" l="1"/>
  <c r="C1118" i="6"/>
  <c r="C1119" i="6" l="1"/>
  <c r="B1120" i="6"/>
  <c r="B1121" i="6" l="1"/>
  <c r="C1120" i="6"/>
  <c r="B1122" i="6" l="1"/>
  <c r="C1121" i="6"/>
  <c r="B1123" i="6" l="1"/>
  <c r="C1122" i="6"/>
  <c r="C1123" i="6" l="1"/>
  <c r="B1124" i="6"/>
  <c r="B1125" i="6" l="1"/>
  <c r="C1124" i="6"/>
  <c r="C1125" i="6" l="1"/>
  <c r="B1126" i="6"/>
  <c r="B1127" i="6" l="1"/>
  <c r="C1126" i="6"/>
  <c r="C1127" i="6" l="1"/>
  <c r="B1128" i="6"/>
  <c r="B1129" i="6" l="1"/>
  <c r="C1128" i="6"/>
  <c r="B1130" i="6" l="1"/>
  <c r="C1129" i="6"/>
  <c r="B1131" i="6" l="1"/>
  <c r="C1130" i="6"/>
  <c r="C1131" i="6" l="1"/>
  <c r="B1132" i="6"/>
  <c r="B1133" i="6" l="1"/>
  <c r="C1132" i="6"/>
  <c r="C1133" i="6" l="1"/>
  <c r="B1134" i="6"/>
  <c r="B1135" i="6" l="1"/>
  <c r="C1134" i="6"/>
  <c r="C1135" i="6" l="1"/>
  <c r="B1136" i="6"/>
  <c r="B1137" i="6" l="1"/>
  <c r="C1136" i="6"/>
  <c r="B1138" i="6" l="1"/>
  <c r="C1137" i="6"/>
  <c r="B1139" i="6" l="1"/>
  <c r="C1138" i="6"/>
  <c r="C1139" i="6" l="1"/>
  <c r="B1140" i="6"/>
  <c r="B1141" i="6" l="1"/>
  <c r="C1140" i="6"/>
  <c r="B1142" i="6" l="1"/>
  <c r="C1141" i="6"/>
  <c r="B1143" i="6" l="1"/>
  <c r="C1142" i="6"/>
  <c r="C1143" i="6" l="1"/>
  <c r="B1144" i="6"/>
  <c r="B1145" i="6" l="1"/>
  <c r="C1144" i="6"/>
  <c r="B1146" i="6" l="1"/>
  <c r="C1145" i="6"/>
  <c r="B1147" i="6" l="1"/>
  <c r="C1146" i="6"/>
  <c r="C1147" i="6" l="1"/>
  <c r="B1148" i="6"/>
  <c r="B1149" i="6" l="1"/>
  <c r="C1148" i="6"/>
  <c r="B1150" i="6" l="1"/>
  <c r="C1149" i="6"/>
  <c r="B1151" i="6" l="1"/>
  <c r="C1150" i="6"/>
  <c r="C1151" i="6" l="1"/>
  <c r="B1152" i="6"/>
  <c r="B1153" i="6" l="1"/>
  <c r="C1152" i="6"/>
  <c r="B1154" i="6" l="1"/>
  <c r="C1153" i="6"/>
  <c r="B1155" i="6" l="1"/>
  <c r="C1154" i="6"/>
  <c r="C1155" i="6" l="1"/>
  <c r="B1156" i="6"/>
  <c r="B1157" i="6" l="1"/>
  <c r="C1156" i="6"/>
  <c r="B1158" i="6" l="1"/>
  <c r="C1157" i="6"/>
  <c r="B1159" i="6" l="1"/>
  <c r="C1158" i="6"/>
  <c r="B1160" i="6" l="1"/>
  <c r="C1159" i="6"/>
  <c r="B1161" i="6" l="1"/>
  <c r="C1160" i="6"/>
  <c r="B1162" i="6" l="1"/>
  <c r="C1161" i="6"/>
  <c r="B1163" i="6" l="1"/>
  <c r="C1162" i="6"/>
  <c r="B1164" i="6" l="1"/>
  <c r="C1163" i="6"/>
  <c r="B1165" i="6" l="1"/>
  <c r="C1164" i="6"/>
  <c r="B1166" i="6" l="1"/>
  <c r="C1165" i="6"/>
  <c r="B1167" i="6" l="1"/>
  <c r="C1166" i="6"/>
  <c r="B1168" i="6" l="1"/>
  <c r="C1167" i="6"/>
  <c r="B1169" i="6" l="1"/>
  <c r="C1168" i="6"/>
  <c r="B1170" i="6" l="1"/>
  <c r="C1169" i="6"/>
  <c r="B1171" i="6" l="1"/>
  <c r="C1170" i="6"/>
  <c r="B1172" i="6" l="1"/>
  <c r="C1171" i="6"/>
  <c r="B1173" i="6" l="1"/>
  <c r="C1172" i="6"/>
  <c r="B1174" i="6" l="1"/>
  <c r="C1173" i="6"/>
  <c r="B1175" i="6" l="1"/>
  <c r="C1174" i="6"/>
  <c r="B1176" i="6" l="1"/>
  <c r="C1175" i="6"/>
  <c r="B1177" i="6" l="1"/>
  <c r="C1176" i="6"/>
  <c r="B1178" i="6" l="1"/>
  <c r="C1177" i="6"/>
  <c r="B1179" i="6" l="1"/>
  <c r="C1178" i="6"/>
  <c r="B1180" i="6" l="1"/>
  <c r="C1179" i="6"/>
  <c r="B1181" i="6" l="1"/>
  <c r="C1180" i="6"/>
  <c r="B1182" i="6" l="1"/>
  <c r="C1181" i="6"/>
  <c r="B1183" i="6" l="1"/>
  <c r="C1182" i="6"/>
  <c r="B1184" i="6" l="1"/>
  <c r="C1183" i="6"/>
  <c r="B1185" i="6" l="1"/>
  <c r="C1184" i="6"/>
  <c r="B1186" i="6" l="1"/>
  <c r="C1185" i="6"/>
  <c r="B1187" i="6" l="1"/>
  <c r="C1186" i="6"/>
  <c r="B1188" i="6" l="1"/>
  <c r="C1187" i="6"/>
  <c r="B1189" i="6" l="1"/>
  <c r="C1188" i="6"/>
  <c r="B1190" i="6" l="1"/>
  <c r="C1189" i="6"/>
  <c r="B1191" i="6" l="1"/>
  <c r="C1190" i="6"/>
  <c r="B1192" i="6" l="1"/>
  <c r="C1191" i="6"/>
  <c r="B1193" i="6" l="1"/>
  <c r="C1192" i="6"/>
  <c r="B1194" i="6" l="1"/>
  <c r="C1193" i="6"/>
  <c r="B1195" i="6" l="1"/>
  <c r="C1194" i="6"/>
  <c r="B1196" i="6" l="1"/>
  <c r="C1195" i="6"/>
  <c r="B1197" i="6" l="1"/>
  <c r="C1196" i="6"/>
  <c r="B1198" i="6" l="1"/>
  <c r="C1197" i="6"/>
  <c r="B1199" i="6" l="1"/>
  <c r="C1198" i="6"/>
  <c r="B1200" i="6" l="1"/>
  <c r="C1199" i="6"/>
  <c r="B1201" i="6" l="1"/>
  <c r="C1200" i="6"/>
  <c r="B1202" i="6" l="1"/>
  <c r="C1201" i="6"/>
  <c r="B1203" i="6" l="1"/>
  <c r="C1202" i="6"/>
  <c r="B1204" i="6" l="1"/>
  <c r="C1203" i="6"/>
  <c r="B1205" i="6" l="1"/>
  <c r="C1204" i="6"/>
  <c r="B1206" i="6" l="1"/>
  <c r="C1205" i="6"/>
  <c r="B1207" i="6" l="1"/>
  <c r="C1206" i="6"/>
  <c r="B1208" i="6" l="1"/>
  <c r="C1207" i="6"/>
  <c r="B1209" i="6" l="1"/>
  <c r="C1208" i="6"/>
  <c r="B1210" i="6" l="1"/>
  <c r="C1209" i="6"/>
  <c r="B1211" i="6" l="1"/>
  <c r="C1210" i="6"/>
  <c r="B1212" i="6" l="1"/>
  <c r="C1211" i="6"/>
  <c r="B1213" i="6" l="1"/>
  <c r="C1212" i="6"/>
  <c r="C1213" i="6" l="1"/>
  <c r="B1214" i="6"/>
  <c r="B1215" i="6" l="1"/>
  <c r="C1214" i="6"/>
  <c r="B1216" i="6" l="1"/>
  <c r="C1215" i="6"/>
  <c r="B1217" i="6" l="1"/>
  <c r="C1216" i="6"/>
  <c r="B1218" i="6" l="1"/>
  <c r="C1217" i="6"/>
  <c r="B1219" i="6" l="1"/>
  <c r="C1218" i="6"/>
  <c r="B1220" i="6" l="1"/>
  <c r="C1219" i="6"/>
  <c r="B1221" i="6" l="1"/>
  <c r="C1220" i="6"/>
  <c r="B1222" i="6" l="1"/>
  <c r="C1221" i="6"/>
  <c r="B1223" i="6" l="1"/>
  <c r="C1222" i="6"/>
  <c r="B1224" i="6" l="1"/>
  <c r="C1223" i="6"/>
  <c r="B1225" i="6" l="1"/>
  <c r="C1224" i="6"/>
  <c r="B1226" i="6" l="1"/>
  <c r="C1225" i="6"/>
  <c r="B1227" i="6" l="1"/>
  <c r="C1226" i="6"/>
  <c r="B1228" i="6" l="1"/>
  <c r="C1227" i="6"/>
  <c r="B1229" i="6" l="1"/>
  <c r="C1228" i="6"/>
  <c r="C1229" i="6" l="1"/>
  <c r="B1230" i="6"/>
  <c r="B1231" i="6" l="1"/>
  <c r="C1230" i="6"/>
  <c r="B1232" i="6" l="1"/>
  <c r="C1231" i="6"/>
  <c r="B1233" i="6" l="1"/>
  <c r="C1232" i="6"/>
  <c r="B1234" i="6" l="1"/>
  <c r="C1233" i="6"/>
  <c r="B1235" i="6" l="1"/>
  <c r="C1234" i="6"/>
  <c r="B1236" i="6" l="1"/>
  <c r="C1235" i="6"/>
  <c r="B1237" i="6" l="1"/>
  <c r="C1236" i="6"/>
  <c r="B1238" i="6" l="1"/>
  <c r="C1237" i="6"/>
  <c r="B1239" i="6" l="1"/>
  <c r="C1238" i="6"/>
  <c r="B1240" i="6" l="1"/>
  <c r="C1239" i="6"/>
  <c r="B1241" i="6" l="1"/>
  <c r="C1240" i="6"/>
  <c r="B1242" i="6" l="1"/>
  <c r="C1241" i="6"/>
  <c r="B1243" i="6" l="1"/>
  <c r="C1242" i="6"/>
  <c r="B1244" i="6" l="1"/>
  <c r="C1243" i="6"/>
  <c r="B1245" i="6" l="1"/>
  <c r="C1244" i="6"/>
  <c r="C1245" i="6" l="1"/>
  <c r="B1246" i="6"/>
  <c r="B1247" i="6" l="1"/>
  <c r="C1246" i="6"/>
  <c r="B1248" i="6" l="1"/>
  <c r="C1247" i="6"/>
  <c r="B1249" i="6" l="1"/>
  <c r="C1248" i="6"/>
  <c r="B1250" i="6" l="1"/>
  <c r="C1249" i="6"/>
  <c r="B1251" i="6" l="1"/>
  <c r="C1250" i="6"/>
  <c r="B1252" i="6" l="1"/>
  <c r="C1251" i="6"/>
  <c r="B1253" i="6" l="1"/>
  <c r="C1252" i="6"/>
  <c r="B1254" i="6" l="1"/>
  <c r="C1253" i="6"/>
  <c r="B1255" i="6" l="1"/>
  <c r="C1254" i="6"/>
  <c r="B1256" i="6" l="1"/>
  <c r="C1255" i="6"/>
  <c r="B1257" i="6" l="1"/>
  <c r="C1256" i="6"/>
  <c r="B1258" i="6" l="1"/>
  <c r="C1257" i="6"/>
  <c r="B1259" i="6" l="1"/>
  <c r="C1258" i="6"/>
  <c r="B1260" i="6" l="1"/>
  <c r="C1259" i="6"/>
  <c r="B1261" i="6" l="1"/>
  <c r="C1260" i="6"/>
  <c r="C1261" i="6" l="1"/>
  <c r="B1262" i="6"/>
  <c r="B1263" i="6" l="1"/>
  <c r="C1262" i="6"/>
  <c r="B1264" i="6" l="1"/>
  <c r="C1263" i="6"/>
  <c r="B1265" i="6" l="1"/>
  <c r="C1264" i="6"/>
  <c r="B1266" i="6" l="1"/>
  <c r="C1265" i="6"/>
  <c r="B1267" i="6" l="1"/>
  <c r="C1266" i="6"/>
  <c r="B1268" i="6" l="1"/>
  <c r="C1267" i="6"/>
  <c r="B1269" i="6" l="1"/>
  <c r="C1268" i="6"/>
  <c r="B1270" i="6" l="1"/>
  <c r="C1269" i="6"/>
  <c r="B1271" i="6" l="1"/>
  <c r="C1270" i="6"/>
  <c r="B1272" i="6" l="1"/>
  <c r="C1271" i="6"/>
  <c r="B1273" i="6" l="1"/>
  <c r="C1272" i="6"/>
  <c r="B1274" i="6" l="1"/>
  <c r="C1273" i="6"/>
  <c r="B1275" i="6" l="1"/>
  <c r="C1274" i="6"/>
  <c r="B1276" i="6" l="1"/>
  <c r="C1275" i="6"/>
  <c r="B1277" i="6" l="1"/>
  <c r="C1276" i="6"/>
  <c r="C1277" i="6" l="1"/>
  <c r="B1278" i="6"/>
  <c r="B1279" i="6" l="1"/>
  <c r="C1278" i="6"/>
  <c r="B1280" i="6" l="1"/>
  <c r="C1279" i="6"/>
  <c r="B1281" i="6" l="1"/>
  <c r="C1280" i="6"/>
  <c r="B1282" i="6" l="1"/>
  <c r="C1281" i="6"/>
  <c r="B1283" i="6" l="1"/>
  <c r="C1282" i="6"/>
  <c r="B1284" i="6" l="1"/>
  <c r="C1283" i="6"/>
  <c r="B1285" i="6" l="1"/>
  <c r="C1284" i="6"/>
  <c r="B1286" i="6" l="1"/>
  <c r="C1285" i="6"/>
  <c r="B1287" i="6" l="1"/>
  <c r="C1286" i="6"/>
  <c r="B1288" i="6" l="1"/>
  <c r="C1287" i="6"/>
  <c r="B1289" i="6" l="1"/>
  <c r="C1288" i="6"/>
  <c r="B1290" i="6" l="1"/>
  <c r="C1289" i="6"/>
  <c r="B1291" i="6" l="1"/>
  <c r="C1290" i="6"/>
  <c r="B1292" i="6" l="1"/>
  <c r="C1291" i="6"/>
  <c r="B1293" i="6" l="1"/>
  <c r="C1292" i="6"/>
  <c r="C1293" i="6" l="1"/>
  <c r="B1294" i="6"/>
  <c r="B1295" i="6" l="1"/>
  <c r="C1294" i="6"/>
  <c r="B1296" i="6" l="1"/>
  <c r="C1295" i="6"/>
  <c r="B1297" i="6" l="1"/>
  <c r="C1296" i="6"/>
  <c r="B1298" i="6" l="1"/>
  <c r="C1297" i="6"/>
  <c r="B1299" i="6" l="1"/>
  <c r="C1298" i="6"/>
  <c r="B1300" i="6" l="1"/>
  <c r="C1299" i="6"/>
  <c r="B1301" i="6" l="1"/>
  <c r="C1300" i="6"/>
  <c r="B1302" i="6" l="1"/>
  <c r="C1301" i="6"/>
  <c r="B1303" i="6" l="1"/>
  <c r="C1302" i="6"/>
  <c r="B1304" i="6" l="1"/>
  <c r="C1303" i="6"/>
  <c r="B1305" i="6" l="1"/>
  <c r="C1304" i="6"/>
  <c r="B1306" i="6" l="1"/>
  <c r="C1305" i="6"/>
  <c r="B1307" i="6" l="1"/>
  <c r="C1306" i="6"/>
  <c r="B1308" i="6" l="1"/>
  <c r="C1307" i="6"/>
  <c r="B1309" i="6" l="1"/>
  <c r="C1308" i="6"/>
  <c r="C1309" i="6" l="1"/>
  <c r="B1310" i="6"/>
  <c r="B1311" i="6" l="1"/>
  <c r="C1310" i="6"/>
  <c r="B1312" i="6" l="1"/>
  <c r="C1311" i="6"/>
  <c r="B1313" i="6" l="1"/>
  <c r="C1312" i="6"/>
  <c r="B1314" i="6" l="1"/>
  <c r="C1313" i="6"/>
  <c r="B1315" i="6" l="1"/>
  <c r="C1314" i="6"/>
  <c r="B1316" i="6" l="1"/>
  <c r="C1315" i="6"/>
  <c r="B1317" i="6" l="1"/>
  <c r="C1316" i="6"/>
  <c r="B1318" i="6" l="1"/>
  <c r="C1317" i="6"/>
  <c r="B1319" i="6" l="1"/>
  <c r="C1318" i="6"/>
  <c r="B1320" i="6" l="1"/>
  <c r="C1319" i="6"/>
  <c r="B1321" i="6" l="1"/>
  <c r="C1320" i="6"/>
  <c r="B1322" i="6" l="1"/>
  <c r="C1321" i="6"/>
  <c r="B1323" i="6" l="1"/>
  <c r="C1322" i="6"/>
  <c r="B1324" i="6" l="1"/>
  <c r="C1323" i="6"/>
  <c r="B1325" i="6" l="1"/>
  <c r="C1324" i="6"/>
  <c r="C1325" i="6" l="1"/>
  <c r="B1326" i="6"/>
  <c r="B1327" i="6" l="1"/>
  <c r="C1326" i="6"/>
  <c r="B1328" i="6" l="1"/>
  <c r="C1327" i="6"/>
  <c r="B1329" i="6" l="1"/>
  <c r="C1328" i="6"/>
  <c r="B1330" i="6" l="1"/>
  <c r="C1329" i="6"/>
  <c r="B1331" i="6" l="1"/>
  <c r="C1330" i="6"/>
  <c r="B1332" i="6" l="1"/>
  <c r="C1331" i="6"/>
  <c r="B1333" i="6" l="1"/>
  <c r="C1332" i="6"/>
  <c r="B1334" i="6" l="1"/>
  <c r="C1333" i="6"/>
  <c r="B1335" i="6" l="1"/>
  <c r="C1334" i="6"/>
  <c r="B1336" i="6" l="1"/>
  <c r="C1335" i="6"/>
  <c r="B1337" i="6" l="1"/>
  <c r="C1336" i="6"/>
  <c r="B1338" i="6" l="1"/>
  <c r="C1337" i="6"/>
  <c r="B1339" i="6" l="1"/>
  <c r="C1338" i="6"/>
  <c r="B1340" i="6" l="1"/>
  <c r="C1339" i="6"/>
  <c r="B1341" i="6" l="1"/>
  <c r="C1340" i="6"/>
  <c r="C1341" i="6" l="1"/>
  <c r="B1342" i="6"/>
  <c r="B1343" i="6" l="1"/>
  <c r="C1342" i="6"/>
  <c r="B1344" i="6" l="1"/>
  <c r="C1343" i="6"/>
  <c r="B1345" i="6" l="1"/>
  <c r="C1344" i="6"/>
  <c r="B1346" i="6" l="1"/>
  <c r="C1345" i="6"/>
  <c r="B1347" i="6" l="1"/>
  <c r="C1346" i="6"/>
  <c r="B1348" i="6" l="1"/>
  <c r="C1347" i="6"/>
  <c r="B1349" i="6" l="1"/>
  <c r="C1348" i="6"/>
  <c r="B1350" i="6" l="1"/>
  <c r="C1349" i="6"/>
  <c r="B1351" i="6" l="1"/>
  <c r="C1350" i="6"/>
  <c r="B1352" i="6" l="1"/>
  <c r="C1351" i="6"/>
  <c r="B1353" i="6" l="1"/>
  <c r="C1352" i="6"/>
  <c r="B1354" i="6" l="1"/>
  <c r="C1353" i="6"/>
  <c r="B1355" i="6" l="1"/>
  <c r="C1354" i="6"/>
  <c r="B1356" i="6" l="1"/>
  <c r="C1355" i="6"/>
  <c r="B1357" i="6" l="1"/>
  <c r="C1356" i="6"/>
  <c r="C1357" i="6" l="1"/>
  <c r="B1358" i="6"/>
  <c r="B1359" i="6" l="1"/>
  <c r="C1358" i="6"/>
  <c r="B1360" i="6" l="1"/>
  <c r="C1359" i="6"/>
  <c r="B1361" i="6" l="1"/>
  <c r="C1360" i="6"/>
  <c r="B1362" i="6" l="1"/>
  <c r="C1361" i="6"/>
  <c r="B1363" i="6" l="1"/>
  <c r="C1362" i="6"/>
  <c r="B1364" i="6" l="1"/>
  <c r="C1363" i="6"/>
  <c r="B1365" i="6" l="1"/>
  <c r="C1364" i="6"/>
  <c r="B1366" i="6" l="1"/>
  <c r="C1365" i="6"/>
  <c r="B1367" i="6" l="1"/>
  <c r="C1366" i="6"/>
  <c r="B1368" i="6" l="1"/>
  <c r="C1367" i="6"/>
  <c r="B1369" i="6" l="1"/>
  <c r="C1368" i="6"/>
  <c r="B1370" i="6" l="1"/>
  <c r="C1369" i="6"/>
  <c r="B1371" i="6" l="1"/>
  <c r="C1370" i="6"/>
  <c r="B1372" i="6" l="1"/>
  <c r="C1371" i="6"/>
  <c r="B1373" i="6" l="1"/>
  <c r="C1372" i="6"/>
  <c r="C1373" i="6" l="1"/>
  <c r="B1374" i="6"/>
  <c r="B1375" i="6" l="1"/>
  <c r="C1374" i="6"/>
  <c r="B1376" i="6" l="1"/>
  <c r="C1375" i="6"/>
  <c r="B1377" i="6" l="1"/>
  <c r="C1376" i="6"/>
  <c r="B1378" i="6" l="1"/>
  <c r="C1377" i="6"/>
  <c r="B1379" i="6" l="1"/>
  <c r="C1378" i="6"/>
  <c r="B1380" i="6" l="1"/>
  <c r="C1379" i="6"/>
  <c r="B1381" i="6" l="1"/>
  <c r="C1380" i="6"/>
  <c r="B1382" i="6" l="1"/>
  <c r="C1381" i="6"/>
  <c r="B1383" i="6" l="1"/>
  <c r="C1382" i="6"/>
  <c r="B1384" i="6" l="1"/>
  <c r="C1383" i="6"/>
  <c r="B1385" i="6" l="1"/>
  <c r="C1384" i="6"/>
  <c r="C1385" i="6" l="1"/>
  <c r="B1386" i="6"/>
  <c r="B1387" i="6" l="1"/>
  <c r="C1386" i="6"/>
  <c r="B1388" i="6" l="1"/>
  <c r="C1387" i="6"/>
  <c r="B1389" i="6" l="1"/>
  <c r="C1388" i="6"/>
  <c r="C1389" i="6" l="1"/>
  <c r="B1390" i="6"/>
  <c r="B1391" i="6" l="1"/>
  <c r="C1390" i="6"/>
  <c r="B1392" i="6" l="1"/>
  <c r="C1391" i="6"/>
  <c r="B1393" i="6" l="1"/>
  <c r="C1392" i="6"/>
  <c r="C1393" i="6" l="1"/>
  <c r="B1394" i="6"/>
  <c r="B1395" i="6" l="1"/>
  <c r="C1394" i="6"/>
  <c r="B1396" i="6" l="1"/>
  <c r="C1395" i="6"/>
  <c r="B1397" i="6" l="1"/>
  <c r="C1396" i="6"/>
  <c r="C1397" i="6" l="1"/>
  <c r="B1398" i="6"/>
  <c r="B1399" i="6" l="1"/>
  <c r="C1398" i="6"/>
  <c r="B1400" i="6" l="1"/>
  <c r="C1399" i="6"/>
  <c r="B1401" i="6" l="1"/>
  <c r="C1400" i="6"/>
  <c r="C1401" i="6" l="1"/>
  <c r="B1402" i="6"/>
  <c r="B1403" i="6" l="1"/>
  <c r="C1402" i="6"/>
  <c r="B1404" i="6" l="1"/>
  <c r="C1403" i="6"/>
  <c r="B1405" i="6" l="1"/>
  <c r="C1404" i="6"/>
  <c r="C1405" i="6" l="1"/>
  <c r="B1406" i="6"/>
  <c r="B1407" i="6" l="1"/>
  <c r="C1406" i="6"/>
  <c r="B1408" i="6" l="1"/>
  <c r="C1407" i="6"/>
  <c r="B1409" i="6" l="1"/>
  <c r="C1408" i="6"/>
  <c r="C1409" i="6" l="1"/>
  <c r="B1410" i="6"/>
  <c r="B1411" i="6" l="1"/>
  <c r="C1410" i="6"/>
  <c r="B1412" i="6" l="1"/>
  <c r="C1411" i="6"/>
  <c r="B1413" i="6" l="1"/>
  <c r="C1412" i="6"/>
  <c r="C1413" i="6" l="1"/>
  <c r="B1414" i="6"/>
  <c r="B1415" i="6" l="1"/>
  <c r="C1414" i="6"/>
  <c r="B1416" i="6" l="1"/>
  <c r="C1415" i="6"/>
  <c r="B1417" i="6" l="1"/>
  <c r="C1416" i="6"/>
  <c r="C1417" i="6" l="1"/>
  <c r="B1418" i="6"/>
  <c r="B1419" i="6" l="1"/>
  <c r="C1418" i="6"/>
  <c r="B1420" i="6" l="1"/>
  <c r="C1419" i="6"/>
  <c r="B1421" i="6" l="1"/>
  <c r="C1420" i="6"/>
  <c r="C1421" i="6" l="1"/>
  <c r="B1422" i="6"/>
  <c r="B1423" i="6" l="1"/>
  <c r="C1422" i="6"/>
  <c r="B1424" i="6" l="1"/>
  <c r="C1423" i="6"/>
  <c r="B1425" i="6" l="1"/>
  <c r="C1424" i="6"/>
  <c r="C1425" i="6" l="1"/>
  <c r="B1426" i="6"/>
  <c r="B1427" i="6" l="1"/>
  <c r="C1426" i="6"/>
  <c r="B1428" i="6" l="1"/>
  <c r="C1427" i="6"/>
  <c r="B1429" i="6" l="1"/>
  <c r="C1428" i="6"/>
  <c r="C1429" i="6" l="1"/>
  <c r="B1430" i="6"/>
  <c r="B1431" i="6" l="1"/>
  <c r="C1430" i="6"/>
  <c r="B1432" i="6" l="1"/>
  <c r="C1431" i="6"/>
  <c r="B1433" i="6" l="1"/>
  <c r="C1432" i="6"/>
  <c r="C1433" i="6" l="1"/>
  <c r="B1434" i="6"/>
  <c r="B1435" i="6" l="1"/>
  <c r="C1434" i="6"/>
  <c r="B1436" i="6" l="1"/>
  <c r="C1435" i="6"/>
  <c r="B1437" i="6" l="1"/>
  <c r="C1436" i="6"/>
  <c r="C1437" i="6" l="1"/>
  <c r="B1438" i="6"/>
  <c r="B1439" i="6" l="1"/>
  <c r="C1438" i="6"/>
  <c r="B1440" i="6" l="1"/>
  <c r="C1439" i="6"/>
  <c r="B1441" i="6" l="1"/>
  <c r="C1441" i="6" s="1"/>
  <c r="C144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C35E54-BB50-49A4-8E6E-0849853E521A}" name="Connection" type="104" refreshedVersion="0" background="1">
    <extLst>
      <ext xmlns:x15="http://schemas.microsoft.com/office/spreadsheetml/2010/11/main" uri="{DE250136-89BD-433C-8126-D09CA5730AF9}">
        <x15:connection id="Calendar"/>
      </ext>
    </extLst>
  </connection>
  <connection id="2" xr16:uid="{B92DA69D-914C-47EF-8AEF-FF066A5F2F03}" name="Connection1" type="104" refreshedVersion="0" background="1">
    <extLst>
      <ext xmlns:x15="http://schemas.microsoft.com/office/spreadsheetml/2010/11/main" uri="{DE250136-89BD-433C-8126-D09CA5730AF9}">
        <x15:connection id="Calendar1"/>
      </ext>
    </extLst>
  </connection>
  <connection id="3" xr16:uid="{05F70FC9-CC85-4033-8DD2-1ABBC89775BC}" name="Connection2" type="104" refreshedVersion="0" background="1">
    <extLst>
      <ext xmlns:x15="http://schemas.microsoft.com/office/spreadsheetml/2010/11/main" uri="{DE250136-89BD-433C-8126-D09CA5730AF9}">
        <x15:connection id="Calendar2"/>
      </ext>
    </extLst>
  </connection>
  <connection id="4" xr16:uid="{67BBA904-B459-4F10-B181-92171B480D2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3E5A633A-66D9-40B7-9B7B-2B70D17BDCA5}" name="WorksheetConnection_SRARSCHEME GROUP5.xlsx!DIM_CUSTOMERS" type="102" refreshedVersion="8" minRefreshableVersion="5">
    <extLst>
      <ext xmlns:x15="http://schemas.microsoft.com/office/spreadsheetml/2010/11/main" uri="{DE250136-89BD-433C-8126-D09CA5730AF9}">
        <x15:connection id="DIM_CUSTOMERS">
          <x15:rangePr sourceName="_xlcn.WorksheetConnection_SRARSCHEMEGROUP5.xlsxDIM_CUSTOMERS1"/>
        </x15:connection>
      </ext>
    </extLst>
  </connection>
  <connection id="6" xr16:uid="{F3FA11F4-0D6F-4225-8921-5E49A5307239}" name="WorksheetConnection_SRARSCHEME GROUP5.xlsx!DIM_PRODUCTS" type="102" refreshedVersion="8" minRefreshableVersion="5">
    <extLst>
      <ext xmlns:x15="http://schemas.microsoft.com/office/spreadsheetml/2010/11/main" uri="{DE250136-89BD-433C-8126-D09CA5730AF9}">
        <x15:connection id="DIM_PRODUCTS">
          <x15:rangePr sourceName="_xlcn.WorksheetConnection_SRARSCHEMEGROUP5.xlsxDIM_PRODUCTS1"/>
        </x15:connection>
      </ext>
    </extLst>
  </connection>
  <connection id="7" xr16:uid="{C80EAB56-7D89-44D9-A43E-EE2277C3D207}" name="WorksheetConnection_SRARSCHEME GROUP5.xlsx!FACT_ORDERS" type="102" refreshedVersion="8" minRefreshableVersion="5">
    <extLst>
      <ext xmlns:x15="http://schemas.microsoft.com/office/spreadsheetml/2010/11/main" uri="{DE250136-89BD-433C-8126-D09CA5730AF9}">
        <x15:connection id="FACT_ORDERS">
          <x15:rangePr sourceName="_xlcn.WorksheetConnection_SRARSCHEMEGROUP5.xlsxFACT_ORDERS1"/>
        </x15:connection>
      </ext>
    </extLst>
  </connection>
  <connection id="8" xr16:uid="{26CA48D6-A259-4719-B848-DF3C5CDBF7F3}" name="WorksheetConnection_SRARSCHEME GROUP5.xlsx!FACT_REVIEWS" type="102" refreshedVersion="8" minRefreshableVersion="5">
    <extLst>
      <ext xmlns:x15="http://schemas.microsoft.com/office/spreadsheetml/2010/11/main" uri="{DE250136-89BD-433C-8126-D09CA5730AF9}">
        <x15:connection id="FACT_REVIEWS">
          <x15:rangePr sourceName="_xlcn.WorksheetConnection_SRARSCHEMEGROUP5.xlsxFACT_REVIEWS1"/>
        </x15:connection>
      </ext>
    </extLst>
  </connection>
  <connection id="9" xr16:uid="{9B810044-9181-41AA-8FEE-53C9F72FE167}" name="WorksheetConnection_SRARSCHEME GROUP5.xlsx!FACT_SEARCHES" type="102" refreshedVersion="8" minRefreshableVersion="5">
    <extLst>
      <ext xmlns:x15="http://schemas.microsoft.com/office/spreadsheetml/2010/11/main" uri="{DE250136-89BD-433C-8126-D09CA5730AF9}">
        <x15:connection id="FACT_SEARCHES">
          <x15:rangePr sourceName="_xlcn.WorksheetConnection_SRARSCHEMEGROUP5.xlsxFACT_SEARCHES1"/>
        </x15:connection>
      </ext>
    </extLst>
  </connection>
  <connection id="10" xr16:uid="{4946F096-0338-4C6F-824F-11C4745974AC}" name="WorksheetConnection_SRARSCHEME GROUP5.xlsx!Table6" type="102" refreshedVersion="8" minRefreshableVersion="5">
    <extLst>
      <ext xmlns:x15="http://schemas.microsoft.com/office/spreadsheetml/2010/11/main" uri="{DE250136-89BD-433C-8126-D09CA5730AF9}">
        <x15:connection id="Table6">
          <x15:rangePr sourceName="_xlcn.WorksheetConnection_SRARSCHEMEGROUP5.xlsxTable6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9">
    <s v="ThisWorkbookDataModel"/>
    <s v="{[Order-Date].[Date].[All]}"/>
    <s v="{[Order-Date].[Year].[All]}"/>
    <s v="{[Order-Date].[Month Number].[All]}"/>
    <s v="{[Order-Date].[Month].[All]}"/>
    <s v="{[FACT_SEARCHES].[IsOrdered].[All]}"/>
    <s v="{[Search-Date].[Year].[All]}"/>
    <s v="{[Search-Date].[Month Number].[All]}"/>
    <s v="{[Search-Date].[Month].[All]}"/>
  </metadataStrings>
  <mdxMetadata count="8">
    <mdx n="0" f="s">
      <ms ns="1" c="0"/>
    </mdx>
    <mdx n="0" f="s">
      <ms ns="2" c="0"/>
    </mdx>
    <mdx n="0" f="s">
      <ms ns="3" c="0"/>
    </mdx>
    <mdx n="0" f="s">
      <ms ns="4" c="0"/>
    </mdx>
    <mdx n="0" f="s">
      <ms ns="5" c="0"/>
    </mdx>
    <mdx n="0" f="s">
      <ms ns="6" c="0"/>
    </mdx>
    <mdx n="0" f="s">
      <ms ns="7" c="0"/>
    </mdx>
    <mdx n="0" f="s">
      <ms ns="8" c="0"/>
    </mdx>
  </mdxMetadata>
  <futureMetadata name="XLDAPR" count="1">
    <bk>
      <extLst>
        <ext uri="{bdbb8cdc-fa1e-496e-a857-3c3f30c029c3}">
          <xda:dynamicArrayProperties fDynamic="1" fCollapsed="0"/>
        </ext>
      </extLst>
    </bk>
  </futureMetadata>
  <cellMetadata count="1">
    <bk>
      <rc t="1" v="0"/>
    </bk>
  </cellMetadata>
  <valueMetadata count="8">
    <bk>
      <rc t="2" v="0"/>
    </bk>
    <bk>
      <rc t="2" v="1"/>
    </bk>
    <bk>
      <rc t="2" v="2"/>
    </bk>
    <bk>
      <rc t="2" v="3"/>
    </bk>
    <bk>
      <rc t="2" v="4"/>
    </bk>
    <bk>
      <rc t="2" v="5"/>
    </bk>
    <bk>
      <rc t="2" v="6"/>
    </bk>
    <bk>
      <rc t="2" v="7"/>
    </bk>
  </valueMetadata>
</metadata>
</file>

<file path=xl/sharedStrings.xml><?xml version="1.0" encoding="utf-8"?>
<sst xmlns="http://schemas.openxmlformats.org/spreadsheetml/2006/main" count="34373" uniqueCount="23042">
  <si>
    <t>Email</t>
  </si>
  <si>
    <t>FullName</t>
  </si>
  <si>
    <t>Gender</t>
  </si>
  <si>
    <t>BirthDate</t>
  </si>
  <si>
    <t>DateOfJoin</t>
  </si>
  <si>
    <t>ReferralSource</t>
  </si>
  <si>
    <t>TypeOfClient</t>
  </si>
  <si>
    <t>Price</t>
  </si>
  <si>
    <t>Order-Date</t>
  </si>
  <si>
    <t>Order-Time</t>
  </si>
  <si>
    <t>Review-Date</t>
  </si>
  <si>
    <t>Review-Time</t>
  </si>
  <si>
    <t>ProductRate</t>
  </si>
  <si>
    <t>Male</t>
  </si>
  <si>
    <t>Female</t>
  </si>
  <si>
    <t>Europe</t>
  </si>
  <si>
    <t>Asia</t>
  </si>
  <si>
    <t>Africa</t>
  </si>
  <si>
    <t>America</t>
  </si>
  <si>
    <t>Australia</t>
  </si>
  <si>
    <t>Facebook</t>
  </si>
  <si>
    <t>Instegram</t>
  </si>
  <si>
    <t>Internet</t>
  </si>
  <si>
    <t>Other</t>
  </si>
  <si>
    <t>Advertisements</t>
  </si>
  <si>
    <t>VIP</t>
  </si>
  <si>
    <t>Regular</t>
  </si>
  <si>
    <t>Premium</t>
  </si>
  <si>
    <t>Category</t>
  </si>
  <si>
    <t>Magnets</t>
  </si>
  <si>
    <t>242.133.4.177</t>
  </si>
  <si>
    <t>242.133.4.178</t>
  </si>
  <si>
    <t>242.133.4.179</t>
  </si>
  <si>
    <t>242.133.4.180</t>
  </si>
  <si>
    <t>242.133.4.181</t>
  </si>
  <si>
    <t>242.133.4.182</t>
  </si>
  <si>
    <t>242.133.4.183</t>
  </si>
  <si>
    <t>242.133.4.184</t>
  </si>
  <si>
    <t>242.133.4.185</t>
  </si>
  <si>
    <t>242.133.4.186</t>
  </si>
  <si>
    <t>242.133.4.187</t>
  </si>
  <si>
    <t>242.133.4.188</t>
  </si>
  <si>
    <t>242.133.4.189</t>
  </si>
  <si>
    <t>242.133.4.190</t>
  </si>
  <si>
    <t>242.133.4.191</t>
  </si>
  <si>
    <t>242.133.4.192</t>
  </si>
  <si>
    <t>242.133.4.193</t>
  </si>
  <si>
    <t>242.133.4.194</t>
  </si>
  <si>
    <t>242.133.4.195</t>
  </si>
  <si>
    <t>242.133.4.196</t>
  </si>
  <si>
    <t>242.133.4.197</t>
  </si>
  <si>
    <t>242.133.4.198</t>
  </si>
  <si>
    <t>242.133.4.199</t>
  </si>
  <si>
    <t>242.133.4.200</t>
  </si>
  <si>
    <t>242.133.4.201</t>
  </si>
  <si>
    <t>242.133.4.202</t>
  </si>
  <si>
    <t>242.133.4.203</t>
  </si>
  <si>
    <t>242.133.4.204</t>
  </si>
  <si>
    <t>242.133.4.205</t>
  </si>
  <si>
    <t>242.133.4.206</t>
  </si>
  <si>
    <t>242.133.4.207</t>
  </si>
  <si>
    <t>242.133.4.208</t>
  </si>
  <si>
    <t>242.133.4.209</t>
  </si>
  <si>
    <t>242.133.4.210</t>
  </si>
  <si>
    <t>242.133.4.211</t>
  </si>
  <si>
    <t>242.133.4.212</t>
  </si>
  <si>
    <t>242.133.4.213</t>
  </si>
  <si>
    <t>242.133.4.214</t>
  </si>
  <si>
    <t>242.133.4.215</t>
  </si>
  <si>
    <t>242.133.4.216</t>
  </si>
  <si>
    <t>242.133.4.217</t>
  </si>
  <si>
    <t>242.133.4.218</t>
  </si>
  <si>
    <t>242.133.4.219</t>
  </si>
  <si>
    <t>242.133.4.220</t>
  </si>
  <si>
    <t>242.133.4.221</t>
  </si>
  <si>
    <t>242.133.4.222</t>
  </si>
  <si>
    <t>242.133.4.223</t>
  </si>
  <si>
    <t>242.133.4.224</t>
  </si>
  <si>
    <t>242.133.4.225</t>
  </si>
  <si>
    <t>242.133.4.226</t>
  </si>
  <si>
    <t>242.133.4.227</t>
  </si>
  <si>
    <t>242.133.4.228</t>
  </si>
  <si>
    <t>242.133.4.229</t>
  </si>
  <si>
    <t>242.133.4.230</t>
  </si>
  <si>
    <t>242.133.4.231</t>
  </si>
  <si>
    <t>242.133.4.232</t>
  </si>
  <si>
    <t>242.133.4.233</t>
  </si>
  <si>
    <t>242.133.4.234</t>
  </si>
  <si>
    <t>242.133.4.235</t>
  </si>
  <si>
    <t>242.133.4.236</t>
  </si>
  <si>
    <t>242.133.4.237</t>
  </si>
  <si>
    <t>242.133.4.238</t>
  </si>
  <si>
    <t>242.133.4.239</t>
  </si>
  <si>
    <t>242.133.4.240</t>
  </si>
  <si>
    <t>242.133.4.241</t>
  </si>
  <si>
    <t>242.133.4.242</t>
  </si>
  <si>
    <t>242.133.4.243</t>
  </si>
  <si>
    <t>242.133.4.244</t>
  </si>
  <si>
    <t>242.133.4.245</t>
  </si>
  <si>
    <t>242.133.4.246</t>
  </si>
  <si>
    <t>242.133.4.247</t>
  </si>
  <si>
    <t>242.133.4.248</t>
  </si>
  <si>
    <t>242.133.4.249</t>
  </si>
  <si>
    <t>242.133.4.250</t>
  </si>
  <si>
    <t>242.133.4.251</t>
  </si>
  <si>
    <t>242.133.4.252</t>
  </si>
  <si>
    <t>242.133.4.253</t>
  </si>
  <si>
    <t>242.133.4.254</t>
  </si>
  <si>
    <t>242.133.4.255</t>
  </si>
  <si>
    <t>242.133.4.256</t>
  </si>
  <si>
    <t>242.133.4.257</t>
  </si>
  <si>
    <t>242.133.4.258</t>
  </si>
  <si>
    <t>242.133.4.259</t>
  </si>
  <si>
    <t>242.133.4.260</t>
  </si>
  <si>
    <t>242.133.4.261</t>
  </si>
  <si>
    <t>242.133.4.262</t>
  </si>
  <si>
    <t>242.133.4.263</t>
  </si>
  <si>
    <t>242.133.4.264</t>
  </si>
  <si>
    <t>242.133.4.265</t>
  </si>
  <si>
    <t>242.133.4.266</t>
  </si>
  <si>
    <t>242.133.4.267</t>
  </si>
  <si>
    <t>242.133.4.268</t>
  </si>
  <si>
    <t>242.133.4.269</t>
  </si>
  <si>
    <t>242.133.4.270</t>
  </si>
  <si>
    <t>242.133.4.271</t>
  </si>
  <si>
    <t>242.133.4.272</t>
  </si>
  <si>
    <t>242.133.4.273</t>
  </si>
  <si>
    <t>242.133.4.274</t>
  </si>
  <si>
    <t>242.133.4.275</t>
  </si>
  <si>
    <t>242.133.4.276</t>
  </si>
  <si>
    <t>242.133.4.277</t>
  </si>
  <si>
    <t>242.133.4.278</t>
  </si>
  <si>
    <t>242.133.4.279</t>
  </si>
  <si>
    <t>242.133.4.280</t>
  </si>
  <si>
    <t>242.133.4.281</t>
  </si>
  <si>
    <t>242.133.4.282</t>
  </si>
  <si>
    <t>242.133.4.283</t>
  </si>
  <si>
    <t>242.133.4.284</t>
  </si>
  <si>
    <t>242.133.4.285</t>
  </si>
  <si>
    <t>242.133.4.286</t>
  </si>
  <si>
    <t>242.133.4.287</t>
  </si>
  <si>
    <t>242.133.4.288</t>
  </si>
  <si>
    <t>242.133.4.289</t>
  </si>
  <si>
    <t>242.133.4.290</t>
  </si>
  <si>
    <t>242.133.4.291</t>
  </si>
  <si>
    <t>242.133.4.292</t>
  </si>
  <si>
    <t>242.133.4.293</t>
  </si>
  <si>
    <t>242.133.4.294</t>
  </si>
  <si>
    <t>242.133.4.295</t>
  </si>
  <si>
    <t>242.133.4.296</t>
  </si>
  <si>
    <t>242.133.4.297</t>
  </si>
  <si>
    <t>242.133.4.298</t>
  </si>
  <si>
    <t>242.133.4.299</t>
  </si>
  <si>
    <t>242.133.4.300</t>
  </si>
  <si>
    <t>242.133.4.301</t>
  </si>
  <si>
    <t>242.133.4.302</t>
  </si>
  <si>
    <t>242.133.4.303</t>
  </si>
  <si>
    <t>242.133.4.304</t>
  </si>
  <si>
    <t>242.133.4.305</t>
  </si>
  <si>
    <t>242.133.4.306</t>
  </si>
  <si>
    <t>242.133.4.307</t>
  </si>
  <si>
    <t>242.133.4.308</t>
  </si>
  <si>
    <t>242.133.4.309</t>
  </si>
  <si>
    <t>242.133.4.310</t>
  </si>
  <si>
    <t>242.133.4.311</t>
  </si>
  <si>
    <t>242.133.4.312</t>
  </si>
  <si>
    <t>242.133.4.313</t>
  </si>
  <si>
    <t>242.133.4.314</t>
  </si>
  <si>
    <t>242.133.4.315</t>
  </si>
  <si>
    <t>242.133.4.316</t>
  </si>
  <si>
    <t>242.133.4.317</t>
  </si>
  <si>
    <t>242.133.4.318</t>
  </si>
  <si>
    <t>242.133.4.319</t>
  </si>
  <si>
    <t>242.133.4.320</t>
  </si>
  <si>
    <t>242.133.4.321</t>
  </si>
  <si>
    <t>242.133.4.322</t>
  </si>
  <si>
    <t>242.133.4.323</t>
  </si>
  <si>
    <t>242.133.4.324</t>
  </si>
  <si>
    <t>242.133.4.325</t>
  </si>
  <si>
    <t>242.133.4.326</t>
  </si>
  <si>
    <t>242.133.4.327</t>
  </si>
  <si>
    <t>242.133.4.328</t>
  </si>
  <si>
    <t>242.133.4.329</t>
  </si>
  <si>
    <t>242.133.4.330</t>
  </si>
  <si>
    <t>242.133.4.331</t>
  </si>
  <si>
    <t>242.133.4.332</t>
  </si>
  <si>
    <t>242.133.4.333</t>
  </si>
  <si>
    <t>242.133.4.334</t>
  </si>
  <si>
    <t>242.133.4.335</t>
  </si>
  <si>
    <t>242.133.4.336</t>
  </si>
  <si>
    <t>242.133.4.337</t>
  </si>
  <si>
    <t>242.133.4.338</t>
  </si>
  <si>
    <t>242.133.4.339</t>
  </si>
  <si>
    <t>242.133.4.340</t>
  </si>
  <si>
    <t>242.133.4.341</t>
  </si>
  <si>
    <t>242.133.4.342</t>
  </si>
  <si>
    <t>242.133.4.343</t>
  </si>
  <si>
    <t>242.133.4.344</t>
  </si>
  <si>
    <t>242.133.4.345</t>
  </si>
  <si>
    <t>242.133.4.346</t>
  </si>
  <si>
    <t>242.133.4.347</t>
  </si>
  <si>
    <t>242.133.4.348</t>
  </si>
  <si>
    <t>242.133.4.349</t>
  </si>
  <si>
    <t>242.133.4.350</t>
  </si>
  <si>
    <t>242.133.4.351</t>
  </si>
  <si>
    <t>242.133.4.352</t>
  </si>
  <si>
    <t>242.133.4.353</t>
  </si>
  <si>
    <t>242.133.4.354</t>
  </si>
  <si>
    <t>242.133.4.355</t>
  </si>
  <si>
    <t>242.133.4.356</t>
  </si>
  <si>
    <t>242.133.4.357</t>
  </si>
  <si>
    <t>242.133.4.358</t>
  </si>
  <si>
    <t>242.133.4.359</t>
  </si>
  <si>
    <t>242.133.4.360</t>
  </si>
  <si>
    <t>242.133.4.361</t>
  </si>
  <si>
    <t>242.133.4.362</t>
  </si>
  <si>
    <t>242.133.4.363</t>
  </si>
  <si>
    <t>242.133.4.364</t>
  </si>
  <si>
    <t>242.133.4.365</t>
  </si>
  <si>
    <t>242.133.4.366</t>
  </si>
  <si>
    <t>242.133.4.367</t>
  </si>
  <si>
    <t>242.133.4.368</t>
  </si>
  <si>
    <t>242.133.4.369</t>
  </si>
  <si>
    <t>242.133.4.370</t>
  </si>
  <si>
    <t>242.133.4.371</t>
  </si>
  <si>
    <t>242.133.4.372</t>
  </si>
  <si>
    <t>242.133.4.373</t>
  </si>
  <si>
    <t>242.133.4.374</t>
  </si>
  <si>
    <t>242.133.4.375</t>
  </si>
  <si>
    <t>242.133.4.376</t>
  </si>
  <si>
    <t>03:27:11</t>
  </si>
  <si>
    <t>06:14:59</t>
  </si>
  <si>
    <t>08:36:13</t>
  </si>
  <si>
    <t>15:59:18</t>
  </si>
  <si>
    <t>05:55:53</t>
  </si>
  <si>
    <t>14:15:31</t>
  </si>
  <si>
    <t>12:07:23</t>
  </si>
  <si>
    <t>Order ID</t>
  </si>
  <si>
    <t>04:26:18</t>
  </si>
  <si>
    <t>03:25:49</t>
  </si>
  <si>
    <t>12:46:54</t>
  </si>
  <si>
    <t>08:25:33</t>
  </si>
  <si>
    <t>17:27:46</t>
  </si>
  <si>
    <t>pickup</t>
  </si>
  <si>
    <t>shippment</t>
  </si>
  <si>
    <t>Nigeria</t>
  </si>
  <si>
    <t>South Africa</t>
  </si>
  <si>
    <t>Mexico</t>
  </si>
  <si>
    <t>China</t>
  </si>
  <si>
    <t>Japan</t>
  </si>
  <si>
    <t>India</t>
  </si>
  <si>
    <t>Germany</t>
  </si>
  <si>
    <t>France</t>
  </si>
  <si>
    <t>Italy</t>
  </si>
  <si>
    <t>New Zealand</t>
  </si>
  <si>
    <t>Kenya</t>
  </si>
  <si>
    <t>South Korea</t>
  </si>
  <si>
    <t>Canada</t>
  </si>
  <si>
    <t>Spain</t>
  </si>
  <si>
    <t>242.133.4.377</t>
  </si>
  <si>
    <t>242.133.4.378</t>
  </si>
  <si>
    <t>242.133.4.379</t>
  </si>
  <si>
    <t>242.133.4.380</t>
  </si>
  <si>
    <t>242.133.4.381</t>
  </si>
  <si>
    <t>242.133.4.382</t>
  </si>
  <si>
    <t>242.133.4.383</t>
  </si>
  <si>
    <t>242.133.4.384</t>
  </si>
  <si>
    <t>242.133.4.385</t>
  </si>
  <si>
    <t>242.133.4.386</t>
  </si>
  <si>
    <t>242.133.4.387</t>
  </si>
  <si>
    <t>242.133.4.388</t>
  </si>
  <si>
    <t>242.133.4.389</t>
  </si>
  <si>
    <t>242.133.4.390</t>
  </si>
  <si>
    <t>242.133.4.391</t>
  </si>
  <si>
    <t>242.133.4.392</t>
  </si>
  <si>
    <t>242.133.4.393</t>
  </si>
  <si>
    <t>242.133.4.394</t>
  </si>
  <si>
    <t>242.133.4.395</t>
  </si>
  <si>
    <t>242.133.4.396</t>
  </si>
  <si>
    <t>242.133.4.397</t>
  </si>
  <si>
    <t>242.133.4.398</t>
  </si>
  <si>
    <t>242.133.4.399</t>
  </si>
  <si>
    <t>242.133.4.400</t>
  </si>
  <si>
    <t>242.133.4.401</t>
  </si>
  <si>
    <t>242.133.4.402</t>
  </si>
  <si>
    <t>242.133.4.403</t>
  </si>
  <si>
    <t>242.133.4.404</t>
  </si>
  <si>
    <t>242.133.4.405</t>
  </si>
  <si>
    <t>242.133.4.406</t>
  </si>
  <si>
    <t>242.133.4.407</t>
  </si>
  <si>
    <t>242.133.4.408</t>
  </si>
  <si>
    <t>242.133.4.409</t>
  </si>
  <si>
    <t>242.133.4.410</t>
  </si>
  <si>
    <t>242.133.4.411</t>
  </si>
  <si>
    <t>242.133.4.412</t>
  </si>
  <si>
    <t>242.133.4.413</t>
  </si>
  <si>
    <t>242.133.4.414</t>
  </si>
  <si>
    <t>242.133.4.415</t>
  </si>
  <si>
    <t>242.133.4.416</t>
  </si>
  <si>
    <t>242.133.4.417</t>
  </si>
  <si>
    <t>242.133.4.418</t>
  </si>
  <si>
    <t>242.133.4.419</t>
  </si>
  <si>
    <t>242.133.4.420</t>
  </si>
  <si>
    <t>242.133.4.421</t>
  </si>
  <si>
    <t>242.133.4.422</t>
  </si>
  <si>
    <t>242.133.4.423</t>
  </si>
  <si>
    <t>242.133.4.424</t>
  </si>
  <si>
    <t>242.133.4.425</t>
  </si>
  <si>
    <t>242.133.4.426</t>
  </si>
  <si>
    <t>242.133.4.427</t>
  </si>
  <si>
    <t>242.133.4.428</t>
  </si>
  <si>
    <t>242.133.4.429</t>
  </si>
  <si>
    <t>242.133.4.430</t>
  </si>
  <si>
    <t>242.133.4.431</t>
  </si>
  <si>
    <t>242.133.4.432</t>
  </si>
  <si>
    <t>242.133.4.433</t>
  </si>
  <si>
    <t>242.133.4.434</t>
  </si>
  <si>
    <t>242.133.4.435</t>
  </si>
  <si>
    <t>242.133.4.436</t>
  </si>
  <si>
    <t>242.133.4.437</t>
  </si>
  <si>
    <t>242.133.4.438</t>
  </si>
  <si>
    <t>242.133.4.439</t>
  </si>
  <si>
    <t>242.133.4.440</t>
  </si>
  <si>
    <t>242.133.4.441</t>
  </si>
  <si>
    <t>242.133.4.442</t>
  </si>
  <si>
    <t>242.133.4.443</t>
  </si>
  <si>
    <t>242.133.4.444</t>
  </si>
  <si>
    <t>242.133.4.445</t>
  </si>
  <si>
    <t>242.133.4.446</t>
  </si>
  <si>
    <t>242.133.4.447</t>
  </si>
  <si>
    <t>242.133.4.448</t>
  </si>
  <si>
    <t>242.133.4.449</t>
  </si>
  <si>
    <t>242.133.4.450</t>
  </si>
  <si>
    <t>242.133.4.451</t>
  </si>
  <si>
    <t>242.133.4.452</t>
  </si>
  <si>
    <t>242.133.4.453</t>
  </si>
  <si>
    <t>242.133.4.454</t>
  </si>
  <si>
    <t>242.133.4.455</t>
  </si>
  <si>
    <t>242.133.4.456</t>
  </si>
  <si>
    <t>242.133.4.457</t>
  </si>
  <si>
    <t>242.133.4.458</t>
  </si>
  <si>
    <t>242.133.4.459</t>
  </si>
  <si>
    <t>242.133.4.460</t>
  </si>
  <si>
    <t>242.133.4.461</t>
  </si>
  <si>
    <t>242.133.4.462</t>
  </si>
  <si>
    <t>242.133.4.463</t>
  </si>
  <si>
    <t>242.133.4.464</t>
  </si>
  <si>
    <t>242.133.4.465</t>
  </si>
  <si>
    <t>242.133.4.466</t>
  </si>
  <si>
    <t>242.133.4.467</t>
  </si>
  <si>
    <t>242.133.4.468</t>
  </si>
  <si>
    <t>242.133.4.469</t>
  </si>
  <si>
    <t>242.133.4.470</t>
  </si>
  <si>
    <t>242.133.4.471</t>
  </si>
  <si>
    <t>242.133.4.472</t>
  </si>
  <si>
    <t>242.133.4.473</t>
  </si>
  <si>
    <t>242.133.4.474</t>
  </si>
  <si>
    <t>242.133.4.475</t>
  </si>
  <si>
    <t>242.133.4.476</t>
  </si>
  <si>
    <t>242.133.4.477</t>
  </si>
  <si>
    <t>242.133.4.478</t>
  </si>
  <si>
    <t>242.133.4.479</t>
  </si>
  <si>
    <t>242.133.4.480</t>
  </si>
  <si>
    <t>242.133.4.481</t>
  </si>
  <si>
    <t>242.133.4.482</t>
  </si>
  <si>
    <t>242.133.4.483</t>
  </si>
  <si>
    <t>242.133.4.484</t>
  </si>
  <si>
    <t>242.133.4.485</t>
  </si>
  <si>
    <t>242.133.4.486</t>
  </si>
  <si>
    <t>242.133.4.487</t>
  </si>
  <si>
    <t>242.133.4.488</t>
  </si>
  <si>
    <t>242.133.4.489</t>
  </si>
  <si>
    <t>242.133.4.490</t>
  </si>
  <si>
    <t>242.133.4.491</t>
  </si>
  <si>
    <t>242.133.4.492</t>
  </si>
  <si>
    <t>242.133.4.493</t>
  </si>
  <si>
    <t>242.133.4.494</t>
  </si>
  <si>
    <t>242.133.4.495</t>
  </si>
  <si>
    <t>242.133.4.496</t>
  </si>
  <si>
    <t>242.133.4.497</t>
  </si>
  <si>
    <t>242.133.4.498</t>
  </si>
  <si>
    <t>242.133.4.499</t>
  </si>
  <si>
    <t>242.133.4.500</t>
  </si>
  <si>
    <t>242.133.4.501</t>
  </si>
  <si>
    <t>242.133.4.502</t>
  </si>
  <si>
    <t>242.133.4.503</t>
  </si>
  <si>
    <t>242.133.4.504</t>
  </si>
  <si>
    <t>242.133.4.505</t>
  </si>
  <si>
    <t>242.133.4.506</t>
  </si>
  <si>
    <t>242.133.4.507</t>
  </si>
  <si>
    <t>242.133.4.508</t>
  </si>
  <si>
    <t>242.133.4.509</t>
  </si>
  <si>
    <t>242.133.4.510</t>
  </si>
  <si>
    <t>242.133.4.511</t>
  </si>
  <si>
    <t>242.133.4.512</t>
  </si>
  <si>
    <t>242.133.4.513</t>
  </si>
  <si>
    <t>242.133.4.514</t>
  </si>
  <si>
    <t>242.133.4.515</t>
  </si>
  <si>
    <t>242.133.4.516</t>
  </si>
  <si>
    <t>242.133.4.517</t>
  </si>
  <si>
    <t>242.133.4.518</t>
  </si>
  <si>
    <t>242.133.4.519</t>
  </si>
  <si>
    <t>242.133.4.520</t>
  </si>
  <si>
    <t>242.133.4.521</t>
  </si>
  <si>
    <t>242.133.4.522</t>
  </si>
  <si>
    <t>242.133.4.523</t>
  </si>
  <si>
    <t>242.133.4.524</t>
  </si>
  <si>
    <t>242.133.4.525</t>
  </si>
  <si>
    <t>242.133.4.526</t>
  </si>
  <si>
    <t>242.133.4.527</t>
  </si>
  <si>
    <t>242.133.4.528</t>
  </si>
  <si>
    <t>242.133.4.529</t>
  </si>
  <si>
    <t>242.133.4.530</t>
  </si>
  <si>
    <t>242.133.4.531</t>
  </si>
  <si>
    <t>242.133.4.532</t>
  </si>
  <si>
    <t>242.133.4.533</t>
  </si>
  <si>
    <t>242.133.4.534</t>
  </si>
  <si>
    <t>242.133.4.535</t>
  </si>
  <si>
    <t>242.133.4.536</t>
  </si>
  <si>
    <t>242.133.4.537</t>
  </si>
  <si>
    <t>242.133.4.538</t>
  </si>
  <si>
    <t>242.133.4.539</t>
  </si>
  <si>
    <t>242.133.4.540</t>
  </si>
  <si>
    <t>242.133.4.541</t>
  </si>
  <si>
    <t>242.133.4.542</t>
  </si>
  <si>
    <t>242.133.4.543</t>
  </si>
  <si>
    <t>242.133.4.544</t>
  </si>
  <si>
    <t>242.133.4.545</t>
  </si>
  <si>
    <t>242.133.4.546</t>
  </si>
  <si>
    <t>242.133.4.547</t>
  </si>
  <si>
    <t>242.133.4.548</t>
  </si>
  <si>
    <t>242.133.4.549</t>
  </si>
  <si>
    <t>242.133.4.550</t>
  </si>
  <si>
    <t>242.133.4.551</t>
  </si>
  <si>
    <t>242.133.4.552</t>
  </si>
  <si>
    <t>242.133.4.553</t>
  </si>
  <si>
    <t>242.133.4.554</t>
  </si>
  <si>
    <t>242.133.4.555</t>
  </si>
  <si>
    <t>242.133.4.556</t>
  </si>
  <si>
    <t>242.133.4.557</t>
  </si>
  <si>
    <t>242.133.4.558</t>
  </si>
  <si>
    <t>242.133.4.559</t>
  </si>
  <si>
    <t>242.133.4.560</t>
  </si>
  <si>
    <t>242.133.4.561</t>
  </si>
  <si>
    <t>242.133.4.562</t>
  </si>
  <si>
    <t>242.133.4.563</t>
  </si>
  <si>
    <t>242.133.4.564</t>
  </si>
  <si>
    <t>242.133.4.565</t>
  </si>
  <si>
    <t>242.133.4.566</t>
  </si>
  <si>
    <t>242.133.4.567</t>
  </si>
  <si>
    <t>242.133.4.568</t>
  </si>
  <si>
    <t>242.133.4.569</t>
  </si>
  <si>
    <t>242.133.4.570</t>
  </si>
  <si>
    <t>242.133.4.571</t>
  </si>
  <si>
    <t>242.133.4.572</t>
  </si>
  <si>
    <t>242.133.4.573</t>
  </si>
  <si>
    <t>242.133.4.574</t>
  </si>
  <si>
    <t>242.133.4.575</t>
  </si>
  <si>
    <t>242.133.4.576</t>
  </si>
  <si>
    <t>242.133.4.577</t>
  </si>
  <si>
    <t>242.133.4.578</t>
  </si>
  <si>
    <t>242.133.4.579</t>
  </si>
  <si>
    <t>242.133.4.580</t>
  </si>
  <si>
    <t>242.133.4.581</t>
  </si>
  <si>
    <t>242.133.4.582</t>
  </si>
  <si>
    <t>242.133.4.583</t>
  </si>
  <si>
    <t>242.133.4.584</t>
  </si>
  <si>
    <t>242.133.4.585</t>
  </si>
  <si>
    <t>242.133.4.586</t>
  </si>
  <si>
    <t>242.133.4.587</t>
  </si>
  <si>
    <t>242.133.4.588</t>
  </si>
  <si>
    <t>242.133.4.589</t>
  </si>
  <si>
    <t>242.133.4.590</t>
  </si>
  <si>
    <t>242.133.4.591</t>
  </si>
  <si>
    <t>242.133.4.592</t>
  </si>
  <si>
    <t>242.133.4.593</t>
  </si>
  <si>
    <t>242.133.4.594</t>
  </si>
  <si>
    <t>242.133.4.595</t>
  </si>
  <si>
    <t>242.133.4.596</t>
  </si>
  <si>
    <t>242.133.4.597</t>
  </si>
  <si>
    <t>242.133.4.598</t>
  </si>
  <si>
    <t>242.133.4.599</t>
  </si>
  <si>
    <t>242.133.4.600</t>
  </si>
  <si>
    <t>242.133.4.601</t>
  </si>
  <si>
    <t>242.133.4.602</t>
  </si>
  <si>
    <t>242.133.4.603</t>
  </si>
  <si>
    <t>242.133.4.604</t>
  </si>
  <si>
    <t>242.133.4.605</t>
  </si>
  <si>
    <t>242.133.4.606</t>
  </si>
  <si>
    <t>242.133.4.607</t>
  </si>
  <si>
    <t>242.133.4.608</t>
  </si>
  <si>
    <t>242.133.4.609</t>
  </si>
  <si>
    <t>242.133.4.610</t>
  </si>
  <si>
    <t>242.133.4.611</t>
  </si>
  <si>
    <t>242.133.4.612</t>
  </si>
  <si>
    <t>242.133.4.613</t>
  </si>
  <si>
    <t>242.133.4.614</t>
  </si>
  <si>
    <t>242.133.4.615</t>
  </si>
  <si>
    <t>242.133.4.616</t>
  </si>
  <si>
    <t>242.133.4.617</t>
  </si>
  <si>
    <t>242.133.4.618</t>
  </si>
  <si>
    <t>242.133.4.619</t>
  </si>
  <si>
    <t>242.133.4.620</t>
  </si>
  <si>
    <t>242.133.4.621</t>
  </si>
  <si>
    <t>242.133.4.622</t>
  </si>
  <si>
    <t>242.133.4.623</t>
  </si>
  <si>
    <t>242.133.4.624</t>
  </si>
  <si>
    <t>242.133.4.625</t>
  </si>
  <si>
    <t>242.133.4.626</t>
  </si>
  <si>
    <t>242.133.4.627</t>
  </si>
  <si>
    <t>242.133.4.628</t>
  </si>
  <si>
    <t>242.133.4.629</t>
  </si>
  <si>
    <t>242.133.4.630</t>
  </si>
  <si>
    <t>242.133.4.631</t>
  </si>
  <si>
    <t>242.133.4.632</t>
  </si>
  <si>
    <t>242.133.4.633</t>
  </si>
  <si>
    <t>242.133.4.634</t>
  </si>
  <si>
    <t>242.133.4.635</t>
  </si>
  <si>
    <t>242.133.4.636</t>
  </si>
  <si>
    <t>242.133.4.637</t>
  </si>
  <si>
    <t>242.133.4.638</t>
  </si>
  <si>
    <t>242.133.4.639</t>
  </si>
  <si>
    <t>242.133.4.640</t>
  </si>
  <si>
    <t>242.133.4.641</t>
  </si>
  <si>
    <t>242.133.4.642</t>
  </si>
  <si>
    <t>242.133.4.643</t>
  </si>
  <si>
    <t>242.133.4.644</t>
  </si>
  <si>
    <t>242.133.4.645</t>
  </si>
  <si>
    <t>242.133.4.646</t>
  </si>
  <si>
    <t>242.133.4.647</t>
  </si>
  <si>
    <t>242.133.4.648</t>
  </si>
  <si>
    <t>242.133.4.649</t>
  </si>
  <si>
    <t>242.133.4.650</t>
  </si>
  <si>
    <t>242.133.4.651</t>
  </si>
  <si>
    <t>242.133.4.652</t>
  </si>
  <si>
    <t>242.133.4.653</t>
  </si>
  <si>
    <t>242.133.4.654</t>
  </si>
  <si>
    <t>242.133.4.655</t>
  </si>
  <si>
    <t>242.133.4.656</t>
  </si>
  <si>
    <t>242.133.4.657</t>
  </si>
  <si>
    <t>242.133.4.658</t>
  </si>
  <si>
    <t>242.133.4.659</t>
  </si>
  <si>
    <t>242.133.4.660</t>
  </si>
  <si>
    <t>242.133.4.661</t>
  </si>
  <si>
    <t>242.133.4.662</t>
  </si>
  <si>
    <t>242.133.4.663</t>
  </si>
  <si>
    <t>242.133.4.664</t>
  </si>
  <si>
    <t>242.133.4.665</t>
  </si>
  <si>
    <t>242.133.4.666</t>
  </si>
  <si>
    <t>242.133.4.667</t>
  </si>
  <si>
    <t>242.133.4.668</t>
  </si>
  <si>
    <t>242.133.4.669</t>
  </si>
  <si>
    <t>242.133.4.670</t>
  </si>
  <si>
    <t>242.133.4.671</t>
  </si>
  <si>
    <t>242.133.4.672</t>
  </si>
  <si>
    <t>242.133.4.673</t>
  </si>
  <si>
    <t>242.133.4.674</t>
  </si>
  <si>
    <t>242.133.4.675</t>
  </si>
  <si>
    <t>242.133.4.676</t>
  </si>
  <si>
    <t>242.133.4.677</t>
  </si>
  <si>
    <t>242.133.4.678</t>
  </si>
  <si>
    <t>242.133.4.679</t>
  </si>
  <si>
    <t>242.133.4.680</t>
  </si>
  <si>
    <t>242.133.4.681</t>
  </si>
  <si>
    <t>242.133.4.682</t>
  </si>
  <si>
    <t>242.133.4.683</t>
  </si>
  <si>
    <t>242.133.4.684</t>
  </si>
  <si>
    <t>242.133.4.685</t>
  </si>
  <si>
    <t>242.133.4.686</t>
  </si>
  <si>
    <t>242.133.4.687</t>
  </si>
  <si>
    <t>242.133.4.688</t>
  </si>
  <si>
    <t>242.133.4.689</t>
  </si>
  <si>
    <t>242.133.4.690</t>
  </si>
  <si>
    <t>242.133.4.691</t>
  </si>
  <si>
    <t>242.133.4.692</t>
  </si>
  <si>
    <t>242.133.4.693</t>
  </si>
  <si>
    <t>242.133.4.694</t>
  </si>
  <si>
    <t>242.133.4.695</t>
  </si>
  <si>
    <t>242.133.4.696</t>
  </si>
  <si>
    <t>242.133.4.697</t>
  </si>
  <si>
    <t>242.133.4.698</t>
  </si>
  <si>
    <t>242.133.4.699</t>
  </si>
  <si>
    <t>242.133.4.700</t>
  </si>
  <si>
    <t>242.133.4.701</t>
  </si>
  <si>
    <t>242.133.4.702</t>
  </si>
  <si>
    <t>242.133.4.703</t>
  </si>
  <si>
    <t>242.133.4.704</t>
  </si>
  <si>
    <t>242.133.4.705</t>
  </si>
  <si>
    <t>242.133.4.706</t>
  </si>
  <si>
    <t>242.133.4.707</t>
  </si>
  <si>
    <t>242.133.4.708</t>
  </si>
  <si>
    <t>242.133.4.709</t>
  </si>
  <si>
    <t>242.133.4.710</t>
  </si>
  <si>
    <t>242.133.4.711</t>
  </si>
  <si>
    <t>242.133.4.712</t>
  </si>
  <si>
    <t>242.133.4.713</t>
  </si>
  <si>
    <t>242.133.4.714</t>
  </si>
  <si>
    <t>242.133.4.715</t>
  </si>
  <si>
    <t>242.133.4.716</t>
  </si>
  <si>
    <t>242.133.4.717</t>
  </si>
  <si>
    <t>242.133.4.718</t>
  </si>
  <si>
    <t>242.133.4.719</t>
  </si>
  <si>
    <t>242.133.4.720</t>
  </si>
  <si>
    <t>242.133.4.721</t>
  </si>
  <si>
    <t>242.133.4.722</t>
  </si>
  <si>
    <t>242.133.4.723</t>
  </si>
  <si>
    <t>242.133.4.724</t>
  </si>
  <si>
    <t>242.133.4.725</t>
  </si>
  <si>
    <t>242.133.4.726</t>
  </si>
  <si>
    <t>242.133.4.727</t>
  </si>
  <si>
    <t>242.133.4.728</t>
  </si>
  <si>
    <t>242.133.4.729</t>
  </si>
  <si>
    <t>242.133.4.730</t>
  </si>
  <si>
    <t>242.133.4.731</t>
  </si>
  <si>
    <t>242.133.4.732</t>
  </si>
  <si>
    <t>242.133.4.733</t>
  </si>
  <si>
    <t>242.133.4.734</t>
  </si>
  <si>
    <t>242.133.4.735</t>
  </si>
  <si>
    <t>242.133.4.736</t>
  </si>
  <si>
    <t>242.133.4.737</t>
  </si>
  <si>
    <t>242.133.4.738</t>
  </si>
  <si>
    <t>242.133.4.739</t>
  </si>
  <si>
    <t>242.133.4.740</t>
  </si>
  <si>
    <t>242.133.4.741</t>
  </si>
  <si>
    <t>242.133.4.742</t>
  </si>
  <si>
    <t>242.133.4.743</t>
  </si>
  <si>
    <t>242.133.4.744</t>
  </si>
  <si>
    <t>242.133.4.745</t>
  </si>
  <si>
    <t>242.133.4.746</t>
  </si>
  <si>
    <t>242.133.4.747</t>
  </si>
  <si>
    <t>242.133.4.748</t>
  </si>
  <si>
    <t>242.133.4.749</t>
  </si>
  <si>
    <t>242.133.4.750</t>
  </si>
  <si>
    <t>242.133.4.751</t>
  </si>
  <si>
    <t>242.133.4.752</t>
  </si>
  <si>
    <t>242.133.4.753</t>
  </si>
  <si>
    <t>242.133.4.754</t>
  </si>
  <si>
    <t>242.133.4.755</t>
  </si>
  <si>
    <t>242.133.4.756</t>
  </si>
  <si>
    <t>242.133.4.757</t>
  </si>
  <si>
    <t>242.133.4.758</t>
  </si>
  <si>
    <t>242.133.4.759</t>
  </si>
  <si>
    <t>242.133.4.760</t>
  </si>
  <si>
    <t>242.133.4.761</t>
  </si>
  <si>
    <t>242.133.4.762</t>
  </si>
  <si>
    <t>242.133.4.763</t>
  </si>
  <si>
    <t>242.133.4.764</t>
  </si>
  <si>
    <t>242.133.4.765</t>
  </si>
  <si>
    <t>242.133.4.766</t>
  </si>
  <si>
    <t>242.133.4.767</t>
  </si>
  <si>
    <t>242.133.4.768</t>
  </si>
  <si>
    <t>242.133.4.769</t>
  </si>
  <si>
    <t>242.133.4.770</t>
  </si>
  <si>
    <t>242.133.4.771</t>
  </si>
  <si>
    <t>242.133.4.772</t>
  </si>
  <si>
    <t>242.133.4.773</t>
  </si>
  <si>
    <t>242.133.4.774</t>
  </si>
  <si>
    <t>242.133.4.775</t>
  </si>
  <si>
    <t>242.133.4.776</t>
  </si>
  <si>
    <t>242.133.4.777</t>
  </si>
  <si>
    <t>242.133.4.778</t>
  </si>
  <si>
    <t>242.133.4.779</t>
  </si>
  <si>
    <t>242.133.4.780</t>
  </si>
  <si>
    <t>242.133.4.781</t>
  </si>
  <si>
    <t>242.133.4.782</t>
  </si>
  <si>
    <t>242.133.4.783</t>
  </si>
  <si>
    <t>242.133.4.784</t>
  </si>
  <si>
    <t>242.133.4.785</t>
  </si>
  <si>
    <t>242.133.4.786</t>
  </si>
  <si>
    <t>242.133.4.787</t>
  </si>
  <si>
    <t>242.133.4.788</t>
  </si>
  <si>
    <t>242.133.4.789</t>
  </si>
  <si>
    <t>242.133.4.790</t>
  </si>
  <si>
    <t>242.133.4.791</t>
  </si>
  <si>
    <t>242.133.4.792</t>
  </si>
  <si>
    <t>242.133.4.793</t>
  </si>
  <si>
    <t>242.133.4.794</t>
  </si>
  <si>
    <t>242.133.4.795</t>
  </si>
  <si>
    <t>242.133.4.796</t>
  </si>
  <si>
    <t>242.133.4.797</t>
  </si>
  <si>
    <t>242.133.4.798</t>
  </si>
  <si>
    <t>242.133.4.799</t>
  </si>
  <si>
    <t>242.133.4.800</t>
  </si>
  <si>
    <t>242.133.4.801</t>
  </si>
  <si>
    <t>242.133.4.802</t>
  </si>
  <si>
    <t>242.133.4.803</t>
  </si>
  <si>
    <t>242.133.4.804</t>
  </si>
  <si>
    <t>242.133.4.805</t>
  </si>
  <si>
    <t>242.133.4.806</t>
  </si>
  <si>
    <t>242.133.4.807</t>
  </si>
  <si>
    <t>242.133.4.808</t>
  </si>
  <si>
    <t>242.133.4.809</t>
  </si>
  <si>
    <t>242.133.4.810</t>
  </si>
  <si>
    <t>242.133.4.811</t>
  </si>
  <si>
    <t>242.133.4.812</t>
  </si>
  <si>
    <t>242.133.4.813</t>
  </si>
  <si>
    <t>242.133.4.814</t>
  </si>
  <si>
    <t>242.133.4.815</t>
  </si>
  <si>
    <t>242.133.4.816</t>
  </si>
  <si>
    <t>242.133.4.817</t>
  </si>
  <si>
    <t>242.133.4.818</t>
  </si>
  <si>
    <t>242.133.4.819</t>
  </si>
  <si>
    <t>242.133.4.820</t>
  </si>
  <si>
    <t>242.133.4.821</t>
  </si>
  <si>
    <t>242.133.4.822</t>
  </si>
  <si>
    <t>242.133.4.823</t>
  </si>
  <si>
    <t>242.133.4.824</t>
  </si>
  <si>
    <t>242.133.4.825</t>
  </si>
  <si>
    <t>242.133.4.826</t>
  </si>
  <si>
    <t>242.133.4.827</t>
  </si>
  <si>
    <t>242.133.4.828</t>
  </si>
  <si>
    <t>242.133.4.829</t>
  </si>
  <si>
    <t>242.133.4.830</t>
  </si>
  <si>
    <t>242.133.4.831</t>
  </si>
  <si>
    <t>242.133.4.832</t>
  </si>
  <si>
    <t>242.133.4.833</t>
  </si>
  <si>
    <t>242.133.4.834</t>
  </si>
  <si>
    <t>242.133.4.835</t>
  </si>
  <si>
    <t>242.133.4.836</t>
  </si>
  <si>
    <t>242.133.4.837</t>
  </si>
  <si>
    <t>242.133.4.838</t>
  </si>
  <si>
    <t>242.133.4.839</t>
  </si>
  <si>
    <t>242.133.4.840</t>
  </si>
  <si>
    <t>242.133.4.841</t>
  </si>
  <si>
    <t>242.133.4.842</t>
  </si>
  <si>
    <t>242.133.4.843</t>
  </si>
  <si>
    <t>242.133.4.844</t>
  </si>
  <si>
    <t>242.133.4.845</t>
  </si>
  <si>
    <t>242.133.4.846</t>
  </si>
  <si>
    <t>242.133.4.847</t>
  </si>
  <si>
    <t>242.133.4.848</t>
  </si>
  <si>
    <t>242.133.4.849</t>
  </si>
  <si>
    <t>242.133.4.850</t>
  </si>
  <si>
    <t>242.133.4.851</t>
  </si>
  <si>
    <t>242.133.4.852</t>
  </si>
  <si>
    <t>242.133.4.853</t>
  </si>
  <si>
    <t>242.133.4.854</t>
  </si>
  <si>
    <t>242.133.4.855</t>
  </si>
  <si>
    <t>242.133.4.856</t>
  </si>
  <si>
    <t>242.133.4.857</t>
  </si>
  <si>
    <t>242.133.4.858</t>
  </si>
  <si>
    <t>242.133.4.859</t>
  </si>
  <si>
    <t>242.133.4.860</t>
  </si>
  <si>
    <t>242.133.4.861</t>
  </si>
  <si>
    <t>242.133.4.862</t>
  </si>
  <si>
    <t>242.133.4.863</t>
  </si>
  <si>
    <t>242.133.4.864</t>
  </si>
  <si>
    <t>242.133.4.865</t>
  </si>
  <si>
    <t>242.133.4.866</t>
  </si>
  <si>
    <t>242.133.4.867</t>
  </si>
  <si>
    <t>242.133.4.868</t>
  </si>
  <si>
    <t>242.133.4.869</t>
  </si>
  <si>
    <t>242.133.4.870</t>
  </si>
  <si>
    <t>242.133.4.871</t>
  </si>
  <si>
    <t>242.133.4.872</t>
  </si>
  <si>
    <t>242.133.4.873</t>
  </si>
  <si>
    <t>242.133.4.874</t>
  </si>
  <si>
    <t>242.133.4.875</t>
  </si>
  <si>
    <t>242.133.4.876</t>
  </si>
  <si>
    <t>242.133.4.877</t>
  </si>
  <si>
    <t>242.133.4.878</t>
  </si>
  <si>
    <t>242.133.4.879</t>
  </si>
  <si>
    <t>242.133.4.880</t>
  </si>
  <si>
    <t>242.133.4.881</t>
  </si>
  <si>
    <t>242.133.4.882</t>
  </si>
  <si>
    <t>242.133.4.883</t>
  </si>
  <si>
    <t>242.133.4.884</t>
  </si>
  <si>
    <t>242.133.4.885</t>
  </si>
  <si>
    <t>242.133.4.886</t>
  </si>
  <si>
    <t>242.133.4.887</t>
  </si>
  <si>
    <t>242.133.4.888</t>
  </si>
  <si>
    <t>242.133.4.889</t>
  </si>
  <si>
    <t>242.133.4.890</t>
  </si>
  <si>
    <t>242.133.4.891</t>
  </si>
  <si>
    <t>242.133.4.892</t>
  </si>
  <si>
    <t>242.133.4.893</t>
  </si>
  <si>
    <t>242.133.4.894</t>
  </si>
  <si>
    <t>242.133.4.895</t>
  </si>
  <si>
    <t>242.133.4.896</t>
  </si>
  <si>
    <t>242.133.4.897</t>
  </si>
  <si>
    <t>242.133.4.898</t>
  </si>
  <si>
    <t>242.133.4.899</t>
  </si>
  <si>
    <t>242.133.4.900</t>
  </si>
  <si>
    <t>242.133.4.901</t>
  </si>
  <si>
    <t>242.133.4.902</t>
  </si>
  <si>
    <t>242.133.4.903</t>
  </si>
  <si>
    <t>242.133.4.904</t>
  </si>
  <si>
    <t>242.133.4.905</t>
  </si>
  <si>
    <t>242.133.4.906</t>
  </si>
  <si>
    <t>242.133.4.907</t>
  </si>
  <si>
    <t>242.133.4.908</t>
  </si>
  <si>
    <t>242.133.4.909</t>
  </si>
  <si>
    <t>242.133.4.910</t>
  </si>
  <si>
    <t>242.133.4.911</t>
  </si>
  <si>
    <t>242.133.4.912</t>
  </si>
  <si>
    <t>242.133.4.913</t>
  </si>
  <si>
    <t>242.133.4.914</t>
  </si>
  <si>
    <t>242.133.4.915</t>
  </si>
  <si>
    <t>242.133.4.916</t>
  </si>
  <si>
    <t>242.133.4.917</t>
  </si>
  <si>
    <t>242.133.4.918</t>
  </si>
  <si>
    <t>242.133.4.919</t>
  </si>
  <si>
    <t>242.133.4.920</t>
  </si>
  <si>
    <t>242.133.4.921</t>
  </si>
  <si>
    <t>242.133.4.922</t>
  </si>
  <si>
    <t>242.133.4.923</t>
  </si>
  <si>
    <t>242.133.4.924</t>
  </si>
  <si>
    <t>242.133.4.925</t>
  </si>
  <si>
    <t>242.133.4.926</t>
  </si>
  <si>
    <t>242.133.4.927</t>
  </si>
  <si>
    <t>242.133.4.928</t>
  </si>
  <si>
    <t>242.133.4.929</t>
  </si>
  <si>
    <t>242.133.4.930</t>
  </si>
  <si>
    <t>242.133.4.931</t>
  </si>
  <si>
    <t>242.133.4.932</t>
  </si>
  <si>
    <t>242.133.4.933</t>
  </si>
  <si>
    <t>242.133.4.934</t>
  </si>
  <si>
    <t>242.133.4.935</t>
  </si>
  <si>
    <t>242.133.4.936</t>
  </si>
  <si>
    <t>242.133.4.937</t>
  </si>
  <si>
    <t>242.133.4.938</t>
  </si>
  <si>
    <t>242.133.4.939</t>
  </si>
  <si>
    <t>242.133.4.940</t>
  </si>
  <si>
    <t>242.133.4.941</t>
  </si>
  <si>
    <t>242.133.4.942</t>
  </si>
  <si>
    <t>242.133.4.943</t>
  </si>
  <si>
    <t>242.133.4.944</t>
  </si>
  <si>
    <t>242.133.4.945</t>
  </si>
  <si>
    <t>242.133.4.946</t>
  </si>
  <si>
    <t>242.133.4.947</t>
  </si>
  <si>
    <t>242.133.4.948</t>
  </si>
  <si>
    <t>242.133.4.949</t>
  </si>
  <si>
    <t>242.133.4.950</t>
  </si>
  <si>
    <t>242.133.4.951</t>
  </si>
  <si>
    <t>242.133.4.952</t>
  </si>
  <si>
    <t>242.133.4.953</t>
  </si>
  <si>
    <t>242.133.4.954</t>
  </si>
  <si>
    <t>242.133.4.955</t>
  </si>
  <si>
    <t>242.133.4.956</t>
  </si>
  <si>
    <t>242.133.4.957</t>
  </si>
  <si>
    <t>242.133.4.958</t>
  </si>
  <si>
    <t>242.133.4.959</t>
  </si>
  <si>
    <t>242.133.4.960</t>
  </si>
  <si>
    <t>242.133.4.961</t>
  </si>
  <si>
    <t>242.133.4.962</t>
  </si>
  <si>
    <t>242.133.4.963</t>
  </si>
  <si>
    <t>242.133.4.964</t>
  </si>
  <si>
    <t>242.133.4.965</t>
  </si>
  <si>
    <t>242.133.4.966</t>
  </si>
  <si>
    <t>242.133.4.967</t>
  </si>
  <si>
    <t>242.133.4.968</t>
  </si>
  <si>
    <t>242.133.4.969</t>
  </si>
  <si>
    <t>242.133.4.970</t>
  </si>
  <si>
    <t>242.133.4.971</t>
  </si>
  <si>
    <t>242.133.4.972</t>
  </si>
  <si>
    <t>242.133.4.973</t>
  </si>
  <si>
    <t>242.133.4.974</t>
  </si>
  <si>
    <t>242.133.4.975</t>
  </si>
  <si>
    <t>242.133.4.976</t>
  </si>
  <si>
    <t>242.133.4.977</t>
  </si>
  <si>
    <t>242.133.4.978</t>
  </si>
  <si>
    <t>242.133.4.979</t>
  </si>
  <si>
    <t>242.133.4.980</t>
  </si>
  <si>
    <t>242.133.4.981</t>
  </si>
  <si>
    <t>242.133.4.982</t>
  </si>
  <si>
    <t>242.133.4.983</t>
  </si>
  <si>
    <t>242.133.4.984</t>
  </si>
  <si>
    <t>242.133.4.985</t>
  </si>
  <si>
    <t>242.133.4.986</t>
  </si>
  <si>
    <t>242.133.4.987</t>
  </si>
  <si>
    <t>242.133.4.988</t>
  </si>
  <si>
    <t>242.133.4.989</t>
  </si>
  <si>
    <t>242.133.4.990</t>
  </si>
  <si>
    <t>242.133.4.991</t>
  </si>
  <si>
    <t>242.133.4.992</t>
  </si>
  <si>
    <t>242.133.4.993</t>
  </si>
  <si>
    <t>242.133.4.994</t>
  </si>
  <si>
    <t>242.133.4.995</t>
  </si>
  <si>
    <t>242.133.4.996</t>
  </si>
  <si>
    <t>242.133.4.997</t>
  </si>
  <si>
    <t>242.133.4.998</t>
  </si>
  <si>
    <t>242.133.4.999</t>
  </si>
  <si>
    <t>242.133.4.1000</t>
  </si>
  <si>
    <t>242.133.4.1001</t>
  </si>
  <si>
    <t>242.133.4.1002</t>
  </si>
  <si>
    <t>242.133.4.1003</t>
  </si>
  <si>
    <t>242.133.4.1004</t>
  </si>
  <si>
    <t>242.133.4.1005</t>
  </si>
  <si>
    <t>242.133.4.1006</t>
  </si>
  <si>
    <t>242.133.4.1007</t>
  </si>
  <si>
    <t>242.133.4.1008</t>
  </si>
  <si>
    <t>242.133.4.1009</t>
  </si>
  <si>
    <t>242.133.4.1010</t>
  </si>
  <si>
    <t>242.133.4.1011</t>
  </si>
  <si>
    <t>242.133.4.1012</t>
  </si>
  <si>
    <t>242.133.4.1013</t>
  </si>
  <si>
    <t>242.133.4.1014</t>
  </si>
  <si>
    <t>242.133.4.1015</t>
  </si>
  <si>
    <t>242.133.4.1016</t>
  </si>
  <si>
    <t>242.133.4.1017</t>
  </si>
  <si>
    <t>242.133.4.1018</t>
  </si>
  <si>
    <t>242.133.4.1019</t>
  </si>
  <si>
    <t>242.133.4.1020</t>
  </si>
  <si>
    <t>242.133.4.1021</t>
  </si>
  <si>
    <t>242.133.4.1022</t>
  </si>
  <si>
    <t>242.133.4.1023</t>
  </si>
  <si>
    <t>242.133.4.1024</t>
  </si>
  <si>
    <t>242.133.4.1025</t>
  </si>
  <si>
    <t>242.133.4.1026</t>
  </si>
  <si>
    <t>242.133.4.1027</t>
  </si>
  <si>
    <t>242.133.4.1028</t>
  </si>
  <si>
    <t>242.133.4.1029</t>
  </si>
  <si>
    <t>242.133.4.1030</t>
  </si>
  <si>
    <t>242.133.4.1031</t>
  </si>
  <si>
    <t>242.133.4.1032</t>
  </si>
  <si>
    <t>242.133.4.1033</t>
  </si>
  <si>
    <t>242.133.4.1034</t>
  </si>
  <si>
    <t>242.133.4.1035</t>
  </si>
  <si>
    <t>242.133.4.1036</t>
  </si>
  <si>
    <t>242.133.4.1037</t>
  </si>
  <si>
    <t>242.133.4.1038</t>
  </si>
  <si>
    <t>242.133.4.1039</t>
  </si>
  <si>
    <t>242.133.4.1040</t>
  </si>
  <si>
    <t>242.133.4.1041</t>
  </si>
  <si>
    <t>242.133.4.1042</t>
  </si>
  <si>
    <t>242.133.4.1043</t>
  </si>
  <si>
    <t>242.133.4.1044</t>
  </si>
  <si>
    <t>242.133.4.1045</t>
  </si>
  <si>
    <t>242.133.4.1046</t>
  </si>
  <si>
    <t>242.133.4.1047</t>
  </si>
  <si>
    <t>242.133.4.1048</t>
  </si>
  <si>
    <t>242.133.4.1049</t>
  </si>
  <si>
    <t>242.133.4.1050</t>
  </si>
  <si>
    <t>242.133.4.1051</t>
  </si>
  <si>
    <t>242.133.4.1052</t>
  </si>
  <si>
    <t>242.133.4.1053</t>
  </si>
  <si>
    <t>242.133.4.1054</t>
  </si>
  <si>
    <t>242.133.4.1055</t>
  </si>
  <si>
    <t>242.133.4.1056</t>
  </si>
  <si>
    <t>242.133.4.1057</t>
  </si>
  <si>
    <t>242.133.4.1058</t>
  </si>
  <si>
    <t>242.133.4.1059</t>
  </si>
  <si>
    <t>242.133.4.1060</t>
  </si>
  <si>
    <t>242.133.4.1061</t>
  </si>
  <si>
    <t>242.133.4.1062</t>
  </si>
  <si>
    <t>242.133.4.1063</t>
  </si>
  <si>
    <t>242.133.4.1064</t>
  </si>
  <si>
    <t>242.133.4.1065</t>
  </si>
  <si>
    <t>242.133.4.1066</t>
  </si>
  <si>
    <t>242.133.4.1067</t>
  </si>
  <si>
    <t>242.133.4.1068</t>
  </si>
  <si>
    <t>242.133.4.1069</t>
  </si>
  <si>
    <t>242.133.4.1070</t>
  </si>
  <si>
    <t>242.133.4.1071</t>
  </si>
  <si>
    <t>242.133.4.1072</t>
  </si>
  <si>
    <t>242.133.4.1073</t>
  </si>
  <si>
    <t>242.133.4.1074</t>
  </si>
  <si>
    <t>242.133.4.1075</t>
  </si>
  <si>
    <t>242.133.4.1076</t>
  </si>
  <si>
    <t>242.133.4.1077</t>
  </si>
  <si>
    <t>242.133.4.1078</t>
  </si>
  <si>
    <t>242.133.4.1079</t>
  </si>
  <si>
    <t>242.133.4.1080</t>
  </si>
  <si>
    <t>242.133.4.1081</t>
  </si>
  <si>
    <t>242.133.4.1082</t>
  </si>
  <si>
    <t>242.133.4.1083</t>
  </si>
  <si>
    <t>242.133.4.1084</t>
  </si>
  <si>
    <t>242.133.4.1085</t>
  </si>
  <si>
    <t>242.133.4.1086</t>
  </si>
  <si>
    <t>242.133.4.1087</t>
  </si>
  <si>
    <t>242.133.4.1088</t>
  </si>
  <si>
    <t>242.133.4.1089</t>
  </si>
  <si>
    <t>242.133.4.1090</t>
  </si>
  <si>
    <t>242.133.4.1091</t>
  </si>
  <si>
    <t>242.133.4.1092</t>
  </si>
  <si>
    <t>242.133.4.1093</t>
  </si>
  <si>
    <t>242.133.4.1094</t>
  </si>
  <si>
    <t>242.133.4.1095</t>
  </si>
  <si>
    <t>242.133.4.1096</t>
  </si>
  <si>
    <t>242.133.4.1097</t>
  </si>
  <si>
    <t>242.133.4.1098</t>
  </si>
  <si>
    <t>242.133.4.1099</t>
  </si>
  <si>
    <t>242.133.4.1100</t>
  </si>
  <si>
    <t>242.133.4.1101</t>
  </si>
  <si>
    <t>242.133.4.1102</t>
  </si>
  <si>
    <t>242.133.4.1103</t>
  </si>
  <si>
    <t>242.133.4.1104</t>
  </si>
  <si>
    <t>242.133.4.1105</t>
  </si>
  <si>
    <t>242.133.4.1106</t>
  </si>
  <si>
    <t>242.133.4.1107</t>
  </si>
  <si>
    <t>242.133.4.1108</t>
  </si>
  <si>
    <t>242.133.4.1109</t>
  </si>
  <si>
    <t>242.133.4.1110</t>
  </si>
  <si>
    <t>242.133.4.1111</t>
  </si>
  <si>
    <t>242.133.4.1112</t>
  </si>
  <si>
    <t>242.133.4.1113</t>
  </si>
  <si>
    <t>242.133.4.1114</t>
  </si>
  <si>
    <t>242.133.4.1115</t>
  </si>
  <si>
    <t>242.133.4.1116</t>
  </si>
  <si>
    <t>242.133.4.1117</t>
  </si>
  <si>
    <t>242.133.4.1118</t>
  </si>
  <si>
    <t>242.133.4.1119</t>
  </si>
  <si>
    <t>242.133.4.1120</t>
  </si>
  <si>
    <t>242.133.4.1121</t>
  </si>
  <si>
    <t>242.133.4.1122</t>
  </si>
  <si>
    <t>242.133.4.1123</t>
  </si>
  <si>
    <t>242.133.4.1124</t>
  </si>
  <si>
    <t>242.133.4.1125</t>
  </si>
  <si>
    <t>242.133.4.1126</t>
  </si>
  <si>
    <t>242.133.4.1127</t>
  </si>
  <si>
    <t>242.133.4.1128</t>
  </si>
  <si>
    <t>242.133.4.1129</t>
  </si>
  <si>
    <t>242.133.4.1130</t>
  </si>
  <si>
    <t>242.133.4.1131</t>
  </si>
  <si>
    <t>242.133.4.1132</t>
  </si>
  <si>
    <t>242.133.4.1133</t>
  </si>
  <si>
    <t>242.133.4.1134</t>
  </si>
  <si>
    <t>242.133.4.1135</t>
  </si>
  <si>
    <t>242.133.4.1136</t>
  </si>
  <si>
    <t>242.133.4.1137</t>
  </si>
  <si>
    <t>242.133.4.1138</t>
  </si>
  <si>
    <t>242.133.4.1139</t>
  </si>
  <si>
    <t>242.133.4.1140</t>
  </si>
  <si>
    <t>242.133.4.1141</t>
  </si>
  <si>
    <t>242.133.4.1142</t>
  </si>
  <si>
    <t>242.133.4.1143</t>
  </si>
  <si>
    <t>242.133.4.1144</t>
  </si>
  <si>
    <t>242.133.4.1145</t>
  </si>
  <si>
    <t>242.133.4.1146</t>
  </si>
  <si>
    <t>242.133.4.1147</t>
  </si>
  <si>
    <t>242.133.4.1148</t>
  </si>
  <si>
    <t>242.133.4.1149</t>
  </si>
  <si>
    <t>242.133.4.1150</t>
  </si>
  <si>
    <t>242.133.4.1151</t>
  </si>
  <si>
    <t>242.133.4.1152</t>
  </si>
  <si>
    <t>242.133.4.1153</t>
  </si>
  <si>
    <t>242.133.4.1154</t>
  </si>
  <si>
    <t>242.133.4.1155</t>
  </si>
  <si>
    <t>242.133.4.1156</t>
  </si>
  <si>
    <t>242.133.4.1157</t>
  </si>
  <si>
    <t>242.133.4.1158</t>
  </si>
  <si>
    <t>242.133.4.1159</t>
  </si>
  <si>
    <t>242.133.4.1160</t>
  </si>
  <si>
    <t>242.133.4.1161</t>
  </si>
  <si>
    <t>242.133.4.1162</t>
  </si>
  <si>
    <t>242.133.4.1163</t>
  </si>
  <si>
    <t>242.133.4.1164</t>
  </si>
  <si>
    <t>242.133.4.1165</t>
  </si>
  <si>
    <t>242.133.4.1166</t>
  </si>
  <si>
    <t>242.133.4.1167</t>
  </si>
  <si>
    <t>242.133.4.1168</t>
  </si>
  <si>
    <t>242.133.4.1169</t>
  </si>
  <si>
    <t>242.133.4.1170</t>
  </si>
  <si>
    <t>242.133.4.1171</t>
  </si>
  <si>
    <t>242.133.4.1172</t>
  </si>
  <si>
    <t>242.133.4.1173</t>
  </si>
  <si>
    <t>242.133.4.1174</t>
  </si>
  <si>
    <t>242.133.4.1175</t>
  </si>
  <si>
    <t>242.133.4.1176</t>
  </si>
  <si>
    <t>242.133.4.1177</t>
  </si>
  <si>
    <t>242.133.4.1178</t>
  </si>
  <si>
    <t>242.133.4.1179</t>
  </si>
  <si>
    <t>242.133.4.1180</t>
  </si>
  <si>
    <t>242.133.4.1181</t>
  </si>
  <si>
    <t>242.133.4.1182</t>
  </si>
  <si>
    <t>242.133.4.1183</t>
  </si>
  <si>
    <t>242.133.4.1184</t>
  </si>
  <si>
    <t>242.133.4.1185</t>
  </si>
  <si>
    <t>242.133.4.1186</t>
  </si>
  <si>
    <t>242.133.4.1187</t>
  </si>
  <si>
    <t>242.133.4.1188</t>
  </si>
  <si>
    <t>242.133.4.1189</t>
  </si>
  <si>
    <t>242.133.4.1190</t>
  </si>
  <si>
    <t>242.133.4.1191</t>
  </si>
  <si>
    <t>242.133.4.1192</t>
  </si>
  <si>
    <t>242.133.4.1193</t>
  </si>
  <si>
    <t>242.133.4.1194</t>
  </si>
  <si>
    <t>242.133.4.1195</t>
  </si>
  <si>
    <t>242.133.4.1196</t>
  </si>
  <si>
    <t>242.133.4.1197</t>
  </si>
  <si>
    <t>242.133.4.1198</t>
  </si>
  <si>
    <t>242.133.4.1199</t>
  </si>
  <si>
    <t>242.133.4.1200</t>
  </si>
  <si>
    <t>242.133.4.1201</t>
  </si>
  <si>
    <t>242.133.4.1202</t>
  </si>
  <si>
    <t>242.133.4.1203</t>
  </si>
  <si>
    <t>242.133.4.1204</t>
  </si>
  <si>
    <t>242.133.4.1205</t>
  </si>
  <si>
    <t>242.133.4.1206</t>
  </si>
  <si>
    <t>242.133.4.1207</t>
  </si>
  <si>
    <t>242.133.4.1208</t>
  </si>
  <si>
    <t>242.133.4.1209</t>
  </si>
  <si>
    <t>242.133.4.1210</t>
  </si>
  <si>
    <t>242.133.4.1211</t>
  </si>
  <si>
    <t>242.133.4.1212</t>
  </si>
  <si>
    <t>242.133.4.1213</t>
  </si>
  <si>
    <t>242.133.4.1214</t>
  </si>
  <si>
    <t>242.133.4.1215</t>
  </si>
  <si>
    <t>242.133.4.1216</t>
  </si>
  <si>
    <t>242.133.4.1217</t>
  </si>
  <si>
    <t>242.133.4.1218</t>
  </si>
  <si>
    <t>242.133.4.1219</t>
  </si>
  <si>
    <t>242.133.4.1220</t>
  </si>
  <si>
    <t>242.133.4.1221</t>
  </si>
  <si>
    <t>242.133.4.1222</t>
  </si>
  <si>
    <t>242.133.4.1223</t>
  </si>
  <si>
    <t>242.133.4.1224</t>
  </si>
  <si>
    <t>242.133.4.1225</t>
  </si>
  <si>
    <t>242.133.4.1226</t>
  </si>
  <si>
    <t>242.133.4.1227</t>
  </si>
  <si>
    <t>242.133.4.1228</t>
  </si>
  <si>
    <t>242.133.4.1229</t>
  </si>
  <si>
    <t>242.133.4.1230</t>
  </si>
  <si>
    <t>242.133.4.1231</t>
  </si>
  <si>
    <t>242.133.4.1232</t>
  </si>
  <si>
    <t>242.133.4.1233</t>
  </si>
  <si>
    <t>242.133.4.1234</t>
  </si>
  <si>
    <t>242.133.4.1235</t>
  </si>
  <si>
    <t>242.133.4.1236</t>
  </si>
  <si>
    <t>242.133.4.1237</t>
  </si>
  <si>
    <t>242.133.4.1238</t>
  </si>
  <si>
    <t>242.133.4.1239</t>
  </si>
  <si>
    <t>242.133.4.1240</t>
  </si>
  <si>
    <t>242.133.4.1241</t>
  </si>
  <si>
    <t>242.133.4.1242</t>
  </si>
  <si>
    <t>242.133.4.1243</t>
  </si>
  <si>
    <t>242.133.4.1244</t>
  </si>
  <si>
    <t>242.133.4.1245</t>
  </si>
  <si>
    <t>242.133.4.1246</t>
  </si>
  <si>
    <t>242.133.4.1247</t>
  </si>
  <si>
    <t>242.133.4.1248</t>
  </si>
  <si>
    <t>242.133.4.1249</t>
  </si>
  <si>
    <t>242.133.4.1250</t>
  </si>
  <si>
    <t>242.133.4.1251</t>
  </si>
  <si>
    <t>242.133.4.1252</t>
  </si>
  <si>
    <t>242.133.4.1253</t>
  </si>
  <si>
    <t>242.133.4.1254</t>
  </si>
  <si>
    <t>242.133.4.1255</t>
  </si>
  <si>
    <t>242.133.4.1256</t>
  </si>
  <si>
    <t>242.133.4.1257</t>
  </si>
  <si>
    <t>242.133.4.1258</t>
  </si>
  <si>
    <t>242.133.4.1259</t>
  </si>
  <si>
    <t>242.133.4.1260</t>
  </si>
  <si>
    <t>242.133.4.1261</t>
  </si>
  <si>
    <t>242.133.4.1262</t>
  </si>
  <si>
    <t>242.133.4.1263</t>
  </si>
  <si>
    <t>242.133.4.1264</t>
  </si>
  <si>
    <t>242.133.4.1265</t>
  </si>
  <si>
    <t>242.133.4.1266</t>
  </si>
  <si>
    <t>242.133.4.1267</t>
  </si>
  <si>
    <t>242.133.4.1268</t>
  </si>
  <si>
    <t>242.133.4.1269</t>
  </si>
  <si>
    <t>242.133.4.1270</t>
  </si>
  <si>
    <t>242.133.4.1271</t>
  </si>
  <si>
    <t>242.133.4.1272</t>
  </si>
  <si>
    <t>242.133.4.1273</t>
  </si>
  <si>
    <t>242.133.4.1274</t>
  </si>
  <si>
    <t>242.133.4.1275</t>
  </si>
  <si>
    <t>242.133.4.1276</t>
  </si>
  <si>
    <t>242.133.4.1277</t>
  </si>
  <si>
    <t>242.133.4.1278</t>
  </si>
  <si>
    <t>242.133.4.1279</t>
  </si>
  <si>
    <t>242.133.4.1280</t>
  </si>
  <si>
    <t>242.133.4.1281</t>
  </si>
  <si>
    <t>242.133.4.1282</t>
  </si>
  <si>
    <t>242.133.4.1283</t>
  </si>
  <si>
    <t>242.133.4.1284</t>
  </si>
  <si>
    <t>242.133.4.1285</t>
  </si>
  <si>
    <t>242.133.4.1286</t>
  </si>
  <si>
    <t>242.133.4.1287</t>
  </si>
  <si>
    <t>242.133.4.1288</t>
  </si>
  <si>
    <t>242.133.4.1289</t>
  </si>
  <si>
    <t>242.133.4.1290</t>
  </si>
  <si>
    <t>242.133.4.1291</t>
  </si>
  <si>
    <t>242.133.4.1292</t>
  </si>
  <si>
    <t>242.133.4.1293</t>
  </si>
  <si>
    <t>242.133.4.1294</t>
  </si>
  <si>
    <t>242.133.4.1295</t>
  </si>
  <si>
    <t>242.133.4.1296</t>
  </si>
  <si>
    <t>242.133.4.1297</t>
  </si>
  <si>
    <t>242.133.4.1298</t>
  </si>
  <si>
    <t>242.133.4.1299</t>
  </si>
  <si>
    <t>242.133.4.1300</t>
  </si>
  <si>
    <t>242.133.4.1301</t>
  </si>
  <si>
    <t>242.133.4.1302</t>
  </si>
  <si>
    <t>242.133.4.1303</t>
  </si>
  <si>
    <t>242.133.4.1304</t>
  </si>
  <si>
    <t>242.133.4.1305</t>
  </si>
  <si>
    <t>242.133.4.1306</t>
  </si>
  <si>
    <t>242.133.4.1307</t>
  </si>
  <si>
    <t>242.133.4.1308</t>
  </si>
  <si>
    <t>242.133.4.1309</t>
  </si>
  <si>
    <t>242.133.4.1310</t>
  </si>
  <si>
    <t>242.133.4.1311</t>
  </si>
  <si>
    <t>242.133.4.1312</t>
  </si>
  <si>
    <t>242.133.4.1313</t>
  </si>
  <si>
    <t>242.133.4.1314</t>
  </si>
  <si>
    <t>242.133.4.1315</t>
  </si>
  <si>
    <t>242.133.4.1316</t>
  </si>
  <si>
    <t>242.133.4.1317</t>
  </si>
  <si>
    <t>242.133.4.1318</t>
  </si>
  <si>
    <t>242.133.4.1319</t>
  </si>
  <si>
    <t>242.133.4.1320</t>
  </si>
  <si>
    <t>242.133.4.1321</t>
  </si>
  <si>
    <t>242.133.4.1322</t>
  </si>
  <si>
    <t>242.133.4.1323</t>
  </si>
  <si>
    <t>242.133.4.1324</t>
  </si>
  <si>
    <t>242.133.4.1325</t>
  </si>
  <si>
    <t>242.133.4.1326</t>
  </si>
  <si>
    <t>242.133.4.1327</t>
  </si>
  <si>
    <t>242.133.4.1328</t>
  </si>
  <si>
    <t>242.133.4.1329</t>
  </si>
  <si>
    <t>242.133.4.1330</t>
  </si>
  <si>
    <t>242.133.4.1331</t>
  </si>
  <si>
    <t>242.133.4.1332</t>
  </si>
  <si>
    <t>242.133.4.1333</t>
  </si>
  <si>
    <t>242.133.4.1334</t>
  </si>
  <si>
    <t>242.133.4.1335</t>
  </si>
  <si>
    <t>242.133.4.1336</t>
  </si>
  <si>
    <t>242.133.4.1337</t>
  </si>
  <si>
    <t>242.133.4.1338</t>
  </si>
  <si>
    <t>242.133.4.1339</t>
  </si>
  <si>
    <t>242.133.4.1340</t>
  </si>
  <si>
    <t>242.133.4.1341</t>
  </si>
  <si>
    <t>242.133.4.1342</t>
  </si>
  <si>
    <t>242.133.4.1343</t>
  </si>
  <si>
    <t>242.133.4.1344</t>
  </si>
  <si>
    <t>242.133.4.1345</t>
  </si>
  <si>
    <t>242.133.4.1346</t>
  </si>
  <si>
    <t>242.133.4.1347</t>
  </si>
  <si>
    <t>242.133.4.1348</t>
  </si>
  <si>
    <t>242.133.4.1349</t>
  </si>
  <si>
    <t>242.133.4.1350</t>
  </si>
  <si>
    <t>242.133.4.1351</t>
  </si>
  <si>
    <t>242.133.4.1352</t>
  </si>
  <si>
    <t>242.133.4.1353</t>
  </si>
  <si>
    <t>242.133.4.1354</t>
  </si>
  <si>
    <t>242.133.4.1355</t>
  </si>
  <si>
    <t>242.133.4.1356</t>
  </si>
  <si>
    <t>242.133.4.1357</t>
  </si>
  <si>
    <t>242.133.4.1358</t>
  </si>
  <si>
    <t>242.133.4.1359</t>
  </si>
  <si>
    <t>242.133.4.1360</t>
  </si>
  <si>
    <t>242.133.4.1361</t>
  </si>
  <si>
    <t>242.133.4.1362</t>
  </si>
  <si>
    <t>242.133.4.1363</t>
  </si>
  <si>
    <t>242.133.4.1364</t>
  </si>
  <si>
    <t>242.133.4.1365</t>
  </si>
  <si>
    <t>242.133.4.1366</t>
  </si>
  <si>
    <t>242.133.4.1367</t>
  </si>
  <si>
    <t>242.133.4.1368</t>
  </si>
  <si>
    <t>242.133.4.1369</t>
  </si>
  <si>
    <t>242.133.4.1370</t>
  </si>
  <si>
    <t>242.133.4.1371</t>
  </si>
  <si>
    <t>242.133.4.1372</t>
  </si>
  <si>
    <t>242.133.4.1373</t>
  </si>
  <si>
    <t>242.133.4.1374</t>
  </si>
  <si>
    <t>242.133.4.1375</t>
  </si>
  <si>
    <t>242.133.4.1376</t>
  </si>
  <si>
    <t>242.133.4.1377</t>
  </si>
  <si>
    <t>242.133.4.1378</t>
  </si>
  <si>
    <t>242.133.4.1379</t>
  </si>
  <si>
    <t>242.133.4.1380</t>
  </si>
  <si>
    <t>242.133.4.1381</t>
  </si>
  <si>
    <t>242.133.4.1382</t>
  </si>
  <si>
    <t>242.133.4.1383</t>
  </si>
  <si>
    <t>242.133.4.1384</t>
  </si>
  <si>
    <t>242.133.4.1385</t>
  </si>
  <si>
    <t>242.133.4.1386</t>
  </si>
  <si>
    <t>242.133.4.1387</t>
  </si>
  <si>
    <t>242.133.4.1388</t>
  </si>
  <si>
    <t>242.133.4.1389</t>
  </si>
  <si>
    <t>242.133.4.1390</t>
  </si>
  <si>
    <t>242.133.4.1391</t>
  </si>
  <si>
    <t>242.133.4.1392</t>
  </si>
  <si>
    <t>242.133.4.1393</t>
  </si>
  <si>
    <t>242.133.4.1394</t>
  </si>
  <si>
    <t>242.133.4.1395</t>
  </si>
  <si>
    <t>242.133.4.1396</t>
  </si>
  <si>
    <t>242.133.4.1397</t>
  </si>
  <si>
    <t>242.133.4.1398</t>
  </si>
  <si>
    <t>242.133.4.1399</t>
  </si>
  <si>
    <t>242.133.4.1400</t>
  </si>
  <si>
    <t>242.133.4.1401</t>
  </si>
  <si>
    <t>242.133.4.1402</t>
  </si>
  <si>
    <t>242.133.4.1403</t>
  </si>
  <si>
    <t>242.133.4.1404</t>
  </si>
  <si>
    <t>242.133.4.1405</t>
  </si>
  <si>
    <t>242.133.4.1406</t>
  </si>
  <si>
    <t>242.133.4.1407</t>
  </si>
  <si>
    <t>242.133.4.1408</t>
  </si>
  <si>
    <t>242.133.4.1409</t>
  </si>
  <si>
    <t>242.133.4.1410</t>
  </si>
  <si>
    <t>242.133.4.1411</t>
  </si>
  <si>
    <t>242.133.4.1412</t>
  </si>
  <si>
    <t>242.133.4.1413</t>
  </si>
  <si>
    <t>242.133.4.1414</t>
  </si>
  <si>
    <t>242.133.4.1415</t>
  </si>
  <si>
    <t>242.133.4.1416</t>
  </si>
  <si>
    <t>242.133.4.1417</t>
  </si>
  <si>
    <t>242.133.4.1418</t>
  </si>
  <si>
    <t>242.133.4.1419</t>
  </si>
  <si>
    <t>242.133.4.1420</t>
  </si>
  <si>
    <t>242.133.4.1421</t>
  </si>
  <si>
    <t>242.133.4.1422</t>
  </si>
  <si>
    <t>242.133.4.1423</t>
  </si>
  <si>
    <t>242.133.4.1424</t>
  </si>
  <si>
    <t>242.133.4.1425</t>
  </si>
  <si>
    <t>242.133.4.1426</t>
  </si>
  <si>
    <t>242.133.4.1427</t>
  </si>
  <si>
    <t>242.133.4.1428</t>
  </si>
  <si>
    <t>242.133.4.1429</t>
  </si>
  <si>
    <t>242.133.4.1430</t>
  </si>
  <si>
    <t>242.133.4.1431</t>
  </si>
  <si>
    <t>242.133.4.1432</t>
  </si>
  <si>
    <t>242.133.4.1433</t>
  </si>
  <si>
    <t>242.133.4.1434</t>
  </si>
  <si>
    <t>242.133.4.1435</t>
  </si>
  <si>
    <t>242.133.4.1436</t>
  </si>
  <si>
    <t>242.133.4.1437</t>
  </si>
  <si>
    <t>242.133.4.1438</t>
  </si>
  <si>
    <t>242.133.4.1439</t>
  </si>
  <si>
    <t>242.133.4.1440</t>
  </si>
  <si>
    <t>242.133.4.1441</t>
  </si>
  <si>
    <t>242.133.4.1442</t>
  </si>
  <si>
    <t>242.133.4.1443</t>
  </si>
  <si>
    <t>242.133.4.1444</t>
  </si>
  <si>
    <t>242.133.4.1445</t>
  </si>
  <si>
    <t>242.133.4.1446</t>
  </si>
  <si>
    <t>242.133.4.1447</t>
  </si>
  <si>
    <t>242.133.4.1448</t>
  </si>
  <si>
    <t>242.133.4.1449</t>
  </si>
  <si>
    <t>242.133.4.1450</t>
  </si>
  <si>
    <t>242.133.4.1451</t>
  </si>
  <si>
    <t>242.133.4.1452</t>
  </si>
  <si>
    <t>242.133.4.1453</t>
  </si>
  <si>
    <t>242.133.4.1454</t>
  </si>
  <si>
    <t>242.133.4.1455</t>
  </si>
  <si>
    <t>242.133.4.1456</t>
  </si>
  <si>
    <t>242.133.4.1457</t>
  </si>
  <si>
    <t>242.133.4.1458</t>
  </si>
  <si>
    <t>242.133.4.1459</t>
  </si>
  <si>
    <t>242.133.4.1460</t>
  </si>
  <si>
    <t>242.133.4.1461</t>
  </si>
  <si>
    <t>242.133.4.1462</t>
  </si>
  <si>
    <t>242.133.4.1463</t>
  </si>
  <si>
    <t>242.133.4.1464</t>
  </si>
  <si>
    <t>242.133.4.1465</t>
  </si>
  <si>
    <t>242.133.4.1466</t>
  </si>
  <si>
    <t>242.133.4.1467</t>
  </si>
  <si>
    <t>242.133.4.1468</t>
  </si>
  <si>
    <t>242.133.4.1469</t>
  </si>
  <si>
    <t>242.133.4.1470</t>
  </si>
  <si>
    <t>242.133.4.1471</t>
  </si>
  <si>
    <t>242.133.4.1472</t>
  </si>
  <si>
    <t>242.133.4.1473</t>
  </si>
  <si>
    <t>242.133.4.1474</t>
  </si>
  <si>
    <t>242.133.4.1475</t>
  </si>
  <si>
    <t>242.133.4.1476</t>
  </si>
  <si>
    <t>242.133.4.1477</t>
  </si>
  <si>
    <t>242.133.4.1478</t>
  </si>
  <si>
    <t>242.133.4.1479</t>
  </si>
  <si>
    <t>242.133.4.1480</t>
  </si>
  <si>
    <t>242.133.4.1481</t>
  </si>
  <si>
    <t>242.133.4.1482</t>
  </si>
  <si>
    <t>242.133.4.1483</t>
  </si>
  <si>
    <t>242.133.4.1484</t>
  </si>
  <si>
    <t>242.133.4.1485</t>
  </si>
  <si>
    <t>242.133.4.1486</t>
  </si>
  <si>
    <t>242.133.4.1487</t>
  </si>
  <si>
    <t>242.133.4.1488</t>
  </si>
  <si>
    <t>242.133.4.1489</t>
  </si>
  <si>
    <t>242.133.4.1490</t>
  </si>
  <si>
    <t>242.133.4.1491</t>
  </si>
  <si>
    <t>242.133.4.1492</t>
  </si>
  <si>
    <t>242.133.4.1493</t>
  </si>
  <si>
    <t>242.133.4.1494</t>
  </si>
  <si>
    <t>242.133.4.1495</t>
  </si>
  <si>
    <t>242.133.4.1496</t>
  </si>
  <si>
    <t>242.133.4.1497</t>
  </si>
  <si>
    <t>242.133.4.1498</t>
  </si>
  <si>
    <t>242.133.4.1499</t>
  </si>
  <si>
    <t>242.133.4.1500</t>
  </si>
  <si>
    <t>242.133.4.1501</t>
  </si>
  <si>
    <t>242.133.4.1502</t>
  </si>
  <si>
    <t>242.133.4.1503</t>
  </si>
  <si>
    <t>242.133.4.1504</t>
  </si>
  <si>
    <t>242.133.4.1505</t>
  </si>
  <si>
    <t>242.133.4.1506</t>
  </si>
  <si>
    <t>242.133.4.1507</t>
  </si>
  <si>
    <t>242.133.4.1508</t>
  </si>
  <si>
    <t>242.133.4.1509</t>
  </si>
  <si>
    <t>242.133.4.1510</t>
  </si>
  <si>
    <t>242.133.4.1511</t>
  </si>
  <si>
    <t>242.133.4.1512</t>
  </si>
  <si>
    <t>242.133.4.1513</t>
  </si>
  <si>
    <t>242.133.4.1514</t>
  </si>
  <si>
    <t>242.133.4.1515</t>
  </si>
  <si>
    <t>242.133.4.1516</t>
  </si>
  <si>
    <t>242.133.4.1517</t>
  </si>
  <si>
    <t>242.133.4.1518</t>
  </si>
  <si>
    <t>242.133.4.1519</t>
  </si>
  <si>
    <t>242.133.4.1520</t>
  </si>
  <si>
    <t>242.133.4.1521</t>
  </si>
  <si>
    <t>242.133.4.1522</t>
  </si>
  <si>
    <t>242.133.4.1523</t>
  </si>
  <si>
    <t>242.133.4.1524</t>
  </si>
  <si>
    <t>242.133.4.1525</t>
  </si>
  <si>
    <t>242.133.4.1526</t>
  </si>
  <si>
    <t>242.133.4.1527</t>
  </si>
  <si>
    <t>242.133.4.1528</t>
  </si>
  <si>
    <t>242.133.4.1529</t>
  </si>
  <si>
    <t>242.133.4.1530</t>
  </si>
  <si>
    <t>242.133.4.1531</t>
  </si>
  <si>
    <t>242.133.4.1532</t>
  </si>
  <si>
    <t>242.133.4.1533</t>
  </si>
  <si>
    <t>242.133.4.1534</t>
  </si>
  <si>
    <t>242.133.4.1535</t>
  </si>
  <si>
    <t>242.133.4.1536</t>
  </si>
  <si>
    <t>242.133.4.1537</t>
  </si>
  <si>
    <t>242.133.4.1538</t>
  </si>
  <si>
    <t>242.133.4.1539</t>
  </si>
  <si>
    <t>242.133.4.1540</t>
  </si>
  <si>
    <t>242.133.4.1541</t>
  </si>
  <si>
    <t>242.133.4.1542</t>
  </si>
  <si>
    <t>242.133.4.1543</t>
  </si>
  <si>
    <t>242.133.4.1544</t>
  </si>
  <si>
    <t>242.133.4.1545</t>
  </si>
  <si>
    <t>242.133.4.1546</t>
  </si>
  <si>
    <t>242.133.4.1547</t>
  </si>
  <si>
    <t>242.133.4.1548</t>
  </si>
  <si>
    <t>242.133.4.1549</t>
  </si>
  <si>
    <t>242.133.4.1550</t>
  </si>
  <si>
    <t>242.133.4.1551</t>
  </si>
  <si>
    <t>242.133.4.1552</t>
  </si>
  <si>
    <t>242.133.4.1553</t>
  </si>
  <si>
    <t>242.133.4.1554</t>
  </si>
  <si>
    <t>242.133.4.1555</t>
  </si>
  <si>
    <t>242.133.4.1556</t>
  </si>
  <si>
    <t>242.133.4.1557</t>
  </si>
  <si>
    <t>242.133.4.1558</t>
  </si>
  <si>
    <t>242.133.4.1559</t>
  </si>
  <si>
    <t>242.133.4.1560</t>
  </si>
  <si>
    <t>242.133.4.1561</t>
  </si>
  <si>
    <t>242.133.4.1562</t>
  </si>
  <si>
    <t>242.133.4.1563</t>
  </si>
  <si>
    <t>242.133.4.1564</t>
  </si>
  <si>
    <t>242.133.4.1565</t>
  </si>
  <si>
    <t>242.133.4.1566</t>
  </si>
  <si>
    <t>242.133.4.1567</t>
  </si>
  <si>
    <t>242.133.4.1568</t>
  </si>
  <si>
    <t>242.133.4.1569</t>
  </si>
  <si>
    <t>242.133.4.1570</t>
  </si>
  <si>
    <t>242.133.4.1571</t>
  </si>
  <si>
    <t>242.133.4.1572</t>
  </si>
  <si>
    <t>242.133.4.1573</t>
  </si>
  <si>
    <t>242.133.4.1574</t>
  </si>
  <si>
    <t>242.133.4.1575</t>
  </si>
  <si>
    <t>242.133.4.1576</t>
  </si>
  <si>
    <t>242.133.4.1577</t>
  </si>
  <si>
    <t>242.133.4.1578</t>
  </si>
  <si>
    <t>242.133.4.1579</t>
  </si>
  <si>
    <t>242.133.4.1580</t>
  </si>
  <si>
    <t>242.133.4.1581</t>
  </si>
  <si>
    <t>242.133.4.1582</t>
  </si>
  <si>
    <t>242.133.4.1583</t>
  </si>
  <si>
    <t>242.133.4.1584</t>
  </si>
  <si>
    <t>242.133.4.1585</t>
  </si>
  <si>
    <t>242.133.4.1586</t>
  </si>
  <si>
    <t>242.133.4.1587</t>
  </si>
  <si>
    <t>242.133.4.1588</t>
  </si>
  <si>
    <t>242.133.4.1589</t>
  </si>
  <si>
    <t>242.133.4.1590</t>
  </si>
  <si>
    <t>242.133.4.1591</t>
  </si>
  <si>
    <t>242.133.4.1592</t>
  </si>
  <si>
    <t>242.133.4.1593</t>
  </si>
  <si>
    <t>242.133.4.1594</t>
  </si>
  <si>
    <t>242.133.4.1595</t>
  </si>
  <si>
    <t>242.133.4.1596</t>
  </si>
  <si>
    <t>242.133.4.1597</t>
  </si>
  <si>
    <t>242.133.4.1598</t>
  </si>
  <si>
    <t>242.133.4.1599</t>
  </si>
  <si>
    <t>242.133.4.1600</t>
  </si>
  <si>
    <t>242.133.4.1601</t>
  </si>
  <si>
    <t>242.133.4.1602</t>
  </si>
  <si>
    <t>242.133.4.1603</t>
  </si>
  <si>
    <t>242.133.4.1604</t>
  </si>
  <si>
    <t>242.133.4.1605</t>
  </si>
  <si>
    <t>242.133.4.1606</t>
  </si>
  <si>
    <t>242.133.4.1607</t>
  </si>
  <si>
    <t>242.133.4.1608</t>
  </si>
  <si>
    <t>242.133.4.1609</t>
  </si>
  <si>
    <t>242.133.4.1610</t>
  </si>
  <si>
    <t>242.133.4.1611</t>
  </si>
  <si>
    <t>242.133.4.1612</t>
  </si>
  <si>
    <t>242.133.4.1613</t>
  </si>
  <si>
    <t>242.133.4.1614</t>
  </si>
  <si>
    <t>242.133.4.1615</t>
  </si>
  <si>
    <t>242.133.4.1616</t>
  </si>
  <si>
    <t>242.133.4.1617</t>
  </si>
  <si>
    <t>242.133.4.1618</t>
  </si>
  <si>
    <t>242.133.4.1619</t>
  </si>
  <si>
    <t>242.133.4.1620</t>
  </si>
  <si>
    <t>242.133.4.1621</t>
  </si>
  <si>
    <t>242.133.4.1622</t>
  </si>
  <si>
    <t>242.133.4.1623</t>
  </si>
  <si>
    <t>242.133.4.1624</t>
  </si>
  <si>
    <t>242.133.4.1625</t>
  </si>
  <si>
    <t>242.133.4.1626</t>
  </si>
  <si>
    <t>242.133.4.1627</t>
  </si>
  <si>
    <t>242.133.4.1628</t>
  </si>
  <si>
    <t>242.133.4.1629</t>
  </si>
  <si>
    <t>242.133.4.1630</t>
  </si>
  <si>
    <t>242.133.4.1631</t>
  </si>
  <si>
    <t>242.133.4.1632</t>
  </si>
  <si>
    <t>242.133.4.1633</t>
  </si>
  <si>
    <t>242.133.4.1634</t>
  </si>
  <si>
    <t>242.133.4.1635</t>
  </si>
  <si>
    <t>242.133.4.1636</t>
  </si>
  <si>
    <t>242.133.4.1637</t>
  </si>
  <si>
    <t>242.133.4.1638</t>
  </si>
  <si>
    <t>242.133.4.1639</t>
  </si>
  <si>
    <t>242.133.4.1640</t>
  </si>
  <si>
    <t>242.133.4.1641</t>
  </si>
  <si>
    <t>242.133.4.1642</t>
  </si>
  <si>
    <t>242.133.4.1643</t>
  </si>
  <si>
    <t>242.133.4.1644</t>
  </si>
  <si>
    <t>242.133.4.1645</t>
  </si>
  <si>
    <t>242.133.4.1646</t>
  </si>
  <si>
    <t>242.133.4.1647</t>
  </si>
  <si>
    <t>242.133.4.1648</t>
  </si>
  <si>
    <t>242.133.4.1649</t>
  </si>
  <si>
    <t>242.133.4.1650</t>
  </si>
  <si>
    <t>242.133.4.1651</t>
  </si>
  <si>
    <t>242.133.4.1652</t>
  </si>
  <si>
    <t>242.133.4.1653</t>
  </si>
  <si>
    <t>242.133.4.1654</t>
  </si>
  <si>
    <t>242.133.4.1655</t>
  </si>
  <si>
    <t>242.133.4.1656</t>
  </si>
  <si>
    <t>242.133.4.1657</t>
  </si>
  <si>
    <t>242.133.4.1658</t>
  </si>
  <si>
    <t>242.133.4.1659</t>
  </si>
  <si>
    <t>242.133.4.1660</t>
  </si>
  <si>
    <t>242.133.4.1661</t>
  </si>
  <si>
    <t>242.133.4.1662</t>
  </si>
  <si>
    <t>242.133.4.1663</t>
  </si>
  <si>
    <t>242.133.4.1664</t>
  </si>
  <si>
    <t>242.133.4.1665</t>
  </si>
  <si>
    <t>242.133.4.1666</t>
  </si>
  <si>
    <t>242.133.4.1667</t>
  </si>
  <si>
    <t>242.133.4.1668</t>
  </si>
  <si>
    <t>242.133.4.1669</t>
  </si>
  <si>
    <t>242.133.4.1670</t>
  </si>
  <si>
    <t>242.133.4.1671</t>
  </si>
  <si>
    <t>242.133.4.1672</t>
  </si>
  <si>
    <t>242.133.4.1673</t>
  </si>
  <si>
    <t>242.133.4.1674</t>
  </si>
  <si>
    <t>242.133.4.1675</t>
  </si>
  <si>
    <t>242.133.4.1676</t>
  </si>
  <si>
    <t>242.133.4.1677</t>
  </si>
  <si>
    <t>242.133.4.1678</t>
  </si>
  <si>
    <t>242.133.4.1679</t>
  </si>
  <si>
    <t>242.133.4.1680</t>
  </si>
  <si>
    <t>242.133.4.1681</t>
  </si>
  <si>
    <t>242.133.4.1682</t>
  </si>
  <si>
    <t>242.133.4.1683</t>
  </si>
  <si>
    <t>242.133.4.1684</t>
  </si>
  <si>
    <t>242.133.4.1685</t>
  </si>
  <si>
    <t>242.133.4.1686</t>
  </si>
  <si>
    <t>242.133.4.1687</t>
  </si>
  <si>
    <t>242.133.4.1688</t>
  </si>
  <si>
    <t>242.133.4.1689</t>
  </si>
  <si>
    <t>242.133.4.1690</t>
  </si>
  <si>
    <t>242.133.4.1691</t>
  </si>
  <si>
    <t>242.133.4.1692</t>
  </si>
  <si>
    <t>242.133.4.1693</t>
  </si>
  <si>
    <t>242.133.4.1694</t>
  </si>
  <si>
    <t>242.133.4.1695</t>
  </si>
  <si>
    <t>242.133.4.1696</t>
  </si>
  <si>
    <t>242.133.4.1697</t>
  </si>
  <si>
    <t>242.133.4.1698</t>
  </si>
  <si>
    <t>242.133.4.1699</t>
  </si>
  <si>
    <t>242.133.4.1700</t>
  </si>
  <si>
    <t>242.133.4.1701</t>
  </si>
  <si>
    <t>242.133.4.1702</t>
  </si>
  <si>
    <t>242.133.4.1703</t>
  </si>
  <si>
    <t>242.133.4.1704</t>
  </si>
  <si>
    <t>242.133.4.1705</t>
  </si>
  <si>
    <t>242.133.4.1706</t>
  </si>
  <si>
    <t>242.133.4.1707</t>
  </si>
  <si>
    <t>242.133.4.1708</t>
  </si>
  <si>
    <t>242.133.4.1709</t>
  </si>
  <si>
    <t>242.133.4.1710</t>
  </si>
  <si>
    <t>242.133.4.1711</t>
  </si>
  <si>
    <t>242.133.4.1712</t>
  </si>
  <si>
    <t>242.133.4.1713</t>
  </si>
  <si>
    <t>242.133.4.1714</t>
  </si>
  <si>
    <t>242.133.4.1715</t>
  </si>
  <si>
    <t>242.133.4.1716</t>
  </si>
  <si>
    <t>242.133.4.1717</t>
  </si>
  <si>
    <t>242.133.4.1718</t>
  </si>
  <si>
    <t>242.133.4.1719</t>
  </si>
  <si>
    <t>242.133.4.1720</t>
  </si>
  <si>
    <t>242.133.4.1721</t>
  </si>
  <si>
    <t>242.133.4.1722</t>
  </si>
  <si>
    <t>242.133.4.1723</t>
  </si>
  <si>
    <t>242.133.4.1724</t>
  </si>
  <si>
    <t>242.133.4.1725</t>
  </si>
  <si>
    <t>242.133.4.1726</t>
  </si>
  <si>
    <t>242.133.4.1727</t>
  </si>
  <si>
    <t>242.133.4.1728</t>
  </si>
  <si>
    <t>242.133.4.1729</t>
  </si>
  <si>
    <t>242.133.4.1730</t>
  </si>
  <si>
    <t>242.133.4.1731</t>
  </si>
  <si>
    <t>242.133.4.1732</t>
  </si>
  <si>
    <t>242.133.4.1733</t>
  </si>
  <si>
    <t>242.133.4.1734</t>
  </si>
  <si>
    <t>242.133.4.1735</t>
  </si>
  <si>
    <t>242.133.4.1736</t>
  </si>
  <si>
    <t>242.133.4.1737</t>
  </si>
  <si>
    <t>242.133.4.1738</t>
  </si>
  <si>
    <t>242.133.4.1739</t>
  </si>
  <si>
    <t>242.133.4.1740</t>
  </si>
  <si>
    <t>242.133.4.1741</t>
  </si>
  <si>
    <t>242.133.4.1742</t>
  </si>
  <si>
    <t>242.133.4.1743</t>
  </si>
  <si>
    <t>242.133.4.1744</t>
  </si>
  <si>
    <t>242.133.4.1745</t>
  </si>
  <si>
    <t>242.133.4.1746</t>
  </si>
  <si>
    <t>242.133.4.1747</t>
  </si>
  <si>
    <t>242.133.4.1748</t>
  </si>
  <si>
    <t>242.133.4.1749</t>
  </si>
  <si>
    <t>242.133.4.1750</t>
  </si>
  <si>
    <t>242.133.4.1751</t>
  </si>
  <si>
    <t>242.133.4.1752</t>
  </si>
  <si>
    <t>242.133.4.1753</t>
  </si>
  <si>
    <t>242.133.4.1754</t>
  </si>
  <si>
    <t>242.133.4.1755</t>
  </si>
  <si>
    <t>242.133.4.1756</t>
  </si>
  <si>
    <t>242.133.4.1757</t>
  </si>
  <si>
    <t>242.133.4.1758</t>
  </si>
  <si>
    <t>242.133.4.1759</t>
  </si>
  <si>
    <t>242.133.4.1760</t>
  </si>
  <si>
    <t>242.133.4.1761</t>
  </si>
  <si>
    <t>242.133.4.1762</t>
  </si>
  <si>
    <t>242.133.4.1763</t>
  </si>
  <si>
    <t>242.133.4.1764</t>
  </si>
  <si>
    <t>242.133.4.1765</t>
  </si>
  <si>
    <t>242.133.4.1766</t>
  </si>
  <si>
    <t>242.133.4.1767</t>
  </si>
  <si>
    <t>242.133.4.1768</t>
  </si>
  <si>
    <t>242.133.4.1769</t>
  </si>
  <si>
    <t>242.133.4.1770</t>
  </si>
  <si>
    <t>242.133.4.1771</t>
  </si>
  <si>
    <t>242.133.4.1772</t>
  </si>
  <si>
    <t>242.133.4.1773</t>
  </si>
  <si>
    <t>242.133.4.1774</t>
  </si>
  <si>
    <t>242.133.4.1775</t>
  </si>
  <si>
    <t>242.133.4.1776</t>
  </si>
  <si>
    <t>242.133.4.1777</t>
  </si>
  <si>
    <t>242.133.4.1778</t>
  </si>
  <si>
    <t>242.133.4.1779</t>
  </si>
  <si>
    <t>242.133.4.1780</t>
  </si>
  <si>
    <t>242.133.4.1781</t>
  </si>
  <si>
    <t>242.133.4.1782</t>
  </si>
  <si>
    <t>242.133.4.1783</t>
  </si>
  <si>
    <t>242.133.4.1784</t>
  </si>
  <si>
    <t>242.133.4.1785</t>
  </si>
  <si>
    <t>242.133.4.1786</t>
  </si>
  <si>
    <t>242.133.4.1787</t>
  </si>
  <si>
    <t>242.133.4.1788</t>
  </si>
  <si>
    <t>242.133.4.1789</t>
  </si>
  <si>
    <t>242.133.4.1790</t>
  </si>
  <si>
    <t>242.133.4.1791</t>
  </si>
  <si>
    <t>242.133.4.1792</t>
  </si>
  <si>
    <t>242.133.4.1793</t>
  </si>
  <si>
    <t>242.133.4.1794</t>
  </si>
  <si>
    <t>242.133.4.1795</t>
  </si>
  <si>
    <t>242.133.4.1796</t>
  </si>
  <si>
    <t>242.133.4.1797</t>
  </si>
  <si>
    <t>242.133.4.1798</t>
  </si>
  <si>
    <t>242.133.4.1799</t>
  </si>
  <si>
    <t>242.133.4.1800</t>
  </si>
  <si>
    <t>242.133.4.1801</t>
  </si>
  <si>
    <t>242.133.4.1802</t>
  </si>
  <si>
    <t>242.133.4.1803</t>
  </si>
  <si>
    <t>242.133.4.1804</t>
  </si>
  <si>
    <t>242.133.4.1805</t>
  </si>
  <si>
    <t>242.133.4.1806</t>
  </si>
  <si>
    <t>242.133.4.1807</t>
  </si>
  <si>
    <t>242.133.4.1808</t>
  </si>
  <si>
    <t>242.133.4.1809</t>
  </si>
  <si>
    <t>242.133.4.1810</t>
  </si>
  <si>
    <t>242.133.4.1811</t>
  </si>
  <si>
    <t>242.133.4.1812</t>
  </si>
  <si>
    <t>242.133.4.1813</t>
  </si>
  <si>
    <t>242.133.4.1814</t>
  </si>
  <si>
    <t>242.133.4.1815</t>
  </si>
  <si>
    <t>242.133.4.1816</t>
  </si>
  <si>
    <t>242.133.4.1817</t>
  </si>
  <si>
    <t>242.133.4.1818</t>
  </si>
  <si>
    <t>242.133.4.1819</t>
  </si>
  <si>
    <t>242.133.4.1820</t>
  </si>
  <si>
    <t>242.133.4.1821</t>
  </si>
  <si>
    <t>242.133.4.1822</t>
  </si>
  <si>
    <t>242.133.4.1823</t>
  </si>
  <si>
    <t>242.133.4.1824</t>
  </si>
  <si>
    <t>242.133.4.1825</t>
  </si>
  <si>
    <t>242.133.4.1826</t>
  </si>
  <si>
    <t>242.133.4.1827</t>
  </si>
  <si>
    <t>242.133.4.1828</t>
  </si>
  <si>
    <t>242.133.4.1829</t>
  </si>
  <si>
    <t>242.133.4.1830</t>
  </si>
  <si>
    <t>242.133.4.1831</t>
  </si>
  <si>
    <t>242.133.4.1832</t>
  </si>
  <si>
    <t>242.133.4.1833</t>
  </si>
  <si>
    <t>242.133.4.1834</t>
  </si>
  <si>
    <t>242.133.4.1835</t>
  </si>
  <si>
    <t>242.133.4.1836</t>
  </si>
  <si>
    <t>242.133.4.1837</t>
  </si>
  <si>
    <t>242.133.4.1838</t>
  </si>
  <si>
    <t>242.133.4.1839</t>
  </si>
  <si>
    <t>242.133.4.1840</t>
  </si>
  <si>
    <t>242.133.4.1841</t>
  </si>
  <si>
    <t>242.133.4.1842</t>
  </si>
  <si>
    <t>242.133.4.1843</t>
  </si>
  <si>
    <t>242.133.4.1844</t>
  </si>
  <si>
    <t>242.133.4.1845</t>
  </si>
  <si>
    <t>242.133.4.1846</t>
  </si>
  <si>
    <t>242.133.4.1847</t>
  </si>
  <si>
    <t>242.133.4.1848</t>
  </si>
  <si>
    <t>242.133.4.1849</t>
  </si>
  <si>
    <t>242.133.4.1850</t>
  </si>
  <si>
    <t>242.133.4.1851</t>
  </si>
  <si>
    <t>242.133.4.1852</t>
  </si>
  <si>
    <t>242.133.4.1853</t>
  </si>
  <si>
    <t>242.133.4.1854</t>
  </si>
  <si>
    <t>242.133.4.1855</t>
  </si>
  <si>
    <t>242.133.4.1856</t>
  </si>
  <si>
    <t>242.133.4.1857</t>
  </si>
  <si>
    <t>242.133.4.1858</t>
  </si>
  <si>
    <t>242.133.4.1859</t>
  </si>
  <si>
    <t>242.133.4.1860</t>
  </si>
  <si>
    <t>242.133.4.1861</t>
  </si>
  <si>
    <t>242.133.4.1862</t>
  </si>
  <si>
    <t>242.133.4.1863</t>
  </si>
  <si>
    <t>242.133.4.1864</t>
  </si>
  <si>
    <t>242.133.4.1865</t>
  </si>
  <si>
    <t>242.133.4.1866</t>
  </si>
  <si>
    <t>242.133.4.1867</t>
  </si>
  <si>
    <t>242.133.4.1868</t>
  </si>
  <si>
    <t>242.133.4.1869</t>
  </si>
  <si>
    <t>242.133.4.1870</t>
  </si>
  <si>
    <t>242.133.4.1871</t>
  </si>
  <si>
    <t>242.133.4.1872</t>
  </si>
  <si>
    <t>242.133.4.1873</t>
  </si>
  <si>
    <t>242.133.4.1874</t>
  </si>
  <si>
    <t>242.133.4.1875</t>
  </si>
  <si>
    <t>242.133.4.1876</t>
  </si>
  <si>
    <t>242.133.4.1877</t>
  </si>
  <si>
    <t>242.133.4.1878</t>
  </si>
  <si>
    <t>242.133.4.1879</t>
  </si>
  <si>
    <t>242.133.4.1880</t>
  </si>
  <si>
    <t>242.133.4.1881</t>
  </si>
  <si>
    <t>242.133.4.1882</t>
  </si>
  <si>
    <t>242.133.4.1883</t>
  </si>
  <si>
    <t>242.133.4.1884</t>
  </si>
  <si>
    <t>242.133.4.1885</t>
  </si>
  <si>
    <t>242.133.4.1886</t>
  </si>
  <si>
    <t>242.133.4.1887</t>
  </si>
  <si>
    <t>242.133.4.1888</t>
  </si>
  <si>
    <t>242.133.4.1889</t>
  </si>
  <si>
    <t>242.133.4.1890</t>
  </si>
  <si>
    <t>242.133.4.1891</t>
  </si>
  <si>
    <t>242.133.4.1892</t>
  </si>
  <si>
    <t>242.133.4.1893</t>
  </si>
  <si>
    <t>242.133.4.1894</t>
  </si>
  <si>
    <t>242.133.4.1895</t>
  </si>
  <si>
    <t>242.133.4.1896</t>
  </si>
  <si>
    <t>242.133.4.1897</t>
  </si>
  <si>
    <t>242.133.4.1898</t>
  </si>
  <si>
    <t>242.133.4.1899</t>
  </si>
  <si>
    <t>242.133.4.1900</t>
  </si>
  <si>
    <t>242.133.4.1901</t>
  </si>
  <si>
    <t>242.133.4.1902</t>
  </si>
  <si>
    <t>242.133.4.1903</t>
  </si>
  <si>
    <t>242.133.4.1904</t>
  </si>
  <si>
    <t>242.133.4.1905</t>
  </si>
  <si>
    <t>242.133.4.1906</t>
  </si>
  <si>
    <t>242.133.4.1907</t>
  </si>
  <si>
    <t>242.133.4.1908</t>
  </si>
  <si>
    <t>242.133.4.1909</t>
  </si>
  <si>
    <t>242.133.4.1910</t>
  </si>
  <si>
    <t>242.133.4.1911</t>
  </si>
  <si>
    <t>242.133.4.1912</t>
  </si>
  <si>
    <t>242.133.4.1913</t>
  </si>
  <si>
    <t>242.133.4.1914</t>
  </si>
  <si>
    <t>242.133.4.1915</t>
  </si>
  <si>
    <t>242.133.4.1916</t>
  </si>
  <si>
    <t>242.133.4.1917</t>
  </si>
  <si>
    <t>242.133.4.1918</t>
  </si>
  <si>
    <t>242.133.4.1919</t>
  </si>
  <si>
    <t>242.133.4.1920</t>
  </si>
  <si>
    <t>242.133.4.1921</t>
  </si>
  <si>
    <t>242.133.4.1922</t>
  </si>
  <si>
    <t>242.133.4.1923</t>
  </si>
  <si>
    <t>242.133.4.1924</t>
  </si>
  <si>
    <t>242.133.4.1925</t>
  </si>
  <si>
    <t>242.133.4.1926</t>
  </si>
  <si>
    <t>242.133.4.1927</t>
  </si>
  <si>
    <t>242.133.4.1928</t>
  </si>
  <si>
    <t>242.133.4.1929</t>
  </si>
  <si>
    <t>242.133.4.1930</t>
  </si>
  <si>
    <t>242.133.4.1931</t>
  </si>
  <si>
    <t>242.133.4.1932</t>
  </si>
  <si>
    <t>242.133.4.1933</t>
  </si>
  <si>
    <t>242.133.4.1934</t>
  </si>
  <si>
    <t>242.133.4.1935</t>
  </si>
  <si>
    <t>242.133.4.1936</t>
  </si>
  <si>
    <t>242.133.4.1937</t>
  </si>
  <si>
    <t>242.133.4.1938</t>
  </si>
  <si>
    <t>242.133.4.1939</t>
  </si>
  <si>
    <t>242.133.4.1940</t>
  </si>
  <si>
    <t>242.133.4.1941</t>
  </si>
  <si>
    <t>242.133.4.1942</t>
  </si>
  <si>
    <t>242.133.4.1943</t>
  </si>
  <si>
    <t>242.133.4.1944</t>
  </si>
  <si>
    <t>242.133.4.1945</t>
  </si>
  <si>
    <t>242.133.4.1946</t>
  </si>
  <si>
    <t>242.133.4.1947</t>
  </si>
  <si>
    <t>242.133.4.1948</t>
  </si>
  <si>
    <t>242.133.4.1949</t>
  </si>
  <si>
    <t>242.133.4.1950</t>
  </si>
  <si>
    <t>242.133.4.1951</t>
  </si>
  <si>
    <t>242.133.4.1952</t>
  </si>
  <si>
    <t>242.133.4.1953</t>
  </si>
  <si>
    <t>242.133.4.1954</t>
  </si>
  <si>
    <t>242.133.4.1955</t>
  </si>
  <si>
    <t>242.133.4.1956</t>
  </si>
  <si>
    <t>242.133.4.1957</t>
  </si>
  <si>
    <t>242.133.4.1958</t>
  </si>
  <si>
    <t>242.133.4.1959</t>
  </si>
  <si>
    <t>242.133.4.1960</t>
  </si>
  <si>
    <t>242.133.4.1961</t>
  </si>
  <si>
    <t>242.133.4.1962</t>
  </si>
  <si>
    <t>242.133.4.1963</t>
  </si>
  <si>
    <t>242.133.4.1964</t>
  </si>
  <si>
    <t>242.133.4.1965</t>
  </si>
  <si>
    <t>242.133.4.1966</t>
  </si>
  <si>
    <t>242.133.4.1967</t>
  </si>
  <si>
    <t>242.133.4.1968</t>
  </si>
  <si>
    <t>242.133.4.1969</t>
  </si>
  <si>
    <t>242.133.4.1970</t>
  </si>
  <si>
    <t>242.133.4.1971</t>
  </si>
  <si>
    <t>242.133.4.1972</t>
  </si>
  <si>
    <t>242.133.4.1973</t>
  </si>
  <si>
    <t>242.133.4.1974</t>
  </si>
  <si>
    <t>242.133.4.1975</t>
  </si>
  <si>
    <t>242.133.4.1976</t>
  </si>
  <si>
    <t>242.133.4.1977</t>
  </si>
  <si>
    <t>242.133.4.1978</t>
  </si>
  <si>
    <t>242.133.4.1979</t>
  </si>
  <si>
    <t>242.133.4.1980</t>
  </si>
  <si>
    <t>242.133.4.1981</t>
  </si>
  <si>
    <t>242.133.4.1982</t>
  </si>
  <si>
    <t>242.133.4.1983</t>
  </si>
  <si>
    <t>242.133.4.1984</t>
  </si>
  <si>
    <t>242.133.4.1985</t>
  </si>
  <si>
    <t>242.133.4.1986</t>
  </si>
  <si>
    <t>242.133.4.1987</t>
  </si>
  <si>
    <t>242.133.4.1988</t>
  </si>
  <si>
    <t>242.133.4.1989</t>
  </si>
  <si>
    <t>242.133.4.1990</t>
  </si>
  <si>
    <t>242.133.4.1991</t>
  </si>
  <si>
    <t>242.133.4.1992</t>
  </si>
  <si>
    <t>242.133.4.1993</t>
  </si>
  <si>
    <t>242.133.4.1994</t>
  </si>
  <si>
    <t>242.133.4.1995</t>
  </si>
  <si>
    <t>242.133.4.1996</t>
  </si>
  <si>
    <t>242.133.4.1997</t>
  </si>
  <si>
    <t>242.133.4.1998</t>
  </si>
  <si>
    <t>242.133.4.1999</t>
  </si>
  <si>
    <t>242.133.4.2000</t>
  </si>
  <si>
    <t>242.133.4.2001</t>
  </si>
  <si>
    <t>242.133.4.2002</t>
  </si>
  <si>
    <t>242.133.4.2003</t>
  </si>
  <si>
    <t>242.133.4.2004</t>
  </si>
  <si>
    <t>242.133.4.2005</t>
  </si>
  <si>
    <t>242.133.4.2006</t>
  </si>
  <si>
    <t>242.133.4.2007</t>
  </si>
  <si>
    <t>242.133.4.2008</t>
  </si>
  <si>
    <t>242.133.4.2009</t>
  </si>
  <si>
    <t>242.133.4.2010</t>
  </si>
  <si>
    <t>242.133.4.2011</t>
  </si>
  <si>
    <t>242.133.4.2012</t>
  </si>
  <si>
    <t>242.133.4.2013</t>
  </si>
  <si>
    <t>242.133.4.2014</t>
  </si>
  <si>
    <t>242.133.4.2015</t>
  </si>
  <si>
    <t>242.133.4.2016</t>
  </si>
  <si>
    <t>242.133.4.2017</t>
  </si>
  <si>
    <t>242.133.4.2018</t>
  </si>
  <si>
    <t>242.133.4.2019</t>
  </si>
  <si>
    <t>242.133.4.2020</t>
  </si>
  <si>
    <t>242.133.4.2021</t>
  </si>
  <si>
    <t>242.133.4.2022</t>
  </si>
  <si>
    <t>242.133.4.2023</t>
  </si>
  <si>
    <t>242.133.4.2024</t>
  </si>
  <si>
    <t>242.133.4.2025</t>
  </si>
  <si>
    <t>242.133.4.2026</t>
  </si>
  <si>
    <t>242.133.4.2027</t>
  </si>
  <si>
    <t>242.133.4.2028</t>
  </si>
  <si>
    <t>242.133.4.2029</t>
  </si>
  <si>
    <t>242.133.4.2030</t>
  </si>
  <si>
    <t>242.133.4.2031</t>
  </si>
  <si>
    <t>242.133.4.2032</t>
  </si>
  <si>
    <t>242.133.4.2033</t>
  </si>
  <si>
    <t>242.133.4.2034</t>
  </si>
  <si>
    <t>242.133.4.2035</t>
  </si>
  <si>
    <t>242.133.4.2036</t>
  </si>
  <si>
    <t>242.133.4.2037</t>
  </si>
  <si>
    <t>242.133.4.2038</t>
  </si>
  <si>
    <t>242.133.4.2039</t>
  </si>
  <si>
    <t>242.133.4.2040</t>
  </si>
  <si>
    <t>242.133.4.2041</t>
  </si>
  <si>
    <t>242.133.4.2042</t>
  </si>
  <si>
    <t>242.133.4.2043</t>
  </si>
  <si>
    <t>242.133.4.2044</t>
  </si>
  <si>
    <t>242.133.4.2045</t>
  </si>
  <si>
    <t>242.133.4.2046</t>
  </si>
  <si>
    <t>242.133.4.2047</t>
  </si>
  <si>
    <t>242.133.4.2048</t>
  </si>
  <si>
    <t>242.133.4.2049</t>
  </si>
  <si>
    <t>242.133.4.2050</t>
  </si>
  <si>
    <t>242.133.4.2051</t>
  </si>
  <si>
    <t>242.133.4.2052</t>
  </si>
  <si>
    <t>242.133.4.2053</t>
  </si>
  <si>
    <t>242.133.4.2054</t>
  </si>
  <si>
    <t>242.133.4.2055</t>
  </si>
  <si>
    <t>242.133.4.2056</t>
  </si>
  <si>
    <t>242.133.4.2057</t>
  </si>
  <si>
    <t>242.133.4.2058</t>
  </si>
  <si>
    <t>242.133.4.2059</t>
  </si>
  <si>
    <t>242.133.4.2060</t>
  </si>
  <si>
    <t>242.133.4.2061</t>
  </si>
  <si>
    <t>242.133.4.2062</t>
  </si>
  <si>
    <t>242.133.4.2063</t>
  </si>
  <si>
    <t>242.133.4.2064</t>
  </si>
  <si>
    <t>242.133.4.2065</t>
  </si>
  <si>
    <t>242.133.4.2066</t>
  </si>
  <si>
    <t>242.133.4.2067</t>
  </si>
  <si>
    <t>242.133.4.2068</t>
  </si>
  <si>
    <t>242.133.4.2069</t>
  </si>
  <si>
    <t>242.133.4.2070</t>
  </si>
  <si>
    <t>242.133.4.2071</t>
  </si>
  <si>
    <t>242.133.4.2072</t>
  </si>
  <si>
    <t>242.133.4.2073</t>
  </si>
  <si>
    <t>242.133.4.2074</t>
  </si>
  <si>
    <t>242.133.4.2075</t>
  </si>
  <si>
    <t>242.133.4.2076</t>
  </si>
  <si>
    <t>242.133.4.2077</t>
  </si>
  <si>
    <t>242.133.4.2078</t>
  </si>
  <si>
    <t>242.133.4.2079</t>
  </si>
  <si>
    <t>242.133.4.2080</t>
  </si>
  <si>
    <t>242.133.4.2081</t>
  </si>
  <si>
    <t>242.133.4.2082</t>
  </si>
  <si>
    <t>242.133.4.2083</t>
  </si>
  <si>
    <t>242.133.4.2084</t>
  </si>
  <si>
    <t>242.133.4.2085</t>
  </si>
  <si>
    <t>242.133.4.2086</t>
  </si>
  <si>
    <t>242.133.4.2087</t>
  </si>
  <si>
    <t>242.133.4.2088</t>
  </si>
  <si>
    <t>242.133.4.2089</t>
  </si>
  <si>
    <t>242.133.4.2090</t>
  </si>
  <si>
    <t>242.133.4.2091</t>
  </si>
  <si>
    <t>242.133.4.2092</t>
  </si>
  <si>
    <t>242.133.4.2093</t>
  </si>
  <si>
    <t>242.133.4.2094</t>
  </si>
  <si>
    <t>242.133.4.2095</t>
  </si>
  <si>
    <t>242.133.4.2096</t>
  </si>
  <si>
    <t>242.133.4.2097</t>
  </si>
  <si>
    <t>242.133.4.2098</t>
  </si>
  <si>
    <t>242.133.4.2099</t>
  </si>
  <si>
    <t>242.133.4.2100</t>
  </si>
  <si>
    <t>242.133.4.2101</t>
  </si>
  <si>
    <t>242.133.4.2102</t>
  </si>
  <si>
    <t>242.133.4.2103</t>
  </si>
  <si>
    <t>242.133.4.2104</t>
  </si>
  <si>
    <t>242.133.4.2105</t>
  </si>
  <si>
    <t>242.133.4.2106</t>
  </si>
  <si>
    <t>242.133.4.2107</t>
  </si>
  <si>
    <t>242.133.4.2108</t>
  </si>
  <si>
    <t>242.133.4.2109</t>
  </si>
  <si>
    <t>242.133.4.2110</t>
  </si>
  <si>
    <t>242.133.4.2111</t>
  </si>
  <si>
    <t>242.133.4.2112</t>
  </si>
  <si>
    <t>242.133.4.2113</t>
  </si>
  <si>
    <t>242.133.4.2114</t>
  </si>
  <si>
    <t>242.133.4.2115</t>
  </si>
  <si>
    <t>242.133.4.2116</t>
  </si>
  <si>
    <t>242.133.4.2117</t>
  </si>
  <si>
    <t>242.133.4.2118</t>
  </si>
  <si>
    <t>242.133.4.2119</t>
  </si>
  <si>
    <t>242.133.4.2120</t>
  </si>
  <si>
    <t>242.133.4.2121</t>
  </si>
  <si>
    <t>242.133.4.2122</t>
  </si>
  <si>
    <t>242.133.4.2123</t>
  </si>
  <si>
    <t>242.133.4.2124</t>
  </si>
  <si>
    <t>242.133.4.2125</t>
  </si>
  <si>
    <t>242.133.4.2126</t>
  </si>
  <si>
    <t>242.133.4.2127</t>
  </si>
  <si>
    <t>242.133.4.2128</t>
  </si>
  <si>
    <t>242.133.4.2129</t>
  </si>
  <si>
    <t>242.133.4.2130</t>
  </si>
  <si>
    <t>242.133.4.2131</t>
  </si>
  <si>
    <t>242.133.4.2132</t>
  </si>
  <si>
    <t>242.133.4.2133</t>
  </si>
  <si>
    <t>242.133.4.2134</t>
  </si>
  <si>
    <t>242.133.4.2135</t>
  </si>
  <si>
    <t>242.133.4.2136</t>
  </si>
  <si>
    <t>242.133.4.2137</t>
  </si>
  <si>
    <t>242.133.4.2138</t>
  </si>
  <si>
    <t>242.133.4.2139</t>
  </si>
  <si>
    <t>242.133.4.2140</t>
  </si>
  <si>
    <t>242.133.4.2141</t>
  </si>
  <si>
    <t>242.133.4.2142</t>
  </si>
  <si>
    <t>242.133.4.2143</t>
  </si>
  <si>
    <t>242.133.4.2144</t>
  </si>
  <si>
    <t>242.133.4.2145</t>
  </si>
  <si>
    <t>242.133.4.2146</t>
  </si>
  <si>
    <t>242.133.4.2147</t>
  </si>
  <si>
    <t>242.133.4.2148</t>
  </si>
  <si>
    <t>242.133.4.2149</t>
  </si>
  <si>
    <t>242.133.4.2150</t>
  </si>
  <si>
    <t>242.133.4.2151</t>
  </si>
  <si>
    <t>242.133.4.2152</t>
  </si>
  <si>
    <t>242.133.4.2153</t>
  </si>
  <si>
    <t>242.133.4.2154</t>
  </si>
  <si>
    <t>242.133.4.2155</t>
  </si>
  <si>
    <t>242.133.4.2156</t>
  </si>
  <si>
    <t>242.133.4.2157</t>
  </si>
  <si>
    <t>242.133.4.2158</t>
  </si>
  <si>
    <t>242.133.4.2159</t>
  </si>
  <si>
    <t>242.133.4.2160</t>
  </si>
  <si>
    <t>242.133.4.2161</t>
  </si>
  <si>
    <t>242.133.4.2162</t>
  </si>
  <si>
    <t>242.133.4.2163</t>
  </si>
  <si>
    <t>242.133.4.2164</t>
  </si>
  <si>
    <t>242.133.4.2165</t>
  </si>
  <si>
    <t>242.133.4.2166</t>
  </si>
  <si>
    <t>242.133.4.2167</t>
  </si>
  <si>
    <t>242.133.4.2168</t>
  </si>
  <si>
    <t>242.133.4.2169</t>
  </si>
  <si>
    <t>242.133.4.2170</t>
  </si>
  <si>
    <t>242.133.4.2171</t>
  </si>
  <si>
    <t>242.133.4.2172</t>
  </si>
  <si>
    <t>242.133.4.2173</t>
  </si>
  <si>
    <t>242.133.4.2174</t>
  </si>
  <si>
    <t>242.133.4.2175</t>
  </si>
  <si>
    <t>242.133.4.2176</t>
  </si>
  <si>
    <t>242.133.4.2177</t>
  </si>
  <si>
    <t>242.133.4.2178</t>
  </si>
  <si>
    <t>242.133.4.2179</t>
  </si>
  <si>
    <t>242.133.4.2180</t>
  </si>
  <si>
    <t>242.133.4.2181</t>
  </si>
  <si>
    <t>242.133.4.2182</t>
  </si>
  <si>
    <t>242.133.4.2183</t>
  </si>
  <si>
    <t>242.133.4.2184</t>
  </si>
  <si>
    <t>242.133.4.2185</t>
  </si>
  <si>
    <t>242.133.4.2186</t>
  </si>
  <si>
    <t>242.133.4.2187</t>
  </si>
  <si>
    <t>242.133.4.2188</t>
  </si>
  <si>
    <t>242.133.4.2189</t>
  </si>
  <si>
    <t>242.133.4.2190</t>
  </si>
  <si>
    <t>242.133.4.2191</t>
  </si>
  <si>
    <t>242.133.4.2192</t>
  </si>
  <si>
    <t>242.133.4.2193</t>
  </si>
  <si>
    <t>242.133.4.2194</t>
  </si>
  <si>
    <t>242.133.4.2195</t>
  </si>
  <si>
    <t>242.133.4.2196</t>
  </si>
  <si>
    <t>242.133.4.2197</t>
  </si>
  <si>
    <t>242.133.4.2198</t>
  </si>
  <si>
    <t>242.133.4.2199</t>
  </si>
  <si>
    <t>242.133.4.2200</t>
  </si>
  <si>
    <t>242.133.4.2201</t>
  </si>
  <si>
    <t>242.133.4.2202</t>
  </si>
  <si>
    <t>242.133.4.2203</t>
  </si>
  <si>
    <t>242.133.4.2204</t>
  </si>
  <si>
    <t>242.133.4.2205</t>
  </si>
  <si>
    <t>242.133.4.2206</t>
  </si>
  <si>
    <t>242.133.4.2207</t>
  </si>
  <si>
    <t>242.133.4.2208</t>
  </si>
  <si>
    <t>242.133.4.2209</t>
  </si>
  <si>
    <t>242.133.4.2210</t>
  </si>
  <si>
    <t>242.133.4.2211</t>
  </si>
  <si>
    <t>242.133.4.2212</t>
  </si>
  <si>
    <t>242.133.4.2213</t>
  </si>
  <si>
    <t>242.133.4.2214</t>
  </si>
  <si>
    <t>242.133.4.2215</t>
  </si>
  <si>
    <t>242.133.4.2216</t>
  </si>
  <si>
    <t>242.133.4.2217</t>
  </si>
  <si>
    <t>242.133.4.2218</t>
  </si>
  <si>
    <t>242.133.4.2219</t>
  </si>
  <si>
    <t>242.133.4.2220</t>
  </si>
  <si>
    <t>242.133.4.2221</t>
  </si>
  <si>
    <t>242.133.4.2222</t>
  </si>
  <si>
    <t>242.133.4.2223</t>
  </si>
  <si>
    <t>242.133.4.2224</t>
  </si>
  <si>
    <t>242.133.4.2225</t>
  </si>
  <si>
    <t>242.133.4.2226</t>
  </si>
  <si>
    <t>242.133.4.2227</t>
  </si>
  <si>
    <t>242.133.4.2228</t>
  </si>
  <si>
    <t>242.133.4.2229</t>
  </si>
  <si>
    <t>242.133.4.2230</t>
  </si>
  <si>
    <t>242.133.4.2231</t>
  </si>
  <si>
    <t>242.133.4.2232</t>
  </si>
  <si>
    <t>242.133.4.2233</t>
  </si>
  <si>
    <t>242.133.4.2234</t>
  </si>
  <si>
    <t>242.133.4.2235</t>
  </si>
  <si>
    <t>242.133.4.2236</t>
  </si>
  <si>
    <t>242.133.4.2237</t>
  </si>
  <si>
    <t>242.133.4.2238</t>
  </si>
  <si>
    <t>242.133.4.2239</t>
  </si>
  <si>
    <t>242.133.4.2240</t>
  </si>
  <si>
    <t>242.133.4.2241</t>
  </si>
  <si>
    <t>242.133.4.2242</t>
  </si>
  <si>
    <t>242.133.4.2243</t>
  </si>
  <si>
    <t>242.133.4.2244</t>
  </si>
  <si>
    <t>242.133.4.2245</t>
  </si>
  <si>
    <t>242.133.4.2246</t>
  </si>
  <si>
    <t>242.133.4.2247</t>
  </si>
  <si>
    <t>242.133.4.2248</t>
  </si>
  <si>
    <t>242.133.4.2249</t>
  </si>
  <si>
    <t>242.133.4.2250</t>
  </si>
  <si>
    <t>242.133.4.2251</t>
  </si>
  <si>
    <t>242.133.4.2252</t>
  </si>
  <si>
    <t>242.133.4.2253</t>
  </si>
  <si>
    <t>242.133.4.2254</t>
  </si>
  <si>
    <t>242.133.4.2255</t>
  </si>
  <si>
    <t>242.133.4.2256</t>
  </si>
  <si>
    <t>242.133.4.2257</t>
  </si>
  <si>
    <t>242.133.4.2258</t>
  </si>
  <si>
    <t>242.133.4.2259</t>
  </si>
  <si>
    <t>242.133.4.2260</t>
  </si>
  <si>
    <t>242.133.4.2261</t>
  </si>
  <si>
    <t>242.133.4.2262</t>
  </si>
  <si>
    <t>242.133.4.2263</t>
  </si>
  <si>
    <t>242.133.4.2264</t>
  </si>
  <si>
    <t>242.133.4.2265</t>
  </si>
  <si>
    <t>242.133.4.2266</t>
  </si>
  <si>
    <t>242.133.4.2267</t>
  </si>
  <si>
    <t>242.133.4.2268</t>
  </si>
  <si>
    <t>242.133.4.2269</t>
  </si>
  <si>
    <t>242.133.4.2270</t>
  </si>
  <si>
    <t>242.133.4.2271</t>
  </si>
  <si>
    <t>242.133.4.2272</t>
  </si>
  <si>
    <t>242.133.4.2273</t>
  </si>
  <si>
    <t>242.133.4.2274</t>
  </si>
  <si>
    <t>242.133.4.2275</t>
  </si>
  <si>
    <t>242.133.4.2276</t>
  </si>
  <si>
    <t>242.133.4.2277</t>
  </si>
  <si>
    <t>242.133.4.2278</t>
  </si>
  <si>
    <t>242.133.4.2279</t>
  </si>
  <si>
    <t>242.133.4.2280</t>
  </si>
  <si>
    <t>242.133.4.2281</t>
  </si>
  <si>
    <t>242.133.4.2282</t>
  </si>
  <si>
    <t>242.133.4.2283</t>
  </si>
  <si>
    <t>242.133.4.2284</t>
  </si>
  <si>
    <t>242.133.4.2285</t>
  </si>
  <si>
    <t>242.133.4.2286</t>
  </si>
  <si>
    <t>242.133.4.2287</t>
  </si>
  <si>
    <t>242.133.4.2288</t>
  </si>
  <si>
    <t>242.133.4.2289</t>
  </si>
  <si>
    <t>242.133.4.2290</t>
  </si>
  <si>
    <t>242.133.4.2291</t>
  </si>
  <si>
    <t>242.133.4.2292</t>
  </si>
  <si>
    <t>242.133.4.2293</t>
  </si>
  <si>
    <t>242.133.4.2294</t>
  </si>
  <si>
    <t>242.133.4.2295</t>
  </si>
  <si>
    <t>242.133.4.2296</t>
  </si>
  <si>
    <t>242.133.4.2297</t>
  </si>
  <si>
    <t>242.133.4.2298</t>
  </si>
  <si>
    <t>242.133.4.2299</t>
  </si>
  <si>
    <t>242.133.4.2300</t>
  </si>
  <si>
    <t>242.133.4.2301</t>
  </si>
  <si>
    <t>242.133.4.2302</t>
  </si>
  <si>
    <t>242.133.4.2303</t>
  </si>
  <si>
    <t>242.133.4.2304</t>
  </si>
  <si>
    <t>242.133.4.2305</t>
  </si>
  <si>
    <t>242.133.4.2306</t>
  </si>
  <si>
    <t>242.133.4.2307</t>
  </si>
  <si>
    <t>242.133.4.2308</t>
  </si>
  <si>
    <t>242.133.4.2309</t>
  </si>
  <si>
    <t>242.133.4.2310</t>
  </si>
  <si>
    <t>242.133.4.2311</t>
  </si>
  <si>
    <t>242.133.4.2312</t>
  </si>
  <si>
    <t>242.133.4.2313</t>
  </si>
  <si>
    <t>242.133.4.2314</t>
  </si>
  <si>
    <t>242.133.4.2315</t>
  </si>
  <si>
    <t>242.133.4.2316</t>
  </si>
  <si>
    <t>242.133.4.2317</t>
  </si>
  <si>
    <t>242.133.4.2318</t>
  </si>
  <si>
    <t>242.133.4.2319</t>
  </si>
  <si>
    <t>242.133.4.2320</t>
  </si>
  <si>
    <t>242.133.4.2321</t>
  </si>
  <si>
    <t>242.133.4.2322</t>
  </si>
  <si>
    <t>242.133.4.2323</t>
  </si>
  <si>
    <t>242.133.4.2324</t>
  </si>
  <si>
    <t>242.133.4.2325</t>
  </si>
  <si>
    <t>242.133.4.2326</t>
  </si>
  <si>
    <t>242.133.4.2327</t>
  </si>
  <si>
    <t>242.133.4.2328</t>
  </si>
  <si>
    <t>242.133.4.2329</t>
  </si>
  <si>
    <t>242.133.4.2330</t>
  </si>
  <si>
    <t>242.133.4.2331</t>
  </si>
  <si>
    <t>242.133.4.2332</t>
  </si>
  <si>
    <t>242.133.4.2333</t>
  </si>
  <si>
    <t>242.133.4.2334</t>
  </si>
  <si>
    <t>242.133.4.2335</t>
  </si>
  <si>
    <t>242.133.4.2336</t>
  </si>
  <si>
    <t>242.133.4.2337</t>
  </si>
  <si>
    <t>242.133.4.2338</t>
  </si>
  <si>
    <t>242.133.4.2339</t>
  </si>
  <si>
    <t>242.133.4.2340</t>
  </si>
  <si>
    <t>242.133.4.2341</t>
  </si>
  <si>
    <t>242.133.4.2342</t>
  </si>
  <si>
    <t>242.133.4.2343</t>
  </si>
  <si>
    <t>242.133.4.2344</t>
  </si>
  <si>
    <t>242.133.4.2345</t>
  </si>
  <si>
    <t>242.133.4.2346</t>
  </si>
  <si>
    <t>242.133.4.2347</t>
  </si>
  <si>
    <t>242.133.4.2348</t>
  </si>
  <si>
    <t>242.133.4.2349</t>
  </si>
  <si>
    <t>242.133.4.2350</t>
  </si>
  <si>
    <t>242.133.4.2351</t>
  </si>
  <si>
    <t>242.133.4.2352</t>
  </si>
  <si>
    <t>242.133.4.2353</t>
  </si>
  <si>
    <t>242.133.4.2354</t>
  </si>
  <si>
    <t>242.133.4.2355</t>
  </si>
  <si>
    <t>242.133.4.2356</t>
  </si>
  <si>
    <t>242.133.4.2357</t>
  </si>
  <si>
    <t>242.133.4.2358</t>
  </si>
  <si>
    <t>242.133.4.2359</t>
  </si>
  <si>
    <t>242.133.4.2360</t>
  </si>
  <si>
    <t>242.133.4.2361</t>
  </si>
  <si>
    <t>242.133.4.2362</t>
  </si>
  <si>
    <t>242.133.4.2363</t>
  </si>
  <si>
    <t>242.133.4.2364</t>
  </si>
  <si>
    <t>242.133.4.2365</t>
  </si>
  <si>
    <t>242.133.4.2366</t>
  </si>
  <si>
    <t>242.133.4.2367</t>
  </si>
  <si>
    <t>242.133.4.2368</t>
  </si>
  <si>
    <t>242.133.4.2369</t>
  </si>
  <si>
    <t>242.133.4.2370</t>
  </si>
  <si>
    <t>242.133.4.2371</t>
  </si>
  <si>
    <t>242.133.4.2372</t>
  </si>
  <si>
    <t>242.133.4.2373</t>
  </si>
  <si>
    <t>242.133.4.2374</t>
  </si>
  <si>
    <t>242.133.4.2375</t>
  </si>
  <si>
    <t>242.133.4.2376</t>
  </si>
  <si>
    <t>242.133.4.2377</t>
  </si>
  <si>
    <t>242.133.4.2378</t>
  </si>
  <si>
    <t>242.133.4.2379</t>
  </si>
  <si>
    <t>242.133.4.2380</t>
  </si>
  <si>
    <t>242.133.4.2381</t>
  </si>
  <si>
    <t>242.133.4.2382</t>
  </si>
  <si>
    <t>242.133.4.2383</t>
  </si>
  <si>
    <t>242.133.4.2384</t>
  </si>
  <si>
    <t>242.133.4.2385</t>
  </si>
  <si>
    <t>242.133.4.2386</t>
  </si>
  <si>
    <t>242.133.4.2387</t>
  </si>
  <si>
    <t>242.133.4.2388</t>
  </si>
  <si>
    <t>242.133.4.2389</t>
  </si>
  <si>
    <t>242.133.4.2390</t>
  </si>
  <si>
    <t>242.133.4.2391</t>
  </si>
  <si>
    <t>242.133.4.2392</t>
  </si>
  <si>
    <t>242.133.4.2393</t>
  </si>
  <si>
    <t>242.133.4.2394</t>
  </si>
  <si>
    <t>242.133.4.2395</t>
  </si>
  <si>
    <t>242.133.4.2396</t>
  </si>
  <si>
    <t>242.133.4.2397</t>
  </si>
  <si>
    <t>242.133.4.2398</t>
  </si>
  <si>
    <t>242.133.4.2399</t>
  </si>
  <si>
    <t>242.133.4.2400</t>
  </si>
  <si>
    <t>242.133.4.2401</t>
  </si>
  <si>
    <t>242.133.4.2402</t>
  </si>
  <si>
    <t>242.133.4.2403</t>
  </si>
  <si>
    <t>242.133.4.2404</t>
  </si>
  <si>
    <t>242.133.4.2405</t>
  </si>
  <si>
    <t>242.133.4.2406</t>
  </si>
  <si>
    <t>242.133.4.2407</t>
  </si>
  <si>
    <t>242.133.4.2408</t>
  </si>
  <si>
    <t>242.133.4.2409</t>
  </si>
  <si>
    <t>242.133.4.2410</t>
  </si>
  <si>
    <t>242.133.4.2411</t>
  </si>
  <si>
    <t>242.133.4.2412</t>
  </si>
  <si>
    <t>242.133.4.2413</t>
  </si>
  <si>
    <t>242.133.4.2414</t>
  </si>
  <si>
    <t>242.133.4.2415</t>
  </si>
  <si>
    <t>242.133.4.2416</t>
  </si>
  <si>
    <t>242.133.4.2417</t>
  </si>
  <si>
    <t>242.133.4.2418</t>
  </si>
  <si>
    <t>242.133.4.2419</t>
  </si>
  <si>
    <t>242.133.4.2420</t>
  </si>
  <si>
    <t>242.133.4.2421</t>
  </si>
  <si>
    <t>242.133.4.2422</t>
  </si>
  <si>
    <t>242.133.4.2423</t>
  </si>
  <si>
    <t>242.133.4.2424</t>
  </si>
  <si>
    <t>242.133.4.2425</t>
  </si>
  <si>
    <t>242.133.4.2426</t>
  </si>
  <si>
    <t>242.133.4.2427</t>
  </si>
  <si>
    <t>242.133.4.2428</t>
  </si>
  <si>
    <t>242.133.4.2429</t>
  </si>
  <si>
    <t>242.133.4.2430</t>
  </si>
  <si>
    <t>242.133.4.2431</t>
  </si>
  <si>
    <t>242.133.4.2432</t>
  </si>
  <si>
    <t>242.133.4.2433</t>
  </si>
  <si>
    <t>242.133.4.2434</t>
  </si>
  <si>
    <t>242.133.4.2435</t>
  </si>
  <si>
    <t>242.133.4.2436</t>
  </si>
  <si>
    <t>242.133.4.2437</t>
  </si>
  <si>
    <t>242.133.4.2438</t>
  </si>
  <si>
    <t>242.133.4.2439</t>
  </si>
  <si>
    <t>242.133.4.2440</t>
  </si>
  <si>
    <t>242.133.4.2441</t>
  </si>
  <si>
    <t>242.133.4.2442</t>
  </si>
  <si>
    <t>242.133.4.2443</t>
  </si>
  <si>
    <t>242.133.4.2444</t>
  </si>
  <si>
    <t>242.133.4.2445</t>
  </si>
  <si>
    <t>242.133.4.2446</t>
  </si>
  <si>
    <t>242.133.4.2447</t>
  </si>
  <si>
    <t>242.133.4.2448</t>
  </si>
  <si>
    <t>242.133.4.2449</t>
  </si>
  <si>
    <t>242.133.4.2450</t>
  </si>
  <si>
    <t>242.133.4.2451</t>
  </si>
  <si>
    <t>242.133.4.2452</t>
  </si>
  <si>
    <t>242.133.4.2453</t>
  </si>
  <si>
    <t>242.133.4.2454</t>
  </si>
  <si>
    <t>242.133.4.2455</t>
  </si>
  <si>
    <t>242.133.4.2456</t>
  </si>
  <si>
    <t>242.133.4.2457</t>
  </si>
  <si>
    <t>242.133.4.2458</t>
  </si>
  <si>
    <t>242.133.4.2459</t>
  </si>
  <si>
    <t>242.133.4.2460</t>
  </si>
  <si>
    <t>242.133.4.2461</t>
  </si>
  <si>
    <t>242.133.4.2462</t>
  </si>
  <si>
    <t>242.133.4.2463</t>
  </si>
  <si>
    <t>242.133.4.2464</t>
  </si>
  <si>
    <t>242.133.4.2465</t>
  </si>
  <si>
    <t>242.133.4.2466</t>
  </si>
  <si>
    <t>242.133.4.2467</t>
  </si>
  <si>
    <t>242.133.4.2468</t>
  </si>
  <si>
    <t>242.133.4.2469</t>
  </si>
  <si>
    <t>242.133.4.2470</t>
  </si>
  <si>
    <t>242.133.4.2471</t>
  </si>
  <si>
    <t>242.133.4.2472</t>
  </si>
  <si>
    <t>242.133.4.2473</t>
  </si>
  <si>
    <t>242.133.4.2474</t>
  </si>
  <si>
    <t>242.133.4.2475</t>
  </si>
  <si>
    <t>242.133.4.2476</t>
  </si>
  <si>
    <t>242.133.4.2477</t>
  </si>
  <si>
    <t>242.133.4.2478</t>
  </si>
  <si>
    <t>242.133.4.2479</t>
  </si>
  <si>
    <t>242.133.4.2480</t>
  </si>
  <si>
    <t>242.133.4.2481</t>
  </si>
  <si>
    <t>242.133.4.2482</t>
  </si>
  <si>
    <t>242.133.4.2483</t>
  </si>
  <si>
    <t>242.133.4.2484</t>
  </si>
  <si>
    <t>242.133.4.2485</t>
  </si>
  <si>
    <t>242.133.4.2486</t>
  </si>
  <si>
    <t>242.133.4.2487</t>
  </si>
  <si>
    <t>242.133.4.2488</t>
  </si>
  <si>
    <t>242.133.4.2489</t>
  </si>
  <si>
    <t>242.133.4.2490</t>
  </si>
  <si>
    <t>242.133.4.2491</t>
  </si>
  <si>
    <t>242.133.4.2492</t>
  </si>
  <si>
    <t>242.133.4.2493</t>
  </si>
  <si>
    <t>242.133.4.2494</t>
  </si>
  <si>
    <t>242.133.4.2495</t>
  </si>
  <si>
    <t>242.133.4.2496</t>
  </si>
  <si>
    <t>242.133.4.2497</t>
  </si>
  <si>
    <t>242.133.4.2498</t>
  </si>
  <si>
    <t>242.133.4.2499</t>
  </si>
  <si>
    <t>242.133.4.2500</t>
  </si>
  <si>
    <t>242.133.4.2501</t>
  </si>
  <si>
    <t>242.133.4.2502</t>
  </si>
  <si>
    <t>242.133.4.2503</t>
  </si>
  <si>
    <t>242.133.4.2504</t>
  </si>
  <si>
    <t>242.133.4.2505</t>
  </si>
  <si>
    <t>242.133.4.2506</t>
  </si>
  <si>
    <t>242.133.4.2507</t>
  </si>
  <si>
    <t>242.133.4.2508</t>
  </si>
  <si>
    <t>242.133.4.2509</t>
  </si>
  <si>
    <t>242.133.4.2510</t>
  </si>
  <si>
    <t>242.133.4.2511</t>
  </si>
  <si>
    <t>242.133.4.2512</t>
  </si>
  <si>
    <t>242.133.4.2513</t>
  </si>
  <si>
    <t>242.133.4.2514</t>
  </si>
  <si>
    <t>242.133.4.2515</t>
  </si>
  <si>
    <t>242.133.4.2516</t>
  </si>
  <si>
    <t>242.133.4.2517</t>
  </si>
  <si>
    <t>242.133.4.2518</t>
  </si>
  <si>
    <t>242.133.4.2519</t>
  </si>
  <si>
    <t>242.133.4.2520</t>
  </si>
  <si>
    <t>242.133.4.2521</t>
  </si>
  <si>
    <t>242.133.4.2522</t>
  </si>
  <si>
    <t>242.133.4.2523</t>
  </si>
  <si>
    <t>242.133.4.2524</t>
  </si>
  <si>
    <t>242.133.4.2525</t>
  </si>
  <si>
    <t>242.133.4.2526</t>
  </si>
  <si>
    <t>242.133.4.2527</t>
  </si>
  <si>
    <t>242.133.4.2528</t>
  </si>
  <si>
    <t>242.133.4.2529</t>
  </si>
  <si>
    <t>242.133.4.2530</t>
  </si>
  <si>
    <t>242.133.4.2531</t>
  </si>
  <si>
    <t>242.133.4.2532</t>
  </si>
  <si>
    <t>242.133.4.2533</t>
  </si>
  <si>
    <t>242.133.4.2534</t>
  </si>
  <si>
    <t>242.133.4.2535</t>
  </si>
  <si>
    <t>242.133.4.2536</t>
  </si>
  <si>
    <t>242.133.4.2537</t>
  </si>
  <si>
    <t>242.133.4.2538</t>
  </si>
  <si>
    <t>242.133.4.2539</t>
  </si>
  <si>
    <t>242.133.4.2540</t>
  </si>
  <si>
    <t>242.133.4.2541</t>
  </si>
  <si>
    <t>242.133.4.2542</t>
  </si>
  <si>
    <t>242.133.4.2543</t>
  </si>
  <si>
    <t>242.133.4.2544</t>
  </si>
  <si>
    <t>242.133.4.2545</t>
  </si>
  <si>
    <t>242.133.4.2546</t>
  </si>
  <si>
    <t>242.133.4.2547</t>
  </si>
  <si>
    <t>242.133.4.2548</t>
  </si>
  <si>
    <t>242.133.4.2549</t>
  </si>
  <si>
    <t>242.133.4.2550</t>
  </si>
  <si>
    <t>242.133.4.2551</t>
  </si>
  <si>
    <t>242.133.4.2552</t>
  </si>
  <si>
    <t>242.133.4.2553</t>
  </si>
  <si>
    <t>242.133.4.2554</t>
  </si>
  <si>
    <t>242.133.4.2555</t>
  </si>
  <si>
    <t>242.133.4.2556</t>
  </si>
  <si>
    <t>242.133.4.2557</t>
  </si>
  <si>
    <t>242.133.4.2558</t>
  </si>
  <si>
    <t>242.133.4.2559</t>
  </si>
  <si>
    <t>242.133.4.2560</t>
  </si>
  <si>
    <t>242.133.4.2561</t>
  </si>
  <si>
    <t>242.133.4.2562</t>
  </si>
  <si>
    <t>242.133.4.2563</t>
  </si>
  <si>
    <t>242.133.4.2564</t>
  </si>
  <si>
    <t>242.133.4.2565</t>
  </si>
  <si>
    <t>242.133.4.2566</t>
  </si>
  <si>
    <t>242.133.4.2567</t>
  </si>
  <si>
    <t>242.133.4.2568</t>
  </si>
  <si>
    <t>242.133.4.2569</t>
  </si>
  <si>
    <t>242.133.4.2570</t>
  </si>
  <si>
    <t>242.133.4.2571</t>
  </si>
  <si>
    <t>242.133.4.2572</t>
  </si>
  <si>
    <t>242.133.4.2573</t>
  </si>
  <si>
    <t>242.133.4.2574</t>
  </si>
  <si>
    <t>242.133.4.2575</t>
  </si>
  <si>
    <t>242.133.4.2576</t>
  </si>
  <si>
    <t>242.133.4.2577</t>
  </si>
  <si>
    <t>242.133.4.2578</t>
  </si>
  <si>
    <t>242.133.4.2579</t>
  </si>
  <si>
    <t>242.133.4.2580</t>
  </si>
  <si>
    <t>242.133.4.2581</t>
  </si>
  <si>
    <t>242.133.4.2582</t>
  </si>
  <si>
    <t>242.133.4.2583</t>
  </si>
  <si>
    <t>242.133.4.2584</t>
  </si>
  <si>
    <t>242.133.4.2585</t>
  </si>
  <si>
    <t>242.133.4.2586</t>
  </si>
  <si>
    <t>242.133.4.2587</t>
  </si>
  <si>
    <t>242.133.4.2588</t>
  </si>
  <si>
    <t>242.133.4.2589</t>
  </si>
  <si>
    <t>242.133.4.2590</t>
  </si>
  <si>
    <t>242.133.4.2591</t>
  </si>
  <si>
    <t>242.133.4.2592</t>
  </si>
  <si>
    <t>242.133.4.2593</t>
  </si>
  <si>
    <t>242.133.4.2594</t>
  </si>
  <si>
    <t>242.133.4.2595</t>
  </si>
  <si>
    <t>242.133.4.2596</t>
  </si>
  <si>
    <t>242.133.4.2597</t>
  </si>
  <si>
    <t>242.133.4.2598</t>
  </si>
  <si>
    <t>242.133.4.2599</t>
  </si>
  <si>
    <t>242.133.4.2600</t>
  </si>
  <si>
    <t>242.133.4.2601</t>
  </si>
  <si>
    <t>242.133.4.2602</t>
  </si>
  <si>
    <t>242.133.4.2603</t>
  </si>
  <si>
    <t>242.133.4.2604</t>
  </si>
  <si>
    <t>242.133.4.2605</t>
  </si>
  <si>
    <t>242.133.4.2606</t>
  </si>
  <si>
    <t>242.133.4.2607</t>
  </si>
  <si>
    <t>242.133.4.2608</t>
  </si>
  <si>
    <t>242.133.4.2609</t>
  </si>
  <si>
    <t>242.133.4.2610</t>
  </si>
  <si>
    <t>242.133.4.2611</t>
  </si>
  <si>
    <t>242.133.4.2612</t>
  </si>
  <si>
    <t>242.133.4.2613</t>
  </si>
  <si>
    <t>242.133.4.2614</t>
  </si>
  <si>
    <t>242.133.4.2615</t>
  </si>
  <si>
    <t>242.133.4.2616</t>
  </si>
  <si>
    <t>242.133.4.2617</t>
  </si>
  <si>
    <t>242.133.4.2618</t>
  </si>
  <si>
    <t>242.133.4.2619</t>
  </si>
  <si>
    <t>242.133.4.2620</t>
  </si>
  <si>
    <t>242.133.4.2621</t>
  </si>
  <si>
    <t>242.133.4.2622</t>
  </si>
  <si>
    <t>242.133.4.2623</t>
  </si>
  <si>
    <t>242.133.4.2624</t>
  </si>
  <si>
    <t>242.133.4.2625</t>
  </si>
  <si>
    <t>242.133.4.2626</t>
  </si>
  <si>
    <t>242.133.4.2627</t>
  </si>
  <si>
    <t>242.133.4.2628</t>
  </si>
  <si>
    <t>242.133.4.2629</t>
  </si>
  <si>
    <t>242.133.4.2630</t>
  </si>
  <si>
    <t>242.133.4.2631</t>
  </si>
  <si>
    <t>242.133.4.2632</t>
  </si>
  <si>
    <t>242.133.4.2633</t>
  </si>
  <si>
    <t>242.133.4.2634</t>
  </si>
  <si>
    <t>242.133.4.2635</t>
  </si>
  <si>
    <t>242.133.4.2636</t>
  </si>
  <si>
    <t>242.133.4.2637</t>
  </si>
  <si>
    <t>242.133.4.2638</t>
  </si>
  <si>
    <t>242.133.4.2639</t>
  </si>
  <si>
    <t>242.133.4.2640</t>
  </si>
  <si>
    <t>242.133.4.2641</t>
  </si>
  <si>
    <t>242.133.4.2642</t>
  </si>
  <si>
    <t>242.133.4.2643</t>
  </si>
  <si>
    <t>242.133.4.2644</t>
  </si>
  <si>
    <t>242.133.4.2645</t>
  </si>
  <si>
    <t>242.133.4.2646</t>
  </si>
  <si>
    <t>242.133.4.2647</t>
  </si>
  <si>
    <t>242.133.4.2648</t>
  </si>
  <si>
    <t>242.133.4.2649</t>
  </si>
  <si>
    <t>242.133.4.2650</t>
  </si>
  <si>
    <t>242.133.4.2651</t>
  </si>
  <si>
    <t>242.133.4.2652</t>
  </si>
  <si>
    <t>242.133.4.2653</t>
  </si>
  <si>
    <t>242.133.4.2654</t>
  </si>
  <si>
    <t>242.133.4.2655</t>
  </si>
  <si>
    <t>242.133.4.2656</t>
  </si>
  <si>
    <t>242.133.4.2657</t>
  </si>
  <si>
    <t>242.133.4.2658</t>
  </si>
  <si>
    <t>242.133.4.2659</t>
  </si>
  <si>
    <t>242.133.4.2660</t>
  </si>
  <si>
    <t>242.133.4.2661</t>
  </si>
  <si>
    <t>242.133.4.2662</t>
  </si>
  <si>
    <t>242.133.4.2663</t>
  </si>
  <si>
    <t>242.133.4.2664</t>
  </si>
  <si>
    <t>242.133.4.2665</t>
  </si>
  <si>
    <t>242.133.4.2666</t>
  </si>
  <si>
    <t>242.133.4.2667</t>
  </si>
  <si>
    <t>242.133.4.2668</t>
  </si>
  <si>
    <t>242.133.4.2669</t>
  </si>
  <si>
    <t>242.133.4.2670</t>
  </si>
  <si>
    <t>242.133.4.2671</t>
  </si>
  <si>
    <t>242.133.4.2672</t>
  </si>
  <si>
    <t>242.133.4.2673</t>
  </si>
  <si>
    <t>242.133.4.2674</t>
  </si>
  <si>
    <t>242.133.4.2675</t>
  </si>
  <si>
    <t>242.133.4.2676</t>
  </si>
  <si>
    <t>242.133.4.2677</t>
  </si>
  <si>
    <t>242.133.4.2678</t>
  </si>
  <si>
    <t>242.133.4.2679</t>
  </si>
  <si>
    <t>242.133.4.2680</t>
  </si>
  <si>
    <t>242.133.4.2681</t>
  </si>
  <si>
    <t>242.133.4.2682</t>
  </si>
  <si>
    <t>242.133.4.2683</t>
  </si>
  <si>
    <t>242.133.4.2684</t>
  </si>
  <si>
    <t>242.133.4.2685</t>
  </si>
  <si>
    <t>242.133.4.2686</t>
  </si>
  <si>
    <t>242.133.4.2687</t>
  </si>
  <si>
    <t>242.133.4.2688</t>
  </si>
  <si>
    <t>242.133.4.2689</t>
  </si>
  <si>
    <t>242.133.4.2690</t>
  </si>
  <si>
    <t>242.133.4.2691</t>
  </si>
  <si>
    <t>242.133.4.2692</t>
  </si>
  <si>
    <t>242.133.4.2693</t>
  </si>
  <si>
    <t>242.133.4.2694</t>
  </si>
  <si>
    <t>242.133.4.2695</t>
  </si>
  <si>
    <t>242.133.4.2696</t>
  </si>
  <si>
    <t>242.133.4.2697</t>
  </si>
  <si>
    <t>242.133.4.2698</t>
  </si>
  <si>
    <t>242.133.4.2699</t>
  </si>
  <si>
    <t>242.133.4.2700</t>
  </si>
  <si>
    <t>242.133.4.2701</t>
  </si>
  <si>
    <t>242.133.4.2702</t>
  </si>
  <si>
    <t>242.133.4.2703</t>
  </si>
  <si>
    <t>242.133.4.2704</t>
  </si>
  <si>
    <t>242.133.4.2705</t>
  </si>
  <si>
    <t>242.133.4.2706</t>
  </si>
  <si>
    <t>242.133.4.2707</t>
  </si>
  <si>
    <t>242.133.4.2708</t>
  </si>
  <si>
    <t>242.133.4.2709</t>
  </si>
  <si>
    <t>242.133.4.2710</t>
  </si>
  <si>
    <t>242.133.4.2711</t>
  </si>
  <si>
    <t>242.133.4.2712</t>
  </si>
  <si>
    <t>242.133.4.2713</t>
  </si>
  <si>
    <t>242.133.4.2714</t>
  </si>
  <si>
    <t>242.133.4.2715</t>
  </si>
  <si>
    <t>242.133.4.2716</t>
  </si>
  <si>
    <t>242.133.4.2717</t>
  </si>
  <si>
    <t>242.133.4.2718</t>
  </si>
  <si>
    <t>242.133.4.2719</t>
  </si>
  <si>
    <t>242.133.4.2720</t>
  </si>
  <si>
    <t>242.133.4.2721</t>
  </si>
  <si>
    <t>242.133.4.2722</t>
  </si>
  <si>
    <t>242.133.4.2723</t>
  </si>
  <si>
    <t>242.133.4.2724</t>
  </si>
  <si>
    <t>242.133.4.2725</t>
  </si>
  <si>
    <t>242.133.4.2726</t>
  </si>
  <si>
    <t>242.133.4.2727</t>
  </si>
  <si>
    <t>242.133.4.2728</t>
  </si>
  <si>
    <t>242.133.4.2729</t>
  </si>
  <si>
    <t>242.133.4.2730</t>
  </si>
  <si>
    <t>242.133.4.2731</t>
  </si>
  <si>
    <t>242.133.4.2732</t>
  </si>
  <si>
    <t>242.133.4.2733</t>
  </si>
  <si>
    <t>242.133.4.2734</t>
  </si>
  <si>
    <t>242.133.4.2735</t>
  </si>
  <si>
    <t>242.133.4.2736</t>
  </si>
  <si>
    <t>242.133.4.2737</t>
  </si>
  <si>
    <t>242.133.4.2738</t>
  </si>
  <si>
    <t>242.133.4.2739</t>
  </si>
  <si>
    <t>242.133.4.2740</t>
  </si>
  <si>
    <t>242.133.4.2741</t>
  </si>
  <si>
    <t>242.133.4.2742</t>
  </si>
  <si>
    <t>242.133.4.2743</t>
  </si>
  <si>
    <t>242.133.4.2744</t>
  </si>
  <si>
    <t>242.133.4.2745</t>
  </si>
  <si>
    <t>242.133.4.2746</t>
  </si>
  <si>
    <t>242.133.4.2747</t>
  </si>
  <si>
    <t>242.133.4.2748</t>
  </si>
  <si>
    <t>242.133.4.2749</t>
  </si>
  <si>
    <t>242.133.4.2750</t>
  </si>
  <si>
    <t>242.133.4.2751</t>
  </si>
  <si>
    <t>242.133.4.2752</t>
  </si>
  <si>
    <t>242.133.4.2753</t>
  </si>
  <si>
    <t>242.133.4.2754</t>
  </si>
  <si>
    <t>242.133.4.2755</t>
  </si>
  <si>
    <t>242.133.4.2756</t>
  </si>
  <si>
    <t>242.133.4.2757</t>
  </si>
  <si>
    <t>242.133.4.2758</t>
  </si>
  <si>
    <t>242.133.4.2759</t>
  </si>
  <si>
    <t>242.133.4.2760</t>
  </si>
  <si>
    <t>242.133.4.2761</t>
  </si>
  <si>
    <t>242.133.4.2762</t>
  </si>
  <si>
    <t>242.133.4.2763</t>
  </si>
  <si>
    <t>242.133.4.2764</t>
  </si>
  <si>
    <t>242.133.4.2765</t>
  </si>
  <si>
    <t>242.133.4.2766</t>
  </si>
  <si>
    <t>242.133.4.2767</t>
  </si>
  <si>
    <t>242.133.4.2768</t>
  </si>
  <si>
    <t>242.133.4.2769</t>
  </si>
  <si>
    <t>242.133.4.2770</t>
  </si>
  <si>
    <t>242.133.4.2771</t>
  </si>
  <si>
    <t>242.133.4.2772</t>
  </si>
  <si>
    <t>242.133.4.2773</t>
  </si>
  <si>
    <t>242.133.4.2774</t>
  </si>
  <si>
    <t>242.133.4.2775</t>
  </si>
  <si>
    <t>242.133.4.2776</t>
  </si>
  <si>
    <t>242.133.4.2777</t>
  </si>
  <si>
    <t>242.133.4.2778</t>
  </si>
  <si>
    <t>242.133.4.2779</t>
  </si>
  <si>
    <t>242.133.4.2780</t>
  </si>
  <si>
    <t>242.133.4.2781</t>
  </si>
  <si>
    <t>242.133.4.2782</t>
  </si>
  <si>
    <t>242.133.4.2783</t>
  </si>
  <si>
    <t>242.133.4.2784</t>
  </si>
  <si>
    <t>242.133.4.2785</t>
  </si>
  <si>
    <t>242.133.4.2786</t>
  </si>
  <si>
    <t>242.133.4.2787</t>
  </si>
  <si>
    <t>242.133.4.2788</t>
  </si>
  <si>
    <t>242.133.4.2789</t>
  </si>
  <si>
    <t>242.133.4.2790</t>
  </si>
  <si>
    <t>242.133.4.2791</t>
  </si>
  <si>
    <t>242.133.4.2792</t>
  </si>
  <si>
    <t>242.133.4.2793</t>
  </si>
  <si>
    <t>242.133.4.2794</t>
  </si>
  <si>
    <t>242.133.4.2795</t>
  </si>
  <si>
    <t>242.133.4.2796</t>
  </si>
  <si>
    <t>242.133.4.2797</t>
  </si>
  <si>
    <t>242.133.4.2798</t>
  </si>
  <si>
    <t>242.133.4.2799</t>
  </si>
  <si>
    <t>242.133.4.2800</t>
  </si>
  <si>
    <t>242.133.4.2801</t>
  </si>
  <si>
    <t>242.133.4.2802</t>
  </si>
  <si>
    <t>242.133.4.2803</t>
  </si>
  <si>
    <t>242.133.4.2804</t>
  </si>
  <si>
    <t>242.133.4.2805</t>
  </si>
  <si>
    <t>242.133.4.2806</t>
  </si>
  <si>
    <t>242.133.4.2807</t>
  </si>
  <si>
    <t>242.133.4.2808</t>
  </si>
  <si>
    <t>242.133.4.2809</t>
  </si>
  <si>
    <t>242.133.4.2810</t>
  </si>
  <si>
    <t>242.133.4.2811</t>
  </si>
  <si>
    <t>242.133.4.2812</t>
  </si>
  <si>
    <t>242.133.4.2813</t>
  </si>
  <si>
    <t>242.133.4.2814</t>
  </si>
  <si>
    <t>242.133.4.2815</t>
  </si>
  <si>
    <t>242.133.4.2816</t>
  </si>
  <si>
    <t>242.133.4.2817</t>
  </si>
  <si>
    <t>242.133.4.2818</t>
  </si>
  <si>
    <t>242.133.4.2819</t>
  </si>
  <si>
    <t>242.133.4.2820</t>
  </si>
  <si>
    <t>242.133.4.2821</t>
  </si>
  <si>
    <t>242.133.4.2822</t>
  </si>
  <si>
    <t>242.133.4.2823</t>
  </si>
  <si>
    <t>242.133.4.2824</t>
  </si>
  <si>
    <t>242.133.4.2825</t>
  </si>
  <si>
    <t>242.133.4.2826</t>
  </si>
  <si>
    <t>242.133.4.2827</t>
  </si>
  <si>
    <t>242.133.4.2828</t>
  </si>
  <si>
    <t>242.133.4.2829</t>
  </si>
  <si>
    <t>242.133.4.2830</t>
  </si>
  <si>
    <t>242.133.4.2831</t>
  </si>
  <si>
    <t>242.133.4.2832</t>
  </si>
  <si>
    <t>242.133.4.2833</t>
  </si>
  <si>
    <t>242.133.4.2834</t>
  </si>
  <si>
    <t>242.133.4.2835</t>
  </si>
  <si>
    <t>242.133.4.2836</t>
  </si>
  <si>
    <t>242.133.4.2837</t>
  </si>
  <si>
    <t>242.133.4.2838</t>
  </si>
  <si>
    <t>242.133.4.2839</t>
  </si>
  <si>
    <t>242.133.4.2840</t>
  </si>
  <si>
    <t>242.133.4.2841</t>
  </si>
  <si>
    <t>242.133.4.2842</t>
  </si>
  <si>
    <t>242.133.4.2843</t>
  </si>
  <si>
    <t>242.133.4.2844</t>
  </si>
  <si>
    <t>242.133.4.2845</t>
  </si>
  <si>
    <t>242.133.4.2846</t>
  </si>
  <si>
    <t>242.133.4.2847</t>
  </si>
  <si>
    <t>242.133.4.2848</t>
  </si>
  <si>
    <t>242.133.4.2849</t>
  </si>
  <si>
    <t>242.133.4.2850</t>
  </si>
  <si>
    <t>242.133.4.2851</t>
  </si>
  <si>
    <t>242.133.4.2852</t>
  </si>
  <si>
    <t>242.133.4.2853</t>
  </si>
  <si>
    <t>242.133.4.2854</t>
  </si>
  <si>
    <t>242.133.4.2855</t>
  </si>
  <si>
    <t>242.133.4.2856</t>
  </si>
  <si>
    <t>242.133.4.2857</t>
  </si>
  <si>
    <t>242.133.4.2858</t>
  </si>
  <si>
    <t>242.133.4.2859</t>
  </si>
  <si>
    <t>242.133.4.2860</t>
  </si>
  <si>
    <t>242.133.4.2861</t>
  </si>
  <si>
    <t>242.133.4.2862</t>
  </si>
  <si>
    <t>242.133.4.2863</t>
  </si>
  <si>
    <t>242.133.4.2864</t>
  </si>
  <si>
    <t>242.133.4.2865</t>
  </si>
  <si>
    <t>242.133.4.2866</t>
  </si>
  <si>
    <t>242.133.4.2867</t>
  </si>
  <si>
    <t>242.133.4.2868</t>
  </si>
  <si>
    <t>242.133.4.2869</t>
  </si>
  <si>
    <t>242.133.4.2870</t>
  </si>
  <si>
    <t>242.133.4.2871</t>
  </si>
  <si>
    <t>242.133.4.2872</t>
  </si>
  <si>
    <t>242.133.4.2873</t>
  </si>
  <si>
    <t>242.133.4.2874</t>
  </si>
  <si>
    <t>242.133.4.2875</t>
  </si>
  <si>
    <t>242.133.4.2876</t>
  </si>
  <si>
    <t>242.133.4.2877</t>
  </si>
  <si>
    <t>242.133.4.2878</t>
  </si>
  <si>
    <t>242.133.4.2879</t>
  </si>
  <si>
    <t>242.133.4.2880</t>
  </si>
  <si>
    <t>242.133.4.2881</t>
  </si>
  <si>
    <t>242.133.4.2882</t>
  </si>
  <si>
    <t>242.133.4.2883</t>
  </si>
  <si>
    <t>242.133.4.2884</t>
  </si>
  <si>
    <t>242.133.4.2885</t>
  </si>
  <si>
    <t>242.133.4.2886</t>
  </si>
  <si>
    <t>242.133.4.2887</t>
  </si>
  <si>
    <t>242.133.4.2888</t>
  </si>
  <si>
    <t>242.133.4.2889</t>
  </si>
  <si>
    <t>242.133.4.2890</t>
  </si>
  <si>
    <t>242.133.4.2891</t>
  </si>
  <si>
    <t>242.133.4.2892</t>
  </si>
  <si>
    <t>242.133.4.2893</t>
  </si>
  <si>
    <t>242.133.4.2894</t>
  </si>
  <si>
    <t>242.133.4.2895</t>
  </si>
  <si>
    <t>242.133.4.2896</t>
  </si>
  <si>
    <t>242.133.4.2897</t>
  </si>
  <si>
    <t>242.133.4.2898</t>
  </si>
  <si>
    <t>242.133.4.2899</t>
  </si>
  <si>
    <t>242.133.4.2900</t>
  </si>
  <si>
    <t>242.133.4.2901</t>
  </si>
  <si>
    <t>242.133.4.2902</t>
  </si>
  <si>
    <t>242.133.4.2903</t>
  </si>
  <si>
    <t>242.133.4.2904</t>
  </si>
  <si>
    <t>242.133.4.2905</t>
  </si>
  <si>
    <t>242.133.4.2906</t>
  </si>
  <si>
    <t>242.133.4.2907</t>
  </si>
  <si>
    <t>242.133.4.2908</t>
  </si>
  <si>
    <t>242.133.4.2909</t>
  </si>
  <si>
    <t>242.133.4.2910</t>
  </si>
  <si>
    <t>242.133.4.2911</t>
  </si>
  <si>
    <t>242.133.4.2912</t>
  </si>
  <si>
    <t>242.133.4.2913</t>
  </si>
  <si>
    <t>242.133.4.2914</t>
  </si>
  <si>
    <t>242.133.4.2915</t>
  </si>
  <si>
    <t>242.133.4.2916</t>
  </si>
  <si>
    <t>242.133.4.2917</t>
  </si>
  <si>
    <t>242.133.4.2918</t>
  </si>
  <si>
    <t>242.133.4.2919</t>
  </si>
  <si>
    <t>242.133.4.2920</t>
  </si>
  <si>
    <t>242.133.4.2921</t>
  </si>
  <si>
    <t>242.133.4.2922</t>
  </si>
  <si>
    <t>242.133.4.2923</t>
  </si>
  <si>
    <t>242.133.4.2924</t>
  </si>
  <si>
    <t>242.133.4.2925</t>
  </si>
  <si>
    <t>242.133.4.2926</t>
  </si>
  <si>
    <t>242.133.4.2927</t>
  </si>
  <si>
    <t>242.133.4.2928</t>
  </si>
  <si>
    <t>242.133.4.2929</t>
  </si>
  <si>
    <t>242.133.4.2930</t>
  </si>
  <si>
    <t>242.133.4.2931</t>
  </si>
  <si>
    <t>242.133.4.2932</t>
  </si>
  <si>
    <t>242.133.4.2933</t>
  </si>
  <si>
    <t>242.133.4.2934</t>
  </si>
  <si>
    <t>242.133.4.2935</t>
  </si>
  <si>
    <t>242.133.4.2936</t>
  </si>
  <si>
    <t>242.133.4.2937</t>
  </si>
  <si>
    <t>242.133.4.2938</t>
  </si>
  <si>
    <t>242.133.4.2939</t>
  </si>
  <si>
    <t>242.133.4.2940</t>
  </si>
  <si>
    <t>242.133.4.2941</t>
  </si>
  <si>
    <t>242.133.4.2942</t>
  </si>
  <si>
    <t>242.133.4.2943</t>
  </si>
  <si>
    <t>242.133.4.2944</t>
  </si>
  <si>
    <t>242.133.4.2945</t>
  </si>
  <si>
    <t>242.133.4.2946</t>
  </si>
  <si>
    <t>242.133.4.2947</t>
  </si>
  <si>
    <t>242.133.4.2948</t>
  </si>
  <si>
    <t>242.133.4.2949</t>
  </si>
  <si>
    <t>242.133.4.2950</t>
  </si>
  <si>
    <t>242.133.4.2951</t>
  </si>
  <si>
    <t>242.133.4.2952</t>
  </si>
  <si>
    <t>242.133.4.2953</t>
  </si>
  <si>
    <t>242.133.4.2954</t>
  </si>
  <si>
    <t>242.133.4.2955</t>
  </si>
  <si>
    <t>242.133.4.2956</t>
  </si>
  <si>
    <t>242.133.4.2957</t>
  </si>
  <si>
    <t>242.133.4.2958</t>
  </si>
  <si>
    <t>242.133.4.2959</t>
  </si>
  <si>
    <t>242.133.4.2960</t>
  </si>
  <si>
    <t>242.133.4.2961</t>
  </si>
  <si>
    <t>242.133.4.2962</t>
  </si>
  <si>
    <t>242.133.4.2963</t>
  </si>
  <si>
    <t>242.133.4.2964</t>
  </si>
  <si>
    <t>242.133.4.2965</t>
  </si>
  <si>
    <t>242.133.4.2966</t>
  </si>
  <si>
    <t>242.133.4.2967</t>
  </si>
  <si>
    <t>242.133.4.2968</t>
  </si>
  <si>
    <t>242.133.4.2969</t>
  </si>
  <si>
    <t>242.133.4.2970</t>
  </si>
  <si>
    <t>242.133.4.2971</t>
  </si>
  <si>
    <t>242.133.4.2972</t>
  </si>
  <si>
    <t>242.133.4.2973</t>
  </si>
  <si>
    <t>242.133.4.2974</t>
  </si>
  <si>
    <t>242.133.4.2975</t>
  </si>
  <si>
    <t>242.133.4.2976</t>
  </si>
  <si>
    <t>242.133.4.2977</t>
  </si>
  <si>
    <t>242.133.4.2978</t>
  </si>
  <si>
    <t>242.133.4.2979</t>
  </si>
  <si>
    <t>242.133.4.2980</t>
  </si>
  <si>
    <t>242.133.4.2981</t>
  </si>
  <si>
    <t>242.133.4.2982</t>
  </si>
  <si>
    <t>242.133.4.2983</t>
  </si>
  <si>
    <t>242.133.4.2984</t>
  </si>
  <si>
    <t>242.133.4.2985</t>
  </si>
  <si>
    <t>242.133.4.2986</t>
  </si>
  <si>
    <t>242.133.4.2987</t>
  </si>
  <si>
    <t>242.133.4.2988</t>
  </si>
  <si>
    <t>242.133.4.2989</t>
  </si>
  <si>
    <t>242.133.4.2990</t>
  </si>
  <si>
    <t>242.133.4.2991</t>
  </si>
  <si>
    <t>242.133.4.2992</t>
  </si>
  <si>
    <t>242.133.4.2993</t>
  </si>
  <si>
    <t>242.133.4.2994</t>
  </si>
  <si>
    <t>242.133.4.2995</t>
  </si>
  <si>
    <t>242.133.4.2996</t>
  </si>
  <si>
    <t>242.133.4.2997</t>
  </si>
  <si>
    <t>242.133.4.2998</t>
  </si>
  <si>
    <t>242.133.4.2999</t>
  </si>
  <si>
    <t>242.133.4.3000</t>
  </si>
  <si>
    <t>242.133.4.3001</t>
  </si>
  <si>
    <t>242.133.4.3002</t>
  </si>
  <si>
    <t>242.133.4.3003</t>
  </si>
  <si>
    <t>242.133.4.3004</t>
  </si>
  <si>
    <t>242.133.4.3005</t>
  </si>
  <si>
    <t>242.133.4.3006</t>
  </si>
  <si>
    <t>242.133.4.3007</t>
  </si>
  <si>
    <t>242.133.4.3008</t>
  </si>
  <si>
    <t>242.133.4.3009</t>
  </si>
  <si>
    <t>242.133.4.3010</t>
  </si>
  <si>
    <t>242.133.4.3011</t>
  </si>
  <si>
    <t>242.133.4.3012</t>
  </si>
  <si>
    <t>242.133.4.3013</t>
  </si>
  <si>
    <t>242.133.4.3014</t>
  </si>
  <si>
    <t>242.133.4.3015</t>
  </si>
  <si>
    <t>242.133.4.3016</t>
  </si>
  <si>
    <t>242.133.4.3017</t>
  </si>
  <si>
    <t>242.133.4.3018</t>
  </si>
  <si>
    <t>242.133.4.3019</t>
  </si>
  <si>
    <t>242.133.4.3020</t>
  </si>
  <si>
    <t>242.133.4.3021</t>
  </si>
  <si>
    <t>242.133.4.3022</t>
  </si>
  <si>
    <t>242.133.4.3023</t>
  </si>
  <si>
    <t>242.133.4.3024</t>
  </si>
  <si>
    <t>242.133.4.3025</t>
  </si>
  <si>
    <t>242.133.4.3026</t>
  </si>
  <si>
    <t>242.133.4.3027</t>
  </si>
  <si>
    <t>242.133.4.3028</t>
  </si>
  <si>
    <t>242.133.4.3029</t>
  </si>
  <si>
    <t>242.133.4.3030</t>
  </si>
  <si>
    <t>242.133.4.3031</t>
  </si>
  <si>
    <t>242.133.4.3032</t>
  </si>
  <si>
    <t>242.133.4.3033</t>
  </si>
  <si>
    <t>242.133.4.3034</t>
  </si>
  <si>
    <t>242.133.4.3035</t>
  </si>
  <si>
    <t>242.133.4.3036</t>
  </si>
  <si>
    <t>242.133.4.3037</t>
  </si>
  <si>
    <t>242.133.4.3038</t>
  </si>
  <si>
    <t>242.133.4.3039</t>
  </si>
  <si>
    <t>242.133.4.3040</t>
  </si>
  <si>
    <t>242.133.4.3041</t>
  </si>
  <si>
    <t>242.133.4.3042</t>
  </si>
  <si>
    <t>242.133.4.3043</t>
  </si>
  <si>
    <t>242.133.4.3044</t>
  </si>
  <si>
    <t>242.133.4.3045</t>
  </si>
  <si>
    <t>242.133.4.3046</t>
  </si>
  <si>
    <t>242.133.4.3047</t>
  </si>
  <si>
    <t>242.133.4.3048</t>
  </si>
  <si>
    <t>242.133.4.3049</t>
  </si>
  <si>
    <t>242.133.4.3050</t>
  </si>
  <si>
    <t>242.133.4.3051</t>
  </si>
  <si>
    <t>242.133.4.3052</t>
  </si>
  <si>
    <t>242.133.4.3053</t>
  </si>
  <si>
    <t>242.133.4.3054</t>
  </si>
  <si>
    <t>242.133.4.3055</t>
  </si>
  <si>
    <t>242.133.4.3056</t>
  </si>
  <si>
    <t>242.133.4.3057</t>
  </si>
  <si>
    <t>242.133.4.3058</t>
  </si>
  <si>
    <t>242.133.4.3059</t>
  </si>
  <si>
    <t>242.133.4.3060</t>
  </si>
  <si>
    <t>242.133.4.3061</t>
  </si>
  <si>
    <t>242.133.4.3062</t>
  </si>
  <si>
    <t>242.133.4.3063</t>
  </si>
  <si>
    <t>242.133.4.3064</t>
  </si>
  <si>
    <t>242.133.4.3065</t>
  </si>
  <si>
    <t>242.133.4.3066</t>
  </si>
  <si>
    <t>242.133.4.3067</t>
  </si>
  <si>
    <t>242.133.4.3068</t>
  </si>
  <si>
    <t>242.133.4.3069</t>
  </si>
  <si>
    <t>242.133.4.3070</t>
  </si>
  <si>
    <t>242.133.4.3071</t>
  </si>
  <si>
    <t>242.133.4.3072</t>
  </si>
  <si>
    <t>242.133.4.3073</t>
  </si>
  <si>
    <t>242.133.4.3074</t>
  </si>
  <si>
    <t>242.133.4.3075</t>
  </si>
  <si>
    <t>242.133.4.3076</t>
  </si>
  <si>
    <t>242.133.4.3077</t>
  </si>
  <si>
    <t>242.133.4.3078</t>
  </si>
  <si>
    <t>242.133.4.3079</t>
  </si>
  <si>
    <t>242.133.4.3080</t>
  </si>
  <si>
    <t>242.133.4.3081</t>
  </si>
  <si>
    <t>242.133.4.3082</t>
  </si>
  <si>
    <t>242.133.4.3083</t>
  </si>
  <si>
    <t>242.133.4.3084</t>
  </si>
  <si>
    <t>242.133.4.3085</t>
  </si>
  <si>
    <t>242.133.4.3086</t>
  </si>
  <si>
    <t>242.133.4.3087</t>
  </si>
  <si>
    <t>242.133.4.3088</t>
  </si>
  <si>
    <t>242.133.4.3089</t>
  </si>
  <si>
    <t>242.133.4.3090</t>
  </si>
  <si>
    <t>242.133.4.3091</t>
  </si>
  <si>
    <t>242.133.4.3092</t>
  </si>
  <si>
    <t>242.133.4.3093</t>
  </si>
  <si>
    <t>242.133.4.3094</t>
  </si>
  <si>
    <t>242.133.4.3095</t>
  </si>
  <si>
    <t>242.133.4.3096</t>
  </si>
  <si>
    <t>242.133.4.3097</t>
  </si>
  <si>
    <t>242.133.4.3098</t>
  </si>
  <si>
    <t>242.133.4.3099</t>
  </si>
  <si>
    <t>242.133.4.3100</t>
  </si>
  <si>
    <t>242.133.4.3101</t>
  </si>
  <si>
    <t>242.133.4.3102</t>
  </si>
  <si>
    <t>242.133.4.3103</t>
  </si>
  <si>
    <t>242.133.4.3104</t>
  </si>
  <si>
    <t>242.133.4.3105</t>
  </si>
  <si>
    <t>242.133.4.3106</t>
  </si>
  <si>
    <t>242.133.4.3107</t>
  </si>
  <si>
    <t>242.133.4.3108</t>
  </si>
  <si>
    <t>242.133.4.3109</t>
  </si>
  <si>
    <t>242.133.4.3110</t>
  </si>
  <si>
    <t>242.133.4.3111</t>
  </si>
  <si>
    <t>242.133.4.3112</t>
  </si>
  <si>
    <t>242.133.4.3113</t>
  </si>
  <si>
    <t>242.133.4.3114</t>
  </si>
  <si>
    <t>242.133.4.3115</t>
  </si>
  <si>
    <t>242.133.4.3116</t>
  </si>
  <si>
    <t>242.133.4.3117</t>
  </si>
  <si>
    <t>242.133.4.3118</t>
  </si>
  <si>
    <t>242.133.4.3119</t>
  </si>
  <si>
    <t>242.133.4.3120</t>
  </si>
  <si>
    <t>242.133.4.3121</t>
  </si>
  <si>
    <t>242.133.4.3122</t>
  </si>
  <si>
    <t>242.133.4.3123</t>
  </si>
  <si>
    <t>242.133.4.3124</t>
  </si>
  <si>
    <t>242.133.4.3125</t>
  </si>
  <si>
    <t>242.133.4.3126</t>
  </si>
  <si>
    <t>242.133.4.3127</t>
  </si>
  <si>
    <t>242.133.4.3128</t>
  </si>
  <si>
    <t>242.133.4.3129</t>
  </si>
  <si>
    <t>242.133.4.3130</t>
  </si>
  <si>
    <t>242.133.4.3131</t>
  </si>
  <si>
    <t>242.133.4.3132</t>
  </si>
  <si>
    <t>242.133.4.3133</t>
  </si>
  <si>
    <t>242.133.4.3134</t>
  </si>
  <si>
    <t>242.133.4.3135</t>
  </si>
  <si>
    <t>242.133.4.3136</t>
  </si>
  <si>
    <t>242.133.4.3137</t>
  </si>
  <si>
    <t>242.133.4.3138</t>
  </si>
  <si>
    <t>242.133.4.3139</t>
  </si>
  <si>
    <t>242.133.4.3140</t>
  </si>
  <si>
    <t>242.133.4.3141</t>
  </si>
  <si>
    <t>242.133.4.3142</t>
  </si>
  <si>
    <t>242.133.4.3143</t>
  </si>
  <si>
    <t>242.133.4.3144</t>
  </si>
  <si>
    <t>242.133.4.3145</t>
  </si>
  <si>
    <t>242.133.4.3146</t>
  </si>
  <si>
    <t>242.133.4.3147</t>
  </si>
  <si>
    <t>242.133.4.3148</t>
  </si>
  <si>
    <t>242.133.4.3149</t>
  </si>
  <si>
    <t>242.133.4.3150</t>
  </si>
  <si>
    <t>242.133.4.3151</t>
  </si>
  <si>
    <t>242.133.4.3152</t>
  </si>
  <si>
    <t>242.133.4.3153</t>
  </si>
  <si>
    <t>242.133.4.3154</t>
  </si>
  <si>
    <t>242.133.4.3155</t>
  </si>
  <si>
    <t>242.133.4.3156</t>
  </si>
  <si>
    <t>242.133.4.3157</t>
  </si>
  <si>
    <t>242.133.4.3158</t>
  </si>
  <si>
    <t>242.133.4.3159</t>
  </si>
  <si>
    <t>242.133.4.3160</t>
  </si>
  <si>
    <t>242.133.4.3161</t>
  </si>
  <si>
    <t>242.133.4.3162</t>
  </si>
  <si>
    <t>242.133.4.3163</t>
  </si>
  <si>
    <t>242.133.4.3164</t>
  </si>
  <si>
    <t>242.133.4.3165</t>
  </si>
  <si>
    <t>242.133.4.3166</t>
  </si>
  <si>
    <t>242.133.4.3167</t>
  </si>
  <si>
    <t>242.133.4.3168</t>
  </si>
  <si>
    <t>242.133.4.3169</t>
  </si>
  <si>
    <t>242.133.4.3170</t>
  </si>
  <si>
    <t>242.133.4.3171</t>
  </si>
  <si>
    <t>242.133.4.3172</t>
  </si>
  <si>
    <t>242.133.4.3173</t>
  </si>
  <si>
    <t>242.133.4.3174</t>
  </si>
  <si>
    <t>242.133.4.3175</t>
  </si>
  <si>
    <t>242.133.4.3176</t>
  </si>
  <si>
    <t>242.133.4.3177</t>
  </si>
  <si>
    <t>242.133.4.3178</t>
  </si>
  <si>
    <t>242.133.4.3179</t>
  </si>
  <si>
    <t>242.133.4.3180</t>
  </si>
  <si>
    <t>242.133.4.3181</t>
  </si>
  <si>
    <t>242.133.4.3182</t>
  </si>
  <si>
    <t>242.133.4.3183</t>
  </si>
  <si>
    <t>242.133.4.3184</t>
  </si>
  <si>
    <t>242.133.4.3185</t>
  </si>
  <si>
    <t>242.133.4.3186</t>
  </si>
  <si>
    <t>242.133.4.3187</t>
  </si>
  <si>
    <t>242.133.4.3188</t>
  </si>
  <si>
    <t>242.133.4.3189</t>
  </si>
  <si>
    <t>242.133.4.3190</t>
  </si>
  <si>
    <t>242.133.4.3191</t>
  </si>
  <si>
    <t>242.133.4.3192</t>
  </si>
  <si>
    <t>242.133.4.3193</t>
  </si>
  <si>
    <t>242.133.4.3194</t>
  </si>
  <si>
    <t>242.133.4.3195</t>
  </si>
  <si>
    <t>242.133.4.3196</t>
  </si>
  <si>
    <t>242.133.4.3197</t>
  </si>
  <si>
    <t>242.133.4.3198</t>
  </si>
  <si>
    <t>242.133.4.3199</t>
  </si>
  <si>
    <t>242.133.4.3200</t>
  </si>
  <si>
    <t>242.133.4.3201</t>
  </si>
  <si>
    <t>242.133.4.3202</t>
  </si>
  <si>
    <t>242.133.4.3203</t>
  </si>
  <si>
    <t>242.133.4.3204</t>
  </si>
  <si>
    <t>242.133.4.3205</t>
  </si>
  <si>
    <t>242.133.4.3206</t>
  </si>
  <si>
    <t>242.133.4.3207</t>
  </si>
  <si>
    <t>242.133.4.3208</t>
  </si>
  <si>
    <t>242.133.4.3209</t>
  </si>
  <si>
    <t>242.133.4.3210</t>
  </si>
  <si>
    <t>242.133.4.3211</t>
  </si>
  <si>
    <t>242.133.4.3212</t>
  </si>
  <si>
    <t>242.133.4.3213</t>
  </si>
  <si>
    <t>242.133.4.3214</t>
  </si>
  <si>
    <t>242.133.4.3215</t>
  </si>
  <si>
    <t>242.133.4.3216</t>
  </si>
  <si>
    <t>242.133.4.3217</t>
  </si>
  <si>
    <t>242.133.4.3218</t>
  </si>
  <si>
    <t>242.133.4.3219</t>
  </si>
  <si>
    <t>242.133.4.3220</t>
  </si>
  <si>
    <t>242.133.4.3221</t>
  </si>
  <si>
    <t>242.133.4.3222</t>
  </si>
  <si>
    <t>242.133.4.3223</t>
  </si>
  <si>
    <t>242.133.4.3224</t>
  </si>
  <si>
    <t>242.133.4.3225</t>
  </si>
  <si>
    <t>242.133.4.3226</t>
  </si>
  <si>
    <t>242.133.4.3227</t>
  </si>
  <si>
    <t>242.133.4.3228</t>
  </si>
  <si>
    <t>242.133.4.3229</t>
  </si>
  <si>
    <t>242.133.4.3230</t>
  </si>
  <si>
    <t>242.133.4.3231</t>
  </si>
  <si>
    <t>242.133.4.3232</t>
  </si>
  <si>
    <t>242.133.4.3233</t>
  </si>
  <si>
    <t>242.133.4.3234</t>
  </si>
  <si>
    <t>242.133.4.3235</t>
  </si>
  <si>
    <t>242.133.4.3236</t>
  </si>
  <si>
    <t>242.133.4.3237</t>
  </si>
  <si>
    <t>242.133.4.3238</t>
  </si>
  <si>
    <t>242.133.4.3239</t>
  </si>
  <si>
    <t>242.133.4.3240</t>
  </si>
  <si>
    <t>242.133.4.3241</t>
  </si>
  <si>
    <t>242.133.4.3242</t>
  </si>
  <si>
    <t>242.133.4.3243</t>
  </si>
  <si>
    <t>242.133.4.3244</t>
  </si>
  <si>
    <t>242.133.4.3245</t>
  </si>
  <si>
    <t>242.133.4.3246</t>
  </si>
  <si>
    <t>242.133.4.3247</t>
  </si>
  <si>
    <t>242.133.4.3248</t>
  </si>
  <si>
    <t>242.133.4.3249</t>
  </si>
  <si>
    <t>242.133.4.3250</t>
  </si>
  <si>
    <t>242.133.4.3251</t>
  </si>
  <si>
    <t>242.133.4.3252</t>
  </si>
  <si>
    <t>242.133.4.3253</t>
  </si>
  <si>
    <t>242.133.4.3254</t>
  </si>
  <si>
    <t>242.133.4.3255</t>
  </si>
  <si>
    <t>242.133.4.3256</t>
  </si>
  <si>
    <t>242.133.4.3257</t>
  </si>
  <si>
    <t>242.133.4.3258</t>
  </si>
  <si>
    <t>242.133.4.3259</t>
  </si>
  <si>
    <t>242.133.4.3260</t>
  </si>
  <si>
    <t>242.133.4.3261</t>
  </si>
  <si>
    <t>242.133.4.3262</t>
  </si>
  <si>
    <t>242.133.4.3263</t>
  </si>
  <si>
    <t>242.133.4.3264</t>
  </si>
  <si>
    <t>242.133.4.3265</t>
  </si>
  <si>
    <t>242.133.4.3266</t>
  </si>
  <si>
    <t>242.133.4.3267</t>
  </si>
  <si>
    <t>242.133.4.3268</t>
  </si>
  <si>
    <t>242.133.4.3269</t>
  </si>
  <si>
    <t>242.133.4.3270</t>
  </si>
  <si>
    <t>242.133.4.3271</t>
  </si>
  <si>
    <t>242.133.4.3272</t>
  </si>
  <si>
    <t>242.133.4.3273</t>
  </si>
  <si>
    <t>242.133.4.3274</t>
  </si>
  <si>
    <t>242.133.4.3275</t>
  </si>
  <si>
    <t>242.133.4.3276</t>
  </si>
  <si>
    <t>242.133.4.3277</t>
  </si>
  <si>
    <t>242.133.4.3278</t>
  </si>
  <si>
    <t>242.133.4.3279</t>
  </si>
  <si>
    <t>242.133.4.3280</t>
  </si>
  <si>
    <t>242.133.4.3281</t>
  </si>
  <si>
    <t>242.133.4.3282</t>
  </si>
  <si>
    <t>242.133.4.3283</t>
  </si>
  <si>
    <t>242.133.4.3284</t>
  </si>
  <si>
    <t>242.133.4.3285</t>
  </si>
  <si>
    <t>242.133.4.3286</t>
  </si>
  <si>
    <t>242.133.4.3287</t>
  </si>
  <si>
    <t>242.133.4.3288</t>
  </si>
  <si>
    <t>242.133.4.3289</t>
  </si>
  <si>
    <t>242.133.4.3290</t>
  </si>
  <si>
    <t>242.133.4.3291</t>
  </si>
  <si>
    <t>242.133.4.3292</t>
  </si>
  <si>
    <t>242.133.4.3293</t>
  </si>
  <si>
    <t>242.133.4.3294</t>
  </si>
  <si>
    <t>242.133.4.3295</t>
  </si>
  <si>
    <t>242.133.4.3296</t>
  </si>
  <si>
    <t>242.133.4.3297</t>
  </si>
  <si>
    <t>242.133.4.3298</t>
  </si>
  <si>
    <t>242.133.4.3299</t>
  </si>
  <si>
    <t>242.133.4.3300</t>
  </si>
  <si>
    <t>242.133.4.3301</t>
  </si>
  <si>
    <t>242.133.4.3302</t>
  </si>
  <si>
    <t>242.133.4.3303</t>
  </si>
  <si>
    <t>242.133.4.3304</t>
  </si>
  <si>
    <t>242.133.4.3305</t>
  </si>
  <si>
    <t>242.133.4.3306</t>
  </si>
  <si>
    <t>242.133.4.3307</t>
  </si>
  <si>
    <t>242.133.4.3308</t>
  </si>
  <si>
    <t>242.133.4.3309</t>
  </si>
  <si>
    <t>242.133.4.3310</t>
  </si>
  <si>
    <t>242.133.4.3311</t>
  </si>
  <si>
    <t>242.133.4.3312</t>
  </si>
  <si>
    <t>242.133.4.3313</t>
  </si>
  <si>
    <t>242.133.4.3314</t>
  </si>
  <si>
    <t>242.133.4.3315</t>
  </si>
  <si>
    <t>242.133.4.3316</t>
  </si>
  <si>
    <t>242.133.4.3317</t>
  </si>
  <si>
    <t>242.133.4.3318</t>
  </si>
  <si>
    <t>242.133.4.3319</t>
  </si>
  <si>
    <t>242.133.4.3320</t>
  </si>
  <si>
    <t>242.133.4.3321</t>
  </si>
  <si>
    <t>242.133.4.3322</t>
  </si>
  <si>
    <t>242.133.4.3323</t>
  </si>
  <si>
    <t>242.133.4.3324</t>
  </si>
  <si>
    <t>242.133.4.3325</t>
  </si>
  <si>
    <t>242.133.4.3326</t>
  </si>
  <si>
    <t>242.133.4.3327</t>
  </si>
  <si>
    <t>242.133.4.3328</t>
  </si>
  <si>
    <t>242.133.4.3329</t>
  </si>
  <si>
    <t>242.133.4.3330</t>
  </si>
  <si>
    <t>242.133.4.3331</t>
  </si>
  <si>
    <t>242.133.4.3332</t>
  </si>
  <si>
    <t>242.133.4.3333</t>
  </si>
  <si>
    <t>242.133.4.3334</t>
  </si>
  <si>
    <t>242.133.4.3335</t>
  </si>
  <si>
    <t>242.133.4.3336</t>
  </si>
  <si>
    <t>242.133.4.3337</t>
  </si>
  <si>
    <t>242.133.4.3338</t>
  </si>
  <si>
    <t>242.133.4.3339</t>
  </si>
  <si>
    <t>242.133.4.3340</t>
  </si>
  <si>
    <t>242.133.4.3341</t>
  </si>
  <si>
    <t>242.133.4.3342</t>
  </si>
  <si>
    <t>242.133.4.3343</t>
  </si>
  <si>
    <t>242.133.4.3344</t>
  </si>
  <si>
    <t>242.133.4.3345</t>
  </si>
  <si>
    <t>242.133.4.3346</t>
  </si>
  <si>
    <t>242.133.4.3347</t>
  </si>
  <si>
    <t>04:10:24</t>
  </si>
  <si>
    <t>07:59:59</t>
  </si>
  <si>
    <t>23:08:17</t>
  </si>
  <si>
    <t>13:27:32</t>
  </si>
  <si>
    <t>14:07:27</t>
  </si>
  <si>
    <t>10:42:42</t>
  </si>
  <si>
    <t>16:13:50</t>
  </si>
  <si>
    <t>19:40:34</t>
  </si>
  <si>
    <t>19:00:42</t>
  </si>
  <si>
    <t>14:35:53</t>
  </si>
  <si>
    <t>19:35:44</t>
  </si>
  <si>
    <t>15:03:29</t>
  </si>
  <si>
    <t>17:34:34</t>
  </si>
  <si>
    <t>19:42:33</t>
  </si>
  <si>
    <t>00:52:13</t>
  </si>
  <si>
    <t>13:53:53</t>
  </si>
  <si>
    <t>08:53:49</t>
  </si>
  <si>
    <t>11:46:52</t>
  </si>
  <si>
    <t>00:28:01</t>
  </si>
  <si>
    <t>23:19:55</t>
  </si>
  <si>
    <t>22:03:18</t>
  </si>
  <si>
    <t>17:17:13</t>
  </si>
  <si>
    <t>16:13:24</t>
  </si>
  <si>
    <t>02:08:04</t>
  </si>
  <si>
    <t>16:46:18</t>
  </si>
  <si>
    <t>00:09:08</t>
  </si>
  <si>
    <t>19:30:03</t>
  </si>
  <si>
    <t>01:06:13</t>
  </si>
  <si>
    <t>10:19:23</t>
  </si>
  <si>
    <t>13:34:38</t>
  </si>
  <si>
    <t>05:41:05</t>
  </si>
  <si>
    <t>01:42:56</t>
  </si>
  <si>
    <t>07:24:47</t>
  </si>
  <si>
    <t>07:20:40</t>
  </si>
  <si>
    <t>16:46:40</t>
  </si>
  <si>
    <t>01:28:36</t>
  </si>
  <si>
    <t>04:43:47</t>
  </si>
  <si>
    <t>21:09:35</t>
  </si>
  <si>
    <t>12:29:51</t>
  </si>
  <si>
    <t>00:49:54</t>
  </si>
  <si>
    <t>21:33:30</t>
  </si>
  <si>
    <t>12:38:46</t>
  </si>
  <si>
    <t>20:16:55</t>
  </si>
  <si>
    <t>17:48:41</t>
  </si>
  <si>
    <t>13:01:01</t>
  </si>
  <si>
    <t>13:06:45</t>
  </si>
  <si>
    <t>17:32:01</t>
  </si>
  <si>
    <t>05:09:32</t>
  </si>
  <si>
    <t>07:17:28</t>
  </si>
  <si>
    <t>13:09:47</t>
  </si>
  <si>
    <t>12:32:24</t>
  </si>
  <si>
    <t>13:19:15</t>
  </si>
  <si>
    <t>20:16:17</t>
  </si>
  <si>
    <t>05:15:10</t>
  </si>
  <si>
    <t>11:26:03</t>
  </si>
  <si>
    <t>04:05:07</t>
  </si>
  <si>
    <t>14:47:37</t>
  </si>
  <si>
    <t>23:14:51</t>
  </si>
  <si>
    <t>07:53:19</t>
  </si>
  <si>
    <t>12:47:59</t>
  </si>
  <si>
    <t>03:30:43</t>
  </si>
  <si>
    <t>19:22:23</t>
  </si>
  <si>
    <t>13:55:47</t>
  </si>
  <si>
    <t>02:08:58</t>
  </si>
  <si>
    <t>05:03:37</t>
  </si>
  <si>
    <t>23:19:30</t>
  </si>
  <si>
    <t>08:16:35</t>
  </si>
  <si>
    <t>20:56:32</t>
  </si>
  <si>
    <t>12:54:03</t>
  </si>
  <si>
    <t>19:54:08</t>
  </si>
  <si>
    <t>21:19:03</t>
  </si>
  <si>
    <t>06:24:51</t>
  </si>
  <si>
    <t>12:24:58</t>
  </si>
  <si>
    <t>06:14:47</t>
  </si>
  <si>
    <t>10:39:14</t>
  </si>
  <si>
    <t>21:43:37</t>
  </si>
  <si>
    <t>05:11:04</t>
  </si>
  <si>
    <t>14:57:16</t>
  </si>
  <si>
    <t>19:24:33</t>
  </si>
  <si>
    <t>19:06:20</t>
  </si>
  <si>
    <t>18:08:52</t>
  </si>
  <si>
    <t>13:30:00</t>
  </si>
  <si>
    <t>21:04:47</t>
  </si>
  <si>
    <t>09:28:30</t>
  </si>
  <si>
    <t>16:56:36</t>
  </si>
  <si>
    <t>04:24:47</t>
  </si>
  <si>
    <t>18:04:41</t>
  </si>
  <si>
    <t>04:41:25</t>
  </si>
  <si>
    <t>11:59:09</t>
  </si>
  <si>
    <t>21:22:06</t>
  </si>
  <si>
    <t>07:35:29</t>
  </si>
  <si>
    <t>07:48:34</t>
  </si>
  <si>
    <t>22:50:30</t>
  </si>
  <si>
    <t>13:06:04</t>
  </si>
  <si>
    <t>02:54:33</t>
  </si>
  <si>
    <t>22:52:18</t>
  </si>
  <si>
    <t>15:48:37</t>
  </si>
  <si>
    <t>05:29:58</t>
  </si>
  <si>
    <t>19:52:53</t>
  </si>
  <si>
    <t>14:41:01</t>
  </si>
  <si>
    <t>02:19:23</t>
  </si>
  <si>
    <t>05:29:45</t>
  </si>
  <si>
    <t>18:55:40</t>
  </si>
  <si>
    <t>19:03:11</t>
  </si>
  <si>
    <t>09:44:55</t>
  </si>
  <si>
    <t>19:42:45</t>
  </si>
  <si>
    <t>20:31:19</t>
  </si>
  <si>
    <t>18:29:34</t>
  </si>
  <si>
    <t>18:09:39</t>
  </si>
  <si>
    <t>20:23:50</t>
  </si>
  <si>
    <t>13:29:19</t>
  </si>
  <si>
    <t>02:36:45</t>
  </si>
  <si>
    <t>02:48:10</t>
  </si>
  <si>
    <t>18:51:56</t>
  </si>
  <si>
    <t>14:42:23</t>
  </si>
  <si>
    <t>08:54:31</t>
  </si>
  <si>
    <t>12:05:45</t>
  </si>
  <si>
    <t>15:54:10</t>
  </si>
  <si>
    <t>07:32:52</t>
  </si>
  <si>
    <t>02:48:06</t>
  </si>
  <si>
    <t>07:43:10</t>
  </si>
  <si>
    <t>16:36:47</t>
  </si>
  <si>
    <t>07:51:00</t>
  </si>
  <si>
    <t>06:28:03</t>
  </si>
  <si>
    <t>04:04:17</t>
  </si>
  <si>
    <t>17:26:15</t>
  </si>
  <si>
    <t>06:36:35</t>
  </si>
  <si>
    <t>19:29:26</t>
  </si>
  <si>
    <t>05:18:16</t>
  </si>
  <si>
    <t>21:51:00</t>
  </si>
  <si>
    <t>16:54:30</t>
  </si>
  <si>
    <t>08:44:47</t>
  </si>
  <si>
    <t>06:19:27</t>
  </si>
  <si>
    <t>12:22:33</t>
  </si>
  <si>
    <t>16:16:25</t>
  </si>
  <si>
    <t>21:15:38</t>
  </si>
  <si>
    <t>08:35:00</t>
  </si>
  <si>
    <t>04:46:16</t>
  </si>
  <si>
    <t>21:58:33</t>
  </si>
  <si>
    <t>01:52:00</t>
  </si>
  <si>
    <t>13:31:48</t>
  </si>
  <si>
    <t>22:24:41</t>
  </si>
  <si>
    <t>05:09:35</t>
  </si>
  <si>
    <t>17:43:05</t>
  </si>
  <si>
    <t>02:20:41</t>
  </si>
  <si>
    <t>07:32:56</t>
  </si>
  <si>
    <t>20:50:41</t>
  </si>
  <si>
    <t>15:08:30</t>
  </si>
  <si>
    <t>10:15:24</t>
  </si>
  <si>
    <t>00:33:04</t>
  </si>
  <si>
    <t>12:54:40</t>
  </si>
  <si>
    <t>21:00:22</t>
  </si>
  <si>
    <t>06:36:16</t>
  </si>
  <si>
    <t>20:38:16</t>
  </si>
  <si>
    <t>23:49:25</t>
  </si>
  <si>
    <t>10:58:33</t>
  </si>
  <si>
    <t>19:30:11</t>
  </si>
  <si>
    <t>23:46:11</t>
  </si>
  <si>
    <t>17:24:01</t>
  </si>
  <si>
    <t>15:57:32</t>
  </si>
  <si>
    <t>08:38:10</t>
  </si>
  <si>
    <t>09:40:20</t>
  </si>
  <si>
    <t>21:07:07</t>
  </si>
  <si>
    <t>17:48:25</t>
  </si>
  <si>
    <t>10:46:15</t>
  </si>
  <si>
    <t>18:41:56</t>
  </si>
  <si>
    <t>22:46:46</t>
  </si>
  <si>
    <t>15:21:36</t>
  </si>
  <si>
    <t>19:38:26</t>
  </si>
  <si>
    <t>08:51:05</t>
  </si>
  <si>
    <t>05:12:14</t>
  </si>
  <si>
    <t>08:59:48</t>
  </si>
  <si>
    <t>23:50:43</t>
  </si>
  <si>
    <t>10:46:29</t>
  </si>
  <si>
    <t>04:32:41</t>
  </si>
  <si>
    <t>01:09:01</t>
  </si>
  <si>
    <t>11:22:18</t>
  </si>
  <si>
    <t>03:10:33</t>
  </si>
  <si>
    <t>01:49:33</t>
  </si>
  <si>
    <t>03:32:38</t>
  </si>
  <si>
    <t>07:22:45</t>
  </si>
  <si>
    <t>09:10:34</t>
  </si>
  <si>
    <t>17:23:21</t>
  </si>
  <si>
    <t>09:43:50</t>
  </si>
  <si>
    <t>09:15:14</t>
  </si>
  <si>
    <t>09:15:45</t>
  </si>
  <si>
    <t>17:45:45</t>
  </si>
  <si>
    <t>14:06:23</t>
  </si>
  <si>
    <t>17:35:19</t>
  </si>
  <si>
    <t>17:05:09</t>
  </si>
  <si>
    <t>10:59:10</t>
  </si>
  <si>
    <t>04:48:21</t>
  </si>
  <si>
    <t>23:31:15</t>
  </si>
  <si>
    <t>02:38:06</t>
  </si>
  <si>
    <t>06:03:15</t>
  </si>
  <si>
    <t>17:33:14</t>
  </si>
  <si>
    <t>16:55:57</t>
  </si>
  <si>
    <t>10:05:25</t>
  </si>
  <si>
    <t>15:28:48</t>
  </si>
  <si>
    <t>15:22:42</t>
  </si>
  <si>
    <t>20:56:09</t>
  </si>
  <si>
    <t>09:49:41</t>
  </si>
  <si>
    <t>09:15:53</t>
  </si>
  <si>
    <t>00:08:20</t>
  </si>
  <si>
    <t>18:46:26</t>
  </si>
  <si>
    <t>17:44:05</t>
  </si>
  <si>
    <t>04:09:37</t>
  </si>
  <si>
    <t>06:18:49</t>
  </si>
  <si>
    <t>11:55:13</t>
  </si>
  <si>
    <t>04:50:48</t>
  </si>
  <si>
    <t>03:10:11</t>
  </si>
  <si>
    <t>21:52:03</t>
  </si>
  <si>
    <t>08:34:22</t>
  </si>
  <si>
    <t>08:16:42</t>
  </si>
  <si>
    <t>12:43:49</t>
  </si>
  <si>
    <t>14:05:51</t>
  </si>
  <si>
    <t>23:01:05</t>
  </si>
  <si>
    <t>18:44:12</t>
  </si>
  <si>
    <t>17:57:48</t>
  </si>
  <si>
    <t>11:59:17</t>
  </si>
  <si>
    <t>20:53:24</t>
  </si>
  <si>
    <t>20:23:34</t>
  </si>
  <si>
    <t>11:48:05</t>
  </si>
  <si>
    <t>19:59:31</t>
  </si>
  <si>
    <t>01:17:29</t>
  </si>
  <si>
    <t>12:41:20</t>
  </si>
  <si>
    <t>08:59:30</t>
  </si>
  <si>
    <t>17:20:52</t>
  </si>
  <si>
    <t>01:26:53</t>
  </si>
  <si>
    <t>17:06:32</t>
  </si>
  <si>
    <t>02:30:08</t>
  </si>
  <si>
    <t>23:13:43</t>
  </si>
  <si>
    <t>01:05:02</t>
  </si>
  <si>
    <t>18:55:24</t>
  </si>
  <si>
    <t>06:33:05</t>
  </si>
  <si>
    <t>04:59:44</t>
  </si>
  <si>
    <t>19:15:56</t>
  </si>
  <si>
    <t>00:19:36</t>
  </si>
  <si>
    <t>23:32:01</t>
  </si>
  <si>
    <t>05:11:16</t>
  </si>
  <si>
    <t>08:22:26</t>
  </si>
  <si>
    <t>06:04:06</t>
  </si>
  <si>
    <t>21:49:11</t>
  </si>
  <si>
    <t>03:25:38</t>
  </si>
  <si>
    <t>03:40:11</t>
  </si>
  <si>
    <t>09:33:08</t>
  </si>
  <si>
    <t>16:13:49</t>
  </si>
  <si>
    <t>10:41:26</t>
  </si>
  <si>
    <t>15:40:44</t>
  </si>
  <si>
    <t>08:57:11</t>
  </si>
  <si>
    <t>01:33:31</t>
  </si>
  <si>
    <t>15:50:14</t>
  </si>
  <si>
    <t>20:30:47</t>
  </si>
  <si>
    <t>00:43:08</t>
  </si>
  <si>
    <t>04:45:52</t>
  </si>
  <si>
    <t>06:03:50</t>
  </si>
  <si>
    <t>14:45:50</t>
  </si>
  <si>
    <t>18:49:10</t>
  </si>
  <si>
    <t>09:46:16</t>
  </si>
  <si>
    <t>12:28:20</t>
  </si>
  <si>
    <t>17:50:58</t>
  </si>
  <si>
    <t>20:08:31</t>
  </si>
  <si>
    <t>23:11:22</t>
  </si>
  <si>
    <t>14:10:20</t>
  </si>
  <si>
    <t>04:30:44</t>
  </si>
  <si>
    <t>05:33:52</t>
  </si>
  <si>
    <t>22:56:37</t>
  </si>
  <si>
    <t>09:57:20</t>
  </si>
  <si>
    <t>01:44:46</t>
  </si>
  <si>
    <t>03:38:54</t>
  </si>
  <si>
    <t>10:27:21</t>
  </si>
  <si>
    <t>17:49:22</t>
  </si>
  <si>
    <t>06:30:24</t>
  </si>
  <si>
    <t>05:17:10</t>
  </si>
  <si>
    <t>02:35:10</t>
  </si>
  <si>
    <t>21:33:09</t>
  </si>
  <si>
    <t>10:32:49</t>
  </si>
  <si>
    <t>11:13:25</t>
  </si>
  <si>
    <t>02:53:02</t>
  </si>
  <si>
    <t>05:27:59</t>
  </si>
  <si>
    <t>23:59:48</t>
  </si>
  <si>
    <t>06:19:37</t>
  </si>
  <si>
    <t>06:16:11</t>
  </si>
  <si>
    <t>22:37:48</t>
  </si>
  <si>
    <t>06:54:35</t>
  </si>
  <si>
    <t>00:28:45</t>
  </si>
  <si>
    <t>15:39:19</t>
  </si>
  <si>
    <t>01:55:39</t>
  </si>
  <si>
    <t>09:27:18</t>
  </si>
  <si>
    <t>20:10:36</t>
  </si>
  <si>
    <t>10:05:04</t>
  </si>
  <si>
    <t>12:48:16</t>
  </si>
  <si>
    <t>17:22:50</t>
  </si>
  <si>
    <t>00:18:34</t>
  </si>
  <si>
    <t>18:07:24</t>
  </si>
  <si>
    <t>05:07:39</t>
  </si>
  <si>
    <t>00:56:56</t>
  </si>
  <si>
    <t>16:51:46</t>
  </si>
  <si>
    <t>19:17:58</t>
  </si>
  <si>
    <t>10:12:15</t>
  </si>
  <si>
    <t>06:19:59</t>
  </si>
  <si>
    <t>00:17:30</t>
  </si>
  <si>
    <t>21:51:15</t>
  </si>
  <si>
    <t>12:44:03</t>
  </si>
  <si>
    <t>19:02:05</t>
  </si>
  <si>
    <t>15:33:15</t>
  </si>
  <si>
    <t>14:04:09</t>
  </si>
  <si>
    <t>02:42:07</t>
  </si>
  <si>
    <t>13:46:23</t>
  </si>
  <si>
    <t>08:47:14</t>
  </si>
  <si>
    <t>20:16:16</t>
  </si>
  <si>
    <t>20:36:15</t>
  </si>
  <si>
    <t>20:28:38</t>
  </si>
  <si>
    <t>00:39:27</t>
  </si>
  <si>
    <t>10:17:46</t>
  </si>
  <si>
    <t>02:01:27</t>
  </si>
  <si>
    <t>07:54:13</t>
  </si>
  <si>
    <t>13:03:09</t>
  </si>
  <si>
    <t>19:42:53</t>
  </si>
  <si>
    <t>13:45:54</t>
  </si>
  <si>
    <t>20:43:57</t>
  </si>
  <si>
    <t>20:35:29</t>
  </si>
  <si>
    <t>17:15:38</t>
  </si>
  <si>
    <t>10:30:51</t>
  </si>
  <si>
    <t>23:20:42</t>
  </si>
  <si>
    <t>10:43:48</t>
  </si>
  <si>
    <t>12:55:54</t>
  </si>
  <si>
    <t>02:33:07</t>
  </si>
  <si>
    <t>22:40:58</t>
  </si>
  <si>
    <t>01:58:20</t>
  </si>
  <si>
    <t>08:31:49</t>
  </si>
  <si>
    <t>01:29:39</t>
  </si>
  <si>
    <t>01:28:40</t>
  </si>
  <si>
    <t>10:55:07</t>
  </si>
  <si>
    <t>19:20:27</t>
  </si>
  <si>
    <t>04:45:15</t>
  </si>
  <si>
    <t>20:36:37</t>
  </si>
  <si>
    <t>00:15:02</t>
  </si>
  <si>
    <t>21:35:56</t>
  </si>
  <si>
    <t>23:55:53</t>
  </si>
  <si>
    <t>14:03:03</t>
  </si>
  <si>
    <t>22:45:47</t>
  </si>
  <si>
    <t>00:51:49</t>
  </si>
  <si>
    <t>18:44:19</t>
  </si>
  <si>
    <t>09:02:40</t>
  </si>
  <si>
    <t>08:27:01</t>
  </si>
  <si>
    <t>21:12:06</t>
  </si>
  <si>
    <t>03:00:36</t>
  </si>
  <si>
    <t>07:48:13</t>
  </si>
  <si>
    <t>13:39:42</t>
  </si>
  <si>
    <t>23:33:40</t>
  </si>
  <si>
    <t>06:14:17</t>
  </si>
  <si>
    <t>11:02:20</t>
  </si>
  <si>
    <t>04:57:42</t>
  </si>
  <si>
    <t>12:05:40</t>
  </si>
  <si>
    <t>05:06:58</t>
  </si>
  <si>
    <t>17:33:06</t>
  </si>
  <si>
    <t>10:37:02</t>
  </si>
  <si>
    <t>18:56:52</t>
  </si>
  <si>
    <t>06:39:10</t>
  </si>
  <si>
    <t>04:00:10</t>
  </si>
  <si>
    <t>02:10:41</t>
  </si>
  <si>
    <t>02:44:12</t>
  </si>
  <si>
    <t>15:07:01</t>
  </si>
  <si>
    <t>10:43:07</t>
  </si>
  <si>
    <t>00:17:23</t>
  </si>
  <si>
    <t>09:06:11</t>
  </si>
  <si>
    <t>11:16:45</t>
  </si>
  <si>
    <t>15:43:12</t>
  </si>
  <si>
    <t>19:25:29</t>
  </si>
  <si>
    <t>16:14:58</t>
  </si>
  <si>
    <t>18:10:31</t>
  </si>
  <si>
    <t>21:05:55</t>
  </si>
  <si>
    <t>13:13:28</t>
  </si>
  <si>
    <t>22:09:28</t>
  </si>
  <si>
    <t>16:07:58</t>
  </si>
  <si>
    <t>18:06:21</t>
  </si>
  <si>
    <t>13:02:53</t>
  </si>
  <si>
    <t>15:07:04</t>
  </si>
  <si>
    <t>01:45:13</t>
  </si>
  <si>
    <t>08:05:04</t>
  </si>
  <si>
    <t>21:46:24</t>
  </si>
  <si>
    <t>16:57:58</t>
  </si>
  <si>
    <t>01:18:57</t>
  </si>
  <si>
    <t>04:46:00</t>
  </si>
  <si>
    <t>01:08:25</t>
  </si>
  <si>
    <t>00:13:56</t>
  </si>
  <si>
    <t>12:10:18</t>
  </si>
  <si>
    <t>17:42:39</t>
  </si>
  <si>
    <t>13:05:07</t>
  </si>
  <si>
    <t>02:31:38</t>
  </si>
  <si>
    <t>22:10:54</t>
  </si>
  <si>
    <t>17:29:35</t>
  </si>
  <si>
    <t>17:30:33</t>
  </si>
  <si>
    <t>17:37:24</t>
  </si>
  <si>
    <t>17:37:37</t>
  </si>
  <si>
    <t>04:15:37</t>
  </si>
  <si>
    <t>23:29:03</t>
  </si>
  <si>
    <t>23:02:26</t>
  </si>
  <si>
    <t>18:42:44</t>
  </si>
  <si>
    <t>16:37:25</t>
  </si>
  <si>
    <t>03:50:20</t>
  </si>
  <si>
    <t>12:29:50</t>
  </si>
  <si>
    <t>15:29:49</t>
  </si>
  <si>
    <t>16:54:22</t>
  </si>
  <si>
    <t>02:20:31</t>
  </si>
  <si>
    <t>16:17:49</t>
  </si>
  <si>
    <t>01:25:27</t>
  </si>
  <si>
    <t>20:52:03</t>
  </si>
  <si>
    <t>12:32:11</t>
  </si>
  <si>
    <t>03:13:19</t>
  </si>
  <si>
    <t>08:06:47</t>
  </si>
  <si>
    <t>23:32:37</t>
  </si>
  <si>
    <t>09:01:10</t>
  </si>
  <si>
    <t>15:48:58</t>
  </si>
  <si>
    <t>04:43:38</t>
  </si>
  <si>
    <t>07:28:54</t>
  </si>
  <si>
    <t>07:38:47</t>
  </si>
  <si>
    <t>12:04:47</t>
  </si>
  <si>
    <t>04:51:08</t>
  </si>
  <si>
    <t>16:34:55</t>
  </si>
  <si>
    <t>12:28:50</t>
  </si>
  <si>
    <t>00:50:48</t>
  </si>
  <si>
    <t>05:42:59</t>
  </si>
  <si>
    <t>03:58:06</t>
  </si>
  <si>
    <t>13:36:30</t>
  </si>
  <si>
    <t>07:24:46</t>
  </si>
  <si>
    <t>23:11:08</t>
  </si>
  <si>
    <t>20:23:05</t>
  </si>
  <si>
    <t>04:45:30</t>
  </si>
  <si>
    <t>22:47:55</t>
  </si>
  <si>
    <t>02:15:15</t>
  </si>
  <si>
    <t>17:07:40</t>
  </si>
  <si>
    <t>00:15:48</t>
  </si>
  <si>
    <t>05:52:50</t>
  </si>
  <si>
    <t>14:09:04</t>
  </si>
  <si>
    <t>07:13:53</t>
  </si>
  <si>
    <t>17:38:30</t>
  </si>
  <si>
    <t>14:59:14</t>
  </si>
  <si>
    <t>13:39:02</t>
  </si>
  <si>
    <t>17:50:19</t>
  </si>
  <si>
    <t>11:35:49</t>
  </si>
  <si>
    <t>15:01:55</t>
  </si>
  <si>
    <t>03:12:45</t>
  </si>
  <si>
    <t>19:36:11</t>
  </si>
  <si>
    <t>00:20:53</t>
  </si>
  <si>
    <t>20:56:15</t>
  </si>
  <si>
    <t>01:30:35</t>
  </si>
  <si>
    <t>01:28:08</t>
  </si>
  <si>
    <t>21:40:54</t>
  </si>
  <si>
    <t>19:06:51</t>
  </si>
  <si>
    <t>03:47:51</t>
  </si>
  <si>
    <t>10:51:14</t>
  </si>
  <si>
    <t>07:18:03</t>
  </si>
  <si>
    <t>02:34:17</t>
  </si>
  <si>
    <t>06:51:58</t>
  </si>
  <si>
    <t>05:34:03</t>
  </si>
  <si>
    <t>22:02:55</t>
  </si>
  <si>
    <t>00:51:07</t>
  </si>
  <si>
    <t>19:03:31</t>
  </si>
  <si>
    <t>01:06:19</t>
  </si>
  <si>
    <t>00:18:13</t>
  </si>
  <si>
    <t>16:40:15</t>
  </si>
  <si>
    <t>16:56:35</t>
  </si>
  <si>
    <t>12:35:13</t>
  </si>
  <si>
    <t>15:10:24</t>
  </si>
  <si>
    <t>22:05:12</t>
  </si>
  <si>
    <t>09:02:16</t>
  </si>
  <si>
    <t>10:21:06</t>
  </si>
  <si>
    <t>16:48:58</t>
  </si>
  <si>
    <t>10:01:34</t>
  </si>
  <si>
    <t>04:57:53</t>
  </si>
  <si>
    <t>14:52:06</t>
  </si>
  <si>
    <t>07:11:15</t>
  </si>
  <si>
    <t>17:18:54</t>
  </si>
  <si>
    <t>13:01:46</t>
  </si>
  <si>
    <t>03:51:37</t>
  </si>
  <si>
    <t>13:38:18</t>
  </si>
  <si>
    <t>23:40:57</t>
  </si>
  <si>
    <t>07:06:34</t>
  </si>
  <si>
    <t>19:50:05</t>
  </si>
  <si>
    <t>05:35:05</t>
  </si>
  <si>
    <t>22:32:59</t>
  </si>
  <si>
    <t>11:29:45</t>
  </si>
  <si>
    <t>16:04:25</t>
  </si>
  <si>
    <t>14:28:43</t>
  </si>
  <si>
    <t>15:31:13</t>
  </si>
  <si>
    <t>18:00:36</t>
  </si>
  <si>
    <t>03:08:59</t>
  </si>
  <si>
    <t>00:27:43</t>
  </si>
  <si>
    <t>13:22:19</t>
  </si>
  <si>
    <t>10:43:43</t>
  </si>
  <si>
    <t>17:19:58</t>
  </si>
  <si>
    <t>16:30:30</t>
  </si>
  <si>
    <t>07:17:55</t>
  </si>
  <si>
    <t>18:08:29</t>
  </si>
  <si>
    <t>19:02:11</t>
  </si>
  <si>
    <t>03:29:40</t>
  </si>
  <si>
    <t>04:29:05</t>
  </si>
  <si>
    <t>05:44:37</t>
  </si>
  <si>
    <t>07:52:17</t>
  </si>
  <si>
    <t>06:15:58</t>
  </si>
  <si>
    <t>23:00:58</t>
  </si>
  <si>
    <t>10:21:52</t>
  </si>
  <si>
    <t>06:44:02</t>
  </si>
  <si>
    <t>21:04:45</t>
  </si>
  <si>
    <t>10:00:32</t>
  </si>
  <si>
    <t>21:41:35</t>
  </si>
  <si>
    <t>15:32:09</t>
  </si>
  <si>
    <t>07:51:06</t>
  </si>
  <si>
    <t>17:29:44</t>
  </si>
  <si>
    <t>01:34:57</t>
  </si>
  <si>
    <t>10:34:43</t>
  </si>
  <si>
    <t>17:55:53</t>
  </si>
  <si>
    <t>21:40:29</t>
  </si>
  <si>
    <t>09:56:23</t>
  </si>
  <si>
    <t>18:56:43</t>
  </si>
  <si>
    <t>04:56:14</t>
  </si>
  <si>
    <t>08:27:58</t>
  </si>
  <si>
    <t>06:23:10</t>
  </si>
  <si>
    <t>10:16:25</t>
  </si>
  <si>
    <t>22:08:08</t>
  </si>
  <si>
    <t>08:49:45</t>
  </si>
  <si>
    <t>13:16:15</t>
  </si>
  <si>
    <t>17:25:08</t>
  </si>
  <si>
    <t>05:45:23</t>
  </si>
  <si>
    <t>09:14:02</t>
  </si>
  <si>
    <t>20:06:37</t>
  </si>
  <si>
    <t>03:37:12</t>
  </si>
  <si>
    <t>12:43:18</t>
  </si>
  <si>
    <t>07:05:19</t>
  </si>
  <si>
    <t>20:18:04</t>
  </si>
  <si>
    <t>10:08:24</t>
  </si>
  <si>
    <t>14:09:39</t>
  </si>
  <si>
    <t>09:48:31</t>
  </si>
  <si>
    <t>17:35:37</t>
  </si>
  <si>
    <t>20:46:28</t>
  </si>
  <si>
    <t>08:02:51</t>
  </si>
  <si>
    <t>00:11:47</t>
  </si>
  <si>
    <t>07:13:30</t>
  </si>
  <si>
    <t>15:18:41</t>
  </si>
  <si>
    <t>10:30:00</t>
  </si>
  <si>
    <t>07:17:31</t>
  </si>
  <si>
    <t>10:37:22</t>
  </si>
  <si>
    <t>00:18:00</t>
  </si>
  <si>
    <t>11:27:34</t>
  </si>
  <si>
    <t>15:30:06</t>
  </si>
  <si>
    <t>05:32:40</t>
  </si>
  <si>
    <t>06:34:43</t>
  </si>
  <si>
    <t>09:51:01</t>
  </si>
  <si>
    <t>08:02:26</t>
  </si>
  <si>
    <t>17:20:30</t>
  </si>
  <si>
    <t>14:41:39</t>
  </si>
  <si>
    <t>07:49:08</t>
  </si>
  <si>
    <t>02:07:50</t>
  </si>
  <si>
    <t>21:17:36</t>
  </si>
  <si>
    <t>08:57:01</t>
  </si>
  <si>
    <t>19:20:28</t>
  </si>
  <si>
    <t>17:46:18</t>
  </si>
  <si>
    <t>02:42:53</t>
  </si>
  <si>
    <t>23:00:34</t>
  </si>
  <si>
    <t>00:45:45</t>
  </si>
  <si>
    <t>20:47:07</t>
  </si>
  <si>
    <t>06:23:17</t>
  </si>
  <si>
    <t>14:34:38</t>
  </si>
  <si>
    <t>09:23:01</t>
  </si>
  <si>
    <t>10:16:01</t>
  </si>
  <si>
    <t>03:30:04</t>
  </si>
  <si>
    <t>17:18:33</t>
  </si>
  <si>
    <t>00:41:29</t>
  </si>
  <si>
    <t>09:15:08</t>
  </si>
  <si>
    <t>22:35:22</t>
  </si>
  <si>
    <t>01:42:04</t>
  </si>
  <si>
    <t>21:13:56</t>
  </si>
  <si>
    <t>12:33:55</t>
  </si>
  <si>
    <t>01:59:22</t>
  </si>
  <si>
    <t>23:03:17</t>
  </si>
  <si>
    <t>01:53:25</t>
  </si>
  <si>
    <t>19:49:05</t>
  </si>
  <si>
    <t>09:36:23</t>
  </si>
  <si>
    <t>02:50:01</t>
  </si>
  <si>
    <t>10:27:55</t>
  </si>
  <si>
    <t>18:48:33</t>
  </si>
  <si>
    <t>06:59:15</t>
  </si>
  <si>
    <t>13:20:33</t>
  </si>
  <si>
    <t>06:17:35</t>
  </si>
  <si>
    <t>18:57:25</t>
  </si>
  <si>
    <t>01:35:24</t>
  </si>
  <si>
    <t>07:12:06</t>
  </si>
  <si>
    <t>15:56:41</t>
  </si>
  <si>
    <t>23:22:44</t>
  </si>
  <si>
    <t>08:36:14</t>
  </si>
  <si>
    <t>11:30:15</t>
  </si>
  <si>
    <t>11:12:00</t>
  </si>
  <si>
    <t>20:39:40</t>
  </si>
  <si>
    <t>16:12:30</t>
  </si>
  <si>
    <t>15:02:57</t>
  </si>
  <si>
    <t>20:14:00</t>
  </si>
  <si>
    <t>14:13:49</t>
  </si>
  <si>
    <t>05:39:55</t>
  </si>
  <si>
    <t>00:54:57</t>
  </si>
  <si>
    <t>02:54:34</t>
  </si>
  <si>
    <t>09:27:42</t>
  </si>
  <si>
    <t>07:21:03</t>
  </si>
  <si>
    <t>08:51:21</t>
  </si>
  <si>
    <t>01:41:32</t>
  </si>
  <si>
    <t>07:49:04</t>
  </si>
  <si>
    <t>19:57:42</t>
  </si>
  <si>
    <t>18:55:56</t>
  </si>
  <si>
    <t>10:05:55</t>
  </si>
  <si>
    <t>17:26:00</t>
  </si>
  <si>
    <t>01:38:49</t>
  </si>
  <si>
    <t>10:49:56</t>
  </si>
  <si>
    <t>06:01:27</t>
  </si>
  <si>
    <t>15:10:28</t>
  </si>
  <si>
    <t>08:23:14</t>
  </si>
  <si>
    <t>07:03:48</t>
  </si>
  <si>
    <t>20:13:51</t>
  </si>
  <si>
    <t>01:34:37</t>
  </si>
  <si>
    <t>17:30:40</t>
  </si>
  <si>
    <t>06:55:24</t>
  </si>
  <si>
    <t>09:30:18</t>
  </si>
  <si>
    <t>07:56:29</t>
  </si>
  <si>
    <t>15:15:28</t>
  </si>
  <si>
    <t>04:53:30</t>
  </si>
  <si>
    <t>09:05:20</t>
  </si>
  <si>
    <t>16:40:29</t>
  </si>
  <si>
    <t>03:44:44</t>
  </si>
  <si>
    <t>02:20:54</t>
  </si>
  <si>
    <t>16:11:31</t>
  </si>
  <si>
    <t>02:00:02</t>
  </si>
  <si>
    <t>06:22:27</t>
  </si>
  <si>
    <t>05:59:24</t>
  </si>
  <si>
    <t>16:56:42</t>
  </si>
  <si>
    <t>05:44:35</t>
  </si>
  <si>
    <t>19:07:17</t>
  </si>
  <si>
    <t>04:39:44</t>
  </si>
  <si>
    <t>10:51:18</t>
  </si>
  <si>
    <t>13:27:42</t>
  </si>
  <si>
    <t>16:01:18</t>
  </si>
  <si>
    <t>15:53:40</t>
  </si>
  <si>
    <t>14:19:12</t>
  </si>
  <si>
    <t>15:42:03</t>
  </si>
  <si>
    <t>03:00:40</t>
  </si>
  <si>
    <t>14:44:23</t>
  </si>
  <si>
    <t>17:19:27</t>
  </si>
  <si>
    <t>19:45:31</t>
  </si>
  <si>
    <t>10:58:34</t>
  </si>
  <si>
    <t>14:48:21</t>
  </si>
  <si>
    <t>15:57:58</t>
  </si>
  <si>
    <t>23:57:52</t>
  </si>
  <si>
    <t>03:20:19</t>
  </si>
  <si>
    <t>13:08:55</t>
  </si>
  <si>
    <t>10:37:54</t>
  </si>
  <si>
    <t>04:47:21</t>
  </si>
  <si>
    <t>02:31:26</t>
  </si>
  <si>
    <t>15:07:20</t>
  </si>
  <si>
    <t>18:27:35</t>
  </si>
  <si>
    <t>18:00:33</t>
  </si>
  <si>
    <t>19:14:40</t>
  </si>
  <si>
    <t>12:33:33</t>
  </si>
  <si>
    <t>08:59:15</t>
  </si>
  <si>
    <t>03:04:07</t>
  </si>
  <si>
    <t>02:48:07</t>
  </si>
  <si>
    <t>23:36:30</t>
  </si>
  <si>
    <t>17:11:51</t>
  </si>
  <si>
    <t>22:35:37</t>
  </si>
  <si>
    <t>04:03:53</t>
  </si>
  <si>
    <t>18:45:53</t>
  </si>
  <si>
    <t>17:00:39</t>
  </si>
  <si>
    <t>17:11:57</t>
  </si>
  <si>
    <t>13:38:35</t>
  </si>
  <si>
    <t>18:51:41</t>
  </si>
  <si>
    <t>07:38:34</t>
  </si>
  <si>
    <t>08:39:49</t>
  </si>
  <si>
    <t>05:38:21</t>
  </si>
  <si>
    <t>15:43:01</t>
  </si>
  <si>
    <t>13:39:43</t>
  </si>
  <si>
    <t>03:08:30</t>
  </si>
  <si>
    <t>16:44:43</t>
  </si>
  <si>
    <t>03:23:48</t>
  </si>
  <si>
    <t>02:58:44</t>
  </si>
  <si>
    <t>09:43:34</t>
  </si>
  <si>
    <t>00:22:36</t>
  </si>
  <si>
    <t>23:48:24</t>
  </si>
  <si>
    <t>10:24:19</t>
  </si>
  <si>
    <t>22:03:27</t>
  </si>
  <si>
    <t>16:01:47</t>
  </si>
  <si>
    <t>10:57:48</t>
  </si>
  <si>
    <t>13:22:49</t>
  </si>
  <si>
    <t>00:37:59</t>
  </si>
  <si>
    <t>05:04:49</t>
  </si>
  <si>
    <t>14:42:05</t>
  </si>
  <si>
    <t>00:20:52</t>
  </si>
  <si>
    <t>10:13:05</t>
  </si>
  <si>
    <t>18:56:50</t>
  </si>
  <si>
    <t>00:08:02</t>
  </si>
  <si>
    <t>04:34:29</t>
  </si>
  <si>
    <t>05:32:05</t>
  </si>
  <si>
    <t>09:38:30</t>
  </si>
  <si>
    <t>21:11:05</t>
  </si>
  <si>
    <t>03:57:34</t>
  </si>
  <si>
    <t>03:48:08</t>
  </si>
  <si>
    <t>08:12:12</t>
  </si>
  <si>
    <t>06:03:37</t>
  </si>
  <si>
    <t>08:31:11</t>
  </si>
  <si>
    <t>06:06:06</t>
  </si>
  <si>
    <t>00:58:22</t>
  </si>
  <si>
    <t>02:55:15</t>
  </si>
  <si>
    <t>02:47:19</t>
  </si>
  <si>
    <t>07:33:45</t>
  </si>
  <si>
    <t>01:59:00</t>
  </si>
  <si>
    <t>22:23:29</t>
  </si>
  <si>
    <t>08:28:49</t>
  </si>
  <si>
    <t>16:28:19</t>
  </si>
  <si>
    <t>16:22:43</t>
  </si>
  <si>
    <t>18:21:37</t>
  </si>
  <si>
    <t>18:41:34</t>
  </si>
  <si>
    <t>17:31:52</t>
  </si>
  <si>
    <t>14:13:08</t>
  </si>
  <si>
    <t>12:11:24</t>
  </si>
  <si>
    <t>08:52:54</t>
  </si>
  <si>
    <t>01:32:07</t>
  </si>
  <si>
    <t>14:46:58</t>
  </si>
  <si>
    <t>07:37:04</t>
  </si>
  <si>
    <t>07:03:36</t>
  </si>
  <si>
    <t>19:54:42</t>
  </si>
  <si>
    <t>15:44:45</t>
  </si>
  <si>
    <t>08:42:47</t>
  </si>
  <si>
    <t>01:09:46</t>
  </si>
  <si>
    <t>05:53:52</t>
  </si>
  <si>
    <t>09:42:02</t>
  </si>
  <si>
    <t>19:39:53</t>
  </si>
  <si>
    <t>13:29:31</t>
  </si>
  <si>
    <t>19:15:36</t>
  </si>
  <si>
    <t>03:57:24</t>
  </si>
  <si>
    <t>14:37:15</t>
  </si>
  <si>
    <t>06:23:19</t>
  </si>
  <si>
    <t>22:13:00</t>
  </si>
  <si>
    <t>18:22:26</t>
  </si>
  <si>
    <t>18:05:51</t>
  </si>
  <si>
    <t>06:18:32</t>
  </si>
  <si>
    <t>22:34:55</t>
  </si>
  <si>
    <t>14:14:38</t>
  </si>
  <si>
    <t>02:20:10</t>
  </si>
  <si>
    <t>14:46:55</t>
  </si>
  <si>
    <t>18:18:53</t>
  </si>
  <si>
    <t>20:28:12</t>
  </si>
  <si>
    <t>02:18:16</t>
  </si>
  <si>
    <t>06:38:44</t>
  </si>
  <si>
    <t>16:50:25</t>
  </si>
  <si>
    <t>02:14:36</t>
  </si>
  <si>
    <t>10:00:04</t>
  </si>
  <si>
    <t>15:11:54</t>
  </si>
  <si>
    <t>10:21:29</t>
  </si>
  <si>
    <t>19:05:36</t>
  </si>
  <si>
    <t>09:43:45</t>
  </si>
  <si>
    <t>17:15:15</t>
  </si>
  <si>
    <t>21:59:13</t>
  </si>
  <si>
    <t>17:26:53</t>
  </si>
  <si>
    <t>16:42:32</t>
  </si>
  <si>
    <t>14:51:39</t>
  </si>
  <si>
    <t>03:20:58</t>
  </si>
  <si>
    <t>22:31:06</t>
  </si>
  <si>
    <t>15:42:28</t>
  </si>
  <si>
    <t>13:41:23</t>
  </si>
  <si>
    <t>08:01:00</t>
  </si>
  <si>
    <t>06:21:36</t>
  </si>
  <si>
    <t>18:51:09</t>
  </si>
  <si>
    <t>14:39:59</t>
  </si>
  <si>
    <t>23:13:51</t>
  </si>
  <si>
    <t>19:23:55</t>
  </si>
  <si>
    <t>15:59:35</t>
  </si>
  <si>
    <t>14:55:28</t>
  </si>
  <si>
    <t>07:08:05</t>
  </si>
  <si>
    <t>16:56:52</t>
  </si>
  <si>
    <t>12:13:34</t>
  </si>
  <si>
    <t>18:16:05</t>
  </si>
  <si>
    <t>03:12:22</t>
  </si>
  <si>
    <t>17:36:12</t>
  </si>
  <si>
    <t>13:28:57</t>
  </si>
  <si>
    <t>07:53:30</t>
  </si>
  <si>
    <t>00:22:29</t>
  </si>
  <si>
    <t>09:56:05</t>
  </si>
  <si>
    <t>19:28:59</t>
  </si>
  <si>
    <t>20:13:48</t>
  </si>
  <si>
    <t>13:24:31</t>
  </si>
  <si>
    <t>21:27:17</t>
  </si>
  <si>
    <t>22:18:16</t>
  </si>
  <si>
    <t>21:56:13</t>
  </si>
  <si>
    <t>18:41:55</t>
  </si>
  <si>
    <t>22:50:25</t>
  </si>
  <si>
    <t>19:42:28</t>
  </si>
  <si>
    <t>03:23:32</t>
  </si>
  <si>
    <t>03:29:57</t>
  </si>
  <si>
    <t>10:45:28</t>
  </si>
  <si>
    <t>03:33:01</t>
  </si>
  <si>
    <t>12:08:52</t>
  </si>
  <si>
    <t>11:47:58</t>
  </si>
  <si>
    <t>23:42:00</t>
  </si>
  <si>
    <t>13:38:49</t>
  </si>
  <si>
    <t>10:09:19</t>
  </si>
  <si>
    <t>21:17:32</t>
  </si>
  <si>
    <t>22:51:59</t>
  </si>
  <si>
    <t>09:46:23</t>
  </si>
  <si>
    <t>03:36:05</t>
  </si>
  <si>
    <t>15:20:51</t>
  </si>
  <si>
    <t>13:48:02</t>
  </si>
  <si>
    <t>16:09:34</t>
  </si>
  <si>
    <t>21:10:03</t>
  </si>
  <si>
    <t>14:24:48</t>
  </si>
  <si>
    <t>17:45:35</t>
  </si>
  <si>
    <t>05:49:31</t>
  </si>
  <si>
    <t>08:04:29</t>
  </si>
  <si>
    <t>07:52:27</t>
  </si>
  <si>
    <t>18:47:43</t>
  </si>
  <si>
    <t>11:19:01</t>
  </si>
  <si>
    <t>18:20:03</t>
  </si>
  <si>
    <t>08:42:22</t>
  </si>
  <si>
    <t>08:00:36</t>
  </si>
  <si>
    <t>18:42:47</t>
  </si>
  <si>
    <t>10:53:37</t>
  </si>
  <si>
    <t>05:55:08</t>
  </si>
  <si>
    <t>13:24:53</t>
  </si>
  <si>
    <t>11:46:38</t>
  </si>
  <si>
    <t>16:09:53</t>
  </si>
  <si>
    <t>01:41:56</t>
  </si>
  <si>
    <t>21:52:24</t>
  </si>
  <si>
    <t>18:26:52</t>
  </si>
  <si>
    <t>18:09:31</t>
  </si>
  <si>
    <t>04:18:26</t>
  </si>
  <si>
    <t>15:40:14</t>
  </si>
  <si>
    <t>00:56:59</t>
  </si>
  <si>
    <t>05:21:25</t>
  </si>
  <si>
    <t>15:29:24</t>
  </si>
  <si>
    <t>16:25:19</t>
  </si>
  <si>
    <t>18:52:38</t>
  </si>
  <si>
    <t>12:54:33</t>
  </si>
  <si>
    <t>02:58:14</t>
  </si>
  <si>
    <t>02:31:41</t>
  </si>
  <si>
    <t>10:20:03</t>
  </si>
  <si>
    <t>09:30:57</t>
  </si>
  <si>
    <t>08:29:21</t>
  </si>
  <si>
    <t>22:33:10</t>
  </si>
  <si>
    <t>10:35:25</t>
  </si>
  <si>
    <t>07:21:32</t>
  </si>
  <si>
    <t>22:35:17</t>
  </si>
  <si>
    <t>19:13:18</t>
  </si>
  <si>
    <t>13:28:53</t>
  </si>
  <si>
    <t>18:43:12</t>
  </si>
  <si>
    <t>13:12:09</t>
  </si>
  <si>
    <t>06:57:56</t>
  </si>
  <si>
    <t>06:16:13</t>
  </si>
  <si>
    <t>04:10:31</t>
  </si>
  <si>
    <t>21:48:32</t>
  </si>
  <si>
    <t>23:27:35</t>
  </si>
  <si>
    <t>16:58:35</t>
  </si>
  <si>
    <t>13:03:02</t>
  </si>
  <si>
    <t>11:10:59</t>
  </si>
  <si>
    <t>13:33:41</t>
  </si>
  <si>
    <t>17:28:43</t>
  </si>
  <si>
    <t>10:45:13</t>
  </si>
  <si>
    <t>17:01:56</t>
  </si>
  <si>
    <t>20:39:19</t>
  </si>
  <si>
    <t>16:18:27</t>
  </si>
  <si>
    <t>13:06:51</t>
  </si>
  <si>
    <t>23:08:49</t>
  </si>
  <si>
    <t>19:50:24</t>
  </si>
  <si>
    <t>22:36:05</t>
  </si>
  <si>
    <t>16:00:25</t>
  </si>
  <si>
    <t>23:13:06</t>
  </si>
  <si>
    <t>00:45:16</t>
  </si>
  <si>
    <t>09:59:43</t>
  </si>
  <si>
    <t>13:18:02</t>
  </si>
  <si>
    <t>13:35:41</t>
  </si>
  <si>
    <t>00:53:55</t>
  </si>
  <si>
    <t>12:05:53</t>
  </si>
  <si>
    <t>10:03:50</t>
  </si>
  <si>
    <t>15:02:01</t>
  </si>
  <si>
    <t>07:16:15</t>
  </si>
  <si>
    <t>14:55:01</t>
  </si>
  <si>
    <t>18:43:30</t>
  </si>
  <si>
    <t>15:29:00</t>
  </si>
  <si>
    <t>10:43:47</t>
  </si>
  <si>
    <t>14:01:34</t>
  </si>
  <si>
    <t>03:39:42</t>
  </si>
  <si>
    <t>18:14:53</t>
  </si>
  <si>
    <t>04:30:41</t>
  </si>
  <si>
    <t>18:54:52</t>
  </si>
  <si>
    <t>10:42:12</t>
  </si>
  <si>
    <t>10:08:46</t>
  </si>
  <si>
    <t>17:40:47</t>
  </si>
  <si>
    <t>15:55:12</t>
  </si>
  <si>
    <t>15:27:00</t>
  </si>
  <si>
    <t>20:40:00</t>
  </si>
  <si>
    <t>05:45:01</t>
  </si>
  <si>
    <t>14:55:44</t>
  </si>
  <si>
    <t>12:06:20</t>
  </si>
  <si>
    <t>07:19:32</t>
  </si>
  <si>
    <t>23:25:25</t>
  </si>
  <si>
    <t>22:57:56</t>
  </si>
  <si>
    <t>12:32:41</t>
  </si>
  <si>
    <t>16:01:44</t>
  </si>
  <si>
    <t>13:45:17</t>
  </si>
  <si>
    <t>19:48:10</t>
  </si>
  <si>
    <t>00:28:02</t>
  </si>
  <si>
    <t>21:46:21</t>
  </si>
  <si>
    <t>08:57:51</t>
  </si>
  <si>
    <t>00:07:34</t>
  </si>
  <si>
    <t>03:27:50</t>
  </si>
  <si>
    <t>05:46:28</t>
  </si>
  <si>
    <t>08:23:35</t>
  </si>
  <si>
    <t>01:45:50</t>
  </si>
  <si>
    <t>18:38:10</t>
  </si>
  <si>
    <t>09:29:13</t>
  </si>
  <si>
    <t>17:56:23</t>
  </si>
  <si>
    <t>05:06:18</t>
  </si>
  <si>
    <t>20:17:07</t>
  </si>
  <si>
    <t>22:38:54</t>
  </si>
  <si>
    <t>21:43:12</t>
  </si>
  <si>
    <t>09:17:04</t>
  </si>
  <si>
    <t>18:59:06</t>
  </si>
  <si>
    <t>09:28:12</t>
  </si>
  <si>
    <t>13:23:05</t>
  </si>
  <si>
    <t>13:02:18</t>
  </si>
  <si>
    <t>03:08:39</t>
  </si>
  <si>
    <t>17:30:27</t>
  </si>
  <si>
    <t>04:04:49</t>
  </si>
  <si>
    <t>10:56:56</t>
  </si>
  <si>
    <t>12:10:17</t>
  </si>
  <si>
    <t>13:49:44</t>
  </si>
  <si>
    <t>10:53:12</t>
  </si>
  <si>
    <t>03:40:07</t>
  </si>
  <si>
    <t>18:41:05</t>
  </si>
  <si>
    <t>06:54:19</t>
  </si>
  <si>
    <t>08:42:21</t>
  </si>
  <si>
    <t>01:08:32</t>
  </si>
  <si>
    <t>07:46:03</t>
  </si>
  <si>
    <t>02:47:13</t>
  </si>
  <si>
    <t>19:13:40</t>
  </si>
  <si>
    <t>06:09:47</t>
  </si>
  <si>
    <t>22:25:07</t>
  </si>
  <si>
    <t>22:08:55</t>
  </si>
  <si>
    <t>13:19:23</t>
  </si>
  <si>
    <t>14:26:46</t>
  </si>
  <si>
    <t>19:10:04</t>
  </si>
  <si>
    <t>06:18:02</t>
  </si>
  <si>
    <t>11:32:42</t>
  </si>
  <si>
    <t>07:21:08</t>
  </si>
  <si>
    <t>18:06:29</t>
  </si>
  <si>
    <t>07:07:37</t>
  </si>
  <si>
    <t>01:37:39</t>
  </si>
  <si>
    <t>09:32:40</t>
  </si>
  <si>
    <t>00:50:55</t>
  </si>
  <si>
    <t>07:03:04</t>
  </si>
  <si>
    <t>08:55:57</t>
  </si>
  <si>
    <t>09:39:20</t>
  </si>
  <si>
    <t>05:42:43</t>
  </si>
  <si>
    <t>13:59:27</t>
  </si>
  <si>
    <t>23:18:01</t>
  </si>
  <si>
    <t>08:19:56</t>
  </si>
  <si>
    <t>05:56:32</t>
  </si>
  <si>
    <t>02:23:31</t>
  </si>
  <si>
    <t>09:27:39</t>
  </si>
  <si>
    <t>04:45:28</t>
  </si>
  <si>
    <t>18:42:18</t>
  </si>
  <si>
    <t>02:08:05</t>
  </si>
  <si>
    <t>09:58:33</t>
  </si>
  <si>
    <t>07:41:06</t>
  </si>
  <si>
    <t>12:02:10</t>
  </si>
  <si>
    <t>10:06:01</t>
  </si>
  <si>
    <t>04:56:41</t>
  </si>
  <si>
    <t>05:46:25</t>
  </si>
  <si>
    <t>05:51:52</t>
  </si>
  <si>
    <t>07:50:16</t>
  </si>
  <si>
    <t>06:07:38</t>
  </si>
  <si>
    <t>17:19:14</t>
  </si>
  <si>
    <t>16:15:41</t>
  </si>
  <si>
    <t>08:31:09</t>
  </si>
  <si>
    <t>08:47:30</t>
  </si>
  <si>
    <t>19:06:46</t>
  </si>
  <si>
    <t>22:47:35</t>
  </si>
  <si>
    <t>05:31:14</t>
  </si>
  <si>
    <t>05:47:35</t>
  </si>
  <si>
    <t>08:27:23</t>
  </si>
  <si>
    <t>23:37:30</t>
  </si>
  <si>
    <t>23:52:33</t>
  </si>
  <si>
    <t>15:26:02</t>
  </si>
  <si>
    <t>19:50:12</t>
  </si>
  <si>
    <t>16:57:01</t>
  </si>
  <si>
    <t>07:18:46</t>
  </si>
  <si>
    <t>20:40:27</t>
  </si>
  <si>
    <t>13:13:17</t>
  </si>
  <si>
    <t>22:33:15</t>
  </si>
  <si>
    <t>01:43:54</t>
  </si>
  <si>
    <t>18:11:42</t>
  </si>
  <si>
    <t>00:07:14</t>
  </si>
  <si>
    <t>09:19:24</t>
  </si>
  <si>
    <t>11:21:19</t>
  </si>
  <si>
    <t>20:08:04</t>
  </si>
  <si>
    <t>13:14:33</t>
  </si>
  <si>
    <t>01:15:51</t>
  </si>
  <si>
    <t>19:47:43</t>
  </si>
  <si>
    <t>03:06:39</t>
  </si>
  <si>
    <t>11:40:54</t>
  </si>
  <si>
    <t>14:04:42</t>
  </si>
  <si>
    <t>05:05:36</t>
  </si>
  <si>
    <t>18:51:29</t>
  </si>
  <si>
    <t>23:55:18</t>
  </si>
  <si>
    <t>15:22:09</t>
  </si>
  <si>
    <t>02:15:23</t>
  </si>
  <si>
    <t>14:17:06</t>
  </si>
  <si>
    <t>15:21:33</t>
  </si>
  <si>
    <t>03:33:57</t>
  </si>
  <si>
    <t>15:12:32</t>
  </si>
  <si>
    <t>11:31:10</t>
  </si>
  <si>
    <t>10:18:13</t>
  </si>
  <si>
    <t>03:48:47</t>
  </si>
  <si>
    <t>19:14:45</t>
  </si>
  <si>
    <t>16:51:59</t>
  </si>
  <si>
    <t>01:01:48</t>
  </si>
  <si>
    <t>16:06:01</t>
  </si>
  <si>
    <t>06:50:49</t>
  </si>
  <si>
    <t>00:08:09</t>
  </si>
  <si>
    <t>15:47:13</t>
  </si>
  <si>
    <t>06:00:48</t>
  </si>
  <si>
    <t>08:54:50</t>
  </si>
  <si>
    <t>06:35:46</t>
  </si>
  <si>
    <t>13:58:22</t>
  </si>
  <si>
    <t>08:38:48</t>
  </si>
  <si>
    <t>00:37:38</t>
  </si>
  <si>
    <t>23:26:25</t>
  </si>
  <si>
    <t>12:17:23</t>
  </si>
  <si>
    <t>00:53:45</t>
  </si>
  <si>
    <t>04:12:45</t>
  </si>
  <si>
    <t>13:23:34</t>
  </si>
  <si>
    <t>00:57:59</t>
  </si>
  <si>
    <t>07:49:36</t>
  </si>
  <si>
    <t>16:06:15</t>
  </si>
  <si>
    <t>23:56:45</t>
  </si>
  <si>
    <t>13:34:31</t>
  </si>
  <si>
    <t>03:05:32</t>
  </si>
  <si>
    <t>09:18:31</t>
  </si>
  <si>
    <t>03:58:17</t>
  </si>
  <si>
    <t>05:39:35</t>
  </si>
  <si>
    <t>18:50:07</t>
  </si>
  <si>
    <t>13:35:05</t>
  </si>
  <si>
    <t>00:09:10</t>
  </si>
  <si>
    <t>20:39:16</t>
  </si>
  <si>
    <t>18:52:37</t>
  </si>
  <si>
    <t>03:48:20</t>
  </si>
  <si>
    <t>06:42:21</t>
  </si>
  <si>
    <t>14:51:08</t>
  </si>
  <si>
    <t>11:34:21</t>
  </si>
  <si>
    <t>06:09:40</t>
  </si>
  <si>
    <t>19:33:48</t>
  </si>
  <si>
    <t>07:56:34</t>
  </si>
  <si>
    <t>02:22:18</t>
  </si>
  <si>
    <t>10:49:02</t>
  </si>
  <si>
    <t>06:01:11</t>
  </si>
  <si>
    <t>06:50:25</t>
  </si>
  <si>
    <t>17:30:59</t>
  </si>
  <si>
    <t>22:18:08</t>
  </si>
  <si>
    <t>00:37:53</t>
  </si>
  <si>
    <t>05:31:38</t>
  </si>
  <si>
    <t>22:02:01</t>
  </si>
  <si>
    <t>09:48:11</t>
  </si>
  <si>
    <t>01:37:23</t>
  </si>
  <si>
    <t>13:03:35</t>
  </si>
  <si>
    <t>05:46:38</t>
  </si>
  <si>
    <t>19:02:00</t>
  </si>
  <si>
    <t>05:00:29</t>
  </si>
  <si>
    <t>07:57:32</t>
  </si>
  <si>
    <t>17:04:32</t>
  </si>
  <si>
    <t>08:20:08</t>
  </si>
  <si>
    <t>19:38:41</t>
  </si>
  <si>
    <t>09:04:09</t>
  </si>
  <si>
    <t>08:46:27</t>
  </si>
  <si>
    <t>23:50:15</t>
  </si>
  <si>
    <t>01:54:21</t>
  </si>
  <si>
    <t>04:45:38</t>
  </si>
  <si>
    <t>11:09:17</t>
  </si>
  <si>
    <t>18:29:47</t>
  </si>
  <si>
    <t>01:02:25</t>
  </si>
  <si>
    <t>15:12:42</t>
  </si>
  <si>
    <t>01:29:54</t>
  </si>
  <si>
    <t>07:38:03</t>
  </si>
  <si>
    <t>08:48:12</t>
  </si>
  <si>
    <t>06:22:15</t>
  </si>
  <si>
    <t>19:26:49</t>
  </si>
  <si>
    <t>04:32:19</t>
  </si>
  <si>
    <t>04:38:26</t>
  </si>
  <si>
    <t>00:42:56</t>
  </si>
  <si>
    <t>19:14:42</t>
  </si>
  <si>
    <t>23:41:22</t>
  </si>
  <si>
    <t>23:33:01</t>
  </si>
  <si>
    <t>20:48:03</t>
  </si>
  <si>
    <t>01:13:06</t>
  </si>
  <si>
    <t>22:07:33</t>
  </si>
  <si>
    <t>15:13:32</t>
  </si>
  <si>
    <t>19:48:06</t>
  </si>
  <si>
    <t>23:53:01</t>
  </si>
  <si>
    <t>15:18:50</t>
  </si>
  <si>
    <t>00:50:58</t>
  </si>
  <si>
    <t>01:52:33</t>
  </si>
  <si>
    <t>11:29:44</t>
  </si>
  <si>
    <t>08:37:21</t>
  </si>
  <si>
    <t>12:31:24</t>
  </si>
  <si>
    <t>00:24:42</t>
  </si>
  <si>
    <t>16:42:15</t>
  </si>
  <si>
    <t>10:41:50</t>
  </si>
  <si>
    <t>14:06:12</t>
  </si>
  <si>
    <t>10:22:59</t>
  </si>
  <si>
    <t>09:59:48</t>
  </si>
  <si>
    <t>06:08:41</t>
  </si>
  <si>
    <t>20:20:36</t>
  </si>
  <si>
    <t>14:59:15</t>
  </si>
  <si>
    <t>11:43:48</t>
  </si>
  <si>
    <t>10:14:29</t>
  </si>
  <si>
    <t>02:42:50</t>
  </si>
  <si>
    <t>21:01:14</t>
  </si>
  <si>
    <t>19:15:53</t>
  </si>
  <si>
    <t>21:56:27</t>
  </si>
  <si>
    <t>00:29:57</t>
  </si>
  <si>
    <t>20:08:57</t>
  </si>
  <si>
    <t>15:07:29</t>
  </si>
  <si>
    <t>00:02:35</t>
  </si>
  <si>
    <t>02:39:00</t>
  </si>
  <si>
    <t>19:15:15</t>
  </si>
  <si>
    <t>07:09:52</t>
  </si>
  <si>
    <t>13:59:01</t>
  </si>
  <si>
    <t>10:02:59</t>
  </si>
  <si>
    <t>09:30:44</t>
  </si>
  <si>
    <t>01:19:55</t>
  </si>
  <si>
    <t>00:05:19</t>
  </si>
  <si>
    <t>06:05:48</t>
  </si>
  <si>
    <t>02:25:16</t>
  </si>
  <si>
    <t>20:42:46</t>
  </si>
  <si>
    <t>20:35:26</t>
  </si>
  <si>
    <t>03:33:26</t>
  </si>
  <si>
    <t>21:11:31</t>
  </si>
  <si>
    <t>01:21:52</t>
  </si>
  <si>
    <t>04:46:38</t>
  </si>
  <si>
    <t>00:14:30</t>
  </si>
  <si>
    <t>15:37:05</t>
  </si>
  <si>
    <t>15:45:23</t>
  </si>
  <si>
    <t>13:25:25</t>
  </si>
  <si>
    <t>02:56:51</t>
  </si>
  <si>
    <t>12:25:50</t>
  </si>
  <si>
    <t>21:24:37</t>
  </si>
  <si>
    <t>16:14:14</t>
  </si>
  <si>
    <t>08:02:23</t>
  </si>
  <si>
    <t>19:27:47</t>
  </si>
  <si>
    <t>09:13:13</t>
  </si>
  <si>
    <t>20:27:46</t>
  </si>
  <si>
    <t>06:37:54</t>
  </si>
  <si>
    <t>08:32:38</t>
  </si>
  <si>
    <t>11:22:24</t>
  </si>
  <si>
    <t>06:01:39</t>
  </si>
  <si>
    <t>08:54:59</t>
  </si>
  <si>
    <t>10:03:22</t>
  </si>
  <si>
    <t>19:56:47</t>
  </si>
  <si>
    <t>03:26:55</t>
  </si>
  <si>
    <t>14:12:11</t>
  </si>
  <si>
    <t>04:47:22</t>
  </si>
  <si>
    <t>16:40:18</t>
  </si>
  <si>
    <t>18:32:52</t>
  </si>
  <si>
    <t>07:49:14</t>
  </si>
  <si>
    <t>09:28:08</t>
  </si>
  <si>
    <t>02:09:38</t>
  </si>
  <si>
    <t>18:51:40</t>
  </si>
  <si>
    <t>15:32:39</t>
  </si>
  <si>
    <t>08:23:25</t>
  </si>
  <si>
    <t>19:56:03</t>
  </si>
  <si>
    <t>14:52:30</t>
  </si>
  <si>
    <t>16:22:09</t>
  </si>
  <si>
    <t>02:05:01</t>
  </si>
  <si>
    <t>01:51:11</t>
  </si>
  <si>
    <t>13:49:09</t>
  </si>
  <si>
    <t>17:37:32</t>
  </si>
  <si>
    <t>07:44:19</t>
  </si>
  <si>
    <t>15:31:28</t>
  </si>
  <si>
    <t>13:27:47</t>
  </si>
  <si>
    <t>19:45:51</t>
  </si>
  <si>
    <t>14:31:25</t>
  </si>
  <si>
    <t>21:17:33</t>
  </si>
  <si>
    <t>07:36:51</t>
  </si>
  <si>
    <t>16:16:37</t>
  </si>
  <si>
    <t>13:21:50</t>
  </si>
  <si>
    <t>04:29:41</t>
  </si>
  <si>
    <t>04:14:31</t>
  </si>
  <si>
    <t>18:50:24</t>
  </si>
  <si>
    <t>03:08:12</t>
  </si>
  <si>
    <t>21:19:38</t>
  </si>
  <si>
    <t>08:01:28</t>
  </si>
  <si>
    <t>16:35:01</t>
  </si>
  <si>
    <t>18:35:13</t>
  </si>
  <si>
    <t>18:32:57</t>
  </si>
  <si>
    <t>05:29:07</t>
  </si>
  <si>
    <t>13:18:03</t>
  </si>
  <si>
    <t>15:15:50</t>
  </si>
  <si>
    <t>12:01:45</t>
  </si>
  <si>
    <t>07:42:38</t>
  </si>
  <si>
    <t>06:53:47</t>
  </si>
  <si>
    <t>11:18:49</t>
  </si>
  <si>
    <t>05:28:00</t>
  </si>
  <si>
    <t>01:43:24</t>
  </si>
  <si>
    <t>06:44:37</t>
  </si>
  <si>
    <t>12:47:06</t>
  </si>
  <si>
    <t>18:42:01</t>
  </si>
  <si>
    <t>15:24:06</t>
  </si>
  <si>
    <t>03:45:49</t>
  </si>
  <si>
    <t>18:33:33</t>
  </si>
  <si>
    <t>12:43:54</t>
  </si>
  <si>
    <t>13:57:16</t>
  </si>
  <si>
    <t>05:55:34</t>
  </si>
  <si>
    <t>22:16:58</t>
  </si>
  <si>
    <t>07:26:43</t>
  </si>
  <si>
    <t>21:55:58</t>
  </si>
  <si>
    <t>09:50:11</t>
  </si>
  <si>
    <t>08:17:54</t>
  </si>
  <si>
    <t>11:32:18</t>
  </si>
  <si>
    <t>12:19:01</t>
  </si>
  <si>
    <t>00:07:37</t>
  </si>
  <si>
    <t>17:22:12</t>
  </si>
  <si>
    <t>05:54:37</t>
  </si>
  <si>
    <t>23:28:06</t>
  </si>
  <si>
    <t>09:51:57</t>
  </si>
  <si>
    <t>08:24:13</t>
  </si>
  <si>
    <t>17:44:33</t>
  </si>
  <si>
    <t>23:15:01</t>
  </si>
  <si>
    <t>16:22:54</t>
  </si>
  <si>
    <t>23:42:33</t>
  </si>
  <si>
    <t>00:19:59</t>
  </si>
  <si>
    <t>11:24:21</t>
  </si>
  <si>
    <t>02:15:32</t>
  </si>
  <si>
    <t>06:59:17</t>
  </si>
  <si>
    <t>03:56:17</t>
  </si>
  <si>
    <t>10:35:44</t>
  </si>
  <si>
    <t>08:00:28</t>
  </si>
  <si>
    <t>22:08:13</t>
  </si>
  <si>
    <t>13:10:39</t>
  </si>
  <si>
    <t>00:32:35</t>
  </si>
  <si>
    <t>05:30:39</t>
  </si>
  <si>
    <t>01:00:03</t>
  </si>
  <si>
    <t>13:35:32</t>
  </si>
  <si>
    <t>16:55:36</t>
  </si>
  <si>
    <t>23:05:42</t>
  </si>
  <si>
    <t>07:49:40</t>
  </si>
  <si>
    <t>13:00:25</t>
  </si>
  <si>
    <t>00:04:04</t>
  </si>
  <si>
    <t>02:51:07</t>
  </si>
  <si>
    <t>05:31:40</t>
  </si>
  <si>
    <t>12:28:34</t>
  </si>
  <si>
    <t>13:51:34</t>
  </si>
  <si>
    <t>11:07:51</t>
  </si>
  <si>
    <t>11:21:24</t>
  </si>
  <si>
    <t>02:19:04</t>
  </si>
  <si>
    <t>20:43:17</t>
  </si>
  <si>
    <t>15:16:58</t>
  </si>
  <si>
    <t>07:31:38</t>
  </si>
  <si>
    <t>21:16:23</t>
  </si>
  <si>
    <t>00:03:12</t>
  </si>
  <si>
    <t>09:31:53</t>
  </si>
  <si>
    <t>02:12:00</t>
  </si>
  <si>
    <t>04:59:13</t>
  </si>
  <si>
    <t>06:52:47</t>
  </si>
  <si>
    <t>10:44:06</t>
  </si>
  <si>
    <t>01:55:22</t>
  </si>
  <si>
    <t>03:21:56</t>
  </si>
  <si>
    <t>01:18:26</t>
  </si>
  <si>
    <t>07:29:49</t>
  </si>
  <si>
    <t>20:10:45</t>
  </si>
  <si>
    <t>22:58:00</t>
  </si>
  <si>
    <t>19:05:12</t>
  </si>
  <si>
    <t>20:46:41</t>
  </si>
  <si>
    <t>07:41:49</t>
  </si>
  <si>
    <t>17:55:29</t>
  </si>
  <si>
    <t>20:55:16</t>
  </si>
  <si>
    <t>07:45:59</t>
  </si>
  <si>
    <t>09:18:48</t>
  </si>
  <si>
    <t>22:11:47</t>
  </si>
  <si>
    <t>15:50:10</t>
  </si>
  <si>
    <t>09:55:40</t>
  </si>
  <si>
    <t>04:54:20</t>
  </si>
  <si>
    <t>12:35:33</t>
  </si>
  <si>
    <t>10:41:30</t>
  </si>
  <si>
    <t>07:18:38</t>
  </si>
  <si>
    <t>21:05:03</t>
  </si>
  <si>
    <t>03:07:42</t>
  </si>
  <si>
    <t>17:31:29</t>
  </si>
  <si>
    <t>22:06:24</t>
  </si>
  <si>
    <t>03:41:47</t>
  </si>
  <si>
    <t>03:57:05</t>
  </si>
  <si>
    <t>20:19:40</t>
  </si>
  <si>
    <t>15:58:35</t>
  </si>
  <si>
    <t>00:30:33</t>
  </si>
  <si>
    <t>01:11:34</t>
  </si>
  <si>
    <t>10:53:39</t>
  </si>
  <si>
    <t>13:46:35</t>
  </si>
  <si>
    <t>20:51:51</t>
  </si>
  <si>
    <t>05:59:08</t>
  </si>
  <si>
    <t>18:41:17</t>
  </si>
  <si>
    <t>05:47:36</t>
  </si>
  <si>
    <t>15:45:32</t>
  </si>
  <si>
    <t>09:41:41</t>
  </si>
  <si>
    <t>04:50:41</t>
  </si>
  <si>
    <t>00:38:39</t>
  </si>
  <si>
    <t>07:33:56</t>
  </si>
  <si>
    <t>01:21:38</t>
  </si>
  <si>
    <t>12:19:09</t>
  </si>
  <si>
    <t>08:20:38</t>
  </si>
  <si>
    <t>11:42:49</t>
  </si>
  <si>
    <t>18:26:55</t>
  </si>
  <si>
    <t>18:45:26</t>
  </si>
  <si>
    <t>01:01:37</t>
  </si>
  <si>
    <t>17:27:28</t>
  </si>
  <si>
    <t>02:43:41</t>
  </si>
  <si>
    <t>17:42:40</t>
  </si>
  <si>
    <t>02:30:12</t>
  </si>
  <si>
    <t>18:41:45</t>
  </si>
  <si>
    <t>04:28:50</t>
  </si>
  <si>
    <t>03:53:08</t>
  </si>
  <si>
    <t>23:36:14</t>
  </si>
  <si>
    <t>16:52:23</t>
  </si>
  <si>
    <t>00:15:26</t>
  </si>
  <si>
    <t>11:17:11</t>
  </si>
  <si>
    <t>19:51:41</t>
  </si>
  <si>
    <t>16:21:02</t>
  </si>
  <si>
    <t>01:19:56</t>
  </si>
  <si>
    <t>13:16:11</t>
  </si>
  <si>
    <t>21:01:02</t>
  </si>
  <si>
    <t>13:57:32</t>
  </si>
  <si>
    <t>03:10:15</t>
  </si>
  <si>
    <t>18:52:08</t>
  </si>
  <si>
    <t>13:01:47</t>
  </si>
  <si>
    <t>13:45:00</t>
  </si>
  <si>
    <t>16:02:06</t>
  </si>
  <si>
    <t>01:35:02</t>
  </si>
  <si>
    <t>05:53:38</t>
  </si>
  <si>
    <t>05:18:56</t>
  </si>
  <si>
    <t>22:49:50</t>
  </si>
  <si>
    <t>15:11:03</t>
  </si>
  <si>
    <t>06:27:00</t>
  </si>
  <si>
    <t>20:32:03</t>
  </si>
  <si>
    <t>01:59:04</t>
  </si>
  <si>
    <t>22:03:19</t>
  </si>
  <si>
    <t>08:11:19</t>
  </si>
  <si>
    <t>21:55:28</t>
  </si>
  <si>
    <t>18:41:19</t>
  </si>
  <si>
    <t>21:54:04</t>
  </si>
  <si>
    <t>22:35:30</t>
  </si>
  <si>
    <t>21:56:01</t>
  </si>
  <si>
    <t>11:06:39</t>
  </si>
  <si>
    <t>21:07:03</t>
  </si>
  <si>
    <t>02:30:19</t>
  </si>
  <si>
    <t>17:13:17</t>
  </si>
  <si>
    <t>07:14:39</t>
  </si>
  <si>
    <t>09:56:47</t>
  </si>
  <si>
    <t>17:38:26</t>
  </si>
  <si>
    <t>04:10:11</t>
  </si>
  <si>
    <t>04:09:18</t>
  </si>
  <si>
    <t>12:03:53</t>
  </si>
  <si>
    <t>09:30:23</t>
  </si>
  <si>
    <t>02:27:18</t>
  </si>
  <si>
    <t>04:01:29</t>
  </si>
  <si>
    <t>05:23:22</t>
  </si>
  <si>
    <t>06:01:04</t>
  </si>
  <si>
    <t>19:15:19</t>
  </si>
  <si>
    <t>21:41:15</t>
  </si>
  <si>
    <t>05:43:20</t>
  </si>
  <si>
    <t>19:31:41</t>
  </si>
  <si>
    <t>10:48:33</t>
  </si>
  <si>
    <t>16:26:10</t>
  </si>
  <si>
    <t>20:27:26</t>
  </si>
  <si>
    <t>13:14:49</t>
  </si>
  <si>
    <t>13:45:09</t>
  </si>
  <si>
    <t>23:44:13</t>
  </si>
  <si>
    <t>13:36:20</t>
  </si>
  <si>
    <t>15:53:03</t>
  </si>
  <si>
    <t>23:56:49</t>
  </si>
  <si>
    <t>04:34:13</t>
  </si>
  <si>
    <t>14:14:01</t>
  </si>
  <si>
    <t>20:43:18</t>
  </si>
  <si>
    <t>04:38:39</t>
  </si>
  <si>
    <t>22:33:43</t>
  </si>
  <si>
    <t>11:42:52</t>
  </si>
  <si>
    <t>13:22:45</t>
  </si>
  <si>
    <t>11:01:42</t>
  </si>
  <si>
    <t>22:46:42</t>
  </si>
  <si>
    <t>21:39:01</t>
  </si>
  <si>
    <t>12:07:40</t>
  </si>
  <si>
    <t>03:51:10</t>
  </si>
  <si>
    <t>19:52:42</t>
  </si>
  <si>
    <t>17:38:46</t>
  </si>
  <si>
    <t>05:17:56</t>
  </si>
  <si>
    <t>13:07:53</t>
  </si>
  <si>
    <t>01:56:33</t>
  </si>
  <si>
    <t>23:18:03</t>
  </si>
  <si>
    <t>21:51:14</t>
  </si>
  <si>
    <t>18:26:21</t>
  </si>
  <si>
    <t>15:14:09</t>
  </si>
  <si>
    <t>02:12:40</t>
  </si>
  <si>
    <t>16:42:25</t>
  </si>
  <si>
    <t>17:28:14</t>
  </si>
  <si>
    <t>09:38:08</t>
  </si>
  <si>
    <t>14:16:51</t>
  </si>
  <si>
    <t>06:28:04</t>
  </si>
  <si>
    <t>16:47:50</t>
  </si>
  <si>
    <t>07:02:20</t>
  </si>
  <si>
    <t>01:31:57</t>
  </si>
  <si>
    <t>11:19:00</t>
  </si>
  <si>
    <t>17:33:23</t>
  </si>
  <si>
    <t>05:11:31</t>
  </si>
  <si>
    <t>01:28:30</t>
  </si>
  <si>
    <t>09:15:05</t>
  </si>
  <si>
    <t>18:11:08</t>
  </si>
  <si>
    <t>16:53:23</t>
  </si>
  <si>
    <t>23:59:54</t>
  </si>
  <si>
    <t>20:41:28</t>
  </si>
  <si>
    <t>12:49:05</t>
  </si>
  <si>
    <t>16:13:17</t>
  </si>
  <si>
    <t>02:17:29</t>
  </si>
  <si>
    <t>03:14:24</t>
  </si>
  <si>
    <t>16:51:07</t>
  </si>
  <si>
    <t>08:28:57</t>
  </si>
  <si>
    <t>05:01:43</t>
  </si>
  <si>
    <t>07:27:29</t>
  </si>
  <si>
    <t>23:11:10</t>
  </si>
  <si>
    <t>18:41:03</t>
  </si>
  <si>
    <t>04:31:01</t>
  </si>
  <si>
    <t>06:31:36</t>
  </si>
  <si>
    <t>01:59:27</t>
  </si>
  <si>
    <t>15:36:57</t>
  </si>
  <si>
    <t>22:08:27</t>
  </si>
  <si>
    <t>12:28:12</t>
  </si>
  <si>
    <t>12:38:37</t>
  </si>
  <si>
    <t>21:11:57</t>
  </si>
  <si>
    <t>12:37:30</t>
  </si>
  <si>
    <t>04:39:17</t>
  </si>
  <si>
    <t>14:58:48</t>
  </si>
  <si>
    <t>10:35:17</t>
  </si>
  <si>
    <t>04:35:19</t>
  </si>
  <si>
    <t>20:38:01</t>
  </si>
  <si>
    <t>20:31:54</t>
  </si>
  <si>
    <t>03:20:59</t>
  </si>
  <si>
    <t>17:24:23</t>
  </si>
  <si>
    <t>09:54:45</t>
  </si>
  <si>
    <t>02:15:37</t>
  </si>
  <si>
    <t>13:41:44</t>
  </si>
  <si>
    <t>10:57:54</t>
  </si>
  <si>
    <t>04:50:08</t>
  </si>
  <si>
    <t>05:55:00</t>
  </si>
  <si>
    <t>11:13:51</t>
  </si>
  <si>
    <t>13:00:13</t>
  </si>
  <si>
    <t>08:20:33</t>
  </si>
  <si>
    <t>13:18:10</t>
  </si>
  <si>
    <t>09:57:43</t>
  </si>
  <si>
    <t>14:06:38</t>
  </si>
  <si>
    <t>12:45:55</t>
  </si>
  <si>
    <t>22:38:52</t>
  </si>
  <si>
    <t>15:55:17</t>
  </si>
  <si>
    <t>07:00:25</t>
  </si>
  <si>
    <t>22:08:16</t>
  </si>
  <si>
    <t>22:53:15</t>
  </si>
  <si>
    <t>15:10:33</t>
  </si>
  <si>
    <t>18:35:28</t>
  </si>
  <si>
    <t>12:25:56</t>
  </si>
  <si>
    <t>19:40:37</t>
  </si>
  <si>
    <t>13:18:00</t>
  </si>
  <si>
    <t>13:39:07</t>
  </si>
  <si>
    <t>11:20:38</t>
  </si>
  <si>
    <t>01:19:59</t>
  </si>
  <si>
    <t>03:59:13</t>
  </si>
  <si>
    <t>19:17:46</t>
  </si>
  <si>
    <t>23:55:21</t>
  </si>
  <si>
    <t>22:07:47</t>
  </si>
  <si>
    <t>03:44:35</t>
  </si>
  <si>
    <t>04:26:42</t>
  </si>
  <si>
    <t>23:53:17</t>
  </si>
  <si>
    <t>19:49:25</t>
  </si>
  <si>
    <t>23:21:08</t>
  </si>
  <si>
    <t>12:19:46</t>
  </si>
  <si>
    <t>21:19:07</t>
  </si>
  <si>
    <t>12:54:09</t>
  </si>
  <si>
    <t>01:23:28</t>
  </si>
  <si>
    <t>15:16:21</t>
  </si>
  <si>
    <t>06:11:03</t>
  </si>
  <si>
    <t>23:38:00</t>
  </si>
  <si>
    <t>20:26:10</t>
  </si>
  <si>
    <t>18:04:37</t>
  </si>
  <si>
    <t>04:34:27</t>
  </si>
  <si>
    <t>13:23:54</t>
  </si>
  <si>
    <t>17:49:23</t>
  </si>
  <si>
    <t>16:58:11</t>
  </si>
  <si>
    <t>15:33:27</t>
  </si>
  <si>
    <t>09:14:52</t>
  </si>
  <si>
    <t>21:48:10</t>
  </si>
  <si>
    <t>12:49:11</t>
  </si>
  <si>
    <t>13:48:23</t>
  </si>
  <si>
    <t>20:12:22</t>
  </si>
  <si>
    <t>03:28:11</t>
  </si>
  <si>
    <t>MinPerOrder</t>
  </si>
  <si>
    <t>Custom Stickers</t>
  </si>
  <si>
    <t>Sticker Designs</t>
  </si>
  <si>
    <t>Parking Permits</t>
  </si>
  <si>
    <t>Custom Products</t>
  </si>
  <si>
    <t>ProductName</t>
  </si>
  <si>
    <t>Glossy Vinyl Stickers</t>
  </si>
  <si>
    <t>Holographic Stickers</t>
  </si>
  <si>
    <t>Transparent Logo Stickers</t>
  </si>
  <si>
    <t>Matte Finish Stickers</t>
  </si>
  <si>
    <t>Embossed Custom Stickers</t>
  </si>
  <si>
    <t>Waterproof Stickers</t>
  </si>
  <si>
    <t>Neon Glow Stickers</t>
  </si>
  <si>
    <t>Reflective Safety Stickers</t>
  </si>
  <si>
    <t>Glitter Print Stickers</t>
  </si>
  <si>
    <t>Double-Sided Stickers</t>
  </si>
  <si>
    <t>Removable Adhesive Stickers</t>
  </si>
  <si>
    <t>Heavy-Duty Outdoor Stickers</t>
  </si>
  <si>
    <t>Geometric Pattern Stickers</t>
  </si>
  <si>
    <t>Abstract Art Stickers</t>
  </si>
  <si>
    <t>Floral Illustration Stickers</t>
  </si>
  <si>
    <t>Retro Vibe Stickers</t>
  </si>
  <si>
    <t>Minimalist Design Stickers</t>
  </si>
  <si>
    <t>Typography Art Stickers</t>
  </si>
  <si>
    <t>Watercolor Style Stickers</t>
  </si>
  <si>
    <t>Cartoon Character Stickers</t>
  </si>
  <si>
    <t>Animal Silhouette Stickers</t>
  </si>
  <si>
    <t>Nature Scene Stickers</t>
  </si>
  <si>
    <t>Mandala Art Stickers</t>
  </si>
  <si>
    <t>Vintage Logo Stickers</t>
  </si>
  <si>
    <t>Comic Book Style Stickers</t>
  </si>
  <si>
    <t>Graffiti Art Stickers</t>
  </si>
  <si>
    <t>Pop Culture Icon Stickers</t>
  </si>
  <si>
    <t>3D Illusion Stickers</t>
  </si>
  <si>
    <t>Gradient Color Stickers</t>
  </si>
  <si>
    <t>Fantasy Creature Stickers</t>
  </si>
  <si>
    <t>Space-Themed Stickers</t>
  </si>
  <si>
    <t xml:space="preserve">Tech Accessories </t>
  </si>
  <si>
    <t>Laptop Cover Stickers</t>
  </si>
  <si>
    <t>Smartphone Skin Stickers</t>
  </si>
  <si>
    <t>Keyboard Keycap Stickers</t>
  </si>
  <si>
    <t>Charger Cable Label Stickers</t>
  </si>
  <si>
    <t>Headphone Case Stickers</t>
  </si>
  <si>
    <t>USB Drive Custom Stickers</t>
  </si>
  <si>
    <t>Tablet Screen Border Stickers</t>
  </si>
  <si>
    <t>Gaming Console Decal Stickers</t>
  </si>
  <si>
    <t>Wireless Charger Stickers</t>
  </si>
  <si>
    <t>Smartwatch Band Stickers</t>
  </si>
  <si>
    <t>Earbuds Case Stickers</t>
  </si>
  <si>
    <t>Camera Lens Protector Stickers</t>
  </si>
  <si>
    <t>Custom Router Stickers</t>
  </si>
  <si>
    <t>VR Headset Stickers</t>
  </si>
  <si>
    <t>Power Bank Custom Stickers</t>
  </si>
  <si>
    <t>Drone Propeller Stickers</t>
  </si>
  <si>
    <t>External Hard Drive Stickers</t>
  </si>
  <si>
    <t>Custom Shape Magnets</t>
  </si>
  <si>
    <t>Refrigerator Magnets</t>
  </si>
  <si>
    <t>Photo Frame Magnets</t>
  </si>
  <si>
    <t>Calendar Magnets</t>
  </si>
  <si>
    <t>Business Card Magnets</t>
  </si>
  <si>
    <t>Vehicle Door Magnets</t>
  </si>
  <si>
    <t>Bottle Opener Magnets</t>
  </si>
  <si>
    <t>Puzzle Piece Magnets</t>
  </si>
  <si>
    <t>Magnetic Notepad Holders</t>
  </si>
  <si>
    <t>Souvenir Cityscape Magnets</t>
  </si>
  <si>
    <t>Magnetic Whiteboard Erasers</t>
  </si>
  <si>
    <t>Magnetic Bookmark Clips</t>
  </si>
  <si>
    <t>Magnetic Name Badges</t>
  </si>
  <si>
    <t>Waterproof Backpack Stickers</t>
  </si>
  <si>
    <t>Camping Tent Decal Stickers</t>
  </si>
  <si>
    <t>Hiking Gear Label Stickers</t>
  </si>
  <si>
    <t>Custom Water Bottle Stickers</t>
  </si>
  <si>
    <t>Ski Equipment Stickers</t>
  </si>
  <si>
    <t>Surfboard Design Stickers</t>
  </si>
  <si>
    <t>Bicycle Frame Stickers</t>
  </si>
  <si>
    <t>Adventure Helmet Stickers</t>
  </si>
  <si>
    <t>Fishing Gear Identification Stickers</t>
  </si>
  <si>
    <t>Travel Suitcase Stickers</t>
  </si>
  <si>
    <t>Kayak &amp; Canoe Stickers</t>
  </si>
  <si>
    <t>Climbing Rope Tag Stickers</t>
  </si>
  <si>
    <t>Sleeping Bag Stickers</t>
  </si>
  <si>
    <t>Mountain Bike Frame Stickers</t>
  </si>
  <si>
    <t>Outdoor Gear</t>
  </si>
  <si>
    <t>Custom T-Shirts</t>
  </si>
  <si>
    <t>Personalized Mugs</t>
  </si>
  <si>
    <t>Engraved Keychains</t>
  </si>
  <si>
    <t>Custom Phone Cases</t>
  </si>
  <si>
    <t>Embroidered Hats</t>
  </si>
  <si>
    <t>Personalized Tote Bags</t>
  </si>
  <si>
    <t>Custom Mouse Pads</t>
  </si>
  <si>
    <t>Branded USB Drives</t>
  </si>
  <si>
    <t>Custom Water Bottles</t>
  </si>
  <si>
    <t>Personalized Notebooks</t>
  </si>
  <si>
    <t>Custom Puzzle Sets</t>
  </si>
  <si>
    <t>Hanging Rearview Mirror Parking Permit</t>
  </si>
  <si>
    <t>Windshield Cling Parking Permit</t>
  </si>
  <si>
    <t>Customizable Parking Permit Stickers</t>
  </si>
  <si>
    <t>Temporary Parking Permit Cards</t>
  </si>
  <si>
    <t>Reflective Parking Permit Decals</t>
  </si>
  <si>
    <t>VIP Parking Permit Tags</t>
  </si>
  <si>
    <t>Employee Parking Permit Badges</t>
  </si>
  <si>
    <t>Visitor Parking Permit Passes</t>
  </si>
  <si>
    <t>Contractor Parking Permit Labels</t>
  </si>
  <si>
    <t>Student Parking Permit Stickers</t>
  </si>
  <si>
    <t>Handicap Parking Permit Placards</t>
  </si>
  <si>
    <t>Event Parking Permit Tags</t>
  </si>
  <si>
    <t>Digital QR Code Parking Permit</t>
  </si>
  <si>
    <t>Parking Lot Zone Permit Stickers</t>
  </si>
  <si>
    <t>242.133.4.3348</t>
  </si>
  <si>
    <t>242.133.4.3349</t>
  </si>
  <si>
    <t>242.133.4.3350</t>
  </si>
  <si>
    <t>242.133.4.3351</t>
  </si>
  <si>
    <t>242.133.4.3352</t>
  </si>
  <si>
    <t>242.133.4.3353</t>
  </si>
  <si>
    <t>242.133.4.3354</t>
  </si>
  <si>
    <t>242.133.4.3355</t>
  </si>
  <si>
    <t>242.133.4.3356</t>
  </si>
  <si>
    <t>242.133.4.3357</t>
  </si>
  <si>
    <t>242.133.4.3358</t>
  </si>
  <si>
    <t>242.133.4.3359</t>
  </si>
  <si>
    <t>242.133.4.3360</t>
  </si>
  <si>
    <t>242.133.4.3361</t>
  </si>
  <si>
    <t>242.133.4.3362</t>
  </si>
  <si>
    <t>242.133.4.3363</t>
  </si>
  <si>
    <t>242.133.4.3364</t>
  </si>
  <si>
    <t>242.133.4.3365</t>
  </si>
  <si>
    <t>242.133.4.3366</t>
  </si>
  <si>
    <t>242.133.4.3367</t>
  </si>
  <si>
    <t>242.133.4.3368</t>
  </si>
  <si>
    <t>242.133.4.3369</t>
  </si>
  <si>
    <t>242.133.4.3370</t>
  </si>
  <si>
    <t>242.133.4.3371</t>
  </si>
  <si>
    <t>242.133.4.3372</t>
  </si>
  <si>
    <t>242.133.4.3373</t>
  </si>
  <si>
    <t>242.133.4.3374</t>
  </si>
  <si>
    <t>242.133.4.3375</t>
  </si>
  <si>
    <t>242.133.4.3376</t>
  </si>
  <si>
    <t>242.133.4.3377</t>
  </si>
  <si>
    <t>242.133.4.3378</t>
  </si>
  <si>
    <t>242.133.4.3379</t>
  </si>
  <si>
    <t>242.133.4.3380</t>
  </si>
  <si>
    <t>242.133.4.3381</t>
  </si>
  <si>
    <t>242.133.4.3382</t>
  </si>
  <si>
    <t>242.133.4.3383</t>
  </si>
  <si>
    <t>242.133.4.3384</t>
  </si>
  <si>
    <t>242.133.4.3385</t>
  </si>
  <si>
    <t>242.133.4.3386</t>
  </si>
  <si>
    <t>242.133.4.3387</t>
  </si>
  <si>
    <t>242.133.4.3388</t>
  </si>
  <si>
    <t>242.133.4.3389</t>
  </si>
  <si>
    <t>242.133.4.3390</t>
  </si>
  <si>
    <t>242.133.4.3391</t>
  </si>
  <si>
    <t>242.133.4.3392</t>
  </si>
  <si>
    <t>242.133.4.3393</t>
  </si>
  <si>
    <t>242.133.4.3394</t>
  </si>
  <si>
    <t>242.133.4.3395</t>
  </si>
  <si>
    <t>242.133.4.3396</t>
  </si>
  <si>
    <t>242.133.4.3397</t>
  </si>
  <si>
    <t>242.133.4.3398</t>
  </si>
  <si>
    <t>242.133.4.3399</t>
  </si>
  <si>
    <t>242.133.4.3400</t>
  </si>
  <si>
    <t>242.133.4.3401</t>
  </si>
  <si>
    <t>242.133.4.3402</t>
  </si>
  <si>
    <t>242.133.4.3403</t>
  </si>
  <si>
    <t>242.133.4.3404</t>
  </si>
  <si>
    <t>242.133.4.3405</t>
  </si>
  <si>
    <t>242.133.4.3406</t>
  </si>
  <si>
    <t>242.133.4.3407</t>
  </si>
  <si>
    <t>242.133.4.3408</t>
  </si>
  <si>
    <t>242.133.4.3409</t>
  </si>
  <si>
    <t>242.133.4.3410</t>
  </si>
  <si>
    <t>242.133.4.3411</t>
  </si>
  <si>
    <t>242.133.4.3412</t>
  </si>
  <si>
    <t>242.133.4.3413</t>
  </si>
  <si>
    <t>242.133.4.3414</t>
  </si>
  <si>
    <t>242.133.4.3415</t>
  </si>
  <si>
    <t>242.133.4.3416</t>
  </si>
  <si>
    <t>242.133.4.3417</t>
  </si>
  <si>
    <t>242.133.4.3418</t>
  </si>
  <si>
    <t>242.133.4.3419</t>
  </si>
  <si>
    <t>242.133.4.3420</t>
  </si>
  <si>
    <t>242.133.4.3421</t>
  </si>
  <si>
    <t>242.133.4.3422</t>
  </si>
  <si>
    <t>242.133.4.3423</t>
  </si>
  <si>
    <t>242.133.4.3424</t>
  </si>
  <si>
    <t>242.133.4.3425</t>
  </si>
  <si>
    <t>242.133.4.3426</t>
  </si>
  <si>
    <t>242.133.4.3427</t>
  </si>
  <si>
    <t>242.133.4.3428</t>
  </si>
  <si>
    <t>242.133.4.3429</t>
  </si>
  <si>
    <t>242.133.4.3430</t>
  </si>
  <si>
    <t>242.133.4.3431</t>
  </si>
  <si>
    <t>242.133.4.3432</t>
  </si>
  <si>
    <t>242.133.4.3433</t>
  </si>
  <si>
    <t>242.133.4.3434</t>
  </si>
  <si>
    <t>242.133.4.3435</t>
  </si>
  <si>
    <t>242.133.4.3436</t>
  </si>
  <si>
    <t>242.133.4.3437</t>
  </si>
  <si>
    <t>242.133.4.3438</t>
  </si>
  <si>
    <t>242.133.4.3439</t>
  </si>
  <si>
    <t>242.133.4.3440</t>
  </si>
  <si>
    <t>242.133.4.3441</t>
  </si>
  <si>
    <t>242.133.4.3442</t>
  </si>
  <si>
    <t>242.133.4.3443</t>
  </si>
  <si>
    <t>242.133.4.3444</t>
  </si>
  <si>
    <t>242.133.4.3445</t>
  </si>
  <si>
    <t>242.133.4.3446</t>
  </si>
  <si>
    <t>242.133.4.3447</t>
  </si>
  <si>
    <t>242.133.4.3448</t>
  </si>
  <si>
    <t>242.133.4.3449</t>
  </si>
  <si>
    <t>242.133.4.3450</t>
  </si>
  <si>
    <t>242.133.4.3451</t>
  </si>
  <si>
    <t>242.133.4.3452</t>
  </si>
  <si>
    <t>242.133.4.3453</t>
  </si>
  <si>
    <t>242.133.4.3454</t>
  </si>
  <si>
    <t>242.133.4.3455</t>
  </si>
  <si>
    <t>242.133.4.3456</t>
  </si>
  <si>
    <t>242.133.4.3457</t>
  </si>
  <si>
    <t>242.133.4.3458</t>
  </si>
  <si>
    <t>242.133.4.3459</t>
  </si>
  <si>
    <t>242.133.4.3460</t>
  </si>
  <si>
    <t>242.133.4.3461</t>
  </si>
  <si>
    <t>242.133.4.3462</t>
  </si>
  <si>
    <t>242.133.4.3463</t>
  </si>
  <si>
    <t>242.133.4.3464</t>
  </si>
  <si>
    <t>242.133.4.3465</t>
  </si>
  <si>
    <t>242.133.4.3466</t>
  </si>
  <si>
    <t>242.133.4.3467</t>
  </si>
  <si>
    <t>242.133.4.3468</t>
  </si>
  <si>
    <t>242.133.4.3469</t>
  </si>
  <si>
    <t>242.133.4.3470</t>
  </si>
  <si>
    <t>242.133.4.3471</t>
  </si>
  <si>
    <t>242.133.4.3472</t>
  </si>
  <si>
    <t>242.133.4.3473</t>
  </si>
  <si>
    <t>242.133.4.3474</t>
  </si>
  <si>
    <t>242.133.4.3475</t>
  </si>
  <si>
    <t>242.133.4.3476</t>
  </si>
  <si>
    <t>242.133.4.3477</t>
  </si>
  <si>
    <t>242.133.4.3478</t>
  </si>
  <si>
    <t>242.133.4.3479</t>
  </si>
  <si>
    <t>242.133.4.3480</t>
  </si>
  <si>
    <t>242.133.4.3481</t>
  </si>
  <si>
    <t>242.133.4.3482</t>
  </si>
  <si>
    <t>242.133.4.3483</t>
  </si>
  <si>
    <t>242.133.4.3484</t>
  </si>
  <si>
    <t>242.133.4.3485</t>
  </si>
  <si>
    <t>242.133.4.3486</t>
  </si>
  <si>
    <t>242.133.4.3487</t>
  </si>
  <si>
    <t>242.133.4.3488</t>
  </si>
  <si>
    <t>242.133.4.3489</t>
  </si>
  <si>
    <t>242.133.4.3490</t>
  </si>
  <si>
    <t>242.133.4.3491</t>
  </si>
  <si>
    <t>242.133.4.3492</t>
  </si>
  <si>
    <t>242.133.4.3493</t>
  </si>
  <si>
    <t>242.133.4.3494</t>
  </si>
  <si>
    <t>242.133.4.3495</t>
  </si>
  <si>
    <t>242.133.4.3496</t>
  </si>
  <si>
    <t>242.133.4.3497</t>
  </si>
  <si>
    <t>242.133.4.3498</t>
  </si>
  <si>
    <t>242.133.4.3499</t>
  </si>
  <si>
    <t>242.133.4.3500</t>
  </si>
  <si>
    <t>242.133.4.3501</t>
  </si>
  <si>
    <t>242.133.4.3502</t>
  </si>
  <si>
    <t>242.133.4.3503</t>
  </si>
  <si>
    <t>242.133.4.3504</t>
  </si>
  <si>
    <t>242.133.4.3505</t>
  </si>
  <si>
    <t>242.133.4.3506</t>
  </si>
  <si>
    <t>242.133.4.3507</t>
  </si>
  <si>
    <t>242.133.4.3508</t>
  </si>
  <si>
    <t>242.133.4.3509</t>
  </si>
  <si>
    <t>242.133.4.3510</t>
  </si>
  <si>
    <t>242.133.4.3511</t>
  </si>
  <si>
    <t>242.133.4.3512</t>
  </si>
  <si>
    <t>242.133.4.3513</t>
  </si>
  <si>
    <t>242.133.4.3514</t>
  </si>
  <si>
    <t>242.133.4.3515</t>
  </si>
  <si>
    <t>242.133.4.3516</t>
  </si>
  <si>
    <t>242.133.4.3517</t>
  </si>
  <si>
    <t>242.133.4.3518</t>
  </si>
  <si>
    <t>242.133.4.3519</t>
  </si>
  <si>
    <t>242.133.4.3520</t>
  </si>
  <si>
    <t>242.133.4.3521</t>
  </si>
  <si>
    <t>242.133.4.3522</t>
  </si>
  <si>
    <t>242.133.4.3523</t>
  </si>
  <si>
    <t>242.133.4.3524</t>
  </si>
  <si>
    <t>242.133.4.3525</t>
  </si>
  <si>
    <t>242.133.4.3526</t>
  </si>
  <si>
    <t>242.133.4.3527</t>
  </si>
  <si>
    <t>242.133.4.3528</t>
  </si>
  <si>
    <t>242.133.4.3529</t>
  </si>
  <si>
    <t>242.133.4.3530</t>
  </si>
  <si>
    <t>242.133.4.3531</t>
  </si>
  <si>
    <t>242.133.4.3532</t>
  </si>
  <si>
    <t>242.133.4.3533</t>
  </si>
  <si>
    <t>242.133.4.3534</t>
  </si>
  <si>
    <t>242.133.4.3535</t>
  </si>
  <si>
    <t>242.133.4.3536</t>
  </si>
  <si>
    <t>242.133.4.3537</t>
  </si>
  <si>
    <t>242.133.4.3538</t>
  </si>
  <si>
    <t>242.133.4.3539</t>
  </si>
  <si>
    <t>242.133.4.3540</t>
  </si>
  <si>
    <t>242.133.4.3541</t>
  </si>
  <si>
    <t>242.133.4.3542</t>
  </si>
  <si>
    <t>242.133.4.3543</t>
  </si>
  <si>
    <t>242.133.4.3544</t>
  </si>
  <si>
    <t>242.133.4.3545</t>
  </si>
  <si>
    <t>242.133.4.3546</t>
  </si>
  <si>
    <t>242.133.4.3547</t>
  </si>
  <si>
    <t>242.133.4.3548</t>
  </si>
  <si>
    <t>242.133.4.3549</t>
  </si>
  <si>
    <t>242.133.4.3550</t>
  </si>
  <si>
    <t>242.133.4.3551</t>
  </si>
  <si>
    <t>242.133.4.3552</t>
  </si>
  <si>
    <t>242.133.4.3553</t>
  </si>
  <si>
    <t>242.133.4.3554</t>
  </si>
  <si>
    <t>242.133.4.3555</t>
  </si>
  <si>
    <t>242.133.4.3556</t>
  </si>
  <si>
    <t>242.133.4.3557</t>
  </si>
  <si>
    <t>242.133.4.3558</t>
  </si>
  <si>
    <t>242.133.4.3559</t>
  </si>
  <si>
    <t>242.133.4.3560</t>
  </si>
  <si>
    <t>242.133.4.3561</t>
  </si>
  <si>
    <t>242.133.4.3562</t>
  </si>
  <si>
    <t>242.133.4.3563</t>
  </si>
  <si>
    <t>242.133.4.3564</t>
  </si>
  <si>
    <t>242.133.4.3565</t>
  </si>
  <si>
    <t>242.133.4.3566</t>
  </si>
  <si>
    <t>242.133.4.3567</t>
  </si>
  <si>
    <t>242.133.4.3568</t>
  </si>
  <si>
    <t>242.133.4.3569</t>
  </si>
  <si>
    <t>242.133.4.3570</t>
  </si>
  <si>
    <t>242.133.4.3571</t>
  </si>
  <si>
    <t>242.133.4.3572</t>
  </si>
  <si>
    <t>242.133.4.3573</t>
  </si>
  <si>
    <t>242.133.4.3574</t>
  </si>
  <si>
    <t>242.133.4.3575</t>
  </si>
  <si>
    <t>242.133.4.3576</t>
  </si>
  <si>
    <t>242.133.4.3577</t>
  </si>
  <si>
    <t>242.133.4.3578</t>
  </si>
  <si>
    <t>242.133.4.3579</t>
  </si>
  <si>
    <t>242.133.4.3580</t>
  </si>
  <si>
    <t>242.133.4.3581</t>
  </si>
  <si>
    <t>242.133.4.3582</t>
  </si>
  <si>
    <t>242.133.4.3583</t>
  </si>
  <si>
    <t>242.133.4.3584</t>
  </si>
  <si>
    <t>242.133.4.3585</t>
  </si>
  <si>
    <t>242.133.4.3586</t>
  </si>
  <si>
    <t>242.133.4.3587</t>
  </si>
  <si>
    <t>242.133.4.3588</t>
  </si>
  <si>
    <t>242.133.4.3589</t>
  </si>
  <si>
    <t>242.133.4.3590</t>
  </si>
  <si>
    <t>242.133.4.3591</t>
  </si>
  <si>
    <t>242.133.4.3592</t>
  </si>
  <si>
    <t>242.133.4.3593</t>
  </si>
  <si>
    <t>242.133.4.3594</t>
  </si>
  <si>
    <t>242.133.4.3595</t>
  </si>
  <si>
    <t>242.133.4.3596</t>
  </si>
  <si>
    <t>242.133.4.3597</t>
  </si>
  <si>
    <t>242.133.4.3598</t>
  </si>
  <si>
    <t>242.133.4.3599</t>
  </si>
  <si>
    <t>242.133.4.3600</t>
  </si>
  <si>
    <t>242.133.4.3601</t>
  </si>
  <si>
    <t>242.133.4.3602</t>
  </si>
  <si>
    <t>242.133.4.3603</t>
  </si>
  <si>
    <t>242.133.4.3604</t>
  </si>
  <si>
    <t>242.133.4.3605</t>
  </si>
  <si>
    <t>242.133.4.3606</t>
  </si>
  <si>
    <t>242.133.4.3607</t>
  </si>
  <si>
    <t>242.133.4.3608</t>
  </si>
  <si>
    <t>242.133.4.3609</t>
  </si>
  <si>
    <t>242.133.4.3610</t>
  </si>
  <si>
    <t>242.133.4.3611</t>
  </si>
  <si>
    <t>242.133.4.3612</t>
  </si>
  <si>
    <t>242.133.4.3613</t>
  </si>
  <si>
    <t>242.133.4.3614</t>
  </si>
  <si>
    <t>242.133.4.3615</t>
  </si>
  <si>
    <t>242.133.4.3616</t>
  </si>
  <si>
    <t>242.133.4.3617</t>
  </si>
  <si>
    <t>242.133.4.3618</t>
  </si>
  <si>
    <t>242.133.4.3619</t>
  </si>
  <si>
    <t>242.133.4.3620</t>
  </si>
  <si>
    <t>242.133.4.3621</t>
  </si>
  <si>
    <t>242.133.4.3622</t>
  </si>
  <si>
    <t>242.133.4.3623</t>
  </si>
  <si>
    <t>242.133.4.3624</t>
  </si>
  <si>
    <t>242.133.4.3625</t>
  </si>
  <si>
    <t>242.133.4.3626</t>
  </si>
  <si>
    <t>242.133.4.3627</t>
  </si>
  <si>
    <t>242.133.4.3628</t>
  </si>
  <si>
    <t>242.133.4.3629</t>
  </si>
  <si>
    <t>242.133.4.3630</t>
  </si>
  <si>
    <t>242.133.4.3631</t>
  </si>
  <si>
    <t>242.133.4.3632</t>
  </si>
  <si>
    <t>242.133.4.3633</t>
  </si>
  <si>
    <t>242.133.4.3634</t>
  </si>
  <si>
    <t>242.133.4.3635</t>
  </si>
  <si>
    <t>242.133.4.3636</t>
  </si>
  <si>
    <t>242.133.4.3637</t>
  </si>
  <si>
    <t>242.133.4.3638</t>
  </si>
  <si>
    <t>242.133.4.3639</t>
  </si>
  <si>
    <t>242.133.4.3640</t>
  </si>
  <si>
    <t>242.133.4.3641</t>
  </si>
  <si>
    <t>242.133.4.3642</t>
  </si>
  <si>
    <t>242.133.4.3643</t>
  </si>
  <si>
    <t>242.133.4.3644</t>
  </si>
  <si>
    <t>242.133.4.3645</t>
  </si>
  <si>
    <t>242.133.4.3646</t>
  </si>
  <si>
    <t>242.133.4.3647</t>
  </si>
  <si>
    <t>242.133.4.3648</t>
  </si>
  <si>
    <t>242.133.4.3649</t>
  </si>
  <si>
    <t>242.133.4.3650</t>
  </si>
  <si>
    <t>242.133.4.3651</t>
  </si>
  <si>
    <t>242.133.4.3652</t>
  </si>
  <si>
    <t>242.133.4.3653</t>
  </si>
  <si>
    <t>242.133.4.3654</t>
  </si>
  <si>
    <t>242.133.4.3655</t>
  </si>
  <si>
    <t>242.133.4.3656</t>
  </si>
  <si>
    <t>242.133.4.3657</t>
  </si>
  <si>
    <t>242.133.4.3658</t>
  </si>
  <si>
    <t>242.133.4.3659</t>
  </si>
  <si>
    <t>242.133.4.3660</t>
  </si>
  <si>
    <t>242.133.4.3661</t>
  </si>
  <si>
    <t>242.133.4.3662</t>
  </si>
  <si>
    <t>242.133.4.3663</t>
  </si>
  <si>
    <t>242.133.4.3664</t>
  </si>
  <si>
    <t>242.133.4.3665</t>
  </si>
  <si>
    <t>242.133.4.3666</t>
  </si>
  <si>
    <t>242.133.4.3667</t>
  </si>
  <si>
    <t>242.133.4.3668</t>
  </si>
  <si>
    <t>242.133.4.3669</t>
  </si>
  <si>
    <t>242.133.4.3670</t>
  </si>
  <si>
    <t>242.133.4.3671</t>
  </si>
  <si>
    <t>242.133.4.3672</t>
  </si>
  <si>
    <t>242.133.4.3673</t>
  </si>
  <si>
    <t>242.133.4.3674</t>
  </si>
  <si>
    <t>242.133.4.3675</t>
  </si>
  <si>
    <t>242.133.4.3676</t>
  </si>
  <si>
    <t>242.133.4.3677</t>
  </si>
  <si>
    <t>242.133.4.3678</t>
  </si>
  <si>
    <t>242.133.4.3679</t>
  </si>
  <si>
    <t>242.133.4.3680</t>
  </si>
  <si>
    <t>242.133.4.3681</t>
  </si>
  <si>
    <t>242.133.4.3682</t>
  </si>
  <si>
    <t>242.133.4.3683</t>
  </si>
  <si>
    <t>242.133.4.3684</t>
  </si>
  <si>
    <t>242.133.4.3685</t>
  </si>
  <si>
    <t>242.133.4.3686</t>
  </si>
  <si>
    <t>242.133.4.3687</t>
  </si>
  <si>
    <t>242.133.4.3688</t>
  </si>
  <si>
    <t>242.133.4.3689</t>
  </si>
  <si>
    <t>242.133.4.3690</t>
  </si>
  <si>
    <t>242.133.4.3691</t>
  </si>
  <si>
    <t>242.133.4.3692</t>
  </si>
  <si>
    <t>242.133.4.3693</t>
  </si>
  <si>
    <t>242.133.4.3694</t>
  </si>
  <si>
    <t>242.133.4.3695</t>
  </si>
  <si>
    <t>242.133.4.3696</t>
  </si>
  <si>
    <t>242.133.4.3697</t>
  </si>
  <si>
    <t>242.133.4.3698</t>
  </si>
  <si>
    <t>242.133.4.3699</t>
  </si>
  <si>
    <t>242.133.4.3700</t>
  </si>
  <si>
    <t>242.133.4.3701</t>
  </si>
  <si>
    <t>242.133.4.3702</t>
  </si>
  <si>
    <t>242.133.4.3703</t>
  </si>
  <si>
    <t>242.133.4.3704</t>
  </si>
  <si>
    <t>242.133.4.3705</t>
  </si>
  <si>
    <t>242.133.4.3706</t>
  </si>
  <si>
    <t>242.133.4.3707</t>
  </si>
  <si>
    <t>242.133.4.3708</t>
  </si>
  <si>
    <t>242.133.4.3709</t>
  </si>
  <si>
    <t>242.133.4.3710</t>
  </si>
  <si>
    <t>242.133.4.3711</t>
  </si>
  <si>
    <t>242.133.4.3712</t>
  </si>
  <si>
    <t>242.133.4.3713</t>
  </si>
  <si>
    <t>242.133.4.3714</t>
  </si>
  <si>
    <t>242.133.4.3715</t>
  </si>
  <si>
    <t>242.133.4.3716</t>
  </si>
  <si>
    <t>242.133.4.3717</t>
  </si>
  <si>
    <t>242.133.4.3718</t>
  </si>
  <si>
    <t>242.133.4.3719</t>
  </si>
  <si>
    <t>242.133.4.3720</t>
  </si>
  <si>
    <t>242.133.4.3721</t>
  </si>
  <si>
    <t>242.133.4.3722</t>
  </si>
  <si>
    <t>242.133.4.3723</t>
  </si>
  <si>
    <t>242.133.4.3724</t>
  </si>
  <si>
    <t>242.133.4.3725</t>
  </si>
  <si>
    <t>242.133.4.3726</t>
  </si>
  <si>
    <t>242.133.4.3727</t>
  </si>
  <si>
    <t>242.133.4.3728</t>
  </si>
  <si>
    <t>242.133.4.3729</t>
  </si>
  <si>
    <t>242.133.4.3730</t>
  </si>
  <si>
    <t>242.133.4.3731</t>
  </si>
  <si>
    <t>242.133.4.3732</t>
  </si>
  <si>
    <t>242.133.4.3733</t>
  </si>
  <si>
    <t>242.133.4.3734</t>
  </si>
  <si>
    <t>242.133.4.3735</t>
  </si>
  <si>
    <t>242.133.4.3736</t>
  </si>
  <si>
    <t>242.133.4.3737</t>
  </si>
  <si>
    <t>242.133.4.3738</t>
  </si>
  <si>
    <t>242.133.4.3739</t>
  </si>
  <si>
    <t>242.133.4.3740</t>
  </si>
  <si>
    <t>242.133.4.3741</t>
  </si>
  <si>
    <t>242.133.4.3742</t>
  </si>
  <si>
    <t>242.133.4.3743</t>
  </si>
  <si>
    <t>242.133.4.3744</t>
  </si>
  <si>
    <t>242.133.4.3745</t>
  </si>
  <si>
    <t>242.133.4.3746</t>
  </si>
  <si>
    <t>242.133.4.3747</t>
  </si>
  <si>
    <t>242.133.4.3748</t>
  </si>
  <si>
    <t>242.133.4.3749</t>
  </si>
  <si>
    <t>242.133.4.3750</t>
  </si>
  <si>
    <t>242.133.4.3751</t>
  </si>
  <si>
    <t>242.133.4.3752</t>
  </si>
  <si>
    <t>242.133.4.3753</t>
  </si>
  <si>
    <t>242.133.4.3754</t>
  </si>
  <si>
    <t>242.133.4.3755</t>
  </si>
  <si>
    <t>242.133.4.3756</t>
  </si>
  <si>
    <t>242.133.4.3757</t>
  </si>
  <si>
    <t>242.133.4.3758</t>
  </si>
  <si>
    <t>242.133.4.3759</t>
  </si>
  <si>
    <t>242.133.4.3760</t>
  </si>
  <si>
    <t>242.133.4.3761</t>
  </si>
  <si>
    <t>242.133.4.3762</t>
  </si>
  <si>
    <t>242.133.4.3763</t>
  </si>
  <si>
    <t>242.133.4.3764</t>
  </si>
  <si>
    <t>242.133.4.3765</t>
  </si>
  <si>
    <t>242.133.4.3766</t>
  </si>
  <si>
    <t>242.133.4.3767</t>
  </si>
  <si>
    <t>242.133.4.3768</t>
  </si>
  <si>
    <t>242.133.4.3769</t>
  </si>
  <si>
    <t>242.133.4.3770</t>
  </si>
  <si>
    <t>242.133.4.3771</t>
  </si>
  <si>
    <t>242.133.4.3772</t>
  </si>
  <si>
    <t>242.133.4.3773</t>
  </si>
  <si>
    <t>242.133.4.3774</t>
  </si>
  <si>
    <t>242.133.4.3775</t>
  </si>
  <si>
    <t>242.133.4.3776</t>
  </si>
  <si>
    <t>242.133.4.3777</t>
  </si>
  <si>
    <t>242.133.4.3778</t>
  </si>
  <si>
    <t>242.133.4.3779</t>
  </si>
  <si>
    <t>242.133.4.3780</t>
  </si>
  <si>
    <t>242.133.4.3781</t>
  </si>
  <si>
    <t>242.133.4.3782</t>
  </si>
  <si>
    <t>242.133.4.3783</t>
  </si>
  <si>
    <t>242.133.4.3784</t>
  </si>
  <si>
    <t>242.133.4.3785</t>
  </si>
  <si>
    <t>242.133.4.3786</t>
  </si>
  <si>
    <t>242.133.4.3787</t>
  </si>
  <si>
    <t>242.133.4.3788</t>
  </si>
  <si>
    <t>242.133.4.3789</t>
  </si>
  <si>
    <t>242.133.4.3790</t>
  </si>
  <si>
    <t>242.133.4.3791</t>
  </si>
  <si>
    <t>242.133.4.3792</t>
  </si>
  <si>
    <t>242.133.4.3793</t>
  </si>
  <si>
    <t>242.133.4.3794</t>
  </si>
  <si>
    <t>242.133.4.3795</t>
  </si>
  <si>
    <t>242.133.4.3796</t>
  </si>
  <si>
    <t>242.133.4.3797</t>
  </si>
  <si>
    <t>242.133.4.3798</t>
  </si>
  <si>
    <t>242.133.4.3799</t>
  </si>
  <si>
    <t>242.133.4.3800</t>
  </si>
  <si>
    <t>242.133.4.3801</t>
  </si>
  <si>
    <t>242.133.4.3802</t>
  </si>
  <si>
    <t>242.133.4.3803</t>
  </si>
  <si>
    <t>242.133.4.3804</t>
  </si>
  <si>
    <t>242.133.4.3805</t>
  </si>
  <si>
    <t>242.133.4.3806</t>
  </si>
  <si>
    <t>242.133.4.3807</t>
  </si>
  <si>
    <t>242.133.4.3808</t>
  </si>
  <si>
    <t>242.133.4.3809</t>
  </si>
  <si>
    <t>242.133.4.3810</t>
  </si>
  <si>
    <t>242.133.4.3811</t>
  </si>
  <si>
    <t>242.133.4.3812</t>
  </si>
  <si>
    <t>242.133.4.3813</t>
  </si>
  <si>
    <t>242.133.4.3814</t>
  </si>
  <si>
    <t>242.133.4.3815</t>
  </si>
  <si>
    <t>242.133.4.3816</t>
  </si>
  <si>
    <t>242.133.4.3817</t>
  </si>
  <si>
    <t>242.133.4.3818</t>
  </si>
  <si>
    <t>242.133.4.3819</t>
  </si>
  <si>
    <t>242.133.4.3820</t>
  </si>
  <si>
    <t>242.133.4.3821</t>
  </si>
  <si>
    <t>242.133.4.3822</t>
  </si>
  <si>
    <t>242.133.4.3823</t>
  </si>
  <si>
    <t>242.133.4.3824</t>
  </si>
  <si>
    <t>242.133.4.3825</t>
  </si>
  <si>
    <t>242.133.4.3826</t>
  </si>
  <si>
    <t>242.133.4.3827</t>
  </si>
  <si>
    <t>242.133.4.3828</t>
  </si>
  <si>
    <t>242.133.4.3829</t>
  </si>
  <si>
    <t>242.133.4.3830</t>
  </si>
  <si>
    <t>242.133.4.3831</t>
  </si>
  <si>
    <t>242.133.4.3832</t>
  </si>
  <si>
    <t>242.133.4.3833</t>
  </si>
  <si>
    <t>242.133.4.3834</t>
  </si>
  <si>
    <t>242.133.4.3835</t>
  </si>
  <si>
    <t>242.133.4.3836</t>
  </si>
  <si>
    <t>242.133.4.3837</t>
  </si>
  <si>
    <t>242.133.4.3838</t>
  </si>
  <si>
    <t>242.133.4.3839</t>
  </si>
  <si>
    <t>242.133.4.3840</t>
  </si>
  <si>
    <t>242.133.4.3841</t>
  </si>
  <si>
    <t>242.133.4.3842</t>
  </si>
  <si>
    <t>242.133.4.3843</t>
  </si>
  <si>
    <t>242.133.4.3844</t>
  </si>
  <si>
    <t>242.133.4.3845</t>
  </si>
  <si>
    <t>242.133.4.3846</t>
  </si>
  <si>
    <t>242.133.4.3847</t>
  </si>
  <si>
    <t>242.133.4.3848</t>
  </si>
  <si>
    <t>242.133.4.3849</t>
  </si>
  <si>
    <t>242.133.4.3850</t>
  </si>
  <si>
    <t>242.133.4.3851</t>
  </si>
  <si>
    <t>242.133.4.3852</t>
  </si>
  <si>
    <t>242.133.4.3853</t>
  </si>
  <si>
    <t>242.133.4.3854</t>
  </si>
  <si>
    <t>242.133.4.3855</t>
  </si>
  <si>
    <t>242.133.4.3856</t>
  </si>
  <si>
    <t>242.133.4.3857</t>
  </si>
  <si>
    <t>242.133.4.3858</t>
  </si>
  <si>
    <t>242.133.4.3859</t>
  </si>
  <si>
    <t>242.133.4.3860</t>
  </si>
  <si>
    <t>242.133.4.3861</t>
  </si>
  <si>
    <t>242.133.4.3862</t>
  </si>
  <si>
    <t>242.133.4.3863</t>
  </si>
  <si>
    <t>242.133.4.3864</t>
  </si>
  <si>
    <t>242.133.4.3865</t>
  </si>
  <si>
    <t>242.133.4.3866</t>
  </si>
  <si>
    <t>242.133.4.3867</t>
  </si>
  <si>
    <t>242.133.4.3868</t>
  </si>
  <si>
    <t>242.133.4.3869</t>
  </si>
  <si>
    <t>242.133.4.3870</t>
  </si>
  <si>
    <t>242.133.4.3871</t>
  </si>
  <si>
    <t>242.133.4.3872</t>
  </si>
  <si>
    <t>242.133.4.3873</t>
  </si>
  <si>
    <t>242.133.4.3874</t>
  </si>
  <si>
    <t>242.133.4.3875</t>
  </si>
  <si>
    <t>242.133.4.3876</t>
  </si>
  <si>
    <t>242.133.4.3877</t>
  </si>
  <si>
    <t>242.133.4.3878</t>
  </si>
  <si>
    <t>242.133.4.3879</t>
  </si>
  <si>
    <t>242.133.4.3880</t>
  </si>
  <si>
    <t>242.133.4.3881</t>
  </si>
  <si>
    <t>242.133.4.3882</t>
  </si>
  <si>
    <t>242.133.4.3883</t>
  </si>
  <si>
    <t>242.133.4.3884</t>
  </si>
  <si>
    <t>242.133.4.3885</t>
  </si>
  <si>
    <t>242.133.4.3886</t>
  </si>
  <si>
    <t>242.133.4.3887</t>
  </si>
  <si>
    <t>242.133.4.3888</t>
  </si>
  <si>
    <t>242.133.4.3889</t>
  </si>
  <si>
    <t>242.133.4.3890</t>
  </si>
  <si>
    <t>242.133.4.3891</t>
  </si>
  <si>
    <t>242.133.4.3892</t>
  </si>
  <si>
    <t>242.133.4.3893</t>
  </si>
  <si>
    <t>242.133.4.3894</t>
  </si>
  <si>
    <t>242.133.4.3895</t>
  </si>
  <si>
    <t>242.133.4.3896</t>
  </si>
  <si>
    <t>242.133.4.3897</t>
  </si>
  <si>
    <t>242.133.4.3898</t>
  </si>
  <si>
    <t>242.133.4.3899</t>
  </si>
  <si>
    <t>242.133.4.3900</t>
  </si>
  <si>
    <t>242.133.4.3901</t>
  </si>
  <si>
    <t>242.133.4.3902</t>
  </si>
  <si>
    <t>242.133.4.3903</t>
  </si>
  <si>
    <t>242.133.4.3904</t>
  </si>
  <si>
    <t>242.133.4.3905</t>
  </si>
  <si>
    <t>242.133.4.3906</t>
  </si>
  <si>
    <t>242.133.4.3907</t>
  </si>
  <si>
    <t>242.133.4.3908</t>
  </si>
  <si>
    <t>242.133.4.3909</t>
  </si>
  <si>
    <t>242.133.4.3910</t>
  </si>
  <si>
    <t>242.133.4.3911</t>
  </si>
  <si>
    <t>242.133.4.3912</t>
  </si>
  <si>
    <t>242.133.4.3913</t>
  </si>
  <si>
    <t>242.133.4.3914</t>
  </si>
  <si>
    <t>242.133.4.3915</t>
  </si>
  <si>
    <t>242.133.4.3916</t>
  </si>
  <si>
    <t>242.133.4.3917</t>
  </si>
  <si>
    <t>242.133.4.3918</t>
  </si>
  <si>
    <t>242.133.4.3919</t>
  </si>
  <si>
    <t>242.133.4.3920</t>
  </si>
  <si>
    <t>242.133.4.3921</t>
  </si>
  <si>
    <t>242.133.4.3922</t>
  </si>
  <si>
    <t>242.133.4.3923</t>
  </si>
  <si>
    <t>242.133.4.3924</t>
  </si>
  <si>
    <t>242.133.4.3925</t>
  </si>
  <si>
    <t>242.133.4.3926</t>
  </si>
  <si>
    <t>242.133.4.3927</t>
  </si>
  <si>
    <t>242.133.4.3928</t>
  </si>
  <si>
    <t>242.133.4.3929</t>
  </si>
  <si>
    <t>242.133.4.3930</t>
  </si>
  <si>
    <t>242.133.4.3931</t>
  </si>
  <si>
    <t>242.133.4.3932</t>
  </si>
  <si>
    <t>242.133.4.3933</t>
  </si>
  <si>
    <t>242.133.4.3934</t>
  </si>
  <si>
    <t>242.133.4.3935</t>
  </si>
  <si>
    <t>242.133.4.3936</t>
  </si>
  <si>
    <t>242.133.4.3937</t>
  </si>
  <si>
    <t>242.133.4.3938</t>
  </si>
  <si>
    <t>242.133.4.3939</t>
  </si>
  <si>
    <t>242.133.4.3940</t>
  </si>
  <si>
    <t>242.133.4.3941</t>
  </si>
  <si>
    <t>242.133.4.3942</t>
  </si>
  <si>
    <t>242.133.4.3943</t>
  </si>
  <si>
    <t>242.133.4.3944</t>
  </si>
  <si>
    <t>242.133.4.3945</t>
  </si>
  <si>
    <t>242.133.4.3946</t>
  </si>
  <si>
    <t>242.133.4.3947</t>
  </si>
  <si>
    <t>242.133.4.3948</t>
  </si>
  <si>
    <t>242.133.4.3949</t>
  </si>
  <si>
    <t>242.133.4.3950</t>
  </si>
  <si>
    <t>242.133.4.3951</t>
  </si>
  <si>
    <t>242.133.4.3952</t>
  </si>
  <si>
    <t>242.133.4.3953</t>
  </si>
  <si>
    <t>242.133.4.3954</t>
  </si>
  <si>
    <t>242.133.4.3955</t>
  </si>
  <si>
    <t>242.133.4.3956</t>
  </si>
  <si>
    <t>242.133.4.3957</t>
  </si>
  <si>
    <t>242.133.4.3958</t>
  </si>
  <si>
    <t>242.133.4.3959</t>
  </si>
  <si>
    <t>242.133.4.3960</t>
  </si>
  <si>
    <t>242.133.4.3961</t>
  </si>
  <si>
    <t>242.133.4.3962</t>
  </si>
  <si>
    <t>242.133.4.3963</t>
  </si>
  <si>
    <t>242.133.4.3964</t>
  </si>
  <si>
    <t>242.133.4.3965</t>
  </si>
  <si>
    <t>242.133.4.3966</t>
  </si>
  <si>
    <t>242.133.4.3967</t>
  </si>
  <si>
    <t>242.133.4.3968</t>
  </si>
  <si>
    <t>242.133.4.3969</t>
  </si>
  <si>
    <t>242.133.4.3970</t>
  </si>
  <si>
    <t>242.133.4.3971</t>
  </si>
  <si>
    <t>242.133.4.3972</t>
  </si>
  <si>
    <t>242.133.4.3973</t>
  </si>
  <si>
    <t>242.133.4.3974</t>
  </si>
  <si>
    <t>242.133.4.3975</t>
  </si>
  <si>
    <t>242.133.4.3976</t>
  </si>
  <si>
    <t>242.133.4.3977</t>
  </si>
  <si>
    <t>242.133.4.3978</t>
  </si>
  <si>
    <t>242.133.4.3979</t>
  </si>
  <si>
    <t>242.133.4.3980</t>
  </si>
  <si>
    <t>242.133.4.3981</t>
  </si>
  <si>
    <t>242.133.4.3982</t>
  </si>
  <si>
    <t>242.133.4.3983</t>
  </si>
  <si>
    <t>242.133.4.3984</t>
  </si>
  <si>
    <t>242.133.4.3985</t>
  </si>
  <si>
    <t>242.133.4.3986</t>
  </si>
  <si>
    <t>242.133.4.3987</t>
  </si>
  <si>
    <t>242.133.4.3988</t>
  </si>
  <si>
    <t>242.133.4.3989</t>
  </si>
  <si>
    <t>242.133.4.3990</t>
  </si>
  <si>
    <t>242.133.4.3991</t>
  </si>
  <si>
    <t>242.133.4.3992</t>
  </si>
  <si>
    <t>242.133.4.3993</t>
  </si>
  <si>
    <t>242.133.4.3994</t>
  </si>
  <si>
    <t>242.133.4.3995</t>
  </si>
  <si>
    <t>242.133.4.3996</t>
  </si>
  <si>
    <t>242.133.4.3997</t>
  </si>
  <si>
    <t>242.133.4.3998</t>
  </si>
  <si>
    <t>242.133.4.3999</t>
  </si>
  <si>
    <t>242.133.4.4000</t>
  </si>
  <si>
    <t>242.133.4.4001</t>
  </si>
  <si>
    <t>242.133.4.4002</t>
  </si>
  <si>
    <t>242.133.4.4003</t>
  </si>
  <si>
    <t>242.133.4.4004</t>
  </si>
  <si>
    <t>242.133.4.4005</t>
  </si>
  <si>
    <t>242.133.4.4006</t>
  </si>
  <si>
    <t>242.133.4.4007</t>
  </si>
  <si>
    <t>242.133.4.4008</t>
  </si>
  <si>
    <t>242.133.4.4009</t>
  </si>
  <si>
    <t>242.133.4.4010</t>
  </si>
  <si>
    <t>242.133.4.4011</t>
  </si>
  <si>
    <t>242.133.4.4012</t>
  </si>
  <si>
    <t>242.133.4.4013</t>
  </si>
  <si>
    <t>242.133.4.4014</t>
  </si>
  <si>
    <t>242.133.4.4015</t>
  </si>
  <si>
    <t>242.133.4.4016</t>
  </si>
  <si>
    <t>242.133.4.4017</t>
  </si>
  <si>
    <t>242.133.4.4018</t>
  </si>
  <si>
    <t>242.133.4.4019</t>
  </si>
  <si>
    <t>242.133.4.4020</t>
  </si>
  <si>
    <t>242.133.4.4021</t>
  </si>
  <si>
    <t>242.133.4.4022</t>
  </si>
  <si>
    <t>242.133.4.4023</t>
  </si>
  <si>
    <t>242.133.4.4024</t>
  </si>
  <si>
    <t>242.133.4.4025</t>
  </si>
  <si>
    <t>242.133.4.4026</t>
  </si>
  <si>
    <t>242.133.4.4027</t>
  </si>
  <si>
    <t>242.133.4.4028</t>
  </si>
  <si>
    <t>242.133.4.4029</t>
  </si>
  <si>
    <t>242.133.4.4030</t>
  </si>
  <si>
    <t>242.133.4.4031</t>
  </si>
  <si>
    <t>242.133.4.4032</t>
  </si>
  <si>
    <t>242.133.4.4033</t>
  </si>
  <si>
    <t>242.133.4.4034</t>
  </si>
  <si>
    <t>242.133.4.4035</t>
  </si>
  <si>
    <t>242.133.4.4036</t>
  </si>
  <si>
    <t>242.133.4.4037</t>
  </si>
  <si>
    <t>242.133.4.4038</t>
  </si>
  <si>
    <t>242.133.4.4039</t>
  </si>
  <si>
    <t>242.133.4.4040</t>
  </si>
  <si>
    <t>242.133.4.4041</t>
  </si>
  <si>
    <t>242.133.4.4042</t>
  </si>
  <si>
    <t>242.133.4.4043</t>
  </si>
  <si>
    <t>242.133.4.4044</t>
  </si>
  <si>
    <t>242.133.4.4045</t>
  </si>
  <si>
    <t>242.133.4.4046</t>
  </si>
  <si>
    <t>242.133.4.4047</t>
  </si>
  <si>
    <t>242.133.4.4048</t>
  </si>
  <si>
    <t>242.133.4.4049</t>
  </si>
  <si>
    <t>242.133.4.4050</t>
  </si>
  <si>
    <t>242.133.4.4051</t>
  </si>
  <si>
    <t>242.133.4.4052</t>
  </si>
  <si>
    <t>242.133.4.4053</t>
  </si>
  <si>
    <t>242.133.4.4054</t>
  </si>
  <si>
    <t>242.133.4.4055</t>
  </si>
  <si>
    <t>242.133.4.4056</t>
  </si>
  <si>
    <t>242.133.4.4057</t>
  </si>
  <si>
    <t>242.133.4.4058</t>
  </si>
  <si>
    <t>242.133.4.4059</t>
  </si>
  <si>
    <t>242.133.4.4060</t>
  </si>
  <si>
    <t>242.133.4.4061</t>
  </si>
  <si>
    <t>242.133.4.4062</t>
  </si>
  <si>
    <t>242.133.4.4063</t>
  </si>
  <si>
    <t>242.133.4.4064</t>
  </si>
  <si>
    <t>242.133.4.4065</t>
  </si>
  <si>
    <t>242.133.4.4066</t>
  </si>
  <si>
    <t>242.133.4.4067</t>
  </si>
  <si>
    <t>242.133.4.4068</t>
  </si>
  <si>
    <t>242.133.4.4069</t>
  </si>
  <si>
    <t>242.133.4.4070</t>
  </si>
  <si>
    <t>242.133.4.4071</t>
  </si>
  <si>
    <t>242.133.4.4072</t>
  </si>
  <si>
    <t>242.133.4.4073</t>
  </si>
  <si>
    <t>242.133.4.4074</t>
  </si>
  <si>
    <t>242.133.4.4075</t>
  </si>
  <si>
    <t>242.133.4.4076</t>
  </si>
  <si>
    <t>242.133.4.4077</t>
  </si>
  <si>
    <t>242.133.4.4078</t>
  </si>
  <si>
    <t>242.133.4.4079</t>
  </si>
  <si>
    <t>242.133.4.4080</t>
  </si>
  <si>
    <t>242.133.4.4081</t>
  </si>
  <si>
    <t>242.133.4.4082</t>
  </si>
  <si>
    <t>242.133.4.4083</t>
  </si>
  <si>
    <t>242.133.4.4084</t>
  </si>
  <si>
    <t>242.133.4.4085</t>
  </si>
  <si>
    <t>242.133.4.4086</t>
  </si>
  <si>
    <t>242.133.4.4087</t>
  </si>
  <si>
    <t>242.133.4.4088</t>
  </si>
  <si>
    <t>242.133.4.4089</t>
  </si>
  <si>
    <t>242.133.4.4090</t>
  </si>
  <si>
    <t>242.133.4.4091</t>
  </si>
  <si>
    <t>242.133.4.4092</t>
  </si>
  <si>
    <t>242.133.4.4093</t>
  </si>
  <si>
    <t>242.133.4.4094</t>
  </si>
  <si>
    <t>242.133.4.4095</t>
  </si>
  <si>
    <t>242.133.4.4096</t>
  </si>
  <si>
    <t>242.133.4.4097</t>
  </si>
  <si>
    <t>242.133.4.4098</t>
  </si>
  <si>
    <t>242.133.4.4099</t>
  </si>
  <si>
    <t>242.133.4.4100</t>
  </si>
  <si>
    <t>242.133.4.4101</t>
  </si>
  <si>
    <t>242.133.4.4102</t>
  </si>
  <si>
    <t>242.133.4.4103</t>
  </si>
  <si>
    <t>242.133.4.4104</t>
  </si>
  <si>
    <t>242.133.4.4105</t>
  </si>
  <si>
    <t>242.133.4.4106</t>
  </si>
  <si>
    <t>242.133.4.4107</t>
  </si>
  <si>
    <t>242.133.4.4108</t>
  </si>
  <si>
    <t>242.133.4.4109</t>
  </si>
  <si>
    <t>242.133.4.4110</t>
  </si>
  <si>
    <t>242.133.4.4111</t>
  </si>
  <si>
    <t>242.133.4.4112</t>
  </si>
  <si>
    <t>242.133.4.4113</t>
  </si>
  <si>
    <t>242.133.4.4114</t>
  </si>
  <si>
    <t>242.133.4.4115</t>
  </si>
  <si>
    <t>242.133.4.4116</t>
  </si>
  <si>
    <t>242.133.4.4117</t>
  </si>
  <si>
    <t>242.133.4.4118</t>
  </si>
  <si>
    <t>242.133.4.4119</t>
  </si>
  <si>
    <t>242.133.4.4120</t>
  </si>
  <si>
    <t>242.133.4.4121</t>
  </si>
  <si>
    <t>242.133.4.4122</t>
  </si>
  <si>
    <t>242.133.4.4123</t>
  </si>
  <si>
    <t>242.133.4.4124</t>
  </si>
  <si>
    <t>242.133.4.4125</t>
  </si>
  <si>
    <t>242.133.4.4126</t>
  </si>
  <si>
    <t>242.133.4.4127</t>
  </si>
  <si>
    <t>242.133.4.4128</t>
  </si>
  <si>
    <t>242.133.4.4129</t>
  </si>
  <si>
    <t>242.133.4.4130</t>
  </si>
  <si>
    <t>242.133.4.4131</t>
  </si>
  <si>
    <t>242.133.4.4132</t>
  </si>
  <si>
    <t>242.133.4.4133</t>
  </si>
  <si>
    <t>242.133.4.4134</t>
  </si>
  <si>
    <t>242.133.4.4135</t>
  </si>
  <si>
    <t>242.133.4.4136</t>
  </si>
  <si>
    <t>242.133.4.4137</t>
  </si>
  <si>
    <t>242.133.4.4138</t>
  </si>
  <si>
    <t>242.133.4.4139</t>
  </si>
  <si>
    <t>242.133.4.4140</t>
  </si>
  <si>
    <t>242.133.4.4141</t>
  </si>
  <si>
    <t>242.133.4.4142</t>
  </si>
  <si>
    <t>242.133.4.4143</t>
  </si>
  <si>
    <t>242.133.4.4144</t>
  </si>
  <si>
    <t>242.133.4.4145</t>
  </si>
  <si>
    <t>242.133.4.4146</t>
  </si>
  <si>
    <t>242.133.4.4147</t>
  </si>
  <si>
    <t>242.133.4.4148</t>
  </si>
  <si>
    <t>242.133.4.4149</t>
  </si>
  <si>
    <t>242.133.4.4150</t>
  </si>
  <si>
    <t>242.133.4.4151</t>
  </si>
  <si>
    <t>242.133.4.4152</t>
  </si>
  <si>
    <t>242.133.4.4153</t>
  </si>
  <si>
    <t>242.133.4.4154</t>
  </si>
  <si>
    <t>242.133.4.4155</t>
  </si>
  <si>
    <t>242.133.4.4156</t>
  </si>
  <si>
    <t>242.133.4.4157</t>
  </si>
  <si>
    <t>242.133.4.4158</t>
  </si>
  <si>
    <t>242.133.4.4159</t>
  </si>
  <si>
    <t>242.133.4.4160</t>
  </si>
  <si>
    <t>242.133.4.4161</t>
  </si>
  <si>
    <t>242.133.4.4162</t>
  </si>
  <si>
    <t>242.133.4.4163</t>
  </si>
  <si>
    <t>242.133.4.4164</t>
  </si>
  <si>
    <t>242.133.4.4165</t>
  </si>
  <si>
    <t>242.133.4.4166</t>
  </si>
  <si>
    <t>242.133.4.4167</t>
  </si>
  <si>
    <t>242.133.4.4168</t>
  </si>
  <si>
    <t>242.133.4.4169</t>
  </si>
  <si>
    <t>242.133.4.4170</t>
  </si>
  <si>
    <t>242.133.4.4171</t>
  </si>
  <si>
    <t>242.133.4.4172</t>
  </si>
  <si>
    <t>242.133.4.4173</t>
  </si>
  <si>
    <t>242.133.4.4174</t>
  </si>
  <si>
    <t>242.133.4.4175</t>
  </si>
  <si>
    <t>242.133.4.4176</t>
  </si>
  <si>
    <t>242.133.4.4177</t>
  </si>
  <si>
    <t>242.133.4.4178</t>
  </si>
  <si>
    <t>242.133.4.4179</t>
  </si>
  <si>
    <t>242.133.4.4180</t>
  </si>
  <si>
    <t>242.133.4.4181</t>
  </si>
  <si>
    <t>242.133.4.4182</t>
  </si>
  <si>
    <t>242.133.4.4183</t>
  </si>
  <si>
    <t>242.133.4.4184</t>
  </si>
  <si>
    <t>242.133.4.4185</t>
  </si>
  <si>
    <t>242.133.4.4186</t>
  </si>
  <si>
    <t>242.133.4.4187</t>
  </si>
  <si>
    <t>242.133.4.4188</t>
  </si>
  <si>
    <t>242.133.4.4189</t>
  </si>
  <si>
    <t>242.133.4.4190</t>
  </si>
  <si>
    <t>242.133.4.4191</t>
  </si>
  <si>
    <t>242.133.4.4192</t>
  </si>
  <si>
    <t>242.133.4.4193</t>
  </si>
  <si>
    <t>242.133.4.4194</t>
  </si>
  <si>
    <t>242.133.4.4195</t>
  </si>
  <si>
    <t>242.133.4.4196</t>
  </si>
  <si>
    <t>242.133.4.4197</t>
  </si>
  <si>
    <t>242.133.4.4198</t>
  </si>
  <si>
    <t>242.133.4.4199</t>
  </si>
  <si>
    <t>242.133.4.4200</t>
  </si>
  <si>
    <t>242.133.4.4201</t>
  </si>
  <si>
    <t>242.133.4.4202</t>
  </si>
  <si>
    <t>242.133.4.4203</t>
  </si>
  <si>
    <t>242.133.4.4204</t>
  </si>
  <si>
    <t>242.133.4.4205</t>
  </si>
  <si>
    <t>242.133.4.4206</t>
  </si>
  <si>
    <t>242.133.4.4207</t>
  </si>
  <si>
    <t>242.133.4.4208</t>
  </si>
  <si>
    <t>242.133.4.4209</t>
  </si>
  <si>
    <t>242.133.4.4210</t>
  </si>
  <si>
    <t>242.133.4.4211</t>
  </si>
  <si>
    <t>242.133.4.4212</t>
  </si>
  <si>
    <t>242.133.4.4213</t>
  </si>
  <si>
    <t>242.133.4.4214</t>
  </si>
  <si>
    <t>242.133.4.4215</t>
  </si>
  <si>
    <t>242.133.4.4216</t>
  </si>
  <si>
    <t>242.133.4.4217</t>
  </si>
  <si>
    <t>242.133.4.4218</t>
  </si>
  <si>
    <t>242.133.4.4219</t>
  </si>
  <si>
    <t>242.133.4.4220</t>
  </si>
  <si>
    <t>242.133.4.4221</t>
  </si>
  <si>
    <t>242.133.4.4222</t>
  </si>
  <si>
    <t>242.133.4.4223</t>
  </si>
  <si>
    <t>242.133.4.4224</t>
  </si>
  <si>
    <t>242.133.4.4225</t>
  </si>
  <si>
    <t>242.133.4.4226</t>
  </si>
  <si>
    <t>242.133.4.4227</t>
  </si>
  <si>
    <t>242.133.4.4228</t>
  </si>
  <si>
    <t>242.133.4.4229</t>
  </si>
  <si>
    <t>242.133.4.4230</t>
  </si>
  <si>
    <t>242.133.4.4231</t>
  </si>
  <si>
    <t>242.133.4.4232</t>
  </si>
  <si>
    <t>242.133.4.4233</t>
  </si>
  <si>
    <t>242.133.4.4234</t>
  </si>
  <si>
    <t>242.133.4.4235</t>
  </si>
  <si>
    <t>242.133.4.4236</t>
  </si>
  <si>
    <t>242.133.4.4237</t>
  </si>
  <si>
    <t>242.133.4.4238</t>
  </si>
  <si>
    <t>242.133.4.4239</t>
  </si>
  <si>
    <t>242.133.4.4240</t>
  </si>
  <si>
    <t>242.133.4.4241</t>
  </si>
  <si>
    <t>242.133.4.4242</t>
  </si>
  <si>
    <t>242.133.4.4243</t>
  </si>
  <si>
    <t>242.133.4.4244</t>
  </si>
  <si>
    <t>242.133.4.4245</t>
  </si>
  <si>
    <t>242.133.4.4246</t>
  </si>
  <si>
    <t>242.133.4.4247</t>
  </si>
  <si>
    <t>242.133.4.4248</t>
  </si>
  <si>
    <t>242.133.4.4249</t>
  </si>
  <si>
    <t>242.133.4.4250</t>
  </si>
  <si>
    <t>242.133.4.4251</t>
  </si>
  <si>
    <t>242.133.4.4252</t>
  </si>
  <si>
    <t>242.133.4.4253</t>
  </si>
  <si>
    <t>242.133.4.4254</t>
  </si>
  <si>
    <t>242.133.4.4255</t>
  </si>
  <si>
    <t>242.133.4.4256</t>
  </si>
  <si>
    <t>242.133.4.4257</t>
  </si>
  <si>
    <t>242.133.4.4258</t>
  </si>
  <si>
    <t>242.133.4.4259</t>
  </si>
  <si>
    <t>242.133.4.4260</t>
  </si>
  <si>
    <t>242.133.4.4261</t>
  </si>
  <si>
    <t>242.133.4.4262</t>
  </si>
  <si>
    <t>242.133.4.4263</t>
  </si>
  <si>
    <t>242.133.4.4264</t>
  </si>
  <si>
    <t>242.133.4.4265</t>
  </si>
  <si>
    <t>242.133.4.4266</t>
  </si>
  <si>
    <t>242.133.4.4267</t>
  </si>
  <si>
    <t>242.133.4.4268</t>
  </si>
  <si>
    <t>242.133.4.4269</t>
  </si>
  <si>
    <t>242.133.4.4270</t>
  </si>
  <si>
    <t>242.133.4.4271</t>
  </si>
  <si>
    <t>242.133.4.4272</t>
  </si>
  <si>
    <t>242.133.4.4273</t>
  </si>
  <si>
    <t>242.133.4.4274</t>
  </si>
  <si>
    <t>242.133.4.4275</t>
  </si>
  <si>
    <t>242.133.4.4276</t>
  </si>
  <si>
    <t>242.133.4.4277</t>
  </si>
  <si>
    <t>242.133.4.4278</t>
  </si>
  <si>
    <t>242.133.4.4279</t>
  </si>
  <si>
    <t>242.133.4.4280</t>
  </si>
  <si>
    <t>242.133.4.4281</t>
  </si>
  <si>
    <t>242.133.4.4282</t>
  </si>
  <si>
    <t>242.133.4.4283</t>
  </si>
  <si>
    <t>242.133.4.4284</t>
  </si>
  <si>
    <t>242.133.4.4285</t>
  </si>
  <si>
    <t>242.133.4.4286</t>
  </si>
  <si>
    <t>242.133.4.4287</t>
  </si>
  <si>
    <t>242.133.4.4288</t>
  </si>
  <si>
    <t>242.133.4.4289</t>
  </si>
  <si>
    <t>242.133.4.4290</t>
  </si>
  <si>
    <t>242.133.4.4291</t>
  </si>
  <si>
    <t>242.133.4.4292</t>
  </si>
  <si>
    <t>242.133.4.4293</t>
  </si>
  <si>
    <t>242.133.4.4294</t>
  </si>
  <si>
    <t>242.133.4.4295</t>
  </si>
  <si>
    <t>242.133.4.4296</t>
  </si>
  <si>
    <t>242.133.4.4297</t>
  </si>
  <si>
    <t>242.133.4.4298</t>
  </si>
  <si>
    <t>242.133.4.4299</t>
  </si>
  <si>
    <t>242.133.4.4300</t>
  </si>
  <si>
    <t>242.133.4.4301</t>
  </si>
  <si>
    <t>242.133.4.4302</t>
  </si>
  <si>
    <t>242.133.4.4303</t>
  </si>
  <si>
    <t>242.133.4.4304</t>
  </si>
  <si>
    <t>242.133.4.4305</t>
  </si>
  <si>
    <t>242.133.4.4306</t>
  </si>
  <si>
    <t>242.133.4.4307</t>
  </si>
  <si>
    <t>242.133.4.4308</t>
  </si>
  <si>
    <t>242.133.4.4309</t>
  </si>
  <si>
    <t>242.133.4.4310</t>
  </si>
  <si>
    <t>242.133.4.4311</t>
  </si>
  <si>
    <t>242.133.4.4312</t>
  </si>
  <si>
    <t>242.133.4.4313</t>
  </si>
  <si>
    <t>242.133.4.4314</t>
  </si>
  <si>
    <t>242.133.4.4315</t>
  </si>
  <si>
    <t>242.133.4.4316</t>
  </si>
  <si>
    <t>242.133.4.4317</t>
  </si>
  <si>
    <t>242.133.4.4318</t>
  </si>
  <si>
    <t>242.133.4.4319</t>
  </si>
  <si>
    <t>242.133.4.4320</t>
  </si>
  <si>
    <t>242.133.4.4321</t>
  </si>
  <si>
    <t>242.133.4.4322</t>
  </si>
  <si>
    <t>242.133.4.4323</t>
  </si>
  <si>
    <t>242.133.4.4324</t>
  </si>
  <si>
    <t>242.133.4.4325</t>
  </si>
  <si>
    <t>242.133.4.4326</t>
  </si>
  <si>
    <t>242.133.4.4327</t>
  </si>
  <si>
    <t>242.133.4.4328</t>
  </si>
  <si>
    <t>242.133.4.4329</t>
  </si>
  <si>
    <t>242.133.4.4330</t>
  </si>
  <si>
    <t>242.133.4.4331</t>
  </si>
  <si>
    <t>242.133.4.4332</t>
  </si>
  <si>
    <t>242.133.4.4333</t>
  </si>
  <si>
    <t>242.133.4.4334</t>
  </si>
  <si>
    <t>242.133.4.4335</t>
  </si>
  <si>
    <t>242.133.4.4336</t>
  </si>
  <si>
    <t>242.133.4.4337</t>
  </si>
  <si>
    <t>242.133.4.4338</t>
  </si>
  <si>
    <t>242.133.4.4339</t>
  </si>
  <si>
    <t>242.133.4.4340</t>
  </si>
  <si>
    <t>242.133.4.4341</t>
  </si>
  <si>
    <t>242.133.4.4342</t>
  </si>
  <si>
    <t>242.133.4.4343</t>
  </si>
  <si>
    <t>242.133.4.4344</t>
  </si>
  <si>
    <t>242.133.4.4345</t>
  </si>
  <si>
    <t>242.133.4.4346</t>
  </si>
  <si>
    <t>242.133.4.4347</t>
  </si>
  <si>
    <t>242.133.4.4348</t>
  </si>
  <si>
    <t>242.133.4.4349</t>
  </si>
  <si>
    <t>242.133.4.4350</t>
  </si>
  <si>
    <t>242.133.4.4351</t>
  </si>
  <si>
    <t>242.133.4.4352</t>
  </si>
  <si>
    <t>242.133.4.4353</t>
  </si>
  <si>
    <t>242.133.4.4354</t>
  </si>
  <si>
    <t>242.133.4.4355</t>
  </si>
  <si>
    <t>242.133.4.4356</t>
  </si>
  <si>
    <t>242.133.4.4357</t>
  </si>
  <si>
    <t>242.133.4.4358</t>
  </si>
  <si>
    <t>242.133.4.4359</t>
  </si>
  <si>
    <t>242.133.4.4360</t>
  </si>
  <si>
    <t>242.133.4.4361</t>
  </si>
  <si>
    <t>242.133.4.4362</t>
  </si>
  <si>
    <t>242.133.4.4363</t>
  </si>
  <si>
    <t>242.133.4.4364</t>
  </si>
  <si>
    <t>242.133.4.4365</t>
  </si>
  <si>
    <t>242.133.4.4366</t>
  </si>
  <si>
    <t>242.133.4.4367</t>
  </si>
  <si>
    <t>242.133.4.4368</t>
  </si>
  <si>
    <t>242.133.4.4369</t>
  </si>
  <si>
    <t>242.133.4.4370</t>
  </si>
  <si>
    <t>242.133.4.4371</t>
  </si>
  <si>
    <t>242.133.4.4372</t>
  </si>
  <si>
    <t>242.133.4.4373</t>
  </si>
  <si>
    <t>242.133.4.4374</t>
  </si>
  <si>
    <t>242.133.4.4375</t>
  </si>
  <si>
    <t>242.133.4.4376</t>
  </si>
  <si>
    <t>242.133.4.4377</t>
  </si>
  <si>
    <t>242.133.4.4378</t>
  </si>
  <si>
    <t>242.133.4.4379</t>
  </si>
  <si>
    <t>242.133.4.4380</t>
  </si>
  <si>
    <t>242.133.4.4381</t>
  </si>
  <si>
    <t>242.133.4.4382</t>
  </si>
  <si>
    <t>242.133.4.4383</t>
  </si>
  <si>
    <t>242.133.4.4384</t>
  </si>
  <si>
    <t>242.133.4.4385</t>
  </si>
  <si>
    <t>242.133.4.4386</t>
  </si>
  <si>
    <t>242.133.4.4387</t>
  </si>
  <si>
    <t>242.133.4.4388</t>
  </si>
  <si>
    <t>242.133.4.4389</t>
  </si>
  <si>
    <t>242.133.4.4390</t>
  </si>
  <si>
    <t>242.133.4.4391</t>
  </si>
  <si>
    <t>242.133.4.4392</t>
  </si>
  <si>
    <t>242.133.4.4393</t>
  </si>
  <si>
    <t>242.133.4.4394</t>
  </si>
  <si>
    <t>242.133.4.4395</t>
  </si>
  <si>
    <t>242.133.4.4396</t>
  </si>
  <si>
    <t>242.133.4.4397</t>
  </si>
  <si>
    <t>242.133.4.4398</t>
  </si>
  <si>
    <t>242.133.4.4399</t>
  </si>
  <si>
    <t>242.133.4.4400</t>
  </si>
  <si>
    <t>242.133.4.4401</t>
  </si>
  <si>
    <t>242.133.4.4402</t>
  </si>
  <si>
    <t>242.133.4.4403</t>
  </si>
  <si>
    <t>242.133.4.4404</t>
  </si>
  <si>
    <t>242.133.4.4405</t>
  </si>
  <si>
    <t>242.133.4.4406</t>
  </si>
  <si>
    <t>242.133.4.4407</t>
  </si>
  <si>
    <t>242.133.4.4408</t>
  </si>
  <si>
    <t>242.133.4.4409</t>
  </si>
  <si>
    <t>242.133.4.4410</t>
  </si>
  <si>
    <t>242.133.4.4411</t>
  </si>
  <si>
    <t>242.133.4.4412</t>
  </si>
  <si>
    <t>242.133.4.4413</t>
  </si>
  <si>
    <t>242.133.4.4414</t>
  </si>
  <si>
    <t>242.133.4.4415</t>
  </si>
  <si>
    <t>242.133.4.4416</t>
  </si>
  <si>
    <t>242.133.4.4417</t>
  </si>
  <si>
    <t>242.133.4.4418</t>
  </si>
  <si>
    <t>242.133.4.4419</t>
  </si>
  <si>
    <t>242.133.4.4420</t>
  </si>
  <si>
    <t>242.133.4.4421</t>
  </si>
  <si>
    <t>242.133.4.4422</t>
  </si>
  <si>
    <t>242.133.4.4423</t>
  </si>
  <si>
    <t>242.133.4.4424</t>
  </si>
  <si>
    <t>242.133.4.4425</t>
  </si>
  <si>
    <t>242.133.4.4426</t>
  </si>
  <si>
    <t>242.133.4.4427</t>
  </si>
  <si>
    <t>242.133.4.4428</t>
  </si>
  <si>
    <t>242.133.4.4429</t>
  </si>
  <si>
    <t>242.133.4.4430</t>
  </si>
  <si>
    <t>242.133.4.4431</t>
  </si>
  <si>
    <t>242.133.4.4432</t>
  </si>
  <si>
    <t>242.133.4.4433</t>
  </si>
  <si>
    <t>242.133.4.4434</t>
  </si>
  <si>
    <t>242.133.4.4435</t>
  </si>
  <si>
    <t>242.133.4.4436</t>
  </si>
  <si>
    <t>242.133.4.4437</t>
  </si>
  <si>
    <t>242.133.4.4438</t>
  </si>
  <si>
    <t>242.133.4.4439</t>
  </si>
  <si>
    <t>242.133.4.4440</t>
  </si>
  <si>
    <t>242.133.4.4441</t>
  </si>
  <si>
    <t>242.133.4.4442</t>
  </si>
  <si>
    <t>242.133.4.4443</t>
  </si>
  <si>
    <t>242.133.4.4444</t>
  </si>
  <si>
    <t>242.133.4.4445</t>
  </si>
  <si>
    <t>242.133.4.4446</t>
  </si>
  <si>
    <t>242.133.4.4447</t>
  </si>
  <si>
    <t>242.133.4.4448</t>
  </si>
  <si>
    <t>242.133.4.4449</t>
  </si>
  <si>
    <t>242.133.4.4450</t>
  </si>
  <si>
    <t>242.133.4.4451</t>
  </si>
  <si>
    <t>242.133.4.4452</t>
  </si>
  <si>
    <t>242.133.4.4453</t>
  </si>
  <si>
    <t>242.133.4.4454</t>
  </si>
  <si>
    <t>242.133.4.4455</t>
  </si>
  <si>
    <t>242.133.4.4456</t>
  </si>
  <si>
    <t>242.133.4.4457</t>
  </si>
  <si>
    <t>242.133.4.4458</t>
  </si>
  <si>
    <t>242.133.4.4459</t>
  </si>
  <si>
    <t>242.133.4.4460</t>
  </si>
  <si>
    <t>242.133.4.4461</t>
  </si>
  <si>
    <t>242.133.4.4462</t>
  </si>
  <si>
    <t>242.133.4.4463</t>
  </si>
  <si>
    <t>242.133.4.4464</t>
  </si>
  <si>
    <t>242.133.4.4465</t>
  </si>
  <si>
    <t>242.133.4.4466</t>
  </si>
  <si>
    <t>242.133.4.4467</t>
  </si>
  <si>
    <t>242.133.4.4468</t>
  </si>
  <si>
    <t>242.133.4.4469</t>
  </si>
  <si>
    <t>242.133.4.4470</t>
  </si>
  <si>
    <t>242.133.4.4471</t>
  </si>
  <si>
    <t>242.133.4.4472</t>
  </si>
  <si>
    <t>242.133.4.4473</t>
  </si>
  <si>
    <t>242.133.4.4474</t>
  </si>
  <si>
    <t>242.133.4.4475</t>
  </si>
  <si>
    <t>242.133.4.4476</t>
  </si>
  <si>
    <t>242.133.4.4477</t>
  </si>
  <si>
    <t>242.133.4.4478</t>
  </si>
  <si>
    <t>242.133.4.4479</t>
  </si>
  <si>
    <t>242.133.4.4480</t>
  </si>
  <si>
    <t>242.133.4.4481</t>
  </si>
  <si>
    <t>242.133.4.4482</t>
  </si>
  <si>
    <t>242.133.4.4483</t>
  </si>
  <si>
    <t>242.133.4.4484</t>
  </si>
  <si>
    <t>242.133.4.4485</t>
  </si>
  <si>
    <t>242.133.4.4486</t>
  </si>
  <si>
    <t>242.133.4.4487</t>
  </si>
  <si>
    <t>242.133.4.4488</t>
  </si>
  <si>
    <t>242.133.4.4489</t>
  </si>
  <si>
    <t>242.133.4.4490</t>
  </si>
  <si>
    <t>242.133.4.4491</t>
  </si>
  <si>
    <t>242.133.4.4492</t>
  </si>
  <si>
    <t>242.133.4.4493</t>
  </si>
  <si>
    <t>242.133.4.4494</t>
  </si>
  <si>
    <t>242.133.4.4495</t>
  </si>
  <si>
    <t>242.133.4.4496</t>
  </si>
  <si>
    <t>242.133.4.4497</t>
  </si>
  <si>
    <t>242.133.4.4498</t>
  </si>
  <si>
    <t>242.133.4.4499</t>
  </si>
  <si>
    <t>242.133.4.4500</t>
  </si>
  <si>
    <t>242.133.4.4501</t>
  </si>
  <si>
    <t>242.133.4.4502</t>
  </si>
  <si>
    <t>242.133.4.4503</t>
  </si>
  <si>
    <t>242.133.4.4504</t>
  </si>
  <si>
    <t>242.133.4.4505</t>
  </si>
  <si>
    <t>242.133.4.4506</t>
  </si>
  <si>
    <t>242.133.4.4507</t>
  </si>
  <si>
    <t>242.133.4.4508</t>
  </si>
  <si>
    <t>242.133.4.4509</t>
  </si>
  <si>
    <t>242.133.4.4510</t>
  </si>
  <si>
    <t>242.133.4.4511</t>
  </si>
  <si>
    <t>242.133.4.4512</t>
  </si>
  <si>
    <t>242.133.4.4513</t>
  </si>
  <si>
    <t>242.133.4.4514</t>
  </si>
  <si>
    <t>242.133.4.4515</t>
  </si>
  <si>
    <t>242.133.4.4516</t>
  </si>
  <si>
    <t>242.133.4.4517</t>
  </si>
  <si>
    <t>242.133.4.4518</t>
  </si>
  <si>
    <t>242.133.4.4519</t>
  </si>
  <si>
    <t>242.133.4.4520</t>
  </si>
  <si>
    <t>242.133.4.4521</t>
  </si>
  <si>
    <t>242.133.4.4522</t>
  </si>
  <si>
    <t>242.133.4.4523</t>
  </si>
  <si>
    <t>242.133.4.4524</t>
  </si>
  <si>
    <t>242.133.4.4525</t>
  </si>
  <si>
    <t>242.133.4.4526</t>
  </si>
  <si>
    <t>242.133.4.4527</t>
  </si>
  <si>
    <t>242.133.4.4528</t>
  </si>
  <si>
    <t>242.133.4.4529</t>
  </si>
  <si>
    <t>242.133.4.4530</t>
  </si>
  <si>
    <t>242.133.4.4531</t>
  </si>
  <si>
    <t>242.133.4.4532</t>
  </si>
  <si>
    <t>242.133.4.4533</t>
  </si>
  <si>
    <t>242.133.4.4534</t>
  </si>
  <si>
    <t>242.133.4.4535</t>
  </si>
  <si>
    <t>242.133.4.4536</t>
  </si>
  <si>
    <t>242.133.4.4537</t>
  </si>
  <si>
    <t>242.133.4.4538</t>
  </si>
  <si>
    <t>242.133.4.4539</t>
  </si>
  <si>
    <t>242.133.4.4540</t>
  </si>
  <si>
    <t>242.133.4.4541</t>
  </si>
  <si>
    <t>242.133.4.4542</t>
  </si>
  <si>
    <t>242.133.4.4543</t>
  </si>
  <si>
    <t>242.133.4.4544</t>
  </si>
  <si>
    <t>242.133.4.4545</t>
  </si>
  <si>
    <t>242.133.4.4546</t>
  </si>
  <si>
    <t>242.133.4.4547</t>
  </si>
  <si>
    <t>242.133.4.4548</t>
  </si>
  <si>
    <t>242.133.4.4549</t>
  </si>
  <si>
    <t>242.133.4.4550</t>
  </si>
  <si>
    <t>242.133.4.4551</t>
  </si>
  <si>
    <t>242.133.4.4552</t>
  </si>
  <si>
    <t>242.133.4.4553</t>
  </si>
  <si>
    <t>242.133.4.4554</t>
  </si>
  <si>
    <t>242.133.4.4555</t>
  </si>
  <si>
    <t>242.133.4.4556</t>
  </si>
  <si>
    <t>242.133.4.4557</t>
  </si>
  <si>
    <t>242.133.4.4558</t>
  </si>
  <si>
    <t>242.133.4.4559</t>
  </si>
  <si>
    <t>242.133.4.4560</t>
  </si>
  <si>
    <t>242.133.4.4561</t>
  </si>
  <si>
    <t>242.133.4.4562</t>
  </si>
  <si>
    <t>242.133.4.4563</t>
  </si>
  <si>
    <t>242.133.4.4564</t>
  </si>
  <si>
    <t>242.133.4.4565</t>
  </si>
  <si>
    <t>242.133.4.4566</t>
  </si>
  <si>
    <t>242.133.4.4567</t>
  </si>
  <si>
    <t>242.133.4.4568</t>
  </si>
  <si>
    <t>242.133.4.4569</t>
  </si>
  <si>
    <t>242.133.4.4570</t>
  </si>
  <si>
    <t>242.133.4.4571</t>
  </si>
  <si>
    <t>242.133.4.4572</t>
  </si>
  <si>
    <t>242.133.4.4573</t>
  </si>
  <si>
    <t>242.133.4.4574</t>
  </si>
  <si>
    <t>242.133.4.4575</t>
  </si>
  <si>
    <t>242.133.4.4576</t>
  </si>
  <si>
    <t>242.133.4.4577</t>
  </si>
  <si>
    <t>242.133.4.4578</t>
  </si>
  <si>
    <t>242.133.4.4579</t>
  </si>
  <si>
    <t>242.133.4.4580</t>
  </si>
  <si>
    <t>242.133.4.4581</t>
  </si>
  <si>
    <t>242.133.4.4582</t>
  </si>
  <si>
    <t>242.133.4.4583</t>
  </si>
  <si>
    <t>242.133.4.4584</t>
  </si>
  <si>
    <t>242.133.4.4585</t>
  </si>
  <si>
    <t>242.133.4.4586</t>
  </si>
  <si>
    <t>242.133.4.4587</t>
  </si>
  <si>
    <t>242.133.4.4588</t>
  </si>
  <si>
    <t>242.133.4.4589</t>
  </si>
  <si>
    <t>242.133.4.4590</t>
  </si>
  <si>
    <t>242.133.4.4591</t>
  </si>
  <si>
    <t>242.133.4.4592</t>
  </si>
  <si>
    <t>242.133.4.4593</t>
  </si>
  <si>
    <t>242.133.4.4594</t>
  </si>
  <si>
    <t>242.133.4.4595</t>
  </si>
  <si>
    <t>242.133.4.4596</t>
  </si>
  <si>
    <t>242.133.4.4597</t>
  </si>
  <si>
    <t>242.133.4.4598</t>
  </si>
  <si>
    <t>242.133.4.4599</t>
  </si>
  <si>
    <t>242.133.4.4600</t>
  </si>
  <si>
    <t>242.133.4.4601</t>
  </si>
  <si>
    <t>242.133.4.4602</t>
  </si>
  <si>
    <t>242.133.4.4603</t>
  </si>
  <si>
    <t>242.133.4.4604</t>
  </si>
  <si>
    <t>242.133.4.4605</t>
  </si>
  <si>
    <t>242.133.4.4606</t>
  </si>
  <si>
    <t>242.133.4.4607</t>
  </si>
  <si>
    <t>242.133.4.4608</t>
  </si>
  <si>
    <t>242.133.4.4609</t>
  </si>
  <si>
    <t>242.133.4.4610</t>
  </si>
  <si>
    <t>242.133.4.4611</t>
  </si>
  <si>
    <t>242.133.4.4612</t>
  </si>
  <si>
    <t>242.133.4.4613</t>
  </si>
  <si>
    <t>242.133.4.4614</t>
  </si>
  <si>
    <t>242.133.4.4615</t>
  </si>
  <si>
    <t>242.133.4.4616</t>
  </si>
  <si>
    <t>242.133.4.4617</t>
  </si>
  <si>
    <t>242.133.4.4618</t>
  </si>
  <si>
    <t>242.133.4.4619</t>
  </si>
  <si>
    <t>242.133.4.4620</t>
  </si>
  <si>
    <t>242.133.4.4621</t>
  </si>
  <si>
    <t>242.133.4.4622</t>
  </si>
  <si>
    <t>242.133.4.4623</t>
  </si>
  <si>
    <t>242.133.4.4624</t>
  </si>
  <si>
    <t>242.133.4.4625</t>
  </si>
  <si>
    <t>242.133.4.4626</t>
  </si>
  <si>
    <t>242.133.4.4627</t>
  </si>
  <si>
    <t>242.133.4.4628</t>
  </si>
  <si>
    <t>242.133.4.4629</t>
  </si>
  <si>
    <t>242.133.4.4630</t>
  </si>
  <si>
    <t>242.133.4.4631</t>
  </si>
  <si>
    <t>242.133.4.4632</t>
  </si>
  <si>
    <t>242.133.4.4633</t>
  </si>
  <si>
    <t>242.133.4.4634</t>
  </si>
  <si>
    <t>242.133.4.4635</t>
  </si>
  <si>
    <t>242.133.4.4636</t>
  </si>
  <si>
    <t>242.133.4.4637</t>
  </si>
  <si>
    <t>242.133.4.4638</t>
  </si>
  <si>
    <t>242.133.4.4639</t>
  </si>
  <si>
    <t>242.133.4.4640</t>
  </si>
  <si>
    <t>242.133.4.4641</t>
  </si>
  <si>
    <t>242.133.4.4642</t>
  </si>
  <si>
    <t>242.133.4.4643</t>
  </si>
  <si>
    <t>242.133.4.4644</t>
  </si>
  <si>
    <t>242.133.4.4645</t>
  </si>
  <si>
    <t>242.133.4.4646</t>
  </si>
  <si>
    <t>242.133.4.4647</t>
  </si>
  <si>
    <t>242.133.4.4648</t>
  </si>
  <si>
    <t>242.133.4.4649</t>
  </si>
  <si>
    <t>242.133.4.4650</t>
  </si>
  <si>
    <t>242.133.4.4651</t>
  </si>
  <si>
    <t>242.133.4.4652</t>
  </si>
  <si>
    <t>242.133.4.4653</t>
  </si>
  <si>
    <t>242.133.4.4654</t>
  </si>
  <si>
    <t>242.133.4.4655</t>
  </si>
  <si>
    <t>242.133.4.4656</t>
  </si>
  <si>
    <t>242.133.4.4657</t>
  </si>
  <si>
    <t>242.133.4.4658</t>
  </si>
  <si>
    <t>242.133.4.4659</t>
  </si>
  <si>
    <t>242.133.4.4660</t>
  </si>
  <si>
    <t>242.133.4.4661</t>
  </si>
  <si>
    <t>242.133.4.4662</t>
  </si>
  <si>
    <t>242.133.4.4663</t>
  </si>
  <si>
    <t>242.133.4.4664</t>
  </si>
  <si>
    <t>242.133.4.4665</t>
  </si>
  <si>
    <t>242.133.4.4666</t>
  </si>
  <si>
    <t>242.133.4.4667</t>
  </si>
  <si>
    <t>242.133.4.4668</t>
  </si>
  <si>
    <t>242.133.4.4669</t>
  </si>
  <si>
    <t>242.133.4.4670</t>
  </si>
  <si>
    <t>242.133.4.4671</t>
  </si>
  <si>
    <t>242.133.4.4672</t>
  </si>
  <si>
    <t>242.133.4.4673</t>
  </si>
  <si>
    <t>242.133.4.4674</t>
  </si>
  <si>
    <t>242.133.4.4675</t>
  </si>
  <si>
    <t>242.133.4.4676</t>
  </si>
  <si>
    <t>242.133.4.4677</t>
  </si>
  <si>
    <t>242.133.4.4678</t>
  </si>
  <si>
    <t>242.133.4.4679</t>
  </si>
  <si>
    <t>242.133.4.4680</t>
  </si>
  <si>
    <t>242.133.4.4681</t>
  </si>
  <si>
    <t>242.133.4.4682</t>
  </si>
  <si>
    <t>242.133.4.4683</t>
  </si>
  <si>
    <t>242.133.4.4684</t>
  </si>
  <si>
    <t>242.133.4.4685</t>
  </si>
  <si>
    <t>242.133.4.4686</t>
  </si>
  <si>
    <t>242.133.4.4687</t>
  </si>
  <si>
    <t>242.133.4.4688</t>
  </si>
  <si>
    <t>242.133.4.4689</t>
  </si>
  <si>
    <t>242.133.4.4690</t>
  </si>
  <si>
    <t>242.133.4.4691</t>
  </si>
  <si>
    <t>242.133.4.4692</t>
  </si>
  <si>
    <t>242.133.4.4693</t>
  </si>
  <si>
    <t>242.133.4.4694</t>
  </si>
  <si>
    <t>242.133.4.4695</t>
  </si>
  <si>
    <t>242.133.4.4696</t>
  </si>
  <si>
    <t>242.133.4.4697</t>
  </si>
  <si>
    <t>242.133.4.4698</t>
  </si>
  <si>
    <t>242.133.4.4699</t>
  </si>
  <si>
    <t>242.133.4.4700</t>
  </si>
  <si>
    <t>242.133.4.4701</t>
  </si>
  <si>
    <t>242.133.4.4702</t>
  </si>
  <si>
    <t>242.133.4.4703</t>
  </si>
  <si>
    <t>242.133.4.4704</t>
  </si>
  <si>
    <t>242.133.4.4705</t>
  </si>
  <si>
    <t>242.133.4.4706</t>
  </si>
  <si>
    <t>242.133.4.4707</t>
  </si>
  <si>
    <t>242.133.4.4708</t>
  </si>
  <si>
    <t>242.133.4.4709</t>
  </si>
  <si>
    <t>242.133.4.4710</t>
  </si>
  <si>
    <t>242.133.4.4711</t>
  </si>
  <si>
    <t>242.133.4.4712</t>
  </si>
  <si>
    <t>242.133.4.4713</t>
  </si>
  <si>
    <t>242.133.4.4714</t>
  </si>
  <si>
    <t>242.133.4.4715</t>
  </si>
  <si>
    <t>242.133.4.4716</t>
  </si>
  <si>
    <t>242.133.4.4717</t>
  </si>
  <si>
    <t>242.133.4.4718</t>
  </si>
  <si>
    <t>242.133.4.4719</t>
  </si>
  <si>
    <t>242.133.4.4720</t>
  </si>
  <si>
    <t>242.133.4.4721</t>
  </si>
  <si>
    <t>242.133.4.4722</t>
  </si>
  <si>
    <t>242.133.4.4723</t>
  </si>
  <si>
    <t>242.133.4.4724</t>
  </si>
  <si>
    <t>242.133.4.4725</t>
  </si>
  <si>
    <t>242.133.4.4726</t>
  </si>
  <si>
    <t>242.133.4.4727</t>
  </si>
  <si>
    <t>242.133.4.4728</t>
  </si>
  <si>
    <t>242.133.4.4729</t>
  </si>
  <si>
    <t>242.133.4.4730</t>
  </si>
  <si>
    <t>242.133.4.4731</t>
  </si>
  <si>
    <t>242.133.4.4732</t>
  </si>
  <si>
    <t>242.133.4.4733</t>
  </si>
  <si>
    <t>242.133.4.4734</t>
  </si>
  <si>
    <t>242.133.4.4735</t>
  </si>
  <si>
    <t>242.133.4.4736</t>
  </si>
  <si>
    <t>242.133.4.4737</t>
  </si>
  <si>
    <t>242.133.4.4738</t>
  </si>
  <si>
    <t>242.133.4.4739</t>
  </si>
  <si>
    <t>242.133.4.4740</t>
  </si>
  <si>
    <t>242.133.4.4741</t>
  </si>
  <si>
    <t>242.133.4.4742</t>
  </si>
  <si>
    <t>242.133.4.4743</t>
  </si>
  <si>
    <t>242.133.4.4744</t>
  </si>
  <si>
    <t>242.133.4.4745</t>
  </si>
  <si>
    <t>242.133.4.4746</t>
  </si>
  <si>
    <t>242.133.4.4747</t>
  </si>
  <si>
    <t>242.133.4.4748</t>
  </si>
  <si>
    <t>242.133.4.4749</t>
  </si>
  <si>
    <t>242.133.4.4750</t>
  </si>
  <si>
    <t>242.133.4.4751</t>
  </si>
  <si>
    <t>242.133.4.4752</t>
  </si>
  <si>
    <t>242.133.4.4753</t>
  </si>
  <si>
    <t>242.133.4.4754</t>
  </si>
  <si>
    <t>242.133.4.4755</t>
  </si>
  <si>
    <t>242.133.4.4756</t>
  </si>
  <si>
    <t>242.133.4.4757</t>
  </si>
  <si>
    <t>242.133.4.4758</t>
  </si>
  <si>
    <t>242.133.4.4759</t>
  </si>
  <si>
    <t>242.133.4.4760</t>
  </si>
  <si>
    <t>242.133.4.4761</t>
  </si>
  <si>
    <t>242.133.4.4762</t>
  </si>
  <si>
    <t>242.133.4.4763</t>
  </si>
  <si>
    <t>242.133.4.4764</t>
  </si>
  <si>
    <t>242.133.4.4765</t>
  </si>
  <si>
    <t>242.133.4.4766</t>
  </si>
  <si>
    <t>242.133.4.4767</t>
  </si>
  <si>
    <t>242.133.4.4768</t>
  </si>
  <si>
    <t>242.133.4.4769</t>
  </si>
  <si>
    <t>242.133.4.4770</t>
  </si>
  <si>
    <t>242.133.4.4771</t>
  </si>
  <si>
    <t>242.133.4.4772</t>
  </si>
  <si>
    <t>242.133.4.4773</t>
  </si>
  <si>
    <t>242.133.4.4774</t>
  </si>
  <si>
    <t>242.133.4.4775</t>
  </si>
  <si>
    <t>242.133.4.4776</t>
  </si>
  <si>
    <t>242.133.4.4777</t>
  </si>
  <si>
    <t>242.133.4.4778</t>
  </si>
  <si>
    <t>242.133.4.4779</t>
  </si>
  <si>
    <t>242.133.4.4780</t>
  </si>
  <si>
    <t>242.133.4.4781</t>
  </si>
  <si>
    <t>242.133.4.4782</t>
  </si>
  <si>
    <t>242.133.4.4783</t>
  </si>
  <si>
    <t>242.133.4.4784</t>
  </si>
  <si>
    <t>242.133.4.4785</t>
  </si>
  <si>
    <t>242.133.4.4786</t>
  </si>
  <si>
    <t>242.133.4.4787</t>
  </si>
  <si>
    <t>242.133.4.4788</t>
  </si>
  <si>
    <t>242.133.4.4789</t>
  </si>
  <si>
    <t>242.133.4.4790</t>
  </si>
  <si>
    <t>242.133.4.4791</t>
  </si>
  <si>
    <t>242.133.4.4792</t>
  </si>
  <si>
    <t>242.133.4.4793</t>
  </si>
  <si>
    <t>242.133.4.4794</t>
  </si>
  <si>
    <t>242.133.4.4795</t>
  </si>
  <si>
    <t>242.133.4.4796</t>
  </si>
  <si>
    <t>242.133.4.4797</t>
  </si>
  <si>
    <t>242.133.4.4798</t>
  </si>
  <si>
    <t>242.133.4.4799</t>
  </si>
  <si>
    <t>242.133.4.4800</t>
  </si>
  <si>
    <t>242.133.4.4801</t>
  </si>
  <si>
    <t>242.133.4.4802</t>
  </si>
  <si>
    <t>242.133.4.4803</t>
  </si>
  <si>
    <t>242.133.4.4804</t>
  </si>
  <si>
    <t>242.133.4.4805</t>
  </si>
  <si>
    <t>242.133.4.4806</t>
  </si>
  <si>
    <t>242.133.4.4807</t>
  </si>
  <si>
    <t>242.133.4.4808</t>
  </si>
  <si>
    <t>242.133.4.4809</t>
  </si>
  <si>
    <t>242.133.4.4810</t>
  </si>
  <si>
    <t>242.133.4.4811</t>
  </si>
  <si>
    <t>242.133.4.4812</t>
  </si>
  <si>
    <t>242.133.4.4813</t>
  </si>
  <si>
    <t>242.133.4.4814</t>
  </si>
  <si>
    <t>242.133.4.4815</t>
  </si>
  <si>
    <t>242.133.4.4816</t>
  </si>
  <si>
    <t>242.133.4.4817</t>
  </si>
  <si>
    <t>242.133.4.4818</t>
  </si>
  <si>
    <t>242.133.4.4819</t>
  </si>
  <si>
    <t>242.133.4.4820</t>
  </si>
  <si>
    <t>242.133.4.4821</t>
  </si>
  <si>
    <t>242.133.4.4822</t>
  </si>
  <si>
    <t>242.133.4.4823</t>
  </si>
  <si>
    <t>242.133.4.4824</t>
  </si>
  <si>
    <t>242.133.4.4825</t>
  </si>
  <si>
    <t>242.133.4.4826</t>
  </si>
  <si>
    <t>242.133.4.4827</t>
  </si>
  <si>
    <t>242.133.4.4828</t>
  </si>
  <si>
    <t>242.133.4.4829</t>
  </si>
  <si>
    <t>242.133.4.4830</t>
  </si>
  <si>
    <t>242.133.4.4831</t>
  </si>
  <si>
    <t>242.133.4.4832</t>
  </si>
  <si>
    <t>242.133.4.4833</t>
  </si>
  <si>
    <t>242.133.4.4834</t>
  </si>
  <si>
    <t>242.133.4.4835</t>
  </si>
  <si>
    <t>242.133.4.4836</t>
  </si>
  <si>
    <t>242.133.4.4837</t>
  </si>
  <si>
    <t>242.133.4.4838</t>
  </si>
  <si>
    <t>242.133.4.4839</t>
  </si>
  <si>
    <t>242.133.4.4840</t>
  </si>
  <si>
    <t>242.133.4.4841</t>
  </si>
  <si>
    <t>242.133.4.4842</t>
  </si>
  <si>
    <t>242.133.4.4843</t>
  </si>
  <si>
    <t>242.133.4.4844</t>
  </si>
  <si>
    <t>242.133.4.4845</t>
  </si>
  <si>
    <t>242.133.4.4846</t>
  </si>
  <si>
    <t>242.133.4.4847</t>
  </si>
  <si>
    <t>242.133.4.4848</t>
  </si>
  <si>
    <t>242.133.4.4849</t>
  </si>
  <si>
    <t>242.133.4.4850</t>
  </si>
  <si>
    <t>242.133.4.4851</t>
  </si>
  <si>
    <t>242.133.4.4852</t>
  </si>
  <si>
    <t>242.133.4.4853</t>
  </si>
  <si>
    <t>242.133.4.4854</t>
  </si>
  <si>
    <t>242.133.4.4855</t>
  </si>
  <si>
    <t>242.133.4.4856</t>
  </si>
  <si>
    <t>242.133.4.4857</t>
  </si>
  <si>
    <t>242.133.4.4858</t>
  </si>
  <si>
    <t>242.133.4.4859</t>
  </si>
  <si>
    <t>242.133.4.4860</t>
  </si>
  <si>
    <t>242.133.4.4861</t>
  </si>
  <si>
    <t>242.133.4.4862</t>
  </si>
  <si>
    <t>242.133.4.4863</t>
  </si>
  <si>
    <t>242.133.4.4864</t>
  </si>
  <si>
    <t>242.133.4.4865</t>
  </si>
  <si>
    <t>242.133.4.4866</t>
  </si>
  <si>
    <t>242.133.4.4867</t>
  </si>
  <si>
    <t>242.133.4.4868</t>
  </si>
  <si>
    <t>242.133.4.4869</t>
  </si>
  <si>
    <t>242.133.4.4870</t>
  </si>
  <si>
    <t>242.133.4.4871</t>
  </si>
  <si>
    <t>242.133.4.4872</t>
  </si>
  <si>
    <t>242.133.4.4873</t>
  </si>
  <si>
    <t>242.133.4.4874</t>
  </si>
  <si>
    <t>242.133.4.4875</t>
  </si>
  <si>
    <t>242.133.4.4876</t>
  </si>
  <si>
    <t>242.133.4.4877</t>
  </si>
  <si>
    <t>242.133.4.4878</t>
  </si>
  <si>
    <t>242.133.4.4879</t>
  </si>
  <si>
    <t>242.133.4.4880</t>
  </si>
  <si>
    <t>242.133.4.4881</t>
  </si>
  <si>
    <t>242.133.4.4882</t>
  </si>
  <si>
    <t>242.133.4.4883</t>
  </si>
  <si>
    <t>242.133.4.4884</t>
  </si>
  <si>
    <t>242.133.4.4885</t>
  </si>
  <si>
    <t>242.133.4.4886</t>
  </si>
  <si>
    <t>242.133.4.4887</t>
  </si>
  <si>
    <t>242.133.4.4888</t>
  </si>
  <si>
    <t>242.133.4.4889</t>
  </si>
  <si>
    <t>242.133.4.4890</t>
  </si>
  <si>
    <t>242.133.4.4891</t>
  </si>
  <si>
    <t>242.133.4.4892</t>
  </si>
  <si>
    <t>242.133.4.4893</t>
  </si>
  <si>
    <t>242.133.4.4894</t>
  </si>
  <si>
    <t>242.133.4.4895</t>
  </si>
  <si>
    <t>242.133.4.4896</t>
  </si>
  <si>
    <t>242.133.4.4897</t>
  </si>
  <si>
    <t>242.133.4.4898</t>
  </si>
  <si>
    <t>242.133.4.4899</t>
  </si>
  <si>
    <t>242.133.4.4900</t>
  </si>
  <si>
    <t>242.133.4.4901</t>
  </si>
  <si>
    <t>242.133.4.4902</t>
  </si>
  <si>
    <t>242.133.4.4903</t>
  </si>
  <si>
    <t>242.133.4.4904</t>
  </si>
  <si>
    <t>242.133.4.4905</t>
  </si>
  <si>
    <t>242.133.4.4906</t>
  </si>
  <si>
    <t>242.133.4.4907</t>
  </si>
  <si>
    <t>242.133.4.4908</t>
  </si>
  <si>
    <t>242.133.4.4909</t>
  </si>
  <si>
    <t>242.133.4.4910</t>
  </si>
  <si>
    <t>242.133.4.4911</t>
  </si>
  <si>
    <t>242.133.4.4912</t>
  </si>
  <si>
    <t>242.133.4.4913</t>
  </si>
  <si>
    <t>242.133.4.4914</t>
  </si>
  <si>
    <t>242.133.4.4915</t>
  </si>
  <si>
    <t>242.133.4.4916</t>
  </si>
  <si>
    <t>242.133.4.4917</t>
  </si>
  <si>
    <t>242.133.4.4918</t>
  </si>
  <si>
    <t>242.133.4.4919</t>
  </si>
  <si>
    <t>242.133.4.4920</t>
  </si>
  <si>
    <t>242.133.4.4921</t>
  </si>
  <si>
    <t>242.133.4.4922</t>
  </si>
  <si>
    <t>242.133.4.4923</t>
  </si>
  <si>
    <t>242.133.4.4924</t>
  </si>
  <si>
    <t>242.133.4.4925</t>
  </si>
  <si>
    <t>242.133.4.4926</t>
  </si>
  <si>
    <t>242.133.4.4927</t>
  </si>
  <si>
    <t>242.133.4.4928</t>
  </si>
  <si>
    <t>242.133.4.4929</t>
  </si>
  <si>
    <t>242.133.4.4930</t>
  </si>
  <si>
    <t>242.133.4.4931</t>
  </si>
  <si>
    <t>242.133.4.4932</t>
  </si>
  <si>
    <t>242.133.4.4933</t>
  </si>
  <si>
    <t>242.133.4.4934</t>
  </si>
  <si>
    <t>242.133.4.4935</t>
  </si>
  <si>
    <t>242.133.4.4936</t>
  </si>
  <si>
    <t>242.133.4.4937</t>
  </si>
  <si>
    <t>242.133.4.4938</t>
  </si>
  <si>
    <t>242.133.4.4939</t>
  </si>
  <si>
    <t>242.133.4.4940</t>
  </si>
  <si>
    <t>242.133.4.4941</t>
  </si>
  <si>
    <t>242.133.4.4942</t>
  </si>
  <si>
    <t>242.133.4.4943</t>
  </si>
  <si>
    <t>242.133.4.4944</t>
  </si>
  <si>
    <t>242.133.4.4945</t>
  </si>
  <si>
    <t>242.133.4.4946</t>
  </si>
  <si>
    <t>242.133.4.4947</t>
  </si>
  <si>
    <t>242.133.4.4948</t>
  </si>
  <si>
    <t>242.133.4.4949</t>
  </si>
  <si>
    <t>242.133.4.4950</t>
  </si>
  <si>
    <t>242.133.4.4951</t>
  </si>
  <si>
    <t>242.133.4.4952</t>
  </si>
  <si>
    <t>242.133.4.4953</t>
  </si>
  <si>
    <t>242.133.4.4954</t>
  </si>
  <si>
    <t>242.133.4.4955</t>
  </si>
  <si>
    <t>242.133.4.4956</t>
  </si>
  <si>
    <t>242.133.4.4957</t>
  </si>
  <si>
    <t>242.133.4.4958</t>
  </si>
  <si>
    <t>242.133.4.4959</t>
  </si>
  <si>
    <t>242.133.4.4960</t>
  </si>
  <si>
    <t>242.133.4.4961</t>
  </si>
  <si>
    <t>242.133.4.4962</t>
  </si>
  <si>
    <t>242.133.4.4963</t>
  </si>
  <si>
    <t>242.133.4.4964</t>
  </si>
  <si>
    <t>242.133.4.4965</t>
  </si>
  <si>
    <t>242.133.4.4966</t>
  </si>
  <si>
    <t>242.133.4.4967</t>
  </si>
  <si>
    <t>242.133.4.4968</t>
  </si>
  <si>
    <t>242.133.4.4969</t>
  </si>
  <si>
    <t>242.133.4.4970</t>
  </si>
  <si>
    <t>242.133.4.4971</t>
  </si>
  <si>
    <t>242.133.4.4972</t>
  </si>
  <si>
    <t>242.133.4.4973</t>
  </si>
  <si>
    <t>242.133.4.4974</t>
  </si>
  <si>
    <t>242.133.4.4975</t>
  </si>
  <si>
    <t>242.133.4.4976</t>
  </si>
  <si>
    <t>242.133.4.4977</t>
  </si>
  <si>
    <t>242.133.4.4978</t>
  </si>
  <si>
    <t>242.133.4.4979</t>
  </si>
  <si>
    <t>242.133.4.4980</t>
  </si>
  <si>
    <t>242.133.4.4981</t>
  </si>
  <si>
    <t>242.133.4.4982</t>
  </si>
  <si>
    <t>242.133.4.4983</t>
  </si>
  <si>
    <t>242.133.4.4984</t>
  </si>
  <si>
    <t>242.133.4.4985</t>
  </si>
  <si>
    <t>242.133.4.4986</t>
  </si>
  <si>
    <t>242.133.4.4987</t>
  </si>
  <si>
    <t>242.133.4.4988</t>
  </si>
  <si>
    <t>242.133.4.4989</t>
  </si>
  <si>
    <t>242.133.4.4990</t>
  </si>
  <si>
    <t>242.133.4.4991</t>
  </si>
  <si>
    <t>242.133.4.4992</t>
  </si>
  <si>
    <t>242.133.4.4993</t>
  </si>
  <si>
    <t>242.133.4.4994</t>
  </si>
  <si>
    <t>242.133.4.4995</t>
  </si>
  <si>
    <t>242.133.4.4996</t>
  </si>
  <si>
    <t>242.133.4.4997</t>
  </si>
  <si>
    <t>242.133.4.4998</t>
  </si>
  <si>
    <t>242.133.4.4999</t>
  </si>
  <si>
    <t>242.133.4.5000</t>
  </si>
  <si>
    <t>242.133.4.5001</t>
  </si>
  <si>
    <t>242.133.4.5002</t>
  </si>
  <si>
    <t>242.133.4.5003</t>
  </si>
  <si>
    <t>242.133.4.5004</t>
  </si>
  <si>
    <t>242.133.4.5005</t>
  </si>
  <si>
    <t>242.133.4.5006</t>
  </si>
  <si>
    <t>242.133.4.5007</t>
  </si>
  <si>
    <t>242.133.4.5008</t>
  </si>
  <si>
    <t>242.133.4.5009</t>
  </si>
  <si>
    <t>242.133.4.5010</t>
  </si>
  <si>
    <t>242.133.4.5011</t>
  </si>
  <si>
    <t>242.133.4.5012</t>
  </si>
  <si>
    <t>242.133.4.5013</t>
  </si>
  <si>
    <t>242.133.4.5014</t>
  </si>
  <si>
    <t>242.133.4.5015</t>
  </si>
  <si>
    <t>242.133.4.5016</t>
  </si>
  <si>
    <t>242.133.4.5017</t>
  </si>
  <si>
    <t>242.133.4.5018</t>
  </si>
  <si>
    <t>242.133.4.5019</t>
  </si>
  <si>
    <t>242.133.4.5020</t>
  </si>
  <si>
    <t>242.133.4.5021</t>
  </si>
  <si>
    <t>242.133.4.5022</t>
  </si>
  <si>
    <t>242.133.4.5023</t>
  </si>
  <si>
    <t>242.133.4.5024</t>
  </si>
  <si>
    <t>242.133.4.5025</t>
  </si>
  <si>
    <t>242.133.4.5026</t>
  </si>
  <si>
    <t>242.133.4.5027</t>
  </si>
  <si>
    <t>242.133.4.5028</t>
  </si>
  <si>
    <t>242.133.4.5029</t>
  </si>
  <si>
    <t>242.133.4.5030</t>
  </si>
  <si>
    <t>242.133.4.5031</t>
  </si>
  <si>
    <t>242.133.4.5032</t>
  </si>
  <si>
    <t>242.133.4.5033</t>
  </si>
  <si>
    <t>242.133.4.5034</t>
  </si>
  <si>
    <t>242.133.4.5035</t>
  </si>
  <si>
    <t>242.133.4.5036</t>
  </si>
  <si>
    <t>242.133.4.5037</t>
  </si>
  <si>
    <t>242.133.4.5038</t>
  </si>
  <si>
    <t>242.133.4.5039</t>
  </si>
  <si>
    <t>242.133.4.5040</t>
  </si>
  <si>
    <t>242.133.4.5041</t>
  </si>
  <si>
    <t>242.133.4.5042</t>
  </si>
  <si>
    <t>242.133.4.5043</t>
  </si>
  <si>
    <t>242.133.4.5044</t>
  </si>
  <si>
    <t>242.133.4.5045</t>
  </si>
  <si>
    <t>242.133.4.5046</t>
  </si>
  <si>
    <t>242.133.4.5047</t>
  </si>
  <si>
    <t>242.133.4.5048</t>
  </si>
  <si>
    <t>242.133.4.5049</t>
  </si>
  <si>
    <t>242.133.4.5050</t>
  </si>
  <si>
    <t>242.133.4.5051</t>
  </si>
  <si>
    <t>242.133.4.5052</t>
  </si>
  <si>
    <t>242.133.4.5053</t>
  </si>
  <si>
    <t>242.133.4.5054</t>
  </si>
  <si>
    <t>242.133.4.5055</t>
  </si>
  <si>
    <t>242.133.4.5056</t>
  </si>
  <si>
    <t>242.133.4.5057</t>
  </si>
  <si>
    <t>242.133.4.5058</t>
  </si>
  <si>
    <t>242.133.4.5059</t>
  </si>
  <si>
    <t>242.133.4.5060</t>
  </si>
  <si>
    <t>242.133.4.5061</t>
  </si>
  <si>
    <t>242.133.4.5062</t>
  </si>
  <si>
    <t>242.133.4.5063</t>
  </si>
  <si>
    <t>242.133.4.5064</t>
  </si>
  <si>
    <t>242.133.4.5065</t>
  </si>
  <si>
    <t>242.133.4.5066</t>
  </si>
  <si>
    <t>242.133.4.5067</t>
  </si>
  <si>
    <t>242.133.4.5068</t>
  </si>
  <si>
    <t>242.133.4.5069</t>
  </si>
  <si>
    <t>242.133.4.5070</t>
  </si>
  <si>
    <t>242.133.4.5071</t>
  </si>
  <si>
    <t>242.133.4.5072</t>
  </si>
  <si>
    <t>242.133.4.5073</t>
  </si>
  <si>
    <t>242.133.4.5074</t>
  </si>
  <si>
    <t>242.133.4.5075</t>
  </si>
  <si>
    <t>242.133.4.5076</t>
  </si>
  <si>
    <t>242.133.4.5077</t>
  </si>
  <si>
    <t>242.133.4.5078</t>
  </si>
  <si>
    <t>242.133.4.5079</t>
  </si>
  <si>
    <t>242.133.4.5080</t>
  </si>
  <si>
    <t>242.133.4.5081</t>
  </si>
  <si>
    <t>242.133.4.5082</t>
  </si>
  <si>
    <t>242.133.4.5083</t>
  </si>
  <si>
    <t>242.133.4.5084</t>
  </si>
  <si>
    <t>242.133.4.5085</t>
  </si>
  <si>
    <t>242.133.4.5086</t>
  </si>
  <si>
    <t>242.133.4.5087</t>
  </si>
  <si>
    <t>242.133.4.5088</t>
  </si>
  <si>
    <t>242.133.4.5089</t>
  </si>
  <si>
    <t>242.133.4.5090</t>
  </si>
  <si>
    <t>242.133.4.5091</t>
  </si>
  <si>
    <t>242.133.4.5092</t>
  </si>
  <si>
    <t>242.133.4.5093</t>
  </si>
  <si>
    <t>242.133.4.5094</t>
  </si>
  <si>
    <t>242.133.4.5095</t>
  </si>
  <si>
    <t>242.133.4.5096</t>
  </si>
  <si>
    <t>242.133.4.5097</t>
  </si>
  <si>
    <t>242.133.4.5098</t>
  </si>
  <si>
    <t>242.133.4.5099</t>
  </si>
  <si>
    <t>242.133.4.5100</t>
  </si>
  <si>
    <t>242.133.4.5101</t>
  </si>
  <si>
    <t>242.133.4.5102</t>
  </si>
  <si>
    <t>242.133.4.5103</t>
  </si>
  <si>
    <t>242.133.4.5104</t>
  </si>
  <si>
    <t>242.133.4.5105</t>
  </si>
  <si>
    <t>242.133.4.5106</t>
  </si>
  <si>
    <t>242.133.4.5107</t>
  </si>
  <si>
    <t>242.133.4.5108</t>
  </si>
  <si>
    <t>242.133.4.5109</t>
  </si>
  <si>
    <t>242.133.4.5110</t>
  </si>
  <si>
    <t>242.133.4.5111</t>
  </si>
  <si>
    <t>242.133.4.5112</t>
  </si>
  <si>
    <t>242.133.4.5113</t>
  </si>
  <si>
    <t>242.133.4.5114</t>
  </si>
  <si>
    <t>242.133.4.5115</t>
  </si>
  <si>
    <t>242.133.4.5116</t>
  </si>
  <si>
    <t>242.133.4.5117</t>
  </si>
  <si>
    <t>242.133.4.5118</t>
  </si>
  <si>
    <t>242.133.4.5119</t>
  </si>
  <si>
    <t>242.133.4.5120</t>
  </si>
  <si>
    <t>242.133.4.5121</t>
  </si>
  <si>
    <t>242.133.4.5122</t>
  </si>
  <si>
    <t>242.133.4.5123</t>
  </si>
  <si>
    <t>242.133.4.5124</t>
  </si>
  <si>
    <t>242.133.4.5125</t>
  </si>
  <si>
    <t>242.133.4.5126</t>
  </si>
  <si>
    <t>242.133.4.5127</t>
  </si>
  <si>
    <t>242.133.4.5128</t>
  </si>
  <si>
    <t>242.133.4.5129</t>
  </si>
  <si>
    <t>242.133.4.5130</t>
  </si>
  <si>
    <t>242.133.4.5131</t>
  </si>
  <si>
    <t>242.133.4.5132</t>
  </si>
  <si>
    <t>242.133.4.5133</t>
  </si>
  <si>
    <t>242.133.4.5134</t>
  </si>
  <si>
    <t>242.133.4.5135</t>
  </si>
  <si>
    <t>242.133.4.5136</t>
  </si>
  <si>
    <t>242.133.4.5137</t>
  </si>
  <si>
    <t>242.133.4.5138</t>
  </si>
  <si>
    <t>242.133.4.5139</t>
  </si>
  <si>
    <t>242.133.4.5140</t>
  </si>
  <si>
    <t>242.133.4.5141</t>
  </si>
  <si>
    <t>242.133.4.5142</t>
  </si>
  <si>
    <t>242.133.4.5143</t>
  </si>
  <si>
    <t>242.133.4.5144</t>
  </si>
  <si>
    <t>242.133.4.5145</t>
  </si>
  <si>
    <t>242.133.4.5146</t>
  </si>
  <si>
    <t>242.133.4.5147</t>
  </si>
  <si>
    <t>242.133.4.5148</t>
  </si>
  <si>
    <t>242.133.4.5149</t>
  </si>
  <si>
    <t>242.133.4.5150</t>
  </si>
  <si>
    <t>242.133.4.5151</t>
  </si>
  <si>
    <t>242.133.4.5152</t>
  </si>
  <si>
    <t>242.133.4.5153</t>
  </si>
  <si>
    <t>242.133.4.5154</t>
  </si>
  <si>
    <t>242.133.4.5155</t>
  </si>
  <si>
    <t>242.133.4.5156</t>
  </si>
  <si>
    <t>242.133.4.5157</t>
  </si>
  <si>
    <t>242.133.4.5158</t>
  </si>
  <si>
    <t>242.133.4.5159</t>
  </si>
  <si>
    <t>242.133.4.5160</t>
  </si>
  <si>
    <t>242.133.4.5161</t>
  </si>
  <si>
    <t>242.133.4.5162</t>
  </si>
  <si>
    <t>242.133.4.5163</t>
  </si>
  <si>
    <t>242.133.4.5164</t>
  </si>
  <si>
    <t>242.133.4.5165</t>
  </si>
  <si>
    <t>242.133.4.5166</t>
  </si>
  <si>
    <t>242.133.4.5167</t>
  </si>
  <si>
    <t>242.133.4.5168</t>
  </si>
  <si>
    <t>242.133.4.5169</t>
  </si>
  <si>
    <t>242.133.4.5170</t>
  </si>
  <si>
    <t>242.133.4.5171</t>
  </si>
  <si>
    <t>242.133.4.5172</t>
  </si>
  <si>
    <t>242.133.4.5173</t>
  </si>
  <si>
    <t>242.133.4.5174</t>
  </si>
  <si>
    <t>242.133.4.5175</t>
  </si>
  <si>
    <t>242.133.4.5176</t>
  </si>
  <si>
    <t>242.133.4.5177</t>
  </si>
  <si>
    <t>242.133.4.5178</t>
  </si>
  <si>
    <t>242.133.4.5179</t>
  </si>
  <si>
    <t>242.133.4.5180</t>
  </si>
  <si>
    <t>242.133.4.5181</t>
  </si>
  <si>
    <t>242.133.4.5182</t>
  </si>
  <si>
    <t>242.133.4.5183</t>
  </si>
  <si>
    <t>242.133.4.5184</t>
  </si>
  <si>
    <t>242.133.4.5185</t>
  </si>
  <si>
    <t>242.133.4.5186</t>
  </si>
  <si>
    <t>242.133.4.5187</t>
  </si>
  <si>
    <t>242.133.4.5188</t>
  </si>
  <si>
    <t>242.133.4.5189</t>
  </si>
  <si>
    <t>242.133.4.5190</t>
  </si>
  <si>
    <t>242.133.4.5191</t>
  </si>
  <si>
    <t>242.133.4.5192</t>
  </si>
  <si>
    <t>242.133.4.5193</t>
  </si>
  <si>
    <t>242.133.4.5194</t>
  </si>
  <si>
    <t>242.133.4.5195</t>
  </si>
  <si>
    <t>242.133.4.5196</t>
  </si>
  <si>
    <t>242.133.4.5197</t>
  </si>
  <si>
    <t>242.133.4.5198</t>
  </si>
  <si>
    <t>242.133.4.5199</t>
  </si>
  <si>
    <t>242.133.4.5200</t>
  </si>
  <si>
    <t>242.133.4.5201</t>
  </si>
  <si>
    <t>242.133.4.5202</t>
  </si>
  <si>
    <t>242.133.4.5203</t>
  </si>
  <si>
    <t>242.133.4.5204</t>
  </si>
  <si>
    <t>242.133.4.5205</t>
  </si>
  <si>
    <t>242.133.4.5206</t>
  </si>
  <si>
    <t>242.133.4.5207</t>
  </si>
  <si>
    <t>242.133.4.5208</t>
  </si>
  <si>
    <t>242.133.4.5209</t>
  </si>
  <si>
    <t>242.133.4.5210</t>
  </si>
  <si>
    <t>242.133.4.5211</t>
  </si>
  <si>
    <t>242.133.4.5212</t>
  </si>
  <si>
    <t>242.133.4.5213</t>
  </si>
  <si>
    <t>242.133.4.5214</t>
  </si>
  <si>
    <t>242.133.4.5215</t>
  </si>
  <si>
    <t>242.133.4.5216</t>
  </si>
  <si>
    <t>242.133.4.5217</t>
  </si>
  <si>
    <t>242.133.4.5218</t>
  </si>
  <si>
    <t>242.133.4.5219</t>
  </si>
  <si>
    <t>242.133.4.5220</t>
  </si>
  <si>
    <t>242.133.4.5221</t>
  </si>
  <si>
    <t>242.133.4.5222</t>
  </si>
  <si>
    <t>242.133.4.5223</t>
  </si>
  <si>
    <t>242.133.4.5224</t>
  </si>
  <si>
    <t>242.133.4.5225</t>
  </si>
  <si>
    <t>242.133.4.5226</t>
  </si>
  <si>
    <t>242.133.4.5227</t>
  </si>
  <si>
    <t>242.133.4.5228</t>
  </si>
  <si>
    <t>242.133.4.5229</t>
  </si>
  <si>
    <t>242.133.4.5230</t>
  </si>
  <si>
    <t>242.133.4.5231</t>
  </si>
  <si>
    <t>242.133.4.5232</t>
  </si>
  <si>
    <t>242.133.4.5233</t>
  </si>
  <si>
    <t>242.133.4.5234</t>
  </si>
  <si>
    <t>242.133.4.5235</t>
  </si>
  <si>
    <t>242.133.4.5236</t>
  </si>
  <si>
    <t>242.133.4.5237</t>
  </si>
  <si>
    <t>242.133.4.5238</t>
  </si>
  <si>
    <t>242.133.4.5239</t>
  </si>
  <si>
    <t>242.133.4.5240</t>
  </si>
  <si>
    <t>242.133.4.5241</t>
  </si>
  <si>
    <t>242.133.4.5242</t>
  </si>
  <si>
    <t>242.133.4.5243</t>
  </si>
  <si>
    <t>242.133.4.5244</t>
  </si>
  <si>
    <t>242.133.4.5245</t>
  </si>
  <si>
    <t>242.133.4.5246</t>
  </si>
  <si>
    <t>242.133.4.5247</t>
  </si>
  <si>
    <t>242.133.4.5248</t>
  </si>
  <si>
    <t>242.133.4.5249</t>
  </si>
  <si>
    <t>242.133.4.5250</t>
  </si>
  <si>
    <t>242.133.4.5251</t>
  </si>
  <si>
    <t>242.133.4.5252</t>
  </si>
  <si>
    <t>242.133.4.5253</t>
  </si>
  <si>
    <t>242.133.4.5254</t>
  </si>
  <si>
    <t>242.133.4.5255</t>
  </si>
  <si>
    <t>242.133.4.5256</t>
  </si>
  <si>
    <t>242.133.4.5257</t>
  </si>
  <si>
    <t>242.133.4.5258</t>
  </si>
  <si>
    <t>242.133.4.5259</t>
  </si>
  <si>
    <t>242.133.4.5260</t>
  </si>
  <si>
    <t>242.133.4.5261</t>
  </si>
  <si>
    <t>242.133.4.5262</t>
  </si>
  <si>
    <t>242.133.4.5263</t>
  </si>
  <si>
    <t>242.133.4.5264</t>
  </si>
  <si>
    <t>242.133.4.5265</t>
  </si>
  <si>
    <t>242.133.4.5266</t>
  </si>
  <si>
    <t>242.133.4.5267</t>
  </si>
  <si>
    <t>242.133.4.5268</t>
  </si>
  <si>
    <t>242.133.4.5269</t>
  </si>
  <si>
    <t>242.133.4.5270</t>
  </si>
  <si>
    <t>242.133.4.5271</t>
  </si>
  <si>
    <t>242.133.4.5272</t>
  </si>
  <si>
    <t>242.133.4.5273</t>
  </si>
  <si>
    <t>242.133.4.5274</t>
  </si>
  <si>
    <t>242.133.4.5275</t>
  </si>
  <si>
    <t>242.133.4.5276</t>
  </si>
  <si>
    <t>242.133.4.5277</t>
  </si>
  <si>
    <t>242.133.4.5278</t>
  </si>
  <si>
    <t>242.133.4.5279</t>
  </si>
  <si>
    <t>242.133.4.5280</t>
  </si>
  <si>
    <t>242.133.4.5281</t>
  </si>
  <si>
    <t>242.133.4.5282</t>
  </si>
  <si>
    <t>242.133.4.5283</t>
  </si>
  <si>
    <t>242.133.4.5284</t>
  </si>
  <si>
    <t>242.133.4.5285</t>
  </si>
  <si>
    <t>242.133.4.5286</t>
  </si>
  <si>
    <t>242.133.4.5287</t>
  </si>
  <si>
    <t>242.133.4.5288</t>
  </si>
  <si>
    <t>242.133.4.5289</t>
  </si>
  <si>
    <t>242.133.4.5290</t>
  </si>
  <si>
    <t>242.133.4.5291</t>
  </si>
  <si>
    <t>242.133.4.5292</t>
  </si>
  <si>
    <t>242.133.4.5293</t>
  </si>
  <si>
    <t>242.133.4.5294</t>
  </si>
  <si>
    <t>242.133.4.5295</t>
  </si>
  <si>
    <t>242.133.4.5296</t>
  </si>
  <si>
    <t>242.133.4.5297</t>
  </si>
  <si>
    <t>242.133.4.5298</t>
  </si>
  <si>
    <t>242.133.4.5299</t>
  </si>
  <si>
    <t>242.133.4.5300</t>
  </si>
  <si>
    <t>242.133.4.5301</t>
  </si>
  <si>
    <t>242.133.4.5302</t>
  </si>
  <si>
    <t>242.133.4.5303</t>
  </si>
  <si>
    <t>242.133.4.5304</t>
  </si>
  <si>
    <t>242.133.4.5305</t>
  </si>
  <si>
    <t>242.133.4.5306</t>
  </si>
  <si>
    <t>242.133.4.5307</t>
  </si>
  <si>
    <t>242.133.4.5308</t>
  </si>
  <si>
    <t>242.133.4.5309</t>
  </si>
  <si>
    <t>242.133.4.5310</t>
  </si>
  <si>
    <t>242.133.4.5311</t>
  </si>
  <si>
    <t>242.133.4.5312</t>
  </si>
  <si>
    <t>242.133.4.5313</t>
  </si>
  <si>
    <t>242.133.4.5314</t>
  </si>
  <si>
    <t>242.133.4.5315</t>
  </si>
  <si>
    <t>242.133.4.5316</t>
  </si>
  <si>
    <t>242.133.4.5317</t>
  </si>
  <si>
    <t>242.133.4.5318</t>
  </si>
  <si>
    <t>242.133.4.5319</t>
  </si>
  <si>
    <t>242.133.4.5320</t>
  </si>
  <si>
    <t>242.133.4.5321</t>
  </si>
  <si>
    <t>242.133.4.5322</t>
  </si>
  <si>
    <t>242.133.4.5323</t>
  </si>
  <si>
    <t>242.133.4.5324</t>
  </si>
  <si>
    <t>242.133.4.5325</t>
  </si>
  <si>
    <t>242.133.4.5326</t>
  </si>
  <si>
    <t>242.133.4.5327</t>
  </si>
  <si>
    <t>242.133.4.5328</t>
  </si>
  <si>
    <t>242.133.4.5329</t>
  </si>
  <si>
    <t>242.133.4.5330</t>
  </si>
  <si>
    <t>242.133.4.5331</t>
  </si>
  <si>
    <t>242.133.4.5332</t>
  </si>
  <si>
    <t>242.133.4.5333</t>
  </si>
  <si>
    <t>242.133.4.5334</t>
  </si>
  <si>
    <t>242.133.4.5335</t>
  </si>
  <si>
    <t>242.133.4.5336</t>
  </si>
  <si>
    <t>242.133.4.5337</t>
  </si>
  <si>
    <t>242.133.4.5338</t>
  </si>
  <si>
    <t>242.133.4.5339</t>
  </si>
  <si>
    <t>242.133.4.5340</t>
  </si>
  <si>
    <t>242.133.4.5341</t>
  </si>
  <si>
    <t>242.133.4.5342</t>
  </si>
  <si>
    <t>242.133.4.5343</t>
  </si>
  <si>
    <t>242.133.4.5344</t>
  </si>
  <si>
    <t>242.133.4.5345</t>
  </si>
  <si>
    <t>242.133.4.5346</t>
  </si>
  <si>
    <t>242.133.4.5347</t>
  </si>
  <si>
    <t>242.133.4.5348</t>
  </si>
  <si>
    <t>242.133.4.5349</t>
  </si>
  <si>
    <t>242.133.4.5350</t>
  </si>
  <si>
    <t>242.133.4.5351</t>
  </si>
  <si>
    <t>242.133.4.5352</t>
  </si>
  <si>
    <t>242.133.4.5353</t>
  </si>
  <si>
    <t>242.133.4.5354</t>
  </si>
  <si>
    <t>242.133.4.5355</t>
  </si>
  <si>
    <t>242.133.4.5356</t>
  </si>
  <si>
    <t>242.133.4.5357</t>
  </si>
  <si>
    <t>242.133.4.5358</t>
  </si>
  <si>
    <t>242.133.4.5359</t>
  </si>
  <si>
    <t>242.133.4.5360</t>
  </si>
  <si>
    <t>242.133.4.5361</t>
  </si>
  <si>
    <t>242.133.4.5362</t>
  </si>
  <si>
    <t>242.133.4.5363</t>
  </si>
  <si>
    <t>242.133.4.5364</t>
  </si>
  <si>
    <t>242.133.4.5365</t>
  </si>
  <si>
    <t>242.133.4.5366</t>
  </si>
  <si>
    <t>242.133.4.5367</t>
  </si>
  <si>
    <t>242.133.4.5368</t>
  </si>
  <si>
    <t>242.133.4.5369</t>
  </si>
  <si>
    <t>242.133.4.5370</t>
  </si>
  <si>
    <t>242.133.4.5371</t>
  </si>
  <si>
    <t>242.133.4.5372</t>
  </si>
  <si>
    <t>242.133.4.5373</t>
  </si>
  <si>
    <t>242.133.4.5374</t>
  </si>
  <si>
    <t>242.133.4.5375</t>
  </si>
  <si>
    <t>242.133.4.5376</t>
  </si>
  <si>
    <t>242.133.4.5377</t>
  </si>
  <si>
    <t>242.133.4.5378</t>
  </si>
  <si>
    <t>242.133.4.5379</t>
  </si>
  <si>
    <t>242.133.4.5380</t>
  </si>
  <si>
    <t>242.133.4.5381</t>
  </si>
  <si>
    <t>242.133.4.5382</t>
  </si>
  <si>
    <t>242.133.4.5383</t>
  </si>
  <si>
    <t>242.133.4.5384</t>
  </si>
  <si>
    <t>242.133.4.5385</t>
  </si>
  <si>
    <t>242.133.4.5386</t>
  </si>
  <si>
    <t>242.133.4.5387</t>
  </si>
  <si>
    <t>242.133.4.5388</t>
  </si>
  <si>
    <t>242.133.4.5389</t>
  </si>
  <si>
    <t>242.133.4.5390</t>
  </si>
  <si>
    <t>242.133.4.5391</t>
  </si>
  <si>
    <t>242.133.4.5392</t>
  </si>
  <si>
    <t>242.133.4.5393</t>
  </si>
  <si>
    <t>242.133.4.5394</t>
  </si>
  <si>
    <t>242.133.4.5395</t>
  </si>
  <si>
    <t>242.133.4.5396</t>
  </si>
  <si>
    <t>242.133.4.5397</t>
  </si>
  <si>
    <t>242.133.4.5398</t>
  </si>
  <si>
    <t>242.133.4.5399</t>
  </si>
  <si>
    <t>242.133.4.5400</t>
  </si>
  <si>
    <t>242.133.4.5401</t>
  </si>
  <si>
    <t>242.133.4.5402</t>
  </si>
  <si>
    <t>242.133.4.5403</t>
  </si>
  <si>
    <t>242.133.4.5404</t>
  </si>
  <si>
    <t>242.133.4.5405</t>
  </si>
  <si>
    <t>242.133.4.5406</t>
  </si>
  <si>
    <t>242.133.4.5407</t>
  </si>
  <si>
    <t>242.133.4.5408</t>
  </si>
  <si>
    <t>242.133.4.5409</t>
  </si>
  <si>
    <t>242.133.4.5410</t>
  </si>
  <si>
    <t>242.133.4.5411</t>
  </si>
  <si>
    <t>242.133.4.5412</t>
  </si>
  <si>
    <t>242.133.4.5413</t>
  </si>
  <si>
    <t>242.133.4.5414</t>
  </si>
  <si>
    <t>242.133.4.5415</t>
  </si>
  <si>
    <t>242.133.4.5416</t>
  </si>
  <si>
    <t>242.133.4.5417</t>
  </si>
  <si>
    <t>242.133.4.5418</t>
  </si>
  <si>
    <t>242.133.4.5419</t>
  </si>
  <si>
    <t>242.133.4.5420</t>
  </si>
  <si>
    <t>242.133.4.5421</t>
  </si>
  <si>
    <t>242.133.4.5422</t>
  </si>
  <si>
    <t>242.133.4.5423</t>
  </si>
  <si>
    <t>242.133.4.5424</t>
  </si>
  <si>
    <t>242.133.4.5425</t>
  </si>
  <si>
    <t>242.133.4.5426</t>
  </si>
  <si>
    <t>242.133.4.5427</t>
  </si>
  <si>
    <t>242.133.4.5428</t>
  </si>
  <si>
    <t>242.133.4.5429</t>
  </si>
  <si>
    <t>242.133.4.5430</t>
  </si>
  <si>
    <t>242.133.4.5431</t>
  </si>
  <si>
    <t>242.133.4.5432</t>
  </si>
  <si>
    <t>242.133.4.5433</t>
  </si>
  <si>
    <t>242.133.4.5434</t>
  </si>
  <si>
    <t>242.133.4.5435</t>
  </si>
  <si>
    <t>242.133.4.5436</t>
  </si>
  <si>
    <t>242.133.4.5437</t>
  </si>
  <si>
    <t>242.133.4.5438</t>
  </si>
  <si>
    <t>242.133.4.5439</t>
  </si>
  <si>
    <t>242.133.4.5440</t>
  </si>
  <si>
    <t>242.133.4.5441</t>
  </si>
  <si>
    <t>242.133.4.5442</t>
  </si>
  <si>
    <t>242.133.4.5443</t>
  </si>
  <si>
    <t>242.133.4.5444</t>
  </si>
  <si>
    <t>242.133.4.5445</t>
  </si>
  <si>
    <t>242.133.4.5446</t>
  </si>
  <si>
    <t>242.133.4.5447</t>
  </si>
  <si>
    <t>242.133.4.5448</t>
  </si>
  <si>
    <t>242.133.4.5449</t>
  </si>
  <si>
    <t>242.133.4.5450</t>
  </si>
  <si>
    <t>242.133.4.5451</t>
  </si>
  <si>
    <t>242.133.4.5452</t>
  </si>
  <si>
    <t>242.133.4.5453</t>
  </si>
  <si>
    <t>242.133.4.5454</t>
  </si>
  <si>
    <t>242.133.4.5455</t>
  </si>
  <si>
    <t>242.133.4.5456</t>
  </si>
  <si>
    <t>242.133.4.5457</t>
  </si>
  <si>
    <t>242.133.4.5458</t>
  </si>
  <si>
    <t>242.133.4.5459</t>
  </si>
  <si>
    <t>242.133.4.5460</t>
  </si>
  <si>
    <t>242.133.4.5461</t>
  </si>
  <si>
    <t>242.133.4.5462</t>
  </si>
  <si>
    <t>242.133.4.5463</t>
  </si>
  <si>
    <t>242.133.4.5464</t>
  </si>
  <si>
    <t>242.133.4.5465</t>
  </si>
  <si>
    <t>242.133.4.5466</t>
  </si>
  <si>
    <t>242.133.4.5467</t>
  </si>
  <si>
    <t>242.133.4.5468</t>
  </si>
  <si>
    <t>242.133.4.5469</t>
  </si>
  <si>
    <t>242.133.4.5470</t>
  </si>
  <si>
    <t>242.133.4.5471</t>
  </si>
  <si>
    <t>242.133.4.5472</t>
  </si>
  <si>
    <t>242.133.4.5473</t>
  </si>
  <si>
    <t>242.133.4.5474</t>
  </si>
  <si>
    <t>242.133.4.5475</t>
  </si>
  <si>
    <t>242.133.4.5476</t>
  </si>
  <si>
    <t>242.133.4.5477</t>
  </si>
  <si>
    <t>242.133.4.5478</t>
  </si>
  <si>
    <t>242.133.4.5479</t>
  </si>
  <si>
    <t>242.133.4.5480</t>
  </si>
  <si>
    <t>242.133.4.5481</t>
  </si>
  <si>
    <t>242.133.4.5482</t>
  </si>
  <si>
    <t>242.133.4.5483</t>
  </si>
  <si>
    <t>242.133.4.5484</t>
  </si>
  <si>
    <t>242.133.4.5485</t>
  </si>
  <si>
    <t>242.133.4.5486</t>
  </si>
  <si>
    <t>242.133.4.5487</t>
  </si>
  <si>
    <t>242.133.4.5488</t>
  </si>
  <si>
    <t>242.133.4.5489</t>
  </si>
  <si>
    <t>242.133.4.5490</t>
  </si>
  <si>
    <t>242.133.4.5491</t>
  </si>
  <si>
    <t>242.133.4.5492</t>
  </si>
  <si>
    <t>242.133.4.5493</t>
  </si>
  <si>
    <t>242.133.4.5494</t>
  </si>
  <si>
    <t>242.133.4.5495</t>
  </si>
  <si>
    <t>242.133.4.5496</t>
  </si>
  <si>
    <t>242.133.4.5497</t>
  </si>
  <si>
    <t>242.133.4.5498</t>
  </si>
  <si>
    <t>242.133.4.5499</t>
  </si>
  <si>
    <t>242.133.4.5500</t>
  </si>
  <si>
    <t>242.133.4.5501</t>
  </si>
  <si>
    <t>242.133.4.5502</t>
  </si>
  <si>
    <t>242.133.4.5503</t>
  </si>
  <si>
    <t>242.133.4.5504</t>
  </si>
  <si>
    <t>242.133.4.5505</t>
  </si>
  <si>
    <t>242.133.4.5506</t>
  </si>
  <si>
    <t>242.133.4.5507</t>
  </si>
  <si>
    <t>242.133.4.5508</t>
  </si>
  <si>
    <t>242.133.4.5509</t>
  </si>
  <si>
    <t>242.133.4.5510</t>
  </si>
  <si>
    <t>242.133.4.5511</t>
  </si>
  <si>
    <t>242.133.4.5512</t>
  </si>
  <si>
    <t>242.133.4.5513</t>
  </si>
  <si>
    <t>242.133.4.5514</t>
  </si>
  <si>
    <t>242.133.4.5515</t>
  </si>
  <si>
    <t>242.133.4.5516</t>
  </si>
  <si>
    <t>242.133.4.5517</t>
  </si>
  <si>
    <t>242.133.4.5518</t>
  </si>
  <si>
    <t>242.133.4.5519</t>
  </si>
  <si>
    <t>242.133.4.5520</t>
  </si>
  <si>
    <t>242.133.4.5521</t>
  </si>
  <si>
    <t>242.133.4.5522</t>
  </si>
  <si>
    <t>242.133.4.5523</t>
  </si>
  <si>
    <t>242.133.4.5524</t>
  </si>
  <si>
    <t>242.133.4.5525</t>
  </si>
  <si>
    <t>242.133.4.5526</t>
  </si>
  <si>
    <t>242.133.4.5527</t>
  </si>
  <si>
    <t>242.133.4.5528</t>
  </si>
  <si>
    <t>242.133.4.5529</t>
  </si>
  <si>
    <t>242.133.4.5530</t>
  </si>
  <si>
    <t>242.133.4.5531</t>
  </si>
  <si>
    <t>242.133.4.5532</t>
  </si>
  <si>
    <t>242.133.4.5533</t>
  </si>
  <si>
    <t>242.133.4.5534</t>
  </si>
  <si>
    <t>242.133.4.5535</t>
  </si>
  <si>
    <t>242.133.4.5536</t>
  </si>
  <si>
    <t>242.133.4.5537</t>
  </si>
  <si>
    <t>242.133.4.5538</t>
  </si>
  <si>
    <t>242.133.4.5539</t>
  </si>
  <si>
    <t>242.133.4.5540</t>
  </si>
  <si>
    <t>242.133.4.5541</t>
  </si>
  <si>
    <t>242.133.4.5542</t>
  </si>
  <si>
    <t>242.133.4.5543</t>
  </si>
  <si>
    <t>242.133.4.5544</t>
  </si>
  <si>
    <t>242.133.4.5545</t>
  </si>
  <si>
    <t>242.133.4.5546</t>
  </si>
  <si>
    <t>242.133.4.5547</t>
  </si>
  <si>
    <t>242.133.4.5548</t>
  </si>
  <si>
    <t>242.133.4.5549</t>
  </si>
  <si>
    <t>242.133.4.5550</t>
  </si>
  <si>
    <t>242.133.4.5551</t>
  </si>
  <si>
    <t>242.133.4.5552</t>
  </si>
  <si>
    <t>242.133.4.5553</t>
  </si>
  <si>
    <t>242.133.4.5554</t>
  </si>
  <si>
    <t>242.133.4.5555</t>
  </si>
  <si>
    <t>242.133.4.5556</t>
  </si>
  <si>
    <t>242.133.4.5557</t>
  </si>
  <si>
    <t>242.133.4.5558</t>
  </si>
  <si>
    <t>242.133.4.5559</t>
  </si>
  <si>
    <t>242.133.4.5560</t>
  </si>
  <si>
    <t>242.133.4.5561</t>
  </si>
  <si>
    <t>242.133.4.5562</t>
  </si>
  <si>
    <t>242.133.4.5563</t>
  </si>
  <si>
    <t>242.133.4.5564</t>
  </si>
  <si>
    <t>242.133.4.5565</t>
  </si>
  <si>
    <t>242.133.4.5566</t>
  </si>
  <si>
    <t>242.133.4.5567</t>
  </si>
  <si>
    <t>242.133.4.5568</t>
  </si>
  <si>
    <t>242.133.4.5569</t>
  </si>
  <si>
    <t>242.133.4.5570</t>
  </si>
  <si>
    <t>242.133.4.5571</t>
  </si>
  <si>
    <t>242.133.4.5572</t>
  </si>
  <si>
    <t>242.133.4.5573</t>
  </si>
  <si>
    <t>242.133.4.5574</t>
  </si>
  <si>
    <t>242.133.4.5575</t>
  </si>
  <si>
    <t>242.133.4.5576</t>
  </si>
  <si>
    <t>242.133.4.5577</t>
  </si>
  <si>
    <t>242.133.4.5578</t>
  </si>
  <si>
    <t>242.133.4.5579</t>
  </si>
  <si>
    <t>242.133.4.5580</t>
  </si>
  <si>
    <t>242.133.4.5581</t>
  </si>
  <si>
    <t>242.133.4.5582</t>
  </si>
  <si>
    <t>242.133.4.5583</t>
  </si>
  <si>
    <t>242.133.4.5584</t>
  </si>
  <si>
    <t>242.133.4.5585</t>
  </si>
  <si>
    <t>242.133.4.5586</t>
  </si>
  <si>
    <t>242.133.4.5587</t>
  </si>
  <si>
    <t>242.133.4.5588</t>
  </si>
  <si>
    <t>242.133.4.5589</t>
  </si>
  <si>
    <t>242.133.4.5590</t>
  </si>
  <si>
    <t>242.133.4.5591</t>
  </si>
  <si>
    <t>242.133.4.5592</t>
  </si>
  <si>
    <t>242.133.4.5593</t>
  </si>
  <si>
    <t>242.133.4.5594</t>
  </si>
  <si>
    <t>242.133.4.5595</t>
  </si>
  <si>
    <t>242.133.4.5596</t>
  </si>
  <si>
    <t>242.133.4.5597</t>
  </si>
  <si>
    <t>242.133.4.5598</t>
  </si>
  <si>
    <t>242.133.4.5599</t>
  </si>
  <si>
    <t>242.133.4.5600</t>
  </si>
  <si>
    <t>242.133.4.5601</t>
  </si>
  <si>
    <t>242.133.4.5602</t>
  </si>
  <si>
    <t>242.133.4.5603</t>
  </si>
  <si>
    <t>242.133.4.5604</t>
  </si>
  <si>
    <t>242.133.4.5605</t>
  </si>
  <si>
    <t>242.133.4.5606</t>
  </si>
  <si>
    <t>242.133.4.5607</t>
  </si>
  <si>
    <t>242.133.4.5608</t>
  </si>
  <si>
    <t>242.133.4.5609</t>
  </si>
  <si>
    <t>242.133.4.5610</t>
  </si>
  <si>
    <t>242.133.4.5611</t>
  </si>
  <si>
    <t>242.133.4.5612</t>
  </si>
  <si>
    <t>242.133.4.5613</t>
  </si>
  <si>
    <t>242.133.4.5614</t>
  </si>
  <si>
    <t>242.133.4.5615</t>
  </si>
  <si>
    <t>242.133.4.5616</t>
  </si>
  <si>
    <t>242.133.4.5617</t>
  </si>
  <si>
    <t>242.133.4.5618</t>
  </si>
  <si>
    <t>242.133.4.5619</t>
  </si>
  <si>
    <t>242.133.4.5620</t>
  </si>
  <si>
    <t>242.133.4.5621</t>
  </si>
  <si>
    <t>242.133.4.5622</t>
  </si>
  <si>
    <t>242.133.4.5623</t>
  </si>
  <si>
    <t>242.133.4.5624</t>
  </si>
  <si>
    <t>242.133.4.5625</t>
  </si>
  <si>
    <t>242.133.4.5626</t>
  </si>
  <si>
    <t>242.133.4.5627</t>
  </si>
  <si>
    <t>242.133.4.5628</t>
  </si>
  <si>
    <t>242.133.4.5629</t>
  </si>
  <si>
    <t>242.133.4.5630</t>
  </si>
  <si>
    <t>242.133.4.5631</t>
  </si>
  <si>
    <t>242.133.4.5632</t>
  </si>
  <si>
    <t>242.133.4.5633</t>
  </si>
  <si>
    <t>242.133.4.5634</t>
  </si>
  <si>
    <t>242.133.4.5635</t>
  </si>
  <si>
    <t>242.133.4.5636</t>
  </si>
  <si>
    <t>242.133.4.5637</t>
  </si>
  <si>
    <t>242.133.4.5638</t>
  </si>
  <si>
    <t>242.133.4.5639</t>
  </si>
  <si>
    <t>242.133.4.5640</t>
  </si>
  <si>
    <t>242.133.4.5641</t>
  </si>
  <si>
    <t>242.133.4.5642</t>
  </si>
  <si>
    <t>242.133.4.5643</t>
  </si>
  <si>
    <t>242.133.4.5644</t>
  </si>
  <si>
    <t>242.133.4.5645</t>
  </si>
  <si>
    <t>242.133.4.5646</t>
  </si>
  <si>
    <t>242.133.4.5647</t>
  </si>
  <si>
    <t>242.133.4.5648</t>
  </si>
  <si>
    <t>242.133.4.5649</t>
  </si>
  <si>
    <t>242.133.4.5650</t>
  </si>
  <si>
    <t>242.133.4.5651</t>
  </si>
  <si>
    <t>242.133.4.5652</t>
  </si>
  <si>
    <t>242.133.4.5653</t>
  </si>
  <si>
    <t>242.133.4.5654</t>
  </si>
  <si>
    <t>242.133.4.5655</t>
  </si>
  <si>
    <t>242.133.4.5656</t>
  </si>
  <si>
    <t>242.133.4.5657</t>
  </si>
  <si>
    <t>242.133.4.5658</t>
  </si>
  <si>
    <t>242.133.4.5659</t>
  </si>
  <si>
    <t>242.133.4.5660</t>
  </si>
  <si>
    <t>242.133.4.5661</t>
  </si>
  <si>
    <t>242.133.4.5662</t>
  </si>
  <si>
    <t>242.133.4.5663</t>
  </si>
  <si>
    <t>242.133.4.5664</t>
  </si>
  <si>
    <t>242.133.4.5665</t>
  </si>
  <si>
    <t>242.133.4.5666</t>
  </si>
  <si>
    <t>242.133.4.5667</t>
  </si>
  <si>
    <t>242.133.4.5668</t>
  </si>
  <si>
    <t>242.133.4.5669</t>
  </si>
  <si>
    <t>242.133.4.5670</t>
  </si>
  <si>
    <t>242.133.4.5671</t>
  </si>
  <si>
    <t>242.133.4.5672</t>
  </si>
  <si>
    <t>242.133.4.5673</t>
  </si>
  <si>
    <t>242.133.4.5674</t>
  </si>
  <si>
    <t>242.133.4.5675</t>
  </si>
  <si>
    <t>242.133.4.5676</t>
  </si>
  <si>
    <t>242.133.4.5677</t>
  </si>
  <si>
    <t>242.133.4.5678</t>
  </si>
  <si>
    <t>242.133.4.5679</t>
  </si>
  <si>
    <t>242.133.4.5680</t>
  </si>
  <si>
    <t>242.133.4.5681</t>
  </si>
  <si>
    <t>242.133.4.5682</t>
  </si>
  <si>
    <t>242.133.4.5683</t>
  </si>
  <si>
    <t>242.133.4.5684</t>
  </si>
  <si>
    <t>242.133.4.5685</t>
  </si>
  <si>
    <t>242.133.4.5686</t>
  </si>
  <si>
    <t>242.133.4.5687</t>
  </si>
  <si>
    <t>242.133.4.5688</t>
  </si>
  <si>
    <t>242.133.4.5689</t>
  </si>
  <si>
    <t>242.133.4.5690</t>
  </si>
  <si>
    <t>242.133.4.5691</t>
  </si>
  <si>
    <t>242.133.4.5692</t>
  </si>
  <si>
    <t>242.133.4.5693</t>
  </si>
  <si>
    <t>242.133.4.5694</t>
  </si>
  <si>
    <t>242.133.4.5695</t>
  </si>
  <si>
    <t>242.133.4.5696</t>
  </si>
  <si>
    <t>242.133.4.5697</t>
  </si>
  <si>
    <t>242.133.4.5698</t>
  </si>
  <si>
    <t>242.133.4.5699</t>
  </si>
  <si>
    <t>242.133.4.5700</t>
  </si>
  <si>
    <t>242.133.4.5701</t>
  </si>
  <si>
    <t>242.133.4.5702</t>
  </si>
  <si>
    <t>242.133.4.5703</t>
  </si>
  <si>
    <t>242.133.4.5704</t>
  </si>
  <si>
    <t>242.133.4.5705</t>
  </si>
  <si>
    <t>242.133.4.5706</t>
  </si>
  <si>
    <t>242.133.4.5707</t>
  </si>
  <si>
    <t>242.133.4.5708</t>
  </si>
  <si>
    <t>242.133.4.5709</t>
  </si>
  <si>
    <t>242.133.4.5710</t>
  </si>
  <si>
    <t>242.133.4.5711</t>
  </si>
  <si>
    <t>242.133.4.5712</t>
  </si>
  <si>
    <t>242.133.4.5713</t>
  </si>
  <si>
    <t>242.133.4.5714</t>
  </si>
  <si>
    <t>242.133.4.5715</t>
  </si>
  <si>
    <t>242.133.4.5716</t>
  </si>
  <si>
    <t>242.133.4.5717</t>
  </si>
  <si>
    <t>242.133.4.5718</t>
  </si>
  <si>
    <t>242.133.4.5719</t>
  </si>
  <si>
    <t>242.133.4.5720</t>
  </si>
  <si>
    <t>242.133.4.5721</t>
  </si>
  <si>
    <t>242.133.4.5722</t>
  </si>
  <si>
    <t>242.133.4.5723</t>
  </si>
  <si>
    <t>242.133.4.5724</t>
  </si>
  <si>
    <t>242.133.4.5725</t>
  </si>
  <si>
    <t>242.133.4.5726</t>
  </si>
  <si>
    <t>242.133.4.5727</t>
  </si>
  <si>
    <t>242.133.4.5728</t>
  </si>
  <si>
    <t>242.133.4.5729</t>
  </si>
  <si>
    <t>242.133.4.5730</t>
  </si>
  <si>
    <t>242.133.4.5731</t>
  </si>
  <si>
    <t>242.133.4.5732</t>
  </si>
  <si>
    <t>242.133.4.5733</t>
  </si>
  <si>
    <t>242.133.4.5734</t>
  </si>
  <si>
    <t>242.133.4.5735</t>
  </si>
  <si>
    <t>242.133.4.5736</t>
  </si>
  <si>
    <t>242.133.4.5737</t>
  </si>
  <si>
    <t>242.133.4.5738</t>
  </si>
  <si>
    <t>242.133.4.5739</t>
  </si>
  <si>
    <t>242.133.4.5740</t>
  </si>
  <si>
    <t>242.133.4.5741</t>
  </si>
  <si>
    <t>242.133.4.5742</t>
  </si>
  <si>
    <t>242.133.4.5743</t>
  </si>
  <si>
    <t>242.133.4.5744</t>
  </si>
  <si>
    <t>242.133.4.5745</t>
  </si>
  <si>
    <t>242.133.4.5746</t>
  </si>
  <si>
    <t>242.133.4.5747</t>
  </si>
  <si>
    <t>242.133.4.5748</t>
  </si>
  <si>
    <t>242.133.4.5749</t>
  </si>
  <si>
    <t>242.133.4.5750</t>
  </si>
  <si>
    <t>242.133.4.5751</t>
  </si>
  <si>
    <t>242.133.4.5752</t>
  </si>
  <si>
    <t>242.133.4.5753</t>
  </si>
  <si>
    <t>242.133.4.5754</t>
  </si>
  <si>
    <t>242.133.4.5755</t>
  </si>
  <si>
    <t>242.133.4.5756</t>
  </si>
  <si>
    <t>242.133.4.5757</t>
  </si>
  <si>
    <t>242.133.4.5758</t>
  </si>
  <si>
    <t>242.133.4.5759</t>
  </si>
  <si>
    <t>242.133.4.5760</t>
  </si>
  <si>
    <t>242.133.4.5761</t>
  </si>
  <si>
    <t>242.133.4.5762</t>
  </si>
  <si>
    <t>242.133.4.5763</t>
  </si>
  <si>
    <t>242.133.4.5764</t>
  </si>
  <si>
    <t>242.133.4.5765</t>
  </si>
  <si>
    <t>242.133.4.5766</t>
  </si>
  <si>
    <t>242.133.4.5767</t>
  </si>
  <si>
    <t>242.133.4.5768</t>
  </si>
  <si>
    <t>242.133.4.5769</t>
  </si>
  <si>
    <t>242.133.4.5770</t>
  </si>
  <si>
    <t>242.133.4.5771</t>
  </si>
  <si>
    <t>242.133.4.5772</t>
  </si>
  <si>
    <t>242.133.4.5773</t>
  </si>
  <si>
    <t>242.133.4.5774</t>
  </si>
  <si>
    <t>242.133.4.5775</t>
  </si>
  <si>
    <t>242.133.4.5776</t>
  </si>
  <si>
    <t>242.133.4.5777</t>
  </si>
  <si>
    <t>242.133.4.5778</t>
  </si>
  <si>
    <t>242.133.4.5779</t>
  </si>
  <si>
    <t>242.133.4.5780</t>
  </si>
  <si>
    <t>242.133.4.5781</t>
  </si>
  <si>
    <t>242.133.4.5782</t>
  </si>
  <si>
    <t>242.133.4.5783</t>
  </si>
  <si>
    <t>242.133.4.5784</t>
  </si>
  <si>
    <t>242.133.4.5785</t>
  </si>
  <si>
    <t>242.133.4.5786</t>
  </si>
  <si>
    <t>242.133.4.5787</t>
  </si>
  <si>
    <t>242.133.4.5788</t>
  </si>
  <si>
    <t>242.133.4.5789</t>
  </si>
  <si>
    <t>242.133.4.5790</t>
  </si>
  <si>
    <t>242.133.4.5791</t>
  </si>
  <si>
    <t>242.133.4.5792</t>
  </si>
  <si>
    <t>242.133.4.5793</t>
  </si>
  <si>
    <t>242.133.4.5794</t>
  </si>
  <si>
    <t>242.133.4.5795</t>
  </si>
  <si>
    <t>242.133.4.5796</t>
  </si>
  <si>
    <t>242.133.4.5797</t>
  </si>
  <si>
    <t>242.133.4.5798</t>
  </si>
  <si>
    <t>242.133.4.5799</t>
  </si>
  <si>
    <t>242.133.4.5800</t>
  </si>
  <si>
    <t>242.133.4.5801</t>
  </si>
  <si>
    <t>242.133.4.5802</t>
  </si>
  <si>
    <t>242.133.4.5803</t>
  </si>
  <si>
    <t>242.133.4.5804</t>
  </si>
  <si>
    <t>242.133.4.5805</t>
  </si>
  <si>
    <t>242.133.4.5806</t>
  </si>
  <si>
    <t>242.133.4.5807</t>
  </si>
  <si>
    <t>242.133.4.5808</t>
  </si>
  <si>
    <t>242.133.4.5809</t>
  </si>
  <si>
    <t>242.133.4.5810</t>
  </si>
  <si>
    <t>242.133.4.5811</t>
  </si>
  <si>
    <t>242.133.4.5812</t>
  </si>
  <si>
    <t>242.133.4.5813</t>
  </si>
  <si>
    <t>242.133.4.5814</t>
  </si>
  <si>
    <t>242.133.4.5815</t>
  </si>
  <si>
    <t>242.133.4.5816</t>
  </si>
  <si>
    <t>242.133.4.5817</t>
  </si>
  <si>
    <t>242.133.4.5818</t>
  </si>
  <si>
    <t>242.133.4.5819</t>
  </si>
  <si>
    <t>242.133.4.5820</t>
  </si>
  <si>
    <t>242.133.4.5821</t>
  </si>
  <si>
    <t>242.133.4.5822</t>
  </si>
  <si>
    <t>242.133.4.5823</t>
  </si>
  <si>
    <t>242.133.4.5824</t>
  </si>
  <si>
    <t>242.133.4.5825</t>
  </si>
  <si>
    <t>242.133.4.5826</t>
  </si>
  <si>
    <t>242.133.4.5827</t>
  </si>
  <si>
    <t>242.133.4.5828</t>
  </si>
  <si>
    <t>242.133.4.5829</t>
  </si>
  <si>
    <t>242.133.4.5830</t>
  </si>
  <si>
    <t>242.133.4.5831</t>
  </si>
  <si>
    <t>242.133.4.5832</t>
  </si>
  <si>
    <t>242.133.4.5833</t>
  </si>
  <si>
    <t>242.133.4.5834</t>
  </si>
  <si>
    <t>242.133.4.5835</t>
  </si>
  <si>
    <t>242.133.4.5836</t>
  </si>
  <si>
    <t>242.133.4.5837</t>
  </si>
  <si>
    <t>242.133.4.5838</t>
  </si>
  <si>
    <t>242.133.4.5839</t>
  </si>
  <si>
    <t>242.133.4.5840</t>
  </si>
  <si>
    <t>242.133.4.5841</t>
  </si>
  <si>
    <t>242.133.4.5842</t>
  </si>
  <si>
    <t>242.133.4.5843</t>
  </si>
  <si>
    <t>242.133.4.5844</t>
  </si>
  <si>
    <t>242.133.4.5845</t>
  </si>
  <si>
    <t>242.133.4.5846</t>
  </si>
  <si>
    <t>242.133.4.5847</t>
  </si>
  <si>
    <t>242.133.4.5848</t>
  </si>
  <si>
    <t>242.133.4.5849</t>
  </si>
  <si>
    <t>242.133.4.5850</t>
  </si>
  <si>
    <t>242.133.4.5851</t>
  </si>
  <si>
    <t>242.133.4.5852</t>
  </si>
  <si>
    <t>242.133.4.5853</t>
  </si>
  <si>
    <t>242.133.4.5854</t>
  </si>
  <si>
    <t>242.133.4.5855</t>
  </si>
  <si>
    <t>242.133.4.5856</t>
  </si>
  <si>
    <t>242.133.4.5857</t>
  </si>
  <si>
    <t>242.133.4.5858</t>
  </si>
  <si>
    <t>242.133.4.5859</t>
  </si>
  <si>
    <t>242.133.4.5860</t>
  </si>
  <si>
    <t>242.133.4.5861</t>
  </si>
  <si>
    <t>242.133.4.5862</t>
  </si>
  <si>
    <t>242.133.4.5863</t>
  </si>
  <si>
    <t>242.133.4.5864</t>
  </si>
  <si>
    <t>242.133.4.5865</t>
  </si>
  <si>
    <t>242.133.4.5866</t>
  </si>
  <si>
    <t>242.133.4.5867</t>
  </si>
  <si>
    <t>242.133.4.5868</t>
  </si>
  <si>
    <t>242.133.4.5869</t>
  </si>
  <si>
    <t>242.133.4.5870</t>
  </si>
  <si>
    <t>242.133.4.5871</t>
  </si>
  <si>
    <t>242.133.4.5872</t>
  </si>
  <si>
    <t>242.133.4.5873</t>
  </si>
  <si>
    <t>242.133.4.5874</t>
  </si>
  <si>
    <t>242.133.4.5875</t>
  </si>
  <si>
    <t>242.133.4.5876</t>
  </si>
  <si>
    <t>242.133.4.5877</t>
  </si>
  <si>
    <t>242.133.4.5878</t>
  </si>
  <si>
    <t>242.133.4.5879</t>
  </si>
  <si>
    <t>242.133.4.5880</t>
  </si>
  <si>
    <t>242.133.4.5881</t>
  </si>
  <si>
    <t>242.133.4.5882</t>
  </si>
  <si>
    <t>242.133.4.5883</t>
  </si>
  <si>
    <t>242.133.4.5884</t>
  </si>
  <si>
    <t>242.133.4.5885</t>
  </si>
  <si>
    <t>242.133.4.5886</t>
  </si>
  <si>
    <t>242.133.4.5887</t>
  </si>
  <si>
    <t>242.133.4.5888</t>
  </si>
  <si>
    <t>242.133.4.5889</t>
  </si>
  <si>
    <t>242.133.4.5890</t>
  </si>
  <si>
    <t>242.133.4.5891</t>
  </si>
  <si>
    <t>242.133.4.5892</t>
  </si>
  <si>
    <t>242.133.4.5893</t>
  </si>
  <si>
    <t>242.133.4.5894</t>
  </si>
  <si>
    <t>242.133.4.5895</t>
  </si>
  <si>
    <t>242.133.4.5896</t>
  </si>
  <si>
    <t>242.133.4.5897</t>
  </si>
  <si>
    <t>242.133.4.5898</t>
  </si>
  <si>
    <t>242.133.4.5899</t>
  </si>
  <si>
    <t>242.133.4.5900</t>
  </si>
  <si>
    <t>242.133.4.5901</t>
  </si>
  <si>
    <t>242.133.4.5902</t>
  </si>
  <si>
    <t>242.133.4.5903</t>
  </si>
  <si>
    <t>242.133.4.5904</t>
  </si>
  <si>
    <t>242.133.4.5905</t>
  </si>
  <si>
    <t>242.133.4.5906</t>
  </si>
  <si>
    <t>242.133.4.5907</t>
  </si>
  <si>
    <t>242.133.4.5908</t>
  </si>
  <si>
    <t>242.133.4.5909</t>
  </si>
  <si>
    <t>242.133.4.5910</t>
  </si>
  <si>
    <t>242.133.4.5911</t>
  </si>
  <si>
    <t>242.133.4.5912</t>
  </si>
  <si>
    <t>242.133.4.5913</t>
  </si>
  <si>
    <t>242.133.4.5914</t>
  </si>
  <si>
    <t>242.133.4.5915</t>
  </si>
  <si>
    <t>242.133.4.5916</t>
  </si>
  <si>
    <t>242.133.4.5917</t>
  </si>
  <si>
    <t>242.133.4.5918</t>
  </si>
  <si>
    <t>242.133.4.5919</t>
  </si>
  <si>
    <t>242.133.4.5920</t>
  </si>
  <si>
    <t>242.133.4.5921</t>
  </si>
  <si>
    <t>242.133.4.5922</t>
  </si>
  <si>
    <t>242.133.4.5923</t>
  </si>
  <si>
    <t>242.133.4.5924</t>
  </si>
  <si>
    <t>242.133.4.5925</t>
  </si>
  <si>
    <t>242.133.4.5926</t>
  </si>
  <si>
    <t>242.133.4.5927</t>
  </si>
  <si>
    <t>242.133.4.5928</t>
  </si>
  <si>
    <t>242.133.4.5929</t>
  </si>
  <si>
    <t>242.133.4.5930</t>
  </si>
  <si>
    <t>242.133.4.5931</t>
  </si>
  <si>
    <t>242.133.4.5932</t>
  </si>
  <si>
    <t>242.133.4.5933</t>
  </si>
  <si>
    <t>242.133.4.5934</t>
  </si>
  <si>
    <t>242.133.4.5935</t>
  </si>
  <si>
    <t>242.133.4.5936</t>
  </si>
  <si>
    <t>242.133.4.5937</t>
  </si>
  <si>
    <t>242.133.4.5938</t>
  </si>
  <si>
    <t>242.133.4.5939</t>
  </si>
  <si>
    <t>242.133.4.5940</t>
  </si>
  <si>
    <t>242.133.4.5941</t>
  </si>
  <si>
    <t>242.133.4.5942</t>
  </si>
  <si>
    <t>242.133.4.5943</t>
  </si>
  <si>
    <t>242.133.4.5944</t>
  </si>
  <si>
    <t>242.133.4.5945</t>
  </si>
  <si>
    <t>242.133.4.5946</t>
  </si>
  <si>
    <t>242.133.4.5947</t>
  </si>
  <si>
    <t>242.133.4.5948</t>
  </si>
  <si>
    <t>242.133.4.5949</t>
  </si>
  <si>
    <t>242.133.4.5950</t>
  </si>
  <si>
    <t>242.133.4.5951</t>
  </si>
  <si>
    <t>242.133.4.5952</t>
  </si>
  <si>
    <t>242.133.4.5953</t>
  </si>
  <si>
    <t>242.133.4.5954</t>
  </si>
  <si>
    <t>242.133.4.5955</t>
  </si>
  <si>
    <t>242.133.4.5956</t>
  </si>
  <si>
    <t>242.133.4.5957</t>
  </si>
  <si>
    <t>242.133.4.5958</t>
  </si>
  <si>
    <t>242.133.4.5959</t>
  </si>
  <si>
    <t>242.133.4.5960</t>
  </si>
  <si>
    <t>242.133.4.5961</t>
  </si>
  <si>
    <t>242.133.4.5962</t>
  </si>
  <si>
    <t>242.133.4.5963</t>
  </si>
  <si>
    <t>242.133.4.5964</t>
  </si>
  <si>
    <t>242.133.4.5965</t>
  </si>
  <si>
    <t>242.133.4.5966</t>
  </si>
  <si>
    <t>242.133.4.5967</t>
  </si>
  <si>
    <t>242.133.4.5968</t>
  </si>
  <si>
    <t>242.133.4.5969</t>
  </si>
  <si>
    <t>242.133.4.5970</t>
  </si>
  <si>
    <t>242.133.4.5971</t>
  </si>
  <si>
    <t>242.133.4.5972</t>
  </si>
  <si>
    <t>242.133.4.5973</t>
  </si>
  <si>
    <t>242.133.4.5974</t>
  </si>
  <si>
    <t>242.133.4.5975</t>
  </si>
  <si>
    <t>242.133.4.5976</t>
  </si>
  <si>
    <t>242.133.4.5977</t>
  </si>
  <si>
    <t>242.133.4.5978</t>
  </si>
  <si>
    <t>242.133.4.5979</t>
  </si>
  <si>
    <t>242.133.4.5980</t>
  </si>
  <si>
    <t>242.133.4.5981</t>
  </si>
  <si>
    <t>242.133.4.5982</t>
  </si>
  <si>
    <t>242.133.4.5983</t>
  </si>
  <si>
    <t>242.133.4.5984</t>
  </si>
  <si>
    <t>242.133.4.5985</t>
  </si>
  <si>
    <t>242.133.4.5986</t>
  </si>
  <si>
    <t>242.133.4.5987</t>
  </si>
  <si>
    <t>242.133.4.5988</t>
  </si>
  <si>
    <t>242.133.4.5989</t>
  </si>
  <si>
    <t>242.133.4.5990</t>
  </si>
  <si>
    <t>242.133.4.5991</t>
  </si>
  <si>
    <t>242.133.4.5992</t>
  </si>
  <si>
    <t>242.133.4.5993</t>
  </si>
  <si>
    <t>242.133.4.5994</t>
  </si>
  <si>
    <t>242.133.4.5995</t>
  </si>
  <si>
    <t>242.133.4.5996</t>
  </si>
  <si>
    <t>242.133.4.5997</t>
  </si>
  <si>
    <t>242.133.4.5998</t>
  </si>
  <si>
    <t>242.133.4.5999</t>
  </si>
  <si>
    <t>242.133.4.6000</t>
  </si>
  <si>
    <t>242.133.4.6001</t>
  </si>
  <si>
    <t>242.133.4.6002</t>
  </si>
  <si>
    <t>242.133.4.6003</t>
  </si>
  <si>
    <t>242.133.4.6004</t>
  </si>
  <si>
    <t>242.133.4.6005</t>
  </si>
  <si>
    <t>242.133.4.6006</t>
  </si>
  <si>
    <t>242.133.4.6007</t>
  </si>
  <si>
    <t>242.133.4.6008</t>
  </si>
  <si>
    <t>242.133.4.6009</t>
  </si>
  <si>
    <t>242.133.4.6010</t>
  </si>
  <si>
    <t>242.133.4.6011</t>
  </si>
  <si>
    <t>242.133.4.6012</t>
  </si>
  <si>
    <t>242.133.4.6013</t>
  </si>
  <si>
    <t>242.133.4.6014</t>
  </si>
  <si>
    <t>242.133.4.6015</t>
  </si>
  <si>
    <t>242.133.4.6016</t>
  </si>
  <si>
    <t>242.133.4.6017</t>
  </si>
  <si>
    <t>242.133.4.6018</t>
  </si>
  <si>
    <t>242.133.4.6019</t>
  </si>
  <si>
    <t>242.133.4.6020</t>
  </si>
  <si>
    <t>242.133.4.6021</t>
  </si>
  <si>
    <t>242.133.4.6022</t>
  </si>
  <si>
    <t>242.133.4.6023</t>
  </si>
  <si>
    <t>242.133.4.6024</t>
  </si>
  <si>
    <t>242.133.4.6025</t>
  </si>
  <si>
    <t>242.133.4.6026</t>
  </si>
  <si>
    <t>242.133.4.6027</t>
  </si>
  <si>
    <t>242.133.4.6028</t>
  </si>
  <si>
    <t>242.133.4.6029</t>
  </si>
  <si>
    <t>242.133.4.6030</t>
  </si>
  <si>
    <t>242.133.4.6031</t>
  </si>
  <si>
    <t>242.133.4.6032</t>
  </si>
  <si>
    <t>242.133.4.6033</t>
  </si>
  <si>
    <t>242.133.4.6034</t>
  </si>
  <si>
    <t>242.133.4.6035</t>
  </si>
  <si>
    <t>242.133.4.6036</t>
  </si>
  <si>
    <t>242.133.4.6037</t>
  </si>
  <si>
    <t>242.133.4.6038</t>
  </si>
  <si>
    <t>242.133.4.6039</t>
  </si>
  <si>
    <t>242.133.4.6040</t>
  </si>
  <si>
    <t>242.133.4.6041</t>
  </si>
  <si>
    <t>242.133.4.6042</t>
  </si>
  <si>
    <t>242.133.4.6043</t>
  </si>
  <si>
    <t>242.133.4.6044</t>
  </si>
  <si>
    <t>242.133.4.6045</t>
  </si>
  <si>
    <t>242.133.4.6046</t>
  </si>
  <si>
    <t>242.133.4.6047</t>
  </si>
  <si>
    <t>242.133.4.6048</t>
  </si>
  <si>
    <t>242.133.4.6049</t>
  </si>
  <si>
    <t>242.133.4.6050</t>
  </si>
  <si>
    <t>242.133.4.6051</t>
  </si>
  <si>
    <t>242.133.4.6052</t>
  </si>
  <si>
    <t>242.133.4.6053</t>
  </si>
  <si>
    <t>242.133.4.6054</t>
  </si>
  <si>
    <t>242.133.4.6055</t>
  </si>
  <si>
    <t>242.133.4.6056</t>
  </si>
  <si>
    <t>242.133.4.6057</t>
  </si>
  <si>
    <t>242.133.4.6058</t>
  </si>
  <si>
    <t>242.133.4.6059</t>
  </si>
  <si>
    <t>242.133.4.6060</t>
  </si>
  <si>
    <t>242.133.4.6061</t>
  </si>
  <si>
    <t>242.133.4.6062</t>
  </si>
  <si>
    <t>242.133.4.6063</t>
  </si>
  <si>
    <t>242.133.4.6064</t>
  </si>
  <si>
    <t>242.133.4.6065</t>
  </si>
  <si>
    <t>242.133.4.6066</t>
  </si>
  <si>
    <t>242.133.4.6067</t>
  </si>
  <si>
    <t>242.133.4.6068</t>
  </si>
  <si>
    <t>242.133.4.6069</t>
  </si>
  <si>
    <t>242.133.4.6070</t>
  </si>
  <si>
    <t>242.133.4.6071</t>
  </si>
  <si>
    <t>242.133.4.6072</t>
  </si>
  <si>
    <t>242.133.4.6073</t>
  </si>
  <si>
    <t>242.133.4.6074</t>
  </si>
  <si>
    <t>242.133.4.6075</t>
  </si>
  <si>
    <t>242.133.4.6076</t>
  </si>
  <si>
    <t>242.133.4.6077</t>
  </si>
  <si>
    <t>242.133.4.6078</t>
  </si>
  <si>
    <t>242.133.4.6079</t>
  </si>
  <si>
    <t>242.133.4.6080</t>
  </si>
  <si>
    <t>242.133.4.6081</t>
  </si>
  <si>
    <t>242.133.4.6082</t>
  </si>
  <si>
    <t>242.133.4.6083</t>
  </si>
  <si>
    <t>242.133.4.6084</t>
  </si>
  <si>
    <t>242.133.4.6085</t>
  </si>
  <si>
    <t>242.133.4.6086</t>
  </si>
  <si>
    <t>242.133.4.6087</t>
  </si>
  <si>
    <t>242.133.4.6088</t>
  </si>
  <si>
    <t>242.133.4.6089</t>
  </si>
  <si>
    <t>242.133.4.6090</t>
  </si>
  <si>
    <t>242.133.4.6091</t>
  </si>
  <si>
    <t>242.133.4.6092</t>
  </si>
  <si>
    <t>242.133.4.6093</t>
  </si>
  <si>
    <t>242.133.4.6094</t>
  </si>
  <si>
    <t>242.133.4.6095</t>
  </si>
  <si>
    <t>242.133.4.6096</t>
  </si>
  <si>
    <t>242.133.4.6097</t>
  </si>
  <si>
    <t>242.133.4.6098</t>
  </si>
  <si>
    <t>242.133.4.6099</t>
  </si>
  <si>
    <t>242.133.4.6100</t>
  </si>
  <si>
    <t>242.133.4.6101</t>
  </si>
  <si>
    <t>242.133.4.6102</t>
  </si>
  <si>
    <t>242.133.4.6103</t>
  </si>
  <si>
    <t>242.133.4.6104</t>
  </si>
  <si>
    <t>242.133.4.6105</t>
  </si>
  <si>
    <t>242.133.4.6106</t>
  </si>
  <si>
    <t>242.133.4.6107</t>
  </si>
  <si>
    <t>242.133.4.6108</t>
  </si>
  <si>
    <t>242.133.4.6109</t>
  </si>
  <si>
    <t>242.133.4.6110</t>
  </si>
  <si>
    <t>242.133.4.6111</t>
  </si>
  <si>
    <t>242.133.4.6112</t>
  </si>
  <si>
    <t>242.133.4.6113</t>
  </si>
  <si>
    <t>242.133.4.6114</t>
  </si>
  <si>
    <t>242.133.4.6115</t>
  </si>
  <si>
    <t>242.133.4.6116</t>
  </si>
  <si>
    <t>242.133.4.6117</t>
  </si>
  <si>
    <t>242.133.4.6118</t>
  </si>
  <si>
    <t>242.133.4.6119</t>
  </si>
  <si>
    <t>242.133.4.6120</t>
  </si>
  <si>
    <t>242.133.4.6121</t>
  </si>
  <si>
    <t>242.133.4.6122</t>
  </si>
  <si>
    <t>242.133.4.6123</t>
  </si>
  <si>
    <t>242.133.4.6124</t>
  </si>
  <si>
    <t>242.133.4.6125</t>
  </si>
  <si>
    <t>242.133.4.6126</t>
  </si>
  <si>
    <t>242.133.4.6127</t>
  </si>
  <si>
    <t>242.133.4.6128</t>
  </si>
  <si>
    <t>242.133.4.6129</t>
  </si>
  <si>
    <t>242.133.4.6130</t>
  </si>
  <si>
    <t>242.133.4.6131</t>
  </si>
  <si>
    <t>242.133.4.6132</t>
  </si>
  <si>
    <t>242.133.4.6133</t>
  </si>
  <si>
    <t>242.133.4.6134</t>
  </si>
  <si>
    <t>242.133.4.6135</t>
  </si>
  <si>
    <t>242.133.4.6136</t>
  </si>
  <si>
    <t>242.133.4.6137</t>
  </si>
  <si>
    <t>242.133.4.6138</t>
  </si>
  <si>
    <t>242.133.4.6139</t>
  </si>
  <si>
    <t>242.133.4.6140</t>
  </si>
  <si>
    <t>242.133.4.6141</t>
  </si>
  <si>
    <t>242.133.4.6142</t>
  </si>
  <si>
    <t>242.133.4.6143</t>
  </si>
  <si>
    <t>242.133.4.6144</t>
  </si>
  <si>
    <t>242.133.4.6145</t>
  </si>
  <si>
    <t>242.133.4.6146</t>
  </si>
  <si>
    <t>242.133.4.6147</t>
  </si>
  <si>
    <t>242.133.4.6148</t>
  </si>
  <si>
    <t>242.133.4.6149</t>
  </si>
  <si>
    <t>242.133.4.6150</t>
  </si>
  <si>
    <t>242.133.4.6151</t>
  </si>
  <si>
    <t>242.133.4.6152</t>
  </si>
  <si>
    <t>242.133.4.6153</t>
  </si>
  <si>
    <t>242.133.4.6154</t>
  </si>
  <si>
    <t>242.133.4.6155</t>
  </si>
  <si>
    <t>242.133.4.6156</t>
  </si>
  <si>
    <t>242.133.4.6157</t>
  </si>
  <si>
    <t>242.133.4.6158</t>
  </si>
  <si>
    <t>242.133.4.6159</t>
  </si>
  <si>
    <t>242.133.4.6160</t>
  </si>
  <si>
    <t>242.133.4.6161</t>
  </si>
  <si>
    <t>242.133.4.6162</t>
  </si>
  <si>
    <t>242.133.4.6163</t>
  </si>
  <si>
    <t>242.133.4.6164</t>
  </si>
  <si>
    <t>242.133.4.6165</t>
  </si>
  <si>
    <t>242.133.4.6166</t>
  </si>
  <si>
    <t>242.133.4.6167</t>
  </si>
  <si>
    <t>242.133.4.6168</t>
  </si>
  <si>
    <t>242.133.4.6169</t>
  </si>
  <si>
    <t>242.133.4.6170</t>
  </si>
  <si>
    <t>242.133.4.6171</t>
  </si>
  <si>
    <t>242.133.4.6172</t>
  </si>
  <si>
    <t>242.133.4.6173</t>
  </si>
  <si>
    <t>242.133.4.6174</t>
  </si>
  <si>
    <t>242.133.4.6175</t>
  </si>
  <si>
    <t>242.133.4.6176</t>
  </si>
  <si>
    <t>242.133.4.6177</t>
  </si>
  <si>
    <t>242.133.4.6178</t>
  </si>
  <si>
    <t>242.133.4.6179</t>
  </si>
  <si>
    <t>242.133.4.6180</t>
  </si>
  <si>
    <t>242.133.4.6181</t>
  </si>
  <si>
    <t>242.133.4.6182</t>
  </si>
  <si>
    <t>242.133.4.6183</t>
  </si>
  <si>
    <t>242.133.4.6184</t>
  </si>
  <si>
    <t>242.133.4.6185</t>
  </si>
  <si>
    <t>242.133.4.6186</t>
  </si>
  <si>
    <t>242.133.4.6187</t>
  </si>
  <si>
    <t>242.133.4.6188</t>
  </si>
  <si>
    <t>242.133.4.6189</t>
  </si>
  <si>
    <t>242.133.4.6190</t>
  </si>
  <si>
    <t>242.133.4.6191</t>
  </si>
  <si>
    <t>242.133.4.6192</t>
  </si>
  <si>
    <t>242.133.4.6193</t>
  </si>
  <si>
    <t>242.133.4.6194</t>
  </si>
  <si>
    <t>242.133.4.6195</t>
  </si>
  <si>
    <t>242.133.4.6196</t>
  </si>
  <si>
    <t>242.133.4.6197</t>
  </si>
  <si>
    <t>242.133.4.6198</t>
  </si>
  <si>
    <t>242.133.4.6199</t>
  </si>
  <si>
    <t>242.133.4.6200</t>
  </si>
  <si>
    <t>242.133.4.6201</t>
  </si>
  <si>
    <t>242.133.4.6202</t>
  </si>
  <si>
    <t>242.133.4.6203</t>
  </si>
  <si>
    <t>242.133.4.6204</t>
  </si>
  <si>
    <t>242.133.4.6205</t>
  </si>
  <si>
    <t>242.133.4.6206</t>
  </si>
  <si>
    <t>242.133.4.6207</t>
  </si>
  <si>
    <t>242.133.4.6208</t>
  </si>
  <si>
    <t>242.133.4.6209</t>
  </si>
  <si>
    <t>242.133.4.6210</t>
  </si>
  <si>
    <t>242.133.4.6211</t>
  </si>
  <si>
    <t>242.133.4.6212</t>
  </si>
  <si>
    <t>242.133.4.6213</t>
  </si>
  <si>
    <t>242.133.4.6214</t>
  </si>
  <si>
    <t>242.133.4.6215</t>
  </si>
  <si>
    <t>242.133.4.6216</t>
  </si>
  <si>
    <t>242.133.4.6217</t>
  </si>
  <si>
    <t>242.133.4.6218</t>
  </si>
  <si>
    <t>242.133.4.6219</t>
  </si>
  <si>
    <t>242.133.4.6220</t>
  </si>
  <si>
    <t>242.133.4.6221</t>
  </si>
  <si>
    <t>242.133.4.6222</t>
  </si>
  <si>
    <t>242.133.4.6223</t>
  </si>
  <si>
    <t>242.133.4.6224</t>
  </si>
  <si>
    <t>242.133.4.6225</t>
  </si>
  <si>
    <t>242.133.4.6226</t>
  </si>
  <si>
    <t>242.133.4.6227</t>
  </si>
  <si>
    <t>242.133.4.6228</t>
  </si>
  <si>
    <t>242.133.4.6229</t>
  </si>
  <si>
    <t>242.133.4.6230</t>
  </si>
  <si>
    <t>242.133.4.6231</t>
  </si>
  <si>
    <t>242.133.4.6232</t>
  </si>
  <si>
    <t>242.133.4.6233</t>
  </si>
  <si>
    <t>242.133.4.6234</t>
  </si>
  <si>
    <t>242.133.4.6235</t>
  </si>
  <si>
    <t>242.133.4.6236</t>
  </si>
  <si>
    <t>242.133.4.6237</t>
  </si>
  <si>
    <t>242.133.4.6238</t>
  </si>
  <si>
    <t>242.133.4.6239</t>
  </si>
  <si>
    <t>242.133.4.6240</t>
  </si>
  <si>
    <t>242.133.4.6241</t>
  </si>
  <si>
    <t>242.133.4.6242</t>
  </si>
  <si>
    <t>242.133.4.6243</t>
  </si>
  <si>
    <t>242.133.4.6244</t>
  </si>
  <si>
    <t>242.133.4.6245</t>
  </si>
  <si>
    <t>242.133.4.6246</t>
  </si>
  <si>
    <t>242.133.4.6247</t>
  </si>
  <si>
    <t>242.133.4.6248</t>
  </si>
  <si>
    <t>242.133.4.6249</t>
  </si>
  <si>
    <t>242.133.4.6250</t>
  </si>
  <si>
    <t>242.133.4.6251</t>
  </si>
  <si>
    <t>242.133.4.6252</t>
  </si>
  <si>
    <t>242.133.4.6253</t>
  </si>
  <si>
    <t>242.133.4.6254</t>
  </si>
  <si>
    <t>242.133.4.6255</t>
  </si>
  <si>
    <t>242.133.4.6256</t>
  </si>
  <si>
    <t>242.133.4.6257</t>
  </si>
  <si>
    <t>242.133.4.6258</t>
  </si>
  <si>
    <t>242.133.4.6259</t>
  </si>
  <si>
    <t>242.133.4.6260</t>
  </si>
  <si>
    <t>242.133.4.6261</t>
  </si>
  <si>
    <t>242.133.4.6262</t>
  </si>
  <si>
    <t>242.133.4.6263</t>
  </si>
  <si>
    <t>242.133.4.6264</t>
  </si>
  <si>
    <t>242.133.4.6265</t>
  </si>
  <si>
    <t>242.133.4.6266</t>
  </si>
  <si>
    <t>242.133.4.6267</t>
  </si>
  <si>
    <t>242.133.4.6268</t>
  </si>
  <si>
    <t>242.133.4.6269</t>
  </si>
  <si>
    <t>242.133.4.6270</t>
  </si>
  <si>
    <t>242.133.4.6271</t>
  </si>
  <si>
    <t>242.133.4.6272</t>
  </si>
  <si>
    <t>242.133.4.6273</t>
  </si>
  <si>
    <t>242.133.4.6274</t>
  </si>
  <si>
    <t>242.133.4.6275</t>
  </si>
  <si>
    <t>242.133.4.6276</t>
  </si>
  <si>
    <t>242.133.4.6277</t>
  </si>
  <si>
    <t>242.133.4.6278</t>
  </si>
  <si>
    <t>242.133.4.6279</t>
  </si>
  <si>
    <t>242.133.4.6280</t>
  </si>
  <si>
    <t>242.133.4.6281</t>
  </si>
  <si>
    <t>242.133.4.6282</t>
  </si>
  <si>
    <t>242.133.4.6283</t>
  </si>
  <si>
    <t>242.133.4.6284</t>
  </si>
  <si>
    <t>242.133.4.6285</t>
  </si>
  <si>
    <t>242.133.4.6286</t>
  </si>
  <si>
    <t>242.133.4.6287</t>
  </si>
  <si>
    <t>242.133.4.6288</t>
  </si>
  <si>
    <t>242.133.4.6289</t>
  </si>
  <si>
    <t>242.133.4.6290</t>
  </si>
  <si>
    <t>242.133.4.6291</t>
  </si>
  <si>
    <t>242.133.4.6292</t>
  </si>
  <si>
    <t>242.133.4.6293</t>
  </si>
  <si>
    <t>242.133.4.6294</t>
  </si>
  <si>
    <t>242.133.4.6295</t>
  </si>
  <si>
    <t>242.133.4.6296</t>
  </si>
  <si>
    <t>242.133.4.6297</t>
  </si>
  <si>
    <t>242.133.4.6298</t>
  </si>
  <si>
    <t>242.133.4.6299</t>
  </si>
  <si>
    <t>242.133.4.6300</t>
  </si>
  <si>
    <t>242.133.4.6301</t>
  </si>
  <si>
    <t>242.133.4.6302</t>
  </si>
  <si>
    <t>242.133.4.6303</t>
  </si>
  <si>
    <t>242.133.4.6304</t>
  </si>
  <si>
    <t>242.133.4.6305</t>
  </si>
  <si>
    <t>242.133.4.6306</t>
  </si>
  <si>
    <t>242.133.4.6307</t>
  </si>
  <si>
    <t>242.133.4.6308</t>
  </si>
  <si>
    <t>242.133.4.6309</t>
  </si>
  <si>
    <t>242.133.4.6310</t>
  </si>
  <si>
    <t>242.133.4.6311</t>
  </si>
  <si>
    <t>242.133.4.6312</t>
  </si>
  <si>
    <t>242.133.4.6313</t>
  </si>
  <si>
    <t>242.133.4.6314</t>
  </si>
  <si>
    <t>242.133.4.6315</t>
  </si>
  <si>
    <t>242.133.4.6316</t>
  </si>
  <si>
    <t>242.133.4.6317</t>
  </si>
  <si>
    <t>242.133.4.6318</t>
  </si>
  <si>
    <t>242.133.4.6319</t>
  </si>
  <si>
    <t>242.133.4.6320</t>
  </si>
  <si>
    <t>242.133.4.6321</t>
  </si>
  <si>
    <t>242.133.4.6322</t>
  </si>
  <si>
    <t>242.133.4.6323</t>
  </si>
  <si>
    <t>242.133.4.6324</t>
  </si>
  <si>
    <t>242.133.4.6325</t>
  </si>
  <si>
    <t>242.133.4.6326</t>
  </si>
  <si>
    <t>242.133.4.6327</t>
  </si>
  <si>
    <t>242.133.4.6328</t>
  </si>
  <si>
    <t>242.133.4.6329</t>
  </si>
  <si>
    <t>242.133.4.6330</t>
  </si>
  <si>
    <t>242.133.4.6331</t>
  </si>
  <si>
    <t>242.133.4.6332</t>
  </si>
  <si>
    <t>242.133.4.6333</t>
  </si>
  <si>
    <t>242.133.4.6334</t>
  </si>
  <si>
    <t>242.133.4.6335</t>
  </si>
  <si>
    <t>242.133.4.6336</t>
  </si>
  <si>
    <t>242.133.4.6337</t>
  </si>
  <si>
    <t>242.133.4.6338</t>
  </si>
  <si>
    <t>242.133.4.6339</t>
  </si>
  <si>
    <t>242.133.4.6340</t>
  </si>
  <si>
    <t>242.133.4.6341</t>
  </si>
  <si>
    <t>242.133.4.6342</t>
  </si>
  <si>
    <t>242.133.4.6343</t>
  </si>
  <si>
    <t>242.133.4.6344</t>
  </si>
  <si>
    <t>242.133.4.6345</t>
  </si>
  <si>
    <t>242.133.4.6346</t>
  </si>
  <si>
    <t>242.133.4.6347</t>
  </si>
  <si>
    <t>242.133.4.6348</t>
  </si>
  <si>
    <t>242.133.4.6349</t>
  </si>
  <si>
    <t>242.133.4.6350</t>
  </si>
  <si>
    <t>242.133.4.6351</t>
  </si>
  <si>
    <t>242.133.4.6352</t>
  </si>
  <si>
    <t>242.133.4.6353</t>
  </si>
  <si>
    <t>242.133.4.6354</t>
  </si>
  <si>
    <t>242.133.4.6355</t>
  </si>
  <si>
    <t>242.133.4.6356</t>
  </si>
  <si>
    <t>242.133.4.6357</t>
  </si>
  <si>
    <t>242.133.4.6358</t>
  </si>
  <si>
    <t>242.133.4.6359</t>
  </si>
  <si>
    <t>242.133.4.6360</t>
  </si>
  <si>
    <t>242.133.4.6361</t>
  </si>
  <si>
    <t>242.133.4.6362</t>
  </si>
  <si>
    <t>242.133.4.6363</t>
  </si>
  <si>
    <t>242.133.4.6364</t>
  </si>
  <si>
    <t>242.133.4.6365</t>
  </si>
  <si>
    <t>242.133.4.6366</t>
  </si>
  <si>
    <t>242.133.4.6367</t>
  </si>
  <si>
    <t>242.133.4.6368</t>
  </si>
  <si>
    <t>242.133.4.6369</t>
  </si>
  <si>
    <t>242.133.4.6370</t>
  </si>
  <si>
    <t>242.133.4.6371</t>
  </si>
  <si>
    <t>242.133.4.6372</t>
  </si>
  <si>
    <t>242.133.4.6373</t>
  </si>
  <si>
    <t>242.133.4.6374</t>
  </si>
  <si>
    <t>242.133.4.6375</t>
  </si>
  <si>
    <t>242.133.4.6376</t>
  </si>
  <si>
    <t>242.133.4.6377</t>
  </si>
  <si>
    <t>242.133.4.6378</t>
  </si>
  <si>
    <t>242.133.4.6379</t>
  </si>
  <si>
    <t>242.133.4.6380</t>
  </si>
  <si>
    <t>242.133.4.6381</t>
  </si>
  <si>
    <t>242.133.4.6382</t>
  </si>
  <si>
    <t>242.133.4.6383</t>
  </si>
  <si>
    <t>242.133.4.6384</t>
  </si>
  <si>
    <t>242.133.4.6385</t>
  </si>
  <si>
    <t>242.133.4.6386</t>
  </si>
  <si>
    <t>242.133.4.6387</t>
  </si>
  <si>
    <t>242.133.4.6388</t>
  </si>
  <si>
    <t>242.133.4.6389</t>
  </si>
  <si>
    <t>242.133.4.6390</t>
  </si>
  <si>
    <t>242.133.4.6391</t>
  </si>
  <si>
    <t>242.133.4.6392</t>
  </si>
  <si>
    <t>242.133.4.6393</t>
  </si>
  <si>
    <t>242.133.4.6394</t>
  </si>
  <si>
    <t>242.133.4.6395</t>
  </si>
  <si>
    <t>242.133.4.6396</t>
  </si>
  <si>
    <t>242.133.4.6397</t>
  </si>
  <si>
    <t>242.133.4.6398</t>
  </si>
  <si>
    <t>242.133.4.6399</t>
  </si>
  <si>
    <t>242.133.4.6400</t>
  </si>
  <si>
    <t>242.133.4.6401</t>
  </si>
  <si>
    <t>242.133.4.6402</t>
  </si>
  <si>
    <t>242.133.4.6403</t>
  </si>
  <si>
    <t>242.133.4.6404</t>
  </si>
  <si>
    <t>242.133.4.6405</t>
  </si>
  <si>
    <t>242.133.4.6406</t>
  </si>
  <si>
    <t>242.133.4.6407</t>
  </si>
  <si>
    <t>242.133.4.6408</t>
  </si>
  <si>
    <t>242.133.4.6409</t>
  </si>
  <si>
    <t>242.133.4.6410</t>
  </si>
  <si>
    <t>242.133.4.6411</t>
  </si>
  <si>
    <t>242.133.4.6412</t>
  </si>
  <si>
    <t>242.133.4.6413</t>
  </si>
  <si>
    <t>242.133.4.6414</t>
  </si>
  <si>
    <t>242.133.4.6415</t>
  </si>
  <si>
    <t>242.133.4.6416</t>
  </si>
  <si>
    <t>242.133.4.6417</t>
  </si>
  <si>
    <t>242.133.4.6418</t>
  </si>
  <si>
    <t>242.133.4.6419</t>
  </si>
  <si>
    <t>242.133.4.6420</t>
  </si>
  <si>
    <t>242.133.4.6421</t>
  </si>
  <si>
    <t>242.133.4.6422</t>
  </si>
  <si>
    <t>242.133.4.6423</t>
  </si>
  <si>
    <t>242.133.4.6424</t>
  </si>
  <si>
    <t>242.133.4.6425</t>
  </si>
  <si>
    <t>242.133.4.6426</t>
  </si>
  <si>
    <t>242.133.4.6427</t>
  </si>
  <si>
    <t>242.133.4.6428</t>
  </si>
  <si>
    <t>242.133.4.6429</t>
  </si>
  <si>
    <t>242.133.4.6430</t>
  </si>
  <si>
    <t>242.133.4.6431</t>
  </si>
  <si>
    <t>242.133.4.6432</t>
  </si>
  <si>
    <t>242.133.4.6433</t>
  </si>
  <si>
    <t>242.133.4.6434</t>
  </si>
  <si>
    <t>242.133.4.6435</t>
  </si>
  <si>
    <t>242.133.4.6436</t>
  </si>
  <si>
    <t>242.133.4.6437</t>
  </si>
  <si>
    <t>242.133.4.6438</t>
  </si>
  <si>
    <t>242.133.4.6439</t>
  </si>
  <si>
    <t>242.133.4.6440</t>
  </si>
  <si>
    <t>242.133.4.6441</t>
  </si>
  <si>
    <t>242.133.4.6442</t>
  </si>
  <si>
    <t>242.133.4.6443</t>
  </si>
  <si>
    <t>242.133.4.6444</t>
  </si>
  <si>
    <t>242.133.4.6445</t>
  </si>
  <si>
    <t>242.133.4.6446</t>
  </si>
  <si>
    <t>242.133.4.6447</t>
  </si>
  <si>
    <t>242.133.4.6448</t>
  </si>
  <si>
    <t>242.133.4.6449</t>
  </si>
  <si>
    <t>242.133.4.6450</t>
  </si>
  <si>
    <t>242.133.4.6451</t>
  </si>
  <si>
    <t>242.133.4.6452</t>
  </si>
  <si>
    <t>242.133.4.6453</t>
  </si>
  <si>
    <t>242.133.4.6454</t>
  </si>
  <si>
    <t>242.133.4.6455</t>
  </si>
  <si>
    <t>242.133.4.6456</t>
  </si>
  <si>
    <t>242.133.4.6457</t>
  </si>
  <si>
    <t>242.133.4.6458</t>
  </si>
  <si>
    <t>242.133.4.6459</t>
  </si>
  <si>
    <t>242.133.4.6460</t>
  </si>
  <si>
    <t>242.133.4.6461</t>
  </si>
  <si>
    <t>242.133.4.6462</t>
  </si>
  <si>
    <t>242.133.4.6463</t>
  </si>
  <si>
    <t>242.133.4.6464</t>
  </si>
  <si>
    <t>242.133.4.6465</t>
  </si>
  <si>
    <t>242.133.4.6466</t>
  </si>
  <si>
    <t>242.133.4.6467</t>
  </si>
  <si>
    <t>242.133.4.6468</t>
  </si>
  <si>
    <t>242.133.4.6469</t>
  </si>
  <si>
    <t>242.133.4.6470</t>
  </si>
  <si>
    <t>242.133.4.6471</t>
  </si>
  <si>
    <t>242.133.4.6472</t>
  </si>
  <si>
    <t>242.133.4.6473</t>
  </si>
  <si>
    <t>242.133.4.6474</t>
  </si>
  <si>
    <t>242.133.4.6475</t>
  </si>
  <si>
    <t>242.133.4.6476</t>
  </si>
  <si>
    <t>242.133.4.6477</t>
  </si>
  <si>
    <t>242.133.4.6478</t>
  </si>
  <si>
    <t>242.133.4.6479</t>
  </si>
  <si>
    <t>242.133.4.6480</t>
  </si>
  <si>
    <t>242.133.4.6481</t>
  </si>
  <si>
    <t>242.133.4.6482</t>
  </si>
  <si>
    <t>242.133.4.6483</t>
  </si>
  <si>
    <t>242.133.4.6484</t>
  </si>
  <si>
    <t>242.133.4.6485</t>
  </si>
  <si>
    <t>242.133.4.6486</t>
  </si>
  <si>
    <t>242.133.4.6487</t>
  </si>
  <si>
    <t>242.133.4.6488</t>
  </si>
  <si>
    <t>242.133.4.6489</t>
  </si>
  <si>
    <t>242.133.4.6490</t>
  </si>
  <si>
    <t>242.133.4.6491</t>
  </si>
  <si>
    <t>242.133.4.6492</t>
  </si>
  <si>
    <t>242.133.4.6493</t>
  </si>
  <si>
    <t>242.133.4.6494</t>
  </si>
  <si>
    <t>242.133.4.6495</t>
  </si>
  <si>
    <t>242.133.4.6496</t>
  </si>
  <si>
    <t>242.133.4.6497</t>
  </si>
  <si>
    <t>242.133.4.6498</t>
  </si>
  <si>
    <t>242.133.4.6499</t>
  </si>
  <si>
    <t>242.133.4.6500</t>
  </si>
  <si>
    <t>242.133.4.6501</t>
  </si>
  <si>
    <t>242.133.4.6502</t>
  </si>
  <si>
    <t>242.133.4.6503</t>
  </si>
  <si>
    <t>242.133.4.6504</t>
  </si>
  <si>
    <t>242.133.4.6505</t>
  </si>
  <si>
    <t>242.133.4.6506</t>
  </si>
  <si>
    <t>242.133.4.6507</t>
  </si>
  <si>
    <t>242.133.4.6508</t>
  </si>
  <si>
    <t>242.133.4.6509</t>
  </si>
  <si>
    <t>242.133.4.6510</t>
  </si>
  <si>
    <t>242.133.4.6511</t>
  </si>
  <si>
    <t>242.133.4.6512</t>
  </si>
  <si>
    <t>242.133.4.6513</t>
  </si>
  <si>
    <t>242.133.4.6514</t>
  </si>
  <si>
    <t>242.133.4.6515</t>
  </si>
  <si>
    <t>242.133.4.6516</t>
  </si>
  <si>
    <t>242.133.4.6517</t>
  </si>
  <si>
    <t>242.133.4.6518</t>
  </si>
  <si>
    <t>242.133.4.6519</t>
  </si>
  <si>
    <t>242.133.4.6520</t>
  </si>
  <si>
    <t>242.133.4.6521</t>
  </si>
  <si>
    <t>242.133.4.6522</t>
  </si>
  <si>
    <t>242.133.4.6523</t>
  </si>
  <si>
    <t>242.133.4.6524</t>
  </si>
  <si>
    <t>242.133.4.6525</t>
  </si>
  <si>
    <t>242.133.4.6526</t>
  </si>
  <si>
    <t>242.133.4.6527</t>
  </si>
  <si>
    <t>242.133.4.6528</t>
  </si>
  <si>
    <t>242.133.4.6529</t>
  </si>
  <si>
    <t>242.133.4.6530</t>
  </si>
  <si>
    <t>242.133.4.6531</t>
  </si>
  <si>
    <t>242.133.4.6532</t>
  </si>
  <si>
    <t>242.133.4.6533</t>
  </si>
  <si>
    <t>242.133.4.6534</t>
  </si>
  <si>
    <t>242.133.4.6535</t>
  </si>
  <si>
    <t>242.133.4.6536</t>
  </si>
  <si>
    <t>242.133.4.6537</t>
  </si>
  <si>
    <t>242.133.4.6538</t>
  </si>
  <si>
    <t>242.133.4.6539</t>
  </si>
  <si>
    <t>242.133.4.6540</t>
  </si>
  <si>
    <t>242.133.4.6541</t>
  </si>
  <si>
    <t>242.133.4.6542</t>
  </si>
  <si>
    <t>242.133.4.6543</t>
  </si>
  <si>
    <t>242.133.4.6544</t>
  </si>
  <si>
    <t>242.133.4.6545</t>
  </si>
  <si>
    <t>242.133.4.6546</t>
  </si>
  <si>
    <t>242.133.4.6547</t>
  </si>
  <si>
    <t>242.133.4.6548</t>
  </si>
  <si>
    <t>242.133.4.6549</t>
  </si>
  <si>
    <t>242.133.4.6550</t>
  </si>
  <si>
    <t>242.133.4.6551</t>
  </si>
  <si>
    <t>242.133.4.6552</t>
  </si>
  <si>
    <t>242.133.4.6553</t>
  </si>
  <si>
    <t>242.133.4.6554</t>
  </si>
  <si>
    <t>242.133.4.6555</t>
  </si>
  <si>
    <t>242.133.4.6556</t>
  </si>
  <si>
    <t>242.133.4.6557</t>
  </si>
  <si>
    <t>242.133.4.6558</t>
  </si>
  <si>
    <t>242.133.4.6559</t>
  </si>
  <si>
    <t>242.133.4.6560</t>
  </si>
  <si>
    <t>242.133.4.6561</t>
  </si>
  <si>
    <t>242.133.4.6562</t>
  </si>
  <si>
    <t>242.133.4.6563</t>
  </si>
  <si>
    <t>242.133.4.6564</t>
  </si>
  <si>
    <t>242.133.4.6565</t>
  </si>
  <si>
    <t>242.133.4.6566</t>
  </si>
  <si>
    <t>242.133.4.6567</t>
  </si>
  <si>
    <t>242.133.4.6568</t>
  </si>
  <si>
    <t>242.133.4.6569</t>
  </si>
  <si>
    <t>242.133.4.6570</t>
  </si>
  <si>
    <t>242.133.4.6571</t>
  </si>
  <si>
    <t>242.133.4.6572</t>
  </si>
  <si>
    <t>242.133.4.6573</t>
  </si>
  <si>
    <t>242.133.4.6574</t>
  </si>
  <si>
    <t>242.133.4.6575</t>
  </si>
  <si>
    <t>242.133.4.6576</t>
  </si>
  <si>
    <t>242.133.4.6577</t>
  </si>
  <si>
    <t>242.133.4.6578</t>
  </si>
  <si>
    <t>242.133.4.6579</t>
  </si>
  <si>
    <t>242.133.4.6580</t>
  </si>
  <si>
    <t>242.133.4.6581</t>
  </si>
  <si>
    <t>242.133.4.6582</t>
  </si>
  <si>
    <t>242.133.4.6583</t>
  </si>
  <si>
    <t>242.133.4.6584</t>
  </si>
  <si>
    <t>242.133.4.6585</t>
  </si>
  <si>
    <t>242.133.4.6586</t>
  </si>
  <si>
    <t>242.133.4.6587</t>
  </si>
  <si>
    <t>242.133.4.6588</t>
  </si>
  <si>
    <t>242.133.4.6589</t>
  </si>
  <si>
    <t>242.133.4.6590</t>
  </si>
  <si>
    <t>242.133.4.6591</t>
  </si>
  <si>
    <t>242.133.4.6592</t>
  </si>
  <si>
    <t>242.133.4.6593</t>
  </si>
  <si>
    <t>242.133.4.6594</t>
  </si>
  <si>
    <t>242.133.4.6595</t>
  </si>
  <si>
    <t>242.133.4.6596</t>
  </si>
  <si>
    <t>242.133.4.6597</t>
  </si>
  <si>
    <t>242.133.4.6598</t>
  </si>
  <si>
    <t>242.133.4.6599</t>
  </si>
  <si>
    <t>242.133.4.6600</t>
  </si>
  <si>
    <t>242.133.4.6601</t>
  </si>
  <si>
    <t>242.133.4.6602</t>
  </si>
  <si>
    <t>242.133.4.6603</t>
  </si>
  <si>
    <t>242.133.4.6604</t>
  </si>
  <si>
    <t>242.133.4.6605</t>
  </si>
  <si>
    <t>242.133.4.6606</t>
  </si>
  <si>
    <t>242.133.4.6607</t>
  </si>
  <si>
    <t>242.133.4.6608</t>
  </si>
  <si>
    <t>242.133.4.6609</t>
  </si>
  <si>
    <t>242.133.4.6610</t>
  </si>
  <si>
    <t>242.133.4.6611</t>
  </si>
  <si>
    <t>242.133.4.6612</t>
  </si>
  <si>
    <t>242.133.4.6613</t>
  </si>
  <si>
    <t>242.133.4.6614</t>
  </si>
  <si>
    <t>242.133.4.6615</t>
  </si>
  <si>
    <t>242.133.4.6616</t>
  </si>
  <si>
    <t>242.133.4.6617</t>
  </si>
  <si>
    <t>242.133.4.6618</t>
  </si>
  <si>
    <t>242.133.4.6619</t>
  </si>
  <si>
    <t>242.133.4.6620</t>
  </si>
  <si>
    <t>242.133.4.6621</t>
  </si>
  <si>
    <t>242.133.4.6622</t>
  </si>
  <si>
    <t>242.133.4.6623</t>
  </si>
  <si>
    <t>242.133.4.6624</t>
  </si>
  <si>
    <t>242.133.4.6625</t>
  </si>
  <si>
    <t>242.133.4.6626</t>
  </si>
  <si>
    <t>242.133.4.6627</t>
  </si>
  <si>
    <t>242.133.4.6628</t>
  </si>
  <si>
    <t>242.133.4.6629</t>
  </si>
  <si>
    <t>242.133.4.6630</t>
  </si>
  <si>
    <t>242.133.4.6631</t>
  </si>
  <si>
    <t>242.133.4.6632</t>
  </si>
  <si>
    <t>242.133.4.6633</t>
  </si>
  <si>
    <t>242.133.4.6634</t>
  </si>
  <si>
    <t>242.133.4.6635</t>
  </si>
  <si>
    <t>242.133.4.6636</t>
  </si>
  <si>
    <t>242.133.4.6637</t>
  </si>
  <si>
    <t>242.133.4.6638</t>
  </si>
  <si>
    <t>242.133.4.6639</t>
  </si>
  <si>
    <t>242.133.4.6640</t>
  </si>
  <si>
    <t>242.133.4.6641</t>
  </si>
  <si>
    <t>242.133.4.6642</t>
  </si>
  <si>
    <t>242.133.4.6643</t>
  </si>
  <si>
    <t>242.133.4.6644</t>
  </si>
  <si>
    <t>242.133.4.6645</t>
  </si>
  <si>
    <t>242.133.4.6646</t>
  </si>
  <si>
    <t>242.133.4.6647</t>
  </si>
  <si>
    <t>242.133.4.6648</t>
  </si>
  <si>
    <t>242.133.4.6649</t>
  </si>
  <si>
    <t>242.133.4.6650</t>
  </si>
  <si>
    <t>242.133.4.6651</t>
  </si>
  <si>
    <t>242.133.4.6652</t>
  </si>
  <si>
    <t>242.133.4.6653</t>
  </si>
  <si>
    <t>242.133.4.6654</t>
  </si>
  <si>
    <t>242.133.4.6655</t>
  </si>
  <si>
    <t>242.133.4.6656</t>
  </si>
  <si>
    <t>242.133.4.6657</t>
  </si>
  <si>
    <t>242.133.4.6658</t>
  </si>
  <si>
    <t>242.133.4.6659</t>
  </si>
  <si>
    <t>242.133.4.6660</t>
  </si>
  <si>
    <t>242.133.4.6661</t>
  </si>
  <si>
    <t>242.133.4.6662</t>
  </si>
  <si>
    <t>242.133.4.6663</t>
  </si>
  <si>
    <t>242.133.4.6664</t>
  </si>
  <si>
    <t>242.133.4.6665</t>
  </si>
  <si>
    <t>242.133.4.6666</t>
  </si>
  <si>
    <t>242.133.4.6667</t>
  </si>
  <si>
    <t>242.133.4.6668</t>
  </si>
  <si>
    <t>242.133.4.6669</t>
  </si>
  <si>
    <t>242.133.4.6670</t>
  </si>
  <si>
    <t>242.133.4.6671</t>
  </si>
  <si>
    <t>242.133.4.6672</t>
  </si>
  <si>
    <t>242.133.4.6673</t>
  </si>
  <si>
    <t>242.133.4.6674</t>
  </si>
  <si>
    <t>242.133.4.6675</t>
  </si>
  <si>
    <t>242.133.4.6676</t>
  </si>
  <si>
    <t>242.133.4.6677</t>
  </si>
  <si>
    <t>242.133.4.6678</t>
  </si>
  <si>
    <t>242.133.4.6679</t>
  </si>
  <si>
    <t>242.133.4.6680</t>
  </si>
  <si>
    <t>242.133.4.6681</t>
  </si>
  <si>
    <t>242.133.4.6682</t>
  </si>
  <si>
    <t>242.133.4.6683</t>
  </si>
  <si>
    <t>242.133.4.6684</t>
  </si>
  <si>
    <t>242.133.4.6685</t>
  </si>
  <si>
    <t>242.133.4.6686</t>
  </si>
  <si>
    <t>242.133.4.6687</t>
  </si>
  <si>
    <t>242.133.4.6688</t>
  </si>
  <si>
    <t>242.133.4.6689</t>
  </si>
  <si>
    <t>242.133.4.6690</t>
  </si>
  <si>
    <t>242.133.4.6691</t>
  </si>
  <si>
    <t>242.133.4.6692</t>
  </si>
  <si>
    <t>242.133.4.6693</t>
  </si>
  <si>
    <t>242.133.4.6694</t>
  </si>
  <si>
    <t>242.133.4.6695</t>
  </si>
  <si>
    <t>242.133.4.6696</t>
  </si>
  <si>
    <t>242.133.4.6697</t>
  </si>
  <si>
    <t>242.133.4.6698</t>
  </si>
  <si>
    <t>242.133.4.6699</t>
  </si>
  <si>
    <t>242.133.4.6700</t>
  </si>
  <si>
    <t>242.133.4.6701</t>
  </si>
  <si>
    <t>242.133.4.6702</t>
  </si>
  <si>
    <t>242.133.4.6703</t>
  </si>
  <si>
    <t>242.133.4.6704</t>
  </si>
  <si>
    <t>242.133.4.6705</t>
  </si>
  <si>
    <t>242.133.4.6706</t>
  </si>
  <si>
    <t>242.133.4.6707</t>
  </si>
  <si>
    <t>242.133.4.6708</t>
  </si>
  <si>
    <t>242.133.4.6709</t>
  </si>
  <si>
    <t>242.133.4.6710</t>
  </si>
  <si>
    <t>242.133.4.6711</t>
  </si>
  <si>
    <t>242.133.4.6712</t>
  </si>
  <si>
    <t>242.133.4.6713</t>
  </si>
  <si>
    <t>242.133.4.6714</t>
  </si>
  <si>
    <t>242.133.4.6715</t>
  </si>
  <si>
    <t>242.133.4.6716</t>
  </si>
  <si>
    <t>242.133.4.6717</t>
  </si>
  <si>
    <t>242.133.4.6718</t>
  </si>
  <si>
    <t>242.133.4.6719</t>
  </si>
  <si>
    <t>242.133.4.6720</t>
  </si>
  <si>
    <t>242.133.4.6721</t>
  </si>
  <si>
    <t>242.133.4.6722</t>
  </si>
  <si>
    <t>242.133.4.6723</t>
  </si>
  <si>
    <t>242.133.4.6724</t>
  </si>
  <si>
    <t>242.133.4.6725</t>
  </si>
  <si>
    <t>242.133.4.6726</t>
  </si>
  <si>
    <t>242.133.4.6727</t>
  </si>
  <si>
    <t>242.133.4.6728</t>
  </si>
  <si>
    <t>242.133.4.6729</t>
  </si>
  <si>
    <t>242.133.4.6730</t>
  </si>
  <si>
    <t>242.133.4.6731</t>
  </si>
  <si>
    <t>242.133.4.6732</t>
  </si>
  <si>
    <t>242.133.4.6733</t>
  </si>
  <si>
    <t>242.133.4.6734</t>
  </si>
  <si>
    <t>242.133.4.6735</t>
  </si>
  <si>
    <t>242.133.4.6736</t>
  </si>
  <si>
    <t>242.133.4.6737</t>
  </si>
  <si>
    <t>242.133.4.6738</t>
  </si>
  <si>
    <t>242.133.4.6739</t>
  </si>
  <si>
    <t>242.133.4.6740</t>
  </si>
  <si>
    <t>242.133.4.6741</t>
  </si>
  <si>
    <t>242.133.4.6742</t>
  </si>
  <si>
    <t>242.133.4.6743</t>
  </si>
  <si>
    <t>242.133.4.6744</t>
  </si>
  <si>
    <t>242.133.4.6745</t>
  </si>
  <si>
    <t>242.133.4.6746</t>
  </si>
  <si>
    <t>242.133.4.6747</t>
  </si>
  <si>
    <t>242.133.4.6748</t>
  </si>
  <si>
    <t>242.133.4.6749</t>
  </si>
  <si>
    <t>242.133.4.6750</t>
  </si>
  <si>
    <t>242.133.4.6751</t>
  </si>
  <si>
    <t>242.133.4.6752</t>
  </si>
  <si>
    <t>242.133.4.6753</t>
  </si>
  <si>
    <t>242.133.4.6754</t>
  </si>
  <si>
    <t>242.133.4.6755</t>
  </si>
  <si>
    <t>242.133.4.6756</t>
  </si>
  <si>
    <t>242.133.4.6757</t>
  </si>
  <si>
    <t>242.133.4.6758</t>
  </si>
  <si>
    <t>242.133.4.6759</t>
  </si>
  <si>
    <t>242.133.4.6760</t>
  </si>
  <si>
    <t>242.133.4.6761</t>
  </si>
  <si>
    <t>242.133.4.6762</t>
  </si>
  <si>
    <t>242.133.4.6763</t>
  </si>
  <si>
    <t>242.133.4.6764</t>
  </si>
  <si>
    <t>242.133.4.6765</t>
  </si>
  <si>
    <t>242.133.4.6766</t>
  </si>
  <si>
    <t>242.133.4.6767</t>
  </si>
  <si>
    <t>242.133.4.6768</t>
  </si>
  <si>
    <t>242.133.4.6769</t>
  </si>
  <si>
    <t>242.133.4.6770</t>
  </si>
  <si>
    <t>242.133.4.6771</t>
  </si>
  <si>
    <t>242.133.4.6772</t>
  </si>
  <si>
    <t>242.133.4.6773</t>
  </si>
  <si>
    <t>242.133.4.6774</t>
  </si>
  <si>
    <t>242.133.4.6775</t>
  </si>
  <si>
    <t>242.133.4.6776</t>
  </si>
  <si>
    <t>242.133.4.6777</t>
  </si>
  <si>
    <t>242.133.4.6778</t>
  </si>
  <si>
    <t>242.133.4.6779</t>
  </si>
  <si>
    <t>242.133.4.6780</t>
  </si>
  <si>
    <t>242.133.4.6781</t>
  </si>
  <si>
    <t>242.133.4.6782</t>
  </si>
  <si>
    <t>242.133.4.6783</t>
  </si>
  <si>
    <t>242.133.4.6784</t>
  </si>
  <si>
    <t>242.133.4.6785</t>
  </si>
  <si>
    <t>242.133.4.6786</t>
  </si>
  <si>
    <t>242.133.4.6787</t>
  </si>
  <si>
    <t>242.133.4.6788</t>
  </si>
  <si>
    <t>242.133.4.6789</t>
  </si>
  <si>
    <t>242.133.4.6790</t>
  </si>
  <si>
    <t>242.133.4.6791</t>
  </si>
  <si>
    <t>242.133.4.6792</t>
  </si>
  <si>
    <t>242.133.4.6793</t>
  </si>
  <si>
    <t>242.133.4.6794</t>
  </si>
  <si>
    <t>242.133.4.6795</t>
  </si>
  <si>
    <t>242.133.4.6796</t>
  </si>
  <si>
    <t>242.133.4.6797</t>
  </si>
  <si>
    <t>242.133.4.6798</t>
  </si>
  <si>
    <t>242.133.4.6799</t>
  </si>
  <si>
    <t>242.133.4.6800</t>
  </si>
  <si>
    <t>242.133.4.6801</t>
  </si>
  <si>
    <t>242.133.4.6802</t>
  </si>
  <si>
    <t>242.133.4.6803</t>
  </si>
  <si>
    <t>242.133.4.6804</t>
  </si>
  <si>
    <t>242.133.4.6805</t>
  </si>
  <si>
    <t>242.133.4.6806</t>
  </si>
  <si>
    <t>242.133.4.6807</t>
  </si>
  <si>
    <t>242.133.4.6808</t>
  </si>
  <si>
    <t>242.133.4.6809</t>
  </si>
  <si>
    <t>242.133.4.6810</t>
  </si>
  <si>
    <t>242.133.4.6811</t>
  </si>
  <si>
    <t>242.133.4.6812</t>
  </si>
  <si>
    <t>242.133.4.6813</t>
  </si>
  <si>
    <t>242.133.4.6814</t>
  </si>
  <si>
    <t>242.133.4.6815</t>
  </si>
  <si>
    <t>242.133.4.6816</t>
  </si>
  <si>
    <t>242.133.4.6817</t>
  </si>
  <si>
    <t>242.133.4.6818</t>
  </si>
  <si>
    <t>242.133.4.6819</t>
  </si>
  <si>
    <t>242.133.4.6820</t>
  </si>
  <si>
    <t>242.133.4.6821</t>
  </si>
  <si>
    <t>242.133.4.6822</t>
  </si>
  <si>
    <t>242.133.4.6823</t>
  </si>
  <si>
    <t>242.133.4.6824</t>
  </si>
  <si>
    <t>242.133.4.6825</t>
  </si>
  <si>
    <t>242.133.4.6826</t>
  </si>
  <si>
    <t>242.133.4.6827</t>
  </si>
  <si>
    <t>242.133.4.6828</t>
  </si>
  <si>
    <t>242.133.4.6829</t>
  </si>
  <si>
    <t>242.133.4.6830</t>
  </si>
  <si>
    <t>242.133.4.6831</t>
  </si>
  <si>
    <t>242.133.4.6832</t>
  </si>
  <si>
    <t>242.133.4.6833</t>
  </si>
  <si>
    <t>242.133.4.6834</t>
  </si>
  <si>
    <t>242.133.4.6835</t>
  </si>
  <si>
    <t>242.133.4.6836</t>
  </si>
  <si>
    <t>242.133.4.6837</t>
  </si>
  <si>
    <t>242.133.4.6838</t>
  </si>
  <si>
    <t>242.133.4.6839</t>
  </si>
  <si>
    <t>242.133.4.6840</t>
  </si>
  <si>
    <t>242.133.4.6841</t>
  </si>
  <si>
    <t>242.133.4.6842</t>
  </si>
  <si>
    <t>242.133.4.6843</t>
  </si>
  <si>
    <t>242.133.4.6844</t>
  </si>
  <si>
    <t>242.133.4.6845</t>
  </si>
  <si>
    <t>242.133.4.6846</t>
  </si>
  <si>
    <t>242.133.4.6847</t>
  </si>
  <si>
    <t>242.133.4.6848</t>
  </si>
  <si>
    <t>242.133.4.6849</t>
  </si>
  <si>
    <t>242.133.4.6850</t>
  </si>
  <si>
    <t>242.133.4.6851</t>
  </si>
  <si>
    <t>242.133.4.6852</t>
  </si>
  <si>
    <t>242.133.4.6853</t>
  </si>
  <si>
    <t>242.133.4.6854</t>
  </si>
  <si>
    <t>242.133.4.6855</t>
  </si>
  <si>
    <t>242.133.4.6856</t>
  </si>
  <si>
    <t>242.133.4.6857</t>
  </si>
  <si>
    <t>242.133.4.6858</t>
  </si>
  <si>
    <t>242.133.4.6859</t>
  </si>
  <si>
    <t>242.133.4.6860</t>
  </si>
  <si>
    <t>242.133.4.6861</t>
  </si>
  <si>
    <t>242.133.4.6862</t>
  </si>
  <si>
    <t>242.133.4.6863</t>
  </si>
  <si>
    <t>242.133.4.6864</t>
  </si>
  <si>
    <t>242.133.4.6865</t>
  </si>
  <si>
    <t>242.133.4.6866</t>
  </si>
  <si>
    <t>242.133.4.6867</t>
  </si>
  <si>
    <t>242.133.4.6868</t>
  </si>
  <si>
    <t>242.133.4.6869</t>
  </si>
  <si>
    <t>242.133.4.6870</t>
  </si>
  <si>
    <t>242.133.4.6871</t>
  </si>
  <si>
    <t>242.133.4.6872</t>
  </si>
  <si>
    <t>242.133.4.6873</t>
  </si>
  <si>
    <t>242.133.4.6874</t>
  </si>
  <si>
    <t>242.133.4.6875</t>
  </si>
  <si>
    <t>242.133.4.6876</t>
  </si>
  <si>
    <t>242.133.4.6877</t>
  </si>
  <si>
    <t>242.133.4.6878</t>
  </si>
  <si>
    <t>242.133.4.6879</t>
  </si>
  <si>
    <t>242.133.4.6880</t>
  </si>
  <si>
    <t>242.133.4.6881</t>
  </si>
  <si>
    <t>242.133.4.6882</t>
  </si>
  <si>
    <t>242.133.4.6883</t>
  </si>
  <si>
    <t>242.133.4.6884</t>
  </si>
  <si>
    <t>242.133.4.6885</t>
  </si>
  <si>
    <t>242.133.4.6886</t>
  </si>
  <si>
    <t>242.133.4.6887</t>
  </si>
  <si>
    <t>242.133.4.6888</t>
  </si>
  <si>
    <t>242.133.4.6889</t>
  </si>
  <si>
    <t>242.133.4.6890</t>
  </si>
  <si>
    <t>242.133.4.6891</t>
  </si>
  <si>
    <t>242.133.4.6892</t>
  </si>
  <si>
    <t>242.133.4.6893</t>
  </si>
  <si>
    <t>242.133.4.6894</t>
  </si>
  <si>
    <t>242.133.4.6895</t>
  </si>
  <si>
    <t>242.133.4.6896</t>
  </si>
  <si>
    <t>242.133.4.6897</t>
  </si>
  <si>
    <t>242.133.4.6898</t>
  </si>
  <si>
    <t>242.133.4.6899</t>
  </si>
  <si>
    <t>242.133.4.6900</t>
  </si>
  <si>
    <t>242.133.4.6901</t>
  </si>
  <si>
    <t>242.133.4.6902</t>
  </si>
  <si>
    <t>242.133.4.6903</t>
  </si>
  <si>
    <t>242.133.4.6904</t>
  </si>
  <si>
    <t>242.133.4.6905</t>
  </si>
  <si>
    <t>242.133.4.6906</t>
  </si>
  <si>
    <t>242.133.4.6907</t>
  </si>
  <si>
    <t>242.133.4.6908</t>
  </si>
  <si>
    <t>242.133.4.6909</t>
  </si>
  <si>
    <t>242.133.4.6910</t>
  </si>
  <si>
    <t>242.133.4.6911</t>
  </si>
  <si>
    <t>242.133.4.6912</t>
  </si>
  <si>
    <t>242.133.4.6913</t>
  </si>
  <si>
    <t>242.133.4.6914</t>
  </si>
  <si>
    <t>242.133.4.6915</t>
  </si>
  <si>
    <t>242.133.4.6916</t>
  </si>
  <si>
    <t>242.133.4.6917</t>
  </si>
  <si>
    <t>242.133.4.6918</t>
  </si>
  <si>
    <t>242.133.4.6919</t>
  </si>
  <si>
    <t>242.133.4.6920</t>
  </si>
  <si>
    <t>242.133.4.6921</t>
  </si>
  <si>
    <t>242.133.4.6922</t>
  </si>
  <si>
    <t>242.133.4.6923</t>
  </si>
  <si>
    <t>242.133.4.6924</t>
  </si>
  <si>
    <t>242.133.4.6925</t>
  </si>
  <si>
    <t>242.133.4.6926</t>
  </si>
  <si>
    <t>242.133.4.6927</t>
  </si>
  <si>
    <t>242.133.4.6928</t>
  </si>
  <si>
    <t>242.133.4.6929</t>
  </si>
  <si>
    <t>242.133.4.6930</t>
  </si>
  <si>
    <t>242.133.4.6931</t>
  </si>
  <si>
    <t>242.133.4.6932</t>
  </si>
  <si>
    <t>242.133.4.6933</t>
  </si>
  <si>
    <t>242.133.4.6934</t>
  </si>
  <si>
    <t>242.133.4.6935</t>
  </si>
  <si>
    <t>242.133.4.6936</t>
  </si>
  <si>
    <t>242.133.4.6937</t>
  </si>
  <si>
    <t>242.133.4.6938</t>
  </si>
  <si>
    <t>242.133.4.6939</t>
  </si>
  <si>
    <t>242.133.4.6940</t>
  </si>
  <si>
    <t>242.133.4.6941</t>
  </si>
  <si>
    <t>242.133.4.6942</t>
  </si>
  <si>
    <t>242.133.4.6943</t>
  </si>
  <si>
    <t>242.133.4.6944</t>
  </si>
  <si>
    <t>242.133.4.6945</t>
  </si>
  <si>
    <t>242.133.4.6946</t>
  </si>
  <si>
    <t>242.133.4.6947</t>
  </si>
  <si>
    <t>242.133.4.6948</t>
  </si>
  <si>
    <t>242.133.4.6949</t>
  </si>
  <si>
    <t>242.133.4.6950</t>
  </si>
  <si>
    <t>242.133.4.6951</t>
  </si>
  <si>
    <t>242.133.4.6952</t>
  </si>
  <si>
    <t>242.133.4.6953</t>
  </si>
  <si>
    <t>242.133.4.6954</t>
  </si>
  <si>
    <t>242.133.4.6955</t>
  </si>
  <si>
    <t>242.133.4.6956</t>
  </si>
  <si>
    <t>242.133.4.6957</t>
  </si>
  <si>
    <t>242.133.4.6958</t>
  </si>
  <si>
    <t>242.133.4.6959</t>
  </si>
  <si>
    <t>242.133.4.6960</t>
  </si>
  <si>
    <t>242.133.4.6961</t>
  </si>
  <si>
    <t>242.133.4.6962</t>
  </si>
  <si>
    <t>242.133.4.6963</t>
  </si>
  <si>
    <t>242.133.4.6964</t>
  </si>
  <si>
    <t>242.133.4.6965</t>
  </si>
  <si>
    <t>242.133.4.6966</t>
  </si>
  <si>
    <t>242.133.4.6967</t>
  </si>
  <si>
    <t>242.133.4.6968</t>
  </si>
  <si>
    <t>242.133.4.6969</t>
  </si>
  <si>
    <t>242.133.4.6970</t>
  </si>
  <si>
    <t>242.133.4.6971</t>
  </si>
  <si>
    <t>242.133.4.6972</t>
  </si>
  <si>
    <t>242.133.4.6973</t>
  </si>
  <si>
    <t>242.133.4.6974</t>
  </si>
  <si>
    <t>242.133.4.6975</t>
  </si>
  <si>
    <t>242.133.4.6976</t>
  </si>
  <si>
    <t>242.133.4.6977</t>
  </si>
  <si>
    <t>242.133.4.6978</t>
  </si>
  <si>
    <t>242.133.4.6979</t>
  </si>
  <si>
    <t>242.133.4.6980</t>
  </si>
  <si>
    <t>242.133.4.6981</t>
  </si>
  <si>
    <t>242.133.4.6982</t>
  </si>
  <si>
    <t>242.133.4.6983</t>
  </si>
  <si>
    <t>242.133.4.6984</t>
  </si>
  <si>
    <t>242.133.4.6985</t>
  </si>
  <si>
    <t>242.133.4.6986</t>
  </si>
  <si>
    <t>242.133.4.6987</t>
  </si>
  <si>
    <t>242.133.4.6988</t>
  </si>
  <si>
    <t>242.133.4.6989</t>
  </si>
  <si>
    <t>242.133.4.6990</t>
  </si>
  <si>
    <t>242.133.4.6991</t>
  </si>
  <si>
    <t>242.133.4.6992</t>
  </si>
  <si>
    <t>242.133.4.6993</t>
  </si>
  <si>
    <t>242.133.4.6994</t>
  </si>
  <si>
    <t>242.133.4.6995</t>
  </si>
  <si>
    <t>242.133.4.6996</t>
  </si>
  <si>
    <t>242.133.4.6997</t>
  </si>
  <si>
    <t>242.133.4.6998</t>
  </si>
  <si>
    <t>242.133.4.6999</t>
  </si>
  <si>
    <t>242.133.4.7000</t>
  </si>
  <si>
    <t>242.133.4.7001</t>
  </si>
  <si>
    <t>242.133.4.7002</t>
  </si>
  <si>
    <t>242.133.4.7003</t>
  </si>
  <si>
    <t>242.133.4.7004</t>
  </si>
  <si>
    <t>242.133.4.7005</t>
  </si>
  <si>
    <t>242.133.4.7006</t>
  </si>
  <si>
    <t>242.133.4.7007</t>
  </si>
  <si>
    <t>242.133.4.7008</t>
  </si>
  <si>
    <t>242.133.4.7009</t>
  </si>
  <si>
    <t>242.133.4.7010</t>
  </si>
  <si>
    <t>242.133.4.7011</t>
  </si>
  <si>
    <t>242.133.4.7012</t>
  </si>
  <si>
    <t>242.133.4.7013</t>
  </si>
  <si>
    <t>242.133.4.7014</t>
  </si>
  <si>
    <t>242.133.4.7015</t>
  </si>
  <si>
    <t>242.133.4.7016</t>
  </si>
  <si>
    <t>242.133.4.7017</t>
  </si>
  <si>
    <t>242.133.4.7018</t>
  </si>
  <si>
    <t>242.133.4.7019</t>
  </si>
  <si>
    <t>242.133.4.7020</t>
  </si>
  <si>
    <t>242.133.4.7021</t>
  </si>
  <si>
    <t>242.133.4.7022</t>
  </si>
  <si>
    <t>242.133.4.7023</t>
  </si>
  <si>
    <t>242.133.4.7024</t>
  </si>
  <si>
    <t>242.133.4.7025</t>
  </si>
  <si>
    <t>242.133.4.7026</t>
  </si>
  <si>
    <t>242.133.4.7027</t>
  </si>
  <si>
    <t>242.133.4.7028</t>
  </si>
  <si>
    <t>242.133.4.7029</t>
  </si>
  <si>
    <t>242.133.4.7030</t>
  </si>
  <si>
    <t>242.133.4.7031</t>
  </si>
  <si>
    <t>242.133.4.7032</t>
  </si>
  <si>
    <t>242.133.4.7033</t>
  </si>
  <si>
    <t>242.133.4.7034</t>
  </si>
  <si>
    <t>242.133.4.7035</t>
  </si>
  <si>
    <t>242.133.4.7036</t>
  </si>
  <si>
    <t>242.133.4.7037</t>
  </si>
  <si>
    <t>242.133.4.7038</t>
  </si>
  <si>
    <t>242.133.4.7039</t>
  </si>
  <si>
    <t>242.133.4.7040</t>
  </si>
  <si>
    <t>242.133.4.7041</t>
  </si>
  <si>
    <t>242.133.4.7042</t>
  </si>
  <si>
    <t>242.133.4.7043</t>
  </si>
  <si>
    <t>242.133.4.7044</t>
  </si>
  <si>
    <t>242.133.4.7045</t>
  </si>
  <si>
    <t>242.133.4.7046</t>
  </si>
  <si>
    <t>242.133.4.7047</t>
  </si>
  <si>
    <t>242.133.4.7048</t>
  </si>
  <si>
    <t>242.133.4.7049</t>
  </si>
  <si>
    <t>242.133.4.7050</t>
  </si>
  <si>
    <t>242.133.4.7051</t>
  </si>
  <si>
    <t>242.133.4.7052</t>
  </si>
  <si>
    <t>242.133.4.7053</t>
  </si>
  <si>
    <t>242.133.4.7054</t>
  </si>
  <si>
    <t>242.133.4.7055</t>
  </si>
  <si>
    <t>242.133.4.7056</t>
  </si>
  <si>
    <t>242.133.4.7057</t>
  </si>
  <si>
    <t>242.133.4.7058</t>
  </si>
  <si>
    <t>242.133.4.7059</t>
  </si>
  <si>
    <t>242.133.4.7060</t>
  </si>
  <si>
    <t>242.133.4.7061</t>
  </si>
  <si>
    <t>242.133.4.7062</t>
  </si>
  <si>
    <t>242.133.4.7063</t>
  </si>
  <si>
    <t>242.133.4.7064</t>
  </si>
  <si>
    <t>242.133.4.7065</t>
  </si>
  <si>
    <t>242.133.4.7066</t>
  </si>
  <si>
    <t>242.133.4.7067</t>
  </si>
  <si>
    <t>242.133.4.7068</t>
  </si>
  <si>
    <t>242.133.4.7069</t>
  </si>
  <si>
    <t>242.133.4.7070</t>
  </si>
  <si>
    <t>242.133.4.7071</t>
  </si>
  <si>
    <t>242.133.4.7072</t>
  </si>
  <si>
    <t>242.133.4.7073</t>
  </si>
  <si>
    <t>242.133.4.7074</t>
  </si>
  <si>
    <t>242.133.4.7075</t>
  </si>
  <si>
    <t>242.133.4.7076</t>
  </si>
  <si>
    <t>242.133.4.7077</t>
  </si>
  <si>
    <t>242.133.4.7078</t>
  </si>
  <si>
    <t>242.133.4.7079</t>
  </si>
  <si>
    <t>242.133.4.7080</t>
  </si>
  <si>
    <t>242.133.4.7081</t>
  </si>
  <si>
    <t>242.133.4.7082</t>
  </si>
  <si>
    <t>242.133.4.7083</t>
  </si>
  <si>
    <t>242.133.4.7084</t>
  </si>
  <si>
    <t>242.133.4.7085</t>
  </si>
  <si>
    <t>242.133.4.7086</t>
  </si>
  <si>
    <t>242.133.4.7087</t>
  </si>
  <si>
    <t>242.133.4.7088</t>
  </si>
  <si>
    <t>242.133.4.7089</t>
  </si>
  <si>
    <t>242.133.4.7090</t>
  </si>
  <si>
    <t>242.133.4.7091</t>
  </si>
  <si>
    <t>242.133.4.7092</t>
  </si>
  <si>
    <t>242.133.4.7093</t>
  </si>
  <si>
    <t>242.133.4.7094</t>
  </si>
  <si>
    <t>242.133.4.7095</t>
  </si>
  <si>
    <t>242.133.4.7096</t>
  </si>
  <si>
    <t>242.133.4.7097</t>
  </si>
  <si>
    <t>242.133.4.7098</t>
  </si>
  <si>
    <t>242.133.4.7099</t>
  </si>
  <si>
    <t>242.133.4.7100</t>
  </si>
  <si>
    <t>242.133.4.7101</t>
  </si>
  <si>
    <t>242.133.4.7102</t>
  </si>
  <si>
    <t>242.133.4.7103</t>
  </si>
  <si>
    <t>242.133.4.7104</t>
  </si>
  <si>
    <t>242.133.4.7105</t>
  </si>
  <si>
    <t>242.133.4.7106</t>
  </si>
  <si>
    <t>242.133.4.7107</t>
  </si>
  <si>
    <t>242.133.4.7108</t>
  </si>
  <si>
    <t>242.133.4.7109</t>
  </si>
  <si>
    <t>242.133.4.7110</t>
  </si>
  <si>
    <t>242.133.4.7111</t>
  </si>
  <si>
    <t>242.133.4.7112</t>
  </si>
  <si>
    <t>242.133.4.7113</t>
  </si>
  <si>
    <t>242.133.4.7114</t>
  </si>
  <si>
    <t>242.133.4.7115</t>
  </si>
  <si>
    <t>242.133.4.7116</t>
  </si>
  <si>
    <t>242.133.4.7117</t>
  </si>
  <si>
    <t>242.133.4.7118</t>
  </si>
  <si>
    <t>242.133.4.7119</t>
  </si>
  <si>
    <t>242.133.4.7120</t>
  </si>
  <si>
    <t>242.133.4.7121</t>
  </si>
  <si>
    <t>242.133.4.7122</t>
  </si>
  <si>
    <t>242.133.4.7123</t>
  </si>
  <si>
    <t>242.133.4.7124</t>
  </si>
  <si>
    <t>242.133.4.7125</t>
  </si>
  <si>
    <t>242.133.4.7126</t>
  </si>
  <si>
    <t>242.133.4.7127</t>
  </si>
  <si>
    <t>242.133.4.7128</t>
  </si>
  <si>
    <t>242.133.4.7129</t>
  </si>
  <si>
    <t>242.133.4.7130</t>
  </si>
  <si>
    <t>242.133.4.7131</t>
  </si>
  <si>
    <t>242.133.4.7132</t>
  </si>
  <si>
    <t>242.133.4.7133</t>
  </si>
  <si>
    <t>242.133.4.7134</t>
  </si>
  <si>
    <t>242.133.4.7135</t>
  </si>
  <si>
    <t>242.133.4.7136</t>
  </si>
  <si>
    <t>242.133.4.7137</t>
  </si>
  <si>
    <t>242.133.4.7138</t>
  </si>
  <si>
    <t>242.133.4.7139</t>
  </si>
  <si>
    <t>242.133.4.7140</t>
  </si>
  <si>
    <t>242.133.4.7141</t>
  </si>
  <si>
    <t>242.133.4.7142</t>
  </si>
  <si>
    <t>242.133.4.7143</t>
  </si>
  <si>
    <t>242.133.4.7144</t>
  </si>
  <si>
    <t>242.133.4.7145</t>
  </si>
  <si>
    <t>242.133.4.7146</t>
  </si>
  <si>
    <t>242.133.4.7147</t>
  </si>
  <si>
    <t>242.133.4.7148</t>
  </si>
  <si>
    <t>242.133.4.7149</t>
  </si>
  <si>
    <t>242.133.4.7150</t>
  </si>
  <si>
    <t>242.133.4.7151</t>
  </si>
  <si>
    <t>242.133.4.7152</t>
  </si>
  <si>
    <t>242.133.4.7153</t>
  </si>
  <si>
    <t>242.133.4.7154</t>
  </si>
  <si>
    <t>242.133.4.7155</t>
  </si>
  <si>
    <t>242.133.4.7156</t>
  </si>
  <si>
    <t>242.133.4.7157</t>
  </si>
  <si>
    <t>242.133.4.7158</t>
  </si>
  <si>
    <t>242.133.4.7159</t>
  </si>
  <si>
    <t>242.133.4.7160</t>
  </si>
  <si>
    <t>242.133.4.7161</t>
  </si>
  <si>
    <t>242.133.4.7162</t>
  </si>
  <si>
    <t>242.133.4.7163</t>
  </si>
  <si>
    <t>242.133.4.7164</t>
  </si>
  <si>
    <t>242.133.4.7165</t>
  </si>
  <si>
    <t>242.133.4.7166</t>
  </si>
  <si>
    <t>242.133.4.7167</t>
  </si>
  <si>
    <t>242.133.4.7168</t>
  </si>
  <si>
    <t>242.133.4.7169</t>
  </si>
  <si>
    <t>242.133.4.7170</t>
  </si>
  <si>
    <t>242.133.4.7171</t>
  </si>
  <si>
    <t>242.133.4.7172</t>
  </si>
  <si>
    <t>242.133.4.7173</t>
  </si>
  <si>
    <t>242.133.4.7174</t>
  </si>
  <si>
    <t>242.133.4.7175</t>
  </si>
  <si>
    <t>242.133.4.7176</t>
  </si>
  <si>
    <t>vmartinez@hotmail.com</t>
  </si>
  <si>
    <t>ojohnson@gmail.com</t>
  </si>
  <si>
    <t>Angela Schultz</t>
  </si>
  <si>
    <t>Bradley Coleman</t>
  </si>
  <si>
    <t>Steven Best</t>
  </si>
  <si>
    <t>Ivan Randall</t>
  </si>
  <si>
    <t>Aaron Ortiz</t>
  </si>
  <si>
    <t>Jill Wilcox</t>
  </si>
  <si>
    <t>Alexis Hayes</t>
  </si>
  <si>
    <t>Carol Harris PhD</t>
  </si>
  <si>
    <t>James Reeves</t>
  </si>
  <si>
    <t>Scott Cabrera</t>
  </si>
  <si>
    <t>Jason Andrews</t>
  </si>
  <si>
    <t>Elizabeth Henson</t>
  </si>
  <si>
    <t>Dustin Bernard</t>
  </si>
  <si>
    <t>Whitney Kerr</t>
  </si>
  <si>
    <t>Crystal Burke</t>
  </si>
  <si>
    <t>Erik Thomas</t>
  </si>
  <si>
    <t>Bradley Miller</t>
  </si>
  <si>
    <t>Patrick Johnson</t>
  </si>
  <si>
    <t>Mary Wagner</t>
  </si>
  <si>
    <t>Erin Stevens</t>
  </si>
  <si>
    <t>Todd James</t>
  </si>
  <si>
    <t>Michael King</t>
  </si>
  <si>
    <t>Ariana Sanchez</t>
  </si>
  <si>
    <t>Mr. Kevin Mathews</t>
  </si>
  <si>
    <t>John Wallace</t>
  </si>
  <si>
    <t>Tracy Davenport</t>
  </si>
  <si>
    <t>Angela Pham MD</t>
  </si>
  <si>
    <t>Maria Adams</t>
  </si>
  <si>
    <t>Michael Anderson</t>
  </si>
  <si>
    <t>Sharon Johnston</t>
  </si>
  <si>
    <t>Melissa Dawson</t>
  </si>
  <si>
    <t>Jessica Hughes</t>
  </si>
  <si>
    <t>Michelle Floyd</t>
  </si>
  <si>
    <t>Shannon Vazquez</t>
  </si>
  <si>
    <t>Sarah Foster</t>
  </si>
  <si>
    <t>Scott Sims</t>
  </si>
  <si>
    <t>Kelly Berger</t>
  </si>
  <si>
    <t>Nancy Martinez</t>
  </si>
  <si>
    <t>Brenda Williams</t>
  </si>
  <si>
    <t>Brian Shea</t>
  </si>
  <si>
    <t>Melinda Chapman</t>
  </si>
  <si>
    <t>Jackie Mcgee</t>
  </si>
  <si>
    <t>Erica Campbell</t>
  </si>
  <si>
    <t>Mary Cook</t>
  </si>
  <si>
    <t>James Short</t>
  </si>
  <si>
    <t>Richard Pena</t>
  </si>
  <si>
    <t>Maria Rodriguez</t>
  </si>
  <si>
    <t>Dakota Jones</t>
  </si>
  <si>
    <t>Nicholas Smith</t>
  </si>
  <si>
    <t>Joshua Morales</t>
  </si>
  <si>
    <t>Karen Payne</t>
  </si>
  <si>
    <t>Sharon Weaver</t>
  </si>
  <si>
    <t>Wesley Walker</t>
  </si>
  <si>
    <t>Lisa Parks</t>
  </si>
  <si>
    <t>Gary Bailey</t>
  </si>
  <si>
    <t>Richard Parker</t>
  </si>
  <si>
    <t>Matthew Lopez</t>
  </si>
  <si>
    <t>Elizabeth Jordan</t>
  </si>
  <si>
    <t>Anthony Porter</t>
  </si>
  <si>
    <t>Timothy Bentley</t>
  </si>
  <si>
    <t>Robert Bond</t>
  </si>
  <si>
    <t>William Fisher</t>
  </si>
  <si>
    <t>Jessica Rogers</t>
  </si>
  <si>
    <t>Carrie Wheeler</t>
  </si>
  <si>
    <t>Theodore Daniels</t>
  </si>
  <si>
    <t>Reginald Cervantes</t>
  </si>
  <si>
    <t>Donna Hickman</t>
  </si>
  <si>
    <t>Rose Kramer</t>
  </si>
  <si>
    <t>Robert Krueger</t>
  </si>
  <si>
    <t>Denise Taylor</t>
  </si>
  <si>
    <t>Michael Nelson</t>
  </si>
  <si>
    <t>Nina Lewis</t>
  </si>
  <si>
    <t>Joseph Moore</t>
  </si>
  <si>
    <t>Thomas Smith</t>
  </si>
  <si>
    <t>Jennifer Byrd</t>
  </si>
  <si>
    <t>Richard Walters</t>
  </si>
  <si>
    <t>Teresa Knight MD</t>
  </si>
  <si>
    <t>Jeremy Berg</t>
  </si>
  <si>
    <t>Christopher Smith</t>
  </si>
  <si>
    <t>Jason Reyes</t>
  </si>
  <si>
    <t>Briana Jordan</t>
  </si>
  <si>
    <t>Michael Calderon</t>
  </si>
  <si>
    <t>Cameron Rios</t>
  </si>
  <si>
    <t>Robert Morse</t>
  </si>
  <si>
    <t>Edward Robinson</t>
  </si>
  <si>
    <t>Dr. Gabriella Phillips</t>
  </si>
  <si>
    <t>Patrick Ortiz</t>
  </si>
  <si>
    <t>Amber Dickerson</t>
  </si>
  <si>
    <t>Chelsea Johnson</t>
  </si>
  <si>
    <t>Amber Bishop</t>
  </si>
  <si>
    <t>Mr. Leslie Gonzales</t>
  </si>
  <si>
    <t>Alec Dunn</t>
  </si>
  <si>
    <t>Ronald Kim</t>
  </si>
  <si>
    <t>Edward Mcdowell</t>
  </si>
  <si>
    <t>Lisa Shelton</t>
  </si>
  <si>
    <t>Crystal Chavez</t>
  </si>
  <si>
    <t>Mary Davis</t>
  </si>
  <si>
    <t>Brad Thomas</t>
  </si>
  <si>
    <t>Tamara Franklin</t>
  </si>
  <si>
    <t>John Holt</t>
  </si>
  <si>
    <t>Gabriel Wyatt</t>
  </si>
  <si>
    <t>Richard Roberts</t>
  </si>
  <si>
    <t>Heidi Fuentes</t>
  </si>
  <si>
    <t>David Mcdowell</t>
  </si>
  <si>
    <t>Mrs. Holly Simpson</t>
  </si>
  <si>
    <t>Matthew Wells</t>
  </si>
  <si>
    <t>Albert Glover</t>
  </si>
  <si>
    <t>Richard Sandoval</t>
  </si>
  <si>
    <t>Jared Mitchell</t>
  </si>
  <si>
    <t>Cory Nguyen</t>
  </si>
  <si>
    <t>Tami Crawford</t>
  </si>
  <si>
    <t>William Bush</t>
  </si>
  <si>
    <t>Alexis Cannon</t>
  </si>
  <si>
    <t>Alexander Ross</t>
  </si>
  <si>
    <t>Jennifer Chung</t>
  </si>
  <si>
    <t>Brian Young</t>
  </si>
  <si>
    <t>Susan Todd</t>
  </si>
  <si>
    <t>Jackie Reed</t>
  </si>
  <si>
    <t>Timothy Mitchell</t>
  </si>
  <si>
    <t>Gary Thomas</t>
  </si>
  <si>
    <t>Ryan Salinas</t>
  </si>
  <si>
    <t>Kenneth Jackson</t>
  </si>
  <si>
    <t>Jonathan Foster</t>
  </si>
  <si>
    <t>Matthew Cortez</t>
  </si>
  <si>
    <t>Michelle Hill</t>
  </si>
  <si>
    <t>Sandra Hughes</t>
  </si>
  <si>
    <t>Todd Johnson MD</t>
  </si>
  <si>
    <t>Kyle Johnson</t>
  </si>
  <si>
    <t>Erik Allen</t>
  </si>
  <si>
    <t>Brent Mack</t>
  </si>
  <si>
    <t>James Snyder</t>
  </si>
  <si>
    <t>Karen Coleman</t>
  </si>
  <si>
    <t>Vanessa Moore</t>
  </si>
  <si>
    <t>James Delacruz</t>
  </si>
  <si>
    <t>Michelle Garcia</t>
  </si>
  <si>
    <t>Thomas Jones</t>
  </si>
  <si>
    <t>Christina Davis</t>
  </si>
  <si>
    <t>Nathan Murphy</t>
  </si>
  <si>
    <t>Lisa Flowers</t>
  </si>
  <si>
    <t>Michael Miller</t>
  </si>
  <si>
    <t>Nicholas Vasquez</t>
  </si>
  <si>
    <t>Regina Martinez</t>
  </si>
  <si>
    <t>Dawn Weber</t>
  </si>
  <si>
    <t>James Brewer</t>
  </si>
  <si>
    <t>Hannah Cox</t>
  </si>
  <si>
    <t>Karen Henderson</t>
  </si>
  <si>
    <t>Shawn Anthony</t>
  </si>
  <si>
    <t>Taylor Richmond</t>
  </si>
  <si>
    <t>Ryan Smith</t>
  </si>
  <si>
    <t>Ashley Smith</t>
  </si>
  <si>
    <t>Lindsay Johnson</t>
  </si>
  <si>
    <t>Alexandra Cunningham</t>
  </si>
  <si>
    <t>Jacob Sparks</t>
  </si>
  <si>
    <t>Kyle Rodriguez</t>
  </si>
  <si>
    <t>Rebecca Flynn</t>
  </si>
  <si>
    <t>Ronald Walker</t>
  </si>
  <si>
    <t>Angela White</t>
  </si>
  <si>
    <t>Christopher Hale</t>
  </si>
  <si>
    <t>Kimberly Graves</t>
  </si>
  <si>
    <t>Erika Chan</t>
  </si>
  <si>
    <t>Willie Jones</t>
  </si>
  <si>
    <t>Kelly Chavez</t>
  </si>
  <si>
    <t>Benjamin Torres</t>
  </si>
  <si>
    <t>Diana Williams</t>
  </si>
  <si>
    <t>Mr. Stephen Wright</t>
  </si>
  <si>
    <t>Barbara Smith</t>
  </si>
  <si>
    <t>Cody Fritz</t>
  </si>
  <si>
    <t>Emily Schneider</t>
  </si>
  <si>
    <t>Ashley Hall</t>
  </si>
  <si>
    <t>Kevin Phillips</t>
  </si>
  <si>
    <t>Michael Arnold</t>
  </si>
  <si>
    <t>Andrea Holt MD</t>
  </si>
  <si>
    <t>Diana Matthews</t>
  </si>
  <si>
    <t>Samantha Vasquez</t>
  </si>
  <si>
    <t>Rachel Miller</t>
  </si>
  <si>
    <t>Mark Crosby</t>
  </si>
  <si>
    <t>Patrick Hess</t>
  </si>
  <si>
    <t>Jason Kim</t>
  </si>
  <si>
    <t>Sharon Garrett</t>
  </si>
  <si>
    <t>Ashley Miller</t>
  </si>
  <si>
    <t>Carlos Adams</t>
  </si>
  <si>
    <t>Thomas Phillips</t>
  </si>
  <si>
    <t>Stephanie Alvarado</t>
  </si>
  <si>
    <t>Daniel Mcmillan</t>
  </si>
  <si>
    <t>Mary Jones</t>
  </si>
  <si>
    <t>Joyce Sawyer</t>
  </si>
  <si>
    <t>Samantha Griffin</t>
  </si>
  <si>
    <t>Andrew Graham</t>
  </si>
  <si>
    <t>Vanessa Wood</t>
  </si>
  <si>
    <t>Benjamin Arellano</t>
  </si>
  <si>
    <t>Amanda Hill</t>
  </si>
  <si>
    <t>Erin Martinez</t>
  </si>
  <si>
    <t>Daniel Faulkner</t>
  </si>
  <si>
    <t>David Williams</t>
  </si>
  <si>
    <t>Andrew Lee</t>
  </si>
  <si>
    <t>Renee Walker</t>
  </si>
  <si>
    <t>Andre Herrera</t>
  </si>
  <si>
    <t>James Lewis</t>
  </si>
  <si>
    <t>Nicole Thornton</t>
  </si>
  <si>
    <t>Renee Conway</t>
  </si>
  <si>
    <t>Jacqueline Hill</t>
  </si>
  <si>
    <t>Malik Cooper</t>
  </si>
  <si>
    <t>Shannon Brown</t>
  </si>
  <si>
    <t>Tina Lopez</t>
  </si>
  <si>
    <t>Keith Erickson</t>
  </si>
  <si>
    <t>Heather Mendoza</t>
  </si>
  <si>
    <t>Stacy Barrett</t>
  </si>
  <si>
    <t>Donna Wilkerson</t>
  </si>
  <si>
    <t>Tammy Andrews</t>
  </si>
  <si>
    <t>Cindy Cox</t>
  </si>
  <si>
    <t>Micheal Massey</t>
  </si>
  <si>
    <t>Laurie Chavez</t>
  </si>
  <si>
    <t>Derek Cannon MD</t>
  </si>
  <si>
    <t>Tom Webb</t>
  </si>
  <si>
    <t>Brian Graham</t>
  </si>
  <si>
    <t>Casey Forbes</t>
  </si>
  <si>
    <t>Kevin Bailey</t>
  </si>
  <si>
    <t>Andre Jones</t>
  </si>
  <si>
    <t>Ashlee Cox</t>
  </si>
  <si>
    <t>John Hayes</t>
  </si>
  <si>
    <t>Brian Parrish</t>
  </si>
  <si>
    <t>Joann Duncan</t>
  </si>
  <si>
    <t>Bradley Jenkins</t>
  </si>
  <si>
    <t>Andrew Hopkins</t>
  </si>
  <si>
    <t>Sean Hammond</t>
  </si>
  <si>
    <t>Tiffany Oliver</t>
  </si>
  <si>
    <t>Matthew Nicholson</t>
  </si>
  <si>
    <t>Jennifer Davis</t>
  </si>
  <si>
    <t>David Price</t>
  </si>
  <si>
    <t>Briana Harrison</t>
  </si>
  <si>
    <t>Jodi Mcclure</t>
  </si>
  <si>
    <t>Colleen Sanders</t>
  </si>
  <si>
    <t>April Calhoun</t>
  </si>
  <si>
    <t>Christina Villa</t>
  </si>
  <si>
    <t>Rachel Horton</t>
  </si>
  <si>
    <t>Richard Chapman</t>
  </si>
  <si>
    <t>Linda Barnes</t>
  </si>
  <si>
    <t>Allison Robertson</t>
  </si>
  <si>
    <t>Sean Johnston</t>
  </si>
  <si>
    <t>Jonathan Mccoy</t>
  </si>
  <si>
    <t>Jason Gonzalez</t>
  </si>
  <si>
    <t>David Salazar</t>
  </si>
  <si>
    <t>Jonathan Stevens</t>
  </si>
  <si>
    <t>Dennis Larsen</t>
  </si>
  <si>
    <t>Kenneth Moreno</t>
  </si>
  <si>
    <t>Kara Moore</t>
  </si>
  <si>
    <t>Maureen Long</t>
  </si>
  <si>
    <t>Frances Tran</t>
  </si>
  <si>
    <t>Zachary Meyer</t>
  </si>
  <si>
    <t>Samuel Garcia</t>
  </si>
  <si>
    <t>Andrew Valdez</t>
  </si>
  <si>
    <t>Mary Scott</t>
  </si>
  <si>
    <t>William Martinez</t>
  </si>
  <si>
    <t>Lauren Flores</t>
  </si>
  <si>
    <t>Charles Shea</t>
  </si>
  <si>
    <t>Jackson Cook</t>
  </si>
  <si>
    <t>Christina Marsh</t>
  </si>
  <si>
    <t>Nathan Huffman</t>
  </si>
  <si>
    <t>Gwendolyn Estrada PhD</t>
  </si>
  <si>
    <t>Brittany Carr</t>
  </si>
  <si>
    <t>Jennifer Wilson</t>
  </si>
  <si>
    <t>Annette Johns</t>
  </si>
  <si>
    <t>Robert Jones</t>
  </si>
  <si>
    <t>Maria Zimmerman</t>
  </si>
  <si>
    <t>Jenna Williams</t>
  </si>
  <si>
    <t>Megan Barron</t>
  </si>
  <si>
    <t>Ana Hawkins</t>
  </si>
  <si>
    <t>Stephen Chan</t>
  </si>
  <si>
    <t>Haley Watts PhD</t>
  </si>
  <si>
    <t>Victoria Rhodes</t>
  </si>
  <si>
    <t>Maria Smith</t>
  </si>
  <si>
    <t>Stephanie Martinez</t>
  </si>
  <si>
    <t>Amy Sanchez</t>
  </si>
  <si>
    <t>Craig Dougherty</t>
  </si>
  <si>
    <t>Jodi Schroeder</t>
  </si>
  <si>
    <t>Pamela Franklin</t>
  </si>
  <si>
    <t>Christopher Sanders</t>
  </si>
  <si>
    <t>Jeffrey Miller</t>
  </si>
  <si>
    <t>Robert Hughes</t>
  </si>
  <si>
    <t>Stephanie Carpenter</t>
  </si>
  <si>
    <t>Ryan Jackson</t>
  </si>
  <si>
    <t>Tyler Quinn MD</t>
  </si>
  <si>
    <t>Misty Stokes</t>
  </si>
  <si>
    <t>Brittney Baker</t>
  </si>
  <si>
    <t>Isaac Collins</t>
  </si>
  <si>
    <t>Annette Martin</t>
  </si>
  <si>
    <t>Nancy Ochoa</t>
  </si>
  <si>
    <t>Johnny Fisher</t>
  </si>
  <si>
    <t>Tom Ramirez</t>
  </si>
  <si>
    <t>Ryan Sanders</t>
  </si>
  <si>
    <t>Michelle Parker</t>
  </si>
  <si>
    <t>Chelsea Garcia</t>
  </si>
  <si>
    <t>James Matthews</t>
  </si>
  <si>
    <t>Steven Baxter</t>
  </si>
  <si>
    <t>William Everett</t>
  </si>
  <si>
    <t>Tara Taylor</t>
  </si>
  <si>
    <t>Stephen Garcia</t>
  </si>
  <si>
    <t>Kimberly Young</t>
  </si>
  <si>
    <t>Christopher Erickson</t>
  </si>
  <si>
    <t>James Moran</t>
  </si>
  <si>
    <t>Dawn Clarke</t>
  </si>
  <si>
    <t>William Berger</t>
  </si>
  <si>
    <t>Troy Bryant</t>
  </si>
  <si>
    <t>Mary Olson</t>
  </si>
  <si>
    <t>Anita Allen</t>
  </si>
  <si>
    <t>Kenneth Palmer</t>
  </si>
  <si>
    <t>Bryce Brown</t>
  </si>
  <si>
    <t>Brian Woods</t>
  </si>
  <si>
    <t>Shirley Coleman</t>
  </si>
  <si>
    <t>Autumn Romero</t>
  </si>
  <si>
    <t>Tammy Rogers</t>
  </si>
  <si>
    <t>Dustin Bailey</t>
  </si>
  <si>
    <t>Christopher Fowler</t>
  </si>
  <si>
    <t>Jenna Martinez</t>
  </si>
  <si>
    <t>Tamara Moreno</t>
  </si>
  <si>
    <t>Monica Carter</t>
  </si>
  <si>
    <t>Daniel Howard</t>
  </si>
  <si>
    <t>Nicole Moore</t>
  </si>
  <si>
    <t>Courtney Dunlap</t>
  </si>
  <si>
    <t>Nicole Lindsey</t>
  </si>
  <si>
    <t>Lisa Sutton</t>
  </si>
  <si>
    <t>Danny Cummings</t>
  </si>
  <si>
    <t>Jason Matthews</t>
  </si>
  <si>
    <t>Michael Smith</t>
  </si>
  <si>
    <t>Raymond Berry</t>
  </si>
  <si>
    <t>David Quinn</t>
  </si>
  <si>
    <t>Bridget Floyd</t>
  </si>
  <si>
    <t>Sean Price</t>
  </si>
  <si>
    <t>Kathryn Garrett</t>
  </si>
  <si>
    <t>Jill Moore</t>
  </si>
  <si>
    <t>John Mitchell</t>
  </si>
  <si>
    <t>Andrew Burns</t>
  </si>
  <si>
    <t>Kathryn Cook</t>
  </si>
  <si>
    <t>Kara Wilson</t>
  </si>
  <si>
    <t>Samantha Williams</t>
  </si>
  <si>
    <t>Andrew Gardner</t>
  </si>
  <si>
    <t>Christopher Martin</t>
  </si>
  <si>
    <t>Kelli Sutton</t>
  </si>
  <si>
    <t>Mike Gill</t>
  </si>
  <si>
    <t>Tammy Delgado</t>
  </si>
  <si>
    <t>Theresa Tran</t>
  </si>
  <si>
    <t>David Maldonado</t>
  </si>
  <si>
    <t>Michael Harris</t>
  </si>
  <si>
    <t>Brittany Caldwell</t>
  </si>
  <si>
    <t>Noah Jackson</t>
  </si>
  <si>
    <t>Samuel Tran</t>
  </si>
  <si>
    <t>Karen Cox</t>
  </si>
  <si>
    <t>Elijah Burton</t>
  </si>
  <si>
    <t>Michelle Vega</t>
  </si>
  <si>
    <t>Michael Ramos</t>
  </si>
  <si>
    <t>Charles Cordova</t>
  </si>
  <si>
    <t>Jason Smith</t>
  </si>
  <si>
    <t>Jamie Morgan</t>
  </si>
  <si>
    <t>Kenneth Hawkins</t>
  </si>
  <si>
    <t>Ronald Weiss</t>
  </si>
  <si>
    <t>Kathy Lewis</t>
  </si>
  <si>
    <t>Amanda Crawford</t>
  </si>
  <si>
    <t>Deborah Simmons</t>
  </si>
  <si>
    <t>Cindy Mayo</t>
  </si>
  <si>
    <t>Christopher Welch</t>
  </si>
  <si>
    <t>Bridget Gibson</t>
  </si>
  <si>
    <t>Elizabeth Singleton</t>
  </si>
  <si>
    <t>Richard Mcclain</t>
  </si>
  <si>
    <t>Carolyn West</t>
  </si>
  <si>
    <t>Anita Curtis</t>
  </si>
  <si>
    <t>Fernando Maxwell</t>
  </si>
  <si>
    <t>Elizabeth Torres</t>
  </si>
  <si>
    <t>Justin Wells</t>
  </si>
  <si>
    <t>Amber Thornton</t>
  </si>
  <si>
    <t>Catherine Jacobs</t>
  </si>
  <si>
    <t>Nicole Russell</t>
  </si>
  <si>
    <t>Donald Lam</t>
  </si>
  <si>
    <t>Steven Keith</t>
  </si>
  <si>
    <t>Tony Lopez</t>
  </si>
  <si>
    <t>Steven Lucas</t>
  </si>
  <si>
    <t>Robert Crawford</t>
  </si>
  <si>
    <t>Connor Anderson</t>
  </si>
  <si>
    <t>Karen Shaw</t>
  </si>
  <si>
    <t>Joseph Norman</t>
  </si>
  <si>
    <t>Brian Cox</t>
  </si>
  <si>
    <t>Mrs. Elizabeth Anderson DVM</t>
  </si>
  <si>
    <t>Eric Rodriguez</t>
  </si>
  <si>
    <t>Vanessa Murray</t>
  </si>
  <si>
    <t>Robert Best</t>
  </si>
  <si>
    <t>Catherine Hayes</t>
  </si>
  <si>
    <t>Jennifer Jones</t>
  </si>
  <si>
    <t>Kevin Gardner</t>
  </si>
  <si>
    <t>James Hernandez</t>
  </si>
  <si>
    <t>Kayla Miller</t>
  </si>
  <si>
    <t>Dawn Cook</t>
  </si>
  <si>
    <t>David Peters</t>
  </si>
  <si>
    <t>Timothy Brown MD</t>
  </si>
  <si>
    <t>Samuel Schmitt</t>
  </si>
  <si>
    <t>Walter Benson</t>
  </si>
  <si>
    <t>Charles Yu</t>
  </si>
  <si>
    <t>Mary White</t>
  </si>
  <si>
    <t>Lauren Frazier</t>
  </si>
  <si>
    <t>Jody Marshall</t>
  </si>
  <si>
    <t>Jennifer Washington</t>
  </si>
  <si>
    <t>Kimberly Simpson</t>
  </si>
  <si>
    <t>Dana Walsh</t>
  </si>
  <si>
    <t>Zachary Turner</t>
  </si>
  <si>
    <t>Amy Martin</t>
  </si>
  <si>
    <t>Kayla Walls</t>
  </si>
  <si>
    <t>Bobby Coleman</t>
  </si>
  <si>
    <t>Tammy Mclaughlin</t>
  </si>
  <si>
    <t>Troy Parker</t>
  </si>
  <si>
    <t>Courtney Lane</t>
  </si>
  <si>
    <t>Bethany Russell</t>
  </si>
  <si>
    <t>Jessica Rivera MD</t>
  </si>
  <si>
    <t>Martha Lee</t>
  </si>
  <si>
    <t>Dr. Bob Mercado</t>
  </si>
  <si>
    <t>Amanda Mckee</t>
  </si>
  <si>
    <t>Juan Harrington</t>
  </si>
  <si>
    <t>Taylor Silva</t>
  </si>
  <si>
    <t>Tammy Davis</t>
  </si>
  <si>
    <t>Sherry Wang</t>
  </si>
  <si>
    <t>Jean Carlson</t>
  </si>
  <si>
    <t>Laura Barton</t>
  </si>
  <si>
    <t>Brianna Smith</t>
  </si>
  <si>
    <t>Jody Murphy</t>
  </si>
  <si>
    <t>Tyler Kidd</t>
  </si>
  <si>
    <t>Tracy Henderson</t>
  </si>
  <si>
    <t>Julie Anderson</t>
  </si>
  <si>
    <t>Alexander Peterson</t>
  </si>
  <si>
    <t>Savannah Harding</t>
  </si>
  <si>
    <t>Troy Norris</t>
  </si>
  <si>
    <t>Victor Potter</t>
  </si>
  <si>
    <t>Joshua Smith</t>
  </si>
  <si>
    <t>Sarah Smith</t>
  </si>
  <si>
    <t>Sabrina Calhoun</t>
  </si>
  <si>
    <t>Michael Buck</t>
  </si>
  <si>
    <t>Jennifer Sosa</t>
  </si>
  <si>
    <t>David Fitzgerald Jr.</t>
  </si>
  <si>
    <t>Gregory Osborne</t>
  </si>
  <si>
    <t>Paula Stewart</t>
  </si>
  <si>
    <t>John Casey</t>
  </si>
  <si>
    <t>Kathryn Gonzales</t>
  </si>
  <si>
    <t>Ashley Richardson</t>
  </si>
  <si>
    <t>Scott Rios</t>
  </si>
  <si>
    <t>Nathaniel Kelley</t>
  </si>
  <si>
    <t>Philip Cabrera</t>
  </si>
  <si>
    <t>Andre Yang</t>
  </si>
  <si>
    <t>Karen Bennett</t>
  </si>
  <si>
    <t>Jennifer Conrad</t>
  </si>
  <si>
    <t>Daniel Cannon</t>
  </si>
  <si>
    <t>Rebecca Kelly</t>
  </si>
  <si>
    <t>Megan Meyers</t>
  </si>
  <si>
    <t>Austin Walker</t>
  </si>
  <si>
    <t>James Woods</t>
  </si>
  <si>
    <t>Curtis Morton</t>
  </si>
  <si>
    <t>Kristin Buckley</t>
  </si>
  <si>
    <t>Fred Torres</t>
  </si>
  <si>
    <t>Jonathan Cohen</t>
  </si>
  <si>
    <t>Mandy Hansen</t>
  </si>
  <si>
    <t>Frederick Ware</t>
  </si>
  <si>
    <t>Casey Henry</t>
  </si>
  <si>
    <t>William Grimes</t>
  </si>
  <si>
    <t>Jacqueline Anderson</t>
  </si>
  <si>
    <t>Cynthia Love</t>
  </si>
  <si>
    <t>Dana Kelly MD</t>
  </si>
  <si>
    <t>Brandon Young</t>
  </si>
  <si>
    <t>Kari Lee</t>
  </si>
  <si>
    <t>Andrea Ramos</t>
  </si>
  <si>
    <t>Evelyn Barrett</t>
  </si>
  <si>
    <t>Derek Taylor</t>
  </si>
  <si>
    <t>Tina Lozano DVM</t>
  </si>
  <si>
    <t>Laura Mccormick</t>
  </si>
  <si>
    <t>Mark Brown</t>
  </si>
  <si>
    <t>Travis Smith</t>
  </si>
  <si>
    <t>Joan Santos</t>
  </si>
  <si>
    <t>Jason Nelson</t>
  </si>
  <si>
    <t>Elijah Brown</t>
  </si>
  <si>
    <t>Linda Patrick</t>
  </si>
  <si>
    <t>Brent Thompson</t>
  </si>
  <si>
    <t>George Meadows</t>
  </si>
  <si>
    <t>Matthew Stafford</t>
  </si>
  <si>
    <t>Samantha Martin</t>
  </si>
  <si>
    <t>Susan Torres</t>
  </si>
  <si>
    <t>Sierra Miller</t>
  </si>
  <si>
    <t>Sharon Cortez</t>
  </si>
  <si>
    <t>Jo Smith</t>
  </si>
  <si>
    <t>Madeline Lee</t>
  </si>
  <si>
    <t>Andrew Rose</t>
  </si>
  <si>
    <t>Roger Jarvis</t>
  </si>
  <si>
    <t>Brittany Gutierrez</t>
  </si>
  <si>
    <t>Rebecca Thomas</t>
  </si>
  <si>
    <t>Gabriel Ellison</t>
  </si>
  <si>
    <t>Anthony Nguyen</t>
  </si>
  <si>
    <t>Whitney Hunter</t>
  </si>
  <si>
    <t>Deanna Bryan</t>
  </si>
  <si>
    <t>Allen Jones</t>
  </si>
  <si>
    <t>Catherine Phillips</t>
  </si>
  <si>
    <t>Shane Jones</t>
  </si>
  <si>
    <t>Joseph Lewis</t>
  </si>
  <si>
    <t>Ashley Tapia</t>
  </si>
  <si>
    <t>David Perry</t>
  </si>
  <si>
    <t>Monica Evans</t>
  </si>
  <si>
    <t>Diana Reed</t>
  </si>
  <si>
    <t>Melissa Romero</t>
  </si>
  <si>
    <t>Mr. Cody Brooks</t>
  </si>
  <si>
    <t>Mary Taylor</t>
  </si>
  <si>
    <t>Jennifer Tyler</t>
  </si>
  <si>
    <t>Julia Gonzalez</t>
  </si>
  <si>
    <t>Brian Bell</t>
  </si>
  <si>
    <t>Lisa Kelly</t>
  </si>
  <si>
    <t>Linda Kim</t>
  </si>
  <si>
    <t>Jennifer Gibson</t>
  </si>
  <si>
    <t>Andrea Barry</t>
  </si>
  <si>
    <t>Christopher Miller</t>
  </si>
  <si>
    <t>Julie Gonzalez</t>
  </si>
  <si>
    <t>Billy Young</t>
  </si>
  <si>
    <t>Joseph Taylor</t>
  </si>
  <si>
    <t>Evelyn Clark</t>
  </si>
  <si>
    <t>Emma Walker</t>
  </si>
  <si>
    <t>Robert Lopez</t>
  </si>
  <si>
    <t>Nathaniel Sandoval</t>
  </si>
  <si>
    <t>Elizabeth Abbott</t>
  </si>
  <si>
    <t>Andrea Taylor</t>
  </si>
  <si>
    <t>Alexandra Wilson</t>
  </si>
  <si>
    <t>Michael Mills</t>
  </si>
  <si>
    <t>Linda Conley</t>
  </si>
  <si>
    <t>Janet Davis</t>
  </si>
  <si>
    <t>Charles Stewart</t>
  </si>
  <si>
    <t>David Bishop</t>
  </si>
  <si>
    <t>Courtney Walton</t>
  </si>
  <si>
    <t>Stephanie Sanchez</t>
  </si>
  <si>
    <t>Mary Daniel</t>
  </si>
  <si>
    <t>Stephanie English</t>
  </si>
  <si>
    <t>Brent Flynn</t>
  </si>
  <si>
    <t>Kevin Gordon</t>
  </si>
  <si>
    <t>Brittany Glass</t>
  </si>
  <si>
    <t>Zachary Bauer</t>
  </si>
  <si>
    <t>Lindsey Walker</t>
  </si>
  <si>
    <t>Kelly Johnson</t>
  </si>
  <si>
    <t>Pamela Wilson</t>
  </si>
  <si>
    <t>Robert Novak</t>
  </si>
  <si>
    <t>Adam Bolton</t>
  </si>
  <si>
    <t>Latasha Long</t>
  </si>
  <si>
    <t>Drew Peters</t>
  </si>
  <si>
    <t>Christine Green</t>
  </si>
  <si>
    <t>Sharon Torres</t>
  </si>
  <si>
    <t>Brenda Page</t>
  </si>
  <si>
    <t>Mr. Daniel Oneal</t>
  </si>
  <si>
    <t>Dr. Stephanie Hendrix</t>
  </si>
  <si>
    <t>George Chavez</t>
  </si>
  <si>
    <t>Kaylee Daniels</t>
  </si>
  <si>
    <t>Diana Dean</t>
  </si>
  <si>
    <t>Leslie Rios</t>
  </si>
  <si>
    <t>Stephanie Hutchinson</t>
  </si>
  <si>
    <t>Kristin Golden</t>
  </si>
  <si>
    <t>Paul Smith</t>
  </si>
  <si>
    <t>Katie Sullivan</t>
  </si>
  <si>
    <t>Jason Dodson</t>
  </si>
  <si>
    <t>Dennis Bennett</t>
  </si>
  <si>
    <t>Lance Melendez</t>
  </si>
  <si>
    <t>Devon Ali</t>
  </si>
  <si>
    <t>Shannon Lynn</t>
  </si>
  <si>
    <t>David Long</t>
  </si>
  <si>
    <t>Desiree Walsh</t>
  </si>
  <si>
    <t>Corey White</t>
  </si>
  <si>
    <t>Thomas Salazar</t>
  </si>
  <si>
    <t>Jennifer Mccarthy</t>
  </si>
  <si>
    <t>Veronica Melendez</t>
  </si>
  <si>
    <t>Thomas Martinez</t>
  </si>
  <si>
    <t>Billy Padilla</t>
  </si>
  <si>
    <t>Randy Kennedy</t>
  </si>
  <si>
    <t>Monica Goodwin</t>
  </si>
  <si>
    <t>Erica Dixon</t>
  </si>
  <si>
    <t>Dr. Gary Shannon</t>
  </si>
  <si>
    <t>Thomas Gordon</t>
  </si>
  <si>
    <t>Ruth Jones</t>
  </si>
  <si>
    <t>Adam Johnson</t>
  </si>
  <si>
    <t>Thomas Wolf</t>
  </si>
  <si>
    <t>Nicholas Vargas</t>
  </si>
  <si>
    <t>Spencer Gross</t>
  </si>
  <si>
    <t>Mr. Timothy Brennan MD</t>
  </si>
  <si>
    <t>Timothy Johnson</t>
  </si>
  <si>
    <t>Jesus Flowers</t>
  </si>
  <si>
    <t>Donald Estes</t>
  </si>
  <si>
    <t>Mr. David Stevens Jr.</t>
  </si>
  <si>
    <t>Michael Hardy</t>
  </si>
  <si>
    <t>Sandra Quinn</t>
  </si>
  <si>
    <t>Debbie Chapman</t>
  </si>
  <si>
    <t>Brandon Byrd</t>
  </si>
  <si>
    <t>Patrick Castro</t>
  </si>
  <si>
    <t>Adam Huffman</t>
  </si>
  <si>
    <t>Dr. Jonathan Brown</t>
  </si>
  <si>
    <t>Christopher Beck</t>
  </si>
  <si>
    <t>Melissa Diaz</t>
  </si>
  <si>
    <t>Christina Mcfarland</t>
  </si>
  <si>
    <t>Sabrina Daniels</t>
  </si>
  <si>
    <t>James West</t>
  </si>
  <si>
    <t>Joshua Williams</t>
  </si>
  <si>
    <t>Deborah Arias</t>
  </si>
  <si>
    <t>Mitchell Kaiser</t>
  </si>
  <si>
    <t>Alexis Carlson</t>
  </si>
  <si>
    <t>Mr. Jim Curry II</t>
  </si>
  <si>
    <t>Nicholas Anderson MD</t>
  </si>
  <si>
    <t>Eric Perry</t>
  </si>
  <si>
    <t>Laura Cannon</t>
  </si>
  <si>
    <t>Sheryl Jones</t>
  </si>
  <si>
    <t>Teresa Thompson</t>
  </si>
  <si>
    <t>Brooke Perkins</t>
  </si>
  <si>
    <t>Kathleen Lawson</t>
  </si>
  <si>
    <t>Gina Parks</t>
  </si>
  <si>
    <t>Patricia Byrd</t>
  </si>
  <si>
    <t>Beverly Hall</t>
  </si>
  <si>
    <t>Gregory Rivera</t>
  </si>
  <si>
    <t>Kristin David</t>
  </si>
  <si>
    <t>Megan Thompson</t>
  </si>
  <si>
    <t>Meghan Smith</t>
  </si>
  <si>
    <t>Marissa Lewis</t>
  </si>
  <si>
    <t>Matthew King</t>
  </si>
  <si>
    <t>Bruce Lawson</t>
  </si>
  <si>
    <t>Jake Myers</t>
  </si>
  <si>
    <t>Luis Morales</t>
  </si>
  <si>
    <t>Carrie Smith</t>
  </si>
  <si>
    <t>Curtis Lopez</t>
  </si>
  <si>
    <t>Richard Brennan</t>
  </si>
  <si>
    <t>David Fox</t>
  </si>
  <si>
    <t>Lindsey Hernandez</t>
  </si>
  <si>
    <t>Victoria Wilson DDS</t>
  </si>
  <si>
    <t>Michael Park</t>
  </si>
  <si>
    <t>Anna King</t>
  </si>
  <si>
    <t>Adam Riddle</t>
  </si>
  <si>
    <t>Laura Torres</t>
  </si>
  <si>
    <t>Sherri Blankenship</t>
  </si>
  <si>
    <t>Lindsay Barnett</t>
  </si>
  <si>
    <t>Stephen Mitchell</t>
  </si>
  <si>
    <t>Rachel Petersen</t>
  </si>
  <si>
    <t>Michael Coleman</t>
  </si>
  <si>
    <t>Shawna Williams</t>
  </si>
  <si>
    <t>Mary Marsh</t>
  </si>
  <si>
    <t>Darlene Pena</t>
  </si>
  <si>
    <t>Lance Chandler</t>
  </si>
  <si>
    <t>Jennifer Weeks</t>
  </si>
  <si>
    <t>Daniel Harvey</t>
  </si>
  <si>
    <t>Robert Moore</t>
  </si>
  <si>
    <t>Debbie Cooper</t>
  </si>
  <si>
    <t>Jordan Lowe</t>
  </si>
  <si>
    <t>Kelly Adams</t>
  </si>
  <si>
    <t>Richard Cummings</t>
  </si>
  <si>
    <t>Donald Miller</t>
  </si>
  <si>
    <t>Mr. Nicholas Brown</t>
  </si>
  <si>
    <t>Brian Robinson</t>
  </si>
  <si>
    <t>Kathy Castro</t>
  </si>
  <si>
    <t>Veronica Lamb</t>
  </si>
  <si>
    <t>Mackenzie Reyes</t>
  </si>
  <si>
    <t>Christopher Waters</t>
  </si>
  <si>
    <t>Jamie Marsh</t>
  </si>
  <si>
    <t>Julia Garcia</t>
  </si>
  <si>
    <t>Jillian Anderson</t>
  </si>
  <si>
    <t>Sarah Wood</t>
  </si>
  <si>
    <t>George Blake</t>
  </si>
  <si>
    <t>Christine Villanueva</t>
  </si>
  <si>
    <t>Maria Lane</t>
  </si>
  <si>
    <t>Sandra Davis</t>
  </si>
  <si>
    <t>Stacy Sanchez</t>
  </si>
  <si>
    <t>Corey Brown</t>
  </si>
  <si>
    <t>Richard Allen</t>
  </si>
  <si>
    <t>Anna Smith</t>
  </si>
  <si>
    <t>John Diaz</t>
  </si>
  <si>
    <t>Steven Dunn</t>
  </si>
  <si>
    <t>Ryan Mullen</t>
  </si>
  <si>
    <t>Sonia Martinez</t>
  </si>
  <si>
    <t>Fernando Davis</t>
  </si>
  <si>
    <t>Anthony Willis</t>
  </si>
  <si>
    <t>Brian Mahoney</t>
  </si>
  <si>
    <t>William Wilson</t>
  </si>
  <si>
    <t>Sabrina Moore</t>
  </si>
  <si>
    <t>Pamela Mcdonald</t>
  </si>
  <si>
    <t>Stephen Solis</t>
  </si>
  <si>
    <t>Mark Rosales</t>
  </si>
  <si>
    <t>Sheryl Gray</t>
  </si>
  <si>
    <t>Jeffrey Saunders</t>
  </si>
  <si>
    <t>Sharon Simpson</t>
  </si>
  <si>
    <t>Chris Payne</t>
  </si>
  <si>
    <t>Mark Shea</t>
  </si>
  <si>
    <t>James Rowe</t>
  </si>
  <si>
    <t>Stephanie Baldwin</t>
  </si>
  <si>
    <t>Isabel Bell</t>
  </si>
  <si>
    <t>Mr. Michael Carroll</t>
  </si>
  <si>
    <t>Cynthia Wright</t>
  </si>
  <si>
    <t>Richard Mack</t>
  </si>
  <si>
    <t>John Johnson</t>
  </si>
  <si>
    <t>Christian Fox</t>
  </si>
  <si>
    <t>Michelle Burke</t>
  </si>
  <si>
    <t>Zachary Ayala</t>
  </si>
  <si>
    <t>Kimberly Miranda</t>
  </si>
  <si>
    <t>Anthony Bass</t>
  </si>
  <si>
    <t>Rachel Morris</t>
  </si>
  <si>
    <t>Michelle Perez</t>
  </si>
  <si>
    <t>Nathan Ayala</t>
  </si>
  <si>
    <t>Maurice Turner</t>
  </si>
  <si>
    <t>Tara Cobb</t>
  </si>
  <si>
    <t>Patrick Barnes</t>
  </si>
  <si>
    <t>Kelly George</t>
  </si>
  <si>
    <t>Nicole Evans</t>
  </si>
  <si>
    <t>Donald Kelly</t>
  </si>
  <si>
    <t>Brenda Gomez</t>
  </si>
  <si>
    <t>Linda Davis</t>
  </si>
  <si>
    <t>David Johnson</t>
  </si>
  <si>
    <t>Andrea Kelly</t>
  </si>
  <si>
    <t>Dylan Hamilton</t>
  </si>
  <si>
    <t>Maria Nichols</t>
  </si>
  <si>
    <t>Jennifer Moran</t>
  </si>
  <si>
    <t>William Lynn</t>
  </si>
  <si>
    <t>Megan Flores</t>
  </si>
  <si>
    <t>Jessica Johns</t>
  </si>
  <si>
    <t>Patricia Allen</t>
  </si>
  <si>
    <t>Courtney Rodriguez</t>
  </si>
  <si>
    <t>Carl Mitchell</t>
  </si>
  <si>
    <t>Laura Brown</t>
  </si>
  <si>
    <t>Julie Montgomery</t>
  </si>
  <si>
    <t>Gregory Carter</t>
  </si>
  <si>
    <t>Jacqueline Aguirre</t>
  </si>
  <si>
    <t>Beverly Williams DDS</t>
  </si>
  <si>
    <t>Joanna Burns</t>
  </si>
  <si>
    <t>Mary Miller</t>
  </si>
  <si>
    <t>Christopher Cummings</t>
  </si>
  <si>
    <t>Crystal Lee</t>
  </si>
  <si>
    <t>Connie Garcia</t>
  </si>
  <si>
    <t>Sara Smith</t>
  </si>
  <si>
    <t>Patrick Clarke</t>
  </si>
  <si>
    <t>Brandi Berger</t>
  </si>
  <si>
    <t>Ashley Krueger</t>
  </si>
  <si>
    <t>John Sloan</t>
  </si>
  <si>
    <t>Jamie Marks</t>
  </si>
  <si>
    <t>James Parker</t>
  </si>
  <si>
    <t>Crystal Schroeder</t>
  </si>
  <si>
    <t>Beth Miller</t>
  </si>
  <si>
    <t>Joy Flores</t>
  </si>
  <si>
    <t>Angela Hale</t>
  </si>
  <si>
    <t>Michelle Camacho</t>
  </si>
  <si>
    <t>Christian Perez</t>
  </si>
  <si>
    <t>James Pham</t>
  </si>
  <si>
    <t>Travis Jordan</t>
  </si>
  <si>
    <t>Martin Liu</t>
  </si>
  <si>
    <t>Lauren Henderson</t>
  </si>
  <si>
    <t>Robert Mckenzie MD</t>
  </si>
  <si>
    <t>Sharon Estrada</t>
  </si>
  <si>
    <t>Michael Bell</t>
  </si>
  <si>
    <t>Edwin Williamson</t>
  </si>
  <si>
    <t>Mary Harris</t>
  </si>
  <si>
    <t>Gabriella Harris</t>
  </si>
  <si>
    <t>Steve Graves</t>
  </si>
  <si>
    <t>Jason Riley</t>
  </si>
  <si>
    <t>Robert Thomas MD</t>
  </si>
  <si>
    <t>Anthony Solomon</t>
  </si>
  <si>
    <t>Rachel Cummings</t>
  </si>
  <si>
    <t>Jeffery Garcia</t>
  </si>
  <si>
    <t>Randy Davis</t>
  </si>
  <si>
    <t>Mary Petersen</t>
  </si>
  <si>
    <t>Dr. Victoria Flowers MD</t>
  </si>
  <si>
    <t>Samantha Wagner</t>
  </si>
  <si>
    <t>Kimberly Velazquez</t>
  </si>
  <si>
    <t>Debra Rodriguez</t>
  </si>
  <si>
    <t>Michael Davis</t>
  </si>
  <si>
    <t>Mark Poole</t>
  </si>
  <si>
    <t>Eugene Frank</t>
  </si>
  <si>
    <t>Joseph Reed</t>
  </si>
  <si>
    <t>Sara Jordan</t>
  </si>
  <si>
    <t>Rachel Keller</t>
  </si>
  <si>
    <t>Michael Small</t>
  </si>
  <si>
    <t>Malik Patrick</t>
  </si>
  <si>
    <t>Vanessa Williamson</t>
  </si>
  <si>
    <t>Judy Smith</t>
  </si>
  <si>
    <t>David Snyder</t>
  </si>
  <si>
    <t>Virginia Marshall</t>
  </si>
  <si>
    <t>Christina Bailey</t>
  </si>
  <si>
    <t>Dr. Heather Dennis</t>
  </si>
  <si>
    <t>Madison Salazar</t>
  </si>
  <si>
    <t>Chad Greene</t>
  </si>
  <si>
    <t>Bryan Mcdonald</t>
  </si>
  <si>
    <t>Dawn Smith</t>
  </si>
  <si>
    <t>Steve Anderson</t>
  </si>
  <si>
    <t>Leslie Thomas</t>
  </si>
  <si>
    <t>Jennifer Strickland</t>
  </si>
  <si>
    <t>Timothy Norman</t>
  </si>
  <si>
    <t>Jessica White</t>
  </si>
  <si>
    <t>Crystal White</t>
  </si>
  <si>
    <t>Erika Sanchez</t>
  </si>
  <si>
    <t>Susan Taylor</t>
  </si>
  <si>
    <t>Douglas Torres</t>
  </si>
  <si>
    <t>Michael Stewart</t>
  </si>
  <si>
    <t>Heidi Taylor</t>
  </si>
  <si>
    <t>Chelsea Armstrong</t>
  </si>
  <si>
    <t>Stephen Gallagher</t>
  </si>
  <si>
    <t>Samantha Carter</t>
  </si>
  <si>
    <t>Laura Moss</t>
  </si>
  <si>
    <t>James Robinson</t>
  </si>
  <si>
    <t>Mary Castillo</t>
  </si>
  <si>
    <t>Robert Johnson</t>
  </si>
  <si>
    <t>Sean Brown</t>
  </si>
  <si>
    <t>Teresa Schultz</t>
  </si>
  <si>
    <t>Kayla Berry</t>
  </si>
  <si>
    <t>Mrs. Sarah Moore</t>
  </si>
  <si>
    <t>Devin Phelps</t>
  </si>
  <si>
    <t>Rebecca Winters</t>
  </si>
  <si>
    <t>Rachel Woods</t>
  </si>
  <si>
    <t>Sharon Jones</t>
  </si>
  <si>
    <t>Jennifer Howard</t>
  </si>
  <si>
    <t>Brian Ramos</t>
  </si>
  <si>
    <t>Daniel Rivera</t>
  </si>
  <si>
    <t>Douglas Adkins</t>
  </si>
  <si>
    <t>Patricia King</t>
  </si>
  <si>
    <t>Christian Bailey</t>
  </si>
  <si>
    <t>William Lopez</t>
  </si>
  <si>
    <t>Logan Castillo</t>
  </si>
  <si>
    <t>Rebecca Smith</t>
  </si>
  <si>
    <t>Paula Wallace</t>
  </si>
  <si>
    <t>Wesley Kim</t>
  </si>
  <si>
    <t>Sara Jones</t>
  </si>
  <si>
    <t>Dawn Haley</t>
  </si>
  <si>
    <t>Laurie Steele</t>
  </si>
  <si>
    <t>Randall Castillo</t>
  </si>
  <si>
    <t>Roger Williams</t>
  </si>
  <si>
    <t>Mrs. Jennifer Brooks MD</t>
  </si>
  <si>
    <t>Cody Zamora</t>
  </si>
  <si>
    <t>Shawn Stuart</t>
  </si>
  <si>
    <t>Amber Graham</t>
  </si>
  <si>
    <t>Bethany Finley</t>
  </si>
  <si>
    <t>Peggy Smith</t>
  </si>
  <si>
    <t>Beth Christensen</t>
  </si>
  <si>
    <t>Brett Webster</t>
  </si>
  <si>
    <t>Jose Morse</t>
  </si>
  <si>
    <t>Alex Thompson</t>
  </si>
  <si>
    <t>Marisa Elliott</t>
  </si>
  <si>
    <t>Darin Hansen</t>
  </si>
  <si>
    <t>Mary Richards</t>
  </si>
  <si>
    <t>Thomas Parker</t>
  </si>
  <si>
    <t>Kyle Bryan</t>
  </si>
  <si>
    <t>Scott Ortiz</t>
  </si>
  <si>
    <t>Brandon Torres</t>
  </si>
  <si>
    <t>Adam Brown</t>
  </si>
  <si>
    <t>Dr. Ryan Knapp Jr.</t>
  </si>
  <si>
    <t>Sarah Kim</t>
  </si>
  <si>
    <t>Richard Oliver</t>
  </si>
  <si>
    <t>Randy Smith</t>
  </si>
  <si>
    <t>Richard Lewis</t>
  </si>
  <si>
    <t>Pedro Stokes</t>
  </si>
  <si>
    <t>Stephanie Ashley</t>
  </si>
  <si>
    <t>Richard Pennington</t>
  </si>
  <si>
    <t>Kathleen Singh</t>
  </si>
  <si>
    <t>Crystal Jackson</t>
  </si>
  <si>
    <t>Mary Collins</t>
  </si>
  <si>
    <t>Randy Vasquez</t>
  </si>
  <si>
    <t>Taylor Singh</t>
  </si>
  <si>
    <t>Alexis White</t>
  </si>
  <si>
    <t>Martin Sullivan</t>
  </si>
  <si>
    <t>Ronald Callahan</t>
  </si>
  <si>
    <t>Nicholas Hill</t>
  </si>
  <si>
    <t>Amanda George</t>
  </si>
  <si>
    <t>James Baker</t>
  </si>
  <si>
    <t>Laura Velasquez</t>
  </si>
  <si>
    <t>Adriana Hall</t>
  </si>
  <si>
    <t>Patty Cameron</t>
  </si>
  <si>
    <t>Virginia Erickson</t>
  </si>
  <si>
    <t>Harold Rowe</t>
  </si>
  <si>
    <t>Dana Bailey</t>
  </si>
  <si>
    <t>John Mora</t>
  </si>
  <si>
    <t>Lindsay Mccann</t>
  </si>
  <si>
    <t>Kelly Hansen</t>
  </si>
  <si>
    <t>Rhonda Crawford</t>
  </si>
  <si>
    <t>Tina Salas</t>
  </si>
  <si>
    <t>William Smith</t>
  </si>
  <si>
    <t>Kimberly Roth</t>
  </si>
  <si>
    <t>Patricia Hansen</t>
  </si>
  <si>
    <t>Deborah Fritz</t>
  </si>
  <si>
    <t>Denise Mccoy</t>
  </si>
  <si>
    <t>Rita Cochran</t>
  </si>
  <si>
    <t>Adam Greer</t>
  </si>
  <si>
    <t>Shawn Conley</t>
  </si>
  <si>
    <t>Dawn Williams</t>
  </si>
  <si>
    <t>Dana Floyd</t>
  </si>
  <si>
    <t>Brandon Cohen</t>
  </si>
  <si>
    <t>David Le</t>
  </si>
  <si>
    <t>Fred Martinez</t>
  </si>
  <si>
    <t>George Madden</t>
  </si>
  <si>
    <t>Carla Rodriguez</t>
  </si>
  <si>
    <t>Michelle Mitchell</t>
  </si>
  <si>
    <t>David Dominguez</t>
  </si>
  <si>
    <t>Steven Austin</t>
  </si>
  <si>
    <t>Andrew Castaneda</t>
  </si>
  <si>
    <t>Cynthia Stuart</t>
  </si>
  <si>
    <t>Howard Munoz</t>
  </si>
  <si>
    <t>Heidi Garcia</t>
  </si>
  <si>
    <t>Jennifer Freeman</t>
  </si>
  <si>
    <t>Heather Simon</t>
  </si>
  <si>
    <t>Fernando Williamson</t>
  </si>
  <si>
    <t>Jessica Sanchez</t>
  </si>
  <si>
    <t>Beth Rodriguez</t>
  </si>
  <si>
    <t>Michael Olson</t>
  </si>
  <si>
    <t>Brenda Tate</t>
  </si>
  <si>
    <t>Nathan Ruiz</t>
  </si>
  <si>
    <t>Michael Martin</t>
  </si>
  <si>
    <t>William Craig IV</t>
  </si>
  <si>
    <t>Brooke Crosby</t>
  </si>
  <si>
    <t>Megan Brown</t>
  </si>
  <si>
    <t>Savannah Scott</t>
  </si>
  <si>
    <t>Patricia Gardner</t>
  </si>
  <si>
    <t>Timothy Moore</t>
  </si>
  <si>
    <t>Tara Stevens</t>
  </si>
  <si>
    <t>Kayla Lyons</t>
  </si>
  <si>
    <t>John Walker</t>
  </si>
  <si>
    <t>Christopher Nguyen</t>
  </si>
  <si>
    <t>Joseph Rios</t>
  </si>
  <si>
    <t>Karen Caldwell</t>
  </si>
  <si>
    <t>Amanda Sanders</t>
  </si>
  <si>
    <t>Colleen Brown</t>
  </si>
  <si>
    <t>Amber Jones</t>
  </si>
  <si>
    <t>Whitney Keller</t>
  </si>
  <si>
    <t>Richard Ellison</t>
  </si>
  <si>
    <t>Jennifer Diaz</t>
  </si>
  <si>
    <t>Steven Hall</t>
  </si>
  <si>
    <t>Katherine Henderson</t>
  </si>
  <si>
    <t>Jasmine Baker</t>
  </si>
  <si>
    <t>Stephen Moreno</t>
  </si>
  <si>
    <t>Jose Jones</t>
  </si>
  <si>
    <t>Joseph Avila</t>
  </si>
  <si>
    <t>Alec Collins</t>
  </si>
  <si>
    <t>Morgan Sanford</t>
  </si>
  <si>
    <t>Marissa Duffy</t>
  </si>
  <si>
    <t>Ian Miller</t>
  </si>
  <si>
    <t>Juan Green</t>
  </si>
  <si>
    <t>Steven Gibbs</t>
  </si>
  <si>
    <t>Kayla Marquez</t>
  </si>
  <si>
    <t>Bobby Gomez</t>
  </si>
  <si>
    <t>James Holland</t>
  </si>
  <si>
    <t>Sean Taylor</t>
  </si>
  <si>
    <t>Michelle Fry</t>
  </si>
  <si>
    <t>Renee Foster</t>
  </si>
  <si>
    <t>Jessica Mcdonald</t>
  </si>
  <si>
    <t>Christopher Wiley</t>
  </si>
  <si>
    <t>Aaron Morgan</t>
  </si>
  <si>
    <t>Angela Schwartz</t>
  </si>
  <si>
    <t>Tammy Miller</t>
  </si>
  <si>
    <t>Tyler Sanchez</t>
  </si>
  <si>
    <t>Janice Brady</t>
  </si>
  <si>
    <t>Joy Clark</t>
  </si>
  <si>
    <t>Jonathan Bush</t>
  </si>
  <si>
    <t>John Moss</t>
  </si>
  <si>
    <t>David Cummings</t>
  </si>
  <si>
    <t>Shannon Forbes</t>
  </si>
  <si>
    <t>Rebecca Huang</t>
  </si>
  <si>
    <t>Denise Ellis</t>
  </si>
  <si>
    <t>Brian Bryant</t>
  </si>
  <si>
    <t>Robin Zuniga</t>
  </si>
  <si>
    <t>Rachel Coleman</t>
  </si>
  <si>
    <t>Sarah Johnson</t>
  </si>
  <si>
    <t>Mark Owen</t>
  </si>
  <si>
    <t>Meghan Hernandez</t>
  </si>
  <si>
    <t>Ryan Doyle</t>
  </si>
  <si>
    <t>Melanie Mahoney</t>
  </si>
  <si>
    <t>Elizabeth Weiss</t>
  </si>
  <si>
    <t>Joshua Hart</t>
  </si>
  <si>
    <t>Jodi Blevins</t>
  </si>
  <si>
    <t>Michael Pearson</t>
  </si>
  <si>
    <t>Brittany Armstrong</t>
  </si>
  <si>
    <t>James Gray</t>
  </si>
  <si>
    <t>Edward Fuller</t>
  </si>
  <si>
    <t>Bryan Patterson</t>
  </si>
  <si>
    <t>Alexandra Brown</t>
  </si>
  <si>
    <t>Elizabeth Warner</t>
  </si>
  <si>
    <t>Phillip Williams</t>
  </si>
  <si>
    <t>Timothy Ramos</t>
  </si>
  <si>
    <t>Melanie Murphy</t>
  </si>
  <si>
    <t>Adrian Rodriguez</t>
  </si>
  <si>
    <t>Alyssa Mills</t>
  </si>
  <si>
    <t>Kimberly Atkinson</t>
  </si>
  <si>
    <t>Stuart Ponce</t>
  </si>
  <si>
    <t>Regina Gordon</t>
  </si>
  <si>
    <t>Mary Adams</t>
  </si>
  <si>
    <t>Eric Kennedy</t>
  </si>
  <si>
    <t>Victoria Stanley</t>
  </si>
  <si>
    <t>Phillip Torres</t>
  </si>
  <si>
    <t>Joseph Davis</t>
  </si>
  <si>
    <t>Spencer Wagner</t>
  </si>
  <si>
    <t>Elizabeth Miller</t>
  </si>
  <si>
    <t>Christopher Harvey</t>
  </si>
  <si>
    <t>Robert Garcia</t>
  </si>
  <si>
    <t>Barbara Bell</t>
  </si>
  <si>
    <t>Dylan Robinson Jr.</t>
  </si>
  <si>
    <t>Wesley Bates</t>
  </si>
  <si>
    <t>Robert Smith</t>
  </si>
  <si>
    <t>Yolanda Fleming</t>
  </si>
  <si>
    <t>Madison Henry</t>
  </si>
  <si>
    <t>Erika Huynh</t>
  </si>
  <si>
    <t>Matthew Smith</t>
  </si>
  <si>
    <t>Seth Washington</t>
  </si>
  <si>
    <t>Richard Fields</t>
  </si>
  <si>
    <t>Jorge Spence</t>
  </si>
  <si>
    <t>rmcbride@gmail.com</t>
  </si>
  <si>
    <t>nking@hotmail.com</t>
  </si>
  <si>
    <t>chase25@patel.biz</t>
  </si>
  <si>
    <t>evanswendy@hotmail.com</t>
  </si>
  <si>
    <t>johnsonkristen@mann.biz</t>
  </si>
  <si>
    <t>wardrachel@orr-park.com</t>
  </si>
  <si>
    <t>marissawilliams@gmail.com</t>
  </si>
  <si>
    <t>qsimmons@gmail.com</t>
  </si>
  <si>
    <t>brownpaula@koch.info</t>
  </si>
  <si>
    <t>rgray@yahoo.com</t>
  </si>
  <si>
    <t>solisdavid@yahoo.com</t>
  </si>
  <si>
    <t>edwardgomez@hotmail.com</t>
  </si>
  <si>
    <t>welchemily@newton.com</t>
  </si>
  <si>
    <t>ljordan@anderson-taylor.biz</t>
  </si>
  <si>
    <t>suttonjulie@yahoo.com</t>
  </si>
  <si>
    <t>djacobson@brown.com</t>
  </si>
  <si>
    <t>bestcharles@nguyen.com</t>
  </si>
  <si>
    <t>alexander59@yahoo.com</t>
  </si>
  <si>
    <t>seancameron@yahoo.com</t>
  </si>
  <si>
    <t>steven17@hotmail.com</t>
  </si>
  <si>
    <t>patrick44@herrera.biz</t>
  </si>
  <si>
    <t>robertevans@cruz-ward.biz</t>
  </si>
  <si>
    <t>mwebb@yahoo.com</t>
  </si>
  <si>
    <t>yangzachary@gmail.com</t>
  </si>
  <si>
    <t>gomezlouis@clark-robinson.info</t>
  </si>
  <si>
    <t>jenningstim@gmail.com</t>
  </si>
  <si>
    <t>dkane@santana.org</t>
  </si>
  <si>
    <t>pharris@yahoo.com</t>
  </si>
  <si>
    <t>lisamoore@lindsey-carroll.com</t>
  </si>
  <si>
    <t>ronnie64@shaw.com</t>
  </si>
  <si>
    <t>amanda76@fuller.com</t>
  </si>
  <si>
    <t>aliciabishop@gmail.com</t>
  </si>
  <si>
    <t>martin11@rivera.com</t>
  </si>
  <si>
    <t>staciewhitaker@hotmail.com</t>
  </si>
  <si>
    <t>mejiaperry@mcfarland.com</t>
  </si>
  <si>
    <t>afernandez@gmail.com</t>
  </si>
  <si>
    <t>james71@howard.org</t>
  </si>
  <si>
    <t>scobb@collins-harper.com</t>
  </si>
  <si>
    <t>allisonfisher@weaver.com</t>
  </si>
  <si>
    <t>manningbenjamin@dawson-russell.info</t>
  </si>
  <si>
    <t>htucker@miranda.biz</t>
  </si>
  <si>
    <t>karl77@yahoo.com</t>
  </si>
  <si>
    <t>abush@martinez.net</t>
  </si>
  <si>
    <t>reginaldjenkins@gmail.com</t>
  </si>
  <si>
    <t>kshaw@hotmail.com</t>
  </si>
  <si>
    <t>connertheresa@armstrong.org</t>
  </si>
  <si>
    <t>ztaylor@kidd-romero.com</t>
  </si>
  <si>
    <t>moodyanne@gregory.org</t>
  </si>
  <si>
    <t>amandascott@fleming.biz</t>
  </si>
  <si>
    <t>zdavenport@gmail.com</t>
  </si>
  <si>
    <t>nmurray@smith-ruiz.com</t>
  </si>
  <si>
    <t>oweber@williams.com</t>
  </si>
  <si>
    <t>bushallen@ellis-hall.biz</t>
  </si>
  <si>
    <t>frogers@hotmail.com</t>
  </si>
  <si>
    <t>daybailey@yahoo.com</t>
  </si>
  <si>
    <t>grant03@fisher.org</t>
  </si>
  <si>
    <t>williamstodd@hernandez.com</t>
  </si>
  <si>
    <t>dustin15@warren.org</t>
  </si>
  <si>
    <t>wendyharris@hotmail.com</t>
  </si>
  <si>
    <t>michaelwilson@gmail.com</t>
  </si>
  <si>
    <t>kevinsmith@gmail.com</t>
  </si>
  <si>
    <t>seth69@hotmail.com</t>
  </si>
  <si>
    <t>carrillowilliam@dougherty.biz</t>
  </si>
  <si>
    <t>corey53@young.net</t>
  </si>
  <si>
    <t>hallmatthew@davis-vargas.com</t>
  </si>
  <si>
    <t>nbarnes@gmail.com</t>
  </si>
  <si>
    <t>derekmurphy@nguyen-ryan.com</t>
  </si>
  <si>
    <t>lyonswilliam@gmail.com</t>
  </si>
  <si>
    <t>tgutierrez@castro-dodson.com</t>
  </si>
  <si>
    <t>radams@hotmail.com</t>
  </si>
  <si>
    <t>wpatterson@parsons.biz</t>
  </si>
  <si>
    <t>munozmarvin@gmail.com</t>
  </si>
  <si>
    <t>ashleybryan@martin-walker.com</t>
  </si>
  <si>
    <t>trevinojennifer@hotmail.com</t>
  </si>
  <si>
    <t>julie65@hamilton-horn.info</t>
  </si>
  <si>
    <t>joshua53@velasquez.com</t>
  </si>
  <si>
    <t>fsanchez@meyer.biz</t>
  </si>
  <si>
    <t>moniqueroberts@yahoo.com</t>
  </si>
  <si>
    <t>theresadavies@hotmail.com</t>
  </si>
  <si>
    <t>davisdavid@hotmail.com</t>
  </si>
  <si>
    <t>larsenbrandon@nelson-palmer.biz</t>
  </si>
  <si>
    <t>ryanmccarty@lane-harding.com</t>
  </si>
  <si>
    <t>sarahgibson@ramirez.com</t>
  </si>
  <si>
    <t>steven69@pearson-wilkerson.com</t>
  </si>
  <si>
    <t>sarah02@yahoo.com</t>
  </si>
  <si>
    <t>charlene03@yahoo.com</t>
  </si>
  <si>
    <t>kevin42@yahoo.com</t>
  </si>
  <si>
    <t>erogers@yahoo.com</t>
  </si>
  <si>
    <t>ncarroll@hotmail.com</t>
  </si>
  <si>
    <t>michelleross@gmail.com</t>
  </si>
  <si>
    <t>jeremy41@stout.com</t>
  </si>
  <si>
    <t>pyoung@yahoo.com</t>
  </si>
  <si>
    <t>christopherjones@sanchez-collins.biz</t>
  </si>
  <si>
    <t>munozlindsey@yahoo.com</t>
  </si>
  <si>
    <t>malexander@yahoo.com</t>
  </si>
  <si>
    <t>jenniferquinn@hotmail.com</t>
  </si>
  <si>
    <t>thompsontammy@yahoo.com</t>
  </si>
  <si>
    <t>hlittle@cameron.com</t>
  </si>
  <si>
    <t>hudsoncarol@orozco.com</t>
  </si>
  <si>
    <t>kimberlymiller@bruce.com</t>
  </si>
  <si>
    <t>ybrown@gmail.com</t>
  </si>
  <si>
    <t>spope@gmail.com</t>
  </si>
  <si>
    <t>castilloronald@yahoo.com</t>
  </si>
  <si>
    <t>costawilliam@wilson-buckley.com</t>
  </si>
  <si>
    <t>aaron62@gmail.com</t>
  </si>
  <si>
    <t>tmorris@bailey.com</t>
  </si>
  <si>
    <t>alexhumphrey@reynolds.net</t>
  </si>
  <si>
    <t>jennifer98@jenkins.net</t>
  </si>
  <si>
    <t>karla48@yahoo.com</t>
  </si>
  <si>
    <t>barberjoshua@yahoo.com</t>
  </si>
  <si>
    <t>preese@gmail.com</t>
  </si>
  <si>
    <t>hansonmeghan@gmail.com</t>
  </si>
  <si>
    <t>jay16@yahoo.com</t>
  </si>
  <si>
    <t>hubereric@kelley-smith.com</t>
  </si>
  <si>
    <t>bobbymoody@yahoo.com</t>
  </si>
  <si>
    <t>ashley96@sellers-palmer.com</t>
  </si>
  <si>
    <t>selena21@hoffman.org</t>
  </si>
  <si>
    <t>teresasmith@hall.org</t>
  </si>
  <si>
    <t>carolynjohnson@pierce-dunn.com</t>
  </si>
  <si>
    <t>istewart@hotmail.com</t>
  </si>
  <si>
    <t>romerojennifer@gibson.net</t>
  </si>
  <si>
    <t>psmith@williams.com</t>
  </si>
  <si>
    <t>warejorge@gmail.com</t>
  </si>
  <si>
    <t>scott97@yahoo.com</t>
  </si>
  <si>
    <t>peterhenson@gmail.com</t>
  </si>
  <si>
    <t>joshuaherring@hoffman-ramsey.com</t>
  </si>
  <si>
    <t>julian22@hotmail.com</t>
  </si>
  <si>
    <t>nsilva@bryan-juarez.com</t>
  </si>
  <si>
    <t>atran@schultz-williams.com</t>
  </si>
  <si>
    <t>jillcampbell@wright.com</t>
  </si>
  <si>
    <t>abbottnatalie@williams.com</t>
  </si>
  <si>
    <t>holmeschloe@conway-terrell.com</t>
  </si>
  <si>
    <t>connie89@carter.com</t>
  </si>
  <si>
    <t>hmarshall@yahoo.com</t>
  </si>
  <si>
    <t>beverlybennett@lopez.net</t>
  </si>
  <si>
    <t>fernandezjonathan@hotmail.com</t>
  </si>
  <si>
    <t>stephaniesullivan@phillips.info</t>
  </si>
  <si>
    <t>carrollpaul@gmail.com</t>
  </si>
  <si>
    <t>erika38@reed-bowen.com</t>
  </si>
  <si>
    <t>russellshannon@johnson.com</t>
  </si>
  <si>
    <t>jamiecontreras@nelson-hanna.com</t>
  </si>
  <si>
    <t>johnsonjason@gmail.com</t>
  </si>
  <si>
    <t>jenniferthomas@hotmail.com</t>
  </si>
  <si>
    <t>oramirez@williamson.com</t>
  </si>
  <si>
    <t>david09@ward.com</t>
  </si>
  <si>
    <t>joseph56@hotmail.com</t>
  </si>
  <si>
    <t>samantha67@hotmail.com</t>
  </si>
  <si>
    <t>jessicaferguson@hotmail.com</t>
  </si>
  <si>
    <t>danielbrown@yahoo.com</t>
  </si>
  <si>
    <t>anthony76@hotmail.com</t>
  </si>
  <si>
    <t>sawyerdevin@gmail.com</t>
  </si>
  <si>
    <t>cynthiaperez@hotmail.com</t>
  </si>
  <si>
    <t>kbryant@hotmail.com</t>
  </si>
  <si>
    <t>suzanne94@allen.org</t>
  </si>
  <si>
    <t>pyang@hotmail.com</t>
  </si>
  <si>
    <t>christopherhunt@scott.com</t>
  </si>
  <si>
    <t>ortegaryan@yahoo.com</t>
  </si>
  <si>
    <t>steven49@hammond.org</t>
  </si>
  <si>
    <t>richardgrant@hansen.com</t>
  </si>
  <si>
    <t>amandaspencer@evans.com</t>
  </si>
  <si>
    <t>aavery@yahoo.com</t>
  </si>
  <si>
    <t>browncasey@smith-wallace.com</t>
  </si>
  <si>
    <t>jasonsanford@johnson-park.com</t>
  </si>
  <si>
    <t>poncecynthia@whitney.info</t>
  </si>
  <si>
    <t>james39@yahoo.com</t>
  </si>
  <si>
    <t>rivasrobert@gmail.com</t>
  </si>
  <si>
    <t>owalker@daniels.com</t>
  </si>
  <si>
    <t>bgreen@best-travis.com</t>
  </si>
  <si>
    <t>michael83@gmail.com</t>
  </si>
  <si>
    <t>asimpson@roman.com</t>
  </si>
  <si>
    <t>daniel90@hotmail.com</t>
  </si>
  <si>
    <t>jeffrey89@harper.com</t>
  </si>
  <si>
    <t>stephenhansen@reed-bates.com</t>
  </si>
  <si>
    <t>jenniferparker@norton-smith.net</t>
  </si>
  <si>
    <t>zbarnes@gmail.com</t>
  </si>
  <si>
    <t>robert95@thompson.com</t>
  </si>
  <si>
    <t>jasminehall@gmail.com</t>
  </si>
  <si>
    <t>johnnyfletcher@gmail.com</t>
  </si>
  <si>
    <t>terrihammond@gross.biz</t>
  </si>
  <si>
    <t>lhernandez@spence-gonzalez.com</t>
  </si>
  <si>
    <t>lialexa@cook.com</t>
  </si>
  <si>
    <t>brian30@yahoo.com</t>
  </si>
  <si>
    <t>julianlowe@hotmail.com</t>
  </si>
  <si>
    <t>victor82@jones.com</t>
  </si>
  <si>
    <t>julielewis@gmail.com</t>
  </si>
  <si>
    <t>gregorydavis@white.com</t>
  </si>
  <si>
    <t>christina69@hotmail.com</t>
  </si>
  <si>
    <t>zacharybarber@scott.com</t>
  </si>
  <si>
    <t>othompson@gmail.com</t>
  </si>
  <si>
    <t>andersenrobin@hotmail.com</t>
  </si>
  <si>
    <t>prestonfrank@gardner.com</t>
  </si>
  <si>
    <t>jenniferjohnson@pennington-harper.info</t>
  </si>
  <si>
    <t>williamselizabeth@hotmail.com</t>
  </si>
  <si>
    <t>jeremycrawford@steele-allen.com</t>
  </si>
  <si>
    <t>jeanettehanson@gmail.com</t>
  </si>
  <si>
    <t>qmolina@hotmail.com</t>
  </si>
  <si>
    <t>xwhite@hotmail.com</t>
  </si>
  <si>
    <t>daniel97@hughes.com</t>
  </si>
  <si>
    <t>clarkkylie@yahoo.com</t>
  </si>
  <si>
    <t>odavis@davis.com</t>
  </si>
  <si>
    <t>samanthabaker@yahoo.com</t>
  </si>
  <si>
    <t>blaircolleen@yahoo.com</t>
  </si>
  <si>
    <t>cindy75@lam.com</t>
  </si>
  <si>
    <t>christineroberts@yahoo.com</t>
  </si>
  <si>
    <t>cherylabbott@yahoo.com</t>
  </si>
  <si>
    <t>james22@yahoo.com</t>
  </si>
  <si>
    <t>rasmussendavid@hotmail.com</t>
  </si>
  <si>
    <t>anna73@gmail.com</t>
  </si>
  <si>
    <t>iskinner@hotmail.com</t>
  </si>
  <si>
    <t>jasonpoole@yahoo.com</t>
  </si>
  <si>
    <t>joshuamiller@gmail.com</t>
  </si>
  <si>
    <t>uthornton@beck.net</t>
  </si>
  <si>
    <t>rochabarbara@gmail.com</t>
  </si>
  <si>
    <t>batesaaron@hotmail.com</t>
  </si>
  <si>
    <t>shannonthompson@white.org</t>
  </si>
  <si>
    <t>htaylor@thompson-barr.org</t>
  </si>
  <si>
    <t>lmills@hotmail.com</t>
  </si>
  <si>
    <t>james14@hotmail.com</t>
  </si>
  <si>
    <t>amanda06@yahoo.com</t>
  </si>
  <si>
    <t>amanda27@johnson-williams.net</t>
  </si>
  <si>
    <t>fcurry@bird-harris.com</t>
  </si>
  <si>
    <t>jensenjacqueline@powell.com</t>
  </si>
  <si>
    <t>lwilson@johnson.com</t>
  </si>
  <si>
    <t>jmoss@burns.com</t>
  </si>
  <si>
    <t>kennethmartinez@roberson.com</t>
  </si>
  <si>
    <t>ashley52@gmail.com</t>
  </si>
  <si>
    <t>lbrooks@yahoo.com</t>
  </si>
  <si>
    <t>annedelacruz@fox.com</t>
  </si>
  <si>
    <t>bmerritt@gmail.com</t>
  </si>
  <si>
    <t>poncejacob@yahoo.com</t>
  </si>
  <si>
    <t>karamorgan@yahoo.com</t>
  </si>
  <si>
    <t>kirk34@hotmail.com</t>
  </si>
  <si>
    <t>eflores@yahoo.com</t>
  </si>
  <si>
    <t>idominguez@wood-duke.com</t>
  </si>
  <si>
    <t>james00@gonzalez-horne.com</t>
  </si>
  <si>
    <t>michael20@gmail.com</t>
  </si>
  <si>
    <t>jasmine93@bailey-hale.com</t>
  </si>
  <si>
    <t>joseph63@yahoo.com</t>
  </si>
  <si>
    <t>matthewspencer@thompson.com</t>
  </si>
  <si>
    <t>ginaperez@johnson.com</t>
  </si>
  <si>
    <t>josephlloyd@diaz.net</t>
  </si>
  <si>
    <t>sarahmoran@gmail.com</t>
  </si>
  <si>
    <t>daniel61@washington.com</t>
  </si>
  <si>
    <t>kaitlynfischer@hotmail.com</t>
  </si>
  <si>
    <t>smartin@hotmail.com</t>
  </si>
  <si>
    <t>gcarter@martin.com</t>
  </si>
  <si>
    <t>annclay@jones.info</t>
  </si>
  <si>
    <t>audrey40@yahoo.com</t>
  </si>
  <si>
    <t>zholder@roberts.com</t>
  </si>
  <si>
    <t>santanarobin@wells.net</t>
  </si>
  <si>
    <t>lopezamy@hotmail.com</t>
  </si>
  <si>
    <t>candicecarroll@carter-mcgrath.info</t>
  </si>
  <si>
    <t>matthew94@yahoo.com</t>
  </si>
  <si>
    <t>katherine08@yahoo.com</t>
  </si>
  <si>
    <t>hhall@hotmail.com</t>
  </si>
  <si>
    <t>woodvanessa@gmail.com</t>
  </si>
  <si>
    <t>jamesweber@hotmail.com</t>
  </si>
  <si>
    <t>christopher33@gmail.com</t>
  </si>
  <si>
    <t>joneskelly@bishop.biz</t>
  </si>
  <si>
    <t>rodriguezrobert@morris.com</t>
  </si>
  <si>
    <t>shawnicholas@becker.com</t>
  </si>
  <si>
    <t>vmckee@le-watts.com</t>
  </si>
  <si>
    <t>amanda66@hotmail.com</t>
  </si>
  <si>
    <t>cassandragallegos@hotmail.com</t>
  </si>
  <si>
    <t>reneeclements@yahoo.com</t>
  </si>
  <si>
    <t>david69@hotmail.com</t>
  </si>
  <si>
    <t>bradley08@gmail.com</t>
  </si>
  <si>
    <t>jessica88@hill.com</t>
  </si>
  <si>
    <t>cassandra25@gmail.com</t>
  </si>
  <si>
    <t>rowens@gmail.com</t>
  </si>
  <si>
    <t>cooperrachel@martinez-phillips.org</t>
  </si>
  <si>
    <t>williamli@yahoo.com</t>
  </si>
  <si>
    <t>tyrone80@valdez.com</t>
  </si>
  <si>
    <t>jonathan68@sherman.com</t>
  </si>
  <si>
    <t>elewis@hotmail.com</t>
  </si>
  <si>
    <t>mariogonzalez@yahoo.com</t>
  </si>
  <si>
    <t>natalie70@gmail.com</t>
  </si>
  <si>
    <t>jonathan44@willis.com</t>
  </si>
  <si>
    <t>sbishop@johnson.info</t>
  </si>
  <si>
    <t>jamesclark@graham.com</t>
  </si>
  <si>
    <t>adavis@murphy.biz</t>
  </si>
  <si>
    <t>rodriguezkelly@lawrence.com</t>
  </si>
  <si>
    <t>barrettdiana@kirby-henderson.org</t>
  </si>
  <si>
    <t>aguilaralbert@gmail.com</t>
  </si>
  <si>
    <t>jeffreygraham@yahoo.com</t>
  </si>
  <si>
    <t>gregoryscott@hotmail.com</t>
  </si>
  <si>
    <t>melissasantos@hotmail.com</t>
  </si>
  <si>
    <t>kgarcia@yahoo.com</t>
  </si>
  <si>
    <t>rachel34@gmail.com</t>
  </si>
  <si>
    <t>michaelawhite@campbell-salazar.biz</t>
  </si>
  <si>
    <t>gary41@hotmail.com</t>
  </si>
  <si>
    <t>edwin86@morgan-wheeler.com</t>
  </si>
  <si>
    <t>lgraham@hotmail.com</t>
  </si>
  <si>
    <t>ucain@torres.com</t>
  </si>
  <si>
    <t>reedjudith@yahoo.com</t>
  </si>
  <si>
    <t>jerrywatson@gmail.com</t>
  </si>
  <si>
    <t>adamssandy@hotmail.com</t>
  </si>
  <si>
    <t>katherine55@smith-montes.org</t>
  </si>
  <si>
    <t>opearson@gmail.com</t>
  </si>
  <si>
    <t>damonsteele@ortiz-porter.net</t>
  </si>
  <si>
    <t>david42@lewis-leonard.com</t>
  </si>
  <si>
    <t>hsweeney@hotmail.com</t>
  </si>
  <si>
    <t>akemp@yahoo.com</t>
  </si>
  <si>
    <t>klinemichael@manning.com</t>
  </si>
  <si>
    <t>jennifer85@yahoo.com</t>
  </si>
  <si>
    <t>gschmidt@yahoo.com</t>
  </si>
  <si>
    <t>othomas@gmail.com</t>
  </si>
  <si>
    <t>brianjohnson@hall-bell.com</t>
  </si>
  <si>
    <t>robertmartin@davis.com</t>
  </si>
  <si>
    <t>aguilarbrandi@mitchell.com</t>
  </si>
  <si>
    <t>mrogers@yahoo.com</t>
  </si>
  <si>
    <t>dhenry@orozco.com</t>
  </si>
  <si>
    <t>nmaldonado@gmail.com</t>
  </si>
  <si>
    <t>duane57@gmail.com</t>
  </si>
  <si>
    <t>andremorrow@jones-reid.com</t>
  </si>
  <si>
    <t>andrewgray@hotmail.com</t>
  </si>
  <si>
    <t>ytorres@oneal.com</t>
  </si>
  <si>
    <t>ramireztimothy@rogers-lee.com</t>
  </si>
  <si>
    <t>asanchez@hotmail.com</t>
  </si>
  <si>
    <t>joshua89@gmail.com</t>
  </si>
  <si>
    <t>brian35@black-rivera.com</t>
  </si>
  <si>
    <t>wwise@yahoo.com</t>
  </si>
  <si>
    <t>zimmermannicole@gmail.com</t>
  </si>
  <si>
    <t>blackmichael@hotmail.com</t>
  </si>
  <si>
    <t>justincollins@martinez.biz</t>
  </si>
  <si>
    <t>stephaniehuff@smith.com</t>
  </si>
  <si>
    <t>cassidy32@murphy-mills.com</t>
  </si>
  <si>
    <t>lambrian@romero-oliver.com</t>
  </si>
  <si>
    <t>sharpantonio@coleman.com</t>
  </si>
  <si>
    <t>daviserin@gmail.com</t>
  </si>
  <si>
    <t>frankrios@warren.net</t>
  </si>
  <si>
    <t>dunnanna@hotmail.com</t>
  </si>
  <si>
    <t>emily37@yahoo.com</t>
  </si>
  <si>
    <t>christopher39@bennett-fisher.net</t>
  </si>
  <si>
    <t>qcooley@garcia.com</t>
  </si>
  <si>
    <t>duncanamanda@yahoo.com</t>
  </si>
  <si>
    <t>howardnicholas@pope-flores.com</t>
  </si>
  <si>
    <t>xwhite@crosby-mueller.com</t>
  </si>
  <si>
    <t>michelledavis@gmail.com</t>
  </si>
  <si>
    <t>mercadorachel@mendoza.com</t>
  </si>
  <si>
    <t>michaellopez@gmail.com</t>
  </si>
  <si>
    <t>mitchellortiz@costa.com</t>
  </si>
  <si>
    <t>dyoung@wagner.com</t>
  </si>
  <si>
    <t>danielle02@gordon.com</t>
  </si>
  <si>
    <t>sbrown@valenzuela-graves.info</t>
  </si>
  <si>
    <t>thomasmathis@yahoo.com</t>
  </si>
  <si>
    <t>meganmcfarland@blackwell.com</t>
  </si>
  <si>
    <t>mjacobs@yahoo.com</t>
  </si>
  <si>
    <t>paulemily@hotmail.com</t>
  </si>
  <si>
    <t>alexandra96@james.com</t>
  </si>
  <si>
    <t>randygonzalez@hotmail.com</t>
  </si>
  <si>
    <t>zhiggins@lewis.com</t>
  </si>
  <si>
    <t>hamptonleah@pena-hoffman.com</t>
  </si>
  <si>
    <t>nicholasbutler@hotmail.com</t>
  </si>
  <si>
    <t>qjordan@hotmail.com</t>
  </si>
  <si>
    <t>cindy88@watson.biz</t>
  </si>
  <si>
    <t>ronalddaniels@hotmail.com</t>
  </si>
  <si>
    <t>pcabrera@gmail.com</t>
  </si>
  <si>
    <t>huntjason@yahoo.com</t>
  </si>
  <si>
    <t>pamelawilson@gentry-robinson.com</t>
  </si>
  <si>
    <t>linda84@becker.com</t>
  </si>
  <si>
    <t>jacqueline15@johnson.info</t>
  </si>
  <si>
    <t>elliottsteven@gmail.com</t>
  </si>
  <si>
    <t>lcooper@hansen-gonzalez.com</t>
  </si>
  <si>
    <t>joseph38@yahoo.com</t>
  </si>
  <si>
    <t>xmacias@farrell-martin.net</t>
  </si>
  <si>
    <t>fwaters@ortega.com</t>
  </si>
  <si>
    <t>oliviabrooks@yahoo.com</t>
  </si>
  <si>
    <t>wadeamy@hotmail.com</t>
  </si>
  <si>
    <t>shawnodonnell@yahoo.com</t>
  </si>
  <si>
    <t>hayesjennifer@gmail.com</t>
  </si>
  <si>
    <t>courtney49@frederick.com</t>
  </si>
  <si>
    <t>donna18@gmail.com</t>
  </si>
  <si>
    <t>tina40@vincent-boone.net</t>
  </si>
  <si>
    <t>pgreer@hotmail.com</t>
  </si>
  <si>
    <t>butlerkevin@yahoo.com</t>
  </si>
  <si>
    <t>kelly08@gmail.com</t>
  </si>
  <si>
    <t>wesleynichols@gmail.com</t>
  </si>
  <si>
    <t>ronaldchambers@poole-harris.com</t>
  </si>
  <si>
    <t>colton81@santos-brown.com</t>
  </si>
  <si>
    <t>lmccarty@erickson-holland.com</t>
  </si>
  <si>
    <t>antoniowaters@nguyen-barnett.biz</t>
  </si>
  <si>
    <t>vmiles@gmail.com</t>
  </si>
  <si>
    <t>jweaver@cabrera-rice.com</t>
  </si>
  <si>
    <t>imiller@yahoo.com</t>
  </si>
  <si>
    <t>ejohnson@yahoo.com</t>
  </si>
  <si>
    <t>torrestravis@wheeler.com</t>
  </si>
  <si>
    <t>harrisbarry@white-butler.biz</t>
  </si>
  <si>
    <t>amanda26@charles-graham.com</t>
  </si>
  <si>
    <t>zgoodwin@hotmail.com</t>
  </si>
  <si>
    <t>thompsonjacob@houston.com</t>
  </si>
  <si>
    <t>saraarmstrong@walker.com</t>
  </si>
  <si>
    <t>debbiemiller@salazar.biz</t>
  </si>
  <si>
    <t>briannajackson@jordan.com</t>
  </si>
  <si>
    <t>morrisjerry@gmail.com</t>
  </si>
  <si>
    <t>hgreene@hotmail.com</t>
  </si>
  <si>
    <t>charles65@wallace-nunez.info</t>
  </si>
  <si>
    <t>garciaamanda@king.com</t>
  </si>
  <si>
    <t>jennifergreer@young.net</t>
  </si>
  <si>
    <t>heather29@newman.com</t>
  </si>
  <si>
    <t>tammy68@parks.net</t>
  </si>
  <si>
    <t>karlajohnson@moore-robinson.info</t>
  </si>
  <si>
    <t>natalie62@gmail.com</t>
  </si>
  <si>
    <t>william12@ruiz-maddox.org</t>
  </si>
  <si>
    <t>elizabethwatts@knight.biz</t>
  </si>
  <si>
    <t>amyjohnson@yahoo.com</t>
  </si>
  <si>
    <t>wrivera@yahoo.com</t>
  </si>
  <si>
    <t>finleywilliam@yahoo.com</t>
  </si>
  <si>
    <t>dana45@hotmail.com</t>
  </si>
  <si>
    <t>richard31@hotmail.com</t>
  </si>
  <si>
    <t>daniel57@brown.com</t>
  </si>
  <si>
    <t>mariahfarley@yahoo.com</t>
  </si>
  <si>
    <t>mmckinney@taylor-ball.org</t>
  </si>
  <si>
    <t>qmelton@gmail.com</t>
  </si>
  <si>
    <t>natasha64@hotmail.com</t>
  </si>
  <si>
    <t>pbates@gmail.com</t>
  </si>
  <si>
    <t>garysmith@burnett-allen.com</t>
  </si>
  <si>
    <t>ryanerin@james.org</t>
  </si>
  <si>
    <t>andrew80@hotmail.com</t>
  </si>
  <si>
    <t>desireejones@luna.com</t>
  </si>
  <si>
    <t>watsonbrittney@davis.org</t>
  </si>
  <si>
    <t>kristasmith@case.com</t>
  </si>
  <si>
    <t>caitlinnunez@hotmail.com</t>
  </si>
  <si>
    <t>johnsonjoshua@yahoo.com</t>
  </si>
  <si>
    <t>tlarson@walter.info</t>
  </si>
  <si>
    <t>ojones@yahoo.com</t>
  </si>
  <si>
    <t>phillippatel@hotmail.com</t>
  </si>
  <si>
    <t>jonathan38@gmail.com</t>
  </si>
  <si>
    <t>lynn43@yahoo.com</t>
  </si>
  <si>
    <t>seanswanson@coleman-avila.com</t>
  </si>
  <si>
    <t>katherine41@thomas.org</t>
  </si>
  <si>
    <t>melissa59@hotmail.com</t>
  </si>
  <si>
    <t>barajasbenjamin@perez.com</t>
  </si>
  <si>
    <t>davisstephanie@lee-davis.org</t>
  </si>
  <si>
    <t>lcastro@hotmail.com</t>
  </si>
  <si>
    <t>cainkimberly@boyer-curtis.com</t>
  </si>
  <si>
    <t>christopherwerner@arnold-soto.com</t>
  </si>
  <si>
    <t>velasquezkristin@hotmail.com</t>
  </si>
  <si>
    <t>crice@yahoo.com</t>
  </si>
  <si>
    <t>tyler00@webster.com</t>
  </si>
  <si>
    <t>karen58@adams-thornton.com</t>
  </si>
  <si>
    <t>bhernandez@yahoo.com</t>
  </si>
  <si>
    <t>gregory38@hotmail.com</t>
  </si>
  <si>
    <t>ellisnicole@hotmail.com</t>
  </si>
  <si>
    <t>vmoore@hotmail.com</t>
  </si>
  <si>
    <t>jim11@lloyd.com</t>
  </si>
  <si>
    <t>philipramos@gmail.com</t>
  </si>
  <si>
    <t>ericjones@klein-hernandez.biz</t>
  </si>
  <si>
    <t>saundersjames@gmail.com</t>
  </si>
  <si>
    <t>william16@fitzgerald.net</t>
  </si>
  <si>
    <t>zachary60@foster.org</t>
  </si>
  <si>
    <t>mtaylor@yahoo.com</t>
  </si>
  <si>
    <t>bscott@weeks.com</t>
  </si>
  <si>
    <t>jmartin@mendoza.com</t>
  </si>
  <si>
    <t>sarah87@lozano.com</t>
  </si>
  <si>
    <t>nancy77@brown.com</t>
  </si>
  <si>
    <t>dawn56@gmail.com</t>
  </si>
  <si>
    <t>penajohnny@moss.org</t>
  </si>
  <si>
    <t>alexanderjordan@nichols.com</t>
  </si>
  <si>
    <t>michael94@hotmail.com</t>
  </si>
  <si>
    <t>bmercado@hotmail.com</t>
  </si>
  <si>
    <t>trobertson@gmail.com</t>
  </si>
  <si>
    <t>heatherblackburn@gmail.com</t>
  </si>
  <si>
    <t>victoriamiranda@odonnell-oneal.net</t>
  </si>
  <si>
    <t>christopher19@gmail.com</t>
  </si>
  <si>
    <t>smithbrooke@reese-taylor.info</t>
  </si>
  <si>
    <t>breannawhite@hotmail.com</t>
  </si>
  <si>
    <t>ismith@hotmail.com</t>
  </si>
  <si>
    <t>tammymorales@yahoo.com</t>
  </si>
  <si>
    <t>butlerjamie@reeves-jackson.info</t>
  </si>
  <si>
    <t>morenorichard@kramer.com</t>
  </si>
  <si>
    <t>steven13@gmail.com</t>
  </si>
  <si>
    <t>tracyhenderson@hernandez-smith.com</t>
  </si>
  <si>
    <t>tonyamiller@gmail.com</t>
  </si>
  <si>
    <t>johnfernandez@taylor.com</t>
  </si>
  <si>
    <t>hunterjonathan@nichols.com</t>
  </si>
  <si>
    <t>fscott@yahoo.com</t>
  </si>
  <si>
    <t>tapiadaniel@bartlett-bailey.com</t>
  </si>
  <si>
    <t>coffeysusan@hotmail.com</t>
  </si>
  <si>
    <t>thomasbest@gmail.com</t>
  </si>
  <si>
    <t>achavez@hotmail.com</t>
  </si>
  <si>
    <t>robinrodriguez@davis.org</t>
  </si>
  <si>
    <t>adamnolan@gmail.com</t>
  </si>
  <si>
    <t>herbert81@hotmail.com</t>
  </si>
  <si>
    <t>juliarollins@mcintyre.com</t>
  </si>
  <si>
    <t>dennisolsen@gmail.com</t>
  </si>
  <si>
    <t>fishercrystal@yahoo.com</t>
  </si>
  <si>
    <t>tinaberger@frost-little.com</t>
  </si>
  <si>
    <t>benjamin93@nguyen.biz</t>
  </si>
  <si>
    <t>duncanchristine@gmail.com</t>
  </si>
  <si>
    <t>nicholas19@hernandez-arnold.info</t>
  </si>
  <si>
    <t>christianherman@hotmail.com</t>
  </si>
  <si>
    <t>dfranklin@rodriguez.com</t>
  </si>
  <si>
    <t>marywells@hotmail.com</t>
  </si>
  <si>
    <t>kbryant@beck.com</t>
  </si>
  <si>
    <t>nelsondustin@lopez.com</t>
  </si>
  <si>
    <t>donnariley@sanders.com</t>
  </si>
  <si>
    <t>tommy11@jenkins.com</t>
  </si>
  <si>
    <t>richard84@hotmail.com</t>
  </si>
  <si>
    <t>jbooker@yahoo.com</t>
  </si>
  <si>
    <t>oconnorsean@yahoo.com</t>
  </si>
  <si>
    <t>caleb10@stone-simmons.com</t>
  </si>
  <si>
    <t>ashea@huffman.info</t>
  </si>
  <si>
    <t>gonzalessarah@graves-golden.com</t>
  </si>
  <si>
    <t>charlottekelly@gmail.com</t>
  </si>
  <si>
    <t>phillipcisneros@carter-adams.com</t>
  </si>
  <si>
    <t>jcannon@hudson.com</t>
  </si>
  <si>
    <t>saralewis@molina.com</t>
  </si>
  <si>
    <t>sharonguzman@hotmail.com</t>
  </si>
  <si>
    <t>hernandezderek@jones.com</t>
  </si>
  <si>
    <t>patrick20@hotmail.com</t>
  </si>
  <si>
    <t>parkgordon@yahoo.com</t>
  </si>
  <si>
    <t>ojones@jackson.info</t>
  </si>
  <si>
    <t>williamslisa@torres-martinez.net</t>
  </si>
  <si>
    <t>tracyclark@tucker.com</t>
  </si>
  <si>
    <t>crobbins@gmail.com</t>
  </si>
  <si>
    <t>brentsloan@gmail.com</t>
  </si>
  <si>
    <t>qcastillo@stevenson-underwood.biz</t>
  </si>
  <si>
    <t>longbrad@miller.net</t>
  </si>
  <si>
    <t>jessicajohnson@yahoo.com</t>
  </si>
  <si>
    <t>timothy66@yahoo.com</t>
  </si>
  <si>
    <t>bryangalvan@taylor-murray.org</t>
  </si>
  <si>
    <t>webbjessica@smith-sullivan.com</t>
  </si>
  <si>
    <t>glennnichols@hotmail.com</t>
  </si>
  <si>
    <t>moconnor@small.com</t>
  </si>
  <si>
    <t>sheri16@yahoo.com</t>
  </si>
  <si>
    <t>hollyreese@andrews.com</t>
  </si>
  <si>
    <t>shirley42@yahoo.com</t>
  </si>
  <si>
    <t>xhernandez@gmail.com</t>
  </si>
  <si>
    <t>ehuber@mullen.com</t>
  </si>
  <si>
    <t>pperez@hotmail.com</t>
  </si>
  <si>
    <t>brandismith@powers.net</t>
  </si>
  <si>
    <t>kimsamuel@barnes.biz</t>
  </si>
  <si>
    <t>moniquethompson@thomas.biz</t>
  </si>
  <si>
    <t>brian81@gmail.com</t>
  </si>
  <si>
    <t>kbrown@merritt.org</t>
  </si>
  <si>
    <t>watsonmelissa@herrera-orr.info</t>
  </si>
  <si>
    <t>rachaelclark@sanders.com</t>
  </si>
  <si>
    <t>ewilliams@gmail.com</t>
  </si>
  <si>
    <t>bradleystokes@terrell.com</t>
  </si>
  <si>
    <t>eric42@gmail.com</t>
  </si>
  <si>
    <t>dylan34@wilcox.com</t>
  </si>
  <si>
    <t>brendarios@richardson.biz</t>
  </si>
  <si>
    <t>seanhart@downs-kelly.org</t>
  </si>
  <si>
    <t>katherinemiller@bender-franklin.com</t>
  </si>
  <si>
    <t>lindsey94@williams.net</t>
  </si>
  <si>
    <t>sarahmccoy@bryant.com</t>
  </si>
  <si>
    <t>victoria13@gmail.com</t>
  </si>
  <si>
    <t>jonathan54@chen-hall.biz</t>
  </si>
  <si>
    <t>christy11@miller-williamson.com</t>
  </si>
  <si>
    <t>kristin08@gutierrez.org</t>
  </si>
  <si>
    <t>mckeekevin@martinez-thompson.com</t>
  </si>
  <si>
    <t>wilsonchristopher@gmail.com</t>
  </si>
  <si>
    <t>tanya42@hunter-stewart.biz</t>
  </si>
  <si>
    <t>dylansanders@gmail.com</t>
  </si>
  <si>
    <t>traceyjimenez@gmail.com</t>
  </si>
  <si>
    <t>jordanveronica@morgan.net</t>
  </si>
  <si>
    <t>cookrobert@yahoo.com</t>
  </si>
  <si>
    <t>maciasnatalie@hays.com</t>
  </si>
  <si>
    <t>sean91@yahoo.com</t>
  </si>
  <si>
    <t>kwerner@green.com</t>
  </si>
  <si>
    <t>carlos85@hall-frederick.com</t>
  </si>
  <si>
    <t>oadams@harrison.com</t>
  </si>
  <si>
    <t>david26@gmail.com</t>
  </si>
  <si>
    <t>murraymichael@yates.com</t>
  </si>
  <si>
    <t>acox@hotmail.com</t>
  </si>
  <si>
    <t>tiffanyfrancis@hotmail.com</t>
  </si>
  <si>
    <t>sgarcia@yahoo.com</t>
  </si>
  <si>
    <t>elizabeth29@hotmail.com</t>
  </si>
  <si>
    <t>cwilson@house.com</t>
  </si>
  <si>
    <t>jenniferanthony@goodwin.com</t>
  </si>
  <si>
    <t>gordonbarnes@simmons-williams.com</t>
  </si>
  <si>
    <t>ryanharris@johnson.biz</t>
  </si>
  <si>
    <t>jennifer42@yahoo.com</t>
  </si>
  <si>
    <t>cbradford@yahoo.com</t>
  </si>
  <si>
    <t>steven48@mills-ford.com</t>
  </si>
  <si>
    <t>lestrada@frederick-merritt.com</t>
  </si>
  <si>
    <t>smithelizabeth@gmail.com</t>
  </si>
  <si>
    <t>justinblake@lopez-chavez.com</t>
  </si>
  <si>
    <t>ylane@gmail.com</t>
  </si>
  <si>
    <t>heatheredwards@gmail.com</t>
  </si>
  <si>
    <t>laura95@rodriguez.info</t>
  </si>
  <si>
    <t>laura15@lester.info</t>
  </si>
  <si>
    <t>iduncan@yahoo.com</t>
  </si>
  <si>
    <t>edwardslance@jackson-delgado.com</t>
  </si>
  <si>
    <t>arobinson@yahoo.com</t>
  </si>
  <si>
    <t>danielrojas@hotmail.com</t>
  </si>
  <si>
    <t>droy@hotmail.com</t>
  </si>
  <si>
    <t>douglas61@crosby-adams.com</t>
  </si>
  <si>
    <t>scott48@yahoo.com</t>
  </si>
  <si>
    <t>meghanlee@gmail.com</t>
  </si>
  <si>
    <t>wmolina@yahoo.com</t>
  </si>
  <si>
    <t>catherinehorn@knox.com</t>
  </si>
  <si>
    <t>heather43@hotmail.com</t>
  </si>
  <si>
    <t>douglaspadilla@gmail.com</t>
  </si>
  <si>
    <t>kbaker@hotmail.com</t>
  </si>
  <si>
    <t>heathertaylor@yahoo.com</t>
  </si>
  <si>
    <t>jennabryant@thomas.com</t>
  </si>
  <si>
    <t>jerry07@yahoo.com</t>
  </si>
  <si>
    <t>yevans@foley.com</t>
  </si>
  <si>
    <t>imunoz@harper.com</t>
  </si>
  <si>
    <t>jessicaevans@yahoo.com</t>
  </si>
  <si>
    <t>davidadam@garcia.biz</t>
  </si>
  <si>
    <t>oshaw@yahoo.com</t>
  </si>
  <si>
    <t>yhood@vaughan-washington.biz</t>
  </si>
  <si>
    <t>jermaine31@jimenez-norman.com</t>
  </si>
  <si>
    <t>terri03@yahoo.com</t>
  </si>
  <si>
    <t>joserhodes@murphy.com</t>
  </si>
  <si>
    <t>joshua73@diaz-kennedy.com</t>
  </si>
  <si>
    <t>james38@hines.info</t>
  </si>
  <si>
    <t>ritaconley@juarez.com</t>
  </si>
  <si>
    <t>dmiller@yahoo.com</t>
  </si>
  <si>
    <t>bball@garcia.com</t>
  </si>
  <si>
    <t>hansonronald@yahoo.com</t>
  </si>
  <si>
    <t>hunter51@gmail.com</t>
  </si>
  <si>
    <t>stephanie48@hall-shaw.com</t>
  </si>
  <si>
    <t>hobbsjeanette@haney.com</t>
  </si>
  <si>
    <t>lambertjohn@robinson.info</t>
  </si>
  <si>
    <t>tdalton@garza-clark.com</t>
  </si>
  <si>
    <t>timothynolan@dudley.com</t>
  </si>
  <si>
    <t>lucassandra@yahoo.com</t>
  </si>
  <si>
    <t>katherine14@gmail.com</t>
  </si>
  <si>
    <t>ajohnson@osborn-leon.com</t>
  </si>
  <si>
    <t>fisherlawrence@rodriguez.com</t>
  </si>
  <si>
    <t>paul10@hotmail.com</t>
  </si>
  <si>
    <t>andersonpenny@pollard-pineda.com</t>
  </si>
  <si>
    <t>odomkristen@gmail.com</t>
  </si>
  <si>
    <t>bclark@gmail.com</t>
  </si>
  <si>
    <t>taylorelizabeth@yahoo.com</t>
  </si>
  <si>
    <t>joseph38@hotmail.com</t>
  </si>
  <si>
    <t>dwright@bonilla.com</t>
  </si>
  <si>
    <t>crawforddouglas@porter.biz</t>
  </si>
  <si>
    <t>vnicholson@watson-willis.org</t>
  </si>
  <si>
    <t>paul78@santana.com</t>
  </si>
  <si>
    <t>slambert@yahoo.com</t>
  </si>
  <si>
    <t>joannalang@hotmail.com</t>
  </si>
  <si>
    <t>amy83@gibson.com</t>
  </si>
  <si>
    <t>lisacompton@hotmail.com</t>
  </si>
  <si>
    <t>butlergerald@yahoo.com</t>
  </si>
  <si>
    <t>npitts@gmail.com</t>
  </si>
  <si>
    <t>rebecca88@hotmail.com</t>
  </si>
  <si>
    <t>michael19@gmail.com</t>
  </si>
  <si>
    <t>marcusgoodman@gmail.com</t>
  </si>
  <si>
    <t>steelesusan@hotmail.com</t>
  </si>
  <si>
    <t>charleslinda@rogers.biz</t>
  </si>
  <si>
    <t>xkelley@yahoo.com</t>
  </si>
  <si>
    <t>mathewsedwin@gmail.com</t>
  </si>
  <si>
    <t>ikemp@herrera.info</t>
  </si>
  <si>
    <t>shawna93@simpson-white.org</t>
  </si>
  <si>
    <t>cmay@hotmail.com</t>
  </si>
  <si>
    <t>nparker@johnson-lopez.org</t>
  </si>
  <si>
    <t>benjaminnguyen@ramirez.com</t>
  </si>
  <si>
    <t>hdaniels@yahoo.com</t>
  </si>
  <si>
    <t>guerrerochristopher@hotmail.com</t>
  </si>
  <si>
    <t>crystal70@hutchinson.com</t>
  </si>
  <si>
    <t>vmoore@gmail.com</t>
  </si>
  <si>
    <t>jeffreymurphy@davis-joseph.com</t>
  </si>
  <si>
    <t>pbrown@yahoo.com</t>
  </si>
  <si>
    <t>waynethomas@sanchez.biz</t>
  </si>
  <si>
    <t>malonewilliam@jones.net</t>
  </si>
  <si>
    <t>linda09@gmail.com</t>
  </si>
  <si>
    <t>wbennett@crawford.com</t>
  </si>
  <si>
    <t>vickivazquez@yahoo.com</t>
  </si>
  <si>
    <t>rojasangela@yahoo.com</t>
  </si>
  <si>
    <t>rjacobs@morrow-thompson.net</t>
  </si>
  <si>
    <t>peterjohnson@white.com</t>
  </si>
  <si>
    <t>kimberlywilkins@hotmail.com</t>
  </si>
  <si>
    <t>michael23@baker.com</t>
  </si>
  <si>
    <t>ewalker@campbell-sutton.com</t>
  </si>
  <si>
    <t>everettmark@fisher.com</t>
  </si>
  <si>
    <t>hernandezandrew@hotmail.com</t>
  </si>
  <si>
    <t>cpatterson@hotmail.com</t>
  </si>
  <si>
    <t>mwood@gmail.com</t>
  </si>
  <si>
    <t>hensleymorgan@duarte.biz</t>
  </si>
  <si>
    <t>smithvanessa@thompson.com</t>
  </si>
  <si>
    <t>lisabryant@yahoo.com</t>
  </si>
  <si>
    <t>david91@yahoo.com</t>
  </si>
  <si>
    <t>emily44@perry.com</t>
  </si>
  <si>
    <t>burkekimberly@yahoo.com</t>
  </si>
  <si>
    <t>lpruitt@nguyen-bright.com</t>
  </si>
  <si>
    <t>jeffrey44@glenn.com</t>
  </si>
  <si>
    <t>ramirezalexander@gmail.com</t>
  </si>
  <si>
    <t>mark66@walker.com</t>
  </si>
  <si>
    <t>kevinbaker@hotmail.com</t>
  </si>
  <si>
    <t>jessica31@hampton.org</t>
  </si>
  <si>
    <t>dannysnyder@hawkins-craig.com</t>
  </si>
  <si>
    <t>dharris@gmail.com</t>
  </si>
  <si>
    <t>stewartjennifer@hotmail.com</t>
  </si>
  <si>
    <t>bookerraymond@yahoo.com</t>
  </si>
  <si>
    <t>abigail88@hotmail.com</t>
  </si>
  <si>
    <t>deannamorales@gmail.com</t>
  </si>
  <si>
    <t>jonathanvaldez@walls.com</t>
  </si>
  <si>
    <t>ryan25@gmail.com</t>
  </si>
  <si>
    <t>nkeller@gmail.com</t>
  </si>
  <si>
    <t>ualvarez@freeman.com</t>
  </si>
  <si>
    <t>kimberly21@yahoo.com</t>
  </si>
  <si>
    <t>patriciadavis@gmail.com</t>
  </si>
  <si>
    <t>ianderson@hotmail.com</t>
  </si>
  <si>
    <t>operkins@yahoo.com</t>
  </si>
  <si>
    <t>chelseaestrada@nguyen.com</t>
  </si>
  <si>
    <t>lvasquez@yahoo.com</t>
  </si>
  <si>
    <t>zhubbard@hotmail.com</t>
  </si>
  <si>
    <t>qguerrero@hotmail.com</t>
  </si>
  <si>
    <t>contrerasadrian@hotmail.com</t>
  </si>
  <si>
    <t>woodardpaul@grant-kerr.com</t>
  </si>
  <si>
    <t>colleen51@perez.org</t>
  </si>
  <si>
    <t>gail88@carlson.com</t>
  </si>
  <si>
    <t>bbrooks@yahoo.com</t>
  </si>
  <si>
    <t>gibsonpamela@fields-anderson.com</t>
  </si>
  <si>
    <t>igarcia@gmail.com</t>
  </si>
  <si>
    <t>fbishop@ramos.com</t>
  </si>
  <si>
    <t>hooderin@hotmail.com</t>
  </si>
  <si>
    <t>franklin39@yahoo.com</t>
  </si>
  <si>
    <t>smithrobert@johnson.net</t>
  </si>
  <si>
    <t>kenneth40@yahoo.com</t>
  </si>
  <si>
    <t>ulynch@hotmail.com</t>
  </si>
  <si>
    <t>tranandres@hoffman.org</t>
  </si>
  <si>
    <t>lbates@yahoo.com</t>
  </si>
  <si>
    <t>bakerchristian@olson.net</t>
  </si>
  <si>
    <t>thomas30@hotmail.com</t>
  </si>
  <si>
    <t>copelanddawn@hotmail.com</t>
  </si>
  <si>
    <t>uhill@lamb.com</t>
  </si>
  <si>
    <t>ndavila@gmail.com</t>
  </si>
  <si>
    <t>kimberlygalvan@brown.com</t>
  </si>
  <si>
    <t>michaelguerrero@hotmail.com</t>
  </si>
  <si>
    <t>hortonjerry@gmail.com</t>
  </si>
  <si>
    <t>morrowlori@morton.biz</t>
  </si>
  <si>
    <t>katherine47@yates.com</t>
  </si>
  <si>
    <t>dennisjose@hotmail.com</t>
  </si>
  <si>
    <t>oconway@oliver-patrick.org</t>
  </si>
  <si>
    <t>julie73@jones-wiley.com</t>
  </si>
  <si>
    <t>christopher99@hotmail.com</t>
  </si>
  <si>
    <t>heidi72@yahoo.com</t>
  </si>
  <si>
    <t>vpark@watkins-franklin.com</t>
  </si>
  <si>
    <t>robert10@cooper-bullock.com</t>
  </si>
  <si>
    <t>xjones@castillo.net</t>
  </si>
  <si>
    <t>robertarmstrong@baker.com</t>
  </si>
  <si>
    <t>chelsearandolph@gmail.com</t>
  </si>
  <si>
    <t>churchevan@hansen-richardson.com</t>
  </si>
  <si>
    <t>adam40@hotmail.com</t>
  </si>
  <si>
    <t>grahammatthew@yahoo.com</t>
  </si>
  <si>
    <t>richardford@arroyo.com</t>
  </si>
  <si>
    <t>cmitchell@mccarthy-figueroa.com</t>
  </si>
  <si>
    <t>jmartinez@gmail.com</t>
  </si>
  <si>
    <t>martinezwilliam@smith.com</t>
  </si>
  <si>
    <t>steven20@carter-ramsey.net</t>
  </si>
  <si>
    <t>francesweaver@combs.info</t>
  </si>
  <si>
    <t>thomaslara@evans.com</t>
  </si>
  <si>
    <t>erinwalker@gmail.com</t>
  </si>
  <si>
    <t>lesliegutierrez@edwards.com</t>
  </si>
  <si>
    <t>samuel30@garcia.com</t>
  </si>
  <si>
    <t>millershawn@jordan.com</t>
  </si>
  <si>
    <t>shernandez@hotmail.com</t>
  </si>
  <si>
    <t>rebeccamcgee@yahoo.com</t>
  </si>
  <si>
    <t>yperez@garcia.biz</t>
  </si>
  <si>
    <t>xclark@barron.com</t>
  </si>
  <si>
    <t>cmullins@sims.com</t>
  </si>
  <si>
    <t>ddavis@yahoo.com</t>
  </si>
  <si>
    <t>ellisbrianna@yahoo.com</t>
  </si>
  <si>
    <t>michaeljohnson@yahoo.com</t>
  </si>
  <si>
    <t>msmith@yahoo.com</t>
  </si>
  <si>
    <t>zmcdonald@gmail.com</t>
  </si>
  <si>
    <t>lsutton@simmons-king.biz</t>
  </si>
  <si>
    <t>ahernandez@hotmail.com</t>
  </si>
  <si>
    <t>jamie85@perez-zhang.biz</t>
  </si>
  <si>
    <t>xgeorge@hotmail.com</t>
  </si>
  <si>
    <t>kelly77@brooks.com</t>
  </si>
  <si>
    <t>ayalamatthew@jones.biz</t>
  </si>
  <si>
    <t>adamcarter@rangel.info</t>
  </si>
  <si>
    <t>kcarroll@mitchell.biz</t>
  </si>
  <si>
    <t>debbiehughes@woodward.info</t>
  </si>
  <si>
    <t>david18@hotmail.com</t>
  </si>
  <si>
    <t>yjohnson@gmail.com</t>
  </si>
  <si>
    <t>amber81@hotmail.com</t>
  </si>
  <si>
    <t>ismith@mitchell.com</t>
  </si>
  <si>
    <t>sharon89@nicholson.com</t>
  </si>
  <si>
    <t>alexandergonzales@yahoo.com</t>
  </si>
  <si>
    <t>pnewton@gmail.com</t>
  </si>
  <si>
    <t>walkerelizabeth@hess-torres.com</t>
  </si>
  <si>
    <t>justin54@yahoo.com</t>
  </si>
  <si>
    <t>hreyes@gmail.com</t>
  </si>
  <si>
    <t>dknox@grant-garcia.com</t>
  </si>
  <si>
    <t>alanwang@hotmail.com</t>
  </si>
  <si>
    <t>joshuawalton@frye-turner.com</t>
  </si>
  <si>
    <t>joseph45@torres.com</t>
  </si>
  <si>
    <t>betty99@wheeler.com</t>
  </si>
  <si>
    <t>breanna97@brown-morales.com</t>
  </si>
  <si>
    <t>rachelcardenas@lewis-white.com</t>
  </si>
  <si>
    <t>mckenziesuzanne@hotmail.com</t>
  </si>
  <si>
    <t>ymckenzie@yahoo.com</t>
  </si>
  <si>
    <t>bradfordmalik@gmail.com</t>
  </si>
  <si>
    <t>tamarajones@craig-larsen.com</t>
  </si>
  <si>
    <t>pjackson@walker.com</t>
  </si>
  <si>
    <t>davisjames@hotmail.com</t>
  </si>
  <si>
    <t>jessicavaughan@yahoo.com</t>
  </si>
  <si>
    <t>markerickson@mason.biz</t>
  </si>
  <si>
    <t>kevinjones@hotmail.com</t>
  </si>
  <si>
    <t>rhondajenkins@gmail.com</t>
  </si>
  <si>
    <t>donovanjessica@hotmail.com</t>
  </si>
  <si>
    <t>kimberly54@gmail.com</t>
  </si>
  <si>
    <t>andreastevens@gmail.com</t>
  </si>
  <si>
    <t>carolsmith@buck.net</t>
  </si>
  <si>
    <t>ryanmorton@yahoo.com</t>
  </si>
  <si>
    <t>dgutierrez@yahoo.com</t>
  </si>
  <si>
    <t>hkim@hotmail.com</t>
  </si>
  <si>
    <t>lmyers@frey-williams.com</t>
  </si>
  <si>
    <t>ugomez@gmail.com</t>
  </si>
  <si>
    <t>austinroman@hotmail.com</t>
  </si>
  <si>
    <t>allison84@yahoo.com</t>
  </si>
  <si>
    <t>joseph14@sullivan-stanley.com</t>
  </si>
  <si>
    <t>ibranch@coleman-mercer.org</t>
  </si>
  <si>
    <t>adkinskimberly@patterson.com</t>
  </si>
  <si>
    <t>nicole77@holmes.com</t>
  </si>
  <si>
    <t>michaelshields@lewis-frank.org</t>
  </si>
  <si>
    <t>patelzachary@hotmail.com</t>
  </si>
  <si>
    <t>taylorheather@hotmail.com</t>
  </si>
  <si>
    <t>nwalsh@levine.com</t>
  </si>
  <si>
    <t>cindybarr@morris.com</t>
  </si>
  <si>
    <t>oneillronald@hill.info</t>
  </si>
  <si>
    <t>briannaweaver@vargas.com</t>
  </si>
  <si>
    <t>yperez@yahoo.com</t>
  </si>
  <si>
    <t>powersgregory@gmail.com</t>
  </si>
  <si>
    <t>brookereynolds@woods.com</t>
  </si>
  <si>
    <t>andrewrobinson@yahoo.com</t>
  </si>
  <si>
    <t>tparker@gmail.com</t>
  </si>
  <si>
    <t>robinjackson@gmail.com</t>
  </si>
  <si>
    <t>melissa90@hotmail.com</t>
  </si>
  <si>
    <t>allenmorris@brooks.net</t>
  </si>
  <si>
    <t>davidsmith@james-vaughn.com</t>
  </si>
  <si>
    <t>andrewharris@jones-doyle.info</t>
  </si>
  <si>
    <t>jeffrey02@anderson.org</t>
  </si>
  <si>
    <t>wheelermark@bautista.com</t>
  </si>
  <si>
    <t>bmckinney@gmail.com</t>
  </si>
  <si>
    <t>watersjustin@gmail.com</t>
  </si>
  <si>
    <t>cgarcia@haas.com</t>
  </si>
  <si>
    <t>lauren49@cole.com</t>
  </si>
  <si>
    <t>angelamullen@wong.biz</t>
  </si>
  <si>
    <t>sromero@yahoo.com</t>
  </si>
  <si>
    <t>kimberlyhill@stanley-howard.com</t>
  </si>
  <si>
    <t>vmorgan@steele.org</t>
  </si>
  <si>
    <t>stephen47@gmail.com</t>
  </si>
  <si>
    <t>penabrandon@hotmail.com</t>
  </si>
  <si>
    <t>peterssamantha@yahoo.com</t>
  </si>
  <si>
    <t>thomasscott@hotmail.com</t>
  </si>
  <si>
    <t>brianamiller@hotmail.com</t>
  </si>
  <si>
    <t>nbuchanan@gilbert-gomez.net</t>
  </si>
  <si>
    <t>lawsonandrew@shah.com</t>
  </si>
  <si>
    <t>davidhicks@thomas.com</t>
  </si>
  <si>
    <t>rosariosusan@gmail.com</t>
  </si>
  <si>
    <t>wilsonanthony@burke.info</t>
  </si>
  <si>
    <t>mgarcia@sosa.info</t>
  </si>
  <si>
    <t>todd73@johnson-mccoy.biz</t>
  </si>
  <si>
    <t>michaelwilliams@gmail.com</t>
  </si>
  <si>
    <t>michaellawrence@gmail.com</t>
  </si>
  <si>
    <t>ualvarado@hotmail.com</t>
  </si>
  <si>
    <t>ashley83@gmail.com</t>
  </si>
  <si>
    <t>iburgess@young.net</t>
  </si>
  <si>
    <t>sandersjoseph@wilson-suarez.com</t>
  </si>
  <si>
    <t>youngmiranda@velazquez-carpenter.com</t>
  </si>
  <si>
    <t>smiller@yahoo.com</t>
  </si>
  <si>
    <t>myersangela@clark.com</t>
  </si>
  <si>
    <t>marilyndyer@lane.com</t>
  </si>
  <si>
    <t>ryan51@thomas.com</t>
  </si>
  <si>
    <t>williammcneil@yahoo.com</t>
  </si>
  <si>
    <t>kmorgan@scott-thomas.com</t>
  </si>
  <si>
    <t>smitheric@gmail.com</t>
  </si>
  <si>
    <t>mark83@garrett-yu.com</t>
  </si>
  <si>
    <t>darinnunez@hotmail.com</t>
  </si>
  <si>
    <t>ybernard@fuller.com</t>
  </si>
  <si>
    <t>amy88@castillo.com</t>
  </si>
  <si>
    <t>millerlisa@gmail.com</t>
  </si>
  <si>
    <t>deanjoanna@pena.net</t>
  </si>
  <si>
    <t>brianhenderson@gmail.com</t>
  </si>
  <si>
    <t>nmartinez@gmail.com</t>
  </si>
  <si>
    <t>juan07@gmail.com</t>
  </si>
  <si>
    <t>ssanchez@martinez-hogan.org</t>
  </si>
  <si>
    <t>usanchez@herman.net</t>
  </si>
  <si>
    <t>elizabethjennings@yahoo.com</t>
  </si>
  <si>
    <t>scott06@reyes.com</t>
  </si>
  <si>
    <t>dickersonnicholas@long.com</t>
  </si>
  <si>
    <t>gregory61@hotmail.com</t>
  </si>
  <si>
    <t>watkinsroger@gmail.com</t>
  </si>
  <si>
    <t>matthew92@gmail.com</t>
  </si>
  <si>
    <t>scott46@hotmail.com</t>
  </si>
  <si>
    <t>lisasanchez@gmail.com</t>
  </si>
  <si>
    <t>kristenjohnson@mccoy.com</t>
  </si>
  <si>
    <t>beasleytony@yahoo.com</t>
  </si>
  <si>
    <t>jacobselizabeth@snyder-howell.com</t>
  </si>
  <si>
    <t>phillipssusan@gmail.com</t>
  </si>
  <si>
    <t>rdavis@johnson-estes.info</t>
  </si>
  <si>
    <t>martinezalexander@garcia.com</t>
  </si>
  <si>
    <t>jamesharper@gmail.com</t>
  </si>
  <si>
    <t>leejerome@hotmail.com</t>
  </si>
  <si>
    <t>stevenbradshaw@cooper.com</t>
  </si>
  <si>
    <t>lisamcknight@johnson.com</t>
  </si>
  <si>
    <t>harrisvickie@yahoo.com</t>
  </si>
  <si>
    <t>robert05@gmail.com</t>
  </si>
  <si>
    <t>tracey94@yahoo.com</t>
  </si>
  <si>
    <t>maryreeves@alvarez-stanton.com</t>
  </si>
  <si>
    <t>joseandrews@nguyen-smith.biz</t>
  </si>
  <si>
    <t>amanda75@hunt-schwartz.com</t>
  </si>
  <si>
    <t>whiterichard@hotmail.com</t>
  </si>
  <si>
    <t>karenhenry@beck.com</t>
  </si>
  <si>
    <t>gregory84@costa-finley.biz</t>
  </si>
  <si>
    <t>qhickman@martin-barrera.com</t>
  </si>
  <si>
    <t>qcastillo@hotmail.com</t>
  </si>
  <si>
    <t>keith01@henderson-finley.info</t>
  </si>
  <si>
    <t>vmiller@perry.org</t>
  </si>
  <si>
    <t>nancygonzalez@hotmail.com</t>
  </si>
  <si>
    <t>srobertson@jones.org</t>
  </si>
  <si>
    <t>ybrown@hotmail.com</t>
  </si>
  <si>
    <t>ryanmurray@martin.com</t>
  </si>
  <si>
    <t>stevenstracey@smith.com</t>
  </si>
  <si>
    <t>tpatel@hill.com</t>
  </si>
  <si>
    <t>stacy50@yahoo.com</t>
  </si>
  <si>
    <t>wperez@jones.com</t>
  </si>
  <si>
    <t>bradley23@perez.com</t>
  </si>
  <si>
    <t>mclaughlinjose@gmail.com</t>
  </si>
  <si>
    <t>jillevans@le.com</t>
  </si>
  <si>
    <t>nicole84@hotmail.com</t>
  </si>
  <si>
    <t>jennifer17@hicks.com</t>
  </si>
  <si>
    <t>mikedunn@brown.com</t>
  </si>
  <si>
    <t>raymondrivers@harris.com</t>
  </si>
  <si>
    <t>uray@yahoo.com</t>
  </si>
  <si>
    <t>courtney16@gmail.com</t>
  </si>
  <si>
    <t>tdawson@aguilar-davis.info</t>
  </si>
  <si>
    <t>ericksondaniel@hotmail.com</t>
  </si>
  <si>
    <t>lopeznatalie@jones-short.com</t>
  </si>
  <si>
    <t>dscott@gmail.com</t>
  </si>
  <si>
    <t>acevedopamela@yahoo.com</t>
  </si>
  <si>
    <t>jacobboone@soto.com</t>
  </si>
  <si>
    <t>vanderson@russell-mitchell.com</t>
  </si>
  <si>
    <t>megan35@page-walsh.org</t>
  </si>
  <si>
    <t>ann50@gmail.com</t>
  </si>
  <si>
    <t>johngalloway@hotmail.com</t>
  </si>
  <si>
    <t>brandonanderson@fitzgerald.com</t>
  </si>
  <si>
    <t>wholmes@ray.com</t>
  </si>
  <si>
    <t>wrightalyssa@hopkins.com</t>
  </si>
  <si>
    <t>guerrabrent@yahoo.com</t>
  </si>
  <si>
    <t>qjones@ashley.biz</t>
  </si>
  <si>
    <t>jalvarez@hotmail.com</t>
  </si>
  <si>
    <t>llarson@yahoo.com</t>
  </si>
  <si>
    <t>nicolasmartinez@hotmail.com</t>
  </si>
  <si>
    <t>wallaceaudrey@gmail.com</t>
  </si>
  <si>
    <t>wagnerjohn@jackson-perkins.com</t>
  </si>
  <si>
    <t>ronaldmorton@yahoo.com</t>
  </si>
  <si>
    <t>owenchad@gmail.com</t>
  </si>
  <si>
    <t>mallory82@yahoo.com</t>
  </si>
  <si>
    <t>lisavargas@gmail.com</t>
  </si>
  <si>
    <t>weavertara@frazier.com</t>
  </si>
  <si>
    <t>thatfield@kelly.biz</t>
  </si>
  <si>
    <t>swalton@blake-cooper.com</t>
  </si>
  <si>
    <t>jason06@boyd-stanley.com</t>
  </si>
  <si>
    <t>james22@adams-patterson.com</t>
  </si>
  <si>
    <t>devon83@mullins.com</t>
  </si>
  <si>
    <t>francissandra@robinson-kelley.info</t>
  </si>
  <si>
    <t>henrymark@miller.org</t>
  </si>
  <si>
    <t>sherrisavage@everett-miller.com</t>
  </si>
  <si>
    <t>coxchristopher@scott.com</t>
  </si>
  <si>
    <t>joshua63@mckay.biz</t>
  </si>
  <si>
    <t>qmurphy@yahoo.com</t>
  </si>
  <si>
    <t>darlene23@gmail.com</t>
  </si>
  <si>
    <t>sylviaboyd@mccoy.com</t>
  </si>
  <si>
    <t>qsmith@hotmail.com</t>
  </si>
  <si>
    <t>douglas08@mitchell.org</t>
  </si>
  <si>
    <t>daniel47@munoz-park.com</t>
  </si>
  <si>
    <t>robertsonjoseph@hotmail.com</t>
  </si>
  <si>
    <t>amanda14@pearson.com</t>
  </si>
  <si>
    <t>taylorcristian@garrett.com</t>
  </si>
  <si>
    <t>lnguyen@gmail.com</t>
  </si>
  <si>
    <t>jessica72@walters.com</t>
  </si>
  <si>
    <t>danielblack@yahoo.com</t>
  </si>
  <si>
    <t>rachel65@dean-briggs.com</t>
  </si>
  <si>
    <t>seanalvarado@gmail.com</t>
  </si>
  <si>
    <t>ibrandt@taylor-martin.org</t>
  </si>
  <si>
    <t>talvarez@murphy-jones.com</t>
  </si>
  <si>
    <t>smorris@harris-murray.com</t>
  </si>
  <si>
    <t>john93@williams.com</t>
  </si>
  <si>
    <t>huntermatthew@barber-higgins.org</t>
  </si>
  <si>
    <t>natasha98@yahoo.com</t>
  </si>
  <si>
    <t>georgemalone@carter.net</t>
  </si>
  <si>
    <t>bushstephanie@sanchez.com</t>
  </si>
  <si>
    <t>christine81@le.info</t>
  </si>
  <si>
    <t>matthewsraymond@walker.info</t>
  </si>
  <si>
    <t>nunezanna@fletcher.com</t>
  </si>
  <si>
    <t>davisdavid@yahoo.com</t>
  </si>
  <si>
    <t>dunlapdana@gmail.com</t>
  </si>
  <si>
    <t>davisdylan@hotmail.com</t>
  </si>
  <si>
    <t>lisa07@gmail.com</t>
  </si>
  <si>
    <t>cjones@yahoo.com</t>
  </si>
  <si>
    <t>omarvasquez@watts-marshall.com</t>
  </si>
  <si>
    <t>april56@hotmail.com</t>
  </si>
  <si>
    <t>joseph04@yahoo.com</t>
  </si>
  <si>
    <t>kerrevan@taylor-alvarez.biz</t>
  </si>
  <si>
    <t>ericsmith@gmail.com</t>
  </si>
  <si>
    <t>nhernandez@yahoo.com</t>
  </si>
  <si>
    <t>joneslindsay@yahoo.com</t>
  </si>
  <si>
    <t>Tax organization</t>
  </si>
  <si>
    <t>Stuff down</t>
  </si>
  <si>
    <t>Appear much</t>
  </si>
  <si>
    <t>Although box</t>
  </si>
  <si>
    <t>Back say</t>
  </si>
  <si>
    <t>Many end</t>
  </si>
  <si>
    <t>Kitchen make</t>
  </si>
  <si>
    <t>Individual institution</t>
  </si>
  <si>
    <t>Practice reduce</t>
  </si>
  <si>
    <t>Pretty him</t>
  </si>
  <si>
    <t>Environment write</t>
  </si>
  <si>
    <t>Student fact</t>
  </si>
  <si>
    <t>National in</t>
  </si>
  <si>
    <t>If play</t>
  </si>
  <si>
    <t>Focus real</t>
  </si>
  <si>
    <t>Reflect well</t>
  </si>
  <si>
    <t>Indeed need</t>
  </si>
  <si>
    <t>Ago perhaps</t>
  </si>
  <si>
    <t>Avoid detail</t>
  </si>
  <si>
    <t>Stop such</t>
  </si>
  <si>
    <t>Point material</t>
  </si>
  <si>
    <t>Important land</t>
  </si>
  <si>
    <t>Moment light</t>
  </si>
  <si>
    <t>Congress control</t>
  </si>
  <si>
    <t>Course source</t>
  </si>
  <si>
    <t>Blue exist</t>
  </si>
  <si>
    <t>Through policy</t>
  </si>
  <si>
    <t>Thing international</t>
  </si>
  <si>
    <t>Billion business</t>
  </si>
  <si>
    <t>Theory only</t>
  </si>
  <si>
    <t>Ball network</t>
  </si>
  <si>
    <t>Rise tax</t>
  </si>
  <si>
    <t>Everyone moment</t>
  </si>
  <si>
    <t>Lot line</t>
  </si>
  <si>
    <t>Else every</t>
  </si>
  <si>
    <t>Our beyond</t>
  </si>
  <si>
    <t>Act possible</t>
  </si>
  <si>
    <t>Watch around</t>
  </si>
  <si>
    <t>A student</t>
  </si>
  <si>
    <t>Exist fire</t>
  </si>
  <si>
    <t>Just any</t>
  </si>
  <si>
    <t>Phone what</t>
  </si>
  <si>
    <t>Organization best</t>
  </si>
  <si>
    <t>Forget should</t>
  </si>
  <si>
    <t>Itself room</t>
  </si>
  <si>
    <t>Peace low</t>
  </si>
  <si>
    <t>Side fact</t>
  </si>
  <si>
    <t>Ask relationship</t>
  </si>
  <si>
    <t>Financial worry</t>
  </si>
  <si>
    <t>Support produce</t>
  </si>
  <si>
    <t>Cause animal</t>
  </si>
  <si>
    <t>Production animal</t>
  </si>
  <si>
    <t>Defense lose</t>
  </si>
  <si>
    <t>Necessary radio</t>
  </si>
  <si>
    <t>Same security</t>
  </si>
  <si>
    <t>School nation</t>
  </si>
  <si>
    <t>Edge until</t>
  </si>
  <si>
    <t>Size north</t>
  </si>
  <si>
    <t>Thought station</t>
  </si>
  <si>
    <t>Suffer attention</t>
  </si>
  <si>
    <t>Population lot</t>
  </si>
  <si>
    <t>Market service</t>
  </si>
  <si>
    <t>Step since</t>
  </si>
  <si>
    <t>Upon popular</t>
  </si>
  <si>
    <t>Training cold</t>
  </si>
  <si>
    <t>Music air</t>
  </si>
  <si>
    <t>Church score</t>
  </si>
  <si>
    <t>Meet small</t>
  </si>
  <si>
    <t>She each</t>
  </si>
  <si>
    <t>Style officer</t>
  </si>
  <si>
    <t>They network</t>
  </si>
  <si>
    <t>List young</t>
  </si>
  <si>
    <t>Response growth</t>
  </si>
  <si>
    <t>Race old</t>
  </si>
  <si>
    <t>Reach thank</t>
  </si>
  <si>
    <t>West time</t>
  </si>
  <si>
    <t>Ok civil</t>
  </si>
  <si>
    <t>Person phone</t>
  </si>
  <si>
    <t>Artist remain</t>
  </si>
  <si>
    <t>Feeling list</t>
  </si>
  <si>
    <t>Foot hot</t>
  </si>
  <si>
    <t>Discuss speak</t>
  </si>
  <si>
    <t>Look everyone</t>
  </si>
  <si>
    <t>Police hand</t>
  </si>
  <si>
    <t>Wear movie</t>
  </si>
  <si>
    <t>Always option</t>
  </si>
  <si>
    <t>Meet peace</t>
  </si>
  <si>
    <t>Pretty door</t>
  </si>
  <si>
    <t>Reality eat</t>
  </si>
  <si>
    <t>Create likely</t>
  </si>
  <si>
    <t>Since charge</t>
  </si>
  <si>
    <t>Center rise</t>
  </si>
  <si>
    <t>Concern spend</t>
  </si>
  <si>
    <t>Despite site</t>
  </si>
  <si>
    <t>Drop north</t>
  </si>
  <si>
    <t>Level issue</t>
  </si>
  <si>
    <t>Be generation</t>
  </si>
  <si>
    <t>Together sister</t>
  </si>
  <si>
    <t>Check check</t>
  </si>
  <si>
    <t>Language participant</t>
  </si>
  <si>
    <t>13:01:20</t>
  </si>
  <si>
    <t>22:13:53</t>
  </si>
  <si>
    <t>00:23:40</t>
  </si>
  <si>
    <t>12:18:17</t>
  </si>
  <si>
    <t>05:25:19</t>
  </si>
  <si>
    <t>14:11:59</t>
  </si>
  <si>
    <t>04:26:48</t>
  </si>
  <si>
    <t>00:44:54</t>
  </si>
  <si>
    <t>17:47:58</t>
  </si>
  <si>
    <t>14:42:54</t>
  </si>
  <si>
    <t>16:25:02</t>
  </si>
  <si>
    <t>14:53:34</t>
  </si>
  <si>
    <t>07:58:11</t>
  </si>
  <si>
    <t>04:25:33</t>
  </si>
  <si>
    <t>18:11:04</t>
  </si>
  <si>
    <t>19:37:07</t>
  </si>
  <si>
    <t>05:36:06</t>
  </si>
  <si>
    <t>01:19:46</t>
  </si>
  <si>
    <t>15:48:44</t>
  </si>
  <si>
    <t>00:33:36</t>
  </si>
  <si>
    <t>19:31:37</t>
  </si>
  <si>
    <t>17:54:11</t>
  </si>
  <si>
    <t>21:43:01</t>
  </si>
  <si>
    <t>17:37:04</t>
  </si>
  <si>
    <t>23:05:52</t>
  </si>
  <si>
    <t>17:08:35</t>
  </si>
  <si>
    <t>21:31:38</t>
  </si>
  <si>
    <t>06:48:09</t>
  </si>
  <si>
    <t>19:22:39</t>
  </si>
  <si>
    <t>07:01:15</t>
  </si>
  <si>
    <t>20:06:32</t>
  </si>
  <si>
    <t>01:42:28</t>
  </si>
  <si>
    <t>08:15:56</t>
  </si>
  <si>
    <t>12:54:19</t>
  </si>
  <si>
    <t>21:33:34</t>
  </si>
  <si>
    <t>16:19:20</t>
  </si>
  <si>
    <t>15:41:58</t>
  </si>
  <si>
    <t>00:22:45</t>
  </si>
  <si>
    <t>09:42:56</t>
  </si>
  <si>
    <t>03:07:11</t>
  </si>
  <si>
    <t>09:11:58</t>
  </si>
  <si>
    <t>11:44:01</t>
  </si>
  <si>
    <t>15:26:10</t>
  </si>
  <si>
    <t>14:40:58</t>
  </si>
  <si>
    <t>11:57:48</t>
  </si>
  <si>
    <t>18:37:25</t>
  </si>
  <si>
    <t>18:40:19</t>
  </si>
  <si>
    <t>03:56:01</t>
  </si>
  <si>
    <t>21:23:41</t>
  </si>
  <si>
    <t>18:44:38</t>
  </si>
  <si>
    <t>16:57:38</t>
  </si>
  <si>
    <t>20:34:48</t>
  </si>
  <si>
    <t>23:36:04</t>
  </si>
  <si>
    <t>06:43:05</t>
  </si>
  <si>
    <t>12:49:52</t>
  </si>
  <si>
    <t>18:44:42</t>
  </si>
  <si>
    <t>21:16:41</t>
  </si>
  <si>
    <t>03:59:17</t>
  </si>
  <si>
    <t>17:15:49</t>
  </si>
  <si>
    <t>21:50:05</t>
  </si>
  <si>
    <t>19:41:35</t>
  </si>
  <si>
    <t>03:00:10</t>
  </si>
  <si>
    <t>12:55:02</t>
  </si>
  <si>
    <t>20:08:26</t>
  </si>
  <si>
    <t>10:02:42</t>
  </si>
  <si>
    <t>08:55:44</t>
  </si>
  <si>
    <t>06:47:56</t>
  </si>
  <si>
    <t>20:36:57</t>
  </si>
  <si>
    <t>09:16:36</t>
  </si>
  <si>
    <t>22:45:00</t>
  </si>
  <si>
    <t>04:03:18</t>
  </si>
  <si>
    <t>20:49:56</t>
  </si>
  <si>
    <t>08:50:22</t>
  </si>
  <si>
    <t>04:31:15</t>
  </si>
  <si>
    <t>04:11:34</t>
  </si>
  <si>
    <t>19:33:28</t>
  </si>
  <si>
    <t>03:12:12</t>
  </si>
  <si>
    <t>18:57:14</t>
  </si>
  <si>
    <t>07:27:15</t>
  </si>
  <si>
    <t>05:50:34</t>
  </si>
  <si>
    <t>04:39:38</t>
  </si>
  <si>
    <t>16:08:40</t>
  </si>
  <si>
    <t>12:55:06</t>
  </si>
  <si>
    <t>03:10:40</t>
  </si>
  <si>
    <t>06:27:31</t>
  </si>
  <si>
    <t>08:29:47</t>
  </si>
  <si>
    <t>21:35:20</t>
  </si>
  <si>
    <t>14:13:23</t>
  </si>
  <si>
    <t>16:13:27</t>
  </si>
  <si>
    <t>11:36:47</t>
  </si>
  <si>
    <t>09:58:36</t>
  </si>
  <si>
    <t>12:58:39</t>
  </si>
  <si>
    <t>03:02:32</t>
  </si>
  <si>
    <t>13:52:07</t>
  </si>
  <si>
    <t>10:50:18</t>
  </si>
  <si>
    <t>11:44:24</t>
  </si>
  <si>
    <t>08:24:30</t>
  </si>
  <si>
    <t>15:09:41</t>
  </si>
  <si>
    <t>00:30:42</t>
  </si>
  <si>
    <t>02:11:10</t>
  </si>
  <si>
    <t>02:44:54</t>
  </si>
  <si>
    <t>06:27:17</t>
  </si>
  <si>
    <t>01:23:59</t>
  </si>
  <si>
    <t>05:50:23</t>
  </si>
  <si>
    <t>16:37:14</t>
  </si>
  <si>
    <t>01:20:11</t>
  </si>
  <si>
    <t>13:49:56</t>
  </si>
  <si>
    <t>16:16:45</t>
  </si>
  <si>
    <t>13:58:33</t>
  </si>
  <si>
    <t>09:47:12</t>
  </si>
  <si>
    <t>05:35:00</t>
  </si>
  <si>
    <t>02:30:00</t>
  </si>
  <si>
    <t>20:24:01</t>
  </si>
  <si>
    <t>22:34:36</t>
  </si>
  <si>
    <t>07:13:52</t>
  </si>
  <si>
    <t>18:41:23</t>
  </si>
  <si>
    <t>09:25:06</t>
  </si>
  <si>
    <t>04:31:31</t>
  </si>
  <si>
    <t>18:14:36</t>
  </si>
  <si>
    <t>18:18:11</t>
  </si>
  <si>
    <t>03:25:43</t>
  </si>
  <si>
    <t>10:18:21</t>
  </si>
  <si>
    <t>22:39:25</t>
  </si>
  <si>
    <t>09:37:37</t>
  </si>
  <si>
    <t>00:38:22</t>
  </si>
  <si>
    <t>13:33:24</t>
  </si>
  <si>
    <t>03:25:45</t>
  </si>
  <si>
    <t>23:46:06</t>
  </si>
  <si>
    <t>18:02:29</t>
  </si>
  <si>
    <t>22:36:23</t>
  </si>
  <si>
    <t>14:03:41</t>
  </si>
  <si>
    <t>13:28:07</t>
  </si>
  <si>
    <t>05:44:43</t>
  </si>
  <si>
    <t>07:29:41</t>
  </si>
  <si>
    <t>13:02:26</t>
  </si>
  <si>
    <t>07:28:21</t>
  </si>
  <si>
    <t>10:44:12</t>
  </si>
  <si>
    <t>10:15:31</t>
  </si>
  <si>
    <t>07:13:40</t>
  </si>
  <si>
    <t>10:11:28</t>
  </si>
  <si>
    <t>05:09:49</t>
  </si>
  <si>
    <t>11:01:54</t>
  </si>
  <si>
    <t>11:03:38</t>
  </si>
  <si>
    <t>03:38:45</t>
  </si>
  <si>
    <t>06:07:41</t>
  </si>
  <si>
    <t>04:37:03</t>
  </si>
  <si>
    <t>21:02:41</t>
  </si>
  <si>
    <t>20:23:31</t>
  </si>
  <si>
    <t>01:17:51</t>
  </si>
  <si>
    <t>17:53:02</t>
  </si>
  <si>
    <t>12:57:07</t>
  </si>
  <si>
    <t>01:56:42</t>
  </si>
  <si>
    <t>02:04:47</t>
  </si>
  <si>
    <t>03:49:04</t>
  </si>
  <si>
    <t>05:37:34</t>
  </si>
  <si>
    <t>07:33:40</t>
  </si>
  <si>
    <t>17:38:24</t>
  </si>
  <si>
    <t>19:34:55</t>
  </si>
  <si>
    <t>04:47:32</t>
  </si>
  <si>
    <t>18:36:55</t>
  </si>
  <si>
    <t>07:37:25</t>
  </si>
  <si>
    <t>21:19:46</t>
  </si>
  <si>
    <t>05:33:29</t>
  </si>
  <si>
    <t>18:36:17</t>
  </si>
  <si>
    <t>15:48:12</t>
  </si>
  <si>
    <t>22:01:16</t>
  </si>
  <si>
    <t>15:33:36</t>
  </si>
  <si>
    <t>02:01:02</t>
  </si>
  <si>
    <t>09:12:14</t>
  </si>
  <si>
    <t>01:56:48</t>
  </si>
  <si>
    <t>08:14:26</t>
  </si>
  <si>
    <t>22:41:41</t>
  </si>
  <si>
    <t>10:05:32</t>
  </si>
  <si>
    <t>03:03:45</t>
  </si>
  <si>
    <t>04:29:38</t>
  </si>
  <si>
    <t>19:05:09</t>
  </si>
  <si>
    <t>13:31:10</t>
  </si>
  <si>
    <t>19:47:50</t>
  </si>
  <si>
    <t>20:17:34</t>
  </si>
  <si>
    <t>02:15:30</t>
  </si>
  <si>
    <t>08:21:43</t>
  </si>
  <si>
    <t>06:44:08</t>
  </si>
  <si>
    <t>10:40:06</t>
  </si>
  <si>
    <t>22:06:09</t>
  </si>
  <si>
    <t>23:03:03</t>
  </si>
  <si>
    <t>03:50:15</t>
  </si>
  <si>
    <t>05:45:13</t>
  </si>
  <si>
    <t>13:37:42</t>
  </si>
  <si>
    <t>15:33:45</t>
  </si>
  <si>
    <t>00:17:38</t>
  </si>
  <si>
    <t>22:19:56</t>
  </si>
  <si>
    <t>16:40:21</t>
  </si>
  <si>
    <t>02:35:39</t>
  </si>
  <si>
    <t>15:25:53</t>
  </si>
  <si>
    <t>13:31:51</t>
  </si>
  <si>
    <t>08:47:32</t>
  </si>
  <si>
    <t>04:23:10</t>
  </si>
  <si>
    <t>17:17:48</t>
  </si>
  <si>
    <t>11:05:30</t>
  </si>
  <si>
    <t>06:48:46</t>
  </si>
  <si>
    <t>10:19:33</t>
  </si>
  <si>
    <t>17:35:48</t>
  </si>
  <si>
    <t>06:30:46</t>
  </si>
  <si>
    <t>02:31:57</t>
  </si>
  <si>
    <t>07:05:14</t>
  </si>
  <si>
    <t>03:23:15</t>
  </si>
  <si>
    <t>09:02:19</t>
  </si>
  <si>
    <t>08:26:48</t>
  </si>
  <si>
    <t>23:57:49</t>
  </si>
  <si>
    <t>14:39:34</t>
  </si>
  <si>
    <t>06:41:14</t>
  </si>
  <si>
    <t>09:30:46</t>
  </si>
  <si>
    <t>12:28:21</t>
  </si>
  <si>
    <t>13:25:04</t>
  </si>
  <si>
    <t>19:51:53</t>
  </si>
  <si>
    <t>06:30:34</t>
  </si>
  <si>
    <t>00:51:45</t>
  </si>
  <si>
    <t>03:23:14</t>
  </si>
  <si>
    <t>05:44:03</t>
  </si>
  <si>
    <t>04:32:20</t>
  </si>
  <si>
    <t>13:32:26</t>
  </si>
  <si>
    <t>17:13:21</t>
  </si>
  <si>
    <t>05:40:46</t>
  </si>
  <si>
    <t>03:41:27</t>
  </si>
  <si>
    <t>03:54:55</t>
  </si>
  <si>
    <t>23:32:22</t>
  </si>
  <si>
    <t>20:35:32</t>
  </si>
  <si>
    <t>08:03:27</t>
  </si>
  <si>
    <t>23:09:20</t>
  </si>
  <si>
    <t>16:12:08</t>
  </si>
  <si>
    <t>03:44:04</t>
  </si>
  <si>
    <t>11:07:32</t>
  </si>
  <si>
    <t>10:01:18</t>
  </si>
  <si>
    <t>03:27:32</t>
  </si>
  <si>
    <t>12:12:30</t>
  </si>
  <si>
    <t>16:50:49</t>
  </si>
  <si>
    <t>08:53:54</t>
  </si>
  <si>
    <t>11:05:43</t>
  </si>
  <si>
    <t>07:16:48</t>
  </si>
  <si>
    <t>19:46:07</t>
  </si>
  <si>
    <t>21:01:24</t>
  </si>
  <si>
    <t>07:29:03</t>
  </si>
  <si>
    <t>05:36:21</t>
  </si>
  <si>
    <t>22:55:41</t>
  </si>
  <si>
    <t>03:13:48</t>
  </si>
  <si>
    <t>16:04:40</t>
  </si>
  <si>
    <t>14:18:53</t>
  </si>
  <si>
    <t>18:11:30</t>
  </si>
  <si>
    <t>03:31:15</t>
  </si>
  <si>
    <t>06:19:25</t>
  </si>
  <si>
    <t>18:38:51</t>
  </si>
  <si>
    <t>14:29:48</t>
  </si>
  <si>
    <t>13:20:29</t>
  </si>
  <si>
    <t>08:55:48</t>
  </si>
  <si>
    <t>08:14:06</t>
  </si>
  <si>
    <t>13:25:39</t>
  </si>
  <si>
    <t>18:35:26</t>
  </si>
  <si>
    <t>21:54:38</t>
  </si>
  <si>
    <t>09:36:10</t>
  </si>
  <si>
    <t>01:27:02</t>
  </si>
  <si>
    <t>21:18:44</t>
  </si>
  <si>
    <t>12:15:54</t>
  </si>
  <si>
    <t>05:33:03</t>
  </si>
  <si>
    <t>04:02:15</t>
  </si>
  <si>
    <t>10:31:07</t>
  </si>
  <si>
    <t>18:46:54</t>
  </si>
  <si>
    <t>05:17:29</t>
  </si>
  <si>
    <t>18:04:22</t>
  </si>
  <si>
    <t>01:26:54</t>
  </si>
  <si>
    <t>20:22:16</t>
  </si>
  <si>
    <t>04:48:17</t>
  </si>
  <si>
    <t>00:42:52</t>
  </si>
  <si>
    <t>10:27:52</t>
  </si>
  <si>
    <t>19:47:07</t>
  </si>
  <si>
    <t>08:31:35</t>
  </si>
  <si>
    <t>14:26:50</t>
  </si>
  <si>
    <t>21:45:40</t>
  </si>
  <si>
    <t>10:56:49</t>
  </si>
  <si>
    <t>17:59:55</t>
  </si>
  <si>
    <t>05:14:02</t>
  </si>
  <si>
    <t>17:40:04</t>
  </si>
  <si>
    <t>13:53:30</t>
  </si>
  <si>
    <t>22:24:10</t>
  </si>
  <si>
    <t>07:23:10</t>
  </si>
  <si>
    <t>11:36:27</t>
  </si>
  <si>
    <t>05:54:15</t>
  </si>
  <si>
    <t>22:56:43</t>
  </si>
  <si>
    <t>10:33:34</t>
  </si>
  <si>
    <t>18:22:48</t>
  </si>
  <si>
    <t>17:18:13</t>
  </si>
  <si>
    <t>16:26:44</t>
  </si>
  <si>
    <t>10:32:55</t>
  </si>
  <si>
    <t>20:49:01</t>
  </si>
  <si>
    <t>09:14:19</t>
  </si>
  <si>
    <t>18:47:01</t>
  </si>
  <si>
    <t>14:38:49</t>
  </si>
  <si>
    <t>12:41:00</t>
  </si>
  <si>
    <t>00:21:33</t>
  </si>
  <si>
    <t>14:24:42</t>
  </si>
  <si>
    <t>00:57:29</t>
  </si>
  <si>
    <t>00:13:09</t>
  </si>
  <si>
    <t>22:52:19</t>
  </si>
  <si>
    <t>18:16:39</t>
  </si>
  <si>
    <t>07:05:11</t>
  </si>
  <si>
    <t>18:08:38</t>
  </si>
  <si>
    <t>21:29:33</t>
  </si>
  <si>
    <t>16:20:25</t>
  </si>
  <si>
    <t>03:30:45</t>
  </si>
  <si>
    <t>06:30:48</t>
  </si>
  <si>
    <t>04:10:14</t>
  </si>
  <si>
    <t>05:21:31</t>
  </si>
  <si>
    <t>03:53:12</t>
  </si>
  <si>
    <t>08:03:48</t>
  </si>
  <si>
    <t>21:03:05</t>
  </si>
  <si>
    <t>08:34:51</t>
  </si>
  <si>
    <t>14:35:05</t>
  </si>
  <si>
    <t>14:44:44</t>
  </si>
  <si>
    <t>23:25:43</t>
  </si>
  <si>
    <t>22:49:49</t>
  </si>
  <si>
    <t>22:06:29</t>
  </si>
  <si>
    <t>04:16:34</t>
  </si>
  <si>
    <t>03:33:43</t>
  </si>
  <si>
    <t>04:47:26</t>
  </si>
  <si>
    <t>00:21:52</t>
  </si>
  <si>
    <t>20:17:01</t>
  </si>
  <si>
    <t>22:25:51</t>
  </si>
  <si>
    <t>18:12:43</t>
  </si>
  <si>
    <t>18:01:14</t>
  </si>
  <si>
    <t>09:57:34</t>
  </si>
  <si>
    <t>14:44:37</t>
  </si>
  <si>
    <t>21:28:25</t>
  </si>
  <si>
    <t>15:14:25</t>
  </si>
  <si>
    <t>18:23:49</t>
  </si>
  <si>
    <t>11:49:20</t>
  </si>
  <si>
    <t>06:41:27</t>
  </si>
  <si>
    <t>07:42:26</t>
  </si>
  <si>
    <t>06:04:43</t>
  </si>
  <si>
    <t>08:03:03</t>
  </si>
  <si>
    <t>14:46:01</t>
  </si>
  <si>
    <t>03:46:47</t>
  </si>
  <si>
    <t>00:05:37</t>
  </si>
  <si>
    <t>18:32:35</t>
  </si>
  <si>
    <t>02:34:37</t>
  </si>
  <si>
    <t>19:31:50</t>
  </si>
  <si>
    <t>10:06:06</t>
  </si>
  <si>
    <t>21:58:08</t>
  </si>
  <si>
    <t>11:09:50</t>
  </si>
  <si>
    <t>12:57:24</t>
  </si>
  <si>
    <t>07:23:35</t>
  </si>
  <si>
    <t>17:25:22</t>
  </si>
  <si>
    <t>04:37:06</t>
  </si>
  <si>
    <t>11:08:56</t>
  </si>
  <si>
    <t>08:27:46</t>
  </si>
  <si>
    <t>23:51:08</t>
  </si>
  <si>
    <t>02:58:58</t>
  </si>
  <si>
    <t>02:45:13</t>
  </si>
  <si>
    <t>08:00:05</t>
  </si>
  <si>
    <t>14:38:00</t>
  </si>
  <si>
    <t>08:43:10</t>
  </si>
  <si>
    <t>15:01:36</t>
  </si>
  <si>
    <t>21:23:57</t>
  </si>
  <si>
    <t>10:52:29</t>
  </si>
  <si>
    <t>04:13:39</t>
  </si>
  <si>
    <t>20:55:56</t>
  </si>
  <si>
    <t>08:46:12</t>
  </si>
  <si>
    <t>11:45:12</t>
  </si>
  <si>
    <t>00:18:27</t>
  </si>
  <si>
    <t>07:31:41</t>
  </si>
  <si>
    <t>07:16:29</t>
  </si>
  <si>
    <t>13:43:52</t>
  </si>
  <si>
    <t>14:27:09</t>
  </si>
  <si>
    <t>11:44:57</t>
  </si>
  <si>
    <t>14:19:08</t>
  </si>
  <si>
    <t>04:46:22</t>
  </si>
  <si>
    <t>20:45:13</t>
  </si>
  <si>
    <t>01:06:35</t>
  </si>
  <si>
    <t>10:29:09</t>
  </si>
  <si>
    <t>04:37:22</t>
  </si>
  <si>
    <t>16:23:30</t>
  </si>
  <si>
    <t>23:58:09</t>
  </si>
  <si>
    <t>13:46:53</t>
  </si>
  <si>
    <t>06:14:15</t>
  </si>
  <si>
    <t>08:33:18</t>
  </si>
  <si>
    <t>06:02:51</t>
  </si>
  <si>
    <t>21:08:55</t>
  </si>
  <si>
    <t>01:24:03</t>
  </si>
  <si>
    <t>01:12:50</t>
  </si>
  <si>
    <t>11:11:20</t>
  </si>
  <si>
    <t>01:55:40</t>
  </si>
  <si>
    <t>05:02:29</t>
  </si>
  <si>
    <t>12:04:17</t>
  </si>
  <si>
    <t>18:10:29</t>
  </si>
  <si>
    <t>21:08:25</t>
  </si>
  <si>
    <t>08:18:14</t>
  </si>
  <si>
    <t>17:31:17</t>
  </si>
  <si>
    <t>18:04:57</t>
  </si>
  <si>
    <t>11:48:39</t>
  </si>
  <si>
    <t>14:15:21</t>
  </si>
  <si>
    <t>01:41:03</t>
  </si>
  <si>
    <t>08:26:01</t>
  </si>
  <si>
    <t>04:05:04</t>
  </si>
  <si>
    <t>02:47:16</t>
  </si>
  <si>
    <t>19:17:51</t>
  </si>
  <si>
    <t>04:15:20</t>
  </si>
  <si>
    <t>13:50:38</t>
  </si>
  <si>
    <t>14:59:25</t>
  </si>
  <si>
    <t>03:01:40</t>
  </si>
  <si>
    <t>03:32:30</t>
  </si>
  <si>
    <t>09:38:50</t>
  </si>
  <si>
    <t>23:49:27</t>
  </si>
  <si>
    <t>07:45:14</t>
  </si>
  <si>
    <t>13:37:37</t>
  </si>
  <si>
    <t>10:25:53</t>
  </si>
  <si>
    <t>23:07:23</t>
  </si>
  <si>
    <t>04:16:22</t>
  </si>
  <si>
    <t>18:48:50</t>
  </si>
  <si>
    <t>02:45:59</t>
  </si>
  <si>
    <t>01:43:23</t>
  </si>
  <si>
    <t>14:36:28</t>
  </si>
  <si>
    <t>23:01:19</t>
  </si>
  <si>
    <t>01:13:10</t>
  </si>
  <si>
    <t>06:34:57</t>
  </si>
  <si>
    <t>21:27:13</t>
  </si>
  <si>
    <t>03:22:43</t>
  </si>
  <si>
    <t>11:36:29</t>
  </si>
  <si>
    <t>23:40:00</t>
  </si>
  <si>
    <t>19:15:49</t>
  </si>
  <si>
    <t>02:09:36</t>
  </si>
  <si>
    <t>19:53:00</t>
  </si>
  <si>
    <t>14:41:30</t>
  </si>
  <si>
    <t>01:46:33</t>
  </si>
  <si>
    <t>16:52:51</t>
  </si>
  <si>
    <t>12:55:07</t>
  </si>
  <si>
    <t>08:12:58</t>
  </si>
  <si>
    <t>10:43:23</t>
  </si>
  <si>
    <t>08:38:37</t>
  </si>
  <si>
    <t>00:04:20</t>
  </si>
  <si>
    <t>08:38:16</t>
  </si>
  <si>
    <t>18:45:02</t>
  </si>
  <si>
    <t>10:51:55</t>
  </si>
  <si>
    <t>10:32:05</t>
  </si>
  <si>
    <t>16:16:31</t>
  </si>
  <si>
    <t>23:41:14</t>
  </si>
  <si>
    <t>11:10:09</t>
  </si>
  <si>
    <t>21:08:10</t>
  </si>
  <si>
    <t>10:39:57</t>
  </si>
  <si>
    <t>23:33:54</t>
  </si>
  <si>
    <t>19:25:18</t>
  </si>
  <si>
    <t>02:02:45</t>
  </si>
  <si>
    <t>21:12:17</t>
  </si>
  <si>
    <t>02:32:53</t>
  </si>
  <si>
    <t>16:42:38</t>
  </si>
  <si>
    <t>05:16:57</t>
  </si>
  <si>
    <t>15:17:30</t>
  </si>
  <si>
    <t>05:16:06</t>
  </si>
  <si>
    <t>09:12:12</t>
  </si>
  <si>
    <t>03:40:18</t>
  </si>
  <si>
    <t>02:10:42</t>
  </si>
  <si>
    <t>13:15:09</t>
  </si>
  <si>
    <t>00:05:31</t>
  </si>
  <si>
    <t>06:19:06</t>
  </si>
  <si>
    <t>20:57:31</t>
  </si>
  <si>
    <t>02:51:57</t>
  </si>
  <si>
    <t>00:05:03</t>
  </si>
  <si>
    <t>23:22:15</t>
  </si>
  <si>
    <t>13:12:21</t>
  </si>
  <si>
    <t>06:50:06</t>
  </si>
  <si>
    <t>01:07:38</t>
  </si>
  <si>
    <t>03:54:51</t>
  </si>
  <si>
    <t>20:25:01</t>
  </si>
  <si>
    <t>00:07:23</t>
  </si>
  <si>
    <t>08:18:57</t>
  </si>
  <si>
    <t>05:09:58</t>
  </si>
  <si>
    <t>05:16:01</t>
  </si>
  <si>
    <t>11:37:17</t>
  </si>
  <si>
    <t>13:15:06</t>
  </si>
  <si>
    <t>20:17:21</t>
  </si>
  <si>
    <t>04:57:25</t>
  </si>
  <si>
    <t>21:28:33</t>
  </si>
  <si>
    <t>04:44:58</t>
  </si>
  <si>
    <t>10:55:41</t>
  </si>
  <si>
    <t>18:29:00</t>
  </si>
  <si>
    <t>03:20:39</t>
  </si>
  <si>
    <t>14:36:36</t>
  </si>
  <si>
    <t>12:57:38</t>
  </si>
  <si>
    <t>10:36:07</t>
  </si>
  <si>
    <t>14:15:55</t>
  </si>
  <si>
    <t>03:02:20</t>
  </si>
  <si>
    <t>13:12:20</t>
  </si>
  <si>
    <t>21:49:56</t>
  </si>
  <si>
    <t>19:51:50</t>
  </si>
  <si>
    <t>04:08:18</t>
  </si>
  <si>
    <t>11:11:55</t>
  </si>
  <si>
    <t>00:15:17</t>
  </si>
  <si>
    <t>08:49:49</t>
  </si>
  <si>
    <t>08:51:18</t>
  </si>
  <si>
    <t>20:29:38</t>
  </si>
  <si>
    <t>00:45:11</t>
  </si>
  <si>
    <t>06:45:03</t>
  </si>
  <si>
    <t>09:03:01</t>
  </si>
  <si>
    <t>15:20:19</t>
  </si>
  <si>
    <t>01:56:10</t>
  </si>
  <si>
    <t>20:43:37</t>
  </si>
  <si>
    <t>03:53:03</t>
  </si>
  <si>
    <t>13:28:25</t>
  </si>
  <si>
    <t>10:24:23</t>
  </si>
  <si>
    <t>13:43:01</t>
  </si>
  <si>
    <t>04:07:51</t>
  </si>
  <si>
    <t>10:09:41</t>
  </si>
  <si>
    <t>05:18:38</t>
  </si>
  <si>
    <t>03:05:58</t>
  </si>
  <si>
    <t>06:37:49</t>
  </si>
  <si>
    <t>14:00:53</t>
  </si>
  <si>
    <t>00:54:12</t>
  </si>
  <si>
    <t>16:23:23</t>
  </si>
  <si>
    <t>04:16:12</t>
  </si>
  <si>
    <t>00:57:10</t>
  </si>
  <si>
    <t>15:14:49</t>
  </si>
  <si>
    <t>10:28:14</t>
  </si>
  <si>
    <t>14:27:01</t>
  </si>
  <si>
    <t>03:56:45</t>
  </si>
  <si>
    <t>18:47:50</t>
  </si>
  <si>
    <t>09:02:14</t>
  </si>
  <si>
    <t>20:12:57</t>
  </si>
  <si>
    <t>11:15:06</t>
  </si>
  <si>
    <t>09:31:31</t>
  </si>
  <si>
    <t>13:01:55</t>
  </si>
  <si>
    <t>21:04:57</t>
  </si>
  <si>
    <t>01:35:29</t>
  </si>
  <si>
    <t>13:25:12</t>
  </si>
  <si>
    <t>10:46:21</t>
  </si>
  <si>
    <t>14:05:58</t>
  </si>
  <si>
    <t>02:32:16</t>
  </si>
  <si>
    <t>11:42:36</t>
  </si>
  <si>
    <t>23:57:45</t>
  </si>
  <si>
    <t>14:23:35</t>
  </si>
  <si>
    <t>15:48:03</t>
  </si>
  <si>
    <t>23:24:35</t>
  </si>
  <si>
    <t>10:41:58</t>
  </si>
  <si>
    <t>03:04:19</t>
  </si>
  <si>
    <t>15:43:45</t>
  </si>
  <si>
    <t>10:53:49</t>
  </si>
  <si>
    <t>23:52:01</t>
  </si>
  <si>
    <t>06:15:00</t>
  </si>
  <si>
    <t>14:12:09</t>
  </si>
  <si>
    <t>15:19:20</t>
  </si>
  <si>
    <t>06:40:06</t>
  </si>
  <si>
    <t>13:34:10</t>
  </si>
  <si>
    <t>19:44:36</t>
  </si>
  <si>
    <t>16:17:46</t>
  </si>
  <si>
    <t>15:50:03</t>
  </si>
  <si>
    <t>02:59:06</t>
  </si>
  <si>
    <t>13:15:14</t>
  </si>
  <si>
    <t>01:25:22</t>
  </si>
  <si>
    <t>23:13:30</t>
  </si>
  <si>
    <t>06:49:20</t>
  </si>
  <si>
    <t>20:11:00</t>
  </si>
  <si>
    <t>18:10:28</t>
  </si>
  <si>
    <t>13:16:53</t>
  </si>
  <si>
    <t>16:55:43</t>
  </si>
  <si>
    <t>16:09:52</t>
  </si>
  <si>
    <t>01:21:15</t>
  </si>
  <si>
    <t>23:46:46</t>
  </si>
  <si>
    <t>12:32:42</t>
  </si>
  <si>
    <t>23:51:36</t>
  </si>
  <si>
    <t>14:16:59</t>
  </si>
  <si>
    <t>22:36:42</t>
  </si>
  <si>
    <t>03:33:25</t>
  </si>
  <si>
    <t>10:47:57</t>
  </si>
  <si>
    <t>23:45:55</t>
  </si>
  <si>
    <t>06:42:08</t>
  </si>
  <si>
    <t>14:34:40</t>
  </si>
  <si>
    <t>21:07:31</t>
  </si>
  <si>
    <t>06:51:15</t>
  </si>
  <si>
    <t>18:30:21</t>
  </si>
  <si>
    <t>22:15:49</t>
  </si>
  <si>
    <t>21:19:24</t>
  </si>
  <si>
    <t>02:56:48</t>
  </si>
  <si>
    <t>13:05:48</t>
  </si>
  <si>
    <t>08:50:02</t>
  </si>
  <si>
    <t>11:22:32</t>
  </si>
  <si>
    <t>22:19:21</t>
  </si>
  <si>
    <t>19:48:52</t>
  </si>
  <si>
    <t>15:09:31</t>
  </si>
  <si>
    <t>06:51:14</t>
  </si>
  <si>
    <t>19:02:22</t>
  </si>
  <si>
    <t>21:33:25</t>
  </si>
  <si>
    <t>02:54:59</t>
  </si>
  <si>
    <t>21:04:59</t>
  </si>
  <si>
    <t>19:51:12</t>
  </si>
  <si>
    <t>01:37:29</t>
  </si>
  <si>
    <t>22:30:29</t>
  </si>
  <si>
    <t>20:08:59</t>
  </si>
  <si>
    <t>00:54:49</t>
  </si>
  <si>
    <t>16:37:00</t>
  </si>
  <si>
    <t>02:27:09</t>
  </si>
  <si>
    <t>15:01:57</t>
  </si>
  <si>
    <t>12:18:42</t>
  </si>
  <si>
    <t>07:41:41</t>
  </si>
  <si>
    <t>00:06:56</t>
  </si>
  <si>
    <t>17:04:28</t>
  </si>
  <si>
    <t>23:19:12</t>
  </si>
  <si>
    <t>19:54:59</t>
  </si>
  <si>
    <t>21:26:50</t>
  </si>
  <si>
    <t>19:32:02</t>
  </si>
  <si>
    <t>10:47:16</t>
  </si>
  <si>
    <t>05:46:50</t>
  </si>
  <si>
    <t>12:22:15</t>
  </si>
  <si>
    <t>20:44:24</t>
  </si>
  <si>
    <t>13:29:32</t>
  </si>
  <si>
    <t>02:43:18</t>
  </si>
  <si>
    <t>05:06:06</t>
  </si>
  <si>
    <t>01:53:46</t>
  </si>
  <si>
    <t>03:32:25</t>
  </si>
  <si>
    <t>18:58:08</t>
  </si>
  <si>
    <t>18:30:14</t>
  </si>
  <si>
    <t>20:23:43</t>
  </si>
  <si>
    <t>09:31:58</t>
  </si>
  <si>
    <t>21:27:02</t>
  </si>
  <si>
    <t>09:35:07</t>
  </si>
  <si>
    <t>15:49:19</t>
  </si>
  <si>
    <t>01:32:41</t>
  </si>
  <si>
    <t>09:31:28</t>
  </si>
  <si>
    <t>04:39:15</t>
  </si>
  <si>
    <t>10:45:47</t>
  </si>
  <si>
    <t>23:20:41</t>
  </si>
  <si>
    <t>20:19:20</t>
  </si>
  <si>
    <t>04:26:36</t>
  </si>
  <si>
    <t>04:54:23</t>
  </si>
  <si>
    <t>17:57:29</t>
  </si>
  <si>
    <t>09:44:09</t>
  </si>
  <si>
    <t>17:04:01</t>
  </si>
  <si>
    <t>17:59:13</t>
  </si>
  <si>
    <t>13:26:03</t>
  </si>
  <si>
    <t>01:12:04</t>
  </si>
  <si>
    <t>06:24:19</t>
  </si>
  <si>
    <t>03:19:35</t>
  </si>
  <si>
    <t>13:43:41</t>
  </si>
  <si>
    <t>05:41:23</t>
  </si>
  <si>
    <t>05:21:30</t>
  </si>
  <si>
    <t>16:28:25</t>
  </si>
  <si>
    <t>03:54:37</t>
  </si>
  <si>
    <t>00:31:44</t>
  </si>
  <si>
    <t>01:36:17</t>
  </si>
  <si>
    <t>04:31:07</t>
  </si>
  <si>
    <t>22:19:53</t>
  </si>
  <si>
    <t>16:43:11</t>
  </si>
  <si>
    <t>15:39:31</t>
  </si>
  <si>
    <t>11:08:30</t>
  </si>
  <si>
    <t>16:11:14</t>
  </si>
  <si>
    <t>02:22:38</t>
  </si>
  <si>
    <t>01:13:38</t>
  </si>
  <si>
    <t>15:38:25</t>
  </si>
  <si>
    <t>22:49:55</t>
  </si>
  <si>
    <t>13:24:34</t>
  </si>
  <si>
    <t>20:28:29</t>
  </si>
  <si>
    <t>00:14:12</t>
  </si>
  <si>
    <t>03:21:32</t>
  </si>
  <si>
    <t>20:59:27</t>
  </si>
  <si>
    <t>12:40:22</t>
  </si>
  <si>
    <t>09:02:20</t>
  </si>
  <si>
    <t>05:54:20</t>
  </si>
  <si>
    <t>07:18:42</t>
  </si>
  <si>
    <t>16:27:02</t>
  </si>
  <si>
    <t>10:21:45</t>
  </si>
  <si>
    <t>07:34:39</t>
  </si>
  <si>
    <t>17:01:25</t>
  </si>
  <si>
    <t>12:39:14</t>
  </si>
  <si>
    <t>04:35:43</t>
  </si>
  <si>
    <t>13:04:10</t>
  </si>
  <si>
    <t>05:48:05</t>
  </si>
  <si>
    <t>11:01:26</t>
  </si>
  <si>
    <t>00:54:00</t>
  </si>
  <si>
    <t>10:39:21</t>
  </si>
  <si>
    <t>05:18:05</t>
  </si>
  <si>
    <t>09:30:14</t>
  </si>
  <si>
    <t>09:32:41</t>
  </si>
  <si>
    <t>07:41:37</t>
  </si>
  <si>
    <t>21:00:04</t>
  </si>
  <si>
    <t>17:59:51</t>
  </si>
  <si>
    <t>14:53:04</t>
  </si>
  <si>
    <t>21:38:57</t>
  </si>
  <si>
    <t>04:33:25</t>
  </si>
  <si>
    <t>13:24:45</t>
  </si>
  <si>
    <t>06:22:00</t>
  </si>
  <si>
    <t>12:48:00</t>
  </si>
  <si>
    <t>15:58:05</t>
  </si>
  <si>
    <t>20:31:09</t>
  </si>
  <si>
    <t>02:09:09</t>
  </si>
  <si>
    <t>15:53:39</t>
  </si>
  <si>
    <t>08:22:03</t>
  </si>
  <si>
    <t>03:15:40</t>
  </si>
  <si>
    <t>04:12:13</t>
  </si>
  <si>
    <t>02:29:21</t>
  </si>
  <si>
    <t>02:11:07</t>
  </si>
  <si>
    <t>02:27:41</t>
  </si>
  <si>
    <t>21:51:38</t>
  </si>
  <si>
    <t>07:43:18</t>
  </si>
  <si>
    <t>00:41:00</t>
  </si>
  <si>
    <t>00:09:49</t>
  </si>
  <si>
    <t>00:13:03</t>
  </si>
  <si>
    <t>06:16:06</t>
  </si>
  <si>
    <t>08:51:50</t>
  </si>
  <si>
    <t>10:33:32</t>
  </si>
  <si>
    <t>03:27:03</t>
  </si>
  <si>
    <t>01:27:46</t>
  </si>
  <si>
    <t>07:11:58</t>
  </si>
  <si>
    <t>14:05:49</t>
  </si>
  <si>
    <t>03:51:57</t>
  </si>
  <si>
    <t>16:01:30</t>
  </si>
  <si>
    <t>17:41:29</t>
  </si>
  <si>
    <t>23:07:18</t>
  </si>
  <si>
    <t>21:07:56</t>
  </si>
  <si>
    <t>05:26:19</t>
  </si>
  <si>
    <t>17:41:28</t>
  </si>
  <si>
    <t>23:05:40</t>
  </si>
  <si>
    <t>10:43:39</t>
  </si>
  <si>
    <t>04:00:14</t>
  </si>
  <si>
    <t>04:25:19</t>
  </si>
  <si>
    <t>15:21:59</t>
  </si>
  <si>
    <t>16:57:34</t>
  </si>
  <si>
    <t>15:54:34</t>
  </si>
  <si>
    <t>12:52:28</t>
  </si>
  <si>
    <t>15:34:53</t>
  </si>
  <si>
    <t>20:35:37</t>
  </si>
  <si>
    <t>21:45:49</t>
  </si>
  <si>
    <t>21:27:22</t>
  </si>
  <si>
    <t>20:33:58</t>
  </si>
  <si>
    <t>05:43:27</t>
  </si>
  <si>
    <t>19:49:00</t>
  </si>
  <si>
    <t>00:00:48</t>
  </si>
  <si>
    <t>02:46:37</t>
  </si>
  <si>
    <t>18:58:42</t>
  </si>
  <si>
    <t>21:21:56</t>
  </si>
  <si>
    <t>04:13:27</t>
  </si>
  <si>
    <t>14:39:39</t>
  </si>
  <si>
    <t>17:32:36</t>
  </si>
  <si>
    <t>21:27:08</t>
  </si>
  <si>
    <t>17:06:33</t>
  </si>
  <si>
    <t>20:16:53</t>
  </si>
  <si>
    <t>15:14:56</t>
  </si>
  <si>
    <t>15:17:37</t>
  </si>
  <si>
    <t>19:02:14</t>
  </si>
  <si>
    <t>23:26:12</t>
  </si>
  <si>
    <t>16:41:43</t>
  </si>
  <si>
    <t>02:10:20</t>
  </si>
  <si>
    <t>00:43:20</t>
  </si>
  <si>
    <t>09:11:04</t>
  </si>
  <si>
    <t>23:22:02</t>
  </si>
  <si>
    <t>12:34:33</t>
  </si>
  <si>
    <t>13:31:03</t>
  </si>
  <si>
    <t>19:56:20</t>
  </si>
  <si>
    <t>12:10:56</t>
  </si>
  <si>
    <t>17:12:12</t>
  </si>
  <si>
    <t>11:39:19</t>
  </si>
  <si>
    <t>01:42:53</t>
  </si>
  <si>
    <t>23:02:00</t>
  </si>
  <si>
    <t>03:38:26</t>
  </si>
  <si>
    <t>00:11:13</t>
  </si>
  <si>
    <t>09:00:01</t>
  </si>
  <si>
    <t>05:14:15</t>
  </si>
  <si>
    <t>03:40:53</t>
  </si>
  <si>
    <t>20:41:16</t>
  </si>
  <si>
    <t>21:26:53</t>
  </si>
  <si>
    <t>11:36:11</t>
  </si>
  <si>
    <t>11:04:54</t>
  </si>
  <si>
    <t>03:35:27</t>
  </si>
  <si>
    <t>07:29:07</t>
  </si>
  <si>
    <t>19:49:30</t>
  </si>
  <si>
    <t>00:36:35</t>
  </si>
  <si>
    <t>00:31:11</t>
  </si>
  <si>
    <t>09:52:18</t>
  </si>
  <si>
    <t>00:09:45</t>
  </si>
  <si>
    <t>05:14:11</t>
  </si>
  <si>
    <t>00:29:32</t>
  </si>
  <si>
    <t>03:50:19</t>
  </si>
  <si>
    <t>20:53:57</t>
  </si>
  <si>
    <t>07:40:25</t>
  </si>
  <si>
    <t>01:29:41</t>
  </si>
  <si>
    <t>09:59:07</t>
  </si>
  <si>
    <t>12:28:06</t>
  </si>
  <si>
    <t>01:00:52</t>
  </si>
  <si>
    <t>11:22:01</t>
  </si>
  <si>
    <t>02:26:54</t>
  </si>
  <si>
    <t>04:55:46</t>
  </si>
  <si>
    <t>19:03:01</t>
  </si>
  <si>
    <t>16:26:53</t>
  </si>
  <si>
    <t>09:45:43</t>
  </si>
  <si>
    <t>14:50:35</t>
  </si>
  <si>
    <t>08:04:59</t>
  </si>
  <si>
    <t>14:13:55</t>
  </si>
  <si>
    <t>11:46:05</t>
  </si>
  <si>
    <t>02:39:41</t>
  </si>
  <si>
    <t>16:40:47</t>
  </si>
  <si>
    <t>20:47:32</t>
  </si>
  <si>
    <t>20:23:02</t>
  </si>
  <si>
    <t>11:45:49</t>
  </si>
  <si>
    <t>21:02:42</t>
  </si>
  <si>
    <t>19:39:31</t>
  </si>
  <si>
    <t>20:12:56</t>
  </si>
  <si>
    <t>16:37:19</t>
  </si>
  <si>
    <t>03:13:30</t>
  </si>
  <si>
    <t>04:27:34</t>
  </si>
  <si>
    <t>08:59:28</t>
  </si>
  <si>
    <t>04:18:42</t>
  </si>
  <si>
    <t>21:06:49</t>
  </si>
  <si>
    <t>11:03:10</t>
  </si>
  <si>
    <t>14:57:43</t>
  </si>
  <si>
    <t>08:35:32</t>
  </si>
  <si>
    <t>18:34:43</t>
  </si>
  <si>
    <t>05:03:28</t>
  </si>
  <si>
    <t>21:51:26</t>
  </si>
  <si>
    <t>01:29:27</t>
  </si>
  <si>
    <t>06:29:58</t>
  </si>
  <si>
    <t>16:02:57</t>
  </si>
  <si>
    <t>11:50:34</t>
  </si>
  <si>
    <t>17:03:54</t>
  </si>
  <si>
    <t>03:48:43</t>
  </si>
  <si>
    <t>02:29:27</t>
  </si>
  <si>
    <t>21:44:40</t>
  </si>
  <si>
    <t>20:34:24</t>
  </si>
  <si>
    <t>14:14:44</t>
  </si>
  <si>
    <t>22:38:30</t>
  </si>
  <si>
    <t>12:33:36</t>
  </si>
  <si>
    <t>07:00:43</t>
  </si>
  <si>
    <t>19:25:47</t>
  </si>
  <si>
    <t>06:38:42</t>
  </si>
  <si>
    <t>06:23:27</t>
  </si>
  <si>
    <t>23:57:32</t>
  </si>
  <si>
    <t>22:50:21</t>
  </si>
  <si>
    <t>20:57:27</t>
  </si>
  <si>
    <t>09:23:48</t>
  </si>
  <si>
    <t>10:57:25</t>
  </si>
  <si>
    <t>11:43:03</t>
  </si>
  <si>
    <t>03:47:21</t>
  </si>
  <si>
    <t>05:34:49</t>
  </si>
  <si>
    <t>08:32:53</t>
  </si>
  <si>
    <t>11:11:00</t>
  </si>
  <si>
    <t>12:14:55</t>
  </si>
  <si>
    <t>23:23:48</t>
  </si>
  <si>
    <t>15:02:04</t>
  </si>
  <si>
    <t>04:07:45</t>
  </si>
  <si>
    <t>05:53:34</t>
  </si>
  <si>
    <t>16:12:04</t>
  </si>
  <si>
    <t>04:20:26</t>
  </si>
  <si>
    <t>01:10:07</t>
  </si>
  <si>
    <t>14:24:27</t>
  </si>
  <si>
    <t>06:58:58</t>
  </si>
  <si>
    <t>21:03:03</t>
  </si>
  <si>
    <t>20:12:49</t>
  </si>
  <si>
    <t>18:06:38</t>
  </si>
  <si>
    <t>12:39:35</t>
  </si>
  <si>
    <t>04:08:19</t>
  </si>
  <si>
    <t>17:31:07</t>
  </si>
  <si>
    <t>06:45:40</t>
  </si>
  <si>
    <t>02:01:43</t>
  </si>
  <si>
    <t>17:39:41</t>
  </si>
  <si>
    <t>04:29:43</t>
  </si>
  <si>
    <t>19:59:22</t>
  </si>
  <si>
    <t>20:00:09</t>
  </si>
  <si>
    <t>06:40:47</t>
  </si>
  <si>
    <t>16:17:02</t>
  </si>
  <si>
    <t>01:37:35</t>
  </si>
  <si>
    <t>01:10:16</t>
  </si>
  <si>
    <t>17:13:29</t>
  </si>
  <si>
    <t>10:41:54</t>
  </si>
  <si>
    <t>04:06:22</t>
  </si>
  <si>
    <t>22:26:56</t>
  </si>
  <si>
    <t>17:39:57</t>
  </si>
  <si>
    <t>12:19:10</t>
  </si>
  <si>
    <t>18:49:43</t>
  </si>
  <si>
    <t>19:52:27</t>
  </si>
  <si>
    <t>02:37:18</t>
  </si>
  <si>
    <t>16:31:26</t>
  </si>
  <si>
    <t>21:50:01</t>
  </si>
  <si>
    <t>04:58:16</t>
  </si>
  <si>
    <t>13:27:41</t>
  </si>
  <si>
    <t>12:18:43</t>
  </si>
  <si>
    <t>23:32:50</t>
  </si>
  <si>
    <t>11:51:12</t>
  </si>
  <si>
    <t>20:34:30</t>
  </si>
  <si>
    <t>13:00:05</t>
  </si>
  <si>
    <t>06:10:24</t>
  </si>
  <si>
    <t>01:14:20</t>
  </si>
  <si>
    <t>22:08:34</t>
  </si>
  <si>
    <t>03:01:01</t>
  </si>
  <si>
    <t>14:50:08</t>
  </si>
  <si>
    <t>15:41:26</t>
  </si>
  <si>
    <t>11:03:57</t>
  </si>
  <si>
    <t>03:37:38</t>
  </si>
  <si>
    <t>13:18:04</t>
  </si>
  <si>
    <t>06:28:57</t>
  </si>
  <si>
    <t>06:28:48</t>
  </si>
  <si>
    <t>18:26:31</t>
  </si>
  <si>
    <t>11:50:57</t>
  </si>
  <si>
    <t>09:21:38</t>
  </si>
  <si>
    <t>02:08:24</t>
  </si>
  <si>
    <t>05:13:13</t>
  </si>
  <si>
    <t>16:02:08</t>
  </si>
  <si>
    <t>08:55:59</t>
  </si>
  <si>
    <t>16:27:43</t>
  </si>
  <si>
    <t>11:02:24</t>
  </si>
  <si>
    <t>04:54:05</t>
  </si>
  <si>
    <t>10:37:55</t>
  </si>
  <si>
    <t>13:43:37</t>
  </si>
  <si>
    <t>13:57:46</t>
  </si>
  <si>
    <t>18:44:28</t>
  </si>
  <si>
    <t>15:29:03</t>
  </si>
  <si>
    <t>05:49:01</t>
  </si>
  <si>
    <t>18:25:44</t>
  </si>
  <si>
    <t>09:37:48</t>
  </si>
  <si>
    <t>21:57:31</t>
  </si>
  <si>
    <t>13:13:40</t>
  </si>
  <si>
    <t>00:50:26</t>
  </si>
  <si>
    <t>05:23:58</t>
  </si>
  <si>
    <t>11:30:18</t>
  </si>
  <si>
    <t>15:11:01</t>
  </si>
  <si>
    <t>10:54:02</t>
  </si>
  <si>
    <t>04:33:27</t>
  </si>
  <si>
    <t>06:54:03</t>
  </si>
  <si>
    <t>23:03:10</t>
  </si>
  <si>
    <t>21:35:55</t>
  </si>
  <si>
    <t>18:38:52</t>
  </si>
  <si>
    <t>01:52:04</t>
  </si>
  <si>
    <t>18:49:42</t>
  </si>
  <si>
    <t>00:51:40</t>
  </si>
  <si>
    <t>08:17:08</t>
  </si>
  <si>
    <t>16:54:17</t>
  </si>
  <si>
    <t>00:30:14</t>
  </si>
  <si>
    <t>14:58:01</t>
  </si>
  <si>
    <t>10:47:53</t>
  </si>
  <si>
    <t>16:32:33</t>
  </si>
  <si>
    <t>20:52:48</t>
  </si>
  <si>
    <t>13:04:44</t>
  </si>
  <si>
    <t>15:15:01</t>
  </si>
  <si>
    <t>22:51:36</t>
  </si>
  <si>
    <t>06:11:24</t>
  </si>
  <si>
    <t>18:41:22</t>
  </si>
  <si>
    <t>05:33:56</t>
  </si>
  <si>
    <t>01:52:07</t>
  </si>
  <si>
    <t>19:39:42</t>
  </si>
  <si>
    <t>06:24:05</t>
  </si>
  <si>
    <t>18:31:58</t>
  </si>
  <si>
    <t>09:50:22</t>
  </si>
  <si>
    <t>21:13:22</t>
  </si>
  <si>
    <t>13:41:36</t>
  </si>
  <si>
    <t>09:41:11</t>
  </si>
  <si>
    <t>11:16:19</t>
  </si>
  <si>
    <t>07:54:50</t>
  </si>
  <si>
    <t>14:02:32</t>
  </si>
  <si>
    <t>11:58:21</t>
  </si>
  <si>
    <t>15:57:41</t>
  </si>
  <si>
    <t>19:45:25</t>
  </si>
  <si>
    <t>22:58:34</t>
  </si>
  <si>
    <t>20:25:39</t>
  </si>
  <si>
    <t>22:30:54</t>
  </si>
  <si>
    <t>12:17:48</t>
  </si>
  <si>
    <t>22:14:46</t>
  </si>
  <si>
    <t>19:53:57</t>
  </si>
  <si>
    <t>10:19:21</t>
  </si>
  <si>
    <t>15:27:20</t>
  </si>
  <si>
    <t>07:39:50</t>
  </si>
  <si>
    <t>08:49:30</t>
  </si>
  <si>
    <t>05:46:17</t>
  </si>
  <si>
    <t>08:37:57</t>
  </si>
  <si>
    <t>13:04:43</t>
  </si>
  <si>
    <t>13:15:32</t>
  </si>
  <si>
    <t>23:15:05</t>
  </si>
  <si>
    <t>10:14:06</t>
  </si>
  <si>
    <t>23:18:43</t>
  </si>
  <si>
    <t>16:21:05</t>
  </si>
  <si>
    <t>05:32:51</t>
  </si>
  <si>
    <t>08:40:58</t>
  </si>
  <si>
    <t>00:04:51</t>
  </si>
  <si>
    <t>20:11:45</t>
  </si>
  <si>
    <t>01:39:28</t>
  </si>
  <si>
    <t>03:14:52</t>
  </si>
  <si>
    <t>17:51:44</t>
  </si>
  <si>
    <t>06:32:49</t>
  </si>
  <si>
    <t>20:14:59</t>
  </si>
  <si>
    <t>18:12:32</t>
  </si>
  <si>
    <t>11:00:04</t>
  </si>
  <si>
    <t>03:27:01</t>
  </si>
  <si>
    <t>17:12:37</t>
  </si>
  <si>
    <t>07:56:59</t>
  </si>
  <si>
    <t>08:27:07</t>
  </si>
  <si>
    <t>15:33:17</t>
  </si>
  <si>
    <t>08:41:09</t>
  </si>
  <si>
    <t>08:55:49</t>
  </si>
  <si>
    <t>22:28:05</t>
  </si>
  <si>
    <t>14:30:20</t>
  </si>
  <si>
    <t>17:20:23</t>
  </si>
  <si>
    <t>12:21:28</t>
  </si>
  <si>
    <t>00:44:39</t>
  </si>
  <si>
    <t>05:57:30</t>
  </si>
  <si>
    <t>06:11:47</t>
  </si>
  <si>
    <t>11:14:35</t>
  </si>
  <si>
    <t>11:56:23</t>
  </si>
  <si>
    <t>15:56:17</t>
  </si>
  <si>
    <t>17:57:15</t>
  </si>
  <si>
    <t>04:47:39</t>
  </si>
  <si>
    <t>10:34:12</t>
  </si>
  <si>
    <t>09:00:07</t>
  </si>
  <si>
    <t>12:30:36</t>
  </si>
  <si>
    <t>12:18:23</t>
  </si>
  <si>
    <t>12:06:50</t>
  </si>
  <si>
    <t>14:06:41</t>
  </si>
  <si>
    <t>18:22:41</t>
  </si>
  <si>
    <t>20:36:56</t>
  </si>
  <si>
    <t>05:27:28</t>
  </si>
  <si>
    <t>19:49:34</t>
  </si>
  <si>
    <t>07:02:41</t>
  </si>
  <si>
    <t>11:17:08</t>
  </si>
  <si>
    <t>13:16:40</t>
  </si>
  <si>
    <t>21:33:23</t>
  </si>
  <si>
    <t>07:49:47</t>
  </si>
  <si>
    <t>05:27:31</t>
  </si>
  <si>
    <t>11:48:51</t>
  </si>
  <si>
    <t>18:18:04</t>
  </si>
  <si>
    <t>13:38:44</t>
  </si>
  <si>
    <t>18:30:08</t>
  </si>
  <si>
    <t>14:37:28</t>
  </si>
  <si>
    <t>02:33:31</t>
  </si>
  <si>
    <t>05:59:36</t>
  </si>
  <si>
    <t>12:14:44</t>
  </si>
  <si>
    <t>22:06:40</t>
  </si>
  <si>
    <t>19:45:37</t>
  </si>
  <si>
    <t>09:03:18</t>
  </si>
  <si>
    <t>15:48:08</t>
  </si>
  <si>
    <t>23:52:12</t>
  </si>
  <si>
    <t>08:54:25</t>
  </si>
  <si>
    <t>22:16:13</t>
  </si>
  <si>
    <t>06:58:51</t>
  </si>
  <si>
    <t>20:12:38</t>
  </si>
  <si>
    <t>16:56:29</t>
  </si>
  <si>
    <t>09:02:10</t>
  </si>
  <si>
    <t>02:59:43</t>
  </si>
  <si>
    <t>04:40:39</t>
  </si>
  <si>
    <t>08:39:37</t>
  </si>
  <si>
    <t>02:40:08</t>
  </si>
  <si>
    <t>14:15:30</t>
  </si>
  <si>
    <t>05:13:42</t>
  </si>
  <si>
    <t>05:48:30</t>
  </si>
  <si>
    <t>06:52:57</t>
  </si>
  <si>
    <t>22:45:37</t>
  </si>
  <si>
    <t>04:20:35</t>
  </si>
  <si>
    <t>07:22:15</t>
  </si>
  <si>
    <t>09:26:17</t>
  </si>
  <si>
    <t>15:46:40</t>
  </si>
  <si>
    <t>09:22:55</t>
  </si>
  <si>
    <t>22:58:09</t>
  </si>
  <si>
    <t>04:07:25</t>
  </si>
  <si>
    <t>09:32:06</t>
  </si>
  <si>
    <t>02:44:40</t>
  </si>
  <si>
    <t>06:20:44</t>
  </si>
  <si>
    <t>03:47:09</t>
  </si>
  <si>
    <t>09:35:10</t>
  </si>
  <si>
    <t>14:43:13</t>
  </si>
  <si>
    <t>22:05:23</t>
  </si>
  <si>
    <t>19:51:14</t>
  </si>
  <si>
    <t>07:01:40</t>
  </si>
  <si>
    <t>05:33:32</t>
  </si>
  <si>
    <t>14:53:43</t>
  </si>
  <si>
    <t>00:23:13</t>
  </si>
  <si>
    <t>07:11:05</t>
  </si>
  <si>
    <t>13:09:29</t>
  </si>
  <si>
    <t>17:24:57</t>
  </si>
  <si>
    <t>12:34:27</t>
  </si>
  <si>
    <t>19:18:45</t>
  </si>
  <si>
    <t>12:14:40</t>
  </si>
  <si>
    <t>12:08:22</t>
  </si>
  <si>
    <t>23:51:18</t>
  </si>
  <si>
    <t>00:22:49</t>
  </si>
  <si>
    <t>02:31:46</t>
  </si>
  <si>
    <t>14:28:00</t>
  </si>
  <si>
    <t>11:26:55</t>
  </si>
  <si>
    <t>21:01:49</t>
  </si>
  <si>
    <t>23:04:31</t>
  </si>
  <si>
    <t>20:40:34</t>
  </si>
  <si>
    <t>01:34:43</t>
  </si>
  <si>
    <t>12:37:29</t>
  </si>
  <si>
    <t>00:31:37</t>
  </si>
  <si>
    <t>01:14:06</t>
  </si>
  <si>
    <t>12:10:50</t>
  </si>
  <si>
    <t>12:38:55</t>
  </si>
  <si>
    <t>04:16:24</t>
  </si>
  <si>
    <t>15:38:45</t>
  </si>
  <si>
    <t>18:50:26</t>
  </si>
  <si>
    <t>01:01:16</t>
  </si>
  <si>
    <t>20:34:27</t>
  </si>
  <si>
    <t>15:03:15</t>
  </si>
  <si>
    <t>10:22:00</t>
  </si>
  <si>
    <t>21:47:51</t>
  </si>
  <si>
    <t>17:26:17</t>
  </si>
  <si>
    <t>00:09:56</t>
  </si>
  <si>
    <t>17:52:44</t>
  </si>
  <si>
    <t>00:52:04</t>
  </si>
  <si>
    <t>20:05:13</t>
  </si>
  <si>
    <t>18:55:47</t>
  </si>
  <si>
    <t>18:58:49</t>
  </si>
  <si>
    <t>02:36:06</t>
  </si>
  <si>
    <t>19:21:10</t>
  </si>
  <si>
    <t>22:25:25</t>
  </si>
  <si>
    <t>13:31:06</t>
  </si>
  <si>
    <t>03:31:11</t>
  </si>
  <si>
    <t>23:12:48</t>
  </si>
  <si>
    <t>11:23:03</t>
  </si>
  <si>
    <t>20:03:32</t>
  </si>
  <si>
    <t>18:52:58</t>
  </si>
  <si>
    <t>02:00:35</t>
  </si>
  <si>
    <t>23:18:36</t>
  </si>
  <si>
    <t>11:25:39</t>
  </si>
  <si>
    <t>15:44:49</t>
  </si>
  <si>
    <t>06:29:57</t>
  </si>
  <si>
    <t>18:48:21</t>
  </si>
  <si>
    <t>14:17:26</t>
  </si>
  <si>
    <t>13:47:51</t>
  </si>
  <si>
    <t>02:19:46</t>
  </si>
  <si>
    <t>15:28:43</t>
  </si>
  <si>
    <t>20:05:11</t>
  </si>
  <si>
    <t>11:53:08</t>
  </si>
  <si>
    <t>10:14:03</t>
  </si>
  <si>
    <t>03:37:18</t>
  </si>
  <si>
    <t>04:31:33</t>
  </si>
  <si>
    <t>03:07:33</t>
  </si>
  <si>
    <t>23:13:25</t>
  </si>
  <si>
    <t>22:35:13</t>
  </si>
  <si>
    <t>02:03:19</t>
  </si>
  <si>
    <t>11:32:56</t>
  </si>
  <si>
    <t>04:42:44</t>
  </si>
  <si>
    <t>12:49:30</t>
  </si>
  <si>
    <t>12:21:36</t>
  </si>
  <si>
    <t>09:35:16</t>
  </si>
  <si>
    <t>05:09:16</t>
  </si>
  <si>
    <t>18:20:05</t>
  </si>
  <si>
    <t>09:55:29</t>
  </si>
  <si>
    <t>11:49:09</t>
  </si>
  <si>
    <t>17:18:44</t>
  </si>
  <si>
    <t>18:00:56</t>
  </si>
  <si>
    <t>17:21:47</t>
  </si>
  <si>
    <t>13:31:23</t>
  </si>
  <si>
    <t>06:35:04</t>
  </si>
  <si>
    <t>03:35:46</t>
  </si>
  <si>
    <t>20:16:23</t>
  </si>
  <si>
    <t>11:05:21</t>
  </si>
  <si>
    <t>16:08:38</t>
  </si>
  <si>
    <t>07:27:55</t>
  </si>
  <si>
    <t>03:22:26</t>
  </si>
  <si>
    <t>16:39:24</t>
  </si>
  <si>
    <t>13:43:38</t>
  </si>
  <si>
    <t>08:31:43</t>
  </si>
  <si>
    <t>18:58:12</t>
  </si>
  <si>
    <t>23:58:41</t>
  </si>
  <si>
    <t>01:38:03</t>
  </si>
  <si>
    <t>06:43:58</t>
  </si>
  <si>
    <t>13:49:45</t>
  </si>
  <si>
    <t>00:55:21</t>
  </si>
  <si>
    <t>17:55:46</t>
  </si>
  <si>
    <t>10:18:27</t>
  </si>
  <si>
    <t>04:45:47</t>
  </si>
  <si>
    <t>06:13:39</t>
  </si>
  <si>
    <t>17:58:09</t>
  </si>
  <si>
    <t>07:07:31</t>
  </si>
  <si>
    <t>05:02:08</t>
  </si>
  <si>
    <t>06:27:54</t>
  </si>
  <si>
    <t>05:41:04</t>
  </si>
  <si>
    <t>20:18:42</t>
  </si>
  <si>
    <t>00:55:30</t>
  </si>
  <si>
    <t>16:46:16</t>
  </si>
  <si>
    <t>15:54:42</t>
  </si>
  <si>
    <t>22:13:44</t>
  </si>
  <si>
    <t>17:21:58</t>
  </si>
  <si>
    <t>23:25:28</t>
  </si>
  <si>
    <t>11:46:58</t>
  </si>
  <si>
    <t>07:48:48</t>
  </si>
  <si>
    <t>08:11:17</t>
  </si>
  <si>
    <t>02:42:34</t>
  </si>
  <si>
    <t>05:53:23</t>
  </si>
  <si>
    <t>11:54:11</t>
  </si>
  <si>
    <t>22:35:33</t>
  </si>
  <si>
    <t>19:08:29</t>
  </si>
  <si>
    <t>18:38:27</t>
  </si>
  <si>
    <t>15:00:24</t>
  </si>
  <si>
    <t>19:31:55</t>
  </si>
  <si>
    <t>17:28:04</t>
  </si>
  <si>
    <t>05:57:48</t>
  </si>
  <si>
    <t>01:45:16</t>
  </si>
  <si>
    <t>01:01:30</t>
  </si>
  <si>
    <t>05:51:30</t>
  </si>
  <si>
    <t>17:30:36</t>
  </si>
  <si>
    <t>16:26:30</t>
  </si>
  <si>
    <t>06:44:13</t>
  </si>
  <si>
    <t>13:21:10</t>
  </si>
  <si>
    <t>22:25:30</t>
  </si>
  <si>
    <t>22:56:01</t>
  </si>
  <si>
    <t>07:35:12</t>
  </si>
  <si>
    <t>15:26:50</t>
  </si>
  <si>
    <t>11:03:08</t>
  </si>
  <si>
    <t>11:59:33</t>
  </si>
  <si>
    <t>18:59:15</t>
  </si>
  <si>
    <t>23:20:44</t>
  </si>
  <si>
    <t>01:58:12</t>
  </si>
  <si>
    <t>07:29:04</t>
  </si>
  <si>
    <t>23:55:28</t>
  </si>
  <si>
    <t>05:10:51</t>
  </si>
  <si>
    <t>08:31:54</t>
  </si>
  <si>
    <t>21:03:53</t>
  </si>
  <si>
    <t>19:12:43</t>
  </si>
  <si>
    <t>09:00:44</t>
  </si>
  <si>
    <t>09:12:58</t>
  </si>
  <si>
    <t>16:11:48</t>
  </si>
  <si>
    <t>00:45:31</t>
  </si>
  <si>
    <t>08:47:57</t>
  </si>
  <si>
    <t>22:21:26</t>
  </si>
  <si>
    <t>07:26:22</t>
  </si>
  <si>
    <t>11:16:40</t>
  </si>
  <si>
    <t>21:55:05</t>
  </si>
  <si>
    <t>08:50:34</t>
  </si>
  <si>
    <t>11:25:06</t>
  </si>
  <si>
    <t>20:43:59</t>
  </si>
  <si>
    <t>14:56:38</t>
  </si>
  <si>
    <t>19:11:37</t>
  </si>
  <si>
    <t>20:15:57</t>
  </si>
  <si>
    <t>02:32:46</t>
  </si>
  <si>
    <t>13:41:08</t>
  </si>
  <si>
    <t>13:58:39</t>
  </si>
  <si>
    <t>03:34:57</t>
  </si>
  <si>
    <t>13:22:30</t>
  </si>
  <si>
    <t>05:34:53</t>
  </si>
  <si>
    <t>07:45:20</t>
  </si>
  <si>
    <t>04:29:32</t>
  </si>
  <si>
    <t>10:21:19</t>
  </si>
  <si>
    <t>12:45:43</t>
  </si>
  <si>
    <t>22:10:18</t>
  </si>
  <si>
    <t>04:43:36</t>
  </si>
  <si>
    <t>14:18:31</t>
  </si>
  <si>
    <t>05:22:43</t>
  </si>
  <si>
    <t>19:57:46</t>
  </si>
  <si>
    <t>01:12:09</t>
  </si>
  <si>
    <t>17:35:03</t>
  </si>
  <si>
    <t>03:46:11</t>
  </si>
  <si>
    <t>20:00:23</t>
  </si>
  <si>
    <t>02:05:22</t>
  </si>
  <si>
    <t>19:38:10</t>
  </si>
  <si>
    <t>07:07:46</t>
  </si>
  <si>
    <t>20:12:27</t>
  </si>
  <si>
    <t>18:30:34</t>
  </si>
  <si>
    <t>01:11:10</t>
  </si>
  <si>
    <t>07:26:12</t>
  </si>
  <si>
    <t>12:55:39</t>
  </si>
  <si>
    <t>18:53:50</t>
  </si>
  <si>
    <t>21:57:03</t>
  </si>
  <si>
    <t>00:59:22</t>
  </si>
  <si>
    <t>20:26:52</t>
  </si>
  <si>
    <t>18:53:57</t>
  </si>
  <si>
    <t>21:33:26</t>
  </si>
  <si>
    <t>01:29:13</t>
  </si>
  <si>
    <t>23:01:34</t>
  </si>
  <si>
    <t>10:19:27</t>
  </si>
  <si>
    <t>16:24:56</t>
  </si>
  <si>
    <t>18:42:05</t>
  </si>
  <si>
    <t>18:13:31</t>
  </si>
  <si>
    <t>03:25:30</t>
  </si>
  <si>
    <t>04:10:46</t>
  </si>
  <si>
    <t>14:10:15</t>
  </si>
  <si>
    <t>20:12:36</t>
  </si>
  <si>
    <t>03:06:11</t>
  </si>
  <si>
    <t>11:45:14</t>
  </si>
  <si>
    <t>17:49:10</t>
  </si>
  <si>
    <t>23:43:39</t>
  </si>
  <si>
    <t>17:18:58</t>
  </si>
  <si>
    <t>00:21:25</t>
  </si>
  <si>
    <t>07:54:25</t>
  </si>
  <si>
    <t>13:09:26</t>
  </si>
  <si>
    <t>04:51:50</t>
  </si>
  <si>
    <t>23:17:43</t>
  </si>
  <si>
    <t>13:46:00</t>
  </si>
  <si>
    <t>23:48:06</t>
  </si>
  <si>
    <t>18:07:06</t>
  </si>
  <si>
    <t>15:05:15</t>
  </si>
  <si>
    <t>06:55:28</t>
  </si>
  <si>
    <t>20:32:44</t>
  </si>
  <si>
    <t>13:10:29</t>
  </si>
  <si>
    <t>02:11:46</t>
  </si>
  <si>
    <t>04:42:26</t>
  </si>
  <si>
    <t>23:40:32</t>
  </si>
  <si>
    <t>23:16:14</t>
  </si>
  <si>
    <t>15:28:18</t>
  </si>
  <si>
    <t>06:54:21</t>
  </si>
  <si>
    <t>02:51:09</t>
  </si>
  <si>
    <t>01:01:21</t>
  </si>
  <si>
    <t>08:29:26</t>
  </si>
  <si>
    <t>21:27:25</t>
  </si>
  <si>
    <t>06:51:13</t>
  </si>
  <si>
    <t>09:24:52</t>
  </si>
  <si>
    <t>16:07:56</t>
  </si>
  <si>
    <t>18:27:14</t>
  </si>
  <si>
    <t>22:24:49</t>
  </si>
  <si>
    <t>07:21:09</t>
  </si>
  <si>
    <t>21:41:43</t>
  </si>
  <si>
    <t>10:17:00</t>
  </si>
  <si>
    <t>04:24:01</t>
  </si>
  <si>
    <t>14:06:48</t>
  </si>
  <si>
    <t>16:59:27</t>
  </si>
  <si>
    <t>06:23:30</t>
  </si>
  <si>
    <t>01:23:51</t>
  </si>
  <si>
    <t>20:05:03</t>
  </si>
  <si>
    <t>01:01:34</t>
  </si>
  <si>
    <t>06:03:39</t>
  </si>
  <si>
    <t>12:26:10</t>
  </si>
  <si>
    <t>02:19:34</t>
  </si>
  <si>
    <t>21:29:11</t>
  </si>
  <si>
    <t>23:22:53</t>
  </si>
  <si>
    <t>17:21:41</t>
  </si>
  <si>
    <t>02:28:41</t>
  </si>
  <si>
    <t>14:51:40</t>
  </si>
  <si>
    <t>03:46:43</t>
  </si>
  <si>
    <t>12:40:48</t>
  </si>
  <si>
    <t>13:53:04</t>
  </si>
  <si>
    <t>03:56:07</t>
  </si>
  <si>
    <t>19:55:38</t>
  </si>
  <si>
    <t>19:00:35</t>
  </si>
  <si>
    <t>16:08:07</t>
  </si>
  <si>
    <t>13:17:56</t>
  </si>
  <si>
    <t>11:11:07</t>
  </si>
  <si>
    <t>15:33:44</t>
  </si>
  <si>
    <t>07:39:03</t>
  </si>
  <si>
    <t>13:00:21</t>
  </si>
  <si>
    <t>10:56:05</t>
  </si>
  <si>
    <t>21:59:48</t>
  </si>
  <si>
    <t>03:52:54</t>
  </si>
  <si>
    <t>16:58:59</t>
  </si>
  <si>
    <t>11:49:39</t>
  </si>
  <si>
    <t>20:11:38</t>
  </si>
  <si>
    <t>03:06:18</t>
  </si>
  <si>
    <t>04:59:14</t>
  </si>
  <si>
    <t>12:16:56</t>
  </si>
  <si>
    <t>06:51:19</t>
  </si>
  <si>
    <t>10:00:21</t>
  </si>
  <si>
    <t>14:37:59</t>
  </si>
  <si>
    <t>17:38:01</t>
  </si>
  <si>
    <t>07:35:14</t>
  </si>
  <si>
    <t>10:38:50</t>
  </si>
  <si>
    <t>19:20:20</t>
  </si>
  <si>
    <t>21:34:33</t>
  </si>
  <si>
    <t>08:15:21</t>
  </si>
  <si>
    <t>06:43:08</t>
  </si>
  <si>
    <t>05:10:34</t>
  </si>
  <si>
    <t>10:48:06</t>
  </si>
  <si>
    <t>01:53:37</t>
  </si>
  <si>
    <t>23:41:35</t>
  </si>
  <si>
    <t>20:16:10</t>
  </si>
  <si>
    <t>07:12:53</t>
  </si>
  <si>
    <t>00:28:50</t>
  </si>
  <si>
    <t>16:56:25</t>
  </si>
  <si>
    <t>05:56:14</t>
  </si>
  <si>
    <t>13:50:42</t>
  </si>
  <si>
    <t>06:24:03</t>
  </si>
  <si>
    <t>04:20:49</t>
  </si>
  <si>
    <t>18:22:20</t>
  </si>
  <si>
    <t>11:53:57</t>
  </si>
  <si>
    <t>01:33:53</t>
  </si>
  <si>
    <t>20:44:09</t>
  </si>
  <si>
    <t>22:47:08</t>
  </si>
  <si>
    <t>09:41:54</t>
  </si>
  <si>
    <t>01:50:19</t>
  </si>
  <si>
    <t>20:58:44</t>
  </si>
  <si>
    <t>22:20:42</t>
  </si>
  <si>
    <t>05:06:26</t>
  </si>
  <si>
    <t>03:19:45</t>
  </si>
  <si>
    <t>07:16:59</t>
  </si>
  <si>
    <t>20:57:54</t>
  </si>
  <si>
    <t>15:08:03</t>
  </si>
  <si>
    <t>11:51:54</t>
  </si>
  <si>
    <t>02:24:23</t>
  </si>
  <si>
    <t>07:50:46</t>
  </si>
  <si>
    <t>11:43:22</t>
  </si>
  <si>
    <t>21:32:55</t>
  </si>
  <si>
    <t>13:18:22</t>
  </si>
  <si>
    <t>00:45:53</t>
  </si>
  <si>
    <t>20:01:10</t>
  </si>
  <si>
    <t>18:43:28</t>
  </si>
  <si>
    <t>21:47:12</t>
  </si>
  <si>
    <t>18:41:41</t>
  </si>
  <si>
    <t>20:21:17</t>
  </si>
  <si>
    <t>17:19:44</t>
  </si>
  <si>
    <t>18:10:20</t>
  </si>
  <si>
    <t>16:51:32</t>
  </si>
  <si>
    <t>06:38:09</t>
  </si>
  <si>
    <t>21:05:18</t>
  </si>
  <si>
    <t>16:37:21</t>
  </si>
  <si>
    <t>10:24:57</t>
  </si>
  <si>
    <t>07:44:01</t>
  </si>
  <si>
    <t>17:57:43</t>
  </si>
  <si>
    <t>14:06:27</t>
  </si>
  <si>
    <t>16:24:07</t>
  </si>
  <si>
    <t>19:29:51</t>
  </si>
  <si>
    <t>20:09:21</t>
  </si>
  <si>
    <t>08:43:16</t>
  </si>
  <si>
    <t>21:34:57</t>
  </si>
  <si>
    <t>19:23:03</t>
  </si>
  <si>
    <t>12:14:27</t>
  </si>
  <si>
    <t>02:25:37</t>
  </si>
  <si>
    <t>07:00:37</t>
  </si>
  <si>
    <t>19:02:51</t>
  </si>
  <si>
    <t>05:16:37</t>
  </si>
  <si>
    <t>21:00:36</t>
  </si>
  <si>
    <t>06:57:59</t>
  </si>
  <si>
    <t>03:30:46</t>
  </si>
  <si>
    <t>01:03:59</t>
  </si>
  <si>
    <t>15:51:59</t>
  </si>
  <si>
    <t>21:58:30</t>
  </si>
  <si>
    <t>15:33:07</t>
  </si>
  <si>
    <t>09:01:39</t>
  </si>
  <si>
    <t>19:51:00</t>
  </si>
  <si>
    <t>16:47:27</t>
  </si>
  <si>
    <t>15:48:06</t>
  </si>
  <si>
    <t>04:27:11</t>
  </si>
  <si>
    <t>13:25:44</t>
  </si>
  <si>
    <t>10:02:05</t>
  </si>
  <si>
    <t>09:57:42</t>
  </si>
  <si>
    <t>22:16:54</t>
  </si>
  <si>
    <t>19:27:17</t>
  </si>
  <si>
    <t>14:48:46</t>
  </si>
  <si>
    <t>21:48:00</t>
  </si>
  <si>
    <t>15:52:19</t>
  </si>
  <si>
    <t>16:00:42</t>
  </si>
  <si>
    <t>09:37:13</t>
  </si>
  <si>
    <t>09:44:14</t>
  </si>
  <si>
    <t>13:58:45</t>
  </si>
  <si>
    <t>02:59:02</t>
  </si>
  <si>
    <t>15:20:43</t>
  </si>
  <si>
    <t>02:56:37</t>
  </si>
  <si>
    <t>04:43:40</t>
  </si>
  <si>
    <t>10:15:49</t>
  </si>
  <si>
    <t>08:47:09</t>
  </si>
  <si>
    <t>04:40:29</t>
  </si>
  <si>
    <t>00:39:22</t>
  </si>
  <si>
    <t>04:41:55</t>
  </si>
  <si>
    <t>19:34:13</t>
  </si>
  <si>
    <t>13:07:18</t>
  </si>
  <si>
    <t>00:50:21</t>
  </si>
  <si>
    <t>14:15:01</t>
  </si>
  <si>
    <t>07:38:14</t>
  </si>
  <si>
    <t>16:39:20</t>
  </si>
  <si>
    <t>03:14:44</t>
  </si>
  <si>
    <t>00:59:36</t>
  </si>
  <si>
    <t>07:29:42</t>
  </si>
  <si>
    <t>01:03:44</t>
  </si>
  <si>
    <t>16:54:26</t>
  </si>
  <si>
    <t>00:13:04</t>
  </si>
  <si>
    <t>17:48:07</t>
  </si>
  <si>
    <t>00:40:09</t>
  </si>
  <si>
    <t>20:41:49</t>
  </si>
  <si>
    <t>01:41:45</t>
  </si>
  <si>
    <t>05:51:26</t>
  </si>
  <si>
    <t>15:15:39</t>
  </si>
  <si>
    <t>04:18:15</t>
  </si>
  <si>
    <t>09:50:12</t>
  </si>
  <si>
    <t>07:45:16</t>
  </si>
  <si>
    <t>13:11:30</t>
  </si>
  <si>
    <t>15:44:03</t>
  </si>
  <si>
    <t>22:07:30</t>
  </si>
  <si>
    <t>08:08:05</t>
  </si>
  <si>
    <t>06:53:26</t>
  </si>
  <si>
    <t>07:23:47</t>
  </si>
  <si>
    <t>09:51:23</t>
  </si>
  <si>
    <t>22:07:10</t>
  </si>
  <si>
    <t>10:54:41</t>
  </si>
  <si>
    <t>15:15:51</t>
  </si>
  <si>
    <t>15:57:07</t>
  </si>
  <si>
    <t>02:11:22</t>
  </si>
  <si>
    <t>02:48:35</t>
  </si>
  <si>
    <t>20:15:08</t>
  </si>
  <si>
    <t>08:51:16</t>
  </si>
  <si>
    <t>18:08:50</t>
  </si>
  <si>
    <t>07:37:16</t>
  </si>
  <si>
    <t>01:28:34</t>
  </si>
  <si>
    <t>23:01:14</t>
  </si>
  <si>
    <t>02:19:09</t>
  </si>
  <si>
    <t>08:23:23</t>
  </si>
  <si>
    <t>18:00:13</t>
  </si>
  <si>
    <t>16:23:05</t>
  </si>
  <si>
    <t>00:10:54</t>
  </si>
  <si>
    <t>15:58:10</t>
  </si>
  <si>
    <t>12:52:05</t>
  </si>
  <si>
    <t>19:12:10</t>
  </si>
  <si>
    <t>12:27:12</t>
  </si>
  <si>
    <t>19:04:34</t>
  </si>
  <si>
    <t>20:47:18</t>
  </si>
  <si>
    <t>00:34:18</t>
  </si>
  <si>
    <t>03:25:32</t>
  </si>
  <si>
    <t>06:35:27</t>
  </si>
  <si>
    <t>01:48:23</t>
  </si>
  <si>
    <t>22:02:31</t>
  </si>
  <si>
    <t>00:07:13</t>
  </si>
  <si>
    <t>11:50:24</t>
  </si>
  <si>
    <t>13:48:40</t>
  </si>
  <si>
    <t>09:08:01</t>
  </si>
  <si>
    <t>06:59:38</t>
  </si>
  <si>
    <t>01:30:56</t>
  </si>
  <si>
    <t>10:28:07</t>
  </si>
  <si>
    <t>05:50:36</t>
  </si>
  <si>
    <t>23:34:31</t>
  </si>
  <si>
    <t>07:29:55</t>
  </si>
  <si>
    <t>00:28:34</t>
  </si>
  <si>
    <t>23:46:08</t>
  </si>
  <si>
    <t>05:26:00</t>
  </si>
  <si>
    <t>13:49:20</t>
  </si>
  <si>
    <t>02:32:57</t>
  </si>
  <si>
    <t>14:10:51</t>
  </si>
  <si>
    <t>21:52:16</t>
  </si>
  <si>
    <t>21:32:44</t>
  </si>
  <si>
    <t>07:34:43</t>
  </si>
  <si>
    <t>20:54:44</t>
  </si>
  <si>
    <t>20:50:28</t>
  </si>
  <si>
    <t>06:02:59</t>
  </si>
  <si>
    <t>11:43:37</t>
  </si>
  <si>
    <t>23:41:50</t>
  </si>
  <si>
    <t>18:41:04</t>
  </si>
  <si>
    <t>15:52:14</t>
  </si>
  <si>
    <t>03:27:38</t>
  </si>
  <si>
    <t>00:56:57</t>
  </si>
  <si>
    <t>04:11:19</t>
  </si>
  <si>
    <t>18:38:55</t>
  </si>
  <si>
    <t>18:08:18</t>
  </si>
  <si>
    <t>13:51:49</t>
  </si>
  <si>
    <t>03:40:43</t>
  </si>
  <si>
    <t>14:09:53</t>
  </si>
  <si>
    <t>07:39:17</t>
  </si>
  <si>
    <t>10:11:45</t>
  </si>
  <si>
    <t>07:19:49</t>
  </si>
  <si>
    <t>22:56:24</t>
  </si>
  <si>
    <t>12:08:28</t>
  </si>
  <si>
    <t>01:22:54</t>
  </si>
  <si>
    <t>12:12:14</t>
  </si>
  <si>
    <t>00:24:20</t>
  </si>
  <si>
    <t>22:20:55</t>
  </si>
  <si>
    <t>07:44:50</t>
  </si>
  <si>
    <t>14:58:58</t>
  </si>
  <si>
    <t>07:16:49</t>
  </si>
  <si>
    <t>13:10:37</t>
  </si>
  <si>
    <t>05:51:20</t>
  </si>
  <si>
    <t>11:48:19</t>
  </si>
  <si>
    <t>16:29:12</t>
  </si>
  <si>
    <t>06:04:59</t>
  </si>
  <si>
    <t>02:04:26</t>
  </si>
  <si>
    <t>16:17:57</t>
  </si>
  <si>
    <t>14:10:13</t>
  </si>
  <si>
    <t>15:30:59</t>
  </si>
  <si>
    <t>10:27:07</t>
  </si>
  <si>
    <t>07:47:07</t>
  </si>
  <si>
    <t>16:37:03</t>
  </si>
  <si>
    <t>08:56:40</t>
  </si>
  <si>
    <t>15:46:05</t>
  </si>
  <si>
    <t>14:39:11</t>
  </si>
  <si>
    <t>20:21:43</t>
  </si>
  <si>
    <t>04:39:26</t>
  </si>
  <si>
    <t>01:16:00</t>
  </si>
  <si>
    <t>18:49:14</t>
  </si>
  <si>
    <t>17:40:55</t>
  </si>
  <si>
    <t>19:31:47</t>
  </si>
  <si>
    <t>02:07:21</t>
  </si>
  <si>
    <t>00:00:57</t>
  </si>
  <si>
    <t>19:32:17</t>
  </si>
  <si>
    <t>22:18:49</t>
  </si>
  <si>
    <t>00:48:57</t>
  </si>
  <si>
    <t>13:16:45</t>
  </si>
  <si>
    <t>04:47:03</t>
  </si>
  <si>
    <t>08:35:25</t>
  </si>
  <si>
    <t>00:09:47</t>
  </si>
  <si>
    <t>15:35:37</t>
  </si>
  <si>
    <t>22:31:31</t>
  </si>
  <si>
    <t>09:05:49</t>
  </si>
  <si>
    <t>11:01:33</t>
  </si>
  <si>
    <t>18:25:50</t>
  </si>
  <si>
    <t>20:38:17</t>
  </si>
  <si>
    <t>12:56:07</t>
  </si>
  <si>
    <t>02:40:57</t>
  </si>
  <si>
    <t>03:04:34</t>
  </si>
  <si>
    <t>11:12:39</t>
  </si>
  <si>
    <t>07:57:37</t>
  </si>
  <si>
    <t>10:04:54</t>
  </si>
  <si>
    <t>20:52:34</t>
  </si>
  <si>
    <t>12:11:04</t>
  </si>
  <si>
    <t>08:20:30</t>
  </si>
  <si>
    <t>01:24:33</t>
  </si>
  <si>
    <t>21:35:04</t>
  </si>
  <si>
    <t>11:39:30</t>
  </si>
  <si>
    <t>06:39:47</t>
  </si>
  <si>
    <t>04:27:45</t>
  </si>
  <si>
    <t>20:51:40</t>
  </si>
  <si>
    <t>01:42:36</t>
  </si>
  <si>
    <t>11:26:18</t>
  </si>
  <si>
    <t>03:27:37</t>
  </si>
  <si>
    <t>19:57:10</t>
  </si>
  <si>
    <t>08:27:38</t>
  </si>
  <si>
    <t>21:00:51</t>
  </si>
  <si>
    <t>02:57:45</t>
  </si>
  <si>
    <t>04:29:30</t>
  </si>
  <si>
    <t>18:33:22</t>
  </si>
  <si>
    <t>02:49:12</t>
  </si>
  <si>
    <t>14:12:47</t>
  </si>
  <si>
    <t>20:25:00</t>
  </si>
  <si>
    <t>22:41:38</t>
  </si>
  <si>
    <t>17:06:26</t>
  </si>
  <si>
    <t>23:12:24</t>
  </si>
  <si>
    <t>13:23:09</t>
  </si>
  <si>
    <t>10:35:18</t>
  </si>
  <si>
    <t>17:13:22</t>
  </si>
  <si>
    <t>00:22:22</t>
  </si>
  <si>
    <t>02:01:29</t>
  </si>
  <si>
    <t>11:25:05</t>
  </si>
  <si>
    <t>18:07:56</t>
  </si>
  <si>
    <t>07:06:13</t>
  </si>
  <si>
    <t>00:09:23</t>
  </si>
  <si>
    <t>16:59:41</t>
  </si>
  <si>
    <t>23:55:49</t>
  </si>
  <si>
    <t>00:44:38</t>
  </si>
  <si>
    <t>02:32:41</t>
  </si>
  <si>
    <t>02:44:59</t>
  </si>
  <si>
    <t>14:10:53</t>
  </si>
  <si>
    <t>12:51:52</t>
  </si>
  <si>
    <t>13:24:27</t>
  </si>
  <si>
    <t>12:10:32</t>
  </si>
  <si>
    <t>20:38:23</t>
  </si>
  <si>
    <t>05:41:18</t>
  </si>
  <si>
    <t>07:41:27</t>
  </si>
  <si>
    <t>13:26:35</t>
  </si>
  <si>
    <t>14:08:24</t>
  </si>
  <si>
    <t>18:17:23</t>
  </si>
  <si>
    <t>02:23:07</t>
  </si>
  <si>
    <t>22:20:33</t>
  </si>
  <si>
    <t>04:56:16</t>
  </si>
  <si>
    <t>15:07:36</t>
  </si>
  <si>
    <t>11:22:50</t>
  </si>
  <si>
    <t>14:39:15</t>
  </si>
  <si>
    <t>17:05:44</t>
  </si>
  <si>
    <t>01:36:15</t>
  </si>
  <si>
    <t>13:10:02</t>
  </si>
  <si>
    <t>21:59:25</t>
  </si>
  <si>
    <t>18:24:31</t>
  </si>
  <si>
    <t>00:06:34</t>
  </si>
  <si>
    <t>00:20:18</t>
  </si>
  <si>
    <t>17:50:29</t>
  </si>
  <si>
    <t>10:55:43</t>
  </si>
  <si>
    <t>21:17:37</t>
  </si>
  <si>
    <t>10:39:46</t>
  </si>
  <si>
    <t>07:31:25</t>
  </si>
  <si>
    <t>23:01:37</t>
  </si>
  <si>
    <t>21:06:07</t>
  </si>
  <si>
    <t>02:56:27</t>
  </si>
  <si>
    <t>21:26:49</t>
  </si>
  <si>
    <t>14:47:30</t>
  </si>
  <si>
    <t>19:49:11</t>
  </si>
  <si>
    <t>14:19:13</t>
  </si>
  <si>
    <t>21:21:27</t>
  </si>
  <si>
    <t>08:47:58</t>
  </si>
  <si>
    <t>18:59:28</t>
  </si>
  <si>
    <t>18:59:00</t>
  </si>
  <si>
    <t>01:00:31</t>
  </si>
  <si>
    <t>06:01:03</t>
  </si>
  <si>
    <t>10:09:03</t>
  </si>
  <si>
    <t>06:20:13</t>
  </si>
  <si>
    <t>12:38:32</t>
  </si>
  <si>
    <t>08:14:41</t>
  </si>
  <si>
    <t>15:24:40</t>
  </si>
  <si>
    <t>23:27:46</t>
  </si>
  <si>
    <t>18:53:59</t>
  </si>
  <si>
    <t>14:02:41</t>
  </si>
  <si>
    <t>04:23:05</t>
  </si>
  <si>
    <t>11:12:06</t>
  </si>
  <si>
    <t>10:53:27</t>
  </si>
  <si>
    <t>21:57:54</t>
  </si>
  <si>
    <t>11:25:35</t>
  </si>
  <si>
    <t>00:10:14</t>
  </si>
  <si>
    <t>04:26:51</t>
  </si>
  <si>
    <t>23:06:20</t>
  </si>
  <si>
    <t>00:20:39</t>
  </si>
  <si>
    <t>08:09:45</t>
  </si>
  <si>
    <t>17:37:14</t>
  </si>
  <si>
    <t>04:23:17</t>
  </si>
  <si>
    <t>11:42:11</t>
  </si>
  <si>
    <t>07:39:34</t>
  </si>
  <si>
    <t>05:03:24</t>
  </si>
  <si>
    <t>14:54:11</t>
  </si>
  <si>
    <t>16:57:56</t>
  </si>
  <si>
    <t>08:27:52</t>
  </si>
  <si>
    <t>06:13:45</t>
  </si>
  <si>
    <t>07:48:02</t>
  </si>
  <si>
    <t>14:25:04</t>
  </si>
  <si>
    <t>04:32:15</t>
  </si>
  <si>
    <t>08:02:49</t>
  </si>
  <si>
    <t>17:48:15</t>
  </si>
  <si>
    <t>13:39:51</t>
  </si>
  <si>
    <t>17:36:21</t>
  </si>
  <si>
    <t>08:33:01</t>
  </si>
  <si>
    <t>03:51:19</t>
  </si>
  <si>
    <t>20:49:25</t>
  </si>
  <si>
    <t>08:48:29</t>
  </si>
  <si>
    <t>06:33:03</t>
  </si>
  <si>
    <t>15:10:16</t>
  </si>
  <si>
    <t>13:08:43</t>
  </si>
  <si>
    <t>05:19:07</t>
  </si>
  <si>
    <t>12:12:16</t>
  </si>
  <si>
    <t>00:09:01</t>
  </si>
  <si>
    <t>22:29:20</t>
  </si>
  <si>
    <t>09:58:22</t>
  </si>
  <si>
    <t>05:44:10</t>
  </si>
  <si>
    <t>22:44:48</t>
  </si>
  <si>
    <t>11:16:49</t>
  </si>
  <si>
    <t>16:58:03</t>
  </si>
  <si>
    <t>13:36:04</t>
  </si>
  <si>
    <t>18:23:50</t>
  </si>
  <si>
    <t>21:10:25</t>
  </si>
  <si>
    <t>19:53:12</t>
  </si>
  <si>
    <t>22:42:29</t>
  </si>
  <si>
    <t>11:58:49</t>
  </si>
  <si>
    <t>12:25:16</t>
  </si>
  <si>
    <t>04:37:18</t>
  </si>
  <si>
    <t>01:36:10</t>
  </si>
  <si>
    <t>07:55:45</t>
  </si>
  <si>
    <t>14:48:10</t>
  </si>
  <si>
    <t>16:37:11</t>
  </si>
  <si>
    <t>18:20:25</t>
  </si>
  <si>
    <t>07:25:17</t>
  </si>
  <si>
    <t>19:11:12</t>
  </si>
  <si>
    <t>01:50:11</t>
  </si>
  <si>
    <t>11:18:01</t>
  </si>
  <si>
    <t>03:39:32</t>
  </si>
  <si>
    <t>12:09:21</t>
  </si>
  <si>
    <t>22:40:05</t>
  </si>
  <si>
    <t>22:25:26</t>
  </si>
  <si>
    <t>05:10:44</t>
  </si>
  <si>
    <t>06:52:01</t>
  </si>
  <si>
    <t>09:59:47</t>
  </si>
  <si>
    <t>02:32:39</t>
  </si>
  <si>
    <t>00:08:38</t>
  </si>
  <si>
    <t>20:21:28</t>
  </si>
  <si>
    <t>07:57:20</t>
  </si>
  <si>
    <t>21:58:18</t>
  </si>
  <si>
    <t>23:55:06</t>
  </si>
  <si>
    <t>15:10:45</t>
  </si>
  <si>
    <t>23:11:11</t>
  </si>
  <si>
    <t>09:35:43</t>
  </si>
  <si>
    <t>20:03:57</t>
  </si>
  <si>
    <t>02:35:04</t>
  </si>
  <si>
    <t>02:53:39</t>
  </si>
  <si>
    <t>17:42:44</t>
  </si>
  <si>
    <t>14:50:45</t>
  </si>
  <si>
    <t>05:40:03</t>
  </si>
  <si>
    <t>02:49:14</t>
  </si>
  <si>
    <t>09:44:21</t>
  </si>
  <si>
    <t>16:41:51</t>
  </si>
  <si>
    <t>14:23:42</t>
  </si>
  <si>
    <t>02:04:22</t>
  </si>
  <si>
    <t>18:49:39</t>
  </si>
  <si>
    <t>23:59:28</t>
  </si>
  <si>
    <t>13:27:45</t>
  </si>
  <si>
    <t>12:20:21</t>
  </si>
  <si>
    <t>02:34:10</t>
  </si>
  <si>
    <t>17:35:41</t>
  </si>
  <si>
    <t>05:25:49</t>
  </si>
  <si>
    <t>16:33:04</t>
  </si>
  <si>
    <t>14:44:59</t>
  </si>
  <si>
    <t>05:17:48</t>
  </si>
  <si>
    <t>16:10:37</t>
  </si>
  <si>
    <t>07:21:12</t>
  </si>
  <si>
    <t>19:26:39</t>
  </si>
  <si>
    <t>07:02:57</t>
  </si>
  <si>
    <t>04:44:02</t>
  </si>
  <si>
    <t>10:25:21</t>
  </si>
  <si>
    <t>12:48:06</t>
  </si>
  <si>
    <t>00:33:46</t>
  </si>
  <si>
    <t>13:24:12</t>
  </si>
  <si>
    <t>16:31:36</t>
  </si>
  <si>
    <t>17:43:36</t>
  </si>
  <si>
    <t>10:37:21</t>
  </si>
  <si>
    <t>12:04:36</t>
  </si>
  <si>
    <t>23:50:14</t>
  </si>
  <si>
    <t>15:53:11</t>
  </si>
  <si>
    <t>10:20:43</t>
  </si>
  <si>
    <t>14:02:02</t>
  </si>
  <si>
    <t>16:24:50</t>
  </si>
  <si>
    <t>12:20:59</t>
  </si>
  <si>
    <t>21:00:41</t>
  </si>
  <si>
    <t>04:45:25</t>
  </si>
  <si>
    <t>05:57:45</t>
  </si>
  <si>
    <t>15:16:22</t>
  </si>
  <si>
    <t>17:46:35</t>
  </si>
  <si>
    <t>00:05:23</t>
  </si>
  <si>
    <t>21:57:08</t>
  </si>
  <si>
    <t>09:49:09</t>
  </si>
  <si>
    <t>05:16:16</t>
  </si>
  <si>
    <t>04:17:17</t>
  </si>
  <si>
    <t>18:59:27</t>
  </si>
  <si>
    <t>12:47:40</t>
  </si>
  <si>
    <t>16:13:09</t>
  </si>
  <si>
    <t>07:03:29</t>
  </si>
  <si>
    <t>05:24:49</t>
  </si>
  <si>
    <t>20:10:57</t>
  </si>
  <si>
    <t>09:02:04</t>
  </si>
  <si>
    <t>05:11:40</t>
  </si>
  <si>
    <t>04:05:14</t>
  </si>
  <si>
    <t>20:05:56</t>
  </si>
  <si>
    <t>15:17:15</t>
  </si>
  <si>
    <t>17:21:38</t>
  </si>
  <si>
    <t>10:45:26</t>
  </si>
  <si>
    <t>15:27:30</t>
  </si>
  <si>
    <t>15:14:31</t>
  </si>
  <si>
    <t>07:48:26</t>
  </si>
  <si>
    <t>23:24:02</t>
  </si>
  <si>
    <t>21:41:19</t>
  </si>
  <si>
    <t>08:18:45</t>
  </si>
  <si>
    <t>19:19:28</t>
  </si>
  <si>
    <t>17:25:00</t>
  </si>
  <si>
    <t>11:52:59</t>
  </si>
  <si>
    <t>07:12:09</t>
  </si>
  <si>
    <t>15:22:40</t>
  </si>
  <si>
    <t>06:36:46</t>
  </si>
  <si>
    <t>20:34:51</t>
  </si>
  <si>
    <t>19:20:12</t>
  </si>
  <si>
    <t>04:36:15</t>
  </si>
  <si>
    <t>20:37:47</t>
  </si>
  <si>
    <t>08:32:14</t>
  </si>
  <si>
    <t>06:48:03</t>
  </si>
  <si>
    <t>18:17:05</t>
  </si>
  <si>
    <t>08:33:00</t>
  </si>
  <si>
    <t>14:23:12</t>
  </si>
  <si>
    <t>23:46:30</t>
  </si>
  <si>
    <t>11:34:52</t>
  </si>
  <si>
    <t>20:15:42</t>
  </si>
  <si>
    <t>09:20:34</t>
  </si>
  <si>
    <t>10:33:39</t>
  </si>
  <si>
    <t>09:47:01</t>
  </si>
  <si>
    <t>02:09:15</t>
  </si>
  <si>
    <t>01:25:04</t>
  </si>
  <si>
    <t>19:05:35</t>
  </si>
  <si>
    <t>08:21:30</t>
  </si>
  <si>
    <t>02:24:26</t>
  </si>
  <si>
    <t>16:54:35</t>
  </si>
  <si>
    <t>18:52:35</t>
  </si>
  <si>
    <t>19:34:31</t>
  </si>
  <si>
    <t>07:25:18</t>
  </si>
  <si>
    <t>21:54:19</t>
  </si>
  <si>
    <t>00:35:33</t>
  </si>
  <si>
    <t>15:19:11</t>
  </si>
  <si>
    <t>10:16:53</t>
  </si>
  <si>
    <t>10:15:19</t>
  </si>
  <si>
    <t>11:29:37</t>
  </si>
  <si>
    <t>18:08:10</t>
  </si>
  <si>
    <t>17:30:02</t>
  </si>
  <si>
    <t>06:06:17</t>
  </si>
  <si>
    <t>15:11:53</t>
  </si>
  <si>
    <t>08:01:17</t>
  </si>
  <si>
    <t>18:06:30</t>
  </si>
  <si>
    <t>11:28:27</t>
  </si>
  <si>
    <t>13:28:51</t>
  </si>
  <si>
    <t>15:51:46</t>
  </si>
  <si>
    <t>09:35:54</t>
  </si>
  <si>
    <t>17:33:33</t>
  </si>
  <si>
    <t>07:43:56</t>
  </si>
  <si>
    <t>18:19:02</t>
  </si>
  <si>
    <t>18:17:44</t>
  </si>
  <si>
    <t>05:35:06</t>
  </si>
  <si>
    <t>12:50:56</t>
  </si>
  <si>
    <t>13:12:16</t>
  </si>
  <si>
    <t>13:56:15</t>
  </si>
  <si>
    <t>11:21:31</t>
  </si>
  <si>
    <t>13:43:04</t>
  </si>
  <si>
    <t>07:46:44</t>
  </si>
  <si>
    <t>07:14:15</t>
  </si>
  <si>
    <t>01:27:01</t>
  </si>
  <si>
    <t>16:59:38</t>
  </si>
  <si>
    <t>00:16:22</t>
  </si>
  <si>
    <t>09:12:33</t>
  </si>
  <si>
    <t>00:40:34</t>
  </si>
  <si>
    <t>05:58:38</t>
  </si>
  <si>
    <t>13:45:18</t>
  </si>
  <si>
    <t>22:20:49</t>
  </si>
  <si>
    <t>17:14:03</t>
  </si>
  <si>
    <t>12:41:27</t>
  </si>
  <si>
    <t>12:55:17</t>
  </si>
  <si>
    <t>03:23:17</t>
  </si>
  <si>
    <t>05:26:38</t>
  </si>
  <si>
    <t>11:13:31</t>
  </si>
  <si>
    <t>11:42:04</t>
  </si>
  <si>
    <t>06:57:28</t>
  </si>
  <si>
    <t>07:36:38</t>
  </si>
  <si>
    <t>01:28:20</t>
  </si>
  <si>
    <t>03:10:31</t>
  </si>
  <si>
    <t>06:38:08</t>
  </si>
  <si>
    <t>15:14:17</t>
  </si>
  <si>
    <t>14:19:34</t>
  </si>
  <si>
    <t>17:05:04</t>
  </si>
  <si>
    <t>03:04:26</t>
  </si>
  <si>
    <t>14:41:32</t>
  </si>
  <si>
    <t>11:28:59</t>
  </si>
  <si>
    <t>16:52:59</t>
  </si>
  <si>
    <t>13:30:21</t>
  </si>
  <si>
    <t>15:37:48</t>
  </si>
  <si>
    <t>07:55:42</t>
  </si>
  <si>
    <t>00:10:09</t>
  </si>
  <si>
    <t>02:51:10</t>
  </si>
  <si>
    <t>07:49:56</t>
  </si>
  <si>
    <t>08:33:26</t>
  </si>
  <si>
    <t>14:03:06</t>
  </si>
  <si>
    <t>17:36:06</t>
  </si>
  <si>
    <t>10:49:37</t>
  </si>
  <si>
    <t>13:41:02</t>
  </si>
  <si>
    <t>14:36:14</t>
  </si>
  <si>
    <t>18:41:10</t>
  </si>
  <si>
    <t>19:50:16</t>
  </si>
  <si>
    <t>07:59:30</t>
  </si>
  <si>
    <t>01:02:37</t>
  </si>
  <si>
    <t>01:07:55</t>
  </si>
  <si>
    <t>15:34:23</t>
  </si>
  <si>
    <t>05:22:31</t>
  </si>
  <si>
    <t>14:25:15</t>
  </si>
  <si>
    <t>21:58:07</t>
  </si>
  <si>
    <t>02:37:38</t>
  </si>
  <si>
    <t>01:17:05</t>
  </si>
  <si>
    <t>15:15:23</t>
  </si>
  <si>
    <t>06:45:47</t>
  </si>
  <si>
    <t>23:25:30</t>
  </si>
  <si>
    <t>06:02:34</t>
  </si>
  <si>
    <t>12:00:18</t>
  </si>
  <si>
    <t>15:19:35</t>
  </si>
  <si>
    <t>06:22:05</t>
  </si>
  <si>
    <t>11:00:06</t>
  </si>
  <si>
    <t>08:54:02</t>
  </si>
  <si>
    <t>07:35:02</t>
  </si>
  <si>
    <t>01:03:50</t>
  </si>
  <si>
    <t>07:27:42</t>
  </si>
  <si>
    <t>02:48:14</t>
  </si>
  <si>
    <t>15:53:56</t>
  </si>
  <si>
    <t>17:53:21</t>
  </si>
  <si>
    <t>17:49:20</t>
  </si>
  <si>
    <t>02:14:33</t>
  </si>
  <si>
    <t>03:17:32</t>
  </si>
  <si>
    <t>03:05:06</t>
  </si>
  <si>
    <t>23:26:41</t>
  </si>
  <si>
    <t>19:20:37</t>
  </si>
  <si>
    <t>08:22:55</t>
  </si>
  <si>
    <t>19:31:34</t>
  </si>
  <si>
    <t>13:57:06</t>
  </si>
  <si>
    <t>02:06:04</t>
  </si>
  <si>
    <t>12:05:24</t>
  </si>
  <si>
    <t>19:18:34</t>
  </si>
  <si>
    <t>17:57:20</t>
  </si>
  <si>
    <t>13:05:58</t>
  </si>
  <si>
    <t>00:29:09</t>
  </si>
  <si>
    <t>08:33:41</t>
  </si>
  <si>
    <t>21:35:17</t>
  </si>
  <si>
    <t>08:55:32</t>
  </si>
  <si>
    <t>22:05:34</t>
  </si>
  <si>
    <t>06:39:03</t>
  </si>
  <si>
    <t>15:01:25</t>
  </si>
  <si>
    <t>05:29:19</t>
  </si>
  <si>
    <t>15:33:46</t>
  </si>
  <si>
    <t>13:11:45</t>
  </si>
  <si>
    <t>03:07:17</t>
  </si>
  <si>
    <t>03:15:34</t>
  </si>
  <si>
    <t>07:32:28</t>
  </si>
  <si>
    <t>08:57:39</t>
  </si>
  <si>
    <t>14:09:09</t>
  </si>
  <si>
    <t>02:37:57</t>
  </si>
  <si>
    <t>15:48:02</t>
  </si>
  <si>
    <t>19:24:06</t>
  </si>
  <si>
    <t>14:20:13</t>
  </si>
  <si>
    <t>04:51:21</t>
  </si>
  <si>
    <t>01:33:06</t>
  </si>
  <si>
    <t>02:26:10</t>
  </si>
  <si>
    <t>03:34:42</t>
  </si>
  <si>
    <t>08:11:27</t>
  </si>
  <si>
    <t>12:17:09</t>
  </si>
  <si>
    <t>02:12:15</t>
  </si>
  <si>
    <t>19:19:58</t>
  </si>
  <si>
    <t>09:06:54</t>
  </si>
  <si>
    <t>13:09:59</t>
  </si>
  <si>
    <t>09:54:42</t>
  </si>
  <si>
    <t>02:56:34</t>
  </si>
  <si>
    <t>18:15:55</t>
  </si>
  <si>
    <t>17:30:19</t>
  </si>
  <si>
    <t>07:33:09</t>
  </si>
  <si>
    <t>05:54:11</t>
  </si>
  <si>
    <t>01:02:52</t>
  </si>
  <si>
    <t>16:00:38</t>
  </si>
  <si>
    <t>04:31:10</t>
  </si>
  <si>
    <t>15:42:58</t>
  </si>
  <si>
    <t>15:23:59</t>
  </si>
  <si>
    <t>14:36:45</t>
  </si>
  <si>
    <t>04:46:45</t>
  </si>
  <si>
    <t>19:14:50</t>
  </si>
  <si>
    <t>19:35:22</t>
  </si>
  <si>
    <t>10:03:05</t>
  </si>
  <si>
    <t>01:27:41</t>
  </si>
  <si>
    <t>18:22:28</t>
  </si>
  <si>
    <t>06:46:44</t>
  </si>
  <si>
    <t>13:39:44</t>
  </si>
  <si>
    <t>08:18:41</t>
  </si>
  <si>
    <t>15:50:05</t>
  </si>
  <si>
    <t>09:39:08</t>
  </si>
  <si>
    <t>01:03:53</t>
  </si>
  <si>
    <t>16:54:04</t>
  </si>
  <si>
    <t>05:11:35</t>
  </si>
  <si>
    <t>11:38:51</t>
  </si>
  <si>
    <t>03:49:55</t>
  </si>
  <si>
    <t>08:26:15</t>
  </si>
  <si>
    <t>02:03:58</t>
  </si>
  <si>
    <t>17:14:21</t>
  </si>
  <si>
    <t>10:30:48</t>
  </si>
  <si>
    <t>16:29:02</t>
  </si>
  <si>
    <t>03:43:38</t>
  </si>
  <si>
    <t>14:18:17</t>
  </si>
  <si>
    <t>07:06:35</t>
  </si>
  <si>
    <t>03:18:19</t>
  </si>
  <si>
    <t>12:12:00</t>
  </si>
  <si>
    <t>05:46:55</t>
  </si>
  <si>
    <t>16:43:49</t>
  </si>
  <si>
    <t>13:00:45</t>
  </si>
  <si>
    <t>05:43:48</t>
  </si>
  <si>
    <t>04:44:49</t>
  </si>
  <si>
    <t>18:55:22</t>
  </si>
  <si>
    <t>21:03:45</t>
  </si>
  <si>
    <t>06:01:59</t>
  </si>
  <si>
    <t>13:25:17</t>
  </si>
  <si>
    <t>17:15:31</t>
  </si>
  <si>
    <t>02:38:34</t>
  </si>
  <si>
    <t>11:47:20</t>
  </si>
  <si>
    <t>01:32:15</t>
  </si>
  <si>
    <t>10:38:38</t>
  </si>
  <si>
    <t>06:38:20</t>
  </si>
  <si>
    <t>05:28:20</t>
  </si>
  <si>
    <t>01:50:46</t>
  </si>
  <si>
    <t>17:58:24</t>
  </si>
  <si>
    <t>14:29:04</t>
  </si>
  <si>
    <t>18:08:57</t>
  </si>
  <si>
    <t>15:19:55</t>
  </si>
  <si>
    <t>21:38:40</t>
  </si>
  <si>
    <t>13:45:42</t>
  </si>
  <si>
    <t>21:40:03</t>
  </si>
  <si>
    <t>13:51:10</t>
  </si>
  <si>
    <t>03:27:22</t>
  </si>
  <si>
    <t>12:07:29</t>
  </si>
  <si>
    <t>22:06:07</t>
  </si>
  <si>
    <t>19:44:49</t>
  </si>
  <si>
    <t>00:56:00</t>
  </si>
  <si>
    <t>09:12:59</t>
  </si>
  <si>
    <t>08:43:17</t>
  </si>
  <si>
    <t>23:24:14</t>
  </si>
  <si>
    <t>09:36:30</t>
  </si>
  <si>
    <t>04:44:24</t>
  </si>
  <si>
    <t>08:29:16</t>
  </si>
  <si>
    <t>03:20:03</t>
  </si>
  <si>
    <t>05:30:36</t>
  </si>
  <si>
    <t>13:32:43</t>
  </si>
  <si>
    <t>14:24:47</t>
  </si>
  <si>
    <t>22:38:46</t>
  </si>
  <si>
    <t>12:51:46</t>
  </si>
  <si>
    <t>06:22:46</t>
  </si>
  <si>
    <t>15:24:28</t>
  </si>
  <si>
    <t>01:45:55</t>
  </si>
  <si>
    <t>17:29:04</t>
  </si>
  <si>
    <t>23:10:54</t>
  </si>
  <si>
    <t>06:00:24</t>
  </si>
  <si>
    <t>09:02:59</t>
  </si>
  <si>
    <t>03:57:22</t>
  </si>
  <si>
    <t>00:53:21</t>
  </si>
  <si>
    <t>20:16:25</t>
  </si>
  <si>
    <t>13:55:58</t>
  </si>
  <si>
    <t>23:31:20</t>
  </si>
  <si>
    <t>17:16:45</t>
  </si>
  <si>
    <t>03:49:32</t>
  </si>
  <si>
    <t>09:07:08</t>
  </si>
  <si>
    <t>19:43:09</t>
  </si>
  <si>
    <t>19:18:48</t>
  </si>
  <si>
    <t>08:26:59</t>
  </si>
  <si>
    <t>02:44:16</t>
  </si>
  <si>
    <t>13:35:33</t>
  </si>
  <si>
    <t>23:40:06</t>
  </si>
  <si>
    <t>20:29:28</t>
  </si>
  <si>
    <t>01:52:24</t>
  </si>
  <si>
    <t>05:42:35</t>
  </si>
  <si>
    <t>08:22:53</t>
  </si>
  <si>
    <t>09:41:59</t>
  </si>
  <si>
    <t>02:13:30</t>
  </si>
  <si>
    <t>20:45:49</t>
  </si>
  <si>
    <t>22:00:37</t>
  </si>
  <si>
    <t>13:17:26</t>
  </si>
  <si>
    <t>22:12:11</t>
  </si>
  <si>
    <t>10:05:45</t>
  </si>
  <si>
    <t>10:40:49</t>
  </si>
  <si>
    <t>20:09:45</t>
  </si>
  <si>
    <t>13:33:13</t>
  </si>
  <si>
    <t>20:25:05</t>
  </si>
  <si>
    <t>20:12:43</t>
  </si>
  <si>
    <t>17:21:11</t>
  </si>
  <si>
    <t>01:44:29</t>
  </si>
  <si>
    <t>18:22:30</t>
  </si>
  <si>
    <t>19:14:16</t>
  </si>
  <si>
    <t>04:48:07</t>
  </si>
  <si>
    <t>00:43:19</t>
  </si>
  <si>
    <t>03:40:44</t>
  </si>
  <si>
    <t>06:38:14</t>
  </si>
  <si>
    <t>00:29:53</t>
  </si>
  <si>
    <t>04:24:22</t>
  </si>
  <si>
    <t>12:49:25</t>
  </si>
  <si>
    <t>17:08:06</t>
  </si>
  <si>
    <t>08:48:11</t>
  </si>
  <si>
    <t>20:08:41</t>
  </si>
  <si>
    <t>17:33:28</t>
  </si>
  <si>
    <t>12:50:58</t>
  </si>
  <si>
    <t>00:58:58</t>
  </si>
  <si>
    <t>16:47:00</t>
  </si>
  <si>
    <t>16:58:20</t>
  </si>
  <si>
    <t>04:11:07</t>
  </si>
  <si>
    <t>07:29:43</t>
  </si>
  <si>
    <t>04:25:12</t>
  </si>
  <si>
    <t>00:35:54</t>
  </si>
  <si>
    <t>17:38:37</t>
  </si>
  <si>
    <t>11:14:17</t>
  </si>
  <si>
    <t>10:00:09</t>
  </si>
  <si>
    <t>07:30:40</t>
  </si>
  <si>
    <t>05:24:12</t>
  </si>
  <si>
    <t>12:38:25</t>
  </si>
  <si>
    <t>16:33:33</t>
  </si>
  <si>
    <t>18:00:14</t>
  </si>
  <si>
    <t>04:04:22</t>
  </si>
  <si>
    <t>06:46:11</t>
  </si>
  <si>
    <t>04:54:35</t>
  </si>
  <si>
    <t>22:59:19</t>
  </si>
  <si>
    <t>04:39:40</t>
  </si>
  <si>
    <t>21:54:32</t>
  </si>
  <si>
    <t>07:34:25</t>
  </si>
  <si>
    <t>19:20:14</t>
  </si>
  <si>
    <t>18:49:08</t>
  </si>
  <si>
    <t>09:17:22</t>
  </si>
  <si>
    <t>14:38:43</t>
  </si>
  <si>
    <t>06:24:09</t>
  </si>
  <si>
    <t>03:06:15</t>
  </si>
  <si>
    <t>17:35:34</t>
  </si>
  <si>
    <t>08:12:55</t>
  </si>
  <si>
    <t>00:48:34</t>
  </si>
  <si>
    <t>16:54:02</t>
  </si>
  <si>
    <t>06:02:38</t>
  </si>
  <si>
    <t>08:48:30</t>
  </si>
  <si>
    <t>04:56:56</t>
  </si>
  <si>
    <t>15:38:41</t>
  </si>
  <si>
    <t>01:00:54</t>
  </si>
  <si>
    <t>08:36:07</t>
  </si>
  <si>
    <t>08:41:21</t>
  </si>
  <si>
    <t>04:52:51</t>
  </si>
  <si>
    <t>11:54:25</t>
  </si>
  <si>
    <t>06:52:09</t>
  </si>
  <si>
    <t>04:43:10</t>
  </si>
  <si>
    <t>10:45:40</t>
  </si>
  <si>
    <t>17:48:45</t>
  </si>
  <si>
    <t>03:01:27</t>
  </si>
  <si>
    <t>07:51:19</t>
  </si>
  <si>
    <t>08:45:12</t>
  </si>
  <si>
    <t>08:42:37</t>
  </si>
  <si>
    <t>22:32:18</t>
  </si>
  <si>
    <t>00:21:08</t>
  </si>
  <si>
    <t>23:45:15</t>
  </si>
  <si>
    <t>22:18:47</t>
  </si>
  <si>
    <t>22:55:05</t>
  </si>
  <si>
    <t>15:19:39</t>
  </si>
  <si>
    <t>06:05:34</t>
  </si>
  <si>
    <t>06:17:51</t>
  </si>
  <si>
    <t>18:09:34</t>
  </si>
  <si>
    <t>01:18:10</t>
  </si>
  <si>
    <t>12:29:29</t>
  </si>
  <si>
    <t>20:40:39</t>
  </si>
  <si>
    <t>08:53:35</t>
  </si>
  <si>
    <t>15:31:53</t>
  </si>
  <si>
    <t>06:07:36</t>
  </si>
  <si>
    <t>06:49:45</t>
  </si>
  <si>
    <t>07:35:49</t>
  </si>
  <si>
    <t>00:38:32</t>
  </si>
  <si>
    <t>16:02:58</t>
  </si>
  <si>
    <t>17:46:00</t>
  </si>
  <si>
    <t>15:32:35</t>
  </si>
  <si>
    <t>20:25:16</t>
  </si>
  <si>
    <t>19:53:42</t>
  </si>
  <si>
    <t>14:35:00</t>
  </si>
  <si>
    <t>23:27:49</t>
  </si>
  <si>
    <t>16:10:16</t>
  </si>
  <si>
    <t>16:10:14</t>
  </si>
  <si>
    <t>07:41:38</t>
  </si>
  <si>
    <t>12:17:31</t>
  </si>
  <si>
    <t>05:23:04</t>
  </si>
  <si>
    <t>21:49:04</t>
  </si>
  <si>
    <t>08:50:45</t>
  </si>
  <si>
    <t>14:35:06</t>
  </si>
  <si>
    <t>04:10:42</t>
  </si>
  <si>
    <t>03:07:21</t>
  </si>
  <si>
    <t>21:02:37</t>
  </si>
  <si>
    <t>04:56:04</t>
  </si>
  <si>
    <t>20:46:15</t>
  </si>
  <si>
    <t>03:27:52</t>
  </si>
  <si>
    <t>08:42:10</t>
  </si>
  <si>
    <t>07:48:59</t>
  </si>
  <si>
    <t>03:07:09</t>
  </si>
  <si>
    <t>23:20:55</t>
  </si>
  <si>
    <t>01:08:45</t>
  </si>
  <si>
    <t>02:17:16</t>
  </si>
  <si>
    <t>21:59:41</t>
  </si>
  <si>
    <t>16:56:43</t>
  </si>
  <si>
    <t>21:18:50</t>
  </si>
  <si>
    <t>14:53:14</t>
  </si>
  <si>
    <t>23:30:36</t>
  </si>
  <si>
    <t>11:56:55</t>
  </si>
  <si>
    <t>16:46:46</t>
  </si>
  <si>
    <t>18:20:21</t>
  </si>
  <si>
    <t>14:55:34</t>
  </si>
  <si>
    <t>20:23:18</t>
  </si>
  <si>
    <t>14:37:12</t>
  </si>
  <si>
    <t>04:22:16</t>
  </si>
  <si>
    <t>08:53:53</t>
  </si>
  <si>
    <t>03:29:16</t>
  </si>
  <si>
    <t>11:32:09</t>
  </si>
  <si>
    <t>13:23:40</t>
  </si>
  <si>
    <t>10:35:00</t>
  </si>
  <si>
    <t>01:57:29</t>
  </si>
  <si>
    <t>09:56:33</t>
  </si>
  <si>
    <t>14:59:23</t>
  </si>
  <si>
    <t>10:12:07</t>
  </si>
  <si>
    <t>01:49:50</t>
  </si>
  <si>
    <t>21:01:07</t>
  </si>
  <si>
    <t>00:26:36</t>
  </si>
  <si>
    <t>05:36:13</t>
  </si>
  <si>
    <t>22:48:33</t>
  </si>
  <si>
    <t>07:27:53</t>
  </si>
  <si>
    <t>05:00:05</t>
  </si>
  <si>
    <t>18:47:55</t>
  </si>
  <si>
    <t>17:25:07</t>
  </si>
  <si>
    <t>18:10:06</t>
  </si>
  <si>
    <t>19:31:02</t>
  </si>
  <si>
    <t>19:05:47</t>
  </si>
  <si>
    <t>10:25:46</t>
  </si>
  <si>
    <t>23:52:45</t>
  </si>
  <si>
    <t>23:50:23</t>
  </si>
  <si>
    <t>02:28:55</t>
  </si>
  <si>
    <t>07:55:11</t>
  </si>
  <si>
    <t>20:21:58</t>
  </si>
  <si>
    <t>13:58:32</t>
  </si>
  <si>
    <t>13:18:06</t>
  </si>
  <si>
    <t>22:27:43</t>
  </si>
  <si>
    <t>17:51:53</t>
  </si>
  <si>
    <t>08:08:06</t>
  </si>
  <si>
    <t>00:25:17</t>
  </si>
  <si>
    <t>23:45:40</t>
  </si>
  <si>
    <t>10:12:53</t>
  </si>
  <si>
    <t>14:39:44</t>
  </si>
  <si>
    <t>01:10:56</t>
  </si>
  <si>
    <t>18:31:21</t>
  </si>
  <si>
    <t>20:25:57</t>
  </si>
  <si>
    <t>23:10:57</t>
  </si>
  <si>
    <t>11:14:34</t>
  </si>
  <si>
    <t>01:49:46</t>
  </si>
  <si>
    <t>21:27:51</t>
  </si>
  <si>
    <t>15:46:51</t>
  </si>
  <si>
    <t>23:44:18</t>
  </si>
  <si>
    <t>13:34:34</t>
  </si>
  <si>
    <t>22:53:58</t>
  </si>
  <si>
    <t>22:12:23</t>
  </si>
  <si>
    <t>18:51:37</t>
  </si>
  <si>
    <t>16:07:03</t>
  </si>
  <si>
    <t>09:25:43</t>
  </si>
  <si>
    <t>19:31:26</t>
  </si>
  <si>
    <t>17:31:35</t>
  </si>
  <si>
    <t>08:55:10</t>
  </si>
  <si>
    <t>08:02:44</t>
  </si>
  <si>
    <t>21:14:39</t>
  </si>
  <si>
    <t>02:07:10</t>
  </si>
  <si>
    <t>02:16:24</t>
  </si>
  <si>
    <t>16:49:59</t>
  </si>
  <si>
    <t>19:09:03</t>
  </si>
  <si>
    <t>01:17:25</t>
  </si>
  <si>
    <t>04:23:30</t>
  </si>
  <si>
    <t>05:49:05</t>
  </si>
  <si>
    <t>15:21:28</t>
  </si>
  <si>
    <t>22:41:11</t>
  </si>
  <si>
    <t>12:44:18</t>
  </si>
  <si>
    <t>08:07:58</t>
  </si>
  <si>
    <t>23:12:04</t>
  </si>
  <si>
    <t>13:34:51</t>
  </si>
  <si>
    <t>13:36:48</t>
  </si>
  <si>
    <t>18:25:30</t>
  </si>
  <si>
    <t>13:40:26</t>
  </si>
  <si>
    <t>20:10:56</t>
  </si>
  <si>
    <t>12:16:30</t>
  </si>
  <si>
    <t>07:44:41</t>
  </si>
  <si>
    <t>00:20:06</t>
  </si>
  <si>
    <t>23:41:34</t>
  </si>
  <si>
    <t>04:12:35</t>
  </si>
  <si>
    <t>21:29:24</t>
  </si>
  <si>
    <t>09:46:14</t>
  </si>
  <si>
    <t>19:40:50</t>
  </si>
  <si>
    <t>17:32:12</t>
  </si>
  <si>
    <t>10:54:44</t>
  </si>
  <si>
    <t>18:26:01</t>
  </si>
  <si>
    <t>07:28:52</t>
  </si>
  <si>
    <t>03:19:12</t>
  </si>
  <si>
    <t>16:53:03</t>
  </si>
  <si>
    <t>23:52:58</t>
  </si>
  <si>
    <t>04:50:18</t>
  </si>
  <si>
    <t>08:05:57</t>
  </si>
  <si>
    <t>20:17:24</t>
  </si>
  <si>
    <t>20:54:43</t>
  </si>
  <si>
    <t>11:25:11</t>
  </si>
  <si>
    <t>08:27:57</t>
  </si>
  <si>
    <t>20:48:28</t>
  </si>
  <si>
    <t>06:12:13</t>
  </si>
  <si>
    <t>03:56:53</t>
  </si>
  <si>
    <t>17:14:33</t>
  </si>
  <si>
    <t>14:48:25</t>
  </si>
  <si>
    <t>15:42:25</t>
  </si>
  <si>
    <t>17:33:57</t>
  </si>
  <si>
    <t>05:02:55</t>
  </si>
  <si>
    <t>09:29:08</t>
  </si>
  <si>
    <t>09:05:44</t>
  </si>
  <si>
    <t>22:29:24</t>
  </si>
  <si>
    <t>12:02:55</t>
  </si>
  <si>
    <t>10:52:41</t>
  </si>
  <si>
    <t>01:23:20</t>
  </si>
  <si>
    <t>17:21:30</t>
  </si>
  <si>
    <t>05:12:56</t>
  </si>
  <si>
    <t>01:35:53</t>
  </si>
  <si>
    <t>11:17:18</t>
  </si>
  <si>
    <t>07:57:21</t>
  </si>
  <si>
    <t>22:02:26</t>
  </si>
  <si>
    <t>02:58:52</t>
  </si>
  <si>
    <t>11:58:43</t>
  </si>
  <si>
    <t>00:11:43</t>
  </si>
  <si>
    <t>01:11:14</t>
  </si>
  <si>
    <t>20:18:28</t>
  </si>
  <si>
    <t>12:33:02</t>
  </si>
  <si>
    <t>23:05:45</t>
  </si>
  <si>
    <t>09:49:16</t>
  </si>
  <si>
    <t>22:09:07</t>
  </si>
  <si>
    <t>21:47:31</t>
  </si>
  <si>
    <t>06:19:58</t>
  </si>
  <si>
    <t>18:06:43</t>
  </si>
  <si>
    <t>04:34:33</t>
  </si>
  <si>
    <t>01:30:04</t>
  </si>
  <si>
    <t>16:24:39</t>
  </si>
  <si>
    <t>03:14:50</t>
  </si>
  <si>
    <t>05:29:34</t>
  </si>
  <si>
    <t>06:21:37</t>
  </si>
  <si>
    <t>21:59:06</t>
  </si>
  <si>
    <t>16:15:07</t>
  </si>
  <si>
    <t>17:59:40</t>
  </si>
  <si>
    <t>04:59:42</t>
  </si>
  <si>
    <t>11:08:42</t>
  </si>
  <si>
    <t>17:12:04</t>
  </si>
  <si>
    <t>23:38:36</t>
  </si>
  <si>
    <t>21:35:24</t>
  </si>
  <si>
    <t>21:19:59</t>
  </si>
  <si>
    <t>05:08:04</t>
  </si>
  <si>
    <t>16:04:46</t>
  </si>
  <si>
    <t>06:10:00</t>
  </si>
  <si>
    <t>04:46:37</t>
  </si>
  <si>
    <t>14:54:52</t>
  </si>
  <si>
    <t>23:23:08</t>
  </si>
  <si>
    <t>10:38:57</t>
  </si>
  <si>
    <t>06:43:43</t>
  </si>
  <si>
    <t>16:45:17</t>
  </si>
  <si>
    <t>16:58:56</t>
  </si>
  <si>
    <t>00:36:21</t>
  </si>
  <si>
    <t>14:58:26</t>
  </si>
  <si>
    <t>13:47:40</t>
  </si>
  <si>
    <t>21:08:04</t>
  </si>
  <si>
    <t>18:13:39</t>
  </si>
  <si>
    <t>16:13:28</t>
  </si>
  <si>
    <t>17:46:03</t>
  </si>
  <si>
    <t>11:34:40</t>
  </si>
  <si>
    <t>19:46:08</t>
  </si>
  <si>
    <t>09:44:59</t>
  </si>
  <si>
    <t>17:33:49</t>
  </si>
  <si>
    <t>21:55:15</t>
  </si>
  <si>
    <t>15:53:35</t>
  </si>
  <si>
    <t>02:00:17</t>
  </si>
  <si>
    <t>09:47:56</t>
  </si>
  <si>
    <t>07:00:39</t>
  </si>
  <si>
    <t>23:58:18</t>
  </si>
  <si>
    <t>01:44:53</t>
  </si>
  <si>
    <t>04:59:57</t>
  </si>
  <si>
    <t>06:43:19</t>
  </si>
  <si>
    <t>14:38:20</t>
  </si>
  <si>
    <t>05:34:12</t>
  </si>
  <si>
    <t>09:18:14</t>
  </si>
  <si>
    <t>11:51:42</t>
  </si>
  <si>
    <t>07:21:50</t>
  </si>
  <si>
    <t>01:24:27</t>
  </si>
  <si>
    <t>09:07:56</t>
  </si>
  <si>
    <t>14:37:39</t>
  </si>
  <si>
    <t>13:47:02</t>
  </si>
  <si>
    <t>18:23:11</t>
  </si>
  <si>
    <t>08:23:07</t>
  </si>
  <si>
    <t>20:15:54</t>
  </si>
  <si>
    <t>08:01:05</t>
  </si>
  <si>
    <t>20:30:05</t>
  </si>
  <si>
    <t>21:08:26</t>
  </si>
  <si>
    <t>04:06:41</t>
  </si>
  <si>
    <t>11:44:11</t>
  </si>
  <si>
    <t>16:19:04</t>
  </si>
  <si>
    <t>02:58:04</t>
  </si>
  <si>
    <t>09:10:30</t>
  </si>
  <si>
    <t>11:34:46</t>
  </si>
  <si>
    <t>02:57:43</t>
  </si>
  <si>
    <t>17:05:10</t>
  </si>
  <si>
    <t>11:09:13</t>
  </si>
  <si>
    <t>19:54:17</t>
  </si>
  <si>
    <t>11:28:15</t>
  </si>
  <si>
    <t>01:31:28</t>
  </si>
  <si>
    <t>03:32:39</t>
  </si>
  <si>
    <t>07:34:17</t>
  </si>
  <si>
    <t>19:12:32</t>
  </si>
  <si>
    <t>16:39:02</t>
  </si>
  <si>
    <t>06:19:30</t>
  </si>
  <si>
    <t>01:42:25</t>
  </si>
  <si>
    <t>23:24:00</t>
  </si>
  <si>
    <t>19:40:03</t>
  </si>
  <si>
    <t>02:10:17</t>
  </si>
  <si>
    <t>20:48:22</t>
  </si>
  <si>
    <t>23:09:18</t>
  </si>
  <si>
    <t>20:02:01</t>
  </si>
  <si>
    <t>20:11:35</t>
  </si>
  <si>
    <t>20:55:36</t>
  </si>
  <si>
    <t>20:51:09</t>
  </si>
  <si>
    <t>20:00:33</t>
  </si>
  <si>
    <t>19:35:30</t>
  </si>
  <si>
    <t>06:43:02</t>
  </si>
  <si>
    <t>01:38:42</t>
  </si>
  <si>
    <t>11:01:28</t>
  </si>
  <si>
    <t>09:14:16</t>
  </si>
  <si>
    <t>21:03:12</t>
  </si>
  <si>
    <t>14:36:47</t>
  </si>
  <si>
    <t>15:46:38</t>
  </si>
  <si>
    <t>17:30:04</t>
  </si>
  <si>
    <t>10:45:39</t>
  </si>
  <si>
    <t>20:35:54</t>
  </si>
  <si>
    <t>14:47:08</t>
  </si>
  <si>
    <t>09:51:26</t>
  </si>
  <si>
    <t>04:48:01</t>
  </si>
  <si>
    <t>16:47:01</t>
  </si>
  <si>
    <t>15:37:32</t>
  </si>
  <si>
    <t>13:59:26</t>
  </si>
  <si>
    <t>04:26:31</t>
  </si>
  <si>
    <t>09:23:29</t>
  </si>
  <si>
    <t>23:08:52</t>
  </si>
  <si>
    <t>08:33:05</t>
  </si>
  <si>
    <t>03:04:04</t>
  </si>
  <si>
    <t>06:57:01</t>
  </si>
  <si>
    <t>21:24:11</t>
  </si>
  <si>
    <t>21:54:45</t>
  </si>
  <si>
    <t>05:21:08</t>
  </si>
  <si>
    <t>22:56:03</t>
  </si>
  <si>
    <t>23:04:58</t>
  </si>
  <si>
    <t>14:53:36</t>
  </si>
  <si>
    <t>01:53:33</t>
  </si>
  <si>
    <t>18:54:27</t>
  </si>
  <si>
    <t>21:58:57</t>
  </si>
  <si>
    <t>08:10:17</t>
  </si>
  <si>
    <t>05:06:36</t>
  </si>
  <si>
    <t>14:42:59</t>
  </si>
  <si>
    <t>15:28:07</t>
  </si>
  <si>
    <t>01:37:25</t>
  </si>
  <si>
    <t>10:04:33</t>
  </si>
  <si>
    <t>07:37:36</t>
  </si>
  <si>
    <t>08:20:03</t>
  </si>
  <si>
    <t>08:59:46</t>
  </si>
  <si>
    <t>16:08:59</t>
  </si>
  <si>
    <t>07:18:59</t>
  </si>
  <si>
    <t>08:11:28</t>
  </si>
  <si>
    <t>20:45:14</t>
  </si>
  <si>
    <t>00:23:00</t>
  </si>
  <si>
    <t>17:49:40</t>
  </si>
  <si>
    <t>10:32:47</t>
  </si>
  <si>
    <t>08:24:27</t>
  </si>
  <si>
    <t>03:41:31</t>
  </si>
  <si>
    <t>18:04:18</t>
  </si>
  <si>
    <t>08:59:22</t>
  </si>
  <si>
    <t>22:54:45</t>
  </si>
  <si>
    <t>00:28:07</t>
  </si>
  <si>
    <t>03:58:34</t>
  </si>
  <si>
    <t>02:43:19</t>
  </si>
  <si>
    <t>11:57:08</t>
  </si>
  <si>
    <t>00:59:41</t>
  </si>
  <si>
    <t>11:28:39</t>
  </si>
  <si>
    <t>01:26:37</t>
  </si>
  <si>
    <t>21:44:07</t>
  </si>
  <si>
    <t>07:27:22</t>
  </si>
  <si>
    <t>02:27:00</t>
  </si>
  <si>
    <t>12:50:19</t>
  </si>
  <si>
    <t>05:36:31</t>
  </si>
  <si>
    <t>01:21:28</t>
  </si>
  <si>
    <t>18:16:23</t>
  </si>
  <si>
    <t>01:16:05</t>
  </si>
  <si>
    <t>16:33:03</t>
  </si>
  <si>
    <t>12:14:33</t>
  </si>
  <si>
    <t>19:19:10</t>
  </si>
  <si>
    <t>08:20:29</t>
  </si>
  <si>
    <t>03:46:53</t>
  </si>
  <si>
    <t>20:58:21</t>
  </si>
  <si>
    <t>22:03:04</t>
  </si>
  <si>
    <t>20:24:29</t>
  </si>
  <si>
    <t>16:47:11</t>
  </si>
  <si>
    <t>21:58:44</t>
  </si>
  <si>
    <t>01:09:14</t>
  </si>
  <si>
    <t>11:31:33</t>
  </si>
  <si>
    <t>17:58:40</t>
  </si>
  <si>
    <t>02:15:52</t>
  </si>
  <si>
    <t>23:25:41</t>
  </si>
  <si>
    <t>09:33:21</t>
  </si>
  <si>
    <t>18:28:22</t>
  </si>
  <si>
    <t>18:32:50</t>
  </si>
  <si>
    <t>04:36:33</t>
  </si>
  <si>
    <t>05:28:13</t>
  </si>
  <si>
    <t>11:37:11</t>
  </si>
  <si>
    <t>10:18:39</t>
  </si>
  <si>
    <t>18:49:09</t>
  </si>
  <si>
    <t>17:34:42</t>
  </si>
  <si>
    <t>04:01:15</t>
  </si>
  <si>
    <t>07:11:43</t>
  </si>
  <si>
    <t>04:19:06</t>
  </si>
  <si>
    <t>07:18:22</t>
  </si>
  <si>
    <t>14:38:45</t>
  </si>
  <si>
    <t>22:25:42</t>
  </si>
  <si>
    <t>17:24:34</t>
  </si>
  <si>
    <t>20:45:56</t>
  </si>
  <si>
    <t>03:27:13</t>
  </si>
  <si>
    <t>23:28:50</t>
  </si>
  <si>
    <t>21:22:22</t>
  </si>
  <si>
    <t>06:01:01</t>
  </si>
  <si>
    <t>13:01:15</t>
  </si>
  <si>
    <t>06:58:31</t>
  </si>
  <si>
    <t>12:38:02</t>
  </si>
  <si>
    <t>14:35:17</t>
  </si>
  <si>
    <t>03:51:00</t>
  </si>
  <si>
    <t>08:57:06</t>
  </si>
  <si>
    <t>04:51:52</t>
  </si>
  <si>
    <t>19:56:05</t>
  </si>
  <si>
    <t>03:16:55</t>
  </si>
  <si>
    <t>22:03:44</t>
  </si>
  <si>
    <t>05:33:50</t>
  </si>
  <si>
    <t>06:33:18</t>
  </si>
  <si>
    <t>19:30:06</t>
  </si>
  <si>
    <t>15:02:35</t>
  </si>
  <si>
    <t>09:03:49</t>
  </si>
  <si>
    <t>06:07:40</t>
  </si>
  <si>
    <t>19:34:52</t>
  </si>
  <si>
    <t>21:09:12</t>
  </si>
  <si>
    <t>16:51:11</t>
  </si>
  <si>
    <t>23:44:52</t>
  </si>
  <si>
    <t>14:40:06</t>
  </si>
  <si>
    <t>23:42:06</t>
  </si>
  <si>
    <t>09:11:23</t>
  </si>
  <si>
    <t>08:44:33</t>
  </si>
  <si>
    <t>19:59:40</t>
  </si>
  <si>
    <t>01:53:51</t>
  </si>
  <si>
    <t>19:41:24</t>
  </si>
  <si>
    <t>03:18:50</t>
  </si>
  <si>
    <t>18:54:12</t>
  </si>
  <si>
    <t>12:03:19</t>
  </si>
  <si>
    <t>08:45:13</t>
  </si>
  <si>
    <t>18:56:48</t>
  </si>
  <si>
    <t>11:41:18</t>
  </si>
  <si>
    <t>16:28:28</t>
  </si>
  <si>
    <t>18:04:21</t>
  </si>
  <si>
    <t>07:22:29</t>
  </si>
  <si>
    <t>23:48:12</t>
  </si>
  <si>
    <t>17:10:18</t>
  </si>
  <si>
    <t>08:58:53</t>
  </si>
  <si>
    <t>06:19:50</t>
  </si>
  <si>
    <t>20:29:11</t>
  </si>
  <si>
    <t>12:41:06</t>
  </si>
  <si>
    <t>09:16:14</t>
  </si>
  <si>
    <t>02:00:30</t>
  </si>
  <si>
    <t>15:40:12</t>
  </si>
  <si>
    <t>12:32:43</t>
  </si>
  <si>
    <t>23:36:06</t>
  </si>
  <si>
    <t>19:54:56</t>
  </si>
  <si>
    <t>04:11:32</t>
  </si>
  <si>
    <t>05:35:56</t>
  </si>
  <si>
    <t>10:17:55</t>
  </si>
  <si>
    <t>12:56:37</t>
  </si>
  <si>
    <t>19:01:16</t>
  </si>
  <si>
    <t>14:27:44</t>
  </si>
  <si>
    <t>07:23:29</t>
  </si>
  <si>
    <t>09:19:54</t>
  </si>
  <si>
    <t>19:59:01</t>
  </si>
  <si>
    <t>09:53:20</t>
  </si>
  <si>
    <t>18:24:59</t>
  </si>
  <si>
    <t>08:58:16</t>
  </si>
  <si>
    <t>06:32:21</t>
  </si>
  <si>
    <t>01:44:54</t>
  </si>
  <si>
    <t>19:33:21</t>
  </si>
  <si>
    <t>13:36:26</t>
  </si>
  <si>
    <t>11:06:23</t>
  </si>
  <si>
    <t>21:46:47</t>
  </si>
  <si>
    <t>14:19:03</t>
  </si>
  <si>
    <t>14:19:06</t>
  </si>
  <si>
    <t>05:47:08</t>
  </si>
  <si>
    <t>01:39:43</t>
  </si>
  <si>
    <t>20:57:20</t>
  </si>
  <si>
    <t>16:55:31</t>
  </si>
  <si>
    <t>21:35:00</t>
  </si>
  <si>
    <t>19:01:40</t>
  </si>
  <si>
    <t>02:18:48</t>
  </si>
  <si>
    <t>12:37:04</t>
  </si>
  <si>
    <t>12:17:53</t>
  </si>
  <si>
    <t>18:20:50</t>
  </si>
  <si>
    <t>18:50:00</t>
  </si>
  <si>
    <t>14:54:51</t>
  </si>
  <si>
    <t>21:14:24</t>
  </si>
  <si>
    <t>20:58:04</t>
  </si>
  <si>
    <t>14:19:21</t>
  </si>
  <si>
    <t>06:54:06</t>
  </si>
  <si>
    <t>11:33:20</t>
  </si>
  <si>
    <t>03:20:32</t>
  </si>
  <si>
    <t>05:58:43</t>
  </si>
  <si>
    <t>07:10:18</t>
  </si>
  <si>
    <t>06:11:25</t>
  </si>
  <si>
    <t>17:01:51</t>
  </si>
  <si>
    <t>01:02:13</t>
  </si>
  <si>
    <t>06:08:53</t>
  </si>
  <si>
    <t>09:52:27</t>
  </si>
  <si>
    <t>21:29:56</t>
  </si>
  <si>
    <t>20:07:24</t>
  </si>
  <si>
    <t>21:07:42</t>
  </si>
  <si>
    <t>08:40:56</t>
  </si>
  <si>
    <t>07:32:57</t>
  </si>
  <si>
    <t>08:12:14</t>
  </si>
  <si>
    <t>06:10:23</t>
  </si>
  <si>
    <t>05:29:48</t>
  </si>
  <si>
    <t>04:43:18</t>
  </si>
  <si>
    <t>16:59:22</t>
  </si>
  <si>
    <t>15:28:53</t>
  </si>
  <si>
    <t>19:28:10</t>
  </si>
  <si>
    <t>04:36:48</t>
  </si>
  <si>
    <t>13:20:57</t>
  </si>
  <si>
    <t>03:45:39</t>
  </si>
  <si>
    <t>11:12:08</t>
  </si>
  <si>
    <t>19:55:47</t>
  </si>
  <si>
    <t>17:43:21</t>
  </si>
  <si>
    <t>03:44:28</t>
  </si>
  <si>
    <t>12:22:48</t>
  </si>
  <si>
    <t>01:31:04</t>
  </si>
  <si>
    <t>07:26:31</t>
  </si>
  <si>
    <t>01:07:33</t>
  </si>
  <si>
    <t>13:27:43</t>
  </si>
  <si>
    <t>02:53:47</t>
  </si>
  <si>
    <t>04:47:13</t>
  </si>
  <si>
    <t>18:02:07</t>
  </si>
  <si>
    <t>01:25:35</t>
  </si>
  <si>
    <t>05:34:20</t>
  </si>
  <si>
    <t>22:33:07</t>
  </si>
  <si>
    <t>23:21:27</t>
  </si>
  <si>
    <t>10:26:13</t>
  </si>
  <si>
    <t>16:04:27</t>
  </si>
  <si>
    <t>04:35:15</t>
  </si>
  <si>
    <t>05:00:43</t>
  </si>
  <si>
    <t>04:32:03</t>
  </si>
  <si>
    <t>16:02:44</t>
  </si>
  <si>
    <t>07:57:36</t>
  </si>
  <si>
    <t>09:43:03</t>
  </si>
  <si>
    <t>07:23:12</t>
  </si>
  <si>
    <t>11:01:08</t>
  </si>
  <si>
    <t>23:28:31</t>
  </si>
  <si>
    <t>23:01:03</t>
  </si>
  <si>
    <t>02:39:15</t>
  </si>
  <si>
    <t>09:14:20</t>
  </si>
  <si>
    <t>20:46:31</t>
  </si>
  <si>
    <t>14:41:13</t>
  </si>
  <si>
    <t>17:14:09</t>
  </si>
  <si>
    <t>16:18:22</t>
  </si>
  <si>
    <t>05:20:26</t>
  </si>
  <si>
    <t>04:07:34</t>
  </si>
  <si>
    <t>12:05:37</t>
  </si>
  <si>
    <t>08:16:16</t>
  </si>
  <si>
    <t>00:56:02</t>
  </si>
  <si>
    <t>13:09:24</t>
  </si>
  <si>
    <t>23:26:15</t>
  </si>
  <si>
    <t>19:51:57</t>
  </si>
  <si>
    <t>16:53:56</t>
  </si>
  <si>
    <t>15:03:23</t>
  </si>
  <si>
    <t>22:35:48</t>
  </si>
  <si>
    <t>09:08:40</t>
  </si>
  <si>
    <t>22:18:31</t>
  </si>
  <si>
    <t>18:21:18</t>
  </si>
  <si>
    <t>17:14:42</t>
  </si>
  <si>
    <t>00:49:00</t>
  </si>
  <si>
    <t>05:20:29</t>
  </si>
  <si>
    <t>14:43:28</t>
  </si>
  <si>
    <t>12:41:11</t>
  </si>
  <si>
    <t>06:55:33</t>
  </si>
  <si>
    <t>09:39:15</t>
  </si>
  <si>
    <t>01:52:54</t>
  </si>
  <si>
    <t>03:56:28</t>
  </si>
  <si>
    <t>19:11:56</t>
  </si>
  <si>
    <t>09:14:14</t>
  </si>
  <si>
    <t>11:23:14</t>
  </si>
  <si>
    <t>09:14:51</t>
  </si>
  <si>
    <t>17:14:38</t>
  </si>
  <si>
    <t>15:30:31</t>
  </si>
  <si>
    <t>20:43:24</t>
  </si>
  <si>
    <t>20:08:01</t>
  </si>
  <si>
    <t>03:48:55</t>
  </si>
  <si>
    <t>01:57:48</t>
  </si>
  <si>
    <t>06:59:08</t>
  </si>
  <si>
    <t>21:38:48</t>
  </si>
  <si>
    <t>03:37:40</t>
  </si>
  <si>
    <t>04:56:33</t>
  </si>
  <si>
    <t>20:54:00</t>
  </si>
  <si>
    <t>17:26:32</t>
  </si>
  <si>
    <t>01:19:41</t>
  </si>
  <si>
    <t>00:19:13</t>
  </si>
  <si>
    <t>00:17:10</t>
  </si>
  <si>
    <t>03:12:28</t>
  </si>
  <si>
    <t>00:33:34</t>
  </si>
  <si>
    <t>11:20:43</t>
  </si>
  <si>
    <t>01:28:13</t>
  </si>
  <si>
    <t>15:30:33</t>
  </si>
  <si>
    <t>21:14:28</t>
  </si>
  <si>
    <t>10:26:36</t>
  </si>
  <si>
    <t>17:10:19</t>
  </si>
  <si>
    <t>12:13:16</t>
  </si>
  <si>
    <t>08:05:21</t>
  </si>
  <si>
    <t>00:10:37</t>
  </si>
  <si>
    <t>02:38:07</t>
  </si>
  <si>
    <t>10:14:13</t>
  </si>
  <si>
    <t>03:47:52</t>
  </si>
  <si>
    <t>04:58:12</t>
  </si>
  <si>
    <t>20:39:15</t>
  </si>
  <si>
    <t>01:34:46</t>
  </si>
  <si>
    <t>06:34:51</t>
  </si>
  <si>
    <t>15:22:06</t>
  </si>
  <si>
    <t>06:27:42</t>
  </si>
  <si>
    <t>08:59:16</t>
  </si>
  <si>
    <t>17:54:44</t>
  </si>
  <si>
    <t>16:53:54</t>
  </si>
  <si>
    <t>04:13:02</t>
  </si>
  <si>
    <t>05:15:35</t>
  </si>
  <si>
    <t>21:58:50</t>
  </si>
  <si>
    <t>23:28:07</t>
  </si>
  <si>
    <t>10:19:09</t>
  </si>
  <si>
    <t>08:43:03</t>
  </si>
  <si>
    <t>05:59:59</t>
  </si>
  <si>
    <t>00:45:20</t>
  </si>
  <si>
    <t>12:36:52</t>
  </si>
  <si>
    <t>18:04:58</t>
  </si>
  <si>
    <t>03:37:53</t>
  </si>
  <si>
    <t>09:31:56</t>
  </si>
  <si>
    <t>09:46:08</t>
  </si>
  <si>
    <t>22:20:00</t>
  </si>
  <si>
    <t>09:24:38</t>
  </si>
  <si>
    <t>12:53:34</t>
  </si>
  <si>
    <t>14:14:54</t>
  </si>
  <si>
    <t>10:43:38</t>
  </si>
  <si>
    <t>01:16:19</t>
  </si>
  <si>
    <t>23:17:48</t>
  </si>
  <si>
    <t>21:45:48</t>
  </si>
  <si>
    <t>06:16:54</t>
  </si>
  <si>
    <t>06:04:13</t>
  </si>
  <si>
    <t>01:17:34</t>
  </si>
  <si>
    <t>07:26:30</t>
  </si>
  <si>
    <t>20:13:58</t>
  </si>
  <si>
    <t>03:31:56</t>
  </si>
  <si>
    <t>00:34:41</t>
  </si>
  <si>
    <t>10:41:53</t>
  </si>
  <si>
    <t>23:20:54</t>
  </si>
  <si>
    <t>22:57:25</t>
  </si>
  <si>
    <t>13:51:54</t>
  </si>
  <si>
    <t>23:46:23</t>
  </si>
  <si>
    <t>23:21:51</t>
  </si>
  <si>
    <t>01:11:54</t>
  </si>
  <si>
    <t>01:37:46</t>
  </si>
  <si>
    <t>18:05:58</t>
  </si>
  <si>
    <t>10:02:01</t>
  </si>
  <si>
    <t>12:34:28</t>
  </si>
  <si>
    <t>11:27:35</t>
  </si>
  <si>
    <t>10:44:20</t>
  </si>
  <si>
    <t>21:00:03</t>
  </si>
  <si>
    <t>18:08:21</t>
  </si>
  <si>
    <t>14:41:50</t>
  </si>
  <si>
    <t>03:02:30</t>
  </si>
  <si>
    <t>11:12:58</t>
  </si>
  <si>
    <t>08:46:18</t>
  </si>
  <si>
    <t>14:59:26</t>
  </si>
  <si>
    <t>12:21:16</t>
  </si>
  <si>
    <t>06:28:00</t>
  </si>
  <si>
    <t>05:40:05</t>
  </si>
  <si>
    <t>21:02:29</t>
  </si>
  <si>
    <t>14:11:27</t>
  </si>
  <si>
    <t>19:25:14</t>
  </si>
  <si>
    <t>13:10:20</t>
  </si>
  <si>
    <t>06:18:11</t>
  </si>
  <si>
    <t>07:01:30</t>
  </si>
  <si>
    <t>16:15:45</t>
  </si>
  <si>
    <t>15:35:31</t>
  </si>
  <si>
    <t>05:03:45</t>
  </si>
  <si>
    <t>16:30:13</t>
  </si>
  <si>
    <t>00:28:08</t>
  </si>
  <si>
    <t>02:25:35</t>
  </si>
  <si>
    <t>19:30:20</t>
  </si>
  <si>
    <t>16:53:46</t>
  </si>
  <si>
    <t>19:05:05</t>
  </si>
  <si>
    <t>17:59:37</t>
  </si>
  <si>
    <t>07:39:30</t>
  </si>
  <si>
    <t>12:49:02</t>
  </si>
  <si>
    <t>08:07:53</t>
  </si>
  <si>
    <t>02:24:13</t>
  </si>
  <si>
    <t>04:30:19</t>
  </si>
  <si>
    <t>04:49:44</t>
  </si>
  <si>
    <t>04:06:11</t>
  </si>
  <si>
    <t>22:19:03</t>
  </si>
  <si>
    <t>00:08:21</t>
  </si>
  <si>
    <t>07:04:34</t>
  </si>
  <si>
    <t>03:48:03</t>
  </si>
  <si>
    <t>06:46:48</t>
  </si>
  <si>
    <t>18:26:24</t>
  </si>
  <si>
    <t>04:01:34</t>
  </si>
  <si>
    <t>03:27:02</t>
  </si>
  <si>
    <t>19:13:22</t>
  </si>
  <si>
    <t>00:41:47</t>
  </si>
  <si>
    <t>17:20:25</t>
  </si>
  <si>
    <t>14:57:28</t>
  </si>
  <si>
    <t>17:43:16</t>
  </si>
  <si>
    <t>22:12:58</t>
  </si>
  <si>
    <t>13:47:06</t>
  </si>
  <si>
    <t>21:09:17</t>
  </si>
  <si>
    <t>06:23:31</t>
  </si>
  <si>
    <t>15:15:03</t>
  </si>
  <si>
    <t>10:48:31</t>
  </si>
  <si>
    <t>09:57:01</t>
  </si>
  <si>
    <t>11:53:40</t>
  </si>
  <si>
    <t>04:08:40</t>
  </si>
  <si>
    <t>06:33:17</t>
  </si>
  <si>
    <t>01:13:40</t>
  </si>
  <si>
    <t>17:58:12</t>
  </si>
  <si>
    <t>07:28:11</t>
  </si>
  <si>
    <t>14:49:13</t>
  </si>
  <si>
    <t>08:46:10</t>
  </si>
  <si>
    <t>09:57:48</t>
  </si>
  <si>
    <t>07:05:59</t>
  </si>
  <si>
    <t>04:19:46</t>
  </si>
  <si>
    <t>04:03:28</t>
  </si>
  <si>
    <t>01:11:20</t>
  </si>
  <si>
    <t>13:44:09</t>
  </si>
  <si>
    <t>23:57:03</t>
  </si>
  <si>
    <t>09:09:27</t>
  </si>
  <si>
    <t>14:03:14</t>
  </si>
  <si>
    <t>14:09:15</t>
  </si>
  <si>
    <t>17:17:23</t>
  </si>
  <si>
    <t>14:26:28</t>
  </si>
  <si>
    <t>10:10:25</t>
  </si>
  <si>
    <t>00:13:21</t>
  </si>
  <si>
    <t>16:33:52</t>
  </si>
  <si>
    <t>06:48:06</t>
  </si>
  <si>
    <t>00:12:21</t>
  </si>
  <si>
    <t>21:01:01</t>
  </si>
  <si>
    <t>20:35:24</t>
  </si>
  <si>
    <t>04:24:14</t>
  </si>
  <si>
    <t>15:13:59</t>
  </si>
  <si>
    <t>01:23:34</t>
  </si>
  <si>
    <t>06:51:10</t>
  </si>
  <si>
    <t>18:04:12</t>
  </si>
  <si>
    <t>23:02:46</t>
  </si>
  <si>
    <t>22:46:20</t>
  </si>
  <si>
    <t>19:43:44</t>
  </si>
  <si>
    <t>14:21:26</t>
  </si>
  <si>
    <t>12:59:31</t>
  </si>
  <si>
    <t>02:37:34</t>
  </si>
  <si>
    <t>23:34:51</t>
  </si>
  <si>
    <t>12:24:31</t>
  </si>
  <si>
    <t>21:51:56</t>
  </si>
  <si>
    <t>05:12:20</t>
  </si>
  <si>
    <t>05:07:43</t>
  </si>
  <si>
    <t>10:36:05</t>
  </si>
  <si>
    <t>04:18:30</t>
  </si>
  <si>
    <t>01:39:41</t>
  </si>
  <si>
    <t>21:58:09</t>
  </si>
  <si>
    <t>05:31:08</t>
  </si>
  <si>
    <t>16:06:08</t>
  </si>
  <si>
    <t>00:44:28</t>
  </si>
  <si>
    <t>12:21:53</t>
  </si>
  <si>
    <t>22:36:35</t>
  </si>
  <si>
    <t>01:39:21</t>
  </si>
  <si>
    <t>21:32:51</t>
  </si>
  <si>
    <t>10:45:46</t>
  </si>
  <si>
    <t>09:42:33</t>
  </si>
  <si>
    <t>06:46:43</t>
  </si>
  <si>
    <t>03:39:53</t>
  </si>
  <si>
    <t>12:43:50</t>
  </si>
  <si>
    <t>22:36:53</t>
  </si>
  <si>
    <t>11:09:06</t>
  </si>
  <si>
    <t>21:09:49</t>
  </si>
  <si>
    <t>23:14:40</t>
  </si>
  <si>
    <t>16:14:55</t>
  </si>
  <si>
    <t>21:18:43</t>
  </si>
  <si>
    <t>20:49:05</t>
  </si>
  <si>
    <t>09:24:25</t>
  </si>
  <si>
    <t>14:19:59</t>
  </si>
  <si>
    <t>21:27:37</t>
  </si>
  <si>
    <t>01:47:33</t>
  </si>
  <si>
    <t>15:31:57</t>
  </si>
  <si>
    <t>08:09:13</t>
  </si>
  <si>
    <t>21:49:29</t>
  </si>
  <si>
    <t>17:43:18</t>
  </si>
  <si>
    <t>20:16:05</t>
  </si>
  <si>
    <t>02:00:14</t>
  </si>
  <si>
    <t>12:51:10</t>
  </si>
  <si>
    <t>17:05:47</t>
  </si>
  <si>
    <t>18:04:48</t>
  </si>
  <si>
    <t>22:55:23</t>
  </si>
  <si>
    <t>23:34:02</t>
  </si>
  <si>
    <t>11:08:14</t>
  </si>
  <si>
    <t>04:36:43</t>
  </si>
  <si>
    <t>13:36:28</t>
  </si>
  <si>
    <t>06:44:04</t>
  </si>
  <si>
    <t>06:25:09</t>
  </si>
  <si>
    <t>11:08:46</t>
  </si>
  <si>
    <t>08:54:29</t>
  </si>
  <si>
    <t>11:19:40</t>
  </si>
  <si>
    <t>07:17:24</t>
  </si>
  <si>
    <t>13:29:00</t>
  </si>
  <si>
    <t>10:23:31</t>
  </si>
  <si>
    <t>08:04:13</t>
  </si>
  <si>
    <t>16:19:39</t>
  </si>
  <si>
    <t>03:30:33</t>
  </si>
  <si>
    <t>04:57:43</t>
  </si>
  <si>
    <t>23:47:48</t>
  </si>
  <si>
    <t>17:37:28</t>
  </si>
  <si>
    <t>17:09:44</t>
  </si>
  <si>
    <t>21:52:07</t>
  </si>
  <si>
    <t>19:19:15</t>
  </si>
  <si>
    <t>07:57:11</t>
  </si>
  <si>
    <t>09:14:18</t>
  </si>
  <si>
    <t>22:19:41</t>
  </si>
  <si>
    <t>22:22:57</t>
  </si>
  <si>
    <t>01:03:10</t>
  </si>
  <si>
    <t>08:05:24</t>
  </si>
  <si>
    <t>21:48:03</t>
  </si>
  <si>
    <t>20:38:37</t>
  </si>
  <si>
    <t>13:05:08</t>
  </si>
  <si>
    <t>12:18:14</t>
  </si>
  <si>
    <t>22:00:05</t>
  </si>
  <si>
    <t>22:40:20</t>
  </si>
  <si>
    <t>16:17:10</t>
  </si>
  <si>
    <t>17:45:23</t>
  </si>
  <si>
    <t>03:40:22</t>
  </si>
  <si>
    <t>00:20:40</t>
  </si>
  <si>
    <t>21:54:52</t>
  </si>
  <si>
    <t>16:29:44</t>
  </si>
  <si>
    <t>09:38:36</t>
  </si>
  <si>
    <t>03:21:38</t>
  </si>
  <si>
    <t>09:32:32</t>
  </si>
  <si>
    <t>19:35:01</t>
  </si>
  <si>
    <t>00:53:56</t>
  </si>
  <si>
    <t>07:00:02</t>
  </si>
  <si>
    <t>19:05:17</t>
  </si>
  <si>
    <t>15:52:28</t>
  </si>
  <si>
    <t>13:01:49</t>
  </si>
  <si>
    <t>11:26:38</t>
  </si>
  <si>
    <t>02:08:13</t>
  </si>
  <si>
    <t>17:20:08</t>
  </si>
  <si>
    <t>16:29:29</t>
  </si>
  <si>
    <t>09:00:15</t>
  </si>
  <si>
    <t>04:01:39</t>
  </si>
  <si>
    <t>11:29:15</t>
  </si>
  <si>
    <t>18:44:45</t>
  </si>
  <si>
    <t>13:06:47</t>
  </si>
  <si>
    <t>09:55:09</t>
  </si>
  <si>
    <t>01:36:05</t>
  </si>
  <si>
    <t>02:33:47</t>
  </si>
  <si>
    <t>22:43:02</t>
  </si>
  <si>
    <t>23:58:43</t>
  </si>
  <si>
    <t>19:10:24</t>
  </si>
  <si>
    <t>16:58:21</t>
  </si>
  <si>
    <t>08:21:06</t>
  </si>
  <si>
    <t>14:59:08</t>
  </si>
  <si>
    <t>00:58:02</t>
  </si>
  <si>
    <t>07:15:53</t>
  </si>
  <si>
    <t>10:24:30</t>
  </si>
  <si>
    <t>06:22:40</t>
  </si>
  <si>
    <t>13:32:39</t>
  </si>
  <si>
    <t>18:18:40</t>
  </si>
  <si>
    <t>05:58:58</t>
  </si>
  <si>
    <t>17:06:07</t>
  </si>
  <si>
    <t>08:36:23</t>
  </si>
  <si>
    <t>02:48:03</t>
  </si>
  <si>
    <t>22:04:22</t>
  </si>
  <si>
    <t>12:19:00</t>
  </si>
  <si>
    <t>00:08:11</t>
  </si>
  <si>
    <t>08:56:10</t>
  </si>
  <si>
    <t>08:18:18</t>
  </si>
  <si>
    <t>17:36:03</t>
  </si>
  <si>
    <t>22:08:21</t>
  </si>
  <si>
    <t>09:47:07</t>
  </si>
  <si>
    <t>01:09:02</t>
  </si>
  <si>
    <t>03:18:34</t>
  </si>
  <si>
    <t>12:08:33</t>
  </si>
  <si>
    <t>19:06:45</t>
  </si>
  <si>
    <t>06:04:27</t>
  </si>
  <si>
    <t>16:38:02</t>
  </si>
  <si>
    <t>20:15:41</t>
  </si>
  <si>
    <t>07:23:22</t>
  </si>
  <si>
    <t>01:04:27</t>
  </si>
  <si>
    <t>07:42:56</t>
  </si>
  <si>
    <t>23:08:55</t>
  </si>
  <si>
    <t>17:08:54</t>
  </si>
  <si>
    <t>12:18:49</t>
  </si>
  <si>
    <t>06:30:22</t>
  </si>
  <si>
    <t>11:58:35</t>
  </si>
  <si>
    <t>09:07:53</t>
  </si>
  <si>
    <t>11:24:45</t>
  </si>
  <si>
    <t>15:30:35</t>
  </si>
  <si>
    <t>07:54:14</t>
  </si>
  <si>
    <t>20:30:24</t>
  </si>
  <si>
    <t>16:56:10</t>
  </si>
  <si>
    <t>01:53:02</t>
  </si>
  <si>
    <t>08:59:18</t>
  </si>
  <si>
    <t>02:04:34</t>
  </si>
  <si>
    <t>13:23:59</t>
  </si>
  <si>
    <t>06:27:21</t>
  </si>
  <si>
    <t>23:59:39</t>
  </si>
  <si>
    <t>05:11:43</t>
  </si>
  <si>
    <t>09:06:05</t>
  </si>
  <si>
    <t>06:06:40</t>
  </si>
  <si>
    <t>02:57:33</t>
  </si>
  <si>
    <t>03:46:05</t>
  </si>
  <si>
    <t>06:58:01</t>
  </si>
  <si>
    <t>11:38:12</t>
  </si>
  <si>
    <t>02:50:58</t>
  </si>
  <si>
    <t>17:54:00</t>
  </si>
  <si>
    <t>22:42:46</t>
  </si>
  <si>
    <t>09:41:50</t>
  </si>
  <si>
    <t>12:38:50</t>
  </si>
  <si>
    <t>17:48:22</t>
  </si>
  <si>
    <t>09:18:13</t>
  </si>
  <si>
    <t>08:46:06</t>
  </si>
  <si>
    <t>23:53:15</t>
  </si>
  <si>
    <t>19:59:10</t>
  </si>
  <si>
    <t>19:14:21</t>
  </si>
  <si>
    <t>05:23:14</t>
  </si>
  <si>
    <t>02:21:22</t>
  </si>
  <si>
    <t>22:09:14</t>
  </si>
  <si>
    <t>10:56:33</t>
  </si>
  <si>
    <t>02:19:47</t>
  </si>
  <si>
    <t>22:00:25</t>
  </si>
  <si>
    <t>14:58:16</t>
  </si>
  <si>
    <t>06:41:07</t>
  </si>
  <si>
    <t>05:10:26</t>
  </si>
  <si>
    <t>21:44:53</t>
  </si>
  <si>
    <t>02:07:32</t>
  </si>
  <si>
    <t>15:34:20</t>
  </si>
  <si>
    <t>15:16:30</t>
  </si>
  <si>
    <t>19:51:35</t>
  </si>
  <si>
    <t>01:08:36</t>
  </si>
  <si>
    <t>17:42:20</t>
  </si>
  <si>
    <t>18:57:07</t>
  </si>
  <si>
    <t>01:51:10</t>
  </si>
  <si>
    <t>05:19:12</t>
  </si>
  <si>
    <t>10:10:51</t>
  </si>
  <si>
    <t>07:40:49</t>
  </si>
  <si>
    <t>10:51:17</t>
  </si>
  <si>
    <t>14:48:02</t>
  </si>
  <si>
    <t>10:00:54</t>
  </si>
  <si>
    <t>10:04:22</t>
  </si>
  <si>
    <t>00:50:49</t>
  </si>
  <si>
    <t>21:14:03</t>
  </si>
  <si>
    <t>15:45:24</t>
  </si>
  <si>
    <t>20:37:51</t>
  </si>
  <si>
    <t>19:29:10</t>
  </si>
  <si>
    <t>14:36:26</t>
  </si>
  <si>
    <t>10:23:36</t>
  </si>
  <si>
    <t>17:14:44</t>
  </si>
  <si>
    <t>23:49:49</t>
  </si>
  <si>
    <t>15:04:54</t>
  </si>
  <si>
    <t>14:50:09</t>
  </si>
  <si>
    <t>10:31:21</t>
  </si>
  <si>
    <t>10:58:04</t>
  </si>
  <si>
    <t>08:11:51</t>
  </si>
  <si>
    <t>04:57:56</t>
  </si>
  <si>
    <t>08:16:09</t>
  </si>
  <si>
    <t>21:59:34</t>
  </si>
  <si>
    <t>01:16:07</t>
  </si>
  <si>
    <t>23:22:38</t>
  </si>
  <si>
    <t>14:48:12</t>
  </si>
  <si>
    <t>09:16:05</t>
  </si>
  <si>
    <t>23:05:46</t>
  </si>
  <si>
    <t>20:10:06</t>
  </si>
  <si>
    <t>15:29:26</t>
  </si>
  <si>
    <t>18:45:21</t>
  </si>
  <si>
    <t>01:30:17</t>
  </si>
  <si>
    <t>10:35:01</t>
  </si>
  <si>
    <t>15:12:43</t>
  </si>
  <si>
    <t>06:20:50</t>
  </si>
  <si>
    <t>00:50:05</t>
  </si>
  <si>
    <t>16:37:12</t>
  </si>
  <si>
    <t>17:04:59</t>
  </si>
  <si>
    <t>05:04:57</t>
  </si>
  <si>
    <t>14:35:48</t>
  </si>
  <si>
    <t>18:21:08</t>
  </si>
  <si>
    <t>21:50:34</t>
  </si>
  <si>
    <t>06:08:20</t>
  </si>
  <si>
    <t>12:17:59</t>
  </si>
  <si>
    <t>23:06:00</t>
  </si>
  <si>
    <t>03:50:14</t>
  </si>
  <si>
    <t>19:27:18</t>
  </si>
  <si>
    <t>15:27:25</t>
  </si>
  <si>
    <t>01:48:32</t>
  </si>
  <si>
    <t>05:52:06</t>
  </si>
  <si>
    <t>06:50:04</t>
  </si>
  <si>
    <t>23:12:38</t>
  </si>
  <si>
    <t>17:55:57</t>
  </si>
  <si>
    <t>18:30:27</t>
  </si>
  <si>
    <t>22:21:09</t>
  </si>
  <si>
    <t>19:38:32</t>
  </si>
  <si>
    <t>02:17:18</t>
  </si>
  <si>
    <t>14:22:48</t>
  </si>
  <si>
    <t>23:07:40</t>
  </si>
  <si>
    <t>06:49:12</t>
  </si>
  <si>
    <t>22:51:08</t>
  </si>
  <si>
    <t>23:40:30</t>
  </si>
  <si>
    <t>05:00:07</t>
  </si>
  <si>
    <t>02:31:35</t>
  </si>
  <si>
    <t>05:44:46</t>
  </si>
  <si>
    <t>09:11:30</t>
  </si>
  <si>
    <t>14:44:47</t>
  </si>
  <si>
    <t>03:58:50</t>
  </si>
  <si>
    <t>03:16:45</t>
  </si>
  <si>
    <t>02:17:06</t>
  </si>
  <si>
    <t>06:36:00</t>
  </si>
  <si>
    <t>05:58:13</t>
  </si>
  <si>
    <t>18:45:06</t>
  </si>
  <si>
    <t>15:56:33</t>
  </si>
  <si>
    <t>17:01:44</t>
  </si>
  <si>
    <t>08:25:04</t>
  </si>
  <si>
    <t>08:30:05</t>
  </si>
  <si>
    <t>05:01:18</t>
  </si>
  <si>
    <t>04:15:46</t>
  </si>
  <si>
    <t>22:01:58</t>
  </si>
  <si>
    <t>11:05:54</t>
  </si>
  <si>
    <t>12:35:57</t>
  </si>
  <si>
    <t>12:55:59</t>
  </si>
  <si>
    <t>02:37:47</t>
  </si>
  <si>
    <t>06:08:29</t>
  </si>
  <si>
    <t>10:15:12</t>
  </si>
  <si>
    <t>20:05:18</t>
  </si>
  <si>
    <t>10:44:53</t>
  </si>
  <si>
    <t>12:44:41</t>
  </si>
  <si>
    <t>02:37:04</t>
  </si>
  <si>
    <t>19:00:51</t>
  </si>
  <si>
    <t>20:02:20</t>
  </si>
  <si>
    <t>23:47:16</t>
  </si>
  <si>
    <t>11:45:36</t>
  </si>
  <si>
    <t>13:16:06</t>
  </si>
  <si>
    <t>00:01:22</t>
  </si>
  <si>
    <t>02:58:53</t>
  </si>
  <si>
    <t>20:49:23</t>
  </si>
  <si>
    <t>11:41:46</t>
  </si>
  <si>
    <t>17:38:35</t>
  </si>
  <si>
    <t>12:14:11</t>
  </si>
  <si>
    <t>08:51:48</t>
  </si>
  <si>
    <t>10:32:37</t>
  </si>
  <si>
    <t>06:03:16</t>
  </si>
  <si>
    <t>06:58:47</t>
  </si>
  <si>
    <t>02:06:07</t>
  </si>
  <si>
    <t>03:46:35</t>
  </si>
  <si>
    <t>16:34:24</t>
  </si>
  <si>
    <t>07:58:47</t>
  </si>
  <si>
    <t>02:18:50</t>
  </si>
  <si>
    <t>02:36:26</t>
  </si>
  <si>
    <t>06:13:55</t>
  </si>
  <si>
    <t>13:43:54</t>
  </si>
  <si>
    <t>00:12:14</t>
  </si>
  <si>
    <t>03:22:29</t>
  </si>
  <si>
    <t>03:31:47</t>
  </si>
  <si>
    <t>20:13:43</t>
  </si>
  <si>
    <t>04:17:16</t>
  </si>
  <si>
    <t>23:43:56</t>
  </si>
  <si>
    <t>09:15:12</t>
  </si>
  <si>
    <t>13:25:54</t>
  </si>
  <si>
    <t>04:25:22</t>
  </si>
  <si>
    <t>09:16:19</t>
  </si>
  <si>
    <t>15:34:30</t>
  </si>
  <si>
    <t>03:35:30</t>
  </si>
  <si>
    <t>04:45:42</t>
  </si>
  <si>
    <t>04:32:55</t>
  </si>
  <si>
    <t>19:45:58</t>
  </si>
  <si>
    <t>17:58:25</t>
  </si>
  <si>
    <t>14:55:07</t>
  </si>
  <si>
    <t>01:43:49</t>
  </si>
  <si>
    <t>19:36:04</t>
  </si>
  <si>
    <t>20:12:26</t>
  </si>
  <si>
    <t>00:35:41</t>
  </si>
  <si>
    <t>03:50:10</t>
  </si>
  <si>
    <t>08:41:41</t>
  </si>
  <si>
    <t>01:17:12</t>
  </si>
  <si>
    <t>06:26:09</t>
  </si>
  <si>
    <t>08:49:40</t>
  </si>
  <si>
    <t>12:12:44</t>
  </si>
  <si>
    <t>19:54:11</t>
  </si>
  <si>
    <t>16:02:49</t>
  </si>
  <si>
    <t>00:47:53</t>
  </si>
  <si>
    <t>14:04:24</t>
  </si>
  <si>
    <t>21:41:32</t>
  </si>
  <si>
    <t>07:43:51</t>
  </si>
  <si>
    <t>23:35:46</t>
  </si>
  <si>
    <t>06:59:28</t>
  </si>
  <si>
    <t>19:23:22</t>
  </si>
  <si>
    <t>06:17:09</t>
  </si>
  <si>
    <t>23:38:49</t>
  </si>
  <si>
    <t>16:39:22</t>
  </si>
  <si>
    <t>07:40:12</t>
  </si>
  <si>
    <t>14:31:33</t>
  </si>
  <si>
    <t>23:01:20</t>
  </si>
  <si>
    <t>06:09:29</t>
  </si>
  <si>
    <t>23:39:40</t>
  </si>
  <si>
    <t>01:16:37</t>
  </si>
  <si>
    <t>23:03:50</t>
  </si>
  <si>
    <t>00:34:03</t>
  </si>
  <si>
    <t>12:21:07</t>
  </si>
  <si>
    <t>19:58:50</t>
  </si>
  <si>
    <t>22:05:03</t>
  </si>
  <si>
    <t>15:49:59</t>
  </si>
  <si>
    <t>23:36:50</t>
  </si>
  <si>
    <t>20:07:08</t>
  </si>
  <si>
    <t>10:35:45</t>
  </si>
  <si>
    <t>20:00:52</t>
  </si>
  <si>
    <t>16:03:41</t>
  </si>
  <si>
    <t>06:59:02</t>
  </si>
  <si>
    <t>16:57:42</t>
  </si>
  <si>
    <t>11:05:06</t>
  </si>
  <si>
    <t>06:30:18</t>
  </si>
  <si>
    <t>05:05:35</t>
  </si>
  <si>
    <t>01:21:23</t>
  </si>
  <si>
    <t>06:46:00</t>
  </si>
  <si>
    <t>10:47:24</t>
  </si>
  <si>
    <t>22:20:46</t>
  </si>
  <si>
    <t>04:50:39</t>
  </si>
  <si>
    <t>13:06:09</t>
  </si>
  <si>
    <t>20:14:12</t>
  </si>
  <si>
    <t>18:36:53</t>
  </si>
  <si>
    <t>08:52:30</t>
  </si>
  <si>
    <t>14:38:22</t>
  </si>
  <si>
    <t>16:52:06</t>
  </si>
  <si>
    <t>10:44:23</t>
  </si>
  <si>
    <t>14:13:31</t>
  </si>
  <si>
    <t>09:34:50</t>
  </si>
  <si>
    <t>04:04:28</t>
  </si>
  <si>
    <t>07:02:55</t>
  </si>
  <si>
    <t>05:24:08</t>
  </si>
  <si>
    <t>10:37:42</t>
  </si>
  <si>
    <t>14:43:32</t>
  </si>
  <si>
    <t>10:39:29</t>
  </si>
  <si>
    <t>14:47:21</t>
  </si>
  <si>
    <t>02:28:37</t>
  </si>
  <si>
    <t>05:47:00</t>
  </si>
  <si>
    <t>16:53:42</t>
  </si>
  <si>
    <t>14:44:24</t>
  </si>
  <si>
    <t>12:06:08</t>
  </si>
  <si>
    <t>09:26:29</t>
  </si>
  <si>
    <t>17:58:05</t>
  </si>
  <si>
    <t>04:33:22</t>
  </si>
  <si>
    <t>18:24:03</t>
  </si>
  <si>
    <t>12:57:57</t>
  </si>
  <si>
    <t>11:29:46</t>
  </si>
  <si>
    <t>03:53:38</t>
  </si>
  <si>
    <t>18:53:19</t>
  </si>
  <si>
    <t>07:30:50</t>
  </si>
  <si>
    <t>04:18:01</t>
  </si>
  <si>
    <t>01:07:19</t>
  </si>
  <si>
    <t>10:52:24</t>
  </si>
  <si>
    <t>23:04:32</t>
  </si>
  <si>
    <t>13:17:49</t>
  </si>
  <si>
    <t>21:20:21</t>
  </si>
  <si>
    <t>18:32:53</t>
  </si>
  <si>
    <t>13:45:24</t>
  </si>
  <si>
    <t>16:51:27</t>
  </si>
  <si>
    <t>06:22:13</t>
  </si>
  <si>
    <t>13:12:42</t>
  </si>
  <si>
    <t>09:39:47</t>
  </si>
  <si>
    <t>15:22:48</t>
  </si>
  <si>
    <t>16:55:44</t>
  </si>
  <si>
    <t>04:08:59</t>
  </si>
  <si>
    <t>05:42:47</t>
  </si>
  <si>
    <t>17:20:53</t>
  </si>
  <si>
    <t>11:53:21</t>
  </si>
  <si>
    <t>13:36:34</t>
  </si>
  <si>
    <t>08:29:12</t>
  </si>
  <si>
    <t>16:53:28</t>
  </si>
  <si>
    <t>06:07:23</t>
  </si>
  <si>
    <t>09:38:22</t>
  </si>
  <si>
    <t>19:11:15</t>
  </si>
  <si>
    <t>23:21:32</t>
  </si>
  <si>
    <t>19:34:34</t>
  </si>
  <si>
    <t>20:10:32</t>
  </si>
  <si>
    <t>17:58:04</t>
  </si>
  <si>
    <t>14:33:25</t>
  </si>
  <si>
    <t>16:23:09</t>
  </si>
  <si>
    <t>12:02:11</t>
  </si>
  <si>
    <t>16:11:26</t>
  </si>
  <si>
    <t>17:58:35</t>
  </si>
  <si>
    <t>22:05:20</t>
  </si>
  <si>
    <t>12:46:38</t>
  </si>
  <si>
    <t>04:31:05</t>
  </si>
  <si>
    <t>18:44:05</t>
  </si>
  <si>
    <t>12:51:17</t>
  </si>
  <si>
    <t>18:56:14</t>
  </si>
  <si>
    <t>06:57:09</t>
  </si>
  <si>
    <t>09:47:20</t>
  </si>
  <si>
    <t>16:53:53</t>
  </si>
  <si>
    <t>01:21:07</t>
  </si>
  <si>
    <t>20:41:12</t>
  </si>
  <si>
    <t>14:05:41</t>
  </si>
  <si>
    <t>06:16:26</t>
  </si>
  <si>
    <t>06:38:57</t>
  </si>
  <si>
    <t>07:29:01</t>
  </si>
  <si>
    <t>10:11:53</t>
  </si>
  <si>
    <t>02:43:42</t>
  </si>
  <si>
    <t>21:25:06</t>
  </si>
  <si>
    <t>02:52:06</t>
  </si>
  <si>
    <t>22:59:00</t>
  </si>
  <si>
    <t>05:24:41</t>
  </si>
  <si>
    <t>05:21:16</t>
  </si>
  <si>
    <t>00:24:00</t>
  </si>
  <si>
    <t>16:22:27</t>
  </si>
  <si>
    <t>00:46:30</t>
  </si>
  <si>
    <t>21:38:16</t>
  </si>
  <si>
    <t>13:41:56</t>
  </si>
  <si>
    <t>18:53:07</t>
  </si>
  <si>
    <t>12:42:31</t>
  </si>
  <si>
    <t>13:51:23</t>
  </si>
  <si>
    <t>10:19:28</t>
  </si>
  <si>
    <t>09:00:21</t>
  </si>
  <si>
    <t>11:50:41</t>
  </si>
  <si>
    <t>09:40:11</t>
  </si>
  <si>
    <t>22:35:06</t>
  </si>
  <si>
    <t>02:41:58</t>
  </si>
  <si>
    <t>01:19:42</t>
  </si>
  <si>
    <t>23:46:15</t>
  </si>
  <si>
    <t>15:35:16</t>
  </si>
  <si>
    <t>02:12:32</t>
  </si>
  <si>
    <t>02:48:16</t>
  </si>
  <si>
    <t>10:07:47</t>
  </si>
  <si>
    <t>17:32:46</t>
  </si>
  <si>
    <t>16:17:38</t>
  </si>
  <si>
    <t>09:48:41</t>
  </si>
  <si>
    <t>13:25:28</t>
  </si>
  <si>
    <t>05:07:11</t>
  </si>
  <si>
    <t>13:40:09</t>
  </si>
  <si>
    <t>05:09:52</t>
  </si>
  <si>
    <t>19:02:54</t>
  </si>
  <si>
    <t>14:30:17</t>
  </si>
  <si>
    <t>04:22:07</t>
  </si>
  <si>
    <t>20:08:20</t>
  </si>
  <si>
    <t>13:26:22</t>
  </si>
  <si>
    <t>14:00:01</t>
  </si>
  <si>
    <t>07:17:13</t>
  </si>
  <si>
    <t>19:34:35</t>
  </si>
  <si>
    <t>04:08:52</t>
  </si>
  <si>
    <t>20:42:33</t>
  </si>
  <si>
    <t>09:08:06</t>
  </si>
  <si>
    <t>13:34:21</t>
  </si>
  <si>
    <t>00:39:42</t>
  </si>
  <si>
    <t>16:15:08</t>
  </si>
  <si>
    <t>21:21:41</t>
  </si>
  <si>
    <t>05:32:00</t>
  </si>
  <si>
    <t>16:47:36</t>
  </si>
  <si>
    <t>21:01:06</t>
  </si>
  <si>
    <t>07:35:32</t>
  </si>
  <si>
    <t>04:09:21</t>
  </si>
  <si>
    <t>12:50:51</t>
  </si>
  <si>
    <t>09:29:27</t>
  </si>
  <si>
    <t>14:16:38</t>
  </si>
  <si>
    <t>09:35:20</t>
  </si>
  <si>
    <t>16:50:57</t>
  </si>
  <si>
    <t>17:42:12</t>
  </si>
  <si>
    <t>06:52:06</t>
  </si>
  <si>
    <t>12:40:03</t>
  </si>
  <si>
    <t>23:34:07</t>
  </si>
  <si>
    <t>17:53:40</t>
  </si>
  <si>
    <t>02:38:46</t>
  </si>
  <si>
    <t>21:28:36</t>
  </si>
  <si>
    <t>22:56:32</t>
  </si>
  <si>
    <t>22:10:26</t>
  </si>
  <si>
    <t>22:09:48</t>
  </si>
  <si>
    <t>06:44:18</t>
  </si>
  <si>
    <t>05:53:27</t>
  </si>
  <si>
    <t>11:31:37</t>
  </si>
  <si>
    <t>03:38:42</t>
  </si>
  <si>
    <t>16:19:36</t>
  </si>
  <si>
    <t>17:07:32</t>
  </si>
  <si>
    <t>11:03:26</t>
  </si>
  <si>
    <t>18:41:52</t>
  </si>
  <si>
    <t>22:51:15</t>
  </si>
  <si>
    <t>01:21:18</t>
  </si>
  <si>
    <t>05:37:30</t>
  </si>
  <si>
    <t>08:57:43</t>
  </si>
  <si>
    <t>01:13:23</t>
  </si>
  <si>
    <t>13:19:24</t>
  </si>
  <si>
    <t>07:21:41</t>
  </si>
  <si>
    <t>03:57:23</t>
  </si>
  <si>
    <t>02:40:36</t>
  </si>
  <si>
    <t>17:15:40</t>
  </si>
  <si>
    <t>23:34:21</t>
  </si>
  <si>
    <t>17:18:51</t>
  </si>
  <si>
    <t>09:11:05</t>
  </si>
  <si>
    <t>02:30:28</t>
  </si>
  <si>
    <t>15:53:00</t>
  </si>
  <si>
    <t>22:55:21</t>
  </si>
  <si>
    <t>08:52:29</t>
  </si>
  <si>
    <t>18:59:23</t>
  </si>
  <si>
    <t>05:08:47</t>
  </si>
  <si>
    <t>21:10:44</t>
  </si>
  <si>
    <t>20:26:13</t>
  </si>
  <si>
    <t>18:15:50</t>
  </si>
  <si>
    <t>23:18:56</t>
  </si>
  <si>
    <t>10:51:48</t>
  </si>
  <si>
    <t>03:29:33</t>
  </si>
  <si>
    <t>02:39:39</t>
  </si>
  <si>
    <t>09:27:11</t>
  </si>
  <si>
    <t>15:48:15</t>
  </si>
  <si>
    <t>18:03:06</t>
  </si>
  <si>
    <t>18:15:53</t>
  </si>
  <si>
    <t>01:54:44</t>
  </si>
  <si>
    <t>17:16:11</t>
  </si>
  <si>
    <t>22:14:16</t>
  </si>
  <si>
    <t>00:55:59</t>
  </si>
  <si>
    <t>01:34:17</t>
  </si>
  <si>
    <t>10:05:46</t>
  </si>
  <si>
    <t>00:32:34</t>
  </si>
  <si>
    <t>18:42:32</t>
  </si>
  <si>
    <t>21:06:51</t>
  </si>
  <si>
    <t>01:27:15</t>
  </si>
  <si>
    <t>21:10:08</t>
  </si>
  <si>
    <t>12:49:55</t>
  </si>
  <si>
    <t>18:20:14</t>
  </si>
  <si>
    <t>15:50:53</t>
  </si>
  <si>
    <t>17:41:31</t>
  </si>
  <si>
    <t>10:06:18</t>
  </si>
  <si>
    <t>00:15:36</t>
  </si>
  <si>
    <t>20:01:14</t>
  </si>
  <si>
    <t>13:58:49</t>
  </si>
  <si>
    <t>09:13:15</t>
  </si>
  <si>
    <t>15:04:44</t>
  </si>
  <si>
    <t>03:17:10</t>
  </si>
  <si>
    <t>18:15:57</t>
  </si>
  <si>
    <t>23:43:23</t>
  </si>
  <si>
    <t>07:00:23</t>
  </si>
  <si>
    <t>09:58:39</t>
  </si>
  <si>
    <t>03:59:12</t>
  </si>
  <si>
    <t>15:20:24</t>
  </si>
  <si>
    <t>01:46:46</t>
  </si>
  <si>
    <t>22:22:07</t>
  </si>
  <si>
    <t>10:33:18</t>
  </si>
  <si>
    <t>05:14:27</t>
  </si>
  <si>
    <t>01:29:46</t>
  </si>
  <si>
    <t>22:12:36</t>
  </si>
  <si>
    <t>14:23:01</t>
  </si>
  <si>
    <t>07:57:27</t>
  </si>
  <si>
    <t>05:53:50</t>
  </si>
  <si>
    <t>01:34:45</t>
  </si>
  <si>
    <t>06:59:52</t>
  </si>
  <si>
    <t>05:42:34</t>
  </si>
  <si>
    <t>04:25:38</t>
  </si>
  <si>
    <t>16:48:57</t>
  </si>
  <si>
    <t>19:35:37</t>
  </si>
  <si>
    <t>07:38:07</t>
  </si>
  <si>
    <t>19:31:11</t>
  </si>
  <si>
    <t>07:51:21</t>
  </si>
  <si>
    <t>19:49:01</t>
  </si>
  <si>
    <t>03:10:28</t>
  </si>
  <si>
    <t>05:57:13</t>
  </si>
  <si>
    <t>21:14:20</t>
  </si>
  <si>
    <t>10:50:21</t>
  </si>
  <si>
    <t>22:09:06</t>
  </si>
  <si>
    <t>11:00:49</t>
  </si>
  <si>
    <t>13:06:14</t>
  </si>
  <si>
    <t>14:05:19</t>
  </si>
  <si>
    <t>07:37:57</t>
  </si>
  <si>
    <t>23:47:09</t>
  </si>
  <si>
    <t>04:56:12</t>
  </si>
  <si>
    <t>04:22:58</t>
  </si>
  <si>
    <t>16:06:51</t>
  </si>
  <si>
    <t>11:33:24</t>
  </si>
  <si>
    <t>01:01:25</t>
  </si>
  <si>
    <t>06:32:44</t>
  </si>
  <si>
    <t>12:20:02</t>
  </si>
  <si>
    <t>00:45:22</t>
  </si>
  <si>
    <t>03:48:42</t>
  </si>
  <si>
    <t>02:16:13</t>
  </si>
  <si>
    <t>20:28:43</t>
  </si>
  <si>
    <t>01:24:59</t>
  </si>
  <si>
    <t>13:03:41</t>
  </si>
  <si>
    <t>13:18:26</t>
  </si>
  <si>
    <t>17:21:34</t>
  </si>
  <si>
    <t>20:28:18</t>
  </si>
  <si>
    <t>23:25:20</t>
  </si>
  <si>
    <t>10:10:58</t>
  </si>
  <si>
    <t>21:04:42</t>
  </si>
  <si>
    <t>01:20:21</t>
  </si>
  <si>
    <t>10:49:48</t>
  </si>
  <si>
    <t>12:56:42</t>
  </si>
  <si>
    <t>10:39:37</t>
  </si>
  <si>
    <t>18:02:24</t>
  </si>
  <si>
    <t>03:49:56</t>
  </si>
  <si>
    <t>14:50:32</t>
  </si>
  <si>
    <t>00:20:59</t>
  </si>
  <si>
    <t>16:24:27</t>
  </si>
  <si>
    <t>20:11:54</t>
  </si>
  <si>
    <t>11:17:43</t>
  </si>
  <si>
    <t>21:21:35</t>
  </si>
  <si>
    <t>23:16:50</t>
  </si>
  <si>
    <t>12:15:49</t>
  </si>
  <si>
    <t>04:51:25</t>
  </si>
  <si>
    <t>20:25:49</t>
  </si>
  <si>
    <t>00:32:52</t>
  </si>
  <si>
    <t>11:50:04</t>
  </si>
  <si>
    <t>15:14:47</t>
  </si>
  <si>
    <t>09:18:55</t>
  </si>
  <si>
    <t>17:40:08</t>
  </si>
  <si>
    <t>22:51:55</t>
  </si>
  <si>
    <t>08:34:03</t>
  </si>
  <si>
    <t>09:47:40</t>
  </si>
  <si>
    <t>00:18:23</t>
  </si>
  <si>
    <t>02:16:51</t>
  </si>
  <si>
    <t>21:41:31</t>
  </si>
  <si>
    <t>10:19:49</t>
  </si>
  <si>
    <t>13:34:42</t>
  </si>
  <si>
    <t>12:30:31</t>
  </si>
  <si>
    <t>00:46:38</t>
  </si>
  <si>
    <t>11:42:48</t>
  </si>
  <si>
    <t>11:30:03</t>
  </si>
  <si>
    <t>16:43:58</t>
  </si>
  <si>
    <t>04:39:47</t>
  </si>
  <si>
    <t>04:44:57</t>
  </si>
  <si>
    <t>18:34:51</t>
  </si>
  <si>
    <t>16:22:18</t>
  </si>
  <si>
    <t>12:32:26</t>
  </si>
  <si>
    <t>20:33:49</t>
  </si>
  <si>
    <t>07:18:11</t>
  </si>
  <si>
    <t>19:48:36</t>
  </si>
  <si>
    <t>11:28:34</t>
  </si>
  <si>
    <t>18:21:01</t>
  </si>
  <si>
    <t>05:14:24</t>
  </si>
  <si>
    <t>21:10:42</t>
  </si>
  <si>
    <t>01:52:16</t>
  </si>
  <si>
    <t>02:09:02</t>
  </si>
  <si>
    <t>23:01:42</t>
  </si>
  <si>
    <t>02:46:47</t>
  </si>
  <si>
    <t>18:46:45</t>
  </si>
  <si>
    <t>15:18:28</t>
  </si>
  <si>
    <t>02:37:09</t>
  </si>
  <si>
    <t>04:01:25</t>
  </si>
  <si>
    <t>20:21:08</t>
  </si>
  <si>
    <t>23:03:48</t>
  </si>
  <si>
    <t>11:05:07</t>
  </si>
  <si>
    <t>15:52:05</t>
  </si>
  <si>
    <t>21:35:42</t>
  </si>
  <si>
    <t>14:13:03</t>
  </si>
  <si>
    <t>23:14:16</t>
  </si>
  <si>
    <t>22:31:59</t>
  </si>
  <si>
    <t>15:44:58</t>
  </si>
  <si>
    <t>06:47:33</t>
  </si>
  <si>
    <t>05:24:11</t>
  </si>
  <si>
    <t>07:39:06</t>
  </si>
  <si>
    <t>19:15:35</t>
  </si>
  <si>
    <t>08:33:06</t>
  </si>
  <si>
    <t>10:15:56</t>
  </si>
  <si>
    <t>21:45:45</t>
  </si>
  <si>
    <t>02:08:12</t>
  </si>
  <si>
    <t>03:41:05</t>
  </si>
  <si>
    <t>13:42:43</t>
  </si>
  <si>
    <t>01:59:02</t>
  </si>
  <si>
    <t>19:59:46</t>
  </si>
  <si>
    <t>11:27:00</t>
  </si>
  <si>
    <t>02:07:27</t>
  </si>
  <si>
    <t>03:08:25</t>
  </si>
  <si>
    <t>03:45:12</t>
  </si>
  <si>
    <t>19:43:07</t>
  </si>
  <si>
    <t>22:18:43</t>
  </si>
  <si>
    <t>06:21:15</t>
  </si>
  <si>
    <t>15:17:44</t>
  </si>
  <si>
    <t>17:47:47</t>
  </si>
  <si>
    <t>05:40:15</t>
  </si>
  <si>
    <t>10:26:16</t>
  </si>
  <si>
    <t>12:05:30</t>
  </si>
  <si>
    <t>11:16:51</t>
  </si>
  <si>
    <t>04:55:05</t>
  </si>
  <si>
    <t>16:58:19</t>
  </si>
  <si>
    <t>01:15:58</t>
  </si>
  <si>
    <t>14:57:26</t>
  </si>
  <si>
    <t>23:11:12</t>
  </si>
  <si>
    <t>21:05:41</t>
  </si>
  <si>
    <t>21:45:00</t>
  </si>
  <si>
    <t>14:52:26</t>
  </si>
  <si>
    <t>23:33:59</t>
  </si>
  <si>
    <t>15:21:02</t>
  </si>
  <si>
    <t>04:26:01</t>
  </si>
  <si>
    <t>06:08:22</t>
  </si>
  <si>
    <t>03:18:32</t>
  </si>
  <si>
    <t>06:49:10</t>
  </si>
  <si>
    <t>03:04:14</t>
  </si>
  <si>
    <t>11:14:41</t>
  </si>
  <si>
    <t>16:10:26</t>
  </si>
  <si>
    <t>21:14:13</t>
  </si>
  <si>
    <t>02:00:33</t>
  </si>
  <si>
    <t>21:53:08</t>
  </si>
  <si>
    <t>04:28:51</t>
  </si>
  <si>
    <t>03:57:01</t>
  </si>
  <si>
    <t>20:41:41</t>
  </si>
  <si>
    <t>09:57:41</t>
  </si>
  <si>
    <t>11:46:12</t>
  </si>
  <si>
    <t>21:45:30</t>
  </si>
  <si>
    <t>02:19:26</t>
  </si>
  <si>
    <t>04:17:28</t>
  </si>
  <si>
    <t>19:39:32</t>
  </si>
  <si>
    <t>01:50:26</t>
  </si>
  <si>
    <t>08:58:41</t>
  </si>
  <si>
    <t>01:28:37</t>
  </si>
  <si>
    <t>20:50:54</t>
  </si>
  <si>
    <t>01:31:48</t>
  </si>
  <si>
    <t>23:20:30</t>
  </si>
  <si>
    <t>09:23:11</t>
  </si>
  <si>
    <t>08:16:50</t>
  </si>
  <si>
    <t>06:17:11</t>
  </si>
  <si>
    <t>06:16:04</t>
  </si>
  <si>
    <t>08:01:24</t>
  </si>
  <si>
    <t>09:49:23</t>
  </si>
  <si>
    <t>12:31:51</t>
  </si>
  <si>
    <t>21:48:01</t>
  </si>
  <si>
    <t>02:32:10</t>
  </si>
  <si>
    <t>11:44:54</t>
  </si>
  <si>
    <t>20:56:16</t>
  </si>
  <si>
    <t>06:27:43</t>
  </si>
  <si>
    <t>13:04:36</t>
  </si>
  <si>
    <t>22:49:14</t>
  </si>
  <si>
    <t>23:30:19</t>
  </si>
  <si>
    <t>10:11:31</t>
  </si>
  <si>
    <t>03:51:23</t>
  </si>
  <si>
    <t>00:12:41</t>
  </si>
  <si>
    <t>10:40:41</t>
  </si>
  <si>
    <t>16:01:03</t>
  </si>
  <si>
    <t>22:19:57</t>
  </si>
  <si>
    <t>10:52:05</t>
  </si>
  <si>
    <t>14:03:11</t>
  </si>
  <si>
    <t>16:41:06</t>
  </si>
  <si>
    <t>11:05:41</t>
  </si>
  <si>
    <t>09:23:31</t>
  </si>
  <si>
    <t>20:00:28</t>
  </si>
  <si>
    <t>03:28:48</t>
  </si>
  <si>
    <t>23:37:12</t>
  </si>
  <si>
    <t>09:03:05</t>
  </si>
  <si>
    <t>16:06:34</t>
  </si>
  <si>
    <t>01:34:15</t>
  </si>
  <si>
    <t>07:51:13</t>
  </si>
  <si>
    <t>10:12:10</t>
  </si>
  <si>
    <t>12:07:47</t>
  </si>
  <si>
    <t>21:26:06</t>
  </si>
  <si>
    <t>09:16:16</t>
  </si>
  <si>
    <t>23:15:19</t>
  </si>
  <si>
    <t>20:07:51</t>
  </si>
  <si>
    <t>23:55:56</t>
  </si>
  <si>
    <t>07:12:10</t>
  </si>
  <si>
    <t>06:45:00</t>
  </si>
  <si>
    <t>05:14:23</t>
  </si>
  <si>
    <t>04:39:14</t>
  </si>
  <si>
    <t>01:02:47</t>
  </si>
  <si>
    <t>04:21:49</t>
  </si>
  <si>
    <t>20:37:20</t>
  </si>
  <si>
    <t>07:33:08</t>
  </si>
  <si>
    <t>20:35:36</t>
  </si>
  <si>
    <t>17:57:28</t>
  </si>
  <si>
    <t>11:18:24</t>
  </si>
  <si>
    <t>23:06:07</t>
  </si>
  <si>
    <t>22:04:33</t>
  </si>
  <si>
    <t>23:14:12</t>
  </si>
  <si>
    <t>02:58:21</t>
  </si>
  <si>
    <t>02:34:28</t>
  </si>
  <si>
    <t>18:57:59</t>
  </si>
  <si>
    <t>08:53:46</t>
  </si>
  <si>
    <t>22:28:40</t>
  </si>
  <si>
    <t>11:27:18</t>
  </si>
  <si>
    <t>05:40:51</t>
  </si>
  <si>
    <t>18:34:04</t>
  </si>
  <si>
    <t>12:16:20</t>
  </si>
  <si>
    <t>16:20:14</t>
  </si>
  <si>
    <t>11:25:45</t>
  </si>
  <si>
    <t>23:45:01</t>
  </si>
  <si>
    <t>12:25:22</t>
  </si>
  <si>
    <t>13:34:27</t>
  </si>
  <si>
    <t>20:07:27</t>
  </si>
  <si>
    <t>11:54:21</t>
  </si>
  <si>
    <t>14:52:24</t>
  </si>
  <si>
    <t>00:23:59</t>
  </si>
  <si>
    <t>17:31:39</t>
  </si>
  <si>
    <t>08:11:09</t>
  </si>
  <si>
    <t>18:55:21</t>
  </si>
  <si>
    <t>17:02:02</t>
  </si>
  <si>
    <t>22:08:03</t>
  </si>
  <si>
    <t>12:29:23</t>
  </si>
  <si>
    <t>16:24:15</t>
  </si>
  <si>
    <t>01:26:01</t>
  </si>
  <si>
    <t>19:48:20</t>
  </si>
  <si>
    <t>10:51:02</t>
  </si>
  <si>
    <t>06:21:29</t>
  </si>
  <si>
    <t>08:19:53</t>
  </si>
  <si>
    <t>00:42:55</t>
  </si>
  <si>
    <t>06:20:27</t>
  </si>
  <si>
    <t>16:48:51</t>
  </si>
  <si>
    <t>17:54:54</t>
  </si>
  <si>
    <t>17:45:01</t>
  </si>
  <si>
    <t>08:41:31</t>
  </si>
  <si>
    <t>19:59:24</t>
  </si>
  <si>
    <t>11:25:01</t>
  </si>
  <si>
    <t>10:00:02</t>
  </si>
  <si>
    <t>16:05:12</t>
  </si>
  <si>
    <t>16:57:44</t>
  </si>
  <si>
    <t>07:24:29</t>
  </si>
  <si>
    <t>11:03:06</t>
  </si>
  <si>
    <t>13:34:49</t>
  </si>
  <si>
    <t>02:01:40</t>
  </si>
  <si>
    <t>17:44:34</t>
  </si>
  <si>
    <t>01:50:22</t>
  </si>
  <si>
    <t>02:39:08</t>
  </si>
  <si>
    <t>07:46:20</t>
  </si>
  <si>
    <t>11:38:17</t>
  </si>
  <si>
    <t>22:26:31</t>
  </si>
  <si>
    <t>19:42:25</t>
  </si>
  <si>
    <t>03:11:43</t>
  </si>
  <si>
    <t>00:18:49</t>
  </si>
  <si>
    <t>09:42:11</t>
  </si>
  <si>
    <t>17:13:14</t>
  </si>
  <si>
    <t>05:34:38</t>
  </si>
  <si>
    <t>14:16:46</t>
  </si>
  <si>
    <t>07:13:09</t>
  </si>
  <si>
    <t>03:55:34</t>
  </si>
  <si>
    <t>22:40:22</t>
  </si>
  <si>
    <t>04:29:55</t>
  </si>
  <si>
    <t>01:22:25</t>
  </si>
  <si>
    <t>06:38:51</t>
  </si>
  <si>
    <t>04:52:27</t>
  </si>
  <si>
    <t>02:13:10</t>
  </si>
  <si>
    <t>10:19:36</t>
  </si>
  <si>
    <t>19:09:40</t>
  </si>
  <si>
    <t>08:07:15</t>
  </si>
  <si>
    <t>21:58:14</t>
  </si>
  <si>
    <t>10:49:16</t>
  </si>
  <si>
    <t>01:50:09</t>
  </si>
  <si>
    <t>04:20:05</t>
  </si>
  <si>
    <t>22:58:08</t>
  </si>
  <si>
    <t>23:28:22</t>
  </si>
  <si>
    <t>01:05:13</t>
  </si>
  <si>
    <t>12:58:38</t>
  </si>
  <si>
    <t>19:13:41</t>
  </si>
  <si>
    <t>11:04:44</t>
  </si>
  <si>
    <t>00:59:28</t>
  </si>
  <si>
    <t>12:09:24</t>
  </si>
  <si>
    <t>17:46:24</t>
  </si>
  <si>
    <t>10:53:15</t>
  </si>
  <si>
    <t>15:55:19</t>
  </si>
  <si>
    <t>13:06:48</t>
  </si>
  <si>
    <t>09:28:46</t>
  </si>
  <si>
    <t>23:30:38</t>
  </si>
  <si>
    <t>18:08:48</t>
  </si>
  <si>
    <t>14:12:29</t>
  </si>
  <si>
    <t>02:06:33</t>
  </si>
  <si>
    <t>14:41:17</t>
  </si>
  <si>
    <t>19:33:42</t>
  </si>
  <si>
    <t>01:33:05</t>
  </si>
  <si>
    <t>08:59:34</t>
  </si>
  <si>
    <t>11:30:27</t>
  </si>
  <si>
    <t>21:27:23</t>
  </si>
  <si>
    <t>02:28:34</t>
  </si>
  <si>
    <t>14:43:50</t>
  </si>
  <si>
    <t>22:30:28</t>
  </si>
  <si>
    <t>16:19:14</t>
  </si>
  <si>
    <t>23:41:42</t>
  </si>
  <si>
    <t>07:21:38</t>
  </si>
  <si>
    <t>14:06:39</t>
  </si>
  <si>
    <t>07:25:38</t>
  </si>
  <si>
    <t>08:08:12</t>
  </si>
  <si>
    <t>19:10:32</t>
  </si>
  <si>
    <t>02:59:48</t>
  </si>
  <si>
    <t>07:39:24</t>
  </si>
  <si>
    <t>09:13:39</t>
  </si>
  <si>
    <t>16:02:04</t>
  </si>
  <si>
    <t>10:39:11</t>
  </si>
  <si>
    <t>18:59:59</t>
  </si>
  <si>
    <t>12:54:21</t>
  </si>
  <si>
    <t>16:00:12</t>
  </si>
  <si>
    <t>01:45:08</t>
  </si>
  <si>
    <t>16:25:48</t>
  </si>
  <si>
    <t>22:18:18</t>
  </si>
  <si>
    <t>21:53:16</t>
  </si>
  <si>
    <t>00:24:19</t>
  </si>
  <si>
    <t>08:21:29</t>
  </si>
  <si>
    <t>23:43:11</t>
  </si>
  <si>
    <t>20:39:09</t>
  </si>
  <si>
    <t>00:59:38</t>
  </si>
  <si>
    <t>06:09:08</t>
  </si>
  <si>
    <t>23:40:20</t>
  </si>
  <si>
    <t>18:30:37</t>
  </si>
  <si>
    <t>14:51:16</t>
  </si>
  <si>
    <t>06:07:18</t>
  </si>
  <si>
    <t>14:51:13</t>
  </si>
  <si>
    <t>05:10:07</t>
  </si>
  <si>
    <t>13:10:12</t>
  </si>
  <si>
    <t>15:29:47</t>
  </si>
  <si>
    <t>19:45:20</t>
  </si>
  <si>
    <t>01:44:09</t>
  </si>
  <si>
    <t>18:53:47</t>
  </si>
  <si>
    <t>07:55:20</t>
  </si>
  <si>
    <t>00:03:22</t>
  </si>
  <si>
    <t>17:03:39</t>
  </si>
  <si>
    <t>05:33:54</t>
  </si>
  <si>
    <t>08:52:59</t>
  </si>
  <si>
    <t>12:30:26</t>
  </si>
  <si>
    <t>02:36:32</t>
  </si>
  <si>
    <t>19:16:54</t>
  </si>
  <si>
    <t>00:05:17</t>
  </si>
  <si>
    <t>22:42:39</t>
  </si>
  <si>
    <t>09:11:27</t>
  </si>
  <si>
    <t>20:18:33</t>
  </si>
  <si>
    <t>21:06:02</t>
  </si>
  <si>
    <t>00:04:42</t>
  </si>
  <si>
    <t>13:56:02</t>
  </si>
  <si>
    <t>07:05:07</t>
  </si>
  <si>
    <t>09:47:43</t>
  </si>
  <si>
    <t>13:21:04</t>
  </si>
  <si>
    <t>17:43:48</t>
  </si>
  <si>
    <t>08:27:24</t>
  </si>
  <si>
    <t>04:18:04</t>
  </si>
  <si>
    <t>09:50:56</t>
  </si>
  <si>
    <t>10:46:54</t>
  </si>
  <si>
    <t>07:30:24</t>
  </si>
  <si>
    <t>06:35:49</t>
  </si>
  <si>
    <t>19:20:16</t>
  </si>
  <si>
    <t>08:51:57</t>
  </si>
  <si>
    <t>23:59:50</t>
  </si>
  <si>
    <t>17:01:10</t>
  </si>
  <si>
    <t>08:51:55</t>
  </si>
  <si>
    <t>01:05:48</t>
  </si>
  <si>
    <t>23:17:46</t>
  </si>
  <si>
    <t>09:01:44</t>
  </si>
  <si>
    <t>12:39:12</t>
  </si>
  <si>
    <t>21:18:54</t>
  </si>
  <si>
    <t>14:30:28</t>
  </si>
  <si>
    <t>02:26:06</t>
  </si>
  <si>
    <t>16:12:03</t>
  </si>
  <si>
    <t>13:23:26</t>
  </si>
  <si>
    <t>08:03:57</t>
  </si>
  <si>
    <t>06:58:24</t>
  </si>
  <si>
    <t>12:17:15</t>
  </si>
  <si>
    <t>03:52:07</t>
  </si>
  <si>
    <t>18:06:06</t>
  </si>
  <si>
    <t>09:52:12</t>
  </si>
  <si>
    <t>10:33:54</t>
  </si>
  <si>
    <t>04:01:12</t>
  </si>
  <si>
    <t>22:41:29</t>
  </si>
  <si>
    <t>11:24:41</t>
  </si>
  <si>
    <t>18:18:39</t>
  </si>
  <si>
    <t>10:26:38</t>
  </si>
  <si>
    <t>01:03:36</t>
  </si>
  <si>
    <t>20:00:08</t>
  </si>
  <si>
    <t>00:43:21</t>
  </si>
  <si>
    <t>03:11:58</t>
  </si>
  <si>
    <t>02:16:31</t>
  </si>
  <si>
    <t>10:37:39</t>
  </si>
  <si>
    <t>12:39:47</t>
  </si>
  <si>
    <t>19:24:11</t>
  </si>
  <si>
    <t>11:07:56</t>
  </si>
  <si>
    <t>22:40:17</t>
  </si>
  <si>
    <t>05:10:35</t>
  </si>
  <si>
    <t>01:19:09</t>
  </si>
  <si>
    <t>00:14:53</t>
  </si>
  <si>
    <t>09:45:49</t>
  </si>
  <si>
    <t>08:47:10</t>
  </si>
  <si>
    <t>10:06:12</t>
  </si>
  <si>
    <t>01:51:37</t>
  </si>
  <si>
    <t>05:53:08</t>
  </si>
  <si>
    <t>06:12:52</t>
  </si>
  <si>
    <t>17:43:43</t>
  </si>
  <si>
    <t>16:50:00</t>
  </si>
  <si>
    <t>17:35:21</t>
  </si>
  <si>
    <t>14:04:34</t>
  </si>
  <si>
    <t>05:56:22</t>
  </si>
  <si>
    <t>04:30:54</t>
  </si>
  <si>
    <t>16:37:59</t>
  </si>
  <si>
    <t>07:19:34</t>
  </si>
  <si>
    <t>17:00:17</t>
  </si>
  <si>
    <t>11:25:37</t>
  </si>
  <si>
    <t>20:57:50</t>
  </si>
  <si>
    <t>15:50:49</t>
  </si>
  <si>
    <t>04:34:48</t>
  </si>
  <si>
    <t>14:42:50</t>
  </si>
  <si>
    <t>09:16:18</t>
  </si>
  <si>
    <t>15:24:43</t>
  </si>
  <si>
    <t>00:17:28</t>
  </si>
  <si>
    <t>14:01:25</t>
  </si>
  <si>
    <t>03:41:22</t>
  </si>
  <si>
    <t>02:36:39</t>
  </si>
  <si>
    <t>21:18:00</t>
  </si>
  <si>
    <t>17:46:16</t>
  </si>
  <si>
    <t>00:02:19</t>
  </si>
  <si>
    <t>14:21:43</t>
  </si>
  <si>
    <t>06:19:49</t>
  </si>
  <si>
    <t>09:10:32</t>
  </si>
  <si>
    <t>02:49:18</t>
  </si>
  <si>
    <t>04:33:03</t>
  </si>
  <si>
    <t>18:50:12</t>
  </si>
  <si>
    <t>08:20:43</t>
  </si>
  <si>
    <t>05:56:39</t>
  </si>
  <si>
    <t>14:07:10</t>
  </si>
  <si>
    <t>16:32:00</t>
  </si>
  <si>
    <t>08:52:45</t>
  </si>
  <si>
    <t>00:47:55</t>
  </si>
  <si>
    <t>06:04:47</t>
  </si>
  <si>
    <t>06:59:26</t>
  </si>
  <si>
    <t>21:25:05</t>
  </si>
  <si>
    <t>14:12:16</t>
  </si>
  <si>
    <t>13:46:13</t>
  </si>
  <si>
    <t>17:08:21</t>
  </si>
  <si>
    <t>19:59:49</t>
  </si>
  <si>
    <t>04:15:43</t>
  </si>
  <si>
    <t>00:03:48</t>
  </si>
  <si>
    <t>21:59:18</t>
  </si>
  <si>
    <t>22:27:13</t>
  </si>
  <si>
    <t>15:39:32</t>
  </si>
  <si>
    <t>07:47:00</t>
  </si>
  <si>
    <t>06:06:07</t>
  </si>
  <si>
    <t>06:27:08</t>
  </si>
  <si>
    <t>23:41:24</t>
  </si>
  <si>
    <t>03:22:18</t>
  </si>
  <si>
    <t>07:24:12</t>
  </si>
  <si>
    <t>05:21:40</t>
  </si>
  <si>
    <t>06:05:22</t>
  </si>
  <si>
    <t>04:46:53</t>
  </si>
  <si>
    <t>11:16:42</t>
  </si>
  <si>
    <t>16:00:13</t>
  </si>
  <si>
    <t>22:11:57</t>
  </si>
  <si>
    <t>12:57:18</t>
  </si>
  <si>
    <t>18:30:26</t>
  </si>
  <si>
    <t>17:02:38</t>
  </si>
  <si>
    <t>08:22:01</t>
  </si>
  <si>
    <t>12:01:06</t>
  </si>
  <si>
    <t>05:54:25</t>
  </si>
  <si>
    <t>01:07:13</t>
  </si>
  <si>
    <t>17:51:20</t>
  </si>
  <si>
    <t>14:50:10</t>
  </si>
  <si>
    <t>01:25:06</t>
  </si>
  <si>
    <t>15:44:21</t>
  </si>
  <si>
    <t>10:29:07</t>
  </si>
  <si>
    <t>08:38:02</t>
  </si>
  <si>
    <t>04:01:36</t>
  </si>
  <si>
    <t>09:43:21</t>
  </si>
  <si>
    <t>12:19:13</t>
  </si>
  <si>
    <t>15:45:21</t>
  </si>
  <si>
    <t>23:43:52</t>
  </si>
  <si>
    <t>13:44:42</t>
  </si>
  <si>
    <t>14:44:00</t>
  </si>
  <si>
    <t>13:32:47</t>
  </si>
  <si>
    <t>15:07:22</t>
  </si>
  <si>
    <t>01:50:15</t>
  </si>
  <si>
    <t>19:54:10</t>
  </si>
  <si>
    <t>22:15:00</t>
  </si>
  <si>
    <t>12:41:29</t>
  </si>
  <si>
    <t>14:05:39</t>
  </si>
  <si>
    <t>07:51:09</t>
  </si>
  <si>
    <t>15:21:24</t>
  </si>
  <si>
    <t>13:37:10</t>
  </si>
  <si>
    <t>06:02:53</t>
  </si>
  <si>
    <t>23:35:40</t>
  </si>
  <si>
    <t>17:47:41</t>
  </si>
  <si>
    <t>21:40:14</t>
  </si>
  <si>
    <t>15:48:11</t>
  </si>
  <si>
    <t>14:42:45</t>
  </si>
  <si>
    <t>16:15:49</t>
  </si>
  <si>
    <t>15:27:57</t>
  </si>
  <si>
    <t>14:20:46</t>
  </si>
  <si>
    <t>11:23:45</t>
  </si>
  <si>
    <t>01:43:16</t>
  </si>
  <si>
    <t>07:36:52</t>
  </si>
  <si>
    <t>09:22:03</t>
  </si>
  <si>
    <t>13:19:28</t>
  </si>
  <si>
    <t>14:07:03</t>
  </si>
  <si>
    <t>13:48:55</t>
  </si>
  <si>
    <t>23:32:57</t>
  </si>
  <si>
    <t>02:59:45</t>
  </si>
  <si>
    <t>21:17:30</t>
  </si>
  <si>
    <t>20:16:20</t>
  </si>
  <si>
    <t>05:59:52</t>
  </si>
  <si>
    <t>06:48:25</t>
  </si>
  <si>
    <t>12:20:17</t>
  </si>
  <si>
    <t>10:01:05</t>
  </si>
  <si>
    <t>05:09:22</t>
  </si>
  <si>
    <t>18:23:19</t>
  </si>
  <si>
    <t>10:26:51</t>
  </si>
  <si>
    <t>07:36:44</t>
  </si>
  <si>
    <t>23:38:45</t>
  </si>
  <si>
    <t>02:53:30</t>
  </si>
  <si>
    <t>05:57:23</t>
  </si>
  <si>
    <t>00:57:40</t>
  </si>
  <si>
    <t>17:37:58</t>
  </si>
  <si>
    <t>20:17:05</t>
  </si>
  <si>
    <t>00:43:55</t>
  </si>
  <si>
    <t>11:22:19</t>
  </si>
  <si>
    <t>17:21:22</t>
  </si>
  <si>
    <t>09:00:34</t>
  </si>
  <si>
    <t>13:06:39</t>
  </si>
  <si>
    <t>04:42:37</t>
  </si>
  <si>
    <t>17:38:32</t>
  </si>
  <si>
    <t>00:24:37</t>
  </si>
  <si>
    <t>00:51:06</t>
  </si>
  <si>
    <t>12:19:06</t>
  </si>
  <si>
    <t>02:19:10</t>
  </si>
  <si>
    <t>21:38:37</t>
  </si>
  <si>
    <t>10:32:28</t>
  </si>
  <si>
    <t>05:12:59</t>
  </si>
  <si>
    <t>00:50:03</t>
  </si>
  <si>
    <t>04:59:48</t>
  </si>
  <si>
    <t>05:08:51</t>
  </si>
  <si>
    <t>20:48:29</t>
  </si>
  <si>
    <t>08:41:44</t>
  </si>
  <si>
    <t>15:48:01</t>
  </si>
  <si>
    <t>16:00:15</t>
  </si>
  <si>
    <t>20:21:57</t>
  </si>
  <si>
    <t>19:09:06</t>
  </si>
  <si>
    <t>19:30:08</t>
  </si>
  <si>
    <t>01:13:11</t>
  </si>
  <si>
    <t>21:54:49</t>
  </si>
  <si>
    <t>02:00:00</t>
  </si>
  <si>
    <t>09:56:19</t>
  </si>
  <si>
    <t>13:32:20</t>
  </si>
  <si>
    <t>18:08:19</t>
  </si>
  <si>
    <t>09:14:31</t>
  </si>
  <si>
    <t>15:23:25</t>
  </si>
  <si>
    <t>08:22:59</t>
  </si>
  <si>
    <t>11:49:01</t>
  </si>
  <si>
    <t>15:13:35</t>
  </si>
  <si>
    <t>12:32:44</t>
  </si>
  <si>
    <t>13:11:15</t>
  </si>
  <si>
    <t>16:31:40</t>
  </si>
  <si>
    <t>21:18:57</t>
  </si>
  <si>
    <t>22:51:53</t>
  </si>
  <si>
    <t>23:47:52</t>
  </si>
  <si>
    <t>15:29:21</t>
  </si>
  <si>
    <t>07:00:29</t>
  </si>
  <si>
    <t>06:46:57</t>
  </si>
  <si>
    <t>04:07:44</t>
  </si>
  <si>
    <t>05:27:14</t>
  </si>
  <si>
    <t>07:35:04</t>
  </si>
  <si>
    <t>18:00:19</t>
  </si>
  <si>
    <t>19:01:41</t>
  </si>
  <si>
    <t>11:47:24</t>
  </si>
  <si>
    <t>04:20:33</t>
  </si>
  <si>
    <t>08:13:57</t>
  </si>
  <si>
    <t>20:38:31</t>
  </si>
  <si>
    <t>10:52:21</t>
  </si>
  <si>
    <t>11:10:11</t>
  </si>
  <si>
    <t>21:46:57</t>
  </si>
  <si>
    <t>16:32:01</t>
  </si>
  <si>
    <t>18:24:24</t>
  </si>
  <si>
    <t>09:54:03</t>
  </si>
  <si>
    <t>01:23:29</t>
  </si>
  <si>
    <t>06:19:09</t>
  </si>
  <si>
    <t>14:41:03</t>
  </si>
  <si>
    <t>06:30:00</t>
  </si>
  <si>
    <t>08:35:37</t>
  </si>
  <si>
    <t>18:48:41</t>
  </si>
  <si>
    <t>13:10:42</t>
  </si>
  <si>
    <t>18:20:28</t>
  </si>
  <si>
    <t>16:15:51</t>
  </si>
  <si>
    <t>10:03:18</t>
  </si>
  <si>
    <t>05:08:10</t>
  </si>
  <si>
    <t>10:59:49</t>
  </si>
  <si>
    <t>13:43:31</t>
  </si>
  <si>
    <t>08:20:39</t>
  </si>
  <si>
    <t>07:44:36</t>
  </si>
  <si>
    <t>15:37:26</t>
  </si>
  <si>
    <t>18:39:27</t>
  </si>
  <si>
    <t>06:14:02</t>
  </si>
  <si>
    <t>07:42:58</t>
  </si>
  <si>
    <t>18:13:42</t>
  </si>
  <si>
    <t>16:59:02</t>
  </si>
  <si>
    <t>17:15:33</t>
  </si>
  <si>
    <t>07:59:04</t>
  </si>
  <si>
    <t>02:18:03</t>
  </si>
  <si>
    <t>15:41:44</t>
  </si>
  <si>
    <t>16:21:33</t>
  </si>
  <si>
    <t>21:44:47</t>
  </si>
  <si>
    <t>11:22:08</t>
  </si>
  <si>
    <t>02:13:02</t>
  </si>
  <si>
    <t>21:22:27</t>
  </si>
  <si>
    <t>18:27:28</t>
  </si>
  <si>
    <t>04:16:14</t>
  </si>
  <si>
    <t>13:01:00</t>
  </si>
  <si>
    <t>03:58:44</t>
  </si>
  <si>
    <t>16:52:27</t>
  </si>
  <si>
    <t>23:21:42</t>
  </si>
  <si>
    <t>01:53:49</t>
  </si>
  <si>
    <t>21:41:08</t>
  </si>
  <si>
    <t>08:10:47</t>
  </si>
  <si>
    <t>20:05:31</t>
  </si>
  <si>
    <t>00:32:27</t>
  </si>
  <si>
    <t>06:20:03</t>
  </si>
  <si>
    <t>19:08:28</t>
  </si>
  <si>
    <t>18:42:06</t>
  </si>
  <si>
    <t>19:47:32</t>
  </si>
  <si>
    <t>12:55:23</t>
  </si>
  <si>
    <t>05:59:55</t>
  </si>
  <si>
    <t>14:57:13</t>
  </si>
  <si>
    <t>21:12:39</t>
  </si>
  <si>
    <t>17:16:07</t>
  </si>
  <si>
    <t>17:05:03</t>
  </si>
  <si>
    <t>23:59:29</t>
  </si>
  <si>
    <t>14:33:18</t>
  </si>
  <si>
    <t>02:05:40</t>
  </si>
  <si>
    <t>10:10:22</t>
  </si>
  <si>
    <t>04:17:39</t>
  </si>
  <si>
    <t>07:36:26</t>
  </si>
  <si>
    <t>13:36:56</t>
  </si>
  <si>
    <t>06:13:32</t>
  </si>
  <si>
    <t>22:10:58</t>
  </si>
  <si>
    <t>08:21:14</t>
  </si>
  <si>
    <t>00:30:32</t>
  </si>
  <si>
    <t>00:52:12</t>
  </si>
  <si>
    <t>11:55:08</t>
  </si>
  <si>
    <t>19:16:50</t>
  </si>
  <si>
    <t>09:06:22</t>
  </si>
  <si>
    <t>02:02:02</t>
  </si>
  <si>
    <t>11:44:51</t>
  </si>
  <si>
    <t>04:09:28</t>
  </si>
  <si>
    <t>10:39:23</t>
  </si>
  <si>
    <t>08:16:58</t>
  </si>
  <si>
    <t>18:17:04</t>
  </si>
  <si>
    <t>02:16:03</t>
  </si>
  <si>
    <t>12:49:27</t>
  </si>
  <si>
    <t>12:48:04</t>
  </si>
  <si>
    <t>02:20:28</t>
  </si>
  <si>
    <t>10:31:13</t>
  </si>
  <si>
    <t>12:55:53</t>
  </si>
  <si>
    <t>04:08:00</t>
  </si>
  <si>
    <t>20:06:09</t>
  </si>
  <si>
    <t>01:28:14</t>
  </si>
  <si>
    <t>21:45:50</t>
  </si>
  <si>
    <t>05:57:00</t>
  </si>
  <si>
    <t>20:23:42</t>
  </si>
  <si>
    <t>15:27:06</t>
  </si>
  <si>
    <t>05:32:03</t>
  </si>
  <si>
    <t>02:00:45</t>
  </si>
  <si>
    <t>13:20:26</t>
  </si>
  <si>
    <t>15:47:20</t>
  </si>
  <si>
    <t>22:22:00</t>
  </si>
  <si>
    <t>12:10:59</t>
  </si>
  <si>
    <t>17:55:44</t>
  </si>
  <si>
    <t>23:27:05</t>
  </si>
  <si>
    <t>21:38:01</t>
  </si>
  <si>
    <t>15:40:24</t>
  </si>
  <si>
    <t>06:49:08</t>
  </si>
  <si>
    <t>04:03:17</t>
  </si>
  <si>
    <t>14:56:04</t>
  </si>
  <si>
    <t>16:19:17</t>
  </si>
  <si>
    <t>11:57:55</t>
  </si>
  <si>
    <t>07:11:44</t>
  </si>
  <si>
    <t>07:49:06</t>
  </si>
  <si>
    <t>18:51:22</t>
  </si>
  <si>
    <t>13:38:21</t>
  </si>
  <si>
    <t>09:54:28</t>
  </si>
  <si>
    <t>00:47:11</t>
  </si>
  <si>
    <t>09:40:23</t>
  </si>
  <si>
    <t>13:39:49</t>
  </si>
  <si>
    <t>20:05:27</t>
  </si>
  <si>
    <t>11:41:30</t>
  </si>
  <si>
    <t>21:01:13</t>
  </si>
  <si>
    <t>22:52:13</t>
  </si>
  <si>
    <t>16:07:52</t>
  </si>
  <si>
    <t>14:34:02</t>
  </si>
  <si>
    <t>00:49:36</t>
  </si>
  <si>
    <t>10:02:55</t>
  </si>
  <si>
    <t>06:59:46</t>
  </si>
  <si>
    <t>10:00:24</t>
  </si>
  <si>
    <t>05:10:49</t>
  </si>
  <si>
    <t>07:54:40</t>
  </si>
  <si>
    <t>00:36:00</t>
  </si>
  <si>
    <t>06:34:19</t>
  </si>
  <si>
    <t>10:24:20</t>
  </si>
  <si>
    <t>22:55:19</t>
  </si>
  <si>
    <t>13:43:02</t>
  </si>
  <si>
    <t>08:16:13</t>
  </si>
  <si>
    <t>01:54:13</t>
  </si>
  <si>
    <t>01:51:24</t>
  </si>
  <si>
    <t>11:03:25</t>
  </si>
  <si>
    <t>21:04:09</t>
  </si>
  <si>
    <t>07:21:13</t>
  </si>
  <si>
    <t>03:56:21</t>
  </si>
  <si>
    <t>08:38:55</t>
  </si>
  <si>
    <t>21:04:03</t>
  </si>
  <si>
    <t>15:46:29</t>
  </si>
  <si>
    <t>06:26:34</t>
  </si>
  <si>
    <t>08:40:48</t>
  </si>
  <si>
    <t>19:37:33</t>
  </si>
  <si>
    <t>04:58:01</t>
  </si>
  <si>
    <t>05:33:42</t>
  </si>
  <si>
    <t>08:26:08</t>
  </si>
  <si>
    <t>10:51:57</t>
  </si>
  <si>
    <t>15:59:55</t>
  </si>
  <si>
    <t>03:56:33</t>
  </si>
  <si>
    <t>14:14:36</t>
  </si>
  <si>
    <t>15:37:59</t>
  </si>
  <si>
    <t>10:43:16</t>
  </si>
  <si>
    <t>05:39:18</t>
  </si>
  <si>
    <t>09:55:55</t>
  </si>
  <si>
    <t>11:24:50</t>
  </si>
  <si>
    <t>10:08:42</t>
  </si>
  <si>
    <t>22:12:01</t>
  </si>
  <si>
    <t>08:10:09</t>
  </si>
  <si>
    <t>16:28:35</t>
  </si>
  <si>
    <t>10:47:55</t>
  </si>
  <si>
    <t>16:48:39</t>
  </si>
  <si>
    <t>15:31:43</t>
  </si>
  <si>
    <t>08:10:11</t>
  </si>
  <si>
    <t>10:05:28</t>
  </si>
  <si>
    <t>05:53:19</t>
  </si>
  <si>
    <t>10:02:18</t>
  </si>
  <si>
    <t>06:26:11</t>
  </si>
  <si>
    <t>11:17:19</t>
  </si>
  <si>
    <t>06:58:19</t>
  </si>
  <si>
    <t>20:03:22</t>
  </si>
  <si>
    <t>17:37:13</t>
  </si>
  <si>
    <t>20:36:45</t>
  </si>
  <si>
    <t>12:21:26</t>
  </si>
  <si>
    <t>20:20:38</t>
  </si>
  <si>
    <t>00:36:29</t>
  </si>
  <si>
    <t>03:49:45</t>
  </si>
  <si>
    <t>11:47:53</t>
  </si>
  <si>
    <t>05:14:57</t>
  </si>
  <si>
    <t>08:12:43</t>
  </si>
  <si>
    <t>23:58:39</t>
  </si>
  <si>
    <t>02:41:35</t>
  </si>
  <si>
    <t>23:46:25</t>
  </si>
  <si>
    <t>04:06:02</t>
  </si>
  <si>
    <t>20:25:53</t>
  </si>
  <si>
    <t>13:23:33</t>
  </si>
  <si>
    <t>21:47:58</t>
  </si>
  <si>
    <t>05:27:53</t>
  </si>
  <si>
    <t>10:55:31</t>
  </si>
  <si>
    <t>05:12:25</t>
  </si>
  <si>
    <t>15:18:06</t>
  </si>
  <si>
    <t>10:26:43</t>
  </si>
  <si>
    <t>14:59:29</t>
  </si>
  <si>
    <t>14:08:28</t>
  </si>
  <si>
    <t>18:50:47</t>
  </si>
  <si>
    <t>19:05:34</t>
  </si>
  <si>
    <t>07:37:05</t>
  </si>
  <si>
    <t>08:38:21</t>
  </si>
  <si>
    <t>03:20:18</t>
  </si>
  <si>
    <t>20:58:26</t>
  </si>
  <si>
    <t>02:53:50</t>
  </si>
  <si>
    <t>23:38:39</t>
  </si>
  <si>
    <t>23:07:07</t>
  </si>
  <si>
    <t>13:45:27</t>
  </si>
  <si>
    <t>05:21:44</t>
  </si>
  <si>
    <t>17:07:04</t>
  </si>
  <si>
    <t>09:06:47</t>
  </si>
  <si>
    <t>03:59:20</t>
  </si>
  <si>
    <t>11:37:41</t>
  </si>
  <si>
    <t>20:38:00</t>
  </si>
  <si>
    <t>00:31:13</t>
  </si>
  <si>
    <t>12:14:13</t>
  </si>
  <si>
    <t>14:49:34</t>
  </si>
  <si>
    <t>19:32:01</t>
  </si>
  <si>
    <t>05:07:48</t>
  </si>
  <si>
    <t>04:22:00</t>
  </si>
  <si>
    <t>12:36:22</t>
  </si>
  <si>
    <t>05:08:45</t>
  </si>
  <si>
    <t>03:21:05</t>
  </si>
  <si>
    <t>05:52:21</t>
  </si>
  <si>
    <t>18:51:51</t>
  </si>
  <si>
    <t>18:44:33</t>
  </si>
  <si>
    <t>14:09:01</t>
  </si>
  <si>
    <t>13:30:07</t>
  </si>
  <si>
    <t>10:17:29</t>
  </si>
  <si>
    <t>13:18:17</t>
  </si>
  <si>
    <t>02:00:54</t>
  </si>
  <si>
    <t>02:08:44</t>
  </si>
  <si>
    <t>22:22:39</t>
  </si>
  <si>
    <t>07:51:27</t>
  </si>
  <si>
    <t>02:41:56</t>
  </si>
  <si>
    <t>14:38:17</t>
  </si>
  <si>
    <t>19:22:05</t>
  </si>
  <si>
    <t>05:02:42</t>
  </si>
  <si>
    <t>02:59:12</t>
  </si>
  <si>
    <t>12:06:05</t>
  </si>
  <si>
    <t>08:43:15</t>
  </si>
  <si>
    <t>16:11:15</t>
  </si>
  <si>
    <t>12:13:04</t>
  </si>
  <si>
    <t>04:20:41</t>
  </si>
  <si>
    <t>06:13:37</t>
  </si>
  <si>
    <t>13:26:18</t>
  </si>
  <si>
    <t>09:47:53</t>
  </si>
  <si>
    <t>19:32:14</t>
  </si>
  <si>
    <t>06:48:13</t>
  </si>
  <si>
    <t>07:16:41</t>
  </si>
  <si>
    <t>12:33:32</t>
  </si>
  <si>
    <t>18:35:11</t>
  </si>
  <si>
    <t>04:42:43</t>
  </si>
  <si>
    <t>21:35:03</t>
  </si>
  <si>
    <t>12:42:37</t>
  </si>
  <si>
    <t>17:27:00</t>
  </si>
  <si>
    <t>07:37:20</t>
  </si>
  <si>
    <t>20:22:48</t>
  </si>
  <si>
    <t>20:30:09</t>
  </si>
  <si>
    <t>01:03:30</t>
  </si>
  <si>
    <t>06:56:14</t>
  </si>
  <si>
    <t>14:56:41</t>
  </si>
  <si>
    <t>21:57:00</t>
  </si>
  <si>
    <t>17:24:06</t>
  </si>
  <si>
    <t>02:26:11</t>
  </si>
  <si>
    <t>03:41:45</t>
  </si>
  <si>
    <t>04:06:47</t>
  </si>
  <si>
    <t>09:10:49</t>
  </si>
  <si>
    <t>03:48:11</t>
  </si>
  <si>
    <t>19:48:30</t>
  </si>
  <si>
    <t>03:50:59</t>
  </si>
  <si>
    <t>17:43:12</t>
  </si>
  <si>
    <t>12:03:49</t>
  </si>
  <si>
    <t>17:23:02</t>
  </si>
  <si>
    <t>15:01:16</t>
  </si>
  <si>
    <t>09:59:31</t>
  </si>
  <si>
    <t>17:29:45</t>
  </si>
  <si>
    <t>11:23:52</t>
  </si>
  <si>
    <t>12:18:32</t>
  </si>
  <si>
    <t>19:46:36</t>
  </si>
  <si>
    <t>06:02:30</t>
  </si>
  <si>
    <t>00:38:49</t>
  </si>
  <si>
    <t>09:37:57</t>
  </si>
  <si>
    <t>05:12:55</t>
  </si>
  <si>
    <t>02:58:11</t>
  </si>
  <si>
    <t>18:55:29</t>
  </si>
  <si>
    <t>15:25:34</t>
  </si>
  <si>
    <t>18:33:26</t>
  </si>
  <si>
    <t>16:10:59</t>
  </si>
  <si>
    <t>07:11:17</t>
  </si>
  <si>
    <t>19:25:06</t>
  </si>
  <si>
    <t>15:51:13</t>
  </si>
  <si>
    <t>21:53:21</t>
  </si>
  <si>
    <t>13:06:38</t>
  </si>
  <si>
    <t>05:42:22</t>
  </si>
  <si>
    <t>05:24:29</t>
  </si>
  <si>
    <t>09:39:25</t>
  </si>
  <si>
    <t>08:02:17</t>
  </si>
  <si>
    <t>13:17:25</t>
  </si>
  <si>
    <t>15:05:57</t>
  </si>
  <si>
    <t>17:11:15</t>
  </si>
  <si>
    <t>10:53:13</t>
  </si>
  <si>
    <t>13:45:52</t>
  </si>
  <si>
    <t>11:25:27</t>
  </si>
  <si>
    <t>21:43:27</t>
  </si>
  <si>
    <t>13:51:46</t>
  </si>
  <si>
    <t>04:10:10</t>
  </si>
  <si>
    <t>07:32:40</t>
  </si>
  <si>
    <t>19:27:22</t>
  </si>
  <si>
    <t>12:26:42</t>
  </si>
  <si>
    <t>05:50:21</t>
  </si>
  <si>
    <t>09:14:37</t>
  </si>
  <si>
    <t>07:29:13</t>
  </si>
  <si>
    <t>10:03:42</t>
  </si>
  <si>
    <t>01:37:55</t>
  </si>
  <si>
    <t>06:21:26</t>
  </si>
  <si>
    <t>18:18:21</t>
  </si>
  <si>
    <t>14:27:05</t>
  </si>
  <si>
    <t>16:33:11</t>
  </si>
  <si>
    <t>07:43:04</t>
  </si>
  <si>
    <t>03:31:20</t>
  </si>
  <si>
    <t>19:07:01</t>
  </si>
  <si>
    <t>01:14:53</t>
  </si>
  <si>
    <t>16:41:24</t>
  </si>
  <si>
    <t>09:34:08</t>
  </si>
  <si>
    <t>06:33:06</t>
  </si>
  <si>
    <t>02:48:02</t>
  </si>
  <si>
    <t>09:53:43</t>
  </si>
  <si>
    <t>07:09:50</t>
  </si>
  <si>
    <t>07:10:35</t>
  </si>
  <si>
    <t>21:21:57</t>
  </si>
  <si>
    <t>11:00:10</t>
  </si>
  <si>
    <t>06:36:27</t>
  </si>
  <si>
    <t>05:47:16</t>
  </si>
  <si>
    <t>00:39:08</t>
  </si>
  <si>
    <t>02:16:59</t>
  </si>
  <si>
    <t>19:21:06</t>
  </si>
  <si>
    <t>21:45:34</t>
  </si>
  <si>
    <t>07:17:20</t>
  </si>
  <si>
    <t>19:17:47</t>
  </si>
  <si>
    <t>11:52:57</t>
  </si>
  <si>
    <t>01:27:03</t>
  </si>
  <si>
    <t>03:40:16</t>
  </si>
  <si>
    <t>20:16:00</t>
  </si>
  <si>
    <t>04:01:06</t>
  </si>
  <si>
    <t>04:25:01</t>
  </si>
  <si>
    <t>16:59:25</t>
  </si>
  <si>
    <t>10:18:04</t>
  </si>
  <si>
    <t>09:58:35</t>
  </si>
  <si>
    <t>08:17:06</t>
  </si>
  <si>
    <t>11:43:46</t>
  </si>
  <si>
    <t>11:57:39</t>
  </si>
  <si>
    <t>21:52:27</t>
  </si>
  <si>
    <t>08:45:56</t>
  </si>
  <si>
    <t>20:36:38</t>
  </si>
  <si>
    <t>15:36:58</t>
  </si>
  <si>
    <t>21:04:35</t>
  </si>
  <si>
    <t>17:55:41</t>
  </si>
  <si>
    <t>16:41:15</t>
  </si>
  <si>
    <t>14:17:20</t>
  </si>
  <si>
    <t>03:24:10</t>
  </si>
  <si>
    <t>20:26:57</t>
  </si>
  <si>
    <t>05:50:18</t>
  </si>
  <si>
    <t>15:24:51</t>
  </si>
  <si>
    <t>07:26:47</t>
  </si>
  <si>
    <t>07:32:18</t>
  </si>
  <si>
    <t>05:50:54</t>
  </si>
  <si>
    <t>08:12:23</t>
  </si>
  <si>
    <t>19:40:45</t>
  </si>
  <si>
    <t>01:13:32</t>
  </si>
  <si>
    <t>12:52:48</t>
  </si>
  <si>
    <t>01:27:33</t>
  </si>
  <si>
    <t>21:03:42</t>
  </si>
  <si>
    <t>20:58:15</t>
  </si>
  <si>
    <t>10:35:23</t>
  </si>
  <si>
    <t>15:43:44</t>
  </si>
  <si>
    <t>15:20:10</t>
  </si>
  <si>
    <t>22:23:14</t>
  </si>
  <si>
    <t>23:34:50</t>
  </si>
  <si>
    <t>03:24:56</t>
  </si>
  <si>
    <t>10:14:37</t>
  </si>
  <si>
    <t>02:41:12</t>
  </si>
  <si>
    <t>14:47:29</t>
  </si>
  <si>
    <t>13:59:57</t>
  </si>
  <si>
    <t>00:08:35</t>
  </si>
  <si>
    <t>22:51:06</t>
  </si>
  <si>
    <t>18:13:10</t>
  </si>
  <si>
    <t>13:18:50</t>
  </si>
  <si>
    <t>04:27:50</t>
  </si>
  <si>
    <t>00:40:54</t>
  </si>
  <si>
    <t>23:11:57</t>
  </si>
  <si>
    <t>18:32:28</t>
  </si>
  <si>
    <t>06:38:50</t>
  </si>
  <si>
    <t>08:14:32</t>
  </si>
  <si>
    <t>01:59:24</t>
  </si>
  <si>
    <t>18:08:44</t>
  </si>
  <si>
    <t>09:05:46</t>
  </si>
  <si>
    <t>11:14:30</t>
  </si>
  <si>
    <t>05:27:30</t>
  </si>
  <si>
    <t>09:48:21</t>
  </si>
  <si>
    <t>00:14:18</t>
  </si>
  <si>
    <t>03:03:23</t>
  </si>
  <si>
    <t>18:07:51</t>
  </si>
  <si>
    <t>04:22:41</t>
  </si>
  <si>
    <t>00:41:39</t>
  </si>
  <si>
    <t>23:19:34</t>
  </si>
  <si>
    <t>12:33:13</t>
  </si>
  <si>
    <t>23:42:40</t>
  </si>
  <si>
    <t>21:21:22</t>
  </si>
  <si>
    <t>07:05:25</t>
  </si>
  <si>
    <t>11:26:31</t>
  </si>
  <si>
    <t>19:17:43</t>
  </si>
  <si>
    <t>08:58:09</t>
  </si>
  <si>
    <t>15:05:46</t>
  </si>
  <si>
    <t>11:14:56</t>
  </si>
  <si>
    <t>00:03:45</t>
  </si>
  <si>
    <t>13:03:05</t>
  </si>
  <si>
    <t>01:12:13</t>
  </si>
  <si>
    <t>21:44:31</t>
  </si>
  <si>
    <t>00:51:22</t>
  </si>
  <si>
    <t>01:12:25</t>
  </si>
  <si>
    <t>19:39:59</t>
  </si>
  <si>
    <t>09:08:58</t>
  </si>
  <si>
    <t>18:00:12</t>
  </si>
  <si>
    <t>09:17:00</t>
  </si>
  <si>
    <t>15:14:46</t>
  </si>
  <si>
    <t>16:32:10</t>
  </si>
  <si>
    <t>04:35:58</t>
  </si>
  <si>
    <t>21:03:18</t>
  </si>
  <si>
    <t>09:18:47</t>
  </si>
  <si>
    <t>10:28:03</t>
  </si>
  <si>
    <t>01:27:31</t>
  </si>
  <si>
    <t>04:51:57</t>
  </si>
  <si>
    <t>05:25:00</t>
  </si>
  <si>
    <t>02:23:04</t>
  </si>
  <si>
    <t>02:28:39</t>
  </si>
  <si>
    <t>19:34:43</t>
  </si>
  <si>
    <t>12:46:00</t>
  </si>
  <si>
    <t>05:37:49</t>
  </si>
  <si>
    <t>19:20:52</t>
  </si>
  <si>
    <t>11:58:39</t>
  </si>
  <si>
    <t>20:09:43</t>
  </si>
  <si>
    <t>01:46:15</t>
  </si>
  <si>
    <t>11:53:42</t>
  </si>
  <si>
    <t>08:03:36</t>
  </si>
  <si>
    <t>09:50:34</t>
  </si>
  <si>
    <t>05:44:57</t>
  </si>
  <si>
    <t>11:03:33</t>
  </si>
  <si>
    <t>00:03:16</t>
  </si>
  <si>
    <t>11:10:41</t>
  </si>
  <si>
    <t>20:37:32</t>
  </si>
  <si>
    <t>08:41:47</t>
  </si>
  <si>
    <t>20:01:30</t>
  </si>
  <si>
    <t>00:55:15</t>
  </si>
  <si>
    <t>16:04:01</t>
  </si>
  <si>
    <t>05:35:13</t>
  </si>
  <si>
    <t>22:45:25</t>
  </si>
  <si>
    <t>00:37:21</t>
  </si>
  <si>
    <t>12:28:11</t>
  </si>
  <si>
    <t>21:13:46</t>
  </si>
  <si>
    <t>23:06:47</t>
  </si>
  <si>
    <t>15:48:39</t>
  </si>
  <si>
    <t>23:23:44</t>
  </si>
  <si>
    <t>10:39:32</t>
  </si>
  <si>
    <t>19:59:39</t>
  </si>
  <si>
    <t>13:41:01</t>
  </si>
  <si>
    <t>01:55:16</t>
  </si>
  <si>
    <t>08:00:48</t>
  </si>
  <si>
    <t>13:25:34</t>
  </si>
  <si>
    <t>06:56:48</t>
  </si>
  <si>
    <t>12:12:54</t>
  </si>
  <si>
    <t>21:21:44</t>
  </si>
  <si>
    <t>00:19:47</t>
  </si>
  <si>
    <t>09:03:07</t>
  </si>
  <si>
    <t>14:37:44</t>
  </si>
  <si>
    <t>00:30:25</t>
  </si>
  <si>
    <t>04:50:36</t>
  </si>
  <si>
    <t>18:38:42</t>
  </si>
  <si>
    <t>16:29:22</t>
  </si>
  <si>
    <t>19:10:56</t>
  </si>
  <si>
    <t>20:09:55</t>
  </si>
  <si>
    <t>11:06:14</t>
  </si>
  <si>
    <t>20:44:50</t>
  </si>
  <si>
    <t>10:52:08</t>
  </si>
  <si>
    <t>06:39:42</t>
  </si>
  <si>
    <t>22:56:33</t>
  </si>
  <si>
    <t>02:26:39</t>
  </si>
  <si>
    <t>06:28:59</t>
  </si>
  <si>
    <t>22:48:51</t>
  </si>
  <si>
    <t>12:08:51</t>
  </si>
  <si>
    <t>06:42:36</t>
  </si>
  <si>
    <t>22:33:12</t>
  </si>
  <si>
    <t>08:35:15</t>
  </si>
  <si>
    <t>06:52:48</t>
  </si>
  <si>
    <t>14:24:14</t>
  </si>
  <si>
    <t>03:34:31</t>
  </si>
  <si>
    <t>11:14:59</t>
  </si>
  <si>
    <t>23:56:20</t>
  </si>
  <si>
    <t>21:50:27</t>
  </si>
  <si>
    <t>06:21:09</t>
  </si>
  <si>
    <t>09:16:45</t>
  </si>
  <si>
    <t>19:21:46</t>
  </si>
  <si>
    <t>20:30:58</t>
  </si>
  <si>
    <t>04:55:48</t>
  </si>
  <si>
    <t>06:46:36</t>
  </si>
  <si>
    <t>13:30:04</t>
  </si>
  <si>
    <t>01:39:00</t>
  </si>
  <si>
    <t>08:53:20</t>
  </si>
  <si>
    <t>17:43:42</t>
  </si>
  <si>
    <t>17:06:48</t>
  </si>
  <si>
    <t>23:11:39</t>
  </si>
  <si>
    <t>13:41:54</t>
  </si>
  <si>
    <t>02:30:14</t>
  </si>
  <si>
    <t>11:39:06</t>
  </si>
  <si>
    <t>18:14:22</t>
  </si>
  <si>
    <t>06:33:19</t>
  </si>
  <si>
    <t>08:50:35</t>
  </si>
  <si>
    <t>08:43:57</t>
  </si>
  <si>
    <t>12:09:29</t>
  </si>
  <si>
    <t>20:28:56</t>
  </si>
  <si>
    <t>13:43:40</t>
  </si>
  <si>
    <t>03:17:13</t>
  </si>
  <si>
    <t>12:33:37</t>
  </si>
  <si>
    <t>19:26:51</t>
  </si>
  <si>
    <t>03:32:35</t>
  </si>
  <si>
    <t>07:54:33</t>
  </si>
  <si>
    <t>01:55:52</t>
  </si>
  <si>
    <t>07:41:12</t>
  </si>
  <si>
    <t>09:45:27</t>
  </si>
  <si>
    <t>07:50:18</t>
  </si>
  <si>
    <t>04:21:09</t>
  </si>
  <si>
    <t>13:03:36</t>
  </si>
  <si>
    <t>10:22:34</t>
  </si>
  <si>
    <t>17:56:52</t>
  </si>
  <si>
    <t>14:21:09</t>
  </si>
  <si>
    <t>08:40:55</t>
  </si>
  <si>
    <t>22:09:32</t>
  </si>
  <si>
    <t>22:29:10</t>
  </si>
  <si>
    <t>06:47:18</t>
  </si>
  <si>
    <t>10:44:24</t>
  </si>
  <si>
    <t>23:18:32</t>
  </si>
  <si>
    <t>06:57:54</t>
  </si>
  <si>
    <t>15:57:08</t>
  </si>
  <si>
    <t>23:03:42</t>
  </si>
  <si>
    <t>20:29:31</t>
  </si>
  <si>
    <t>16:36:55</t>
  </si>
  <si>
    <t>10:25:49</t>
  </si>
  <si>
    <t>04:49:33</t>
  </si>
  <si>
    <t>11:52:51</t>
  </si>
  <si>
    <t>22:38:39</t>
  </si>
  <si>
    <t>18:33:41</t>
  </si>
  <si>
    <t>05:20:24</t>
  </si>
  <si>
    <t>01:16:58</t>
  </si>
  <si>
    <t>15:50:11</t>
  </si>
  <si>
    <t>08:19:37</t>
  </si>
  <si>
    <t>22:20:18</t>
  </si>
  <si>
    <t>02:50:36</t>
  </si>
  <si>
    <t>12:53:26</t>
  </si>
  <si>
    <t>01:11:03</t>
  </si>
  <si>
    <t>11:02:15</t>
  </si>
  <si>
    <t>18:37:50</t>
  </si>
  <si>
    <t>02:20:26</t>
  </si>
  <si>
    <t>02:33:05</t>
  </si>
  <si>
    <t>18:58:43</t>
  </si>
  <si>
    <t>10:13:08</t>
  </si>
  <si>
    <t>22:01:00</t>
  </si>
  <si>
    <t>21:56:43</t>
  </si>
  <si>
    <t>05:55:29</t>
  </si>
  <si>
    <t>23:14:08</t>
  </si>
  <si>
    <t>16:47:31</t>
  </si>
  <si>
    <t>15:16:57</t>
  </si>
  <si>
    <t>09:12:49</t>
  </si>
  <si>
    <t>07:06:56</t>
  </si>
  <si>
    <t>22:30:53</t>
  </si>
  <si>
    <t>15:33:49</t>
  </si>
  <si>
    <t>13:36:11</t>
  </si>
  <si>
    <t>03:09:27</t>
  </si>
  <si>
    <t>04:33:11</t>
  </si>
  <si>
    <t>03:48:00</t>
  </si>
  <si>
    <t>17:54:10</t>
  </si>
  <si>
    <t>01:09:44</t>
  </si>
  <si>
    <t>09:56:59</t>
  </si>
  <si>
    <t>04:19:38</t>
  </si>
  <si>
    <t>04:31:06</t>
  </si>
  <si>
    <t>08:40:46</t>
  </si>
  <si>
    <t>17:46:51</t>
  </si>
  <si>
    <t>01:59:17</t>
  </si>
  <si>
    <t>09:36:29</t>
  </si>
  <si>
    <t>02:35:36</t>
  </si>
  <si>
    <t>09:05:38</t>
  </si>
  <si>
    <t>12:14:34</t>
  </si>
  <si>
    <t>08:56:48</t>
  </si>
  <si>
    <t>02:55:28</t>
  </si>
  <si>
    <t>19:23:35</t>
  </si>
  <si>
    <t>09:50:31</t>
  </si>
  <si>
    <t>12:55:46</t>
  </si>
  <si>
    <t>18:26:43</t>
  </si>
  <si>
    <t>15:54:33</t>
  </si>
  <si>
    <t>22:36:40</t>
  </si>
  <si>
    <t>09:24:32</t>
  </si>
  <si>
    <t>16:33:15</t>
  </si>
  <si>
    <t>08:36:12</t>
  </si>
  <si>
    <t>03:33:15</t>
  </si>
  <si>
    <t>08:39:11</t>
  </si>
  <si>
    <t>22:02:23</t>
  </si>
  <si>
    <t>09:26:58</t>
  </si>
  <si>
    <t>16:08:18</t>
  </si>
  <si>
    <t>03:40:33</t>
  </si>
  <si>
    <t>14:38:05</t>
  </si>
  <si>
    <t>16:59:59</t>
  </si>
  <si>
    <t>14:49:46</t>
  </si>
  <si>
    <t>03:40:42</t>
  </si>
  <si>
    <t>11:32:28</t>
  </si>
  <si>
    <t>01:53:07</t>
  </si>
  <si>
    <t>09:42:40</t>
  </si>
  <si>
    <t>01:53:06</t>
  </si>
  <si>
    <t>08:48:45</t>
  </si>
  <si>
    <t>16:41:33</t>
  </si>
  <si>
    <t>22:02:46</t>
  </si>
  <si>
    <t>05:11:26</t>
  </si>
  <si>
    <t>22:33:08</t>
  </si>
  <si>
    <t>23:52:35</t>
  </si>
  <si>
    <t>12:29:09</t>
  </si>
  <si>
    <t>10:59:56</t>
  </si>
  <si>
    <t>17:03:31</t>
  </si>
  <si>
    <t>13:23:07</t>
  </si>
  <si>
    <t>09:59:20</t>
  </si>
  <si>
    <t>08:23:26</t>
  </si>
  <si>
    <t>19:44:59</t>
  </si>
  <si>
    <t>09:23:21</t>
  </si>
  <si>
    <t>16:16:15</t>
  </si>
  <si>
    <t>03:19:42</t>
  </si>
  <si>
    <t>04:29:13</t>
  </si>
  <si>
    <t>08:05:48</t>
  </si>
  <si>
    <t>20:44:37</t>
  </si>
  <si>
    <t>09:10:45</t>
  </si>
  <si>
    <t>21:53:51</t>
  </si>
  <si>
    <t>04:00:15</t>
  </si>
  <si>
    <t>20:05:30</t>
  </si>
  <si>
    <t>15:01:29</t>
  </si>
  <si>
    <t>03:30:44</t>
  </si>
  <si>
    <t>17:10:01</t>
  </si>
  <si>
    <t>10:54:11</t>
  </si>
  <si>
    <t>02:44:36</t>
  </si>
  <si>
    <t>08:23:51</t>
  </si>
  <si>
    <t>04:00:38</t>
  </si>
  <si>
    <t>17:28:13</t>
  </si>
  <si>
    <t>10:53:57</t>
  </si>
  <si>
    <t>06:28:15</t>
  </si>
  <si>
    <t>00:26:50</t>
  </si>
  <si>
    <t>21:08:15</t>
  </si>
  <si>
    <t>14:39:53</t>
  </si>
  <si>
    <t>07:16:05</t>
  </si>
  <si>
    <t>20:34:13</t>
  </si>
  <si>
    <t>20:54:16</t>
  </si>
  <si>
    <t>03:35:00</t>
  </si>
  <si>
    <t>15:22:11</t>
  </si>
  <si>
    <t>12:46:16</t>
  </si>
  <si>
    <t>07:23:58</t>
  </si>
  <si>
    <t>08:36:57</t>
  </si>
  <si>
    <t>23:06:04</t>
  </si>
  <si>
    <t>11:39:02</t>
  </si>
  <si>
    <t>03:59:22</t>
  </si>
  <si>
    <t>18:29:51</t>
  </si>
  <si>
    <t>15:16:56</t>
  </si>
  <si>
    <t>23:50:05</t>
  </si>
  <si>
    <t>21:02:50</t>
  </si>
  <si>
    <t>09:37:00</t>
  </si>
  <si>
    <t>09:16:17</t>
  </si>
  <si>
    <t>14:29:36</t>
  </si>
  <si>
    <t>18:40:32</t>
  </si>
  <si>
    <t>15:00:39</t>
  </si>
  <si>
    <t>18:37:29</t>
  </si>
  <si>
    <t>18:24:39</t>
  </si>
  <si>
    <t>16:24:22</t>
  </si>
  <si>
    <t>03:00:48</t>
  </si>
  <si>
    <t>10:22:07</t>
  </si>
  <si>
    <t>17:09:25</t>
  </si>
  <si>
    <t>14:18:15</t>
  </si>
  <si>
    <t>23:18:30</t>
  </si>
  <si>
    <t>03:07:46</t>
  </si>
  <si>
    <t>16:05:51</t>
  </si>
  <si>
    <t>05:59:32</t>
  </si>
  <si>
    <t>19:25:16</t>
  </si>
  <si>
    <t>12:57:10</t>
  </si>
  <si>
    <t>11:33:27</t>
  </si>
  <si>
    <t>00:25:57</t>
  </si>
  <si>
    <t>23:17:24</t>
  </si>
  <si>
    <t>10:05:02</t>
  </si>
  <si>
    <t>15:33:00</t>
  </si>
  <si>
    <t>03:14:48</t>
  </si>
  <si>
    <t>16:47:15</t>
  </si>
  <si>
    <t>17:08:38</t>
  </si>
  <si>
    <t>13:05:47</t>
  </si>
  <si>
    <t>03:38:48</t>
  </si>
  <si>
    <t>10:28:32</t>
  </si>
  <si>
    <t>18:36:18</t>
  </si>
  <si>
    <t>21:06:05</t>
  </si>
  <si>
    <t>13:37:03</t>
  </si>
  <si>
    <t>13:38:36</t>
  </si>
  <si>
    <t>21:21:59</t>
  </si>
  <si>
    <t>08:51:38</t>
  </si>
  <si>
    <t>07:09:27</t>
  </si>
  <si>
    <t>00:20:34</t>
  </si>
  <si>
    <t>17:46:26</t>
  </si>
  <si>
    <t>00:03:59</t>
  </si>
  <si>
    <t>12:45:05</t>
  </si>
  <si>
    <t>22:22:08</t>
  </si>
  <si>
    <t>14:47:44</t>
  </si>
  <si>
    <t>11:13:02</t>
  </si>
  <si>
    <t>19:47:38</t>
  </si>
  <si>
    <t>20:52:27</t>
  </si>
  <si>
    <t>18:26:38</t>
  </si>
  <si>
    <t>18:35:40</t>
  </si>
  <si>
    <t>20:15:13</t>
  </si>
  <si>
    <t>07:57:58</t>
  </si>
  <si>
    <t>16:23:42</t>
  </si>
  <si>
    <t>10:33:37</t>
  </si>
  <si>
    <t>05:07:14</t>
  </si>
  <si>
    <t>10:26:04</t>
  </si>
  <si>
    <t>14:47:53</t>
  </si>
  <si>
    <t>18:00:06</t>
  </si>
  <si>
    <t>11:04:13</t>
  </si>
  <si>
    <t>21:04:24</t>
  </si>
  <si>
    <t>09:02:28</t>
  </si>
  <si>
    <t>17:36:41</t>
  </si>
  <si>
    <t>08:12:09</t>
  </si>
  <si>
    <t>10:17:58</t>
  </si>
  <si>
    <t>10:36:14</t>
  </si>
  <si>
    <t>06:26:59</t>
  </si>
  <si>
    <t>16:12:56</t>
  </si>
  <si>
    <t>15:53:50</t>
  </si>
  <si>
    <t>05:00:49</t>
  </si>
  <si>
    <t>00:49:30</t>
  </si>
  <si>
    <t>11:10:44</t>
  </si>
  <si>
    <t>03:05:37</t>
  </si>
  <si>
    <t>12:42:05</t>
  </si>
  <si>
    <t>22:28:54</t>
  </si>
  <si>
    <t>08:29:43</t>
  </si>
  <si>
    <t>12:31:23</t>
  </si>
  <si>
    <t>11:27:04</t>
  </si>
  <si>
    <t>06:20:20</t>
  </si>
  <si>
    <t>03:54:58</t>
  </si>
  <si>
    <t>23:56:26</t>
  </si>
  <si>
    <t>21:42:54</t>
  </si>
  <si>
    <t>21:57:59</t>
  </si>
  <si>
    <t>18:28:52</t>
  </si>
  <si>
    <t>08:38:33</t>
  </si>
  <si>
    <t>08:35:03</t>
  </si>
  <si>
    <t>00:53:06</t>
  </si>
  <si>
    <t>18:04:06</t>
  </si>
  <si>
    <t>13:08:48</t>
  </si>
  <si>
    <t>07:56:58</t>
  </si>
  <si>
    <t>13:04:07</t>
  </si>
  <si>
    <t>23:08:39</t>
  </si>
  <si>
    <t>13:01:17</t>
  </si>
  <si>
    <t>12:04:08</t>
  </si>
  <si>
    <t>04:52:26</t>
  </si>
  <si>
    <t>14:43:27</t>
  </si>
  <si>
    <t>17:22:43</t>
  </si>
  <si>
    <t>19:45:38</t>
  </si>
  <si>
    <t>09:08:25</t>
  </si>
  <si>
    <t>02:26:56</t>
  </si>
  <si>
    <t>18:47:20</t>
  </si>
  <si>
    <t>04:53:09</t>
  </si>
  <si>
    <t>21:22:33</t>
  </si>
  <si>
    <t>18:07:37</t>
  </si>
  <si>
    <t>19:11:13</t>
  </si>
  <si>
    <t>02:10:23</t>
  </si>
  <si>
    <t>19:45:32</t>
  </si>
  <si>
    <t>08:55:23</t>
  </si>
  <si>
    <t>14:45:41</t>
  </si>
  <si>
    <t>01:25:08</t>
  </si>
  <si>
    <t>04:24:11</t>
  </si>
  <si>
    <t>23:50:52</t>
  </si>
  <si>
    <t>00:46:19</t>
  </si>
  <si>
    <t>02:14:34</t>
  </si>
  <si>
    <t>10:58:47</t>
  </si>
  <si>
    <t>22:18:29</t>
  </si>
  <si>
    <t>20:46:04</t>
  </si>
  <si>
    <t>20:04:52</t>
  </si>
  <si>
    <t>07:14:00</t>
  </si>
  <si>
    <t>17:20:17</t>
  </si>
  <si>
    <t>00:32:22</t>
  </si>
  <si>
    <t>14:51:17</t>
  </si>
  <si>
    <t>23:17:07</t>
  </si>
  <si>
    <t>07:13:15</t>
  </si>
  <si>
    <t>16:51:06</t>
  </si>
  <si>
    <t>10:53:03</t>
  </si>
  <si>
    <t>22:28:01</t>
  </si>
  <si>
    <t>11:27:33</t>
  </si>
  <si>
    <t>20:37:16</t>
  </si>
  <si>
    <t>18:14:00</t>
  </si>
  <si>
    <t>02:56:50</t>
  </si>
  <si>
    <t>09:34:01</t>
  </si>
  <si>
    <t>00:36:05</t>
  </si>
  <si>
    <t>14:22:53</t>
  </si>
  <si>
    <t>15:11:30</t>
  </si>
  <si>
    <t>23:12:51</t>
  </si>
  <si>
    <t>04:27:52</t>
  </si>
  <si>
    <t>08:49:17</t>
  </si>
  <si>
    <t>23:28:43</t>
  </si>
  <si>
    <t>20:29:59</t>
  </si>
  <si>
    <t>13:27:58</t>
  </si>
  <si>
    <t>15:46:36</t>
  </si>
  <si>
    <t>13:52:43</t>
  </si>
  <si>
    <t>20:00:11</t>
  </si>
  <si>
    <t>01:02:17</t>
  </si>
  <si>
    <t>17:13:26</t>
  </si>
  <si>
    <t>21:21:38</t>
  </si>
  <si>
    <t>06:24:31</t>
  </si>
  <si>
    <t>21:08:03</t>
  </si>
  <si>
    <t>05:56:56</t>
  </si>
  <si>
    <t>17:41:33</t>
  </si>
  <si>
    <t>19:34:53</t>
  </si>
  <si>
    <t>02:06:15</t>
  </si>
  <si>
    <t>07:18:21</t>
  </si>
  <si>
    <t>20:51:54</t>
  </si>
  <si>
    <t>05:24:52</t>
  </si>
  <si>
    <t>12:39:56</t>
  </si>
  <si>
    <t>08:27:41</t>
  </si>
  <si>
    <t>22:38:53</t>
  </si>
  <si>
    <t>01:37:19</t>
  </si>
  <si>
    <t>23:51:44</t>
  </si>
  <si>
    <t>02:49:07</t>
  </si>
  <si>
    <t>19:40:22</t>
  </si>
  <si>
    <t>04:27:51</t>
  </si>
  <si>
    <t>11:55:20</t>
  </si>
  <si>
    <t>03:55:26</t>
  </si>
  <si>
    <t>17:38:58</t>
  </si>
  <si>
    <t>17:35:25</t>
  </si>
  <si>
    <t>11:28:07</t>
  </si>
  <si>
    <t>21:40:38</t>
  </si>
  <si>
    <t>22:05:18</t>
  </si>
  <si>
    <t>05:17:41</t>
  </si>
  <si>
    <t>09:57:11</t>
  </si>
  <si>
    <t>20:25:09</t>
  </si>
  <si>
    <t>19:05:20</t>
  </si>
  <si>
    <t>21:08:29</t>
  </si>
  <si>
    <t>17:50:37</t>
  </si>
  <si>
    <t>07:13:38</t>
  </si>
  <si>
    <t>18:11:13</t>
  </si>
  <si>
    <t>19:09:07</t>
  </si>
  <si>
    <t>17:01:45</t>
  </si>
  <si>
    <t>13:24:48</t>
  </si>
  <si>
    <t>22:05:58</t>
  </si>
  <si>
    <t>02:14:58</t>
  </si>
  <si>
    <t>11:19:59</t>
  </si>
  <si>
    <t>20:57:07</t>
  </si>
  <si>
    <t>10:45:35</t>
  </si>
  <si>
    <t>18:44:31</t>
  </si>
  <si>
    <t>16:19:54</t>
  </si>
  <si>
    <t>23:59:25</t>
  </si>
  <si>
    <t>01:39:19</t>
  </si>
  <si>
    <t>00:48:09</t>
  </si>
  <si>
    <t>08:29:51</t>
  </si>
  <si>
    <t>23:19:52</t>
  </si>
  <si>
    <t>20:22:56</t>
  </si>
  <si>
    <t>18:40:20</t>
  </si>
  <si>
    <t>18:26:15</t>
  </si>
  <si>
    <t>04:48:32</t>
  </si>
  <si>
    <t>16:17:50</t>
  </si>
  <si>
    <t>15:35:35</t>
  </si>
  <si>
    <t>09:12:32</t>
  </si>
  <si>
    <t>06:27:35</t>
  </si>
  <si>
    <t>05:36:39</t>
  </si>
  <si>
    <t>13:26:33</t>
  </si>
  <si>
    <t>12:34:54</t>
  </si>
  <si>
    <t>02:13:13</t>
  </si>
  <si>
    <t>12:22:07</t>
  </si>
  <si>
    <t>23:03:06</t>
  </si>
  <si>
    <t>22:04:12</t>
  </si>
  <si>
    <t>09:43:31</t>
  </si>
  <si>
    <t>22:11:28</t>
  </si>
  <si>
    <t>23:54:27</t>
  </si>
  <si>
    <t>20:20:18</t>
  </si>
  <si>
    <t>15:26:41</t>
  </si>
  <si>
    <t>02:56:47</t>
  </si>
  <si>
    <t>04:21:02</t>
  </si>
  <si>
    <t>05:46:15</t>
  </si>
  <si>
    <t>15:19:28</t>
  </si>
  <si>
    <t>21:26:20</t>
  </si>
  <si>
    <t>12:05:09</t>
  </si>
  <si>
    <t>00:56:40</t>
  </si>
  <si>
    <t>16:09:49</t>
  </si>
  <si>
    <t>03:54:36</t>
  </si>
  <si>
    <t>10:52:50</t>
  </si>
  <si>
    <t>14:47:59</t>
  </si>
  <si>
    <t>09:35:52</t>
  </si>
  <si>
    <t>03:17:27</t>
  </si>
  <si>
    <t>02:46:31</t>
  </si>
  <si>
    <t>09:53:21</t>
  </si>
  <si>
    <t>17:48:40</t>
  </si>
  <si>
    <t>20:50:45</t>
  </si>
  <si>
    <t>07:24:56</t>
  </si>
  <si>
    <t>06:14:41</t>
  </si>
  <si>
    <t>07:47:12</t>
  </si>
  <si>
    <t>08:13:46</t>
  </si>
  <si>
    <t>01:20:39</t>
  </si>
  <si>
    <t>16:52:08</t>
  </si>
  <si>
    <t>21:23:16</t>
  </si>
  <si>
    <t>07:39:16</t>
  </si>
  <si>
    <t>11:30:48</t>
  </si>
  <si>
    <t>06:50:11</t>
  </si>
  <si>
    <t>02:19:49</t>
  </si>
  <si>
    <t>04:29:01</t>
  </si>
  <si>
    <t>15:50:07</t>
  </si>
  <si>
    <t>07:29:12</t>
  </si>
  <si>
    <t>05:58:25</t>
  </si>
  <si>
    <t>06:24:46</t>
  </si>
  <si>
    <t>11:54:00</t>
  </si>
  <si>
    <t>10:44:37</t>
  </si>
  <si>
    <t>08:16:33</t>
  </si>
  <si>
    <t>01:00:09</t>
  </si>
  <si>
    <t>21:02:02</t>
  </si>
  <si>
    <t>20:31:06</t>
  </si>
  <si>
    <t>12:20:39</t>
  </si>
  <si>
    <t>04:04:20</t>
  </si>
  <si>
    <t>03:11:31</t>
  </si>
  <si>
    <t>16:26:43</t>
  </si>
  <si>
    <t>20:07:39</t>
  </si>
  <si>
    <t>00:07:53</t>
  </si>
  <si>
    <t>04:44:39</t>
  </si>
  <si>
    <t>18:06:00</t>
  </si>
  <si>
    <t>23:50:57</t>
  </si>
  <si>
    <t>09:08:18</t>
  </si>
  <si>
    <t>14:23:10</t>
  </si>
  <si>
    <t>07:03:49</t>
  </si>
  <si>
    <t>20:39:37</t>
  </si>
  <si>
    <t>01:37:10</t>
  </si>
  <si>
    <t>15:57:15</t>
  </si>
  <si>
    <t>22:04:13</t>
  </si>
  <si>
    <t>21:06:18</t>
  </si>
  <si>
    <t>23:49:12</t>
  </si>
  <si>
    <t>01:55:56</t>
  </si>
  <si>
    <t>11:57:01</t>
  </si>
  <si>
    <t>01:33:01</t>
  </si>
  <si>
    <t>13:40:29</t>
  </si>
  <si>
    <t>19:25:10</t>
  </si>
  <si>
    <t>11:25:59</t>
  </si>
  <si>
    <t>12:15:41</t>
  </si>
  <si>
    <t>19:53:43</t>
  </si>
  <si>
    <t>18:07:52</t>
  </si>
  <si>
    <t>02:48:54</t>
  </si>
  <si>
    <t>01:19:52</t>
  </si>
  <si>
    <t>06:15:28</t>
  </si>
  <si>
    <t>05:34:11</t>
  </si>
  <si>
    <t>17:21:08</t>
  </si>
  <si>
    <t>22:02:32</t>
  </si>
  <si>
    <t>02:05:20</t>
  </si>
  <si>
    <t>03:42:36</t>
  </si>
  <si>
    <t>13:32:42</t>
  </si>
  <si>
    <t>09:33:16</t>
  </si>
  <si>
    <t>10:45:04</t>
  </si>
  <si>
    <t>21:32:32</t>
  </si>
  <si>
    <t>23:33:41</t>
  </si>
  <si>
    <t>05:58:05</t>
  </si>
  <si>
    <t>08:27:33</t>
  </si>
  <si>
    <t>16:15:19</t>
  </si>
  <si>
    <t>07:00:12</t>
  </si>
  <si>
    <t>23:28:30</t>
  </si>
  <si>
    <t>17:32:15</t>
  </si>
  <si>
    <t>09:38:15</t>
  </si>
  <si>
    <t>19:05:23</t>
  </si>
  <si>
    <t>05:06:14</t>
  </si>
  <si>
    <t>23:01:01</t>
  </si>
  <si>
    <t>01:35:07</t>
  </si>
  <si>
    <t>11:26:27</t>
  </si>
  <si>
    <t>01:57:58</t>
  </si>
  <si>
    <t>20:02:40</t>
  </si>
  <si>
    <t>04:39:27</t>
  </si>
  <si>
    <t>11:01:27</t>
  </si>
  <si>
    <t>11:40:07</t>
  </si>
  <si>
    <t>13:47:22</t>
  </si>
  <si>
    <t>13:24:50</t>
  </si>
  <si>
    <t>09:37:36</t>
  </si>
  <si>
    <t>12:53:56</t>
  </si>
  <si>
    <t>14:39:37</t>
  </si>
  <si>
    <t>16:09:42</t>
  </si>
  <si>
    <t>04:37:40</t>
  </si>
  <si>
    <t>00:03:33</t>
  </si>
  <si>
    <t>10:40:21</t>
  </si>
  <si>
    <t>20:41:30</t>
  </si>
  <si>
    <t>16:44:27</t>
  </si>
  <si>
    <t>01:08:16</t>
  </si>
  <si>
    <t>07:10:26</t>
  </si>
  <si>
    <t>10:32:53</t>
  </si>
  <si>
    <t>03:29:19</t>
  </si>
  <si>
    <t>23:09:30</t>
  </si>
  <si>
    <t>14:50:54</t>
  </si>
  <si>
    <t>05:50:59</t>
  </si>
  <si>
    <t>12:27:02</t>
  </si>
  <si>
    <t>00:21:45</t>
  </si>
  <si>
    <t>07:27:11</t>
  </si>
  <si>
    <t>03:49:18</t>
  </si>
  <si>
    <t>09:26:06</t>
  </si>
  <si>
    <t>17:50:40</t>
  </si>
  <si>
    <t>09:38:46</t>
  </si>
  <si>
    <t>15:57:54</t>
  </si>
  <si>
    <t>07:01:05</t>
  </si>
  <si>
    <t>06:31:13</t>
  </si>
  <si>
    <t>05:20:22</t>
  </si>
  <si>
    <t>03:42:07</t>
  </si>
  <si>
    <t>22:01:51</t>
  </si>
  <si>
    <t>03:20:14</t>
  </si>
  <si>
    <t>10:37:47</t>
  </si>
  <si>
    <t>22:18:28</t>
  </si>
  <si>
    <t>20:52:00</t>
  </si>
  <si>
    <t>02:12:22</t>
  </si>
  <si>
    <t>21:58:17</t>
  </si>
  <si>
    <t>12:59:58</t>
  </si>
  <si>
    <t>18:28:56</t>
  </si>
  <si>
    <t>02:56:32</t>
  </si>
  <si>
    <t>01:42:41</t>
  </si>
  <si>
    <t>04:33:10</t>
  </si>
  <si>
    <t>10:44:32</t>
  </si>
  <si>
    <t>15:38:22</t>
  </si>
  <si>
    <t>14:53:23</t>
  </si>
  <si>
    <t>03:14:25</t>
  </si>
  <si>
    <t>11:00:25</t>
  </si>
  <si>
    <t>15:16:11</t>
  </si>
  <si>
    <t>10:34:01</t>
  </si>
  <si>
    <t>22:33:04</t>
  </si>
  <si>
    <t>18:12:28</t>
  </si>
  <si>
    <t>00:12:46</t>
  </si>
  <si>
    <t>23:10:30</t>
  </si>
  <si>
    <t>19:53:27</t>
  </si>
  <si>
    <t>21:02:11</t>
  </si>
  <si>
    <t>17:33:21</t>
  </si>
  <si>
    <t>21:21:58</t>
  </si>
  <si>
    <t>23:25:16</t>
  </si>
  <si>
    <t>19:42:32</t>
  </si>
  <si>
    <t>03:11:28</t>
  </si>
  <si>
    <t>20:21:32</t>
  </si>
  <si>
    <t>22:29:30</t>
  </si>
  <si>
    <t>08:03:35</t>
  </si>
  <si>
    <t>12:18:29</t>
  </si>
  <si>
    <t>16:23:45</t>
  </si>
  <si>
    <t>06:25:02</t>
  </si>
  <si>
    <t>04:54:46</t>
  </si>
  <si>
    <t>11:46:49</t>
  </si>
  <si>
    <t>23:23:17</t>
  </si>
  <si>
    <t>18:03:39</t>
  </si>
  <si>
    <t>13:26:50</t>
  </si>
  <si>
    <t>05:46:44</t>
  </si>
  <si>
    <t>00:32:12</t>
  </si>
  <si>
    <t>22:46:44</t>
  </si>
  <si>
    <t>15:47:10</t>
  </si>
  <si>
    <t>06:29:04</t>
  </si>
  <si>
    <t>13:13:52</t>
  </si>
  <si>
    <t>23:54:49</t>
  </si>
  <si>
    <t>20:26:36</t>
  </si>
  <si>
    <t>02:51:48</t>
  </si>
  <si>
    <t>20:05:38</t>
  </si>
  <si>
    <t>00:01:32</t>
  </si>
  <si>
    <t>09:22:07</t>
  </si>
  <si>
    <t>22:31:53</t>
  </si>
  <si>
    <t>14:31:01</t>
  </si>
  <si>
    <t>17:16:00</t>
  </si>
  <si>
    <t>11:00:30</t>
  </si>
  <si>
    <t>01:48:40</t>
  </si>
  <si>
    <t>17:57:35</t>
  </si>
  <si>
    <t>19:33:05</t>
  </si>
  <si>
    <t>08:55:26</t>
  </si>
  <si>
    <t>15:56:54</t>
  </si>
  <si>
    <t>11:58:55</t>
  </si>
  <si>
    <t>01:48:46</t>
  </si>
  <si>
    <t>23:25:02</t>
  </si>
  <si>
    <t>06:41:48</t>
  </si>
  <si>
    <t>16:41:37</t>
  </si>
  <si>
    <t>13:35:30</t>
  </si>
  <si>
    <t>02:45:20</t>
  </si>
  <si>
    <t>10:13:10</t>
  </si>
  <si>
    <t>12:45:13</t>
  </si>
  <si>
    <t>12:38:22</t>
  </si>
  <si>
    <t>19:36:54</t>
  </si>
  <si>
    <t>15:16:25</t>
  </si>
  <si>
    <t>13:11:19</t>
  </si>
  <si>
    <t>10:45:19</t>
  </si>
  <si>
    <t>20:35:27</t>
  </si>
  <si>
    <t>18:12:21</t>
  </si>
  <si>
    <t>03:22:39</t>
  </si>
  <si>
    <t>16:31:43</t>
  </si>
  <si>
    <t>12:15:44</t>
  </si>
  <si>
    <t>21:23:02</t>
  </si>
  <si>
    <t>03:16:51</t>
  </si>
  <si>
    <t>20:25:46</t>
  </si>
  <si>
    <t>03:44:22</t>
  </si>
  <si>
    <t>20:20:43</t>
  </si>
  <si>
    <t>15:56:30</t>
  </si>
  <si>
    <t>16:29:57</t>
  </si>
  <si>
    <t>03:32:29</t>
  </si>
  <si>
    <t>07:37:07</t>
  </si>
  <si>
    <t>08:07:13</t>
  </si>
  <si>
    <t>09:15:02</t>
  </si>
  <si>
    <t>09:27:19</t>
  </si>
  <si>
    <t>19:48:38</t>
  </si>
  <si>
    <t>04:17:29</t>
  </si>
  <si>
    <t>05:01:07</t>
  </si>
  <si>
    <t>00:12:42</t>
  </si>
  <si>
    <t>02:41:21</t>
  </si>
  <si>
    <t>11:57:50</t>
  </si>
  <si>
    <t>21:51:04</t>
  </si>
  <si>
    <t>16:30:50</t>
  </si>
  <si>
    <t>19:50:08</t>
  </si>
  <si>
    <t>11:26:34</t>
  </si>
  <si>
    <t>01:31:09</t>
  </si>
  <si>
    <t>10:46:50</t>
  </si>
  <si>
    <t>12:26:02</t>
  </si>
  <si>
    <t>08:43:33</t>
  </si>
  <si>
    <t>09:55:24</t>
  </si>
  <si>
    <t>19:27:04</t>
  </si>
  <si>
    <t>17:39:51</t>
  </si>
  <si>
    <t>15:53:43</t>
  </si>
  <si>
    <t>19:14:34</t>
  </si>
  <si>
    <t>16:48:56</t>
  </si>
  <si>
    <t>07:30:15</t>
  </si>
  <si>
    <t>01:02:03</t>
  </si>
  <si>
    <t>07:47:35</t>
  </si>
  <si>
    <t>21:35:45</t>
  </si>
  <si>
    <t>12:12:09</t>
  </si>
  <si>
    <t>18:47:25</t>
  </si>
  <si>
    <t>04:27:03</t>
  </si>
  <si>
    <t>01:32:31</t>
  </si>
  <si>
    <t>12:48:18</t>
  </si>
  <si>
    <t>01:59:25</t>
  </si>
  <si>
    <t>12:38:54</t>
  </si>
  <si>
    <t>04:15:15</t>
  </si>
  <si>
    <t>18:38:58</t>
  </si>
  <si>
    <t>12:58:43</t>
  </si>
  <si>
    <t>11:20:34</t>
  </si>
  <si>
    <t>03:44:45</t>
  </si>
  <si>
    <t>13:49:49</t>
  </si>
  <si>
    <t>09:31:00</t>
  </si>
  <si>
    <t>03:39:05</t>
  </si>
  <si>
    <t>23:30:44</t>
  </si>
  <si>
    <t>16:27:41</t>
  </si>
  <si>
    <t>23:25:13</t>
  </si>
  <si>
    <t>04:45:22</t>
  </si>
  <si>
    <t>14:51:41</t>
  </si>
  <si>
    <t>02:19:00</t>
  </si>
  <si>
    <t>11:31:36</t>
  </si>
  <si>
    <t>04:16:57</t>
  </si>
  <si>
    <t>18:03:34</t>
  </si>
  <si>
    <t>11:42:23</t>
  </si>
  <si>
    <t>01:32:43</t>
  </si>
  <si>
    <t>04:03:03</t>
  </si>
  <si>
    <t>14:50:49</t>
  </si>
  <si>
    <t>20:49:08</t>
  </si>
  <si>
    <t>07:38:01</t>
  </si>
  <si>
    <t>07:15:10</t>
  </si>
  <si>
    <t>08:18:42</t>
  </si>
  <si>
    <t>23:23:33</t>
  </si>
  <si>
    <t>01:01:26</t>
  </si>
  <si>
    <t>13:15:15</t>
  </si>
  <si>
    <t>22:20:38</t>
  </si>
  <si>
    <t>22:06:00</t>
  </si>
  <si>
    <t>20:57:18</t>
  </si>
  <si>
    <t>23:28:45</t>
  </si>
  <si>
    <t>17:35:17</t>
  </si>
  <si>
    <t>17:41:38</t>
  </si>
  <si>
    <t>23:00:29</t>
  </si>
  <si>
    <t>13:10:54</t>
  </si>
  <si>
    <t>21:05:00</t>
  </si>
  <si>
    <t>23:23:19</t>
  </si>
  <si>
    <t>22:33:47</t>
  </si>
  <si>
    <t>02:45:45</t>
  </si>
  <si>
    <t>17:42:43</t>
  </si>
  <si>
    <t>23:20:05</t>
  </si>
  <si>
    <t>09:44:03</t>
  </si>
  <si>
    <t>08:08:22</t>
  </si>
  <si>
    <t>22:12:40</t>
  </si>
  <si>
    <t>20:06:58</t>
  </si>
  <si>
    <t>11:47:38</t>
  </si>
  <si>
    <t>19:47:20</t>
  </si>
  <si>
    <t>18:52:57</t>
  </si>
  <si>
    <t>01:04:01</t>
  </si>
  <si>
    <t>04:57:59</t>
  </si>
  <si>
    <t>12:03:28</t>
  </si>
  <si>
    <t>03:49:23</t>
  </si>
  <si>
    <t>07:15:29</t>
  </si>
  <si>
    <t>19:23:15</t>
  </si>
  <si>
    <t>15:40:39</t>
  </si>
  <si>
    <t>10:33:35</t>
  </si>
  <si>
    <t>16:17:00</t>
  </si>
  <si>
    <t>16:40:43</t>
  </si>
  <si>
    <t>17:24:46</t>
  </si>
  <si>
    <t>09:13:10</t>
  </si>
  <si>
    <t>20:20:50</t>
  </si>
  <si>
    <t>10:02:54</t>
  </si>
  <si>
    <t>02:40:00</t>
  </si>
  <si>
    <t>04:15:54</t>
  </si>
  <si>
    <t>02:52:37</t>
  </si>
  <si>
    <t>17:08:28</t>
  </si>
  <si>
    <t>18:20:23</t>
  </si>
  <si>
    <t>00:23:05</t>
  </si>
  <si>
    <t>12:59:35</t>
  </si>
  <si>
    <t>22:53:12</t>
  </si>
  <si>
    <t>14:45:59</t>
  </si>
  <si>
    <t>16:09:43</t>
  </si>
  <si>
    <t>13:03:20</t>
  </si>
  <si>
    <t>06:12:29</t>
  </si>
  <si>
    <t>08:02:42</t>
  </si>
  <si>
    <t>01:42:29</t>
  </si>
  <si>
    <t>18:15:10</t>
  </si>
  <si>
    <t>01:40:14</t>
  </si>
  <si>
    <t>04:34:54</t>
  </si>
  <si>
    <t>04:58:24</t>
  </si>
  <si>
    <t>16:42:17</t>
  </si>
  <si>
    <t>14:18:04</t>
  </si>
  <si>
    <t>09:08:55</t>
  </si>
  <si>
    <t>00:48:51</t>
  </si>
  <si>
    <t>02:48:42</t>
  </si>
  <si>
    <t>07:10:11</t>
  </si>
  <si>
    <t>05:23:38</t>
  </si>
  <si>
    <t>23:29:48</t>
  </si>
  <si>
    <t>13:46:47</t>
  </si>
  <si>
    <t>03:50:50</t>
  </si>
  <si>
    <t>07:58:45</t>
  </si>
  <si>
    <t>16:43:18</t>
  </si>
  <si>
    <t>23:08:06</t>
  </si>
  <si>
    <t>16:27:52</t>
  </si>
  <si>
    <t>12:54:41</t>
  </si>
  <si>
    <t>22:16:10</t>
  </si>
  <si>
    <t>16:09:23</t>
  </si>
  <si>
    <t>22:45:38</t>
  </si>
  <si>
    <t>07:47:03</t>
  </si>
  <si>
    <t>14:49:12</t>
  </si>
  <si>
    <t>23:41:04</t>
  </si>
  <si>
    <t>23:23:00</t>
  </si>
  <si>
    <t>04:13:53</t>
  </si>
  <si>
    <t>20:38:19</t>
  </si>
  <si>
    <t>00:39:05</t>
  </si>
  <si>
    <t>11:43:05</t>
  </si>
  <si>
    <t>11:56:05</t>
  </si>
  <si>
    <t>01:50:30</t>
  </si>
  <si>
    <t>08:23:29</t>
  </si>
  <si>
    <t>16:54:06</t>
  </si>
  <si>
    <t>23:21:53</t>
  </si>
  <si>
    <t>20:58:58</t>
  </si>
  <si>
    <t>05:55:13</t>
  </si>
  <si>
    <t>05:05:02</t>
  </si>
  <si>
    <t>09:41:21</t>
  </si>
  <si>
    <t>21:28:12</t>
  </si>
  <si>
    <t>22:26:49</t>
  </si>
  <si>
    <t>20:04:01</t>
  </si>
  <si>
    <t>21:50:02</t>
  </si>
  <si>
    <t>02:37:01</t>
  </si>
  <si>
    <t>12:55:43</t>
  </si>
  <si>
    <t>23:42:11</t>
  </si>
  <si>
    <t>00:18:14</t>
  </si>
  <si>
    <t>13:33:19</t>
  </si>
  <si>
    <t>06:05:31</t>
  </si>
  <si>
    <t>19:38:34</t>
  </si>
  <si>
    <t>06:55:11</t>
  </si>
  <si>
    <t>13:16:34</t>
  </si>
  <si>
    <t>11:50:26</t>
  </si>
  <si>
    <t>16:13:42</t>
  </si>
  <si>
    <t>19:25:33</t>
  </si>
  <si>
    <t>11:23:55</t>
  </si>
  <si>
    <t>10:49:07</t>
  </si>
  <si>
    <t>02:28:36</t>
  </si>
  <si>
    <t>06:10:52</t>
  </si>
  <si>
    <t>11:05:55</t>
  </si>
  <si>
    <t>08:38:24</t>
  </si>
  <si>
    <t>18:47:39</t>
  </si>
  <si>
    <t>20:31:11</t>
  </si>
  <si>
    <t>09:06:26</t>
  </si>
  <si>
    <t>08:43:23</t>
  </si>
  <si>
    <t>07:03:55</t>
  </si>
  <si>
    <t>08:20:42</t>
  </si>
  <si>
    <t>15:21:55</t>
  </si>
  <si>
    <t>02:18:02</t>
  </si>
  <si>
    <t>14:01:56</t>
  </si>
  <si>
    <t>04:47:54</t>
  </si>
  <si>
    <t>13:32:24</t>
  </si>
  <si>
    <t>13:07:41</t>
  </si>
  <si>
    <t>08:04:58</t>
  </si>
  <si>
    <t>06:49:33</t>
  </si>
  <si>
    <t>12:32:18</t>
  </si>
  <si>
    <t>19:51:39</t>
  </si>
  <si>
    <t>10:21:42</t>
  </si>
  <si>
    <t>12:34:21</t>
  </si>
  <si>
    <t>05:09:29</t>
  </si>
  <si>
    <t>03:58:04</t>
  </si>
  <si>
    <t>14:25:27</t>
  </si>
  <si>
    <t>11:53:36</t>
  </si>
  <si>
    <t>18:54:09</t>
  </si>
  <si>
    <t>11:15:47</t>
  </si>
  <si>
    <t>19:44:21</t>
  </si>
  <si>
    <t>05:11:39</t>
  </si>
  <si>
    <t>15:57:46</t>
  </si>
  <si>
    <t>06:52:14</t>
  </si>
  <si>
    <t>18:05:00</t>
  </si>
  <si>
    <t>15:14:35</t>
  </si>
  <si>
    <t>19:57:28</t>
  </si>
  <si>
    <t>13:44:23</t>
  </si>
  <si>
    <t>03:49:01</t>
  </si>
  <si>
    <t>23:45:23</t>
  </si>
  <si>
    <t>08:39:57</t>
  </si>
  <si>
    <t>19:00:34</t>
  </si>
  <si>
    <t>09:13:14</t>
  </si>
  <si>
    <t>18:03:02</t>
  </si>
  <si>
    <t>09:00:52</t>
  </si>
  <si>
    <t>03:18:51</t>
  </si>
  <si>
    <t>05:36:33</t>
  </si>
  <si>
    <t>16:46:59</t>
  </si>
  <si>
    <t>15:27:38</t>
  </si>
  <si>
    <t>06:19:24</t>
  </si>
  <si>
    <t>05:03:08</t>
  </si>
  <si>
    <t>06:29:32</t>
  </si>
  <si>
    <t>07:42:20</t>
  </si>
  <si>
    <t>02:08:48</t>
  </si>
  <si>
    <t>16:17:11</t>
  </si>
  <si>
    <t>16:12:26</t>
  </si>
  <si>
    <t>16:32:06</t>
  </si>
  <si>
    <t>22:55:06</t>
  </si>
  <si>
    <t>11:10:43</t>
  </si>
  <si>
    <t>04:25:26</t>
  </si>
  <si>
    <t>04:20:28</t>
  </si>
  <si>
    <t>20:27:18</t>
  </si>
  <si>
    <t>10:12:27</t>
  </si>
  <si>
    <t>01:18:24</t>
  </si>
  <si>
    <t>09:16:10</t>
  </si>
  <si>
    <t>20:19:31</t>
  </si>
  <si>
    <t>23:56:11</t>
  </si>
  <si>
    <t>13:34:48</t>
  </si>
  <si>
    <t>01:52:17</t>
  </si>
  <si>
    <t>23:06:44</t>
  </si>
  <si>
    <t>19:38:04</t>
  </si>
  <si>
    <t>15:16:53</t>
  </si>
  <si>
    <t>07:08:50</t>
  </si>
  <si>
    <t>01:48:11</t>
  </si>
  <si>
    <t>08:26:35</t>
  </si>
  <si>
    <t>18:19:53</t>
  </si>
  <si>
    <t>02:22:03</t>
  </si>
  <si>
    <t>16:41:27</t>
  </si>
  <si>
    <t>01:38:52</t>
  </si>
  <si>
    <t>02:06:44</t>
  </si>
  <si>
    <t>03:08:18</t>
  </si>
  <si>
    <t>18:35:58</t>
  </si>
  <si>
    <t>22:20:24</t>
  </si>
  <si>
    <t>16:51:38</t>
  </si>
  <si>
    <t>00:12:25</t>
  </si>
  <si>
    <t>05:56:44</t>
  </si>
  <si>
    <t>22:03:20</t>
  </si>
  <si>
    <t>00:41:10</t>
  </si>
  <si>
    <t>20:31:51</t>
  </si>
  <si>
    <t>07:23:11</t>
  </si>
  <si>
    <t>02:22:04</t>
  </si>
  <si>
    <t>19:23:46</t>
  </si>
  <si>
    <t>16:30:43</t>
  </si>
  <si>
    <t>14:05:55</t>
  </si>
  <si>
    <t>03:14:01</t>
  </si>
  <si>
    <t>11:09:34</t>
  </si>
  <si>
    <t>03:28:32</t>
  </si>
  <si>
    <t>03:15:52</t>
  </si>
  <si>
    <t>21:22:29</t>
  </si>
  <si>
    <t>05:24:35</t>
  </si>
  <si>
    <t>17:28:08</t>
  </si>
  <si>
    <t>05:37:26</t>
  </si>
  <si>
    <t>09:21:47</t>
  </si>
  <si>
    <t>21:09:04</t>
  </si>
  <si>
    <t>22:28:31</t>
  </si>
  <si>
    <t>17:10:54</t>
  </si>
  <si>
    <t>04:48:20</t>
  </si>
  <si>
    <t>12:52:03</t>
  </si>
  <si>
    <t>05:22:22</t>
  </si>
  <si>
    <t>15:47:11</t>
  </si>
  <si>
    <t>23:27:15</t>
  </si>
  <si>
    <t>11:11:39</t>
  </si>
  <si>
    <t>04:14:34</t>
  </si>
  <si>
    <t>10:24:56</t>
  </si>
  <si>
    <t>07:36:25</t>
  </si>
  <si>
    <t>13:35:57</t>
  </si>
  <si>
    <t>07:08:51</t>
  </si>
  <si>
    <t>19:02:46</t>
  </si>
  <si>
    <t>15:21:39</t>
  </si>
  <si>
    <t>23:01:49</t>
  </si>
  <si>
    <t>09:35:58</t>
  </si>
  <si>
    <t>06:39:37</t>
  </si>
  <si>
    <t>23:38:31</t>
  </si>
  <si>
    <t>12:53:55</t>
  </si>
  <si>
    <t>23:47:39</t>
  </si>
  <si>
    <t>05:29:03</t>
  </si>
  <si>
    <t>18:47:18</t>
  </si>
  <si>
    <t>03:38:53</t>
  </si>
  <si>
    <t>01:44:17</t>
  </si>
  <si>
    <t>02:44:35</t>
  </si>
  <si>
    <t>20:44:31</t>
  </si>
  <si>
    <t>10:32:32</t>
  </si>
  <si>
    <t>10:00:07</t>
  </si>
  <si>
    <t>22:19:36</t>
  </si>
  <si>
    <t>20:48:06</t>
  </si>
  <si>
    <t>18:58:53</t>
  </si>
  <si>
    <t>23:52:41</t>
  </si>
  <si>
    <t>15:42:08</t>
  </si>
  <si>
    <t>00:40:51</t>
  </si>
  <si>
    <t>09:27:56</t>
  </si>
  <si>
    <t>13:14:31</t>
  </si>
  <si>
    <t>11:04:18</t>
  </si>
  <si>
    <t>04:43:39</t>
  </si>
  <si>
    <t>03:45:34</t>
  </si>
  <si>
    <t>09:37:40</t>
  </si>
  <si>
    <t>07:51:40</t>
  </si>
  <si>
    <t>06:50:47</t>
  </si>
  <si>
    <t>04:50:52</t>
  </si>
  <si>
    <t>09:19:50</t>
  </si>
  <si>
    <t>00:06:48</t>
  </si>
  <si>
    <t>19:09:50</t>
  </si>
  <si>
    <t>06:56:43</t>
  </si>
  <si>
    <t>22:16:07</t>
  </si>
  <si>
    <t>02:33:14</t>
  </si>
  <si>
    <t>23:43:06</t>
  </si>
  <si>
    <t>09:17:52</t>
  </si>
  <si>
    <t>20:00:21</t>
  </si>
  <si>
    <t>13:20:12</t>
  </si>
  <si>
    <t>06:57:44</t>
  </si>
  <si>
    <t>06:56:30</t>
  </si>
  <si>
    <t>06:41:17</t>
  </si>
  <si>
    <t>13:37:30</t>
  </si>
  <si>
    <t>07:47:30</t>
  </si>
  <si>
    <t>16:32:26</t>
  </si>
  <si>
    <t>18:35:55</t>
  </si>
  <si>
    <t>21:34:53</t>
  </si>
  <si>
    <t>03:09:20</t>
  </si>
  <si>
    <t>22:27:49</t>
  </si>
  <si>
    <t>10:04:27</t>
  </si>
  <si>
    <t>12:04:02</t>
  </si>
  <si>
    <t>11:52:13</t>
  </si>
  <si>
    <t>18:37:39</t>
  </si>
  <si>
    <t>10:22:39</t>
  </si>
  <si>
    <t>09:29:49</t>
  </si>
  <si>
    <t>17:12:09</t>
  </si>
  <si>
    <t>00:21:19</t>
  </si>
  <si>
    <t>10:17:48</t>
  </si>
  <si>
    <t>15:12:33</t>
  </si>
  <si>
    <t>16:26:22</t>
  </si>
  <si>
    <t>10:49:47</t>
  </si>
  <si>
    <t>04:18:13</t>
  </si>
  <si>
    <t>13:11:36</t>
  </si>
  <si>
    <t>21:08:30</t>
  </si>
  <si>
    <t>15:31:55</t>
  </si>
  <si>
    <t>05:20:50</t>
  </si>
  <si>
    <t>16:49:07</t>
  </si>
  <si>
    <t>15:00:56</t>
  </si>
  <si>
    <t>21:44:30</t>
  </si>
  <si>
    <t>11:42:10</t>
  </si>
  <si>
    <t>01:16:57</t>
  </si>
  <si>
    <t>16:41:11</t>
  </si>
  <si>
    <t>17:18:19</t>
  </si>
  <si>
    <t>11:49:45</t>
  </si>
  <si>
    <t>18:03:50</t>
  </si>
  <si>
    <t>12:26:33</t>
  </si>
  <si>
    <t>19:51:48</t>
  </si>
  <si>
    <t>21:48:15</t>
  </si>
  <si>
    <t>11:23:28</t>
  </si>
  <si>
    <t>19:01:06</t>
  </si>
  <si>
    <t>17:32:21</t>
  </si>
  <si>
    <t>20:03:11</t>
  </si>
  <si>
    <t>16:45:55</t>
  </si>
  <si>
    <t>08:00:31</t>
  </si>
  <si>
    <t>01:56:12</t>
  </si>
  <si>
    <t>17:37:11</t>
  </si>
  <si>
    <t>23:32:38</t>
  </si>
  <si>
    <t>01:28:28</t>
  </si>
  <si>
    <t>00:51:34</t>
  </si>
  <si>
    <t>05:01:10</t>
  </si>
  <si>
    <t>23:43:04</t>
  </si>
  <si>
    <t>14:19:11</t>
  </si>
  <si>
    <t>21:48:27</t>
  </si>
  <si>
    <t>11:40:28</t>
  </si>
  <si>
    <t>15:29:46</t>
  </si>
  <si>
    <t>19:39:52</t>
  </si>
  <si>
    <t>00:57:44</t>
  </si>
  <si>
    <t>11:18:35</t>
  </si>
  <si>
    <t>21:43:07</t>
  </si>
  <si>
    <t>00:45:59</t>
  </si>
  <si>
    <t>14:37:40</t>
  </si>
  <si>
    <t>15:12:40</t>
  </si>
  <si>
    <t>23:21:23</t>
  </si>
  <si>
    <t>01:17:18</t>
  </si>
  <si>
    <t>07:48:10</t>
  </si>
  <si>
    <t>17:02:50</t>
  </si>
  <si>
    <t>09:06:40</t>
  </si>
  <si>
    <t>01:58:40</t>
  </si>
  <si>
    <t>09:36:28</t>
  </si>
  <si>
    <t>14:33:59</t>
  </si>
  <si>
    <t>02:39:24</t>
  </si>
  <si>
    <t>19:45:36</t>
  </si>
  <si>
    <t>04:00:25</t>
  </si>
  <si>
    <t>06:54:05</t>
  </si>
  <si>
    <t>11:06:55</t>
  </si>
  <si>
    <t>22:41:51</t>
  </si>
  <si>
    <t>02:18:54</t>
  </si>
  <si>
    <t>00:55:42</t>
  </si>
  <si>
    <t>17:16:31</t>
  </si>
  <si>
    <t>22:12:50</t>
  </si>
  <si>
    <t>11:18:39</t>
  </si>
  <si>
    <t>02:56:21</t>
  </si>
  <si>
    <t>02:25:50</t>
  </si>
  <si>
    <t>22:40:03</t>
  </si>
  <si>
    <t>08:53:15</t>
  </si>
  <si>
    <t>01:35:37</t>
  </si>
  <si>
    <t>00:15:04</t>
  </si>
  <si>
    <t>22:06:17</t>
  </si>
  <si>
    <t>07:48:20</t>
  </si>
  <si>
    <t>00:54:28</t>
  </si>
  <si>
    <t>04:58:19</t>
  </si>
  <si>
    <t>15:58:36</t>
  </si>
  <si>
    <t>17:15:07</t>
  </si>
  <si>
    <t>12:25:49</t>
  </si>
  <si>
    <t>05:46:19</t>
  </si>
  <si>
    <t>23:01:40</t>
  </si>
  <si>
    <t>12:54:14</t>
  </si>
  <si>
    <t>12:35:53</t>
  </si>
  <si>
    <t>18:59:48</t>
  </si>
  <si>
    <t>07:40:54</t>
  </si>
  <si>
    <t>05:31:55</t>
  </si>
  <si>
    <t>16:28:05</t>
  </si>
  <si>
    <t>13:36:12</t>
  </si>
  <si>
    <t>10:46:39</t>
  </si>
  <si>
    <t>11:52:25</t>
  </si>
  <si>
    <t>05:30:44</t>
  </si>
  <si>
    <t>20:25:24</t>
  </si>
  <si>
    <t>00:56:10</t>
  </si>
  <si>
    <t>04:18:00</t>
  </si>
  <si>
    <t>21:16:13</t>
  </si>
  <si>
    <t>23:22:40</t>
  </si>
  <si>
    <t>13:29:15</t>
  </si>
  <si>
    <t>16:27:54</t>
  </si>
  <si>
    <t>19:56:14</t>
  </si>
  <si>
    <t>03:51:20</t>
  </si>
  <si>
    <t>01:47:13</t>
  </si>
  <si>
    <t>07:15:33</t>
  </si>
  <si>
    <t>07:22:56</t>
  </si>
  <si>
    <t>20:51:06</t>
  </si>
  <si>
    <t>17:23:54</t>
  </si>
  <si>
    <t>11:14:12</t>
  </si>
  <si>
    <t>17:08:53</t>
  </si>
  <si>
    <t>14:37:30</t>
  </si>
  <si>
    <t>08:59:02</t>
  </si>
  <si>
    <t>08:15:51</t>
  </si>
  <si>
    <t>07:42:10</t>
  </si>
  <si>
    <t>03:51:06</t>
  </si>
  <si>
    <t>12:36:48</t>
  </si>
  <si>
    <t>21:49:07</t>
  </si>
  <si>
    <t>23:50:49</t>
  </si>
  <si>
    <t>06:19:16</t>
  </si>
  <si>
    <t>14:31:12</t>
  </si>
  <si>
    <t>07:22:28</t>
  </si>
  <si>
    <t>05:23:20</t>
  </si>
  <si>
    <t>17:35:15</t>
  </si>
  <si>
    <t>17:10:10</t>
  </si>
  <si>
    <t>19:22:51</t>
  </si>
  <si>
    <t>13:00:51</t>
  </si>
  <si>
    <t>00:28:38</t>
  </si>
  <si>
    <t>04:08:51</t>
  </si>
  <si>
    <t>17:39:03</t>
  </si>
  <si>
    <t>02:06:09</t>
  </si>
  <si>
    <t>07:06:59</t>
  </si>
  <si>
    <t>09:26:00</t>
  </si>
  <si>
    <t>18:10:55</t>
  </si>
  <si>
    <t>12:37:25</t>
  </si>
  <si>
    <t>18:14:14</t>
  </si>
  <si>
    <t>14:08:56</t>
  </si>
  <si>
    <t>02:00:25</t>
  </si>
  <si>
    <t>22:46:12</t>
  </si>
  <si>
    <t>18:32:08</t>
  </si>
  <si>
    <t>23:54:09</t>
  </si>
  <si>
    <t>02:16:39</t>
  </si>
  <si>
    <t>23:10:12</t>
  </si>
  <si>
    <t>06:59:47</t>
  </si>
  <si>
    <t>01:06:45</t>
  </si>
  <si>
    <t>12:48:25</t>
  </si>
  <si>
    <t>20:40:31</t>
  </si>
  <si>
    <t>22:03:05</t>
  </si>
  <si>
    <t>04:22:35</t>
  </si>
  <si>
    <t>06:29:52</t>
  </si>
  <si>
    <t>09:59:19</t>
  </si>
  <si>
    <t>01:47:55</t>
  </si>
  <si>
    <t>21:53:25</t>
  </si>
  <si>
    <t>00:46:55</t>
  </si>
  <si>
    <t>12:21:04</t>
  </si>
  <si>
    <t>10:33:58</t>
  </si>
  <si>
    <t>07:38:45</t>
  </si>
  <si>
    <t>21:36:44</t>
  </si>
  <si>
    <t>08:01:40</t>
  </si>
  <si>
    <t>22:24:54</t>
  </si>
  <si>
    <t>21:11:56</t>
  </si>
  <si>
    <t>15:37:28</t>
  </si>
  <si>
    <t>07:02:21</t>
  </si>
  <si>
    <t>14:41:00</t>
  </si>
  <si>
    <t>14:19:29</t>
  </si>
  <si>
    <t>12:51:31</t>
  </si>
  <si>
    <t>04:29:11</t>
  </si>
  <si>
    <t>17:07:15</t>
  </si>
  <si>
    <t>23:33:08</t>
  </si>
  <si>
    <t>15:11:45</t>
  </si>
  <si>
    <t>23:18:05</t>
  </si>
  <si>
    <t>17:44:35</t>
  </si>
  <si>
    <t>22:15:23</t>
  </si>
  <si>
    <t>04:28:59</t>
  </si>
  <si>
    <t>11:56:02</t>
  </si>
  <si>
    <t>06:27:47</t>
  </si>
  <si>
    <t>17:50:39</t>
  </si>
  <si>
    <t>06:06:23</t>
  </si>
  <si>
    <t>13:17:15</t>
  </si>
  <si>
    <t>04:52:36</t>
  </si>
  <si>
    <t>19:29:01</t>
  </si>
  <si>
    <t>01:33:21</t>
  </si>
  <si>
    <t>01:12:31</t>
  </si>
  <si>
    <t>20:31:16</t>
  </si>
  <si>
    <t>21:27:15</t>
  </si>
  <si>
    <t>10:15:57</t>
  </si>
  <si>
    <t>04:57:41</t>
  </si>
  <si>
    <t>08:14:03</t>
  </si>
  <si>
    <t>23:55:29</t>
  </si>
  <si>
    <t>20:47:35</t>
  </si>
  <si>
    <t>15:35:45</t>
  </si>
  <si>
    <t>17:14:59</t>
  </si>
  <si>
    <t>19:46:46</t>
  </si>
  <si>
    <t>14:03:55</t>
  </si>
  <si>
    <t>16:35:50</t>
  </si>
  <si>
    <t>23:11:30</t>
  </si>
  <si>
    <t>19:43:14</t>
  </si>
  <si>
    <t>12:53:49</t>
  </si>
  <si>
    <t>13:59:34</t>
  </si>
  <si>
    <t>23:06:56</t>
  </si>
  <si>
    <t>15:28:58</t>
  </si>
  <si>
    <t>07:37:46</t>
  </si>
  <si>
    <t>06:01:25</t>
  </si>
  <si>
    <t>00:30:55</t>
  </si>
  <si>
    <t>14:47:48</t>
  </si>
  <si>
    <t>21:59:12</t>
  </si>
  <si>
    <t>08:09:07</t>
  </si>
  <si>
    <t>16:05:02</t>
  </si>
  <si>
    <t>13:43:42</t>
  </si>
  <si>
    <t>06:06:08</t>
  </si>
  <si>
    <t>20:21:45</t>
  </si>
  <si>
    <t>15:20:08</t>
  </si>
  <si>
    <t>04:37:58</t>
  </si>
  <si>
    <t>20:22:04</t>
  </si>
  <si>
    <t>17:03:40</t>
  </si>
  <si>
    <t>09:22:58</t>
  </si>
  <si>
    <t>11:04:12</t>
  </si>
  <si>
    <t>16:28:00</t>
  </si>
  <si>
    <t>05:46:10</t>
  </si>
  <si>
    <t>01:01:53</t>
  </si>
  <si>
    <t>21:34:18</t>
  </si>
  <si>
    <t>08:37:48</t>
  </si>
  <si>
    <t>07:34:26</t>
  </si>
  <si>
    <t>11:28:45</t>
  </si>
  <si>
    <t>14:01:10</t>
  </si>
  <si>
    <t>18:07:09</t>
  </si>
  <si>
    <t>00:36:24</t>
  </si>
  <si>
    <t>23:42:24</t>
  </si>
  <si>
    <t>14:08:10</t>
  </si>
  <si>
    <t>17:43:20</t>
  </si>
  <si>
    <t>07:53:02</t>
  </si>
  <si>
    <t>23:30:56</t>
  </si>
  <si>
    <t>17:05:31</t>
  </si>
  <si>
    <t>11:48:30</t>
  </si>
  <si>
    <t>03:01:02</t>
  </si>
  <si>
    <t>00:59:50</t>
  </si>
  <si>
    <t>00:07:28</t>
  </si>
  <si>
    <t>06:41:13</t>
  </si>
  <si>
    <t>20:23:14</t>
  </si>
  <si>
    <t>07:18:19</t>
  </si>
  <si>
    <t>13:32:01</t>
  </si>
  <si>
    <t>18:14:31</t>
  </si>
  <si>
    <t>15:48:41</t>
  </si>
  <si>
    <t>16:49:16</t>
  </si>
  <si>
    <t>13:59:48</t>
  </si>
  <si>
    <t>06:51:28</t>
  </si>
  <si>
    <t>07:18:07</t>
  </si>
  <si>
    <t>02:03:20</t>
  </si>
  <si>
    <t>20:57:40</t>
  </si>
  <si>
    <t>05:30:32</t>
  </si>
  <si>
    <t>19:29:30</t>
  </si>
  <si>
    <t>10:06:27</t>
  </si>
  <si>
    <t>01:35:17</t>
  </si>
  <si>
    <t>16:40:41</t>
  </si>
  <si>
    <t>13:53:48</t>
  </si>
  <si>
    <t>16:41:46</t>
  </si>
  <si>
    <t>02:40:10</t>
  </si>
  <si>
    <t>15:57:06</t>
  </si>
  <si>
    <t>01:33:20</t>
  </si>
  <si>
    <t>23:41:15</t>
  </si>
  <si>
    <t>09:32:31</t>
  </si>
  <si>
    <t>22:27:05</t>
  </si>
  <si>
    <t>18:09:05</t>
  </si>
  <si>
    <t>02:46:29</t>
  </si>
  <si>
    <t>15:35:25</t>
  </si>
  <si>
    <t>10:46:28</t>
  </si>
  <si>
    <t>02:13:21</t>
  </si>
  <si>
    <t>23:33:55</t>
  </si>
  <si>
    <t>02:42:16</t>
  </si>
  <si>
    <t>10:38:54</t>
  </si>
  <si>
    <t>03:45:53</t>
  </si>
  <si>
    <t>21:51:50</t>
  </si>
  <si>
    <t>04:05:41</t>
  </si>
  <si>
    <t>08:19:46</t>
  </si>
  <si>
    <t>16:17:42</t>
  </si>
  <si>
    <t>15:43:39</t>
  </si>
  <si>
    <t>23:39:10</t>
  </si>
  <si>
    <t>04:32:17</t>
  </si>
  <si>
    <t>01:16:39</t>
  </si>
  <si>
    <t>19:15:32</t>
  </si>
  <si>
    <t>23:18:15</t>
  </si>
  <si>
    <t>12:22:11</t>
  </si>
  <si>
    <t>15:36:43</t>
  </si>
  <si>
    <t>08:01:06</t>
  </si>
  <si>
    <t>22:05:31</t>
  </si>
  <si>
    <t>18:56:15</t>
  </si>
  <si>
    <t>22:39:53</t>
  </si>
  <si>
    <t>00:34:29</t>
  </si>
  <si>
    <t>14:47:02</t>
  </si>
  <si>
    <t>20:59:04</t>
  </si>
  <si>
    <t>01:18:11</t>
  </si>
  <si>
    <t>02:39:17</t>
  </si>
  <si>
    <t>08:44:28</t>
  </si>
  <si>
    <t>03:47:27</t>
  </si>
  <si>
    <t>06:29:00</t>
  </si>
  <si>
    <t>23:59:16</t>
  </si>
  <si>
    <t>15:32:17</t>
  </si>
  <si>
    <t>05:57:03</t>
  </si>
  <si>
    <t>15:12:49</t>
  </si>
  <si>
    <t>22:57:00</t>
  </si>
  <si>
    <t>07:13:50</t>
  </si>
  <si>
    <t>01:14:57</t>
  </si>
  <si>
    <t>11:18:09</t>
  </si>
  <si>
    <t>00:44:09</t>
  </si>
  <si>
    <t>23:29:25</t>
  </si>
  <si>
    <t>05:35:20</t>
  </si>
  <si>
    <t>16:15:29</t>
  </si>
  <si>
    <t>01:27:56</t>
  </si>
  <si>
    <t>23:32:17</t>
  </si>
  <si>
    <t>10:51:50</t>
  </si>
  <si>
    <t>03:51:41</t>
  </si>
  <si>
    <t>17:00:45</t>
  </si>
  <si>
    <t>02:31:00</t>
  </si>
  <si>
    <t>03:43:48</t>
  </si>
  <si>
    <t>20:52:38</t>
  </si>
  <si>
    <t>00:19:29</t>
  </si>
  <si>
    <t>15:02:19</t>
  </si>
  <si>
    <t>02:45:24</t>
  </si>
  <si>
    <t>23:49:08</t>
  </si>
  <si>
    <t>19:37:13</t>
  </si>
  <si>
    <t>00:18:25</t>
  </si>
  <si>
    <t>03:45:50</t>
  </si>
  <si>
    <t>18:57:01</t>
  </si>
  <si>
    <t>13:40:44</t>
  </si>
  <si>
    <t>17:52:32</t>
  </si>
  <si>
    <t>13:15:59</t>
  </si>
  <si>
    <t>20:23:33</t>
  </si>
  <si>
    <t>08:37:25</t>
  </si>
  <si>
    <t>04:51:20</t>
  </si>
  <si>
    <t>04:16:40</t>
  </si>
  <si>
    <t>04:11:21</t>
  </si>
  <si>
    <t>20:11:14</t>
  </si>
  <si>
    <t>00:34:33</t>
  </si>
  <si>
    <t>18:41:25</t>
  </si>
  <si>
    <t>09:16:51</t>
  </si>
  <si>
    <t>13:34:18</t>
  </si>
  <si>
    <t>04:13:18</t>
  </si>
  <si>
    <t>08:04:50</t>
  </si>
  <si>
    <t>17:10:38</t>
  </si>
  <si>
    <t>15:21:29</t>
  </si>
  <si>
    <t>09:35:15</t>
  </si>
  <si>
    <t>12:29:21</t>
  </si>
  <si>
    <t>01:40:41</t>
  </si>
  <si>
    <t>15:07:27</t>
  </si>
  <si>
    <t>15:08:56</t>
  </si>
  <si>
    <t>18:43:45</t>
  </si>
  <si>
    <t>06:03:22</t>
  </si>
  <si>
    <t>20:19:47</t>
  </si>
  <si>
    <t>09:25:03</t>
  </si>
  <si>
    <t>10:41:16</t>
  </si>
  <si>
    <t>06:09:50</t>
  </si>
  <si>
    <t>11:10:28</t>
  </si>
  <si>
    <t>15:46:18</t>
  </si>
  <si>
    <t>18:50:20</t>
  </si>
  <si>
    <t>12:47:04</t>
  </si>
  <si>
    <t>10:33:59</t>
  </si>
  <si>
    <t>11:09:56</t>
  </si>
  <si>
    <t>02:36:28</t>
  </si>
  <si>
    <t>06:09:16</t>
  </si>
  <si>
    <t>21:09:52</t>
  </si>
  <si>
    <t>10:20:41</t>
  </si>
  <si>
    <t>02:55:45</t>
  </si>
  <si>
    <t>23:43:41</t>
  </si>
  <si>
    <t>16:40:37</t>
  </si>
  <si>
    <t>21:09:58</t>
  </si>
  <si>
    <t>17:34:24</t>
  </si>
  <si>
    <t>11:47:41</t>
  </si>
  <si>
    <t>09:07:40</t>
  </si>
  <si>
    <t>19:53:26</t>
  </si>
  <si>
    <t>03:21:58</t>
  </si>
  <si>
    <t>01:18:48</t>
  </si>
  <si>
    <t>17:58:47</t>
  </si>
  <si>
    <t>15:39:53</t>
  </si>
  <si>
    <t>16:16:53</t>
  </si>
  <si>
    <t>17:05:11</t>
  </si>
  <si>
    <t>21:36:56</t>
  </si>
  <si>
    <t>03:25:12</t>
  </si>
  <si>
    <t>07:20:51</t>
  </si>
  <si>
    <t>07:40:23</t>
  </si>
  <si>
    <t>01:04:24</t>
  </si>
  <si>
    <t>01:25:34</t>
  </si>
  <si>
    <t>03:58:01</t>
  </si>
  <si>
    <t>04:15:24</t>
  </si>
  <si>
    <t>19:33:40</t>
  </si>
  <si>
    <t>04:22:13</t>
  </si>
  <si>
    <t>12:37:01</t>
  </si>
  <si>
    <t>04:47:50</t>
  </si>
  <si>
    <t>00:51:48</t>
  </si>
  <si>
    <t>23:32:10</t>
  </si>
  <si>
    <t>00:14:55</t>
  </si>
  <si>
    <t>05:29:56</t>
  </si>
  <si>
    <t>21:38:52</t>
  </si>
  <si>
    <t>13:24:20</t>
  </si>
  <si>
    <t>04:44:38</t>
  </si>
  <si>
    <t>17:52:16</t>
  </si>
  <si>
    <t>01:04:03</t>
  </si>
  <si>
    <t>04:22:03</t>
  </si>
  <si>
    <t>13:20:52</t>
  </si>
  <si>
    <t>03:12:37</t>
  </si>
  <si>
    <t>10:07:52</t>
  </si>
  <si>
    <t>21:00:48</t>
  </si>
  <si>
    <t>02:41:39</t>
  </si>
  <si>
    <t>22:18:42</t>
  </si>
  <si>
    <t>19:05:37</t>
  </si>
  <si>
    <t>08:15:19</t>
  </si>
  <si>
    <t>04:10:37</t>
  </si>
  <si>
    <t>10:52:02</t>
  </si>
  <si>
    <t>18:58:23</t>
  </si>
  <si>
    <t>16:19:35</t>
  </si>
  <si>
    <t>03:43:16</t>
  </si>
  <si>
    <t>06:46:27</t>
  </si>
  <si>
    <t>12:21:03</t>
  </si>
  <si>
    <t>03:08:11</t>
  </si>
  <si>
    <t>06:17:46</t>
  </si>
  <si>
    <t>22:59:18</t>
  </si>
  <si>
    <t>17:25:01</t>
  </si>
  <si>
    <t>16:42:21</t>
  </si>
  <si>
    <t>05:32:09</t>
  </si>
  <si>
    <t>17:40:07</t>
  </si>
  <si>
    <t>02:55:36</t>
  </si>
  <si>
    <t>19:08:55</t>
  </si>
  <si>
    <t>01:49:28</t>
  </si>
  <si>
    <t>05:23:32</t>
  </si>
  <si>
    <t>23:21:16</t>
  </si>
  <si>
    <t>07:50:09</t>
  </si>
  <si>
    <t>22:51:18</t>
  </si>
  <si>
    <t>00:17:02</t>
  </si>
  <si>
    <t>06:02:56</t>
  </si>
  <si>
    <t>14:49:06</t>
  </si>
  <si>
    <t>08:29:25</t>
  </si>
  <si>
    <t>22:35:36</t>
  </si>
  <si>
    <t>04:34:04</t>
  </si>
  <si>
    <t>01:44:00</t>
  </si>
  <si>
    <t>02:21:32</t>
  </si>
  <si>
    <t>09:09:23</t>
  </si>
  <si>
    <t>16:45:31</t>
  </si>
  <si>
    <t>15:35:06</t>
  </si>
  <si>
    <t>15:25:44</t>
  </si>
  <si>
    <t>19:38:46</t>
  </si>
  <si>
    <t>01:03:28</t>
  </si>
  <si>
    <t>21:52:19</t>
  </si>
  <si>
    <t>03:42:10</t>
  </si>
  <si>
    <t>10:42:30</t>
  </si>
  <si>
    <t>18:11:58</t>
  </si>
  <si>
    <t>09:02:00</t>
  </si>
  <si>
    <t>10:47:03</t>
  </si>
  <si>
    <t>22:58:33</t>
  </si>
  <si>
    <t>00:22:19</t>
  </si>
  <si>
    <t>18:33:36</t>
  </si>
  <si>
    <t>13:35:12</t>
  </si>
  <si>
    <t>10:22:23</t>
  </si>
  <si>
    <t>13:59:15</t>
  </si>
  <si>
    <t>23:28:18</t>
  </si>
  <si>
    <t>08:20:18</t>
  </si>
  <si>
    <t>17:29:15</t>
  </si>
  <si>
    <t>19:28:07</t>
  </si>
  <si>
    <t>15:25:36</t>
  </si>
  <si>
    <t>04:41:22</t>
  </si>
  <si>
    <t>04:03:05</t>
  </si>
  <si>
    <t>18:37:03</t>
  </si>
  <si>
    <t>02:53:23</t>
  </si>
  <si>
    <t>05:02:44</t>
  </si>
  <si>
    <t>10:27:56</t>
  </si>
  <si>
    <t>07:26:04</t>
  </si>
  <si>
    <t>01:13:22</t>
  </si>
  <si>
    <t>10:26:32</t>
  </si>
  <si>
    <t>06:12:25</t>
  </si>
  <si>
    <t>14:23:03</t>
  </si>
  <si>
    <t>17:24:29</t>
  </si>
  <si>
    <t>21:10:31</t>
  </si>
  <si>
    <t>06:05:58</t>
  </si>
  <si>
    <t>15:16:03</t>
  </si>
  <si>
    <t>18:36:03</t>
  </si>
  <si>
    <t>20:41:09</t>
  </si>
  <si>
    <t>02:35:02</t>
  </si>
  <si>
    <t>00:12:34</t>
  </si>
  <si>
    <t>17:49:16</t>
  </si>
  <si>
    <t>13:19:19</t>
  </si>
  <si>
    <t>13:09:04</t>
  </si>
  <si>
    <t>08:53:17</t>
  </si>
  <si>
    <t>02:17:14</t>
  </si>
  <si>
    <t>05:20:46</t>
  </si>
  <si>
    <t>16:42:53</t>
  </si>
  <si>
    <t>03:24:34</t>
  </si>
  <si>
    <t>20:02:59</t>
  </si>
  <si>
    <t>19:51:27</t>
  </si>
  <si>
    <t>10:12:00</t>
  </si>
  <si>
    <t>04:40:01</t>
  </si>
  <si>
    <t>23:33:58</t>
  </si>
  <si>
    <t>20:51:20</t>
  </si>
  <si>
    <t>00:26:33</t>
  </si>
  <si>
    <t>07:17:10</t>
  </si>
  <si>
    <t>12:15:05</t>
  </si>
  <si>
    <t>18:18:14</t>
  </si>
  <si>
    <t>01:16:27</t>
  </si>
  <si>
    <t>20:59:10</t>
  </si>
  <si>
    <t>18:56:53</t>
  </si>
  <si>
    <t>23:08:26</t>
  </si>
  <si>
    <t>21:38:17</t>
  </si>
  <si>
    <t>21:31:59</t>
  </si>
  <si>
    <t>12:24:34</t>
  </si>
  <si>
    <t>03:02:21</t>
  </si>
  <si>
    <t>17:31:42</t>
  </si>
  <si>
    <t>19:22:52</t>
  </si>
  <si>
    <t>01:33:30</t>
  </si>
  <si>
    <t>06:45:58</t>
  </si>
  <si>
    <t>12:42:26</t>
  </si>
  <si>
    <t>04:48:22</t>
  </si>
  <si>
    <t>09:32:22</t>
  </si>
  <si>
    <t>12:04:51</t>
  </si>
  <si>
    <t>12:31:08</t>
  </si>
  <si>
    <t>19:29:05</t>
  </si>
  <si>
    <t>13:03:42</t>
  </si>
  <si>
    <t>17:46:44</t>
  </si>
  <si>
    <t>02:31:54</t>
  </si>
  <si>
    <t>11:59:04</t>
  </si>
  <si>
    <t>01:13:45</t>
  </si>
  <si>
    <t>01:03:45</t>
  </si>
  <si>
    <t>03:58:00</t>
  </si>
  <si>
    <t>18:37:47</t>
  </si>
  <si>
    <t>09:08:41</t>
  </si>
  <si>
    <t>03:25:18</t>
  </si>
  <si>
    <t>09:43:15</t>
  </si>
  <si>
    <t>03:38:41</t>
  </si>
  <si>
    <t>15:09:55</t>
  </si>
  <si>
    <t>02:19:24</t>
  </si>
  <si>
    <t>16:34:45</t>
  </si>
  <si>
    <t>16:21:50</t>
  </si>
  <si>
    <t>19:48:26</t>
  </si>
  <si>
    <t>03:48:56</t>
  </si>
  <si>
    <t>02:59:57</t>
  </si>
  <si>
    <t>00:30:34</t>
  </si>
  <si>
    <t>02:35:33</t>
  </si>
  <si>
    <t>06:30:21</t>
  </si>
  <si>
    <t>19:39:49</t>
  </si>
  <si>
    <t>22:34:53</t>
  </si>
  <si>
    <t>11:24:35</t>
  </si>
  <si>
    <t>02:19:01</t>
  </si>
  <si>
    <t>13:48:21</t>
  </si>
  <si>
    <t>06:07:45</t>
  </si>
  <si>
    <t>21:05:33</t>
  </si>
  <si>
    <t>23:40:54</t>
  </si>
  <si>
    <t>20:02:52</t>
  </si>
  <si>
    <t>14:42:15</t>
  </si>
  <si>
    <t>13:18:48</t>
  </si>
  <si>
    <t>23:36:02</t>
  </si>
  <si>
    <t>16:13:03</t>
  </si>
  <si>
    <t>13:53:56</t>
  </si>
  <si>
    <t>01:54:25</t>
  </si>
  <si>
    <t>07:20:14</t>
  </si>
  <si>
    <t>20:37:34</t>
  </si>
  <si>
    <t>17:02:21</t>
  </si>
  <si>
    <t>13:58:13</t>
  </si>
  <si>
    <t>07:42:22</t>
  </si>
  <si>
    <t>10:01:22</t>
  </si>
  <si>
    <t>22:20:19</t>
  </si>
  <si>
    <t>16:45:41</t>
  </si>
  <si>
    <t>08:56:31</t>
  </si>
  <si>
    <t>05:56:40</t>
  </si>
  <si>
    <t>09:21:52</t>
  </si>
  <si>
    <t>02:05:55</t>
  </si>
  <si>
    <t>22:04:00</t>
  </si>
  <si>
    <t>19:06:31</t>
  </si>
  <si>
    <t>09:15:39</t>
  </si>
  <si>
    <t>14:57:53</t>
  </si>
  <si>
    <t>03:38:05</t>
  </si>
  <si>
    <t>17:14:56</t>
  </si>
  <si>
    <t>17:10:17</t>
  </si>
  <si>
    <t>05:10:03</t>
  </si>
  <si>
    <t>12:01:11</t>
  </si>
  <si>
    <t>10:16:39</t>
  </si>
  <si>
    <t>07:39:18</t>
  </si>
  <si>
    <t>08:48:47</t>
  </si>
  <si>
    <t>19:07:49</t>
  </si>
  <si>
    <t>17:56:21</t>
  </si>
  <si>
    <t>03:05:35</t>
  </si>
  <si>
    <t>14:22:23</t>
  </si>
  <si>
    <t>05:46:18</t>
  </si>
  <si>
    <t>16:57:12</t>
  </si>
  <si>
    <t>16:27:08</t>
  </si>
  <si>
    <t>17:35:08</t>
  </si>
  <si>
    <t>12:19:38</t>
  </si>
  <si>
    <t>17:33:13</t>
  </si>
  <si>
    <t>03:19:37</t>
  </si>
  <si>
    <t>04:45:56</t>
  </si>
  <si>
    <t>14:30:16</t>
  </si>
  <si>
    <t>21:22:19</t>
  </si>
  <si>
    <t>02:51:54</t>
  </si>
  <si>
    <t>10:24:59</t>
  </si>
  <si>
    <t>02:48:30</t>
  </si>
  <si>
    <t>17:08:56</t>
  </si>
  <si>
    <t>23:21:11</t>
  </si>
  <si>
    <t>20:37:39</t>
  </si>
  <si>
    <t>21:24:22</t>
  </si>
  <si>
    <t>15:33:26</t>
  </si>
  <si>
    <t>22:41:59</t>
  </si>
  <si>
    <t>08:34:46</t>
  </si>
  <si>
    <t>01:04:53</t>
  </si>
  <si>
    <t>23:26:56</t>
  </si>
  <si>
    <t>20:14:06</t>
  </si>
  <si>
    <t>19:15:24</t>
  </si>
  <si>
    <t>13:41:42</t>
  </si>
  <si>
    <t>17:15:34</t>
  </si>
  <si>
    <t>07:01:14</t>
  </si>
  <si>
    <t>19:33:14</t>
  </si>
  <si>
    <t>06:10:15</t>
  </si>
  <si>
    <t>03:31:55</t>
  </si>
  <si>
    <t>16:10:48</t>
  </si>
  <si>
    <t>19:14:01</t>
  </si>
  <si>
    <t>03:34:15</t>
  </si>
  <si>
    <t>12:06:52</t>
  </si>
  <si>
    <t>06:53:10</t>
  </si>
  <si>
    <t>01:51:14</t>
  </si>
  <si>
    <t>04:14:04</t>
  </si>
  <si>
    <t>20:44:32</t>
  </si>
  <si>
    <t>10:21:25</t>
  </si>
  <si>
    <t>20:22:22</t>
  </si>
  <si>
    <t>20:29:34</t>
  </si>
  <si>
    <t>10:31:51</t>
  </si>
  <si>
    <t>14:15:08</t>
  </si>
  <si>
    <t>11:30:42</t>
  </si>
  <si>
    <t>14:09:18</t>
  </si>
  <si>
    <t>21:30:50</t>
  </si>
  <si>
    <t>15:33:28</t>
  </si>
  <si>
    <t>10:20:44</t>
  </si>
  <si>
    <t>13:01:27</t>
  </si>
  <si>
    <t>21:21:12</t>
  </si>
  <si>
    <t>21:43:20</t>
  </si>
  <si>
    <t>17:57:27</t>
  </si>
  <si>
    <t>11:52:10</t>
  </si>
  <si>
    <t>14:27:36</t>
  </si>
  <si>
    <t>03:15:16</t>
  </si>
  <si>
    <t>18:36:58</t>
  </si>
  <si>
    <t>22:54:21</t>
  </si>
  <si>
    <t>05:31:41</t>
  </si>
  <si>
    <t>04:54:12</t>
  </si>
  <si>
    <t>01:28:42</t>
  </si>
  <si>
    <t>09:19:28</t>
  </si>
  <si>
    <t>14:12:08</t>
  </si>
  <si>
    <t>21:22:21</t>
  </si>
  <si>
    <t>18:20:22</t>
  </si>
  <si>
    <t>22:17:35</t>
  </si>
  <si>
    <t>22:57:50</t>
  </si>
  <si>
    <t>01:42:22</t>
  </si>
  <si>
    <t>13:55:46</t>
  </si>
  <si>
    <t>07:34:08</t>
  </si>
  <si>
    <t>06:18:44</t>
  </si>
  <si>
    <t>17:05:58</t>
  </si>
  <si>
    <t>09:08:14</t>
  </si>
  <si>
    <t>22:50:36</t>
  </si>
  <si>
    <t>17:49:27</t>
  </si>
  <si>
    <t>07:26:37</t>
  </si>
  <si>
    <t>20:05:01</t>
  </si>
  <si>
    <t>21:58:15</t>
  </si>
  <si>
    <t>17:41:03</t>
  </si>
  <si>
    <t>12:52:19</t>
  </si>
  <si>
    <t>17:33:19</t>
  </si>
  <si>
    <t>22:31:15</t>
  </si>
  <si>
    <t>21:22:54</t>
  </si>
  <si>
    <t>22:55:29</t>
  </si>
  <si>
    <t>14:45:56</t>
  </si>
  <si>
    <t>07:21:46</t>
  </si>
  <si>
    <t>18:05:52</t>
  </si>
  <si>
    <t>06:15:11</t>
  </si>
  <si>
    <t>16:46:29</t>
  </si>
  <si>
    <t>21:57:11</t>
  </si>
  <si>
    <t>02:28:43</t>
  </si>
  <si>
    <t>11:59:22</t>
  </si>
  <si>
    <t>04:22:46</t>
  </si>
  <si>
    <t>06:20:39</t>
  </si>
  <si>
    <t>04:48:15</t>
  </si>
  <si>
    <t>00:09:04</t>
  </si>
  <si>
    <t>16:09:48</t>
  </si>
  <si>
    <t>12:14:49</t>
  </si>
  <si>
    <t>05:52:16</t>
  </si>
  <si>
    <t>23:34:44</t>
  </si>
  <si>
    <t>07:20:34</t>
  </si>
  <si>
    <t>15:48:21</t>
  </si>
  <si>
    <t>16:39:17</t>
  </si>
  <si>
    <t>06:17:18</t>
  </si>
  <si>
    <t>22:45:42</t>
  </si>
  <si>
    <t>23:04:38</t>
  </si>
  <si>
    <t>07:36:49</t>
  </si>
  <si>
    <t>20:33:43</t>
  </si>
  <si>
    <t>19:28:53</t>
  </si>
  <si>
    <t>06:28:55</t>
  </si>
  <si>
    <t>19:58:29</t>
  </si>
  <si>
    <t>15:28:50</t>
  </si>
  <si>
    <t>21:29:00</t>
  </si>
  <si>
    <t>14:11:53</t>
  </si>
  <si>
    <t>10:40:08</t>
  </si>
  <si>
    <t>14:11:51</t>
  </si>
  <si>
    <t>00:53:20</t>
  </si>
  <si>
    <t>18:52:34</t>
  </si>
  <si>
    <t>05:55:40</t>
  </si>
  <si>
    <t>01:59:10</t>
  </si>
  <si>
    <t>21:51:11</t>
  </si>
  <si>
    <t>13:48:28</t>
  </si>
  <si>
    <t>07:47:36</t>
  </si>
  <si>
    <t>22:14:51</t>
  </si>
  <si>
    <t>13:07:45</t>
  </si>
  <si>
    <t>18:54:56</t>
  </si>
  <si>
    <t>00:10:15</t>
  </si>
  <si>
    <t>13:50:33</t>
  </si>
  <si>
    <t>03:21:43</t>
  </si>
  <si>
    <t>10:50:35</t>
  </si>
  <si>
    <t>14:41:35</t>
  </si>
  <si>
    <t>19:44:12</t>
  </si>
  <si>
    <t>16:34:50</t>
  </si>
  <si>
    <t>12:30:35</t>
  </si>
  <si>
    <t>16:26:57</t>
  </si>
  <si>
    <t>14:58:42</t>
  </si>
  <si>
    <t>19:19:44</t>
  </si>
  <si>
    <t>16:52:35</t>
  </si>
  <si>
    <t>22:53:37</t>
  </si>
  <si>
    <t>05:53:36</t>
  </si>
  <si>
    <t>14:09:50</t>
  </si>
  <si>
    <t>12:04:16</t>
  </si>
  <si>
    <t>21:10:27</t>
  </si>
  <si>
    <t>20:43:34</t>
  </si>
  <si>
    <t>23:22:26</t>
  </si>
  <si>
    <t>16:56:14</t>
  </si>
  <si>
    <t>08:19:38</t>
  </si>
  <si>
    <t>06:14:10</t>
  </si>
  <si>
    <t>20:32:20</t>
  </si>
  <si>
    <t>17:02:19</t>
  </si>
  <si>
    <t>18:47:42</t>
  </si>
  <si>
    <t>17:20:20</t>
  </si>
  <si>
    <t>08:08:41</t>
  </si>
  <si>
    <t>14:44:28</t>
  </si>
  <si>
    <t>18:56:30</t>
  </si>
  <si>
    <t>06:14:18</t>
  </si>
  <si>
    <t>03:08:34</t>
  </si>
  <si>
    <t>23:17:01</t>
  </si>
  <si>
    <t>10:17:18</t>
  </si>
  <si>
    <t>05:33:13</t>
  </si>
  <si>
    <t>13:37:40</t>
  </si>
  <si>
    <t>01:26:19</t>
  </si>
  <si>
    <t>10:49:06</t>
  </si>
  <si>
    <t>00:46:03</t>
  </si>
  <si>
    <t>23:50:06</t>
  </si>
  <si>
    <t>05:25:09</t>
  </si>
  <si>
    <t>06:08:58</t>
  </si>
  <si>
    <t>21:02:49</t>
  </si>
  <si>
    <t>13:17:42</t>
  </si>
  <si>
    <t>16:06:17</t>
  </si>
  <si>
    <t>03:53:34</t>
  </si>
  <si>
    <t>14:21:52</t>
  </si>
  <si>
    <t>18:28:06</t>
  </si>
  <si>
    <t>03:10:08</t>
  </si>
  <si>
    <t>01:01:17</t>
  </si>
  <si>
    <t>00:51:16</t>
  </si>
  <si>
    <t>05:42:32</t>
  </si>
  <si>
    <t>20:35:28</t>
  </si>
  <si>
    <t>18:54:45</t>
  </si>
  <si>
    <t>11:35:54</t>
  </si>
  <si>
    <t>17:07:41</t>
  </si>
  <si>
    <t>21:49:31</t>
  </si>
  <si>
    <t>19:55:33</t>
  </si>
  <si>
    <t>20:22:02</t>
  </si>
  <si>
    <t>08:08:45</t>
  </si>
  <si>
    <t>20:39:18</t>
  </si>
  <si>
    <t>15:20:02</t>
  </si>
  <si>
    <t>18:17:47</t>
  </si>
  <si>
    <t>14:56:18</t>
  </si>
  <si>
    <t>04:54:06</t>
  </si>
  <si>
    <t>04:40:49</t>
  </si>
  <si>
    <t>08:12:39</t>
  </si>
  <si>
    <t>07:46:05</t>
  </si>
  <si>
    <t>17:17:41</t>
  </si>
  <si>
    <t>07:42:14</t>
  </si>
  <si>
    <t>19:20:51</t>
  </si>
  <si>
    <t>16:22:31</t>
  </si>
  <si>
    <t>06:30:38</t>
  </si>
  <si>
    <t>23:49:43</t>
  </si>
  <si>
    <t>18:46:19</t>
  </si>
  <si>
    <t>20:44:59</t>
  </si>
  <si>
    <t>17:15:32</t>
  </si>
  <si>
    <t>05:45:24</t>
  </si>
  <si>
    <t>20:09:47</t>
  </si>
  <si>
    <t>19:30:50</t>
  </si>
  <si>
    <t>12:03:46</t>
  </si>
  <si>
    <t>15:28:37</t>
  </si>
  <si>
    <t>00:13:19</t>
  </si>
  <si>
    <t>02:36:56</t>
  </si>
  <si>
    <t>14:01:40</t>
  </si>
  <si>
    <t>22:21:41</t>
  </si>
  <si>
    <t>14:25:36</t>
  </si>
  <si>
    <t>14:23:44</t>
  </si>
  <si>
    <t>18:40:28</t>
  </si>
  <si>
    <t>13:55:26</t>
  </si>
  <si>
    <t>04:23:35</t>
  </si>
  <si>
    <t>02:31:55</t>
  </si>
  <si>
    <t>23:30:10</t>
  </si>
  <si>
    <t>18:45:45</t>
  </si>
  <si>
    <t>03:09:35</t>
  </si>
  <si>
    <t>02:57:34</t>
  </si>
  <si>
    <t>06:15:16</t>
  </si>
  <si>
    <t>14:41:10</t>
  </si>
  <si>
    <t>18:23:23</t>
  </si>
  <si>
    <t>19:48:40</t>
  </si>
  <si>
    <t>14:30:22</t>
  </si>
  <si>
    <t>23:34:54</t>
  </si>
  <si>
    <t>16:54:32</t>
  </si>
  <si>
    <t>04:46:10</t>
  </si>
  <si>
    <t>23:59:09</t>
  </si>
  <si>
    <t>18:14:52</t>
  </si>
  <si>
    <t>15:57:55</t>
  </si>
  <si>
    <t>02:49:57</t>
  </si>
  <si>
    <t>05:02:25</t>
  </si>
  <si>
    <t>21:50:03</t>
  </si>
  <si>
    <t>05:06:45</t>
  </si>
  <si>
    <t>05:59:58</t>
  </si>
  <si>
    <t>00:02:52</t>
  </si>
  <si>
    <t>05:41:47</t>
  </si>
  <si>
    <t>05:56:48</t>
  </si>
  <si>
    <t>22:46:33</t>
  </si>
  <si>
    <t>13:05:39</t>
  </si>
  <si>
    <t>11:36:46</t>
  </si>
  <si>
    <t>10:42:33</t>
  </si>
  <si>
    <t>08:41:59</t>
  </si>
  <si>
    <t>04:07:29</t>
  </si>
  <si>
    <t>19:56:35</t>
  </si>
  <si>
    <t>06:49:46</t>
  </si>
  <si>
    <t>04:03:56</t>
  </si>
  <si>
    <t>15:20:26</t>
  </si>
  <si>
    <t>05:07:31</t>
  </si>
  <si>
    <t>14:37:56</t>
  </si>
  <si>
    <t>06:54:23</t>
  </si>
  <si>
    <t>12:34:13</t>
  </si>
  <si>
    <t>15:04:02</t>
  </si>
  <si>
    <t>22:04:08</t>
  </si>
  <si>
    <t>10:45:38</t>
  </si>
  <si>
    <t>20:57:38</t>
  </si>
  <si>
    <t>16:06:38</t>
  </si>
  <si>
    <t>06:31:43</t>
  </si>
  <si>
    <t>19:43:53</t>
  </si>
  <si>
    <t>17:16:28</t>
  </si>
  <si>
    <t>09:37:32</t>
  </si>
  <si>
    <t>08:21:05</t>
  </si>
  <si>
    <t>17:32:10</t>
  </si>
  <si>
    <t>06:07:35</t>
  </si>
  <si>
    <t>18:01:19</t>
  </si>
  <si>
    <t>10:06:24</t>
  </si>
  <si>
    <t>11:04:11</t>
  </si>
  <si>
    <t>09:56:09</t>
  </si>
  <si>
    <t>10:01:19</t>
  </si>
  <si>
    <t>16:59:07</t>
  </si>
  <si>
    <t>11:52:31</t>
  </si>
  <si>
    <t>14:05:57</t>
  </si>
  <si>
    <t>09:30:33</t>
  </si>
  <si>
    <t>12:08:40</t>
  </si>
  <si>
    <t>02:26:20</t>
  </si>
  <si>
    <t>00:58:11</t>
  </si>
  <si>
    <t>13:46:30</t>
  </si>
  <si>
    <t>14:34:17</t>
  </si>
  <si>
    <t>21:43:35</t>
  </si>
  <si>
    <t>00:54:39</t>
  </si>
  <si>
    <t>22:04:31</t>
  </si>
  <si>
    <t>22:01:33</t>
  </si>
  <si>
    <t>23:47:29</t>
  </si>
  <si>
    <t>17:00:03</t>
  </si>
  <si>
    <t>15:48:36</t>
  </si>
  <si>
    <t>00:08:15</t>
  </si>
  <si>
    <t>04:36:59</t>
  </si>
  <si>
    <t>10:08:13</t>
  </si>
  <si>
    <t>12:16:41</t>
  </si>
  <si>
    <t>20:58:51</t>
  </si>
  <si>
    <t>01:13:13</t>
  </si>
  <si>
    <t>21:13:55</t>
  </si>
  <si>
    <t>05:15:50</t>
  </si>
  <si>
    <t>23:28:26</t>
  </si>
  <si>
    <t>20:24:56</t>
  </si>
  <si>
    <t>03:27:40</t>
  </si>
  <si>
    <t>20:04:45</t>
  </si>
  <si>
    <t>01:17:27</t>
  </si>
  <si>
    <t>16:20:26</t>
  </si>
  <si>
    <t>16:53:32</t>
  </si>
  <si>
    <t>13:40:54</t>
  </si>
  <si>
    <t>03:47:34</t>
  </si>
  <si>
    <t>05:31:26</t>
  </si>
  <si>
    <t>23:50:36</t>
  </si>
  <si>
    <t>12:11:12</t>
  </si>
  <si>
    <t>12:06:19</t>
  </si>
  <si>
    <t>23:35:10</t>
  </si>
  <si>
    <t>12:41:34</t>
  </si>
  <si>
    <t>00:56:34</t>
  </si>
  <si>
    <t>08:55:25</t>
  </si>
  <si>
    <t>07:34:44</t>
  </si>
  <si>
    <t>23:35:20</t>
  </si>
  <si>
    <t>22:27:30</t>
  </si>
  <si>
    <t>12:40:27</t>
  </si>
  <si>
    <t>08:00:06</t>
  </si>
  <si>
    <t>16:01:36</t>
  </si>
  <si>
    <t>22:56:34</t>
  </si>
  <si>
    <t>14:23:06</t>
  </si>
  <si>
    <t>14:01:12</t>
  </si>
  <si>
    <t>04:52:15</t>
  </si>
  <si>
    <t>21:45:53</t>
  </si>
  <si>
    <t>11:28:41</t>
  </si>
  <si>
    <t>00:04:15</t>
  </si>
  <si>
    <t>13:39:32</t>
  </si>
  <si>
    <t>16:58:30</t>
  </si>
  <si>
    <t>13:08:14</t>
  </si>
  <si>
    <t>04:59:54</t>
  </si>
  <si>
    <t>11:08:41</t>
  </si>
  <si>
    <t>07:39:27</t>
  </si>
  <si>
    <t>23:41:05</t>
  </si>
  <si>
    <t>22:36:11</t>
  </si>
  <si>
    <t>19:14:13</t>
  </si>
  <si>
    <t>06:02:00</t>
  </si>
  <si>
    <t>01:33:13</t>
  </si>
  <si>
    <t>20:54:19</t>
  </si>
  <si>
    <t>09:59:09</t>
  </si>
  <si>
    <t>02:14:46</t>
  </si>
  <si>
    <t>15:38:24</t>
  </si>
  <si>
    <t>08:54:27</t>
  </si>
  <si>
    <t>22:54:01</t>
  </si>
  <si>
    <t>02:20:09</t>
  </si>
  <si>
    <t>20:28:24</t>
  </si>
  <si>
    <t>10:32:35</t>
  </si>
  <si>
    <t>12:15:47</t>
  </si>
  <si>
    <t>10:20:30</t>
  </si>
  <si>
    <t>14:34:19</t>
  </si>
  <si>
    <t>02:57:09</t>
  </si>
  <si>
    <t>01:33:04</t>
  </si>
  <si>
    <t>12:38:04</t>
  </si>
  <si>
    <t>14:13:18</t>
  </si>
  <si>
    <t>08:11:16</t>
  </si>
  <si>
    <t>03:58:39</t>
  </si>
  <si>
    <t>00:53:48</t>
  </si>
  <si>
    <t>20:42:31</t>
  </si>
  <si>
    <t>18:23:17</t>
  </si>
  <si>
    <t>17:50:18</t>
  </si>
  <si>
    <t>13:19:21</t>
  </si>
  <si>
    <t>21:26:01</t>
  </si>
  <si>
    <t>18:36:00</t>
  </si>
  <si>
    <t>07:04:22</t>
  </si>
  <si>
    <t>21:32:49</t>
  </si>
  <si>
    <t>02:29:09</t>
  </si>
  <si>
    <t>18:13:38</t>
  </si>
  <si>
    <t>11:19:06</t>
  </si>
  <si>
    <t>01:58:13</t>
  </si>
  <si>
    <t>01:40:45</t>
  </si>
  <si>
    <t>16:43:44</t>
  </si>
  <si>
    <t>03:59:37</t>
  </si>
  <si>
    <t>18:01:43</t>
  </si>
  <si>
    <t>21:33:41</t>
  </si>
  <si>
    <t>06:02:54</t>
  </si>
  <si>
    <t>08:19:20</t>
  </si>
  <si>
    <t>17:34:07</t>
  </si>
  <si>
    <t>03:38:08</t>
  </si>
  <si>
    <t>20:01:01</t>
  </si>
  <si>
    <t>07:46:26</t>
  </si>
  <si>
    <t>00:42:14</t>
  </si>
  <si>
    <t>05:32:02</t>
  </si>
  <si>
    <t>04:34:11</t>
  </si>
  <si>
    <t>02:12:27</t>
  </si>
  <si>
    <t>00:30:20</t>
  </si>
  <si>
    <t>14:39:28</t>
  </si>
  <si>
    <t>07:03:23</t>
  </si>
  <si>
    <t>11:42:54</t>
  </si>
  <si>
    <t>08:16:38</t>
  </si>
  <si>
    <t>10:14:24</t>
  </si>
  <si>
    <t>17:53:45</t>
  </si>
  <si>
    <t>20:44:33</t>
  </si>
  <si>
    <t>07:04:10</t>
  </si>
  <si>
    <t>10:37:50</t>
  </si>
  <si>
    <t>18:45:03</t>
  </si>
  <si>
    <t>00:49:55</t>
  </si>
  <si>
    <t>10:28:13</t>
  </si>
  <si>
    <t>09:43:33</t>
  </si>
  <si>
    <t>17:51:45</t>
  </si>
  <si>
    <t>04:43:56</t>
  </si>
  <si>
    <t>09:59:18</t>
  </si>
  <si>
    <t>00:04:45</t>
  </si>
  <si>
    <t>11:46:55</t>
  </si>
  <si>
    <t>14:39:32</t>
  </si>
  <si>
    <t>05:48:18</t>
  </si>
  <si>
    <t>00:33:22</t>
  </si>
  <si>
    <t>20:42:15</t>
  </si>
  <si>
    <t>22:47:16</t>
  </si>
  <si>
    <t>14:07:40</t>
  </si>
  <si>
    <t>21:18:25</t>
  </si>
  <si>
    <t>11:12:21</t>
  </si>
  <si>
    <t>22:58:41</t>
  </si>
  <si>
    <t>23:51:15</t>
  </si>
  <si>
    <t>21:15:28</t>
  </si>
  <si>
    <t>17:02:20</t>
  </si>
  <si>
    <t>06:19:22</t>
  </si>
  <si>
    <t>16:13:32</t>
  </si>
  <si>
    <t>03:35:11</t>
  </si>
  <si>
    <t>06:01:55</t>
  </si>
  <si>
    <t>22:39:42</t>
  </si>
  <si>
    <t>18:58:22</t>
  </si>
  <si>
    <t>00:37:48</t>
  </si>
  <si>
    <t>19:56:58</t>
  </si>
  <si>
    <t>02:19:56</t>
  </si>
  <si>
    <t>17:18:03</t>
  </si>
  <si>
    <t>20:26:49</t>
  </si>
  <si>
    <t>21:26:23</t>
  </si>
  <si>
    <t>04:15:19</t>
  </si>
  <si>
    <t>03:52:13</t>
  </si>
  <si>
    <t>07:58:04</t>
  </si>
  <si>
    <t>07:50:12</t>
  </si>
  <si>
    <t>00:15:20</t>
  </si>
  <si>
    <t>10:27:04</t>
  </si>
  <si>
    <t>06:34:15</t>
  </si>
  <si>
    <t>05:19:13</t>
  </si>
  <si>
    <t>10:14:22</t>
  </si>
  <si>
    <t>02:07:16</t>
  </si>
  <si>
    <t>06:01:16</t>
  </si>
  <si>
    <t>02:48:45</t>
  </si>
  <si>
    <t>23:47:01</t>
  </si>
  <si>
    <t>21:58:01</t>
  </si>
  <si>
    <t>21:39:31</t>
  </si>
  <si>
    <t>00:57:54</t>
  </si>
  <si>
    <t>17:24:14</t>
  </si>
  <si>
    <t>04:55:37</t>
  </si>
  <si>
    <t>10:36:09</t>
  </si>
  <si>
    <t>17:45:15</t>
  </si>
  <si>
    <t>05:04:39</t>
  </si>
  <si>
    <t>09:27:46</t>
  </si>
  <si>
    <t>05:00:42</t>
  </si>
  <si>
    <t>04:03:45</t>
  </si>
  <si>
    <t>03:47:22</t>
  </si>
  <si>
    <t>23:37:43</t>
  </si>
  <si>
    <t>13:22:41</t>
  </si>
  <si>
    <t>04:26:52</t>
  </si>
  <si>
    <t>02:03:56</t>
  </si>
  <si>
    <t>23:06:48</t>
  </si>
  <si>
    <t>13:35:00</t>
  </si>
  <si>
    <t>20:31:00</t>
  </si>
  <si>
    <t>00:38:06</t>
  </si>
  <si>
    <t>13:02:36</t>
  </si>
  <si>
    <t>04:51:38</t>
  </si>
  <si>
    <t>23:52:23</t>
  </si>
  <si>
    <t>09:39:19</t>
  </si>
  <si>
    <t>16:08:05</t>
  </si>
  <si>
    <t>20:22:05</t>
  </si>
  <si>
    <t>20:45:15</t>
  </si>
  <si>
    <t>04:40:52</t>
  </si>
  <si>
    <t>01:24:49</t>
  </si>
  <si>
    <t>22:41:45</t>
  </si>
  <si>
    <t>05:21:20</t>
  </si>
  <si>
    <t>19:24:51</t>
  </si>
  <si>
    <t>13:15:34</t>
  </si>
  <si>
    <t>07:10:55</t>
  </si>
  <si>
    <t>17:47:56</t>
  </si>
  <si>
    <t>15:39:18</t>
  </si>
  <si>
    <t>18:22:47</t>
  </si>
  <si>
    <t>16:13:34</t>
  </si>
  <si>
    <t>01:32:14</t>
  </si>
  <si>
    <t>02:25:43</t>
  </si>
  <si>
    <t>14:00:30</t>
  </si>
  <si>
    <t>07:13:10</t>
  </si>
  <si>
    <t>14:17:41</t>
  </si>
  <si>
    <t>02:47:55</t>
  </si>
  <si>
    <t>20:15:45</t>
  </si>
  <si>
    <t>12:25:32</t>
  </si>
  <si>
    <t>08:49:53</t>
  </si>
  <si>
    <t>12:24:36</t>
  </si>
  <si>
    <t>02:17:15</t>
  </si>
  <si>
    <t>02:23:43</t>
  </si>
  <si>
    <t>07:21:06</t>
  </si>
  <si>
    <t>12:41:25</t>
  </si>
  <si>
    <t>17:17:10</t>
  </si>
  <si>
    <t>19:23:04</t>
  </si>
  <si>
    <t>00:33:45</t>
  </si>
  <si>
    <t>15:22:05</t>
  </si>
  <si>
    <t>01:21:01</t>
  </si>
  <si>
    <t>18:44:09</t>
  </si>
  <si>
    <t>21:41:03</t>
  </si>
  <si>
    <t>12:25:36</t>
  </si>
  <si>
    <t>13:41:11</t>
  </si>
  <si>
    <t>16:36:59</t>
  </si>
  <si>
    <t>21:24:39</t>
  </si>
  <si>
    <t>14:51:30</t>
  </si>
  <si>
    <t>01:57:38</t>
  </si>
  <si>
    <t>15:21:10</t>
  </si>
  <si>
    <t>04:21:24</t>
  </si>
  <si>
    <t>08:39:15</t>
  </si>
  <si>
    <t>18:59:12</t>
  </si>
  <si>
    <t>11:31:29</t>
  </si>
  <si>
    <t>08:11:39</t>
  </si>
  <si>
    <t>21:12:07</t>
  </si>
  <si>
    <t>15:34:08</t>
  </si>
  <si>
    <t>07:45:27</t>
  </si>
  <si>
    <t>20:28:46</t>
  </si>
  <si>
    <t>18:17:03</t>
  </si>
  <si>
    <t>10:48:14</t>
  </si>
  <si>
    <t>22:08:29</t>
  </si>
  <si>
    <t>09:33:30</t>
  </si>
  <si>
    <t>22:43:09</t>
  </si>
  <si>
    <t>06:13:30</t>
  </si>
  <si>
    <t>11:57:07</t>
  </si>
  <si>
    <t>23:53:44</t>
  </si>
  <si>
    <t>19:14:31</t>
  </si>
  <si>
    <t>12:33:35</t>
  </si>
  <si>
    <t>07:27:41</t>
  </si>
  <si>
    <t>06:12:00</t>
  </si>
  <si>
    <t>08:50:04</t>
  </si>
  <si>
    <t>21:59:26</t>
  </si>
  <si>
    <t>00:55:23</t>
  </si>
  <si>
    <t>05:37:45</t>
  </si>
  <si>
    <t>02:51:18</t>
  </si>
  <si>
    <t>07:09:10</t>
  </si>
  <si>
    <t>04:34:32</t>
  </si>
  <si>
    <t>09:00:11</t>
  </si>
  <si>
    <t>17:24:41</t>
  </si>
  <si>
    <t>01:37:21</t>
  </si>
  <si>
    <t>15:52:13</t>
  </si>
  <si>
    <t>14:20:31</t>
  </si>
  <si>
    <t>02:13:11</t>
  </si>
  <si>
    <t>23:57:27</t>
  </si>
  <si>
    <t>23:47:11</t>
  </si>
  <si>
    <t>00:44:10</t>
  </si>
  <si>
    <t>01:47:06</t>
  </si>
  <si>
    <t>07:35:40</t>
  </si>
  <si>
    <t>21:29:26</t>
  </si>
  <si>
    <t>02:48:36</t>
  </si>
  <si>
    <t>19:43:32</t>
  </si>
  <si>
    <t>07:29:05</t>
  </si>
  <si>
    <t>18:40:58</t>
  </si>
  <si>
    <t>03:53:55</t>
  </si>
  <si>
    <t>00:38:27</t>
  </si>
  <si>
    <t>08:05:58</t>
  </si>
  <si>
    <t>14:07:41</t>
  </si>
  <si>
    <t>16:10:03</t>
  </si>
  <si>
    <t>04:10:40</t>
  </si>
  <si>
    <t>13:56:57</t>
  </si>
  <si>
    <t>16:04:52</t>
  </si>
  <si>
    <t>10:09:28</t>
  </si>
  <si>
    <t>18:57:53</t>
  </si>
  <si>
    <t>04:02:46</t>
  </si>
  <si>
    <t>03:05:04</t>
  </si>
  <si>
    <t>12:40:09</t>
  </si>
  <si>
    <t>19:14:28</t>
  </si>
  <si>
    <t>13:30:17</t>
  </si>
  <si>
    <t>12:27:23</t>
  </si>
  <si>
    <t>03:52:03</t>
  </si>
  <si>
    <t>08:04:52</t>
  </si>
  <si>
    <t>23:44:01</t>
  </si>
  <si>
    <t>04:48:25</t>
  </si>
  <si>
    <t>11:08:54</t>
  </si>
  <si>
    <t>22:37:32</t>
  </si>
  <si>
    <t>01:14:58</t>
  </si>
  <si>
    <t>08:48:15</t>
  </si>
  <si>
    <t>04:29:52</t>
  </si>
  <si>
    <t>08:40:32</t>
  </si>
  <si>
    <t>15:54:01</t>
  </si>
  <si>
    <t>08:56:43</t>
  </si>
  <si>
    <t>18:14:45</t>
  </si>
  <si>
    <t>17:20:38</t>
  </si>
  <si>
    <t>17:56:25</t>
  </si>
  <si>
    <t>22:12:10</t>
  </si>
  <si>
    <t>06:06:20</t>
  </si>
  <si>
    <t>07:27:52</t>
  </si>
  <si>
    <t>01:18:01</t>
  </si>
  <si>
    <t>15:09:43</t>
  </si>
  <si>
    <t>14:53:47</t>
  </si>
  <si>
    <t>15:05:20</t>
  </si>
  <si>
    <t>19:03:48</t>
  </si>
  <si>
    <t>06:16:00</t>
  </si>
  <si>
    <t>17:11:25</t>
  </si>
  <si>
    <t>22:58:10</t>
  </si>
  <si>
    <t>12:43:45</t>
  </si>
  <si>
    <t>01:36:48</t>
  </si>
  <si>
    <t>14:30:50</t>
  </si>
  <si>
    <t>06:03:56</t>
  </si>
  <si>
    <t>10:21:35</t>
  </si>
  <si>
    <t>05:49:41</t>
  </si>
  <si>
    <t>21:08:46</t>
  </si>
  <si>
    <t>16:22:52</t>
  </si>
  <si>
    <t>17:13:03</t>
  </si>
  <si>
    <t>22:11:32</t>
  </si>
  <si>
    <t>02:44:10</t>
  </si>
  <si>
    <t>21:55:04</t>
  </si>
  <si>
    <t>17:53:35</t>
  </si>
  <si>
    <t>02:58:12</t>
  </si>
  <si>
    <t>12:29:42</t>
  </si>
  <si>
    <t>11:15:40</t>
  </si>
  <si>
    <t>22:05:01</t>
  </si>
  <si>
    <t>03:29:23</t>
  </si>
  <si>
    <t>00:55:08</t>
  </si>
  <si>
    <t>08:19:25</t>
  </si>
  <si>
    <t>20:16:46</t>
  </si>
  <si>
    <t>21:53:54</t>
  </si>
  <si>
    <t>01:48:26</t>
  </si>
  <si>
    <t>09:02:11</t>
  </si>
  <si>
    <t>05:42:18</t>
  </si>
  <si>
    <t>04:05:45</t>
  </si>
  <si>
    <t>01:51:13</t>
  </si>
  <si>
    <t>23:05:16</t>
  </si>
  <si>
    <t>16:39:51</t>
  </si>
  <si>
    <t>09:36:41</t>
  </si>
  <si>
    <t>13:36:45</t>
  </si>
  <si>
    <t>20:11:41</t>
  </si>
  <si>
    <t>07:21:29</t>
  </si>
  <si>
    <t>06:34:49</t>
  </si>
  <si>
    <t>01:16:08</t>
  </si>
  <si>
    <t>00:26:17</t>
  </si>
  <si>
    <t>10:16:13</t>
  </si>
  <si>
    <t>04:41:50</t>
  </si>
  <si>
    <t>13:19:48</t>
  </si>
  <si>
    <t>00:08:41</t>
  </si>
  <si>
    <t>09:33:27</t>
  </si>
  <si>
    <t>03:54:40</t>
  </si>
  <si>
    <t>17:36:48</t>
  </si>
  <si>
    <t>13:39:33</t>
  </si>
  <si>
    <t>14:01:33</t>
  </si>
  <si>
    <t>07:15:25</t>
  </si>
  <si>
    <t>02:09:34</t>
  </si>
  <si>
    <t>21:59:22</t>
  </si>
  <si>
    <t>06:56:05</t>
  </si>
  <si>
    <t>07:52:12</t>
  </si>
  <si>
    <t>01:35:25</t>
  </si>
  <si>
    <t>15:03:28</t>
  </si>
  <si>
    <t>00:21:34</t>
  </si>
  <si>
    <t>21:19:52</t>
  </si>
  <si>
    <t>20:18:23</t>
  </si>
  <si>
    <t>20:55:43</t>
  </si>
  <si>
    <t>07:05:45</t>
  </si>
  <si>
    <t>07:57:25</t>
  </si>
  <si>
    <t>09:02:39</t>
  </si>
  <si>
    <t>09:11:00</t>
  </si>
  <si>
    <t>19:15:10</t>
  </si>
  <si>
    <t>02:53:11</t>
  </si>
  <si>
    <t>01:24:05</t>
  </si>
  <si>
    <t>17:26:36</t>
  </si>
  <si>
    <t>18:48:32</t>
  </si>
  <si>
    <t>17:27:26</t>
  </si>
  <si>
    <t>11:32:23</t>
  </si>
  <si>
    <t>17:13:57</t>
  </si>
  <si>
    <t>02:46:38</t>
  </si>
  <si>
    <t>12:31:50</t>
  </si>
  <si>
    <t>14:09:24</t>
  </si>
  <si>
    <t>06:52:24</t>
  </si>
  <si>
    <t>14:49:37</t>
  </si>
  <si>
    <t>00:09:33</t>
  </si>
  <si>
    <t>09:39:43</t>
  </si>
  <si>
    <t>02:12:23</t>
  </si>
  <si>
    <t>19:30:52</t>
  </si>
  <si>
    <t>16:11:29</t>
  </si>
  <si>
    <t>08:04:54</t>
  </si>
  <si>
    <t>02:06:06</t>
  </si>
  <si>
    <t>23:48:50</t>
  </si>
  <si>
    <t>15:58:08</t>
  </si>
  <si>
    <t>03:28:42</t>
  </si>
  <si>
    <t>23:08:04</t>
  </si>
  <si>
    <t>05:46:08</t>
  </si>
  <si>
    <t>19:41:56</t>
  </si>
  <si>
    <t>10:15:32</t>
  </si>
  <si>
    <t>16:44:45</t>
  </si>
  <si>
    <t>08:25:25</t>
  </si>
  <si>
    <t>02:28:03</t>
  </si>
  <si>
    <t>18:19:56</t>
  </si>
  <si>
    <t>20:04:46</t>
  </si>
  <si>
    <t>04:39:46</t>
  </si>
  <si>
    <t>21:00:54</t>
  </si>
  <si>
    <t>10:03:03</t>
  </si>
  <si>
    <t>22:39:18</t>
  </si>
  <si>
    <t>02:34:36</t>
  </si>
  <si>
    <t>07:27:28</t>
  </si>
  <si>
    <t>23:42:04</t>
  </si>
  <si>
    <t>05:41:09</t>
  </si>
  <si>
    <t>23:57:04</t>
  </si>
  <si>
    <t>14:43:04</t>
  </si>
  <si>
    <t>16:10:10</t>
  </si>
  <si>
    <t>07:01:26</t>
  </si>
  <si>
    <t>12:59:14</t>
  </si>
  <si>
    <t>19:20:03</t>
  </si>
  <si>
    <t>18:17:08</t>
  </si>
  <si>
    <t>22:12:47</t>
  </si>
  <si>
    <t>09:53:44</t>
  </si>
  <si>
    <t>00:24:43</t>
  </si>
  <si>
    <t>08:00:12</t>
  </si>
  <si>
    <t>08:21:34</t>
  </si>
  <si>
    <t>22:26:46</t>
  </si>
  <si>
    <t>10:59:14</t>
  </si>
  <si>
    <t>09:56:03</t>
  </si>
  <si>
    <t>17:09:45</t>
  </si>
  <si>
    <t>10:39:17</t>
  </si>
  <si>
    <t>20:28:16</t>
  </si>
  <si>
    <t>06:31:31</t>
  </si>
  <si>
    <t>07:50:33</t>
  </si>
  <si>
    <t>20:18:06</t>
  </si>
  <si>
    <t>01:21:21</t>
  </si>
  <si>
    <t>17:09:13</t>
  </si>
  <si>
    <t>02:44:46</t>
  </si>
  <si>
    <t>09:46:59</t>
  </si>
  <si>
    <t>07:36:47</t>
  </si>
  <si>
    <t>08:45:37</t>
  </si>
  <si>
    <t>06:09:46</t>
  </si>
  <si>
    <t>08:29:15</t>
  </si>
  <si>
    <t>20:26:48</t>
  </si>
  <si>
    <t>16:11:10</t>
  </si>
  <si>
    <t>18:25:15</t>
  </si>
  <si>
    <t>02:10:37</t>
  </si>
  <si>
    <t>05:33:22</t>
  </si>
  <si>
    <t>16:13:35</t>
  </si>
  <si>
    <t>15:50:21</t>
  </si>
  <si>
    <t>04:54:09</t>
  </si>
  <si>
    <t>19:09:20</t>
  </si>
  <si>
    <t>21:22:36</t>
  </si>
  <si>
    <t>01:24:50</t>
  </si>
  <si>
    <t>09:29:39</t>
  </si>
  <si>
    <t>02:19:03</t>
  </si>
  <si>
    <t>05:54:14</t>
  </si>
  <si>
    <t>17:10:55</t>
  </si>
  <si>
    <t>22:43:11</t>
  </si>
  <si>
    <t>14:28:35</t>
  </si>
  <si>
    <t>14:56:06</t>
  </si>
  <si>
    <t>18:23:05</t>
  </si>
  <si>
    <t>00:25:47</t>
  </si>
  <si>
    <t>20:02:18</t>
  </si>
  <si>
    <t>21:23:34</t>
  </si>
  <si>
    <t>15:19:13</t>
  </si>
  <si>
    <t>05:19:19</t>
  </si>
  <si>
    <t>09:26:41</t>
  </si>
  <si>
    <t>17:52:36</t>
  </si>
  <si>
    <t>12:00:19</t>
  </si>
  <si>
    <t>14:27:38</t>
  </si>
  <si>
    <t>08:30:29</t>
  </si>
  <si>
    <t>06:45:41</t>
  </si>
  <si>
    <t>06:56:54</t>
  </si>
  <si>
    <t>17:46:41</t>
  </si>
  <si>
    <t>10:12:08</t>
  </si>
  <si>
    <t>02:21:17</t>
  </si>
  <si>
    <t>19:32:55</t>
  </si>
  <si>
    <t>20:13:10</t>
  </si>
  <si>
    <t>16:38:14</t>
  </si>
  <si>
    <t>01:06:15</t>
  </si>
  <si>
    <t>15:16:19</t>
  </si>
  <si>
    <t>13:43:28</t>
  </si>
  <si>
    <t>14:19:56</t>
  </si>
  <si>
    <t>13:47:04</t>
  </si>
  <si>
    <t>18:10:12</t>
  </si>
  <si>
    <t>10:48:37</t>
  </si>
  <si>
    <t>18:52:28</t>
  </si>
  <si>
    <t>08:02:10</t>
  </si>
  <si>
    <t>02:32:32</t>
  </si>
  <si>
    <t>22:44:44</t>
  </si>
  <si>
    <t>10:56:57</t>
  </si>
  <si>
    <t>08:23:22</t>
  </si>
  <si>
    <t>18:56:19</t>
  </si>
  <si>
    <t>18:35:32</t>
  </si>
  <si>
    <t>23:35:23</t>
  </si>
  <si>
    <t>05:25:57</t>
  </si>
  <si>
    <t>01:20:41</t>
  </si>
  <si>
    <t>19:53:18</t>
  </si>
  <si>
    <t>22:49:46</t>
  </si>
  <si>
    <t>09:40:47</t>
  </si>
  <si>
    <t>14:49:32</t>
  </si>
  <si>
    <t>19:25:40</t>
  </si>
  <si>
    <t>09:56:07</t>
  </si>
  <si>
    <t>08:45:06</t>
  </si>
  <si>
    <t>19:21:45</t>
  </si>
  <si>
    <t>04:13:24</t>
  </si>
  <si>
    <t>23:38:01</t>
  </si>
  <si>
    <t>08:31:24</t>
  </si>
  <si>
    <t>22:54:09</t>
  </si>
  <si>
    <t>22:56:21</t>
  </si>
  <si>
    <t>18:00:47</t>
  </si>
  <si>
    <t>08:13:40</t>
  </si>
  <si>
    <t>03:52:27</t>
  </si>
  <si>
    <t>03:01:50</t>
  </si>
  <si>
    <t>04:23:48</t>
  </si>
  <si>
    <t>10:28:43</t>
  </si>
  <si>
    <t>04:36:51</t>
  </si>
  <si>
    <t>08:24:41</t>
  </si>
  <si>
    <t>15:31:32</t>
  </si>
  <si>
    <t>05:20:09</t>
  </si>
  <si>
    <t>19:47:46</t>
  </si>
  <si>
    <t>05:09:53</t>
  </si>
  <si>
    <t>04:01:46</t>
  </si>
  <si>
    <t>05:41:20</t>
  </si>
  <si>
    <t>20:10:59</t>
  </si>
  <si>
    <t>11:59:24</t>
  </si>
  <si>
    <t>17:51:47</t>
  </si>
  <si>
    <t>22:19:00</t>
  </si>
  <si>
    <t>16:55:21</t>
  </si>
  <si>
    <t>11:54:03</t>
  </si>
  <si>
    <t>10:23:58</t>
  </si>
  <si>
    <t>01:32:26</t>
  </si>
  <si>
    <t>12:34:16</t>
  </si>
  <si>
    <t>08:18:10</t>
  </si>
  <si>
    <t>07:58:15</t>
  </si>
  <si>
    <t>00:14:59</t>
  </si>
  <si>
    <t>03:51:36</t>
  </si>
  <si>
    <t>15:04:17</t>
  </si>
  <si>
    <t>08:13:01</t>
  </si>
  <si>
    <t>21:22:55</t>
  </si>
  <si>
    <t>09:58:05</t>
  </si>
  <si>
    <t>12:47:55</t>
  </si>
  <si>
    <t>08:12:04</t>
  </si>
  <si>
    <t>12:49:37</t>
  </si>
  <si>
    <t>19:36:50</t>
  </si>
  <si>
    <t>23:11:38</t>
  </si>
  <si>
    <t>19:56:01</t>
  </si>
  <si>
    <t>06:58:06</t>
  </si>
  <si>
    <t>13:38:47</t>
  </si>
  <si>
    <t>02:01:51</t>
  </si>
  <si>
    <t>17:46:48</t>
  </si>
  <si>
    <t>21:36:10</t>
  </si>
  <si>
    <t>10:32:22</t>
  </si>
  <si>
    <t>15:33:05</t>
  </si>
  <si>
    <t>23:34:05</t>
  </si>
  <si>
    <t>05:41:16</t>
  </si>
  <si>
    <t>04:10:04</t>
  </si>
  <si>
    <t>20:05:58</t>
  </si>
  <si>
    <t>12:32:49</t>
  </si>
  <si>
    <t>08:07:12</t>
  </si>
  <si>
    <t>01:23:17</t>
  </si>
  <si>
    <t>04:45:07</t>
  </si>
  <si>
    <t>04:10:47</t>
  </si>
  <si>
    <t>07:47:14</t>
  </si>
  <si>
    <t>20:33:29</t>
  </si>
  <si>
    <t>05:57:33</t>
  </si>
  <si>
    <t>12:52:07</t>
  </si>
  <si>
    <t>11:50:19</t>
  </si>
  <si>
    <t>05:18:37</t>
  </si>
  <si>
    <t>09:57:07</t>
  </si>
  <si>
    <t>17:50:36</t>
  </si>
  <si>
    <t>05:10:00</t>
  </si>
  <si>
    <t>02:35:34</t>
  </si>
  <si>
    <t>18:05:50</t>
  </si>
  <si>
    <t>18:56:23</t>
  </si>
  <si>
    <t>17:54:42</t>
  </si>
  <si>
    <t>03:50:45</t>
  </si>
  <si>
    <t>07:59:25</t>
  </si>
  <si>
    <t>00:57:39</t>
  </si>
  <si>
    <t>11:49:19</t>
  </si>
  <si>
    <t>23:05:48</t>
  </si>
  <si>
    <t>21:20:29</t>
  </si>
  <si>
    <t>05:07:38</t>
  </si>
  <si>
    <t>02:52:43</t>
  </si>
  <si>
    <t>02:37:42</t>
  </si>
  <si>
    <t>10:24:53</t>
  </si>
  <si>
    <t>02:18:20</t>
  </si>
  <si>
    <t>06:01:18</t>
  </si>
  <si>
    <t>10:46:36</t>
  </si>
  <si>
    <t>18:05:22</t>
  </si>
  <si>
    <t>04:42:17</t>
  </si>
  <si>
    <t>01:22:47</t>
  </si>
  <si>
    <t>16:32:51</t>
  </si>
  <si>
    <t>09:56:00</t>
  </si>
  <si>
    <t>08:06:45</t>
  </si>
  <si>
    <t>00:10:36</t>
  </si>
  <si>
    <t>13:36:14</t>
  </si>
  <si>
    <t>04:04:42</t>
  </si>
  <si>
    <t>14:07:37</t>
  </si>
  <si>
    <t>01:23:24</t>
  </si>
  <si>
    <t>00:22:34</t>
  </si>
  <si>
    <t>02:27:43</t>
  </si>
  <si>
    <t>19:23:54</t>
  </si>
  <si>
    <t>07:25:51</t>
  </si>
  <si>
    <t>16:31:39</t>
  </si>
  <si>
    <t>15:44:17</t>
  </si>
  <si>
    <t>08:31:45</t>
  </si>
  <si>
    <t>18:38:35</t>
  </si>
  <si>
    <t>19:39:14</t>
  </si>
  <si>
    <t>02:28:00</t>
  </si>
  <si>
    <t>00:36:47</t>
  </si>
  <si>
    <t>06:29:59</t>
  </si>
  <si>
    <t>15:56:27</t>
  </si>
  <si>
    <t>13:51:32</t>
  </si>
  <si>
    <t>10:36:24</t>
  </si>
  <si>
    <t>00:13:48</t>
  </si>
  <si>
    <t>12:04:52</t>
  </si>
  <si>
    <t>02:16:48</t>
  </si>
  <si>
    <t>01:50:43</t>
  </si>
  <si>
    <t>19:13:04</t>
  </si>
  <si>
    <t>23:14:37</t>
  </si>
  <si>
    <t>15:19:42</t>
  </si>
  <si>
    <t>09:46:15</t>
  </si>
  <si>
    <t>12:41:03</t>
  </si>
  <si>
    <t>21:21:23</t>
  </si>
  <si>
    <t>14:53:22</t>
  </si>
  <si>
    <t>18:32:15</t>
  </si>
  <si>
    <t>07:33:30</t>
  </si>
  <si>
    <t>09:22:20</t>
  </si>
  <si>
    <t>14:07:01</t>
  </si>
  <si>
    <t>06:52:36</t>
  </si>
  <si>
    <t>00:46:05</t>
  </si>
  <si>
    <t>16:28:22</t>
  </si>
  <si>
    <t>01:53:55</t>
  </si>
  <si>
    <t>14:31:04</t>
  </si>
  <si>
    <t>14:39:22</t>
  </si>
  <si>
    <t>09:44:31</t>
  </si>
  <si>
    <t>21:16:43</t>
  </si>
  <si>
    <t>12:50:06</t>
  </si>
  <si>
    <t>13:45:40</t>
  </si>
  <si>
    <t>06:48:36</t>
  </si>
  <si>
    <t>18:44:07</t>
  </si>
  <si>
    <t>22:09:39</t>
  </si>
  <si>
    <t>08:36:19</t>
  </si>
  <si>
    <t>09:04:12</t>
  </si>
  <si>
    <t>09:46:02</t>
  </si>
  <si>
    <t>00:47:21</t>
  </si>
  <si>
    <t>07:19:59</t>
  </si>
  <si>
    <t>15:30:30</t>
  </si>
  <si>
    <t>06:11:56</t>
  </si>
  <si>
    <t>09:53:08</t>
  </si>
  <si>
    <t>09:52:03</t>
  </si>
  <si>
    <t>05:40:29</t>
  </si>
  <si>
    <t>06:12:17</t>
  </si>
  <si>
    <t>01:50:25</t>
  </si>
  <si>
    <t>22:37:16</t>
  </si>
  <si>
    <t>15:42:42</t>
  </si>
  <si>
    <t>02:10:04</t>
  </si>
  <si>
    <t>00:42:39</t>
  </si>
  <si>
    <t>02:29:26</t>
  </si>
  <si>
    <t>15:33:42</t>
  </si>
  <si>
    <t>02:03:23</t>
  </si>
  <si>
    <t>04:04:34</t>
  </si>
  <si>
    <t>23:48:17</t>
  </si>
  <si>
    <t>10:34:47</t>
  </si>
  <si>
    <t>03:05:41</t>
  </si>
  <si>
    <t>08:28:47</t>
  </si>
  <si>
    <t>07:14:28</t>
  </si>
  <si>
    <t>06:55:38</t>
  </si>
  <si>
    <t>15:44:22</t>
  </si>
  <si>
    <t>15:41:34</t>
  </si>
  <si>
    <t>23:33:46</t>
  </si>
  <si>
    <t>12:56:39</t>
  </si>
  <si>
    <t>23:36:31</t>
  </si>
  <si>
    <t>20:23:54</t>
  </si>
  <si>
    <t>10:55:51</t>
  </si>
  <si>
    <t>18:28:50</t>
  </si>
  <si>
    <t>17:04:02</t>
  </si>
  <si>
    <t>15:16:34</t>
  </si>
  <si>
    <t>13:15:52</t>
  </si>
  <si>
    <t>03:03:09</t>
  </si>
  <si>
    <t>15:52:54</t>
  </si>
  <si>
    <t>16:20:50</t>
  </si>
  <si>
    <t>10:34:35</t>
  </si>
  <si>
    <t>15:06:56</t>
  </si>
  <si>
    <t>03:34:03</t>
  </si>
  <si>
    <t>19:33:36</t>
  </si>
  <si>
    <t>03:21:46</t>
  </si>
  <si>
    <t>15:30:40</t>
  </si>
  <si>
    <t>12:49:44</t>
  </si>
  <si>
    <t>07:34:46</t>
  </si>
  <si>
    <t>07:16:51</t>
  </si>
  <si>
    <t>03:28:15</t>
  </si>
  <si>
    <t>22:53:28</t>
  </si>
  <si>
    <t>06:54:38</t>
  </si>
  <si>
    <t>11:59:21</t>
  </si>
  <si>
    <t>21:38:58</t>
  </si>
  <si>
    <t>07:18:27</t>
  </si>
  <si>
    <t>07:30:57</t>
  </si>
  <si>
    <t>22:34:32</t>
  </si>
  <si>
    <t>04:17:05</t>
  </si>
  <si>
    <t>05:03:03</t>
  </si>
  <si>
    <t>16:36:51</t>
  </si>
  <si>
    <t>09:13:18</t>
  </si>
  <si>
    <t>17:22:15</t>
  </si>
  <si>
    <t>19:15:23</t>
  </si>
  <si>
    <t>13:43:50</t>
  </si>
  <si>
    <t>14:01:45</t>
  </si>
  <si>
    <t>09:54:09</t>
  </si>
  <si>
    <t>21:55:17</t>
  </si>
  <si>
    <t>07:57:00</t>
  </si>
  <si>
    <t>01:31:44</t>
  </si>
  <si>
    <t>08:18:00</t>
  </si>
  <si>
    <t>08:09:57</t>
  </si>
  <si>
    <t>09:10:08</t>
  </si>
  <si>
    <t>21:04:18</t>
  </si>
  <si>
    <t>20:07:33</t>
  </si>
  <si>
    <t>03:19:05</t>
  </si>
  <si>
    <t>21:05:35</t>
  </si>
  <si>
    <t>05:23:46</t>
  </si>
  <si>
    <t>22:18:10</t>
  </si>
  <si>
    <t>15:51:35</t>
  </si>
  <si>
    <t>14:47:34</t>
  </si>
  <si>
    <t>14:30:11</t>
  </si>
  <si>
    <t>23:38:24</t>
  </si>
  <si>
    <t>06:20:41</t>
  </si>
  <si>
    <t>04:40:36</t>
  </si>
  <si>
    <t>11:20:53</t>
  </si>
  <si>
    <t>05:43:01</t>
  </si>
  <si>
    <t>12:21:56</t>
  </si>
  <si>
    <t>22:38:05</t>
  </si>
  <si>
    <t>09:01:38</t>
  </si>
  <si>
    <t>20:10:31</t>
  </si>
  <si>
    <t>05:34:59</t>
  </si>
  <si>
    <t>09:48:36</t>
  </si>
  <si>
    <t>22:09:00</t>
  </si>
  <si>
    <t>15:24:36</t>
  </si>
  <si>
    <t>14:22:45</t>
  </si>
  <si>
    <t>19:36:02</t>
  </si>
  <si>
    <t>00:30:36</t>
  </si>
  <si>
    <t>18:42:58</t>
  </si>
  <si>
    <t>12:09:11</t>
  </si>
  <si>
    <t>10:17:23</t>
  </si>
  <si>
    <t>13:12:28</t>
  </si>
  <si>
    <t>20:56:53</t>
  </si>
  <si>
    <t>09:45:36</t>
  </si>
  <si>
    <t>00:18:18</t>
  </si>
  <si>
    <t>02:52:51</t>
  </si>
  <si>
    <t>15:10:34</t>
  </si>
  <si>
    <t>22:55:51</t>
  </si>
  <si>
    <t>21:38:29</t>
  </si>
  <si>
    <t>09:11:24</t>
  </si>
  <si>
    <t>03:48:53</t>
  </si>
  <si>
    <t>10:38:51</t>
  </si>
  <si>
    <t>15:00:27</t>
  </si>
  <si>
    <t>22:31:38</t>
  </si>
  <si>
    <t>21:48:33</t>
  </si>
  <si>
    <t>22:34:12</t>
  </si>
  <si>
    <t>18:34:32</t>
  </si>
  <si>
    <t>16:42:33</t>
  </si>
  <si>
    <t>13:12:38</t>
  </si>
  <si>
    <t>00:31:19</t>
  </si>
  <si>
    <t>16:49:26</t>
  </si>
  <si>
    <t>14:32:38</t>
  </si>
  <si>
    <t>03:01:14</t>
  </si>
  <si>
    <t>17:04:43</t>
  </si>
  <si>
    <t>16:07:16</t>
  </si>
  <si>
    <t>01:05:50</t>
  </si>
  <si>
    <t>00:59:19</t>
  </si>
  <si>
    <t>21:24:56</t>
  </si>
  <si>
    <t>14:12:15</t>
  </si>
  <si>
    <t>07:09:15</t>
  </si>
  <si>
    <t>06:59:32</t>
  </si>
  <si>
    <t>03:14:13</t>
  </si>
  <si>
    <t>03:49:13</t>
  </si>
  <si>
    <t>15:59:41</t>
  </si>
  <si>
    <t>16:08:01</t>
  </si>
  <si>
    <t>01:55:24</t>
  </si>
  <si>
    <t>18:11:12</t>
  </si>
  <si>
    <t>04:42:20</t>
  </si>
  <si>
    <t>16:09:09</t>
  </si>
  <si>
    <t>01:57:53</t>
  </si>
  <si>
    <t>19:53:49</t>
  </si>
  <si>
    <t>11:21:50</t>
  </si>
  <si>
    <t>22:43:38</t>
  </si>
  <si>
    <t>01:52:32</t>
  </si>
  <si>
    <t>12:17:35</t>
  </si>
  <si>
    <t>10:13:19</t>
  </si>
  <si>
    <t>16:44:15</t>
  </si>
  <si>
    <t>03:50:34</t>
  </si>
  <si>
    <t>17:55:15</t>
  </si>
  <si>
    <t>11:55:28</t>
  </si>
  <si>
    <t>20:30:37</t>
  </si>
  <si>
    <t>16:00:07</t>
  </si>
  <si>
    <t>14:56:37</t>
  </si>
  <si>
    <t>00:16:47</t>
  </si>
  <si>
    <t>17:28:35</t>
  </si>
  <si>
    <t>11:21:51</t>
  </si>
  <si>
    <t>11:22:20</t>
  </si>
  <si>
    <t>17:34:09</t>
  </si>
  <si>
    <t>17:21:02</t>
  </si>
  <si>
    <t>20:59:21</t>
  </si>
  <si>
    <t>20:28:34</t>
  </si>
  <si>
    <t>08:40:45</t>
  </si>
  <si>
    <t>00:53:31</t>
  </si>
  <si>
    <t>22:16:34</t>
  </si>
  <si>
    <t>04:48:37</t>
  </si>
  <si>
    <t>17:28:16</t>
  </si>
  <si>
    <t>23:51:10</t>
  </si>
  <si>
    <t>01:11:48</t>
  </si>
  <si>
    <t>23:59:46</t>
  </si>
  <si>
    <t>02:25:01</t>
  </si>
  <si>
    <t>05:43:37</t>
  </si>
  <si>
    <t>22:02:35</t>
  </si>
  <si>
    <t>21:51:07</t>
  </si>
  <si>
    <t>07:46:42</t>
  </si>
  <si>
    <t>04:49:48</t>
  </si>
  <si>
    <t>09:17:36</t>
  </si>
  <si>
    <t>04:23:59</t>
  </si>
  <si>
    <t>21:49:16</t>
  </si>
  <si>
    <t>04:05:44</t>
  </si>
  <si>
    <t>07:55:02</t>
  </si>
  <si>
    <t>05:22:10</t>
  </si>
  <si>
    <t>15:23:36</t>
  </si>
  <si>
    <t>07:27:06</t>
  </si>
  <si>
    <t>05:55:15</t>
  </si>
  <si>
    <t>06:00:47</t>
  </si>
  <si>
    <t>03:18:49</t>
  </si>
  <si>
    <t>04:20:27</t>
  </si>
  <si>
    <t>13:28:52</t>
  </si>
  <si>
    <t>06:20:09</t>
  </si>
  <si>
    <t>15:09:59</t>
  </si>
  <si>
    <t>08:29:59</t>
  </si>
  <si>
    <t>07:59:58</t>
  </si>
  <si>
    <t>10:48:07</t>
  </si>
  <si>
    <t>21:08:28</t>
  </si>
  <si>
    <t>10:36:37</t>
  </si>
  <si>
    <t>11:32:44</t>
  </si>
  <si>
    <t>13:48:06</t>
  </si>
  <si>
    <t>10:40:22</t>
  </si>
  <si>
    <t>22:47:36</t>
  </si>
  <si>
    <t>21:43:17</t>
  </si>
  <si>
    <t>05:31:32</t>
  </si>
  <si>
    <t>05:05:40</t>
  </si>
  <si>
    <t>01:00:55</t>
  </si>
  <si>
    <t>11:33:19</t>
  </si>
  <si>
    <t>09:36:47</t>
  </si>
  <si>
    <t>14:56:58</t>
  </si>
  <si>
    <t>08:37:00</t>
  </si>
  <si>
    <t>05:43:07</t>
  </si>
  <si>
    <t>17:15:50</t>
  </si>
  <si>
    <t>17:23:48</t>
  </si>
  <si>
    <t>15:04:31</t>
  </si>
  <si>
    <t>19:39:19</t>
  </si>
  <si>
    <t>11:01:00</t>
  </si>
  <si>
    <t>15:10:44</t>
  </si>
  <si>
    <t>16:37:43</t>
  </si>
  <si>
    <t>06:00:16</t>
  </si>
  <si>
    <t>14:11:49</t>
  </si>
  <si>
    <t>10:25:29</t>
  </si>
  <si>
    <t>03:55:04</t>
  </si>
  <si>
    <t>07:06:53</t>
  </si>
  <si>
    <t>05:25:50</t>
  </si>
  <si>
    <t>13:21:08</t>
  </si>
  <si>
    <t>13:01:54</t>
  </si>
  <si>
    <t>08:15:40</t>
  </si>
  <si>
    <t>13:45:06</t>
  </si>
  <si>
    <t>06:40:22</t>
  </si>
  <si>
    <t>11:16:13</t>
  </si>
  <si>
    <t>19:26:04</t>
  </si>
  <si>
    <t>18:25:16</t>
  </si>
  <si>
    <t>22:19:15</t>
  </si>
  <si>
    <t>11:21:15</t>
  </si>
  <si>
    <t>03:43:51</t>
  </si>
  <si>
    <t>03:50:25</t>
  </si>
  <si>
    <t>07:48:05</t>
  </si>
  <si>
    <t>01:42:44</t>
  </si>
  <si>
    <t>01:27:32</t>
  </si>
  <si>
    <t>04:32:22</t>
  </si>
  <si>
    <t>11:21:44</t>
  </si>
  <si>
    <t>21:51:01</t>
  </si>
  <si>
    <t>08:48:50</t>
  </si>
  <si>
    <t>14:51:00</t>
  </si>
  <si>
    <t>12:13:17</t>
  </si>
  <si>
    <t>09:37:47</t>
  </si>
  <si>
    <t>01:15:43</t>
  </si>
  <si>
    <t>16:37:37</t>
  </si>
  <si>
    <t>17:21:20</t>
  </si>
  <si>
    <t>00:16:59</t>
  </si>
  <si>
    <t>22:58:58</t>
  </si>
  <si>
    <t>23:12:10</t>
  </si>
  <si>
    <t>20:33:28</t>
  </si>
  <si>
    <t>14:21:14</t>
  </si>
  <si>
    <t>19:46:00</t>
  </si>
  <si>
    <t>23:12:34</t>
  </si>
  <si>
    <t>21:08:39</t>
  </si>
  <si>
    <t>07:06:28</t>
  </si>
  <si>
    <t>21:06:56</t>
  </si>
  <si>
    <t>16:19:41</t>
  </si>
  <si>
    <t>16:56:07</t>
  </si>
  <si>
    <t>09:07:18</t>
  </si>
  <si>
    <t>16:30:57</t>
  </si>
  <si>
    <t>22:11:33</t>
  </si>
  <si>
    <t>14:33:14</t>
  </si>
  <si>
    <t>05:17:26</t>
  </si>
  <si>
    <t>05:05:12</t>
  </si>
  <si>
    <t>08:05:17</t>
  </si>
  <si>
    <t>06:04:26</t>
  </si>
  <si>
    <t>10:56:51</t>
  </si>
  <si>
    <t>01:16:03</t>
  </si>
  <si>
    <t>04:56:11</t>
  </si>
  <si>
    <t>01:52:10</t>
  </si>
  <si>
    <t>14:50:12</t>
  </si>
  <si>
    <t>07:44:42</t>
  </si>
  <si>
    <t>16:59:23</t>
  </si>
  <si>
    <t>23:41:13</t>
  </si>
  <si>
    <t>04:00:39</t>
  </si>
  <si>
    <t>17:18:36</t>
  </si>
  <si>
    <t>21:05:08</t>
  </si>
  <si>
    <t>05:34:02</t>
  </si>
  <si>
    <t>01:32:04</t>
  </si>
  <si>
    <t>02:08:45</t>
  </si>
  <si>
    <t>00:05:20</t>
  </si>
  <si>
    <t>05:48:23</t>
  </si>
  <si>
    <t>21:01:21</t>
  </si>
  <si>
    <t>15:21:56</t>
  </si>
  <si>
    <t>06:05:17</t>
  </si>
  <si>
    <t>00:16:41</t>
  </si>
  <si>
    <t>13:35:29</t>
  </si>
  <si>
    <t>00:35:38</t>
  </si>
  <si>
    <t>22:24:03</t>
  </si>
  <si>
    <t>14:40:47</t>
  </si>
  <si>
    <t>10:18:44</t>
  </si>
  <si>
    <t>09:08:02</t>
  </si>
  <si>
    <t>09:16:06</t>
  </si>
  <si>
    <t>04:23:51</t>
  </si>
  <si>
    <t>22:36:38</t>
  </si>
  <si>
    <t>07:53:10</t>
  </si>
  <si>
    <t>07:54:21</t>
  </si>
  <si>
    <t>22:41:01</t>
  </si>
  <si>
    <t>21:43:40</t>
  </si>
  <si>
    <t>03:53:52</t>
  </si>
  <si>
    <t>07:09:33</t>
  </si>
  <si>
    <t>06:57:51</t>
  </si>
  <si>
    <t>04:09:14</t>
  </si>
  <si>
    <t>03:24:11</t>
  </si>
  <si>
    <t>01:35:39</t>
  </si>
  <si>
    <t>15:50:58</t>
  </si>
  <si>
    <t>04:32:02</t>
  </si>
  <si>
    <t>18:52:02</t>
  </si>
  <si>
    <t>07:50:47</t>
  </si>
  <si>
    <t>23:57:35</t>
  </si>
  <si>
    <t>17:30:11</t>
  </si>
  <si>
    <t>10:53:40</t>
  </si>
  <si>
    <t>15:18:51</t>
  </si>
  <si>
    <t>09:24:13</t>
  </si>
  <si>
    <t>19:19:40</t>
  </si>
  <si>
    <t>00:50:22</t>
  </si>
  <si>
    <t>10:16:26</t>
  </si>
  <si>
    <t>20:09:48</t>
  </si>
  <si>
    <t>00:36:19</t>
  </si>
  <si>
    <t>06:44:35</t>
  </si>
  <si>
    <t>21:39:45</t>
  </si>
  <si>
    <t>11:34:01</t>
  </si>
  <si>
    <t>17:38:15</t>
  </si>
  <si>
    <t>10:53:45</t>
  </si>
  <si>
    <t>07:27:37</t>
  </si>
  <si>
    <t>23:01:18</t>
  </si>
  <si>
    <t>21:47:45</t>
  </si>
  <si>
    <t>13:48:48</t>
  </si>
  <si>
    <t>23:57:54</t>
  </si>
  <si>
    <t>01:06:16</t>
  </si>
  <si>
    <t>09:49:07</t>
  </si>
  <si>
    <t>03:53:56</t>
  </si>
  <si>
    <t>04:40:35</t>
  </si>
  <si>
    <t>10:32:48</t>
  </si>
  <si>
    <t>05:25:30</t>
  </si>
  <si>
    <t>00:23:10</t>
  </si>
  <si>
    <t>01:21:39</t>
  </si>
  <si>
    <t>04:58:51</t>
  </si>
  <si>
    <t>10:21:05</t>
  </si>
  <si>
    <t>01:46:11</t>
  </si>
  <si>
    <t>14:13:35</t>
  </si>
  <si>
    <t>00:52:02</t>
  </si>
  <si>
    <t>20:29:12</t>
  </si>
  <si>
    <t>15:14:55</t>
  </si>
  <si>
    <t>18:42:00</t>
  </si>
  <si>
    <t>16:26:21</t>
  </si>
  <si>
    <t>03:22:57</t>
  </si>
  <si>
    <t>06:13:31</t>
  </si>
  <si>
    <t>22:45:14</t>
  </si>
  <si>
    <t>21:15:41</t>
  </si>
  <si>
    <t>10:18:25</t>
  </si>
  <si>
    <t>22:07:29</t>
  </si>
  <si>
    <t>23:09:59</t>
  </si>
  <si>
    <t>17:54:16</t>
  </si>
  <si>
    <t>02:29:16</t>
  </si>
  <si>
    <t>20:29:27</t>
  </si>
  <si>
    <t>09:21:11</t>
  </si>
  <si>
    <t>03:29:47</t>
  </si>
  <si>
    <t>20:19:55</t>
  </si>
  <si>
    <t>10:07:28</t>
  </si>
  <si>
    <t>23:09:54</t>
  </si>
  <si>
    <t>18:53:12</t>
  </si>
  <si>
    <t>16:05:48</t>
  </si>
  <si>
    <t>17:02:23</t>
  </si>
  <si>
    <t>15:57:16</t>
  </si>
  <si>
    <t>10:13:01</t>
  </si>
  <si>
    <t>05:41:42</t>
  </si>
  <si>
    <t>01:34:58</t>
  </si>
  <si>
    <t>09:50:17</t>
  </si>
  <si>
    <t>23:11:15</t>
  </si>
  <si>
    <t>04:34:42</t>
  </si>
  <si>
    <t>07:10:58</t>
  </si>
  <si>
    <t>14:40:44</t>
  </si>
  <si>
    <t>23:55:08</t>
  </si>
  <si>
    <t>01:00:28</t>
  </si>
  <si>
    <t>09:01:34</t>
  </si>
  <si>
    <t>06:48:27</t>
  </si>
  <si>
    <t>20:27:55</t>
  </si>
  <si>
    <t>02:52:12</t>
  </si>
  <si>
    <t>01:15:46</t>
  </si>
  <si>
    <t>06:59:48</t>
  </si>
  <si>
    <t>06:22:11</t>
  </si>
  <si>
    <t>04:58:05</t>
  </si>
  <si>
    <t>03:37:03</t>
  </si>
  <si>
    <t>01:35:42</t>
  </si>
  <si>
    <t>06:30:36</t>
  </si>
  <si>
    <t>04:50:28</t>
  </si>
  <si>
    <t>04:56:50</t>
  </si>
  <si>
    <t>08:46:34</t>
  </si>
  <si>
    <t>03:00:45</t>
  </si>
  <si>
    <t>10:13:33</t>
  </si>
  <si>
    <t>19:53:46</t>
  </si>
  <si>
    <t>01:38:34</t>
  </si>
  <si>
    <t>22:00:07</t>
  </si>
  <si>
    <t>23:02:29</t>
  </si>
  <si>
    <t>22:02:18</t>
  </si>
  <si>
    <t>01:20:17</t>
  </si>
  <si>
    <t>02:44:45</t>
  </si>
  <si>
    <t>02:59:13</t>
  </si>
  <si>
    <t>04:01:23</t>
  </si>
  <si>
    <t>18:57:49</t>
  </si>
  <si>
    <t>15:54:04</t>
  </si>
  <si>
    <t>02:41:06</t>
  </si>
  <si>
    <t>16:05:57</t>
  </si>
  <si>
    <t>11:43:56</t>
  </si>
  <si>
    <t>19:15:29</t>
  </si>
  <si>
    <t>01:31:18</t>
  </si>
  <si>
    <t>06:14:45</t>
  </si>
  <si>
    <t>18:19:59</t>
  </si>
  <si>
    <t>04:31:20</t>
  </si>
  <si>
    <t>09:18:33</t>
  </si>
  <si>
    <t>09:50:53</t>
  </si>
  <si>
    <t>09:08:51</t>
  </si>
  <si>
    <t>02:31:21</t>
  </si>
  <si>
    <t>11:21:43</t>
  </si>
  <si>
    <t>01:49:27</t>
  </si>
  <si>
    <t>17:19:22</t>
  </si>
  <si>
    <t>12:05:57</t>
  </si>
  <si>
    <t>06:33:15</t>
  </si>
  <si>
    <t>15:29:23</t>
  </si>
  <si>
    <t>13:25:09</t>
  </si>
  <si>
    <t>02:44:07</t>
  </si>
  <si>
    <t>12:48:12</t>
  </si>
  <si>
    <t>00:06:01</t>
  </si>
  <si>
    <t>01:19:04</t>
  </si>
  <si>
    <t>17:48:28</t>
  </si>
  <si>
    <t>15:00:34</t>
  </si>
  <si>
    <t>14:46:33</t>
  </si>
  <si>
    <t>15:02:32</t>
  </si>
  <si>
    <t>16:55:40</t>
  </si>
  <si>
    <t>06:52:37</t>
  </si>
  <si>
    <t>14:36:33</t>
  </si>
  <si>
    <t>01:47:39</t>
  </si>
  <si>
    <t>03:12:05</t>
  </si>
  <si>
    <t>03:20:38</t>
  </si>
  <si>
    <t>15:23:10</t>
  </si>
  <si>
    <t>12:18:24</t>
  </si>
  <si>
    <t>05:39:13</t>
  </si>
  <si>
    <t>11:26:57</t>
  </si>
  <si>
    <t>14:52:18</t>
  </si>
  <si>
    <t>18:42:36</t>
  </si>
  <si>
    <t>00:43:36</t>
  </si>
  <si>
    <t>00:24:30</t>
  </si>
  <si>
    <t>04:44:26</t>
  </si>
  <si>
    <t>13:03:58</t>
  </si>
  <si>
    <t>06:26:19</t>
  </si>
  <si>
    <t>20:13:30</t>
  </si>
  <si>
    <t>21:56:47</t>
  </si>
  <si>
    <t>00:02:48</t>
  </si>
  <si>
    <t>07:22:30</t>
  </si>
  <si>
    <t>11:13:43</t>
  </si>
  <si>
    <t>08:47:36</t>
  </si>
  <si>
    <t>08:19:10</t>
  </si>
  <si>
    <t>07:23:32</t>
  </si>
  <si>
    <t>16:44:21</t>
  </si>
  <si>
    <t>03:00:43</t>
  </si>
  <si>
    <t>04:48:00</t>
  </si>
  <si>
    <t>17:39:35</t>
  </si>
  <si>
    <t>04:27:59</t>
  </si>
  <si>
    <t>23:31:06</t>
  </si>
  <si>
    <t>23:09:13</t>
  </si>
  <si>
    <t>08:20:12</t>
  </si>
  <si>
    <t>06:45:24</t>
  </si>
  <si>
    <t>17:56:39</t>
  </si>
  <si>
    <t>20:14:38</t>
  </si>
  <si>
    <t>08:14:57</t>
  </si>
  <si>
    <t>00:11:29</t>
  </si>
  <si>
    <t>21:31:44</t>
  </si>
  <si>
    <t>10:54:17</t>
  </si>
  <si>
    <t>13:57:37</t>
  </si>
  <si>
    <t>14:33:04</t>
  </si>
  <si>
    <t>05:03:14</t>
  </si>
  <si>
    <t>14:24:52</t>
  </si>
  <si>
    <t>22:07:55</t>
  </si>
  <si>
    <t>18:51:46</t>
  </si>
  <si>
    <t>02:00:03</t>
  </si>
  <si>
    <t>00:32:28</t>
  </si>
  <si>
    <t>11:28:43</t>
  </si>
  <si>
    <t>20:29:22</t>
  </si>
  <si>
    <t>14:05:10</t>
  </si>
  <si>
    <t>21:21:16</t>
  </si>
  <si>
    <t>05:26:31</t>
  </si>
  <si>
    <t>04:27:28</t>
  </si>
  <si>
    <t>13:05:04</t>
  </si>
  <si>
    <t>07:53:33</t>
  </si>
  <si>
    <t>16:32:36</t>
  </si>
  <si>
    <t>09:30:24</t>
  </si>
  <si>
    <t>00:19:56</t>
  </si>
  <si>
    <t>02:31:18</t>
  </si>
  <si>
    <t>06:50:58</t>
  </si>
  <si>
    <t>05:34:17</t>
  </si>
  <si>
    <t>17:37:33</t>
  </si>
  <si>
    <t>12:52:30</t>
  </si>
  <si>
    <t>16:54:29</t>
  </si>
  <si>
    <t>14:22:26</t>
  </si>
  <si>
    <t>02:02:25</t>
  </si>
  <si>
    <t>05:19:37</t>
  </si>
  <si>
    <t>09:42:34</t>
  </si>
  <si>
    <t>03:26:11</t>
  </si>
  <si>
    <t>17:59:53</t>
  </si>
  <si>
    <t>23:19:03</t>
  </si>
  <si>
    <t>15:44:47</t>
  </si>
  <si>
    <t>03:12:52</t>
  </si>
  <si>
    <t>04:58:57</t>
  </si>
  <si>
    <t>18:16:41</t>
  </si>
  <si>
    <t>18:41:58</t>
  </si>
  <si>
    <t>23:41:49</t>
  </si>
  <si>
    <t>22:48:24</t>
  </si>
  <si>
    <t>21:27:03</t>
  </si>
  <si>
    <t>08:50:36</t>
  </si>
  <si>
    <t>01:43:09</t>
  </si>
  <si>
    <t>04:42:16</t>
  </si>
  <si>
    <t>13:23:22</t>
  </si>
  <si>
    <t>22:50:34</t>
  </si>
  <si>
    <t>04:01:53</t>
  </si>
  <si>
    <t>20:59:38</t>
  </si>
  <si>
    <t>05:32:32</t>
  </si>
  <si>
    <t>05:02:03</t>
  </si>
  <si>
    <t>20:22:34</t>
  </si>
  <si>
    <t>10:57:23</t>
  </si>
  <si>
    <t>15:58:57</t>
  </si>
  <si>
    <t>08:05:33</t>
  </si>
  <si>
    <t>13:37:57</t>
  </si>
  <si>
    <t>21:03:47</t>
  </si>
  <si>
    <t>01:33:37</t>
  </si>
  <si>
    <t>18:38:01</t>
  </si>
  <si>
    <t>08:43:52</t>
  </si>
  <si>
    <t>13:25:29</t>
  </si>
  <si>
    <t>09:56:14</t>
  </si>
  <si>
    <t>12:18:20</t>
  </si>
  <si>
    <t>14:56:36</t>
  </si>
  <si>
    <t>12:57:02</t>
  </si>
  <si>
    <t>17:15:27</t>
  </si>
  <si>
    <t>06:13:02</t>
  </si>
  <si>
    <t>21:23:23</t>
  </si>
  <si>
    <t>03:31:42</t>
  </si>
  <si>
    <t>12:30:05</t>
  </si>
  <si>
    <t>19:53:05</t>
  </si>
  <si>
    <t>19:18:09</t>
  </si>
  <si>
    <t>07:06:29</t>
  </si>
  <si>
    <t>14:27:22</t>
  </si>
  <si>
    <t>00:48:36</t>
  </si>
  <si>
    <t>15:09:05</t>
  </si>
  <si>
    <t>13:37:59</t>
  </si>
  <si>
    <t>12:54:53</t>
  </si>
  <si>
    <t>09:13:00</t>
  </si>
  <si>
    <t>11:11:56</t>
  </si>
  <si>
    <t>12:41:41</t>
  </si>
  <si>
    <t>09:47:30</t>
  </si>
  <si>
    <t>00:35:37</t>
  </si>
  <si>
    <t>16:50:27</t>
  </si>
  <si>
    <t>21:45:55</t>
  </si>
  <si>
    <t>18:51:38</t>
  </si>
  <si>
    <t>17:53:25</t>
  </si>
  <si>
    <t>13:59:43</t>
  </si>
  <si>
    <t>05:21:02</t>
  </si>
  <si>
    <t>04:10:00</t>
  </si>
  <si>
    <t>22:33:33</t>
  </si>
  <si>
    <t>03:10:37</t>
  </si>
  <si>
    <t>03:56:41</t>
  </si>
  <si>
    <t>03:46:04</t>
  </si>
  <si>
    <t>08:55:40</t>
  </si>
  <si>
    <t>02:05:43</t>
  </si>
  <si>
    <t>08:01:44</t>
  </si>
  <si>
    <t>19:17:00</t>
  </si>
  <si>
    <t>08:42:52</t>
  </si>
  <si>
    <t>20:35:56</t>
  </si>
  <si>
    <t>22:51:05</t>
  </si>
  <si>
    <t>21:05:21</t>
  </si>
  <si>
    <t>13:26:27</t>
  </si>
  <si>
    <t>00:28:21</t>
  </si>
  <si>
    <t>13:06:32</t>
  </si>
  <si>
    <t>03:58:45</t>
  </si>
  <si>
    <t>17:30:01</t>
  </si>
  <si>
    <t>10:42:00</t>
  </si>
  <si>
    <t>12:17:29</t>
  </si>
  <si>
    <t>21:44:44</t>
  </si>
  <si>
    <t>20:28:31</t>
  </si>
  <si>
    <t>06:20:58</t>
  </si>
  <si>
    <t>15:10:05</t>
  </si>
  <si>
    <t>11:01:43</t>
  </si>
  <si>
    <t>11:32:37</t>
  </si>
  <si>
    <t>16:31:14</t>
  </si>
  <si>
    <t>22:38:25</t>
  </si>
  <si>
    <t>19:37:30</t>
  </si>
  <si>
    <t>17:38:03</t>
  </si>
  <si>
    <t>22:53:43</t>
  </si>
  <si>
    <t>15:26:58</t>
  </si>
  <si>
    <t>10:43:46</t>
  </si>
  <si>
    <t>16:59:13</t>
  </si>
  <si>
    <t>03:44:39</t>
  </si>
  <si>
    <t>23:12:59</t>
  </si>
  <si>
    <t>00:28:48</t>
  </si>
  <si>
    <t>16:47:30</t>
  </si>
  <si>
    <t>16:18:17</t>
  </si>
  <si>
    <t>02:21:19</t>
  </si>
  <si>
    <t>23:00:14</t>
  </si>
  <si>
    <t>07:13:02</t>
  </si>
  <si>
    <t>23:18:52</t>
  </si>
  <si>
    <t>03:45:55</t>
  </si>
  <si>
    <t>18:26:53</t>
  </si>
  <si>
    <t>06:41:15</t>
  </si>
  <si>
    <t>02:11:08</t>
  </si>
  <si>
    <t>22:46:07</t>
  </si>
  <si>
    <t>23:46:01</t>
  </si>
  <si>
    <t>19:02:31</t>
  </si>
  <si>
    <t>23:59:34</t>
  </si>
  <si>
    <t>00:47:52</t>
  </si>
  <si>
    <t>20:40:25</t>
  </si>
  <si>
    <t>07:10:39</t>
  </si>
  <si>
    <t>22:39:52</t>
  </si>
  <si>
    <t>21:02:32</t>
  </si>
  <si>
    <t>01:50:13</t>
  </si>
  <si>
    <t>04:15:52</t>
  </si>
  <si>
    <t>19:40:31</t>
  </si>
  <si>
    <t>04:22:54</t>
  </si>
  <si>
    <t>05:41:55</t>
  </si>
  <si>
    <t>20:48:35</t>
  </si>
  <si>
    <t>11:50:47</t>
  </si>
  <si>
    <t>03:08:41</t>
  </si>
  <si>
    <t>14:24:31</t>
  </si>
  <si>
    <t>23:58:05</t>
  </si>
  <si>
    <t>09:18:18</t>
  </si>
  <si>
    <t>10:44:30</t>
  </si>
  <si>
    <t>18:37:15</t>
  </si>
  <si>
    <t>00:51:51</t>
  </si>
  <si>
    <t>13:45:03</t>
  </si>
  <si>
    <t>03:05:11</t>
  </si>
  <si>
    <t>00:57:11</t>
  </si>
  <si>
    <t>02:16:50</t>
  </si>
  <si>
    <t>10:37:15</t>
  </si>
  <si>
    <t>06:29:49</t>
  </si>
  <si>
    <t>08:11:47</t>
  </si>
  <si>
    <t>12:35:23</t>
  </si>
  <si>
    <t>14:50:50</t>
  </si>
  <si>
    <t>09:24:20</t>
  </si>
  <si>
    <t>17:06:29</t>
  </si>
  <si>
    <t>14:28:30</t>
  </si>
  <si>
    <t>05:36:59</t>
  </si>
  <si>
    <t>23:10:53</t>
  </si>
  <si>
    <t>08:39:47</t>
  </si>
  <si>
    <t>22:30:13</t>
  </si>
  <si>
    <t>04:17:01</t>
  </si>
  <si>
    <t>04:17:33</t>
  </si>
  <si>
    <t>03:16:58</t>
  </si>
  <si>
    <t>21:43:22</t>
  </si>
  <si>
    <t>12:46:44</t>
  </si>
  <si>
    <t>17:46:33</t>
  </si>
  <si>
    <t>05:46:35</t>
  </si>
  <si>
    <t>21:42:02</t>
  </si>
  <si>
    <t>23:21:38</t>
  </si>
  <si>
    <t>05:28:07</t>
  </si>
  <si>
    <t>19:58:26</t>
  </si>
  <si>
    <t>06:41:39</t>
  </si>
  <si>
    <t>10:32:31</t>
  </si>
  <si>
    <t>12:28:29</t>
  </si>
  <si>
    <t>12:35:32</t>
  </si>
  <si>
    <t>08:08:18</t>
  </si>
  <si>
    <t>03:50:18</t>
  </si>
  <si>
    <t>04:18:18</t>
  </si>
  <si>
    <t>13:51:47</t>
  </si>
  <si>
    <t>16:10:52</t>
  </si>
  <si>
    <t>01:26:46</t>
  </si>
  <si>
    <t>17:38:40</t>
  </si>
  <si>
    <t>08:49:18</t>
  </si>
  <si>
    <t>21:32:08</t>
  </si>
  <si>
    <t>13:47:08</t>
  </si>
  <si>
    <t>23:03:47</t>
  </si>
  <si>
    <t>00:43:42</t>
  </si>
  <si>
    <t>19:26:44</t>
  </si>
  <si>
    <t>22:11:00</t>
  </si>
  <si>
    <t>23:45:45</t>
  </si>
  <si>
    <t>04:55:59</t>
  </si>
  <si>
    <t>02:13:46</t>
  </si>
  <si>
    <t>11:27:05</t>
  </si>
  <si>
    <t>18:22:33</t>
  </si>
  <si>
    <t>11:48:14</t>
  </si>
  <si>
    <t>17:56:41</t>
  </si>
  <si>
    <t>01:23:30</t>
  </si>
  <si>
    <t>22:39:22</t>
  </si>
  <si>
    <t>00:23:30</t>
  </si>
  <si>
    <t>13:46:56</t>
  </si>
  <si>
    <t>16:13:22</t>
  </si>
  <si>
    <t>01:16:47</t>
  </si>
  <si>
    <t>01:45:51</t>
  </si>
  <si>
    <t>21:36:59</t>
  </si>
  <si>
    <t>04:09:02</t>
  </si>
  <si>
    <t>16:32:58</t>
  </si>
  <si>
    <t>23:21:17</t>
  </si>
  <si>
    <t>12:41:31</t>
  </si>
  <si>
    <t>17:25:29</t>
  </si>
  <si>
    <t>14:44:50</t>
  </si>
  <si>
    <t>02:58:28</t>
  </si>
  <si>
    <t>07:06:12</t>
  </si>
  <si>
    <t>02:31:43</t>
  </si>
  <si>
    <t>12:25:24</t>
  </si>
  <si>
    <t>02:43:25</t>
  </si>
  <si>
    <t>09:29:25</t>
  </si>
  <si>
    <t>14:13:46</t>
  </si>
  <si>
    <t>23:43:18</t>
  </si>
  <si>
    <t>15:53:19</t>
  </si>
  <si>
    <t>07:16:39</t>
  </si>
  <si>
    <t>15:36:06</t>
  </si>
  <si>
    <t>10:57:35</t>
  </si>
  <si>
    <t>02:58:31</t>
  </si>
  <si>
    <t>07:31:28</t>
  </si>
  <si>
    <t>01:56:34</t>
  </si>
  <si>
    <t>00:50:34</t>
  </si>
  <si>
    <t>03:10:48</t>
  </si>
  <si>
    <t>13:42:00</t>
  </si>
  <si>
    <t>08:27:44</t>
  </si>
  <si>
    <t>01:16:10</t>
  </si>
  <si>
    <t>00:06:16</t>
  </si>
  <si>
    <t>12:21:13</t>
  </si>
  <si>
    <t>04:31:44</t>
  </si>
  <si>
    <t>18:31:33</t>
  </si>
  <si>
    <t>04:11:37</t>
  </si>
  <si>
    <t>12:31:36</t>
  </si>
  <si>
    <t>16:47:09</t>
  </si>
  <si>
    <t>10:00:51</t>
  </si>
  <si>
    <t>09:14:34</t>
  </si>
  <si>
    <t>03:27:14</t>
  </si>
  <si>
    <t>15:04:24</t>
  </si>
  <si>
    <t>22:13:06</t>
  </si>
  <si>
    <t>22:26:45</t>
  </si>
  <si>
    <t>21:13:50</t>
  </si>
  <si>
    <t>15:54:11</t>
  </si>
  <si>
    <t>21:49:52</t>
  </si>
  <si>
    <t>11:55:39</t>
  </si>
  <si>
    <t>14:08:15</t>
  </si>
  <si>
    <t>10:07:26</t>
  </si>
  <si>
    <t>08:16:14</t>
  </si>
  <si>
    <t>22:43:23</t>
  </si>
  <si>
    <t>22:50:37</t>
  </si>
  <si>
    <t>01:13:50</t>
  </si>
  <si>
    <t>08:30:09</t>
  </si>
  <si>
    <t>14:18:07</t>
  </si>
  <si>
    <t>07:59:52</t>
  </si>
  <si>
    <t>03:31:51</t>
  </si>
  <si>
    <t>10:47:54</t>
  </si>
  <si>
    <t>10:20:06</t>
  </si>
  <si>
    <t>15:38:54</t>
  </si>
  <si>
    <t>21:02:19</t>
  </si>
  <si>
    <t>18:39:45</t>
  </si>
  <si>
    <t>04:38:33</t>
  </si>
  <si>
    <t>17:59:19</t>
  </si>
  <si>
    <t>19:28:55</t>
  </si>
  <si>
    <t>03:30:51</t>
  </si>
  <si>
    <t>18:09:27</t>
  </si>
  <si>
    <t>13:33:17</t>
  </si>
  <si>
    <t>06:30:35</t>
  </si>
  <si>
    <t>03:52:47</t>
  </si>
  <si>
    <t>19:09:18</t>
  </si>
  <si>
    <t>00:22:08</t>
  </si>
  <si>
    <t>23:05:12</t>
  </si>
  <si>
    <t>01:32:13</t>
  </si>
  <si>
    <t>21:26:35</t>
  </si>
  <si>
    <t>13:44:50</t>
  </si>
  <si>
    <t>11:50:08</t>
  </si>
  <si>
    <t>02:37:14</t>
  </si>
  <si>
    <t>13:59:38</t>
  </si>
  <si>
    <t>19:47:55</t>
  </si>
  <si>
    <t>10:19:40</t>
  </si>
  <si>
    <t>12:07:01</t>
  </si>
  <si>
    <t>03:06:57</t>
  </si>
  <si>
    <t>06:21:02</t>
  </si>
  <si>
    <t>12:17:49</t>
  </si>
  <si>
    <t>13:35:21</t>
  </si>
  <si>
    <t>09:53:10</t>
  </si>
  <si>
    <t>05:07:56</t>
  </si>
  <si>
    <t>18:25:58</t>
  </si>
  <si>
    <t>15:18:02</t>
  </si>
  <si>
    <t>07:58:55</t>
  </si>
  <si>
    <t>22:49:59</t>
  </si>
  <si>
    <t>12:39:57</t>
  </si>
  <si>
    <t>07:36:16</t>
  </si>
  <si>
    <t>16:09:10</t>
  </si>
  <si>
    <t>11:07:59</t>
  </si>
  <si>
    <t>12:10:58</t>
  </si>
  <si>
    <t>22:33:27</t>
  </si>
  <si>
    <t>16:26:28</t>
  </si>
  <si>
    <t>06:14:43</t>
  </si>
  <si>
    <t>03:23:19</t>
  </si>
  <si>
    <t>15:13:48</t>
  </si>
  <si>
    <t>05:08:52</t>
  </si>
  <si>
    <t>18:55:11</t>
  </si>
  <si>
    <t>20:51:35</t>
  </si>
  <si>
    <t>13:57:47</t>
  </si>
  <si>
    <t>12:30:32</t>
  </si>
  <si>
    <t>11:20:06</t>
  </si>
  <si>
    <t>15:40:31</t>
  </si>
  <si>
    <t>02:58:33</t>
  </si>
  <si>
    <t>09:26:54</t>
  </si>
  <si>
    <t>15:08:58</t>
  </si>
  <si>
    <t>17:50:59</t>
  </si>
  <si>
    <t>08:03:38</t>
  </si>
  <si>
    <t>12:51:11</t>
  </si>
  <si>
    <t>03:03:55</t>
  </si>
  <si>
    <t>13:20:56</t>
  </si>
  <si>
    <t>03:35:19</t>
  </si>
  <si>
    <t>15:06:21</t>
  </si>
  <si>
    <t>23:55:51</t>
  </si>
  <si>
    <t>00:12:45</t>
  </si>
  <si>
    <t>22:33:50</t>
  </si>
  <si>
    <t>22:30:47</t>
  </si>
  <si>
    <t>11:46:07</t>
  </si>
  <si>
    <t>08:51:02</t>
  </si>
  <si>
    <t>23:42:13</t>
  </si>
  <si>
    <t>22:02:00</t>
  </si>
  <si>
    <t>17:02:05</t>
  </si>
  <si>
    <t>15:25:04</t>
  </si>
  <si>
    <t>10:45:58</t>
  </si>
  <si>
    <t>04:59:58</t>
  </si>
  <si>
    <t>02:05:57</t>
  </si>
  <si>
    <t>12:56:34</t>
  </si>
  <si>
    <t>22:15:31</t>
  </si>
  <si>
    <t>11:33:03</t>
  </si>
  <si>
    <t>02:57:55</t>
  </si>
  <si>
    <t>04:03:07</t>
  </si>
  <si>
    <t>23:30:07</t>
  </si>
  <si>
    <t>23:40:39</t>
  </si>
  <si>
    <t>10:51:51</t>
  </si>
  <si>
    <t>10:16:59</t>
  </si>
  <si>
    <t>14:48:22</t>
  </si>
  <si>
    <t>05:23:13</t>
  </si>
  <si>
    <t>22:15:19</t>
  </si>
  <si>
    <t>18:18:46</t>
  </si>
  <si>
    <t>00:46:01</t>
  </si>
  <si>
    <t>12:09:59</t>
  </si>
  <si>
    <t>05:48:14</t>
  </si>
  <si>
    <t>11:09:05</t>
  </si>
  <si>
    <t>00:32:53</t>
  </si>
  <si>
    <t>19:57:02</t>
  </si>
  <si>
    <t>18:26:19</t>
  </si>
  <si>
    <t>09:18:50</t>
  </si>
  <si>
    <t>00:37:31</t>
  </si>
  <si>
    <t>00:01:16</t>
  </si>
  <si>
    <t>02:13:49</t>
  </si>
  <si>
    <t>05:52:08</t>
  </si>
  <si>
    <t>19:35:21</t>
  </si>
  <si>
    <t>16:20:34</t>
  </si>
  <si>
    <t>20:12:42</t>
  </si>
  <si>
    <t>02:02:28</t>
  </si>
  <si>
    <t>12:06:00</t>
  </si>
  <si>
    <t>17:17:47</t>
  </si>
  <si>
    <t>11:07:49</t>
  </si>
  <si>
    <t>07:16:30</t>
  </si>
  <si>
    <t>04:28:33</t>
  </si>
  <si>
    <t>09:13:41</t>
  </si>
  <si>
    <t>03:51:17</t>
  </si>
  <si>
    <t>13:21:49</t>
  </si>
  <si>
    <t>02:34:39</t>
  </si>
  <si>
    <t>23:34:36</t>
  </si>
  <si>
    <t>23:33:39</t>
  </si>
  <si>
    <t>07:35:57</t>
  </si>
  <si>
    <t>14:46:05</t>
  </si>
  <si>
    <t>15:44:29</t>
  </si>
  <si>
    <t>23:19:45</t>
  </si>
  <si>
    <t>16:29:53</t>
  </si>
  <si>
    <t>07:05:23</t>
  </si>
  <si>
    <t>01:39:15</t>
  </si>
  <si>
    <t>14:09:44</t>
  </si>
  <si>
    <t>04:47:07</t>
  </si>
  <si>
    <t>01:22:23</t>
  </si>
  <si>
    <t>09:07:15</t>
  </si>
  <si>
    <t>10:50:40</t>
  </si>
  <si>
    <t>21:38:50</t>
  </si>
  <si>
    <t>18:48:16</t>
  </si>
  <si>
    <t>05:16:40</t>
  </si>
  <si>
    <t>23:37:55</t>
  </si>
  <si>
    <t>22:39:03</t>
  </si>
  <si>
    <t>16:00:51</t>
  </si>
  <si>
    <t>14:00:05</t>
  </si>
  <si>
    <t>16:01:16</t>
  </si>
  <si>
    <t>04:07:43</t>
  </si>
  <si>
    <t>12:10:42</t>
  </si>
  <si>
    <t>19:25:45</t>
  </si>
  <si>
    <t>14:22:51</t>
  </si>
  <si>
    <t>20:30:39</t>
  </si>
  <si>
    <t>11:25:31</t>
  </si>
  <si>
    <t>20:01:55</t>
  </si>
  <si>
    <t>06:13:59</t>
  </si>
  <si>
    <t>02:26:02</t>
  </si>
  <si>
    <t>17:58:19</t>
  </si>
  <si>
    <t>08:39:09</t>
  </si>
  <si>
    <t>11:10:00</t>
  </si>
  <si>
    <t>11:51:17</t>
  </si>
  <si>
    <t>04:20:37</t>
  </si>
  <si>
    <t>19:19:21</t>
  </si>
  <si>
    <t>06:34:13</t>
  </si>
  <si>
    <t>21:44:10</t>
  </si>
  <si>
    <t>02:00:37</t>
  </si>
  <si>
    <t>18:15:59</t>
  </si>
  <si>
    <t>05:54:42</t>
  </si>
  <si>
    <t>14:32:53</t>
  </si>
  <si>
    <t>17:30:30</t>
  </si>
  <si>
    <t>11:54:27</t>
  </si>
  <si>
    <t>10:58:10</t>
  </si>
  <si>
    <t>18:50:38</t>
  </si>
  <si>
    <t>17:58:59</t>
  </si>
  <si>
    <t>08:42:02</t>
  </si>
  <si>
    <t>17:59:56</t>
  </si>
  <si>
    <t>23:35:26</t>
  </si>
  <si>
    <t>00:20:43</t>
  </si>
  <si>
    <t>08:07:41</t>
  </si>
  <si>
    <t>08:32:12</t>
  </si>
  <si>
    <t>07:44:57</t>
  </si>
  <si>
    <t>15:54:02</t>
  </si>
  <si>
    <t>08:15:15</t>
  </si>
  <si>
    <t>00:28:19</t>
  </si>
  <si>
    <t>09:49:32</t>
  </si>
  <si>
    <t>10:10:36</t>
  </si>
  <si>
    <t>18:27:39</t>
  </si>
  <si>
    <t>02:26:51</t>
  </si>
  <si>
    <t>10:05:40</t>
  </si>
  <si>
    <t>20:16:56</t>
  </si>
  <si>
    <t>06:19:02</t>
  </si>
  <si>
    <t>12:54:22</t>
  </si>
  <si>
    <t>16:46:45</t>
  </si>
  <si>
    <t>09:35:33</t>
  </si>
  <si>
    <t>17:28:03</t>
  </si>
  <si>
    <t>18:27:49</t>
  </si>
  <si>
    <t>02:21:15</t>
  </si>
  <si>
    <t>08:22:08</t>
  </si>
  <si>
    <t>13:38:12</t>
  </si>
  <si>
    <t>11:22:54</t>
  </si>
  <si>
    <t>20:06:33</t>
  </si>
  <si>
    <t>13:42:59</t>
  </si>
  <si>
    <t>09:47:55</t>
  </si>
  <si>
    <t>16:45:14</t>
  </si>
  <si>
    <t>18:54:29</t>
  </si>
  <si>
    <t>15:05:55</t>
  </si>
  <si>
    <t>20:39:12</t>
  </si>
  <si>
    <t>22:10:33</t>
  </si>
  <si>
    <t>14:00:36</t>
  </si>
  <si>
    <t>08:49:59</t>
  </si>
  <si>
    <t>13:09:15</t>
  </si>
  <si>
    <t>08:53:58</t>
  </si>
  <si>
    <t>09:58:15</t>
  </si>
  <si>
    <t>21:04:58</t>
  </si>
  <si>
    <t>20:30:50</t>
  </si>
  <si>
    <t>08:57:32</t>
  </si>
  <si>
    <t>01:24:41</t>
  </si>
  <si>
    <t>01:48:47</t>
  </si>
  <si>
    <t>13:42:24</t>
  </si>
  <si>
    <t>13:42:47</t>
  </si>
  <si>
    <t>10:22:20</t>
  </si>
  <si>
    <t>04:00:34</t>
  </si>
  <si>
    <t>19:54:36</t>
  </si>
  <si>
    <t>23:28:52</t>
  </si>
  <si>
    <t>22:54:20</t>
  </si>
  <si>
    <t>15:25:17</t>
  </si>
  <si>
    <t>18:43:57</t>
  </si>
  <si>
    <t>07:05:21</t>
  </si>
  <si>
    <t>21:45:29</t>
  </si>
  <si>
    <t>21:00:45</t>
  </si>
  <si>
    <t>06:07:28</t>
  </si>
  <si>
    <t>14:38:44</t>
  </si>
  <si>
    <t>19:56:28</t>
  </si>
  <si>
    <t>01:07:49</t>
  </si>
  <si>
    <t>22:35:34</t>
  </si>
  <si>
    <t>23:21:39</t>
  </si>
  <si>
    <t>22:44:12</t>
  </si>
  <si>
    <t>18:57:11</t>
  </si>
  <si>
    <t>06:18:30</t>
  </si>
  <si>
    <t>17:19:54</t>
  </si>
  <si>
    <t>02:49:56</t>
  </si>
  <si>
    <t>13:08:01</t>
  </si>
  <si>
    <t>07:28:12</t>
  </si>
  <si>
    <t>20:31:27</t>
  </si>
  <si>
    <t>10:58:43</t>
  </si>
  <si>
    <t>20:07:13</t>
  </si>
  <si>
    <t>08:32:33</t>
  </si>
  <si>
    <t>09:34:02</t>
  </si>
  <si>
    <t>22:20:31</t>
  </si>
  <si>
    <t>03:17:23</t>
  </si>
  <si>
    <t>10:52:23</t>
  </si>
  <si>
    <t>15:36:53</t>
  </si>
  <si>
    <t>21:27:26</t>
  </si>
  <si>
    <t>04:08:53</t>
  </si>
  <si>
    <t>06:08:25</t>
  </si>
  <si>
    <t>03:21:40</t>
  </si>
  <si>
    <t>17:39:08</t>
  </si>
  <si>
    <t>06:38:02</t>
  </si>
  <si>
    <t>00:30:47</t>
  </si>
  <si>
    <t>09:36:13</t>
  </si>
  <si>
    <t>00:11:19</t>
  </si>
  <si>
    <t>01:14:07</t>
  </si>
  <si>
    <t>04:15:41</t>
  </si>
  <si>
    <t>09:30:07</t>
  </si>
  <si>
    <t>00:40:36</t>
  </si>
  <si>
    <t>07:50:13</t>
  </si>
  <si>
    <t>11:05:38</t>
  </si>
  <si>
    <t>18:35:42</t>
  </si>
  <si>
    <t>08:55:43</t>
  </si>
  <si>
    <t>01:48:37</t>
  </si>
  <si>
    <t>04:21:01</t>
  </si>
  <si>
    <t>04:17:46</t>
  </si>
  <si>
    <t>11:40:03</t>
  </si>
  <si>
    <t>05:15:18</t>
  </si>
  <si>
    <t>03:20:37</t>
  </si>
  <si>
    <t>19:18:43</t>
  </si>
  <si>
    <t>10:04:35</t>
  </si>
  <si>
    <t>05:49:51</t>
  </si>
  <si>
    <t>07:17:39</t>
  </si>
  <si>
    <t>02:38:36</t>
  </si>
  <si>
    <t>14:09:03</t>
  </si>
  <si>
    <t>08:01:29</t>
  </si>
  <si>
    <t>10:44:05</t>
  </si>
  <si>
    <t>05:21:18</t>
  </si>
  <si>
    <t>18:43:24</t>
  </si>
  <si>
    <t>05:24:17</t>
  </si>
  <si>
    <t>22:09:20</t>
  </si>
  <si>
    <t>10:02:47</t>
  </si>
  <si>
    <t>03:01:16</t>
  </si>
  <si>
    <t>06:24:53</t>
  </si>
  <si>
    <t>20:58:06</t>
  </si>
  <si>
    <t>01:19:58</t>
  </si>
  <si>
    <t>13:03:10</t>
  </si>
  <si>
    <t>15:29:17</t>
  </si>
  <si>
    <t>04:17:57</t>
  </si>
  <si>
    <t>21:35:10</t>
  </si>
  <si>
    <t>15:41:23</t>
  </si>
  <si>
    <t>07:11:36</t>
  </si>
  <si>
    <t>04:04:58</t>
  </si>
  <si>
    <t>23:04:40</t>
  </si>
  <si>
    <t>22:08:01</t>
  </si>
  <si>
    <t>12:03:44</t>
  </si>
  <si>
    <t>03:16:34</t>
  </si>
  <si>
    <t>20:16:44</t>
  </si>
  <si>
    <t>18:14:58</t>
  </si>
  <si>
    <t>05:56:51</t>
  </si>
  <si>
    <t>20:21:11</t>
  </si>
  <si>
    <t>06:31:33</t>
  </si>
  <si>
    <t>07:58:28</t>
  </si>
  <si>
    <t>23:02:14</t>
  </si>
  <si>
    <t>19:14:56</t>
  </si>
  <si>
    <t>04:36:13</t>
  </si>
  <si>
    <t>20:41:11</t>
  </si>
  <si>
    <t>04:15:18</t>
  </si>
  <si>
    <t>01:38:15</t>
  </si>
  <si>
    <t>19:42:17</t>
  </si>
  <si>
    <t>00:20:24</t>
  </si>
  <si>
    <t>14:49:03</t>
  </si>
  <si>
    <t>10:20:24</t>
  </si>
  <si>
    <t>23:19:04</t>
  </si>
  <si>
    <t>08:52:53</t>
  </si>
  <si>
    <t>18:32:03</t>
  </si>
  <si>
    <t>02:36:02</t>
  </si>
  <si>
    <t>08:51:40</t>
  </si>
  <si>
    <t>20:14:29</t>
  </si>
  <si>
    <t>01:51:34</t>
  </si>
  <si>
    <t>07:44:28</t>
  </si>
  <si>
    <t>15:45:13</t>
  </si>
  <si>
    <t>04:31:39</t>
  </si>
  <si>
    <t>04:13:42</t>
  </si>
  <si>
    <t>22:01:12</t>
  </si>
  <si>
    <t>15:51:47</t>
  </si>
  <si>
    <t>14:06:31</t>
  </si>
  <si>
    <t>22:59:03</t>
  </si>
  <si>
    <t>13:35:31</t>
  </si>
  <si>
    <t>05:38:29</t>
  </si>
  <si>
    <t>05:36:29</t>
  </si>
  <si>
    <t>07:45:19</t>
  </si>
  <si>
    <t>13:43:45</t>
  </si>
  <si>
    <t>07:50:39</t>
  </si>
  <si>
    <t>01:20:05</t>
  </si>
  <si>
    <t>15:42:39</t>
  </si>
  <si>
    <t>07:32:31</t>
  </si>
  <si>
    <t>06:48:29</t>
  </si>
  <si>
    <t>10:32:02</t>
  </si>
  <si>
    <t>21:27:19</t>
  </si>
  <si>
    <t>04:19:57</t>
  </si>
  <si>
    <t>19:37:37</t>
  </si>
  <si>
    <t>00:45:05</t>
  </si>
  <si>
    <t>21:40:27</t>
  </si>
  <si>
    <t>16:17:25</t>
  </si>
  <si>
    <t>12:49:26</t>
  </si>
  <si>
    <t>04:11:12</t>
  </si>
  <si>
    <t>08:28:40</t>
  </si>
  <si>
    <t>20:20:39</t>
  </si>
  <si>
    <t>00:34:13</t>
  </si>
  <si>
    <t>07:37:38</t>
  </si>
  <si>
    <t>02:26:09</t>
  </si>
  <si>
    <t>15:29:07</t>
  </si>
  <si>
    <t>00:33:44</t>
  </si>
  <si>
    <t>17:24:19</t>
  </si>
  <si>
    <t>19:50:45</t>
  </si>
  <si>
    <t>13:59:46</t>
  </si>
  <si>
    <t>17:25:30</t>
  </si>
  <si>
    <t>05:27:44</t>
  </si>
  <si>
    <t>17:30:14</t>
  </si>
  <si>
    <t>19:14:25</t>
  </si>
  <si>
    <t>13:49:47</t>
  </si>
  <si>
    <t>04:57:19</t>
  </si>
  <si>
    <t>21:53:10</t>
  </si>
  <si>
    <t>14:58:14</t>
  </si>
  <si>
    <t>22:35:42</t>
  </si>
  <si>
    <t>23:57:59</t>
  </si>
  <si>
    <t>07:51:35</t>
  </si>
  <si>
    <t>01:15:09</t>
  </si>
  <si>
    <t>03:16:08</t>
  </si>
  <si>
    <t>20:14:19</t>
  </si>
  <si>
    <t>05:11:17</t>
  </si>
  <si>
    <t>20:57:19</t>
  </si>
  <si>
    <t>04:10:26</t>
  </si>
  <si>
    <t>05:25:08</t>
  </si>
  <si>
    <t>21:56:18</t>
  </si>
  <si>
    <t>01:42:07</t>
  </si>
  <si>
    <t>09:09:09</t>
  </si>
  <si>
    <t>06:02:27</t>
  </si>
  <si>
    <t>02:41:37</t>
  </si>
  <si>
    <t>01:20:47</t>
  </si>
  <si>
    <t>18:37:02</t>
  </si>
  <si>
    <t>13:55:29</t>
  </si>
  <si>
    <t>06:08:03</t>
  </si>
  <si>
    <t>17:23:51</t>
  </si>
  <si>
    <t>06:16:10</t>
  </si>
  <si>
    <t>05:23:09</t>
  </si>
  <si>
    <t>15:07:40</t>
  </si>
  <si>
    <t>07:08:38</t>
  </si>
  <si>
    <t>05:40:00</t>
  </si>
  <si>
    <t>19:49:18</t>
  </si>
  <si>
    <t>17:08:39</t>
  </si>
  <si>
    <t>01:32:25</t>
  </si>
  <si>
    <t>11:46:32</t>
  </si>
  <si>
    <t>10:27:49</t>
  </si>
  <si>
    <t>23:18:02</t>
  </si>
  <si>
    <t>14:09:33</t>
  </si>
  <si>
    <t>02:49:59</t>
  </si>
  <si>
    <t>16:00:23</t>
  </si>
  <si>
    <t>18:37:41</t>
  </si>
  <si>
    <t>08:34:29</t>
  </si>
  <si>
    <t>00:02:29</t>
  </si>
  <si>
    <t>17:27:30</t>
  </si>
  <si>
    <t>19:06:33</t>
  </si>
  <si>
    <t>21:31:01</t>
  </si>
  <si>
    <t>16:18:26</t>
  </si>
  <si>
    <t>03:16:56</t>
  </si>
  <si>
    <t>20:07:20</t>
  </si>
  <si>
    <t>09:04:32</t>
  </si>
  <si>
    <t>09:30:15</t>
  </si>
  <si>
    <t>20:22:51</t>
  </si>
  <si>
    <t>06:48:04</t>
  </si>
  <si>
    <t>15:45:58</t>
  </si>
  <si>
    <t>10:26:44</t>
  </si>
  <si>
    <t>07:01:42</t>
  </si>
  <si>
    <t>05:58:26</t>
  </si>
  <si>
    <t>01:10:24</t>
  </si>
  <si>
    <t>17:47:11</t>
  </si>
  <si>
    <t>15:04:16</t>
  </si>
  <si>
    <t>14:03:38</t>
  </si>
  <si>
    <t>02:46:43</t>
  </si>
  <si>
    <t>08:35:36</t>
  </si>
  <si>
    <t>19:02:23</t>
  </si>
  <si>
    <t>07:19:30</t>
  </si>
  <si>
    <t>08:25:10</t>
  </si>
  <si>
    <t>11:11:04</t>
  </si>
  <si>
    <t>09:13:58</t>
  </si>
  <si>
    <t>22:10:24</t>
  </si>
  <si>
    <t>13:54:16</t>
  </si>
  <si>
    <t>06:06:29</t>
  </si>
  <si>
    <t>07:33:34</t>
  </si>
  <si>
    <t>14:34:05</t>
  </si>
  <si>
    <t>12:47:47</t>
  </si>
  <si>
    <t>00:40:07</t>
  </si>
  <si>
    <t>08:55:47</t>
  </si>
  <si>
    <t>11:20:18</t>
  </si>
  <si>
    <t>17:06:00</t>
  </si>
  <si>
    <t>03:01:38</t>
  </si>
  <si>
    <t>03:34:46</t>
  </si>
  <si>
    <t>01:25:15</t>
  </si>
  <si>
    <t>10:56:32</t>
  </si>
  <si>
    <t>08:42:35</t>
  </si>
  <si>
    <t>10:53:48</t>
  </si>
  <si>
    <t>06:28:29</t>
  </si>
  <si>
    <t>04:56:28</t>
  </si>
  <si>
    <t>01:53:17</t>
  </si>
  <si>
    <t>06:59:29</t>
  </si>
  <si>
    <t>04:50:29</t>
  </si>
  <si>
    <t>03:27:07</t>
  </si>
  <si>
    <t>07:43:06</t>
  </si>
  <si>
    <t>00:02:18</t>
  </si>
  <si>
    <t>05:21:33</t>
  </si>
  <si>
    <t>19:08:11</t>
  </si>
  <si>
    <t>07:38:11</t>
  </si>
  <si>
    <t>07:15:07</t>
  </si>
  <si>
    <t>01:22:22</t>
  </si>
  <si>
    <t>17:11:56</t>
  </si>
  <si>
    <t>12:27:35</t>
  </si>
  <si>
    <t>15:09:19</t>
  </si>
  <si>
    <t>03:56:19</t>
  </si>
  <si>
    <t>21:04:37</t>
  </si>
  <si>
    <t>18:36:45</t>
  </si>
  <si>
    <t>03:55:47</t>
  </si>
  <si>
    <t>17:29:47</t>
  </si>
  <si>
    <t>04:49:54</t>
  </si>
  <si>
    <t>11:30:56</t>
  </si>
  <si>
    <t>04:19:14</t>
  </si>
  <si>
    <t>21:33:20</t>
  </si>
  <si>
    <t>08:02:11</t>
  </si>
  <si>
    <t>23:38:16</t>
  </si>
  <si>
    <t>03:58:11</t>
  </si>
  <si>
    <t>15:19:57</t>
  </si>
  <si>
    <t>22:13:08</t>
  </si>
  <si>
    <t>06:39:33</t>
  </si>
  <si>
    <t>00:10:43</t>
  </si>
  <si>
    <t>10:29:43</t>
  </si>
  <si>
    <t>09:02:45</t>
  </si>
  <si>
    <t>17:24:21</t>
  </si>
  <si>
    <t>17:20:37</t>
  </si>
  <si>
    <t>21:49:32</t>
  </si>
  <si>
    <t>10:20:21</t>
  </si>
  <si>
    <t>16:12:52</t>
  </si>
  <si>
    <t>11:17:55</t>
  </si>
  <si>
    <t>03:16:44</t>
  </si>
  <si>
    <t>22:33:22</t>
  </si>
  <si>
    <t>14:14:16</t>
  </si>
  <si>
    <t>14:44:38</t>
  </si>
  <si>
    <t>19:14:00</t>
  </si>
  <si>
    <t>06:29:39</t>
  </si>
  <si>
    <t>09:25:01</t>
  </si>
  <si>
    <t>04:35:49</t>
  </si>
  <si>
    <t>12:23:22</t>
  </si>
  <si>
    <t>03:20:01</t>
  </si>
  <si>
    <t>20:52:53</t>
  </si>
  <si>
    <t>08:35:23</t>
  </si>
  <si>
    <t>17:33:31</t>
  </si>
  <si>
    <t>19:52:38</t>
  </si>
  <si>
    <t>12:50:01</t>
  </si>
  <si>
    <t>22:43:01</t>
  </si>
  <si>
    <t>01:54:53</t>
  </si>
  <si>
    <t>20:59:44</t>
  </si>
  <si>
    <t>08:44:30</t>
  </si>
  <si>
    <t>11:56:26</t>
  </si>
  <si>
    <t>09:28:33</t>
  </si>
  <si>
    <t>04:54:41</t>
  </si>
  <si>
    <t>19:30:17</t>
  </si>
  <si>
    <t>03:28:21</t>
  </si>
  <si>
    <t>03:41:03</t>
  </si>
  <si>
    <t>09:40:55</t>
  </si>
  <si>
    <t>19:18:01</t>
  </si>
  <si>
    <t>19:15:41</t>
  </si>
  <si>
    <t>11:12:24</t>
  </si>
  <si>
    <t>23:12:05</t>
  </si>
  <si>
    <t>01:03:04</t>
  </si>
  <si>
    <t>18:50:52</t>
  </si>
  <si>
    <t>09:23:53</t>
  </si>
  <si>
    <t>00:13:01</t>
  </si>
  <si>
    <t>03:15:20</t>
  </si>
  <si>
    <t>06:28:17</t>
  </si>
  <si>
    <t>05:55:48</t>
  </si>
  <si>
    <t>18:46:16</t>
  </si>
  <si>
    <t>05:17:59</t>
  </si>
  <si>
    <t>09:43:24</t>
  </si>
  <si>
    <t>07:16:50</t>
  </si>
  <si>
    <t>20:18:57</t>
  </si>
  <si>
    <t>06:10:46</t>
  </si>
  <si>
    <t>14:39:36</t>
  </si>
  <si>
    <t>10:42:06</t>
  </si>
  <si>
    <t>22:15:09</t>
  </si>
  <si>
    <t>17:23:31</t>
  </si>
  <si>
    <t>10:37:40</t>
  </si>
  <si>
    <t>00:23:17</t>
  </si>
  <si>
    <t>09:52:07</t>
  </si>
  <si>
    <t>05:02:36</t>
  </si>
  <si>
    <t>21:15:22</t>
  </si>
  <si>
    <t>13:47:50</t>
  </si>
  <si>
    <t>11:59:38</t>
  </si>
  <si>
    <t>17:02:56</t>
  </si>
  <si>
    <t>17:23:56</t>
  </si>
  <si>
    <t>08:53:21</t>
  </si>
  <si>
    <t>15:23:27</t>
  </si>
  <si>
    <t>23:10:18</t>
  </si>
  <si>
    <t>13:49:53</t>
  </si>
  <si>
    <t>10:48:13</t>
  </si>
  <si>
    <t>04:05:20</t>
  </si>
  <si>
    <t>07:11:54</t>
  </si>
  <si>
    <t>16:26:04</t>
  </si>
  <si>
    <t>07:00:24</t>
  </si>
  <si>
    <t>23:40:45</t>
  </si>
  <si>
    <t>13:15:49</t>
  </si>
  <si>
    <t>03:51:35</t>
  </si>
  <si>
    <t>18:26:34</t>
  </si>
  <si>
    <t>19:02:01</t>
  </si>
  <si>
    <t>05:39:44</t>
  </si>
  <si>
    <t>12:12:56</t>
  </si>
  <si>
    <t>00:03:35</t>
  </si>
  <si>
    <t>12:07:50</t>
  </si>
  <si>
    <t>18:10:41</t>
  </si>
  <si>
    <t>07:32:35</t>
  </si>
  <si>
    <t>05:18:44</t>
  </si>
  <si>
    <t>18:54:05</t>
  </si>
  <si>
    <t>21:28:34</t>
  </si>
  <si>
    <t>10:35:30</t>
  </si>
  <si>
    <t>08:09:26</t>
  </si>
  <si>
    <t>11:59:29</t>
  </si>
  <si>
    <t>23:49:29</t>
  </si>
  <si>
    <t>01:17:23</t>
  </si>
  <si>
    <t>06:11:40</t>
  </si>
  <si>
    <t>12:25:51</t>
  </si>
  <si>
    <t>18:29:27</t>
  </si>
  <si>
    <t>01:21:56</t>
  </si>
  <si>
    <t>18:44:50</t>
  </si>
  <si>
    <t>23:43:25</t>
  </si>
  <si>
    <t>21:32:26</t>
  </si>
  <si>
    <t>18:41:26</t>
  </si>
  <si>
    <t>17:03:59</t>
  </si>
  <si>
    <t>02:17:20</t>
  </si>
  <si>
    <t>10:18:18</t>
  </si>
  <si>
    <t>03:53:36</t>
  </si>
  <si>
    <t>18:24:37</t>
  </si>
  <si>
    <t>20:36:26</t>
  </si>
  <si>
    <t>17:51:15</t>
  </si>
  <si>
    <t>09:42:14</t>
  </si>
  <si>
    <t>10:33:40</t>
  </si>
  <si>
    <t>16:47:32</t>
  </si>
  <si>
    <t>07:12:23</t>
  </si>
  <si>
    <t>13:47:07</t>
  </si>
  <si>
    <t>20:59:59</t>
  </si>
  <si>
    <t>15:59:31</t>
  </si>
  <si>
    <t>11:41:23</t>
  </si>
  <si>
    <t>16:33:26</t>
  </si>
  <si>
    <t>19:34:45</t>
  </si>
  <si>
    <t>10:09:47</t>
  </si>
  <si>
    <t>16:00:40</t>
  </si>
  <si>
    <t>21:10:09</t>
  </si>
  <si>
    <t>15:06:22</t>
  </si>
  <si>
    <t>00:11:02</t>
  </si>
  <si>
    <t>20:32:12</t>
  </si>
  <si>
    <t>18:34:38</t>
  </si>
  <si>
    <t>05:35:10</t>
  </si>
  <si>
    <t>00:56:26</t>
  </si>
  <si>
    <t>01:45:28</t>
  </si>
  <si>
    <t>06:30:02</t>
  </si>
  <si>
    <t>04:30:06</t>
  </si>
  <si>
    <t>13:38:56</t>
  </si>
  <si>
    <t>11:13:50</t>
  </si>
  <si>
    <t>07:59:24</t>
  </si>
  <si>
    <t>02:09:32</t>
  </si>
  <si>
    <t>15:08:24</t>
  </si>
  <si>
    <t>15:24:29</t>
  </si>
  <si>
    <t>03:18:23</t>
  </si>
  <si>
    <t>19:57:27</t>
  </si>
  <si>
    <t>22:57:09</t>
  </si>
  <si>
    <t>16:15:02</t>
  </si>
  <si>
    <t>01:48:21</t>
  </si>
  <si>
    <t>20:22:09</t>
  </si>
  <si>
    <t>13:32:53</t>
  </si>
  <si>
    <t>11:09:48</t>
  </si>
  <si>
    <t>18:54:37</t>
  </si>
  <si>
    <t>12:09:56</t>
  </si>
  <si>
    <t>00:07:45</t>
  </si>
  <si>
    <t>18:40:09</t>
  </si>
  <si>
    <t>19:18:16</t>
  </si>
  <si>
    <t>02:26:13</t>
  </si>
  <si>
    <t>23:37:03</t>
  </si>
  <si>
    <t>23:30:09</t>
  </si>
  <si>
    <t>00:27:54</t>
  </si>
  <si>
    <t>14:35:18</t>
  </si>
  <si>
    <t>14:10:40</t>
  </si>
  <si>
    <t>22:19:25</t>
  </si>
  <si>
    <t>06:33:14</t>
  </si>
  <si>
    <t>19:36:55</t>
  </si>
  <si>
    <t>14:56:48</t>
  </si>
  <si>
    <t>17:26:55</t>
  </si>
  <si>
    <t>02:41:46</t>
  </si>
  <si>
    <t>23:05:03</t>
  </si>
  <si>
    <t>22:11:46</t>
  </si>
  <si>
    <t>04:06:07</t>
  </si>
  <si>
    <t>20:31:03</t>
  </si>
  <si>
    <t>07:21:39</t>
  </si>
  <si>
    <t>09:14:01</t>
  </si>
  <si>
    <t>18:29:43</t>
  </si>
  <si>
    <t>02:43:38</t>
  </si>
  <si>
    <t>10:27:22</t>
  </si>
  <si>
    <t>18:40:14</t>
  </si>
  <si>
    <t>03:55:08</t>
  </si>
  <si>
    <t>22:39:19</t>
  </si>
  <si>
    <t>05:29:00</t>
  </si>
  <si>
    <t>10:08:50</t>
  </si>
  <si>
    <t>23:56:55</t>
  </si>
  <si>
    <t>15:22:18</t>
  </si>
  <si>
    <t>00:41:11</t>
  </si>
  <si>
    <t>10:04:57</t>
  </si>
  <si>
    <t>22:34:48</t>
  </si>
  <si>
    <t>02:50:08</t>
  </si>
  <si>
    <t>23:38:37</t>
  </si>
  <si>
    <t>10:17:43</t>
  </si>
  <si>
    <t>02:52:29</t>
  </si>
  <si>
    <t>22:25:27</t>
  </si>
  <si>
    <t>14:09:57</t>
  </si>
  <si>
    <t>00:53:27</t>
  </si>
  <si>
    <t>15:23:28</t>
  </si>
  <si>
    <t>19:10:12</t>
  </si>
  <si>
    <t>18:20:09</t>
  </si>
  <si>
    <t>23:43:08</t>
  </si>
  <si>
    <t>15:04:29</t>
  </si>
  <si>
    <t>02:10:28</t>
  </si>
  <si>
    <t>08:58:45</t>
  </si>
  <si>
    <t>05:22:09</t>
  </si>
  <si>
    <t>09:00:46</t>
  </si>
  <si>
    <t>21:32:30</t>
  </si>
  <si>
    <t>09:34:17</t>
  </si>
  <si>
    <t>15:58:17</t>
  </si>
  <si>
    <t>09:13:12</t>
  </si>
  <si>
    <t>19:56:39</t>
  </si>
  <si>
    <t>00:44:05</t>
  </si>
  <si>
    <t>20:57:59</t>
  </si>
  <si>
    <t>17:46:32</t>
  </si>
  <si>
    <t>18:51:18</t>
  </si>
  <si>
    <t>07:30:33</t>
  </si>
  <si>
    <t>05:06:32</t>
  </si>
  <si>
    <t>09:16:23</t>
  </si>
  <si>
    <t>08:56:16</t>
  </si>
  <si>
    <t>02:46:52</t>
  </si>
  <si>
    <t>11:38:48</t>
  </si>
  <si>
    <t>12:16:26</t>
  </si>
  <si>
    <t>04:46:57</t>
  </si>
  <si>
    <t>07:12:29</t>
  </si>
  <si>
    <t>12:41:02</t>
  </si>
  <si>
    <t>20:12:39</t>
  </si>
  <si>
    <t>03:10:13</t>
  </si>
  <si>
    <t>12:59:20</t>
  </si>
  <si>
    <t>10:45:23</t>
  </si>
  <si>
    <t>19:51:18</t>
  </si>
  <si>
    <t>06:30:29</t>
  </si>
  <si>
    <t>14:11:14</t>
  </si>
  <si>
    <t>21:05:01</t>
  </si>
  <si>
    <t>01:57:33</t>
  </si>
  <si>
    <t>01:23:10</t>
  </si>
  <si>
    <t>17:53:23</t>
  </si>
  <si>
    <t>18:17:24</t>
  </si>
  <si>
    <t>18:29:22</t>
  </si>
  <si>
    <t>08:44:17</t>
  </si>
  <si>
    <t>11:36:35</t>
  </si>
  <si>
    <t>12:45:29</t>
  </si>
  <si>
    <t>10:42:36</t>
  </si>
  <si>
    <t>17:52:22</t>
  </si>
  <si>
    <t>15:26:18</t>
  </si>
  <si>
    <t>18:19:24</t>
  </si>
  <si>
    <t>07:05:47</t>
  </si>
  <si>
    <t>20:25:55</t>
  </si>
  <si>
    <t>14:37:34</t>
  </si>
  <si>
    <t>22:23:06</t>
  </si>
  <si>
    <t>11:49:37</t>
  </si>
  <si>
    <t>12:50:26</t>
  </si>
  <si>
    <t>00:45:40</t>
  </si>
  <si>
    <t>22:37:13</t>
  </si>
  <si>
    <t>07:18:50</t>
  </si>
  <si>
    <t>08:45:36</t>
  </si>
  <si>
    <t>09:52:28</t>
  </si>
  <si>
    <t>22:59:25</t>
  </si>
  <si>
    <t>19:08:24</t>
  </si>
  <si>
    <t>00:31:03</t>
  </si>
  <si>
    <t>16:50:50</t>
  </si>
  <si>
    <t>20:39:58</t>
  </si>
  <si>
    <t>14:54:03</t>
  </si>
  <si>
    <t>08:42:00</t>
  </si>
  <si>
    <t>00:03:40</t>
  </si>
  <si>
    <t>00:25:27</t>
  </si>
  <si>
    <t>08:37:46</t>
  </si>
  <si>
    <t>17:15:16</t>
  </si>
  <si>
    <t>06:11:44</t>
  </si>
  <si>
    <t>20:09:18</t>
  </si>
  <si>
    <t>18:15:40</t>
  </si>
  <si>
    <t>10:18:40</t>
  </si>
  <si>
    <t>18:37:28</t>
  </si>
  <si>
    <t>14:19:41</t>
  </si>
  <si>
    <t>18:30:41</t>
  </si>
  <si>
    <t>03:14:34</t>
  </si>
  <si>
    <t>05:43:22</t>
  </si>
  <si>
    <t>10:53:19</t>
  </si>
  <si>
    <t>23:44:40</t>
  </si>
  <si>
    <t>22:23:43</t>
  </si>
  <si>
    <t>05:28:24</t>
  </si>
  <si>
    <t>13:47:26</t>
  </si>
  <si>
    <t>21:23:26</t>
  </si>
  <si>
    <t>12:20:10</t>
  </si>
  <si>
    <t>07:57:39</t>
  </si>
  <si>
    <t>19:17:56</t>
  </si>
  <si>
    <t>05:12:08</t>
  </si>
  <si>
    <t>21:55:35</t>
  </si>
  <si>
    <t>07:01:16</t>
  </si>
  <si>
    <t>05:58:57</t>
  </si>
  <si>
    <t>12:51:59</t>
  </si>
  <si>
    <t>21:38:56</t>
  </si>
  <si>
    <t>05:05:37</t>
  </si>
  <si>
    <t>06:44:50</t>
  </si>
  <si>
    <t>06:27:33</t>
  </si>
  <si>
    <t>11:15:49</t>
  </si>
  <si>
    <t>13:34:36</t>
  </si>
  <si>
    <t>03:36:01</t>
  </si>
  <si>
    <t>12:22:35</t>
  </si>
  <si>
    <t>22:13:45</t>
  </si>
  <si>
    <t>23:36:12</t>
  </si>
  <si>
    <t>02:59:01</t>
  </si>
  <si>
    <t>00:59:48</t>
  </si>
  <si>
    <t>14:59:17</t>
  </si>
  <si>
    <t>01:51:52</t>
  </si>
  <si>
    <t>13:54:33</t>
  </si>
  <si>
    <t>21:19:06</t>
  </si>
  <si>
    <t>22:43:39</t>
  </si>
  <si>
    <t>21:32:18</t>
  </si>
  <si>
    <t>08:16:31</t>
  </si>
  <si>
    <t>11:51:47</t>
  </si>
  <si>
    <t>08:05:14</t>
  </si>
  <si>
    <t>08:12:50</t>
  </si>
  <si>
    <t>15:12:13</t>
  </si>
  <si>
    <t>20:52:42</t>
  </si>
  <si>
    <t>06:43:24</t>
  </si>
  <si>
    <t>01:52:35</t>
  </si>
  <si>
    <t>08:01:42</t>
  </si>
  <si>
    <t>22:14:20</t>
  </si>
  <si>
    <t>03:41:12</t>
  </si>
  <si>
    <t>19:43:17</t>
  </si>
  <si>
    <t>02:43:35</t>
  </si>
  <si>
    <t>00:27:48</t>
  </si>
  <si>
    <t>07:22:07</t>
  </si>
  <si>
    <t>04:22:37</t>
  </si>
  <si>
    <t>03:09:14</t>
  </si>
  <si>
    <t>00:08:50</t>
  </si>
  <si>
    <t>23:13:41</t>
  </si>
  <si>
    <t>02:15:01</t>
  </si>
  <si>
    <t>04:15:40</t>
  </si>
  <si>
    <t>05:05:23</t>
  </si>
  <si>
    <t>11:16:54</t>
  </si>
  <si>
    <t>10:14:02</t>
  </si>
  <si>
    <t>16:07:32</t>
  </si>
  <si>
    <t>03:03:52</t>
  </si>
  <si>
    <t>11:51:49</t>
  </si>
  <si>
    <t>20:59:11</t>
  </si>
  <si>
    <t>21:11:28</t>
  </si>
  <si>
    <t>09:34:15</t>
  </si>
  <si>
    <t>09:50:01</t>
  </si>
  <si>
    <t>17:22:39</t>
  </si>
  <si>
    <t>21:45:06</t>
  </si>
  <si>
    <t>18:53:08</t>
  </si>
  <si>
    <t>02:38:10</t>
  </si>
  <si>
    <t>18:30:05</t>
  </si>
  <si>
    <t>07:19:36</t>
  </si>
  <si>
    <t>10:35:14</t>
  </si>
  <si>
    <t>14:53:49</t>
  </si>
  <si>
    <t>22:42:23</t>
  </si>
  <si>
    <t>22:21:04</t>
  </si>
  <si>
    <t>12:21:17</t>
  </si>
  <si>
    <t>00:06:42</t>
  </si>
  <si>
    <t>19:48:04</t>
  </si>
  <si>
    <t>02:20:52</t>
  </si>
  <si>
    <t>03:34:26</t>
  </si>
  <si>
    <t>19:12:52</t>
  </si>
  <si>
    <t>21:08:09</t>
  </si>
  <si>
    <t>08:46:54</t>
  </si>
  <si>
    <t>22:38:37</t>
  </si>
  <si>
    <t>14:42:43</t>
  </si>
  <si>
    <t>22:34:42</t>
  </si>
  <si>
    <t>16:41:31</t>
  </si>
  <si>
    <t>04:08:06</t>
  </si>
  <si>
    <t>23:59:27</t>
  </si>
  <si>
    <t>18:30:03</t>
  </si>
  <si>
    <t>02:56:36</t>
  </si>
  <si>
    <t>15:10:50</t>
  </si>
  <si>
    <t>14:57:07</t>
  </si>
  <si>
    <t>20:54:47</t>
  </si>
  <si>
    <t>12:02:43</t>
  </si>
  <si>
    <t>13:28:32</t>
  </si>
  <si>
    <t>06:04:11</t>
  </si>
  <si>
    <t>13:06:28</t>
  </si>
  <si>
    <t>11:55:15</t>
  </si>
  <si>
    <t>21:45:57</t>
  </si>
  <si>
    <t>23:58:31</t>
  </si>
  <si>
    <t>09:33:34</t>
  </si>
  <si>
    <t>08:55:30</t>
  </si>
  <si>
    <t>13:11:09</t>
  </si>
  <si>
    <t>07:12:28</t>
  </si>
  <si>
    <t>17:30:18</t>
  </si>
  <si>
    <t>20:24:09</t>
  </si>
  <si>
    <t>12:18:26</t>
  </si>
  <si>
    <t>12:56:20</t>
  </si>
  <si>
    <t>07:20:57</t>
  </si>
  <si>
    <t>06:09:43</t>
  </si>
  <si>
    <t>09:32:52</t>
  </si>
  <si>
    <t>01:43:42</t>
  </si>
  <si>
    <t>17:27:35</t>
  </si>
  <si>
    <t>23:34:15</t>
  </si>
  <si>
    <t>11:35:39</t>
  </si>
  <si>
    <t>03:46:38</t>
  </si>
  <si>
    <t>02:11:34</t>
  </si>
  <si>
    <t>16:50:41</t>
  </si>
  <si>
    <t>03:13:02</t>
  </si>
  <si>
    <t>12:50:25</t>
  </si>
  <si>
    <t>04:08:27</t>
  </si>
  <si>
    <t>13:12:03</t>
  </si>
  <si>
    <t>08:34:55</t>
  </si>
  <si>
    <t>16:27:03</t>
  </si>
  <si>
    <t>15:51:57</t>
  </si>
  <si>
    <t>13:18:34</t>
  </si>
  <si>
    <t>16:05:47</t>
  </si>
  <si>
    <t>07:15:08</t>
  </si>
  <si>
    <t>17:26:14</t>
  </si>
  <si>
    <t>15:35:21</t>
  </si>
  <si>
    <t>10:11:03</t>
  </si>
  <si>
    <t>08:24:48</t>
  </si>
  <si>
    <t>08:49:39</t>
  </si>
  <si>
    <t>08:18:52</t>
  </si>
  <si>
    <t>10:07:24</t>
  </si>
  <si>
    <t>14:49:00</t>
  </si>
  <si>
    <t>21:38:27</t>
  </si>
  <si>
    <t>00:01:56</t>
  </si>
  <si>
    <t>21:13:32</t>
  </si>
  <si>
    <t>09:57:49</t>
  </si>
  <si>
    <t>22:33:30</t>
  </si>
  <si>
    <t>20:47:12</t>
  </si>
  <si>
    <t>22:09:47</t>
  </si>
  <si>
    <t>05:55:11</t>
  </si>
  <si>
    <t>14:29:25</t>
  </si>
  <si>
    <t>07:53:25</t>
  </si>
  <si>
    <t>15:36:54</t>
  </si>
  <si>
    <t>06:54:41</t>
  </si>
  <si>
    <t>00:41:26</t>
  </si>
  <si>
    <t>17:34:25</t>
  </si>
  <si>
    <t>18:22:52</t>
  </si>
  <si>
    <t>19:09:19</t>
  </si>
  <si>
    <t>20:39:11</t>
  </si>
  <si>
    <t>23:25:17</t>
  </si>
  <si>
    <t>15:43:22</t>
  </si>
  <si>
    <t>22:07:07</t>
  </si>
  <si>
    <t>12:41:43</t>
  </si>
  <si>
    <t>15:48:04</t>
  </si>
  <si>
    <t>20:04:44</t>
  </si>
  <si>
    <t>08:53:37</t>
  </si>
  <si>
    <t>01:28:33</t>
  </si>
  <si>
    <t>23:51:12</t>
  </si>
  <si>
    <t>04:04:07</t>
  </si>
  <si>
    <t>00:36:59</t>
  </si>
  <si>
    <t>00:52:19</t>
  </si>
  <si>
    <t>09:41:46</t>
  </si>
  <si>
    <t>05:11:18</t>
  </si>
  <si>
    <t>13:59:45</t>
  </si>
  <si>
    <t>06:46:01</t>
  </si>
  <si>
    <t>01:34:55</t>
  </si>
  <si>
    <t>13:00:50</t>
  </si>
  <si>
    <t>19:47:17</t>
  </si>
  <si>
    <t>09:43:04</t>
  </si>
  <si>
    <t>22:38:16</t>
  </si>
  <si>
    <t>12:01:20</t>
  </si>
  <si>
    <t>14:30:00</t>
  </si>
  <si>
    <t>05:42:11</t>
  </si>
  <si>
    <t>01:11:06</t>
  </si>
  <si>
    <t>00:32:38</t>
  </si>
  <si>
    <t>05:42:57</t>
  </si>
  <si>
    <t>19:28:38</t>
  </si>
  <si>
    <t>19:17:30</t>
  </si>
  <si>
    <t>07:55:15</t>
  </si>
  <si>
    <t>03:08:14</t>
  </si>
  <si>
    <t>00:40:38</t>
  </si>
  <si>
    <t>09:33:54</t>
  </si>
  <si>
    <t>03:34:40</t>
  </si>
  <si>
    <t>06:33:08</t>
  </si>
  <si>
    <t>01:36:45</t>
  </si>
  <si>
    <t>22:20:51</t>
  </si>
  <si>
    <t>13:46:34</t>
  </si>
  <si>
    <t>04:14:17</t>
  </si>
  <si>
    <t>04:11:42</t>
  </si>
  <si>
    <t>22:24:59</t>
  </si>
  <si>
    <t>20:55:32</t>
  </si>
  <si>
    <t>09:06:42</t>
  </si>
  <si>
    <t>11:00:57</t>
  </si>
  <si>
    <t>12:40:34</t>
  </si>
  <si>
    <t>19:05:04</t>
  </si>
  <si>
    <t>04:17:21</t>
  </si>
  <si>
    <t>09:01:01</t>
  </si>
  <si>
    <t>16:24:54</t>
  </si>
  <si>
    <t>01:14:37</t>
  </si>
  <si>
    <t>14:04:07</t>
  </si>
  <si>
    <t>13:55:17</t>
  </si>
  <si>
    <t>21:43:05</t>
  </si>
  <si>
    <t>03:23:13</t>
  </si>
  <si>
    <t>10:24:49</t>
  </si>
  <si>
    <t>19:37:27</t>
  </si>
  <si>
    <t>10:16:09</t>
  </si>
  <si>
    <t>08:02:08</t>
  </si>
  <si>
    <t>18:05:43</t>
  </si>
  <si>
    <t>11:59:59</t>
  </si>
  <si>
    <t>04:32:35</t>
  </si>
  <si>
    <t>12:34:11</t>
  </si>
  <si>
    <t>02:27:23</t>
  </si>
  <si>
    <t>21:19:01</t>
  </si>
  <si>
    <t>13:39:46</t>
  </si>
  <si>
    <t>12:44:50</t>
  </si>
  <si>
    <t>09:28:41</t>
  </si>
  <si>
    <t>21:31:04</t>
  </si>
  <si>
    <t>13:00:47</t>
  </si>
  <si>
    <t>05:26:27</t>
  </si>
  <si>
    <t>11:34:34</t>
  </si>
  <si>
    <t>01:25:19</t>
  </si>
  <si>
    <t>13:00:06</t>
  </si>
  <si>
    <t>01:18:15</t>
  </si>
  <si>
    <t>23:15:27</t>
  </si>
  <si>
    <t>12:42:43</t>
  </si>
  <si>
    <t>14:27:51</t>
  </si>
  <si>
    <t>23:07:58</t>
  </si>
  <si>
    <t>19:13:29</t>
  </si>
  <si>
    <t>20:29:33</t>
  </si>
  <si>
    <t>22:51:02</t>
  </si>
  <si>
    <t>05:21:26</t>
  </si>
  <si>
    <t>12:12:48</t>
  </si>
  <si>
    <t>23:20:32</t>
  </si>
  <si>
    <t>20:06:00</t>
  </si>
  <si>
    <t>17:13:20</t>
  </si>
  <si>
    <t>06:06:13</t>
  </si>
  <si>
    <t>18:01:46</t>
  </si>
  <si>
    <t>00:51:02</t>
  </si>
  <si>
    <t>23:09:16</t>
  </si>
  <si>
    <t>13:23:31</t>
  </si>
  <si>
    <t>22:27:03</t>
  </si>
  <si>
    <t>05:55:31</t>
  </si>
  <si>
    <t>06:18:00</t>
  </si>
  <si>
    <t>17:42:24</t>
  </si>
  <si>
    <t>12:04:15</t>
  </si>
  <si>
    <t>09:49:56</t>
  </si>
  <si>
    <t>12:15:09</t>
  </si>
  <si>
    <t>12:14:03</t>
  </si>
  <si>
    <t>17:20:22</t>
  </si>
  <si>
    <t>10:13:14</t>
  </si>
  <si>
    <t>17:26:16</t>
  </si>
  <si>
    <t>16:21:39</t>
  </si>
  <si>
    <t>22:20:59</t>
  </si>
  <si>
    <t>00:59:14</t>
  </si>
  <si>
    <t>17:55:27</t>
  </si>
  <si>
    <t>03:21:23</t>
  </si>
  <si>
    <t>09:14:38</t>
  </si>
  <si>
    <t>13:49:37</t>
  </si>
  <si>
    <t>19:23:11</t>
  </si>
  <si>
    <t>12:43:40</t>
  </si>
  <si>
    <t>10:12:24</t>
  </si>
  <si>
    <t>23:56:22</t>
  </si>
  <si>
    <t>08:13:25</t>
  </si>
  <si>
    <t>18:14:26</t>
  </si>
  <si>
    <t>20:57:32</t>
  </si>
  <si>
    <t>03:04:54</t>
  </si>
  <si>
    <t>08:55:51</t>
  </si>
  <si>
    <t>10:29:08</t>
  </si>
  <si>
    <t>07:18:53</t>
  </si>
  <si>
    <t>21:53:41</t>
  </si>
  <si>
    <t>19:52:22</t>
  </si>
  <si>
    <t>20:51:12</t>
  </si>
  <si>
    <t>20:36:08</t>
  </si>
  <si>
    <t>18:16:57</t>
  </si>
  <si>
    <t>09:00:26</t>
  </si>
  <si>
    <t>18:49:35</t>
  </si>
  <si>
    <t>03:04:43</t>
  </si>
  <si>
    <t>02:00:49</t>
  </si>
  <si>
    <t>10:38:44</t>
  </si>
  <si>
    <t>22:32:48</t>
  </si>
  <si>
    <t>15:47:43</t>
  </si>
  <si>
    <t>07:22:31</t>
  </si>
  <si>
    <t>11:52:06</t>
  </si>
  <si>
    <t>19:18:13</t>
  </si>
  <si>
    <t>03:05:34</t>
  </si>
  <si>
    <t>03:53:30</t>
  </si>
  <si>
    <t>15:43:54</t>
  </si>
  <si>
    <t>00:36:49</t>
  </si>
  <si>
    <t>00:36:55</t>
  </si>
  <si>
    <t>19:41:06</t>
  </si>
  <si>
    <t>18:00:59</t>
  </si>
  <si>
    <t>16:52:44</t>
  </si>
  <si>
    <t>15:24:25</t>
  </si>
  <si>
    <t>18:41:38</t>
  </si>
  <si>
    <t>11:29:21</t>
  </si>
  <si>
    <t>21:45:47</t>
  </si>
  <si>
    <t>01:33:25</t>
  </si>
  <si>
    <t>10:08:29</t>
  </si>
  <si>
    <t>01:06:30</t>
  </si>
  <si>
    <t>06:47:03</t>
  </si>
  <si>
    <t>00:46:17</t>
  </si>
  <si>
    <t>23:29:06</t>
  </si>
  <si>
    <t>06:21:06</t>
  </si>
  <si>
    <t>16:32:25</t>
  </si>
  <si>
    <t>00:06:27</t>
  </si>
  <si>
    <t>21:56:00</t>
  </si>
  <si>
    <t>08:47:06</t>
  </si>
  <si>
    <t>23:27:07</t>
  </si>
  <si>
    <t>09:54:00</t>
  </si>
  <si>
    <t>11:10:15</t>
  </si>
  <si>
    <t>08:32:04</t>
  </si>
  <si>
    <t>22:01:54</t>
  </si>
  <si>
    <t>17:12:01</t>
  </si>
  <si>
    <t>12:46:17</t>
  </si>
  <si>
    <t>22:03:57</t>
  </si>
  <si>
    <t>12:47:51</t>
  </si>
  <si>
    <t>09:35:56</t>
  </si>
  <si>
    <t>09:06:03</t>
  </si>
  <si>
    <t>13:12:02</t>
  </si>
  <si>
    <t>18:15:01</t>
  </si>
  <si>
    <t>21:33:53</t>
  </si>
  <si>
    <t>17:08:31</t>
  </si>
  <si>
    <t>12:00:41</t>
  </si>
  <si>
    <t>18:18:52</t>
  </si>
  <si>
    <t>23:01:29</t>
  </si>
  <si>
    <t>13:07:06</t>
  </si>
  <si>
    <t>19:26:22</t>
  </si>
  <si>
    <t>18:30:31</t>
  </si>
  <si>
    <t>09:21:40</t>
  </si>
  <si>
    <t>03:51:27</t>
  </si>
  <si>
    <t>11:09:19</t>
  </si>
  <si>
    <t>22:13:14</t>
  </si>
  <si>
    <t>10:32:30</t>
  </si>
  <si>
    <t>18:23:33</t>
  </si>
  <si>
    <t>16:39:12</t>
  </si>
  <si>
    <t>17:48:46</t>
  </si>
  <si>
    <t>22:52:04</t>
  </si>
  <si>
    <t>00:36:46</t>
  </si>
  <si>
    <t>15:52:02</t>
  </si>
  <si>
    <t>00:15:58</t>
  </si>
  <si>
    <t>07:07:12</t>
  </si>
  <si>
    <t>02:10:10</t>
  </si>
  <si>
    <t>08:18:01</t>
  </si>
  <si>
    <t>17:39:31</t>
  </si>
  <si>
    <t>13:48:41</t>
  </si>
  <si>
    <t>11:45:21</t>
  </si>
  <si>
    <t>15:00:54</t>
  </si>
  <si>
    <t>01:38:12</t>
  </si>
  <si>
    <t>12:03:27</t>
  </si>
  <si>
    <t>19:33:22</t>
  </si>
  <si>
    <t>20:04:50</t>
  </si>
  <si>
    <t>10:50:34</t>
  </si>
  <si>
    <t>03:23:33</t>
  </si>
  <si>
    <t>10:14:52</t>
  </si>
  <si>
    <t>04:19:22</t>
  </si>
  <si>
    <t>13:37:14</t>
  </si>
  <si>
    <t>17:39:00</t>
  </si>
  <si>
    <t>19:42:56</t>
  </si>
  <si>
    <t>04:28:56</t>
  </si>
  <si>
    <t>15:14:34</t>
  </si>
  <si>
    <t>07:54:39</t>
  </si>
  <si>
    <t>09:21:50</t>
  </si>
  <si>
    <t>02:20:22</t>
  </si>
  <si>
    <t>22:15:45</t>
  </si>
  <si>
    <t>18:26:35</t>
  </si>
  <si>
    <t>05:18:08</t>
  </si>
  <si>
    <t>12:59:11</t>
  </si>
  <si>
    <t>02:30:51</t>
  </si>
  <si>
    <t>13:42:04</t>
  </si>
  <si>
    <t>04:45:36</t>
  </si>
  <si>
    <t>04:50:05</t>
  </si>
  <si>
    <t>11:52:32</t>
  </si>
  <si>
    <t>22:13:31</t>
  </si>
  <si>
    <t>03:05:09</t>
  </si>
  <si>
    <t>13:58:53</t>
  </si>
  <si>
    <t>07:30:54</t>
  </si>
  <si>
    <t>04:51:17</t>
  </si>
  <si>
    <t>15:21:18</t>
  </si>
  <si>
    <t>11:02:01</t>
  </si>
  <si>
    <t>03:27:15</t>
  </si>
  <si>
    <t>07:51:42</t>
  </si>
  <si>
    <t>05:55:02</t>
  </si>
  <si>
    <t>21:20:48</t>
  </si>
  <si>
    <t>04:41:04</t>
  </si>
  <si>
    <t>21:00:42</t>
  </si>
  <si>
    <t>01:06:58</t>
  </si>
  <si>
    <t>01:27:44</t>
  </si>
  <si>
    <t>11:17:15</t>
  </si>
  <si>
    <t>16:21:40</t>
  </si>
  <si>
    <t>08:15:25</t>
  </si>
  <si>
    <t>20:43:03</t>
  </si>
  <si>
    <t>19:20:25</t>
  </si>
  <si>
    <t>05:29:57</t>
  </si>
  <si>
    <t>07:18:18</t>
  </si>
  <si>
    <t>19:47:11</t>
  </si>
  <si>
    <t>04:24:20</t>
  </si>
  <si>
    <t>20:08:18</t>
  </si>
  <si>
    <t>04:26:17</t>
  </si>
  <si>
    <t>07:59:46</t>
  </si>
  <si>
    <t>02:35:19</t>
  </si>
  <si>
    <t>18:42:04</t>
  </si>
  <si>
    <t>09:41:45</t>
  </si>
  <si>
    <t>09:13:30</t>
  </si>
  <si>
    <t>10:03:52</t>
  </si>
  <si>
    <t>11:07:01</t>
  </si>
  <si>
    <t>06:02:15</t>
  </si>
  <si>
    <t>19:04:23</t>
  </si>
  <si>
    <t>21:30:04</t>
  </si>
  <si>
    <t>07:52:21</t>
  </si>
  <si>
    <t>19:41:32</t>
  </si>
  <si>
    <t>21:09:57</t>
  </si>
  <si>
    <t>20:26:05</t>
  </si>
  <si>
    <t>18:28:26</t>
  </si>
  <si>
    <t>01:29:14</t>
  </si>
  <si>
    <t>12:15:20</t>
  </si>
  <si>
    <t>09:01:02</t>
  </si>
  <si>
    <t>20:08:07</t>
  </si>
  <si>
    <t>10:29:17</t>
  </si>
  <si>
    <t>09:46:20</t>
  </si>
  <si>
    <t>10:22:53</t>
  </si>
  <si>
    <t>01:08:18</t>
  </si>
  <si>
    <t>11:38:50</t>
  </si>
  <si>
    <t>07:19:35</t>
  </si>
  <si>
    <t>11:12:50</t>
  </si>
  <si>
    <t>09:13:42</t>
  </si>
  <si>
    <t>07:30:38</t>
  </si>
  <si>
    <t>01:35:50</t>
  </si>
  <si>
    <t>01:38:48</t>
  </si>
  <si>
    <t>08:14:02</t>
  </si>
  <si>
    <t>19:30:40</t>
  </si>
  <si>
    <t>02:39:09</t>
  </si>
  <si>
    <t>17:25:47</t>
  </si>
  <si>
    <t>13:35:49</t>
  </si>
  <si>
    <t>00:04:02</t>
  </si>
  <si>
    <t>11:14:14</t>
  </si>
  <si>
    <t>17:22:34</t>
  </si>
  <si>
    <t>05:04:00</t>
  </si>
  <si>
    <t>21:37:03</t>
  </si>
  <si>
    <t>04:45:48</t>
  </si>
  <si>
    <t>05:28:40</t>
  </si>
  <si>
    <t>12:18:00</t>
  </si>
  <si>
    <t>13:24:08</t>
  </si>
  <si>
    <t>08:46:59</t>
  </si>
  <si>
    <t>00:24:44</t>
  </si>
  <si>
    <t>11:01:57</t>
  </si>
  <si>
    <t>09:32:49</t>
  </si>
  <si>
    <t>00:29:56</t>
  </si>
  <si>
    <t>16:50:09</t>
  </si>
  <si>
    <t>18:19:38</t>
  </si>
  <si>
    <t>18:12:40</t>
  </si>
  <si>
    <t>01:19:27</t>
  </si>
  <si>
    <t>00:36:33</t>
  </si>
  <si>
    <t>07:45:12</t>
  </si>
  <si>
    <t>14:58:07</t>
  </si>
  <si>
    <t>19:18:38</t>
  </si>
  <si>
    <t>00:12:43</t>
  </si>
  <si>
    <t>09:52:37</t>
  </si>
  <si>
    <t>08:40:57</t>
  </si>
  <si>
    <t>08:17:53</t>
  </si>
  <si>
    <t>16:29:39</t>
  </si>
  <si>
    <t>09:26:39</t>
  </si>
  <si>
    <t>00:23:47</t>
  </si>
  <si>
    <t>19:33:20</t>
  </si>
  <si>
    <t>14:29:14</t>
  </si>
  <si>
    <t>13:42:40</t>
  </si>
  <si>
    <t>23:25:38</t>
  </si>
  <si>
    <t>07:19:39</t>
  </si>
  <si>
    <t>22:15:36</t>
  </si>
  <si>
    <t>01:11:08</t>
  </si>
  <si>
    <t>13:35:23</t>
  </si>
  <si>
    <t>12:52:01</t>
  </si>
  <si>
    <t>22:33:53</t>
  </si>
  <si>
    <t>01:57:43</t>
  </si>
  <si>
    <t>07:00:03</t>
  </si>
  <si>
    <t>10:59:53</t>
  </si>
  <si>
    <t>12:56:38</t>
  </si>
  <si>
    <t>20:23:44</t>
  </si>
  <si>
    <t>18:55:05</t>
  </si>
  <si>
    <t>21:17:11</t>
  </si>
  <si>
    <t>22:13:33</t>
  </si>
  <si>
    <t>15:39:35</t>
  </si>
  <si>
    <t>19:32:32</t>
  </si>
  <si>
    <t>04:36:41</t>
  </si>
  <si>
    <t>01:24:01</t>
  </si>
  <si>
    <t>04:11:14</t>
  </si>
  <si>
    <t>12:33:49</t>
  </si>
  <si>
    <t>22:57:57</t>
  </si>
  <si>
    <t>10:38:27</t>
  </si>
  <si>
    <t>23:23:41</t>
  </si>
  <si>
    <t>14:41:53</t>
  </si>
  <si>
    <t>06:47:46</t>
  </si>
  <si>
    <t>01:36:06</t>
  </si>
  <si>
    <t>06:07:24</t>
  </si>
  <si>
    <t>23:35:08</t>
  </si>
  <si>
    <t>19:29:14</t>
  </si>
  <si>
    <t>13:22:04</t>
  </si>
  <si>
    <t>13:17:16</t>
  </si>
  <si>
    <t>22:12:52</t>
  </si>
  <si>
    <t>04:00:57</t>
  </si>
  <si>
    <t>14:26:38</t>
  </si>
  <si>
    <t>04:05:24</t>
  </si>
  <si>
    <t>10:46:37</t>
  </si>
  <si>
    <t>06:53:42</t>
  </si>
  <si>
    <t>12:50:30</t>
  </si>
  <si>
    <t>09:58:38</t>
  </si>
  <si>
    <t>11:51:43</t>
  </si>
  <si>
    <t>11:46:02</t>
  </si>
  <si>
    <t>08:39:31</t>
  </si>
  <si>
    <t>10:14:16</t>
  </si>
  <si>
    <t>15:58:25</t>
  </si>
  <si>
    <t>04:07:59</t>
  </si>
  <si>
    <t>11:00:07</t>
  </si>
  <si>
    <t>20:23:51</t>
  </si>
  <si>
    <t>18:23:15</t>
  </si>
  <si>
    <t>16:30:53</t>
  </si>
  <si>
    <t>13:43:21</t>
  </si>
  <si>
    <t>10:54:37</t>
  </si>
  <si>
    <t>17:05:37</t>
  </si>
  <si>
    <t>22:07:15</t>
  </si>
  <si>
    <t>09:41:47</t>
  </si>
  <si>
    <t>15:38:28</t>
  </si>
  <si>
    <t>20:16:35</t>
  </si>
  <si>
    <t>13:43:29</t>
  </si>
  <si>
    <t>15:52:03</t>
  </si>
  <si>
    <t>13:02:49</t>
  </si>
  <si>
    <t>18:59:21</t>
  </si>
  <si>
    <t>11:09:03</t>
  </si>
  <si>
    <t>05:44:26</t>
  </si>
  <si>
    <t>13:43:00</t>
  </si>
  <si>
    <t>17:43:46</t>
  </si>
  <si>
    <t>07:45:51</t>
  </si>
  <si>
    <t>14:29:06</t>
  </si>
  <si>
    <t>02:32:00</t>
  </si>
  <si>
    <t>08:55:54</t>
  </si>
  <si>
    <t>10:45:36</t>
  </si>
  <si>
    <t>03:18:17</t>
  </si>
  <si>
    <t>01:49:18</t>
  </si>
  <si>
    <t>05:00:58</t>
  </si>
  <si>
    <t>10:14:56</t>
  </si>
  <si>
    <t>14:55:50</t>
  </si>
  <si>
    <t>20:24:48</t>
  </si>
  <si>
    <t>00:08:49</t>
  </si>
  <si>
    <t>10:57:11</t>
  </si>
  <si>
    <t>23:17:18</t>
  </si>
  <si>
    <t>11:38:44</t>
  </si>
  <si>
    <t>14:59:52</t>
  </si>
  <si>
    <t>14:10:04</t>
  </si>
  <si>
    <t>12:39:22</t>
  </si>
  <si>
    <t>10:28:49</t>
  </si>
  <si>
    <t>20:04:19</t>
  </si>
  <si>
    <t>17:50:30</t>
  </si>
  <si>
    <t>15:02:20</t>
  </si>
  <si>
    <t>04:43:09</t>
  </si>
  <si>
    <t>11:45:16</t>
  </si>
  <si>
    <t>04:39:21</t>
  </si>
  <si>
    <t>10:07:05</t>
  </si>
  <si>
    <t>18:56:55</t>
  </si>
  <si>
    <t>02:06:43</t>
  </si>
  <si>
    <t>18:33:31</t>
  </si>
  <si>
    <t>12:28:13</t>
  </si>
  <si>
    <t>13:34:26</t>
  </si>
  <si>
    <t>05:59:41</t>
  </si>
  <si>
    <t>15:27:14</t>
  </si>
  <si>
    <t>12:50:10</t>
  </si>
  <si>
    <t>18:50:45</t>
  </si>
  <si>
    <t>10:08:56</t>
  </si>
  <si>
    <t>22:52:39</t>
  </si>
  <si>
    <t>11:47:37</t>
  </si>
  <si>
    <t>23:17:32</t>
  </si>
  <si>
    <t>03:39:45</t>
  </si>
  <si>
    <t>00:15:25</t>
  </si>
  <si>
    <t>22:07:09</t>
  </si>
  <si>
    <t>02:12:54</t>
  </si>
  <si>
    <t>00:28:32</t>
  </si>
  <si>
    <t>11:22:51</t>
  </si>
  <si>
    <t>02:18:44</t>
  </si>
  <si>
    <t>00:16:27</t>
  </si>
  <si>
    <t>17:21:14</t>
  </si>
  <si>
    <t>02:38:48</t>
  </si>
  <si>
    <t>15:11:16</t>
  </si>
  <si>
    <t>03:26:41</t>
  </si>
  <si>
    <t>18:13:43</t>
  </si>
  <si>
    <t>18:41:29</t>
  </si>
  <si>
    <t>10:49:39</t>
  </si>
  <si>
    <t>13:47:10</t>
  </si>
  <si>
    <t>02:10:22</t>
  </si>
  <si>
    <t>08:26:07</t>
  </si>
  <si>
    <t>17:33:25</t>
  </si>
  <si>
    <t>10:06:22</t>
  </si>
  <si>
    <t>13:18:36</t>
  </si>
  <si>
    <t>19:19:20</t>
  </si>
  <si>
    <t>09:33:53</t>
  </si>
  <si>
    <t>18:20:59</t>
  </si>
  <si>
    <t>19:57:50</t>
  </si>
  <si>
    <t>18:54:06</t>
  </si>
  <si>
    <t>03:58:42</t>
  </si>
  <si>
    <t>12:30:56</t>
  </si>
  <si>
    <t>17:32:08</t>
  </si>
  <si>
    <t>11:45:26</t>
  </si>
  <si>
    <t>21:49:15</t>
  </si>
  <si>
    <t>05:14:40</t>
  </si>
  <si>
    <t>23:43:37</t>
  </si>
  <si>
    <t>03:10:42</t>
  </si>
  <si>
    <t>20:08:37</t>
  </si>
  <si>
    <t>11:55:21</t>
  </si>
  <si>
    <t>14:12:51</t>
  </si>
  <si>
    <t>23:54:03</t>
  </si>
  <si>
    <t>19:58:49</t>
  </si>
  <si>
    <t>00:41:12</t>
  </si>
  <si>
    <t>01:33:58</t>
  </si>
  <si>
    <t>02:33:20</t>
  </si>
  <si>
    <t>15:34:45</t>
  </si>
  <si>
    <t>15:38:44</t>
  </si>
  <si>
    <t>17:12:00</t>
  </si>
  <si>
    <t>05:02:27</t>
  </si>
  <si>
    <t>22:27:57</t>
  </si>
  <si>
    <t>02:24:47</t>
  </si>
  <si>
    <t>13:51:45</t>
  </si>
  <si>
    <t>21:00:08</t>
  </si>
  <si>
    <t>19:08:17</t>
  </si>
  <si>
    <t>21:43:53</t>
  </si>
  <si>
    <t>06:53:20</t>
  </si>
  <si>
    <t>09:23:45</t>
  </si>
  <si>
    <t>01:28:18</t>
  </si>
  <si>
    <t>04:55:38</t>
  </si>
  <si>
    <t>21:37:04</t>
  </si>
  <si>
    <t>14:04:58</t>
  </si>
  <si>
    <t>01:59:54</t>
  </si>
  <si>
    <t>00:41:40</t>
  </si>
  <si>
    <t>01:45:18</t>
  </si>
  <si>
    <t>03:03:01</t>
  </si>
  <si>
    <t>19:29:36</t>
  </si>
  <si>
    <t>02:32:49</t>
  </si>
  <si>
    <t>16:00:39</t>
  </si>
  <si>
    <t>08:51:59</t>
  </si>
  <si>
    <t>12:48:51</t>
  </si>
  <si>
    <t>20:04:05</t>
  </si>
  <si>
    <t>16:16:26</t>
  </si>
  <si>
    <t>14:27:50</t>
  </si>
  <si>
    <t>09:16:03</t>
  </si>
  <si>
    <t>20:57:09</t>
  </si>
  <si>
    <t>06:54:57</t>
  </si>
  <si>
    <t>06:00:13</t>
  </si>
  <si>
    <t>10:09:33</t>
  </si>
  <si>
    <t>18:03:15</t>
  </si>
  <si>
    <t>06:36:06</t>
  </si>
  <si>
    <t>01:49:07</t>
  </si>
  <si>
    <t>09:03:56</t>
  </si>
  <si>
    <t>09:10:50</t>
  </si>
  <si>
    <t>23:13:59</t>
  </si>
  <si>
    <t>06:53:30</t>
  </si>
  <si>
    <t>09:14:28</t>
  </si>
  <si>
    <t>21:53:56</t>
  </si>
  <si>
    <t>12:02:54</t>
  </si>
  <si>
    <t>12:22:22</t>
  </si>
  <si>
    <t>13:14:20</t>
  </si>
  <si>
    <t>19:16:59</t>
  </si>
  <si>
    <t>07:32:11</t>
  </si>
  <si>
    <t>06:23:50</t>
  </si>
  <si>
    <t>15:39:51</t>
  </si>
  <si>
    <t>19:27:34</t>
  </si>
  <si>
    <t>13:26:13</t>
  </si>
  <si>
    <t>08:00:20</t>
  </si>
  <si>
    <t>18:51:58</t>
  </si>
  <si>
    <t>16:23:12</t>
  </si>
  <si>
    <t>09:52:49</t>
  </si>
  <si>
    <t>23:18:35</t>
  </si>
  <si>
    <t>05:32:06</t>
  </si>
  <si>
    <t>08:59:53</t>
  </si>
  <si>
    <t>21:24:55</t>
  </si>
  <si>
    <t>22:40:16</t>
  </si>
  <si>
    <t>16:17:36</t>
  </si>
  <si>
    <t>08:39:45</t>
  </si>
  <si>
    <t>06:12:16</t>
  </si>
  <si>
    <t>20:23:30</t>
  </si>
  <si>
    <t>16:56:06</t>
  </si>
  <si>
    <t>00:58:05</t>
  </si>
  <si>
    <t>14:26:45</t>
  </si>
  <si>
    <t>12:14:42</t>
  </si>
  <si>
    <t>12:14:20</t>
  </si>
  <si>
    <t>14:16:01</t>
  </si>
  <si>
    <t>13:43:15</t>
  </si>
  <si>
    <t>11:53:05</t>
  </si>
  <si>
    <t>11:48:18</t>
  </si>
  <si>
    <t>23:50:18</t>
  </si>
  <si>
    <t>03:59:06</t>
  </si>
  <si>
    <t>02:13:17</t>
  </si>
  <si>
    <t>20:14:33</t>
  </si>
  <si>
    <t>11:56:53</t>
  </si>
  <si>
    <t>07:09:05</t>
  </si>
  <si>
    <t>10:24:43</t>
  </si>
  <si>
    <t>21:17:52</t>
  </si>
  <si>
    <t>12:05:13</t>
  </si>
  <si>
    <t>03:48:19</t>
  </si>
  <si>
    <t>16:16:48</t>
  </si>
  <si>
    <t>01:05:43</t>
  </si>
  <si>
    <t>09:53:37</t>
  </si>
  <si>
    <t>07:02:45</t>
  </si>
  <si>
    <t>08:33:28</t>
  </si>
  <si>
    <t>05:01:41</t>
  </si>
  <si>
    <t>02:56:29</t>
  </si>
  <si>
    <t>12:48:41</t>
  </si>
  <si>
    <t>21:01:18</t>
  </si>
  <si>
    <t>12:26:58</t>
  </si>
  <si>
    <t>05:37:09</t>
  </si>
  <si>
    <t>17:51:43</t>
  </si>
  <si>
    <t>08:48:08</t>
  </si>
  <si>
    <t>03:29:18</t>
  </si>
  <si>
    <t>10:20:52</t>
  </si>
  <si>
    <t>05:35:57</t>
  </si>
  <si>
    <t>23:56:05</t>
  </si>
  <si>
    <t>17:41:25</t>
  </si>
  <si>
    <t>01:03:39</t>
  </si>
  <si>
    <t>13:47:57</t>
  </si>
  <si>
    <t>01:19:35</t>
  </si>
  <si>
    <t>07:44:35</t>
  </si>
  <si>
    <t>15:00:42</t>
  </si>
  <si>
    <t>21:50:52</t>
  </si>
  <si>
    <t>09:30:27</t>
  </si>
  <si>
    <t>04:50:53</t>
  </si>
  <si>
    <t>19:04:06</t>
  </si>
  <si>
    <t>18:51:47</t>
  </si>
  <si>
    <t>10:49:30</t>
  </si>
  <si>
    <t>17:54:15</t>
  </si>
  <si>
    <t>17:17:25</t>
  </si>
  <si>
    <t>13:42:15</t>
  </si>
  <si>
    <t>04:18:50</t>
  </si>
  <si>
    <t>12:58:36</t>
  </si>
  <si>
    <t>00:39:06</t>
  </si>
  <si>
    <t>17:51:05</t>
  </si>
  <si>
    <t>10:30:35</t>
  </si>
  <si>
    <t>00:35:50</t>
  </si>
  <si>
    <t>07:29:59</t>
  </si>
  <si>
    <t>04:43:21</t>
  </si>
  <si>
    <t>15:52:56</t>
  </si>
  <si>
    <t>07:00:21</t>
  </si>
  <si>
    <t>18:27:18</t>
  </si>
  <si>
    <t>19:02:47</t>
  </si>
  <si>
    <t>03:44:09</t>
  </si>
  <si>
    <t>23:11:19</t>
  </si>
  <si>
    <t>13:08:07</t>
  </si>
  <si>
    <t>14:48:32</t>
  </si>
  <si>
    <t>11:14:07</t>
  </si>
  <si>
    <t>05:06:25</t>
  </si>
  <si>
    <t>16:22:17</t>
  </si>
  <si>
    <t>04:17:10</t>
  </si>
  <si>
    <t>14:08:49</t>
  </si>
  <si>
    <t>07:53:14</t>
  </si>
  <si>
    <t>14:54:21</t>
  </si>
  <si>
    <t>03:38:11</t>
  </si>
  <si>
    <t>00:09:39</t>
  </si>
  <si>
    <t>19:42:07</t>
  </si>
  <si>
    <t>12:03:15</t>
  </si>
  <si>
    <t>02:16:38</t>
  </si>
  <si>
    <t>02:01:50</t>
  </si>
  <si>
    <t>06:59:44</t>
  </si>
  <si>
    <t>10:30:34</t>
  </si>
  <si>
    <t>09:07:37</t>
  </si>
  <si>
    <t>03:00:13</t>
  </si>
  <si>
    <t>20:10:22</t>
  </si>
  <si>
    <t>01:31:36</t>
  </si>
  <si>
    <t>01:58:41</t>
  </si>
  <si>
    <t>20:59:24</t>
  </si>
  <si>
    <t>21:15:26</t>
  </si>
  <si>
    <t>01:58:17</t>
  </si>
  <si>
    <t>08:09:09</t>
  </si>
  <si>
    <t>09:44:15</t>
  </si>
  <si>
    <t>20:44:23</t>
  </si>
  <si>
    <t>06:53:34</t>
  </si>
  <si>
    <t>16:11:04</t>
  </si>
  <si>
    <t>11:04:33</t>
  </si>
  <si>
    <t>22:23:20</t>
  </si>
  <si>
    <t>21:10:14</t>
  </si>
  <si>
    <t>18:08:16</t>
  </si>
  <si>
    <t>18:03:05</t>
  </si>
  <si>
    <t>06:49:31</t>
  </si>
  <si>
    <t>05:52:40</t>
  </si>
  <si>
    <t>13:53:17</t>
  </si>
  <si>
    <t>06:28:18</t>
  </si>
  <si>
    <t>09:51:28</t>
  </si>
  <si>
    <t>22:25:41</t>
  </si>
  <si>
    <t>14:28:49</t>
  </si>
  <si>
    <t>05:49:12</t>
  </si>
  <si>
    <t>03:48:13</t>
  </si>
  <si>
    <t>22:14:38</t>
  </si>
  <si>
    <t>21:06:36</t>
  </si>
  <si>
    <t>05:29:17</t>
  </si>
  <si>
    <t>09:48:28</t>
  </si>
  <si>
    <t>15:19:22</t>
  </si>
  <si>
    <t>16:52:15</t>
  </si>
  <si>
    <t>03:47:59</t>
  </si>
  <si>
    <t>02:39:55</t>
  </si>
  <si>
    <t>11:46:11</t>
  </si>
  <si>
    <t>16:30:06</t>
  </si>
  <si>
    <t>15:51:50</t>
  </si>
  <si>
    <t>16:18:02</t>
  </si>
  <si>
    <t>14:27:32</t>
  </si>
  <si>
    <t>13:39:06</t>
  </si>
  <si>
    <t>10:01:12</t>
  </si>
  <si>
    <t>10:08:38</t>
  </si>
  <si>
    <t>18:57:27</t>
  </si>
  <si>
    <t>19:01:10</t>
  </si>
  <si>
    <t>05:10:57</t>
  </si>
  <si>
    <t>17:00:44</t>
  </si>
  <si>
    <t>14:01:35</t>
  </si>
  <si>
    <t>10:34:51</t>
  </si>
  <si>
    <t>21:20:54</t>
  </si>
  <si>
    <t>11:25:41</t>
  </si>
  <si>
    <t>08:20:02</t>
  </si>
  <si>
    <t>06:51:47</t>
  </si>
  <si>
    <t>10:21:09</t>
  </si>
  <si>
    <t>16:13:46</t>
  </si>
  <si>
    <t>12:33:18</t>
  </si>
  <si>
    <t>09:16:37</t>
  </si>
  <si>
    <t>09:53:23</t>
  </si>
  <si>
    <t>10:52:54</t>
  </si>
  <si>
    <t>05:34:42</t>
  </si>
  <si>
    <t>03:38:14</t>
  </si>
  <si>
    <t>14:05:13</t>
  </si>
  <si>
    <t>02:04:11</t>
  </si>
  <si>
    <t>07:55:08</t>
  </si>
  <si>
    <t>18:01:26</t>
  </si>
  <si>
    <t>04:25:00</t>
  </si>
  <si>
    <t>00:16:23</t>
  </si>
  <si>
    <t>01:34:09</t>
  </si>
  <si>
    <t>10:48:18</t>
  </si>
  <si>
    <t>23:25:31</t>
  </si>
  <si>
    <t>01:14:51</t>
  </si>
  <si>
    <t>01:52:05</t>
  </si>
  <si>
    <t>23:21:40</t>
  </si>
  <si>
    <t>18:39:48</t>
  </si>
  <si>
    <t>11:52:58</t>
  </si>
  <si>
    <t>11:00:13</t>
  </si>
  <si>
    <t>14:11:33</t>
  </si>
  <si>
    <t>09:45:09</t>
  </si>
  <si>
    <t>09:40:59</t>
  </si>
  <si>
    <t>06:19:26</t>
  </si>
  <si>
    <t>00:15:12</t>
  </si>
  <si>
    <t>08:29:18</t>
  </si>
  <si>
    <t>18:25:28</t>
  </si>
  <si>
    <t>12:37:45</t>
  </si>
  <si>
    <t>04:49:07</t>
  </si>
  <si>
    <t>00:03:56</t>
  </si>
  <si>
    <t>12:49:07</t>
  </si>
  <si>
    <t>20:37:05</t>
  </si>
  <si>
    <t>03:18:22</t>
  </si>
  <si>
    <t>23:50:39</t>
  </si>
  <si>
    <t>21:20:53</t>
  </si>
  <si>
    <t>07:28:27</t>
  </si>
  <si>
    <t>13:45:58</t>
  </si>
  <si>
    <t>07:54:42</t>
  </si>
  <si>
    <t>09:47:31</t>
  </si>
  <si>
    <t>13:47:30</t>
  </si>
  <si>
    <t>05:47:11</t>
  </si>
  <si>
    <t>20:29:44</t>
  </si>
  <si>
    <t>17:40:39</t>
  </si>
  <si>
    <t>19:57:12</t>
  </si>
  <si>
    <t>16:53:14</t>
  </si>
  <si>
    <t>13:46:05</t>
  </si>
  <si>
    <t>05:47:55</t>
  </si>
  <si>
    <t>09:31:36</t>
  </si>
  <si>
    <t>13:35:25</t>
  </si>
  <si>
    <t>14:20:14</t>
  </si>
  <si>
    <t>18:21:09</t>
  </si>
  <si>
    <t>23:20:58</t>
  </si>
  <si>
    <t>22:58:31</t>
  </si>
  <si>
    <t>21:21:55</t>
  </si>
  <si>
    <t>10:42:47</t>
  </si>
  <si>
    <t>19:16:00</t>
  </si>
  <si>
    <t>16:33:00</t>
  </si>
  <si>
    <t>14:40:25</t>
  </si>
  <si>
    <t>07:50:26</t>
  </si>
  <si>
    <t>11:30:52</t>
  </si>
  <si>
    <t>02:38:44</t>
  </si>
  <si>
    <t>20:28:08</t>
  </si>
  <si>
    <t>04:18:12</t>
  </si>
  <si>
    <t>19:09:32</t>
  </si>
  <si>
    <t>11:50:50</t>
  </si>
  <si>
    <t>15:11:34</t>
  </si>
  <si>
    <t>04:15:10</t>
  </si>
  <si>
    <t>09:47:42</t>
  </si>
  <si>
    <t>14:44:55</t>
  </si>
  <si>
    <t>06:02:57</t>
  </si>
  <si>
    <t>06:15:30</t>
  </si>
  <si>
    <t>02:22:26</t>
  </si>
  <si>
    <t>12:56:36</t>
  </si>
  <si>
    <t>04:15:09</t>
  </si>
  <si>
    <t>10:08:52</t>
  </si>
  <si>
    <t>01:48:44</t>
  </si>
  <si>
    <t>17:56:26</t>
  </si>
  <si>
    <t>21:55:27</t>
  </si>
  <si>
    <t>00:23:25</t>
  </si>
  <si>
    <t>20:23:12</t>
  </si>
  <si>
    <t>17:05:40</t>
  </si>
  <si>
    <t>18:26:06</t>
  </si>
  <si>
    <t>03:51:18</t>
  </si>
  <si>
    <t>03:39:18</t>
  </si>
  <si>
    <t>01:22:43</t>
  </si>
  <si>
    <t>07:50:38</t>
  </si>
  <si>
    <t>00:50:09</t>
  </si>
  <si>
    <t>16:06:16</t>
  </si>
  <si>
    <t>06:39:34</t>
  </si>
  <si>
    <t>23:14:35</t>
  </si>
  <si>
    <t>20:32:39</t>
  </si>
  <si>
    <t>19:27:16</t>
  </si>
  <si>
    <t>18:58:11</t>
  </si>
  <si>
    <t>16:26:41</t>
  </si>
  <si>
    <t>23:00:43</t>
  </si>
  <si>
    <t>14:06:56</t>
  </si>
  <si>
    <t>08:22:47</t>
  </si>
  <si>
    <t>23:12:46</t>
  </si>
  <si>
    <t>09:21:24</t>
  </si>
  <si>
    <t>18:36:22</t>
  </si>
  <si>
    <t>02:41:16</t>
  </si>
  <si>
    <t>16:22:57</t>
  </si>
  <si>
    <t>16:38:53</t>
  </si>
  <si>
    <t>14:11:05</t>
  </si>
  <si>
    <t>03:21:35</t>
  </si>
  <si>
    <t>23:19:44</t>
  </si>
  <si>
    <t>05:54:54</t>
  </si>
  <si>
    <t>04:04:23</t>
  </si>
  <si>
    <t>19:56:15</t>
  </si>
  <si>
    <t>18:52:30</t>
  </si>
  <si>
    <t>19:25:30</t>
  </si>
  <si>
    <t>10:40:04</t>
  </si>
  <si>
    <t>01:13:17</t>
  </si>
  <si>
    <t>14:30:47</t>
  </si>
  <si>
    <t>03:56:39</t>
  </si>
  <si>
    <t>23:03:35</t>
  </si>
  <si>
    <t>22:42:33</t>
  </si>
  <si>
    <t>08:38:34</t>
  </si>
  <si>
    <t>23:48:54</t>
  </si>
  <si>
    <t>08:59:09</t>
  </si>
  <si>
    <t>14:02:06</t>
  </si>
  <si>
    <t>15:44:24</t>
  </si>
  <si>
    <t>04:02:36</t>
  </si>
  <si>
    <t>04:07:17</t>
  </si>
  <si>
    <t>20:03:27</t>
  </si>
  <si>
    <t>14:38:59</t>
  </si>
  <si>
    <t>00:46:27</t>
  </si>
  <si>
    <t>19:14:24</t>
  </si>
  <si>
    <t>23:49:46</t>
  </si>
  <si>
    <t>07:16:53</t>
  </si>
  <si>
    <t>20:50:29</t>
  </si>
  <si>
    <t>23:38:38</t>
  </si>
  <si>
    <t>21:26:04</t>
  </si>
  <si>
    <t>07:00:48</t>
  </si>
  <si>
    <t>09:59:46</t>
  </si>
  <si>
    <t>12:28:46</t>
  </si>
  <si>
    <t>15:39:55</t>
  </si>
  <si>
    <t>09:16:26</t>
  </si>
  <si>
    <t>06:46:04</t>
  </si>
  <si>
    <t>01:44:56</t>
  </si>
  <si>
    <t>08:04:39</t>
  </si>
  <si>
    <t>22:57:20</t>
  </si>
  <si>
    <t>04:06:35</t>
  </si>
  <si>
    <t>14:15:54</t>
  </si>
  <si>
    <t>11:22:13</t>
  </si>
  <si>
    <t>22:09:08</t>
  </si>
  <si>
    <t>23:43:35</t>
  </si>
  <si>
    <t>17:38:05</t>
  </si>
  <si>
    <t>12:59:10</t>
  </si>
  <si>
    <t>23:21:41</t>
  </si>
  <si>
    <t>03:59:30</t>
  </si>
  <si>
    <t>11:33:52</t>
  </si>
  <si>
    <t>22:48:54</t>
  </si>
  <si>
    <t>19:58:59</t>
  </si>
  <si>
    <t>22:42:36</t>
  </si>
  <si>
    <t>23:35:31</t>
  </si>
  <si>
    <t>10:58:39</t>
  </si>
  <si>
    <t>09:46:58</t>
  </si>
  <si>
    <t>13:43:58</t>
  </si>
  <si>
    <t>09:32:59</t>
  </si>
  <si>
    <t>06:10:34</t>
  </si>
  <si>
    <t>21:40:15</t>
  </si>
  <si>
    <t>21:56:28</t>
  </si>
  <si>
    <t>15:09:35</t>
  </si>
  <si>
    <t>18:27:58</t>
  </si>
  <si>
    <t>06:40:14</t>
  </si>
  <si>
    <t>09:38:27</t>
  </si>
  <si>
    <t>19:32:09</t>
  </si>
  <si>
    <t>22:04:49</t>
  </si>
  <si>
    <t>02:44:32</t>
  </si>
  <si>
    <t>17:36:07</t>
  </si>
  <si>
    <t>00:03:04</t>
  </si>
  <si>
    <t>04:01:27</t>
  </si>
  <si>
    <t>04:16:29</t>
  </si>
  <si>
    <t>20:04:15</t>
  </si>
  <si>
    <t>03:29:07</t>
  </si>
  <si>
    <t>12:15:40</t>
  </si>
  <si>
    <t>10:38:40</t>
  </si>
  <si>
    <t>09:46:34</t>
  </si>
  <si>
    <t>19:24:45</t>
  </si>
  <si>
    <t>00:08:39</t>
  </si>
  <si>
    <t>05:09:13</t>
  </si>
  <si>
    <t>05:21:35</t>
  </si>
  <si>
    <t>06:33:20</t>
  </si>
  <si>
    <t>04:44:14</t>
  </si>
  <si>
    <t>05:01:57</t>
  </si>
  <si>
    <t>20:57:03</t>
  </si>
  <si>
    <t>09:18:28</t>
  </si>
  <si>
    <t>23:30:06</t>
  </si>
  <si>
    <t>22:20:12</t>
  </si>
  <si>
    <t>12:24:42</t>
  </si>
  <si>
    <t>19:01:38</t>
  </si>
  <si>
    <t>04:46:34</t>
  </si>
  <si>
    <t>19:55:37</t>
  </si>
  <si>
    <t>18:53:41</t>
  </si>
  <si>
    <t>20:18:20</t>
  </si>
  <si>
    <t>19:10:06</t>
  </si>
  <si>
    <t>12:57:06</t>
  </si>
  <si>
    <t>00:34:16</t>
  </si>
  <si>
    <t>23:31:36</t>
  </si>
  <si>
    <t>01:41:55</t>
  </si>
  <si>
    <t>12:29:20</t>
  </si>
  <si>
    <t>01:58:16</t>
  </si>
  <si>
    <t>01:09:25</t>
  </si>
  <si>
    <t>23:45:30</t>
  </si>
  <si>
    <t>15:26:59</t>
  </si>
  <si>
    <t>15:45:54</t>
  </si>
  <si>
    <t>10:04:05</t>
  </si>
  <si>
    <t>09:10:47</t>
  </si>
  <si>
    <t>20:20:57</t>
  </si>
  <si>
    <t>22:53:45</t>
  </si>
  <si>
    <t>21:32:09</t>
  </si>
  <si>
    <t>01:19:45</t>
  </si>
  <si>
    <t>01:11:31</t>
  </si>
  <si>
    <t>17:46:01</t>
  </si>
  <si>
    <t>06:21:56</t>
  </si>
  <si>
    <t>06:10:25</t>
  </si>
  <si>
    <t>21:46:40</t>
  </si>
  <si>
    <t>07:47:49</t>
  </si>
  <si>
    <t>20:33:03</t>
  </si>
  <si>
    <t>21:42:43</t>
  </si>
  <si>
    <t>07:34:05</t>
  </si>
  <si>
    <t>12:00:06</t>
  </si>
  <si>
    <t>23:34:20</t>
  </si>
  <si>
    <t>09:20:44</t>
  </si>
  <si>
    <t>08:49:28</t>
  </si>
  <si>
    <t>13:32:41</t>
  </si>
  <si>
    <t>11:15:14</t>
  </si>
  <si>
    <t>12:12:05</t>
  </si>
  <si>
    <t>21:51:36</t>
  </si>
  <si>
    <t>23:16:57</t>
  </si>
  <si>
    <t>15:20:14</t>
  </si>
  <si>
    <t>07:46:11</t>
  </si>
  <si>
    <t>02:50:24</t>
  </si>
  <si>
    <t>19:23:36</t>
  </si>
  <si>
    <t>11:01:01</t>
  </si>
  <si>
    <t>18:59:37</t>
  </si>
  <si>
    <t>23:44:53</t>
  </si>
  <si>
    <t>21:08:51</t>
  </si>
  <si>
    <t>17:07:28</t>
  </si>
  <si>
    <t>11:26:12</t>
  </si>
  <si>
    <t>23:14:00</t>
  </si>
  <si>
    <t>02:24:16</t>
  </si>
  <si>
    <t>00:45:36</t>
  </si>
  <si>
    <t>03:57:52</t>
  </si>
  <si>
    <t>03:21:02</t>
  </si>
  <si>
    <t>04:32:10</t>
  </si>
  <si>
    <t>14:15:46</t>
  </si>
  <si>
    <t>08:28:02</t>
  </si>
  <si>
    <t>10:41:31</t>
  </si>
  <si>
    <t>13:17:33</t>
  </si>
  <si>
    <t>04:19:49</t>
  </si>
  <si>
    <t>04:52:57</t>
  </si>
  <si>
    <t>02:11:01</t>
  </si>
  <si>
    <t>06:03:28</t>
  </si>
  <si>
    <t>08:43:29</t>
  </si>
  <si>
    <t>08:12:42</t>
  </si>
  <si>
    <t>05:19:08</t>
  </si>
  <si>
    <t>12:36:03</t>
  </si>
  <si>
    <t>19:27:12</t>
  </si>
  <si>
    <t>00:29:10</t>
  </si>
  <si>
    <t>04:20:24</t>
  </si>
  <si>
    <t>12:55:36</t>
  </si>
  <si>
    <t>07:11:30</t>
  </si>
  <si>
    <t>04:46:04</t>
  </si>
  <si>
    <t>02:57:49</t>
  </si>
  <si>
    <t>15:23:50</t>
  </si>
  <si>
    <t>03:28:14</t>
  </si>
  <si>
    <t>03:38:59</t>
  </si>
  <si>
    <t>15:58:55</t>
  </si>
  <si>
    <t>03:21:04</t>
  </si>
  <si>
    <t>21:05:52</t>
  </si>
  <si>
    <t>15:26:52</t>
  </si>
  <si>
    <t>04:03:20</t>
  </si>
  <si>
    <t>20:40:18</t>
  </si>
  <si>
    <t>23:52:21</t>
  </si>
  <si>
    <t>06:02:23</t>
  </si>
  <si>
    <t>18:28:32</t>
  </si>
  <si>
    <t>09:01:28</t>
  </si>
  <si>
    <t>20:06:20</t>
  </si>
  <si>
    <t>22:24:21</t>
  </si>
  <si>
    <t>06:32:10</t>
  </si>
  <si>
    <t>14:27:25</t>
  </si>
  <si>
    <t>21:57:15</t>
  </si>
  <si>
    <t>23:40:23</t>
  </si>
  <si>
    <t>23:27:06</t>
  </si>
  <si>
    <t>17:20:58</t>
  </si>
  <si>
    <t>15:23:52</t>
  </si>
  <si>
    <t>04:21:12</t>
  </si>
  <si>
    <t>09:50:54</t>
  </si>
  <si>
    <t>23:04:18</t>
  </si>
  <si>
    <t>06:27:56</t>
  </si>
  <si>
    <t>04:00:20</t>
  </si>
  <si>
    <t>08:56:42</t>
  </si>
  <si>
    <t>18:13:30</t>
  </si>
  <si>
    <t>00:19:23</t>
  </si>
  <si>
    <t>20:43:53</t>
  </si>
  <si>
    <t>11:32:06</t>
  </si>
  <si>
    <t>08:38:40</t>
  </si>
  <si>
    <t>10:50:36</t>
  </si>
  <si>
    <t>15:57:26</t>
  </si>
  <si>
    <t>22:26:10</t>
  </si>
  <si>
    <t>11:08:25</t>
  </si>
  <si>
    <t>16:51:23</t>
  </si>
  <si>
    <t>09:57:58</t>
  </si>
  <si>
    <t>21:07:28</t>
  </si>
  <si>
    <t>06:43:44</t>
  </si>
  <si>
    <t>09:39:26</t>
  </si>
  <si>
    <t>22:26:05</t>
  </si>
  <si>
    <t>11:02:58</t>
  </si>
  <si>
    <t>22:05:54</t>
  </si>
  <si>
    <t>12:03:39</t>
  </si>
  <si>
    <t>05:52:18</t>
  </si>
  <si>
    <t>10:16:24</t>
  </si>
  <si>
    <t>13:43:12</t>
  </si>
  <si>
    <t>08:57:56</t>
  </si>
  <si>
    <t>10:02:30</t>
  </si>
  <si>
    <t>16:31:44</t>
  </si>
  <si>
    <t>22:26:36</t>
  </si>
  <si>
    <t>05:50:20</t>
  </si>
  <si>
    <t>11:52:42</t>
  </si>
  <si>
    <t>16:58:42</t>
  </si>
  <si>
    <t>10:15:18</t>
  </si>
  <si>
    <t>12:07:53</t>
  </si>
  <si>
    <t>00:52:57</t>
  </si>
  <si>
    <t>01:36:18</t>
  </si>
  <si>
    <t>11:26:06</t>
  </si>
  <si>
    <t>10:46:03</t>
  </si>
  <si>
    <t>14:10:42</t>
  </si>
  <si>
    <t>17:23:47</t>
  </si>
  <si>
    <t>13:25:01</t>
  </si>
  <si>
    <t>15:04:25</t>
  </si>
  <si>
    <t>03:13:27</t>
  </si>
  <si>
    <t>20:04:24</t>
  </si>
  <si>
    <t>13:06:30</t>
  </si>
  <si>
    <t>12:40:23</t>
  </si>
  <si>
    <t>13:29:03</t>
  </si>
  <si>
    <t>15:01:39</t>
  </si>
  <si>
    <t>03:36:17</t>
  </si>
  <si>
    <t>14:40:00</t>
  </si>
  <si>
    <t>01:51:28</t>
  </si>
  <si>
    <t>06:15:14</t>
  </si>
  <si>
    <t>03:41:42</t>
  </si>
  <si>
    <t>10:15:35</t>
  </si>
  <si>
    <t>06:18:09</t>
  </si>
  <si>
    <t>04:02:16</t>
  </si>
  <si>
    <t>04:52:42</t>
  </si>
  <si>
    <t>10:07:55</t>
  </si>
  <si>
    <t>20:48:13</t>
  </si>
  <si>
    <t>06:06:54</t>
  </si>
  <si>
    <t>12:02:47</t>
  </si>
  <si>
    <t>15:47:57</t>
  </si>
  <si>
    <t>10:32:21</t>
  </si>
  <si>
    <t>13:14:46</t>
  </si>
  <si>
    <t>08:15:24</t>
  </si>
  <si>
    <t>19:05:45</t>
  </si>
  <si>
    <t>15:40:55</t>
  </si>
  <si>
    <t>20:39:01</t>
  </si>
  <si>
    <t>06:35:42</t>
  </si>
  <si>
    <t>17:08:47</t>
  </si>
  <si>
    <t>08:11:40</t>
  </si>
  <si>
    <t>04:30:23</t>
  </si>
  <si>
    <t>22:59:56</t>
  </si>
  <si>
    <t>08:59:07</t>
  </si>
  <si>
    <t>10:00:12</t>
  </si>
  <si>
    <t>21:50:10</t>
  </si>
  <si>
    <t>01:32:32</t>
  </si>
  <si>
    <t>04:21:05</t>
  </si>
  <si>
    <t>04:09:45</t>
  </si>
  <si>
    <t>13:20:05</t>
  </si>
  <si>
    <t>05:05:26</t>
  </si>
  <si>
    <t>03:41:35</t>
  </si>
  <si>
    <t>05:14:37</t>
  </si>
  <si>
    <t>22:18:12</t>
  </si>
  <si>
    <t>20:27:06</t>
  </si>
  <si>
    <t>09:59:15</t>
  </si>
  <si>
    <t>05:57:38</t>
  </si>
  <si>
    <t>22:32:13</t>
  </si>
  <si>
    <t>16:17:41</t>
  </si>
  <si>
    <t>23:17:11</t>
  </si>
  <si>
    <t>11:47:21</t>
  </si>
  <si>
    <t>11:48:37</t>
  </si>
  <si>
    <t>17:10:02</t>
  </si>
  <si>
    <t>00:49:51</t>
  </si>
  <si>
    <t>19:30:49</t>
  </si>
  <si>
    <t>06:07:39</t>
  </si>
  <si>
    <t>07:18:30</t>
  </si>
  <si>
    <t>08:56:03</t>
  </si>
  <si>
    <t>14:38:48</t>
  </si>
  <si>
    <t>21:35:18</t>
  </si>
  <si>
    <t>05:51:58</t>
  </si>
  <si>
    <t>21:29:53</t>
  </si>
  <si>
    <t>00:56:55</t>
  </si>
  <si>
    <t>21:33:36</t>
  </si>
  <si>
    <t>23:57:56</t>
  </si>
  <si>
    <t>09:43:12</t>
  </si>
  <si>
    <t>02:49:03</t>
  </si>
  <si>
    <t>17:29:56</t>
  </si>
  <si>
    <t>07:31:37</t>
  </si>
  <si>
    <t>02:32:03</t>
  </si>
  <si>
    <t>23:54:08</t>
  </si>
  <si>
    <t>09:58:20</t>
  </si>
  <si>
    <t>14:39:31</t>
  </si>
  <si>
    <t>23:36:15</t>
  </si>
  <si>
    <t>17:33:10</t>
  </si>
  <si>
    <t>14:40:26</t>
  </si>
  <si>
    <t>00:38:30</t>
  </si>
  <si>
    <t>05:25:07</t>
  </si>
  <si>
    <t>18:37:42</t>
  </si>
  <si>
    <t>19:13:58</t>
  </si>
  <si>
    <t>16:55:19</t>
  </si>
  <si>
    <t>19:31:43</t>
  </si>
  <si>
    <t>17:54:02</t>
  </si>
  <si>
    <t>13:13:46</t>
  </si>
  <si>
    <t>04:03:08</t>
  </si>
  <si>
    <t>16:40:12</t>
  </si>
  <si>
    <t>00:43:24</t>
  </si>
  <si>
    <t>01:27:49</t>
  </si>
  <si>
    <t>01:24:56</t>
  </si>
  <si>
    <t>04:21:56</t>
  </si>
  <si>
    <t>15:00:37</t>
  </si>
  <si>
    <t>00:40:39</t>
  </si>
  <si>
    <t>00:01:49</t>
  </si>
  <si>
    <t>07:11:38</t>
  </si>
  <si>
    <t>22:14:10</t>
  </si>
  <si>
    <t>19:13:54</t>
  </si>
  <si>
    <t>08:01:10</t>
  </si>
  <si>
    <t>18:02:19</t>
  </si>
  <si>
    <t>11:59:16</t>
  </si>
  <si>
    <t>13:00:20</t>
  </si>
  <si>
    <t>20:45:44</t>
  </si>
  <si>
    <t>05:37:29</t>
  </si>
  <si>
    <t>03:44:23</t>
  </si>
  <si>
    <t>05:24:43</t>
  </si>
  <si>
    <t>22:37:33</t>
  </si>
  <si>
    <t>14:25:02</t>
  </si>
  <si>
    <t>05:40:16</t>
  </si>
  <si>
    <t>04:22:06</t>
  </si>
  <si>
    <t>08:28:26</t>
  </si>
  <si>
    <t>18:49:50</t>
  </si>
  <si>
    <t>12:46:41</t>
  </si>
  <si>
    <t>03:50:41</t>
  </si>
  <si>
    <t>01:11:24</t>
  </si>
  <si>
    <t>00:28:16</t>
  </si>
  <si>
    <t>18:28:35</t>
  </si>
  <si>
    <t>04:52:56</t>
  </si>
  <si>
    <t>08:51:35</t>
  </si>
  <si>
    <t>05:43:00</t>
  </si>
  <si>
    <t>01:16:56</t>
  </si>
  <si>
    <t>15:59:24</t>
  </si>
  <si>
    <t>05:35:42</t>
  </si>
  <si>
    <t>07:42:47</t>
  </si>
  <si>
    <t>22:52:17</t>
  </si>
  <si>
    <t>21:21:26</t>
  </si>
  <si>
    <t>18:21:24</t>
  </si>
  <si>
    <t>01:01:43</t>
  </si>
  <si>
    <t>06:29:12</t>
  </si>
  <si>
    <t>22:16:02</t>
  </si>
  <si>
    <t>20:54:27</t>
  </si>
  <si>
    <t>15:12:26</t>
  </si>
  <si>
    <t>02:47:02</t>
  </si>
  <si>
    <t>11:55:34</t>
  </si>
  <si>
    <t>23:36:16</t>
  </si>
  <si>
    <t>11:26:53</t>
  </si>
  <si>
    <t>23:50:30</t>
  </si>
  <si>
    <t>12:29:57</t>
  </si>
  <si>
    <t>18:30:55</t>
  </si>
  <si>
    <t>10:49:57</t>
  </si>
  <si>
    <t>02:30:54</t>
  </si>
  <si>
    <t>04:05:15</t>
  </si>
  <si>
    <t>06:48:45</t>
  </si>
  <si>
    <t>08:25:28</t>
  </si>
  <si>
    <t>00:51:57</t>
  </si>
  <si>
    <t>06:54:22</t>
  </si>
  <si>
    <t>18:49:30</t>
  </si>
  <si>
    <t>18:28:33</t>
  </si>
  <si>
    <t>03:13:54</t>
  </si>
  <si>
    <t>01:33:48</t>
  </si>
  <si>
    <t>21:28:10</t>
  </si>
  <si>
    <t>01:31:02</t>
  </si>
  <si>
    <t>03:43:20</t>
  </si>
  <si>
    <t>19:22:57</t>
  </si>
  <si>
    <t>10:05:56</t>
  </si>
  <si>
    <t>06:59:42</t>
  </si>
  <si>
    <t>22:27:17</t>
  </si>
  <si>
    <t>00:34:24</t>
  </si>
  <si>
    <t>04:29:44</t>
  </si>
  <si>
    <t>14:48:14</t>
  </si>
  <si>
    <t>16:08:12</t>
  </si>
  <si>
    <t>22:30:06</t>
  </si>
  <si>
    <t>03:34:22</t>
  </si>
  <si>
    <t>08:22:52</t>
  </si>
  <si>
    <t>07:52:33</t>
  </si>
  <si>
    <t>15:44:53</t>
  </si>
  <si>
    <t>23:34:49</t>
  </si>
  <si>
    <t>07:03:19</t>
  </si>
  <si>
    <t>16:00:56</t>
  </si>
  <si>
    <t>19:39:38</t>
  </si>
  <si>
    <t>22:02:36</t>
  </si>
  <si>
    <t>14:05:05</t>
  </si>
  <si>
    <t>21:57:26</t>
  </si>
  <si>
    <t>00:26:59</t>
  </si>
  <si>
    <t>04:00:04</t>
  </si>
  <si>
    <t>12:42:57</t>
  </si>
  <si>
    <t>19:14:37</t>
  </si>
  <si>
    <t>19:17:37</t>
  </si>
  <si>
    <t>10:10:42</t>
  </si>
  <si>
    <t>03:18:29</t>
  </si>
  <si>
    <t>19:19:08</t>
  </si>
  <si>
    <t>09:16:35</t>
  </si>
  <si>
    <t>23:20:47</t>
  </si>
  <si>
    <t>13:28:13</t>
  </si>
  <si>
    <t>14:43:21</t>
  </si>
  <si>
    <t>17:42:37</t>
  </si>
  <si>
    <t>12:18:55</t>
  </si>
  <si>
    <t>01:25:50</t>
  </si>
  <si>
    <t>04:34:30</t>
  </si>
  <si>
    <t>00:18:24</t>
  </si>
  <si>
    <t>22:22:38</t>
  </si>
  <si>
    <t>00:03:11</t>
  </si>
  <si>
    <t>03:14:33</t>
  </si>
  <si>
    <t>06:08:18</t>
  </si>
  <si>
    <t>09:50:37</t>
  </si>
  <si>
    <t>08:44:39</t>
  </si>
  <si>
    <t>10:58:49</t>
  </si>
  <si>
    <t>16:57:48</t>
  </si>
  <si>
    <t>05:04:37</t>
  </si>
  <si>
    <t>13:19:07</t>
  </si>
  <si>
    <t>23:53:03</t>
  </si>
  <si>
    <t>00:01:44</t>
  </si>
  <si>
    <t>22:39:02</t>
  </si>
  <si>
    <t>06:04:25</t>
  </si>
  <si>
    <t>17:34:16</t>
  </si>
  <si>
    <t>11:14:50</t>
  </si>
  <si>
    <t>02:50:29</t>
  </si>
  <si>
    <t>05:05:54</t>
  </si>
  <si>
    <t>17:15:55</t>
  </si>
  <si>
    <t>11:23:44</t>
  </si>
  <si>
    <t>07:15:44</t>
  </si>
  <si>
    <t>22:26:13</t>
  </si>
  <si>
    <t>08:48:49</t>
  </si>
  <si>
    <t>13:13:24</t>
  </si>
  <si>
    <t>12:36:25</t>
  </si>
  <si>
    <t>18:45:32</t>
  </si>
  <si>
    <t>19:42:42</t>
  </si>
  <si>
    <t>17:51:01</t>
  </si>
  <si>
    <t>09:30:36</t>
  </si>
  <si>
    <t>10:28:41</t>
  </si>
  <si>
    <t>03:05:30</t>
  </si>
  <si>
    <t>21:34:43</t>
  </si>
  <si>
    <t>03:44:43</t>
  </si>
  <si>
    <t>17:42:13</t>
  </si>
  <si>
    <t>06:49:47</t>
  </si>
  <si>
    <t>06:25:47</t>
  </si>
  <si>
    <t>00:00:55</t>
  </si>
  <si>
    <t>12:17:43</t>
  </si>
  <si>
    <t>04:10:22</t>
  </si>
  <si>
    <t>05:52:19</t>
  </si>
  <si>
    <t>11:45:03</t>
  </si>
  <si>
    <t>08:07:07</t>
  </si>
  <si>
    <t>16:27:36</t>
  </si>
  <si>
    <t>17:20:44</t>
  </si>
  <si>
    <t>22:54:19</t>
  </si>
  <si>
    <t>11:46:14</t>
  </si>
  <si>
    <t>06:03:03</t>
  </si>
  <si>
    <t>12:09:42</t>
  </si>
  <si>
    <t>06:44:59</t>
  </si>
  <si>
    <t>20:30:32</t>
  </si>
  <si>
    <t>13:08:03</t>
  </si>
  <si>
    <t>07:45:24</t>
  </si>
  <si>
    <t>05:10:52</t>
  </si>
  <si>
    <t>08:57:09</t>
  </si>
  <si>
    <t>00:15:10</t>
  </si>
  <si>
    <t>12:34:18</t>
  </si>
  <si>
    <t>19:30:57</t>
  </si>
  <si>
    <t>01:49:12</t>
  </si>
  <si>
    <t>09:48:14</t>
  </si>
  <si>
    <t>15:32:38</t>
  </si>
  <si>
    <t>10:46:27</t>
  </si>
  <si>
    <t>14:23:20</t>
  </si>
  <si>
    <t>00:27:01</t>
  </si>
  <si>
    <t>06:40:23</t>
  </si>
  <si>
    <t>02:46:48</t>
  </si>
  <si>
    <t>17:21:19</t>
  </si>
  <si>
    <t>11:47:19</t>
  </si>
  <si>
    <t>03:13:26</t>
  </si>
  <si>
    <t>07:45:04</t>
  </si>
  <si>
    <t>22:11:59</t>
  </si>
  <si>
    <t>13:35:43</t>
  </si>
  <si>
    <t>23:41:27</t>
  </si>
  <si>
    <t>09:40:06</t>
  </si>
  <si>
    <t>01:36:08</t>
  </si>
  <si>
    <t>15:33:55</t>
  </si>
  <si>
    <t>22:39:38</t>
  </si>
  <si>
    <t>11:33:21</t>
  </si>
  <si>
    <t>02:03:42</t>
  </si>
  <si>
    <t>02:41:34</t>
  </si>
  <si>
    <t>18:54:07</t>
  </si>
  <si>
    <t>08:25:46</t>
  </si>
  <si>
    <t>22:49:25</t>
  </si>
  <si>
    <t>17:52:14</t>
  </si>
  <si>
    <t>22:16:21</t>
  </si>
  <si>
    <t>23:56:13</t>
  </si>
  <si>
    <t>14:12:13</t>
  </si>
  <si>
    <t>19:05:53</t>
  </si>
  <si>
    <t>06:40:45</t>
  </si>
  <si>
    <t>12:03:20</t>
  </si>
  <si>
    <t>22:52:59</t>
  </si>
  <si>
    <t>17:04:53</t>
  </si>
  <si>
    <t>05:32:34</t>
  </si>
  <si>
    <t>05:32:13</t>
  </si>
  <si>
    <t>21:47:53</t>
  </si>
  <si>
    <t>14:42:46</t>
  </si>
  <si>
    <t>23:58:16</t>
  </si>
  <si>
    <t>06:33:43</t>
  </si>
  <si>
    <t>19:14:53</t>
  </si>
  <si>
    <t>10:47:34</t>
  </si>
  <si>
    <t>14:03:19</t>
  </si>
  <si>
    <t>01:45:25</t>
  </si>
  <si>
    <t>08:33:43</t>
  </si>
  <si>
    <t>13:06:13</t>
  </si>
  <si>
    <t>02:52:55</t>
  </si>
  <si>
    <t>16:32:42</t>
  </si>
  <si>
    <t>17:22:26</t>
  </si>
  <si>
    <t>23:49:30</t>
  </si>
  <si>
    <t>08:00:43</t>
  </si>
  <si>
    <t>23:25:07</t>
  </si>
  <si>
    <t>08:13:36</t>
  </si>
  <si>
    <t>23:12:13</t>
  </si>
  <si>
    <t>02:45:57</t>
  </si>
  <si>
    <t>12:32:40</t>
  </si>
  <si>
    <t>03:54:39</t>
  </si>
  <si>
    <t>10:27:00</t>
  </si>
  <si>
    <t>13:44:21</t>
  </si>
  <si>
    <t>14:32:50</t>
  </si>
  <si>
    <t>09:13:35</t>
  </si>
  <si>
    <t>17:41:19</t>
  </si>
  <si>
    <t>15:03:01</t>
  </si>
  <si>
    <t>14:38:47</t>
  </si>
  <si>
    <t>11:25:36</t>
  </si>
  <si>
    <t>08:43:58</t>
  </si>
  <si>
    <t>22:49:13</t>
  </si>
  <si>
    <t>20:02:34</t>
  </si>
  <si>
    <t>21:51:44</t>
  </si>
  <si>
    <t>12:26:35</t>
  </si>
  <si>
    <t>10:31:30</t>
  </si>
  <si>
    <t>19:14:07</t>
  </si>
  <si>
    <t>03:06:22</t>
  </si>
  <si>
    <t>15:18:37</t>
  </si>
  <si>
    <t>02:54:46</t>
  </si>
  <si>
    <t>00:23:09</t>
  </si>
  <si>
    <t>14:08:35</t>
  </si>
  <si>
    <t>03:34:48</t>
  </si>
  <si>
    <t>01:05:54</t>
  </si>
  <si>
    <t>02:23:25</t>
  </si>
  <si>
    <t>19:03:57</t>
  </si>
  <si>
    <t>12:56:12</t>
  </si>
  <si>
    <t>00:21:13</t>
  </si>
  <si>
    <t>23:56:58</t>
  </si>
  <si>
    <t>17:01:32</t>
  </si>
  <si>
    <t>11:36:56</t>
  </si>
  <si>
    <t>23:14:11</t>
  </si>
  <si>
    <t>15:55:41</t>
  </si>
  <si>
    <t>08:26:03</t>
  </si>
  <si>
    <t>01:57:22</t>
  </si>
  <si>
    <t>18:50:48</t>
  </si>
  <si>
    <t>11:12:03</t>
  </si>
  <si>
    <t>16:32:54</t>
  </si>
  <si>
    <t>00:15:01</t>
  </si>
  <si>
    <t>14:41:14</t>
  </si>
  <si>
    <t>19:04:51</t>
  </si>
  <si>
    <t>03:07:47</t>
  </si>
  <si>
    <t>05:48:39</t>
  </si>
  <si>
    <t>22:01:19</t>
  </si>
  <si>
    <t>15:09:20</t>
  </si>
  <si>
    <t>10:24:01</t>
  </si>
  <si>
    <t>20:15:47</t>
  </si>
  <si>
    <t>10:31:44</t>
  </si>
  <si>
    <t>20:20:16</t>
  </si>
  <si>
    <t>06:20:25</t>
  </si>
  <si>
    <t>10:18:53</t>
  </si>
  <si>
    <t>07:11:41</t>
  </si>
  <si>
    <t>23:30:28</t>
  </si>
  <si>
    <t>18:19:11</t>
  </si>
  <si>
    <t>06:16:17</t>
  </si>
  <si>
    <t>03:57:56</t>
  </si>
  <si>
    <t>15:53:32</t>
  </si>
  <si>
    <t>14:49:43</t>
  </si>
  <si>
    <t>03:56:23</t>
  </si>
  <si>
    <t>09:55:46</t>
  </si>
  <si>
    <t>10:32:12</t>
  </si>
  <si>
    <t>06:20:32</t>
  </si>
  <si>
    <t>19:12:36</t>
  </si>
  <si>
    <t>22:08:35</t>
  </si>
  <si>
    <t>04:34:59</t>
  </si>
  <si>
    <t>06:40:34</t>
  </si>
  <si>
    <t>02:35:56</t>
  </si>
  <si>
    <t>22:19:35</t>
  </si>
  <si>
    <t>01:12:10</t>
  </si>
  <si>
    <t>02:24:14</t>
  </si>
  <si>
    <t>06:46:56</t>
  </si>
  <si>
    <t>20:14:43</t>
  </si>
  <si>
    <t>05:57:56</t>
  </si>
  <si>
    <t>13:42:09</t>
  </si>
  <si>
    <t>03:08:37</t>
  </si>
  <si>
    <t>08:02:32</t>
  </si>
  <si>
    <t>05:03:58</t>
  </si>
  <si>
    <t>12:33:05</t>
  </si>
  <si>
    <t>16:41:26</t>
  </si>
  <si>
    <t>00:21:58</t>
  </si>
  <si>
    <t>20:38:07</t>
  </si>
  <si>
    <t>22:11:48</t>
  </si>
  <si>
    <t>19:11:24</t>
  </si>
  <si>
    <t>22:02:38</t>
  </si>
  <si>
    <t>02:37:25</t>
  </si>
  <si>
    <t>03:08:45</t>
  </si>
  <si>
    <t>01:58:47</t>
  </si>
  <si>
    <t>00:55:48</t>
  </si>
  <si>
    <t>00:32:19</t>
  </si>
  <si>
    <t>19:06:01</t>
  </si>
  <si>
    <t>17:14:26</t>
  </si>
  <si>
    <t>00:39:07</t>
  </si>
  <si>
    <t>06:26:08</t>
  </si>
  <si>
    <t>13:16:28</t>
  </si>
  <si>
    <t>04:41:32</t>
  </si>
  <si>
    <t>06:03:07</t>
  </si>
  <si>
    <t>20:22:03</t>
  </si>
  <si>
    <t>04:26:29</t>
  </si>
  <si>
    <t>13:23:44</t>
  </si>
  <si>
    <t>16:44:37</t>
  </si>
  <si>
    <t>11:09:49</t>
  </si>
  <si>
    <t>01:03:55</t>
  </si>
  <si>
    <t>01:59:21</t>
  </si>
  <si>
    <t>14:58:49</t>
  </si>
  <si>
    <t>21:48:23</t>
  </si>
  <si>
    <t>03:38:33</t>
  </si>
  <si>
    <t>05:24:22</t>
  </si>
  <si>
    <t>05:26:48</t>
  </si>
  <si>
    <t>03:48:29</t>
  </si>
  <si>
    <t>23:06:12</t>
  </si>
  <si>
    <t>23:07:39</t>
  </si>
  <si>
    <t>18:12:56</t>
  </si>
  <si>
    <t>17:20:51</t>
  </si>
  <si>
    <t>14:09:59</t>
  </si>
  <si>
    <t>07:07:06</t>
  </si>
  <si>
    <t>11:04:04</t>
  </si>
  <si>
    <t>09:04:41</t>
  </si>
  <si>
    <t>19:12:13</t>
  </si>
  <si>
    <t>05:49:32</t>
  </si>
  <si>
    <t>20:28:06</t>
  </si>
  <si>
    <t>13:40:59</t>
  </si>
  <si>
    <t>06:11:09</t>
  </si>
  <si>
    <t>01:44:07</t>
  </si>
  <si>
    <t>20:08:09</t>
  </si>
  <si>
    <t>19:08:56</t>
  </si>
  <si>
    <t>01:01:31</t>
  </si>
  <si>
    <t>00:41:01</t>
  </si>
  <si>
    <t>15:33:37</t>
  </si>
  <si>
    <t>05:46:31</t>
  </si>
  <si>
    <t>22:27:10</t>
  </si>
  <si>
    <t>22:32:45</t>
  </si>
  <si>
    <t>04:34:03</t>
  </si>
  <si>
    <t>04:34:36</t>
  </si>
  <si>
    <t>03:04:23</t>
  </si>
  <si>
    <t>00:55:31</t>
  </si>
  <si>
    <t>10:09:56</t>
  </si>
  <si>
    <t>21:24:36</t>
  </si>
  <si>
    <t>05:15:23</t>
  </si>
  <si>
    <t>22:16:04</t>
  </si>
  <si>
    <t>01:54:47</t>
  </si>
  <si>
    <t>19:46:17</t>
  </si>
  <si>
    <t>00:53:33</t>
  </si>
  <si>
    <t>04:09:19</t>
  </si>
  <si>
    <t>19:51:19</t>
  </si>
  <si>
    <t>18:34:17</t>
  </si>
  <si>
    <t>19:03:13</t>
  </si>
  <si>
    <t>11:37:07</t>
  </si>
  <si>
    <t>19:58:14</t>
  </si>
  <si>
    <t>19:18:37</t>
  </si>
  <si>
    <t>15:09:17</t>
  </si>
  <si>
    <t>20:54:02</t>
  </si>
  <si>
    <t>01:50:47</t>
  </si>
  <si>
    <t>19:44:51</t>
  </si>
  <si>
    <t>11:25:33</t>
  </si>
  <si>
    <t>13:23:08</t>
  </si>
  <si>
    <t>23:30:40</t>
  </si>
  <si>
    <t>06:20:59</t>
  </si>
  <si>
    <t>22:18:15</t>
  </si>
  <si>
    <t>14:04:08</t>
  </si>
  <si>
    <t>16:14:25</t>
  </si>
  <si>
    <t>09:24:41</t>
  </si>
  <si>
    <t>08:18:08</t>
  </si>
  <si>
    <t>04:06:20</t>
  </si>
  <si>
    <t>04:09:48</t>
  </si>
  <si>
    <t>18:34:00</t>
  </si>
  <si>
    <t>09:08:56</t>
  </si>
  <si>
    <t>10:55:49</t>
  </si>
  <si>
    <t>00:20:17</t>
  </si>
  <si>
    <t>00:22:27</t>
  </si>
  <si>
    <t>12:06:09</t>
  </si>
  <si>
    <t>01:23:40</t>
  </si>
  <si>
    <t>14:22:33</t>
  </si>
  <si>
    <t>21:50:17</t>
  </si>
  <si>
    <t>05:44:38</t>
  </si>
  <si>
    <t>21:24:20</t>
  </si>
  <si>
    <t>08:49:51</t>
  </si>
  <si>
    <t>23:35:14</t>
  </si>
  <si>
    <t>07:27:25</t>
  </si>
  <si>
    <t>21:46:07</t>
  </si>
  <si>
    <t>23:29:55</t>
  </si>
  <si>
    <t>01:47:49</t>
  </si>
  <si>
    <t>01:19:44</t>
  </si>
  <si>
    <t>06:57:10</t>
  </si>
  <si>
    <t>02:09:01</t>
  </si>
  <si>
    <t>19:38:20</t>
  </si>
  <si>
    <t>19:16:27</t>
  </si>
  <si>
    <t>14:25:34</t>
  </si>
  <si>
    <t>15:06:40</t>
  </si>
  <si>
    <t>18:31:01</t>
  </si>
  <si>
    <t>04:53:15</t>
  </si>
  <si>
    <t>16:39:44</t>
  </si>
  <si>
    <t>01:08:26</t>
  </si>
  <si>
    <t>05:47:24</t>
  </si>
  <si>
    <t>04:43:53</t>
  </si>
  <si>
    <t>21:48:29</t>
  </si>
  <si>
    <t>07:46:39</t>
  </si>
  <si>
    <t>07:41:56</t>
  </si>
  <si>
    <t>01:43:40</t>
  </si>
  <si>
    <t>22:28:29</t>
  </si>
  <si>
    <t>20:45:54</t>
  </si>
  <si>
    <t>18:56:12</t>
  </si>
  <si>
    <t>19:04:43</t>
  </si>
  <si>
    <t>20:55:26</t>
  </si>
  <si>
    <t>18:01:10</t>
  </si>
  <si>
    <t>09:10:48</t>
  </si>
  <si>
    <t>05:47:25</t>
  </si>
  <si>
    <t>22:01:30</t>
  </si>
  <si>
    <t>13:30:35</t>
  </si>
  <si>
    <t>01:50:44</t>
  </si>
  <si>
    <t>23:12:31</t>
  </si>
  <si>
    <t>03:26:22</t>
  </si>
  <si>
    <t>12:31:26</t>
  </si>
  <si>
    <t>00:08:55</t>
  </si>
  <si>
    <t>00:46:35</t>
  </si>
  <si>
    <t>18:00:43</t>
  </si>
  <si>
    <t>13:42:27</t>
  </si>
  <si>
    <t>10:31:31</t>
  </si>
  <si>
    <t>14:00:46</t>
  </si>
  <si>
    <t>16:21:10</t>
  </si>
  <si>
    <t>10:10:16</t>
  </si>
  <si>
    <t>12:28:01</t>
  </si>
  <si>
    <t>06:28:46</t>
  </si>
  <si>
    <t>07:37:12</t>
  </si>
  <si>
    <t>11:25:50</t>
  </si>
  <si>
    <t>12:07:27</t>
  </si>
  <si>
    <t>14:38:29</t>
  </si>
  <si>
    <t>00:29:38</t>
  </si>
  <si>
    <t>21:49:09</t>
  </si>
  <si>
    <t>20:59:32</t>
  </si>
  <si>
    <t>03:15:56</t>
  </si>
  <si>
    <t>00:53:17</t>
  </si>
  <si>
    <t>06:08:16</t>
  </si>
  <si>
    <t>07:01:23</t>
  </si>
  <si>
    <t>16:39:15</t>
  </si>
  <si>
    <t>18:32:39</t>
  </si>
  <si>
    <t>21:57:23</t>
  </si>
  <si>
    <t>06:36:50</t>
  </si>
  <si>
    <t>05:03:41</t>
  </si>
  <si>
    <t>07:42:42</t>
  </si>
  <si>
    <t>09:49:49</t>
  </si>
  <si>
    <t>03:58:53</t>
  </si>
  <si>
    <t>11:19:18</t>
  </si>
  <si>
    <t>07:15:26</t>
  </si>
  <si>
    <t>02:03:32</t>
  </si>
  <si>
    <t>01:03:33</t>
  </si>
  <si>
    <t>19:45:24</t>
  </si>
  <si>
    <t>00:01:46</t>
  </si>
  <si>
    <t>11:28:35</t>
  </si>
  <si>
    <t>15:35:41</t>
  </si>
  <si>
    <t>00:16:55</t>
  </si>
  <si>
    <t>06:10:31</t>
  </si>
  <si>
    <t>12:09:47</t>
  </si>
  <si>
    <t>20:10:24</t>
  </si>
  <si>
    <t>14:14:57</t>
  </si>
  <si>
    <t>04:01:41</t>
  </si>
  <si>
    <t>13:06:06</t>
  </si>
  <si>
    <t>01:26:16</t>
  </si>
  <si>
    <t>21:40:21</t>
  </si>
  <si>
    <t>07:32:07</t>
  </si>
  <si>
    <t>06:08:36</t>
  </si>
  <si>
    <t>02:16:18</t>
  </si>
  <si>
    <t>07:15:59</t>
  </si>
  <si>
    <t>17:10:28</t>
  </si>
  <si>
    <t>00:43:18</t>
  </si>
  <si>
    <t>05:07:07</t>
  </si>
  <si>
    <t>11:13:03</t>
  </si>
  <si>
    <t>20:53:08</t>
  </si>
  <si>
    <t>18:55:12</t>
  </si>
  <si>
    <t>18:08:49</t>
  </si>
  <si>
    <t>14:05:27</t>
  </si>
  <si>
    <t>09:14:36</t>
  </si>
  <si>
    <t>16:50:42</t>
  </si>
  <si>
    <t>08:14:11</t>
  </si>
  <si>
    <t>17:15:01</t>
  </si>
  <si>
    <t>05:26:47</t>
  </si>
  <si>
    <t>19:58:38</t>
  </si>
  <si>
    <t>15:42:01</t>
  </si>
  <si>
    <t>07:23:02</t>
  </si>
  <si>
    <t>18:05:29</t>
  </si>
  <si>
    <t>13:55:13</t>
  </si>
  <si>
    <t>12:27:21</t>
  </si>
  <si>
    <t>21:19:08</t>
  </si>
  <si>
    <t>06:53:40</t>
  </si>
  <si>
    <t>16:04:26</t>
  </si>
  <si>
    <t>20:08:47</t>
  </si>
  <si>
    <t>06:07:09</t>
  </si>
  <si>
    <t>06:49:39</t>
  </si>
  <si>
    <t>12:20:30</t>
  </si>
  <si>
    <t>07:11:18</t>
  </si>
  <si>
    <t>18:53:44</t>
  </si>
  <si>
    <t>10:27:23</t>
  </si>
  <si>
    <t>16:39:57</t>
  </si>
  <si>
    <t>12:09:09</t>
  </si>
  <si>
    <t>21:18:41</t>
  </si>
  <si>
    <t>06:05:01</t>
  </si>
  <si>
    <t>17:18:29</t>
  </si>
  <si>
    <t>06:55:09</t>
  </si>
  <si>
    <t>01:25:11</t>
  </si>
  <si>
    <t>23:00:16</t>
  </si>
  <si>
    <t>08:21:02</t>
  </si>
  <si>
    <t>18:24:30</t>
  </si>
  <si>
    <t>01:37:32</t>
  </si>
  <si>
    <t>15:42:40</t>
  </si>
  <si>
    <t>11:17:58</t>
  </si>
  <si>
    <t>13:06:55</t>
  </si>
  <si>
    <t>20:05:20</t>
  </si>
  <si>
    <t>23:11:31</t>
  </si>
  <si>
    <t>13:39:05</t>
  </si>
  <si>
    <t>04:43:20</t>
  </si>
  <si>
    <t>04:32:31</t>
  </si>
  <si>
    <t>14:39:38</t>
  </si>
  <si>
    <t>20:29:10</t>
  </si>
  <si>
    <t>07:26:00</t>
  </si>
  <si>
    <t>23:15:13</t>
  </si>
  <si>
    <t>02:48:58</t>
  </si>
  <si>
    <t>21:52:43</t>
  </si>
  <si>
    <t>19:43:18</t>
  </si>
  <si>
    <t>05:02:07</t>
  </si>
  <si>
    <t>16:40:08</t>
  </si>
  <si>
    <t>08:12:18</t>
  </si>
  <si>
    <t>10:46:48</t>
  </si>
  <si>
    <t>14:13:11</t>
  </si>
  <si>
    <t>01:37:56</t>
  </si>
  <si>
    <t>14:21:29</t>
  </si>
  <si>
    <t>07:17:54</t>
  </si>
  <si>
    <t>16:34:39</t>
  </si>
  <si>
    <t>04:05:32</t>
  </si>
  <si>
    <t>19:13:16</t>
  </si>
  <si>
    <t>07:49:17</t>
  </si>
  <si>
    <t>04:17:45</t>
  </si>
  <si>
    <t>08:08:33</t>
  </si>
  <si>
    <t>04:40:00</t>
  </si>
  <si>
    <t>20:08:45</t>
  </si>
  <si>
    <t>22:51:28</t>
  </si>
  <si>
    <t>05:42:44</t>
  </si>
  <si>
    <t>08:22:48</t>
  </si>
  <si>
    <t>23:10:51</t>
  </si>
  <si>
    <t>05:07:36</t>
  </si>
  <si>
    <t>22:47:41</t>
  </si>
  <si>
    <t>18:20:51</t>
  </si>
  <si>
    <t>04:31:29</t>
  </si>
  <si>
    <t>11:12:49</t>
  </si>
  <si>
    <t>06:22:06</t>
  </si>
  <si>
    <t>05:11:02</t>
  </si>
  <si>
    <t>03:35:16</t>
  </si>
  <si>
    <t>08:06:07</t>
  </si>
  <si>
    <t>17:16:03</t>
  </si>
  <si>
    <t>13:28:50</t>
  </si>
  <si>
    <t>11:35:53</t>
  </si>
  <si>
    <t>13:05:42</t>
  </si>
  <si>
    <t>16:14:08</t>
  </si>
  <si>
    <t>23:43:43</t>
  </si>
  <si>
    <t>11:49:47</t>
  </si>
  <si>
    <t>02:33:59</t>
  </si>
  <si>
    <t>10:38:03</t>
  </si>
  <si>
    <t>14:19:07</t>
  </si>
  <si>
    <t>00:29:29</t>
  </si>
  <si>
    <t>17:28:48</t>
  </si>
  <si>
    <t>15:07:42</t>
  </si>
  <si>
    <t>06:48:22</t>
  </si>
  <si>
    <t>12:59:29</t>
  </si>
  <si>
    <t>02:56:13</t>
  </si>
  <si>
    <t>05:31:59</t>
  </si>
  <si>
    <t>19:15:42</t>
  </si>
  <si>
    <t>19:53:59</t>
  </si>
  <si>
    <t>06:41:28</t>
  </si>
  <si>
    <t>22:01:36</t>
  </si>
  <si>
    <t>17:05:48</t>
  </si>
  <si>
    <t>20:13:04</t>
  </si>
  <si>
    <t>09:34:00</t>
  </si>
  <si>
    <t>14:38:13</t>
  </si>
  <si>
    <t>04:22:50</t>
  </si>
  <si>
    <t>17:54:35</t>
  </si>
  <si>
    <t>16:30:05</t>
  </si>
  <si>
    <t>09:15:31</t>
  </si>
  <si>
    <t>23:07:49</t>
  </si>
  <si>
    <t>02:27:36</t>
  </si>
  <si>
    <t>19:50:23</t>
  </si>
  <si>
    <t>16:38:13</t>
  </si>
  <si>
    <t>18:58:44</t>
  </si>
  <si>
    <t>06:24:49</t>
  </si>
  <si>
    <t>06:38:16</t>
  </si>
  <si>
    <t>15:58:47</t>
  </si>
  <si>
    <t>05:57:04</t>
  </si>
  <si>
    <t>22:55:24</t>
  </si>
  <si>
    <t>07:41:43</t>
  </si>
  <si>
    <t>21:42:05</t>
  </si>
  <si>
    <t>07:46:02</t>
  </si>
  <si>
    <t>06:42:38</t>
  </si>
  <si>
    <t>20:07:17</t>
  </si>
  <si>
    <t>16:46:06</t>
  </si>
  <si>
    <t>22:41:28</t>
  </si>
  <si>
    <t>10:35:04</t>
  </si>
  <si>
    <t>13:58:19</t>
  </si>
  <si>
    <t>00:31:35</t>
  </si>
  <si>
    <t>20:22:12</t>
  </si>
  <si>
    <t>08:39:13</t>
  </si>
  <si>
    <t>13:39:59</t>
  </si>
  <si>
    <t>13:15:56</t>
  </si>
  <si>
    <t>22:39:23</t>
  </si>
  <si>
    <t>15:38:42</t>
  </si>
  <si>
    <t>19:42:50</t>
  </si>
  <si>
    <t>05:26:52</t>
  </si>
  <si>
    <t>04:51:22</t>
  </si>
  <si>
    <t>06:47:21</t>
  </si>
  <si>
    <t>14:14:12</t>
  </si>
  <si>
    <t>23:45:50</t>
  </si>
  <si>
    <t>21:53:38</t>
  </si>
  <si>
    <t>19:21:02</t>
  </si>
  <si>
    <t>08:30:57</t>
  </si>
  <si>
    <t>05:23:31</t>
  </si>
  <si>
    <t>00:44:40</t>
  </si>
  <si>
    <t>20:15:33</t>
  </si>
  <si>
    <t>09:52:05</t>
  </si>
  <si>
    <t>11:38:53</t>
  </si>
  <si>
    <t>10:10:00</t>
  </si>
  <si>
    <t>09:19:53</t>
  </si>
  <si>
    <t>22:47:13</t>
  </si>
  <si>
    <t>00:02:26</t>
  </si>
  <si>
    <t>06:34:06</t>
  </si>
  <si>
    <t>11:23:02</t>
  </si>
  <si>
    <t>07:54:23</t>
  </si>
  <si>
    <t>15:41:00</t>
  </si>
  <si>
    <t>13:07:27</t>
  </si>
  <si>
    <t>04:20:18</t>
  </si>
  <si>
    <t>11:21:35</t>
  </si>
  <si>
    <t>00:38:52</t>
  </si>
  <si>
    <t>02:32:07</t>
  </si>
  <si>
    <t>10:50:06</t>
  </si>
  <si>
    <t>11:37:19</t>
  </si>
  <si>
    <t>22:41:18</t>
  </si>
  <si>
    <t>03:47:44</t>
  </si>
  <si>
    <t>19:08:43</t>
  </si>
  <si>
    <t>19:59:12</t>
  </si>
  <si>
    <t>22:09:05</t>
  </si>
  <si>
    <t>04:06:55</t>
  </si>
  <si>
    <t>20:06:19</t>
  </si>
  <si>
    <t>15:35:17</t>
  </si>
  <si>
    <t>19:56:12</t>
  </si>
  <si>
    <t>05:29:59</t>
  </si>
  <si>
    <t>11:57:32</t>
  </si>
  <si>
    <t>00:29:49</t>
  </si>
  <si>
    <t>21:37:37</t>
  </si>
  <si>
    <t>07:16:14</t>
  </si>
  <si>
    <t>18:00:46</t>
  </si>
  <si>
    <t>00:18:44</t>
  </si>
  <si>
    <t>02:35:38</t>
  </si>
  <si>
    <t>22:35:35</t>
  </si>
  <si>
    <t>13:22:34</t>
  </si>
  <si>
    <t>07:14:18</t>
  </si>
  <si>
    <t>11:39:42</t>
  </si>
  <si>
    <t>09:03:00</t>
  </si>
  <si>
    <t>01:42:19</t>
  </si>
  <si>
    <t>03:38:27</t>
  </si>
  <si>
    <t>12:39:15</t>
  </si>
  <si>
    <t>05:46:39</t>
  </si>
  <si>
    <t>22:50:17</t>
  </si>
  <si>
    <t>15:27:02</t>
  </si>
  <si>
    <t>00:02:09</t>
  </si>
  <si>
    <t>04:54:27</t>
  </si>
  <si>
    <t>13:28:15</t>
  </si>
  <si>
    <t>12:31:54</t>
  </si>
  <si>
    <t>10:51:07</t>
  </si>
  <si>
    <t>03:30:31</t>
  </si>
  <si>
    <t>11:47:40</t>
  </si>
  <si>
    <t>20:34:05</t>
  </si>
  <si>
    <t>13:52:53</t>
  </si>
  <si>
    <t>09:35:45</t>
  </si>
  <si>
    <t>14:17:10</t>
  </si>
  <si>
    <t>20:38:35</t>
  </si>
  <si>
    <t>13:07:13</t>
  </si>
  <si>
    <t>22:00:40</t>
  </si>
  <si>
    <t>22:59:15</t>
  </si>
  <si>
    <t>17:36:26</t>
  </si>
  <si>
    <t>10:21:31</t>
  </si>
  <si>
    <t>13:02:11</t>
  </si>
  <si>
    <t>02:39:38</t>
  </si>
  <si>
    <t>03:56:50</t>
  </si>
  <si>
    <t>04:51:16</t>
  </si>
  <si>
    <t>21:38:18</t>
  </si>
  <si>
    <t>07:44:25</t>
  </si>
  <si>
    <t>13:34:35</t>
  </si>
  <si>
    <t>07:36:07</t>
  </si>
  <si>
    <t>06:16:35</t>
  </si>
  <si>
    <t>02:29:15</t>
  </si>
  <si>
    <t>20:38:04</t>
  </si>
  <si>
    <t>02:13:08</t>
  </si>
  <si>
    <t>04:27:25</t>
  </si>
  <si>
    <t>09:07:31</t>
  </si>
  <si>
    <t>00:15:27</t>
  </si>
  <si>
    <t>22:49:30</t>
  </si>
  <si>
    <t>04:26:35</t>
  </si>
  <si>
    <t>06:05:04</t>
  </si>
  <si>
    <t>09:50:59</t>
  </si>
  <si>
    <t>21:17:15</t>
  </si>
  <si>
    <t>17:25:03</t>
  </si>
  <si>
    <t>23:41:08</t>
  </si>
  <si>
    <t>21:20:04</t>
  </si>
  <si>
    <t>05:38:43</t>
  </si>
  <si>
    <t>01:56:07</t>
  </si>
  <si>
    <t>09:05:22</t>
  </si>
  <si>
    <t>12:16:06</t>
  </si>
  <si>
    <t>08:11:06</t>
  </si>
  <si>
    <t>16:19:33</t>
  </si>
  <si>
    <t>18:20:13</t>
  </si>
  <si>
    <t>21:23:54</t>
  </si>
  <si>
    <t>14:26:00</t>
  </si>
  <si>
    <t>09:30:17</t>
  </si>
  <si>
    <t>05:39:46</t>
  </si>
  <si>
    <t>09:19:06</t>
  </si>
  <si>
    <t>04:54:17</t>
  </si>
  <si>
    <t>03:00:49</t>
  </si>
  <si>
    <t>10:22:16</t>
  </si>
  <si>
    <t>00:50:02</t>
  </si>
  <si>
    <t>01:46:00</t>
  </si>
  <si>
    <t>06:51:51</t>
  </si>
  <si>
    <t>02:29:33</t>
  </si>
  <si>
    <t>10:21:39</t>
  </si>
  <si>
    <t>10:11:57</t>
  </si>
  <si>
    <t>01:43:46</t>
  </si>
  <si>
    <t>01:24:39</t>
  </si>
  <si>
    <t>22:12:38</t>
  </si>
  <si>
    <t>22:06:10</t>
  </si>
  <si>
    <t>23:43:48</t>
  </si>
  <si>
    <t>08:46:33</t>
  </si>
  <si>
    <t>22:49:12</t>
  </si>
  <si>
    <t>05:20:34</t>
  </si>
  <si>
    <t>01:26:15</t>
  </si>
  <si>
    <t>23:59:40</t>
  </si>
  <si>
    <t>01:32:54</t>
  </si>
  <si>
    <t>03:40:34</t>
  </si>
  <si>
    <t>09:56:12</t>
  </si>
  <si>
    <t>07:19:40</t>
  </si>
  <si>
    <t>00:01:47</t>
  </si>
  <si>
    <t>07:11:40</t>
  </si>
  <si>
    <t>04:50:21</t>
  </si>
  <si>
    <t>23:06:53</t>
  </si>
  <si>
    <t>04:39:18</t>
  </si>
  <si>
    <t>15:09:04</t>
  </si>
  <si>
    <t>16:36:13</t>
  </si>
  <si>
    <t>06:36:59</t>
  </si>
  <si>
    <t>22:22:22</t>
  </si>
  <si>
    <t>14:00:50</t>
  </si>
  <si>
    <t>16:36:15</t>
  </si>
  <si>
    <t>04:36:31</t>
  </si>
  <si>
    <t>07:33:46</t>
  </si>
  <si>
    <t>16:57:29</t>
  </si>
  <si>
    <t>11:53:26</t>
  </si>
  <si>
    <t>11:02:45</t>
  </si>
  <si>
    <t>22:35:47</t>
  </si>
  <si>
    <t>03:42:59</t>
  </si>
  <si>
    <t>01:58:46</t>
  </si>
  <si>
    <t>03:39:39</t>
  </si>
  <si>
    <t>09:50:28</t>
  </si>
  <si>
    <t>14:19:31</t>
  </si>
  <si>
    <t>09:37:52</t>
  </si>
  <si>
    <t>09:17:23</t>
  </si>
  <si>
    <t>06:40:07</t>
  </si>
  <si>
    <t>07:17:52</t>
  </si>
  <si>
    <t>07:41:17</t>
  </si>
  <si>
    <t>16:43:55</t>
  </si>
  <si>
    <t>12:35:28</t>
  </si>
  <si>
    <t>09:11:33</t>
  </si>
  <si>
    <t>20:08:33</t>
  </si>
  <si>
    <t>18:04:51</t>
  </si>
  <si>
    <t>04:19:24</t>
  </si>
  <si>
    <t>19:34:12</t>
  </si>
  <si>
    <t>13:17:47</t>
  </si>
  <si>
    <t>10:57:36</t>
  </si>
  <si>
    <t>07:36:05</t>
  </si>
  <si>
    <t>14:32:18</t>
  </si>
  <si>
    <t>23:24:47</t>
  </si>
  <si>
    <t>06:55:03</t>
  </si>
  <si>
    <t>19:04:15</t>
  </si>
  <si>
    <t>16:19:58</t>
  </si>
  <si>
    <t>18:55:06</t>
  </si>
  <si>
    <t>09:32:38</t>
  </si>
  <si>
    <t>00:42:59</t>
  </si>
  <si>
    <t>11:39:56</t>
  </si>
  <si>
    <t>08:33:27</t>
  </si>
  <si>
    <t>12:23:46</t>
  </si>
  <si>
    <t>12:41:16</t>
  </si>
  <si>
    <t>18:17:21</t>
  </si>
  <si>
    <t>14:56:22</t>
  </si>
  <si>
    <t>19:06:34</t>
  </si>
  <si>
    <t>09:39:48</t>
  </si>
  <si>
    <t>22:32:35</t>
  </si>
  <si>
    <t>13:39:38</t>
  </si>
  <si>
    <t>10:27:14</t>
  </si>
  <si>
    <t>17:55:12</t>
  </si>
  <si>
    <t>18:47:22</t>
  </si>
  <si>
    <t>03:30:11</t>
  </si>
  <si>
    <t>00:07:08</t>
  </si>
  <si>
    <t>09:57:28</t>
  </si>
  <si>
    <t>14:08:53</t>
  </si>
  <si>
    <t>09:36:24</t>
  </si>
  <si>
    <t>10:46:05</t>
  </si>
  <si>
    <t>18:31:13</t>
  </si>
  <si>
    <t>03:42:23</t>
  </si>
  <si>
    <t>21:47:57</t>
  </si>
  <si>
    <t>12:52:38</t>
  </si>
  <si>
    <t>22:29:42</t>
  </si>
  <si>
    <t>05:45:33</t>
  </si>
  <si>
    <t>14:00:47</t>
  </si>
  <si>
    <t>07:36:30</t>
  </si>
  <si>
    <t>23:07:59</t>
  </si>
  <si>
    <t>06:14:21</t>
  </si>
  <si>
    <t>11:08:04</t>
  </si>
  <si>
    <t>20:19:53</t>
  </si>
  <si>
    <t>12:46:31</t>
  </si>
  <si>
    <t>22:13:21</t>
  </si>
  <si>
    <t>04:21:21</t>
  </si>
  <si>
    <t>06:47:07</t>
  </si>
  <si>
    <t>11:57:57</t>
  </si>
  <si>
    <t>11:23:11</t>
  </si>
  <si>
    <t>12:52:33</t>
  </si>
  <si>
    <t>07:42:52</t>
  </si>
  <si>
    <t>17:33:51</t>
  </si>
  <si>
    <t>06:54:53</t>
  </si>
  <si>
    <t>16:25:13</t>
  </si>
  <si>
    <t>10:01:25</t>
  </si>
  <si>
    <t>06:26:00</t>
  </si>
  <si>
    <t>21:53:19</t>
  </si>
  <si>
    <t>18:42:56</t>
  </si>
  <si>
    <t>07:02:07</t>
  </si>
  <si>
    <t>02:45:03</t>
  </si>
  <si>
    <t>21:16:17</t>
  </si>
  <si>
    <t>06:34:10</t>
  </si>
  <si>
    <t>08:03:24</t>
  </si>
  <si>
    <t>05:31:21</t>
  </si>
  <si>
    <t>05:56:21</t>
  </si>
  <si>
    <t>21:01:54</t>
  </si>
  <si>
    <t>20:52:51</t>
  </si>
  <si>
    <t>04:19:42</t>
  </si>
  <si>
    <t>22:33:05</t>
  </si>
  <si>
    <t>21:48:59</t>
  </si>
  <si>
    <t>03:31:27</t>
  </si>
  <si>
    <t>12:24:22</t>
  </si>
  <si>
    <t>02:36:04</t>
  </si>
  <si>
    <t>18:58:30</t>
  </si>
  <si>
    <t>08:28:54</t>
  </si>
  <si>
    <t>02:51:52</t>
  </si>
  <si>
    <t>08:57:21</t>
  </si>
  <si>
    <t>05:56:31</t>
  </si>
  <si>
    <t>00:27:26</t>
  </si>
  <si>
    <t>18:32:09</t>
  </si>
  <si>
    <t>18:02:50</t>
  </si>
  <si>
    <t>06:35:58</t>
  </si>
  <si>
    <t>17:27:04</t>
  </si>
  <si>
    <t>04:39:20</t>
  </si>
  <si>
    <t>13:49:01</t>
  </si>
  <si>
    <t>12:01:38</t>
  </si>
  <si>
    <t>16:46:17</t>
  </si>
  <si>
    <t>13:22:16</t>
  </si>
  <si>
    <t>18:18:31</t>
  </si>
  <si>
    <t>13:20:13</t>
  </si>
  <si>
    <t>22:32:16</t>
  </si>
  <si>
    <t>15:05:47</t>
  </si>
  <si>
    <t>00:27:51</t>
  </si>
  <si>
    <t>05:06:48</t>
  </si>
  <si>
    <t>03:04:15</t>
  </si>
  <si>
    <t>03:46:41</t>
  </si>
  <si>
    <t>20:44:15</t>
  </si>
  <si>
    <t>07:31:55</t>
  </si>
  <si>
    <t>19:54:19</t>
  </si>
  <si>
    <t>21:14:41</t>
  </si>
  <si>
    <t>01:02:06</t>
  </si>
  <si>
    <t>09:42:59</t>
  </si>
  <si>
    <t>19:20:10</t>
  </si>
  <si>
    <t>23:57:58</t>
  </si>
  <si>
    <t>05:07:29</t>
  </si>
  <si>
    <t>00:28:03</t>
  </si>
  <si>
    <t>14:43:19</t>
  </si>
  <si>
    <t>17:14:58</t>
  </si>
  <si>
    <t>03:56:36</t>
  </si>
  <si>
    <t>04:11:43</t>
  </si>
  <si>
    <t>21:49:30</t>
  </si>
  <si>
    <t>04:49:22</t>
  </si>
  <si>
    <t>13:55:40</t>
  </si>
  <si>
    <t>11:12:51</t>
  </si>
  <si>
    <t>18:18:36</t>
  </si>
  <si>
    <t>15:06:55</t>
  </si>
  <si>
    <t>21:08:07</t>
  </si>
  <si>
    <t>18:08:04</t>
  </si>
  <si>
    <t>21:19:02</t>
  </si>
  <si>
    <t>15:38:58</t>
  </si>
  <si>
    <t>03:58:18</t>
  </si>
  <si>
    <t>13:02:17</t>
  </si>
  <si>
    <t>09:22:57</t>
  </si>
  <si>
    <t>08:16:27</t>
  </si>
  <si>
    <t>21:40:04</t>
  </si>
  <si>
    <t>07:38:12</t>
  </si>
  <si>
    <t>09:42:37</t>
  </si>
  <si>
    <t>15:18:00</t>
  </si>
  <si>
    <t>22:45:53</t>
  </si>
  <si>
    <t>16:35:13</t>
  </si>
  <si>
    <t>09:10:12</t>
  </si>
  <si>
    <t>23:17:37</t>
  </si>
  <si>
    <t>11:38:39</t>
  </si>
  <si>
    <t>08:23:09</t>
  </si>
  <si>
    <t>07:32:44</t>
  </si>
  <si>
    <t>20:28:51</t>
  </si>
  <si>
    <t>09:10:01</t>
  </si>
  <si>
    <t>01:08:33</t>
  </si>
  <si>
    <t>11:39:34</t>
  </si>
  <si>
    <t>11:23:34</t>
  </si>
  <si>
    <t>11:55:30</t>
  </si>
  <si>
    <t>12:08:53</t>
  </si>
  <si>
    <t>06:24:22</t>
  </si>
  <si>
    <t>03:03:00</t>
  </si>
  <si>
    <t>09:47:11</t>
  </si>
  <si>
    <t>17:40:06</t>
  </si>
  <si>
    <t>19:22:44</t>
  </si>
  <si>
    <t>06:53:36</t>
  </si>
  <si>
    <t>16:05:00</t>
  </si>
  <si>
    <t>19:38:14</t>
  </si>
  <si>
    <t>00:07:26</t>
  </si>
  <si>
    <t>15:37:31</t>
  </si>
  <si>
    <t>22:23:12</t>
  </si>
  <si>
    <t>09:23:10</t>
  </si>
  <si>
    <t>17:11:54</t>
  </si>
  <si>
    <t>14:20:20</t>
  </si>
  <si>
    <t>01:16:55</t>
  </si>
  <si>
    <t>03:33:03</t>
  </si>
  <si>
    <t>03:13:44</t>
  </si>
  <si>
    <t>23:51:20</t>
  </si>
  <si>
    <t>21:32:39</t>
  </si>
  <si>
    <t>12:03:04</t>
  </si>
  <si>
    <t>07:57:10</t>
  </si>
  <si>
    <t>19:03:35</t>
  </si>
  <si>
    <t>12:16:18</t>
  </si>
  <si>
    <t>19:18:28</t>
  </si>
  <si>
    <t>18:37:09</t>
  </si>
  <si>
    <t>16:07:24</t>
  </si>
  <si>
    <t>08:27:37</t>
  </si>
  <si>
    <t>16:09:01</t>
  </si>
  <si>
    <t>05:40:24</t>
  </si>
  <si>
    <t>15:27:48</t>
  </si>
  <si>
    <t>23:49:51</t>
  </si>
  <si>
    <t>11:46:03</t>
  </si>
  <si>
    <t>22:13:09</t>
  </si>
  <si>
    <t>03:30:08</t>
  </si>
  <si>
    <t>23:53:27</t>
  </si>
  <si>
    <t>22:34:56</t>
  </si>
  <si>
    <t>21:47:50</t>
  </si>
  <si>
    <t>01:08:04</t>
  </si>
  <si>
    <t>03:37:56</t>
  </si>
  <si>
    <t>17:47:40</t>
  </si>
  <si>
    <t>17:31:13</t>
  </si>
  <si>
    <t>09:57:19</t>
  </si>
  <si>
    <t>09:53:00</t>
  </si>
  <si>
    <t>23:22:33</t>
  </si>
  <si>
    <t>01:36:35</t>
  </si>
  <si>
    <t>18:17:00</t>
  </si>
  <si>
    <t>19:15:25</t>
  </si>
  <si>
    <t>21:57:42</t>
  </si>
  <si>
    <t>14:05:35</t>
  </si>
  <si>
    <t>05:12:46</t>
  </si>
  <si>
    <t>20:06:45</t>
  </si>
  <si>
    <t>12:19:19</t>
  </si>
  <si>
    <t>15:08:16</t>
  </si>
  <si>
    <t>00:40:33</t>
  </si>
  <si>
    <t>02:32:52</t>
  </si>
  <si>
    <t>08:29:54</t>
  </si>
  <si>
    <t>06:36:42</t>
  </si>
  <si>
    <t>02:02:24</t>
  </si>
  <si>
    <t>19:21:54</t>
  </si>
  <si>
    <t>19:30:35</t>
  </si>
  <si>
    <t>01:50:57</t>
  </si>
  <si>
    <t>16:37:54</t>
  </si>
  <si>
    <t>03:18:03</t>
  </si>
  <si>
    <t>18:53:02</t>
  </si>
  <si>
    <t>21:45:07</t>
  </si>
  <si>
    <t>23:19:42</t>
  </si>
  <si>
    <t>06:07:33</t>
  </si>
  <si>
    <t>14:17:04</t>
  </si>
  <si>
    <t>10:09:44</t>
  </si>
  <si>
    <t>00:26:47</t>
  </si>
  <si>
    <t>16:18:52</t>
  </si>
  <si>
    <t>12:12:50</t>
  </si>
  <si>
    <t>20:22:30</t>
  </si>
  <si>
    <t>13:03:27</t>
  </si>
  <si>
    <t>23:55:22</t>
  </si>
  <si>
    <t>21:26:52</t>
  </si>
  <si>
    <t>07:00:08</t>
  </si>
  <si>
    <t>19:24:16</t>
  </si>
  <si>
    <t>19:09:57</t>
  </si>
  <si>
    <t>18:21:49</t>
  </si>
  <si>
    <t>07:33:12</t>
  </si>
  <si>
    <t>19:46:31</t>
  </si>
  <si>
    <t>09:31:54</t>
  </si>
  <si>
    <t>17:29:58</t>
  </si>
  <si>
    <t>13:58:08</t>
  </si>
  <si>
    <t>19:04:11</t>
  </si>
  <si>
    <t>16:13:12</t>
  </si>
  <si>
    <t>18:25:59</t>
  </si>
  <si>
    <t>15:03:03</t>
  </si>
  <si>
    <t>21:26:12</t>
  </si>
  <si>
    <t>23:35:47</t>
  </si>
  <si>
    <t>00:33:24</t>
  </si>
  <si>
    <t>05:09:34</t>
  </si>
  <si>
    <t>00:36:34</t>
  </si>
  <si>
    <t>12:04:13</t>
  </si>
  <si>
    <t>21:29:55</t>
  </si>
  <si>
    <t>05:38:32</t>
  </si>
  <si>
    <t>01:42:32</t>
  </si>
  <si>
    <t>11:48:49</t>
  </si>
  <si>
    <t>09:00:50</t>
  </si>
  <si>
    <t>11:46:36</t>
  </si>
  <si>
    <t>06:33:04</t>
  </si>
  <si>
    <t>14:00:25</t>
  </si>
  <si>
    <t>16:07:21</t>
  </si>
  <si>
    <t>17:06:35</t>
  </si>
  <si>
    <t>08:22:30</t>
  </si>
  <si>
    <t>18:16:37</t>
  </si>
  <si>
    <t>23:36:53</t>
  </si>
  <si>
    <t>18:42:08</t>
  </si>
  <si>
    <t>15:46:15</t>
  </si>
  <si>
    <t>23:06:31</t>
  </si>
  <si>
    <t>20:54:32</t>
  </si>
  <si>
    <t>04:58:09</t>
  </si>
  <si>
    <t>17:32:17</t>
  </si>
  <si>
    <t>04:52:19</t>
  </si>
  <si>
    <t>08:47:38</t>
  </si>
  <si>
    <t>07:25:57</t>
  </si>
  <si>
    <t>12:20:34</t>
  </si>
  <si>
    <t>16:51:04</t>
  </si>
  <si>
    <t>17:48:37</t>
  </si>
  <si>
    <t>18:54:58</t>
  </si>
  <si>
    <t>01:12:32</t>
  </si>
  <si>
    <t>22:50:38</t>
  </si>
  <si>
    <t>03:27:04</t>
  </si>
  <si>
    <t>12:37:43</t>
  </si>
  <si>
    <t>08:24:51</t>
  </si>
  <si>
    <t>09:55:34</t>
  </si>
  <si>
    <t>18:54:19</t>
  </si>
  <si>
    <t>16:21:46</t>
  </si>
  <si>
    <t>11:31:44</t>
  </si>
  <si>
    <t>07:30:52</t>
  </si>
  <si>
    <t>03:10:53</t>
  </si>
  <si>
    <t>03:16:26</t>
  </si>
  <si>
    <t>04:40:51</t>
  </si>
  <si>
    <t>20:27:07</t>
  </si>
  <si>
    <t>06:45:27</t>
  </si>
  <si>
    <t>12:53:41</t>
  </si>
  <si>
    <t>06:27:41</t>
  </si>
  <si>
    <t>15:27:27</t>
  </si>
  <si>
    <t>04:38:22</t>
  </si>
  <si>
    <t>09:39:16</t>
  </si>
  <si>
    <t>04:18:57</t>
  </si>
  <si>
    <t>02:12:50</t>
  </si>
  <si>
    <t>02:19:58</t>
  </si>
  <si>
    <t>03:58:33</t>
  </si>
  <si>
    <t>00:36:37</t>
  </si>
  <si>
    <t>15:36:42</t>
  </si>
  <si>
    <t>23:30:32</t>
  </si>
  <si>
    <t>05:33:27</t>
  </si>
  <si>
    <t>09:25:54</t>
  </si>
  <si>
    <t>02:25:19</t>
  </si>
  <si>
    <t>08:21:39</t>
  </si>
  <si>
    <t>15:59:33</t>
  </si>
  <si>
    <t>00:12:12</t>
  </si>
  <si>
    <t>09:45:40</t>
  </si>
  <si>
    <t>03:33:24</t>
  </si>
  <si>
    <t>22:43:03</t>
  </si>
  <si>
    <t>21:47:27</t>
  </si>
  <si>
    <t>04:21:38</t>
  </si>
  <si>
    <t>14:14:24</t>
  </si>
  <si>
    <t>15:54:58</t>
  </si>
  <si>
    <t>15:32:03</t>
  </si>
  <si>
    <t>13:54:28</t>
  </si>
  <si>
    <t>20:09:10</t>
  </si>
  <si>
    <t>22:32:11</t>
  </si>
  <si>
    <t>05:57:54</t>
  </si>
  <si>
    <t>21:37:56</t>
  </si>
  <si>
    <t>07:05:50</t>
  </si>
  <si>
    <t>19:43:11</t>
  </si>
  <si>
    <t>14:25:00</t>
  </si>
  <si>
    <t>23:24:27</t>
  </si>
  <si>
    <t>11:05:33</t>
  </si>
  <si>
    <t>20:58:55</t>
  </si>
  <si>
    <t>15:57:11</t>
  </si>
  <si>
    <t>00:40:48</t>
  </si>
  <si>
    <t>15:22:34</t>
  </si>
  <si>
    <t>01:46:58</t>
  </si>
  <si>
    <t>14:21:06</t>
  </si>
  <si>
    <t>18:55:08</t>
  </si>
  <si>
    <t>06:09:18</t>
  </si>
  <si>
    <t>01:28:23</t>
  </si>
  <si>
    <t>10:03:38</t>
  </si>
  <si>
    <t>07:35:31</t>
  </si>
  <si>
    <t>18:42:10</t>
  </si>
  <si>
    <t>18:06:58</t>
  </si>
  <si>
    <t>07:23:26</t>
  </si>
  <si>
    <t>05:43:13</t>
  </si>
  <si>
    <t>04:01:54</t>
  </si>
  <si>
    <t>20:49:53</t>
  </si>
  <si>
    <t>11:47:18</t>
  </si>
  <si>
    <t>07:50:55</t>
  </si>
  <si>
    <t>01:54:12</t>
  </si>
  <si>
    <t>12:02:18</t>
  </si>
  <si>
    <t>08:26:32</t>
  </si>
  <si>
    <t>01:10:49</t>
  </si>
  <si>
    <t>05:46:20</t>
  </si>
  <si>
    <t>12:19:24</t>
  </si>
  <si>
    <t>04:58:29</t>
  </si>
  <si>
    <t>18:57:58</t>
  </si>
  <si>
    <t>08:06:17</t>
  </si>
  <si>
    <t>18:28:23</t>
  </si>
  <si>
    <t>17:51:36</t>
  </si>
  <si>
    <t>14:24:20</t>
  </si>
  <si>
    <t>17:47:59</t>
  </si>
  <si>
    <t>05:24:56</t>
  </si>
  <si>
    <t>05:40:02</t>
  </si>
  <si>
    <t>03:36:26</t>
  </si>
  <si>
    <t>08:57:14</t>
  </si>
  <si>
    <t>10:25:14</t>
  </si>
  <si>
    <t>13:09:53</t>
  </si>
  <si>
    <t>22:17:22</t>
  </si>
  <si>
    <t>12:34:00</t>
  </si>
  <si>
    <t>11:50:16</t>
  </si>
  <si>
    <t>09:15:28</t>
  </si>
  <si>
    <t>08:52:13</t>
  </si>
  <si>
    <t>12:03:32</t>
  </si>
  <si>
    <t>10:35:26</t>
  </si>
  <si>
    <t>12:40:02</t>
  </si>
  <si>
    <t>04:58:48</t>
  </si>
  <si>
    <t>23:43:01</t>
  </si>
  <si>
    <t>03:41:44</t>
  </si>
  <si>
    <t>23:35:02</t>
  </si>
  <si>
    <t>15:04:43</t>
  </si>
  <si>
    <t>00:39:14</t>
  </si>
  <si>
    <t>09:38:55</t>
  </si>
  <si>
    <t>22:32:10</t>
  </si>
  <si>
    <t>19:46:34</t>
  </si>
  <si>
    <t>09:22:13</t>
  </si>
  <si>
    <t>13:31:21</t>
  </si>
  <si>
    <t>11:57:25</t>
  </si>
  <si>
    <t>10:29:13</t>
  </si>
  <si>
    <t>19:12:03</t>
  </si>
  <si>
    <t>01:17:37</t>
  </si>
  <si>
    <t>18:26:18</t>
  </si>
  <si>
    <t>01:02:28</t>
  </si>
  <si>
    <t>09:11:28</t>
  </si>
  <si>
    <t>22:10:52</t>
  </si>
  <si>
    <t>08:41:55</t>
  </si>
  <si>
    <t>10:01:14</t>
  </si>
  <si>
    <t>11:26:40</t>
  </si>
  <si>
    <t>14:26:49</t>
  </si>
  <si>
    <t>09:09:00</t>
  </si>
  <si>
    <t>10:51:59</t>
  </si>
  <si>
    <t>14:10:44</t>
  </si>
  <si>
    <t>23:59:35</t>
  </si>
  <si>
    <t>19:32:31</t>
  </si>
  <si>
    <t>04:07:13</t>
  </si>
  <si>
    <t>06:59:55</t>
  </si>
  <si>
    <t>02:39:22</t>
  </si>
  <si>
    <t>02:55:23</t>
  </si>
  <si>
    <t>06:12:28</t>
  </si>
  <si>
    <t>12:30:25</t>
  </si>
  <si>
    <t>12:40:06</t>
  </si>
  <si>
    <t>13:44:16</t>
  </si>
  <si>
    <t>19:10:20</t>
  </si>
  <si>
    <t>00:59:43</t>
  </si>
  <si>
    <t>01:06:50</t>
  </si>
  <si>
    <t>11:51:38</t>
  </si>
  <si>
    <t>18:37:26</t>
  </si>
  <si>
    <t>06:32:38</t>
  </si>
  <si>
    <t>19:48:18</t>
  </si>
  <si>
    <t>08:30:26</t>
  </si>
  <si>
    <t>03:38:10</t>
  </si>
  <si>
    <t>09:45:03</t>
  </si>
  <si>
    <t>05:45:03</t>
  </si>
  <si>
    <t>11:33:23</t>
  </si>
  <si>
    <t>09:45:22</t>
  </si>
  <si>
    <t>03:21:30</t>
  </si>
  <si>
    <t>02:11:15</t>
  </si>
  <si>
    <t>03:07:16</t>
  </si>
  <si>
    <t>19:25:46</t>
  </si>
  <si>
    <t>15:40:27</t>
  </si>
  <si>
    <t>06:34:16</t>
  </si>
  <si>
    <t>09:56:17</t>
  </si>
  <si>
    <t>07:33:50</t>
  </si>
  <si>
    <t>21:29:04</t>
  </si>
  <si>
    <t>10:28:25</t>
  </si>
  <si>
    <t>11:19:16</t>
  </si>
  <si>
    <t>11:35:51</t>
  </si>
  <si>
    <t>04:31:00</t>
  </si>
  <si>
    <t>00:44:56</t>
  </si>
  <si>
    <t>13:57:26</t>
  </si>
  <si>
    <t>14:37:52</t>
  </si>
  <si>
    <t>16:58:37</t>
  </si>
  <si>
    <t>01:50:20</t>
  </si>
  <si>
    <t>00:26:19</t>
  </si>
  <si>
    <t>00:29:18</t>
  </si>
  <si>
    <t>15:23:55</t>
  </si>
  <si>
    <t>07:45:42</t>
  </si>
  <si>
    <t>05:25:52</t>
  </si>
  <si>
    <t>23:21:18</t>
  </si>
  <si>
    <t>16:53:36</t>
  </si>
  <si>
    <t>20:51:22</t>
  </si>
  <si>
    <t>05:58:10</t>
  </si>
  <si>
    <t>06:13:27</t>
  </si>
  <si>
    <t>12:43:58</t>
  </si>
  <si>
    <t>07:33:44</t>
  </si>
  <si>
    <t>16:41:00</t>
  </si>
  <si>
    <t>06:46:19</t>
  </si>
  <si>
    <t>10:10:37</t>
  </si>
  <si>
    <t>12:22:14</t>
  </si>
  <si>
    <t>08:58:26</t>
  </si>
  <si>
    <t>11:39:55</t>
  </si>
  <si>
    <t>00:03:38</t>
  </si>
  <si>
    <t>06:04:15</t>
  </si>
  <si>
    <t>02:21:34</t>
  </si>
  <si>
    <t>05:02:33</t>
  </si>
  <si>
    <t>05:09:37</t>
  </si>
  <si>
    <t>17:55:10</t>
  </si>
  <si>
    <t>00:26:01</t>
  </si>
  <si>
    <t>19:49:10</t>
  </si>
  <si>
    <t>08:19:57</t>
  </si>
  <si>
    <t>12:09:04</t>
  </si>
  <si>
    <t>05:32:29</t>
  </si>
  <si>
    <t>15:08:55</t>
  </si>
  <si>
    <t>20:56:41</t>
  </si>
  <si>
    <t>16:50:54</t>
  </si>
  <si>
    <t>09:51:37</t>
  </si>
  <si>
    <t>13:41:58</t>
  </si>
  <si>
    <t>17:45:43</t>
  </si>
  <si>
    <t>18:36:15</t>
  </si>
  <si>
    <t>16:12:24</t>
  </si>
  <si>
    <t>21:54:07</t>
  </si>
  <si>
    <t>12:39:29</t>
  </si>
  <si>
    <t>12:58:59</t>
  </si>
  <si>
    <t>07:02:39</t>
  </si>
  <si>
    <t>21:17:58</t>
  </si>
  <si>
    <t>15:17:34</t>
  </si>
  <si>
    <t>14:35:13</t>
  </si>
  <si>
    <t>07:17:36</t>
  </si>
  <si>
    <t>18:02:14</t>
  </si>
  <si>
    <t>15:44:48</t>
  </si>
  <si>
    <t>00:36:40</t>
  </si>
  <si>
    <t>06:32:30</t>
  </si>
  <si>
    <t>00:01:21</t>
  </si>
  <si>
    <t>19:35:29</t>
  </si>
  <si>
    <t>05:38:15</t>
  </si>
  <si>
    <t>23:08:43</t>
  </si>
  <si>
    <t>02:20:23</t>
  </si>
  <si>
    <t>21:40:57</t>
  </si>
  <si>
    <t>15:12:00</t>
  </si>
  <si>
    <t>02:46:58</t>
  </si>
  <si>
    <t>23:09:48</t>
  </si>
  <si>
    <t>10:41:32</t>
  </si>
  <si>
    <t>00:56:53</t>
  </si>
  <si>
    <t>18:53:54</t>
  </si>
  <si>
    <t>23:20:17</t>
  </si>
  <si>
    <t>08:49:01</t>
  </si>
  <si>
    <t>00:22:15</t>
  </si>
  <si>
    <t>14:02:13</t>
  </si>
  <si>
    <t>15:29:54</t>
  </si>
  <si>
    <t>10:56:36</t>
  </si>
  <si>
    <t>06:43:41</t>
  </si>
  <si>
    <t>18:36:28</t>
  </si>
  <si>
    <t>08:13:26</t>
  </si>
  <si>
    <t>04:33:29</t>
  </si>
  <si>
    <t>01:38:46</t>
  </si>
  <si>
    <t>14:13:15</t>
  </si>
  <si>
    <t>21:36:37</t>
  </si>
  <si>
    <t>21:30:28</t>
  </si>
  <si>
    <t>10:13:57</t>
  </si>
  <si>
    <t>10:26:50</t>
  </si>
  <si>
    <t>08:26:58</t>
  </si>
  <si>
    <t>10:59:26</t>
  </si>
  <si>
    <t>05:58:21</t>
  </si>
  <si>
    <t>10:14:44</t>
  </si>
  <si>
    <t>10:26:23</t>
  </si>
  <si>
    <t>16:25:59</t>
  </si>
  <si>
    <t>17:12:02</t>
  </si>
  <si>
    <t>08:15:48</t>
  </si>
  <si>
    <t>01:25:57</t>
  </si>
  <si>
    <t>16:05:22</t>
  </si>
  <si>
    <t>17:20:07</t>
  </si>
  <si>
    <t>22:05:27</t>
  </si>
  <si>
    <t>22:55:07</t>
  </si>
  <si>
    <t>00:00:47</t>
  </si>
  <si>
    <t>07:29:16</t>
  </si>
  <si>
    <t>05:11:33</t>
  </si>
  <si>
    <t>16:48:17</t>
  </si>
  <si>
    <t>06:24:11</t>
  </si>
  <si>
    <t>11:36:18</t>
  </si>
  <si>
    <t>10:52:07</t>
  </si>
  <si>
    <t>12:38:24</t>
  </si>
  <si>
    <t>01:59:16</t>
  </si>
  <si>
    <t>12:05:52</t>
  </si>
  <si>
    <t>18:22:12</t>
  </si>
  <si>
    <t>13:32:58</t>
  </si>
  <si>
    <t>19:23:12</t>
  </si>
  <si>
    <t>19:42:13</t>
  </si>
  <si>
    <t>17:53:41</t>
  </si>
  <si>
    <t>11:28:24</t>
  </si>
  <si>
    <t>22:43:55</t>
  </si>
  <si>
    <t>08:40:31</t>
  </si>
  <si>
    <t>03:28:44</t>
  </si>
  <si>
    <t>14:51:31</t>
  </si>
  <si>
    <t>10:43:55</t>
  </si>
  <si>
    <t>17:48:05</t>
  </si>
  <si>
    <t>16:01:06</t>
  </si>
  <si>
    <t>16:12:46</t>
  </si>
  <si>
    <t>16:13:51</t>
  </si>
  <si>
    <t>11:05:24</t>
  </si>
  <si>
    <t>00:21:57</t>
  </si>
  <si>
    <t>01:56:56</t>
  </si>
  <si>
    <t>21:50:55</t>
  </si>
  <si>
    <t>20:36:29</t>
  </si>
  <si>
    <t>14:40:42</t>
  </si>
  <si>
    <t>05:39:09</t>
  </si>
  <si>
    <t>21:30:29</t>
  </si>
  <si>
    <t>17:14:15</t>
  </si>
  <si>
    <t>01:33:40</t>
  </si>
  <si>
    <t>16:47:47</t>
  </si>
  <si>
    <t>17:48:53</t>
  </si>
  <si>
    <t>10:04:21</t>
  </si>
  <si>
    <t>00:52:25</t>
  </si>
  <si>
    <t>06:24:33</t>
  </si>
  <si>
    <t>23:25:12</t>
  </si>
  <si>
    <t>01:20:48</t>
  </si>
  <si>
    <t>09:22:53</t>
  </si>
  <si>
    <t>13:35:09</t>
  </si>
  <si>
    <t>08:24:14</t>
  </si>
  <si>
    <t>12:37:53</t>
  </si>
  <si>
    <t>23:38:47</t>
  </si>
  <si>
    <t>11:53:22</t>
  </si>
  <si>
    <t>23:08:24</t>
  </si>
  <si>
    <t>22:46:48</t>
  </si>
  <si>
    <t>22:32:58</t>
  </si>
  <si>
    <t>11:23:48</t>
  </si>
  <si>
    <t>19:29:19</t>
  </si>
  <si>
    <t>01:31:37</t>
  </si>
  <si>
    <t>09:31:16</t>
  </si>
  <si>
    <t>04:58:35</t>
  </si>
  <si>
    <t>23:29:13</t>
  </si>
  <si>
    <t>15:09:34</t>
  </si>
  <si>
    <t>12:50:39</t>
  </si>
  <si>
    <t>04:03:39</t>
  </si>
  <si>
    <t>00:01:28</t>
  </si>
  <si>
    <t>02:52:28</t>
  </si>
  <si>
    <t>06:41:12</t>
  </si>
  <si>
    <t>19:24:13</t>
  </si>
  <si>
    <t>06:05:27</t>
  </si>
  <si>
    <t>09:18:24</t>
  </si>
  <si>
    <t>12:36:16</t>
  </si>
  <si>
    <t>06:06:25</t>
  </si>
  <si>
    <t>22:31:25</t>
  </si>
  <si>
    <t>02:08:59</t>
  </si>
  <si>
    <t>03:49:57</t>
  </si>
  <si>
    <t>08:48:26</t>
  </si>
  <si>
    <t>16:52:21</t>
  </si>
  <si>
    <t>16:01:33</t>
  </si>
  <si>
    <t>17:08:41</t>
  </si>
  <si>
    <t>11:24:06</t>
  </si>
  <si>
    <t>03:27:05</t>
  </si>
  <si>
    <t>07:06:49</t>
  </si>
  <si>
    <t>06:16:07</t>
  </si>
  <si>
    <t>13:17:40</t>
  </si>
  <si>
    <t>18:02:27</t>
  </si>
  <si>
    <t>00:20:13</t>
  </si>
  <si>
    <t>02:49:19</t>
  </si>
  <si>
    <t>12:20:01</t>
  </si>
  <si>
    <t>20:30:14</t>
  </si>
  <si>
    <t>00:32:13</t>
  </si>
  <si>
    <t>23:05:08</t>
  </si>
  <si>
    <t>03:43:13</t>
  </si>
  <si>
    <t>02:48:00</t>
  </si>
  <si>
    <t>05:00:01</t>
  </si>
  <si>
    <t>22:31:46</t>
  </si>
  <si>
    <t>06:12:15</t>
  </si>
  <si>
    <t>16:45:24</t>
  </si>
  <si>
    <t>09:40:10</t>
  </si>
  <si>
    <t>10:35:39</t>
  </si>
  <si>
    <t>08:18:20</t>
  </si>
  <si>
    <t>22:06:41</t>
  </si>
  <si>
    <t>13:15:28</t>
  </si>
  <si>
    <t>18:23:47</t>
  </si>
  <si>
    <t>13:35:28</t>
  </si>
  <si>
    <t>12:54:45</t>
  </si>
  <si>
    <t>08:59:33</t>
  </si>
  <si>
    <t>07:58:59</t>
  </si>
  <si>
    <t>12:57:01</t>
  </si>
  <si>
    <t>10:49:21</t>
  </si>
  <si>
    <t>07:08:26</t>
  </si>
  <si>
    <t>23:51:03</t>
  </si>
  <si>
    <t>16:52:32</t>
  </si>
  <si>
    <t>10:40:43</t>
  </si>
  <si>
    <t>07:22:08</t>
  </si>
  <si>
    <t>14:11:48</t>
  </si>
  <si>
    <t>23:13:14</t>
  </si>
  <si>
    <t>05:13:27</t>
  </si>
  <si>
    <t>11:54:36</t>
  </si>
  <si>
    <t>04:44:53</t>
  </si>
  <si>
    <t>20:39:34</t>
  </si>
  <si>
    <t>03:02:58</t>
  </si>
  <si>
    <t>11:09:55</t>
  </si>
  <si>
    <t>02:37:20</t>
  </si>
  <si>
    <t>11:37:59</t>
  </si>
  <si>
    <t>07:32:20</t>
  </si>
  <si>
    <t>20:24:39</t>
  </si>
  <si>
    <t>01:21:59</t>
  </si>
  <si>
    <t>21:21:24</t>
  </si>
  <si>
    <t>02:27:05</t>
  </si>
  <si>
    <t>13:28:36</t>
  </si>
  <si>
    <t>23:47:27</t>
  </si>
  <si>
    <t>22:58:39</t>
  </si>
  <si>
    <t>17:38:34</t>
  </si>
  <si>
    <t>19:30:21</t>
  </si>
  <si>
    <t>00:17:07</t>
  </si>
  <si>
    <t>06:15:45</t>
  </si>
  <si>
    <t>11:45:48</t>
  </si>
  <si>
    <t>18:06:08</t>
  </si>
  <si>
    <t>11:01:22</t>
  </si>
  <si>
    <t>09:32:27</t>
  </si>
  <si>
    <t>17:10:59</t>
  </si>
  <si>
    <t>14:06:22</t>
  </si>
  <si>
    <t>17:11:03</t>
  </si>
  <si>
    <t>22:52:23</t>
  </si>
  <si>
    <t>00:41:07</t>
  </si>
  <si>
    <t>22:33:26</t>
  </si>
  <si>
    <t>18:12:59</t>
  </si>
  <si>
    <t>05:07:21</t>
  </si>
  <si>
    <t>03:48:28</t>
  </si>
  <si>
    <t>10:34:59</t>
  </si>
  <si>
    <t>22:16:22</t>
  </si>
  <si>
    <t>10:07:48</t>
  </si>
  <si>
    <t>17:09:35</t>
  </si>
  <si>
    <t>16:54:01</t>
  </si>
  <si>
    <t>00:57:12</t>
  </si>
  <si>
    <t>10:35:54</t>
  </si>
  <si>
    <t>03:00:03</t>
  </si>
  <si>
    <t>21:22:40</t>
  </si>
  <si>
    <t>15:17:12</t>
  </si>
  <si>
    <t>12:00:48</t>
  </si>
  <si>
    <t>08:30:24</t>
  </si>
  <si>
    <t>13:55:59</t>
  </si>
  <si>
    <t>15:56:49</t>
  </si>
  <si>
    <t>09:07:45</t>
  </si>
  <si>
    <t>12:42:56</t>
  </si>
  <si>
    <t>01:57:32</t>
  </si>
  <si>
    <t>22:49:51</t>
  </si>
  <si>
    <t>08:37:39</t>
  </si>
  <si>
    <t>17:53:07</t>
  </si>
  <si>
    <t>00:40:00</t>
  </si>
  <si>
    <t>08:32:20</t>
  </si>
  <si>
    <t>06:02:32</t>
  </si>
  <si>
    <t>23:45:46</t>
  </si>
  <si>
    <t>19:00:48</t>
  </si>
  <si>
    <t>13:05:29</t>
  </si>
  <si>
    <t>21:43:43</t>
  </si>
  <si>
    <t>05:11:24</t>
  </si>
  <si>
    <t>07:23:42</t>
  </si>
  <si>
    <t>02:28:22</t>
  </si>
  <si>
    <t>08:00:13</t>
  </si>
  <si>
    <t>13:02:43</t>
  </si>
  <si>
    <t>16:31:57</t>
  </si>
  <si>
    <t>08:45:22</t>
  </si>
  <si>
    <t>06:07:01</t>
  </si>
  <si>
    <t>22:08:14</t>
  </si>
  <si>
    <t>13:01:33</t>
  </si>
  <si>
    <t>22:06:53</t>
  </si>
  <si>
    <t>19:59:07</t>
  </si>
  <si>
    <t>02:57:12</t>
  </si>
  <si>
    <t>16:25:27</t>
  </si>
  <si>
    <t>17:17:45</t>
  </si>
  <si>
    <t>17:12:28</t>
  </si>
  <si>
    <t>05:00:45</t>
  </si>
  <si>
    <t>23:04:55</t>
  </si>
  <si>
    <t>18:00:52</t>
  </si>
  <si>
    <t>21:55:53</t>
  </si>
  <si>
    <t>13:29:58</t>
  </si>
  <si>
    <t>20:32:29</t>
  </si>
  <si>
    <t>17:28:36</t>
  </si>
  <si>
    <t>03:13:17</t>
  </si>
  <si>
    <t>14:52:45</t>
  </si>
  <si>
    <t>04:23:13</t>
  </si>
  <si>
    <t>01:59:01</t>
  </si>
  <si>
    <t>18:34:31</t>
  </si>
  <si>
    <t>08:00:22</t>
  </si>
  <si>
    <t>13:05:33</t>
  </si>
  <si>
    <t>00:18:01</t>
  </si>
  <si>
    <t>08:57:07</t>
  </si>
  <si>
    <t>04:36:27</t>
  </si>
  <si>
    <t>22:43:37</t>
  </si>
  <si>
    <t>01:30:19</t>
  </si>
  <si>
    <t>06:14:13</t>
  </si>
  <si>
    <t>20:30:06</t>
  </si>
  <si>
    <t>01:04:45</t>
  </si>
  <si>
    <t>08:08:40</t>
  </si>
  <si>
    <t>08:14:29</t>
  </si>
  <si>
    <t>13:59:40</t>
  </si>
  <si>
    <t>00:09:29</t>
  </si>
  <si>
    <t>22:33:59</t>
  </si>
  <si>
    <t>00:34:44</t>
  </si>
  <si>
    <t>11:10:18</t>
  </si>
  <si>
    <t>11:09:09</t>
  </si>
  <si>
    <t>11:03:24</t>
  </si>
  <si>
    <t>12:46:36</t>
  </si>
  <si>
    <t>11:06:48</t>
  </si>
  <si>
    <t>11:33:37</t>
  </si>
  <si>
    <t>16:13:58</t>
  </si>
  <si>
    <t>17:47:12</t>
  </si>
  <si>
    <t>21:40:49</t>
  </si>
  <si>
    <t>00:06:53</t>
  </si>
  <si>
    <t>20:37:30</t>
  </si>
  <si>
    <t>02:13:03</t>
  </si>
  <si>
    <t>22:09:55</t>
  </si>
  <si>
    <t>00:47:14</t>
  </si>
  <si>
    <t>18:16:27</t>
  </si>
  <si>
    <t>12:42:51</t>
  </si>
  <si>
    <t>05:36:51</t>
  </si>
  <si>
    <t>01:00:38</t>
  </si>
  <si>
    <t>08:52:10</t>
  </si>
  <si>
    <t>00:22:32</t>
  </si>
  <si>
    <t>04:37:33</t>
  </si>
  <si>
    <t>23:59:51</t>
  </si>
  <si>
    <t>11:11:06</t>
  </si>
  <si>
    <t>01:19:15</t>
  </si>
  <si>
    <t>00:19:45</t>
  </si>
  <si>
    <t>23:58:27</t>
  </si>
  <si>
    <t>19:00:13</t>
  </si>
  <si>
    <t>19:03:33</t>
  </si>
  <si>
    <t>04:00:31</t>
  </si>
  <si>
    <t>21:13:45</t>
  </si>
  <si>
    <t>18:18:35</t>
  </si>
  <si>
    <t>15:10:26</t>
  </si>
  <si>
    <t>12:20:56</t>
  </si>
  <si>
    <t>05:15:39</t>
  </si>
  <si>
    <t>17:24:13</t>
  </si>
  <si>
    <t>22:31:43</t>
  </si>
  <si>
    <t>21:58:40</t>
  </si>
  <si>
    <t>03:52:43</t>
  </si>
  <si>
    <t>01:01:46</t>
  </si>
  <si>
    <t>02:15:16</t>
  </si>
  <si>
    <t>19:10:51</t>
  </si>
  <si>
    <t>18:36:50</t>
  </si>
  <si>
    <t>02:45:18</t>
  </si>
  <si>
    <t>16:58:40</t>
  </si>
  <si>
    <t>11:18:54</t>
  </si>
  <si>
    <t>12:42:03</t>
  </si>
  <si>
    <t>16:16:29</t>
  </si>
  <si>
    <t>04:56:37</t>
  </si>
  <si>
    <t>12:50:54</t>
  </si>
  <si>
    <t>23:34:14</t>
  </si>
  <si>
    <t>05:06:52</t>
  </si>
  <si>
    <t>18:25:42</t>
  </si>
  <si>
    <t>07:28:34</t>
  </si>
  <si>
    <t>12:57:55</t>
  </si>
  <si>
    <t>19:17:06</t>
  </si>
  <si>
    <t>21:44:14</t>
  </si>
  <si>
    <t>06:29:23</t>
  </si>
  <si>
    <t>18:49:45</t>
  </si>
  <si>
    <t>02:56:40</t>
  </si>
  <si>
    <t>05:06:39</t>
  </si>
  <si>
    <t>02:41:25</t>
  </si>
  <si>
    <t>02:52:01</t>
  </si>
  <si>
    <t>01:10:28</t>
  </si>
  <si>
    <t>17:09:23</t>
  </si>
  <si>
    <t>23:35:25</t>
  </si>
  <si>
    <t>18:24:00</t>
  </si>
  <si>
    <t>11:56:38</t>
  </si>
  <si>
    <t>07:27:21</t>
  </si>
  <si>
    <t>03:42:11</t>
  </si>
  <si>
    <t>11:04:00</t>
  </si>
  <si>
    <t>11:32:19</t>
  </si>
  <si>
    <t>15:03:17</t>
  </si>
  <si>
    <t>10:26:21</t>
  </si>
  <si>
    <t>07:20:11</t>
  </si>
  <si>
    <t>05:22:42</t>
  </si>
  <si>
    <t>08:22:42</t>
  </si>
  <si>
    <t>08:57:47</t>
  </si>
  <si>
    <t>22:53:14</t>
  </si>
  <si>
    <t>09:42:04</t>
  </si>
  <si>
    <t>09:55:51</t>
  </si>
  <si>
    <t>22:23:09</t>
  </si>
  <si>
    <t>17:11:44</t>
  </si>
  <si>
    <t>18:53:58</t>
  </si>
  <si>
    <t>09:51:22</t>
  </si>
  <si>
    <t>03:23:30</t>
  </si>
  <si>
    <t>23:30:53</t>
  </si>
  <si>
    <t>06:54:59</t>
  </si>
  <si>
    <t>16:29:42</t>
  </si>
  <si>
    <t>06:37:17</t>
  </si>
  <si>
    <t>17:21:45</t>
  </si>
  <si>
    <t>15:17:23</t>
  </si>
  <si>
    <t>05:48:41</t>
  </si>
  <si>
    <t>00:44:22</t>
  </si>
  <si>
    <t>22:41:04</t>
  </si>
  <si>
    <t>05:30:31</t>
  </si>
  <si>
    <t>23:35:00</t>
  </si>
  <si>
    <t>17:46:07</t>
  </si>
  <si>
    <t>07:19:00</t>
  </si>
  <si>
    <t>12:19:20</t>
  </si>
  <si>
    <t>03:23:38</t>
  </si>
  <si>
    <t>16:45:46</t>
  </si>
  <si>
    <t>11:18:38</t>
  </si>
  <si>
    <t>11:28:58</t>
  </si>
  <si>
    <t>02:36:44</t>
  </si>
  <si>
    <t>01:22:12</t>
  </si>
  <si>
    <t>22:55:22</t>
  </si>
  <si>
    <t>17:51:24</t>
  </si>
  <si>
    <t>04:55:33</t>
  </si>
  <si>
    <t>18:06:59</t>
  </si>
  <si>
    <t>18:49:15</t>
  </si>
  <si>
    <t>12:11:28</t>
  </si>
  <si>
    <t>21:25:54</t>
  </si>
  <si>
    <t>05:01:59</t>
  </si>
  <si>
    <t>00:50:57</t>
  </si>
  <si>
    <t>13:09:58</t>
  </si>
  <si>
    <t>22:00:02</t>
  </si>
  <si>
    <t>02:31:06</t>
  </si>
  <si>
    <t>05:58:52</t>
  </si>
  <si>
    <t>04:31:08</t>
  </si>
  <si>
    <t>02:32:12</t>
  </si>
  <si>
    <t>15:27:58</t>
  </si>
  <si>
    <t>05:43:43</t>
  </si>
  <si>
    <t>22:42:31</t>
  </si>
  <si>
    <t>14:25:25</t>
  </si>
  <si>
    <t>03:31:31</t>
  </si>
  <si>
    <t>07:50:41</t>
  </si>
  <si>
    <t>18:33:28</t>
  </si>
  <si>
    <t>13:53:58</t>
  </si>
  <si>
    <t>12:19:26</t>
  </si>
  <si>
    <t>02:06:31</t>
  </si>
  <si>
    <t>03:32:14</t>
  </si>
  <si>
    <t>03:43:36</t>
  </si>
  <si>
    <t>15:28:59</t>
  </si>
  <si>
    <t>14:16:43</t>
  </si>
  <si>
    <t>20:12:08</t>
  </si>
  <si>
    <t>14:13:59</t>
  </si>
  <si>
    <t>10:43:53</t>
  </si>
  <si>
    <t>02:10:03</t>
  </si>
  <si>
    <t>19:36:47</t>
  </si>
  <si>
    <t>06:31:29</t>
  </si>
  <si>
    <t>23:50:03</t>
  </si>
  <si>
    <t>19:54:45</t>
  </si>
  <si>
    <t>16:04:22</t>
  </si>
  <si>
    <t>20:49:32</t>
  </si>
  <si>
    <t>19:17:42</t>
  </si>
  <si>
    <t>03:09:26</t>
  </si>
  <si>
    <t>01:18:31</t>
  </si>
  <si>
    <t>10:13:17</t>
  </si>
  <si>
    <t>12:35:48</t>
  </si>
  <si>
    <t>05:40:40</t>
  </si>
  <si>
    <t>17:31:53</t>
  </si>
  <si>
    <t>09:47:39</t>
  </si>
  <si>
    <t>12:58:57</t>
  </si>
  <si>
    <t>10:40:52</t>
  </si>
  <si>
    <t>19:46:50</t>
  </si>
  <si>
    <t>10:11:23</t>
  </si>
  <si>
    <t>09:54:35</t>
  </si>
  <si>
    <t>13:49:27</t>
  </si>
  <si>
    <t>20:39:31</t>
  </si>
  <si>
    <t>21:48:22</t>
  </si>
  <si>
    <t>06:28:52</t>
  </si>
  <si>
    <t>17:15:03</t>
  </si>
  <si>
    <t>15:25:50</t>
  </si>
  <si>
    <t>15:20:12</t>
  </si>
  <si>
    <t>13:56:28</t>
  </si>
  <si>
    <t>20:56:17</t>
  </si>
  <si>
    <t>12:50:52</t>
  </si>
  <si>
    <t>19:22:35</t>
  </si>
  <si>
    <t>03:34:39</t>
  </si>
  <si>
    <t>22:29:31</t>
  </si>
  <si>
    <t>11:25:32</t>
  </si>
  <si>
    <t>07:16:40</t>
  </si>
  <si>
    <t>08:30:17</t>
  </si>
  <si>
    <t>03:21:52</t>
  </si>
  <si>
    <t>00:13:07</t>
  </si>
  <si>
    <t>07:32:27</t>
  </si>
  <si>
    <t>16:23:39</t>
  </si>
  <si>
    <t>21:33:13</t>
  </si>
  <si>
    <t>22:25:11</t>
  </si>
  <si>
    <t>14:27:26</t>
  </si>
  <si>
    <t>01:43:08</t>
  </si>
  <si>
    <t>12:07:13</t>
  </si>
  <si>
    <t>13:00:53</t>
  </si>
  <si>
    <t>06:58:20</t>
  </si>
  <si>
    <t>06:35:16</t>
  </si>
  <si>
    <t>07:33:49</t>
  </si>
  <si>
    <t>22:29:00</t>
  </si>
  <si>
    <t>23:44:25</t>
  </si>
  <si>
    <t>04:22:56</t>
  </si>
  <si>
    <t>02:06:17</t>
  </si>
  <si>
    <t>17:47:09</t>
  </si>
  <si>
    <t>03:08:51</t>
  </si>
  <si>
    <t>22:07:00</t>
  </si>
  <si>
    <t>21:21:30</t>
  </si>
  <si>
    <t>11:27:44</t>
  </si>
  <si>
    <t>20:43:14</t>
  </si>
  <si>
    <t>19:13:11</t>
  </si>
  <si>
    <t>18:05:35</t>
  </si>
  <si>
    <t>10:25:43</t>
  </si>
  <si>
    <t>18:01:11</t>
  </si>
  <si>
    <t>22:46:23</t>
  </si>
  <si>
    <t>11:14:57</t>
  </si>
  <si>
    <t>05:22:34</t>
  </si>
  <si>
    <t>15:24:46</t>
  </si>
  <si>
    <t>00:23:08</t>
  </si>
  <si>
    <t>02:17:52</t>
  </si>
  <si>
    <t>13:26:01</t>
  </si>
  <si>
    <t>20:54:18</t>
  </si>
  <si>
    <t>05:38:50</t>
  </si>
  <si>
    <t>02:51:37</t>
  </si>
  <si>
    <t>09:59:25</t>
  </si>
  <si>
    <t>14:32:59</t>
  </si>
  <si>
    <t>06:00:36</t>
  </si>
  <si>
    <t>20:26:42</t>
  </si>
  <si>
    <t>05:58:14</t>
  </si>
  <si>
    <t>22:14:05</t>
  </si>
  <si>
    <t>20:16:09</t>
  </si>
  <si>
    <t>02:36:52</t>
  </si>
  <si>
    <t>03:09:31</t>
  </si>
  <si>
    <t>12:30:04</t>
  </si>
  <si>
    <t>07:21:51</t>
  </si>
  <si>
    <t>09:49:53</t>
  </si>
  <si>
    <t>09:19:08</t>
  </si>
  <si>
    <t>15:05:01</t>
  </si>
  <si>
    <t>22:00:01</t>
  </si>
  <si>
    <t>21:53:52</t>
  </si>
  <si>
    <t>14:08:08</t>
  </si>
  <si>
    <t>23:14:34</t>
  </si>
  <si>
    <t>11:05:14</t>
  </si>
  <si>
    <t>22:05:42</t>
  </si>
  <si>
    <t>01:16:15</t>
  </si>
  <si>
    <t>10:23:17</t>
  </si>
  <si>
    <t>16:03:15</t>
  </si>
  <si>
    <t>02:04:02</t>
  </si>
  <si>
    <t>07:39:10</t>
  </si>
  <si>
    <t>00:35:29</t>
  </si>
  <si>
    <t>15:17:56</t>
  </si>
  <si>
    <t>21:11:24</t>
  </si>
  <si>
    <t>14:04:54</t>
  </si>
  <si>
    <t>06:48:33</t>
  </si>
  <si>
    <t>16:50:58</t>
  </si>
  <si>
    <t>06:33:21</t>
  </si>
  <si>
    <t>12:08:34</t>
  </si>
  <si>
    <t>03:42:56</t>
  </si>
  <si>
    <t>12:36:24</t>
  </si>
  <si>
    <t>13:06:42</t>
  </si>
  <si>
    <t>02:10:00</t>
  </si>
  <si>
    <t>08:10:13</t>
  </si>
  <si>
    <t>20:14:02</t>
  </si>
  <si>
    <t>02:24:50</t>
  </si>
  <si>
    <t>06:12:42</t>
  </si>
  <si>
    <t>10:16:54</t>
  </si>
  <si>
    <t>20:39:00</t>
  </si>
  <si>
    <t>12:04:41</t>
  </si>
  <si>
    <t>17:01:04</t>
  </si>
  <si>
    <t>02:51:08</t>
  </si>
  <si>
    <t>11:39:48</t>
  </si>
  <si>
    <t>17:54:43</t>
  </si>
  <si>
    <t>11:11:44</t>
  </si>
  <si>
    <t>10:06:09</t>
  </si>
  <si>
    <t>02:46:18</t>
  </si>
  <si>
    <t>04:37:39</t>
  </si>
  <si>
    <t>13:47:58</t>
  </si>
  <si>
    <t>17:22:56</t>
  </si>
  <si>
    <t>01:33:35</t>
  </si>
  <si>
    <t>16:00:29</t>
  </si>
  <si>
    <t>14:44:25</t>
  </si>
  <si>
    <t>02:20:06</t>
  </si>
  <si>
    <t>05:04:05</t>
  </si>
  <si>
    <t>19:40:49</t>
  </si>
  <si>
    <t>13:21:12</t>
  </si>
  <si>
    <t>11:01:21</t>
  </si>
  <si>
    <t>13:50:55</t>
  </si>
  <si>
    <t>20:52:25</t>
  </si>
  <si>
    <t>06:04:22</t>
  </si>
  <si>
    <t>20:47:53</t>
  </si>
  <si>
    <t>03:32:32</t>
  </si>
  <si>
    <t>03:36:54</t>
  </si>
  <si>
    <t>03:51:08</t>
  </si>
  <si>
    <t>08:59:35</t>
  </si>
  <si>
    <t>16:48:34</t>
  </si>
  <si>
    <t>20:13:22</t>
  </si>
  <si>
    <t>13:39:55</t>
  </si>
  <si>
    <t>08:56:57</t>
  </si>
  <si>
    <t>10:40:35</t>
  </si>
  <si>
    <t>04:34:00</t>
  </si>
  <si>
    <t>17:13:16</t>
  </si>
  <si>
    <t>02:14:03</t>
  </si>
  <si>
    <t>18:45:48</t>
  </si>
  <si>
    <t>07:04:36</t>
  </si>
  <si>
    <t>10:05:38</t>
  </si>
  <si>
    <t>13:34:54</t>
  </si>
  <si>
    <t>01:51:15</t>
  </si>
  <si>
    <t>01:47:09</t>
  </si>
  <si>
    <t>02:13:37</t>
  </si>
  <si>
    <t>04:59:15</t>
  </si>
  <si>
    <t>11:39:27</t>
  </si>
  <si>
    <t>01:39:12</t>
  </si>
  <si>
    <t>06:28:43</t>
  </si>
  <si>
    <t>05:02:56</t>
  </si>
  <si>
    <t>02:19:48</t>
  </si>
  <si>
    <t>12:46:47</t>
  </si>
  <si>
    <t>17:59:44</t>
  </si>
  <si>
    <t>21:28:44</t>
  </si>
  <si>
    <t>02:42:31</t>
  </si>
  <si>
    <t>21:17:17</t>
  </si>
  <si>
    <t>23:39:22</t>
  </si>
  <si>
    <t>06:05:21</t>
  </si>
  <si>
    <t>05:34:08</t>
  </si>
  <si>
    <t>06:36:23</t>
  </si>
  <si>
    <t>15:25:19</t>
  </si>
  <si>
    <t>15:43:46</t>
  </si>
  <si>
    <t>04:42:52</t>
  </si>
  <si>
    <t>17:40:28</t>
  </si>
  <si>
    <t>06:43:35</t>
  </si>
  <si>
    <t>00:02:20</t>
  </si>
  <si>
    <t>09:48:57</t>
  </si>
  <si>
    <t>12:22:12</t>
  </si>
  <si>
    <t>00:53:08</t>
  </si>
  <si>
    <t>17:25:02</t>
  </si>
  <si>
    <t>19:57:34</t>
  </si>
  <si>
    <t>01:31:30</t>
  </si>
  <si>
    <t>00:58:59</t>
  </si>
  <si>
    <t>12:30:47</t>
  </si>
  <si>
    <t>14:52:12</t>
  </si>
  <si>
    <t>19:32:35</t>
  </si>
  <si>
    <t>09:12:44</t>
  </si>
  <si>
    <t>03:49:03</t>
  </si>
  <si>
    <t>13:38:57</t>
  </si>
  <si>
    <t>02:29:55</t>
  </si>
  <si>
    <t>17:32:50</t>
  </si>
  <si>
    <t>10:18:17</t>
  </si>
  <si>
    <t>08:42:55</t>
  </si>
  <si>
    <t>01:24:20</t>
  </si>
  <si>
    <t>10:23:32</t>
  </si>
  <si>
    <t>06:31:09</t>
  </si>
  <si>
    <t>05:00:26</t>
  </si>
  <si>
    <t>11:15:22</t>
  </si>
  <si>
    <t>03:36:28</t>
  </si>
  <si>
    <t>12:18:01</t>
  </si>
  <si>
    <t>06:18:59</t>
  </si>
  <si>
    <t>04:40:42</t>
  </si>
  <si>
    <t>20:44:49</t>
  </si>
  <si>
    <t>02:50:59</t>
  </si>
  <si>
    <t>21:21:00</t>
  </si>
  <si>
    <t>16:21:55</t>
  </si>
  <si>
    <t>12:23:37</t>
  </si>
  <si>
    <t>12:56:08</t>
  </si>
  <si>
    <t>04:12:31</t>
  </si>
  <si>
    <t>05:51:13</t>
  </si>
  <si>
    <t>13:56:21</t>
  </si>
  <si>
    <t>11:12:44</t>
  </si>
  <si>
    <t>20:15:09</t>
  </si>
  <si>
    <t>11:46:43</t>
  </si>
  <si>
    <t>12:51:30</t>
  </si>
  <si>
    <t>13:01:19</t>
  </si>
  <si>
    <t>19:02:44</t>
  </si>
  <si>
    <t>00:17:17</t>
  </si>
  <si>
    <t>15:43:05</t>
  </si>
  <si>
    <t>23:21:25</t>
  </si>
  <si>
    <t>14:47:24</t>
  </si>
  <si>
    <t>09:20:09</t>
  </si>
  <si>
    <t>15:56:40</t>
  </si>
  <si>
    <t>08:27:22</t>
  </si>
  <si>
    <t>06:38:03</t>
  </si>
  <si>
    <t>23:32:54</t>
  </si>
  <si>
    <t>13:04:12</t>
  </si>
  <si>
    <t>05:25:05</t>
  </si>
  <si>
    <t>00:32:14</t>
  </si>
  <si>
    <t>03:52:17</t>
  </si>
  <si>
    <t>14:03:22</t>
  </si>
  <si>
    <t>21:50:45</t>
  </si>
  <si>
    <t>01:40:57</t>
  </si>
  <si>
    <t>05:09:41</t>
  </si>
  <si>
    <t>20:31:34</t>
  </si>
  <si>
    <t>19:35:06</t>
  </si>
  <si>
    <t>14:22:38</t>
  </si>
  <si>
    <t>04:19:29</t>
  </si>
  <si>
    <t>06:46:53</t>
  </si>
  <si>
    <t>14:11:36</t>
  </si>
  <si>
    <t>07:22:26</t>
  </si>
  <si>
    <t>09:48:54</t>
  </si>
  <si>
    <t>23:53:52</t>
  </si>
  <si>
    <t>03:35:26</t>
  </si>
  <si>
    <t>06:23:28</t>
  </si>
  <si>
    <t>09:08:42</t>
  </si>
  <si>
    <t>23:40:58</t>
  </si>
  <si>
    <t>01:22:57</t>
  </si>
  <si>
    <t>12:19:28</t>
  </si>
  <si>
    <t>17:07:33</t>
  </si>
  <si>
    <t>21:04:02</t>
  </si>
  <si>
    <t>11:23:31</t>
  </si>
  <si>
    <t>19:01:29</t>
  </si>
  <si>
    <t>06:07:14</t>
  </si>
  <si>
    <t>18:37:38</t>
  </si>
  <si>
    <t>11:44:19</t>
  </si>
  <si>
    <t>10:25:55</t>
  </si>
  <si>
    <t>03:06:19</t>
  </si>
  <si>
    <t>16:48:42</t>
  </si>
  <si>
    <t>17:12:47</t>
  </si>
  <si>
    <t>11:12:36</t>
  </si>
  <si>
    <t>16:20:05</t>
  </si>
  <si>
    <t>06:10:51</t>
  </si>
  <si>
    <t>09:45:14</t>
  </si>
  <si>
    <t>10:16:18</t>
  </si>
  <si>
    <t>06:29:41</t>
  </si>
  <si>
    <t>21:41:40</t>
  </si>
  <si>
    <t>15:31:46</t>
  </si>
  <si>
    <t>05:42:10</t>
  </si>
  <si>
    <t>09:51:15</t>
  </si>
  <si>
    <t>19:13:25</t>
  </si>
  <si>
    <t>18:14:28</t>
  </si>
  <si>
    <t>22:31:09</t>
  </si>
  <si>
    <t>10:15:13</t>
  </si>
  <si>
    <t>03:37:20</t>
  </si>
  <si>
    <t>13:27:49</t>
  </si>
  <si>
    <t>07:23:31</t>
  </si>
  <si>
    <t>08:40:27</t>
  </si>
  <si>
    <t>02:02:17</t>
  </si>
  <si>
    <t>22:30:17</t>
  </si>
  <si>
    <t>05:55:50</t>
  </si>
  <si>
    <t>12:29:06</t>
  </si>
  <si>
    <t>07:55:53</t>
  </si>
  <si>
    <t>23:20:01</t>
  </si>
  <si>
    <t>23:38:33</t>
  </si>
  <si>
    <t>02:02:46</t>
  </si>
  <si>
    <t>19:54:37</t>
  </si>
  <si>
    <t>23:30:02</t>
  </si>
  <si>
    <t>07:24:13</t>
  </si>
  <si>
    <t>03:52:50</t>
  </si>
  <si>
    <t>06:14:23</t>
  </si>
  <si>
    <t>05:30:50</t>
  </si>
  <si>
    <t>07:44:17</t>
  </si>
  <si>
    <t>05:39:01</t>
  </si>
  <si>
    <t>02:59:14</t>
  </si>
  <si>
    <t>14:56:42</t>
  </si>
  <si>
    <t>19:32:43</t>
  </si>
  <si>
    <t>13:44:13</t>
  </si>
  <si>
    <t>04:30:49</t>
  </si>
  <si>
    <t>02:49:21</t>
  </si>
  <si>
    <t>05:14:33</t>
  </si>
  <si>
    <t>12:18:53</t>
  </si>
  <si>
    <t>22:39:21</t>
  </si>
  <si>
    <t>22:08:38</t>
  </si>
  <si>
    <t>05:45:39</t>
  </si>
  <si>
    <t>00:42:09</t>
  </si>
  <si>
    <t>07:06:27</t>
  </si>
  <si>
    <t>23:40:17</t>
  </si>
  <si>
    <t>09:17:29</t>
  </si>
  <si>
    <t>01:46:31</t>
  </si>
  <si>
    <t>17:13:40</t>
  </si>
  <si>
    <t>11:07:36</t>
  </si>
  <si>
    <t>09:01:37</t>
  </si>
  <si>
    <t>04:49:45</t>
  </si>
  <si>
    <t>02:49:09</t>
  </si>
  <si>
    <t>19:10:58</t>
  </si>
  <si>
    <t>08:50:18</t>
  </si>
  <si>
    <t>09:10:03</t>
  </si>
  <si>
    <t>20:58:18</t>
  </si>
  <si>
    <t>13:41:25</t>
  </si>
  <si>
    <t>13:28:45</t>
  </si>
  <si>
    <t>04:32:44</t>
  </si>
  <si>
    <t>08:44:40</t>
  </si>
  <si>
    <t>01:49:43</t>
  </si>
  <si>
    <t>19:44:28</t>
  </si>
  <si>
    <t>14:32:24</t>
  </si>
  <si>
    <t>16:08:56</t>
  </si>
  <si>
    <t>15:52:43</t>
  </si>
  <si>
    <t>13:37:58</t>
  </si>
  <si>
    <t>07:29:06</t>
  </si>
  <si>
    <t>20:46:05</t>
  </si>
  <si>
    <t>13:29:50</t>
  </si>
  <si>
    <t>11:17:42</t>
  </si>
  <si>
    <t>02:18:57</t>
  </si>
  <si>
    <t>10:32:17</t>
  </si>
  <si>
    <t>10:18:48</t>
  </si>
  <si>
    <t>06:38:31</t>
  </si>
  <si>
    <t>22:07:35</t>
  </si>
  <si>
    <t>07:37:33</t>
  </si>
  <si>
    <t>08:31:52</t>
  </si>
  <si>
    <t>08:44:16</t>
  </si>
  <si>
    <t>03:40:23</t>
  </si>
  <si>
    <t>01:54:41</t>
  </si>
  <si>
    <t>20:41:59</t>
  </si>
  <si>
    <t>02:06:27</t>
  </si>
  <si>
    <t>05:00:09</t>
  </si>
  <si>
    <t>12:58:20</t>
  </si>
  <si>
    <t>14:31:00</t>
  </si>
  <si>
    <t>12:49:10</t>
  </si>
  <si>
    <t>05:01:56</t>
  </si>
  <si>
    <t>23:17:35</t>
  </si>
  <si>
    <t>19:11:40</t>
  </si>
  <si>
    <t>16:17:08</t>
  </si>
  <si>
    <t>05:46:30</t>
  </si>
  <si>
    <t>13:47:03</t>
  </si>
  <si>
    <t>08:01:52</t>
  </si>
  <si>
    <t>17:45:46</t>
  </si>
  <si>
    <t>12:23:01</t>
  </si>
  <si>
    <t>07:53:29</t>
  </si>
  <si>
    <t>07:45:31</t>
  </si>
  <si>
    <t>08:05:44</t>
  </si>
  <si>
    <t>18:28:31</t>
  </si>
  <si>
    <t>02:23:29</t>
  </si>
  <si>
    <t>00:34:09</t>
  </si>
  <si>
    <t>08:03:17</t>
  </si>
  <si>
    <t>16:22:34</t>
  </si>
  <si>
    <t>19:55:55</t>
  </si>
  <si>
    <t>19:29:37</t>
  </si>
  <si>
    <t>18:35:47</t>
  </si>
  <si>
    <t>06:05:13</t>
  </si>
  <si>
    <t>00:22:44</t>
  </si>
  <si>
    <t>18:57:46</t>
  </si>
  <si>
    <t>23:25:48</t>
  </si>
  <si>
    <t>02:56:19</t>
  </si>
  <si>
    <t>21:56:25</t>
  </si>
  <si>
    <t>12:55:24</t>
  </si>
  <si>
    <t>15:10:06</t>
  </si>
  <si>
    <t>02:08:10</t>
  </si>
  <si>
    <t>12:34:10</t>
  </si>
  <si>
    <t>07:57:04</t>
  </si>
  <si>
    <t>17:25:06</t>
  </si>
  <si>
    <t>22:55:01</t>
  </si>
  <si>
    <t>00:44:50</t>
  </si>
  <si>
    <t>00:02:59</t>
  </si>
  <si>
    <t>23:00:09</t>
  </si>
  <si>
    <t>12:57:20</t>
  </si>
  <si>
    <t>17:37:45</t>
  </si>
  <si>
    <t>07:15:42</t>
  </si>
  <si>
    <t>21:42:29</t>
  </si>
  <si>
    <t>08:55:45</t>
  </si>
  <si>
    <t>15:40:34</t>
  </si>
  <si>
    <t>07:00:46</t>
  </si>
  <si>
    <t>23:59:55</t>
  </si>
  <si>
    <t>22:24:05</t>
  </si>
  <si>
    <t>13:37:47</t>
  </si>
  <si>
    <t>12:36:56</t>
  </si>
  <si>
    <t>10:12:39</t>
  </si>
  <si>
    <t>10:43:59</t>
  </si>
  <si>
    <t>13:00:29</t>
  </si>
  <si>
    <t>02:54:12</t>
  </si>
  <si>
    <t>14:57:12</t>
  </si>
  <si>
    <t>05:47:01</t>
  </si>
  <si>
    <t>05:29:44</t>
  </si>
  <si>
    <t>16:40:58</t>
  </si>
  <si>
    <t>14:08:45</t>
  </si>
  <si>
    <t>05:17:25</t>
  </si>
  <si>
    <t>13:43:35</t>
  </si>
  <si>
    <t>01:23:15</t>
  </si>
  <si>
    <t>17:17:52</t>
  </si>
  <si>
    <t>08:34:20</t>
  </si>
  <si>
    <t>21:28:38</t>
  </si>
  <si>
    <t>11:27:15</t>
  </si>
  <si>
    <t>22:07:44</t>
  </si>
  <si>
    <t>10:34:54</t>
  </si>
  <si>
    <t>21:18:30</t>
  </si>
  <si>
    <t>13:14:41</t>
  </si>
  <si>
    <t>10:21:20</t>
  </si>
  <si>
    <t>00:25:45</t>
  </si>
  <si>
    <t>18:58:41</t>
  </si>
  <si>
    <t>18:28:00</t>
  </si>
  <si>
    <t>17:50:44</t>
  </si>
  <si>
    <t>09:54:46</t>
  </si>
  <si>
    <t>16:02:32</t>
  </si>
  <si>
    <t>08:08:38</t>
  </si>
  <si>
    <t>09:29:12</t>
  </si>
  <si>
    <t>15:22:22</t>
  </si>
  <si>
    <t>21:19:45</t>
  </si>
  <si>
    <t>05:18:00</t>
  </si>
  <si>
    <t>14:31:59</t>
  </si>
  <si>
    <t>01:12:01</t>
  </si>
  <si>
    <t>21:47:21</t>
  </si>
  <si>
    <t>18:44:20</t>
  </si>
  <si>
    <t>04:17:15</t>
  </si>
  <si>
    <t>04:24:30</t>
  </si>
  <si>
    <t>06:49:17</t>
  </si>
  <si>
    <t>01:00:04</t>
  </si>
  <si>
    <t>09:21:16</t>
  </si>
  <si>
    <t>01:57:27</t>
  </si>
  <si>
    <t>16:29:10</t>
  </si>
  <si>
    <t>19:07:22</t>
  </si>
  <si>
    <t>01:40:36</t>
  </si>
  <si>
    <t>04:24:59</t>
  </si>
  <si>
    <t>19:52:51</t>
  </si>
  <si>
    <t>09:06:01</t>
  </si>
  <si>
    <t>13:31:35</t>
  </si>
  <si>
    <t>13:29:46</t>
  </si>
  <si>
    <t>10:44:04</t>
  </si>
  <si>
    <t>15:13:13</t>
  </si>
  <si>
    <t>03:22:47</t>
  </si>
  <si>
    <t>19:50:48</t>
  </si>
  <si>
    <t>11:46:22</t>
  </si>
  <si>
    <t>09:37:56</t>
  </si>
  <si>
    <t>06:09:11</t>
  </si>
  <si>
    <t>15:18:43</t>
  </si>
  <si>
    <t>06:44:23</t>
  </si>
  <si>
    <t>18:58:50</t>
  </si>
  <si>
    <t>02:50:31</t>
  </si>
  <si>
    <t>09:12:43</t>
  </si>
  <si>
    <t>14:08:30</t>
  </si>
  <si>
    <t>13:24:06</t>
  </si>
  <si>
    <t>15:44:32</t>
  </si>
  <si>
    <t>05:40:38</t>
  </si>
  <si>
    <t>09:59:45</t>
  </si>
  <si>
    <t>08:39:26</t>
  </si>
  <si>
    <t>22:53:05</t>
  </si>
  <si>
    <t>10:17:03</t>
  </si>
  <si>
    <t>08:38:56</t>
  </si>
  <si>
    <t>04:23:55</t>
  </si>
  <si>
    <t>20:25:18</t>
  </si>
  <si>
    <t>20:36:01</t>
  </si>
  <si>
    <t>06:40:13</t>
  </si>
  <si>
    <t>12:38:11</t>
  </si>
  <si>
    <t>05:30:33</t>
  </si>
  <si>
    <t>06:10:19</t>
  </si>
  <si>
    <t>09:44:25</t>
  </si>
  <si>
    <t>19:52:47</t>
  </si>
  <si>
    <t>19:23:20</t>
  </si>
  <si>
    <t>01:08:39</t>
  </si>
  <si>
    <t>12:56:48</t>
  </si>
  <si>
    <t>00:02:56</t>
  </si>
  <si>
    <t>04:46:32</t>
  </si>
  <si>
    <t>00:28:56</t>
  </si>
  <si>
    <t>04:06:25</t>
  </si>
  <si>
    <t>13:48:38</t>
  </si>
  <si>
    <t>00:34:12</t>
  </si>
  <si>
    <t>05:56:52</t>
  </si>
  <si>
    <t>06:06:48</t>
  </si>
  <si>
    <t>06:43:52</t>
  </si>
  <si>
    <t>01:56:28</t>
  </si>
  <si>
    <t>15:15:54</t>
  </si>
  <si>
    <t>07:33:43</t>
  </si>
  <si>
    <t>22:16:38</t>
  </si>
  <si>
    <t>18:32:48</t>
  </si>
  <si>
    <t>22:56:14</t>
  </si>
  <si>
    <t>23:40:46</t>
  </si>
  <si>
    <t>06:35:36</t>
  </si>
  <si>
    <t>04:41:36</t>
  </si>
  <si>
    <t>15:19:00</t>
  </si>
  <si>
    <t>16:25:55</t>
  </si>
  <si>
    <t>23:15:29</t>
  </si>
  <si>
    <t>13:37:32</t>
  </si>
  <si>
    <t>02:04:16</t>
  </si>
  <si>
    <t>23:50:32</t>
  </si>
  <si>
    <t>21:08:57</t>
  </si>
  <si>
    <t>15:32:13</t>
  </si>
  <si>
    <t>18:01:32</t>
  </si>
  <si>
    <t>04:15:36</t>
  </si>
  <si>
    <t>07:26:40</t>
  </si>
  <si>
    <t>21:07:49</t>
  </si>
  <si>
    <t>17:05:35</t>
  </si>
  <si>
    <t>16:42:50</t>
  </si>
  <si>
    <t>14:51:58</t>
  </si>
  <si>
    <t>23:35:44</t>
  </si>
  <si>
    <t>01:52:03</t>
  </si>
  <si>
    <t>02:39:42</t>
  </si>
  <si>
    <t>14:04:43</t>
  </si>
  <si>
    <t>21:45:16</t>
  </si>
  <si>
    <t>03:52:12</t>
  </si>
  <si>
    <t>17:32:00</t>
  </si>
  <si>
    <t>12:12:19</t>
  </si>
  <si>
    <t>02:35:42</t>
  </si>
  <si>
    <t>15:06:03</t>
  </si>
  <si>
    <t>00:14:49</t>
  </si>
  <si>
    <t>14:56:16</t>
  </si>
  <si>
    <t>12:12:40</t>
  </si>
  <si>
    <t>07:47:08</t>
  </si>
  <si>
    <t>05:08:13</t>
  </si>
  <si>
    <t>11:01:24</t>
  </si>
  <si>
    <t>10:45:20</t>
  </si>
  <si>
    <t>06:45:17</t>
  </si>
  <si>
    <t>20:57:06</t>
  </si>
  <si>
    <t>13:57:20</t>
  </si>
  <si>
    <t>15:32:58</t>
  </si>
  <si>
    <t>12:54:10</t>
  </si>
  <si>
    <t>19:11:35</t>
  </si>
  <si>
    <t>13:08:12</t>
  </si>
  <si>
    <t>23:56:50</t>
  </si>
  <si>
    <t>22:42:51</t>
  </si>
  <si>
    <t>10:21:38</t>
  </si>
  <si>
    <t>18:50:06</t>
  </si>
  <si>
    <t>21:41:11</t>
  </si>
  <si>
    <t>11:34:36</t>
  </si>
  <si>
    <t>18:14:24</t>
  </si>
  <si>
    <t>15:45:09</t>
  </si>
  <si>
    <t>10:56:17</t>
  </si>
  <si>
    <t>17:20:11</t>
  </si>
  <si>
    <t>22:50:47</t>
  </si>
  <si>
    <t>09:47:08</t>
  </si>
  <si>
    <t>22:47:02</t>
  </si>
  <si>
    <t>16:45:51</t>
  </si>
  <si>
    <t>18:59:26</t>
  </si>
  <si>
    <t>07:40:15</t>
  </si>
  <si>
    <t>20:06:22</t>
  </si>
  <si>
    <t>21:53:42</t>
  </si>
  <si>
    <t>11:41:10</t>
  </si>
  <si>
    <t>01:41:18</t>
  </si>
  <si>
    <t>21:00:34</t>
  </si>
  <si>
    <t>00:51:59</t>
  </si>
  <si>
    <t>21:47:02</t>
  </si>
  <si>
    <t>11:52:33</t>
  </si>
  <si>
    <t>12:59:15</t>
  </si>
  <si>
    <t>10:30:06</t>
  </si>
  <si>
    <t>17:25:28</t>
  </si>
  <si>
    <t>11:03:11</t>
  </si>
  <si>
    <t>23:38:23</t>
  </si>
  <si>
    <t>00:24:34</t>
  </si>
  <si>
    <t>08:05:03</t>
  </si>
  <si>
    <t>08:05:37</t>
  </si>
  <si>
    <t>02:23:11</t>
  </si>
  <si>
    <t>12:14:47</t>
  </si>
  <si>
    <t>06:41:20</t>
  </si>
  <si>
    <t>22:09:34</t>
  </si>
  <si>
    <t>05:57:46</t>
  </si>
  <si>
    <t>20:09:01</t>
  </si>
  <si>
    <t>06:02:18</t>
  </si>
  <si>
    <t>00:28:06</t>
  </si>
  <si>
    <t>00:57:26</t>
  </si>
  <si>
    <t>10:13:00</t>
  </si>
  <si>
    <t>17:38:38</t>
  </si>
  <si>
    <t>19:09:35</t>
  </si>
  <si>
    <t>19:00:12</t>
  </si>
  <si>
    <t>07:35:28</t>
  </si>
  <si>
    <t>08:58:20</t>
  </si>
  <si>
    <t>21:20:02</t>
  </si>
  <si>
    <t>09:03:43</t>
  </si>
  <si>
    <t>22:00:46</t>
  </si>
  <si>
    <t>11:31:46</t>
  </si>
  <si>
    <t>22:33:38</t>
  </si>
  <si>
    <t>15:21:25</t>
  </si>
  <si>
    <t>06:11:53</t>
  </si>
  <si>
    <t>17:42:38</t>
  </si>
  <si>
    <t>08:26:13</t>
  </si>
  <si>
    <t>19:01:34</t>
  </si>
  <si>
    <t>02:18:46</t>
  </si>
  <si>
    <t>09:06:14</t>
  </si>
  <si>
    <t>16:56:15</t>
  </si>
  <si>
    <t>14:35:44</t>
  </si>
  <si>
    <t>16:03:45</t>
  </si>
  <si>
    <t>12:40:31</t>
  </si>
  <si>
    <t>15:06:18</t>
  </si>
  <si>
    <t>23:21:52</t>
  </si>
  <si>
    <t>20:43:48</t>
  </si>
  <si>
    <t>09:31:42</t>
  </si>
  <si>
    <t>11:47:03</t>
  </si>
  <si>
    <t>10:30:16</t>
  </si>
  <si>
    <t>00:20:12</t>
  </si>
  <si>
    <t>18:37:13</t>
  </si>
  <si>
    <t>13:30:41</t>
  </si>
  <si>
    <t>14:01:20</t>
  </si>
  <si>
    <t>21:17:00</t>
  </si>
  <si>
    <t>18:16:21</t>
  </si>
  <si>
    <t>23:10:50</t>
  </si>
  <si>
    <t>07:24:30</t>
  </si>
  <si>
    <t>18:07:55</t>
  </si>
  <si>
    <t>21:57:20</t>
  </si>
  <si>
    <t>10:05:58</t>
  </si>
  <si>
    <t>18:58:52</t>
  </si>
  <si>
    <t>08:57:20</t>
  </si>
  <si>
    <t>21:59:45</t>
  </si>
  <si>
    <t>15:24:18</t>
  </si>
  <si>
    <t>07:48:44</t>
  </si>
  <si>
    <t>13:00:27</t>
  </si>
  <si>
    <t>22:04:37</t>
  </si>
  <si>
    <t>15:09:54</t>
  </si>
  <si>
    <t>13:50:08</t>
  </si>
  <si>
    <t>18:04:13</t>
  </si>
  <si>
    <t>01:44:39</t>
  </si>
  <si>
    <t>12:26:49</t>
  </si>
  <si>
    <t>03:17:53</t>
  </si>
  <si>
    <t>16:53:43</t>
  </si>
  <si>
    <t>08:35:01</t>
  </si>
  <si>
    <t>12:54:12</t>
  </si>
  <si>
    <t>02:26:47</t>
  </si>
  <si>
    <t>02:16:37</t>
  </si>
  <si>
    <t>21:12:52</t>
  </si>
  <si>
    <t>23:34:23</t>
  </si>
  <si>
    <t>19:25:34</t>
  </si>
  <si>
    <t>18:14:32</t>
  </si>
  <si>
    <t>20:45:21</t>
  </si>
  <si>
    <t>02:10:52</t>
  </si>
  <si>
    <t>00:16:18</t>
  </si>
  <si>
    <t>22:00:04</t>
  </si>
  <si>
    <t>10:41:06</t>
  </si>
  <si>
    <t>08:02:36</t>
  </si>
  <si>
    <t>04:28:04</t>
  </si>
  <si>
    <t>19:58:34</t>
  </si>
  <si>
    <t>06:59:54</t>
  </si>
  <si>
    <t>22:49:18</t>
  </si>
  <si>
    <t>19:29:24</t>
  </si>
  <si>
    <t>07:24:06</t>
  </si>
  <si>
    <t>01:58:35</t>
  </si>
  <si>
    <t>20:53:45</t>
  </si>
  <si>
    <t>07:34:56</t>
  </si>
  <si>
    <t>10:47:28</t>
  </si>
  <si>
    <t>02:39:30</t>
  </si>
  <si>
    <t>23:28:11</t>
  </si>
  <si>
    <t>08:02:33</t>
  </si>
  <si>
    <t>19:22:09</t>
  </si>
  <si>
    <t>09:17:31</t>
  </si>
  <si>
    <t>06:59:12</t>
  </si>
  <si>
    <t>12:44:56</t>
  </si>
  <si>
    <t>04:36:23</t>
  </si>
  <si>
    <t>15:22:54</t>
  </si>
  <si>
    <t>07:00:15</t>
  </si>
  <si>
    <t>23:46:09</t>
  </si>
  <si>
    <t>14:28:58</t>
  </si>
  <si>
    <t>18:36:19</t>
  </si>
  <si>
    <t>15:42:14</t>
  </si>
  <si>
    <t>05:41:56</t>
  </si>
  <si>
    <t>05:30:12</t>
  </si>
  <si>
    <t>22:25:56</t>
  </si>
  <si>
    <t>20:12:07</t>
  </si>
  <si>
    <t>14:48:35</t>
  </si>
  <si>
    <t>06:19:42</t>
  </si>
  <si>
    <t>03:19:40</t>
  </si>
  <si>
    <t>10:17:40</t>
  </si>
  <si>
    <t>08:34:49</t>
  </si>
  <si>
    <t>02:24:58</t>
  </si>
  <si>
    <t>18:40:51</t>
  </si>
  <si>
    <t>11:15:31</t>
  </si>
  <si>
    <t>13:23:10</t>
  </si>
  <si>
    <t>05:35:50</t>
  </si>
  <si>
    <t>16:18:03</t>
  </si>
  <si>
    <t>04:26:16</t>
  </si>
  <si>
    <t>03:46:19</t>
  </si>
  <si>
    <t>10:36:54</t>
  </si>
  <si>
    <t>04:44:08</t>
  </si>
  <si>
    <t>12:16:05</t>
  </si>
  <si>
    <t>23:34:55</t>
  </si>
  <si>
    <t>01:56:54</t>
  </si>
  <si>
    <t>08:09:54</t>
  </si>
  <si>
    <t>23:30:13</t>
  </si>
  <si>
    <t>11:45:15</t>
  </si>
  <si>
    <t>02:23:00</t>
  </si>
  <si>
    <t>16:16:17</t>
  </si>
  <si>
    <t>14:54:37</t>
  </si>
  <si>
    <t>04:12:51</t>
  </si>
  <si>
    <t>22:14:30</t>
  </si>
  <si>
    <t>13:34:37</t>
  </si>
  <si>
    <t>14:55:47</t>
  </si>
  <si>
    <t>09:40:49</t>
  </si>
  <si>
    <t>10:21:14</t>
  </si>
  <si>
    <t>02:47:26</t>
  </si>
  <si>
    <t>17:25:57</t>
  </si>
  <si>
    <t>23:40:15</t>
  </si>
  <si>
    <t>01:13:26</t>
  </si>
  <si>
    <t>23:43:16</t>
  </si>
  <si>
    <t>20:04:43</t>
  </si>
  <si>
    <t>19:28:23</t>
  </si>
  <si>
    <t>15:39:58</t>
  </si>
  <si>
    <t>22:33:18</t>
  </si>
  <si>
    <t>06:26:18</t>
  </si>
  <si>
    <t>16:29:38</t>
  </si>
  <si>
    <t>08:20:40</t>
  </si>
  <si>
    <t>16:06:09</t>
  </si>
  <si>
    <t>18:01:47</t>
  </si>
  <si>
    <t>11:41:11</t>
  </si>
  <si>
    <t>00:57:15</t>
  </si>
  <si>
    <t>03:25:28</t>
  </si>
  <si>
    <t>11:43:16</t>
  </si>
  <si>
    <t>00:50:29</t>
  </si>
  <si>
    <t>15:13:54</t>
  </si>
  <si>
    <t>00:16:48</t>
  </si>
  <si>
    <t>08:46:02</t>
  </si>
  <si>
    <t>09:14:48</t>
  </si>
  <si>
    <t>11:30:46</t>
  </si>
  <si>
    <t>17:12:30</t>
  </si>
  <si>
    <t>14:21:07</t>
  </si>
  <si>
    <t>16:56:00</t>
  </si>
  <si>
    <t>14:12:45</t>
  </si>
  <si>
    <t>23:22:47</t>
  </si>
  <si>
    <t>16:04:00</t>
  </si>
  <si>
    <t>00:15:38</t>
  </si>
  <si>
    <t>22:00:34</t>
  </si>
  <si>
    <t>20:50:44</t>
  </si>
  <si>
    <t>10:41:09</t>
  </si>
  <si>
    <t>02:59:09</t>
  </si>
  <si>
    <t>02:30:11</t>
  </si>
  <si>
    <t>11:01:39</t>
  </si>
  <si>
    <t>14:45:36</t>
  </si>
  <si>
    <t>21:14:17</t>
  </si>
  <si>
    <t>01:11:57</t>
  </si>
  <si>
    <t>18:10:56</t>
  </si>
  <si>
    <t>08:43:46</t>
  </si>
  <si>
    <t>05:43:18</t>
  </si>
  <si>
    <t>11:27:37</t>
  </si>
  <si>
    <t>06:45:36</t>
  </si>
  <si>
    <t>19:54:33</t>
  </si>
  <si>
    <t>13:34:00</t>
  </si>
  <si>
    <t>09:36:52</t>
  </si>
  <si>
    <t>00:43:54</t>
  </si>
  <si>
    <t>21:33:40</t>
  </si>
  <si>
    <t>14:24:46</t>
  </si>
  <si>
    <t>08:13:09</t>
  </si>
  <si>
    <t>10:36:08</t>
  </si>
  <si>
    <t>09:58:26</t>
  </si>
  <si>
    <t>23:29:12</t>
  </si>
  <si>
    <t>11:04:42</t>
  </si>
  <si>
    <t>13:31:39</t>
  </si>
  <si>
    <t>07:22:27</t>
  </si>
  <si>
    <t>00:59:42</t>
  </si>
  <si>
    <t>09:33:46</t>
  </si>
  <si>
    <t>01:57:45</t>
  </si>
  <si>
    <t>14:06:42</t>
  </si>
  <si>
    <t>08:12:40</t>
  </si>
  <si>
    <t>03:41:10</t>
  </si>
  <si>
    <t>02:09:56</t>
  </si>
  <si>
    <t>13:20:44</t>
  </si>
  <si>
    <t>06:09:27</t>
  </si>
  <si>
    <t>10:55:27</t>
  </si>
  <si>
    <t>19:17:26</t>
  </si>
  <si>
    <t>07:53:36</t>
  </si>
  <si>
    <t>11:17:53</t>
  </si>
  <si>
    <t>10:12:23</t>
  </si>
  <si>
    <t>20:59:48</t>
  </si>
  <si>
    <t>11:50:33</t>
  </si>
  <si>
    <t>09:19:09</t>
  </si>
  <si>
    <t>19:00:31</t>
  </si>
  <si>
    <t>10:32:43</t>
  </si>
  <si>
    <t>06:17:07</t>
  </si>
  <si>
    <t>10:34:38</t>
  </si>
  <si>
    <t>03:59:26</t>
  </si>
  <si>
    <t>01:56:50</t>
  </si>
  <si>
    <t>00:43:56</t>
  </si>
  <si>
    <t>22:30:14</t>
  </si>
  <si>
    <t>09:09:45</t>
  </si>
  <si>
    <t>18:10:57</t>
  </si>
  <si>
    <t>05:42:46</t>
  </si>
  <si>
    <t>23:59:58</t>
  </si>
  <si>
    <t>16:31:05</t>
  </si>
  <si>
    <t>10:23:51</t>
  </si>
  <si>
    <t>19:51:02</t>
  </si>
  <si>
    <t>01:38:37</t>
  </si>
  <si>
    <t>20:49:14</t>
  </si>
  <si>
    <t>13:54:52</t>
  </si>
  <si>
    <t>20:29:29</t>
  </si>
  <si>
    <t>17:26:31</t>
  </si>
  <si>
    <t>07:30:55</t>
  </si>
  <si>
    <t>15:10:57</t>
  </si>
  <si>
    <t>06:21:21</t>
  </si>
  <si>
    <t>20:26:04</t>
  </si>
  <si>
    <t>06:02:31</t>
  </si>
  <si>
    <t>20:55:23</t>
  </si>
  <si>
    <t>14:43:46</t>
  </si>
  <si>
    <t>10:01:38</t>
  </si>
  <si>
    <t>12:31:03</t>
  </si>
  <si>
    <t>07:39:20</t>
  </si>
  <si>
    <t>01:24:15</t>
  </si>
  <si>
    <t>22:55:47</t>
  </si>
  <si>
    <t>10:42:01</t>
  </si>
  <si>
    <t>04:37:19</t>
  </si>
  <si>
    <t>12:34:04</t>
  </si>
  <si>
    <t>00:15:09</t>
  </si>
  <si>
    <t>02:36:46</t>
  </si>
  <si>
    <t>20:02:57</t>
  </si>
  <si>
    <t>17:45:53</t>
  </si>
  <si>
    <t>16:25:31</t>
  </si>
  <si>
    <t>05:28:43</t>
  </si>
  <si>
    <t>16:49:43</t>
  </si>
  <si>
    <t>04:20:59</t>
  </si>
  <si>
    <t>07:27:51</t>
  </si>
  <si>
    <t>15:18:52</t>
  </si>
  <si>
    <t>16:33:50</t>
  </si>
  <si>
    <t>00:07:03</t>
  </si>
  <si>
    <t>08:09:04</t>
  </si>
  <si>
    <t>15:12:39</t>
  </si>
  <si>
    <t>05:12:24</t>
  </si>
  <si>
    <t>19:57:20</t>
  </si>
  <si>
    <t>15:07:16</t>
  </si>
  <si>
    <t>00:26:21</t>
  </si>
  <si>
    <t>12:22:52</t>
  </si>
  <si>
    <t>19:23:17</t>
  </si>
  <si>
    <t>11:38:03</t>
  </si>
  <si>
    <t>15:33:47</t>
  </si>
  <si>
    <t>14:48:09</t>
  </si>
  <si>
    <t>18:39:54</t>
  </si>
  <si>
    <t>01:40:35</t>
  </si>
  <si>
    <t>22:41:08</t>
  </si>
  <si>
    <t>13:18:09</t>
  </si>
  <si>
    <t>14:49:18</t>
  </si>
  <si>
    <t>02:05:13</t>
  </si>
  <si>
    <t>21:13:53</t>
  </si>
  <si>
    <t>16:51:03</t>
  </si>
  <si>
    <t>21:30:18</t>
  </si>
  <si>
    <t>22:57:43</t>
  </si>
  <si>
    <t>23:37:42</t>
  </si>
  <si>
    <t>01:33:56</t>
  </si>
  <si>
    <t>14:20:37</t>
  </si>
  <si>
    <t>20:40:50</t>
  </si>
  <si>
    <t>09:24:50</t>
  </si>
  <si>
    <t>13:04:09</t>
  </si>
  <si>
    <t>07:57:48</t>
  </si>
  <si>
    <t>16:31:11</t>
  </si>
  <si>
    <t>03:16:52</t>
  </si>
  <si>
    <t>19:58:37</t>
  </si>
  <si>
    <t>18:33:06</t>
  </si>
  <si>
    <t>11:46:24</t>
  </si>
  <si>
    <t>09:44:48</t>
  </si>
  <si>
    <t>12:01:52</t>
  </si>
  <si>
    <t>04:23:07</t>
  </si>
  <si>
    <t>03:26:16</t>
  </si>
  <si>
    <t>01:45:04</t>
  </si>
  <si>
    <t>02:24:17</t>
  </si>
  <si>
    <t>04:43:51</t>
  </si>
  <si>
    <t>20:33:18</t>
  </si>
  <si>
    <t>08:39:28</t>
  </si>
  <si>
    <t>19:34:08</t>
  </si>
  <si>
    <t>21:57:06</t>
  </si>
  <si>
    <t>15:38:33</t>
  </si>
  <si>
    <t>17:05:15</t>
  </si>
  <si>
    <t>22:30:39</t>
  </si>
  <si>
    <t>09:43:42</t>
  </si>
  <si>
    <t>00:55:29</t>
  </si>
  <si>
    <t>19:13:36</t>
  </si>
  <si>
    <t>09:04:02</t>
  </si>
  <si>
    <t>04:53:43</t>
  </si>
  <si>
    <t>11:44:56</t>
  </si>
  <si>
    <t>14:24:37</t>
  </si>
  <si>
    <t>01:10:40</t>
  </si>
  <si>
    <t>10:10:12</t>
  </si>
  <si>
    <t>17:41:13</t>
  </si>
  <si>
    <t>Continent</t>
  </si>
  <si>
    <t>Oceania</t>
  </si>
  <si>
    <t>Country</t>
  </si>
  <si>
    <t>USA</t>
  </si>
  <si>
    <t>DeliveryMehtod</t>
  </si>
  <si>
    <t>SEARCHE-Time</t>
  </si>
  <si>
    <t>SEARCHE-Date</t>
  </si>
  <si>
    <t>Age</t>
  </si>
  <si>
    <t>AgeGroup</t>
  </si>
  <si>
    <t>WD_CUSTOMERS</t>
  </si>
  <si>
    <t>WD_PRODUCTS</t>
  </si>
  <si>
    <t>WD_ORDERS</t>
  </si>
  <si>
    <t>IPAddress</t>
  </si>
  <si>
    <t>WD_SEARCHES</t>
  </si>
  <si>
    <t>TimeID</t>
  </si>
  <si>
    <t>Hour</t>
  </si>
  <si>
    <t>TimeOfCategory</t>
  </si>
  <si>
    <t>IsOrdered</t>
  </si>
  <si>
    <t>SEARCHESPerProducts</t>
  </si>
  <si>
    <t>Quantity</t>
  </si>
  <si>
    <t>ProductPrice</t>
  </si>
  <si>
    <t>Region</t>
  </si>
  <si>
    <t>DeliveryCost</t>
  </si>
  <si>
    <t>IsPositiveReview</t>
  </si>
  <si>
    <t>TotalAmount</t>
  </si>
  <si>
    <t>ClientDiscount</t>
  </si>
  <si>
    <t>OrderDiscount</t>
  </si>
  <si>
    <t>NetAmount</t>
  </si>
  <si>
    <t>TotalAmountWithDiscount</t>
  </si>
  <si>
    <t>OnTimeArrival</t>
  </si>
  <si>
    <t xml:space="preserve">ArrivalDate </t>
  </si>
  <si>
    <t>DW_REVIEWS</t>
  </si>
  <si>
    <t>ProductID</t>
  </si>
  <si>
    <t>DW_PRODUCTS</t>
  </si>
  <si>
    <t>Row Labels</t>
  </si>
  <si>
    <t>22-59</t>
  </si>
  <si>
    <t>60+</t>
  </si>
  <si>
    <t>Grand Total</t>
  </si>
  <si>
    <t>Sum of NetAmount</t>
  </si>
  <si>
    <t>Tech Accessories</t>
  </si>
  <si>
    <t>Date</t>
  </si>
  <si>
    <t>All</t>
  </si>
  <si>
    <t>Year</t>
  </si>
  <si>
    <t>Month Number</t>
  </si>
  <si>
    <t>Month</t>
  </si>
  <si>
    <t>פילוח הנתונים לפי קבוצת גיל ולפי קטגורייה</t>
  </si>
  <si>
    <t>Average Order Amount per Customer</t>
  </si>
  <si>
    <t>Average Order Amount per Customer Status</t>
  </si>
  <si>
    <t>NumOfOrdersFromCountry</t>
  </si>
  <si>
    <t>NumOfOrdersFromCountry Status</t>
  </si>
  <si>
    <t>PercentageOfTotalOrders</t>
  </si>
  <si>
    <t>Highest Order Country Contribution</t>
  </si>
  <si>
    <t>Average Order Amount per Customer KPI by Age Group and Product Category</t>
  </si>
  <si>
    <t>TotalSearches</t>
  </si>
  <si>
    <t>SearchConversionRate</t>
  </si>
  <si>
    <t>SearchesWithOrder</t>
  </si>
  <si>
    <t>פילוח מוצרים לפי קגוריה</t>
  </si>
  <si>
    <t>PercentageOfTotalOrders Status</t>
  </si>
  <si>
    <t>Product Search Result Leading to Purchase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</si>
</sst>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yyyy\-mm\-dd"/>
    <numFmt numFmtId="166" formatCode="[$-1000000]h:mm;@"/>
    <numFmt numFmtId="167" formatCode="_-[$$-409]* #,##0.00_ ;_-[$$-409]* \-#,##0.00\ ;_-[$$-409]* &quot;-&quot;??_ ;_-@_ "/>
    <numFmt numFmtId="168" formatCode="_-[$$-409]* #,##0_ ;_-[$$-409]* \-#,##0\ ;_-[$$-409]* &quot;-&quot;??_ ;_-@_ "/>
    <numFmt numFmtId="169" formatCode="0.0%;\-0.0%;0.0%"/>
  </numFmts>
  <fonts count="10" x14ac:knownFonts="1">
    <font>
      <sz val="11"/>
      <color theme="1"/>
      <name val="Arial"/>
      <family val="2"/>
      <charset val="177"/>
      <scheme val="minor"/>
    </font>
    <font>
      <sz val="8"/>
      <name val="Arial"/>
      <family val="2"/>
      <charset val="177"/>
      <scheme val="minor"/>
    </font>
    <font>
      <sz val="11"/>
      <color theme="1"/>
      <name val="Arial"/>
      <family val="2"/>
      <scheme val="minor"/>
    </font>
    <font>
      <sz val="11"/>
      <color theme="0"/>
      <name val="Arial"/>
      <family val="2"/>
      <charset val="177"/>
      <scheme val="minor"/>
    </font>
    <font>
      <u/>
      <sz val="11"/>
      <color theme="0"/>
      <name val="Arial"/>
      <family val="2"/>
      <charset val="177"/>
      <scheme val="minor"/>
    </font>
    <font>
      <sz val="11"/>
      <color theme="1"/>
      <name val="Arial"/>
      <family val="2"/>
      <charset val="177"/>
      <scheme val="minor"/>
    </font>
    <font>
      <b/>
      <sz val="16"/>
      <color theme="0"/>
      <name val="Arial"/>
      <family val="2"/>
      <scheme val="minor"/>
    </font>
    <font>
      <b/>
      <sz val="24"/>
      <color theme="0"/>
      <name val="Arial"/>
      <family val="2"/>
      <scheme val="minor"/>
    </font>
    <font>
      <b/>
      <sz val="20"/>
      <color theme="0"/>
      <name val="Arial"/>
      <family val="2"/>
      <scheme val="minor"/>
    </font>
    <font>
      <sz val="11"/>
      <color theme="0"/>
      <name val="Arial"/>
      <family val="2"/>
      <scheme val="minor"/>
    </font>
  </fonts>
  <fills count="5">
    <fill>
      <patternFill patternType="none"/>
    </fill>
    <fill>
      <patternFill patternType="gray125"/>
    </fill>
    <fill>
      <patternFill patternType="solid">
        <fgColor theme="5"/>
      </patternFill>
    </fill>
    <fill>
      <patternFill patternType="solid">
        <fgColor theme="0"/>
        <bgColor indexed="64"/>
      </patternFill>
    </fill>
    <fill>
      <patternFill patternType="solid">
        <fgColor rgb="FF00206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5">
    <xf numFmtId="0" fontId="0" fillId="0" borderId="0"/>
    <xf numFmtId="0" fontId="2" fillId="0" borderId="0"/>
    <xf numFmtId="0" fontId="3" fillId="2" borderId="0" applyNumberFormat="0" applyBorder="0" applyAlignment="0" applyProtection="0"/>
    <xf numFmtId="164" fontId="5" fillId="0" borderId="0" applyFont="0" applyFill="0" applyBorder="0" applyAlignment="0" applyProtection="0"/>
    <xf numFmtId="9" fontId="5" fillId="0" borderId="0" applyFont="0" applyFill="0" applyBorder="0" applyAlignment="0" applyProtection="0"/>
  </cellStyleXfs>
  <cellXfs count="60">
    <xf numFmtId="0" fontId="0" fillId="0" borderId="0" xfId="0"/>
    <xf numFmtId="0" fontId="3" fillId="2" borderId="1" xfId="2" applyBorder="1" applyAlignment="1">
      <alignment horizontal="center" vertical="top"/>
    </xf>
    <xf numFmtId="0" fontId="3" fillId="2" borderId="0" xfId="2"/>
    <xf numFmtId="1" fontId="3" fillId="2" borderId="2" xfId="2" applyNumberFormat="1" applyBorder="1" applyAlignment="1">
      <alignment horizontal="center" vertical="center"/>
    </xf>
    <xf numFmtId="0" fontId="3" fillId="2" borderId="2" xfId="2" applyBorder="1" applyAlignment="1">
      <alignment horizontal="center" vertical="center"/>
    </xf>
    <xf numFmtId="0" fontId="0" fillId="3" borderId="0" xfId="0" applyFill="1"/>
    <xf numFmtId="165" fontId="0" fillId="3" borderId="0" xfId="0" applyNumberFormat="1" applyFill="1"/>
    <xf numFmtId="1" fontId="0" fillId="3" borderId="0" xfId="0" applyNumberFormat="1" applyFill="1" applyAlignment="1">
      <alignment horizontal="center" vertical="center"/>
    </xf>
    <xf numFmtId="0" fontId="0" fillId="3" borderId="0" xfId="0" applyFill="1" applyAlignment="1">
      <alignment horizontal="center" vertical="center"/>
    </xf>
    <xf numFmtId="2" fontId="0" fillId="3" borderId="0" xfId="0" applyNumberFormat="1" applyFill="1" applyAlignment="1">
      <alignment horizontal="center" vertical="center"/>
    </xf>
    <xf numFmtId="165" fontId="0" fillId="3" borderId="0" xfId="0" applyNumberFormat="1" applyFill="1" applyAlignment="1">
      <alignment horizontal="center" vertical="center"/>
    </xf>
    <xf numFmtId="14" fontId="0" fillId="3" borderId="0" xfId="0" applyNumberFormat="1" applyFill="1" applyAlignment="1">
      <alignment horizontal="center" vertical="center"/>
    </xf>
    <xf numFmtId="0" fontId="0" fillId="3" borderId="0" xfId="0" applyFill="1" applyAlignment="1">
      <alignment horizontal="center" vertical="top"/>
    </xf>
    <xf numFmtId="165" fontId="0" fillId="3" borderId="0" xfId="0" applyNumberFormat="1" applyFill="1" applyAlignment="1">
      <alignment horizontal="center" vertical="top"/>
    </xf>
    <xf numFmtId="21" fontId="0" fillId="3" borderId="0" xfId="0" applyNumberFormat="1" applyFill="1" applyAlignment="1">
      <alignment horizontal="center" vertical="top"/>
    </xf>
    <xf numFmtId="0" fontId="0" fillId="3" borderId="0" xfId="0" applyFill="1" applyAlignment="1">
      <alignment horizontal="center"/>
    </xf>
    <xf numFmtId="0" fontId="3" fillId="2" borderId="0" xfId="2" applyAlignment="1">
      <alignment horizontal="center" vertical="center"/>
    </xf>
    <xf numFmtId="0" fontId="3" fillId="2" borderId="1" xfId="2" applyBorder="1" applyAlignment="1">
      <alignment horizontal="center" vertical="top" wrapText="1"/>
    </xf>
    <xf numFmtId="0" fontId="3" fillId="2" borderId="1" xfId="2" applyBorder="1" applyAlignment="1">
      <alignment horizontal="center" vertical="center"/>
    </xf>
    <xf numFmtId="0" fontId="4" fillId="2" borderId="2" xfId="2" applyFont="1" applyBorder="1" applyAlignment="1">
      <alignment horizontal="center" vertical="top"/>
    </xf>
    <xf numFmtId="0" fontId="3" fillId="2" borderId="0" xfId="2" applyAlignment="1">
      <alignment horizontal="center" vertical="top"/>
    </xf>
    <xf numFmtId="0" fontId="0" fillId="3" borderId="0" xfId="0" applyFill="1" applyAlignment="1">
      <alignment vertical="top"/>
    </xf>
    <xf numFmtId="0" fontId="4" fillId="2" borderId="1" xfId="2" applyFont="1" applyBorder="1" applyAlignment="1">
      <alignment horizontal="center" vertical="top"/>
    </xf>
    <xf numFmtId="0" fontId="4" fillId="2" borderId="0" xfId="2" applyFont="1" applyAlignment="1">
      <alignment horizontal="center" vertical="top"/>
    </xf>
    <xf numFmtId="0" fontId="0" fillId="0" borderId="0" xfId="0" applyAlignment="1">
      <alignment horizontal="center" vertical="center"/>
    </xf>
    <xf numFmtId="166" fontId="3" fillId="2" borderId="1" xfId="2" applyNumberFormat="1" applyBorder="1" applyAlignment="1">
      <alignment horizontal="center" vertical="top"/>
    </xf>
    <xf numFmtId="166" fontId="0" fillId="3" borderId="0" xfId="0" applyNumberFormat="1" applyFill="1" applyAlignment="1">
      <alignment horizontal="center" vertical="top"/>
    </xf>
    <xf numFmtId="20" fontId="0" fillId="3" borderId="0" xfId="0" applyNumberFormat="1" applyFill="1" applyAlignment="1">
      <alignment horizontal="center" vertical="center"/>
    </xf>
    <xf numFmtId="168" fontId="0" fillId="3" borderId="0" xfId="0" applyNumberFormat="1" applyFill="1" applyAlignment="1">
      <alignment horizontal="center" vertical="top"/>
    </xf>
    <xf numFmtId="167" fontId="3" fillId="2" borderId="0" xfId="3" applyNumberFormat="1" applyFont="1" applyFill="1" applyAlignment="1">
      <alignment horizontal="center" vertical="top"/>
    </xf>
    <xf numFmtId="167" fontId="0" fillId="3" borderId="0" xfId="3" applyNumberFormat="1" applyFont="1" applyFill="1" applyAlignment="1">
      <alignment horizontal="center" vertical="top"/>
    </xf>
    <xf numFmtId="9" fontId="0" fillId="3" borderId="0" xfId="4" applyFont="1" applyFill="1" applyAlignment="1">
      <alignment horizontal="center" vertical="top"/>
    </xf>
    <xf numFmtId="9" fontId="0" fillId="3" borderId="0" xfId="0" applyNumberFormat="1" applyFill="1" applyAlignment="1">
      <alignment horizontal="center" vertical="top"/>
    </xf>
    <xf numFmtId="9" fontId="3" fillId="2" borderId="0" xfId="4" applyFont="1" applyFill="1" applyAlignment="1">
      <alignment horizontal="center" vertical="top"/>
    </xf>
    <xf numFmtId="9" fontId="0" fillId="3" borderId="0" xfId="4" applyFont="1" applyFill="1"/>
    <xf numFmtId="14" fontId="0" fillId="3" borderId="0" xfId="0" applyNumberFormat="1" applyFill="1" applyAlignment="1">
      <alignment horizontal="center" vertical="top"/>
    </xf>
    <xf numFmtId="0" fontId="3" fillId="2" borderId="0" xfId="2" applyBorder="1" applyAlignment="1">
      <alignment horizontal="center" vertical="top"/>
    </xf>
    <xf numFmtId="0" fontId="0" fillId="4" borderId="0" xfId="0" applyFill="1"/>
    <xf numFmtId="0" fontId="0" fillId="0" borderId="0" xfId="0" pivotButton="1"/>
    <xf numFmtId="0" fontId="0" fillId="0" borderId="0" xfId="0" applyAlignment="1">
      <alignment horizontal="left"/>
    </xf>
    <xf numFmtId="0" fontId="0" fillId="3" borderId="0" xfId="0" applyFill="1" applyAlignment="1">
      <alignment horizontal="left"/>
    </xf>
    <xf numFmtId="0" fontId="0" fillId="3" borderId="0" xfId="0" applyFill="1" applyAlignment="1">
      <alignment horizontal="left" indent="1"/>
    </xf>
    <xf numFmtId="0" fontId="3" fillId="4" borderId="0" xfId="0" applyFont="1" applyFill="1"/>
    <xf numFmtId="0" fontId="3" fillId="4" borderId="0" xfId="0" applyFont="1" applyFill="1" applyAlignment="1">
      <alignment horizontal="left" vertical="top"/>
    </xf>
    <xf numFmtId="167" fontId="0" fillId="3" borderId="0" xfId="0" applyNumberFormat="1" applyFill="1"/>
    <xf numFmtId="1" fontId="0" fillId="0" borderId="0" xfId="0" applyNumberFormat="1"/>
    <xf numFmtId="0" fontId="0" fillId="0" borderId="0" xfId="0" applyAlignment="1">
      <alignment horizontal="left" vertical="center"/>
    </xf>
    <xf numFmtId="0" fontId="0" fillId="0" borderId="0" xfId="0" pivotButton="1" applyAlignment="1">
      <alignment horizontal="center" vertical="center"/>
    </xf>
    <xf numFmtId="1" fontId="0" fillId="0" borderId="0" xfId="0" applyNumberFormat="1" applyAlignment="1">
      <alignment horizontal="center" vertical="center"/>
    </xf>
    <xf numFmtId="0" fontId="0" fillId="0" borderId="0" xfId="0" pivotButton="1" applyAlignment="1">
      <alignment horizontal="left" vertical="center"/>
    </xf>
    <xf numFmtId="169" fontId="0" fillId="0" borderId="0" xfId="0" applyNumberFormat="1" applyAlignment="1">
      <alignment horizontal="center" vertical="center"/>
    </xf>
    <xf numFmtId="0" fontId="0" fillId="0" borderId="0" xfId="0" applyAlignment="1">
      <alignment horizontal="center" vertical="center" indent="1"/>
    </xf>
    <xf numFmtId="167" fontId="0" fillId="3" borderId="0" xfId="0" applyNumberFormat="1" applyFill="1" applyAlignment="1">
      <alignment horizontal="center" vertical="center"/>
    </xf>
    <xf numFmtId="0" fontId="3" fillId="4" borderId="0" xfId="0" applyFont="1" applyFill="1" applyAlignment="1">
      <alignment horizontal="center" vertical="center"/>
    </xf>
    <xf numFmtId="9" fontId="0" fillId="0" borderId="0" xfId="0" applyNumberFormat="1"/>
    <xf numFmtId="0" fontId="6" fillId="4" borderId="0" xfId="0" applyFont="1" applyFill="1" applyAlignment="1">
      <alignment horizontal="center" vertical="top" wrapText="1"/>
    </xf>
    <xf numFmtId="0" fontId="7" fillId="4" borderId="0" xfId="0" applyFont="1" applyFill="1" applyAlignment="1">
      <alignment horizontal="center" vertical="top"/>
    </xf>
    <xf numFmtId="0" fontId="8" fillId="4" borderId="0" xfId="0" applyFont="1" applyFill="1" applyAlignment="1">
      <alignment horizontal="center" vertical="top"/>
    </xf>
    <xf numFmtId="0" fontId="9" fillId="4" borderId="0" xfId="0" applyFont="1" applyFill="1" applyAlignment="1">
      <alignment horizontal="center" vertical="top"/>
    </xf>
    <xf numFmtId="0" fontId="0" fillId="0" borderId="0" xfId="0" applyNumberFormat="1" applyAlignment="1">
      <alignment horizontal="center" vertical="center"/>
    </xf>
  </cellXfs>
  <cellStyles count="5">
    <cellStyle name="Accent2" xfId="2" builtinId="33"/>
    <cellStyle name="Currency" xfId="3" builtinId="4"/>
    <cellStyle name="Normal" xfId="0" builtinId="0"/>
    <cellStyle name="Normal 2" xfId="1" xr:uid="{16192F77-5433-4E40-91A6-97B0BBA9877D}"/>
    <cellStyle name="Percent" xfId="4" builtinId="5"/>
  </cellStyles>
  <dxfs count="149">
    <dxf>
      <fill>
        <patternFill>
          <bgColor theme="0"/>
        </patternFill>
      </fill>
    </dxf>
    <dxf>
      <fill>
        <patternFill>
          <bgColor rgb="FF002060"/>
        </patternFill>
      </fill>
    </dxf>
    <dxf>
      <fill>
        <patternFill>
          <bgColor theme="0"/>
        </patternFill>
      </fill>
    </dxf>
    <dxf>
      <fill>
        <patternFill>
          <bgColor theme="0"/>
        </patternFill>
      </fill>
    </dxf>
    <dxf>
      <fill>
        <patternFill>
          <bgColor theme="0"/>
        </patternFill>
      </fill>
    </dxf>
    <dxf>
      <fill>
        <patternFill>
          <bgColor theme="0"/>
        </patternFill>
      </fill>
    </dxf>
    <dxf>
      <font>
        <b val="0"/>
        <i val="0"/>
        <strike val="0"/>
        <condense val="0"/>
        <extend val="0"/>
        <outline val="0"/>
        <shadow val="0"/>
        <u val="none"/>
        <vertAlign val="baseline"/>
        <sz val="11"/>
        <color theme="1"/>
        <name val="Arial"/>
        <family val="2"/>
        <charset val="177"/>
        <scheme val="minor"/>
      </font>
      <fill>
        <patternFill>
          <fgColor rgb="FF002060"/>
        </patternFill>
      </fill>
      <alignment horizontal="general" vertical="bottom" textRotation="0" wrapText="0" indent="0" justifyLastLine="0" shrinkToFit="0" readingOrder="0"/>
    </dxf>
    <dxf>
      <font>
        <color theme="0"/>
      </font>
    </dxf>
    <dxf>
      <fill>
        <patternFill>
          <bgColor rgb="FF002060"/>
        </patternFill>
      </fill>
    </dxf>
    <dxf>
      <fill>
        <patternFill>
          <bgColor rgb="FF002060"/>
        </patternFill>
      </fill>
    </dxf>
    <dxf>
      <font>
        <color theme="0"/>
      </font>
    </dxf>
    <dxf>
      <font>
        <color theme="0"/>
      </font>
    </dxf>
    <dxf>
      <alignment vertical="top"/>
    </dxf>
    <dxf>
      <alignment horizontal="left"/>
    </dxf>
    <dxf>
      <numFmt numFmtId="167" formatCode="_-[$$-409]* #,##0.00_ ;_-[$$-409]* \-#,##0.00\ ;_-[$$-409]* &quot;-&quot;??_ ;_-@_ "/>
    </dxf>
    <dxf>
      <fill>
        <patternFill>
          <bgColor rgb="FF002060"/>
        </patternFill>
      </fill>
    </dxf>
    <dxf>
      <font>
        <color theme="0"/>
      </font>
    </dxf>
    <dxf>
      <alignment vertical="center"/>
    </dxf>
    <dxf>
      <alignment horizontal="center"/>
    </dxf>
    <dxf>
      <fill>
        <patternFill>
          <bgColor rgb="FF002060"/>
        </patternFill>
      </fill>
    </dxf>
    <dxf>
      <fill>
        <patternFill>
          <bgColor rgb="FF002060"/>
        </patternFill>
      </fill>
    </dxf>
    <dxf>
      <font>
        <color theme="0"/>
      </font>
    </dxf>
    <dxf>
      <font>
        <color theme="0"/>
      </font>
    </dxf>
    <dxf>
      <fill>
        <patternFill>
          <bgColor rgb="FF00B050"/>
        </patternFill>
      </fill>
    </dxf>
    <dxf>
      <fill>
        <patternFill>
          <bgColor rgb="FFC00000"/>
        </patternFill>
      </fill>
    </dxf>
    <dxf>
      <fill>
        <gradientFill type="path" left="0.5" right="0.5" top="0.5" bottom="0.5">
          <stop position="0">
            <color rgb="FFFFFF00"/>
          </stop>
          <stop position="1">
            <color rgb="FF00B050"/>
          </stop>
        </gradientFill>
      </fill>
    </dxf>
    <dxf>
      <fill>
        <gradientFill type="path" left="0.5" right="0.5" top="0.5" bottom="0.5">
          <stop position="0">
            <color rgb="FFFF33CC"/>
          </stop>
          <stop position="1">
            <color rgb="FFC00000"/>
          </stop>
        </gradientFill>
      </fill>
    </dxf>
    <dxf>
      <fill>
        <gradientFill type="path" left="0.5" right="0.5" top="0.5" bottom="0.5">
          <stop position="0">
            <color rgb="FF00B0F0"/>
          </stop>
          <stop position="1">
            <color rgb="FF0070C0"/>
          </stop>
        </gradientFill>
      </fill>
    </dxf>
    <dxf>
      <font>
        <color rgb="FF9C0006"/>
      </font>
      <fill>
        <patternFill>
          <bgColor rgb="FFFFC7CE"/>
        </patternFill>
      </fill>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3" formatCode="0%"/>
    </dxf>
    <dxf>
      <alignment horizontal="left"/>
    </dxf>
    <dxf>
      <alignment horizontal="left"/>
    </dxf>
    <dxf>
      <alignment horizontal="left"/>
    </dxf>
    <dxf>
      <alignment horizontal="center"/>
    </dxf>
    <dxf>
      <alignment horizontal="center"/>
    </dxf>
    <dxf>
      <alignment vertical="center"/>
    </dxf>
    <dxf>
      <alignment vertical="center"/>
    </dxf>
    <dxf>
      <alignment vertical="center"/>
    </dxf>
    <dxf>
      <alignment vertical="center"/>
    </dxf>
    <dxf>
      <alignment vertical="center"/>
    </dxf>
    <dxf>
      <font>
        <color theme="0"/>
      </font>
    </dxf>
    <dxf>
      <font>
        <color theme="0"/>
      </font>
    </dxf>
    <dxf>
      <fill>
        <patternFill>
          <bgColor rgb="FF002060"/>
        </patternFill>
      </fill>
    </dxf>
    <dxf>
      <fill>
        <patternFill>
          <bgColor rgb="FF002060"/>
        </patternFill>
      </fill>
    </dxf>
    <dxf>
      <alignment horizontal="center"/>
    </dxf>
    <dxf>
      <alignment vertical="center"/>
    </dxf>
    <dxf>
      <font>
        <color theme="0"/>
      </font>
    </dxf>
    <dxf>
      <fill>
        <patternFill>
          <bgColor rgb="FF002060"/>
        </patternFill>
      </fill>
    </dxf>
    <dxf>
      <numFmt numFmtId="167" formatCode="_-[$$-409]* #,##0.00_ ;_-[$$-409]* \-#,##0.00\ ;_-[$$-409]* &quot;-&quot;??_ ;_-@_ "/>
    </dxf>
    <dxf>
      <alignment horizontal="left"/>
    </dxf>
    <dxf>
      <alignment vertical="top"/>
    </dxf>
    <dxf>
      <font>
        <color theme="0"/>
      </font>
    </dxf>
    <dxf>
      <font>
        <color theme="0"/>
      </font>
    </dxf>
    <dxf>
      <fill>
        <patternFill>
          <bgColor rgb="FF002060"/>
        </patternFill>
      </fill>
    </dxf>
    <dxf>
      <fill>
        <patternFill>
          <bgColor rgb="FF002060"/>
        </patternFill>
      </fill>
    </dxf>
    <dxf>
      <font>
        <color theme="0"/>
      </font>
    </dxf>
    <dxf>
      <font>
        <b val="0"/>
        <i val="0"/>
        <strike val="0"/>
        <condense val="0"/>
        <extend val="0"/>
        <outline val="0"/>
        <shadow val="0"/>
        <u val="none"/>
        <vertAlign val="baseline"/>
        <sz val="11"/>
        <color theme="1"/>
        <name val="Arial"/>
        <family val="2"/>
        <charset val="177"/>
        <scheme val="minor"/>
      </font>
      <fill>
        <patternFill>
          <fgColor rgb="FF002060"/>
        </patternFill>
      </fill>
      <alignment horizontal="general" vertical="bottom" textRotation="0" wrapText="0" indent="0" justifyLastLine="0" shrinkToFit="0" readingOrder="0"/>
    </dxf>
    <dxf>
      <fill>
        <patternFill>
          <bgColor theme="0"/>
        </patternFill>
      </fill>
    </dxf>
    <dxf>
      <fill>
        <patternFill>
          <bgColor theme="0"/>
        </patternFill>
      </fill>
    </dxf>
    <dxf>
      <fill>
        <patternFill>
          <bgColor theme="0"/>
        </patternFill>
      </fill>
    </dxf>
    <dxf>
      <fill>
        <patternFill>
          <bgColor theme="0"/>
        </patternFill>
      </fill>
    </dxf>
    <dxf>
      <fill>
        <patternFill>
          <bgColor rgb="FF002060"/>
        </patternFill>
      </fill>
    </dxf>
    <dxf>
      <fill>
        <patternFill>
          <bgColor theme="0"/>
        </patternFill>
      </fill>
    </dxf>
    <dxf>
      <numFmt numFmtId="0" formatCode="General"/>
      <fill>
        <patternFill patternType="solid">
          <fgColor indexed="64"/>
          <bgColor theme="0"/>
        </patternFill>
      </fill>
      <alignment horizontal="center" vertical="top" textRotation="0" wrapText="0" indent="0" justifyLastLine="0" shrinkToFit="0" readingOrder="0"/>
    </dxf>
    <dxf>
      <numFmt numFmtId="0" formatCode="General"/>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numFmt numFmtId="165" formatCode="yyyy\-mm\-dd"/>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numFmt numFmtId="0" formatCode="General"/>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dxf>
    <dxf>
      <alignment vertical="top" textRotation="0" indent="0" justifyLastLine="0" shrinkToFit="0" readingOrder="0"/>
    </dxf>
    <dxf>
      <numFmt numFmtId="0" formatCode="General"/>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numFmt numFmtId="165" formatCode="yyyy\-mm\-dd"/>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numFmt numFmtId="0" formatCode="General"/>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alignment horizontal="center" vertical="center" textRotation="0" wrapText="0" indent="0" justifyLastLine="0" shrinkToFit="0" readingOrder="0"/>
    </dxf>
    <dxf>
      <numFmt numFmtId="170" formatCode="m/d/yyyy"/>
      <fill>
        <patternFill patternType="solid">
          <fgColor indexed="64"/>
          <bgColor theme="0"/>
        </patternFill>
      </fill>
      <alignment horizontal="center" vertical="top" textRotation="0" wrapText="0" indent="0" justifyLastLine="0" shrinkToFit="0" readingOrder="0"/>
    </dxf>
    <dxf>
      <numFmt numFmtId="170" formatCode="m/d/yyyy"/>
      <fill>
        <patternFill patternType="solid">
          <fgColor indexed="64"/>
          <bgColor theme="0"/>
        </patternFill>
      </fill>
      <alignment horizontal="center" vertical="top" textRotation="0" wrapText="0" indent="0" justifyLastLine="0" shrinkToFit="0" readingOrder="0"/>
    </dxf>
    <dxf>
      <numFmt numFmtId="168" formatCode="_-[$$-409]* #,##0_ ;_-[$$-409]* \-#,##0\ ;_-[$$-409]* &quot;-&quot;??_ ;_-@_ "/>
      <fill>
        <patternFill patternType="solid">
          <fgColor indexed="64"/>
          <bgColor theme="0"/>
        </patternFill>
      </fill>
      <alignment horizontal="center" vertical="top" textRotation="0" wrapText="0" indent="0" justifyLastLine="0" shrinkToFit="0" readingOrder="0"/>
    </dxf>
    <dxf>
      <numFmt numFmtId="168" formatCode="_-[$$-409]* #,##0_ ;_-[$$-409]* \-#,##0\ ;_-[$$-409]* &quot;-&quot;??_ ;_-@_ "/>
      <fill>
        <patternFill patternType="solid">
          <fgColor indexed="64"/>
          <bgColor theme="0"/>
        </patternFill>
      </fill>
      <alignment horizontal="center" vertical="top" textRotation="0" wrapText="0" indent="0" justifyLastLine="0" shrinkToFit="0" readingOrder="0"/>
    </dxf>
    <dxf>
      <numFmt numFmtId="13" formatCode="0%"/>
      <fill>
        <patternFill patternType="solid">
          <fgColor indexed="64"/>
          <bgColor theme="0"/>
        </patternFill>
      </fill>
      <alignment horizontal="center" vertical="top" textRotation="0" wrapText="0" indent="0" justifyLastLine="0" shrinkToFit="0" readingOrder="0"/>
    </dxf>
    <dxf>
      <numFmt numFmtId="13" formatCode="0%"/>
      <fill>
        <patternFill patternType="solid">
          <fgColor indexed="64"/>
          <bgColor theme="0"/>
        </patternFill>
      </fill>
      <alignment horizontal="center" vertical="top" textRotation="0" wrapText="0" indent="0" justifyLastLine="0" shrinkToFit="0" readingOrder="0"/>
    </dxf>
    <dxf>
      <numFmt numFmtId="0" formatCode="General"/>
      <fill>
        <patternFill patternType="solid">
          <fgColor indexed="64"/>
          <bgColor theme="0"/>
        </patternFill>
      </fill>
      <alignment horizontal="center" vertical="top" textRotation="0" wrapText="0" indent="0" justifyLastLine="0" shrinkToFit="0" readingOrder="0"/>
    </dxf>
    <dxf>
      <numFmt numFmtId="167" formatCode="_-[$$-409]* #,##0.00_ ;_-[$$-409]* \-#,##0.00\ ;_-[$$-409]* &quot;-&quot;??_ ;_-@_ "/>
      <fill>
        <patternFill patternType="solid">
          <fgColor indexed="64"/>
          <bgColor theme="0"/>
        </patternFill>
      </fill>
      <alignment horizontal="center" vertical="top" textRotation="0" wrapText="0" indent="0" justifyLastLine="0" shrinkToFit="0" readingOrder="0"/>
    </dxf>
    <dxf>
      <numFmt numFmtId="0" formatCode="General"/>
      <fill>
        <patternFill patternType="solid">
          <fgColor indexed="64"/>
          <bgColor theme="0"/>
        </patternFill>
      </fill>
      <alignment horizontal="center" vertical="top" textRotation="0" wrapText="0" indent="0" justifyLastLine="0" shrinkToFit="0" readingOrder="0"/>
    </dxf>
    <dxf>
      <numFmt numFmtId="168" formatCode="_-[$$-409]* #,##0_ ;_-[$$-409]* \-#,##0\ ;_-[$$-409]* &quot;-&quot;??_ ;_-@_ "/>
      <fill>
        <patternFill patternType="solid">
          <fgColor indexed="64"/>
          <bgColor theme="0"/>
        </patternFill>
      </fill>
      <alignment horizontal="center" vertical="top" textRotation="0" wrapText="0" indent="0" justifyLastLine="0" shrinkToFit="0" readingOrder="0"/>
    </dxf>
    <dxf>
      <numFmt numFmtId="168" formatCode="_-[$$-409]* #,##0_ ;_-[$$-409]* \-#,##0\ ;_-[$$-409]* &quot;-&quot;??_ ;_-@_ "/>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numFmt numFmtId="166" formatCode="[$-1000000]h:mm;@"/>
      <fill>
        <patternFill patternType="solid">
          <fgColor indexed="64"/>
          <bgColor theme="0"/>
        </patternFill>
      </fill>
      <alignment horizontal="center" vertical="top" textRotation="0" wrapText="0" indent="0" justifyLastLine="0" shrinkToFit="0" readingOrder="0"/>
    </dxf>
    <dxf>
      <numFmt numFmtId="165" formatCode="yyyy\-mm\-dd"/>
      <fill>
        <patternFill patternType="solid">
          <fgColor indexed="64"/>
          <bgColor theme="0"/>
        </patternFill>
      </fill>
      <alignment horizontal="center" vertical="top" textRotation="0" wrapText="0" indent="0" justifyLastLine="0" shrinkToFit="0" readingOrder="0"/>
    </dxf>
    <dxf>
      <numFmt numFmtId="0" formatCode="General"/>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numFmt numFmtId="30" formatCode="@"/>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alignment horizontal="center" vertical="top"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numFmt numFmtId="171" formatCode="h:mm"/>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dxf>
    <dxf>
      <numFmt numFmtId="2" formatCode="0.00"/>
      <fill>
        <patternFill patternType="solid">
          <fgColor indexed="64"/>
          <bgColor theme="0"/>
        </patternFill>
      </fill>
      <alignment horizontal="center" vertical="center" textRotation="0" wrapText="0" indent="0" justifyLastLine="0" shrinkToFit="0" readingOrder="0"/>
    </dxf>
    <dxf>
      <numFmt numFmtId="2" formatCode="0.00"/>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alignment horizontal="center" vertical="top" textRotation="0" wrapText="0" indent="0" justifyLastLine="0" shrinkToFit="0" readingOrder="0"/>
    </dxf>
    <dxf>
      <fill>
        <patternFill patternType="solid">
          <fgColor indexed="64"/>
          <bgColor theme="0"/>
        </patternFill>
      </fill>
      <alignment horizontal="center" textRotation="0" wrapText="0" indent="0" justifyLastLine="0" shrinkToFit="0" readingOrder="0"/>
    </dxf>
    <dxf>
      <fill>
        <patternFill patternType="solid">
          <fgColor indexed="64"/>
          <bgColor theme="0"/>
        </patternFill>
      </fill>
      <alignment horizontal="center" vertical="center" textRotation="0" wrapText="0" indent="0" justifyLastLine="0" shrinkToFit="0" readingOrder="0"/>
    </dxf>
    <dxf>
      <alignment horizontal="center" vertical="top" textRotation="0" wrapText="0" indent="0" justifyLastLine="0" shrinkToFit="0" readingOrder="0"/>
    </dxf>
    <dxf>
      <numFmt numFmtId="0" formatCode="General"/>
      <fill>
        <patternFill patternType="solid">
          <fgColor indexed="64"/>
          <bgColor theme="0"/>
        </patternFill>
      </fill>
      <alignment horizontal="center" vertical="center" textRotation="0" wrapText="0" indent="0" justifyLastLine="0" shrinkToFit="0" readingOrder="0"/>
    </dxf>
    <dxf>
      <numFmt numFmtId="1" formatCode="0"/>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dxf>
    <dxf>
      <fill>
        <patternFill patternType="solid">
          <fgColor indexed="64"/>
          <bgColor theme="0"/>
        </patternFill>
      </fill>
    </dxf>
    <dxf>
      <numFmt numFmtId="165" formatCode="yyyy\-mm\-dd"/>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165" formatCode="yyyy\-mm\-dd"/>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dxf>
    <dxf>
      <alignment horizontal="center" vertical="top" textRotation="0" wrapText="0" indent="0" justifyLastLine="0" shrinkToFit="0" readingOrder="0"/>
      <border diagonalUp="0" diagonalDown="0">
        <left style="thin">
          <color indexed="64"/>
        </left>
        <right style="thin">
          <color indexed="64"/>
        </right>
        <top/>
        <bottom/>
      </border>
    </dxf>
  </dxfs>
  <tableStyles count="1" defaultTableStyle="TableStyleMedium2" defaultPivotStyle="PivotStyleLight16">
    <tableStyle name="Invisible" pivot="0" table="0" count="0" xr9:uid="{6BF67F82-3EFA-4E72-ABEE-0DACA7E28913}"/>
  </tableStyles>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5.xml"/><Relationship Id="rId11" Type="http://schemas.openxmlformats.org/officeDocument/2006/relationships/pivotCacheDefinition" Target="pivotCache/pivotCacheDefinition2.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[SRARSCHEME GROUP5.xlsx]AverOrderAmountPerCustomer!PivotTable2</c:name>
    <c:fmtId val="2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b="1">
                <a:solidFill>
                  <a:sysClr val="windowText" lastClr="000000"/>
                </a:solidFill>
              </a:rPr>
              <a:t>Average Order Amount per Customer KPI by Age Group and Product Category</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he-IL"/>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he-IL"/>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he-IL"/>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6"/>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7"/>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rgbClr val="FF33CC"/>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he-IL"/>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1"/>
        <c:spPr>
          <a:solidFill>
            <a:srgbClr val="FF0000"/>
          </a:solidFill>
          <a:ln>
            <a:noFill/>
          </a:ln>
          <a:effectLst>
            <a:outerShdw blurRad="63500" sx="102000" sy="102000" algn="ctr" rotWithShape="0">
              <a:prstClr val="black">
                <a:alpha val="20000"/>
              </a:prstClr>
            </a:outerShdw>
          </a:effectLst>
        </c:spPr>
      </c:pivotFmt>
      <c:pivotFmt>
        <c:idx val="22"/>
        <c:spPr>
          <a:solidFill>
            <a:srgbClr val="002060"/>
          </a:solidFill>
          <a:ln>
            <a:noFill/>
          </a:ln>
          <a:effectLst>
            <a:outerShdw blurRad="63500" sx="102000" sy="102000" algn="ctr" rotWithShape="0">
              <a:prstClr val="black">
                <a:alpha val="20000"/>
              </a:prstClr>
            </a:outerShdw>
          </a:effectLst>
        </c:spPr>
      </c:pivotFmt>
      <c:pivotFmt>
        <c:idx val="23"/>
        <c:spPr>
          <a:solidFill>
            <a:schemeClr val="accent3"/>
          </a:solidFill>
          <a:ln>
            <a:noFill/>
          </a:ln>
          <a:effectLst>
            <a:outerShdw blurRad="63500" sx="102000" sy="102000" algn="ctr" rotWithShape="0">
              <a:prstClr val="black">
                <a:alpha val="20000"/>
              </a:prstClr>
            </a:outerShdw>
          </a:effectLst>
        </c:spPr>
      </c:pivotFmt>
      <c:pivotFmt>
        <c:idx val="24"/>
        <c:spPr>
          <a:solidFill>
            <a:schemeClr val="accent4"/>
          </a:solidFill>
          <a:ln>
            <a:noFill/>
          </a:ln>
          <a:effectLst>
            <a:outerShdw blurRad="63500" sx="102000" sy="102000" algn="ctr" rotWithShape="0">
              <a:prstClr val="black">
                <a:alpha val="20000"/>
              </a:prstClr>
            </a:outerShdw>
          </a:effectLst>
        </c:spPr>
      </c:pivotFmt>
      <c:pivotFmt>
        <c:idx val="25"/>
        <c:spPr>
          <a:solidFill>
            <a:srgbClr val="7030A0"/>
          </a:solidFill>
          <a:ln>
            <a:noFill/>
          </a:ln>
          <a:effectLst>
            <a:outerShdw blurRad="63500" sx="102000" sy="102000" algn="ctr" rotWithShape="0">
              <a:prstClr val="black">
                <a:alpha val="20000"/>
              </a:prstClr>
            </a:outerShdw>
          </a:effectLst>
        </c:spPr>
      </c:pivotFmt>
      <c:pivotFmt>
        <c:idx val="26"/>
        <c:spPr>
          <a:solidFill>
            <a:srgbClr val="00B0F0"/>
          </a:solidFill>
          <a:ln>
            <a:noFill/>
          </a:ln>
          <a:effectLst>
            <a:outerShdw blurRad="63500" sx="102000" sy="102000" algn="ctr" rotWithShape="0">
              <a:prstClr val="black">
                <a:alpha val="20000"/>
              </a:prstClr>
            </a:outerShdw>
          </a:effectLst>
        </c:spPr>
      </c:pivotFmt>
      <c:pivotFmt>
        <c:idx val="27"/>
        <c:spPr>
          <a:solidFill>
            <a:srgbClr val="92D050"/>
          </a:solidFill>
          <a:ln>
            <a:noFill/>
          </a:ln>
          <a:effectLst>
            <a:outerShdw blurRad="63500" sx="102000" sy="102000" algn="ctr" rotWithShape="0">
              <a:prstClr val="black">
                <a:alpha val="20000"/>
              </a:prstClr>
            </a:outerShdw>
          </a:effectLst>
        </c:spPr>
      </c:pivotFmt>
      <c:pivotFmt>
        <c:idx val="28"/>
        <c:spPr>
          <a:solidFill>
            <a:srgbClr val="C00000"/>
          </a:solidFill>
          <a:ln>
            <a:noFill/>
          </a:ln>
          <a:effectLst>
            <a:outerShdw blurRad="63500" sx="102000" sy="102000" algn="ctr" rotWithShape="0">
              <a:prstClr val="black">
                <a:alpha val="20000"/>
              </a:prstClr>
            </a:outerShdw>
          </a:effectLst>
        </c:spPr>
      </c:pivotFmt>
      <c:pivotFmt>
        <c:idx val="29"/>
        <c:spPr>
          <a:solidFill>
            <a:schemeClr val="accent3">
              <a:lumMod val="60000"/>
            </a:schemeClr>
          </a:solidFill>
          <a:ln>
            <a:noFill/>
          </a:ln>
          <a:effectLst>
            <a:outerShdw blurRad="63500" sx="102000" sy="102000" algn="ctr" rotWithShape="0">
              <a:prstClr val="black">
                <a:alpha val="20000"/>
              </a:prstClr>
            </a:outerShdw>
          </a:effectLst>
        </c:spPr>
      </c:pivotFmt>
      <c:pivotFmt>
        <c:idx val="30"/>
        <c:spPr>
          <a:solidFill>
            <a:schemeClr val="accent1"/>
          </a:solidFill>
          <a:ln>
            <a:noFill/>
          </a:ln>
          <a:effectLst>
            <a:outerShdw blurRad="63500" sx="102000" sy="102000" algn="ctr" rotWithShape="0">
              <a:prstClr val="black">
                <a:alpha val="20000"/>
              </a:prstClr>
            </a:outerShdw>
          </a:effectLst>
        </c:spPr>
      </c:pivotFmt>
      <c:pivotFmt>
        <c:idx val="31"/>
        <c:spPr>
          <a:solidFill>
            <a:schemeClr val="accent2"/>
          </a:solidFill>
          <a:ln>
            <a:noFill/>
          </a:ln>
          <a:effectLst>
            <a:outerShdw blurRad="63500" sx="102000" sy="102000" algn="ctr" rotWithShape="0">
              <a:prstClr val="black">
                <a:alpha val="20000"/>
              </a:prstClr>
            </a:outerShdw>
          </a:effectLst>
        </c:spPr>
      </c:pivotFmt>
      <c:pivotFmt>
        <c:idx val="32"/>
        <c:spPr>
          <a:solidFill>
            <a:schemeClr val="accent3"/>
          </a:solidFill>
          <a:ln>
            <a:noFill/>
          </a:ln>
          <a:effectLst>
            <a:outerShdw blurRad="63500" sx="102000" sy="102000" algn="ctr" rotWithShape="0">
              <a:prstClr val="black">
                <a:alpha val="20000"/>
              </a:prstClr>
            </a:outerShdw>
          </a:effectLst>
        </c:spPr>
      </c:pivotFmt>
      <c:pivotFmt>
        <c:idx val="33"/>
        <c:spPr>
          <a:solidFill>
            <a:schemeClr val="accent4"/>
          </a:solidFill>
          <a:ln>
            <a:noFill/>
          </a:ln>
          <a:effectLst>
            <a:outerShdw blurRad="63500" sx="102000" sy="102000" algn="ctr" rotWithShape="0">
              <a:prstClr val="black">
                <a:alpha val="20000"/>
              </a:prstClr>
            </a:outerShdw>
          </a:effectLst>
        </c:spPr>
      </c:pivotFmt>
      <c:pivotFmt>
        <c:idx val="34"/>
        <c:spPr>
          <a:solidFill>
            <a:schemeClr val="accent5"/>
          </a:solidFill>
          <a:ln>
            <a:noFill/>
          </a:ln>
          <a:effectLst>
            <a:outerShdw blurRad="63500" sx="102000" sy="102000" algn="ctr" rotWithShape="0">
              <a:prstClr val="black">
                <a:alpha val="20000"/>
              </a:prstClr>
            </a:outerShdw>
          </a:effectLst>
        </c:spPr>
      </c:pivotFmt>
      <c:pivotFmt>
        <c:idx val="35"/>
        <c:spPr>
          <a:solidFill>
            <a:schemeClr val="accent6"/>
          </a:solidFill>
          <a:ln>
            <a:noFill/>
          </a:ln>
          <a:effectLst>
            <a:outerShdw blurRad="63500" sx="102000" sy="102000" algn="ctr" rotWithShape="0">
              <a:prstClr val="black">
                <a:alpha val="20000"/>
              </a:prstClr>
            </a:outerShdw>
          </a:effectLst>
        </c:spPr>
      </c:pivotFmt>
      <c:pivotFmt>
        <c:idx val="36"/>
        <c:spPr>
          <a:solidFill>
            <a:schemeClr val="accent1">
              <a:lumMod val="60000"/>
            </a:schemeClr>
          </a:solidFill>
          <a:ln>
            <a:noFill/>
          </a:ln>
          <a:effectLst>
            <a:outerShdw blurRad="63500" sx="102000" sy="102000" algn="ctr" rotWithShape="0">
              <a:prstClr val="black">
                <a:alpha val="20000"/>
              </a:prstClr>
            </a:outerShdw>
          </a:effectLst>
        </c:spPr>
      </c:pivotFmt>
      <c:pivotFmt>
        <c:idx val="37"/>
        <c:spPr>
          <a:solidFill>
            <a:schemeClr val="accent2">
              <a:lumMod val="60000"/>
            </a:schemeClr>
          </a:solidFill>
          <a:ln>
            <a:noFill/>
          </a:ln>
          <a:effectLst>
            <a:outerShdw blurRad="63500" sx="102000" sy="102000" algn="ctr" rotWithShape="0">
              <a:prstClr val="black">
                <a:alpha val="20000"/>
              </a:prstClr>
            </a:outerShdw>
          </a:effectLst>
        </c:spPr>
      </c:pivotFmt>
      <c:pivotFmt>
        <c:idx val="38"/>
        <c:spPr>
          <a:solidFill>
            <a:schemeClr val="accent3">
              <a:lumMod val="60000"/>
            </a:schemeClr>
          </a:solidFill>
          <a:ln>
            <a:noFill/>
          </a:ln>
          <a:effectLst>
            <a:outerShdw blurRad="63500" sx="102000" sy="102000" algn="ctr" rotWithShape="0">
              <a:prstClr val="black">
                <a:alpha val="20000"/>
              </a:prstClr>
            </a:outerShdw>
          </a:effectLst>
        </c:spPr>
      </c:pivotFmt>
      <c:pivotFmt>
        <c:idx val="39"/>
        <c:spPr>
          <a:solidFill>
            <a:schemeClr val="accent1"/>
          </a:solidFill>
          <a:ln>
            <a:noFill/>
          </a:ln>
          <a:effectLst>
            <a:outerShdw blurRad="63500" sx="102000" sy="102000" algn="ctr" rotWithShape="0">
              <a:prstClr val="black">
                <a:alpha val="20000"/>
              </a:prstClr>
            </a:outerShdw>
          </a:effectLst>
        </c:spPr>
      </c:pivotFmt>
      <c:pivotFmt>
        <c:idx val="40"/>
        <c:spPr>
          <a:solidFill>
            <a:schemeClr val="accent2"/>
          </a:solidFill>
          <a:ln>
            <a:noFill/>
          </a:ln>
          <a:effectLst>
            <a:outerShdw blurRad="63500" sx="102000" sy="102000" algn="ctr" rotWithShape="0">
              <a:prstClr val="black">
                <a:alpha val="20000"/>
              </a:prstClr>
            </a:outerShdw>
          </a:effectLst>
        </c:spPr>
      </c:pivotFmt>
      <c:pivotFmt>
        <c:idx val="41"/>
        <c:spPr>
          <a:solidFill>
            <a:schemeClr val="accent3"/>
          </a:solidFill>
          <a:ln>
            <a:noFill/>
          </a:ln>
          <a:effectLst>
            <a:outerShdw blurRad="63500" sx="102000" sy="102000" algn="ctr" rotWithShape="0">
              <a:prstClr val="black">
                <a:alpha val="20000"/>
              </a:prstClr>
            </a:outerShdw>
          </a:effectLst>
        </c:spPr>
      </c:pivotFmt>
      <c:pivotFmt>
        <c:idx val="42"/>
        <c:spPr>
          <a:solidFill>
            <a:schemeClr val="accent4"/>
          </a:solidFill>
          <a:ln>
            <a:noFill/>
          </a:ln>
          <a:effectLst>
            <a:outerShdw blurRad="63500" sx="102000" sy="102000" algn="ctr" rotWithShape="0">
              <a:prstClr val="black">
                <a:alpha val="20000"/>
              </a:prstClr>
            </a:outerShdw>
          </a:effectLst>
        </c:spPr>
      </c:pivotFmt>
      <c:pivotFmt>
        <c:idx val="43"/>
        <c:spPr>
          <a:solidFill>
            <a:schemeClr val="accent5"/>
          </a:solidFill>
          <a:ln>
            <a:noFill/>
          </a:ln>
          <a:effectLst>
            <a:outerShdw blurRad="63500" sx="102000" sy="102000" algn="ctr" rotWithShape="0">
              <a:prstClr val="black">
                <a:alpha val="20000"/>
              </a:prstClr>
            </a:outerShdw>
          </a:effectLst>
        </c:spPr>
      </c:pivotFmt>
      <c:pivotFmt>
        <c:idx val="44"/>
        <c:spPr>
          <a:solidFill>
            <a:schemeClr val="accent6"/>
          </a:solidFill>
          <a:ln>
            <a:noFill/>
          </a:ln>
          <a:effectLst>
            <a:outerShdw blurRad="63500" sx="102000" sy="102000" algn="ctr" rotWithShape="0">
              <a:prstClr val="black">
                <a:alpha val="20000"/>
              </a:prstClr>
            </a:outerShdw>
          </a:effectLst>
        </c:spPr>
      </c:pivotFmt>
      <c:pivotFmt>
        <c:idx val="45"/>
        <c:spPr>
          <a:solidFill>
            <a:schemeClr val="accent1">
              <a:lumMod val="60000"/>
            </a:schemeClr>
          </a:solidFill>
          <a:ln>
            <a:noFill/>
          </a:ln>
          <a:effectLst>
            <a:outerShdw blurRad="63500" sx="102000" sy="102000" algn="ctr" rotWithShape="0">
              <a:prstClr val="black">
                <a:alpha val="20000"/>
              </a:prstClr>
            </a:outerShdw>
          </a:effectLst>
        </c:spPr>
      </c:pivotFmt>
      <c:pivotFmt>
        <c:idx val="46"/>
        <c:spPr>
          <a:solidFill>
            <a:schemeClr val="accent2">
              <a:lumMod val="60000"/>
            </a:schemeClr>
          </a:solidFill>
          <a:ln>
            <a:noFill/>
          </a:ln>
          <a:effectLst>
            <a:outerShdw blurRad="63500" sx="102000" sy="102000" algn="ctr" rotWithShape="0">
              <a:prstClr val="black">
                <a:alpha val="20000"/>
              </a:prstClr>
            </a:outerShdw>
          </a:effectLst>
        </c:spPr>
      </c:pivotFmt>
      <c:pivotFmt>
        <c:idx val="47"/>
        <c:spPr>
          <a:solidFill>
            <a:schemeClr val="accent3">
              <a:lumMod val="60000"/>
            </a:schemeClr>
          </a:solidFill>
          <a:ln>
            <a:noFill/>
          </a:ln>
          <a:effectLst>
            <a:outerShdw blurRad="63500" sx="102000" sy="102000" algn="ctr" rotWithShape="0">
              <a:prstClr val="black">
                <a:alpha val="20000"/>
              </a:prstClr>
            </a:outerShdw>
          </a:effectLst>
        </c:spPr>
      </c:pivotFmt>
      <c:pivotFmt>
        <c:idx val="4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he-IL"/>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9"/>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he-IL"/>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s>
    <c:plotArea>
      <c:layout/>
      <c:pieChart>
        <c:varyColors val="1"/>
        <c:ser>
          <c:idx val="0"/>
          <c:order val="0"/>
          <c:tx>
            <c:strRef>
              <c:f>AverOrderAmountPerCustomer!$D$9</c:f>
              <c:strCache>
                <c:ptCount val="1"/>
                <c:pt idx="0">
                  <c:v>Sum of NetAmount</c:v>
                </c:pt>
              </c:strCache>
            </c:strRef>
          </c:tx>
          <c:dPt>
            <c:idx val="0"/>
            <c:bubble3D val="0"/>
            <c:spPr>
              <a:solidFill>
                <a:srgbClr val="FF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BF0E-422A-97B6-694293EA097E}"/>
              </c:ext>
            </c:extLst>
          </c:dPt>
          <c:dPt>
            <c:idx val="1"/>
            <c:bubble3D val="0"/>
            <c:spPr>
              <a:solidFill>
                <a:srgbClr val="7030A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BF0E-422A-97B6-694293EA097E}"/>
              </c:ext>
            </c:extLst>
          </c:dPt>
          <c:dPt>
            <c:idx val="2"/>
            <c:bubble3D val="0"/>
            <c:extLst>
              <c:ext xmlns:c16="http://schemas.microsoft.com/office/drawing/2014/chart" uri="{C3380CC4-5D6E-409C-BE32-E72D297353CC}">
                <c16:uniqueId val="{00000015-BF0E-422A-97B6-694293EA097E}"/>
              </c:ext>
            </c:extLst>
          </c:dPt>
          <c:dPt>
            <c:idx val="3"/>
            <c:bubble3D val="0"/>
            <c:extLst>
              <c:ext xmlns:c16="http://schemas.microsoft.com/office/drawing/2014/chart" uri="{C3380CC4-5D6E-409C-BE32-E72D297353CC}">
                <c16:uniqueId val="{00000018-BF0E-422A-97B6-694293EA097E}"/>
              </c:ext>
            </c:extLst>
          </c:dPt>
          <c:dPt>
            <c:idx val="4"/>
            <c:bubble3D val="0"/>
            <c:extLst>
              <c:ext xmlns:c16="http://schemas.microsoft.com/office/drawing/2014/chart" uri="{C3380CC4-5D6E-409C-BE32-E72D297353CC}">
                <c16:uniqueId val="{00000019-BF0E-422A-97B6-694293EA097E}"/>
              </c:ext>
            </c:extLst>
          </c:dPt>
          <c:dPt>
            <c:idx val="5"/>
            <c:bubble3D val="0"/>
            <c:extLst>
              <c:ext xmlns:c16="http://schemas.microsoft.com/office/drawing/2014/chart" uri="{C3380CC4-5D6E-409C-BE32-E72D297353CC}">
                <c16:uniqueId val="{0000001A-BF0E-422A-97B6-694293EA097E}"/>
              </c:ext>
            </c:extLst>
          </c:dPt>
          <c:dPt>
            <c:idx val="6"/>
            <c:bubble3D val="0"/>
            <c:extLst>
              <c:ext xmlns:c16="http://schemas.microsoft.com/office/drawing/2014/chart" uri="{C3380CC4-5D6E-409C-BE32-E72D297353CC}">
                <c16:uniqueId val="{0000001B-BF0E-422A-97B6-694293EA097E}"/>
              </c:ext>
            </c:extLst>
          </c:dPt>
          <c:dPt>
            <c:idx val="7"/>
            <c:bubble3D val="0"/>
            <c:extLst>
              <c:ext xmlns:c16="http://schemas.microsoft.com/office/drawing/2014/chart" uri="{C3380CC4-5D6E-409C-BE32-E72D297353CC}">
                <c16:uniqueId val="{0000001C-BF0E-422A-97B6-694293EA097E}"/>
              </c:ext>
            </c:extLst>
          </c:dPt>
          <c:dPt>
            <c:idx val="8"/>
            <c:bubble3D val="0"/>
            <c:extLst>
              <c:ext xmlns:c16="http://schemas.microsoft.com/office/drawing/2014/chart" uri="{C3380CC4-5D6E-409C-BE32-E72D297353CC}">
                <c16:uniqueId val="{0000001D-BF0E-422A-97B6-694293EA097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he-IL"/>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AverOrderAmountPerCustomer!$C$10:$C$13</c:f>
              <c:multiLvlStrCache>
                <c:ptCount val="2"/>
                <c:lvl>
                  <c:pt idx="1">
                    <c:v>Magnets</c:v>
                  </c:pt>
                </c:lvl>
                <c:lvl>
                  <c:pt idx="0">
                    <c:v>22-59</c:v>
                  </c:pt>
                  <c:pt idx="1">
                    <c:v>60+</c:v>
                  </c:pt>
                </c:lvl>
              </c:multiLvlStrCache>
            </c:multiLvlStrRef>
          </c:cat>
          <c:val>
            <c:numRef>
              <c:f>AverOrderAmountPerCustomer!$D$10:$D$13</c:f>
              <c:numCache>
                <c:formatCode>_-[$$-409]* #,##0.00_ ;_-[$$-409]* \-#,##0.00\ ;_-[$$-409]* "-"??_ ;_-@_ </c:formatCode>
                <c:ptCount val="2"/>
                <c:pt idx="0">
                  <c:v>10130.700000000001</c:v>
                </c:pt>
                <c:pt idx="1">
                  <c:v>4915.7999999999993</c:v>
                </c:pt>
              </c:numCache>
            </c:numRef>
          </c:val>
          <c:extLst>
            <c:ext xmlns:c16="http://schemas.microsoft.com/office/drawing/2014/chart" uri="{C3380CC4-5D6E-409C-BE32-E72D297353CC}">
              <c16:uniqueId val="{00000000-BF0E-422A-97B6-694293EA097E}"/>
            </c:ext>
          </c:extLst>
        </c:ser>
        <c:ser>
          <c:idx val="1"/>
          <c:order val="1"/>
          <c:tx>
            <c:strRef>
              <c:f>AverOrderAmountPerCustomer!$E$9</c:f>
              <c:strCache>
                <c:ptCount val="1"/>
                <c:pt idx="0">
                  <c:v>Average Order Amount per Customer</c:v>
                </c:pt>
              </c:strCache>
            </c:strRef>
          </c:tx>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E-BF0E-422A-97B6-694293EA097E}"/>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F-BF0E-422A-97B6-694293EA097E}"/>
              </c:ext>
            </c:extLst>
          </c:dPt>
          <c:dPt>
            <c:idx val="2"/>
            <c:bubble3D val="0"/>
            <c:extLst>
              <c:ext xmlns:c16="http://schemas.microsoft.com/office/drawing/2014/chart" uri="{C3380CC4-5D6E-409C-BE32-E72D297353CC}">
                <c16:uniqueId val="{00000020-BF0E-422A-97B6-694293EA097E}"/>
              </c:ext>
            </c:extLst>
          </c:dPt>
          <c:dPt>
            <c:idx val="3"/>
            <c:bubble3D val="0"/>
            <c:extLst>
              <c:ext xmlns:c16="http://schemas.microsoft.com/office/drawing/2014/chart" uri="{C3380CC4-5D6E-409C-BE32-E72D297353CC}">
                <c16:uniqueId val="{00000021-BF0E-422A-97B6-694293EA097E}"/>
              </c:ext>
            </c:extLst>
          </c:dPt>
          <c:dPt>
            <c:idx val="4"/>
            <c:bubble3D val="0"/>
            <c:extLst>
              <c:ext xmlns:c16="http://schemas.microsoft.com/office/drawing/2014/chart" uri="{C3380CC4-5D6E-409C-BE32-E72D297353CC}">
                <c16:uniqueId val="{00000022-BF0E-422A-97B6-694293EA097E}"/>
              </c:ext>
            </c:extLst>
          </c:dPt>
          <c:dPt>
            <c:idx val="5"/>
            <c:bubble3D val="0"/>
            <c:extLst>
              <c:ext xmlns:c16="http://schemas.microsoft.com/office/drawing/2014/chart" uri="{C3380CC4-5D6E-409C-BE32-E72D297353CC}">
                <c16:uniqueId val="{00000023-BF0E-422A-97B6-694293EA097E}"/>
              </c:ext>
            </c:extLst>
          </c:dPt>
          <c:dPt>
            <c:idx val="6"/>
            <c:bubble3D val="0"/>
            <c:extLst>
              <c:ext xmlns:c16="http://schemas.microsoft.com/office/drawing/2014/chart" uri="{C3380CC4-5D6E-409C-BE32-E72D297353CC}">
                <c16:uniqueId val="{00000024-BF0E-422A-97B6-694293EA097E}"/>
              </c:ext>
            </c:extLst>
          </c:dPt>
          <c:dPt>
            <c:idx val="7"/>
            <c:bubble3D val="0"/>
            <c:extLst>
              <c:ext xmlns:c16="http://schemas.microsoft.com/office/drawing/2014/chart" uri="{C3380CC4-5D6E-409C-BE32-E72D297353CC}">
                <c16:uniqueId val="{00000025-BF0E-422A-97B6-694293EA097E}"/>
              </c:ext>
            </c:extLst>
          </c:dPt>
          <c:dPt>
            <c:idx val="8"/>
            <c:bubble3D val="0"/>
            <c:extLst>
              <c:ext xmlns:c16="http://schemas.microsoft.com/office/drawing/2014/chart" uri="{C3380CC4-5D6E-409C-BE32-E72D297353CC}">
                <c16:uniqueId val="{00000026-BF0E-422A-97B6-694293EA097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he-IL"/>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AverOrderAmountPerCustomer!$C$10:$C$13</c:f>
              <c:multiLvlStrCache>
                <c:ptCount val="2"/>
                <c:lvl>
                  <c:pt idx="1">
                    <c:v>Magnets</c:v>
                  </c:pt>
                </c:lvl>
                <c:lvl>
                  <c:pt idx="0">
                    <c:v>22-59</c:v>
                  </c:pt>
                  <c:pt idx="1">
                    <c:v>60+</c:v>
                  </c:pt>
                </c:lvl>
              </c:multiLvlStrCache>
            </c:multiLvlStrRef>
          </c:cat>
          <c:val>
            <c:numRef>
              <c:f>AverOrderAmountPerCustomer!$E$10:$E$13</c:f>
              <c:numCache>
                <c:formatCode>_-[$$-409]* #,##0.00_ ;_-[$$-409]* \-#,##0.00\ ;_-[$$-409]* "-"??_ ;_-@_ </c:formatCode>
                <c:ptCount val="2"/>
                <c:pt idx="0">
                  <c:v>844.22500000000002</c:v>
                </c:pt>
                <c:pt idx="1">
                  <c:v>1228.9499999999998</c:v>
                </c:pt>
              </c:numCache>
            </c:numRef>
          </c:val>
          <c:extLst>
            <c:ext xmlns:c16="http://schemas.microsoft.com/office/drawing/2014/chart" uri="{C3380CC4-5D6E-409C-BE32-E72D297353CC}">
              <c16:uniqueId val="{00000001-BF0E-422A-97B6-694293EA097E}"/>
            </c:ext>
          </c:extLst>
        </c:ser>
        <c:ser>
          <c:idx val="2"/>
          <c:order val="2"/>
          <c:tx>
            <c:strRef>
              <c:f>AverOrderAmountPerCustomer!$F$9</c:f>
              <c:strCache>
                <c:ptCount val="1"/>
                <c:pt idx="0">
                  <c:v>Average Order Amount per Customer Status</c:v>
                </c:pt>
              </c:strCache>
            </c:strRef>
          </c:tx>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7-BF0E-422A-97B6-694293EA097E}"/>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BF0E-422A-97B6-694293EA097E}"/>
              </c:ext>
            </c:extLst>
          </c:dPt>
          <c:dPt>
            <c:idx val="2"/>
            <c:bubble3D val="0"/>
            <c:extLst>
              <c:ext xmlns:c16="http://schemas.microsoft.com/office/drawing/2014/chart" uri="{C3380CC4-5D6E-409C-BE32-E72D297353CC}">
                <c16:uniqueId val="{00000029-BF0E-422A-97B6-694293EA097E}"/>
              </c:ext>
            </c:extLst>
          </c:dPt>
          <c:dPt>
            <c:idx val="3"/>
            <c:bubble3D val="0"/>
            <c:extLst>
              <c:ext xmlns:c16="http://schemas.microsoft.com/office/drawing/2014/chart" uri="{C3380CC4-5D6E-409C-BE32-E72D297353CC}">
                <c16:uniqueId val="{0000002A-BF0E-422A-97B6-694293EA097E}"/>
              </c:ext>
            </c:extLst>
          </c:dPt>
          <c:dPt>
            <c:idx val="4"/>
            <c:bubble3D val="0"/>
            <c:extLst>
              <c:ext xmlns:c16="http://schemas.microsoft.com/office/drawing/2014/chart" uri="{C3380CC4-5D6E-409C-BE32-E72D297353CC}">
                <c16:uniqueId val="{0000002B-BF0E-422A-97B6-694293EA097E}"/>
              </c:ext>
            </c:extLst>
          </c:dPt>
          <c:dPt>
            <c:idx val="5"/>
            <c:bubble3D val="0"/>
            <c:extLst>
              <c:ext xmlns:c16="http://schemas.microsoft.com/office/drawing/2014/chart" uri="{C3380CC4-5D6E-409C-BE32-E72D297353CC}">
                <c16:uniqueId val="{0000002C-BF0E-422A-97B6-694293EA097E}"/>
              </c:ext>
            </c:extLst>
          </c:dPt>
          <c:dPt>
            <c:idx val="6"/>
            <c:bubble3D val="0"/>
            <c:extLst>
              <c:ext xmlns:c16="http://schemas.microsoft.com/office/drawing/2014/chart" uri="{C3380CC4-5D6E-409C-BE32-E72D297353CC}">
                <c16:uniqueId val="{0000002D-BF0E-422A-97B6-694293EA097E}"/>
              </c:ext>
            </c:extLst>
          </c:dPt>
          <c:dPt>
            <c:idx val="7"/>
            <c:bubble3D val="0"/>
            <c:extLst>
              <c:ext xmlns:c16="http://schemas.microsoft.com/office/drawing/2014/chart" uri="{C3380CC4-5D6E-409C-BE32-E72D297353CC}">
                <c16:uniqueId val="{0000002E-BF0E-422A-97B6-694293EA097E}"/>
              </c:ext>
            </c:extLst>
          </c:dPt>
          <c:dPt>
            <c:idx val="8"/>
            <c:bubble3D val="0"/>
            <c:extLst>
              <c:ext xmlns:c16="http://schemas.microsoft.com/office/drawing/2014/chart" uri="{C3380CC4-5D6E-409C-BE32-E72D297353CC}">
                <c16:uniqueId val="{0000002F-BF0E-422A-97B6-694293EA097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he-IL"/>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AverOrderAmountPerCustomer!$C$10:$C$13</c:f>
              <c:multiLvlStrCache>
                <c:ptCount val="2"/>
                <c:lvl>
                  <c:pt idx="1">
                    <c:v>Magnets</c:v>
                  </c:pt>
                </c:lvl>
                <c:lvl>
                  <c:pt idx="0">
                    <c:v>22-59</c:v>
                  </c:pt>
                  <c:pt idx="1">
                    <c:v>60+</c:v>
                  </c:pt>
                </c:lvl>
              </c:multiLvlStrCache>
            </c:multiLvlStrRef>
          </c:cat>
          <c:val>
            <c:numRef>
              <c:f>AverOrderAmountPerCustomer!$F$10:$F$13</c:f>
              <c:numCache>
                <c:formatCode>_-[$$-409]* #,##0.00_ ;_-[$$-409]* \-#,##0.00\ ;_-[$$-409]* "-"??_ ;_-@_ </c:formatCode>
                <c:ptCount val="2"/>
                <c:pt idx="0">
                  <c:v>0</c:v>
                </c:pt>
                <c:pt idx="1">
                  <c:v>1</c:v>
                </c:pt>
              </c:numCache>
            </c:numRef>
          </c:val>
          <c:extLst>
            <c:ext xmlns:c16="http://schemas.microsoft.com/office/drawing/2014/chart" uri="{C3380CC4-5D6E-409C-BE32-E72D297353CC}">
              <c16:uniqueId val="{00000002-BF0E-422A-97B6-694293EA097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[SRARSCHEME GROUP5.xlsx]ProductSearchResultPurchase!PivotTable5</c:name>
    <c:fmtId val="1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ProductSearchResultPurchase!$E$8</c:f>
              <c:strCache>
                <c:ptCount val="1"/>
                <c:pt idx="0">
                  <c:v>SearchConversionRate</c:v>
                </c:pt>
              </c:strCache>
            </c:strRef>
          </c:tx>
          <c:spPr>
            <a:solidFill>
              <a:schemeClr val="accent1"/>
            </a:solidFill>
            <a:ln>
              <a:noFill/>
            </a:ln>
            <a:effectLst/>
            <a:sp3d/>
          </c:spPr>
          <c:invertIfNegative val="0"/>
          <c:cat>
            <c:strRef>
              <c:f>ProductSearchResultPurchase!$D$9:$D$16</c:f>
              <c:strCache>
                <c:ptCount val="7"/>
                <c:pt idx="0">
                  <c:v>Custom Products</c:v>
                </c:pt>
                <c:pt idx="1">
                  <c:v>Custom Stickers</c:v>
                </c:pt>
                <c:pt idx="2">
                  <c:v>Magnets</c:v>
                </c:pt>
                <c:pt idx="3">
                  <c:v>Outdoor Gear</c:v>
                </c:pt>
                <c:pt idx="4">
                  <c:v>Parking Permits</c:v>
                </c:pt>
                <c:pt idx="5">
                  <c:v>Sticker Designs</c:v>
                </c:pt>
                <c:pt idx="6">
                  <c:v>Tech Accessories</c:v>
                </c:pt>
              </c:strCache>
            </c:strRef>
          </c:cat>
          <c:val>
            <c:numRef>
              <c:f>ProductSearchResultPurchase!$E$9:$E$16</c:f>
              <c:numCache>
                <c:formatCode>0%</c:formatCode>
                <c:ptCount val="7"/>
                <c:pt idx="0">
                  <c:v>0.68122270742358082</c:v>
                </c:pt>
                <c:pt idx="1">
                  <c:v>0.63157894736842102</c:v>
                </c:pt>
                <c:pt idx="2">
                  <c:v>0.62310030395136773</c:v>
                </c:pt>
                <c:pt idx="3">
                  <c:v>0.64615384615384619</c:v>
                </c:pt>
                <c:pt idx="4">
                  <c:v>0.6945244956772334</c:v>
                </c:pt>
                <c:pt idx="5">
                  <c:v>0.73230088495575218</c:v>
                </c:pt>
                <c:pt idx="6">
                  <c:v>0.68632075471698117</c:v>
                </c:pt>
              </c:numCache>
            </c:numRef>
          </c:val>
          <c:extLst>
            <c:ext xmlns:c16="http://schemas.microsoft.com/office/drawing/2014/chart" uri="{C3380CC4-5D6E-409C-BE32-E72D297353CC}">
              <c16:uniqueId val="{00000000-213C-49CD-A20C-94450405508C}"/>
            </c:ext>
          </c:extLst>
        </c:ser>
        <c:ser>
          <c:idx val="1"/>
          <c:order val="1"/>
          <c:tx>
            <c:strRef>
              <c:f>ProductSearchResultPurchase!$F$8</c:f>
              <c:strCache>
                <c:ptCount val="1"/>
                <c:pt idx="0">
                  <c:v>SearchesWithOrder</c:v>
                </c:pt>
              </c:strCache>
            </c:strRef>
          </c:tx>
          <c:spPr>
            <a:solidFill>
              <a:schemeClr val="accent2"/>
            </a:solidFill>
            <a:ln>
              <a:noFill/>
            </a:ln>
            <a:effectLst/>
            <a:sp3d/>
          </c:spPr>
          <c:invertIfNegative val="0"/>
          <c:cat>
            <c:strRef>
              <c:f>ProductSearchResultPurchase!$D$9:$D$16</c:f>
              <c:strCache>
                <c:ptCount val="7"/>
                <c:pt idx="0">
                  <c:v>Custom Products</c:v>
                </c:pt>
                <c:pt idx="1">
                  <c:v>Custom Stickers</c:v>
                </c:pt>
                <c:pt idx="2">
                  <c:v>Magnets</c:v>
                </c:pt>
                <c:pt idx="3">
                  <c:v>Outdoor Gear</c:v>
                </c:pt>
                <c:pt idx="4">
                  <c:v>Parking Permits</c:v>
                </c:pt>
                <c:pt idx="5">
                  <c:v>Sticker Designs</c:v>
                </c:pt>
                <c:pt idx="6">
                  <c:v>Tech Accessories</c:v>
                </c:pt>
              </c:strCache>
            </c:strRef>
          </c:cat>
          <c:val>
            <c:numRef>
              <c:f>ProductSearchResultPurchase!$F$9:$F$16</c:f>
              <c:numCache>
                <c:formatCode>0</c:formatCode>
                <c:ptCount val="7"/>
                <c:pt idx="0">
                  <c:v>156</c:v>
                </c:pt>
                <c:pt idx="1">
                  <c:v>168</c:v>
                </c:pt>
                <c:pt idx="2">
                  <c:v>205</c:v>
                </c:pt>
                <c:pt idx="3">
                  <c:v>210</c:v>
                </c:pt>
                <c:pt idx="4">
                  <c:v>241</c:v>
                </c:pt>
                <c:pt idx="5">
                  <c:v>331</c:v>
                </c:pt>
                <c:pt idx="6">
                  <c:v>291</c:v>
                </c:pt>
              </c:numCache>
            </c:numRef>
          </c:val>
          <c:extLst>
            <c:ext xmlns:c16="http://schemas.microsoft.com/office/drawing/2014/chart" uri="{C3380CC4-5D6E-409C-BE32-E72D297353CC}">
              <c16:uniqueId val="{00000001-213C-49CD-A20C-94450405508C}"/>
            </c:ext>
          </c:extLst>
        </c:ser>
        <c:ser>
          <c:idx val="2"/>
          <c:order val="2"/>
          <c:tx>
            <c:strRef>
              <c:f>ProductSearchResultPurchase!$G$8</c:f>
              <c:strCache>
                <c:ptCount val="1"/>
                <c:pt idx="0">
                  <c:v>TotalSearches</c:v>
                </c:pt>
              </c:strCache>
            </c:strRef>
          </c:tx>
          <c:spPr>
            <a:solidFill>
              <a:schemeClr val="accent3"/>
            </a:solidFill>
            <a:ln>
              <a:noFill/>
            </a:ln>
            <a:effectLst/>
            <a:sp3d/>
          </c:spPr>
          <c:invertIfNegative val="0"/>
          <c:cat>
            <c:strRef>
              <c:f>ProductSearchResultPurchase!$D$9:$D$16</c:f>
              <c:strCache>
                <c:ptCount val="7"/>
                <c:pt idx="0">
                  <c:v>Custom Products</c:v>
                </c:pt>
                <c:pt idx="1">
                  <c:v>Custom Stickers</c:v>
                </c:pt>
                <c:pt idx="2">
                  <c:v>Magnets</c:v>
                </c:pt>
                <c:pt idx="3">
                  <c:v>Outdoor Gear</c:v>
                </c:pt>
                <c:pt idx="4">
                  <c:v>Parking Permits</c:v>
                </c:pt>
                <c:pt idx="5">
                  <c:v>Sticker Designs</c:v>
                </c:pt>
                <c:pt idx="6">
                  <c:v>Tech Accessories</c:v>
                </c:pt>
              </c:strCache>
            </c:strRef>
          </c:cat>
          <c:val>
            <c:numRef>
              <c:f>ProductSearchResultPurchase!$G$9:$G$16</c:f>
              <c:numCache>
                <c:formatCode>0</c:formatCode>
                <c:ptCount val="7"/>
                <c:pt idx="0">
                  <c:v>229</c:v>
                </c:pt>
                <c:pt idx="1">
                  <c:v>266</c:v>
                </c:pt>
                <c:pt idx="2">
                  <c:v>329</c:v>
                </c:pt>
                <c:pt idx="3">
                  <c:v>325</c:v>
                </c:pt>
                <c:pt idx="4">
                  <c:v>347</c:v>
                </c:pt>
                <c:pt idx="5">
                  <c:v>452</c:v>
                </c:pt>
                <c:pt idx="6">
                  <c:v>424</c:v>
                </c:pt>
              </c:numCache>
            </c:numRef>
          </c:val>
          <c:extLst>
            <c:ext xmlns:c16="http://schemas.microsoft.com/office/drawing/2014/chart" uri="{C3380CC4-5D6E-409C-BE32-E72D297353CC}">
              <c16:uniqueId val="{00000002-213C-49CD-A20C-94450405508C}"/>
            </c:ext>
          </c:extLst>
        </c:ser>
        <c:ser>
          <c:idx val="3"/>
          <c:order val="3"/>
          <c:tx>
            <c:strRef>
              <c:f>ProductSearchResultPurchase!$H$8</c:f>
              <c:strCache>
                <c:ptCount val="1"/>
                <c:pt idx="0">
                  <c:v>PercentageOfTotalOrders Status</c:v>
                </c:pt>
              </c:strCache>
            </c:strRef>
          </c:tx>
          <c:spPr>
            <a:solidFill>
              <a:schemeClr val="accent4"/>
            </a:solidFill>
            <a:ln>
              <a:noFill/>
            </a:ln>
            <a:effectLst/>
            <a:sp3d/>
          </c:spPr>
          <c:invertIfNegative val="0"/>
          <c:cat>
            <c:strRef>
              <c:f>ProductSearchResultPurchase!$D$9:$D$16</c:f>
              <c:strCache>
                <c:ptCount val="7"/>
                <c:pt idx="0">
                  <c:v>Custom Products</c:v>
                </c:pt>
                <c:pt idx="1">
                  <c:v>Custom Stickers</c:v>
                </c:pt>
                <c:pt idx="2">
                  <c:v>Magnets</c:v>
                </c:pt>
                <c:pt idx="3">
                  <c:v>Outdoor Gear</c:v>
                </c:pt>
                <c:pt idx="4">
                  <c:v>Parking Permits</c:v>
                </c:pt>
                <c:pt idx="5">
                  <c:v>Sticker Designs</c:v>
                </c:pt>
                <c:pt idx="6">
                  <c:v>Tech Accessories</c:v>
                </c:pt>
              </c:strCache>
            </c:strRef>
          </c:cat>
          <c:val>
            <c:numRef>
              <c:f>ProductSearchResultPurchase!$H$9:$H$16</c:f>
              <c:numCache>
                <c:formatCode>General</c:formatCode>
                <c:ptCount val="7"/>
                <c:pt idx="0">
                  <c:v>1</c:v>
                </c:pt>
                <c:pt idx="1">
                  <c:v>1</c:v>
                </c:pt>
                <c:pt idx="2">
                  <c:v>1</c:v>
                </c:pt>
                <c:pt idx="3">
                  <c:v>1</c:v>
                </c:pt>
                <c:pt idx="4">
                  <c:v>1</c:v>
                </c:pt>
                <c:pt idx="5">
                  <c:v>1</c:v>
                </c:pt>
                <c:pt idx="6">
                  <c:v>1</c:v>
                </c:pt>
              </c:numCache>
            </c:numRef>
          </c:val>
          <c:extLst>
            <c:ext xmlns:c16="http://schemas.microsoft.com/office/drawing/2014/chart" uri="{C3380CC4-5D6E-409C-BE32-E72D297353CC}">
              <c16:uniqueId val="{00000003-213C-49CD-A20C-94450405508C}"/>
            </c:ext>
          </c:extLst>
        </c:ser>
        <c:dLbls>
          <c:showLegendKey val="0"/>
          <c:showVal val="0"/>
          <c:showCatName val="0"/>
          <c:showSerName val="0"/>
          <c:showPercent val="0"/>
          <c:showBubbleSize val="0"/>
        </c:dLbls>
        <c:gapWidth val="150"/>
        <c:shape val="box"/>
        <c:axId val="1340262863"/>
        <c:axId val="1340260463"/>
        <c:axId val="0"/>
      </c:bar3DChart>
      <c:catAx>
        <c:axId val="1340262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340260463"/>
        <c:crossesAt val="0"/>
        <c:auto val="1"/>
        <c:lblAlgn val="ctr"/>
        <c:lblOffset val="100"/>
        <c:noMultiLvlLbl val="0"/>
      </c:catAx>
      <c:valAx>
        <c:axId val="13402604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340262863"/>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844550</xdr:colOff>
      <xdr:row>0</xdr:row>
      <xdr:rowOff>88900</xdr:rowOff>
    </xdr:from>
    <xdr:to>
      <xdr:col>8</xdr:col>
      <xdr:colOff>504826</xdr:colOff>
      <xdr:row>5</xdr:row>
      <xdr:rowOff>104775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6C9278FC-ED12-D252-14A0-AC7946DFB17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32609" y="88900"/>
              <a:ext cx="1831041" cy="909171"/>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1060450</xdr:colOff>
      <xdr:row>0</xdr:row>
      <xdr:rowOff>57150</xdr:rowOff>
    </xdr:from>
    <xdr:to>
      <xdr:col>11</xdr:col>
      <xdr:colOff>378099</xdr:colOff>
      <xdr:row>5</xdr:row>
      <xdr:rowOff>114300</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08CA066D-87FB-7020-04DA-4E111947234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522450" y="57150"/>
              <a:ext cx="2881121" cy="953621"/>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330200</xdr:colOff>
      <xdr:row>7</xdr:row>
      <xdr:rowOff>168274</xdr:rowOff>
    </xdr:from>
    <xdr:to>
      <xdr:col>13</xdr:col>
      <xdr:colOff>361950</xdr:colOff>
      <xdr:row>34</xdr:row>
      <xdr:rowOff>88900</xdr:rowOff>
    </xdr:to>
    <xdr:graphicFrame macro="">
      <xdr:nvGraphicFramePr>
        <xdr:cNvPr id="12" name="Chart 11">
          <a:extLst>
            <a:ext uri="{FF2B5EF4-FFF2-40B4-BE49-F238E27FC236}">
              <a16:creationId xmlns:a16="http://schemas.microsoft.com/office/drawing/2014/main" id="{3411DEEA-F337-7B64-99BE-99429C6FC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1130300</xdr:colOff>
      <xdr:row>0</xdr:row>
      <xdr:rowOff>76200</xdr:rowOff>
    </xdr:from>
    <xdr:to>
      <xdr:col>6</xdr:col>
      <xdr:colOff>242794</xdr:colOff>
      <xdr:row>6</xdr:row>
      <xdr:rowOff>161924</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36232D8D-3F6A-FCB3-65EE-7778B660EC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61418" y="76200"/>
              <a:ext cx="4986991" cy="1164664"/>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22</xdr:row>
      <xdr:rowOff>114300</xdr:rowOff>
    </xdr:from>
    <xdr:to>
      <xdr:col>2</xdr:col>
      <xdr:colOff>504825</xdr:colOff>
      <xdr:row>36</xdr:row>
      <xdr:rowOff>67728</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2EEF970B-B393-4E92-CA20-C77751F86C4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4105729"/>
              <a:ext cx="1832429" cy="2490253"/>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6</xdr:row>
      <xdr:rowOff>69850</xdr:rowOff>
    </xdr:from>
    <xdr:to>
      <xdr:col>2</xdr:col>
      <xdr:colOff>609600</xdr:colOff>
      <xdr:row>20</xdr:row>
      <xdr:rowOff>20103</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20D65D6D-695E-E9D6-6A75-66C3ED6B7C4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1158421"/>
              <a:ext cx="1832429" cy="2490253"/>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758825</xdr:colOff>
      <xdr:row>3</xdr:row>
      <xdr:rowOff>120650</xdr:rowOff>
    </xdr:from>
    <xdr:to>
      <xdr:col>12</xdr:col>
      <xdr:colOff>606425</xdr:colOff>
      <xdr:row>35</xdr:row>
      <xdr:rowOff>146050</xdr:rowOff>
    </xdr:to>
    <mc:AlternateContent xmlns:mc="http://schemas.openxmlformats.org/markup-compatibility/2006">
      <mc:Choice xmlns:we="http://schemas.microsoft.com/office/webextensions/webextension/2010/11" Requires="we">
        <xdr:graphicFrame macro="">
          <xdr:nvGraphicFramePr>
            <xdr:cNvPr id="6" name="Add-in 5">
              <a:extLst>
                <a:ext uri="{FF2B5EF4-FFF2-40B4-BE49-F238E27FC236}">
                  <a16:creationId xmlns:a16="http://schemas.microsoft.com/office/drawing/2014/main" id="{E276B954-189C-384B-AAF8-4D5FD2DE6AD3}"/>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6" name="Add-in 5">
              <a:extLst>
                <a:ext uri="{FF2B5EF4-FFF2-40B4-BE49-F238E27FC236}">
                  <a16:creationId xmlns:a16="http://schemas.microsoft.com/office/drawing/2014/main" id="{E276B954-189C-384B-AAF8-4D5FD2DE6AD3}"/>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247650</xdr:colOff>
      <xdr:row>0</xdr:row>
      <xdr:rowOff>69851</xdr:rowOff>
    </xdr:from>
    <xdr:to>
      <xdr:col>7</xdr:col>
      <xdr:colOff>1016000</xdr:colOff>
      <xdr:row>5</xdr:row>
      <xdr:rowOff>63501</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5EFEDC09-A3E0-281D-F97B-2799A34907B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883400" y="69851"/>
              <a:ext cx="1828800" cy="8826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1428750</xdr:colOff>
      <xdr:row>0</xdr:row>
      <xdr:rowOff>76201</xdr:rowOff>
    </xdr:from>
    <xdr:to>
      <xdr:col>8</xdr:col>
      <xdr:colOff>1806575</xdr:colOff>
      <xdr:row>8</xdr:row>
      <xdr:rowOff>6350</xdr:rowOff>
    </xdr:to>
    <mc:AlternateContent xmlns:mc="http://schemas.openxmlformats.org/markup-compatibility/2006" xmlns:a14="http://schemas.microsoft.com/office/drawing/2010/main">
      <mc:Choice Requires="a14">
        <xdr:graphicFrame macro="">
          <xdr:nvGraphicFramePr>
            <xdr:cNvPr id="3" name="Month 2">
              <a:extLst>
                <a:ext uri="{FF2B5EF4-FFF2-40B4-BE49-F238E27FC236}">
                  <a16:creationId xmlns:a16="http://schemas.microsoft.com/office/drawing/2014/main" id="{667E7F5C-A830-B998-BD17-095CA5C60A55}"/>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9067800" y="76201"/>
              <a:ext cx="2724150" cy="1358899"/>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25400</xdr:colOff>
      <xdr:row>16</xdr:row>
      <xdr:rowOff>149224</xdr:rowOff>
    </xdr:from>
    <xdr:to>
      <xdr:col>7</xdr:col>
      <xdr:colOff>1920875</xdr:colOff>
      <xdr:row>35</xdr:row>
      <xdr:rowOff>152399</xdr:rowOff>
    </xdr:to>
    <xdr:graphicFrame macro="">
      <xdr:nvGraphicFramePr>
        <xdr:cNvPr id="4" name="Chart 3">
          <a:extLst>
            <a:ext uri="{FF2B5EF4-FFF2-40B4-BE49-F238E27FC236}">
              <a16:creationId xmlns:a16="http://schemas.microsoft.com/office/drawing/2014/main" id="{3316F6F2-045C-7132-422B-2A5280767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i" refreshedDate="45569.942414467594" backgroundQuery="1" createdVersion="8" refreshedVersion="8" minRefreshableVersion="3" recordCount="0" supportSubquery="1" supportAdvancedDrill="1" xr:uid="{0A44FF9D-8ADA-47C1-B452-12A699AC71AF}">
  <cacheSource type="external" connectionId="4"/>
  <cacheFields count="13">
    <cacheField name="[Measures].[SearchConversionRate]" caption="SearchConversionRate" numFmtId="0" hierarchy="87" level="32767"/>
    <cacheField name="[DIM_PRODUCTS].[Product- Category].[Category]" caption="Category" numFmtId="0" hierarchy="16" level="1">
      <sharedItems count="7">
        <s v="Custom Products"/>
        <s v="Custom Stickers"/>
        <s v="Magnets"/>
        <s v="Outdoor Gear"/>
        <s v="Parking Permits"/>
        <s v="Sticker Designs"/>
        <s v="Tech Accessories"/>
      </sharedItems>
      <extLst>
        <ext xmlns:x15="http://schemas.microsoft.com/office/spreadsheetml/2010/11/main" uri="{4F2E5C28-24EA-4eb8-9CBF-B6C8F9C3D259}">
          <x15:cachedUniqueNames>
            <x15:cachedUniqueName index="0" name="[DIM_PRODUCTS].[Product- Category].[Category].&amp;[Custom Products]"/>
            <x15:cachedUniqueName index="1" name="[DIM_PRODUCTS].[Product- Category].[Category].&amp;[Custom Stickers]"/>
            <x15:cachedUniqueName index="2" name="[DIM_PRODUCTS].[Product- Category].[Category].&amp;[Magnets]"/>
            <x15:cachedUniqueName index="3" name="[DIM_PRODUCTS].[Product- Category].[Category].&amp;[Outdoor Gear]"/>
            <x15:cachedUniqueName index="4" name="[DIM_PRODUCTS].[Product- Category].[Category].&amp;[Parking Permits]"/>
            <x15:cachedUniqueName index="5" name="[DIM_PRODUCTS].[Product- Category].[Category].&amp;[Sticker Designs]"/>
            <x15:cachedUniqueName index="6" name="[DIM_PRODUCTS].[Product- Category].[Category].&amp;[Tech Accessories]"/>
          </x15:cachedUniqueNames>
        </ext>
      </extLst>
    </cacheField>
    <cacheField name="[Measures].[SearchesWithOrder]" caption="SearchesWithOrder" numFmtId="0" hierarchy="85" level="32767"/>
    <cacheField name="[Measures].[TotalSearches]" caption="TotalSearches" numFmtId="0" hierarchy="86" level="32767"/>
    <cacheField name="[FACT_SEARCHES].[IsOrdered].[IsOrdered]" caption="IsOrdered" numFmtId="0" hierarchy="55" level="1">
      <sharedItems containsSemiMixedTypes="0" containsNonDate="0" containsString="0"/>
    </cacheField>
    <cacheField name="[DIM_PRODUCTS].[Product- Category].[ProductID]" caption="ProductID" numFmtId="0" hierarchy="16" level="2">
      <sharedItems count="23">
        <s v="Ago perhaps"/>
        <s v="Avoid detail"/>
        <s v="Congress control"/>
        <s v="Focus real"/>
        <s v="If play"/>
        <s v="Important land"/>
        <s v="Indeed need"/>
        <s v="Moment light"/>
        <s v="Point material"/>
        <s v="Reflect well"/>
        <s v="Stop such"/>
        <s v="Although box" u="1"/>
        <s v="Appear much" u="1"/>
        <s v="Back say" u="1"/>
        <s v="Environment write" u="1"/>
        <s v="Individual institution" u="1"/>
        <s v="Kitchen make" u="1"/>
        <s v="Many end" u="1"/>
        <s v="National in" u="1"/>
        <s v="Practice reduce" u="1"/>
        <s v="Pretty him" u="1"/>
        <s v="Student fact" u="1"/>
        <s v="Stuff down" u="1"/>
      </sharedItems>
      <extLst>
        <ext xmlns:x15="http://schemas.microsoft.com/office/spreadsheetml/2010/11/main" uri="{4F2E5C28-24EA-4eb8-9CBF-B6C8F9C3D259}">
          <x15:cachedUniqueNames>
            <x15:cachedUniqueName index="0" name="[DIM_PRODUCTS].[Product- Category].[ProductID].&amp;[Ago perhaps]"/>
            <x15:cachedUniqueName index="1" name="[DIM_PRODUCTS].[Product- Category].[ProductID].&amp;[Avoid detail]"/>
            <x15:cachedUniqueName index="2" name="[DIM_PRODUCTS].[Product- Category].[ProductID].&amp;[Congress control]"/>
            <x15:cachedUniqueName index="3" name="[DIM_PRODUCTS].[Product- Category].[ProductID].&amp;[Focus real]"/>
            <x15:cachedUniqueName index="4" name="[DIM_PRODUCTS].[Product- Category].[ProductID].&amp;[If play]"/>
            <x15:cachedUniqueName index="5" name="[DIM_PRODUCTS].[Product- Category].[ProductID].&amp;[Important land]"/>
            <x15:cachedUniqueName index="6" name="[DIM_PRODUCTS].[Product- Category].[ProductID].&amp;[Indeed need]"/>
            <x15:cachedUniqueName index="7" name="[DIM_PRODUCTS].[Product- Category].[ProductID].&amp;[Moment light]"/>
            <x15:cachedUniqueName index="8" name="[DIM_PRODUCTS].[Product- Category].[ProductID].&amp;[Point material]"/>
            <x15:cachedUniqueName index="9" name="[DIM_PRODUCTS].[Product- Category].[ProductID].&amp;[Reflect well]"/>
            <x15:cachedUniqueName index="10" name="[DIM_PRODUCTS].[Product- Category].[ProductID].&amp;[Stop such]"/>
            <x15:cachedUniqueName index="11" name="[DIM_PRODUCTS].[Product- Category].[ProductID].&amp;[Although box]"/>
            <x15:cachedUniqueName index="12" name="[DIM_PRODUCTS].[Product- Category].[ProductID].&amp;[Appear much]"/>
            <x15:cachedUniqueName index="13" name="[DIM_PRODUCTS].[Product- Category].[ProductID].&amp;[Back say]"/>
            <x15:cachedUniqueName index="14" name="[DIM_PRODUCTS].[Product- Category].[ProductID].&amp;[Environment write]"/>
            <x15:cachedUniqueName index="15" name="[DIM_PRODUCTS].[Product- Category].[ProductID].&amp;[Individual institution]"/>
            <x15:cachedUniqueName index="16" name="[DIM_PRODUCTS].[Product- Category].[ProductID].&amp;[Kitchen make]"/>
            <x15:cachedUniqueName index="17" name="[DIM_PRODUCTS].[Product- Category].[ProductID].&amp;[Many end]"/>
            <x15:cachedUniqueName index="18" name="[DIM_PRODUCTS].[Product- Category].[ProductID].&amp;[National in]"/>
            <x15:cachedUniqueName index="19" name="[DIM_PRODUCTS].[Product- Category].[ProductID].&amp;[Practice reduce]"/>
            <x15:cachedUniqueName index="20" name="[DIM_PRODUCTS].[Product- Category].[ProductID].&amp;[Pretty him]"/>
            <x15:cachedUniqueName index="21" name="[DIM_PRODUCTS].[Product- Category].[ProductID].&amp;[Student fact]"/>
            <x15:cachedUniqueName index="22" name="[DIM_PRODUCTS].[Product- Category].[ProductID].&amp;[Stuff down]"/>
          </x15:cachedUniqueNames>
        </ext>
      </extLst>
    </cacheField>
    <cacheField name="[Search-Date].[Year].[Year]" caption="Year" numFmtId="0" hierarchy="75" level="1">
      <sharedItems containsSemiMixedTypes="0" containsNonDate="0" containsString="0"/>
    </cacheField>
    <cacheField name="[Search-Date].[Month Number].[Month Number]" caption="Month Number" numFmtId="0" hierarchy="76" level="1">
      <sharedItems containsSemiMixedTypes="0" containsNonDate="0" containsString="0"/>
    </cacheField>
    <cacheField name="[Search-Date].[Month].[Month]" caption="Month" numFmtId="0" hierarchy="77" level="1">
      <sharedItems containsSemiMixedTypes="0" containsNonDate="0" containsString="0"/>
    </cacheField>
    <cacheField name="[Search-Date].[Date Hierarchy].[Year]" caption="Year" numFmtId="0" hierarchy="74" level="1">
      <sharedItems containsSemiMixedTypes="0" containsNonDate="0" containsString="0"/>
    </cacheField>
    <cacheField name="[Search-Date].[Date Hierarchy].[Month]" caption="Month" numFmtId="0" hierarchy="74" level="2">
      <sharedItems containsSemiMixedTypes="0" containsNonDate="0" containsString="0"/>
    </cacheField>
    <cacheField name="[Search-Date].[Date Hierarchy].[DateColumn]" caption="DateColumn" numFmtId="0" hierarchy="74" level="3">
      <sharedItems containsSemiMixedTypes="0" containsNonDate="0" containsString="0"/>
    </cacheField>
    <cacheField name="[Measures].[_PercentageOfTotalOrders Status]" caption="_PercentageOfTotalOrders Status" numFmtId="0" hierarchy="109" level="32767"/>
  </cacheFields>
  <cacheHierarchies count="110">
    <cacheHierarchy uniqueName="[DIM_CUSTOMERS].[WD_CUSTOMERS]" caption="WD_CUSTOMERS" attribute="1" defaultMemberUniqueName="[DIM_CUSTOMERS].[WD_CUSTOMERS].[All]" allUniqueName="[DIM_CUSTOMERS].[WD_CUSTOMERS].[All]" dimensionUniqueName="[DIM_CUSTOMERS]" displayFolder="" count="0" memberValueDatatype="20" unbalanced="0"/>
    <cacheHierarchy uniqueName="[DIM_CUSTOMERS].[Email]" caption="Email" attribute="1" defaultMemberUniqueName="[DIM_CUSTOMERS].[Email].[All]" allUniqueName="[DIM_CUSTOMERS].[Email].[All]" dimensionUniqueName="[DIM_CUSTOMERS]" displayFolder="" count="0" memberValueDatatype="13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BirthDate]" caption="BirthDate" attribute="1" time="1" defaultMemberUniqueName="[DIM_CUSTOMERS].[BirthDate].[All]" allUniqueName="[DIM_CUSTOMERS].[BirthDate].[All]" dimensionUniqueName="[DIM_CUSTOMERS]" displayFolder="" count="0" memberValueDatatype="7" unbalanced="0"/>
    <cacheHierarchy uniqueName="[DIM_CUSTOMERS].[CUSTOMERS Location]" caption="CUSTOMERS Location" defaultMemberUniqueName="[DIM_CUSTOMERS].[CUSTOMERS Location].[All]" allUniqueName="[DIM_CUSTOMERS].[CUSTOMERS Location].[All]" dimensionUniqueName="[DIM_CUSTOMERS]" displayFolder="" count="0" unbalanced="0"/>
    <cacheHierarchy uniqueName="[DIM_CUSTOMERS].[Continent]" caption="Continent" attribute="1" defaultMemberUniqueName="[DIM_CUSTOMERS].[Continent].[All]" allUniqueName="[DIM_CUSTOMERS].[Contin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DateOfJoin]" caption="DateOfJoin" attribute="1" time="1" defaultMemberUniqueName="[DIM_CUSTOMERS].[DateOfJoin].[All]" allUniqueName="[DIM_CUSTOMERS].[DateOfJoin].[All]" dimensionUniqueName="[DIM_CUSTOMERS]" displayFolder="" count="0" memberValueDatatype="7" unbalanced="0"/>
    <cacheHierarchy uniqueName="[DIM_CUSTOMERS].[ReferralSource]" caption="ReferralSource" attribute="1" defaultMemberUniqueName="[DIM_CUSTOMERS].[ReferralSource].[All]" allUniqueName="[DIM_CUSTOMERS].[ReferralSource].[All]" dimensionUniqueName="[DIM_CUSTOMERS]" displayFolder="" count="0" memberValueDatatype="130" unbalanced="0"/>
    <cacheHierarchy uniqueName="[DIM_CUSTOMERS].[TypeOfClient]" caption="TypeOfClient" attribute="1" defaultMemberUniqueName="[DIM_CUSTOMERS].[TypeOfClient].[All]" allUniqueName="[DIM_CUSTOMERS].[TypeOfClient].[All]" dimensionUniqueName="[DIM_CUSTOMERS]" displayFolder="" count="0" memberValueDatatype="130" unbalanced="0"/>
    <cacheHierarchy uniqueName="[DIM_CUSTOMERS].[Age]" caption="Age" attribute="1" defaultMemberUniqueName="[DIM_CUSTOMERS].[Age].[All]" allUniqueName="[DIM_CUSTOMERS].[Age].[All]" dimensionUniqueName="[DIM_CUSTOMERS]" displayFolder="" count="0" memberValueDatatype="20" unbalanced="0"/>
    <cacheHierarchy uniqueName="[DIM_CUSTOMERS].[AgeGroup]" caption="AgeGroup" attribute="1" defaultMemberUniqueName="[DIM_CUSTOMERS].[AgeGroup].[All]" allUniqueName="[DIM_CUSTOMERS].[AgeGroup].[All]" dimensionUniqueName="[DIM_CUSTOMERS]" displayFolder="" count="0" memberValueDatatype="130" unbalanced="0"/>
    <cacheHierarchy uniqueName="[DIM_PRODUCTS].[WD_PRODUCTS]" caption="WD_PRODUCTS" attribute="1" defaultMemberUniqueName="[DIM_PRODUCTS].[WD_PRODUCTS].[All]" allUniqueName="[DIM_PRODUCTS].[WD_PRODUCTS].[All]" dimensionUniqueName="[DIM_PRODUCT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Product- Category]" caption="Product- Category" defaultMemberUniqueName="[DIM_PRODUCTS].[Product- Category].[All]" allUniqueName="[DIM_PRODUCTS].[Product- Category].[All]" dimensionUniqueName="[DIM_PRODUCTS]" displayFolder="" count="3" unbalanced="0">
      <fieldsUsage count="3">
        <fieldUsage x="-1"/>
        <fieldUsage x="1"/>
        <fieldUsage x="5"/>
      </fieldsUsage>
    </cacheHierarchy>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ice]" caption="Price" attribute="1" defaultMemberUniqueName="[DIM_PRODUCTS].[Price].[All]" allUniqueName="[DIM_PRODUCTS].[Price].[All]" dimensionUniqueName="[DIM_PRODUCTS]" displayFolder="" count="0" memberValueDatatype="20" unbalanced="0"/>
    <cacheHierarchy uniqueName="[DIM_PRODUCTS].[MinPerOrder]" caption="MinPerOrder" attribute="1" defaultMemberUniqueName="[DIM_PRODUCTS].[MinPerOrder].[All]" allUniqueName="[DIM_PRODUCTS].[MinPerOrder].[All]" dimensionUniqueName="[DIM_PRODUCTS]" displayFolder="" count="0" memberValueDatatype="20" unbalanced="0"/>
    <cacheHierarchy uniqueName="[DIM_TIMES].[TimeID]" caption="TimeID" attribute="1" defaultMemberUniqueName="[DIM_TIMES].[TimeID].[All]" allUniqueName="[DIM_TIMES].[TimeID].[All]" dimensionUniqueName="[DIM_TIMES]" displayFolder="" count="0" memberValueDatatype="20" unbalanced="0"/>
    <cacheHierarchy uniqueName="[DIM_TIMES].[Hour]" caption="Hour" attribute="1" time="1" defaultMemberUniqueName="[DIM_TIMES].[Hour].[All]" allUniqueName="[DIM_TIMES].[Hour].[All]" dimensionUniqueName="[DIM_TIMES]" displayFolder="" count="0" memberValueDatatype="7" unbalanced="0"/>
    <cacheHierarchy uniqueName="[DIM_TIMES].[TimeOfCategory]" caption="TimeOfCategory" attribute="1" defaultMemberUniqueName="[DIM_TIMES].[TimeOfCategory].[All]" allUniqueName="[DIM_TIMES].[TimeOfCategory].[All]" dimensionUniqueName="[DIM_TIMES]" displayFolder="" count="0" memberValueDatatype="130" unbalanced="0"/>
    <cacheHierarchy uniqueName="[FACT_ORDERS].[WD_ORDERS]" caption="WD_ORDERS" attribute="1" defaultMemberUniqueName="[FACT_ORDERS].[WD_ORDERS].[All]" allUniqueName="[FACT_ORDERS].[WD_ORDERS].[All]" dimensionUniqueName="[FACT_ORDERS]" displayFolder="" count="0" memberValueDatatype="20" unbalanced="0"/>
    <cacheHierarchy uniqueName="[FACT_ORDERS].[WD_PRODUCTS]" caption="WD_PRODUCTS" attribute="1" defaultMemberUniqueName="[FACT_ORDERS].[WD_PRODUCTS].[All]" allUniqueName="[FACT_ORDERS].[WD_PRODUCTS].[All]" dimensionUniqueName="[FACT_ORDERS]" displayFolder="" count="0" memberValueDatatype="20" unbalanced="0"/>
    <cacheHierarchy uniqueName="[FACT_ORDERS].[WD_CUSTOMERS]" caption="WD_CUSTOMERS" attribute="1" defaultMemberUniqueName="[FACT_ORDERS].[WD_CUSTOMERS].[All]" allUniqueName="[FACT_ORDERS].[WD_CUSTOMERS].[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20" unbalanced="0"/>
    <cacheHierarchy uniqueName="[FACT_ORDERS].[DeliveryMehtod]" caption="DeliveryMehtod" attribute="1" defaultMemberUniqueName="[FACT_ORDERS].[DeliveryMehtod].[All]" allUniqueName="[FACT_ORDERS].[DeliveryMehtod].[All]" dimensionUniqueName="[FACT_ORDERS]" displayFolder="" count="0" memberValueDatatype="13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Order-Time]" caption="Order-Time" attribute="1" defaultMemberUniqueName="[FACT_ORDERS].[Order-Time].[All]" allUniqueName="[FACT_ORDERS].[Order-Ti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ProductPrice]" caption="ProductPrice" attribute="1" defaultMemberUniqueName="[FACT_ORDERS].[ProductPrice].[All]" allUniqueName="[FACT_ORDERS].[ProductPrice].[All]" dimensionUniqueName="[FACT_ORDERS]" displayFolder="" count="0" memberValueDatatype="20" unbalanced="0"/>
    <cacheHierarchy uniqueName="[FACT_ORDERS].[TotalAmount]" caption="TotalAmount" attribute="1" defaultMemberUniqueName="[FACT_ORDERS].[TotalAmount].[All]" allUniqueName="[FACT_ORDERS].[TotalAmount].[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DeliveryCost]" caption="DeliveryCost" attribute="1" defaultMemberUniqueName="[FACT_ORDERS].[DeliveryCost].[All]" allUniqueName="[FACT_ORDERS].[DeliveryCost].[All]" dimensionUniqueName="[FACT_ORDERS]" displayFolder="" count="0" memberValueDatatype="20" unbalanced="0"/>
    <cacheHierarchy uniqueName="[FACT_ORDERS].[TypeOfClient]" caption="TypeOfClient" attribute="1" defaultMemberUniqueName="[FACT_ORDERS].[TypeOfClient].[All]" allUniqueName="[FACT_ORDERS].[TypeOfClient].[All]" dimensionUniqueName="[FACT_ORDERS]" displayFolder="" count="0" memberValueDatatype="130" unbalanced="0"/>
    <cacheHierarchy uniqueName="[FACT_ORDERS].[ClientDiscount]" caption="ClientDiscount" attribute="1" defaultMemberUniqueName="[FACT_ORDERS].[ClientDiscount].[All]" allUniqueName="[FACT_ORDERS].[ClientDiscount].[All]" dimensionUniqueName="[FACT_ORDERS]" displayFolder="" count="0" memberValueDatatype="5" unbalanced="0"/>
    <cacheHierarchy uniqueName="[FACT_ORDERS].[OrderDiscount]" caption="OrderDiscount" attribute="1" defaultMemberUniqueName="[FACT_ORDERS].[OrderDiscount].[All]" allUniqueName="[FACT_ORDERS].[OrderDiscount].[All]" dimensionUniqueName="[FACT_ORDERS]" displayFolder="" count="0" memberValueDatatype="5" unbalanced="0"/>
    <cacheHierarchy uniqueName="[FACT_ORDERS].[TotalAmountWithDiscount]" caption="TotalAmountWithDiscount" attribute="1" defaultMemberUniqueName="[FACT_ORDERS].[TotalAmountWithDiscount].[All]" allUniqueName="[FACT_ORDERS].[TotalAmountWithDiscount].[All]" dimensionUniqueName="[FACT_ORDERS]" displayFolder="" count="0" memberValueDatatype="5" unbalanced="0"/>
    <cacheHierarchy uniqueName="[FACT_ORDERS].[NetAmount]" caption="NetAmount" attribute="1" defaultMemberUniqueName="[FACT_ORDERS].[NetAmount].[All]" allUniqueName="[FACT_ORDERS].[NetAmount].[All]" dimensionUniqueName="[FACT_ORDERS]" displayFolder="" count="0" memberValueDatatype="5" unbalanced="0"/>
    <cacheHierarchy uniqueName="[FACT_ORDERS].[ArrivalDate]" caption="ArrivalDate" attribute="1" time="1" defaultMemberUniqueName="[FACT_ORDERS].[ArrivalDate].[All]" allUniqueName="[FACT_ORDERS].[ArrivalDate].[All]" dimensionUniqueName="[FACT_ORDERS]" displayFolder="" count="0" memberValueDatatype="7" unbalanced="0"/>
    <cacheHierarchy uniqueName="[FACT_ORDERS].[OnTimeArrival]" caption="OnTimeArrival" attribute="1" defaultMemberUniqueName="[FACT_ORDERS].[OnTimeArrival].[All]" allUniqueName="[FACT_ORDERS].[OnTimeArrival].[All]" dimensionUniqueName="[FACT_ORDERS]" displayFolder="" count="0" memberValueDatatype="130" unbalanced="0"/>
    <cacheHierarchy uniqueName="[FACT_REVIEWS].[DW_REVIEWS]" caption="DW_REVIEWS" attribute="1" defaultMemberUniqueName="[FACT_REVIEWS].[DW_REVIEWS].[All]" allUniqueName="[FACT_REVIEWS].[DW_REVIEWS].[All]" dimensionUniqueName="[FACT_REVIEWS]" displayFolder="" count="0" memberValueDatatype="20" unbalanced="0"/>
    <cacheHierarchy uniqueName="[FACT_REVIEWS].[WD_CUSTOMERS]" caption="WD_CUSTOMERS" attribute="1" defaultMemberUniqueName="[FACT_REVIEWS].[WD_CUSTOMERS].[All]" allUniqueName="[FACT_REVIEWS].[WD_CUSTOMERS].[All]" dimensionUniqueName="[FACT_REVIEWS]" displayFolder="" count="0" memberValueDatatype="20" unbalanced="0"/>
    <cacheHierarchy uniqueName="[FACT_REVIEWS].[DW_PRODUCTS]" caption="DW_PRODUCTS" attribute="1" defaultMemberUniqueName="[FACT_REVIEWS].[DW_PRODUCTS].[All]" allUniqueName="[FACT_REVIEWS].[DW_PRODUCTS].[All]" dimensionUniqueName="[FACT_REVIEWS]" displayFolder="" count="0" memberValueDatatype="20" unbalanced="0"/>
    <cacheHierarchy uniqueName="[FACT_REVIEWS].[Review-Date]" caption="Review-Date" attribute="1" time="1" defaultMemberUniqueName="[FACT_REVIEWS].[Review-Date].[All]" allUniqueName="[FACT_REVIEWS].[Review-Date].[All]" dimensionUniqueName="[FACT_REVIEWS]" displayFolder="" count="0" memberValueDatatype="7" unbalanced="0"/>
    <cacheHierarchy uniqueName="[FACT_REVIEWS].[Review-Time]" caption="Review-Time" attribute="1" defaultMemberUniqueName="[FACT_REVIEWS].[Review-Time].[All]" allUniqueName="[FACT_REVIEWS].[Review-Time].[All]" dimensionUniqueName="[FACT_REVIEWS]" displayFolder="" count="0" memberValueDatatype="130" unbalanced="0"/>
    <cacheHierarchy uniqueName="[FACT_REVIEWS].[ProductRate]" caption="ProductRate" attribute="1" defaultMemberUniqueName="[FACT_REVIEWS].[ProductRate].[All]" allUniqueName="[FACT_REVIEWS].[ProductRate].[All]" dimensionUniqueName="[FACT_REVIEWS]" displayFolder="" count="0" memberValueDatatype="20" unbalanced="0"/>
    <cacheHierarchy uniqueName="[FACT_REVIEWS].[IsPositiveReview]" caption="IsPositiveReview" attribute="1" defaultMemberUniqueName="[FACT_REVIEWS].[IsPositiveReview].[All]" allUniqueName="[FACT_REVIEWS].[IsPositiveReview].[All]" dimensionUniqueName="[FACT_REVIEWS]" displayFolder="" count="0" memberValueDatatype="11" unbalanced="0"/>
    <cacheHierarchy uniqueName="[FACT_SEARCHES].[WD_SEARCHES]" caption="WD_SEARCHES" attribute="1" defaultMemberUniqueName="[FACT_SEARCHES].[WD_SEARCHES].[All]" allUniqueName="[FACT_SEARCHES].[WD_SEARCHES].[All]" dimensionUniqueName="[FACT_SEARCHES]" displayFolder="" count="0" memberValueDatatype="20" unbalanced="0"/>
    <cacheHierarchy uniqueName="[FACT_SEARCHES].[WD_PRODUCTS]" caption="WD_PRODUCTS" attribute="1" defaultMemberUniqueName="[FACT_SEARCHES].[WD_PRODUCTS].[All]" allUniqueName="[FACT_SEARCHES].[WD_PRODUCTS].[All]" dimensionUniqueName="[FACT_SEARCHES]" displayFolder="" count="0" memberValueDatatype="20" unbalanced="0"/>
    <cacheHierarchy uniqueName="[FACT_SEARCHES].[WD_CUSTOMERS]" caption="WD_CUSTOMERS" attribute="1" defaultMemberUniqueName="[FACT_SEARCHES].[WD_CUSTOMERS].[All]" allUniqueName="[FACT_SEARCHES].[WD_CUSTOMERS].[All]" dimensionUniqueName="[FACT_SEARCHES]" displayFolder="" count="0" memberValueDatatype="20" unbalanced="0"/>
    <cacheHierarchy uniqueName="[FACT_SEARCHES].[IPAddress]" caption="IPAddress" attribute="1" defaultMemberUniqueName="[FACT_SEARCHES].[IPAddress].[All]" allUniqueName="[FACT_SEARCHES].[IPAddress].[All]" dimensionUniqueName="[FACT_SEARCHES]" displayFolder="" count="0" memberValueDatatype="130" unbalanced="0"/>
    <cacheHierarchy uniqueName="[FACT_SEARCHES].[SEARCHE-Date]" caption="SEARCHE-Date" attribute="1" time="1" defaultMemberUniqueName="[FACT_SEARCHES].[SEARCHE-Date].[All]" allUniqueName="[FACT_SEARCHES].[SEARCHE-Date].[All]" dimensionUniqueName="[FACT_SEARCHES]" displayFolder="" count="0" memberValueDatatype="7" unbalanced="0"/>
    <cacheHierarchy uniqueName="[FACT_SEARCHES].[SEARCHE-Time]" caption="SEARCHE-Time" attribute="1" defaultMemberUniqueName="[FACT_SEARCHES].[SEARCHE-Time].[All]" allUniqueName="[FACT_SEARCHES].[SEARCHE-Time].[All]" dimensionUniqueName="[FACT_SEARCHES]" displayFolder="" count="0" memberValueDatatype="130" unbalanced="0"/>
    <cacheHierarchy uniqueName="[FACT_SEARCHES].[IsOrdered]" caption="IsOrdered" attribute="1" defaultMemberUniqueName="[FACT_SEARCHES].[IsOrdered].[All]" allUniqueName="[FACT_SEARCHES].[IsOrdered].[All]" dimensionUniqueName="[FACT_SEARCHES]" displayFolder="" count="2" memberValueDatatype="20" unbalanced="0">
      <fieldsUsage count="2">
        <fieldUsage x="-1"/>
        <fieldUsage x="4"/>
      </fieldsUsage>
    </cacheHierarchy>
    <cacheHierarchy uniqueName="[FACT_SEARCHES].[SEARCHESPerProducts]" caption="SEARCHESPerProducts" attribute="1" defaultMemberUniqueName="[FACT_SEARCHES].[SEARCHESPerProducts].[All]" allUniqueName="[FACT_SEARCHES].[SEARCHESPerProducts].[All]" dimensionUniqueName="[FACT_SEARCHES]" displayFolder="" count="0" memberValueDatatype="20" unbalanced="0"/>
    <cacheHierarchy uniqueName="[Order-Date].[Date]" caption="Date" attribute="1" time="1" keyAttribute="1" defaultMemberUniqueName="[Order-Date].[Date].[All]" allUniqueName="[Order-Date].[Date].[All]" dimensionUniqueName="[Order-Date]" displayFolder="" count="0" memberValueDatatype="7" unbalanced="0"/>
    <cacheHierarchy uniqueName="[Order-Date].[Date Hierarchy]" caption="Date Hierarchy" time="1" defaultMemberUniqueName="[Order-Date].[Date Hierarchy].[All]" allUniqueName="[Order-Date].[Date Hierarchy].[All]" dimensionUniqueName="[Order-Date]" displayFolder="" count="0" unbalanced="0"/>
    <cacheHierarchy uniqueName="[Order-Date].[Year]" caption="Year" attribute="1" time="1" defaultMemberUniqueName="[Order-Date].[Year].[All]" allUniqueName="[Order-Date].[Year].[All]" dimensionUniqueName="[Order-Date]" displayFolder="" count="0" memberValueDatatype="20" unbalanced="0"/>
    <cacheHierarchy uniqueName="[Order-Date].[Month Number]" caption="Month Number" attribute="1" time="1" defaultMemberUniqueName="[Order-Date].[Month Number].[All]" allUniqueName="[Order-Date].[Month Number].[All]" dimensionUniqueName="[Order-Date]" displayFolder="" count="0" memberValueDatatype="20" unbalanced="0"/>
    <cacheHierarchy uniqueName="[Order-Date].[Month]" caption="Month" attribute="1" time="1" defaultMemberUniqueName="[Order-Date].[Month].[All]" allUniqueName="[Order-Date].[Month].[All]" dimensionUniqueName="[Order-Date]" displayFolder="" count="0" memberValueDatatype="130" unbalanced="0"/>
    <cacheHierarchy uniqueName="[Order-Date].[MMM-YYYY]" caption="MMM-YYYY" attribute="1" time="1" defaultMemberUniqueName="[Order-Date].[MMM-YYYY].[All]" allUniqueName="[Order-Date].[MMM-YYYY].[All]" dimensionUniqueName="[Order-Date]" displayFolder="" count="0" memberValueDatatype="130" unbalanced="0"/>
    <cacheHierarchy uniqueName="[Order-Date].[Day Of Week Number]" caption="Day Of Week Number" attribute="1" time="1" defaultMemberUniqueName="[Order-Date].[Day Of Week Number].[All]" allUniqueName="[Order-Date].[Day Of Week Number].[All]" dimensionUniqueName="[Order-Date]" displayFolder="" count="0" memberValueDatatype="20" unbalanced="0"/>
    <cacheHierarchy uniqueName="[Order-Date].[Day Of Week]" caption="Day Of Week" attribute="1" time="1" defaultMemberUniqueName="[Order-Date].[Day Of Week].[All]" allUniqueName="[Order-Date].[Day Of Week].[All]" dimensionUniqueName="[Order-Date]" displayFolder="" count="0" memberValueDatatype="130" unbalanced="0"/>
    <cacheHierarchy uniqueName="[Review-Date].[Date]" caption="Date" attribute="1" time="1" keyAttribute="1" defaultMemberUniqueName="[Review-Date].[Date].[All]" allUniqueName="[Review-Date].[Date].[All]" dimensionUniqueName="[Review-Date]" displayFolder="" count="0" memberValueDatatype="7" unbalanced="0"/>
    <cacheHierarchy uniqueName="[Review-Date].[Date Hierarchy]" caption="Date Hierarchy" time="1" defaultMemberUniqueName="[Review-Date].[Date Hierarchy].[All]" allUniqueName="[Review-Date].[Date Hierarchy].[All]" dimensionUniqueName="[Review-Date]" displayFolder="" count="0" unbalanced="0"/>
    <cacheHierarchy uniqueName="[Review-Date].[Year]" caption="Year" attribute="1" time="1" defaultMemberUniqueName="[Review-Date].[Year].[All]" allUniqueName="[Review-Date].[Year].[All]" dimensionUniqueName="[Review-Date]" displayFolder="" count="0" memberValueDatatype="20" unbalanced="0"/>
    <cacheHierarchy uniqueName="[Review-Date].[Month Number]" caption="Month Number" attribute="1" time="1" defaultMemberUniqueName="[Review-Date].[Month Number].[All]" allUniqueName="[Review-Date].[Month Number].[All]" dimensionUniqueName="[Review-Date]" displayFolder="" count="0" memberValueDatatype="20" unbalanced="0"/>
    <cacheHierarchy uniqueName="[Review-Date].[Month]" caption="Month" attribute="1" time="1" defaultMemberUniqueName="[Review-Date].[Month].[All]" allUniqueName="[Review-Date].[Month].[All]" dimensionUniqueName="[Review-Date]" displayFolder="" count="0" memberValueDatatype="130" unbalanced="0"/>
    <cacheHierarchy uniqueName="[Review-Date].[MMM-YYYY]" caption="MMM-YYYY" attribute="1" time="1" defaultMemberUniqueName="[Review-Date].[MMM-YYYY].[All]" allUniqueName="[Review-Date].[MMM-YYYY].[All]" dimensionUniqueName="[Review-Date]" displayFolder="" count="0" memberValueDatatype="130" unbalanced="0"/>
    <cacheHierarchy uniqueName="[Review-Date].[Day Of Week Number]" caption="Day Of Week Number" attribute="1" time="1" defaultMemberUniqueName="[Review-Date].[Day Of Week Number].[All]" allUniqueName="[Review-Date].[Day Of Week Number].[All]" dimensionUniqueName="[Review-Date]" displayFolder="" count="0" memberValueDatatype="20" unbalanced="0"/>
    <cacheHierarchy uniqueName="[Review-Date].[Day Of Week]" caption="Day Of Week" attribute="1" time="1" defaultMemberUniqueName="[Review-Date].[Day Of Week].[All]" allUniqueName="[Review-Date].[Day Of Week].[All]" dimensionUniqueName="[Review-Date]" displayFolder="" count="0" memberValueDatatype="130" unbalanced="0"/>
    <cacheHierarchy uniqueName="[Search-Date].[Date]" caption="Date" attribute="1" time="1" keyAttribute="1" defaultMemberUniqueName="[Search-Date].[Date].[All]" allUniqueName="[Search-Date].[Date].[All]" dimensionUniqueName="[Search-Date]" displayFolder="" count="0" memberValueDatatype="7" unbalanced="0"/>
    <cacheHierarchy uniqueName="[Search-Date].[Date Hierarchy]" caption="Date Hierarchy" time="1" defaultMemberUniqueName="[Search-Date].[Date Hierarchy].[All]" allUniqueName="[Search-Date].[Date Hierarchy].[All]" dimensionUniqueName="[Search-Date]" displayFolder="" count="4" unbalanced="0">
      <fieldsUsage count="4">
        <fieldUsage x="-1"/>
        <fieldUsage x="9"/>
        <fieldUsage x="10"/>
        <fieldUsage x="11"/>
      </fieldsUsage>
    </cacheHierarchy>
    <cacheHierarchy uniqueName="[Search-Date].[Year]" caption="Year" attribute="1" time="1" defaultMemberUniqueName="[Search-Date].[Year].[All]" allUniqueName="[Search-Date].[Year].[All]" dimensionUniqueName="[Search-Date]" displayFolder="" count="2" memberValueDatatype="20" unbalanced="0">
      <fieldsUsage count="2">
        <fieldUsage x="-1"/>
        <fieldUsage x="6"/>
      </fieldsUsage>
    </cacheHierarchy>
    <cacheHierarchy uniqueName="[Search-Date].[Month Number]" caption="Month Number" attribute="1" time="1" defaultMemberUniqueName="[Search-Date].[Month Number].[All]" allUniqueName="[Search-Date].[Month Number].[All]" dimensionUniqueName="[Search-Date]" displayFolder="" count="2" memberValueDatatype="20" unbalanced="0">
      <fieldsUsage count="2">
        <fieldUsage x="-1"/>
        <fieldUsage x="7"/>
      </fieldsUsage>
    </cacheHierarchy>
    <cacheHierarchy uniqueName="[Search-Date].[Month]" caption="Month" attribute="1" time="1" defaultMemberUniqueName="[Search-Date].[Month].[All]" allUniqueName="[Search-Date].[Month].[All]" dimensionUniqueName="[Search-Date]" displayFolder="" count="2" memberValueDatatype="130" unbalanced="0">
      <fieldsUsage count="2">
        <fieldUsage x="-1"/>
        <fieldUsage x="8"/>
      </fieldsUsage>
    </cacheHierarchy>
    <cacheHierarchy uniqueName="[Search-Date].[MMM-YYYY]" caption="MMM-YYYY" attribute="1" time="1" defaultMemberUniqueName="[Search-Date].[MMM-YYYY].[All]" allUniqueName="[Search-Date].[MMM-YYYY].[All]" dimensionUniqueName="[Search-Date]" displayFolder="" count="0" memberValueDatatype="130" unbalanced="0"/>
    <cacheHierarchy uniqueName="[Search-Date].[Day Of Week Number]" caption="Day Of Week Number" attribute="1" time="1" defaultMemberUniqueName="[Search-Date].[Day Of Week Number].[All]" allUniqueName="[Search-Date].[Day Of Week Number].[All]" dimensionUniqueName="[Search-Date]" displayFolder="" count="0" memberValueDatatype="20" unbalanced="0"/>
    <cacheHierarchy uniqueName="[Search-Date].[Day Of Week]" caption="Day Of Week" attribute="1" time="1" defaultMemberUniqueName="[Search-Date].[Day Of Week].[All]" allUniqueName="[Search-Date].[Day Of Week].[All]" dimensionUniqueName="[Search-Date]" displayFolder="" count="0" memberValueDatatype="130" unbalanced="0"/>
    <cacheHierarchy uniqueName="[Measures].[Sum of NetAmount]" caption="Sum of NetAmount" measure="1" displayFolder="" measureGroup="FACT_ORDERS" count="0">
      <extLst>
        <ext xmlns:x15="http://schemas.microsoft.com/office/spreadsheetml/2010/11/main" uri="{B97F6D7D-B522-45F9-BDA1-12C45D357490}">
          <x15:cacheHierarchy aggregatedColumn="39"/>
        </ext>
      </extLst>
    </cacheHierarchy>
    <cacheHierarchy uniqueName="[Measures].[Sum of WD_SEARCHES]" caption="Sum of WD_SEARCHES" measure="1" displayFolder="" measureGroup="FACT_SEARCHES" count="0">
      <extLst>
        <ext xmlns:x15="http://schemas.microsoft.com/office/spreadsheetml/2010/11/main" uri="{B97F6D7D-B522-45F9-BDA1-12C45D357490}">
          <x15:cacheHierarchy aggregatedColumn="49"/>
        </ext>
      </extLst>
    </cacheHierarchy>
    <cacheHierarchy uniqueName="[Measures].[Count of WD_SEARCHES]" caption="Count of WD_SEARCHES" measure="1" displayFolder="" measureGroup="FACT_SEARCHES" count="0">
      <extLst>
        <ext xmlns:x15="http://schemas.microsoft.com/office/spreadsheetml/2010/11/main" uri="{B97F6D7D-B522-45F9-BDA1-12C45D357490}">
          <x15:cacheHierarchy aggregatedColumn="49"/>
        </ext>
      </extLst>
    </cacheHierarchy>
    <cacheHierarchy uniqueName="[Measures].[Sum of IsOrdered]" caption="Sum of IsOrdered" measure="1" displayFolder="" measureGroup="FACT_SEARCHES" count="0">
      <extLst>
        <ext xmlns:x15="http://schemas.microsoft.com/office/spreadsheetml/2010/11/main" uri="{B97F6D7D-B522-45F9-BDA1-12C45D357490}">
          <x15:cacheHierarchy aggregatedColumn="55"/>
        </ext>
      </extLst>
    </cacheHierarchy>
    <cacheHierarchy uniqueName="[Measures].[SearchesWithOrder]" caption="SearchesWithOrder" measure="1" displayFolder="" measureGroup="FACT_SEARCHES" count="0" oneField="1">
      <fieldsUsage count="1">
        <fieldUsage x="2"/>
      </fieldsUsage>
    </cacheHierarchy>
    <cacheHierarchy uniqueName="[Measures].[TotalSearches]" caption="TotalSearches" measure="1" displayFolder="" measureGroup="FACT_SEARCHES" count="0" oneField="1">
      <fieldsUsage count="1">
        <fieldUsage x="3"/>
      </fieldsUsage>
    </cacheHierarchy>
    <cacheHierarchy uniqueName="[Measures].[SearchConversionRate]" caption="SearchConversionRate" measure="1" displayFolder="" measureGroup="FACT_SEARCHES" count="0" oneField="1">
      <fieldsUsage count="1">
        <fieldUsage x="0"/>
      </fieldsUsage>
    </cacheHierarchy>
    <cacheHierarchy uniqueName="[Measures].[Average Order Amount per Customer]" caption="Average Order Amount per Customer" measure="1" displayFolder="" measureGroup="DIM_CUSTOMERS" count="0"/>
    <cacheHierarchy uniqueName="[Measures].[NumOfOrdersFromCountry]" caption="NumOfOrdersFromCountry" measure="1" displayFolder="" measureGroup="DIM_CUSTOMERS" count="0"/>
    <cacheHierarchy uniqueName="[Measures].[NumOfOrders]" caption="NumOfOrders" measure="1" displayFolder="" measureGroup="DIM_CUSTOMERS" count="0"/>
    <cacheHierarchy uniqueName="[Measures].[PercentageOfTotalOrders]" caption="PercentageOfTotalOrders" measure="1" displayFolder="" measureGroup="FACT_SEARCHES" count="0"/>
    <cacheHierarchy uniqueName="[Measures].[__XL_Count DIM_CUSTOMERS]" caption="__XL_Count DIM_CUSTOMERS" measure="1" displayFolder="" measureGroup="DIM_CUSTOMERS" count="0" hidden="1"/>
    <cacheHierarchy uniqueName="[Measures].[__XL_Count DIM_PRODUCTS]" caption="__XL_Count DIM_PRODUCTS" measure="1" displayFolder="" measureGroup="DIM_PRODUCTS" count="0" hidden="1"/>
    <cacheHierarchy uniqueName="[Measures].[__XL_Count Table6]" caption="__XL_Count Table6" measure="1" displayFolder="" measureGroup="DIM_TIMES" count="0" hidden="1"/>
    <cacheHierarchy uniqueName="[Measures].[__XL_Count FACT_ORDERS]" caption="__XL_Count FACT_ORDERS" measure="1" displayFolder="" measureGroup="FACT_ORDERS" count="0" hidden="1"/>
    <cacheHierarchy uniqueName="[Measures].[__XL_Count FACT_REVIEWS]" caption="__XL_Count FACT_REVIEWS" measure="1" displayFolder="" measureGroup="FACT_REVIEWS" count="0" hidden="1"/>
    <cacheHierarchy uniqueName="[Measures].[__XL_Count FACT_SEARCHES]" caption="__XL_Count FACT_SEARCHES" measure="1" displayFolder="" measureGroup="FACT_SEARCHES" count="0" hidden="1"/>
    <cacheHierarchy uniqueName="[Measures].[__XL_Count Calendar]" caption="__XL_Count Calendar" measure="1" displayFolder="" measureGroup="Order-Date" count="0" hidden="1"/>
    <cacheHierarchy uniqueName="[Measures].[__XL_Count Calendar1]" caption="__XL_Count Calendar1" measure="1" displayFolder="" measureGroup="Review-Date" count="0" hidden="1"/>
    <cacheHierarchy uniqueName="[Measures].[__XL_Count Calendar2]" caption="__XL_Count Calendar2" measure="1" displayFolder="" measureGroup="Search-Date" count="0" hidden="1"/>
    <cacheHierarchy uniqueName="[Measures].[__No measures defined]" caption="__No measures defined" measure="1" displayFolder="" count="0" hidden="1"/>
    <cacheHierarchy uniqueName="[Measures].[_Average Order Amount per Customer Goal]" caption="_Average Order Amount per Customer Goal" measure="1" displayFolder="" measureGroup="DIM_CUSTOMERS" count="0" hidden="1"/>
    <cacheHierarchy uniqueName="[Measures].[_Average Order Amount per Customer Status]" caption="_Average Order Amount per Customer Status" measure="1" iconSet="11" displayFolder="" measureGroup="DIM_CUSTOMERS" count="0" hidden="1"/>
    <cacheHierarchy uniqueName="[Measures].[_NumOfOrdersFromCountry Goal]" caption="_NumOfOrdersFromCountry Goal" measure="1" displayFolder="" measureGroup="DIM_CUSTOMERS" count="0" hidden="1"/>
    <cacheHierarchy uniqueName="[Measures].[_NumOfOrdersFromCountry Status]" caption="_NumOfOrdersFromCountry Status" measure="1" iconSet="7" displayFolder="" measureGroup="DIM_CUSTOMERS" count="0" hidden="1"/>
    <cacheHierarchy uniqueName="[Measures].[_NumOfOrders Goal]" caption="_NumOfOrders Goal" measure="1" displayFolder="" measureGroup="DIM_CUSTOMERS" count="0" hidden="1"/>
    <cacheHierarchy uniqueName="[Measures].[_NumOfOrders Status]" caption="_NumOfOrders Status" measure="1" iconSet="10" displayFolder="" measureGroup="DIM_CUSTOMERS" count="0" hidden="1"/>
    <cacheHierarchy uniqueName="[Measures].[_PercentageOfTotalOrders Goal]" caption="_PercentageOfTotalOrders Goal" measure="1" displayFolder="" measureGroup="FACT_SEARCHES" count="0" hidden="1"/>
    <cacheHierarchy uniqueName="[Measures].[_PercentageOfTotalOrders Status]" caption="_PercentageOfTotalOrders Status" measure="1" iconSet="7" displayFolder="" measureGroup="FACT_SEARCHES" count="0" oneField="1" hidden="1">
      <fieldsUsage count="1">
        <fieldUsage x="12"/>
      </fieldsUsage>
    </cacheHierarchy>
  </cacheHierarchies>
  <kpis count="4">
    <kpi uniqueName="Average Order Amount per Customer" caption="Average Order Amount per Customer" displayFolder="" measureGroup="DIM_CUSTOMERS" parent="" value="[Measures].[Average Order Amount per Customer]" goal="[Measures].[_Average Order Amount per Customer Goal]" status="[Measures].[_Average Order Amount per Customer Status]" trend="" weight=""/>
    <kpi uniqueName="NumOfOrdersFromCountry" caption="NumOfOrdersFromCountry" displayFolder="" measureGroup="DIM_CUSTOMERS" parent="" value="[Measures].[NumOfOrdersFromCountry]" goal="[Measures].[_NumOfOrdersFromCountry Goal]" status="[Measures].[_NumOfOrdersFromCountry Status]" trend="" weight=""/>
    <kpi uniqueName="NumOfOrders" caption="NumOfOrders" displayFolder="" measureGroup="DIM_CUSTOMERS" parent="" value="[Measures].[NumOfOrders]" goal="[Measures].[_NumOfOrders Goal]" status="[Measures].[_NumOfOrders Status]" trend="" weight=""/>
    <kpi uniqueName="PercentageOfTotalOrders" caption="PercentageOfTotalOrders" displayFolder="" measureGroup="FACT_SEARCHES" parent="" value="[Measures].[PercentageOfTotalOrders]" goal="[Measures].[_PercentageOfTotalOrders Goal]" status="[Measures].[_PercentageOfTotalOrders Status]" trend="" weight=""/>
  </kpis>
  <dimensions count="10">
    <dimension name="DIM_CUSTOMERS" uniqueName="[DIM_CUSTOMERS]" caption="DIM_CUSTOMERS"/>
    <dimension name="DIM_PRODUCTS" uniqueName="[DIM_PRODUCTS]" caption="DIM_PRODUCTS"/>
    <dimension name="DIM_TIMES" uniqueName="[DIM_TIMES]" caption="DIM_TIMES"/>
    <dimension name="FACT_ORDERS" uniqueName="[FACT_ORDERS]" caption="FACT_ORDERS"/>
    <dimension name="FACT_REVIEWS" uniqueName="[FACT_REVIEWS]" caption="FACT_REVIEWS"/>
    <dimension name="FACT_SEARCHES" uniqueName="[FACT_SEARCHES]" caption="FACT_SEARCHES"/>
    <dimension measure="1" name="Measures" uniqueName="[Measures]" caption="Measures"/>
    <dimension name="Order-Date" uniqueName="[Order-Date]" caption="Order-Date"/>
    <dimension name="Review-Date" uniqueName="[Review-Date]" caption="Review-Date"/>
    <dimension name="Search-Date" uniqueName="[Search-Date]" caption="Search-Date"/>
  </dimensions>
  <measureGroups count="9">
    <measureGroup name="DIM_CUSTOMERS" caption="DIM_CUSTOMERS"/>
    <measureGroup name="DIM_PRODUCTS" caption="DIM_PRODUCTS"/>
    <measureGroup name="DIM_TIMES" caption="DIM_TIMES"/>
    <measureGroup name="FACT_ORDERS" caption="FACT_ORDERS"/>
    <measureGroup name="FACT_REVIEWS" caption="FACT_REVIEWS"/>
    <measureGroup name="FACT_SEARCHES" caption="FACT_SEARCHES"/>
    <measureGroup name="Order-Date" caption="Order-Date"/>
    <measureGroup name="Review-Date" caption="Review-Date"/>
    <measureGroup name="Search-Date" caption="Search-Date"/>
  </measureGroups>
  <maps count="21">
    <map measureGroup="0" dimension="0"/>
    <map measureGroup="1" dimension="1"/>
    <map measureGroup="2" dimension="2"/>
    <map measureGroup="3" dimension="0"/>
    <map measureGroup="3" dimension="1"/>
    <map measureGroup="3" dimension="2"/>
    <map measureGroup="3" dimension="3"/>
    <map measureGroup="3" dimension="7"/>
    <map measureGroup="4" dimension="0"/>
    <map measureGroup="4" dimension="1"/>
    <map measureGroup="4" dimension="2"/>
    <map measureGroup="4" dimension="4"/>
    <map measureGroup="4" dimension="8"/>
    <map measureGroup="5" dimension="0"/>
    <map measureGroup="5" dimension="1"/>
    <map measureGroup="5" dimension="2"/>
    <map measureGroup="5" dimension="5"/>
    <map measureGroup="5" dimension="9"/>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i" refreshedDate="45569.942422337961" backgroundQuery="1" createdVersion="8" refreshedVersion="8" minRefreshableVersion="3" recordCount="0" supportSubquery="1" supportAdvancedDrill="1" xr:uid="{C6BA812C-BDD7-4C07-99BF-A48F17574199}">
  <cacheSource type="external" connectionId="4"/>
  <cacheFields count="11">
    <cacheField name="[DIM_CUSTOMERS].[CUSTOMERS Location].[Continent]" caption="Continent" numFmtId="0" hierarchy="5" level="1">
      <sharedItems count="5">
        <s v="Africa"/>
        <s v="America"/>
        <s v="Asia"/>
        <s v="Europe"/>
        <s v="Oceania"/>
      </sharedItems>
      <extLst>
        <ext xmlns:x15="http://schemas.microsoft.com/office/spreadsheetml/2010/11/main" uri="{4F2E5C28-24EA-4eb8-9CBF-B6C8F9C3D259}">
          <x15:cachedUniqueNames>
            <x15:cachedUniqueName index="0" name="[DIM_CUSTOMERS].[CUSTOMERS Location].[Continent].&amp;[Africa]"/>
            <x15:cachedUniqueName index="1" name="[DIM_CUSTOMERS].[CUSTOMERS Location].[Continent].&amp;[America]"/>
            <x15:cachedUniqueName index="2" name="[DIM_CUSTOMERS].[CUSTOMERS Location].[Continent].&amp;[Asia]"/>
            <x15:cachedUniqueName index="3" name="[DIM_CUSTOMERS].[CUSTOMERS Location].[Continent].&amp;[Europe]"/>
            <x15:cachedUniqueName index="4" name="[DIM_CUSTOMERS].[CUSTOMERS Location].[Continent].&amp;[Oceania]"/>
          </x15:cachedUniqueNames>
        </ext>
      </extLst>
    </cacheField>
    <cacheField name="[DIM_CUSTOMERS].[CUSTOMERS Location].[Country]" caption="Country" numFmtId="0" hierarchy="5" level="2">
      <sharedItems count="13">
        <s v="Kenya"/>
        <s v="Nigeria"/>
        <s v="Canada"/>
        <s v="Mexico"/>
        <s v="USA"/>
        <s v="China"/>
        <s v="India"/>
        <s v="Japan"/>
        <s v="South Korea"/>
        <s v="France"/>
        <s v="Germany"/>
        <s v="Italy"/>
        <s v="Spain"/>
      </sharedItems>
      <extLst>
        <ext xmlns:x15="http://schemas.microsoft.com/office/spreadsheetml/2010/11/main" uri="{4F2E5C28-24EA-4eb8-9CBF-B6C8F9C3D259}">
          <x15:cachedUniqueNames>
            <x15:cachedUniqueName index="0" name="[DIM_CUSTOMERS].[CUSTOMERS Location].[Country].&amp;[Kenya]"/>
            <x15:cachedUniqueName index="1" name="[DIM_CUSTOMERS].[CUSTOMERS Location].[Country].&amp;[Nigeria]"/>
            <x15:cachedUniqueName index="2" name="[DIM_CUSTOMERS].[CUSTOMERS Location].[Country].&amp;[Canada]"/>
            <x15:cachedUniqueName index="3" name="[DIM_CUSTOMERS].[CUSTOMERS Location].[Country].&amp;[Mexico]"/>
            <x15:cachedUniqueName index="4" name="[DIM_CUSTOMERS].[CUSTOMERS Location].[Country].&amp;[USA]"/>
            <x15:cachedUniqueName index="5" name="[DIM_CUSTOMERS].[CUSTOMERS Location].[Country].&amp;[China]"/>
            <x15:cachedUniqueName index="6" name="[DIM_CUSTOMERS].[CUSTOMERS Location].[Country].&amp;[India]"/>
            <x15:cachedUniqueName index="7" name="[DIM_CUSTOMERS].[CUSTOMERS Location].[Country].&amp;[Japan]"/>
            <x15:cachedUniqueName index="8" name="[DIM_CUSTOMERS].[CUSTOMERS Location].[Country].&amp;[South Korea]"/>
            <x15:cachedUniqueName index="9" name="[DIM_CUSTOMERS].[CUSTOMERS Location].[Country].&amp;[France]"/>
            <x15:cachedUniqueName index="10" name="[DIM_CUSTOMERS].[CUSTOMERS Location].[Country].&amp;[Germany]"/>
            <x15:cachedUniqueName index="11" name="[DIM_CUSTOMERS].[CUSTOMERS Location].[Country].&amp;[Italy]"/>
            <x15:cachedUniqueName index="12" name="[DIM_CUSTOMERS].[CUSTOMERS Location].[Country].&amp;[Spain]"/>
          </x15:cachedUniqueNames>
        </ext>
      </extLst>
    </cacheField>
    <cacheField name="[Measures].[NumOfOrdersFromCountry]" caption="NumOfOrdersFromCountry" numFmtId="0" hierarchy="89" level="32767"/>
    <cacheField name="[Measures].[_NumOfOrdersFromCountry Status]" caption="_NumOfOrdersFromCountry Status" numFmtId="0" hierarchy="105" level="32767"/>
    <cacheField name="[Measures].[PercentageOfTotalOrders]" caption="PercentageOfTotalOrders" numFmtId="0" hierarchy="91" level="32767"/>
    <cacheField name="[Order-Date].[Year].[Year]" caption="Year" numFmtId="0" hierarchy="59" level="1">
      <sharedItems containsSemiMixedTypes="0" containsNonDate="0" containsString="0"/>
    </cacheField>
    <cacheField name="[Order-Date].[Month Number].[Month Number]" caption="Month Number" numFmtId="0" hierarchy="60" level="1">
      <sharedItems containsSemiMixedTypes="0" containsNonDate="0" containsString="0"/>
    </cacheField>
    <cacheField name="[Order-Date].[Month].[Month]" caption="Month" numFmtId="0" hierarchy="61" level="1">
      <sharedItems containsSemiMixedTypes="0" containsNonDate="0" containsString="0"/>
    </cacheField>
    <cacheField name="[Order-Date].[Date Hierarchy].[Year]" caption="Year" numFmtId="0" hierarchy="58" level="1">
      <sharedItems containsSemiMixedTypes="0" containsNonDate="0" containsString="0"/>
    </cacheField>
    <cacheField name="[Order-Date].[Date Hierarchy].[Month]" caption="Month" numFmtId="0" hierarchy="58" level="2">
      <sharedItems containsSemiMixedTypes="0" containsNonDate="0" containsString="0"/>
    </cacheField>
    <cacheField name="[Order-Date].[Date Hierarchy].[DateColumn]" caption="DateColumn" numFmtId="0" hierarchy="58" level="3">
      <sharedItems containsSemiMixedTypes="0" containsNonDate="0" containsString="0"/>
    </cacheField>
  </cacheFields>
  <cacheHierarchies count="110">
    <cacheHierarchy uniqueName="[DIM_CUSTOMERS].[WD_CUSTOMERS]" caption="WD_CUSTOMERS" attribute="1" defaultMemberUniqueName="[DIM_CUSTOMERS].[WD_CUSTOMERS].[All]" allUniqueName="[DIM_CUSTOMERS].[WD_CUSTOMERS].[All]" dimensionUniqueName="[DIM_CUSTOMERS]" displayFolder="" count="0" memberValueDatatype="20" unbalanced="0"/>
    <cacheHierarchy uniqueName="[DIM_CUSTOMERS].[Email]" caption="Email" attribute="1" defaultMemberUniqueName="[DIM_CUSTOMERS].[Email].[All]" allUniqueName="[DIM_CUSTOMERS].[Email].[All]" dimensionUniqueName="[DIM_CUSTOMERS]" displayFolder="" count="0" memberValueDatatype="13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BirthDate]" caption="BirthDate" attribute="1" time="1" defaultMemberUniqueName="[DIM_CUSTOMERS].[BirthDate].[All]" allUniqueName="[DIM_CUSTOMERS].[BirthDate].[All]" dimensionUniqueName="[DIM_CUSTOMERS]" displayFolder="" count="0" memberValueDatatype="7" unbalanced="0"/>
    <cacheHierarchy uniqueName="[DIM_CUSTOMERS].[CUSTOMERS Location]" caption="CUSTOMERS Location" defaultMemberUniqueName="[DIM_CUSTOMERS].[CUSTOMERS Location].[All]" allUniqueName="[DIM_CUSTOMERS].[CUSTOMERS Location].[All]" dimensionUniqueName="[DIM_CUSTOMERS]" displayFolder="" count="3" unbalanced="0">
      <fieldsUsage count="3">
        <fieldUsage x="-1"/>
        <fieldUsage x="0"/>
        <fieldUsage x="1"/>
      </fieldsUsage>
    </cacheHierarchy>
    <cacheHierarchy uniqueName="[DIM_CUSTOMERS].[Continent]" caption="Continent" attribute="1" defaultMemberUniqueName="[DIM_CUSTOMERS].[Continent].[All]" allUniqueName="[DIM_CUSTOMERS].[Contin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DateOfJoin]" caption="DateOfJoin" attribute="1" time="1" defaultMemberUniqueName="[DIM_CUSTOMERS].[DateOfJoin].[All]" allUniqueName="[DIM_CUSTOMERS].[DateOfJoin].[All]" dimensionUniqueName="[DIM_CUSTOMERS]" displayFolder="" count="0" memberValueDatatype="7" unbalanced="0"/>
    <cacheHierarchy uniqueName="[DIM_CUSTOMERS].[ReferralSource]" caption="ReferralSource" attribute="1" defaultMemberUniqueName="[DIM_CUSTOMERS].[ReferralSource].[All]" allUniqueName="[DIM_CUSTOMERS].[ReferralSource].[All]" dimensionUniqueName="[DIM_CUSTOMERS]" displayFolder="" count="0" memberValueDatatype="130" unbalanced="0"/>
    <cacheHierarchy uniqueName="[DIM_CUSTOMERS].[TypeOfClient]" caption="TypeOfClient" attribute="1" defaultMemberUniqueName="[DIM_CUSTOMERS].[TypeOfClient].[All]" allUniqueName="[DIM_CUSTOMERS].[TypeOfClient].[All]" dimensionUniqueName="[DIM_CUSTOMERS]" displayFolder="" count="0" memberValueDatatype="130" unbalanced="0"/>
    <cacheHierarchy uniqueName="[DIM_CUSTOMERS].[Age]" caption="Age" attribute="1" defaultMemberUniqueName="[DIM_CUSTOMERS].[Age].[All]" allUniqueName="[DIM_CUSTOMERS].[Age].[All]" dimensionUniqueName="[DIM_CUSTOMERS]" displayFolder="" count="0" memberValueDatatype="20" unbalanced="0"/>
    <cacheHierarchy uniqueName="[DIM_CUSTOMERS].[AgeGroup]" caption="AgeGroup" attribute="1" defaultMemberUniqueName="[DIM_CUSTOMERS].[AgeGroup].[All]" allUniqueName="[DIM_CUSTOMERS].[AgeGroup].[All]" dimensionUniqueName="[DIM_CUSTOMERS]" displayFolder="" count="0" memberValueDatatype="130" unbalanced="0"/>
    <cacheHierarchy uniqueName="[DIM_PRODUCTS].[WD_PRODUCTS]" caption="WD_PRODUCTS" attribute="1" defaultMemberUniqueName="[DIM_PRODUCTS].[WD_PRODUCTS].[All]" allUniqueName="[DIM_PRODUCTS].[WD_PRODUCTS].[All]" dimensionUniqueName="[DIM_PRODUCT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Product- Category]" caption="Product- Category" defaultMemberUniqueName="[DIM_PRODUCTS].[Product- Category].[All]" allUniqueName="[DIM_PRODUCTS].[Product- Category].[All]" dimensionUniqueName="[DIM_PRODUCTS]" displayFolder="" count="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ice]" caption="Price" attribute="1" defaultMemberUniqueName="[DIM_PRODUCTS].[Price].[All]" allUniqueName="[DIM_PRODUCTS].[Price].[All]" dimensionUniqueName="[DIM_PRODUCTS]" displayFolder="" count="0" memberValueDatatype="20" unbalanced="0"/>
    <cacheHierarchy uniqueName="[DIM_PRODUCTS].[MinPerOrder]" caption="MinPerOrder" attribute="1" defaultMemberUniqueName="[DIM_PRODUCTS].[MinPerOrder].[All]" allUniqueName="[DIM_PRODUCTS].[MinPerOrder].[All]" dimensionUniqueName="[DIM_PRODUCTS]" displayFolder="" count="0" memberValueDatatype="20" unbalanced="0"/>
    <cacheHierarchy uniqueName="[DIM_TIMES].[TimeID]" caption="TimeID" attribute="1" defaultMemberUniqueName="[DIM_TIMES].[TimeID].[All]" allUniqueName="[DIM_TIMES].[TimeID].[All]" dimensionUniqueName="[DIM_TIMES]" displayFolder="" count="0" memberValueDatatype="20" unbalanced="0"/>
    <cacheHierarchy uniqueName="[DIM_TIMES].[Hour]" caption="Hour" attribute="1" time="1" defaultMemberUniqueName="[DIM_TIMES].[Hour].[All]" allUniqueName="[DIM_TIMES].[Hour].[All]" dimensionUniqueName="[DIM_TIMES]" displayFolder="" count="0" memberValueDatatype="7" unbalanced="0"/>
    <cacheHierarchy uniqueName="[DIM_TIMES].[TimeOfCategory]" caption="TimeOfCategory" attribute="1" defaultMemberUniqueName="[DIM_TIMES].[TimeOfCategory].[All]" allUniqueName="[DIM_TIMES].[TimeOfCategory].[All]" dimensionUniqueName="[DIM_TIMES]" displayFolder="" count="0" memberValueDatatype="130" unbalanced="0"/>
    <cacheHierarchy uniqueName="[FACT_ORDERS].[WD_ORDERS]" caption="WD_ORDERS" attribute="1" defaultMemberUniqueName="[FACT_ORDERS].[WD_ORDERS].[All]" allUniqueName="[FACT_ORDERS].[WD_ORDERS].[All]" dimensionUniqueName="[FACT_ORDERS]" displayFolder="" count="0" memberValueDatatype="20" unbalanced="0"/>
    <cacheHierarchy uniqueName="[FACT_ORDERS].[WD_PRODUCTS]" caption="WD_PRODUCTS" attribute="1" defaultMemberUniqueName="[FACT_ORDERS].[WD_PRODUCTS].[All]" allUniqueName="[FACT_ORDERS].[WD_PRODUCTS].[All]" dimensionUniqueName="[FACT_ORDERS]" displayFolder="" count="0" memberValueDatatype="20" unbalanced="0"/>
    <cacheHierarchy uniqueName="[FACT_ORDERS].[WD_CUSTOMERS]" caption="WD_CUSTOMERS" attribute="1" defaultMemberUniqueName="[FACT_ORDERS].[WD_CUSTOMERS].[All]" allUniqueName="[FACT_ORDERS].[WD_CUSTOMERS].[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20" unbalanced="0"/>
    <cacheHierarchy uniqueName="[FACT_ORDERS].[DeliveryMehtod]" caption="DeliveryMehtod" attribute="1" defaultMemberUniqueName="[FACT_ORDERS].[DeliveryMehtod].[All]" allUniqueName="[FACT_ORDERS].[DeliveryMehtod].[All]" dimensionUniqueName="[FACT_ORDERS]" displayFolder="" count="0" memberValueDatatype="13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Order-Time]" caption="Order-Time" attribute="1" defaultMemberUniqueName="[FACT_ORDERS].[Order-Time].[All]" allUniqueName="[FACT_ORDERS].[Order-Ti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ProductPrice]" caption="ProductPrice" attribute="1" defaultMemberUniqueName="[FACT_ORDERS].[ProductPrice].[All]" allUniqueName="[FACT_ORDERS].[ProductPrice].[All]" dimensionUniqueName="[FACT_ORDERS]" displayFolder="" count="0" memberValueDatatype="20" unbalanced="0"/>
    <cacheHierarchy uniqueName="[FACT_ORDERS].[TotalAmount]" caption="TotalAmount" attribute="1" defaultMemberUniqueName="[FACT_ORDERS].[TotalAmount].[All]" allUniqueName="[FACT_ORDERS].[TotalAmount].[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DeliveryCost]" caption="DeliveryCost" attribute="1" defaultMemberUniqueName="[FACT_ORDERS].[DeliveryCost].[All]" allUniqueName="[FACT_ORDERS].[DeliveryCost].[All]" dimensionUniqueName="[FACT_ORDERS]" displayFolder="" count="0" memberValueDatatype="20" unbalanced="0"/>
    <cacheHierarchy uniqueName="[FACT_ORDERS].[TypeOfClient]" caption="TypeOfClient" attribute="1" defaultMemberUniqueName="[FACT_ORDERS].[TypeOfClient].[All]" allUniqueName="[FACT_ORDERS].[TypeOfClient].[All]" dimensionUniqueName="[FACT_ORDERS]" displayFolder="" count="0" memberValueDatatype="130" unbalanced="0"/>
    <cacheHierarchy uniqueName="[FACT_ORDERS].[ClientDiscount]" caption="ClientDiscount" attribute="1" defaultMemberUniqueName="[FACT_ORDERS].[ClientDiscount].[All]" allUniqueName="[FACT_ORDERS].[ClientDiscount].[All]" dimensionUniqueName="[FACT_ORDERS]" displayFolder="" count="0" memberValueDatatype="5" unbalanced="0"/>
    <cacheHierarchy uniqueName="[FACT_ORDERS].[OrderDiscount]" caption="OrderDiscount" attribute="1" defaultMemberUniqueName="[FACT_ORDERS].[OrderDiscount].[All]" allUniqueName="[FACT_ORDERS].[OrderDiscount].[All]" dimensionUniqueName="[FACT_ORDERS]" displayFolder="" count="0" memberValueDatatype="5" unbalanced="0"/>
    <cacheHierarchy uniqueName="[FACT_ORDERS].[TotalAmountWithDiscount]" caption="TotalAmountWithDiscount" attribute="1" defaultMemberUniqueName="[FACT_ORDERS].[TotalAmountWithDiscount].[All]" allUniqueName="[FACT_ORDERS].[TotalAmountWithDiscount].[All]" dimensionUniqueName="[FACT_ORDERS]" displayFolder="" count="0" memberValueDatatype="5" unbalanced="0"/>
    <cacheHierarchy uniqueName="[FACT_ORDERS].[NetAmount]" caption="NetAmount" attribute="1" defaultMemberUniqueName="[FACT_ORDERS].[NetAmount].[All]" allUniqueName="[FACT_ORDERS].[NetAmount].[All]" dimensionUniqueName="[FACT_ORDERS]" displayFolder="" count="0" memberValueDatatype="5" unbalanced="0"/>
    <cacheHierarchy uniqueName="[FACT_ORDERS].[ArrivalDate]" caption="ArrivalDate" attribute="1" time="1" defaultMemberUniqueName="[FACT_ORDERS].[ArrivalDate].[All]" allUniqueName="[FACT_ORDERS].[ArrivalDate].[All]" dimensionUniqueName="[FACT_ORDERS]" displayFolder="" count="0" memberValueDatatype="7" unbalanced="0"/>
    <cacheHierarchy uniqueName="[FACT_ORDERS].[OnTimeArrival]" caption="OnTimeArrival" attribute="1" defaultMemberUniqueName="[FACT_ORDERS].[OnTimeArrival].[All]" allUniqueName="[FACT_ORDERS].[OnTimeArrival].[All]" dimensionUniqueName="[FACT_ORDERS]" displayFolder="" count="0" memberValueDatatype="130" unbalanced="0"/>
    <cacheHierarchy uniqueName="[FACT_REVIEWS].[DW_REVIEWS]" caption="DW_REVIEWS" attribute="1" defaultMemberUniqueName="[FACT_REVIEWS].[DW_REVIEWS].[All]" allUniqueName="[FACT_REVIEWS].[DW_REVIEWS].[All]" dimensionUniqueName="[FACT_REVIEWS]" displayFolder="" count="0" memberValueDatatype="20" unbalanced="0"/>
    <cacheHierarchy uniqueName="[FACT_REVIEWS].[WD_CUSTOMERS]" caption="WD_CUSTOMERS" attribute="1" defaultMemberUniqueName="[FACT_REVIEWS].[WD_CUSTOMERS].[All]" allUniqueName="[FACT_REVIEWS].[WD_CUSTOMERS].[All]" dimensionUniqueName="[FACT_REVIEWS]" displayFolder="" count="0" memberValueDatatype="20" unbalanced="0"/>
    <cacheHierarchy uniqueName="[FACT_REVIEWS].[DW_PRODUCTS]" caption="DW_PRODUCTS" attribute="1" defaultMemberUniqueName="[FACT_REVIEWS].[DW_PRODUCTS].[All]" allUniqueName="[FACT_REVIEWS].[DW_PRODUCTS].[All]" dimensionUniqueName="[FACT_REVIEWS]" displayFolder="" count="0" memberValueDatatype="20" unbalanced="0"/>
    <cacheHierarchy uniqueName="[FACT_REVIEWS].[Review-Date]" caption="Review-Date" attribute="1" time="1" defaultMemberUniqueName="[FACT_REVIEWS].[Review-Date].[All]" allUniqueName="[FACT_REVIEWS].[Review-Date].[All]" dimensionUniqueName="[FACT_REVIEWS]" displayFolder="" count="0" memberValueDatatype="7" unbalanced="0"/>
    <cacheHierarchy uniqueName="[FACT_REVIEWS].[Review-Time]" caption="Review-Time" attribute="1" defaultMemberUniqueName="[FACT_REVIEWS].[Review-Time].[All]" allUniqueName="[FACT_REVIEWS].[Review-Time].[All]" dimensionUniqueName="[FACT_REVIEWS]" displayFolder="" count="0" memberValueDatatype="130" unbalanced="0"/>
    <cacheHierarchy uniqueName="[FACT_REVIEWS].[ProductRate]" caption="ProductRate" attribute="1" defaultMemberUniqueName="[FACT_REVIEWS].[ProductRate].[All]" allUniqueName="[FACT_REVIEWS].[ProductRate].[All]" dimensionUniqueName="[FACT_REVIEWS]" displayFolder="" count="0" memberValueDatatype="20" unbalanced="0"/>
    <cacheHierarchy uniqueName="[FACT_REVIEWS].[IsPositiveReview]" caption="IsPositiveReview" attribute="1" defaultMemberUniqueName="[FACT_REVIEWS].[IsPositiveReview].[All]" allUniqueName="[FACT_REVIEWS].[IsPositiveReview].[All]" dimensionUniqueName="[FACT_REVIEWS]" displayFolder="" count="0" memberValueDatatype="11" unbalanced="0"/>
    <cacheHierarchy uniqueName="[FACT_SEARCHES].[WD_SEARCHES]" caption="WD_SEARCHES" attribute="1" defaultMemberUniqueName="[FACT_SEARCHES].[WD_SEARCHES].[All]" allUniqueName="[FACT_SEARCHES].[WD_SEARCHES].[All]" dimensionUniqueName="[FACT_SEARCHES]" displayFolder="" count="0" memberValueDatatype="20" unbalanced="0"/>
    <cacheHierarchy uniqueName="[FACT_SEARCHES].[WD_PRODUCTS]" caption="WD_PRODUCTS" attribute="1" defaultMemberUniqueName="[FACT_SEARCHES].[WD_PRODUCTS].[All]" allUniqueName="[FACT_SEARCHES].[WD_PRODUCTS].[All]" dimensionUniqueName="[FACT_SEARCHES]" displayFolder="" count="0" memberValueDatatype="20" unbalanced="0"/>
    <cacheHierarchy uniqueName="[FACT_SEARCHES].[WD_CUSTOMERS]" caption="WD_CUSTOMERS" attribute="1" defaultMemberUniqueName="[FACT_SEARCHES].[WD_CUSTOMERS].[All]" allUniqueName="[FACT_SEARCHES].[WD_CUSTOMERS].[All]" dimensionUniqueName="[FACT_SEARCHES]" displayFolder="" count="0" memberValueDatatype="20" unbalanced="0"/>
    <cacheHierarchy uniqueName="[FACT_SEARCHES].[IPAddress]" caption="IPAddress" attribute="1" defaultMemberUniqueName="[FACT_SEARCHES].[IPAddress].[All]" allUniqueName="[FACT_SEARCHES].[IPAddress].[All]" dimensionUniqueName="[FACT_SEARCHES]" displayFolder="" count="0" memberValueDatatype="130" unbalanced="0"/>
    <cacheHierarchy uniqueName="[FACT_SEARCHES].[SEARCHE-Date]" caption="SEARCHE-Date" attribute="1" time="1" defaultMemberUniqueName="[FACT_SEARCHES].[SEARCHE-Date].[All]" allUniqueName="[FACT_SEARCHES].[SEARCHE-Date].[All]" dimensionUniqueName="[FACT_SEARCHES]" displayFolder="" count="0" memberValueDatatype="7" unbalanced="0"/>
    <cacheHierarchy uniqueName="[FACT_SEARCHES].[SEARCHE-Time]" caption="SEARCHE-Time" attribute="1" defaultMemberUniqueName="[FACT_SEARCHES].[SEARCHE-Time].[All]" allUniqueName="[FACT_SEARCHES].[SEARCHE-Time].[All]" dimensionUniqueName="[FACT_SEARCHES]" displayFolder="" count="0" memberValueDatatype="130" unbalanced="0"/>
    <cacheHierarchy uniqueName="[FACT_SEARCHES].[IsOrdered]" caption="IsOrdered" attribute="1" defaultMemberUniqueName="[FACT_SEARCHES].[IsOrdered].[All]" allUniqueName="[FACT_SEARCHES].[IsOrdered].[All]" dimensionUniqueName="[FACT_SEARCHES]" displayFolder="" count="0" memberValueDatatype="20" unbalanced="0"/>
    <cacheHierarchy uniqueName="[FACT_SEARCHES].[SEARCHESPerProducts]" caption="SEARCHESPerProducts" attribute="1" defaultMemberUniqueName="[FACT_SEARCHES].[SEARCHESPerProducts].[All]" allUniqueName="[FACT_SEARCHES].[SEARCHESPerProducts].[All]" dimensionUniqueName="[FACT_SEARCHES]" displayFolder="" count="0" memberValueDatatype="20" unbalanced="0"/>
    <cacheHierarchy uniqueName="[Order-Date].[Date]" caption="Date" attribute="1" time="1" keyAttribute="1" defaultMemberUniqueName="[Order-Date].[Date].[All]" allUniqueName="[Order-Date].[Date].[All]" dimensionUniqueName="[Order-Date]" displayFolder="" count="0" memberValueDatatype="7" unbalanced="0"/>
    <cacheHierarchy uniqueName="[Order-Date].[Date Hierarchy]" caption="Date Hierarchy" time="1" defaultMemberUniqueName="[Order-Date].[Date Hierarchy].[All]" allUniqueName="[Order-Date].[Date Hierarchy].[All]" dimensionUniqueName="[Order-Date]" displayFolder="" count="4" unbalanced="0">
      <fieldsUsage count="4">
        <fieldUsage x="-1"/>
        <fieldUsage x="8"/>
        <fieldUsage x="9"/>
        <fieldUsage x="10"/>
      </fieldsUsage>
    </cacheHierarchy>
    <cacheHierarchy uniqueName="[Order-Date].[Year]" caption="Year" attribute="1" time="1" defaultMemberUniqueName="[Order-Date].[Year].[All]" allUniqueName="[Order-Date].[Year].[All]" dimensionUniqueName="[Order-Date]" displayFolder="" count="2" memberValueDatatype="20" unbalanced="0">
      <fieldsUsage count="2">
        <fieldUsage x="-1"/>
        <fieldUsage x="5"/>
      </fieldsUsage>
    </cacheHierarchy>
    <cacheHierarchy uniqueName="[Order-Date].[Month Number]" caption="Month Number" attribute="1" time="1" defaultMemberUniqueName="[Order-Date].[Month Number].[All]" allUniqueName="[Order-Date].[Month Number].[All]" dimensionUniqueName="[Order-Date]" displayFolder="" count="2" memberValueDatatype="20" unbalanced="0">
      <fieldsUsage count="2">
        <fieldUsage x="-1"/>
        <fieldUsage x="6"/>
      </fieldsUsage>
    </cacheHierarchy>
    <cacheHierarchy uniqueName="[Order-Date].[Month]" caption="Month" attribute="1" time="1" defaultMemberUniqueName="[Order-Date].[Month].[All]" allUniqueName="[Order-Date].[Month].[All]" dimensionUniqueName="[Order-Date]" displayFolder="" count="2" memberValueDatatype="130" unbalanced="0">
      <fieldsUsage count="2">
        <fieldUsage x="-1"/>
        <fieldUsage x="7"/>
      </fieldsUsage>
    </cacheHierarchy>
    <cacheHierarchy uniqueName="[Order-Date].[MMM-YYYY]" caption="MMM-YYYY" attribute="1" time="1" defaultMemberUniqueName="[Order-Date].[MMM-YYYY].[All]" allUniqueName="[Order-Date].[MMM-YYYY].[All]" dimensionUniqueName="[Order-Date]" displayFolder="" count="0" memberValueDatatype="130" unbalanced="0"/>
    <cacheHierarchy uniqueName="[Order-Date].[Day Of Week Number]" caption="Day Of Week Number" attribute="1" time="1" defaultMemberUniqueName="[Order-Date].[Day Of Week Number].[All]" allUniqueName="[Order-Date].[Day Of Week Number].[All]" dimensionUniqueName="[Order-Date]" displayFolder="" count="0" memberValueDatatype="20" unbalanced="0"/>
    <cacheHierarchy uniqueName="[Order-Date].[Day Of Week]" caption="Day Of Week" attribute="1" time="1" defaultMemberUniqueName="[Order-Date].[Day Of Week].[All]" allUniqueName="[Order-Date].[Day Of Week].[All]" dimensionUniqueName="[Order-Date]" displayFolder="" count="0" memberValueDatatype="130" unbalanced="0"/>
    <cacheHierarchy uniqueName="[Review-Date].[Date]" caption="Date" attribute="1" time="1" keyAttribute="1" defaultMemberUniqueName="[Review-Date].[Date].[All]" allUniqueName="[Review-Date].[Date].[All]" dimensionUniqueName="[Review-Date]" displayFolder="" count="0" memberValueDatatype="7" unbalanced="0"/>
    <cacheHierarchy uniqueName="[Review-Date].[Date Hierarchy]" caption="Date Hierarchy" time="1" defaultMemberUniqueName="[Review-Date].[Date Hierarchy].[All]" allUniqueName="[Review-Date].[Date Hierarchy].[All]" dimensionUniqueName="[Review-Date]" displayFolder="" count="0" unbalanced="0"/>
    <cacheHierarchy uniqueName="[Review-Date].[Year]" caption="Year" attribute="1" time="1" defaultMemberUniqueName="[Review-Date].[Year].[All]" allUniqueName="[Review-Date].[Year].[All]" dimensionUniqueName="[Review-Date]" displayFolder="" count="0" memberValueDatatype="20" unbalanced="0"/>
    <cacheHierarchy uniqueName="[Review-Date].[Month Number]" caption="Month Number" attribute="1" time="1" defaultMemberUniqueName="[Review-Date].[Month Number].[All]" allUniqueName="[Review-Date].[Month Number].[All]" dimensionUniqueName="[Review-Date]" displayFolder="" count="0" memberValueDatatype="20" unbalanced="0"/>
    <cacheHierarchy uniqueName="[Review-Date].[Month]" caption="Month" attribute="1" time="1" defaultMemberUniqueName="[Review-Date].[Month].[All]" allUniqueName="[Review-Date].[Month].[All]" dimensionUniqueName="[Review-Date]" displayFolder="" count="0" memberValueDatatype="130" unbalanced="0"/>
    <cacheHierarchy uniqueName="[Review-Date].[MMM-YYYY]" caption="MMM-YYYY" attribute="1" time="1" defaultMemberUniqueName="[Review-Date].[MMM-YYYY].[All]" allUniqueName="[Review-Date].[MMM-YYYY].[All]" dimensionUniqueName="[Review-Date]" displayFolder="" count="0" memberValueDatatype="130" unbalanced="0"/>
    <cacheHierarchy uniqueName="[Review-Date].[Day Of Week Number]" caption="Day Of Week Number" attribute="1" time="1" defaultMemberUniqueName="[Review-Date].[Day Of Week Number].[All]" allUniqueName="[Review-Date].[Day Of Week Number].[All]" dimensionUniqueName="[Review-Date]" displayFolder="" count="0" memberValueDatatype="20" unbalanced="0"/>
    <cacheHierarchy uniqueName="[Review-Date].[Day Of Week]" caption="Day Of Week" attribute="1" time="1" defaultMemberUniqueName="[Review-Date].[Day Of Week].[All]" allUniqueName="[Review-Date].[Day Of Week].[All]" dimensionUniqueName="[Review-Date]" displayFolder="" count="0" memberValueDatatype="130" unbalanced="0"/>
    <cacheHierarchy uniqueName="[Search-Date].[Date]" caption="Date" attribute="1" time="1" keyAttribute="1" defaultMemberUniqueName="[Search-Date].[Date].[All]" allUniqueName="[Search-Date].[Date].[All]" dimensionUniqueName="[Search-Date]" displayFolder="" count="0" memberValueDatatype="7" unbalanced="0"/>
    <cacheHierarchy uniqueName="[Search-Date].[Date Hierarchy]" caption="Date Hierarchy" time="1" defaultMemberUniqueName="[Search-Date].[Date Hierarchy].[All]" allUniqueName="[Search-Date].[Date Hierarchy].[All]" dimensionUniqueName="[Search-Date]" displayFolder="" count="0" unbalanced="0"/>
    <cacheHierarchy uniqueName="[Search-Date].[Year]" caption="Year" attribute="1" time="1" defaultMemberUniqueName="[Search-Date].[Year].[All]" allUniqueName="[Search-Date].[Year].[All]" dimensionUniqueName="[Search-Date]" displayFolder="" count="0" memberValueDatatype="20" unbalanced="0"/>
    <cacheHierarchy uniqueName="[Search-Date].[Month Number]" caption="Month Number" attribute="1" time="1" defaultMemberUniqueName="[Search-Date].[Month Number].[All]" allUniqueName="[Search-Date].[Month Number].[All]" dimensionUniqueName="[Search-Date]" displayFolder="" count="0" memberValueDatatype="20" unbalanced="0"/>
    <cacheHierarchy uniqueName="[Search-Date].[Month]" caption="Month" attribute="1" time="1" defaultMemberUniqueName="[Search-Date].[Month].[All]" allUniqueName="[Search-Date].[Month].[All]" dimensionUniqueName="[Search-Date]" displayFolder="" count="0" memberValueDatatype="130" unbalanced="0"/>
    <cacheHierarchy uniqueName="[Search-Date].[MMM-YYYY]" caption="MMM-YYYY" attribute="1" time="1" defaultMemberUniqueName="[Search-Date].[MMM-YYYY].[All]" allUniqueName="[Search-Date].[MMM-YYYY].[All]" dimensionUniqueName="[Search-Date]" displayFolder="" count="0" memberValueDatatype="130" unbalanced="0"/>
    <cacheHierarchy uniqueName="[Search-Date].[Day Of Week Number]" caption="Day Of Week Number" attribute="1" time="1" defaultMemberUniqueName="[Search-Date].[Day Of Week Number].[All]" allUniqueName="[Search-Date].[Day Of Week Number].[All]" dimensionUniqueName="[Search-Date]" displayFolder="" count="0" memberValueDatatype="20" unbalanced="0"/>
    <cacheHierarchy uniqueName="[Search-Date].[Day Of Week]" caption="Day Of Week" attribute="1" time="1" defaultMemberUniqueName="[Search-Date].[Day Of Week].[All]" allUniqueName="[Search-Date].[Day Of Week].[All]" dimensionUniqueName="[Search-Date]" displayFolder="" count="0" memberValueDatatype="130" unbalanced="0"/>
    <cacheHierarchy uniqueName="[Measures].[Sum of NetAmount]" caption="Sum of NetAmount" measure="1" displayFolder="" measureGroup="FACT_ORDERS" count="0">
      <extLst>
        <ext xmlns:x15="http://schemas.microsoft.com/office/spreadsheetml/2010/11/main" uri="{B97F6D7D-B522-45F9-BDA1-12C45D357490}">
          <x15:cacheHierarchy aggregatedColumn="39"/>
        </ext>
      </extLst>
    </cacheHierarchy>
    <cacheHierarchy uniqueName="[Measures].[Sum of WD_SEARCHES]" caption="Sum of WD_SEARCHES" measure="1" displayFolder="" measureGroup="FACT_SEARCHES" count="0">
      <extLst>
        <ext xmlns:x15="http://schemas.microsoft.com/office/spreadsheetml/2010/11/main" uri="{B97F6D7D-B522-45F9-BDA1-12C45D357490}">
          <x15:cacheHierarchy aggregatedColumn="49"/>
        </ext>
      </extLst>
    </cacheHierarchy>
    <cacheHierarchy uniqueName="[Measures].[Count of WD_SEARCHES]" caption="Count of WD_SEARCHES" measure="1" displayFolder="" measureGroup="FACT_SEARCHES" count="0">
      <extLst>
        <ext xmlns:x15="http://schemas.microsoft.com/office/spreadsheetml/2010/11/main" uri="{B97F6D7D-B522-45F9-BDA1-12C45D357490}">
          <x15:cacheHierarchy aggregatedColumn="49"/>
        </ext>
      </extLst>
    </cacheHierarchy>
    <cacheHierarchy uniqueName="[Measures].[Sum of IsOrdered]" caption="Sum of IsOrdered" measure="1" displayFolder="" measureGroup="FACT_SEARCHES" count="0">
      <extLst>
        <ext xmlns:x15="http://schemas.microsoft.com/office/spreadsheetml/2010/11/main" uri="{B97F6D7D-B522-45F9-BDA1-12C45D357490}">
          <x15:cacheHierarchy aggregatedColumn="55"/>
        </ext>
      </extLst>
    </cacheHierarchy>
    <cacheHierarchy uniqueName="[Measures].[SearchesWithOrder]" caption="SearchesWithOrder" measure="1" displayFolder="" measureGroup="FACT_SEARCHES" count="0"/>
    <cacheHierarchy uniqueName="[Measures].[TotalSearches]" caption="TotalSearches" measure="1" displayFolder="" measureGroup="FACT_SEARCHES" count="0"/>
    <cacheHierarchy uniqueName="[Measures].[SearchConversionRate]" caption="SearchConversionRate" measure="1" displayFolder="" measureGroup="FACT_SEARCHES" count="0"/>
    <cacheHierarchy uniqueName="[Measures].[Average Order Amount per Customer]" caption="Average Order Amount per Customer" measure="1" displayFolder="" measureGroup="DIM_CUSTOMERS" count="0"/>
    <cacheHierarchy uniqueName="[Measures].[NumOfOrdersFromCountry]" caption="NumOfOrdersFromCountry" measure="1" displayFolder="" measureGroup="DIM_CUSTOMERS" count="0" oneField="1">
      <fieldsUsage count="1">
        <fieldUsage x="2"/>
      </fieldsUsage>
    </cacheHierarchy>
    <cacheHierarchy uniqueName="[Measures].[NumOfOrders]" caption="NumOfOrders" measure="1" displayFolder="" measureGroup="DIM_CUSTOMERS" count="0"/>
    <cacheHierarchy uniqueName="[Measures].[PercentageOfTotalOrders]" caption="PercentageOfTotalOrders" measure="1" displayFolder="" measureGroup="FACT_SEARCHES" count="0" oneField="1">
      <fieldsUsage count="1">
        <fieldUsage x="4"/>
      </fieldsUsage>
    </cacheHierarchy>
    <cacheHierarchy uniqueName="[Measures].[__XL_Count DIM_CUSTOMERS]" caption="__XL_Count DIM_CUSTOMERS" measure="1" displayFolder="" measureGroup="DIM_CUSTOMERS" count="0" hidden="1"/>
    <cacheHierarchy uniqueName="[Measures].[__XL_Count DIM_PRODUCTS]" caption="__XL_Count DIM_PRODUCTS" measure="1" displayFolder="" measureGroup="DIM_PRODUCTS" count="0" hidden="1"/>
    <cacheHierarchy uniqueName="[Measures].[__XL_Count Table6]" caption="__XL_Count Table6" measure="1" displayFolder="" measureGroup="DIM_TIMES" count="0" hidden="1"/>
    <cacheHierarchy uniqueName="[Measures].[__XL_Count FACT_ORDERS]" caption="__XL_Count FACT_ORDERS" measure="1" displayFolder="" measureGroup="FACT_ORDERS" count="0" hidden="1"/>
    <cacheHierarchy uniqueName="[Measures].[__XL_Count FACT_REVIEWS]" caption="__XL_Count FACT_REVIEWS" measure="1" displayFolder="" measureGroup="FACT_REVIEWS" count="0" hidden="1"/>
    <cacheHierarchy uniqueName="[Measures].[__XL_Count FACT_SEARCHES]" caption="__XL_Count FACT_SEARCHES" measure="1" displayFolder="" measureGroup="FACT_SEARCHES" count="0" hidden="1"/>
    <cacheHierarchy uniqueName="[Measures].[__XL_Count Calendar]" caption="__XL_Count Calendar" measure="1" displayFolder="" measureGroup="Order-Date" count="0" hidden="1"/>
    <cacheHierarchy uniqueName="[Measures].[__XL_Count Calendar1]" caption="__XL_Count Calendar1" measure="1" displayFolder="" measureGroup="Review-Date" count="0" hidden="1"/>
    <cacheHierarchy uniqueName="[Measures].[__XL_Count Calendar2]" caption="__XL_Count Calendar2" measure="1" displayFolder="" measureGroup="Search-Date" count="0" hidden="1"/>
    <cacheHierarchy uniqueName="[Measures].[__No measures defined]" caption="__No measures defined" measure="1" displayFolder="" count="0" hidden="1"/>
    <cacheHierarchy uniqueName="[Measures].[_Average Order Amount per Customer Goal]" caption="_Average Order Amount per Customer Goal" measure="1" displayFolder="" measureGroup="DIM_CUSTOMERS" count="0" hidden="1"/>
    <cacheHierarchy uniqueName="[Measures].[_Average Order Amount per Customer Status]" caption="_Average Order Amount per Customer Status" measure="1" iconSet="11" displayFolder="" measureGroup="DIM_CUSTOMERS" count="0" hidden="1"/>
    <cacheHierarchy uniqueName="[Measures].[_NumOfOrdersFromCountry Goal]" caption="_NumOfOrdersFromCountry Goal" measure="1" displayFolder="" measureGroup="DIM_CUSTOMERS" count="0" hidden="1"/>
    <cacheHierarchy uniqueName="[Measures].[_NumOfOrdersFromCountry Status]" caption="_NumOfOrdersFromCountry Status" measure="1" iconSet="7" displayFolder="" measureGroup="DIM_CUSTOMERS" count="0" oneField="1" hidden="1">
      <fieldsUsage count="1">
        <fieldUsage x="3"/>
      </fieldsUsage>
    </cacheHierarchy>
    <cacheHierarchy uniqueName="[Measures].[_NumOfOrders Goal]" caption="_NumOfOrders Goal" measure="1" displayFolder="" measureGroup="DIM_CUSTOMERS" count="0" hidden="1"/>
    <cacheHierarchy uniqueName="[Measures].[_NumOfOrders Status]" caption="_NumOfOrders Status" measure="1" iconSet="10" displayFolder="" measureGroup="DIM_CUSTOMERS" count="0" hidden="1"/>
    <cacheHierarchy uniqueName="[Measures].[_PercentageOfTotalOrders Goal]" caption="_PercentageOfTotalOrders Goal" measure="1" displayFolder="" measureGroup="FACT_SEARCHES" count="0" hidden="1"/>
    <cacheHierarchy uniqueName="[Measures].[_PercentageOfTotalOrders Status]" caption="_PercentageOfTotalOrders Status" measure="1" iconSet="7" displayFolder="" measureGroup="FACT_SEARCHES" count="0" hidden="1"/>
  </cacheHierarchies>
  <kpis count="4">
    <kpi uniqueName="Average Order Amount per Customer" caption="Average Order Amount per Customer" displayFolder="" measureGroup="DIM_CUSTOMERS" parent="" value="[Measures].[Average Order Amount per Customer]" goal="[Measures].[_Average Order Amount per Customer Goal]" status="[Measures].[_Average Order Amount per Customer Status]" trend="" weight=""/>
    <kpi uniqueName="NumOfOrdersFromCountry" caption="NumOfOrdersFromCountry" displayFolder="" measureGroup="DIM_CUSTOMERS" parent="" value="[Measures].[NumOfOrdersFromCountry]" goal="[Measures].[_NumOfOrdersFromCountry Goal]" status="[Measures].[_NumOfOrdersFromCountry Status]" trend="" weight=""/>
    <kpi uniqueName="NumOfOrders" caption="NumOfOrders" displayFolder="" measureGroup="DIM_CUSTOMERS" parent="" value="[Measures].[NumOfOrders]" goal="[Measures].[_NumOfOrders Goal]" status="[Measures].[_NumOfOrders Status]" trend="" weight=""/>
    <kpi uniqueName="PercentageOfTotalOrders" caption="PercentageOfTotalOrders" displayFolder="" measureGroup="FACT_SEARCHES" parent="" value="[Measures].[PercentageOfTotalOrders]" goal="[Measures].[_PercentageOfTotalOrders Goal]" status="[Measures].[_PercentageOfTotalOrders Status]" trend="" weight=""/>
  </kpis>
  <dimensions count="10">
    <dimension name="DIM_CUSTOMERS" uniqueName="[DIM_CUSTOMERS]" caption="DIM_CUSTOMERS"/>
    <dimension name="DIM_PRODUCTS" uniqueName="[DIM_PRODUCTS]" caption="DIM_PRODUCTS"/>
    <dimension name="DIM_TIMES" uniqueName="[DIM_TIMES]" caption="DIM_TIMES"/>
    <dimension name="FACT_ORDERS" uniqueName="[FACT_ORDERS]" caption="FACT_ORDERS"/>
    <dimension name="FACT_REVIEWS" uniqueName="[FACT_REVIEWS]" caption="FACT_REVIEWS"/>
    <dimension name="FACT_SEARCHES" uniqueName="[FACT_SEARCHES]" caption="FACT_SEARCHES"/>
    <dimension measure="1" name="Measures" uniqueName="[Measures]" caption="Measures"/>
    <dimension name="Order-Date" uniqueName="[Order-Date]" caption="Order-Date"/>
    <dimension name="Review-Date" uniqueName="[Review-Date]" caption="Review-Date"/>
    <dimension name="Search-Date" uniqueName="[Search-Date]" caption="Search-Date"/>
  </dimensions>
  <measureGroups count="9">
    <measureGroup name="DIM_CUSTOMERS" caption="DIM_CUSTOMERS"/>
    <measureGroup name="DIM_PRODUCTS" caption="DIM_PRODUCTS"/>
    <measureGroup name="DIM_TIMES" caption="DIM_TIMES"/>
    <measureGroup name="FACT_ORDERS" caption="FACT_ORDERS"/>
    <measureGroup name="FACT_REVIEWS" caption="FACT_REVIEWS"/>
    <measureGroup name="FACT_SEARCHES" caption="FACT_SEARCHES"/>
    <measureGroup name="Order-Date" caption="Order-Date"/>
    <measureGroup name="Review-Date" caption="Review-Date"/>
    <measureGroup name="Search-Date" caption="Search-Date"/>
  </measureGroups>
  <maps count="21">
    <map measureGroup="0" dimension="0"/>
    <map measureGroup="1" dimension="1"/>
    <map measureGroup="2" dimension="2"/>
    <map measureGroup="3" dimension="0"/>
    <map measureGroup="3" dimension="1"/>
    <map measureGroup="3" dimension="2"/>
    <map measureGroup="3" dimension="3"/>
    <map measureGroup="3" dimension="7"/>
    <map measureGroup="4" dimension="0"/>
    <map measureGroup="4" dimension="1"/>
    <map measureGroup="4" dimension="2"/>
    <map measureGroup="4" dimension="4"/>
    <map measureGroup="4" dimension="8"/>
    <map measureGroup="5" dimension="0"/>
    <map measureGroup="5" dimension="1"/>
    <map measureGroup="5" dimension="2"/>
    <map measureGroup="5" dimension="5"/>
    <map measureGroup="5" dimension="9"/>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i" refreshedDate="45570.783392013887" backgroundQuery="1" createdVersion="8" refreshedVersion="8" minRefreshableVersion="3" recordCount="0" supportSubquery="1" supportAdvancedDrill="1" xr:uid="{C18285ED-D0B6-43DA-9B1A-2658F19217C2}">
  <cacheSource type="external" connectionId="4"/>
  <cacheFields count="13">
    <cacheField name="[Measures].[Sum of NetAmount]" caption="Sum of NetAmount" numFmtId="0" hierarchy="81" level="32767"/>
    <cacheField name="[DIM_PRODUCTS].[Category].[Category]" caption="Category" numFmtId="0" hierarchy="15" level="1">
      <sharedItems count="7">
        <s v="Magnets"/>
        <s v="Custom Products" u="1"/>
        <s v="Custom Stickers" u="1"/>
        <s v="Outdoor Gear" u="1"/>
        <s v="Parking Permits" u="1"/>
        <s v="Sticker Designs" u="1"/>
        <s v="Tech Accessories" u="1"/>
      </sharedItems>
    </cacheField>
    <cacheField name="[Order-Date].[Date].[Date]" caption="Date" numFmtId="0" hierarchy="57" level="1">
      <sharedItems containsSemiMixedTypes="0" containsNonDate="0" containsString="0"/>
    </cacheField>
    <cacheField name="[Order-Date].[Year].[Year]" caption="Year" numFmtId="0" hierarchy="59" level="1">
      <sharedItems containsSemiMixedTypes="0" containsNonDate="0" containsString="0"/>
    </cacheField>
    <cacheField name="[Order-Date].[Month].[Month]" caption="Month" numFmtId="0" hierarchy="61" level="1">
      <sharedItems containsSemiMixedTypes="0" containsNonDate="0" containsString="0"/>
    </cacheField>
    <cacheField name="[DIM_CUSTOMERS].[AgeGroup].[AgeGroup]" caption="AgeGroup" numFmtId="0" hierarchy="12" level="1">
      <sharedItems count="3">
        <s v="22-59"/>
        <s v="60+"/>
        <s v="18-21" u="1"/>
      </sharedItems>
    </cacheField>
    <cacheField name="[Measures].[Average Order Amount per Customer]" caption="Average Order Amount per Customer" numFmtId="0" hierarchy="88" level="32767"/>
    <cacheField name="[Measures].[_Average Order Amount per Customer Status]" caption="_Average Order Amount per Customer Status" numFmtId="0" hierarchy="103" level="32767"/>
    <cacheField name="[Order-Date].[Date Hierarchy].[Year]" caption="Year" numFmtId="0" hierarchy="58" level="1">
      <sharedItems containsSemiMixedTypes="0" containsNonDate="0" containsString="0"/>
    </cacheField>
    <cacheField name="[Order-Date].[Date Hierarchy].[Month]" caption="Month" numFmtId="0" hierarchy="58" level="2">
      <sharedItems containsSemiMixedTypes="0" containsNonDate="0" containsString="0"/>
    </cacheField>
    <cacheField name="[Order-Date].[Date Hierarchy].[DateColumn]" caption="DateColumn" numFmtId="0" hierarchy="58" level="3">
      <sharedItems containsSemiMixedTypes="0" containsNonDate="0" containsString="0"/>
    </cacheField>
    <cacheField name="[DIM_PRODUCTS].[Product- Category].[Category]" caption="Category" numFmtId="0" hierarchy="16" level="1">
      <sharedItems containsSemiMixedTypes="0" containsNonDate="0" containsString="0"/>
    </cacheField>
    <cacheField name="[DIM_PRODUCTS].[Product- Category].[ProductID]" caption="ProductID" numFmtId="0" hierarchy="16" level="2">
      <sharedItems containsSemiMixedTypes="0" containsNonDate="0" containsString="0"/>
    </cacheField>
  </cacheFields>
  <cacheHierarchies count="110">
    <cacheHierarchy uniqueName="[DIM_CUSTOMERS].[WD_CUSTOMERS]" caption="WD_CUSTOMERS" attribute="1" defaultMemberUniqueName="[DIM_CUSTOMERS].[WD_CUSTOMERS].[All]" allUniqueName="[DIM_CUSTOMERS].[WD_CUSTOMERS].[All]" dimensionUniqueName="[DIM_CUSTOMERS]" displayFolder="" count="0" memberValueDatatype="20" unbalanced="0"/>
    <cacheHierarchy uniqueName="[DIM_CUSTOMERS].[Email]" caption="Email" attribute="1" defaultMemberUniqueName="[DIM_CUSTOMERS].[Email].[All]" allUniqueName="[DIM_CUSTOMERS].[Email].[All]" dimensionUniqueName="[DIM_CUSTOMERS]" displayFolder="" count="0" memberValueDatatype="13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BirthDate]" caption="BirthDate" attribute="1" time="1" defaultMemberUniqueName="[DIM_CUSTOMERS].[BirthDate].[All]" allUniqueName="[DIM_CUSTOMERS].[BirthDate].[All]" dimensionUniqueName="[DIM_CUSTOMERS]" displayFolder="" count="0" memberValueDatatype="7" unbalanced="0"/>
    <cacheHierarchy uniqueName="[DIM_CUSTOMERS].[CUSTOMERS Location]" caption="CUSTOMERS Location" defaultMemberUniqueName="[DIM_CUSTOMERS].[CUSTOMERS Location].[All]" allUniqueName="[DIM_CUSTOMERS].[CUSTOMERS Location].[All]" dimensionUniqueName="[DIM_CUSTOMERS]" displayFolder="" count="0" unbalanced="0"/>
    <cacheHierarchy uniqueName="[DIM_CUSTOMERS].[Continent]" caption="Continent" attribute="1" defaultMemberUniqueName="[DIM_CUSTOMERS].[Continent].[All]" allUniqueName="[DIM_CUSTOMERS].[Contin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DateOfJoin]" caption="DateOfJoin" attribute="1" time="1" defaultMemberUniqueName="[DIM_CUSTOMERS].[DateOfJoin].[All]" allUniqueName="[DIM_CUSTOMERS].[DateOfJoin].[All]" dimensionUniqueName="[DIM_CUSTOMERS]" displayFolder="" count="0" memberValueDatatype="7" unbalanced="0"/>
    <cacheHierarchy uniqueName="[DIM_CUSTOMERS].[ReferralSource]" caption="ReferralSource" attribute="1" defaultMemberUniqueName="[DIM_CUSTOMERS].[ReferralSource].[All]" allUniqueName="[DIM_CUSTOMERS].[ReferralSource].[All]" dimensionUniqueName="[DIM_CUSTOMERS]" displayFolder="" count="0" memberValueDatatype="130" unbalanced="0"/>
    <cacheHierarchy uniqueName="[DIM_CUSTOMERS].[TypeOfClient]" caption="TypeOfClient" attribute="1" defaultMemberUniqueName="[DIM_CUSTOMERS].[TypeOfClient].[All]" allUniqueName="[DIM_CUSTOMERS].[TypeOfClient].[All]" dimensionUniqueName="[DIM_CUSTOMERS]" displayFolder="" count="0" memberValueDatatype="130" unbalanced="0"/>
    <cacheHierarchy uniqueName="[DIM_CUSTOMERS].[Age]" caption="Age" attribute="1" defaultMemberUniqueName="[DIM_CUSTOMERS].[Age].[All]" allUniqueName="[DIM_CUSTOMERS].[Age].[All]" dimensionUniqueName="[DIM_CUSTOMERS]" displayFolder="" count="0" memberValueDatatype="20" unbalanced="0"/>
    <cacheHierarchy uniqueName="[DIM_CUSTOMERS].[AgeGroup]" caption="AgeGroup" attribute="1" defaultMemberUniqueName="[DIM_CUSTOMERS].[AgeGroup].[All]" allUniqueName="[DIM_CUSTOMERS].[AgeGroup].[All]" dimensionUniqueName="[DIM_CUSTOMERS]" displayFolder="" count="2" memberValueDatatype="130" unbalanced="0">
      <fieldsUsage count="2">
        <fieldUsage x="-1"/>
        <fieldUsage x="5"/>
      </fieldsUsage>
    </cacheHierarchy>
    <cacheHierarchy uniqueName="[DIM_PRODUCTS].[WD_PRODUCTS]" caption="WD_PRODUCTS" attribute="1" defaultMemberUniqueName="[DIM_PRODUCTS].[WD_PRODUCTS].[All]" allUniqueName="[DIM_PRODUCTS].[WD_PRODUCTS].[All]" dimensionUniqueName="[DIM_PRODUCT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1"/>
      </fieldsUsage>
    </cacheHierarchy>
    <cacheHierarchy uniqueName="[DIM_PRODUCTS].[Product- Category]" caption="Product- Category" defaultMemberUniqueName="[DIM_PRODUCTS].[Product- Category].[All]" allUniqueName="[DIM_PRODUCTS].[Product- Category].[All]" dimensionUniqueName="[DIM_PRODUCTS]" displayFolder="" count="3" unbalanced="0">
      <fieldsUsage count="3">
        <fieldUsage x="-1"/>
        <fieldUsage x="11"/>
        <fieldUsage x="12"/>
      </fieldsUsage>
    </cacheHierarchy>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ice]" caption="Price" attribute="1" defaultMemberUniqueName="[DIM_PRODUCTS].[Price].[All]" allUniqueName="[DIM_PRODUCTS].[Price].[All]" dimensionUniqueName="[DIM_PRODUCTS]" displayFolder="" count="0" memberValueDatatype="20" unbalanced="0"/>
    <cacheHierarchy uniqueName="[DIM_PRODUCTS].[MinPerOrder]" caption="MinPerOrder" attribute="1" defaultMemberUniqueName="[DIM_PRODUCTS].[MinPerOrder].[All]" allUniqueName="[DIM_PRODUCTS].[MinPerOrder].[All]" dimensionUniqueName="[DIM_PRODUCTS]" displayFolder="" count="0" memberValueDatatype="20" unbalanced="0"/>
    <cacheHierarchy uniqueName="[DIM_TIMES].[TimeID]" caption="TimeID" attribute="1" defaultMemberUniqueName="[DIM_TIMES].[TimeID].[All]" allUniqueName="[DIM_TIMES].[TimeID].[All]" dimensionUniqueName="[DIM_TIMES]" displayFolder="" count="0" memberValueDatatype="20" unbalanced="0"/>
    <cacheHierarchy uniqueName="[DIM_TIMES].[Hour]" caption="Hour" attribute="1" time="1" defaultMemberUniqueName="[DIM_TIMES].[Hour].[All]" allUniqueName="[DIM_TIMES].[Hour].[All]" dimensionUniqueName="[DIM_TIMES]" displayFolder="" count="0" memberValueDatatype="7" unbalanced="0"/>
    <cacheHierarchy uniqueName="[DIM_TIMES].[TimeOfCategory]" caption="TimeOfCategory" attribute="1" defaultMemberUniqueName="[DIM_TIMES].[TimeOfCategory].[All]" allUniqueName="[DIM_TIMES].[TimeOfCategory].[All]" dimensionUniqueName="[DIM_TIMES]" displayFolder="" count="0" memberValueDatatype="130" unbalanced="0"/>
    <cacheHierarchy uniqueName="[FACT_ORDERS].[WD_ORDERS]" caption="WD_ORDERS" attribute="1" defaultMemberUniqueName="[FACT_ORDERS].[WD_ORDERS].[All]" allUniqueName="[FACT_ORDERS].[WD_ORDERS].[All]" dimensionUniqueName="[FACT_ORDERS]" displayFolder="" count="0" memberValueDatatype="20" unbalanced="0"/>
    <cacheHierarchy uniqueName="[FACT_ORDERS].[WD_PRODUCTS]" caption="WD_PRODUCTS" attribute="1" defaultMemberUniqueName="[FACT_ORDERS].[WD_PRODUCTS].[All]" allUniqueName="[FACT_ORDERS].[WD_PRODUCTS].[All]" dimensionUniqueName="[FACT_ORDERS]" displayFolder="" count="0" memberValueDatatype="20" unbalanced="0"/>
    <cacheHierarchy uniqueName="[FACT_ORDERS].[WD_CUSTOMERS]" caption="WD_CUSTOMERS" attribute="1" defaultMemberUniqueName="[FACT_ORDERS].[WD_CUSTOMERS].[All]" allUniqueName="[FACT_ORDERS].[WD_CUSTOMERS].[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20" unbalanced="0"/>
    <cacheHierarchy uniqueName="[FACT_ORDERS].[DeliveryMehtod]" caption="DeliveryMehtod" attribute="1" defaultMemberUniqueName="[FACT_ORDERS].[DeliveryMehtod].[All]" allUniqueName="[FACT_ORDERS].[DeliveryMehtod].[All]" dimensionUniqueName="[FACT_ORDERS]" displayFolder="" count="0" memberValueDatatype="13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Order-Time]" caption="Order-Time" attribute="1" defaultMemberUniqueName="[FACT_ORDERS].[Order-Time].[All]" allUniqueName="[FACT_ORDERS].[Order-Ti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ProductPrice]" caption="ProductPrice" attribute="1" defaultMemberUniqueName="[FACT_ORDERS].[ProductPrice].[All]" allUniqueName="[FACT_ORDERS].[ProductPrice].[All]" dimensionUniqueName="[FACT_ORDERS]" displayFolder="" count="0" memberValueDatatype="20" unbalanced="0"/>
    <cacheHierarchy uniqueName="[FACT_ORDERS].[TotalAmount]" caption="TotalAmount" attribute="1" defaultMemberUniqueName="[FACT_ORDERS].[TotalAmount].[All]" allUniqueName="[FACT_ORDERS].[TotalAmount].[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DeliveryCost]" caption="DeliveryCost" attribute="1" defaultMemberUniqueName="[FACT_ORDERS].[DeliveryCost].[All]" allUniqueName="[FACT_ORDERS].[DeliveryCost].[All]" dimensionUniqueName="[FACT_ORDERS]" displayFolder="" count="0" memberValueDatatype="20" unbalanced="0"/>
    <cacheHierarchy uniqueName="[FACT_ORDERS].[TypeOfClient]" caption="TypeOfClient" attribute="1" defaultMemberUniqueName="[FACT_ORDERS].[TypeOfClient].[All]" allUniqueName="[FACT_ORDERS].[TypeOfClient].[All]" dimensionUniqueName="[FACT_ORDERS]" displayFolder="" count="0" memberValueDatatype="130" unbalanced="0"/>
    <cacheHierarchy uniqueName="[FACT_ORDERS].[ClientDiscount]" caption="ClientDiscount" attribute="1" defaultMemberUniqueName="[FACT_ORDERS].[ClientDiscount].[All]" allUniqueName="[FACT_ORDERS].[ClientDiscount].[All]" dimensionUniqueName="[FACT_ORDERS]" displayFolder="" count="0" memberValueDatatype="5" unbalanced="0"/>
    <cacheHierarchy uniqueName="[FACT_ORDERS].[OrderDiscount]" caption="OrderDiscount" attribute="1" defaultMemberUniqueName="[FACT_ORDERS].[OrderDiscount].[All]" allUniqueName="[FACT_ORDERS].[OrderDiscount].[All]" dimensionUniqueName="[FACT_ORDERS]" displayFolder="" count="0" memberValueDatatype="5" unbalanced="0"/>
    <cacheHierarchy uniqueName="[FACT_ORDERS].[TotalAmountWithDiscount]" caption="TotalAmountWithDiscount" attribute="1" defaultMemberUniqueName="[FACT_ORDERS].[TotalAmountWithDiscount].[All]" allUniqueName="[FACT_ORDERS].[TotalAmountWithDiscount].[All]" dimensionUniqueName="[FACT_ORDERS]" displayFolder="" count="0" memberValueDatatype="5" unbalanced="0"/>
    <cacheHierarchy uniqueName="[FACT_ORDERS].[NetAmount]" caption="NetAmount" attribute="1" defaultMemberUniqueName="[FACT_ORDERS].[NetAmount].[All]" allUniqueName="[FACT_ORDERS].[NetAmount].[All]" dimensionUniqueName="[FACT_ORDERS]" displayFolder="" count="0" memberValueDatatype="5" unbalanced="0"/>
    <cacheHierarchy uniqueName="[FACT_ORDERS].[ArrivalDate]" caption="ArrivalDate" attribute="1" time="1" defaultMemberUniqueName="[FACT_ORDERS].[ArrivalDate].[All]" allUniqueName="[FACT_ORDERS].[ArrivalDate].[All]" dimensionUniqueName="[FACT_ORDERS]" displayFolder="" count="0" memberValueDatatype="7" unbalanced="0"/>
    <cacheHierarchy uniqueName="[FACT_ORDERS].[OnTimeArrival]" caption="OnTimeArrival" attribute="1" defaultMemberUniqueName="[FACT_ORDERS].[OnTimeArrival].[All]" allUniqueName="[FACT_ORDERS].[OnTimeArrival].[All]" dimensionUniqueName="[FACT_ORDERS]" displayFolder="" count="0" memberValueDatatype="130" unbalanced="0"/>
    <cacheHierarchy uniqueName="[FACT_REVIEWS].[DW_REVIEWS]" caption="DW_REVIEWS" attribute="1" defaultMemberUniqueName="[FACT_REVIEWS].[DW_REVIEWS].[All]" allUniqueName="[FACT_REVIEWS].[DW_REVIEWS].[All]" dimensionUniqueName="[FACT_REVIEWS]" displayFolder="" count="0" memberValueDatatype="20" unbalanced="0"/>
    <cacheHierarchy uniqueName="[FACT_REVIEWS].[WD_CUSTOMERS]" caption="WD_CUSTOMERS" attribute="1" defaultMemberUniqueName="[FACT_REVIEWS].[WD_CUSTOMERS].[All]" allUniqueName="[FACT_REVIEWS].[WD_CUSTOMERS].[All]" dimensionUniqueName="[FACT_REVIEWS]" displayFolder="" count="0" memberValueDatatype="20" unbalanced="0"/>
    <cacheHierarchy uniqueName="[FACT_REVIEWS].[DW_PRODUCTS]" caption="DW_PRODUCTS" attribute="1" defaultMemberUniqueName="[FACT_REVIEWS].[DW_PRODUCTS].[All]" allUniqueName="[FACT_REVIEWS].[DW_PRODUCTS].[All]" dimensionUniqueName="[FACT_REVIEWS]" displayFolder="" count="0" memberValueDatatype="20" unbalanced="0"/>
    <cacheHierarchy uniqueName="[FACT_REVIEWS].[Review-Date]" caption="Review-Date" attribute="1" time="1" defaultMemberUniqueName="[FACT_REVIEWS].[Review-Date].[All]" allUniqueName="[FACT_REVIEWS].[Review-Date].[All]" dimensionUniqueName="[FACT_REVIEWS]" displayFolder="" count="0" memberValueDatatype="7" unbalanced="0"/>
    <cacheHierarchy uniqueName="[FACT_REVIEWS].[Review-Time]" caption="Review-Time" attribute="1" defaultMemberUniqueName="[FACT_REVIEWS].[Review-Time].[All]" allUniqueName="[FACT_REVIEWS].[Review-Time].[All]" dimensionUniqueName="[FACT_REVIEWS]" displayFolder="" count="0" memberValueDatatype="130" unbalanced="0"/>
    <cacheHierarchy uniqueName="[FACT_REVIEWS].[ProductRate]" caption="ProductRate" attribute="1" defaultMemberUniqueName="[FACT_REVIEWS].[ProductRate].[All]" allUniqueName="[FACT_REVIEWS].[ProductRate].[All]" dimensionUniqueName="[FACT_REVIEWS]" displayFolder="" count="0" memberValueDatatype="20" unbalanced="0"/>
    <cacheHierarchy uniqueName="[FACT_REVIEWS].[IsPositiveReview]" caption="IsPositiveReview" attribute="1" defaultMemberUniqueName="[FACT_REVIEWS].[IsPositiveReview].[All]" allUniqueName="[FACT_REVIEWS].[IsPositiveReview].[All]" dimensionUniqueName="[FACT_REVIEWS]" displayFolder="" count="0" memberValueDatatype="11" unbalanced="0"/>
    <cacheHierarchy uniqueName="[FACT_SEARCHES].[WD_SEARCHES]" caption="WD_SEARCHES" attribute="1" defaultMemberUniqueName="[FACT_SEARCHES].[WD_SEARCHES].[All]" allUniqueName="[FACT_SEARCHES].[WD_SEARCHES].[All]" dimensionUniqueName="[FACT_SEARCHES]" displayFolder="" count="0" memberValueDatatype="20" unbalanced="0"/>
    <cacheHierarchy uniqueName="[FACT_SEARCHES].[WD_PRODUCTS]" caption="WD_PRODUCTS" attribute="1" defaultMemberUniqueName="[FACT_SEARCHES].[WD_PRODUCTS].[All]" allUniqueName="[FACT_SEARCHES].[WD_PRODUCTS].[All]" dimensionUniqueName="[FACT_SEARCHES]" displayFolder="" count="0" memberValueDatatype="20" unbalanced="0"/>
    <cacheHierarchy uniqueName="[FACT_SEARCHES].[WD_CUSTOMERS]" caption="WD_CUSTOMERS" attribute="1" defaultMemberUniqueName="[FACT_SEARCHES].[WD_CUSTOMERS].[All]" allUniqueName="[FACT_SEARCHES].[WD_CUSTOMERS].[All]" dimensionUniqueName="[FACT_SEARCHES]" displayFolder="" count="0" memberValueDatatype="20" unbalanced="0"/>
    <cacheHierarchy uniqueName="[FACT_SEARCHES].[IPAddress]" caption="IPAddress" attribute="1" defaultMemberUniqueName="[FACT_SEARCHES].[IPAddress].[All]" allUniqueName="[FACT_SEARCHES].[IPAddress].[All]" dimensionUniqueName="[FACT_SEARCHES]" displayFolder="" count="0" memberValueDatatype="130" unbalanced="0"/>
    <cacheHierarchy uniqueName="[FACT_SEARCHES].[SEARCHE-Date]" caption="SEARCHE-Date" attribute="1" time="1" defaultMemberUniqueName="[FACT_SEARCHES].[SEARCHE-Date].[All]" allUniqueName="[FACT_SEARCHES].[SEARCHE-Date].[All]" dimensionUniqueName="[FACT_SEARCHES]" displayFolder="" count="0" memberValueDatatype="7" unbalanced="0"/>
    <cacheHierarchy uniqueName="[FACT_SEARCHES].[SEARCHE-Time]" caption="SEARCHE-Time" attribute="1" defaultMemberUniqueName="[FACT_SEARCHES].[SEARCHE-Time].[All]" allUniqueName="[FACT_SEARCHES].[SEARCHE-Time].[All]" dimensionUniqueName="[FACT_SEARCHES]" displayFolder="" count="0" memberValueDatatype="130" unbalanced="0"/>
    <cacheHierarchy uniqueName="[FACT_SEARCHES].[IsOrdered]" caption="IsOrdered" attribute="1" defaultMemberUniqueName="[FACT_SEARCHES].[IsOrdered].[All]" allUniqueName="[FACT_SEARCHES].[IsOrdered].[All]" dimensionUniqueName="[FACT_SEARCHES]" displayFolder="" count="0" memberValueDatatype="20" unbalanced="0"/>
    <cacheHierarchy uniqueName="[FACT_SEARCHES].[SEARCHESPerProducts]" caption="SEARCHESPerProducts" attribute="1" defaultMemberUniqueName="[FACT_SEARCHES].[SEARCHESPerProducts].[All]" allUniqueName="[FACT_SEARCHES].[SEARCHESPerProducts].[All]" dimensionUniqueName="[FACT_SEARCHES]" displayFolder="" count="0" memberValueDatatype="20" unbalanced="0"/>
    <cacheHierarchy uniqueName="[Order-Date].[Date]" caption="Date" attribute="1" time="1" keyAttribute="1" defaultMemberUniqueName="[Order-Date].[Date].[All]" allUniqueName="[Order-Date].[Date].[All]" dimensionUniqueName="[Order-Date]" displayFolder="" count="2" memberValueDatatype="7" unbalanced="0">
      <fieldsUsage count="2">
        <fieldUsage x="-1"/>
        <fieldUsage x="2"/>
      </fieldsUsage>
    </cacheHierarchy>
    <cacheHierarchy uniqueName="[Order-Date].[Date Hierarchy]" caption="Date Hierarchy" time="1" defaultMemberUniqueName="[Order-Date].[Date Hierarchy].[All]" allUniqueName="[Order-Date].[Date Hierarchy].[All]" dimensionUniqueName="[Order-Date]" displayFolder="" count="4" unbalanced="0">
      <fieldsUsage count="4">
        <fieldUsage x="-1"/>
        <fieldUsage x="8"/>
        <fieldUsage x="9"/>
        <fieldUsage x="10"/>
      </fieldsUsage>
    </cacheHierarchy>
    <cacheHierarchy uniqueName="[Order-Date].[Year]" caption="Year" attribute="1" time="1" defaultMemberUniqueName="[Order-Date].[Year].[All]" allUniqueName="[Order-Date].[Year].[All]" dimensionUniqueName="[Order-Date]" displayFolder="" count="2" memberValueDatatype="20" unbalanced="0">
      <fieldsUsage count="2">
        <fieldUsage x="-1"/>
        <fieldUsage x="3"/>
      </fieldsUsage>
    </cacheHierarchy>
    <cacheHierarchy uniqueName="[Order-Date].[Month Number]" caption="Month Number" attribute="1" time="1" defaultMemberUniqueName="[Order-Date].[Month Number].[All]" allUniqueName="[Order-Date].[Month Number].[All]" dimensionUniqueName="[Order-Date]" displayFolder="" count="0" memberValueDatatype="20" unbalanced="0"/>
    <cacheHierarchy uniqueName="[Order-Date].[Month]" caption="Month" attribute="1" time="1" defaultMemberUniqueName="[Order-Date].[Month].[All]" allUniqueName="[Order-Date].[Month].[All]" dimensionUniqueName="[Order-Date]" displayFolder="" count="2" memberValueDatatype="130" unbalanced="0">
      <fieldsUsage count="2">
        <fieldUsage x="-1"/>
        <fieldUsage x="4"/>
      </fieldsUsage>
    </cacheHierarchy>
    <cacheHierarchy uniqueName="[Order-Date].[MMM-YYYY]" caption="MMM-YYYY" attribute="1" time="1" defaultMemberUniqueName="[Order-Date].[MMM-YYYY].[All]" allUniqueName="[Order-Date].[MMM-YYYY].[All]" dimensionUniqueName="[Order-Date]" displayFolder="" count="0" memberValueDatatype="130" unbalanced="0"/>
    <cacheHierarchy uniqueName="[Order-Date].[Day Of Week Number]" caption="Day Of Week Number" attribute="1" time="1" defaultMemberUniqueName="[Order-Date].[Day Of Week Number].[All]" allUniqueName="[Order-Date].[Day Of Week Number].[All]" dimensionUniqueName="[Order-Date]" displayFolder="" count="0" memberValueDatatype="20" unbalanced="0"/>
    <cacheHierarchy uniqueName="[Order-Date].[Day Of Week]" caption="Day Of Week" attribute="1" time="1" defaultMemberUniqueName="[Order-Date].[Day Of Week].[All]" allUniqueName="[Order-Date].[Day Of Week].[All]" dimensionUniqueName="[Order-Date]" displayFolder="" count="0" memberValueDatatype="130" unbalanced="0"/>
    <cacheHierarchy uniqueName="[Review-Date].[Date]" caption="Date" attribute="1" time="1" keyAttribute="1" defaultMemberUniqueName="[Review-Date].[Date].[All]" allUniqueName="[Review-Date].[Date].[All]" dimensionUniqueName="[Review-Date]" displayFolder="" count="0" memberValueDatatype="7" unbalanced="0"/>
    <cacheHierarchy uniqueName="[Review-Date].[Date Hierarchy]" caption="Date Hierarchy" time="1" defaultMemberUniqueName="[Review-Date].[Date Hierarchy].[All]" allUniqueName="[Review-Date].[Date Hierarchy].[All]" dimensionUniqueName="[Review-Date]" displayFolder="" count="0" unbalanced="0"/>
    <cacheHierarchy uniqueName="[Review-Date].[Year]" caption="Year" attribute="1" time="1" defaultMemberUniqueName="[Review-Date].[Year].[All]" allUniqueName="[Review-Date].[Year].[All]" dimensionUniqueName="[Review-Date]" displayFolder="" count="0" memberValueDatatype="20" unbalanced="0"/>
    <cacheHierarchy uniqueName="[Review-Date].[Month Number]" caption="Month Number" attribute="1" time="1" defaultMemberUniqueName="[Review-Date].[Month Number].[All]" allUniqueName="[Review-Date].[Month Number].[All]" dimensionUniqueName="[Review-Date]" displayFolder="" count="0" memberValueDatatype="20" unbalanced="0"/>
    <cacheHierarchy uniqueName="[Review-Date].[Month]" caption="Month" attribute="1" time="1" defaultMemberUniqueName="[Review-Date].[Month].[All]" allUniqueName="[Review-Date].[Month].[All]" dimensionUniqueName="[Review-Date]" displayFolder="" count="0" memberValueDatatype="130" unbalanced="0"/>
    <cacheHierarchy uniqueName="[Review-Date].[MMM-YYYY]" caption="MMM-YYYY" attribute="1" time="1" defaultMemberUniqueName="[Review-Date].[MMM-YYYY].[All]" allUniqueName="[Review-Date].[MMM-YYYY].[All]" dimensionUniqueName="[Review-Date]" displayFolder="" count="0" memberValueDatatype="130" unbalanced="0"/>
    <cacheHierarchy uniqueName="[Review-Date].[Day Of Week Number]" caption="Day Of Week Number" attribute="1" time="1" defaultMemberUniqueName="[Review-Date].[Day Of Week Number].[All]" allUniqueName="[Review-Date].[Day Of Week Number].[All]" dimensionUniqueName="[Review-Date]" displayFolder="" count="0" memberValueDatatype="20" unbalanced="0"/>
    <cacheHierarchy uniqueName="[Review-Date].[Day Of Week]" caption="Day Of Week" attribute="1" time="1" defaultMemberUniqueName="[Review-Date].[Day Of Week].[All]" allUniqueName="[Review-Date].[Day Of Week].[All]" dimensionUniqueName="[Review-Date]" displayFolder="" count="0" memberValueDatatype="130" unbalanced="0"/>
    <cacheHierarchy uniqueName="[Search-Date].[Date]" caption="Date" attribute="1" time="1" keyAttribute="1" defaultMemberUniqueName="[Search-Date].[Date].[All]" allUniqueName="[Search-Date].[Date].[All]" dimensionUniqueName="[Search-Date]" displayFolder="" count="0" memberValueDatatype="7" unbalanced="0"/>
    <cacheHierarchy uniqueName="[Search-Date].[Date Hierarchy]" caption="Date Hierarchy" time="1" defaultMemberUniqueName="[Search-Date].[Date Hierarchy].[All]" allUniqueName="[Search-Date].[Date Hierarchy].[All]" dimensionUniqueName="[Search-Date]" displayFolder="" count="0" unbalanced="0"/>
    <cacheHierarchy uniqueName="[Search-Date].[Year]" caption="Year" attribute="1" time="1" defaultMemberUniqueName="[Search-Date].[Year].[All]" allUniqueName="[Search-Date].[Year].[All]" dimensionUniqueName="[Search-Date]" displayFolder="" count="0" memberValueDatatype="20" unbalanced="0"/>
    <cacheHierarchy uniqueName="[Search-Date].[Month Number]" caption="Month Number" attribute="1" time="1" defaultMemberUniqueName="[Search-Date].[Month Number].[All]" allUniqueName="[Search-Date].[Month Number].[All]" dimensionUniqueName="[Search-Date]" displayFolder="" count="0" memberValueDatatype="20" unbalanced="0"/>
    <cacheHierarchy uniqueName="[Search-Date].[Month]" caption="Month" attribute="1" time="1" defaultMemberUniqueName="[Search-Date].[Month].[All]" allUniqueName="[Search-Date].[Month].[All]" dimensionUniqueName="[Search-Date]" displayFolder="" count="0" memberValueDatatype="130" unbalanced="0"/>
    <cacheHierarchy uniqueName="[Search-Date].[MMM-YYYY]" caption="MMM-YYYY" attribute="1" time="1" defaultMemberUniqueName="[Search-Date].[MMM-YYYY].[All]" allUniqueName="[Search-Date].[MMM-YYYY].[All]" dimensionUniqueName="[Search-Date]" displayFolder="" count="0" memberValueDatatype="130" unbalanced="0"/>
    <cacheHierarchy uniqueName="[Search-Date].[Day Of Week Number]" caption="Day Of Week Number" attribute="1" time="1" defaultMemberUniqueName="[Search-Date].[Day Of Week Number].[All]" allUniqueName="[Search-Date].[Day Of Week Number].[All]" dimensionUniqueName="[Search-Date]" displayFolder="" count="0" memberValueDatatype="20" unbalanced="0"/>
    <cacheHierarchy uniqueName="[Search-Date].[Day Of Week]" caption="Day Of Week" attribute="1" time="1" defaultMemberUniqueName="[Search-Date].[Day Of Week].[All]" allUniqueName="[Search-Date].[Day Of Week].[All]" dimensionUniqueName="[Search-Date]" displayFolder="" count="0" memberValueDatatype="130" unbalanced="0"/>
    <cacheHierarchy uniqueName="[Measures].[Sum of NetAmount]" caption="Sum of NetAmount" measure="1" displayFolder="" measureGroup="FACT_ORDERS" count="0" oneField="1">
      <fieldsUsage count="1">
        <fieldUsage x="0"/>
      </fieldsUsage>
      <extLst>
        <ext xmlns:x15="http://schemas.microsoft.com/office/spreadsheetml/2010/11/main" uri="{B97F6D7D-B522-45F9-BDA1-12C45D357490}">
          <x15:cacheHierarchy aggregatedColumn="39"/>
        </ext>
      </extLst>
    </cacheHierarchy>
    <cacheHierarchy uniqueName="[Measures].[Sum of WD_SEARCHES]" caption="Sum of WD_SEARCHES" measure="1" displayFolder="" measureGroup="FACT_SEARCHES" count="0">
      <extLst>
        <ext xmlns:x15="http://schemas.microsoft.com/office/spreadsheetml/2010/11/main" uri="{B97F6D7D-B522-45F9-BDA1-12C45D357490}">
          <x15:cacheHierarchy aggregatedColumn="49"/>
        </ext>
      </extLst>
    </cacheHierarchy>
    <cacheHierarchy uniqueName="[Measures].[Count of WD_SEARCHES]" caption="Count of WD_SEARCHES" measure="1" displayFolder="" measureGroup="FACT_SEARCHES" count="0">
      <extLst>
        <ext xmlns:x15="http://schemas.microsoft.com/office/spreadsheetml/2010/11/main" uri="{B97F6D7D-B522-45F9-BDA1-12C45D357490}">
          <x15:cacheHierarchy aggregatedColumn="49"/>
        </ext>
      </extLst>
    </cacheHierarchy>
    <cacheHierarchy uniqueName="[Measures].[Sum of IsOrdered]" caption="Sum of IsOrdered" measure="1" displayFolder="" measureGroup="FACT_SEARCHES" count="0">
      <extLst>
        <ext xmlns:x15="http://schemas.microsoft.com/office/spreadsheetml/2010/11/main" uri="{B97F6D7D-B522-45F9-BDA1-12C45D357490}">
          <x15:cacheHierarchy aggregatedColumn="55"/>
        </ext>
      </extLst>
    </cacheHierarchy>
    <cacheHierarchy uniqueName="[Measures].[SearchesWithOrder]" caption="SearchesWithOrder" measure="1" displayFolder="" measureGroup="FACT_SEARCHES" count="0"/>
    <cacheHierarchy uniqueName="[Measures].[TotalSearches]" caption="TotalSearches" measure="1" displayFolder="" measureGroup="FACT_SEARCHES" count="0"/>
    <cacheHierarchy uniqueName="[Measures].[SearchConversionRate]" caption="SearchConversionRate" measure="1" displayFolder="" measureGroup="FACT_SEARCHES" count="0"/>
    <cacheHierarchy uniqueName="[Measures].[Average Order Amount per Customer]" caption="Average Order Amount per Customer" measure="1" displayFolder="" measureGroup="DIM_CUSTOMERS" count="0" oneField="1">
      <fieldsUsage count="1">
        <fieldUsage x="6"/>
      </fieldsUsage>
    </cacheHierarchy>
    <cacheHierarchy uniqueName="[Measures].[NumOfOrdersFromCountry]" caption="NumOfOrdersFromCountry" measure="1" displayFolder="" measureGroup="DIM_CUSTOMERS" count="0"/>
    <cacheHierarchy uniqueName="[Measures].[NumOfOrders]" caption="NumOfOrders" measure="1" displayFolder="" measureGroup="DIM_CUSTOMERS" count="0"/>
    <cacheHierarchy uniqueName="[Measures].[PercentageOfTotalOrders]" caption="PercentageOfTotalOrders" measure="1" displayFolder="" measureGroup="FACT_SEARCHES" count="0"/>
    <cacheHierarchy uniqueName="[Measures].[__XL_Count DIM_CUSTOMERS]" caption="__XL_Count DIM_CUSTOMERS" measure="1" displayFolder="" measureGroup="DIM_CUSTOMERS" count="0" hidden="1"/>
    <cacheHierarchy uniqueName="[Measures].[__XL_Count DIM_PRODUCTS]" caption="__XL_Count DIM_PRODUCTS" measure="1" displayFolder="" measureGroup="DIM_PRODUCTS" count="0" hidden="1"/>
    <cacheHierarchy uniqueName="[Measures].[__XL_Count Table6]" caption="__XL_Count Table6" measure="1" displayFolder="" measureGroup="DIM_TIMES" count="0" hidden="1"/>
    <cacheHierarchy uniqueName="[Measures].[__XL_Count FACT_ORDERS]" caption="__XL_Count FACT_ORDERS" measure="1" displayFolder="" measureGroup="FACT_ORDERS" count="0" hidden="1"/>
    <cacheHierarchy uniqueName="[Measures].[__XL_Count FACT_REVIEWS]" caption="__XL_Count FACT_REVIEWS" measure="1" displayFolder="" measureGroup="FACT_REVIEWS" count="0" hidden="1"/>
    <cacheHierarchy uniqueName="[Measures].[__XL_Count FACT_SEARCHES]" caption="__XL_Count FACT_SEARCHES" measure="1" displayFolder="" measureGroup="FACT_SEARCHES" count="0" hidden="1"/>
    <cacheHierarchy uniqueName="[Measures].[__XL_Count Calendar]" caption="__XL_Count Calendar" measure="1" displayFolder="" measureGroup="Order-Date" count="0" hidden="1"/>
    <cacheHierarchy uniqueName="[Measures].[__XL_Count Calendar1]" caption="__XL_Count Calendar1" measure="1" displayFolder="" measureGroup="Review-Date" count="0" hidden="1"/>
    <cacheHierarchy uniqueName="[Measures].[__XL_Count Calendar2]" caption="__XL_Count Calendar2" measure="1" displayFolder="" measureGroup="Search-Date" count="0" hidden="1"/>
    <cacheHierarchy uniqueName="[Measures].[__No measures defined]" caption="__No measures defined" measure="1" displayFolder="" count="0" hidden="1"/>
    <cacheHierarchy uniqueName="[Measures].[_Average Order Amount per Customer Goal]" caption="_Average Order Amount per Customer Goal" measure="1" displayFolder="" measureGroup="DIM_CUSTOMERS" count="0" hidden="1"/>
    <cacheHierarchy uniqueName="[Measures].[_Average Order Amount per Customer Status]" caption="_Average Order Amount per Customer Status" measure="1" iconSet="11" displayFolder="" measureGroup="DIM_CUSTOMERS" count="0" oneField="1" hidden="1">
      <fieldsUsage count="1">
        <fieldUsage x="7"/>
      </fieldsUsage>
    </cacheHierarchy>
    <cacheHierarchy uniqueName="[Measures].[_NumOfOrdersFromCountry Goal]" caption="_NumOfOrdersFromCountry Goal" measure="1" displayFolder="" measureGroup="DIM_CUSTOMERS" count="0" hidden="1"/>
    <cacheHierarchy uniqueName="[Measures].[_NumOfOrdersFromCountry Status]" caption="_NumOfOrdersFromCountry Status" measure="1" iconSet="7" displayFolder="" measureGroup="DIM_CUSTOMERS" count="0" hidden="1"/>
    <cacheHierarchy uniqueName="[Measures].[_NumOfOrders Goal]" caption="_NumOfOrders Goal" measure="1" displayFolder="" measureGroup="DIM_CUSTOMERS" count="0" hidden="1"/>
    <cacheHierarchy uniqueName="[Measures].[_NumOfOrders Status]" caption="_NumOfOrders Status" measure="1" iconSet="10" displayFolder="" measureGroup="DIM_CUSTOMERS" count="0" hidden="1"/>
    <cacheHierarchy uniqueName="[Measures].[_PercentageOfTotalOrders Goal]" caption="_PercentageOfTotalOrders Goal" measure="1" displayFolder="" measureGroup="FACT_SEARCHES" count="0" hidden="1"/>
    <cacheHierarchy uniqueName="[Measures].[_PercentageOfTotalOrders Status]" caption="_PercentageOfTotalOrders Status" measure="1" iconSet="7" displayFolder="" measureGroup="FACT_SEARCHES" count="0" hidden="1"/>
  </cacheHierarchies>
  <kpis count="4">
    <kpi uniqueName="Average Order Amount per Customer" caption="Average Order Amount per Customer" displayFolder="" measureGroup="DIM_CUSTOMERS" parent="" value="[Measures].[Average Order Amount per Customer]" goal="[Measures].[_Average Order Amount per Customer Goal]" status="[Measures].[_Average Order Amount per Customer Status]" trend="" weight=""/>
    <kpi uniqueName="NumOfOrdersFromCountry" caption="NumOfOrdersFromCountry" displayFolder="" measureGroup="DIM_CUSTOMERS" parent="" value="[Measures].[NumOfOrdersFromCountry]" goal="[Measures].[_NumOfOrdersFromCountry Goal]" status="[Measures].[_NumOfOrdersFromCountry Status]" trend="" weight=""/>
    <kpi uniqueName="NumOfOrders" caption="NumOfOrders" displayFolder="" measureGroup="DIM_CUSTOMERS" parent="" value="[Measures].[NumOfOrders]" goal="[Measures].[_NumOfOrders Goal]" status="[Measures].[_NumOfOrders Status]" trend="" weight=""/>
    <kpi uniqueName="PercentageOfTotalOrders" caption="PercentageOfTotalOrders" displayFolder="" measureGroup="FACT_SEARCHES" parent="" value="[Measures].[PercentageOfTotalOrders]" goal="[Measures].[_PercentageOfTotalOrders Goal]" status="[Measures].[_PercentageOfTotalOrders Status]" trend="" weight=""/>
  </kpis>
  <dimensions count="10">
    <dimension name="DIM_CUSTOMERS" uniqueName="[DIM_CUSTOMERS]" caption="DIM_CUSTOMERS"/>
    <dimension name="DIM_PRODUCTS" uniqueName="[DIM_PRODUCTS]" caption="DIM_PRODUCTS"/>
    <dimension name="DIM_TIMES" uniqueName="[DIM_TIMES]" caption="DIM_TIMES"/>
    <dimension name="FACT_ORDERS" uniqueName="[FACT_ORDERS]" caption="FACT_ORDERS"/>
    <dimension name="FACT_REVIEWS" uniqueName="[FACT_REVIEWS]" caption="FACT_REVIEWS"/>
    <dimension name="FACT_SEARCHES" uniqueName="[FACT_SEARCHES]" caption="FACT_SEARCHES"/>
    <dimension measure="1" name="Measures" uniqueName="[Measures]" caption="Measures"/>
    <dimension name="Order-Date" uniqueName="[Order-Date]" caption="Order-Date"/>
    <dimension name="Review-Date" uniqueName="[Review-Date]" caption="Review-Date"/>
    <dimension name="Search-Date" uniqueName="[Search-Date]" caption="Search-Date"/>
  </dimensions>
  <measureGroups count="9">
    <measureGroup name="DIM_CUSTOMERS" caption="DIM_CUSTOMERS"/>
    <measureGroup name="DIM_PRODUCTS" caption="DIM_PRODUCTS"/>
    <measureGroup name="DIM_TIMES" caption="DIM_TIMES"/>
    <measureGroup name="FACT_ORDERS" caption="FACT_ORDERS"/>
    <measureGroup name="FACT_REVIEWS" caption="FACT_REVIEWS"/>
    <measureGroup name="FACT_SEARCHES" caption="FACT_SEARCHES"/>
    <measureGroup name="Order-Date" caption="Order-Date"/>
    <measureGroup name="Review-Date" caption="Review-Date"/>
    <measureGroup name="Search-Date" caption="Search-Date"/>
  </measureGroups>
  <maps count="21">
    <map measureGroup="0" dimension="0"/>
    <map measureGroup="1" dimension="1"/>
    <map measureGroup="2" dimension="2"/>
    <map measureGroup="3" dimension="0"/>
    <map measureGroup="3" dimension="1"/>
    <map measureGroup="3" dimension="2"/>
    <map measureGroup="3" dimension="3"/>
    <map measureGroup="3" dimension="7"/>
    <map measureGroup="4" dimension="0"/>
    <map measureGroup="4" dimension="1"/>
    <map measureGroup="4" dimension="2"/>
    <map measureGroup="4" dimension="4"/>
    <map measureGroup="4" dimension="8"/>
    <map measureGroup="5" dimension="0"/>
    <map measureGroup="5" dimension="1"/>
    <map measureGroup="5" dimension="2"/>
    <map measureGroup="5" dimension="5"/>
    <map measureGroup="5" dimension="9"/>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i" refreshedDate="45569.942412962962" backgroundQuery="1" createdVersion="3" refreshedVersion="8" minRefreshableVersion="3" recordCount="0" supportSubquery="1" supportAdvancedDrill="1" xr:uid="{FE76A49D-0F64-479C-98D0-FE6A64BD3CD7}">
  <cacheSource type="external" connectionId="4">
    <extLst>
      <ext xmlns:x14="http://schemas.microsoft.com/office/spreadsheetml/2009/9/main" uri="{F057638F-6D5F-4e77-A914-E7F072B9BCA8}">
        <x14:sourceConnection name="ThisWorkbookDataModel"/>
      </ext>
    </extLst>
  </cacheSource>
  <cacheFields count="0"/>
  <cacheHierarchies count="110">
    <cacheHierarchy uniqueName="[DIM_CUSTOMERS].[WD_CUSTOMERS]" caption="WD_CUSTOMERS" attribute="1" defaultMemberUniqueName="[DIM_CUSTOMERS].[WD_CUSTOMERS].[All]" allUniqueName="[DIM_CUSTOMERS].[WD_CUSTOMERS].[All]" dimensionUniqueName="[DIM_CUSTOMERS]" displayFolder="" count="0" memberValueDatatype="20" unbalanced="0"/>
    <cacheHierarchy uniqueName="[DIM_CUSTOMERS].[Email]" caption="Email" attribute="1" defaultMemberUniqueName="[DIM_CUSTOMERS].[Email].[All]" allUniqueName="[DIM_CUSTOMERS].[Email].[All]" dimensionUniqueName="[DIM_CUSTOMERS]" displayFolder="" count="0" memberValueDatatype="13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BirthDate]" caption="BirthDate" attribute="1" time="1" defaultMemberUniqueName="[DIM_CUSTOMERS].[BirthDate].[All]" allUniqueName="[DIM_CUSTOMERS].[BirthDate].[All]" dimensionUniqueName="[DIM_CUSTOMERS]" displayFolder="" count="0" memberValueDatatype="7" unbalanced="0"/>
    <cacheHierarchy uniqueName="[DIM_CUSTOMERS].[CUSTOMERS Location]" caption="CUSTOMERS Location" defaultMemberUniqueName="[DIM_CUSTOMERS].[CUSTOMERS Location].[All]" allUniqueName="[DIM_CUSTOMERS].[CUSTOMERS Location].[All]" dimensionUniqueName="[DIM_CUSTOMERS]" displayFolder="" count="0" unbalanced="0"/>
    <cacheHierarchy uniqueName="[DIM_CUSTOMERS].[Continent]" caption="Continent" attribute="1" defaultMemberUniqueName="[DIM_CUSTOMERS].[Continent].[All]" allUniqueName="[DIM_CUSTOMERS].[Contin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DateOfJoin]" caption="DateOfJoin" attribute="1" time="1" defaultMemberUniqueName="[DIM_CUSTOMERS].[DateOfJoin].[All]" allUniqueName="[DIM_CUSTOMERS].[DateOfJoin].[All]" dimensionUniqueName="[DIM_CUSTOMERS]" displayFolder="" count="0" memberValueDatatype="7" unbalanced="0"/>
    <cacheHierarchy uniqueName="[DIM_CUSTOMERS].[ReferralSource]" caption="ReferralSource" attribute="1" defaultMemberUniqueName="[DIM_CUSTOMERS].[ReferralSource].[All]" allUniqueName="[DIM_CUSTOMERS].[ReferralSource].[All]" dimensionUniqueName="[DIM_CUSTOMERS]" displayFolder="" count="0" memberValueDatatype="130" unbalanced="0"/>
    <cacheHierarchy uniqueName="[DIM_CUSTOMERS].[TypeOfClient]" caption="TypeOfClient" attribute="1" defaultMemberUniqueName="[DIM_CUSTOMERS].[TypeOfClient].[All]" allUniqueName="[DIM_CUSTOMERS].[TypeOfClient].[All]" dimensionUniqueName="[DIM_CUSTOMERS]" displayFolder="" count="0" memberValueDatatype="130" unbalanced="0"/>
    <cacheHierarchy uniqueName="[DIM_CUSTOMERS].[Age]" caption="Age" attribute="1" defaultMemberUniqueName="[DIM_CUSTOMERS].[Age].[All]" allUniqueName="[DIM_CUSTOMERS].[Age].[All]" dimensionUniqueName="[DIM_CUSTOMERS]" displayFolder="" count="0" memberValueDatatype="20" unbalanced="0"/>
    <cacheHierarchy uniqueName="[DIM_CUSTOMERS].[AgeGroup]" caption="AgeGroup" attribute="1" defaultMemberUniqueName="[DIM_CUSTOMERS].[AgeGroup].[All]" allUniqueName="[DIM_CUSTOMERS].[AgeGroup].[All]" dimensionUniqueName="[DIM_CUSTOMERS]" displayFolder="" count="0" memberValueDatatype="130" unbalanced="0"/>
    <cacheHierarchy uniqueName="[DIM_PRODUCTS].[WD_PRODUCTS]" caption="WD_PRODUCTS" attribute="1" defaultMemberUniqueName="[DIM_PRODUCTS].[WD_PRODUCTS].[All]" allUniqueName="[DIM_PRODUCTS].[WD_PRODUCTS].[All]" dimensionUniqueName="[DIM_PRODUCT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Product- Category]" caption="Product- Category" defaultMemberUniqueName="[DIM_PRODUCTS].[Product- Category].[All]" allUniqueName="[DIM_PRODUCTS].[Product- Category].[All]" dimensionUniqueName="[DIM_PRODUCTS]" displayFolder="" count="0"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ice]" caption="Price" attribute="1" defaultMemberUniqueName="[DIM_PRODUCTS].[Price].[All]" allUniqueName="[DIM_PRODUCTS].[Price].[All]" dimensionUniqueName="[DIM_PRODUCTS]" displayFolder="" count="0" memberValueDatatype="20" unbalanced="0"/>
    <cacheHierarchy uniqueName="[DIM_PRODUCTS].[MinPerOrder]" caption="MinPerOrder" attribute="1" defaultMemberUniqueName="[DIM_PRODUCTS].[MinPerOrder].[All]" allUniqueName="[DIM_PRODUCTS].[MinPerOrder].[All]" dimensionUniqueName="[DIM_PRODUCTS]" displayFolder="" count="0" memberValueDatatype="20" unbalanced="0"/>
    <cacheHierarchy uniqueName="[DIM_TIMES].[TimeID]" caption="TimeID" attribute="1" defaultMemberUniqueName="[DIM_TIMES].[TimeID].[All]" allUniqueName="[DIM_TIMES].[TimeID].[All]" dimensionUniqueName="[DIM_TIMES]" displayFolder="" count="0" memberValueDatatype="20" unbalanced="0"/>
    <cacheHierarchy uniqueName="[DIM_TIMES].[Hour]" caption="Hour" attribute="1" time="1" defaultMemberUniqueName="[DIM_TIMES].[Hour].[All]" allUniqueName="[DIM_TIMES].[Hour].[All]" dimensionUniqueName="[DIM_TIMES]" displayFolder="" count="0" memberValueDatatype="7" unbalanced="0"/>
    <cacheHierarchy uniqueName="[DIM_TIMES].[TimeOfCategory]" caption="TimeOfCategory" attribute="1" defaultMemberUniqueName="[DIM_TIMES].[TimeOfCategory].[All]" allUniqueName="[DIM_TIMES].[TimeOfCategory].[All]" dimensionUniqueName="[DIM_TIMES]" displayFolder="" count="0" memberValueDatatype="130" unbalanced="0"/>
    <cacheHierarchy uniqueName="[FACT_ORDERS].[WD_ORDERS]" caption="WD_ORDERS" attribute="1" defaultMemberUniqueName="[FACT_ORDERS].[WD_ORDERS].[All]" allUniqueName="[FACT_ORDERS].[WD_ORDERS].[All]" dimensionUniqueName="[FACT_ORDERS]" displayFolder="" count="0" memberValueDatatype="20" unbalanced="0"/>
    <cacheHierarchy uniqueName="[FACT_ORDERS].[WD_PRODUCTS]" caption="WD_PRODUCTS" attribute="1" defaultMemberUniqueName="[FACT_ORDERS].[WD_PRODUCTS].[All]" allUniqueName="[FACT_ORDERS].[WD_PRODUCTS].[All]" dimensionUniqueName="[FACT_ORDERS]" displayFolder="" count="0" memberValueDatatype="20" unbalanced="0"/>
    <cacheHierarchy uniqueName="[FACT_ORDERS].[WD_CUSTOMERS]" caption="WD_CUSTOMERS" attribute="1" defaultMemberUniqueName="[FACT_ORDERS].[WD_CUSTOMERS].[All]" allUniqueName="[FACT_ORDERS].[WD_CUSTOMERS].[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20" unbalanced="0"/>
    <cacheHierarchy uniqueName="[FACT_ORDERS].[DeliveryMehtod]" caption="DeliveryMehtod" attribute="1" defaultMemberUniqueName="[FACT_ORDERS].[DeliveryMehtod].[All]" allUniqueName="[FACT_ORDERS].[DeliveryMehtod].[All]" dimensionUniqueName="[FACT_ORDERS]" displayFolder="" count="0" memberValueDatatype="13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Order-Time]" caption="Order-Time" attribute="1" defaultMemberUniqueName="[FACT_ORDERS].[Order-Time].[All]" allUniqueName="[FACT_ORDERS].[Order-Ti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ProductPrice]" caption="ProductPrice" attribute="1" defaultMemberUniqueName="[FACT_ORDERS].[ProductPrice].[All]" allUniqueName="[FACT_ORDERS].[ProductPrice].[All]" dimensionUniqueName="[FACT_ORDERS]" displayFolder="" count="0" memberValueDatatype="20" unbalanced="0"/>
    <cacheHierarchy uniqueName="[FACT_ORDERS].[TotalAmount]" caption="TotalAmount" attribute="1" defaultMemberUniqueName="[FACT_ORDERS].[TotalAmount].[All]" allUniqueName="[FACT_ORDERS].[TotalAmount].[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DeliveryCost]" caption="DeliveryCost" attribute="1" defaultMemberUniqueName="[FACT_ORDERS].[DeliveryCost].[All]" allUniqueName="[FACT_ORDERS].[DeliveryCost].[All]" dimensionUniqueName="[FACT_ORDERS]" displayFolder="" count="0" memberValueDatatype="20" unbalanced="0"/>
    <cacheHierarchy uniqueName="[FACT_ORDERS].[TypeOfClient]" caption="TypeOfClient" attribute="1" defaultMemberUniqueName="[FACT_ORDERS].[TypeOfClient].[All]" allUniqueName="[FACT_ORDERS].[TypeOfClient].[All]" dimensionUniqueName="[FACT_ORDERS]" displayFolder="" count="0" memberValueDatatype="130" unbalanced="0"/>
    <cacheHierarchy uniqueName="[FACT_ORDERS].[ClientDiscount]" caption="ClientDiscount" attribute="1" defaultMemberUniqueName="[FACT_ORDERS].[ClientDiscount].[All]" allUniqueName="[FACT_ORDERS].[ClientDiscount].[All]" dimensionUniqueName="[FACT_ORDERS]" displayFolder="" count="0" memberValueDatatype="5" unbalanced="0"/>
    <cacheHierarchy uniqueName="[FACT_ORDERS].[OrderDiscount]" caption="OrderDiscount" attribute="1" defaultMemberUniqueName="[FACT_ORDERS].[OrderDiscount].[All]" allUniqueName="[FACT_ORDERS].[OrderDiscount].[All]" dimensionUniqueName="[FACT_ORDERS]" displayFolder="" count="0" memberValueDatatype="5" unbalanced="0"/>
    <cacheHierarchy uniqueName="[FACT_ORDERS].[TotalAmountWithDiscount]" caption="TotalAmountWithDiscount" attribute="1" defaultMemberUniqueName="[FACT_ORDERS].[TotalAmountWithDiscount].[All]" allUniqueName="[FACT_ORDERS].[TotalAmountWithDiscount].[All]" dimensionUniqueName="[FACT_ORDERS]" displayFolder="" count="0" memberValueDatatype="5" unbalanced="0"/>
    <cacheHierarchy uniqueName="[FACT_ORDERS].[NetAmount]" caption="NetAmount" attribute="1" defaultMemberUniqueName="[FACT_ORDERS].[NetAmount].[All]" allUniqueName="[FACT_ORDERS].[NetAmount].[All]" dimensionUniqueName="[FACT_ORDERS]" displayFolder="" count="0" memberValueDatatype="5" unbalanced="0"/>
    <cacheHierarchy uniqueName="[FACT_ORDERS].[ArrivalDate]" caption="ArrivalDate" attribute="1" time="1" defaultMemberUniqueName="[FACT_ORDERS].[ArrivalDate].[All]" allUniqueName="[FACT_ORDERS].[ArrivalDate].[All]" dimensionUniqueName="[FACT_ORDERS]" displayFolder="" count="0" memberValueDatatype="7" unbalanced="0"/>
    <cacheHierarchy uniqueName="[FACT_ORDERS].[OnTimeArrival]" caption="OnTimeArrival" attribute="1" defaultMemberUniqueName="[FACT_ORDERS].[OnTimeArrival].[All]" allUniqueName="[FACT_ORDERS].[OnTimeArrival].[All]" dimensionUniqueName="[FACT_ORDERS]" displayFolder="" count="0" memberValueDatatype="130" unbalanced="0"/>
    <cacheHierarchy uniqueName="[FACT_REVIEWS].[DW_REVIEWS]" caption="DW_REVIEWS" attribute="1" defaultMemberUniqueName="[FACT_REVIEWS].[DW_REVIEWS].[All]" allUniqueName="[FACT_REVIEWS].[DW_REVIEWS].[All]" dimensionUniqueName="[FACT_REVIEWS]" displayFolder="" count="0" memberValueDatatype="20" unbalanced="0"/>
    <cacheHierarchy uniqueName="[FACT_REVIEWS].[WD_CUSTOMERS]" caption="WD_CUSTOMERS" attribute="1" defaultMemberUniqueName="[FACT_REVIEWS].[WD_CUSTOMERS].[All]" allUniqueName="[FACT_REVIEWS].[WD_CUSTOMERS].[All]" dimensionUniqueName="[FACT_REVIEWS]" displayFolder="" count="0" memberValueDatatype="20" unbalanced="0"/>
    <cacheHierarchy uniqueName="[FACT_REVIEWS].[DW_PRODUCTS]" caption="DW_PRODUCTS" attribute="1" defaultMemberUniqueName="[FACT_REVIEWS].[DW_PRODUCTS].[All]" allUniqueName="[FACT_REVIEWS].[DW_PRODUCTS].[All]" dimensionUniqueName="[FACT_REVIEWS]" displayFolder="" count="0" memberValueDatatype="20" unbalanced="0"/>
    <cacheHierarchy uniqueName="[FACT_REVIEWS].[Review-Date]" caption="Review-Date" attribute="1" time="1" defaultMemberUniqueName="[FACT_REVIEWS].[Review-Date].[All]" allUniqueName="[FACT_REVIEWS].[Review-Date].[All]" dimensionUniqueName="[FACT_REVIEWS]" displayFolder="" count="0" memberValueDatatype="7" unbalanced="0"/>
    <cacheHierarchy uniqueName="[FACT_REVIEWS].[Review-Time]" caption="Review-Time" attribute="1" defaultMemberUniqueName="[FACT_REVIEWS].[Review-Time].[All]" allUniqueName="[FACT_REVIEWS].[Review-Time].[All]" dimensionUniqueName="[FACT_REVIEWS]" displayFolder="" count="0" memberValueDatatype="130" unbalanced="0"/>
    <cacheHierarchy uniqueName="[FACT_REVIEWS].[ProductRate]" caption="ProductRate" attribute="1" defaultMemberUniqueName="[FACT_REVIEWS].[ProductRate].[All]" allUniqueName="[FACT_REVIEWS].[ProductRate].[All]" dimensionUniqueName="[FACT_REVIEWS]" displayFolder="" count="0" memberValueDatatype="20" unbalanced="0"/>
    <cacheHierarchy uniqueName="[FACT_REVIEWS].[IsPositiveReview]" caption="IsPositiveReview" attribute="1" defaultMemberUniqueName="[FACT_REVIEWS].[IsPositiveReview].[All]" allUniqueName="[FACT_REVIEWS].[IsPositiveReview].[All]" dimensionUniqueName="[FACT_REVIEWS]" displayFolder="" count="0" memberValueDatatype="11" unbalanced="0"/>
    <cacheHierarchy uniqueName="[FACT_SEARCHES].[WD_SEARCHES]" caption="WD_SEARCHES" attribute="1" defaultMemberUniqueName="[FACT_SEARCHES].[WD_SEARCHES].[All]" allUniqueName="[FACT_SEARCHES].[WD_SEARCHES].[All]" dimensionUniqueName="[FACT_SEARCHES]" displayFolder="" count="0" memberValueDatatype="20" unbalanced="0"/>
    <cacheHierarchy uniqueName="[FACT_SEARCHES].[WD_PRODUCTS]" caption="WD_PRODUCTS" attribute="1" defaultMemberUniqueName="[FACT_SEARCHES].[WD_PRODUCTS].[All]" allUniqueName="[FACT_SEARCHES].[WD_PRODUCTS].[All]" dimensionUniqueName="[FACT_SEARCHES]" displayFolder="" count="0" memberValueDatatype="20" unbalanced="0"/>
    <cacheHierarchy uniqueName="[FACT_SEARCHES].[WD_CUSTOMERS]" caption="WD_CUSTOMERS" attribute="1" defaultMemberUniqueName="[FACT_SEARCHES].[WD_CUSTOMERS].[All]" allUniqueName="[FACT_SEARCHES].[WD_CUSTOMERS].[All]" dimensionUniqueName="[FACT_SEARCHES]" displayFolder="" count="0" memberValueDatatype="20" unbalanced="0"/>
    <cacheHierarchy uniqueName="[FACT_SEARCHES].[IPAddress]" caption="IPAddress" attribute="1" defaultMemberUniqueName="[FACT_SEARCHES].[IPAddress].[All]" allUniqueName="[FACT_SEARCHES].[IPAddress].[All]" dimensionUniqueName="[FACT_SEARCHES]" displayFolder="" count="0" memberValueDatatype="130" unbalanced="0"/>
    <cacheHierarchy uniqueName="[FACT_SEARCHES].[SEARCHE-Date]" caption="SEARCHE-Date" attribute="1" time="1" defaultMemberUniqueName="[FACT_SEARCHES].[SEARCHE-Date].[All]" allUniqueName="[FACT_SEARCHES].[SEARCHE-Date].[All]" dimensionUniqueName="[FACT_SEARCHES]" displayFolder="" count="0" memberValueDatatype="7" unbalanced="0"/>
    <cacheHierarchy uniqueName="[FACT_SEARCHES].[SEARCHE-Time]" caption="SEARCHE-Time" attribute="1" defaultMemberUniqueName="[FACT_SEARCHES].[SEARCHE-Time].[All]" allUniqueName="[FACT_SEARCHES].[SEARCHE-Time].[All]" dimensionUniqueName="[FACT_SEARCHES]" displayFolder="" count="0" memberValueDatatype="130" unbalanced="0"/>
    <cacheHierarchy uniqueName="[FACT_SEARCHES].[IsOrdered]" caption="IsOrdered" attribute="1" defaultMemberUniqueName="[FACT_SEARCHES].[IsOrdered].[All]" allUniqueName="[FACT_SEARCHES].[IsOrdered].[All]" dimensionUniqueName="[FACT_SEARCHES]" displayFolder="" count="0" memberValueDatatype="20" unbalanced="0"/>
    <cacheHierarchy uniqueName="[FACT_SEARCHES].[SEARCHESPerProducts]" caption="SEARCHESPerProducts" attribute="1" defaultMemberUniqueName="[FACT_SEARCHES].[SEARCHESPerProducts].[All]" allUniqueName="[FACT_SEARCHES].[SEARCHESPerProducts].[All]" dimensionUniqueName="[FACT_SEARCHES]" displayFolder="" count="0" memberValueDatatype="20" unbalanced="0"/>
    <cacheHierarchy uniqueName="[Order-Date].[Date]" caption="Date" attribute="1" time="1" keyAttribute="1" defaultMemberUniqueName="[Order-Date].[Date].[All]" allUniqueName="[Order-Date].[Date].[All]" dimensionUniqueName="[Order-Date]" displayFolder="" count="0" memberValueDatatype="7" unbalanced="0"/>
    <cacheHierarchy uniqueName="[Order-Date].[Date Hierarchy]" caption="Date Hierarchy" time="1" defaultMemberUniqueName="[Order-Date].[Date Hierarchy].[All]" allUniqueName="[Order-Date].[Date Hierarchy].[All]" dimensionUniqueName="[Order-Date]" displayFolder="" count="0" unbalanced="0"/>
    <cacheHierarchy uniqueName="[Order-Date].[Year]" caption="Year" attribute="1" time="1" defaultMemberUniqueName="[Order-Date].[Year].[All]" allUniqueName="[Order-Date].[Year].[All]" dimensionUniqueName="[Order-Date]" displayFolder="" count="0" memberValueDatatype="20" unbalanced="0"/>
    <cacheHierarchy uniqueName="[Order-Date].[Month Number]" caption="Month Number" attribute="1" time="1" defaultMemberUniqueName="[Order-Date].[Month Number].[All]" allUniqueName="[Order-Date].[Month Number].[All]" dimensionUniqueName="[Order-Date]" displayFolder="" count="0" memberValueDatatype="20" unbalanced="0"/>
    <cacheHierarchy uniqueName="[Order-Date].[Month]" caption="Month" attribute="1" time="1" defaultMemberUniqueName="[Order-Date].[Month].[All]" allUniqueName="[Order-Date].[Month].[All]" dimensionUniqueName="[Order-Date]" displayFolder="" count="0" memberValueDatatype="130" unbalanced="0"/>
    <cacheHierarchy uniqueName="[Order-Date].[MMM-YYYY]" caption="MMM-YYYY" attribute="1" time="1" defaultMemberUniqueName="[Order-Date].[MMM-YYYY].[All]" allUniqueName="[Order-Date].[MMM-YYYY].[All]" dimensionUniqueName="[Order-Date]" displayFolder="" count="0" memberValueDatatype="130" unbalanced="0"/>
    <cacheHierarchy uniqueName="[Order-Date].[Day Of Week Number]" caption="Day Of Week Number" attribute="1" time="1" defaultMemberUniqueName="[Order-Date].[Day Of Week Number].[All]" allUniqueName="[Order-Date].[Day Of Week Number].[All]" dimensionUniqueName="[Order-Date]" displayFolder="" count="0" memberValueDatatype="20" unbalanced="0"/>
    <cacheHierarchy uniqueName="[Order-Date].[Day Of Week]" caption="Day Of Week" attribute="1" time="1" defaultMemberUniqueName="[Order-Date].[Day Of Week].[All]" allUniqueName="[Order-Date].[Day Of Week].[All]" dimensionUniqueName="[Order-Date]" displayFolder="" count="0" memberValueDatatype="130" unbalanced="0"/>
    <cacheHierarchy uniqueName="[Review-Date].[Date]" caption="Date" attribute="1" time="1" keyAttribute="1" defaultMemberUniqueName="[Review-Date].[Date].[All]" allUniqueName="[Review-Date].[Date].[All]" dimensionUniqueName="[Review-Date]" displayFolder="" count="0" memberValueDatatype="7" unbalanced="0"/>
    <cacheHierarchy uniqueName="[Review-Date].[Date Hierarchy]" caption="Date Hierarchy" time="1" defaultMemberUniqueName="[Review-Date].[Date Hierarchy].[All]" allUniqueName="[Review-Date].[Date Hierarchy].[All]" dimensionUniqueName="[Review-Date]" displayFolder="" count="0" unbalanced="0"/>
    <cacheHierarchy uniqueName="[Review-Date].[Year]" caption="Year" attribute="1" time="1" defaultMemberUniqueName="[Review-Date].[Year].[All]" allUniqueName="[Review-Date].[Year].[All]" dimensionUniqueName="[Review-Date]" displayFolder="" count="0" memberValueDatatype="20" unbalanced="0"/>
    <cacheHierarchy uniqueName="[Review-Date].[Month Number]" caption="Month Number" attribute="1" time="1" defaultMemberUniqueName="[Review-Date].[Month Number].[All]" allUniqueName="[Review-Date].[Month Number].[All]" dimensionUniqueName="[Review-Date]" displayFolder="" count="0" memberValueDatatype="20" unbalanced="0"/>
    <cacheHierarchy uniqueName="[Review-Date].[Month]" caption="Month" attribute="1" time="1" defaultMemberUniqueName="[Review-Date].[Month].[All]" allUniqueName="[Review-Date].[Month].[All]" dimensionUniqueName="[Review-Date]" displayFolder="" count="0" memberValueDatatype="130" unbalanced="0"/>
    <cacheHierarchy uniqueName="[Review-Date].[MMM-YYYY]" caption="MMM-YYYY" attribute="1" time="1" defaultMemberUniqueName="[Review-Date].[MMM-YYYY].[All]" allUniqueName="[Review-Date].[MMM-YYYY].[All]" dimensionUniqueName="[Review-Date]" displayFolder="" count="0" memberValueDatatype="130" unbalanced="0"/>
    <cacheHierarchy uniqueName="[Review-Date].[Day Of Week Number]" caption="Day Of Week Number" attribute="1" time="1" defaultMemberUniqueName="[Review-Date].[Day Of Week Number].[All]" allUniqueName="[Review-Date].[Day Of Week Number].[All]" dimensionUniqueName="[Review-Date]" displayFolder="" count="0" memberValueDatatype="20" unbalanced="0"/>
    <cacheHierarchy uniqueName="[Review-Date].[Day Of Week]" caption="Day Of Week" attribute="1" time="1" defaultMemberUniqueName="[Review-Date].[Day Of Week].[All]" allUniqueName="[Review-Date].[Day Of Week].[All]" dimensionUniqueName="[Review-Date]" displayFolder="" count="0" memberValueDatatype="130" unbalanced="0"/>
    <cacheHierarchy uniqueName="[Search-Date].[Date]" caption="Date" attribute="1" time="1" keyAttribute="1" defaultMemberUniqueName="[Search-Date].[Date].[All]" allUniqueName="[Search-Date].[Date].[All]" dimensionUniqueName="[Search-Date]" displayFolder="" count="0" memberValueDatatype="7" unbalanced="0"/>
    <cacheHierarchy uniqueName="[Search-Date].[Date Hierarchy]" caption="Date Hierarchy" time="1" defaultMemberUniqueName="[Search-Date].[Date Hierarchy].[All]" allUniqueName="[Search-Date].[Date Hierarchy].[All]" dimensionUniqueName="[Search-Date]" displayFolder="" count="4" unbalanced="0"/>
    <cacheHierarchy uniqueName="[Search-Date].[Year]" caption="Year" attribute="1" time="1" defaultMemberUniqueName="[Search-Date].[Year].[All]" allUniqueName="[Search-Date].[Year].[All]" dimensionUniqueName="[Search-Date]" displayFolder="" count="0" memberValueDatatype="20" unbalanced="0"/>
    <cacheHierarchy uniqueName="[Search-Date].[Month Number]" caption="Month Number" attribute="1" time="1" defaultMemberUniqueName="[Search-Date].[Month Number].[All]" allUniqueName="[Search-Date].[Month Number].[All]" dimensionUniqueName="[Search-Date]" displayFolder="" count="0" memberValueDatatype="20" unbalanced="0"/>
    <cacheHierarchy uniqueName="[Search-Date].[Month]" caption="Month" attribute="1" time="1" defaultMemberUniqueName="[Search-Date].[Month].[All]" allUniqueName="[Search-Date].[Month].[All]" dimensionUniqueName="[Search-Date]" displayFolder="" count="0" memberValueDatatype="130" unbalanced="0"/>
    <cacheHierarchy uniqueName="[Search-Date].[MMM-YYYY]" caption="MMM-YYYY" attribute="1" time="1" defaultMemberUniqueName="[Search-Date].[MMM-YYYY].[All]" allUniqueName="[Search-Date].[MMM-YYYY].[All]" dimensionUniqueName="[Search-Date]" displayFolder="" count="0" memberValueDatatype="130" unbalanced="0"/>
    <cacheHierarchy uniqueName="[Search-Date].[Day Of Week Number]" caption="Day Of Week Number" attribute="1" time="1" defaultMemberUniqueName="[Search-Date].[Day Of Week Number].[All]" allUniqueName="[Search-Date].[Day Of Week Number].[All]" dimensionUniqueName="[Search-Date]" displayFolder="" count="0" memberValueDatatype="20" unbalanced="0"/>
    <cacheHierarchy uniqueName="[Search-Date].[Day Of Week]" caption="Day Of Week" attribute="1" time="1" defaultMemberUniqueName="[Search-Date].[Day Of Week].[All]" allUniqueName="[Search-Date].[Day Of Week].[All]" dimensionUniqueName="[Search-Date]" displayFolder="" count="0" memberValueDatatype="130" unbalanced="0"/>
    <cacheHierarchy uniqueName="[Measures].[Sum of NetAmount]" caption="Sum of NetAmount" measure="1" displayFolder="" measureGroup="FACT_ORDERS" count="0">
      <extLst>
        <ext xmlns:x15="http://schemas.microsoft.com/office/spreadsheetml/2010/11/main" uri="{B97F6D7D-B522-45F9-BDA1-12C45D357490}">
          <x15:cacheHierarchy aggregatedColumn="39"/>
        </ext>
      </extLst>
    </cacheHierarchy>
    <cacheHierarchy uniqueName="[Measures].[Sum of WD_SEARCHES]" caption="Sum of WD_SEARCHES" measure="1" displayFolder="" measureGroup="FACT_SEARCHES" count="0">
      <extLst>
        <ext xmlns:x15="http://schemas.microsoft.com/office/spreadsheetml/2010/11/main" uri="{B97F6D7D-B522-45F9-BDA1-12C45D357490}">
          <x15:cacheHierarchy aggregatedColumn="49"/>
        </ext>
      </extLst>
    </cacheHierarchy>
    <cacheHierarchy uniqueName="[Measures].[Count of WD_SEARCHES]" caption="Count of WD_SEARCHES" measure="1" displayFolder="" measureGroup="FACT_SEARCHES" count="0">
      <extLst>
        <ext xmlns:x15="http://schemas.microsoft.com/office/spreadsheetml/2010/11/main" uri="{B97F6D7D-B522-45F9-BDA1-12C45D357490}">
          <x15:cacheHierarchy aggregatedColumn="49"/>
        </ext>
      </extLst>
    </cacheHierarchy>
    <cacheHierarchy uniqueName="[Measures].[Sum of IsOrdered]" caption="Sum of IsOrdered" measure="1" displayFolder="" measureGroup="FACT_SEARCHES" count="0">
      <extLst>
        <ext xmlns:x15="http://schemas.microsoft.com/office/spreadsheetml/2010/11/main" uri="{B97F6D7D-B522-45F9-BDA1-12C45D357490}">
          <x15:cacheHierarchy aggregatedColumn="55"/>
        </ext>
      </extLst>
    </cacheHierarchy>
    <cacheHierarchy uniqueName="[Measures].[SearchesWithOrder]" caption="SearchesWithOrder" measure="1" displayFolder="" measureGroup="FACT_SEARCHES" count="0"/>
    <cacheHierarchy uniqueName="[Measures].[TotalSearches]" caption="TotalSearches" measure="1" displayFolder="" measureGroup="FACT_SEARCHES" count="0"/>
    <cacheHierarchy uniqueName="[Measures].[SearchConversionRate]" caption="SearchConversionRate" measure="1" displayFolder="" measureGroup="FACT_SEARCHES" count="0"/>
    <cacheHierarchy uniqueName="[Measures].[Average Order Amount per Customer]" caption="Average Order Amount per Customer" measure="1" displayFolder="" measureGroup="DIM_CUSTOMERS" count="0"/>
    <cacheHierarchy uniqueName="[Measures].[NumOfOrdersFromCountry]" caption="NumOfOrdersFromCountry" measure="1" displayFolder="" measureGroup="DIM_CUSTOMERS" count="0"/>
    <cacheHierarchy uniqueName="[Measures].[NumOfOrders]" caption="NumOfOrders" measure="1" displayFolder="" measureGroup="DIM_CUSTOMERS" count="0"/>
    <cacheHierarchy uniqueName="[Measures].[PercentageOfTotalOrders]" caption="PercentageOfTotalOrders" measure="1" displayFolder="" measureGroup="FACT_SEARCHES" count="0"/>
    <cacheHierarchy uniqueName="[Measures].[__XL_Count DIM_CUSTOMERS]" caption="__XL_Count DIM_CUSTOMERS" measure="1" displayFolder="" measureGroup="DIM_CUSTOMERS" count="0" hidden="1"/>
    <cacheHierarchy uniqueName="[Measures].[__XL_Count DIM_PRODUCTS]" caption="__XL_Count DIM_PRODUCTS" measure="1" displayFolder="" measureGroup="DIM_PRODUCTS" count="0" hidden="1"/>
    <cacheHierarchy uniqueName="[Measures].[__XL_Count Table6]" caption="__XL_Count Table6" measure="1" displayFolder="" measureGroup="DIM_TIMES" count="0" hidden="1"/>
    <cacheHierarchy uniqueName="[Measures].[__XL_Count FACT_ORDERS]" caption="__XL_Count FACT_ORDERS" measure="1" displayFolder="" measureGroup="FACT_ORDERS" count="0" hidden="1"/>
    <cacheHierarchy uniqueName="[Measures].[__XL_Count FACT_REVIEWS]" caption="__XL_Count FACT_REVIEWS" measure="1" displayFolder="" measureGroup="FACT_REVIEWS" count="0" hidden="1"/>
    <cacheHierarchy uniqueName="[Measures].[__XL_Count FACT_SEARCHES]" caption="__XL_Count FACT_SEARCHES" measure="1" displayFolder="" measureGroup="FACT_SEARCHES" count="0" hidden="1"/>
    <cacheHierarchy uniqueName="[Measures].[__XL_Count Calendar]" caption="__XL_Count Calendar" measure="1" displayFolder="" measureGroup="Order-Date" count="0" hidden="1"/>
    <cacheHierarchy uniqueName="[Measures].[__XL_Count Calendar1]" caption="__XL_Count Calendar1" measure="1" displayFolder="" measureGroup="Review-Date" count="0" hidden="1"/>
    <cacheHierarchy uniqueName="[Measures].[__XL_Count Calendar2]" caption="__XL_Count Calendar2" measure="1" displayFolder="" measureGroup="Search-Date" count="0" hidden="1"/>
    <cacheHierarchy uniqueName="[Measures].[__No measures defined]" caption="__No measures defined" measure="1" displayFolder="" count="0" hidden="1"/>
    <cacheHierarchy uniqueName="[Measures].[_Average Order Amount per Customer Goal]" caption="_Average Order Amount per Customer Goal" measure="1" displayFolder="" measureGroup="DIM_CUSTOMERS" count="0" hidden="1"/>
    <cacheHierarchy uniqueName="[Measures].[_Average Order Amount per Customer Status]" caption="_Average Order Amount per Customer Status" measure="1" iconSet="11" displayFolder="" measureGroup="DIM_CUSTOMERS" count="0" hidden="1"/>
    <cacheHierarchy uniqueName="[Measures].[_NumOfOrdersFromCountry Goal]" caption="_NumOfOrdersFromCountry Goal" measure="1" displayFolder="" measureGroup="DIM_CUSTOMERS" count="0" hidden="1"/>
    <cacheHierarchy uniqueName="[Measures].[_NumOfOrdersFromCountry Status]" caption="_NumOfOrdersFromCountry Status" measure="1" iconSet="7" displayFolder="" measureGroup="DIM_CUSTOMERS" count="0" hidden="1"/>
    <cacheHierarchy uniqueName="[Measures].[_NumOfOrders Goal]" caption="_NumOfOrders Goal" measure="1" displayFolder="" measureGroup="DIM_CUSTOMERS" count="0" hidden="1"/>
    <cacheHierarchy uniqueName="[Measures].[_NumOfOrders Status]" caption="_NumOfOrders Status" measure="1" iconSet="10" displayFolder="" measureGroup="DIM_CUSTOMERS" count="0" hidden="1"/>
    <cacheHierarchy uniqueName="[Measures].[_PercentageOfTotalOrders Goal]" caption="_PercentageOfTotalOrders Goal" measure="1" displayFolder="" measureGroup="FACT_SEARCHES" count="0" hidden="1"/>
    <cacheHierarchy uniqueName="[Measures].[_PercentageOfTotalOrders Status]" caption="_PercentageOfTotalOrders Status" measure="1" iconSet="7" displayFolder="" measureGroup="FACT_SEARCHES" count="0" hidden="1"/>
  </cacheHierarchies>
  <kpis count="4">
    <kpi uniqueName="Average Order Amount per Customer" caption="Average Order Amount per Customer" displayFolder="" measureGroup="DIM_CUSTOMERS" parent="" value="[Measures].[Average Order Amount per Customer]" goal="[Measures].[_Average Order Amount per Customer Goal]" status="[Measures].[_Average Order Amount per Customer Status]" trend="" weight=""/>
    <kpi uniqueName="NumOfOrdersFromCountry" caption="NumOfOrdersFromCountry" displayFolder="" measureGroup="DIM_CUSTOMERS" parent="" value="[Measures].[NumOfOrdersFromCountry]" goal="[Measures].[_NumOfOrdersFromCountry Goal]" status="[Measures].[_NumOfOrdersFromCountry Status]" trend="" weight=""/>
    <kpi uniqueName="NumOfOrders" caption="NumOfOrders" displayFolder="" measureGroup="DIM_CUSTOMERS" parent="" value="[Measures].[NumOfOrders]" goal="[Measures].[_NumOfOrders Goal]" status="[Measures].[_NumOfOrders Status]" trend="" weight=""/>
    <kpi uniqueName="PercentageOfTotalOrders" caption="PercentageOfTotalOrders" displayFolder="" measureGroup="FACT_SEARCHES" parent="" value="[Measures].[PercentageOfTotalOrders]" goal="[Measures].[_PercentageOfTotalOrders Goal]" status="[Measures].[_PercentageOfTotalOrders Status]" trend="" weight=""/>
  </kpis>
  <extLst>
    <ext xmlns:x14="http://schemas.microsoft.com/office/spreadsheetml/2009/9/main" uri="{725AE2AE-9491-48be-B2B4-4EB974FC3084}">
      <x14:pivotCacheDefinition slicerData="1" pivotCacheId="1769071730"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i" refreshedDate="45569.942418865743" backgroundQuery="1" createdVersion="3" refreshedVersion="8" minRefreshableVersion="3" recordCount="0" supportSubquery="1" supportAdvancedDrill="1" xr:uid="{2F49B94C-BB33-4101-B23E-8895C5386986}">
  <cacheSource type="external" connectionId="4">
    <extLst>
      <ext xmlns:x14="http://schemas.microsoft.com/office/spreadsheetml/2009/9/main" uri="{F057638F-6D5F-4e77-A914-E7F072B9BCA8}">
        <x14:sourceConnection name="ThisWorkbookDataModel"/>
      </ext>
    </extLst>
  </cacheSource>
  <cacheFields count="0"/>
  <cacheHierarchies count="110">
    <cacheHierarchy uniqueName="[DIM_CUSTOMERS].[WD_CUSTOMERS]" caption="WD_CUSTOMERS" attribute="1" defaultMemberUniqueName="[DIM_CUSTOMERS].[WD_CUSTOMERS].[All]" allUniqueName="[DIM_CUSTOMERS].[WD_CUSTOMERS].[All]" dimensionUniqueName="[DIM_CUSTOMERS]" displayFolder="" count="0" memberValueDatatype="20" unbalanced="0"/>
    <cacheHierarchy uniqueName="[DIM_CUSTOMERS].[Email]" caption="Email" attribute="1" defaultMemberUniqueName="[DIM_CUSTOMERS].[Email].[All]" allUniqueName="[DIM_CUSTOMERS].[Email].[All]" dimensionUniqueName="[DIM_CUSTOMERS]" displayFolder="" count="0" memberValueDatatype="13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BirthDate]" caption="BirthDate" attribute="1" time="1" defaultMemberUniqueName="[DIM_CUSTOMERS].[BirthDate].[All]" allUniqueName="[DIM_CUSTOMERS].[BirthDate].[All]" dimensionUniqueName="[DIM_CUSTOMERS]" displayFolder="" count="0" memberValueDatatype="7" unbalanced="0"/>
    <cacheHierarchy uniqueName="[DIM_CUSTOMERS].[CUSTOMERS Location]" caption="CUSTOMERS Location" defaultMemberUniqueName="[DIM_CUSTOMERS].[CUSTOMERS Location].[All]" allUniqueName="[DIM_CUSTOMERS].[CUSTOMERS Location].[All]" dimensionUniqueName="[DIM_CUSTOMERS]" displayFolder="" count="0" unbalanced="0"/>
    <cacheHierarchy uniqueName="[DIM_CUSTOMERS].[Continent]" caption="Continent" attribute="1" defaultMemberUniqueName="[DIM_CUSTOMERS].[Continent].[All]" allUniqueName="[DIM_CUSTOMERS].[Contin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DateOfJoin]" caption="DateOfJoin" attribute="1" time="1" defaultMemberUniqueName="[DIM_CUSTOMERS].[DateOfJoin].[All]" allUniqueName="[DIM_CUSTOMERS].[DateOfJoin].[All]" dimensionUniqueName="[DIM_CUSTOMERS]" displayFolder="" count="0" memberValueDatatype="7" unbalanced="0"/>
    <cacheHierarchy uniqueName="[DIM_CUSTOMERS].[ReferralSource]" caption="ReferralSource" attribute="1" defaultMemberUniqueName="[DIM_CUSTOMERS].[ReferralSource].[All]" allUniqueName="[DIM_CUSTOMERS].[ReferralSource].[All]" dimensionUniqueName="[DIM_CUSTOMERS]" displayFolder="" count="0" memberValueDatatype="130" unbalanced="0"/>
    <cacheHierarchy uniqueName="[DIM_CUSTOMERS].[TypeOfClient]" caption="TypeOfClient" attribute="1" defaultMemberUniqueName="[DIM_CUSTOMERS].[TypeOfClient].[All]" allUniqueName="[DIM_CUSTOMERS].[TypeOfClient].[All]" dimensionUniqueName="[DIM_CUSTOMERS]" displayFolder="" count="0" memberValueDatatype="130" unbalanced="0"/>
    <cacheHierarchy uniqueName="[DIM_CUSTOMERS].[Age]" caption="Age" attribute="1" defaultMemberUniqueName="[DIM_CUSTOMERS].[Age].[All]" allUniqueName="[DIM_CUSTOMERS].[Age].[All]" dimensionUniqueName="[DIM_CUSTOMERS]" displayFolder="" count="0" memberValueDatatype="20" unbalanced="0"/>
    <cacheHierarchy uniqueName="[DIM_CUSTOMERS].[AgeGroup]" caption="AgeGroup" attribute="1" defaultMemberUniqueName="[DIM_CUSTOMERS].[AgeGroup].[All]" allUniqueName="[DIM_CUSTOMERS].[AgeGroup].[All]" dimensionUniqueName="[DIM_CUSTOMERS]" displayFolder="" count="0" memberValueDatatype="130" unbalanced="0"/>
    <cacheHierarchy uniqueName="[DIM_PRODUCTS].[WD_PRODUCTS]" caption="WD_PRODUCTS" attribute="1" defaultMemberUniqueName="[DIM_PRODUCTS].[WD_PRODUCTS].[All]" allUniqueName="[DIM_PRODUCTS].[WD_PRODUCTS].[All]" dimensionUniqueName="[DIM_PRODUCTS]" displayFolder="" count="0" memberValueDatatype="20" unbalanced="0"/>
    <cacheHierarchy uniqueName="[DIM_PRODUCTS].[ProductID]" caption="ProductID" attribute="1" defaultMemberUniqueName="[DIM_PRODUCTS].[ProductID].[All]" allUniqueName="[DIM_PRODUCTS].[ProductID].[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Product- Category]" caption="Product- Category" defaultMemberUniqueName="[DIM_PRODUCTS].[Product- Category].[All]" allUniqueName="[DIM_PRODUCTS].[Product- Category].[All]" dimensionUniqueName="[DIM_PRODUCTS]" displayFolder="" count="3" unbalanced="0"/>
    <cacheHierarchy uniqueName="[DIM_PRODUCTS].[ProductName]" caption="ProductName" attribute="1" defaultMemberUniqueName="[DIM_PRODUCTS].[ProductName].[All]" allUniqueName="[DIM_PRODUCTS].[ProductName].[All]" dimensionUniqueName="[DIM_PRODUCTS]" displayFolder="" count="0" memberValueDatatype="130" unbalanced="0"/>
    <cacheHierarchy uniqueName="[DIM_PRODUCTS].[Price]" caption="Price" attribute="1" defaultMemberUniqueName="[DIM_PRODUCTS].[Price].[All]" allUniqueName="[DIM_PRODUCTS].[Price].[All]" dimensionUniqueName="[DIM_PRODUCTS]" displayFolder="" count="0" memberValueDatatype="20" unbalanced="0"/>
    <cacheHierarchy uniqueName="[DIM_PRODUCTS].[MinPerOrder]" caption="MinPerOrder" attribute="1" defaultMemberUniqueName="[DIM_PRODUCTS].[MinPerOrder].[All]" allUniqueName="[DIM_PRODUCTS].[MinPerOrder].[All]" dimensionUniqueName="[DIM_PRODUCTS]" displayFolder="" count="0" memberValueDatatype="20" unbalanced="0"/>
    <cacheHierarchy uniqueName="[DIM_TIMES].[TimeID]" caption="TimeID" attribute="1" defaultMemberUniqueName="[DIM_TIMES].[TimeID].[All]" allUniqueName="[DIM_TIMES].[TimeID].[All]" dimensionUniqueName="[DIM_TIMES]" displayFolder="" count="0" memberValueDatatype="20" unbalanced="0"/>
    <cacheHierarchy uniqueName="[DIM_TIMES].[Hour]" caption="Hour" attribute="1" time="1" defaultMemberUniqueName="[DIM_TIMES].[Hour].[All]" allUniqueName="[DIM_TIMES].[Hour].[All]" dimensionUniqueName="[DIM_TIMES]" displayFolder="" count="0" memberValueDatatype="7" unbalanced="0"/>
    <cacheHierarchy uniqueName="[DIM_TIMES].[TimeOfCategory]" caption="TimeOfCategory" attribute="1" defaultMemberUniqueName="[DIM_TIMES].[TimeOfCategory].[All]" allUniqueName="[DIM_TIMES].[TimeOfCategory].[All]" dimensionUniqueName="[DIM_TIMES]" displayFolder="" count="0" memberValueDatatype="130" unbalanced="0"/>
    <cacheHierarchy uniqueName="[FACT_ORDERS].[WD_ORDERS]" caption="WD_ORDERS" attribute="1" defaultMemberUniqueName="[FACT_ORDERS].[WD_ORDERS].[All]" allUniqueName="[FACT_ORDERS].[WD_ORDERS].[All]" dimensionUniqueName="[FACT_ORDERS]" displayFolder="" count="0" memberValueDatatype="20" unbalanced="0"/>
    <cacheHierarchy uniqueName="[FACT_ORDERS].[WD_PRODUCTS]" caption="WD_PRODUCTS" attribute="1" defaultMemberUniqueName="[FACT_ORDERS].[WD_PRODUCTS].[All]" allUniqueName="[FACT_ORDERS].[WD_PRODUCTS].[All]" dimensionUniqueName="[FACT_ORDERS]" displayFolder="" count="0" memberValueDatatype="20" unbalanced="0"/>
    <cacheHierarchy uniqueName="[FACT_ORDERS].[WD_CUSTOMERS]" caption="WD_CUSTOMERS" attribute="1" defaultMemberUniqueName="[FACT_ORDERS].[WD_CUSTOMERS].[All]" allUniqueName="[FACT_ORDERS].[WD_CUSTOMERS].[All]" dimensionUniqueName="[FACT_ORDERS]" displayFolder="" count="0" memberValueDatatype="20" unbalanced="0"/>
    <cacheHierarchy uniqueName="[FACT_ORDERS].[Order ID]" caption="Order ID" attribute="1" defaultMemberUniqueName="[FACT_ORDERS].[Order ID].[All]" allUniqueName="[FACT_ORDERS].[Order ID].[All]" dimensionUniqueName="[FACT_ORDERS]" displayFolder="" count="0" memberValueDatatype="20" unbalanced="0"/>
    <cacheHierarchy uniqueName="[FACT_ORDERS].[DeliveryMehtod]" caption="DeliveryMehtod" attribute="1" defaultMemberUniqueName="[FACT_ORDERS].[DeliveryMehtod].[All]" allUniqueName="[FACT_ORDERS].[DeliveryMehtod].[All]" dimensionUniqueName="[FACT_ORDERS]" displayFolder="" count="0" memberValueDatatype="130" unbalanced="0"/>
    <cacheHierarchy uniqueName="[FACT_ORDERS].[Order-Date]" caption="Order-Date" attribute="1" time="1" defaultMemberUniqueName="[FACT_ORDERS].[Order-Date].[All]" allUniqueName="[FACT_ORDERS].[Order-Date].[All]" dimensionUniqueName="[FACT_ORDERS]" displayFolder="" count="0" memberValueDatatype="7" unbalanced="0"/>
    <cacheHierarchy uniqueName="[FACT_ORDERS].[Order-Time]" caption="Order-Time" attribute="1" defaultMemberUniqueName="[FACT_ORDERS].[Order-Time].[All]" allUniqueName="[FACT_ORDERS].[Order-Time].[All]" dimensionUniqueName="[FACT_ORDERS]" displayFolder="" count="0" memberValueDatatype="130" unbalanced="0"/>
    <cacheHierarchy uniqueName="[FACT_ORDERS].[Quantity]" caption="Quantity" attribute="1" defaultMemberUniqueName="[FACT_ORDERS].[Quantity].[All]" allUniqueName="[FACT_ORDERS].[Quantity].[All]" dimensionUniqueName="[FACT_ORDERS]" displayFolder="" count="0" memberValueDatatype="20" unbalanced="0"/>
    <cacheHierarchy uniqueName="[FACT_ORDERS].[ProductPrice]" caption="ProductPrice" attribute="1" defaultMemberUniqueName="[FACT_ORDERS].[ProductPrice].[All]" allUniqueName="[FACT_ORDERS].[ProductPrice].[All]" dimensionUniqueName="[FACT_ORDERS]" displayFolder="" count="0" memberValueDatatype="20" unbalanced="0"/>
    <cacheHierarchy uniqueName="[FACT_ORDERS].[TotalAmount]" caption="TotalAmount" attribute="1" defaultMemberUniqueName="[FACT_ORDERS].[TotalAmount].[All]" allUniqueName="[FACT_ORDERS].[TotalAmount].[All]" dimensionUniqueName="[FACT_ORDERS]" displayFolder="" count="0" memberValueDatatype="20" unbalanced="0"/>
    <cacheHierarchy uniqueName="[FACT_ORDERS].[Region]" caption="Region" attribute="1" defaultMemberUniqueName="[FACT_ORDERS].[Region].[All]" allUniqueName="[FACT_ORDERS].[Region].[All]" dimensionUniqueName="[FACT_ORDERS]" displayFolder="" count="0" memberValueDatatype="130" unbalanced="0"/>
    <cacheHierarchy uniqueName="[FACT_ORDERS].[DeliveryCost]" caption="DeliveryCost" attribute="1" defaultMemberUniqueName="[FACT_ORDERS].[DeliveryCost].[All]" allUniqueName="[FACT_ORDERS].[DeliveryCost].[All]" dimensionUniqueName="[FACT_ORDERS]" displayFolder="" count="0" memberValueDatatype="20" unbalanced="0"/>
    <cacheHierarchy uniqueName="[FACT_ORDERS].[TypeOfClient]" caption="TypeOfClient" attribute="1" defaultMemberUniqueName="[FACT_ORDERS].[TypeOfClient].[All]" allUniqueName="[FACT_ORDERS].[TypeOfClient].[All]" dimensionUniqueName="[FACT_ORDERS]" displayFolder="" count="0" memberValueDatatype="130" unbalanced="0"/>
    <cacheHierarchy uniqueName="[FACT_ORDERS].[ClientDiscount]" caption="ClientDiscount" attribute="1" defaultMemberUniqueName="[FACT_ORDERS].[ClientDiscount].[All]" allUniqueName="[FACT_ORDERS].[ClientDiscount].[All]" dimensionUniqueName="[FACT_ORDERS]" displayFolder="" count="0" memberValueDatatype="5" unbalanced="0"/>
    <cacheHierarchy uniqueName="[FACT_ORDERS].[OrderDiscount]" caption="OrderDiscount" attribute="1" defaultMemberUniqueName="[FACT_ORDERS].[OrderDiscount].[All]" allUniqueName="[FACT_ORDERS].[OrderDiscount].[All]" dimensionUniqueName="[FACT_ORDERS]" displayFolder="" count="0" memberValueDatatype="5" unbalanced="0"/>
    <cacheHierarchy uniqueName="[FACT_ORDERS].[TotalAmountWithDiscount]" caption="TotalAmountWithDiscount" attribute="1" defaultMemberUniqueName="[FACT_ORDERS].[TotalAmountWithDiscount].[All]" allUniqueName="[FACT_ORDERS].[TotalAmountWithDiscount].[All]" dimensionUniqueName="[FACT_ORDERS]" displayFolder="" count="0" memberValueDatatype="5" unbalanced="0"/>
    <cacheHierarchy uniqueName="[FACT_ORDERS].[NetAmount]" caption="NetAmount" attribute="1" defaultMemberUniqueName="[FACT_ORDERS].[NetAmount].[All]" allUniqueName="[FACT_ORDERS].[NetAmount].[All]" dimensionUniqueName="[FACT_ORDERS]" displayFolder="" count="0" memberValueDatatype="5" unbalanced="0"/>
    <cacheHierarchy uniqueName="[FACT_ORDERS].[ArrivalDate]" caption="ArrivalDate" attribute="1" time="1" defaultMemberUniqueName="[FACT_ORDERS].[ArrivalDate].[All]" allUniqueName="[FACT_ORDERS].[ArrivalDate].[All]" dimensionUniqueName="[FACT_ORDERS]" displayFolder="" count="0" memberValueDatatype="7" unbalanced="0"/>
    <cacheHierarchy uniqueName="[FACT_ORDERS].[OnTimeArrival]" caption="OnTimeArrival" attribute="1" defaultMemberUniqueName="[FACT_ORDERS].[OnTimeArrival].[All]" allUniqueName="[FACT_ORDERS].[OnTimeArrival].[All]" dimensionUniqueName="[FACT_ORDERS]" displayFolder="" count="0" memberValueDatatype="130" unbalanced="0"/>
    <cacheHierarchy uniqueName="[FACT_REVIEWS].[DW_REVIEWS]" caption="DW_REVIEWS" attribute="1" defaultMemberUniqueName="[FACT_REVIEWS].[DW_REVIEWS].[All]" allUniqueName="[FACT_REVIEWS].[DW_REVIEWS].[All]" dimensionUniqueName="[FACT_REVIEWS]" displayFolder="" count="0" memberValueDatatype="20" unbalanced="0"/>
    <cacheHierarchy uniqueName="[FACT_REVIEWS].[WD_CUSTOMERS]" caption="WD_CUSTOMERS" attribute="1" defaultMemberUniqueName="[FACT_REVIEWS].[WD_CUSTOMERS].[All]" allUniqueName="[FACT_REVIEWS].[WD_CUSTOMERS].[All]" dimensionUniqueName="[FACT_REVIEWS]" displayFolder="" count="0" memberValueDatatype="20" unbalanced="0"/>
    <cacheHierarchy uniqueName="[FACT_REVIEWS].[DW_PRODUCTS]" caption="DW_PRODUCTS" attribute="1" defaultMemberUniqueName="[FACT_REVIEWS].[DW_PRODUCTS].[All]" allUniqueName="[FACT_REVIEWS].[DW_PRODUCTS].[All]" dimensionUniqueName="[FACT_REVIEWS]" displayFolder="" count="0" memberValueDatatype="20" unbalanced="0"/>
    <cacheHierarchy uniqueName="[FACT_REVIEWS].[Review-Date]" caption="Review-Date" attribute="1" time="1" defaultMemberUniqueName="[FACT_REVIEWS].[Review-Date].[All]" allUniqueName="[FACT_REVIEWS].[Review-Date].[All]" dimensionUniqueName="[FACT_REVIEWS]" displayFolder="" count="0" memberValueDatatype="7" unbalanced="0"/>
    <cacheHierarchy uniqueName="[FACT_REVIEWS].[Review-Time]" caption="Review-Time" attribute="1" defaultMemberUniqueName="[FACT_REVIEWS].[Review-Time].[All]" allUniqueName="[FACT_REVIEWS].[Review-Time].[All]" dimensionUniqueName="[FACT_REVIEWS]" displayFolder="" count="0" memberValueDatatype="130" unbalanced="0"/>
    <cacheHierarchy uniqueName="[FACT_REVIEWS].[ProductRate]" caption="ProductRate" attribute="1" defaultMemberUniqueName="[FACT_REVIEWS].[ProductRate].[All]" allUniqueName="[FACT_REVIEWS].[ProductRate].[All]" dimensionUniqueName="[FACT_REVIEWS]" displayFolder="" count="0" memberValueDatatype="20" unbalanced="0"/>
    <cacheHierarchy uniqueName="[FACT_REVIEWS].[IsPositiveReview]" caption="IsPositiveReview" attribute="1" defaultMemberUniqueName="[FACT_REVIEWS].[IsPositiveReview].[All]" allUniqueName="[FACT_REVIEWS].[IsPositiveReview].[All]" dimensionUniqueName="[FACT_REVIEWS]" displayFolder="" count="0" memberValueDatatype="11" unbalanced="0"/>
    <cacheHierarchy uniqueName="[FACT_SEARCHES].[WD_SEARCHES]" caption="WD_SEARCHES" attribute="1" defaultMemberUniqueName="[FACT_SEARCHES].[WD_SEARCHES].[All]" allUniqueName="[FACT_SEARCHES].[WD_SEARCHES].[All]" dimensionUniqueName="[FACT_SEARCHES]" displayFolder="" count="0" memberValueDatatype="20" unbalanced="0"/>
    <cacheHierarchy uniqueName="[FACT_SEARCHES].[WD_PRODUCTS]" caption="WD_PRODUCTS" attribute="1" defaultMemberUniqueName="[FACT_SEARCHES].[WD_PRODUCTS].[All]" allUniqueName="[FACT_SEARCHES].[WD_PRODUCTS].[All]" dimensionUniqueName="[FACT_SEARCHES]" displayFolder="" count="0" memberValueDatatype="20" unbalanced="0"/>
    <cacheHierarchy uniqueName="[FACT_SEARCHES].[WD_CUSTOMERS]" caption="WD_CUSTOMERS" attribute="1" defaultMemberUniqueName="[FACT_SEARCHES].[WD_CUSTOMERS].[All]" allUniqueName="[FACT_SEARCHES].[WD_CUSTOMERS].[All]" dimensionUniqueName="[FACT_SEARCHES]" displayFolder="" count="0" memberValueDatatype="20" unbalanced="0"/>
    <cacheHierarchy uniqueName="[FACT_SEARCHES].[IPAddress]" caption="IPAddress" attribute="1" defaultMemberUniqueName="[FACT_SEARCHES].[IPAddress].[All]" allUniqueName="[FACT_SEARCHES].[IPAddress].[All]" dimensionUniqueName="[FACT_SEARCHES]" displayFolder="" count="0" memberValueDatatype="130" unbalanced="0"/>
    <cacheHierarchy uniqueName="[FACT_SEARCHES].[SEARCHE-Date]" caption="SEARCHE-Date" attribute="1" time="1" defaultMemberUniqueName="[FACT_SEARCHES].[SEARCHE-Date].[All]" allUniqueName="[FACT_SEARCHES].[SEARCHE-Date].[All]" dimensionUniqueName="[FACT_SEARCHES]" displayFolder="" count="0" memberValueDatatype="7" unbalanced="0"/>
    <cacheHierarchy uniqueName="[FACT_SEARCHES].[SEARCHE-Time]" caption="SEARCHE-Time" attribute="1" defaultMemberUniqueName="[FACT_SEARCHES].[SEARCHE-Time].[All]" allUniqueName="[FACT_SEARCHES].[SEARCHE-Time].[All]" dimensionUniqueName="[FACT_SEARCHES]" displayFolder="" count="0" memberValueDatatype="130" unbalanced="0"/>
    <cacheHierarchy uniqueName="[FACT_SEARCHES].[IsOrdered]" caption="IsOrdered" attribute="1" defaultMemberUniqueName="[FACT_SEARCHES].[IsOrdered].[All]" allUniqueName="[FACT_SEARCHES].[IsOrdered].[All]" dimensionUniqueName="[FACT_SEARCHES]" displayFolder="" count="0" memberValueDatatype="20" unbalanced="0"/>
    <cacheHierarchy uniqueName="[FACT_SEARCHES].[SEARCHESPerProducts]" caption="SEARCHESPerProducts" attribute="1" defaultMemberUniqueName="[FACT_SEARCHES].[SEARCHESPerProducts].[All]" allUniqueName="[FACT_SEARCHES].[SEARCHESPerProducts].[All]" dimensionUniqueName="[FACT_SEARCHES]" displayFolder="" count="0" memberValueDatatype="20" unbalanced="0"/>
    <cacheHierarchy uniqueName="[Order-Date].[Date]" caption="Date" attribute="1" time="1" keyAttribute="1" defaultMemberUniqueName="[Order-Date].[Date].[All]" allUniqueName="[Order-Date].[Date].[All]" dimensionUniqueName="[Order-Date]" displayFolder="" count="0" memberValueDatatype="7" unbalanced="0"/>
    <cacheHierarchy uniqueName="[Order-Date].[Date Hierarchy]" caption="Date Hierarchy" time="1" defaultMemberUniqueName="[Order-Date].[Date Hierarchy].[All]" allUniqueName="[Order-Date].[Date Hierarchy].[All]" dimensionUniqueName="[Order-Date]" displayFolder="" count="4" unbalanced="0"/>
    <cacheHierarchy uniqueName="[Order-Date].[Year]" caption="Year" attribute="1" time="1" defaultMemberUniqueName="[Order-Date].[Year].[All]" allUniqueName="[Order-Date].[Year].[All]" dimensionUniqueName="[Order-Date]" displayFolder="" count="0" memberValueDatatype="20" unbalanced="0"/>
    <cacheHierarchy uniqueName="[Order-Date].[Month Number]" caption="Month Number" attribute="1" time="1" defaultMemberUniqueName="[Order-Date].[Month Number].[All]" allUniqueName="[Order-Date].[Month Number].[All]" dimensionUniqueName="[Order-Date]" displayFolder="" count="0" memberValueDatatype="20" unbalanced="0"/>
    <cacheHierarchy uniqueName="[Order-Date].[Month]" caption="Month" attribute="1" time="1" defaultMemberUniqueName="[Order-Date].[Month].[All]" allUniqueName="[Order-Date].[Month].[All]" dimensionUniqueName="[Order-Date]" displayFolder="" count="0" memberValueDatatype="130" unbalanced="0"/>
    <cacheHierarchy uniqueName="[Order-Date].[MMM-YYYY]" caption="MMM-YYYY" attribute="1" time="1" defaultMemberUniqueName="[Order-Date].[MMM-YYYY].[All]" allUniqueName="[Order-Date].[MMM-YYYY].[All]" dimensionUniqueName="[Order-Date]" displayFolder="" count="0" memberValueDatatype="130" unbalanced="0"/>
    <cacheHierarchy uniqueName="[Order-Date].[Day Of Week Number]" caption="Day Of Week Number" attribute="1" time="1" defaultMemberUniqueName="[Order-Date].[Day Of Week Number].[All]" allUniqueName="[Order-Date].[Day Of Week Number].[All]" dimensionUniqueName="[Order-Date]" displayFolder="" count="0" memberValueDatatype="20" unbalanced="0"/>
    <cacheHierarchy uniqueName="[Order-Date].[Day Of Week]" caption="Day Of Week" attribute="1" time="1" defaultMemberUniqueName="[Order-Date].[Day Of Week].[All]" allUniqueName="[Order-Date].[Day Of Week].[All]" dimensionUniqueName="[Order-Date]" displayFolder="" count="0" memberValueDatatype="130" unbalanced="0"/>
    <cacheHierarchy uniqueName="[Review-Date].[Date]" caption="Date" attribute="1" time="1" keyAttribute="1" defaultMemberUniqueName="[Review-Date].[Date].[All]" allUniqueName="[Review-Date].[Date].[All]" dimensionUniqueName="[Review-Date]" displayFolder="" count="0" memberValueDatatype="7" unbalanced="0"/>
    <cacheHierarchy uniqueName="[Review-Date].[Date Hierarchy]" caption="Date Hierarchy" time="1" defaultMemberUniqueName="[Review-Date].[Date Hierarchy].[All]" allUniqueName="[Review-Date].[Date Hierarchy].[All]" dimensionUniqueName="[Review-Date]" displayFolder="" count="0" unbalanced="0"/>
    <cacheHierarchy uniqueName="[Review-Date].[Year]" caption="Year" attribute="1" time="1" defaultMemberUniqueName="[Review-Date].[Year].[All]" allUniqueName="[Review-Date].[Year].[All]" dimensionUniqueName="[Review-Date]" displayFolder="" count="0" memberValueDatatype="20" unbalanced="0"/>
    <cacheHierarchy uniqueName="[Review-Date].[Month Number]" caption="Month Number" attribute="1" time="1" defaultMemberUniqueName="[Review-Date].[Month Number].[All]" allUniqueName="[Review-Date].[Month Number].[All]" dimensionUniqueName="[Review-Date]" displayFolder="" count="0" memberValueDatatype="20" unbalanced="0"/>
    <cacheHierarchy uniqueName="[Review-Date].[Month]" caption="Month" attribute="1" time="1" defaultMemberUniqueName="[Review-Date].[Month].[All]" allUniqueName="[Review-Date].[Month].[All]" dimensionUniqueName="[Review-Date]" displayFolder="" count="0" memberValueDatatype="130" unbalanced="0"/>
    <cacheHierarchy uniqueName="[Review-Date].[MMM-YYYY]" caption="MMM-YYYY" attribute="1" time="1" defaultMemberUniqueName="[Review-Date].[MMM-YYYY].[All]" allUniqueName="[Review-Date].[MMM-YYYY].[All]" dimensionUniqueName="[Review-Date]" displayFolder="" count="0" memberValueDatatype="130" unbalanced="0"/>
    <cacheHierarchy uniqueName="[Review-Date].[Day Of Week Number]" caption="Day Of Week Number" attribute="1" time="1" defaultMemberUniqueName="[Review-Date].[Day Of Week Number].[All]" allUniqueName="[Review-Date].[Day Of Week Number].[All]" dimensionUniqueName="[Review-Date]" displayFolder="" count="0" memberValueDatatype="20" unbalanced="0"/>
    <cacheHierarchy uniqueName="[Review-Date].[Day Of Week]" caption="Day Of Week" attribute="1" time="1" defaultMemberUniqueName="[Review-Date].[Day Of Week].[All]" allUniqueName="[Review-Date].[Day Of Week].[All]" dimensionUniqueName="[Review-Date]" displayFolder="" count="0" memberValueDatatype="130" unbalanced="0"/>
    <cacheHierarchy uniqueName="[Search-Date].[Date]" caption="Date" attribute="1" time="1" keyAttribute="1" defaultMemberUniqueName="[Search-Date].[Date].[All]" allUniqueName="[Search-Date].[Date].[All]" dimensionUniqueName="[Search-Date]" displayFolder="" count="0" memberValueDatatype="7" unbalanced="0"/>
    <cacheHierarchy uniqueName="[Search-Date].[Date Hierarchy]" caption="Date Hierarchy" time="1" defaultMemberUniqueName="[Search-Date].[Date Hierarchy].[All]" allUniqueName="[Search-Date].[Date Hierarchy].[All]" dimensionUniqueName="[Search-Date]" displayFolder="" count="0" unbalanced="0"/>
    <cacheHierarchy uniqueName="[Search-Date].[Year]" caption="Year" attribute="1" time="1" defaultMemberUniqueName="[Search-Date].[Year].[All]" allUniqueName="[Search-Date].[Year].[All]" dimensionUniqueName="[Search-Date]" displayFolder="" count="0" memberValueDatatype="20" unbalanced="0"/>
    <cacheHierarchy uniqueName="[Search-Date].[Month Number]" caption="Month Number" attribute="1" time="1" defaultMemberUniqueName="[Search-Date].[Month Number].[All]" allUniqueName="[Search-Date].[Month Number].[All]" dimensionUniqueName="[Search-Date]" displayFolder="" count="0" memberValueDatatype="20" unbalanced="0"/>
    <cacheHierarchy uniqueName="[Search-Date].[Month]" caption="Month" attribute="1" time="1" defaultMemberUniqueName="[Search-Date].[Month].[All]" allUniqueName="[Search-Date].[Month].[All]" dimensionUniqueName="[Search-Date]" displayFolder="" count="0" memberValueDatatype="130" unbalanced="0"/>
    <cacheHierarchy uniqueName="[Search-Date].[MMM-YYYY]" caption="MMM-YYYY" attribute="1" time="1" defaultMemberUniqueName="[Search-Date].[MMM-YYYY].[All]" allUniqueName="[Search-Date].[MMM-YYYY].[All]" dimensionUniqueName="[Search-Date]" displayFolder="" count="0" memberValueDatatype="130" unbalanced="0"/>
    <cacheHierarchy uniqueName="[Search-Date].[Day Of Week Number]" caption="Day Of Week Number" attribute="1" time="1" defaultMemberUniqueName="[Search-Date].[Day Of Week Number].[All]" allUniqueName="[Search-Date].[Day Of Week Number].[All]" dimensionUniqueName="[Search-Date]" displayFolder="" count="0" memberValueDatatype="20" unbalanced="0"/>
    <cacheHierarchy uniqueName="[Search-Date].[Day Of Week]" caption="Day Of Week" attribute="1" time="1" defaultMemberUniqueName="[Search-Date].[Day Of Week].[All]" allUniqueName="[Search-Date].[Day Of Week].[All]" dimensionUniqueName="[Search-Date]" displayFolder="" count="0" memberValueDatatype="130" unbalanced="0"/>
    <cacheHierarchy uniqueName="[Measures].[Sum of NetAmount]" caption="Sum of NetAmount" measure="1" displayFolder="" measureGroup="FACT_ORDERS" count="0">
      <extLst>
        <ext xmlns:x15="http://schemas.microsoft.com/office/spreadsheetml/2010/11/main" uri="{B97F6D7D-B522-45F9-BDA1-12C45D357490}">
          <x15:cacheHierarchy aggregatedColumn="39"/>
        </ext>
      </extLst>
    </cacheHierarchy>
    <cacheHierarchy uniqueName="[Measures].[Sum of WD_SEARCHES]" caption="Sum of WD_SEARCHES" measure="1" displayFolder="" measureGroup="FACT_SEARCHES" count="0">
      <extLst>
        <ext xmlns:x15="http://schemas.microsoft.com/office/spreadsheetml/2010/11/main" uri="{B97F6D7D-B522-45F9-BDA1-12C45D357490}">
          <x15:cacheHierarchy aggregatedColumn="49"/>
        </ext>
      </extLst>
    </cacheHierarchy>
    <cacheHierarchy uniqueName="[Measures].[Count of WD_SEARCHES]" caption="Count of WD_SEARCHES" measure="1" displayFolder="" measureGroup="FACT_SEARCHES" count="0">
      <extLst>
        <ext xmlns:x15="http://schemas.microsoft.com/office/spreadsheetml/2010/11/main" uri="{B97F6D7D-B522-45F9-BDA1-12C45D357490}">
          <x15:cacheHierarchy aggregatedColumn="49"/>
        </ext>
      </extLst>
    </cacheHierarchy>
    <cacheHierarchy uniqueName="[Measures].[Sum of IsOrdered]" caption="Sum of IsOrdered" measure="1" displayFolder="" measureGroup="FACT_SEARCHES" count="0">
      <extLst>
        <ext xmlns:x15="http://schemas.microsoft.com/office/spreadsheetml/2010/11/main" uri="{B97F6D7D-B522-45F9-BDA1-12C45D357490}">
          <x15:cacheHierarchy aggregatedColumn="55"/>
        </ext>
      </extLst>
    </cacheHierarchy>
    <cacheHierarchy uniqueName="[Measures].[SearchesWithOrder]" caption="SearchesWithOrder" measure="1" displayFolder="" measureGroup="FACT_SEARCHES" count="0"/>
    <cacheHierarchy uniqueName="[Measures].[TotalSearches]" caption="TotalSearches" measure="1" displayFolder="" measureGroup="FACT_SEARCHES" count="0"/>
    <cacheHierarchy uniqueName="[Measures].[SearchConversionRate]" caption="SearchConversionRate" measure="1" displayFolder="" measureGroup="FACT_SEARCHES" count="0"/>
    <cacheHierarchy uniqueName="[Measures].[Average Order Amount per Customer]" caption="Average Order Amount per Customer" measure="1" displayFolder="" measureGroup="DIM_CUSTOMERS" count="0"/>
    <cacheHierarchy uniqueName="[Measures].[NumOfOrdersFromCountry]" caption="NumOfOrdersFromCountry" measure="1" displayFolder="" measureGroup="DIM_CUSTOMERS" count="0"/>
    <cacheHierarchy uniqueName="[Measures].[NumOfOrders]" caption="NumOfOrders" measure="1" displayFolder="" measureGroup="DIM_CUSTOMERS" count="0"/>
    <cacheHierarchy uniqueName="[Measures].[PercentageOfTotalOrders]" caption="PercentageOfTotalOrders" measure="1" displayFolder="" measureGroup="FACT_SEARCHES" count="0"/>
    <cacheHierarchy uniqueName="[Measures].[__XL_Count DIM_CUSTOMERS]" caption="__XL_Count DIM_CUSTOMERS" measure="1" displayFolder="" measureGroup="DIM_CUSTOMERS" count="0" hidden="1"/>
    <cacheHierarchy uniqueName="[Measures].[__XL_Count DIM_PRODUCTS]" caption="__XL_Count DIM_PRODUCTS" measure="1" displayFolder="" measureGroup="DIM_PRODUCTS" count="0" hidden="1"/>
    <cacheHierarchy uniqueName="[Measures].[__XL_Count Table6]" caption="__XL_Count Table6" measure="1" displayFolder="" measureGroup="DIM_TIMES" count="0" hidden="1"/>
    <cacheHierarchy uniqueName="[Measures].[__XL_Count FACT_ORDERS]" caption="__XL_Count FACT_ORDERS" measure="1" displayFolder="" measureGroup="FACT_ORDERS" count="0" hidden="1"/>
    <cacheHierarchy uniqueName="[Measures].[__XL_Count FACT_REVIEWS]" caption="__XL_Count FACT_REVIEWS" measure="1" displayFolder="" measureGroup="FACT_REVIEWS" count="0" hidden="1"/>
    <cacheHierarchy uniqueName="[Measures].[__XL_Count FACT_SEARCHES]" caption="__XL_Count FACT_SEARCHES" measure="1" displayFolder="" measureGroup="FACT_SEARCHES" count="0" hidden="1"/>
    <cacheHierarchy uniqueName="[Measures].[__XL_Count Calendar]" caption="__XL_Count Calendar" measure="1" displayFolder="" measureGroup="Order-Date" count="0" hidden="1"/>
    <cacheHierarchy uniqueName="[Measures].[__XL_Count Calendar1]" caption="__XL_Count Calendar1" measure="1" displayFolder="" measureGroup="Review-Date" count="0" hidden="1"/>
    <cacheHierarchy uniqueName="[Measures].[__XL_Count Calendar2]" caption="__XL_Count Calendar2" measure="1" displayFolder="" measureGroup="Search-Date" count="0" hidden="1"/>
    <cacheHierarchy uniqueName="[Measures].[__No measures defined]" caption="__No measures defined" measure="1" displayFolder="" count="0" hidden="1"/>
    <cacheHierarchy uniqueName="[Measures].[_Average Order Amount per Customer Goal]" caption="_Average Order Amount per Customer Goal" measure="1" displayFolder="" measureGroup="DIM_CUSTOMERS" count="0" hidden="1"/>
    <cacheHierarchy uniqueName="[Measures].[_Average Order Amount per Customer Status]" caption="_Average Order Amount per Customer Status" measure="1" iconSet="11" displayFolder="" measureGroup="DIM_CUSTOMERS" count="0" hidden="1"/>
    <cacheHierarchy uniqueName="[Measures].[_NumOfOrdersFromCountry Goal]" caption="_NumOfOrdersFromCountry Goal" measure="1" displayFolder="" measureGroup="DIM_CUSTOMERS" count="0" hidden="1"/>
    <cacheHierarchy uniqueName="[Measures].[_NumOfOrdersFromCountry Status]" caption="_NumOfOrdersFromCountry Status" measure="1" iconSet="7" displayFolder="" measureGroup="DIM_CUSTOMERS" count="0" hidden="1"/>
    <cacheHierarchy uniqueName="[Measures].[_NumOfOrders Goal]" caption="_NumOfOrders Goal" measure="1" displayFolder="" measureGroup="DIM_CUSTOMERS" count="0" hidden="1"/>
    <cacheHierarchy uniqueName="[Measures].[_NumOfOrders Status]" caption="_NumOfOrders Status" measure="1" iconSet="10" displayFolder="" measureGroup="DIM_CUSTOMERS" count="0" hidden="1"/>
    <cacheHierarchy uniqueName="[Measures].[_PercentageOfTotalOrders Goal]" caption="_PercentageOfTotalOrders Goal" measure="1" displayFolder="" measureGroup="FACT_SEARCHES" count="0" hidden="1"/>
    <cacheHierarchy uniqueName="[Measures].[_PercentageOfTotalOrders Status]" caption="_PercentageOfTotalOrders Status" measure="1" iconSet="7" displayFolder="" measureGroup="FACT_SEARCHES" count="0" hidden="1"/>
  </cacheHierarchies>
  <kpis count="4">
    <kpi uniqueName="Average Order Amount per Customer" caption="Average Order Amount per Customer" displayFolder="" measureGroup="DIM_CUSTOMERS" parent="" value="[Measures].[Average Order Amount per Customer]" goal="[Measures].[_Average Order Amount per Customer Goal]" status="[Measures].[_Average Order Amount per Customer Status]" trend="" weight=""/>
    <kpi uniqueName="NumOfOrdersFromCountry" caption="NumOfOrdersFromCountry" displayFolder="" measureGroup="DIM_CUSTOMERS" parent="" value="[Measures].[NumOfOrdersFromCountry]" goal="[Measures].[_NumOfOrdersFromCountry Goal]" status="[Measures].[_NumOfOrdersFromCountry Status]" trend="" weight=""/>
    <kpi uniqueName="NumOfOrders" caption="NumOfOrders" displayFolder="" measureGroup="DIM_CUSTOMERS" parent="" value="[Measures].[NumOfOrders]" goal="[Measures].[_NumOfOrders Goal]" status="[Measures].[_NumOfOrders Status]" trend="" weight=""/>
    <kpi uniqueName="PercentageOfTotalOrders" caption="PercentageOfTotalOrders" displayFolder="" measureGroup="FACT_SEARCHES" parent="" value="[Measures].[PercentageOfTotalOrders]" goal="[Measures].[_PercentageOfTotalOrders Goal]" status="[Measures].[_PercentageOfTotalOrders Status]" trend="" weight=""/>
  </kpis>
  <extLst>
    <ext xmlns:x14="http://schemas.microsoft.com/office/spreadsheetml/2009/9/main" uri="{725AE2AE-9491-48be-B2B4-4EB974FC3084}">
      <x14:pivotCacheDefinition slicerData="1" pivotCacheId="2262684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E53D9A-AECF-4569-A05F-A617993EC502}" name="PivotTable2" cacheId="18" dataPosition="0" applyNumberFormats="0" applyBorderFormats="0" applyFontFormats="0" applyPatternFormats="0" applyAlignmentFormats="0" applyWidthHeightFormats="1" dataCaption="Values" tag="aa10bc0e-c0fc-409e-9f8d-08820bafb5ac" updatedVersion="8" minRefreshableVersion="3" useAutoFormatting="1" subtotalHiddenItems="1" itemPrintTitles="1" createdVersion="8" indent="0" outline="1" outlineData="1" multipleFieldFilters="0" chartFormat="33" rowHeaderCaption="פילוח הנתונים לפי קבוצת גיל ולפי קטגורייה">
  <location ref="C9:F13" firstHeaderRow="0" firstDataRow="1" firstDataCol="1" rowPageCount="3" colPageCount="1"/>
  <pivotFields count="1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3">
        <item x="0" e="0"/>
        <item x="1"/>
        <item x="2" e="0"/>
      </items>
    </pivotField>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pivotField subtotalTop="0" showAll="0" hideNewItems="1" dataSourceSort="1" defaultSubtotal="0"/>
  </pivotFields>
  <rowFields count="2">
    <field x="5"/>
    <field x="1"/>
  </rowFields>
  <rowItems count="4">
    <i>
      <x/>
    </i>
    <i>
      <x v="1"/>
    </i>
    <i r="1">
      <x/>
    </i>
    <i t="grand">
      <x/>
    </i>
  </rowItems>
  <colFields count="1">
    <field x="-2"/>
  </colFields>
  <colItems count="3">
    <i>
      <x/>
    </i>
    <i i="1">
      <x v="1"/>
    </i>
    <i i="2">
      <x v="2"/>
    </i>
  </colItems>
  <pageFields count="3">
    <pageField fld="2" hier="57" name="[Order-Date].[Date].[All]" cap="All"/>
    <pageField fld="3" hier="59" name="[Order-Date].[Year].[All]" cap="All"/>
    <pageField fld="4" hier="61" name="[Order-Date].[Month].[All]" cap="All"/>
  </pageFields>
  <dataFields count="3">
    <dataField name="Sum of NetAmount" fld="0" baseField="0" baseItem="0" numFmtId="167"/>
    <dataField name="Average Order Amount per Customer" fld="6" subtotal="count" baseField="0" baseItem="0"/>
    <dataField name="Average Order Amount per Customer Status" fld="7" subtotal="count" baseField="0" baseItem="0"/>
  </dataFields>
  <formats count="23">
    <format dxfId="82">
      <pivotArea type="all" dataOnly="0" outline="0"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dataOnly="0" labelOnly="1" grandRow="1" outline="0" fieldPosition="0"/>
    </format>
    <format dxfId="77">
      <pivotArea dataOnly="0" labelOnly="1" outline="0" axis="axisValues" fieldPosition="0"/>
    </format>
    <format dxfId="76">
      <pivotArea dataOnly="0" labelOnly="1" outline="0" axis="axisValues" fieldPosition="0"/>
    </format>
    <format dxfId="75">
      <pivotArea dataOnly="0" labelOnly="1" outline="0" axis="axisValues" fieldPosition="0"/>
    </format>
    <format dxfId="74">
      <pivotArea field="5" type="button" dataOnly="0" labelOnly="1" outline="0" axis="axisRow" fieldPosition="0"/>
    </format>
    <format dxfId="73">
      <pivotArea dataOnly="0" labelOnly="1" outline="0" axis="axisValues" fieldPosition="0"/>
    </format>
    <format dxfId="72">
      <pivotArea field="5" type="button" dataOnly="0" labelOnly="1" outline="0" axis="axisRow" fieldPosition="0"/>
    </format>
    <format dxfId="71">
      <pivotArea dataOnly="0" labelOnly="1" outline="0" axis="axisValues" fieldPosition="0"/>
    </format>
    <format dxfId="70">
      <pivotArea field="5" type="button" dataOnly="0" labelOnly="1" outline="0" axis="axisRow" fieldPosition="0"/>
    </format>
    <format dxfId="69">
      <pivotArea field="5" type="button" dataOnly="0" labelOnly="1" outline="0" axis="axisRow" fieldPosition="0"/>
    </format>
    <format dxfId="68">
      <pivotArea outline="0" collapsedLevelsAreSubtotals="1" fieldPosition="0"/>
    </format>
    <format dxfId="67">
      <pivotArea dataOnly="0" labelOnly="1" outline="0" fieldPosition="0">
        <references count="1">
          <reference field="4294967294" count="1">
            <x v="0"/>
          </reference>
        </references>
      </pivotArea>
    </format>
    <format dxfId="66">
      <pivotArea dataOnly="0" labelOnly="1" outline="0" fieldPosition="0">
        <references count="1">
          <reference field="4294967294" count="1">
            <x v="0"/>
          </reference>
        </references>
      </pivotArea>
    </format>
    <format dxfId="65">
      <pivotArea dataOnly="0" outline="0" fieldPosition="0">
        <references count="1">
          <reference field="4294967294" count="1">
            <x v="2"/>
          </reference>
        </references>
      </pivotArea>
    </format>
    <format dxfId="64">
      <pivotArea dataOnly="0" outline="0" fieldPosition="0">
        <references count="1">
          <reference field="4294967294" count="1">
            <x v="2"/>
          </reference>
        </references>
      </pivotArea>
    </format>
    <format dxfId="63">
      <pivotArea field="5" type="button" dataOnly="0" labelOnly="1" outline="0" axis="axisRow" fieldPosition="0"/>
    </format>
    <format dxfId="62">
      <pivotArea dataOnly="0" labelOnly="1" outline="0" fieldPosition="0">
        <references count="1">
          <reference field="4294967294" count="3">
            <x v="0"/>
            <x v="1"/>
            <x v="2"/>
          </reference>
        </references>
      </pivotArea>
    </format>
    <format dxfId="61">
      <pivotArea field="5" type="button" dataOnly="0" labelOnly="1" outline="0" axis="axisRow" fieldPosition="0"/>
    </format>
    <format dxfId="60">
      <pivotArea dataOnly="0" labelOnly="1" outline="0" fieldPosition="0">
        <references count="1">
          <reference field="4294967294" count="3">
            <x v="0"/>
            <x v="1"/>
            <x v="2"/>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chartFormats count="50">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28" format="2" series="1">
      <pivotArea type="data" outline="0" fieldPosition="0">
        <references count="1">
          <reference field="4294967294" count="1" selected="0">
            <x v="2"/>
          </reference>
        </references>
      </pivotArea>
    </chartFormat>
    <chartFormat chart="28" format="3" series="1">
      <pivotArea type="data" outline="0" fieldPosition="0">
        <references count="3">
          <reference field="4294967294" count="1" selected="0">
            <x v="0"/>
          </reference>
          <reference field="1" count="1" selected="0">
            <x v="4"/>
          </reference>
          <reference field="5" count="1" selected="0">
            <x v="2"/>
          </reference>
        </references>
      </pivotArea>
    </chartFormat>
    <chartFormat chart="28" format="4" series="1">
      <pivotArea type="data" outline="0" fieldPosition="0">
        <references count="3">
          <reference field="4294967294" count="1" selected="0">
            <x v="0"/>
          </reference>
          <reference field="1" count="1" selected="0">
            <x v="5"/>
          </reference>
          <reference field="5" count="1" selected="0">
            <x v="2"/>
          </reference>
        </references>
      </pivotArea>
    </chartFormat>
    <chartFormat chart="28" format="5" series="1">
      <pivotArea type="data" outline="0" fieldPosition="0">
        <references count="3">
          <reference field="4294967294" count="1" selected="0">
            <x v="0"/>
          </reference>
          <reference field="1" count="1" selected="0">
            <x v="6"/>
          </reference>
          <reference field="5" count="1" selected="0">
            <x v="2"/>
          </reference>
        </references>
      </pivotArea>
    </chartFormat>
    <chartFormat chart="28" format="6" series="1">
      <pivotArea type="data" outline="0" fieldPosition="0">
        <references count="3">
          <reference field="4294967294" count="1" selected="0">
            <x v="0"/>
          </reference>
          <reference field="1" count="1" selected="0">
            <x v="1"/>
          </reference>
          <reference field="5" count="1" selected="0">
            <x v="0"/>
          </reference>
        </references>
      </pivotArea>
    </chartFormat>
    <chartFormat chart="28" format="7" series="1">
      <pivotArea type="data" outline="0" fieldPosition="0">
        <references count="3">
          <reference field="4294967294" count="1" selected="0">
            <x v="0"/>
          </reference>
          <reference field="1" count="1" selected="0">
            <x v="2"/>
          </reference>
          <reference field="5" count="1" selected="0">
            <x v="0"/>
          </reference>
        </references>
      </pivotArea>
    </chartFormat>
    <chartFormat chart="28" format="8" series="1">
      <pivotArea type="data" outline="0" fieldPosition="0">
        <references count="3">
          <reference field="4294967294" count="1" selected="0">
            <x v="0"/>
          </reference>
          <reference field="1" count="1" selected="0">
            <x v="0"/>
          </reference>
          <reference field="5" count="1" selected="0">
            <x v="0"/>
          </reference>
        </references>
      </pivotArea>
    </chartFormat>
    <chartFormat chart="28" format="9" series="1">
      <pivotArea type="data" outline="0" fieldPosition="0">
        <references count="3">
          <reference field="4294967294" count="1" selected="0">
            <x v="0"/>
          </reference>
          <reference field="1" count="1" selected="0">
            <x v="3"/>
          </reference>
          <reference field="5" count="1" selected="0">
            <x v="0"/>
          </reference>
        </references>
      </pivotArea>
    </chartFormat>
    <chartFormat chart="28" format="10" series="1">
      <pivotArea type="data" outline="0" fieldPosition="0">
        <references count="3">
          <reference field="4294967294" count="1" selected="0">
            <x v="0"/>
          </reference>
          <reference field="1" count="1" selected="0">
            <x v="4"/>
          </reference>
          <reference field="5" count="1" selected="0">
            <x v="0"/>
          </reference>
        </references>
      </pivotArea>
    </chartFormat>
    <chartFormat chart="28" format="11" series="1">
      <pivotArea type="data" outline="0" fieldPosition="0">
        <references count="3">
          <reference field="4294967294" count="1" selected="0">
            <x v="0"/>
          </reference>
          <reference field="1" count="1" selected="0">
            <x v="5"/>
          </reference>
          <reference field="5" count="1" selected="0">
            <x v="0"/>
          </reference>
        </references>
      </pivotArea>
    </chartFormat>
    <chartFormat chart="28" format="12" series="1">
      <pivotArea type="data" outline="0" fieldPosition="0">
        <references count="3">
          <reference field="4294967294" count="1" selected="0">
            <x v="0"/>
          </reference>
          <reference field="1" count="1" selected="0">
            <x v="6"/>
          </reference>
          <reference field="5" count="1" selected="0">
            <x v="0"/>
          </reference>
        </references>
      </pivotArea>
    </chartFormat>
    <chartFormat chart="28" format="13" series="1">
      <pivotArea type="data" outline="0" fieldPosition="0">
        <references count="3">
          <reference field="4294967294" count="1" selected="0">
            <x v="0"/>
          </reference>
          <reference field="1" count="1" selected="0">
            <x v="1"/>
          </reference>
          <reference field="5" count="1" selected="0">
            <x v="1"/>
          </reference>
        </references>
      </pivotArea>
    </chartFormat>
    <chartFormat chart="28" format="14" series="1">
      <pivotArea type="data" outline="0" fieldPosition="0">
        <references count="3">
          <reference field="4294967294" count="1" selected="0">
            <x v="0"/>
          </reference>
          <reference field="1" count="1" selected="0">
            <x v="2"/>
          </reference>
          <reference field="5" count="1" selected="0">
            <x v="1"/>
          </reference>
        </references>
      </pivotArea>
    </chartFormat>
    <chartFormat chart="28" format="15" series="1">
      <pivotArea type="data" outline="0" fieldPosition="0">
        <references count="3">
          <reference field="4294967294" count="1" selected="0">
            <x v="0"/>
          </reference>
          <reference field="1" count="1" selected="0">
            <x v="0"/>
          </reference>
          <reference field="5" count="1" selected="0">
            <x v="1"/>
          </reference>
        </references>
      </pivotArea>
    </chartFormat>
    <chartFormat chart="28" format="16" series="1">
      <pivotArea type="data" outline="0" fieldPosition="0">
        <references count="3">
          <reference field="4294967294" count="1" selected="0">
            <x v="0"/>
          </reference>
          <reference field="1" count="1" selected="0">
            <x v="3"/>
          </reference>
          <reference field="5" count="1" selected="0">
            <x v="1"/>
          </reference>
        </references>
      </pivotArea>
    </chartFormat>
    <chartFormat chart="28" format="17" series="1">
      <pivotArea type="data" outline="0" fieldPosition="0">
        <references count="3">
          <reference field="4294967294" count="1" selected="0">
            <x v="0"/>
          </reference>
          <reference field="1" count="1" selected="0">
            <x v="4"/>
          </reference>
          <reference field="5" count="1" selected="0">
            <x v="1"/>
          </reference>
        </references>
      </pivotArea>
    </chartFormat>
    <chartFormat chart="28" format="18" series="1">
      <pivotArea type="data" outline="0" fieldPosition="0">
        <references count="3">
          <reference field="4294967294" count="1" selected="0">
            <x v="0"/>
          </reference>
          <reference field="1" count="1" selected="0">
            <x v="5"/>
          </reference>
          <reference field="5" count="1" selected="0">
            <x v="1"/>
          </reference>
        </references>
      </pivotArea>
    </chartFormat>
    <chartFormat chart="28" format="19" series="1">
      <pivotArea type="data" outline="0" fieldPosition="0">
        <references count="3">
          <reference field="4294967294" count="1" selected="0">
            <x v="0"/>
          </reference>
          <reference field="1" count="1" selected="0">
            <x v="6"/>
          </reference>
          <reference field="5" count="1" selected="0">
            <x v="1"/>
          </reference>
        </references>
      </pivotArea>
    </chartFormat>
    <chartFormat chart="28" format="20">
      <pivotArea type="data" outline="0" fieldPosition="0">
        <references count="2">
          <reference field="4294967294" count="1" selected="0">
            <x v="0"/>
          </reference>
          <reference field="5" count="1" selected="0">
            <x v="1"/>
          </reference>
        </references>
      </pivotArea>
    </chartFormat>
    <chartFormat chart="28" format="21">
      <pivotArea type="data" outline="0" fieldPosition="0">
        <references count="2">
          <reference field="4294967294" count="1" selected="0">
            <x v="0"/>
          </reference>
          <reference field="5" count="1" selected="0">
            <x v="0"/>
          </reference>
        </references>
      </pivotArea>
    </chartFormat>
    <chartFormat chart="28" format="22">
      <pivotArea type="data" outline="0" fieldPosition="0">
        <references count="2">
          <reference field="4294967294" count="1" selected="0">
            <x v="0"/>
          </reference>
          <reference field="5" count="1" selected="0">
            <x v="2"/>
          </reference>
        </references>
      </pivotArea>
    </chartFormat>
    <chartFormat chart="28" format="23">
      <pivotArea type="data" outline="0" fieldPosition="0">
        <references count="3">
          <reference field="4294967294" count="1" selected="0">
            <x v="0"/>
          </reference>
          <reference field="1" count="1" selected="0">
            <x v="1"/>
          </reference>
          <reference field="5" count="1" selected="0">
            <x v="1"/>
          </reference>
        </references>
      </pivotArea>
    </chartFormat>
    <chartFormat chart="28" format="24">
      <pivotArea type="data" outline="0" fieldPosition="0">
        <references count="3">
          <reference field="4294967294" count="1" selected="0">
            <x v="0"/>
          </reference>
          <reference field="1" count="1" selected="0">
            <x v="2"/>
          </reference>
          <reference field="5" count="1" selected="0">
            <x v="1"/>
          </reference>
        </references>
      </pivotArea>
    </chartFormat>
    <chartFormat chart="28" format="25">
      <pivotArea type="data" outline="0" fieldPosition="0">
        <references count="3">
          <reference field="4294967294" count="1" selected="0">
            <x v="0"/>
          </reference>
          <reference field="1" count="1" selected="0">
            <x v="0"/>
          </reference>
          <reference field="5" count="1" selected="0">
            <x v="1"/>
          </reference>
        </references>
      </pivotArea>
    </chartFormat>
    <chartFormat chart="28" format="26">
      <pivotArea type="data" outline="0" fieldPosition="0">
        <references count="3">
          <reference field="4294967294" count="1" selected="0">
            <x v="0"/>
          </reference>
          <reference field="1" count="1" selected="0">
            <x v="3"/>
          </reference>
          <reference field="5" count="1" selected="0">
            <x v="1"/>
          </reference>
        </references>
      </pivotArea>
    </chartFormat>
    <chartFormat chart="28" format="27">
      <pivotArea type="data" outline="0" fieldPosition="0">
        <references count="3">
          <reference field="4294967294" count="1" selected="0">
            <x v="0"/>
          </reference>
          <reference field="1" count="1" selected="0">
            <x v="4"/>
          </reference>
          <reference field="5" count="1" selected="0">
            <x v="1"/>
          </reference>
        </references>
      </pivotArea>
    </chartFormat>
    <chartFormat chart="28" format="28">
      <pivotArea type="data" outline="0" fieldPosition="0">
        <references count="3">
          <reference field="4294967294" count="1" selected="0">
            <x v="0"/>
          </reference>
          <reference field="1" count="1" selected="0">
            <x v="5"/>
          </reference>
          <reference field="5" count="1" selected="0">
            <x v="1"/>
          </reference>
        </references>
      </pivotArea>
    </chartFormat>
    <chartFormat chart="28" format="29">
      <pivotArea type="data" outline="0" fieldPosition="0">
        <references count="3">
          <reference field="4294967294" count="1" selected="0">
            <x v="0"/>
          </reference>
          <reference field="1" count="1" selected="0">
            <x v="6"/>
          </reference>
          <reference field="5" count="1" selected="0">
            <x v="1"/>
          </reference>
        </references>
      </pivotArea>
    </chartFormat>
    <chartFormat chart="28" format="30">
      <pivotArea type="data" outline="0" fieldPosition="0">
        <references count="2">
          <reference field="4294967294" count="1" selected="0">
            <x v="1"/>
          </reference>
          <reference field="5" count="1" selected="0">
            <x v="2"/>
          </reference>
        </references>
      </pivotArea>
    </chartFormat>
    <chartFormat chart="28" format="31">
      <pivotArea type="data" outline="0" fieldPosition="0">
        <references count="2">
          <reference field="4294967294" count="1" selected="0">
            <x v="1"/>
          </reference>
          <reference field="5" count="1" selected="0">
            <x v="0"/>
          </reference>
        </references>
      </pivotArea>
    </chartFormat>
    <chartFormat chart="28" format="32">
      <pivotArea type="data" outline="0" fieldPosition="0">
        <references count="3">
          <reference field="4294967294" count="1" selected="0">
            <x v="1"/>
          </reference>
          <reference field="1" count="1" selected="0">
            <x v="1"/>
          </reference>
          <reference field="5" count="1" selected="0">
            <x v="1"/>
          </reference>
        </references>
      </pivotArea>
    </chartFormat>
    <chartFormat chart="28" format="33">
      <pivotArea type="data" outline="0" fieldPosition="0">
        <references count="3">
          <reference field="4294967294" count="1" selected="0">
            <x v="1"/>
          </reference>
          <reference field="1" count="1" selected="0">
            <x v="2"/>
          </reference>
          <reference field="5" count="1" selected="0">
            <x v="1"/>
          </reference>
        </references>
      </pivotArea>
    </chartFormat>
    <chartFormat chart="28" format="34">
      <pivotArea type="data" outline="0" fieldPosition="0">
        <references count="3">
          <reference field="4294967294" count="1" selected="0">
            <x v="1"/>
          </reference>
          <reference field="1" count="1" selected="0">
            <x v="0"/>
          </reference>
          <reference field="5" count="1" selected="0">
            <x v="1"/>
          </reference>
        </references>
      </pivotArea>
    </chartFormat>
    <chartFormat chart="28" format="35">
      <pivotArea type="data" outline="0" fieldPosition="0">
        <references count="3">
          <reference field="4294967294" count="1" selected="0">
            <x v="1"/>
          </reference>
          <reference field="1" count="1" selected="0">
            <x v="3"/>
          </reference>
          <reference field="5" count="1" selected="0">
            <x v="1"/>
          </reference>
        </references>
      </pivotArea>
    </chartFormat>
    <chartFormat chart="28" format="36">
      <pivotArea type="data" outline="0" fieldPosition="0">
        <references count="3">
          <reference field="4294967294" count="1" selected="0">
            <x v="1"/>
          </reference>
          <reference field="1" count="1" selected="0">
            <x v="4"/>
          </reference>
          <reference field="5" count="1" selected="0">
            <x v="1"/>
          </reference>
        </references>
      </pivotArea>
    </chartFormat>
    <chartFormat chart="28" format="37">
      <pivotArea type="data" outline="0" fieldPosition="0">
        <references count="3">
          <reference field="4294967294" count="1" selected="0">
            <x v="1"/>
          </reference>
          <reference field="1" count="1" selected="0">
            <x v="5"/>
          </reference>
          <reference field="5" count="1" selected="0">
            <x v="1"/>
          </reference>
        </references>
      </pivotArea>
    </chartFormat>
    <chartFormat chart="28" format="38">
      <pivotArea type="data" outline="0" fieldPosition="0">
        <references count="3">
          <reference field="4294967294" count="1" selected="0">
            <x v="1"/>
          </reference>
          <reference field="1" count="1" selected="0">
            <x v="6"/>
          </reference>
          <reference field="5" count="1" selected="0">
            <x v="1"/>
          </reference>
        </references>
      </pivotArea>
    </chartFormat>
    <chartFormat chart="28" format="39">
      <pivotArea type="data" outline="0" fieldPosition="0">
        <references count="2">
          <reference field="4294967294" count="1" selected="0">
            <x v="2"/>
          </reference>
          <reference field="5" count="1" selected="0">
            <x v="2"/>
          </reference>
        </references>
      </pivotArea>
    </chartFormat>
    <chartFormat chart="28" format="40">
      <pivotArea type="data" outline="0" fieldPosition="0">
        <references count="2">
          <reference field="4294967294" count="1" selected="0">
            <x v="2"/>
          </reference>
          <reference field="5" count="1" selected="0">
            <x v="0"/>
          </reference>
        </references>
      </pivotArea>
    </chartFormat>
    <chartFormat chart="28" format="41">
      <pivotArea type="data" outline="0" fieldPosition="0">
        <references count="3">
          <reference field="4294967294" count="1" selected="0">
            <x v="2"/>
          </reference>
          <reference field="1" count="1" selected="0">
            <x v="1"/>
          </reference>
          <reference field="5" count="1" selected="0">
            <x v="1"/>
          </reference>
        </references>
      </pivotArea>
    </chartFormat>
    <chartFormat chart="28" format="42">
      <pivotArea type="data" outline="0" fieldPosition="0">
        <references count="3">
          <reference field="4294967294" count="1" selected="0">
            <x v="2"/>
          </reference>
          <reference field="1" count="1" selected="0">
            <x v="2"/>
          </reference>
          <reference field="5" count="1" selected="0">
            <x v="1"/>
          </reference>
        </references>
      </pivotArea>
    </chartFormat>
    <chartFormat chart="28" format="43">
      <pivotArea type="data" outline="0" fieldPosition="0">
        <references count="3">
          <reference field="4294967294" count="1" selected="0">
            <x v="2"/>
          </reference>
          <reference field="1" count="1" selected="0">
            <x v="0"/>
          </reference>
          <reference field="5" count="1" selected="0">
            <x v="1"/>
          </reference>
        </references>
      </pivotArea>
    </chartFormat>
    <chartFormat chart="28" format="44">
      <pivotArea type="data" outline="0" fieldPosition="0">
        <references count="3">
          <reference field="4294967294" count="1" selected="0">
            <x v="2"/>
          </reference>
          <reference field="1" count="1" selected="0">
            <x v="3"/>
          </reference>
          <reference field="5" count="1" selected="0">
            <x v="1"/>
          </reference>
        </references>
      </pivotArea>
    </chartFormat>
    <chartFormat chart="28" format="45">
      <pivotArea type="data" outline="0" fieldPosition="0">
        <references count="3">
          <reference field="4294967294" count="1" selected="0">
            <x v="2"/>
          </reference>
          <reference field="1" count="1" selected="0">
            <x v="4"/>
          </reference>
          <reference field="5" count="1" selected="0">
            <x v="1"/>
          </reference>
        </references>
      </pivotArea>
    </chartFormat>
    <chartFormat chart="28" format="46">
      <pivotArea type="data" outline="0" fieldPosition="0">
        <references count="3">
          <reference field="4294967294" count="1" selected="0">
            <x v="2"/>
          </reference>
          <reference field="1" count="1" selected="0">
            <x v="5"/>
          </reference>
          <reference field="5" count="1" selected="0">
            <x v="1"/>
          </reference>
        </references>
      </pivotArea>
    </chartFormat>
    <chartFormat chart="28" format="47">
      <pivotArea type="data" outline="0" fieldPosition="0">
        <references count="3">
          <reference field="4294967294" count="1" selected="0">
            <x v="2"/>
          </reference>
          <reference field="1" count="1" selected="0">
            <x v="6"/>
          </reference>
          <reference field="5" count="1" selected="0">
            <x v="1"/>
          </reference>
        </references>
      </pivotArea>
    </chartFormat>
    <chartFormat chart="28" format="48">
      <pivotArea type="data" outline="0" fieldPosition="0">
        <references count="2">
          <reference field="4294967294" count="1" selected="0">
            <x v="1"/>
          </reference>
          <reference field="5" count="1" selected="0">
            <x v="1"/>
          </reference>
        </references>
      </pivotArea>
    </chartFormat>
    <chartFormat chart="28" format="49">
      <pivotArea type="data" outline="0" fieldPosition="0">
        <references count="2">
          <reference field="4294967294" count="1" selected="0">
            <x v="2"/>
          </reference>
          <reference field="5" count="1" selected="0">
            <x v="1"/>
          </reference>
        </references>
      </pivotArea>
    </chartFormat>
  </chartFormats>
  <pivotHierarchies count="114">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members count="1" level="1">
        <member name="[DIM_PRODUCTS].[Product- Category].[Category].&amp;[Magnet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members count="2" level="1">
        <member name="[Order-Date].[Date Hierarchy].[Year].&amp;[2020]"/>
        <member name="[Order-Date].[Date Hierarchy].[Year].&amp;[2022]"/>
      </members>
      <members count="1" level="2">
        <member name="[Order-Date].[Date Hierarchy].[Year].&amp;[2021].&amp;[ינואר]"/>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ORDERS]"/>
        <x15:activeTabTopLevelEntity name="[DIM_PRODUCTS]"/>
        <x15:activeTabTopLevelEntity name="[Order-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766A65-0E88-4323-AA66-92E6F8029918}" name="PivotTable4" cacheId="15" applyNumberFormats="0" applyBorderFormats="0" applyFontFormats="0" applyPatternFormats="0" applyAlignmentFormats="0" applyWidthHeightFormats="1" dataCaption="Values" tag="512256df-95e6-4211-b3f2-b9f5f0dccaa6" updatedVersion="8" minRefreshableVersion="3" useAutoFormatting="1" subtotalHiddenItems="1" itemPrintTitles="1" createdVersion="8" indent="0" outline="1" outlineData="1" multipleFieldFilters="0">
  <location ref="F10:I29" firstHeaderRow="0" firstDataRow="1" firstDataCol="1" rowPageCount="3" colPageCount="1"/>
  <pivotFields count="11">
    <pivotField axis="axisRow" allDrilled="1" subtotalTop="0" showAll="0" dataSourceSort="1" defaultSubtotal="0">
      <items count="5">
        <item c="1" x="0" d="1"/>
        <item c="1" x="1" d="1"/>
        <item c="1" x="2" d="1"/>
        <item c="1" x="3" d="1"/>
        <item c="1" x="4"/>
      </items>
    </pivotField>
    <pivotField axis="axisRow" subtotalTop="0" showAll="0" dataSourceSort="1" defaultSubtotal="0">
      <items count="13">
        <item x="0"/>
        <item x="1"/>
        <item x="2"/>
        <item x="3"/>
        <item x="4"/>
        <item x="5"/>
        <item x="6"/>
        <item x="7"/>
        <item x="8"/>
        <item x="9"/>
        <item x="10"/>
        <item x="11"/>
        <item x="12"/>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2">
    <field x="0"/>
    <field x="1"/>
  </rowFields>
  <rowItems count="19">
    <i>
      <x/>
    </i>
    <i r="1">
      <x/>
    </i>
    <i r="1">
      <x v="1"/>
    </i>
    <i>
      <x v="1"/>
    </i>
    <i r="1">
      <x v="2"/>
    </i>
    <i r="1">
      <x v="3"/>
    </i>
    <i r="1">
      <x v="4"/>
    </i>
    <i>
      <x v="2"/>
    </i>
    <i r="1">
      <x v="5"/>
    </i>
    <i r="1">
      <x v="6"/>
    </i>
    <i r="1">
      <x v="7"/>
    </i>
    <i r="1">
      <x v="8"/>
    </i>
    <i>
      <x v="3"/>
    </i>
    <i r="1">
      <x v="9"/>
    </i>
    <i r="1">
      <x v="10"/>
    </i>
    <i r="1">
      <x v="11"/>
    </i>
    <i r="1">
      <x v="12"/>
    </i>
    <i>
      <x v="4"/>
    </i>
    <i t="grand">
      <x/>
    </i>
  </rowItems>
  <colFields count="1">
    <field x="-2"/>
  </colFields>
  <colItems count="3">
    <i>
      <x/>
    </i>
    <i i="1">
      <x v="1"/>
    </i>
    <i i="2">
      <x v="2"/>
    </i>
  </colItems>
  <pageFields count="3">
    <pageField fld="5" hier="59" name="[Order-Date].[Year].[All]" cap="All"/>
    <pageField fld="6" hier="60" name="[Order-Date].[Month Number].[All]" cap="All"/>
    <pageField fld="7" hier="61" name="[Order-Date].[Month].[All]" cap="All"/>
  </pageFields>
  <dataFields count="3">
    <dataField name="NumOfOrdersFromCountry" fld="2" subtotal="count" baseField="0" baseItem="0"/>
    <dataField name="NumOfOrdersFromCountry Status" fld="3" subtotal="count" baseField="0" baseItem="0"/>
    <dataField fld="4" subtotal="count" baseField="0" baseItem="0"/>
  </dataFields>
  <formats count="10">
    <format dxfId="59">
      <pivotArea type="all" dataOnly="0" outline="0" fieldPosition="0"/>
    </format>
    <format dxfId="58">
      <pivotArea outline="0" collapsedLevelsAreSubtotals="1" fieldPosition="0"/>
    </format>
    <format dxfId="57">
      <pivotArea field="0" type="button" dataOnly="0" labelOnly="1" outline="0" axis="axisRow" fieldPosition="0"/>
    </format>
    <format dxfId="56">
      <pivotArea dataOnly="0" labelOnly="1" fieldPosition="0">
        <references count="1">
          <reference field="0" count="0"/>
        </references>
      </pivotArea>
    </format>
    <format dxfId="55">
      <pivotArea dataOnly="0" labelOnly="1" grandRow="1" outline="0" fieldPosition="0"/>
    </format>
    <format dxfId="54">
      <pivotArea type="all" dataOnly="0" outline="0" fieldPosition="0"/>
    </format>
    <format dxfId="53">
      <pivotArea outline="0" collapsedLevelsAreSubtotals="1" fieldPosition="0"/>
    </format>
    <format dxfId="52">
      <pivotArea field="0" type="button" dataOnly="0" labelOnly="1" outline="0" axis="axisRow" fieldPosition="0"/>
    </format>
    <format dxfId="51">
      <pivotArea dataOnly="0" labelOnly="1" fieldPosition="0">
        <references count="1">
          <reference field="0" count="0"/>
        </references>
      </pivotArea>
    </format>
    <format dxfId="50">
      <pivotArea dataOnly="0" labelOnly="1" grandRow="1" outline="0" fieldPosition="0"/>
    </format>
  </formats>
  <conditionalFormats count="1">
    <conditionalFormat scope="data" priority="1">
      <pivotAreas count="1">
        <pivotArea outline="0" fieldPosition="0">
          <references count="1">
            <reference field="4294967294" count="1" selected="0">
              <x v="1"/>
            </reference>
          </references>
        </pivotArea>
      </pivotAreas>
    </conditionalFormat>
  </conditionalFormats>
  <pivotHierarchies count="114">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members count="2" level="1">
        <member name="[Order-Date].[Date Hierarchy].[Year].&amp;[2020]"/>
        <member name="[Order-Date].[Date Hierarchy].[Year].&amp;[2022]"/>
      </members>
      <members count="1" level="2">
        <member name="[Order-Date].[Date Hierarchy].[Year].&amp;[2021].&amp;[ינואר]"/>
      </members>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Search-Date]"/>
        <x15:activeTabTopLevelEntity name="[Order-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919A8F-C01A-436F-AE64-32D4692EFF18}" name="PivotTable5" cacheId="8" applyNumberFormats="0" applyBorderFormats="0" applyFontFormats="0" applyPatternFormats="0" applyAlignmentFormats="0" applyWidthHeightFormats="1" dataCaption="Values" tag="745506c5-a34e-4e1e-8c53-d457e9d018c5" updatedVersion="8" minRefreshableVersion="3" useAutoFormatting="1" itemPrintTitles="1" createdVersion="8" indent="0" outline="1" outlineData="1" multipleFieldFilters="0" chartFormat="17" rowHeaderCaption="פילוח מוצרים לפי קגוריה">
  <location ref="D8:H16" firstHeaderRow="0" firstDataRow="1" firstDataCol="1" rowPageCount="4" colPageCount="1"/>
  <pivotFields count="13">
    <pivotField dataField="1" subtotalTop="0" showAll="0" defaultSubtotal="0"/>
    <pivotField axis="axisRow" allDrilled="1" subtotalTop="0" showAll="0" dataSourceSort="1" defaultSubtotal="0">
      <items count="7">
        <item c="1" x="0"/>
        <item c="1" x="1"/>
        <item c="1" x="2"/>
        <item c="1" x="3"/>
        <item c="1" x="4"/>
        <item c="1" x="5"/>
        <item c="1" x="6"/>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subtotalTop="0" showAll="0" hideNewItems="1" dataSourceSort="1" defaultSubtotal="0">
      <items count="23">
        <item x="0"/>
        <item x="1"/>
        <item x="2"/>
        <item x="3"/>
        <item x="4"/>
        <item x="5"/>
        <item x="6"/>
        <item x="7"/>
        <item x="8"/>
        <item x="9"/>
        <item x="10"/>
        <item x="11"/>
        <item x="12"/>
        <item x="13"/>
        <item x="14"/>
        <item x="15"/>
        <item x="16"/>
        <item x="17"/>
        <item x="18"/>
        <item x="19"/>
        <item x="20"/>
        <item x="21"/>
        <item x="22"/>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 dataField="1" subtotalTop="0" showAll="0" defaultSubtotal="0"/>
  </pivotFields>
  <rowFields count="1">
    <field x="1"/>
  </rowFields>
  <rowItems count="8">
    <i>
      <x/>
    </i>
    <i>
      <x v="1"/>
    </i>
    <i>
      <x v="2"/>
    </i>
    <i>
      <x v="3"/>
    </i>
    <i>
      <x v="4"/>
    </i>
    <i>
      <x v="5"/>
    </i>
    <i>
      <x v="6"/>
    </i>
    <i t="grand">
      <x/>
    </i>
  </rowItems>
  <colFields count="1">
    <field x="-2"/>
  </colFields>
  <colItems count="4">
    <i>
      <x/>
    </i>
    <i i="1">
      <x v="1"/>
    </i>
    <i i="2">
      <x v="2"/>
    </i>
    <i i="3">
      <x v="3"/>
    </i>
  </colItems>
  <pageFields count="4">
    <pageField fld="4" hier="55" name="[FACT_SEARCHES].[IsOrdered].[All]" cap="All"/>
    <pageField fld="6" hier="75" name="[Search-Date].[Year].[All]" cap="All"/>
    <pageField fld="7" hier="76" name="[Search-Date].[Month Number].[All]" cap="All"/>
    <pageField fld="8" hier="77" name="[Search-Date].[Month].[All]" cap="All"/>
  </pageFields>
  <dataFields count="4">
    <dataField fld="0" subtotal="count" baseField="1" baseItem="0" numFmtId="9"/>
    <dataField fld="2" subtotal="count" baseField="0" baseItem="0"/>
    <dataField fld="3" subtotal="count" baseField="0" baseItem="0"/>
    <dataField name="PercentageOfTotalOrders Status" fld="12" subtotal="count" baseField="0" baseItem="0"/>
  </dataFields>
  <formats count="21">
    <format dxfId="49">
      <pivotArea outline="0" collapsedLevelsAreSubtotals="1" fieldPosition="0">
        <references count="1">
          <reference field="4294967294" count="1" selected="0">
            <x v="0"/>
          </reference>
        </references>
      </pivotArea>
    </format>
    <format dxfId="48">
      <pivotArea collapsedLevelsAreSubtotals="1" fieldPosition="0">
        <references count="2">
          <reference field="4294967294" count="1" selected="0">
            <x v="3"/>
          </reference>
          <reference field="5" count="11">
            <x v="0"/>
            <x v="1"/>
            <x v="2"/>
            <x v="3"/>
            <x v="4"/>
            <x v="5"/>
            <x v="6"/>
            <x v="7"/>
            <x v="8"/>
            <x v="9"/>
            <x v="10"/>
          </reference>
        </references>
      </pivotArea>
    </format>
    <format dxfId="47">
      <pivotArea collapsedLevelsAreSubtotals="1" fieldPosition="0">
        <references count="2">
          <reference field="4294967294" count="1" selected="0">
            <x v="3"/>
          </reference>
          <reference field="1" count="1">
            <x v="1"/>
          </reference>
        </references>
      </pivotArea>
    </format>
    <format dxfId="46">
      <pivotArea collapsedLevelsAreSubtotals="1" fieldPosition="0">
        <references count="2">
          <reference field="4294967294" count="1" selected="0">
            <x v="3"/>
          </reference>
          <reference field="5" count="12">
            <x v="11"/>
            <x v="12"/>
            <x v="13"/>
            <x v="14"/>
            <x v="15"/>
            <x v="16"/>
            <x v="17"/>
            <x v="18"/>
            <x v="19"/>
            <x v="20"/>
            <x v="21"/>
            <x v="22"/>
          </reference>
        </references>
      </pivotArea>
    </format>
    <format dxfId="45">
      <pivotArea collapsedLevelsAreSubtotals="1" fieldPosition="0">
        <references count="2">
          <reference field="4294967294" count="1" selected="0">
            <x v="3"/>
          </reference>
          <reference field="1" count="1">
            <x v="2"/>
          </reference>
        </references>
      </pivotArea>
    </format>
    <format dxfId="44">
      <pivotArea collapsedLevelsAreSubtotals="1" fieldPosition="0">
        <references count="2">
          <reference field="4294967294" count="1" selected="0">
            <x v="3"/>
          </reference>
          <reference field="1" count="1">
            <x v="3"/>
          </reference>
        </references>
      </pivotArea>
    </format>
    <format dxfId="43">
      <pivotArea collapsedLevelsAreSubtotals="1" fieldPosition="0">
        <references count="2">
          <reference field="4294967294" count="1" selected="0">
            <x v="3"/>
          </reference>
          <reference field="1" count="1">
            <x v="4"/>
          </reference>
        </references>
      </pivotArea>
    </format>
    <format dxfId="42">
      <pivotArea collapsedLevelsAreSubtotals="1" fieldPosition="0">
        <references count="2">
          <reference field="4294967294" count="1" selected="0">
            <x v="3"/>
          </reference>
          <reference field="1" count="1">
            <x v="5"/>
          </reference>
        </references>
      </pivotArea>
    </format>
    <format dxfId="41">
      <pivotArea collapsedLevelsAreSubtotals="1" fieldPosition="0">
        <references count="2">
          <reference field="4294967294" count="1" selected="0">
            <x v="3"/>
          </reference>
          <reference field="1" count="1">
            <x v="6"/>
          </reference>
        </references>
      </pivotArea>
    </format>
    <format dxfId="40">
      <pivotArea field="1" grandRow="1" outline="0" collapsedLevelsAreSubtotals="1" axis="axisRow" fieldPosition="0">
        <references count="1">
          <reference field="4294967294" count="1" selected="0">
            <x v="3"/>
          </reference>
        </references>
      </pivotArea>
    </format>
    <format dxfId="39">
      <pivotArea collapsedLevelsAreSubtotals="1" fieldPosition="0">
        <references count="2">
          <reference field="4294967294" count="1" selected="0">
            <x v="3"/>
          </reference>
          <reference field="5" count="11">
            <x v="0"/>
            <x v="1"/>
            <x v="2"/>
            <x v="3"/>
            <x v="4"/>
            <x v="5"/>
            <x v="6"/>
            <x v="7"/>
            <x v="8"/>
            <x v="9"/>
            <x v="10"/>
          </reference>
        </references>
      </pivotArea>
    </format>
    <format dxfId="38">
      <pivotArea collapsedLevelsAreSubtotals="1" fieldPosition="0">
        <references count="2">
          <reference field="4294967294" count="1" selected="0">
            <x v="3"/>
          </reference>
          <reference field="1" count="1">
            <x v="1"/>
          </reference>
        </references>
      </pivotArea>
    </format>
    <format dxfId="37">
      <pivotArea collapsedLevelsAreSubtotals="1" fieldPosition="0">
        <references count="2">
          <reference field="4294967294" count="1" selected="0">
            <x v="3"/>
          </reference>
          <reference field="5" count="12">
            <x v="11"/>
            <x v="12"/>
            <x v="13"/>
            <x v="14"/>
            <x v="15"/>
            <x v="16"/>
            <x v="17"/>
            <x v="18"/>
            <x v="19"/>
            <x v="20"/>
            <x v="21"/>
            <x v="22"/>
          </reference>
        </references>
      </pivotArea>
    </format>
    <format dxfId="36">
      <pivotArea collapsedLevelsAreSubtotals="1" fieldPosition="0">
        <references count="2">
          <reference field="4294967294" count="1" selected="0">
            <x v="3"/>
          </reference>
          <reference field="1" count="1">
            <x v="2"/>
          </reference>
        </references>
      </pivotArea>
    </format>
    <format dxfId="35">
      <pivotArea collapsedLevelsAreSubtotals="1" fieldPosition="0">
        <references count="2">
          <reference field="4294967294" count="1" selected="0">
            <x v="3"/>
          </reference>
          <reference field="1" count="1">
            <x v="3"/>
          </reference>
        </references>
      </pivotArea>
    </format>
    <format dxfId="34">
      <pivotArea collapsedLevelsAreSubtotals="1" fieldPosition="0">
        <references count="2">
          <reference field="4294967294" count="1" selected="0">
            <x v="3"/>
          </reference>
          <reference field="1" count="1">
            <x v="4"/>
          </reference>
        </references>
      </pivotArea>
    </format>
    <format dxfId="33">
      <pivotArea collapsedLevelsAreSubtotals="1" fieldPosition="0">
        <references count="2">
          <reference field="4294967294" count="1" selected="0">
            <x v="3"/>
          </reference>
          <reference field="1" count="1">
            <x v="5"/>
          </reference>
        </references>
      </pivotArea>
    </format>
    <format dxfId="32">
      <pivotArea collapsedLevelsAreSubtotals="1" fieldPosition="0">
        <references count="2">
          <reference field="4294967294" count="1" selected="0">
            <x v="3"/>
          </reference>
          <reference field="1" count="1">
            <x v="6"/>
          </reference>
        </references>
      </pivotArea>
    </format>
    <format dxfId="31">
      <pivotArea field="1" grandRow="1" outline="0" collapsedLevelsAreSubtotals="1" axis="axisRow" fieldPosition="0">
        <references count="1">
          <reference field="4294967294" count="1" selected="0">
            <x v="3"/>
          </reference>
        </references>
      </pivotArea>
    </format>
    <format dxfId="30">
      <pivotArea outline="0" collapsedLevelsAreSubtotals="1" fieldPosition="0">
        <references count="1">
          <reference field="4294967294" count="1" selected="0">
            <x v="3"/>
          </reference>
        </references>
      </pivotArea>
    </format>
    <format dxfId="29">
      <pivotArea outline="0" collapsedLevelsAreSubtotals="1" fieldPosition="0">
        <references count="1">
          <reference field="4294967294" count="1" selected="0">
            <x v="3"/>
          </reference>
        </references>
      </pivotArea>
    </format>
  </formats>
  <conditionalFormats count="1">
    <conditionalFormat scope="data" priority="1">
      <pivotAreas count="1">
        <pivotArea outline="0" fieldPosition="0">
          <references count="1">
            <reference field="4294967294" count="1" selected="0">
              <x v="3"/>
            </reference>
          </references>
        </pivotArea>
      </pivotAreas>
    </conditionalFormat>
  </conditionalFormats>
  <chartFormats count="4">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16" format="3" series="1">
      <pivotArea type="data" outline="0" fieldPosition="0">
        <references count="1">
          <reference field="4294967294" count="1" selected="0">
            <x v="3"/>
          </reference>
        </references>
      </pivotArea>
    </chartFormat>
  </chartFormats>
  <pivotHierarchies count="114">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multipleItemSelectionAllowed="1">
      <members count="1" level="1">
        <member name="[Search-Date].[Date Hierarchy].[Year].&amp;[2024]"/>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WD_SEARCHES"/>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S]"/>
        <x15:activeTabTopLevelEntity name="[FACT_SEARCHES]"/>
        <x15:activeTabTopLevelEntity name="[Search-Date]"/>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AA37E3EC-5B94-4DE9-BDE7-0DA7869F0E2B}" sourceName="[Order-Date].[Date Hierarchy]">
  <pivotTables>
    <pivotTable tabId="7" name="PivotTable2"/>
    <pivotTable tabId="8" name="PivotTable4"/>
  </pivotTables>
  <data>
    <olap pivotCacheId="226268411">
      <levels count="4">
        <level uniqueName="[Order-Date].[Date Hierarchy].[(All)]" sourceCaption="(All)" count="0"/>
        <level uniqueName="[Order-Date].[Date Hierarchy].[Year]" sourceCaption="Year" count="126">
          <ranges>
            <range startItem="0">
              <i n="[Order-Date].[Date Hierarchy].[Year].&amp;[2021]" c="2021"/>
              <i n="[Order-Date].[Date Hierarchy].[Year].&amp;[2022]" c="2022"/>
              <i n="[Order-Date].[Date Hierarchy].[Year].&amp;[2023]" c="2023"/>
              <i n="[Order-Date].[Date Hierarchy].[Year].&amp;[2024]" c="2024"/>
              <i n="[Order-Date].[Date Hierarchy].[Year].&amp;[2020]" c="2020"/>
              <i n="[Order-Date].[Date Hierarchy].[Year].&amp;[1899]" c="1899" nd="1"/>
              <i n="[Order-Date].[Date Hierarchy].[Year].&amp;[1900]" c="1900" nd="1"/>
              <i n="[Order-Date].[Date Hierarchy].[Year].&amp;[1901]" c="1901" nd="1"/>
              <i n="[Order-Date].[Date Hierarchy].[Year].&amp;[1902]" c="1902" nd="1"/>
              <i n="[Order-Date].[Date Hierarchy].[Year].&amp;[1903]" c="1903" nd="1"/>
              <i n="[Order-Date].[Date Hierarchy].[Year].&amp;[1904]" c="1904" nd="1"/>
              <i n="[Order-Date].[Date Hierarchy].[Year].&amp;[1905]" c="1905" nd="1"/>
              <i n="[Order-Date].[Date Hierarchy].[Year].&amp;[1906]" c="1906" nd="1"/>
              <i n="[Order-Date].[Date Hierarchy].[Year].&amp;[1907]" c="1907" nd="1"/>
              <i n="[Order-Date].[Date Hierarchy].[Year].&amp;[1908]" c="1908" nd="1"/>
              <i n="[Order-Date].[Date Hierarchy].[Year].&amp;[1909]" c="1909" nd="1"/>
              <i n="[Order-Date].[Date Hierarchy].[Year].&amp;[1910]" c="1910" nd="1"/>
              <i n="[Order-Date].[Date Hierarchy].[Year].&amp;[1911]" c="1911" nd="1"/>
              <i n="[Order-Date].[Date Hierarchy].[Year].&amp;[1912]" c="1912" nd="1"/>
              <i n="[Order-Date].[Date Hierarchy].[Year].&amp;[1913]" c="1913" nd="1"/>
              <i n="[Order-Date].[Date Hierarchy].[Year].&amp;[1914]" c="1914" nd="1"/>
              <i n="[Order-Date].[Date Hierarchy].[Year].&amp;[1915]" c="1915" nd="1"/>
              <i n="[Order-Date].[Date Hierarchy].[Year].&amp;[1916]" c="1916" nd="1"/>
              <i n="[Order-Date].[Date Hierarchy].[Year].&amp;[1917]" c="1917" nd="1"/>
              <i n="[Order-Date].[Date Hierarchy].[Year].&amp;[1918]" c="1918" nd="1"/>
              <i n="[Order-Date].[Date Hierarchy].[Year].&amp;[1919]" c="1919" nd="1"/>
              <i n="[Order-Date].[Date Hierarchy].[Year].&amp;[1920]" c="1920" nd="1"/>
              <i n="[Order-Date].[Date Hierarchy].[Year].&amp;[1921]" c="1921" nd="1"/>
              <i n="[Order-Date].[Date Hierarchy].[Year].&amp;[1922]" c="1922" nd="1"/>
              <i n="[Order-Date].[Date Hierarchy].[Year].&amp;[1923]" c="1923" nd="1"/>
              <i n="[Order-Date].[Date Hierarchy].[Year].&amp;[1924]" c="1924" nd="1"/>
              <i n="[Order-Date].[Date Hierarchy].[Year].&amp;[1925]" c="1925" nd="1"/>
              <i n="[Order-Date].[Date Hierarchy].[Year].&amp;[1926]" c="1926" nd="1"/>
              <i n="[Order-Date].[Date Hierarchy].[Year].&amp;[1927]" c="1927" nd="1"/>
              <i n="[Order-Date].[Date Hierarchy].[Year].&amp;[1928]" c="1928" nd="1"/>
              <i n="[Order-Date].[Date Hierarchy].[Year].&amp;[1929]" c="1929" nd="1"/>
              <i n="[Order-Date].[Date Hierarchy].[Year].&amp;[1930]" c="1930" nd="1"/>
              <i n="[Order-Date].[Date Hierarchy].[Year].&amp;[1931]" c="1931" nd="1"/>
              <i n="[Order-Date].[Date Hierarchy].[Year].&amp;[1932]" c="1932" nd="1"/>
              <i n="[Order-Date].[Date Hierarchy].[Year].&amp;[1933]" c="1933" nd="1"/>
              <i n="[Order-Date].[Date Hierarchy].[Year].&amp;[1934]" c="1934" nd="1"/>
              <i n="[Order-Date].[Date Hierarchy].[Year].&amp;[1935]" c="1935" nd="1"/>
              <i n="[Order-Date].[Date Hierarchy].[Year].&amp;[1936]" c="1936" nd="1"/>
              <i n="[Order-Date].[Date Hierarchy].[Year].&amp;[1937]" c="1937" nd="1"/>
              <i n="[Order-Date].[Date Hierarchy].[Year].&amp;[1938]" c="1938" nd="1"/>
              <i n="[Order-Date].[Date Hierarchy].[Year].&amp;[1939]" c="1939" nd="1"/>
              <i n="[Order-Date].[Date Hierarchy].[Year].&amp;[1940]" c="1940" nd="1"/>
              <i n="[Order-Date].[Date Hierarchy].[Year].&amp;[1941]" c="1941" nd="1"/>
              <i n="[Order-Date].[Date Hierarchy].[Year].&amp;[1942]" c="1942" nd="1"/>
              <i n="[Order-Date].[Date Hierarchy].[Year].&amp;[1943]" c="1943" nd="1"/>
              <i n="[Order-Date].[Date Hierarchy].[Year].&amp;[1944]" c="1944" nd="1"/>
              <i n="[Order-Date].[Date Hierarchy].[Year].&amp;[1945]" c="1945" nd="1"/>
              <i n="[Order-Date].[Date Hierarchy].[Year].&amp;[1946]" c="1946" nd="1"/>
              <i n="[Order-Date].[Date Hierarchy].[Year].&amp;[1947]" c="1947" nd="1"/>
              <i n="[Order-Date].[Date Hierarchy].[Year].&amp;[1948]" c="1948" nd="1"/>
              <i n="[Order-Date].[Date Hierarchy].[Year].&amp;[1949]" c="1949" nd="1"/>
              <i n="[Order-Date].[Date Hierarchy].[Year].&amp;[1950]" c="1950" nd="1"/>
              <i n="[Order-Date].[Date Hierarchy].[Year].&amp;[1951]" c="1951" nd="1"/>
              <i n="[Order-Date].[Date Hierarchy].[Year].&amp;[1952]" c="1952" nd="1"/>
              <i n="[Order-Date].[Date Hierarchy].[Year].&amp;[1953]" c="1953" nd="1"/>
              <i n="[Order-Date].[Date Hierarchy].[Year].&amp;[1954]" c="1954" nd="1"/>
              <i n="[Order-Date].[Date Hierarchy].[Year].&amp;[1955]" c="1955" nd="1"/>
              <i n="[Order-Date].[Date Hierarchy].[Year].&amp;[1956]" c="1956" nd="1"/>
              <i n="[Order-Date].[Date Hierarchy].[Year].&amp;[1957]" c="1957" nd="1"/>
              <i n="[Order-Date].[Date Hierarchy].[Year].&amp;[1958]" c="1958" nd="1"/>
              <i n="[Order-Date].[Date Hierarchy].[Year].&amp;[1959]" c="1959" nd="1"/>
              <i n="[Order-Date].[Date Hierarchy].[Year].&amp;[1960]" c="1960" nd="1"/>
              <i n="[Order-Date].[Date Hierarchy].[Year].&amp;[1961]" c="1961" nd="1"/>
              <i n="[Order-Date].[Date Hierarchy].[Year].&amp;[1962]" c="1962" nd="1"/>
              <i n="[Order-Date].[Date Hierarchy].[Year].&amp;[1963]" c="1963" nd="1"/>
              <i n="[Order-Date].[Date Hierarchy].[Year].&amp;[1964]" c="1964" nd="1"/>
              <i n="[Order-Date].[Date Hierarchy].[Year].&amp;[1965]" c="1965" nd="1"/>
              <i n="[Order-Date].[Date Hierarchy].[Year].&amp;[1966]" c="1966" nd="1"/>
              <i n="[Order-Date].[Date Hierarchy].[Year].&amp;[1967]" c="1967" nd="1"/>
              <i n="[Order-Date].[Date Hierarchy].[Year].&amp;[1968]" c="1968" nd="1"/>
              <i n="[Order-Date].[Date Hierarchy].[Year].&amp;[1969]" c="1969" nd="1"/>
              <i n="[Order-Date].[Date Hierarchy].[Year].&amp;[1970]" c="1970" nd="1"/>
              <i n="[Order-Date].[Date Hierarchy].[Year].&amp;[1971]" c="1971" nd="1"/>
              <i n="[Order-Date].[Date Hierarchy].[Year].&amp;[1972]" c="1972" nd="1"/>
              <i n="[Order-Date].[Date Hierarchy].[Year].&amp;[1973]" c="1973" nd="1"/>
              <i n="[Order-Date].[Date Hierarchy].[Year].&amp;[1974]" c="1974" nd="1"/>
              <i n="[Order-Date].[Date Hierarchy].[Year].&amp;[1975]" c="1975" nd="1"/>
              <i n="[Order-Date].[Date Hierarchy].[Year].&amp;[1976]" c="1976" nd="1"/>
              <i n="[Order-Date].[Date Hierarchy].[Year].&amp;[1977]" c="1977" nd="1"/>
              <i n="[Order-Date].[Date Hierarchy].[Year].&amp;[1978]" c="1978" nd="1"/>
              <i n="[Order-Date].[Date Hierarchy].[Year].&amp;[1979]" c="1979" nd="1"/>
              <i n="[Order-Date].[Date Hierarchy].[Year].&amp;[1980]" c="1980" nd="1"/>
              <i n="[Order-Date].[Date Hierarchy].[Year].&amp;[1981]" c="1981" nd="1"/>
              <i n="[Order-Date].[Date Hierarchy].[Year].&amp;[1982]" c="1982" nd="1"/>
              <i n="[Order-Date].[Date Hierarchy].[Year].&amp;[1983]" c="1983" nd="1"/>
              <i n="[Order-Date].[Date Hierarchy].[Year].&amp;[1984]" c="1984" nd="1"/>
              <i n="[Order-Date].[Date Hierarchy].[Year].&amp;[1985]" c="1985" nd="1"/>
              <i n="[Order-Date].[Date Hierarchy].[Year].&amp;[1986]" c="1986" nd="1"/>
              <i n="[Order-Date].[Date Hierarchy].[Year].&amp;[1987]" c="1987" nd="1"/>
              <i n="[Order-Date].[Date Hierarchy].[Year].&amp;[1988]" c="1988" nd="1"/>
              <i n="[Order-Date].[Date Hierarchy].[Year].&amp;[1989]" c="1989" nd="1"/>
              <i n="[Order-Date].[Date Hierarchy].[Year].&amp;[1990]" c="1990" nd="1"/>
              <i n="[Order-Date].[Date Hierarchy].[Year].&amp;[1991]" c="1991" nd="1"/>
              <i n="[Order-Date].[Date Hierarchy].[Year].&amp;[1992]" c="1992" nd="1"/>
              <i n="[Order-Date].[Date Hierarchy].[Year].&amp;[1993]" c="1993" nd="1"/>
              <i n="[Order-Date].[Date Hierarchy].[Year].&amp;[1994]" c="1994" nd="1"/>
              <i n="[Order-Date].[Date Hierarchy].[Year].&amp;[1995]" c="1995" nd="1"/>
              <i n="[Order-Date].[Date Hierarchy].[Year].&amp;[1996]" c="1996" nd="1"/>
              <i n="[Order-Date].[Date Hierarchy].[Year].&amp;[1997]" c="1997" nd="1"/>
              <i n="[Order-Date].[Date Hierarchy].[Year].&amp;[1998]" c="1998" nd="1"/>
              <i n="[Order-Date].[Date Hierarchy].[Year].&amp;[1999]" c="1999" nd="1"/>
              <i n="[Order-Date].[Date Hierarchy].[Year].&amp;[2000]" c="2000" nd="1"/>
              <i n="[Order-Date].[Date Hierarchy].[Year].&amp;[2001]" c="2001" nd="1"/>
              <i n="[Order-Date].[Date Hierarchy].[Year].&amp;[2002]" c="2002" nd="1"/>
              <i n="[Order-Date].[Date Hierarchy].[Year].&amp;[2003]" c="2003" nd="1"/>
              <i n="[Order-Date].[Date Hierarchy].[Year].&amp;[2004]" c="2004" nd="1"/>
              <i n="[Order-Date].[Date Hierarchy].[Year].&amp;[2005]" c="2005" nd="1"/>
              <i n="[Order-Date].[Date Hierarchy].[Year].&amp;[2006]" c="2006" nd="1"/>
              <i n="[Order-Date].[Date Hierarchy].[Year].&amp;[2007]" c="2007" nd="1"/>
              <i n="[Order-Date].[Date Hierarchy].[Year].&amp;[2008]" c="2008" nd="1"/>
              <i n="[Order-Date].[Date Hierarchy].[Year].&amp;[2009]" c="2009" nd="1"/>
              <i n="[Order-Date].[Date Hierarchy].[Year].&amp;[2010]" c="2010" nd="1"/>
              <i n="[Order-Date].[Date Hierarchy].[Year].&amp;[2011]" c="2011" nd="1"/>
              <i n="[Order-Date].[Date Hierarchy].[Year].&amp;[2012]" c="2012" nd="1"/>
              <i n="[Order-Date].[Date Hierarchy].[Year].&amp;[2013]" c="2013" nd="1"/>
              <i n="[Order-Date].[Date Hierarchy].[Year].&amp;[2014]" c="2014" nd="1"/>
              <i n="[Order-Date].[Date Hierarchy].[Year].&amp;[2015]" c="2015" nd="1"/>
              <i n="[Order-Date].[Date Hierarchy].[Year].&amp;[2016]" c="2016" nd="1"/>
              <i n="[Order-Date].[Date Hierarchy].[Year].&amp;[2017]" c="2017" nd="1"/>
              <i n="[Order-Date].[Date Hierarchy].[Year].&amp;[2018]" c="2018" nd="1"/>
              <i n="[Order-Date].[Date Hierarchy].[Year].&amp;[2019]" c="2019" nd="1"/>
            </range>
          </ranges>
        </level>
        <level uniqueName="[Order-Date].[Date Hierarchy].[Month]" sourceCaption="Month" count="1512">
          <ranges>
            <range startItem="0">
              <i n="[Order-Date].[Date Hierarchy].[Year].&amp;[2021].&amp;[מרץ]" c="מרץ">
                <p n="[Order-Date].[Date Hierarchy].[Year].&amp;[2021]"/>
              </i>
              <i n="[Order-Date].[Date Hierarchy].[Year].&amp;[2021].&amp;[אפריל]" c="אפריל">
                <p n="[Order-Date].[Date Hierarchy].[Year].&amp;[2021]"/>
              </i>
              <i n="[Order-Date].[Date Hierarchy].[Year].&amp;[2021].&amp;[מאי]" c="מאי">
                <p n="[Order-Date].[Date Hierarchy].[Year].&amp;[2021]"/>
              </i>
              <i n="[Order-Date].[Date Hierarchy].[Year].&amp;[2021].&amp;[יוני]" c="יוני">
                <p n="[Order-Date].[Date Hierarchy].[Year].&amp;[2021]"/>
              </i>
              <i n="[Order-Date].[Date Hierarchy].[Year].&amp;[2021].&amp;[יולי]" c="יולי">
                <p n="[Order-Date].[Date Hierarchy].[Year].&amp;[2021]"/>
              </i>
              <i n="[Order-Date].[Date Hierarchy].[Year].&amp;[2021].&amp;[ספטמבר]" c="ספטמבר">
                <p n="[Order-Date].[Date Hierarchy].[Year].&amp;[2021]"/>
              </i>
              <i n="[Order-Date].[Date Hierarchy].[Year].&amp;[2021].&amp;[אוקטובר]" c="אוקטובר">
                <p n="[Order-Date].[Date Hierarchy].[Year].&amp;[2021]"/>
              </i>
              <i n="[Order-Date].[Date Hierarchy].[Year].&amp;[2021].&amp;[נובמבר]" c="נובמבר">
                <p n="[Order-Date].[Date Hierarchy].[Year].&amp;[2021]"/>
              </i>
              <i n="[Order-Date].[Date Hierarchy].[Year].&amp;[2021].&amp;[דצמבר]" c="דצמבר">
                <p n="[Order-Date].[Date Hierarchy].[Year].&amp;[2021]"/>
              </i>
              <i n="[Order-Date].[Date Hierarchy].[Year].&amp;[2022].&amp;[ינואר]" c="ינואר">
                <p n="[Order-Date].[Date Hierarchy].[Year].&amp;[2022]"/>
              </i>
              <i n="[Order-Date].[Date Hierarchy].[Year].&amp;[2022].&amp;[פברואר]" c="פברואר">
                <p n="[Order-Date].[Date Hierarchy].[Year].&amp;[2022]"/>
              </i>
              <i n="[Order-Date].[Date Hierarchy].[Year].&amp;[2022].&amp;[אפריל]" c="אפריל">
                <p n="[Order-Date].[Date Hierarchy].[Year].&amp;[2022]"/>
              </i>
              <i n="[Order-Date].[Date Hierarchy].[Year].&amp;[2022].&amp;[יוני]" c="יוני">
                <p n="[Order-Date].[Date Hierarchy].[Year].&amp;[2022]"/>
              </i>
              <i n="[Order-Date].[Date Hierarchy].[Year].&amp;[2022].&amp;[יולי]" c="יולי">
                <p n="[Order-Date].[Date Hierarchy].[Year].&amp;[2022]"/>
              </i>
              <i n="[Order-Date].[Date Hierarchy].[Year].&amp;[2022].&amp;[אוגוסט]" c="אוגוסט">
                <p n="[Order-Date].[Date Hierarchy].[Year].&amp;[2022]"/>
              </i>
              <i n="[Order-Date].[Date Hierarchy].[Year].&amp;[2022].&amp;[ספטמבר]" c="ספטמבר">
                <p n="[Order-Date].[Date Hierarchy].[Year].&amp;[2022]"/>
              </i>
              <i n="[Order-Date].[Date Hierarchy].[Year].&amp;[2022].&amp;[אוקטובר]" c="אוקטובר">
                <p n="[Order-Date].[Date Hierarchy].[Year].&amp;[2022]"/>
              </i>
              <i n="[Order-Date].[Date Hierarchy].[Year].&amp;[2022].&amp;[נובמבר]" c="נובמבר">
                <p n="[Order-Date].[Date Hierarchy].[Year].&amp;[2022]"/>
              </i>
              <i n="[Order-Date].[Date Hierarchy].[Year].&amp;[2023].&amp;[ינואר]" c="ינואר">
                <p n="[Order-Date].[Date Hierarchy].[Year].&amp;[2023]"/>
              </i>
              <i n="[Order-Date].[Date Hierarchy].[Year].&amp;[2023].&amp;[פברואר]" c="פברואר">
                <p n="[Order-Date].[Date Hierarchy].[Year].&amp;[2023]"/>
              </i>
              <i n="[Order-Date].[Date Hierarchy].[Year].&amp;[2023].&amp;[מרץ]" c="מרץ">
                <p n="[Order-Date].[Date Hierarchy].[Year].&amp;[2023]"/>
              </i>
              <i n="[Order-Date].[Date Hierarchy].[Year].&amp;[2023].&amp;[אפריל]" c="אפריל">
                <p n="[Order-Date].[Date Hierarchy].[Year].&amp;[2023]"/>
              </i>
              <i n="[Order-Date].[Date Hierarchy].[Year].&amp;[2023].&amp;[מאי]" c="מאי">
                <p n="[Order-Date].[Date Hierarchy].[Year].&amp;[2023]"/>
              </i>
              <i n="[Order-Date].[Date Hierarchy].[Year].&amp;[2023].&amp;[יוני]" c="יוני">
                <p n="[Order-Date].[Date Hierarchy].[Year].&amp;[2023]"/>
              </i>
              <i n="[Order-Date].[Date Hierarchy].[Year].&amp;[2023].&amp;[יולי]" c="יולי">
                <p n="[Order-Date].[Date Hierarchy].[Year].&amp;[2023]"/>
              </i>
              <i n="[Order-Date].[Date Hierarchy].[Year].&amp;[2023].&amp;[אוגוסט]" c="אוגוסט">
                <p n="[Order-Date].[Date Hierarchy].[Year].&amp;[2023]"/>
              </i>
              <i n="[Order-Date].[Date Hierarchy].[Year].&amp;[2023].&amp;[ספטמבר]" c="ספטמבר">
                <p n="[Order-Date].[Date Hierarchy].[Year].&amp;[2023]"/>
              </i>
              <i n="[Order-Date].[Date Hierarchy].[Year].&amp;[2023].&amp;[אוקטובר]" c="אוקטובר">
                <p n="[Order-Date].[Date Hierarchy].[Year].&amp;[2023]"/>
              </i>
              <i n="[Order-Date].[Date Hierarchy].[Year].&amp;[2023].&amp;[נובמבר]" c="נובמבר">
                <p n="[Order-Date].[Date Hierarchy].[Year].&amp;[2023]"/>
              </i>
              <i n="[Order-Date].[Date Hierarchy].[Year].&amp;[2023].&amp;[דצמבר]" c="דצמבר">
                <p n="[Order-Date].[Date Hierarchy].[Year].&amp;[2023]"/>
              </i>
              <i n="[Order-Date].[Date Hierarchy].[Year].&amp;[2024].&amp;[ינואר]" c="ינואר">
                <p n="[Order-Date].[Date Hierarchy].[Year].&amp;[2024]"/>
              </i>
              <i n="[Order-Date].[Date Hierarchy].[Year].&amp;[2024].&amp;[פברואר]" c="פברואר">
                <p n="[Order-Date].[Date Hierarchy].[Year].&amp;[2024]"/>
              </i>
              <i n="[Order-Date].[Date Hierarchy].[Year].&amp;[2024].&amp;[מרץ]" c="מרץ">
                <p n="[Order-Date].[Date Hierarchy].[Year].&amp;[2024]"/>
              </i>
              <i n="[Order-Date].[Date Hierarchy].[Year].&amp;[2024].&amp;[אפריל]" c="אפריל">
                <p n="[Order-Date].[Date Hierarchy].[Year].&amp;[2024]"/>
              </i>
              <i n="[Order-Date].[Date Hierarchy].[Year].&amp;[2024].&amp;[מאי]" c="מאי">
                <p n="[Order-Date].[Date Hierarchy].[Year].&amp;[2024]"/>
              </i>
              <i n="[Order-Date].[Date Hierarchy].[Year].&amp;[2024].&amp;[יוני]" c="יוני">
                <p n="[Order-Date].[Date Hierarchy].[Year].&amp;[2024]"/>
              </i>
              <i n="[Order-Date].[Date Hierarchy].[Year].&amp;[2024].&amp;[יולי]" c="יולי">
                <p n="[Order-Date].[Date Hierarchy].[Year].&amp;[2024]"/>
              </i>
              <i n="[Order-Date].[Date Hierarchy].[Year].&amp;[2024].&amp;[אוגוסט]" c="אוגוסט">
                <p n="[Order-Date].[Date Hierarchy].[Year].&amp;[2024]"/>
              </i>
              <i n="[Order-Date].[Date Hierarchy].[Year].&amp;[2024].&amp;[ספטמבר]" c="ספטמבר">
                <p n="[Order-Date].[Date Hierarchy].[Year].&amp;[2024]"/>
              </i>
              <i n="[Order-Date].[Date Hierarchy].[Year].&amp;[2020].&amp;[יולי]" c="יולי">
                <p n="[Order-Date].[Date Hierarchy].[Year].&amp;[2020]"/>
              </i>
              <i n="[Order-Date].[Date Hierarchy].[Year].&amp;[2020].&amp;[ספטמבר]" c="ספטמבר">
                <p n="[Order-Date].[Date Hierarchy].[Year].&amp;[2020]"/>
              </i>
              <i n="[Order-Date].[Date Hierarchy].[Year].&amp;[2020].&amp;[דצמבר]" c="דצמבר">
                <p n="[Order-Date].[Date Hierarchy].[Year].&amp;[2020]"/>
              </i>
              <i n="[Order-Date].[Date Hierarchy].[Year].&amp;[2021].&amp;[ינואר]" c="ינואר">
                <p n="[Order-Date].[Date Hierarchy].[Year].&amp;[2021]"/>
              </i>
              <i n="[Order-Date].[Date Hierarchy].[Year].&amp;[2021].&amp;[אוגוסט]" c="אוגוסט">
                <p n="[Order-Date].[Date Hierarchy].[Year].&amp;[2021]"/>
              </i>
              <i n="[Order-Date].[Date Hierarchy].[Year].&amp;[2022].&amp;[מרץ]" c="מרץ">
                <p n="[Order-Date].[Date Hierarchy].[Year].&amp;[2022]"/>
              </i>
              <i n="[Order-Date].[Date Hierarchy].[Year].&amp;[2022].&amp;[מאי]" c="מאי">
                <p n="[Order-Date].[Date Hierarchy].[Year].&amp;[2022]"/>
              </i>
              <i n="[Order-Date].[Date Hierarchy].[Year].&amp;[2022].&amp;[דצמבר]" c="דצמבר">
                <p n="[Order-Date].[Date Hierarchy].[Year].&amp;[2022]"/>
              </i>
              <i n="[Order-Date].[Date Hierarchy].[Year].&amp;[1899].&amp;[ינואר]" c="ינואר" nd="1">
                <p n="[Order-Date].[Date Hierarchy].[Year].&amp;[1899]"/>
              </i>
              <i n="[Order-Date].[Date Hierarchy].[Year].&amp;[1899].&amp;[פברואר]" c="פברואר" nd="1">
                <p n="[Order-Date].[Date Hierarchy].[Year].&amp;[1899]"/>
              </i>
              <i n="[Order-Date].[Date Hierarchy].[Year].&amp;[1899].&amp;[מרץ]" c="מרץ" nd="1">
                <p n="[Order-Date].[Date Hierarchy].[Year].&amp;[1899]"/>
              </i>
              <i n="[Order-Date].[Date Hierarchy].[Year].&amp;[1899].&amp;[אפריל]" c="אפריל" nd="1">
                <p n="[Order-Date].[Date Hierarchy].[Year].&amp;[1899]"/>
              </i>
              <i n="[Order-Date].[Date Hierarchy].[Year].&amp;[1899].&amp;[מאי]" c="מאי" nd="1">
                <p n="[Order-Date].[Date Hierarchy].[Year].&amp;[1899]"/>
              </i>
              <i n="[Order-Date].[Date Hierarchy].[Year].&amp;[1899].&amp;[יוני]" c="יוני" nd="1">
                <p n="[Order-Date].[Date Hierarchy].[Year].&amp;[1899]"/>
              </i>
              <i n="[Order-Date].[Date Hierarchy].[Year].&amp;[1899].&amp;[יולי]" c="יולי" nd="1">
                <p n="[Order-Date].[Date Hierarchy].[Year].&amp;[1899]"/>
              </i>
              <i n="[Order-Date].[Date Hierarchy].[Year].&amp;[1899].&amp;[אוגוסט]" c="אוגוסט" nd="1">
                <p n="[Order-Date].[Date Hierarchy].[Year].&amp;[1899]"/>
              </i>
              <i n="[Order-Date].[Date Hierarchy].[Year].&amp;[1899].&amp;[ספטמבר]" c="ספטמבר" nd="1">
                <p n="[Order-Date].[Date Hierarchy].[Year].&amp;[1899]"/>
              </i>
              <i n="[Order-Date].[Date Hierarchy].[Year].&amp;[1899].&amp;[אוקטובר]" c="אוקטובר" nd="1">
                <p n="[Order-Date].[Date Hierarchy].[Year].&amp;[1899]"/>
              </i>
              <i n="[Order-Date].[Date Hierarchy].[Year].&amp;[1899].&amp;[נובמבר]" c="נובמבר" nd="1">
                <p n="[Order-Date].[Date Hierarchy].[Year].&amp;[1899]"/>
              </i>
              <i n="[Order-Date].[Date Hierarchy].[Year].&amp;[1899].&amp;[דצמבר]" c="דצמבר" nd="1">
                <p n="[Order-Date].[Date Hierarchy].[Year].&amp;[1899]"/>
              </i>
              <i n="[Order-Date].[Date Hierarchy].[Year].&amp;[1900].&amp;[ינואר]" c="ינואר" nd="1">
                <p n="[Order-Date].[Date Hierarchy].[Year].&amp;[1900]"/>
              </i>
              <i n="[Order-Date].[Date Hierarchy].[Year].&amp;[1900].&amp;[פברואר]" c="פברואר" nd="1">
                <p n="[Order-Date].[Date Hierarchy].[Year].&amp;[1900]"/>
              </i>
              <i n="[Order-Date].[Date Hierarchy].[Year].&amp;[1900].&amp;[מרץ]" c="מרץ" nd="1">
                <p n="[Order-Date].[Date Hierarchy].[Year].&amp;[1900]"/>
              </i>
              <i n="[Order-Date].[Date Hierarchy].[Year].&amp;[1900].&amp;[אפריל]" c="אפריל" nd="1">
                <p n="[Order-Date].[Date Hierarchy].[Year].&amp;[1900]"/>
              </i>
              <i n="[Order-Date].[Date Hierarchy].[Year].&amp;[1900].&amp;[מאי]" c="מאי" nd="1">
                <p n="[Order-Date].[Date Hierarchy].[Year].&amp;[1900]"/>
              </i>
              <i n="[Order-Date].[Date Hierarchy].[Year].&amp;[1900].&amp;[יוני]" c="יוני" nd="1">
                <p n="[Order-Date].[Date Hierarchy].[Year].&amp;[1900]"/>
              </i>
              <i n="[Order-Date].[Date Hierarchy].[Year].&amp;[1900].&amp;[יולי]" c="יולי" nd="1">
                <p n="[Order-Date].[Date Hierarchy].[Year].&amp;[1900]"/>
              </i>
              <i n="[Order-Date].[Date Hierarchy].[Year].&amp;[1900].&amp;[אוגוסט]" c="אוגוסט" nd="1">
                <p n="[Order-Date].[Date Hierarchy].[Year].&amp;[1900]"/>
              </i>
              <i n="[Order-Date].[Date Hierarchy].[Year].&amp;[1900].&amp;[ספטמבר]" c="ספטמבר" nd="1">
                <p n="[Order-Date].[Date Hierarchy].[Year].&amp;[1900]"/>
              </i>
              <i n="[Order-Date].[Date Hierarchy].[Year].&amp;[1900].&amp;[אוקטובר]" c="אוקטובר" nd="1">
                <p n="[Order-Date].[Date Hierarchy].[Year].&amp;[1900]"/>
              </i>
              <i n="[Order-Date].[Date Hierarchy].[Year].&amp;[1900].&amp;[נובמבר]" c="נובמבר" nd="1">
                <p n="[Order-Date].[Date Hierarchy].[Year].&amp;[1900]"/>
              </i>
              <i n="[Order-Date].[Date Hierarchy].[Year].&amp;[1900].&amp;[דצמבר]" c="דצמבר" nd="1">
                <p n="[Order-Date].[Date Hierarchy].[Year].&amp;[1900]"/>
              </i>
              <i n="[Order-Date].[Date Hierarchy].[Year].&amp;[1901].&amp;[ינואר]" c="ינואר" nd="1">
                <p n="[Order-Date].[Date Hierarchy].[Year].&amp;[1901]"/>
              </i>
              <i n="[Order-Date].[Date Hierarchy].[Year].&amp;[1901].&amp;[פברואר]" c="פברואר" nd="1">
                <p n="[Order-Date].[Date Hierarchy].[Year].&amp;[1901]"/>
              </i>
              <i n="[Order-Date].[Date Hierarchy].[Year].&amp;[1901].&amp;[מרץ]" c="מרץ" nd="1">
                <p n="[Order-Date].[Date Hierarchy].[Year].&amp;[1901]"/>
              </i>
              <i n="[Order-Date].[Date Hierarchy].[Year].&amp;[1901].&amp;[אפריל]" c="אפריל" nd="1">
                <p n="[Order-Date].[Date Hierarchy].[Year].&amp;[1901]"/>
              </i>
              <i n="[Order-Date].[Date Hierarchy].[Year].&amp;[1901].&amp;[מאי]" c="מאי" nd="1">
                <p n="[Order-Date].[Date Hierarchy].[Year].&amp;[1901]"/>
              </i>
              <i n="[Order-Date].[Date Hierarchy].[Year].&amp;[1901].&amp;[יוני]" c="יוני" nd="1">
                <p n="[Order-Date].[Date Hierarchy].[Year].&amp;[1901]"/>
              </i>
              <i n="[Order-Date].[Date Hierarchy].[Year].&amp;[1901].&amp;[יולי]" c="יולי" nd="1">
                <p n="[Order-Date].[Date Hierarchy].[Year].&amp;[1901]"/>
              </i>
              <i n="[Order-Date].[Date Hierarchy].[Year].&amp;[1901].&amp;[אוגוסט]" c="אוגוסט" nd="1">
                <p n="[Order-Date].[Date Hierarchy].[Year].&amp;[1901]"/>
              </i>
              <i n="[Order-Date].[Date Hierarchy].[Year].&amp;[1901].&amp;[ספטמבר]" c="ספטמבר" nd="1">
                <p n="[Order-Date].[Date Hierarchy].[Year].&amp;[1901]"/>
              </i>
              <i n="[Order-Date].[Date Hierarchy].[Year].&amp;[1901].&amp;[אוקטובר]" c="אוקטובר" nd="1">
                <p n="[Order-Date].[Date Hierarchy].[Year].&amp;[1901]"/>
              </i>
              <i n="[Order-Date].[Date Hierarchy].[Year].&amp;[1901].&amp;[נובמבר]" c="נובמבר" nd="1">
                <p n="[Order-Date].[Date Hierarchy].[Year].&amp;[1901]"/>
              </i>
              <i n="[Order-Date].[Date Hierarchy].[Year].&amp;[1901].&amp;[דצמבר]" c="דצמבר" nd="1">
                <p n="[Order-Date].[Date Hierarchy].[Year].&amp;[1901]"/>
              </i>
              <i n="[Order-Date].[Date Hierarchy].[Year].&amp;[1902].&amp;[ינואר]" c="ינואר" nd="1">
                <p n="[Order-Date].[Date Hierarchy].[Year].&amp;[1902]"/>
              </i>
              <i n="[Order-Date].[Date Hierarchy].[Year].&amp;[1902].&amp;[פברואר]" c="פברואר" nd="1">
                <p n="[Order-Date].[Date Hierarchy].[Year].&amp;[1902]"/>
              </i>
              <i n="[Order-Date].[Date Hierarchy].[Year].&amp;[1902].&amp;[מרץ]" c="מרץ" nd="1">
                <p n="[Order-Date].[Date Hierarchy].[Year].&amp;[1902]"/>
              </i>
              <i n="[Order-Date].[Date Hierarchy].[Year].&amp;[1902].&amp;[אפריל]" c="אפריל" nd="1">
                <p n="[Order-Date].[Date Hierarchy].[Year].&amp;[1902]"/>
              </i>
              <i n="[Order-Date].[Date Hierarchy].[Year].&amp;[1902].&amp;[מאי]" c="מאי" nd="1">
                <p n="[Order-Date].[Date Hierarchy].[Year].&amp;[1902]"/>
              </i>
              <i n="[Order-Date].[Date Hierarchy].[Year].&amp;[1902].&amp;[יוני]" c="יוני" nd="1">
                <p n="[Order-Date].[Date Hierarchy].[Year].&amp;[1902]"/>
              </i>
              <i n="[Order-Date].[Date Hierarchy].[Year].&amp;[1902].&amp;[יולי]" c="יולי" nd="1">
                <p n="[Order-Date].[Date Hierarchy].[Year].&amp;[1902]"/>
              </i>
              <i n="[Order-Date].[Date Hierarchy].[Year].&amp;[1902].&amp;[אוגוסט]" c="אוגוסט" nd="1">
                <p n="[Order-Date].[Date Hierarchy].[Year].&amp;[1902]"/>
              </i>
              <i n="[Order-Date].[Date Hierarchy].[Year].&amp;[1902].&amp;[ספטמבר]" c="ספטמבר" nd="1">
                <p n="[Order-Date].[Date Hierarchy].[Year].&amp;[1902]"/>
              </i>
              <i n="[Order-Date].[Date Hierarchy].[Year].&amp;[1902].&amp;[אוקטובר]" c="אוקטובר" nd="1">
                <p n="[Order-Date].[Date Hierarchy].[Year].&amp;[1902]"/>
              </i>
              <i n="[Order-Date].[Date Hierarchy].[Year].&amp;[1902].&amp;[נובמבר]" c="נובמבר" nd="1">
                <p n="[Order-Date].[Date Hierarchy].[Year].&amp;[1902]"/>
              </i>
              <i n="[Order-Date].[Date Hierarchy].[Year].&amp;[1902].&amp;[דצמבר]" c="דצמבר" nd="1">
                <p n="[Order-Date].[Date Hierarchy].[Year].&amp;[1902]"/>
              </i>
              <i n="[Order-Date].[Date Hierarchy].[Year].&amp;[1903].&amp;[ינואר]" c="ינואר" nd="1">
                <p n="[Order-Date].[Date Hierarchy].[Year].&amp;[1903]"/>
              </i>
              <i n="[Order-Date].[Date Hierarchy].[Year].&amp;[1903].&amp;[פברואר]" c="פברואר" nd="1">
                <p n="[Order-Date].[Date Hierarchy].[Year].&amp;[1903]"/>
              </i>
              <i n="[Order-Date].[Date Hierarchy].[Year].&amp;[1903].&amp;[מרץ]" c="מרץ" nd="1">
                <p n="[Order-Date].[Date Hierarchy].[Year].&amp;[1903]"/>
              </i>
              <i n="[Order-Date].[Date Hierarchy].[Year].&amp;[1903].&amp;[אפריל]" c="אפריל" nd="1">
                <p n="[Order-Date].[Date Hierarchy].[Year].&amp;[1903]"/>
              </i>
              <i n="[Order-Date].[Date Hierarchy].[Year].&amp;[1903].&amp;[מאי]" c="מאי" nd="1">
                <p n="[Order-Date].[Date Hierarchy].[Year].&amp;[1903]"/>
              </i>
              <i n="[Order-Date].[Date Hierarchy].[Year].&amp;[1903].&amp;[יוני]" c="יוני" nd="1">
                <p n="[Order-Date].[Date Hierarchy].[Year].&amp;[1903]"/>
              </i>
              <i n="[Order-Date].[Date Hierarchy].[Year].&amp;[1903].&amp;[יולי]" c="יולי" nd="1">
                <p n="[Order-Date].[Date Hierarchy].[Year].&amp;[1903]"/>
              </i>
              <i n="[Order-Date].[Date Hierarchy].[Year].&amp;[1903].&amp;[אוגוסט]" c="אוגוסט" nd="1">
                <p n="[Order-Date].[Date Hierarchy].[Year].&amp;[1903]"/>
              </i>
              <i n="[Order-Date].[Date Hierarchy].[Year].&amp;[1903].&amp;[ספטמבר]" c="ספטמבר" nd="1">
                <p n="[Order-Date].[Date Hierarchy].[Year].&amp;[1903]"/>
              </i>
              <i n="[Order-Date].[Date Hierarchy].[Year].&amp;[1903].&amp;[אוקטובר]" c="אוקטובר" nd="1">
                <p n="[Order-Date].[Date Hierarchy].[Year].&amp;[1903]"/>
              </i>
              <i n="[Order-Date].[Date Hierarchy].[Year].&amp;[1903].&amp;[נובמבר]" c="נובמבר" nd="1">
                <p n="[Order-Date].[Date Hierarchy].[Year].&amp;[1903]"/>
              </i>
              <i n="[Order-Date].[Date Hierarchy].[Year].&amp;[1903].&amp;[דצמבר]" c="דצמבר" nd="1">
                <p n="[Order-Date].[Date Hierarchy].[Year].&amp;[1903]"/>
              </i>
              <i n="[Order-Date].[Date Hierarchy].[Year].&amp;[1904].&amp;[ינואר]" c="ינואר" nd="1">
                <p n="[Order-Date].[Date Hierarchy].[Year].&amp;[1904]"/>
              </i>
              <i n="[Order-Date].[Date Hierarchy].[Year].&amp;[1904].&amp;[פברואר]" c="פברואר" nd="1">
                <p n="[Order-Date].[Date Hierarchy].[Year].&amp;[1904]"/>
              </i>
              <i n="[Order-Date].[Date Hierarchy].[Year].&amp;[1904].&amp;[מרץ]" c="מרץ" nd="1">
                <p n="[Order-Date].[Date Hierarchy].[Year].&amp;[1904]"/>
              </i>
              <i n="[Order-Date].[Date Hierarchy].[Year].&amp;[1904].&amp;[אפריל]" c="אפריל" nd="1">
                <p n="[Order-Date].[Date Hierarchy].[Year].&amp;[1904]"/>
              </i>
              <i n="[Order-Date].[Date Hierarchy].[Year].&amp;[1904].&amp;[מאי]" c="מאי" nd="1">
                <p n="[Order-Date].[Date Hierarchy].[Year].&amp;[1904]"/>
              </i>
              <i n="[Order-Date].[Date Hierarchy].[Year].&amp;[1904].&amp;[יוני]" c="יוני" nd="1">
                <p n="[Order-Date].[Date Hierarchy].[Year].&amp;[1904]"/>
              </i>
              <i n="[Order-Date].[Date Hierarchy].[Year].&amp;[1904].&amp;[יולי]" c="יולי" nd="1">
                <p n="[Order-Date].[Date Hierarchy].[Year].&amp;[1904]"/>
              </i>
              <i n="[Order-Date].[Date Hierarchy].[Year].&amp;[1904].&amp;[אוגוסט]" c="אוגוסט" nd="1">
                <p n="[Order-Date].[Date Hierarchy].[Year].&amp;[1904]"/>
              </i>
              <i n="[Order-Date].[Date Hierarchy].[Year].&amp;[1904].&amp;[ספטמבר]" c="ספטמבר" nd="1">
                <p n="[Order-Date].[Date Hierarchy].[Year].&amp;[1904]"/>
              </i>
              <i n="[Order-Date].[Date Hierarchy].[Year].&amp;[1904].&amp;[אוקטובר]" c="אוקטובר" nd="1">
                <p n="[Order-Date].[Date Hierarchy].[Year].&amp;[1904]"/>
              </i>
              <i n="[Order-Date].[Date Hierarchy].[Year].&amp;[1904].&amp;[נובמבר]" c="נובמבר" nd="1">
                <p n="[Order-Date].[Date Hierarchy].[Year].&amp;[1904]"/>
              </i>
              <i n="[Order-Date].[Date Hierarchy].[Year].&amp;[1904].&amp;[דצמבר]" c="דצמבר" nd="1">
                <p n="[Order-Date].[Date Hierarchy].[Year].&amp;[1904]"/>
              </i>
              <i n="[Order-Date].[Date Hierarchy].[Year].&amp;[1905].&amp;[ינואר]" c="ינואר" nd="1">
                <p n="[Order-Date].[Date Hierarchy].[Year].&amp;[1905]"/>
              </i>
              <i n="[Order-Date].[Date Hierarchy].[Year].&amp;[1905].&amp;[פברואר]" c="פברואר" nd="1">
                <p n="[Order-Date].[Date Hierarchy].[Year].&amp;[1905]"/>
              </i>
              <i n="[Order-Date].[Date Hierarchy].[Year].&amp;[1905].&amp;[מרץ]" c="מרץ" nd="1">
                <p n="[Order-Date].[Date Hierarchy].[Year].&amp;[1905]"/>
              </i>
              <i n="[Order-Date].[Date Hierarchy].[Year].&amp;[1905].&amp;[אפריל]" c="אפריל" nd="1">
                <p n="[Order-Date].[Date Hierarchy].[Year].&amp;[1905]"/>
              </i>
              <i n="[Order-Date].[Date Hierarchy].[Year].&amp;[1905].&amp;[מאי]" c="מאי" nd="1">
                <p n="[Order-Date].[Date Hierarchy].[Year].&amp;[1905]"/>
              </i>
              <i n="[Order-Date].[Date Hierarchy].[Year].&amp;[1905].&amp;[יוני]" c="יוני" nd="1">
                <p n="[Order-Date].[Date Hierarchy].[Year].&amp;[1905]"/>
              </i>
              <i n="[Order-Date].[Date Hierarchy].[Year].&amp;[1905].&amp;[יולי]" c="יולי" nd="1">
                <p n="[Order-Date].[Date Hierarchy].[Year].&amp;[1905]"/>
              </i>
              <i n="[Order-Date].[Date Hierarchy].[Year].&amp;[1905].&amp;[אוגוסט]" c="אוגוסט" nd="1">
                <p n="[Order-Date].[Date Hierarchy].[Year].&amp;[1905]"/>
              </i>
              <i n="[Order-Date].[Date Hierarchy].[Year].&amp;[1905].&amp;[ספטמבר]" c="ספטמבר" nd="1">
                <p n="[Order-Date].[Date Hierarchy].[Year].&amp;[1905]"/>
              </i>
              <i n="[Order-Date].[Date Hierarchy].[Year].&amp;[1905].&amp;[אוקטובר]" c="אוקטובר" nd="1">
                <p n="[Order-Date].[Date Hierarchy].[Year].&amp;[1905]"/>
              </i>
              <i n="[Order-Date].[Date Hierarchy].[Year].&amp;[1905].&amp;[נובמבר]" c="נובמבר" nd="1">
                <p n="[Order-Date].[Date Hierarchy].[Year].&amp;[1905]"/>
              </i>
              <i n="[Order-Date].[Date Hierarchy].[Year].&amp;[1905].&amp;[דצמבר]" c="דצמבר" nd="1">
                <p n="[Order-Date].[Date Hierarchy].[Year].&amp;[1905]"/>
              </i>
              <i n="[Order-Date].[Date Hierarchy].[Year].&amp;[1906].&amp;[ינואר]" c="ינואר" nd="1">
                <p n="[Order-Date].[Date Hierarchy].[Year].&amp;[1906]"/>
              </i>
              <i n="[Order-Date].[Date Hierarchy].[Year].&amp;[1906].&amp;[פברואר]" c="פברואר" nd="1">
                <p n="[Order-Date].[Date Hierarchy].[Year].&amp;[1906]"/>
              </i>
              <i n="[Order-Date].[Date Hierarchy].[Year].&amp;[1906].&amp;[מרץ]" c="מרץ" nd="1">
                <p n="[Order-Date].[Date Hierarchy].[Year].&amp;[1906]"/>
              </i>
              <i n="[Order-Date].[Date Hierarchy].[Year].&amp;[1906].&amp;[אפריל]" c="אפריל" nd="1">
                <p n="[Order-Date].[Date Hierarchy].[Year].&amp;[1906]"/>
              </i>
              <i n="[Order-Date].[Date Hierarchy].[Year].&amp;[1906].&amp;[מאי]" c="מאי" nd="1">
                <p n="[Order-Date].[Date Hierarchy].[Year].&amp;[1906]"/>
              </i>
              <i n="[Order-Date].[Date Hierarchy].[Year].&amp;[1906].&amp;[יוני]" c="יוני" nd="1">
                <p n="[Order-Date].[Date Hierarchy].[Year].&amp;[1906]"/>
              </i>
              <i n="[Order-Date].[Date Hierarchy].[Year].&amp;[1906].&amp;[יולי]" c="יולי" nd="1">
                <p n="[Order-Date].[Date Hierarchy].[Year].&amp;[1906]"/>
              </i>
              <i n="[Order-Date].[Date Hierarchy].[Year].&amp;[1906].&amp;[אוגוסט]" c="אוגוסט" nd="1">
                <p n="[Order-Date].[Date Hierarchy].[Year].&amp;[1906]"/>
              </i>
              <i n="[Order-Date].[Date Hierarchy].[Year].&amp;[1906].&amp;[ספטמבר]" c="ספטמבר" nd="1">
                <p n="[Order-Date].[Date Hierarchy].[Year].&amp;[1906]"/>
              </i>
              <i n="[Order-Date].[Date Hierarchy].[Year].&amp;[1906].&amp;[אוקטובר]" c="אוקטובר" nd="1">
                <p n="[Order-Date].[Date Hierarchy].[Year].&amp;[1906]"/>
              </i>
              <i n="[Order-Date].[Date Hierarchy].[Year].&amp;[1906].&amp;[נובמבר]" c="נובמבר" nd="1">
                <p n="[Order-Date].[Date Hierarchy].[Year].&amp;[1906]"/>
              </i>
              <i n="[Order-Date].[Date Hierarchy].[Year].&amp;[1906].&amp;[דצמבר]" c="דצמבר" nd="1">
                <p n="[Order-Date].[Date Hierarchy].[Year].&amp;[1906]"/>
              </i>
              <i n="[Order-Date].[Date Hierarchy].[Year].&amp;[1907].&amp;[ינואר]" c="ינואר" nd="1">
                <p n="[Order-Date].[Date Hierarchy].[Year].&amp;[1907]"/>
              </i>
              <i n="[Order-Date].[Date Hierarchy].[Year].&amp;[1907].&amp;[פברואר]" c="פברואר" nd="1">
                <p n="[Order-Date].[Date Hierarchy].[Year].&amp;[1907]"/>
              </i>
              <i n="[Order-Date].[Date Hierarchy].[Year].&amp;[1907].&amp;[מרץ]" c="מרץ" nd="1">
                <p n="[Order-Date].[Date Hierarchy].[Year].&amp;[1907]"/>
              </i>
              <i n="[Order-Date].[Date Hierarchy].[Year].&amp;[1907].&amp;[אפריל]" c="אפריל" nd="1">
                <p n="[Order-Date].[Date Hierarchy].[Year].&amp;[1907]"/>
              </i>
              <i n="[Order-Date].[Date Hierarchy].[Year].&amp;[1907].&amp;[מאי]" c="מאי" nd="1">
                <p n="[Order-Date].[Date Hierarchy].[Year].&amp;[1907]"/>
              </i>
              <i n="[Order-Date].[Date Hierarchy].[Year].&amp;[1907].&amp;[יוני]" c="יוני" nd="1">
                <p n="[Order-Date].[Date Hierarchy].[Year].&amp;[1907]"/>
              </i>
              <i n="[Order-Date].[Date Hierarchy].[Year].&amp;[1907].&amp;[יולי]" c="יולי" nd="1">
                <p n="[Order-Date].[Date Hierarchy].[Year].&amp;[1907]"/>
              </i>
              <i n="[Order-Date].[Date Hierarchy].[Year].&amp;[1907].&amp;[אוגוסט]" c="אוגוסט" nd="1">
                <p n="[Order-Date].[Date Hierarchy].[Year].&amp;[1907]"/>
              </i>
              <i n="[Order-Date].[Date Hierarchy].[Year].&amp;[1907].&amp;[ספטמבר]" c="ספטמבר" nd="1">
                <p n="[Order-Date].[Date Hierarchy].[Year].&amp;[1907]"/>
              </i>
              <i n="[Order-Date].[Date Hierarchy].[Year].&amp;[1907].&amp;[אוקטובר]" c="אוקטובר" nd="1">
                <p n="[Order-Date].[Date Hierarchy].[Year].&amp;[1907]"/>
              </i>
              <i n="[Order-Date].[Date Hierarchy].[Year].&amp;[1907].&amp;[נובמבר]" c="נובמבר" nd="1">
                <p n="[Order-Date].[Date Hierarchy].[Year].&amp;[1907]"/>
              </i>
              <i n="[Order-Date].[Date Hierarchy].[Year].&amp;[1907].&amp;[דצמבר]" c="דצמבר" nd="1">
                <p n="[Order-Date].[Date Hierarchy].[Year].&amp;[1907]"/>
              </i>
              <i n="[Order-Date].[Date Hierarchy].[Year].&amp;[1908].&amp;[ינואר]" c="ינואר" nd="1">
                <p n="[Order-Date].[Date Hierarchy].[Year].&amp;[1908]"/>
              </i>
              <i n="[Order-Date].[Date Hierarchy].[Year].&amp;[1908].&amp;[פברואר]" c="פברואר" nd="1">
                <p n="[Order-Date].[Date Hierarchy].[Year].&amp;[1908]"/>
              </i>
              <i n="[Order-Date].[Date Hierarchy].[Year].&amp;[1908].&amp;[מרץ]" c="מרץ" nd="1">
                <p n="[Order-Date].[Date Hierarchy].[Year].&amp;[1908]"/>
              </i>
              <i n="[Order-Date].[Date Hierarchy].[Year].&amp;[1908].&amp;[אפריל]" c="אפריל" nd="1">
                <p n="[Order-Date].[Date Hierarchy].[Year].&amp;[1908]"/>
              </i>
              <i n="[Order-Date].[Date Hierarchy].[Year].&amp;[1908].&amp;[מאי]" c="מאי" nd="1">
                <p n="[Order-Date].[Date Hierarchy].[Year].&amp;[1908]"/>
              </i>
              <i n="[Order-Date].[Date Hierarchy].[Year].&amp;[1908].&amp;[יוני]" c="יוני" nd="1">
                <p n="[Order-Date].[Date Hierarchy].[Year].&amp;[1908]"/>
              </i>
              <i n="[Order-Date].[Date Hierarchy].[Year].&amp;[1908].&amp;[יולי]" c="יולי" nd="1">
                <p n="[Order-Date].[Date Hierarchy].[Year].&amp;[1908]"/>
              </i>
              <i n="[Order-Date].[Date Hierarchy].[Year].&amp;[1908].&amp;[אוגוסט]" c="אוגוסט" nd="1">
                <p n="[Order-Date].[Date Hierarchy].[Year].&amp;[1908]"/>
              </i>
              <i n="[Order-Date].[Date Hierarchy].[Year].&amp;[1908].&amp;[ספטמבר]" c="ספטמבר" nd="1">
                <p n="[Order-Date].[Date Hierarchy].[Year].&amp;[1908]"/>
              </i>
              <i n="[Order-Date].[Date Hierarchy].[Year].&amp;[1908].&amp;[אוקטובר]" c="אוקטובר" nd="1">
                <p n="[Order-Date].[Date Hierarchy].[Year].&amp;[1908]"/>
              </i>
              <i n="[Order-Date].[Date Hierarchy].[Year].&amp;[1908].&amp;[נובמבר]" c="נובמבר" nd="1">
                <p n="[Order-Date].[Date Hierarchy].[Year].&amp;[1908]"/>
              </i>
              <i n="[Order-Date].[Date Hierarchy].[Year].&amp;[1908].&amp;[דצמבר]" c="דצמבר" nd="1">
                <p n="[Order-Date].[Date Hierarchy].[Year].&amp;[1908]"/>
              </i>
              <i n="[Order-Date].[Date Hierarchy].[Year].&amp;[1909].&amp;[ינואר]" c="ינואר" nd="1">
                <p n="[Order-Date].[Date Hierarchy].[Year].&amp;[1909]"/>
              </i>
              <i n="[Order-Date].[Date Hierarchy].[Year].&amp;[1909].&amp;[פברואר]" c="פברואר" nd="1">
                <p n="[Order-Date].[Date Hierarchy].[Year].&amp;[1909]"/>
              </i>
              <i n="[Order-Date].[Date Hierarchy].[Year].&amp;[1909].&amp;[מרץ]" c="מרץ" nd="1">
                <p n="[Order-Date].[Date Hierarchy].[Year].&amp;[1909]"/>
              </i>
              <i n="[Order-Date].[Date Hierarchy].[Year].&amp;[1909].&amp;[אפריל]" c="אפריל" nd="1">
                <p n="[Order-Date].[Date Hierarchy].[Year].&amp;[1909]"/>
              </i>
              <i n="[Order-Date].[Date Hierarchy].[Year].&amp;[1909].&amp;[מאי]" c="מאי" nd="1">
                <p n="[Order-Date].[Date Hierarchy].[Year].&amp;[1909]"/>
              </i>
              <i n="[Order-Date].[Date Hierarchy].[Year].&amp;[1909].&amp;[יוני]" c="יוני" nd="1">
                <p n="[Order-Date].[Date Hierarchy].[Year].&amp;[1909]"/>
              </i>
              <i n="[Order-Date].[Date Hierarchy].[Year].&amp;[1909].&amp;[יולי]" c="יולי" nd="1">
                <p n="[Order-Date].[Date Hierarchy].[Year].&amp;[1909]"/>
              </i>
              <i n="[Order-Date].[Date Hierarchy].[Year].&amp;[1909].&amp;[אוגוסט]" c="אוגוסט" nd="1">
                <p n="[Order-Date].[Date Hierarchy].[Year].&amp;[1909]"/>
              </i>
              <i n="[Order-Date].[Date Hierarchy].[Year].&amp;[1909].&amp;[ספטמבר]" c="ספטמבר" nd="1">
                <p n="[Order-Date].[Date Hierarchy].[Year].&amp;[1909]"/>
              </i>
              <i n="[Order-Date].[Date Hierarchy].[Year].&amp;[1909].&amp;[אוקטובר]" c="אוקטובר" nd="1">
                <p n="[Order-Date].[Date Hierarchy].[Year].&amp;[1909]"/>
              </i>
              <i n="[Order-Date].[Date Hierarchy].[Year].&amp;[1909].&amp;[נובמבר]" c="נובמבר" nd="1">
                <p n="[Order-Date].[Date Hierarchy].[Year].&amp;[1909]"/>
              </i>
              <i n="[Order-Date].[Date Hierarchy].[Year].&amp;[1909].&amp;[דצמבר]" c="דצמבר" nd="1">
                <p n="[Order-Date].[Date Hierarchy].[Year].&amp;[1909]"/>
              </i>
              <i n="[Order-Date].[Date Hierarchy].[Year].&amp;[1910].&amp;[ינואר]" c="ינואר" nd="1">
                <p n="[Order-Date].[Date Hierarchy].[Year].&amp;[1910]"/>
              </i>
              <i n="[Order-Date].[Date Hierarchy].[Year].&amp;[1910].&amp;[פברואר]" c="פברואר" nd="1">
                <p n="[Order-Date].[Date Hierarchy].[Year].&amp;[1910]"/>
              </i>
              <i n="[Order-Date].[Date Hierarchy].[Year].&amp;[1910].&amp;[מרץ]" c="מרץ" nd="1">
                <p n="[Order-Date].[Date Hierarchy].[Year].&amp;[1910]"/>
              </i>
              <i n="[Order-Date].[Date Hierarchy].[Year].&amp;[1910].&amp;[אפריל]" c="אפריל" nd="1">
                <p n="[Order-Date].[Date Hierarchy].[Year].&amp;[1910]"/>
              </i>
              <i n="[Order-Date].[Date Hierarchy].[Year].&amp;[1910].&amp;[מאי]" c="מאי" nd="1">
                <p n="[Order-Date].[Date Hierarchy].[Year].&amp;[1910]"/>
              </i>
              <i n="[Order-Date].[Date Hierarchy].[Year].&amp;[1910].&amp;[יוני]" c="יוני" nd="1">
                <p n="[Order-Date].[Date Hierarchy].[Year].&amp;[1910]"/>
              </i>
              <i n="[Order-Date].[Date Hierarchy].[Year].&amp;[1910].&amp;[יולי]" c="יולי" nd="1">
                <p n="[Order-Date].[Date Hierarchy].[Year].&amp;[1910]"/>
              </i>
              <i n="[Order-Date].[Date Hierarchy].[Year].&amp;[1910].&amp;[אוגוסט]" c="אוגוסט" nd="1">
                <p n="[Order-Date].[Date Hierarchy].[Year].&amp;[1910]"/>
              </i>
              <i n="[Order-Date].[Date Hierarchy].[Year].&amp;[1910].&amp;[ספטמבר]" c="ספטמבר" nd="1">
                <p n="[Order-Date].[Date Hierarchy].[Year].&amp;[1910]"/>
              </i>
              <i n="[Order-Date].[Date Hierarchy].[Year].&amp;[1910].&amp;[אוקטובר]" c="אוקטובר" nd="1">
                <p n="[Order-Date].[Date Hierarchy].[Year].&amp;[1910]"/>
              </i>
              <i n="[Order-Date].[Date Hierarchy].[Year].&amp;[1910].&amp;[נובמבר]" c="נובמבר" nd="1">
                <p n="[Order-Date].[Date Hierarchy].[Year].&amp;[1910]"/>
              </i>
              <i n="[Order-Date].[Date Hierarchy].[Year].&amp;[1910].&amp;[דצמבר]" c="דצמבר" nd="1">
                <p n="[Order-Date].[Date Hierarchy].[Year].&amp;[1910]"/>
              </i>
              <i n="[Order-Date].[Date Hierarchy].[Year].&amp;[1911].&amp;[ינואר]" c="ינואר" nd="1">
                <p n="[Order-Date].[Date Hierarchy].[Year].&amp;[1911]"/>
              </i>
              <i n="[Order-Date].[Date Hierarchy].[Year].&amp;[1911].&amp;[פברואר]" c="פברואר" nd="1">
                <p n="[Order-Date].[Date Hierarchy].[Year].&amp;[1911]"/>
              </i>
              <i n="[Order-Date].[Date Hierarchy].[Year].&amp;[1911].&amp;[מרץ]" c="מרץ" nd="1">
                <p n="[Order-Date].[Date Hierarchy].[Year].&amp;[1911]"/>
              </i>
              <i n="[Order-Date].[Date Hierarchy].[Year].&amp;[1911].&amp;[אפריל]" c="אפריל" nd="1">
                <p n="[Order-Date].[Date Hierarchy].[Year].&amp;[1911]"/>
              </i>
              <i n="[Order-Date].[Date Hierarchy].[Year].&amp;[1911].&amp;[מאי]" c="מאי" nd="1">
                <p n="[Order-Date].[Date Hierarchy].[Year].&amp;[1911]"/>
              </i>
              <i n="[Order-Date].[Date Hierarchy].[Year].&amp;[1911].&amp;[יוני]" c="יוני" nd="1">
                <p n="[Order-Date].[Date Hierarchy].[Year].&amp;[1911]"/>
              </i>
              <i n="[Order-Date].[Date Hierarchy].[Year].&amp;[1911].&amp;[יולי]" c="יולי" nd="1">
                <p n="[Order-Date].[Date Hierarchy].[Year].&amp;[1911]"/>
              </i>
              <i n="[Order-Date].[Date Hierarchy].[Year].&amp;[1911].&amp;[אוגוסט]" c="אוגוסט" nd="1">
                <p n="[Order-Date].[Date Hierarchy].[Year].&amp;[1911]"/>
              </i>
              <i n="[Order-Date].[Date Hierarchy].[Year].&amp;[1911].&amp;[ספטמבר]" c="ספטמבר" nd="1">
                <p n="[Order-Date].[Date Hierarchy].[Year].&amp;[1911]"/>
              </i>
              <i n="[Order-Date].[Date Hierarchy].[Year].&amp;[1911].&amp;[אוקטובר]" c="אוקטובר" nd="1">
                <p n="[Order-Date].[Date Hierarchy].[Year].&amp;[1911]"/>
              </i>
              <i n="[Order-Date].[Date Hierarchy].[Year].&amp;[1911].&amp;[נובמבר]" c="נובמבר" nd="1">
                <p n="[Order-Date].[Date Hierarchy].[Year].&amp;[1911]"/>
              </i>
              <i n="[Order-Date].[Date Hierarchy].[Year].&amp;[1911].&amp;[דצמבר]" c="דצמבר" nd="1">
                <p n="[Order-Date].[Date Hierarchy].[Year].&amp;[1911]"/>
              </i>
              <i n="[Order-Date].[Date Hierarchy].[Year].&amp;[1912].&amp;[ינואר]" c="ינואר" nd="1">
                <p n="[Order-Date].[Date Hierarchy].[Year].&amp;[1912]"/>
              </i>
              <i n="[Order-Date].[Date Hierarchy].[Year].&amp;[1912].&amp;[פברואר]" c="פברואר" nd="1">
                <p n="[Order-Date].[Date Hierarchy].[Year].&amp;[1912]"/>
              </i>
              <i n="[Order-Date].[Date Hierarchy].[Year].&amp;[1912].&amp;[מרץ]" c="מרץ" nd="1">
                <p n="[Order-Date].[Date Hierarchy].[Year].&amp;[1912]"/>
              </i>
              <i n="[Order-Date].[Date Hierarchy].[Year].&amp;[1912].&amp;[אפריל]" c="אפריל" nd="1">
                <p n="[Order-Date].[Date Hierarchy].[Year].&amp;[1912]"/>
              </i>
              <i n="[Order-Date].[Date Hierarchy].[Year].&amp;[1912].&amp;[מאי]" c="מאי" nd="1">
                <p n="[Order-Date].[Date Hierarchy].[Year].&amp;[1912]"/>
              </i>
              <i n="[Order-Date].[Date Hierarchy].[Year].&amp;[1912].&amp;[יוני]" c="יוני" nd="1">
                <p n="[Order-Date].[Date Hierarchy].[Year].&amp;[1912]"/>
              </i>
              <i n="[Order-Date].[Date Hierarchy].[Year].&amp;[1912].&amp;[יולי]" c="יולי" nd="1">
                <p n="[Order-Date].[Date Hierarchy].[Year].&amp;[1912]"/>
              </i>
              <i n="[Order-Date].[Date Hierarchy].[Year].&amp;[1912].&amp;[אוגוסט]" c="אוגוסט" nd="1">
                <p n="[Order-Date].[Date Hierarchy].[Year].&amp;[1912]"/>
              </i>
              <i n="[Order-Date].[Date Hierarchy].[Year].&amp;[1912].&amp;[ספטמבר]" c="ספטמבר" nd="1">
                <p n="[Order-Date].[Date Hierarchy].[Year].&amp;[1912]"/>
              </i>
              <i n="[Order-Date].[Date Hierarchy].[Year].&amp;[1912].&amp;[אוקטובר]" c="אוקטובר" nd="1">
                <p n="[Order-Date].[Date Hierarchy].[Year].&amp;[1912]"/>
              </i>
              <i n="[Order-Date].[Date Hierarchy].[Year].&amp;[1912].&amp;[נובמבר]" c="נובמבר" nd="1">
                <p n="[Order-Date].[Date Hierarchy].[Year].&amp;[1912]"/>
              </i>
              <i n="[Order-Date].[Date Hierarchy].[Year].&amp;[1912].&amp;[דצמבר]" c="דצמבר" nd="1">
                <p n="[Order-Date].[Date Hierarchy].[Year].&amp;[1912]"/>
              </i>
              <i n="[Order-Date].[Date Hierarchy].[Year].&amp;[1913].&amp;[ינואר]" c="ינואר" nd="1">
                <p n="[Order-Date].[Date Hierarchy].[Year].&amp;[1913]"/>
              </i>
              <i n="[Order-Date].[Date Hierarchy].[Year].&amp;[1913].&amp;[פברואר]" c="פברואר" nd="1">
                <p n="[Order-Date].[Date Hierarchy].[Year].&amp;[1913]"/>
              </i>
              <i n="[Order-Date].[Date Hierarchy].[Year].&amp;[1913].&amp;[מרץ]" c="מרץ" nd="1">
                <p n="[Order-Date].[Date Hierarchy].[Year].&amp;[1913]"/>
              </i>
              <i n="[Order-Date].[Date Hierarchy].[Year].&amp;[1913].&amp;[אפריל]" c="אפריל" nd="1">
                <p n="[Order-Date].[Date Hierarchy].[Year].&amp;[1913]"/>
              </i>
              <i n="[Order-Date].[Date Hierarchy].[Year].&amp;[1913].&amp;[מאי]" c="מאי" nd="1">
                <p n="[Order-Date].[Date Hierarchy].[Year].&amp;[1913]"/>
              </i>
              <i n="[Order-Date].[Date Hierarchy].[Year].&amp;[1913].&amp;[יוני]" c="יוני" nd="1">
                <p n="[Order-Date].[Date Hierarchy].[Year].&amp;[1913]"/>
              </i>
              <i n="[Order-Date].[Date Hierarchy].[Year].&amp;[1913].&amp;[יולי]" c="יולי" nd="1">
                <p n="[Order-Date].[Date Hierarchy].[Year].&amp;[1913]"/>
              </i>
              <i n="[Order-Date].[Date Hierarchy].[Year].&amp;[1913].&amp;[אוגוסט]" c="אוגוסט" nd="1">
                <p n="[Order-Date].[Date Hierarchy].[Year].&amp;[1913]"/>
              </i>
              <i n="[Order-Date].[Date Hierarchy].[Year].&amp;[1913].&amp;[ספטמבר]" c="ספטמבר" nd="1">
                <p n="[Order-Date].[Date Hierarchy].[Year].&amp;[1913]"/>
              </i>
              <i n="[Order-Date].[Date Hierarchy].[Year].&amp;[1913].&amp;[אוקטובר]" c="אוקטובר" nd="1">
                <p n="[Order-Date].[Date Hierarchy].[Year].&amp;[1913]"/>
              </i>
              <i n="[Order-Date].[Date Hierarchy].[Year].&amp;[1913].&amp;[נובמבר]" c="נובמבר" nd="1">
                <p n="[Order-Date].[Date Hierarchy].[Year].&amp;[1913]"/>
              </i>
              <i n="[Order-Date].[Date Hierarchy].[Year].&amp;[1913].&amp;[דצמבר]" c="דצמבר" nd="1">
                <p n="[Order-Date].[Date Hierarchy].[Year].&amp;[1913]"/>
              </i>
              <i n="[Order-Date].[Date Hierarchy].[Year].&amp;[1914].&amp;[ינואר]" c="ינואר" nd="1">
                <p n="[Order-Date].[Date Hierarchy].[Year].&amp;[1914]"/>
              </i>
              <i n="[Order-Date].[Date Hierarchy].[Year].&amp;[1914].&amp;[פברואר]" c="פברואר" nd="1">
                <p n="[Order-Date].[Date Hierarchy].[Year].&amp;[1914]"/>
              </i>
              <i n="[Order-Date].[Date Hierarchy].[Year].&amp;[1914].&amp;[מרץ]" c="מרץ" nd="1">
                <p n="[Order-Date].[Date Hierarchy].[Year].&amp;[1914]"/>
              </i>
              <i n="[Order-Date].[Date Hierarchy].[Year].&amp;[1914].&amp;[אפריל]" c="אפריל" nd="1">
                <p n="[Order-Date].[Date Hierarchy].[Year].&amp;[1914]"/>
              </i>
              <i n="[Order-Date].[Date Hierarchy].[Year].&amp;[1914].&amp;[מאי]" c="מאי" nd="1">
                <p n="[Order-Date].[Date Hierarchy].[Year].&amp;[1914]"/>
              </i>
              <i n="[Order-Date].[Date Hierarchy].[Year].&amp;[1914].&amp;[יוני]" c="יוני" nd="1">
                <p n="[Order-Date].[Date Hierarchy].[Year].&amp;[1914]"/>
              </i>
              <i n="[Order-Date].[Date Hierarchy].[Year].&amp;[1914].&amp;[יולי]" c="יולי" nd="1">
                <p n="[Order-Date].[Date Hierarchy].[Year].&amp;[1914]"/>
              </i>
              <i n="[Order-Date].[Date Hierarchy].[Year].&amp;[1914].&amp;[אוגוסט]" c="אוגוסט" nd="1">
                <p n="[Order-Date].[Date Hierarchy].[Year].&amp;[1914]"/>
              </i>
              <i n="[Order-Date].[Date Hierarchy].[Year].&amp;[1914].&amp;[ספטמבר]" c="ספטמבר" nd="1">
                <p n="[Order-Date].[Date Hierarchy].[Year].&amp;[1914]"/>
              </i>
              <i n="[Order-Date].[Date Hierarchy].[Year].&amp;[1914].&amp;[אוקטובר]" c="אוקטובר" nd="1">
                <p n="[Order-Date].[Date Hierarchy].[Year].&amp;[1914]"/>
              </i>
              <i n="[Order-Date].[Date Hierarchy].[Year].&amp;[1914].&amp;[נובמבר]" c="נובמבר" nd="1">
                <p n="[Order-Date].[Date Hierarchy].[Year].&amp;[1914]"/>
              </i>
              <i n="[Order-Date].[Date Hierarchy].[Year].&amp;[1914].&amp;[דצמבר]" c="דצמבר" nd="1">
                <p n="[Order-Date].[Date Hierarchy].[Year].&amp;[1914]"/>
              </i>
              <i n="[Order-Date].[Date Hierarchy].[Year].&amp;[1915].&amp;[ינואר]" c="ינואר" nd="1">
                <p n="[Order-Date].[Date Hierarchy].[Year].&amp;[1915]"/>
              </i>
              <i n="[Order-Date].[Date Hierarchy].[Year].&amp;[1915].&amp;[פברואר]" c="פברואר" nd="1">
                <p n="[Order-Date].[Date Hierarchy].[Year].&amp;[1915]"/>
              </i>
              <i n="[Order-Date].[Date Hierarchy].[Year].&amp;[1915].&amp;[מרץ]" c="מרץ" nd="1">
                <p n="[Order-Date].[Date Hierarchy].[Year].&amp;[1915]"/>
              </i>
              <i n="[Order-Date].[Date Hierarchy].[Year].&amp;[1915].&amp;[אפריל]" c="אפריל" nd="1">
                <p n="[Order-Date].[Date Hierarchy].[Year].&amp;[1915]"/>
              </i>
              <i n="[Order-Date].[Date Hierarchy].[Year].&amp;[1915].&amp;[מאי]" c="מאי" nd="1">
                <p n="[Order-Date].[Date Hierarchy].[Year].&amp;[1915]"/>
              </i>
              <i n="[Order-Date].[Date Hierarchy].[Year].&amp;[1915].&amp;[יוני]" c="יוני" nd="1">
                <p n="[Order-Date].[Date Hierarchy].[Year].&amp;[1915]"/>
              </i>
              <i n="[Order-Date].[Date Hierarchy].[Year].&amp;[1915].&amp;[יולי]" c="יולי" nd="1">
                <p n="[Order-Date].[Date Hierarchy].[Year].&amp;[1915]"/>
              </i>
              <i n="[Order-Date].[Date Hierarchy].[Year].&amp;[1915].&amp;[אוגוסט]" c="אוגוסט" nd="1">
                <p n="[Order-Date].[Date Hierarchy].[Year].&amp;[1915]"/>
              </i>
              <i n="[Order-Date].[Date Hierarchy].[Year].&amp;[1915].&amp;[ספטמבר]" c="ספטמבר" nd="1">
                <p n="[Order-Date].[Date Hierarchy].[Year].&amp;[1915]"/>
              </i>
              <i n="[Order-Date].[Date Hierarchy].[Year].&amp;[1915].&amp;[אוקטובר]" c="אוקטובר" nd="1">
                <p n="[Order-Date].[Date Hierarchy].[Year].&amp;[1915]"/>
              </i>
              <i n="[Order-Date].[Date Hierarchy].[Year].&amp;[1915].&amp;[נובמבר]" c="נובמבר" nd="1">
                <p n="[Order-Date].[Date Hierarchy].[Year].&amp;[1915]"/>
              </i>
              <i n="[Order-Date].[Date Hierarchy].[Year].&amp;[1915].&amp;[דצמבר]" c="דצמבר" nd="1">
                <p n="[Order-Date].[Date Hierarchy].[Year].&amp;[1915]"/>
              </i>
              <i n="[Order-Date].[Date Hierarchy].[Year].&amp;[1916].&amp;[ינואר]" c="ינואר" nd="1">
                <p n="[Order-Date].[Date Hierarchy].[Year].&amp;[1916]"/>
              </i>
              <i n="[Order-Date].[Date Hierarchy].[Year].&amp;[1916].&amp;[פברואר]" c="פברואר" nd="1">
                <p n="[Order-Date].[Date Hierarchy].[Year].&amp;[1916]"/>
              </i>
              <i n="[Order-Date].[Date Hierarchy].[Year].&amp;[1916].&amp;[מרץ]" c="מרץ" nd="1">
                <p n="[Order-Date].[Date Hierarchy].[Year].&amp;[1916]"/>
              </i>
              <i n="[Order-Date].[Date Hierarchy].[Year].&amp;[1916].&amp;[אפריל]" c="אפריל" nd="1">
                <p n="[Order-Date].[Date Hierarchy].[Year].&amp;[1916]"/>
              </i>
              <i n="[Order-Date].[Date Hierarchy].[Year].&amp;[1916].&amp;[מאי]" c="מאי" nd="1">
                <p n="[Order-Date].[Date Hierarchy].[Year].&amp;[1916]"/>
              </i>
              <i n="[Order-Date].[Date Hierarchy].[Year].&amp;[1916].&amp;[יוני]" c="יוני" nd="1">
                <p n="[Order-Date].[Date Hierarchy].[Year].&amp;[1916]"/>
              </i>
              <i n="[Order-Date].[Date Hierarchy].[Year].&amp;[1916].&amp;[יולי]" c="יולי" nd="1">
                <p n="[Order-Date].[Date Hierarchy].[Year].&amp;[1916]"/>
              </i>
              <i n="[Order-Date].[Date Hierarchy].[Year].&amp;[1916].&amp;[אוגוסט]" c="אוגוסט" nd="1">
                <p n="[Order-Date].[Date Hierarchy].[Year].&amp;[1916]"/>
              </i>
              <i n="[Order-Date].[Date Hierarchy].[Year].&amp;[1916].&amp;[ספטמבר]" c="ספטמבר" nd="1">
                <p n="[Order-Date].[Date Hierarchy].[Year].&amp;[1916]"/>
              </i>
              <i n="[Order-Date].[Date Hierarchy].[Year].&amp;[1916].&amp;[אוקטובר]" c="אוקטובר" nd="1">
                <p n="[Order-Date].[Date Hierarchy].[Year].&amp;[1916]"/>
              </i>
              <i n="[Order-Date].[Date Hierarchy].[Year].&amp;[1916].&amp;[נובמבר]" c="נובמבר" nd="1">
                <p n="[Order-Date].[Date Hierarchy].[Year].&amp;[1916]"/>
              </i>
              <i n="[Order-Date].[Date Hierarchy].[Year].&amp;[1916].&amp;[דצמבר]" c="דצמבר" nd="1">
                <p n="[Order-Date].[Date Hierarchy].[Year].&amp;[1916]"/>
              </i>
              <i n="[Order-Date].[Date Hierarchy].[Year].&amp;[1917].&amp;[ינואר]" c="ינואר" nd="1">
                <p n="[Order-Date].[Date Hierarchy].[Year].&amp;[1917]"/>
              </i>
              <i n="[Order-Date].[Date Hierarchy].[Year].&amp;[1917].&amp;[פברואר]" c="פברואר" nd="1">
                <p n="[Order-Date].[Date Hierarchy].[Year].&amp;[1917]"/>
              </i>
              <i n="[Order-Date].[Date Hierarchy].[Year].&amp;[1917].&amp;[מרץ]" c="מרץ" nd="1">
                <p n="[Order-Date].[Date Hierarchy].[Year].&amp;[1917]"/>
              </i>
              <i n="[Order-Date].[Date Hierarchy].[Year].&amp;[1917].&amp;[אפריל]" c="אפריל" nd="1">
                <p n="[Order-Date].[Date Hierarchy].[Year].&amp;[1917]"/>
              </i>
              <i n="[Order-Date].[Date Hierarchy].[Year].&amp;[1917].&amp;[מאי]" c="מאי" nd="1">
                <p n="[Order-Date].[Date Hierarchy].[Year].&amp;[1917]"/>
              </i>
              <i n="[Order-Date].[Date Hierarchy].[Year].&amp;[1917].&amp;[יוני]" c="יוני" nd="1">
                <p n="[Order-Date].[Date Hierarchy].[Year].&amp;[1917]"/>
              </i>
              <i n="[Order-Date].[Date Hierarchy].[Year].&amp;[1917].&amp;[יולי]" c="יולי" nd="1">
                <p n="[Order-Date].[Date Hierarchy].[Year].&amp;[1917]"/>
              </i>
              <i n="[Order-Date].[Date Hierarchy].[Year].&amp;[1917].&amp;[אוגוסט]" c="אוגוסט" nd="1">
                <p n="[Order-Date].[Date Hierarchy].[Year].&amp;[1917]"/>
              </i>
              <i n="[Order-Date].[Date Hierarchy].[Year].&amp;[1917].&amp;[ספטמבר]" c="ספטמבר" nd="1">
                <p n="[Order-Date].[Date Hierarchy].[Year].&amp;[1917]"/>
              </i>
              <i n="[Order-Date].[Date Hierarchy].[Year].&amp;[1917].&amp;[אוקטובר]" c="אוקטובר" nd="1">
                <p n="[Order-Date].[Date Hierarchy].[Year].&amp;[1917]"/>
              </i>
              <i n="[Order-Date].[Date Hierarchy].[Year].&amp;[1917].&amp;[נובמבר]" c="נובמבר" nd="1">
                <p n="[Order-Date].[Date Hierarchy].[Year].&amp;[1917]"/>
              </i>
              <i n="[Order-Date].[Date Hierarchy].[Year].&amp;[1917].&amp;[דצמבר]" c="דצמבר" nd="1">
                <p n="[Order-Date].[Date Hierarchy].[Year].&amp;[1917]"/>
              </i>
              <i n="[Order-Date].[Date Hierarchy].[Year].&amp;[1918].&amp;[ינואר]" c="ינואר" nd="1">
                <p n="[Order-Date].[Date Hierarchy].[Year].&amp;[1918]"/>
              </i>
              <i n="[Order-Date].[Date Hierarchy].[Year].&amp;[1918].&amp;[פברואר]" c="פברואר" nd="1">
                <p n="[Order-Date].[Date Hierarchy].[Year].&amp;[1918]"/>
              </i>
              <i n="[Order-Date].[Date Hierarchy].[Year].&amp;[1918].&amp;[מרץ]" c="מרץ" nd="1">
                <p n="[Order-Date].[Date Hierarchy].[Year].&amp;[1918]"/>
              </i>
              <i n="[Order-Date].[Date Hierarchy].[Year].&amp;[1918].&amp;[אפריל]" c="אפריל" nd="1">
                <p n="[Order-Date].[Date Hierarchy].[Year].&amp;[1918]"/>
              </i>
              <i n="[Order-Date].[Date Hierarchy].[Year].&amp;[1918].&amp;[מאי]" c="מאי" nd="1">
                <p n="[Order-Date].[Date Hierarchy].[Year].&amp;[1918]"/>
              </i>
              <i n="[Order-Date].[Date Hierarchy].[Year].&amp;[1918].&amp;[יוני]" c="יוני" nd="1">
                <p n="[Order-Date].[Date Hierarchy].[Year].&amp;[1918]"/>
              </i>
              <i n="[Order-Date].[Date Hierarchy].[Year].&amp;[1918].&amp;[יולי]" c="יולי" nd="1">
                <p n="[Order-Date].[Date Hierarchy].[Year].&amp;[1918]"/>
              </i>
              <i n="[Order-Date].[Date Hierarchy].[Year].&amp;[1918].&amp;[אוגוסט]" c="אוגוסט" nd="1">
                <p n="[Order-Date].[Date Hierarchy].[Year].&amp;[1918]"/>
              </i>
              <i n="[Order-Date].[Date Hierarchy].[Year].&amp;[1918].&amp;[ספטמבר]" c="ספטמבר" nd="1">
                <p n="[Order-Date].[Date Hierarchy].[Year].&amp;[1918]"/>
              </i>
              <i n="[Order-Date].[Date Hierarchy].[Year].&amp;[1918].&amp;[אוקטובר]" c="אוקטובר" nd="1">
                <p n="[Order-Date].[Date Hierarchy].[Year].&amp;[1918]"/>
              </i>
              <i n="[Order-Date].[Date Hierarchy].[Year].&amp;[1918].&amp;[נובמבר]" c="נובמבר" nd="1">
                <p n="[Order-Date].[Date Hierarchy].[Year].&amp;[1918]"/>
              </i>
              <i n="[Order-Date].[Date Hierarchy].[Year].&amp;[1918].&amp;[דצמבר]" c="דצמבר" nd="1">
                <p n="[Order-Date].[Date Hierarchy].[Year].&amp;[1918]"/>
              </i>
              <i n="[Order-Date].[Date Hierarchy].[Year].&amp;[1919].&amp;[ינואר]" c="ינואר" nd="1">
                <p n="[Order-Date].[Date Hierarchy].[Year].&amp;[1919]"/>
              </i>
              <i n="[Order-Date].[Date Hierarchy].[Year].&amp;[1919].&amp;[פברואר]" c="פברואר" nd="1">
                <p n="[Order-Date].[Date Hierarchy].[Year].&amp;[1919]"/>
              </i>
              <i n="[Order-Date].[Date Hierarchy].[Year].&amp;[1919].&amp;[מרץ]" c="מרץ" nd="1">
                <p n="[Order-Date].[Date Hierarchy].[Year].&amp;[1919]"/>
              </i>
              <i n="[Order-Date].[Date Hierarchy].[Year].&amp;[1919].&amp;[אפריל]" c="אפריל" nd="1">
                <p n="[Order-Date].[Date Hierarchy].[Year].&amp;[1919]"/>
              </i>
              <i n="[Order-Date].[Date Hierarchy].[Year].&amp;[1919].&amp;[מאי]" c="מאי" nd="1">
                <p n="[Order-Date].[Date Hierarchy].[Year].&amp;[1919]"/>
              </i>
              <i n="[Order-Date].[Date Hierarchy].[Year].&amp;[1919].&amp;[יוני]" c="יוני" nd="1">
                <p n="[Order-Date].[Date Hierarchy].[Year].&amp;[1919]"/>
              </i>
              <i n="[Order-Date].[Date Hierarchy].[Year].&amp;[1919].&amp;[יולי]" c="יולי" nd="1">
                <p n="[Order-Date].[Date Hierarchy].[Year].&amp;[1919]"/>
              </i>
              <i n="[Order-Date].[Date Hierarchy].[Year].&amp;[1919].&amp;[אוגוסט]" c="אוגוסט" nd="1">
                <p n="[Order-Date].[Date Hierarchy].[Year].&amp;[1919]"/>
              </i>
              <i n="[Order-Date].[Date Hierarchy].[Year].&amp;[1919].&amp;[ספטמבר]" c="ספטמבר" nd="1">
                <p n="[Order-Date].[Date Hierarchy].[Year].&amp;[1919]"/>
              </i>
              <i n="[Order-Date].[Date Hierarchy].[Year].&amp;[1919].&amp;[אוקטובר]" c="אוקטובר" nd="1">
                <p n="[Order-Date].[Date Hierarchy].[Year].&amp;[1919]"/>
              </i>
              <i n="[Order-Date].[Date Hierarchy].[Year].&amp;[1919].&amp;[נובמבר]" c="נובמבר" nd="1">
                <p n="[Order-Date].[Date Hierarchy].[Year].&amp;[1919]"/>
              </i>
              <i n="[Order-Date].[Date Hierarchy].[Year].&amp;[1919].&amp;[דצמבר]" c="דצמבר" nd="1">
                <p n="[Order-Date].[Date Hierarchy].[Year].&amp;[1919]"/>
              </i>
              <i n="[Order-Date].[Date Hierarchy].[Year].&amp;[1920].&amp;[ינואר]" c="ינואר" nd="1">
                <p n="[Order-Date].[Date Hierarchy].[Year].&amp;[1920]"/>
              </i>
              <i n="[Order-Date].[Date Hierarchy].[Year].&amp;[1920].&amp;[פברואר]" c="פברואר" nd="1">
                <p n="[Order-Date].[Date Hierarchy].[Year].&amp;[1920]"/>
              </i>
              <i n="[Order-Date].[Date Hierarchy].[Year].&amp;[1920].&amp;[מרץ]" c="מרץ" nd="1">
                <p n="[Order-Date].[Date Hierarchy].[Year].&amp;[1920]"/>
              </i>
              <i n="[Order-Date].[Date Hierarchy].[Year].&amp;[1920].&amp;[אפריל]" c="אפריל" nd="1">
                <p n="[Order-Date].[Date Hierarchy].[Year].&amp;[1920]"/>
              </i>
              <i n="[Order-Date].[Date Hierarchy].[Year].&amp;[1920].&amp;[מאי]" c="מאי" nd="1">
                <p n="[Order-Date].[Date Hierarchy].[Year].&amp;[1920]"/>
              </i>
              <i n="[Order-Date].[Date Hierarchy].[Year].&amp;[1920].&amp;[יוני]" c="יוני" nd="1">
                <p n="[Order-Date].[Date Hierarchy].[Year].&amp;[1920]"/>
              </i>
              <i n="[Order-Date].[Date Hierarchy].[Year].&amp;[1920].&amp;[יולי]" c="יולי" nd="1">
                <p n="[Order-Date].[Date Hierarchy].[Year].&amp;[1920]"/>
              </i>
              <i n="[Order-Date].[Date Hierarchy].[Year].&amp;[1920].&amp;[אוגוסט]" c="אוגוסט" nd="1">
                <p n="[Order-Date].[Date Hierarchy].[Year].&amp;[1920]"/>
              </i>
              <i n="[Order-Date].[Date Hierarchy].[Year].&amp;[1920].&amp;[ספטמבר]" c="ספטמבר" nd="1">
                <p n="[Order-Date].[Date Hierarchy].[Year].&amp;[1920]"/>
              </i>
              <i n="[Order-Date].[Date Hierarchy].[Year].&amp;[1920].&amp;[אוקטובר]" c="אוקטובר" nd="1">
                <p n="[Order-Date].[Date Hierarchy].[Year].&amp;[1920]"/>
              </i>
              <i n="[Order-Date].[Date Hierarchy].[Year].&amp;[1920].&amp;[נובמבר]" c="נובמבר" nd="1">
                <p n="[Order-Date].[Date Hierarchy].[Year].&amp;[1920]"/>
              </i>
              <i n="[Order-Date].[Date Hierarchy].[Year].&amp;[1920].&amp;[דצמבר]" c="דצמבר" nd="1">
                <p n="[Order-Date].[Date Hierarchy].[Year].&amp;[1920]"/>
              </i>
              <i n="[Order-Date].[Date Hierarchy].[Year].&amp;[1921].&amp;[ינואר]" c="ינואר" nd="1">
                <p n="[Order-Date].[Date Hierarchy].[Year].&amp;[1921]"/>
              </i>
              <i n="[Order-Date].[Date Hierarchy].[Year].&amp;[1921].&amp;[פברואר]" c="פברואר" nd="1">
                <p n="[Order-Date].[Date Hierarchy].[Year].&amp;[1921]"/>
              </i>
              <i n="[Order-Date].[Date Hierarchy].[Year].&amp;[1921].&amp;[מרץ]" c="מרץ" nd="1">
                <p n="[Order-Date].[Date Hierarchy].[Year].&amp;[1921]"/>
              </i>
              <i n="[Order-Date].[Date Hierarchy].[Year].&amp;[1921].&amp;[אפריל]" c="אפריל" nd="1">
                <p n="[Order-Date].[Date Hierarchy].[Year].&amp;[1921]"/>
              </i>
              <i n="[Order-Date].[Date Hierarchy].[Year].&amp;[1921].&amp;[מאי]" c="מאי" nd="1">
                <p n="[Order-Date].[Date Hierarchy].[Year].&amp;[1921]"/>
              </i>
              <i n="[Order-Date].[Date Hierarchy].[Year].&amp;[1921].&amp;[יוני]" c="יוני" nd="1">
                <p n="[Order-Date].[Date Hierarchy].[Year].&amp;[1921]"/>
              </i>
              <i n="[Order-Date].[Date Hierarchy].[Year].&amp;[1921].&amp;[יולי]" c="יולי" nd="1">
                <p n="[Order-Date].[Date Hierarchy].[Year].&amp;[1921]"/>
              </i>
              <i n="[Order-Date].[Date Hierarchy].[Year].&amp;[1921].&amp;[אוגוסט]" c="אוגוסט" nd="1">
                <p n="[Order-Date].[Date Hierarchy].[Year].&amp;[1921]"/>
              </i>
              <i n="[Order-Date].[Date Hierarchy].[Year].&amp;[1921].&amp;[ספטמבר]" c="ספטמבר" nd="1">
                <p n="[Order-Date].[Date Hierarchy].[Year].&amp;[1921]"/>
              </i>
              <i n="[Order-Date].[Date Hierarchy].[Year].&amp;[1921].&amp;[אוקטובר]" c="אוקטובר" nd="1">
                <p n="[Order-Date].[Date Hierarchy].[Year].&amp;[1921]"/>
              </i>
              <i n="[Order-Date].[Date Hierarchy].[Year].&amp;[1921].&amp;[נובמבר]" c="נובמבר" nd="1">
                <p n="[Order-Date].[Date Hierarchy].[Year].&amp;[1921]"/>
              </i>
              <i n="[Order-Date].[Date Hierarchy].[Year].&amp;[1921].&amp;[דצמבר]" c="דצמבר" nd="1">
                <p n="[Order-Date].[Date Hierarchy].[Year].&amp;[1921]"/>
              </i>
              <i n="[Order-Date].[Date Hierarchy].[Year].&amp;[1922].&amp;[ינואר]" c="ינואר" nd="1">
                <p n="[Order-Date].[Date Hierarchy].[Year].&amp;[1922]"/>
              </i>
              <i n="[Order-Date].[Date Hierarchy].[Year].&amp;[1922].&amp;[פברואר]" c="פברואר" nd="1">
                <p n="[Order-Date].[Date Hierarchy].[Year].&amp;[1922]"/>
              </i>
              <i n="[Order-Date].[Date Hierarchy].[Year].&amp;[1922].&amp;[מרץ]" c="מרץ" nd="1">
                <p n="[Order-Date].[Date Hierarchy].[Year].&amp;[1922]"/>
              </i>
              <i n="[Order-Date].[Date Hierarchy].[Year].&amp;[1922].&amp;[אפריל]" c="אפריל" nd="1">
                <p n="[Order-Date].[Date Hierarchy].[Year].&amp;[1922]"/>
              </i>
              <i n="[Order-Date].[Date Hierarchy].[Year].&amp;[1922].&amp;[מאי]" c="מאי" nd="1">
                <p n="[Order-Date].[Date Hierarchy].[Year].&amp;[1922]"/>
              </i>
              <i n="[Order-Date].[Date Hierarchy].[Year].&amp;[1922].&amp;[יוני]" c="יוני" nd="1">
                <p n="[Order-Date].[Date Hierarchy].[Year].&amp;[1922]"/>
              </i>
              <i n="[Order-Date].[Date Hierarchy].[Year].&amp;[1922].&amp;[יולי]" c="יולי" nd="1">
                <p n="[Order-Date].[Date Hierarchy].[Year].&amp;[1922]"/>
              </i>
              <i n="[Order-Date].[Date Hierarchy].[Year].&amp;[1922].&amp;[אוגוסט]" c="אוגוסט" nd="1">
                <p n="[Order-Date].[Date Hierarchy].[Year].&amp;[1922]"/>
              </i>
              <i n="[Order-Date].[Date Hierarchy].[Year].&amp;[1922].&amp;[ספטמבר]" c="ספטמבר" nd="1">
                <p n="[Order-Date].[Date Hierarchy].[Year].&amp;[1922]"/>
              </i>
              <i n="[Order-Date].[Date Hierarchy].[Year].&amp;[1922].&amp;[אוקטובר]" c="אוקטובר" nd="1">
                <p n="[Order-Date].[Date Hierarchy].[Year].&amp;[1922]"/>
              </i>
              <i n="[Order-Date].[Date Hierarchy].[Year].&amp;[1922].&amp;[נובמבר]" c="נובמבר" nd="1">
                <p n="[Order-Date].[Date Hierarchy].[Year].&amp;[1922]"/>
              </i>
              <i n="[Order-Date].[Date Hierarchy].[Year].&amp;[1922].&amp;[דצמבר]" c="דצמבר" nd="1">
                <p n="[Order-Date].[Date Hierarchy].[Year].&amp;[1922]"/>
              </i>
              <i n="[Order-Date].[Date Hierarchy].[Year].&amp;[1923].&amp;[ינואר]" c="ינואר" nd="1">
                <p n="[Order-Date].[Date Hierarchy].[Year].&amp;[1923]"/>
              </i>
              <i n="[Order-Date].[Date Hierarchy].[Year].&amp;[1923].&amp;[פברואר]" c="פברואר" nd="1">
                <p n="[Order-Date].[Date Hierarchy].[Year].&amp;[1923]"/>
              </i>
              <i n="[Order-Date].[Date Hierarchy].[Year].&amp;[1923].&amp;[מרץ]" c="מרץ" nd="1">
                <p n="[Order-Date].[Date Hierarchy].[Year].&amp;[1923]"/>
              </i>
              <i n="[Order-Date].[Date Hierarchy].[Year].&amp;[1923].&amp;[אפריל]" c="אפריל" nd="1">
                <p n="[Order-Date].[Date Hierarchy].[Year].&amp;[1923]"/>
              </i>
              <i n="[Order-Date].[Date Hierarchy].[Year].&amp;[1923].&amp;[מאי]" c="מאי" nd="1">
                <p n="[Order-Date].[Date Hierarchy].[Year].&amp;[1923]"/>
              </i>
              <i n="[Order-Date].[Date Hierarchy].[Year].&amp;[1923].&amp;[יוני]" c="יוני" nd="1">
                <p n="[Order-Date].[Date Hierarchy].[Year].&amp;[1923]"/>
              </i>
              <i n="[Order-Date].[Date Hierarchy].[Year].&amp;[1923].&amp;[יולי]" c="יולי" nd="1">
                <p n="[Order-Date].[Date Hierarchy].[Year].&amp;[1923]"/>
              </i>
              <i n="[Order-Date].[Date Hierarchy].[Year].&amp;[1923].&amp;[אוגוסט]" c="אוגוסט" nd="1">
                <p n="[Order-Date].[Date Hierarchy].[Year].&amp;[1923]"/>
              </i>
              <i n="[Order-Date].[Date Hierarchy].[Year].&amp;[1923].&amp;[ספטמבר]" c="ספטמבר" nd="1">
                <p n="[Order-Date].[Date Hierarchy].[Year].&amp;[1923]"/>
              </i>
              <i n="[Order-Date].[Date Hierarchy].[Year].&amp;[1923].&amp;[אוקטובר]" c="אוקטובר" nd="1">
                <p n="[Order-Date].[Date Hierarchy].[Year].&amp;[1923]"/>
              </i>
              <i n="[Order-Date].[Date Hierarchy].[Year].&amp;[1923].&amp;[נובמבר]" c="נובמבר" nd="1">
                <p n="[Order-Date].[Date Hierarchy].[Year].&amp;[1923]"/>
              </i>
              <i n="[Order-Date].[Date Hierarchy].[Year].&amp;[1923].&amp;[דצמבר]" c="דצמבר" nd="1">
                <p n="[Order-Date].[Date Hierarchy].[Year].&amp;[1923]"/>
              </i>
              <i n="[Order-Date].[Date Hierarchy].[Year].&amp;[1924].&amp;[ינואר]" c="ינואר" nd="1">
                <p n="[Order-Date].[Date Hierarchy].[Year].&amp;[1924]"/>
              </i>
              <i n="[Order-Date].[Date Hierarchy].[Year].&amp;[1924].&amp;[פברואר]" c="פברואר" nd="1">
                <p n="[Order-Date].[Date Hierarchy].[Year].&amp;[1924]"/>
              </i>
              <i n="[Order-Date].[Date Hierarchy].[Year].&amp;[1924].&amp;[מרץ]" c="מרץ" nd="1">
                <p n="[Order-Date].[Date Hierarchy].[Year].&amp;[1924]"/>
              </i>
              <i n="[Order-Date].[Date Hierarchy].[Year].&amp;[1924].&amp;[אפריל]" c="אפריל" nd="1">
                <p n="[Order-Date].[Date Hierarchy].[Year].&amp;[1924]"/>
              </i>
              <i n="[Order-Date].[Date Hierarchy].[Year].&amp;[1924].&amp;[מאי]" c="מאי" nd="1">
                <p n="[Order-Date].[Date Hierarchy].[Year].&amp;[1924]"/>
              </i>
              <i n="[Order-Date].[Date Hierarchy].[Year].&amp;[1924].&amp;[יוני]" c="יוני" nd="1">
                <p n="[Order-Date].[Date Hierarchy].[Year].&amp;[1924]"/>
              </i>
              <i n="[Order-Date].[Date Hierarchy].[Year].&amp;[1924].&amp;[יולי]" c="יולי" nd="1">
                <p n="[Order-Date].[Date Hierarchy].[Year].&amp;[1924]"/>
              </i>
              <i n="[Order-Date].[Date Hierarchy].[Year].&amp;[1924].&amp;[אוגוסט]" c="אוגוסט" nd="1">
                <p n="[Order-Date].[Date Hierarchy].[Year].&amp;[1924]"/>
              </i>
              <i n="[Order-Date].[Date Hierarchy].[Year].&amp;[1924].&amp;[ספטמבר]" c="ספטמבר" nd="1">
                <p n="[Order-Date].[Date Hierarchy].[Year].&amp;[1924]"/>
              </i>
              <i n="[Order-Date].[Date Hierarchy].[Year].&amp;[1924].&amp;[אוקטובר]" c="אוקטובר" nd="1">
                <p n="[Order-Date].[Date Hierarchy].[Year].&amp;[1924]"/>
              </i>
              <i n="[Order-Date].[Date Hierarchy].[Year].&amp;[1924].&amp;[נובמבר]" c="נובמבר" nd="1">
                <p n="[Order-Date].[Date Hierarchy].[Year].&amp;[1924]"/>
              </i>
              <i n="[Order-Date].[Date Hierarchy].[Year].&amp;[1924].&amp;[דצמבר]" c="דצמבר" nd="1">
                <p n="[Order-Date].[Date Hierarchy].[Year].&amp;[1924]"/>
              </i>
              <i n="[Order-Date].[Date Hierarchy].[Year].&amp;[1925].&amp;[ינואר]" c="ינואר" nd="1">
                <p n="[Order-Date].[Date Hierarchy].[Year].&amp;[1925]"/>
              </i>
              <i n="[Order-Date].[Date Hierarchy].[Year].&amp;[1925].&amp;[פברואר]" c="פברואר" nd="1">
                <p n="[Order-Date].[Date Hierarchy].[Year].&amp;[1925]"/>
              </i>
              <i n="[Order-Date].[Date Hierarchy].[Year].&amp;[1925].&amp;[מרץ]" c="מרץ" nd="1">
                <p n="[Order-Date].[Date Hierarchy].[Year].&amp;[1925]"/>
              </i>
              <i n="[Order-Date].[Date Hierarchy].[Year].&amp;[1925].&amp;[אפריל]" c="אפריל" nd="1">
                <p n="[Order-Date].[Date Hierarchy].[Year].&amp;[1925]"/>
              </i>
              <i n="[Order-Date].[Date Hierarchy].[Year].&amp;[1925].&amp;[מאי]" c="מאי" nd="1">
                <p n="[Order-Date].[Date Hierarchy].[Year].&amp;[1925]"/>
              </i>
              <i n="[Order-Date].[Date Hierarchy].[Year].&amp;[1925].&amp;[יוני]" c="יוני" nd="1">
                <p n="[Order-Date].[Date Hierarchy].[Year].&amp;[1925]"/>
              </i>
              <i n="[Order-Date].[Date Hierarchy].[Year].&amp;[1925].&amp;[יולי]" c="יולי" nd="1">
                <p n="[Order-Date].[Date Hierarchy].[Year].&amp;[1925]"/>
              </i>
              <i n="[Order-Date].[Date Hierarchy].[Year].&amp;[1925].&amp;[אוגוסט]" c="אוגוסט" nd="1">
                <p n="[Order-Date].[Date Hierarchy].[Year].&amp;[1925]"/>
              </i>
              <i n="[Order-Date].[Date Hierarchy].[Year].&amp;[1925].&amp;[ספטמבר]" c="ספטמבר" nd="1">
                <p n="[Order-Date].[Date Hierarchy].[Year].&amp;[1925]"/>
              </i>
              <i n="[Order-Date].[Date Hierarchy].[Year].&amp;[1925].&amp;[אוקטובר]" c="אוקטובר" nd="1">
                <p n="[Order-Date].[Date Hierarchy].[Year].&amp;[1925]"/>
              </i>
              <i n="[Order-Date].[Date Hierarchy].[Year].&amp;[1925].&amp;[נובמבר]" c="נובמבר" nd="1">
                <p n="[Order-Date].[Date Hierarchy].[Year].&amp;[1925]"/>
              </i>
              <i n="[Order-Date].[Date Hierarchy].[Year].&amp;[1925].&amp;[דצמבר]" c="דצמבר" nd="1">
                <p n="[Order-Date].[Date Hierarchy].[Year].&amp;[1925]"/>
              </i>
              <i n="[Order-Date].[Date Hierarchy].[Year].&amp;[1926].&amp;[ינואר]" c="ינואר" nd="1">
                <p n="[Order-Date].[Date Hierarchy].[Year].&amp;[1926]"/>
              </i>
              <i n="[Order-Date].[Date Hierarchy].[Year].&amp;[1926].&amp;[פברואר]" c="פברואר" nd="1">
                <p n="[Order-Date].[Date Hierarchy].[Year].&amp;[1926]"/>
              </i>
              <i n="[Order-Date].[Date Hierarchy].[Year].&amp;[1926].&amp;[מרץ]" c="מרץ" nd="1">
                <p n="[Order-Date].[Date Hierarchy].[Year].&amp;[1926]"/>
              </i>
              <i n="[Order-Date].[Date Hierarchy].[Year].&amp;[1926].&amp;[אפריל]" c="אפריל" nd="1">
                <p n="[Order-Date].[Date Hierarchy].[Year].&amp;[1926]"/>
              </i>
              <i n="[Order-Date].[Date Hierarchy].[Year].&amp;[1926].&amp;[מאי]" c="מאי" nd="1">
                <p n="[Order-Date].[Date Hierarchy].[Year].&amp;[1926]"/>
              </i>
              <i n="[Order-Date].[Date Hierarchy].[Year].&amp;[1926].&amp;[יוני]" c="יוני" nd="1">
                <p n="[Order-Date].[Date Hierarchy].[Year].&amp;[1926]"/>
              </i>
              <i n="[Order-Date].[Date Hierarchy].[Year].&amp;[1926].&amp;[יולי]" c="יולי" nd="1">
                <p n="[Order-Date].[Date Hierarchy].[Year].&amp;[1926]"/>
              </i>
              <i n="[Order-Date].[Date Hierarchy].[Year].&amp;[1926].&amp;[אוגוסט]" c="אוגוסט" nd="1">
                <p n="[Order-Date].[Date Hierarchy].[Year].&amp;[1926]"/>
              </i>
              <i n="[Order-Date].[Date Hierarchy].[Year].&amp;[1926].&amp;[ספטמבר]" c="ספטמבר" nd="1">
                <p n="[Order-Date].[Date Hierarchy].[Year].&amp;[1926]"/>
              </i>
              <i n="[Order-Date].[Date Hierarchy].[Year].&amp;[1926].&amp;[אוקטובר]" c="אוקטובר" nd="1">
                <p n="[Order-Date].[Date Hierarchy].[Year].&amp;[1926]"/>
              </i>
              <i n="[Order-Date].[Date Hierarchy].[Year].&amp;[1926].&amp;[נובמבר]" c="נובמבר" nd="1">
                <p n="[Order-Date].[Date Hierarchy].[Year].&amp;[1926]"/>
              </i>
              <i n="[Order-Date].[Date Hierarchy].[Year].&amp;[1926].&amp;[דצמבר]" c="דצמבר" nd="1">
                <p n="[Order-Date].[Date Hierarchy].[Year].&amp;[1926]"/>
              </i>
              <i n="[Order-Date].[Date Hierarchy].[Year].&amp;[1927].&amp;[ינואר]" c="ינואר" nd="1">
                <p n="[Order-Date].[Date Hierarchy].[Year].&amp;[1927]"/>
              </i>
              <i n="[Order-Date].[Date Hierarchy].[Year].&amp;[1927].&amp;[פברואר]" c="פברואר" nd="1">
                <p n="[Order-Date].[Date Hierarchy].[Year].&amp;[1927]"/>
              </i>
              <i n="[Order-Date].[Date Hierarchy].[Year].&amp;[1927].&amp;[מרץ]" c="מרץ" nd="1">
                <p n="[Order-Date].[Date Hierarchy].[Year].&amp;[1927]"/>
              </i>
              <i n="[Order-Date].[Date Hierarchy].[Year].&amp;[1927].&amp;[אפריל]" c="אפריל" nd="1">
                <p n="[Order-Date].[Date Hierarchy].[Year].&amp;[1927]"/>
              </i>
              <i n="[Order-Date].[Date Hierarchy].[Year].&amp;[1927].&amp;[מאי]" c="מאי" nd="1">
                <p n="[Order-Date].[Date Hierarchy].[Year].&amp;[1927]"/>
              </i>
              <i n="[Order-Date].[Date Hierarchy].[Year].&amp;[1927].&amp;[יוני]" c="יוני" nd="1">
                <p n="[Order-Date].[Date Hierarchy].[Year].&amp;[1927]"/>
              </i>
              <i n="[Order-Date].[Date Hierarchy].[Year].&amp;[1927].&amp;[יולי]" c="יולי" nd="1">
                <p n="[Order-Date].[Date Hierarchy].[Year].&amp;[1927]"/>
              </i>
              <i n="[Order-Date].[Date Hierarchy].[Year].&amp;[1927].&amp;[אוגוסט]" c="אוגוסט" nd="1">
                <p n="[Order-Date].[Date Hierarchy].[Year].&amp;[1927]"/>
              </i>
              <i n="[Order-Date].[Date Hierarchy].[Year].&amp;[1927].&amp;[ספטמבר]" c="ספטמבר" nd="1">
                <p n="[Order-Date].[Date Hierarchy].[Year].&amp;[1927]"/>
              </i>
              <i n="[Order-Date].[Date Hierarchy].[Year].&amp;[1927].&amp;[אוקטובר]" c="אוקטובר" nd="1">
                <p n="[Order-Date].[Date Hierarchy].[Year].&amp;[1927]"/>
              </i>
              <i n="[Order-Date].[Date Hierarchy].[Year].&amp;[1927].&amp;[נובמבר]" c="נובמבר" nd="1">
                <p n="[Order-Date].[Date Hierarchy].[Year].&amp;[1927]"/>
              </i>
              <i n="[Order-Date].[Date Hierarchy].[Year].&amp;[1927].&amp;[דצמבר]" c="דצמבר" nd="1">
                <p n="[Order-Date].[Date Hierarchy].[Year].&amp;[1927]"/>
              </i>
              <i n="[Order-Date].[Date Hierarchy].[Year].&amp;[1928].&amp;[ינואר]" c="ינואר" nd="1">
                <p n="[Order-Date].[Date Hierarchy].[Year].&amp;[1928]"/>
              </i>
              <i n="[Order-Date].[Date Hierarchy].[Year].&amp;[1928].&amp;[פברואר]" c="פברואר" nd="1">
                <p n="[Order-Date].[Date Hierarchy].[Year].&amp;[1928]"/>
              </i>
              <i n="[Order-Date].[Date Hierarchy].[Year].&amp;[1928].&amp;[מרץ]" c="מרץ" nd="1">
                <p n="[Order-Date].[Date Hierarchy].[Year].&amp;[1928]"/>
              </i>
              <i n="[Order-Date].[Date Hierarchy].[Year].&amp;[1928].&amp;[אפריל]" c="אפריל" nd="1">
                <p n="[Order-Date].[Date Hierarchy].[Year].&amp;[1928]"/>
              </i>
              <i n="[Order-Date].[Date Hierarchy].[Year].&amp;[1928].&amp;[מאי]" c="מאי" nd="1">
                <p n="[Order-Date].[Date Hierarchy].[Year].&amp;[1928]"/>
              </i>
              <i n="[Order-Date].[Date Hierarchy].[Year].&amp;[1928].&amp;[יוני]" c="יוני" nd="1">
                <p n="[Order-Date].[Date Hierarchy].[Year].&amp;[1928]"/>
              </i>
              <i n="[Order-Date].[Date Hierarchy].[Year].&amp;[1928].&amp;[יולי]" c="יולי" nd="1">
                <p n="[Order-Date].[Date Hierarchy].[Year].&amp;[1928]"/>
              </i>
              <i n="[Order-Date].[Date Hierarchy].[Year].&amp;[1928].&amp;[אוגוסט]" c="אוגוסט" nd="1">
                <p n="[Order-Date].[Date Hierarchy].[Year].&amp;[1928]"/>
              </i>
              <i n="[Order-Date].[Date Hierarchy].[Year].&amp;[1928].&amp;[ספטמבר]" c="ספטמבר" nd="1">
                <p n="[Order-Date].[Date Hierarchy].[Year].&amp;[1928]"/>
              </i>
              <i n="[Order-Date].[Date Hierarchy].[Year].&amp;[1928].&amp;[אוקטובר]" c="אוקטובר" nd="1">
                <p n="[Order-Date].[Date Hierarchy].[Year].&amp;[1928]"/>
              </i>
              <i n="[Order-Date].[Date Hierarchy].[Year].&amp;[1928].&amp;[נובמבר]" c="נובמבר" nd="1">
                <p n="[Order-Date].[Date Hierarchy].[Year].&amp;[1928]"/>
              </i>
              <i n="[Order-Date].[Date Hierarchy].[Year].&amp;[1928].&amp;[דצמבר]" c="דצמבר" nd="1">
                <p n="[Order-Date].[Date Hierarchy].[Year].&amp;[1928]"/>
              </i>
              <i n="[Order-Date].[Date Hierarchy].[Year].&amp;[1929].&amp;[ינואר]" c="ינואר" nd="1">
                <p n="[Order-Date].[Date Hierarchy].[Year].&amp;[1929]"/>
              </i>
              <i n="[Order-Date].[Date Hierarchy].[Year].&amp;[1929].&amp;[פברואר]" c="פברואר" nd="1">
                <p n="[Order-Date].[Date Hierarchy].[Year].&amp;[1929]"/>
              </i>
              <i n="[Order-Date].[Date Hierarchy].[Year].&amp;[1929].&amp;[מרץ]" c="מרץ" nd="1">
                <p n="[Order-Date].[Date Hierarchy].[Year].&amp;[1929]"/>
              </i>
              <i n="[Order-Date].[Date Hierarchy].[Year].&amp;[1929].&amp;[אפריל]" c="אפריל" nd="1">
                <p n="[Order-Date].[Date Hierarchy].[Year].&amp;[1929]"/>
              </i>
              <i n="[Order-Date].[Date Hierarchy].[Year].&amp;[1929].&amp;[מאי]" c="מאי" nd="1">
                <p n="[Order-Date].[Date Hierarchy].[Year].&amp;[1929]"/>
              </i>
              <i n="[Order-Date].[Date Hierarchy].[Year].&amp;[1929].&amp;[יוני]" c="יוני" nd="1">
                <p n="[Order-Date].[Date Hierarchy].[Year].&amp;[1929]"/>
              </i>
              <i n="[Order-Date].[Date Hierarchy].[Year].&amp;[1929].&amp;[יולי]" c="יולי" nd="1">
                <p n="[Order-Date].[Date Hierarchy].[Year].&amp;[1929]"/>
              </i>
              <i n="[Order-Date].[Date Hierarchy].[Year].&amp;[1929].&amp;[אוגוסט]" c="אוגוסט" nd="1">
                <p n="[Order-Date].[Date Hierarchy].[Year].&amp;[1929]"/>
              </i>
              <i n="[Order-Date].[Date Hierarchy].[Year].&amp;[1929].&amp;[ספטמבר]" c="ספטמבר" nd="1">
                <p n="[Order-Date].[Date Hierarchy].[Year].&amp;[1929]"/>
              </i>
              <i n="[Order-Date].[Date Hierarchy].[Year].&amp;[1929].&amp;[אוקטובר]" c="אוקטובר" nd="1">
                <p n="[Order-Date].[Date Hierarchy].[Year].&amp;[1929]"/>
              </i>
              <i n="[Order-Date].[Date Hierarchy].[Year].&amp;[1929].&amp;[נובמבר]" c="נובמבר" nd="1">
                <p n="[Order-Date].[Date Hierarchy].[Year].&amp;[1929]"/>
              </i>
              <i n="[Order-Date].[Date Hierarchy].[Year].&amp;[1929].&amp;[דצמבר]" c="דצמבר" nd="1">
                <p n="[Order-Date].[Date Hierarchy].[Year].&amp;[1929]"/>
              </i>
              <i n="[Order-Date].[Date Hierarchy].[Year].&amp;[1930].&amp;[ינואר]" c="ינואר" nd="1">
                <p n="[Order-Date].[Date Hierarchy].[Year].&amp;[1930]"/>
              </i>
              <i n="[Order-Date].[Date Hierarchy].[Year].&amp;[1930].&amp;[פברואר]" c="פברואר" nd="1">
                <p n="[Order-Date].[Date Hierarchy].[Year].&amp;[1930]"/>
              </i>
              <i n="[Order-Date].[Date Hierarchy].[Year].&amp;[1930].&amp;[מרץ]" c="מרץ" nd="1">
                <p n="[Order-Date].[Date Hierarchy].[Year].&amp;[1930]"/>
              </i>
              <i n="[Order-Date].[Date Hierarchy].[Year].&amp;[1930].&amp;[אפריל]" c="אפריל" nd="1">
                <p n="[Order-Date].[Date Hierarchy].[Year].&amp;[1930]"/>
              </i>
              <i n="[Order-Date].[Date Hierarchy].[Year].&amp;[1930].&amp;[מאי]" c="מאי" nd="1">
                <p n="[Order-Date].[Date Hierarchy].[Year].&amp;[1930]"/>
              </i>
              <i n="[Order-Date].[Date Hierarchy].[Year].&amp;[1930].&amp;[יוני]" c="יוני" nd="1">
                <p n="[Order-Date].[Date Hierarchy].[Year].&amp;[1930]"/>
              </i>
              <i n="[Order-Date].[Date Hierarchy].[Year].&amp;[1930].&amp;[יולי]" c="יולי" nd="1">
                <p n="[Order-Date].[Date Hierarchy].[Year].&amp;[1930]"/>
              </i>
              <i n="[Order-Date].[Date Hierarchy].[Year].&amp;[1930].&amp;[אוגוסט]" c="אוגוסט" nd="1">
                <p n="[Order-Date].[Date Hierarchy].[Year].&amp;[1930]"/>
              </i>
              <i n="[Order-Date].[Date Hierarchy].[Year].&amp;[1930].&amp;[ספטמבר]" c="ספטמבר" nd="1">
                <p n="[Order-Date].[Date Hierarchy].[Year].&amp;[1930]"/>
              </i>
              <i n="[Order-Date].[Date Hierarchy].[Year].&amp;[1930].&amp;[אוקטובר]" c="אוקטובר" nd="1">
                <p n="[Order-Date].[Date Hierarchy].[Year].&amp;[1930]"/>
              </i>
              <i n="[Order-Date].[Date Hierarchy].[Year].&amp;[1930].&amp;[נובמבר]" c="נובמבר" nd="1">
                <p n="[Order-Date].[Date Hierarchy].[Year].&amp;[1930]"/>
              </i>
              <i n="[Order-Date].[Date Hierarchy].[Year].&amp;[1930].&amp;[דצמבר]" c="דצמבר" nd="1">
                <p n="[Order-Date].[Date Hierarchy].[Year].&amp;[1930]"/>
              </i>
              <i n="[Order-Date].[Date Hierarchy].[Year].&amp;[1931].&amp;[ינואר]" c="ינואר" nd="1">
                <p n="[Order-Date].[Date Hierarchy].[Year].&amp;[1931]"/>
              </i>
              <i n="[Order-Date].[Date Hierarchy].[Year].&amp;[1931].&amp;[פברואר]" c="פברואר" nd="1">
                <p n="[Order-Date].[Date Hierarchy].[Year].&amp;[1931]"/>
              </i>
              <i n="[Order-Date].[Date Hierarchy].[Year].&amp;[1931].&amp;[מרץ]" c="מרץ" nd="1">
                <p n="[Order-Date].[Date Hierarchy].[Year].&amp;[1931]"/>
              </i>
              <i n="[Order-Date].[Date Hierarchy].[Year].&amp;[1931].&amp;[אפריל]" c="אפריל" nd="1">
                <p n="[Order-Date].[Date Hierarchy].[Year].&amp;[1931]"/>
              </i>
              <i n="[Order-Date].[Date Hierarchy].[Year].&amp;[1931].&amp;[מאי]" c="מאי" nd="1">
                <p n="[Order-Date].[Date Hierarchy].[Year].&amp;[1931]"/>
              </i>
              <i n="[Order-Date].[Date Hierarchy].[Year].&amp;[1931].&amp;[יוני]" c="יוני" nd="1">
                <p n="[Order-Date].[Date Hierarchy].[Year].&amp;[1931]"/>
              </i>
              <i n="[Order-Date].[Date Hierarchy].[Year].&amp;[1931].&amp;[יולי]" c="יולי" nd="1">
                <p n="[Order-Date].[Date Hierarchy].[Year].&amp;[1931]"/>
              </i>
              <i n="[Order-Date].[Date Hierarchy].[Year].&amp;[1931].&amp;[אוגוסט]" c="אוגוסט" nd="1">
                <p n="[Order-Date].[Date Hierarchy].[Year].&amp;[1931]"/>
              </i>
              <i n="[Order-Date].[Date Hierarchy].[Year].&amp;[1931].&amp;[ספטמבר]" c="ספטמבר" nd="1">
                <p n="[Order-Date].[Date Hierarchy].[Year].&amp;[1931]"/>
              </i>
              <i n="[Order-Date].[Date Hierarchy].[Year].&amp;[1931].&amp;[אוקטובר]" c="אוקטובר" nd="1">
                <p n="[Order-Date].[Date Hierarchy].[Year].&amp;[1931]"/>
              </i>
              <i n="[Order-Date].[Date Hierarchy].[Year].&amp;[1931].&amp;[נובמבר]" c="נובמבר" nd="1">
                <p n="[Order-Date].[Date Hierarchy].[Year].&amp;[1931]"/>
              </i>
              <i n="[Order-Date].[Date Hierarchy].[Year].&amp;[1931].&amp;[דצמבר]" c="דצמבר" nd="1">
                <p n="[Order-Date].[Date Hierarchy].[Year].&amp;[1931]"/>
              </i>
              <i n="[Order-Date].[Date Hierarchy].[Year].&amp;[1932].&amp;[ינואר]" c="ינואר" nd="1">
                <p n="[Order-Date].[Date Hierarchy].[Year].&amp;[1932]"/>
              </i>
              <i n="[Order-Date].[Date Hierarchy].[Year].&amp;[1932].&amp;[פברואר]" c="פברואר" nd="1">
                <p n="[Order-Date].[Date Hierarchy].[Year].&amp;[1932]"/>
              </i>
              <i n="[Order-Date].[Date Hierarchy].[Year].&amp;[1932].&amp;[מרץ]" c="מרץ" nd="1">
                <p n="[Order-Date].[Date Hierarchy].[Year].&amp;[1932]"/>
              </i>
              <i n="[Order-Date].[Date Hierarchy].[Year].&amp;[1932].&amp;[אפריל]" c="אפריל" nd="1">
                <p n="[Order-Date].[Date Hierarchy].[Year].&amp;[1932]"/>
              </i>
              <i n="[Order-Date].[Date Hierarchy].[Year].&amp;[1932].&amp;[מאי]" c="מאי" nd="1">
                <p n="[Order-Date].[Date Hierarchy].[Year].&amp;[1932]"/>
              </i>
              <i n="[Order-Date].[Date Hierarchy].[Year].&amp;[1932].&amp;[יוני]" c="יוני" nd="1">
                <p n="[Order-Date].[Date Hierarchy].[Year].&amp;[1932]"/>
              </i>
              <i n="[Order-Date].[Date Hierarchy].[Year].&amp;[1932].&amp;[יולי]" c="יולי" nd="1">
                <p n="[Order-Date].[Date Hierarchy].[Year].&amp;[1932]"/>
              </i>
              <i n="[Order-Date].[Date Hierarchy].[Year].&amp;[1932].&amp;[אוגוסט]" c="אוגוסט" nd="1">
                <p n="[Order-Date].[Date Hierarchy].[Year].&amp;[1932]"/>
              </i>
              <i n="[Order-Date].[Date Hierarchy].[Year].&amp;[1932].&amp;[ספטמבר]" c="ספטמבר" nd="1">
                <p n="[Order-Date].[Date Hierarchy].[Year].&amp;[1932]"/>
              </i>
              <i n="[Order-Date].[Date Hierarchy].[Year].&amp;[1932].&amp;[אוקטובר]" c="אוקטובר" nd="1">
                <p n="[Order-Date].[Date Hierarchy].[Year].&amp;[1932]"/>
              </i>
              <i n="[Order-Date].[Date Hierarchy].[Year].&amp;[1932].&amp;[נובמבר]" c="נובמבר" nd="1">
                <p n="[Order-Date].[Date Hierarchy].[Year].&amp;[1932]"/>
              </i>
              <i n="[Order-Date].[Date Hierarchy].[Year].&amp;[1932].&amp;[דצמבר]" c="דצמבר" nd="1">
                <p n="[Order-Date].[Date Hierarchy].[Year].&amp;[1932]"/>
              </i>
              <i n="[Order-Date].[Date Hierarchy].[Year].&amp;[1933].&amp;[ינואר]" c="ינואר" nd="1">
                <p n="[Order-Date].[Date Hierarchy].[Year].&amp;[1933]"/>
              </i>
              <i n="[Order-Date].[Date Hierarchy].[Year].&amp;[1933].&amp;[פברואר]" c="פברואר" nd="1">
                <p n="[Order-Date].[Date Hierarchy].[Year].&amp;[1933]"/>
              </i>
              <i n="[Order-Date].[Date Hierarchy].[Year].&amp;[1933].&amp;[מרץ]" c="מרץ" nd="1">
                <p n="[Order-Date].[Date Hierarchy].[Year].&amp;[1933]"/>
              </i>
              <i n="[Order-Date].[Date Hierarchy].[Year].&amp;[1933].&amp;[אפריל]" c="אפריל" nd="1">
                <p n="[Order-Date].[Date Hierarchy].[Year].&amp;[1933]"/>
              </i>
              <i n="[Order-Date].[Date Hierarchy].[Year].&amp;[1933].&amp;[מאי]" c="מאי" nd="1">
                <p n="[Order-Date].[Date Hierarchy].[Year].&amp;[1933]"/>
              </i>
              <i n="[Order-Date].[Date Hierarchy].[Year].&amp;[1933].&amp;[יוני]" c="יוני" nd="1">
                <p n="[Order-Date].[Date Hierarchy].[Year].&amp;[1933]"/>
              </i>
              <i n="[Order-Date].[Date Hierarchy].[Year].&amp;[1933].&amp;[יולי]" c="יולי" nd="1">
                <p n="[Order-Date].[Date Hierarchy].[Year].&amp;[1933]"/>
              </i>
              <i n="[Order-Date].[Date Hierarchy].[Year].&amp;[1933].&amp;[אוגוסט]" c="אוגוסט" nd="1">
                <p n="[Order-Date].[Date Hierarchy].[Year].&amp;[1933]"/>
              </i>
              <i n="[Order-Date].[Date Hierarchy].[Year].&amp;[1933].&amp;[ספטמבר]" c="ספטמבר" nd="1">
                <p n="[Order-Date].[Date Hierarchy].[Year].&amp;[1933]"/>
              </i>
              <i n="[Order-Date].[Date Hierarchy].[Year].&amp;[1933].&amp;[אוקטובר]" c="אוקטובר" nd="1">
                <p n="[Order-Date].[Date Hierarchy].[Year].&amp;[1933]"/>
              </i>
              <i n="[Order-Date].[Date Hierarchy].[Year].&amp;[1933].&amp;[נובמבר]" c="נובמבר" nd="1">
                <p n="[Order-Date].[Date Hierarchy].[Year].&amp;[1933]"/>
              </i>
              <i n="[Order-Date].[Date Hierarchy].[Year].&amp;[1933].&amp;[דצמבר]" c="דצמבר" nd="1">
                <p n="[Order-Date].[Date Hierarchy].[Year].&amp;[1933]"/>
              </i>
              <i n="[Order-Date].[Date Hierarchy].[Year].&amp;[1934].&amp;[ינואר]" c="ינואר" nd="1">
                <p n="[Order-Date].[Date Hierarchy].[Year].&amp;[1934]"/>
              </i>
              <i n="[Order-Date].[Date Hierarchy].[Year].&amp;[1934].&amp;[פברואר]" c="פברואר" nd="1">
                <p n="[Order-Date].[Date Hierarchy].[Year].&amp;[1934]"/>
              </i>
              <i n="[Order-Date].[Date Hierarchy].[Year].&amp;[1934].&amp;[מרץ]" c="מרץ" nd="1">
                <p n="[Order-Date].[Date Hierarchy].[Year].&amp;[1934]"/>
              </i>
              <i n="[Order-Date].[Date Hierarchy].[Year].&amp;[1934].&amp;[אפריל]" c="אפריל" nd="1">
                <p n="[Order-Date].[Date Hierarchy].[Year].&amp;[1934]"/>
              </i>
              <i n="[Order-Date].[Date Hierarchy].[Year].&amp;[1934].&amp;[מאי]" c="מאי" nd="1">
                <p n="[Order-Date].[Date Hierarchy].[Year].&amp;[1934]"/>
              </i>
              <i n="[Order-Date].[Date Hierarchy].[Year].&amp;[1934].&amp;[יוני]" c="יוני" nd="1">
                <p n="[Order-Date].[Date Hierarchy].[Year].&amp;[1934]"/>
              </i>
              <i n="[Order-Date].[Date Hierarchy].[Year].&amp;[1934].&amp;[יולי]" c="יולי" nd="1">
                <p n="[Order-Date].[Date Hierarchy].[Year].&amp;[1934]"/>
              </i>
              <i n="[Order-Date].[Date Hierarchy].[Year].&amp;[1934].&amp;[אוגוסט]" c="אוגוסט" nd="1">
                <p n="[Order-Date].[Date Hierarchy].[Year].&amp;[1934]"/>
              </i>
              <i n="[Order-Date].[Date Hierarchy].[Year].&amp;[1934].&amp;[ספטמבר]" c="ספטמבר" nd="1">
                <p n="[Order-Date].[Date Hierarchy].[Year].&amp;[1934]"/>
              </i>
              <i n="[Order-Date].[Date Hierarchy].[Year].&amp;[1934].&amp;[אוקטובר]" c="אוקטובר" nd="1">
                <p n="[Order-Date].[Date Hierarchy].[Year].&amp;[1934]"/>
              </i>
              <i n="[Order-Date].[Date Hierarchy].[Year].&amp;[1934].&amp;[נובמבר]" c="נובמבר" nd="1">
                <p n="[Order-Date].[Date Hierarchy].[Year].&amp;[1934]"/>
              </i>
              <i n="[Order-Date].[Date Hierarchy].[Year].&amp;[1934].&amp;[דצמבר]" c="דצמבר" nd="1">
                <p n="[Order-Date].[Date Hierarchy].[Year].&amp;[1934]"/>
              </i>
              <i n="[Order-Date].[Date Hierarchy].[Year].&amp;[1935].&amp;[ינואר]" c="ינואר" nd="1">
                <p n="[Order-Date].[Date Hierarchy].[Year].&amp;[1935]"/>
              </i>
              <i n="[Order-Date].[Date Hierarchy].[Year].&amp;[1935].&amp;[פברואר]" c="פברואר" nd="1">
                <p n="[Order-Date].[Date Hierarchy].[Year].&amp;[1935]"/>
              </i>
              <i n="[Order-Date].[Date Hierarchy].[Year].&amp;[1935].&amp;[מרץ]" c="מרץ" nd="1">
                <p n="[Order-Date].[Date Hierarchy].[Year].&amp;[1935]"/>
              </i>
              <i n="[Order-Date].[Date Hierarchy].[Year].&amp;[1935].&amp;[אפריל]" c="אפריל" nd="1">
                <p n="[Order-Date].[Date Hierarchy].[Year].&amp;[1935]"/>
              </i>
              <i n="[Order-Date].[Date Hierarchy].[Year].&amp;[1935].&amp;[מאי]" c="מאי" nd="1">
                <p n="[Order-Date].[Date Hierarchy].[Year].&amp;[1935]"/>
              </i>
              <i n="[Order-Date].[Date Hierarchy].[Year].&amp;[1935].&amp;[יוני]" c="יוני" nd="1">
                <p n="[Order-Date].[Date Hierarchy].[Year].&amp;[1935]"/>
              </i>
              <i n="[Order-Date].[Date Hierarchy].[Year].&amp;[1935].&amp;[יולי]" c="יולי" nd="1">
                <p n="[Order-Date].[Date Hierarchy].[Year].&amp;[1935]"/>
              </i>
              <i n="[Order-Date].[Date Hierarchy].[Year].&amp;[1935].&amp;[אוגוסט]" c="אוגוסט" nd="1">
                <p n="[Order-Date].[Date Hierarchy].[Year].&amp;[1935]"/>
              </i>
              <i n="[Order-Date].[Date Hierarchy].[Year].&amp;[1935].&amp;[ספטמבר]" c="ספטמבר" nd="1">
                <p n="[Order-Date].[Date Hierarchy].[Year].&amp;[1935]"/>
              </i>
              <i n="[Order-Date].[Date Hierarchy].[Year].&amp;[1935].&amp;[אוקטובר]" c="אוקטובר" nd="1">
                <p n="[Order-Date].[Date Hierarchy].[Year].&amp;[1935]"/>
              </i>
              <i n="[Order-Date].[Date Hierarchy].[Year].&amp;[1935].&amp;[נובמבר]" c="נובמבר" nd="1">
                <p n="[Order-Date].[Date Hierarchy].[Year].&amp;[1935]"/>
              </i>
              <i n="[Order-Date].[Date Hierarchy].[Year].&amp;[1935].&amp;[דצמבר]" c="דצמבר" nd="1">
                <p n="[Order-Date].[Date Hierarchy].[Year].&amp;[1935]"/>
              </i>
              <i n="[Order-Date].[Date Hierarchy].[Year].&amp;[1936].&amp;[ינואר]" c="ינואר" nd="1">
                <p n="[Order-Date].[Date Hierarchy].[Year].&amp;[1936]"/>
              </i>
              <i n="[Order-Date].[Date Hierarchy].[Year].&amp;[1936].&amp;[פברואר]" c="פברואר" nd="1">
                <p n="[Order-Date].[Date Hierarchy].[Year].&amp;[1936]"/>
              </i>
              <i n="[Order-Date].[Date Hierarchy].[Year].&amp;[1936].&amp;[מרץ]" c="מרץ" nd="1">
                <p n="[Order-Date].[Date Hierarchy].[Year].&amp;[1936]"/>
              </i>
              <i n="[Order-Date].[Date Hierarchy].[Year].&amp;[1936].&amp;[אפריל]" c="אפריל" nd="1">
                <p n="[Order-Date].[Date Hierarchy].[Year].&amp;[1936]"/>
              </i>
              <i n="[Order-Date].[Date Hierarchy].[Year].&amp;[1936].&amp;[מאי]" c="מאי" nd="1">
                <p n="[Order-Date].[Date Hierarchy].[Year].&amp;[1936]"/>
              </i>
              <i n="[Order-Date].[Date Hierarchy].[Year].&amp;[1936].&amp;[יוני]" c="יוני" nd="1">
                <p n="[Order-Date].[Date Hierarchy].[Year].&amp;[1936]"/>
              </i>
              <i n="[Order-Date].[Date Hierarchy].[Year].&amp;[1936].&amp;[יולי]" c="יולי" nd="1">
                <p n="[Order-Date].[Date Hierarchy].[Year].&amp;[1936]"/>
              </i>
              <i n="[Order-Date].[Date Hierarchy].[Year].&amp;[1936].&amp;[אוגוסט]" c="אוגוסט" nd="1">
                <p n="[Order-Date].[Date Hierarchy].[Year].&amp;[1936]"/>
              </i>
              <i n="[Order-Date].[Date Hierarchy].[Year].&amp;[1936].&amp;[ספטמבר]" c="ספטמבר" nd="1">
                <p n="[Order-Date].[Date Hierarchy].[Year].&amp;[1936]"/>
              </i>
              <i n="[Order-Date].[Date Hierarchy].[Year].&amp;[1936].&amp;[אוקטובר]" c="אוקטובר" nd="1">
                <p n="[Order-Date].[Date Hierarchy].[Year].&amp;[1936]"/>
              </i>
              <i n="[Order-Date].[Date Hierarchy].[Year].&amp;[1936].&amp;[נובמבר]" c="נובמבר" nd="1">
                <p n="[Order-Date].[Date Hierarchy].[Year].&amp;[1936]"/>
              </i>
              <i n="[Order-Date].[Date Hierarchy].[Year].&amp;[1936].&amp;[דצמבר]" c="דצמבר" nd="1">
                <p n="[Order-Date].[Date Hierarchy].[Year].&amp;[1936]"/>
              </i>
              <i n="[Order-Date].[Date Hierarchy].[Year].&amp;[1937].&amp;[ינואר]" c="ינואר" nd="1">
                <p n="[Order-Date].[Date Hierarchy].[Year].&amp;[1937]"/>
              </i>
              <i n="[Order-Date].[Date Hierarchy].[Year].&amp;[1937].&amp;[פברואר]" c="פברואר" nd="1">
                <p n="[Order-Date].[Date Hierarchy].[Year].&amp;[1937]"/>
              </i>
              <i n="[Order-Date].[Date Hierarchy].[Year].&amp;[1937].&amp;[מרץ]" c="מרץ" nd="1">
                <p n="[Order-Date].[Date Hierarchy].[Year].&amp;[1937]"/>
              </i>
              <i n="[Order-Date].[Date Hierarchy].[Year].&amp;[1937].&amp;[אפריל]" c="אפריל" nd="1">
                <p n="[Order-Date].[Date Hierarchy].[Year].&amp;[1937]"/>
              </i>
              <i n="[Order-Date].[Date Hierarchy].[Year].&amp;[1937].&amp;[מאי]" c="מאי" nd="1">
                <p n="[Order-Date].[Date Hierarchy].[Year].&amp;[1937]"/>
              </i>
              <i n="[Order-Date].[Date Hierarchy].[Year].&amp;[1937].&amp;[יוני]" c="יוני" nd="1">
                <p n="[Order-Date].[Date Hierarchy].[Year].&amp;[1937]"/>
              </i>
              <i n="[Order-Date].[Date Hierarchy].[Year].&amp;[1937].&amp;[יולי]" c="יולי" nd="1">
                <p n="[Order-Date].[Date Hierarchy].[Year].&amp;[1937]"/>
              </i>
              <i n="[Order-Date].[Date Hierarchy].[Year].&amp;[1937].&amp;[אוגוסט]" c="אוגוסט" nd="1">
                <p n="[Order-Date].[Date Hierarchy].[Year].&amp;[1937]"/>
              </i>
              <i n="[Order-Date].[Date Hierarchy].[Year].&amp;[1937].&amp;[ספטמבר]" c="ספטמבר" nd="1">
                <p n="[Order-Date].[Date Hierarchy].[Year].&amp;[1937]"/>
              </i>
              <i n="[Order-Date].[Date Hierarchy].[Year].&amp;[1937].&amp;[אוקטובר]" c="אוקטובר" nd="1">
                <p n="[Order-Date].[Date Hierarchy].[Year].&amp;[1937]"/>
              </i>
              <i n="[Order-Date].[Date Hierarchy].[Year].&amp;[1937].&amp;[נובמבר]" c="נובמבר" nd="1">
                <p n="[Order-Date].[Date Hierarchy].[Year].&amp;[1937]"/>
              </i>
              <i n="[Order-Date].[Date Hierarchy].[Year].&amp;[1937].&amp;[דצמבר]" c="דצמבר" nd="1">
                <p n="[Order-Date].[Date Hierarchy].[Year].&amp;[1937]"/>
              </i>
              <i n="[Order-Date].[Date Hierarchy].[Year].&amp;[1938].&amp;[ינואר]" c="ינואר" nd="1">
                <p n="[Order-Date].[Date Hierarchy].[Year].&amp;[1938]"/>
              </i>
              <i n="[Order-Date].[Date Hierarchy].[Year].&amp;[1938].&amp;[פברואר]" c="פברואר" nd="1">
                <p n="[Order-Date].[Date Hierarchy].[Year].&amp;[1938]"/>
              </i>
              <i n="[Order-Date].[Date Hierarchy].[Year].&amp;[1938].&amp;[מרץ]" c="מרץ" nd="1">
                <p n="[Order-Date].[Date Hierarchy].[Year].&amp;[1938]"/>
              </i>
              <i n="[Order-Date].[Date Hierarchy].[Year].&amp;[1938].&amp;[אפריל]" c="אפריל" nd="1">
                <p n="[Order-Date].[Date Hierarchy].[Year].&amp;[1938]"/>
              </i>
              <i n="[Order-Date].[Date Hierarchy].[Year].&amp;[1938].&amp;[מאי]" c="מאי" nd="1">
                <p n="[Order-Date].[Date Hierarchy].[Year].&amp;[1938]"/>
              </i>
              <i n="[Order-Date].[Date Hierarchy].[Year].&amp;[1938].&amp;[יוני]" c="יוני" nd="1">
                <p n="[Order-Date].[Date Hierarchy].[Year].&amp;[1938]"/>
              </i>
              <i n="[Order-Date].[Date Hierarchy].[Year].&amp;[1938].&amp;[יולי]" c="יולי" nd="1">
                <p n="[Order-Date].[Date Hierarchy].[Year].&amp;[1938]"/>
              </i>
              <i n="[Order-Date].[Date Hierarchy].[Year].&amp;[1938].&amp;[אוגוסט]" c="אוגוסט" nd="1">
                <p n="[Order-Date].[Date Hierarchy].[Year].&amp;[1938]"/>
              </i>
              <i n="[Order-Date].[Date Hierarchy].[Year].&amp;[1938].&amp;[ספטמבר]" c="ספטמבר" nd="1">
                <p n="[Order-Date].[Date Hierarchy].[Year].&amp;[1938]"/>
              </i>
              <i n="[Order-Date].[Date Hierarchy].[Year].&amp;[1938].&amp;[אוקטובר]" c="אוקטובר" nd="1">
                <p n="[Order-Date].[Date Hierarchy].[Year].&amp;[1938]"/>
              </i>
              <i n="[Order-Date].[Date Hierarchy].[Year].&amp;[1938].&amp;[נובמבר]" c="נובמבר" nd="1">
                <p n="[Order-Date].[Date Hierarchy].[Year].&amp;[1938]"/>
              </i>
              <i n="[Order-Date].[Date Hierarchy].[Year].&amp;[1938].&amp;[דצמבר]" c="דצמבר" nd="1">
                <p n="[Order-Date].[Date Hierarchy].[Year].&amp;[1938]"/>
              </i>
              <i n="[Order-Date].[Date Hierarchy].[Year].&amp;[1939].&amp;[ינואר]" c="ינואר" nd="1">
                <p n="[Order-Date].[Date Hierarchy].[Year].&amp;[1939]"/>
              </i>
              <i n="[Order-Date].[Date Hierarchy].[Year].&amp;[1939].&amp;[פברואר]" c="פברואר" nd="1">
                <p n="[Order-Date].[Date Hierarchy].[Year].&amp;[1939]"/>
              </i>
              <i n="[Order-Date].[Date Hierarchy].[Year].&amp;[1939].&amp;[מרץ]" c="מרץ" nd="1">
                <p n="[Order-Date].[Date Hierarchy].[Year].&amp;[1939]"/>
              </i>
              <i n="[Order-Date].[Date Hierarchy].[Year].&amp;[1939].&amp;[אפריל]" c="אפריל" nd="1">
                <p n="[Order-Date].[Date Hierarchy].[Year].&amp;[1939]"/>
              </i>
              <i n="[Order-Date].[Date Hierarchy].[Year].&amp;[1939].&amp;[מאי]" c="מאי" nd="1">
                <p n="[Order-Date].[Date Hierarchy].[Year].&amp;[1939]"/>
              </i>
              <i n="[Order-Date].[Date Hierarchy].[Year].&amp;[1939].&amp;[יוני]" c="יוני" nd="1">
                <p n="[Order-Date].[Date Hierarchy].[Year].&amp;[1939]"/>
              </i>
              <i n="[Order-Date].[Date Hierarchy].[Year].&amp;[1939].&amp;[יולי]" c="יולי" nd="1">
                <p n="[Order-Date].[Date Hierarchy].[Year].&amp;[1939]"/>
              </i>
              <i n="[Order-Date].[Date Hierarchy].[Year].&amp;[1939].&amp;[אוגוסט]" c="אוגוסט" nd="1">
                <p n="[Order-Date].[Date Hierarchy].[Year].&amp;[1939]"/>
              </i>
              <i n="[Order-Date].[Date Hierarchy].[Year].&amp;[1939].&amp;[ספטמבר]" c="ספטמבר" nd="1">
                <p n="[Order-Date].[Date Hierarchy].[Year].&amp;[1939]"/>
              </i>
              <i n="[Order-Date].[Date Hierarchy].[Year].&amp;[1939].&amp;[אוקטובר]" c="אוקטובר" nd="1">
                <p n="[Order-Date].[Date Hierarchy].[Year].&amp;[1939]"/>
              </i>
              <i n="[Order-Date].[Date Hierarchy].[Year].&amp;[1939].&amp;[נובמבר]" c="נובמבר" nd="1">
                <p n="[Order-Date].[Date Hierarchy].[Year].&amp;[1939]"/>
              </i>
              <i n="[Order-Date].[Date Hierarchy].[Year].&amp;[1939].&amp;[דצמבר]" c="דצמבר" nd="1">
                <p n="[Order-Date].[Date Hierarchy].[Year].&amp;[1939]"/>
              </i>
              <i n="[Order-Date].[Date Hierarchy].[Year].&amp;[1940].&amp;[ינואר]" c="ינואר" nd="1">
                <p n="[Order-Date].[Date Hierarchy].[Year].&amp;[1940]"/>
              </i>
              <i n="[Order-Date].[Date Hierarchy].[Year].&amp;[1940].&amp;[פברואר]" c="פברואר" nd="1">
                <p n="[Order-Date].[Date Hierarchy].[Year].&amp;[1940]"/>
              </i>
              <i n="[Order-Date].[Date Hierarchy].[Year].&amp;[1940].&amp;[מרץ]" c="מרץ" nd="1">
                <p n="[Order-Date].[Date Hierarchy].[Year].&amp;[1940]"/>
              </i>
              <i n="[Order-Date].[Date Hierarchy].[Year].&amp;[1940].&amp;[אפריל]" c="אפריל" nd="1">
                <p n="[Order-Date].[Date Hierarchy].[Year].&amp;[1940]"/>
              </i>
              <i n="[Order-Date].[Date Hierarchy].[Year].&amp;[1940].&amp;[מאי]" c="מאי" nd="1">
                <p n="[Order-Date].[Date Hierarchy].[Year].&amp;[1940]"/>
              </i>
              <i n="[Order-Date].[Date Hierarchy].[Year].&amp;[1940].&amp;[יוני]" c="יוני" nd="1">
                <p n="[Order-Date].[Date Hierarchy].[Year].&amp;[1940]"/>
              </i>
              <i n="[Order-Date].[Date Hierarchy].[Year].&amp;[1940].&amp;[יולי]" c="יולי" nd="1">
                <p n="[Order-Date].[Date Hierarchy].[Year].&amp;[1940]"/>
              </i>
              <i n="[Order-Date].[Date Hierarchy].[Year].&amp;[1940].&amp;[אוגוסט]" c="אוגוסט" nd="1">
                <p n="[Order-Date].[Date Hierarchy].[Year].&amp;[1940]"/>
              </i>
              <i n="[Order-Date].[Date Hierarchy].[Year].&amp;[1940].&amp;[ספטמבר]" c="ספטמבר" nd="1">
                <p n="[Order-Date].[Date Hierarchy].[Year].&amp;[1940]"/>
              </i>
              <i n="[Order-Date].[Date Hierarchy].[Year].&amp;[1940].&amp;[אוקטובר]" c="אוקטובר" nd="1">
                <p n="[Order-Date].[Date Hierarchy].[Year].&amp;[1940]"/>
              </i>
              <i n="[Order-Date].[Date Hierarchy].[Year].&amp;[1940].&amp;[נובמבר]" c="נובמבר" nd="1">
                <p n="[Order-Date].[Date Hierarchy].[Year].&amp;[1940]"/>
              </i>
              <i n="[Order-Date].[Date Hierarchy].[Year].&amp;[1940].&amp;[דצמבר]" c="דצמבר" nd="1">
                <p n="[Order-Date].[Date Hierarchy].[Year].&amp;[1940]"/>
              </i>
              <i n="[Order-Date].[Date Hierarchy].[Year].&amp;[1941].&amp;[ינואר]" c="ינואר" nd="1">
                <p n="[Order-Date].[Date Hierarchy].[Year].&amp;[1941]"/>
              </i>
              <i n="[Order-Date].[Date Hierarchy].[Year].&amp;[1941].&amp;[פברואר]" c="פברואר" nd="1">
                <p n="[Order-Date].[Date Hierarchy].[Year].&amp;[1941]"/>
              </i>
              <i n="[Order-Date].[Date Hierarchy].[Year].&amp;[1941].&amp;[מרץ]" c="מרץ" nd="1">
                <p n="[Order-Date].[Date Hierarchy].[Year].&amp;[1941]"/>
              </i>
              <i n="[Order-Date].[Date Hierarchy].[Year].&amp;[1941].&amp;[אפריל]" c="אפריל" nd="1">
                <p n="[Order-Date].[Date Hierarchy].[Year].&amp;[1941]"/>
              </i>
              <i n="[Order-Date].[Date Hierarchy].[Year].&amp;[1941].&amp;[מאי]" c="מאי" nd="1">
                <p n="[Order-Date].[Date Hierarchy].[Year].&amp;[1941]"/>
              </i>
              <i n="[Order-Date].[Date Hierarchy].[Year].&amp;[1941].&amp;[יוני]" c="יוני" nd="1">
                <p n="[Order-Date].[Date Hierarchy].[Year].&amp;[1941]"/>
              </i>
              <i n="[Order-Date].[Date Hierarchy].[Year].&amp;[1941].&amp;[יולי]" c="יולי" nd="1">
                <p n="[Order-Date].[Date Hierarchy].[Year].&amp;[1941]"/>
              </i>
              <i n="[Order-Date].[Date Hierarchy].[Year].&amp;[1941].&amp;[אוגוסט]" c="אוגוסט" nd="1">
                <p n="[Order-Date].[Date Hierarchy].[Year].&amp;[1941]"/>
              </i>
              <i n="[Order-Date].[Date Hierarchy].[Year].&amp;[1941].&amp;[ספטמבר]" c="ספטמבר" nd="1">
                <p n="[Order-Date].[Date Hierarchy].[Year].&amp;[1941]"/>
              </i>
              <i n="[Order-Date].[Date Hierarchy].[Year].&amp;[1941].&amp;[אוקטובר]" c="אוקטובר" nd="1">
                <p n="[Order-Date].[Date Hierarchy].[Year].&amp;[1941]"/>
              </i>
              <i n="[Order-Date].[Date Hierarchy].[Year].&amp;[1941].&amp;[נובמבר]" c="נובמבר" nd="1">
                <p n="[Order-Date].[Date Hierarchy].[Year].&amp;[1941]"/>
              </i>
              <i n="[Order-Date].[Date Hierarchy].[Year].&amp;[1941].&amp;[דצמבר]" c="דצמבר" nd="1">
                <p n="[Order-Date].[Date Hierarchy].[Year].&amp;[1941]"/>
              </i>
              <i n="[Order-Date].[Date Hierarchy].[Year].&amp;[1942].&amp;[ינואר]" c="ינואר" nd="1">
                <p n="[Order-Date].[Date Hierarchy].[Year].&amp;[1942]"/>
              </i>
              <i n="[Order-Date].[Date Hierarchy].[Year].&amp;[1942].&amp;[פברואר]" c="פברואר" nd="1">
                <p n="[Order-Date].[Date Hierarchy].[Year].&amp;[1942]"/>
              </i>
              <i n="[Order-Date].[Date Hierarchy].[Year].&amp;[1942].&amp;[מרץ]" c="מרץ" nd="1">
                <p n="[Order-Date].[Date Hierarchy].[Year].&amp;[1942]"/>
              </i>
              <i n="[Order-Date].[Date Hierarchy].[Year].&amp;[1942].&amp;[אפריל]" c="אפריל" nd="1">
                <p n="[Order-Date].[Date Hierarchy].[Year].&amp;[1942]"/>
              </i>
              <i n="[Order-Date].[Date Hierarchy].[Year].&amp;[1942].&amp;[מאי]" c="מאי" nd="1">
                <p n="[Order-Date].[Date Hierarchy].[Year].&amp;[1942]"/>
              </i>
              <i n="[Order-Date].[Date Hierarchy].[Year].&amp;[1942].&amp;[יוני]" c="יוני" nd="1">
                <p n="[Order-Date].[Date Hierarchy].[Year].&amp;[1942]"/>
              </i>
              <i n="[Order-Date].[Date Hierarchy].[Year].&amp;[1942].&amp;[יולי]" c="יולי" nd="1">
                <p n="[Order-Date].[Date Hierarchy].[Year].&amp;[1942]"/>
              </i>
              <i n="[Order-Date].[Date Hierarchy].[Year].&amp;[1942].&amp;[אוגוסט]" c="אוגוסט" nd="1">
                <p n="[Order-Date].[Date Hierarchy].[Year].&amp;[1942]"/>
              </i>
              <i n="[Order-Date].[Date Hierarchy].[Year].&amp;[1942].&amp;[ספטמבר]" c="ספטמבר" nd="1">
                <p n="[Order-Date].[Date Hierarchy].[Year].&amp;[1942]"/>
              </i>
              <i n="[Order-Date].[Date Hierarchy].[Year].&amp;[1942].&amp;[אוקטובר]" c="אוקטובר" nd="1">
                <p n="[Order-Date].[Date Hierarchy].[Year].&amp;[1942]"/>
              </i>
              <i n="[Order-Date].[Date Hierarchy].[Year].&amp;[1942].&amp;[נובמבר]" c="נובמבר" nd="1">
                <p n="[Order-Date].[Date Hierarchy].[Year].&amp;[1942]"/>
              </i>
              <i n="[Order-Date].[Date Hierarchy].[Year].&amp;[1942].&amp;[דצמבר]" c="דצמבר" nd="1">
                <p n="[Order-Date].[Date Hierarchy].[Year].&amp;[1942]"/>
              </i>
              <i n="[Order-Date].[Date Hierarchy].[Year].&amp;[1943].&amp;[ינואר]" c="ינואר" nd="1">
                <p n="[Order-Date].[Date Hierarchy].[Year].&amp;[1943]"/>
              </i>
              <i n="[Order-Date].[Date Hierarchy].[Year].&amp;[1943].&amp;[פברואר]" c="פברואר" nd="1">
                <p n="[Order-Date].[Date Hierarchy].[Year].&amp;[1943]"/>
              </i>
              <i n="[Order-Date].[Date Hierarchy].[Year].&amp;[1943].&amp;[מרץ]" c="מרץ" nd="1">
                <p n="[Order-Date].[Date Hierarchy].[Year].&amp;[1943]"/>
              </i>
              <i n="[Order-Date].[Date Hierarchy].[Year].&amp;[1943].&amp;[אפריל]" c="אפריל" nd="1">
                <p n="[Order-Date].[Date Hierarchy].[Year].&amp;[1943]"/>
              </i>
              <i n="[Order-Date].[Date Hierarchy].[Year].&amp;[1943].&amp;[מאי]" c="מאי" nd="1">
                <p n="[Order-Date].[Date Hierarchy].[Year].&amp;[1943]"/>
              </i>
              <i n="[Order-Date].[Date Hierarchy].[Year].&amp;[1943].&amp;[יוני]" c="יוני" nd="1">
                <p n="[Order-Date].[Date Hierarchy].[Year].&amp;[1943]"/>
              </i>
              <i n="[Order-Date].[Date Hierarchy].[Year].&amp;[1943].&amp;[יולי]" c="יולי" nd="1">
                <p n="[Order-Date].[Date Hierarchy].[Year].&amp;[1943]"/>
              </i>
              <i n="[Order-Date].[Date Hierarchy].[Year].&amp;[1943].&amp;[אוגוסט]" c="אוגוסט" nd="1">
                <p n="[Order-Date].[Date Hierarchy].[Year].&amp;[1943]"/>
              </i>
              <i n="[Order-Date].[Date Hierarchy].[Year].&amp;[1943].&amp;[ספטמבר]" c="ספטמבר" nd="1">
                <p n="[Order-Date].[Date Hierarchy].[Year].&amp;[1943]"/>
              </i>
              <i n="[Order-Date].[Date Hierarchy].[Year].&amp;[1943].&amp;[אוקטובר]" c="אוקטובר" nd="1">
                <p n="[Order-Date].[Date Hierarchy].[Year].&amp;[1943]"/>
              </i>
              <i n="[Order-Date].[Date Hierarchy].[Year].&amp;[1943].&amp;[נובמבר]" c="נובמבר" nd="1">
                <p n="[Order-Date].[Date Hierarchy].[Year].&amp;[1943]"/>
              </i>
              <i n="[Order-Date].[Date Hierarchy].[Year].&amp;[1943].&amp;[דצמבר]" c="דצמבר" nd="1">
                <p n="[Order-Date].[Date Hierarchy].[Year].&amp;[1943]"/>
              </i>
              <i n="[Order-Date].[Date Hierarchy].[Year].&amp;[1944].&amp;[ינואר]" c="ינואר" nd="1">
                <p n="[Order-Date].[Date Hierarchy].[Year].&amp;[1944]"/>
              </i>
              <i n="[Order-Date].[Date Hierarchy].[Year].&amp;[1944].&amp;[פברואר]" c="פברואר" nd="1">
                <p n="[Order-Date].[Date Hierarchy].[Year].&amp;[1944]"/>
              </i>
              <i n="[Order-Date].[Date Hierarchy].[Year].&amp;[1944].&amp;[מרץ]" c="מרץ" nd="1">
                <p n="[Order-Date].[Date Hierarchy].[Year].&amp;[1944]"/>
              </i>
              <i n="[Order-Date].[Date Hierarchy].[Year].&amp;[1944].&amp;[אפריל]" c="אפריל" nd="1">
                <p n="[Order-Date].[Date Hierarchy].[Year].&amp;[1944]"/>
              </i>
              <i n="[Order-Date].[Date Hierarchy].[Year].&amp;[1944].&amp;[מאי]" c="מאי" nd="1">
                <p n="[Order-Date].[Date Hierarchy].[Year].&amp;[1944]"/>
              </i>
              <i n="[Order-Date].[Date Hierarchy].[Year].&amp;[1944].&amp;[יוני]" c="יוני" nd="1">
                <p n="[Order-Date].[Date Hierarchy].[Year].&amp;[1944]"/>
              </i>
              <i n="[Order-Date].[Date Hierarchy].[Year].&amp;[1944].&amp;[יולי]" c="יולי" nd="1">
                <p n="[Order-Date].[Date Hierarchy].[Year].&amp;[1944]"/>
              </i>
              <i n="[Order-Date].[Date Hierarchy].[Year].&amp;[1944].&amp;[אוגוסט]" c="אוגוסט" nd="1">
                <p n="[Order-Date].[Date Hierarchy].[Year].&amp;[1944]"/>
              </i>
              <i n="[Order-Date].[Date Hierarchy].[Year].&amp;[1944].&amp;[ספטמבר]" c="ספטמבר" nd="1">
                <p n="[Order-Date].[Date Hierarchy].[Year].&amp;[1944]"/>
              </i>
              <i n="[Order-Date].[Date Hierarchy].[Year].&amp;[1944].&amp;[אוקטובר]" c="אוקטובר" nd="1">
                <p n="[Order-Date].[Date Hierarchy].[Year].&amp;[1944]"/>
              </i>
              <i n="[Order-Date].[Date Hierarchy].[Year].&amp;[1944].&amp;[נובמבר]" c="נובמבר" nd="1">
                <p n="[Order-Date].[Date Hierarchy].[Year].&amp;[1944]"/>
              </i>
              <i n="[Order-Date].[Date Hierarchy].[Year].&amp;[1944].&amp;[דצמבר]" c="דצמבר" nd="1">
                <p n="[Order-Date].[Date Hierarchy].[Year].&amp;[1944]"/>
              </i>
              <i n="[Order-Date].[Date Hierarchy].[Year].&amp;[1945].&amp;[ינואר]" c="ינואר" nd="1">
                <p n="[Order-Date].[Date Hierarchy].[Year].&amp;[1945]"/>
              </i>
              <i n="[Order-Date].[Date Hierarchy].[Year].&amp;[1945].&amp;[פברואר]" c="פברואר" nd="1">
                <p n="[Order-Date].[Date Hierarchy].[Year].&amp;[1945]"/>
              </i>
              <i n="[Order-Date].[Date Hierarchy].[Year].&amp;[1945].&amp;[מרץ]" c="מרץ" nd="1">
                <p n="[Order-Date].[Date Hierarchy].[Year].&amp;[1945]"/>
              </i>
              <i n="[Order-Date].[Date Hierarchy].[Year].&amp;[1945].&amp;[אפריל]" c="אפריל" nd="1">
                <p n="[Order-Date].[Date Hierarchy].[Year].&amp;[1945]"/>
              </i>
              <i n="[Order-Date].[Date Hierarchy].[Year].&amp;[1945].&amp;[מאי]" c="מאי" nd="1">
                <p n="[Order-Date].[Date Hierarchy].[Year].&amp;[1945]"/>
              </i>
              <i n="[Order-Date].[Date Hierarchy].[Year].&amp;[1945].&amp;[יוני]" c="יוני" nd="1">
                <p n="[Order-Date].[Date Hierarchy].[Year].&amp;[1945]"/>
              </i>
              <i n="[Order-Date].[Date Hierarchy].[Year].&amp;[1945].&amp;[יולי]" c="יולי" nd="1">
                <p n="[Order-Date].[Date Hierarchy].[Year].&amp;[1945]"/>
              </i>
              <i n="[Order-Date].[Date Hierarchy].[Year].&amp;[1945].&amp;[אוגוסט]" c="אוגוסט" nd="1">
                <p n="[Order-Date].[Date Hierarchy].[Year].&amp;[1945]"/>
              </i>
              <i n="[Order-Date].[Date Hierarchy].[Year].&amp;[1945].&amp;[ספטמבר]" c="ספטמבר" nd="1">
                <p n="[Order-Date].[Date Hierarchy].[Year].&amp;[1945]"/>
              </i>
              <i n="[Order-Date].[Date Hierarchy].[Year].&amp;[1945].&amp;[אוקטובר]" c="אוקטובר" nd="1">
                <p n="[Order-Date].[Date Hierarchy].[Year].&amp;[1945]"/>
              </i>
              <i n="[Order-Date].[Date Hierarchy].[Year].&amp;[1945].&amp;[נובמבר]" c="נובמבר" nd="1">
                <p n="[Order-Date].[Date Hierarchy].[Year].&amp;[1945]"/>
              </i>
              <i n="[Order-Date].[Date Hierarchy].[Year].&amp;[1945].&amp;[דצמבר]" c="דצמבר" nd="1">
                <p n="[Order-Date].[Date Hierarchy].[Year].&amp;[1945]"/>
              </i>
              <i n="[Order-Date].[Date Hierarchy].[Year].&amp;[1946].&amp;[ינואר]" c="ינואר" nd="1">
                <p n="[Order-Date].[Date Hierarchy].[Year].&amp;[1946]"/>
              </i>
              <i n="[Order-Date].[Date Hierarchy].[Year].&amp;[1946].&amp;[פברואר]" c="פברואר" nd="1">
                <p n="[Order-Date].[Date Hierarchy].[Year].&amp;[1946]"/>
              </i>
              <i n="[Order-Date].[Date Hierarchy].[Year].&amp;[1946].&amp;[מרץ]" c="מרץ" nd="1">
                <p n="[Order-Date].[Date Hierarchy].[Year].&amp;[1946]"/>
              </i>
              <i n="[Order-Date].[Date Hierarchy].[Year].&amp;[1946].&amp;[אפריל]" c="אפריל" nd="1">
                <p n="[Order-Date].[Date Hierarchy].[Year].&amp;[1946]"/>
              </i>
              <i n="[Order-Date].[Date Hierarchy].[Year].&amp;[1946].&amp;[מאי]" c="מאי" nd="1">
                <p n="[Order-Date].[Date Hierarchy].[Year].&amp;[1946]"/>
              </i>
              <i n="[Order-Date].[Date Hierarchy].[Year].&amp;[1946].&amp;[יוני]" c="יוני" nd="1">
                <p n="[Order-Date].[Date Hierarchy].[Year].&amp;[1946]"/>
              </i>
              <i n="[Order-Date].[Date Hierarchy].[Year].&amp;[1946].&amp;[יולי]" c="יולי" nd="1">
                <p n="[Order-Date].[Date Hierarchy].[Year].&amp;[1946]"/>
              </i>
              <i n="[Order-Date].[Date Hierarchy].[Year].&amp;[1946].&amp;[אוגוסט]" c="אוגוסט" nd="1">
                <p n="[Order-Date].[Date Hierarchy].[Year].&amp;[1946]"/>
              </i>
              <i n="[Order-Date].[Date Hierarchy].[Year].&amp;[1946].&amp;[ספטמבר]" c="ספטמבר" nd="1">
                <p n="[Order-Date].[Date Hierarchy].[Year].&amp;[1946]"/>
              </i>
              <i n="[Order-Date].[Date Hierarchy].[Year].&amp;[1946].&amp;[אוקטובר]" c="אוקטובר" nd="1">
                <p n="[Order-Date].[Date Hierarchy].[Year].&amp;[1946]"/>
              </i>
              <i n="[Order-Date].[Date Hierarchy].[Year].&amp;[1946].&amp;[נובמבר]" c="נובמבר" nd="1">
                <p n="[Order-Date].[Date Hierarchy].[Year].&amp;[1946]"/>
              </i>
              <i n="[Order-Date].[Date Hierarchy].[Year].&amp;[1946].&amp;[דצמבר]" c="דצמבר" nd="1">
                <p n="[Order-Date].[Date Hierarchy].[Year].&amp;[1946]"/>
              </i>
              <i n="[Order-Date].[Date Hierarchy].[Year].&amp;[1947].&amp;[ינואר]" c="ינואר" nd="1">
                <p n="[Order-Date].[Date Hierarchy].[Year].&amp;[1947]"/>
              </i>
              <i n="[Order-Date].[Date Hierarchy].[Year].&amp;[1947].&amp;[פברואר]" c="פברואר" nd="1">
                <p n="[Order-Date].[Date Hierarchy].[Year].&amp;[1947]"/>
              </i>
              <i n="[Order-Date].[Date Hierarchy].[Year].&amp;[1947].&amp;[מרץ]" c="מרץ" nd="1">
                <p n="[Order-Date].[Date Hierarchy].[Year].&amp;[1947]"/>
              </i>
              <i n="[Order-Date].[Date Hierarchy].[Year].&amp;[1947].&amp;[אפריל]" c="אפריל" nd="1">
                <p n="[Order-Date].[Date Hierarchy].[Year].&amp;[1947]"/>
              </i>
              <i n="[Order-Date].[Date Hierarchy].[Year].&amp;[1947].&amp;[מאי]" c="מאי" nd="1">
                <p n="[Order-Date].[Date Hierarchy].[Year].&amp;[1947]"/>
              </i>
              <i n="[Order-Date].[Date Hierarchy].[Year].&amp;[1947].&amp;[יוני]" c="יוני" nd="1">
                <p n="[Order-Date].[Date Hierarchy].[Year].&amp;[1947]"/>
              </i>
              <i n="[Order-Date].[Date Hierarchy].[Year].&amp;[1947].&amp;[יולי]" c="יולי" nd="1">
                <p n="[Order-Date].[Date Hierarchy].[Year].&amp;[1947]"/>
              </i>
              <i n="[Order-Date].[Date Hierarchy].[Year].&amp;[1947].&amp;[אוגוסט]" c="אוגוסט" nd="1">
                <p n="[Order-Date].[Date Hierarchy].[Year].&amp;[1947]"/>
              </i>
              <i n="[Order-Date].[Date Hierarchy].[Year].&amp;[1947].&amp;[ספטמבר]" c="ספטמבר" nd="1">
                <p n="[Order-Date].[Date Hierarchy].[Year].&amp;[1947]"/>
              </i>
              <i n="[Order-Date].[Date Hierarchy].[Year].&amp;[1947].&amp;[אוקטובר]" c="אוקטובר" nd="1">
                <p n="[Order-Date].[Date Hierarchy].[Year].&amp;[1947]"/>
              </i>
              <i n="[Order-Date].[Date Hierarchy].[Year].&amp;[1947].&amp;[נובמבר]" c="נובמבר" nd="1">
                <p n="[Order-Date].[Date Hierarchy].[Year].&amp;[1947]"/>
              </i>
              <i n="[Order-Date].[Date Hierarchy].[Year].&amp;[1947].&amp;[דצמבר]" c="דצמבר" nd="1">
                <p n="[Order-Date].[Date Hierarchy].[Year].&amp;[1947]"/>
              </i>
              <i n="[Order-Date].[Date Hierarchy].[Year].&amp;[1948].&amp;[ינואר]" c="ינואר" nd="1">
                <p n="[Order-Date].[Date Hierarchy].[Year].&amp;[1948]"/>
              </i>
              <i n="[Order-Date].[Date Hierarchy].[Year].&amp;[1948].&amp;[פברואר]" c="פברואר" nd="1">
                <p n="[Order-Date].[Date Hierarchy].[Year].&amp;[1948]"/>
              </i>
              <i n="[Order-Date].[Date Hierarchy].[Year].&amp;[1948].&amp;[מרץ]" c="מרץ" nd="1">
                <p n="[Order-Date].[Date Hierarchy].[Year].&amp;[1948]"/>
              </i>
              <i n="[Order-Date].[Date Hierarchy].[Year].&amp;[1948].&amp;[אפריל]" c="אפריל" nd="1">
                <p n="[Order-Date].[Date Hierarchy].[Year].&amp;[1948]"/>
              </i>
              <i n="[Order-Date].[Date Hierarchy].[Year].&amp;[1948].&amp;[מאי]" c="מאי" nd="1">
                <p n="[Order-Date].[Date Hierarchy].[Year].&amp;[1948]"/>
              </i>
              <i n="[Order-Date].[Date Hierarchy].[Year].&amp;[1948].&amp;[יוני]" c="יוני" nd="1">
                <p n="[Order-Date].[Date Hierarchy].[Year].&amp;[1948]"/>
              </i>
              <i n="[Order-Date].[Date Hierarchy].[Year].&amp;[1948].&amp;[יולי]" c="יולי" nd="1">
                <p n="[Order-Date].[Date Hierarchy].[Year].&amp;[1948]"/>
              </i>
              <i n="[Order-Date].[Date Hierarchy].[Year].&amp;[1948].&amp;[אוגוסט]" c="אוגוסט" nd="1">
                <p n="[Order-Date].[Date Hierarchy].[Year].&amp;[1948]"/>
              </i>
              <i n="[Order-Date].[Date Hierarchy].[Year].&amp;[1948].&amp;[ספטמבר]" c="ספטמבר" nd="1">
                <p n="[Order-Date].[Date Hierarchy].[Year].&amp;[1948]"/>
              </i>
              <i n="[Order-Date].[Date Hierarchy].[Year].&amp;[1948].&amp;[אוקטובר]" c="אוקטובר" nd="1">
                <p n="[Order-Date].[Date Hierarchy].[Year].&amp;[1948]"/>
              </i>
              <i n="[Order-Date].[Date Hierarchy].[Year].&amp;[1948].&amp;[נובמבר]" c="נובמבר" nd="1">
                <p n="[Order-Date].[Date Hierarchy].[Year].&amp;[1948]"/>
              </i>
              <i n="[Order-Date].[Date Hierarchy].[Year].&amp;[1948].&amp;[דצמבר]" c="דצמבר" nd="1">
                <p n="[Order-Date].[Date Hierarchy].[Year].&amp;[1948]"/>
              </i>
              <i n="[Order-Date].[Date Hierarchy].[Year].&amp;[1949].&amp;[ינואר]" c="ינואר" nd="1">
                <p n="[Order-Date].[Date Hierarchy].[Year].&amp;[1949]"/>
              </i>
              <i n="[Order-Date].[Date Hierarchy].[Year].&amp;[1949].&amp;[פברואר]" c="פברואר" nd="1">
                <p n="[Order-Date].[Date Hierarchy].[Year].&amp;[1949]"/>
              </i>
              <i n="[Order-Date].[Date Hierarchy].[Year].&amp;[1949].&amp;[מרץ]" c="מרץ" nd="1">
                <p n="[Order-Date].[Date Hierarchy].[Year].&amp;[1949]"/>
              </i>
              <i n="[Order-Date].[Date Hierarchy].[Year].&amp;[1949].&amp;[אפריל]" c="אפריל" nd="1">
                <p n="[Order-Date].[Date Hierarchy].[Year].&amp;[1949]"/>
              </i>
              <i n="[Order-Date].[Date Hierarchy].[Year].&amp;[1949].&amp;[מאי]" c="מאי" nd="1">
                <p n="[Order-Date].[Date Hierarchy].[Year].&amp;[1949]"/>
              </i>
              <i n="[Order-Date].[Date Hierarchy].[Year].&amp;[1949].&amp;[יוני]" c="יוני" nd="1">
                <p n="[Order-Date].[Date Hierarchy].[Year].&amp;[1949]"/>
              </i>
              <i n="[Order-Date].[Date Hierarchy].[Year].&amp;[1949].&amp;[יולי]" c="יולי" nd="1">
                <p n="[Order-Date].[Date Hierarchy].[Year].&amp;[1949]"/>
              </i>
              <i n="[Order-Date].[Date Hierarchy].[Year].&amp;[1949].&amp;[אוגוסט]" c="אוגוסט" nd="1">
                <p n="[Order-Date].[Date Hierarchy].[Year].&amp;[1949]"/>
              </i>
              <i n="[Order-Date].[Date Hierarchy].[Year].&amp;[1949].&amp;[ספטמבר]" c="ספטמבר" nd="1">
                <p n="[Order-Date].[Date Hierarchy].[Year].&amp;[1949]"/>
              </i>
              <i n="[Order-Date].[Date Hierarchy].[Year].&amp;[1949].&amp;[אוקטובר]" c="אוקטובר" nd="1">
                <p n="[Order-Date].[Date Hierarchy].[Year].&amp;[1949]"/>
              </i>
              <i n="[Order-Date].[Date Hierarchy].[Year].&amp;[1949].&amp;[נובמבר]" c="נובמבר" nd="1">
                <p n="[Order-Date].[Date Hierarchy].[Year].&amp;[1949]"/>
              </i>
              <i n="[Order-Date].[Date Hierarchy].[Year].&amp;[1949].&amp;[דצמבר]" c="דצמבר" nd="1">
                <p n="[Order-Date].[Date Hierarchy].[Year].&amp;[1949]"/>
              </i>
              <i n="[Order-Date].[Date Hierarchy].[Year].&amp;[1950].&amp;[ינואר]" c="ינואר" nd="1">
                <p n="[Order-Date].[Date Hierarchy].[Year].&amp;[1950]"/>
              </i>
              <i n="[Order-Date].[Date Hierarchy].[Year].&amp;[1950].&amp;[פברואר]" c="פברואר" nd="1">
                <p n="[Order-Date].[Date Hierarchy].[Year].&amp;[1950]"/>
              </i>
              <i n="[Order-Date].[Date Hierarchy].[Year].&amp;[1950].&amp;[מרץ]" c="מרץ" nd="1">
                <p n="[Order-Date].[Date Hierarchy].[Year].&amp;[1950]"/>
              </i>
              <i n="[Order-Date].[Date Hierarchy].[Year].&amp;[1950].&amp;[אפריל]" c="אפריל" nd="1">
                <p n="[Order-Date].[Date Hierarchy].[Year].&amp;[1950]"/>
              </i>
              <i n="[Order-Date].[Date Hierarchy].[Year].&amp;[1950].&amp;[מאי]" c="מאי" nd="1">
                <p n="[Order-Date].[Date Hierarchy].[Year].&amp;[1950]"/>
              </i>
              <i n="[Order-Date].[Date Hierarchy].[Year].&amp;[1950].&amp;[יוני]" c="יוני" nd="1">
                <p n="[Order-Date].[Date Hierarchy].[Year].&amp;[1950]"/>
              </i>
              <i n="[Order-Date].[Date Hierarchy].[Year].&amp;[1950].&amp;[יולי]" c="יולי" nd="1">
                <p n="[Order-Date].[Date Hierarchy].[Year].&amp;[1950]"/>
              </i>
              <i n="[Order-Date].[Date Hierarchy].[Year].&amp;[1950].&amp;[אוגוסט]" c="אוגוסט" nd="1">
                <p n="[Order-Date].[Date Hierarchy].[Year].&amp;[1950]"/>
              </i>
              <i n="[Order-Date].[Date Hierarchy].[Year].&amp;[1950].&amp;[ספטמבר]" c="ספטמבר" nd="1">
                <p n="[Order-Date].[Date Hierarchy].[Year].&amp;[1950]"/>
              </i>
              <i n="[Order-Date].[Date Hierarchy].[Year].&amp;[1950].&amp;[אוקטובר]" c="אוקטובר" nd="1">
                <p n="[Order-Date].[Date Hierarchy].[Year].&amp;[1950]"/>
              </i>
              <i n="[Order-Date].[Date Hierarchy].[Year].&amp;[1950].&amp;[נובמבר]" c="נובמבר" nd="1">
                <p n="[Order-Date].[Date Hierarchy].[Year].&amp;[1950]"/>
              </i>
              <i n="[Order-Date].[Date Hierarchy].[Year].&amp;[1950].&amp;[דצמבר]" c="דצמבר" nd="1">
                <p n="[Order-Date].[Date Hierarchy].[Year].&amp;[1950]"/>
              </i>
              <i n="[Order-Date].[Date Hierarchy].[Year].&amp;[1951].&amp;[ינואר]" c="ינואר" nd="1">
                <p n="[Order-Date].[Date Hierarchy].[Year].&amp;[1951]"/>
              </i>
              <i n="[Order-Date].[Date Hierarchy].[Year].&amp;[1951].&amp;[פברואר]" c="פברואר" nd="1">
                <p n="[Order-Date].[Date Hierarchy].[Year].&amp;[1951]"/>
              </i>
              <i n="[Order-Date].[Date Hierarchy].[Year].&amp;[1951].&amp;[מרץ]" c="מרץ" nd="1">
                <p n="[Order-Date].[Date Hierarchy].[Year].&amp;[1951]"/>
              </i>
              <i n="[Order-Date].[Date Hierarchy].[Year].&amp;[1951].&amp;[אפריל]" c="אפריל" nd="1">
                <p n="[Order-Date].[Date Hierarchy].[Year].&amp;[1951]"/>
              </i>
              <i n="[Order-Date].[Date Hierarchy].[Year].&amp;[1951].&amp;[מאי]" c="מאי" nd="1">
                <p n="[Order-Date].[Date Hierarchy].[Year].&amp;[1951]"/>
              </i>
              <i n="[Order-Date].[Date Hierarchy].[Year].&amp;[1951].&amp;[יוני]" c="יוני" nd="1">
                <p n="[Order-Date].[Date Hierarchy].[Year].&amp;[1951]"/>
              </i>
              <i n="[Order-Date].[Date Hierarchy].[Year].&amp;[1951].&amp;[יולי]" c="יולי" nd="1">
                <p n="[Order-Date].[Date Hierarchy].[Year].&amp;[1951]"/>
              </i>
              <i n="[Order-Date].[Date Hierarchy].[Year].&amp;[1951].&amp;[אוגוסט]" c="אוגוסט" nd="1">
                <p n="[Order-Date].[Date Hierarchy].[Year].&amp;[1951]"/>
              </i>
              <i n="[Order-Date].[Date Hierarchy].[Year].&amp;[1951].&amp;[ספטמבר]" c="ספטמבר" nd="1">
                <p n="[Order-Date].[Date Hierarchy].[Year].&amp;[1951]"/>
              </i>
              <i n="[Order-Date].[Date Hierarchy].[Year].&amp;[1951].&amp;[אוקטובר]" c="אוקטובר" nd="1">
                <p n="[Order-Date].[Date Hierarchy].[Year].&amp;[1951]"/>
              </i>
              <i n="[Order-Date].[Date Hierarchy].[Year].&amp;[1951].&amp;[נובמבר]" c="נובמבר" nd="1">
                <p n="[Order-Date].[Date Hierarchy].[Year].&amp;[1951]"/>
              </i>
              <i n="[Order-Date].[Date Hierarchy].[Year].&amp;[1951].&amp;[דצמבר]" c="דצמבר" nd="1">
                <p n="[Order-Date].[Date Hierarchy].[Year].&amp;[1951]"/>
              </i>
              <i n="[Order-Date].[Date Hierarchy].[Year].&amp;[1952].&amp;[ינואר]" c="ינואר" nd="1">
                <p n="[Order-Date].[Date Hierarchy].[Year].&amp;[1952]"/>
              </i>
              <i n="[Order-Date].[Date Hierarchy].[Year].&amp;[1952].&amp;[פברואר]" c="פברואר" nd="1">
                <p n="[Order-Date].[Date Hierarchy].[Year].&amp;[1952]"/>
              </i>
              <i n="[Order-Date].[Date Hierarchy].[Year].&amp;[1952].&amp;[מרץ]" c="מרץ" nd="1">
                <p n="[Order-Date].[Date Hierarchy].[Year].&amp;[1952]"/>
              </i>
              <i n="[Order-Date].[Date Hierarchy].[Year].&amp;[1952].&amp;[אפריל]" c="אפריל" nd="1">
                <p n="[Order-Date].[Date Hierarchy].[Year].&amp;[1952]"/>
              </i>
              <i n="[Order-Date].[Date Hierarchy].[Year].&amp;[1952].&amp;[מאי]" c="מאי" nd="1">
                <p n="[Order-Date].[Date Hierarchy].[Year].&amp;[1952]"/>
              </i>
              <i n="[Order-Date].[Date Hierarchy].[Year].&amp;[1952].&amp;[יוני]" c="יוני" nd="1">
                <p n="[Order-Date].[Date Hierarchy].[Year].&amp;[1952]"/>
              </i>
              <i n="[Order-Date].[Date Hierarchy].[Year].&amp;[1952].&amp;[יולי]" c="יולי" nd="1">
                <p n="[Order-Date].[Date Hierarchy].[Year].&amp;[1952]"/>
              </i>
              <i n="[Order-Date].[Date Hierarchy].[Year].&amp;[1952].&amp;[אוגוסט]" c="אוגוסט" nd="1">
                <p n="[Order-Date].[Date Hierarchy].[Year].&amp;[1952]"/>
              </i>
              <i n="[Order-Date].[Date Hierarchy].[Year].&amp;[1952].&amp;[ספטמבר]" c="ספטמבר" nd="1">
                <p n="[Order-Date].[Date Hierarchy].[Year].&amp;[1952]"/>
              </i>
              <i n="[Order-Date].[Date Hierarchy].[Year].&amp;[1952].&amp;[אוקטובר]" c="אוקטובר" nd="1">
                <p n="[Order-Date].[Date Hierarchy].[Year].&amp;[1952]"/>
              </i>
              <i n="[Order-Date].[Date Hierarchy].[Year].&amp;[1952].&amp;[נובמבר]" c="נובמבר" nd="1">
                <p n="[Order-Date].[Date Hierarchy].[Year].&amp;[1952]"/>
              </i>
              <i n="[Order-Date].[Date Hierarchy].[Year].&amp;[1952].&amp;[דצמבר]" c="דצמבר" nd="1">
                <p n="[Order-Date].[Date Hierarchy].[Year].&amp;[1952]"/>
              </i>
              <i n="[Order-Date].[Date Hierarchy].[Year].&amp;[1953].&amp;[ינואר]" c="ינואר" nd="1">
                <p n="[Order-Date].[Date Hierarchy].[Year].&amp;[1953]"/>
              </i>
              <i n="[Order-Date].[Date Hierarchy].[Year].&amp;[1953].&amp;[פברואר]" c="פברואר" nd="1">
                <p n="[Order-Date].[Date Hierarchy].[Year].&amp;[1953]"/>
              </i>
              <i n="[Order-Date].[Date Hierarchy].[Year].&amp;[1953].&amp;[מרץ]" c="מרץ" nd="1">
                <p n="[Order-Date].[Date Hierarchy].[Year].&amp;[1953]"/>
              </i>
              <i n="[Order-Date].[Date Hierarchy].[Year].&amp;[1953].&amp;[אפריל]" c="אפריל" nd="1">
                <p n="[Order-Date].[Date Hierarchy].[Year].&amp;[1953]"/>
              </i>
              <i n="[Order-Date].[Date Hierarchy].[Year].&amp;[1953].&amp;[מאי]" c="מאי" nd="1">
                <p n="[Order-Date].[Date Hierarchy].[Year].&amp;[1953]"/>
              </i>
              <i n="[Order-Date].[Date Hierarchy].[Year].&amp;[1953].&amp;[יוני]" c="יוני" nd="1">
                <p n="[Order-Date].[Date Hierarchy].[Year].&amp;[1953]"/>
              </i>
              <i n="[Order-Date].[Date Hierarchy].[Year].&amp;[1953].&amp;[יולי]" c="יולי" nd="1">
                <p n="[Order-Date].[Date Hierarchy].[Year].&amp;[1953]"/>
              </i>
              <i n="[Order-Date].[Date Hierarchy].[Year].&amp;[1953].&amp;[אוגוסט]" c="אוגוסט" nd="1">
                <p n="[Order-Date].[Date Hierarchy].[Year].&amp;[1953]"/>
              </i>
              <i n="[Order-Date].[Date Hierarchy].[Year].&amp;[1953].&amp;[ספטמבר]" c="ספטמבר" nd="1">
                <p n="[Order-Date].[Date Hierarchy].[Year].&amp;[1953]"/>
              </i>
              <i n="[Order-Date].[Date Hierarchy].[Year].&amp;[1953].&amp;[אוקטובר]" c="אוקטובר" nd="1">
                <p n="[Order-Date].[Date Hierarchy].[Year].&amp;[1953]"/>
              </i>
              <i n="[Order-Date].[Date Hierarchy].[Year].&amp;[1953].&amp;[נובמבר]" c="נובמבר" nd="1">
                <p n="[Order-Date].[Date Hierarchy].[Year].&amp;[1953]"/>
              </i>
              <i n="[Order-Date].[Date Hierarchy].[Year].&amp;[1953].&amp;[דצמבר]" c="דצמבר" nd="1">
                <p n="[Order-Date].[Date Hierarchy].[Year].&amp;[1953]"/>
              </i>
              <i n="[Order-Date].[Date Hierarchy].[Year].&amp;[1954].&amp;[ינואר]" c="ינואר" nd="1">
                <p n="[Order-Date].[Date Hierarchy].[Year].&amp;[1954]"/>
              </i>
              <i n="[Order-Date].[Date Hierarchy].[Year].&amp;[1954].&amp;[פברואר]" c="פברואר" nd="1">
                <p n="[Order-Date].[Date Hierarchy].[Year].&amp;[1954]"/>
              </i>
              <i n="[Order-Date].[Date Hierarchy].[Year].&amp;[1954].&amp;[מרץ]" c="מרץ" nd="1">
                <p n="[Order-Date].[Date Hierarchy].[Year].&amp;[1954]"/>
              </i>
              <i n="[Order-Date].[Date Hierarchy].[Year].&amp;[1954].&amp;[אפריל]" c="אפריל" nd="1">
                <p n="[Order-Date].[Date Hierarchy].[Year].&amp;[1954]"/>
              </i>
              <i n="[Order-Date].[Date Hierarchy].[Year].&amp;[1954].&amp;[מאי]" c="מאי" nd="1">
                <p n="[Order-Date].[Date Hierarchy].[Year].&amp;[1954]"/>
              </i>
              <i n="[Order-Date].[Date Hierarchy].[Year].&amp;[1954].&amp;[יוני]" c="יוני" nd="1">
                <p n="[Order-Date].[Date Hierarchy].[Year].&amp;[1954]"/>
              </i>
              <i n="[Order-Date].[Date Hierarchy].[Year].&amp;[1954].&amp;[יולי]" c="יולי" nd="1">
                <p n="[Order-Date].[Date Hierarchy].[Year].&amp;[1954]"/>
              </i>
              <i n="[Order-Date].[Date Hierarchy].[Year].&amp;[1954].&amp;[אוגוסט]" c="אוגוסט" nd="1">
                <p n="[Order-Date].[Date Hierarchy].[Year].&amp;[1954]"/>
              </i>
              <i n="[Order-Date].[Date Hierarchy].[Year].&amp;[1954].&amp;[ספטמבר]" c="ספטמבר" nd="1">
                <p n="[Order-Date].[Date Hierarchy].[Year].&amp;[1954]"/>
              </i>
              <i n="[Order-Date].[Date Hierarchy].[Year].&amp;[1954].&amp;[אוקטובר]" c="אוקטובר" nd="1">
                <p n="[Order-Date].[Date Hierarchy].[Year].&amp;[1954]"/>
              </i>
              <i n="[Order-Date].[Date Hierarchy].[Year].&amp;[1954].&amp;[נובמבר]" c="נובמבר" nd="1">
                <p n="[Order-Date].[Date Hierarchy].[Year].&amp;[1954]"/>
              </i>
              <i n="[Order-Date].[Date Hierarchy].[Year].&amp;[1954].&amp;[דצמבר]" c="דצמבר" nd="1">
                <p n="[Order-Date].[Date Hierarchy].[Year].&amp;[1954]"/>
              </i>
              <i n="[Order-Date].[Date Hierarchy].[Year].&amp;[1955].&amp;[ינואר]" c="ינואר" nd="1">
                <p n="[Order-Date].[Date Hierarchy].[Year].&amp;[1955]"/>
              </i>
              <i n="[Order-Date].[Date Hierarchy].[Year].&amp;[1955].&amp;[פברואר]" c="פברואר" nd="1">
                <p n="[Order-Date].[Date Hierarchy].[Year].&amp;[1955]"/>
              </i>
              <i n="[Order-Date].[Date Hierarchy].[Year].&amp;[1955].&amp;[מרץ]" c="מרץ" nd="1">
                <p n="[Order-Date].[Date Hierarchy].[Year].&amp;[1955]"/>
              </i>
              <i n="[Order-Date].[Date Hierarchy].[Year].&amp;[1955].&amp;[אפריל]" c="אפריל" nd="1">
                <p n="[Order-Date].[Date Hierarchy].[Year].&amp;[1955]"/>
              </i>
              <i n="[Order-Date].[Date Hierarchy].[Year].&amp;[1955].&amp;[מאי]" c="מאי" nd="1">
                <p n="[Order-Date].[Date Hierarchy].[Year].&amp;[1955]"/>
              </i>
              <i n="[Order-Date].[Date Hierarchy].[Year].&amp;[1955].&amp;[יוני]" c="יוני" nd="1">
                <p n="[Order-Date].[Date Hierarchy].[Year].&amp;[1955]"/>
              </i>
              <i n="[Order-Date].[Date Hierarchy].[Year].&amp;[1955].&amp;[יולי]" c="יולי" nd="1">
                <p n="[Order-Date].[Date Hierarchy].[Year].&amp;[1955]"/>
              </i>
              <i n="[Order-Date].[Date Hierarchy].[Year].&amp;[1955].&amp;[אוגוסט]" c="אוגוסט" nd="1">
                <p n="[Order-Date].[Date Hierarchy].[Year].&amp;[1955]"/>
              </i>
              <i n="[Order-Date].[Date Hierarchy].[Year].&amp;[1955].&amp;[ספטמבר]" c="ספטמבר" nd="1">
                <p n="[Order-Date].[Date Hierarchy].[Year].&amp;[1955]"/>
              </i>
              <i n="[Order-Date].[Date Hierarchy].[Year].&amp;[1955].&amp;[אוקטובר]" c="אוקטובר" nd="1">
                <p n="[Order-Date].[Date Hierarchy].[Year].&amp;[1955]"/>
              </i>
              <i n="[Order-Date].[Date Hierarchy].[Year].&amp;[1955].&amp;[נובמבר]" c="נובמבר" nd="1">
                <p n="[Order-Date].[Date Hierarchy].[Year].&amp;[1955]"/>
              </i>
              <i n="[Order-Date].[Date Hierarchy].[Year].&amp;[1955].&amp;[דצמבר]" c="דצמבר" nd="1">
                <p n="[Order-Date].[Date Hierarchy].[Year].&amp;[1955]"/>
              </i>
              <i n="[Order-Date].[Date Hierarchy].[Year].&amp;[1956].&amp;[ינואר]" c="ינואר" nd="1">
                <p n="[Order-Date].[Date Hierarchy].[Year].&amp;[1956]"/>
              </i>
              <i n="[Order-Date].[Date Hierarchy].[Year].&amp;[1956].&amp;[פברואר]" c="פברואר" nd="1">
                <p n="[Order-Date].[Date Hierarchy].[Year].&amp;[1956]"/>
              </i>
              <i n="[Order-Date].[Date Hierarchy].[Year].&amp;[1956].&amp;[מרץ]" c="מרץ" nd="1">
                <p n="[Order-Date].[Date Hierarchy].[Year].&amp;[1956]"/>
              </i>
              <i n="[Order-Date].[Date Hierarchy].[Year].&amp;[1956].&amp;[אפריל]" c="אפריל" nd="1">
                <p n="[Order-Date].[Date Hierarchy].[Year].&amp;[1956]"/>
              </i>
              <i n="[Order-Date].[Date Hierarchy].[Year].&amp;[1956].&amp;[מאי]" c="מאי" nd="1">
                <p n="[Order-Date].[Date Hierarchy].[Year].&amp;[1956]"/>
              </i>
              <i n="[Order-Date].[Date Hierarchy].[Year].&amp;[1956].&amp;[יוני]" c="יוני" nd="1">
                <p n="[Order-Date].[Date Hierarchy].[Year].&amp;[1956]"/>
              </i>
              <i n="[Order-Date].[Date Hierarchy].[Year].&amp;[1956].&amp;[יולי]" c="יולי" nd="1">
                <p n="[Order-Date].[Date Hierarchy].[Year].&amp;[1956]"/>
              </i>
              <i n="[Order-Date].[Date Hierarchy].[Year].&amp;[1956].&amp;[אוגוסט]" c="אוגוסט" nd="1">
                <p n="[Order-Date].[Date Hierarchy].[Year].&amp;[1956]"/>
              </i>
              <i n="[Order-Date].[Date Hierarchy].[Year].&amp;[1956].&amp;[ספטמבר]" c="ספטמבר" nd="1">
                <p n="[Order-Date].[Date Hierarchy].[Year].&amp;[1956]"/>
              </i>
              <i n="[Order-Date].[Date Hierarchy].[Year].&amp;[1956].&amp;[אוקטובר]" c="אוקטובר" nd="1">
                <p n="[Order-Date].[Date Hierarchy].[Year].&amp;[1956]"/>
              </i>
              <i n="[Order-Date].[Date Hierarchy].[Year].&amp;[1956].&amp;[נובמבר]" c="נובמבר" nd="1">
                <p n="[Order-Date].[Date Hierarchy].[Year].&amp;[1956]"/>
              </i>
              <i n="[Order-Date].[Date Hierarchy].[Year].&amp;[1956].&amp;[דצמבר]" c="דצמבר" nd="1">
                <p n="[Order-Date].[Date Hierarchy].[Year].&amp;[1956]"/>
              </i>
              <i n="[Order-Date].[Date Hierarchy].[Year].&amp;[1957].&amp;[ינואר]" c="ינואר" nd="1">
                <p n="[Order-Date].[Date Hierarchy].[Year].&amp;[1957]"/>
              </i>
              <i n="[Order-Date].[Date Hierarchy].[Year].&amp;[1957].&amp;[פברואר]" c="פברואר" nd="1">
                <p n="[Order-Date].[Date Hierarchy].[Year].&amp;[1957]"/>
              </i>
              <i n="[Order-Date].[Date Hierarchy].[Year].&amp;[1957].&amp;[מרץ]" c="מרץ" nd="1">
                <p n="[Order-Date].[Date Hierarchy].[Year].&amp;[1957]"/>
              </i>
              <i n="[Order-Date].[Date Hierarchy].[Year].&amp;[1957].&amp;[אפריל]" c="אפריל" nd="1">
                <p n="[Order-Date].[Date Hierarchy].[Year].&amp;[1957]"/>
              </i>
              <i n="[Order-Date].[Date Hierarchy].[Year].&amp;[1957].&amp;[מאי]" c="מאי" nd="1">
                <p n="[Order-Date].[Date Hierarchy].[Year].&amp;[1957]"/>
              </i>
              <i n="[Order-Date].[Date Hierarchy].[Year].&amp;[1957].&amp;[יוני]" c="יוני" nd="1">
                <p n="[Order-Date].[Date Hierarchy].[Year].&amp;[1957]"/>
              </i>
              <i n="[Order-Date].[Date Hierarchy].[Year].&amp;[1957].&amp;[יולי]" c="יולי" nd="1">
                <p n="[Order-Date].[Date Hierarchy].[Year].&amp;[1957]"/>
              </i>
              <i n="[Order-Date].[Date Hierarchy].[Year].&amp;[1957].&amp;[אוגוסט]" c="אוגוסט" nd="1">
                <p n="[Order-Date].[Date Hierarchy].[Year].&amp;[1957]"/>
              </i>
              <i n="[Order-Date].[Date Hierarchy].[Year].&amp;[1957].&amp;[ספטמבר]" c="ספטמבר" nd="1">
                <p n="[Order-Date].[Date Hierarchy].[Year].&amp;[1957]"/>
              </i>
              <i n="[Order-Date].[Date Hierarchy].[Year].&amp;[1957].&amp;[אוקטובר]" c="אוקטובר" nd="1">
                <p n="[Order-Date].[Date Hierarchy].[Year].&amp;[1957]"/>
              </i>
              <i n="[Order-Date].[Date Hierarchy].[Year].&amp;[1957].&amp;[נובמבר]" c="נובמבר" nd="1">
                <p n="[Order-Date].[Date Hierarchy].[Year].&amp;[1957]"/>
              </i>
              <i n="[Order-Date].[Date Hierarchy].[Year].&amp;[1957].&amp;[דצמבר]" c="דצמבר" nd="1">
                <p n="[Order-Date].[Date Hierarchy].[Year].&amp;[1957]"/>
              </i>
              <i n="[Order-Date].[Date Hierarchy].[Year].&amp;[1958].&amp;[ינואר]" c="ינואר" nd="1">
                <p n="[Order-Date].[Date Hierarchy].[Year].&amp;[1958]"/>
              </i>
              <i n="[Order-Date].[Date Hierarchy].[Year].&amp;[1958].&amp;[פברואר]" c="פברואר" nd="1">
                <p n="[Order-Date].[Date Hierarchy].[Year].&amp;[1958]"/>
              </i>
              <i n="[Order-Date].[Date Hierarchy].[Year].&amp;[1958].&amp;[מרץ]" c="מרץ" nd="1">
                <p n="[Order-Date].[Date Hierarchy].[Year].&amp;[1958]"/>
              </i>
              <i n="[Order-Date].[Date Hierarchy].[Year].&amp;[1958].&amp;[אפריל]" c="אפריל" nd="1">
                <p n="[Order-Date].[Date Hierarchy].[Year].&amp;[1958]"/>
              </i>
              <i n="[Order-Date].[Date Hierarchy].[Year].&amp;[1958].&amp;[מאי]" c="מאי" nd="1">
                <p n="[Order-Date].[Date Hierarchy].[Year].&amp;[1958]"/>
              </i>
              <i n="[Order-Date].[Date Hierarchy].[Year].&amp;[1958].&amp;[יוני]" c="יוני" nd="1">
                <p n="[Order-Date].[Date Hierarchy].[Year].&amp;[1958]"/>
              </i>
              <i n="[Order-Date].[Date Hierarchy].[Year].&amp;[1958].&amp;[יולי]" c="יולי" nd="1">
                <p n="[Order-Date].[Date Hierarchy].[Year].&amp;[1958]"/>
              </i>
              <i n="[Order-Date].[Date Hierarchy].[Year].&amp;[1958].&amp;[אוגוסט]" c="אוגוסט" nd="1">
                <p n="[Order-Date].[Date Hierarchy].[Year].&amp;[1958]"/>
              </i>
              <i n="[Order-Date].[Date Hierarchy].[Year].&amp;[1958].&amp;[ספטמבר]" c="ספטמבר" nd="1">
                <p n="[Order-Date].[Date Hierarchy].[Year].&amp;[1958]"/>
              </i>
              <i n="[Order-Date].[Date Hierarchy].[Year].&amp;[1958].&amp;[אוקטובר]" c="אוקטובר" nd="1">
                <p n="[Order-Date].[Date Hierarchy].[Year].&amp;[1958]"/>
              </i>
              <i n="[Order-Date].[Date Hierarchy].[Year].&amp;[1958].&amp;[נובמבר]" c="נובמבר" nd="1">
                <p n="[Order-Date].[Date Hierarchy].[Year].&amp;[1958]"/>
              </i>
              <i n="[Order-Date].[Date Hierarchy].[Year].&amp;[1958].&amp;[דצמבר]" c="דצמבר" nd="1">
                <p n="[Order-Date].[Date Hierarchy].[Year].&amp;[1958]"/>
              </i>
              <i n="[Order-Date].[Date Hierarchy].[Year].&amp;[1959].&amp;[ינואר]" c="ינואר" nd="1">
                <p n="[Order-Date].[Date Hierarchy].[Year].&amp;[1959]"/>
              </i>
              <i n="[Order-Date].[Date Hierarchy].[Year].&amp;[1959].&amp;[פברואר]" c="פברואר" nd="1">
                <p n="[Order-Date].[Date Hierarchy].[Year].&amp;[1959]"/>
              </i>
              <i n="[Order-Date].[Date Hierarchy].[Year].&amp;[1959].&amp;[מרץ]" c="מרץ" nd="1">
                <p n="[Order-Date].[Date Hierarchy].[Year].&amp;[1959]"/>
              </i>
              <i n="[Order-Date].[Date Hierarchy].[Year].&amp;[1959].&amp;[אפריל]" c="אפריל" nd="1">
                <p n="[Order-Date].[Date Hierarchy].[Year].&amp;[1959]"/>
              </i>
              <i n="[Order-Date].[Date Hierarchy].[Year].&amp;[1959].&amp;[מאי]" c="מאי" nd="1">
                <p n="[Order-Date].[Date Hierarchy].[Year].&amp;[1959]"/>
              </i>
              <i n="[Order-Date].[Date Hierarchy].[Year].&amp;[1959].&amp;[יוני]" c="יוני" nd="1">
                <p n="[Order-Date].[Date Hierarchy].[Year].&amp;[1959]"/>
              </i>
              <i n="[Order-Date].[Date Hierarchy].[Year].&amp;[1959].&amp;[יולי]" c="יולי" nd="1">
                <p n="[Order-Date].[Date Hierarchy].[Year].&amp;[1959]"/>
              </i>
              <i n="[Order-Date].[Date Hierarchy].[Year].&amp;[1959].&amp;[אוגוסט]" c="אוגוסט" nd="1">
                <p n="[Order-Date].[Date Hierarchy].[Year].&amp;[1959]"/>
              </i>
              <i n="[Order-Date].[Date Hierarchy].[Year].&amp;[1959].&amp;[ספטמבר]" c="ספטמבר" nd="1">
                <p n="[Order-Date].[Date Hierarchy].[Year].&amp;[1959]"/>
              </i>
              <i n="[Order-Date].[Date Hierarchy].[Year].&amp;[1959].&amp;[אוקטובר]" c="אוקטובר" nd="1">
                <p n="[Order-Date].[Date Hierarchy].[Year].&amp;[1959]"/>
              </i>
              <i n="[Order-Date].[Date Hierarchy].[Year].&amp;[1959].&amp;[נובמבר]" c="נובמבר" nd="1">
                <p n="[Order-Date].[Date Hierarchy].[Year].&amp;[1959]"/>
              </i>
              <i n="[Order-Date].[Date Hierarchy].[Year].&amp;[1959].&amp;[דצמבר]" c="דצמבר" nd="1">
                <p n="[Order-Date].[Date Hierarchy].[Year].&amp;[1959]"/>
              </i>
              <i n="[Order-Date].[Date Hierarchy].[Year].&amp;[1960].&amp;[ינואר]" c="ינואר" nd="1">
                <p n="[Order-Date].[Date Hierarchy].[Year].&amp;[1960]"/>
              </i>
              <i n="[Order-Date].[Date Hierarchy].[Year].&amp;[1960].&amp;[פברואר]" c="פברואר" nd="1">
                <p n="[Order-Date].[Date Hierarchy].[Year].&amp;[1960]"/>
              </i>
              <i n="[Order-Date].[Date Hierarchy].[Year].&amp;[1960].&amp;[מרץ]" c="מרץ" nd="1">
                <p n="[Order-Date].[Date Hierarchy].[Year].&amp;[1960]"/>
              </i>
              <i n="[Order-Date].[Date Hierarchy].[Year].&amp;[1960].&amp;[אפריל]" c="אפריל" nd="1">
                <p n="[Order-Date].[Date Hierarchy].[Year].&amp;[1960]"/>
              </i>
              <i n="[Order-Date].[Date Hierarchy].[Year].&amp;[1960].&amp;[מאי]" c="מאי" nd="1">
                <p n="[Order-Date].[Date Hierarchy].[Year].&amp;[1960]"/>
              </i>
              <i n="[Order-Date].[Date Hierarchy].[Year].&amp;[1960].&amp;[יוני]" c="יוני" nd="1">
                <p n="[Order-Date].[Date Hierarchy].[Year].&amp;[1960]"/>
              </i>
              <i n="[Order-Date].[Date Hierarchy].[Year].&amp;[1960].&amp;[יולי]" c="יולי" nd="1">
                <p n="[Order-Date].[Date Hierarchy].[Year].&amp;[1960]"/>
              </i>
              <i n="[Order-Date].[Date Hierarchy].[Year].&amp;[1960].&amp;[אוגוסט]" c="אוגוסט" nd="1">
                <p n="[Order-Date].[Date Hierarchy].[Year].&amp;[1960]"/>
              </i>
              <i n="[Order-Date].[Date Hierarchy].[Year].&amp;[1960].&amp;[ספטמבר]" c="ספטמבר" nd="1">
                <p n="[Order-Date].[Date Hierarchy].[Year].&amp;[1960]"/>
              </i>
              <i n="[Order-Date].[Date Hierarchy].[Year].&amp;[1960].&amp;[אוקטובר]" c="אוקטובר" nd="1">
                <p n="[Order-Date].[Date Hierarchy].[Year].&amp;[1960]"/>
              </i>
              <i n="[Order-Date].[Date Hierarchy].[Year].&amp;[1960].&amp;[נובמבר]" c="נובמבר" nd="1">
                <p n="[Order-Date].[Date Hierarchy].[Year].&amp;[1960]"/>
              </i>
              <i n="[Order-Date].[Date Hierarchy].[Year].&amp;[1960].&amp;[דצמבר]" c="דצמבר" nd="1">
                <p n="[Order-Date].[Date Hierarchy].[Year].&amp;[1960]"/>
              </i>
              <i n="[Order-Date].[Date Hierarchy].[Year].&amp;[1961].&amp;[ינואר]" c="ינואר" nd="1">
                <p n="[Order-Date].[Date Hierarchy].[Year].&amp;[1961]"/>
              </i>
              <i n="[Order-Date].[Date Hierarchy].[Year].&amp;[1961].&amp;[פברואר]" c="פברואר" nd="1">
                <p n="[Order-Date].[Date Hierarchy].[Year].&amp;[1961]"/>
              </i>
              <i n="[Order-Date].[Date Hierarchy].[Year].&amp;[1961].&amp;[מרץ]" c="מרץ" nd="1">
                <p n="[Order-Date].[Date Hierarchy].[Year].&amp;[1961]"/>
              </i>
              <i n="[Order-Date].[Date Hierarchy].[Year].&amp;[1961].&amp;[אפריל]" c="אפריל" nd="1">
                <p n="[Order-Date].[Date Hierarchy].[Year].&amp;[1961]"/>
              </i>
              <i n="[Order-Date].[Date Hierarchy].[Year].&amp;[1961].&amp;[מאי]" c="מאי" nd="1">
                <p n="[Order-Date].[Date Hierarchy].[Year].&amp;[1961]"/>
              </i>
              <i n="[Order-Date].[Date Hierarchy].[Year].&amp;[1961].&amp;[יוני]" c="יוני" nd="1">
                <p n="[Order-Date].[Date Hierarchy].[Year].&amp;[1961]"/>
              </i>
              <i n="[Order-Date].[Date Hierarchy].[Year].&amp;[1961].&amp;[יולי]" c="יולי" nd="1">
                <p n="[Order-Date].[Date Hierarchy].[Year].&amp;[1961]"/>
              </i>
              <i n="[Order-Date].[Date Hierarchy].[Year].&amp;[1961].&amp;[אוגוסט]" c="אוגוסט" nd="1">
                <p n="[Order-Date].[Date Hierarchy].[Year].&amp;[1961]"/>
              </i>
              <i n="[Order-Date].[Date Hierarchy].[Year].&amp;[1961].&amp;[ספטמבר]" c="ספטמבר" nd="1">
                <p n="[Order-Date].[Date Hierarchy].[Year].&amp;[1961]"/>
              </i>
              <i n="[Order-Date].[Date Hierarchy].[Year].&amp;[1961].&amp;[אוקטובר]" c="אוקטובר" nd="1">
                <p n="[Order-Date].[Date Hierarchy].[Year].&amp;[1961]"/>
              </i>
              <i n="[Order-Date].[Date Hierarchy].[Year].&amp;[1961].&amp;[נובמבר]" c="נובמבר" nd="1">
                <p n="[Order-Date].[Date Hierarchy].[Year].&amp;[1961]"/>
              </i>
              <i n="[Order-Date].[Date Hierarchy].[Year].&amp;[1961].&amp;[דצמבר]" c="דצמבר" nd="1">
                <p n="[Order-Date].[Date Hierarchy].[Year].&amp;[1961]"/>
              </i>
              <i n="[Order-Date].[Date Hierarchy].[Year].&amp;[1962].&amp;[ינואר]" c="ינואר" nd="1">
                <p n="[Order-Date].[Date Hierarchy].[Year].&amp;[1962]"/>
              </i>
              <i n="[Order-Date].[Date Hierarchy].[Year].&amp;[1962].&amp;[פברואר]" c="פברואר" nd="1">
                <p n="[Order-Date].[Date Hierarchy].[Year].&amp;[1962]"/>
              </i>
              <i n="[Order-Date].[Date Hierarchy].[Year].&amp;[1962].&amp;[מרץ]" c="מרץ" nd="1">
                <p n="[Order-Date].[Date Hierarchy].[Year].&amp;[1962]"/>
              </i>
              <i n="[Order-Date].[Date Hierarchy].[Year].&amp;[1962].&amp;[אפריל]" c="אפריל" nd="1">
                <p n="[Order-Date].[Date Hierarchy].[Year].&amp;[1962]"/>
              </i>
              <i n="[Order-Date].[Date Hierarchy].[Year].&amp;[1962].&amp;[מאי]" c="מאי" nd="1">
                <p n="[Order-Date].[Date Hierarchy].[Year].&amp;[1962]"/>
              </i>
              <i n="[Order-Date].[Date Hierarchy].[Year].&amp;[1962].&amp;[יוני]" c="יוני" nd="1">
                <p n="[Order-Date].[Date Hierarchy].[Year].&amp;[1962]"/>
              </i>
              <i n="[Order-Date].[Date Hierarchy].[Year].&amp;[1962].&amp;[יולי]" c="יולי" nd="1">
                <p n="[Order-Date].[Date Hierarchy].[Year].&amp;[1962]"/>
              </i>
              <i n="[Order-Date].[Date Hierarchy].[Year].&amp;[1962].&amp;[אוגוסט]" c="אוגוסט" nd="1">
                <p n="[Order-Date].[Date Hierarchy].[Year].&amp;[1962]"/>
              </i>
              <i n="[Order-Date].[Date Hierarchy].[Year].&amp;[1962].&amp;[ספטמבר]" c="ספטמבר" nd="1">
                <p n="[Order-Date].[Date Hierarchy].[Year].&amp;[1962]"/>
              </i>
              <i n="[Order-Date].[Date Hierarchy].[Year].&amp;[1962].&amp;[אוקטובר]" c="אוקטובר" nd="1">
                <p n="[Order-Date].[Date Hierarchy].[Year].&amp;[1962]"/>
              </i>
              <i n="[Order-Date].[Date Hierarchy].[Year].&amp;[1962].&amp;[נובמבר]" c="נובמבר" nd="1">
                <p n="[Order-Date].[Date Hierarchy].[Year].&amp;[1962]"/>
              </i>
              <i n="[Order-Date].[Date Hierarchy].[Year].&amp;[1962].&amp;[דצמבר]" c="דצמבר" nd="1">
                <p n="[Order-Date].[Date Hierarchy].[Year].&amp;[1962]"/>
              </i>
              <i n="[Order-Date].[Date Hierarchy].[Year].&amp;[1963].&amp;[ינואר]" c="ינואר" nd="1">
                <p n="[Order-Date].[Date Hierarchy].[Year].&amp;[1963]"/>
              </i>
              <i n="[Order-Date].[Date Hierarchy].[Year].&amp;[1963].&amp;[פברואר]" c="פברואר" nd="1">
                <p n="[Order-Date].[Date Hierarchy].[Year].&amp;[1963]"/>
              </i>
              <i n="[Order-Date].[Date Hierarchy].[Year].&amp;[1963].&amp;[מרץ]" c="מרץ" nd="1">
                <p n="[Order-Date].[Date Hierarchy].[Year].&amp;[1963]"/>
              </i>
              <i n="[Order-Date].[Date Hierarchy].[Year].&amp;[1963].&amp;[אפריל]" c="אפריל" nd="1">
                <p n="[Order-Date].[Date Hierarchy].[Year].&amp;[1963]"/>
              </i>
              <i n="[Order-Date].[Date Hierarchy].[Year].&amp;[1963].&amp;[מאי]" c="מאי" nd="1">
                <p n="[Order-Date].[Date Hierarchy].[Year].&amp;[1963]"/>
              </i>
              <i n="[Order-Date].[Date Hierarchy].[Year].&amp;[1963].&amp;[יוני]" c="יוני" nd="1">
                <p n="[Order-Date].[Date Hierarchy].[Year].&amp;[1963]"/>
              </i>
              <i n="[Order-Date].[Date Hierarchy].[Year].&amp;[1963].&amp;[יולי]" c="יולי" nd="1">
                <p n="[Order-Date].[Date Hierarchy].[Year].&amp;[1963]"/>
              </i>
              <i n="[Order-Date].[Date Hierarchy].[Year].&amp;[1963].&amp;[אוגוסט]" c="אוגוסט" nd="1">
                <p n="[Order-Date].[Date Hierarchy].[Year].&amp;[1963]"/>
              </i>
              <i n="[Order-Date].[Date Hierarchy].[Year].&amp;[1963].&amp;[ספטמבר]" c="ספטמבר" nd="1">
                <p n="[Order-Date].[Date Hierarchy].[Year].&amp;[1963]"/>
              </i>
              <i n="[Order-Date].[Date Hierarchy].[Year].&amp;[1963].&amp;[אוקטובר]" c="אוקטובר" nd="1">
                <p n="[Order-Date].[Date Hierarchy].[Year].&amp;[1963]"/>
              </i>
              <i n="[Order-Date].[Date Hierarchy].[Year].&amp;[1963].&amp;[נובמבר]" c="נובמבר" nd="1">
                <p n="[Order-Date].[Date Hierarchy].[Year].&amp;[1963]"/>
              </i>
              <i n="[Order-Date].[Date Hierarchy].[Year].&amp;[1963].&amp;[דצמבר]" c="דצמבר" nd="1">
                <p n="[Order-Date].[Date Hierarchy].[Year].&amp;[1963]"/>
              </i>
              <i n="[Order-Date].[Date Hierarchy].[Year].&amp;[1964].&amp;[ינואר]" c="ינואר" nd="1">
                <p n="[Order-Date].[Date Hierarchy].[Year].&amp;[1964]"/>
              </i>
              <i n="[Order-Date].[Date Hierarchy].[Year].&amp;[1964].&amp;[פברואר]" c="פברואר" nd="1">
                <p n="[Order-Date].[Date Hierarchy].[Year].&amp;[1964]"/>
              </i>
              <i n="[Order-Date].[Date Hierarchy].[Year].&amp;[1964].&amp;[מרץ]" c="מרץ" nd="1">
                <p n="[Order-Date].[Date Hierarchy].[Year].&amp;[1964]"/>
              </i>
              <i n="[Order-Date].[Date Hierarchy].[Year].&amp;[1964].&amp;[אפריל]" c="אפריל" nd="1">
                <p n="[Order-Date].[Date Hierarchy].[Year].&amp;[1964]"/>
              </i>
              <i n="[Order-Date].[Date Hierarchy].[Year].&amp;[1964].&amp;[מאי]" c="מאי" nd="1">
                <p n="[Order-Date].[Date Hierarchy].[Year].&amp;[1964]"/>
              </i>
              <i n="[Order-Date].[Date Hierarchy].[Year].&amp;[1964].&amp;[יוני]" c="יוני" nd="1">
                <p n="[Order-Date].[Date Hierarchy].[Year].&amp;[1964]"/>
              </i>
              <i n="[Order-Date].[Date Hierarchy].[Year].&amp;[1964].&amp;[יולי]" c="יולי" nd="1">
                <p n="[Order-Date].[Date Hierarchy].[Year].&amp;[1964]"/>
              </i>
              <i n="[Order-Date].[Date Hierarchy].[Year].&amp;[1964].&amp;[אוגוסט]" c="אוגוסט" nd="1">
                <p n="[Order-Date].[Date Hierarchy].[Year].&amp;[1964]"/>
              </i>
              <i n="[Order-Date].[Date Hierarchy].[Year].&amp;[1964].&amp;[ספטמבר]" c="ספטמבר" nd="1">
                <p n="[Order-Date].[Date Hierarchy].[Year].&amp;[1964]"/>
              </i>
              <i n="[Order-Date].[Date Hierarchy].[Year].&amp;[1964].&amp;[אוקטובר]" c="אוקטובר" nd="1">
                <p n="[Order-Date].[Date Hierarchy].[Year].&amp;[1964]"/>
              </i>
              <i n="[Order-Date].[Date Hierarchy].[Year].&amp;[1964].&amp;[נובמבר]" c="נובמבר" nd="1">
                <p n="[Order-Date].[Date Hierarchy].[Year].&amp;[1964]"/>
              </i>
              <i n="[Order-Date].[Date Hierarchy].[Year].&amp;[1964].&amp;[דצמבר]" c="דצמבר" nd="1">
                <p n="[Order-Date].[Date Hierarchy].[Year].&amp;[1964]"/>
              </i>
              <i n="[Order-Date].[Date Hierarchy].[Year].&amp;[1965].&amp;[ינואר]" c="ינואר" nd="1">
                <p n="[Order-Date].[Date Hierarchy].[Year].&amp;[1965]"/>
              </i>
              <i n="[Order-Date].[Date Hierarchy].[Year].&amp;[1965].&amp;[פברואר]" c="פברואר" nd="1">
                <p n="[Order-Date].[Date Hierarchy].[Year].&amp;[1965]"/>
              </i>
              <i n="[Order-Date].[Date Hierarchy].[Year].&amp;[1965].&amp;[מרץ]" c="מרץ" nd="1">
                <p n="[Order-Date].[Date Hierarchy].[Year].&amp;[1965]"/>
              </i>
              <i n="[Order-Date].[Date Hierarchy].[Year].&amp;[1965].&amp;[אפריל]" c="אפריל" nd="1">
                <p n="[Order-Date].[Date Hierarchy].[Year].&amp;[1965]"/>
              </i>
              <i n="[Order-Date].[Date Hierarchy].[Year].&amp;[1965].&amp;[מאי]" c="מאי" nd="1">
                <p n="[Order-Date].[Date Hierarchy].[Year].&amp;[1965]"/>
              </i>
              <i n="[Order-Date].[Date Hierarchy].[Year].&amp;[1965].&amp;[יוני]" c="יוני" nd="1">
                <p n="[Order-Date].[Date Hierarchy].[Year].&amp;[1965]"/>
              </i>
              <i n="[Order-Date].[Date Hierarchy].[Year].&amp;[1965].&amp;[יולי]" c="יולי" nd="1">
                <p n="[Order-Date].[Date Hierarchy].[Year].&amp;[1965]"/>
              </i>
              <i n="[Order-Date].[Date Hierarchy].[Year].&amp;[1965].&amp;[אוגוסט]" c="אוגוסט" nd="1">
                <p n="[Order-Date].[Date Hierarchy].[Year].&amp;[1965]"/>
              </i>
              <i n="[Order-Date].[Date Hierarchy].[Year].&amp;[1965].&amp;[ספטמבר]" c="ספטמבר" nd="1">
                <p n="[Order-Date].[Date Hierarchy].[Year].&amp;[1965]"/>
              </i>
              <i n="[Order-Date].[Date Hierarchy].[Year].&amp;[1965].&amp;[אוקטובר]" c="אוקטובר" nd="1">
                <p n="[Order-Date].[Date Hierarchy].[Year].&amp;[1965]"/>
              </i>
              <i n="[Order-Date].[Date Hierarchy].[Year].&amp;[1965].&amp;[נובמבר]" c="נובמבר" nd="1">
                <p n="[Order-Date].[Date Hierarchy].[Year].&amp;[1965]"/>
              </i>
              <i n="[Order-Date].[Date Hierarchy].[Year].&amp;[1965].&amp;[דצמבר]" c="דצמבר" nd="1">
                <p n="[Order-Date].[Date Hierarchy].[Year].&amp;[1965]"/>
              </i>
              <i n="[Order-Date].[Date Hierarchy].[Year].&amp;[1966].&amp;[ינואר]" c="ינואר" nd="1">
                <p n="[Order-Date].[Date Hierarchy].[Year].&amp;[1966]"/>
              </i>
              <i n="[Order-Date].[Date Hierarchy].[Year].&amp;[1966].&amp;[פברואר]" c="פברואר" nd="1">
                <p n="[Order-Date].[Date Hierarchy].[Year].&amp;[1966]"/>
              </i>
              <i n="[Order-Date].[Date Hierarchy].[Year].&amp;[1966].&amp;[מרץ]" c="מרץ" nd="1">
                <p n="[Order-Date].[Date Hierarchy].[Year].&amp;[1966]"/>
              </i>
              <i n="[Order-Date].[Date Hierarchy].[Year].&amp;[1966].&amp;[אפריל]" c="אפריל" nd="1">
                <p n="[Order-Date].[Date Hierarchy].[Year].&amp;[1966]"/>
              </i>
              <i n="[Order-Date].[Date Hierarchy].[Year].&amp;[1966].&amp;[מאי]" c="מאי" nd="1">
                <p n="[Order-Date].[Date Hierarchy].[Year].&amp;[1966]"/>
              </i>
              <i n="[Order-Date].[Date Hierarchy].[Year].&amp;[1966].&amp;[יוני]" c="יוני" nd="1">
                <p n="[Order-Date].[Date Hierarchy].[Year].&amp;[1966]"/>
              </i>
              <i n="[Order-Date].[Date Hierarchy].[Year].&amp;[1966].&amp;[יולי]" c="יולי" nd="1">
                <p n="[Order-Date].[Date Hierarchy].[Year].&amp;[1966]"/>
              </i>
              <i n="[Order-Date].[Date Hierarchy].[Year].&amp;[1966].&amp;[אוגוסט]" c="אוגוסט" nd="1">
                <p n="[Order-Date].[Date Hierarchy].[Year].&amp;[1966]"/>
              </i>
              <i n="[Order-Date].[Date Hierarchy].[Year].&amp;[1966].&amp;[ספטמבר]" c="ספטמבר" nd="1">
                <p n="[Order-Date].[Date Hierarchy].[Year].&amp;[1966]"/>
              </i>
              <i n="[Order-Date].[Date Hierarchy].[Year].&amp;[1966].&amp;[אוקטובר]" c="אוקטובר" nd="1">
                <p n="[Order-Date].[Date Hierarchy].[Year].&amp;[1966]"/>
              </i>
              <i n="[Order-Date].[Date Hierarchy].[Year].&amp;[1966].&amp;[נובמבר]" c="נובמבר" nd="1">
                <p n="[Order-Date].[Date Hierarchy].[Year].&amp;[1966]"/>
              </i>
              <i n="[Order-Date].[Date Hierarchy].[Year].&amp;[1966].&amp;[דצמבר]" c="דצמבר" nd="1">
                <p n="[Order-Date].[Date Hierarchy].[Year].&amp;[1966]"/>
              </i>
              <i n="[Order-Date].[Date Hierarchy].[Year].&amp;[1967].&amp;[ינואר]" c="ינואר" nd="1">
                <p n="[Order-Date].[Date Hierarchy].[Year].&amp;[1967]"/>
              </i>
              <i n="[Order-Date].[Date Hierarchy].[Year].&amp;[1967].&amp;[פברואר]" c="פברואר" nd="1">
                <p n="[Order-Date].[Date Hierarchy].[Year].&amp;[1967]"/>
              </i>
              <i n="[Order-Date].[Date Hierarchy].[Year].&amp;[1967].&amp;[מרץ]" c="מרץ" nd="1">
                <p n="[Order-Date].[Date Hierarchy].[Year].&amp;[1967]"/>
              </i>
              <i n="[Order-Date].[Date Hierarchy].[Year].&amp;[1967].&amp;[אפריל]" c="אפריל" nd="1">
                <p n="[Order-Date].[Date Hierarchy].[Year].&amp;[1967]"/>
              </i>
              <i n="[Order-Date].[Date Hierarchy].[Year].&amp;[1967].&amp;[מאי]" c="מאי" nd="1">
                <p n="[Order-Date].[Date Hierarchy].[Year].&amp;[1967]"/>
              </i>
              <i n="[Order-Date].[Date Hierarchy].[Year].&amp;[1967].&amp;[יוני]" c="יוני" nd="1">
                <p n="[Order-Date].[Date Hierarchy].[Year].&amp;[1967]"/>
              </i>
              <i n="[Order-Date].[Date Hierarchy].[Year].&amp;[1967].&amp;[יולי]" c="יולי" nd="1">
                <p n="[Order-Date].[Date Hierarchy].[Year].&amp;[1967]"/>
              </i>
              <i n="[Order-Date].[Date Hierarchy].[Year].&amp;[1967].&amp;[אוגוסט]" c="אוגוסט" nd="1">
                <p n="[Order-Date].[Date Hierarchy].[Year].&amp;[1967]"/>
              </i>
              <i n="[Order-Date].[Date Hierarchy].[Year].&amp;[1967].&amp;[ספטמבר]" c="ספטמבר" nd="1">
                <p n="[Order-Date].[Date Hierarchy].[Year].&amp;[1967]"/>
              </i>
              <i n="[Order-Date].[Date Hierarchy].[Year].&amp;[1967].&amp;[אוקטובר]" c="אוקטובר" nd="1">
                <p n="[Order-Date].[Date Hierarchy].[Year].&amp;[1967]"/>
              </i>
              <i n="[Order-Date].[Date Hierarchy].[Year].&amp;[1967].&amp;[נובמבר]" c="נובמבר" nd="1">
                <p n="[Order-Date].[Date Hierarchy].[Year].&amp;[1967]"/>
              </i>
              <i n="[Order-Date].[Date Hierarchy].[Year].&amp;[1967].&amp;[דצמבר]" c="דצמבר" nd="1">
                <p n="[Order-Date].[Date Hierarchy].[Year].&amp;[1967]"/>
              </i>
              <i n="[Order-Date].[Date Hierarchy].[Year].&amp;[1968].&amp;[ינואר]" c="ינואר" nd="1">
                <p n="[Order-Date].[Date Hierarchy].[Year].&amp;[1968]"/>
              </i>
              <i n="[Order-Date].[Date Hierarchy].[Year].&amp;[1968].&amp;[פברואר]" c="פברואר" nd="1">
                <p n="[Order-Date].[Date Hierarchy].[Year].&amp;[1968]"/>
              </i>
              <i n="[Order-Date].[Date Hierarchy].[Year].&amp;[1968].&amp;[מרץ]" c="מרץ" nd="1">
                <p n="[Order-Date].[Date Hierarchy].[Year].&amp;[1968]"/>
              </i>
              <i n="[Order-Date].[Date Hierarchy].[Year].&amp;[1968].&amp;[אפריל]" c="אפריל" nd="1">
                <p n="[Order-Date].[Date Hierarchy].[Year].&amp;[1968]"/>
              </i>
              <i n="[Order-Date].[Date Hierarchy].[Year].&amp;[1968].&amp;[מאי]" c="מאי" nd="1">
                <p n="[Order-Date].[Date Hierarchy].[Year].&amp;[1968]"/>
              </i>
              <i n="[Order-Date].[Date Hierarchy].[Year].&amp;[1968].&amp;[יוני]" c="יוני" nd="1">
                <p n="[Order-Date].[Date Hierarchy].[Year].&amp;[1968]"/>
              </i>
              <i n="[Order-Date].[Date Hierarchy].[Year].&amp;[1968].&amp;[יולי]" c="יולי" nd="1">
                <p n="[Order-Date].[Date Hierarchy].[Year].&amp;[1968]"/>
              </i>
              <i n="[Order-Date].[Date Hierarchy].[Year].&amp;[1968].&amp;[אוגוסט]" c="אוגוסט" nd="1">
                <p n="[Order-Date].[Date Hierarchy].[Year].&amp;[1968]"/>
              </i>
              <i n="[Order-Date].[Date Hierarchy].[Year].&amp;[1968].&amp;[ספטמבר]" c="ספטמבר" nd="1">
                <p n="[Order-Date].[Date Hierarchy].[Year].&amp;[1968]"/>
              </i>
              <i n="[Order-Date].[Date Hierarchy].[Year].&amp;[1968].&amp;[אוקטובר]" c="אוקטובר" nd="1">
                <p n="[Order-Date].[Date Hierarchy].[Year].&amp;[1968]"/>
              </i>
              <i n="[Order-Date].[Date Hierarchy].[Year].&amp;[1968].&amp;[נובמבר]" c="נובמבר" nd="1">
                <p n="[Order-Date].[Date Hierarchy].[Year].&amp;[1968]"/>
              </i>
              <i n="[Order-Date].[Date Hierarchy].[Year].&amp;[1968].&amp;[דצמבר]" c="דצמבר" nd="1">
                <p n="[Order-Date].[Date Hierarchy].[Year].&amp;[1968]"/>
              </i>
              <i n="[Order-Date].[Date Hierarchy].[Year].&amp;[1969].&amp;[ינואר]" c="ינואר" nd="1">
                <p n="[Order-Date].[Date Hierarchy].[Year].&amp;[1969]"/>
              </i>
              <i n="[Order-Date].[Date Hierarchy].[Year].&amp;[1969].&amp;[פברואר]" c="פברואר" nd="1">
                <p n="[Order-Date].[Date Hierarchy].[Year].&amp;[1969]"/>
              </i>
              <i n="[Order-Date].[Date Hierarchy].[Year].&amp;[1969].&amp;[מרץ]" c="מרץ" nd="1">
                <p n="[Order-Date].[Date Hierarchy].[Year].&amp;[1969]"/>
              </i>
              <i n="[Order-Date].[Date Hierarchy].[Year].&amp;[1969].&amp;[אפריל]" c="אפריל" nd="1">
                <p n="[Order-Date].[Date Hierarchy].[Year].&amp;[1969]"/>
              </i>
              <i n="[Order-Date].[Date Hierarchy].[Year].&amp;[1969].&amp;[מאי]" c="מאי" nd="1">
                <p n="[Order-Date].[Date Hierarchy].[Year].&amp;[1969]"/>
              </i>
              <i n="[Order-Date].[Date Hierarchy].[Year].&amp;[1969].&amp;[יוני]" c="יוני" nd="1">
                <p n="[Order-Date].[Date Hierarchy].[Year].&amp;[1969]"/>
              </i>
              <i n="[Order-Date].[Date Hierarchy].[Year].&amp;[1969].&amp;[יולי]" c="יולי" nd="1">
                <p n="[Order-Date].[Date Hierarchy].[Year].&amp;[1969]"/>
              </i>
              <i n="[Order-Date].[Date Hierarchy].[Year].&amp;[1969].&amp;[אוגוסט]" c="אוגוסט" nd="1">
                <p n="[Order-Date].[Date Hierarchy].[Year].&amp;[1969]"/>
              </i>
              <i n="[Order-Date].[Date Hierarchy].[Year].&amp;[1969].&amp;[ספטמבר]" c="ספטמבר" nd="1">
                <p n="[Order-Date].[Date Hierarchy].[Year].&amp;[1969]"/>
              </i>
              <i n="[Order-Date].[Date Hierarchy].[Year].&amp;[1969].&amp;[אוקטובר]" c="אוקטובר" nd="1">
                <p n="[Order-Date].[Date Hierarchy].[Year].&amp;[1969]"/>
              </i>
              <i n="[Order-Date].[Date Hierarchy].[Year].&amp;[1969].&amp;[נובמבר]" c="נובמבר" nd="1">
                <p n="[Order-Date].[Date Hierarchy].[Year].&amp;[1969]"/>
              </i>
              <i n="[Order-Date].[Date Hierarchy].[Year].&amp;[1969].&amp;[דצמבר]" c="דצמבר" nd="1">
                <p n="[Order-Date].[Date Hierarchy].[Year].&amp;[1969]"/>
              </i>
              <i n="[Order-Date].[Date Hierarchy].[Year].&amp;[1970].&amp;[ינואר]" c="ינואר" nd="1">
                <p n="[Order-Date].[Date Hierarchy].[Year].&amp;[1970]"/>
              </i>
              <i n="[Order-Date].[Date Hierarchy].[Year].&amp;[1970].&amp;[פברואר]" c="פברואר" nd="1">
                <p n="[Order-Date].[Date Hierarchy].[Year].&amp;[1970]"/>
              </i>
              <i n="[Order-Date].[Date Hierarchy].[Year].&amp;[1970].&amp;[מרץ]" c="מרץ" nd="1">
                <p n="[Order-Date].[Date Hierarchy].[Year].&amp;[1970]"/>
              </i>
              <i n="[Order-Date].[Date Hierarchy].[Year].&amp;[1970].&amp;[אפריל]" c="אפריל" nd="1">
                <p n="[Order-Date].[Date Hierarchy].[Year].&amp;[1970]"/>
              </i>
              <i n="[Order-Date].[Date Hierarchy].[Year].&amp;[1970].&amp;[מאי]" c="מאי" nd="1">
                <p n="[Order-Date].[Date Hierarchy].[Year].&amp;[1970]"/>
              </i>
              <i n="[Order-Date].[Date Hierarchy].[Year].&amp;[1970].&amp;[יוני]" c="יוני" nd="1">
                <p n="[Order-Date].[Date Hierarchy].[Year].&amp;[1970]"/>
              </i>
              <i n="[Order-Date].[Date Hierarchy].[Year].&amp;[1970].&amp;[יולי]" c="יולי" nd="1">
                <p n="[Order-Date].[Date Hierarchy].[Year].&amp;[1970]"/>
              </i>
              <i n="[Order-Date].[Date Hierarchy].[Year].&amp;[1970].&amp;[אוגוסט]" c="אוגוסט" nd="1">
                <p n="[Order-Date].[Date Hierarchy].[Year].&amp;[1970]"/>
              </i>
              <i n="[Order-Date].[Date Hierarchy].[Year].&amp;[1970].&amp;[ספטמבר]" c="ספטמבר" nd="1">
                <p n="[Order-Date].[Date Hierarchy].[Year].&amp;[1970]"/>
              </i>
              <i n="[Order-Date].[Date Hierarchy].[Year].&amp;[1970].&amp;[אוקטובר]" c="אוקטובר" nd="1">
                <p n="[Order-Date].[Date Hierarchy].[Year].&amp;[1970]"/>
              </i>
              <i n="[Order-Date].[Date Hierarchy].[Year].&amp;[1970].&amp;[נובמבר]" c="נובמבר" nd="1">
                <p n="[Order-Date].[Date Hierarchy].[Year].&amp;[1970]"/>
              </i>
              <i n="[Order-Date].[Date Hierarchy].[Year].&amp;[1970].&amp;[דצמבר]" c="דצמבר" nd="1">
                <p n="[Order-Date].[Date Hierarchy].[Year].&amp;[1970]"/>
              </i>
              <i n="[Order-Date].[Date Hierarchy].[Year].&amp;[1971].&amp;[ינואר]" c="ינואר" nd="1">
                <p n="[Order-Date].[Date Hierarchy].[Year].&amp;[1971]"/>
              </i>
              <i n="[Order-Date].[Date Hierarchy].[Year].&amp;[1971].&amp;[פברואר]" c="פברואר" nd="1">
                <p n="[Order-Date].[Date Hierarchy].[Year].&amp;[1971]"/>
              </i>
              <i n="[Order-Date].[Date Hierarchy].[Year].&amp;[1971].&amp;[מרץ]" c="מרץ" nd="1">
                <p n="[Order-Date].[Date Hierarchy].[Year].&amp;[1971]"/>
              </i>
              <i n="[Order-Date].[Date Hierarchy].[Year].&amp;[1971].&amp;[אפריל]" c="אפריל" nd="1">
                <p n="[Order-Date].[Date Hierarchy].[Year].&amp;[1971]"/>
              </i>
              <i n="[Order-Date].[Date Hierarchy].[Year].&amp;[1971].&amp;[מאי]" c="מאי" nd="1">
                <p n="[Order-Date].[Date Hierarchy].[Year].&amp;[1971]"/>
              </i>
              <i n="[Order-Date].[Date Hierarchy].[Year].&amp;[1971].&amp;[יוני]" c="יוני" nd="1">
                <p n="[Order-Date].[Date Hierarchy].[Year].&amp;[1971]"/>
              </i>
              <i n="[Order-Date].[Date Hierarchy].[Year].&amp;[1971].&amp;[יולי]" c="יולי" nd="1">
                <p n="[Order-Date].[Date Hierarchy].[Year].&amp;[1971]"/>
              </i>
              <i n="[Order-Date].[Date Hierarchy].[Year].&amp;[1971].&amp;[אוגוסט]" c="אוגוסט" nd="1">
                <p n="[Order-Date].[Date Hierarchy].[Year].&amp;[1971]"/>
              </i>
              <i n="[Order-Date].[Date Hierarchy].[Year].&amp;[1971].&amp;[ספטמבר]" c="ספטמבר" nd="1">
                <p n="[Order-Date].[Date Hierarchy].[Year].&amp;[1971]"/>
              </i>
              <i n="[Order-Date].[Date Hierarchy].[Year].&amp;[1971].&amp;[אוקטובר]" c="אוקטובר" nd="1">
                <p n="[Order-Date].[Date Hierarchy].[Year].&amp;[1971]"/>
              </i>
              <i n="[Order-Date].[Date Hierarchy].[Year].&amp;[1971].&amp;[נובמבר]" c="נובמבר" nd="1">
                <p n="[Order-Date].[Date Hierarchy].[Year].&amp;[1971]"/>
              </i>
              <i n="[Order-Date].[Date Hierarchy].[Year].&amp;[1971].&amp;[דצמבר]" c="דצמבר" nd="1">
                <p n="[Order-Date].[Date Hierarchy].[Year].&amp;[1971]"/>
              </i>
              <i n="[Order-Date].[Date Hierarchy].[Year].&amp;[1972].&amp;[ינואר]" c="ינואר" nd="1">
                <p n="[Order-Date].[Date Hierarchy].[Year].&amp;[1972]"/>
              </i>
              <i n="[Order-Date].[Date Hierarchy].[Year].&amp;[1972].&amp;[פברואר]" c="פברואר" nd="1">
                <p n="[Order-Date].[Date Hierarchy].[Year].&amp;[1972]"/>
              </i>
              <i n="[Order-Date].[Date Hierarchy].[Year].&amp;[1972].&amp;[מרץ]" c="מרץ" nd="1">
                <p n="[Order-Date].[Date Hierarchy].[Year].&amp;[1972]"/>
              </i>
              <i n="[Order-Date].[Date Hierarchy].[Year].&amp;[1972].&amp;[אפריל]" c="אפריל" nd="1">
                <p n="[Order-Date].[Date Hierarchy].[Year].&amp;[1972]"/>
              </i>
              <i n="[Order-Date].[Date Hierarchy].[Year].&amp;[1972].&amp;[מאי]" c="מאי" nd="1">
                <p n="[Order-Date].[Date Hierarchy].[Year].&amp;[1972]"/>
              </i>
              <i n="[Order-Date].[Date Hierarchy].[Year].&amp;[1972].&amp;[יוני]" c="יוני" nd="1">
                <p n="[Order-Date].[Date Hierarchy].[Year].&amp;[1972]"/>
              </i>
              <i n="[Order-Date].[Date Hierarchy].[Year].&amp;[1972].&amp;[יולי]" c="יולי" nd="1">
                <p n="[Order-Date].[Date Hierarchy].[Year].&amp;[1972]"/>
              </i>
              <i n="[Order-Date].[Date Hierarchy].[Year].&amp;[1972].&amp;[אוגוסט]" c="אוגוסט" nd="1">
                <p n="[Order-Date].[Date Hierarchy].[Year].&amp;[1972]"/>
              </i>
              <i n="[Order-Date].[Date Hierarchy].[Year].&amp;[1972].&amp;[ספטמבר]" c="ספטמבר" nd="1">
                <p n="[Order-Date].[Date Hierarchy].[Year].&amp;[1972]"/>
              </i>
              <i n="[Order-Date].[Date Hierarchy].[Year].&amp;[1972].&amp;[אוקטובר]" c="אוקטובר" nd="1">
                <p n="[Order-Date].[Date Hierarchy].[Year].&amp;[1972]"/>
              </i>
              <i n="[Order-Date].[Date Hierarchy].[Year].&amp;[1972].&amp;[נובמבר]" c="נובמבר" nd="1">
                <p n="[Order-Date].[Date Hierarchy].[Year].&amp;[1972]"/>
              </i>
              <i n="[Order-Date].[Date Hierarchy].[Year].&amp;[1972].&amp;[דצמבר]" c="דצמבר" nd="1">
                <p n="[Order-Date].[Date Hierarchy].[Year].&amp;[1972]"/>
              </i>
              <i n="[Order-Date].[Date Hierarchy].[Year].&amp;[1973].&amp;[ינואר]" c="ינואר" nd="1">
                <p n="[Order-Date].[Date Hierarchy].[Year].&amp;[1973]"/>
              </i>
              <i n="[Order-Date].[Date Hierarchy].[Year].&amp;[1973].&amp;[פברואר]" c="פברואר" nd="1">
                <p n="[Order-Date].[Date Hierarchy].[Year].&amp;[1973]"/>
              </i>
              <i n="[Order-Date].[Date Hierarchy].[Year].&amp;[1973].&amp;[מרץ]" c="מרץ" nd="1">
                <p n="[Order-Date].[Date Hierarchy].[Year].&amp;[1973]"/>
              </i>
              <i n="[Order-Date].[Date Hierarchy].[Year].&amp;[1973].&amp;[אפריל]" c="אפריל" nd="1">
                <p n="[Order-Date].[Date Hierarchy].[Year].&amp;[1973]"/>
              </i>
              <i n="[Order-Date].[Date Hierarchy].[Year].&amp;[1973].&amp;[מאי]" c="מאי" nd="1">
                <p n="[Order-Date].[Date Hierarchy].[Year].&amp;[1973]"/>
              </i>
              <i n="[Order-Date].[Date Hierarchy].[Year].&amp;[1973].&amp;[יוני]" c="יוני" nd="1">
                <p n="[Order-Date].[Date Hierarchy].[Year].&amp;[1973]"/>
              </i>
              <i n="[Order-Date].[Date Hierarchy].[Year].&amp;[1973].&amp;[יולי]" c="יולי" nd="1">
                <p n="[Order-Date].[Date Hierarchy].[Year].&amp;[1973]"/>
              </i>
              <i n="[Order-Date].[Date Hierarchy].[Year].&amp;[1973].&amp;[אוגוסט]" c="אוגוסט" nd="1">
                <p n="[Order-Date].[Date Hierarchy].[Year].&amp;[1973]"/>
              </i>
              <i n="[Order-Date].[Date Hierarchy].[Year].&amp;[1973].&amp;[ספטמבר]" c="ספטמבר" nd="1">
                <p n="[Order-Date].[Date Hierarchy].[Year].&amp;[1973]"/>
              </i>
              <i n="[Order-Date].[Date Hierarchy].[Year].&amp;[1973].&amp;[אוקטובר]" c="אוקטובר" nd="1">
                <p n="[Order-Date].[Date Hierarchy].[Year].&amp;[1973]"/>
              </i>
              <i n="[Order-Date].[Date Hierarchy].[Year].&amp;[1973].&amp;[נובמבר]" c="נובמבר" nd="1">
                <p n="[Order-Date].[Date Hierarchy].[Year].&amp;[1973]"/>
              </i>
              <i n="[Order-Date].[Date Hierarchy].[Year].&amp;[1973].&amp;[דצמבר]" c="דצמבר" nd="1">
                <p n="[Order-Date].[Date Hierarchy].[Year].&amp;[1973]"/>
              </i>
              <i n="[Order-Date].[Date Hierarchy].[Year].&amp;[1974].&amp;[ינואר]" c="ינואר" nd="1">
                <p n="[Order-Date].[Date Hierarchy].[Year].&amp;[1974]"/>
              </i>
              <i n="[Order-Date].[Date Hierarchy].[Year].&amp;[1974].&amp;[פברואר]" c="פברואר" nd="1">
                <p n="[Order-Date].[Date Hierarchy].[Year].&amp;[1974]"/>
              </i>
              <i n="[Order-Date].[Date Hierarchy].[Year].&amp;[1974].&amp;[מרץ]" c="מרץ" nd="1">
                <p n="[Order-Date].[Date Hierarchy].[Year].&amp;[1974]"/>
              </i>
              <i n="[Order-Date].[Date Hierarchy].[Year].&amp;[1974].&amp;[אפריל]" c="אפריל" nd="1">
                <p n="[Order-Date].[Date Hierarchy].[Year].&amp;[1974]"/>
              </i>
              <i n="[Order-Date].[Date Hierarchy].[Year].&amp;[1974].&amp;[מאי]" c="מאי" nd="1">
                <p n="[Order-Date].[Date Hierarchy].[Year].&amp;[1974]"/>
              </i>
              <i n="[Order-Date].[Date Hierarchy].[Year].&amp;[1974].&amp;[יוני]" c="יוני" nd="1">
                <p n="[Order-Date].[Date Hierarchy].[Year].&amp;[1974]"/>
              </i>
              <i n="[Order-Date].[Date Hierarchy].[Year].&amp;[1974].&amp;[יולי]" c="יולי" nd="1">
                <p n="[Order-Date].[Date Hierarchy].[Year].&amp;[1974]"/>
              </i>
              <i n="[Order-Date].[Date Hierarchy].[Year].&amp;[1974].&amp;[אוגוסט]" c="אוגוסט" nd="1">
                <p n="[Order-Date].[Date Hierarchy].[Year].&amp;[1974]"/>
              </i>
              <i n="[Order-Date].[Date Hierarchy].[Year].&amp;[1974].&amp;[ספטמבר]" c="ספטמבר" nd="1">
                <p n="[Order-Date].[Date Hierarchy].[Year].&amp;[1974]"/>
              </i>
              <i n="[Order-Date].[Date Hierarchy].[Year].&amp;[1974].&amp;[אוקטובר]" c="אוקטובר" nd="1">
                <p n="[Order-Date].[Date Hierarchy].[Year].&amp;[1974]"/>
              </i>
              <i n="[Order-Date].[Date Hierarchy].[Year].&amp;[1974].&amp;[נובמבר]" c="נובמבר" nd="1">
                <p n="[Order-Date].[Date Hierarchy].[Year].&amp;[1974]"/>
              </i>
              <i n="[Order-Date].[Date Hierarchy].[Year].&amp;[1974].&amp;[דצמבר]" c="דצמבר" nd="1">
                <p n="[Order-Date].[Date Hierarchy].[Year].&amp;[1974]"/>
              </i>
              <i n="[Order-Date].[Date Hierarchy].[Year].&amp;[1975].&amp;[ינואר]" c="ינואר" nd="1">
                <p n="[Order-Date].[Date Hierarchy].[Year].&amp;[1975]"/>
              </i>
              <i n="[Order-Date].[Date Hierarchy].[Year].&amp;[1975].&amp;[פברואר]" c="פברואר" nd="1">
                <p n="[Order-Date].[Date Hierarchy].[Year].&amp;[1975]"/>
              </i>
              <i n="[Order-Date].[Date Hierarchy].[Year].&amp;[1975].&amp;[מרץ]" c="מרץ" nd="1">
                <p n="[Order-Date].[Date Hierarchy].[Year].&amp;[1975]"/>
              </i>
              <i n="[Order-Date].[Date Hierarchy].[Year].&amp;[1975].&amp;[אפריל]" c="אפריל" nd="1">
                <p n="[Order-Date].[Date Hierarchy].[Year].&amp;[1975]"/>
              </i>
              <i n="[Order-Date].[Date Hierarchy].[Year].&amp;[1975].&amp;[מאי]" c="מאי" nd="1">
                <p n="[Order-Date].[Date Hierarchy].[Year].&amp;[1975]"/>
              </i>
              <i n="[Order-Date].[Date Hierarchy].[Year].&amp;[1975].&amp;[יוני]" c="יוני" nd="1">
                <p n="[Order-Date].[Date Hierarchy].[Year].&amp;[1975]"/>
              </i>
              <i n="[Order-Date].[Date Hierarchy].[Year].&amp;[1975].&amp;[יולי]" c="יולי" nd="1">
                <p n="[Order-Date].[Date Hierarchy].[Year].&amp;[1975]"/>
              </i>
              <i n="[Order-Date].[Date Hierarchy].[Year].&amp;[1975].&amp;[אוגוסט]" c="אוגוסט" nd="1">
                <p n="[Order-Date].[Date Hierarchy].[Year].&amp;[1975]"/>
              </i>
              <i n="[Order-Date].[Date Hierarchy].[Year].&amp;[1975].&amp;[ספטמבר]" c="ספטמבר" nd="1">
                <p n="[Order-Date].[Date Hierarchy].[Year].&amp;[1975]"/>
              </i>
              <i n="[Order-Date].[Date Hierarchy].[Year].&amp;[1975].&amp;[אוקטובר]" c="אוקטובר" nd="1">
                <p n="[Order-Date].[Date Hierarchy].[Year].&amp;[1975]"/>
              </i>
              <i n="[Order-Date].[Date Hierarchy].[Year].&amp;[1975].&amp;[נובמבר]" c="נובמבר" nd="1">
                <p n="[Order-Date].[Date Hierarchy].[Year].&amp;[1975]"/>
              </i>
              <i n="[Order-Date].[Date Hierarchy].[Year].&amp;[1975].&amp;[דצמבר]" c="דצמבר" nd="1">
                <p n="[Order-Date].[Date Hierarchy].[Year].&amp;[1975]"/>
              </i>
              <i n="[Order-Date].[Date Hierarchy].[Year].&amp;[1976].&amp;[ינואר]" c="ינואר" nd="1">
                <p n="[Order-Date].[Date Hierarchy].[Year].&amp;[1976]"/>
              </i>
              <i n="[Order-Date].[Date Hierarchy].[Year].&amp;[1976].&amp;[פברואר]" c="פברואר" nd="1">
                <p n="[Order-Date].[Date Hierarchy].[Year].&amp;[1976]"/>
              </i>
              <i n="[Order-Date].[Date Hierarchy].[Year].&amp;[1976].&amp;[מרץ]" c="מרץ" nd="1">
                <p n="[Order-Date].[Date Hierarchy].[Year].&amp;[1976]"/>
              </i>
              <i n="[Order-Date].[Date Hierarchy].[Year].&amp;[1976].&amp;[אפריל]" c="אפריל" nd="1">
                <p n="[Order-Date].[Date Hierarchy].[Year].&amp;[1976]"/>
              </i>
              <i n="[Order-Date].[Date Hierarchy].[Year].&amp;[1976].&amp;[מאי]" c="מאי" nd="1">
                <p n="[Order-Date].[Date Hierarchy].[Year].&amp;[1976]"/>
              </i>
              <i n="[Order-Date].[Date Hierarchy].[Year].&amp;[1976].&amp;[יוני]" c="יוני" nd="1">
                <p n="[Order-Date].[Date Hierarchy].[Year].&amp;[1976]"/>
              </i>
              <i n="[Order-Date].[Date Hierarchy].[Year].&amp;[1976].&amp;[יולי]" c="יולי" nd="1">
                <p n="[Order-Date].[Date Hierarchy].[Year].&amp;[1976]"/>
              </i>
              <i n="[Order-Date].[Date Hierarchy].[Year].&amp;[1976].&amp;[אוגוסט]" c="אוגוסט" nd="1">
                <p n="[Order-Date].[Date Hierarchy].[Year].&amp;[1976]"/>
              </i>
              <i n="[Order-Date].[Date Hierarchy].[Year].&amp;[1976].&amp;[ספטמבר]" c="ספטמבר" nd="1">
                <p n="[Order-Date].[Date Hierarchy].[Year].&amp;[1976]"/>
              </i>
              <i n="[Order-Date].[Date Hierarchy].[Year].&amp;[1976].&amp;[אוקטובר]" c="אוקטובר" nd="1">
                <p n="[Order-Date].[Date Hierarchy].[Year].&amp;[1976]"/>
              </i>
              <i n="[Order-Date].[Date Hierarchy].[Year].&amp;[1976].&amp;[נובמבר]" c="נובמבר" nd="1">
                <p n="[Order-Date].[Date Hierarchy].[Year].&amp;[1976]"/>
              </i>
              <i n="[Order-Date].[Date Hierarchy].[Year].&amp;[1976].&amp;[דצמבר]" c="דצמבר" nd="1">
                <p n="[Order-Date].[Date Hierarchy].[Year].&amp;[1976]"/>
              </i>
              <i n="[Order-Date].[Date Hierarchy].[Year].&amp;[1977].&amp;[ינואר]" c="ינואר" nd="1">
                <p n="[Order-Date].[Date Hierarchy].[Year].&amp;[1977]"/>
              </i>
              <i n="[Order-Date].[Date Hierarchy].[Year].&amp;[1977].&amp;[פברואר]" c="פברואר" nd="1">
                <p n="[Order-Date].[Date Hierarchy].[Year].&amp;[1977]"/>
              </i>
              <i n="[Order-Date].[Date Hierarchy].[Year].&amp;[1977].&amp;[מרץ]" c="מרץ" nd="1">
                <p n="[Order-Date].[Date Hierarchy].[Year].&amp;[1977]"/>
              </i>
              <i n="[Order-Date].[Date Hierarchy].[Year].&amp;[1977].&amp;[אפריל]" c="אפריל" nd="1">
                <p n="[Order-Date].[Date Hierarchy].[Year].&amp;[1977]"/>
              </i>
              <i n="[Order-Date].[Date Hierarchy].[Year].&amp;[1977].&amp;[מאי]" c="מאי" nd="1">
                <p n="[Order-Date].[Date Hierarchy].[Year].&amp;[1977]"/>
              </i>
              <i n="[Order-Date].[Date Hierarchy].[Year].&amp;[1977].&amp;[יוני]" c="יוני" nd="1">
                <p n="[Order-Date].[Date Hierarchy].[Year].&amp;[1977]"/>
              </i>
              <i n="[Order-Date].[Date Hierarchy].[Year].&amp;[1977].&amp;[יולי]" c="יולי" nd="1">
                <p n="[Order-Date].[Date Hierarchy].[Year].&amp;[1977]"/>
              </i>
              <i n="[Order-Date].[Date Hierarchy].[Year].&amp;[1977].&amp;[אוגוסט]" c="אוגוסט" nd="1">
                <p n="[Order-Date].[Date Hierarchy].[Year].&amp;[1977]"/>
              </i>
              <i n="[Order-Date].[Date Hierarchy].[Year].&amp;[1977].&amp;[ספטמבר]" c="ספטמבר" nd="1">
                <p n="[Order-Date].[Date Hierarchy].[Year].&amp;[1977]"/>
              </i>
              <i n="[Order-Date].[Date Hierarchy].[Year].&amp;[1977].&amp;[אוקטובר]" c="אוקטובר" nd="1">
                <p n="[Order-Date].[Date Hierarchy].[Year].&amp;[1977]"/>
              </i>
              <i n="[Order-Date].[Date Hierarchy].[Year].&amp;[1977].&amp;[נובמבר]" c="נובמבר" nd="1">
                <p n="[Order-Date].[Date Hierarchy].[Year].&amp;[1977]"/>
              </i>
              <i n="[Order-Date].[Date Hierarchy].[Year].&amp;[1977].&amp;[דצמבר]" c="דצמבר" nd="1">
                <p n="[Order-Date].[Date Hierarchy].[Year].&amp;[1977]"/>
              </i>
              <i n="[Order-Date].[Date Hierarchy].[Year].&amp;[1978].&amp;[ינואר]" c="ינואר" nd="1">
                <p n="[Order-Date].[Date Hierarchy].[Year].&amp;[1978]"/>
              </i>
              <i n="[Order-Date].[Date Hierarchy].[Year].&amp;[1978].&amp;[פברואר]" c="פברואר" nd="1">
                <p n="[Order-Date].[Date Hierarchy].[Year].&amp;[1978]"/>
              </i>
              <i n="[Order-Date].[Date Hierarchy].[Year].&amp;[1978].&amp;[מרץ]" c="מרץ" nd="1">
                <p n="[Order-Date].[Date Hierarchy].[Year].&amp;[1978]"/>
              </i>
              <i n="[Order-Date].[Date Hierarchy].[Year].&amp;[1978].&amp;[אפריל]" c="אפריל" nd="1">
                <p n="[Order-Date].[Date Hierarchy].[Year].&amp;[1978]"/>
              </i>
              <i n="[Order-Date].[Date Hierarchy].[Year].&amp;[1978].&amp;[מאי]" c="מאי" nd="1">
                <p n="[Order-Date].[Date Hierarchy].[Year].&amp;[1978]"/>
              </i>
            </range>
          </ranges>
        </level>
        <level uniqueName="[Order-Date].[Date Hierarchy].[DateColumn]" sourceCaption="DateColumn" count="0"/>
      </levels>
      <selections count="3">
        <selection n="[Order-Date].[Date Hierarchy].[Year].&amp;[2020]"/>
        <selection n="[Order-Date].[Date Hierarchy].[Year].&amp;[2022]"/>
        <selection n="[Order-Date].[Date Hierarchy].[Year].&amp;[2021].&amp;[ינואר]">
          <p n="[Order-Date].[Date Hierarchy].[Year].&amp;[2021]"/>
        </selection>
      </selections>
    </olap>
  </data>
  <extLst>
    <x:ext xmlns:x15="http://schemas.microsoft.com/office/spreadsheetml/2010/11/main" uri="{470722E0-AACD-4C17-9CDC-17EF765DBC7E}">
      <x15:slicerCacheHideItemsWithNoData count="2">
        <x15:slicerCacheOlapLevelName uniqueName="[Order-Date].[Date Hierarchy].[Year]" count="121"/>
        <x15:slicerCacheOlapLevelName uniqueName="[Order-Date].[Date Hierarchy].[Month]" count="1465"/>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_Category" xr10:uid="{F8B47CA8-4324-4DA7-8B44-C1214284010E}" sourceName="[DIM_PRODUCTS].[Product- Category]">
  <pivotTables>
    <pivotTable tabId="7" name="PivotTable2"/>
  </pivotTables>
  <data>
    <olap pivotCacheId="226268411">
      <levels count="3">
        <level uniqueName="[DIM_PRODUCTS].[Product- Category].[(All)]" sourceCaption="(All)" count="0"/>
        <level uniqueName="[DIM_PRODUCTS].[Product- Category].[Category]" sourceCaption="Category" count="7">
          <ranges>
            <range startItem="0">
              <i n="[DIM_PRODUCTS].[Product- Category].[Category].&amp;[Custom Products]" c="Custom Products"/>
              <i n="[DIM_PRODUCTS].[Product- Category].[Category].&amp;[Custom Stickers]" c="Custom Stickers"/>
              <i n="[DIM_PRODUCTS].[Product- Category].[Category].&amp;[Magnets]" c="Magnets"/>
              <i n="[DIM_PRODUCTS].[Product- Category].[Category].&amp;[Outdoor Gear]" c="Outdoor Gear"/>
              <i n="[DIM_PRODUCTS].[Product- Category].[Category].&amp;[Parking Permits]" c="Parking Permits"/>
              <i n="[DIM_PRODUCTS].[Product- Category].[Category].&amp;[Sticker Designs]" c="Sticker Designs"/>
              <i n="[DIM_PRODUCTS].[Product- Category].[Category].&amp;[Tech Accessories]" c="Tech Accessories"/>
            </range>
          </ranges>
        </level>
        <level uniqueName="[DIM_PRODUCTS].[Product- Category].[ProductID]" sourceCaption="ProductID" count="0"/>
      </levels>
      <selections count="1">
        <selection n="[DIM_PRODUCTS].[Product- Category].[Category].&amp;[Magnet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1" xr10:uid="{E3FA36EA-E0D5-46BB-96F9-8D8CB3A10416}" sourceName="[Search-Date].[Date Hierarchy]">
  <pivotTables>
    <pivotTable tabId="9" name="PivotTable5"/>
  </pivotTables>
  <data>
    <olap pivotCacheId="1769071730">
      <levels count="4">
        <level uniqueName="[Search-Date].[Date Hierarchy].[(All)]" sourceCaption="(All)" count="0"/>
        <level uniqueName="[Search-Date].[Date Hierarchy].[Year]" sourceCaption="Year" count="126">
          <ranges>
            <range startItem="0">
              <i n="[Search-Date].[Date Hierarchy].[Year].&amp;[1899]" c="1899"/>
              <i n="[Search-Date].[Date Hierarchy].[Year].&amp;[1900]" c="1900"/>
              <i n="[Search-Date].[Date Hierarchy].[Year].&amp;[1901]" c="1901"/>
              <i n="[Search-Date].[Date Hierarchy].[Year].&amp;[1902]" c="1902"/>
              <i n="[Search-Date].[Date Hierarchy].[Year].&amp;[1903]" c="1903"/>
              <i n="[Search-Date].[Date Hierarchy].[Year].&amp;[1904]" c="1904"/>
              <i n="[Search-Date].[Date Hierarchy].[Year].&amp;[1905]" c="1905"/>
              <i n="[Search-Date].[Date Hierarchy].[Year].&amp;[1906]" c="1906"/>
              <i n="[Search-Date].[Date Hierarchy].[Year].&amp;[1907]" c="1907"/>
              <i n="[Search-Date].[Date Hierarchy].[Year].&amp;[1908]" c="1908"/>
              <i n="[Search-Date].[Date Hierarchy].[Year].&amp;[1909]" c="1909"/>
              <i n="[Search-Date].[Date Hierarchy].[Year].&amp;[1910]" c="1910"/>
              <i n="[Search-Date].[Date Hierarchy].[Year].&amp;[1911]" c="1911"/>
              <i n="[Search-Date].[Date Hierarchy].[Year].&amp;[1912]" c="1912"/>
              <i n="[Search-Date].[Date Hierarchy].[Year].&amp;[1913]" c="1913"/>
              <i n="[Search-Date].[Date Hierarchy].[Year].&amp;[1914]" c="1914"/>
              <i n="[Search-Date].[Date Hierarchy].[Year].&amp;[1915]" c="1915"/>
              <i n="[Search-Date].[Date Hierarchy].[Year].&amp;[1916]" c="1916"/>
              <i n="[Search-Date].[Date Hierarchy].[Year].&amp;[1917]" c="1917"/>
              <i n="[Search-Date].[Date Hierarchy].[Year].&amp;[1918]" c="1918"/>
              <i n="[Search-Date].[Date Hierarchy].[Year].&amp;[1919]" c="1919"/>
              <i n="[Search-Date].[Date Hierarchy].[Year].&amp;[1920]" c="1920"/>
              <i n="[Search-Date].[Date Hierarchy].[Year].&amp;[1921]" c="1921"/>
              <i n="[Search-Date].[Date Hierarchy].[Year].&amp;[1922]" c="1922"/>
              <i n="[Search-Date].[Date Hierarchy].[Year].&amp;[1923]" c="1923"/>
              <i n="[Search-Date].[Date Hierarchy].[Year].&amp;[1924]" c="1924"/>
              <i n="[Search-Date].[Date Hierarchy].[Year].&amp;[1925]" c="1925"/>
              <i n="[Search-Date].[Date Hierarchy].[Year].&amp;[1926]" c="1926"/>
              <i n="[Search-Date].[Date Hierarchy].[Year].&amp;[1927]" c="1927"/>
              <i n="[Search-Date].[Date Hierarchy].[Year].&amp;[1928]" c="1928"/>
              <i n="[Search-Date].[Date Hierarchy].[Year].&amp;[1929]" c="1929"/>
              <i n="[Search-Date].[Date Hierarchy].[Year].&amp;[1930]" c="1930"/>
              <i n="[Search-Date].[Date Hierarchy].[Year].&amp;[1931]" c="1931"/>
              <i n="[Search-Date].[Date Hierarchy].[Year].&amp;[1932]" c="1932"/>
              <i n="[Search-Date].[Date Hierarchy].[Year].&amp;[1933]" c="1933"/>
              <i n="[Search-Date].[Date Hierarchy].[Year].&amp;[1934]" c="1934"/>
              <i n="[Search-Date].[Date Hierarchy].[Year].&amp;[1935]" c="1935"/>
              <i n="[Search-Date].[Date Hierarchy].[Year].&amp;[1936]" c="1936"/>
              <i n="[Search-Date].[Date Hierarchy].[Year].&amp;[1937]" c="1937"/>
              <i n="[Search-Date].[Date Hierarchy].[Year].&amp;[1938]" c="1938"/>
              <i n="[Search-Date].[Date Hierarchy].[Year].&amp;[1939]" c="1939"/>
              <i n="[Search-Date].[Date Hierarchy].[Year].&amp;[1940]" c="1940"/>
              <i n="[Search-Date].[Date Hierarchy].[Year].&amp;[1941]" c="1941"/>
              <i n="[Search-Date].[Date Hierarchy].[Year].&amp;[1942]" c="1942"/>
              <i n="[Search-Date].[Date Hierarchy].[Year].&amp;[1943]" c="1943"/>
              <i n="[Search-Date].[Date Hierarchy].[Year].&amp;[1944]" c="1944"/>
              <i n="[Search-Date].[Date Hierarchy].[Year].&amp;[1945]" c="1945"/>
              <i n="[Search-Date].[Date Hierarchy].[Year].&amp;[1946]" c="1946"/>
              <i n="[Search-Date].[Date Hierarchy].[Year].&amp;[1947]" c="1947"/>
              <i n="[Search-Date].[Date Hierarchy].[Year].&amp;[1948]" c="1948"/>
              <i n="[Search-Date].[Date Hierarchy].[Year].&amp;[1949]" c="1949"/>
              <i n="[Search-Date].[Date Hierarchy].[Year].&amp;[1950]" c="1950"/>
              <i n="[Search-Date].[Date Hierarchy].[Year].&amp;[1951]" c="1951"/>
              <i n="[Search-Date].[Date Hierarchy].[Year].&amp;[1952]" c="1952"/>
              <i n="[Search-Date].[Date Hierarchy].[Year].&amp;[1953]" c="1953"/>
              <i n="[Search-Date].[Date Hierarchy].[Year].&amp;[1954]" c="1954"/>
              <i n="[Search-Date].[Date Hierarchy].[Year].&amp;[1955]" c="1955"/>
              <i n="[Search-Date].[Date Hierarchy].[Year].&amp;[1956]" c="1956"/>
              <i n="[Search-Date].[Date Hierarchy].[Year].&amp;[1957]" c="1957"/>
              <i n="[Search-Date].[Date Hierarchy].[Year].&amp;[1958]" c="1958"/>
              <i n="[Search-Date].[Date Hierarchy].[Year].&amp;[1959]" c="1959"/>
              <i n="[Search-Date].[Date Hierarchy].[Year].&amp;[1960]" c="1960"/>
              <i n="[Search-Date].[Date Hierarchy].[Year].&amp;[1961]" c="1961"/>
              <i n="[Search-Date].[Date Hierarchy].[Year].&amp;[1962]" c="1962"/>
              <i n="[Search-Date].[Date Hierarchy].[Year].&amp;[1963]" c="1963"/>
              <i n="[Search-Date].[Date Hierarchy].[Year].&amp;[1964]" c="1964"/>
              <i n="[Search-Date].[Date Hierarchy].[Year].&amp;[1965]" c="1965"/>
              <i n="[Search-Date].[Date Hierarchy].[Year].&amp;[1966]" c="1966"/>
              <i n="[Search-Date].[Date Hierarchy].[Year].&amp;[1967]" c="1967"/>
              <i n="[Search-Date].[Date Hierarchy].[Year].&amp;[1968]" c="1968"/>
              <i n="[Search-Date].[Date Hierarchy].[Year].&amp;[1969]" c="1969"/>
              <i n="[Search-Date].[Date Hierarchy].[Year].&amp;[1970]" c="1970"/>
              <i n="[Search-Date].[Date Hierarchy].[Year].&amp;[1971]" c="1971"/>
              <i n="[Search-Date].[Date Hierarchy].[Year].&amp;[1972]" c="1972"/>
              <i n="[Search-Date].[Date Hierarchy].[Year].&amp;[1973]" c="1973"/>
              <i n="[Search-Date].[Date Hierarchy].[Year].&amp;[1974]" c="1974"/>
              <i n="[Search-Date].[Date Hierarchy].[Year].&amp;[1975]" c="1975"/>
              <i n="[Search-Date].[Date Hierarchy].[Year].&amp;[1976]" c="1976"/>
              <i n="[Search-Date].[Date Hierarchy].[Year].&amp;[1977]" c="1977"/>
              <i n="[Search-Date].[Date Hierarchy].[Year].&amp;[1978]" c="1978"/>
              <i n="[Search-Date].[Date Hierarchy].[Year].&amp;[1979]" c="1979"/>
              <i n="[Search-Date].[Date Hierarchy].[Year].&amp;[1980]" c="1980"/>
              <i n="[Search-Date].[Date Hierarchy].[Year].&amp;[1981]" c="1981"/>
              <i n="[Search-Date].[Date Hierarchy].[Year].&amp;[1982]" c="1982"/>
              <i n="[Search-Date].[Date Hierarchy].[Year].&amp;[1983]" c="1983"/>
              <i n="[Search-Date].[Date Hierarchy].[Year].&amp;[1984]" c="1984"/>
              <i n="[Search-Date].[Date Hierarchy].[Year].&amp;[1985]" c="1985"/>
              <i n="[Search-Date].[Date Hierarchy].[Year].&amp;[1986]" c="1986"/>
              <i n="[Search-Date].[Date Hierarchy].[Year].&amp;[1987]" c="1987"/>
              <i n="[Search-Date].[Date Hierarchy].[Year].&amp;[1988]" c="1988"/>
              <i n="[Search-Date].[Date Hierarchy].[Year].&amp;[1989]" c="1989"/>
              <i n="[Search-Date].[Date Hierarchy].[Year].&amp;[1990]" c="1990"/>
              <i n="[Search-Date].[Date Hierarchy].[Year].&amp;[1991]" c="1991"/>
              <i n="[Search-Date].[Date Hierarchy].[Year].&amp;[1992]" c="1992"/>
              <i n="[Search-Date].[Date Hierarchy].[Year].&amp;[1993]" c="1993"/>
              <i n="[Search-Date].[Date Hierarchy].[Year].&amp;[1994]" c="1994"/>
              <i n="[Search-Date].[Date Hierarchy].[Year].&amp;[1995]" c="1995"/>
              <i n="[Search-Date].[Date Hierarchy].[Year].&amp;[1996]" c="1996"/>
              <i n="[Search-Date].[Date Hierarchy].[Year].&amp;[1997]" c="1997"/>
              <i n="[Search-Date].[Date Hierarchy].[Year].&amp;[1998]" c="1998"/>
              <i n="[Search-Date].[Date Hierarchy].[Year].&amp;[1999]" c="1999"/>
              <i n="[Search-Date].[Date Hierarchy].[Year].&amp;[2000]" c="2000"/>
              <i n="[Search-Date].[Date Hierarchy].[Year].&amp;[2001]" c="2001"/>
              <i n="[Search-Date].[Date Hierarchy].[Year].&amp;[2002]" c="2002"/>
              <i n="[Search-Date].[Date Hierarchy].[Year].&amp;[2003]" c="2003"/>
              <i n="[Search-Date].[Date Hierarchy].[Year].&amp;[2004]" c="2004"/>
              <i n="[Search-Date].[Date Hierarchy].[Year].&amp;[2005]" c="2005"/>
              <i n="[Search-Date].[Date Hierarchy].[Year].&amp;[2006]" c="2006"/>
              <i n="[Search-Date].[Date Hierarchy].[Year].&amp;[2007]" c="2007"/>
              <i n="[Search-Date].[Date Hierarchy].[Year].&amp;[2008]" c="2008"/>
              <i n="[Search-Date].[Date Hierarchy].[Year].&amp;[2009]" c="2009"/>
              <i n="[Search-Date].[Date Hierarchy].[Year].&amp;[2010]" c="2010"/>
              <i n="[Search-Date].[Date Hierarchy].[Year].&amp;[2011]" c="2011"/>
              <i n="[Search-Date].[Date Hierarchy].[Year].&amp;[2012]" c="2012"/>
              <i n="[Search-Date].[Date Hierarchy].[Year].&amp;[2013]" c="2013"/>
              <i n="[Search-Date].[Date Hierarchy].[Year].&amp;[2014]" c="2014"/>
              <i n="[Search-Date].[Date Hierarchy].[Year].&amp;[2015]" c="2015"/>
              <i n="[Search-Date].[Date Hierarchy].[Year].&amp;[2016]" c="2016"/>
              <i n="[Search-Date].[Date Hierarchy].[Year].&amp;[2017]" c="2017"/>
              <i n="[Search-Date].[Date Hierarchy].[Year].&amp;[2018]" c="2018"/>
              <i n="[Search-Date].[Date Hierarchy].[Year].&amp;[2019]" c="2019"/>
              <i n="[Search-Date].[Date Hierarchy].[Year].&amp;[2020]" c="2020"/>
              <i n="[Search-Date].[Date Hierarchy].[Year].&amp;[2021]" c="2021"/>
              <i n="[Search-Date].[Date Hierarchy].[Year].&amp;[2022]" c="2022"/>
              <i n="[Search-Date].[Date Hierarchy].[Year].&amp;[2023]" c="2023"/>
              <i n="[Search-Date].[Date Hierarchy].[Year].&amp;[2024]" c="2024"/>
            </range>
          </ranges>
        </level>
        <level uniqueName="[Search-Date].[Date Hierarchy].[Month]" sourceCaption="Month" count="1512">
          <ranges>
            <range startItem="0">
              <i n="[Search-Date].[Date Hierarchy].[Year].&amp;[1899].&amp;[ינואר]" c="ינואר">
                <p n="[Search-Date].[Date Hierarchy].[Year].&amp;[1899]"/>
              </i>
              <i n="[Search-Date].[Date Hierarchy].[Year].&amp;[1899].&amp;[פברואר]" c="פברואר">
                <p n="[Search-Date].[Date Hierarchy].[Year].&amp;[1899]"/>
              </i>
              <i n="[Search-Date].[Date Hierarchy].[Year].&amp;[1899].&amp;[מרץ]" c="מרץ">
                <p n="[Search-Date].[Date Hierarchy].[Year].&amp;[1899]"/>
              </i>
              <i n="[Search-Date].[Date Hierarchy].[Year].&amp;[1899].&amp;[אפריל]" c="אפריל">
                <p n="[Search-Date].[Date Hierarchy].[Year].&amp;[1899]"/>
              </i>
              <i n="[Search-Date].[Date Hierarchy].[Year].&amp;[1899].&amp;[מאי]" c="מאי">
                <p n="[Search-Date].[Date Hierarchy].[Year].&amp;[1899]"/>
              </i>
              <i n="[Search-Date].[Date Hierarchy].[Year].&amp;[1899].&amp;[יוני]" c="יוני">
                <p n="[Search-Date].[Date Hierarchy].[Year].&amp;[1899]"/>
              </i>
              <i n="[Search-Date].[Date Hierarchy].[Year].&amp;[1899].&amp;[יולי]" c="יולי">
                <p n="[Search-Date].[Date Hierarchy].[Year].&amp;[1899]"/>
              </i>
              <i n="[Search-Date].[Date Hierarchy].[Year].&amp;[1899].&amp;[אוגוסט]" c="אוגוסט">
                <p n="[Search-Date].[Date Hierarchy].[Year].&amp;[1899]"/>
              </i>
              <i n="[Search-Date].[Date Hierarchy].[Year].&amp;[1899].&amp;[ספטמבר]" c="ספטמבר">
                <p n="[Search-Date].[Date Hierarchy].[Year].&amp;[1899]"/>
              </i>
              <i n="[Search-Date].[Date Hierarchy].[Year].&amp;[1899].&amp;[אוקטובר]" c="אוקטובר">
                <p n="[Search-Date].[Date Hierarchy].[Year].&amp;[1899]"/>
              </i>
              <i n="[Search-Date].[Date Hierarchy].[Year].&amp;[1899].&amp;[נובמבר]" c="נובמבר">
                <p n="[Search-Date].[Date Hierarchy].[Year].&amp;[1899]"/>
              </i>
              <i n="[Search-Date].[Date Hierarchy].[Year].&amp;[1899].&amp;[דצמבר]" c="דצמבר">
                <p n="[Search-Date].[Date Hierarchy].[Year].&amp;[1899]"/>
              </i>
              <i n="[Search-Date].[Date Hierarchy].[Year].&amp;[1900].&amp;[ינואר]" c="ינואר">
                <p n="[Search-Date].[Date Hierarchy].[Year].&amp;[1900]"/>
              </i>
              <i n="[Search-Date].[Date Hierarchy].[Year].&amp;[1900].&amp;[פברואר]" c="פברואר">
                <p n="[Search-Date].[Date Hierarchy].[Year].&amp;[1900]"/>
              </i>
              <i n="[Search-Date].[Date Hierarchy].[Year].&amp;[1900].&amp;[מרץ]" c="מרץ">
                <p n="[Search-Date].[Date Hierarchy].[Year].&amp;[1900]"/>
              </i>
              <i n="[Search-Date].[Date Hierarchy].[Year].&amp;[1900].&amp;[אפריל]" c="אפריל">
                <p n="[Search-Date].[Date Hierarchy].[Year].&amp;[1900]"/>
              </i>
              <i n="[Search-Date].[Date Hierarchy].[Year].&amp;[1900].&amp;[מאי]" c="מאי">
                <p n="[Search-Date].[Date Hierarchy].[Year].&amp;[1900]"/>
              </i>
              <i n="[Search-Date].[Date Hierarchy].[Year].&amp;[1900].&amp;[יוני]" c="יוני">
                <p n="[Search-Date].[Date Hierarchy].[Year].&amp;[1900]"/>
              </i>
              <i n="[Search-Date].[Date Hierarchy].[Year].&amp;[1900].&amp;[יולי]" c="יולי">
                <p n="[Search-Date].[Date Hierarchy].[Year].&amp;[1900]"/>
              </i>
              <i n="[Search-Date].[Date Hierarchy].[Year].&amp;[1900].&amp;[אוגוסט]" c="אוגוסט">
                <p n="[Search-Date].[Date Hierarchy].[Year].&amp;[1900]"/>
              </i>
              <i n="[Search-Date].[Date Hierarchy].[Year].&amp;[1900].&amp;[ספטמבר]" c="ספטמבר">
                <p n="[Search-Date].[Date Hierarchy].[Year].&amp;[1900]"/>
              </i>
              <i n="[Search-Date].[Date Hierarchy].[Year].&amp;[1900].&amp;[אוקטובר]" c="אוקטובר">
                <p n="[Search-Date].[Date Hierarchy].[Year].&amp;[1900]"/>
              </i>
              <i n="[Search-Date].[Date Hierarchy].[Year].&amp;[1900].&amp;[נובמבר]" c="נובמבר">
                <p n="[Search-Date].[Date Hierarchy].[Year].&amp;[1900]"/>
              </i>
              <i n="[Search-Date].[Date Hierarchy].[Year].&amp;[1900].&amp;[דצמבר]" c="דצמבר">
                <p n="[Search-Date].[Date Hierarchy].[Year].&amp;[1900]"/>
              </i>
              <i n="[Search-Date].[Date Hierarchy].[Year].&amp;[1901].&amp;[ינואר]" c="ינואר">
                <p n="[Search-Date].[Date Hierarchy].[Year].&amp;[1901]"/>
              </i>
              <i n="[Search-Date].[Date Hierarchy].[Year].&amp;[1901].&amp;[פברואר]" c="פברואר">
                <p n="[Search-Date].[Date Hierarchy].[Year].&amp;[1901]"/>
              </i>
              <i n="[Search-Date].[Date Hierarchy].[Year].&amp;[1901].&amp;[מרץ]" c="מרץ">
                <p n="[Search-Date].[Date Hierarchy].[Year].&amp;[1901]"/>
              </i>
              <i n="[Search-Date].[Date Hierarchy].[Year].&amp;[1901].&amp;[אפריל]" c="אפריל">
                <p n="[Search-Date].[Date Hierarchy].[Year].&amp;[1901]"/>
              </i>
              <i n="[Search-Date].[Date Hierarchy].[Year].&amp;[1901].&amp;[מאי]" c="מאי">
                <p n="[Search-Date].[Date Hierarchy].[Year].&amp;[1901]"/>
              </i>
              <i n="[Search-Date].[Date Hierarchy].[Year].&amp;[1901].&amp;[יוני]" c="יוני">
                <p n="[Search-Date].[Date Hierarchy].[Year].&amp;[1901]"/>
              </i>
              <i n="[Search-Date].[Date Hierarchy].[Year].&amp;[1901].&amp;[יולי]" c="יולי">
                <p n="[Search-Date].[Date Hierarchy].[Year].&amp;[1901]"/>
              </i>
              <i n="[Search-Date].[Date Hierarchy].[Year].&amp;[1901].&amp;[אוגוסט]" c="אוגוסט">
                <p n="[Search-Date].[Date Hierarchy].[Year].&amp;[1901]"/>
              </i>
              <i n="[Search-Date].[Date Hierarchy].[Year].&amp;[1901].&amp;[ספטמבר]" c="ספטמבר">
                <p n="[Search-Date].[Date Hierarchy].[Year].&amp;[1901]"/>
              </i>
              <i n="[Search-Date].[Date Hierarchy].[Year].&amp;[1901].&amp;[אוקטובר]" c="אוקטובר">
                <p n="[Search-Date].[Date Hierarchy].[Year].&amp;[1901]"/>
              </i>
              <i n="[Search-Date].[Date Hierarchy].[Year].&amp;[1901].&amp;[נובמבר]" c="נובמבר">
                <p n="[Search-Date].[Date Hierarchy].[Year].&amp;[1901]"/>
              </i>
              <i n="[Search-Date].[Date Hierarchy].[Year].&amp;[1901].&amp;[דצמבר]" c="דצמבר">
                <p n="[Search-Date].[Date Hierarchy].[Year].&amp;[1901]"/>
              </i>
              <i n="[Search-Date].[Date Hierarchy].[Year].&amp;[1902].&amp;[ינואר]" c="ינואר">
                <p n="[Search-Date].[Date Hierarchy].[Year].&amp;[1902]"/>
              </i>
              <i n="[Search-Date].[Date Hierarchy].[Year].&amp;[1902].&amp;[פברואר]" c="פברואר">
                <p n="[Search-Date].[Date Hierarchy].[Year].&amp;[1902]"/>
              </i>
              <i n="[Search-Date].[Date Hierarchy].[Year].&amp;[1902].&amp;[מרץ]" c="מרץ">
                <p n="[Search-Date].[Date Hierarchy].[Year].&amp;[1902]"/>
              </i>
              <i n="[Search-Date].[Date Hierarchy].[Year].&amp;[1902].&amp;[אפריל]" c="אפריל">
                <p n="[Search-Date].[Date Hierarchy].[Year].&amp;[1902]"/>
              </i>
              <i n="[Search-Date].[Date Hierarchy].[Year].&amp;[1902].&amp;[מאי]" c="מאי">
                <p n="[Search-Date].[Date Hierarchy].[Year].&amp;[1902]"/>
              </i>
              <i n="[Search-Date].[Date Hierarchy].[Year].&amp;[1902].&amp;[יוני]" c="יוני">
                <p n="[Search-Date].[Date Hierarchy].[Year].&amp;[1902]"/>
              </i>
              <i n="[Search-Date].[Date Hierarchy].[Year].&amp;[1902].&amp;[יולי]" c="יולי">
                <p n="[Search-Date].[Date Hierarchy].[Year].&amp;[1902]"/>
              </i>
              <i n="[Search-Date].[Date Hierarchy].[Year].&amp;[1902].&amp;[אוגוסט]" c="אוגוסט">
                <p n="[Search-Date].[Date Hierarchy].[Year].&amp;[1902]"/>
              </i>
              <i n="[Search-Date].[Date Hierarchy].[Year].&amp;[1902].&amp;[ספטמבר]" c="ספטמבר">
                <p n="[Search-Date].[Date Hierarchy].[Year].&amp;[1902]"/>
              </i>
              <i n="[Search-Date].[Date Hierarchy].[Year].&amp;[1902].&amp;[אוקטובר]" c="אוקטובר">
                <p n="[Search-Date].[Date Hierarchy].[Year].&amp;[1902]"/>
              </i>
              <i n="[Search-Date].[Date Hierarchy].[Year].&amp;[1902].&amp;[נובמבר]" c="נובמבר">
                <p n="[Search-Date].[Date Hierarchy].[Year].&amp;[1902]"/>
              </i>
              <i n="[Search-Date].[Date Hierarchy].[Year].&amp;[1902].&amp;[דצמבר]" c="דצמבר">
                <p n="[Search-Date].[Date Hierarchy].[Year].&amp;[1902]"/>
              </i>
              <i n="[Search-Date].[Date Hierarchy].[Year].&amp;[1903].&amp;[ינואר]" c="ינואר">
                <p n="[Search-Date].[Date Hierarchy].[Year].&amp;[1903]"/>
              </i>
              <i n="[Search-Date].[Date Hierarchy].[Year].&amp;[1903].&amp;[פברואר]" c="פברואר">
                <p n="[Search-Date].[Date Hierarchy].[Year].&amp;[1903]"/>
              </i>
              <i n="[Search-Date].[Date Hierarchy].[Year].&amp;[1903].&amp;[מרץ]" c="מרץ">
                <p n="[Search-Date].[Date Hierarchy].[Year].&amp;[1903]"/>
              </i>
              <i n="[Search-Date].[Date Hierarchy].[Year].&amp;[1903].&amp;[אפריל]" c="אפריל">
                <p n="[Search-Date].[Date Hierarchy].[Year].&amp;[1903]"/>
              </i>
              <i n="[Search-Date].[Date Hierarchy].[Year].&amp;[1903].&amp;[מאי]" c="מאי">
                <p n="[Search-Date].[Date Hierarchy].[Year].&amp;[1903]"/>
              </i>
              <i n="[Search-Date].[Date Hierarchy].[Year].&amp;[1903].&amp;[יוני]" c="יוני">
                <p n="[Search-Date].[Date Hierarchy].[Year].&amp;[1903]"/>
              </i>
              <i n="[Search-Date].[Date Hierarchy].[Year].&amp;[1903].&amp;[יולי]" c="יולי">
                <p n="[Search-Date].[Date Hierarchy].[Year].&amp;[1903]"/>
              </i>
              <i n="[Search-Date].[Date Hierarchy].[Year].&amp;[1903].&amp;[אוגוסט]" c="אוגוסט">
                <p n="[Search-Date].[Date Hierarchy].[Year].&amp;[1903]"/>
              </i>
              <i n="[Search-Date].[Date Hierarchy].[Year].&amp;[1903].&amp;[ספטמבר]" c="ספטמבר">
                <p n="[Search-Date].[Date Hierarchy].[Year].&amp;[1903]"/>
              </i>
              <i n="[Search-Date].[Date Hierarchy].[Year].&amp;[1903].&amp;[אוקטובר]" c="אוקטובר">
                <p n="[Search-Date].[Date Hierarchy].[Year].&amp;[1903]"/>
              </i>
              <i n="[Search-Date].[Date Hierarchy].[Year].&amp;[1903].&amp;[נובמבר]" c="נובמבר">
                <p n="[Search-Date].[Date Hierarchy].[Year].&amp;[1903]"/>
              </i>
              <i n="[Search-Date].[Date Hierarchy].[Year].&amp;[1903].&amp;[דצמבר]" c="דצמבר">
                <p n="[Search-Date].[Date Hierarchy].[Year].&amp;[1903]"/>
              </i>
              <i n="[Search-Date].[Date Hierarchy].[Year].&amp;[1904].&amp;[ינואר]" c="ינואר">
                <p n="[Search-Date].[Date Hierarchy].[Year].&amp;[1904]"/>
              </i>
              <i n="[Search-Date].[Date Hierarchy].[Year].&amp;[1904].&amp;[פברואר]" c="פברואר">
                <p n="[Search-Date].[Date Hierarchy].[Year].&amp;[1904]"/>
              </i>
              <i n="[Search-Date].[Date Hierarchy].[Year].&amp;[1904].&amp;[מרץ]" c="מרץ">
                <p n="[Search-Date].[Date Hierarchy].[Year].&amp;[1904]"/>
              </i>
              <i n="[Search-Date].[Date Hierarchy].[Year].&amp;[1904].&amp;[אפריל]" c="אפריל">
                <p n="[Search-Date].[Date Hierarchy].[Year].&amp;[1904]"/>
              </i>
              <i n="[Search-Date].[Date Hierarchy].[Year].&amp;[1904].&amp;[מאי]" c="מאי">
                <p n="[Search-Date].[Date Hierarchy].[Year].&amp;[1904]"/>
              </i>
              <i n="[Search-Date].[Date Hierarchy].[Year].&amp;[1904].&amp;[יוני]" c="יוני">
                <p n="[Search-Date].[Date Hierarchy].[Year].&amp;[1904]"/>
              </i>
              <i n="[Search-Date].[Date Hierarchy].[Year].&amp;[1904].&amp;[יולי]" c="יולי">
                <p n="[Search-Date].[Date Hierarchy].[Year].&amp;[1904]"/>
              </i>
              <i n="[Search-Date].[Date Hierarchy].[Year].&amp;[1904].&amp;[אוגוסט]" c="אוגוסט">
                <p n="[Search-Date].[Date Hierarchy].[Year].&amp;[1904]"/>
              </i>
              <i n="[Search-Date].[Date Hierarchy].[Year].&amp;[1904].&amp;[ספטמבר]" c="ספטמבר">
                <p n="[Search-Date].[Date Hierarchy].[Year].&amp;[1904]"/>
              </i>
              <i n="[Search-Date].[Date Hierarchy].[Year].&amp;[1904].&amp;[אוקטובר]" c="אוקטובר">
                <p n="[Search-Date].[Date Hierarchy].[Year].&amp;[1904]"/>
              </i>
              <i n="[Search-Date].[Date Hierarchy].[Year].&amp;[1904].&amp;[נובמבר]" c="נובמבר">
                <p n="[Search-Date].[Date Hierarchy].[Year].&amp;[1904]"/>
              </i>
              <i n="[Search-Date].[Date Hierarchy].[Year].&amp;[1904].&amp;[דצמבר]" c="דצמבר">
                <p n="[Search-Date].[Date Hierarchy].[Year].&amp;[1904]"/>
              </i>
              <i n="[Search-Date].[Date Hierarchy].[Year].&amp;[1905].&amp;[ינואר]" c="ינואר">
                <p n="[Search-Date].[Date Hierarchy].[Year].&amp;[1905]"/>
              </i>
              <i n="[Search-Date].[Date Hierarchy].[Year].&amp;[1905].&amp;[פברואר]" c="פברואר">
                <p n="[Search-Date].[Date Hierarchy].[Year].&amp;[1905]"/>
              </i>
              <i n="[Search-Date].[Date Hierarchy].[Year].&amp;[1905].&amp;[מרץ]" c="מרץ">
                <p n="[Search-Date].[Date Hierarchy].[Year].&amp;[1905]"/>
              </i>
              <i n="[Search-Date].[Date Hierarchy].[Year].&amp;[1905].&amp;[אפריל]" c="אפריל">
                <p n="[Search-Date].[Date Hierarchy].[Year].&amp;[1905]"/>
              </i>
              <i n="[Search-Date].[Date Hierarchy].[Year].&amp;[1905].&amp;[מאי]" c="מאי">
                <p n="[Search-Date].[Date Hierarchy].[Year].&amp;[1905]"/>
              </i>
              <i n="[Search-Date].[Date Hierarchy].[Year].&amp;[1905].&amp;[יוני]" c="יוני">
                <p n="[Search-Date].[Date Hierarchy].[Year].&amp;[1905]"/>
              </i>
              <i n="[Search-Date].[Date Hierarchy].[Year].&amp;[1905].&amp;[יולי]" c="יולי">
                <p n="[Search-Date].[Date Hierarchy].[Year].&amp;[1905]"/>
              </i>
              <i n="[Search-Date].[Date Hierarchy].[Year].&amp;[1905].&amp;[אוגוסט]" c="אוגוסט">
                <p n="[Search-Date].[Date Hierarchy].[Year].&amp;[1905]"/>
              </i>
              <i n="[Search-Date].[Date Hierarchy].[Year].&amp;[1905].&amp;[ספטמבר]" c="ספטמבר">
                <p n="[Search-Date].[Date Hierarchy].[Year].&amp;[1905]"/>
              </i>
              <i n="[Search-Date].[Date Hierarchy].[Year].&amp;[1905].&amp;[אוקטובר]" c="אוקטובר">
                <p n="[Search-Date].[Date Hierarchy].[Year].&amp;[1905]"/>
              </i>
              <i n="[Search-Date].[Date Hierarchy].[Year].&amp;[1905].&amp;[נובמבר]" c="נובמבר">
                <p n="[Search-Date].[Date Hierarchy].[Year].&amp;[1905]"/>
              </i>
              <i n="[Search-Date].[Date Hierarchy].[Year].&amp;[1905].&amp;[דצמבר]" c="דצמבר">
                <p n="[Search-Date].[Date Hierarchy].[Year].&amp;[1905]"/>
              </i>
              <i n="[Search-Date].[Date Hierarchy].[Year].&amp;[1906].&amp;[ינואר]" c="ינואר">
                <p n="[Search-Date].[Date Hierarchy].[Year].&amp;[1906]"/>
              </i>
              <i n="[Search-Date].[Date Hierarchy].[Year].&amp;[1906].&amp;[פברואר]" c="פברואר">
                <p n="[Search-Date].[Date Hierarchy].[Year].&amp;[1906]"/>
              </i>
              <i n="[Search-Date].[Date Hierarchy].[Year].&amp;[1906].&amp;[מרץ]" c="מרץ">
                <p n="[Search-Date].[Date Hierarchy].[Year].&amp;[1906]"/>
              </i>
              <i n="[Search-Date].[Date Hierarchy].[Year].&amp;[1906].&amp;[אפריל]" c="אפריל">
                <p n="[Search-Date].[Date Hierarchy].[Year].&amp;[1906]"/>
              </i>
              <i n="[Search-Date].[Date Hierarchy].[Year].&amp;[1906].&amp;[מאי]" c="מאי">
                <p n="[Search-Date].[Date Hierarchy].[Year].&amp;[1906]"/>
              </i>
              <i n="[Search-Date].[Date Hierarchy].[Year].&amp;[1906].&amp;[יוני]" c="יוני">
                <p n="[Search-Date].[Date Hierarchy].[Year].&amp;[1906]"/>
              </i>
              <i n="[Search-Date].[Date Hierarchy].[Year].&amp;[1906].&amp;[יולי]" c="יולי">
                <p n="[Search-Date].[Date Hierarchy].[Year].&amp;[1906]"/>
              </i>
              <i n="[Search-Date].[Date Hierarchy].[Year].&amp;[1906].&amp;[אוגוסט]" c="אוגוסט">
                <p n="[Search-Date].[Date Hierarchy].[Year].&amp;[1906]"/>
              </i>
              <i n="[Search-Date].[Date Hierarchy].[Year].&amp;[1906].&amp;[ספטמבר]" c="ספטמבר">
                <p n="[Search-Date].[Date Hierarchy].[Year].&amp;[1906]"/>
              </i>
              <i n="[Search-Date].[Date Hierarchy].[Year].&amp;[1906].&amp;[אוקטובר]" c="אוקטובר">
                <p n="[Search-Date].[Date Hierarchy].[Year].&amp;[1906]"/>
              </i>
              <i n="[Search-Date].[Date Hierarchy].[Year].&amp;[1906].&amp;[נובמבר]" c="נובמבר">
                <p n="[Search-Date].[Date Hierarchy].[Year].&amp;[1906]"/>
              </i>
              <i n="[Search-Date].[Date Hierarchy].[Year].&amp;[1906].&amp;[דצמבר]" c="דצמבר">
                <p n="[Search-Date].[Date Hierarchy].[Year].&amp;[1906]"/>
              </i>
              <i n="[Search-Date].[Date Hierarchy].[Year].&amp;[1907].&amp;[ינואר]" c="ינואר">
                <p n="[Search-Date].[Date Hierarchy].[Year].&amp;[1907]"/>
              </i>
              <i n="[Search-Date].[Date Hierarchy].[Year].&amp;[1907].&amp;[פברואר]" c="פברואר">
                <p n="[Search-Date].[Date Hierarchy].[Year].&amp;[1907]"/>
              </i>
              <i n="[Search-Date].[Date Hierarchy].[Year].&amp;[1907].&amp;[מרץ]" c="מרץ">
                <p n="[Search-Date].[Date Hierarchy].[Year].&amp;[1907]"/>
              </i>
              <i n="[Search-Date].[Date Hierarchy].[Year].&amp;[1907].&amp;[אפריל]" c="אפריל">
                <p n="[Search-Date].[Date Hierarchy].[Year].&amp;[1907]"/>
              </i>
              <i n="[Search-Date].[Date Hierarchy].[Year].&amp;[1907].&amp;[מאי]" c="מאי">
                <p n="[Search-Date].[Date Hierarchy].[Year].&amp;[1907]"/>
              </i>
              <i n="[Search-Date].[Date Hierarchy].[Year].&amp;[1907].&amp;[יוני]" c="יוני">
                <p n="[Search-Date].[Date Hierarchy].[Year].&amp;[1907]"/>
              </i>
              <i n="[Search-Date].[Date Hierarchy].[Year].&amp;[1907].&amp;[יולי]" c="יולי">
                <p n="[Search-Date].[Date Hierarchy].[Year].&amp;[1907]"/>
              </i>
              <i n="[Search-Date].[Date Hierarchy].[Year].&amp;[1907].&amp;[אוגוסט]" c="אוגוסט">
                <p n="[Search-Date].[Date Hierarchy].[Year].&amp;[1907]"/>
              </i>
              <i n="[Search-Date].[Date Hierarchy].[Year].&amp;[1907].&amp;[ספטמבר]" c="ספטמבר">
                <p n="[Search-Date].[Date Hierarchy].[Year].&amp;[1907]"/>
              </i>
              <i n="[Search-Date].[Date Hierarchy].[Year].&amp;[1907].&amp;[אוקטובר]" c="אוקטובר">
                <p n="[Search-Date].[Date Hierarchy].[Year].&amp;[1907]"/>
              </i>
              <i n="[Search-Date].[Date Hierarchy].[Year].&amp;[1907].&amp;[נובמבר]" c="נובמבר">
                <p n="[Search-Date].[Date Hierarchy].[Year].&amp;[1907]"/>
              </i>
              <i n="[Search-Date].[Date Hierarchy].[Year].&amp;[1907].&amp;[דצמבר]" c="דצמבר">
                <p n="[Search-Date].[Date Hierarchy].[Year].&amp;[1907]"/>
              </i>
              <i n="[Search-Date].[Date Hierarchy].[Year].&amp;[1908].&amp;[ינואר]" c="ינואר">
                <p n="[Search-Date].[Date Hierarchy].[Year].&amp;[1908]"/>
              </i>
              <i n="[Search-Date].[Date Hierarchy].[Year].&amp;[1908].&amp;[פברואר]" c="פברואר">
                <p n="[Search-Date].[Date Hierarchy].[Year].&amp;[1908]"/>
              </i>
              <i n="[Search-Date].[Date Hierarchy].[Year].&amp;[1908].&amp;[מרץ]" c="מרץ">
                <p n="[Search-Date].[Date Hierarchy].[Year].&amp;[1908]"/>
              </i>
              <i n="[Search-Date].[Date Hierarchy].[Year].&amp;[1908].&amp;[אפריל]" c="אפריל">
                <p n="[Search-Date].[Date Hierarchy].[Year].&amp;[1908]"/>
              </i>
              <i n="[Search-Date].[Date Hierarchy].[Year].&amp;[1908].&amp;[מאי]" c="מאי">
                <p n="[Search-Date].[Date Hierarchy].[Year].&amp;[1908]"/>
              </i>
              <i n="[Search-Date].[Date Hierarchy].[Year].&amp;[1908].&amp;[יוני]" c="יוני">
                <p n="[Search-Date].[Date Hierarchy].[Year].&amp;[1908]"/>
              </i>
              <i n="[Search-Date].[Date Hierarchy].[Year].&amp;[1908].&amp;[יולי]" c="יולי">
                <p n="[Search-Date].[Date Hierarchy].[Year].&amp;[1908]"/>
              </i>
              <i n="[Search-Date].[Date Hierarchy].[Year].&amp;[1908].&amp;[אוגוסט]" c="אוגוסט">
                <p n="[Search-Date].[Date Hierarchy].[Year].&amp;[1908]"/>
              </i>
              <i n="[Search-Date].[Date Hierarchy].[Year].&amp;[1908].&amp;[ספטמבר]" c="ספטמבר">
                <p n="[Search-Date].[Date Hierarchy].[Year].&amp;[1908]"/>
              </i>
              <i n="[Search-Date].[Date Hierarchy].[Year].&amp;[1908].&amp;[אוקטובר]" c="אוקטובר">
                <p n="[Search-Date].[Date Hierarchy].[Year].&amp;[1908]"/>
              </i>
              <i n="[Search-Date].[Date Hierarchy].[Year].&amp;[1908].&amp;[נובמבר]" c="נובמבר">
                <p n="[Search-Date].[Date Hierarchy].[Year].&amp;[1908]"/>
              </i>
              <i n="[Search-Date].[Date Hierarchy].[Year].&amp;[1908].&amp;[דצמבר]" c="דצמבר">
                <p n="[Search-Date].[Date Hierarchy].[Year].&amp;[1908]"/>
              </i>
              <i n="[Search-Date].[Date Hierarchy].[Year].&amp;[1909].&amp;[ינואר]" c="ינואר">
                <p n="[Search-Date].[Date Hierarchy].[Year].&amp;[1909]"/>
              </i>
              <i n="[Search-Date].[Date Hierarchy].[Year].&amp;[1909].&amp;[פברואר]" c="פברואר">
                <p n="[Search-Date].[Date Hierarchy].[Year].&amp;[1909]"/>
              </i>
              <i n="[Search-Date].[Date Hierarchy].[Year].&amp;[1909].&amp;[מרץ]" c="מרץ">
                <p n="[Search-Date].[Date Hierarchy].[Year].&amp;[1909]"/>
              </i>
              <i n="[Search-Date].[Date Hierarchy].[Year].&amp;[1909].&amp;[אפריל]" c="אפריל">
                <p n="[Search-Date].[Date Hierarchy].[Year].&amp;[1909]"/>
              </i>
              <i n="[Search-Date].[Date Hierarchy].[Year].&amp;[1909].&amp;[מאי]" c="מאי">
                <p n="[Search-Date].[Date Hierarchy].[Year].&amp;[1909]"/>
              </i>
              <i n="[Search-Date].[Date Hierarchy].[Year].&amp;[1909].&amp;[יוני]" c="יוני">
                <p n="[Search-Date].[Date Hierarchy].[Year].&amp;[1909]"/>
              </i>
              <i n="[Search-Date].[Date Hierarchy].[Year].&amp;[1909].&amp;[יולי]" c="יולי">
                <p n="[Search-Date].[Date Hierarchy].[Year].&amp;[1909]"/>
              </i>
              <i n="[Search-Date].[Date Hierarchy].[Year].&amp;[1909].&amp;[אוגוסט]" c="אוגוסט">
                <p n="[Search-Date].[Date Hierarchy].[Year].&amp;[1909]"/>
              </i>
              <i n="[Search-Date].[Date Hierarchy].[Year].&amp;[1909].&amp;[ספטמבר]" c="ספטמבר">
                <p n="[Search-Date].[Date Hierarchy].[Year].&amp;[1909]"/>
              </i>
              <i n="[Search-Date].[Date Hierarchy].[Year].&amp;[1909].&amp;[אוקטובר]" c="אוקטובר">
                <p n="[Search-Date].[Date Hierarchy].[Year].&amp;[1909]"/>
              </i>
              <i n="[Search-Date].[Date Hierarchy].[Year].&amp;[1909].&amp;[נובמבר]" c="נובמבר">
                <p n="[Search-Date].[Date Hierarchy].[Year].&amp;[1909]"/>
              </i>
              <i n="[Search-Date].[Date Hierarchy].[Year].&amp;[1909].&amp;[דצמבר]" c="דצמבר">
                <p n="[Search-Date].[Date Hierarchy].[Year].&amp;[1909]"/>
              </i>
              <i n="[Search-Date].[Date Hierarchy].[Year].&amp;[1910].&amp;[ינואר]" c="ינואר">
                <p n="[Search-Date].[Date Hierarchy].[Year].&amp;[1910]"/>
              </i>
              <i n="[Search-Date].[Date Hierarchy].[Year].&amp;[1910].&amp;[פברואר]" c="פברואר">
                <p n="[Search-Date].[Date Hierarchy].[Year].&amp;[1910]"/>
              </i>
              <i n="[Search-Date].[Date Hierarchy].[Year].&amp;[1910].&amp;[מרץ]" c="מרץ">
                <p n="[Search-Date].[Date Hierarchy].[Year].&amp;[1910]"/>
              </i>
              <i n="[Search-Date].[Date Hierarchy].[Year].&amp;[1910].&amp;[אפריל]" c="אפריל">
                <p n="[Search-Date].[Date Hierarchy].[Year].&amp;[1910]"/>
              </i>
              <i n="[Search-Date].[Date Hierarchy].[Year].&amp;[1910].&amp;[מאי]" c="מאי">
                <p n="[Search-Date].[Date Hierarchy].[Year].&amp;[1910]"/>
              </i>
              <i n="[Search-Date].[Date Hierarchy].[Year].&amp;[1910].&amp;[יוני]" c="יוני">
                <p n="[Search-Date].[Date Hierarchy].[Year].&amp;[1910]"/>
              </i>
              <i n="[Search-Date].[Date Hierarchy].[Year].&amp;[1910].&amp;[יולי]" c="יולי">
                <p n="[Search-Date].[Date Hierarchy].[Year].&amp;[1910]"/>
              </i>
              <i n="[Search-Date].[Date Hierarchy].[Year].&amp;[1910].&amp;[אוגוסט]" c="אוגוסט">
                <p n="[Search-Date].[Date Hierarchy].[Year].&amp;[1910]"/>
              </i>
              <i n="[Search-Date].[Date Hierarchy].[Year].&amp;[1910].&amp;[ספטמבר]" c="ספטמבר">
                <p n="[Search-Date].[Date Hierarchy].[Year].&amp;[1910]"/>
              </i>
              <i n="[Search-Date].[Date Hierarchy].[Year].&amp;[1910].&amp;[אוקטובר]" c="אוקטובר">
                <p n="[Search-Date].[Date Hierarchy].[Year].&amp;[1910]"/>
              </i>
              <i n="[Search-Date].[Date Hierarchy].[Year].&amp;[1910].&amp;[נובמבר]" c="נובמבר">
                <p n="[Search-Date].[Date Hierarchy].[Year].&amp;[1910]"/>
              </i>
              <i n="[Search-Date].[Date Hierarchy].[Year].&amp;[1910].&amp;[דצמבר]" c="דצמבר">
                <p n="[Search-Date].[Date Hierarchy].[Year].&amp;[1910]"/>
              </i>
              <i n="[Search-Date].[Date Hierarchy].[Year].&amp;[1911].&amp;[ינואר]" c="ינואר">
                <p n="[Search-Date].[Date Hierarchy].[Year].&amp;[1911]"/>
              </i>
              <i n="[Search-Date].[Date Hierarchy].[Year].&amp;[1911].&amp;[פברואר]" c="פברואר">
                <p n="[Search-Date].[Date Hierarchy].[Year].&amp;[1911]"/>
              </i>
              <i n="[Search-Date].[Date Hierarchy].[Year].&amp;[1911].&amp;[מרץ]" c="מרץ">
                <p n="[Search-Date].[Date Hierarchy].[Year].&amp;[1911]"/>
              </i>
              <i n="[Search-Date].[Date Hierarchy].[Year].&amp;[1911].&amp;[אפריל]" c="אפריל">
                <p n="[Search-Date].[Date Hierarchy].[Year].&amp;[1911]"/>
              </i>
              <i n="[Search-Date].[Date Hierarchy].[Year].&amp;[1911].&amp;[מאי]" c="מאי">
                <p n="[Search-Date].[Date Hierarchy].[Year].&amp;[1911]"/>
              </i>
              <i n="[Search-Date].[Date Hierarchy].[Year].&amp;[1911].&amp;[יוני]" c="יוני">
                <p n="[Search-Date].[Date Hierarchy].[Year].&amp;[1911]"/>
              </i>
              <i n="[Search-Date].[Date Hierarchy].[Year].&amp;[1911].&amp;[יולי]" c="יולי">
                <p n="[Search-Date].[Date Hierarchy].[Year].&amp;[1911]"/>
              </i>
              <i n="[Search-Date].[Date Hierarchy].[Year].&amp;[1911].&amp;[אוגוסט]" c="אוגוסט">
                <p n="[Search-Date].[Date Hierarchy].[Year].&amp;[1911]"/>
              </i>
              <i n="[Search-Date].[Date Hierarchy].[Year].&amp;[1911].&amp;[ספטמבר]" c="ספטמבר">
                <p n="[Search-Date].[Date Hierarchy].[Year].&amp;[1911]"/>
              </i>
              <i n="[Search-Date].[Date Hierarchy].[Year].&amp;[1911].&amp;[אוקטובר]" c="אוקטובר">
                <p n="[Search-Date].[Date Hierarchy].[Year].&amp;[1911]"/>
              </i>
              <i n="[Search-Date].[Date Hierarchy].[Year].&amp;[1911].&amp;[נובמבר]" c="נובמבר">
                <p n="[Search-Date].[Date Hierarchy].[Year].&amp;[1911]"/>
              </i>
              <i n="[Search-Date].[Date Hierarchy].[Year].&amp;[1911].&amp;[דצמבר]" c="דצמבר">
                <p n="[Search-Date].[Date Hierarchy].[Year].&amp;[1911]"/>
              </i>
              <i n="[Search-Date].[Date Hierarchy].[Year].&amp;[1912].&amp;[ינואר]" c="ינואר">
                <p n="[Search-Date].[Date Hierarchy].[Year].&amp;[1912]"/>
              </i>
              <i n="[Search-Date].[Date Hierarchy].[Year].&amp;[1912].&amp;[פברואר]" c="פברואר">
                <p n="[Search-Date].[Date Hierarchy].[Year].&amp;[1912]"/>
              </i>
              <i n="[Search-Date].[Date Hierarchy].[Year].&amp;[1912].&amp;[מרץ]" c="מרץ">
                <p n="[Search-Date].[Date Hierarchy].[Year].&amp;[1912]"/>
              </i>
              <i n="[Search-Date].[Date Hierarchy].[Year].&amp;[1912].&amp;[אפריל]" c="אפריל">
                <p n="[Search-Date].[Date Hierarchy].[Year].&amp;[1912]"/>
              </i>
              <i n="[Search-Date].[Date Hierarchy].[Year].&amp;[1912].&amp;[מאי]" c="מאי">
                <p n="[Search-Date].[Date Hierarchy].[Year].&amp;[1912]"/>
              </i>
              <i n="[Search-Date].[Date Hierarchy].[Year].&amp;[1912].&amp;[יוני]" c="יוני">
                <p n="[Search-Date].[Date Hierarchy].[Year].&amp;[1912]"/>
              </i>
              <i n="[Search-Date].[Date Hierarchy].[Year].&amp;[1912].&amp;[יולי]" c="יולי">
                <p n="[Search-Date].[Date Hierarchy].[Year].&amp;[1912]"/>
              </i>
              <i n="[Search-Date].[Date Hierarchy].[Year].&amp;[1912].&amp;[אוגוסט]" c="אוגוסט">
                <p n="[Search-Date].[Date Hierarchy].[Year].&amp;[1912]"/>
              </i>
              <i n="[Search-Date].[Date Hierarchy].[Year].&amp;[1912].&amp;[ספטמבר]" c="ספטמבר">
                <p n="[Search-Date].[Date Hierarchy].[Year].&amp;[1912]"/>
              </i>
              <i n="[Search-Date].[Date Hierarchy].[Year].&amp;[1912].&amp;[אוקטובר]" c="אוקטובר">
                <p n="[Search-Date].[Date Hierarchy].[Year].&amp;[1912]"/>
              </i>
              <i n="[Search-Date].[Date Hierarchy].[Year].&amp;[1912].&amp;[נובמבר]" c="נובמבר">
                <p n="[Search-Date].[Date Hierarchy].[Year].&amp;[1912]"/>
              </i>
              <i n="[Search-Date].[Date Hierarchy].[Year].&amp;[1912].&amp;[דצמבר]" c="דצמבר">
                <p n="[Search-Date].[Date Hierarchy].[Year].&amp;[1912]"/>
              </i>
              <i n="[Search-Date].[Date Hierarchy].[Year].&amp;[1913].&amp;[ינואר]" c="ינואר">
                <p n="[Search-Date].[Date Hierarchy].[Year].&amp;[1913]"/>
              </i>
              <i n="[Search-Date].[Date Hierarchy].[Year].&amp;[1913].&amp;[פברואר]" c="פברואר">
                <p n="[Search-Date].[Date Hierarchy].[Year].&amp;[1913]"/>
              </i>
              <i n="[Search-Date].[Date Hierarchy].[Year].&amp;[1913].&amp;[מרץ]" c="מרץ">
                <p n="[Search-Date].[Date Hierarchy].[Year].&amp;[1913]"/>
              </i>
              <i n="[Search-Date].[Date Hierarchy].[Year].&amp;[1913].&amp;[אפריל]" c="אפריל">
                <p n="[Search-Date].[Date Hierarchy].[Year].&amp;[1913]"/>
              </i>
              <i n="[Search-Date].[Date Hierarchy].[Year].&amp;[1913].&amp;[מאי]" c="מאי">
                <p n="[Search-Date].[Date Hierarchy].[Year].&amp;[1913]"/>
              </i>
              <i n="[Search-Date].[Date Hierarchy].[Year].&amp;[1913].&amp;[יוני]" c="יוני">
                <p n="[Search-Date].[Date Hierarchy].[Year].&amp;[1913]"/>
              </i>
              <i n="[Search-Date].[Date Hierarchy].[Year].&amp;[1913].&amp;[יולי]" c="יולי">
                <p n="[Search-Date].[Date Hierarchy].[Year].&amp;[1913]"/>
              </i>
              <i n="[Search-Date].[Date Hierarchy].[Year].&amp;[1913].&amp;[אוגוסט]" c="אוגוסט">
                <p n="[Search-Date].[Date Hierarchy].[Year].&amp;[1913]"/>
              </i>
              <i n="[Search-Date].[Date Hierarchy].[Year].&amp;[1913].&amp;[ספטמבר]" c="ספטמבר">
                <p n="[Search-Date].[Date Hierarchy].[Year].&amp;[1913]"/>
              </i>
              <i n="[Search-Date].[Date Hierarchy].[Year].&amp;[1913].&amp;[אוקטובר]" c="אוקטובר">
                <p n="[Search-Date].[Date Hierarchy].[Year].&amp;[1913]"/>
              </i>
              <i n="[Search-Date].[Date Hierarchy].[Year].&amp;[1913].&amp;[נובמבר]" c="נובמבר">
                <p n="[Search-Date].[Date Hierarchy].[Year].&amp;[1913]"/>
              </i>
              <i n="[Search-Date].[Date Hierarchy].[Year].&amp;[1913].&amp;[דצמבר]" c="דצמבר">
                <p n="[Search-Date].[Date Hierarchy].[Year].&amp;[1913]"/>
              </i>
              <i n="[Search-Date].[Date Hierarchy].[Year].&amp;[1914].&amp;[ינואר]" c="ינואר">
                <p n="[Search-Date].[Date Hierarchy].[Year].&amp;[1914]"/>
              </i>
              <i n="[Search-Date].[Date Hierarchy].[Year].&amp;[1914].&amp;[פברואר]" c="פברואר">
                <p n="[Search-Date].[Date Hierarchy].[Year].&amp;[1914]"/>
              </i>
              <i n="[Search-Date].[Date Hierarchy].[Year].&amp;[1914].&amp;[מרץ]" c="מרץ">
                <p n="[Search-Date].[Date Hierarchy].[Year].&amp;[1914]"/>
              </i>
              <i n="[Search-Date].[Date Hierarchy].[Year].&amp;[1914].&amp;[אפריל]" c="אפריל">
                <p n="[Search-Date].[Date Hierarchy].[Year].&amp;[1914]"/>
              </i>
              <i n="[Search-Date].[Date Hierarchy].[Year].&amp;[1914].&amp;[מאי]" c="מאי">
                <p n="[Search-Date].[Date Hierarchy].[Year].&amp;[1914]"/>
              </i>
              <i n="[Search-Date].[Date Hierarchy].[Year].&amp;[1914].&amp;[יוני]" c="יוני">
                <p n="[Search-Date].[Date Hierarchy].[Year].&amp;[1914]"/>
              </i>
              <i n="[Search-Date].[Date Hierarchy].[Year].&amp;[1914].&amp;[יולי]" c="יולי">
                <p n="[Search-Date].[Date Hierarchy].[Year].&amp;[1914]"/>
              </i>
              <i n="[Search-Date].[Date Hierarchy].[Year].&amp;[1914].&amp;[אוגוסט]" c="אוגוסט">
                <p n="[Search-Date].[Date Hierarchy].[Year].&amp;[1914]"/>
              </i>
              <i n="[Search-Date].[Date Hierarchy].[Year].&amp;[1914].&amp;[ספטמבר]" c="ספטמבר">
                <p n="[Search-Date].[Date Hierarchy].[Year].&amp;[1914]"/>
              </i>
              <i n="[Search-Date].[Date Hierarchy].[Year].&amp;[1914].&amp;[אוקטובר]" c="אוקטובר">
                <p n="[Search-Date].[Date Hierarchy].[Year].&amp;[1914]"/>
              </i>
              <i n="[Search-Date].[Date Hierarchy].[Year].&amp;[1914].&amp;[נובמבר]" c="נובמבר">
                <p n="[Search-Date].[Date Hierarchy].[Year].&amp;[1914]"/>
              </i>
              <i n="[Search-Date].[Date Hierarchy].[Year].&amp;[1914].&amp;[דצמבר]" c="דצמבר">
                <p n="[Search-Date].[Date Hierarchy].[Year].&amp;[1914]"/>
              </i>
              <i n="[Search-Date].[Date Hierarchy].[Year].&amp;[1915].&amp;[ינואר]" c="ינואר">
                <p n="[Search-Date].[Date Hierarchy].[Year].&amp;[1915]"/>
              </i>
              <i n="[Search-Date].[Date Hierarchy].[Year].&amp;[1915].&amp;[פברואר]" c="פברואר">
                <p n="[Search-Date].[Date Hierarchy].[Year].&amp;[1915]"/>
              </i>
              <i n="[Search-Date].[Date Hierarchy].[Year].&amp;[1915].&amp;[מרץ]" c="מרץ">
                <p n="[Search-Date].[Date Hierarchy].[Year].&amp;[1915]"/>
              </i>
              <i n="[Search-Date].[Date Hierarchy].[Year].&amp;[1915].&amp;[אפריל]" c="אפריל">
                <p n="[Search-Date].[Date Hierarchy].[Year].&amp;[1915]"/>
              </i>
              <i n="[Search-Date].[Date Hierarchy].[Year].&amp;[1915].&amp;[מאי]" c="מאי">
                <p n="[Search-Date].[Date Hierarchy].[Year].&amp;[1915]"/>
              </i>
              <i n="[Search-Date].[Date Hierarchy].[Year].&amp;[1915].&amp;[יוני]" c="יוני">
                <p n="[Search-Date].[Date Hierarchy].[Year].&amp;[1915]"/>
              </i>
              <i n="[Search-Date].[Date Hierarchy].[Year].&amp;[1915].&amp;[יולי]" c="יולי">
                <p n="[Search-Date].[Date Hierarchy].[Year].&amp;[1915]"/>
              </i>
              <i n="[Search-Date].[Date Hierarchy].[Year].&amp;[1915].&amp;[אוגוסט]" c="אוגוסט">
                <p n="[Search-Date].[Date Hierarchy].[Year].&amp;[1915]"/>
              </i>
              <i n="[Search-Date].[Date Hierarchy].[Year].&amp;[1915].&amp;[ספטמבר]" c="ספטמבר">
                <p n="[Search-Date].[Date Hierarchy].[Year].&amp;[1915]"/>
              </i>
              <i n="[Search-Date].[Date Hierarchy].[Year].&amp;[1915].&amp;[אוקטובר]" c="אוקטובר">
                <p n="[Search-Date].[Date Hierarchy].[Year].&amp;[1915]"/>
              </i>
              <i n="[Search-Date].[Date Hierarchy].[Year].&amp;[1915].&amp;[נובמבר]" c="נובמבר">
                <p n="[Search-Date].[Date Hierarchy].[Year].&amp;[1915]"/>
              </i>
              <i n="[Search-Date].[Date Hierarchy].[Year].&amp;[1915].&amp;[דצמבר]" c="דצמבר">
                <p n="[Search-Date].[Date Hierarchy].[Year].&amp;[1915]"/>
              </i>
              <i n="[Search-Date].[Date Hierarchy].[Year].&amp;[1916].&amp;[ינואר]" c="ינואר">
                <p n="[Search-Date].[Date Hierarchy].[Year].&amp;[1916]"/>
              </i>
              <i n="[Search-Date].[Date Hierarchy].[Year].&amp;[1916].&amp;[פברואר]" c="פברואר">
                <p n="[Search-Date].[Date Hierarchy].[Year].&amp;[1916]"/>
              </i>
              <i n="[Search-Date].[Date Hierarchy].[Year].&amp;[1916].&amp;[מרץ]" c="מרץ">
                <p n="[Search-Date].[Date Hierarchy].[Year].&amp;[1916]"/>
              </i>
              <i n="[Search-Date].[Date Hierarchy].[Year].&amp;[1916].&amp;[אפריל]" c="אפריל">
                <p n="[Search-Date].[Date Hierarchy].[Year].&amp;[1916]"/>
              </i>
              <i n="[Search-Date].[Date Hierarchy].[Year].&amp;[1916].&amp;[מאי]" c="מאי">
                <p n="[Search-Date].[Date Hierarchy].[Year].&amp;[1916]"/>
              </i>
              <i n="[Search-Date].[Date Hierarchy].[Year].&amp;[1916].&amp;[יוני]" c="יוני">
                <p n="[Search-Date].[Date Hierarchy].[Year].&amp;[1916]"/>
              </i>
              <i n="[Search-Date].[Date Hierarchy].[Year].&amp;[1916].&amp;[יולי]" c="יולי">
                <p n="[Search-Date].[Date Hierarchy].[Year].&amp;[1916]"/>
              </i>
              <i n="[Search-Date].[Date Hierarchy].[Year].&amp;[1916].&amp;[אוגוסט]" c="אוגוסט">
                <p n="[Search-Date].[Date Hierarchy].[Year].&amp;[1916]"/>
              </i>
              <i n="[Search-Date].[Date Hierarchy].[Year].&amp;[1916].&amp;[ספטמבר]" c="ספטמבר">
                <p n="[Search-Date].[Date Hierarchy].[Year].&amp;[1916]"/>
              </i>
              <i n="[Search-Date].[Date Hierarchy].[Year].&amp;[1916].&amp;[אוקטובר]" c="אוקטובר">
                <p n="[Search-Date].[Date Hierarchy].[Year].&amp;[1916]"/>
              </i>
              <i n="[Search-Date].[Date Hierarchy].[Year].&amp;[1916].&amp;[נובמבר]" c="נובמבר">
                <p n="[Search-Date].[Date Hierarchy].[Year].&amp;[1916]"/>
              </i>
              <i n="[Search-Date].[Date Hierarchy].[Year].&amp;[1916].&amp;[דצמבר]" c="דצמבר">
                <p n="[Search-Date].[Date Hierarchy].[Year].&amp;[1916]"/>
              </i>
              <i n="[Search-Date].[Date Hierarchy].[Year].&amp;[1917].&amp;[ינואר]" c="ינואר">
                <p n="[Search-Date].[Date Hierarchy].[Year].&amp;[1917]"/>
              </i>
              <i n="[Search-Date].[Date Hierarchy].[Year].&amp;[1917].&amp;[פברואר]" c="פברואר">
                <p n="[Search-Date].[Date Hierarchy].[Year].&amp;[1917]"/>
              </i>
              <i n="[Search-Date].[Date Hierarchy].[Year].&amp;[1917].&amp;[מרץ]" c="מרץ">
                <p n="[Search-Date].[Date Hierarchy].[Year].&amp;[1917]"/>
              </i>
              <i n="[Search-Date].[Date Hierarchy].[Year].&amp;[1917].&amp;[אפריל]" c="אפריל">
                <p n="[Search-Date].[Date Hierarchy].[Year].&amp;[1917]"/>
              </i>
              <i n="[Search-Date].[Date Hierarchy].[Year].&amp;[1917].&amp;[מאי]" c="מאי">
                <p n="[Search-Date].[Date Hierarchy].[Year].&amp;[1917]"/>
              </i>
              <i n="[Search-Date].[Date Hierarchy].[Year].&amp;[1917].&amp;[יוני]" c="יוני">
                <p n="[Search-Date].[Date Hierarchy].[Year].&amp;[1917]"/>
              </i>
              <i n="[Search-Date].[Date Hierarchy].[Year].&amp;[1917].&amp;[יולי]" c="יולי">
                <p n="[Search-Date].[Date Hierarchy].[Year].&amp;[1917]"/>
              </i>
              <i n="[Search-Date].[Date Hierarchy].[Year].&amp;[1917].&amp;[אוגוסט]" c="אוגוסט">
                <p n="[Search-Date].[Date Hierarchy].[Year].&amp;[1917]"/>
              </i>
              <i n="[Search-Date].[Date Hierarchy].[Year].&amp;[1917].&amp;[ספטמבר]" c="ספטמבר">
                <p n="[Search-Date].[Date Hierarchy].[Year].&amp;[1917]"/>
              </i>
              <i n="[Search-Date].[Date Hierarchy].[Year].&amp;[1917].&amp;[אוקטובר]" c="אוקטובר">
                <p n="[Search-Date].[Date Hierarchy].[Year].&amp;[1917]"/>
              </i>
              <i n="[Search-Date].[Date Hierarchy].[Year].&amp;[1917].&amp;[נובמבר]" c="נובמבר">
                <p n="[Search-Date].[Date Hierarchy].[Year].&amp;[1917]"/>
              </i>
              <i n="[Search-Date].[Date Hierarchy].[Year].&amp;[1917].&amp;[דצמבר]" c="דצמבר">
                <p n="[Search-Date].[Date Hierarchy].[Year].&amp;[1917]"/>
              </i>
              <i n="[Search-Date].[Date Hierarchy].[Year].&amp;[1918].&amp;[ינואר]" c="ינואר">
                <p n="[Search-Date].[Date Hierarchy].[Year].&amp;[1918]"/>
              </i>
              <i n="[Search-Date].[Date Hierarchy].[Year].&amp;[1918].&amp;[פברואר]" c="פברואר">
                <p n="[Search-Date].[Date Hierarchy].[Year].&amp;[1918]"/>
              </i>
              <i n="[Search-Date].[Date Hierarchy].[Year].&amp;[1918].&amp;[מרץ]" c="מרץ">
                <p n="[Search-Date].[Date Hierarchy].[Year].&amp;[1918]"/>
              </i>
              <i n="[Search-Date].[Date Hierarchy].[Year].&amp;[1918].&amp;[אפריל]" c="אפריל">
                <p n="[Search-Date].[Date Hierarchy].[Year].&amp;[1918]"/>
              </i>
              <i n="[Search-Date].[Date Hierarchy].[Year].&amp;[1918].&amp;[מאי]" c="מאי">
                <p n="[Search-Date].[Date Hierarchy].[Year].&amp;[1918]"/>
              </i>
              <i n="[Search-Date].[Date Hierarchy].[Year].&amp;[1918].&amp;[יוני]" c="יוני">
                <p n="[Search-Date].[Date Hierarchy].[Year].&amp;[1918]"/>
              </i>
              <i n="[Search-Date].[Date Hierarchy].[Year].&amp;[1918].&amp;[יולי]" c="יולי">
                <p n="[Search-Date].[Date Hierarchy].[Year].&amp;[1918]"/>
              </i>
              <i n="[Search-Date].[Date Hierarchy].[Year].&amp;[1918].&amp;[אוגוסט]" c="אוגוסט">
                <p n="[Search-Date].[Date Hierarchy].[Year].&amp;[1918]"/>
              </i>
              <i n="[Search-Date].[Date Hierarchy].[Year].&amp;[1918].&amp;[ספטמבר]" c="ספטמבר">
                <p n="[Search-Date].[Date Hierarchy].[Year].&amp;[1918]"/>
              </i>
              <i n="[Search-Date].[Date Hierarchy].[Year].&amp;[1918].&amp;[אוקטובר]" c="אוקטובר">
                <p n="[Search-Date].[Date Hierarchy].[Year].&amp;[1918]"/>
              </i>
              <i n="[Search-Date].[Date Hierarchy].[Year].&amp;[1918].&amp;[נובמבר]" c="נובמבר">
                <p n="[Search-Date].[Date Hierarchy].[Year].&amp;[1918]"/>
              </i>
              <i n="[Search-Date].[Date Hierarchy].[Year].&amp;[1918].&amp;[דצמבר]" c="דצמבר">
                <p n="[Search-Date].[Date Hierarchy].[Year].&amp;[1918]"/>
              </i>
              <i n="[Search-Date].[Date Hierarchy].[Year].&amp;[1919].&amp;[ינואר]" c="ינואר">
                <p n="[Search-Date].[Date Hierarchy].[Year].&amp;[1919]"/>
              </i>
              <i n="[Search-Date].[Date Hierarchy].[Year].&amp;[1919].&amp;[פברואר]" c="פברואר">
                <p n="[Search-Date].[Date Hierarchy].[Year].&amp;[1919]"/>
              </i>
              <i n="[Search-Date].[Date Hierarchy].[Year].&amp;[1919].&amp;[מרץ]" c="מרץ">
                <p n="[Search-Date].[Date Hierarchy].[Year].&amp;[1919]"/>
              </i>
              <i n="[Search-Date].[Date Hierarchy].[Year].&amp;[1919].&amp;[אפריל]" c="אפריל">
                <p n="[Search-Date].[Date Hierarchy].[Year].&amp;[1919]"/>
              </i>
              <i n="[Search-Date].[Date Hierarchy].[Year].&amp;[1919].&amp;[מאי]" c="מאי">
                <p n="[Search-Date].[Date Hierarchy].[Year].&amp;[1919]"/>
              </i>
              <i n="[Search-Date].[Date Hierarchy].[Year].&amp;[1919].&amp;[יוני]" c="יוני">
                <p n="[Search-Date].[Date Hierarchy].[Year].&amp;[1919]"/>
              </i>
              <i n="[Search-Date].[Date Hierarchy].[Year].&amp;[1919].&amp;[יולי]" c="יולי">
                <p n="[Search-Date].[Date Hierarchy].[Year].&amp;[1919]"/>
              </i>
              <i n="[Search-Date].[Date Hierarchy].[Year].&amp;[1919].&amp;[אוגוסט]" c="אוגוסט">
                <p n="[Search-Date].[Date Hierarchy].[Year].&amp;[1919]"/>
              </i>
              <i n="[Search-Date].[Date Hierarchy].[Year].&amp;[1919].&amp;[ספטמבר]" c="ספטמבר">
                <p n="[Search-Date].[Date Hierarchy].[Year].&amp;[1919]"/>
              </i>
              <i n="[Search-Date].[Date Hierarchy].[Year].&amp;[1919].&amp;[אוקטובר]" c="אוקטובר">
                <p n="[Search-Date].[Date Hierarchy].[Year].&amp;[1919]"/>
              </i>
              <i n="[Search-Date].[Date Hierarchy].[Year].&amp;[1919].&amp;[נובמבר]" c="נובמבר">
                <p n="[Search-Date].[Date Hierarchy].[Year].&amp;[1919]"/>
              </i>
              <i n="[Search-Date].[Date Hierarchy].[Year].&amp;[1919].&amp;[דצמבר]" c="דצמבר">
                <p n="[Search-Date].[Date Hierarchy].[Year].&amp;[1919]"/>
              </i>
              <i n="[Search-Date].[Date Hierarchy].[Year].&amp;[1920].&amp;[ינואר]" c="ינואר">
                <p n="[Search-Date].[Date Hierarchy].[Year].&amp;[1920]"/>
              </i>
              <i n="[Search-Date].[Date Hierarchy].[Year].&amp;[1920].&amp;[פברואר]" c="פברואר">
                <p n="[Search-Date].[Date Hierarchy].[Year].&amp;[1920]"/>
              </i>
              <i n="[Search-Date].[Date Hierarchy].[Year].&amp;[1920].&amp;[מרץ]" c="מרץ">
                <p n="[Search-Date].[Date Hierarchy].[Year].&amp;[1920]"/>
              </i>
              <i n="[Search-Date].[Date Hierarchy].[Year].&amp;[1920].&amp;[אפריל]" c="אפריל">
                <p n="[Search-Date].[Date Hierarchy].[Year].&amp;[1920]"/>
              </i>
              <i n="[Search-Date].[Date Hierarchy].[Year].&amp;[1920].&amp;[מאי]" c="מאי">
                <p n="[Search-Date].[Date Hierarchy].[Year].&amp;[1920]"/>
              </i>
              <i n="[Search-Date].[Date Hierarchy].[Year].&amp;[1920].&amp;[יוני]" c="יוני">
                <p n="[Search-Date].[Date Hierarchy].[Year].&amp;[1920]"/>
              </i>
              <i n="[Search-Date].[Date Hierarchy].[Year].&amp;[1920].&amp;[יולי]" c="יולי">
                <p n="[Search-Date].[Date Hierarchy].[Year].&amp;[1920]"/>
              </i>
              <i n="[Search-Date].[Date Hierarchy].[Year].&amp;[1920].&amp;[אוגוסט]" c="אוגוסט">
                <p n="[Search-Date].[Date Hierarchy].[Year].&amp;[1920]"/>
              </i>
              <i n="[Search-Date].[Date Hierarchy].[Year].&amp;[1920].&amp;[ספטמבר]" c="ספטמבר">
                <p n="[Search-Date].[Date Hierarchy].[Year].&amp;[1920]"/>
              </i>
              <i n="[Search-Date].[Date Hierarchy].[Year].&amp;[1920].&amp;[אוקטובר]" c="אוקטובר">
                <p n="[Search-Date].[Date Hierarchy].[Year].&amp;[1920]"/>
              </i>
              <i n="[Search-Date].[Date Hierarchy].[Year].&amp;[1920].&amp;[נובמבר]" c="נובמבר">
                <p n="[Search-Date].[Date Hierarchy].[Year].&amp;[1920]"/>
              </i>
              <i n="[Search-Date].[Date Hierarchy].[Year].&amp;[1920].&amp;[דצמבר]" c="דצמבר">
                <p n="[Search-Date].[Date Hierarchy].[Year].&amp;[1920]"/>
              </i>
              <i n="[Search-Date].[Date Hierarchy].[Year].&amp;[1921].&amp;[ינואר]" c="ינואר">
                <p n="[Search-Date].[Date Hierarchy].[Year].&amp;[1921]"/>
              </i>
              <i n="[Search-Date].[Date Hierarchy].[Year].&amp;[1921].&amp;[פברואר]" c="פברואר">
                <p n="[Search-Date].[Date Hierarchy].[Year].&amp;[1921]"/>
              </i>
              <i n="[Search-Date].[Date Hierarchy].[Year].&amp;[1921].&amp;[מרץ]" c="מרץ">
                <p n="[Search-Date].[Date Hierarchy].[Year].&amp;[1921]"/>
              </i>
              <i n="[Search-Date].[Date Hierarchy].[Year].&amp;[1921].&amp;[אפריל]" c="אפריל">
                <p n="[Search-Date].[Date Hierarchy].[Year].&amp;[1921]"/>
              </i>
              <i n="[Search-Date].[Date Hierarchy].[Year].&amp;[1921].&amp;[מאי]" c="מאי">
                <p n="[Search-Date].[Date Hierarchy].[Year].&amp;[1921]"/>
              </i>
              <i n="[Search-Date].[Date Hierarchy].[Year].&amp;[1921].&amp;[יוני]" c="יוני">
                <p n="[Search-Date].[Date Hierarchy].[Year].&amp;[1921]"/>
              </i>
              <i n="[Search-Date].[Date Hierarchy].[Year].&amp;[1921].&amp;[יולי]" c="יולי">
                <p n="[Search-Date].[Date Hierarchy].[Year].&amp;[1921]"/>
              </i>
              <i n="[Search-Date].[Date Hierarchy].[Year].&amp;[1921].&amp;[אוגוסט]" c="אוגוסט">
                <p n="[Search-Date].[Date Hierarchy].[Year].&amp;[1921]"/>
              </i>
              <i n="[Search-Date].[Date Hierarchy].[Year].&amp;[1921].&amp;[ספטמבר]" c="ספטמבר">
                <p n="[Search-Date].[Date Hierarchy].[Year].&amp;[1921]"/>
              </i>
              <i n="[Search-Date].[Date Hierarchy].[Year].&amp;[1921].&amp;[אוקטובר]" c="אוקטובר">
                <p n="[Search-Date].[Date Hierarchy].[Year].&amp;[1921]"/>
              </i>
              <i n="[Search-Date].[Date Hierarchy].[Year].&amp;[1921].&amp;[נובמבר]" c="נובמבר">
                <p n="[Search-Date].[Date Hierarchy].[Year].&amp;[1921]"/>
              </i>
              <i n="[Search-Date].[Date Hierarchy].[Year].&amp;[1921].&amp;[דצמבר]" c="דצמבר">
                <p n="[Search-Date].[Date Hierarchy].[Year].&amp;[1921]"/>
              </i>
              <i n="[Search-Date].[Date Hierarchy].[Year].&amp;[1922].&amp;[ינואר]" c="ינואר">
                <p n="[Search-Date].[Date Hierarchy].[Year].&amp;[1922]"/>
              </i>
              <i n="[Search-Date].[Date Hierarchy].[Year].&amp;[1922].&amp;[פברואר]" c="פברואר">
                <p n="[Search-Date].[Date Hierarchy].[Year].&amp;[1922]"/>
              </i>
              <i n="[Search-Date].[Date Hierarchy].[Year].&amp;[1922].&amp;[מרץ]" c="מרץ">
                <p n="[Search-Date].[Date Hierarchy].[Year].&amp;[1922]"/>
              </i>
              <i n="[Search-Date].[Date Hierarchy].[Year].&amp;[1922].&amp;[אפריל]" c="אפריל">
                <p n="[Search-Date].[Date Hierarchy].[Year].&amp;[1922]"/>
              </i>
              <i n="[Search-Date].[Date Hierarchy].[Year].&amp;[1922].&amp;[מאי]" c="מאי">
                <p n="[Search-Date].[Date Hierarchy].[Year].&amp;[1922]"/>
              </i>
              <i n="[Search-Date].[Date Hierarchy].[Year].&amp;[1922].&amp;[יוני]" c="יוני">
                <p n="[Search-Date].[Date Hierarchy].[Year].&amp;[1922]"/>
              </i>
              <i n="[Search-Date].[Date Hierarchy].[Year].&amp;[1922].&amp;[יולי]" c="יולי">
                <p n="[Search-Date].[Date Hierarchy].[Year].&amp;[1922]"/>
              </i>
              <i n="[Search-Date].[Date Hierarchy].[Year].&amp;[1922].&amp;[אוגוסט]" c="אוגוסט">
                <p n="[Search-Date].[Date Hierarchy].[Year].&amp;[1922]"/>
              </i>
              <i n="[Search-Date].[Date Hierarchy].[Year].&amp;[1922].&amp;[ספטמבר]" c="ספטמבר">
                <p n="[Search-Date].[Date Hierarchy].[Year].&amp;[1922]"/>
              </i>
              <i n="[Search-Date].[Date Hierarchy].[Year].&amp;[1922].&amp;[אוקטובר]" c="אוקטובר">
                <p n="[Search-Date].[Date Hierarchy].[Year].&amp;[1922]"/>
              </i>
              <i n="[Search-Date].[Date Hierarchy].[Year].&amp;[1922].&amp;[נובמבר]" c="נובמבר">
                <p n="[Search-Date].[Date Hierarchy].[Year].&amp;[1922]"/>
              </i>
              <i n="[Search-Date].[Date Hierarchy].[Year].&amp;[1922].&amp;[דצמבר]" c="דצמבר">
                <p n="[Search-Date].[Date Hierarchy].[Year].&amp;[1922]"/>
              </i>
              <i n="[Search-Date].[Date Hierarchy].[Year].&amp;[1923].&amp;[ינואר]" c="ינואר">
                <p n="[Search-Date].[Date Hierarchy].[Year].&amp;[1923]"/>
              </i>
              <i n="[Search-Date].[Date Hierarchy].[Year].&amp;[1923].&amp;[פברואר]" c="פברואר">
                <p n="[Search-Date].[Date Hierarchy].[Year].&amp;[1923]"/>
              </i>
              <i n="[Search-Date].[Date Hierarchy].[Year].&amp;[1923].&amp;[מרץ]" c="מרץ">
                <p n="[Search-Date].[Date Hierarchy].[Year].&amp;[1923]"/>
              </i>
              <i n="[Search-Date].[Date Hierarchy].[Year].&amp;[1923].&amp;[אפריל]" c="אפריל">
                <p n="[Search-Date].[Date Hierarchy].[Year].&amp;[1923]"/>
              </i>
              <i n="[Search-Date].[Date Hierarchy].[Year].&amp;[1923].&amp;[מאי]" c="מאי">
                <p n="[Search-Date].[Date Hierarchy].[Year].&amp;[1923]"/>
              </i>
              <i n="[Search-Date].[Date Hierarchy].[Year].&amp;[1923].&amp;[יוני]" c="יוני">
                <p n="[Search-Date].[Date Hierarchy].[Year].&amp;[1923]"/>
              </i>
              <i n="[Search-Date].[Date Hierarchy].[Year].&amp;[1923].&amp;[יולי]" c="יולי">
                <p n="[Search-Date].[Date Hierarchy].[Year].&amp;[1923]"/>
              </i>
              <i n="[Search-Date].[Date Hierarchy].[Year].&amp;[1923].&amp;[אוגוסט]" c="אוגוסט">
                <p n="[Search-Date].[Date Hierarchy].[Year].&amp;[1923]"/>
              </i>
              <i n="[Search-Date].[Date Hierarchy].[Year].&amp;[1923].&amp;[ספטמבר]" c="ספטמבר">
                <p n="[Search-Date].[Date Hierarchy].[Year].&amp;[1923]"/>
              </i>
              <i n="[Search-Date].[Date Hierarchy].[Year].&amp;[1923].&amp;[אוקטובר]" c="אוקטובר">
                <p n="[Search-Date].[Date Hierarchy].[Year].&amp;[1923]"/>
              </i>
              <i n="[Search-Date].[Date Hierarchy].[Year].&amp;[1923].&amp;[נובמבר]" c="נובמבר">
                <p n="[Search-Date].[Date Hierarchy].[Year].&amp;[1923]"/>
              </i>
              <i n="[Search-Date].[Date Hierarchy].[Year].&amp;[1923].&amp;[דצמבר]" c="דצמבר">
                <p n="[Search-Date].[Date Hierarchy].[Year].&amp;[1923]"/>
              </i>
              <i n="[Search-Date].[Date Hierarchy].[Year].&amp;[1924].&amp;[ינואר]" c="ינואר">
                <p n="[Search-Date].[Date Hierarchy].[Year].&amp;[1924]"/>
              </i>
              <i n="[Search-Date].[Date Hierarchy].[Year].&amp;[1924].&amp;[פברואר]" c="פברואר">
                <p n="[Search-Date].[Date Hierarchy].[Year].&amp;[1924]"/>
              </i>
              <i n="[Search-Date].[Date Hierarchy].[Year].&amp;[1924].&amp;[מרץ]" c="מרץ">
                <p n="[Search-Date].[Date Hierarchy].[Year].&amp;[1924]"/>
              </i>
              <i n="[Search-Date].[Date Hierarchy].[Year].&amp;[1924].&amp;[אפריל]" c="אפריל">
                <p n="[Search-Date].[Date Hierarchy].[Year].&amp;[1924]"/>
              </i>
              <i n="[Search-Date].[Date Hierarchy].[Year].&amp;[1924].&amp;[מאי]" c="מאי">
                <p n="[Search-Date].[Date Hierarchy].[Year].&amp;[1924]"/>
              </i>
              <i n="[Search-Date].[Date Hierarchy].[Year].&amp;[1924].&amp;[יוני]" c="יוני">
                <p n="[Search-Date].[Date Hierarchy].[Year].&amp;[1924]"/>
              </i>
              <i n="[Search-Date].[Date Hierarchy].[Year].&amp;[1924].&amp;[יולי]" c="יולי">
                <p n="[Search-Date].[Date Hierarchy].[Year].&amp;[1924]"/>
              </i>
              <i n="[Search-Date].[Date Hierarchy].[Year].&amp;[1924].&amp;[אוגוסט]" c="אוגוסט">
                <p n="[Search-Date].[Date Hierarchy].[Year].&amp;[1924]"/>
              </i>
              <i n="[Search-Date].[Date Hierarchy].[Year].&amp;[1924].&amp;[ספטמבר]" c="ספטמבר">
                <p n="[Search-Date].[Date Hierarchy].[Year].&amp;[1924]"/>
              </i>
              <i n="[Search-Date].[Date Hierarchy].[Year].&amp;[1924].&amp;[אוקטובר]" c="אוקטובר">
                <p n="[Search-Date].[Date Hierarchy].[Year].&amp;[1924]"/>
              </i>
              <i n="[Search-Date].[Date Hierarchy].[Year].&amp;[1924].&amp;[נובמבר]" c="נובמבר">
                <p n="[Search-Date].[Date Hierarchy].[Year].&amp;[1924]"/>
              </i>
              <i n="[Search-Date].[Date Hierarchy].[Year].&amp;[1924].&amp;[דצמבר]" c="דצמבר">
                <p n="[Search-Date].[Date Hierarchy].[Year].&amp;[1924]"/>
              </i>
              <i n="[Search-Date].[Date Hierarchy].[Year].&amp;[1925].&amp;[ינואר]" c="ינואר">
                <p n="[Search-Date].[Date Hierarchy].[Year].&amp;[1925]"/>
              </i>
              <i n="[Search-Date].[Date Hierarchy].[Year].&amp;[1925].&amp;[פברואר]" c="פברואר">
                <p n="[Search-Date].[Date Hierarchy].[Year].&amp;[1925]"/>
              </i>
              <i n="[Search-Date].[Date Hierarchy].[Year].&amp;[1925].&amp;[מרץ]" c="מרץ">
                <p n="[Search-Date].[Date Hierarchy].[Year].&amp;[1925]"/>
              </i>
              <i n="[Search-Date].[Date Hierarchy].[Year].&amp;[1925].&amp;[אפריל]" c="אפריל">
                <p n="[Search-Date].[Date Hierarchy].[Year].&amp;[1925]"/>
              </i>
              <i n="[Search-Date].[Date Hierarchy].[Year].&amp;[1925].&amp;[מאי]" c="מאי">
                <p n="[Search-Date].[Date Hierarchy].[Year].&amp;[1925]"/>
              </i>
              <i n="[Search-Date].[Date Hierarchy].[Year].&amp;[1925].&amp;[יוני]" c="יוני">
                <p n="[Search-Date].[Date Hierarchy].[Year].&amp;[1925]"/>
              </i>
              <i n="[Search-Date].[Date Hierarchy].[Year].&amp;[1925].&amp;[יולי]" c="יולי">
                <p n="[Search-Date].[Date Hierarchy].[Year].&amp;[1925]"/>
              </i>
              <i n="[Search-Date].[Date Hierarchy].[Year].&amp;[1925].&amp;[אוגוסט]" c="אוגוסט">
                <p n="[Search-Date].[Date Hierarchy].[Year].&amp;[1925]"/>
              </i>
              <i n="[Search-Date].[Date Hierarchy].[Year].&amp;[1925].&amp;[ספטמבר]" c="ספטמבר">
                <p n="[Search-Date].[Date Hierarchy].[Year].&amp;[1925]"/>
              </i>
              <i n="[Search-Date].[Date Hierarchy].[Year].&amp;[1925].&amp;[אוקטובר]" c="אוקטובר">
                <p n="[Search-Date].[Date Hierarchy].[Year].&amp;[1925]"/>
              </i>
              <i n="[Search-Date].[Date Hierarchy].[Year].&amp;[1925].&amp;[נובמבר]" c="נובמבר">
                <p n="[Search-Date].[Date Hierarchy].[Year].&amp;[1925]"/>
              </i>
              <i n="[Search-Date].[Date Hierarchy].[Year].&amp;[1925].&amp;[דצמבר]" c="דצמבר">
                <p n="[Search-Date].[Date Hierarchy].[Year].&amp;[1925]"/>
              </i>
              <i n="[Search-Date].[Date Hierarchy].[Year].&amp;[1926].&amp;[ינואר]" c="ינואר">
                <p n="[Search-Date].[Date Hierarchy].[Year].&amp;[1926]"/>
              </i>
              <i n="[Search-Date].[Date Hierarchy].[Year].&amp;[1926].&amp;[פברואר]" c="פברואר">
                <p n="[Search-Date].[Date Hierarchy].[Year].&amp;[1926]"/>
              </i>
              <i n="[Search-Date].[Date Hierarchy].[Year].&amp;[1926].&amp;[מרץ]" c="מרץ">
                <p n="[Search-Date].[Date Hierarchy].[Year].&amp;[1926]"/>
              </i>
              <i n="[Search-Date].[Date Hierarchy].[Year].&amp;[1926].&amp;[אפריל]" c="אפריל">
                <p n="[Search-Date].[Date Hierarchy].[Year].&amp;[1926]"/>
              </i>
              <i n="[Search-Date].[Date Hierarchy].[Year].&amp;[1926].&amp;[מאי]" c="מאי">
                <p n="[Search-Date].[Date Hierarchy].[Year].&amp;[1926]"/>
              </i>
              <i n="[Search-Date].[Date Hierarchy].[Year].&amp;[1926].&amp;[יוני]" c="יוני">
                <p n="[Search-Date].[Date Hierarchy].[Year].&amp;[1926]"/>
              </i>
              <i n="[Search-Date].[Date Hierarchy].[Year].&amp;[1926].&amp;[יולי]" c="יולי">
                <p n="[Search-Date].[Date Hierarchy].[Year].&amp;[1926]"/>
              </i>
              <i n="[Search-Date].[Date Hierarchy].[Year].&amp;[1926].&amp;[אוגוסט]" c="אוגוסט">
                <p n="[Search-Date].[Date Hierarchy].[Year].&amp;[1926]"/>
              </i>
              <i n="[Search-Date].[Date Hierarchy].[Year].&amp;[1926].&amp;[ספטמבר]" c="ספטמבר">
                <p n="[Search-Date].[Date Hierarchy].[Year].&amp;[1926]"/>
              </i>
              <i n="[Search-Date].[Date Hierarchy].[Year].&amp;[1926].&amp;[אוקטובר]" c="אוקטובר">
                <p n="[Search-Date].[Date Hierarchy].[Year].&amp;[1926]"/>
              </i>
              <i n="[Search-Date].[Date Hierarchy].[Year].&amp;[1926].&amp;[נובמבר]" c="נובמבר">
                <p n="[Search-Date].[Date Hierarchy].[Year].&amp;[1926]"/>
              </i>
              <i n="[Search-Date].[Date Hierarchy].[Year].&amp;[1926].&amp;[דצמבר]" c="דצמבר">
                <p n="[Search-Date].[Date Hierarchy].[Year].&amp;[1926]"/>
              </i>
              <i n="[Search-Date].[Date Hierarchy].[Year].&amp;[1927].&amp;[ינואר]" c="ינואר">
                <p n="[Search-Date].[Date Hierarchy].[Year].&amp;[1927]"/>
              </i>
              <i n="[Search-Date].[Date Hierarchy].[Year].&amp;[1927].&amp;[פברואר]" c="פברואר">
                <p n="[Search-Date].[Date Hierarchy].[Year].&amp;[1927]"/>
              </i>
              <i n="[Search-Date].[Date Hierarchy].[Year].&amp;[1927].&amp;[מרץ]" c="מרץ">
                <p n="[Search-Date].[Date Hierarchy].[Year].&amp;[1927]"/>
              </i>
              <i n="[Search-Date].[Date Hierarchy].[Year].&amp;[1927].&amp;[אפריל]" c="אפריל">
                <p n="[Search-Date].[Date Hierarchy].[Year].&amp;[1927]"/>
              </i>
              <i n="[Search-Date].[Date Hierarchy].[Year].&amp;[1927].&amp;[מאי]" c="מאי">
                <p n="[Search-Date].[Date Hierarchy].[Year].&amp;[1927]"/>
              </i>
              <i n="[Search-Date].[Date Hierarchy].[Year].&amp;[1927].&amp;[יוני]" c="יוני">
                <p n="[Search-Date].[Date Hierarchy].[Year].&amp;[1927]"/>
              </i>
              <i n="[Search-Date].[Date Hierarchy].[Year].&amp;[1927].&amp;[יולי]" c="יולי">
                <p n="[Search-Date].[Date Hierarchy].[Year].&amp;[1927]"/>
              </i>
              <i n="[Search-Date].[Date Hierarchy].[Year].&amp;[1927].&amp;[אוגוסט]" c="אוגוסט">
                <p n="[Search-Date].[Date Hierarchy].[Year].&amp;[1927]"/>
              </i>
              <i n="[Search-Date].[Date Hierarchy].[Year].&amp;[1927].&amp;[ספטמבר]" c="ספטמבר">
                <p n="[Search-Date].[Date Hierarchy].[Year].&amp;[1927]"/>
              </i>
              <i n="[Search-Date].[Date Hierarchy].[Year].&amp;[1927].&amp;[אוקטובר]" c="אוקטובר">
                <p n="[Search-Date].[Date Hierarchy].[Year].&amp;[1927]"/>
              </i>
              <i n="[Search-Date].[Date Hierarchy].[Year].&amp;[1927].&amp;[נובמבר]" c="נובמבר">
                <p n="[Search-Date].[Date Hierarchy].[Year].&amp;[1927]"/>
              </i>
              <i n="[Search-Date].[Date Hierarchy].[Year].&amp;[1927].&amp;[דצמבר]" c="דצמבר">
                <p n="[Search-Date].[Date Hierarchy].[Year].&amp;[1927]"/>
              </i>
              <i n="[Search-Date].[Date Hierarchy].[Year].&amp;[1928].&amp;[ינואר]" c="ינואר">
                <p n="[Search-Date].[Date Hierarchy].[Year].&amp;[1928]"/>
              </i>
              <i n="[Search-Date].[Date Hierarchy].[Year].&amp;[1928].&amp;[פברואר]" c="פברואר">
                <p n="[Search-Date].[Date Hierarchy].[Year].&amp;[1928]"/>
              </i>
              <i n="[Search-Date].[Date Hierarchy].[Year].&amp;[1928].&amp;[מרץ]" c="מרץ">
                <p n="[Search-Date].[Date Hierarchy].[Year].&amp;[1928]"/>
              </i>
              <i n="[Search-Date].[Date Hierarchy].[Year].&amp;[1928].&amp;[אפריל]" c="אפריל">
                <p n="[Search-Date].[Date Hierarchy].[Year].&amp;[1928]"/>
              </i>
              <i n="[Search-Date].[Date Hierarchy].[Year].&amp;[1928].&amp;[מאי]" c="מאי">
                <p n="[Search-Date].[Date Hierarchy].[Year].&amp;[1928]"/>
              </i>
              <i n="[Search-Date].[Date Hierarchy].[Year].&amp;[1928].&amp;[יוני]" c="יוני">
                <p n="[Search-Date].[Date Hierarchy].[Year].&amp;[1928]"/>
              </i>
              <i n="[Search-Date].[Date Hierarchy].[Year].&amp;[1928].&amp;[יולי]" c="יולי">
                <p n="[Search-Date].[Date Hierarchy].[Year].&amp;[1928]"/>
              </i>
              <i n="[Search-Date].[Date Hierarchy].[Year].&amp;[1928].&amp;[אוגוסט]" c="אוגוסט">
                <p n="[Search-Date].[Date Hierarchy].[Year].&amp;[1928]"/>
              </i>
              <i n="[Search-Date].[Date Hierarchy].[Year].&amp;[1928].&amp;[ספטמבר]" c="ספטמבר">
                <p n="[Search-Date].[Date Hierarchy].[Year].&amp;[1928]"/>
              </i>
              <i n="[Search-Date].[Date Hierarchy].[Year].&amp;[1928].&amp;[אוקטובר]" c="אוקטובר">
                <p n="[Search-Date].[Date Hierarchy].[Year].&amp;[1928]"/>
              </i>
              <i n="[Search-Date].[Date Hierarchy].[Year].&amp;[1928].&amp;[נובמבר]" c="נובמבר">
                <p n="[Search-Date].[Date Hierarchy].[Year].&amp;[1928]"/>
              </i>
              <i n="[Search-Date].[Date Hierarchy].[Year].&amp;[1928].&amp;[דצמבר]" c="דצמבר">
                <p n="[Search-Date].[Date Hierarchy].[Year].&amp;[1928]"/>
              </i>
              <i n="[Search-Date].[Date Hierarchy].[Year].&amp;[1929].&amp;[ינואר]" c="ינואר">
                <p n="[Search-Date].[Date Hierarchy].[Year].&amp;[1929]"/>
              </i>
              <i n="[Search-Date].[Date Hierarchy].[Year].&amp;[1929].&amp;[פברואר]" c="פברואר">
                <p n="[Search-Date].[Date Hierarchy].[Year].&amp;[1929]"/>
              </i>
              <i n="[Search-Date].[Date Hierarchy].[Year].&amp;[1929].&amp;[מרץ]" c="מרץ">
                <p n="[Search-Date].[Date Hierarchy].[Year].&amp;[1929]"/>
              </i>
              <i n="[Search-Date].[Date Hierarchy].[Year].&amp;[1929].&amp;[אפריל]" c="אפריל">
                <p n="[Search-Date].[Date Hierarchy].[Year].&amp;[1929]"/>
              </i>
              <i n="[Search-Date].[Date Hierarchy].[Year].&amp;[1929].&amp;[מאי]" c="מאי">
                <p n="[Search-Date].[Date Hierarchy].[Year].&amp;[1929]"/>
              </i>
              <i n="[Search-Date].[Date Hierarchy].[Year].&amp;[1929].&amp;[יוני]" c="יוני">
                <p n="[Search-Date].[Date Hierarchy].[Year].&amp;[1929]"/>
              </i>
              <i n="[Search-Date].[Date Hierarchy].[Year].&amp;[1929].&amp;[יולי]" c="יולי">
                <p n="[Search-Date].[Date Hierarchy].[Year].&amp;[1929]"/>
              </i>
              <i n="[Search-Date].[Date Hierarchy].[Year].&amp;[1929].&amp;[אוגוסט]" c="אוגוסט">
                <p n="[Search-Date].[Date Hierarchy].[Year].&amp;[1929]"/>
              </i>
              <i n="[Search-Date].[Date Hierarchy].[Year].&amp;[1929].&amp;[ספטמבר]" c="ספטמבר">
                <p n="[Search-Date].[Date Hierarchy].[Year].&amp;[1929]"/>
              </i>
              <i n="[Search-Date].[Date Hierarchy].[Year].&amp;[1929].&amp;[אוקטובר]" c="אוקטובר">
                <p n="[Search-Date].[Date Hierarchy].[Year].&amp;[1929]"/>
              </i>
              <i n="[Search-Date].[Date Hierarchy].[Year].&amp;[1929].&amp;[נובמבר]" c="נובמבר">
                <p n="[Search-Date].[Date Hierarchy].[Year].&amp;[1929]"/>
              </i>
              <i n="[Search-Date].[Date Hierarchy].[Year].&amp;[1929].&amp;[דצמבר]" c="דצמבר">
                <p n="[Search-Date].[Date Hierarchy].[Year].&amp;[1929]"/>
              </i>
              <i n="[Search-Date].[Date Hierarchy].[Year].&amp;[1930].&amp;[ינואר]" c="ינואר">
                <p n="[Search-Date].[Date Hierarchy].[Year].&amp;[1930]"/>
              </i>
              <i n="[Search-Date].[Date Hierarchy].[Year].&amp;[1930].&amp;[פברואר]" c="פברואר">
                <p n="[Search-Date].[Date Hierarchy].[Year].&amp;[1930]"/>
              </i>
              <i n="[Search-Date].[Date Hierarchy].[Year].&amp;[1930].&amp;[מרץ]" c="מרץ">
                <p n="[Search-Date].[Date Hierarchy].[Year].&amp;[1930]"/>
              </i>
              <i n="[Search-Date].[Date Hierarchy].[Year].&amp;[1930].&amp;[אפריל]" c="אפריל">
                <p n="[Search-Date].[Date Hierarchy].[Year].&amp;[1930]"/>
              </i>
              <i n="[Search-Date].[Date Hierarchy].[Year].&amp;[1930].&amp;[מאי]" c="מאי">
                <p n="[Search-Date].[Date Hierarchy].[Year].&amp;[1930]"/>
              </i>
              <i n="[Search-Date].[Date Hierarchy].[Year].&amp;[1930].&amp;[יוני]" c="יוני">
                <p n="[Search-Date].[Date Hierarchy].[Year].&amp;[1930]"/>
              </i>
              <i n="[Search-Date].[Date Hierarchy].[Year].&amp;[1930].&amp;[יולי]" c="יולי">
                <p n="[Search-Date].[Date Hierarchy].[Year].&amp;[1930]"/>
              </i>
              <i n="[Search-Date].[Date Hierarchy].[Year].&amp;[1930].&amp;[אוגוסט]" c="אוגוסט">
                <p n="[Search-Date].[Date Hierarchy].[Year].&amp;[1930]"/>
              </i>
              <i n="[Search-Date].[Date Hierarchy].[Year].&amp;[1930].&amp;[ספטמבר]" c="ספטמבר">
                <p n="[Search-Date].[Date Hierarchy].[Year].&amp;[1930]"/>
              </i>
              <i n="[Search-Date].[Date Hierarchy].[Year].&amp;[1930].&amp;[אוקטובר]" c="אוקטובר">
                <p n="[Search-Date].[Date Hierarchy].[Year].&amp;[1930]"/>
              </i>
              <i n="[Search-Date].[Date Hierarchy].[Year].&amp;[1930].&amp;[נובמבר]" c="נובמבר">
                <p n="[Search-Date].[Date Hierarchy].[Year].&amp;[1930]"/>
              </i>
              <i n="[Search-Date].[Date Hierarchy].[Year].&amp;[1930].&amp;[דצמבר]" c="דצמבר">
                <p n="[Search-Date].[Date Hierarchy].[Year].&amp;[1930]"/>
              </i>
              <i n="[Search-Date].[Date Hierarchy].[Year].&amp;[1931].&amp;[ינואר]" c="ינואר">
                <p n="[Search-Date].[Date Hierarchy].[Year].&amp;[1931]"/>
              </i>
              <i n="[Search-Date].[Date Hierarchy].[Year].&amp;[1931].&amp;[פברואר]" c="פברואר">
                <p n="[Search-Date].[Date Hierarchy].[Year].&amp;[1931]"/>
              </i>
              <i n="[Search-Date].[Date Hierarchy].[Year].&amp;[1931].&amp;[מרץ]" c="מרץ">
                <p n="[Search-Date].[Date Hierarchy].[Year].&amp;[1931]"/>
              </i>
              <i n="[Search-Date].[Date Hierarchy].[Year].&amp;[1931].&amp;[אפריל]" c="אפריל">
                <p n="[Search-Date].[Date Hierarchy].[Year].&amp;[1931]"/>
              </i>
              <i n="[Search-Date].[Date Hierarchy].[Year].&amp;[1931].&amp;[מאי]" c="מאי">
                <p n="[Search-Date].[Date Hierarchy].[Year].&amp;[1931]"/>
              </i>
              <i n="[Search-Date].[Date Hierarchy].[Year].&amp;[1931].&amp;[יוני]" c="יוני">
                <p n="[Search-Date].[Date Hierarchy].[Year].&amp;[1931]"/>
              </i>
              <i n="[Search-Date].[Date Hierarchy].[Year].&amp;[1931].&amp;[יולי]" c="יולי">
                <p n="[Search-Date].[Date Hierarchy].[Year].&amp;[1931]"/>
              </i>
              <i n="[Search-Date].[Date Hierarchy].[Year].&amp;[1931].&amp;[אוגוסט]" c="אוגוסט">
                <p n="[Search-Date].[Date Hierarchy].[Year].&amp;[1931]"/>
              </i>
              <i n="[Search-Date].[Date Hierarchy].[Year].&amp;[1931].&amp;[ספטמבר]" c="ספטמבר">
                <p n="[Search-Date].[Date Hierarchy].[Year].&amp;[1931]"/>
              </i>
              <i n="[Search-Date].[Date Hierarchy].[Year].&amp;[1931].&amp;[אוקטובר]" c="אוקטובר">
                <p n="[Search-Date].[Date Hierarchy].[Year].&amp;[1931]"/>
              </i>
              <i n="[Search-Date].[Date Hierarchy].[Year].&amp;[1931].&amp;[נובמבר]" c="נובמבר">
                <p n="[Search-Date].[Date Hierarchy].[Year].&amp;[1931]"/>
              </i>
              <i n="[Search-Date].[Date Hierarchy].[Year].&amp;[1931].&amp;[דצמבר]" c="דצמבר">
                <p n="[Search-Date].[Date Hierarchy].[Year].&amp;[1931]"/>
              </i>
              <i n="[Search-Date].[Date Hierarchy].[Year].&amp;[1932].&amp;[ינואר]" c="ינואר">
                <p n="[Search-Date].[Date Hierarchy].[Year].&amp;[1932]"/>
              </i>
              <i n="[Search-Date].[Date Hierarchy].[Year].&amp;[1932].&amp;[פברואר]" c="פברואר">
                <p n="[Search-Date].[Date Hierarchy].[Year].&amp;[1932]"/>
              </i>
              <i n="[Search-Date].[Date Hierarchy].[Year].&amp;[1932].&amp;[מרץ]" c="מרץ">
                <p n="[Search-Date].[Date Hierarchy].[Year].&amp;[1932]"/>
              </i>
              <i n="[Search-Date].[Date Hierarchy].[Year].&amp;[1932].&amp;[אפריל]" c="אפריל">
                <p n="[Search-Date].[Date Hierarchy].[Year].&amp;[1932]"/>
              </i>
              <i n="[Search-Date].[Date Hierarchy].[Year].&amp;[1932].&amp;[מאי]" c="מאי">
                <p n="[Search-Date].[Date Hierarchy].[Year].&amp;[1932]"/>
              </i>
              <i n="[Search-Date].[Date Hierarchy].[Year].&amp;[1932].&amp;[יוני]" c="יוני">
                <p n="[Search-Date].[Date Hierarchy].[Year].&amp;[1932]"/>
              </i>
              <i n="[Search-Date].[Date Hierarchy].[Year].&amp;[1932].&amp;[יולי]" c="יולי">
                <p n="[Search-Date].[Date Hierarchy].[Year].&amp;[1932]"/>
              </i>
              <i n="[Search-Date].[Date Hierarchy].[Year].&amp;[1932].&amp;[אוגוסט]" c="אוגוסט">
                <p n="[Search-Date].[Date Hierarchy].[Year].&amp;[1932]"/>
              </i>
              <i n="[Search-Date].[Date Hierarchy].[Year].&amp;[1932].&amp;[ספטמבר]" c="ספטמבר">
                <p n="[Search-Date].[Date Hierarchy].[Year].&amp;[1932]"/>
              </i>
              <i n="[Search-Date].[Date Hierarchy].[Year].&amp;[1932].&amp;[אוקטובר]" c="אוקטובר">
                <p n="[Search-Date].[Date Hierarchy].[Year].&amp;[1932]"/>
              </i>
              <i n="[Search-Date].[Date Hierarchy].[Year].&amp;[1932].&amp;[נובמבר]" c="נובמבר">
                <p n="[Search-Date].[Date Hierarchy].[Year].&amp;[1932]"/>
              </i>
              <i n="[Search-Date].[Date Hierarchy].[Year].&amp;[1932].&amp;[דצמבר]" c="דצמבר">
                <p n="[Search-Date].[Date Hierarchy].[Year].&amp;[1932]"/>
              </i>
              <i n="[Search-Date].[Date Hierarchy].[Year].&amp;[1933].&amp;[ינואר]" c="ינואר">
                <p n="[Search-Date].[Date Hierarchy].[Year].&amp;[1933]"/>
              </i>
              <i n="[Search-Date].[Date Hierarchy].[Year].&amp;[1933].&amp;[פברואר]" c="פברואר">
                <p n="[Search-Date].[Date Hierarchy].[Year].&amp;[1933]"/>
              </i>
              <i n="[Search-Date].[Date Hierarchy].[Year].&amp;[1933].&amp;[מרץ]" c="מרץ">
                <p n="[Search-Date].[Date Hierarchy].[Year].&amp;[1933]"/>
              </i>
              <i n="[Search-Date].[Date Hierarchy].[Year].&amp;[1933].&amp;[אפריל]" c="אפריל">
                <p n="[Search-Date].[Date Hierarchy].[Year].&amp;[1933]"/>
              </i>
              <i n="[Search-Date].[Date Hierarchy].[Year].&amp;[1933].&amp;[מאי]" c="מאי">
                <p n="[Search-Date].[Date Hierarchy].[Year].&amp;[1933]"/>
              </i>
              <i n="[Search-Date].[Date Hierarchy].[Year].&amp;[1933].&amp;[יוני]" c="יוני">
                <p n="[Search-Date].[Date Hierarchy].[Year].&amp;[1933]"/>
              </i>
              <i n="[Search-Date].[Date Hierarchy].[Year].&amp;[1933].&amp;[יולי]" c="יולי">
                <p n="[Search-Date].[Date Hierarchy].[Year].&amp;[1933]"/>
              </i>
              <i n="[Search-Date].[Date Hierarchy].[Year].&amp;[1933].&amp;[אוגוסט]" c="אוגוסט">
                <p n="[Search-Date].[Date Hierarchy].[Year].&amp;[1933]"/>
              </i>
              <i n="[Search-Date].[Date Hierarchy].[Year].&amp;[1933].&amp;[ספטמבר]" c="ספטמבר">
                <p n="[Search-Date].[Date Hierarchy].[Year].&amp;[1933]"/>
              </i>
              <i n="[Search-Date].[Date Hierarchy].[Year].&amp;[1933].&amp;[אוקטובר]" c="אוקטובר">
                <p n="[Search-Date].[Date Hierarchy].[Year].&amp;[1933]"/>
              </i>
              <i n="[Search-Date].[Date Hierarchy].[Year].&amp;[1933].&amp;[נובמבר]" c="נובמבר">
                <p n="[Search-Date].[Date Hierarchy].[Year].&amp;[1933]"/>
              </i>
              <i n="[Search-Date].[Date Hierarchy].[Year].&amp;[1933].&amp;[דצמבר]" c="דצמבר">
                <p n="[Search-Date].[Date Hierarchy].[Year].&amp;[1933]"/>
              </i>
              <i n="[Search-Date].[Date Hierarchy].[Year].&amp;[1934].&amp;[ינואר]" c="ינואר">
                <p n="[Search-Date].[Date Hierarchy].[Year].&amp;[1934]"/>
              </i>
              <i n="[Search-Date].[Date Hierarchy].[Year].&amp;[1934].&amp;[פברואר]" c="פברואר">
                <p n="[Search-Date].[Date Hierarchy].[Year].&amp;[1934]"/>
              </i>
              <i n="[Search-Date].[Date Hierarchy].[Year].&amp;[1934].&amp;[מרץ]" c="מרץ">
                <p n="[Search-Date].[Date Hierarchy].[Year].&amp;[1934]"/>
              </i>
              <i n="[Search-Date].[Date Hierarchy].[Year].&amp;[1934].&amp;[אפריל]" c="אפריל">
                <p n="[Search-Date].[Date Hierarchy].[Year].&amp;[1934]"/>
              </i>
              <i n="[Search-Date].[Date Hierarchy].[Year].&amp;[1934].&amp;[מאי]" c="מאי">
                <p n="[Search-Date].[Date Hierarchy].[Year].&amp;[1934]"/>
              </i>
              <i n="[Search-Date].[Date Hierarchy].[Year].&amp;[1934].&amp;[יוני]" c="יוני">
                <p n="[Search-Date].[Date Hierarchy].[Year].&amp;[1934]"/>
              </i>
              <i n="[Search-Date].[Date Hierarchy].[Year].&amp;[1934].&amp;[יולי]" c="יולי">
                <p n="[Search-Date].[Date Hierarchy].[Year].&amp;[1934]"/>
              </i>
              <i n="[Search-Date].[Date Hierarchy].[Year].&amp;[1934].&amp;[אוגוסט]" c="אוגוסט">
                <p n="[Search-Date].[Date Hierarchy].[Year].&amp;[1934]"/>
              </i>
              <i n="[Search-Date].[Date Hierarchy].[Year].&amp;[1934].&amp;[ספטמבר]" c="ספטמבר">
                <p n="[Search-Date].[Date Hierarchy].[Year].&amp;[1934]"/>
              </i>
              <i n="[Search-Date].[Date Hierarchy].[Year].&amp;[1934].&amp;[אוקטובר]" c="אוקטובר">
                <p n="[Search-Date].[Date Hierarchy].[Year].&amp;[1934]"/>
              </i>
              <i n="[Search-Date].[Date Hierarchy].[Year].&amp;[1934].&amp;[נובמבר]" c="נובמבר">
                <p n="[Search-Date].[Date Hierarchy].[Year].&amp;[1934]"/>
              </i>
              <i n="[Search-Date].[Date Hierarchy].[Year].&amp;[1934].&amp;[דצמבר]" c="דצמבר">
                <p n="[Search-Date].[Date Hierarchy].[Year].&amp;[1934]"/>
              </i>
              <i n="[Search-Date].[Date Hierarchy].[Year].&amp;[1935].&amp;[ינואר]" c="ינואר">
                <p n="[Search-Date].[Date Hierarchy].[Year].&amp;[1935]"/>
              </i>
              <i n="[Search-Date].[Date Hierarchy].[Year].&amp;[1935].&amp;[פברואר]" c="פברואר">
                <p n="[Search-Date].[Date Hierarchy].[Year].&amp;[1935]"/>
              </i>
              <i n="[Search-Date].[Date Hierarchy].[Year].&amp;[1935].&amp;[מרץ]" c="מרץ">
                <p n="[Search-Date].[Date Hierarchy].[Year].&amp;[1935]"/>
              </i>
              <i n="[Search-Date].[Date Hierarchy].[Year].&amp;[1935].&amp;[אפריל]" c="אפריל">
                <p n="[Search-Date].[Date Hierarchy].[Year].&amp;[1935]"/>
              </i>
              <i n="[Search-Date].[Date Hierarchy].[Year].&amp;[1935].&amp;[מאי]" c="מאי">
                <p n="[Search-Date].[Date Hierarchy].[Year].&amp;[1935]"/>
              </i>
              <i n="[Search-Date].[Date Hierarchy].[Year].&amp;[1935].&amp;[יוני]" c="יוני">
                <p n="[Search-Date].[Date Hierarchy].[Year].&amp;[1935]"/>
              </i>
              <i n="[Search-Date].[Date Hierarchy].[Year].&amp;[1935].&amp;[יולי]" c="יולי">
                <p n="[Search-Date].[Date Hierarchy].[Year].&amp;[1935]"/>
              </i>
              <i n="[Search-Date].[Date Hierarchy].[Year].&amp;[1935].&amp;[אוגוסט]" c="אוגוסט">
                <p n="[Search-Date].[Date Hierarchy].[Year].&amp;[1935]"/>
              </i>
              <i n="[Search-Date].[Date Hierarchy].[Year].&amp;[1935].&amp;[ספטמבר]" c="ספטמבר">
                <p n="[Search-Date].[Date Hierarchy].[Year].&amp;[1935]"/>
              </i>
              <i n="[Search-Date].[Date Hierarchy].[Year].&amp;[1935].&amp;[אוקטובר]" c="אוקטובר">
                <p n="[Search-Date].[Date Hierarchy].[Year].&amp;[1935]"/>
              </i>
              <i n="[Search-Date].[Date Hierarchy].[Year].&amp;[1935].&amp;[נובמבר]" c="נובמבר">
                <p n="[Search-Date].[Date Hierarchy].[Year].&amp;[1935]"/>
              </i>
              <i n="[Search-Date].[Date Hierarchy].[Year].&amp;[1935].&amp;[דצמבר]" c="דצמבר">
                <p n="[Search-Date].[Date Hierarchy].[Year].&amp;[1935]"/>
              </i>
              <i n="[Search-Date].[Date Hierarchy].[Year].&amp;[1936].&amp;[ינואר]" c="ינואר">
                <p n="[Search-Date].[Date Hierarchy].[Year].&amp;[1936]"/>
              </i>
              <i n="[Search-Date].[Date Hierarchy].[Year].&amp;[1936].&amp;[פברואר]" c="פברואר">
                <p n="[Search-Date].[Date Hierarchy].[Year].&amp;[1936]"/>
              </i>
              <i n="[Search-Date].[Date Hierarchy].[Year].&amp;[1936].&amp;[מרץ]" c="מרץ">
                <p n="[Search-Date].[Date Hierarchy].[Year].&amp;[1936]"/>
              </i>
              <i n="[Search-Date].[Date Hierarchy].[Year].&amp;[1936].&amp;[אפריל]" c="אפריל">
                <p n="[Search-Date].[Date Hierarchy].[Year].&amp;[1936]"/>
              </i>
              <i n="[Search-Date].[Date Hierarchy].[Year].&amp;[1936].&amp;[מאי]" c="מאי">
                <p n="[Search-Date].[Date Hierarchy].[Year].&amp;[1936]"/>
              </i>
              <i n="[Search-Date].[Date Hierarchy].[Year].&amp;[1936].&amp;[יוני]" c="יוני">
                <p n="[Search-Date].[Date Hierarchy].[Year].&amp;[1936]"/>
              </i>
              <i n="[Search-Date].[Date Hierarchy].[Year].&amp;[1936].&amp;[יולי]" c="יולי">
                <p n="[Search-Date].[Date Hierarchy].[Year].&amp;[1936]"/>
              </i>
              <i n="[Search-Date].[Date Hierarchy].[Year].&amp;[1936].&amp;[אוגוסט]" c="אוגוסט">
                <p n="[Search-Date].[Date Hierarchy].[Year].&amp;[1936]"/>
              </i>
              <i n="[Search-Date].[Date Hierarchy].[Year].&amp;[1936].&amp;[ספטמבר]" c="ספטמבר">
                <p n="[Search-Date].[Date Hierarchy].[Year].&amp;[1936]"/>
              </i>
              <i n="[Search-Date].[Date Hierarchy].[Year].&amp;[1936].&amp;[אוקטובר]" c="אוקטובר">
                <p n="[Search-Date].[Date Hierarchy].[Year].&amp;[1936]"/>
              </i>
              <i n="[Search-Date].[Date Hierarchy].[Year].&amp;[1936].&amp;[נובמבר]" c="נובמבר">
                <p n="[Search-Date].[Date Hierarchy].[Year].&amp;[1936]"/>
              </i>
              <i n="[Search-Date].[Date Hierarchy].[Year].&amp;[1936].&amp;[דצמבר]" c="דצמבר">
                <p n="[Search-Date].[Date Hierarchy].[Year].&amp;[1936]"/>
              </i>
              <i n="[Search-Date].[Date Hierarchy].[Year].&amp;[1937].&amp;[ינואר]" c="ינואר">
                <p n="[Search-Date].[Date Hierarchy].[Year].&amp;[1937]"/>
              </i>
              <i n="[Search-Date].[Date Hierarchy].[Year].&amp;[1937].&amp;[פברואר]" c="פברואר">
                <p n="[Search-Date].[Date Hierarchy].[Year].&amp;[1937]"/>
              </i>
              <i n="[Search-Date].[Date Hierarchy].[Year].&amp;[1937].&amp;[מרץ]" c="מרץ">
                <p n="[Search-Date].[Date Hierarchy].[Year].&amp;[1937]"/>
              </i>
              <i n="[Search-Date].[Date Hierarchy].[Year].&amp;[1937].&amp;[אפריל]" c="אפריל">
                <p n="[Search-Date].[Date Hierarchy].[Year].&amp;[1937]"/>
              </i>
              <i n="[Search-Date].[Date Hierarchy].[Year].&amp;[1937].&amp;[מאי]" c="מאי">
                <p n="[Search-Date].[Date Hierarchy].[Year].&amp;[1937]"/>
              </i>
              <i n="[Search-Date].[Date Hierarchy].[Year].&amp;[1937].&amp;[יוני]" c="יוני">
                <p n="[Search-Date].[Date Hierarchy].[Year].&amp;[1937]"/>
              </i>
              <i n="[Search-Date].[Date Hierarchy].[Year].&amp;[1937].&amp;[יולי]" c="יולי">
                <p n="[Search-Date].[Date Hierarchy].[Year].&amp;[1937]"/>
              </i>
              <i n="[Search-Date].[Date Hierarchy].[Year].&amp;[1937].&amp;[אוגוסט]" c="אוגוסט">
                <p n="[Search-Date].[Date Hierarchy].[Year].&amp;[1937]"/>
              </i>
              <i n="[Search-Date].[Date Hierarchy].[Year].&amp;[1937].&amp;[ספטמבר]" c="ספטמבר">
                <p n="[Search-Date].[Date Hierarchy].[Year].&amp;[1937]"/>
              </i>
              <i n="[Search-Date].[Date Hierarchy].[Year].&amp;[1937].&amp;[אוקטובר]" c="אוקטובר">
                <p n="[Search-Date].[Date Hierarchy].[Year].&amp;[1937]"/>
              </i>
              <i n="[Search-Date].[Date Hierarchy].[Year].&amp;[1937].&amp;[נובמבר]" c="נובמבר">
                <p n="[Search-Date].[Date Hierarchy].[Year].&amp;[1937]"/>
              </i>
              <i n="[Search-Date].[Date Hierarchy].[Year].&amp;[1937].&amp;[דצמבר]" c="דצמבר">
                <p n="[Search-Date].[Date Hierarchy].[Year].&amp;[1937]"/>
              </i>
              <i n="[Search-Date].[Date Hierarchy].[Year].&amp;[1938].&amp;[ינואר]" c="ינואר">
                <p n="[Search-Date].[Date Hierarchy].[Year].&amp;[1938]"/>
              </i>
              <i n="[Search-Date].[Date Hierarchy].[Year].&amp;[1938].&amp;[פברואר]" c="פברואר">
                <p n="[Search-Date].[Date Hierarchy].[Year].&amp;[1938]"/>
              </i>
              <i n="[Search-Date].[Date Hierarchy].[Year].&amp;[1938].&amp;[מרץ]" c="מרץ">
                <p n="[Search-Date].[Date Hierarchy].[Year].&amp;[1938]"/>
              </i>
              <i n="[Search-Date].[Date Hierarchy].[Year].&amp;[1938].&amp;[אפריל]" c="אפריל">
                <p n="[Search-Date].[Date Hierarchy].[Year].&amp;[1938]"/>
              </i>
              <i n="[Search-Date].[Date Hierarchy].[Year].&amp;[1938].&amp;[מאי]" c="מאי">
                <p n="[Search-Date].[Date Hierarchy].[Year].&amp;[1938]"/>
              </i>
              <i n="[Search-Date].[Date Hierarchy].[Year].&amp;[1938].&amp;[יוני]" c="יוני">
                <p n="[Search-Date].[Date Hierarchy].[Year].&amp;[1938]"/>
              </i>
              <i n="[Search-Date].[Date Hierarchy].[Year].&amp;[1938].&amp;[יולי]" c="יולי">
                <p n="[Search-Date].[Date Hierarchy].[Year].&amp;[1938]"/>
              </i>
              <i n="[Search-Date].[Date Hierarchy].[Year].&amp;[1938].&amp;[אוגוסט]" c="אוגוסט">
                <p n="[Search-Date].[Date Hierarchy].[Year].&amp;[1938]"/>
              </i>
              <i n="[Search-Date].[Date Hierarchy].[Year].&amp;[1938].&amp;[ספטמבר]" c="ספטמבר">
                <p n="[Search-Date].[Date Hierarchy].[Year].&amp;[1938]"/>
              </i>
              <i n="[Search-Date].[Date Hierarchy].[Year].&amp;[1938].&amp;[אוקטובר]" c="אוקטובר">
                <p n="[Search-Date].[Date Hierarchy].[Year].&amp;[1938]"/>
              </i>
              <i n="[Search-Date].[Date Hierarchy].[Year].&amp;[1938].&amp;[נובמבר]" c="נובמבר">
                <p n="[Search-Date].[Date Hierarchy].[Year].&amp;[1938]"/>
              </i>
              <i n="[Search-Date].[Date Hierarchy].[Year].&amp;[1938].&amp;[דצמבר]" c="דצמבר">
                <p n="[Search-Date].[Date Hierarchy].[Year].&amp;[1938]"/>
              </i>
              <i n="[Search-Date].[Date Hierarchy].[Year].&amp;[1939].&amp;[ינואר]" c="ינואר">
                <p n="[Search-Date].[Date Hierarchy].[Year].&amp;[1939]"/>
              </i>
              <i n="[Search-Date].[Date Hierarchy].[Year].&amp;[1939].&amp;[פברואר]" c="פברואר">
                <p n="[Search-Date].[Date Hierarchy].[Year].&amp;[1939]"/>
              </i>
              <i n="[Search-Date].[Date Hierarchy].[Year].&amp;[1939].&amp;[מרץ]" c="מרץ">
                <p n="[Search-Date].[Date Hierarchy].[Year].&amp;[1939]"/>
              </i>
              <i n="[Search-Date].[Date Hierarchy].[Year].&amp;[1939].&amp;[אפריל]" c="אפריל">
                <p n="[Search-Date].[Date Hierarchy].[Year].&amp;[1939]"/>
              </i>
              <i n="[Search-Date].[Date Hierarchy].[Year].&amp;[1939].&amp;[מאי]" c="מאי">
                <p n="[Search-Date].[Date Hierarchy].[Year].&amp;[1939]"/>
              </i>
              <i n="[Search-Date].[Date Hierarchy].[Year].&amp;[1939].&amp;[יוני]" c="יוני">
                <p n="[Search-Date].[Date Hierarchy].[Year].&amp;[1939]"/>
              </i>
              <i n="[Search-Date].[Date Hierarchy].[Year].&amp;[1939].&amp;[יולי]" c="יולי">
                <p n="[Search-Date].[Date Hierarchy].[Year].&amp;[1939]"/>
              </i>
              <i n="[Search-Date].[Date Hierarchy].[Year].&amp;[1939].&amp;[אוגוסט]" c="אוגוסט">
                <p n="[Search-Date].[Date Hierarchy].[Year].&amp;[1939]"/>
              </i>
              <i n="[Search-Date].[Date Hierarchy].[Year].&amp;[1939].&amp;[ספטמבר]" c="ספטמבר">
                <p n="[Search-Date].[Date Hierarchy].[Year].&amp;[1939]"/>
              </i>
              <i n="[Search-Date].[Date Hierarchy].[Year].&amp;[1939].&amp;[אוקטובר]" c="אוקטובר">
                <p n="[Search-Date].[Date Hierarchy].[Year].&amp;[1939]"/>
              </i>
              <i n="[Search-Date].[Date Hierarchy].[Year].&amp;[1939].&amp;[נובמבר]" c="נובמבר">
                <p n="[Search-Date].[Date Hierarchy].[Year].&amp;[1939]"/>
              </i>
              <i n="[Search-Date].[Date Hierarchy].[Year].&amp;[1939].&amp;[דצמבר]" c="דצמבר">
                <p n="[Search-Date].[Date Hierarchy].[Year].&amp;[1939]"/>
              </i>
              <i n="[Search-Date].[Date Hierarchy].[Year].&amp;[1940].&amp;[ינואר]" c="ינואר">
                <p n="[Search-Date].[Date Hierarchy].[Year].&amp;[1940]"/>
              </i>
              <i n="[Search-Date].[Date Hierarchy].[Year].&amp;[1940].&amp;[פברואר]" c="פברואר">
                <p n="[Search-Date].[Date Hierarchy].[Year].&amp;[1940]"/>
              </i>
              <i n="[Search-Date].[Date Hierarchy].[Year].&amp;[1940].&amp;[מרץ]" c="מרץ">
                <p n="[Search-Date].[Date Hierarchy].[Year].&amp;[1940]"/>
              </i>
              <i n="[Search-Date].[Date Hierarchy].[Year].&amp;[1940].&amp;[אפריל]" c="אפריל">
                <p n="[Search-Date].[Date Hierarchy].[Year].&amp;[1940]"/>
              </i>
              <i n="[Search-Date].[Date Hierarchy].[Year].&amp;[1940].&amp;[מאי]" c="מאי">
                <p n="[Search-Date].[Date Hierarchy].[Year].&amp;[1940]"/>
              </i>
              <i n="[Search-Date].[Date Hierarchy].[Year].&amp;[1940].&amp;[יוני]" c="יוני">
                <p n="[Search-Date].[Date Hierarchy].[Year].&amp;[1940]"/>
              </i>
              <i n="[Search-Date].[Date Hierarchy].[Year].&amp;[1940].&amp;[יולי]" c="יולי">
                <p n="[Search-Date].[Date Hierarchy].[Year].&amp;[1940]"/>
              </i>
              <i n="[Search-Date].[Date Hierarchy].[Year].&amp;[1940].&amp;[אוגוסט]" c="אוגוסט">
                <p n="[Search-Date].[Date Hierarchy].[Year].&amp;[1940]"/>
              </i>
              <i n="[Search-Date].[Date Hierarchy].[Year].&amp;[1940].&amp;[ספטמבר]" c="ספטמבר">
                <p n="[Search-Date].[Date Hierarchy].[Year].&amp;[1940]"/>
              </i>
              <i n="[Search-Date].[Date Hierarchy].[Year].&amp;[1940].&amp;[אוקטובר]" c="אוקטובר">
                <p n="[Search-Date].[Date Hierarchy].[Year].&amp;[1940]"/>
              </i>
              <i n="[Search-Date].[Date Hierarchy].[Year].&amp;[1940].&amp;[נובמבר]" c="נובמבר">
                <p n="[Search-Date].[Date Hierarchy].[Year].&amp;[1940]"/>
              </i>
              <i n="[Search-Date].[Date Hierarchy].[Year].&amp;[1940].&amp;[דצמבר]" c="דצמבר">
                <p n="[Search-Date].[Date Hierarchy].[Year].&amp;[1940]"/>
              </i>
              <i n="[Search-Date].[Date Hierarchy].[Year].&amp;[1941].&amp;[ינואר]" c="ינואר">
                <p n="[Search-Date].[Date Hierarchy].[Year].&amp;[1941]"/>
              </i>
              <i n="[Search-Date].[Date Hierarchy].[Year].&amp;[1941].&amp;[פברואר]" c="פברואר">
                <p n="[Search-Date].[Date Hierarchy].[Year].&amp;[1941]"/>
              </i>
              <i n="[Search-Date].[Date Hierarchy].[Year].&amp;[1941].&amp;[מרץ]" c="מרץ">
                <p n="[Search-Date].[Date Hierarchy].[Year].&amp;[1941]"/>
              </i>
              <i n="[Search-Date].[Date Hierarchy].[Year].&amp;[1941].&amp;[אפריל]" c="אפריל">
                <p n="[Search-Date].[Date Hierarchy].[Year].&amp;[1941]"/>
              </i>
              <i n="[Search-Date].[Date Hierarchy].[Year].&amp;[1941].&amp;[מאי]" c="מאי">
                <p n="[Search-Date].[Date Hierarchy].[Year].&amp;[1941]"/>
              </i>
              <i n="[Search-Date].[Date Hierarchy].[Year].&amp;[1941].&amp;[יוני]" c="יוני">
                <p n="[Search-Date].[Date Hierarchy].[Year].&amp;[1941]"/>
              </i>
              <i n="[Search-Date].[Date Hierarchy].[Year].&amp;[1941].&amp;[יולי]" c="יולי">
                <p n="[Search-Date].[Date Hierarchy].[Year].&amp;[1941]"/>
              </i>
              <i n="[Search-Date].[Date Hierarchy].[Year].&amp;[1941].&amp;[אוגוסט]" c="אוגוסט">
                <p n="[Search-Date].[Date Hierarchy].[Year].&amp;[1941]"/>
              </i>
              <i n="[Search-Date].[Date Hierarchy].[Year].&amp;[1941].&amp;[ספטמבר]" c="ספטמבר">
                <p n="[Search-Date].[Date Hierarchy].[Year].&amp;[1941]"/>
              </i>
              <i n="[Search-Date].[Date Hierarchy].[Year].&amp;[1941].&amp;[אוקטובר]" c="אוקטובר">
                <p n="[Search-Date].[Date Hierarchy].[Year].&amp;[1941]"/>
              </i>
              <i n="[Search-Date].[Date Hierarchy].[Year].&amp;[1941].&amp;[נובמבר]" c="נובמבר">
                <p n="[Search-Date].[Date Hierarchy].[Year].&amp;[1941]"/>
              </i>
              <i n="[Search-Date].[Date Hierarchy].[Year].&amp;[1941].&amp;[דצמבר]" c="דצמבר">
                <p n="[Search-Date].[Date Hierarchy].[Year].&amp;[1941]"/>
              </i>
              <i n="[Search-Date].[Date Hierarchy].[Year].&amp;[1942].&amp;[ינואר]" c="ינואר">
                <p n="[Search-Date].[Date Hierarchy].[Year].&amp;[1942]"/>
              </i>
              <i n="[Search-Date].[Date Hierarchy].[Year].&amp;[1942].&amp;[פברואר]" c="פברואר">
                <p n="[Search-Date].[Date Hierarchy].[Year].&amp;[1942]"/>
              </i>
              <i n="[Search-Date].[Date Hierarchy].[Year].&amp;[1942].&amp;[מרץ]" c="מרץ">
                <p n="[Search-Date].[Date Hierarchy].[Year].&amp;[1942]"/>
              </i>
              <i n="[Search-Date].[Date Hierarchy].[Year].&amp;[1942].&amp;[אפריל]" c="אפריל">
                <p n="[Search-Date].[Date Hierarchy].[Year].&amp;[1942]"/>
              </i>
              <i n="[Search-Date].[Date Hierarchy].[Year].&amp;[1942].&amp;[מאי]" c="מאי">
                <p n="[Search-Date].[Date Hierarchy].[Year].&amp;[1942]"/>
              </i>
              <i n="[Search-Date].[Date Hierarchy].[Year].&amp;[1942].&amp;[יוני]" c="יוני">
                <p n="[Search-Date].[Date Hierarchy].[Year].&amp;[1942]"/>
              </i>
              <i n="[Search-Date].[Date Hierarchy].[Year].&amp;[1942].&amp;[יולי]" c="יולי">
                <p n="[Search-Date].[Date Hierarchy].[Year].&amp;[1942]"/>
              </i>
              <i n="[Search-Date].[Date Hierarchy].[Year].&amp;[1942].&amp;[אוגוסט]" c="אוגוסט">
                <p n="[Search-Date].[Date Hierarchy].[Year].&amp;[1942]"/>
              </i>
              <i n="[Search-Date].[Date Hierarchy].[Year].&amp;[1942].&amp;[ספטמבר]" c="ספטמבר">
                <p n="[Search-Date].[Date Hierarchy].[Year].&amp;[1942]"/>
              </i>
              <i n="[Search-Date].[Date Hierarchy].[Year].&amp;[1942].&amp;[אוקטובר]" c="אוקטובר">
                <p n="[Search-Date].[Date Hierarchy].[Year].&amp;[1942]"/>
              </i>
              <i n="[Search-Date].[Date Hierarchy].[Year].&amp;[1942].&amp;[נובמבר]" c="נובמבר">
                <p n="[Search-Date].[Date Hierarchy].[Year].&amp;[1942]"/>
              </i>
              <i n="[Search-Date].[Date Hierarchy].[Year].&amp;[1942].&amp;[דצמבר]" c="דצמבר">
                <p n="[Search-Date].[Date Hierarchy].[Year].&amp;[1942]"/>
              </i>
              <i n="[Search-Date].[Date Hierarchy].[Year].&amp;[1943].&amp;[ינואר]" c="ינואר">
                <p n="[Search-Date].[Date Hierarchy].[Year].&amp;[1943]"/>
              </i>
              <i n="[Search-Date].[Date Hierarchy].[Year].&amp;[1943].&amp;[פברואר]" c="פברואר">
                <p n="[Search-Date].[Date Hierarchy].[Year].&amp;[1943]"/>
              </i>
              <i n="[Search-Date].[Date Hierarchy].[Year].&amp;[1943].&amp;[מרץ]" c="מרץ">
                <p n="[Search-Date].[Date Hierarchy].[Year].&amp;[1943]"/>
              </i>
              <i n="[Search-Date].[Date Hierarchy].[Year].&amp;[1943].&amp;[אפריל]" c="אפריל">
                <p n="[Search-Date].[Date Hierarchy].[Year].&amp;[1943]"/>
              </i>
              <i n="[Search-Date].[Date Hierarchy].[Year].&amp;[1943].&amp;[מאי]" c="מאי">
                <p n="[Search-Date].[Date Hierarchy].[Year].&amp;[1943]"/>
              </i>
              <i n="[Search-Date].[Date Hierarchy].[Year].&amp;[1943].&amp;[יוני]" c="יוני">
                <p n="[Search-Date].[Date Hierarchy].[Year].&amp;[1943]"/>
              </i>
              <i n="[Search-Date].[Date Hierarchy].[Year].&amp;[1943].&amp;[יולי]" c="יולי">
                <p n="[Search-Date].[Date Hierarchy].[Year].&amp;[1943]"/>
              </i>
              <i n="[Search-Date].[Date Hierarchy].[Year].&amp;[1943].&amp;[אוגוסט]" c="אוגוסט">
                <p n="[Search-Date].[Date Hierarchy].[Year].&amp;[1943]"/>
              </i>
              <i n="[Search-Date].[Date Hierarchy].[Year].&amp;[1943].&amp;[ספטמבר]" c="ספטמבר">
                <p n="[Search-Date].[Date Hierarchy].[Year].&amp;[1943]"/>
              </i>
              <i n="[Search-Date].[Date Hierarchy].[Year].&amp;[1943].&amp;[אוקטובר]" c="אוקטובר">
                <p n="[Search-Date].[Date Hierarchy].[Year].&amp;[1943]"/>
              </i>
              <i n="[Search-Date].[Date Hierarchy].[Year].&amp;[1943].&amp;[נובמבר]" c="נובמבר">
                <p n="[Search-Date].[Date Hierarchy].[Year].&amp;[1943]"/>
              </i>
              <i n="[Search-Date].[Date Hierarchy].[Year].&amp;[1943].&amp;[דצמבר]" c="דצמבר">
                <p n="[Search-Date].[Date Hierarchy].[Year].&amp;[1943]"/>
              </i>
              <i n="[Search-Date].[Date Hierarchy].[Year].&amp;[1944].&amp;[ינואר]" c="ינואר">
                <p n="[Search-Date].[Date Hierarchy].[Year].&amp;[1944]"/>
              </i>
              <i n="[Search-Date].[Date Hierarchy].[Year].&amp;[1944].&amp;[פברואר]" c="פברואר">
                <p n="[Search-Date].[Date Hierarchy].[Year].&amp;[1944]"/>
              </i>
              <i n="[Search-Date].[Date Hierarchy].[Year].&amp;[1944].&amp;[מרץ]" c="מרץ">
                <p n="[Search-Date].[Date Hierarchy].[Year].&amp;[1944]"/>
              </i>
              <i n="[Search-Date].[Date Hierarchy].[Year].&amp;[1944].&amp;[אפריל]" c="אפריל">
                <p n="[Search-Date].[Date Hierarchy].[Year].&amp;[1944]"/>
              </i>
              <i n="[Search-Date].[Date Hierarchy].[Year].&amp;[1944].&amp;[מאי]" c="מאי">
                <p n="[Search-Date].[Date Hierarchy].[Year].&amp;[1944]"/>
              </i>
              <i n="[Search-Date].[Date Hierarchy].[Year].&amp;[1944].&amp;[יוני]" c="יוני">
                <p n="[Search-Date].[Date Hierarchy].[Year].&amp;[1944]"/>
              </i>
              <i n="[Search-Date].[Date Hierarchy].[Year].&amp;[1944].&amp;[יולי]" c="יולי">
                <p n="[Search-Date].[Date Hierarchy].[Year].&amp;[1944]"/>
              </i>
              <i n="[Search-Date].[Date Hierarchy].[Year].&amp;[1944].&amp;[אוגוסט]" c="אוגוסט">
                <p n="[Search-Date].[Date Hierarchy].[Year].&amp;[1944]"/>
              </i>
              <i n="[Search-Date].[Date Hierarchy].[Year].&amp;[1944].&amp;[ספטמבר]" c="ספטמבר">
                <p n="[Search-Date].[Date Hierarchy].[Year].&amp;[1944]"/>
              </i>
              <i n="[Search-Date].[Date Hierarchy].[Year].&amp;[1944].&amp;[אוקטובר]" c="אוקטובר">
                <p n="[Search-Date].[Date Hierarchy].[Year].&amp;[1944]"/>
              </i>
              <i n="[Search-Date].[Date Hierarchy].[Year].&amp;[1944].&amp;[נובמבר]" c="נובמבר">
                <p n="[Search-Date].[Date Hierarchy].[Year].&amp;[1944]"/>
              </i>
              <i n="[Search-Date].[Date Hierarchy].[Year].&amp;[1944].&amp;[דצמבר]" c="דצמבר">
                <p n="[Search-Date].[Date Hierarchy].[Year].&amp;[1944]"/>
              </i>
              <i n="[Search-Date].[Date Hierarchy].[Year].&amp;[1945].&amp;[ינואר]" c="ינואר">
                <p n="[Search-Date].[Date Hierarchy].[Year].&amp;[1945]"/>
              </i>
              <i n="[Search-Date].[Date Hierarchy].[Year].&amp;[1945].&amp;[פברואר]" c="פברואר">
                <p n="[Search-Date].[Date Hierarchy].[Year].&amp;[1945]"/>
              </i>
              <i n="[Search-Date].[Date Hierarchy].[Year].&amp;[1945].&amp;[מרץ]" c="מרץ">
                <p n="[Search-Date].[Date Hierarchy].[Year].&amp;[1945]"/>
              </i>
              <i n="[Search-Date].[Date Hierarchy].[Year].&amp;[1945].&amp;[אפריל]" c="אפריל">
                <p n="[Search-Date].[Date Hierarchy].[Year].&amp;[1945]"/>
              </i>
              <i n="[Search-Date].[Date Hierarchy].[Year].&amp;[1945].&amp;[מאי]" c="מאי">
                <p n="[Search-Date].[Date Hierarchy].[Year].&amp;[1945]"/>
              </i>
              <i n="[Search-Date].[Date Hierarchy].[Year].&amp;[1945].&amp;[יוני]" c="יוני">
                <p n="[Search-Date].[Date Hierarchy].[Year].&amp;[1945]"/>
              </i>
              <i n="[Search-Date].[Date Hierarchy].[Year].&amp;[1945].&amp;[יולי]" c="יולי">
                <p n="[Search-Date].[Date Hierarchy].[Year].&amp;[1945]"/>
              </i>
              <i n="[Search-Date].[Date Hierarchy].[Year].&amp;[1945].&amp;[אוגוסט]" c="אוגוסט">
                <p n="[Search-Date].[Date Hierarchy].[Year].&amp;[1945]"/>
              </i>
              <i n="[Search-Date].[Date Hierarchy].[Year].&amp;[1945].&amp;[ספטמבר]" c="ספטמבר">
                <p n="[Search-Date].[Date Hierarchy].[Year].&amp;[1945]"/>
              </i>
              <i n="[Search-Date].[Date Hierarchy].[Year].&amp;[1945].&amp;[אוקטובר]" c="אוקטובר">
                <p n="[Search-Date].[Date Hierarchy].[Year].&amp;[1945]"/>
              </i>
              <i n="[Search-Date].[Date Hierarchy].[Year].&amp;[1945].&amp;[נובמבר]" c="נובמבר">
                <p n="[Search-Date].[Date Hierarchy].[Year].&amp;[1945]"/>
              </i>
              <i n="[Search-Date].[Date Hierarchy].[Year].&amp;[1945].&amp;[דצמבר]" c="דצמבר">
                <p n="[Search-Date].[Date Hierarchy].[Year].&amp;[1945]"/>
              </i>
              <i n="[Search-Date].[Date Hierarchy].[Year].&amp;[1946].&amp;[ינואר]" c="ינואר">
                <p n="[Search-Date].[Date Hierarchy].[Year].&amp;[1946]"/>
              </i>
              <i n="[Search-Date].[Date Hierarchy].[Year].&amp;[1946].&amp;[פברואר]" c="פברואר">
                <p n="[Search-Date].[Date Hierarchy].[Year].&amp;[1946]"/>
              </i>
              <i n="[Search-Date].[Date Hierarchy].[Year].&amp;[1946].&amp;[מרץ]" c="מרץ">
                <p n="[Search-Date].[Date Hierarchy].[Year].&amp;[1946]"/>
              </i>
              <i n="[Search-Date].[Date Hierarchy].[Year].&amp;[1946].&amp;[אפריל]" c="אפריל">
                <p n="[Search-Date].[Date Hierarchy].[Year].&amp;[1946]"/>
              </i>
              <i n="[Search-Date].[Date Hierarchy].[Year].&amp;[1946].&amp;[מאי]" c="מאי">
                <p n="[Search-Date].[Date Hierarchy].[Year].&amp;[1946]"/>
              </i>
              <i n="[Search-Date].[Date Hierarchy].[Year].&amp;[1946].&amp;[יוני]" c="יוני">
                <p n="[Search-Date].[Date Hierarchy].[Year].&amp;[1946]"/>
              </i>
              <i n="[Search-Date].[Date Hierarchy].[Year].&amp;[1946].&amp;[יולי]" c="יולי">
                <p n="[Search-Date].[Date Hierarchy].[Year].&amp;[1946]"/>
              </i>
              <i n="[Search-Date].[Date Hierarchy].[Year].&amp;[1946].&amp;[אוגוסט]" c="אוגוסט">
                <p n="[Search-Date].[Date Hierarchy].[Year].&amp;[1946]"/>
              </i>
              <i n="[Search-Date].[Date Hierarchy].[Year].&amp;[1946].&amp;[ספטמבר]" c="ספטמבר">
                <p n="[Search-Date].[Date Hierarchy].[Year].&amp;[1946]"/>
              </i>
              <i n="[Search-Date].[Date Hierarchy].[Year].&amp;[1946].&amp;[אוקטובר]" c="אוקטובר">
                <p n="[Search-Date].[Date Hierarchy].[Year].&amp;[1946]"/>
              </i>
              <i n="[Search-Date].[Date Hierarchy].[Year].&amp;[1946].&amp;[נובמבר]" c="נובמבר">
                <p n="[Search-Date].[Date Hierarchy].[Year].&amp;[1946]"/>
              </i>
              <i n="[Search-Date].[Date Hierarchy].[Year].&amp;[1946].&amp;[דצמבר]" c="דצמבר">
                <p n="[Search-Date].[Date Hierarchy].[Year].&amp;[1946]"/>
              </i>
              <i n="[Search-Date].[Date Hierarchy].[Year].&amp;[1947].&amp;[ינואר]" c="ינואר">
                <p n="[Search-Date].[Date Hierarchy].[Year].&amp;[1947]"/>
              </i>
              <i n="[Search-Date].[Date Hierarchy].[Year].&amp;[1947].&amp;[פברואר]" c="פברואר">
                <p n="[Search-Date].[Date Hierarchy].[Year].&amp;[1947]"/>
              </i>
              <i n="[Search-Date].[Date Hierarchy].[Year].&amp;[1947].&amp;[מרץ]" c="מרץ">
                <p n="[Search-Date].[Date Hierarchy].[Year].&amp;[1947]"/>
              </i>
              <i n="[Search-Date].[Date Hierarchy].[Year].&amp;[1947].&amp;[אפריל]" c="אפריל">
                <p n="[Search-Date].[Date Hierarchy].[Year].&amp;[1947]"/>
              </i>
              <i n="[Search-Date].[Date Hierarchy].[Year].&amp;[1947].&amp;[מאי]" c="מאי">
                <p n="[Search-Date].[Date Hierarchy].[Year].&amp;[1947]"/>
              </i>
              <i n="[Search-Date].[Date Hierarchy].[Year].&amp;[1947].&amp;[יוני]" c="יוני">
                <p n="[Search-Date].[Date Hierarchy].[Year].&amp;[1947]"/>
              </i>
              <i n="[Search-Date].[Date Hierarchy].[Year].&amp;[1947].&amp;[יולי]" c="יולי">
                <p n="[Search-Date].[Date Hierarchy].[Year].&amp;[1947]"/>
              </i>
              <i n="[Search-Date].[Date Hierarchy].[Year].&amp;[1947].&amp;[אוגוסט]" c="אוגוסט">
                <p n="[Search-Date].[Date Hierarchy].[Year].&amp;[1947]"/>
              </i>
              <i n="[Search-Date].[Date Hierarchy].[Year].&amp;[1947].&amp;[ספטמבר]" c="ספטמבר">
                <p n="[Search-Date].[Date Hierarchy].[Year].&amp;[1947]"/>
              </i>
              <i n="[Search-Date].[Date Hierarchy].[Year].&amp;[1947].&amp;[אוקטובר]" c="אוקטובר">
                <p n="[Search-Date].[Date Hierarchy].[Year].&amp;[1947]"/>
              </i>
              <i n="[Search-Date].[Date Hierarchy].[Year].&amp;[1947].&amp;[נובמבר]" c="נובמבר">
                <p n="[Search-Date].[Date Hierarchy].[Year].&amp;[1947]"/>
              </i>
              <i n="[Search-Date].[Date Hierarchy].[Year].&amp;[1947].&amp;[דצמבר]" c="דצמבר">
                <p n="[Search-Date].[Date Hierarchy].[Year].&amp;[1947]"/>
              </i>
              <i n="[Search-Date].[Date Hierarchy].[Year].&amp;[1948].&amp;[ינואר]" c="ינואר">
                <p n="[Search-Date].[Date Hierarchy].[Year].&amp;[1948]"/>
              </i>
              <i n="[Search-Date].[Date Hierarchy].[Year].&amp;[1948].&amp;[פברואר]" c="פברואר">
                <p n="[Search-Date].[Date Hierarchy].[Year].&amp;[1948]"/>
              </i>
              <i n="[Search-Date].[Date Hierarchy].[Year].&amp;[1948].&amp;[מרץ]" c="מרץ">
                <p n="[Search-Date].[Date Hierarchy].[Year].&amp;[1948]"/>
              </i>
              <i n="[Search-Date].[Date Hierarchy].[Year].&amp;[1948].&amp;[אפריל]" c="אפריל">
                <p n="[Search-Date].[Date Hierarchy].[Year].&amp;[1948]"/>
              </i>
              <i n="[Search-Date].[Date Hierarchy].[Year].&amp;[1948].&amp;[מאי]" c="מאי">
                <p n="[Search-Date].[Date Hierarchy].[Year].&amp;[1948]"/>
              </i>
              <i n="[Search-Date].[Date Hierarchy].[Year].&amp;[1948].&amp;[יוני]" c="יוני">
                <p n="[Search-Date].[Date Hierarchy].[Year].&amp;[1948]"/>
              </i>
              <i n="[Search-Date].[Date Hierarchy].[Year].&amp;[1948].&amp;[יולי]" c="יולי">
                <p n="[Search-Date].[Date Hierarchy].[Year].&amp;[1948]"/>
              </i>
              <i n="[Search-Date].[Date Hierarchy].[Year].&amp;[1948].&amp;[אוגוסט]" c="אוגוסט">
                <p n="[Search-Date].[Date Hierarchy].[Year].&amp;[1948]"/>
              </i>
              <i n="[Search-Date].[Date Hierarchy].[Year].&amp;[1948].&amp;[ספטמבר]" c="ספטמבר">
                <p n="[Search-Date].[Date Hierarchy].[Year].&amp;[1948]"/>
              </i>
              <i n="[Search-Date].[Date Hierarchy].[Year].&amp;[1948].&amp;[אוקטובר]" c="אוקטובר">
                <p n="[Search-Date].[Date Hierarchy].[Year].&amp;[1948]"/>
              </i>
              <i n="[Search-Date].[Date Hierarchy].[Year].&amp;[1948].&amp;[נובמבר]" c="נובמבר">
                <p n="[Search-Date].[Date Hierarchy].[Year].&amp;[1948]"/>
              </i>
              <i n="[Search-Date].[Date Hierarchy].[Year].&amp;[1948].&amp;[דצמבר]" c="דצמבר">
                <p n="[Search-Date].[Date Hierarchy].[Year].&amp;[1948]"/>
              </i>
              <i n="[Search-Date].[Date Hierarchy].[Year].&amp;[1949].&amp;[ינואר]" c="ינואר">
                <p n="[Search-Date].[Date Hierarchy].[Year].&amp;[1949]"/>
              </i>
              <i n="[Search-Date].[Date Hierarchy].[Year].&amp;[1949].&amp;[פברואר]" c="פברואר">
                <p n="[Search-Date].[Date Hierarchy].[Year].&amp;[1949]"/>
              </i>
              <i n="[Search-Date].[Date Hierarchy].[Year].&amp;[1949].&amp;[מרץ]" c="מרץ">
                <p n="[Search-Date].[Date Hierarchy].[Year].&amp;[1949]"/>
              </i>
              <i n="[Search-Date].[Date Hierarchy].[Year].&amp;[1949].&amp;[אפריל]" c="אפריל">
                <p n="[Search-Date].[Date Hierarchy].[Year].&amp;[1949]"/>
              </i>
              <i n="[Search-Date].[Date Hierarchy].[Year].&amp;[1949].&amp;[מאי]" c="מאי">
                <p n="[Search-Date].[Date Hierarchy].[Year].&amp;[1949]"/>
              </i>
              <i n="[Search-Date].[Date Hierarchy].[Year].&amp;[1949].&amp;[יוני]" c="יוני">
                <p n="[Search-Date].[Date Hierarchy].[Year].&amp;[1949]"/>
              </i>
              <i n="[Search-Date].[Date Hierarchy].[Year].&amp;[1949].&amp;[יולי]" c="יולי">
                <p n="[Search-Date].[Date Hierarchy].[Year].&amp;[1949]"/>
              </i>
              <i n="[Search-Date].[Date Hierarchy].[Year].&amp;[1949].&amp;[אוגוסט]" c="אוגוסט">
                <p n="[Search-Date].[Date Hierarchy].[Year].&amp;[1949]"/>
              </i>
              <i n="[Search-Date].[Date Hierarchy].[Year].&amp;[1949].&amp;[ספטמבר]" c="ספטמבר">
                <p n="[Search-Date].[Date Hierarchy].[Year].&amp;[1949]"/>
              </i>
              <i n="[Search-Date].[Date Hierarchy].[Year].&amp;[1949].&amp;[אוקטובר]" c="אוקטובר">
                <p n="[Search-Date].[Date Hierarchy].[Year].&amp;[1949]"/>
              </i>
              <i n="[Search-Date].[Date Hierarchy].[Year].&amp;[1949].&amp;[נובמבר]" c="נובמבר">
                <p n="[Search-Date].[Date Hierarchy].[Year].&amp;[1949]"/>
              </i>
              <i n="[Search-Date].[Date Hierarchy].[Year].&amp;[1949].&amp;[דצמבר]" c="דצמבר">
                <p n="[Search-Date].[Date Hierarchy].[Year].&amp;[1949]"/>
              </i>
              <i n="[Search-Date].[Date Hierarchy].[Year].&amp;[1950].&amp;[ינואר]" c="ינואר">
                <p n="[Search-Date].[Date Hierarchy].[Year].&amp;[1950]"/>
              </i>
              <i n="[Search-Date].[Date Hierarchy].[Year].&amp;[1950].&amp;[פברואר]" c="פברואר">
                <p n="[Search-Date].[Date Hierarchy].[Year].&amp;[1950]"/>
              </i>
              <i n="[Search-Date].[Date Hierarchy].[Year].&amp;[1950].&amp;[מרץ]" c="מרץ">
                <p n="[Search-Date].[Date Hierarchy].[Year].&amp;[1950]"/>
              </i>
              <i n="[Search-Date].[Date Hierarchy].[Year].&amp;[1950].&amp;[אפריל]" c="אפריל">
                <p n="[Search-Date].[Date Hierarchy].[Year].&amp;[1950]"/>
              </i>
              <i n="[Search-Date].[Date Hierarchy].[Year].&amp;[1950].&amp;[מאי]" c="מאי">
                <p n="[Search-Date].[Date Hierarchy].[Year].&amp;[1950]"/>
              </i>
              <i n="[Search-Date].[Date Hierarchy].[Year].&amp;[1950].&amp;[יוני]" c="יוני">
                <p n="[Search-Date].[Date Hierarchy].[Year].&amp;[1950]"/>
              </i>
              <i n="[Search-Date].[Date Hierarchy].[Year].&amp;[1950].&amp;[יולי]" c="יולי">
                <p n="[Search-Date].[Date Hierarchy].[Year].&amp;[1950]"/>
              </i>
              <i n="[Search-Date].[Date Hierarchy].[Year].&amp;[1950].&amp;[אוגוסט]" c="אוגוסט">
                <p n="[Search-Date].[Date Hierarchy].[Year].&amp;[1950]"/>
              </i>
              <i n="[Search-Date].[Date Hierarchy].[Year].&amp;[1950].&amp;[ספטמבר]" c="ספטמבר">
                <p n="[Search-Date].[Date Hierarchy].[Year].&amp;[1950]"/>
              </i>
              <i n="[Search-Date].[Date Hierarchy].[Year].&amp;[1950].&amp;[אוקטובר]" c="אוקטובר">
                <p n="[Search-Date].[Date Hierarchy].[Year].&amp;[1950]"/>
              </i>
              <i n="[Search-Date].[Date Hierarchy].[Year].&amp;[1950].&amp;[נובמבר]" c="נובמבר">
                <p n="[Search-Date].[Date Hierarchy].[Year].&amp;[1950]"/>
              </i>
              <i n="[Search-Date].[Date Hierarchy].[Year].&amp;[1950].&amp;[דצמבר]" c="דצמבר">
                <p n="[Search-Date].[Date Hierarchy].[Year].&amp;[1950]"/>
              </i>
              <i n="[Search-Date].[Date Hierarchy].[Year].&amp;[1951].&amp;[ינואר]" c="ינואר">
                <p n="[Search-Date].[Date Hierarchy].[Year].&amp;[1951]"/>
              </i>
              <i n="[Search-Date].[Date Hierarchy].[Year].&amp;[1951].&amp;[פברואר]" c="פברואר">
                <p n="[Search-Date].[Date Hierarchy].[Year].&amp;[1951]"/>
              </i>
              <i n="[Search-Date].[Date Hierarchy].[Year].&amp;[1951].&amp;[מרץ]" c="מרץ">
                <p n="[Search-Date].[Date Hierarchy].[Year].&amp;[1951]"/>
              </i>
              <i n="[Search-Date].[Date Hierarchy].[Year].&amp;[1951].&amp;[אפריל]" c="אפריל">
                <p n="[Search-Date].[Date Hierarchy].[Year].&amp;[1951]"/>
              </i>
              <i n="[Search-Date].[Date Hierarchy].[Year].&amp;[1951].&amp;[מאי]" c="מאי">
                <p n="[Search-Date].[Date Hierarchy].[Year].&amp;[1951]"/>
              </i>
              <i n="[Search-Date].[Date Hierarchy].[Year].&amp;[1951].&amp;[יוני]" c="יוני">
                <p n="[Search-Date].[Date Hierarchy].[Year].&amp;[1951]"/>
              </i>
              <i n="[Search-Date].[Date Hierarchy].[Year].&amp;[1951].&amp;[יולי]" c="יולי">
                <p n="[Search-Date].[Date Hierarchy].[Year].&amp;[1951]"/>
              </i>
              <i n="[Search-Date].[Date Hierarchy].[Year].&amp;[1951].&amp;[אוגוסט]" c="אוגוסט">
                <p n="[Search-Date].[Date Hierarchy].[Year].&amp;[1951]"/>
              </i>
              <i n="[Search-Date].[Date Hierarchy].[Year].&amp;[1951].&amp;[ספטמבר]" c="ספטמבר">
                <p n="[Search-Date].[Date Hierarchy].[Year].&amp;[1951]"/>
              </i>
              <i n="[Search-Date].[Date Hierarchy].[Year].&amp;[1951].&amp;[אוקטובר]" c="אוקטובר">
                <p n="[Search-Date].[Date Hierarchy].[Year].&amp;[1951]"/>
              </i>
              <i n="[Search-Date].[Date Hierarchy].[Year].&amp;[1951].&amp;[נובמבר]" c="נובמבר">
                <p n="[Search-Date].[Date Hierarchy].[Year].&amp;[1951]"/>
              </i>
              <i n="[Search-Date].[Date Hierarchy].[Year].&amp;[1951].&amp;[דצמבר]" c="דצמבר">
                <p n="[Search-Date].[Date Hierarchy].[Year].&amp;[1951]"/>
              </i>
              <i n="[Search-Date].[Date Hierarchy].[Year].&amp;[1952].&amp;[ינואר]" c="ינואר">
                <p n="[Search-Date].[Date Hierarchy].[Year].&amp;[1952]"/>
              </i>
              <i n="[Search-Date].[Date Hierarchy].[Year].&amp;[1952].&amp;[פברואר]" c="פברואר">
                <p n="[Search-Date].[Date Hierarchy].[Year].&amp;[1952]"/>
              </i>
              <i n="[Search-Date].[Date Hierarchy].[Year].&amp;[1952].&amp;[מרץ]" c="מרץ">
                <p n="[Search-Date].[Date Hierarchy].[Year].&amp;[1952]"/>
              </i>
              <i n="[Search-Date].[Date Hierarchy].[Year].&amp;[1952].&amp;[אפריל]" c="אפריל">
                <p n="[Search-Date].[Date Hierarchy].[Year].&amp;[1952]"/>
              </i>
              <i n="[Search-Date].[Date Hierarchy].[Year].&amp;[1952].&amp;[מאי]" c="מאי">
                <p n="[Search-Date].[Date Hierarchy].[Year].&amp;[1952]"/>
              </i>
              <i n="[Search-Date].[Date Hierarchy].[Year].&amp;[1952].&amp;[יוני]" c="יוני">
                <p n="[Search-Date].[Date Hierarchy].[Year].&amp;[1952]"/>
              </i>
              <i n="[Search-Date].[Date Hierarchy].[Year].&amp;[1952].&amp;[יולי]" c="יולי">
                <p n="[Search-Date].[Date Hierarchy].[Year].&amp;[1952]"/>
              </i>
              <i n="[Search-Date].[Date Hierarchy].[Year].&amp;[1952].&amp;[אוגוסט]" c="אוגוסט">
                <p n="[Search-Date].[Date Hierarchy].[Year].&amp;[1952]"/>
              </i>
              <i n="[Search-Date].[Date Hierarchy].[Year].&amp;[1952].&amp;[ספטמבר]" c="ספטמבר">
                <p n="[Search-Date].[Date Hierarchy].[Year].&amp;[1952]"/>
              </i>
              <i n="[Search-Date].[Date Hierarchy].[Year].&amp;[1952].&amp;[אוקטובר]" c="אוקטובר">
                <p n="[Search-Date].[Date Hierarchy].[Year].&amp;[1952]"/>
              </i>
              <i n="[Search-Date].[Date Hierarchy].[Year].&amp;[1952].&amp;[נובמבר]" c="נובמבר">
                <p n="[Search-Date].[Date Hierarchy].[Year].&amp;[1952]"/>
              </i>
              <i n="[Search-Date].[Date Hierarchy].[Year].&amp;[1952].&amp;[דצמבר]" c="דצמבר">
                <p n="[Search-Date].[Date Hierarchy].[Year].&amp;[1952]"/>
              </i>
              <i n="[Search-Date].[Date Hierarchy].[Year].&amp;[1953].&amp;[ינואר]" c="ינואר">
                <p n="[Search-Date].[Date Hierarchy].[Year].&amp;[1953]"/>
              </i>
              <i n="[Search-Date].[Date Hierarchy].[Year].&amp;[1953].&amp;[פברואר]" c="פברואר">
                <p n="[Search-Date].[Date Hierarchy].[Year].&amp;[1953]"/>
              </i>
              <i n="[Search-Date].[Date Hierarchy].[Year].&amp;[1953].&amp;[מרץ]" c="מרץ">
                <p n="[Search-Date].[Date Hierarchy].[Year].&amp;[1953]"/>
              </i>
              <i n="[Search-Date].[Date Hierarchy].[Year].&amp;[1953].&amp;[אפריל]" c="אפריל">
                <p n="[Search-Date].[Date Hierarchy].[Year].&amp;[1953]"/>
              </i>
              <i n="[Search-Date].[Date Hierarchy].[Year].&amp;[1953].&amp;[מאי]" c="מאי">
                <p n="[Search-Date].[Date Hierarchy].[Year].&amp;[1953]"/>
              </i>
              <i n="[Search-Date].[Date Hierarchy].[Year].&amp;[1953].&amp;[יוני]" c="יוני">
                <p n="[Search-Date].[Date Hierarchy].[Year].&amp;[1953]"/>
              </i>
              <i n="[Search-Date].[Date Hierarchy].[Year].&amp;[1953].&amp;[יולי]" c="יולי">
                <p n="[Search-Date].[Date Hierarchy].[Year].&amp;[1953]"/>
              </i>
              <i n="[Search-Date].[Date Hierarchy].[Year].&amp;[1953].&amp;[אוגוסט]" c="אוגוסט">
                <p n="[Search-Date].[Date Hierarchy].[Year].&amp;[1953]"/>
              </i>
              <i n="[Search-Date].[Date Hierarchy].[Year].&amp;[1953].&amp;[ספטמבר]" c="ספטמבר">
                <p n="[Search-Date].[Date Hierarchy].[Year].&amp;[1953]"/>
              </i>
              <i n="[Search-Date].[Date Hierarchy].[Year].&amp;[1953].&amp;[אוקטובר]" c="אוקטובר">
                <p n="[Search-Date].[Date Hierarchy].[Year].&amp;[1953]"/>
              </i>
              <i n="[Search-Date].[Date Hierarchy].[Year].&amp;[1953].&amp;[נובמבר]" c="נובמבר">
                <p n="[Search-Date].[Date Hierarchy].[Year].&amp;[1953]"/>
              </i>
              <i n="[Search-Date].[Date Hierarchy].[Year].&amp;[1953].&amp;[דצמבר]" c="דצמבר">
                <p n="[Search-Date].[Date Hierarchy].[Year].&amp;[1953]"/>
              </i>
              <i n="[Search-Date].[Date Hierarchy].[Year].&amp;[1954].&amp;[ינואר]" c="ינואר">
                <p n="[Search-Date].[Date Hierarchy].[Year].&amp;[1954]"/>
              </i>
              <i n="[Search-Date].[Date Hierarchy].[Year].&amp;[1954].&amp;[פברואר]" c="פברואר">
                <p n="[Search-Date].[Date Hierarchy].[Year].&amp;[1954]"/>
              </i>
              <i n="[Search-Date].[Date Hierarchy].[Year].&amp;[1954].&amp;[מרץ]" c="מרץ">
                <p n="[Search-Date].[Date Hierarchy].[Year].&amp;[1954]"/>
              </i>
              <i n="[Search-Date].[Date Hierarchy].[Year].&amp;[1954].&amp;[אפריל]" c="אפריל">
                <p n="[Search-Date].[Date Hierarchy].[Year].&amp;[1954]"/>
              </i>
              <i n="[Search-Date].[Date Hierarchy].[Year].&amp;[1954].&amp;[מאי]" c="מאי">
                <p n="[Search-Date].[Date Hierarchy].[Year].&amp;[1954]"/>
              </i>
              <i n="[Search-Date].[Date Hierarchy].[Year].&amp;[1954].&amp;[יוני]" c="יוני">
                <p n="[Search-Date].[Date Hierarchy].[Year].&amp;[1954]"/>
              </i>
              <i n="[Search-Date].[Date Hierarchy].[Year].&amp;[1954].&amp;[יולי]" c="יולי">
                <p n="[Search-Date].[Date Hierarchy].[Year].&amp;[1954]"/>
              </i>
              <i n="[Search-Date].[Date Hierarchy].[Year].&amp;[1954].&amp;[אוגוסט]" c="אוגוסט">
                <p n="[Search-Date].[Date Hierarchy].[Year].&amp;[1954]"/>
              </i>
              <i n="[Search-Date].[Date Hierarchy].[Year].&amp;[1954].&amp;[ספטמבר]" c="ספטמבר">
                <p n="[Search-Date].[Date Hierarchy].[Year].&amp;[1954]"/>
              </i>
              <i n="[Search-Date].[Date Hierarchy].[Year].&amp;[1954].&amp;[אוקטובר]" c="אוקטובר">
                <p n="[Search-Date].[Date Hierarchy].[Year].&amp;[1954]"/>
              </i>
              <i n="[Search-Date].[Date Hierarchy].[Year].&amp;[1954].&amp;[נובמבר]" c="נובמבר">
                <p n="[Search-Date].[Date Hierarchy].[Year].&amp;[1954]"/>
              </i>
              <i n="[Search-Date].[Date Hierarchy].[Year].&amp;[1954].&amp;[דצמבר]" c="דצמבר">
                <p n="[Search-Date].[Date Hierarchy].[Year].&amp;[1954]"/>
              </i>
              <i n="[Search-Date].[Date Hierarchy].[Year].&amp;[1955].&amp;[ינואר]" c="ינואר">
                <p n="[Search-Date].[Date Hierarchy].[Year].&amp;[1955]"/>
              </i>
              <i n="[Search-Date].[Date Hierarchy].[Year].&amp;[1955].&amp;[פברואר]" c="פברואר">
                <p n="[Search-Date].[Date Hierarchy].[Year].&amp;[1955]"/>
              </i>
              <i n="[Search-Date].[Date Hierarchy].[Year].&amp;[1955].&amp;[מרץ]" c="מרץ">
                <p n="[Search-Date].[Date Hierarchy].[Year].&amp;[1955]"/>
              </i>
              <i n="[Search-Date].[Date Hierarchy].[Year].&amp;[1955].&amp;[אפריל]" c="אפריל">
                <p n="[Search-Date].[Date Hierarchy].[Year].&amp;[1955]"/>
              </i>
              <i n="[Search-Date].[Date Hierarchy].[Year].&amp;[1955].&amp;[מאי]" c="מאי">
                <p n="[Search-Date].[Date Hierarchy].[Year].&amp;[1955]"/>
              </i>
              <i n="[Search-Date].[Date Hierarchy].[Year].&amp;[1955].&amp;[יוני]" c="יוני">
                <p n="[Search-Date].[Date Hierarchy].[Year].&amp;[1955]"/>
              </i>
              <i n="[Search-Date].[Date Hierarchy].[Year].&amp;[1955].&amp;[יולי]" c="יולי">
                <p n="[Search-Date].[Date Hierarchy].[Year].&amp;[1955]"/>
              </i>
              <i n="[Search-Date].[Date Hierarchy].[Year].&amp;[1955].&amp;[אוגוסט]" c="אוגוסט">
                <p n="[Search-Date].[Date Hierarchy].[Year].&amp;[1955]"/>
              </i>
              <i n="[Search-Date].[Date Hierarchy].[Year].&amp;[1955].&amp;[ספטמבר]" c="ספטמבר">
                <p n="[Search-Date].[Date Hierarchy].[Year].&amp;[1955]"/>
              </i>
              <i n="[Search-Date].[Date Hierarchy].[Year].&amp;[1955].&amp;[אוקטובר]" c="אוקטובר">
                <p n="[Search-Date].[Date Hierarchy].[Year].&amp;[1955]"/>
              </i>
              <i n="[Search-Date].[Date Hierarchy].[Year].&amp;[1955].&amp;[נובמבר]" c="נובמבר">
                <p n="[Search-Date].[Date Hierarchy].[Year].&amp;[1955]"/>
              </i>
              <i n="[Search-Date].[Date Hierarchy].[Year].&amp;[1955].&amp;[דצמבר]" c="דצמבר">
                <p n="[Search-Date].[Date Hierarchy].[Year].&amp;[1955]"/>
              </i>
              <i n="[Search-Date].[Date Hierarchy].[Year].&amp;[1956].&amp;[ינואר]" c="ינואר">
                <p n="[Search-Date].[Date Hierarchy].[Year].&amp;[1956]"/>
              </i>
              <i n="[Search-Date].[Date Hierarchy].[Year].&amp;[1956].&amp;[פברואר]" c="פברואר">
                <p n="[Search-Date].[Date Hierarchy].[Year].&amp;[1956]"/>
              </i>
              <i n="[Search-Date].[Date Hierarchy].[Year].&amp;[1956].&amp;[מרץ]" c="מרץ">
                <p n="[Search-Date].[Date Hierarchy].[Year].&amp;[1956]"/>
              </i>
              <i n="[Search-Date].[Date Hierarchy].[Year].&amp;[1956].&amp;[אפריל]" c="אפריל">
                <p n="[Search-Date].[Date Hierarchy].[Year].&amp;[1956]"/>
              </i>
              <i n="[Search-Date].[Date Hierarchy].[Year].&amp;[1956].&amp;[מאי]" c="מאי">
                <p n="[Search-Date].[Date Hierarchy].[Year].&amp;[1956]"/>
              </i>
              <i n="[Search-Date].[Date Hierarchy].[Year].&amp;[1956].&amp;[יוני]" c="יוני">
                <p n="[Search-Date].[Date Hierarchy].[Year].&amp;[1956]"/>
              </i>
              <i n="[Search-Date].[Date Hierarchy].[Year].&amp;[1956].&amp;[יולי]" c="יולי">
                <p n="[Search-Date].[Date Hierarchy].[Year].&amp;[1956]"/>
              </i>
              <i n="[Search-Date].[Date Hierarchy].[Year].&amp;[1956].&amp;[אוגוסט]" c="אוגוסט">
                <p n="[Search-Date].[Date Hierarchy].[Year].&amp;[1956]"/>
              </i>
              <i n="[Search-Date].[Date Hierarchy].[Year].&amp;[1956].&amp;[ספטמבר]" c="ספטמבר">
                <p n="[Search-Date].[Date Hierarchy].[Year].&amp;[1956]"/>
              </i>
              <i n="[Search-Date].[Date Hierarchy].[Year].&amp;[1956].&amp;[אוקטובר]" c="אוקטובר">
                <p n="[Search-Date].[Date Hierarchy].[Year].&amp;[1956]"/>
              </i>
              <i n="[Search-Date].[Date Hierarchy].[Year].&amp;[1956].&amp;[נובמבר]" c="נובמבר">
                <p n="[Search-Date].[Date Hierarchy].[Year].&amp;[1956]"/>
              </i>
              <i n="[Search-Date].[Date Hierarchy].[Year].&amp;[1956].&amp;[דצמבר]" c="דצמבר">
                <p n="[Search-Date].[Date Hierarchy].[Year].&amp;[1956]"/>
              </i>
              <i n="[Search-Date].[Date Hierarchy].[Year].&amp;[1957].&amp;[ינואר]" c="ינואר">
                <p n="[Search-Date].[Date Hierarchy].[Year].&amp;[1957]"/>
              </i>
              <i n="[Search-Date].[Date Hierarchy].[Year].&amp;[1957].&amp;[פברואר]" c="פברואר">
                <p n="[Search-Date].[Date Hierarchy].[Year].&amp;[1957]"/>
              </i>
              <i n="[Search-Date].[Date Hierarchy].[Year].&amp;[1957].&amp;[מרץ]" c="מרץ">
                <p n="[Search-Date].[Date Hierarchy].[Year].&amp;[1957]"/>
              </i>
              <i n="[Search-Date].[Date Hierarchy].[Year].&amp;[1957].&amp;[אפריל]" c="אפריל">
                <p n="[Search-Date].[Date Hierarchy].[Year].&amp;[1957]"/>
              </i>
              <i n="[Search-Date].[Date Hierarchy].[Year].&amp;[1957].&amp;[מאי]" c="מאי">
                <p n="[Search-Date].[Date Hierarchy].[Year].&amp;[1957]"/>
              </i>
              <i n="[Search-Date].[Date Hierarchy].[Year].&amp;[1957].&amp;[יוני]" c="יוני">
                <p n="[Search-Date].[Date Hierarchy].[Year].&amp;[1957]"/>
              </i>
              <i n="[Search-Date].[Date Hierarchy].[Year].&amp;[1957].&amp;[יולי]" c="יולי">
                <p n="[Search-Date].[Date Hierarchy].[Year].&amp;[1957]"/>
              </i>
              <i n="[Search-Date].[Date Hierarchy].[Year].&amp;[1957].&amp;[אוגוסט]" c="אוגוסט">
                <p n="[Search-Date].[Date Hierarchy].[Year].&amp;[1957]"/>
              </i>
              <i n="[Search-Date].[Date Hierarchy].[Year].&amp;[1957].&amp;[ספטמבר]" c="ספטמבר">
                <p n="[Search-Date].[Date Hierarchy].[Year].&amp;[1957]"/>
              </i>
              <i n="[Search-Date].[Date Hierarchy].[Year].&amp;[1957].&amp;[אוקטובר]" c="אוקטובר">
                <p n="[Search-Date].[Date Hierarchy].[Year].&amp;[1957]"/>
              </i>
              <i n="[Search-Date].[Date Hierarchy].[Year].&amp;[1957].&amp;[נובמבר]" c="נובמבר">
                <p n="[Search-Date].[Date Hierarchy].[Year].&amp;[1957]"/>
              </i>
              <i n="[Search-Date].[Date Hierarchy].[Year].&amp;[1957].&amp;[דצמבר]" c="דצמבר">
                <p n="[Search-Date].[Date Hierarchy].[Year].&amp;[1957]"/>
              </i>
              <i n="[Search-Date].[Date Hierarchy].[Year].&amp;[1958].&amp;[ינואר]" c="ינואר">
                <p n="[Search-Date].[Date Hierarchy].[Year].&amp;[1958]"/>
              </i>
              <i n="[Search-Date].[Date Hierarchy].[Year].&amp;[1958].&amp;[פברואר]" c="פברואר">
                <p n="[Search-Date].[Date Hierarchy].[Year].&amp;[1958]"/>
              </i>
              <i n="[Search-Date].[Date Hierarchy].[Year].&amp;[1958].&amp;[מרץ]" c="מרץ">
                <p n="[Search-Date].[Date Hierarchy].[Year].&amp;[1958]"/>
              </i>
              <i n="[Search-Date].[Date Hierarchy].[Year].&amp;[1958].&amp;[אפריל]" c="אפריל">
                <p n="[Search-Date].[Date Hierarchy].[Year].&amp;[1958]"/>
              </i>
              <i n="[Search-Date].[Date Hierarchy].[Year].&amp;[1958].&amp;[מאי]" c="מאי">
                <p n="[Search-Date].[Date Hierarchy].[Year].&amp;[1958]"/>
              </i>
              <i n="[Search-Date].[Date Hierarchy].[Year].&amp;[1958].&amp;[יוני]" c="יוני">
                <p n="[Search-Date].[Date Hierarchy].[Year].&amp;[1958]"/>
              </i>
              <i n="[Search-Date].[Date Hierarchy].[Year].&amp;[1958].&amp;[יולי]" c="יולי">
                <p n="[Search-Date].[Date Hierarchy].[Year].&amp;[1958]"/>
              </i>
              <i n="[Search-Date].[Date Hierarchy].[Year].&amp;[1958].&amp;[אוגוסט]" c="אוגוסט">
                <p n="[Search-Date].[Date Hierarchy].[Year].&amp;[1958]"/>
              </i>
              <i n="[Search-Date].[Date Hierarchy].[Year].&amp;[1958].&amp;[ספטמבר]" c="ספטמבר">
                <p n="[Search-Date].[Date Hierarchy].[Year].&amp;[1958]"/>
              </i>
              <i n="[Search-Date].[Date Hierarchy].[Year].&amp;[1958].&amp;[אוקטובר]" c="אוקטובר">
                <p n="[Search-Date].[Date Hierarchy].[Year].&amp;[1958]"/>
              </i>
              <i n="[Search-Date].[Date Hierarchy].[Year].&amp;[1958].&amp;[נובמבר]" c="נובמבר">
                <p n="[Search-Date].[Date Hierarchy].[Year].&amp;[1958]"/>
              </i>
              <i n="[Search-Date].[Date Hierarchy].[Year].&amp;[1958].&amp;[דצמבר]" c="דצמבר">
                <p n="[Search-Date].[Date Hierarchy].[Year].&amp;[1958]"/>
              </i>
              <i n="[Search-Date].[Date Hierarchy].[Year].&amp;[1959].&amp;[ינואר]" c="ינואר">
                <p n="[Search-Date].[Date Hierarchy].[Year].&amp;[1959]"/>
              </i>
              <i n="[Search-Date].[Date Hierarchy].[Year].&amp;[1959].&amp;[פברואר]" c="פברואר">
                <p n="[Search-Date].[Date Hierarchy].[Year].&amp;[1959]"/>
              </i>
              <i n="[Search-Date].[Date Hierarchy].[Year].&amp;[1959].&amp;[מרץ]" c="מרץ">
                <p n="[Search-Date].[Date Hierarchy].[Year].&amp;[1959]"/>
              </i>
              <i n="[Search-Date].[Date Hierarchy].[Year].&amp;[1959].&amp;[אפריל]" c="אפריל">
                <p n="[Search-Date].[Date Hierarchy].[Year].&amp;[1959]"/>
              </i>
              <i n="[Search-Date].[Date Hierarchy].[Year].&amp;[1959].&amp;[מאי]" c="מאי">
                <p n="[Search-Date].[Date Hierarchy].[Year].&amp;[1959]"/>
              </i>
              <i n="[Search-Date].[Date Hierarchy].[Year].&amp;[1959].&amp;[יוני]" c="יוני">
                <p n="[Search-Date].[Date Hierarchy].[Year].&amp;[1959]"/>
              </i>
              <i n="[Search-Date].[Date Hierarchy].[Year].&amp;[1959].&amp;[יולי]" c="יולי">
                <p n="[Search-Date].[Date Hierarchy].[Year].&amp;[1959]"/>
              </i>
              <i n="[Search-Date].[Date Hierarchy].[Year].&amp;[1959].&amp;[אוגוסט]" c="אוגוסט">
                <p n="[Search-Date].[Date Hierarchy].[Year].&amp;[1959]"/>
              </i>
              <i n="[Search-Date].[Date Hierarchy].[Year].&amp;[1959].&amp;[ספטמבר]" c="ספטמבר">
                <p n="[Search-Date].[Date Hierarchy].[Year].&amp;[1959]"/>
              </i>
              <i n="[Search-Date].[Date Hierarchy].[Year].&amp;[1959].&amp;[אוקטובר]" c="אוקטובר">
                <p n="[Search-Date].[Date Hierarchy].[Year].&amp;[1959]"/>
              </i>
              <i n="[Search-Date].[Date Hierarchy].[Year].&amp;[1959].&amp;[נובמבר]" c="נובמבר">
                <p n="[Search-Date].[Date Hierarchy].[Year].&amp;[1959]"/>
              </i>
              <i n="[Search-Date].[Date Hierarchy].[Year].&amp;[1959].&amp;[דצמבר]" c="דצמבר">
                <p n="[Search-Date].[Date Hierarchy].[Year].&amp;[1959]"/>
              </i>
              <i n="[Search-Date].[Date Hierarchy].[Year].&amp;[1960].&amp;[ינואר]" c="ינואר">
                <p n="[Search-Date].[Date Hierarchy].[Year].&amp;[1960]"/>
              </i>
              <i n="[Search-Date].[Date Hierarchy].[Year].&amp;[1960].&amp;[פברואר]" c="פברואר">
                <p n="[Search-Date].[Date Hierarchy].[Year].&amp;[1960]"/>
              </i>
              <i n="[Search-Date].[Date Hierarchy].[Year].&amp;[1960].&amp;[מרץ]" c="מרץ">
                <p n="[Search-Date].[Date Hierarchy].[Year].&amp;[1960]"/>
              </i>
              <i n="[Search-Date].[Date Hierarchy].[Year].&amp;[1960].&amp;[אפריל]" c="אפריל">
                <p n="[Search-Date].[Date Hierarchy].[Year].&amp;[1960]"/>
              </i>
              <i n="[Search-Date].[Date Hierarchy].[Year].&amp;[1960].&amp;[מאי]" c="מאי">
                <p n="[Search-Date].[Date Hierarchy].[Year].&amp;[1960]"/>
              </i>
              <i n="[Search-Date].[Date Hierarchy].[Year].&amp;[1960].&amp;[יוני]" c="יוני">
                <p n="[Search-Date].[Date Hierarchy].[Year].&amp;[1960]"/>
              </i>
              <i n="[Search-Date].[Date Hierarchy].[Year].&amp;[1960].&amp;[יולי]" c="יולי">
                <p n="[Search-Date].[Date Hierarchy].[Year].&amp;[1960]"/>
              </i>
              <i n="[Search-Date].[Date Hierarchy].[Year].&amp;[1960].&amp;[אוגוסט]" c="אוגוסט">
                <p n="[Search-Date].[Date Hierarchy].[Year].&amp;[1960]"/>
              </i>
              <i n="[Search-Date].[Date Hierarchy].[Year].&amp;[1960].&amp;[ספטמבר]" c="ספטמבר">
                <p n="[Search-Date].[Date Hierarchy].[Year].&amp;[1960]"/>
              </i>
              <i n="[Search-Date].[Date Hierarchy].[Year].&amp;[1960].&amp;[אוקטובר]" c="אוקטובר">
                <p n="[Search-Date].[Date Hierarchy].[Year].&amp;[1960]"/>
              </i>
              <i n="[Search-Date].[Date Hierarchy].[Year].&amp;[1960].&amp;[נובמבר]" c="נובמבר">
                <p n="[Search-Date].[Date Hierarchy].[Year].&amp;[1960]"/>
              </i>
              <i n="[Search-Date].[Date Hierarchy].[Year].&amp;[1960].&amp;[דצמבר]" c="דצמבר">
                <p n="[Search-Date].[Date Hierarchy].[Year].&amp;[1960]"/>
              </i>
              <i n="[Search-Date].[Date Hierarchy].[Year].&amp;[1961].&amp;[ינואר]" c="ינואר">
                <p n="[Search-Date].[Date Hierarchy].[Year].&amp;[1961]"/>
              </i>
              <i n="[Search-Date].[Date Hierarchy].[Year].&amp;[1961].&amp;[פברואר]" c="פברואר">
                <p n="[Search-Date].[Date Hierarchy].[Year].&amp;[1961]"/>
              </i>
              <i n="[Search-Date].[Date Hierarchy].[Year].&amp;[1961].&amp;[מרץ]" c="מרץ">
                <p n="[Search-Date].[Date Hierarchy].[Year].&amp;[1961]"/>
              </i>
              <i n="[Search-Date].[Date Hierarchy].[Year].&amp;[1961].&amp;[אפריל]" c="אפריל">
                <p n="[Search-Date].[Date Hierarchy].[Year].&amp;[1961]"/>
              </i>
              <i n="[Search-Date].[Date Hierarchy].[Year].&amp;[1961].&amp;[מאי]" c="מאי">
                <p n="[Search-Date].[Date Hierarchy].[Year].&amp;[1961]"/>
              </i>
              <i n="[Search-Date].[Date Hierarchy].[Year].&amp;[1961].&amp;[יוני]" c="יוני">
                <p n="[Search-Date].[Date Hierarchy].[Year].&amp;[1961]"/>
              </i>
              <i n="[Search-Date].[Date Hierarchy].[Year].&amp;[1961].&amp;[יולי]" c="יולי">
                <p n="[Search-Date].[Date Hierarchy].[Year].&amp;[1961]"/>
              </i>
              <i n="[Search-Date].[Date Hierarchy].[Year].&amp;[1961].&amp;[אוגוסט]" c="אוגוסט">
                <p n="[Search-Date].[Date Hierarchy].[Year].&amp;[1961]"/>
              </i>
              <i n="[Search-Date].[Date Hierarchy].[Year].&amp;[1961].&amp;[ספטמבר]" c="ספטמבר">
                <p n="[Search-Date].[Date Hierarchy].[Year].&amp;[1961]"/>
              </i>
              <i n="[Search-Date].[Date Hierarchy].[Year].&amp;[1961].&amp;[אוקטובר]" c="אוקטובר">
                <p n="[Search-Date].[Date Hierarchy].[Year].&amp;[1961]"/>
              </i>
              <i n="[Search-Date].[Date Hierarchy].[Year].&amp;[1961].&amp;[נובמבר]" c="נובמבר">
                <p n="[Search-Date].[Date Hierarchy].[Year].&amp;[1961]"/>
              </i>
              <i n="[Search-Date].[Date Hierarchy].[Year].&amp;[1961].&amp;[דצמבר]" c="דצמבר">
                <p n="[Search-Date].[Date Hierarchy].[Year].&amp;[1961]"/>
              </i>
              <i n="[Search-Date].[Date Hierarchy].[Year].&amp;[1962].&amp;[ינואר]" c="ינואר">
                <p n="[Search-Date].[Date Hierarchy].[Year].&amp;[1962]"/>
              </i>
              <i n="[Search-Date].[Date Hierarchy].[Year].&amp;[1962].&amp;[פברואר]" c="פברואר">
                <p n="[Search-Date].[Date Hierarchy].[Year].&amp;[1962]"/>
              </i>
              <i n="[Search-Date].[Date Hierarchy].[Year].&amp;[1962].&amp;[מרץ]" c="מרץ">
                <p n="[Search-Date].[Date Hierarchy].[Year].&amp;[1962]"/>
              </i>
              <i n="[Search-Date].[Date Hierarchy].[Year].&amp;[1962].&amp;[אפריל]" c="אפריל">
                <p n="[Search-Date].[Date Hierarchy].[Year].&amp;[1962]"/>
              </i>
              <i n="[Search-Date].[Date Hierarchy].[Year].&amp;[1962].&amp;[מאי]" c="מאי">
                <p n="[Search-Date].[Date Hierarchy].[Year].&amp;[1962]"/>
              </i>
              <i n="[Search-Date].[Date Hierarchy].[Year].&amp;[1962].&amp;[יוני]" c="יוני">
                <p n="[Search-Date].[Date Hierarchy].[Year].&amp;[1962]"/>
              </i>
              <i n="[Search-Date].[Date Hierarchy].[Year].&amp;[1962].&amp;[יולי]" c="יולי">
                <p n="[Search-Date].[Date Hierarchy].[Year].&amp;[1962]"/>
              </i>
              <i n="[Search-Date].[Date Hierarchy].[Year].&amp;[1962].&amp;[אוגוסט]" c="אוגוסט">
                <p n="[Search-Date].[Date Hierarchy].[Year].&amp;[1962]"/>
              </i>
              <i n="[Search-Date].[Date Hierarchy].[Year].&amp;[1962].&amp;[ספטמבר]" c="ספטמבר">
                <p n="[Search-Date].[Date Hierarchy].[Year].&amp;[1962]"/>
              </i>
              <i n="[Search-Date].[Date Hierarchy].[Year].&amp;[1962].&amp;[אוקטובר]" c="אוקטובר">
                <p n="[Search-Date].[Date Hierarchy].[Year].&amp;[1962]"/>
              </i>
              <i n="[Search-Date].[Date Hierarchy].[Year].&amp;[1962].&amp;[נובמבר]" c="נובמבר">
                <p n="[Search-Date].[Date Hierarchy].[Year].&amp;[1962]"/>
              </i>
              <i n="[Search-Date].[Date Hierarchy].[Year].&amp;[1962].&amp;[דצמבר]" c="דצמבר">
                <p n="[Search-Date].[Date Hierarchy].[Year].&amp;[1962]"/>
              </i>
              <i n="[Search-Date].[Date Hierarchy].[Year].&amp;[1963].&amp;[ינואר]" c="ינואר">
                <p n="[Search-Date].[Date Hierarchy].[Year].&amp;[1963]"/>
              </i>
              <i n="[Search-Date].[Date Hierarchy].[Year].&amp;[1963].&amp;[פברואר]" c="פברואר">
                <p n="[Search-Date].[Date Hierarchy].[Year].&amp;[1963]"/>
              </i>
              <i n="[Search-Date].[Date Hierarchy].[Year].&amp;[1963].&amp;[מרץ]" c="מרץ">
                <p n="[Search-Date].[Date Hierarchy].[Year].&amp;[1963]"/>
              </i>
              <i n="[Search-Date].[Date Hierarchy].[Year].&amp;[1963].&amp;[אפריל]" c="אפריל">
                <p n="[Search-Date].[Date Hierarchy].[Year].&amp;[1963]"/>
              </i>
              <i n="[Search-Date].[Date Hierarchy].[Year].&amp;[1963].&amp;[מאי]" c="מאי">
                <p n="[Search-Date].[Date Hierarchy].[Year].&amp;[1963]"/>
              </i>
              <i n="[Search-Date].[Date Hierarchy].[Year].&amp;[1963].&amp;[יוני]" c="יוני">
                <p n="[Search-Date].[Date Hierarchy].[Year].&amp;[1963]"/>
              </i>
              <i n="[Search-Date].[Date Hierarchy].[Year].&amp;[1963].&amp;[יולי]" c="יולי">
                <p n="[Search-Date].[Date Hierarchy].[Year].&amp;[1963]"/>
              </i>
              <i n="[Search-Date].[Date Hierarchy].[Year].&amp;[1963].&amp;[אוגוסט]" c="אוגוסט">
                <p n="[Search-Date].[Date Hierarchy].[Year].&amp;[1963]"/>
              </i>
              <i n="[Search-Date].[Date Hierarchy].[Year].&amp;[1963].&amp;[ספטמבר]" c="ספטמבר">
                <p n="[Search-Date].[Date Hierarchy].[Year].&amp;[1963]"/>
              </i>
              <i n="[Search-Date].[Date Hierarchy].[Year].&amp;[1963].&amp;[אוקטובר]" c="אוקטובר">
                <p n="[Search-Date].[Date Hierarchy].[Year].&amp;[1963]"/>
              </i>
              <i n="[Search-Date].[Date Hierarchy].[Year].&amp;[1963].&amp;[נובמבר]" c="נובמבר">
                <p n="[Search-Date].[Date Hierarchy].[Year].&amp;[1963]"/>
              </i>
              <i n="[Search-Date].[Date Hierarchy].[Year].&amp;[1963].&amp;[דצמבר]" c="דצמבר">
                <p n="[Search-Date].[Date Hierarchy].[Year].&amp;[1963]"/>
              </i>
              <i n="[Search-Date].[Date Hierarchy].[Year].&amp;[1964].&amp;[ינואר]" c="ינואר">
                <p n="[Search-Date].[Date Hierarchy].[Year].&amp;[1964]"/>
              </i>
              <i n="[Search-Date].[Date Hierarchy].[Year].&amp;[1964].&amp;[פברואר]" c="פברואר">
                <p n="[Search-Date].[Date Hierarchy].[Year].&amp;[1964]"/>
              </i>
              <i n="[Search-Date].[Date Hierarchy].[Year].&amp;[1964].&amp;[מרץ]" c="מרץ">
                <p n="[Search-Date].[Date Hierarchy].[Year].&amp;[1964]"/>
              </i>
              <i n="[Search-Date].[Date Hierarchy].[Year].&amp;[1964].&amp;[אפריל]" c="אפריל">
                <p n="[Search-Date].[Date Hierarchy].[Year].&amp;[1964]"/>
              </i>
              <i n="[Search-Date].[Date Hierarchy].[Year].&amp;[1964].&amp;[מאי]" c="מאי">
                <p n="[Search-Date].[Date Hierarchy].[Year].&amp;[1964]"/>
              </i>
              <i n="[Search-Date].[Date Hierarchy].[Year].&amp;[1964].&amp;[יוני]" c="יוני">
                <p n="[Search-Date].[Date Hierarchy].[Year].&amp;[1964]"/>
              </i>
              <i n="[Search-Date].[Date Hierarchy].[Year].&amp;[1964].&amp;[יולי]" c="יולי">
                <p n="[Search-Date].[Date Hierarchy].[Year].&amp;[1964]"/>
              </i>
              <i n="[Search-Date].[Date Hierarchy].[Year].&amp;[1964].&amp;[אוגוסט]" c="אוגוסט">
                <p n="[Search-Date].[Date Hierarchy].[Year].&amp;[1964]"/>
              </i>
              <i n="[Search-Date].[Date Hierarchy].[Year].&amp;[1964].&amp;[ספטמבר]" c="ספטמבר">
                <p n="[Search-Date].[Date Hierarchy].[Year].&amp;[1964]"/>
              </i>
              <i n="[Search-Date].[Date Hierarchy].[Year].&amp;[1964].&amp;[אוקטובר]" c="אוקטובר">
                <p n="[Search-Date].[Date Hierarchy].[Year].&amp;[1964]"/>
              </i>
              <i n="[Search-Date].[Date Hierarchy].[Year].&amp;[1964].&amp;[נובמבר]" c="נובמבר">
                <p n="[Search-Date].[Date Hierarchy].[Year].&amp;[1964]"/>
              </i>
              <i n="[Search-Date].[Date Hierarchy].[Year].&amp;[1964].&amp;[דצמבר]" c="דצמבר">
                <p n="[Search-Date].[Date Hierarchy].[Year].&amp;[1964]"/>
              </i>
              <i n="[Search-Date].[Date Hierarchy].[Year].&amp;[1965].&amp;[ינואר]" c="ינואר">
                <p n="[Search-Date].[Date Hierarchy].[Year].&amp;[1965]"/>
              </i>
              <i n="[Search-Date].[Date Hierarchy].[Year].&amp;[1965].&amp;[פברואר]" c="פברואר">
                <p n="[Search-Date].[Date Hierarchy].[Year].&amp;[1965]"/>
              </i>
              <i n="[Search-Date].[Date Hierarchy].[Year].&amp;[1965].&amp;[מרץ]" c="מרץ">
                <p n="[Search-Date].[Date Hierarchy].[Year].&amp;[1965]"/>
              </i>
              <i n="[Search-Date].[Date Hierarchy].[Year].&amp;[1965].&amp;[אפריל]" c="אפריל">
                <p n="[Search-Date].[Date Hierarchy].[Year].&amp;[1965]"/>
              </i>
              <i n="[Search-Date].[Date Hierarchy].[Year].&amp;[1965].&amp;[מאי]" c="מאי">
                <p n="[Search-Date].[Date Hierarchy].[Year].&amp;[1965]"/>
              </i>
              <i n="[Search-Date].[Date Hierarchy].[Year].&amp;[1965].&amp;[יוני]" c="יוני">
                <p n="[Search-Date].[Date Hierarchy].[Year].&amp;[1965]"/>
              </i>
              <i n="[Search-Date].[Date Hierarchy].[Year].&amp;[1965].&amp;[יולי]" c="יולי">
                <p n="[Search-Date].[Date Hierarchy].[Year].&amp;[1965]"/>
              </i>
              <i n="[Search-Date].[Date Hierarchy].[Year].&amp;[1965].&amp;[אוגוסט]" c="אוגוסט">
                <p n="[Search-Date].[Date Hierarchy].[Year].&amp;[1965]"/>
              </i>
              <i n="[Search-Date].[Date Hierarchy].[Year].&amp;[1965].&amp;[ספטמבר]" c="ספטמבר">
                <p n="[Search-Date].[Date Hierarchy].[Year].&amp;[1965]"/>
              </i>
              <i n="[Search-Date].[Date Hierarchy].[Year].&amp;[1965].&amp;[אוקטובר]" c="אוקטובר">
                <p n="[Search-Date].[Date Hierarchy].[Year].&amp;[1965]"/>
              </i>
              <i n="[Search-Date].[Date Hierarchy].[Year].&amp;[1965].&amp;[נובמבר]" c="נובמבר">
                <p n="[Search-Date].[Date Hierarchy].[Year].&amp;[1965]"/>
              </i>
              <i n="[Search-Date].[Date Hierarchy].[Year].&amp;[1965].&amp;[דצמבר]" c="דצמבר">
                <p n="[Search-Date].[Date Hierarchy].[Year].&amp;[1965]"/>
              </i>
              <i n="[Search-Date].[Date Hierarchy].[Year].&amp;[1966].&amp;[ינואר]" c="ינואר">
                <p n="[Search-Date].[Date Hierarchy].[Year].&amp;[1966]"/>
              </i>
              <i n="[Search-Date].[Date Hierarchy].[Year].&amp;[1966].&amp;[פברואר]" c="פברואר">
                <p n="[Search-Date].[Date Hierarchy].[Year].&amp;[1966]"/>
              </i>
              <i n="[Search-Date].[Date Hierarchy].[Year].&amp;[1966].&amp;[מרץ]" c="מרץ">
                <p n="[Search-Date].[Date Hierarchy].[Year].&amp;[1966]"/>
              </i>
              <i n="[Search-Date].[Date Hierarchy].[Year].&amp;[1966].&amp;[אפריל]" c="אפריל">
                <p n="[Search-Date].[Date Hierarchy].[Year].&amp;[1966]"/>
              </i>
              <i n="[Search-Date].[Date Hierarchy].[Year].&amp;[1966].&amp;[מאי]" c="מאי">
                <p n="[Search-Date].[Date Hierarchy].[Year].&amp;[1966]"/>
              </i>
              <i n="[Search-Date].[Date Hierarchy].[Year].&amp;[1966].&amp;[יוני]" c="יוני">
                <p n="[Search-Date].[Date Hierarchy].[Year].&amp;[1966]"/>
              </i>
              <i n="[Search-Date].[Date Hierarchy].[Year].&amp;[1966].&amp;[יולי]" c="יולי">
                <p n="[Search-Date].[Date Hierarchy].[Year].&amp;[1966]"/>
              </i>
              <i n="[Search-Date].[Date Hierarchy].[Year].&amp;[1966].&amp;[אוגוסט]" c="אוגוסט">
                <p n="[Search-Date].[Date Hierarchy].[Year].&amp;[1966]"/>
              </i>
              <i n="[Search-Date].[Date Hierarchy].[Year].&amp;[1966].&amp;[ספטמבר]" c="ספטמבר">
                <p n="[Search-Date].[Date Hierarchy].[Year].&amp;[1966]"/>
              </i>
              <i n="[Search-Date].[Date Hierarchy].[Year].&amp;[1966].&amp;[אוקטובר]" c="אוקטובר">
                <p n="[Search-Date].[Date Hierarchy].[Year].&amp;[1966]"/>
              </i>
              <i n="[Search-Date].[Date Hierarchy].[Year].&amp;[1966].&amp;[נובמבר]" c="נובמבר">
                <p n="[Search-Date].[Date Hierarchy].[Year].&amp;[1966]"/>
              </i>
              <i n="[Search-Date].[Date Hierarchy].[Year].&amp;[1966].&amp;[דצמבר]" c="דצמבר">
                <p n="[Search-Date].[Date Hierarchy].[Year].&amp;[1966]"/>
              </i>
              <i n="[Search-Date].[Date Hierarchy].[Year].&amp;[1967].&amp;[ינואר]" c="ינואר">
                <p n="[Search-Date].[Date Hierarchy].[Year].&amp;[1967]"/>
              </i>
              <i n="[Search-Date].[Date Hierarchy].[Year].&amp;[1967].&amp;[פברואר]" c="פברואר">
                <p n="[Search-Date].[Date Hierarchy].[Year].&amp;[1967]"/>
              </i>
              <i n="[Search-Date].[Date Hierarchy].[Year].&amp;[1967].&amp;[מרץ]" c="מרץ">
                <p n="[Search-Date].[Date Hierarchy].[Year].&amp;[1967]"/>
              </i>
              <i n="[Search-Date].[Date Hierarchy].[Year].&amp;[1967].&amp;[אפריל]" c="אפריל">
                <p n="[Search-Date].[Date Hierarchy].[Year].&amp;[1967]"/>
              </i>
              <i n="[Search-Date].[Date Hierarchy].[Year].&amp;[1967].&amp;[מאי]" c="מאי">
                <p n="[Search-Date].[Date Hierarchy].[Year].&amp;[1967]"/>
              </i>
              <i n="[Search-Date].[Date Hierarchy].[Year].&amp;[1967].&amp;[יוני]" c="יוני">
                <p n="[Search-Date].[Date Hierarchy].[Year].&amp;[1967]"/>
              </i>
              <i n="[Search-Date].[Date Hierarchy].[Year].&amp;[1967].&amp;[יולי]" c="יולי">
                <p n="[Search-Date].[Date Hierarchy].[Year].&amp;[1967]"/>
              </i>
              <i n="[Search-Date].[Date Hierarchy].[Year].&amp;[1967].&amp;[אוגוסט]" c="אוגוסט">
                <p n="[Search-Date].[Date Hierarchy].[Year].&amp;[1967]"/>
              </i>
              <i n="[Search-Date].[Date Hierarchy].[Year].&amp;[1967].&amp;[ספטמבר]" c="ספטמבר">
                <p n="[Search-Date].[Date Hierarchy].[Year].&amp;[1967]"/>
              </i>
              <i n="[Search-Date].[Date Hierarchy].[Year].&amp;[1967].&amp;[אוקטובר]" c="אוקטובר">
                <p n="[Search-Date].[Date Hierarchy].[Year].&amp;[1967]"/>
              </i>
              <i n="[Search-Date].[Date Hierarchy].[Year].&amp;[1967].&amp;[נובמבר]" c="נובמבר">
                <p n="[Search-Date].[Date Hierarchy].[Year].&amp;[1967]"/>
              </i>
              <i n="[Search-Date].[Date Hierarchy].[Year].&amp;[1967].&amp;[דצמבר]" c="דצמבר">
                <p n="[Search-Date].[Date Hierarchy].[Year].&amp;[1967]"/>
              </i>
              <i n="[Search-Date].[Date Hierarchy].[Year].&amp;[1968].&amp;[ינואר]" c="ינואר">
                <p n="[Search-Date].[Date Hierarchy].[Year].&amp;[1968]"/>
              </i>
              <i n="[Search-Date].[Date Hierarchy].[Year].&amp;[1968].&amp;[פברואר]" c="פברואר">
                <p n="[Search-Date].[Date Hierarchy].[Year].&amp;[1968]"/>
              </i>
              <i n="[Search-Date].[Date Hierarchy].[Year].&amp;[1968].&amp;[מרץ]" c="מרץ">
                <p n="[Search-Date].[Date Hierarchy].[Year].&amp;[1968]"/>
              </i>
              <i n="[Search-Date].[Date Hierarchy].[Year].&amp;[1968].&amp;[אפריל]" c="אפריל">
                <p n="[Search-Date].[Date Hierarchy].[Year].&amp;[1968]"/>
              </i>
              <i n="[Search-Date].[Date Hierarchy].[Year].&amp;[1968].&amp;[מאי]" c="מאי">
                <p n="[Search-Date].[Date Hierarchy].[Year].&amp;[1968]"/>
              </i>
              <i n="[Search-Date].[Date Hierarchy].[Year].&amp;[1968].&amp;[יוני]" c="יוני">
                <p n="[Search-Date].[Date Hierarchy].[Year].&amp;[1968]"/>
              </i>
              <i n="[Search-Date].[Date Hierarchy].[Year].&amp;[1968].&amp;[יולי]" c="יולי">
                <p n="[Search-Date].[Date Hierarchy].[Year].&amp;[1968]"/>
              </i>
              <i n="[Search-Date].[Date Hierarchy].[Year].&amp;[1968].&amp;[אוגוסט]" c="אוגוסט">
                <p n="[Search-Date].[Date Hierarchy].[Year].&amp;[1968]"/>
              </i>
              <i n="[Search-Date].[Date Hierarchy].[Year].&amp;[1968].&amp;[ספטמבר]" c="ספטמבר">
                <p n="[Search-Date].[Date Hierarchy].[Year].&amp;[1968]"/>
              </i>
              <i n="[Search-Date].[Date Hierarchy].[Year].&amp;[1968].&amp;[אוקטובר]" c="אוקטובר">
                <p n="[Search-Date].[Date Hierarchy].[Year].&amp;[1968]"/>
              </i>
              <i n="[Search-Date].[Date Hierarchy].[Year].&amp;[1968].&amp;[נובמבר]" c="נובמבר">
                <p n="[Search-Date].[Date Hierarchy].[Year].&amp;[1968]"/>
              </i>
              <i n="[Search-Date].[Date Hierarchy].[Year].&amp;[1968].&amp;[דצמבר]" c="דצמבר">
                <p n="[Search-Date].[Date Hierarchy].[Year].&amp;[1968]"/>
              </i>
              <i n="[Search-Date].[Date Hierarchy].[Year].&amp;[1969].&amp;[ינואר]" c="ינואר">
                <p n="[Search-Date].[Date Hierarchy].[Year].&amp;[1969]"/>
              </i>
              <i n="[Search-Date].[Date Hierarchy].[Year].&amp;[1969].&amp;[פברואר]" c="פברואר">
                <p n="[Search-Date].[Date Hierarchy].[Year].&amp;[1969]"/>
              </i>
              <i n="[Search-Date].[Date Hierarchy].[Year].&amp;[1969].&amp;[מרץ]" c="מרץ">
                <p n="[Search-Date].[Date Hierarchy].[Year].&amp;[1969]"/>
              </i>
              <i n="[Search-Date].[Date Hierarchy].[Year].&amp;[1969].&amp;[אפריל]" c="אפריל">
                <p n="[Search-Date].[Date Hierarchy].[Year].&amp;[1969]"/>
              </i>
              <i n="[Search-Date].[Date Hierarchy].[Year].&amp;[1969].&amp;[מאי]" c="מאי">
                <p n="[Search-Date].[Date Hierarchy].[Year].&amp;[1969]"/>
              </i>
              <i n="[Search-Date].[Date Hierarchy].[Year].&amp;[1969].&amp;[יוני]" c="יוני">
                <p n="[Search-Date].[Date Hierarchy].[Year].&amp;[1969]"/>
              </i>
              <i n="[Search-Date].[Date Hierarchy].[Year].&amp;[1969].&amp;[יולי]" c="יולי">
                <p n="[Search-Date].[Date Hierarchy].[Year].&amp;[1969]"/>
              </i>
              <i n="[Search-Date].[Date Hierarchy].[Year].&amp;[1969].&amp;[אוגוסט]" c="אוגוסט">
                <p n="[Search-Date].[Date Hierarchy].[Year].&amp;[1969]"/>
              </i>
              <i n="[Search-Date].[Date Hierarchy].[Year].&amp;[1969].&amp;[ספטמבר]" c="ספטמבר">
                <p n="[Search-Date].[Date Hierarchy].[Year].&amp;[1969]"/>
              </i>
              <i n="[Search-Date].[Date Hierarchy].[Year].&amp;[1969].&amp;[אוקטובר]" c="אוקטובר">
                <p n="[Search-Date].[Date Hierarchy].[Year].&amp;[1969]"/>
              </i>
              <i n="[Search-Date].[Date Hierarchy].[Year].&amp;[1969].&amp;[נובמבר]" c="נובמבר">
                <p n="[Search-Date].[Date Hierarchy].[Year].&amp;[1969]"/>
              </i>
              <i n="[Search-Date].[Date Hierarchy].[Year].&amp;[1969].&amp;[דצמבר]" c="דצמבר">
                <p n="[Search-Date].[Date Hierarchy].[Year].&amp;[1969]"/>
              </i>
              <i n="[Search-Date].[Date Hierarchy].[Year].&amp;[1970].&amp;[ינואר]" c="ינואר">
                <p n="[Search-Date].[Date Hierarchy].[Year].&amp;[1970]"/>
              </i>
              <i n="[Search-Date].[Date Hierarchy].[Year].&amp;[1970].&amp;[פברואר]" c="פברואר">
                <p n="[Search-Date].[Date Hierarchy].[Year].&amp;[1970]"/>
              </i>
              <i n="[Search-Date].[Date Hierarchy].[Year].&amp;[1970].&amp;[מרץ]" c="מרץ">
                <p n="[Search-Date].[Date Hierarchy].[Year].&amp;[1970]"/>
              </i>
              <i n="[Search-Date].[Date Hierarchy].[Year].&amp;[1970].&amp;[אפריל]" c="אפריל">
                <p n="[Search-Date].[Date Hierarchy].[Year].&amp;[1970]"/>
              </i>
              <i n="[Search-Date].[Date Hierarchy].[Year].&amp;[1970].&amp;[מאי]" c="מאי">
                <p n="[Search-Date].[Date Hierarchy].[Year].&amp;[1970]"/>
              </i>
              <i n="[Search-Date].[Date Hierarchy].[Year].&amp;[1970].&amp;[יוני]" c="יוני">
                <p n="[Search-Date].[Date Hierarchy].[Year].&amp;[1970]"/>
              </i>
              <i n="[Search-Date].[Date Hierarchy].[Year].&amp;[1970].&amp;[יולי]" c="יולי">
                <p n="[Search-Date].[Date Hierarchy].[Year].&amp;[1970]"/>
              </i>
              <i n="[Search-Date].[Date Hierarchy].[Year].&amp;[1970].&amp;[אוגוסט]" c="אוגוסט">
                <p n="[Search-Date].[Date Hierarchy].[Year].&amp;[1970]"/>
              </i>
              <i n="[Search-Date].[Date Hierarchy].[Year].&amp;[1970].&amp;[ספטמבר]" c="ספטמבר">
                <p n="[Search-Date].[Date Hierarchy].[Year].&amp;[1970]"/>
              </i>
              <i n="[Search-Date].[Date Hierarchy].[Year].&amp;[1970].&amp;[אוקטובר]" c="אוקטובר">
                <p n="[Search-Date].[Date Hierarchy].[Year].&amp;[1970]"/>
              </i>
              <i n="[Search-Date].[Date Hierarchy].[Year].&amp;[1970].&amp;[נובמבר]" c="נובמבר">
                <p n="[Search-Date].[Date Hierarchy].[Year].&amp;[1970]"/>
              </i>
              <i n="[Search-Date].[Date Hierarchy].[Year].&amp;[1970].&amp;[דצמבר]" c="דצמבר">
                <p n="[Search-Date].[Date Hierarchy].[Year].&amp;[1970]"/>
              </i>
              <i n="[Search-Date].[Date Hierarchy].[Year].&amp;[1971].&amp;[ינואר]" c="ינואר">
                <p n="[Search-Date].[Date Hierarchy].[Year].&amp;[1971]"/>
              </i>
              <i n="[Search-Date].[Date Hierarchy].[Year].&amp;[1971].&amp;[פברואר]" c="פברואר">
                <p n="[Search-Date].[Date Hierarchy].[Year].&amp;[1971]"/>
              </i>
              <i n="[Search-Date].[Date Hierarchy].[Year].&amp;[1971].&amp;[מרץ]" c="מרץ">
                <p n="[Search-Date].[Date Hierarchy].[Year].&amp;[1971]"/>
              </i>
              <i n="[Search-Date].[Date Hierarchy].[Year].&amp;[1971].&amp;[אפריל]" c="אפריל">
                <p n="[Search-Date].[Date Hierarchy].[Year].&amp;[1971]"/>
              </i>
              <i n="[Search-Date].[Date Hierarchy].[Year].&amp;[1971].&amp;[מאי]" c="מאי">
                <p n="[Search-Date].[Date Hierarchy].[Year].&amp;[1971]"/>
              </i>
              <i n="[Search-Date].[Date Hierarchy].[Year].&amp;[1971].&amp;[יוני]" c="יוני">
                <p n="[Search-Date].[Date Hierarchy].[Year].&amp;[1971]"/>
              </i>
              <i n="[Search-Date].[Date Hierarchy].[Year].&amp;[1971].&amp;[יולי]" c="יולי">
                <p n="[Search-Date].[Date Hierarchy].[Year].&amp;[1971]"/>
              </i>
              <i n="[Search-Date].[Date Hierarchy].[Year].&amp;[1971].&amp;[אוגוסט]" c="אוגוסט">
                <p n="[Search-Date].[Date Hierarchy].[Year].&amp;[1971]"/>
              </i>
              <i n="[Search-Date].[Date Hierarchy].[Year].&amp;[1971].&amp;[ספטמבר]" c="ספטמבר">
                <p n="[Search-Date].[Date Hierarchy].[Year].&amp;[1971]"/>
              </i>
              <i n="[Search-Date].[Date Hierarchy].[Year].&amp;[1971].&amp;[אוקטובר]" c="אוקטובר">
                <p n="[Search-Date].[Date Hierarchy].[Year].&amp;[1971]"/>
              </i>
              <i n="[Search-Date].[Date Hierarchy].[Year].&amp;[1971].&amp;[נובמבר]" c="נובמבר">
                <p n="[Search-Date].[Date Hierarchy].[Year].&amp;[1971]"/>
              </i>
              <i n="[Search-Date].[Date Hierarchy].[Year].&amp;[1971].&amp;[דצמבר]" c="דצמבר">
                <p n="[Search-Date].[Date Hierarchy].[Year].&amp;[1971]"/>
              </i>
              <i n="[Search-Date].[Date Hierarchy].[Year].&amp;[1972].&amp;[ינואר]" c="ינואר">
                <p n="[Search-Date].[Date Hierarchy].[Year].&amp;[1972]"/>
              </i>
              <i n="[Search-Date].[Date Hierarchy].[Year].&amp;[1972].&amp;[פברואר]" c="פברואר">
                <p n="[Search-Date].[Date Hierarchy].[Year].&amp;[1972]"/>
              </i>
              <i n="[Search-Date].[Date Hierarchy].[Year].&amp;[1972].&amp;[מרץ]" c="מרץ">
                <p n="[Search-Date].[Date Hierarchy].[Year].&amp;[1972]"/>
              </i>
              <i n="[Search-Date].[Date Hierarchy].[Year].&amp;[1972].&amp;[אפריל]" c="אפריל">
                <p n="[Search-Date].[Date Hierarchy].[Year].&amp;[1972]"/>
              </i>
              <i n="[Search-Date].[Date Hierarchy].[Year].&amp;[1972].&amp;[מאי]" c="מאי">
                <p n="[Search-Date].[Date Hierarchy].[Year].&amp;[1972]"/>
              </i>
              <i n="[Search-Date].[Date Hierarchy].[Year].&amp;[1972].&amp;[יוני]" c="יוני">
                <p n="[Search-Date].[Date Hierarchy].[Year].&amp;[1972]"/>
              </i>
              <i n="[Search-Date].[Date Hierarchy].[Year].&amp;[1972].&amp;[יולי]" c="יולי">
                <p n="[Search-Date].[Date Hierarchy].[Year].&amp;[1972]"/>
              </i>
              <i n="[Search-Date].[Date Hierarchy].[Year].&amp;[1972].&amp;[אוגוסט]" c="אוגוסט">
                <p n="[Search-Date].[Date Hierarchy].[Year].&amp;[1972]"/>
              </i>
              <i n="[Search-Date].[Date Hierarchy].[Year].&amp;[1972].&amp;[ספטמבר]" c="ספטמבר">
                <p n="[Search-Date].[Date Hierarchy].[Year].&amp;[1972]"/>
              </i>
              <i n="[Search-Date].[Date Hierarchy].[Year].&amp;[1972].&amp;[אוקטובר]" c="אוקטובר">
                <p n="[Search-Date].[Date Hierarchy].[Year].&amp;[1972]"/>
              </i>
              <i n="[Search-Date].[Date Hierarchy].[Year].&amp;[1972].&amp;[נובמבר]" c="נובמבר">
                <p n="[Search-Date].[Date Hierarchy].[Year].&amp;[1972]"/>
              </i>
              <i n="[Search-Date].[Date Hierarchy].[Year].&amp;[1972].&amp;[דצמבר]" c="דצמבר">
                <p n="[Search-Date].[Date Hierarchy].[Year].&amp;[1972]"/>
              </i>
              <i n="[Search-Date].[Date Hierarchy].[Year].&amp;[1973].&amp;[ינואר]" c="ינואר">
                <p n="[Search-Date].[Date Hierarchy].[Year].&amp;[1973]"/>
              </i>
              <i n="[Search-Date].[Date Hierarchy].[Year].&amp;[1973].&amp;[פברואר]" c="פברואר">
                <p n="[Search-Date].[Date Hierarchy].[Year].&amp;[1973]"/>
              </i>
              <i n="[Search-Date].[Date Hierarchy].[Year].&amp;[1973].&amp;[מרץ]" c="מרץ">
                <p n="[Search-Date].[Date Hierarchy].[Year].&amp;[1973]"/>
              </i>
              <i n="[Search-Date].[Date Hierarchy].[Year].&amp;[1973].&amp;[אפריל]" c="אפריל">
                <p n="[Search-Date].[Date Hierarchy].[Year].&amp;[1973]"/>
              </i>
              <i n="[Search-Date].[Date Hierarchy].[Year].&amp;[1973].&amp;[מאי]" c="מאי">
                <p n="[Search-Date].[Date Hierarchy].[Year].&amp;[1973]"/>
              </i>
              <i n="[Search-Date].[Date Hierarchy].[Year].&amp;[1973].&amp;[יוני]" c="יוני">
                <p n="[Search-Date].[Date Hierarchy].[Year].&amp;[1973]"/>
              </i>
              <i n="[Search-Date].[Date Hierarchy].[Year].&amp;[1973].&amp;[יולי]" c="יולי">
                <p n="[Search-Date].[Date Hierarchy].[Year].&amp;[1973]"/>
              </i>
              <i n="[Search-Date].[Date Hierarchy].[Year].&amp;[1973].&amp;[אוגוסט]" c="אוגוסט">
                <p n="[Search-Date].[Date Hierarchy].[Year].&amp;[1973]"/>
              </i>
              <i n="[Search-Date].[Date Hierarchy].[Year].&amp;[1973].&amp;[ספטמבר]" c="ספטמבר">
                <p n="[Search-Date].[Date Hierarchy].[Year].&amp;[1973]"/>
              </i>
              <i n="[Search-Date].[Date Hierarchy].[Year].&amp;[1973].&amp;[אוקטובר]" c="אוקטובר">
                <p n="[Search-Date].[Date Hierarchy].[Year].&amp;[1973]"/>
              </i>
              <i n="[Search-Date].[Date Hierarchy].[Year].&amp;[1973].&amp;[נובמבר]" c="נובמבר">
                <p n="[Search-Date].[Date Hierarchy].[Year].&amp;[1973]"/>
              </i>
              <i n="[Search-Date].[Date Hierarchy].[Year].&amp;[1973].&amp;[דצמבר]" c="דצמבר">
                <p n="[Search-Date].[Date Hierarchy].[Year].&amp;[1973]"/>
              </i>
              <i n="[Search-Date].[Date Hierarchy].[Year].&amp;[1974].&amp;[ינואר]" c="ינואר">
                <p n="[Search-Date].[Date Hierarchy].[Year].&amp;[1974]"/>
              </i>
              <i n="[Search-Date].[Date Hierarchy].[Year].&amp;[1974].&amp;[פברואר]" c="פברואר">
                <p n="[Search-Date].[Date Hierarchy].[Year].&amp;[1974]"/>
              </i>
              <i n="[Search-Date].[Date Hierarchy].[Year].&amp;[1974].&amp;[מרץ]" c="מרץ">
                <p n="[Search-Date].[Date Hierarchy].[Year].&amp;[1974]"/>
              </i>
              <i n="[Search-Date].[Date Hierarchy].[Year].&amp;[1974].&amp;[אפריל]" c="אפריל">
                <p n="[Search-Date].[Date Hierarchy].[Year].&amp;[1974]"/>
              </i>
              <i n="[Search-Date].[Date Hierarchy].[Year].&amp;[1974].&amp;[מאי]" c="מאי">
                <p n="[Search-Date].[Date Hierarchy].[Year].&amp;[1974]"/>
              </i>
              <i n="[Search-Date].[Date Hierarchy].[Year].&amp;[1974].&amp;[יוני]" c="יוני">
                <p n="[Search-Date].[Date Hierarchy].[Year].&amp;[1974]"/>
              </i>
              <i n="[Search-Date].[Date Hierarchy].[Year].&amp;[1974].&amp;[יולי]" c="יולי">
                <p n="[Search-Date].[Date Hierarchy].[Year].&amp;[1974]"/>
              </i>
              <i n="[Search-Date].[Date Hierarchy].[Year].&amp;[1974].&amp;[אוגוסט]" c="אוגוסט">
                <p n="[Search-Date].[Date Hierarchy].[Year].&amp;[1974]"/>
              </i>
              <i n="[Search-Date].[Date Hierarchy].[Year].&amp;[1974].&amp;[ספטמבר]" c="ספטמבר">
                <p n="[Search-Date].[Date Hierarchy].[Year].&amp;[1974]"/>
              </i>
              <i n="[Search-Date].[Date Hierarchy].[Year].&amp;[1974].&amp;[אוקטובר]" c="אוקטובר">
                <p n="[Search-Date].[Date Hierarchy].[Year].&amp;[1974]"/>
              </i>
              <i n="[Search-Date].[Date Hierarchy].[Year].&amp;[1974].&amp;[נובמבר]" c="נובמבר">
                <p n="[Search-Date].[Date Hierarchy].[Year].&amp;[1974]"/>
              </i>
              <i n="[Search-Date].[Date Hierarchy].[Year].&amp;[1974].&amp;[דצמבר]" c="דצמבר">
                <p n="[Search-Date].[Date Hierarchy].[Year].&amp;[1974]"/>
              </i>
              <i n="[Search-Date].[Date Hierarchy].[Year].&amp;[1975].&amp;[ינואר]" c="ינואר">
                <p n="[Search-Date].[Date Hierarchy].[Year].&amp;[1975]"/>
              </i>
              <i n="[Search-Date].[Date Hierarchy].[Year].&amp;[1975].&amp;[פברואר]" c="פברואר">
                <p n="[Search-Date].[Date Hierarchy].[Year].&amp;[1975]"/>
              </i>
              <i n="[Search-Date].[Date Hierarchy].[Year].&amp;[1975].&amp;[מרץ]" c="מרץ">
                <p n="[Search-Date].[Date Hierarchy].[Year].&amp;[1975]"/>
              </i>
              <i n="[Search-Date].[Date Hierarchy].[Year].&amp;[1975].&amp;[אפריל]" c="אפריל">
                <p n="[Search-Date].[Date Hierarchy].[Year].&amp;[1975]"/>
              </i>
              <i n="[Search-Date].[Date Hierarchy].[Year].&amp;[1975].&amp;[מאי]" c="מאי">
                <p n="[Search-Date].[Date Hierarchy].[Year].&amp;[1975]"/>
              </i>
              <i n="[Search-Date].[Date Hierarchy].[Year].&amp;[1975].&amp;[יוני]" c="יוני">
                <p n="[Search-Date].[Date Hierarchy].[Year].&amp;[1975]"/>
              </i>
              <i n="[Search-Date].[Date Hierarchy].[Year].&amp;[1975].&amp;[יולי]" c="יולי">
                <p n="[Search-Date].[Date Hierarchy].[Year].&amp;[1975]"/>
              </i>
              <i n="[Search-Date].[Date Hierarchy].[Year].&amp;[1975].&amp;[אוגוסט]" c="אוגוסט">
                <p n="[Search-Date].[Date Hierarchy].[Year].&amp;[1975]"/>
              </i>
              <i n="[Search-Date].[Date Hierarchy].[Year].&amp;[1975].&amp;[ספטמבר]" c="ספטמבר">
                <p n="[Search-Date].[Date Hierarchy].[Year].&amp;[1975]"/>
              </i>
              <i n="[Search-Date].[Date Hierarchy].[Year].&amp;[1975].&amp;[אוקטובר]" c="אוקטובר">
                <p n="[Search-Date].[Date Hierarchy].[Year].&amp;[1975]"/>
              </i>
              <i n="[Search-Date].[Date Hierarchy].[Year].&amp;[1975].&amp;[נובמבר]" c="נובמבר">
                <p n="[Search-Date].[Date Hierarchy].[Year].&amp;[1975]"/>
              </i>
              <i n="[Search-Date].[Date Hierarchy].[Year].&amp;[1975].&amp;[דצמבר]" c="דצמבר">
                <p n="[Search-Date].[Date Hierarchy].[Year].&amp;[1975]"/>
              </i>
              <i n="[Search-Date].[Date Hierarchy].[Year].&amp;[1976].&amp;[ינואר]" c="ינואר">
                <p n="[Search-Date].[Date Hierarchy].[Year].&amp;[1976]"/>
              </i>
              <i n="[Search-Date].[Date Hierarchy].[Year].&amp;[1976].&amp;[פברואר]" c="פברואר">
                <p n="[Search-Date].[Date Hierarchy].[Year].&amp;[1976]"/>
              </i>
              <i n="[Search-Date].[Date Hierarchy].[Year].&amp;[1976].&amp;[מרץ]" c="מרץ">
                <p n="[Search-Date].[Date Hierarchy].[Year].&amp;[1976]"/>
              </i>
              <i n="[Search-Date].[Date Hierarchy].[Year].&amp;[1976].&amp;[אפריל]" c="אפריל">
                <p n="[Search-Date].[Date Hierarchy].[Year].&amp;[1976]"/>
              </i>
              <i n="[Search-Date].[Date Hierarchy].[Year].&amp;[1976].&amp;[מאי]" c="מאי">
                <p n="[Search-Date].[Date Hierarchy].[Year].&amp;[1976]"/>
              </i>
              <i n="[Search-Date].[Date Hierarchy].[Year].&amp;[1976].&amp;[יוני]" c="יוני">
                <p n="[Search-Date].[Date Hierarchy].[Year].&amp;[1976]"/>
              </i>
              <i n="[Search-Date].[Date Hierarchy].[Year].&amp;[1976].&amp;[יולי]" c="יולי">
                <p n="[Search-Date].[Date Hierarchy].[Year].&amp;[1976]"/>
              </i>
              <i n="[Search-Date].[Date Hierarchy].[Year].&amp;[1976].&amp;[אוגוסט]" c="אוגוסט">
                <p n="[Search-Date].[Date Hierarchy].[Year].&amp;[1976]"/>
              </i>
              <i n="[Search-Date].[Date Hierarchy].[Year].&amp;[1976].&amp;[ספטמבר]" c="ספטמבר">
                <p n="[Search-Date].[Date Hierarchy].[Year].&amp;[1976]"/>
              </i>
              <i n="[Search-Date].[Date Hierarchy].[Year].&amp;[1976].&amp;[אוקטובר]" c="אוקטובר">
                <p n="[Search-Date].[Date Hierarchy].[Year].&amp;[1976]"/>
              </i>
              <i n="[Search-Date].[Date Hierarchy].[Year].&amp;[1976].&amp;[נובמבר]" c="נובמבר">
                <p n="[Search-Date].[Date Hierarchy].[Year].&amp;[1976]"/>
              </i>
              <i n="[Search-Date].[Date Hierarchy].[Year].&amp;[1976].&amp;[דצמבר]" c="דצמבר">
                <p n="[Search-Date].[Date Hierarchy].[Year].&amp;[1976]"/>
              </i>
              <i n="[Search-Date].[Date Hierarchy].[Year].&amp;[1977].&amp;[ינואר]" c="ינואר">
                <p n="[Search-Date].[Date Hierarchy].[Year].&amp;[1977]"/>
              </i>
              <i n="[Search-Date].[Date Hierarchy].[Year].&amp;[1977].&amp;[פברואר]" c="פברואר">
                <p n="[Search-Date].[Date Hierarchy].[Year].&amp;[1977]"/>
              </i>
              <i n="[Search-Date].[Date Hierarchy].[Year].&amp;[1977].&amp;[מרץ]" c="מרץ">
                <p n="[Search-Date].[Date Hierarchy].[Year].&amp;[1977]"/>
              </i>
              <i n="[Search-Date].[Date Hierarchy].[Year].&amp;[1977].&amp;[אפריל]" c="אפריל">
                <p n="[Search-Date].[Date Hierarchy].[Year].&amp;[1977]"/>
              </i>
              <i n="[Search-Date].[Date Hierarchy].[Year].&amp;[1977].&amp;[מאי]" c="מאי">
                <p n="[Search-Date].[Date Hierarchy].[Year].&amp;[1977]"/>
              </i>
              <i n="[Search-Date].[Date Hierarchy].[Year].&amp;[1977].&amp;[יוני]" c="יוני">
                <p n="[Search-Date].[Date Hierarchy].[Year].&amp;[1977]"/>
              </i>
              <i n="[Search-Date].[Date Hierarchy].[Year].&amp;[1977].&amp;[יולי]" c="יולי">
                <p n="[Search-Date].[Date Hierarchy].[Year].&amp;[1977]"/>
              </i>
              <i n="[Search-Date].[Date Hierarchy].[Year].&amp;[1977].&amp;[אוגוסט]" c="אוגוסט">
                <p n="[Search-Date].[Date Hierarchy].[Year].&amp;[1977]"/>
              </i>
              <i n="[Search-Date].[Date Hierarchy].[Year].&amp;[1977].&amp;[ספטמבר]" c="ספטמבר">
                <p n="[Search-Date].[Date Hierarchy].[Year].&amp;[1977]"/>
              </i>
              <i n="[Search-Date].[Date Hierarchy].[Year].&amp;[1977].&amp;[אוקטובר]" c="אוקטובר">
                <p n="[Search-Date].[Date Hierarchy].[Year].&amp;[1977]"/>
              </i>
              <i n="[Search-Date].[Date Hierarchy].[Year].&amp;[1977].&amp;[נובמבר]" c="נובמבר">
                <p n="[Search-Date].[Date Hierarchy].[Year].&amp;[1977]"/>
              </i>
              <i n="[Search-Date].[Date Hierarchy].[Year].&amp;[1977].&amp;[דצמבר]" c="דצמבר">
                <p n="[Search-Date].[Date Hierarchy].[Year].&amp;[1977]"/>
              </i>
              <i n="[Search-Date].[Date Hierarchy].[Year].&amp;[1978].&amp;[ינואר]" c="ינואר">
                <p n="[Search-Date].[Date Hierarchy].[Year].&amp;[1978]"/>
              </i>
              <i n="[Search-Date].[Date Hierarchy].[Year].&amp;[1978].&amp;[פברואר]" c="פברואר">
                <p n="[Search-Date].[Date Hierarchy].[Year].&amp;[1978]"/>
              </i>
              <i n="[Search-Date].[Date Hierarchy].[Year].&amp;[1978].&amp;[מרץ]" c="מרץ">
                <p n="[Search-Date].[Date Hierarchy].[Year].&amp;[1978]"/>
              </i>
              <i n="[Search-Date].[Date Hierarchy].[Year].&amp;[1978].&amp;[אפריל]" c="אפריל">
                <p n="[Search-Date].[Date Hierarchy].[Year].&amp;[1978]"/>
              </i>
              <i n="[Search-Date].[Date Hierarchy].[Year].&amp;[1978].&amp;[מאי]" c="מאי">
                <p n="[Search-Date].[Date Hierarchy].[Year].&amp;[1978]"/>
              </i>
              <i n="[Search-Date].[Date Hierarchy].[Year].&amp;[1978].&amp;[יוני]" c="יוני">
                <p n="[Search-Date].[Date Hierarchy].[Year].&amp;[1978]"/>
              </i>
              <i n="[Search-Date].[Date Hierarchy].[Year].&amp;[1978].&amp;[יולי]" c="יולי">
                <p n="[Search-Date].[Date Hierarchy].[Year].&amp;[1978]"/>
              </i>
              <i n="[Search-Date].[Date Hierarchy].[Year].&amp;[1978].&amp;[אוגוסט]" c="אוגוסט">
                <p n="[Search-Date].[Date Hierarchy].[Year].&amp;[1978]"/>
              </i>
              <i n="[Search-Date].[Date Hierarchy].[Year].&amp;[1978].&amp;[ספטמבר]" c="ספטמבר">
                <p n="[Search-Date].[Date Hierarchy].[Year].&amp;[1978]"/>
              </i>
              <i n="[Search-Date].[Date Hierarchy].[Year].&amp;[1978].&amp;[אוקטובר]" c="אוקטובר">
                <p n="[Search-Date].[Date Hierarchy].[Year].&amp;[1978]"/>
              </i>
              <i n="[Search-Date].[Date Hierarchy].[Year].&amp;[1978].&amp;[נובמבר]" c="נובמבר">
                <p n="[Search-Date].[Date Hierarchy].[Year].&amp;[1978]"/>
              </i>
              <i n="[Search-Date].[Date Hierarchy].[Year].&amp;[1978].&amp;[דצמבר]" c="דצמבר">
                <p n="[Search-Date].[Date Hierarchy].[Year].&amp;[1978]"/>
              </i>
              <i n="[Search-Date].[Date Hierarchy].[Year].&amp;[1979].&amp;[ינואר]" c="ינואר">
                <p n="[Search-Date].[Date Hierarchy].[Year].&amp;[1979]"/>
              </i>
              <i n="[Search-Date].[Date Hierarchy].[Year].&amp;[1979].&amp;[פברואר]" c="פברואר">
                <p n="[Search-Date].[Date Hierarchy].[Year].&amp;[1979]"/>
              </i>
              <i n="[Search-Date].[Date Hierarchy].[Year].&amp;[1979].&amp;[מרץ]" c="מרץ">
                <p n="[Search-Date].[Date Hierarchy].[Year].&amp;[1979]"/>
              </i>
              <i n="[Search-Date].[Date Hierarchy].[Year].&amp;[1979].&amp;[אפריל]" c="אפריל">
                <p n="[Search-Date].[Date Hierarchy].[Year].&amp;[1979]"/>
              </i>
              <i n="[Search-Date].[Date Hierarchy].[Year].&amp;[1979].&amp;[מאי]" c="מאי">
                <p n="[Search-Date].[Date Hierarchy].[Year].&amp;[1979]"/>
              </i>
              <i n="[Search-Date].[Date Hierarchy].[Year].&amp;[1979].&amp;[יוני]" c="יוני">
                <p n="[Search-Date].[Date Hierarchy].[Year].&amp;[1979]"/>
              </i>
              <i n="[Search-Date].[Date Hierarchy].[Year].&amp;[1979].&amp;[יולי]" c="יולי">
                <p n="[Search-Date].[Date Hierarchy].[Year].&amp;[1979]"/>
              </i>
              <i n="[Search-Date].[Date Hierarchy].[Year].&amp;[1979].&amp;[אוגוסט]" c="אוגוסט">
                <p n="[Search-Date].[Date Hierarchy].[Year].&amp;[1979]"/>
              </i>
              <i n="[Search-Date].[Date Hierarchy].[Year].&amp;[1979].&amp;[ספטמבר]" c="ספטמבר">
                <p n="[Search-Date].[Date Hierarchy].[Year].&amp;[1979]"/>
              </i>
              <i n="[Search-Date].[Date Hierarchy].[Year].&amp;[1979].&amp;[אוקטובר]" c="אוקטובר">
                <p n="[Search-Date].[Date Hierarchy].[Year].&amp;[1979]"/>
              </i>
              <i n="[Search-Date].[Date Hierarchy].[Year].&amp;[1979].&amp;[נובמבר]" c="נובמבר">
                <p n="[Search-Date].[Date Hierarchy].[Year].&amp;[1979]"/>
              </i>
              <i n="[Search-Date].[Date Hierarchy].[Year].&amp;[1979].&amp;[דצמבר]" c="דצמבר">
                <p n="[Search-Date].[Date Hierarchy].[Year].&amp;[1979]"/>
              </i>
              <i n="[Search-Date].[Date Hierarchy].[Year].&amp;[1980].&amp;[ינואר]" c="ינואר">
                <p n="[Search-Date].[Date Hierarchy].[Year].&amp;[1980]"/>
              </i>
              <i n="[Search-Date].[Date Hierarchy].[Year].&amp;[1980].&amp;[פברואר]" c="פברואר">
                <p n="[Search-Date].[Date Hierarchy].[Year].&amp;[1980]"/>
              </i>
              <i n="[Search-Date].[Date Hierarchy].[Year].&amp;[1980].&amp;[מרץ]" c="מרץ">
                <p n="[Search-Date].[Date Hierarchy].[Year].&amp;[1980]"/>
              </i>
              <i n="[Search-Date].[Date Hierarchy].[Year].&amp;[1980].&amp;[אפריל]" c="אפריל">
                <p n="[Search-Date].[Date Hierarchy].[Year].&amp;[1980]"/>
              </i>
              <i n="[Search-Date].[Date Hierarchy].[Year].&amp;[1980].&amp;[מאי]" c="מאי">
                <p n="[Search-Date].[Date Hierarchy].[Year].&amp;[1980]"/>
              </i>
              <i n="[Search-Date].[Date Hierarchy].[Year].&amp;[1980].&amp;[יוני]" c="יוני">
                <p n="[Search-Date].[Date Hierarchy].[Year].&amp;[1980]"/>
              </i>
              <i n="[Search-Date].[Date Hierarchy].[Year].&amp;[1980].&amp;[יולי]" c="יולי">
                <p n="[Search-Date].[Date Hierarchy].[Year].&amp;[1980]"/>
              </i>
              <i n="[Search-Date].[Date Hierarchy].[Year].&amp;[1980].&amp;[אוגוסט]" c="אוגוסט">
                <p n="[Search-Date].[Date Hierarchy].[Year].&amp;[1980]"/>
              </i>
              <i n="[Search-Date].[Date Hierarchy].[Year].&amp;[1980].&amp;[ספטמבר]" c="ספטמבר">
                <p n="[Search-Date].[Date Hierarchy].[Year].&amp;[1980]"/>
              </i>
              <i n="[Search-Date].[Date Hierarchy].[Year].&amp;[1980].&amp;[אוקטובר]" c="אוקטובר">
                <p n="[Search-Date].[Date Hierarchy].[Year].&amp;[1980]"/>
              </i>
              <i n="[Search-Date].[Date Hierarchy].[Year].&amp;[1980].&amp;[נובמבר]" c="נובמבר">
                <p n="[Search-Date].[Date Hierarchy].[Year].&amp;[1980]"/>
              </i>
              <i n="[Search-Date].[Date Hierarchy].[Year].&amp;[1980].&amp;[דצמבר]" c="דצמבר">
                <p n="[Search-Date].[Date Hierarchy].[Year].&amp;[1980]"/>
              </i>
              <i n="[Search-Date].[Date Hierarchy].[Year].&amp;[1981].&amp;[ינואר]" c="ינואר">
                <p n="[Search-Date].[Date Hierarchy].[Year].&amp;[1981]"/>
              </i>
              <i n="[Search-Date].[Date Hierarchy].[Year].&amp;[1981].&amp;[פברואר]" c="פברואר">
                <p n="[Search-Date].[Date Hierarchy].[Year].&amp;[1981]"/>
              </i>
              <i n="[Search-Date].[Date Hierarchy].[Year].&amp;[1981].&amp;[מרץ]" c="מרץ">
                <p n="[Search-Date].[Date Hierarchy].[Year].&amp;[1981]"/>
              </i>
              <i n="[Search-Date].[Date Hierarchy].[Year].&amp;[1981].&amp;[אפריל]" c="אפריל">
                <p n="[Search-Date].[Date Hierarchy].[Year].&amp;[1981]"/>
              </i>
              <i n="[Search-Date].[Date Hierarchy].[Year].&amp;[1981].&amp;[מאי]" c="מאי">
                <p n="[Search-Date].[Date Hierarchy].[Year].&amp;[1981]"/>
              </i>
              <i n="[Search-Date].[Date Hierarchy].[Year].&amp;[1981].&amp;[יוני]" c="יוני">
                <p n="[Search-Date].[Date Hierarchy].[Year].&amp;[1981]"/>
              </i>
              <i n="[Search-Date].[Date Hierarchy].[Year].&amp;[1981].&amp;[יולי]" c="יולי">
                <p n="[Search-Date].[Date Hierarchy].[Year].&amp;[1981]"/>
              </i>
              <i n="[Search-Date].[Date Hierarchy].[Year].&amp;[1981].&amp;[אוגוסט]" c="אוגוסט">
                <p n="[Search-Date].[Date Hierarchy].[Year].&amp;[1981]"/>
              </i>
              <i n="[Search-Date].[Date Hierarchy].[Year].&amp;[1981].&amp;[ספטמבר]" c="ספטמבר">
                <p n="[Search-Date].[Date Hierarchy].[Year].&amp;[1981]"/>
              </i>
              <i n="[Search-Date].[Date Hierarchy].[Year].&amp;[1981].&amp;[אוקטובר]" c="אוקטובר">
                <p n="[Search-Date].[Date Hierarchy].[Year].&amp;[1981]"/>
              </i>
              <i n="[Search-Date].[Date Hierarchy].[Year].&amp;[1981].&amp;[נובמבר]" c="נובמבר">
                <p n="[Search-Date].[Date Hierarchy].[Year].&amp;[1981]"/>
              </i>
              <i n="[Search-Date].[Date Hierarchy].[Year].&amp;[1981].&amp;[דצמבר]" c="דצמבר">
                <p n="[Search-Date].[Date Hierarchy].[Year].&amp;[1981]"/>
              </i>
              <i n="[Search-Date].[Date Hierarchy].[Year].&amp;[1982].&amp;[ינואר]" c="ינואר">
                <p n="[Search-Date].[Date Hierarchy].[Year].&amp;[1982]"/>
              </i>
              <i n="[Search-Date].[Date Hierarchy].[Year].&amp;[1982].&amp;[פברואר]" c="פברואר">
                <p n="[Search-Date].[Date Hierarchy].[Year].&amp;[1982]"/>
              </i>
              <i n="[Search-Date].[Date Hierarchy].[Year].&amp;[1982].&amp;[מרץ]" c="מרץ">
                <p n="[Search-Date].[Date Hierarchy].[Year].&amp;[1982]"/>
              </i>
              <i n="[Search-Date].[Date Hierarchy].[Year].&amp;[1982].&amp;[אפריל]" c="אפריל">
                <p n="[Search-Date].[Date Hierarchy].[Year].&amp;[1982]"/>
              </i>
            </range>
          </ranges>
        </level>
        <level uniqueName="[Search-Date].[Date Hierarchy].[DateColumn]" sourceCaption="DateColumn" count="0"/>
      </levels>
      <selections count="1">
        <selection n="[Search-Date].[Date Hierarchy].[Year].&amp;[2024]"/>
      </selections>
    </olap>
  </data>
  <extLst>
    <x:ext xmlns:x15="http://schemas.microsoft.com/office/spreadsheetml/2010/11/main" uri="{470722E0-AACD-4C17-9CDC-17EF765DBC7E}">
      <x15:slicerCacheHideItemsWithNoData count="2">
        <x15:slicerCacheOlapLevelName uniqueName="[Search-Date].[Date Hierarchy].[Year]" count="0"/>
        <x15:slicerCacheOlapLevelName uniqueName="[Search-Date].[Date Hierarchy].[Month]"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9560503-F183-4487-B123-A267BCC10EFE}" cache="Slicer_Date_Hierarchy" caption="Year" columnCount="3" level="1" style="SlicerStyleDark1" rowHeight="230716"/>
  <slicer name="Month" xr10:uid="{6F0386D5-7A53-42E9-9D7B-21852404E64A}" cache="Slicer_Date_Hierarchy" caption="Month" startItem="12" columnCount="4" level="2" style="SlicerStyleDark1" rowHeight="230716"/>
  <slicer name="Category" xr10:uid="{9CD55E06-61F4-4922-899F-59E32AD0576B}" cache="Slicer_Product__Category" caption="Category" columnCount="3" level="1"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32D518-6E3C-42FB-9FDB-484BF5AB17F9}" cache="Slicer_Date_Hierarchy" caption="Year" level="1" rowHeight="230716"/>
  <slicer name="Month 1" xr10:uid="{DE9AD4AF-AB31-4F2A-AFCF-9A7EE96A2AA3}" cache="Slicer_Date_Hierarchy" caption="Month" startItem="19" level="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2E3413E-9D2E-4057-A0FD-DFCE1C6AD65C}" cache="Slicer_Date_Hierarchy1" caption="Year" columnCount="3" level="1" rowHeight="230716"/>
  <slicer name="Month 2" xr10:uid="{256E5F6D-18AC-4239-89BD-A3485CDC0BFD}" cache="Slicer_Date_Hierarchy1" caption="Month" columnCount="3" level="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AC38EE-618A-4396-B0A6-44B8C7BEC42E}" name="DIM_CUSTOMERS" displayName="DIM_CUSTOMERS" ref="A1:L1001" totalsRowShown="0" headerRowDxfId="148" dataDxfId="147" headerRowCellStyle="Accent2">
  <autoFilter ref="A1:L1001" xr:uid="{17AC38EE-618A-4396-B0A6-44B8C7BEC42E}"/>
  <tableColumns count="12">
    <tableColumn id="1" xr3:uid="{80F961A3-78F6-42B7-9167-CE0EEC11B5BA}" name="WD_CUSTOMERS" dataDxfId="146"/>
    <tableColumn id="28" xr3:uid="{F7AD1EAF-BDA5-4F26-AB38-E509FCA7261E}" name="Email" dataDxfId="145"/>
    <tableColumn id="2" xr3:uid="{08F1C03C-66D9-40C4-BBFC-8BFD23C2F01C}" name="FullName" dataDxfId="144"/>
    <tableColumn id="3" xr3:uid="{EBF758C5-8F6F-4781-8E29-CD1F3B13E013}" name="Gender" dataDxfId="143"/>
    <tableColumn id="4" xr3:uid="{7EDA590B-C2B0-47F7-A22E-CE36AC92AAB9}" name="BirthDate" dataDxfId="142"/>
    <tableColumn id="5" xr3:uid="{AE7A2F84-921E-46EC-A259-A07612E8A16F}" name="Continent" dataDxfId="141"/>
    <tableColumn id="6" xr3:uid="{C5EAF5FF-3473-45A9-978C-75F12985D619}" name="Country" dataDxfId="140"/>
    <tableColumn id="7" xr3:uid="{6D2032CD-D0E6-4E81-8BEE-EE29C9E92728}" name="DateOfJoin" dataDxfId="139"/>
    <tableColumn id="8" xr3:uid="{B193DC10-7641-4E73-89AE-CC5151F0B640}" name="ReferralSource" dataDxfId="138"/>
    <tableColumn id="12" xr3:uid="{75D00C75-CE89-44E0-A080-B74BFE6B175A}" name="TypeOfClient" dataDxfId="137"/>
    <tableColumn id="13" xr3:uid="{8BA54867-4AB0-4C5E-97E4-4E39B0BF21AA}" name="Age" dataDxfId="136">
      <calculatedColumnFormula>YEAR(TODAY())-YEAR(DIM_CUSTOMERS[[#This Row],[BirthDate]])</calculatedColumnFormula>
    </tableColumn>
    <tableColumn id="9" xr3:uid="{A50324AC-1D25-446B-BD5A-9143236CCC08}" name="AgeGroup" dataDxfId="135">
      <calculatedColumnFormula array="1">_xlfn.IFS(DIM_CUSTOMERS[[#This Row],[Age]]&gt;60, "60+", DIM_CUSTOMERS[[#This Row],[Age]]&gt;21, "22-59", DIM_CUSTOMERS[[#This Row],[Age]]&gt;=18, "18-21", DIM_CUSTOMERS[[#This Row],[Age]]&lt;=17, "1-18")</calculatedColumnFormula>
    </tableColumn>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54F42B-4385-4620-AFDB-C6057487D10E}" name="DIM_PRODUCTS" displayName="DIM_PRODUCTS" ref="A1:F101" totalsRowShown="0" headerRowDxfId="134" dataDxfId="133" headerRowCellStyle="Accent2">
  <autoFilter ref="A1:F101" xr:uid="{7F54F42B-4385-4620-AFDB-C6057487D10E}"/>
  <tableColumns count="6">
    <tableColumn id="1" xr3:uid="{B43A1DFF-00FC-414A-8B78-4A48B17B4EE7}" name="WD_PRODUCTS" dataDxfId="132"/>
    <tableColumn id="11" xr3:uid="{B00431E7-FB0A-4F9C-918F-EB8DCD61FEA7}" name="ProductID" dataDxfId="131"/>
    <tableColumn id="2" xr3:uid="{A997E838-0F5B-4A11-8CB6-0C20627950E1}" name="Category" dataDxfId="130"/>
    <tableColumn id="3" xr3:uid="{4DE6339E-D89C-4108-86E0-5D1EF48517FC}" name="ProductName" dataDxfId="129"/>
    <tableColumn id="4" xr3:uid="{743746B9-F606-4457-AE1F-446DF39E983B}" name="Price" dataDxfId="128"/>
    <tableColumn id="10" xr3:uid="{9526AE48-C2DD-4EEF-8799-69937C541337}" name="MinPerOrder" dataDxfId="127"/>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19937C-675D-48DA-8151-23BBA863764B}" name="DIM_TIMES" displayName="DIM_TIMES" ref="A1:C1441" totalsRowShown="0" dataDxfId="126" headerRowCellStyle="Accent2">
  <autoFilter ref="A1:C1441" xr:uid="{D019937C-675D-48DA-8151-23BBA863764B}"/>
  <tableColumns count="3">
    <tableColumn id="1" xr3:uid="{9655D0A6-BE86-4870-B1A8-6D862045BB19}" name="TimeID" dataDxfId="125">
      <calculatedColumnFormula>A1+1</calculatedColumnFormula>
    </tableColumn>
    <tableColumn id="2" xr3:uid="{8704259B-71E6-498F-A38F-01DD9E6D32B6}" name="Hour" dataDxfId="124">
      <calculatedColumnFormula>B1+TIME(0,1,0)</calculatedColumnFormula>
    </tableColumn>
    <tableColumn id="3" xr3:uid="{4B43F602-DBD8-46D8-ABA2-1E1232EBCE01}" name="TimeOfCategory" dataDxfId="123">
      <calculatedColumnFormula>IF(AND(B2&gt;=TIME(5,0,0), B2&lt;TIME(12,0,0)), "Morning", IF(AND(B2&gt;=TIME(12,0,0), B2&lt;TIME(17,0,0)), "Afternoon", IF(AND(B2&gt;=TIME(17,0,0), B2&lt;TIME(21,0,0)), "Evening", "Night")))</calculatedColumnFormula>
    </tableColumn>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B2576ED-83F1-459D-B65F-6965D9C3998F}" name="FACT_ORDERS" displayName="FACT_ORDERS" ref="A1:S5001" totalsRowShown="0" headerRowDxfId="122" dataDxfId="121" headerRowCellStyle="Accent2">
  <autoFilter ref="A1:S5001" xr:uid="{3B2576ED-83F1-459D-B65F-6965D9C3998F}"/>
  <tableColumns count="19">
    <tableColumn id="1" xr3:uid="{7FAFD849-3BA6-4DD4-A376-424EAF4C6BBB}" name="WD_ORDERS" dataDxfId="120"/>
    <tableColumn id="2" xr3:uid="{AF00D055-2A7C-4D42-830D-6BC8867EE5D0}" name="WD_PRODUCTS" dataDxfId="119"/>
    <tableColumn id="3" xr3:uid="{0BD51910-C711-438F-BEE1-58E586E08635}" name="WD_CUSTOMERS" dataDxfId="118"/>
    <tableColumn id="4" xr3:uid="{527581F3-F5CE-4572-82E0-3EC5B4F7A9B4}" name="Order ID" dataDxfId="117"/>
    <tableColumn id="5" xr3:uid="{CE43F3E0-5AC1-4C3B-93B5-35922E10714F}" name="DeliveryMehtod" dataDxfId="116"/>
    <tableColumn id="6" xr3:uid="{AECDB9E5-F5CE-4D57-AE92-728AD2A22165}" name="Order-Date" dataDxfId="115"/>
    <tableColumn id="7" xr3:uid="{B6EF0FEA-395F-4FFA-9DA4-469E7623C601}" name="Order-Time" dataDxfId="114"/>
    <tableColumn id="8" xr3:uid="{7E3EFF4F-A4E2-4239-9F47-967C5A520F68}" name="Quantity" dataDxfId="113"/>
    <tableColumn id="9" xr3:uid="{98A84163-3C73-4810-A557-68A337297587}" name="ProductPrice" dataDxfId="112">
      <calculatedColumnFormula>VLOOKUP(B:B,DIM_PRODUCTS!A:F,5,FALSE)</calculatedColumnFormula>
    </tableColumn>
    <tableColumn id="18" xr3:uid="{BABAAEBE-1026-4DE9-98B2-4754523A7998}" name="TotalAmount" dataDxfId="111">
      <calculatedColumnFormula>FACT_ORDERS[[#This Row],[ProductPrice]]*FACT_ORDERS[[#This Row],[Quantity]]</calculatedColumnFormula>
    </tableColumn>
    <tableColumn id="10" xr3:uid="{AE0053B3-C6FE-4155-BE37-CA49CE22026C}" name="Region" dataDxfId="110">
      <calculatedColumnFormula>VLOOKUP(C:C,DIM_CUSTOMERS!A:G,7,FALSE)</calculatedColumnFormula>
    </tableColumn>
    <tableColumn id="17" xr3:uid="{43E6BEBB-AA8D-4891-97EC-A873D75F63DD}" name="DeliveryCost" dataDxfId="109" dataCellStyle="Currency">
      <calculatedColumnFormula array="1">_xlfn.IFS(
    AND(FACT_ORDERS[[#This Row],[DeliveryMehtod]]="shippment",FACT_ORDERS[[#This Row],[TotalAmount]]&gt;=200), 0,
    AND(FACT_ORDERS[[#This Row],[DeliveryMehtod]]="pickup"), 15,
    AND(FACT_ORDERS[[#This Row],[DeliveryMehtod]]="shippment",FACT_ORDERS[[#This Row],[TotalAmount]]&lt;200), 35
)</calculatedColumnFormula>
    </tableColumn>
    <tableColumn id="16" xr3:uid="{B78B0A1D-BEEA-47FC-B1F3-348468484727}" name="TypeOfClient" dataDxfId="108">
      <calculatedColumnFormula array="1">_xlfn.IFS(
    SUMIFS(FACT_ORDERS[TotalAmount], FACT_ORDERS[WD_CUSTOMERS],FACT_ORDERS[[#This Row],[WD_CUSTOMERS]])&gt;=15000, "VIP",
    SUMIFS(FACT_ORDERS[TotalAmount], FACT_ORDERS[WD_CUSTOMERS],FACT_ORDERS[[#This Row],[WD_CUSTOMERS]])&gt;=8000, "Premium",
    TRUE, "Regular"
)</calculatedColumnFormula>
    </tableColumn>
    <tableColumn id="15" xr3:uid="{EC82C421-F48C-4B67-87E9-83639676DF61}" name="ClientDiscount" dataDxfId="107">
      <calculatedColumnFormula array="1">_xlfn.IFS(
   FACT_ORDERS[[#This Row],[TypeOfClient]]="VIP", 0.2,
   FACT_ORDERS[[#This Row],[TypeOfClient]]="Premium", 0.1,
   TRUE, 0
)</calculatedColumnFormula>
    </tableColumn>
    <tableColumn id="14" xr3:uid="{D558F670-B67F-4D8C-97F9-0C6B2CC0D196}" name="OrderDiscount" dataDxfId="106" dataCellStyle="Percent">
      <calculatedColumnFormula array="1">_xlfn.IFS(
   FACT_ORDERS[[#This Row],[TotalAmount]]&gt;1500, 0.15,
   FACT_ORDERS[[#This Row],[TotalAmount]]&gt;1000, 0.1,
   FACT_ORDERS[[#This Row],[TotalAmount]]&gt;500, 0.05,
   TRUE, 0
)</calculatedColumnFormula>
    </tableColumn>
    <tableColumn id="13" xr3:uid="{C4732D10-AC23-4150-9217-175585A2BC46}" name="TotalAmountWithDiscount" dataDxfId="105">
      <calculatedColumnFormula xml:space="preserve"> FACT_ORDERS[[#This Row],[TotalAmount]] * (1 - (FACT_ORDERS[[#This Row],[ClientDiscount]] + FACT_ORDERS[[#This Row],[OrderDiscount]]) )</calculatedColumnFormula>
    </tableColumn>
    <tableColumn id="12" xr3:uid="{C232DD58-AF88-4342-BA1A-DECD6569CF63}" name="NetAmount" dataDxfId="104">
      <calculatedColumnFormula>FACT_ORDERS[[#This Row],[TotalAmountWithDiscount]]+FACT_ORDERS[[#This Row],[DeliveryCost]]</calculatedColumnFormula>
    </tableColumn>
    <tableColumn id="20" xr3:uid="{1E6F7DDB-F818-4820-A98A-35AED5C2006D}" name="ArrivalDate " dataDxfId="103"/>
    <tableColumn id="19" xr3:uid="{25A7B00F-B040-445F-8173-E4A36675E0B1}" name="OnTimeArrival" dataDxfId="102">
      <calculatedColumnFormula>IF(NETWORKDAYS(FACT_ORDERS[[#This Row],[Order-Date]], FACT_ORDERS[[#This Row],[ArrivalDate ]]) &gt; 10, "Late", "On Time")</calculatedColumnFormula>
    </tableColumn>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87A6DF-A9ED-4B8D-9749-0208DC3A30FF}" name="FACT_REVIEWS" displayName="FACT_REVIEWS" ref="A1:G2953" totalsRowShown="0" headerRowDxfId="101" dataDxfId="100" headerRowCellStyle="Accent2">
  <autoFilter ref="A1:G2953" xr:uid="{F587A6DF-A9ED-4B8D-9749-0208DC3A30FF}"/>
  <tableColumns count="7">
    <tableColumn id="1" xr3:uid="{C811AC73-0560-4471-B2FD-F57483DDD691}" name="DW_REVIEWS" dataDxfId="99"/>
    <tableColumn id="9" xr3:uid="{88ABCAF0-CAF4-4FB1-B761-4C00E1396DEF}" name="WD_CUSTOMERS" dataDxfId="98"/>
    <tableColumn id="8" xr3:uid="{7D13F4D7-0727-4338-889F-2630BE8299AB}" name="DW_PRODUCTS" dataDxfId="97"/>
    <tableColumn id="3" xr3:uid="{EE6575D2-F212-454C-A02C-E94AA409DED7}" name="Review-Date" dataDxfId="96"/>
    <tableColumn id="4" xr3:uid="{C3E23857-CD53-4FCC-85F7-C7AD4DD58436}" name="Review-Time" dataDxfId="95"/>
    <tableColumn id="5" xr3:uid="{D6AAF59B-8AF3-4ABD-AD75-43AA0869812A}" name="ProductRate" dataDxfId="94"/>
    <tableColumn id="6" xr3:uid="{72E36760-6610-49E3-B3B0-281B4EE376CE}" name="IsPositiveReview" dataDxfId="93">
      <calculatedColumnFormula>IF(FACT_REVIEWS[[#This Row],[ProductRate]] &gt;= 4, TRUE, FALSE)</calculatedColumnFormula>
    </tableColumn>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D1E139-1FFF-407D-8BD6-E650AE213730}" name="FACT_SEARCHES" displayName="FACT_SEARCHES" ref="A1:H7001" totalsRowShown="0" headerRowDxfId="92" dataDxfId="91" headerRowCellStyle="Accent2">
  <autoFilter ref="A1:H7001" xr:uid="{70D1E139-1FFF-407D-8BD6-E650AE213730}"/>
  <tableColumns count="8">
    <tableColumn id="1" xr3:uid="{E0645A5A-85C7-4DC5-BD48-196DE3715B18}" name="WD_SEARCHES" dataDxfId="90"/>
    <tableColumn id="13" xr3:uid="{75AD20AB-CFEA-44AC-93F0-B9EF73BCA894}" name="WD_PRODUCTS" dataDxfId="89"/>
    <tableColumn id="12" xr3:uid="{88E7F2C3-4B1D-4678-83FB-C05C9BF30FEB}" name="WD_CUSTOMERS" dataDxfId="88"/>
    <tableColumn id="14" xr3:uid="{87C83637-BA21-4C36-BE25-8B02E085035A}" name="IPAddress" dataDxfId="87"/>
    <tableColumn id="2" xr3:uid="{51FEE83B-55EC-4072-8E6D-7280F7DB1AB6}" name="SEARCHE-Date" dataDxfId="86"/>
    <tableColumn id="3" xr3:uid="{AEE1628C-AF83-4D74-AFB7-B32CFC3DE737}" name="SEARCHE-Time" dataDxfId="85"/>
    <tableColumn id="4" xr3:uid="{73F24A29-2016-4084-AB87-D23819B12D3A}" name="IsOrdered" dataDxfId="84">
      <calculatedColumnFormula>IF(ISNUMBER(MATCH(C2, FACT_ORDERS!C:C, 0)), 1, 0)</calculatedColumnFormula>
    </tableColumn>
    <tableColumn id="5" xr3:uid="{B5761FC7-B246-413B-AD4B-050525265832}" name="SEARCHESPerProducts" dataDxfId="83">
      <calculatedColumnFormula>COUNTIF(B:B,FACT_SEARCHES[[#This Row],[WD_PRODUCTS]])</calculatedColumnFormula>
    </tableColumn>
  </tableColumns>
  <tableStyleInfo name="TableStyleLight10"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E276B954-189C-384B-AAF8-4D5FD2DE6AD3}">
  <we:reference id="wa102957661" version="1.7.0.0" store="en-US" storeType="OMEX"/>
  <we:alternateReferences>
    <we:reference id="WA102957661" version="1.7.0.0" store="WA102957661" storeType="OMEX"/>
  </we:alternateReferences>
  <we:properties>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legendLeft" value="0"/>
    <we:property name="legendTop" value="462"/>
    <we:property name="mapType" value="&quot;road&quot;"/>
    <we:property name="pointType" value="&quot;pie&quot;"/>
    <we:property name="showLegend" value="&quot;show&quot;"/>
  </we:properties>
  <we:bindings>
    <we:binding id="Locations" type="matrix" appref="{44A06380-4140-465A-9C70-9E5E5AFEF07B}"/>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12F88-5C15-428B-A3CF-9F9BD60A2A64}">
  <sheetPr codeName="גיליון1"/>
  <dimension ref="A1:L1001"/>
  <sheetViews>
    <sheetView tabSelected="1" workbookViewId="0">
      <selection activeCell="H24" sqref="H24"/>
    </sheetView>
  </sheetViews>
  <sheetFormatPr defaultRowHeight="14" x14ac:dyDescent="0.3"/>
  <cols>
    <col min="1" max="1" width="20.9140625" style="5" bestFit="1" customWidth="1"/>
    <col min="2" max="2" width="34.4140625" style="5" customWidth="1"/>
    <col min="3" max="3" width="25.33203125" style="5" bestFit="1" customWidth="1"/>
    <col min="4" max="4" width="8.83203125" style="5" customWidth="1"/>
    <col min="5" max="5" width="10.58203125" style="5" customWidth="1"/>
    <col min="6" max="6" width="13.1640625" style="5" bestFit="1" customWidth="1"/>
    <col min="7" max="7" width="11.6640625" style="5" bestFit="1" customWidth="1"/>
    <col min="8" max="8" width="14.4140625" style="5" bestFit="1" customWidth="1"/>
    <col min="9" max="10" width="16.83203125" style="5" customWidth="1"/>
    <col min="11" max="11" width="8.25" style="7" bestFit="1" customWidth="1"/>
    <col min="12" max="12" width="13.58203125" style="8" bestFit="1" customWidth="1"/>
    <col min="13" max="13" width="13" style="5" customWidth="1"/>
    <col min="14" max="14" width="8.6640625" style="5"/>
    <col min="15" max="15" width="11.83203125" style="5" customWidth="1"/>
    <col min="16" max="16384" width="8.6640625" style="5"/>
  </cols>
  <sheetData>
    <row r="1" spans="1:12" ht="27" customHeight="1" x14ac:dyDescent="0.3">
      <c r="A1" s="19" t="s">
        <v>22992</v>
      </c>
      <c r="B1" s="1" t="s">
        <v>0</v>
      </c>
      <c r="C1" s="1" t="s">
        <v>1</v>
      </c>
      <c r="D1" s="1" t="s">
        <v>2</v>
      </c>
      <c r="E1" s="1" t="s">
        <v>3</v>
      </c>
      <c r="F1" s="1" t="s">
        <v>22983</v>
      </c>
      <c r="G1" s="1" t="s">
        <v>22985</v>
      </c>
      <c r="H1" s="1" t="s">
        <v>4</v>
      </c>
      <c r="I1" s="2" t="s">
        <v>5</v>
      </c>
      <c r="J1" s="1" t="s">
        <v>6</v>
      </c>
      <c r="K1" s="3" t="s">
        <v>22990</v>
      </c>
      <c r="L1" s="4" t="s">
        <v>22991</v>
      </c>
    </row>
    <row r="2" spans="1:12" x14ac:dyDescent="0.3">
      <c r="A2" s="8">
        <v>10000</v>
      </c>
      <c r="B2" s="5" t="s">
        <v>9664</v>
      </c>
      <c r="C2" s="5" t="s">
        <v>8671</v>
      </c>
      <c r="D2" s="5" t="s">
        <v>14</v>
      </c>
      <c r="E2" s="6">
        <v>19904</v>
      </c>
      <c r="F2" s="5" t="s">
        <v>18</v>
      </c>
      <c r="G2" s="5" t="s">
        <v>22986</v>
      </c>
      <c r="H2" s="6">
        <v>44831</v>
      </c>
      <c r="I2" s="5" t="s">
        <v>22</v>
      </c>
      <c r="J2" s="5" t="s">
        <v>27</v>
      </c>
      <c r="K2" s="7">
        <f ca="1">YEAR(TODAY())-YEAR(DIM_CUSTOMERS[[#This Row],[BirthDate]])</f>
        <v>70</v>
      </c>
      <c r="L2" s="8" t="str" cm="1">
        <f t="array" aca="1" ref="L2" ca="1">_xlfn.IFS(DIM_CUSTOMERS[[#This Row],[Age]]&gt;60, "60+", DIM_CUSTOMERS[[#This Row],[Age]]&gt;21, "22-59", DIM_CUSTOMERS[[#This Row],[Age]]&gt;=18, "18-21", DIM_CUSTOMERS[[#This Row],[Age]]&lt;=17, "1-18")</f>
        <v>60+</v>
      </c>
    </row>
    <row r="3" spans="1:12" x14ac:dyDescent="0.3">
      <c r="A3" s="8">
        <v>10001</v>
      </c>
      <c r="B3" s="5" t="s">
        <v>9665</v>
      </c>
      <c r="C3" s="5" t="s">
        <v>8672</v>
      </c>
      <c r="D3" s="5" t="s">
        <v>13</v>
      </c>
      <c r="E3" s="6">
        <v>32103</v>
      </c>
      <c r="F3" s="5" t="s">
        <v>18</v>
      </c>
      <c r="G3" s="5" t="s">
        <v>257</v>
      </c>
      <c r="H3" s="6">
        <v>45228</v>
      </c>
      <c r="I3" s="5" t="s">
        <v>24</v>
      </c>
      <c r="J3" s="5" t="s">
        <v>25</v>
      </c>
      <c r="K3" s="7">
        <f ca="1">YEAR(TODAY())-YEAR(DIM_CUSTOMERS[[#This Row],[BirthDate]])</f>
        <v>37</v>
      </c>
      <c r="L3" s="8" t="str" cm="1">
        <f t="array" aca="1" ref="L3" ca="1">_xlfn.IFS(DIM_CUSTOMERS[[#This Row],[Age]]&gt;60, "60+", DIM_CUSTOMERS[[#This Row],[Age]]&gt;21, "22-59", DIM_CUSTOMERS[[#This Row],[Age]]&gt;=18, "18-21", DIM_CUSTOMERS[[#This Row],[Age]]&lt;=17, "1-18")</f>
        <v>22-59</v>
      </c>
    </row>
    <row r="4" spans="1:12" x14ac:dyDescent="0.3">
      <c r="A4" s="8">
        <v>10002</v>
      </c>
      <c r="B4" s="5" t="s">
        <v>9666</v>
      </c>
      <c r="C4" s="5" t="s">
        <v>8673</v>
      </c>
      <c r="D4" s="5" t="s">
        <v>13</v>
      </c>
      <c r="E4" s="6">
        <v>25036</v>
      </c>
      <c r="F4" s="5" t="s">
        <v>18</v>
      </c>
      <c r="G4" s="5" t="s">
        <v>22986</v>
      </c>
      <c r="H4" s="6">
        <v>44154</v>
      </c>
      <c r="I4" s="5" t="s">
        <v>20</v>
      </c>
      <c r="J4" s="5" t="s">
        <v>26</v>
      </c>
      <c r="K4" s="7">
        <f ca="1">YEAR(TODAY())-YEAR(DIM_CUSTOMERS[[#This Row],[BirthDate]])</f>
        <v>56</v>
      </c>
      <c r="L4" s="8" t="str" cm="1">
        <f t="array" aca="1" ref="L4" ca="1">_xlfn.IFS(DIM_CUSTOMERS[[#This Row],[Age]]&gt;60, "60+", DIM_CUSTOMERS[[#This Row],[Age]]&gt;21, "22-59", DIM_CUSTOMERS[[#This Row],[Age]]&gt;=18, "18-21", DIM_CUSTOMERS[[#This Row],[Age]]&lt;=17, "1-18")</f>
        <v>22-59</v>
      </c>
    </row>
    <row r="5" spans="1:12" x14ac:dyDescent="0.3">
      <c r="A5" s="8">
        <v>10003</v>
      </c>
      <c r="B5" s="5" t="s">
        <v>9667</v>
      </c>
      <c r="C5" s="5" t="s">
        <v>8674</v>
      </c>
      <c r="D5" s="5" t="s">
        <v>14</v>
      </c>
      <c r="E5" s="6">
        <v>29320</v>
      </c>
      <c r="F5" s="5" t="s">
        <v>18</v>
      </c>
      <c r="G5" s="5" t="s">
        <v>22986</v>
      </c>
      <c r="H5" s="6">
        <v>44391</v>
      </c>
      <c r="I5" s="5" t="s">
        <v>22</v>
      </c>
      <c r="J5" s="5" t="s">
        <v>25</v>
      </c>
      <c r="K5" s="7">
        <f ca="1">YEAR(TODAY())-YEAR(DIM_CUSTOMERS[[#This Row],[BirthDate]])</f>
        <v>44</v>
      </c>
      <c r="L5" s="8" t="str" cm="1">
        <f t="array" aca="1" ref="L5" ca="1">_xlfn.IFS(DIM_CUSTOMERS[[#This Row],[Age]]&gt;60, "60+", DIM_CUSTOMERS[[#This Row],[Age]]&gt;21, "22-59", DIM_CUSTOMERS[[#This Row],[Age]]&gt;=18, "18-21", DIM_CUSTOMERS[[#This Row],[Age]]&lt;=17, "1-18")</f>
        <v>22-59</v>
      </c>
    </row>
    <row r="6" spans="1:12" x14ac:dyDescent="0.3">
      <c r="A6" s="8">
        <v>10004</v>
      </c>
      <c r="B6" s="5" t="s">
        <v>9668</v>
      </c>
      <c r="C6" s="5" t="s">
        <v>8675</v>
      </c>
      <c r="D6" s="5" t="s">
        <v>14</v>
      </c>
      <c r="E6" s="6">
        <v>29551</v>
      </c>
      <c r="F6" s="5" t="s">
        <v>18</v>
      </c>
      <c r="G6" s="5" t="s">
        <v>247</v>
      </c>
      <c r="H6" s="6">
        <v>45474</v>
      </c>
      <c r="I6" s="5" t="s">
        <v>22</v>
      </c>
      <c r="J6" s="5" t="s">
        <v>26</v>
      </c>
      <c r="K6" s="7">
        <f ca="1">YEAR(TODAY())-YEAR(DIM_CUSTOMERS[[#This Row],[BirthDate]])</f>
        <v>44</v>
      </c>
      <c r="L6" s="8" t="str" cm="1">
        <f t="array" aca="1" ref="L6" ca="1">_xlfn.IFS(DIM_CUSTOMERS[[#This Row],[Age]]&gt;60, "60+", DIM_CUSTOMERS[[#This Row],[Age]]&gt;21, "22-59", DIM_CUSTOMERS[[#This Row],[Age]]&gt;=18, "18-21", DIM_CUSTOMERS[[#This Row],[Age]]&lt;=17, "1-18")</f>
        <v>22-59</v>
      </c>
    </row>
    <row r="7" spans="1:12" x14ac:dyDescent="0.3">
      <c r="A7" s="8">
        <v>10005</v>
      </c>
      <c r="B7" s="5" t="s">
        <v>9669</v>
      </c>
      <c r="C7" s="5" t="s">
        <v>8676</v>
      </c>
      <c r="D7" s="5" t="s">
        <v>14</v>
      </c>
      <c r="E7" s="6">
        <v>27504</v>
      </c>
      <c r="F7" s="5" t="s">
        <v>18</v>
      </c>
      <c r="G7" s="5" t="s">
        <v>22986</v>
      </c>
      <c r="H7" s="6">
        <v>44634</v>
      </c>
      <c r="I7" s="5" t="s">
        <v>21</v>
      </c>
      <c r="J7" s="5" t="s">
        <v>27</v>
      </c>
      <c r="K7" s="7">
        <f ca="1">YEAR(TODAY())-YEAR(DIM_CUSTOMERS[[#This Row],[BirthDate]])</f>
        <v>49</v>
      </c>
      <c r="L7" s="8" t="str" cm="1">
        <f t="array" aca="1" ref="L7" ca="1">_xlfn.IFS(DIM_CUSTOMERS[[#This Row],[Age]]&gt;60, "60+", DIM_CUSTOMERS[[#This Row],[Age]]&gt;21, "22-59", DIM_CUSTOMERS[[#This Row],[Age]]&gt;=18, "18-21", DIM_CUSTOMERS[[#This Row],[Age]]&lt;=17, "1-18")</f>
        <v>22-59</v>
      </c>
    </row>
    <row r="8" spans="1:12" x14ac:dyDescent="0.3">
      <c r="A8" s="8">
        <v>10006</v>
      </c>
      <c r="B8" s="5" t="s">
        <v>9670</v>
      </c>
      <c r="C8" s="5" t="s">
        <v>8677</v>
      </c>
      <c r="D8" s="5" t="s">
        <v>14</v>
      </c>
      <c r="E8" s="6">
        <v>33795</v>
      </c>
      <c r="F8" s="5" t="s">
        <v>18</v>
      </c>
      <c r="G8" s="5" t="s">
        <v>247</v>
      </c>
      <c r="H8" s="6">
        <v>44085</v>
      </c>
      <c r="I8" s="5" t="s">
        <v>23</v>
      </c>
      <c r="J8" s="5" t="s">
        <v>27</v>
      </c>
      <c r="K8" s="7">
        <f ca="1">YEAR(TODAY())-YEAR(DIM_CUSTOMERS[[#This Row],[BirthDate]])</f>
        <v>32</v>
      </c>
      <c r="L8" s="8" t="str" cm="1">
        <f t="array" aca="1" ref="L8" ca="1">_xlfn.IFS(DIM_CUSTOMERS[[#This Row],[Age]]&gt;60, "60+", DIM_CUSTOMERS[[#This Row],[Age]]&gt;21, "22-59", DIM_CUSTOMERS[[#This Row],[Age]]&gt;=18, "18-21", DIM_CUSTOMERS[[#This Row],[Age]]&lt;=17, "1-18")</f>
        <v>22-59</v>
      </c>
    </row>
    <row r="9" spans="1:12" x14ac:dyDescent="0.3">
      <c r="A9" s="8">
        <v>10007</v>
      </c>
      <c r="B9" s="5" t="s">
        <v>9671</v>
      </c>
      <c r="C9" s="5" t="s">
        <v>8678</v>
      </c>
      <c r="D9" s="5" t="s">
        <v>13</v>
      </c>
      <c r="E9" s="6">
        <v>25703</v>
      </c>
      <c r="F9" s="5" t="s">
        <v>18</v>
      </c>
      <c r="G9" s="5" t="s">
        <v>22986</v>
      </c>
      <c r="H9" s="6">
        <v>43780</v>
      </c>
      <c r="I9" s="5" t="s">
        <v>21</v>
      </c>
      <c r="J9" s="5" t="s">
        <v>27</v>
      </c>
      <c r="K9" s="7">
        <f ca="1">YEAR(TODAY())-YEAR(DIM_CUSTOMERS[[#This Row],[BirthDate]])</f>
        <v>54</v>
      </c>
      <c r="L9" s="8" t="str" cm="1">
        <f t="array" aca="1" ref="L9" ca="1">_xlfn.IFS(DIM_CUSTOMERS[[#This Row],[Age]]&gt;60, "60+", DIM_CUSTOMERS[[#This Row],[Age]]&gt;21, "22-59", DIM_CUSTOMERS[[#This Row],[Age]]&gt;=18, "18-21", DIM_CUSTOMERS[[#This Row],[Age]]&lt;=17, "1-18")</f>
        <v>22-59</v>
      </c>
    </row>
    <row r="10" spans="1:12" x14ac:dyDescent="0.3">
      <c r="A10" s="8">
        <v>10008</v>
      </c>
      <c r="B10" s="5" t="s">
        <v>9672</v>
      </c>
      <c r="C10" s="5" t="s">
        <v>8679</v>
      </c>
      <c r="D10" s="5" t="s">
        <v>14</v>
      </c>
      <c r="E10" s="6">
        <v>22284</v>
      </c>
      <c r="F10" s="5" t="s">
        <v>18</v>
      </c>
      <c r="G10" s="5" t="s">
        <v>22986</v>
      </c>
      <c r="H10" s="6">
        <v>44472</v>
      </c>
      <c r="I10" s="5" t="s">
        <v>23</v>
      </c>
      <c r="J10" s="5" t="s">
        <v>25</v>
      </c>
      <c r="K10" s="7">
        <f ca="1">YEAR(TODAY())-YEAR(DIM_CUSTOMERS[[#This Row],[BirthDate]])</f>
        <v>63</v>
      </c>
      <c r="L10" s="8" t="str" cm="1">
        <f t="array" aca="1" ref="L10" ca="1">_xlfn.IFS(DIM_CUSTOMERS[[#This Row],[Age]]&gt;60, "60+", DIM_CUSTOMERS[[#This Row],[Age]]&gt;21, "22-59", DIM_CUSTOMERS[[#This Row],[Age]]&gt;=18, "18-21", DIM_CUSTOMERS[[#This Row],[Age]]&lt;=17, "1-18")</f>
        <v>60+</v>
      </c>
    </row>
    <row r="11" spans="1:12" x14ac:dyDescent="0.3">
      <c r="A11" s="8">
        <v>10009</v>
      </c>
      <c r="B11" s="5" t="s">
        <v>9673</v>
      </c>
      <c r="C11" s="5" t="s">
        <v>8680</v>
      </c>
      <c r="D11" s="5" t="s">
        <v>14</v>
      </c>
      <c r="E11" s="6">
        <v>35276</v>
      </c>
      <c r="F11" s="5" t="s">
        <v>18</v>
      </c>
      <c r="G11" s="5" t="s">
        <v>247</v>
      </c>
      <c r="H11" s="6">
        <v>45422</v>
      </c>
      <c r="I11" s="5" t="s">
        <v>23</v>
      </c>
      <c r="J11" s="5" t="s">
        <v>27</v>
      </c>
      <c r="K11" s="7">
        <f ca="1">YEAR(TODAY())-YEAR(DIM_CUSTOMERS[[#This Row],[BirthDate]])</f>
        <v>28</v>
      </c>
      <c r="L11" s="8" t="str" cm="1">
        <f t="array" aca="1" ref="L11" ca="1">_xlfn.IFS(DIM_CUSTOMERS[[#This Row],[Age]]&gt;60, "60+", DIM_CUSTOMERS[[#This Row],[Age]]&gt;21, "22-59", DIM_CUSTOMERS[[#This Row],[Age]]&gt;=18, "18-21", DIM_CUSTOMERS[[#This Row],[Age]]&lt;=17, "1-18")</f>
        <v>22-59</v>
      </c>
    </row>
    <row r="12" spans="1:12" x14ac:dyDescent="0.3">
      <c r="A12" s="8">
        <v>10010</v>
      </c>
      <c r="B12" s="5" t="s">
        <v>9674</v>
      </c>
      <c r="C12" s="5" t="s">
        <v>8681</v>
      </c>
      <c r="D12" s="5" t="s">
        <v>13</v>
      </c>
      <c r="E12" s="6">
        <v>26139</v>
      </c>
      <c r="F12" s="5" t="s">
        <v>18</v>
      </c>
      <c r="G12" s="5" t="s">
        <v>247</v>
      </c>
      <c r="H12" s="6">
        <v>45454</v>
      </c>
      <c r="I12" s="5" t="s">
        <v>22</v>
      </c>
      <c r="J12" s="5" t="s">
        <v>26</v>
      </c>
      <c r="K12" s="7">
        <f ca="1">YEAR(TODAY())-YEAR(DIM_CUSTOMERS[[#This Row],[BirthDate]])</f>
        <v>53</v>
      </c>
      <c r="L12" s="8" t="str" cm="1">
        <f t="array" aca="1" ref="L12" ca="1">_xlfn.IFS(DIM_CUSTOMERS[[#This Row],[Age]]&gt;60, "60+", DIM_CUSTOMERS[[#This Row],[Age]]&gt;21, "22-59", DIM_CUSTOMERS[[#This Row],[Age]]&gt;=18, "18-21", DIM_CUSTOMERS[[#This Row],[Age]]&lt;=17, "1-18")</f>
        <v>22-59</v>
      </c>
    </row>
    <row r="13" spans="1:12" x14ac:dyDescent="0.3">
      <c r="A13" s="8">
        <v>10011</v>
      </c>
      <c r="B13" s="5" t="s">
        <v>9675</v>
      </c>
      <c r="C13" s="5" t="s">
        <v>8682</v>
      </c>
      <c r="D13" s="5" t="s">
        <v>14</v>
      </c>
      <c r="E13" s="6">
        <v>22091</v>
      </c>
      <c r="F13" s="5" t="s">
        <v>18</v>
      </c>
      <c r="G13" s="5" t="s">
        <v>247</v>
      </c>
      <c r="H13" s="6">
        <v>43935</v>
      </c>
      <c r="I13" s="5" t="s">
        <v>20</v>
      </c>
      <c r="J13" s="5" t="s">
        <v>25</v>
      </c>
      <c r="K13" s="7">
        <f ca="1">YEAR(TODAY())-YEAR(DIM_CUSTOMERS[[#This Row],[BirthDate]])</f>
        <v>64</v>
      </c>
      <c r="L13" s="8" t="str" cm="1">
        <f t="array" aca="1" ref="L13" ca="1">_xlfn.IFS(DIM_CUSTOMERS[[#This Row],[Age]]&gt;60, "60+", DIM_CUSTOMERS[[#This Row],[Age]]&gt;21, "22-59", DIM_CUSTOMERS[[#This Row],[Age]]&gt;=18, "18-21", DIM_CUSTOMERS[[#This Row],[Age]]&lt;=17, "1-18")</f>
        <v>60+</v>
      </c>
    </row>
    <row r="14" spans="1:12" x14ac:dyDescent="0.3">
      <c r="A14" s="8">
        <v>10012</v>
      </c>
      <c r="B14" s="5" t="s">
        <v>9676</v>
      </c>
      <c r="C14" s="5" t="s">
        <v>8683</v>
      </c>
      <c r="D14" s="5" t="s">
        <v>13</v>
      </c>
      <c r="E14" s="6">
        <v>22695</v>
      </c>
      <c r="F14" s="5" t="s">
        <v>18</v>
      </c>
      <c r="G14" s="5" t="s">
        <v>247</v>
      </c>
      <c r="H14" s="6">
        <v>43886</v>
      </c>
      <c r="I14" s="5" t="s">
        <v>20</v>
      </c>
      <c r="J14" s="5" t="s">
        <v>26</v>
      </c>
      <c r="K14" s="7">
        <f ca="1">YEAR(TODAY())-YEAR(DIM_CUSTOMERS[[#This Row],[BirthDate]])</f>
        <v>62</v>
      </c>
      <c r="L14" s="8" t="str" cm="1">
        <f t="array" aca="1" ref="L14" ca="1">_xlfn.IFS(DIM_CUSTOMERS[[#This Row],[Age]]&gt;60, "60+", DIM_CUSTOMERS[[#This Row],[Age]]&gt;21, "22-59", DIM_CUSTOMERS[[#This Row],[Age]]&gt;=18, "18-21", DIM_CUSTOMERS[[#This Row],[Age]]&lt;=17, "1-18")</f>
        <v>60+</v>
      </c>
    </row>
    <row r="15" spans="1:12" x14ac:dyDescent="0.3">
      <c r="A15" s="8">
        <v>10013</v>
      </c>
      <c r="B15" s="5" t="s">
        <v>9677</v>
      </c>
      <c r="C15" s="5" t="s">
        <v>8684</v>
      </c>
      <c r="D15" s="5" t="s">
        <v>14</v>
      </c>
      <c r="E15" s="6">
        <v>32660</v>
      </c>
      <c r="F15" s="5" t="s">
        <v>18</v>
      </c>
      <c r="G15" s="5" t="s">
        <v>247</v>
      </c>
      <c r="H15" s="6">
        <v>44781</v>
      </c>
      <c r="I15" s="5" t="s">
        <v>22</v>
      </c>
      <c r="J15" s="5" t="s">
        <v>25</v>
      </c>
      <c r="K15" s="7">
        <f ca="1">YEAR(TODAY())-YEAR(DIM_CUSTOMERS[[#This Row],[BirthDate]])</f>
        <v>35</v>
      </c>
      <c r="L15" s="8" t="str" cm="1">
        <f t="array" aca="1" ref="L15" ca="1">_xlfn.IFS(DIM_CUSTOMERS[[#This Row],[Age]]&gt;60, "60+", DIM_CUSTOMERS[[#This Row],[Age]]&gt;21, "22-59", DIM_CUSTOMERS[[#This Row],[Age]]&gt;=18, "18-21", DIM_CUSTOMERS[[#This Row],[Age]]&lt;=17, "1-18")</f>
        <v>22-59</v>
      </c>
    </row>
    <row r="16" spans="1:12" x14ac:dyDescent="0.3">
      <c r="A16" s="8">
        <v>10014</v>
      </c>
      <c r="B16" s="5" t="s">
        <v>9678</v>
      </c>
      <c r="C16" s="5" t="s">
        <v>8685</v>
      </c>
      <c r="D16" s="5" t="s">
        <v>14</v>
      </c>
      <c r="E16" s="6">
        <v>19094</v>
      </c>
      <c r="F16" s="5" t="s">
        <v>18</v>
      </c>
      <c r="G16" s="5" t="s">
        <v>257</v>
      </c>
      <c r="H16" s="6">
        <v>45455</v>
      </c>
      <c r="I16" s="5" t="s">
        <v>21</v>
      </c>
      <c r="J16" s="5" t="s">
        <v>27</v>
      </c>
      <c r="K16" s="7">
        <f ca="1">YEAR(TODAY())-YEAR(DIM_CUSTOMERS[[#This Row],[BirthDate]])</f>
        <v>72</v>
      </c>
      <c r="L16" s="8" t="str" cm="1">
        <f t="array" aca="1" ref="L16" ca="1">_xlfn.IFS(DIM_CUSTOMERS[[#This Row],[Age]]&gt;60, "60+", DIM_CUSTOMERS[[#This Row],[Age]]&gt;21, "22-59", DIM_CUSTOMERS[[#This Row],[Age]]&gt;=18, "18-21", DIM_CUSTOMERS[[#This Row],[Age]]&lt;=17, "1-18")</f>
        <v>60+</v>
      </c>
    </row>
    <row r="17" spans="1:12" x14ac:dyDescent="0.3">
      <c r="A17" s="8">
        <v>10015</v>
      </c>
      <c r="B17" s="5" t="s">
        <v>9679</v>
      </c>
      <c r="C17" s="5" t="s">
        <v>8686</v>
      </c>
      <c r="D17" s="5" t="s">
        <v>13</v>
      </c>
      <c r="E17" s="6">
        <v>22804</v>
      </c>
      <c r="F17" s="5" t="s">
        <v>18</v>
      </c>
      <c r="G17" s="5" t="s">
        <v>247</v>
      </c>
      <c r="H17" s="6">
        <v>44993</v>
      </c>
      <c r="I17" s="5" t="s">
        <v>24</v>
      </c>
      <c r="J17" s="5" t="s">
        <v>27</v>
      </c>
      <c r="K17" s="7">
        <f ca="1">YEAR(TODAY())-YEAR(DIM_CUSTOMERS[[#This Row],[BirthDate]])</f>
        <v>62</v>
      </c>
      <c r="L17" s="8" t="str" cm="1">
        <f t="array" aca="1" ref="L17" ca="1">_xlfn.IFS(DIM_CUSTOMERS[[#This Row],[Age]]&gt;60, "60+", DIM_CUSTOMERS[[#This Row],[Age]]&gt;21, "22-59", DIM_CUSTOMERS[[#This Row],[Age]]&gt;=18, "18-21", DIM_CUSTOMERS[[#This Row],[Age]]&lt;=17, "1-18")</f>
        <v>60+</v>
      </c>
    </row>
    <row r="18" spans="1:12" x14ac:dyDescent="0.3">
      <c r="A18" s="8">
        <v>10016</v>
      </c>
      <c r="B18" s="5" t="s">
        <v>9680</v>
      </c>
      <c r="C18" s="5" t="s">
        <v>8687</v>
      </c>
      <c r="D18" s="5" t="s">
        <v>13</v>
      </c>
      <c r="E18" s="6">
        <v>17969</v>
      </c>
      <c r="F18" s="5" t="s">
        <v>18</v>
      </c>
      <c r="G18" s="5" t="s">
        <v>247</v>
      </c>
      <c r="H18" s="6">
        <v>45130</v>
      </c>
      <c r="I18" s="5" t="s">
        <v>20</v>
      </c>
      <c r="J18" s="5" t="s">
        <v>25</v>
      </c>
      <c r="K18" s="7">
        <f ca="1">YEAR(TODAY())-YEAR(DIM_CUSTOMERS[[#This Row],[BirthDate]])</f>
        <v>75</v>
      </c>
      <c r="L18" s="8" t="str" cm="1">
        <f t="array" aca="1" ref="L18" ca="1">_xlfn.IFS(DIM_CUSTOMERS[[#This Row],[Age]]&gt;60, "60+", DIM_CUSTOMERS[[#This Row],[Age]]&gt;21, "22-59", DIM_CUSTOMERS[[#This Row],[Age]]&gt;=18, "18-21", DIM_CUSTOMERS[[#This Row],[Age]]&lt;=17, "1-18")</f>
        <v>60+</v>
      </c>
    </row>
    <row r="19" spans="1:12" x14ac:dyDescent="0.3">
      <c r="A19" s="8">
        <v>10017</v>
      </c>
      <c r="B19" s="5" t="s">
        <v>9681</v>
      </c>
      <c r="C19" s="5" t="s">
        <v>8688</v>
      </c>
      <c r="D19" s="5" t="s">
        <v>14</v>
      </c>
      <c r="E19" s="6">
        <v>17914</v>
      </c>
      <c r="F19" s="5" t="s">
        <v>18</v>
      </c>
      <c r="G19" s="5" t="s">
        <v>257</v>
      </c>
      <c r="H19" s="6">
        <v>43824</v>
      </c>
      <c r="I19" s="5" t="s">
        <v>20</v>
      </c>
      <c r="J19" s="5" t="s">
        <v>25</v>
      </c>
      <c r="K19" s="7">
        <f ca="1">YEAR(TODAY())-YEAR(DIM_CUSTOMERS[[#This Row],[BirthDate]])</f>
        <v>75</v>
      </c>
      <c r="L19" s="8" t="str" cm="1">
        <f t="array" aca="1" ref="L19" ca="1">_xlfn.IFS(DIM_CUSTOMERS[[#This Row],[Age]]&gt;60, "60+", DIM_CUSTOMERS[[#This Row],[Age]]&gt;21, "22-59", DIM_CUSTOMERS[[#This Row],[Age]]&gt;=18, "18-21", DIM_CUSTOMERS[[#This Row],[Age]]&lt;=17, "1-18")</f>
        <v>60+</v>
      </c>
    </row>
    <row r="20" spans="1:12" x14ac:dyDescent="0.3">
      <c r="A20" s="8">
        <v>10018</v>
      </c>
      <c r="B20" s="5" t="s">
        <v>9682</v>
      </c>
      <c r="C20" s="5" t="s">
        <v>8689</v>
      </c>
      <c r="D20" s="5" t="s">
        <v>14</v>
      </c>
      <c r="E20" s="6">
        <v>21743</v>
      </c>
      <c r="F20" s="5" t="s">
        <v>18</v>
      </c>
      <c r="G20" s="5" t="s">
        <v>247</v>
      </c>
      <c r="H20" s="6">
        <v>45426</v>
      </c>
      <c r="I20" s="5" t="s">
        <v>20</v>
      </c>
      <c r="J20" s="5" t="s">
        <v>27</v>
      </c>
      <c r="K20" s="7">
        <f ca="1">YEAR(TODAY())-YEAR(DIM_CUSTOMERS[[#This Row],[BirthDate]])</f>
        <v>65</v>
      </c>
      <c r="L20" s="8" t="str" cm="1">
        <f t="array" aca="1" ref="L20" ca="1">_xlfn.IFS(DIM_CUSTOMERS[[#This Row],[Age]]&gt;60, "60+", DIM_CUSTOMERS[[#This Row],[Age]]&gt;21, "22-59", DIM_CUSTOMERS[[#This Row],[Age]]&gt;=18, "18-21", DIM_CUSTOMERS[[#This Row],[Age]]&lt;=17, "1-18")</f>
        <v>60+</v>
      </c>
    </row>
    <row r="21" spans="1:12" x14ac:dyDescent="0.3">
      <c r="A21" s="8">
        <v>10019</v>
      </c>
      <c r="B21" s="5" t="s">
        <v>9683</v>
      </c>
      <c r="C21" s="5" t="s">
        <v>8690</v>
      </c>
      <c r="D21" s="5" t="s">
        <v>13</v>
      </c>
      <c r="E21" s="6">
        <v>31307</v>
      </c>
      <c r="F21" s="5" t="s">
        <v>18</v>
      </c>
      <c r="G21" s="5" t="s">
        <v>257</v>
      </c>
      <c r="H21" s="6">
        <v>45531</v>
      </c>
      <c r="I21" s="5" t="s">
        <v>24</v>
      </c>
      <c r="J21" s="5" t="s">
        <v>26</v>
      </c>
      <c r="K21" s="7">
        <f ca="1">YEAR(TODAY())-YEAR(DIM_CUSTOMERS[[#This Row],[BirthDate]])</f>
        <v>39</v>
      </c>
      <c r="L21" s="8" t="str" cm="1">
        <f t="array" aca="1" ref="L21" ca="1">_xlfn.IFS(DIM_CUSTOMERS[[#This Row],[Age]]&gt;60, "60+", DIM_CUSTOMERS[[#This Row],[Age]]&gt;21, "22-59", DIM_CUSTOMERS[[#This Row],[Age]]&gt;=18, "18-21", DIM_CUSTOMERS[[#This Row],[Age]]&lt;=17, "1-18")</f>
        <v>22-59</v>
      </c>
    </row>
    <row r="22" spans="1:12" x14ac:dyDescent="0.3">
      <c r="A22" s="8">
        <v>10020</v>
      </c>
      <c r="B22" s="5" t="s">
        <v>9684</v>
      </c>
      <c r="C22" s="5" t="s">
        <v>8691</v>
      </c>
      <c r="D22" s="5" t="s">
        <v>14</v>
      </c>
      <c r="E22" s="6">
        <v>22790</v>
      </c>
      <c r="F22" s="5" t="s">
        <v>18</v>
      </c>
      <c r="G22" s="5" t="s">
        <v>247</v>
      </c>
      <c r="H22" s="6">
        <v>45453</v>
      </c>
      <c r="I22" s="5" t="s">
        <v>23</v>
      </c>
      <c r="J22" s="5" t="s">
        <v>26</v>
      </c>
      <c r="K22" s="7">
        <f ca="1">YEAR(TODAY())-YEAR(DIM_CUSTOMERS[[#This Row],[BirthDate]])</f>
        <v>62</v>
      </c>
      <c r="L22" s="8" t="str" cm="1">
        <f t="array" aca="1" ref="L22" ca="1">_xlfn.IFS(DIM_CUSTOMERS[[#This Row],[Age]]&gt;60, "60+", DIM_CUSTOMERS[[#This Row],[Age]]&gt;21, "22-59", DIM_CUSTOMERS[[#This Row],[Age]]&gt;=18, "18-21", DIM_CUSTOMERS[[#This Row],[Age]]&lt;=17, "1-18")</f>
        <v>60+</v>
      </c>
    </row>
    <row r="23" spans="1:12" x14ac:dyDescent="0.3">
      <c r="A23" s="8">
        <v>10021</v>
      </c>
      <c r="B23" s="5" t="s">
        <v>9685</v>
      </c>
      <c r="C23" s="5" t="s">
        <v>8692</v>
      </c>
      <c r="D23" s="5" t="s">
        <v>13</v>
      </c>
      <c r="E23" s="6">
        <v>38195</v>
      </c>
      <c r="F23" s="5" t="s">
        <v>18</v>
      </c>
      <c r="G23" s="5" t="s">
        <v>22986</v>
      </c>
      <c r="H23" s="6">
        <v>44928</v>
      </c>
      <c r="I23" s="5" t="s">
        <v>22</v>
      </c>
      <c r="J23" s="5" t="s">
        <v>26</v>
      </c>
      <c r="K23" s="7">
        <f ca="1">YEAR(TODAY())-YEAR(DIM_CUSTOMERS[[#This Row],[BirthDate]])</f>
        <v>20</v>
      </c>
      <c r="L23" s="8" t="str" cm="1">
        <f t="array" aca="1" ref="L23" ca="1">_xlfn.IFS(DIM_CUSTOMERS[[#This Row],[Age]]&gt;60, "60+", DIM_CUSTOMERS[[#This Row],[Age]]&gt;21, "22-59", DIM_CUSTOMERS[[#This Row],[Age]]&gt;=18, "18-21", DIM_CUSTOMERS[[#This Row],[Age]]&lt;=17, "1-18")</f>
        <v>18-21</v>
      </c>
    </row>
    <row r="24" spans="1:12" x14ac:dyDescent="0.3">
      <c r="A24" s="8">
        <v>10022</v>
      </c>
      <c r="B24" s="5" t="s">
        <v>9686</v>
      </c>
      <c r="C24" s="5" t="s">
        <v>8693</v>
      </c>
      <c r="D24" s="5" t="s">
        <v>13</v>
      </c>
      <c r="E24" s="6">
        <v>28458</v>
      </c>
      <c r="F24" s="5" t="s">
        <v>18</v>
      </c>
      <c r="G24" s="5" t="s">
        <v>247</v>
      </c>
      <c r="H24" s="6">
        <v>44362</v>
      </c>
      <c r="I24" s="5" t="s">
        <v>24</v>
      </c>
      <c r="J24" s="5" t="s">
        <v>26</v>
      </c>
      <c r="K24" s="7">
        <f ca="1">YEAR(TODAY())-YEAR(DIM_CUSTOMERS[[#This Row],[BirthDate]])</f>
        <v>47</v>
      </c>
      <c r="L24" s="8" t="str" cm="1">
        <f t="array" aca="1" ref="L24" ca="1">_xlfn.IFS(DIM_CUSTOMERS[[#This Row],[Age]]&gt;60, "60+", DIM_CUSTOMERS[[#This Row],[Age]]&gt;21, "22-59", DIM_CUSTOMERS[[#This Row],[Age]]&gt;=18, "18-21", DIM_CUSTOMERS[[#This Row],[Age]]&lt;=17, "1-18")</f>
        <v>22-59</v>
      </c>
    </row>
    <row r="25" spans="1:12" x14ac:dyDescent="0.3">
      <c r="A25" s="8">
        <v>10023</v>
      </c>
      <c r="B25" s="5" t="s">
        <v>9687</v>
      </c>
      <c r="C25" s="5" t="s">
        <v>8694</v>
      </c>
      <c r="D25" s="5" t="s">
        <v>13</v>
      </c>
      <c r="E25" s="6">
        <v>35149</v>
      </c>
      <c r="F25" s="5" t="s">
        <v>18</v>
      </c>
      <c r="G25" s="5" t="s">
        <v>257</v>
      </c>
      <c r="H25" s="6">
        <v>43827</v>
      </c>
      <c r="I25" s="5" t="s">
        <v>22</v>
      </c>
      <c r="J25" s="5" t="s">
        <v>26</v>
      </c>
      <c r="K25" s="7">
        <f ca="1">YEAR(TODAY())-YEAR(DIM_CUSTOMERS[[#This Row],[BirthDate]])</f>
        <v>28</v>
      </c>
      <c r="L25" s="8" t="str" cm="1">
        <f t="array" aca="1" ref="L25" ca="1">_xlfn.IFS(DIM_CUSTOMERS[[#This Row],[Age]]&gt;60, "60+", DIM_CUSTOMERS[[#This Row],[Age]]&gt;21, "22-59", DIM_CUSTOMERS[[#This Row],[Age]]&gt;=18, "18-21", DIM_CUSTOMERS[[#This Row],[Age]]&lt;=17, "1-18")</f>
        <v>22-59</v>
      </c>
    </row>
    <row r="26" spans="1:12" x14ac:dyDescent="0.3">
      <c r="A26" s="8">
        <v>10024</v>
      </c>
      <c r="B26" s="5" t="s">
        <v>9688</v>
      </c>
      <c r="C26" s="5" t="s">
        <v>8695</v>
      </c>
      <c r="D26" s="5" t="s">
        <v>14</v>
      </c>
      <c r="E26" s="6">
        <v>26765</v>
      </c>
      <c r="F26" s="5" t="s">
        <v>18</v>
      </c>
      <c r="G26" s="5" t="s">
        <v>22986</v>
      </c>
      <c r="H26" s="6">
        <v>44347</v>
      </c>
      <c r="I26" s="5" t="s">
        <v>23</v>
      </c>
      <c r="J26" s="5" t="s">
        <v>25</v>
      </c>
      <c r="K26" s="7">
        <f ca="1">YEAR(TODAY())-YEAR(DIM_CUSTOMERS[[#This Row],[BirthDate]])</f>
        <v>51</v>
      </c>
      <c r="L26" s="8" t="str" cm="1">
        <f t="array" aca="1" ref="L26" ca="1">_xlfn.IFS(DIM_CUSTOMERS[[#This Row],[Age]]&gt;60, "60+", DIM_CUSTOMERS[[#This Row],[Age]]&gt;21, "22-59", DIM_CUSTOMERS[[#This Row],[Age]]&gt;=18, "18-21", DIM_CUSTOMERS[[#This Row],[Age]]&lt;=17, "1-18")</f>
        <v>22-59</v>
      </c>
    </row>
    <row r="27" spans="1:12" x14ac:dyDescent="0.3">
      <c r="A27" s="8">
        <v>10025</v>
      </c>
      <c r="B27" s="5" t="s">
        <v>9689</v>
      </c>
      <c r="C27" s="5" t="s">
        <v>8696</v>
      </c>
      <c r="D27" s="5" t="s">
        <v>14</v>
      </c>
      <c r="E27" s="6">
        <v>20100</v>
      </c>
      <c r="F27" s="5" t="s">
        <v>18</v>
      </c>
      <c r="G27" s="5" t="s">
        <v>247</v>
      </c>
      <c r="H27" s="6">
        <v>45396</v>
      </c>
      <c r="I27" s="5" t="s">
        <v>20</v>
      </c>
      <c r="J27" s="5" t="s">
        <v>26</v>
      </c>
      <c r="K27" s="7">
        <f ca="1">YEAR(TODAY())-YEAR(DIM_CUSTOMERS[[#This Row],[BirthDate]])</f>
        <v>69</v>
      </c>
      <c r="L27" s="8" t="str" cm="1">
        <f t="array" aca="1" ref="L27" ca="1">_xlfn.IFS(DIM_CUSTOMERS[[#This Row],[Age]]&gt;60, "60+", DIM_CUSTOMERS[[#This Row],[Age]]&gt;21, "22-59", DIM_CUSTOMERS[[#This Row],[Age]]&gt;=18, "18-21", DIM_CUSTOMERS[[#This Row],[Age]]&lt;=17, "1-18")</f>
        <v>60+</v>
      </c>
    </row>
    <row r="28" spans="1:12" x14ac:dyDescent="0.3">
      <c r="A28" s="8">
        <v>10026</v>
      </c>
      <c r="B28" s="5" t="s">
        <v>9690</v>
      </c>
      <c r="C28" s="5" t="s">
        <v>8697</v>
      </c>
      <c r="D28" s="5" t="s">
        <v>14</v>
      </c>
      <c r="E28" s="6">
        <v>20872</v>
      </c>
      <c r="F28" s="5" t="s">
        <v>18</v>
      </c>
      <c r="G28" s="5" t="s">
        <v>247</v>
      </c>
      <c r="H28" s="6">
        <v>44968</v>
      </c>
      <c r="I28" s="5" t="s">
        <v>24</v>
      </c>
      <c r="J28" s="5" t="s">
        <v>27</v>
      </c>
      <c r="K28" s="7">
        <f ca="1">YEAR(TODAY())-YEAR(DIM_CUSTOMERS[[#This Row],[BirthDate]])</f>
        <v>67</v>
      </c>
      <c r="L28" s="8" t="str" cm="1">
        <f t="array" aca="1" ref="L28" ca="1">_xlfn.IFS(DIM_CUSTOMERS[[#This Row],[Age]]&gt;60, "60+", DIM_CUSTOMERS[[#This Row],[Age]]&gt;21, "22-59", DIM_CUSTOMERS[[#This Row],[Age]]&gt;=18, "18-21", DIM_CUSTOMERS[[#This Row],[Age]]&lt;=17, "1-18")</f>
        <v>60+</v>
      </c>
    </row>
    <row r="29" spans="1:12" x14ac:dyDescent="0.3">
      <c r="A29" s="8">
        <v>10027</v>
      </c>
      <c r="B29" s="5" t="s">
        <v>9691</v>
      </c>
      <c r="C29" s="5" t="s">
        <v>8698</v>
      </c>
      <c r="D29" s="5" t="s">
        <v>13</v>
      </c>
      <c r="E29" s="6">
        <v>19257</v>
      </c>
      <c r="F29" s="5" t="s">
        <v>18</v>
      </c>
      <c r="G29" s="5" t="s">
        <v>247</v>
      </c>
      <c r="H29" s="6">
        <v>44934</v>
      </c>
      <c r="I29" s="5" t="s">
        <v>22</v>
      </c>
      <c r="J29" s="5" t="s">
        <v>26</v>
      </c>
      <c r="K29" s="7">
        <f ca="1">YEAR(TODAY())-YEAR(DIM_CUSTOMERS[[#This Row],[BirthDate]])</f>
        <v>72</v>
      </c>
      <c r="L29" s="8" t="str" cm="1">
        <f t="array" aca="1" ref="L29" ca="1">_xlfn.IFS(DIM_CUSTOMERS[[#This Row],[Age]]&gt;60, "60+", DIM_CUSTOMERS[[#This Row],[Age]]&gt;21, "22-59", DIM_CUSTOMERS[[#This Row],[Age]]&gt;=18, "18-21", DIM_CUSTOMERS[[#This Row],[Age]]&lt;=17, "1-18")</f>
        <v>60+</v>
      </c>
    </row>
    <row r="30" spans="1:12" x14ac:dyDescent="0.3">
      <c r="A30" s="8">
        <v>10028</v>
      </c>
      <c r="B30" s="5" t="s">
        <v>9692</v>
      </c>
      <c r="C30" s="5" t="s">
        <v>8699</v>
      </c>
      <c r="D30" s="5" t="s">
        <v>14</v>
      </c>
      <c r="E30" s="6">
        <v>21603</v>
      </c>
      <c r="F30" s="5" t="s">
        <v>18</v>
      </c>
      <c r="G30" s="5" t="s">
        <v>257</v>
      </c>
      <c r="H30" s="6">
        <v>45201</v>
      </c>
      <c r="I30" s="5" t="s">
        <v>21</v>
      </c>
      <c r="J30" s="5" t="s">
        <v>27</v>
      </c>
      <c r="K30" s="7">
        <f ca="1">YEAR(TODAY())-YEAR(DIM_CUSTOMERS[[#This Row],[BirthDate]])</f>
        <v>65</v>
      </c>
      <c r="L30" s="8" t="str" cm="1">
        <f t="array" aca="1" ref="L30" ca="1">_xlfn.IFS(DIM_CUSTOMERS[[#This Row],[Age]]&gt;60, "60+", DIM_CUSTOMERS[[#This Row],[Age]]&gt;21, "22-59", DIM_CUSTOMERS[[#This Row],[Age]]&gt;=18, "18-21", DIM_CUSTOMERS[[#This Row],[Age]]&lt;=17, "1-18")</f>
        <v>60+</v>
      </c>
    </row>
    <row r="31" spans="1:12" x14ac:dyDescent="0.3">
      <c r="A31" s="8">
        <v>10029</v>
      </c>
      <c r="B31" s="5" t="s">
        <v>9693</v>
      </c>
      <c r="C31" s="5" t="s">
        <v>8700</v>
      </c>
      <c r="D31" s="5" t="s">
        <v>13</v>
      </c>
      <c r="E31" s="6">
        <v>32372</v>
      </c>
      <c r="F31" s="5" t="s">
        <v>18</v>
      </c>
      <c r="G31" s="5" t="s">
        <v>22986</v>
      </c>
      <c r="H31" s="6">
        <v>44245</v>
      </c>
      <c r="I31" s="5" t="s">
        <v>20</v>
      </c>
      <c r="J31" s="5" t="s">
        <v>27</v>
      </c>
      <c r="K31" s="7">
        <f ca="1">YEAR(TODAY())-YEAR(DIM_CUSTOMERS[[#This Row],[BirthDate]])</f>
        <v>36</v>
      </c>
      <c r="L31" s="8" t="str" cm="1">
        <f t="array" aca="1" ref="L31" ca="1">_xlfn.IFS(DIM_CUSTOMERS[[#This Row],[Age]]&gt;60, "60+", DIM_CUSTOMERS[[#This Row],[Age]]&gt;21, "22-59", DIM_CUSTOMERS[[#This Row],[Age]]&gt;=18, "18-21", DIM_CUSTOMERS[[#This Row],[Age]]&lt;=17, "1-18")</f>
        <v>22-59</v>
      </c>
    </row>
    <row r="32" spans="1:12" x14ac:dyDescent="0.3">
      <c r="A32" s="8">
        <v>10030</v>
      </c>
      <c r="B32" s="5" t="s">
        <v>9694</v>
      </c>
      <c r="C32" s="5" t="s">
        <v>8701</v>
      </c>
      <c r="D32" s="5" t="s">
        <v>13</v>
      </c>
      <c r="E32" s="6">
        <v>30992</v>
      </c>
      <c r="F32" s="5" t="s">
        <v>18</v>
      </c>
      <c r="G32" s="5" t="s">
        <v>22986</v>
      </c>
      <c r="H32" s="6">
        <v>44034</v>
      </c>
      <c r="I32" s="5" t="s">
        <v>23</v>
      </c>
      <c r="J32" s="5" t="s">
        <v>26</v>
      </c>
      <c r="K32" s="7">
        <f ca="1">YEAR(TODAY())-YEAR(DIM_CUSTOMERS[[#This Row],[BirthDate]])</f>
        <v>40</v>
      </c>
      <c r="L32" s="8" t="str" cm="1">
        <f t="array" aca="1" ref="L32" ca="1">_xlfn.IFS(DIM_CUSTOMERS[[#This Row],[Age]]&gt;60, "60+", DIM_CUSTOMERS[[#This Row],[Age]]&gt;21, "22-59", DIM_CUSTOMERS[[#This Row],[Age]]&gt;=18, "18-21", DIM_CUSTOMERS[[#This Row],[Age]]&lt;=17, "1-18")</f>
        <v>22-59</v>
      </c>
    </row>
    <row r="33" spans="1:12" x14ac:dyDescent="0.3">
      <c r="A33" s="8">
        <v>10031</v>
      </c>
      <c r="B33" s="5" t="s">
        <v>9695</v>
      </c>
      <c r="C33" s="5" t="s">
        <v>8702</v>
      </c>
      <c r="D33" s="5" t="s">
        <v>13</v>
      </c>
      <c r="E33" s="6">
        <v>33818</v>
      </c>
      <c r="F33" s="5" t="s">
        <v>18</v>
      </c>
      <c r="G33" s="5" t="s">
        <v>247</v>
      </c>
      <c r="H33" s="6">
        <v>44401</v>
      </c>
      <c r="I33" s="5" t="s">
        <v>20</v>
      </c>
      <c r="J33" s="5" t="s">
        <v>25</v>
      </c>
      <c r="K33" s="7">
        <f ca="1">YEAR(TODAY())-YEAR(DIM_CUSTOMERS[[#This Row],[BirthDate]])</f>
        <v>32</v>
      </c>
      <c r="L33" s="8" t="str" cm="1">
        <f t="array" aca="1" ref="L33" ca="1">_xlfn.IFS(DIM_CUSTOMERS[[#This Row],[Age]]&gt;60, "60+", DIM_CUSTOMERS[[#This Row],[Age]]&gt;21, "22-59", DIM_CUSTOMERS[[#This Row],[Age]]&gt;=18, "18-21", DIM_CUSTOMERS[[#This Row],[Age]]&lt;=17, "1-18")</f>
        <v>22-59</v>
      </c>
    </row>
    <row r="34" spans="1:12" x14ac:dyDescent="0.3">
      <c r="A34" s="8">
        <v>10032</v>
      </c>
      <c r="B34" s="5" t="s">
        <v>9696</v>
      </c>
      <c r="C34" s="5" t="s">
        <v>8703</v>
      </c>
      <c r="D34" s="5" t="s">
        <v>14</v>
      </c>
      <c r="E34" s="6">
        <v>25854</v>
      </c>
      <c r="F34" s="5" t="s">
        <v>18</v>
      </c>
      <c r="G34" s="5" t="s">
        <v>247</v>
      </c>
      <c r="H34" s="6">
        <v>43756</v>
      </c>
      <c r="I34" s="5" t="s">
        <v>21</v>
      </c>
      <c r="J34" s="5" t="s">
        <v>25</v>
      </c>
      <c r="K34" s="7">
        <f ca="1">YEAR(TODAY())-YEAR(DIM_CUSTOMERS[[#This Row],[BirthDate]])</f>
        <v>54</v>
      </c>
      <c r="L34" s="8" t="str" cm="1">
        <f t="array" aca="1" ref="L34" ca="1">_xlfn.IFS(DIM_CUSTOMERS[[#This Row],[Age]]&gt;60, "60+", DIM_CUSTOMERS[[#This Row],[Age]]&gt;21, "22-59", DIM_CUSTOMERS[[#This Row],[Age]]&gt;=18, "18-21", DIM_CUSTOMERS[[#This Row],[Age]]&lt;=17, "1-18")</f>
        <v>22-59</v>
      </c>
    </row>
    <row r="35" spans="1:12" x14ac:dyDescent="0.3">
      <c r="A35" s="8">
        <v>10033</v>
      </c>
      <c r="B35" s="5" t="s">
        <v>9697</v>
      </c>
      <c r="C35" s="5" t="s">
        <v>8704</v>
      </c>
      <c r="D35" s="5" t="s">
        <v>14</v>
      </c>
      <c r="E35" s="6">
        <v>29670</v>
      </c>
      <c r="F35" s="5" t="s">
        <v>18</v>
      </c>
      <c r="G35" s="5" t="s">
        <v>257</v>
      </c>
      <c r="H35" s="6">
        <v>44033</v>
      </c>
      <c r="I35" s="5" t="s">
        <v>20</v>
      </c>
      <c r="J35" s="5" t="s">
        <v>27</v>
      </c>
      <c r="K35" s="7">
        <f ca="1">YEAR(TODAY())-YEAR(DIM_CUSTOMERS[[#This Row],[BirthDate]])</f>
        <v>43</v>
      </c>
      <c r="L35" s="8" t="str" cm="1">
        <f t="array" aca="1" ref="L35" ca="1">_xlfn.IFS(DIM_CUSTOMERS[[#This Row],[Age]]&gt;60, "60+", DIM_CUSTOMERS[[#This Row],[Age]]&gt;21, "22-59", DIM_CUSTOMERS[[#This Row],[Age]]&gt;=18, "18-21", DIM_CUSTOMERS[[#This Row],[Age]]&lt;=17, "1-18")</f>
        <v>22-59</v>
      </c>
    </row>
    <row r="36" spans="1:12" x14ac:dyDescent="0.3">
      <c r="A36" s="8">
        <v>10034</v>
      </c>
      <c r="B36" s="5" t="s">
        <v>9698</v>
      </c>
      <c r="C36" s="5" t="s">
        <v>8705</v>
      </c>
      <c r="D36" s="5" t="s">
        <v>14</v>
      </c>
      <c r="E36" s="6">
        <v>32423</v>
      </c>
      <c r="F36" s="5" t="s">
        <v>18</v>
      </c>
      <c r="G36" s="5" t="s">
        <v>22986</v>
      </c>
      <c r="H36" s="6">
        <v>45525</v>
      </c>
      <c r="I36" s="5" t="s">
        <v>23</v>
      </c>
      <c r="J36" s="5" t="s">
        <v>25</v>
      </c>
      <c r="K36" s="7">
        <f ca="1">YEAR(TODAY())-YEAR(DIM_CUSTOMERS[[#This Row],[BirthDate]])</f>
        <v>36</v>
      </c>
      <c r="L36" s="8" t="str" cm="1">
        <f t="array" aca="1" ref="L36" ca="1">_xlfn.IFS(DIM_CUSTOMERS[[#This Row],[Age]]&gt;60, "60+", DIM_CUSTOMERS[[#This Row],[Age]]&gt;21, "22-59", DIM_CUSTOMERS[[#This Row],[Age]]&gt;=18, "18-21", DIM_CUSTOMERS[[#This Row],[Age]]&lt;=17, "1-18")</f>
        <v>22-59</v>
      </c>
    </row>
    <row r="37" spans="1:12" x14ac:dyDescent="0.3">
      <c r="A37" s="8">
        <v>10035</v>
      </c>
      <c r="B37" s="5" t="s">
        <v>9699</v>
      </c>
      <c r="C37" s="5" t="s">
        <v>8706</v>
      </c>
      <c r="D37" s="5" t="s">
        <v>14</v>
      </c>
      <c r="E37" s="6">
        <v>36282</v>
      </c>
      <c r="F37" s="5" t="s">
        <v>18</v>
      </c>
      <c r="G37" s="5" t="s">
        <v>22986</v>
      </c>
      <c r="H37" s="6">
        <v>44370</v>
      </c>
      <c r="I37" s="5" t="s">
        <v>20</v>
      </c>
      <c r="J37" s="5" t="s">
        <v>26</v>
      </c>
      <c r="K37" s="7">
        <f ca="1">YEAR(TODAY())-YEAR(DIM_CUSTOMERS[[#This Row],[BirthDate]])</f>
        <v>25</v>
      </c>
      <c r="L37" s="8" t="str" cm="1">
        <f t="array" aca="1" ref="L37" ca="1">_xlfn.IFS(DIM_CUSTOMERS[[#This Row],[Age]]&gt;60, "60+", DIM_CUSTOMERS[[#This Row],[Age]]&gt;21, "22-59", DIM_CUSTOMERS[[#This Row],[Age]]&gt;=18, "18-21", DIM_CUSTOMERS[[#This Row],[Age]]&lt;=17, "1-18")</f>
        <v>22-59</v>
      </c>
    </row>
    <row r="38" spans="1:12" x14ac:dyDescent="0.3">
      <c r="A38" s="8">
        <v>10036</v>
      </c>
      <c r="B38" s="5" t="s">
        <v>9700</v>
      </c>
      <c r="C38" s="5" t="s">
        <v>8707</v>
      </c>
      <c r="D38" s="5" t="s">
        <v>13</v>
      </c>
      <c r="E38" s="6">
        <v>37511</v>
      </c>
      <c r="F38" s="5" t="s">
        <v>18</v>
      </c>
      <c r="G38" s="5" t="s">
        <v>257</v>
      </c>
      <c r="H38" s="6">
        <v>44501</v>
      </c>
      <c r="I38" s="5" t="s">
        <v>20</v>
      </c>
      <c r="J38" s="5" t="s">
        <v>26</v>
      </c>
      <c r="K38" s="7">
        <f ca="1">YEAR(TODAY())-YEAR(DIM_CUSTOMERS[[#This Row],[BirthDate]])</f>
        <v>22</v>
      </c>
      <c r="L38" s="8" t="str" cm="1">
        <f t="array" aca="1" ref="L38" ca="1">_xlfn.IFS(DIM_CUSTOMERS[[#This Row],[Age]]&gt;60, "60+", DIM_CUSTOMERS[[#This Row],[Age]]&gt;21, "22-59", DIM_CUSTOMERS[[#This Row],[Age]]&gt;=18, "18-21", DIM_CUSTOMERS[[#This Row],[Age]]&lt;=17, "1-18")</f>
        <v>22-59</v>
      </c>
    </row>
    <row r="39" spans="1:12" x14ac:dyDescent="0.3">
      <c r="A39" s="8">
        <v>10037</v>
      </c>
      <c r="B39" s="5" t="s">
        <v>9701</v>
      </c>
      <c r="C39" s="5" t="s">
        <v>8708</v>
      </c>
      <c r="D39" s="5" t="s">
        <v>13</v>
      </c>
      <c r="E39" s="6">
        <v>25238</v>
      </c>
      <c r="F39" s="5" t="s">
        <v>18</v>
      </c>
      <c r="G39" s="5" t="s">
        <v>257</v>
      </c>
      <c r="H39" s="6">
        <v>43979</v>
      </c>
      <c r="I39" s="5" t="s">
        <v>20</v>
      </c>
      <c r="J39" s="5" t="s">
        <v>27</v>
      </c>
      <c r="K39" s="7">
        <f ca="1">YEAR(TODAY())-YEAR(DIM_CUSTOMERS[[#This Row],[BirthDate]])</f>
        <v>55</v>
      </c>
      <c r="L39" s="8" t="str" cm="1">
        <f t="array" aca="1" ref="L39" ca="1">_xlfn.IFS(DIM_CUSTOMERS[[#This Row],[Age]]&gt;60, "60+", DIM_CUSTOMERS[[#This Row],[Age]]&gt;21, "22-59", DIM_CUSTOMERS[[#This Row],[Age]]&gt;=18, "18-21", DIM_CUSTOMERS[[#This Row],[Age]]&lt;=17, "1-18")</f>
        <v>22-59</v>
      </c>
    </row>
    <row r="40" spans="1:12" x14ac:dyDescent="0.3">
      <c r="A40" s="8">
        <v>10038</v>
      </c>
      <c r="B40" s="5" t="s">
        <v>9702</v>
      </c>
      <c r="C40" s="5" t="s">
        <v>8709</v>
      </c>
      <c r="D40" s="5" t="s">
        <v>14</v>
      </c>
      <c r="E40" s="6">
        <v>18202</v>
      </c>
      <c r="F40" s="5" t="s">
        <v>18</v>
      </c>
      <c r="G40" s="5" t="s">
        <v>22986</v>
      </c>
      <c r="H40" s="6">
        <v>44114</v>
      </c>
      <c r="I40" s="5" t="s">
        <v>22</v>
      </c>
      <c r="J40" s="5" t="s">
        <v>26</v>
      </c>
      <c r="K40" s="7">
        <f ca="1">YEAR(TODAY())-YEAR(DIM_CUSTOMERS[[#This Row],[BirthDate]])</f>
        <v>75</v>
      </c>
      <c r="L40" s="8" t="str" cm="1">
        <f t="array" aca="1" ref="L40" ca="1">_xlfn.IFS(DIM_CUSTOMERS[[#This Row],[Age]]&gt;60, "60+", DIM_CUSTOMERS[[#This Row],[Age]]&gt;21, "22-59", DIM_CUSTOMERS[[#This Row],[Age]]&gt;=18, "18-21", DIM_CUSTOMERS[[#This Row],[Age]]&lt;=17, "1-18")</f>
        <v>60+</v>
      </c>
    </row>
    <row r="41" spans="1:12" x14ac:dyDescent="0.3">
      <c r="A41" s="8">
        <v>10039</v>
      </c>
      <c r="B41" s="5" t="s">
        <v>9703</v>
      </c>
      <c r="C41" s="5" t="s">
        <v>8710</v>
      </c>
      <c r="D41" s="5" t="s">
        <v>14</v>
      </c>
      <c r="E41" s="6">
        <v>26939</v>
      </c>
      <c r="F41" s="5" t="s">
        <v>18</v>
      </c>
      <c r="G41" s="5" t="s">
        <v>247</v>
      </c>
      <c r="H41" s="6">
        <v>44786</v>
      </c>
      <c r="I41" s="5" t="s">
        <v>21</v>
      </c>
      <c r="J41" s="5" t="s">
        <v>27</v>
      </c>
      <c r="K41" s="7">
        <f ca="1">YEAR(TODAY())-YEAR(DIM_CUSTOMERS[[#This Row],[BirthDate]])</f>
        <v>51</v>
      </c>
      <c r="L41" s="8" t="str" cm="1">
        <f t="array" aca="1" ref="L41" ca="1">_xlfn.IFS(DIM_CUSTOMERS[[#This Row],[Age]]&gt;60, "60+", DIM_CUSTOMERS[[#This Row],[Age]]&gt;21, "22-59", DIM_CUSTOMERS[[#This Row],[Age]]&gt;=18, "18-21", DIM_CUSTOMERS[[#This Row],[Age]]&lt;=17, "1-18")</f>
        <v>22-59</v>
      </c>
    </row>
    <row r="42" spans="1:12" x14ac:dyDescent="0.3">
      <c r="A42" s="8">
        <v>10040</v>
      </c>
      <c r="B42" s="5" t="s">
        <v>9704</v>
      </c>
      <c r="C42" s="5" t="s">
        <v>8711</v>
      </c>
      <c r="D42" s="5" t="s">
        <v>13</v>
      </c>
      <c r="E42" s="6">
        <v>18755</v>
      </c>
      <c r="F42" s="5" t="s">
        <v>18</v>
      </c>
      <c r="G42" s="5" t="s">
        <v>22986</v>
      </c>
      <c r="H42" s="6">
        <v>45004</v>
      </c>
      <c r="I42" s="5" t="s">
        <v>21</v>
      </c>
      <c r="J42" s="5" t="s">
        <v>25</v>
      </c>
      <c r="K42" s="7">
        <f ca="1">YEAR(TODAY())-YEAR(DIM_CUSTOMERS[[#This Row],[BirthDate]])</f>
        <v>73</v>
      </c>
      <c r="L42" s="8" t="str" cm="1">
        <f t="array" aca="1" ref="L42" ca="1">_xlfn.IFS(DIM_CUSTOMERS[[#This Row],[Age]]&gt;60, "60+", DIM_CUSTOMERS[[#This Row],[Age]]&gt;21, "22-59", DIM_CUSTOMERS[[#This Row],[Age]]&gt;=18, "18-21", DIM_CUSTOMERS[[#This Row],[Age]]&lt;=17, "1-18")</f>
        <v>60+</v>
      </c>
    </row>
    <row r="43" spans="1:12" x14ac:dyDescent="0.3">
      <c r="A43" s="8">
        <v>10041</v>
      </c>
      <c r="B43" s="5" t="s">
        <v>9705</v>
      </c>
      <c r="C43" s="5" t="s">
        <v>8712</v>
      </c>
      <c r="D43" s="5" t="s">
        <v>13</v>
      </c>
      <c r="E43" s="6">
        <v>30692</v>
      </c>
      <c r="F43" s="5" t="s">
        <v>18</v>
      </c>
      <c r="G43" s="5" t="s">
        <v>247</v>
      </c>
      <c r="H43" s="6">
        <v>44747</v>
      </c>
      <c r="I43" s="5" t="s">
        <v>24</v>
      </c>
      <c r="J43" s="5" t="s">
        <v>27</v>
      </c>
      <c r="K43" s="7">
        <f ca="1">YEAR(TODAY())-YEAR(DIM_CUSTOMERS[[#This Row],[BirthDate]])</f>
        <v>40</v>
      </c>
      <c r="L43" s="8" t="str" cm="1">
        <f t="array" aca="1" ref="L43" ca="1">_xlfn.IFS(DIM_CUSTOMERS[[#This Row],[Age]]&gt;60, "60+", DIM_CUSTOMERS[[#This Row],[Age]]&gt;21, "22-59", DIM_CUSTOMERS[[#This Row],[Age]]&gt;=18, "18-21", DIM_CUSTOMERS[[#This Row],[Age]]&lt;=17, "1-18")</f>
        <v>22-59</v>
      </c>
    </row>
    <row r="44" spans="1:12" x14ac:dyDescent="0.3">
      <c r="A44" s="8">
        <v>10042</v>
      </c>
      <c r="B44" s="5" t="s">
        <v>9706</v>
      </c>
      <c r="C44" s="5" t="s">
        <v>8713</v>
      </c>
      <c r="D44" s="5" t="s">
        <v>13</v>
      </c>
      <c r="E44" s="6">
        <v>32270</v>
      </c>
      <c r="F44" s="5" t="s">
        <v>18</v>
      </c>
      <c r="G44" s="5" t="s">
        <v>257</v>
      </c>
      <c r="H44" s="6">
        <v>44132</v>
      </c>
      <c r="I44" s="5" t="s">
        <v>20</v>
      </c>
      <c r="J44" s="5" t="s">
        <v>25</v>
      </c>
      <c r="K44" s="7">
        <f ca="1">YEAR(TODAY())-YEAR(DIM_CUSTOMERS[[#This Row],[BirthDate]])</f>
        <v>36</v>
      </c>
      <c r="L44" s="8" t="str" cm="1">
        <f t="array" aca="1" ref="L44" ca="1">_xlfn.IFS(DIM_CUSTOMERS[[#This Row],[Age]]&gt;60, "60+", DIM_CUSTOMERS[[#This Row],[Age]]&gt;21, "22-59", DIM_CUSTOMERS[[#This Row],[Age]]&gt;=18, "18-21", DIM_CUSTOMERS[[#This Row],[Age]]&lt;=17, "1-18")</f>
        <v>22-59</v>
      </c>
    </row>
    <row r="45" spans="1:12" x14ac:dyDescent="0.3">
      <c r="A45" s="8">
        <v>10043</v>
      </c>
      <c r="B45" s="5" t="s">
        <v>9707</v>
      </c>
      <c r="C45" s="5" t="s">
        <v>8714</v>
      </c>
      <c r="D45" s="5" t="s">
        <v>14</v>
      </c>
      <c r="E45" s="6">
        <v>31474</v>
      </c>
      <c r="F45" s="5" t="s">
        <v>18</v>
      </c>
      <c r="G45" s="5" t="s">
        <v>247</v>
      </c>
      <c r="H45" s="6">
        <v>45229</v>
      </c>
      <c r="I45" s="5" t="s">
        <v>22</v>
      </c>
      <c r="J45" s="5" t="s">
        <v>26</v>
      </c>
      <c r="K45" s="7">
        <f ca="1">YEAR(TODAY())-YEAR(DIM_CUSTOMERS[[#This Row],[BirthDate]])</f>
        <v>38</v>
      </c>
      <c r="L45" s="8" t="str" cm="1">
        <f t="array" aca="1" ref="L45" ca="1">_xlfn.IFS(DIM_CUSTOMERS[[#This Row],[Age]]&gt;60, "60+", DIM_CUSTOMERS[[#This Row],[Age]]&gt;21, "22-59", DIM_CUSTOMERS[[#This Row],[Age]]&gt;=18, "18-21", DIM_CUSTOMERS[[#This Row],[Age]]&lt;=17, "1-18")</f>
        <v>22-59</v>
      </c>
    </row>
    <row r="46" spans="1:12" x14ac:dyDescent="0.3">
      <c r="A46" s="8">
        <v>10044</v>
      </c>
      <c r="B46" s="5" t="s">
        <v>9708</v>
      </c>
      <c r="C46" s="5" t="s">
        <v>8715</v>
      </c>
      <c r="D46" s="5" t="s">
        <v>14</v>
      </c>
      <c r="E46" s="6">
        <v>24992</v>
      </c>
      <c r="F46" s="5" t="s">
        <v>18</v>
      </c>
      <c r="G46" s="5" t="s">
        <v>22986</v>
      </c>
      <c r="H46" s="6">
        <v>44361</v>
      </c>
      <c r="I46" s="5" t="s">
        <v>21</v>
      </c>
      <c r="J46" s="5" t="s">
        <v>26</v>
      </c>
      <c r="K46" s="7">
        <f ca="1">YEAR(TODAY())-YEAR(DIM_CUSTOMERS[[#This Row],[BirthDate]])</f>
        <v>56</v>
      </c>
      <c r="L46" s="8" t="str" cm="1">
        <f t="array" aca="1" ref="L46" ca="1">_xlfn.IFS(DIM_CUSTOMERS[[#This Row],[Age]]&gt;60, "60+", DIM_CUSTOMERS[[#This Row],[Age]]&gt;21, "22-59", DIM_CUSTOMERS[[#This Row],[Age]]&gt;=18, "18-21", DIM_CUSTOMERS[[#This Row],[Age]]&lt;=17, "1-18")</f>
        <v>22-59</v>
      </c>
    </row>
    <row r="47" spans="1:12" x14ac:dyDescent="0.3">
      <c r="A47" s="8">
        <v>10045</v>
      </c>
      <c r="B47" s="5" t="s">
        <v>9709</v>
      </c>
      <c r="C47" s="5" t="s">
        <v>8716</v>
      </c>
      <c r="D47" s="5" t="s">
        <v>14</v>
      </c>
      <c r="E47" s="6">
        <v>23763</v>
      </c>
      <c r="F47" s="5" t="s">
        <v>18</v>
      </c>
      <c r="G47" s="5" t="s">
        <v>257</v>
      </c>
      <c r="H47" s="6">
        <v>44919</v>
      </c>
      <c r="I47" s="5" t="s">
        <v>22</v>
      </c>
      <c r="J47" s="5" t="s">
        <v>26</v>
      </c>
      <c r="K47" s="7">
        <f ca="1">YEAR(TODAY())-YEAR(DIM_CUSTOMERS[[#This Row],[BirthDate]])</f>
        <v>59</v>
      </c>
      <c r="L47" s="8" t="str" cm="1">
        <f t="array" aca="1" ref="L47" ca="1">_xlfn.IFS(DIM_CUSTOMERS[[#This Row],[Age]]&gt;60, "60+", DIM_CUSTOMERS[[#This Row],[Age]]&gt;21, "22-59", DIM_CUSTOMERS[[#This Row],[Age]]&gt;=18, "18-21", DIM_CUSTOMERS[[#This Row],[Age]]&lt;=17, "1-18")</f>
        <v>22-59</v>
      </c>
    </row>
    <row r="48" spans="1:12" x14ac:dyDescent="0.3">
      <c r="A48" s="8">
        <v>10046</v>
      </c>
      <c r="B48" s="5" t="s">
        <v>9710</v>
      </c>
      <c r="C48" s="5" t="s">
        <v>8717</v>
      </c>
      <c r="D48" s="5" t="s">
        <v>13</v>
      </c>
      <c r="E48" s="6">
        <v>18745</v>
      </c>
      <c r="F48" s="5" t="s">
        <v>18</v>
      </c>
      <c r="G48" s="5" t="s">
        <v>257</v>
      </c>
      <c r="H48" s="6">
        <v>45352</v>
      </c>
      <c r="I48" s="5" t="s">
        <v>22</v>
      </c>
      <c r="J48" s="5" t="s">
        <v>25</v>
      </c>
      <c r="K48" s="7">
        <f ca="1">YEAR(TODAY())-YEAR(DIM_CUSTOMERS[[#This Row],[BirthDate]])</f>
        <v>73</v>
      </c>
      <c r="L48" s="8" t="str" cm="1">
        <f t="array" aca="1" ref="L48" ca="1">_xlfn.IFS(DIM_CUSTOMERS[[#This Row],[Age]]&gt;60, "60+", DIM_CUSTOMERS[[#This Row],[Age]]&gt;21, "22-59", DIM_CUSTOMERS[[#This Row],[Age]]&gt;=18, "18-21", DIM_CUSTOMERS[[#This Row],[Age]]&lt;=17, "1-18")</f>
        <v>60+</v>
      </c>
    </row>
    <row r="49" spans="1:12" x14ac:dyDescent="0.3">
      <c r="A49" s="8">
        <v>10047</v>
      </c>
      <c r="B49" s="5" t="s">
        <v>9711</v>
      </c>
      <c r="C49" s="5" t="s">
        <v>8718</v>
      </c>
      <c r="D49" s="5" t="s">
        <v>14</v>
      </c>
      <c r="E49" s="6">
        <v>35610</v>
      </c>
      <c r="F49" s="5" t="s">
        <v>18</v>
      </c>
      <c r="G49" s="5" t="s">
        <v>22986</v>
      </c>
      <c r="H49" s="6">
        <v>45357</v>
      </c>
      <c r="I49" s="5" t="s">
        <v>21</v>
      </c>
      <c r="J49" s="5" t="s">
        <v>25</v>
      </c>
      <c r="K49" s="7">
        <f ca="1">YEAR(TODAY())-YEAR(DIM_CUSTOMERS[[#This Row],[BirthDate]])</f>
        <v>27</v>
      </c>
      <c r="L49" s="8" t="str" cm="1">
        <f t="array" aca="1" ref="L49" ca="1">_xlfn.IFS(DIM_CUSTOMERS[[#This Row],[Age]]&gt;60, "60+", DIM_CUSTOMERS[[#This Row],[Age]]&gt;21, "22-59", DIM_CUSTOMERS[[#This Row],[Age]]&gt;=18, "18-21", DIM_CUSTOMERS[[#This Row],[Age]]&lt;=17, "1-18")</f>
        <v>22-59</v>
      </c>
    </row>
    <row r="50" spans="1:12" x14ac:dyDescent="0.3">
      <c r="A50" s="8">
        <v>10048</v>
      </c>
      <c r="B50" s="5" t="s">
        <v>9712</v>
      </c>
      <c r="C50" s="5" t="s">
        <v>8719</v>
      </c>
      <c r="D50" s="5" t="s">
        <v>14</v>
      </c>
      <c r="E50" s="6">
        <v>20944</v>
      </c>
      <c r="F50" s="5" t="s">
        <v>18</v>
      </c>
      <c r="G50" s="5" t="s">
        <v>257</v>
      </c>
      <c r="H50" s="6">
        <v>44880</v>
      </c>
      <c r="I50" s="5" t="s">
        <v>21</v>
      </c>
      <c r="J50" s="5" t="s">
        <v>27</v>
      </c>
      <c r="K50" s="7">
        <f ca="1">YEAR(TODAY())-YEAR(DIM_CUSTOMERS[[#This Row],[BirthDate]])</f>
        <v>67</v>
      </c>
      <c r="L50" s="8" t="str" cm="1">
        <f t="array" aca="1" ref="L50" ca="1">_xlfn.IFS(DIM_CUSTOMERS[[#This Row],[Age]]&gt;60, "60+", DIM_CUSTOMERS[[#This Row],[Age]]&gt;21, "22-59", DIM_CUSTOMERS[[#This Row],[Age]]&gt;=18, "18-21", DIM_CUSTOMERS[[#This Row],[Age]]&lt;=17, "1-18")</f>
        <v>60+</v>
      </c>
    </row>
    <row r="51" spans="1:12" x14ac:dyDescent="0.3">
      <c r="A51" s="8">
        <v>10049</v>
      </c>
      <c r="B51" s="5" t="s">
        <v>9713</v>
      </c>
      <c r="C51" s="5" t="s">
        <v>8720</v>
      </c>
      <c r="D51" s="5" t="s">
        <v>13</v>
      </c>
      <c r="E51" s="6">
        <v>25806</v>
      </c>
      <c r="F51" s="5" t="s">
        <v>18</v>
      </c>
      <c r="G51" s="5" t="s">
        <v>22986</v>
      </c>
      <c r="H51" s="6">
        <v>45025</v>
      </c>
      <c r="I51" s="5" t="s">
        <v>22</v>
      </c>
      <c r="J51" s="5" t="s">
        <v>26</v>
      </c>
      <c r="K51" s="7">
        <f ca="1">YEAR(TODAY())-YEAR(DIM_CUSTOMERS[[#This Row],[BirthDate]])</f>
        <v>54</v>
      </c>
      <c r="L51" s="8" t="str" cm="1">
        <f t="array" aca="1" ref="L51" ca="1">_xlfn.IFS(DIM_CUSTOMERS[[#This Row],[Age]]&gt;60, "60+", DIM_CUSTOMERS[[#This Row],[Age]]&gt;21, "22-59", DIM_CUSTOMERS[[#This Row],[Age]]&gt;=18, "18-21", DIM_CUSTOMERS[[#This Row],[Age]]&lt;=17, "1-18")</f>
        <v>22-59</v>
      </c>
    </row>
    <row r="52" spans="1:12" x14ac:dyDescent="0.3">
      <c r="A52" s="8">
        <v>10050</v>
      </c>
      <c r="B52" s="5" t="s">
        <v>9714</v>
      </c>
      <c r="C52" s="5" t="s">
        <v>8721</v>
      </c>
      <c r="D52" s="5" t="s">
        <v>13</v>
      </c>
      <c r="E52" s="6">
        <v>34313</v>
      </c>
      <c r="F52" s="5" t="s">
        <v>18</v>
      </c>
      <c r="G52" s="5" t="s">
        <v>22986</v>
      </c>
      <c r="H52" s="6">
        <v>45433</v>
      </c>
      <c r="I52" s="5" t="s">
        <v>21</v>
      </c>
      <c r="J52" s="5" t="s">
        <v>26</v>
      </c>
      <c r="K52" s="7">
        <f ca="1">YEAR(TODAY())-YEAR(DIM_CUSTOMERS[[#This Row],[BirthDate]])</f>
        <v>31</v>
      </c>
      <c r="L52" s="8" t="str" cm="1">
        <f t="array" aca="1" ref="L52" ca="1">_xlfn.IFS(DIM_CUSTOMERS[[#This Row],[Age]]&gt;60, "60+", DIM_CUSTOMERS[[#This Row],[Age]]&gt;21, "22-59", DIM_CUSTOMERS[[#This Row],[Age]]&gt;=18, "18-21", DIM_CUSTOMERS[[#This Row],[Age]]&lt;=17, "1-18")</f>
        <v>22-59</v>
      </c>
    </row>
    <row r="53" spans="1:12" x14ac:dyDescent="0.3">
      <c r="A53" s="8">
        <v>10051</v>
      </c>
      <c r="B53" s="5" t="s">
        <v>9715</v>
      </c>
      <c r="C53" s="5" t="s">
        <v>8722</v>
      </c>
      <c r="D53" s="5" t="s">
        <v>14</v>
      </c>
      <c r="E53" s="6">
        <v>24550</v>
      </c>
      <c r="F53" s="5" t="s">
        <v>18</v>
      </c>
      <c r="G53" s="5" t="s">
        <v>257</v>
      </c>
      <c r="H53" s="6">
        <v>44671</v>
      </c>
      <c r="I53" s="5" t="s">
        <v>21</v>
      </c>
      <c r="J53" s="5" t="s">
        <v>27</v>
      </c>
      <c r="K53" s="7">
        <f ca="1">YEAR(TODAY())-YEAR(DIM_CUSTOMERS[[#This Row],[BirthDate]])</f>
        <v>57</v>
      </c>
      <c r="L53" s="8" t="str" cm="1">
        <f t="array" aca="1" ref="L53" ca="1">_xlfn.IFS(DIM_CUSTOMERS[[#This Row],[Age]]&gt;60, "60+", DIM_CUSTOMERS[[#This Row],[Age]]&gt;21, "22-59", DIM_CUSTOMERS[[#This Row],[Age]]&gt;=18, "18-21", DIM_CUSTOMERS[[#This Row],[Age]]&lt;=17, "1-18")</f>
        <v>22-59</v>
      </c>
    </row>
    <row r="54" spans="1:12" x14ac:dyDescent="0.3">
      <c r="A54" s="8">
        <v>10052</v>
      </c>
      <c r="B54" s="5" t="s">
        <v>9716</v>
      </c>
      <c r="C54" s="5" t="s">
        <v>8723</v>
      </c>
      <c r="D54" s="5" t="s">
        <v>13</v>
      </c>
      <c r="E54" s="6">
        <v>18088</v>
      </c>
      <c r="F54" s="5" t="s">
        <v>18</v>
      </c>
      <c r="G54" s="5" t="s">
        <v>22986</v>
      </c>
      <c r="H54" s="6">
        <v>43777</v>
      </c>
      <c r="I54" s="5" t="s">
        <v>22</v>
      </c>
      <c r="J54" s="5" t="s">
        <v>25</v>
      </c>
      <c r="K54" s="7">
        <f ca="1">YEAR(TODAY())-YEAR(DIM_CUSTOMERS[[#This Row],[BirthDate]])</f>
        <v>75</v>
      </c>
      <c r="L54" s="8" t="str" cm="1">
        <f t="array" aca="1" ref="L54" ca="1">_xlfn.IFS(DIM_CUSTOMERS[[#This Row],[Age]]&gt;60, "60+", DIM_CUSTOMERS[[#This Row],[Age]]&gt;21, "22-59", DIM_CUSTOMERS[[#This Row],[Age]]&gt;=18, "18-21", DIM_CUSTOMERS[[#This Row],[Age]]&lt;=17, "1-18")</f>
        <v>60+</v>
      </c>
    </row>
    <row r="55" spans="1:12" x14ac:dyDescent="0.3">
      <c r="A55" s="8">
        <v>10053</v>
      </c>
      <c r="B55" s="5" t="s">
        <v>9717</v>
      </c>
      <c r="C55" s="5" t="s">
        <v>8724</v>
      </c>
      <c r="D55" s="5" t="s">
        <v>13</v>
      </c>
      <c r="E55" s="6">
        <v>22141</v>
      </c>
      <c r="F55" s="5" t="s">
        <v>18</v>
      </c>
      <c r="G55" s="5" t="s">
        <v>22986</v>
      </c>
      <c r="H55" s="6">
        <v>44362</v>
      </c>
      <c r="I55" s="5" t="s">
        <v>22</v>
      </c>
      <c r="J55" s="5" t="s">
        <v>25</v>
      </c>
      <c r="K55" s="7">
        <f ca="1">YEAR(TODAY())-YEAR(DIM_CUSTOMERS[[#This Row],[BirthDate]])</f>
        <v>64</v>
      </c>
      <c r="L55" s="8" t="str" cm="1">
        <f t="array" aca="1" ref="L55" ca="1">_xlfn.IFS(DIM_CUSTOMERS[[#This Row],[Age]]&gt;60, "60+", DIM_CUSTOMERS[[#This Row],[Age]]&gt;21, "22-59", DIM_CUSTOMERS[[#This Row],[Age]]&gt;=18, "18-21", DIM_CUSTOMERS[[#This Row],[Age]]&lt;=17, "1-18")</f>
        <v>60+</v>
      </c>
    </row>
    <row r="56" spans="1:12" x14ac:dyDescent="0.3">
      <c r="A56" s="8">
        <v>10054</v>
      </c>
      <c r="B56" s="5" t="s">
        <v>9718</v>
      </c>
      <c r="C56" s="5" t="s">
        <v>8725</v>
      </c>
      <c r="D56" s="5" t="s">
        <v>13</v>
      </c>
      <c r="E56" s="6">
        <v>34813</v>
      </c>
      <c r="F56" s="5" t="s">
        <v>18</v>
      </c>
      <c r="G56" s="5" t="s">
        <v>22986</v>
      </c>
      <c r="H56" s="6">
        <v>45178</v>
      </c>
      <c r="I56" s="5" t="s">
        <v>23</v>
      </c>
      <c r="J56" s="5" t="s">
        <v>27</v>
      </c>
      <c r="K56" s="7">
        <f ca="1">YEAR(TODAY())-YEAR(DIM_CUSTOMERS[[#This Row],[BirthDate]])</f>
        <v>29</v>
      </c>
      <c r="L56" s="8" t="str" cm="1">
        <f t="array" aca="1" ref="L56" ca="1">_xlfn.IFS(DIM_CUSTOMERS[[#This Row],[Age]]&gt;60, "60+", DIM_CUSTOMERS[[#This Row],[Age]]&gt;21, "22-59", DIM_CUSTOMERS[[#This Row],[Age]]&gt;=18, "18-21", DIM_CUSTOMERS[[#This Row],[Age]]&lt;=17, "1-18")</f>
        <v>22-59</v>
      </c>
    </row>
    <row r="57" spans="1:12" x14ac:dyDescent="0.3">
      <c r="A57" s="8">
        <v>10055</v>
      </c>
      <c r="B57" s="5" t="s">
        <v>9719</v>
      </c>
      <c r="C57" s="5" t="s">
        <v>8726</v>
      </c>
      <c r="D57" s="5" t="s">
        <v>14</v>
      </c>
      <c r="E57" s="6">
        <v>17808</v>
      </c>
      <c r="F57" s="5" t="s">
        <v>18</v>
      </c>
      <c r="G57" s="5" t="s">
        <v>247</v>
      </c>
      <c r="H57" s="6">
        <v>44334</v>
      </c>
      <c r="I57" s="5" t="s">
        <v>23</v>
      </c>
      <c r="J57" s="5" t="s">
        <v>25</v>
      </c>
      <c r="K57" s="7">
        <f ca="1">YEAR(TODAY())-YEAR(DIM_CUSTOMERS[[#This Row],[BirthDate]])</f>
        <v>76</v>
      </c>
      <c r="L57" s="8" t="str" cm="1">
        <f t="array" aca="1" ref="L57" ca="1">_xlfn.IFS(DIM_CUSTOMERS[[#This Row],[Age]]&gt;60, "60+", DIM_CUSTOMERS[[#This Row],[Age]]&gt;21, "22-59", DIM_CUSTOMERS[[#This Row],[Age]]&gt;=18, "18-21", DIM_CUSTOMERS[[#This Row],[Age]]&lt;=17, "1-18")</f>
        <v>60+</v>
      </c>
    </row>
    <row r="58" spans="1:12" x14ac:dyDescent="0.3">
      <c r="A58" s="8">
        <v>10056</v>
      </c>
      <c r="B58" s="5" t="s">
        <v>9720</v>
      </c>
      <c r="C58" s="5" t="s">
        <v>8727</v>
      </c>
      <c r="D58" s="5" t="s">
        <v>14</v>
      </c>
      <c r="E58" s="6">
        <v>27765</v>
      </c>
      <c r="F58" s="5" t="s">
        <v>18</v>
      </c>
      <c r="G58" s="5" t="s">
        <v>257</v>
      </c>
      <c r="H58" s="6">
        <v>43811</v>
      </c>
      <c r="I58" s="5" t="s">
        <v>21</v>
      </c>
      <c r="J58" s="5" t="s">
        <v>27</v>
      </c>
      <c r="K58" s="7">
        <f ca="1">YEAR(TODAY())-YEAR(DIM_CUSTOMERS[[#This Row],[BirthDate]])</f>
        <v>48</v>
      </c>
      <c r="L58" s="8" t="str" cm="1">
        <f t="array" aca="1" ref="L58" ca="1">_xlfn.IFS(DIM_CUSTOMERS[[#This Row],[Age]]&gt;60, "60+", DIM_CUSTOMERS[[#This Row],[Age]]&gt;21, "22-59", DIM_CUSTOMERS[[#This Row],[Age]]&gt;=18, "18-21", DIM_CUSTOMERS[[#This Row],[Age]]&lt;=17, "1-18")</f>
        <v>22-59</v>
      </c>
    </row>
    <row r="59" spans="1:12" x14ac:dyDescent="0.3">
      <c r="A59" s="8">
        <v>10057</v>
      </c>
      <c r="B59" s="5" t="s">
        <v>9721</v>
      </c>
      <c r="C59" s="5" t="s">
        <v>8728</v>
      </c>
      <c r="D59" s="5" t="s">
        <v>13</v>
      </c>
      <c r="E59" s="6">
        <v>19526</v>
      </c>
      <c r="F59" s="5" t="s">
        <v>18</v>
      </c>
      <c r="G59" s="5" t="s">
        <v>257</v>
      </c>
      <c r="H59" s="6">
        <v>43998</v>
      </c>
      <c r="I59" s="5" t="s">
        <v>22</v>
      </c>
      <c r="J59" s="5" t="s">
        <v>25</v>
      </c>
      <c r="K59" s="7">
        <f ca="1">YEAR(TODAY())-YEAR(DIM_CUSTOMERS[[#This Row],[BirthDate]])</f>
        <v>71</v>
      </c>
      <c r="L59" s="8" t="str" cm="1">
        <f t="array" aca="1" ref="L59" ca="1">_xlfn.IFS(DIM_CUSTOMERS[[#This Row],[Age]]&gt;60, "60+", DIM_CUSTOMERS[[#This Row],[Age]]&gt;21, "22-59", DIM_CUSTOMERS[[#This Row],[Age]]&gt;=18, "18-21", DIM_CUSTOMERS[[#This Row],[Age]]&lt;=17, "1-18")</f>
        <v>60+</v>
      </c>
    </row>
    <row r="60" spans="1:12" x14ac:dyDescent="0.3">
      <c r="A60" s="8">
        <v>10058</v>
      </c>
      <c r="B60" s="5" t="s">
        <v>9722</v>
      </c>
      <c r="C60" s="5" t="s">
        <v>8729</v>
      </c>
      <c r="D60" s="5" t="s">
        <v>14</v>
      </c>
      <c r="E60" s="6">
        <v>35433</v>
      </c>
      <c r="F60" s="5" t="s">
        <v>18</v>
      </c>
      <c r="G60" s="5" t="s">
        <v>257</v>
      </c>
      <c r="H60" s="6">
        <v>45328</v>
      </c>
      <c r="I60" s="5" t="s">
        <v>24</v>
      </c>
      <c r="J60" s="5" t="s">
        <v>26</v>
      </c>
      <c r="K60" s="7">
        <f ca="1">YEAR(TODAY())-YEAR(DIM_CUSTOMERS[[#This Row],[BirthDate]])</f>
        <v>27</v>
      </c>
      <c r="L60" s="8" t="str" cm="1">
        <f t="array" aca="1" ref="L60" ca="1">_xlfn.IFS(DIM_CUSTOMERS[[#This Row],[Age]]&gt;60, "60+", DIM_CUSTOMERS[[#This Row],[Age]]&gt;21, "22-59", DIM_CUSTOMERS[[#This Row],[Age]]&gt;=18, "18-21", DIM_CUSTOMERS[[#This Row],[Age]]&lt;=17, "1-18")</f>
        <v>22-59</v>
      </c>
    </row>
    <row r="61" spans="1:12" x14ac:dyDescent="0.3">
      <c r="A61" s="8">
        <v>10059</v>
      </c>
      <c r="B61" s="5" t="s">
        <v>9723</v>
      </c>
      <c r="C61" s="5" t="s">
        <v>8730</v>
      </c>
      <c r="D61" s="5" t="s">
        <v>13</v>
      </c>
      <c r="E61" s="6">
        <v>28561</v>
      </c>
      <c r="F61" s="5" t="s">
        <v>18</v>
      </c>
      <c r="G61" s="5" t="s">
        <v>247</v>
      </c>
      <c r="H61" s="6">
        <v>45531</v>
      </c>
      <c r="I61" s="5" t="s">
        <v>24</v>
      </c>
      <c r="J61" s="5" t="s">
        <v>27</v>
      </c>
      <c r="K61" s="7">
        <f ca="1">YEAR(TODAY())-YEAR(DIM_CUSTOMERS[[#This Row],[BirthDate]])</f>
        <v>46</v>
      </c>
      <c r="L61" s="8" t="str" cm="1">
        <f t="array" aca="1" ref="L61" ca="1">_xlfn.IFS(DIM_CUSTOMERS[[#This Row],[Age]]&gt;60, "60+", DIM_CUSTOMERS[[#This Row],[Age]]&gt;21, "22-59", DIM_CUSTOMERS[[#This Row],[Age]]&gt;=18, "18-21", DIM_CUSTOMERS[[#This Row],[Age]]&lt;=17, "1-18")</f>
        <v>22-59</v>
      </c>
    </row>
    <row r="62" spans="1:12" x14ac:dyDescent="0.3">
      <c r="A62" s="8">
        <v>10060</v>
      </c>
      <c r="B62" s="5" t="s">
        <v>9724</v>
      </c>
      <c r="C62" s="5" t="s">
        <v>8731</v>
      </c>
      <c r="D62" s="5" t="s">
        <v>13</v>
      </c>
      <c r="E62" s="6">
        <v>34756</v>
      </c>
      <c r="F62" s="5" t="s">
        <v>18</v>
      </c>
      <c r="G62" s="5" t="s">
        <v>257</v>
      </c>
      <c r="H62" s="6">
        <v>44739</v>
      </c>
      <c r="I62" s="5" t="s">
        <v>23</v>
      </c>
      <c r="J62" s="5" t="s">
        <v>26</v>
      </c>
      <c r="K62" s="7">
        <f ca="1">YEAR(TODAY())-YEAR(DIM_CUSTOMERS[[#This Row],[BirthDate]])</f>
        <v>29</v>
      </c>
      <c r="L62" s="8" t="str" cm="1">
        <f t="array" aca="1" ref="L62" ca="1">_xlfn.IFS(DIM_CUSTOMERS[[#This Row],[Age]]&gt;60, "60+", DIM_CUSTOMERS[[#This Row],[Age]]&gt;21, "22-59", DIM_CUSTOMERS[[#This Row],[Age]]&gt;=18, "18-21", DIM_CUSTOMERS[[#This Row],[Age]]&lt;=17, "1-18")</f>
        <v>22-59</v>
      </c>
    </row>
    <row r="63" spans="1:12" x14ac:dyDescent="0.3">
      <c r="A63" s="8">
        <v>10061</v>
      </c>
      <c r="B63" s="5" t="s">
        <v>9725</v>
      </c>
      <c r="C63" s="5" t="s">
        <v>8732</v>
      </c>
      <c r="D63" s="5" t="s">
        <v>14</v>
      </c>
      <c r="E63" s="6">
        <v>20322</v>
      </c>
      <c r="F63" s="5" t="s">
        <v>18</v>
      </c>
      <c r="G63" s="5" t="s">
        <v>247</v>
      </c>
      <c r="H63" s="6">
        <v>44094</v>
      </c>
      <c r="I63" s="5" t="s">
        <v>24</v>
      </c>
      <c r="J63" s="5" t="s">
        <v>25</v>
      </c>
      <c r="K63" s="7">
        <f ca="1">YEAR(TODAY())-YEAR(DIM_CUSTOMERS[[#This Row],[BirthDate]])</f>
        <v>69</v>
      </c>
      <c r="L63" s="8" t="str" cm="1">
        <f t="array" aca="1" ref="L63" ca="1">_xlfn.IFS(DIM_CUSTOMERS[[#This Row],[Age]]&gt;60, "60+", DIM_CUSTOMERS[[#This Row],[Age]]&gt;21, "22-59", DIM_CUSTOMERS[[#This Row],[Age]]&gt;=18, "18-21", DIM_CUSTOMERS[[#This Row],[Age]]&lt;=17, "1-18")</f>
        <v>60+</v>
      </c>
    </row>
    <row r="64" spans="1:12" x14ac:dyDescent="0.3">
      <c r="A64" s="8">
        <v>10062</v>
      </c>
      <c r="B64" s="5" t="s">
        <v>9726</v>
      </c>
      <c r="C64" s="5" t="s">
        <v>8733</v>
      </c>
      <c r="D64" s="5" t="s">
        <v>13</v>
      </c>
      <c r="E64" s="6">
        <v>36535</v>
      </c>
      <c r="F64" s="5" t="s">
        <v>18</v>
      </c>
      <c r="G64" s="5" t="s">
        <v>247</v>
      </c>
      <c r="H64" s="6">
        <v>44878</v>
      </c>
      <c r="I64" s="5" t="s">
        <v>21</v>
      </c>
      <c r="J64" s="5" t="s">
        <v>27</v>
      </c>
      <c r="K64" s="7">
        <f ca="1">YEAR(TODAY())-YEAR(DIM_CUSTOMERS[[#This Row],[BirthDate]])</f>
        <v>24</v>
      </c>
      <c r="L64" s="8" t="str" cm="1">
        <f t="array" aca="1" ref="L64" ca="1">_xlfn.IFS(DIM_CUSTOMERS[[#This Row],[Age]]&gt;60, "60+", DIM_CUSTOMERS[[#This Row],[Age]]&gt;21, "22-59", DIM_CUSTOMERS[[#This Row],[Age]]&gt;=18, "18-21", DIM_CUSTOMERS[[#This Row],[Age]]&lt;=17, "1-18")</f>
        <v>22-59</v>
      </c>
    </row>
    <row r="65" spans="1:12" x14ac:dyDescent="0.3">
      <c r="A65" s="8">
        <v>10063</v>
      </c>
      <c r="B65" s="5" t="s">
        <v>9727</v>
      </c>
      <c r="C65" s="5" t="s">
        <v>8734</v>
      </c>
      <c r="D65" s="5" t="s">
        <v>13</v>
      </c>
      <c r="E65" s="6">
        <v>21678</v>
      </c>
      <c r="F65" s="5" t="s">
        <v>18</v>
      </c>
      <c r="G65" s="5" t="s">
        <v>257</v>
      </c>
      <c r="H65" s="6">
        <v>45099</v>
      </c>
      <c r="I65" s="5" t="s">
        <v>24</v>
      </c>
      <c r="J65" s="5" t="s">
        <v>27</v>
      </c>
      <c r="K65" s="7">
        <f ca="1">YEAR(TODAY())-YEAR(DIM_CUSTOMERS[[#This Row],[BirthDate]])</f>
        <v>65</v>
      </c>
      <c r="L65" s="8" t="str" cm="1">
        <f t="array" aca="1" ref="L65" ca="1">_xlfn.IFS(DIM_CUSTOMERS[[#This Row],[Age]]&gt;60, "60+", DIM_CUSTOMERS[[#This Row],[Age]]&gt;21, "22-59", DIM_CUSTOMERS[[#This Row],[Age]]&gt;=18, "18-21", DIM_CUSTOMERS[[#This Row],[Age]]&lt;=17, "1-18")</f>
        <v>60+</v>
      </c>
    </row>
    <row r="66" spans="1:12" x14ac:dyDescent="0.3">
      <c r="A66" s="8">
        <v>10064</v>
      </c>
      <c r="B66" s="5" t="s">
        <v>9728</v>
      </c>
      <c r="C66" s="5" t="s">
        <v>8735</v>
      </c>
      <c r="D66" s="5" t="s">
        <v>13</v>
      </c>
      <c r="E66" s="6">
        <v>16132</v>
      </c>
      <c r="F66" s="5" t="s">
        <v>18</v>
      </c>
      <c r="G66" s="5" t="s">
        <v>247</v>
      </c>
      <c r="H66" s="6">
        <v>45044</v>
      </c>
      <c r="I66" s="5" t="s">
        <v>24</v>
      </c>
      <c r="J66" s="5" t="s">
        <v>27</v>
      </c>
      <c r="K66" s="7">
        <f ca="1">YEAR(TODAY())-YEAR(DIM_CUSTOMERS[[#This Row],[BirthDate]])</f>
        <v>80</v>
      </c>
      <c r="L66" s="8" t="str" cm="1">
        <f t="array" aca="1" ref="L66" ca="1">_xlfn.IFS(DIM_CUSTOMERS[[#This Row],[Age]]&gt;60, "60+", DIM_CUSTOMERS[[#This Row],[Age]]&gt;21, "22-59", DIM_CUSTOMERS[[#This Row],[Age]]&gt;=18, "18-21", DIM_CUSTOMERS[[#This Row],[Age]]&lt;=17, "1-18")</f>
        <v>60+</v>
      </c>
    </row>
    <row r="67" spans="1:12" x14ac:dyDescent="0.3">
      <c r="A67" s="8">
        <v>10065</v>
      </c>
      <c r="B67" s="5" t="s">
        <v>9729</v>
      </c>
      <c r="C67" s="5" t="s">
        <v>8736</v>
      </c>
      <c r="D67" s="5" t="s">
        <v>14</v>
      </c>
      <c r="E67" s="6">
        <v>35042</v>
      </c>
      <c r="F67" s="5" t="s">
        <v>18</v>
      </c>
      <c r="G67" s="5" t="s">
        <v>22986</v>
      </c>
      <c r="H67" s="6">
        <v>45065</v>
      </c>
      <c r="I67" s="5" t="s">
        <v>24</v>
      </c>
      <c r="J67" s="5" t="s">
        <v>26</v>
      </c>
      <c r="K67" s="7">
        <f ca="1">YEAR(TODAY())-YEAR(DIM_CUSTOMERS[[#This Row],[BirthDate]])</f>
        <v>29</v>
      </c>
      <c r="L67" s="8" t="str" cm="1">
        <f t="array" aca="1" ref="L67" ca="1">_xlfn.IFS(DIM_CUSTOMERS[[#This Row],[Age]]&gt;60, "60+", DIM_CUSTOMERS[[#This Row],[Age]]&gt;21, "22-59", DIM_CUSTOMERS[[#This Row],[Age]]&gt;=18, "18-21", DIM_CUSTOMERS[[#This Row],[Age]]&lt;=17, "1-18")</f>
        <v>22-59</v>
      </c>
    </row>
    <row r="68" spans="1:12" x14ac:dyDescent="0.3">
      <c r="A68" s="8">
        <v>10066</v>
      </c>
      <c r="B68" s="5" t="s">
        <v>9730</v>
      </c>
      <c r="C68" s="5" t="s">
        <v>8737</v>
      </c>
      <c r="D68" s="5" t="s">
        <v>14</v>
      </c>
      <c r="E68" s="6">
        <v>24939</v>
      </c>
      <c r="F68" s="5" t="s">
        <v>18</v>
      </c>
      <c r="G68" s="5" t="s">
        <v>22986</v>
      </c>
      <c r="H68" s="6">
        <v>43825</v>
      </c>
      <c r="I68" s="5" t="s">
        <v>23</v>
      </c>
      <c r="J68" s="5" t="s">
        <v>25</v>
      </c>
      <c r="K68" s="7">
        <f ca="1">YEAR(TODAY())-YEAR(DIM_CUSTOMERS[[#This Row],[BirthDate]])</f>
        <v>56</v>
      </c>
      <c r="L68" s="8" t="str" cm="1">
        <f t="array" aca="1" ref="L68" ca="1">_xlfn.IFS(DIM_CUSTOMERS[[#This Row],[Age]]&gt;60, "60+", DIM_CUSTOMERS[[#This Row],[Age]]&gt;21, "22-59", DIM_CUSTOMERS[[#This Row],[Age]]&gt;=18, "18-21", DIM_CUSTOMERS[[#This Row],[Age]]&lt;=17, "1-18")</f>
        <v>22-59</v>
      </c>
    </row>
    <row r="69" spans="1:12" x14ac:dyDescent="0.3">
      <c r="A69" s="8">
        <v>10067</v>
      </c>
      <c r="B69" s="5" t="s">
        <v>9731</v>
      </c>
      <c r="C69" s="5" t="s">
        <v>8738</v>
      </c>
      <c r="D69" s="5" t="s">
        <v>13</v>
      </c>
      <c r="E69" s="6">
        <v>34673</v>
      </c>
      <c r="F69" s="5" t="s">
        <v>18</v>
      </c>
      <c r="G69" s="5" t="s">
        <v>247</v>
      </c>
      <c r="H69" s="6">
        <v>44754</v>
      </c>
      <c r="I69" s="5" t="s">
        <v>24</v>
      </c>
      <c r="J69" s="5" t="s">
        <v>26</v>
      </c>
      <c r="K69" s="7">
        <f ca="1">YEAR(TODAY())-YEAR(DIM_CUSTOMERS[[#This Row],[BirthDate]])</f>
        <v>30</v>
      </c>
      <c r="L69" s="8" t="str" cm="1">
        <f t="array" aca="1" ref="L69" ca="1">_xlfn.IFS(DIM_CUSTOMERS[[#This Row],[Age]]&gt;60, "60+", DIM_CUSTOMERS[[#This Row],[Age]]&gt;21, "22-59", DIM_CUSTOMERS[[#This Row],[Age]]&gt;=18, "18-21", DIM_CUSTOMERS[[#This Row],[Age]]&lt;=17, "1-18")</f>
        <v>22-59</v>
      </c>
    </row>
    <row r="70" spans="1:12" x14ac:dyDescent="0.3">
      <c r="A70" s="8">
        <v>10068</v>
      </c>
      <c r="B70" s="5" t="s">
        <v>9732</v>
      </c>
      <c r="C70" s="5" t="s">
        <v>8739</v>
      </c>
      <c r="D70" s="5" t="s">
        <v>13</v>
      </c>
      <c r="E70" s="6">
        <v>35574</v>
      </c>
      <c r="F70" s="5" t="s">
        <v>18</v>
      </c>
      <c r="G70" s="5" t="s">
        <v>247</v>
      </c>
      <c r="H70" s="6">
        <v>43933</v>
      </c>
      <c r="I70" s="5" t="s">
        <v>20</v>
      </c>
      <c r="J70" s="5" t="s">
        <v>27</v>
      </c>
      <c r="K70" s="7">
        <f ca="1">YEAR(TODAY())-YEAR(DIM_CUSTOMERS[[#This Row],[BirthDate]])</f>
        <v>27</v>
      </c>
      <c r="L70" s="8" t="str" cm="1">
        <f t="array" aca="1" ref="L70" ca="1">_xlfn.IFS(DIM_CUSTOMERS[[#This Row],[Age]]&gt;60, "60+", DIM_CUSTOMERS[[#This Row],[Age]]&gt;21, "22-59", DIM_CUSTOMERS[[#This Row],[Age]]&gt;=18, "18-21", DIM_CUSTOMERS[[#This Row],[Age]]&lt;=17, "1-18")</f>
        <v>22-59</v>
      </c>
    </row>
    <row r="71" spans="1:12" x14ac:dyDescent="0.3">
      <c r="A71" s="8">
        <v>10069</v>
      </c>
      <c r="B71" s="5" t="s">
        <v>9733</v>
      </c>
      <c r="C71" s="5" t="s">
        <v>8740</v>
      </c>
      <c r="D71" s="5" t="s">
        <v>13</v>
      </c>
      <c r="E71" s="6">
        <v>31933</v>
      </c>
      <c r="F71" s="5" t="s">
        <v>18</v>
      </c>
      <c r="G71" s="5" t="s">
        <v>257</v>
      </c>
      <c r="H71" s="6">
        <v>44990</v>
      </c>
      <c r="I71" s="5" t="s">
        <v>20</v>
      </c>
      <c r="J71" s="5" t="s">
        <v>26</v>
      </c>
      <c r="K71" s="7">
        <f ca="1">YEAR(TODAY())-YEAR(DIM_CUSTOMERS[[#This Row],[BirthDate]])</f>
        <v>37</v>
      </c>
      <c r="L71" s="8" t="str" cm="1">
        <f t="array" aca="1" ref="L71" ca="1">_xlfn.IFS(DIM_CUSTOMERS[[#This Row],[Age]]&gt;60, "60+", DIM_CUSTOMERS[[#This Row],[Age]]&gt;21, "22-59", DIM_CUSTOMERS[[#This Row],[Age]]&gt;=18, "18-21", DIM_CUSTOMERS[[#This Row],[Age]]&lt;=17, "1-18")</f>
        <v>22-59</v>
      </c>
    </row>
    <row r="72" spans="1:12" x14ac:dyDescent="0.3">
      <c r="A72" s="8">
        <v>10070</v>
      </c>
      <c r="B72" s="5" t="s">
        <v>9734</v>
      </c>
      <c r="C72" s="5" t="s">
        <v>8741</v>
      </c>
      <c r="D72" s="5" t="s">
        <v>13</v>
      </c>
      <c r="E72" s="6">
        <v>28101</v>
      </c>
      <c r="F72" s="5" t="s">
        <v>18</v>
      </c>
      <c r="G72" s="5" t="s">
        <v>247</v>
      </c>
      <c r="H72" s="6">
        <v>44026</v>
      </c>
      <c r="I72" s="5" t="s">
        <v>23</v>
      </c>
      <c r="J72" s="5" t="s">
        <v>26</v>
      </c>
      <c r="K72" s="7">
        <f ca="1">YEAR(TODAY())-YEAR(DIM_CUSTOMERS[[#This Row],[BirthDate]])</f>
        <v>48</v>
      </c>
      <c r="L72" s="8" t="str" cm="1">
        <f t="array" aca="1" ref="L72" ca="1">_xlfn.IFS(DIM_CUSTOMERS[[#This Row],[Age]]&gt;60, "60+", DIM_CUSTOMERS[[#This Row],[Age]]&gt;21, "22-59", DIM_CUSTOMERS[[#This Row],[Age]]&gt;=18, "18-21", DIM_CUSTOMERS[[#This Row],[Age]]&lt;=17, "1-18")</f>
        <v>22-59</v>
      </c>
    </row>
    <row r="73" spans="1:12" x14ac:dyDescent="0.3">
      <c r="A73" s="8">
        <v>10071</v>
      </c>
      <c r="B73" s="5" t="s">
        <v>9735</v>
      </c>
      <c r="C73" s="5" t="s">
        <v>8742</v>
      </c>
      <c r="D73" s="5" t="s">
        <v>13</v>
      </c>
      <c r="E73" s="6">
        <v>28345</v>
      </c>
      <c r="F73" s="5" t="s">
        <v>18</v>
      </c>
      <c r="G73" s="5" t="s">
        <v>257</v>
      </c>
      <c r="H73" s="6">
        <v>45060</v>
      </c>
      <c r="I73" s="5" t="s">
        <v>21</v>
      </c>
      <c r="J73" s="5" t="s">
        <v>27</v>
      </c>
      <c r="K73" s="7">
        <f ca="1">YEAR(TODAY())-YEAR(DIM_CUSTOMERS[[#This Row],[BirthDate]])</f>
        <v>47</v>
      </c>
      <c r="L73" s="8" t="str" cm="1">
        <f t="array" aca="1" ref="L73" ca="1">_xlfn.IFS(DIM_CUSTOMERS[[#This Row],[Age]]&gt;60, "60+", DIM_CUSTOMERS[[#This Row],[Age]]&gt;21, "22-59", DIM_CUSTOMERS[[#This Row],[Age]]&gt;=18, "18-21", DIM_CUSTOMERS[[#This Row],[Age]]&lt;=17, "1-18")</f>
        <v>22-59</v>
      </c>
    </row>
    <row r="74" spans="1:12" x14ac:dyDescent="0.3">
      <c r="A74" s="8">
        <v>10072</v>
      </c>
      <c r="B74" s="5" t="s">
        <v>9736</v>
      </c>
      <c r="C74" s="5" t="s">
        <v>8743</v>
      </c>
      <c r="D74" s="5" t="s">
        <v>13</v>
      </c>
      <c r="E74" s="6">
        <v>19523</v>
      </c>
      <c r="F74" s="5" t="s">
        <v>18</v>
      </c>
      <c r="G74" s="5" t="s">
        <v>247</v>
      </c>
      <c r="H74" s="6">
        <v>45180</v>
      </c>
      <c r="I74" s="5" t="s">
        <v>22</v>
      </c>
      <c r="J74" s="5" t="s">
        <v>26</v>
      </c>
      <c r="K74" s="7">
        <f ca="1">YEAR(TODAY())-YEAR(DIM_CUSTOMERS[[#This Row],[BirthDate]])</f>
        <v>71</v>
      </c>
      <c r="L74" s="8" t="str" cm="1">
        <f t="array" aca="1" ref="L74" ca="1">_xlfn.IFS(DIM_CUSTOMERS[[#This Row],[Age]]&gt;60, "60+", DIM_CUSTOMERS[[#This Row],[Age]]&gt;21, "22-59", DIM_CUSTOMERS[[#This Row],[Age]]&gt;=18, "18-21", DIM_CUSTOMERS[[#This Row],[Age]]&lt;=17, "1-18")</f>
        <v>60+</v>
      </c>
    </row>
    <row r="75" spans="1:12" x14ac:dyDescent="0.3">
      <c r="A75" s="8">
        <v>10073</v>
      </c>
      <c r="B75" s="5" t="s">
        <v>9737</v>
      </c>
      <c r="C75" s="5" t="s">
        <v>8744</v>
      </c>
      <c r="D75" s="5" t="s">
        <v>13</v>
      </c>
      <c r="E75" s="6">
        <v>36935</v>
      </c>
      <c r="F75" s="5" t="s">
        <v>18</v>
      </c>
      <c r="G75" s="5" t="s">
        <v>247</v>
      </c>
      <c r="H75" s="6">
        <v>43909</v>
      </c>
      <c r="I75" s="5" t="s">
        <v>20</v>
      </c>
      <c r="J75" s="5" t="s">
        <v>25</v>
      </c>
      <c r="K75" s="7">
        <f ca="1">YEAR(TODAY())-YEAR(DIM_CUSTOMERS[[#This Row],[BirthDate]])</f>
        <v>23</v>
      </c>
      <c r="L75" s="8" t="str" cm="1">
        <f t="array" aca="1" ref="L75" ca="1">_xlfn.IFS(DIM_CUSTOMERS[[#This Row],[Age]]&gt;60, "60+", DIM_CUSTOMERS[[#This Row],[Age]]&gt;21, "22-59", DIM_CUSTOMERS[[#This Row],[Age]]&gt;=18, "18-21", DIM_CUSTOMERS[[#This Row],[Age]]&lt;=17, "1-18")</f>
        <v>22-59</v>
      </c>
    </row>
    <row r="76" spans="1:12" x14ac:dyDescent="0.3">
      <c r="A76" s="8">
        <v>10074</v>
      </c>
      <c r="B76" s="5" t="s">
        <v>9738</v>
      </c>
      <c r="C76" s="5" t="s">
        <v>8745</v>
      </c>
      <c r="D76" s="5" t="s">
        <v>13</v>
      </c>
      <c r="E76" s="6">
        <v>38057</v>
      </c>
      <c r="F76" s="5" t="s">
        <v>18</v>
      </c>
      <c r="G76" s="5" t="s">
        <v>257</v>
      </c>
      <c r="H76" s="6">
        <v>44741</v>
      </c>
      <c r="I76" s="5" t="s">
        <v>20</v>
      </c>
      <c r="J76" s="5" t="s">
        <v>27</v>
      </c>
      <c r="K76" s="7">
        <f ca="1">YEAR(TODAY())-YEAR(DIM_CUSTOMERS[[#This Row],[BirthDate]])</f>
        <v>20</v>
      </c>
      <c r="L76" s="8" t="str" cm="1">
        <f t="array" aca="1" ref="L76" ca="1">_xlfn.IFS(DIM_CUSTOMERS[[#This Row],[Age]]&gt;60, "60+", DIM_CUSTOMERS[[#This Row],[Age]]&gt;21, "22-59", DIM_CUSTOMERS[[#This Row],[Age]]&gt;=18, "18-21", DIM_CUSTOMERS[[#This Row],[Age]]&lt;=17, "1-18")</f>
        <v>18-21</v>
      </c>
    </row>
    <row r="77" spans="1:12" x14ac:dyDescent="0.3">
      <c r="A77" s="8">
        <v>10075</v>
      </c>
      <c r="B77" s="5" t="s">
        <v>9739</v>
      </c>
      <c r="C77" s="5" t="s">
        <v>8746</v>
      </c>
      <c r="D77" s="5" t="s">
        <v>13</v>
      </c>
      <c r="E77" s="6">
        <v>30133</v>
      </c>
      <c r="F77" s="5" t="s">
        <v>18</v>
      </c>
      <c r="G77" s="5" t="s">
        <v>247</v>
      </c>
      <c r="H77" s="6">
        <v>44248</v>
      </c>
      <c r="I77" s="5" t="s">
        <v>21</v>
      </c>
      <c r="J77" s="5" t="s">
        <v>27</v>
      </c>
      <c r="K77" s="7">
        <f ca="1">YEAR(TODAY())-YEAR(DIM_CUSTOMERS[[#This Row],[BirthDate]])</f>
        <v>42</v>
      </c>
      <c r="L77" s="8" t="str" cm="1">
        <f t="array" aca="1" ref="L77" ca="1">_xlfn.IFS(DIM_CUSTOMERS[[#This Row],[Age]]&gt;60, "60+", DIM_CUSTOMERS[[#This Row],[Age]]&gt;21, "22-59", DIM_CUSTOMERS[[#This Row],[Age]]&gt;=18, "18-21", DIM_CUSTOMERS[[#This Row],[Age]]&lt;=17, "1-18")</f>
        <v>22-59</v>
      </c>
    </row>
    <row r="78" spans="1:12" x14ac:dyDescent="0.3">
      <c r="A78" s="8">
        <v>10076</v>
      </c>
      <c r="B78" s="5" t="s">
        <v>9740</v>
      </c>
      <c r="C78" s="5" t="s">
        <v>8747</v>
      </c>
      <c r="D78" s="5" t="s">
        <v>14</v>
      </c>
      <c r="E78" s="6">
        <v>38126</v>
      </c>
      <c r="F78" s="5" t="s">
        <v>18</v>
      </c>
      <c r="G78" s="5" t="s">
        <v>257</v>
      </c>
      <c r="H78" s="6">
        <v>44395</v>
      </c>
      <c r="I78" s="5" t="s">
        <v>21</v>
      </c>
      <c r="J78" s="5" t="s">
        <v>26</v>
      </c>
      <c r="K78" s="7">
        <f ca="1">YEAR(TODAY())-YEAR(DIM_CUSTOMERS[[#This Row],[BirthDate]])</f>
        <v>20</v>
      </c>
      <c r="L78" s="8" t="str" cm="1">
        <f t="array" aca="1" ref="L78" ca="1">_xlfn.IFS(DIM_CUSTOMERS[[#This Row],[Age]]&gt;60, "60+", DIM_CUSTOMERS[[#This Row],[Age]]&gt;21, "22-59", DIM_CUSTOMERS[[#This Row],[Age]]&gt;=18, "18-21", DIM_CUSTOMERS[[#This Row],[Age]]&lt;=17, "1-18")</f>
        <v>18-21</v>
      </c>
    </row>
    <row r="79" spans="1:12" x14ac:dyDescent="0.3">
      <c r="A79" s="8">
        <v>10077</v>
      </c>
      <c r="B79" s="5" t="s">
        <v>9741</v>
      </c>
      <c r="C79" s="5" t="s">
        <v>8748</v>
      </c>
      <c r="D79" s="5" t="s">
        <v>13</v>
      </c>
      <c r="E79" s="6">
        <v>30447</v>
      </c>
      <c r="F79" s="5" t="s">
        <v>18</v>
      </c>
      <c r="G79" s="5" t="s">
        <v>22986</v>
      </c>
      <c r="H79" s="6">
        <v>44416</v>
      </c>
      <c r="I79" s="5" t="s">
        <v>21</v>
      </c>
      <c r="J79" s="5" t="s">
        <v>26</v>
      </c>
      <c r="K79" s="7">
        <f ca="1">YEAR(TODAY())-YEAR(DIM_CUSTOMERS[[#This Row],[BirthDate]])</f>
        <v>41</v>
      </c>
      <c r="L79" s="8" t="str" cm="1">
        <f t="array" aca="1" ref="L79" ca="1">_xlfn.IFS(DIM_CUSTOMERS[[#This Row],[Age]]&gt;60, "60+", DIM_CUSTOMERS[[#This Row],[Age]]&gt;21, "22-59", DIM_CUSTOMERS[[#This Row],[Age]]&gt;=18, "18-21", DIM_CUSTOMERS[[#This Row],[Age]]&lt;=17, "1-18")</f>
        <v>22-59</v>
      </c>
    </row>
    <row r="80" spans="1:12" x14ac:dyDescent="0.3">
      <c r="A80" s="8">
        <v>10078</v>
      </c>
      <c r="B80" s="5" t="s">
        <v>9742</v>
      </c>
      <c r="C80" s="5" t="s">
        <v>8749</v>
      </c>
      <c r="D80" s="5" t="s">
        <v>14</v>
      </c>
      <c r="E80" s="6">
        <v>23820</v>
      </c>
      <c r="F80" s="5" t="s">
        <v>18</v>
      </c>
      <c r="G80" s="5" t="s">
        <v>257</v>
      </c>
      <c r="H80" s="6">
        <v>43935</v>
      </c>
      <c r="I80" s="5" t="s">
        <v>22</v>
      </c>
      <c r="J80" s="5" t="s">
        <v>26</v>
      </c>
      <c r="K80" s="7">
        <f ca="1">YEAR(TODAY())-YEAR(DIM_CUSTOMERS[[#This Row],[BirthDate]])</f>
        <v>59</v>
      </c>
      <c r="L80" s="8" t="str" cm="1">
        <f t="array" aca="1" ref="L80" ca="1">_xlfn.IFS(DIM_CUSTOMERS[[#This Row],[Age]]&gt;60, "60+", DIM_CUSTOMERS[[#This Row],[Age]]&gt;21, "22-59", DIM_CUSTOMERS[[#This Row],[Age]]&gt;=18, "18-21", DIM_CUSTOMERS[[#This Row],[Age]]&lt;=17, "1-18")</f>
        <v>22-59</v>
      </c>
    </row>
    <row r="81" spans="1:12" x14ac:dyDescent="0.3">
      <c r="A81" s="8">
        <v>10079</v>
      </c>
      <c r="B81" s="5" t="s">
        <v>9743</v>
      </c>
      <c r="C81" s="5" t="s">
        <v>8750</v>
      </c>
      <c r="D81" s="5" t="s">
        <v>14</v>
      </c>
      <c r="E81" s="6">
        <v>34351</v>
      </c>
      <c r="F81" s="5" t="s">
        <v>18</v>
      </c>
      <c r="G81" s="5" t="s">
        <v>247</v>
      </c>
      <c r="H81" s="6">
        <v>44615</v>
      </c>
      <c r="I81" s="5" t="s">
        <v>20</v>
      </c>
      <c r="J81" s="5" t="s">
        <v>25</v>
      </c>
      <c r="K81" s="7">
        <f ca="1">YEAR(TODAY())-YEAR(DIM_CUSTOMERS[[#This Row],[BirthDate]])</f>
        <v>30</v>
      </c>
      <c r="L81" s="8" t="str" cm="1">
        <f t="array" aca="1" ref="L81" ca="1">_xlfn.IFS(DIM_CUSTOMERS[[#This Row],[Age]]&gt;60, "60+", DIM_CUSTOMERS[[#This Row],[Age]]&gt;21, "22-59", DIM_CUSTOMERS[[#This Row],[Age]]&gt;=18, "18-21", DIM_CUSTOMERS[[#This Row],[Age]]&lt;=17, "1-18")</f>
        <v>22-59</v>
      </c>
    </row>
    <row r="82" spans="1:12" x14ac:dyDescent="0.3">
      <c r="A82" s="8">
        <v>10080</v>
      </c>
      <c r="B82" s="5" t="s">
        <v>9744</v>
      </c>
      <c r="C82" s="5" t="s">
        <v>8751</v>
      </c>
      <c r="D82" s="5" t="s">
        <v>14</v>
      </c>
      <c r="E82" s="6">
        <v>38257</v>
      </c>
      <c r="F82" s="5" t="s">
        <v>18</v>
      </c>
      <c r="G82" s="5" t="s">
        <v>22986</v>
      </c>
      <c r="H82" s="6">
        <v>43760</v>
      </c>
      <c r="I82" s="5" t="s">
        <v>24</v>
      </c>
      <c r="J82" s="5" t="s">
        <v>26</v>
      </c>
      <c r="K82" s="7">
        <f ca="1">YEAR(TODAY())-YEAR(DIM_CUSTOMERS[[#This Row],[BirthDate]])</f>
        <v>20</v>
      </c>
      <c r="L82" s="8" t="str" cm="1">
        <f t="array" aca="1" ref="L82" ca="1">_xlfn.IFS(DIM_CUSTOMERS[[#This Row],[Age]]&gt;60, "60+", DIM_CUSTOMERS[[#This Row],[Age]]&gt;21, "22-59", DIM_CUSTOMERS[[#This Row],[Age]]&gt;=18, "18-21", DIM_CUSTOMERS[[#This Row],[Age]]&lt;=17, "1-18")</f>
        <v>18-21</v>
      </c>
    </row>
    <row r="83" spans="1:12" x14ac:dyDescent="0.3">
      <c r="A83" s="8">
        <v>10081</v>
      </c>
      <c r="B83" s="5" t="s">
        <v>9745</v>
      </c>
      <c r="C83" s="5" t="s">
        <v>8752</v>
      </c>
      <c r="D83" s="5" t="s">
        <v>13</v>
      </c>
      <c r="E83" s="6">
        <v>28769</v>
      </c>
      <c r="F83" s="5" t="s">
        <v>18</v>
      </c>
      <c r="G83" s="5" t="s">
        <v>247</v>
      </c>
      <c r="H83" s="6">
        <v>44913</v>
      </c>
      <c r="I83" s="5" t="s">
        <v>22</v>
      </c>
      <c r="J83" s="5" t="s">
        <v>27</v>
      </c>
      <c r="K83" s="7">
        <f ca="1">YEAR(TODAY())-YEAR(DIM_CUSTOMERS[[#This Row],[BirthDate]])</f>
        <v>46</v>
      </c>
      <c r="L83" s="8" t="str" cm="1">
        <f t="array" aca="1" ref="L83" ca="1">_xlfn.IFS(DIM_CUSTOMERS[[#This Row],[Age]]&gt;60, "60+", DIM_CUSTOMERS[[#This Row],[Age]]&gt;21, "22-59", DIM_CUSTOMERS[[#This Row],[Age]]&gt;=18, "18-21", DIM_CUSTOMERS[[#This Row],[Age]]&lt;=17, "1-18")</f>
        <v>22-59</v>
      </c>
    </row>
    <row r="84" spans="1:12" x14ac:dyDescent="0.3">
      <c r="A84" s="8">
        <v>10082</v>
      </c>
      <c r="B84" s="5" t="s">
        <v>9746</v>
      </c>
      <c r="C84" s="5" t="s">
        <v>8753</v>
      </c>
      <c r="D84" s="5" t="s">
        <v>14</v>
      </c>
      <c r="E84" s="6">
        <v>22533</v>
      </c>
      <c r="F84" s="5" t="s">
        <v>18</v>
      </c>
      <c r="G84" s="5" t="s">
        <v>22986</v>
      </c>
      <c r="H84" s="6">
        <v>44888</v>
      </c>
      <c r="I84" s="5" t="s">
        <v>22</v>
      </c>
      <c r="J84" s="5" t="s">
        <v>27</v>
      </c>
      <c r="K84" s="7">
        <f ca="1">YEAR(TODAY())-YEAR(DIM_CUSTOMERS[[#This Row],[BirthDate]])</f>
        <v>63</v>
      </c>
      <c r="L84" s="8" t="str" cm="1">
        <f t="array" aca="1" ref="L84" ca="1">_xlfn.IFS(DIM_CUSTOMERS[[#This Row],[Age]]&gt;60, "60+", DIM_CUSTOMERS[[#This Row],[Age]]&gt;21, "22-59", DIM_CUSTOMERS[[#This Row],[Age]]&gt;=18, "18-21", DIM_CUSTOMERS[[#This Row],[Age]]&lt;=17, "1-18")</f>
        <v>60+</v>
      </c>
    </row>
    <row r="85" spans="1:12" x14ac:dyDescent="0.3">
      <c r="A85" s="8">
        <v>10083</v>
      </c>
      <c r="B85" s="5" t="s">
        <v>9747</v>
      </c>
      <c r="C85" s="5" t="s">
        <v>8754</v>
      </c>
      <c r="D85" s="5" t="s">
        <v>14</v>
      </c>
      <c r="E85" s="6">
        <v>16653</v>
      </c>
      <c r="F85" s="5" t="s">
        <v>18</v>
      </c>
      <c r="G85" s="5" t="s">
        <v>247</v>
      </c>
      <c r="H85" s="6">
        <v>45382</v>
      </c>
      <c r="I85" s="5" t="s">
        <v>21</v>
      </c>
      <c r="J85" s="5" t="s">
        <v>27</v>
      </c>
      <c r="K85" s="7">
        <f ca="1">YEAR(TODAY())-YEAR(DIM_CUSTOMERS[[#This Row],[BirthDate]])</f>
        <v>79</v>
      </c>
      <c r="L85" s="8" t="str" cm="1">
        <f t="array" aca="1" ref="L85" ca="1">_xlfn.IFS(DIM_CUSTOMERS[[#This Row],[Age]]&gt;60, "60+", DIM_CUSTOMERS[[#This Row],[Age]]&gt;21, "22-59", DIM_CUSTOMERS[[#This Row],[Age]]&gt;=18, "18-21", DIM_CUSTOMERS[[#This Row],[Age]]&lt;=17, "1-18")</f>
        <v>60+</v>
      </c>
    </row>
    <row r="86" spans="1:12" x14ac:dyDescent="0.3">
      <c r="A86" s="8">
        <v>10084</v>
      </c>
      <c r="B86" s="5" t="s">
        <v>9748</v>
      </c>
      <c r="C86" s="5" t="s">
        <v>8755</v>
      </c>
      <c r="D86" s="5" t="s">
        <v>14</v>
      </c>
      <c r="E86" s="6">
        <v>33933</v>
      </c>
      <c r="F86" s="5" t="s">
        <v>18</v>
      </c>
      <c r="G86" s="5" t="s">
        <v>22986</v>
      </c>
      <c r="H86" s="6">
        <v>44220</v>
      </c>
      <c r="I86" s="5" t="s">
        <v>20</v>
      </c>
      <c r="J86" s="5" t="s">
        <v>27</v>
      </c>
      <c r="K86" s="7">
        <f ca="1">YEAR(TODAY())-YEAR(DIM_CUSTOMERS[[#This Row],[BirthDate]])</f>
        <v>32</v>
      </c>
      <c r="L86" s="8" t="str" cm="1">
        <f t="array" aca="1" ref="L86" ca="1">_xlfn.IFS(DIM_CUSTOMERS[[#This Row],[Age]]&gt;60, "60+", DIM_CUSTOMERS[[#This Row],[Age]]&gt;21, "22-59", DIM_CUSTOMERS[[#This Row],[Age]]&gt;=18, "18-21", DIM_CUSTOMERS[[#This Row],[Age]]&lt;=17, "1-18")</f>
        <v>22-59</v>
      </c>
    </row>
    <row r="87" spans="1:12" x14ac:dyDescent="0.3">
      <c r="A87" s="8">
        <v>10085</v>
      </c>
      <c r="B87" s="5" t="s">
        <v>9749</v>
      </c>
      <c r="C87" s="5" t="s">
        <v>8756</v>
      </c>
      <c r="D87" s="5" t="s">
        <v>13</v>
      </c>
      <c r="E87" s="6">
        <v>22902</v>
      </c>
      <c r="F87" s="5" t="s">
        <v>18</v>
      </c>
      <c r="G87" s="5" t="s">
        <v>22986</v>
      </c>
      <c r="H87" s="6">
        <v>44583</v>
      </c>
      <c r="I87" s="5" t="s">
        <v>20</v>
      </c>
      <c r="J87" s="5" t="s">
        <v>25</v>
      </c>
      <c r="K87" s="7">
        <f ca="1">YEAR(TODAY())-YEAR(DIM_CUSTOMERS[[#This Row],[BirthDate]])</f>
        <v>62</v>
      </c>
      <c r="L87" s="8" t="str" cm="1">
        <f t="array" aca="1" ref="L87" ca="1">_xlfn.IFS(DIM_CUSTOMERS[[#This Row],[Age]]&gt;60, "60+", DIM_CUSTOMERS[[#This Row],[Age]]&gt;21, "22-59", DIM_CUSTOMERS[[#This Row],[Age]]&gt;=18, "18-21", DIM_CUSTOMERS[[#This Row],[Age]]&lt;=17, "1-18")</f>
        <v>60+</v>
      </c>
    </row>
    <row r="88" spans="1:12" x14ac:dyDescent="0.3">
      <c r="A88" s="8">
        <v>10086</v>
      </c>
      <c r="B88" s="5" t="s">
        <v>9750</v>
      </c>
      <c r="C88" s="5" t="s">
        <v>8757</v>
      </c>
      <c r="D88" s="5" t="s">
        <v>14</v>
      </c>
      <c r="E88" s="6">
        <v>29633</v>
      </c>
      <c r="F88" s="5" t="s">
        <v>18</v>
      </c>
      <c r="G88" s="5" t="s">
        <v>247</v>
      </c>
      <c r="H88" s="6">
        <v>45025</v>
      </c>
      <c r="I88" s="5" t="s">
        <v>22</v>
      </c>
      <c r="J88" s="5" t="s">
        <v>26</v>
      </c>
      <c r="K88" s="7">
        <f ca="1">YEAR(TODAY())-YEAR(DIM_CUSTOMERS[[#This Row],[BirthDate]])</f>
        <v>43</v>
      </c>
      <c r="L88" s="8" t="str" cm="1">
        <f t="array" aca="1" ref="L88" ca="1">_xlfn.IFS(DIM_CUSTOMERS[[#This Row],[Age]]&gt;60, "60+", DIM_CUSTOMERS[[#This Row],[Age]]&gt;21, "22-59", DIM_CUSTOMERS[[#This Row],[Age]]&gt;=18, "18-21", DIM_CUSTOMERS[[#This Row],[Age]]&lt;=17, "1-18")</f>
        <v>22-59</v>
      </c>
    </row>
    <row r="89" spans="1:12" x14ac:dyDescent="0.3">
      <c r="A89" s="8">
        <v>10087</v>
      </c>
      <c r="B89" s="5" t="s">
        <v>9751</v>
      </c>
      <c r="C89" s="5" t="s">
        <v>8758</v>
      </c>
      <c r="D89" s="5" t="s">
        <v>14</v>
      </c>
      <c r="E89" s="6">
        <v>19968</v>
      </c>
      <c r="F89" s="5" t="s">
        <v>18</v>
      </c>
      <c r="G89" s="5" t="s">
        <v>257</v>
      </c>
      <c r="H89" s="6">
        <v>45510</v>
      </c>
      <c r="I89" s="5" t="s">
        <v>24</v>
      </c>
      <c r="J89" s="5" t="s">
        <v>26</v>
      </c>
      <c r="K89" s="7">
        <f ca="1">YEAR(TODAY())-YEAR(DIM_CUSTOMERS[[#This Row],[BirthDate]])</f>
        <v>70</v>
      </c>
      <c r="L89" s="8" t="str" cm="1">
        <f t="array" aca="1" ref="L89" ca="1">_xlfn.IFS(DIM_CUSTOMERS[[#This Row],[Age]]&gt;60, "60+", DIM_CUSTOMERS[[#This Row],[Age]]&gt;21, "22-59", DIM_CUSTOMERS[[#This Row],[Age]]&gt;=18, "18-21", DIM_CUSTOMERS[[#This Row],[Age]]&lt;=17, "1-18")</f>
        <v>60+</v>
      </c>
    </row>
    <row r="90" spans="1:12" x14ac:dyDescent="0.3">
      <c r="A90" s="8">
        <v>10088</v>
      </c>
      <c r="B90" s="5" t="s">
        <v>9752</v>
      </c>
      <c r="C90" s="5" t="s">
        <v>8759</v>
      </c>
      <c r="D90" s="5" t="s">
        <v>13</v>
      </c>
      <c r="E90" s="6">
        <v>28737</v>
      </c>
      <c r="F90" s="5" t="s">
        <v>18</v>
      </c>
      <c r="G90" s="5" t="s">
        <v>257</v>
      </c>
      <c r="H90" s="6">
        <v>45353</v>
      </c>
      <c r="I90" s="5" t="s">
        <v>21</v>
      </c>
      <c r="J90" s="5" t="s">
        <v>26</v>
      </c>
      <c r="K90" s="7">
        <f ca="1">YEAR(TODAY())-YEAR(DIM_CUSTOMERS[[#This Row],[BirthDate]])</f>
        <v>46</v>
      </c>
      <c r="L90" s="8" t="str" cm="1">
        <f t="array" aca="1" ref="L90" ca="1">_xlfn.IFS(DIM_CUSTOMERS[[#This Row],[Age]]&gt;60, "60+", DIM_CUSTOMERS[[#This Row],[Age]]&gt;21, "22-59", DIM_CUSTOMERS[[#This Row],[Age]]&gt;=18, "18-21", DIM_CUSTOMERS[[#This Row],[Age]]&lt;=17, "1-18")</f>
        <v>22-59</v>
      </c>
    </row>
    <row r="91" spans="1:12" x14ac:dyDescent="0.3">
      <c r="A91" s="8">
        <v>10089</v>
      </c>
      <c r="B91" s="5" t="s">
        <v>9753</v>
      </c>
      <c r="C91" s="5" t="s">
        <v>8760</v>
      </c>
      <c r="D91" s="5" t="s">
        <v>14</v>
      </c>
      <c r="E91" s="6">
        <v>33606</v>
      </c>
      <c r="F91" s="5" t="s">
        <v>18</v>
      </c>
      <c r="G91" s="5" t="s">
        <v>22986</v>
      </c>
      <c r="H91" s="6">
        <v>44788</v>
      </c>
      <c r="I91" s="5" t="s">
        <v>20</v>
      </c>
      <c r="J91" s="5" t="s">
        <v>27</v>
      </c>
      <c r="K91" s="7">
        <f ca="1">YEAR(TODAY())-YEAR(DIM_CUSTOMERS[[#This Row],[BirthDate]])</f>
        <v>32</v>
      </c>
      <c r="L91" s="8" t="str" cm="1">
        <f t="array" aca="1" ref="L91" ca="1">_xlfn.IFS(DIM_CUSTOMERS[[#This Row],[Age]]&gt;60, "60+", DIM_CUSTOMERS[[#This Row],[Age]]&gt;21, "22-59", DIM_CUSTOMERS[[#This Row],[Age]]&gt;=18, "18-21", DIM_CUSTOMERS[[#This Row],[Age]]&lt;=17, "1-18")</f>
        <v>22-59</v>
      </c>
    </row>
    <row r="92" spans="1:12" x14ac:dyDescent="0.3">
      <c r="A92" s="8">
        <v>10090</v>
      </c>
      <c r="B92" s="5" t="s">
        <v>9754</v>
      </c>
      <c r="C92" s="5" t="s">
        <v>8761</v>
      </c>
      <c r="D92" s="5" t="s">
        <v>14</v>
      </c>
      <c r="E92" s="6">
        <v>22079</v>
      </c>
      <c r="F92" s="5" t="s">
        <v>18</v>
      </c>
      <c r="G92" s="5" t="s">
        <v>22986</v>
      </c>
      <c r="H92" s="6">
        <v>45223</v>
      </c>
      <c r="I92" s="5" t="s">
        <v>23</v>
      </c>
      <c r="J92" s="5" t="s">
        <v>26</v>
      </c>
      <c r="K92" s="7">
        <f ca="1">YEAR(TODAY())-YEAR(DIM_CUSTOMERS[[#This Row],[BirthDate]])</f>
        <v>64</v>
      </c>
      <c r="L92" s="8" t="str" cm="1">
        <f t="array" aca="1" ref="L92" ca="1">_xlfn.IFS(DIM_CUSTOMERS[[#This Row],[Age]]&gt;60, "60+", DIM_CUSTOMERS[[#This Row],[Age]]&gt;21, "22-59", DIM_CUSTOMERS[[#This Row],[Age]]&gt;=18, "18-21", DIM_CUSTOMERS[[#This Row],[Age]]&lt;=17, "1-18")</f>
        <v>60+</v>
      </c>
    </row>
    <row r="93" spans="1:12" x14ac:dyDescent="0.3">
      <c r="A93" s="8">
        <v>10091</v>
      </c>
      <c r="B93" s="5" t="s">
        <v>9755</v>
      </c>
      <c r="C93" s="5" t="s">
        <v>8762</v>
      </c>
      <c r="D93" s="5" t="s">
        <v>14</v>
      </c>
      <c r="E93" s="6">
        <v>37649</v>
      </c>
      <c r="F93" s="5" t="s">
        <v>18</v>
      </c>
      <c r="G93" s="5" t="s">
        <v>257</v>
      </c>
      <c r="H93" s="6">
        <v>44736</v>
      </c>
      <c r="I93" s="5" t="s">
        <v>22</v>
      </c>
      <c r="J93" s="5" t="s">
        <v>27</v>
      </c>
      <c r="K93" s="7">
        <f ca="1">YEAR(TODAY())-YEAR(DIM_CUSTOMERS[[#This Row],[BirthDate]])</f>
        <v>21</v>
      </c>
      <c r="L93" s="8" t="str" cm="1">
        <f t="array" aca="1" ref="L93" ca="1">_xlfn.IFS(DIM_CUSTOMERS[[#This Row],[Age]]&gt;60, "60+", DIM_CUSTOMERS[[#This Row],[Age]]&gt;21, "22-59", DIM_CUSTOMERS[[#This Row],[Age]]&gt;=18, "18-21", DIM_CUSTOMERS[[#This Row],[Age]]&lt;=17, "1-18")</f>
        <v>18-21</v>
      </c>
    </row>
    <row r="94" spans="1:12" x14ac:dyDescent="0.3">
      <c r="A94" s="8">
        <v>10092</v>
      </c>
      <c r="B94" s="5" t="s">
        <v>9756</v>
      </c>
      <c r="C94" s="5" t="s">
        <v>8763</v>
      </c>
      <c r="D94" s="5" t="s">
        <v>13</v>
      </c>
      <c r="E94" s="6">
        <v>26346</v>
      </c>
      <c r="F94" s="5" t="s">
        <v>18</v>
      </c>
      <c r="G94" s="5" t="s">
        <v>22986</v>
      </c>
      <c r="H94" s="6">
        <v>44286</v>
      </c>
      <c r="I94" s="5" t="s">
        <v>24</v>
      </c>
      <c r="J94" s="5" t="s">
        <v>25</v>
      </c>
      <c r="K94" s="7">
        <f ca="1">YEAR(TODAY())-YEAR(DIM_CUSTOMERS[[#This Row],[BirthDate]])</f>
        <v>52</v>
      </c>
      <c r="L94" s="8" t="str" cm="1">
        <f t="array" aca="1" ref="L94" ca="1">_xlfn.IFS(DIM_CUSTOMERS[[#This Row],[Age]]&gt;60, "60+", DIM_CUSTOMERS[[#This Row],[Age]]&gt;21, "22-59", DIM_CUSTOMERS[[#This Row],[Age]]&gt;=18, "18-21", DIM_CUSTOMERS[[#This Row],[Age]]&lt;=17, "1-18")</f>
        <v>22-59</v>
      </c>
    </row>
    <row r="95" spans="1:12" x14ac:dyDescent="0.3">
      <c r="A95" s="8">
        <v>10093</v>
      </c>
      <c r="B95" s="5" t="s">
        <v>9757</v>
      </c>
      <c r="C95" s="5" t="s">
        <v>8764</v>
      </c>
      <c r="D95" s="5" t="s">
        <v>14</v>
      </c>
      <c r="E95" s="6">
        <v>26850</v>
      </c>
      <c r="F95" s="5" t="s">
        <v>18</v>
      </c>
      <c r="G95" s="5" t="s">
        <v>247</v>
      </c>
      <c r="H95" s="6">
        <v>44428</v>
      </c>
      <c r="I95" s="5" t="s">
        <v>23</v>
      </c>
      <c r="J95" s="5" t="s">
        <v>25</v>
      </c>
      <c r="K95" s="7">
        <f ca="1">YEAR(TODAY())-YEAR(DIM_CUSTOMERS[[#This Row],[BirthDate]])</f>
        <v>51</v>
      </c>
      <c r="L95" s="8" t="str" cm="1">
        <f t="array" aca="1" ref="L95" ca="1">_xlfn.IFS(DIM_CUSTOMERS[[#This Row],[Age]]&gt;60, "60+", DIM_CUSTOMERS[[#This Row],[Age]]&gt;21, "22-59", DIM_CUSTOMERS[[#This Row],[Age]]&gt;=18, "18-21", DIM_CUSTOMERS[[#This Row],[Age]]&lt;=17, "1-18")</f>
        <v>22-59</v>
      </c>
    </row>
    <row r="96" spans="1:12" x14ac:dyDescent="0.3">
      <c r="A96" s="8">
        <v>10094</v>
      </c>
      <c r="B96" s="5" t="s">
        <v>9758</v>
      </c>
      <c r="C96" s="5" t="s">
        <v>8765</v>
      </c>
      <c r="D96" s="5" t="s">
        <v>13</v>
      </c>
      <c r="E96" s="6">
        <v>18841</v>
      </c>
      <c r="F96" s="5" t="s">
        <v>18</v>
      </c>
      <c r="G96" s="5" t="s">
        <v>257</v>
      </c>
      <c r="H96" s="6">
        <v>45288</v>
      </c>
      <c r="I96" s="5" t="s">
        <v>23</v>
      </c>
      <c r="J96" s="5" t="s">
        <v>26</v>
      </c>
      <c r="K96" s="7">
        <f ca="1">YEAR(TODAY())-YEAR(DIM_CUSTOMERS[[#This Row],[BirthDate]])</f>
        <v>73</v>
      </c>
      <c r="L96" s="8" t="str" cm="1">
        <f t="array" aca="1" ref="L96" ca="1">_xlfn.IFS(DIM_CUSTOMERS[[#This Row],[Age]]&gt;60, "60+", DIM_CUSTOMERS[[#This Row],[Age]]&gt;21, "22-59", DIM_CUSTOMERS[[#This Row],[Age]]&gt;=18, "18-21", DIM_CUSTOMERS[[#This Row],[Age]]&lt;=17, "1-18")</f>
        <v>60+</v>
      </c>
    </row>
    <row r="97" spans="1:12" x14ac:dyDescent="0.3">
      <c r="A97" s="8">
        <v>10095</v>
      </c>
      <c r="B97" s="5" t="s">
        <v>9759</v>
      </c>
      <c r="C97" s="5" t="s">
        <v>8766</v>
      </c>
      <c r="D97" s="5" t="s">
        <v>13</v>
      </c>
      <c r="E97" s="6">
        <v>17118</v>
      </c>
      <c r="F97" s="5" t="s">
        <v>18</v>
      </c>
      <c r="G97" s="5" t="s">
        <v>257</v>
      </c>
      <c r="H97" s="6">
        <v>43969</v>
      </c>
      <c r="I97" s="5" t="s">
        <v>23</v>
      </c>
      <c r="J97" s="5" t="s">
        <v>26</v>
      </c>
      <c r="K97" s="7">
        <f ca="1">YEAR(TODAY())-YEAR(DIM_CUSTOMERS[[#This Row],[BirthDate]])</f>
        <v>78</v>
      </c>
      <c r="L97" s="8" t="str" cm="1">
        <f t="array" aca="1" ref="L97" ca="1">_xlfn.IFS(DIM_CUSTOMERS[[#This Row],[Age]]&gt;60, "60+", DIM_CUSTOMERS[[#This Row],[Age]]&gt;21, "22-59", DIM_CUSTOMERS[[#This Row],[Age]]&gt;=18, "18-21", DIM_CUSTOMERS[[#This Row],[Age]]&lt;=17, "1-18")</f>
        <v>60+</v>
      </c>
    </row>
    <row r="98" spans="1:12" x14ac:dyDescent="0.3">
      <c r="A98" s="8">
        <v>10096</v>
      </c>
      <c r="B98" s="5" t="s">
        <v>9760</v>
      </c>
      <c r="C98" s="5" t="s">
        <v>8767</v>
      </c>
      <c r="D98" s="5" t="s">
        <v>13</v>
      </c>
      <c r="E98" s="6">
        <v>19485</v>
      </c>
      <c r="F98" s="5" t="s">
        <v>18</v>
      </c>
      <c r="G98" s="5" t="s">
        <v>257</v>
      </c>
      <c r="H98" s="6">
        <v>44997</v>
      </c>
      <c r="I98" s="5" t="s">
        <v>23</v>
      </c>
      <c r="J98" s="5" t="s">
        <v>25</v>
      </c>
      <c r="K98" s="7">
        <f ca="1">YEAR(TODAY())-YEAR(DIM_CUSTOMERS[[#This Row],[BirthDate]])</f>
        <v>71</v>
      </c>
      <c r="L98" s="8" t="str" cm="1">
        <f t="array" aca="1" ref="L98" ca="1">_xlfn.IFS(DIM_CUSTOMERS[[#This Row],[Age]]&gt;60, "60+", DIM_CUSTOMERS[[#This Row],[Age]]&gt;21, "22-59", DIM_CUSTOMERS[[#This Row],[Age]]&gt;=18, "18-21", DIM_CUSTOMERS[[#This Row],[Age]]&lt;=17, "1-18")</f>
        <v>60+</v>
      </c>
    </row>
    <row r="99" spans="1:12" x14ac:dyDescent="0.3">
      <c r="A99" s="8">
        <v>10097</v>
      </c>
      <c r="B99" s="5" t="s">
        <v>9761</v>
      </c>
      <c r="C99" s="5" t="s">
        <v>8768</v>
      </c>
      <c r="D99" s="5" t="s">
        <v>14</v>
      </c>
      <c r="E99" s="6">
        <v>37016</v>
      </c>
      <c r="F99" s="5" t="s">
        <v>18</v>
      </c>
      <c r="G99" s="5" t="s">
        <v>247</v>
      </c>
      <c r="H99" s="6">
        <v>45039</v>
      </c>
      <c r="I99" s="5" t="s">
        <v>24</v>
      </c>
      <c r="J99" s="5" t="s">
        <v>26</v>
      </c>
      <c r="K99" s="7">
        <f ca="1">YEAR(TODAY())-YEAR(DIM_CUSTOMERS[[#This Row],[BirthDate]])</f>
        <v>23</v>
      </c>
      <c r="L99" s="8" t="str" cm="1">
        <f t="array" aca="1" ref="L99" ca="1">_xlfn.IFS(DIM_CUSTOMERS[[#This Row],[Age]]&gt;60, "60+", DIM_CUSTOMERS[[#This Row],[Age]]&gt;21, "22-59", DIM_CUSTOMERS[[#This Row],[Age]]&gt;=18, "18-21", DIM_CUSTOMERS[[#This Row],[Age]]&lt;=17, "1-18")</f>
        <v>22-59</v>
      </c>
    </row>
    <row r="100" spans="1:12" x14ac:dyDescent="0.3">
      <c r="A100" s="8">
        <v>10098</v>
      </c>
      <c r="B100" s="5" t="s">
        <v>9762</v>
      </c>
      <c r="C100" s="5" t="s">
        <v>8769</v>
      </c>
      <c r="D100" s="5" t="s">
        <v>13</v>
      </c>
      <c r="E100" s="6">
        <v>28964</v>
      </c>
      <c r="F100" s="5" t="s">
        <v>18</v>
      </c>
      <c r="G100" s="5" t="s">
        <v>247</v>
      </c>
      <c r="H100" s="6">
        <v>44124</v>
      </c>
      <c r="I100" s="5" t="s">
        <v>21</v>
      </c>
      <c r="J100" s="5" t="s">
        <v>26</v>
      </c>
      <c r="K100" s="7">
        <f ca="1">YEAR(TODAY())-YEAR(DIM_CUSTOMERS[[#This Row],[BirthDate]])</f>
        <v>45</v>
      </c>
      <c r="L100" s="8" t="str" cm="1">
        <f t="array" aca="1" ref="L100" ca="1">_xlfn.IFS(DIM_CUSTOMERS[[#This Row],[Age]]&gt;60, "60+", DIM_CUSTOMERS[[#This Row],[Age]]&gt;21, "22-59", DIM_CUSTOMERS[[#This Row],[Age]]&gt;=18, "18-21", DIM_CUSTOMERS[[#This Row],[Age]]&lt;=17, "1-18")</f>
        <v>22-59</v>
      </c>
    </row>
    <row r="101" spans="1:12" x14ac:dyDescent="0.3">
      <c r="A101" s="8">
        <v>10099</v>
      </c>
      <c r="B101" s="5" t="s">
        <v>9763</v>
      </c>
      <c r="C101" s="5" t="s">
        <v>8770</v>
      </c>
      <c r="D101" s="5" t="s">
        <v>13</v>
      </c>
      <c r="E101" s="6">
        <v>24712</v>
      </c>
      <c r="F101" s="5" t="s">
        <v>18</v>
      </c>
      <c r="G101" s="5" t="s">
        <v>22986</v>
      </c>
      <c r="H101" s="6">
        <v>44351</v>
      </c>
      <c r="I101" s="5" t="s">
        <v>21</v>
      </c>
      <c r="J101" s="5" t="s">
        <v>27</v>
      </c>
      <c r="K101" s="7">
        <f ca="1">YEAR(TODAY())-YEAR(DIM_CUSTOMERS[[#This Row],[BirthDate]])</f>
        <v>57</v>
      </c>
      <c r="L101" s="8" t="str" cm="1">
        <f t="array" aca="1" ref="L101" ca="1">_xlfn.IFS(DIM_CUSTOMERS[[#This Row],[Age]]&gt;60, "60+", DIM_CUSTOMERS[[#This Row],[Age]]&gt;21, "22-59", DIM_CUSTOMERS[[#This Row],[Age]]&gt;=18, "18-21", DIM_CUSTOMERS[[#This Row],[Age]]&lt;=17, "1-18")</f>
        <v>22-59</v>
      </c>
    </row>
    <row r="102" spans="1:12" x14ac:dyDescent="0.3">
      <c r="A102" s="8">
        <v>10100</v>
      </c>
      <c r="B102" s="5" t="s">
        <v>9764</v>
      </c>
      <c r="C102" s="5" t="s">
        <v>8771</v>
      </c>
      <c r="D102" s="5" t="s">
        <v>14</v>
      </c>
      <c r="E102" s="6">
        <v>20482</v>
      </c>
      <c r="F102" s="5" t="s">
        <v>18</v>
      </c>
      <c r="G102" s="5" t="s">
        <v>247</v>
      </c>
      <c r="H102" s="6">
        <v>45207</v>
      </c>
      <c r="I102" s="5" t="s">
        <v>20</v>
      </c>
      <c r="J102" s="5" t="s">
        <v>26</v>
      </c>
      <c r="K102" s="7">
        <f ca="1">YEAR(TODAY())-YEAR(DIM_CUSTOMERS[[#This Row],[BirthDate]])</f>
        <v>68</v>
      </c>
      <c r="L102" s="8" t="str" cm="1">
        <f t="array" aca="1" ref="L102" ca="1">_xlfn.IFS(DIM_CUSTOMERS[[#This Row],[Age]]&gt;60, "60+", DIM_CUSTOMERS[[#This Row],[Age]]&gt;21, "22-59", DIM_CUSTOMERS[[#This Row],[Age]]&gt;=18, "18-21", DIM_CUSTOMERS[[#This Row],[Age]]&lt;=17, "1-18")</f>
        <v>60+</v>
      </c>
    </row>
    <row r="103" spans="1:12" x14ac:dyDescent="0.3">
      <c r="A103" s="8">
        <v>10101</v>
      </c>
      <c r="B103" s="5" t="s">
        <v>9765</v>
      </c>
      <c r="C103" s="5" t="s">
        <v>8772</v>
      </c>
      <c r="D103" s="5" t="s">
        <v>13</v>
      </c>
      <c r="E103" s="6">
        <v>17444</v>
      </c>
      <c r="F103" s="5" t="s">
        <v>18</v>
      </c>
      <c r="G103" s="5" t="s">
        <v>22986</v>
      </c>
      <c r="H103" s="6">
        <v>45344</v>
      </c>
      <c r="I103" s="5" t="s">
        <v>20</v>
      </c>
      <c r="J103" s="5" t="s">
        <v>25</v>
      </c>
      <c r="K103" s="7">
        <f ca="1">YEAR(TODAY())-YEAR(DIM_CUSTOMERS[[#This Row],[BirthDate]])</f>
        <v>77</v>
      </c>
      <c r="L103" s="8" t="str" cm="1">
        <f t="array" aca="1" ref="L103" ca="1">_xlfn.IFS(DIM_CUSTOMERS[[#This Row],[Age]]&gt;60, "60+", DIM_CUSTOMERS[[#This Row],[Age]]&gt;21, "22-59", DIM_CUSTOMERS[[#This Row],[Age]]&gt;=18, "18-21", DIM_CUSTOMERS[[#This Row],[Age]]&lt;=17, "1-18")</f>
        <v>60+</v>
      </c>
    </row>
    <row r="104" spans="1:12" x14ac:dyDescent="0.3">
      <c r="A104" s="8">
        <v>10102</v>
      </c>
      <c r="B104" s="5" t="s">
        <v>9766</v>
      </c>
      <c r="C104" s="5" t="s">
        <v>8773</v>
      </c>
      <c r="D104" s="5" t="s">
        <v>13</v>
      </c>
      <c r="E104" s="6">
        <v>16726</v>
      </c>
      <c r="F104" s="5" t="s">
        <v>18</v>
      </c>
      <c r="G104" s="5" t="s">
        <v>247</v>
      </c>
      <c r="H104" s="6">
        <v>44632</v>
      </c>
      <c r="I104" s="5" t="s">
        <v>24</v>
      </c>
      <c r="J104" s="5" t="s">
        <v>26</v>
      </c>
      <c r="K104" s="7">
        <f ca="1">YEAR(TODAY())-YEAR(DIM_CUSTOMERS[[#This Row],[BirthDate]])</f>
        <v>79</v>
      </c>
      <c r="L104" s="8" t="str" cm="1">
        <f t="array" aca="1" ref="L104" ca="1">_xlfn.IFS(DIM_CUSTOMERS[[#This Row],[Age]]&gt;60, "60+", DIM_CUSTOMERS[[#This Row],[Age]]&gt;21, "22-59", DIM_CUSTOMERS[[#This Row],[Age]]&gt;=18, "18-21", DIM_CUSTOMERS[[#This Row],[Age]]&lt;=17, "1-18")</f>
        <v>60+</v>
      </c>
    </row>
    <row r="105" spans="1:12" x14ac:dyDescent="0.3">
      <c r="A105" s="8">
        <v>10103</v>
      </c>
      <c r="B105" s="5" t="s">
        <v>9767</v>
      </c>
      <c r="C105" s="5" t="s">
        <v>8774</v>
      </c>
      <c r="D105" s="5" t="s">
        <v>13</v>
      </c>
      <c r="E105" s="6">
        <v>31945</v>
      </c>
      <c r="F105" s="5" t="s">
        <v>18</v>
      </c>
      <c r="G105" s="5" t="s">
        <v>257</v>
      </c>
      <c r="H105" s="6">
        <v>45166</v>
      </c>
      <c r="I105" s="5" t="s">
        <v>23</v>
      </c>
      <c r="J105" s="5" t="s">
        <v>26</v>
      </c>
      <c r="K105" s="7">
        <f ca="1">YEAR(TODAY())-YEAR(DIM_CUSTOMERS[[#This Row],[BirthDate]])</f>
        <v>37</v>
      </c>
      <c r="L105" s="8" t="str" cm="1">
        <f t="array" aca="1" ref="L105" ca="1">_xlfn.IFS(DIM_CUSTOMERS[[#This Row],[Age]]&gt;60, "60+", DIM_CUSTOMERS[[#This Row],[Age]]&gt;21, "22-59", DIM_CUSTOMERS[[#This Row],[Age]]&gt;=18, "18-21", DIM_CUSTOMERS[[#This Row],[Age]]&lt;=17, "1-18")</f>
        <v>22-59</v>
      </c>
    </row>
    <row r="106" spans="1:12" x14ac:dyDescent="0.3">
      <c r="A106" s="8">
        <v>10104</v>
      </c>
      <c r="B106" s="5" t="s">
        <v>9768</v>
      </c>
      <c r="C106" s="5" t="s">
        <v>8775</v>
      </c>
      <c r="D106" s="5" t="s">
        <v>13</v>
      </c>
      <c r="E106" s="6">
        <v>18649</v>
      </c>
      <c r="F106" s="5" t="s">
        <v>18</v>
      </c>
      <c r="G106" s="5" t="s">
        <v>247</v>
      </c>
      <c r="H106" s="6">
        <v>45142</v>
      </c>
      <c r="I106" s="5" t="s">
        <v>24</v>
      </c>
      <c r="J106" s="5" t="s">
        <v>26</v>
      </c>
      <c r="K106" s="7">
        <f ca="1">YEAR(TODAY())-YEAR(DIM_CUSTOMERS[[#This Row],[BirthDate]])</f>
        <v>73</v>
      </c>
      <c r="L106" s="8" t="str" cm="1">
        <f t="array" aca="1" ref="L106" ca="1">_xlfn.IFS(DIM_CUSTOMERS[[#This Row],[Age]]&gt;60, "60+", DIM_CUSTOMERS[[#This Row],[Age]]&gt;21, "22-59", DIM_CUSTOMERS[[#This Row],[Age]]&gt;=18, "18-21", DIM_CUSTOMERS[[#This Row],[Age]]&lt;=17, "1-18")</f>
        <v>60+</v>
      </c>
    </row>
    <row r="107" spans="1:12" x14ac:dyDescent="0.3">
      <c r="A107" s="8">
        <v>10105</v>
      </c>
      <c r="B107" s="5" t="s">
        <v>9769</v>
      </c>
      <c r="C107" s="5" t="s">
        <v>8776</v>
      </c>
      <c r="D107" s="5" t="s">
        <v>14</v>
      </c>
      <c r="E107" s="6">
        <v>19846</v>
      </c>
      <c r="F107" s="5" t="s">
        <v>18</v>
      </c>
      <c r="G107" s="5" t="s">
        <v>247</v>
      </c>
      <c r="H107" s="6">
        <v>44416</v>
      </c>
      <c r="I107" s="5" t="s">
        <v>22</v>
      </c>
      <c r="J107" s="5" t="s">
        <v>27</v>
      </c>
      <c r="K107" s="7">
        <f ca="1">YEAR(TODAY())-YEAR(DIM_CUSTOMERS[[#This Row],[BirthDate]])</f>
        <v>70</v>
      </c>
      <c r="L107" s="8" t="str" cm="1">
        <f t="array" aca="1" ref="L107" ca="1">_xlfn.IFS(DIM_CUSTOMERS[[#This Row],[Age]]&gt;60, "60+", DIM_CUSTOMERS[[#This Row],[Age]]&gt;21, "22-59", DIM_CUSTOMERS[[#This Row],[Age]]&gt;=18, "18-21", DIM_CUSTOMERS[[#This Row],[Age]]&lt;=17, "1-18")</f>
        <v>60+</v>
      </c>
    </row>
    <row r="108" spans="1:12" x14ac:dyDescent="0.3">
      <c r="A108" s="8">
        <v>10106</v>
      </c>
      <c r="B108" s="5" t="s">
        <v>9770</v>
      </c>
      <c r="C108" s="5" t="s">
        <v>8777</v>
      </c>
      <c r="D108" s="5" t="s">
        <v>13</v>
      </c>
      <c r="E108" s="6">
        <v>30705</v>
      </c>
      <c r="F108" s="5" t="s">
        <v>18</v>
      </c>
      <c r="G108" s="5" t="s">
        <v>247</v>
      </c>
      <c r="H108" s="6">
        <v>45051</v>
      </c>
      <c r="I108" s="5" t="s">
        <v>20</v>
      </c>
      <c r="J108" s="5" t="s">
        <v>26</v>
      </c>
      <c r="K108" s="7">
        <f ca="1">YEAR(TODAY())-YEAR(DIM_CUSTOMERS[[#This Row],[BirthDate]])</f>
        <v>40</v>
      </c>
      <c r="L108" s="8" t="str" cm="1">
        <f t="array" aca="1" ref="L108" ca="1">_xlfn.IFS(DIM_CUSTOMERS[[#This Row],[Age]]&gt;60, "60+", DIM_CUSTOMERS[[#This Row],[Age]]&gt;21, "22-59", DIM_CUSTOMERS[[#This Row],[Age]]&gt;=18, "18-21", DIM_CUSTOMERS[[#This Row],[Age]]&lt;=17, "1-18")</f>
        <v>22-59</v>
      </c>
    </row>
    <row r="109" spans="1:12" x14ac:dyDescent="0.3">
      <c r="A109" s="8">
        <v>10107</v>
      </c>
      <c r="B109" s="5" t="s">
        <v>9771</v>
      </c>
      <c r="C109" s="5" t="s">
        <v>8778</v>
      </c>
      <c r="D109" s="5" t="s">
        <v>13</v>
      </c>
      <c r="E109" s="6">
        <v>16335</v>
      </c>
      <c r="F109" s="5" t="s">
        <v>18</v>
      </c>
      <c r="G109" s="5" t="s">
        <v>22986</v>
      </c>
      <c r="H109" s="6">
        <v>44951</v>
      </c>
      <c r="I109" s="5" t="s">
        <v>24</v>
      </c>
      <c r="J109" s="5" t="s">
        <v>27</v>
      </c>
      <c r="K109" s="7">
        <f ca="1">YEAR(TODAY())-YEAR(DIM_CUSTOMERS[[#This Row],[BirthDate]])</f>
        <v>80</v>
      </c>
      <c r="L109" s="8" t="str" cm="1">
        <f t="array" aca="1" ref="L109" ca="1">_xlfn.IFS(DIM_CUSTOMERS[[#This Row],[Age]]&gt;60, "60+", DIM_CUSTOMERS[[#This Row],[Age]]&gt;21, "22-59", DIM_CUSTOMERS[[#This Row],[Age]]&gt;=18, "18-21", DIM_CUSTOMERS[[#This Row],[Age]]&lt;=17, "1-18")</f>
        <v>60+</v>
      </c>
    </row>
    <row r="110" spans="1:12" x14ac:dyDescent="0.3">
      <c r="A110" s="8">
        <v>10108</v>
      </c>
      <c r="B110" s="5" t="s">
        <v>9772</v>
      </c>
      <c r="C110" s="5" t="s">
        <v>8779</v>
      </c>
      <c r="D110" s="5" t="s">
        <v>13</v>
      </c>
      <c r="E110" s="6">
        <v>28984</v>
      </c>
      <c r="F110" s="5" t="s">
        <v>18</v>
      </c>
      <c r="G110" s="5" t="s">
        <v>22986</v>
      </c>
      <c r="H110" s="6">
        <v>43820</v>
      </c>
      <c r="I110" s="5" t="s">
        <v>21</v>
      </c>
      <c r="J110" s="5" t="s">
        <v>27</v>
      </c>
      <c r="K110" s="7">
        <f ca="1">YEAR(TODAY())-YEAR(DIM_CUSTOMERS[[#This Row],[BirthDate]])</f>
        <v>45</v>
      </c>
      <c r="L110" s="8" t="str" cm="1">
        <f t="array" aca="1" ref="L110" ca="1">_xlfn.IFS(DIM_CUSTOMERS[[#This Row],[Age]]&gt;60, "60+", DIM_CUSTOMERS[[#This Row],[Age]]&gt;21, "22-59", DIM_CUSTOMERS[[#This Row],[Age]]&gt;=18, "18-21", DIM_CUSTOMERS[[#This Row],[Age]]&lt;=17, "1-18")</f>
        <v>22-59</v>
      </c>
    </row>
    <row r="111" spans="1:12" x14ac:dyDescent="0.3">
      <c r="A111" s="8">
        <v>10109</v>
      </c>
      <c r="B111" s="5" t="s">
        <v>9773</v>
      </c>
      <c r="C111" s="5" t="s">
        <v>8780</v>
      </c>
      <c r="D111" s="5" t="s">
        <v>13</v>
      </c>
      <c r="E111" s="6">
        <v>16109</v>
      </c>
      <c r="F111" s="5" t="s">
        <v>18</v>
      </c>
      <c r="G111" s="5" t="s">
        <v>22986</v>
      </c>
      <c r="H111" s="6">
        <v>45498</v>
      </c>
      <c r="I111" s="5" t="s">
        <v>23</v>
      </c>
      <c r="J111" s="5" t="s">
        <v>26</v>
      </c>
      <c r="K111" s="7">
        <f ca="1">YEAR(TODAY())-YEAR(DIM_CUSTOMERS[[#This Row],[BirthDate]])</f>
        <v>80</v>
      </c>
      <c r="L111" s="8" t="str" cm="1">
        <f t="array" aca="1" ref="L111" ca="1">_xlfn.IFS(DIM_CUSTOMERS[[#This Row],[Age]]&gt;60, "60+", DIM_CUSTOMERS[[#This Row],[Age]]&gt;21, "22-59", DIM_CUSTOMERS[[#This Row],[Age]]&gt;=18, "18-21", DIM_CUSTOMERS[[#This Row],[Age]]&lt;=17, "1-18")</f>
        <v>60+</v>
      </c>
    </row>
    <row r="112" spans="1:12" x14ac:dyDescent="0.3">
      <c r="A112" s="8">
        <v>10110</v>
      </c>
      <c r="B112" s="5" t="s">
        <v>9774</v>
      </c>
      <c r="C112" s="5" t="s">
        <v>8781</v>
      </c>
      <c r="D112" s="5" t="s">
        <v>14</v>
      </c>
      <c r="E112" s="6">
        <v>31809</v>
      </c>
      <c r="F112" s="5" t="s">
        <v>18</v>
      </c>
      <c r="G112" s="5" t="s">
        <v>22986</v>
      </c>
      <c r="H112" s="6">
        <v>44412</v>
      </c>
      <c r="I112" s="5" t="s">
        <v>24</v>
      </c>
      <c r="J112" s="5" t="s">
        <v>25</v>
      </c>
      <c r="K112" s="7">
        <f ca="1">YEAR(TODAY())-YEAR(DIM_CUSTOMERS[[#This Row],[BirthDate]])</f>
        <v>37</v>
      </c>
      <c r="L112" s="8" t="str" cm="1">
        <f t="array" aca="1" ref="L112" ca="1">_xlfn.IFS(DIM_CUSTOMERS[[#This Row],[Age]]&gt;60, "60+", DIM_CUSTOMERS[[#This Row],[Age]]&gt;21, "22-59", DIM_CUSTOMERS[[#This Row],[Age]]&gt;=18, "18-21", DIM_CUSTOMERS[[#This Row],[Age]]&lt;=17, "1-18")</f>
        <v>22-59</v>
      </c>
    </row>
    <row r="113" spans="1:12" x14ac:dyDescent="0.3">
      <c r="A113" s="8">
        <v>10111</v>
      </c>
      <c r="B113" s="5" t="s">
        <v>9775</v>
      </c>
      <c r="C113" s="5" t="s">
        <v>8782</v>
      </c>
      <c r="D113" s="5" t="s">
        <v>13</v>
      </c>
      <c r="E113" s="6">
        <v>33212</v>
      </c>
      <c r="F113" s="5" t="s">
        <v>18</v>
      </c>
      <c r="G113" s="5" t="s">
        <v>257</v>
      </c>
      <c r="H113" s="6">
        <v>44613</v>
      </c>
      <c r="I113" s="5" t="s">
        <v>24</v>
      </c>
      <c r="J113" s="5" t="s">
        <v>25</v>
      </c>
      <c r="K113" s="7">
        <f ca="1">YEAR(TODAY())-YEAR(DIM_CUSTOMERS[[#This Row],[BirthDate]])</f>
        <v>34</v>
      </c>
      <c r="L113" s="8" t="str" cm="1">
        <f t="array" aca="1" ref="L113" ca="1">_xlfn.IFS(DIM_CUSTOMERS[[#This Row],[Age]]&gt;60, "60+", DIM_CUSTOMERS[[#This Row],[Age]]&gt;21, "22-59", DIM_CUSTOMERS[[#This Row],[Age]]&gt;=18, "18-21", DIM_CUSTOMERS[[#This Row],[Age]]&lt;=17, "1-18")</f>
        <v>22-59</v>
      </c>
    </row>
    <row r="114" spans="1:12" x14ac:dyDescent="0.3">
      <c r="A114" s="8">
        <v>10112</v>
      </c>
      <c r="B114" s="5" t="s">
        <v>9776</v>
      </c>
      <c r="C114" s="5" t="s">
        <v>8783</v>
      </c>
      <c r="D114" s="5" t="s">
        <v>14</v>
      </c>
      <c r="E114" s="6">
        <v>38350</v>
      </c>
      <c r="F114" s="5" t="s">
        <v>18</v>
      </c>
      <c r="G114" s="5" t="s">
        <v>22986</v>
      </c>
      <c r="H114" s="6">
        <v>44413</v>
      </c>
      <c r="I114" s="5" t="s">
        <v>21</v>
      </c>
      <c r="J114" s="5" t="s">
        <v>27</v>
      </c>
      <c r="K114" s="7">
        <f ca="1">YEAR(TODAY())-YEAR(DIM_CUSTOMERS[[#This Row],[BirthDate]])</f>
        <v>20</v>
      </c>
      <c r="L114" s="8" t="str" cm="1">
        <f t="array" aca="1" ref="L114" ca="1">_xlfn.IFS(DIM_CUSTOMERS[[#This Row],[Age]]&gt;60, "60+", DIM_CUSTOMERS[[#This Row],[Age]]&gt;21, "22-59", DIM_CUSTOMERS[[#This Row],[Age]]&gt;=18, "18-21", DIM_CUSTOMERS[[#This Row],[Age]]&lt;=17, "1-18")</f>
        <v>18-21</v>
      </c>
    </row>
    <row r="115" spans="1:12" x14ac:dyDescent="0.3">
      <c r="A115" s="8">
        <v>10113</v>
      </c>
      <c r="B115" s="5" t="s">
        <v>9777</v>
      </c>
      <c r="C115" s="5" t="s">
        <v>8784</v>
      </c>
      <c r="D115" s="5" t="s">
        <v>13</v>
      </c>
      <c r="E115" s="6">
        <v>37509</v>
      </c>
      <c r="F115" s="5" t="s">
        <v>18</v>
      </c>
      <c r="G115" s="5" t="s">
        <v>247</v>
      </c>
      <c r="H115" s="6">
        <v>44717</v>
      </c>
      <c r="I115" s="5" t="s">
        <v>23</v>
      </c>
      <c r="J115" s="5" t="s">
        <v>26</v>
      </c>
      <c r="K115" s="7">
        <f ca="1">YEAR(TODAY())-YEAR(DIM_CUSTOMERS[[#This Row],[BirthDate]])</f>
        <v>22</v>
      </c>
      <c r="L115" s="8" t="str" cm="1">
        <f t="array" aca="1" ref="L115" ca="1">_xlfn.IFS(DIM_CUSTOMERS[[#This Row],[Age]]&gt;60, "60+", DIM_CUSTOMERS[[#This Row],[Age]]&gt;21, "22-59", DIM_CUSTOMERS[[#This Row],[Age]]&gt;=18, "18-21", DIM_CUSTOMERS[[#This Row],[Age]]&lt;=17, "1-18")</f>
        <v>22-59</v>
      </c>
    </row>
    <row r="116" spans="1:12" x14ac:dyDescent="0.3">
      <c r="A116" s="8">
        <v>10114</v>
      </c>
      <c r="B116" s="5" t="s">
        <v>9778</v>
      </c>
      <c r="C116" s="5" t="s">
        <v>8785</v>
      </c>
      <c r="D116" s="5" t="s">
        <v>13</v>
      </c>
      <c r="E116" s="6">
        <v>33004</v>
      </c>
      <c r="F116" s="5" t="s">
        <v>18</v>
      </c>
      <c r="G116" s="5" t="s">
        <v>247</v>
      </c>
      <c r="H116" s="6">
        <v>45413</v>
      </c>
      <c r="I116" s="5" t="s">
        <v>23</v>
      </c>
      <c r="J116" s="5" t="s">
        <v>25</v>
      </c>
      <c r="K116" s="7">
        <f ca="1">YEAR(TODAY())-YEAR(DIM_CUSTOMERS[[#This Row],[BirthDate]])</f>
        <v>34</v>
      </c>
      <c r="L116" s="8" t="str" cm="1">
        <f t="array" aca="1" ref="L116" ca="1">_xlfn.IFS(DIM_CUSTOMERS[[#This Row],[Age]]&gt;60, "60+", DIM_CUSTOMERS[[#This Row],[Age]]&gt;21, "22-59", DIM_CUSTOMERS[[#This Row],[Age]]&gt;=18, "18-21", DIM_CUSTOMERS[[#This Row],[Age]]&lt;=17, "1-18")</f>
        <v>22-59</v>
      </c>
    </row>
    <row r="117" spans="1:12" x14ac:dyDescent="0.3">
      <c r="A117" s="8">
        <v>10115</v>
      </c>
      <c r="B117" s="5" t="s">
        <v>9779</v>
      </c>
      <c r="C117" s="5" t="s">
        <v>8786</v>
      </c>
      <c r="D117" s="5" t="s">
        <v>13</v>
      </c>
      <c r="E117" s="6">
        <v>23961</v>
      </c>
      <c r="F117" s="5" t="s">
        <v>18</v>
      </c>
      <c r="G117" s="5" t="s">
        <v>247</v>
      </c>
      <c r="H117" s="6">
        <v>45457</v>
      </c>
      <c r="I117" s="5" t="s">
        <v>21</v>
      </c>
      <c r="J117" s="5" t="s">
        <v>27</v>
      </c>
      <c r="K117" s="7">
        <f ca="1">YEAR(TODAY())-YEAR(DIM_CUSTOMERS[[#This Row],[BirthDate]])</f>
        <v>59</v>
      </c>
      <c r="L117" s="8" t="str" cm="1">
        <f t="array" aca="1" ref="L117" ca="1">_xlfn.IFS(DIM_CUSTOMERS[[#This Row],[Age]]&gt;60, "60+", DIM_CUSTOMERS[[#This Row],[Age]]&gt;21, "22-59", DIM_CUSTOMERS[[#This Row],[Age]]&gt;=18, "18-21", DIM_CUSTOMERS[[#This Row],[Age]]&lt;=17, "1-18")</f>
        <v>22-59</v>
      </c>
    </row>
    <row r="118" spans="1:12" x14ac:dyDescent="0.3">
      <c r="A118" s="8">
        <v>10116</v>
      </c>
      <c r="B118" s="5" t="s">
        <v>9780</v>
      </c>
      <c r="C118" s="5" t="s">
        <v>8787</v>
      </c>
      <c r="D118" s="5" t="s">
        <v>14</v>
      </c>
      <c r="E118" s="6">
        <v>36669</v>
      </c>
      <c r="F118" s="5" t="s">
        <v>18</v>
      </c>
      <c r="G118" s="5" t="s">
        <v>257</v>
      </c>
      <c r="H118" s="6">
        <v>44952</v>
      </c>
      <c r="I118" s="5" t="s">
        <v>21</v>
      </c>
      <c r="J118" s="5" t="s">
        <v>27</v>
      </c>
      <c r="K118" s="7">
        <f ca="1">YEAR(TODAY())-YEAR(DIM_CUSTOMERS[[#This Row],[BirthDate]])</f>
        <v>24</v>
      </c>
      <c r="L118" s="8" t="str" cm="1">
        <f t="array" aca="1" ref="L118" ca="1">_xlfn.IFS(DIM_CUSTOMERS[[#This Row],[Age]]&gt;60, "60+", DIM_CUSTOMERS[[#This Row],[Age]]&gt;21, "22-59", DIM_CUSTOMERS[[#This Row],[Age]]&gt;=18, "18-21", DIM_CUSTOMERS[[#This Row],[Age]]&lt;=17, "1-18")</f>
        <v>22-59</v>
      </c>
    </row>
    <row r="119" spans="1:12" x14ac:dyDescent="0.3">
      <c r="A119" s="8">
        <v>10117</v>
      </c>
      <c r="B119" s="5" t="s">
        <v>9781</v>
      </c>
      <c r="C119" s="5" t="s">
        <v>8749</v>
      </c>
      <c r="D119" s="5" t="s">
        <v>14</v>
      </c>
      <c r="E119" s="6">
        <v>18205</v>
      </c>
      <c r="F119" s="5" t="s">
        <v>18</v>
      </c>
      <c r="G119" s="5" t="s">
        <v>257</v>
      </c>
      <c r="H119" s="6">
        <v>43905</v>
      </c>
      <c r="I119" s="5" t="s">
        <v>21</v>
      </c>
      <c r="J119" s="5" t="s">
        <v>27</v>
      </c>
      <c r="K119" s="7">
        <f ca="1">YEAR(TODAY())-YEAR(DIM_CUSTOMERS[[#This Row],[BirthDate]])</f>
        <v>75</v>
      </c>
      <c r="L119" s="8" t="str" cm="1">
        <f t="array" aca="1" ref="L119" ca="1">_xlfn.IFS(DIM_CUSTOMERS[[#This Row],[Age]]&gt;60, "60+", DIM_CUSTOMERS[[#This Row],[Age]]&gt;21, "22-59", DIM_CUSTOMERS[[#This Row],[Age]]&gt;=18, "18-21", DIM_CUSTOMERS[[#This Row],[Age]]&lt;=17, "1-18")</f>
        <v>60+</v>
      </c>
    </row>
    <row r="120" spans="1:12" x14ac:dyDescent="0.3">
      <c r="A120" s="8">
        <v>10118</v>
      </c>
      <c r="B120" s="5" t="s">
        <v>9782</v>
      </c>
      <c r="C120" s="5" t="s">
        <v>8788</v>
      </c>
      <c r="D120" s="5" t="s">
        <v>13</v>
      </c>
      <c r="E120" s="6">
        <v>25473</v>
      </c>
      <c r="F120" s="5" t="s">
        <v>18</v>
      </c>
      <c r="G120" s="5" t="s">
        <v>22986</v>
      </c>
      <c r="H120" s="6">
        <v>44806</v>
      </c>
      <c r="I120" s="5" t="s">
        <v>21</v>
      </c>
      <c r="J120" s="5" t="s">
        <v>26</v>
      </c>
      <c r="K120" s="7">
        <f ca="1">YEAR(TODAY())-YEAR(DIM_CUSTOMERS[[#This Row],[BirthDate]])</f>
        <v>55</v>
      </c>
      <c r="L120" s="8" t="str" cm="1">
        <f t="array" aca="1" ref="L120" ca="1">_xlfn.IFS(DIM_CUSTOMERS[[#This Row],[Age]]&gt;60, "60+", DIM_CUSTOMERS[[#This Row],[Age]]&gt;21, "22-59", DIM_CUSTOMERS[[#This Row],[Age]]&gt;=18, "18-21", DIM_CUSTOMERS[[#This Row],[Age]]&lt;=17, "1-18")</f>
        <v>22-59</v>
      </c>
    </row>
    <row r="121" spans="1:12" x14ac:dyDescent="0.3">
      <c r="A121" s="8">
        <v>10119</v>
      </c>
      <c r="B121" s="5" t="s">
        <v>9783</v>
      </c>
      <c r="C121" s="5" t="s">
        <v>8789</v>
      </c>
      <c r="D121" s="5" t="s">
        <v>13</v>
      </c>
      <c r="E121" s="6">
        <v>34502</v>
      </c>
      <c r="F121" s="5" t="s">
        <v>18</v>
      </c>
      <c r="G121" s="5" t="s">
        <v>22986</v>
      </c>
      <c r="H121" s="6">
        <v>44787</v>
      </c>
      <c r="I121" s="5" t="s">
        <v>24</v>
      </c>
      <c r="J121" s="5" t="s">
        <v>25</v>
      </c>
      <c r="K121" s="7">
        <f ca="1">YEAR(TODAY())-YEAR(DIM_CUSTOMERS[[#This Row],[BirthDate]])</f>
        <v>30</v>
      </c>
      <c r="L121" s="8" t="str" cm="1">
        <f t="array" aca="1" ref="L121" ca="1">_xlfn.IFS(DIM_CUSTOMERS[[#This Row],[Age]]&gt;60, "60+", DIM_CUSTOMERS[[#This Row],[Age]]&gt;21, "22-59", DIM_CUSTOMERS[[#This Row],[Age]]&gt;=18, "18-21", DIM_CUSTOMERS[[#This Row],[Age]]&lt;=17, "1-18")</f>
        <v>22-59</v>
      </c>
    </row>
    <row r="122" spans="1:12" x14ac:dyDescent="0.3">
      <c r="A122" s="8">
        <v>10120</v>
      </c>
      <c r="B122" s="5" t="s">
        <v>9784</v>
      </c>
      <c r="C122" s="5" t="s">
        <v>8790</v>
      </c>
      <c r="D122" s="5" t="s">
        <v>13</v>
      </c>
      <c r="E122" s="6">
        <v>31719</v>
      </c>
      <c r="F122" s="5" t="s">
        <v>18</v>
      </c>
      <c r="G122" s="5" t="s">
        <v>257</v>
      </c>
      <c r="H122" s="6">
        <v>43895</v>
      </c>
      <c r="I122" s="5" t="s">
        <v>22</v>
      </c>
      <c r="J122" s="5" t="s">
        <v>25</v>
      </c>
      <c r="K122" s="7">
        <f ca="1">YEAR(TODAY())-YEAR(DIM_CUSTOMERS[[#This Row],[BirthDate]])</f>
        <v>38</v>
      </c>
      <c r="L122" s="8" t="str" cm="1">
        <f t="array" aca="1" ref="L122" ca="1">_xlfn.IFS(DIM_CUSTOMERS[[#This Row],[Age]]&gt;60, "60+", DIM_CUSTOMERS[[#This Row],[Age]]&gt;21, "22-59", DIM_CUSTOMERS[[#This Row],[Age]]&gt;=18, "18-21", DIM_CUSTOMERS[[#This Row],[Age]]&lt;=17, "1-18")</f>
        <v>22-59</v>
      </c>
    </row>
    <row r="123" spans="1:12" x14ac:dyDescent="0.3">
      <c r="A123" s="8">
        <v>10121</v>
      </c>
      <c r="B123" s="5" t="s">
        <v>9785</v>
      </c>
      <c r="C123" s="5" t="s">
        <v>8791</v>
      </c>
      <c r="D123" s="5" t="s">
        <v>13</v>
      </c>
      <c r="E123" s="6">
        <v>33228</v>
      </c>
      <c r="F123" s="5" t="s">
        <v>18</v>
      </c>
      <c r="G123" s="5" t="s">
        <v>22986</v>
      </c>
      <c r="H123" s="6">
        <v>44379</v>
      </c>
      <c r="I123" s="5" t="s">
        <v>22</v>
      </c>
      <c r="J123" s="5" t="s">
        <v>26</v>
      </c>
      <c r="K123" s="7">
        <f ca="1">YEAR(TODAY())-YEAR(DIM_CUSTOMERS[[#This Row],[BirthDate]])</f>
        <v>34</v>
      </c>
      <c r="L123" s="8" t="str" cm="1">
        <f t="array" aca="1" ref="L123" ca="1">_xlfn.IFS(DIM_CUSTOMERS[[#This Row],[Age]]&gt;60, "60+", DIM_CUSTOMERS[[#This Row],[Age]]&gt;21, "22-59", DIM_CUSTOMERS[[#This Row],[Age]]&gt;=18, "18-21", DIM_CUSTOMERS[[#This Row],[Age]]&lt;=17, "1-18")</f>
        <v>22-59</v>
      </c>
    </row>
    <row r="124" spans="1:12" x14ac:dyDescent="0.3">
      <c r="A124" s="8">
        <v>10122</v>
      </c>
      <c r="B124" s="5" t="s">
        <v>9786</v>
      </c>
      <c r="C124" s="5" t="s">
        <v>8792</v>
      </c>
      <c r="D124" s="5" t="s">
        <v>14</v>
      </c>
      <c r="E124" s="6">
        <v>25786</v>
      </c>
      <c r="F124" s="5" t="s">
        <v>18</v>
      </c>
      <c r="G124" s="5" t="s">
        <v>22986</v>
      </c>
      <c r="H124" s="6">
        <v>45261</v>
      </c>
      <c r="I124" s="5" t="s">
        <v>21</v>
      </c>
      <c r="J124" s="5" t="s">
        <v>25</v>
      </c>
      <c r="K124" s="7">
        <f ca="1">YEAR(TODAY())-YEAR(DIM_CUSTOMERS[[#This Row],[BirthDate]])</f>
        <v>54</v>
      </c>
      <c r="L124" s="8" t="str" cm="1">
        <f t="array" aca="1" ref="L124" ca="1">_xlfn.IFS(DIM_CUSTOMERS[[#This Row],[Age]]&gt;60, "60+", DIM_CUSTOMERS[[#This Row],[Age]]&gt;21, "22-59", DIM_CUSTOMERS[[#This Row],[Age]]&gt;=18, "18-21", DIM_CUSTOMERS[[#This Row],[Age]]&lt;=17, "1-18")</f>
        <v>22-59</v>
      </c>
    </row>
    <row r="125" spans="1:12" x14ac:dyDescent="0.3">
      <c r="A125" s="8">
        <v>10123</v>
      </c>
      <c r="B125" s="5" t="s">
        <v>9787</v>
      </c>
      <c r="C125" s="5" t="s">
        <v>8793</v>
      </c>
      <c r="D125" s="5" t="s">
        <v>13</v>
      </c>
      <c r="E125" s="6">
        <v>36151</v>
      </c>
      <c r="F125" s="5" t="s">
        <v>18</v>
      </c>
      <c r="G125" s="5" t="s">
        <v>247</v>
      </c>
      <c r="H125" s="6">
        <v>45245</v>
      </c>
      <c r="I125" s="5" t="s">
        <v>22</v>
      </c>
      <c r="J125" s="5" t="s">
        <v>27</v>
      </c>
      <c r="K125" s="7">
        <f ca="1">YEAR(TODAY())-YEAR(DIM_CUSTOMERS[[#This Row],[BirthDate]])</f>
        <v>26</v>
      </c>
      <c r="L125" s="8" t="str" cm="1">
        <f t="array" aca="1" ref="L125" ca="1">_xlfn.IFS(DIM_CUSTOMERS[[#This Row],[Age]]&gt;60, "60+", DIM_CUSTOMERS[[#This Row],[Age]]&gt;21, "22-59", DIM_CUSTOMERS[[#This Row],[Age]]&gt;=18, "18-21", DIM_CUSTOMERS[[#This Row],[Age]]&lt;=17, "1-18")</f>
        <v>22-59</v>
      </c>
    </row>
    <row r="126" spans="1:12" x14ac:dyDescent="0.3">
      <c r="A126" s="8">
        <v>10124</v>
      </c>
      <c r="B126" s="5" t="s">
        <v>9788</v>
      </c>
      <c r="C126" s="5" t="s">
        <v>8794</v>
      </c>
      <c r="D126" s="5" t="s">
        <v>14</v>
      </c>
      <c r="E126" s="6">
        <v>38117</v>
      </c>
      <c r="F126" s="5" t="s">
        <v>18</v>
      </c>
      <c r="G126" s="5" t="s">
        <v>257</v>
      </c>
      <c r="H126" s="6">
        <v>44914</v>
      </c>
      <c r="I126" s="5" t="s">
        <v>22</v>
      </c>
      <c r="J126" s="5" t="s">
        <v>26</v>
      </c>
      <c r="K126" s="7">
        <f ca="1">YEAR(TODAY())-YEAR(DIM_CUSTOMERS[[#This Row],[BirthDate]])</f>
        <v>20</v>
      </c>
      <c r="L126" s="8" t="str" cm="1">
        <f t="array" aca="1" ref="L126" ca="1">_xlfn.IFS(DIM_CUSTOMERS[[#This Row],[Age]]&gt;60, "60+", DIM_CUSTOMERS[[#This Row],[Age]]&gt;21, "22-59", DIM_CUSTOMERS[[#This Row],[Age]]&gt;=18, "18-21", DIM_CUSTOMERS[[#This Row],[Age]]&lt;=17, "1-18")</f>
        <v>18-21</v>
      </c>
    </row>
    <row r="127" spans="1:12" x14ac:dyDescent="0.3">
      <c r="A127" s="8">
        <v>10125</v>
      </c>
      <c r="B127" s="5" t="s">
        <v>9789</v>
      </c>
      <c r="C127" s="5" t="s">
        <v>8795</v>
      </c>
      <c r="D127" s="5" t="s">
        <v>13</v>
      </c>
      <c r="E127" s="6">
        <v>26859</v>
      </c>
      <c r="F127" s="5" t="s">
        <v>18</v>
      </c>
      <c r="G127" s="5" t="s">
        <v>22986</v>
      </c>
      <c r="H127" s="6">
        <v>44722</v>
      </c>
      <c r="I127" s="5" t="s">
        <v>21</v>
      </c>
      <c r="J127" s="5" t="s">
        <v>25</v>
      </c>
      <c r="K127" s="7">
        <f ca="1">YEAR(TODAY())-YEAR(DIM_CUSTOMERS[[#This Row],[BirthDate]])</f>
        <v>51</v>
      </c>
      <c r="L127" s="8" t="str" cm="1">
        <f t="array" aca="1" ref="L127" ca="1">_xlfn.IFS(DIM_CUSTOMERS[[#This Row],[Age]]&gt;60, "60+", DIM_CUSTOMERS[[#This Row],[Age]]&gt;21, "22-59", DIM_CUSTOMERS[[#This Row],[Age]]&gt;=18, "18-21", DIM_CUSTOMERS[[#This Row],[Age]]&lt;=17, "1-18")</f>
        <v>22-59</v>
      </c>
    </row>
    <row r="128" spans="1:12" x14ac:dyDescent="0.3">
      <c r="A128" s="8">
        <v>10126</v>
      </c>
      <c r="B128" s="5" t="s">
        <v>9790</v>
      </c>
      <c r="C128" s="5" t="s">
        <v>8796</v>
      </c>
      <c r="D128" s="5" t="s">
        <v>13</v>
      </c>
      <c r="E128" s="6">
        <v>20365</v>
      </c>
      <c r="F128" s="5" t="s">
        <v>18</v>
      </c>
      <c r="G128" s="5" t="s">
        <v>257</v>
      </c>
      <c r="H128" s="6">
        <v>45111</v>
      </c>
      <c r="I128" s="5" t="s">
        <v>23</v>
      </c>
      <c r="J128" s="5" t="s">
        <v>27</v>
      </c>
      <c r="K128" s="7">
        <f ca="1">YEAR(TODAY())-YEAR(DIM_CUSTOMERS[[#This Row],[BirthDate]])</f>
        <v>69</v>
      </c>
      <c r="L128" s="8" t="str" cm="1">
        <f t="array" aca="1" ref="L128" ca="1">_xlfn.IFS(DIM_CUSTOMERS[[#This Row],[Age]]&gt;60, "60+", DIM_CUSTOMERS[[#This Row],[Age]]&gt;21, "22-59", DIM_CUSTOMERS[[#This Row],[Age]]&gt;=18, "18-21", DIM_CUSTOMERS[[#This Row],[Age]]&lt;=17, "1-18")</f>
        <v>60+</v>
      </c>
    </row>
    <row r="129" spans="1:12" x14ac:dyDescent="0.3">
      <c r="A129" s="8">
        <v>10127</v>
      </c>
      <c r="B129" s="5" t="s">
        <v>9791</v>
      </c>
      <c r="C129" s="5" t="s">
        <v>8797</v>
      </c>
      <c r="D129" s="5" t="s">
        <v>14</v>
      </c>
      <c r="E129" s="6">
        <v>33895</v>
      </c>
      <c r="F129" s="5" t="s">
        <v>18</v>
      </c>
      <c r="G129" s="5" t="s">
        <v>247</v>
      </c>
      <c r="H129" s="6">
        <v>44749</v>
      </c>
      <c r="I129" s="5" t="s">
        <v>20</v>
      </c>
      <c r="J129" s="5" t="s">
        <v>27</v>
      </c>
      <c r="K129" s="7">
        <f ca="1">YEAR(TODAY())-YEAR(DIM_CUSTOMERS[[#This Row],[BirthDate]])</f>
        <v>32</v>
      </c>
      <c r="L129" s="8" t="str" cm="1">
        <f t="array" aca="1" ref="L129" ca="1">_xlfn.IFS(DIM_CUSTOMERS[[#This Row],[Age]]&gt;60, "60+", DIM_CUSTOMERS[[#This Row],[Age]]&gt;21, "22-59", DIM_CUSTOMERS[[#This Row],[Age]]&gt;=18, "18-21", DIM_CUSTOMERS[[#This Row],[Age]]&lt;=17, "1-18")</f>
        <v>22-59</v>
      </c>
    </row>
    <row r="130" spans="1:12" x14ac:dyDescent="0.3">
      <c r="A130" s="8">
        <v>10128</v>
      </c>
      <c r="B130" s="5" t="s">
        <v>9792</v>
      </c>
      <c r="C130" s="5" t="s">
        <v>8798</v>
      </c>
      <c r="D130" s="5" t="s">
        <v>14</v>
      </c>
      <c r="E130" s="6">
        <v>16039</v>
      </c>
      <c r="F130" s="5" t="s">
        <v>18</v>
      </c>
      <c r="G130" s="5" t="s">
        <v>257</v>
      </c>
      <c r="H130" s="6">
        <v>44415</v>
      </c>
      <c r="I130" s="5" t="s">
        <v>24</v>
      </c>
      <c r="J130" s="5" t="s">
        <v>25</v>
      </c>
      <c r="K130" s="7">
        <f ca="1">YEAR(TODAY())-YEAR(DIM_CUSTOMERS[[#This Row],[BirthDate]])</f>
        <v>81</v>
      </c>
      <c r="L130" s="8" t="str" cm="1">
        <f t="array" aca="1" ref="L130" ca="1">_xlfn.IFS(DIM_CUSTOMERS[[#This Row],[Age]]&gt;60, "60+", DIM_CUSTOMERS[[#This Row],[Age]]&gt;21, "22-59", DIM_CUSTOMERS[[#This Row],[Age]]&gt;=18, "18-21", DIM_CUSTOMERS[[#This Row],[Age]]&lt;=17, "1-18")</f>
        <v>60+</v>
      </c>
    </row>
    <row r="131" spans="1:12" x14ac:dyDescent="0.3">
      <c r="A131" s="8">
        <v>10129</v>
      </c>
      <c r="B131" s="5" t="s">
        <v>9793</v>
      </c>
      <c r="C131" s="5" t="s">
        <v>8799</v>
      </c>
      <c r="D131" s="5" t="s">
        <v>14</v>
      </c>
      <c r="E131" s="6">
        <v>20270</v>
      </c>
      <c r="F131" s="5" t="s">
        <v>18</v>
      </c>
      <c r="G131" s="5" t="s">
        <v>247</v>
      </c>
      <c r="H131" s="6">
        <v>44711</v>
      </c>
      <c r="I131" s="5" t="s">
        <v>24</v>
      </c>
      <c r="J131" s="5" t="s">
        <v>25</v>
      </c>
      <c r="K131" s="7">
        <f ca="1">YEAR(TODAY())-YEAR(DIM_CUSTOMERS[[#This Row],[BirthDate]])</f>
        <v>69</v>
      </c>
      <c r="L131" s="8" t="str" cm="1">
        <f t="array" aca="1" ref="L131" ca="1">_xlfn.IFS(DIM_CUSTOMERS[[#This Row],[Age]]&gt;60, "60+", DIM_CUSTOMERS[[#This Row],[Age]]&gt;21, "22-59", DIM_CUSTOMERS[[#This Row],[Age]]&gt;=18, "18-21", DIM_CUSTOMERS[[#This Row],[Age]]&lt;=17, "1-18")</f>
        <v>60+</v>
      </c>
    </row>
    <row r="132" spans="1:12" x14ac:dyDescent="0.3">
      <c r="A132" s="8">
        <v>10130</v>
      </c>
      <c r="B132" s="5" t="s">
        <v>9794</v>
      </c>
      <c r="C132" s="5" t="s">
        <v>8800</v>
      </c>
      <c r="D132" s="5" t="s">
        <v>14</v>
      </c>
      <c r="E132" s="6">
        <v>25015</v>
      </c>
      <c r="F132" s="5" t="s">
        <v>18</v>
      </c>
      <c r="G132" s="5" t="s">
        <v>257</v>
      </c>
      <c r="H132" s="6">
        <v>44858</v>
      </c>
      <c r="I132" s="5" t="s">
        <v>21</v>
      </c>
      <c r="J132" s="5" t="s">
        <v>26</v>
      </c>
      <c r="K132" s="7">
        <f ca="1">YEAR(TODAY())-YEAR(DIM_CUSTOMERS[[#This Row],[BirthDate]])</f>
        <v>56</v>
      </c>
      <c r="L132" s="8" t="str" cm="1">
        <f t="array" aca="1" ref="L132" ca="1">_xlfn.IFS(DIM_CUSTOMERS[[#This Row],[Age]]&gt;60, "60+", DIM_CUSTOMERS[[#This Row],[Age]]&gt;21, "22-59", DIM_CUSTOMERS[[#This Row],[Age]]&gt;=18, "18-21", DIM_CUSTOMERS[[#This Row],[Age]]&lt;=17, "1-18")</f>
        <v>22-59</v>
      </c>
    </row>
    <row r="133" spans="1:12" x14ac:dyDescent="0.3">
      <c r="A133" s="8">
        <v>10131</v>
      </c>
      <c r="B133" s="5" t="s">
        <v>9795</v>
      </c>
      <c r="C133" s="5" t="s">
        <v>8801</v>
      </c>
      <c r="D133" s="5" t="s">
        <v>14</v>
      </c>
      <c r="E133" s="6">
        <v>20984</v>
      </c>
      <c r="F133" s="5" t="s">
        <v>18</v>
      </c>
      <c r="G133" s="5" t="s">
        <v>22986</v>
      </c>
      <c r="H133" s="6">
        <v>44383</v>
      </c>
      <c r="I133" s="5" t="s">
        <v>23</v>
      </c>
      <c r="J133" s="5" t="s">
        <v>25</v>
      </c>
      <c r="K133" s="7">
        <f ca="1">YEAR(TODAY())-YEAR(DIM_CUSTOMERS[[#This Row],[BirthDate]])</f>
        <v>67</v>
      </c>
      <c r="L133" s="8" t="str" cm="1">
        <f t="array" aca="1" ref="L133" ca="1">_xlfn.IFS(DIM_CUSTOMERS[[#This Row],[Age]]&gt;60, "60+", DIM_CUSTOMERS[[#This Row],[Age]]&gt;21, "22-59", DIM_CUSTOMERS[[#This Row],[Age]]&gt;=18, "18-21", DIM_CUSTOMERS[[#This Row],[Age]]&lt;=17, "1-18")</f>
        <v>60+</v>
      </c>
    </row>
    <row r="134" spans="1:12" x14ac:dyDescent="0.3">
      <c r="A134" s="8">
        <v>10132</v>
      </c>
      <c r="B134" s="5" t="s">
        <v>9796</v>
      </c>
      <c r="C134" s="5" t="s">
        <v>8802</v>
      </c>
      <c r="D134" s="5" t="s">
        <v>14</v>
      </c>
      <c r="E134" s="6">
        <v>16261</v>
      </c>
      <c r="F134" s="5" t="s">
        <v>18</v>
      </c>
      <c r="G134" s="5" t="s">
        <v>22986</v>
      </c>
      <c r="H134" s="6">
        <v>44677</v>
      </c>
      <c r="I134" s="5" t="s">
        <v>24</v>
      </c>
      <c r="J134" s="5" t="s">
        <v>26</v>
      </c>
      <c r="K134" s="7">
        <f ca="1">YEAR(TODAY())-YEAR(DIM_CUSTOMERS[[#This Row],[BirthDate]])</f>
        <v>80</v>
      </c>
      <c r="L134" s="8" t="str" cm="1">
        <f t="array" aca="1" ref="L134" ca="1">_xlfn.IFS(DIM_CUSTOMERS[[#This Row],[Age]]&gt;60, "60+", DIM_CUSTOMERS[[#This Row],[Age]]&gt;21, "22-59", DIM_CUSTOMERS[[#This Row],[Age]]&gt;=18, "18-21", DIM_CUSTOMERS[[#This Row],[Age]]&lt;=17, "1-18")</f>
        <v>60+</v>
      </c>
    </row>
    <row r="135" spans="1:12" x14ac:dyDescent="0.3">
      <c r="A135" s="8">
        <v>10133</v>
      </c>
      <c r="B135" s="5" t="s">
        <v>9797</v>
      </c>
      <c r="C135" s="5" t="s">
        <v>8803</v>
      </c>
      <c r="D135" s="5" t="s">
        <v>14</v>
      </c>
      <c r="E135" s="6">
        <v>33307</v>
      </c>
      <c r="F135" s="5" t="s">
        <v>18</v>
      </c>
      <c r="G135" s="5" t="s">
        <v>257</v>
      </c>
      <c r="H135" s="6">
        <v>43805</v>
      </c>
      <c r="I135" s="5" t="s">
        <v>22</v>
      </c>
      <c r="J135" s="5" t="s">
        <v>25</v>
      </c>
      <c r="K135" s="7">
        <f ca="1">YEAR(TODAY())-YEAR(DIM_CUSTOMERS[[#This Row],[BirthDate]])</f>
        <v>33</v>
      </c>
      <c r="L135" s="8" t="str" cm="1">
        <f t="array" aca="1" ref="L135" ca="1">_xlfn.IFS(DIM_CUSTOMERS[[#This Row],[Age]]&gt;60, "60+", DIM_CUSTOMERS[[#This Row],[Age]]&gt;21, "22-59", DIM_CUSTOMERS[[#This Row],[Age]]&gt;=18, "18-21", DIM_CUSTOMERS[[#This Row],[Age]]&lt;=17, "1-18")</f>
        <v>22-59</v>
      </c>
    </row>
    <row r="136" spans="1:12" x14ac:dyDescent="0.3">
      <c r="A136" s="8">
        <v>10134</v>
      </c>
      <c r="B136" s="5" t="s">
        <v>9798</v>
      </c>
      <c r="C136" s="5" t="s">
        <v>8804</v>
      </c>
      <c r="D136" s="5" t="s">
        <v>13</v>
      </c>
      <c r="E136" s="6">
        <v>17890</v>
      </c>
      <c r="F136" s="5" t="s">
        <v>18</v>
      </c>
      <c r="G136" s="5" t="s">
        <v>247</v>
      </c>
      <c r="H136" s="6">
        <v>43996</v>
      </c>
      <c r="I136" s="5" t="s">
        <v>23</v>
      </c>
      <c r="J136" s="5" t="s">
        <v>26</v>
      </c>
      <c r="K136" s="7">
        <f ca="1">YEAR(TODAY())-YEAR(DIM_CUSTOMERS[[#This Row],[BirthDate]])</f>
        <v>76</v>
      </c>
      <c r="L136" s="8" t="str" cm="1">
        <f t="array" aca="1" ref="L136" ca="1">_xlfn.IFS(DIM_CUSTOMERS[[#This Row],[Age]]&gt;60, "60+", DIM_CUSTOMERS[[#This Row],[Age]]&gt;21, "22-59", DIM_CUSTOMERS[[#This Row],[Age]]&gt;=18, "18-21", DIM_CUSTOMERS[[#This Row],[Age]]&lt;=17, "1-18")</f>
        <v>60+</v>
      </c>
    </row>
    <row r="137" spans="1:12" x14ac:dyDescent="0.3">
      <c r="A137" s="8">
        <v>10135</v>
      </c>
      <c r="B137" s="5" t="s">
        <v>9799</v>
      </c>
      <c r="C137" s="5" t="s">
        <v>8805</v>
      </c>
      <c r="D137" s="5" t="s">
        <v>13</v>
      </c>
      <c r="E137" s="6">
        <v>33854</v>
      </c>
      <c r="F137" s="5" t="s">
        <v>18</v>
      </c>
      <c r="G137" s="5" t="s">
        <v>247</v>
      </c>
      <c r="H137" s="6">
        <v>45557</v>
      </c>
      <c r="I137" s="5" t="s">
        <v>20</v>
      </c>
      <c r="J137" s="5" t="s">
        <v>27</v>
      </c>
      <c r="K137" s="7">
        <f ca="1">YEAR(TODAY())-YEAR(DIM_CUSTOMERS[[#This Row],[BirthDate]])</f>
        <v>32</v>
      </c>
      <c r="L137" s="8" t="str" cm="1">
        <f t="array" aca="1" ref="L137" ca="1">_xlfn.IFS(DIM_CUSTOMERS[[#This Row],[Age]]&gt;60, "60+", DIM_CUSTOMERS[[#This Row],[Age]]&gt;21, "22-59", DIM_CUSTOMERS[[#This Row],[Age]]&gt;=18, "18-21", DIM_CUSTOMERS[[#This Row],[Age]]&lt;=17, "1-18")</f>
        <v>22-59</v>
      </c>
    </row>
    <row r="138" spans="1:12" x14ac:dyDescent="0.3">
      <c r="A138" s="8">
        <v>10136</v>
      </c>
      <c r="B138" s="5" t="s">
        <v>9800</v>
      </c>
      <c r="C138" s="5" t="s">
        <v>8806</v>
      </c>
      <c r="D138" s="5" t="s">
        <v>13</v>
      </c>
      <c r="E138" s="6">
        <v>36277</v>
      </c>
      <c r="F138" s="5" t="s">
        <v>18</v>
      </c>
      <c r="G138" s="5" t="s">
        <v>247</v>
      </c>
      <c r="H138" s="6">
        <v>45294</v>
      </c>
      <c r="I138" s="5" t="s">
        <v>21</v>
      </c>
      <c r="J138" s="5" t="s">
        <v>25</v>
      </c>
      <c r="K138" s="7">
        <f ca="1">YEAR(TODAY())-YEAR(DIM_CUSTOMERS[[#This Row],[BirthDate]])</f>
        <v>25</v>
      </c>
      <c r="L138" s="8" t="str" cm="1">
        <f t="array" aca="1" ref="L138" ca="1">_xlfn.IFS(DIM_CUSTOMERS[[#This Row],[Age]]&gt;60, "60+", DIM_CUSTOMERS[[#This Row],[Age]]&gt;21, "22-59", DIM_CUSTOMERS[[#This Row],[Age]]&gt;=18, "18-21", DIM_CUSTOMERS[[#This Row],[Age]]&lt;=17, "1-18")</f>
        <v>22-59</v>
      </c>
    </row>
    <row r="139" spans="1:12" x14ac:dyDescent="0.3">
      <c r="A139" s="8">
        <v>10137</v>
      </c>
      <c r="B139" s="5" t="s">
        <v>9801</v>
      </c>
      <c r="C139" s="5" t="s">
        <v>8807</v>
      </c>
      <c r="D139" s="5" t="s">
        <v>14</v>
      </c>
      <c r="E139" s="6">
        <v>21181</v>
      </c>
      <c r="F139" s="5" t="s">
        <v>18</v>
      </c>
      <c r="G139" s="5" t="s">
        <v>257</v>
      </c>
      <c r="H139" s="6">
        <v>44595</v>
      </c>
      <c r="I139" s="5" t="s">
        <v>20</v>
      </c>
      <c r="J139" s="5" t="s">
        <v>27</v>
      </c>
      <c r="K139" s="7">
        <f ca="1">YEAR(TODAY())-YEAR(DIM_CUSTOMERS[[#This Row],[BirthDate]])</f>
        <v>67</v>
      </c>
      <c r="L139" s="8" t="str" cm="1">
        <f t="array" aca="1" ref="L139" ca="1">_xlfn.IFS(DIM_CUSTOMERS[[#This Row],[Age]]&gt;60, "60+", DIM_CUSTOMERS[[#This Row],[Age]]&gt;21, "22-59", DIM_CUSTOMERS[[#This Row],[Age]]&gt;=18, "18-21", DIM_CUSTOMERS[[#This Row],[Age]]&lt;=17, "1-18")</f>
        <v>60+</v>
      </c>
    </row>
    <row r="140" spans="1:12" x14ac:dyDescent="0.3">
      <c r="A140" s="8">
        <v>10138</v>
      </c>
      <c r="B140" s="5" t="s">
        <v>9802</v>
      </c>
      <c r="C140" s="5" t="s">
        <v>8808</v>
      </c>
      <c r="D140" s="5" t="s">
        <v>13</v>
      </c>
      <c r="E140" s="6">
        <v>27449</v>
      </c>
      <c r="F140" s="5" t="s">
        <v>18</v>
      </c>
      <c r="G140" s="5" t="s">
        <v>22986</v>
      </c>
      <c r="H140" s="6">
        <v>44709</v>
      </c>
      <c r="I140" s="5" t="s">
        <v>21</v>
      </c>
      <c r="J140" s="5" t="s">
        <v>26</v>
      </c>
      <c r="K140" s="7">
        <f ca="1">YEAR(TODAY())-YEAR(DIM_CUSTOMERS[[#This Row],[BirthDate]])</f>
        <v>49</v>
      </c>
      <c r="L140" s="8" t="str" cm="1">
        <f t="array" aca="1" ref="L140" ca="1">_xlfn.IFS(DIM_CUSTOMERS[[#This Row],[Age]]&gt;60, "60+", DIM_CUSTOMERS[[#This Row],[Age]]&gt;21, "22-59", DIM_CUSTOMERS[[#This Row],[Age]]&gt;=18, "18-21", DIM_CUSTOMERS[[#This Row],[Age]]&lt;=17, "1-18")</f>
        <v>22-59</v>
      </c>
    </row>
    <row r="141" spans="1:12" x14ac:dyDescent="0.3">
      <c r="A141" s="8">
        <v>10139</v>
      </c>
      <c r="B141" s="5" t="s">
        <v>9803</v>
      </c>
      <c r="C141" s="5" t="s">
        <v>8809</v>
      </c>
      <c r="D141" s="5" t="s">
        <v>14</v>
      </c>
      <c r="E141" s="6">
        <v>31739</v>
      </c>
      <c r="F141" s="5" t="s">
        <v>18</v>
      </c>
      <c r="G141" s="5" t="s">
        <v>247</v>
      </c>
      <c r="H141" s="6">
        <v>45180</v>
      </c>
      <c r="I141" s="5" t="s">
        <v>22</v>
      </c>
      <c r="J141" s="5" t="s">
        <v>25</v>
      </c>
      <c r="K141" s="7">
        <f ca="1">YEAR(TODAY())-YEAR(DIM_CUSTOMERS[[#This Row],[BirthDate]])</f>
        <v>38</v>
      </c>
      <c r="L141" s="8" t="str" cm="1">
        <f t="array" aca="1" ref="L141" ca="1">_xlfn.IFS(DIM_CUSTOMERS[[#This Row],[Age]]&gt;60, "60+", DIM_CUSTOMERS[[#This Row],[Age]]&gt;21, "22-59", DIM_CUSTOMERS[[#This Row],[Age]]&gt;=18, "18-21", DIM_CUSTOMERS[[#This Row],[Age]]&lt;=17, "1-18")</f>
        <v>22-59</v>
      </c>
    </row>
    <row r="142" spans="1:12" x14ac:dyDescent="0.3">
      <c r="A142" s="8">
        <v>10140</v>
      </c>
      <c r="B142" s="5" t="s">
        <v>9804</v>
      </c>
      <c r="C142" s="5" t="s">
        <v>8810</v>
      </c>
      <c r="D142" s="5" t="s">
        <v>14</v>
      </c>
      <c r="E142" s="6">
        <v>34481</v>
      </c>
      <c r="F142" s="5" t="s">
        <v>18</v>
      </c>
      <c r="G142" s="5" t="s">
        <v>22986</v>
      </c>
      <c r="H142" s="6">
        <v>45246</v>
      </c>
      <c r="I142" s="5" t="s">
        <v>21</v>
      </c>
      <c r="J142" s="5" t="s">
        <v>25</v>
      </c>
      <c r="K142" s="7">
        <f ca="1">YEAR(TODAY())-YEAR(DIM_CUSTOMERS[[#This Row],[BirthDate]])</f>
        <v>30</v>
      </c>
      <c r="L142" s="8" t="str" cm="1">
        <f t="array" aca="1" ref="L142" ca="1">_xlfn.IFS(DIM_CUSTOMERS[[#This Row],[Age]]&gt;60, "60+", DIM_CUSTOMERS[[#This Row],[Age]]&gt;21, "22-59", DIM_CUSTOMERS[[#This Row],[Age]]&gt;=18, "18-21", DIM_CUSTOMERS[[#This Row],[Age]]&lt;=17, "1-18")</f>
        <v>22-59</v>
      </c>
    </row>
    <row r="143" spans="1:12" x14ac:dyDescent="0.3">
      <c r="A143" s="8">
        <v>10141</v>
      </c>
      <c r="B143" s="5" t="s">
        <v>9805</v>
      </c>
      <c r="C143" s="5" t="s">
        <v>8811</v>
      </c>
      <c r="D143" s="5" t="s">
        <v>13</v>
      </c>
      <c r="E143" s="6">
        <v>17151</v>
      </c>
      <c r="F143" s="5" t="s">
        <v>18</v>
      </c>
      <c r="G143" s="5" t="s">
        <v>257</v>
      </c>
      <c r="H143" s="6">
        <v>43862</v>
      </c>
      <c r="I143" s="5" t="s">
        <v>24</v>
      </c>
      <c r="J143" s="5" t="s">
        <v>25</v>
      </c>
      <c r="K143" s="7">
        <f ca="1">YEAR(TODAY())-YEAR(DIM_CUSTOMERS[[#This Row],[BirthDate]])</f>
        <v>78</v>
      </c>
      <c r="L143" s="8" t="str" cm="1">
        <f t="array" aca="1" ref="L143" ca="1">_xlfn.IFS(DIM_CUSTOMERS[[#This Row],[Age]]&gt;60, "60+", DIM_CUSTOMERS[[#This Row],[Age]]&gt;21, "22-59", DIM_CUSTOMERS[[#This Row],[Age]]&gt;=18, "18-21", DIM_CUSTOMERS[[#This Row],[Age]]&lt;=17, "1-18")</f>
        <v>60+</v>
      </c>
    </row>
    <row r="144" spans="1:12" x14ac:dyDescent="0.3">
      <c r="A144" s="8">
        <v>10142</v>
      </c>
      <c r="B144" s="5" t="s">
        <v>9806</v>
      </c>
      <c r="C144" s="5" t="s">
        <v>8812</v>
      </c>
      <c r="D144" s="5" t="s">
        <v>14</v>
      </c>
      <c r="E144" s="6">
        <v>21052</v>
      </c>
      <c r="F144" s="5" t="s">
        <v>18</v>
      </c>
      <c r="G144" s="5" t="s">
        <v>247</v>
      </c>
      <c r="H144" s="6">
        <v>44866</v>
      </c>
      <c r="I144" s="5" t="s">
        <v>22</v>
      </c>
      <c r="J144" s="5" t="s">
        <v>25</v>
      </c>
      <c r="K144" s="7">
        <f ca="1">YEAR(TODAY())-YEAR(DIM_CUSTOMERS[[#This Row],[BirthDate]])</f>
        <v>67</v>
      </c>
      <c r="L144" s="8" t="str" cm="1">
        <f t="array" aca="1" ref="L144" ca="1">_xlfn.IFS(DIM_CUSTOMERS[[#This Row],[Age]]&gt;60, "60+", DIM_CUSTOMERS[[#This Row],[Age]]&gt;21, "22-59", DIM_CUSTOMERS[[#This Row],[Age]]&gt;=18, "18-21", DIM_CUSTOMERS[[#This Row],[Age]]&lt;=17, "1-18")</f>
        <v>60+</v>
      </c>
    </row>
    <row r="145" spans="1:12" x14ac:dyDescent="0.3">
      <c r="A145" s="8">
        <v>10143</v>
      </c>
      <c r="B145" s="5" t="s">
        <v>9807</v>
      </c>
      <c r="C145" s="5" t="s">
        <v>8813</v>
      </c>
      <c r="D145" s="5" t="s">
        <v>14</v>
      </c>
      <c r="E145" s="6">
        <v>20969</v>
      </c>
      <c r="F145" s="5" t="s">
        <v>18</v>
      </c>
      <c r="G145" s="5" t="s">
        <v>22986</v>
      </c>
      <c r="H145" s="6">
        <v>44241</v>
      </c>
      <c r="I145" s="5" t="s">
        <v>23</v>
      </c>
      <c r="J145" s="5" t="s">
        <v>25</v>
      </c>
      <c r="K145" s="7">
        <f ca="1">YEAR(TODAY())-YEAR(DIM_CUSTOMERS[[#This Row],[BirthDate]])</f>
        <v>67</v>
      </c>
      <c r="L145" s="8" t="str" cm="1">
        <f t="array" aca="1" ref="L145" ca="1">_xlfn.IFS(DIM_CUSTOMERS[[#This Row],[Age]]&gt;60, "60+", DIM_CUSTOMERS[[#This Row],[Age]]&gt;21, "22-59", DIM_CUSTOMERS[[#This Row],[Age]]&gt;=18, "18-21", DIM_CUSTOMERS[[#This Row],[Age]]&lt;=17, "1-18")</f>
        <v>60+</v>
      </c>
    </row>
    <row r="146" spans="1:12" x14ac:dyDescent="0.3">
      <c r="A146" s="8">
        <v>10144</v>
      </c>
      <c r="B146" s="5" t="s">
        <v>9808</v>
      </c>
      <c r="C146" s="5" t="s">
        <v>8814</v>
      </c>
      <c r="D146" s="5" t="s">
        <v>14</v>
      </c>
      <c r="E146" s="6">
        <v>17804</v>
      </c>
      <c r="F146" s="5" t="s">
        <v>18</v>
      </c>
      <c r="G146" s="5" t="s">
        <v>257</v>
      </c>
      <c r="H146" s="6">
        <v>43924</v>
      </c>
      <c r="I146" s="5" t="s">
        <v>20</v>
      </c>
      <c r="J146" s="5" t="s">
        <v>27</v>
      </c>
      <c r="K146" s="7">
        <f ca="1">YEAR(TODAY())-YEAR(DIM_CUSTOMERS[[#This Row],[BirthDate]])</f>
        <v>76</v>
      </c>
      <c r="L146" s="8" t="str" cm="1">
        <f t="array" aca="1" ref="L146" ca="1">_xlfn.IFS(DIM_CUSTOMERS[[#This Row],[Age]]&gt;60, "60+", DIM_CUSTOMERS[[#This Row],[Age]]&gt;21, "22-59", DIM_CUSTOMERS[[#This Row],[Age]]&gt;=18, "18-21", DIM_CUSTOMERS[[#This Row],[Age]]&lt;=17, "1-18")</f>
        <v>60+</v>
      </c>
    </row>
    <row r="147" spans="1:12" x14ac:dyDescent="0.3">
      <c r="A147" s="8">
        <v>10145</v>
      </c>
      <c r="B147" s="5" t="s">
        <v>9809</v>
      </c>
      <c r="C147" s="5" t="s">
        <v>8815</v>
      </c>
      <c r="D147" s="5" t="s">
        <v>13</v>
      </c>
      <c r="E147" s="6">
        <v>24257</v>
      </c>
      <c r="F147" s="5" t="s">
        <v>18</v>
      </c>
      <c r="G147" s="5" t="s">
        <v>247</v>
      </c>
      <c r="H147" s="6">
        <v>44673</v>
      </c>
      <c r="I147" s="5" t="s">
        <v>22</v>
      </c>
      <c r="J147" s="5" t="s">
        <v>27</v>
      </c>
      <c r="K147" s="7">
        <f ca="1">YEAR(TODAY())-YEAR(DIM_CUSTOMERS[[#This Row],[BirthDate]])</f>
        <v>58</v>
      </c>
      <c r="L147" s="8" t="str" cm="1">
        <f t="array" aca="1" ref="L147" ca="1">_xlfn.IFS(DIM_CUSTOMERS[[#This Row],[Age]]&gt;60, "60+", DIM_CUSTOMERS[[#This Row],[Age]]&gt;21, "22-59", DIM_CUSTOMERS[[#This Row],[Age]]&gt;=18, "18-21", DIM_CUSTOMERS[[#This Row],[Age]]&lt;=17, "1-18")</f>
        <v>22-59</v>
      </c>
    </row>
    <row r="148" spans="1:12" x14ac:dyDescent="0.3">
      <c r="A148" s="8">
        <v>10146</v>
      </c>
      <c r="B148" s="5" t="s">
        <v>9810</v>
      </c>
      <c r="C148" s="5" t="s">
        <v>8816</v>
      </c>
      <c r="D148" s="5" t="s">
        <v>13</v>
      </c>
      <c r="E148" s="6">
        <v>31545</v>
      </c>
      <c r="F148" s="5" t="s">
        <v>18</v>
      </c>
      <c r="G148" s="5" t="s">
        <v>247</v>
      </c>
      <c r="H148" s="6">
        <v>45422</v>
      </c>
      <c r="I148" s="5" t="s">
        <v>22</v>
      </c>
      <c r="J148" s="5" t="s">
        <v>26</v>
      </c>
      <c r="K148" s="7">
        <f ca="1">YEAR(TODAY())-YEAR(DIM_CUSTOMERS[[#This Row],[BirthDate]])</f>
        <v>38</v>
      </c>
      <c r="L148" s="8" t="str" cm="1">
        <f t="array" aca="1" ref="L148" ca="1">_xlfn.IFS(DIM_CUSTOMERS[[#This Row],[Age]]&gt;60, "60+", DIM_CUSTOMERS[[#This Row],[Age]]&gt;21, "22-59", DIM_CUSTOMERS[[#This Row],[Age]]&gt;=18, "18-21", DIM_CUSTOMERS[[#This Row],[Age]]&lt;=17, "1-18")</f>
        <v>22-59</v>
      </c>
    </row>
    <row r="149" spans="1:12" x14ac:dyDescent="0.3">
      <c r="A149" s="8">
        <v>10147</v>
      </c>
      <c r="B149" s="5" t="s">
        <v>9811</v>
      </c>
      <c r="C149" s="5" t="s">
        <v>8817</v>
      </c>
      <c r="D149" s="5" t="s">
        <v>13</v>
      </c>
      <c r="E149" s="6">
        <v>21612</v>
      </c>
      <c r="F149" s="5" t="s">
        <v>18</v>
      </c>
      <c r="G149" s="5" t="s">
        <v>22986</v>
      </c>
      <c r="H149" s="6">
        <v>44127</v>
      </c>
      <c r="I149" s="5" t="s">
        <v>21</v>
      </c>
      <c r="J149" s="5" t="s">
        <v>26</v>
      </c>
      <c r="K149" s="7">
        <f ca="1">YEAR(TODAY())-YEAR(DIM_CUSTOMERS[[#This Row],[BirthDate]])</f>
        <v>65</v>
      </c>
      <c r="L149" s="8" t="str" cm="1">
        <f t="array" aca="1" ref="L149" ca="1">_xlfn.IFS(DIM_CUSTOMERS[[#This Row],[Age]]&gt;60, "60+", DIM_CUSTOMERS[[#This Row],[Age]]&gt;21, "22-59", DIM_CUSTOMERS[[#This Row],[Age]]&gt;=18, "18-21", DIM_CUSTOMERS[[#This Row],[Age]]&lt;=17, "1-18")</f>
        <v>60+</v>
      </c>
    </row>
    <row r="150" spans="1:12" x14ac:dyDescent="0.3">
      <c r="A150" s="8">
        <v>10148</v>
      </c>
      <c r="B150" s="5" t="s">
        <v>9812</v>
      </c>
      <c r="C150" s="5" t="s">
        <v>8818</v>
      </c>
      <c r="D150" s="5" t="s">
        <v>14</v>
      </c>
      <c r="E150" s="6">
        <v>37845</v>
      </c>
      <c r="F150" s="5" t="s">
        <v>18</v>
      </c>
      <c r="G150" s="5" t="s">
        <v>22986</v>
      </c>
      <c r="H150" s="6">
        <v>44682</v>
      </c>
      <c r="I150" s="5" t="s">
        <v>22</v>
      </c>
      <c r="J150" s="5" t="s">
        <v>27</v>
      </c>
      <c r="K150" s="7">
        <f ca="1">YEAR(TODAY())-YEAR(DIM_CUSTOMERS[[#This Row],[BirthDate]])</f>
        <v>21</v>
      </c>
      <c r="L150" s="8" t="str" cm="1">
        <f t="array" aca="1" ref="L150" ca="1">_xlfn.IFS(DIM_CUSTOMERS[[#This Row],[Age]]&gt;60, "60+", DIM_CUSTOMERS[[#This Row],[Age]]&gt;21, "22-59", DIM_CUSTOMERS[[#This Row],[Age]]&gt;=18, "18-21", DIM_CUSTOMERS[[#This Row],[Age]]&lt;=17, "1-18")</f>
        <v>18-21</v>
      </c>
    </row>
    <row r="151" spans="1:12" x14ac:dyDescent="0.3">
      <c r="A151" s="8">
        <v>10149</v>
      </c>
      <c r="B151" s="5" t="s">
        <v>9813</v>
      </c>
      <c r="C151" s="5" t="s">
        <v>8819</v>
      </c>
      <c r="D151" s="5" t="s">
        <v>14</v>
      </c>
      <c r="E151" s="6">
        <v>18246</v>
      </c>
      <c r="F151" s="5" t="s">
        <v>18</v>
      </c>
      <c r="G151" s="5" t="s">
        <v>257</v>
      </c>
      <c r="H151" s="6">
        <v>43943</v>
      </c>
      <c r="I151" s="5" t="s">
        <v>20</v>
      </c>
      <c r="J151" s="5" t="s">
        <v>27</v>
      </c>
      <c r="K151" s="7">
        <f ca="1">YEAR(TODAY())-YEAR(DIM_CUSTOMERS[[#This Row],[BirthDate]])</f>
        <v>75</v>
      </c>
      <c r="L151" s="8" t="str" cm="1">
        <f t="array" aca="1" ref="L151" ca="1">_xlfn.IFS(DIM_CUSTOMERS[[#This Row],[Age]]&gt;60, "60+", DIM_CUSTOMERS[[#This Row],[Age]]&gt;21, "22-59", DIM_CUSTOMERS[[#This Row],[Age]]&gt;=18, "18-21", DIM_CUSTOMERS[[#This Row],[Age]]&lt;=17, "1-18")</f>
        <v>60+</v>
      </c>
    </row>
    <row r="152" spans="1:12" x14ac:dyDescent="0.3">
      <c r="A152" s="8">
        <v>10150</v>
      </c>
      <c r="B152" s="5" t="s">
        <v>9814</v>
      </c>
      <c r="C152" s="5" t="s">
        <v>8820</v>
      </c>
      <c r="D152" s="5" t="s">
        <v>13</v>
      </c>
      <c r="E152" s="6">
        <v>30087</v>
      </c>
      <c r="F152" s="5" t="s">
        <v>18</v>
      </c>
      <c r="G152" s="5" t="s">
        <v>247</v>
      </c>
      <c r="H152" s="6">
        <v>44090</v>
      </c>
      <c r="I152" s="5" t="s">
        <v>21</v>
      </c>
      <c r="J152" s="5" t="s">
        <v>25</v>
      </c>
      <c r="K152" s="7">
        <f ca="1">YEAR(TODAY())-YEAR(DIM_CUSTOMERS[[#This Row],[BirthDate]])</f>
        <v>42</v>
      </c>
      <c r="L152" s="8" t="str" cm="1">
        <f t="array" aca="1" ref="L152" ca="1">_xlfn.IFS(DIM_CUSTOMERS[[#This Row],[Age]]&gt;60, "60+", DIM_CUSTOMERS[[#This Row],[Age]]&gt;21, "22-59", DIM_CUSTOMERS[[#This Row],[Age]]&gt;=18, "18-21", DIM_CUSTOMERS[[#This Row],[Age]]&lt;=17, "1-18")</f>
        <v>22-59</v>
      </c>
    </row>
    <row r="153" spans="1:12" x14ac:dyDescent="0.3">
      <c r="A153" s="8">
        <v>10151</v>
      </c>
      <c r="B153" s="5" t="s">
        <v>9815</v>
      </c>
      <c r="C153" s="5" t="s">
        <v>8821</v>
      </c>
      <c r="D153" s="5" t="s">
        <v>14</v>
      </c>
      <c r="E153" s="6">
        <v>19706</v>
      </c>
      <c r="F153" s="5" t="s">
        <v>18</v>
      </c>
      <c r="G153" s="5" t="s">
        <v>257</v>
      </c>
      <c r="H153" s="6">
        <v>45017</v>
      </c>
      <c r="I153" s="5" t="s">
        <v>21</v>
      </c>
      <c r="J153" s="5" t="s">
        <v>25</v>
      </c>
      <c r="K153" s="7">
        <f ca="1">YEAR(TODAY())-YEAR(DIM_CUSTOMERS[[#This Row],[BirthDate]])</f>
        <v>71</v>
      </c>
      <c r="L153" s="8" t="str" cm="1">
        <f t="array" aca="1" ref="L153" ca="1">_xlfn.IFS(DIM_CUSTOMERS[[#This Row],[Age]]&gt;60, "60+", DIM_CUSTOMERS[[#This Row],[Age]]&gt;21, "22-59", DIM_CUSTOMERS[[#This Row],[Age]]&gt;=18, "18-21", DIM_CUSTOMERS[[#This Row],[Age]]&lt;=17, "1-18")</f>
        <v>60+</v>
      </c>
    </row>
    <row r="154" spans="1:12" x14ac:dyDescent="0.3">
      <c r="A154" s="8">
        <v>10152</v>
      </c>
      <c r="B154" s="5" t="s">
        <v>9816</v>
      </c>
      <c r="C154" s="5" t="s">
        <v>8822</v>
      </c>
      <c r="D154" s="5" t="s">
        <v>14</v>
      </c>
      <c r="E154" s="6">
        <v>29641</v>
      </c>
      <c r="F154" s="5" t="s">
        <v>18</v>
      </c>
      <c r="G154" s="5" t="s">
        <v>257</v>
      </c>
      <c r="H154" s="6">
        <v>44618</v>
      </c>
      <c r="I154" s="5" t="s">
        <v>22</v>
      </c>
      <c r="J154" s="5" t="s">
        <v>27</v>
      </c>
      <c r="K154" s="7">
        <f ca="1">YEAR(TODAY())-YEAR(DIM_CUSTOMERS[[#This Row],[BirthDate]])</f>
        <v>43</v>
      </c>
      <c r="L154" s="8" t="str" cm="1">
        <f t="array" aca="1" ref="L154" ca="1">_xlfn.IFS(DIM_CUSTOMERS[[#This Row],[Age]]&gt;60, "60+", DIM_CUSTOMERS[[#This Row],[Age]]&gt;21, "22-59", DIM_CUSTOMERS[[#This Row],[Age]]&gt;=18, "18-21", DIM_CUSTOMERS[[#This Row],[Age]]&lt;=17, "1-18")</f>
        <v>22-59</v>
      </c>
    </row>
    <row r="155" spans="1:12" x14ac:dyDescent="0.3">
      <c r="A155" s="8">
        <v>10153</v>
      </c>
      <c r="B155" s="5" t="s">
        <v>9817</v>
      </c>
      <c r="C155" s="5" t="s">
        <v>8823</v>
      </c>
      <c r="D155" s="5" t="s">
        <v>13</v>
      </c>
      <c r="E155" s="6">
        <v>27437</v>
      </c>
      <c r="F155" s="5" t="s">
        <v>18</v>
      </c>
      <c r="G155" s="5" t="s">
        <v>247</v>
      </c>
      <c r="H155" s="6">
        <v>43955</v>
      </c>
      <c r="I155" s="5" t="s">
        <v>24</v>
      </c>
      <c r="J155" s="5" t="s">
        <v>26</v>
      </c>
      <c r="K155" s="7">
        <f ca="1">YEAR(TODAY())-YEAR(DIM_CUSTOMERS[[#This Row],[BirthDate]])</f>
        <v>49</v>
      </c>
      <c r="L155" s="8" t="str" cm="1">
        <f t="array" aca="1" ref="L155" ca="1">_xlfn.IFS(DIM_CUSTOMERS[[#This Row],[Age]]&gt;60, "60+", DIM_CUSTOMERS[[#This Row],[Age]]&gt;21, "22-59", DIM_CUSTOMERS[[#This Row],[Age]]&gt;=18, "18-21", DIM_CUSTOMERS[[#This Row],[Age]]&lt;=17, "1-18")</f>
        <v>22-59</v>
      </c>
    </row>
    <row r="156" spans="1:12" x14ac:dyDescent="0.3">
      <c r="A156" s="8">
        <v>10154</v>
      </c>
      <c r="B156" s="5" t="s">
        <v>9818</v>
      </c>
      <c r="C156" s="5" t="s">
        <v>8824</v>
      </c>
      <c r="D156" s="5" t="s">
        <v>14</v>
      </c>
      <c r="E156" s="6">
        <v>26301</v>
      </c>
      <c r="F156" s="5" t="s">
        <v>18</v>
      </c>
      <c r="G156" s="5" t="s">
        <v>22986</v>
      </c>
      <c r="H156" s="6">
        <v>44558</v>
      </c>
      <c r="I156" s="5" t="s">
        <v>20</v>
      </c>
      <c r="J156" s="5" t="s">
        <v>27</v>
      </c>
      <c r="K156" s="7">
        <f ca="1">YEAR(TODAY())-YEAR(DIM_CUSTOMERS[[#This Row],[BirthDate]])</f>
        <v>52</v>
      </c>
      <c r="L156" s="8" t="str" cm="1">
        <f t="array" aca="1" ref="L156" ca="1">_xlfn.IFS(DIM_CUSTOMERS[[#This Row],[Age]]&gt;60, "60+", DIM_CUSTOMERS[[#This Row],[Age]]&gt;21, "22-59", DIM_CUSTOMERS[[#This Row],[Age]]&gt;=18, "18-21", DIM_CUSTOMERS[[#This Row],[Age]]&lt;=17, "1-18")</f>
        <v>22-59</v>
      </c>
    </row>
    <row r="157" spans="1:12" x14ac:dyDescent="0.3">
      <c r="A157" s="8">
        <v>10155</v>
      </c>
      <c r="B157" s="5" t="s">
        <v>9819</v>
      </c>
      <c r="C157" s="5" t="s">
        <v>8825</v>
      </c>
      <c r="D157" s="5" t="s">
        <v>13</v>
      </c>
      <c r="E157" s="6">
        <v>33859</v>
      </c>
      <c r="F157" s="5" t="s">
        <v>18</v>
      </c>
      <c r="G157" s="5" t="s">
        <v>22986</v>
      </c>
      <c r="H157" s="6">
        <v>44512</v>
      </c>
      <c r="I157" s="5" t="s">
        <v>21</v>
      </c>
      <c r="J157" s="5" t="s">
        <v>26</v>
      </c>
      <c r="K157" s="7">
        <f ca="1">YEAR(TODAY())-YEAR(DIM_CUSTOMERS[[#This Row],[BirthDate]])</f>
        <v>32</v>
      </c>
      <c r="L157" s="8" t="str" cm="1">
        <f t="array" aca="1" ref="L157" ca="1">_xlfn.IFS(DIM_CUSTOMERS[[#This Row],[Age]]&gt;60, "60+", DIM_CUSTOMERS[[#This Row],[Age]]&gt;21, "22-59", DIM_CUSTOMERS[[#This Row],[Age]]&gt;=18, "18-21", DIM_CUSTOMERS[[#This Row],[Age]]&lt;=17, "1-18")</f>
        <v>22-59</v>
      </c>
    </row>
    <row r="158" spans="1:12" x14ac:dyDescent="0.3">
      <c r="A158" s="8">
        <v>10156</v>
      </c>
      <c r="B158" s="5" t="s">
        <v>9820</v>
      </c>
      <c r="C158" s="5" t="s">
        <v>8826</v>
      </c>
      <c r="D158" s="5" t="s">
        <v>14</v>
      </c>
      <c r="E158" s="6">
        <v>26365</v>
      </c>
      <c r="F158" s="5" t="s">
        <v>18</v>
      </c>
      <c r="G158" s="5" t="s">
        <v>22986</v>
      </c>
      <c r="H158" s="6">
        <v>45073</v>
      </c>
      <c r="I158" s="5" t="s">
        <v>21</v>
      </c>
      <c r="J158" s="5" t="s">
        <v>25</v>
      </c>
      <c r="K158" s="7">
        <f ca="1">YEAR(TODAY())-YEAR(DIM_CUSTOMERS[[#This Row],[BirthDate]])</f>
        <v>52</v>
      </c>
      <c r="L158" s="8" t="str" cm="1">
        <f t="array" aca="1" ref="L158" ca="1">_xlfn.IFS(DIM_CUSTOMERS[[#This Row],[Age]]&gt;60, "60+", DIM_CUSTOMERS[[#This Row],[Age]]&gt;21, "22-59", DIM_CUSTOMERS[[#This Row],[Age]]&gt;=18, "18-21", DIM_CUSTOMERS[[#This Row],[Age]]&lt;=17, "1-18")</f>
        <v>22-59</v>
      </c>
    </row>
    <row r="159" spans="1:12" x14ac:dyDescent="0.3">
      <c r="A159" s="8">
        <v>10157</v>
      </c>
      <c r="B159" s="5" t="s">
        <v>9821</v>
      </c>
      <c r="C159" s="5" t="s">
        <v>8827</v>
      </c>
      <c r="D159" s="5" t="s">
        <v>14</v>
      </c>
      <c r="E159" s="6">
        <v>22915</v>
      </c>
      <c r="F159" s="5" t="s">
        <v>18</v>
      </c>
      <c r="G159" s="5" t="s">
        <v>22986</v>
      </c>
      <c r="H159" s="6">
        <v>45242</v>
      </c>
      <c r="I159" s="5" t="s">
        <v>23</v>
      </c>
      <c r="J159" s="5" t="s">
        <v>26</v>
      </c>
      <c r="K159" s="7">
        <f ca="1">YEAR(TODAY())-YEAR(DIM_CUSTOMERS[[#This Row],[BirthDate]])</f>
        <v>62</v>
      </c>
      <c r="L159" s="8" t="str" cm="1">
        <f t="array" aca="1" ref="L159" ca="1">_xlfn.IFS(DIM_CUSTOMERS[[#This Row],[Age]]&gt;60, "60+", DIM_CUSTOMERS[[#This Row],[Age]]&gt;21, "22-59", DIM_CUSTOMERS[[#This Row],[Age]]&gt;=18, "18-21", DIM_CUSTOMERS[[#This Row],[Age]]&lt;=17, "1-18")</f>
        <v>60+</v>
      </c>
    </row>
    <row r="160" spans="1:12" x14ac:dyDescent="0.3">
      <c r="A160" s="8">
        <v>10158</v>
      </c>
      <c r="B160" s="5" t="s">
        <v>9822</v>
      </c>
      <c r="C160" s="5" t="s">
        <v>8828</v>
      </c>
      <c r="D160" s="5" t="s">
        <v>14</v>
      </c>
      <c r="E160" s="6">
        <v>26645</v>
      </c>
      <c r="F160" s="5" t="s">
        <v>18</v>
      </c>
      <c r="G160" s="5" t="s">
        <v>247</v>
      </c>
      <c r="H160" s="6">
        <v>45142</v>
      </c>
      <c r="I160" s="5" t="s">
        <v>20</v>
      </c>
      <c r="J160" s="5" t="s">
        <v>25</v>
      </c>
      <c r="K160" s="7">
        <f ca="1">YEAR(TODAY())-YEAR(DIM_CUSTOMERS[[#This Row],[BirthDate]])</f>
        <v>52</v>
      </c>
      <c r="L160" s="8" t="str" cm="1">
        <f t="array" aca="1" ref="L160" ca="1">_xlfn.IFS(DIM_CUSTOMERS[[#This Row],[Age]]&gt;60, "60+", DIM_CUSTOMERS[[#This Row],[Age]]&gt;21, "22-59", DIM_CUSTOMERS[[#This Row],[Age]]&gt;=18, "18-21", DIM_CUSTOMERS[[#This Row],[Age]]&lt;=17, "1-18")</f>
        <v>22-59</v>
      </c>
    </row>
    <row r="161" spans="1:12" x14ac:dyDescent="0.3">
      <c r="A161" s="8">
        <v>10159</v>
      </c>
      <c r="B161" s="5" t="s">
        <v>9823</v>
      </c>
      <c r="C161" s="5" t="s">
        <v>8829</v>
      </c>
      <c r="D161" s="5" t="s">
        <v>14</v>
      </c>
      <c r="E161" s="6">
        <v>36462</v>
      </c>
      <c r="F161" s="5" t="s">
        <v>18</v>
      </c>
      <c r="G161" s="5" t="s">
        <v>247</v>
      </c>
      <c r="H161" s="6">
        <v>45547</v>
      </c>
      <c r="I161" s="5" t="s">
        <v>24</v>
      </c>
      <c r="J161" s="5" t="s">
        <v>25</v>
      </c>
      <c r="K161" s="7">
        <f ca="1">YEAR(TODAY())-YEAR(DIM_CUSTOMERS[[#This Row],[BirthDate]])</f>
        <v>25</v>
      </c>
      <c r="L161" s="8" t="str" cm="1">
        <f t="array" aca="1" ref="L161" ca="1">_xlfn.IFS(DIM_CUSTOMERS[[#This Row],[Age]]&gt;60, "60+", DIM_CUSTOMERS[[#This Row],[Age]]&gt;21, "22-59", DIM_CUSTOMERS[[#This Row],[Age]]&gt;=18, "18-21", DIM_CUSTOMERS[[#This Row],[Age]]&lt;=17, "1-18")</f>
        <v>22-59</v>
      </c>
    </row>
    <row r="162" spans="1:12" x14ac:dyDescent="0.3">
      <c r="A162" s="8">
        <v>10160</v>
      </c>
      <c r="B162" s="5" t="s">
        <v>9824</v>
      </c>
      <c r="C162" s="5" t="s">
        <v>8830</v>
      </c>
      <c r="D162" s="5" t="s">
        <v>13</v>
      </c>
      <c r="E162" s="6">
        <v>22498</v>
      </c>
      <c r="F162" s="5" t="s">
        <v>18</v>
      </c>
      <c r="G162" s="5" t="s">
        <v>247</v>
      </c>
      <c r="H162" s="6">
        <v>44147</v>
      </c>
      <c r="I162" s="5" t="s">
        <v>21</v>
      </c>
      <c r="J162" s="5" t="s">
        <v>26</v>
      </c>
      <c r="K162" s="7">
        <f ca="1">YEAR(TODAY())-YEAR(DIM_CUSTOMERS[[#This Row],[BirthDate]])</f>
        <v>63</v>
      </c>
      <c r="L162" s="8" t="str" cm="1">
        <f t="array" aca="1" ref="L162" ca="1">_xlfn.IFS(DIM_CUSTOMERS[[#This Row],[Age]]&gt;60, "60+", DIM_CUSTOMERS[[#This Row],[Age]]&gt;21, "22-59", DIM_CUSTOMERS[[#This Row],[Age]]&gt;=18, "18-21", DIM_CUSTOMERS[[#This Row],[Age]]&lt;=17, "1-18")</f>
        <v>60+</v>
      </c>
    </row>
    <row r="163" spans="1:12" x14ac:dyDescent="0.3">
      <c r="A163" s="8">
        <v>10161</v>
      </c>
      <c r="B163" s="5" t="s">
        <v>9825</v>
      </c>
      <c r="C163" s="5" t="s">
        <v>8831</v>
      </c>
      <c r="D163" s="5" t="s">
        <v>14</v>
      </c>
      <c r="E163" s="6">
        <v>23023</v>
      </c>
      <c r="F163" s="5" t="s">
        <v>18</v>
      </c>
      <c r="G163" s="5" t="s">
        <v>247</v>
      </c>
      <c r="H163" s="6">
        <v>44575</v>
      </c>
      <c r="I163" s="5" t="s">
        <v>22</v>
      </c>
      <c r="J163" s="5" t="s">
        <v>25</v>
      </c>
      <c r="K163" s="7">
        <f ca="1">YEAR(TODAY())-YEAR(DIM_CUSTOMERS[[#This Row],[BirthDate]])</f>
        <v>61</v>
      </c>
      <c r="L163" s="8" t="str" cm="1">
        <f t="array" aca="1" ref="L163" ca="1">_xlfn.IFS(DIM_CUSTOMERS[[#This Row],[Age]]&gt;60, "60+", DIM_CUSTOMERS[[#This Row],[Age]]&gt;21, "22-59", DIM_CUSTOMERS[[#This Row],[Age]]&gt;=18, "18-21", DIM_CUSTOMERS[[#This Row],[Age]]&lt;=17, "1-18")</f>
        <v>60+</v>
      </c>
    </row>
    <row r="164" spans="1:12" x14ac:dyDescent="0.3">
      <c r="A164" s="8">
        <v>10162</v>
      </c>
      <c r="B164" s="5" t="s">
        <v>9826</v>
      </c>
      <c r="C164" s="5" t="s">
        <v>8832</v>
      </c>
      <c r="D164" s="5" t="s">
        <v>13</v>
      </c>
      <c r="E164" s="6">
        <v>25715</v>
      </c>
      <c r="F164" s="5" t="s">
        <v>18</v>
      </c>
      <c r="G164" s="5" t="s">
        <v>247</v>
      </c>
      <c r="H164" s="6">
        <v>44652</v>
      </c>
      <c r="I164" s="5" t="s">
        <v>20</v>
      </c>
      <c r="J164" s="5" t="s">
        <v>27</v>
      </c>
      <c r="K164" s="7">
        <f ca="1">YEAR(TODAY())-YEAR(DIM_CUSTOMERS[[#This Row],[BirthDate]])</f>
        <v>54</v>
      </c>
      <c r="L164" s="8" t="str" cm="1">
        <f t="array" aca="1" ref="L164" ca="1">_xlfn.IFS(DIM_CUSTOMERS[[#This Row],[Age]]&gt;60, "60+", DIM_CUSTOMERS[[#This Row],[Age]]&gt;21, "22-59", DIM_CUSTOMERS[[#This Row],[Age]]&gt;=18, "18-21", DIM_CUSTOMERS[[#This Row],[Age]]&lt;=17, "1-18")</f>
        <v>22-59</v>
      </c>
    </row>
    <row r="165" spans="1:12" x14ac:dyDescent="0.3">
      <c r="A165" s="8">
        <v>10163</v>
      </c>
      <c r="B165" s="5" t="s">
        <v>9827</v>
      </c>
      <c r="C165" s="5" t="s">
        <v>8833</v>
      </c>
      <c r="D165" s="5" t="s">
        <v>14</v>
      </c>
      <c r="E165" s="6">
        <v>17292</v>
      </c>
      <c r="F165" s="5" t="s">
        <v>18</v>
      </c>
      <c r="G165" s="5" t="s">
        <v>257</v>
      </c>
      <c r="H165" s="6">
        <v>44855</v>
      </c>
      <c r="I165" s="5" t="s">
        <v>20</v>
      </c>
      <c r="J165" s="5" t="s">
        <v>27</v>
      </c>
      <c r="K165" s="7">
        <f ca="1">YEAR(TODAY())-YEAR(DIM_CUSTOMERS[[#This Row],[BirthDate]])</f>
        <v>77</v>
      </c>
      <c r="L165" s="8" t="str" cm="1">
        <f t="array" aca="1" ref="L165" ca="1">_xlfn.IFS(DIM_CUSTOMERS[[#This Row],[Age]]&gt;60, "60+", DIM_CUSTOMERS[[#This Row],[Age]]&gt;21, "22-59", DIM_CUSTOMERS[[#This Row],[Age]]&gt;=18, "18-21", DIM_CUSTOMERS[[#This Row],[Age]]&lt;=17, "1-18")</f>
        <v>60+</v>
      </c>
    </row>
    <row r="166" spans="1:12" x14ac:dyDescent="0.3">
      <c r="A166" s="8">
        <v>10164</v>
      </c>
      <c r="B166" s="5" t="s">
        <v>9828</v>
      </c>
      <c r="C166" s="5" t="s">
        <v>8834</v>
      </c>
      <c r="D166" s="5" t="s">
        <v>14</v>
      </c>
      <c r="E166" s="6">
        <v>35689</v>
      </c>
      <c r="F166" s="5" t="s">
        <v>18</v>
      </c>
      <c r="G166" s="5" t="s">
        <v>22986</v>
      </c>
      <c r="H166" s="6">
        <v>45380</v>
      </c>
      <c r="I166" s="5" t="s">
        <v>23</v>
      </c>
      <c r="J166" s="5" t="s">
        <v>25</v>
      </c>
      <c r="K166" s="7">
        <f ca="1">YEAR(TODAY())-YEAR(DIM_CUSTOMERS[[#This Row],[BirthDate]])</f>
        <v>27</v>
      </c>
      <c r="L166" s="8" t="str" cm="1">
        <f t="array" aca="1" ref="L166" ca="1">_xlfn.IFS(DIM_CUSTOMERS[[#This Row],[Age]]&gt;60, "60+", DIM_CUSTOMERS[[#This Row],[Age]]&gt;21, "22-59", DIM_CUSTOMERS[[#This Row],[Age]]&gt;=18, "18-21", DIM_CUSTOMERS[[#This Row],[Age]]&lt;=17, "1-18")</f>
        <v>22-59</v>
      </c>
    </row>
    <row r="167" spans="1:12" x14ac:dyDescent="0.3">
      <c r="A167" s="8">
        <v>10165</v>
      </c>
      <c r="B167" s="5" t="s">
        <v>9829</v>
      </c>
      <c r="C167" s="5" t="s">
        <v>8835</v>
      </c>
      <c r="D167" s="5" t="s">
        <v>13</v>
      </c>
      <c r="E167" s="6">
        <v>37141</v>
      </c>
      <c r="F167" s="5" t="s">
        <v>18</v>
      </c>
      <c r="G167" s="5" t="s">
        <v>247</v>
      </c>
      <c r="H167" s="6">
        <v>43891</v>
      </c>
      <c r="I167" s="5" t="s">
        <v>24</v>
      </c>
      <c r="J167" s="5" t="s">
        <v>25</v>
      </c>
      <c r="K167" s="7">
        <f ca="1">YEAR(TODAY())-YEAR(DIM_CUSTOMERS[[#This Row],[BirthDate]])</f>
        <v>23</v>
      </c>
      <c r="L167" s="8" t="str" cm="1">
        <f t="array" aca="1" ref="L167" ca="1">_xlfn.IFS(DIM_CUSTOMERS[[#This Row],[Age]]&gt;60, "60+", DIM_CUSTOMERS[[#This Row],[Age]]&gt;21, "22-59", DIM_CUSTOMERS[[#This Row],[Age]]&gt;=18, "18-21", DIM_CUSTOMERS[[#This Row],[Age]]&lt;=17, "1-18")</f>
        <v>22-59</v>
      </c>
    </row>
    <row r="168" spans="1:12" x14ac:dyDescent="0.3">
      <c r="A168" s="8">
        <v>10166</v>
      </c>
      <c r="B168" s="5" t="s">
        <v>9830</v>
      </c>
      <c r="C168" s="5" t="s">
        <v>8836</v>
      </c>
      <c r="D168" s="5" t="s">
        <v>14</v>
      </c>
      <c r="E168" s="6">
        <v>34573</v>
      </c>
      <c r="F168" s="5" t="s">
        <v>18</v>
      </c>
      <c r="G168" s="5" t="s">
        <v>247</v>
      </c>
      <c r="H168" s="6">
        <v>44438</v>
      </c>
      <c r="I168" s="5" t="s">
        <v>21</v>
      </c>
      <c r="J168" s="5" t="s">
        <v>25</v>
      </c>
      <c r="K168" s="7">
        <f ca="1">YEAR(TODAY())-YEAR(DIM_CUSTOMERS[[#This Row],[BirthDate]])</f>
        <v>30</v>
      </c>
      <c r="L168" s="8" t="str" cm="1">
        <f t="array" aca="1" ref="L168" ca="1">_xlfn.IFS(DIM_CUSTOMERS[[#This Row],[Age]]&gt;60, "60+", DIM_CUSTOMERS[[#This Row],[Age]]&gt;21, "22-59", DIM_CUSTOMERS[[#This Row],[Age]]&gt;=18, "18-21", DIM_CUSTOMERS[[#This Row],[Age]]&lt;=17, "1-18")</f>
        <v>22-59</v>
      </c>
    </row>
    <row r="169" spans="1:12" x14ac:dyDescent="0.3">
      <c r="A169" s="8">
        <v>10167</v>
      </c>
      <c r="B169" s="5" t="s">
        <v>9831</v>
      </c>
      <c r="C169" s="5" t="s">
        <v>8837</v>
      </c>
      <c r="D169" s="5" t="s">
        <v>13</v>
      </c>
      <c r="E169" s="6">
        <v>32421</v>
      </c>
      <c r="F169" s="5" t="s">
        <v>18</v>
      </c>
      <c r="G169" s="5" t="s">
        <v>257</v>
      </c>
      <c r="H169" s="6">
        <v>44096</v>
      </c>
      <c r="I169" s="5" t="s">
        <v>23</v>
      </c>
      <c r="J169" s="5" t="s">
        <v>25</v>
      </c>
      <c r="K169" s="7">
        <f ca="1">YEAR(TODAY())-YEAR(DIM_CUSTOMERS[[#This Row],[BirthDate]])</f>
        <v>36</v>
      </c>
      <c r="L169" s="8" t="str" cm="1">
        <f t="array" aca="1" ref="L169" ca="1">_xlfn.IFS(DIM_CUSTOMERS[[#This Row],[Age]]&gt;60, "60+", DIM_CUSTOMERS[[#This Row],[Age]]&gt;21, "22-59", DIM_CUSTOMERS[[#This Row],[Age]]&gt;=18, "18-21", DIM_CUSTOMERS[[#This Row],[Age]]&lt;=17, "1-18")</f>
        <v>22-59</v>
      </c>
    </row>
    <row r="170" spans="1:12" x14ac:dyDescent="0.3">
      <c r="A170" s="8">
        <v>10168</v>
      </c>
      <c r="B170" s="5" t="s">
        <v>9832</v>
      </c>
      <c r="C170" s="5" t="s">
        <v>8838</v>
      </c>
      <c r="D170" s="5" t="s">
        <v>14</v>
      </c>
      <c r="E170" s="6">
        <v>22303</v>
      </c>
      <c r="F170" s="5" t="s">
        <v>18</v>
      </c>
      <c r="G170" s="5" t="s">
        <v>22986</v>
      </c>
      <c r="H170" s="6">
        <v>44190</v>
      </c>
      <c r="I170" s="5" t="s">
        <v>20</v>
      </c>
      <c r="J170" s="5" t="s">
        <v>26</v>
      </c>
      <c r="K170" s="7">
        <f ca="1">YEAR(TODAY())-YEAR(DIM_CUSTOMERS[[#This Row],[BirthDate]])</f>
        <v>63</v>
      </c>
      <c r="L170" s="8" t="str" cm="1">
        <f t="array" aca="1" ref="L170" ca="1">_xlfn.IFS(DIM_CUSTOMERS[[#This Row],[Age]]&gt;60, "60+", DIM_CUSTOMERS[[#This Row],[Age]]&gt;21, "22-59", DIM_CUSTOMERS[[#This Row],[Age]]&gt;=18, "18-21", DIM_CUSTOMERS[[#This Row],[Age]]&lt;=17, "1-18")</f>
        <v>60+</v>
      </c>
    </row>
    <row r="171" spans="1:12" x14ac:dyDescent="0.3">
      <c r="A171" s="8">
        <v>10169</v>
      </c>
      <c r="B171" s="5" t="s">
        <v>9833</v>
      </c>
      <c r="C171" s="5" t="s">
        <v>8839</v>
      </c>
      <c r="D171" s="5" t="s">
        <v>14</v>
      </c>
      <c r="E171" s="6">
        <v>32269</v>
      </c>
      <c r="F171" s="5" t="s">
        <v>18</v>
      </c>
      <c r="G171" s="5" t="s">
        <v>22986</v>
      </c>
      <c r="H171" s="6">
        <v>44440</v>
      </c>
      <c r="I171" s="5" t="s">
        <v>24</v>
      </c>
      <c r="J171" s="5" t="s">
        <v>27</v>
      </c>
      <c r="K171" s="7">
        <f ca="1">YEAR(TODAY())-YEAR(DIM_CUSTOMERS[[#This Row],[BirthDate]])</f>
        <v>36</v>
      </c>
      <c r="L171" s="8" t="str" cm="1">
        <f t="array" aca="1" ref="L171" ca="1">_xlfn.IFS(DIM_CUSTOMERS[[#This Row],[Age]]&gt;60, "60+", DIM_CUSTOMERS[[#This Row],[Age]]&gt;21, "22-59", DIM_CUSTOMERS[[#This Row],[Age]]&gt;=18, "18-21", DIM_CUSTOMERS[[#This Row],[Age]]&lt;=17, "1-18")</f>
        <v>22-59</v>
      </c>
    </row>
    <row r="172" spans="1:12" x14ac:dyDescent="0.3">
      <c r="A172" s="8">
        <v>10170</v>
      </c>
      <c r="B172" s="5" t="s">
        <v>9834</v>
      </c>
      <c r="C172" s="5" t="s">
        <v>8840</v>
      </c>
      <c r="D172" s="5" t="s">
        <v>14</v>
      </c>
      <c r="E172" s="6">
        <v>35724</v>
      </c>
      <c r="F172" s="5" t="s">
        <v>18</v>
      </c>
      <c r="G172" s="5" t="s">
        <v>22986</v>
      </c>
      <c r="H172" s="6">
        <v>44987</v>
      </c>
      <c r="I172" s="5" t="s">
        <v>22</v>
      </c>
      <c r="J172" s="5" t="s">
        <v>26</v>
      </c>
      <c r="K172" s="7">
        <f ca="1">YEAR(TODAY())-YEAR(DIM_CUSTOMERS[[#This Row],[BirthDate]])</f>
        <v>27</v>
      </c>
      <c r="L172" s="8" t="str" cm="1">
        <f t="array" aca="1" ref="L172" ca="1">_xlfn.IFS(DIM_CUSTOMERS[[#This Row],[Age]]&gt;60, "60+", DIM_CUSTOMERS[[#This Row],[Age]]&gt;21, "22-59", DIM_CUSTOMERS[[#This Row],[Age]]&gt;=18, "18-21", DIM_CUSTOMERS[[#This Row],[Age]]&lt;=17, "1-18")</f>
        <v>22-59</v>
      </c>
    </row>
    <row r="173" spans="1:12" x14ac:dyDescent="0.3">
      <c r="A173" s="8">
        <v>10171</v>
      </c>
      <c r="B173" s="5" t="s">
        <v>9835</v>
      </c>
      <c r="C173" s="5" t="s">
        <v>8841</v>
      </c>
      <c r="D173" s="5" t="s">
        <v>14</v>
      </c>
      <c r="E173" s="6">
        <v>17411</v>
      </c>
      <c r="F173" s="5" t="s">
        <v>18</v>
      </c>
      <c r="G173" s="5" t="s">
        <v>22986</v>
      </c>
      <c r="H173" s="6">
        <v>44539</v>
      </c>
      <c r="I173" s="5" t="s">
        <v>24</v>
      </c>
      <c r="J173" s="5" t="s">
        <v>26</v>
      </c>
      <c r="K173" s="7">
        <f ca="1">YEAR(TODAY())-YEAR(DIM_CUSTOMERS[[#This Row],[BirthDate]])</f>
        <v>77</v>
      </c>
      <c r="L173" s="8" t="str" cm="1">
        <f t="array" aca="1" ref="L173" ca="1">_xlfn.IFS(DIM_CUSTOMERS[[#This Row],[Age]]&gt;60, "60+", DIM_CUSTOMERS[[#This Row],[Age]]&gt;21, "22-59", DIM_CUSTOMERS[[#This Row],[Age]]&gt;=18, "18-21", DIM_CUSTOMERS[[#This Row],[Age]]&lt;=17, "1-18")</f>
        <v>60+</v>
      </c>
    </row>
    <row r="174" spans="1:12" x14ac:dyDescent="0.3">
      <c r="A174" s="8">
        <v>10172</v>
      </c>
      <c r="B174" s="5" t="s">
        <v>9836</v>
      </c>
      <c r="C174" s="5" t="s">
        <v>8842</v>
      </c>
      <c r="D174" s="5" t="s">
        <v>13</v>
      </c>
      <c r="E174" s="6">
        <v>17273</v>
      </c>
      <c r="F174" s="5" t="s">
        <v>18</v>
      </c>
      <c r="G174" s="5" t="s">
        <v>257</v>
      </c>
      <c r="H174" s="6">
        <v>44529</v>
      </c>
      <c r="I174" s="5" t="s">
        <v>23</v>
      </c>
      <c r="J174" s="5" t="s">
        <v>25</v>
      </c>
      <c r="K174" s="7">
        <f ca="1">YEAR(TODAY())-YEAR(DIM_CUSTOMERS[[#This Row],[BirthDate]])</f>
        <v>77</v>
      </c>
      <c r="L174" s="8" t="str" cm="1">
        <f t="array" aca="1" ref="L174" ca="1">_xlfn.IFS(DIM_CUSTOMERS[[#This Row],[Age]]&gt;60, "60+", DIM_CUSTOMERS[[#This Row],[Age]]&gt;21, "22-59", DIM_CUSTOMERS[[#This Row],[Age]]&gt;=18, "18-21", DIM_CUSTOMERS[[#This Row],[Age]]&lt;=17, "1-18")</f>
        <v>60+</v>
      </c>
    </row>
    <row r="175" spans="1:12" x14ac:dyDescent="0.3">
      <c r="A175" s="8">
        <v>10173</v>
      </c>
      <c r="B175" s="5" t="s">
        <v>9837</v>
      </c>
      <c r="C175" s="5" t="s">
        <v>8843</v>
      </c>
      <c r="D175" s="5" t="s">
        <v>13</v>
      </c>
      <c r="E175" s="6">
        <v>24482</v>
      </c>
      <c r="F175" s="5" t="s">
        <v>18</v>
      </c>
      <c r="G175" s="5" t="s">
        <v>247</v>
      </c>
      <c r="H175" s="6">
        <v>44827</v>
      </c>
      <c r="I175" s="5" t="s">
        <v>23</v>
      </c>
      <c r="J175" s="5" t="s">
        <v>25</v>
      </c>
      <c r="K175" s="7">
        <f ca="1">YEAR(TODAY())-YEAR(DIM_CUSTOMERS[[#This Row],[BirthDate]])</f>
        <v>57</v>
      </c>
      <c r="L175" s="8" t="str" cm="1">
        <f t="array" aca="1" ref="L175" ca="1">_xlfn.IFS(DIM_CUSTOMERS[[#This Row],[Age]]&gt;60, "60+", DIM_CUSTOMERS[[#This Row],[Age]]&gt;21, "22-59", DIM_CUSTOMERS[[#This Row],[Age]]&gt;=18, "18-21", DIM_CUSTOMERS[[#This Row],[Age]]&lt;=17, "1-18")</f>
        <v>22-59</v>
      </c>
    </row>
    <row r="176" spans="1:12" x14ac:dyDescent="0.3">
      <c r="A176" s="8">
        <v>10174</v>
      </c>
      <c r="B176" s="5" t="s">
        <v>9838</v>
      </c>
      <c r="C176" s="5" t="s">
        <v>8844</v>
      </c>
      <c r="D176" s="5" t="s">
        <v>14</v>
      </c>
      <c r="E176" s="6">
        <v>31919</v>
      </c>
      <c r="F176" s="5" t="s">
        <v>18</v>
      </c>
      <c r="G176" s="5" t="s">
        <v>247</v>
      </c>
      <c r="H176" s="6">
        <v>44630</v>
      </c>
      <c r="I176" s="5" t="s">
        <v>22</v>
      </c>
      <c r="J176" s="5" t="s">
        <v>27</v>
      </c>
      <c r="K176" s="7">
        <f ca="1">YEAR(TODAY())-YEAR(DIM_CUSTOMERS[[#This Row],[BirthDate]])</f>
        <v>37</v>
      </c>
      <c r="L176" s="8" t="str" cm="1">
        <f t="array" aca="1" ref="L176" ca="1">_xlfn.IFS(DIM_CUSTOMERS[[#This Row],[Age]]&gt;60, "60+", DIM_CUSTOMERS[[#This Row],[Age]]&gt;21, "22-59", DIM_CUSTOMERS[[#This Row],[Age]]&gt;=18, "18-21", DIM_CUSTOMERS[[#This Row],[Age]]&lt;=17, "1-18")</f>
        <v>22-59</v>
      </c>
    </row>
    <row r="177" spans="1:12" x14ac:dyDescent="0.3">
      <c r="A177" s="8">
        <v>10175</v>
      </c>
      <c r="B177" s="5" t="s">
        <v>9839</v>
      </c>
      <c r="C177" s="5" t="s">
        <v>8845</v>
      </c>
      <c r="D177" s="5" t="s">
        <v>13</v>
      </c>
      <c r="E177" s="6">
        <v>17050</v>
      </c>
      <c r="F177" s="5" t="s">
        <v>18</v>
      </c>
      <c r="G177" s="5" t="s">
        <v>257</v>
      </c>
      <c r="H177" s="6">
        <v>44120</v>
      </c>
      <c r="I177" s="5" t="s">
        <v>22</v>
      </c>
      <c r="J177" s="5" t="s">
        <v>25</v>
      </c>
      <c r="K177" s="7">
        <f ca="1">YEAR(TODAY())-YEAR(DIM_CUSTOMERS[[#This Row],[BirthDate]])</f>
        <v>78</v>
      </c>
      <c r="L177" s="8" t="str" cm="1">
        <f t="array" aca="1" ref="L177" ca="1">_xlfn.IFS(DIM_CUSTOMERS[[#This Row],[Age]]&gt;60, "60+", DIM_CUSTOMERS[[#This Row],[Age]]&gt;21, "22-59", DIM_CUSTOMERS[[#This Row],[Age]]&gt;=18, "18-21", DIM_CUSTOMERS[[#This Row],[Age]]&lt;=17, "1-18")</f>
        <v>60+</v>
      </c>
    </row>
    <row r="178" spans="1:12" x14ac:dyDescent="0.3">
      <c r="A178" s="8">
        <v>10176</v>
      </c>
      <c r="B178" s="5" t="s">
        <v>9840</v>
      </c>
      <c r="C178" s="5" t="s">
        <v>8846</v>
      </c>
      <c r="D178" s="5" t="s">
        <v>13</v>
      </c>
      <c r="E178" s="6">
        <v>24741</v>
      </c>
      <c r="F178" s="5" t="s">
        <v>18</v>
      </c>
      <c r="G178" s="5" t="s">
        <v>22986</v>
      </c>
      <c r="H178" s="6">
        <v>44021</v>
      </c>
      <c r="I178" s="5" t="s">
        <v>23</v>
      </c>
      <c r="J178" s="5" t="s">
        <v>25</v>
      </c>
      <c r="K178" s="7">
        <f ca="1">YEAR(TODAY())-YEAR(DIM_CUSTOMERS[[#This Row],[BirthDate]])</f>
        <v>57</v>
      </c>
      <c r="L178" s="8" t="str" cm="1">
        <f t="array" aca="1" ref="L178" ca="1">_xlfn.IFS(DIM_CUSTOMERS[[#This Row],[Age]]&gt;60, "60+", DIM_CUSTOMERS[[#This Row],[Age]]&gt;21, "22-59", DIM_CUSTOMERS[[#This Row],[Age]]&gt;=18, "18-21", DIM_CUSTOMERS[[#This Row],[Age]]&lt;=17, "1-18")</f>
        <v>22-59</v>
      </c>
    </row>
    <row r="179" spans="1:12" x14ac:dyDescent="0.3">
      <c r="A179" s="8">
        <v>10177</v>
      </c>
      <c r="B179" s="5" t="s">
        <v>9841</v>
      </c>
      <c r="C179" s="5" t="s">
        <v>8847</v>
      </c>
      <c r="D179" s="5" t="s">
        <v>13</v>
      </c>
      <c r="E179" s="6">
        <v>37114</v>
      </c>
      <c r="F179" s="5" t="s">
        <v>18</v>
      </c>
      <c r="G179" s="5" t="s">
        <v>247</v>
      </c>
      <c r="H179" s="6">
        <v>44652</v>
      </c>
      <c r="I179" s="5" t="s">
        <v>23</v>
      </c>
      <c r="J179" s="5" t="s">
        <v>25</v>
      </c>
      <c r="K179" s="7">
        <f ca="1">YEAR(TODAY())-YEAR(DIM_CUSTOMERS[[#This Row],[BirthDate]])</f>
        <v>23</v>
      </c>
      <c r="L179" s="8" t="str" cm="1">
        <f t="array" aca="1" ref="L179" ca="1">_xlfn.IFS(DIM_CUSTOMERS[[#This Row],[Age]]&gt;60, "60+", DIM_CUSTOMERS[[#This Row],[Age]]&gt;21, "22-59", DIM_CUSTOMERS[[#This Row],[Age]]&gt;=18, "18-21", DIM_CUSTOMERS[[#This Row],[Age]]&lt;=17, "1-18")</f>
        <v>22-59</v>
      </c>
    </row>
    <row r="180" spans="1:12" x14ac:dyDescent="0.3">
      <c r="A180" s="8">
        <v>10178</v>
      </c>
      <c r="B180" s="5" t="s">
        <v>9842</v>
      </c>
      <c r="C180" s="5" t="s">
        <v>8848</v>
      </c>
      <c r="D180" s="5" t="s">
        <v>13</v>
      </c>
      <c r="E180" s="6">
        <v>35388</v>
      </c>
      <c r="F180" s="5" t="s">
        <v>18</v>
      </c>
      <c r="G180" s="5" t="s">
        <v>247</v>
      </c>
      <c r="H180" s="6">
        <v>44569</v>
      </c>
      <c r="I180" s="5" t="s">
        <v>21</v>
      </c>
      <c r="J180" s="5" t="s">
        <v>27</v>
      </c>
      <c r="K180" s="7">
        <f ca="1">YEAR(TODAY())-YEAR(DIM_CUSTOMERS[[#This Row],[BirthDate]])</f>
        <v>28</v>
      </c>
      <c r="L180" s="8" t="str" cm="1">
        <f t="array" aca="1" ref="L180" ca="1">_xlfn.IFS(DIM_CUSTOMERS[[#This Row],[Age]]&gt;60, "60+", DIM_CUSTOMERS[[#This Row],[Age]]&gt;21, "22-59", DIM_CUSTOMERS[[#This Row],[Age]]&gt;=18, "18-21", DIM_CUSTOMERS[[#This Row],[Age]]&lt;=17, "1-18")</f>
        <v>22-59</v>
      </c>
    </row>
    <row r="181" spans="1:12" x14ac:dyDescent="0.3">
      <c r="A181" s="8">
        <v>10179</v>
      </c>
      <c r="B181" s="5" t="s">
        <v>9843</v>
      </c>
      <c r="C181" s="5" t="s">
        <v>8849</v>
      </c>
      <c r="D181" s="5" t="s">
        <v>14</v>
      </c>
      <c r="E181" s="6">
        <v>29750</v>
      </c>
      <c r="F181" s="5" t="s">
        <v>18</v>
      </c>
      <c r="G181" s="5" t="s">
        <v>257</v>
      </c>
      <c r="H181" s="6">
        <v>44996</v>
      </c>
      <c r="I181" s="5" t="s">
        <v>21</v>
      </c>
      <c r="J181" s="5" t="s">
        <v>27</v>
      </c>
      <c r="K181" s="7">
        <f ca="1">YEAR(TODAY())-YEAR(DIM_CUSTOMERS[[#This Row],[BirthDate]])</f>
        <v>43</v>
      </c>
      <c r="L181" s="8" t="str" cm="1">
        <f t="array" aca="1" ref="L181" ca="1">_xlfn.IFS(DIM_CUSTOMERS[[#This Row],[Age]]&gt;60, "60+", DIM_CUSTOMERS[[#This Row],[Age]]&gt;21, "22-59", DIM_CUSTOMERS[[#This Row],[Age]]&gt;=18, "18-21", DIM_CUSTOMERS[[#This Row],[Age]]&lt;=17, "1-18")</f>
        <v>22-59</v>
      </c>
    </row>
    <row r="182" spans="1:12" x14ac:dyDescent="0.3">
      <c r="A182" s="8">
        <v>10180</v>
      </c>
      <c r="B182" s="5" t="s">
        <v>9844</v>
      </c>
      <c r="C182" s="5" t="s">
        <v>8850</v>
      </c>
      <c r="D182" s="5" t="s">
        <v>13</v>
      </c>
      <c r="E182" s="6">
        <v>38837</v>
      </c>
      <c r="F182" s="5" t="s">
        <v>18</v>
      </c>
      <c r="G182" s="5" t="s">
        <v>247</v>
      </c>
      <c r="H182" s="6">
        <v>43981</v>
      </c>
      <c r="I182" s="5" t="s">
        <v>24</v>
      </c>
      <c r="J182" s="5" t="s">
        <v>26</v>
      </c>
      <c r="K182" s="7">
        <f ca="1">YEAR(TODAY())-YEAR(DIM_CUSTOMERS[[#This Row],[BirthDate]])</f>
        <v>18</v>
      </c>
      <c r="L182" s="8" t="str" cm="1">
        <f t="array" aca="1" ref="L182" ca="1">_xlfn.IFS(DIM_CUSTOMERS[[#This Row],[Age]]&gt;60, "60+", DIM_CUSTOMERS[[#This Row],[Age]]&gt;21, "22-59", DIM_CUSTOMERS[[#This Row],[Age]]&gt;=18, "18-21", DIM_CUSTOMERS[[#This Row],[Age]]&lt;=17, "1-18")</f>
        <v>18-21</v>
      </c>
    </row>
    <row r="183" spans="1:12" x14ac:dyDescent="0.3">
      <c r="A183" s="8">
        <v>10181</v>
      </c>
      <c r="B183" s="5" t="s">
        <v>9845</v>
      </c>
      <c r="C183" s="5" t="s">
        <v>8851</v>
      </c>
      <c r="D183" s="5" t="s">
        <v>13</v>
      </c>
      <c r="E183" s="6">
        <v>30203</v>
      </c>
      <c r="F183" s="5" t="s">
        <v>18</v>
      </c>
      <c r="G183" s="5" t="s">
        <v>22986</v>
      </c>
      <c r="H183" s="6">
        <v>44066</v>
      </c>
      <c r="I183" s="5" t="s">
        <v>20</v>
      </c>
      <c r="J183" s="5" t="s">
        <v>27</v>
      </c>
      <c r="K183" s="7">
        <f ca="1">YEAR(TODAY())-YEAR(DIM_CUSTOMERS[[#This Row],[BirthDate]])</f>
        <v>42</v>
      </c>
      <c r="L183" s="8" t="str" cm="1">
        <f t="array" aca="1" ref="L183" ca="1">_xlfn.IFS(DIM_CUSTOMERS[[#This Row],[Age]]&gt;60, "60+", DIM_CUSTOMERS[[#This Row],[Age]]&gt;21, "22-59", DIM_CUSTOMERS[[#This Row],[Age]]&gt;=18, "18-21", DIM_CUSTOMERS[[#This Row],[Age]]&lt;=17, "1-18")</f>
        <v>22-59</v>
      </c>
    </row>
    <row r="184" spans="1:12" x14ac:dyDescent="0.3">
      <c r="A184" s="8">
        <v>10182</v>
      </c>
      <c r="B184" s="5" t="s">
        <v>9846</v>
      </c>
      <c r="C184" s="5" t="s">
        <v>8852</v>
      </c>
      <c r="D184" s="5" t="s">
        <v>14</v>
      </c>
      <c r="E184" s="6">
        <v>34464</v>
      </c>
      <c r="F184" s="5" t="s">
        <v>18</v>
      </c>
      <c r="G184" s="5" t="s">
        <v>257</v>
      </c>
      <c r="H184" s="6">
        <v>44274</v>
      </c>
      <c r="I184" s="5" t="s">
        <v>22</v>
      </c>
      <c r="J184" s="5" t="s">
        <v>25</v>
      </c>
      <c r="K184" s="7">
        <f ca="1">YEAR(TODAY())-YEAR(DIM_CUSTOMERS[[#This Row],[BirthDate]])</f>
        <v>30</v>
      </c>
      <c r="L184" s="8" t="str" cm="1">
        <f t="array" aca="1" ref="L184" ca="1">_xlfn.IFS(DIM_CUSTOMERS[[#This Row],[Age]]&gt;60, "60+", DIM_CUSTOMERS[[#This Row],[Age]]&gt;21, "22-59", DIM_CUSTOMERS[[#This Row],[Age]]&gt;=18, "18-21", DIM_CUSTOMERS[[#This Row],[Age]]&lt;=17, "1-18")</f>
        <v>22-59</v>
      </c>
    </row>
    <row r="185" spans="1:12" x14ac:dyDescent="0.3">
      <c r="A185" s="8">
        <v>10183</v>
      </c>
      <c r="B185" s="5" t="s">
        <v>9847</v>
      </c>
      <c r="C185" s="5" t="s">
        <v>8853</v>
      </c>
      <c r="D185" s="5" t="s">
        <v>13</v>
      </c>
      <c r="E185" s="6">
        <v>27634</v>
      </c>
      <c r="F185" s="5" t="s">
        <v>18</v>
      </c>
      <c r="G185" s="5" t="s">
        <v>247</v>
      </c>
      <c r="H185" s="6">
        <v>44733</v>
      </c>
      <c r="I185" s="5" t="s">
        <v>20</v>
      </c>
      <c r="J185" s="5" t="s">
        <v>25</v>
      </c>
      <c r="K185" s="7">
        <f ca="1">YEAR(TODAY())-YEAR(DIM_CUSTOMERS[[#This Row],[BirthDate]])</f>
        <v>49</v>
      </c>
      <c r="L185" s="8" t="str" cm="1">
        <f t="array" aca="1" ref="L185" ca="1">_xlfn.IFS(DIM_CUSTOMERS[[#This Row],[Age]]&gt;60, "60+", DIM_CUSTOMERS[[#This Row],[Age]]&gt;21, "22-59", DIM_CUSTOMERS[[#This Row],[Age]]&gt;=18, "18-21", DIM_CUSTOMERS[[#This Row],[Age]]&lt;=17, "1-18")</f>
        <v>22-59</v>
      </c>
    </row>
    <row r="186" spans="1:12" x14ac:dyDescent="0.3">
      <c r="A186" s="8">
        <v>10184</v>
      </c>
      <c r="B186" s="5" t="s">
        <v>9848</v>
      </c>
      <c r="C186" s="5" t="s">
        <v>8854</v>
      </c>
      <c r="D186" s="5" t="s">
        <v>13</v>
      </c>
      <c r="E186" s="6">
        <v>19164</v>
      </c>
      <c r="F186" s="5" t="s">
        <v>18</v>
      </c>
      <c r="G186" s="5" t="s">
        <v>257</v>
      </c>
      <c r="H186" s="6">
        <v>45236</v>
      </c>
      <c r="I186" s="5" t="s">
        <v>22</v>
      </c>
      <c r="J186" s="5" t="s">
        <v>25</v>
      </c>
      <c r="K186" s="7">
        <f ca="1">YEAR(TODAY())-YEAR(DIM_CUSTOMERS[[#This Row],[BirthDate]])</f>
        <v>72</v>
      </c>
      <c r="L186" s="8" t="str" cm="1">
        <f t="array" aca="1" ref="L186" ca="1">_xlfn.IFS(DIM_CUSTOMERS[[#This Row],[Age]]&gt;60, "60+", DIM_CUSTOMERS[[#This Row],[Age]]&gt;21, "22-59", DIM_CUSTOMERS[[#This Row],[Age]]&gt;=18, "18-21", DIM_CUSTOMERS[[#This Row],[Age]]&lt;=17, "1-18")</f>
        <v>60+</v>
      </c>
    </row>
    <row r="187" spans="1:12" x14ac:dyDescent="0.3">
      <c r="A187" s="8">
        <v>10185</v>
      </c>
      <c r="B187" s="5" t="s">
        <v>9849</v>
      </c>
      <c r="C187" s="5" t="s">
        <v>8855</v>
      </c>
      <c r="D187" s="5" t="s">
        <v>14</v>
      </c>
      <c r="E187" s="6">
        <v>34395</v>
      </c>
      <c r="F187" s="5" t="s">
        <v>18</v>
      </c>
      <c r="G187" s="5" t="s">
        <v>257</v>
      </c>
      <c r="H187" s="6">
        <v>44933</v>
      </c>
      <c r="I187" s="5" t="s">
        <v>22</v>
      </c>
      <c r="J187" s="5" t="s">
        <v>26</v>
      </c>
      <c r="K187" s="7">
        <f ca="1">YEAR(TODAY())-YEAR(DIM_CUSTOMERS[[#This Row],[BirthDate]])</f>
        <v>30</v>
      </c>
      <c r="L187" s="8" t="str" cm="1">
        <f t="array" aca="1" ref="L187" ca="1">_xlfn.IFS(DIM_CUSTOMERS[[#This Row],[Age]]&gt;60, "60+", DIM_CUSTOMERS[[#This Row],[Age]]&gt;21, "22-59", DIM_CUSTOMERS[[#This Row],[Age]]&gt;=18, "18-21", DIM_CUSTOMERS[[#This Row],[Age]]&lt;=17, "1-18")</f>
        <v>22-59</v>
      </c>
    </row>
    <row r="188" spans="1:12" x14ac:dyDescent="0.3">
      <c r="A188" s="8">
        <v>10186</v>
      </c>
      <c r="B188" s="5" t="s">
        <v>9850</v>
      </c>
      <c r="C188" s="5" t="s">
        <v>8856</v>
      </c>
      <c r="D188" s="5" t="s">
        <v>14</v>
      </c>
      <c r="E188" s="6">
        <v>36782</v>
      </c>
      <c r="F188" s="5" t="s">
        <v>18</v>
      </c>
      <c r="G188" s="5" t="s">
        <v>247</v>
      </c>
      <c r="H188" s="6">
        <v>44473</v>
      </c>
      <c r="I188" s="5" t="s">
        <v>20</v>
      </c>
      <c r="J188" s="5" t="s">
        <v>27</v>
      </c>
      <c r="K188" s="7">
        <f ca="1">YEAR(TODAY())-YEAR(DIM_CUSTOMERS[[#This Row],[BirthDate]])</f>
        <v>24</v>
      </c>
      <c r="L188" s="8" t="str" cm="1">
        <f t="array" aca="1" ref="L188" ca="1">_xlfn.IFS(DIM_CUSTOMERS[[#This Row],[Age]]&gt;60, "60+", DIM_CUSTOMERS[[#This Row],[Age]]&gt;21, "22-59", DIM_CUSTOMERS[[#This Row],[Age]]&gt;=18, "18-21", DIM_CUSTOMERS[[#This Row],[Age]]&lt;=17, "1-18")</f>
        <v>22-59</v>
      </c>
    </row>
    <row r="189" spans="1:12" x14ac:dyDescent="0.3">
      <c r="A189" s="8">
        <v>10187</v>
      </c>
      <c r="B189" s="5" t="s">
        <v>9851</v>
      </c>
      <c r="C189" s="5" t="s">
        <v>8857</v>
      </c>
      <c r="D189" s="5" t="s">
        <v>14</v>
      </c>
      <c r="E189" s="6">
        <v>18579</v>
      </c>
      <c r="F189" s="5" t="s">
        <v>18</v>
      </c>
      <c r="G189" s="5" t="s">
        <v>257</v>
      </c>
      <c r="H189" s="6">
        <v>44792</v>
      </c>
      <c r="I189" s="5" t="s">
        <v>21</v>
      </c>
      <c r="J189" s="5" t="s">
        <v>25</v>
      </c>
      <c r="K189" s="7">
        <f ca="1">YEAR(TODAY())-YEAR(DIM_CUSTOMERS[[#This Row],[BirthDate]])</f>
        <v>74</v>
      </c>
      <c r="L189" s="8" t="str" cm="1">
        <f t="array" aca="1" ref="L189" ca="1">_xlfn.IFS(DIM_CUSTOMERS[[#This Row],[Age]]&gt;60, "60+", DIM_CUSTOMERS[[#This Row],[Age]]&gt;21, "22-59", DIM_CUSTOMERS[[#This Row],[Age]]&gt;=18, "18-21", DIM_CUSTOMERS[[#This Row],[Age]]&lt;=17, "1-18")</f>
        <v>60+</v>
      </c>
    </row>
    <row r="190" spans="1:12" x14ac:dyDescent="0.3">
      <c r="A190" s="8">
        <v>10188</v>
      </c>
      <c r="B190" s="5" t="s">
        <v>9852</v>
      </c>
      <c r="C190" s="5" t="s">
        <v>8858</v>
      </c>
      <c r="D190" s="5" t="s">
        <v>14</v>
      </c>
      <c r="E190" s="6">
        <v>24161</v>
      </c>
      <c r="F190" s="5" t="s">
        <v>18</v>
      </c>
      <c r="G190" s="5" t="s">
        <v>22986</v>
      </c>
      <c r="H190" s="6">
        <v>43769</v>
      </c>
      <c r="I190" s="5" t="s">
        <v>24</v>
      </c>
      <c r="J190" s="5" t="s">
        <v>27</v>
      </c>
      <c r="K190" s="7">
        <f ca="1">YEAR(TODAY())-YEAR(DIM_CUSTOMERS[[#This Row],[BirthDate]])</f>
        <v>58</v>
      </c>
      <c r="L190" s="8" t="str" cm="1">
        <f t="array" aca="1" ref="L190" ca="1">_xlfn.IFS(DIM_CUSTOMERS[[#This Row],[Age]]&gt;60, "60+", DIM_CUSTOMERS[[#This Row],[Age]]&gt;21, "22-59", DIM_CUSTOMERS[[#This Row],[Age]]&gt;=18, "18-21", DIM_CUSTOMERS[[#This Row],[Age]]&lt;=17, "1-18")</f>
        <v>22-59</v>
      </c>
    </row>
    <row r="191" spans="1:12" x14ac:dyDescent="0.3">
      <c r="A191" s="8">
        <v>10189</v>
      </c>
      <c r="B191" s="5" t="s">
        <v>9853</v>
      </c>
      <c r="C191" s="5" t="s">
        <v>8859</v>
      </c>
      <c r="D191" s="5" t="s">
        <v>14</v>
      </c>
      <c r="E191" s="6">
        <v>19843</v>
      </c>
      <c r="F191" s="5" t="s">
        <v>18</v>
      </c>
      <c r="G191" s="5" t="s">
        <v>247</v>
      </c>
      <c r="H191" s="6">
        <v>43910</v>
      </c>
      <c r="I191" s="5" t="s">
        <v>21</v>
      </c>
      <c r="J191" s="5" t="s">
        <v>27</v>
      </c>
      <c r="K191" s="7">
        <f ca="1">YEAR(TODAY())-YEAR(DIM_CUSTOMERS[[#This Row],[BirthDate]])</f>
        <v>70</v>
      </c>
      <c r="L191" s="8" t="str" cm="1">
        <f t="array" aca="1" ref="L191" ca="1">_xlfn.IFS(DIM_CUSTOMERS[[#This Row],[Age]]&gt;60, "60+", DIM_CUSTOMERS[[#This Row],[Age]]&gt;21, "22-59", DIM_CUSTOMERS[[#This Row],[Age]]&gt;=18, "18-21", DIM_CUSTOMERS[[#This Row],[Age]]&lt;=17, "1-18")</f>
        <v>60+</v>
      </c>
    </row>
    <row r="192" spans="1:12" x14ac:dyDescent="0.3">
      <c r="A192" s="8">
        <v>10190</v>
      </c>
      <c r="B192" s="5" t="s">
        <v>9854</v>
      </c>
      <c r="C192" s="5" t="s">
        <v>8860</v>
      </c>
      <c r="D192" s="5" t="s">
        <v>13</v>
      </c>
      <c r="E192" s="6">
        <v>21034</v>
      </c>
      <c r="F192" s="5" t="s">
        <v>18</v>
      </c>
      <c r="G192" s="5" t="s">
        <v>247</v>
      </c>
      <c r="H192" s="6">
        <v>43840</v>
      </c>
      <c r="I192" s="5" t="s">
        <v>21</v>
      </c>
      <c r="J192" s="5" t="s">
        <v>25</v>
      </c>
      <c r="K192" s="7">
        <f ca="1">YEAR(TODAY())-YEAR(DIM_CUSTOMERS[[#This Row],[BirthDate]])</f>
        <v>67</v>
      </c>
      <c r="L192" s="8" t="str" cm="1">
        <f t="array" aca="1" ref="L192" ca="1">_xlfn.IFS(DIM_CUSTOMERS[[#This Row],[Age]]&gt;60, "60+", DIM_CUSTOMERS[[#This Row],[Age]]&gt;21, "22-59", DIM_CUSTOMERS[[#This Row],[Age]]&gt;=18, "18-21", DIM_CUSTOMERS[[#This Row],[Age]]&lt;=17, "1-18")</f>
        <v>60+</v>
      </c>
    </row>
    <row r="193" spans="1:12" x14ac:dyDescent="0.3">
      <c r="A193" s="8">
        <v>10191</v>
      </c>
      <c r="B193" s="5" t="s">
        <v>9855</v>
      </c>
      <c r="C193" s="5" t="s">
        <v>8861</v>
      </c>
      <c r="D193" s="5" t="s">
        <v>13</v>
      </c>
      <c r="E193" s="6">
        <v>32370</v>
      </c>
      <c r="F193" s="5" t="s">
        <v>18</v>
      </c>
      <c r="G193" s="5" t="s">
        <v>257</v>
      </c>
      <c r="H193" s="6">
        <v>43983</v>
      </c>
      <c r="I193" s="5" t="s">
        <v>20</v>
      </c>
      <c r="J193" s="5" t="s">
        <v>26</v>
      </c>
      <c r="K193" s="7">
        <f ca="1">YEAR(TODAY())-YEAR(DIM_CUSTOMERS[[#This Row],[BirthDate]])</f>
        <v>36</v>
      </c>
      <c r="L193" s="8" t="str" cm="1">
        <f t="array" aca="1" ref="L193" ca="1">_xlfn.IFS(DIM_CUSTOMERS[[#This Row],[Age]]&gt;60, "60+", DIM_CUSTOMERS[[#This Row],[Age]]&gt;21, "22-59", DIM_CUSTOMERS[[#This Row],[Age]]&gt;=18, "18-21", DIM_CUSTOMERS[[#This Row],[Age]]&lt;=17, "1-18")</f>
        <v>22-59</v>
      </c>
    </row>
    <row r="194" spans="1:12" x14ac:dyDescent="0.3">
      <c r="A194" s="8">
        <v>10192</v>
      </c>
      <c r="B194" s="5" t="s">
        <v>9856</v>
      </c>
      <c r="C194" s="5" t="s">
        <v>8862</v>
      </c>
      <c r="D194" s="5" t="s">
        <v>14</v>
      </c>
      <c r="E194" s="6">
        <v>30648</v>
      </c>
      <c r="F194" s="5" t="s">
        <v>18</v>
      </c>
      <c r="G194" s="5" t="s">
        <v>22986</v>
      </c>
      <c r="H194" s="6">
        <v>43820</v>
      </c>
      <c r="I194" s="5" t="s">
        <v>23</v>
      </c>
      <c r="J194" s="5" t="s">
        <v>25</v>
      </c>
      <c r="K194" s="7">
        <f ca="1">YEAR(TODAY())-YEAR(DIM_CUSTOMERS[[#This Row],[BirthDate]])</f>
        <v>41</v>
      </c>
      <c r="L194" s="8" t="str" cm="1">
        <f t="array" aca="1" ref="L194" ca="1">_xlfn.IFS(DIM_CUSTOMERS[[#This Row],[Age]]&gt;60, "60+", DIM_CUSTOMERS[[#This Row],[Age]]&gt;21, "22-59", DIM_CUSTOMERS[[#This Row],[Age]]&gt;=18, "18-21", DIM_CUSTOMERS[[#This Row],[Age]]&lt;=17, "1-18")</f>
        <v>22-59</v>
      </c>
    </row>
    <row r="195" spans="1:12" x14ac:dyDescent="0.3">
      <c r="A195" s="8">
        <v>10193</v>
      </c>
      <c r="B195" s="5" t="s">
        <v>9857</v>
      </c>
      <c r="C195" s="5" t="s">
        <v>8863</v>
      </c>
      <c r="D195" s="5" t="s">
        <v>14</v>
      </c>
      <c r="E195" s="6">
        <v>33615</v>
      </c>
      <c r="F195" s="5" t="s">
        <v>18</v>
      </c>
      <c r="G195" s="5" t="s">
        <v>257</v>
      </c>
      <c r="H195" s="6">
        <v>43945</v>
      </c>
      <c r="I195" s="5" t="s">
        <v>23</v>
      </c>
      <c r="J195" s="5" t="s">
        <v>25</v>
      </c>
      <c r="K195" s="7">
        <f ca="1">YEAR(TODAY())-YEAR(DIM_CUSTOMERS[[#This Row],[BirthDate]])</f>
        <v>32</v>
      </c>
      <c r="L195" s="8" t="str" cm="1">
        <f t="array" aca="1" ref="L195" ca="1">_xlfn.IFS(DIM_CUSTOMERS[[#This Row],[Age]]&gt;60, "60+", DIM_CUSTOMERS[[#This Row],[Age]]&gt;21, "22-59", DIM_CUSTOMERS[[#This Row],[Age]]&gt;=18, "18-21", DIM_CUSTOMERS[[#This Row],[Age]]&lt;=17, "1-18")</f>
        <v>22-59</v>
      </c>
    </row>
    <row r="196" spans="1:12" x14ac:dyDescent="0.3">
      <c r="A196" s="8">
        <v>10194</v>
      </c>
      <c r="B196" s="5" t="s">
        <v>9858</v>
      </c>
      <c r="C196" s="5" t="s">
        <v>8864</v>
      </c>
      <c r="D196" s="5" t="s">
        <v>14</v>
      </c>
      <c r="E196" s="6">
        <v>21505</v>
      </c>
      <c r="F196" s="5" t="s">
        <v>18</v>
      </c>
      <c r="G196" s="5" t="s">
        <v>257</v>
      </c>
      <c r="H196" s="6">
        <v>43776</v>
      </c>
      <c r="I196" s="5" t="s">
        <v>22</v>
      </c>
      <c r="J196" s="5" t="s">
        <v>26</v>
      </c>
      <c r="K196" s="7">
        <f ca="1">YEAR(TODAY())-YEAR(DIM_CUSTOMERS[[#This Row],[BirthDate]])</f>
        <v>66</v>
      </c>
      <c r="L196" s="8" t="str" cm="1">
        <f t="array" aca="1" ref="L196" ca="1">_xlfn.IFS(DIM_CUSTOMERS[[#This Row],[Age]]&gt;60, "60+", DIM_CUSTOMERS[[#This Row],[Age]]&gt;21, "22-59", DIM_CUSTOMERS[[#This Row],[Age]]&gt;=18, "18-21", DIM_CUSTOMERS[[#This Row],[Age]]&lt;=17, "1-18")</f>
        <v>60+</v>
      </c>
    </row>
    <row r="197" spans="1:12" x14ac:dyDescent="0.3">
      <c r="A197" s="8">
        <v>10195</v>
      </c>
      <c r="B197" s="5" t="s">
        <v>9859</v>
      </c>
      <c r="C197" s="5" t="s">
        <v>8865</v>
      </c>
      <c r="D197" s="5" t="s">
        <v>14</v>
      </c>
      <c r="E197" s="6">
        <v>31889</v>
      </c>
      <c r="F197" s="5" t="s">
        <v>18</v>
      </c>
      <c r="G197" s="5" t="s">
        <v>257</v>
      </c>
      <c r="H197" s="6">
        <v>44829</v>
      </c>
      <c r="I197" s="5" t="s">
        <v>24</v>
      </c>
      <c r="J197" s="5" t="s">
        <v>27</v>
      </c>
      <c r="K197" s="7">
        <f ca="1">YEAR(TODAY())-YEAR(DIM_CUSTOMERS[[#This Row],[BirthDate]])</f>
        <v>37</v>
      </c>
      <c r="L197" s="8" t="str" cm="1">
        <f t="array" aca="1" ref="L197" ca="1">_xlfn.IFS(DIM_CUSTOMERS[[#This Row],[Age]]&gt;60, "60+", DIM_CUSTOMERS[[#This Row],[Age]]&gt;21, "22-59", DIM_CUSTOMERS[[#This Row],[Age]]&gt;=18, "18-21", DIM_CUSTOMERS[[#This Row],[Age]]&lt;=17, "1-18")</f>
        <v>22-59</v>
      </c>
    </row>
    <row r="198" spans="1:12" x14ac:dyDescent="0.3">
      <c r="A198" s="8">
        <v>10196</v>
      </c>
      <c r="B198" s="5" t="s">
        <v>9860</v>
      </c>
      <c r="C198" s="5" t="s">
        <v>8866</v>
      </c>
      <c r="D198" s="5" t="s">
        <v>13</v>
      </c>
      <c r="E198" s="6">
        <v>17037</v>
      </c>
      <c r="F198" s="5" t="s">
        <v>18</v>
      </c>
      <c r="G198" s="5" t="s">
        <v>257</v>
      </c>
      <c r="H198" s="6">
        <v>44786</v>
      </c>
      <c r="I198" s="5" t="s">
        <v>23</v>
      </c>
      <c r="J198" s="5" t="s">
        <v>26</v>
      </c>
      <c r="K198" s="7">
        <f ca="1">YEAR(TODAY())-YEAR(DIM_CUSTOMERS[[#This Row],[BirthDate]])</f>
        <v>78</v>
      </c>
      <c r="L198" s="8" t="str" cm="1">
        <f t="array" aca="1" ref="L198" ca="1">_xlfn.IFS(DIM_CUSTOMERS[[#This Row],[Age]]&gt;60, "60+", DIM_CUSTOMERS[[#This Row],[Age]]&gt;21, "22-59", DIM_CUSTOMERS[[#This Row],[Age]]&gt;=18, "18-21", DIM_CUSTOMERS[[#This Row],[Age]]&lt;=17, "1-18")</f>
        <v>60+</v>
      </c>
    </row>
    <row r="199" spans="1:12" x14ac:dyDescent="0.3">
      <c r="A199" s="8">
        <v>10197</v>
      </c>
      <c r="B199" s="5" t="s">
        <v>9861</v>
      </c>
      <c r="C199" s="5" t="s">
        <v>8867</v>
      </c>
      <c r="D199" s="5" t="s">
        <v>14</v>
      </c>
      <c r="E199" s="6">
        <v>28061</v>
      </c>
      <c r="F199" s="5" t="s">
        <v>18</v>
      </c>
      <c r="G199" s="5" t="s">
        <v>247</v>
      </c>
      <c r="H199" s="6">
        <v>45011</v>
      </c>
      <c r="I199" s="5" t="s">
        <v>24</v>
      </c>
      <c r="J199" s="5" t="s">
        <v>25</v>
      </c>
      <c r="K199" s="7">
        <f ca="1">YEAR(TODAY())-YEAR(DIM_CUSTOMERS[[#This Row],[BirthDate]])</f>
        <v>48</v>
      </c>
      <c r="L199" s="8" t="str" cm="1">
        <f t="array" aca="1" ref="L199" ca="1">_xlfn.IFS(DIM_CUSTOMERS[[#This Row],[Age]]&gt;60, "60+", DIM_CUSTOMERS[[#This Row],[Age]]&gt;21, "22-59", DIM_CUSTOMERS[[#This Row],[Age]]&gt;=18, "18-21", DIM_CUSTOMERS[[#This Row],[Age]]&lt;=17, "1-18")</f>
        <v>22-59</v>
      </c>
    </row>
    <row r="200" spans="1:12" x14ac:dyDescent="0.3">
      <c r="A200" s="8">
        <v>10198</v>
      </c>
      <c r="B200" s="5" t="s">
        <v>9862</v>
      </c>
      <c r="C200" s="5" t="s">
        <v>8868</v>
      </c>
      <c r="D200" s="5" t="s">
        <v>13</v>
      </c>
      <c r="E200" s="6">
        <v>32687</v>
      </c>
      <c r="F200" s="5" t="s">
        <v>18</v>
      </c>
      <c r="G200" s="5" t="s">
        <v>257</v>
      </c>
      <c r="H200" s="6">
        <v>44593</v>
      </c>
      <c r="I200" s="5" t="s">
        <v>20</v>
      </c>
      <c r="J200" s="5" t="s">
        <v>25</v>
      </c>
      <c r="K200" s="7">
        <f ca="1">YEAR(TODAY())-YEAR(DIM_CUSTOMERS[[#This Row],[BirthDate]])</f>
        <v>35</v>
      </c>
      <c r="L200" s="8" t="str" cm="1">
        <f t="array" aca="1" ref="L200" ca="1">_xlfn.IFS(DIM_CUSTOMERS[[#This Row],[Age]]&gt;60, "60+", DIM_CUSTOMERS[[#This Row],[Age]]&gt;21, "22-59", DIM_CUSTOMERS[[#This Row],[Age]]&gt;=18, "18-21", DIM_CUSTOMERS[[#This Row],[Age]]&lt;=17, "1-18")</f>
        <v>22-59</v>
      </c>
    </row>
    <row r="201" spans="1:12" x14ac:dyDescent="0.3">
      <c r="A201" s="8">
        <v>10199</v>
      </c>
      <c r="B201" s="5" t="s">
        <v>9863</v>
      </c>
      <c r="C201" s="5" t="s">
        <v>8869</v>
      </c>
      <c r="D201" s="5" t="s">
        <v>14</v>
      </c>
      <c r="E201" s="6">
        <v>16658</v>
      </c>
      <c r="F201" s="5" t="s">
        <v>18</v>
      </c>
      <c r="G201" s="5" t="s">
        <v>257</v>
      </c>
      <c r="H201" s="6">
        <v>44949</v>
      </c>
      <c r="I201" s="5" t="s">
        <v>22</v>
      </c>
      <c r="J201" s="5" t="s">
        <v>26</v>
      </c>
      <c r="K201" s="7">
        <f ca="1">YEAR(TODAY())-YEAR(DIM_CUSTOMERS[[#This Row],[BirthDate]])</f>
        <v>79</v>
      </c>
      <c r="L201" s="8" t="str" cm="1">
        <f t="array" aca="1" ref="L201" ca="1">_xlfn.IFS(DIM_CUSTOMERS[[#This Row],[Age]]&gt;60, "60+", DIM_CUSTOMERS[[#This Row],[Age]]&gt;21, "22-59", DIM_CUSTOMERS[[#This Row],[Age]]&gt;=18, "18-21", DIM_CUSTOMERS[[#This Row],[Age]]&lt;=17, "1-18")</f>
        <v>60+</v>
      </c>
    </row>
    <row r="202" spans="1:12" x14ac:dyDescent="0.3">
      <c r="A202" s="8">
        <v>10200</v>
      </c>
      <c r="B202" s="5" t="s">
        <v>9864</v>
      </c>
      <c r="C202" s="5" t="s">
        <v>8870</v>
      </c>
      <c r="D202" s="5" t="s">
        <v>13</v>
      </c>
      <c r="E202" s="6">
        <v>24783</v>
      </c>
      <c r="F202" s="5" t="s">
        <v>18</v>
      </c>
      <c r="G202" s="5" t="s">
        <v>22986</v>
      </c>
      <c r="H202" s="6">
        <v>43860</v>
      </c>
      <c r="I202" s="5" t="s">
        <v>21</v>
      </c>
      <c r="J202" s="5" t="s">
        <v>25</v>
      </c>
      <c r="K202" s="7">
        <f ca="1">YEAR(TODAY())-YEAR(DIM_CUSTOMERS[[#This Row],[BirthDate]])</f>
        <v>57</v>
      </c>
      <c r="L202" s="8" t="str" cm="1">
        <f t="array" aca="1" ref="L202" ca="1">_xlfn.IFS(DIM_CUSTOMERS[[#This Row],[Age]]&gt;60, "60+", DIM_CUSTOMERS[[#This Row],[Age]]&gt;21, "22-59", DIM_CUSTOMERS[[#This Row],[Age]]&gt;=18, "18-21", DIM_CUSTOMERS[[#This Row],[Age]]&lt;=17, "1-18")</f>
        <v>22-59</v>
      </c>
    </row>
    <row r="203" spans="1:12" x14ac:dyDescent="0.3">
      <c r="A203" s="8">
        <v>10201</v>
      </c>
      <c r="B203" s="5" t="s">
        <v>9865</v>
      </c>
      <c r="C203" s="5" t="s">
        <v>8871</v>
      </c>
      <c r="D203" s="5" t="s">
        <v>14</v>
      </c>
      <c r="E203" s="6">
        <v>35183</v>
      </c>
      <c r="F203" s="5" t="s">
        <v>18</v>
      </c>
      <c r="G203" s="5" t="s">
        <v>257</v>
      </c>
      <c r="H203" s="6">
        <v>44459</v>
      </c>
      <c r="I203" s="5" t="s">
        <v>24</v>
      </c>
      <c r="J203" s="5" t="s">
        <v>27</v>
      </c>
      <c r="K203" s="7">
        <f ca="1">YEAR(TODAY())-YEAR(DIM_CUSTOMERS[[#This Row],[BirthDate]])</f>
        <v>28</v>
      </c>
      <c r="L203" s="8" t="str" cm="1">
        <f t="array" aca="1" ref="L203" ca="1">_xlfn.IFS(DIM_CUSTOMERS[[#This Row],[Age]]&gt;60, "60+", DIM_CUSTOMERS[[#This Row],[Age]]&gt;21, "22-59", DIM_CUSTOMERS[[#This Row],[Age]]&gt;=18, "18-21", DIM_CUSTOMERS[[#This Row],[Age]]&lt;=17, "1-18")</f>
        <v>22-59</v>
      </c>
    </row>
    <row r="204" spans="1:12" x14ac:dyDescent="0.3">
      <c r="A204" s="8">
        <v>10202</v>
      </c>
      <c r="B204" s="5" t="s">
        <v>9866</v>
      </c>
      <c r="C204" s="5" t="s">
        <v>8872</v>
      </c>
      <c r="D204" s="5" t="s">
        <v>14</v>
      </c>
      <c r="E204" s="6">
        <v>21210</v>
      </c>
      <c r="F204" s="5" t="s">
        <v>18</v>
      </c>
      <c r="G204" s="5" t="s">
        <v>22986</v>
      </c>
      <c r="H204" s="6">
        <v>45512</v>
      </c>
      <c r="I204" s="5" t="s">
        <v>20</v>
      </c>
      <c r="J204" s="5" t="s">
        <v>25</v>
      </c>
      <c r="K204" s="7">
        <f ca="1">YEAR(TODAY())-YEAR(DIM_CUSTOMERS[[#This Row],[BirthDate]])</f>
        <v>66</v>
      </c>
      <c r="L204" s="8" t="str" cm="1">
        <f t="array" aca="1" ref="L204" ca="1">_xlfn.IFS(DIM_CUSTOMERS[[#This Row],[Age]]&gt;60, "60+", DIM_CUSTOMERS[[#This Row],[Age]]&gt;21, "22-59", DIM_CUSTOMERS[[#This Row],[Age]]&gt;=18, "18-21", DIM_CUSTOMERS[[#This Row],[Age]]&lt;=17, "1-18")</f>
        <v>60+</v>
      </c>
    </row>
    <row r="205" spans="1:12" x14ac:dyDescent="0.3">
      <c r="A205" s="8">
        <v>10203</v>
      </c>
      <c r="B205" s="5" t="s">
        <v>9867</v>
      </c>
      <c r="C205" s="5" t="s">
        <v>8873</v>
      </c>
      <c r="D205" s="5" t="s">
        <v>13</v>
      </c>
      <c r="E205" s="6">
        <v>27873</v>
      </c>
      <c r="F205" s="5" t="s">
        <v>18</v>
      </c>
      <c r="G205" s="5" t="s">
        <v>22986</v>
      </c>
      <c r="H205" s="6">
        <v>45352</v>
      </c>
      <c r="I205" s="5" t="s">
        <v>21</v>
      </c>
      <c r="J205" s="5" t="s">
        <v>27</v>
      </c>
      <c r="K205" s="7">
        <f ca="1">YEAR(TODAY())-YEAR(DIM_CUSTOMERS[[#This Row],[BirthDate]])</f>
        <v>48</v>
      </c>
      <c r="L205" s="8" t="str" cm="1">
        <f t="array" aca="1" ref="L205" ca="1">_xlfn.IFS(DIM_CUSTOMERS[[#This Row],[Age]]&gt;60, "60+", DIM_CUSTOMERS[[#This Row],[Age]]&gt;21, "22-59", DIM_CUSTOMERS[[#This Row],[Age]]&gt;=18, "18-21", DIM_CUSTOMERS[[#This Row],[Age]]&lt;=17, "1-18")</f>
        <v>22-59</v>
      </c>
    </row>
    <row r="206" spans="1:12" x14ac:dyDescent="0.3">
      <c r="A206" s="8">
        <v>10204</v>
      </c>
      <c r="B206" s="5" t="s">
        <v>9868</v>
      </c>
      <c r="C206" s="5" t="s">
        <v>8874</v>
      </c>
      <c r="D206" s="5" t="s">
        <v>14</v>
      </c>
      <c r="E206" s="6">
        <v>21691</v>
      </c>
      <c r="F206" s="5" t="s">
        <v>18</v>
      </c>
      <c r="G206" s="5" t="s">
        <v>22986</v>
      </c>
      <c r="H206" s="6">
        <v>44570</v>
      </c>
      <c r="I206" s="5" t="s">
        <v>20</v>
      </c>
      <c r="J206" s="5" t="s">
        <v>25</v>
      </c>
      <c r="K206" s="7">
        <f ca="1">YEAR(TODAY())-YEAR(DIM_CUSTOMERS[[#This Row],[BirthDate]])</f>
        <v>65</v>
      </c>
      <c r="L206" s="8" t="str" cm="1">
        <f t="array" aca="1" ref="L206" ca="1">_xlfn.IFS(DIM_CUSTOMERS[[#This Row],[Age]]&gt;60, "60+", DIM_CUSTOMERS[[#This Row],[Age]]&gt;21, "22-59", DIM_CUSTOMERS[[#This Row],[Age]]&gt;=18, "18-21", DIM_CUSTOMERS[[#This Row],[Age]]&lt;=17, "1-18")</f>
        <v>60+</v>
      </c>
    </row>
    <row r="207" spans="1:12" x14ac:dyDescent="0.3">
      <c r="A207" s="8">
        <v>10205</v>
      </c>
      <c r="B207" s="5" t="s">
        <v>9869</v>
      </c>
      <c r="C207" s="5" t="s">
        <v>8875</v>
      </c>
      <c r="D207" s="5" t="s">
        <v>14</v>
      </c>
      <c r="E207" s="6">
        <v>28521</v>
      </c>
      <c r="F207" s="5" t="s">
        <v>18</v>
      </c>
      <c r="G207" s="5" t="s">
        <v>22986</v>
      </c>
      <c r="H207" s="6">
        <v>43751</v>
      </c>
      <c r="I207" s="5" t="s">
        <v>20</v>
      </c>
      <c r="J207" s="5" t="s">
        <v>25</v>
      </c>
      <c r="K207" s="7">
        <f ca="1">YEAR(TODAY())-YEAR(DIM_CUSTOMERS[[#This Row],[BirthDate]])</f>
        <v>46</v>
      </c>
      <c r="L207" s="8" t="str" cm="1">
        <f t="array" aca="1" ref="L207" ca="1">_xlfn.IFS(DIM_CUSTOMERS[[#This Row],[Age]]&gt;60, "60+", DIM_CUSTOMERS[[#This Row],[Age]]&gt;21, "22-59", DIM_CUSTOMERS[[#This Row],[Age]]&gt;=18, "18-21", DIM_CUSTOMERS[[#This Row],[Age]]&lt;=17, "1-18")</f>
        <v>22-59</v>
      </c>
    </row>
    <row r="208" spans="1:12" x14ac:dyDescent="0.3">
      <c r="A208" s="8">
        <v>10206</v>
      </c>
      <c r="B208" s="5" t="s">
        <v>9870</v>
      </c>
      <c r="C208" s="5" t="s">
        <v>8876</v>
      </c>
      <c r="D208" s="5" t="s">
        <v>14</v>
      </c>
      <c r="E208" s="6">
        <v>23973</v>
      </c>
      <c r="F208" s="5" t="s">
        <v>18</v>
      </c>
      <c r="G208" s="5" t="s">
        <v>22986</v>
      </c>
      <c r="H208" s="6">
        <v>45141</v>
      </c>
      <c r="I208" s="5" t="s">
        <v>20</v>
      </c>
      <c r="J208" s="5" t="s">
        <v>26</v>
      </c>
      <c r="K208" s="7">
        <f ca="1">YEAR(TODAY())-YEAR(DIM_CUSTOMERS[[#This Row],[BirthDate]])</f>
        <v>59</v>
      </c>
      <c r="L208" s="8" t="str" cm="1">
        <f t="array" aca="1" ref="L208" ca="1">_xlfn.IFS(DIM_CUSTOMERS[[#This Row],[Age]]&gt;60, "60+", DIM_CUSTOMERS[[#This Row],[Age]]&gt;21, "22-59", DIM_CUSTOMERS[[#This Row],[Age]]&gt;=18, "18-21", DIM_CUSTOMERS[[#This Row],[Age]]&lt;=17, "1-18")</f>
        <v>22-59</v>
      </c>
    </row>
    <row r="209" spans="1:12" x14ac:dyDescent="0.3">
      <c r="A209" s="8">
        <v>10207</v>
      </c>
      <c r="B209" s="5" t="s">
        <v>9871</v>
      </c>
      <c r="C209" s="5" t="s">
        <v>8877</v>
      </c>
      <c r="D209" s="5" t="s">
        <v>13</v>
      </c>
      <c r="E209" s="6">
        <v>26321</v>
      </c>
      <c r="F209" s="5" t="s">
        <v>18</v>
      </c>
      <c r="G209" s="5" t="s">
        <v>247</v>
      </c>
      <c r="H209" s="6">
        <v>44312</v>
      </c>
      <c r="I209" s="5" t="s">
        <v>20</v>
      </c>
      <c r="J209" s="5" t="s">
        <v>26</v>
      </c>
      <c r="K209" s="7">
        <f ca="1">YEAR(TODAY())-YEAR(DIM_CUSTOMERS[[#This Row],[BirthDate]])</f>
        <v>52</v>
      </c>
      <c r="L209" s="8" t="str" cm="1">
        <f t="array" aca="1" ref="L209" ca="1">_xlfn.IFS(DIM_CUSTOMERS[[#This Row],[Age]]&gt;60, "60+", DIM_CUSTOMERS[[#This Row],[Age]]&gt;21, "22-59", DIM_CUSTOMERS[[#This Row],[Age]]&gt;=18, "18-21", DIM_CUSTOMERS[[#This Row],[Age]]&lt;=17, "1-18")</f>
        <v>22-59</v>
      </c>
    </row>
    <row r="210" spans="1:12" x14ac:dyDescent="0.3">
      <c r="A210" s="8">
        <v>10208</v>
      </c>
      <c r="B210" s="5" t="s">
        <v>9872</v>
      </c>
      <c r="C210" s="5" t="s">
        <v>8878</v>
      </c>
      <c r="D210" s="5" t="s">
        <v>14</v>
      </c>
      <c r="E210" s="6">
        <v>31547</v>
      </c>
      <c r="F210" s="5" t="s">
        <v>18</v>
      </c>
      <c r="G210" s="5" t="s">
        <v>22986</v>
      </c>
      <c r="H210" s="6">
        <v>45087</v>
      </c>
      <c r="I210" s="5" t="s">
        <v>20</v>
      </c>
      <c r="J210" s="5" t="s">
        <v>25</v>
      </c>
      <c r="K210" s="7">
        <f ca="1">YEAR(TODAY())-YEAR(DIM_CUSTOMERS[[#This Row],[BirthDate]])</f>
        <v>38</v>
      </c>
      <c r="L210" s="8" t="str" cm="1">
        <f t="array" aca="1" ref="L210" ca="1">_xlfn.IFS(DIM_CUSTOMERS[[#This Row],[Age]]&gt;60, "60+", DIM_CUSTOMERS[[#This Row],[Age]]&gt;21, "22-59", DIM_CUSTOMERS[[#This Row],[Age]]&gt;=18, "18-21", DIM_CUSTOMERS[[#This Row],[Age]]&lt;=17, "1-18")</f>
        <v>22-59</v>
      </c>
    </row>
    <row r="211" spans="1:12" x14ac:dyDescent="0.3">
      <c r="A211" s="8">
        <v>10209</v>
      </c>
      <c r="B211" s="5" t="s">
        <v>9873</v>
      </c>
      <c r="C211" s="5" t="s">
        <v>8879</v>
      </c>
      <c r="D211" s="5" t="s">
        <v>14</v>
      </c>
      <c r="E211" s="6">
        <v>34907</v>
      </c>
      <c r="F211" s="5" t="s">
        <v>18</v>
      </c>
      <c r="G211" s="5" t="s">
        <v>247</v>
      </c>
      <c r="H211" s="6">
        <v>44089</v>
      </c>
      <c r="I211" s="5" t="s">
        <v>23</v>
      </c>
      <c r="J211" s="5" t="s">
        <v>26</v>
      </c>
      <c r="K211" s="7">
        <f ca="1">YEAR(TODAY())-YEAR(DIM_CUSTOMERS[[#This Row],[BirthDate]])</f>
        <v>29</v>
      </c>
      <c r="L211" s="8" t="str" cm="1">
        <f t="array" aca="1" ref="L211" ca="1">_xlfn.IFS(DIM_CUSTOMERS[[#This Row],[Age]]&gt;60, "60+", DIM_CUSTOMERS[[#This Row],[Age]]&gt;21, "22-59", DIM_CUSTOMERS[[#This Row],[Age]]&gt;=18, "18-21", DIM_CUSTOMERS[[#This Row],[Age]]&lt;=17, "1-18")</f>
        <v>22-59</v>
      </c>
    </row>
    <row r="212" spans="1:12" x14ac:dyDescent="0.3">
      <c r="A212" s="8">
        <v>10210</v>
      </c>
      <c r="B212" s="5" t="s">
        <v>9874</v>
      </c>
      <c r="C212" s="5" t="s">
        <v>8880</v>
      </c>
      <c r="D212" s="5" t="s">
        <v>13</v>
      </c>
      <c r="E212" s="6">
        <v>20775</v>
      </c>
      <c r="F212" s="5" t="s">
        <v>18</v>
      </c>
      <c r="G212" s="5" t="s">
        <v>247</v>
      </c>
      <c r="H212" s="6">
        <v>44170</v>
      </c>
      <c r="I212" s="5" t="s">
        <v>21</v>
      </c>
      <c r="J212" s="5" t="s">
        <v>25</v>
      </c>
      <c r="K212" s="7">
        <f ca="1">YEAR(TODAY())-YEAR(DIM_CUSTOMERS[[#This Row],[BirthDate]])</f>
        <v>68</v>
      </c>
      <c r="L212" s="8" t="str" cm="1">
        <f t="array" aca="1" ref="L212" ca="1">_xlfn.IFS(DIM_CUSTOMERS[[#This Row],[Age]]&gt;60, "60+", DIM_CUSTOMERS[[#This Row],[Age]]&gt;21, "22-59", DIM_CUSTOMERS[[#This Row],[Age]]&gt;=18, "18-21", DIM_CUSTOMERS[[#This Row],[Age]]&lt;=17, "1-18")</f>
        <v>60+</v>
      </c>
    </row>
    <row r="213" spans="1:12" x14ac:dyDescent="0.3">
      <c r="A213" s="8">
        <v>10211</v>
      </c>
      <c r="B213" s="5" t="s">
        <v>9875</v>
      </c>
      <c r="C213" s="5" t="s">
        <v>8881</v>
      </c>
      <c r="D213" s="5" t="s">
        <v>14</v>
      </c>
      <c r="E213" s="6">
        <v>17072</v>
      </c>
      <c r="F213" s="5" t="s">
        <v>18</v>
      </c>
      <c r="G213" s="5" t="s">
        <v>257</v>
      </c>
      <c r="H213" s="6">
        <v>44059</v>
      </c>
      <c r="I213" s="5" t="s">
        <v>20</v>
      </c>
      <c r="J213" s="5" t="s">
        <v>25</v>
      </c>
      <c r="K213" s="7">
        <f ca="1">YEAR(TODAY())-YEAR(DIM_CUSTOMERS[[#This Row],[BirthDate]])</f>
        <v>78</v>
      </c>
      <c r="L213" s="8" t="str" cm="1">
        <f t="array" aca="1" ref="L213" ca="1">_xlfn.IFS(DIM_CUSTOMERS[[#This Row],[Age]]&gt;60, "60+", DIM_CUSTOMERS[[#This Row],[Age]]&gt;21, "22-59", DIM_CUSTOMERS[[#This Row],[Age]]&gt;=18, "18-21", DIM_CUSTOMERS[[#This Row],[Age]]&lt;=17, "1-18")</f>
        <v>60+</v>
      </c>
    </row>
    <row r="214" spans="1:12" x14ac:dyDescent="0.3">
      <c r="A214" s="8">
        <v>10212</v>
      </c>
      <c r="B214" s="5" t="s">
        <v>9876</v>
      </c>
      <c r="C214" s="5" t="s">
        <v>8882</v>
      </c>
      <c r="D214" s="5" t="s">
        <v>13</v>
      </c>
      <c r="E214" s="6">
        <v>20661</v>
      </c>
      <c r="F214" s="5" t="s">
        <v>18</v>
      </c>
      <c r="G214" s="5" t="s">
        <v>257</v>
      </c>
      <c r="H214" s="6">
        <v>44488</v>
      </c>
      <c r="I214" s="5" t="s">
        <v>24</v>
      </c>
      <c r="J214" s="5" t="s">
        <v>26</v>
      </c>
      <c r="K214" s="7">
        <f ca="1">YEAR(TODAY())-YEAR(DIM_CUSTOMERS[[#This Row],[BirthDate]])</f>
        <v>68</v>
      </c>
      <c r="L214" s="8" t="str" cm="1">
        <f t="array" aca="1" ref="L214" ca="1">_xlfn.IFS(DIM_CUSTOMERS[[#This Row],[Age]]&gt;60, "60+", DIM_CUSTOMERS[[#This Row],[Age]]&gt;21, "22-59", DIM_CUSTOMERS[[#This Row],[Age]]&gt;=18, "18-21", DIM_CUSTOMERS[[#This Row],[Age]]&lt;=17, "1-18")</f>
        <v>60+</v>
      </c>
    </row>
    <row r="215" spans="1:12" x14ac:dyDescent="0.3">
      <c r="A215" s="8">
        <v>10213</v>
      </c>
      <c r="B215" s="5" t="s">
        <v>9877</v>
      </c>
      <c r="C215" s="5" t="s">
        <v>8883</v>
      </c>
      <c r="D215" s="5" t="s">
        <v>13</v>
      </c>
      <c r="E215" s="6">
        <v>31314</v>
      </c>
      <c r="F215" s="5" t="s">
        <v>18</v>
      </c>
      <c r="G215" s="5" t="s">
        <v>257</v>
      </c>
      <c r="H215" s="6">
        <v>45022</v>
      </c>
      <c r="I215" s="5" t="s">
        <v>23</v>
      </c>
      <c r="J215" s="5" t="s">
        <v>25</v>
      </c>
      <c r="K215" s="7">
        <f ca="1">YEAR(TODAY())-YEAR(DIM_CUSTOMERS[[#This Row],[BirthDate]])</f>
        <v>39</v>
      </c>
      <c r="L215" s="8" t="str" cm="1">
        <f t="array" aca="1" ref="L215" ca="1">_xlfn.IFS(DIM_CUSTOMERS[[#This Row],[Age]]&gt;60, "60+", DIM_CUSTOMERS[[#This Row],[Age]]&gt;21, "22-59", DIM_CUSTOMERS[[#This Row],[Age]]&gt;=18, "18-21", DIM_CUSTOMERS[[#This Row],[Age]]&lt;=17, "1-18")</f>
        <v>22-59</v>
      </c>
    </row>
    <row r="216" spans="1:12" x14ac:dyDescent="0.3">
      <c r="A216" s="8">
        <v>10214</v>
      </c>
      <c r="B216" s="5" t="s">
        <v>9878</v>
      </c>
      <c r="C216" s="5" t="s">
        <v>8884</v>
      </c>
      <c r="D216" s="5" t="s">
        <v>14</v>
      </c>
      <c r="E216" s="6">
        <v>18842</v>
      </c>
      <c r="F216" s="5" t="s">
        <v>18</v>
      </c>
      <c r="G216" s="5" t="s">
        <v>247</v>
      </c>
      <c r="H216" s="6">
        <v>43864</v>
      </c>
      <c r="I216" s="5" t="s">
        <v>21</v>
      </c>
      <c r="J216" s="5" t="s">
        <v>25</v>
      </c>
      <c r="K216" s="7">
        <f ca="1">YEAR(TODAY())-YEAR(DIM_CUSTOMERS[[#This Row],[BirthDate]])</f>
        <v>73</v>
      </c>
      <c r="L216" s="8" t="str" cm="1">
        <f t="array" aca="1" ref="L216" ca="1">_xlfn.IFS(DIM_CUSTOMERS[[#This Row],[Age]]&gt;60, "60+", DIM_CUSTOMERS[[#This Row],[Age]]&gt;21, "22-59", DIM_CUSTOMERS[[#This Row],[Age]]&gt;=18, "18-21", DIM_CUSTOMERS[[#This Row],[Age]]&lt;=17, "1-18")</f>
        <v>60+</v>
      </c>
    </row>
    <row r="217" spans="1:12" x14ac:dyDescent="0.3">
      <c r="A217" s="8">
        <v>10215</v>
      </c>
      <c r="B217" s="5" t="s">
        <v>9879</v>
      </c>
      <c r="C217" s="5" t="s">
        <v>8885</v>
      </c>
      <c r="D217" s="5" t="s">
        <v>13</v>
      </c>
      <c r="E217" s="6">
        <v>35994</v>
      </c>
      <c r="F217" s="5" t="s">
        <v>18</v>
      </c>
      <c r="G217" s="5" t="s">
        <v>257</v>
      </c>
      <c r="H217" s="6">
        <v>44750</v>
      </c>
      <c r="I217" s="5" t="s">
        <v>21</v>
      </c>
      <c r="J217" s="5" t="s">
        <v>25</v>
      </c>
      <c r="K217" s="7">
        <f ca="1">YEAR(TODAY())-YEAR(DIM_CUSTOMERS[[#This Row],[BirthDate]])</f>
        <v>26</v>
      </c>
      <c r="L217" s="8" t="str" cm="1">
        <f t="array" aca="1" ref="L217" ca="1">_xlfn.IFS(DIM_CUSTOMERS[[#This Row],[Age]]&gt;60, "60+", DIM_CUSTOMERS[[#This Row],[Age]]&gt;21, "22-59", DIM_CUSTOMERS[[#This Row],[Age]]&gt;=18, "18-21", DIM_CUSTOMERS[[#This Row],[Age]]&lt;=17, "1-18")</f>
        <v>22-59</v>
      </c>
    </row>
    <row r="218" spans="1:12" x14ac:dyDescent="0.3">
      <c r="A218" s="8">
        <v>10216</v>
      </c>
      <c r="B218" s="5" t="s">
        <v>9880</v>
      </c>
      <c r="C218" s="5" t="s">
        <v>8886</v>
      </c>
      <c r="D218" s="5" t="s">
        <v>14</v>
      </c>
      <c r="E218" s="6">
        <v>38084</v>
      </c>
      <c r="F218" s="5" t="s">
        <v>18</v>
      </c>
      <c r="G218" s="5" t="s">
        <v>247</v>
      </c>
      <c r="H218" s="6">
        <v>44741</v>
      </c>
      <c r="I218" s="5" t="s">
        <v>21</v>
      </c>
      <c r="J218" s="5" t="s">
        <v>26</v>
      </c>
      <c r="K218" s="7">
        <f ca="1">YEAR(TODAY())-YEAR(DIM_CUSTOMERS[[#This Row],[BirthDate]])</f>
        <v>20</v>
      </c>
      <c r="L218" s="8" t="str" cm="1">
        <f t="array" aca="1" ref="L218" ca="1">_xlfn.IFS(DIM_CUSTOMERS[[#This Row],[Age]]&gt;60, "60+", DIM_CUSTOMERS[[#This Row],[Age]]&gt;21, "22-59", DIM_CUSTOMERS[[#This Row],[Age]]&gt;=18, "18-21", DIM_CUSTOMERS[[#This Row],[Age]]&lt;=17, "1-18")</f>
        <v>18-21</v>
      </c>
    </row>
    <row r="219" spans="1:12" x14ac:dyDescent="0.3">
      <c r="A219" s="8">
        <v>10217</v>
      </c>
      <c r="B219" s="5" t="s">
        <v>9881</v>
      </c>
      <c r="C219" s="5" t="s">
        <v>8887</v>
      </c>
      <c r="D219" s="5" t="s">
        <v>14</v>
      </c>
      <c r="E219" s="6">
        <v>27007</v>
      </c>
      <c r="F219" s="5" t="s">
        <v>18</v>
      </c>
      <c r="G219" s="5" t="s">
        <v>22986</v>
      </c>
      <c r="H219" s="6">
        <v>44598</v>
      </c>
      <c r="I219" s="5" t="s">
        <v>21</v>
      </c>
      <c r="J219" s="5" t="s">
        <v>27</v>
      </c>
      <c r="K219" s="7">
        <f ca="1">YEAR(TODAY())-YEAR(DIM_CUSTOMERS[[#This Row],[BirthDate]])</f>
        <v>51</v>
      </c>
      <c r="L219" s="8" t="str" cm="1">
        <f t="array" aca="1" ref="L219" ca="1">_xlfn.IFS(DIM_CUSTOMERS[[#This Row],[Age]]&gt;60, "60+", DIM_CUSTOMERS[[#This Row],[Age]]&gt;21, "22-59", DIM_CUSTOMERS[[#This Row],[Age]]&gt;=18, "18-21", DIM_CUSTOMERS[[#This Row],[Age]]&lt;=17, "1-18")</f>
        <v>22-59</v>
      </c>
    </row>
    <row r="220" spans="1:12" x14ac:dyDescent="0.3">
      <c r="A220" s="8">
        <v>10218</v>
      </c>
      <c r="B220" s="5" t="s">
        <v>9882</v>
      </c>
      <c r="C220" s="5" t="s">
        <v>8888</v>
      </c>
      <c r="D220" s="5" t="s">
        <v>13</v>
      </c>
      <c r="E220" s="6">
        <v>21094</v>
      </c>
      <c r="F220" s="5" t="s">
        <v>18</v>
      </c>
      <c r="G220" s="5" t="s">
        <v>257</v>
      </c>
      <c r="H220" s="6">
        <v>44283</v>
      </c>
      <c r="I220" s="5" t="s">
        <v>24</v>
      </c>
      <c r="J220" s="5" t="s">
        <v>27</v>
      </c>
      <c r="K220" s="7">
        <f ca="1">YEAR(TODAY())-YEAR(DIM_CUSTOMERS[[#This Row],[BirthDate]])</f>
        <v>67</v>
      </c>
      <c r="L220" s="8" t="str" cm="1">
        <f t="array" aca="1" ref="L220" ca="1">_xlfn.IFS(DIM_CUSTOMERS[[#This Row],[Age]]&gt;60, "60+", DIM_CUSTOMERS[[#This Row],[Age]]&gt;21, "22-59", DIM_CUSTOMERS[[#This Row],[Age]]&gt;=18, "18-21", DIM_CUSTOMERS[[#This Row],[Age]]&lt;=17, "1-18")</f>
        <v>60+</v>
      </c>
    </row>
    <row r="221" spans="1:12" x14ac:dyDescent="0.3">
      <c r="A221" s="8">
        <v>10219</v>
      </c>
      <c r="B221" s="5" t="s">
        <v>9883</v>
      </c>
      <c r="C221" s="5" t="s">
        <v>8889</v>
      </c>
      <c r="D221" s="5" t="s">
        <v>14</v>
      </c>
      <c r="E221" s="6">
        <v>32652</v>
      </c>
      <c r="F221" s="5" t="s">
        <v>18</v>
      </c>
      <c r="G221" s="5" t="s">
        <v>247</v>
      </c>
      <c r="H221" s="6">
        <v>45323</v>
      </c>
      <c r="I221" s="5" t="s">
        <v>21</v>
      </c>
      <c r="J221" s="5" t="s">
        <v>25</v>
      </c>
      <c r="K221" s="7">
        <f ca="1">YEAR(TODAY())-YEAR(DIM_CUSTOMERS[[#This Row],[BirthDate]])</f>
        <v>35</v>
      </c>
      <c r="L221" s="8" t="str" cm="1">
        <f t="array" aca="1" ref="L221" ca="1">_xlfn.IFS(DIM_CUSTOMERS[[#This Row],[Age]]&gt;60, "60+", DIM_CUSTOMERS[[#This Row],[Age]]&gt;21, "22-59", DIM_CUSTOMERS[[#This Row],[Age]]&gt;=18, "18-21", DIM_CUSTOMERS[[#This Row],[Age]]&lt;=17, "1-18")</f>
        <v>22-59</v>
      </c>
    </row>
    <row r="222" spans="1:12" x14ac:dyDescent="0.3">
      <c r="A222" s="8">
        <v>10220</v>
      </c>
      <c r="B222" s="5" t="s">
        <v>9884</v>
      </c>
      <c r="C222" s="5" t="s">
        <v>8890</v>
      </c>
      <c r="D222" s="5" t="s">
        <v>14</v>
      </c>
      <c r="E222" s="6">
        <v>30375</v>
      </c>
      <c r="F222" s="5" t="s">
        <v>18</v>
      </c>
      <c r="G222" s="5" t="s">
        <v>247</v>
      </c>
      <c r="H222" s="6">
        <v>45014</v>
      </c>
      <c r="I222" s="5" t="s">
        <v>20</v>
      </c>
      <c r="J222" s="5" t="s">
        <v>27</v>
      </c>
      <c r="K222" s="7">
        <f ca="1">YEAR(TODAY())-YEAR(DIM_CUSTOMERS[[#This Row],[BirthDate]])</f>
        <v>41</v>
      </c>
      <c r="L222" s="8" t="str" cm="1">
        <f t="array" aca="1" ref="L222" ca="1">_xlfn.IFS(DIM_CUSTOMERS[[#This Row],[Age]]&gt;60, "60+", DIM_CUSTOMERS[[#This Row],[Age]]&gt;21, "22-59", DIM_CUSTOMERS[[#This Row],[Age]]&gt;=18, "18-21", DIM_CUSTOMERS[[#This Row],[Age]]&lt;=17, "1-18")</f>
        <v>22-59</v>
      </c>
    </row>
    <row r="223" spans="1:12" x14ac:dyDescent="0.3">
      <c r="A223" s="8">
        <v>10221</v>
      </c>
      <c r="B223" s="5" t="s">
        <v>9885</v>
      </c>
      <c r="C223" s="5" t="s">
        <v>8891</v>
      </c>
      <c r="D223" s="5" t="s">
        <v>14</v>
      </c>
      <c r="E223" s="6">
        <v>32895</v>
      </c>
      <c r="F223" s="5" t="s">
        <v>18</v>
      </c>
      <c r="G223" s="5" t="s">
        <v>22986</v>
      </c>
      <c r="H223" s="6">
        <v>44911</v>
      </c>
      <c r="I223" s="5" t="s">
        <v>22</v>
      </c>
      <c r="J223" s="5" t="s">
        <v>27</v>
      </c>
      <c r="K223" s="7">
        <f ca="1">YEAR(TODAY())-YEAR(DIM_CUSTOMERS[[#This Row],[BirthDate]])</f>
        <v>34</v>
      </c>
      <c r="L223" s="8" t="str" cm="1">
        <f t="array" aca="1" ref="L223" ca="1">_xlfn.IFS(DIM_CUSTOMERS[[#This Row],[Age]]&gt;60, "60+", DIM_CUSTOMERS[[#This Row],[Age]]&gt;21, "22-59", DIM_CUSTOMERS[[#This Row],[Age]]&gt;=18, "18-21", DIM_CUSTOMERS[[#This Row],[Age]]&lt;=17, "1-18")</f>
        <v>22-59</v>
      </c>
    </row>
    <row r="224" spans="1:12" x14ac:dyDescent="0.3">
      <c r="A224" s="8">
        <v>10222</v>
      </c>
      <c r="B224" s="5" t="s">
        <v>9886</v>
      </c>
      <c r="C224" s="5" t="s">
        <v>8892</v>
      </c>
      <c r="D224" s="5" t="s">
        <v>13</v>
      </c>
      <c r="E224" s="6">
        <v>28813</v>
      </c>
      <c r="F224" s="5" t="s">
        <v>18</v>
      </c>
      <c r="G224" s="5" t="s">
        <v>247</v>
      </c>
      <c r="H224" s="6">
        <v>43766</v>
      </c>
      <c r="I224" s="5" t="s">
        <v>24</v>
      </c>
      <c r="J224" s="5" t="s">
        <v>27</v>
      </c>
      <c r="K224" s="7">
        <f ca="1">YEAR(TODAY())-YEAR(DIM_CUSTOMERS[[#This Row],[BirthDate]])</f>
        <v>46</v>
      </c>
      <c r="L224" s="8" t="str" cm="1">
        <f t="array" aca="1" ref="L224" ca="1">_xlfn.IFS(DIM_CUSTOMERS[[#This Row],[Age]]&gt;60, "60+", DIM_CUSTOMERS[[#This Row],[Age]]&gt;21, "22-59", DIM_CUSTOMERS[[#This Row],[Age]]&gt;=18, "18-21", DIM_CUSTOMERS[[#This Row],[Age]]&lt;=17, "1-18")</f>
        <v>22-59</v>
      </c>
    </row>
    <row r="225" spans="1:12" x14ac:dyDescent="0.3">
      <c r="A225" s="8">
        <v>10223</v>
      </c>
      <c r="B225" s="5" t="s">
        <v>9887</v>
      </c>
      <c r="C225" s="5" t="s">
        <v>8893</v>
      </c>
      <c r="D225" s="5" t="s">
        <v>13</v>
      </c>
      <c r="E225" s="6">
        <v>29271</v>
      </c>
      <c r="F225" s="5" t="s">
        <v>18</v>
      </c>
      <c r="G225" s="5" t="s">
        <v>22986</v>
      </c>
      <c r="H225" s="6">
        <v>44958</v>
      </c>
      <c r="I225" s="5" t="s">
        <v>22</v>
      </c>
      <c r="J225" s="5" t="s">
        <v>26</v>
      </c>
      <c r="K225" s="7">
        <f ca="1">YEAR(TODAY())-YEAR(DIM_CUSTOMERS[[#This Row],[BirthDate]])</f>
        <v>44</v>
      </c>
      <c r="L225" s="8" t="str" cm="1">
        <f t="array" aca="1" ref="L225" ca="1">_xlfn.IFS(DIM_CUSTOMERS[[#This Row],[Age]]&gt;60, "60+", DIM_CUSTOMERS[[#This Row],[Age]]&gt;21, "22-59", DIM_CUSTOMERS[[#This Row],[Age]]&gt;=18, "18-21", DIM_CUSTOMERS[[#This Row],[Age]]&lt;=17, "1-18")</f>
        <v>22-59</v>
      </c>
    </row>
    <row r="226" spans="1:12" x14ac:dyDescent="0.3">
      <c r="A226" s="8">
        <v>10224</v>
      </c>
      <c r="B226" s="5" t="s">
        <v>9888</v>
      </c>
      <c r="C226" s="5" t="s">
        <v>8894</v>
      </c>
      <c r="D226" s="5" t="s">
        <v>14</v>
      </c>
      <c r="E226" s="6">
        <v>36921</v>
      </c>
      <c r="F226" s="5" t="s">
        <v>18</v>
      </c>
      <c r="G226" s="5" t="s">
        <v>247</v>
      </c>
      <c r="H226" s="6">
        <v>44349</v>
      </c>
      <c r="I226" s="5" t="s">
        <v>24</v>
      </c>
      <c r="J226" s="5" t="s">
        <v>26</v>
      </c>
      <c r="K226" s="7">
        <f ca="1">YEAR(TODAY())-YEAR(DIM_CUSTOMERS[[#This Row],[BirthDate]])</f>
        <v>23</v>
      </c>
      <c r="L226" s="8" t="str" cm="1">
        <f t="array" aca="1" ref="L226" ca="1">_xlfn.IFS(DIM_CUSTOMERS[[#This Row],[Age]]&gt;60, "60+", DIM_CUSTOMERS[[#This Row],[Age]]&gt;21, "22-59", DIM_CUSTOMERS[[#This Row],[Age]]&gt;=18, "18-21", DIM_CUSTOMERS[[#This Row],[Age]]&lt;=17, "1-18")</f>
        <v>22-59</v>
      </c>
    </row>
    <row r="227" spans="1:12" x14ac:dyDescent="0.3">
      <c r="A227" s="8">
        <v>10225</v>
      </c>
      <c r="B227" s="5" t="s">
        <v>9889</v>
      </c>
      <c r="C227" s="5" t="s">
        <v>8895</v>
      </c>
      <c r="D227" s="5" t="s">
        <v>14</v>
      </c>
      <c r="E227" s="6">
        <v>34330</v>
      </c>
      <c r="F227" s="5" t="s">
        <v>18</v>
      </c>
      <c r="G227" s="5" t="s">
        <v>22986</v>
      </c>
      <c r="H227" s="6">
        <v>43753</v>
      </c>
      <c r="I227" s="5" t="s">
        <v>23</v>
      </c>
      <c r="J227" s="5" t="s">
        <v>27</v>
      </c>
      <c r="K227" s="7">
        <f ca="1">YEAR(TODAY())-YEAR(DIM_CUSTOMERS[[#This Row],[BirthDate]])</f>
        <v>31</v>
      </c>
      <c r="L227" s="8" t="str" cm="1">
        <f t="array" aca="1" ref="L227" ca="1">_xlfn.IFS(DIM_CUSTOMERS[[#This Row],[Age]]&gt;60, "60+", DIM_CUSTOMERS[[#This Row],[Age]]&gt;21, "22-59", DIM_CUSTOMERS[[#This Row],[Age]]&gt;=18, "18-21", DIM_CUSTOMERS[[#This Row],[Age]]&lt;=17, "1-18")</f>
        <v>22-59</v>
      </c>
    </row>
    <row r="228" spans="1:12" x14ac:dyDescent="0.3">
      <c r="A228" s="8">
        <v>10226</v>
      </c>
      <c r="B228" s="5" t="s">
        <v>9890</v>
      </c>
      <c r="C228" s="5" t="s">
        <v>8896</v>
      </c>
      <c r="D228" s="5" t="s">
        <v>13</v>
      </c>
      <c r="E228" s="6">
        <v>32055</v>
      </c>
      <c r="F228" s="5" t="s">
        <v>18</v>
      </c>
      <c r="G228" s="5" t="s">
        <v>22986</v>
      </c>
      <c r="H228" s="6">
        <v>44713</v>
      </c>
      <c r="I228" s="5" t="s">
        <v>23</v>
      </c>
      <c r="J228" s="5" t="s">
        <v>26</v>
      </c>
      <c r="K228" s="7">
        <f ca="1">YEAR(TODAY())-YEAR(DIM_CUSTOMERS[[#This Row],[BirthDate]])</f>
        <v>37</v>
      </c>
      <c r="L228" s="8" t="str" cm="1">
        <f t="array" aca="1" ref="L228" ca="1">_xlfn.IFS(DIM_CUSTOMERS[[#This Row],[Age]]&gt;60, "60+", DIM_CUSTOMERS[[#This Row],[Age]]&gt;21, "22-59", DIM_CUSTOMERS[[#This Row],[Age]]&gt;=18, "18-21", DIM_CUSTOMERS[[#This Row],[Age]]&lt;=17, "1-18")</f>
        <v>22-59</v>
      </c>
    </row>
    <row r="229" spans="1:12" x14ac:dyDescent="0.3">
      <c r="A229" s="8">
        <v>10227</v>
      </c>
      <c r="B229" s="5" t="s">
        <v>9891</v>
      </c>
      <c r="C229" s="5" t="s">
        <v>8897</v>
      </c>
      <c r="D229" s="5" t="s">
        <v>14</v>
      </c>
      <c r="E229" s="6">
        <v>38534</v>
      </c>
      <c r="F229" s="5" t="s">
        <v>18</v>
      </c>
      <c r="G229" s="5" t="s">
        <v>257</v>
      </c>
      <c r="H229" s="6">
        <v>44539</v>
      </c>
      <c r="I229" s="5" t="s">
        <v>22</v>
      </c>
      <c r="J229" s="5" t="s">
        <v>25</v>
      </c>
      <c r="K229" s="7">
        <f ca="1">YEAR(TODAY())-YEAR(DIM_CUSTOMERS[[#This Row],[BirthDate]])</f>
        <v>19</v>
      </c>
      <c r="L229" s="8" t="str" cm="1">
        <f t="array" aca="1" ref="L229" ca="1">_xlfn.IFS(DIM_CUSTOMERS[[#This Row],[Age]]&gt;60, "60+", DIM_CUSTOMERS[[#This Row],[Age]]&gt;21, "22-59", DIM_CUSTOMERS[[#This Row],[Age]]&gt;=18, "18-21", DIM_CUSTOMERS[[#This Row],[Age]]&lt;=17, "1-18")</f>
        <v>18-21</v>
      </c>
    </row>
    <row r="230" spans="1:12" x14ac:dyDescent="0.3">
      <c r="A230" s="8">
        <v>10228</v>
      </c>
      <c r="B230" s="5" t="s">
        <v>9892</v>
      </c>
      <c r="C230" s="5" t="s">
        <v>8898</v>
      </c>
      <c r="D230" s="5" t="s">
        <v>13</v>
      </c>
      <c r="E230" s="6">
        <v>17815</v>
      </c>
      <c r="F230" s="5" t="s">
        <v>18</v>
      </c>
      <c r="G230" s="5" t="s">
        <v>22986</v>
      </c>
      <c r="H230" s="6">
        <v>44065</v>
      </c>
      <c r="I230" s="5" t="s">
        <v>21</v>
      </c>
      <c r="J230" s="5" t="s">
        <v>26</v>
      </c>
      <c r="K230" s="7">
        <f ca="1">YEAR(TODAY())-YEAR(DIM_CUSTOMERS[[#This Row],[BirthDate]])</f>
        <v>76</v>
      </c>
      <c r="L230" s="8" t="str" cm="1">
        <f t="array" aca="1" ref="L230" ca="1">_xlfn.IFS(DIM_CUSTOMERS[[#This Row],[Age]]&gt;60, "60+", DIM_CUSTOMERS[[#This Row],[Age]]&gt;21, "22-59", DIM_CUSTOMERS[[#This Row],[Age]]&gt;=18, "18-21", DIM_CUSTOMERS[[#This Row],[Age]]&lt;=17, "1-18")</f>
        <v>60+</v>
      </c>
    </row>
    <row r="231" spans="1:12" x14ac:dyDescent="0.3">
      <c r="A231" s="8">
        <v>10229</v>
      </c>
      <c r="B231" s="5" t="s">
        <v>9893</v>
      </c>
      <c r="C231" s="5" t="s">
        <v>8899</v>
      </c>
      <c r="D231" s="5" t="s">
        <v>13</v>
      </c>
      <c r="E231" s="6">
        <v>36123</v>
      </c>
      <c r="F231" s="5" t="s">
        <v>18</v>
      </c>
      <c r="G231" s="5" t="s">
        <v>257</v>
      </c>
      <c r="H231" s="6">
        <v>43885</v>
      </c>
      <c r="I231" s="5" t="s">
        <v>21</v>
      </c>
      <c r="J231" s="5" t="s">
        <v>25</v>
      </c>
      <c r="K231" s="7">
        <f ca="1">YEAR(TODAY())-YEAR(DIM_CUSTOMERS[[#This Row],[BirthDate]])</f>
        <v>26</v>
      </c>
      <c r="L231" s="8" t="str" cm="1">
        <f t="array" aca="1" ref="L231" ca="1">_xlfn.IFS(DIM_CUSTOMERS[[#This Row],[Age]]&gt;60, "60+", DIM_CUSTOMERS[[#This Row],[Age]]&gt;21, "22-59", DIM_CUSTOMERS[[#This Row],[Age]]&gt;=18, "18-21", DIM_CUSTOMERS[[#This Row],[Age]]&lt;=17, "1-18")</f>
        <v>22-59</v>
      </c>
    </row>
    <row r="232" spans="1:12" x14ac:dyDescent="0.3">
      <c r="A232" s="8">
        <v>10230</v>
      </c>
      <c r="B232" s="5" t="s">
        <v>9894</v>
      </c>
      <c r="C232" s="5" t="s">
        <v>8900</v>
      </c>
      <c r="D232" s="5" t="s">
        <v>13</v>
      </c>
      <c r="E232" s="6">
        <v>27823</v>
      </c>
      <c r="F232" s="5" t="s">
        <v>18</v>
      </c>
      <c r="G232" s="5" t="s">
        <v>257</v>
      </c>
      <c r="H232" s="6">
        <v>44872</v>
      </c>
      <c r="I232" s="5" t="s">
        <v>21</v>
      </c>
      <c r="J232" s="5" t="s">
        <v>27</v>
      </c>
      <c r="K232" s="7">
        <f ca="1">YEAR(TODAY())-YEAR(DIM_CUSTOMERS[[#This Row],[BirthDate]])</f>
        <v>48</v>
      </c>
      <c r="L232" s="8" t="str" cm="1">
        <f t="array" aca="1" ref="L232" ca="1">_xlfn.IFS(DIM_CUSTOMERS[[#This Row],[Age]]&gt;60, "60+", DIM_CUSTOMERS[[#This Row],[Age]]&gt;21, "22-59", DIM_CUSTOMERS[[#This Row],[Age]]&gt;=18, "18-21", DIM_CUSTOMERS[[#This Row],[Age]]&lt;=17, "1-18")</f>
        <v>22-59</v>
      </c>
    </row>
    <row r="233" spans="1:12" x14ac:dyDescent="0.3">
      <c r="A233" s="8">
        <v>10231</v>
      </c>
      <c r="B233" s="5" t="s">
        <v>9895</v>
      </c>
      <c r="C233" s="5" t="s">
        <v>8901</v>
      </c>
      <c r="D233" s="5" t="s">
        <v>13</v>
      </c>
      <c r="E233" s="6">
        <v>20992</v>
      </c>
      <c r="F233" s="5" t="s">
        <v>18</v>
      </c>
      <c r="G233" s="5" t="s">
        <v>257</v>
      </c>
      <c r="H233" s="6">
        <v>43847</v>
      </c>
      <c r="I233" s="5" t="s">
        <v>23</v>
      </c>
      <c r="J233" s="5" t="s">
        <v>27</v>
      </c>
      <c r="K233" s="7">
        <f ca="1">YEAR(TODAY())-YEAR(DIM_CUSTOMERS[[#This Row],[BirthDate]])</f>
        <v>67</v>
      </c>
      <c r="L233" s="8" t="str" cm="1">
        <f t="array" aca="1" ref="L233" ca="1">_xlfn.IFS(DIM_CUSTOMERS[[#This Row],[Age]]&gt;60, "60+", DIM_CUSTOMERS[[#This Row],[Age]]&gt;21, "22-59", DIM_CUSTOMERS[[#This Row],[Age]]&gt;=18, "18-21", DIM_CUSTOMERS[[#This Row],[Age]]&lt;=17, "1-18")</f>
        <v>60+</v>
      </c>
    </row>
    <row r="234" spans="1:12" x14ac:dyDescent="0.3">
      <c r="A234" s="8">
        <v>10232</v>
      </c>
      <c r="B234" s="5" t="s">
        <v>9896</v>
      </c>
      <c r="C234" s="5" t="s">
        <v>8902</v>
      </c>
      <c r="D234" s="5" t="s">
        <v>14</v>
      </c>
      <c r="E234" s="6">
        <v>36511</v>
      </c>
      <c r="F234" s="5" t="s">
        <v>18</v>
      </c>
      <c r="G234" s="5" t="s">
        <v>22986</v>
      </c>
      <c r="H234" s="6">
        <v>44420</v>
      </c>
      <c r="I234" s="5" t="s">
        <v>23</v>
      </c>
      <c r="J234" s="5" t="s">
        <v>26</v>
      </c>
      <c r="K234" s="7">
        <f ca="1">YEAR(TODAY())-YEAR(DIM_CUSTOMERS[[#This Row],[BirthDate]])</f>
        <v>25</v>
      </c>
      <c r="L234" s="8" t="str" cm="1">
        <f t="array" aca="1" ref="L234" ca="1">_xlfn.IFS(DIM_CUSTOMERS[[#This Row],[Age]]&gt;60, "60+", DIM_CUSTOMERS[[#This Row],[Age]]&gt;21, "22-59", DIM_CUSTOMERS[[#This Row],[Age]]&gt;=18, "18-21", DIM_CUSTOMERS[[#This Row],[Age]]&lt;=17, "1-18")</f>
        <v>22-59</v>
      </c>
    </row>
    <row r="235" spans="1:12" x14ac:dyDescent="0.3">
      <c r="A235" s="8">
        <v>10233</v>
      </c>
      <c r="B235" s="5" t="s">
        <v>9897</v>
      </c>
      <c r="C235" s="5" t="s">
        <v>8903</v>
      </c>
      <c r="D235" s="5" t="s">
        <v>14</v>
      </c>
      <c r="E235" s="6">
        <v>34225</v>
      </c>
      <c r="F235" s="5" t="s">
        <v>18</v>
      </c>
      <c r="G235" s="5" t="s">
        <v>247</v>
      </c>
      <c r="H235" s="6">
        <v>44504</v>
      </c>
      <c r="I235" s="5" t="s">
        <v>24</v>
      </c>
      <c r="J235" s="5" t="s">
        <v>25</v>
      </c>
      <c r="K235" s="7">
        <f ca="1">YEAR(TODAY())-YEAR(DIM_CUSTOMERS[[#This Row],[BirthDate]])</f>
        <v>31</v>
      </c>
      <c r="L235" s="8" t="str" cm="1">
        <f t="array" aca="1" ref="L235" ca="1">_xlfn.IFS(DIM_CUSTOMERS[[#This Row],[Age]]&gt;60, "60+", DIM_CUSTOMERS[[#This Row],[Age]]&gt;21, "22-59", DIM_CUSTOMERS[[#This Row],[Age]]&gt;=18, "18-21", DIM_CUSTOMERS[[#This Row],[Age]]&lt;=17, "1-18")</f>
        <v>22-59</v>
      </c>
    </row>
    <row r="236" spans="1:12" x14ac:dyDescent="0.3">
      <c r="A236" s="8">
        <v>10234</v>
      </c>
      <c r="B236" s="5" t="s">
        <v>9898</v>
      </c>
      <c r="C236" s="5" t="s">
        <v>8904</v>
      </c>
      <c r="D236" s="5" t="s">
        <v>13</v>
      </c>
      <c r="E236" s="6">
        <v>36292</v>
      </c>
      <c r="F236" s="5" t="s">
        <v>18</v>
      </c>
      <c r="G236" s="5" t="s">
        <v>22986</v>
      </c>
      <c r="H236" s="6">
        <v>43884</v>
      </c>
      <c r="I236" s="5" t="s">
        <v>22</v>
      </c>
      <c r="J236" s="5" t="s">
        <v>27</v>
      </c>
      <c r="K236" s="7">
        <f ca="1">YEAR(TODAY())-YEAR(DIM_CUSTOMERS[[#This Row],[BirthDate]])</f>
        <v>25</v>
      </c>
      <c r="L236" s="8" t="str" cm="1">
        <f t="array" aca="1" ref="L236" ca="1">_xlfn.IFS(DIM_CUSTOMERS[[#This Row],[Age]]&gt;60, "60+", DIM_CUSTOMERS[[#This Row],[Age]]&gt;21, "22-59", DIM_CUSTOMERS[[#This Row],[Age]]&gt;=18, "18-21", DIM_CUSTOMERS[[#This Row],[Age]]&lt;=17, "1-18")</f>
        <v>22-59</v>
      </c>
    </row>
    <row r="237" spans="1:12" x14ac:dyDescent="0.3">
      <c r="A237" s="8">
        <v>10235</v>
      </c>
      <c r="B237" s="5" t="s">
        <v>9899</v>
      </c>
      <c r="C237" s="5" t="s">
        <v>8905</v>
      </c>
      <c r="D237" s="5" t="s">
        <v>13</v>
      </c>
      <c r="E237" s="6">
        <v>24715</v>
      </c>
      <c r="F237" s="5" t="s">
        <v>18</v>
      </c>
      <c r="G237" s="5" t="s">
        <v>22986</v>
      </c>
      <c r="H237" s="6">
        <v>44681</v>
      </c>
      <c r="I237" s="5" t="s">
        <v>22</v>
      </c>
      <c r="J237" s="5" t="s">
        <v>25</v>
      </c>
      <c r="K237" s="7">
        <f ca="1">YEAR(TODAY())-YEAR(DIM_CUSTOMERS[[#This Row],[BirthDate]])</f>
        <v>57</v>
      </c>
      <c r="L237" s="8" t="str" cm="1">
        <f t="array" aca="1" ref="L237" ca="1">_xlfn.IFS(DIM_CUSTOMERS[[#This Row],[Age]]&gt;60, "60+", DIM_CUSTOMERS[[#This Row],[Age]]&gt;21, "22-59", DIM_CUSTOMERS[[#This Row],[Age]]&gt;=18, "18-21", DIM_CUSTOMERS[[#This Row],[Age]]&lt;=17, "1-18")</f>
        <v>22-59</v>
      </c>
    </row>
    <row r="238" spans="1:12" x14ac:dyDescent="0.3">
      <c r="A238" s="8">
        <v>10236</v>
      </c>
      <c r="B238" s="5" t="s">
        <v>9900</v>
      </c>
      <c r="C238" s="5" t="s">
        <v>8906</v>
      </c>
      <c r="D238" s="5" t="s">
        <v>13</v>
      </c>
      <c r="E238" s="6">
        <v>24931</v>
      </c>
      <c r="F238" s="5" t="s">
        <v>18</v>
      </c>
      <c r="G238" s="5" t="s">
        <v>22986</v>
      </c>
      <c r="H238" s="6">
        <v>44582</v>
      </c>
      <c r="I238" s="5" t="s">
        <v>24</v>
      </c>
      <c r="J238" s="5" t="s">
        <v>25</v>
      </c>
      <c r="K238" s="7">
        <f ca="1">YEAR(TODAY())-YEAR(DIM_CUSTOMERS[[#This Row],[BirthDate]])</f>
        <v>56</v>
      </c>
      <c r="L238" s="8" t="str" cm="1">
        <f t="array" aca="1" ref="L238" ca="1">_xlfn.IFS(DIM_CUSTOMERS[[#This Row],[Age]]&gt;60, "60+", DIM_CUSTOMERS[[#This Row],[Age]]&gt;21, "22-59", DIM_CUSTOMERS[[#This Row],[Age]]&gt;=18, "18-21", DIM_CUSTOMERS[[#This Row],[Age]]&lt;=17, "1-18")</f>
        <v>22-59</v>
      </c>
    </row>
    <row r="239" spans="1:12" x14ac:dyDescent="0.3">
      <c r="A239" s="8">
        <v>10237</v>
      </c>
      <c r="B239" s="5" t="s">
        <v>9901</v>
      </c>
      <c r="C239" s="5" t="s">
        <v>8907</v>
      </c>
      <c r="D239" s="5" t="s">
        <v>14</v>
      </c>
      <c r="E239" s="6">
        <v>24084</v>
      </c>
      <c r="F239" s="5" t="s">
        <v>18</v>
      </c>
      <c r="G239" s="5" t="s">
        <v>257</v>
      </c>
      <c r="H239" s="6">
        <v>43992</v>
      </c>
      <c r="I239" s="5" t="s">
        <v>24</v>
      </c>
      <c r="J239" s="5" t="s">
        <v>25</v>
      </c>
      <c r="K239" s="7">
        <f ca="1">YEAR(TODAY())-YEAR(DIM_CUSTOMERS[[#This Row],[BirthDate]])</f>
        <v>59</v>
      </c>
      <c r="L239" s="8" t="str" cm="1">
        <f t="array" aca="1" ref="L239" ca="1">_xlfn.IFS(DIM_CUSTOMERS[[#This Row],[Age]]&gt;60, "60+", DIM_CUSTOMERS[[#This Row],[Age]]&gt;21, "22-59", DIM_CUSTOMERS[[#This Row],[Age]]&gt;=18, "18-21", DIM_CUSTOMERS[[#This Row],[Age]]&lt;=17, "1-18")</f>
        <v>22-59</v>
      </c>
    </row>
    <row r="240" spans="1:12" x14ac:dyDescent="0.3">
      <c r="A240" s="8">
        <v>10238</v>
      </c>
      <c r="B240" s="5" t="s">
        <v>9902</v>
      </c>
      <c r="C240" s="5" t="s">
        <v>8908</v>
      </c>
      <c r="D240" s="5" t="s">
        <v>14</v>
      </c>
      <c r="E240" s="6">
        <v>27763</v>
      </c>
      <c r="F240" s="5" t="s">
        <v>18</v>
      </c>
      <c r="G240" s="5" t="s">
        <v>247</v>
      </c>
      <c r="H240" s="6">
        <v>44787</v>
      </c>
      <c r="I240" s="5" t="s">
        <v>23</v>
      </c>
      <c r="J240" s="5" t="s">
        <v>27</v>
      </c>
      <c r="K240" s="7">
        <f ca="1">YEAR(TODAY())-YEAR(DIM_CUSTOMERS[[#This Row],[BirthDate]])</f>
        <v>48</v>
      </c>
      <c r="L240" s="8" t="str" cm="1">
        <f t="array" aca="1" ref="L240" ca="1">_xlfn.IFS(DIM_CUSTOMERS[[#This Row],[Age]]&gt;60, "60+", DIM_CUSTOMERS[[#This Row],[Age]]&gt;21, "22-59", DIM_CUSTOMERS[[#This Row],[Age]]&gt;=18, "18-21", DIM_CUSTOMERS[[#This Row],[Age]]&lt;=17, "1-18")</f>
        <v>22-59</v>
      </c>
    </row>
    <row r="241" spans="1:12" x14ac:dyDescent="0.3">
      <c r="A241" s="8">
        <v>10239</v>
      </c>
      <c r="B241" s="5" t="s">
        <v>9903</v>
      </c>
      <c r="C241" s="5" t="s">
        <v>8909</v>
      </c>
      <c r="D241" s="5" t="s">
        <v>13</v>
      </c>
      <c r="E241" s="6">
        <v>22299</v>
      </c>
      <c r="F241" s="5" t="s">
        <v>18</v>
      </c>
      <c r="G241" s="5" t="s">
        <v>257</v>
      </c>
      <c r="H241" s="6">
        <v>44414</v>
      </c>
      <c r="I241" s="5" t="s">
        <v>20</v>
      </c>
      <c r="J241" s="5" t="s">
        <v>26</v>
      </c>
      <c r="K241" s="7">
        <f ca="1">YEAR(TODAY())-YEAR(DIM_CUSTOMERS[[#This Row],[BirthDate]])</f>
        <v>63</v>
      </c>
      <c r="L241" s="8" t="str" cm="1">
        <f t="array" aca="1" ref="L241" ca="1">_xlfn.IFS(DIM_CUSTOMERS[[#This Row],[Age]]&gt;60, "60+", DIM_CUSTOMERS[[#This Row],[Age]]&gt;21, "22-59", DIM_CUSTOMERS[[#This Row],[Age]]&gt;=18, "18-21", DIM_CUSTOMERS[[#This Row],[Age]]&lt;=17, "1-18")</f>
        <v>60+</v>
      </c>
    </row>
    <row r="242" spans="1:12" x14ac:dyDescent="0.3">
      <c r="A242" s="8">
        <v>10240</v>
      </c>
      <c r="B242" s="5" t="s">
        <v>9904</v>
      </c>
      <c r="C242" s="5" t="s">
        <v>8910</v>
      </c>
      <c r="D242" s="5" t="s">
        <v>13</v>
      </c>
      <c r="E242" s="6">
        <v>30837</v>
      </c>
      <c r="F242" s="5" t="s">
        <v>18</v>
      </c>
      <c r="G242" s="5" t="s">
        <v>247</v>
      </c>
      <c r="H242" s="6">
        <v>44981</v>
      </c>
      <c r="I242" s="5" t="s">
        <v>24</v>
      </c>
      <c r="J242" s="5" t="s">
        <v>26</v>
      </c>
      <c r="K242" s="7">
        <f ca="1">YEAR(TODAY())-YEAR(DIM_CUSTOMERS[[#This Row],[BirthDate]])</f>
        <v>40</v>
      </c>
      <c r="L242" s="8" t="str" cm="1">
        <f t="array" aca="1" ref="L242" ca="1">_xlfn.IFS(DIM_CUSTOMERS[[#This Row],[Age]]&gt;60, "60+", DIM_CUSTOMERS[[#This Row],[Age]]&gt;21, "22-59", DIM_CUSTOMERS[[#This Row],[Age]]&gt;=18, "18-21", DIM_CUSTOMERS[[#This Row],[Age]]&lt;=17, "1-18")</f>
        <v>22-59</v>
      </c>
    </row>
    <row r="243" spans="1:12" x14ac:dyDescent="0.3">
      <c r="A243" s="8">
        <v>10241</v>
      </c>
      <c r="B243" s="5" t="s">
        <v>9905</v>
      </c>
      <c r="C243" s="5" t="s">
        <v>8911</v>
      </c>
      <c r="D243" s="5" t="s">
        <v>14</v>
      </c>
      <c r="E243" s="6">
        <v>35600</v>
      </c>
      <c r="F243" s="5" t="s">
        <v>18</v>
      </c>
      <c r="G243" s="5" t="s">
        <v>257</v>
      </c>
      <c r="H243" s="6">
        <v>43946</v>
      </c>
      <c r="I243" s="5" t="s">
        <v>23</v>
      </c>
      <c r="J243" s="5" t="s">
        <v>25</v>
      </c>
      <c r="K243" s="7">
        <f ca="1">YEAR(TODAY())-YEAR(DIM_CUSTOMERS[[#This Row],[BirthDate]])</f>
        <v>27</v>
      </c>
      <c r="L243" s="8" t="str" cm="1">
        <f t="array" aca="1" ref="L243" ca="1">_xlfn.IFS(DIM_CUSTOMERS[[#This Row],[Age]]&gt;60, "60+", DIM_CUSTOMERS[[#This Row],[Age]]&gt;21, "22-59", DIM_CUSTOMERS[[#This Row],[Age]]&gt;=18, "18-21", DIM_CUSTOMERS[[#This Row],[Age]]&lt;=17, "1-18")</f>
        <v>22-59</v>
      </c>
    </row>
    <row r="244" spans="1:12" x14ac:dyDescent="0.3">
      <c r="A244" s="8">
        <v>10242</v>
      </c>
      <c r="B244" s="5" t="s">
        <v>9906</v>
      </c>
      <c r="C244" s="5" t="s">
        <v>8912</v>
      </c>
      <c r="D244" s="5" t="s">
        <v>14</v>
      </c>
      <c r="E244" s="6">
        <v>34209</v>
      </c>
      <c r="F244" s="5" t="s">
        <v>18</v>
      </c>
      <c r="G244" s="5" t="s">
        <v>247</v>
      </c>
      <c r="H244" s="6">
        <v>44607</v>
      </c>
      <c r="I244" s="5" t="s">
        <v>20</v>
      </c>
      <c r="J244" s="5" t="s">
        <v>25</v>
      </c>
      <c r="K244" s="7">
        <f ca="1">YEAR(TODAY())-YEAR(DIM_CUSTOMERS[[#This Row],[BirthDate]])</f>
        <v>31</v>
      </c>
      <c r="L244" s="8" t="str" cm="1">
        <f t="array" aca="1" ref="L244" ca="1">_xlfn.IFS(DIM_CUSTOMERS[[#This Row],[Age]]&gt;60, "60+", DIM_CUSTOMERS[[#This Row],[Age]]&gt;21, "22-59", DIM_CUSTOMERS[[#This Row],[Age]]&gt;=18, "18-21", DIM_CUSTOMERS[[#This Row],[Age]]&lt;=17, "1-18")</f>
        <v>22-59</v>
      </c>
    </row>
    <row r="245" spans="1:12" x14ac:dyDescent="0.3">
      <c r="A245" s="8">
        <v>10243</v>
      </c>
      <c r="B245" s="5" t="s">
        <v>9907</v>
      </c>
      <c r="C245" s="5" t="s">
        <v>8913</v>
      </c>
      <c r="D245" s="5" t="s">
        <v>13</v>
      </c>
      <c r="E245" s="6">
        <v>32064</v>
      </c>
      <c r="F245" s="5" t="s">
        <v>18</v>
      </c>
      <c r="G245" s="5" t="s">
        <v>257</v>
      </c>
      <c r="H245" s="6">
        <v>44197</v>
      </c>
      <c r="I245" s="5" t="s">
        <v>22</v>
      </c>
      <c r="J245" s="5" t="s">
        <v>25</v>
      </c>
      <c r="K245" s="7">
        <f ca="1">YEAR(TODAY())-YEAR(DIM_CUSTOMERS[[#This Row],[BirthDate]])</f>
        <v>37</v>
      </c>
      <c r="L245" s="8" t="str" cm="1">
        <f t="array" aca="1" ref="L245" ca="1">_xlfn.IFS(DIM_CUSTOMERS[[#This Row],[Age]]&gt;60, "60+", DIM_CUSTOMERS[[#This Row],[Age]]&gt;21, "22-59", DIM_CUSTOMERS[[#This Row],[Age]]&gt;=18, "18-21", DIM_CUSTOMERS[[#This Row],[Age]]&lt;=17, "1-18")</f>
        <v>22-59</v>
      </c>
    </row>
    <row r="246" spans="1:12" x14ac:dyDescent="0.3">
      <c r="A246" s="8">
        <v>10244</v>
      </c>
      <c r="B246" s="5" t="s">
        <v>9908</v>
      </c>
      <c r="C246" s="5" t="s">
        <v>8914</v>
      </c>
      <c r="D246" s="5" t="s">
        <v>13</v>
      </c>
      <c r="E246" s="6">
        <v>36588</v>
      </c>
      <c r="F246" s="5" t="s">
        <v>18</v>
      </c>
      <c r="G246" s="5" t="s">
        <v>247</v>
      </c>
      <c r="H246" s="6">
        <v>44641</v>
      </c>
      <c r="I246" s="5" t="s">
        <v>22</v>
      </c>
      <c r="J246" s="5" t="s">
        <v>25</v>
      </c>
      <c r="K246" s="7">
        <f ca="1">YEAR(TODAY())-YEAR(DIM_CUSTOMERS[[#This Row],[BirthDate]])</f>
        <v>24</v>
      </c>
      <c r="L246" s="8" t="str" cm="1">
        <f t="array" aca="1" ref="L246" ca="1">_xlfn.IFS(DIM_CUSTOMERS[[#This Row],[Age]]&gt;60, "60+", DIM_CUSTOMERS[[#This Row],[Age]]&gt;21, "22-59", DIM_CUSTOMERS[[#This Row],[Age]]&gt;=18, "18-21", DIM_CUSTOMERS[[#This Row],[Age]]&lt;=17, "1-18")</f>
        <v>22-59</v>
      </c>
    </row>
    <row r="247" spans="1:12" x14ac:dyDescent="0.3">
      <c r="A247" s="8">
        <v>10245</v>
      </c>
      <c r="B247" s="5" t="s">
        <v>9909</v>
      </c>
      <c r="C247" s="5" t="s">
        <v>8915</v>
      </c>
      <c r="D247" s="5" t="s">
        <v>13</v>
      </c>
      <c r="E247" s="6">
        <v>22313</v>
      </c>
      <c r="F247" s="5" t="s">
        <v>18</v>
      </c>
      <c r="G247" s="5" t="s">
        <v>22986</v>
      </c>
      <c r="H247" s="6">
        <v>45489</v>
      </c>
      <c r="I247" s="5" t="s">
        <v>20</v>
      </c>
      <c r="J247" s="5" t="s">
        <v>26</v>
      </c>
      <c r="K247" s="7">
        <f ca="1">YEAR(TODAY())-YEAR(DIM_CUSTOMERS[[#This Row],[BirthDate]])</f>
        <v>63</v>
      </c>
      <c r="L247" s="8" t="str" cm="1">
        <f t="array" aca="1" ref="L247" ca="1">_xlfn.IFS(DIM_CUSTOMERS[[#This Row],[Age]]&gt;60, "60+", DIM_CUSTOMERS[[#This Row],[Age]]&gt;21, "22-59", DIM_CUSTOMERS[[#This Row],[Age]]&gt;=18, "18-21", DIM_CUSTOMERS[[#This Row],[Age]]&lt;=17, "1-18")</f>
        <v>60+</v>
      </c>
    </row>
    <row r="248" spans="1:12" x14ac:dyDescent="0.3">
      <c r="A248" s="8">
        <v>10246</v>
      </c>
      <c r="B248" s="5" t="s">
        <v>9910</v>
      </c>
      <c r="C248" s="5" t="s">
        <v>8916</v>
      </c>
      <c r="D248" s="5" t="s">
        <v>13</v>
      </c>
      <c r="E248" s="6">
        <v>31495</v>
      </c>
      <c r="F248" s="5" t="s">
        <v>18</v>
      </c>
      <c r="G248" s="5" t="s">
        <v>257</v>
      </c>
      <c r="H248" s="6">
        <v>44164</v>
      </c>
      <c r="I248" s="5" t="s">
        <v>24</v>
      </c>
      <c r="J248" s="5" t="s">
        <v>26</v>
      </c>
      <c r="K248" s="7">
        <f ca="1">YEAR(TODAY())-YEAR(DIM_CUSTOMERS[[#This Row],[BirthDate]])</f>
        <v>38</v>
      </c>
      <c r="L248" s="8" t="str" cm="1">
        <f t="array" aca="1" ref="L248" ca="1">_xlfn.IFS(DIM_CUSTOMERS[[#This Row],[Age]]&gt;60, "60+", DIM_CUSTOMERS[[#This Row],[Age]]&gt;21, "22-59", DIM_CUSTOMERS[[#This Row],[Age]]&gt;=18, "18-21", DIM_CUSTOMERS[[#This Row],[Age]]&lt;=17, "1-18")</f>
        <v>22-59</v>
      </c>
    </row>
    <row r="249" spans="1:12" x14ac:dyDescent="0.3">
      <c r="A249" s="8">
        <v>10247</v>
      </c>
      <c r="B249" s="5" t="s">
        <v>9911</v>
      </c>
      <c r="C249" s="5" t="s">
        <v>8917</v>
      </c>
      <c r="D249" s="5" t="s">
        <v>14</v>
      </c>
      <c r="E249" s="6">
        <v>33422</v>
      </c>
      <c r="F249" s="5" t="s">
        <v>18</v>
      </c>
      <c r="G249" s="5" t="s">
        <v>22986</v>
      </c>
      <c r="H249" s="6">
        <v>45191</v>
      </c>
      <c r="I249" s="5" t="s">
        <v>23</v>
      </c>
      <c r="J249" s="5" t="s">
        <v>25</v>
      </c>
      <c r="K249" s="7">
        <f ca="1">YEAR(TODAY())-YEAR(DIM_CUSTOMERS[[#This Row],[BirthDate]])</f>
        <v>33</v>
      </c>
      <c r="L249" s="8" t="str" cm="1">
        <f t="array" aca="1" ref="L249" ca="1">_xlfn.IFS(DIM_CUSTOMERS[[#This Row],[Age]]&gt;60, "60+", DIM_CUSTOMERS[[#This Row],[Age]]&gt;21, "22-59", DIM_CUSTOMERS[[#This Row],[Age]]&gt;=18, "18-21", DIM_CUSTOMERS[[#This Row],[Age]]&lt;=17, "1-18")</f>
        <v>22-59</v>
      </c>
    </row>
    <row r="250" spans="1:12" x14ac:dyDescent="0.3">
      <c r="A250" s="8">
        <v>10248</v>
      </c>
      <c r="B250" s="5" t="s">
        <v>9912</v>
      </c>
      <c r="C250" s="5" t="s">
        <v>8918</v>
      </c>
      <c r="D250" s="5" t="s">
        <v>13</v>
      </c>
      <c r="E250" s="6">
        <v>32888</v>
      </c>
      <c r="F250" s="5" t="s">
        <v>18</v>
      </c>
      <c r="G250" s="5" t="s">
        <v>257</v>
      </c>
      <c r="H250" s="6">
        <v>43950</v>
      </c>
      <c r="I250" s="5" t="s">
        <v>24</v>
      </c>
      <c r="J250" s="5" t="s">
        <v>25</v>
      </c>
      <c r="K250" s="7">
        <f ca="1">YEAR(TODAY())-YEAR(DIM_CUSTOMERS[[#This Row],[BirthDate]])</f>
        <v>34</v>
      </c>
      <c r="L250" s="8" t="str" cm="1">
        <f t="array" aca="1" ref="L250" ca="1">_xlfn.IFS(DIM_CUSTOMERS[[#This Row],[Age]]&gt;60, "60+", DIM_CUSTOMERS[[#This Row],[Age]]&gt;21, "22-59", DIM_CUSTOMERS[[#This Row],[Age]]&gt;=18, "18-21", DIM_CUSTOMERS[[#This Row],[Age]]&lt;=17, "1-18")</f>
        <v>22-59</v>
      </c>
    </row>
    <row r="251" spans="1:12" x14ac:dyDescent="0.3">
      <c r="A251" s="8">
        <v>10249</v>
      </c>
      <c r="B251" s="5" t="s">
        <v>9913</v>
      </c>
      <c r="C251" s="5" t="s">
        <v>8919</v>
      </c>
      <c r="D251" s="5" t="s">
        <v>14</v>
      </c>
      <c r="E251" s="6">
        <v>22383</v>
      </c>
      <c r="F251" s="5" t="s">
        <v>18</v>
      </c>
      <c r="G251" s="5" t="s">
        <v>22986</v>
      </c>
      <c r="H251" s="6">
        <v>45204</v>
      </c>
      <c r="I251" s="5" t="s">
        <v>20</v>
      </c>
      <c r="J251" s="5" t="s">
        <v>25</v>
      </c>
      <c r="K251" s="7">
        <f ca="1">YEAR(TODAY())-YEAR(DIM_CUSTOMERS[[#This Row],[BirthDate]])</f>
        <v>63</v>
      </c>
      <c r="L251" s="8" t="str" cm="1">
        <f t="array" aca="1" ref="L251" ca="1">_xlfn.IFS(DIM_CUSTOMERS[[#This Row],[Age]]&gt;60, "60+", DIM_CUSTOMERS[[#This Row],[Age]]&gt;21, "22-59", DIM_CUSTOMERS[[#This Row],[Age]]&gt;=18, "18-21", DIM_CUSTOMERS[[#This Row],[Age]]&lt;=17, "1-18")</f>
        <v>60+</v>
      </c>
    </row>
    <row r="252" spans="1:12" x14ac:dyDescent="0.3">
      <c r="A252" s="8">
        <v>10250</v>
      </c>
      <c r="B252" s="5" t="s">
        <v>9914</v>
      </c>
      <c r="C252" s="5" t="s">
        <v>8920</v>
      </c>
      <c r="D252" s="5" t="s">
        <v>13</v>
      </c>
      <c r="E252" s="6">
        <v>17541</v>
      </c>
      <c r="F252" s="5" t="s">
        <v>18</v>
      </c>
      <c r="G252" s="5" t="s">
        <v>257</v>
      </c>
      <c r="H252" s="6">
        <v>45068</v>
      </c>
      <c r="I252" s="5" t="s">
        <v>20</v>
      </c>
      <c r="J252" s="5" t="s">
        <v>26</v>
      </c>
      <c r="K252" s="7">
        <f ca="1">YEAR(TODAY())-YEAR(DIM_CUSTOMERS[[#This Row],[BirthDate]])</f>
        <v>76</v>
      </c>
      <c r="L252" s="8" t="str" cm="1">
        <f t="array" aca="1" ref="L252" ca="1">_xlfn.IFS(DIM_CUSTOMERS[[#This Row],[Age]]&gt;60, "60+", DIM_CUSTOMERS[[#This Row],[Age]]&gt;21, "22-59", DIM_CUSTOMERS[[#This Row],[Age]]&gt;=18, "18-21", DIM_CUSTOMERS[[#This Row],[Age]]&lt;=17, "1-18")</f>
        <v>60+</v>
      </c>
    </row>
    <row r="253" spans="1:12" x14ac:dyDescent="0.3">
      <c r="A253" s="8">
        <v>10251</v>
      </c>
      <c r="B253" s="5" t="s">
        <v>9915</v>
      </c>
      <c r="C253" s="5" t="s">
        <v>8921</v>
      </c>
      <c r="D253" s="5" t="s">
        <v>13</v>
      </c>
      <c r="E253" s="6">
        <v>23294</v>
      </c>
      <c r="F253" s="5" t="s">
        <v>18</v>
      </c>
      <c r="G253" s="5" t="s">
        <v>257</v>
      </c>
      <c r="H253" s="6">
        <v>44984</v>
      </c>
      <c r="I253" s="5" t="s">
        <v>20</v>
      </c>
      <c r="J253" s="5" t="s">
        <v>25</v>
      </c>
      <c r="K253" s="7">
        <f ca="1">YEAR(TODAY())-YEAR(DIM_CUSTOMERS[[#This Row],[BirthDate]])</f>
        <v>61</v>
      </c>
      <c r="L253" s="8" t="str" cm="1">
        <f t="array" aca="1" ref="L253" ca="1">_xlfn.IFS(DIM_CUSTOMERS[[#This Row],[Age]]&gt;60, "60+", DIM_CUSTOMERS[[#This Row],[Age]]&gt;21, "22-59", DIM_CUSTOMERS[[#This Row],[Age]]&gt;=18, "18-21", DIM_CUSTOMERS[[#This Row],[Age]]&lt;=17, "1-18")</f>
        <v>60+</v>
      </c>
    </row>
    <row r="254" spans="1:12" x14ac:dyDescent="0.3">
      <c r="A254" s="8">
        <v>10252</v>
      </c>
      <c r="B254" s="5" t="s">
        <v>9916</v>
      </c>
      <c r="C254" s="5" t="s">
        <v>8922</v>
      </c>
      <c r="D254" s="5" t="s">
        <v>14</v>
      </c>
      <c r="E254" s="6">
        <v>24630</v>
      </c>
      <c r="F254" s="5" t="s">
        <v>18</v>
      </c>
      <c r="G254" s="5" t="s">
        <v>257</v>
      </c>
      <c r="H254" s="6">
        <v>44251</v>
      </c>
      <c r="I254" s="5" t="s">
        <v>20</v>
      </c>
      <c r="J254" s="5" t="s">
        <v>26</v>
      </c>
      <c r="K254" s="7">
        <f ca="1">YEAR(TODAY())-YEAR(DIM_CUSTOMERS[[#This Row],[BirthDate]])</f>
        <v>57</v>
      </c>
      <c r="L254" s="8" t="str" cm="1">
        <f t="array" aca="1" ref="L254" ca="1">_xlfn.IFS(DIM_CUSTOMERS[[#This Row],[Age]]&gt;60, "60+", DIM_CUSTOMERS[[#This Row],[Age]]&gt;21, "22-59", DIM_CUSTOMERS[[#This Row],[Age]]&gt;=18, "18-21", DIM_CUSTOMERS[[#This Row],[Age]]&lt;=17, "1-18")</f>
        <v>22-59</v>
      </c>
    </row>
    <row r="255" spans="1:12" x14ac:dyDescent="0.3">
      <c r="A255" s="8">
        <v>10253</v>
      </c>
      <c r="B255" s="5" t="s">
        <v>9917</v>
      </c>
      <c r="C255" s="5" t="s">
        <v>8923</v>
      </c>
      <c r="D255" s="5" t="s">
        <v>13</v>
      </c>
      <c r="E255" s="6">
        <v>30451</v>
      </c>
      <c r="F255" s="5" t="s">
        <v>18</v>
      </c>
      <c r="G255" s="5" t="s">
        <v>257</v>
      </c>
      <c r="H255" s="6">
        <v>44264</v>
      </c>
      <c r="I255" s="5" t="s">
        <v>22</v>
      </c>
      <c r="J255" s="5" t="s">
        <v>26</v>
      </c>
      <c r="K255" s="7">
        <f ca="1">YEAR(TODAY())-YEAR(DIM_CUSTOMERS[[#This Row],[BirthDate]])</f>
        <v>41</v>
      </c>
      <c r="L255" s="8" t="str" cm="1">
        <f t="array" aca="1" ref="L255" ca="1">_xlfn.IFS(DIM_CUSTOMERS[[#This Row],[Age]]&gt;60, "60+", DIM_CUSTOMERS[[#This Row],[Age]]&gt;21, "22-59", DIM_CUSTOMERS[[#This Row],[Age]]&gt;=18, "18-21", DIM_CUSTOMERS[[#This Row],[Age]]&lt;=17, "1-18")</f>
        <v>22-59</v>
      </c>
    </row>
    <row r="256" spans="1:12" x14ac:dyDescent="0.3">
      <c r="A256" s="8">
        <v>10254</v>
      </c>
      <c r="B256" s="5" t="s">
        <v>9918</v>
      </c>
      <c r="C256" s="5" t="s">
        <v>8924</v>
      </c>
      <c r="D256" s="5" t="s">
        <v>14</v>
      </c>
      <c r="E256" s="6">
        <v>31016</v>
      </c>
      <c r="F256" s="5" t="s">
        <v>18</v>
      </c>
      <c r="G256" s="5" t="s">
        <v>257</v>
      </c>
      <c r="H256" s="6">
        <v>43956</v>
      </c>
      <c r="I256" s="5" t="s">
        <v>21</v>
      </c>
      <c r="J256" s="5" t="s">
        <v>25</v>
      </c>
      <c r="K256" s="7">
        <f ca="1">YEAR(TODAY())-YEAR(DIM_CUSTOMERS[[#This Row],[BirthDate]])</f>
        <v>40</v>
      </c>
      <c r="L256" s="8" t="str" cm="1">
        <f t="array" aca="1" ref="L256" ca="1">_xlfn.IFS(DIM_CUSTOMERS[[#This Row],[Age]]&gt;60, "60+", DIM_CUSTOMERS[[#This Row],[Age]]&gt;21, "22-59", DIM_CUSTOMERS[[#This Row],[Age]]&gt;=18, "18-21", DIM_CUSTOMERS[[#This Row],[Age]]&lt;=17, "1-18")</f>
        <v>22-59</v>
      </c>
    </row>
    <row r="257" spans="1:12" x14ac:dyDescent="0.3">
      <c r="A257" s="8">
        <v>10255</v>
      </c>
      <c r="B257" s="5" t="s">
        <v>9919</v>
      </c>
      <c r="C257" s="5" t="s">
        <v>8925</v>
      </c>
      <c r="D257" s="5" t="s">
        <v>13</v>
      </c>
      <c r="E257" s="6">
        <v>29260</v>
      </c>
      <c r="F257" s="5" t="s">
        <v>18</v>
      </c>
      <c r="G257" s="5" t="s">
        <v>257</v>
      </c>
      <c r="H257" s="6">
        <v>44150</v>
      </c>
      <c r="I257" s="5" t="s">
        <v>21</v>
      </c>
      <c r="J257" s="5" t="s">
        <v>26</v>
      </c>
      <c r="K257" s="7">
        <f ca="1">YEAR(TODAY())-YEAR(DIM_CUSTOMERS[[#This Row],[BirthDate]])</f>
        <v>44</v>
      </c>
      <c r="L257" s="8" t="str" cm="1">
        <f t="array" aca="1" ref="L257" ca="1">_xlfn.IFS(DIM_CUSTOMERS[[#This Row],[Age]]&gt;60, "60+", DIM_CUSTOMERS[[#This Row],[Age]]&gt;21, "22-59", DIM_CUSTOMERS[[#This Row],[Age]]&gt;=18, "18-21", DIM_CUSTOMERS[[#This Row],[Age]]&lt;=17, "1-18")</f>
        <v>22-59</v>
      </c>
    </row>
    <row r="258" spans="1:12" x14ac:dyDescent="0.3">
      <c r="A258" s="8">
        <v>10256</v>
      </c>
      <c r="B258" s="5" t="s">
        <v>9920</v>
      </c>
      <c r="C258" s="5" t="s">
        <v>8926</v>
      </c>
      <c r="D258" s="5" t="s">
        <v>14</v>
      </c>
      <c r="E258" s="6">
        <v>17574</v>
      </c>
      <c r="F258" s="5" t="s">
        <v>18</v>
      </c>
      <c r="G258" s="5" t="s">
        <v>247</v>
      </c>
      <c r="H258" s="6">
        <v>43836</v>
      </c>
      <c r="I258" s="5" t="s">
        <v>24</v>
      </c>
      <c r="J258" s="5" t="s">
        <v>27</v>
      </c>
      <c r="K258" s="7">
        <f ca="1">YEAR(TODAY())-YEAR(DIM_CUSTOMERS[[#This Row],[BirthDate]])</f>
        <v>76</v>
      </c>
      <c r="L258" s="8" t="str" cm="1">
        <f t="array" aca="1" ref="L258" ca="1">_xlfn.IFS(DIM_CUSTOMERS[[#This Row],[Age]]&gt;60, "60+", DIM_CUSTOMERS[[#This Row],[Age]]&gt;21, "22-59", DIM_CUSTOMERS[[#This Row],[Age]]&gt;=18, "18-21", DIM_CUSTOMERS[[#This Row],[Age]]&lt;=17, "1-18")</f>
        <v>60+</v>
      </c>
    </row>
    <row r="259" spans="1:12" x14ac:dyDescent="0.3">
      <c r="A259" s="8">
        <v>10257</v>
      </c>
      <c r="B259" s="5" t="s">
        <v>9921</v>
      </c>
      <c r="C259" s="5" t="s">
        <v>8927</v>
      </c>
      <c r="D259" s="5" t="s">
        <v>14</v>
      </c>
      <c r="E259" s="6">
        <v>19767</v>
      </c>
      <c r="F259" s="5" t="s">
        <v>18</v>
      </c>
      <c r="G259" s="5" t="s">
        <v>247</v>
      </c>
      <c r="H259" s="6">
        <v>43763</v>
      </c>
      <c r="I259" s="5" t="s">
        <v>21</v>
      </c>
      <c r="J259" s="5" t="s">
        <v>27</v>
      </c>
      <c r="K259" s="7">
        <f ca="1">YEAR(TODAY())-YEAR(DIM_CUSTOMERS[[#This Row],[BirthDate]])</f>
        <v>70</v>
      </c>
      <c r="L259" s="8" t="str" cm="1">
        <f t="array" aca="1" ref="L259" ca="1">_xlfn.IFS(DIM_CUSTOMERS[[#This Row],[Age]]&gt;60, "60+", DIM_CUSTOMERS[[#This Row],[Age]]&gt;21, "22-59", DIM_CUSTOMERS[[#This Row],[Age]]&gt;=18, "18-21", DIM_CUSTOMERS[[#This Row],[Age]]&lt;=17, "1-18")</f>
        <v>60+</v>
      </c>
    </row>
    <row r="260" spans="1:12" x14ac:dyDescent="0.3">
      <c r="A260" s="8">
        <v>10258</v>
      </c>
      <c r="B260" s="5" t="s">
        <v>9922</v>
      </c>
      <c r="C260" s="5" t="s">
        <v>8928</v>
      </c>
      <c r="D260" s="5" t="s">
        <v>13</v>
      </c>
      <c r="E260" s="6">
        <v>35914</v>
      </c>
      <c r="F260" s="5" t="s">
        <v>18</v>
      </c>
      <c r="G260" s="5" t="s">
        <v>257</v>
      </c>
      <c r="H260" s="6">
        <v>43757</v>
      </c>
      <c r="I260" s="5" t="s">
        <v>21</v>
      </c>
      <c r="J260" s="5" t="s">
        <v>25</v>
      </c>
      <c r="K260" s="7">
        <f ca="1">YEAR(TODAY())-YEAR(DIM_CUSTOMERS[[#This Row],[BirthDate]])</f>
        <v>26</v>
      </c>
      <c r="L260" s="8" t="str" cm="1">
        <f t="array" aca="1" ref="L260" ca="1">_xlfn.IFS(DIM_CUSTOMERS[[#This Row],[Age]]&gt;60, "60+", DIM_CUSTOMERS[[#This Row],[Age]]&gt;21, "22-59", DIM_CUSTOMERS[[#This Row],[Age]]&gt;=18, "18-21", DIM_CUSTOMERS[[#This Row],[Age]]&lt;=17, "1-18")</f>
        <v>22-59</v>
      </c>
    </row>
    <row r="261" spans="1:12" x14ac:dyDescent="0.3">
      <c r="A261" s="8">
        <v>10259</v>
      </c>
      <c r="B261" s="5" t="s">
        <v>9923</v>
      </c>
      <c r="C261" s="5" t="s">
        <v>8929</v>
      </c>
      <c r="D261" s="5" t="s">
        <v>13</v>
      </c>
      <c r="E261" s="6">
        <v>17065</v>
      </c>
      <c r="F261" s="5" t="s">
        <v>18</v>
      </c>
      <c r="G261" s="5" t="s">
        <v>247</v>
      </c>
      <c r="H261" s="6">
        <v>44837</v>
      </c>
      <c r="I261" s="5" t="s">
        <v>20</v>
      </c>
      <c r="J261" s="5" t="s">
        <v>25</v>
      </c>
      <c r="K261" s="7">
        <f ca="1">YEAR(TODAY())-YEAR(DIM_CUSTOMERS[[#This Row],[BirthDate]])</f>
        <v>78</v>
      </c>
      <c r="L261" s="8" t="str" cm="1">
        <f t="array" aca="1" ref="L261" ca="1">_xlfn.IFS(DIM_CUSTOMERS[[#This Row],[Age]]&gt;60, "60+", DIM_CUSTOMERS[[#This Row],[Age]]&gt;21, "22-59", DIM_CUSTOMERS[[#This Row],[Age]]&gt;=18, "18-21", DIM_CUSTOMERS[[#This Row],[Age]]&lt;=17, "1-18")</f>
        <v>60+</v>
      </c>
    </row>
    <row r="262" spans="1:12" x14ac:dyDescent="0.3">
      <c r="A262" s="8">
        <v>10260</v>
      </c>
      <c r="B262" s="5" t="s">
        <v>9924</v>
      </c>
      <c r="C262" s="5" t="s">
        <v>8930</v>
      </c>
      <c r="D262" s="5" t="s">
        <v>13</v>
      </c>
      <c r="E262" s="6">
        <v>22238</v>
      </c>
      <c r="F262" s="5" t="s">
        <v>18</v>
      </c>
      <c r="G262" s="5" t="s">
        <v>247</v>
      </c>
      <c r="H262" s="6">
        <v>44901</v>
      </c>
      <c r="I262" s="5" t="s">
        <v>24</v>
      </c>
      <c r="J262" s="5" t="s">
        <v>25</v>
      </c>
      <c r="K262" s="7">
        <f ca="1">YEAR(TODAY())-YEAR(DIM_CUSTOMERS[[#This Row],[BirthDate]])</f>
        <v>64</v>
      </c>
      <c r="L262" s="8" t="str" cm="1">
        <f t="array" aca="1" ref="L262" ca="1">_xlfn.IFS(DIM_CUSTOMERS[[#This Row],[Age]]&gt;60, "60+", DIM_CUSTOMERS[[#This Row],[Age]]&gt;21, "22-59", DIM_CUSTOMERS[[#This Row],[Age]]&gt;=18, "18-21", DIM_CUSTOMERS[[#This Row],[Age]]&lt;=17, "1-18")</f>
        <v>60+</v>
      </c>
    </row>
    <row r="263" spans="1:12" x14ac:dyDescent="0.3">
      <c r="A263" s="8">
        <v>10261</v>
      </c>
      <c r="B263" s="5" t="s">
        <v>9925</v>
      </c>
      <c r="C263" s="5" t="s">
        <v>8931</v>
      </c>
      <c r="D263" s="5" t="s">
        <v>14</v>
      </c>
      <c r="E263" s="6">
        <v>30921</v>
      </c>
      <c r="F263" s="5" t="s">
        <v>18</v>
      </c>
      <c r="G263" s="5" t="s">
        <v>22986</v>
      </c>
      <c r="H263" s="6">
        <v>44026</v>
      </c>
      <c r="I263" s="5" t="s">
        <v>21</v>
      </c>
      <c r="J263" s="5" t="s">
        <v>26</v>
      </c>
      <c r="K263" s="7">
        <f ca="1">YEAR(TODAY())-YEAR(DIM_CUSTOMERS[[#This Row],[BirthDate]])</f>
        <v>40</v>
      </c>
      <c r="L263" s="8" t="str" cm="1">
        <f t="array" aca="1" ref="L263" ca="1">_xlfn.IFS(DIM_CUSTOMERS[[#This Row],[Age]]&gt;60, "60+", DIM_CUSTOMERS[[#This Row],[Age]]&gt;21, "22-59", DIM_CUSTOMERS[[#This Row],[Age]]&gt;=18, "18-21", DIM_CUSTOMERS[[#This Row],[Age]]&lt;=17, "1-18")</f>
        <v>22-59</v>
      </c>
    </row>
    <row r="264" spans="1:12" x14ac:dyDescent="0.3">
      <c r="A264" s="8">
        <v>10262</v>
      </c>
      <c r="B264" s="5" t="s">
        <v>9926</v>
      </c>
      <c r="C264" s="5" t="s">
        <v>8932</v>
      </c>
      <c r="D264" s="5" t="s">
        <v>14</v>
      </c>
      <c r="E264" s="6">
        <v>27335</v>
      </c>
      <c r="F264" s="5" t="s">
        <v>18</v>
      </c>
      <c r="G264" s="5" t="s">
        <v>22986</v>
      </c>
      <c r="H264" s="6">
        <v>44100</v>
      </c>
      <c r="I264" s="5" t="s">
        <v>21</v>
      </c>
      <c r="J264" s="5" t="s">
        <v>27</v>
      </c>
      <c r="K264" s="7">
        <f ca="1">YEAR(TODAY())-YEAR(DIM_CUSTOMERS[[#This Row],[BirthDate]])</f>
        <v>50</v>
      </c>
      <c r="L264" s="8" t="str" cm="1">
        <f t="array" aca="1" ref="L264" ca="1">_xlfn.IFS(DIM_CUSTOMERS[[#This Row],[Age]]&gt;60, "60+", DIM_CUSTOMERS[[#This Row],[Age]]&gt;21, "22-59", DIM_CUSTOMERS[[#This Row],[Age]]&gt;=18, "18-21", DIM_CUSTOMERS[[#This Row],[Age]]&lt;=17, "1-18")</f>
        <v>22-59</v>
      </c>
    </row>
    <row r="265" spans="1:12" x14ac:dyDescent="0.3">
      <c r="A265" s="8">
        <v>10263</v>
      </c>
      <c r="B265" s="5" t="s">
        <v>9927</v>
      </c>
      <c r="C265" s="5" t="s">
        <v>8933</v>
      </c>
      <c r="D265" s="5" t="s">
        <v>14</v>
      </c>
      <c r="E265" s="6">
        <v>36896</v>
      </c>
      <c r="F265" s="5" t="s">
        <v>18</v>
      </c>
      <c r="G265" s="5" t="s">
        <v>22986</v>
      </c>
      <c r="H265" s="6">
        <v>45277</v>
      </c>
      <c r="I265" s="5" t="s">
        <v>22</v>
      </c>
      <c r="J265" s="5" t="s">
        <v>27</v>
      </c>
      <c r="K265" s="7">
        <f ca="1">YEAR(TODAY())-YEAR(DIM_CUSTOMERS[[#This Row],[BirthDate]])</f>
        <v>23</v>
      </c>
      <c r="L265" s="8" t="str" cm="1">
        <f t="array" aca="1" ref="L265" ca="1">_xlfn.IFS(DIM_CUSTOMERS[[#This Row],[Age]]&gt;60, "60+", DIM_CUSTOMERS[[#This Row],[Age]]&gt;21, "22-59", DIM_CUSTOMERS[[#This Row],[Age]]&gt;=18, "18-21", DIM_CUSTOMERS[[#This Row],[Age]]&lt;=17, "1-18")</f>
        <v>22-59</v>
      </c>
    </row>
    <row r="266" spans="1:12" x14ac:dyDescent="0.3">
      <c r="A266" s="8">
        <v>10264</v>
      </c>
      <c r="B266" s="5" t="s">
        <v>9928</v>
      </c>
      <c r="C266" s="5" t="s">
        <v>8934</v>
      </c>
      <c r="D266" s="5" t="s">
        <v>14</v>
      </c>
      <c r="E266" s="6">
        <v>35689</v>
      </c>
      <c r="F266" s="5" t="s">
        <v>18</v>
      </c>
      <c r="G266" s="5" t="s">
        <v>257</v>
      </c>
      <c r="H266" s="6">
        <v>44739</v>
      </c>
      <c r="I266" s="5" t="s">
        <v>24</v>
      </c>
      <c r="J266" s="5" t="s">
        <v>25</v>
      </c>
      <c r="K266" s="7">
        <f ca="1">YEAR(TODAY())-YEAR(DIM_CUSTOMERS[[#This Row],[BirthDate]])</f>
        <v>27</v>
      </c>
      <c r="L266" s="8" t="str" cm="1">
        <f t="array" aca="1" ref="L266" ca="1">_xlfn.IFS(DIM_CUSTOMERS[[#This Row],[Age]]&gt;60, "60+", DIM_CUSTOMERS[[#This Row],[Age]]&gt;21, "22-59", DIM_CUSTOMERS[[#This Row],[Age]]&gt;=18, "18-21", DIM_CUSTOMERS[[#This Row],[Age]]&lt;=17, "1-18")</f>
        <v>22-59</v>
      </c>
    </row>
    <row r="267" spans="1:12" x14ac:dyDescent="0.3">
      <c r="A267" s="8">
        <v>10265</v>
      </c>
      <c r="B267" s="5" t="s">
        <v>9929</v>
      </c>
      <c r="C267" s="5" t="s">
        <v>8935</v>
      </c>
      <c r="D267" s="5" t="s">
        <v>14</v>
      </c>
      <c r="E267" s="6">
        <v>25138</v>
      </c>
      <c r="F267" s="5" t="s">
        <v>18</v>
      </c>
      <c r="G267" s="5" t="s">
        <v>22986</v>
      </c>
      <c r="H267" s="6">
        <v>43859</v>
      </c>
      <c r="I267" s="5" t="s">
        <v>20</v>
      </c>
      <c r="J267" s="5" t="s">
        <v>27</v>
      </c>
      <c r="K267" s="7">
        <f ca="1">YEAR(TODAY())-YEAR(DIM_CUSTOMERS[[#This Row],[BirthDate]])</f>
        <v>56</v>
      </c>
      <c r="L267" s="8" t="str" cm="1">
        <f t="array" aca="1" ref="L267" ca="1">_xlfn.IFS(DIM_CUSTOMERS[[#This Row],[Age]]&gt;60, "60+", DIM_CUSTOMERS[[#This Row],[Age]]&gt;21, "22-59", DIM_CUSTOMERS[[#This Row],[Age]]&gt;=18, "18-21", DIM_CUSTOMERS[[#This Row],[Age]]&lt;=17, "1-18")</f>
        <v>22-59</v>
      </c>
    </row>
    <row r="268" spans="1:12" x14ac:dyDescent="0.3">
      <c r="A268" s="8">
        <v>10266</v>
      </c>
      <c r="B268" s="5" t="s">
        <v>9930</v>
      </c>
      <c r="C268" s="5" t="s">
        <v>8936</v>
      </c>
      <c r="D268" s="5" t="s">
        <v>14</v>
      </c>
      <c r="E268" s="6">
        <v>35100</v>
      </c>
      <c r="F268" s="5" t="s">
        <v>18</v>
      </c>
      <c r="G268" s="5" t="s">
        <v>22986</v>
      </c>
      <c r="H268" s="6">
        <v>44042</v>
      </c>
      <c r="I268" s="5" t="s">
        <v>22</v>
      </c>
      <c r="J268" s="5" t="s">
        <v>27</v>
      </c>
      <c r="K268" s="7">
        <f ca="1">YEAR(TODAY())-YEAR(DIM_CUSTOMERS[[#This Row],[BirthDate]])</f>
        <v>28</v>
      </c>
      <c r="L268" s="8" t="str" cm="1">
        <f t="array" aca="1" ref="L268" ca="1">_xlfn.IFS(DIM_CUSTOMERS[[#This Row],[Age]]&gt;60, "60+", DIM_CUSTOMERS[[#This Row],[Age]]&gt;21, "22-59", DIM_CUSTOMERS[[#This Row],[Age]]&gt;=18, "18-21", DIM_CUSTOMERS[[#This Row],[Age]]&lt;=17, "1-18")</f>
        <v>22-59</v>
      </c>
    </row>
    <row r="269" spans="1:12" x14ac:dyDescent="0.3">
      <c r="A269" s="8">
        <v>10267</v>
      </c>
      <c r="B269" s="5" t="s">
        <v>9931</v>
      </c>
      <c r="C269" s="5" t="s">
        <v>8937</v>
      </c>
      <c r="D269" s="5" t="s">
        <v>14</v>
      </c>
      <c r="E269" s="6">
        <v>33505</v>
      </c>
      <c r="F269" s="5" t="s">
        <v>18</v>
      </c>
      <c r="G269" s="5" t="s">
        <v>247</v>
      </c>
      <c r="H269" s="6">
        <v>44074</v>
      </c>
      <c r="I269" s="5" t="s">
        <v>20</v>
      </c>
      <c r="J269" s="5" t="s">
        <v>25</v>
      </c>
      <c r="K269" s="7">
        <f ca="1">YEAR(TODAY())-YEAR(DIM_CUSTOMERS[[#This Row],[BirthDate]])</f>
        <v>33</v>
      </c>
      <c r="L269" s="8" t="str" cm="1">
        <f t="array" aca="1" ref="L269" ca="1">_xlfn.IFS(DIM_CUSTOMERS[[#This Row],[Age]]&gt;60, "60+", DIM_CUSTOMERS[[#This Row],[Age]]&gt;21, "22-59", DIM_CUSTOMERS[[#This Row],[Age]]&gt;=18, "18-21", DIM_CUSTOMERS[[#This Row],[Age]]&lt;=17, "1-18")</f>
        <v>22-59</v>
      </c>
    </row>
    <row r="270" spans="1:12" x14ac:dyDescent="0.3">
      <c r="A270" s="8">
        <v>10268</v>
      </c>
      <c r="B270" s="5" t="s">
        <v>9932</v>
      </c>
      <c r="C270" s="5" t="s">
        <v>8938</v>
      </c>
      <c r="D270" s="5" t="s">
        <v>14</v>
      </c>
      <c r="E270" s="6">
        <v>19428</v>
      </c>
      <c r="F270" s="5" t="s">
        <v>18</v>
      </c>
      <c r="G270" s="5" t="s">
        <v>247</v>
      </c>
      <c r="H270" s="6">
        <v>45252</v>
      </c>
      <c r="I270" s="5" t="s">
        <v>21</v>
      </c>
      <c r="J270" s="5" t="s">
        <v>26</v>
      </c>
      <c r="K270" s="7">
        <f ca="1">YEAR(TODAY())-YEAR(DIM_CUSTOMERS[[#This Row],[BirthDate]])</f>
        <v>71</v>
      </c>
      <c r="L270" s="8" t="str" cm="1">
        <f t="array" aca="1" ref="L270" ca="1">_xlfn.IFS(DIM_CUSTOMERS[[#This Row],[Age]]&gt;60, "60+", DIM_CUSTOMERS[[#This Row],[Age]]&gt;21, "22-59", DIM_CUSTOMERS[[#This Row],[Age]]&gt;=18, "18-21", DIM_CUSTOMERS[[#This Row],[Age]]&lt;=17, "1-18")</f>
        <v>60+</v>
      </c>
    </row>
    <row r="271" spans="1:12" x14ac:dyDescent="0.3">
      <c r="A271" s="8">
        <v>10269</v>
      </c>
      <c r="B271" s="5" t="s">
        <v>9933</v>
      </c>
      <c r="C271" s="5" t="s">
        <v>8939</v>
      </c>
      <c r="D271" s="5" t="s">
        <v>14</v>
      </c>
      <c r="E271" s="6">
        <v>23525</v>
      </c>
      <c r="F271" s="5" t="s">
        <v>18</v>
      </c>
      <c r="G271" s="5" t="s">
        <v>247</v>
      </c>
      <c r="H271" s="6">
        <v>44529</v>
      </c>
      <c r="I271" s="5" t="s">
        <v>23</v>
      </c>
      <c r="J271" s="5" t="s">
        <v>26</v>
      </c>
      <c r="K271" s="7">
        <f ca="1">YEAR(TODAY())-YEAR(DIM_CUSTOMERS[[#This Row],[BirthDate]])</f>
        <v>60</v>
      </c>
      <c r="L271" s="8" t="str" cm="1">
        <f t="array" aca="1" ref="L271" ca="1">_xlfn.IFS(DIM_CUSTOMERS[[#This Row],[Age]]&gt;60, "60+", DIM_CUSTOMERS[[#This Row],[Age]]&gt;21, "22-59", DIM_CUSTOMERS[[#This Row],[Age]]&gt;=18, "18-21", DIM_CUSTOMERS[[#This Row],[Age]]&lt;=17, "1-18")</f>
        <v>22-59</v>
      </c>
    </row>
    <row r="272" spans="1:12" x14ac:dyDescent="0.3">
      <c r="A272" s="8">
        <v>10270</v>
      </c>
      <c r="B272" s="5" t="s">
        <v>9934</v>
      </c>
      <c r="C272" s="5" t="s">
        <v>8940</v>
      </c>
      <c r="D272" s="5" t="s">
        <v>14</v>
      </c>
      <c r="E272" s="6">
        <v>17073</v>
      </c>
      <c r="F272" s="5" t="s">
        <v>18</v>
      </c>
      <c r="G272" s="5" t="s">
        <v>22986</v>
      </c>
      <c r="H272" s="6">
        <v>43969</v>
      </c>
      <c r="I272" s="5" t="s">
        <v>21</v>
      </c>
      <c r="J272" s="5" t="s">
        <v>25</v>
      </c>
      <c r="K272" s="7">
        <f ca="1">YEAR(TODAY())-YEAR(DIM_CUSTOMERS[[#This Row],[BirthDate]])</f>
        <v>78</v>
      </c>
      <c r="L272" s="8" t="str" cm="1">
        <f t="array" aca="1" ref="L272" ca="1">_xlfn.IFS(DIM_CUSTOMERS[[#This Row],[Age]]&gt;60, "60+", DIM_CUSTOMERS[[#This Row],[Age]]&gt;21, "22-59", DIM_CUSTOMERS[[#This Row],[Age]]&gt;=18, "18-21", DIM_CUSTOMERS[[#This Row],[Age]]&lt;=17, "1-18")</f>
        <v>60+</v>
      </c>
    </row>
    <row r="273" spans="1:12" x14ac:dyDescent="0.3">
      <c r="A273" s="8">
        <v>10271</v>
      </c>
      <c r="B273" s="5" t="s">
        <v>9935</v>
      </c>
      <c r="C273" s="5" t="s">
        <v>8941</v>
      </c>
      <c r="D273" s="5" t="s">
        <v>14</v>
      </c>
      <c r="E273" s="6">
        <v>32452</v>
      </c>
      <c r="F273" s="5" t="s">
        <v>18</v>
      </c>
      <c r="G273" s="5" t="s">
        <v>22986</v>
      </c>
      <c r="H273" s="6">
        <v>43735</v>
      </c>
      <c r="I273" s="5" t="s">
        <v>22</v>
      </c>
      <c r="J273" s="5" t="s">
        <v>27</v>
      </c>
      <c r="K273" s="7">
        <f ca="1">YEAR(TODAY())-YEAR(DIM_CUSTOMERS[[#This Row],[BirthDate]])</f>
        <v>36</v>
      </c>
      <c r="L273" s="8" t="str" cm="1">
        <f t="array" aca="1" ref="L273" ca="1">_xlfn.IFS(DIM_CUSTOMERS[[#This Row],[Age]]&gt;60, "60+", DIM_CUSTOMERS[[#This Row],[Age]]&gt;21, "22-59", DIM_CUSTOMERS[[#This Row],[Age]]&gt;=18, "18-21", DIM_CUSTOMERS[[#This Row],[Age]]&lt;=17, "1-18")</f>
        <v>22-59</v>
      </c>
    </row>
    <row r="274" spans="1:12" x14ac:dyDescent="0.3">
      <c r="A274" s="8">
        <v>10272</v>
      </c>
      <c r="B274" s="5" t="s">
        <v>9936</v>
      </c>
      <c r="C274" s="5" t="s">
        <v>8942</v>
      </c>
      <c r="D274" s="5" t="s">
        <v>14</v>
      </c>
      <c r="E274" s="6">
        <v>19239</v>
      </c>
      <c r="F274" s="5" t="s">
        <v>18</v>
      </c>
      <c r="G274" s="5" t="s">
        <v>247</v>
      </c>
      <c r="H274" s="6">
        <v>44972</v>
      </c>
      <c r="I274" s="5" t="s">
        <v>23</v>
      </c>
      <c r="J274" s="5" t="s">
        <v>26</v>
      </c>
      <c r="K274" s="7">
        <f ca="1">YEAR(TODAY())-YEAR(DIM_CUSTOMERS[[#This Row],[BirthDate]])</f>
        <v>72</v>
      </c>
      <c r="L274" s="8" t="str" cm="1">
        <f t="array" aca="1" ref="L274" ca="1">_xlfn.IFS(DIM_CUSTOMERS[[#This Row],[Age]]&gt;60, "60+", DIM_CUSTOMERS[[#This Row],[Age]]&gt;21, "22-59", DIM_CUSTOMERS[[#This Row],[Age]]&gt;=18, "18-21", DIM_CUSTOMERS[[#This Row],[Age]]&lt;=17, "1-18")</f>
        <v>60+</v>
      </c>
    </row>
    <row r="275" spans="1:12" x14ac:dyDescent="0.3">
      <c r="A275" s="8">
        <v>10273</v>
      </c>
      <c r="B275" s="5" t="s">
        <v>9937</v>
      </c>
      <c r="C275" s="5" t="s">
        <v>8943</v>
      </c>
      <c r="D275" s="5" t="s">
        <v>14</v>
      </c>
      <c r="E275" s="6">
        <v>29605</v>
      </c>
      <c r="F275" s="5" t="s">
        <v>18</v>
      </c>
      <c r="G275" s="5" t="s">
        <v>22986</v>
      </c>
      <c r="H275" s="6">
        <v>44971</v>
      </c>
      <c r="I275" s="5" t="s">
        <v>20</v>
      </c>
      <c r="J275" s="5" t="s">
        <v>25</v>
      </c>
      <c r="K275" s="7">
        <f ca="1">YEAR(TODAY())-YEAR(DIM_CUSTOMERS[[#This Row],[BirthDate]])</f>
        <v>43</v>
      </c>
      <c r="L275" s="8" t="str" cm="1">
        <f t="array" aca="1" ref="L275" ca="1">_xlfn.IFS(DIM_CUSTOMERS[[#This Row],[Age]]&gt;60, "60+", DIM_CUSTOMERS[[#This Row],[Age]]&gt;21, "22-59", DIM_CUSTOMERS[[#This Row],[Age]]&gt;=18, "18-21", DIM_CUSTOMERS[[#This Row],[Age]]&lt;=17, "1-18")</f>
        <v>22-59</v>
      </c>
    </row>
    <row r="276" spans="1:12" x14ac:dyDescent="0.3">
      <c r="A276" s="8">
        <v>10274</v>
      </c>
      <c r="B276" s="5" t="s">
        <v>9938</v>
      </c>
      <c r="C276" s="5" t="s">
        <v>8944</v>
      </c>
      <c r="D276" s="5" t="s">
        <v>13</v>
      </c>
      <c r="E276" s="6">
        <v>29360</v>
      </c>
      <c r="F276" s="5" t="s">
        <v>18</v>
      </c>
      <c r="G276" s="5" t="s">
        <v>257</v>
      </c>
      <c r="H276" s="6">
        <v>45299</v>
      </c>
      <c r="I276" s="5" t="s">
        <v>22</v>
      </c>
      <c r="J276" s="5" t="s">
        <v>27</v>
      </c>
      <c r="K276" s="7">
        <f ca="1">YEAR(TODAY())-YEAR(DIM_CUSTOMERS[[#This Row],[BirthDate]])</f>
        <v>44</v>
      </c>
      <c r="L276" s="8" t="str" cm="1">
        <f t="array" aca="1" ref="L276" ca="1">_xlfn.IFS(DIM_CUSTOMERS[[#This Row],[Age]]&gt;60, "60+", DIM_CUSTOMERS[[#This Row],[Age]]&gt;21, "22-59", DIM_CUSTOMERS[[#This Row],[Age]]&gt;=18, "18-21", DIM_CUSTOMERS[[#This Row],[Age]]&lt;=17, "1-18")</f>
        <v>22-59</v>
      </c>
    </row>
    <row r="277" spans="1:12" x14ac:dyDescent="0.3">
      <c r="A277" s="8">
        <v>10275</v>
      </c>
      <c r="B277" s="5" t="s">
        <v>9939</v>
      </c>
      <c r="C277" s="5" t="s">
        <v>8945</v>
      </c>
      <c r="D277" s="5" t="s">
        <v>14</v>
      </c>
      <c r="E277" s="6">
        <v>27851</v>
      </c>
      <c r="F277" s="5" t="s">
        <v>18</v>
      </c>
      <c r="G277" s="5" t="s">
        <v>257</v>
      </c>
      <c r="H277" s="6">
        <v>44966</v>
      </c>
      <c r="I277" s="5" t="s">
        <v>20</v>
      </c>
      <c r="J277" s="5" t="s">
        <v>25</v>
      </c>
      <c r="K277" s="7">
        <f ca="1">YEAR(TODAY())-YEAR(DIM_CUSTOMERS[[#This Row],[BirthDate]])</f>
        <v>48</v>
      </c>
      <c r="L277" s="8" t="str" cm="1">
        <f t="array" aca="1" ref="L277" ca="1">_xlfn.IFS(DIM_CUSTOMERS[[#This Row],[Age]]&gt;60, "60+", DIM_CUSTOMERS[[#This Row],[Age]]&gt;21, "22-59", DIM_CUSTOMERS[[#This Row],[Age]]&gt;=18, "18-21", DIM_CUSTOMERS[[#This Row],[Age]]&lt;=17, "1-18")</f>
        <v>22-59</v>
      </c>
    </row>
    <row r="278" spans="1:12" x14ac:dyDescent="0.3">
      <c r="A278" s="8">
        <v>10276</v>
      </c>
      <c r="B278" s="5" t="s">
        <v>9940</v>
      </c>
      <c r="C278" s="5" t="s">
        <v>8946</v>
      </c>
      <c r="D278" s="5" t="s">
        <v>13</v>
      </c>
      <c r="E278" s="6">
        <v>16777</v>
      </c>
      <c r="F278" s="5" t="s">
        <v>18</v>
      </c>
      <c r="G278" s="5" t="s">
        <v>247</v>
      </c>
      <c r="H278" s="6">
        <v>45229</v>
      </c>
      <c r="I278" s="5" t="s">
        <v>20</v>
      </c>
      <c r="J278" s="5" t="s">
        <v>25</v>
      </c>
      <c r="K278" s="7">
        <f ca="1">YEAR(TODAY())-YEAR(DIM_CUSTOMERS[[#This Row],[BirthDate]])</f>
        <v>79</v>
      </c>
      <c r="L278" s="8" t="str" cm="1">
        <f t="array" aca="1" ref="L278" ca="1">_xlfn.IFS(DIM_CUSTOMERS[[#This Row],[Age]]&gt;60, "60+", DIM_CUSTOMERS[[#This Row],[Age]]&gt;21, "22-59", DIM_CUSTOMERS[[#This Row],[Age]]&gt;=18, "18-21", DIM_CUSTOMERS[[#This Row],[Age]]&lt;=17, "1-18")</f>
        <v>60+</v>
      </c>
    </row>
    <row r="279" spans="1:12" x14ac:dyDescent="0.3">
      <c r="A279" s="8">
        <v>10277</v>
      </c>
      <c r="B279" s="5" t="s">
        <v>9941</v>
      </c>
      <c r="C279" s="5" t="s">
        <v>8947</v>
      </c>
      <c r="D279" s="5" t="s">
        <v>14</v>
      </c>
      <c r="E279" s="6">
        <v>24208</v>
      </c>
      <c r="F279" s="5" t="s">
        <v>18</v>
      </c>
      <c r="G279" s="5" t="s">
        <v>257</v>
      </c>
      <c r="H279" s="6">
        <v>44605</v>
      </c>
      <c r="I279" s="5" t="s">
        <v>22</v>
      </c>
      <c r="J279" s="5" t="s">
        <v>26</v>
      </c>
      <c r="K279" s="7">
        <f ca="1">YEAR(TODAY())-YEAR(DIM_CUSTOMERS[[#This Row],[BirthDate]])</f>
        <v>58</v>
      </c>
      <c r="L279" s="8" t="str" cm="1">
        <f t="array" aca="1" ref="L279" ca="1">_xlfn.IFS(DIM_CUSTOMERS[[#This Row],[Age]]&gt;60, "60+", DIM_CUSTOMERS[[#This Row],[Age]]&gt;21, "22-59", DIM_CUSTOMERS[[#This Row],[Age]]&gt;=18, "18-21", DIM_CUSTOMERS[[#This Row],[Age]]&lt;=17, "1-18")</f>
        <v>22-59</v>
      </c>
    </row>
    <row r="280" spans="1:12" x14ac:dyDescent="0.3">
      <c r="A280" s="8">
        <v>10278</v>
      </c>
      <c r="B280" s="5" t="s">
        <v>9942</v>
      </c>
      <c r="C280" s="5" t="s">
        <v>8948</v>
      </c>
      <c r="D280" s="5" t="s">
        <v>14</v>
      </c>
      <c r="E280" s="6">
        <v>29599</v>
      </c>
      <c r="F280" s="5" t="s">
        <v>18</v>
      </c>
      <c r="G280" s="5" t="s">
        <v>22986</v>
      </c>
      <c r="H280" s="6">
        <v>44812</v>
      </c>
      <c r="I280" s="5" t="s">
        <v>20</v>
      </c>
      <c r="J280" s="5" t="s">
        <v>27</v>
      </c>
      <c r="K280" s="7">
        <f ca="1">YEAR(TODAY())-YEAR(DIM_CUSTOMERS[[#This Row],[BirthDate]])</f>
        <v>43</v>
      </c>
      <c r="L280" s="8" t="str" cm="1">
        <f t="array" aca="1" ref="L280" ca="1">_xlfn.IFS(DIM_CUSTOMERS[[#This Row],[Age]]&gt;60, "60+", DIM_CUSTOMERS[[#This Row],[Age]]&gt;21, "22-59", DIM_CUSTOMERS[[#This Row],[Age]]&gt;=18, "18-21", DIM_CUSTOMERS[[#This Row],[Age]]&lt;=17, "1-18")</f>
        <v>22-59</v>
      </c>
    </row>
    <row r="281" spans="1:12" x14ac:dyDescent="0.3">
      <c r="A281" s="8">
        <v>10279</v>
      </c>
      <c r="B281" s="5" t="s">
        <v>9943</v>
      </c>
      <c r="C281" s="5" t="s">
        <v>8949</v>
      </c>
      <c r="D281" s="5" t="s">
        <v>14</v>
      </c>
      <c r="E281" s="6">
        <v>20949</v>
      </c>
      <c r="F281" s="5" t="s">
        <v>18</v>
      </c>
      <c r="G281" s="5" t="s">
        <v>257</v>
      </c>
      <c r="H281" s="6">
        <v>45313</v>
      </c>
      <c r="I281" s="5" t="s">
        <v>24</v>
      </c>
      <c r="J281" s="5" t="s">
        <v>27</v>
      </c>
      <c r="K281" s="7">
        <f ca="1">YEAR(TODAY())-YEAR(DIM_CUSTOMERS[[#This Row],[BirthDate]])</f>
        <v>67</v>
      </c>
      <c r="L281" s="8" t="str" cm="1">
        <f t="array" aca="1" ref="L281" ca="1">_xlfn.IFS(DIM_CUSTOMERS[[#This Row],[Age]]&gt;60, "60+", DIM_CUSTOMERS[[#This Row],[Age]]&gt;21, "22-59", DIM_CUSTOMERS[[#This Row],[Age]]&gt;=18, "18-21", DIM_CUSTOMERS[[#This Row],[Age]]&lt;=17, "1-18")</f>
        <v>60+</v>
      </c>
    </row>
    <row r="282" spans="1:12" x14ac:dyDescent="0.3">
      <c r="A282" s="8">
        <v>10280</v>
      </c>
      <c r="B282" s="5" t="s">
        <v>9944</v>
      </c>
      <c r="C282" s="5" t="s">
        <v>8950</v>
      </c>
      <c r="D282" s="5" t="s">
        <v>13</v>
      </c>
      <c r="E282" s="6">
        <v>25244</v>
      </c>
      <c r="F282" s="5" t="s">
        <v>18</v>
      </c>
      <c r="G282" s="5" t="s">
        <v>257</v>
      </c>
      <c r="H282" s="6">
        <v>44177</v>
      </c>
      <c r="I282" s="5" t="s">
        <v>24</v>
      </c>
      <c r="J282" s="5" t="s">
        <v>26</v>
      </c>
      <c r="K282" s="7">
        <f ca="1">YEAR(TODAY())-YEAR(DIM_CUSTOMERS[[#This Row],[BirthDate]])</f>
        <v>55</v>
      </c>
      <c r="L282" s="8" t="str" cm="1">
        <f t="array" aca="1" ref="L282" ca="1">_xlfn.IFS(DIM_CUSTOMERS[[#This Row],[Age]]&gt;60, "60+", DIM_CUSTOMERS[[#This Row],[Age]]&gt;21, "22-59", DIM_CUSTOMERS[[#This Row],[Age]]&gt;=18, "18-21", DIM_CUSTOMERS[[#This Row],[Age]]&lt;=17, "1-18")</f>
        <v>22-59</v>
      </c>
    </row>
    <row r="283" spans="1:12" x14ac:dyDescent="0.3">
      <c r="A283" s="8">
        <v>10281</v>
      </c>
      <c r="B283" s="5" t="s">
        <v>9945</v>
      </c>
      <c r="C283" s="5" t="s">
        <v>8951</v>
      </c>
      <c r="D283" s="5" t="s">
        <v>13</v>
      </c>
      <c r="E283" s="6">
        <v>18467</v>
      </c>
      <c r="F283" s="5" t="s">
        <v>18</v>
      </c>
      <c r="G283" s="5" t="s">
        <v>257</v>
      </c>
      <c r="H283" s="6">
        <v>45250</v>
      </c>
      <c r="I283" s="5" t="s">
        <v>21</v>
      </c>
      <c r="J283" s="5" t="s">
        <v>26</v>
      </c>
      <c r="K283" s="7">
        <f ca="1">YEAR(TODAY())-YEAR(DIM_CUSTOMERS[[#This Row],[BirthDate]])</f>
        <v>74</v>
      </c>
      <c r="L283" s="8" t="str" cm="1">
        <f t="array" aca="1" ref="L283" ca="1">_xlfn.IFS(DIM_CUSTOMERS[[#This Row],[Age]]&gt;60, "60+", DIM_CUSTOMERS[[#This Row],[Age]]&gt;21, "22-59", DIM_CUSTOMERS[[#This Row],[Age]]&gt;=18, "18-21", DIM_CUSTOMERS[[#This Row],[Age]]&lt;=17, "1-18")</f>
        <v>60+</v>
      </c>
    </row>
    <row r="284" spans="1:12" x14ac:dyDescent="0.3">
      <c r="A284" s="8">
        <v>10282</v>
      </c>
      <c r="B284" s="5" t="s">
        <v>9946</v>
      </c>
      <c r="C284" s="5" t="s">
        <v>8952</v>
      </c>
      <c r="D284" s="5" t="s">
        <v>13</v>
      </c>
      <c r="E284" s="6">
        <v>24810</v>
      </c>
      <c r="F284" s="5" t="s">
        <v>18</v>
      </c>
      <c r="G284" s="5" t="s">
        <v>247</v>
      </c>
      <c r="H284" s="6">
        <v>45342</v>
      </c>
      <c r="I284" s="5" t="s">
        <v>20</v>
      </c>
      <c r="J284" s="5" t="s">
        <v>27</v>
      </c>
      <c r="K284" s="7">
        <f ca="1">YEAR(TODAY())-YEAR(DIM_CUSTOMERS[[#This Row],[BirthDate]])</f>
        <v>57</v>
      </c>
      <c r="L284" s="8" t="str" cm="1">
        <f t="array" aca="1" ref="L284" ca="1">_xlfn.IFS(DIM_CUSTOMERS[[#This Row],[Age]]&gt;60, "60+", DIM_CUSTOMERS[[#This Row],[Age]]&gt;21, "22-59", DIM_CUSTOMERS[[#This Row],[Age]]&gt;=18, "18-21", DIM_CUSTOMERS[[#This Row],[Age]]&lt;=17, "1-18")</f>
        <v>22-59</v>
      </c>
    </row>
    <row r="285" spans="1:12" x14ac:dyDescent="0.3">
      <c r="A285" s="8">
        <v>10283</v>
      </c>
      <c r="B285" s="5" t="s">
        <v>9947</v>
      </c>
      <c r="C285" s="5" t="s">
        <v>8953</v>
      </c>
      <c r="D285" s="5" t="s">
        <v>13</v>
      </c>
      <c r="E285" s="6">
        <v>27277</v>
      </c>
      <c r="F285" s="5" t="s">
        <v>18</v>
      </c>
      <c r="G285" s="5" t="s">
        <v>22986</v>
      </c>
      <c r="H285" s="6">
        <v>43921</v>
      </c>
      <c r="I285" s="5" t="s">
        <v>22</v>
      </c>
      <c r="J285" s="5" t="s">
        <v>27</v>
      </c>
      <c r="K285" s="7">
        <f ca="1">YEAR(TODAY())-YEAR(DIM_CUSTOMERS[[#This Row],[BirthDate]])</f>
        <v>50</v>
      </c>
      <c r="L285" s="8" t="str" cm="1">
        <f t="array" aca="1" ref="L285" ca="1">_xlfn.IFS(DIM_CUSTOMERS[[#This Row],[Age]]&gt;60, "60+", DIM_CUSTOMERS[[#This Row],[Age]]&gt;21, "22-59", DIM_CUSTOMERS[[#This Row],[Age]]&gt;=18, "18-21", DIM_CUSTOMERS[[#This Row],[Age]]&lt;=17, "1-18")</f>
        <v>22-59</v>
      </c>
    </row>
    <row r="286" spans="1:12" x14ac:dyDescent="0.3">
      <c r="A286" s="8">
        <v>10284</v>
      </c>
      <c r="B286" s="5" t="s">
        <v>9948</v>
      </c>
      <c r="C286" s="5" t="s">
        <v>8954</v>
      </c>
      <c r="D286" s="5" t="s">
        <v>13</v>
      </c>
      <c r="E286" s="6">
        <v>27217</v>
      </c>
      <c r="F286" s="5" t="s">
        <v>18</v>
      </c>
      <c r="G286" s="5" t="s">
        <v>22986</v>
      </c>
      <c r="H286" s="6">
        <v>44755</v>
      </c>
      <c r="I286" s="5" t="s">
        <v>24</v>
      </c>
      <c r="J286" s="5" t="s">
        <v>26</v>
      </c>
      <c r="K286" s="7">
        <f ca="1">YEAR(TODAY())-YEAR(DIM_CUSTOMERS[[#This Row],[BirthDate]])</f>
        <v>50</v>
      </c>
      <c r="L286" s="8" t="str" cm="1">
        <f t="array" aca="1" ref="L286" ca="1">_xlfn.IFS(DIM_CUSTOMERS[[#This Row],[Age]]&gt;60, "60+", DIM_CUSTOMERS[[#This Row],[Age]]&gt;21, "22-59", DIM_CUSTOMERS[[#This Row],[Age]]&gt;=18, "18-21", DIM_CUSTOMERS[[#This Row],[Age]]&lt;=17, "1-18")</f>
        <v>22-59</v>
      </c>
    </row>
    <row r="287" spans="1:12" x14ac:dyDescent="0.3">
      <c r="A287" s="8">
        <v>10285</v>
      </c>
      <c r="B287" s="5" t="s">
        <v>9949</v>
      </c>
      <c r="C287" s="5" t="s">
        <v>8941</v>
      </c>
      <c r="D287" s="5" t="s">
        <v>14</v>
      </c>
      <c r="E287" s="6">
        <v>30253</v>
      </c>
      <c r="F287" s="5" t="s">
        <v>18</v>
      </c>
      <c r="G287" s="5" t="s">
        <v>247</v>
      </c>
      <c r="H287" s="6">
        <v>45036</v>
      </c>
      <c r="I287" s="5" t="s">
        <v>21</v>
      </c>
      <c r="J287" s="5" t="s">
        <v>26</v>
      </c>
      <c r="K287" s="7">
        <f ca="1">YEAR(TODAY())-YEAR(DIM_CUSTOMERS[[#This Row],[BirthDate]])</f>
        <v>42</v>
      </c>
      <c r="L287" s="8" t="str" cm="1">
        <f t="array" aca="1" ref="L287" ca="1">_xlfn.IFS(DIM_CUSTOMERS[[#This Row],[Age]]&gt;60, "60+", DIM_CUSTOMERS[[#This Row],[Age]]&gt;21, "22-59", DIM_CUSTOMERS[[#This Row],[Age]]&gt;=18, "18-21", DIM_CUSTOMERS[[#This Row],[Age]]&lt;=17, "1-18")</f>
        <v>22-59</v>
      </c>
    </row>
    <row r="288" spans="1:12" x14ac:dyDescent="0.3">
      <c r="A288" s="8">
        <v>10286</v>
      </c>
      <c r="B288" s="5" t="s">
        <v>9950</v>
      </c>
      <c r="C288" s="5" t="s">
        <v>8955</v>
      </c>
      <c r="D288" s="5" t="s">
        <v>14</v>
      </c>
      <c r="E288" s="6">
        <v>18702</v>
      </c>
      <c r="F288" s="5" t="s">
        <v>18</v>
      </c>
      <c r="G288" s="5" t="s">
        <v>22986</v>
      </c>
      <c r="H288" s="6">
        <v>44018</v>
      </c>
      <c r="I288" s="5" t="s">
        <v>24</v>
      </c>
      <c r="J288" s="5" t="s">
        <v>25</v>
      </c>
      <c r="K288" s="7">
        <f ca="1">YEAR(TODAY())-YEAR(DIM_CUSTOMERS[[#This Row],[BirthDate]])</f>
        <v>73</v>
      </c>
      <c r="L288" s="8" t="str" cm="1">
        <f t="array" aca="1" ref="L288" ca="1">_xlfn.IFS(DIM_CUSTOMERS[[#This Row],[Age]]&gt;60, "60+", DIM_CUSTOMERS[[#This Row],[Age]]&gt;21, "22-59", DIM_CUSTOMERS[[#This Row],[Age]]&gt;=18, "18-21", DIM_CUSTOMERS[[#This Row],[Age]]&lt;=17, "1-18")</f>
        <v>60+</v>
      </c>
    </row>
    <row r="289" spans="1:12" x14ac:dyDescent="0.3">
      <c r="A289" s="8">
        <v>10287</v>
      </c>
      <c r="B289" s="5" t="s">
        <v>9951</v>
      </c>
      <c r="C289" s="5" t="s">
        <v>8956</v>
      </c>
      <c r="D289" s="5" t="s">
        <v>13</v>
      </c>
      <c r="E289" s="6">
        <v>21039</v>
      </c>
      <c r="F289" s="5" t="s">
        <v>18</v>
      </c>
      <c r="G289" s="5" t="s">
        <v>247</v>
      </c>
      <c r="H289" s="6">
        <v>43895</v>
      </c>
      <c r="I289" s="5" t="s">
        <v>20</v>
      </c>
      <c r="J289" s="5" t="s">
        <v>27</v>
      </c>
      <c r="K289" s="7">
        <f ca="1">YEAR(TODAY())-YEAR(DIM_CUSTOMERS[[#This Row],[BirthDate]])</f>
        <v>67</v>
      </c>
      <c r="L289" s="8" t="str" cm="1">
        <f t="array" aca="1" ref="L289" ca="1">_xlfn.IFS(DIM_CUSTOMERS[[#This Row],[Age]]&gt;60, "60+", DIM_CUSTOMERS[[#This Row],[Age]]&gt;21, "22-59", DIM_CUSTOMERS[[#This Row],[Age]]&gt;=18, "18-21", DIM_CUSTOMERS[[#This Row],[Age]]&lt;=17, "1-18")</f>
        <v>60+</v>
      </c>
    </row>
    <row r="290" spans="1:12" x14ac:dyDescent="0.3">
      <c r="A290" s="8">
        <v>10288</v>
      </c>
      <c r="B290" s="5" t="s">
        <v>9952</v>
      </c>
      <c r="C290" s="5" t="s">
        <v>8957</v>
      </c>
      <c r="D290" s="5" t="s">
        <v>13</v>
      </c>
      <c r="E290" s="6">
        <v>31810</v>
      </c>
      <c r="F290" s="5" t="s">
        <v>18</v>
      </c>
      <c r="G290" s="5" t="s">
        <v>22986</v>
      </c>
      <c r="H290" s="6">
        <v>43843</v>
      </c>
      <c r="I290" s="5" t="s">
        <v>24</v>
      </c>
      <c r="J290" s="5" t="s">
        <v>25</v>
      </c>
      <c r="K290" s="7">
        <f ca="1">YEAR(TODAY())-YEAR(DIM_CUSTOMERS[[#This Row],[BirthDate]])</f>
        <v>37</v>
      </c>
      <c r="L290" s="8" t="str" cm="1">
        <f t="array" aca="1" ref="L290" ca="1">_xlfn.IFS(DIM_CUSTOMERS[[#This Row],[Age]]&gt;60, "60+", DIM_CUSTOMERS[[#This Row],[Age]]&gt;21, "22-59", DIM_CUSTOMERS[[#This Row],[Age]]&gt;=18, "18-21", DIM_CUSTOMERS[[#This Row],[Age]]&lt;=17, "1-18")</f>
        <v>22-59</v>
      </c>
    </row>
    <row r="291" spans="1:12" x14ac:dyDescent="0.3">
      <c r="A291" s="8">
        <v>10289</v>
      </c>
      <c r="B291" s="5" t="s">
        <v>9953</v>
      </c>
      <c r="C291" s="5" t="s">
        <v>8958</v>
      </c>
      <c r="D291" s="5" t="s">
        <v>14</v>
      </c>
      <c r="E291" s="6">
        <v>34754</v>
      </c>
      <c r="F291" s="5" t="s">
        <v>18</v>
      </c>
      <c r="G291" s="5" t="s">
        <v>247</v>
      </c>
      <c r="H291" s="6">
        <v>43957</v>
      </c>
      <c r="I291" s="5" t="s">
        <v>23</v>
      </c>
      <c r="J291" s="5" t="s">
        <v>25</v>
      </c>
      <c r="K291" s="7">
        <f ca="1">YEAR(TODAY())-YEAR(DIM_CUSTOMERS[[#This Row],[BirthDate]])</f>
        <v>29</v>
      </c>
      <c r="L291" s="8" t="str" cm="1">
        <f t="array" aca="1" ref="L291" ca="1">_xlfn.IFS(DIM_CUSTOMERS[[#This Row],[Age]]&gt;60, "60+", DIM_CUSTOMERS[[#This Row],[Age]]&gt;21, "22-59", DIM_CUSTOMERS[[#This Row],[Age]]&gt;=18, "18-21", DIM_CUSTOMERS[[#This Row],[Age]]&lt;=17, "1-18")</f>
        <v>22-59</v>
      </c>
    </row>
    <row r="292" spans="1:12" x14ac:dyDescent="0.3">
      <c r="A292" s="8">
        <v>10290</v>
      </c>
      <c r="B292" s="5" t="s">
        <v>9954</v>
      </c>
      <c r="C292" s="5" t="s">
        <v>8959</v>
      </c>
      <c r="D292" s="5" t="s">
        <v>13</v>
      </c>
      <c r="E292" s="6">
        <v>37829</v>
      </c>
      <c r="F292" s="5" t="s">
        <v>18</v>
      </c>
      <c r="G292" s="5" t="s">
        <v>247</v>
      </c>
      <c r="H292" s="6">
        <v>43850</v>
      </c>
      <c r="I292" s="5" t="s">
        <v>22</v>
      </c>
      <c r="J292" s="5" t="s">
        <v>27</v>
      </c>
      <c r="K292" s="7">
        <f ca="1">YEAR(TODAY())-YEAR(DIM_CUSTOMERS[[#This Row],[BirthDate]])</f>
        <v>21</v>
      </c>
      <c r="L292" s="8" t="str" cm="1">
        <f t="array" aca="1" ref="L292" ca="1">_xlfn.IFS(DIM_CUSTOMERS[[#This Row],[Age]]&gt;60, "60+", DIM_CUSTOMERS[[#This Row],[Age]]&gt;21, "22-59", DIM_CUSTOMERS[[#This Row],[Age]]&gt;=18, "18-21", DIM_CUSTOMERS[[#This Row],[Age]]&lt;=17, "1-18")</f>
        <v>18-21</v>
      </c>
    </row>
    <row r="293" spans="1:12" x14ac:dyDescent="0.3">
      <c r="A293" s="8">
        <v>10291</v>
      </c>
      <c r="B293" s="5" t="s">
        <v>9955</v>
      </c>
      <c r="C293" s="5" t="s">
        <v>8960</v>
      </c>
      <c r="D293" s="5" t="s">
        <v>14</v>
      </c>
      <c r="E293" s="6">
        <v>17183</v>
      </c>
      <c r="F293" s="5" t="s">
        <v>18</v>
      </c>
      <c r="G293" s="5" t="s">
        <v>22986</v>
      </c>
      <c r="H293" s="6">
        <v>44691</v>
      </c>
      <c r="I293" s="5" t="s">
        <v>21</v>
      </c>
      <c r="J293" s="5" t="s">
        <v>26</v>
      </c>
      <c r="K293" s="7">
        <f ca="1">YEAR(TODAY())-YEAR(DIM_CUSTOMERS[[#This Row],[BirthDate]])</f>
        <v>77</v>
      </c>
      <c r="L293" s="8" t="str" cm="1">
        <f t="array" aca="1" ref="L293" ca="1">_xlfn.IFS(DIM_CUSTOMERS[[#This Row],[Age]]&gt;60, "60+", DIM_CUSTOMERS[[#This Row],[Age]]&gt;21, "22-59", DIM_CUSTOMERS[[#This Row],[Age]]&gt;=18, "18-21", DIM_CUSTOMERS[[#This Row],[Age]]&lt;=17, "1-18")</f>
        <v>60+</v>
      </c>
    </row>
    <row r="294" spans="1:12" x14ac:dyDescent="0.3">
      <c r="A294" s="8">
        <v>10292</v>
      </c>
      <c r="B294" s="5" t="s">
        <v>9956</v>
      </c>
      <c r="C294" s="5" t="s">
        <v>8961</v>
      </c>
      <c r="D294" s="5" t="s">
        <v>13</v>
      </c>
      <c r="E294" s="6">
        <v>31352</v>
      </c>
      <c r="F294" s="5" t="s">
        <v>18</v>
      </c>
      <c r="G294" s="5" t="s">
        <v>247</v>
      </c>
      <c r="H294" s="6">
        <v>44787</v>
      </c>
      <c r="I294" s="5" t="s">
        <v>24</v>
      </c>
      <c r="J294" s="5" t="s">
        <v>25</v>
      </c>
      <c r="K294" s="7">
        <f ca="1">YEAR(TODAY())-YEAR(DIM_CUSTOMERS[[#This Row],[BirthDate]])</f>
        <v>39</v>
      </c>
      <c r="L294" s="8" t="str" cm="1">
        <f t="array" aca="1" ref="L294" ca="1">_xlfn.IFS(DIM_CUSTOMERS[[#This Row],[Age]]&gt;60, "60+", DIM_CUSTOMERS[[#This Row],[Age]]&gt;21, "22-59", DIM_CUSTOMERS[[#This Row],[Age]]&gt;=18, "18-21", DIM_CUSTOMERS[[#This Row],[Age]]&lt;=17, "1-18")</f>
        <v>22-59</v>
      </c>
    </row>
    <row r="295" spans="1:12" x14ac:dyDescent="0.3">
      <c r="A295" s="8">
        <v>10293</v>
      </c>
      <c r="B295" s="5" t="s">
        <v>9957</v>
      </c>
      <c r="C295" s="5" t="s">
        <v>8962</v>
      </c>
      <c r="D295" s="5" t="s">
        <v>14</v>
      </c>
      <c r="E295" s="6">
        <v>32748</v>
      </c>
      <c r="F295" s="5" t="s">
        <v>18</v>
      </c>
      <c r="G295" s="5" t="s">
        <v>247</v>
      </c>
      <c r="H295" s="6">
        <v>45132</v>
      </c>
      <c r="I295" s="5" t="s">
        <v>23</v>
      </c>
      <c r="J295" s="5" t="s">
        <v>27</v>
      </c>
      <c r="K295" s="7">
        <f ca="1">YEAR(TODAY())-YEAR(DIM_CUSTOMERS[[#This Row],[BirthDate]])</f>
        <v>35</v>
      </c>
      <c r="L295" s="8" t="str" cm="1">
        <f t="array" aca="1" ref="L295" ca="1">_xlfn.IFS(DIM_CUSTOMERS[[#This Row],[Age]]&gt;60, "60+", DIM_CUSTOMERS[[#This Row],[Age]]&gt;21, "22-59", DIM_CUSTOMERS[[#This Row],[Age]]&gt;=18, "18-21", DIM_CUSTOMERS[[#This Row],[Age]]&lt;=17, "1-18")</f>
        <v>22-59</v>
      </c>
    </row>
    <row r="296" spans="1:12" x14ac:dyDescent="0.3">
      <c r="A296" s="8">
        <v>10294</v>
      </c>
      <c r="B296" s="5" t="s">
        <v>9958</v>
      </c>
      <c r="C296" s="5" t="s">
        <v>8963</v>
      </c>
      <c r="D296" s="5" t="s">
        <v>14</v>
      </c>
      <c r="E296" s="6">
        <v>19306</v>
      </c>
      <c r="F296" s="5" t="s">
        <v>18</v>
      </c>
      <c r="G296" s="5" t="s">
        <v>247</v>
      </c>
      <c r="H296" s="6">
        <v>44052</v>
      </c>
      <c r="I296" s="5" t="s">
        <v>21</v>
      </c>
      <c r="J296" s="5" t="s">
        <v>25</v>
      </c>
      <c r="K296" s="7">
        <f ca="1">YEAR(TODAY())-YEAR(DIM_CUSTOMERS[[#This Row],[BirthDate]])</f>
        <v>72</v>
      </c>
      <c r="L296" s="8" t="str" cm="1">
        <f t="array" aca="1" ref="L296" ca="1">_xlfn.IFS(DIM_CUSTOMERS[[#This Row],[Age]]&gt;60, "60+", DIM_CUSTOMERS[[#This Row],[Age]]&gt;21, "22-59", DIM_CUSTOMERS[[#This Row],[Age]]&gt;=18, "18-21", DIM_CUSTOMERS[[#This Row],[Age]]&lt;=17, "1-18")</f>
        <v>60+</v>
      </c>
    </row>
    <row r="297" spans="1:12" x14ac:dyDescent="0.3">
      <c r="A297" s="8">
        <v>10295</v>
      </c>
      <c r="B297" s="5" t="s">
        <v>9959</v>
      </c>
      <c r="C297" s="5" t="s">
        <v>8964</v>
      </c>
      <c r="D297" s="5" t="s">
        <v>13</v>
      </c>
      <c r="E297" s="6">
        <v>35532</v>
      </c>
      <c r="F297" s="5" t="s">
        <v>18</v>
      </c>
      <c r="G297" s="5" t="s">
        <v>247</v>
      </c>
      <c r="H297" s="6">
        <v>44199</v>
      </c>
      <c r="I297" s="5" t="s">
        <v>24</v>
      </c>
      <c r="J297" s="5" t="s">
        <v>26</v>
      </c>
      <c r="K297" s="7">
        <f ca="1">YEAR(TODAY())-YEAR(DIM_CUSTOMERS[[#This Row],[BirthDate]])</f>
        <v>27</v>
      </c>
      <c r="L297" s="8" t="str" cm="1">
        <f t="array" aca="1" ref="L297" ca="1">_xlfn.IFS(DIM_CUSTOMERS[[#This Row],[Age]]&gt;60, "60+", DIM_CUSTOMERS[[#This Row],[Age]]&gt;21, "22-59", DIM_CUSTOMERS[[#This Row],[Age]]&gt;=18, "18-21", DIM_CUSTOMERS[[#This Row],[Age]]&lt;=17, "1-18")</f>
        <v>22-59</v>
      </c>
    </row>
    <row r="298" spans="1:12" x14ac:dyDescent="0.3">
      <c r="A298" s="8">
        <v>10296</v>
      </c>
      <c r="B298" s="5" t="s">
        <v>9960</v>
      </c>
      <c r="C298" s="5" t="s">
        <v>8965</v>
      </c>
      <c r="D298" s="5" t="s">
        <v>14</v>
      </c>
      <c r="E298" s="6">
        <v>33020</v>
      </c>
      <c r="F298" s="5" t="s">
        <v>18</v>
      </c>
      <c r="G298" s="5" t="s">
        <v>22986</v>
      </c>
      <c r="H298" s="6">
        <v>45343</v>
      </c>
      <c r="I298" s="5" t="s">
        <v>20</v>
      </c>
      <c r="J298" s="5" t="s">
        <v>27</v>
      </c>
      <c r="K298" s="7">
        <f ca="1">YEAR(TODAY())-YEAR(DIM_CUSTOMERS[[#This Row],[BirthDate]])</f>
        <v>34</v>
      </c>
      <c r="L298" s="8" t="str" cm="1">
        <f t="array" aca="1" ref="L298" ca="1">_xlfn.IFS(DIM_CUSTOMERS[[#This Row],[Age]]&gt;60, "60+", DIM_CUSTOMERS[[#This Row],[Age]]&gt;21, "22-59", DIM_CUSTOMERS[[#This Row],[Age]]&gt;=18, "18-21", DIM_CUSTOMERS[[#This Row],[Age]]&lt;=17, "1-18")</f>
        <v>22-59</v>
      </c>
    </row>
    <row r="299" spans="1:12" x14ac:dyDescent="0.3">
      <c r="A299" s="8">
        <v>10297</v>
      </c>
      <c r="B299" s="5" t="s">
        <v>9961</v>
      </c>
      <c r="C299" s="5" t="s">
        <v>8966</v>
      </c>
      <c r="D299" s="5" t="s">
        <v>14</v>
      </c>
      <c r="E299" s="6">
        <v>31247</v>
      </c>
      <c r="F299" s="5" t="s">
        <v>18</v>
      </c>
      <c r="G299" s="5" t="s">
        <v>22986</v>
      </c>
      <c r="H299" s="6">
        <v>44697</v>
      </c>
      <c r="I299" s="5" t="s">
        <v>24</v>
      </c>
      <c r="J299" s="5" t="s">
        <v>26</v>
      </c>
      <c r="K299" s="7">
        <f ca="1">YEAR(TODAY())-YEAR(DIM_CUSTOMERS[[#This Row],[BirthDate]])</f>
        <v>39</v>
      </c>
      <c r="L299" s="8" t="str" cm="1">
        <f t="array" aca="1" ref="L299" ca="1">_xlfn.IFS(DIM_CUSTOMERS[[#This Row],[Age]]&gt;60, "60+", DIM_CUSTOMERS[[#This Row],[Age]]&gt;21, "22-59", DIM_CUSTOMERS[[#This Row],[Age]]&gt;=18, "18-21", DIM_CUSTOMERS[[#This Row],[Age]]&lt;=17, "1-18")</f>
        <v>22-59</v>
      </c>
    </row>
    <row r="300" spans="1:12" x14ac:dyDescent="0.3">
      <c r="A300" s="8">
        <v>10298</v>
      </c>
      <c r="B300" s="5" t="s">
        <v>9962</v>
      </c>
      <c r="C300" s="5" t="s">
        <v>8967</v>
      </c>
      <c r="D300" s="5" t="s">
        <v>14</v>
      </c>
      <c r="E300" s="6">
        <v>18266</v>
      </c>
      <c r="F300" s="5" t="s">
        <v>18</v>
      </c>
      <c r="G300" s="5" t="s">
        <v>257</v>
      </c>
      <c r="H300" s="6">
        <v>44305</v>
      </c>
      <c r="I300" s="5" t="s">
        <v>22</v>
      </c>
      <c r="J300" s="5" t="s">
        <v>25</v>
      </c>
      <c r="K300" s="7">
        <f ca="1">YEAR(TODAY())-YEAR(DIM_CUSTOMERS[[#This Row],[BirthDate]])</f>
        <v>74</v>
      </c>
      <c r="L300" s="8" t="str" cm="1">
        <f t="array" aca="1" ref="L300" ca="1">_xlfn.IFS(DIM_CUSTOMERS[[#This Row],[Age]]&gt;60, "60+", DIM_CUSTOMERS[[#This Row],[Age]]&gt;21, "22-59", DIM_CUSTOMERS[[#This Row],[Age]]&gt;=18, "18-21", DIM_CUSTOMERS[[#This Row],[Age]]&lt;=17, "1-18")</f>
        <v>60+</v>
      </c>
    </row>
    <row r="301" spans="1:12" x14ac:dyDescent="0.3">
      <c r="A301" s="8">
        <v>10299</v>
      </c>
      <c r="B301" s="5" t="s">
        <v>9963</v>
      </c>
      <c r="C301" s="5" t="s">
        <v>8968</v>
      </c>
      <c r="D301" s="5" t="s">
        <v>13</v>
      </c>
      <c r="E301" s="6">
        <v>38939</v>
      </c>
      <c r="F301" s="5" t="s">
        <v>18</v>
      </c>
      <c r="G301" s="5" t="s">
        <v>257</v>
      </c>
      <c r="H301" s="6">
        <v>45265</v>
      </c>
      <c r="I301" s="5" t="s">
        <v>20</v>
      </c>
      <c r="J301" s="5" t="s">
        <v>25</v>
      </c>
      <c r="K301" s="7">
        <f ca="1">YEAR(TODAY())-YEAR(DIM_CUSTOMERS[[#This Row],[BirthDate]])</f>
        <v>18</v>
      </c>
      <c r="L301" s="8" t="str" cm="1">
        <f t="array" aca="1" ref="L301" ca="1">_xlfn.IFS(DIM_CUSTOMERS[[#This Row],[Age]]&gt;60, "60+", DIM_CUSTOMERS[[#This Row],[Age]]&gt;21, "22-59", DIM_CUSTOMERS[[#This Row],[Age]]&gt;=18, "18-21", DIM_CUSTOMERS[[#This Row],[Age]]&lt;=17, "1-18")</f>
        <v>18-21</v>
      </c>
    </row>
    <row r="302" spans="1:12" x14ac:dyDescent="0.3">
      <c r="A302" s="8">
        <v>10300</v>
      </c>
      <c r="B302" s="5" t="s">
        <v>9964</v>
      </c>
      <c r="C302" s="5" t="s">
        <v>8969</v>
      </c>
      <c r="D302" s="5" t="s">
        <v>13</v>
      </c>
      <c r="E302" s="6">
        <v>33529</v>
      </c>
      <c r="F302" s="5" t="s">
        <v>18</v>
      </c>
      <c r="G302" s="5" t="s">
        <v>257</v>
      </c>
      <c r="H302" s="6">
        <v>44843</v>
      </c>
      <c r="I302" s="5" t="s">
        <v>23</v>
      </c>
      <c r="J302" s="5" t="s">
        <v>25</v>
      </c>
      <c r="K302" s="7">
        <f ca="1">YEAR(TODAY())-YEAR(DIM_CUSTOMERS[[#This Row],[BirthDate]])</f>
        <v>33</v>
      </c>
      <c r="L302" s="8" t="str" cm="1">
        <f t="array" aca="1" ref="L302" ca="1">_xlfn.IFS(DIM_CUSTOMERS[[#This Row],[Age]]&gt;60, "60+", DIM_CUSTOMERS[[#This Row],[Age]]&gt;21, "22-59", DIM_CUSTOMERS[[#This Row],[Age]]&gt;=18, "18-21", DIM_CUSTOMERS[[#This Row],[Age]]&lt;=17, "1-18")</f>
        <v>22-59</v>
      </c>
    </row>
    <row r="303" spans="1:12" x14ac:dyDescent="0.3">
      <c r="A303" s="8">
        <v>10301</v>
      </c>
      <c r="B303" s="5" t="s">
        <v>9965</v>
      </c>
      <c r="C303" s="5" t="s">
        <v>8970</v>
      </c>
      <c r="D303" s="5" t="s">
        <v>13</v>
      </c>
      <c r="E303" s="6">
        <v>28499</v>
      </c>
      <c r="F303" s="5" t="s">
        <v>18</v>
      </c>
      <c r="G303" s="5" t="s">
        <v>247</v>
      </c>
      <c r="H303" s="6">
        <v>44332</v>
      </c>
      <c r="I303" s="5" t="s">
        <v>21</v>
      </c>
      <c r="J303" s="5" t="s">
        <v>25</v>
      </c>
      <c r="K303" s="7">
        <f ca="1">YEAR(TODAY())-YEAR(DIM_CUSTOMERS[[#This Row],[BirthDate]])</f>
        <v>46</v>
      </c>
      <c r="L303" s="8" t="str" cm="1">
        <f t="array" aca="1" ref="L303" ca="1">_xlfn.IFS(DIM_CUSTOMERS[[#This Row],[Age]]&gt;60, "60+", DIM_CUSTOMERS[[#This Row],[Age]]&gt;21, "22-59", DIM_CUSTOMERS[[#This Row],[Age]]&gt;=18, "18-21", DIM_CUSTOMERS[[#This Row],[Age]]&lt;=17, "1-18")</f>
        <v>22-59</v>
      </c>
    </row>
    <row r="304" spans="1:12" x14ac:dyDescent="0.3">
      <c r="A304" s="8">
        <v>10302</v>
      </c>
      <c r="B304" s="5" t="s">
        <v>9966</v>
      </c>
      <c r="C304" s="5" t="s">
        <v>8971</v>
      </c>
      <c r="D304" s="5" t="s">
        <v>14</v>
      </c>
      <c r="E304" s="6">
        <v>19667</v>
      </c>
      <c r="F304" s="5" t="s">
        <v>18</v>
      </c>
      <c r="G304" s="5" t="s">
        <v>247</v>
      </c>
      <c r="H304" s="6">
        <v>43908</v>
      </c>
      <c r="I304" s="5" t="s">
        <v>22</v>
      </c>
      <c r="J304" s="5" t="s">
        <v>27</v>
      </c>
      <c r="K304" s="7">
        <f ca="1">YEAR(TODAY())-YEAR(DIM_CUSTOMERS[[#This Row],[BirthDate]])</f>
        <v>71</v>
      </c>
      <c r="L304" s="8" t="str" cm="1">
        <f t="array" aca="1" ref="L304" ca="1">_xlfn.IFS(DIM_CUSTOMERS[[#This Row],[Age]]&gt;60, "60+", DIM_CUSTOMERS[[#This Row],[Age]]&gt;21, "22-59", DIM_CUSTOMERS[[#This Row],[Age]]&gt;=18, "18-21", DIM_CUSTOMERS[[#This Row],[Age]]&lt;=17, "1-18")</f>
        <v>60+</v>
      </c>
    </row>
    <row r="305" spans="1:12" x14ac:dyDescent="0.3">
      <c r="A305" s="8">
        <v>10303</v>
      </c>
      <c r="B305" s="5" t="s">
        <v>9967</v>
      </c>
      <c r="C305" s="5" t="s">
        <v>8972</v>
      </c>
      <c r="D305" s="5" t="s">
        <v>14</v>
      </c>
      <c r="E305" s="6">
        <v>34904</v>
      </c>
      <c r="F305" s="5" t="s">
        <v>18</v>
      </c>
      <c r="G305" s="5" t="s">
        <v>22986</v>
      </c>
      <c r="H305" s="6">
        <v>44973</v>
      </c>
      <c r="I305" s="5" t="s">
        <v>22</v>
      </c>
      <c r="J305" s="5" t="s">
        <v>25</v>
      </c>
      <c r="K305" s="7">
        <f ca="1">YEAR(TODAY())-YEAR(DIM_CUSTOMERS[[#This Row],[BirthDate]])</f>
        <v>29</v>
      </c>
      <c r="L305" s="8" t="str" cm="1">
        <f t="array" aca="1" ref="L305" ca="1">_xlfn.IFS(DIM_CUSTOMERS[[#This Row],[Age]]&gt;60, "60+", DIM_CUSTOMERS[[#This Row],[Age]]&gt;21, "22-59", DIM_CUSTOMERS[[#This Row],[Age]]&gt;=18, "18-21", DIM_CUSTOMERS[[#This Row],[Age]]&lt;=17, "1-18")</f>
        <v>22-59</v>
      </c>
    </row>
    <row r="306" spans="1:12" x14ac:dyDescent="0.3">
      <c r="A306" s="8">
        <v>10304</v>
      </c>
      <c r="B306" s="5" t="s">
        <v>9968</v>
      </c>
      <c r="C306" s="5" t="s">
        <v>8973</v>
      </c>
      <c r="D306" s="5" t="s">
        <v>13</v>
      </c>
      <c r="E306" s="6">
        <v>20259</v>
      </c>
      <c r="F306" s="5" t="s">
        <v>18</v>
      </c>
      <c r="G306" s="5" t="s">
        <v>22986</v>
      </c>
      <c r="H306" s="6">
        <v>44468</v>
      </c>
      <c r="I306" s="5" t="s">
        <v>20</v>
      </c>
      <c r="J306" s="5" t="s">
        <v>27</v>
      </c>
      <c r="K306" s="7">
        <f ca="1">YEAR(TODAY())-YEAR(DIM_CUSTOMERS[[#This Row],[BirthDate]])</f>
        <v>69</v>
      </c>
      <c r="L306" s="8" t="str" cm="1">
        <f t="array" aca="1" ref="L306" ca="1">_xlfn.IFS(DIM_CUSTOMERS[[#This Row],[Age]]&gt;60, "60+", DIM_CUSTOMERS[[#This Row],[Age]]&gt;21, "22-59", DIM_CUSTOMERS[[#This Row],[Age]]&gt;=18, "18-21", DIM_CUSTOMERS[[#This Row],[Age]]&lt;=17, "1-18")</f>
        <v>60+</v>
      </c>
    </row>
    <row r="307" spans="1:12" x14ac:dyDescent="0.3">
      <c r="A307" s="8">
        <v>10305</v>
      </c>
      <c r="B307" s="5" t="s">
        <v>9969</v>
      </c>
      <c r="C307" s="5" t="s">
        <v>8974</v>
      </c>
      <c r="D307" s="5" t="s">
        <v>13</v>
      </c>
      <c r="E307" s="6">
        <v>36549</v>
      </c>
      <c r="F307" s="5" t="s">
        <v>18</v>
      </c>
      <c r="G307" s="5" t="s">
        <v>247</v>
      </c>
      <c r="H307" s="6">
        <v>44076</v>
      </c>
      <c r="I307" s="5" t="s">
        <v>24</v>
      </c>
      <c r="J307" s="5" t="s">
        <v>26</v>
      </c>
      <c r="K307" s="7">
        <f ca="1">YEAR(TODAY())-YEAR(DIM_CUSTOMERS[[#This Row],[BirthDate]])</f>
        <v>24</v>
      </c>
      <c r="L307" s="8" t="str" cm="1">
        <f t="array" aca="1" ref="L307" ca="1">_xlfn.IFS(DIM_CUSTOMERS[[#This Row],[Age]]&gt;60, "60+", DIM_CUSTOMERS[[#This Row],[Age]]&gt;21, "22-59", DIM_CUSTOMERS[[#This Row],[Age]]&gt;=18, "18-21", DIM_CUSTOMERS[[#This Row],[Age]]&lt;=17, "1-18")</f>
        <v>22-59</v>
      </c>
    </row>
    <row r="308" spans="1:12" x14ac:dyDescent="0.3">
      <c r="A308" s="8">
        <v>10306</v>
      </c>
      <c r="B308" s="5" t="s">
        <v>9970</v>
      </c>
      <c r="C308" s="5" t="s">
        <v>8975</v>
      </c>
      <c r="D308" s="5" t="s">
        <v>13</v>
      </c>
      <c r="E308" s="6">
        <v>25610</v>
      </c>
      <c r="F308" s="5" t="s">
        <v>18</v>
      </c>
      <c r="G308" s="5" t="s">
        <v>257</v>
      </c>
      <c r="H308" s="6">
        <v>44989</v>
      </c>
      <c r="I308" s="5" t="s">
        <v>24</v>
      </c>
      <c r="J308" s="5" t="s">
        <v>25</v>
      </c>
      <c r="K308" s="7">
        <f ca="1">YEAR(TODAY())-YEAR(DIM_CUSTOMERS[[#This Row],[BirthDate]])</f>
        <v>54</v>
      </c>
      <c r="L308" s="8" t="str" cm="1">
        <f t="array" aca="1" ref="L308" ca="1">_xlfn.IFS(DIM_CUSTOMERS[[#This Row],[Age]]&gt;60, "60+", DIM_CUSTOMERS[[#This Row],[Age]]&gt;21, "22-59", DIM_CUSTOMERS[[#This Row],[Age]]&gt;=18, "18-21", DIM_CUSTOMERS[[#This Row],[Age]]&lt;=17, "1-18")</f>
        <v>22-59</v>
      </c>
    </row>
    <row r="309" spans="1:12" x14ac:dyDescent="0.3">
      <c r="A309" s="8">
        <v>10307</v>
      </c>
      <c r="B309" s="5" t="s">
        <v>9971</v>
      </c>
      <c r="C309" s="5" t="s">
        <v>8976</v>
      </c>
      <c r="D309" s="5" t="s">
        <v>14</v>
      </c>
      <c r="E309" s="6">
        <v>31737</v>
      </c>
      <c r="F309" s="5" t="s">
        <v>18</v>
      </c>
      <c r="G309" s="5" t="s">
        <v>257</v>
      </c>
      <c r="H309" s="6">
        <v>44234</v>
      </c>
      <c r="I309" s="5" t="s">
        <v>21</v>
      </c>
      <c r="J309" s="5" t="s">
        <v>26</v>
      </c>
      <c r="K309" s="7">
        <f ca="1">YEAR(TODAY())-YEAR(DIM_CUSTOMERS[[#This Row],[BirthDate]])</f>
        <v>38</v>
      </c>
      <c r="L309" s="8" t="str" cm="1">
        <f t="array" aca="1" ref="L309" ca="1">_xlfn.IFS(DIM_CUSTOMERS[[#This Row],[Age]]&gt;60, "60+", DIM_CUSTOMERS[[#This Row],[Age]]&gt;21, "22-59", DIM_CUSTOMERS[[#This Row],[Age]]&gt;=18, "18-21", DIM_CUSTOMERS[[#This Row],[Age]]&lt;=17, "1-18")</f>
        <v>22-59</v>
      </c>
    </row>
    <row r="310" spans="1:12" x14ac:dyDescent="0.3">
      <c r="A310" s="8">
        <v>10308</v>
      </c>
      <c r="B310" s="5" t="s">
        <v>9972</v>
      </c>
      <c r="C310" s="5" t="s">
        <v>8977</v>
      </c>
      <c r="D310" s="5" t="s">
        <v>14</v>
      </c>
      <c r="E310" s="6">
        <v>31217</v>
      </c>
      <c r="F310" s="5" t="s">
        <v>18</v>
      </c>
      <c r="G310" s="5" t="s">
        <v>22986</v>
      </c>
      <c r="H310" s="6">
        <v>45455</v>
      </c>
      <c r="I310" s="5" t="s">
        <v>24</v>
      </c>
      <c r="J310" s="5" t="s">
        <v>25</v>
      </c>
      <c r="K310" s="7">
        <f ca="1">YEAR(TODAY())-YEAR(DIM_CUSTOMERS[[#This Row],[BirthDate]])</f>
        <v>39</v>
      </c>
      <c r="L310" s="8" t="str" cm="1">
        <f t="array" aca="1" ref="L310" ca="1">_xlfn.IFS(DIM_CUSTOMERS[[#This Row],[Age]]&gt;60, "60+", DIM_CUSTOMERS[[#This Row],[Age]]&gt;21, "22-59", DIM_CUSTOMERS[[#This Row],[Age]]&gt;=18, "18-21", DIM_CUSTOMERS[[#This Row],[Age]]&lt;=17, "1-18")</f>
        <v>22-59</v>
      </c>
    </row>
    <row r="311" spans="1:12" x14ac:dyDescent="0.3">
      <c r="A311" s="8">
        <v>10309</v>
      </c>
      <c r="B311" s="5" t="s">
        <v>9973</v>
      </c>
      <c r="C311" s="5" t="s">
        <v>8978</v>
      </c>
      <c r="D311" s="5" t="s">
        <v>13</v>
      </c>
      <c r="E311" s="6">
        <v>33464</v>
      </c>
      <c r="F311" s="5" t="s">
        <v>18</v>
      </c>
      <c r="G311" s="5" t="s">
        <v>257</v>
      </c>
      <c r="H311" s="6">
        <v>43800</v>
      </c>
      <c r="I311" s="5" t="s">
        <v>24</v>
      </c>
      <c r="J311" s="5" t="s">
        <v>26</v>
      </c>
      <c r="K311" s="7">
        <f ca="1">YEAR(TODAY())-YEAR(DIM_CUSTOMERS[[#This Row],[BirthDate]])</f>
        <v>33</v>
      </c>
      <c r="L311" s="8" t="str" cm="1">
        <f t="array" aca="1" ref="L311" ca="1">_xlfn.IFS(DIM_CUSTOMERS[[#This Row],[Age]]&gt;60, "60+", DIM_CUSTOMERS[[#This Row],[Age]]&gt;21, "22-59", DIM_CUSTOMERS[[#This Row],[Age]]&gt;=18, "18-21", DIM_CUSTOMERS[[#This Row],[Age]]&lt;=17, "1-18")</f>
        <v>22-59</v>
      </c>
    </row>
    <row r="312" spans="1:12" x14ac:dyDescent="0.3">
      <c r="A312" s="8">
        <v>10310</v>
      </c>
      <c r="B312" s="5" t="s">
        <v>9974</v>
      </c>
      <c r="C312" s="5" t="s">
        <v>8979</v>
      </c>
      <c r="D312" s="5" t="s">
        <v>14</v>
      </c>
      <c r="E312" s="6">
        <v>18999</v>
      </c>
      <c r="F312" s="5" t="s">
        <v>18</v>
      </c>
      <c r="G312" s="5" t="s">
        <v>257</v>
      </c>
      <c r="H312" s="6">
        <v>43982</v>
      </c>
      <c r="I312" s="5" t="s">
        <v>22</v>
      </c>
      <c r="J312" s="5" t="s">
        <v>25</v>
      </c>
      <c r="K312" s="7">
        <f ca="1">YEAR(TODAY())-YEAR(DIM_CUSTOMERS[[#This Row],[BirthDate]])</f>
        <v>72</v>
      </c>
      <c r="L312" s="8" t="str" cm="1">
        <f t="array" aca="1" ref="L312" ca="1">_xlfn.IFS(DIM_CUSTOMERS[[#This Row],[Age]]&gt;60, "60+", DIM_CUSTOMERS[[#This Row],[Age]]&gt;21, "22-59", DIM_CUSTOMERS[[#This Row],[Age]]&gt;=18, "18-21", DIM_CUSTOMERS[[#This Row],[Age]]&lt;=17, "1-18")</f>
        <v>60+</v>
      </c>
    </row>
    <row r="313" spans="1:12" x14ac:dyDescent="0.3">
      <c r="A313" s="8">
        <v>10311</v>
      </c>
      <c r="B313" s="5" t="s">
        <v>9975</v>
      </c>
      <c r="C313" s="5" t="s">
        <v>8980</v>
      </c>
      <c r="D313" s="5" t="s">
        <v>14</v>
      </c>
      <c r="E313" s="6">
        <v>30281</v>
      </c>
      <c r="F313" s="5" t="s">
        <v>18</v>
      </c>
      <c r="G313" s="5" t="s">
        <v>257</v>
      </c>
      <c r="H313" s="6">
        <v>44390</v>
      </c>
      <c r="I313" s="5" t="s">
        <v>20</v>
      </c>
      <c r="J313" s="5" t="s">
        <v>27</v>
      </c>
      <c r="K313" s="7">
        <f ca="1">YEAR(TODAY())-YEAR(DIM_CUSTOMERS[[#This Row],[BirthDate]])</f>
        <v>42</v>
      </c>
      <c r="L313" s="8" t="str" cm="1">
        <f t="array" aca="1" ref="L313" ca="1">_xlfn.IFS(DIM_CUSTOMERS[[#This Row],[Age]]&gt;60, "60+", DIM_CUSTOMERS[[#This Row],[Age]]&gt;21, "22-59", DIM_CUSTOMERS[[#This Row],[Age]]&gt;=18, "18-21", DIM_CUSTOMERS[[#This Row],[Age]]&lt;=17, "1-18")</f>
        <v>22-59</v>
      </c>
    </row>
    <row r="314" spans="1:12" x14ac:dyDescent="0.3">
      <c r="A314" s="8">
        <v>10312</v>
      </c>
      <c r="B314" s="5" t="s">
        <v>9976</v>
      </c>
      <c r="C314" s="5" t="s">
        <v>8981</v>
      </c>
      <c r="D314" s="5" t="s">
        <v>14</v>
      </c>
      <c r="E314" s="6">
        <v>33995</v>
      </c>
      <c r="F314" s="5" t="s">
        <v>18</v>
      </c>
      <c r="G314" s="5" t="s">
        <v>257</v>
      </c>
      <c r="H314" s="6">
        <v>44520</v>
      </c>
      <c r="I314" s="5" t="s">
        <v>22</v>
      </c>
      <c r="J314" s="5" t="s">
        <v>27</v>
      </c>
      <c r="K314" s="7">
        <f ca="1">YEAR(TODAY())-YEAR(DIM_CUSTOMERS[[#This Row],[BirthDate]])</f>
        <v>31</v>
      </c>
      <c r="L314" s="8" t="str" cm="1">
        <f t="array" aca="1" ref="L314" ca="1">_xlfn.IFS(DIM_CUSTOMERS[[#This Row],[Age]]&gt;60, "60+", DIM_CUSTOMERS[[#This Row],[Age]]&gt;21, "22-59", DIM_CUSTOMERS[[#This Row],[Age]]&gt;=18, "18-21", DIM_CUSTOMERS[[#This Row],[Age]]&lt;=17, "1-18")</f>
        <v>22-59</v>
      </c>
    </row>
    <row r="315" spans="1:12" x14ac:dyDescent="0.3">
      <c r="A315" s="8">
        <v>10313</v>
      </c>
      <c r="B315" s="5" t="s">
        <v>9977</v>
      </c>
      <c r="C315" s="5" t="s">
        <v>8982</v>
      </c>
      <c r="D315" s="5" t="s">
        <v>13</v>
      </c>
      <c r="E315" s="6">
        <v>19066</v>
      </c>
      <c r="F315" s="5" t="s">
        <v>18</v>
      </c>
      <c r="G315" s="5" t="s">
        <v>22986</v>
      </c>
      <c r="H315" s="6">
        <v>45156</v>
      </c>
      <c r="I315" s="5" t="s">
        <v>20</v>
      </c>
      <c r="J315" s="5" t="s">
        <v>27</v>
      </c>
      <c r="K315" s="7">
        <f ca="1">YEAR(TODAY())-YEAR(DIM_CUSTOMERS[[#This Row],[BirthDate]])</f>
        <v>72</v>
      </c>
      <c r="L315" s="8" t="str" cm="1">
        <f t="array" aca="1" ref="L315" ca="1">_xlfn.IFS(DIM_CUSTOMERS[[#This Row],[Age]]&gt;60, "60+", DIM_CUSTOMERS[[#This Row],[Age]]&gt;21, "22-59", DIM_CUSTOMERS[[#This Row],[Age]]&gt;=18, "18-21", DIM_CUSTOMERS[[#This Row],[Age]]&lt;=17, "1-18")</f>
        <v>60+</v>
      </c>
    </row>
    <row r="316" spans="1:12" x14ac:dyDescent="0.3">
      <c r="A316" s="8">
        <v>10314</v>
      </c>
      <c r="B316" s="5" t="s">
        <v>9978</v>
      </c>
      <c r="C316" s="5" t="s">
        <v>8983</v>
      </c>
      <c r="D316" s="5" t="s">
        <v>13</v>
      </c>
      <c r="E316" s="6">
        <v>30320</v>
      </c>
      <c r="F316" s="5" t="s">
        <v>18</v>
      </c>
      <c r="G316" s="5" t="s">
        <v>257</v>
      </c>
      <c r="H316" s="6">
        <v>44546</v>
      </c>
      <c r="I316" s="5" t="s">
        <v>21</v>
      </c>
      <c r="J316" s="5" t="s">
        <v>27</v>
      </c>
      <c r="K316" s="7">
        <f ca="1">YEAR(TODAY())-YEAR(DIM_CUSTOMERS[[#This Row],[BirthDate]])</f>
        <v>41</v>
      </c>
      <c r="L316" s="8" t="str" cm="1">
        <f t="array" aca="1" ref="L316" ca="1">_xlfn.IFS(DIM_CUSTOMERS[[#This Row],[Age]]&gt;60, "60+", DIM_CUSTOMERS[[#This Row],[Age]]&gt;21, "22-59", DIM_CUSTOMERS[[#This Row],[Age]]&gt;=18, "18-21", DIM_CUSTOMERS[[#This Row],[Age]]&lt;=17, "1-18")</f>
        <v>22-59</v>
      </c>
    </row>
    <row r="317" spans="1:12" x14ac:dyDescent="0.3">
      <c r="A317" s="8">
        <v>10315</v>
      </c>
      <c r="B317" s="5" t="s">
        <v>9979</v>
      </c>
      <c r="C317" s="5" t="s">
        <v>8984</v>
      </c>
      <c r="D317" s="5" t="s">
        <v>14</v>
      </c>
      <c r="E317" s="6">
        <v>26563</v>
      </c>
      <c r="F317" s="5" t="s">
        <v>18</v>
      </c>
      <c r="G317" s="5" t="s">
        <v>257</v>
      </c>
      <c r="H317" s="6">
        <v>45444</v>
      </c>
      <c r="I317" s="5" t="s">
        <v>21</v>
      </c>
      <c r="J317" s="5" t="s">
        <v>26</v>
      </c>
      <c r="K317" s="7">
        <f ca="1">YEAR(TODAY())-YEAR(DIM_CUSTOMERS[[#This Row],[BirthDate]])</f>
        <v>52</v>
      </c>
      <c r="L317" s="8" t="str" cm="1">
        <f t="array" aca="1" ref="L317" ca="1">_xlfn.IFS(DIM_CUSTOMERS[[#This Row],[Age]]&gt;60, "60+", DIM_CUSTOMERS[[#This Row],[Age]]&gt;21, "22-59", DIM_CUSTOMERS[[#This Row],[Age]]&gt;=18, "18-21", DIM_CUSTOMERS[[#This Row],[Age]]&lt;=17, "1-18")</f>
        <v>22-59</v>
      </c>
    </row>
    <row r="318" spans="1:12" x14ac:dyDescent="0.3">
      <c r="A318" s="8">
        <v>10316</v>
      </c>
      <c r="B318" s="5" t="s">
        <v>9980</v>
      </c>
      <c r="C318" s="5" t="s">
        <v>8985</v>
      </c>
      <c r="D318" s="5" t="s">
        <v>14</v>
      </c>
      <c r="E318" s="6">
        <v>33251</v>
      </c>
      <c r="F318" s="5" t="s">
        <v>18</v>
      </c>
      <c r="G318" s="5" t="s">
        <v>247</v>
      </c>
      <c r="H318" s="6">
        <v>44021</v>
      </c>
      <c r="I318" s="5" t="s">
        <v>21</v>
      </c>
      <c r="J318" s="5" t="s">
        <v>25</v>
      </c>
      <c r="K318" s="7">
        <f ca="1">YEAR(TODAY())-YEAR(DIM_CUSTOMERS[[#This Row],[BirthDate]])</f>
        <v>33</v>
      </c>
      <c r="L318" s="8" t="str" cm="1">
        <f t="array" aca="1" ref="L318" ca="1">_xlfn.IFS(DIM_CUSTOMERS[[#This Row],[Age]]&gt;60, "60+", DIM_CUSTOMERS[[#This Row],[Age]]&gt;21, "22-59", DIM_CUSTOMERS[[#This Row],[Age]]&gt;=18, "18-21", DIM_CUSTOMERS[[#This Row],[Age]]&lt;=17, "1-18")</f>
        <v>22-59</v>
      </c>
    </row>
    <row r="319" spans="1:12" x14ac:dyDescent="0.3">
      <c r="A319" s="8">
        <v>10317</v>
      </c>
      <c r="B319" s="5" t="s">
        <v>9981</v>
      </c>
      <c r="C319" s="5" t="s">
        <v>8986</v>
      </c>
      <c r="D319" s="5" t="s">
        <v>13</v>
      </c>
      <c r="E319" s="6">
        <v>20851</v>
      </c>
      <c r="F319" s="5" t="s">
        <v>18</v>
      </c>
      <c r="G319" s="5" t="s">
        <v>247</v>
      </c>
      <c r="H319" s="6">
        <v>44730</v>
      </c>
      <c r="I319" s="5" t="s">
        <v>21</v>
      </c>
      <c r="J319" s="5" t="s">
        <v>25</v>
      </c>
      <c r="K319" s="7">
        <f ca="1">YEAR(TODAY())-YEAR(DIM_CUSTOMERS[[#This Row],[BirthDate]])</f>
        <v>67</v>
      </c>
      <c r="L319" s="8" t="str" cm="1">
        <f t="array" aca="1" ref="L319" ca="1">_xlfn.IFS(DIM_CUSTOMERS[[#This Row],[Age]]&gt;60, "60+", DIM_CUSTOMERS[[#This Row],[Age]]&gt;21, "22-59", DIM_CUSTOMERS[[#This Row],[Age]]&gt;=18, "18-21", DIM_CUSTOMERS[[#This Row],[Age]]&lt;=17, "1-18")</f>
        <v>60+</v>
      </c>
    </row>
    <row r="320" spans="1:12" x14ac:dyDescent="0.3">
      <c r="A320" s="8">
        <v>10318</v>
      </c>
      <c r="B320" s="5" t="s">
        <v>9982</v>
      </c>
      <c r="C320" s="5" t="s">
        <v>8987</v>
      </c>
      <c r="D320" s="5" t="s">
        <v>14</v>
      </c>
      <c r="E320" s="6">
        <v>21192</v>
      </c>
      <c r="F320" s="5" t="s">
        <v>18</v>
      </c>
      <c r="G320" s="5" t="s">
        <v>257</v>
      </c>
      <c r="H320" s="6">
        <v>45141</v>
      </c>
      <c r="I320" s="5" t="s">
        <v>23</v>
      </c>
      <c r="J320" s="5" t="s">
        <v>25</v>
      </c>
      <c r="K320" s="7">
        <f ca="1">YEAR(TODAY())-YEAR(DIM_CUSTOMERS[[#This Row],[BirthDate]])</f>
        <v>66</v>
      </c>
      <c r="L320" s="8" t="str" cm="1">
        <f t="array" aca="1" ref="L320" ca="1">_xlfn.IFS(DIM_CUSTOMERS[[#This Row],[Age]]&gt;60, "60+", DIM_CUSTOMERS[[#This Row],[Age]]&gt;21, "22-59", DIM_CUSTOMERS[[#This Row],[Age]]&gt;=18, "18-21", DIM_CUSTOMERS[[#This Row],[Age]]&lt;=17, "1-18")</f>
        <v>60+</v>
      </c>
    </row>
    <row r="321" spans="1:12" x14ac:dyDescent="0.3">
      <c r="A321" s="8">
        <v>10319</v>
      </c>
      <c r="B321" s="5" t="s">
        <v>9983</v>
      </c>
      <c r="C321" s="5" t="s">
        <v>8988</v>
      </c>
      <c r="D321" s="5" t="s">
        <v>13</v>
      </c>
      <c r="E321" s="6">
        <v>18421</v>
      </c>
      <c r="F321" s="5" t="s">
        <v>18</v>
      </c>
      <c r="G321" s="5" t="s">
        <v>257</v>
      </c>
      <c r="H321" s="6">
        <v>43758</v>
      </c>
      <c r="I321" s="5" t="s">
        <v>21</v>
      </c>
      <c r="J321" s="5" t="s">
        <v>26</v>
      </c>
      <c r="K321" s="7">
        <f ca="1">YEAR(TODAY())-YEAR(DIM_CUSTOMERS[[#This Row],[BirthDate]])</f>
        <v>74</v>
      </c>
      <c r="L321" s="8" t="str" cm="1">
        <f t="array" aca="1" ref="L321" ca="1">_xlfn.IFS(DIM_CUSTOMERS[[#This Row],[Age]]&gt;60, "60+", DIM_CUSTOMERS[[#This Row],[Age]]&gt;21, "22-59", DIM_CUSTOMERS[[#This Row],[Age]]&gt;=18, "18-21", DIM_CUSTOMERS[[#This Row],[Age]]&lt;=17, "1-18")</f>
        <v>60+</v>
      </c>
    </row>
    <row r="322" spans="1:12" x14ac:dyDescent="0.3">
      <c r="A322" s="8">
        <v>10320</v>
      </c>
      <c r="B322" s="5" t="s">
        <v>9984</v>
      </c>
      <c r="C322" s="5" t="s">
        <v>8989</v>
      </c>
      <c r="D322" s="5" t="s">
        <v>14</v>
      </c>
      <c r="E322" s="6">
        <v>26069</v>
      </c>
      <c r="F322" s="5" t="s">
        <v>18</v>
      </c>
      <c r="G322" s="5" t="s">
        <v>247</v>
      </c>
      <c r="H322" s="6">
        <v>44207</v>
      </c>
      <c r="I322" s="5" t="s">
        <v>23</v>
      </c>
      <c r="J322" s="5" t="s">
        <v>26</v>
      </c>
      <c r="K322" s="7">
        <f ca="1">YEAR(TODAY())-YEAR(DIM_CUSTOMERS[[#This Row],[BirthDate]])</f>
        <v>53</v>
      </c>
      <c r="L322" s="8" t="str" cm="1">
        <f t="array" aca="1" ref="L322" ca="1">_xlfn.IFS(DIM_CUSTOMERS[[#This Row],[Age]]&gt;60, "60+", DIM_CUSTOMERS[[#This Row],[Age]]&gt;21, "22-59", DIM_CUSTOMERS[[#This Row],[Age]]&gt;=18, "18-21", DIM_CUSTOMERS[[#This Row],[Age]]&lt;=17, "1-18")</f>
        <v>22-59</v>
      </c>
    </row>
    <row r="323" spans="1:12" x14ac:dyDescent="0.3">
      <c r="A323" s="8">
        <v>10321</v>
      </c>
      <c r="B323" s="5" t="s">
        <v>9985</v>
      </c>
      <c r="C323" s="5" t="s">
        <v>8990</v>
      </c>
      <c r="D323" s="5" t="s">
        <v>14</v>
      </c>
      <c r="E323" s="6">
        <v>21625</v>
      </c>
      <c r="F323" s="5" t="s">
        <v>18</v>
      </c>
      <c r="G323" s="5" t="s">
        <v>257</v>
      </c>
      <c r="H323" s="6">
        <v>45233</v>
      </c>
      <c r="I323" s="5" t="s">
        <v>20</v>
      </c>
      <c r="J323" s="5" t="s">
        <v>26</v>
      </c>
      <c r="K323" s="7">
        <f ca="1">YEAR(TODAY())-YEAR(DIM_CUSTOMERS[[#This Row],[BirthDate]])</f>
        <v>65</v>
      </c>
      <c r="L323" s="8" t="str" cm="1">
        <f t="array" aca="1" ref="L323" ca="1">_xlfn.IFS(DIM_CUSTOMERS[[#This Row],[Age]]&gt;60, "60+", DIM_CUSTOMERS[[#This Row],[Age]]&gt;21, "22-59", DIM_CUSTOMERS[[#This Row],[Age]]&gt;=18, "18-21", DIM_CUSTOMERS[[#This Row],[Age]]&lt;=17, "1-18")</f>
        <v>60+</v>
      </c>
    </row>
    <row r="324" spans="1:12" x14ac:dyDescent="0.3">
      <c r="A324" s="8">
        <v>10322</v>
      </c>
      <c r="B324" s="5" t="s">
        <v>9986</v>
      </c>
      <c r="C324" s="5" t="s">
        <v>8991</v>
      </c>
      <c r="D324" s="5" t="s">
        <v>13</v>
      </c>
      <c r="E324" s="6">
        <v>22312</v>
      </c>
      <c r="F324" s="5" t="s">
        <v>18</v>
      </c>
      <c r="G324" s="5" t="s">
        <v>22986</v>
      </c>
      <c r="H324" s="6">
        <v>44030</v>
      </c>
      <c r="I324" s="5" t="s">
        <v>24</v>
      </c>
      <c r="J324" s="5" t="s">
        <v>25</v>
      </c>
      <c r="K324" s="7">
        <f ca="1">YEAR(TODAY())-YEAR(DIM_CUSTOMERS[[#This Row],[BirthDate]])</f>
        <v>63</v>
      </c>
      <c r="L324" s="8" t="str" cm="1">
        <f t="array" aca="1" ref="L324" ca="1">_xlfn.IFS(DIM_CUSTOMERS[[#This Row],[Age]]&gt;60, "60+", DIM_CUSTOMERS[[#This Row],[Age]]&gt;21, "22-59", DIM_CUSTOMERS[[#This Row],[Age]]&gt;=18, "18-21", DIM_CUSTOMERS[[#This Row],[Age]]&lt;=17, "1-18")</f>
        <v>60+</v>
      </c>
    </row>
    <row r="325" spans="1:12" x14ac:dyDescent="0.3">
      <c r="A325" s="8">
        <v>10323</v>
      </c>
      <c r="B325" s="5" t="s">
        <v>9987</v>
      </c>
      <c r="C325" s="5" t="s">
        <v>8992</v>
      </c>
      <c r="D325" s="5" t="s">
        <v>13</v>
      </c>
      <c r="E325" s="6">
        <v>27238</v>
      </c>
      <c r="F325" s="5" t="s">
        <v>18</v>
      </c>
      <c r="G325" s="5" t="s">
        <v>247</v>
      </c>
      <c r="H325" s="6">
        <v>44181</v>
      </c>
      <c r="I325" s="5" t="s">
        <v>24</v>
      </c>
      <c r="J325" s="5" t="s">
        <v>27</v>
      </c>
      <c r="K325" s="7">
        <f ca="1">YEAR(TODAY())-YEAR(DIM_CUSTOMERS[[#This Row],[BirthDate]])</f>
        <v>50</v>
      </c>
      <c r="L325" s="8" t="str" cm="1">
        <f t="array" aca="1" ref="L325" ca="1">_xlfn.IFS(DIM_CUSTOMERS[[#This Row],[Age]]&gt;60, "60+", DIM_CUSTOMERS[[#This Row],[Age]]&gt;21, "22-59", DIM_CUSTOMERS[[#This Row],[Age]]&gt;=18, "18-21", DIM_CUSTOMERS[[#This Row],[Age]]&lt;=17, "1-18")</f>
        <v>22-59</v>
      </c>
    </row>
    <row r="326" spans="1:12" x14ac:dyDescent="0.3">
      <c r="A326" s="8">
        <v>10324</v>
      </c>
      <c r="B326" s="5" t="s">
        <v>9988</v>
      </c>
      <c r="C326" s="5" t="s">
        <v>8993</v>
      </c>
      <c r="D326" s="5" t="s">
        <v>13</v>
      </c>
      <c r="E326" s="6">
        <v>33772</v>
      </c>
      <c r="F326" s="5" t="s">
        <v>18</v>
      </c>
      <c r="G326" s="5" t="s">
        <v>257</v>
      </c>
      <c r="H326" s="6">
        <v>45036</v>
      </c>
      <c r="I326" s="5" t="s">
        <v>23</v>
      </c>
      <c r="J326" s="5" t="s">
        <v>26</v>
      </c>
      <c r="K326" s="7">
        <f ca="1">YEAR(TODAY())-YEAR(DIM_CUSTOMERS[[#This Row],[BirthDate]])</f>
        <v>32</v>
      </c>
      <c r="L326" s="8" t="str" cm="1">
        <f t="array" aca="1" ref="L326" ca="1">_xlfn.IFS(DIM_CUSTOMERS[[#This Row],[Age]]&gt;60, "60+", DIM_CUSTOMERS[[#This Row],[Age]]&gt;21, "22-59", DIM_CUSTOMERS[[#This Row],[Age]]&gt;=18, "18-21", DIM_CUSTOMERS[[#This Row],[Age]]&lt;=17, "1-18")</f>
        <v>22-59</v>
      </c>
    </row>
    <row r="327" spans="1:12" x14ac:dyDescent="0.3">
      <c r="A327" s="8">
        <v>10325</v>
      </c>
      <c r="B327" s="5" t="s">
        <v>9989</v>
      </c>
      <c r="C327" s="5" t="s">
        <v>8994</v>
      </c>
      <c r="D327" s="5" t="s">
        <v>14</v>
      </c>
      <c r="E327" s="6">
        <v>32667</v>
      </c>
      <c r="F327" s="5" t="s">
        <v>18</v>
      </c>
      <c r="G327" s="5" t="s">
        <v>247</v>
      </c>
      <c r="H327" s="6">
        <v>45013</v>
      </c>
      <c r="I327" s="5" t="s">
        <v>22</v>
      </c>
      <c r="J327" s="5" t="s">
        <v>26</v>
      </c>
      <c r="K327" s="7">
        <f ca="1">YEAR(TODAY())-YEAR(DIM_CUSTOMERS[[#This Row],[BirthDate]])</f>
        <v>35</v>
      </c>
      <c r="L327" s="8" t="str" cm="1">
        <f t="array" aca="1" ref="L327" ca="1">_xlfn.IFS(DIM_CUSTOMERS[[#This Row],[Age]]&gt;60, "60+", DIM_CUSTOMERS[[#This Row],[Age]]&gt;21, "22-59", DIM_CUSTOMERS[[#This Row],[Age]]&gt;=18, "18-21", DIM_CUSTOMERS[[#This Row],[Age]]&lt;=17, "1-18")</f>
        <v>22-59</v>
      </c>
    </row>
    <row r="328" spans="1:12" x14ac:dyDescent="0.3">
      <c r="A328" s="8">
        <v>10326</v>
      </c>
      <c r="B328" s="5" t="s">
        <v>9990</v>
      </c>
      <c r="C328" s="5" t="s">
        <v>8995</v>
      </c>
      <c r="D328" s="5" t="s">
        <v>13</v>
      </c>
      <c r="E328" s="6">
        <v>25564</v>
      </c>
      <c r="F328" s="5" t="s">
        <v>18</v>
      </c>
      <c r="G328" s="5" t="s">
        <v>257</v>
      </c>
      <c r="H328" s="6">
        <v>44495</v>
      </c>
      <c r="I328" s="5" t="s">
        <v>22</v>
      </c>
      <c r="J328" s="5" t="s">
        <v>27</v>
      </c>
      <c r="K328" s="7">
        <f ca="1">YEAR(TODAY())-YEAR(DIM_CUSTOMERS[[#This Row],[BirthDate]])</f>
        <v>55</v>
      </c>
      <c r="L328" s="8" t="str" cm="1">
        <f t="array" aca="1" ref="L328" ca="1">_xlfn.IFS(DIM_CUSTOMERS[[#This Row],[Age]]&gt;60, "60+", DIM_CUSTOMERS[[#This Row],[Age]]&gt;21, "22-59", DIM_CUSTOMERS[[#This Row],[Age]]&gt;=18, "18-21", DIM_CUSTOMERS[[#This Row],[Age]]&lt;=17, "1-18")</f>
        <v>22-59</v>
      </c>
    </row>
    <row r="329" spans="1:12" x14ac:dyDescent="0.3">
      <c r="A329" s="8">
        <v>10327</v>
      </c>
      <c r="B329" s="5" t="s">
        <v>9991</v>
      </c>
      <c r="C329" s="5" t="s">
        <v>8996</v>
      </c>
      <c r="D329" s="5" t="s">
        <v>14</v>
      </c>
      <c r="E329" s="6">
        <v>18270</v>
      </c>
      <c r="F329" s="5" t="s">
        <v>18</v>
      </c>
      <c r="G329" s="5" t="s">
        <v>247</v>
      </c>
      <c r="H329" s="6">
        <v>45400</v>
      </c>
      <c r="I329" s="5" t="s">
        <v>24</v>
      </c>
      <c r="J329" s="5" t="s">
        <v>27</v>
      </c>
      <c r="K329" s="7">
        <f ca="1">YEAR(TODAY())-YEAR(DIM_CUSTOMERS[[#This Row],[BirthDate]])</f>
        <v>74</v>
      </c>
      <c r="L329" s="8" t="str" cm="1">
        <f t="array" aca="1" ref="L329" ca="1">_xlfn.IFS(DIM_CUSTOMERS[[#This Row],[Age]]&gt;60, "60+", DIM_CUSTOMERS[[#This Row],[Age]]&gt;21, "22-59", DIM_CUSTOMERS[[#This Row],[Age]]&gt;=18, "18-21", DIM_CUSTOMERS[[#This Row],[Age]]&lt;=17, "1-18")</f>
        <v>60+</v>
      </c>
    </row>
    <row r="330" spans="1:12" x14ac:dyDescent="0.3">
      <c r="A330" s="8">
        <v>10328</v>
      </c>
      <c r="B330" s="5" t="s">
        <v>9992</v>
      </c>
      <c r="C330" s="5" t="s">
        <v>8997</v>
      </c>
      <c r="D330" s="5" t="s">
        <v>13</v>
      </c>
      <c r="E330" s="6">
        <v>28516</v>
      </c>
      <c r="F330" s="5" t="s">
        <v>18</v>
      </c>
      <c r="G330" s="5" t="s">
        <v>257</v>
      </c>
      <c r="H330" s="6">
        <v>44230</v>
      </c>
      <c r="I330" s="5" t="s">
        <v>20</v>
      </c>
      <c r="J330" s="5" t="s">
        <v>25</v>
      </c>
      <c r="K330" s="7">
        <f ca="1">YEAR(TODAY())-YEAR(DIM_CUSTOMERS[[#This Row],[BirthDate]])</f>
        <v>46</v>
      </c>
      <c r="L330" s="8" t="str" cm="1">
        <f t="array" aca="1" ref="L330" ca="1">_xlfn.IFS(DIM_CUSTOMERS[[#This Row],[Age]]&gt;60, "60+", DIM_CUSTOMERS[[#This Row],[Age]]&gt;21, "22-59", DIM_CUSTOMERS[[#This Row],[Age]]&gt;=18, "18-21", DIM_CUSTOMERS[[#This Row],[Age]]&lt;=17, "1-18")</f>
        <v>22-59</v>
      </c>
    </row>
    <row r="331" spans="1:12" x14ac:dyDescent="0.3">
      <c r="A331" s="8">
        <v>10329</v>
      </c>
      <c r="B331" s="5" t="s">
        <v>9993</v>
      </c>
      <c r="C331" s="5" t="s">
        <v>8998</v>
      </c>
      <c r="D331" s="5" t="s">
        <v>13</v>
      </c>
      <c r="E331" s="6">
        <v>28034</v>
      </c>
      <c r="F331" s="5" t="s">
        <v>18</v>
      </c>
      <c r="G331" s="5" t="s">
        <v>22986</v>
      </c>
      <c r="H331" s="6">
        <v>45052</v>
      </c>
      <c r="I331" s="5" t="s">
        <v>23</v>
      </c>
      <c r="J331" s="5" t="s">
        <v>26</v>
      </c>
      <c r="K331" s="7">
        <f ca="1">YEAR(TODAY())-YEAR(DIM_CUSTOMERS[[#This Row],[BirthDate]])</f>
        <v>48</v>
      </c>
      <c r="L331" s="8" t="str" cm="1">
        <f t="array" aca="1" ref="L331" ca="1">_xlfn.IFS(DIM_CUSTOMERS[[#This Row],[Age]]&gt;60, "60+", DIM_CUSTOMERS[[#This Row],[Age]]&gt;21, "22-59", DIM_CUSTOMERS[[#This Row],[Age]]&gt;=18, "18-21", DIM_CUSTOMERS[[#This Row],[Age]]&lt;=17, "1-18")</f>
        <v>22-59</v>
      </c>
    </row>
    <row r="332" spans="1:12" x14ac:dyDescent="0.3">
      <c r="A332" s="8">
        <v>10330</v>
      </c>
      <c r="B332" s="5" t="s">
        <v>9994</v>
      </c>
      <c r="C332" s="5" t="s">
        <v>8999</v>
      </c>
      <c r="D332" s="5" t="s">
        <v>14</v>
      </c>
      <c r="E332" s="6">
        <v>17157</v>
      </c>
      <c r="F332" s="5" t="s">
        <v>18</v>
      </c>
      <c r="G332" s="5" t="s">
        <v>257</v>
      </c>
      <c r="H332" s="6">
        <v>44582</v>
      </c>
      <c r="I332" s="5" t="s">
        <v>24</v>
      </c>
      <c r="J332" s="5" t="s">
        <v>25</v>
      </c>
      <c r="K332" s="7">
        <f ca="1">YEAR(TODAY())-YEAR(DIM_CUSTOMERS[[#This Row],[BirthDate]])</f>
        <v>78</v>
      </c>
      <c r="L332" s="8" t="str" cm="1">
        <f t="array" aca="1" ref="L332" ca="1">_xlfn.IFS(DIM_CUSTOMERS[[#This Row],[Age]]&gt;60, "60+", DIM_CUSTOMERS[[#This Row],[Age]]&gt;21, "22-59", DIM_CUSTOMERS[[#This Row],[Age]]&gt;=18, "18-21", DIM_CUSTOMERS[[#This Row],[Age]]&lt;=17, "1-18")</f>
        <v>60+</v>
      </c>
    </row>
    <row r="333" spans="1:12" x14ac:dyDescent="0.3">
      <c r="A333" s="8">
        <v>10331</v>
      </c>
      <c r="B333" s="5" t="s">
        <v>9995</v>
      </c>
      <c r="C333" s="5" t="s">
        <v>9000</v>
      </c>
      <c r="D333" s="5" t="s">
        <v>13</v>
      </c>
      <c r="E333" s="6">
        <v>25997</v>
      </c>
      <c r="F333" s="5" t="s">
        <v>18</v>
      </c>
      <c r="G333" s="5" t="s">
        <v>22986</v>
      </c>
      <c r="H333" s="6">
        <v>45325</v>
      </c>
      <c r="I333" s="5" t="s">
        <v>22</v>
      </c>
      <c r="J333" s="5" t="s">
        <v>25</v>
      </c>
      <c r="K333" s="7">
        <f ca="1">YEAR(TODAY())-YEAR(DIM_CUSTOMERS[[#This Row],[BirthDate]])</f>
        <v>53</v>
      </c>
      <c r="L333" s="8" t="str" cm="1">
        <f t="array" aca="1" ref="L333" ca="1">_xlfn.IFS(DIM_CUSTOMERS[[#This Row],[Age]]&gt;60, "60+", DIM_CUSTOMERS[[#This Row],[Age]]&gt;21, "22-59", DIM_CUSTOMERS[[#This Row],[Age]]&gt;=18, "18-21", DIM_CUSTOMERS[[#This Row],[Age]]&lt;=17, "1-18")</f>
        <v>22-59</v>
      </c>
    </row>
    <row r="334" spans="1:12" x14ac:dyDescent="0.3">
      <c r="A334" s="8">
        <v>10332</v>
      </c>
      <c r="B334" s="5" t="s">
        <v>9996</v>
      </c>
      <c r="C334" s="5" t="s">
        <v>9001</v>
      </c>
      <c r="D334" s="5" t="s">
        <v>14</v>
      </c>
      <c r="E334" s="6">
        <v>18092</v>
      </c>
      <c r="F334" s="5" t="s">
        <v>18</v>
      </c>
      <c r="G334" s="5" t="s">
        <v>247</v>
      </c>
      <c r="H334" s="6">
        <v>44460</v>
      </c>
      <c r="I334" s="5" t="s">
        <v>23</v>
      </c>
      <c r="J334" s="5" t="s">
        <v>27</v>
      </c>
      <c r="K334" s="7">
        <f ca="1">YEAR(TODAY())-YEAR(DIM_CUSTOMERS[[#This Row],[BirthDate]])</f>
        <v>75</v>
      </c>
      <c r="L334" s="8" t="str" cm="1">
        <f t="array" aca="1" ref="L334" ca="1">_xlfn.IFS(DIM_CUSTOMERS[[#This Row],[Age]]&gt;60, "60+", DIM_CUSTOMERS[[#This Row],[Age]]&gt;21, "22-59", DIM_CUSTOMERS[[#This Row],[Age]]&gt;=18, "18-21", DIM_CUSTOMERS[[#This Row],[Age]]&lt;=17, "1-18")</f>
        <v>60+</v>
      </c>
    </row>
    <row r="335" spans="1:12" x14ac:dyDescent="0.3">
      <c r="A335" s="8">
        <v>10333</v>
      </c>
      <c r="B335" s="5" t="s">
        <v>9997</v>
      </c>
      <c r="C335" s="5" t="s">
        <v>9002</v>
      </c>
      <c r="D335" s="5" t="s">
        <v>14</v>
      </c>
      <c r="E335" s="6">
        <v>30803</v>
      </c>
      <c r="F335" s="5" t="s">
        <v>18</v>
      </c>
      <c r="G335" s="5" t="s">
        <v>257</v>
      </c>
      <c r="H335" s="6">
        <v>44111</v>
      </c>
      <c r="I335" s="5" t="s">
        <v>21</v>
      </c>
      <c r="J335" s="5" t="s">
        <v>27</v>
      </c>
      <c r="K335" s="7">
        <f ca="1">YEAR(TODAY())-YEAR(DIM_CUSTOMERS[[#This Row],[BirthDate]])</f>
        <v>40</v>
      </c>
      <c r="L335" s="8" t="str" cm="1">
        <f t="array" aca="1" ref="L335" ca="1">_xlfn.IFS(DIM_CUSTOMERS[[#This Row],[Age]]&gt;60, "60+", DIM_CUSTOMERS[[#This Row],[Age]]&gt;21, "22-59", DIM_CUSTOMERS[[#This Row],[Age]]&gt;=18, "18-21", DIM_CUSTOMERS[[#This Row],[Age]]&lt;=17, "1-18")</f>
        <v>22-59</v>
      </c>
    </row>
    <row r="336" spans="1:12" x14ac:dyDescent="0.3">
      <c r="A336" s="8">
        <v>10334</v>
      </c>
      <c r="B336" s="5" t="s">
        <v>9998</v>
      </c>
      <c r="C336" s="5" t="s">
        <v>9003</v>
      </c>
      <c r="D336" s="5" t="s">
        <v>13</v>
      </c>
      <c r="E336" s="6">
        <v>19993</v>
      </c>
      <c r="F336" s="5" t="s">
        <v>18</v>
      </c>
      <c r="G336" s="5" t="s">
        <v>247</v>
      </c>
      <c r="H336" s="6">
        <v>44316</v>
      </c>
      <c r="I336" s="5" t="s">
        <v>24</v>
      </c>
      <c r="J336" s="5" t="s">
        <v>26</v>
      </c>
      <c r="K336" s="7">
        <f ca="1">YEAR(TODAY())-YEAR(DIM_CUSTOMERS[[#This Row],[BirthDate]])</f>
        <v>70</v>
      </c>
      <c r="L336" s="8" t="str" cm="1">
        <f t="array" aca="1" ref="L336" ca="1">_xlfn.IFS(DIM_CUSTOMERS[[#This Row],[Age]]&gt;60, "60+", DIM_CUSTOMERS[[#This Row],[Age]]&gt;21, "22-59", DIM_CUSTOMERS[[#This Row],[Age]]&gt;=18, "18-21", DIM_CUSTOMERS[[#This Row],[Age]]&lt;=17, "1-18")</f>
        <v>60+</v>
      </c>
    </row>
    <row r="337" spans="1:12" x14ac:dyDescent="0.3">
      <c r="A337" s="8">
        <v>10335</v>
      </c>
      <c r="B337" s="5" t="s">
        <v>9999</v>
      </c>
      <c r="C337" s="5" t="s">
        <v>9004</v>
      </c>
      <c r="D337" s="5" t="s">
        <v>14</v>
      </c>
      <c r="E337" s="6">
        <v>35011</v>
      </c>
      <c r="F337" s="5" t="s">
        <v>18</v>
      </c>
      <c r="G337" s="5" t="s">
        <v>257</v>
      </c>
      <c r="H337" s="6">
        <v>43746</v>
      </c>
      <c r="I337" s="5" t="s">
        <v>22</v>
      </c>
      <c r="J337" s="5" t="s">
        <v>26</v>
      </c>
      <c r="K337" s="7">
        <f ca="1">YEAR(TODAY())-YEAR(DIM_CUSTOMERS[[#This Row],[BirthDate]])</f>
        <v>29</v>
      </c>
      <c r="L337" s="8" t="str" cm="1">
        <f t="array" aca="1" ref="L337" ca="1">_xlfn.IFS(DIM_CUSTOMERS[[#This Row],[Age]]&gt;60, "60+", DIM_CUSTOMERS[[#This Row],[Age]]&gt;21, "22-59", DIM_CUSTOMERS[[#This Row],[Age]]&gt;=18, "18-21", DIM_CUSTOMERS[[#This Row],[Age]]&lt;=17, "1-18")</f>
        <v>22-59</v>
      </c>
    </row>
    <row r="338" spans="1:12" x14ac:dyDescent="0.3">
      <c r="A338" s="8">
        <v>10336</v>
      </c>
      <c r="B338" s="5" t="s">
        <v>10000</v>
      </c>
      <c r="C338" s="5" t="s">
        <v>9005</v>
      </c>
      <c r="D338" s="5" t="s">
        <v>14</v>
      </c>
      <c r="E338" s="6">
        <v>29193</v>
      </c>
      <c r="F338" s="5" t="s">
        <v>18</v>
      </c>
      <c r="G338" s="5" t="s">
        <v>247</v>
      </c>
      <c r="H338" s="6">
        <v>45197</v>
      </c>
      <c r="I338" s="5" t="s">
        <v>22</v>
      </c>
      <c r="J338" s="5" t="s">
        <v>25</v>
      </c>
      <c r="K338" s="7">
        <f ca="1">YEAR(TODAY())-YEAR(DIM_CUSTOMERS[[#This Row],[BirthDate]])</f>
        <v>45</v>
      </c>
      <c r="L338" s="8" t="str" cm="1">
        <f t="array" aca="1" ref="L338" ca="1">_xlfn.IFS(DIM_CUSTOMERS[[#This Row],[Age]]&gt;60, "60+", DIM_CUSTOMERS[[#This Row],[Age]]&gt;21, "22-59", DIM_CUSTOMERS[[#This Row],[Age]]&gt;=18, "18-21", DIM_CUSTOMERS[[#This Row],[Age]]&lt;=17, "1-18")</f>
        <v>22-59</v>
      </c>
    </row>
    <row r="339" spans="1:12" x14ac:dyDescent="0.3">
      <c r="A339" s="8">
        <v>10337</v>
      </c>
      <c r="B339" s="5" t="s">
        <v>10001</v>
      </c>
      <c r="C339" s="5" t="s">
        <v>9006</v>
      </c>
      <c r="D339" s="5" t="s">
        <v>14</v>
      </c>
      <c r="E339" s="6">
        <v>37319</v>
      </c>
      <c r="F339" s="5" t="s">
        <v>18</v>
      </c>
      <c r="G339" s="5" t="s">
        <v>257</v>
      </c>
      <c r="H339" s="6">
        <v>44968</v>
      </c>
      <c r="I339" s="5" t="s">
        <v>24</v>
      </c>
      <c r="J339" s="5" t="s">
        <v>25</v>
      </c>
      <c r="K339" s="7">
        <f ca="1">YEAR(TODAY())-YEAR(DIM_CUSTOMERS[[#This Row],[BirthDate]])</f>
        <v>22</v>
      </c>
      <c r="L339" s="8" t="str" cm="1">
        <f t="array" aca="1" ref="L339" ca="1">_xlfn.IFS(DIM_CUSTOMERS[[#This Row],[Age]]&gt;60, "60+", DIM_CUSTOMERS[[#This Row],[Age]]&gt;21, "22-59", DIM_CUSTOMERS[[#This Row],[Age]]&gt;=18, "18-21", DIM_CUSTOMERS[[#This Row],[Age]]&lt;=17, "1-18")</f>
        <v>22-59</v>
      </c>
    </row>
    <row r="340" spans="1:12" x14ac:dyDescent="0.3">
      <c r="A340" s="8">
        <v>10338</v>
      </c>
      <c r="B340" s="5" t="s">
        <v>10002</v>
      </c>
      <c r="C340" s="5" t="s">
        <v>9007</v>
      </c>
      <c r="D340" s="5" t="s">
        <v>13</v>
      </c>
      <c r="E340" s="6">
        <v>32209</v>
      </c>
      <c r="F340" s="5" t="s">
        <v>18</v>
      </c>
      <c r="G340" s="5" t="s">
        <v>22986</v>
      </c>
      <c r="H340" s="6">
        <v>45436</v>
      </c>
      <c r="I340" s="5" t="s">
        <v>22</v>
      </c>
      <c r="J340" s="5" t="s">
        <v>25</v>
      </c>
      <c r="K340" s="7">
        <f ca="1">YEAR(TODAY())-YEAR(DIM_CUSTOMERS[[#This Row],[BirthDate]])</f>
        <v>36</v>
      </c>
      <c r="L340" s="8" t="str" cm="1">
        <f t="array" aca="1" ref="L340" ca="1">_xlfn.IFS(DIM_CUSTOMERS[[#This Row],[Age]]&gt;60, "60+", DIM_CUSTOMERS[[#This Row],[Age]]&gt;21, "22-59", DIM_CUSTOMERS[[#This Row],[Age]]&gt;=18, "18-21", DIM_CUSTOMERS[[#This Row],[Age]]&lt;=17, "1-18")</f>
        <v>22-59</v>
      </c>
    </row>
    <row r="341" spans="1:12" x14ac:dyDescent="0.3">
      <c r="A341" s="8">
        <v>10339</v>
      </c>
      <c r="B341" s="5" t="s">
        <v>10003</v>
      </c>
      <c r="C341" s="5" t="s">
        <v>9008</v>
      </c>
      <c r="D341" s="5" t="s">
        <v>13</v>
      </c>
      <c r="E341" s="6">
        <v>36488</v>
      </c>
      <c r="F341" s="5" t="s">
        <v>18</v>
      </c>
      <c r="G341" s="5" t="s">
        <v>247</v>
      </c>
      <c r="H341" s="6">
        <v>44748</v>
      </c>
      <c r="I341" s="5" t="s">
        <v>21</v>
      </c>
      <c r="J341" s="5" t="s">
        <v>26</v>
      </c>
      <c r="K341" s="7">
        <f ca="1">YEAR(TODAY())-YEAR(DIM_CUSTOMERS[[#This Row],[BirthDate]])</f>
        <v>25</v>
      </c>
      <c r="L341" s="8" t="str" cm="1">
        <f t="array" aca="1" ref="L341" ca="1">_xlfn.IFS(DIM_CUSTOMERS[[#This Row],[Age]]&gt;60, "60+", DIM_CUSTOMERS[[#This Row],[Age]]&gt;21, "22-59", DIM_CUSTOMERS[[#This Row],[Age]]&gt;=18, "18-21", DIM_CUSTOMERS[[#This Row],[Age]]&lt;=17, "1-18")</f>
        <v>22-59</v>
      </c>
    </row>
    <row r="342" spans="1:12" x14ac:dyDescent="0.3">
      <c r="A342" s="8">
        <v>10340</v>
      </c>
      <c r="B342" s="5" t="s">
        <v>10004</v>
      </c>
      <c r="C342" s="5" t="s">
        <v>9009</v>
      </c>
      <c r="D342" s="5" t="s">
        <v>13</v>
      </c>
      <c r="E342" s="6">
        <v>31600</v>
      </c>
      <c r="F342" s="5" t="s">
        <v>18</v>
      </c>
      <c r="G342" s="5" t="s">
        <v>257</v>
      </c>
      <c r="H342" s="6">
        <v>44070</v>
      </c>
      <c r="I342" s="5" t="s">
        <v>24</v>
      </c>
      <c r="J342" s="5" t="s">
        <v>27</v>
      </c>
      <c r="K342" s="7">
        <f ca="1">YEAR(TODAY())-YEAR(DIM_CUSTOMERS[[#This Row],[BirthDate]])</f>
        <v>38</v>
      </c>
      <c r="L342" s="8" t="str" cm="1">
        <f t="array" aca="1" ref="L342" ca="1">_xlfn.IFS(DIM_CUSTOMERS[[#This Row],[Age]]&gt;60, "60+", DIM_CUSTOMERS[[#This Row],[Age]]&gt;21, "22-59", DIM_CUSTOMERS[[#This Row],[Age]]&gt;=18, "18-21", DIM_CUSTOMERS[[#This Row],[Age]]&lt;=17, "1-18")</f>
        <v>22-59</v>
      </c>
    </row>
    <row r="343" spans="1:12" x14ac:dyDescent="0.3">
      <c r="A343" s="8">
        <v>10341</v>
      </c>
      <c r="B343" s="5" t="s">
        <v>10005</v>
      </c>
      <c r="C343" s="5" t="s">
        <v>9010</v>
      </c>
      <c r="D343" s="5" t="s">
        <v>13</v>
      </c>
      <c r="E343" s="6">
        <v>24123</v>
      </c>
      <c r="F343" s="5" t="s">
        <v>18</v>
      </c>
      <c r="G343" s="5" t="s">
        <v>247</v>
      </c>
      <c r="H343" s="6">
        <v>43774</v>
      </c>
      <c r="I343" s="5" t="s">
        <v>24</v>
      </c>
      <c r="J343" s="5" t="s">
        <v>26</v>
      </c>
      <c r="K343" s="7">
        <f ca="1">YEAR(TODAY())-YEAR(DIM_CUSTOMERS[[#This Row],[BirthDate]])</f>
        <v>58</v>
      </c>
      <c r="L343" s="8" t="str" cm="1">
        <f t="array" aca="1" ref="L343" ca="1">_xlfn.IFS(DIM_CUSTOMERS[[#This Row],[Age]]&gt;60, "60+", DIM_CUSTOMERS[[#This Row],[Age]]&gt;21, "22-59", DIM_CUSTOMERS[[#This Row],[Age]]&gt;=18, "18-21", DIM_CUSTOMERS[[#This Row],[Age]]&lt;=17, "1-18")</f>
        <v>22-59</v>
      </c>
    </row>
    <row r="344" spans="1:12" x14ac:dyDescent="0.3">
      <c r="A344" s="8">
        <v>10342</v>
      </c>
      <c r="B344" s="5" t="s">
        <v>10006</v>
      </c>
      <c r="C344" s="5" t="s">
        <v>9011</v>
      </c>
      <c r="D344" s="5" t="s">
        <v>13</v>
      </c>
      <c r="E344" s="6">
        <v>17751</v>
      </c>
      <c r="F344" s="5" t="s">
        <v>18</v>
      </c>
      <c r="G344" s="5" t="s">
        <v>22986</v>
      </c>
      <c r="H344" s="6">
        <v>45298</v>
      </c>
      <c r="I344" s="5" t="s">
        <v>22</v>
      </c>
      <c r="J344" s="5" t="s">
        <v>26</v>
      </c>
      <c r="K344" s="7">
        <f ca="1">YEAR(TODAY())-YEAR(DIM_CUSTOMERS[[#This Row],[BirthDate]])</f>
        <v>76</v>
      </c>
      <c r="L344" s="8" t="str" cm="1">
        <f t="array" aca="1" ref="L344" ca="1">_xlfn.IFS(DIM_CUSTOMERS[[#This Row],[Age]]&gt;60, "60+", DIM_CUSTOMERS[[#This Row],[Age]]&gt;21, "22-59", DIM_CUSTOMERS[[#This Row],[Age]]&gt;=18, "18-21", DIM_CUSTOMERS[[#This Row],[Age]]&lt;=17, "1-18")</f>
        <v>60+</v>
      </c>
    </row>
    <row r="345" spans="1:12" x14ac:dyDescent="0.3">
      <c r="A345" s="8">
        <v>10343</v>
      </c>
      <c r="B345" s="5" t="s">
        <v>10007</v>
      </c>
      <c r="C345" s="5" t="s">
        <v>9012</v>
      </c>
      <c r="D345" s="5" t="s">
        <v>13</v>
      </c>
      <c r="E345" s="6">
        <v>30549</v>
      </c>
      <c r="F345" s="5" t="s">
        <v>18</v>
      </c>
      <c r="G345" s="5" t="s">
        <v>247</v>
      </c>
      <c r="H345" s="6">
        <v>45478</v>
      </c>
      <c r="I345" s="5" t="s">
        <v>23</v>
      </c>
      <c r="J345" s="5" t="s">
        <v>25</v>
      </c>
      <c r="K345" s="7">
        <f ca="1">YEAR(TODAY())-YEAR(DIM_CUSTOMERS[[#This Row],[BirthDate]])</f>
        <v>41</v>
      </c>
      <c r="L345" s="8" t="str" cm="1">
        <f t="array" aca="1" ref="L345" ca="1">_xlfn.IFS(DIM_CUSTOMERS[[#This Row],[Age]]&gt;60, "60+", DIM_CUSTOMERS[[#This Row],[Age]]&gt;21, "22-59", DIM_CUSTOMERS[[#This Row],[Age]]&gt;=18, "18-21", DIM_CUSTOMERS[[#This Row],[Age]]&lt;=17, "1-18")</f>
        <v>22-59</v>
      </c>
    </row>
    <row r="346" spans="1:12" x14ac:dyDescent="0.3">
      <c r="A346" s="8">
        <v>10344</v>
      </c>
      <c r="B346" s="5" t="s">
        <v>10008</v>
      </c>
      <c r="C346" s="5" t="s">
        <v>9013</v>
      </c>
      <c r="D346" s="5" t="s">
        <v>14</v>
      </c>
      <c r="E346" s="6">
        <v>30537</v>
      </c>
      <c r="F346" s="5" t="s">
        <v>18</v>
      </c>
      <c r="G346" s="5" t="s">
        <v>257</v>
      </c>
      <c r="H346" s="6">
        <v>45330</v>
      </c>
      <c r="I346" s="5" t="s">
        <v>20</v>
      </c>
      <c r="J346" s="5" t="s">
        <v>26</v>
      </c>
      <c r="K346" s="7">
        <f ca="1">YEAR(TODAY())-YEAR(DIM_CUSTOMERS[[#This Row],[BirthDate]])</f>
        <v>41</v>
      </c>
      <c r="L346" s="8" t="str" cm="1">
        <f t="array" aca="1" ref="L346" ca="1">_xlfn.IFS(DIM_CUSTOMERS[[#This Row],[Age]]&gt;60, "60+", DIM_CUSTOMERS[[#This Row],[Age]]&gt;21, "22-59", DIM_CUSTOMERS[[#This Row],[Age]]&gt;=18, "18-21", DIM_CUSTOMERS[[#This Row],[Age]]&lt;=17, "1-18")</f>
        <v>22-59</v>
      </c>
    </row>
    <row r="347" spans="1:12" x14ac:dyDescent="0.3">
      <c r="A347" s="8">
        <v>10345</v>
      </c>
      <c r="B347" s="5" t="s">
        <v>10009</v>
      </c>
      <c r="C347" s="5" t="s">
        <v>9014</v>
      </c>
      <c r="D347" s="5" t="s">
        <v>14</v>
      </c>
      <c r="E347" s="6">
        <v>38131</v>
      </c>
      <c r="F347" s="5" t="s">
        <v>18</v>
      </c>
      <c r="G347" s="5" t="s">
        <v>22986</v>
      </c>
      <c r="H347" s="6">
        <v>44815</v>
      </c>
      <c r="I347" s="5" t="s">
        <v>24</v>
      </c>
      <c r="J347" s="5" t="s">
        <v>26</v>
      </c>
      <c r="K347" s="7">
        <f ca="1">YEAR(TODAY())-YEAR(DIM_CUSTOMERS[[#This Row],[BirthDate]])</f>
        <v>20</v>
      </c>
      <c r="L347" s="8" t="str" cm="1">
        <f t="array" aca="1" ref="L347" ca="1">_xlfn.IFS(DIM_CUSTOMERS[[#This Row],[Age]]&gt;60, "60+", DIM_CUSTOMERS[[#This Row],[Age]]&gt;21, "22-59", DIM_CUSTOMERS[[#This Row],[Age]]&gt;=18, "18-21", DIM_CUSTOMERS[[#This Row],[Age]]&lt;=17, "1-18")</f>
        <v>18-21</v>
      </c>
    </row>
    <row r="348" spans="1:12" x14ac:dyDescent="0.3">
      <c r="A348" s="8">
        <v>10346</v>
      </c>
      <c r="B348" s="5" t="s">
        <v>10010</v>
      </c>
      <c r="C348" s="5" t="s">
        <v>9015</v>
      </c>
      <c r="D348" s="5" t="s">
        <v>13</v>
      </c>
      <c r="E348" s="6">
        <v>36584</v>
      </c>
      <c r="F348" s="5" t="s">
        <v>18</v>
      </c>
      <c r="G348" s="5" t="s">
        <v>247</v>
      </c>
      <c r="H348" s="6">
        <v>45528</v>
      </c>
      <c r="I348" s="5" t="s">
        <v>21</v>
      </c>
      <c r="J348" s="5" t="s">
        <v>27</v>
      </c>
      <c r="K348" s="7">
        <f ca="1">YEAR(TODAY())-YEAR(DIM_CUSTOMERS[[#This Row],[BirthDate]])</f>
        <v>24</v>
      </c>
      <c r="L348" s="8" t="str" cm="1">
        <f t="array" aca="1" ref="L348" ca="1">_xlfn.IFS(DIM_CUSTOMERS[[#This Row],[Age]]&gt;60, "60+", DIM_CUSTOMERS[[#This Row],[Age]]&gt;21, "22-59", DIM_CUSTOMERS[[#This Row],[Age]]&gt;=18, "18-21", DIM_CUSTOMERS[[#This Row],[Age]]&lt;=17, "1-18")</f>
        <v>22-59</v>
      </c>
    </row>
    <row r="349" spans="1:12" x14ac:dyDescent="0.3">
      <c r="A349" s="8">
        <v>10347</v>
      </c>
      <c r="B349" s="5" t="s">
        <v>10011</v>
      </c>
      <c r="C349" s="5" t="s">
        <v>9016</v>
      </c>
      <c r="D349" s="5" t="s">
        <v>13</v>
      </c>
      <c r="E349" s="6">
        <v>28667</v>
      </c>
      <c r="F349" s="5" t="s">
        <v>18</v>
      </c>
      <c r="G349" s="5" t="s">
        <v>247</v>
      </c>
      <c r="H349" s="6">
        <v>44226</v>
      </c>
      <c r="I349" s="5" t="s">
        <v>24</v>
      </c>
      <c r="J349" s="5" t="s">
        <v>27</v>
      </c>
      <c r="K349" s="7">
        <f ca="1">YEAR(TODAY())-YEAR(DIM_CUSTOMERS[[#This Row],[BirthDate]])</f>
        <v>46</v>
      </c>
      <c r="L349" s="8" t="str" cm="1">
        <f t="array" aca="1" ref="L349" ca="1">_xlfn.IFS(DIM_CUSTOMERS[[#This Row],[Age]]&gt;60, "60+", DIM_CUSTOMERS[[#This Row],[Age]]&gt;21, "22-59", DIM_CUSTOMERS[[#This Row],[Age]]&gt;=18, "18-21", DIM_CUSTOMERS[[#This Row],[Age]]&lt;=17, "1-18")</f>
        <v>22-59</v>
      </c>
    </row>
    <row r="350" spans="1:12" x14ac:dyDescent="0.3">
      <c r="A350" s="8">
        <v>10348</v>
      </c>
      <c r="B350" s="5" t="s">
        <v>10012</v>
      </c>
      <c r="C350" s="5" t="s">
        <v>9017</v>
      </c>
      <c r="D350" s="5" t="s">
        <v>13</v>
      </c>
      <c r="E350" s="6">
        <v>22715</v>
      </c>
      <c r="F350" s="5" t="s">
        <v>18</v>
      </c>
      <c r="G350" s="5" t="s">
        <v>22986</v>
      </c>
      <c r="H350" s="6">
        <v>43891</v>
      </c>
      <c r="I350" s="5" t="s">
        <v>21</v>
      </c>
      <c r="J350" s="5" t="s">
        <v>26</v>
      </c>
      <c r="K350" s="7">
        <f ca="1">YEAR(TODAY())-YEAR(DIM_CUSTOMERS[[#This Row],[BirthDate]])</f>
        <v>62</v>
      </c>
      <c r="L350" s="8" t="str" cm="1">
        <f t="array" aca="1" ref="L350" ca="1">_xlfn.IFS(DIM_CUSTOMERS[[#This Row],[Age]]&gt;60, "60+", DIM_CUSTOMERS[[#This Row],[Age]]&gt;21, "22-59", DIM_CUSTOMERS[[#This Row],[Age]]&gt;=18, "18-21", DIM_CUSTOMERS[[#This Row],[Age]]&lt;=17, "1-18")</f>
        <v>60+</v>
      </c>
    </row>
    <row r="351" spans="1:12" x14ac:dyDescent="0.3">
      <c r="A351" s="8">
        <v>10349</v>
      </c>
      <c r="B351" s="5" t="s">
        <v>10013</v>
      </c>
      <c r="C351" s="5" t="s">
        <v>9018</v>
      </c>
      <c r="D351" s="5" t="s">
        <v>13</v>
      </c>
      <c r="E351" s="6">
        <v>24052</v>
      </c>
      <c r="F351" s="5" t="s">
        <v>18</v>
      </c>
      <c r="G351" s="5" t="s">
        <v>247</v>
      </c>
      <c r="H351" s="6">
        <v>44730</v>
      </c>
      <c r="I351" s="5" t="s">
        <v>24</v>
      </c>
      <c r="J351" s="5" t="s">
        <v>26</v>
      </c>
      <c r="K351" s="7">
        <f ca="1">YEAR(TODAY())-YEAR(DIM_CUSTOMERS[[#This Row],[BirthDate]])</f>
        <v>59</v>
      </c>
      <c r="L351" s="8" t="str" cm="1">
        <f t="array" aca="1" ref="L351" ca="1">_xlfn.IFS(DIM_CUSTOMERS[[#This Row],[Age]]&gt;60, "60+", DIM_CUSTOMERS[[#This Row],[Age]]&gt;21, "22-59", DIM_CUSTOMERS[[#This Row],[Age]]&gt;=18, "18-21", DIM_CUSTOMERS[[#This Row],[Age]]&lt;=17, "1-18")</f>
        <v>22-59</v>
      </c>
    </row>
    <row r="352" spans="1:12" x14ac:dyDescent="0.3">
      <c r="A352" s="8">
        <v>10350</v>
      </c>
      <c r="B352" s="5" t="s">
        <v>10014</v>
      </c>
      <c r="C352" s="5" t="s">
        <v>9019</v>
      </c>
      <c r="D352" s="5" t="s">
        <v>14</v>
      </c>
      <c r="E352" s="6">
        <v>25379</v>
      </c>
      <c r="F352" s="5" t="s">
        <v>18</v>
      </c>
      <c r="G352" s="5" t="s">
        <v>22986</v>
      </c>
      <c r="H352" s="6">
        <v>45161</v>
      </c>
      <c r="I352" s="5" t="s">
        <v>24</v>
      </c>
      <c r="J352" s="5" t="s">
        <v>26</v>
      </c>
      <c r="K352" s="7">
        <f ca="1">YEAR(TODAY())-YEAR(DIM_CUSTOMERS[[#This Row],[BirthDate]])</f>
        <v>55</v>
      </c>
      <c r="L352" s="8" t="str" cm="1">
        <f t="array" aca="1" ref="L352" ca="1">_xlfn.IFS(DIM_CUSTOMERS[[#This Row],[Age]]&gt;60, "60+", DIM_CUSTOMERS[[#This Row],[Age]]&gt;21, "22-59", DIM_CUSTOMERS[[#This Row],[Age]]&gt;=18, "18-21", DIM_CUSTOMERS[[#This Row],[Age]]&lt;=17, "1-18")</f>
        <v>22-59</v>
      </c>
    </row>
    <row r="353" spans="1:12" x14ac:dyDescent="0.3">
      <c r="A353" s="8">
        <v>10351</v>
      </c>
      <c r="B353" s="5" t="s">
        <v>10015</v>
      </c>
      <c r="C353" s="5" t="s">
        <v>9020</v>
      </c>
      <c r="D353" s="5" t="s">
        <v>14</v>
      </c>
      <c r="E353" s="6">
        <v>17081</v>
      </c>
      <c r="F353" s="5" t="s">
        <v>18</v>
      </c>
      <c r="G353" s="5" t="s">
        <v>22986</v>
      </c>
      <c r="H353" s="6">
        <v>44341</v>
      </c>
      <c r="I353" s="5" t="s">
        <v>22</v>
      </c>
      <c r="J353" s="5" t="s">
        <v>27</v>
      </c>
      <c r="K353" s="7">
        <f ca="1">YEAR(TODAY())-YEAR(DIM_CUSTOMERS[[#This Row],[BirthDate]])</f>
        <v>78</v>
      </c>
      <c r="L353" s="8" t="str" cm="1">
        <f t="array" aca="1" ref="L353" ca="1">_xlfn.IFS(DIM_CUSTOMERS[[#This Row],[Age]]&gt;60, "60+", DIM_CUSTOMERS[[#This Row],[Age]]&gt;21, "22-59", DIM_CUSTOMERS[[#This Row],[Age]]&gt;=18, "18-21", DIM_CUSTOMERS[[#This Row],[Age]]&lt;=17, "1-18")</f>
        <v>60+</v>
      </c>
    </row>
    <row r="354" spans="1:12" x14ac:dyDescent="0.3">
      <c r="A354" s="8">
        <v>10352</v>
      </c>
      <c r="B354" s="5" t="s">
        <v>10016</v>
      </c>
      <c r="C354" s="5" t="s">
        <v>9021</v>
      </c>
      <c r="D354" s="5" t="s">
        <v>14</v>
      </c>
      <c r="E354" s="6">
        <v>33941</v>
      </c>
      <c r="F354" s="5" t="s">
        <v>18</v>
      </c>
      <c r="G354" s="5" t="s">
        <v>247</v>
      </c>
      <c r="H354" s="6">
        <v>44701</v>
      </c>
      <c r="I354" s="5" t="s">
        <v>24</v>
      </c>
      <c r="J354" s="5" t="s">
        <v>27</v>
      </c>
      <c r="K354" s="7">
        <f ca="1">YEAR(TODAY())-YEAR(DIM_CUSTOMERS[[#This Row],[BirthDate]])</f>
        <v>32</v>
      </c>
      <c r="L354" s="8" t="str" cm="1">
        <f t="array" aca="1" ref="L354" ca="1">_xlfn.IFS(DIM_CUSTOMERS[[#This Row],[Age]]&gt;60, "60+", DIM_CUSTOMERS[[#This Row],[Age]]&gt;21, "22-59", DIM_CUSTOMERS[[#This Row],[Age]]&gt;=18, "18-21", DIM_CUSTOMERS[[#This Row],[Age]]&lt;=17, "1-18")</f>
        <v>22-59</v>
      </c>
    </row>
    <row r="355" spans="1:12" x14ac:dyDescent="0.3">
      <c r="A355" s="8">
        <v>10353</v>
      </c>
      <c r="B355" s="5" t="s">
        <v>10017</v>
      </c>
      <c r="C355" s="5" t="s">
        <v>9022</v>
      </c>
      <c r="D355" s="5" t="s">
        <v>13</v>
      </c>
      <c r="E355" s="6">
        <v>30885</v>
      </c>
      <c r="F355" s="5" t="s">
        <v>18</v>
      </c>
      <c r="G355" s="5" t="s">
        <v>22986</v>
      </c>
      <c r="H355" s="6">
        <v>45413</v>
      </c>
      <c r="I355" s="5" t="s">
        <v>23</v>
      </c>
      <c r="J355" s="5" t="s">
        <v>26</v>
      </c>
      <c r="K355" s="7">
        <f ca="1">YEAR(TODAY())-YEAR(DIM_CUSTOMERS[[#This Row],[BirthDate]])</f>
        <v>40</v>
      </c>
      <c r="L355" s="8" t="str" cm="1">
        <f t="array" aca="1" ref="L355" ca="1">_xlfn.IFS(DIM_CUSTOMERS[[#This Row],[Age]]&gt;60, "60+", DIM_CUSTOMERS[[#This Row],[Age]]&gt;21, "22-59", DIM_CUSTOMERS[[#This Row],[Age]]&gt;=18, "18-21", DIM_CUSTOMERS[[#This Row],[Age]]&lt;=17, "1-18")</f>
        <v>22-59</v>
      </c>
    </row>
    <row r="356" spans="1:12" x14ac:dyDescent="0.3">
      <c r="A356" s="8">
        <v>10354</v>
      </c>
      <c r="B356" s="5" t="s">
        <v>10018</v>
      </c>
      <c r="C356" s="5" t="s">
        <v>9023</v>
      </c>
      <c r="D356" s="5" t="s">
        <v>14</v>
      </c>
      <c r="E356" s="6">
        <v>30984</v>
      </c>
      <c r="F356" s="5" t="s">
        <v>18</v>
      </c>
      <c r="G356" s="5" t="s">
        <v>247</v>
      </c>
      <c r="H356" s="6">
        <v>43949</v>
      </c>
      <c r="I356" s="5" t="s">
        <v>20</v>
      </c>
      <c r="J356" s="5" t="s">
        <v>25</v>
      </c>
      <c r="K356" s="7">
        <f ca="1">YEAR(TODAY())-YEAR(DIM_CUSTOMERS[[#This Row],[BirthDate]])</f>
        <v>40</v>
      </c>
      <c r="L356" s="8" t="str" cm="1">
        <f t="array" aca="1" ref="L356" ca="1">_xlfn.IFS(DIM_CUSTOMERS[[#This Row],[Age]]&gt;60, "60+", DIM_CUSTOMERS[[#This Row],[Age]]&gt;21, "22-59", DIM_CUSTOMERS[[#This Row],[Age]]&gt;=18, "18-21", DIM_CUSTOMERS[[#This Row],[Age]]&lt;=17, "1-18")</f>
        <v>22-59</v>
      </c>
    </row>
    <row r="357" spans="1:12" x14ac:dyDescent="0.3">
      <c r="A357" s="8">
        <v>10355</v>
      </c>
      <c r="B357" s="5" t="s">
        <v>10019</v>
      </c>
      <c r="C357" s="5" t="s">
        <v>9024</v>
      </c>
      <c r="D357" s="5" t="s">
        <v>14</v>
      </c>
      <c r="E357" s="6">
        <v>27291</v>
      </c>
      <c r="F357" s="5" t="s">
        <v>18</v>
      </c>
      <c r="G357" s="5" t="s">
        <v>257</v>
      </c>
      <c r="H357" s="6">
        <v>43848</v>
      </c>
      <c r="I357" s="5" t="s">
        <v>21</v>
      </c>
      <c r="J357" s="5" t="s">
        <v>25</v>
      </c>
      <c r="K357" s="7">
        <f ca="1">YEAR(TODAY())-YEAR(DIM_CUSTOMERS[[#This Row],[BirthDate]])</f>
        <v>50</v>
      </c>
      <c r="L357" s="8" t="str" cm="1">
        <f t="array" aca="1" ref="L357" ca="1">_xlfn.IFS(DIM_CUSTOMERS[[#This Row],[Age]]&gt;60, "60+", DIM_CUSTOMERS[[#This Row],[Age]]&gt;21, "22-59", DIM_CUSTOMERS[[#This Row],[Age]]&gt;=18, "18-21", DIM_CUSTOMERS[[#This Row],[Age]]&lt;=17, "1-18")</f>
        <v>22-59</v>
      </c>
    </row>
    <row r="358" spans="1:12" x14ac:dyDescent="0.3">
      <c r="A358" s="8">
        <v>10356</v>
      </c>
      <c r="B358" s="5" t="s">
        <v>10020</v>
      </c>
      <c r="C358" s="5" t="s">
        <v>9025</v>
      </c>
      <c r="D358" s="5" t="s">
        <v>14</v>
      </c>
      <c r="E358" s="6">
        <v>31503</v>
      </c>
      <c r="F358" s="5" t="s">
        <v>18</v>
      </c>
      <c r="G358" s="5" t="s">
        <v>22986</v>
      </c>
      <c r="H358" s="6">
        <v>45142</v>
      </c>
      <c r="I358" s="5" t="s">
        <v>20</v>
      </c>
      <c r="J358" s="5" t="s">
        <v>27</v>
      </c>
      <c r="K358" s="7">
        <f ca="1">YEAR(TODAY())-YEAR(DIM_CUSTOMERS[[#This Row],[BirthDate]])</f>
        <v>38</v>
      </c>
      <c r="L358" s="8" t="str" cm="1">
        <f t="array" aca="1" ref="L358" ca="1">_xlfn.IFS(DIM_CUSTOMERS[[#This Row],[Age]]&gt;60, "60+", DIM_CUSTOMERS[[#This Row],[Age]]&gt;21, "22-59", DIM_CUSTOMERS[[#This Row],[Age]]&gt;=18, "18-21", DIM_CUSTOMERS[[#This Row],[Age]]&lt;=17, "1-18")</f>
        <v>22-59</v>
      </c>
    </row>
    <row r="359" spans="1:12" x14ac:dyDescent="0.3">
      <c r="A359" s="8">
        <v>10357</v>
      </c>
      <c r="B359" s="5" t="s">
        <v>10021</v>
      </c>
      <c r="C359" s="5" t="s">
        <v>9026</v>
      </c>
      <c r="D359" s="5" t="s">
        <v>13</v>
      </c>
      <c r="E359" s="6">
        <v>22384</v>
      </c>
      <c r="F359" s="5" t="s">
        <v>18</v>
      </c>
      <c r="G359" s="5" t="s">
        <v>247</v>
      </c>
      <c r="H359" s="6">
        <v>44236</v>
      </c>
      <c r="I359" s="5" t="s">
        <v>20</v>
      </c>
      <c r="J359" s="5" t="s">
        <v>26</v>
      </c>
      <c r="K359" s="7">
        <f ca="1">YEAR(TODAY())-YEAR(DIM_CUSTOMERS[[#This Row],[BirthDate]])</f>
        <v>63</v>
      </c>
      <c r="L359" s="8" t="str" cm="1">
        <f t="array" aca="1" ref="L359" ca="1">_xlfn.IFS(DIM_CUSTOMERS[[#This Row],[Age]]&gt;60, "60+", DIM_CUSTOMERS[[#This Row],[Age]]&gt;21, "22-59", DIM_CUSTOMERS[[#This Row],[Age]]&gt;=18, "18-21", DIM_CUSTOMERS[[#This Row],[Age]]&lt;=17, "1-18")</f>
        <v>60+</v>
      </c>
    </row>
    <row r="360" spans="1:12" x14ac:dyDescent="0.3">
      <c r="A360" s="8">
        <v>10358</v>
      </c>
      <c r="B360" s="5" t="s">
        <v>10022</v>
      </c>
      <c r="C360" s="5" t="s">
        <v>9027</v>
      </c>
      <c r="D360" s="5" t="s">
        <v>14</v>
      </c>
      <c r="E360" s="6">
        <v>30828</v>
      </c>
      <c r="F360" s="5" t="s">
        <v>18</v>
      </c>
      <c r="G360" s="5" t="s">
        <v>247</v>
      </c>
      <c r="H360" s="6">
        <v>43969</v>
      </c>
      <c r="I360" s="5" t="s">
        <v>24</v>
      </c>
      <c r="J360" s="5" t="s">
        <v>25</v>
      </c>
      <c r="K360" s="7">
        <f ca="1">YEAR(TODAY())-YEAR(DIM_CUSTOMERS[[#This Row],[BirthDate]])</f>
        <v>40</v>
      </c>
      <c r="L360" s="8" t="str" cm="1">
        <f t="array" aca="1" ref="L360" ca="1">_xlfn.IFS(DIM_CUSTOMERS[[#This Row],[Age]]&gt;60, "60+", DIM_CUSTOMERS[[#This Row],[Age]]&gt;21, "22-59", DIM_CUSTOMERS[[#This Row],[Age]]&gt;=18, "18-21", DIM_CUSTOMERS[[#This Row],[Age]]&lt;=17, "1-18")</f>
        <v>22-59</v>
      </c>
    </row>
    <row r="361" spans="1:12" x14ac:dyDescent="0.3">
      <c r="A361" s="8">
        <v>10359</v>
      </c>
      <c r="B361" s="5" t="s">
        <v>10023</v>
      </c>
      <c r="C361" s="5" t="s">
        <v>9028</v>
      </c>
      <c r="D361" s="5" t="s">
        <v>13</v>
      </c>
      <c r="E361" s="6">
        <v>31521</v>
      </c>
      <c r="F361" s="5" t="s">
        <v>18</v>
      </c>
      <c r="G361" s="5" t="s">
        <v>257</v>
      </c>
      <c r="H361" s="6">
        <v>43961</v>
      </c>
      <c r="I361" s="5" t="s">
        <v>20</v>
      </c>
      <c r="J361" s="5" t="s">
        <v>25</v>
      </c>
      <c r="K361" s="7">
        <f ca="1">YEAR(TODAY())-YEAR(DIM_CUSTOMERS[[#This Row],[BirthDate]])</f>
        <v>38</v>
      </c>
      <c r="L361" s="8" t="str" cm="1">
        <f t="array" aca="1" ref="L361" ca="1">_xlfn.IFS(DIM_CUSTOMERS[[#This Row],[Age]]&gt;60, "60+", DIM_CUSTOMERS[[#This Row],[Age]]&gt;21, "22-59", DIM_CUSTOMERS[[#This Row],[Age]]&gt;=18, "18-21", DIM_CUSTOMERS[[#This Row],[Age]]&lt;=17, "1-18")</f>
        <v>22-59</v>
      </c>
    </row>
    <row r="362" spans="1:12" x14ac:dyDescent="0.3">
      <c r="A362" s="8">
        <v>10360</v>
      </c>
      <c r="B362" s="5" t="s">
        <v>10024</v>
      </c>
      <c r="C362" s="5" t="s">
        <v>9029</v>
      </c>
      <c r="D362" s="5" t="s">
        <v>14</v>
      </c>
      <c r="E362" s="6">
        <v>29127</v>
      </c>
      <c r="F362" s="5" t="s">
        <v>18</v>
      </c>
      <c r="G362" s="5" t="s">
        <v>247</v>
      </c>
      <c r="H362" s="6">
        <v>43893</v>
      </c>
      <c r="I362" s="5" t="s">
        <v>20</v>
      </c>
      <c r="J362" s="5" t="s">
        <v>26</v>
      </c>
      <c r="K362" s="7">
        <f ca="1">YEAR(TODAY())-YEAR(DIM_CUSTOMERS[[#This Row],[BirthDate]])</f>
        <v>45</v>
      </c>
      <c r="L362" s="8" t="str" cm="1">
        <f t="array" aca="1" ref="L362" ca="1">_xlfn.IFS(DIM_CUSTOMERS[[#This Row],[Age]]&gt;60, "60+", DIM_CUSTOMERS[[#This Row],[Age]]&gt;21, "22-59", DIM_CUSTOMERS[[#This Row],[Age]]&gt;=18, "18-21", DIM_CUSTOMERS[[#This Row],[Age]]&lt;=17, "1-18")</f>
        <v>22-59</v>
      </c>
    </row>
    <row r="363" spans="1:12" x14ac:dyDescent="0.3">
      <c r="A363" s="8">
        <v>10361</v>
      </c>
      <c r="B363" s="5" t="s">
        <v>10025</v>
      </c>
      <c r="C363" s="5" t="s">
        <v>9030</v>
      </c>
      <c r="D363" s="5" t="s">
        <v>14</v>
      </c>
      <c r="E363" s="6">
        <v>22588</v>
      </c>
      <c r="F363" s="5" t="s">
        <v>18</v>
      </c>
      <c r="G363" s="5" t="s">
        <v>247</v>
      </c>
      <c r="H363" s="6">
        <v>45527</v>
      </c>
      <c r="I363" s="5" t="s">
        <v>23</v>
      </c>
      <c r="J363" s="5" t="s">
        <v>25</v>
      </c>
      <c r="K363" s="7">
        <f ca="1">YEAR(TODAY())-YEAR(DIM_CUSTOMERS[[#This Row],[BirthDate]])</f>
        <v>63</v>
      </c>
      <c r="L363" s="8" t="str" cm="1">
        <f t="array" aca="1" ref="L363" ca="1">_xlfn.IFS(DIM_CUSTOMERS[[#This Row],[Age]]&gt;60, "60+", DIM_CUSTOMERS[[#This Row],[Age]]&gt;21, "22-59", DIM_CUSTOMERS[[#This Row],[Age]]&gt;=18, "18-21", DIM_CUSTOMERS[[#This Row],[Age]]&lt;=17, "1-18")</f>
        <v>60+</v>
      </c>
    </row>
    <row r="364" spans="1:12" x14ac:dyDescent="0.3">
      <c r="A364" s="8">
        <v>10362</v>
      </c>
      <c r="B364" s="5" t="s">
        <v>10026</v>
      </c>
      <c r="C364" s="5" t="s">
        <v>9031</v>
      </c>
      <c r="D364" s="5" t="s">
        <v>13</v>
      </c>
      <c r="E364" s="6">
        <v>22239</v>
      </c>
      <c r="F364" s="5" t="s">
        <v>18</v>
      </c>
      <c r="G364" s="5" t="s">
        <v>257</v>
      </c>
      <c r="H364" s="6">
        <v>44015</v>
      </c>
      <c r="I364" s="5" t="s">
        <v>21</v>
      </c>
      <c r="J364" s="5" t="s">
        <v>27</v>
      </c>
      <c r="K364" s="7">
        <f ca="1">YEAR(TODAY())-YEAR(DIM_CUSTOMERS[[#This Row],[BirthDate]])</f>
        <v>64</v>
      </c>
      <c r="L364" s="8" t="str" cm="1">
        <f t="array" aca="1" ref="L364" ca="1">_xlfn.IFS(DIM_CUSTOMERS[[#This Row],[Age]]&gt;60, "60+", DIM_CUSTOMERS[[#This Row],[Age]]&gt;21, "22-59", DIM_CUSTOMERS[[#This Row],[Age]]&gt;=18, "18-21", DIM_CUSTOMERS[[#This Row],[Age]]&lt;=17, "1-18")</f>
        <v>60+</v>
      </c>
    </row>
    <row r="365" spans="1:12" x14ac:dyDescent="0.3">
      <c r="A365" s="8">
        <v>10363</v>
      </c>
      <c r="B365" s="5" t="s">
        <v>10027</v>
      </c>
      <c r="C365" s="5" t="s">
        <v>9032</v>
      </c>
      <c r="D365" s="5" t="s">
        <v>14</v>
      </c>
      <c r="E365" s="6">
        <v>35024</v>
      </c>
      <c r="F365" s="5" t="s">
        <v>18</v>
      </c>
      <c r="G365" s="5" t="s">
        <v>247</v>
      </c>
      <c r="H365" s="6">
        <v>45107</v>
      </c>
      <c r="I365" s="5" t="s">
        <v>24</v>
      </c>
      <c r="J365" s="5" t="s">
        <v>27</v>
      </c>
      <c r="K365" s="7">
        <f ca="1">YEAR(TODAY())-YEAR(DIM_CUSTOMERS[[#This Row],[BirthDate]])</f>
        <v>29</v>
      </c>
      <c r="L365" s="8" t="str" cm="1">
        <f t="array" aca="1" ref="L365" ca="1">_xlfn.IFS(DIM_CUSTOMERS[[#This Row],[Age]]&gt;60, "60+", DIM_CUSTOMERS[[#This Row],[Age]]&gt;21, "22-59", DIM_CUSTOMERS[[#This Row],[Age]]&gt;=18, "18-21", DIM_CUSTOMERS[[#This Row],[Age]]&lt;=17, "1-18")</f>
        <v>22-59</v>
      </c>
    </row>
    <row r="366" spans="1:12" x14ac:dyDescent="0.3">
      <c r="A366" s="8">
        <v>10364</v>
      </c>
      <c r="B366" s="5" t="s">
        <v>10028</v>
      </c>
      <c r="C366" s="5" t="s">
        <v>9033</v>
      </c>
      <c r="D366" s="5" t="s">
        <v>14</v>
      </c>
      <c r="E366" s="6">
        <v>26067</v>
      </c>
      <c r="F366" s="5" t="s">
        <v>18</v>
      </c>
      <c r="G366" s="5" t="s">
        <v>257</v>
      </c>
      <c r="H366" s="6">
        <v>45300</v>
      </c>
      <c r="I366" s="5" t="s">
        <v>24</v>
      </c>
      <c r="J366" s="5" t="s">
        <v>25</v>
      </c>
      <c r="K366" s="7">
        <f ca="1">YEAR(TODAY())-YEAR(DIM_CUSTOMERS[[#This Row],[BirthDate]])</f>
        <v>53</v>
      </c>
      <c r="L366" s="8" t="str" cm="1">
        <f t="array" aca="1" ref="L366" ca="1">_xlfn.IFS(DIM_CUSTOMERS[[#This Row],[Age]]&gt;60, "60+", DIM_CUSTOMERS[[#This Row],[Age]]&gt;21, "22-59", DIM_CUSTOMERS[[#This Row],[Age]]&gt;=18, "18-21", DIM_CUSTOMERS[[#This Row],[Age]]&lt;=17, "1-18")</f>
        <v>22-59</v>
      </c>
    </row>
    <row r="367" spans="1:12" x14ac:dyDescent="0.3">
      <c r="A367" s="8">
        <v>10365</v>
      </c>
      <c r="B367" s="5" t="s">
        <v>10029</v>
      </c>
      <c r="C367" s="5" t="s">
        <v>9034</v>
      </c>
      <c r="D367" s="5" t="s">
        <v>13</v>
      </c>
      <c r="E367" s="6">
        <v>36639</v>
      </c>
      <c r="F367" s="5" t="s">
        <v>18</v>
      </c>
      <c r="G367" s="5" t="s">
        <v>22986</v>
      </c>
      <c r="H367" s="6">
        <v>45350</v>
      </c>
      <c r="I367" s="5" t="s">
        <v>23</v>
      </c>
      <c r="J367" s="5" t="s">
        <v>26</v>
      </c>
      <c r="K367" s="7">
        <f ca="1">YEAR(TODAY())-YEAR(DIM_CUSTOMERS[[#This Row],[BirthDate]])</f>
        <v>24</v>
      </c>
      <c r="L367" s="8" t="str" cm="1">
        <f t="array" aca="1" ref="L367" ca="1">_xlfn.IFS(DIM_CUSTOMERS[[#This Row],[Age]]&gt;60, "60+", DIM_CUSTOMERS[[#This Row],[Age]]&gt;21, "22-59", DIM_CUSTOMERS[[#This Row],[Age]]&gt;=18, "18-21", DIM_CUSTOMERS[[#This Row],[Age]]&lt;=17, "1-18")</f>
        <v>22-59</v>
      </c>
    </row>
    <row r="368" spans="1:12" x14ac:dyDescent="0.3">
      <c r="A368" s="8">
        <v>10366</v>
      </c>
      <c r="B368" s="5" t="s">
        <v>10030</v>
      </c>
      <c r="C368" s="5" t="s">
        <v>9035</v>
      </c>
      <c r="D368" s="5" t="s">
        <v>14</v>
      </c>
      <c r="E368" s="6">
        <v>27986</v>
      </c>
      <c r="F368" s="5" t="s">
        <v>18</v>
      </c>
      <c r="G368" s="5" t="s">
        <v>22986</v>
      </c>
      <c r="H368" s="6">
        <v>44525</v>
      </c>
      <c r="I368" s="5" t="s">
        <v>24</v>
      </c>
      <c r="J368" s="5" t="s">
        <v>26</v>
      </c>
      <c r="K368" s="7">
        <f ca="1">YEAR(TODAY())-YEAR(DIM_CUSTOMERS[[#This Row],[BirthDate]])</f>
        <v>48</v>
      </c>
      <c r="L368" s="8" t="str" cm="1">
        <f t="array" aca="1" ref="L368" ca="1">_xlfn.IFS(DIM_CUSTOMERS[[#This Row],[Age]]&gt;60, "60+", DIM_CUSTOMERS[[#This Row],[Age]]&gt;21, "22-59", DIM_CUSTOMERS[[#This Row],[Age]]&gt;=18, "18-21", DIM_CUSTOMERS[[#This Row],[Age]]&lt;=17, "1-18")</f>
        <v>22-59</v>
      </c>
    </row>
    <row r="369" spans="1:12" x14ac:dyDescent="0.3">
      <c r="A369" s="8">
        <v>10367</v>
      </c>
      <c r="B369" s="5" t="s">
        <v>10031</v>
      </c>
      <c r="C369" s="5" t="s">
        <v>9036</v>
      </c>
      <c r="D369" s="5" t="s">
        <v>13</v>
      </c>
      <c r="E369" s="6">
        <v>38730</v>
      </c>
      <c r="F369" s="5" t="s">
        <v>18</v>
      </c>
      <c r="G369" s="5" t="s">
        <v>22986</v>
      </c>
      <c r="H369" s="6">
        <v>43982</v>
      </c>
      <c r="I369" s="5" t="s">
        <v>21</v>
      </c>
      <c r="J369" s="5" t="s">
        <v>25</v>
      </c>
      <c r="K369" s="7">
        <f ca="1">YEAR(TODAY())-YEAR(DIM_CUSTOMERS[[#This Row],[BirthDate]])</f>
        <v>18</v>
      </c>
      <c r="L369" s="8" t="str" cm="1">
        <f t="array" aca="1" ref="L369" ca="1">_xlfn.IFS(DIM_CUSTOMERS[[#This Row],[Age]]&gt;60, "60+", DIM_CUSTOMERS[[#This Row],[Age]]&gt;21, "22-59", DIM_CUSTOMERS[[#This Row],[Age]]&gt;=18, "18-21", DIM_CUSTOMERS[[#This Row],[Age]]&lt;=17, "1-18")</f>
        <v>18-21</v>
      </c>
    </row>
    <row r="370" spans="1:12" x14ac:dyDescent="0.3">
      <c r="A370" s="8">
        <v>10368</v>
      </c>
      <c r="B370" s="5" t="s">
        <v>10032</v>
      </c>
      <c r="C370" s="5" t="s">
        <v>9037</v>
      </c>
      <c r="D370" s="5" t="s">
        <v>13</v>
      </c>
      <c r="E370" s="6">
        <v>29842</v>
      </c>
      <c r="F370" s="5" t="s">
        <v>18</v>
      </c>
      <c r="G370" s="5" t="s">
        <v>257</v>
      </c>
      <c r="H370" s="6">
        <v>44850</v>
      </c>
      <c r="I370" s="5" t="s">
        <v>24</v>
      </c>
      <c r="J370" s="5" t="s">
        <v>27</v>
      </c>
      <c r="K370" s="7">
        <f ca="1">YEAR(TODAY())-YEAR(DIM_CUSTOMERS[[#This Row],[BirthDate]])</f>
        <v>43</v>
      </c>
      <c r="L370" s="8" t="str" cm="1">
        <f t="array" aca="1" ref="L370" ca="1">_xlfn.IFS(DIM_CUSTOMERS[[#This Row],[Age]]&gt;60, "60+", DIM_CUSTOMERS[[#This Row],[Age]]&gt;21, "22-59", DIM_CUSTOMERS[[#This Row],[Age]]&gt;=18, "18-21", DIM_CUSTOMERS[[#This Row],[Age]]&lt;=17, "1-18")</f>
        <v>22-59</v>
      </c>
    </row>
    <row r="371" spans="1:12" x14ac:dyDescent="0.3">
      <c r="A371" s="8">
        <v>10369</v>
      </c>
      <c r="B371" s="5" t="s">
        <v>10033</v>
      </c>
      <c r="C371" s="5" t="s">
        <v>9038</v>
      </c>
      <c r="D371" s="5" t="s">
        <v>14</v>
      </c>
      <c r="E371" s="6">
        <v>25957</v>
      </c>
      <c r="F371" s="5" t="s">
        <v>18</v>
      </c>
      <c r="G371" s="5" t="s">
        <v>22986</v>
      </c>
      <c r="H371" s="6">
        <v>44021</v>
      </c>
      <c r="I371" s="5" t="s">
        <v>20</v>
      </c>
      <c r="J371" s="5" t="s">
        <v>27</v>
      </c>
      <c r="K371" s="7">
        <f ca="1">YEAR(TODAY())-YEAR(DIM_CUSTOMERS[[#This Row],[BirthDate]])</f>
        <v>53</v>
      </c>
      <c r="L371" s="8" t="str" cm="1">
        <f t="array" aca="1" ref="L371" ca="1">_xlfn.IFS(DIM_CUSTOMERS[[#This Row],[Age]]&gt;60, "60+", DIM_CUSTOMERS[[#This Row],[Age]]&gt;21, "22-59", DIM_CUSTOMERS[[#This Row],[Age]]&gt;=18, "18-21", DIM_CUSTOMERS[[#This Row],[Age]]&lt;=17, "1-18")</f>
        <v>22-59</v>
      </c>
    </row>
    <row r="372" spans="1:12" x14ac:dyDescent="0.3">
      <c r="A372" s="8">
        <v>10370</v>
      </c>
      <c r="B372" s="5" t="s">
        <v>10034</v>
      </c>
      <c r="C372" s="5" t="s">
        <v>9039</v>
      </c>
      <c r="D372" s="5" t="s">
        <v>13</v>
      </c>
      <c r="E372" s="6">
        <v>18016</v>
      </c>
      <c r="F372" s="5" t="s">
        <v>18</v>
      </c>
      <c r="G372" s="5" t="s">
        <v>22986</v>
      </c>
      <c r="H372" s="6">
        <v>44383</v>
      </c>
      <c r="I372" s="5" t="s">
        <v>20</v>
      </c>
      <c r="J372" s="5" t="s">
        <v>25</v>
      </c>
      <c r="K372" s="7">
        <f ca="1">YEAR(TODAY())-YEAR(DIM_CUSTOMERS[[#This Row],[BirthDate]])</f>
        <v>75</v>
      </c>
      <c r="L372" s="8" t="str" cm="1">
        <f t="array" aca="1" ref="L372" ca="1">_xlfn.IFS(DIM_CUSTOMERS[[#This Row],[Age]]&gt;60, "60+", DIM_CUSTOMERS[[#This Row],[Age]]&gt;21, "22-59", DIM_CUSTOMERS[[#This Row],[Age]]&gt;=18, "18-21", DIM_CUSTOMERS[[#This Row],[Age]]&lt;=17, "1-18")</f>
        <v>60+</v>
      </c>
    </row>
    <row r="373" spans="1:12" x14ac:dyDescent="0.3">
      <c r="A373" s="8">
        <v>10371</v>
      </c>
      <c r="B373" s="5" t="s">
        <v>10035</v>
      </c>
      <c r="C373" s="5" t="s">
        <v>9040</v>
      </c>
      <c r="D373" s="5" t="s">
        <v>14</v>
      </c>
      <c r="E373" s="6">
        <v>17176</v>
      </c>
      <c r="F373" s="5" t="s">
        <v>18</v>
      </c>
      <c r="G373" s="5" t="s">
        <v>22986</v>
      </c>
      <c r="H373" s="6">
        <v>44966</v>
      </c>
      <c r="I373" s="5" t="s">
        <v>23</v>
      </c>
      <c r="J373" s="5" t="s">
        <v>26</v>
      </c>
      <c r="K373" s="7">
        <f ca="1">YEAR(TODAY())-YEAR(DIM_CUSTOMERS[[#This Row],[BirthDate]])</f>
        <v>77</v>
      </c>
      <c r="L373" s="8" t="str" cm="1">
        <f t="array" aca="1" ref="L373" ca="1">_xlfn.IFS(DIM_CUSTOMERS[[#This Row],[Age]]&gt;60, "60+", DIM_CUSTOMERS[[#This Row],[Age]]&gt;21, "22-59", DIM_CUSTOMERS[[#This Row],[Age]]&gt;=18, "18-21", DIM_CUSTOMERS[[#This Row],[Age]]&lt;=17, "1-18")</f>
        <v>60+</v>
      </c>
    </row>
    <row r="374" spans="1:12" x14ac:dyDescent="0.3">
      <c r="A374" s="8">
        <v>10372</v>
      </c>
      <c r="B374" s="5" t="s">
        <v>10036</v>
      </c>
      <c r="C374" s="5" t="s">
        <v>9041</v>
      </c>
      <c r="D374" s="5" t="s">
        <v>14</v>
      </c>
      <c r="E374" s="6">
        <v>34063</v>
      </c>
      <c r="F374" s="5" t="s">
        <v>18</v>
      </c>
      <c r="G374" s="5" t="s">
        <v>22986</v>
      </c>
      <c r="H374" s="6">
        <v>44091</v>
      </c>
      <c r="I374" s="5" t="s">
        <v>22</v>
      </c>
      <c r="J374" s="5" t="s">
        <v>27</v>
      </c>
      <c r="K374" s="7">
        <f ca="1">YEAR(TODAY())-YEAR(DIM_CUSTOMERS[[#This Row],[BirthDate]])</f>
        <v>31</v>
      </c>
      <c r="L374" s="8" t="str" cm="1">
        <f t="array" aca="1" ref="L374" ca="1">_xlfn.IFS(DIM_CUSTOMERS[[#This Row],[Age]]&gt;60, "60+", DIM_CUSTOMERS[[#This Row],[Age]]&gt;21, "22-59", DIM_CUSTOMERS[[#This Row],[Age]]&gt;=18, "18-21", DIM_CUSTOMERS[[#This Row],[Age]]&lt;=17, "1-18")</f>
        <v>22-59</v>
      </c>
    </row>
    <row r="375" spans="1:12" x14ac:dyDescent="0.3">
      <c r="A375" s="8">
        <v>10373</v>
      </c>
      <c r="B375" s="5" t="s">
        <v>10037</v>
      </c>
      <c r="C375" s="5" t="s">
        <v>9042</v>
      </c>
      <c r="D375" s="5" t="s">
        <v>13</v>
      </c>
      <c r="E375" s="6">
        <v>31047</v>
      </c>
      <c r="F375" s="5" t="s">
        <v>18</v>
      </c>
      <c r="G375" s="5" t="s">
        <v>22986</v>
      </c>
      <c r="H375" s="6">
        <v>45063</v>
      </c>
      <c r="I375" s="5" t="s">
        <v>24</v>
      </c>
      <c r="J375" s="5" t="s">
        <v>26</v>
      </c>
      <c r="K375" s="7">
        <f ca="1">YEAR(TODAY())-YEAR(DIM_CUSTOMERS[[#This Row],[BirthDate]])</f>
        <v>40</v>
      </c>
      <c r="L375" s="8" t="str" cm="1">
        <f t="array" aca="1" ref="L375" ca="1">_xlfn.IFS(DIM_CUSTOMERS[[#This Row],[Age]]&gt;60, "60+", DIM_CUSTOMERS[[#This Row],[Age]]&gt;21, "22-59", DIM_CUSTOMERS[[#This Row],[Age]]&gt;=18, "18-21", DIM_CUSTOMERS[[#This Row],[Age]]&lt;=17, "1-18")</f>
        <v>22-59</v>
      </c>
    </row>
    <row r="376" spans="1:12" x14ac:dyDescent="0.3">
      <c r="A376" s="8">
        <v>10374</v>
      </c>
      <c r="B376" s="5" t="s">
        <v>10038</v>
      </c>
      <c r="C376" s="5" t="s">
        <v>9043</v>
      </c>
      <c r="D376" s="5" t="s">
        <v>14</v>
      </c>
      <c r="E376" s="6">
        <v>21363</v>
      </c>
      <c r="F376" s="5" t="s">
        <v>18</v>
      </c>
      <c r="G376" s="5" t="s">
        <v>247</v>
      </c>
      <c r="H376" s="6">
        <v>44049</v>
      </c>
      <c r="I376" s="5" t="s">
        <v>22</v>
      </c>
      <c r="J376" s="5" t="s">
        <v>25</v>
      </c>
      <c r="K376" s="7">
        <f ca="1">YEAR(TODAY())-YEAR(DIM_CUSTOMERS[[#This Row],[BirthDate]])</f>
        <v>66</v>
      </c>
      <c r="L376" s="8" t="str" cm="1">
        <f t="array" aca="1" ref="L376" ca="1">_xlfn.IFS(DIM_CUSTOMERS[[#This Row],[Age]]&gt;60, "60+", DIM_CUSTOMERS[[#This Row],[Age]]&gt;21, "22-59", DIM_CUSTOMERS[[#This Row],[Age]]&gt;=18, "18-21", DIM_CUSTOMERS[[#This Row],[Age]]&lt;=17, "1-18")</f>
        <v>60+</v>
      </c>
    </row>
    <row r="377" spans="1:12" x14ac:dyDescent="0.3">
      <c r="A377" s="8">
        <v>10375</v>
      </c>
      <c r="B377" s="5" t="s">
        <v>10039</v>
      </c>
      <c r="C377" s="5" t="s">
        <v>9044</v>
      </c>
      <c r="D377" s="5" t="s">
        <v>14</v>
      </c>
      <c r="E377" s="6">
        <v>37064</v>
      </c>
      <c r="F377" s="5" t="s">
        <v>18</v>
      </c>
      <c r="G377" s="5" t="s">
        <v>257</v>
      </c>
      <c r="H377" s="6">
        <v>45065</v>
      </c>
      <c r="I377" s="5" t="s">
        <v>23</v>
      </c>
      <c r="J377" s="5" t="s">
        <v>26</v>
      </c>
      <c r="K377" s="7">
        <f ca="1">YEAR(TODAY())-YEAR(DIM_CUSTOMERS[[#This Row],[BirthDate]])</f>
        <v>23</v>
      </c>
      <c r="L377" s="8" t="str" cm="1">
        <f t="array" aca="1" ref="L377" ca="1">_xlfn.IFS(DIM_CUSTOMERS[[#This Row],[Age]]&gt;60, "60+", DIM_CUSTOMERS[[#This Row],[Age]]&gt;21, "22-59", DIM_CUSTOMERS[[#This Row],[Age]]&gt;=18, "18-21", DIM_CUSTOMERS[[#This Row],[Age]]&lt;=17, "1-18")</f>
        <v>22-59</v>
      </c>
    </row>
    <row r="378" spans="1:12" x14ac:dyDescent="0.3">
      <c r="A378" s="8">
        <v>10376</v>
      </c>
      <c r="B378" s="5" t="s">
        <v>10040</v>
      </c>
      <c r="C378" s="5" t="s">
        <v>9045</v>
      </c>
      <c r="D378" s="5" t="s">
        <v>14</v>
      </c>
      <c r="E378" s="6">
        <v>38912</v>
      </c>
      <c r="F378" s="5" t="s">
        <v>18</v>
      </c>
      <c r="G378" s="5" t="s">
        <v>257</v>
      </c>
      <c r="H378" s="6">
        <v>45045</v>
      </c>
      <c r="I378" s="5" t="s">
        <v>23</v>
      </c>
      <c r="J378" s="5" t="s">
        <v>27</v>
      </c>
      <c r="K378" s="7">
        <f ca="1">YEAR(TODAY())-YEAR(DIM_CUSTOMERS[[#This Row],[BirthDate]])</f>
        <v>18</v>
      </c>
      <c r="L378" s="8" t="str" cm="1">
        <f t="array" aca="1" ref="L378" ca="1">_xlfn.IFS(DIM_CUSTOMERS[[#This Row],[Age]]&gt;60, "60+", DIM_CUSTOMERS[[#This Row],[Age]]&gt;21, "22-59", DIM_CUSTOMERS[[#This Row],[Age]]&gt;=18, "18-21", DIM_CUSTOMERS[[#This Row],[Age]]&lt;=17, "1-18")</f>
        <v>18-21</v>
      </c>
    </row>
    <row r="379" spans="1:12" x14ac:dyDescent="0.3">
      <c r="A379" s="8">
        <v>10377</v>
      </c>
      <c r="B379" s="5" t="s">
        <v>10041</v>
      </c>
      <c r="C379" s="5" t="s">
        <v>9046</v>
      </c>
      <c r="D379" s="5" t="s">
        <v>13</v>
      </c>
      <c r="E379" s="6">
        <v>38463</v>
      </c>
      <c r="F379" s="5" t="s">
        <v>18</v>
      </c>
      <c r="G379" s="5" t="s">
        <v>247</v>
      </c>
      <c r="H379" s="6">
        <v>44375</v>
      </c>
      <c r="I379" s="5" t="s">
        <v>21</v>
      </c>
      <c r="J379" s="5" t="s">
        <v>25</v>
      </c>
      <c r="K379" s="7">
        <f ca="1">YEAR(TODAY())-YEAR(DIM_CUSTOMERS[[#This Row],[BirthDate]])</f>
        <v>19</v>
      </c>
      <c r="L379" s="8" t="str" cm="1">
        <f t="array" aca="1" ref="L379" ca="1">_xlfn.IFS(DIM_CUSTOMERS[[#This Row],[Age]]&gt;60, "60+", DIM_CUSTOMERS[[#This Row],[Age]]&gt;21, "22-59", DIM_CUSTOMERS[[#This Row],[Age]]&gt;=18, "18-21", DIM_CUSTOMERS[[#This Row],[Age]]&lt;=17, "1-18")</f>
        <v>18-21</v>
      </c>
    </row>
    <row r="380" spans="1:12" x14ac:dyDescent="0.3">
      <c r="A380" s="8">
        <v>10378</v>
      </c>
      <c r="B380" s="5" t="s">
        <v>10042</v>
      </c>
      <c r="C380" s="5" t="s">
        <v>9047</v>
      </c>
      <c r="D380" s="5" t="s">
        <v>13</v>
      </c>
      <c r="E380" s="6">
        <v>38362</v>
      </c>
      <c r="F380" s="5" t="s">
        <v>18</v>
      </c>
      <c r="G380" s="5" t="s">
        <v>257</v>
      </c>
      <c r="H380" s="6">
        <v>45438</v>
      </c>
      <c r="I380" s="5" t="s">
        <v>22</v>
      </c>
      <c r="J380" s="5" t="s">
        <v>27</v>
      </c>
      <c r="K380" s="7">
        <f ca="1">YEAR(TODAY())-YEAR(DIM_CUSTOMERS[[#This Row],[BirthDate]])</f>
        <v>19</v>
      </c>
      <c r="L380" s="8" t="str" cm="1">
        <f t="array" aca="1" ref="L380" ca="1">_xlfn.IFS(DIM_CUSTOMERS[[#This Row],[Age]]&gt;60, "60+", DIM_CUSTOMERS[[#This Row],[Age]]&gt;21, "22-59", DIM_CUSTOMERS[[#This Row],[Age]]&gt;=18, "18-21", DIM_CUSTOMERS[[#This Row],[Age]]&lt;=17, "1-18")</f>
        <v>18-21</v>
      </c>
    </row>
    <row r="381" spans="1:12" x14ac:dyDescent="0.3">
      <c r="A381" s="8">
        <v>10379</v>
      </c>
      <c r="B381" s="5" t="s">
        <v>10043</v>
      </c>
      <c r="C381" s="5" t="s">
        <v>9048</v>
      </c>
      <c r="D381" s="5" t="s">
        <v>13</v>
      </c>
      <c r="E381" s="6">
        <v>21470</v>
      </c>
      <c r="F381" s="5" t="s">
        <v>18</v>
      </c>
      <c r="G381" s="5" t="s">
        <v>22986</v>
      </c>
      <c r="H381" s="6">
        <v>45017</v>
      </c>
      <c r="I381" s="5" t="s">
        <v>22</v>
      </c>
      <c r="J381" s="5" t="s">
        <v>26</v>
      </c>
      <c r="K381" s="7">
        <f ca="1">YEAR(TODAY())-YEAR(DIM_CUSTOMERS[[#This Row],[BirthDate]])</f>
        <v>66</v>
      </c>
      <c r="L381" s="8" t="str" cm="1">
        <f t="array" aca="1" ref="L381" ca="1">_xlfn.IFS(DIM_CUSTOMERS[[#This Row],[Age]]&gt;60, "60+", DIM_CUSTOMERS[[#This Row],[Age]]&gt;21, "22-59", DIM_CUSTOMERS[[#This Row],[Age]]&gt;=18, "18-21", DIM_CUSTOMERS[[#This Row],[Age]]&lt;=17, "1-18")</f>
        <v>60+</v>
      </c>
    </row>
    <row r="382" spans="1:12" x14ac:dyDescent="0.3">
      <c r="A382" s="8">
        <v>10380</v>
      </c>
      <c r="B382" s="5" t="s">
        <v>10044</v>
      </c>
      <c r="C382" s="5" t="s">
        <v>9049</v>
      </c>
      <c r="D382" s="5" t="s">
        <v>13</v>
      </c>
      <c r="E382" s="6">
        <v>26780</v>
      </c>
      <c r="F382" s="5" t="s">
        <v>18</v>
      </c>
      <c r="G382" s="5" t="s">
        <v>257</v>
      </c>
      <c r="H382" s="6">
        <v>43820</v>
      </c>
      <c r="I382" s="5" t="s">
        <v>21</v>
      </c>
      <c r="J382" s="5" t="s">
        <v>26</v>
      </c>
      <c r="K382" s="7">
        <f ca="1">YEAR(TODAY())-YEAR(DIM_CUSTOMERS[[#This Row],[BirthDate]])</f>
        <v>51</v>
      </c>
      <c r="L382" s="8" t="str" cm="1">
        <f t="array" aca="1" ref="L382" ca="1">_xlfn.IFS(DIM_CUSTOMERS[[#This Row],[Age]]&gt;60, "60+", DIM_CUSTOMERS[[#This Row],[Age]]&gt;21, "22-59", DIM_CUSTOMERS[[#This Row],[Age]]&gt;=18, "18-21", DIM_CUSTOMERS[[#This Row],[Age]]&lt;=17, "1-18")</f>
        <v>22-59</v>
      </c>
    </row>
    <row r="383" spans="1:12" x14ac:dyDescent="0.3">
      <c r="A383" s="8">
        <v>10381</v>
      </c>
      <c r="B383" s="5" t="s">
        <v>10045</v>
      </c>
      <c r="C383" s="5" t="s">
        <v>9050</v>
      </c>
      <c r="D383" s="5" t="s">
        <v>13</v>
      </c>
      <c r="E383" s="6">
        <v>24497</v>
      </c>
      <c r="F383" s="5" t="s">
        <v>18</v>
      </c>
      <c r="G383" s="5" t="s">
        <v>257</v>
      </c>
      <c r="H383" s="6">
        <v>44596</v>
      </c>
      <c r="I383" s="5" t="s">
        <v>21</v>
      </c>
      <c r="J383" s="5" t="s">
        <v>27</v>
      </c>
      <c r="K383" s="7">
        <f ca="1">YEAR(TODAY())-YEAR(DIM_CUSTOMERS[[#This Row],[BirthDate]])</f>
        <v>57</v>
      </c>
      <c r="L383" s="8" t="str" cm="1">
        <f t="array" aca="1" ref="L383" ca="1">_xlfn.IFS(DIM_CUSTOMERS[[#This Row],[Age]]&gt;60, "60+", DIM_CUSTOMERS[[#This Row],[Age]]&gt;21, "22-59", DIM_CUSTOMERS[[#This Row],[Age]]&gt;=18, "18-21", DIM_CUSTOMERS[[#This Row],[Age]]&lt;=17, "1-18")</f>
        <v>22-59</v>
      </c>
    </row>
    <row r="384" spans="1:12" x14ac:dyDescent="0.3">
      <c r="A384" s="8">
        <v>10382</v>
      </c>
      <c r="B384" s="5" t="s">
        <v>10046</v>
      </c>
      <c r="C384" s="5" t="s">
        <v>9051</v>
      </c>
      <c r="D384" s="5" t="s">
        <v>14</v>
      </c>
      <c r="E384" s="6">
        <v>26156</v>
      </c>
      <c r="F384" s="5" t="s">
        <v>18</v>
      </c>
      <c r="G384" s="5" t="s">
        <v>22986</v>
      </c>
      <c r="H384" s="6">
        <v>44424</v>
      </c>
      <c r="I384" s="5" t="s">
        <v>23</v>
      </c>
      <c r="J384" s="5" t="s">
        <v>25</v>
      </c>
      <c r="K384" s="7">
        <f ca="1">YEAR(TODAY())-YEAR(DIM_CUSTOMERS[[#This Row],[BirthDate]])</f>
        <v>53</v>
      </c>
      <c r="L384" s="8" t="str" cm="1">
        <f t="array" aca="1" ref="L384" ca="1">_xlfn.IFS(DIM_CUSTOMERS[[#This Row],[Age]]&gt;60, "60+", DIM_CUSTOMERS[[#This Row],[Age]]&gt;21, "22-59", DIM_CUSTOMERS[[#This Row],[Age]]&gt;=18, "18-21", DIM_CUSTOMERS[[#This Row],[Age]]&lt;=17, "1-18")</f>
        <v>22-59</v>
      </c>
    </row>
    <row r="385" spans="1:12" x14ac:dyDescent="0.3">
      <c r="A385" s="8">
        <v>10383</v>
      </c>
      <c r="B385" s="5" t="s">
        <v>10047</v>
      </c>
      <c r="C385" s="5" t="s">
        <v>9052</v>
      </c>
      <c r="D385" s="5" t="s">
        <v>13</v>
      </c>
      <c r="E385" s="6">
        <v>33447</v>
      </c>
      <c r="F385" s="5" t="s">
        <v>18</v>
      </c>
      <c r="G385" s="5" t="s">
        <v>247</v>
      </c>
      <c r="H385" s="6">
        <v>45392</v>
      </c>
      <c r="I385" s="5" t="s">
        <v>23</v>
      </c>
      <c r="J385" s="5" t="s">
        <v>26</v>
      </c>
      <c r="K385" s="7">
        <f ca="1">YEAR(TODAY())-YEAR(DIM_CUSTOMERS[[#This Row],[BirthDate]])</f>
        <v>33</v>
      </c>
      <c r="L385" s="8" t="str" cm="1">
        <f t="array" aca="1" ref="L385" ca="1">_xlfn.IFS(DIM_CUSTOMERS[[#This Row],[Age]]&gt;60, "60+", DIM_CUSTOMERS[[#This Row],[Age]]&gt;21, "22-59", DIM_CUSTOMERS[[#This Row],[Age]]&gt;=18, "18-21", DIM_CUSTOMERS[[#This Row],[Age]]&lt;=17, "1-18")</f>
        <v>22-59</v>
      </c>
    </row>
    <row r="386" spans="1:12" x14ac:dyDescent="0.3">
      <c r="A386" s="8">
        <v>10384</v>
      </c>
      <c r="B386" s="5" t="s">
        <v>10048</v>
      </c>
      <c r="C386" s="5" t="s">
        <v>9053</v>
      </c>
      <c r="D386" s="5" t="s">
        <v>14</v>
      </c>
      <c r="E386" s="6">
        <v>16915</v>
      </c>
      <c r="F386" s="5" t="s">
        <v>18</v>
      </c>
      <c r="G386" s="5" t="s">
        <v>22986</v>
      </c>
      <c r="H386" s="6">
        <v>44897</v>
      </c>
      <c r="I386" s="5" t="s">
        <v>22</v>
      </c>
      <c r="J386" s="5" t="s">
        <v>25</v>
      </c>
      <c r="K386" s="7">
        <f ca="1">YEAR(TODAY())-YEAR(DIM_CUSTOMERS[[#This Row],[BirthDate]])</f>
        <v>78</v>
      </c>
      <c r="L386" s="8" t="str" cm="1">
        <f t="array" aca="1" ref="L386" ca="1">_xlfn.IFS(DIM_CUSTOMERS[[#This Row],[Age]]&gt;60, "60+", DIM_CUSTOMERS[[#This Row],[Age]]&gt;21, "22-59", DIM_CUSTOMERS[[#This Row],[Age]]&gt;=18, "18-21", DIM_CUSTOMERS[[#This Row],[Age]]&lt;=17, "1-18")</f>
        <v>60+</v>
      </c>
    </row>
    <row r="387" spans="1:12" x14ac:dyDescent="0.3">
      <c r="A387" s="8">
        <v>10385</v>
      </c>
      <c r="B387" s="5" t="s">
        <v>10049</v>
      </c>
      <c r="C387" s="5" t="s">
        <v>9054</v>
      </c>
      <c r="D387" s="5" t="s">
        <v>14</v>
      </c>
      <c r="E387" s="6">
        <v>36818</v>
      </c>
      <c r="F387" s="5" t="s">
        <v>18</v>
      </c>
      <c r="G387" s="5" t="s">
        <v>257</v>
      </c>
      <c r="H387" s="6">
        <v>44883</v>
      </c>
      <c r="I387" s="5" t="s">
        <v>21</v>
      </c>
      <c r="J387" s="5" t="s">
        <v>26</v>
      </c>
      <c r="K387" s="7">
        <f ca="1">YEAR(TODAY())-YEAR(DIM_CUSTOMERS[[#This Row],[BirthDate]])</f>
        <v>24</v>
      </c>
      <c r="L387" s="8" t="str" cm="1">
        <f t="array" aca="1" ref="L387" ca="1">_xlfn.IFS(DIM_CUSTOMERS[[#This Row],[Age]]&gt;60, "60+", DIM_CUSTOMERS[[#This Row],[Age]]&gt;21, "22-59", DIM_CUSTOMERS[[#This Row],[Age]]&gt;=18, "18-21", DIM_CUSTOMERS[[#This Row],[Age]]&lt;=17, "1-18")</f>
        <v>22-59</v>
      </c>
    </row>
    <row r="388" spans="1:12" x14ac:dyDescent="0.3">
      <c r="A388" s="8">
        <v>10386</v>
      </c>
      <c r="B388" s="5" t="s">
        <v>10050</v>
      </c>
      <c r="C388" s="5" t="s">
        <v>9055</v>
      </c>
      <c r="D388" s="5" t="s">
        <v>14</v>
      </c>
      <c r="E388" s="6">
        <v>17154</v>
      </c>
      <c r="F388" s="5" t="s">
        <v>18</v>
      </c>
      <c r="G388" s="5" t="s">
        <v>22986</v>
      </c>
      <c r="H388" s="6">
        <v>44090</v>
      </c>
      <c r="I388" s="5" t="s">
        <v>20</v>
      </c>
      <c r="J388" s="5" t="s">
        <v>26</v>
      </c>
      <c r="K388" s="7">
        <f ca="1">YEAR(TODAY())-YEAR(DIM_CUSTOMERS[[#This Row],[BirthDate]])</f>
        <v>78</v>
      </c>
      <c r="L388" s="8" t="str" cm="1">
        <f t="array" aca="1" ref="L388" ca="1">_xlfn.IFS(DIM_CUSTOMERS[[#This Row],[Age]]&gt;60, "60+", DIM_CUSTOMERS[[#This Row],[Age]]&gt;21, "22-59", DIM_CUSTOMERS[[#This Row],[Age]]&gt;=18, "18-21", DIM_CUSTOMERS[[#This Row],[Age]]&lt;=17, "1-18")</f>
        <v>60+</v>
      </c>
    </row>
    <row r="389" spans="1:12" x14ac:dyDescent="0.3">
      <c r="A389" s="8">
        <v>10387</v>
      </c>
      <c r="B389" s="5" t="s">
        <v>10051</v>
      </c>
      <c r="C389" s="5" t="s">
        <v>9056</v>
      </c>
      <c r="D389" s="5" t="s">
        <v>14</v>
      </c>
      <c r="E389" s="6">
        <v>28601</v>
      </c>
      <c r="F389" s="5" t="s">
        <v>18</v>
      </c>
      <c r="G389" s="5" t="s">
        <v>22986</v>
      </c>
      <c r="H389" s="6">
        <v>44444</v>
      </c>
      <c r="I389" s="5" t="s">
        <v>21</v>
      </c>
      <c r="J389" s="5" t="s">
        <v>26</v>
      </c>
      <c r="K389" s="7">
        <f ca="1">YEAR(TODAY())-YEAR(DIM_CUSTOMERS[[#This Row],[BirthDate]])</f>
        <v>46</v>
      </c>
      <c r="L389" s="8" t="str" cm="1">
        <f t="array" aca="1" ref="L389" ca="1">_xlfn.IFS(DIM_CUSTOMERS[[#This Row],[Age]]&gt;60, "60+", DIM_CUSTOMERS[[#This Row],[Age]]&gt;21, "22-59", DIM_CUSTOMERS[[#This Row],[Age]]&gt;=18, "18-21", DIM_CUSTOMERS[[#This Row],[Age]]&lt;=17, "1-18")</f>
        <v>22-59</v>
      </c>
    </row>
    <row r="390" spans="1:12" x14ac:dyDescent="0.3">
      <c r="A390" s="8">
        <v>10388</v>
      </c>
      <c r="B390" s="5" t="s">
        <v>10052</v>
      </c>
      <c r="C390" s="5" t="s">
        <v>9057</v>
      </c>
      <c r="D390" s="5" t="s">
        <v>13</v>
      </c>
      <c r="E390" s="6">
        <v>19386</v>
      </c>
      <c r="F390" s="5" t="s">
        <v>18</v>
      </c>
      <c r="G390" s="5" t="s">
        <v>22986</v>
      </c>
      <c r="H390" s="6">
        <v>45092</v>
      </c>
      <c r="I390" s="5" t="s">
        <v>23</v>
      </c>
      <c r="J390" s="5" t="s">
        <v>26</v>
      </c>
      <c r="K390" s="7">
        <f ca="1">YEAR(TODAY())-YEAR(DIM_CUSTOMERS[[#This Row],[BirthDate]])</f>
        <v>71</v>
      </c>
      <c r="L390" s="8" t="str" cm="1">
        <f t="array" aca="1" ref="L390" ca="1">_xlfn.IFS(DIM_CUSTOMERS[[#This Row],[Age]]&gt;60, "60+", DIM_CUSTOMERS[[#This Row],[Age]]&gt;21, "22-59", DIM_CUSTOMERS[[#This Row],[Age]]&gt;=18, "18-21", DIM_CUSTOMERS[[#This Row],[Age]]&lt;=17, "1-18")</f>
        <v>60+</v>
      </c>
    </row>
    <row r="391" spans="1:12" x14ac:dyDescent="0.3">
      <c r="A391" s="8">
        <v>10389</v>
      </c>
      <c r="B391" s="5" t="s">
        <v>10053</v>
      </c>
      <c r="C391" s="5" t="s">
        <v>9058</v>
      </c>
      <c r="D391" s="5" t="s">
        <v>13</v>
      </c>
      <c r="E391" s="6">
        <v>33714</v>
      </c>
      <c r="F391" s="5" t="s">
        <v>18</v>
      </c>
      <c r="G391" s="5" t="s">
        <v>247</v>
      </c>
      <c r="H391" s="6">
        <v>44251</v>
      </c>
      <c r="I391" s="5" t="s">
        <v>23</v>
      </c>
      <c r="J391" s="5" t="s">
        <v>25</v>
      </c>
      <c r="K391" s="7">
        <f ca="1">YEAR(TODAY())-YEAR(DIM_CUSTOMERS[[#This Row],[BirthDate]])</f>
        <v>32</v>
      </c>
      <c r="L391" s="8" t="str" cm="1">
        <f t="array" aca="1" ref="L391" ca="1">_xlfn.IFS(DIM_CUSTOMERS[[#This Row],[Age]]&gt;60, "60+", DIM_CUSTOMERS[[#This Row],[Age]]&gt;21, "22-59", DIM_CUSTOMERS[[#This Row],[Age]]&gt;=18, "18-21", DIM_CUSTOMERS[[#This Row],[Age]]&lt;=17, "1-18")</f>
        <v>22-59</v>
      </c>
    </row>
    <row r="392" spans="1:12" x14ac:dyDescent="0.3">
      <c r="A392" s="8">
        <v>10390</v>
      </c>
      <c r="B392" s="5" t="s">
        <v>10054</v>
      </c>
      <c r="C392" s="5" t="s">
        <v>9059</v>
      </c>
      <c r="D392" s="5" t="s">
        <v>14</v>
      </c>
      <c r="E392" s="6">
        <v>35987</v>
      </c>
      <c r="F392" s="5" t="s">
        <v>18</v>
      </c>
      <c r="G392" s="5" t="s">
        <v>22986</v>
      </c>
      <c r="H392" s="6">
        <v>44619</v>
      </c>
      <c r="I392" s="5" t="s">
        <v>20</v>
      </c>
      <c r="J392" s="5" t="s">
        <v>25</v>
      </c>
      <c r="K392" s="7">
        <f ca="1">YEAR(TODAY())-YEAR(DIM_CUSTOMERS[[#This Row],[BirthDate]])</f>
        <v>26</v>
      </c>
      <c r="L392" s="8" t="str" cm="1">
        <f t="array" aca="1" ref="L392" ca="1">_xlfn.IFS(DIM_CUSTOMERS[[#This Row],[Age]]&gt;60, "60+", DIM_CUSTOMERS[[#This Row],[Age]]&gt;21, "22-59", DIM_CUSTOMERS[[#This Row],[Age]]&gt;=18, "18-21", DIM_CUSTOMERS[[#This Row],[Age]]&lt;=17, "1-18")</f>
        <v>22-59</v>
      </c>
    </row>
    <row r="393" spans="1:12" x14ac:dyDescent="0.3">
      <c r="A393" s="8">
        <v>10391</v>
      </c>
      <c r="B393" s="5" t="s">
        <v>10055</v>
      </c>
      <c r="C393" s="5" t="s">
        <v>9060</v>
      </c>
      <c r="D393" s="5" t="s">
        <v>13</v>
      </c>
      <c r="E393" s="6">
        <v>27865</v>
      </c>
      <c r="F393" s="5" t="s">
        <v>18</v>
      </c>
      <c r="G393" s="5" t="s">
        <v>247</v>
      </c>
      <c r="H393" s="6">
        <v>43744</v>
      </c>
      <c r="I393" s="5" t="s">
        <v>21</v>
      </c>
      <c r="J393" s="5" t="s">
        <v>26</v>
      </c>
      <c r="K393" s="7">
        <f ca="1">YEAR(TODAY())-YEAR(DIM_CUSTOMERS[[#This Row],[BirthDate]])</f>
        <v>48</v>
      </c>
      <c r="L393" s="8" t="str" cm="1">
        <f t="array" aca="1" ref="L393" ca="1">_xlfn.IFS(DIM_CUSTOMERS[[#This Row],[Age]]&gt;60, "60+", DIM_CUSTOMERS[[#This Row],[Age]]&gt;21, "22-59", DIM_CUSTOMERS[[#This Row],[Age]]&gt;=18, "18-21", DIM_CUSTOMERS[[#This Row],[Age]]&lt;=17, "1-18")</f>
        <v>22-59</v>
      </c>
    </row>
    <row r="394" spans="1:12" x14ac:dyDescent="0.3">
      <c r="A394" s="8">
        <v>10392</v>
      </c>
      <c r="B394" s="5" t="s">
        <v>10056</v>
      </c>
      <c r="C394" s="5" t="s">
        <v>9061</v>
      </c>
      <c r="D394" s="5" t="s">
        <v>14</v>
      </c>
      <c r="E394" s="6">
        <v>21443</v>
      </c>
      <c r="F394" s="5" t="s">
        <v>18</v>
      </c>
      <c r="G394" s="5" t="s">
        <v>257</v>
      </c>
      <c r="H394" s="6">
        <v>44139</v>
      </c>
      <c r="I394" s="5" t="s">
        <v>20</v>
      </c>
      <c r="J394" s="5" t="s">
        <v>27</v>
      </c>
      <c r="K394" s="7">
        <f ca="1">YEAR(TODAY())-YEAR(DIM_CUSTOMERS[[#This Row],[BirthDate]])</f>
        <v>66</v>
      </c>
      <c r="L394" s="8" t="str" cm="1">
        <f t="array" aca="1" ref="L394" ca="1">_xlfn.IFS(DIM_CUSTOMERS[[#This Row],[Age]]&gt;60, "60+", DIM_CUSTOMERS[[#This Row],[Age]]&gt;21, "22-59", DIM_CUSTOMERS[[#This Row],[Age]]&gt;=18, "18-21", DIM_CUSTOMERS[[#This Row],[Age]]&lt;=17, "1-18")</f>
        <v>60+</v>
      </c>
    </row>
    <row r="395" spans="1:12" x14ac:dyDescent="0.3">
      <c r="A395" s="8">
        <v>10393</v>
      </c>
      <c r="B395" s="5" t="s">
        <v>10057</v>
      </c>
      <c r="C395" s="5" t="s">
        <v>9062</v>
      </c>
      <c r="D395" s="5" t="s">
        <v>14</v>
      </c>
      <c r="E395" s="6">
        <v>36507</v>
      </c>
      <c r="F395" s="5" t="s">
        <v>18</v>
      </c>
      <c r="G395" s="5" t="s">
        <v>22986</v>
      </c>
      <c r="H395" s="6">
        <v>45253</v>
      </c>
      <c r="I395" s="5" t="s">
        <v>24</v>
      </c>
      <c r="J395" s="5" t="s">
        <v>27</v>
      </c>
      <c r="K395" s="7">
        <f ca="1">YEAR(TODAY())-YEAR(DIM_CUSTOMERS[[#This Row],[BirthDate]])</f>
        <v>25</v>
      </c>
      <c r="L395" s="8" t="str" cm="1">
        <f t="array" aca="1" ref="L395" ca="1">_xlfn.IFS(DIM_CUSTOMERS[[#This Row],[Age]]&gt;60, "60+", DIM_CUSTOMERS[[#This Row],[Age]]&gt;21, "22-59", DIM_CUSTOMERS[[#This Row],[Age]]&gt;=18, "18-21", DIM_CUSTOMERS[[#This Row],[Age]]&lt;=17, "1-18")</f>
        <v>22-59</v>
      </c>
    </row>
    <row r="396" spans="1:12" x14ac:dyDescent="0.3">
      <c r="A396" s="8">
        <v>10394</v>
      </c>
      <c r="B396" s="5" t="s">
        <v>10058</v>
      </c>
      <c r="C396" s="5" t="s">
        <v>9063</v>
      </c>
      <c r="D396" s="5" t="s">
        <v>14</v>
      </c>
      <c r="E396" s="6">
        <v>27097</v>
      </c>
      <c r="F396" s="5" t="s">
        <v>18</v>
      </c>
      <c r="G396" s="5" t="s">
        <v>247</v>
      </c>
      <c r="H396" s="6">
        <v>44756</v>
      </c>
      <c r="I396" s="5" t="s">
        <v>23</v>
      </c>
      <c r="J396" s="5" t="s">
        <v>26</v>
      </c>
      <c r="K396" s="7">
        <f ca="1">YEAR(TODAY())-YEAR(DIM_CUSTOMERS[[#This Row],[BirthDate]])</f>
        <v>50</v>
      </c>
      <c r="L396" s="8" t="str" cm="1">
        <f t="array" aca="1" ref="L396" ca="1">_xlfn.IFS(DIM_CUSTOMERS[[#This Row],[Age]]&gt;60, "60+", DIM_CUSTOMERS[[#This Row],[Age]]&gt;21, "22-59", DIM_CUSTOMERS[[#This Row],[Age]]&gt;=18, "18-21", DIM_CUSTOMERS[[#This Row],[Age]]&lt;=17, "1-18")</f>
        <v>22-59</v>
      </c>
    </row>
    <row r="397" spans="1:12" x14ac:dyDescent="0.3">
      <c r="A397" s="8">
        <v>10395</v>
      </c>
      <c r="B397" s="5" t="s">
        <v>10059</v>
      </c>
      <c r="C397" s="5" t="s">
        <v>9064</v>
      </c>
      <c r="D397" s="5" t="s">
        <v>14</v>
      </c>
      <c r="E397" s="6">
        <v>35769</v>
      </c>
      <c r="F397" s="5" t="s">
        <v>18</v>
      </c>
      <c r="G397" s="5" t="s">
        <v>257</v>
      </c>
      <c r="H397" s="6">
        <v>43777</v>
      </c>
      <c r="I397" s="5" t="s">
        <v>23</v>
      </c>
      <c r="J397" s="5" t="s">
        <v>25</v>
      </c>
      <c r="K397" s="7">
        <f ca="1">YEAR(TODAY())-YEAR(DIM_CUSTOMERS[[#This Row],[BirthDate]])</f>
        <v>27</v>
      </c>
      <c r="L397" s="8" t="str" cm="1">
        <f t="array" aca="1" ref="L397" ca="1">_xlfn.IFS(DIM_CUSTOMERS[[#This Row],[Age]]&gt;60, "60+", DIM_CUSTOMERS[[#This Row],[Age]]&gt;21, "22-59", DIM_CUSTOMERS[[#This Row],[Age]]&gt;=18, "18-21", DIM_CUSTOMERS[[#This Row],[Age]]&lt;=17, "1-18")</f>
        <v>22-59</v>
      </c>
    </row>
    <row r="398" spans="1:12" x14ac:dyDescent="0.3">
      <c r="A398" s="8">
        <v>10396</v>
      </c>
      <c r="B398" s="5" t="s">
        <v>10060</v>
      </c>
      <c r="C398" s="5" t="s">
        <v>9065</v>
      </c>
      <c r="D398" s="5" t="s">
        <v>14</v>
      </c>
      <c r="E398" s="6">
        <v>24307</v>
      </c>
      <c r="F398" s="5" t="s">
        <v>18</v>
      </c>
      <c r="G398" s="5" t="s">
        <v>247</v>
      </c>
      <c r="H398" s="6">
        <v>45472</v>
      </c>
      <c r="I398" s="5" t="s">
        <v>22</v>
      </c>
      <c r="J398" s="5" t="s">
        <v>26</v>
      </c>
      <c r="K398" s="7">
        <f ca="1">YEAR(TODAY())-YEAR(DIM_CUSTOMERS[[#This Row],[BirthDate]])</f>
        <v>58</v>
      </c>
      <c r="L398" s="8" t="str" cm="1">
        <f t="array" aca="1" ref="L398" ca="1">_xlfn.IFS(DIM_CUSTOMERS[[#This Row],[Age]]&gt;60, "60+", DIM_CUSTOMERS[[#This Row],[Age]]&gt;21, "22-59", DIM_CUSTOMERS[[#This Row],[Age]]&gt;=18, "18-21", DIM_CUSTOMERS[[#This Row],[Age]]&lt;=17, "1-18")</f>
        <v>22-59</v>
      </c>
    </row>
    <row r="399" spans="1:12" x14ac:dyDescent="0.3">
      <c r="A399" s="8">
        <v>10397</v>
      </c>
      <c r="B399" s="5" t="s">
        <v>10061</v>
      </c>
      <c r="C399" s="5" t="s">
        <v>9066</v>
      </c>
      <c r="D399" s="5" t="s">
        <v>14</v>
      </c>
      <c r="E399" s="6">
        <v>32084</v>
      </c>
      <c r="F399" s="5" t="s">
        <v>18</v>
      </c>
      <c r="G399" s="5" t="s">
        <v>247</v>
      </c>
      <c r="H399" s="6">
        <v>44976</v>
      </c>
      <c r="I399" s="5" t="s">
        <v>20</v>
      </c>
      <c r="J399" s="5" t="s">
        <v>27</v>
      </c>
      <c r="K399" s="7">
        <f ca="1">YEAR(TODAY())-YEAR(DIM_CUSTOMERS[[#This Row],[BirthDate]])</f>
        <v>37</v>
      </c>
      <c r="L399" s="8" t="str" cm="1">
        <f t="array" aca="1" ref="L399" ca="1">_xlfn.IFS(DIM_CUSTOMERS[[#This Row],[Age]]&gt;60, "60+", DIM_CUSTOMERS[[#This Row],[Age]]&gt;21, "22-59", DIM_CUSTOMERS[[#This Row],[Age]]&gt;=18, "18-21", DIM_CUSTOMERS[[#This Row],[Age]]&lt;=17, "1-18")</f>
        <v>22-59</v>
      </c>
    </row>
    <row r="400" spans="1:12" x14ac:dyDescent="0.3">
      <c r="A400" s="8">
        <v>10398</v>
      </c>
      <c r="B400" s="5" t="s">
        <v>10062</v>
      </c>
      <c r="C400" s="5" t="s">
        <v>9067</v>
      </c>
      <c r="D400" s="5" t="s">
        <v>14</v>
      </c>
      <c r="E400" s="6">
        <v>37002</v>
      </c>
      <c r="F400" s="5" t="s">
        <v>18</v>
      </c>
      <c r="G400" s="5" t="s">
        <v>257</v>
      </c>
      <c r="H400" s="6">
        <v>43733</v>
      </c>
      <c r="I400" s="5" t="s">
        <v>22</v>
      </c>
      <c r="J400" s="5" t="s">
        <v>27</v>
      </c>
      <c r="K400" s="7">
        <f ca="1">YEAR(TODAY())-YEAR(DIM_CUSTOMERS[[#This Row],[BirthDate]])</f>
        <v>23</v>
      </c>
      <c r="L400" s="8" t="str" cm="1">
        <f t="array" aca="1" ref="L400" ca="1">_xlfn.IFS(DIM_CUSTOMERS[[#This Row],[Age]]&gt;60, "60+", DIM_CUSTOMERS[[#This Row],[Age]]&gt;21, "22-59", DIM_CUSTOMERS[[#This Row],[Age]]&gt;=18, "18-21", DIM_CUSTOMERS[[#This Row],[Age]]&lt;=17, "1-18")</f>
        <v>22-59</v>
      </c>
    </row>
    <row r="401" spans="1:12" x14ac:dyDescent="0.3">
      <c r="A401" s="8">
        <v>10399</v>
      </c>
      <c r="B401" s="5" t="s">
        <v>10063</v>
      </c>
      <c r="C401" s="5" t="s">
        <v>9068</v>
      </c>
      <c r="D401" s="5" t="s">
        <v>13</v>
      </c>
      <c r="E401" s="6">
        <v>20223</v>
      </c>
      <c r="F401" s="5" t="s">
        <v>18</v>
      </c>
      <c r="G401" s="5" t="s">
        <v>22986</v>
      </c>
      <c r="H401" s="6">
        <v>43902</v>
      </c>
      <c r="I401" s="5" t="s">
        <v>23</v>
      </c>
      <c r="J401" s="5" t="s">
        <v>25</v>
      </c>
      <c r="K401" s="7">
        <f ca="1">YEAR(TODAY())-YEAR(DIM_CUSTOMERS[[#This Row],[BirthDate]])</f>
        <v>69</v>
      </c>
      <c r="L401" s="8" t="str" cm="1">
        <f t="array" aca="1" ref="L401" ca="1">_xlfn.IFS(DIM_CUSTOMERS[[#This Row],[Age]]&gt;60, "60+", DIM_CUSTOMERS[[#This Row],[Age]]&gt;21, "22-59", DIM_CUSTOMERS[[#This Row],[Age]]&gt;=18, "18-21", DIM_CUSTOMERS[[#This Row],[Age]]&lt;=17, "1-18")</f>
        <v>60+</v>
      </c>
    </row>
    <row r="402" spans="1:12" x14ac:dyDescent="0.3">
      <c r="A402" s="8">
        <v>10400</v>
      </c>
      <c r="B402" s="5" t="s">
        <v>10064</v>
      </c>
      <c r="C402" s="5" t="s">
        <v>9069</v>
      </c>
      <c r="D402" s="5" t="s">
        <v>14</v>
      </c>
      <c r="E402" s="6">
        <v>26012</v>
      </c>
      <c r="F402" s="5" t="s">
        <v>18</v>
      </c>
      <c r="G402" s="5" t="s">
        <v>22986</v>
      </c>
      <c r="H402" s="6">
        <v>44671</v>
      </c>
      <c r="I402" s="5" t="s">
        <v>20</v>
      </c>
      <c r="J402" s="5" t="s">
        <v>27</v>
      </c>
      <c r="K402" s="7">
        <f ca="1">YEAR(TODAY())-YEAR(DIM_CUSTOMERS[[#This Row],[BirthDate]])</f>
        <v>53</v>
      </c>
      <c r="L402" s="8" t="str" cm="1">
        <f t="array" aca="1" ref="L402" ca="1">_xlfn.IFS(DIM_CUSTOMERS[[#This Row],[Age]]&gt;60, "60+", DIM_CUSTOMERS[[#This Row],[Age]]&gt;21, "22-59", DIM_CUSTOMERS[[#This Row],[Age]]&gt;=18, "18-21", DIM_CUSTOMERS[[#This Row],[Age]]&lt;=17, "1-18")</f>
        <v>22-59</v>
      </c>
    </row>
    <row r="403" spans="1:12" x14ac:dyDescent="0.3">
      <c r="A403" s="8">
        <v>10401</v>
      </c>
      <c r="B403" s="5" t="s">
        <v>10065</v>
      </c>
      <c r="C403" s="5" t="s">
        <v>9070</v>
      </c>
      <c r="D403" s="5" t="s">
        <v>14</v>
      </c>
      <c r="E403" s="6">
        <v>22701</v>
      </c>
      <c r="F403" s="5" t="s">
        <v>18</v>
      </c>
      <c r="G403" s="5" t="s">
        <v>247</v>
      </c>
      <c r="H403" s="6">
        <v>44849</v>
      </c>
      <c r="I403" s="5" t="s">
        <v>23</v>
      </c>
      <c r="J403" s="5" t="s">
        <v>26</v>
      </c>
      <c r="K403" s="7">
        <f ca="1">YEAR(TODAY())-YEAR(DIM_CUSTOMERS[[#This Row],[BirthDate]])</f>
        <v>62</v>
      </c>
      <c r="L403" s="8" t="str" cm="1">
        <f t="array" aca="1" ref="L403" ca="1">_xlfn.IFS(DIM_CUSTOMERS[[#This Row],[Age]]&gt;60, "60+", DIM_CUSTOMERS[[#This Row],[Age]]&gt;21, "22-59", DIM_CUSTOMERS[[#This Row],[Age]]&gt;=18, "18-21", DIM_CUSTOMERS[[#This Row],[Age]]&lt;=17, "1-18")</f>
        <v>60+</v>
      </c>
    </row>
    <row r="404" spans="1:12" x14ac:dyDescent="0.3">
      <c r="A404" s="8">
        <v>10402</v>
      </c>
      <c r="B404" s="5" t="s">
        <v>10066</v>
      </c>
      <c r="C404" s="5" t="s">
        <v>9071</v>
      </c>
      <c r="D404" s="5" t="s">
        <v>14</v>
      </c>
      <c r="E404" s="6">
        <v>27379</v>
      </c>
      <c r="F404" s="5" t="s">
        <v>18</v>
      </c>
      <c r="G404" s="5" t="s">
        <v>257</v>
      </c>
      <c r="H404" s="6">
        <v>44237</v>
      </c>
      <c r="I404" s="5" t="s">
        <v>24</v>
      </c>
      <c r="J404" s="5" t="s">
        <v>25</v>
      </c>
      <c r="K404" s="7">
        <f ca="1">YEAR(TODAY())-YEAR(DIM_CUSTOMERS[[#This Row],[BirthDate]])</f>
        <v>50</v>
      </c>
      <c r="L404" s="8" t="str" cm="1">
        <f t="array" aca="1" ref="L404" ca="1">_xlfn.IFS(DIM_CUSTOMERS[[#This Row],[Age]]&gt;60, "60+", DIM_CUSTOMERS[[#This Row],[Age]]&gt;21, "22-59", DIM_CUSTOMERS[[#This Row],[Age]]&gt;=18, "18-21", DIM_CUSTOMERS[[#This Row],[Age]]&lt;=17, "1-18")</f>
        <v>22-59</v>
      </c>
    </row>
    <row r="405" spans="1:12" x14ac:dyDescent="0.3">
      <c r="A405" s="8">
        <v>10403</v>
      </c>
      <c r="B405" s="5" t="s">
        <v>10067</v>
      </c>
      <c r="C405" s="5" t="s">
        <v>9072</v>
      </c>
      <c r="D405" s="5" t="s">
        <v>14</v>
      </c>
      <c r="E405" s="6">
        <v>31815</v>
      </c>
      <c r="F405" s="5" t="s">
        <v>18</v>
      </c>
      <c r="G405" s="5" t="s">
        <v>257</v>
      </c>
      <c r="H405" s="6">
        <v>45521</v>
      </c>
      <c r="I405" s="5" t="s">
        <v>20</v>
      </c>
      <c r="J405" s="5" t="s">
        <v>27</v>
      </c>
      <c r="K405" s="7">
        <f ca="1">YEAR(TODAY())-YEAR(DIM_CUSTOMERS[[#This Row],[BirthDate]])</f>
        <v>37</v>
      </c>
      <c r="L405" s="8" t="str" cm="1">
        <f t="array" aca="1" ref="L405" ca="1">_xlfn.IFS(DIM_CUSTOMERS[[#This Row],[Age]]&gt;60, "60+", DIM_CUSTOMERS[[#This Row],[Age]]&gt;21, "22-59", DIM_CUSTOMERS[[#This Row],[Age]]&gt;=18, "18-21", DIM_CUSTOMERS[[#This Row],[Age]]&lt;=17, "1-18")</f>
        <v>22-59</v>
      </c>
    </row>
    <row r="406" spans="1:12" x14ac:dyDescent="0.3">
      <c r="A406" s="8">
        <v>10404</v>
      </c>
      <c r="B406" s="5" t="s">
        <v>10068</v>
      </c>
      <c r="C406" s="5" t="s">
        <v>9073</v>
      </c>
      <c r="D406" s="5" t="s">
        <v>14</v>
      </c>
      <c r="E406" s="6">
        <v>37499</v>
      </c>
      <c r="F406" s="5" t="s">
        <v>18</v>
      </c>
      <c r="G406" s="5" t="s">
        <v>257</v>
      </c>
      <c r="H406" s="6">
        <v>45076</v>
      </c>
      <c r="I406" s="5" t="s">
        <v>23</v>
      </c>
      <c r="J406" s="5" t="s">
        <v>27</v>
      </c>
      <c r="K406" s="7">
        <f ca="1">YEAR(TODAY())-YEAR(DIM_CUSTOMERS[[#This Row],[BirthDate]])</f>
        <v>22</v>
      </c>
      <c r="L406" s="8" t="str" cm="1">
        <f t="array" aca="1" ref="L406" ca="1">_xlfn.IFS(DIM_CUSTOMERS[[#This Row],[Age]]&gt;60, "60+", DIM_CUSTOMERS[[#This Row],[Age]]&gt;21, "22-59", DIM_CUSTOMERS[[#This Row],[Age]]&gt;=18, "18-21", DIM_CUSTOMERS[[#This Row],[Age]]&lt;=17, "1-18")</f>
        <v>22-59</v>
      </c>
    </row>
    <row r="407" spans="1:12" x14ac:dyDescent="0.3">
      <c r="A407" s="8">
        <v>10405</v>
      </c>
      <c r="B407" s="5" t="s">
        <v>10069</v>
      </c>
      <c r="C407" s="5" t="s">
        <v>9074</v>
      </c>
      <c r="D407" s="5" t="s">
        <v>14</v>
      </c>
      <c r="E407" s="6">
        <v>34557</v>
      </c>
      <c r="F407" s="5" t="s">
        <v>18</v>
      </c>
      <c r="G407" s="5" t="s">
        <v>257</v>
      </c>
      <c r="H407" s="6">
        <v>44070</v>
      </c>
      <c r="I407" s="5" t="s">
        <v>20</v>
      </c>
      <c r="J407" s="5" t="s">
        <v>25</v>
      </c>
      <c r="K407" s="7">
        <f ca="1">YEAR(TODAY())-YEAR(DIM_CUSTOMERS[[#This Row],[BirthDate]])</f>
        <v>30</v>
      </c>
      <c r="L407" s="8" t="str" cm="1">
        <f t="array" aca="1" ref="L407" ca="1">_xlfn.IFS(DIM_CUSTOMERS[[#This Row],[Age]]&gt;60, "60+", DIM_CUSTOMERS[[#This Row],[Age]]&gt;21, "22-59", DIM_CUSTOMERS[[#This Row],[Age]]&gt;=18, "18-21", DIM_CUSTOMERS[[#This Row],[Age]]&lt;=17, "1-18")</f>
        <v>22-59</v>
      </c>
    </row>
    <row r="408" spans="1:12" x14ac:dyDescent="0.3">
      <c r="A408" s="8">
        <v>10406</v>
      </c>
      <c r="B408" s="5" t="s">
        <v>10070</v>
      </c>
      <c r="C408" s="5" t="s">
        <v>9075</v>
      </c>
      <c r="D408" s="5" t="s">
        <v>14</v>
      </c>
      <c r="E408" s="6">
        <v>17265</v>
      </c>
      <c r="F408" s="5" t="s">
        <v>18</v>
      </c>
      <c r="G408" s="5" t="s">
        <v>247</v>
      </c>
      <c r="H408" s="6">
        <v>45137</v>
      </c>
      <c r="I408" s="5" t="s">
        <v>23</v>
      </c>
      <c r="J408" s="5" t="s">
        <v>27</v>
      </c>
      <c r="K408" s="7">
        <f ca="1">YEAR(TODAY())-YEAR(DIM_CUSTOMERS[[#This Row],[BirthDate]])</f>
        <v>77</v>
      </c>
      <c r="L408" s="8" t="str" cm="1">
        <f t="array" aca="1" ref="L408" ca="1">_xlfn.IFS(DIM_CUSTOMERS[[#This Row],[Age]]&gt;60, "60+", DIM_CUSTOMERS[[#This Row],[Age]]&gt;21, "22-59", DIM_CUSTOMERS[[#This Row],[Age]]&gt;=18, "18-21", DIM_CUSTOMERS[[#This Row],[Age]]&lt;=17, "1-18")</f>
        <v>60+</v>
      </c>
    </row>
    <row r="409" spans="1:12" x14ac:dyDescent="0.3">
      <c r="A409" s="8">
        <v>10407</v>
      </c>
      <c r="B409" s="5" t="s">
        <v>10071</v>
      </c>
      <c r="C409" s="5" t="s">
        <v>9076</v>
      </c>
      <c r="D409" s="5" t="s">
        <v>14</v>
      </c>
      <c r="E409" s="6">
        <v>29496</v>
      </c>
      <c r="F409" s="5" t="s">
        <v>18</v>
      </c>
      <c r="G409" s="5" t="s">
        <v>247</v>
      </c>
      <c r="H409" s="6">
        <v>45512</v>
      </c>
      <c r="I409" s="5" t="s">
        <v>20</v>
      </c>
      <c r="J409" s="5" t="s">
        <v>25</v>
      </c>
      <c r="K409" s="7">
        <f ca="1">YEAR(TODAY())-YEAR(DIM_CUSTOMERS[[#This Row],[BirthDate]])</f>
        <v>44</v>
      </c>
      <c r="L409" s="8" t="str" cm="1">
        <f t="array" aca="1" ref="L409" ca="1">_xlfn.IFS(DIM_CUSTOMERS[[#This Row],[Age]]&gt;60, "60+", DIM_CUSTOMERS[[#This Row],[Age]]&gt;21, "22-59", DIM_CUSTOMERS[[#This Row],[Age]]&gt;=18, "18-21", DIM_CUSTOMERS[[#This Row],[Age]]&lt;=17, "1-18")</f>
        <v>22-59</v>
      </c>
    </row>
    <row r="410" spans="1:12" x14ac:dyDescent="0.3">
      <c r="A410" s="8">
        <v>10408</v>
      </c>
      <c r="B410" s="5" t="s">
        <v>10072</v>
      </c>
      <c r="C410" s="5" t="s">
        <v>9077</v>
      </c>
      <c r="D410" s="5" t="s">
        <v>14</v>
      </c>
      <c r="E410" s="6">
        <v>17520</v>
      </c>
      <c r="F410" s="5" t="s">
        <v>18</v>
      </c>
      <c r="G410" s="5" t="s">
        <v>247</v>
      </c>
      <c r="H410" s="6">
        <v>43999</v>
      </c>
      <c r="I410" s="5" t="s">
        <v>23</v>
      </c>
      <c r="J410" s="5" t="s">
        <v>27</v>
      </c>
      <c r="K410" s="7">
        <f ca="1">YEAR(TODAY())-YEAR(DIM_CUSTOMERS[[#This Row],[BirthDate]])</f>
        <v>77</v>
      </c>
      <c r="L410" s="8" t="str" cm="1">
        <f t="array" aca="1" ref="L410" ca="1">_xlfn.IFS(DIM_CUSTOMERS[[#This Row],[Age]]&gt;60, "60+", DIM_CUSTOMERS[[#This Row],[Age]]&gt;21, "22-59", DIM_CUSTOMERS[[#This Row],[Age]]&gt;=18, "18-21", DIM_CUSTOMERS[[#This Row],[Age]]&lt;=17, "1-18")</f>
        <v>60+</v>
      </c>
    </row>
    <row r="411" spans="1:12" x14ac:dyDescent="0.3">
      <c r="A411" s="8">
        <v>10409</v>
      </c>
      <c r="B411" s="5" t="s">
        <v>10073</v>
      </c>
      <c r="C411" s="5" t="s">
        <v>9078</v>
      </c>
      <c r="D411" s="5" t="s">
        <v>14</v>
      </c>
      <c r="E411" s="6">
        <v>23970</v>
      </c>
      <c r="F411" s="5" t="s">
        <v>18</v>
      </c>
      <c r="G411" s="5" t="s">
        <v>257</v>
      </c>
      <c r="H411" s="6">
        <v>44484</v>
      </c>
      <c r="I411" s="5" t="s">
        <v>23</v>
      </c>
      <c r="J411" s="5" t="s">
        <v>27</v>
      </c>
      <c r="K411" s="7">
        <f ca="1">YEAR(TODAY())-YEAR(DIM_CUSTOMERS[[#This Row],[BirthDate]])</f>
        <v>59</v>
      </c>
      <c r="L411" s="8" t="str" cm="1">
        <f t="array" aca="1" ref="L411" ca="1">_xlfn.IFS(DIM_CUSTOMERS[[#This Row],[Age]]&gt;60, "60+", DIM_CUSTOMERS[[#This Row],[Age]]&gt;21, "22-59", DIM_CUSTOMERS[[#This Row],[Age]]&gt;=18, "18-21", DIM_CUSTOMERS[[#This Row],[Age]]&lt;=17, "1-18")</f>
        <v>22-59</v>
      </c>
    </row>
    <row r="412" spans="1:12" x14ac:dyDescent="0.3">
      <c r="A412" s="8">
        <v>10410</v>
      </c>
      <c r="B412" s="5" t="s">
        <v>10074</v>
      </c>
      <c r="C412" s="5" t="s">
        <v>9079</v>
      </c>
      <c r="D412" s="5" t="s">
        <v>14</v>
      </c>
      <c r="E412" s="6">
        <v>34855</v>
      </c>
      <c r="F412" s="5" t="s">
        <v>18</v>
      </c>
      <c r="G412" s="5" t="s">
        <v>257</v>
      </c>
      <c r="H412" s="6">
        <v>45372</v>
      </c>
      <c r="I412" s="5" t="s">
        <v>24</v>
      </c>
      <c r="J412" s="5" t="s">
        <v>27</v>
      </c>
      <c r="K412" s="7">
        <f ca="1">YEAR(TODAY())-YEAR(DIM_CUSTOMERS[[#This Row],[BirthDate]])</f>
        <v>29</v>
      </c>
      <c r="L412" s="8" t="str" cm="1">
        <f t="array" aca="1" ref="L412" ca="1">_xlfn.IFS(DIM_CUSTOMERS[[#This Row],[Age]]&gt;60, "60+", DIM_CUSTOMERS[[#This Row],[Age]]&gt;21, "22-59", DIM_CUSTOMERS[[#This Row],[Age]]&gt;=18, "18-21", DIM_CUSTOMERS[[#This Row],[Age]]&lt;=17, "1-18")</f>
        <v>22-59</v>
      </c>
    </row>
    <row r="413" spans="1:12" x14ac:dyDescent="0.3">
      <c r="A413" s="8">
        <v>10411</v>
      </c>
      <c r="B413" s="5" t="s">
        <v>10075</v>
      </c>
      <c r="C413" s="5" t="s">
        <v>9080</v>
      </c>
      <c r="D413" s="5" t="s">
        <v>14</v>
      </c>
      <c r="E413" s="6">
        <v>18272</v>
      </c>
      <c r="F413" s="5" t="s">
        <v>18</v>
      </c>
      <c r="G413" s="5" t="s">
        <v>22986</v>
      </c>
      <c r="H413" s="6">
        <v>45212</v>
      </c>
      <c r="I413" s="5" t="s">
        <v>20</v>
      </c>
      <c r="J413" s="5" t="s">
        <v>27</v>
      </c>
      <c r="K413" s="7">
        <f ca="1">YEAR(TODAY())-YEAR(DIM_CUSTOMERS[[#This Row],[BirthDate]])</f>
        <v>74</v>
      </c>
      <c r="L413" s="8" t="str" cm="1">
        <f t="array" aca="1" ref="L413" ca="1">_xlfn.IFS(DIM_CUSTOMERS[[#This Row],[Age]]&gt;60, "60+", DIM_CUSTOMERS[[#This Row],[Age]]&gt;21, "22-59", DIM_CUSTOMERS[[#This Row],[Age]]&gt;=18, "18-21", DIM_CUSTOMERS[[#This Row],[Age]]&lt;=17, "1-18")</f>
        <v>60+</v>
      </c>
    </row>
    <row r="414" spans="1:12" x14ac:dyDescent="0.3">
      <c r="A414" s="8">
        <v>10412</v>
      </c>
      <c r="B414" s="5" t="s">
        <v>10076</v>
      </c>
      <c r="C414" s="5" t="s">
        <v>9081</v>
      </c>
      <c r="D414" s="5" t="s">
        <v>13</v>
      </c>
      <c r="E414" s="6">
        <v>32099</v>
      </c>
      <c r="F414" s="5" t="s">
        <v>18</v>
      </c>
      <c r="G414" s="5" t="s">
        <v>22986</v>
      </c>
      <c r="H414" s="6">
        <v>44199</v>
      </c>
      <c r="I414" s="5" t="s">
        <v>24</v>
      </c>
      <c r="J414" s="5" t="s">
        <v>27</v>
      </c>
      <c r="K414" s="7">
        <f ca="1">YEAR(TODAY())-YEAR(DIM_CUSTOMERS[[#This Row],[BirthDate]])</f>
        <v>37</v>
      </c>
      <c r="L414" s="8" t="str" cm="1">
        <f t="array" aca="1" ref="L414" ca="1">_xlfn.IFS(DIM_CUSTOMERS[[#This Row],[Age]]&gt;60, "60+", DIM_CUSTOMERS[[#This Row],[Age]]&gt;21, "22-59", DIM_CUSTOMERS[[#This Row],[Age]]&gt;=18, "18-21", DIM_CUSTOMERS[[#This Row],[Age]]&lt;=17, "1-18")</f>
        <v>22-59</v>
      </c>
    </row>
    <row r="415" spans="1:12" x14ac:dyDescent="0.3">
      <c r="A415" s="8">
        <v>10413</v>
      </c>
      <c r="B415" s="5" t="s">
        <v>10077</v>
      </c>
      <c r="C415" s="5" t="s">
        <v>9082</v>
      </c>
      <c r="D415" s="5" t="s">
        <v>14</v>
      </c>
      <c r="E415" s="6">
        <v>19341</v>
      </c>
      <c r="F415" s="5" t="s">
        <v>18</v>
      </c>
      <c r="G415" s="5" t="s">
        <v>22986</v>
      </c>
      <c r="H415" s="6">
        <v>44890</v>
      </c>
      <c r="I415" s="5" t="s">
        <v>23</v>
      </c>
      <c r="J415" s="5" t="s">
        <v>27</v>
      </c>
      <c r="K415" s="7">
        <f ca="1">YEAR(TODAY())-YEAR(DIM_CUSTOMERS[[#This Row],[BirthDate]])</f>
        <v>72</v>
      </c>
      <c r="L415" s="8" t="str" cm="1">
        <f t="array" aca="1" ref="L415" ca="1">_xlfn.IFS(DIM_CUSTOMERS[[#This Row],[Age]]&gt;60, "60+", DIM_CUSTOMERS[[#This Row],[Age]]&gt;21, "22-59", DIM_CUSTOMERS[[#This Row],[Age]]&gt;=18, "18-21", DIM_CUSTOMERS[[#This Row],[Age]]&lt;=17, "1-18")</f>
        <v>60+</v>
      </c>
    </row>
    <row r="416" spans="1:12" x14ac:dyDescent="0.3">
      <c r="A416" s="8">
        <v>10414</v>
      </c>
      <c r="B416" s="5" t="s">
        <v>10078</v>
      </c>
      <c r="C416" s="5" t="s">
        <v>9083</v>
      </c>
      <c r="D416" s="5" t="s">
        <v>14</v>
      </c>
      <c r="E416" s="6">
        <v>21110</v>
      </c>
      <c r="F416" s="5" t="s">
        <v>18</v>
      </c>
      <c r="G416" s="5" t="s">
        <v>22986</v>
      </c>
      <c r="H416" s="6">
        <v>43978</v>
      </c>
      <c r="I416" s="5" t="s">
        <v>20</v>
      </c>
      <c r="J416" s="5" t="s">
        <v>27</v>
      </c>
      <c r="K416" s="7">
        <f ca="1">YEAR(TODAY())-YEAR(DIM_CUSTOMERS[[#This Row],[BirthDate]])</f>
        <v>67</v>
      </c>
      <c r="L416" s="8" t="str" cm="1">
        <f t="array" aca="1" ref="L416" ca="1">_xlfn.IFS(DIM_CUSTOMERS[[#This Row],[Age]]&gt;60, "60+", DIM_CUSTOMERS[[#This Row],[Age]]&gt;21, "22-59", DIM_CUSTOMERS[[#This Row],[Age]]&gt;=18, "18-21", DIM_CUSTOMERS[[#This Row],[Age]]&lt;=17, "1-18")</f>
        <v>60+</v>
      </c>
    </row>
    <row r="417" spans="1:12" x14ac:dyDescent="0.3">
      <c r="A417" s="8">
        <v>10415</v>
      </c>
      <c r="B417" s="5" t="s">
        <v>10079</v>
      </c>
      <c r="C417" s="5" t="s">
        <v>9084</v>
      </c>
      <c r="D417" s="5" t="s">
        <v>14</v>
      </c>
      <c r="E417" s="6">
        <v>22668</v>
      </c>
      <c r="F417" s="5" t="s">
        <v>18</v>
      </c>
      <c r="G417" s="5" t="s">
        <v>257</v>
      </c>
      <c r="H417" s="6">
        <v>44397</v>
      </c>
      <c r="I417" s="5" t="s">
        <v>20</v>
      </c>
      <c r="J417" s="5" t="s">
        <v>25</v>
      </c>
      <c r="K417" s="7">
        <f ca="1">YEAR(TODAY())-YEAR(DIM_CUSTOMERS[[#This Row],[BirthDate]])</f>
        <v>62</v>
      </c>
      <c r="L417" s="8" t="str" cm="1">
        <f t="array" aca="1" ref="L417" ca="1">_xlfn.IFS(DIM_CUSTOMERS[[#This Row],[Age]]&gt;60, "60+", DIM_CUSTOMERS[[#This Row],[Age]]&gt;21, "22-59", DIM_CUSTOMERS[[#This Row],[Age]]&gt;=18, "18-21", DIM_CUSTOMERS[[#This Row],[Age]]&lt;=17, "1-18")</f>
        <v>60+</v>
      </c>
    </row>
    <row r="418" spans="1:12" x14ac:dyDescent="0.3">
      <c r="A418" s="8">
        <v>10416</v>
      </c>
      <c r="B418" s="5" t="s">
        <v>10080</v>
      </c>
      <c r="C418" s="5" t="s">
        <v>9085</v>
      </c>
      <c r="D418" s="5" t="s">
        <v>14</v>
      </c>
      <c r="E418" s="6">
        <v>23709</v>
      </c>
      <c r="F418" s="5" t="s">
        <v>18</v>
      </c>
      <c r="G418" s="5" t="s">
        <v>22986</v>
      </c>
      <c r="H418" s="6">
        <v>44759</v>
      </c>
      <c r="I418" s="5" t="s">
        <v>20</v>
      </c>
      <c r="J418" s="5" t="s">
        <v>25</v>
      </c>
      <c r="K418" s="7">
        <f ca="1">YEAR(TODAY())-YEAR(DIM_CUSTOMERS[[#This Row],[BirthDate]])</f>
        <v>60</v>
      </c>
      <c r="L418" s="8" t="str" cm="1">
        <f t="array" aca="1" ref="L418" ca="1">_xlfn.IFS(DIM_CUSTOMERS[[#This Row],[Age]]&gt;60, "60+", DIM_CUSTOMERS[[#This Row],[Age]]&gt;21, "22-59", DIM_CUSTOMERS[[#This Row],[Age]]&gt;=18, "18-21", DIM_CUSTOMERS[[#This Row],[Age]]&lt;=17, "1-18")</f>
        <v>22-59</v>
      </c>
    </row>
    <row r="419" spans="1:12" x14ac:dyDescent="0.3">
      <c r="A419" s="8">
        <v>10417</v>
      </c>
      <c r="B419" s="5" t="s">
        <v>10081</v>
      </c>
      <c r="C419" s="5" t="s">
        <v>9086</v>
      </c>
      <c r="D419" s="5" t="s">
        <v>13</v>
      </c>
      <c r="E419" s="6">
        <v>28246</v>
      </c>
      <c r="F419" s="5" t="s">
        <v>18</v>
      </c>
      <c r="G419" s="5" t="s">
        <v>257</v>
      </c>
      <c r="H419" s="6">
        <v>45114</v>
      </c>
      <c r="I419" s="5" t="s">
        <v>24</v>
      </c>
      <c r="J419" s="5" t="s">
        <v>27</v>
      </c>
      <c r="K419" s="7">
        <f ca="1">YEAR(TODAY())-YEAR(DIM_CUSTOMERS[[#This Row],[BirthDate]])</f>
        <v>47</v>
      </c>
      <c r="L419" s="8" t="str" cm="1">
        <f t="array" aca="1" ref="L419" ca="1">_xlfn.IFS(DIM_CUSTOMERS[[#This Row],[Age]]&gt;60, "60+", DIM_CUSTOMERS[[#This Row],[Age]]&gt;21, "22-59", DIM_CUSTOMERS[[#This Row],[Age]]&gt;=18, "18-21", DIM_CUSTOMERS[[#This Row],[Age]]&lt;=17, "1-18")</f>
        <v>22-59</v>
      </c>
    </row>
    <row r="420" spans="1:12" x14ac:dyDescent="0.3">
      <c r="A420" s="8">
        <v>10418</v>
      </c>
      <c r="B420" s="5" t="s">
        <v>10082</v>
      </c>
      <c r="C420" s="5" t="s">
        <v>9087</v>
      </c>
      <c r="D420" s="5" t="s">
        <v>13</v>
      </c>
      <c r="E420" s="6">
        <v>21142</v>
      </c>
      <c r="F420" s="5" t="s">
        <v>18</v>
      </c>
      <c r="G420" s="5" t="s">
        <v>257</v>
      </c>
      <c r="H420" s="6">
        <v>43950</v>
      </c>
      <c r="I420" s="5" t="s">
        <v>22</v>
      </c>
      <c r="J420" s="5" t="s">
        <v>27</v>
      </c>
      <c r="K420" s="7">
        <f ca="1">YEAR(TODAY())-YEAR(DIM_CUSTOMERS[[#This Row],[BirthDate]])</f>
        <v>67</v>
      </c>
      <c r="L420" s="8" t="str" cm="1">
        <f t="array" aca="1" ref="L420" ca="1">_xlfn.IFS(DIM_CUSTOMERS[[#This Row],[Age]]&gt;60, "60+", DIM_CUSTOMERS[[#This Row],[Age]]&gt;21, "22-59", DIM_CUSTOMERS[[#This Row],[Age]]&gt;=18, "18-21", DIM_CUSTOMERS[[#This Row],[Age]]&lt;=17, "1-18")</f>
        <v>60+</v>
      </c>
    </row>
    <row r="421" spans="1:12" x14ac:dyDescent="0.3">
      <c r="A421" s="8">
        <v>10419</v>
      </c>
      <c r="B421" s="5" t="s">
        <v>10083</v>
      </c>
      <c r="C421" s="5" t="s">
        <v>9088</v>
      </c>
      <c r="D421" s="5" t="s">
        <v>13</v>
      </c>
      <c r="E421" s="6">
        <v>36868</v>
      </c>
      <c r="F421" s="5" t="s">
        <v>18</v>
      </c>
      <c r="G421" s="5" t="s">
        <v>247</v>
      </c>
      <c r="H421" s="6">
        <v>44378</v>
      </c>
      <c r="I421" s="5" t="s">
        <v>23</v>
      </c>
      <c r="J421" s="5" t="s">
        <v>26</v>
      </c>
      <c r="K421" s="7">
        <f ca="1">YEAR(TODAY())-YEAR(DIM_CUSTOMERS[[#This Row],[BirthDate]])</f>
        <v>24</v>
      </c>
      <c r="L421" s="8" t="str" cm="1">
        <f t="array" aca="1" ref="L421" ca="1">_xlfn.IFS(DIM_CUSTOMERS[[#This Row],[Age]]&gt;60, "60+", DIM_CUSTOMERS[[#This Row],[Age]]&gt;21, "22-59", DIM_CUSTOMERS[[#This Row],[Age]]&gt;=18, "18-21", DIM_CUSTOMERS[[#This Row],[Age]]&lt;=17, "1-18")</f>
        <v>22-59</v>
      </c>
    </row>
    <row r="422" spans="1:12" x14ac:dyDescent="0.3">
      <c r="A422" s="8">
        <v>10420</v>
      </c>
      <c r="B422" s="5" t="s">
        <v>10084</v>
      </c>
      <c r="C422" s="5" t="s">
        <v>9089</v>
      </c>
      <c r="D422" s="5" t="s">
        <v>13</v>
      </c>
      <c r="E422" s="6">
        <v>30034</v>
      </c>
      <c r="F422" s="5" t="s">
        <v>18</v>
      </c>
      <c r="G422" s="5" t="s">
        <v>22986</v>
      </c>
      <c r="H422" s="6">
        <v>44898</v>
      </c>
      <c r="I422" s="5" t="s">
        <v>23</v>
      </c>
      <c r="J422" s="5" t="s">
        <v>27</v>
      </c>
      <c r="K422" s="7">
        <f ca="1">YEAR(TODAY())-YEAR(DIM_CUSTOMERS[[#This Row],[BirthDate]])</f>
        <v>42</v>
      </c>
      <c r="L422" s="8" t="str" cm="1">
        <f t="array" aca="1" ref="L422" ca="1">_xlfn.IFS(DIM_CUSTOMERS[[#This Row],[Age]]&gt;60, "60+", DIM_CUSTOMERS[[#This Row],[Age]]&gt;21, "22-59", DIM_CUSTOMERS[[#This Row],[Age]]&gt;=18, "18-21", DIM_CUSTOMERS[[#This Row],[Age]]&lt;=17, "1-18")</f>
        <v>22-59</v>
      </c>
    </row>
    <row r="423" spans="1:12" x14ac:dyDescent="0.3">
      <c r="A423" s="8">
        <v>10421</v>
      </c>
      <c r="B423" s="5" t="s">
        <v>10085</v>
      </c>
      <c r="C423" s="5" t="s">
        <v>9090</v>
      </c>
      <c r="D423" s="5" t="s">
        <v>13</v>
      </c>
      <c r="E423" s="6">
        <v>17134</v>
      </c>
      <c r="F423" s="5" t="s">
        <v>18</v>
      </c>
      <c r="G423" s="5" t="s">
        <v>22986</v>
      </c>
      <c r="H423" s="6">
        <v>45047</v>
      </c>
      <c r="I423" s="5" t="s">
        <v>23</v>
      </c>
      <c r="J423" s="5" t="s">
        <v>27</v>
      </c>
      <c r="K423" s="7">
        <f ca="1">YEAR(TODAY())-YEAR(DIM_CUSTOMERS[[#This Row],[BirthDate]])</f>
        <v>78</v>
      </c>
      <c r="L423" s="8" t="str" cm="1">
        <f t="array" aca="1" ref="L423" ca="1">_xlfn.IFS(DIM_CUSTOMERS[[#This Row],[Age]]&gt;60, "60+", DIM_CUSTOMERS[[#This Row],[Age]]&gt;21, "22-59", DIM_CUSTOMERS[[#This Row],[Age]]&gt;=18, "18-21", DIM_CUSTOMERS[[#This Row],[Age]]&lt;=17, "1-18")</f>
        <v>60+</v>
      </c>
    </row>
    <row r="424" spans="1:12" x14ac:dyDescent="0.3">
      <c r="A424" s="8">
        <v>10422</v>
      </c>
      <c r="B424" s="5" t="s">
        <v>10086</v>
      </c>
      <c r="C424" s="5" t="s">
        <v>9091</v>
      </c>
      <c r="D424" s="5" t="s">
        <v>14</v>
      </c>
      <c r="E424" s="6">
        <v>30527</v>
      </c>
      <c r="F424" s="5" t="s">
        <v>18</v>
      </c>
      <c r="G424" s="5" t="s">
        <v>247</v>
      </c>
      <c r="H424" s="6">
        <v>45371</v>
      </c>
      <c r="I424" s="5" t="s">
        <v>23</v>
      </c>
      <c r="J424" s="5" t="s">
        <v>26</v>
      </c>
      <c r="K424" s="7">
        <f ca="1">YEAR(TODAY())-YEAR(DIM_CUSTOMERS[[#This Row],[BirthDate]])</f>
        <v>41</v>
      </c>
      <c r="L424" s="8" t="str" cm="1">
        <f t="array" aca="1" ref="L424" ca="1">_xlfn.IFS(DIM_CUSTOMERS[[#This Row],[Age]]&gt;60, "60+", DIM_CUSTOMERS[[#This Row],[Age]]&gt;21, "22-59", DIM_CUSTOMERS[[#This Row],[Age]]&gt;=18, "18-21", DIM_CUSTOMERS[[#This Row],[Age]]&lt;=17, "1-18")</f>
        <v>22-59</v>
      </c>
    </row>
    <row r="425" spans="1:12" x14ac:dyDescent="0.3">
      <c r="A425" s="8">
        <v>10423</v>
      </c>
      <c r="B425" s="5" t="s">
        <v>10087</v>
      </c>
      <c r="C425" s="5" t="s">
        <v>9092</v>
      </c>
      <c r="D425" s="5" t="s">
        <v>14</v>
      </c>
      <c r="E425" s="6">
        <v>30993</v>
      </c>
      <c r="F425" s="5" t="s">
        <v>18</v>
      </c>
      <c r="G425" s="5" t="s">
        <v>22986</v>
      </c>
      <c r="H425" s="6">
        <v>44146</v>
      </c>
      <c r="I425" s="5" t="s">
        <v>24</v>
      </c>
      <c r="J425" s="5" t="s">
        <v>27</v>
      </c>
      <c r="K425" s="7">
        <f ca="1">YEAR(TODAY())-YEAR(DIM_CUSTOMERS[[#This Row],[BirthDate]])</f>
        <v>40</v>
      </c>
      <c r="L425" s="8" t="str" cm="1">
        <f t="array" aca="1" ref="L425" ca="1">_xlfn.IFS(DIM_CUSTOMERS[[#This Row],[Age]]&gt;60, "60+", DIM_CUSTOMERS[[#This Row],[Age]]&gt;21, "22-59", DIM_CUSTOMERS[[#This Row],[Age]]&gt;=18, "18-21", DIM_CUSTOMERS[[#This Row],[Age]]&lt;=17, "1-18")</f>
        <v>22-59</v>
      </c>
    </row>
    <row r="426" spans="1:12" x14ac:dyDescent="0.3">
      <c r="A426" s="8">
        <v>10424</v>
      </c>
      <c r="B426" s="5" t="s">
        <v>10088</v>
      </c>
      <c r="C426" s="5" t="s">
        <v>9093</v>
      </c>
      <c r="D426" s="5" t="s">
        <v>13</v>
      </c>
      <c r="E426" s="6">
        <v>30012</v>
      </c>
      <c r="F426" s="5" t="s">
        <v>18</v>
      </c>
      <c r="G426" s="5" t="s">
        <v>22986</v>
      </c>
      <c r="H426" s="6">
        <v>44993</v>
      </c>
      <c r="I426" s="5" t="s">
        <v>22</v>
      </c>
      <c r="J426" s="5" t="s">
        <v>25</v>
      </c>
      <c r="K426" s="7">
        <f ca="1">YEAR(TODAY())-YEAR(DIM_CUSTOMERS[[#This Row],[BirthDate]])</f>
        <v>42</v>
      </c>
      <c r="L426" s="8" t="str" cm="1">
        <f t="array" aca="1" ref="L426" ca="1">_xlfn.IFS(DIM_CUSTOMERS[[#This Row],[Age]]&gt;60, "60+", DIM_CUSTOMERS[[#This Row],[Age]]&gt;21, "22-59", DIM_CUSTOMERS[[#This Row],[Age]]&gt;=18, "18-21", DIM_CUSTOMERS[[#This Row],[Age]]&lt;=17, "1-18")</f>
        <v>22-59</v>
      </c>
    </row>
    <row r="427" spans="1:12" x14ac:dyDescent="0.3">
      <c r="A427" s="8">
        <v>10425</v>
      </c>
      <c r="B427" s="5" t="s">
        <v>10089</v>
      </c>
      <c r="C427" s="5" t="s">
        <v>9094</v>
      </c>
      <c r="D427" s="5" t="s">
        <v>13</v>
      </c>
      <c r="E427" s="6">
        <v>21213</v>
      </c>
      <c r="F427" s="5" t="s">
        <v>18</v>
      </c>
      <c r="G427" s="5" t="s">
        <v>257</v>
      </c>
      <c r="H427" s="6">
        <v>44374</v>
      </c>
      <c r="I427" s="5" t="s">
        <v>22</v>
      </c>
      <c r="J427" s="5" t="s">
        <v>26</v>
      </c>
      <c r="K427" s="7">
        <f ca="1">YEAR(TODAY())-YEAR(DIM_CUSTOMERS[[#This Row],[BirthDate]])</f>
        <v>66</v>
      </c>
      <c r="L427" s="8" t="str" cm="1">
        <f t="array" aca="1" ref="L427" ca="1">_xlfn.IFS(DIM_CUSTOMERS[[#This Row],[Age]]&gt;60, "60+", DIM_CUSTOMERS[[#This Row],[Age]]&gt;21, "22-59", DIM_CUSTOMERS[[#This Row],[Age]]&gt;=18, "18-21", DIM_CUSTOMERS[[#This Row],[Age]]&lt;=17, "1-18")</f>
        <v>60+</v>
      </c>
    </row>
    <row r="428" spans="1:12" x14ac:dyDescent="0.3">
      <c r="A428" s="8">
        <v>10426</v>
      </c>
      <c r="B428" s="5" t="s">
        <v>10090</v>
      </c>
      <c r="C428" s="5" t="s">
        <v>9095</v>
      </c>
      <c r="D428" s="5" t="s">
        <v>14</v>
      </c>
      <c r="E428" s="6">
        <v>25037</v>
      </c>
      <c r="F428" s="5" t="s">
        <v>18</v>
      </c>
      <c r="G428" s="5" t="s">
        <v>257</v>
      </c>
      <c r="H428" s="6">
        <v>45538</v>
      </c>
      <c r="I428" s="5" t="s">
        <v>21</v>
      </c>
      <c r="J428" s="5" t="s">
        <v>27</v>
      </c>
      <c r="K428" s="7">
        <f ca="1">YEAR(TODAY())-YEAR(DIM_CUSTOMERS[[#This Row],[BirthDate]])</f>
        <v>56</v>
      </c>
      <c r="L428" s="8" t="str" cm="1">
        <f t="array" aca="1" ref="L428" ca="1">_xlfn.IFS(DIM_CUSTOMERS[[#This Row],[Age]]&gt;60, "60+", DIM_CUSTOMERS[[#This Row],[Age]]&gt;21, "22-59", DIM_CUSTOMERS[[#This Row],[Age]]&gt;=18, "18-21", DIM_CUSTOMERS[[#This Row],[Age]]&lt;=17, "1-18")</f>
        <v>22-59</v>
      </c>
    </row>
    <row r="429" spans="1:12" x14ac:dyDescent="0.3">
      <c r="A429" s="8">
        <v>10427</v>
      </c>
      <c r="B429" s="5" t="s">
        <v>10091</v>
      </c>
      <c r="C429" s="5" t="s">
        <v>9096</v>
      </c>
      <c r="D429" s="5" t="s">
        <v>14</v>
      </c>
      <c r="E429" s="6">
        <v>28200</v>
      </c>
      <c r="F429" s="5" t="s">
        <v>18</v>
      </c>
      <c r="G429" s="5" t="s">
        <v>247</v>
      </c>
      <c r="H429" s="6">
        <v>45044</v>
      </c>
      <c r="I429" s="5" t="s">
        <v>23</v>
      </c>
      <c r="J429" s="5" t="s">
        <v>25</v>
      </c>
      <c r="K429" s="7">
        <f ca="1">YEAR(TODAY())-YEAR(DIM_CUSTOMERS[[#This Row],[BirthDate]])</f>
        <v>47</v>
      </c>
      <c r="L429" s="8" t="str" cm="1">
        <f t="array" aca="1" ref="L429" ca="1">_xlfn.IFS(DIM_CUSTOMERS[[#This Row],[Age]]&gt;60, "60+", DIM_CUSTOMERS[[#This Row],[Age]]&gt;21, "22-59", DIM_CUSTOMERS[[#This Row],[Age]]&gt;=18, "18-21", DIM_CUSTOMERS[[#This Row],[Age]]&lt;=17, "1-18")</f>
        <v>22-59</v>
      </c>
    </row>
    <row r="430" spans="1:12" x14ac:dyDescent="0.3">
      <c r="A430" s="8">
        <v>10428</v>
      </c>
      <c r="B430" s="5" t="s">
        <v>10092</v>
      </c>
      <c r="C430" s="5" t="s">
        <v>9097</v>
      </c>
      <c r="D430" s="5" t="s">
        <v>14</v>
      </c>
      <c r="E430" s="6">
        <v>23920</v>
      </c>
      <c r="F430" s="5" t="s">
        <v>18</v>
      </c>
      <c r="G430" s="5" t="s">
        <v>257</v>
      </c>
      <c r="H430" s="6">
        <v>44563</v>
      </c>
      <c r="I430" s="5" t="s">
        <v>23</v>
      </c>
      <c r="J430" s="5" t="s">
        <v>26</v>
      </c>
      <c r="K430" s="7">
        <f ca="1">YEAR(TODAY())-YEAR(DIM_CUSTOMERS[[#This Row],[BirthDate]])</f>
        <v>59</v>
      </c>
      <c r="L430" s="8" t="str" cm="1">
        <f t="array" aca="1" ref="L430" ca="1">_xlfn.IFS(DIM_CUSTOMERS[[#This Row],[Age]]&gt;60, "60+", DIM_CUSTOMERS[[#This Row],[Age]]&gt;21, "22-59", DIM_CUSTOMERS[[#This Row],[Age]]&gt;=18, "18-21", DIM_CUSTOMERS[[#This Row],[Age]]&lt;=17, "1-18")</f>
        <v>22-59</v>
      </c>
    </row>
    <row r="431" spans="1:12" x14ac:dyDescent="0.3">
      <c r="A431" s="8">
        <v>10429</v>
      </c>
      <c r="B431" s="5" t="s">
        <v>10093</v>
      </c>
      <c r="C431" s="5" t="s">
        <v>9098</v>
      </c>
      <c r="D431" s="5" t="s">
        <v>13</v>
      </c>
      <c r="E431" s="6">
        <v>34021</v>
      </c>
      <c r="F431" s="5" t="s">
        <v>18</v>
      </c>
      <c r="G431" s="5" t="s">
        <v>257</v>
      </c>
      <c r="H431" s="6">
        <v>44950</v>
      </c>
      <c r="I431" s="5" t="s">
        <v>20</v>
      </c>
      <c r="J431" s="5" t="s">
        <v>26</v>
      </c>
      <c r="K431" s="7">
        <f ca="1">YEAR(TODAY())-YEAR(DIM_CUSTOMERS[[#This Row],[BirthDate]])</f>
        <v>31</v>
      </c>
      <c r="L431" s="8" t="str" cm="1">
        <f t="array" aca="1" ref="L431" ca="1">_xlfn.IFS(DIM_CUSTOMERS[[#This Row],[Age]]&gt;60, "60+", DIM_CUSTOMERS[[#This Row],[Age]]&gt;21, "22-59", DIM_CUSTOMERS[[#This Row],[Age]]&gt;=18, "18-21", DIM_CUSTOMERS[[#This Row],[Age]]&lt;=17, "1-18")</f>
        <v>22-59</v>
      </c>
    </row>
    <row r="432" spans="1:12" x14ac:dyDescent="0.3">
      <c r="A432" s="8">
        <v>10430</v>
      </c>
      <c r="B432" s="5" t="s">
        <v>10094</v>
      </c>
      <c r="C432" s="5" t="s">
        <v>9099</v>
      </c>
      <c r="D432" s="5" t="s">
        <v>13</v>
      </c>
      <c r="E432" s="6">
        <v>25681</v>
      </c>
      <c r="F432" s="5" t="s">
        <v>16</v>
      </c>
      <c r="G432" s="5" t="s">
        <v>256</v>
      </c>
      <c r="H432" s="6">
        <v>45182</v>
      </c>
      <c r="I432" s="5" t="s">
        <v>21</v>
      </c>
      <c r="J432" s="5" t="s">
        <v>27</v>
      </c>
      <c r="K432" s="7">
        <f ca="1">YEAR(TODAY())-YEAR(DIM_CUSTOMERS[[#This Row],[BirthDate]])</f>
        <v>54</v>
      </c>
      <c r="L432" s="8" t="str" cm="1">
        <f t="array" aca="1" ref="L432" ca="1">_xlfn.IFS(DIM_CUSTOMERS[[#This Row],[Age]]&gt;60, "60+", DIM_CUSTOMERS[[#This Row],[Age]]&gt;21, "22-59", DIM_CUSTOMERS[[#This Row],[Age]]&gt;=18, "18-21", DIM_CUSTOMERS[[#This Row],[Age]]&lt;=17, "1-18")</f>
        <v>22-59</v>
      </c>
    </row>
    <row r="433" spans="1:12" x14ac:dyDescent="0.3">
      <c r="A433" s="8">
        <v>10431</v>
      </c>
      <c r="B433" s="5" t="s">
        <v>10095</v>
      </c>
      <c r="C433" s="5" t="s">
        <v>9100</v>
      </c>
      <c r="D433" s="5" t="s">
        <v>14</v>
      </c>
      <c r="E433" s="6">
        <v>25112</v>
      </c>
      <c r="F433" s="5" t="s">
        <v>16</v>
      </c>
      <c r="G433" s="5" t="s">
        <v>256</v>
      </c>
      <c r="H433" s="6">
        <v>44699</v>
      </c>
      <c r="I433" s="5" t="s">
        <v>22</v>
      </c>
      <c r="J433" s="5" t="s">
        <v>25</v>
      </c>
      <c r="K433" s="7">
        <f ca="1">YEAR(TODAY())-YEAR(DIM_CUSTOMERS[[#This Row],[BirthDate]])</f>
        <v>56</v>
      </c>
      <c r="L433" s="8" t="str" cm="1">
        <f t="array" aca="1" ref="L433" ca="1">_xlfn.IFS(DIM_CUSTOMERS[[#This Row],[Age]]&gt;60, "60+", DIM_CUSTOMERS[[#This Row],[Age]]&gt;21, "22-59", DIM_CUSTOMERS[[#This Row],[Age]]&gt;=18, "18-21", DIM_CUSTOMERS[[#This Row],[Age]]&lt;=17, "1-18")</f>
        <v>22-59</v>
      </c>
    </row>
    <row r="434" spans="1:12" x14ac:dyDescent="0.3">
      <c r="A434" s="8">
        <v>10432</v>
      </c>
      <c r="B434" s="5" t="s">
        <v>10096</v>
      </c>
      <c r="C434" s="5" t="s">
        <v>9101</v>
      </c>
      <c r="D434" s="5" t="s">
        <v>13</v>
      </c>
      <c r="E434" s="6">
        <v>23773</v>
      </c>
      <c r="F434" s="5" t="s">
        <v>16</v>
      </c>
      <c r="G434" s="5" t="s">
        <v>249</v>
      </c>
      <c r="H434" s="6">
        <v>44398</v>
      </c>
      <c r="I434" s="5" t="s">
        <v>21</v>
      </c>
      <c r="J434" s="5" t="s">
        <v>26</v>
      </c>
      <c r="K434" s="7">
        <f ca="1">YEAR(TODAY())-YEAR(DIM_CUSTOMERS[[#This Row],[BirthDate]])</f>
        <v>59</v>
      </c>
      <c r="L434" s="8" t="str" cm="1">
        <f t="array" aca="1" ref="L434" ca="1">_xlfn.IFS(DIM_CUSTOMERS[[#This Row],[Age]]&gt;60, "60+", DIM_CUSTOMERS[[#This Row],[Age]]&gt;21, "22-59", DIM_CUSTOMERS[[#This Row],[Age]]&gt;=18, "18-21", DIM_CUSTOMERS[[#This Row],[Age]]&lt;=17, "1-18")</f>
        <v>22-59</v>
      </c>
    </row>
    <row r="435" spans="1:12" x14ac:dyDescent="0.3">
      <c r="A435" s="8">
        <v>10433</v>
      </c>
      <c r="B435" s="5" t="s">
        <v>10097</v>
      </c>
      <c r="C435" s="5" t="s">
        <v>9102</v>
      </c>
      <c r="D435" s="5" t="s">
        <v>13</v>
      </c>
      <c r="E435" s="6">
        <v>33981</v>
      </c>
      <c r="F435" s="5" t="s">
        <v>16</v>
      </c>
      <c r="G435" s="5" t="s">
        <v>256</v>
      </c>
      <c r="H435" s="6">
        <v>45358</v>
      </c>
      <c r="I435" s="5" t="s">
        <v>22</v>
      </c>
      <c r="J435" s="5" t="s">
        <v>27</v>
      </c>
      <c r="K435" s="7">
        <f ca="1">YEAR(TODAY())-YEAR(DIM_CUSTOMERS[[#This Row],[BirthDate]])</f>
        <v>31</v>
      </c>
      <c r="L435" s="8" t="str" cm="1">
        <f t="array" aca="1" ref="L435" ca="1">_xlfn.IFS(DIM_CUSTOMERS[[#This Row],[Age]]&gt;60, "60+", DIM_CUSTOMERS[[#This Row],[Age]]&gt;21, "22-59", DIM_CUSTOMERS[[#This Row],[Age]]&gt;=18, "18-21", DIM_CUSTOMERS[[#This Row],[Age]]&lt;=17, "1-18")</f>
        <v>22-59</v>
      </c>
    </row>
    <row r="436" spans="1:12" x14ac:dyDescent="0.3">
      <c r="A436" s="8">
        <v>10434</v>
      </c>
      <c r="B436" s="5" t="s">
        <v>10098</v>
      </c>
      <c r="C436" s="5" t="s">
        <v>9103</v>
      </c>
      <c r="D436" s="5" t="s">
        <v>14</v>
      </c>
      <c r="E436" s="6">
        <v>29028</v>
      </c>
      <c r="F436" s="5" t="s">
        <v>16</v>
      </c>
      <c r="G436" s="5" t="s">
        <v>249</v>
      </c>
      <c r="H436" s="6">
        <v>44971</v>
      </c>
      <c r="I436" s="5" t="s">
        <v>22</v>
      </c>
      <c r="J436" s="5" t="s">
        <v>27</v>
      </c>
      <c r="K436" s="7">
        <f ca="1">YEAR(TODAY())-YEAR(DIM_CUSTOMERS[[#This Row],[BirthDate]])</f>
        <v>45</v>
      </c>
      <c r="L436" s="8" t="str" cm="1">
        <f t="array" aca="1" ref="L436" ca="1">_xlfn.IFS(DIM_CUSTOMERS[[#This Row],[Age]]&gt;60, "60+", DIM_CUSTOMERS[[#This Row],[Age]]&gt;21, "22-59", DIM_CUSTOMERS[[#This Row],[Age]]&gt;=18, "18-21", DIM_CUSTOMERS[[#This Row],[Age]]&lt;=17, "1-18")</f>
        <v>22-59</v>
      </c>
    </row>
    <row r="437" spans="1:12" x14ac:dyDescent="0.3">
      <c r="A437" s="8">
        <v>10435</v>
      </c>
      <c r="B437" s="5" t="s">
        <v>10099</v>
      </c>
      <c r="C437" s="5" t="s">
        <v>9104</v>
      </c>
      <c r="D437" s="5" t="s">
        <v>13</v>
      </c>
      <c r="E437" s="6">
        <v>38387</v>
      </c>
      <c r="F437" s="5" t="s">
        <v>16</v>
      </c>
      <c r="G437" s="5" t="s">
        <v>248</v>
      </c>
      <c r="H437" s="6">
        <v>44641</v>
      </c>
      <c r="I437" s="5" t="s">
        <v>20</v>
      </c>
      <c r="J437" s="5" t="s">
        <v>27</v>
      </c>
      <c r="K437" s="7">
        <f ca="1">YEAR(TODAY())-YEAR(DIM_CUSTOMERS[[#This Row],[BirthDate]])</f>
        <v>19</v>
      </c>
      <c r="L437" s="8" t="str" cm="1">
        <f t="array" aca="1" ref="L437" ca="1">_xlfn.IFS(DIM_CUSTOMERS[[#This Row],[Age]]&gt;60, "60+", DIM_CUSTOMERS[[#This Row],[Age]]&gt;21, "22-59", DIM_CUSTOMERS[[#This Row],[Age]]&gt;=18, "18-21", DIM_CUSTOMERS[[#This Row],[Age]]&lt;=17, "1-18")</f>
        <v>18-21</v>
      </c>
    </row>
    <row r="438" spans="1:12" x14ac:dyDescent="0.3">
      <c r="A438" s="8">
        <v>10436</v>
      </c>
      <c r="B438" s="5" t="s">
        <v>10100</v>
      </c>
      <c r="C438" s="5" t="s">
        <v>9105</v>
      </c>
      <c r="D438" s="5" t="s">
        <v>13</v>
      </c>
      <c r="E438" s="6">
        <v>34691</v>
      </c>
      <c r="F438" s="5" t="s">
        <v>16</v>
      </c>
      <c r="G438" s="5" t="s">
        <v>250</v>
      </c>
      <c r="H438" s="6">
        <v>44397</v>
      </c>
      <c r="I438" s="5" t="s">
        <v>20</v>
      </c>
      <c r="J438" s="5" t="s">
        <v>25</v>
      </c>
      <c r="K438" s="7">
        <f ca="1">YEAR(TODAY())-YEAR(DIM_CUSTOMERS[[#This Row],[BirthDate]])</f>
        <v>30</v>
      </c>
      <c r="L438" s="8" t="str" cm="1">
        <f t="array" aca="1" ref="L438" ca="1">_xlfn.IFS(DIM_CUSTOMERS[[#This Row],[Age]]&gt;60, "60+", DIM_CUSTOMERS[[#This Row],[Age]]&gt;21, "22-59", DIM_CUSTOMERS[[#This Row],[Age]]&gt;=18, "18-21", DIM_CUSTOMERS[[#This Row],[Age]]&lt;=17, "1-18")</f>
        <v>22-59</v>
      </c>
    </row>
    <row r="439" spans="1:12" x14ac:dyDescent="0.3">
      <c r="A439" s="8">
        <v>10437</v>
      </c>
      <c r="B439" s="5" t="s">
        <v>10101</v>
      </c>
      <c r="C439" s="5" t="s">
        <v>9106</v>
      </c>
      <c r="D439" s="5" t="s">
        <v>14</v>
      </c>
      <c r="E439" s="6">
        <v>25442</v>
      </c>
      <c r="F439" s="5" t="s">
        <v>16</v>
      </c>
      <c r="G439" s="5" t="s">
        <v>249</v>
      </c>
      <c r="H439" s="6">
        <v>44845</v>
      </c>
      <c r="I439" s="5" t="s">
        <v>24</v>
      </c>
      <c r="J439" s="5" t="s">
        <v>25</v>
      </c>
      <c r="K439" s="7">
        <f ca="1">YEAR(TODAY())-YEAR(DIM_CUSTOMERS[[#This Row],[BirthDate]])</f>
        <v>55</v>
      </c>
      <c r="L439" s="8" t="str" cm="1">
        <f t="array" aca="1" ref="L439" ca="1">_xlfn.IFS(DIM_CUSTOMERS[[#This Row],[Age]]&gt;60, "60+", DIM_CUSTOMERS[[#This Row],[Age]]&gt;21, "22-59", DIM_CUSTOMERS[[#This Row],[Age]]&gt;=18, "18-21", DIM_CUSTOMERS[[#This Row],[Age]]&lt;=17, "1-18")</f>
        <v>22-59</v>
      </c>
    </row>
    <row r="440" spans="1:12" x14ac:dyDescent="0.3">
      <c r="A440" s="8">
        <v>10438</v>
      </c>
      <c r="B440" s="5" t="s">
        <v>10102</v>
      </c>
      <c r="C440" s="5" t="s">
        <v>9107</v>
      </c>
      <c r="D440" s="5" t="s">
        <v>14</v>
      </c>
      <c r="E440" s="6">
        <v>30414</v>
      </c>
      <c r="F440" s="5" t="s">
        <v>16</v>
      </c>
      <c r="G440" s="5" t="s">
        <v>250</v>
      </c>
      <c r="H440" s="6">
        <v>44941</v>
      </c>
      <c r="I440" s="5" t="s">
        <v>22</v>
      </c>
      <c r="J440" s="5" t="s">
        <v>25</v>
      </c>
      <c r="K440" s="7">
        <f ca="1">YEAR(TODAY())-YEAR(DIM_CUSTOMERS[[#This Row],[BirthDate]])</f>
        <v>41</v>
      </c>
      <c r="L440" s="8" t="str" cm="1">
        <f t="array" aca="1" ref="L440" ca="1">_xlfn.IFS(DIM_CUSTOMERS[[#This Row],[Age]]&gt;60, "60+", DIM_CUSTOMERS[[#This Row],[Age]]&gt;21, "22-59", DIM_CUSTOMERS[[#This Row],[Age]]&gt;=18, "18-21", DIM_CUSTOMERS[[#This Row],[Age]]&lt;=17, "1-18")</f>
        <v>22-59</v>
      </c>
    </row>
    <row r="441" spans="1:12" x14ac:dyDescent="0.3">
      <c r="A441" s="8">
        <v>10439</v>
      </c>
      <c r="B441" s="5" t="s">
        <v>10103</v>
      </c>
      <c r="C441" s="5" t="s">
        <v>9108</v>
      </c>
      <c r="D441" s="5" t="s">
        <v>13</v>
      </c>
      <c r="E441" s="6">
        <v>24176</v>
      </c>
      <c r="F441" s="5" t="s">
        <v>16</v>
      </c>
      <c r="G441" s="5" t="s">
        <v>256</v>
      </c>
      <c r="H441" s="6">
        <v>45539</v>
      </c>
      <c r="I441" s="5" t="s">
        <v>23</v>
      </c>
      <c r="J441" s="5" t="s">
        <v>25</v>
      </c>
      <c r="K441" s="7">
        <f ca="1">YEAR(TODAY())-YEAR(DIM_CUSTOMERS[[#This Row],[BirthDate]])</f>
        <v>58</v>
      </c>
      <c r="L441" s="8" t="str" cm="1">
        <f t="array" aca="1" ref="L441" ca="1">_xlfn.IFS(DIM_CUSTOMERS[[#This Row],[Age]]&gt;60, "60+", DIM_CUSTOMERS[[#This Row],[Age]]&gt;21, "22-59", DIM_CUSTOMERS[[#This Row],[Age]]&gt;=18, "18-21", DIM_CUSTOMERS[[#This Row],[Age]]&lt;=17, "1-18")</f>
        <v>22-59</v>
      </c>
    </row>
    <row r="442" spans="1:12" x14ac:dyDescent="0.3">
      <c r="A442" s="8">
        <v>10440</v>
      </c>
      <c r="B442" s="5" t="s">
        <v>10104</v>
      </c>
      <c r="C442" s="5" t="s">
        <v>9109</v>
      </c>
      <c r="D442" s="5" t="s">
        <v>14</v>
      </c>
      <c r="E442" s="6">
        <v>33392</v>
      </c>
      <c r="F442" s="5" t="s">
        <v>16</v>
      </c>
      <c r="G442" s="5" t="s">
        <v>249</v>
      </c>
      <c r="H442" s="6">
        <v>44022</v>
      </c>
      <c r="I442" s="5" t="s">
        <v>20</v>
      </c>
      <c r="J442" s="5" t="s">
        <v>27</v>
      </c>
      <c r="K442" s="7">
        <f ca="1">YEAR(TODAY())-YEAR(DIM_CUSTOMERS[[#This Row],[BirthDate]])</f>
        <v>33</v>
      </c>
      <c r="L442" s="8" t="str" cm="1">
        <f t="array" aca="1" ref="L442" ca="1">_xlfn.IFS(DIM_CUSTOMERS[[#This Row],[Age]]&gt;60, "60+", DIM_CUSTOMERS[[#This Row],[Age]]&gt;21, "22-59", DIM_CUSTOMERS[[#This Row],[Age]]&gt;=18, "18-21", DIM_CUSTOMERS[[#This Row],[Age]]&lt;=17, "1-18")</f>
        <v>22-59</v>
      </c>
    </row>
    <row r="443" spans="1:12" x14ac:dyDescent="0.3">
      <c r="A443" s="8">
        <v>10441</v>
      </c>
      <c r="B443" s="5" t="s">
        <v>10105</v>
      </c>
      <c r="C443" s="5" t="s">
        <v>9110</v>
      </c>
      <c r="D443" s="5" t="s">
        <v>13</v>
      </c>
      <c r="E443" s="6">
        <v>20611</v>
      </c>
      <c r="F443" s="5" t="s">
        <v>16</v>
      </c>
      <c r="G443" s="5" t="s">
        <v>256</v>
      </c>
      <c r="H443" s="6">
        <v>45068</v>
      </c>
      <c r="I443" s="5" t="s">
        <v>23</v>
      </c>
      <c r="J443" s="5" t="s">
        <v>26</v>
      </c>
      <c r="K443" s="7">
        <f ca="1">YEAR(TODAY())-YEAR(DIM_CUSTOMERS[[#This Row],[BirthDate]])</f>
        <v>68</v>
      </c>
      <c r="L443" s="8" t="str" cm="1">
        <f t="array" aca="1" ref="L443" ca="1">_xlfn.IFS(DIM_CUSTOMERS[[#This Row],[Age]]&gt;60, "60+", DIM_CUSTOMERS[[#This Row],[Age]]&gt;21, "22-59", DIM_CUSTOMERS[[#This Row],[Age]]&gt;=18, "18-21", DIM_CUSTOMERS[[#This Row],[Age]]&lt;=17, "1-18")</f>
        <v>60+</v>
      </c>
    </row>
    <row r="444" spans="1:12" x14ac:dyDescent="0.3">
      <c r="A444" s="8">
        <v>10442</v>
      </c>
      <c r="B444" s="5" t="s">
        <v>10106</v>
      </c>
      <c r="C444" s="5" t="s">
        <v>9111</v>
      </c>
      <c r="D444" s="5" t="s">
        <v>13</v>
      </c>
      <c r="E444" s="6">
        <v>34990</v>
      </c>
      <c r="F444" s="5" t="s">
        <v>16</v>
      </c>
      <c r="G444" s="5" t="s">
        <v>249</v>
      </c>
      <c r="H444" s="6">
        <v>44179</v>
      </c>
      <c r="I444" s="5" t="s">
        <v>24</v>
      </c>
      <c r="J444" s="5" t="s">
        <v>26</v>
      </c>
      <c r="K444" s="7">
        <f ca="1">YEAR(TODAY())-YEAR(DIM_CUSTOMERS[[#This Row],[BirthDate]])</f>
        <v>29</v>
      </c>
      <c r="L444" s="8" t="str" cm="1">
        <f t="array" aca="1" ref="L444" ca="1">_xlfn.IFS(DIM_CUSTOMERS[[#This Row],[Age]]&gt;60, "60+", DIM_CUSTOMERS[[#This Row],[Age]]&gt;21, "22-59", DIM_CUSTOMERS[[#This Row],[Age]]&gt;=18, "18-21", DIM_CUSTOMERS[[#This Row],[Age]]&lt;=17, "1-18")</f>
        <v>22-59</v>
      </c>
    </row>
    <row r="445" spans="1:12" x14ac:dyDescent="0.3">
      <c r="A445" s="8">
        <v>10443</v>
      </c>
      <c r="B445" s="5" t="s">
        <v>10107</v>
      </c>
      <c r="C445" s="5" t="s">
        <v>9112</v>
      </c>
      <c r="D445" s="5" t="s">
        <v>13</v>
      </c>
      <c r="E445" s="6">
        <v>37904</v>
      </c>
      <c r="F445" s="5" t="s">
        <v>16</v>
      </c>
      <c r="G445" s="5" t="s">
        <v>250</v>
      </c>
      <c r="H445" s="6">
        <v>44978</v>
      </c>
      <c r="I445" s="5" t="s">
        <v>20</v>
      </c>
      <c r="J445" s="5" t="s">
        <v>25</v>
      </c>
      <c r="K445" s="7">
        <f ca="1">YEAR(TODAY())-YEAR(DIM_CUSTOMERS[[#This Row],[BirthDate]])</f>
        <v>21</v>
      </c>
      <c r="L445" s="8" t="str" cm="1">
        <f t="array" aca="1" ref="L445" ca="1">_xlfn.IFS(DIM_CUSTOMERS[[#This Row],[Age]]&gt;60, "60+", DIM_CUSTOMERS[[#This Row],[Age]]&gt;21, "22-59", DIM_CUSTOMERS[[#This Row],[Age]]&gt;=18, "18-21", DIM_CUSTOMERS[[#This Row],[Age]]&lt;=17, "1-18")</f>
        <v>18-21</v>
      </c>
    </row>
    <row r="446" spans="1:12" x14ac:dyDescent="0.3">
      <c r="A446" s="8">
        <v>10444</v>
      </c>
      <c r="B446" s="5" t="s">
        <v>10108</v>
      </c>
      <c r="C446" s="5" t="s">
        <v>9113</v>
      </c>
      <c r="D446" s="5" t="s">
        <v>14</v>
      </c>
      <c r="E446" s="6">
        <v>38851</v>
      </c>
      <c r="F446" s="5" t="s">
        <v>16</v>
      </c>
      <c r="G446" s="5" t="s">
        <v>256</v>
      </c>
      <c r="H446" s="6">
        <v>43747</v>
      </c>
      <c r="I446" s="5" t="s">
        <v>23</v>
      </c>
      <c r="J446" s="5" t="s">
        <v>27</v>
      </c>
      <c r="K446" s="7">
        <f ca="1">YEAR(TODAY())-YEAR(DIM_CUSTOMERS[[#This Row],[BirthDate]])</f>
        <v>18</v>
      </c>
      <c r="L446" s="8" t="str" cm="1">
        <f t="array" aca="1" ref="L446" ca="1">_xlfn.IFS(DIM_CUSTOMERS[[#This Row],[Age]]&gt;60, "60+", DIM_CUSTOMERS[[#This Row],[Age]]&gt;21, "22-59", DIM_CUSTOMERS[[#This Row],[Age]]&gt;=18, "18-21", DIM_CUSTOMERS[[#This Row],[Age]]&lt;=17, "1-18")</f>
        <v>18-21</v>
      </c>
    </row>
    <row r="447" spans="1:12" x14ac:dyDescent="0.3">
      <c r="A447" s="8">
        <v>10445</v>
      </c>
      <c r="B447" s="5" t="s">
        <v>10109</v>
      </c>
      <c r="C447" s="5" t="s">
        <v>9114</v>
      </c>
      <c r="D447" s="5" t="s">
        <v>14</v>
      </c>
      <c r="E447" s="6">
        <v>20123</v>
      </c>
      <c r="F447" s="5" t="s">
        <v>16</v>
      </c>
      <c r="G447" s="5" t="s">
        <v>250</v>
      </c>
      <c r="H447" s="6">
        <v>44623</v>
      </c>
      <c r="I447" s="5" t="s">
        <v>24</v>
      </c>
      <c r="J447" s="5" t="s">
        <v>27</v>
      </c>
      <c r="K447" s="7">
        <f ca="1">YEAR(TODAY())-YEAR(DIM_CUSTOMERS[[#This Row],[BirthDate]])</f>
        <v>69</v>
      </c>
      <c r="L447" s="8" t="str" cm="1">
        <f t="array" aca="1" ref="L447" ca="1">_xlfn.IFS(DIM_CUSTOMERS[[#This Row],[Age]]&gt;60, "60+", DIM_CUSTOMERS[[#This Row],[Age]]&gt;21, "22-59", DIM_CUSTOMERS[[#This Row],[Age]]&gt;=18, "18-21", DIM_CUSTOMERS[[#This Row],[Age]]&lt;=17, "1-18")</f>
        <v>60+</v>
      </c>
    </row>
    <row r="448" spans="1:12" x14ac:dyDescent="0.3">
      <c r="A448" s="8">
        <v>10446</v>
      </c>
      <c r="B448" s="5" t="s">
        <v>10110</v>
      </c>
      <c r="C448" s="5" t="s">
        <v>9115</v>
      </c>
      <c r="D448" s="5" t="s">
        <v>13</v>
      </c>
      <c r="E448" s="6">
        <v>37276</v>
      </c>
      <c r="F448" s="5" t="s">
        <v>16</v>
      </c>
      <c r="G448" s="5" t="s">
        <v>256</v>
      </c>
      <c r="H448" s="6">
        <v>43821</v>
      </c>
      <c r="I448" s="5" t="s">
        <v>22</v>
      </c>
      <c r="J448" s="5" t="s">
        <v>25</v>
      </c>
      <c r="K448" s="7">
        <f ca="1">YEAR(TODAY())-YEAR(DIM_CUSTOMERS[[#This Row],[BirthDate]])</f>
        <v>22</v>
      </c>
      <c r="L448" s="8" t="str" cm="1">
        <f t="array" aca="1" ref="L448" ca="1">_xlfn.IFS(DIM_CUSTOMERS[[#This Row],[Age]]&gt;60, "60+", DIM_CUSTOMERS[[#This Row],[Age]]&gt;21, "22-59", DIM_CUSTOMERS[[#This Row],[Age]]&gt;=18, "18-21", DIM_CUSTOMERS[[#This Row],[Age]]&lt;=17, "1-18")</f>
        <v>22-59</v>
      </c>
    </row>
    <row r="449" spans="1:12" x14ac:dyDescent="0.3">
      <c r="A449" s="8">
        <v>10447</v>
      </c>
      <c r="B449" s="5" t="s">
        <v>10111</v>
      </c>
      <c r="C449" s="5" t="s">
        <v>9116</v>
      </c>
      <c r="D449" s="5" t="s">
        <v>13</v>
      </c>
      <c r="E449" s="6">
        <v>31090</v>
      </c>
      <c r="F449" s="5" t="s">
        <v>16</v>
      </c>
      <c r="G449" s="5" t="s">
        <v>249</v>
      </c>
      <c r="H449" s="6">
        <v>44009</v>
      </c>
      <c r="I449" s="5" t="s">
        <v>22</v>
      </c>
      <c r="J449" s="5" t="s">
        <v>27</v>
      </c>
      <c r="K449" s="7">
        <f ca="1">YEAR(TODAY())-YEAR(DIM_CUSTOMERS[[#This Row],[BirthDate]])</f>
        <v>39</v>
      </c>
      <c r="L449" s="8" t="str" cm="1">
        <f t="array" aca="1" ref="L449" ca="1">_xlfn.IFS(DIM_CUSTOMERS[[#This Row],[Age]]&gt;60, "60+", DIM_CUSTOMERS[[#This Row],[Age]]&gt;21, "22-59", DIM_CUSTOMERS[[#This Row],[Age]]&gt;=18, "18-21", DIM_CUSTOMERS[[#This Row],[Age]]&lt;=17, "1-18")</f>
        <v>22-59</v>
      </c>
    </row>
    <row r="450" spans="1:12" x14ac:dyDescent="0.3">
      <c r="A450" s="8">
        <v>10448</v>
      </c>
      <c r="B450" s="5" t="s">
        <v>10112</v>
      </c>
      <c r="C450" s="5" t="s">
        <v>9117</v>
      </c>
      <c r="D450" s="5" t="s">
        <v>13</v>
      </c>
      <c r="E450" s="6">
        <v>34453</v>
      </c>
      <c r="F450" s="5" t="s">
        <v>16</v>
      </c>
      <c r="G450" s="5" t="s">
        <v>250</v>
      </c>
      <c r="H450" s="6">
        <v>45148</v>
      </c>
      <c r="I450" s="5" t="s">
        <v>24</v>
      </c>
      <c r="J450" s="5" t="s">
        <v>25</v>
      </c>
      <c r="K450" s="7">
        <f ca="1">YEAR(TODAY())-YEAR(DIM_CUSTOMERS[[#This Row],[BirthDate]])</f>
        <v>30</v>
      </c>
      <c r="L450" s="8" t="str" cm="1">
        <f t="array" aca="1" ref="L450" ca="1">_xlfn.IFS(DIM_CUSTOMERS[[#This Row],[Age]]&gt;60, "60+", DIM_CUSTOMERS[[#This Row],[Age]]&gt;21, "22-59", DIM_CUSTOMERS[[#This Row],[Age]]&gt;=18, "18-21", DIM_CUSTOMERS[[#This Row],[Age]]&lt;=17, "1-18")</f>
        <v>22-59</v>
      </c>
    </row>
    <row r="451" spans="1:12" x14ac:dyDescent="0.3">
      <c r="A451" s="8">
        <v>10449</v>
      </c>
      <c r="B451" s="5" t="s">
        <v>10113</v>
      </c>
      <c r="C451" s="5" t="s">
        <v>9118</v>
      </c>
      <c r="D451" s="5" t="s">
        <v>13</v>
      </c>
      <c r="E451" s="6">
        <v>30672</v>
      </c>
      <c r="F451" s="5" t="s">
        <v>16</v>
      </c>
      <c r="G451" s="5" t="s">
        <v>249</v>
      </c>
      <c r="H451" s="6">
        <v>45319</v>
      </c>
      <c r="I451" s="5" t="s">
        <v>20</v>
      </c>
      <c r="J451" s="5" t="s">
        <v>25</v>
      </c>
      <c r="K451" s="7">
        <f ca="1">YEAR(TODAY())-YEAR(DIM_CUSTOMERS[[#This Row],[BirthDate]])</f>
        <v>41</v>
      </c>
      <c r="L451" s="8" t="str" cm="1">
        <f t="array" aca="1" ref="L451" ca="1">_xlfn.IFS(DIM_CUSTOMERS[[#This Row],[Age]]&gt;60, "60+", DIM_CUSTOMERS[[#This Row],[Age]]&gt;21, "22-59", DIM_CUSTOMERS[[#This Row],[Age]]&gt;=18, "18-21", DIM_CUSTOMERS[[#This Row],[Age]]&lt;=17, "1-18")</f>
        <v>22-59</v>
      </c>
    </row>
    <row r="452" spans="1:12" x14ac:dyDescent="0.3">
      <c r="A452" s="8">
        <v>10450</v>
      </c>
      <c r="B452" s="5" t="s">
        <v>10114</v>
      </c>
      <c r="C452" s="5" t="s">
        <v>9119</v>
      </c>
      <c r="D452" s="5" t="s">
        <v>13</v>
      </c>
      <c r="E452" s="6">
        <v>21513</v>
      </c>
      <c r="F452" s="5" t="s">
        <v>16</v>
      </c>
      <c r="G452" s="5" t="s">
        <v>249</v>
      </c>
      <c r="H452" s="6">
        <v>45419</v>
      </c>
      <c r="I452" s="5" t="s">
        <v>23</v>
      </c>
      <c r="J452" s="5" t="s">
        <v>27</v>
      </c>
      <c r="K452" s="7">
        <f ca="1">YEAR(TODAY())-YEAR(DIM_CUSTOMERS[[#This Row],[BirthDate]])</f>
        <v>66</v>
      </c>
      <c r="L452" s="8" t="str" cm="1">
        <f t="array" aca="1" ref="L452" ca="1">_xlfn.IFS(DIM_CUSTOMERS[[#This Row],[Age]]&gt;60, "60+", DIM_CUSTOMERS[[#This Row],[Age]]&gt;21, "22-59", DIM_CUSTOMERS[[#This Row],[Age]]&gt;=18, "18-21", DIM_CUSTOMERS[[#This Row],[Age]]&lt;=17, "1-18")</f>
        <v>60+</v>
      </c>
    </row>
    <row r="453" spans="1:12" x14ac:dyDescent="0.3">
      <c r="A453" s="8">
        <v>10451</v>
      </c>
      <c r="B453" s="5" t="s">
        <v>10115</v>
      </c>
      <c r="C453" s="5" t="s">
        <v>9120</v>
      </c>
      <c r="D453" s="5" t="s">
        <v>13</v>
      </c>
      <c r="E453" s="6">
        <v>26862</v>
      </c>
      <c r="F453" s="5" t="s">
        <v>16</v>
      </c>
      <c r="G453" s="5" t="s">
        <v>248</v>
      </c>
      <c r="H453" s="6">
        <v>45400</v>
      </c>
      <c r="I453" s="5" t="s">
        <v>23</v>
      </c>
      <c r="J453" s="5" t="s">
        <v>25</v>
      </c>
      <c r="K453" s="7">
        <f ca="1">YEAR(TODAY())-YEAR(DIM_CUSTOMERS[[#This Row],[BirthDate]])</f>
        <v>51</v>
      </c>
      <c r="L453" s="8" t="str" cm="1">
        <f t="array" aca="1" ref="L453" ca="1">_xlfn.IFS(DIM_CUSTOMERS[[#This Row],[Age]]&gt;60, "60+", DIM_CUSTOMERS[[#This Row],[Age]]&gt;21, "22-59", DIM_CUSTOMERS[[#This Row],[Age]]&gt;=18, "18-21", DIM_CUSTOMERS[[#This Row],[Age]]&lt;=17, "1-18")</f>
        <v>22-59</v>
      </c>
    </row>
    <row r="454" spans="1:12" x14ac:dyDescent="0.3">
      <c r="A454" s="8">
        <v>10452</v>
      </c>
      <c r="B454" s="5" t="s">
        <v>10116</v>
      </c>
      <c r="C454" s="5" t="s">
        <v>9121</v>
      </c>
      <c r="D454" s="5" t="s">
        <v>13</v>
      </c>
      <c r="E454" s="6">
        <v>26375</v>
      </c>
      <c r="F454" s="5" t="s">
        <v>16</v>
      </c>
      <c r="G454" s="5" t="s">
        <v>248</v>
      </c>
      <c r="H454" s="6">
        <v>45176</v>
      </c>
      <c r="I454" s="5" t="s">
        <v>21</v>
      </c>
      <c r="J454" s="5" t="s">
        <v>27</v>
      </c>
      <c r="K454" s="7">
        <f ca="1">YEAR(TODAY())-YEAR(DIM_CUSTOMERS[[#This Row],[BirthDate]])</f>
        <v>52</v>
      </c>
      <c r="L454" s="8" t="str" cm="1">
        <f t="array" aca="1" ref="L454" ca="1">_xlfn.IFS(DIM_CUSTOMERS[[#This Row],[Age]]&gt;60, "60+", DIM_CUSTOMERS[[#This Row],[Age]]&gt;21, "22-59", DIM_CUSTOMERS[[#This Row],[Age]]&gt;=18, "18-21", DIM_CUSTOMERS[[#This Row],[Age]]&lt;=17, "1-18")</f>
        <v>22-59</v>
      </c>
    </row>
    <row r="455" spans="1:12" x14ac:dyDescent="0.3">
      <c r="A455" s="8">
        <v>10453</v>
      </c>
      <c r="B455" s="5" t="s">
        <v>10117</v>
      </c>
      <c r="C455" s="5" t="s">
        <v>9122</v>
      </c>
      <c r="D455" s="5" t="s">
        <v>14</v>
      </c>
      <c r="E455" s="6">
        <v>37596</v>
      </c>
      <c r="F455" s="5" t="s">
        <v>16</v>
      </c>
      <c r="G455" s="5" t="s">
        <v>256</v>
      </c>
      <c r="H455" s="6">
        <v>43733</v>
      </c>
      <c r="I455" s="5" t="s">
        <v>21</v>
      </c>
      <c r="J455" s="5" t="s">
        <v>25</v>
      </c>
      <c r="K455" s="7">
        <f ca="1">YEAR(TODAY())-YEAR(DIM_CUSTOMERS[[#This Row],[BirthDate]])</f>
        <v>22</v>
      </c>
      <c r="L455" s="8" t="str" cm="1">
        <f t="array" aca="1" ref="L455" ca="1">_xlfn.IFS(DIM_CUSTOMERS[[#This Row],[Age]]&gt;60, "60+", DIM_CUSTOMERS[[#This Row],[Age]]&gt;21, "22-59", DIM_CUSTOMERS[[#This Row],[Age]]&gt;=18, "18-21", DIM_CUSTOMERS[[#This Row],[Age]]&lt;=17, "1-18")</f>
        <v>22-59</v>
      </c>
    </row>
    <row r="456" spans="1:12" x14ac:dyDescent="0.3">
      <c r="A456" s="8">
        <v>10454</v>
      </c>
      <c r="B456" s="5" t="s">
        <v>10118</v>
      </c>
      <c r="C456" s="5" t="s">
        <v>9123</v>
      </c>
      <c r="D456" s="5" t="s">
        <v>14</v>
      </c>
      <c r="E456" s="6">
        <v>26929</v>
      </c>
      <c r="F456" s="5" t="s">
        <v>16</v>
      </c>
      <c r="G456" s="5" t="s">
        <v>249</v>
      </c>
      <c r="H456" s="6">
        <v>43942</v>
      </c>
      <c r="I456" s="5" t="s">
        <v>21</v>
      </c>
      <c r="J456" s="5" t="s">
        <v>27</v>
      </c>
      <c r="K456" s="7">
        <f ca="1">YEAR(TODAY())-YEAR(DIM_CUSTOMERS[[#This Row],[BirthDate]])</f>
        <v>51</v>
      </c>
      <c r="L456" s="8" t="str" cm="1">
        <f t="array" aca="1" ref="L456" ca="1">_xlfn.IFS(DIM_CUSTOMERS[[#This Row],[Age]]&gt;60, "60+", DIM_CUSTOMERS[[#This Row],[Age]]&gt;21, "22-59", DIM_CUSTOMERS[[#This Row],[Age]]&gt;=18, "18-21", DIM_CUSTOMERS[[#This Row],[Age]]&lt;=17, "1-18")</f>
        <v>22-59</v>
      </c>
    </row>
    <row r="457" spans="1:12" x14ac:dyDescent="0.3">
      <c r="A457" s="8">
        <v>10455</v>
      </c>
      <c r="B457" s="5" t="s">
        <v>10119</v>
      </c>
      <c r="C457" s="5" t="s">
        <v>9124</v>
      </c>
      <c r="D457" s="5" t="s">
        <v>13</v>
      </c>
      <c r="E457" s="6">
        <v>32343</v>
      </c>
      <c r="F457" s="5" t="s">
        <v>16</v>
      </c>
      <c r="G457" s="5" t="s">
        <v>256</v>
      </c>
      <c r="H457" s="6">
        <v>45306</v>
      </c>
      <c r="I457" s="5" t="s">
        <v>23</v>
      </c>
      <c r="J457" s="5" t="s">
        <v>25</v>
      </c>
      <c r="K457" s="7">
        <f ca="1">YEAR(TODAY())-YEAR(DIM_CUSTOMERS[[#This Row],[BirthDate]])</f>
        <v>36</v>
      </c>
      <c r="L457" s="8" t="str" cm="1">
        <f t="array" aca="1" ref="L457" ca="1">_xlfn.IFS(DIM_CUSTOMERS[[#This Row],[Age]]&gt;60, "60+", DIM_CUSTOMERS[[#This Row],[Age]]&gt;21, "22-59", DIM_CUSTOMERS[[#This Row],[Age]]&gt;=18, "18-21", DIM_CUSTOMERS[[#This Row],[Age]]&lt;=17, "1-18")</f>
        <v>22-59</v>
      </c>
    </row>
    <row r="458" spans="1:12" x14ac:dyDescent="0.3">
      <c r="A458" s="8">
        <v>10456</v>
      </c>
      <c r="B458" s="5" t="s">
        <v>10120</v>
      </c>
      <c r="C458" s="5" t="s">
        <v>9125</v>
      </c>
      <c r="D458" s="5" t="s">
        <v>14</v>
      </c>
      <c r="E458" s="6">
        <v>17345</v>
      </c>
      <c r="F458" s="5" t="s">
        <v>16</v>
      </c>
      <c r="G458" s="5" t="s">
        <v>250</v>
      </c>
      <c r="H458" s="6">
        <v>44334</v>
      </c>
      <c r="I458" s="5" t="s">
        <v>24</v>
      </c>
      <c r="J458" s="5" t="s">
        <v>25</v>
      </c>
      <c r="K458" s="7">
        <f ca="1">YEAR(TODAY())-YEAR(DIM_CUSTOMERS[[#This Row],[BirthDate]])</f>
        <v>77</v>
      </c>
      <c r="L458" s="8" t="str" cm="1">
        <f t="array" aca="1" ref="L458" ca="1">_xlfn.IFS(DIM_CUSTOMERS[[#This Row],[Age]]&gt;60, "60+", DIM_CUSTOMERS[[#This Row],[Age]]&gt;21, "22-59", DIM_CUSTOMERS[[#This Row],[Age]]&gt;=18, "18-21", DIM_CUSTOMERS[[#This Row],[Age]]&lt;=17, "1-18")</f>
        <v>60+</v>
      </c>
    </row>
    <row r="459" spans="1:12" x14ac:dyDescent="0.3">
      <c r="A459" s="8">
        <v>10457</v>
      </c>
      <c r="B459" s="5" t="s">
        <v>10121</v>
      </c>
      <c r="C459" s="5" t="s">
        <v>9126</v>
      </c>
      <c r="D459" s="5" t="s">
        <v>13</v>
      </c>
      <c r="E459" s="6">
        <v>36110</v>
      </c>
      <c r="F459" s="5" t="s">
        <v>16</v>
      </c>
      <c r="G459" s="5" t="s">
        <v>256</v>
      </c>
      <c r="H459" s="6">
        <v>44032</v>
      </c>
      <c r="I459" s="5" t="s">
        <v>22</v>
      </c>
      <c r="J459" s="5" t="s">
        <v>26</v>
      </c>
      <c r="K459" s="7">
        <f ca="1">YEAR(TODAY())-YEAR(DIM_CUSTOMERS[[#This Row],[BirthDate]])</f>
        <v>26</v>
      </c>
      <c r="L459" s="8" t="str" cm="1">
        <f t="array" aca="1" ref="L459" ca="1">_xlfn.IFS(DIM_CUSTOMERS[[#This Row],[Age]]&gt;60, "60+", DIM_CUSTOMERS[[#This Row],[Age]]&gt;21, "22-59", DIM_CUSTOMERS[[#This Row],[Age]]&gt;=18, "18-21", DIM_CUSTOMERS[[#This Row],[Age]]&lt;=17, "1-18")</f>
        <v>22-59</v>
      </c>
    </row>
    <row r="460" spans="1:12" x14ac:dyDescent="0.3">
      <c r="A460" s="8">
        <v>10458</v>
      </c>
      <c r="B460" s="5" t="s">
        <v>10122</v>
      </c>
      <c r="C460" s="5" t="s">
        <v>9127</v>
      </c>
      <c r="D460" s="5" t="s">
        <v>14</v>
      </c>
      <c r="E460" s="6">
        <v>31612</v>
      </c>
      <c r="F460" s="5" t="s">
        <v>16</v>
      </c>
      <c r="G460" s="5" t="s">
        <v>249</v>
      </c>
      <c r="H460" s="6">
        <v>45251</v>
      </c>
      <c r="I460" s="5" t="s">
        <v>22</v>
      </c>
      <c r="J460" s="5" t="s">
        <v>26</v>
      </c>
      <c r="K460" s="7">
        <f ca="1">YEAR(TODAY())-YEAR(DIM_CUSTOMERS[[#This Row],[BirthDate]])</f>
        <v>38</v>
      </c>
      <c r="L460" s="8" t="str" cm="1">
        <f t="array" aca="1" ref="L460" ca="1">_xlfn.IFS(DIM_CUSTOMERS[[#This Row],[Age]]&gt;60, "60+", DIM_CUSTOMERS[[#This Row],[Age]]&gt;21, "22-59", DIM_CUSTOMERS[[#This Row],[Age]]&gt;=18, "18-21", DIM_CUSTOMERS[[#This Row],[Age]]&lt;=17, "1-18")</f>
        <v>22-59</v>
      </c>
    </row>
    <row r="461" spans="1:12" x14ac:dyDescent="0.3">
      <c r="A461" s="8">
        <v>10459</v>
      </c>
      <c r="B461" s="5" t="s">
        <v>10123</v>
      </c>
      <c r="C461" s="5" t="s">
        <v>9128</v>
      </c>
      <c r="D461" s="5" t="s">
        <v>14</v>
      </c>
      <c r="E461" s="6">
        <v>16870</v>
      </c>
      <c r="F461" s="5" t="s">
        <v>16</v>
      </c>
      <c r="G461" s="5" t="s">
        <v>248</v>
      </c>
      <c r="H461" s="6">
        <v>44048</v>
      </c>
      <c r="I461" s="5" t="s">
        <v>20</v>
      </c>
      <c r="J461" s="5" t="s">
        <v>26</v>
      </c>
      <c r="K461" s="7">
        <f ca="1">YEAR(TODAY())-YEAR(DIM_CUSTOMERS[[#This Row],[BirthDate]])</f>
        <v>78</v>
      </c>
      <c r="L461" s="8" t="str" cm="1">
        <f t="array" aca="1" ref="L461" ca="1">_xlfn.IFS(DIM_CUSTOMERS[[#This Row],[Age]]&gt;60, "60+", DIM_CUSTOMERS[[#This Row],[Age]]&gt;21, "22-59", DIM_CUSTOMERS[[#This Row],[Age]]&gt;=18, "18-21", DIM_CUSTOMERS[[#This Row],[Age]]&lt;=17, "1-18")</f>
        <v>60+</v>
      </c>
    </row>
    <row r="462" spans="1:12" x14ac:dyDescent="0.3">
      <c r="A462" s="8">
        <v>10460</v>
      </c>
      <c r="B462" s="5" t="s">
        <v>10124</v>
      </c>
      <c r="C462" s="5" t="s">
        <v>9129</v>
      </c>
      <c r="D462" s="5" t="s">
        <v>14</v>
      </c>
      <c r="E462" s="6">
        <v>31215</v>
      </c>
      <c r="F462" s="5" t="s">
        <v>16</v>
      </c>
      <c r="G462" s="5" t="s">
        <v>249</v>
      </c>
      <c r="H462" s="6">
        <v>44496</v>
      </c>
      <c r="I462" s="5" t="s">
        <v>20</v>
      </c>
      <c r="J462" s="5" t="s">
        <v>25</v>
      </c>
      <c r="K462" s="7">
        <f ca="1">YEAR(TODAY())-YEAR(DIM_CUSTOMERS[[#This Row],[BirthDate]])</f>
        <v>39</v>
      </c>
      <c r="L462" s="8" t="str" cm="1">
        <f t="array" aca="1" ref="L462" ca="1">_xlfn.IFS(DIM_CUSTOMERS[[#This Row],[Age]]&gt;60, "60+", DIM_CUSTOMERS[[#This Row],[Age]]&gt;21, "22-59", DIM_CUSTOMERS[[#This Row],[Age]]&gt;=18, "18-21", DIM_CUSTOMERS[[#This Row],[Age]]&lt;=17, "1-18")</f>
        <v>22-59</v>
      </c>
    </row>
    <row r="463" spans="1:12" x14ac:dyDescent="0.3">
      <c r="A463" s="8">
        <v>10461</v>
      </c>
      <c r="B463" s="5" t="s">
        <v>10125</v>
      </c>
      <c r="C463" s="5" t="s">
        <v>9130</v>
      </c>
      <c r="D463" s="5" t="s">
        <v>13</v>
      </c>
      <c r="E463" s="6">
        <v>22252</v>
      </c>
      <c r="F463" s="5" t="s">
        <v>16</v>
      </c>
      <c r="G463" s="5" t="s">
        <v>256</v>
      </c>
      <c r="H463" s="6">
        <v>45538</v>
      </c>
      <c r="I463" s="5" t="s">
        <v>21</v>
      </c>
      <c r="J463" s="5" t="s">
        <v>25</v>
      </c>
      <c r="K463" s="7">
        <f ca="1">YEAR(TODAY())-YEAR(DIM_CUSTOMERS[[#This Row],[BirthDate]])</f>
        <v>64</v>
      </c>
      <c r="L463" s="8" t="str" cm="1">
        <f t="array" aca="1" ref="L463" ca="1">_xlfn.IFS(DIM_CUSTOMERS[[#This Row],[Age]]&gt;60, "60+", DIM_CUSTOMERS[[#This Row],[Age]]&gt;21, "22-59", DIM_CUSTOMERS[[#This Row],[Age]]&gt;=18, "18-21", DIM_CUSTOMERS[[#This Row],[Age]]&lt;=17, "1-18")</f>
        <v>60+</v>
      </c>
    </row>
    <row r="464" spans="1:12" x14ac:dyDescent="0.3">
      <c r="A464" s="8">
        <v>10462</v>
      </c>
      <c r="B464" s="5" t="s">
        <v>10126</v>
      </c>
      <c r="C464" s="5" t="s">
        <v>9131</v>
      </c>
      <c r="D464" s="5" t="s">
        <v>13</v>
      </c>
      <c r="E464" s="6">
        <v>18225</v>
      </c>
      <c r="F464" s="5" t="s">
        <v>16</v>
      </c>
      <c r="G464" s="5" t="s">
        <v>248</v>
      </c>
      <c r="H464" s="6">
        <v>44625</v>
      </c>
      <c r="I464" s="5" t="s">
        <v>20</v>
      </c>
      <c r="J464" s="5" t="s">
        <v>25</v>
      </c>
      <c r="K464" s="7">
        <f ca="1">YEAR(TODAY())-YEAR(DIM_CUSTOMERS[[#This Row],[BirthDate]])</f>
        <v>75</v>
      </c>
      <c r="L464" s="8" t="str" cm="1">
        <f t="array" aca="1" ref="L464" ca="1">_xlfn.IFS(DIM_CUSTOMERS[[#This Row],[Age]]&gt;60, "60+", DIM_CUSTOMERS[[#This Row],[Age]]&gt;21, "22-59", DIM_CUSTOMERS[[#This Row],[Age]]&gt;=18, "18-21", DIM_CUSTOMERS[[#This Row],[Age]]&lt;=17, "1-18")</f>
        <v>60+</v>
      </c>
    </row>
    <row r="465" spans="1:12" x14ac:dyDescent="0.3">
      <c r="A465" s="8">
        <v>10463</v>
      </c>
      <c r="B465" s="5" t="s">
        <v>10127</v>
      </c>
      <c r="C465" s="5" t="s">
        <v>9132</v>
      </c>
      <c r="D465" s="5" t="s">
        <v>14</v>
      </c>
      <c r="E465" s="6">
        <v>36954</v>
      </c>
      <c r="F465" s="5" t="s">
        <v>16</v>
      </c>
      <c r="G465" s="5" t="s">
        <v>249</v>
      </c>
      <c r="H465" s="6">
        <v>44026</v>
      </c>
      <c r="I465" s="5" t="s">
        <v>22</v>
      </c>
      <c r="J465" s="5" t="s">
        <v>26</v>
      </c>
      <c r="K465" s="7">
        <f ca="1">YEAR(TODAY())-YEAR(DIM_CUSTOMERS[[#This Row],[BirthDate]])</f>
        <v>23</v>
      </c>
      <c r="L465" s="8" t="str" cm="1">
        <f t="array" aca="1" ref="L465" ca="1">_xlfn.IFS(DIM_CUSTOMERS[[#This Row],[Age]]&gt;60, "60+", DIM_CUSTOMERS[[#This Row],[Age]]&gt;21, "22-59", DIM_CUSTOMERS[[#This Row],[Age]]&gt;=18, "18-21", DIM_CUSTOMERS[[#This Row],[Age]]&lt;=17, "1-18")</f>
        <v>22-59</v>
      </c>
    </row>
    <row r="466" spans="1:12" x14ac:dyDescent="0.3">
      <c r="A466" s="8">
        <v>10464</v>
      </c>
      <c r="B466" s="5" t="s">
        <v>10128</v>
      </c>
      <c r="C466" s="5" t="s">
        <v>9133</v>
      </c>
      <c r="D466" s="5" t="s">
        <v>14</v>
      </c>
      <c r="E466" s="6">
        <v>25622</v>
      </c>
      <c r="F466" s="5" t="s">
        <v>16</v>
      </c>
      <c r="G466" s="5" t="s">
        <v>250</v>
      </c>
      <c r="H466" s="6">
        <v>45074</v>
      </c>
      <c r="I466" s="5" t="s">
        <v>20</v>
      </c>
      <c r="J466" s="5" t="s">
        <v>26</v>
      </c>
      <c r="K466" s="7">
        <f ca="1">YEAR(TODAY())-YEAR(DIM_CUSTOMERS[[#This Row],[BirthDate]])</f>
        <v>54</v>
      </c>
      <c r="L466" s="8" t="str" cm="1">
        <f t="array" aca="1" ref="L466" ca="1">_xlfn.IFS(DIM_CUSTOMERS[[#This Row],[Age]]&gt;60, "60+", DIM_CUSTOMERS[[#This Row],[Age]]&gt;21, "22-59", DIM_CUSTOMERS[[#This Row],[Age]]&gt;=18, "18-21", DIM_CUSTOMERS[[#This Row],[Age]]&lt;=17, "1-18")</f>
        <v>22-59</v>
      </c>
    </row>
    <row r="467" spans="1:12" x14ac:dyDescent="0.3">
      <c r="A467" s="8">
        <v>10465</v>
      </c>
      <c r="B467" s="5" t="s">
        <v>10129</v>
      </c>
      <c r="C467" s="5" t="s">
        <v>9134</v>
      </c>
      <c r="D467" s="5" t="s">
        <v>13</v>
      </c>
      <c r="E467" s="6">
        <v>35215</v>
      </c>
      <c r="F467" s="5" t="s">
        <v>16</v>
      </c>
      <c r="G467" s="5" t="s">
        <v>250</v>
      </c>
      <c r="H467" s="6">
        <v>44453</v>
      </c>
      <c r="I467" s="5" t="s">
        <v>20</v>
      </c>
      <c r="J467" s="5" t="s">
        <v>25</v>
      </c>
      <c r="K467" s="7">
        <f ca="1">YEAR(TODAY())-YEAR(DIM_CUSTOMERS[[#This Row],[BirthDate]])</f>
        <v>28</v>
      </c>
      <c r="L467" s="8" t="str" cm="1">
        <f t="array" aca="1" ref="L467" ca="1">_xlfn.IFS(DIM_CUSTOMERS[[#This Row],[Age]]&gt;60, "60+", DIM_CUSTOMERS[[#This Row],[Age]]&gt;21, "22-59", DIM_CUSTOMERS[[#This Row],[Age]]&gt;=18, "18-21", DIM_CUSTOMERS[[#This Row],[Age]]&lt;=17, "1-18")</f>
        <v>22-59</v>
      </c>
    </row>
    <row r="468" spans="1:12" x14ac:dyDescent="0.3">
      <c r="A468" s="8">
        <v>10466</v>
      </c>
      <c r="B468" s="5" t="s">
        <v>10130</v>
      </c>
      <c r="C468" s="5" t="s">
        <v>9135</v>
      </c>
      <c r="D468" s="5" t="s">
        <v>14</v>
      </c>
      <c r="E468" s="6">
        <v>34927</v>
      </c>
      <c r="F468" s="5" t="s">
        <v>16</v>
      </c>
      <c r="G468" s="5" t="s">
        <v>248</v>
      </c>
      <c r="H468" s="6">
        <v>44532</v>
      </c>
      <c r="I468" s="5" t="s">
        <v>21</v>
      </c>
      <c r="J468" s="5" t="s">
        <v>25</v>
      </c>
      <c r="K468" s="7">
        <f ca="1">YEAR(TODAY())-YEAR(DIM_CUSTOMERS[[#This Row],[BirthDate]])</f>
        <v>29</v>
      </c>
      <c r="L468" s="8" t="str" cm="1">
        <f t="array" aca="1" ref="L468" ca="1">_xlfn.IFS(DIM_CUSTOMERS[[#This Row],[Age]]&gt;60, "60+", DIM_CUSTOMERS[[#This Row],[Age]]&gt;21, "22-59", DIM_CUSTOMERS[[#This Row],[Age]]&gt;=18, "18-21", DIM_CUSTOMERS[[#This Row],[Age]]&lt;=17, "1-18")</f>
        <v>22-59</v>
      </c>
    </row>
    <row r="469" spans="1:12" x14ac:dyDescent="0.3">
      <c r="A469" s="8">
        <v>10467</v>
      </c>
      <c r="B469" s="5" t="s">
        <v>10131</v>
      </c>
      <c r="C469" s="5" t="s">
        <v>9136</v>
      </c>
      <c r="D469" s="5" t="s">
        <v>13</v>
      </c>
      <c r="E469" s="6">
        <v>17510</v>
      </c>
      <c r="F469" s="5" t="s">
        <v>16</v>
      </c>
      <c r="G469" s="5" t="s">
        <v>250</v>
      </c>
      <c r="H469" s="6">
        <v>44425</v>
      </c>
      <c r="I469" s="5" t="s">
        <v>23</v>
      </c>
      <c r="J469" s="5" t="s">
        <v>26</v>
      </c>
      <c r="K469" s="7">
        <f ca="1">YEAR(TODAY())-YEAR(DIM_CUSTOMERS[[#This Row],[BirthDate]])</f>
        <v>77</v>
      </c>
      <c r="L469" s="8" t="str" cm="1">
        <f t="array" aca="1" ref="L469" ca="1">_xlfn.IFS(DIM_CUSTOMERS[[#This Row],[Age]]&gt;60, "60+", DIM_CUSTOMERS[[#This Row],[Age]]&gt;21, "22-59", DIM_CUSTOMERS[[#This Row],[Age]]&gt;=18, "18-21", DIM_CUSTOMERS[[#This Row],[Age]]&lt;=17, "1-18")</f>
        <v>60+</v>
      </c>
    </row>
    <row r="470" spans="1:12" x14ac:dyDescent="0.3">
      <c r="A470" s="8">
        <v>10468</v>
      </c>
      <c r="B470" s="5" t="s">
        <v>10132</v>
      </c>
      <c r="C470" s="5" t="s">
        <v>9137</v>
      </c>
      <c r="D470" s="5" t="s">
        <v>13</v>
      </c>
      <c r="E470" s="6">
        <v>20847</v>
      </c>
      <c r="F470" s="5" t="s">
        <v>16</v>
      </c>
      <c r="G470" s="5" t="s">
        <v>249</v>
      </c>
      <c r="H470" s="6">
        <v>45266</v>
      </c>
      <c r="I470" s="5" t="s">
        <v>23</v>
      </c>
      <c r="J470" s="5" t="s">
        <v>26</v>
      </c>
      <c r="K470" s="7">
        <f ca="1">YEAR(TODAY())-YEAR(DIM_CUSTOMERS[[#This Row],[BirthDate]])</f>
        <v>67</v>
      </c>
      <c r="L470" s="8" t="str" cm="1">
        <f t="array" aca="1" ref="L470" ca="1">_xlfn.IFS(DIM_CUSTOMERS[[#This Row],[Age]]&gt;60, "60+", DIM_CUSTOMERS[[#This Row],[Age]]&gt;21, "22-59", DIM_CUSTOMERS[[#This Row],[Age]]&gt;=18, "18-21", DIM_CUSTOMERS[[#This Row],[Age]]&lt;=17, "1-18")</f>
        <v>60+</v>
      </c>
    </row>
    <row r="471" spans="1:12" x14ac:dyDescent="0.3">
      <c r="A471" s="8">
        <v>10469</v>
      </c>
      <c r="B471" s="5" t="s">
        <v>10133</v>
      </c>
      <c r="C471" s="5" t="s">
        <v>9138</v>
      </c>
      <c r="D471" s="5" t="s">
        <v>14</v>
      </c>
      <c r="E471" s="6">
        <v>34497</v>
      </c>
      <c r="F471" s="5" t="s">
        <v>16</v>
      </c>
      <c r="G471" s="5" t="s">
        <v>250</v>
      </c>
      <c r="H471" s="6">
        <v>44507</v>
      </c>
      <c r="I471" s="5" t="s">
        <v>24</v>
      </c>
      <c r="J471" s="5" t="s">
        <v>25</v>
      </c>
      <c r="K471" s="7">
        <f ca="1">YEAR(TODAY())-YEAR(DIM_CUSTOMERS[[#This Row],[BirthDate]])</f>
        <v>30</v>
      </c>
      <c r="L471" s="8" t="str" cm="1">
        <f t="array" aca="1" ref="L471" ca="1">_xlfn.IFS(DIM_CUSTOMERS[[#This Row],[Age]]&gt;60, "60+", DIM_CUSTOMERS[[#This Row],[Age]]&gt;21, "22-59", DIM_CUSTOMERS[[#This Row],[Age]]&gt;=18, "18-21", DIM_CUSTOMERS[[#This Row],[Age]]&lt;=17, "1-18")</f>
        <v>22-59</v>
      </c>
    </row>
    <row r="472" spans="1:12" x14ac:dyDescent="0.3">
      <c r="A472" s="8">
        <v>10470</v>
      </c>
      <c r="B472" s="5" t="s">
        <v>10134</v>
      </c>
      <c r="C472" s="5" t="s">
        <v>9139</v>
      </c>
      <c r="D472" s="5" t="s">
        <v>14</v>
      </c>
      <c r="E472" s="6">
        <v>34229</v>
      </c>
      <c r="F472" s="5" t="s">
        <v>16</v>
      </c>
      <c r="G472" s="5" t="s">
        <v>249</v>
      </c>
      <c r="H472" s="6">
        <v>44201</v>
      </c>
      <c r="I472" s="5" t="s">
        <v>23</v>
      </c>
      <c r="J472" s="5" t="s">
        <v>27</v>
      </c>
      <c r="K472" s="7">
        <f ca="1">YEAR(TODAY())-YEAR(DIM_CUSTOMERS[[#This Row],[BirthDate]])</f>
        <v>31</v>
      </c>
      <c r="L472" s="8" t="str" cm="1">
        <f t="array" aca="1" ref="L472" ca="1">_xlfn.IFS(DIM_CUSTOMERS[[#This Row],[Age]]&gt;60, "60+", DIM_CUSTOMERS[[#This Row],[Age]]&gt;21, "22-59", DIM_CUSTOMERS[[#This Row],[Age]]&gt;=18, "18-21", DIM_CUSTOMERS[[#This Row],[Age]]&lt;=17, "1-18")</f>
        <v>22-59</v>
      </c>
    </row>
    <row r="473" spans="1:12" x14ac:dyDescent="0.3">
      <c r="A473" s="8">
        <v>10471</v>
      </c>
      <c r="B473" s="5" t="s">
        <v>10135</v>
      </c>
      <c r="C473" s="5" t="s">
        <v>9140</v>
      </c>
      <c r="D473" s="5" t="s">
        <v>14</v>
      </c>
      <c r="E473" s="6">
        <v>35657</v>
      </c>
      <c r="F473" s="5" t="s">
        <v>16</v>
      </c>
      <c r="G473" s="5" t="s">
        <v>249</v>
      </c>
      <c r="H473" s="6">
        <v>45053</v>
      </c>
      <c r="I473" s="5" t="s">
        <v>21</v>
      </c>
      <c r="J473" s="5" t="s">
        <v>27</v>
      </c>
      <c r="K473" s="7">
        <f ca="1">YEAR(TODAY())-YEAR(DIM_CUSTOMERS[[#This Row],[BirthDate]])</f>
        <v>27</v>
      </c>
      <c r="L473" s="8" t="str" cm="1">
        <f t="array" aca="1" ref="L473" ca="1">_xlfn.IFS(DIM_CUSTOMERS[[#This Row],[Age]]&gt;60, "60+", DIM_CUSTOMERS[[#This Row],[Age]]&gt;21, "22-59", DIM_CUSTOMERS[[#This Row],[Age]]&gt;=18, "18-21", DIM_CUSTOMERS[[#This Row],[Age]]&lt;=17, "1-18")</f>
        <v>22-59</v>
      </c>
    </row>
    <row r="474" spans="1:12" x14ac:dyDescent="0.3">
      <c r="A474" s="8">
        <v>10472</v>
      </c>
      <c r="B474" s="5" t="s">
        <v>10136</v>
      </c>
      <c r="C474" s="5" t="s">
        <v>9141</v>
      </c>
      <c r="D474" s="5" t="s">
        <v>14</v>
      </c>
      <c r="E474" s="6">
        <v>33617</v>
      </c>
      <c r="F474" s="5" t="s">
        <v>16</v>
      </c>
      <c r="G474" s="5" t="s">
        <v>256</v>
      </c>
      <c r="H474" s="6">
        <v>45365</v>
      </c>
      <c r="I474" s="5" t="s">
        <v>21</v>
      </c>
      <c r="J474" s="5" t="s">
        <v>27</v>
      </c>
      <c r="K474" s="7">
        <f ca="1">YEAR(TODAY())-YEAR(DIM_CUSTOMERS[[#This Row],[BirthDate]])</f>
        <v>32</v>
      </c>
      <c r="L474" s="8" t="str" cm="1">
        <f t="array" aca="1" ref="L474" ca="1">_xlfn.IFS(DIM_CUSTOMERS[[#This Row],[Age]]&gt;60, "60+", DIM_CUSTOMERS[[#This Row],[Age]]&gt;21, "22-59", DIM_CUSTOMERS[[#This Row],[Age]]&gt;=18, "18-21", DIM_CUSTOMERS[[#This Row],[Age]]&lt;=17, "1-18")</f>
        <v>22-59</v>
      </c>
    </row>
    <row r="475" spans="1:12" x14ac:dyDescent="0.3">
      <c r="A475" s="8">
        <v>10473</v>
      </c>
      <c r="B475" s="5" t="s">
        <v>10137</v>
      </c>
      <c r="C475" s="5" t="s">
        <v>9142</v>
      </c>
      <c r="D475" s="5" t="s">
        <v>13</v>
      </c>
      <c r="E475" s="6">
        <v>36773</v>
      </c>
      <c r="F475" s="5" t="s">
        <v>16</v>
      </c>
      <c r="G475" s="5" t="s">
        <v>248</v>
      </c>
      <c r="H475" s="6">
        <v>44932</v>
      </c>
      <c r="I475" s="5" t="s">
        <v>23</v>
      </c>
      <c r="J475" s="5" t="s">
        <v>26</v>
      </c>
      <c r="K475" s="7">
        <f ca="1">YEAR(TODAY())-YEAR(DIM_CUSTOMERS[[#This Row],[BirthDate]])</f>
        <v>24</v>
      </c>
      <c r="L475" s="8" t="str" cm="1">
        <f t="array" aca="1" ref="L475" ca="1">_xlfn.IFS(DIM_CUSTOMERS[[#This Row],[Age]]&gt;60, "60+", DIM_CUSTOMERS[[#This Row],[Age]]&gt;21, "22-59", DIM_CUSTOMERS[[#This Row],[Age]]&gt;=18, "18-21", DIM_CUSTOMERS[[#This Row],[Age]]&lt;=17, "1-18")</f>
        <v>22-59</v>
      </c>
    </row>
    <row r="476" spans="1:12" x14ac:dyDescent="0.3">
      <c r="A476" s="8">
        <v>10474</v>
      </c>
      <c r="B476" s="5" t="s">
        <v>10138</v>
      </c>
      <c r="C476" s="5" t="s">
        <v>9143</v>
      </c>
      <c r="D476" s="5" t="s">
        <v>13</v>
      </c>
      <c r="E476" s="6">
        <v>20927</v>
      </c>
      <c r="F476" s="5" t="s">
        <v>16</v>
      </c>
      <c r="G476" s="5" t="s">
        <v>256</v>
      </c>
      <c r="H476" s="6">
        <v>44010</v>
      </c>
      <c r="I476" s="5" t="s">
        <v>24</v>
      </c>
      <c r="J476" s="5" t="s">
        <v>27</v>
      </c>
      <c r="K476" s="7">
        <f ca="1">YEAR(TODAY())-YEAR(DIM_CUSTOMERS[[#This Row],[BirthDate]])</f>
        <v>67</v>
      </c>
      <c r="L476" s="8" t="str" cm="1">
        <f t="array" aca="1" ref="L476" ca="1">_xlfn.IFS(DIM_CUSTOMERS[[#This Row],[Age]]&gt;60, "60+", DIM_CUSTOMERS[[#This Row],[Age]]&gt;21, "22-59", DIM_CUSTOMERS[[#This Row],[Age]]&gt;=18, "18-21", DIM_CUSTOMERS[[#This Row],[Age]]&lt;=17, "1-18")</f>
        <v>60+</v>
      </c>
    </row>
    <row r="477" spans="1:12" x14ac:dyDescent="0.3">
      <c r="A477" s="8">
        <v>10475</v>
      </c>
      <c r="B477" s="5" t="s">
        <v>10139</v>
      </c>
      <c r="C477" s="5" t="s">
        <v>9144</v>
      </c>
      <c r="D477" s="5" t="s">
        <v>13</v>
      </c>
      <c r="E477" s="6">
        <v>29966</v>
      </c>
      <c r="F477" s="5" t="s">
        <v>16</v>
      </c>
      <c r="G477" s="5" t="s">
        <v>248</v>
      </c>
      <c r="H477" s="6">
        <v>45072</v>
      </c>
      <c r="I477" s="5" t="s">
        <v>24</v>
      </c>
      <c r="J477" s="5" t="s">
        <v>26</v>
      </c>
      <c r="K477" s="7">
        <f ca="1">YEAR(TODAY())-YEAR(DIM_CUSTOMERS[[#This Row],[BirthDate]])</f>
        <v>42</v>
      </c>
      <c r="L477" s="8" t="str" cm="1">
        <f t="array" aca="1" ref="L477" ca="1">_xlfn.IFS(DIM_CUSTOMERS[[#This Row],[Age]]&gt;60, "60+", DIM_CUSTOMERS[[#This Row],[Age]]&gt;21, "22-59", DIM_CUSTOMERS[[#This Row],[Age]]&gt;=18, "18-21", DIM_CUSTOMERS[[#This Row],[Age]]&lt;=17, "1-18")</f>
        <v>22-59</v>
      </c>
    </row>
    <row r="478" spans="1:12" x14ac:dyDescent="0.3">
      <c r="A478" s="8">
        <v>10476</v>
      </c>
      <c r="B478" s="5" t="s">
        <v>10140</v>
      </c>
      <c r="C478" s="5" t="s">
        <v>9145</v>
      </c>
      <c r="D478" s="5" t="s">
        <v>14</v>
      </c>
      <c r="E478" s="6">
        <v>19169</v>
      </c>
      <c r="F478" s="5" t="s">
        <v>16</v>
      </c>
      <c r="G478" s="5" t="s">
        <v>256</v>
      </c>
      <c r="H478" s="6">
        <v>44631</v>
      </c>
      <c r="I478" s="5" t="s">
        <v>21</v>
      </c>
      <c r="J478" s="5" t="s">
        <v>27</v>
      </c>
      <c r="K478" s="7">
        <f ca="1">YEAR(TODAY())-YEAR(DIM_CUSTOMERS[[#This Row],[BirthDate]])</f>
        <v>72</v>
      </c>
      <c r="L478" s="8" t="str" cm="1">
        <f t="array" aca="1" ref="L478" ca="1">_xlfn.IFS(DIM_CUSTOMERS[[#This Row],[Age]]&gt;60, "60+", DIM_CUSTOMERS[[#This Row],[Age]]&gt;21, "22-59", DIM_CUSTOMERS[[#This Row],[Age]]&gt;=18, "18-21", DIM_CUSTOMERS[[#This Row],[Age]]&lt;=17, "1-18")</f>
        <v>60+</v>
      </c>
    </row>
    <row r="479" spans="1:12" x14ac:dyDescent="0.3">
      <c r="A479" s="8">
        <v>10477</v>
      </c>
      <c r="B479" s="5" t="s">
        <v>10141</v>
      </c>
      <c r="C479" s="5" t="s">
        <v>9146</v>
      </c>
      <c r="D479" s="5" t="s">
        <v>14</v>
      </c>
      <c r="E479" s="6">
        <v>28167</v>
      </c>
      <c r="F479" s="5" t="s">
        <v>16</v>
      </c>
      <c r="G479" s="5" t="s">
        <v>248</v>
      </c>
      <c r="H479" s="6">
        <v>44328</v>
      </c>
      <c r="I479" s="5" t="s">
        <v>20</v>
      </c>
      <c r="J479" s="5" t="s">
        <v>27</v>
      </c>
      <c r="K479" s="7">
        <f ca="1">YEAR(TODAY())-YEAR(DIM_CUSTOMERS[[#This Row],[BirthDate]])</f>
        <v>47</v>
      </c>
      <c r="L479" s="8" t="str" cm="1">
        <f t="array" aca="1" ref="L479" ca="1">_xlfn.IFS(DIM_CUSTOMERS[[#This Row],[Age]]&gt;60, "60+", DIM_CUSTOMERS[[#This Row],[Age]]&gt;21, "22-59", DIM_CUSTOMERS[[#This Row],[Age]]&gt;=18, "18-21", DIM_CUSTOMERS[[#This Row],[Age]]&lt;=17, "1-18")</f>
        <v>22-59</v>
      </c>
    </row>
    <row r="480" spans="1:12" x14ac:dyDescent="0.3">
      <c r="A480" s="8">
        <v>10478</v>
      </c>
      <c r="B480" s="5" t="s">
        <v>10142</v>
      </c>
      <c r="C480" s="5" t="s">
        <v>9147</v>
      </c>
      <c r="D480" s="5" t="s">
        <v>13</v>
      </c>
      <c r="E480" s="6">
        <v>18651</v>
      </c>
      <c r="F480" s="5" t="s">
        <v>16</v>
      </c>
      <c r="G480" s="5" t="s">
        <v>256</v>
      </c>
      <c r="H480" s="6">
        <v>44380</v>
      </c>
      <c r="I480" s="5" t="s">
        <v>22</v>
      </c>
      <c r="J480" s="5" t="s">
        <v>27</v>
      </c>
      <c r="K480" s="7">
        <f ca="1">YEAR(TODAY())-YEAR(DIM_CUSTOMERS[[#This Row],[BirthDate]])</f>
        <v>73</v>
      </c>
      <c r="L480" s="8" t="str" cm="1">
        <f t="array" aca="1" ref="L480" ca="1">_xlfn.IFS(DIM_CUSTOMERS[[#This Row],[Age]]&gt;60, "60+", DIM_CUSTOMERS[[#This Row],[Age]]&gt;21, "22-59", DIM_CUSTOMERS[[#This Row],[Age]]&gt;=18, "18-21", DIM_CUSTOMERS[[#This Row],[Age]]&lt;=17, "1-18")</f>
        <v>60+</v>
      </c>
    </row>
    <row r="481" spans="1:12" x14ac:dyDescent="0.3">
      <c r="A481" s="8">
        <v>10479</v>
      </c>
      <c r="B481" s="5" t="s">
        <v>10143</v>
      </c>
      <c r="C481" s="5" t="s">
        <v>9148</v>
      </c>
      <c r="D481" s="5" t="s">
        <v>13</v>
      </c>
      <c r="E481" s="6">
        <v>31735</v>
      </c>
      <c r="F481" s="5" t="s">
        <v>16</v>
      </c>
      <c r="G481" s="5" t="s">
        <v>248</v>
      </c>
      <c r="H481" s="6">
        <v>45095</v>
      </c>
      <c r="I481" s="5" t="s">
        <v>21</v>
      </c>
      <c r="J481" s="5" t="s">
        <v>26</v>
      </c>
      <c r="K481" s="7">
        <f ca="1">YEAR(TODAY())-YEAR(DIM_CUSTOMERS[[#This Row],[BirthDate]])</f>
        <v>38</v>
      </c>
      <c r="L481" s="8" t="str" cm="1">
        <f t="array" aca="1" ref="L481" ca="1">_xlfn.IFS(DIM_CUSTOMERS[[#This Row],[Age]]&gt;60, "60+", DIM_CUSTOMERS[[#This Row],[Age]]&gt;21, "22-59", DIM_CUSTOMERS[[#This Row],[Age]]&gt;=18, "18-21", DIM_CUSTOMERS[[#This Row],[Age]]&lt;=17, "1-18")</f>
        <v>22-59</v>
      </c>
    </row>
    <row r="482" spans="1:12" x14ac:dyDescent="0.3">
      <c r="A482" s="8">
        <v>10480</v>
      </c>
      <c r="B482" s="5" t="s">
        <v>10144</v>
      </c>
      <c r="C482" s="5" t="s">
        <v>9149</v>
      </c>
      <c r="D482" s="5" t="s">
        <v>13</v>
      </c>
      <c r="E482" s="6">
        <v>27934</v>
      </c>
      <c r="F482" s="5" t="s">
        <v>16</v>
      </c>
      <c r="G482" s="5" t="s">
        <v>248</v>
      </c>
      <c r="H482" s="6">
        <v>45036</v>
      </c>
      <c r="I482" s="5" t="s">
        <v>23</v>
      </c>
      <c r="J482" s="5" t="s">
        <v>26</v>
      </c>
      <c r="K482" s="7">
        <f ca="1">YEAR(TODAY())-YEAR(DIM_CUSTOMERS[[#This Row],[BirthDate]])</f>
        <v>48</v>
      </c>
      <c r="L482" s="8" t="str" cm="1">
        <f t="array" aca="1" ref="L482" ca="1">_xlfn.IFS(DIM_CUSTOMERS[[#This Row],[Age]]&gt;60, "60+", DIM_CUSTOMERS[[#This Row],[Age]]&gt;21, "22-59", DIM_CUSTOMERS[[#This Row],[Age]]&gt;=18, "18-21", DIM_CUSTOMERS[[#This Row],[Age]]&lt;=17, "1-18")</f>
        <v>22-59</v>
      </c>
    </row>
    <row r="483" spans="1:12" x14ac:dyDescent="0.3">
      <c r="A483" s="8">
        <v>10481</v>
      </c>
      <c r="B483" s="5" t="s">
        <v>10145</v>
      </c>
      <c r="C483" s="5" t="s">
        <v>9150</v>
      </c>
      <c r="D483" s="5" t="s">
        <v>14</v>
      </c>
      <c r="E483" s="6">
        <v>28176</v>
      </c>
      <c r="F483" s="5" t="s">
        <v>16</v>
      </c>
      <c r="G483" s="5" t="s">
        <v>249</v>
      </c>
      <c r="H483" s="6">
        <v>45370</v>
      </c>
      <c r="I483" s="5" t="s">
        <v>24</v>
      </c>
      <c r="J483" s="5" t="s">
        <v>25</v>
      </c>
      <c r="K483" s="7">
        <f ca="1">YEAR(TODAY())-YEAR(DIM_CUSTOMERS[[#This Row],[BirthDate]])</f>
        <v>47</v>
      </c>
      <c r="L483" s="8" t="str" cm="1">
        <f t="array" aca="1" ref="L483" ca="1">_xlfn.IFS(DIM_CUSTOMERS[[#This Row],[Age]]&gt;60, "60+", DIM_CUSTOMERS[[#This Row],[Age]]&gt;21, "22-59", DIM_CUSTOMERS[[#This Row],[Age]]&gt;=18, "18-21", DIM_CUSTOMERS[[#This Row],[Age]]&lt;=17, "1-18")</f>
        <v>22-59</v>
      </c>
    </row>
    <row r="484" spans="1:12" x14ac:dyDescent="0.3">
      <c r="A484" s="8">
        <v>10482</v>
      </c>
      <c r="B484" s="5" t="s">
        <v>10146</v>
      </c>
      <c r="C484" s="5" t="s">
        <v>9151</v>
      </c>
      <c r="D484" s="5" t="s">
        <v>13</v>
      </c>
      <c r="E484" s="6">
        <v>33879</v>
      </c>
      <c r="F484" s="5" t="s">
        <v>16</v>
      </c>
      <c r="G484" s="5" t="s">
        <v>256</v>
      </c>
      <c r="H484" s="6">
        <v>44933</v>
      </c>
      <c r="I484" s="5" t="s">
        <v>20</v>
      </c>
      <c r="J484" s="5" t="s">
        <v>27</v>
      </c>
      <c r="K484" s="7">
        <f ca="1">YEAR(TODAY())-YEAR(DIM_CUSTOMERS[[#This Row],[BirthDate]])</f>
        <v>32</v>
      </c>
      <c r="L484" s="8" t="str" cm="1">
        <f t="array" aca="1" ref="L484" ca="1">_xlfn.IFS(DIM_CUSTOMERS[[#This Row],[Age]]&gt;60, "60+", DIM_CUSTOMERS[[#This Row],[Age]]&gt;21, "22-59", DIM_CUSTOMERS[[#This Row],[Age]]&gt;=18, "18-21", DIM_CUSTOMERS[[#This Row],[Age]]&lt;=17, "1-18")</f>
        <v>22-59</v>
      </c>
    </row>
    <row r="485" spans="1:12" x14ac:dyDescent="0.3">
      <c r="A485" s="8">
        <v>10483</v>
      </c>
      <c r="B485" s="5" t="s">
        <v>10147</v>
      </c>
      <c r="C485" s="5" t="s">
        <v>9152</v>
      </c>
      <c r="D485" s="5" t="s">
        <v>13</v>
      </c>
      <c r="E485" s="6">
        <v>35591</v>
      </c>
      <c r="F485" s="5" t="s">
        <v>16</v>
      </c>
      <c r="G485" s="5" t="s">
        <v>256</v>
      </c>
      <c r="H485" s="6">
        <v>44409</v>
      </c>
      <c r="I485" s="5" t="s">
        <v>20</v>
      </c>
      <c r="J485" s="5" t="s">
        <v>26</v>
      </c>
      <c r="K485" s="7">
        <f ca="1">YEAR(TODAY())-YEAR(DIM_CUSTOMERS[[#This Row],[BirthDate]])</f>
        <v>27</v>
      </c>
      <c r="L485" s="8" t="str" cm="1">
        <f t="array" aca="1" ref="L485" ca="1">_xlfn.IFS(DIM_CUSTOMERS[[#This Row],[Age]]&gt;60, "60+", DIM_CUSTOMERS[[#This Row],[Age]]&gt;21, "22-59", DIM_CUSTOMERS[[#This Row],[Age]]&gt;=18, "18-21", DIM_CUSTOMERS[[#This Row],[Age]]&lt;=17, "1-18")</f>
        <v>22-59</v>
      </c>
    </row>
    <row r="486" spans="1:12" x14ac:dyDescent="0.3">
      <c r="A486" s="8">
        <v>10484</v>
      </c>
      <c r="B486" s="5" t="s">
        <v>10148</v>
      </c>
      <c r="C486" s="5" t="s">
        <v>9153</v>
      </c>
      <c r="D486" s="5" t="s">
        <v>13</v>
      </c>
      <c r="E486" s="6">
        <v>21333</v>
      </c>
      <c r="F486" s="5" t="s">
        <v>16</v>
      </c>
      <c r="G486" s="5" t="s">
        <v>256</v>
      </c>
      <c r="H486" s="6">
        <v>44833</v>
      </c>
      <c r="I486" s="5" t="s">
        <v>24</v>
      </c>
      <c r="J486" s="5" t="s">
        <v>25</v>
      </c>
      <c r="K486" s="7">
        <f ca="1">YEAR(TODAY())-YEAR(DIM_CUSTOMERS[[#This Row],[BirthDate]])</f>
        <v>66</v>
      </c>
      <c r="L486" s="8" t="str" cm="1">
        <f t="array" aca="1" ref="L486" ca="1">_xlfn.IFS(DIM_CUSTOMERS[[#This Row],[Age]]&gt;60, "60+", DIM_CUSTOMERS[[#This Row],[Age]]&gt;21, "22-59", DIM_CUSTOMERS[[#This Row],[Age]]&gt;=18, "18-21", DIM_CUSTOMERS[[#This Row],[Age]]&lt;=17, "1-18")</f>
        <v>60+</v>
      </c>
    </row>
    <row r="487" spans="1:12" x14ac:dyDescent="0.3">
      <c r="A487" s="8">
        <v>10485</v>
      </c>
      <c r="B487" s="5" t="s">
        <v>10149</v>
      </c>
      <c r="C487" s="5" t="s">
        <v>9154</v>
      </c>
      <c r="D487" s="5" t="s">
        <v>13</v>
      </c>
      <c r="E487" s="6">
        <v>35993</v>
      </c>
      <c r="F487" s="5" t="s">
        <v>16</v>
      </c>
      <c r="G487" s="5" t="s">
        <v>249</v>
      </c>
      <c r="H487" s="6">
        <v>45498</v>
      </c>
      <c r="I487" s="5" t="s">
        <v>20</v>
      </c>
      <c r="J487" s="5" t="s">
        <v>27</v>
      </c>
      <c r="K487" s="7">
        <f ca="1">YEAR(TODAY())-YEAR(DIM_CUSTOMERS[[#This Row],[BirthDate]])</f>
        <v>26</v>
      </c>
      <c r="L487" s="8" t="str" cm="1">
        <f t="array" aca="1" ref="L487" ca="1">_xlfn.IFS(DIM_CUSTOMERS[[#This Row],[Age]]&gt;60, "60+", DIM_CUSTOMERS[[#This Row],[Age]]&gt;21, "22-59", DIM_CUSTOMERS[[#This Row],[Age]]&gt;=18, "18-21", DIM_CUSTOMERS[[#This Row],[Age]]&lt;=17, "1-18")</f>
        <v>22-59</v>
      </c>
    </row>
    <row r="488" spans="1:12" x14ac:dyDescent="0.3">
      <c r="A488" s="8">
        <v>10486</v>
      </c>
      <c r="B488" s="5" t="s">
        <v>10150</v>
      </c>
      <c r="C488" s="5" t="s">
        <v>9155</v>
      </c>
      <c r="D488" s="5" t="s">
        <v>13</v>
      </c>
      <c r="E488" s="6">
        <v>36025</v>
      </c>
      <c r="F488" s="5" t="s">
        <v>16</v>
      </c>
      <c r="G488" s="5" t="s">
        <v>249</v>
      </c>
      <c r="H488" s="6">
        <v>44513</v>
      </c>
      <c r="I488" s="5" t="s">
        <v>24</v>
      </c>
      <c r="J488" s="5" t="s">
        <v>26</v>
      </c>
      <c r="K488" s="7">
        <f ca="1">YEAR(TODAY())-YEAR(DIM_CUSTOMERS[[#This Row],[BirthDate]])</f>
        <v>26</v>
      </c>
      <c r="L488" s="8" t="str" cm="1">
        <f t="array" aca="1" ref="L488" ca="1">_xlfn.IFS(DIM_CUSTOMERS[[#This Row],[Age]]&gt;60, "60+", DIM_CUSTOMERS[[#This Row],[Age]]&gt;21, "22-59", DIM_CUSTOMERS[[#This Row],[Age]]&gt;=18, "18-21", DIM_CUSTOMERS[[#This Row],[Age]]&lt;=17, "1-18")</f>
        <v>22-59</v>
      </c>
    </row>
    <row r="489" spans="1:12" x14ac:dyDescent="0.3">
      <c r="A489" s="8">
        <v>10487</v>
      </c>
      <c r="B489" s="5" t="s">
        <v>10151</v>
      </c>
      <c r="C489" s="5" t="s">
        <v>9156</v>
      </c>
      <c r="D489" s="5" t="s">
        <v>14</v>
      </c>
      <c r="E489" s="6">
        <v>17986</v>
      </c>
      <c r="F489" s="5" t="s">
        <v>16</v>
      </c>
      <c r="G489" s="5" t="s">
        <v>248</v>
      </c>
      <c r="H489" s="6">
        <v>44486</v>
      </c>
      <c r="I489" s="5" t="s">
        <v>20</v>
      </c>
      <c r="J489" s="5" t="s">
        <v>26</v>
      </c>
      <c r="K489" s="7">
        <f ca="1">YEAR(TODAY())-YEAR(DIM_CUSTOMERS[[#This Row],[BirthDate]])</f>
        <v>75</v>
      </c>
      <c r="L489" s="8" t="str" cm="1">
        <f t="array" aca="1" ref="L489" ca="1">_xlfn.IFS(DIM_CUSTOMERS[[#This Row],[Age]]&gt;60, "60+", DIM_CUSTOMERS[[#This Row],[Age]]&gt;21, "22-59", DIM_CUSTOMERS[[#This Row],[Age]]&gt;=18, "18-21", DIM_CUSTOMERS[[#This Row],[Age]]&lt;=17, "1-18")</f>
        <v>60+</v>
      </c>
    </row>
    <row r="490" spans="1:12" x14ac:dyDescent="0.3">
      <c r="A490" s="8">
        <v>10488</v>
      </c>
      <c r="B490" s="5" t="s">
        <v>10152</v>
      </c>
      <c r="C490" s="5" t="s">
        <v>9157</v>
      </c>
      <c r="D490" s="5" t="s">
        <v>13</v>
      </c>
      <c r="E490" s="6">
        <v>38422</v>
      </c>
      <c r="F490" s="5" t="s">
        <v>16</v>
      </c>
      <c r="G490" s="5" t="s">
        <v>248</v>
      </c>
      <c r="H490" s="6">
        <v>44605</v>
      </c>
      <c r="I490" s="5" t="s">
        <v>21</v>
      </c>
      <c r="J490" s="5" t="s">
        <v>25</v>
      </c>
      <c r="K490" s="7">
        <f ca="1">YEAR(TODAY())-YEAR(DIM_CUSTOMERS[[#This Row],[BirthDate]])</f>
        <v>19</v>
      </c>
      <c r="L490" s="8" t="str" cm="1">
        <f t="array" aca="1" ref="L490" ca="1">_xlfn.IFS(DIM_CUSTOMERS[[#This Row],[Age]]&gt;60, "60+", DIM_CUSTOMERS[[#This Row],[Age]]&gt;21, "22-59", DIM_CUSTOMERS[[#This Row],[Age]]&gt;=18, "18-21", DIM_CUSTOMERS[[#This Row],[Age]]&lt;=17, "1-18")</f>
        <v>18-21</v>
      </c>
    </row>
    <row r="491" spans="1:12" x14ac:dyDescent="0.3">
      <c r="A491" s="8">
        <v>10489</v>
      </c>
      <c r="B491" s="5" t="s">
        <v>10153</v>
      </c>
      <c r="C491" s="5" t="s">
        <v>9158</v>
      </c>
      <c r="D491" s="5" t="s">
        <v>14</v>
      </c>
      <c r="E491" s="6">
        <v>19997</v>
      </c>
      <c r="F491" s="5" t="s">
        <v>16</v>
      </c>
      <c r="G491" s="5" t="s">
        <v>248</v>
      </c>
      <c r="H491" s="6">
        <v>44961</v>
      </c>
      <c r="I491" s="5" t="s">
        <v>22</v>
      </c>
      <c r="J491" s="5" t="s">
        <v>26</v>
      </c>
      <c r="K491" s="7">
        <f ca="1">YEAR(TODAY())-YEAR(DIM_CUSTOMERS[[#This Row],[BirthDate]])</f>
        <v>70</v>
      </c>
      <c r="L491" s="8" t="str" cm="1">
        <f t="array" aca="1" ref="L491" ca="1">_xlfn.IFS(DIM_CUSTOMERS[[#This Row],[Age]]&gt;60, "60+", DIM_CUSTOMERS[[#This Row],[Age]]&gt;21, "22-59", DIM_CUSTOMERS[[#This Row],[Age]]&gt;=18, "18-21", DIM_CUSTOMERS[[#This Row],[Age]]&lt;=17, "1-18")</f>
        <v>60+</v>
      </c>
    </row>
    <row r="492" spans="1:12" x14ac:dyDescent="0.3">
      <c r="A492" s="8">
        <v>10490</v>
      </c>
      <c r="B492" s="5" t="s">
        <v>10154</v>
      </c>
      <c r="C492" s="5" t="s">
        <v>9159</v>
      </c>
      <c r="D492" s="5" t="s">
        <v>13</v>
      </c>
      <c r="E492" s="6">
        <v>27733</v>
      </c>
      <c r="F492" s="5" t="s">
        <v>16</v>
      </c>
      <c r="G492" s="5" t="s">
        <v>249</v>
      </c>
      <c r="H492" s="6">
        <v>44118</v>
      </c>
      <c r="I492" s="5" t="s">
        <v>24</v>
      </c>
      <c r="J492" s="5" t="s">
        <v>27</v>
      </c>
      <c r="K492" s="7">
        <f ca="1">YEAR(TODAY())-YEAR(DIM_CUSTOMERS[[#This Row],[BirthDate]])</f>
        <v>49</v>
      </c>
      <c r="L492" s="8" t="str" cm="1">
        <f t="array" aca="1" ref="L492" ca="1">_xlfn.IFS(DIM_CUSTOMERS[[#This Row],[Age]]&gt;60, "60+", DIM_CUSTOMERS[[#This Row],[Age]]&gt;21, "22-59", DIM_CUSTOMERS[[#This Row],[Age]]&gt;=18, "18-21", DIM_CUSTOMERS[[#This Row],[Age]]&lt;=17, "1-18")</f>
        <v>22-59</v>
      </c>
    </row>
    <row r="493" spans="1:12" x14ac:dyDescent="0.3">
      <c r="A493" s="8">
        <v>10491</v>
      </c>
      <c r="B493" s="5" t="s">
        <v>10155</v>
      </c>
      <c r="C493" s="5" t="s">
        <v>9160</v>
      </c>
      <c r="D493" s="5" t="s">
        <v>13</v>
      </c>
      <c r="E493" s="6">
        <v>23814</v>
      </c>
      <c r="F493" s="5" t="s">
        <v>16</v>
      </c>
      <c r="G493" s="5" t="s">
        <v>249</v>
      </c>
      <c r="H493" s="6">
        <v>44183</v>
      </c>
      <c r="I493" s="5" t="s">
        <v>20</v>
      </c>
      <c r="J493" s="5" t="s">
        <v>27</v>
      </c>
      <c r="K493" s="7">
        <f ca="1">YEAR(TODAY())-YEAR(DIM_CUSTOMERS[[#This Row],[BirthDate]])</f>
        <v>59</v>
      </c>
      <c r="L493" s="8" t="str" cm="1">
        <f t="array" aca="1" ref="L493" ca="1">_xlfn.IFS(DIM_CUSTOMERS[[#This Row],[Age]]&gt;60, "60+", DIM_CUSTOMERS[[#This Row],[Age]]&gt;21, "22-59", DIM_CUSTOMERS[[#This Row],[Age]]&gt;=18, "18-21", DIM_CUSTOMERS[[#This Row],[Age]]&lt;=17, "1-18")</f>
        <v>22-59</v>
      </c>
    </row>
    <row r="494" spans="1:12" x14ac:dyDescent="0.3">
      <c r="A494" s="8">
        <v>10492</v>
      </c>
      <c r="B494" s="5" t="s">
        <v>10156</v>
      </c>
      <c r="C494" s="5" t="s">
        <v>9161</v>
      </c>
      <c r="D494" s="5" t="s">
        <v>14</v>
      </c>
      <c r="E494" s="6">
        <v>23159</v>
      </c>
      <c r="F494" s="5" t="s">
        <v>16</v>
      </c>
      <c r="G494" s="5" t="s">
        <v>249</v>
      </c>
      <c r="H494" s="6">
        <v>45051</v>
      </c>
      <c r="I494" s="5" t="s">
        <v>22</v>
      </c>
      <c r="J494" s="5" t="s">
        <v>25</v>
      </c>
      <c r="K494" s="7">
        <f ca="1">YEAR(TODAY())-YEAR(DIM_CUSTOMERS[[#This Row],[BirthDate]])</f>
        <v>61</v>
      </c>
      <c r="L494" s="8" t="str" cm="1">
        <f t="array" aca="1" ref="L494" ca="1">_xlfn.IFS(DIM_CUSTOMERS[[#This Row],[Age]]&gt;60, "60+", DIM_CUSTOMERS[[#This Row],[Age]]&gt;21, "22-59", DIM_CUSTOMERS[[#This Row],[Age]]&gt;=18, "18-21", DIM_CUSTOMERS[[#This Row],[Age]]&lt;=17, "1-18")</f>
        <v>60+</v>
      </c>
    </row>
    <row r="495" spans="1:12" x14ac:dyDescent="0.3">
      <c r="A495" s="8">
        <v>10493</v>
      </c>
      <c r="B495" s="5" t="s">
        <v>10157</v>
      </c>
      <c r="C495" s="5" t="s">
        <v>9162</v>
      </c>
      <c r="D495" s="5" t="s">
        <v>13</v>
      </c>
      <c r="E495" s="6">
        <v>28691</v>
      </c>
      <c r="F495" s="5" t="s">
        <v>16</v>
      </c>
      <c r="G495" s="5" t="s">
        <v>249</v>
      </c>
      <c r="H495" s="6">
        <v>44654</v>
      </c>
      <c r="I495" s="5" t="s">
        <v>23</v>
      </c>
      <c r="J495" s="5" t="s">
        <v>27</v>
      </c>
      <c r="K495" s="7">
        <f ca="1">YEAR(TODAY())-YEAR(DIM_CUSTOMERS[[#This Row],[BirthDate]])</f>
        <v>46</v>
      </c>
      <c r="L495" s="8" t="str" cm="1">
        <f t="array" aca="1" ref="L495" ca="1">_xlfn.IFS(DIM_CUSTOMERS[[#This Row],[Age]]&gt;60, "60+", DIM_CUSTOMERS[[#This Row],[Age]]&gt;21, "22-59", DIM_CUSTOMERS[[#This Row],[Age]]&gt;=18, "18-21", DIM_CUSTOMERS[[#This Row],[Age]]&lt;=17, "1-18")</f>
        <v>22-59</v>
      </c>
    </row>
    <row r="496" spans="1:12" x14ac:dyDescent="0.3">
      <c r="A496" s="8">
        <v>10494</v>
      </c>
      <c r="B496" s="5" t="s">
        <v>10158</v>
      </c>
      <c r="C496" s="5" t="s">
        <v>9163</v>
      </c>
      <c r="D496" s="5" t="s">
        <v>14</v>
      </c>
      <c r="E496" s="6">
        <v>23942</v>
      </c>
      <c r="F496" s="5" t="s">
        <v>16</v>
      </c>
      <c r="G496" s="5" t="s">
        <v>250</v>
      </c>
      <c r="H496" s="6">
        <v>43755</v>
      </c>
      <c r="I496" s="5" t="s">
        <v>24</v>
      </c>
      <c r="J496" s="5" t="s">
        <v>25</v>
      </c>
      <c r="K496" s="7">
        <f ca="1">YEAR(TODAY())-YEAR(DIM_CUSTOMERS[[#This Row],[BirthDate]])</f>
        <v>59</v>
      </c>
      <c r="L496" s="8" t="str" cm="1">
        <f t="array" aca="1" ref="L496" ca="1">_xlfn.IFS(DIM_CUSTOMERS[[#This Row],[Age]]&gt;60, "60+", DIM_CUSTOMERS[[#This Row],[Age]]&gt;21, "22-59", DIM_CUSTOMERS[[#This Row],[Age]]&gt;=18, "18-21", DIM_CUSTOMERS[[#This Row],[Age]]&lt;=17, "1-18")</f>
        <v>22-59</v>
      </c>
    </row>
    <row r="497" spans="1:12" x14ac:dyDescent="0.3">
      <c r="A497" s="8">
        <v>10495</v>
      </c>
      <c r="B497" s="5" t="s">
        <v>10159</v>
      </c>
      <c r="C497" s="5" t="s">
        <v>9164</v>
      </c>
      <c r="D497" s="5" t="s">
        <v>13</v>
      </c>
      <c r="E497" s="6">
        <v>26370</v>
      </c>
      <c r="F497" s="5" t="s">
        <v>16</v>
      </c>
      <c r="G497" s="5" t="s">
        <v>256</v>
      </c>
      <c r="H497" s="6">
        <v>44333</v>
      </c>
      <c r="I497" s="5" t="s">
        <v>23</v>
      </c>
      <c r="J497" s="5" t="s">
        <v>26</v>
      </c>
      <c r="K497" s="7">
        <f ca="1">YEAR(TODAY())-YEAR(DIM_CUSTOMERS[[#This Row],[BirthDate]])</f>
        <v>52</v>
      </c>
      <c r="L497" s="8" t="str" cm="1">
        <f t="array" aca="1" ref="L497" ca="1">_xlfn.IFS(DIM_CUSTOMERS[[#This Row],[Age]]&gt;60, "60+", DIM_CUSTOMERS[[#This Row],[Age]]&gt;21, "22-59", DIM_CUSTOMERS[[#This Row],[Age]]&gt;=18, "18-21", DIM_CUSTOMERS[[#This Row],[Age]]&lt;=17, "1-18")</f>
        <v>22-59</v>
      </c>
    </row>
    <row r="498" spans="1:12" x14ac:dyDescent="0.3">
      <c r="A498" s="8">
        <v>10496</v>
      </c>
      <c r="B498" s="5" t="s">
        <v>10160</v>
      </c>
      <c r="C498" s="5" t="s">
        <v>9165</v>
      </c>
      <c r="D498" s="5" t="s">
        <v>13</v>
      </c>
      <c r="E498" s="6">
        <v>21174</v>
      </c>
      <c r="F498" s="5" t="s">
        <v>16</v>
      </c>
      <c r="G498" s="5" t="s">
        <v>250</v>
      </c>
      <c r="H498" s="6">
        <v>44923</v>
      </c>
      <c r="I498" s="5" t="s">
        <v>23</v>
      </c>
      <c r="J498" s="5" t="s">
        <v>26</v>
      </c>
      <c r="K498" s="7">
        <f ca="1">YEAR(TODAY())-YEAR(DIM_CUSTOMERS[[#This Row],[BirthDate]])</f>
        <v>67</v>
      </c>
      <c r="L498" s="8" t="str" cm="1">
        <f t="array" aca="1" ref="L498" ca="1">_xlfn.IFS(DIM_CUSTOMERS[[#This Row],[Age]]&gt;60, "60+", DIM_CUSTOMERS[[#This Row],[Age]]&gt;21, "22-59", DIM_CUSTOMERS[[#This Row],[Age]]&gt;=18, "18-21", DIM_CUSTOMERS[[#This Row],[Age]]&lt;=17, "1-18")</f>
        <v>60+</v>
      </c>
    </row>
    <row r="499" spans="1:12" x14ac:dyDescent="0.3">
      <c r="A499" s="8">
        <v>10497</v>
      </c>
      <c r="B499" s="5" t="s">
        <v>10161</v>
      </c>
      <c r="C499" s="5" t="s">
        <v>9166</v>
      </c>
      <c r="D499" s="5" t="s">
        <v>13</v>
      </c>
      <c r="E499" s="6">
        <v>16710</v>
      </c>
      <c r="F499" s="5" t="s">
        <v>16</v>
      </c>
      <c r="G499" s="5" t="s">
        <v>249</v>
      </c>
      <c r="H499" s="6">
        <v>44320</v>
      </c>
      <c r="I499" s="5" t="s">
        <v>23</v>
      </c>
      <c r="J499" s="5" t="s">
        <v>27</v>
      </c>
      <c r="K499" s="7">
        <f ca="1">YEAR(TODAY())-YEAR(DIM_CUSTOMERS[[#This Row],[BirthDate]])</f>
        <v>79</v>
      </c>
      <c r="L499" s="8" t="str" cm="1">
        <f t="array" aca="1" ref="L499" ca="1">_xlfn.IFS(DIM_CUSTOMERS[[#This Row],[Age]]&gt;60, "60+", DIM_CUSTOMERS[[#This Row],[Age]]&gt;21, "22-59", DIM_CUSTOMERS[[#This Row],[Age]]&gt;=18, "18-21", DIM_CUSTOMERS[[#This Row],[Age]]&lt;=17, "1-18")</f>
        <v>60+</v>
      </c>
    </row>
    <row r="500" spans="1:12" x14ac:dyDescent="0.3">
      <c r="A500" s="8">
        <v>10498</v>
      </c>
      <c r="B500" s="5" t="s">
        <v>10162</v>
      </c>
      <c r="C500" s="5" t="s">
        <v>9167</v>
      </c>
      <c r="D500" s="5" t="s">
        <v>13</v>
      </c>
      <c r="E500" s="6">
        <v>24948</v>
      </c>
      <c r="F500" s="5" t="s">
        <v>16</v>
      </c>
      <c r="G500" s="5" t="s">
        <v>256</v>
      </c>
      <c r="H500" s="6">
        <v>44979</v>
      </c>
      <c r="I500" s="5" t="s">
        <v>20</v>
      </c>
      <c r="J500" s="5" t="s">
        <v>27</v>
      </c>
      <c r="K500" s="7">
        <f ca="1">YEAR(TODAY())-YEAR(DIM_CUSTOMERS[[#This Row],[BirthDate]])</f>
        <v>56</v>
      </c>
      <c r="L500" s="8" t="str" cm="1">
        <f t="array" aca="1" ref="L500" ca="1">_xlfn.IFS(DIM_CUSTOMERS[[#This Row],[Age]]&gt;60, "60+", DIM_CUSTOMERS[[#This Row],[Age]]&gt;21, "22-59", DIM_CUSTOMERS[[#This Row],[Age]]&gt;=18, "18-21", DIM_CUSTOMERS[[#This Row],[Age]]&lt;=17, "1-18")</f>
        <v>22-59</v>
      </c>
    </row>
    <row r="501" spans="1:12" x14ac:dyDescent="0.3">
      <c r="A501" s="8">
        <v>10499</v>
      </c>
      <c r="B501" s="5" t="s">
        <v>10163</v>
      </c>
      <c r="C501" s="5" t="s">
        <v>9168</v>
      </c>
      <c r="D501" s="5" t="s">
        <v>14</v>
      </c>
      <c r="E501" s="6">
        <v>27734</v>
      </c>
      <c r="F501" s="5" t="s">
        <v>16</v>
      </c>
      <c r="G501" s="5" t="s">
        <v>248</v>
      </c>
      <c r="H501" s="6">
        <v>44667</v>
      </c>
      <c r="I501" s="5" t="s">
        <v>22</v>
      </c>
      <c r="J501" s="5" t="s">
        <v>25</v>
      </c>
      <c r="K501" s="7">
        <f ca="1">YEAR(TODAY())-YEAR(DIM_CUSTOMERS[[#This Row],[BirthDate]])</f>
        <v>49</v>
      </c>
      <c r="L501" s="8" t="str" cm="1">
        <f t="array" aca="1" ref="L501" ca="1">_xlfn.IFS(DIM_CUSTOMERS[[#This Row],[Age]]&gt;60, "60+", DIM_CUSTOMERS[[#This Row],[Age]]&gt;21, "22-59", DIM_CUSTOMERS[[#This Row],[Age]]&gt;=18, "18-21", DIM_CUSTOMERS[[#This Row],[Age]]&lt;=17, "1-18")</f>
        <v>22-59</v>
      </c>
    </row>
    <row r="502" spans="1:12" x14ac:dyDescent="0.3">
      <c r="A502" s="8">
        <v>10500</v>
      </c>
      <c r="B502" s="5" t="s">
        <v>10164</v>
      </c>
      <c r="C502" s="5" t="s">
        <v>9169</v>
      </c>
      <c r="D502" s="5" t="s">
        <v>14</v>
      </c>
      <c r="E502" s="6">
        <v>35018</v>
      </c>
      <c r="F502" s="5" t="s">
        <v>16</v>
      </c>
      <c r="G502" s="5" t="s">
        <v>256</v>
      </c>
      <c r="H502" s="6">
        <v>44882</v>
      </c>
      <c r="I502" s="5" t="s">
        <v>23</v>
      </c>
      <c r="J502" s="5" t="s">
        <v>25</v>
      </c>
      <c r="K502" s="7">
        <f ca="1">YEAR(TODAY())-YEAR(DIM_CUSTOMERS[[#This Row],[BirthDate]])</f>
        <v>29</v>
      </c>
      <c r="L502" s="8" t="str" cm="1">
        <f t="array" aca="1" ref="L502" ca="1">_xlfn.IFS(DIM_CUSTOMERS[[#This Row],[Age]]&gt;60, "60+", DIM_CUSTOMERS[[#This Row],[Age]]&gt;21, "22-59", DIM_CUSTOMERS[[#This Row],[Age]]&gt;=18, "18-21", DIM_CUSTOMERS[[#This Row],[Age]]&lt;=17, "1-18")</f>
        <v>22-59</v>
      </c>
    </row>
    <row r="503" spans="1:12" x14ac:dyDescent="0.3">
      <c r="A503" s="8">
        <v>10501</v>
      </c>
      <c r="B503" s="5" t="s">
        <v>10165</v>
      </c>
      <c r="C503" s="5" t="s">
        <v>9170</v>
      </c>
      <c r="D503" s="5" t="s">
        <v>14</v>
      </c>
      <c r="E503" s="6">
        <v>20456</v>
      </c>
      <c r="F503" s="5" t="s">
        <v>16</v>
      </c>
      <c r="G503" s="5" t="s">
        <v>248</v>
      </c>
      <c r="H503" s="6">
        <v>44160</v>
      </c>
      <c r="I503" s="5" t="s">
        <v>24</v>
      </c>
      <c r="J503" s="5" t="s">
        <v>27</v>
      </c>
      <c r="K503" s="7">
        <f ca="1">YEAR(TODAY())-YEAR(DIM_CUSTOMERS[[#This Row],[BirthDate]])</f>
        <v>68</v>
      </c>
      <c r="L503" s="8" t="str" cm="1">
        <f t="array" aca="1" ref="L503" ca="1">_xlfn.IFS(DIM_CUSTOMERS[[#This Row],[Age]]&gt;60, "60+", DIM_CUSTOMERS[[#This Row],[Age]]&gt;21, "22-59", DIM_CUSTOMERS[[#This Row],[Age]]&gt;=18, "18-21", DIM_CUSTOMERS[[#This Row],[Age]]&lt;=17, "1-18")</f>
        <v>60+</v>
      </c>
    </row>
    <row r="504" spans="1:12" x14ac:dyDescent="0.3">
      <c r="A504" s="8">
        <v>10502</v>
      </c>
      <c r="B504" s="5" t="s">
        <v>10166</v>
      </c>
      <c r="C504" s="5" t="s">
        <v>9171</v>
      </c>
      <c r="D504" s="5" t="s">
        <v>13</v>
      </c>
      <c r="E504" s="6">
        <v>31983</v>
      </c>
      <c r="F504" s="5" t="s">
        <v>16</v>
      </c>
      <c r="G504" s="5" t="s">
        <v>248</v>
      </c>
      <c r="H504" s="6">
        <v>44394</v>
      </c>
      <c r="I504" s="5" t="s">
        <v>24</v>
      </c>
      <c r="J504" s="5" t="s">
        <v>26</v>
      </c>
      <c r="K504" s="7">
        <f ca="1">YEAR(TODAY())-YEAR(DIM_CUSTOMERS[[#This Row],[BirthDate]])</f>
        <v>37</v>
      </c>
      <c r="L504" s="8" t="str" cm="1">
        <f t="array" aca="1" ref="L504" ca="1">_xlfn.IFS(DIM_CUSTOMERS[[#This Row],[Age]]&gt;60, "60+", DIM_CUSTOMERS[[#This Row],[Age]]&gt;21, "22-59", DIM_CUSTOMERS[[#This Row],[Age]]&gt;=18, "18-21", DIM_CUSTOMERS[[#This Row],[Age]]&lt;=17, "1-18")</f>
        <v>22-59</v>
      </c>
    </row>
    <row r="505" spans="1:12" x14ac:dyDescent="0.3">
      <c r="A505" s="8">
        <v>10503</v>
      </c>
      <c r="B505" s="5" t="s">
        <v>10167</v>
      </c>
      <c r="C505" s="5" t="s">
        <v>9172</v>
      </c>
      <c r="D505" s="5" t="s">
        <v>13</v>
      </c>
      <c r="E505" s="6">
        <v>19839</v>
      </c>
      <c r="F505" s="5" t="s">
        <v>16</v>
      </c>
      <c r="G505" s="5" t="s">
        <v>249</v>
      </c>
      <c r="H505" s="6">
        <v>45392</v>
      </c>
      <c r="I505" s="5" t="s">
        <v>22</v>
      </c>
      <c r="J505" s="5" t="s">
        <v>27</v>
      </c>
      <c r="K505" s="7">
        <f ca="1">YEAR(TODAY())-YEAR(DIM_CUSTOMERS[[#This Row],[BirthDate]])</f>
        <v>70</v>
      </c>
      <c r="L505" s="8" t="str" cm="1">
        <f t="array" aca="1" ref="L505" ca="1">_xlfn.IFS(DIM_CUSTOMERS[[#This Row],[Age]]&gt;60, "60+", DIM_CUSTOMERS[[#This Row],[Age]]&gt;21, "22-59", DIM_CUSTOMERS[[#This Row],[Age]]&gt;=18, "18-21", DIM_CUSTOMERS[[#This Row],[Age]]&lt;=17, "1-18")</f>
        <v>60+</v>
      </c>
    </row>
    <row r="506" spans="1:12" x14ac:dyDescent="0.3">
      <c r="A506" s="8">
        <v>10504</v>
      </c>
      <c r="B506" s="5" t="s">
        <v>10168</v>
      </c>
      <c r="C506" s="5" t="s">
        <v>9173</v>
      </c>
      <c r="D506" s="5" t="s">
        <v>13</v>
      </c>
      <c r="E506" s="6">
        <v>29518</v>
      </c>
      <c r="F506" s="5" t="s">
        <v>16</v>
      </c>
      <c r="G506" s="5" t="s">
        <v>248</v>
      </c>
      <c r="H506" s="6">
        <v>44253</v>
      </c>
      <c r="I506" s="5" t="s">
        <v>22</v>
      </c>
      <c r="J506" s="5" t="s">
        <v>27</v>
      </c>
      <c r="K506" s="7">
        <f ca="1">YEAR(TODAY())-YEAR(DIM_CUSTOMERS[[#This Row],[BirthDate]])</f>
        <v>44</v>
      </c>
      <c r="L506" s="8" t="str" cm="1">
        <f t="array" aca="1" ref="L506" ca="1">_xlfn.IFS(DIM_CUSTOMERS[[#This Row],[Age]]&gt;60, "60+", DIM_CUSTOMERS[[#This Row],[Age]]&gt;21, "22-59", DIM_CUSTOMERS[[#This Row],[Age]]&gt;=18, "18-21", DIM_CUSTOMERS[[#This Row],[Age]]&lt;=17, "1-18")</f>
        <v>22-59</v>
      </c>
    </row>
    <row r="507" spans="1:12" x14ac:dyDescent="0.3">
      <c r="A507" s="8">
        <v>10505</v>
      </c>
      <c r="B507" s="5" t="s">
        <v>10169</v>
      </c>
      <c r="C507" s="5" t="s">
        <v>9174</v>
      </c>
      <c r="D507" s="5" t="s">
        <v>13</v>
      </c>
      <c r="E507" s="6">
        <v>17209</v>
      </c>
      <c r="F507" s="5" t="s">
        <v>16</v>
      </c>
      <c r="G507" s="5" t="s">
        <v>250</v>
      </c>
      <c r="H507" s="6">
        <v>44724</v>
      </c>
      <c r="I507" s="5" t="s">
        <v>20</v>
      </c>
      <c r="J507" s="5" t="s">
        <v>27</v>
      </c>
      <c r="K507" s="7">
        <f ca="1">YEAR(TODAY())-YEAR(DIM_CUSTOMERS[[#This Row],[BirthDate]])</f>
        <v>77</v>
      </c>
      <c r="L507" s="8" t="str" cm="1">
        <f t="array" aca="1" ref="L507" ca="1">_xlfn.IFS(DIM_CUSTOMERS[[#This Row],[Age]]&gt;60, "60+", DIM_CUSTOMERS[[#This Row],[Age]]&gt;21, "22-59", DIM_CUSTOMERS[[#This Row],[Age]]&gt;=18, "18-21", DIM_CUSTOMERS[[#This Row],[Age]]&lt;=17, "1-18")</f>
        <v>60+</v>
      </c>
    </row>
    <row r="508" spans="1:12" x14ac:dyDescent="0.3">
      <c r="A508" s="8">
        <v>10506</v>
      </c>
      <c r="B508" s="5" t="s">
        <v>10170</v>
      </c>
      <c r="C508" s="5" t="s">
        <v>9175</v>
      </c>
      <c r="D508" s="5" t="s">
        <v>13</v>
      </c>
      <c r="E508" s="6">
        <v>38972</v>
      </c>
      <c r="F508" s="5" t="s">
        <v>16</v>
      </c>
      <c r="G508" s="5" t="s">
        <v>256</v>
      </c>
      <c r="H508" s="6">
        <v>44401</v>
      </c>
      <c r="I508" s="5" t="s">
        <v>20</v>
      </c>
      <c r="J508" s="5" t="s">
        <v>25</v>
      </c>
      <c r="K508" s="7">
        <f ca="1">YEAR(TODAY())-YEAR(DIM_CUSTOMERS[[#This Row],[BirthDate]])</f>
        <v>18</v>
      </c>
      <c r="L508" s="8" t="str" cm="1">
        <f t="array" aca="1" ref="L508" ca="1">_xlfn.IFS(DIM_CUSTOMERS[[#This Row],[Age]]&gt;60, "60+", DIM_CUSTOMERS[[#This Row],[Age]]&gt;21, "22-59", DIM_CUSTOMERS[[#This Row],[Age]]&gt;=18, "18-21", DIM_CUSTOMERS[[#This Row],[Age]]&lt;=17, "1-18")</f>
        <v>18-21</v>
      </c>
    </row>
    <row r="509" spans="1:12" x14ac:dyDescent="0.3">
      <c r="A509" s="8">
        <v>10507</v>
      </c>
      <c r="B509" s="5" t="s">
        <v>10171</v>
      </c>
      <c r="C509" s="5" t="s">
        <v>9176</v>
      </c>
      <c r="D509" s="5" t="s">
        <v>13</v>
      </c>
      <c r="E509" s="6">
        <v>25986</v>
      </c>
      <c r="F509" s="5" t="s">
        <v>16</v>
      </c>
      <c r="G509" s="5" t="s">
        <v>248</v>
      </c>
      <c r="H509" s="6">
        <v>45232</v>
      </c>
      <c r="I509" s="5" t="s">
        <v>20</v>
      </c>
      <c r="J509" s="5" t="s">
        <v>25</v>
      </c>
      <c r="K509" s="7">
        <f ca="1">YEAR(TODAY())-YEAR(DIM_CUSTOMERS[[#This Row],[BirthDate]])</f>
        <v>53</v>
      </c>
      <c r="L509" s="8" t="str" cm="1">
        <f t="array" aca="1" ref="L509" ca="1">_xlfn.IFS(DIM_CUSTOMERS[[#This Row],[Age]]&gt;60, "60+", DIM_CUSTOMERS[[#This Row],[Age]]&gt;21, "22-59", DIM_CUSTOMERS[[#This Row],[Age]]&gt;=18, "18-21", DIM_CUSTOMERS[[#This Row],[Age]]&lt;=17, "1-18")</f>
        <v>22-59</v>
      </c>
    </row>
    <row r="510" spans="1:12" x14ac:dyDescent="0.3">
      <c r="A510" s="8">
        <v>10508</v>
      </c>
      <c r="B510" s="5" t="s">
        <v>10172</v>
      </c>
      <c r="C510" s="5" t="s">
        <v>9177</v>
      </c>
      <c r="D510" s="5" t="s">
        <v>14</v>
      </c>
      <c r="E510" s="6">
        <v>27327</v>
      </c>
      <c r="F510" s="5" t="s">
        <v>16</v>
      </c>
      <c r="G510" s="5" t="s">
        <v>249</v>
      </c>
      <c r="H510" s="6">
        <v>45233</v>
      </c>
      <c r="I510" s="5" t="s">
        <v>21</v>
      </c>
      <c r="J510" s="5" t="s">
        <v>26</v>
      </c>
      <c r="K510" s="7">
        <f ca="1">YEAR(TODAY())-YEAR(DIM_CUSTOMERS[[#This Row],[BirthDate]])</f>
        <v>50</v>
      </c>
      <c r="L510" s="8" t="str" cm="1">
        <f t="array" aca="1" ref="L510" ca="1">_xlfn.IFS(DIM_CUSTOMERS[[#This Row],[Age]]&gt;60, "60+", DIM_CUSTOMERS[[#This Row],[Age]]&gt;21, "22-59", DIM_CUSTOMERS[[#This Row],[Age]]&gt;=18, "18-21", DIM_CUSTOMERS[[#This Row],[Age]]&lt;=17, "1-18")</f>
        <v>22-59</v>
      </c>
    </row>
    <row r="511" spans="1:12" x14ac:dyDescent="0.3">
      <c r="A511" s="8">
        <v>10509</v>
      </c>
      <c r="B511" s="5" t="s">
        <v>10173</v>
      </c>
      <c r="C511" s="5" t="s">
        <v>9178</v>
      </c>
      <c r="D511" s="5" t="s">
        <v>13</v>
      </c>
      <c r="E511" s="6">
        <v>36955</v>
      </c>
      <c r="F511" s="5" t="s">
        <v>16</v>
      </c>
      <c r="G511" s="5" t="s">
        <v>256</v>
      </c>
      <c r="H511" s="6">
        <v>43897</v>
      </c>
      <c r="I511" s="5" t="s">
        <v>20</v>
      </c>
      <c r="J511" s="5" t="s">
        <v>26</v>
      </c>
      <c r="K511" s="7">
        <f ca="1">YEAR(TODAY())-YEAR(DIM_CUSTOMERS[[#This Row],[BirthDate]])</f>
        <v>23</v>
      </c>
      <c r="L511" s="8" t="str" cm="1">
        <f t="array" aca="1" ref="L511" ca="1">_xlfn.IFS(DIM_CUSTOMERS[[#This Row],[Age]]&gt;60, "60+", DIM_CUSTOMERS[[#This Row],[Age]]&gt;21, "22-59", DIM_CUSTOMERS[[#This Row],[Age]]&gt;=18, "18-21", DIM_CUSTOMERS[[#This Row],[Age]]&lt;=17, "1-18")</f>
        <v>22-59</v>
      </c>
    </row>
    <row r="512" spans="1:12" x14ac:dyDescent="0.3">
      <c r="A512" s="8">
        <v>10510</v>
      </c>
      <c r="B512" s="5" t="s">
        <v>10174</v>
      </c>
      <c r="C512" s="5" t="s">
        <v>9179</v>
      </c>
      <c r="D512" s="5" t="s">
        <v>13</v>
      </c>
      <c r="E512" s="6">
        <v>17567</v>
      </c>
      <c r="F512" s="5" t="s">
        <v>16</v>
      </c>
      <c r="G512" s="5" t="s">
        <v>256</v>
      </c>
      <c r="H512" s="6">
        <v>44157</v>
      </c>
      <c r="I512" s="5" t="s">
        <v>22</v>
      </c>
      <c r="J512" s="5" t="s">
        <v>27</v>
      </c>
      <c r="K512" s="7">
        <f ca="1">YEAR(TODAY())-YEAR(DIM_CUSTOMERS[[#This Row],[BirthDate]])</f>
        <v>76</v>
      </c>
      <c r="L512" s="8" t="str" cm="1">
        <f t="array" aca="1" ref="L512" ca="1">_xlfn.IFS(DIM_CUSTOMERS[[#This Row],[Age]]&gt;60, "60+", DIM_CUSTOMERS[[#This Row],[Age]]&gt;21, "22-59", DIM_CUSTOMERS[[#This Row],[Age]]&gt;=18, "18-21", DIM_CUSTOMERS[[#This Row],[Age]]&lt;=17, "1-18")</f>
        <v>60+</v>
      </c>
    </row>
    <row r="513" spans="1:12" x14ac:dyDescent="0.3">
      <c r="A513" s="8">
        <v>10511</v>
      </c>
      <c r="B513" s="5" t="s">
        <v>10175</v>
      </c>
      <c r="C513" s="5" t="s">
        <v>9180</v>
      </c>
      <c r="D513" s="5" t="s">
        <v>13</v>
      </c>
      <c r="E513" s="6">
        <v>19484</v>
      </c>
      <c r="F513" s="5" t="s">
        <v>16</v>
      </c>
      <c r="G513" s="5" t="s">
        <v>250</v>
      </c>
      <c r="H513" s="6">
        <v>43744</v>
      </c>
      <c r="I513" s="5" t="s">
        <v>21</v>
      </c>
      <c r="J513" s="5" t="s">
        <v>27</v>
      </c>
      <c r="K513" s="7">
        <f ca="1">YEAR(TODAY())-YEAR(DIM_CUSTOMERS[[#This Row],[BirthDate]])</f>
        <v>71</v>
      </c>
      <c r="L513" s="8" t="str" cm="1">
        <f t="array" aca="1" ref="L513" ca="1">_xlfn.IFS(DIM_CUSTOMERS[[#This Row],[Age]]&gt;60, "60+", DIM_CUSTOMERS[[#This Row],[Age]]&gt;21, "22-59", DIM_CUSTOMERS[[#This Row],[Age]]&gt;=18, "18-21", DIM_CUSTOMERS[[#This Row],[Age]]&lt;=17, "1-18")</f>
        <v>60+</v>
      </c>
    </row>
    <row r="514" spans="1:12" x14ac:dyDescent="0.3">
      <c r="A514" s="8">
        <v>10512</v>
      </c>
      <c r="B514" s="5" t="s">
        <v>10176</v>
      </c>
      <c r="C514" s="5" t="s">
        <v>9181</v>
      </c>
      <c r="D514" s="5" t="s">
        <v>13</v>
      </c>
      <c r="E514" s="6">
        <v>24846</v>
      </c>
      <c r="F514" s="5" t="s">
        <v>16</v>
      </c>
      <c r="G514" s="5" t="s">
        <v>250</v>
      </c>
      <c r="H514" s="6">
        <v>44148</v>
      </c>
      <c r="I514" s="5" t="s">
        <v>20</v>
      </c>
      <c r="J514" s="5" t="s">
        <v>25</v>
      </c>
      <c r="K514" s="7">
        <f ca="1">YEAR(TODAY())-YEAR(DIM_CUSTOMERS[[#This Row],[BirthDate]])</f>
        <v>56</v>
      </c>
      <c r="L514" s="8" t="str" cm="1">
        <f t="array" aca="1" ref="L514" ca="1">_xlfn.IFS(DIM_CUSTOMERS[[#This Row],[Age]]&gt;60, "60+", DIM_CUSTOMERS[[#This Row],[Age]]&gt;21, "22-59", DIM_CUSTOMERS[[#This Row],[Age]]&gt;=18, "18-21", DIM_CUSTOMERS[[#This Row],[Age]]&lt;=17, "1-18")</f>
        <v>22-59</v>
      </c>
    </row>
    <row r="515" spans="1:12" x14ac:dyDescent="0.3">
      <c r="A515" s="8">
        <v>10513</v>
      </c>
      <c r="B515" s="5" t="s">
        <v>10177</v>
      </c>
      <c r="C515" s="5" t="s">
        <v>9182</v>
      </c>
      <c r="D515" s="5" t="s">
        <v>14</v>
      </c>
      <c r="E515" s="6">
        <v>26554</v>
      </c>
      <c r="F515" s="5" t="s">
        <v>16</v>
      </c>
      <c r="G515" s="5" t="s">
        <v>250</v>
      </c>
      <c r="H515" s="6">
        <v>45333</v>
      </c>
      <c r="I515" s="5" t="s">
        <v>22</v>
      </c>
      <c r="J515" s="5" t="s">
        <v>27</v>
      </c>
      <c r="K515" s="7">
        <f ca="1">YEAR(TODAY())-YEAR(DIM_CUSTOMERS[[#This Row],[BirthDate]])</f>
        <v>52</v>
      </c>
      <c r="L515" s="8" t="str" cm="1">
        <f t="array" aca="1" ref="L515" ca="1">_xlfn.IFS(DIM_CUSTOMERS[[#This Row],[Age]]&gt;60, "60+", DIM_CUSTOMERS[[#This Row],[Age]]&gt;21, "22-59", DIM_CUSTOMERS[[#This Row],[Age]]&gt;=18, "18-21", DIM_CUSTOMERS[[#This Row],[Age]]&lt;=17, "1-18")</f>
        <v>22-59</v>
      </c>
    </row>
    <row r="516" spans="1:12" x14ac:dyDescent="0.3">
      <c r="A516" s="8">
        <v>10514</v>
      </c>
      <c r="B516" s="5" t="s">
        <v>10178</v>
      </c>
      <c r="C516" s="5" t="s">
        <v>9183</v>
      </c>
      <c r="D516" s="5" t="s">
        <v>14</v>
      </c>
      <c r="E516" s="6">
        <v>31986</v>
      </c>
      <c r="F516" s="5" t="s">
        <v>16</v>
      </c>
      <c r="G516" s="5" t="s">
        <v>248</v>
      </c>
      <c r="H516" s="6">
        <v>44037</v>
      </c>
      <c r="I516" s="5" t="s">
        <v>21</v>
      </c>
      <c r="J516" s="5" t="s">
        <v>25</v>
      </c>
      <c r="K516" s="7">
        <f ca="1">YEAR(TODAY())-YEAR(DIM_CUSTOMERS[[#This Row],[BirthDate]])</f>
        <v>37</v>
      </c>
      <c r="L516" s="8" t="str" cm="1">
        <f t="array" aca="1" ref="L516" ca="1">_xlfn.IFS(DIM_CUSTOMERS[[#This Row],[Age]]&gt;60, "60+", DIM_CUSTOMERS[[#This Row],[Age]]&gt;21, "22-59", DIM_CUSTOMERS[[#This Row],[Age]]&gt;=18, "18-21", DIM_CUSTOMERS[[#This Row],[Age]]&lt;=17, "1-18")</f>
        <v>22-59</v>
      </c>
    </row>
    <row r="517" spans="1:12" x14ac:dyDescent="0.3">
      <c r="A517" s="8">
        <v>10515</v>
      </c>
      <c r="B517" s="5" t="s">
        <v>10179</v>
      </c>
      <c r="C517" s="5" t="s">
        <v>9184</v>
      </c>
      <c r="D517" s="5" t="s">
        <v>14</v>
      </c>
      <c r="E517" s="6">
        <v>25976</v>
      </c>
      <c r="F517" s="5" t="s">
        <v>16</v>
      </c>
      <c r="G517" s="5" t="s">
        <v>256</v>
      </c>
      <c r="H517" s="6">
        <v>45298</v>
      </c>
      <c r="I517" s="5" t="s">
        <v>20</v>
      </c>
      <c r="J517" s="5" t="s">
        <v>25</v>
      </c>
      <c r="K517" s="7">
        <f ca="1">YEAR(TODAY())-YEAR(DIM_CUSTOMERS[[#This Row],[BirthDate]])</f>
        <v>53</v>
      </c>
      <c r="L517" s="8" t="str" cm="1">
        <f t="array" aca="1" ref="L517" ca="1">_xlfn.IFS(DIM_CUSTOMERS[[#This Row],[Age]]&gt;60, "60+", DIM_CUSTOMERS[[#This Row],[Age]]&gt;21, "22-59", DIM_CUSTOMERS[[#This Row],[Age]]&gt;=18, "18-21", DIM_CUSTOMERS[[#This Row],[Age]]&lt;=17, "1-18")</f>
        <v>22-59</v>
      </c>
    </row>
    <row r="518" spans="1:12" x14ac:dyDescent="0.3">
      <c r="A518" s="8">
        <v>10516</v>
      </c>
      <c r="B518" s="5" t="s">
        <v>10180</v>
      </c>
      <c r="C518" s="5" t="s">
        <v>9185</v>
      </c>
      <c r="D518" s="5" t="s">
        <v>13</v>
      </c>
      <c r="E518" s="6">
        <v>20410</v>
      </c>
      <c r="F518" s="5" t="s">
        <v>16</v>
      </c>
      <c r="G518" s="5" t="s">
        <v>248</v>
      </c>
      <c r="H518" s="6">
        <v>44251</v>
      </c>
      <c r="I518" s="5" t="s">
        <v>24</v>
      </c>
      <c r="J518" s="5" t="s">
        <v>26</v>
      </c>
      <c r="K518" s="7">
        <f ca="1">YEAR(TODAY())-YEAR(DIM_CUSTOMERS[[#This Row],[BirthDate]])</f>
        <v>69</v>
      </c>
      <c r="L518" s="8" t="str" cm="1">
        <f t="array" aca="1" ref="L518" ca="1">_xlfn.IFS(DIM_CUSTOMERS[[#This Row],[Age]]&gt;60, "60+", DIM_CUSTOMERS[[#This Row],[Age]]&gt;21, "22-59", DIM_CUSTOMERS[[#This Row],[Age]]&gt;=18, "18-21", DIM_CUSTOMERS[[#This Row],[Age]]&lt;=17, "1-18")</f>
        <v>60+</v>
      </c>
    </row>
    <row r="519" spans="1:12" x14ac:dyDescent="0.3">
      <c r="A519" s="8">
        <v>10517</v>
      </c>
      <c r="B519" s="5" t="s">
        <v>10181</v>
      </c>
      <c r="C519" s="5" t="s">
        <v>9186</v>
      </c>
      <c r="D519" s="5" t="s">
        <v>13</v>
      </c>
      <c r="E519" s="6">
        <v>16771</v>
      </c>
      <c r="F519" s="5" t="s">
        <v>16</v>
      </c>
      <c r="G519" s="5" t="s">
        <v>249</v>
      </c>
      <c r="H519" s="6">
        <v>44058</v>
      </c>
      <c r="I519" s="5" t="s">
        <v>24</v>
      </c>
      <c r="J519" s="5" t="s">
        <v>25</v>
      </c>
      <c r="K519" s="7">
        <f ca="1">YEAR(TODAY())-YEAR(DIM_CUSTOMERS[[#This Row],[BirthDate]])</f>
        <v>79</v>
      </c>
      <c r="L519" s="8" t="str" cm="1">
        <f t="array" aca="1" ref="L519" ca="1">_xlfn.IFS(DIM_CUSTOMERS[[#This Row],[Age]]&gt;60, "60+", DIM_CUSTOMERS[[#This Row],[Age]]&gt;21, "22-59", DIM_CUSTOMERS[[#This Row],[Age]]&gt;=18, "18-21", DIM_CUSTOMERS[[#This Row],[Age]]&lt;=17, "1-18")</f>
        <v>60+</v>
      </c>
    </row>
    <row r="520" spans="1:12" x14ac:dyDescent="0.3">
      <c r="A520" s="8">
        <v>10518</v>
      </c>
      <c r="B520" s="5" t="s">
        <v>10182</v>
      </c>
      <c r="C520" s="5" t="s">
        <v>9187</v>
      </c>
      <c r="D520" s="5" t="s">
        <v>14</v>
      </c>
      <c r="E520" s="6">
        <v>31418</v>
      </c>
      <c r="F520" s="5" t="s">
        <v>16</v>
      </c>
      <c r="G520" s="5" t="s">
        <v>250</v>
      </c>
      <c r="H520" s="6">
        <v>45093</v>
      </c>
      <c r="I520" s="5" t="s">
        <v>24</v>
      </c>
      <c r="J520" s="5" t="s">
        <v>27</v>
      </c>
      <c r="K520" s="7">
        <f ca="1">YEAR(TODAY())-YEAR(DIM_CUSTOMERS[[#This Row],[BirthDate]])</f>
        <v>38</v>
      </c>
      <c r="L520" s="8" t="str" cm="1">
        <f t="array" aca="1" ref="L520" ca="1">_xlfn.IFS(DIM_CUSTOMERS[[#This Row],[Age]]&gt;60, "60+", DIM_CUSTOMERS[[#This Row],[Age]]&gt;21, "22-59", DIM_CUSTOMERS[[#This Row],[Age]]&gt;=18, "18-21", DIM_CUSTOMERS[[#This Row],[Age]]&lt;=17, "1-18")</f>
        <v>22-59</v>
      </c>
    </row>
    <row r="521" spans="1:12" x14ac:dyDescent="0.3">
      <c r="A521" s="8">
        <v>10519</v>
      </c>
      <c r="B521" s="5" t="s">
        <v>10183</v>
      </c>
      <c r="C521" s="5" t="s">
        <v>9188</v>
      </c>
      <c r="D521" s="5" t="s">
        <v>13</v>
      </c>
      <c r="E521" s="6">
        <v>17509</v>
      </c>
      <c r="F521" s="5" t="s">
        <v>16</v>
      </c>
      <c r="G521" s="5" t="s">
        <v>248</v>
      </c>
      <c r="H521" s="6">
        <v>44746</v>
      </c>
      <c r="I521" s="5" t="s">
        <v>24</v>
      </c>
      <c r="J521" s="5" t="s">
        <v>26</v>
      </c>
      <c r="K521" s="7">
        <f ca="1">YEAR(TODAY())-YEAR(DIM_CUSTOMERS[[#This Row],[BirthDate]])</f>
        <v>77</v>
      </c>
      <c r="L521" s="8" t="str" cm="1">
        <f t="array" aca="1" ref="L521" ca="1">_xlfn.IFS(DIM_CUSTOMERS[[#This Row],[Age]]&gt;60, "60+", DIM_CUSTOMERS[[#This Row],[Age]]&gt;21, "22-59", DIM_CUSTOMERS[[#This Row],[Age]]&gt;=18, "18-21", DIM_CUSTOMERS[[#This Row],[Age]]&lt;=17, "1-18")</f>
        <v>60+</v>
      </c>
    </row>
    <row r="522" spans="1:12" x14ac:dyDescent="0.3">
      <c r="A522" s="8">
        <v>10520</v>
      </c>
      <c r="B522" s="5" t="s">
        <v>10184</v>
      </c>
      <c r="C522" s="5" t="s">
        <v>9189</v>
      </c>
      <c r="D522" s="5" t="s">
        <v>13</v>
      </c>
      <c r="E522" s="6">
        <v>17640</v>
      </c>
      <c r="F522" s="5" t="s">
        <v>16</v>
      </c>
      <c r="G522" s="5" t="s">
        <v>248</v>
      </c>
      <c r="H522" s="6">
        <v>43902</v>
      </c>
      <c r="I522" s="5" t="s">
        <v>23</v>
      </c>
      <c r="J522" s="5" t="s">
        <v>27</v>
      </c>
      <c r="K522" s="7">
        <f ca="1">YEAR(TODAY())-YEAR(DIM_CUSTOMERS[[#This Row],[BirthDate]])</f>
        <v>76</v>
      </c>
      <c r="L522" s="8" t="str" cm="1">
        <f t="array" aca="1" ref="L522" ca="1">_xlfn.IFS(DIM_CUSTOMERS[[#This Row],[Age]]&gt;60, "60+", DIM_CUSTOMERS[[#This Row],[Age]]&gt;21, "22-59", DIM_CUSTOMERS[[#This Row],[Age]]&gt;=18, "18-21", DIM_CUSTOMERS[[#This Row],[Age]]&lt;=17, "1-18")</f>
        <v>60+</v>
      </c>
    </row>
    <row r="523" spans="1:12" x14ac:dyDescent="0.3">
      <c r="A523" s="8">
        <v>10521</v>
      </c>
      <c r="B523" s="5" t="s">
        <v>10185</v>
      </c>
      <c r="C523" s="5" t="s">
        <v>9190</v>
      </c>
      <c r="D523" s="5" t="s">
        <v>13</v>
      </c>
      <c r="E523" s="6">
        <v>37601</v>
      </c>
      <c r="F523" s="5" t="s">
        <v>16</v>
      </c>
      <c r="G523" s="5" t="s">
        <v>248</v>
      </c>
      <c r="H523" s="6">
        <v>45375</v>
      </c>
      <c r="I523" s="5" t="s">
        <v>21</v>
      </c>
      <c r="J523" s="5" t="s">
        <v>27</v>
      </c>
      <c r="K523" s="7">
        <f ca="1">YEAR(TODAY())-YEAR(DIM_CUSTOMERS[[#This Row],[BirthDate]])</f>
        <v>22</v>
      </c>
      <c r="L523" s="8" t="str" cm="1">
        <f t="array" aca="1" ref="L523" ca="1">_xlfn.IFS(DIM_CUSTOMERS[[#This Row],[Age]]&gt;60, "60+", DIM_CUSTOMERS[[#This Row],[Age]]&gt;21, "22-59", DIM_CUSTOMERS[[#This Row],[Age]]&gt;=18, "18-21", DIM_CUSTOMERS[[#This Row],[Age]]&lt;=17, "1-18")</f>
        <v>22-59</v>
      </c>
    </row>
    <row r="524" spans="1:12" x14ac:dyDescent="0.3">
      <c r="A524" s="8">
        <v>10522</v>
      </c>
      <c r="B524" s="5" t="s">
        <v>10186</v>
      </c>
      <c r="C524" s="5" t="s">
        <v>9191</v>
      </c>
      <c r="D524" s="5" t="s">
        <v>14</v>
      </c>
      <c r="E524" s="6">
        <v>37259</v>
      </c>
      <c r="F524" s="5" t="s">
        <v>16</v>
      </c>
      <c r="G524" s="5" t="s">
        <v>249</v>
      </c>
      <c r="H524" s="6">
        <v>44490</v>
      </c>
      <c r="I524" s="5" t="s">
        <v>20</v>
      </c>
      <c r="J524" s="5" t="s">
        <v>25</v>
      </c>
      <c r="K524" s="7">
        <f ca="1">YEAR(TODAY())-YEAR(DIM_CUSTOMERS[[#This Row],[BirthDate]])</f>
        <v>22</v>
      </c>
      <c r="L524" s="8" t="str" cm="1">
        <f t="array" aca="1" ref="L524" ca="1">_xlfn.IFS(DIM_CUSTOMERS[[#This Row],[Age]]&gt;60, "60+", DIM_CUSTOMERS[[#This Row],[Age]]&gt;21, "22-59", DIM_CUSTOMERS[[#This Row],[Age]]&gt;=18, "18-21", DIM_CUSTOMERS[[#This Row],[Age]]&lt;=17, "1-18")</f>
        <v>22-59</v>
      </c>
    </row>
    <row r="525" spans="1:12" x14ac:dyDescent="0.3">
      <c r="A525" s="8">
        <v>10523</v>
      </c>
      <c r="B525" s="5" t="s">
        <v>10187</v>
      </c>
      <c r="C525" s="5" t="s">
        <v>9192</v>
      </c>
      <c r="D525" s="5" t="s">
        <v>14</v>
      </c>
      <c r="E525" s="6">
        <v>28199</v>
      </c>
      <c r="F525" s="5" t="s">
        <v>16</v>
      </c>
      <c r="G525" s="5" t="s">
        <v>248</v>
      </c>
      <c r="H525" s="6">
        <v>44634</v>
      </c>
      <c r="I525" s="5" t="s">
        <v>24</v>
      </c>
      <c r="J525" s="5" t="s">
        <v>25</v>
      </c>
      <c r="K525" s="7">
        <f ca="1">YEAR(TODAY())-YEAR(DIM_CUSTOMERS[[#This Row],[BirthDate]])</f>
        <v>47</v>
      </c>
      <c r="L525" s="8" t="str" cm="1">
        <f t="array" aca="1" ref="L525" ca="1">_xlfn.IFS(DIM_CUSTOMERS[[#This Row],[Age]]&gt;60, "60+", DIM_CUSTOMERS[[#This Row],[Age]]&gt;21, "22-59", DIM_CUSTOMERS[[#This Row],[Age]]&gt;=18, "18-21", DIM_CUSTOMERS[[#This Row],[Age]]&lt;=17, "1-18")</f>
        <v>22-59</v>
      </c>
    </row>
    <row r="526" spans="1:12" x14ac:dyDescent="0.3">
      <c r="A526" s="8">
        <v>10524</v>
      </c>
      <c r="B526" s="5" t="s">
        <v>10188</v>
      </c>
      <c r="C526" s="5" t="s">
        <v>9193</v>
      </c>
      <c r="D526" s="5" t="s">
        <v>13</v>
      </c>
      <c r="E526" s="6">
        <v>36589</v>
      </c>
      <c r="F526" s="5" t="s">
        <v>16</v>
      </c>
      <c r="G526" s="5" t="s">
        <v>256</v>
      </c>
      <c r="H526" s="6">
        <v>44486</v>
      </c>
      <c r="I526" s="5" t="s">
        <v>22</v>
      </c>
      <c r="J526" s="5" t="s">
        <v>25</v>
      </c>
      <c r="K526" s="7">
        <f ca="1">YEAR(TODAY())-YEAR(DIM_CUSTOMERS[[#This Row],[BirthDate]])</f>
        <v>24</v>
      </c>
      <c r="L526" s="8" t="str" cm="1">
        <f t="array" aca="1" ref="L526" ca="1">_xlfn.IFS(DIM_CUSTOMERS[[#This Row],[Age]]&gt;60, "60+", DIM_CUSTOMERS[[#This Row],[Age]]&gt;21, "22-59", DIM_CUSTOMERS[[#This Row],[Age]]&gt;=18, "18-21", DIM_CUSTOMERS[[#This Row],[Age]]&lt;=17, "1-18")</f>
        <v>22-59</v>
      </c>
    </row>
    <row r="527" spans="1:12" x14ac:dyDescent="0.3">
      <c r="A527" s="8">
        <v>10525</v>
      </c>
      <c r="B527" s="5" t="s">
        <v>10189</v>
      </c>
      <c r="C527" s="5" t="s">
        <v>9194</v>
      </c>
      <c r="D527" s="5" t="s">
        <v>14</v>
      </c>
      <c r="E527" s="6">
        <v>32216</v>
      </c>
      <c r="F527" s="5" t="s">
        <v>16</v>
      </c>
      <c r="G527" s="5" t="s">
        <v>249</v>
      </c>
      <c r="H527" s="6">
        <v>43921</v>
      </c>
      <c r="I527" s="5" t="s">
        <v>22</v>
      </c>
      <c r="J527" s="5" t="s">
        <v>27</v>
      </c>
      <c r="K527" s="7">
        <f ca="1">YEAR(TODAY())-YEAR(DIM_CUSTOMERS[[#This Row],[BirthDate]])</f>
        <v>36</v>
      </c>
      <c r="L527" s="8" t="str" cm="1">
        <f t="array" aca="1" ref="L527" ca="1">_xlfn.IFS(DIM_CUSTOMERS[[#This Row],[Age]]&gt;60, "60+", DIM_CUSTOMERS[[#This Row],[Age]]&gt;21, "22-59", DIM_CUSTOMERS[[#This Row],[Age]]&gt;=18, "18-21", DIM_CUSTOMERS[[#This Row],[Age]]&lt;=17, "1-18")</f>
        <v>22-59</v>
      </c>
    </row>
    <row r="528" spans="1:12" x14ac:dyDescent="0.3">
      <c r="A528" s="8">
        <v>10526</v>
      </c>
      <c r="B528" s="5" t="s">
        <v>10190</v>
      </c>
      <c r="C528" s="5" t="s">
        <v>9195</v>
      </c>
      <c r="D528" s="5" t="s">
        <v>13</v>
      </c>
      <c r="E528" s="6">
        <v>22541</v>
      </c>
      <c r="F528" s="5" t="s">
        <v>16</v>
      </c>
      <c r="G528" s="5" t="s">
        <v>248</v>
      </c>
      <c r="H528" s="6">
        <v>44835</v>
      </c>
      <c r="I528" s="5" t="s">
        <v>21</v>
      </c>
      <c r="J528" s="5" t="s">
        <v>25</v>
      </c>
      <c r="K528" s="7">
        <f ca="1">YEAR(TODAY())-YEAR(DIM_CUSTOMERS[[#This Row],[BirthDate]])</f>
        <v>63</v>
      </c>
      <c r="L528" s="8" t="str" cm="1">
        <f t="array" aca="1" ref="L528" ca="1">_xlfn.IFS(DIM_CUSTOMERS[[#This Row],[Age]]&gt;60, "60+", DIM_CUSTOMERS[[#This Row],[Age]]&gt;21, "22-59", DIM_CUSTOMERS[[#This Row],[Age]]&gt;=18, "18-21", DIM_CUSTOMERS[[#This Row],[Age]]&lt;=17, "1-18")</f>
        <v>60+</v>
      </c>
    </row>
    <row r="529" spans="1:12" x14ac:dyDescent="0.3">
      <c r="A529" s="8">
        <v>10527</v>
      </c>
      <c r="B529" s="5" t="s">
        <v>10191</v>
      </c>
      <c r="C529" s="5" t="s">
        <v>9196</v>
      </c>
      <c r="D529" s="5" t="s">
        <v>13</v>
      </c>
      <c r="E529" s="6">
        <v>18348</v>
      </c>
      <c r="F529" s="5" t="s">
        <v>16</v>
      </c>
      <c r="G529" s="5" t="s">
        <v>249</v>
      </c>
      <c r="H529" s="6">
        <v>44860</v>
      </c>
      <c r="I529" s="5" t="s">
        <v>23</v>
      </c>
      <c r="J529" s="5" t="s">
        <v>26</v>
      </c>
      <c r="K529" s="7">
        <f ca="1">YEAR(TODAY())-YEAR(DIM_CUSTOMERS[[#This Row],[BirthDate]])</f>
        <v>74</v>
      </c>
      <c r="L529" s="8" t="str" cm="1">
        <f t="array" aca="1" ref="L529" ca="1">_xlfn.IFS(DIM_CUSTOMERS[[#This Row],[Age]]&gt;60, "60+", DIM_CUSTOMERS[[#This Row],[Age]]&gt;21, "22-59", DIM_CUSTOMERS[[#This Row],[Age]]&gt;=18, "18-21", DIM_CUSTOMERS[[#This Row],[Age]]&lt;=17, "1-18")</f>
        <v>60+</v>
      </c>
    </row>
    <row r="530" spans="1:12" x14ac:dyDescent="0.3">
      <c r="A530" s="8">
        <v>10528</v>
      </c>
      <c r="B530" s="5" t="s">
        <v>10192</v>
      </c>
      <c r="C530" s="5" t="s">
        <v>9197</v>
      </c>
      <c r="D530" s="5" t="s">
        <v>13</v>
      </c>
      <c r="E530" s="6">
        <v>26939</v>
      </c>
      <c r="F530" s="5" t="s">
        <v>16</v>
      </c>
      <c r="G530" s="5" t="s">
        <v>256</v>
      </c>
      <c r="H530" s="6">
        <v>45194</v>
      </c>
      <c r="I530" s="5" t="s">
        <v>20</v>
      </c>
      <c r="J530" s="5" t="s">
        <v>27</v>
      </c>
      <c r="K530" s="7">
        <f ca="1">YEAR(TODAY())-YEAR(DIM_CUSTOMERS[[#This Row],[BirthDate]])</f>
        <v>51</v>
      </c>
      <c r="L530" s="8" t="str" cm="1">
        <f t="array" aca="1" ref="L530" ca="1">_xlfn.IFS(DIM_CUSTOMERS[[#This Row],[Age]]&gt;60, "60+", DIM_CUSTOMERS[[#This Row],[Age]]&gt;21, "22-59", DIM_CUSTOMERS[[#This Row],[Age]]&gt;=18, "18-21", DIM_CUSTOMERS[[#This Row],[Age]]&lt;=17, "1-18")</f>
        <v>22-59</v>
      </c>
    </row>
    <row r="531" spans="1:12" x14ac:dyDescent="0.3">
      <c r="A531" s="8">
        <v>10529</v>
      </c>
      <c r="B531" s="5" t="s">
        <v>10193</v>
      </c>
      <c r="C531" s="5" t="s">
        <v>9198</v>
      </c>
      <c r="D531" s="5" t="s">
        <v>14</v>
      </c>
      <c r="E531" s="6">
        <v>20231</v>
      </c>
      <c r="F531" s="5" t="s">
        <v>16</v>
      </c>
      <c r="G531" s="5" t="s">
        <v>249</v>
      </c>
      <c r="H531" s="6">
        <v>44712</v>
      </c>
      <c r="I531" s="5" t="s">
        <v>23</v>
      </c>
      <c r="J531" s="5" t="s">
        <v>27</v>
      </c>
      <c r="K531" s="7">
        <f ca="1">YEAR(TODAY())-YEAR(DIM_CUSTOMERS[[#This Row],[BirthDate]])</f>
        <v>69</v>
      </c>
      <c r="L531" s="8" t="str" cm="1">
        <f t="array" aca="1" ref="L531" ca="1">_xlfn.IFS(DIM_CUSTOMERS[[#This Row],[Age]]&gt;60, "60+", DIM_CUSTOMERS[[#This Row],[Age]]&gt;21, "22-59", DIM_CUSTOMERS[[#This Row],[Age]]&gt;=18, "18-21", DIM_CUSTOMERS[[#This Row],[Age]]&lt;=17, "1-18")</f>
        <v>60+</v>
      </c>
    </row>
    <row r="532" spans="1:12" x14ac:dyDescent="0.3">
      <c r="A532" s="8">
        <v>10530</v>
      </c>
      <c r="B532" s="5" t="s">
        <v>10194</v>
      </c>
      <c r="C532" s="5" t="s">
        <v>9199</v>
      </c>
      <c r="D532" s="5" t="s">
        <v>14</v>
      </c>
      <c r="E532" s="6">
        <v>29496</v>
      </c>
      <c r="F532" s="5" t="s">
        <v>16</v>
      </c>
      <c r="G532" s="5" t="s">
        <v>248</v>
      </c>
      <c r="H532" s="6">
        <v>45026</v>
      </c>
      <c r="I532" s="5" t="s">
        <v>21</v>
      </c>
      <c r="J532" s="5" t="s">
        <v>25</v>
      </c>
      <c r="K532" s="7">
        <f ca="1">YEAR(TODAY())-YEAR(DIM_CUSTOMERS[[#This Row],[BirthDate]])</f>
        <v>44</v>
      </c>
      <c r="L532" s="8" t="str" cm="1">
        <f t="array" aca="1" ref="L532" ca="1">_xlfn.IFS(DIM_CUSTOMERS[[#This Row],[Age]]&gt;60, "60+", DIM_CUSTOMERS[[#This Row],[Age]]&gt;21, "22-59", DIM_CUSTOMERS[[#This Row],[Age]]&gt;=18, "18-21", DIM_CUSTOMERS[[#This Row],[Age]]&lt;=17, "1-18")</f>
        <v>22-59</v>
      </c>
    </row>
    <row r="533" spans="1:12" x14ac:dyDescent="0.3">
      <c r="A533" s="8">
        <v>10531</v>
      </c>
      <c r="B533" s="5" t="s">
        <v>10195</v>
      </c>
      <c r="C533" s="5" t="s">
        <v>9200</v>
      </c>
      <c r="D533" s="5" t="s">
        <v>13</v>
      </c>
      <c r="E533" s="6">
        <v>19185</v>
      </c>
      <c r="F533" s="5" t="s">
        <v>16</v>
      </c>
      <c r="G533" s="5" t="s">
        <v>250</v>
      </c>
      <c r="H533" s="6">
        <v>44593</v>
      </c>
      <c r="I533" s="5" t="s">
        <v>21</v>
      </c>
      <c r="J533" s="5" t="s">
        <v>26</v>
      </c>
      <c r="K533" s="7">
        <f ca="1">YEAR(TODAY())-YEAR(DIM_CUSTOMERS[[#This Row],[BirthDate]])</f>
        <v>72</v>
      </c>
      <c r="L533" s="8" t="str" cm="1">
        <f t="array" aca="1" ref="L533" ca="1">_xlfn.IFS(DIM_CUSTOMERS[[#This Row],[Age]]&gt;60, "60+", DIM_CUSTOMERS[[#This Row],[Age]]&gt;21, "22-59", DIM_CUSTOMERS[[#This Row],[Age]]&gt;=18, "18-21", DIM_CUSTOMERS[[#This Row],[Age]]&lt;=17, "1-18")</f>
        <v>60+</v>
      </c>
    </row>
    <row r="534" spans="1:12" x14ac:dyDescent="0.3">
      <c r="A534" s="8">
        <v>10532</v>
      </c>
      <c r="B534" s="5" t="s">
        <v>10196</v>
      </c>
      <c r="C534" s="5" t="s">
        <v>9201</v>
      </c>
      <c r="D534" s="5" t="s">
        <v>14</v>
      </c>
      <c r="E534" s="6">
        <v>30526</v>
      </c>
      <c r="F534" s="5" t="s">
        <v>16</v>
      </c>
      <c r="G534" s="5" t="s">
        <v>256</v>
      </c>
      <c r="H534" s="6">
        <v>44421</v>
      </c>
      <c r="I534" s="5" t="s">
        <v>23</v>
      </c>
      <c r="J534" s="5" t="s">
        <v>26</v>
      </c>
      <c r="K534" s="7">
        <f ca="1">YEAR(TODAY())-YEAR(DIM_CUSTOMERS[[#This Row],[BirthDate]])</f>
        <v>41</v>
      </c>
      <c r="L534" s="8" t="str" cm="1">
        <f t="array" aca="1" ref="L534" ca="1">_xlfn.IFS(DIM_CUSTOMERS[[#This Row],[Age]]&gt;60, "60+", DIM_CUSTOMERS[[#This Row],[Age]]&gt;21, "22-59", DIM_CUSTOMERS[[#This Row],[Age]]&gt;=18, "18-21", DIM_CUSTOMERS[[#This Row],[Age]]&lt;=17, "1-18")</f>
        <v>22-59</v>
      </c>
    </row>
    <row r="535" spans="1:12" x14ac:dyDescent="0.3">
      <c r="A535" s="8">
        <v>10533</v>
      </c>
      <c r="B535" s="5" t="s">
        <v>10197</v>
      </c>
      <c r="C535" s="5" t="s">
        <v>9202</v>
      </c>
      <c r="D535" s="5" t="s">
        <v>14</v>
      </c>
      <c r="E535" s="6">
        <v>19528</v>
      </c>
      <c r="F535" s="5" t="s">
        <v>16</v>
      </c>
      <c r="G535" s="5" t="s">
        <v>250</v>
      </c>
      <c r="H535" s="6">
        <v>45490</v>
      </c>
      <c r="I535" s="5" t="s">
        <v>24</v>
      </c>
      <c r="J535" s="5" t="s">
        <v>27</v>
      </c>
      <c r="K535" s="7">
        <f ca="1">YEAR(TODAY())-YEAR(DIM_CUSTOMERS[[#This Row],[BirthDate]])</f>
        <v>71</v>
      </c>
      <c r="L535" s="8" t="str" cm="1">
        <f t="array" aca="1" ref="L535" ca="1">_xlfn.IFS(DIM_CUSTOMERS[[#This Row],[Age]]&gt;60, "60+", DIM_CUSTOMERS[[#This Row],[Age]]&gt;21, "22-59", DIM_CUSTOMERS[[#This Row],[Age]]&gt;=18, "18-21", DIM_CUSTOMERS[[#This Row],[Age]]&lt;=17, "1-18")</f>
        <v>60+</v>
      </c>
    </row>
    <row r="536" spans="1:12" x14ac:dyDescent="0.3">
      <c r="A536" s="8">
        <v>10534</v>
      </c>
      <c r="B536" s="5" t="s">
        <v>10198</v>
      </c>
      <c r="C536" s="5" t="s">
        <v>9203</v>
      </c>
      <c r="D536" s="5" t="s">
        <v>13</v>
      </c>
      <c r="E536" s="6">
        <v>34978</v>
      </c>
      <c r="F536" s="5" t="s">
        <v>16</v>
      </c>
      <c r="G536" s="5" t="s">
        <v>248</v>
      </c>
      <c r="H536" s="6">
        <v>43997</v>
      </c>
      <c r="I536" s="5" t="s">
        <v>20</v>
      </c>
      <c r="J536" s="5" t="s">
        <v>25</v>
      </c>
      <c r="K536" s="7">
        <f ca="1">YEAR(TODAY())-YEAR(DIM_CUSTOMERS[[#This Row],[BirthDate]])</f>
        <v>29</v>
      </c>
      <c r="L536" s="8" t="str" cm="1">
        <f t="array" aca="1" ref="L536" ca="1">_xlfn.IFS(DIM_CUSTOMERS[[#This Row],[Age]]&gt;60, "60+", DIM_CUSTOMERS[[#This Row],[Age]]&gt;21, "22-59", DIM_CUSTOMERS[[#This Row],[Age]]&gt;=18, "18-21", DIM_CUSTOMERS[[#This Row],[Age]]&lt;=17, "1-18")</f>
        <v>22-59</v>
      </c>
    </row>
    <row r="537" spans="1:12" x14ac:dyDescent="0.3">
      <c r="A537" s="8">
        <v>10535</v>
      </c>
      <c r="B537" s="5" t="s">
        <v>10199</v>
      </c>
      <c r="C537" s="5" t="s">
        <v>9204</v>
      </c>
      <c r="D537" s="5" t="s">
        <v>14</v>
      </c>
      <c r="E537" s="6">
        <v>25443</v>
      </c>
      <c r="F537" s="5" t="s">
        <v>16</v>
      </c>
      <c r="G537" s="5" t="s">
        <v>256</v>
      </c>
      <c r="H537" s="6">
        <v>44550</v>
      </c>
      <c r="I537" s="5" t="s">
        <v>23</v>
      </c>
      <c r="J537" s="5" t="s">
        <v>27</v>
      </c>
      <c r="K537" s="7">
        <f ca="1">YEAR(TODAY())-YEAR(DIM_CUSTOMERS[[#This Row],[BirthDate]])</f>
        <v>55</v>
      </c>
      <c r="L537" s="8" t="str" cm="1">
        <f t="array" aca="1" ref="L537" ca="1">_xlfn.IFS(DIM_CUSTOMERS[[#This Row],[Age]]&gt;60, "60+", DIM_CUSTOMERS[[#This Row],[Age]]&gt;21, "22-59", DIM_CUSTOMERS[[#This Row],[Age]]&gt;=18, "18-21", DIM_CUSTOMERS[[#This Row],[Age]]&lt;=17, "1-18")</f>
        <v>22-59</v>
      </c>
    </row>
    <row r="538" spans="1:12" x14ac:dyDescent="0.3">
      <c r="A538" s="8">
        <v>10536</v>
      </c>
      <c r="B538" s="5" t="s">
        <v>10200</v>
      </c>
      <c r="C538" s="5" t="s">
        <v>9205</v>
      </c>
      <c r="D538" s="5" t="s">
        <v>14</v>
      </c>
      <c r="E538" s="6">
        <v>34725</v>
      </c>
      <c r="F538" s="5" t="s">
        <v>16</v>
      </c>
      <c r="G538" s="5" t="s">
        <v>248</v>
      </c>
      <c r="H538" s="6">
        <v>43784</v>
      </c>
      <c r="I538" s="5" t="s">
        <v>20</v>
      </c>
      <c r="J538" s="5" t="s">
        <v>27</v>
      </c>
      <c r="K538" s="7">
        <f ca="1">YEAR(TODAY())-YEAR(DIM_CUSTOMERS[[#This Row],[BirthDate]])</f>
        <v>29</v>
      </c>
      <c r="L538" s="8" t="str" cm="1">
        <f t="array" aca="1" ref="L538" ca="1">_xlfn.IFS(DIM_CUSTOMERS[[#This Row],[Age]]&gt;60, "60+", DIM_CUSTOMERS[[#This Row],[Age]]&gt;21, "22-59", DIM_CUSTOMERS[[#This Row],[Age]]&gt;=18, "18-21", DIM_CUSTOMERS[[#This Row],[Age]]&lt;=17, "1-18")</f>
        <v>22-59</v>
      </c>
    </row>
    <row r="539" spans="1:12" x14ac:dyDescent="0.3">
      <c r="A539" s="8">
        <v>10537</v>
      </c>
      <c r="B539" s="5" t="s">
        <v>10201</v>
      </c>
      <c r="C539" s="5" t="s">
        <v>9206</v>
      </c>
      <c r="D539" s="5" t="s">
        <v>13</v>
      </c>
      <c r="E539" s="6">
        <v>19640</v>
      </c>
      <c r="F539" s="5" t="s">
        <v>16</v>
      </c>
      <c r="G539" s="5" t="s">
        <v>249</v>
      </c>
      <c r="H539" s="6">
        <v>44665</v>
      </c>
      <c r="I539" s="5" t="s">
        <v>21</v>
      </c>
      <c r="J539" s="5" t="s">
        <v>27</v>
      </c>
      <c r="K539" s="7">
        <f ca="1">YEAR(TODAY())-YEAR(DIM_CUSTOMERS[[#This Row],[BirthDate]])</f>
        <v>71</v>
      </c>
      <c r="L539" s="8" t="str" cm="1">
        <f t="array" aca="1" ref="L539" ca="1">_xlfn.IFS(DIM_CUSTOMERS[[#This Row],[Age]]&gt;60, "60+", DIM_CUSTOMERS[[#This Row],[Age]]&gt;21, "22-59", DIM_CUSTOMERS[[#This Row],[Age]]&gt;=18, "18-21", DIM_CUSTOMERS[[#This Row],[Age]]&lt;=17, "1-18")</f>
        <v>60+</v>
      </c>
    </row>
    <row r="540" spans="1:12" x14ac:dyDescent="0.3">
      <c r="A540" s="8">
        <v>10538</v>
      </c>
      <c r="B540" s="5" t="s">
        <v>10202</v>
      </c>
      <c r="C540" s="5" t="s">
        <v>9207</v>
      </c>
      <c r="D540" s="5" t="s">
        <v>14</v>
      </c>
      <c r="E540" s="6">
        <v>19468</v>
      </c>
      <c r="F540" s="5" t="s">
        <v>16</v>
      </c>
      <c r="G540" s="5" t="s">
        <v>256</v>
      </c>
      <c r="H540" s="6">
        <v>44795</v>
      </c>
      <c r="I540" s="5" t="s">
        <v>24</v>
      </c>
      <c r="J540" s="5" t="s">
        <v>26</v>
      </c>
      <c r="K540" s="7">
        <f ca="1">YEAR(TODAY())-YEAR(DIM_CUSTOMERS[[#This Row],[BirthDate]])</f>
        <v>71</v>
      </c>
      <c r="L540" s="8" t="str" cm="1">
        <f t="array" aca="1" ref="L540" ca="1">_xlfn.IFS(DIM_CUSTOMERS[[#This Row],[Age]]&gt;60, "60+", DIM_CUSTOMERS[[#This Row],[Age]]&gt;21, "22-59", DIM_CUSTOMERS[[#This Row],[Age]]&gt;=18, "18-21", DIM_CUSTOMERS[[#This Row],[Age]]&lt;=17, "1-18")</f>
        <v>60+</v>
      </c>
    </row>
    <row r="541" spans="1:12" x14ac:dyDescent="0.3">
      <c r="A541" s="8">
        <v>10539</v>
      </c>
      <c r="B541" s="5" t="s">
        <v>10203</v>
      </c>
      <c r="C541" s="5" t="s">
        <v>9208</v>
      </c>
      <c r="D541" s="5" t="s">
        <v>13</v>
      </c>
      <c r="E541" s="6">
        <v>31380</v>
      </c>
      <c r="F541" s="5" t="s">
        <v>16</v>
      </c>
      <c r="G541" s="5" t="s">
        <v>250</v>
      </c>
      <c r="H541" s="6">
        <v>43813</v>
      </c>
      <c r="I541" s="5" t="s">
        <v>20</v>
      </c>
      <c r="J541" s="5" t="s">
        <v>25</v>
      </c>
      <c r="K541" s="7">
        <f ca="1">YEAR(TODAY())-YEAR(DIM_CUSTOMERS[[#This Row],[BirthDate]])</f>
        <v>39</v>
      </c>
      <c r="L541" s="8" t="str" cm="1">
        <f t="array" aca="1" ref="L541" ca="1">_xlfn.IFS(DIM_CUSTOMERS[[#This Row],[Age]]&gt;60, "60+", DIM_CUSTOMERS[[#This Row],[Age]]&gt;21, "22-59", DIM_CUSTOMERS[[#This Row],[Age]]&gt;=18, "18-21", DIM_CUSTOMERS[[#This Row],[Age]]&lt;=17, "1-18")</f>
        <v>22-59</v>
      </c>
    </row>
    <row r="542" spans="1:12" x14ac:dyDescent="0.3">
      <c r="A542" s="8">
        <v>10540</v>
      </c>
      <c r="B542" s="5" t="s">
        <v>10204</v>
      </c>
      <c r="C542" s="5" t="s">
        <v>9209</v>
      </c>
      <c r="D542" s="5" t="s">
        <v>14</v>
      </c>
      <c r="E542" s="6">
        <v>17042</v>
      </c>
      <c r="F542" s="5" t="s">
        <v>16</v>
      </c>
      <c r="G542" s="5" t="s">
        <v>249</v>
      </c>
      <c r="H542" s="6">
        <v>45511</v>
      </c>
      <c r="I542" s="5" t="s">
        <v>21</v>
      </c>
      <c r="J542" s="5" t="s">
        <v>27</v>
      </c>
      <c r="K542" s="7">
        <f ca="1">YEAR(TODAY())-YEAR(DIM_CUSTOMERS[[#This Row],[BirthDate]])</f>
        <v>78</v>
      </c>
      <c r="L542" s="8" t="str" cm="1">
        <f t="array" aca="1" ref="L542" ca="1">_xlfn.IFS(DIM_CUSTOMERS[[#This Row],[Age]]&gt;60, "60+", DIM_CUSTOMERS[[#This Row],[Age]]&gt;21, "22-59", DIM_CUSTOMERS[[#This Row],[Age]]&gt;=18, "18-21", DIM_CUSTOMERS[[#This Row],[Age]]&lt;=17, "1-18")</f>
        <v>60+</v>
      </c>
    </row>
    <row r="543" spans="1:12" x14ac:dyDescent="0.3">
      <c r="A543" s="8">
        <v>10541</v>
      </c>
      <c r="B543" s="5" t="s">
        <v>10205</v>
      </c>
      <c r="C543" s="5" t="s">
        <v>9210</v>
      </c>
      <c r="D543" s="5" t="s">
        <v>13</v>
      </c>
      <c r="E543" s="6">
        <v>19291</v>
      </c>
      <c r="F543" s="5" t="s">
        <v>16</v>
      </c>
      <c r="G543" s="5" t="s">
        <v>256</v>
      </c>
      <c r="H543" s="6">
        <v>44132</v>
      </c>
      <c r="I543" s="5" t="s">
        <v>24</v>
      </c>
      <c r="J543" s="5" t="s">
        <v>25</v>
      </c>
      <c r="K543" s="7">
        <f ca="1">YEAR(TODAY())-YEAR(DIM_CUSTOMERS[[#This Row],[BirthDate]])</f>
        <v>72</v>
      </c>
      <c r="L543" s="8" t="str" cm="1">
        <f t="array" aca="1" ref="L543" ca="1">_xlfn.IFS(DIM_CUSTOMERS[[#This Row],[Age]]&gt;60, "60+", DIM_CUSTOMERS[[#This Row],[Age]]&gt;21, "22-59", DIM_CUSTOMERS[[#This Row],[Age]]&gt;=18, "18-21", DIM_CUSTOMERS[[#This Row],[Age]]&lt;=17, "1-18")</f>
        <v>60+</v>
      </c>
    </row>
    <row r="544" spans="1:12" x14ac:dyDescent="0.3">
      <c r="A544" s="8">
        <v>10542</v>
      </c>
      <c r="B544" s="5" t="s">
        <v>10206</v>
      </c>
      <c r="C544" s="5" t="s">
        <v>9211</v>
      </c>
      <c r="D544" s="5" t="s">
        <v>13</v>
      </c>
      <c r="E544" s="6">
        <v>24684</v>
      </c>
      <c r="F544" s="5" t="s">
        <v>16</v>
      </c>
      <c r="G544" s="5" t="s">
        <v>256</v>
      </c>
      <c r="H544" s="6">
        <v>44993</v>
      </c>
      <c r="I544" s="5" t="s">
        <v>21</v>
      </c>
      <c r="J544" s="5" t="s">
        <v>26</v>
      </c>
      <c r="K544" s="7">
        <f ca="1">YEAR(TODAY())-YEAR(DIM_CUSTOMERS[[#This Row],[BirthDate]])</f>
        <v>57</v>
      </c>
      <c r="L544" s="8" t="str" cm="1">
        <f t="array" aca="1" ref="L544" ca="1">_xlfn.IFS(DIM_CUSTOMERS[[#This Row],[Age]]&gt;60, "60+", DIM_CUSTOMERS[[#This Row],[Age]]&gt;21, "22-59", DIM_CUSTOMERS[[#This Row],[Age]]&gt;=18, "18-21", DIM_CUSTOMERS[[#This Row],[Age]]&lt;=17, "1-18")</f>
        <v>22-59</v>
      </c>
    </row>
    <row r="545" spans="1:12" x14ac:dyDescent="0.3">
      <c r="A545" s="8">
        <v>10543</v>
      </c>
      <c r="B545" s="5" t="s">
        <v>9869</v>
      </c>
      <c r="C545" s="5" t="s">
        <v>9212</v>
      </c>
      <c r="D545" s="5" t="s">
        <v>14</v>
      </c>
      <c r="E545" s="6">
        <v>19686</v>
      </c>
      <c r="F545" s="5" t="s">
        <v>16</v>
      </c>
      <c r="G545" s="5" t="s">
        <v>250</v>
      </c>
      <c r="H545" s="6">
        <v>44565</v>
      </c>
      <c r="I545" s="5" t="s">
        <v>23</v>
      </c>
      <c r="J545" s="5" t="s">
        <v>26</v>
      </c>
      <c r="K545" s="7">
        <f ca="1">YEAR(TODAY())-YEAR(DIM_CUSTOMERS[[#This Row],[BirthDate]])</f>
        <v>71</v>
      </c>
      <c r="L545" s="8" t="str" cm="1">
        <f t="array" aca="1" ref="L545" ca="1">_xlfn.IFS(DIM_CUSTOMERS[[#This Row],[Age]]&gt;60, "60+", DIM_CUSTOMERS[[#This Row],[Age]]&gt;21, "22-59", DIM_CUSTOMERS[[#This Row],[Age]]&gt;=18, "18-21", DIM_CUSTOMERS[[#This Row],[Age]]&lt;=17, "1-18")</f>
        <v>60+</v>
      </c>
    </row>
    <row r="546" spans="1:12" x14ac:dyDescent="0.3">
      <c r="A546" s="8">
        <v>10544</v>
      </c>
      <c r="B546" s="5" t="s">
        <v>10207</v>
      </c>
      <c r="C546" s="5" t="s">
        <v>9213</v>
      </c>
      <c r="D546" s="5" t="s">
        <v>13</v>
      </c>
      <c r="E546" s="6">
        <v>25923</v>
      </c>
      <c r="F546" s="5" t="s">
        <v>16</v>
      </c>
      <c r="G546" s="5" t="s">
        <v>248</v>
      </c>
      <c r="H546" s="6">
        <v>45306</v>
      </c>
      <c r="I546" s="5" t="s">
        <v>23</v>
      </c>
      <c r="J546" s="5" t="s">
        <v>27</v>
      </c>
      <c r="K546" s="7">
        <f ca="1">YEAR(TODAY())-YEAR(DIM_CUSTOMERS[[#This Row],[BirthDate]])</f>
        <v>54</v>
      </c>
      <c r="L546" s="8" t="str" cm="1">
        <f t="array" aca="1" ref="L546" ca="1">_xlfn.IFS(DIM_CUSTOMERS[[#This Row],[Age]]&gt;60, "60+", DIM_CUSTOMERS[[#This Row],[Age]]&gt;21, "22-59", DIM_CUSTOMERS[[#This Row],[Age]]&gt;=18, "18-21", DIM_CUSTOMERS[[#This Row],[Age]]&lt;=17, "1-18")</f>
        <v>22-59</v>
      </c>
    </row>
    <row r="547" spans="1:12" x14ac:dyDescent="0.3">
      <c r="A547" s="8">
        <v>10545</v>
      </c>
      <c r="B547" s="5" t="s">
        <v>10208</v>
      </c>
      <c r="C547" s="5" t="s">
        <v>9214</v>
      </c>
      <c r="D547" s="5" t="s">
        <v>14</v>
      </c>
      <c r="E547" s="6">
        <v>30379</v>
      </c>
      <c r="F547" s="5" t="s">
        <v>16</v>
      </c>
      <c r="G547" s="5" t="s">
        <v>256</v>
      </c>
      <c r="H547" s="6">
        <v>44105</v>
      </c>
      <c r="I547" s="5" t="s">
        <v>24</v>
      </c>
      <c r="J547" s="5" t="s">
        <v>26</v>
      </c>
      <c r="K547" s="7">
        <f ca="1">YEAR(TODAY())-YEAR(DIM_CUSTOMERS[[#This Row],[BirthDate]])</f>
        <v>41</v>
      </c>
      <c r="L547" s="8" t="str" cm="1">
        <f t="array" aca="1" ref="L547" ca="1">_xlfn.IFS(DIM_CUSTOMERS[[#This Row],[Age]]&gt;60, "60+", DIM_CUSTOMERS[[#This Row],[Age]]&gt;21, "22-59", DIM_CUSTOMERS[[#This Row],[Age]]&gt;=18, "18-21", DIM_CUSTOMERS[[#This Row],[Age]]&lt;=17, "1-18")</f>
        <v>22-59</v>
      </c>
    </row>
    <row r="548" spans="1:12" x14ac:dyDescent="0.3">
      <c r="A548" s="8">
        <v>10546</v>
      </c>
      <c r="B548" s="5" t="s">
        <v>10209</v>
      </c>
      <c r="C548" s="5" t="s">
        <v>9215</v>
      </c>
      <c r="D548" s="5" t="s">
        <v>13</v>
      </c>
      <c r="E548" s="6">
        <v>30772</v>
      </c>
      <c r="F548" s="5" t="s">
        <v>16</v>
      </c>
      <c r="G548" s="5" t="s">
        <v>256</v>
      </c>
      <c r="H548" s="6">
        <v>45345</v>
      </c>
      <c r="I548" s="5" t="s">
        <v>22</v>
      </c>
      <c r="J548" s="5" t="s">
        <v>25</v>
      </c>
      <c r="K548" s="7">
        <f ca="1">YEAR(TODAY())-YEAR(DIM_CUSTOMERS[[#This Row],[BirthDate]])</f>
        <v>40</v>
      </c>
      <c r="L548" s="8" t="str" cm="1">
        <f t="array" aca="1" ref="L548" ca="1">_xlfn.IFS(DIM_CUSTOMERS[[#This Row],[Age]]&gt;60, "60+", DIM_CUSTOMERS[[#This Row],[Age]]&gt;21, "22-59", DIM_CUSTOMERS[[#This Row],[Age]]&gt;=18, "18-21", DIM_CUSTOMERS[[#This Row],[Age]]&lt;=17, "1-18")</f>
        <v>22-59</v>
      </c>
    </row>
    <row r="549" spans="1:12" x14ac:dyDescent="0.3">
      <c r="A549" s="8">
        <v>10547</v>
      </c>
      <c r="B549" s="5" t="s">
        <v>10210</v>
      </c>
      <c r="C549" s="5" t="s">
        <v>9216</v>
      </c>
      <c r="D549" s="5" t="s">
        <v>13</v>
      </c>
      <c r="E549" s="6">
        <v>24489</v>
      </c>
      <c r="F549" s="5" t="s">
        <v>16</v>
      </c>
      <c r="G549" s="5" t="s">
        <v>248</v>
      </c>
      <c r="H549" s="6">
        <v>45429</v>
      </c>
      <c r="I549" s="5" t="s">
        <v>21</v>
      </c>
      <c r="J549" s="5" t="s">
        <v>25</v>
      </c>
      <c r="K549" s="7">
        <f ca="1">YEAR(TODAY())-YEAR(DIM_CUSTOMERS[[#This Row],[BirthDate]])</f>
        <v>57</v>
      </c>
      <c r="L549" s="8" t="str" cm="1">
        <f t="array" aca="1" ref="L549" ca="1">_xlfn.IFS(DIM_CUSTOMERS[[#This Row],[Age]]&gt;60, "60+", DIM_CUSTOMERS[[#This Row],[Age]]&gt;21, "22-59", DIM_CUSTOMERS[[#This Row],[Age]]&gt;=18, "18-21", DIM_CUSTOMERS[[#This Row],[Age]]&lt;=17, "1-18")</f>
        <v>22-59</v>
      </c>
    </row>
    <row r="550" spans="1:12" x14ac:dyDescent="0.3">
      <c r="A550" s="8">
        <v>10548</v>
      </c>
      <c r="B550" s="5" t="s">
        <v>10211</v>
      </c>
      <c r="C550" s="5" t="s">
        <v>9217</v>
      </c>
      <c r="D550" s="5" t="s">
        <v>13</v>
      </c>
      <c r="E550" s="6">
        <v>33363</v>
      </c>
      <c r="F550" s="5" t="s">
        <v>16</v>
      </c>
      <c r="G550" s="5" t="s">
        <v>248</v>
      </c>
      <c r="H550" s="6">
        <v>44699</v>
      </c>
      <c r="I550" s="5" t="s">
        <v>21</v>
      </c>
      <c r="J550" s="5" t="s">
        <v>27</v>
      </c>
      <c r="K550" s="7">
        <f ca="1">YEAR(TODAY())-YEAR(DIM_CUSTOMERS[[#This Row],[BirthDate]])</f>
        <v>33</v>
      </c>
      <c r="L550" s="8" t="str" cm="1">
        <f t="array" aca="1" ref="L550" ca="1">_xlfn.IFS(DIM_CUSTOMERS[[#This Row],[Age]]&gt;60, "60+", DIM_CUSTOMERS[[#This Row],[Age]]&gt;21, "22-59", DIM_CUSTOMERS[[#This Row],[Age]]&gt;=18, "18-21", DIM_CUSTOMERS[[#This Row],[Age]]&lt;=17, "1-18")</f>
        <v>22-59</v>
      </c>
    </row>
    <row r="551" spans="1:12" x14ac:dyDescent="0.3">
      <c r="A551" s="8">
        <v>10549</v>
      </c>
      <c r="B551" s="5" t="s">
        <v>10212</v>
      </c>
      <c r="C551" s="5" t="s">
        <v>9218</v>
      </c>
      <c r="D551" s="5" t="s">
        <v>13</v>
      </c>
      <c r="E551" s="6">
        <v>38002</v>
      </c>
      <c r="F551" s="5" t="s">
        <v>16</v>
      </c>
      <c r="G551" s="5" t="s">
        <v>249</v>
      </c>
      <c r="H551" s="6">
        <v>44660</v>
      </c>
      <c r="I551" s="5" t="s">
        <v>22</v>
      </c>
      <c r="J551" s="5" t="s">
        <v>25</v>
      </c>
      <c r="K551" s="7">
        <f ca="1">YEAR(TODAY())-YEAR(DIM_CUSTOMERS[[#This Row],[BirthDate]])</f>
        <v>20</v>
      </c>
      <c r="L551" s="8" t="str" cm="1">
        <f t="array" aca="1" ref="L551" ca="1">_xlfn.IFS(DIM_CUSTOMERS[[#This Row],[Age]]&gt;60, "60+", DIM_CUSTOMERS[[#This Row],[Age]]&gt;21, "22-59", DIM_CUSTOMERS[[#This Row],[Age]]&gt;=18, "18-21", DIM_CUSTOMERS[[#This Row],[Age]]&lt;=17, "1-18")</f>
        <v>18-21</v>
      </c>
    </row>
    <row r="552" spans="1:12" x14ac:dyDescent="0.3">
      <c r="A552" s="8">
        <v>10550</v>
      </c>
      <c r="B552" s="5" t="s">
        <v>10213</v>
      </c>
      <c r="C552" s="5" t="s">
        <v>9219</v>
      </c>
      <c r="D552" s="5" t="s">
        <v>14</v>
      </c>
      <c r="E552" s="6">
        <v>30818</v>
      </c>
      <c r="F552" s="5" t="s">
        <v>16</v>
      </c>
      <c r="G552" s="5" t="s">
        <v>256</v>
      </c>
      <c r="H552" s="6">
        <v>43759</v>
      </c>
      <c r="I552" s="5" t="s">
        <v>22</v>
      </c>
      <c r="J552" s="5" t="s">
        <v>27</v>
      </c>
      <c r="K552" s="7">
        <f ca="1">YEAR(TODAY())-YEAR(DIM_CUSTOMERS[[#This Row],[BirthDate]])</f>
        <v>40</v>
      </c>
      <c r="L552" s="8" t="str" cm="1">
        <f t="array" aca="1" ref="L552" ca="1">_xlfn.IFS(DIM_CUSTOMERS[[#This Row],[Age]]&gt;60, "60+", DIM_CUSTOMERS[[#This Row],[Age]]&gt;21, "22-59", DIM_CUSTOMERS[[#This Row],[Age]]&gt;=18, "18-21", DIM_CUSTOMERS[[#This Row],[Age]]&lt;=17, "1-18")</f>
        <v>22-59</v>
      </c>
    </row>
    <row r="553" spans="1:12" x14ac:dyDescent="0.3">
      <c r="A553" s="8">
        <v>10551</v>
      </c>
      <c r="B553" s="5" t="s">
        <v>10214</v>
      </c>
      <c r="C553" s="5" t="s">
        <v>9220</v>
      </c>
      <c r="D553" s="5" t="s">
        <v>14</v>
      </c>
      <c r="E553" s="6">
        <v>37335</v>
      </c>
      <c r="F553" s="5" t="s">
        <v>16</v>
      </c>
      <c r="G553" s="5" t="s">
        <v>249</v>
      </c>
      <c r="H553" s="6">
        <v>45442</v>
      </c>
      <c r="I553" s="5" t="s">
        <v>22</v>
      </c>
      <c r="J553" s="5" t="s">
        <v>25</v>
      </c>
      <c r="K553" s="7">
        <f ca="1">YEAR(TODAY())-YEAR(DIM_CUSTOMERS[[#This Row],[BirthDate]])</f>
        <v>22</v>
      </c>
      <c r="L553" s="8" t="str" cm="1">
        <f t="array" aca="1" ref="L553" ca="1">_xlfn.IFS(DIM_CUSTOMERS[[#This Row],[Age]]&gt;60, "60+", DIM_CUSTOMERS[[#This Row],[Age]]&gt;21, "22-59", DIM_CUSTOMERS[[#This Row],[Age]]&gt;=18, "18-21", DIM_CUSTOMERS[[#This Row],[Age]]&lt;=17, "1-18")</f>
        <v>22-59</v>
      </c>
    </row>
    <row r="554" spans="1:12" x14ac:dyDescent="0.3">
      <c r="A554" s="8">
        <v>10552</v>
      </c>
      <c r="B554" s="5" t="s">
        <v>10215</v>
      </c>
      <c r="C554" s="5" t="s">
        <v>9221</v>
      </c>
      <c r="D554" s="5" t="s">
        <v>14</v>
      </c>
      <c r="E554" s="6">
        <v>33467</v>
      </c>
      <c r="F554" s="5" t="s">
        <v>16</v>
      </c>
      <c r="G554" s="5" t="s">
        <v>248</v>
      </c>
      <c r="H554" s="6">
        <v>45098</v>
      </c>
      <c r="I554" s="5" t="s">
        <v>20</v>
      </c>
      <c r="J554" s="5" t="s">
        <v>27</v>
      </c>
      <c r="K554" s="7">
        <f ca="1">YEAR(TODAY())-YEAR(DIM_CUSTOMERS[[#This Row],[BirthDate]])</f>
        <v>33</v>
      </c>
      <c r="L554" s="8" t="str" cm="1">
        <f t="array" aca="1" ref="L554" ca="1">_xlfn.IFS(DIM_CUSTOMERS[[#This Row],[Age]]&gt;60, "60+", DIM_CUSTOMERS[[#This Row],[Age]]&gt;21, "22-59", DIM_CUSTOMERS[[#This Row],[Age]]&gt;=18, "18-21", DIM_CUSTOMERS[[#This Row],[Age]]&lt;=17, "1-18")</f>
        <v>22-59</v>
      </c>
    </row>
    <row r="555" spans="1:12" x14ac:dyDescent="0.3">
      <c r="A555" s="8">
        <v>10553</v>
      </c>
      <c r="B555" s="5" t="s">
        <v>10216</v>
      </c>
      <c r="C555" s="5" t="s">
        <v>9222</v>
      </c>
      <c r="D555" s="5" t="s">
        <v>13</v>
      </c>
      <c r="E555" s="6">
        <v>25378</v>
      </c>
      <c r="F555" s="5" t="s">
        <v>16</v>
      </c>
      <c r="G555" s="5" t="s">
        <v>256</v>
      </c>
      <c r="H555" s="6">
        <v>45081</v>
      </c>
      <c r="I555" s="5" t="s">
        <v>24</v>
      </c>
      <c r="J555" s="5" t="s">
        <v>26</v>
      </c>
      <c r="K555" s="7">
        <f ca="1">YEAR(TODAY())-YEAR(DIM_CUSTOMERS[[#This Row],[BirthDate]])</f>
        <v>55</v>
      </c>
      <c r="L555" s="8" t="str" cm="1">
        <f t="array" aca="1" ref="L555" ca="1">_xlfn.IFS(DIM_CUSTOMERS[[#This Row],[Age]]&gt;60, "60+", DIM_CUSTOMERS[[#This Row],[Age]]&gt;21, "22-59", DIM_CUSTOMERS[[#This Row],[Age]]&gt;=18, "18-21", DIM_CUSTOMERS[[#This Row],[Age]]&lt;=17, "1-18")</f>
        <v>22-59</v>
      </c>
    </row>
    <row r="556" spans="1:12" x14ac:dyDescent="0.3">
      <c r="A556" s="8">
        <v>10554</v>
      </c>
      <c r="B556" s="5" t="s">
        <v>10217</v>
      </c>
      <c r="C556" s="5" t="s">
        <v>9223</v>
      </c>
      <c r="D556" s="5" t="s">
        <v>14</v>
      </c>
      <c r="E556" s="6">
        <v>18260</v>
      </c>
      <c r="F556" s="5" t="s">
        <v>16</v>
      </c>
      <c r="G556" s="5" t="s">
        <v>256</v>
      </c>
      <c r="H556" s="6">
        <v>44245</v>
      </c>
      <c r="I556" s="5" t="s">
        <v>20</v>
      </c>
      <c r="J556" s="5" t="s">
        <v>26</v>
      </c>
      <c r="K556" s="7">
        <f ca="1">YEAR(TODAY())-YEAR(DIM_CUSTOMERS[[#This Row],[BirthDate]])</f>
        <v>75</v>
      </c>
      <c r="L556" s="8" t="str" cm="1">
        <f t="array" aca="1" ref="L556" ca="1">_xlfn.IFS(DIM_CUSTOMERS[[#This Row],[Age]]&gt;60, "60+", DIM_CUSTOMERS[[#This Row],[Age]]&gt;21, "22-59", DIM_CUSTOMERS[[#This Row],[Age]]&gt;=18, "18-21", DIM_CUSTOMERS[[#This Row],[Age]]&lt;=17, "1-18")</f>
        <v>60+</v>
      </c>
    </row>
    <row r="557" spans="1:12" x14ac:dyDescent="0.3">
      <c r="A557" s="8">
        <v>10555</v>
      </c>
      <c r="B557" s="5" t="s">
        <v>10218</v>
      </c>
      <c r="C557" s="5" t="s">
        <v>9224</v>
      </c>
      <c r="D557" s="5" t="s">
        <v>14</v>
      </c>
      <c r="E557" s="6">
        <v>27866</v>
      </c>
      <c r="F557" s="5" t="s">
        <v>16</v>
      </c>
      <c r="G557" s="5" t="s">
        <v>248</v>
      </c>
      <c r="H557" s="6">
        <v>45463</v>
      </c>
      <c r="I557" s="5" t="s">
        <v>22</v>
      </c>
      <c r="J557" s="5" t="s">
        <v>27</v>
      </c>
      <c r="K557" s="7">
        <f ca="1">YEAR(TODAY())-YEAR(DIM_CUSTOMERS[[#This Row],[BirthDate]])</f>
        <v>48</v>
      </c>
      <c r="L557" s="8" t="str" cm="1">
        <f t="array" aca="1" ref="L557" ca="1">_xlfn.IFS(DIM_CUSTOMERS[[#This Row],[Age]]&gt;60, "60+", DIM_CUSTOMERS[[#This Row],[Age]]&gt;21, "22-59", DIM_CUSTOMERS[[#This Row],[Age]]&gt;=18, "18-21", DIM_CUSTOMERS[[#This Row],[Age]]&lt;=17, "1-18")</f>
        <v>22-59</v>
      </c>
    </row>
    <row r="558" spans="1:12" x14ac:dyDescent="0.3">
      <c r="A558" s="8">
        <v>10556</v>
      </c>
      <c r="B558" s="5" t="s">
        <v>10219</v>
      </c>
      <c r="C558" s="5" t="s">
        <v>9225</v>
      </c>
      <c r="D558" s="5" t="s">
        <v>14</v>
      </c>
      <c r="E558" s="6">
        <v>17186</v>
      </c>
      <c r="F558" s="5" t="s">
        <v>16</v>
      </c>
      <c r="G558" s="5" t="s">
        <v>248</v>
      </c>
      <c r="H558" s="6">
        <v>45335</v>
      </c>
      <c r="I558" s="5" t="s">
        <v>23</v>
      </c>
      <c r="J558" s="5" t="s">
        <v>26</v>
      </c>
      <c r="K558" s="7">
        <f ca="1">YEAR(TODAY())-YEAR(DIM_CUSTOMERS[[#This Row],[BirthDate]])</f>
        <v>77</v>
      </c>
      <c r="L558" s="8" t="str" cm="1">
        <f t="array" aca="1" ref="L558" ca="1">_xlfn.IFS(DIM_CUSTOMERS[[#This Row],[Age]]&gt;60, "60+", DIM_CUSTOMERS[[#This Row],[Age]]&gt;21, "22-59", DIM_CUSTOMERS[[#This Row],[Age]]&gt;=18, "18-21", DIM_CUSTOMERS[[#This Row],[Age]]&lt;=17, "1-18")</f>
        <v>60+</v>
      </c>
    </row>
    <row r="559" spans="1:12" x14ac:dyDescent="0.3">
      <c r="A559" s="8">
        <v>10557</v>
      </c>
      <c r="B559" s="5" t="s">
        <v>10220</v>
      </c>
      <c r="C559" s="5" t="s">
        <v>9226</v>
      </c>
      <c r="D559" s="5" t="s">
        <v>13</v>
      </c>
      <c r="E559" s="6">
        <v>27935</v>
      </c>
      <c r="F559" s="5" t="s">
        <v>16</v>
      </c>
      <c r="G559" s="5" t="s">
        <v>256</v>
      </c>
      <c r="H559" s="6">
        <v>45384</v>
      </c>
      <c r="I559" s="5" t="s">
        <v>24</v>
      </c>
      <c r="J559" s="5" t="s">
        <v>27</v>
      </c>
      <c r="K559" s="7">
        <f ca="1">YEAR(TODAY())-YEAR(DIM_CUSTOMERS[[#This Row],[BirthDate]])</f>
        <v>48</v>
      </c>
      <c r="L559" s="8" t="str" cm="1">
        <f t="array" aca="1" ref="L559" ca="1">_xlfn.IFS(DIM_CUSTOMERS[[#This Row],[Age]]&gt;60, "60+", DIM_CUSTOMERS[[#This Row],[Age]]&gt;21, "22-59", DIM_CUSTOMERS[[#This Row],[Age]]&gt;=18, "18-21", DIM_CUSTOMERS[[#This Row],[Age]]&lt;=17, "1-18")</f>
        <v>22-59</v>
      </c>
    </row>
    <row r="560" spans="1:12" x14ac:dyDescent="0.3">
      <c r="A560" s="8">
        <v>10558</v>
      </c>
      <c r="B560" s="5" t="s">
        <v>10221</v>
      </c>
      <c r="C560" s="5" t="s">
        <v>9227</v>
      </c>
      <c r="D560" s="5" t="s">
        <v>13</v>
      </c>
      <c r="E560" s="6">
        <v>37427</v>
      </c>
      <c r="F560" s="5" t="s">
        <v>16</v>
      </c>
      <c r="G560" s="5" t="s">
        <v>248</v>
      </c>
      <c r="H560" s="6">
        <v>43919</v>
      </c>
      <c r="I560" s="5" t="s">
        <v>22</v>
      </c>
      <c r="J560" s="5" t="s">
        <v>25</v>
      </c>
      <c r="K560" s="7">
        <f ca="1">YEAR(TODAY())-YEAR(DIM_CUSTOMERS[[#This Row],[BirthDate]])</f>
        <v>22</v>
      </c>
      <c r="L560" s="8" t="str" cm="1">
        <f t="array" aca="1" ref="L560" ca="1">_xlfn.IFS(DIM_CUSTOMERS[[#This Row],[Age]]&gt;60, "60+", DIM_CUSTOMERS[[#This Row],[Age]]&gt;21, "22-59", DIM_CUSTOMERS[[#This Row],[Age]]&gt;=18, "18-21", DIM_CUSTOMERS[[#This Row],[Age]]&lt;=17, "1-18")</f>
        <v>22-59</v>
      </c>
    </row>
    <row r="561" spans="1:12" x14ac:dyDescent="0.3">
      <c r="A561" s="8">
        <v>10559</v>
      </c>
      <c r="B561" s="5" t="s">
        <v>10222</v>
      </c>
      <c r="C561" s="5" t="s">
        <v>9228</v>
      </c>
      <c r="D561" s="5" t="s">
        <v>14</v>
      </c>
      <c r="E561" s="6">
        <v>33311</v>
      </c>
      <c r="F561" s="5" t="s">
        <v>16</v>
      </c>
      <c r="G561" s="5" t="s">
        <v>250</v>
      </c>
      <c r="H561" s="6">
        <v>44086</v>
      </c>
      <c r="I561" s="5" t="s">
        <v>22</v>
      </c>
      <c r="J561" s="5" t="s">
        <v>26</v>
      </c>
      <c r="K561" s="7">
        <f ca="1">YEAR(TODAY())-YEAR(DIM_CUSTOMERS[[#This Row],[BirthDate]])</f>
        <v>33</v>
      </c>
      <c r="L561" s="8" t="str" cm="1">
        <f t="array" aca="1" ref="L561" ca="1">_xlfn.IFS(DIM_CUSTOMERS[[#This Row],[Age]]&gt;60, "60+", DIM_CUSTOMERS[[#This Row],[Age]]&gt;21, "22-59", DIM_CUSTOMERS[[#This Row],[Age]]&gt;=18, "18-21", DIM_CUSTOMERS[[#This Row],[Age]]&lt;=17, "1-18")</f>
        <v>22-59</v>
      </c>
    </row>
    <row r="562" spans="1:12" x14ac:dyDescent="0.3">
      <c r="A562" s="8">
        <v>10560</v>
      </c>
      <c r="B562" s="5" t="s">
        <v>10223</v>
      </c>
      <c r="C562" s="5" t="s">
        <v>9229</v>
      </c>
      <c r="D562" s="5" t="s">
        <v>14</v>
      </c>
      <c r="E562" s="6">
        <v>18900</v>
      </c>
      <c r="F562" s="5" t="s">
        <v>16</v>
      </c>
      <c r="G562" s="5" t="s">
        <v>256</v>
      </c>
      <c r="H562" s="6">
        <v>45109</v>
      </c>
      <c r="I562" s="5" t="s">
        <v>24</v>
      </c>
      <c r="J562" s="5" t="s">
        <v>25</v>
      </c>
      <c r="K562" s="7">
        <f ca="1">YEAR(TODAY())-YEAR(DIM_CUSTOMERS[[#This Row],[BirthDate]])</f>
        <v>73</v>
      </c>
      <c r="L562" s="8" t="str" cm="1">
        <f t="array" aca="1" ref="L562" ca="1">_xlfn.IFS(DIM_CUSTOMERS[[#This Row],[Age]]&gt;60, "60+", DIM_CUSTOMERS[[#This Row],[Age]]&gt;21, "22-59", DIM_CUSTOMERS[[#This Row],[Age]]&gt;=18, "18-21", DIM_CUSTOMERS[[#This Row],[Age]]&lt;=17, "1-18")</f>
        <v>60+</v>
      </c>
    </row>
    <row r="563" spans="1:12" x14ac:dyDescent="0.3">
      <c r="A563" s="8">
        <v>10561</v>
      </c>
      <c r="B563" s="5" t="s">
        <v>10224</v>
      </c>
      <c r="C563" s="5" t="s">
        <v>9230</v>
      </c>
      <c r="D563" s="5" t="s">
        <v>13</v>
      </c>
      <c r="E563" s="6">
        <v>31646</v>
      </c>
      <c r="F563" s="5" t="s">
        <v>16</v>
      </c>
      <c r="G563" s="5" t="s">
        <v>248</v>
      </c>
      <c r="H563" s="6">
        <v>44689</v>
      </c>
      <c r="I563" s="5" t="s">
        <v>22</v>
      </c>
      <c r="J563" s="5" t="s">
        <v>27</v>
      </c>
      <c r="K563" s="7">
        <f ca="1">YEAR(TODAY())-YEAR(DIM_CUSTOMERS[[#This Row],[BirthDate]])</f>
        <v>38</v>
      </c>
      <c r="L563" s="8" t="str" cm="1">
        <f t="array" aca="1" ref="L563" ca="1">_xlfn.IFS(DIM_CUSTOMERS[[#This Row],[Age]]&gt;60, "60+", DIM_CUSTOMERS[[#This Row],[Age]]&gt;21, "22-59", DIM_CUSTOMERS[[#This Row],[Age]]&gt;=18, "18-21", DIM_CUSTOMERS[[#This Row],[Age]]&lt;=17, "1-18")</f>
        <v>22-59</v>
      </c>
    </row>
    <row r="564" spans="1:12" x14ac:dyDescent="0.3">
      <c r="A564" s="8">
        <v>10562</v>
      </c>
      <c r="B564" s="5" t="s">
        <v>10225</v>
      </c>
      <c r="C564" s="5" t="s">
        <v>9231</v>
      </c>
      <c r="D564" s="5" t="s">
        <v>13</v>
      </c>
      <c r="E564" s="6">
        <v>37156</v>
      </c>
      <c r="F564" s="5" t="s">
        <v>16</v>
      </c>
      <c r="G564" s="5" t="s">
        <v>250</v>
      </c>
      <c r="H564" s="6">
        <v>44548</v>
      </c>
      <c r="I564" s="5" t="s">
        <v>22</v>
      </c>
      <c r="J564" s="5" t="s">
        <v>25</v>
      </c>
      <c r="K564" s="7">
        <f ca="1">YEAR(TODAY())-YEAR(DIM_CUSTOMERS[[#This Row],[BirthDate]])</f>
        <v>23</v>
      </c>
      <c r="L564" s="8" t="str" cm="1">
        <f t="array" aca="1" ref="L564" ca="1">_xlfn.IFS(DIM_CUSTOMERS[[#This Row],[Age]]&gt;60, "60+", DIM_CUSTOMERS[[#This Row],[Age]]&gt;21, "22-59", DIM_CUSTOMERS[[#This Row],[Age]]&gt;=18, "18-21", DIM_CUSTOMERS[[#This Row],[Age]]&lt;=17, "1-18")</f>
        <v>22-59</v>
      </c>
    </row>
    <row r="565" spans="1:12" x14ac:dyDescent="0.3">
      <c r="A565" s="8">
        <v>10563</v>
      </c>
      <c r="B565" s="5" t="s">
        <v>10226</v>
      </c>
      <c r="C565" s="5" t="s">
        <v>9232</v>
      </c>
      <c r="D565" s="5" t="s">
        <v>13</v>
      </c>
      <c r="E565" s="6">
        <v>34765</v>
      </c>
      <c r="F565" s="5" t="s">
        <v>16</v>
      </c>
      <c r="G565" s="5" t="s">
        <v>249</v>
      </c>
      <c r="H565" s="6">
        <v>45136</v>
      </c>
      <c r="I565" s="5" t="s">
        <v>21</v>
      </c>
      <c r="J565" s="5" t="s">
        <v>27</v>
      </c>
      <c r="K565" s="7">
        <f ca="1">YEAR(TODAY())-YEAR(DIM_CUSTOMERS[[#This Row],[BirthDate]])</f>
        <v>29</v>
      </c>
      <c r="L565" s="8" t="str" cm="1">
        <f t="array" aca="1" ref="L565" ca="1">_xlfn.IFS(DIM_CUSTOMERS[[#This Row],[Age]]&gt;60, "60+", DIM_CUSTOMERS[[#This Row],[Age]]&gt;21, "22-59", DIM_CUSTOMERS[[#This Row],[Age]]&gt;=18, "18-21", DIM_CUSTOMERS[[#This Row],[Age]]&lt;=17, "1-18")</f>
        <v>22-59</v>
      </c>
    </row>
    <row r="566" spans="1:12" x14ac:dyDescent="0.3">
      <c r="A566" s="8">
        <v>10564</v>
      </c>
      <c r="B566" s="5" t="s">
        <v>10227</v>
      </c>
      <c r="C566" s="5" t="s">
        <v>9233</v>
      </c>
      <c r="D566" s="5" t="s">
        <v>13</v>
      </c>
      <c r="E566" s="6">
        <v>23781</v>
      </c>
      <c r="F566" s="5" t="s">
        <v>16</v>
      </c>
      <c r="G566" s="5" t="s">
        <v>256</v>
      </c>
      <c r="H566" s="6">
        <v>44685</v>
      </c>
      <c r="I566" s="5" t="s">
        <v>23</v>
      </c>
      <c r="J566" s="5" t="s">
        <v>26</v>
      </c>
      <c r="K566" s="7">
        <f ca="1">YEAR(TODAY())-YEAR(DIM_CUSTOMERS[[#This Row],[BirthDate]])</f>
        <v>59</v>
      </c>
      <c r="L566" s="8" t="str" cm="1">
        <f t="array" aca="1" ref="L566" ca="1">_xlfn.IFS(DIM_CUSTOMERS[[#This Row],[Age]]&gt;60, "60+", DIM_CUSTOMERS[[#This Row],[Age]]&gt;21, "22-59", DIM_CUSTOMERS[[#This Row],[Age]]&gt;=18, "18-21", DIM_CUSTOMERS[[#This Row],[Age]]&lt;=17, "1-18")</f>
        <v>22-59</v>
      </c>
    </row>
    <row r="567" spans="1:12" x14ac:dyDescent="0.3">
      <c r="A567" s="8">
        <v>10565</v>
      </c>
      <c r="B567" s="5" t="s">
        <v>10228</v>
      </c>
      <c r="C567" s="5" t="s">
        <v>9234</v>
      </c>
      <c r="D567" s="5" t="s">
        <v>14</v>
      </c>
      <c r="E567" s="6">
        <v>18836</v>
      </c>
      <c r="F567" s="5" t="s">
        <v>16</v>
      </c>
      <c r="G567" s="5" t="s">
        <v>249</v>
      </c>
      <c r="H567" s="6">
        <v>44696</v>
      </c>
      <c r="I567" s="5" t="s">
        <v>24</v>
      </c>
      <c r="J567" s="5" t="s">
        <v>26</v>
      </c>
      <c r="K567" s="7">
        <f ca="1">YEAR(TODAY())-YEAR(DIM_CUSTOMERS[[#This Row],[BirthDate]])</f>
        <v>73</v>
      </c>
      <c r="L567" s="8" t="str" cm="1">
        <f t="array" aca="1" ref="L567" ca="1">_xlfn.IFS(DIM_CUSTOMERS[[#This Row],[Age]]&gt;60, "60+", DIM_CUSTOMERS[[#This Row],[Age]]&gt;21, "22-59", DIM_CUSTOMERS[[#This Row],[Age]]&gt;=18, "18-21", DIM_CUSTOMERS[[#This Row],[Age]]&lt;=17, "1-18")</f>
        <v>60+</v>
      </c>
    </row>
    <row r="568" spans="1:12" x14ac:dyDescent="0.3">
      <c r="A568" s="8">
        <v>10566</v>
      </c>
      <c r="B568" s="5" t="s">
        <v>10229</v>
      </c>
      <c r="C568" s="5" t="s">
        <v>9235</v>
      </c>
      <c r="D568" s="5" t="s">
        <v>13</v>
      </c>
      <c r="E568" s="6">
        <v>18933</v>
      </c>
      <c r="F568" s="5" t="s">
        <v>16</v>
      </c>
      <c r="G568" s="5" t="s">
        <v>248</v>
      </c>
      <c r="H568" s="6">
        <v>45263</v>
      </c>
      <c r="I568" s="5" t="s">
        <v>21</v>
      </c>
      <c r="J568" s="5" t="s">
        <v>26</v>
      </c>
      <c r="K568" s="7">
        <f ca="1">YEAR(TODAY())-YEAR(DIM_CUSTOMERS[[#This Row],[BirthDate]])</f>
        <v>73</v>
      </c>
      <c r="L568" s="8" t="str" cm="1">
        <f t="array" aca="1" ref="L568" ca="1">_xlfn.IFS(DIM_CUSTOMERS[[#This Row],[Age]]&gt;60, "60+", DIM_CUSTOMERS[[#This Row],[Age]]&gt;21, "22-59", DIM_CUSTOMERS[[#This Row],[Age]]&gt;=18, "18-21", DIM_CUSTOMERS[[#This Row],[Age]]&lt;=17, "1-18")</f>
        <v>60+</v>
      </c>
    </row>
    <row r="569" spans="1:12" x14ac:dyDescent="0.3">
      <c r="A569" s="8">
        <v>10567</v>
      </c>
      <c r="B569" s="5" t="s">
        <v>10230</v>
      </c>
      <c r="C569" s="5" t="s">
        <v>9236</v>
      </c>
      <c r="D569" s="5" t="s">
        <v>13</v>
      </c>
      <c r="E569" s="6">
        <v>16196</v>
      </c>
      <c r="F569" s="5" t="s">
        <v>16</v>
      </c>
      <c r="G569" s="5" t="s">
        <v>248</v>
      </c>
      <c r="H569" s="6">
        <v>43846</v>
      </c>
      <c r="I569" s="5" t="s">
        <v>20</v>
      </c>
      <c r="J569" s="5" t="s">
        <v>26</v>
      </c>
      <c r="K569" s="7">
        <f ca="1">YEAR(TODAY())-YEAR(DIM_CUSTOMERS[[#This Row],[BirthDate]])</f>
        <v>80</v>
      </c>
      <c r="L569" s="8" t="str" cm="1">
        <f t="array" aca="1" ref="L569" ca="1">_xlfn.IFS(DIM_CUSTOMERS[[#This Row],[Age]]&gt;60, "60+", DIM_CUSTOMERS[[#This Row],[Age]]&gt;21, "22-59", DIM_CUSTOMERS[[#This Row],[Age]]&gt;=18, "18-21", DIM_CUSTOMERS[[#This Row],[Age]]&lt;=17, "1-18")</f>
        <v>60+</v>
      </c>
    </row>
    <row r="570" spans="1:12" x14ac:dyDescent="0.3">
      <c r="A570" s="8">
        <v>10568</v>
      </c>
      <c r="B570" s="5" t="s">
        <v>10231</v>
      </c>
      <c r="C570" s="5" t="s">
        <v>9237</v>
      </c>
      <c r="D570" s="5" t="s">
        <v>14</v>
      </c>
      <c r="E570" s="6">
        <v>33029</v>
      </c>
      <c r="F570" s="5" t="s">
        <v>16</v>
      </c>
      <c r="G570" s="5" t="s">
        <v>250</v>
      </c>
      <c r="H570" s="6">
        <v>44145</v>
      </c>
      <c r="I570" s="5" t="s">
        <v>24</v>
      </c>
      <c r="J570" s="5" t="s">
        <v>27</v>
      </c>
      <c r="K570" s="7">
        <f ca="1">YEAR(TODAY())-YEAR(DIM_CUSTOMERS[[#This Row],[BirthDate]])</f>
        <v>34</v>
      </c>
      <c r="L570" s="8" t="str" cm="1">
        <f t="array" aca="1" ref="L570" ca="1">_xlfn.IFS(DIM_CUSTOMERS[[#This Row],[Age]]&gt;60, "60+", DIM_CUSTOMERS[[#This Row],[Age]]&gt;21, "22-59", DIM_CUSTOMERS[[#This Row],[Age]]&gt;=18, "18-21", DIM_CUSTOMERS[[#This Row],[Age]]&lt;=17, "1-18")</f>
        <v>22-59</v>
      </c>
    </row>
    <row r="571" spans="1:12" x14ac:dyDescent="0.3">
      <c r="A571" s="8">
        <v>10569</v>
      </c>
      <c r="B571" s="5" t="s">
        <v>10232</v>
      </c>
      <c r="C571" s="5" t="s">
        <v>9238</v>
      </c>
      <c r="D571" s="5" t="s">
        <v>14</v>
      </c>
      <c r="E571" s="6">
        <v>29571</v>
      </c>
      <c r="F571" s="5" t="s">
        <v>16</v>
      </c>
      <c r="G571" s="5" t="s">
        <v>249</v>
      </c>
      <c r="H571" s="6">
        <v>45233</v>
      </c>
      <c r="I571" s="5" t="s">
        <v>20</v>
      </c>
      <c r="J571" s="5" t="s">
        <v>25</v>
      </c>
      <c r="K571" s="7">
        <f ca="1">YEAR(TODAY())-YEAR(DIM_CUSTOMERS[[#This Row],[BirthDate]])</f>
        <v>44</v>
      </c>
      <c r="L571" s="8" t="str" cm="1">
        <f t="array" aca="1" ref="L571" ca="1">_xlfn.IFS(DIM_CUSTOMERS[[#This Row],[Age]]&gt;60, "60+", DIM_CUSTOMERS[[#This Row],[Age]]&gt;21, "22-59", DIM_CUSTOMERS[[#This Row],[Age]]&gt;=18, "18-21", DIM_CUSTOMERS[[#This Row],[Age]]&lt;=17, "1-18")</f>
        <v>22-59</v>
      </c>
    </row>
    <row r="572" spans="1:12" x14ac:dyDescent="0.3">
      <c r="A572" s="8">
        <v>10570</v>
      </c>
      <c r="B572" s="5" t="s">
        <v>10233</v>
      </c>
      <c r="C572" s="5" t="s">
        <v>9239</v>
      </c>
      <c r="D572" s="5" t="s">
        <v>14</v>
      </c>
      <c r="E572" s="6">
        <v>31952</v>
      </c>
      <c r="F572" s="5" t="s">
        <v>16</v>
      </c>
      <c r="G572" s="5" t="s">
        <v>249</v>
      </c>
      <c r="H572" s="6">
        <v>45047</v>
      </c>
      <c r="I572" s="5" t="s">
        <v>22</v>
      </c>
      <c r="J572" s="5" t="s">
        <v>25</v>
      </c>
      <c r="K572" s="7">
        <f ca="1">YEAR(TODAY())-YEAR(DIM_CUSTOMERS[[#This Row],[BirthDate]])</f>
        <v>37</v>
      </c>
      <c r="L572" s="8" t="str" cm="1">
        <f t="array" aca="1" ref="L572" ca="1">_xlfn.IFS(DIM_CUSTOMERS[[#This Row],[Age]]&gt;60, "60+", DIM_CUSTOMERS[[#This Row],[Age]]&gt;21, "22-59", DIM_CUSTOMERS[[#This Row],[Age]]&gt;=18, "18-21", DIM_CUSTOMERS[[#This Row],[Age]]&lt;=17, "1-18")</f>
        <v>22-59</v>
      </c>
    </row>
    <row r="573" spans="1:12" x14ac:dyDescent="0.3">
      <c r="A573" s="8">
        <v>10571</v>
      </c>
      <c r="B573" s="5" t="s">
        <v>10234</v>
      </c>
      <c r="C573" s="5" t="s">
        <v>9240</v>
      </c>
      <c r="D573" s="5" t="s">
        <v>13</v>
      </c>
      <c r="E573" s="6">
        <v>24490</v>
      </c>
      <c r="F573" s="5" t="s">
        <v>16</v>
      </c>
      <c r="G573" s="5" t="s">
        <v>256</v>
      </c>
      <c r="H573" s="6">
        <v>44802</v>
      </c>
      <c r="I573" s="5" t="s">
        <v>23</v>
      </c>
      <c r="J573" s="5" t="s">
        <v>27</v>
      </c>
      <c r="K573" s="7">
        <f ca="1">YEAR(TODAY())-YEAR(DIM_CUSTOMERS[[#This Row],[BirthDate]])</f>
        <v>57</v>
      </c>
      <c r="L573" s="8" t="str" cm="1">
        <f t="array" aca="1" ref="L573" ca="1">_xlfn.IFS(DIM_CUSTOMERS[[#This Row],[Age]]&gt;60, "60+", DIM_CUSTOMERS[[#This Row],[Age]]&gt;21, "22-59", DIM_CUSTOMERS[[#This Row],[Age]]&gt;=18, "18-21", DIM_CUSTOMERS[[#This Row],[Age]]&lt;=17, "1-18")</f>
        <v>22-59</v>
      </c>
    </row>
    <row r="574" spans="1:12" x14ac:dyDescent="0.3">
      <c r="A574" s="8">
        <v>10572</v>
      </c>
      <c r="B574" s="5" t="s">
        <v>10235</v>
      </c>
      <c r="C574" s="5" t="s">
        <v>9241</v>
      </c>
      <c r="D574" s="5" t="s">
        <v>13</v>
      </c>
      <c r="E574" s="6">
        <v>38030</v>
      </c>
      <c r="F574" s="5" t="s">
        <v>16</v>
      </c>
      <c r="G574" s="5" t="s">
        <v>248</v>
      </c>
      <c r="H574" s="6">
        <v>44769</v>
      </c>
      <c r="I574" s="5" t="s">
        <v>24</v>
      </c>
      <c r="J574" s="5" t="s">
        <v>26</v>
      </c>
      <c r="K574" s="7">
        <f ca="1">YEAR(TODAY())-YEAR(DIM_CUSTOMERS[[#This Row],[BirthDate]])</f>
        <v>20</v>
      </c>
      <c r="L574" s="8" t="str" cm="1">
        <f t="array" aca="1" ref="L574" ca="1">_xlfn.IFS(DIM_CUSTOMERS[[#This Row],[Age]]&gt;60, "60+", DIM_CUSTOMERS[[#This Row],[Age]]&gt;21, "22-59", DIM_CUSTOMERS[[#This Row],[Age]]&gt;=18, "18-21", DIM_CUSTOMERS[[#This Row],[Age]]&lt;=17, "1-18")</f>
        <v>18-21</v>
      </c>
    </row>
    <row r="575" spans="1:12" x14ac:dyDescent="0.3">
      <c r="A575" s="8">
        <v>10573</v>
      </c>
      <c r="B575" s="5" t="s">
        <v>10236</v>
      </c>
      <c r="C575" s="5" t="s">
        <v>9242</v>
      </c>
      <c r="D575" s="5" t="s">
        <v>14</v>
      </c>
      <c r="E575" s="6">
        <v>25638</v>
      </c>
      <c r="F575" s="5" t="s">
        <v>16</v>
      </c>
      <c r="G575" s="5" t="s">
        <v>256</v>
      </c>
      <c r="H575" s="6">
        <v>44478</v>
      </c>
      <c r="I575" s="5" t="s">
        <v>20</v>
      </c>
      <c r="J575" s="5" t="s">
        <v>26</v>
      </c>
      <c r="K575" s="7">
        <f ca="1">YEAR(TODAY())-YEAR(DIM_CUSTOMERS[[#This Row],[BirthDate]])</f>
        <v>54</v>
      </c>
      <c r="L575" s="8" t="str" cm="1">
        <f t="array" aca="1" ref="L575" ca="1">_xlfn.IFS(DIM_CUSTOMERS[[#This Row],[Age]]&gt;60, "60+", DIM_CUSTOMERS[[#This Row],[Age]]&gt;21, "22-59", DIM_CUSTOMERS[[#This Row],[Age]]&gt;=18, "18-21", DIM_CUSTOMERS[[#This Row],[Age]]&lt;=17, "1-18")</f>
        <v>22-59</v>
      </c>
    </row>
    <row r="576" spans="1:12" x14ac:dyDescent="0.3">
      <c r="A576" s="8">
        <v>10574</v>
      </c>
      <c r="B576" s="5" t="s">
        <v>10237</v>
      </c>
      <c r="C576" s="5" t="s">
        <v>9243</v>
      </c>
      <c r="D576" s="5" t="s">
        <v>14</v>
      </c>
      <c r="E576" s="6">
        <v>17487</v>
      </c>
      <c r="F576" s="5" t="s">
        <v>16</v>
      </c>
      <c r="G576" s="5" t="s">
        <v>249</v>
      </c>
      <c r="H576" s="6">
        <v>44541</v>
      </c>
      <c r="I576" s="5" t="s">
        <v>23</v>
      </c>
      <c r="J576" s="5" t="s">
        <v>25</v>
      </c>
      <c r="K576" s="7">
        <f ca="1">YEAR(TODAY())-YEAR(DIM_CUSTOMERS[[#This Row],[BirthDate]])</f>
        <v>77</v>
      </c>
      <c r="L576" s="8" t="str" cm="1">
        <f t="array" aca="1" ref="L576" ca="1">_xlfn.IFS(DIM_CUSTOMERS[[#This Row],[Age]]&gt;60, "60+", DIM_CUSTOMERS[[#This Row],[Age]]&gt;21, "22-59", DIM_CUSTOMERS[[#This Row],[Age]]&gt;=18, "18-21", DIM_CUSTOMERS[[#This Row],[Age]]&lt;=17, "1-18")</f>
        <v>60+</v>
      </c>
    </row>
    <row r="577" spans="1:12" x14ac:dyDescent="0.3">
      <c r="A577" s="8">
        <v>10575</v>
      </c>
      <c r="B577" s="5" t="s">
        <v>10238</v>
      </c>
      <c r="C577" s="5" t="s">
        <v>9244</v>
      </c>
      <c r="D577" s="5" t="s">
        <v>13</v>
      </c>
      <c r="E577" s="6">
        <v>29684</v>
      </c>
      <c r="F577" s="5" t="s">
        <v>16</v>
      </c>
      <c r="G577" s="5" t="s">
        <v>249</v>
      </c>
      <c r="H577" s="6">
        <v>44556</v>
      </c>
      <c r="I577" s="5" t="s">
        <v>23</v>
      </c>
      <c r="J577" s="5" t="s">
        <v>26</v>
      </c>
      <c r="K577" s="7">
        <f ca="1">YEAR(TODAY())-YEAR(DIM_CUSTOMERS[[#This Row],[BirthDate]])</f>
        <v>43</v>
      </c>
      <c r="L577" s="8" t="str" cm="1">
        <f t="array" aca="1" ref="L577" ca="1">_xlfn.IFS(DIM_CUSTOMERS[[#This Row],[Age]]&gt;60, "60+", DIM_CUSTOMERS[[#This Row],[Age]]&gt;21, "22-59", DIM_CUSTOMERS[[#This Row],[Age]]&gt;=18, "18-21", DIM_CUSTOMERS[[#This Row],[Age]]&lt;=17, "1-18")</f>
        <v>22-59</v>
      </c>
    </row>
    <row r="578" spans="1:12" x14ac:dyDescent="0.3">
      <c r="A578" s="8">
        <v>10576</v>
      </c>
      <c r="B578" s="5" t="s">
        <v>10239</v>
      </c>
      <c r="C578" s="5" t="s">
        <v>9245</v>
      </c>
      <c r="D578" s="5" t="s">
        <v>14</v>
      </c>
      <c r="E578" s="6">
        <v>35761</v>
      </c>
      <c r="F578" s="5" t="s">
        <v>16</v>
      </c>
      <c r="G578" s="5" t="s">
        <v>256</v>
      </c>
      <c r="H578" s="6">
        <v>45484</v>
      </c>
      <c r="I578" s="5" t="s">
        <v>23</v>
      </c>
      <c r="J578" s="5" t="s">
        <v>27</v>
      </c>
      <c r="K578" s="7">
        <f ca="1">YEAR(TODAY())-YEAR(DIM_CUSTOMERS[[#This Row],[BirthDate]])</f>
        <v>27</v>
      </c>
      <c r="L578" s="8" t="str" cm="1">
        <f t="array" aca="1" ref="L578" ca="1">_xlfn.IFS(DIM_CUSTOMERS[[#This Row],[Age]]&gt;60, "60+", DIM_CUSTOMERS[[#This Row],[Age]]&gt;21, "22-59", DIM_CUSTOMERS[[#This Row],[Age]]&gt;=18, "18-21", DIM_CUSTOMERS[[#This Row],[Age]]&lt;=17, "1-18")</f>
        <v>22-59</v>
      </c>
    </row>
    <row r="579" spans="1:12" x14ac:dyDescent="0.3">
      <c r="A579" s="8">
        <v>10577</v>
      </c>
      <c r="B579" s="5" t="s">
        <v>10240</v>
      </c>
      <c r="C579" s="5" t="s">
        <v>9246</v>
      </c>
      <c r="D579" s="5" t="s">
        <v>13</v>
      </c>
      <c r="E579" s="6">
        <v>16390</v>
      </c>
      <c r="F579" s="5" t="s">
        <v>16</v>
      </c>
      <c r="G579" s="5" t="s">
        <v>249</v>
      </c>
      <c r="H579" s="6">
        <v>44188</v>
      </c>
      <c r="I579" s="5" t="s">
        <v>20</v>
      </c>
      <c r="J579" s="5" t="s">
        <v>26</v>
      </c>
      <c r="K579" s="7">
        <f ca="1">YEAR(TODAY())-YEAR(DIM_CUSTOMERS[[#This Row],[BirthDate]])</f>
        <v>80</v>
      </c>
      <c r="L579" s="8" t="str" cm="1">
        <f t="array" aca="1" ref="L579" ca="1">_xlfn.IFS(DIM_CUSTOMERS[[#This Row],[Age]]&gt;60, "60+", DIM_CUSTOMERS[[#This Row],[Age]]&gt;21, "22-59", DIM_CUSTOMERS[[#This Row],[Age]]&gt;=18, "18-21", DIM_CUSTOMERS[[#This Row],[Age]]&lt;=17, "1-18")</f>
        <v>60+</v>
      </c>
    </row>
    <row r="580" spans="1:12" x14ac:dyDescent="0.3">
      <c r="A580" s="8">
        <v>10578</v>
      </c>
      <c r="B580" s="5" t="s">
        <v>10241</v>
      </c>
      <c r="C580" s="5" t="s">
        <v>9247</v>
      </c>
      <c r="D580" s="5" t="s">
        <v>13</v>
      </c>
      <c r="E580" s="6">
        <v>22199</v>
      </c>
      <c r="F580" s="5" t="s">
        <v>16</v>
      </c>
      <c r="G580" s="5" t="s">
        <v>248</v>
      </c>
      <c r="H580" s="6">
        <v>44810</v>
      </c>
      <c r="I580" s="5" t="s">
        <v>22</v>
      </c>
      <c r="J580" s="5" t="s">
        <v>26</v>
      </c>
      <c r="K580" s="7">
        <f ca="1">YEAR(TODAY())-YEAR(DIM_CUSTOMERS[[#This Row],[BirthDate]])</f>
        <v>64</v>
      </c>
      <c r="L580" s="8" t="str" cm="1">
        <f t="array" aca="1" ref="L580" ca="1">_xlfn.IFS(DIM_CUSTOMERS[[#This Row],[Age]]&gt;60, "60+", DIM_CUSTOMERS[[#This Row],[Age]]&gt;21, "22-59", DIM_CUSTOMERS[[#This Row],[Age]]&gt;=18, "18-21", DIM_CUSTOMERS[[#This Row],[Age]]&lt;=17, "1-18")</f>
        <v>60+</v>
      </c>
    </row>
    <row r="581" spans="1:12" x14ac:dyDescent="0.3">
      <c r="A581" s="8">
        <v>10579</v>
      </c>
      <c r="B581" s="5" t="s">
        <v>10242</v>
      </c>
      <c r="C581" s="5" t="s">
        <v>9248</v>
      </c>
      <c r="D581" s="5" t="s">
        <v>14</v>
      </c>
      <c r="E581" s="6">
        <v>27923</v>
      </c>
      <c r="F581" s="5" t="s">
        <v>16</v>
      </c>
      <c r="G581" s="5" t="s">
        <v>256</v>
      </c>
      <c r="H581" s="6">
        <v>45512</v>
      </c>
      <c r="I581" s="5" t="s">
        <v>23</v>
      </c>
      <c r="J581" s="5" t="s">
        <v>25</v>
      </c>
      <c r="K581" s="7">
        <f ca="1">YEAR(TODAY())-YEAR(DIM_CUSTOMERS[[#This Row],[BirthDate]])</f>
        <v>48</v>
      </c>
      <c r="L581" s="8" t="str" cm="1">
        <f t="array" aca="1" ref="L581" ca="1">_xlfn.IFS(DIM_CUSTOMERS[[#This Row],[Age]]&gt;60, "60+", DIM_CUSTOMERS[[#This Row],[Age]]&gt;21, "22-59", DIM_CUSTOMERS[[#This Row],[Age]]&gt;=18, "18-21", DIM_CUSTOMERS[[#This Row],[Age]]&lt;=17, "1-18")</f>
        <v>22-59</v>
      </c>
    </row>
    <row r="582" spans="1:12" x14ac:dyDescent="0.3">
      <c r="A582" s="8">
        <v>10580</v>
      </c>
      <c r="B582" s="5" t="s">
        <v>10243</v>
      </c>
      <c r="C582" s="5" t="s">
        <v>9249</v>
      </c>
      <c r="D582" s="5" t="s">
        <v>14</v>
      </c>
      <c r="E582" s="6">
        <v>18793</v>
      </c>
      <c r="F582" s="5" t="s">
        <v>16</v>
      </c>
      <c r="G582" s="5" t="s">
        <v>249</v>
      </c>
      <c r="H582" s="6">
        <v>44530</v>
      </c>
      <c r="I582" s="5" t="s">
        <v>23</v>
      </c>
      <c r="J582" s="5" t="s">
        <v>27</v>
      </c>
      <c r="K582" s="7">
        <f ca="1">YEAR(TODAY())-YEAR(DIM_CUSTOMERS[[#This Row],[BirthDate]])</f>
        <v>73</v>
      </c>
      <c r="L582" s="8" t="str" cm="1">
        <f t="array" aca="1" ref="L582" ca="1">_xlfn.IFS(DIM_CUSTOMERS[[#This Row],[Age]]&gt;60, "60+", DIM_CUSTOMERS[[#This Row],[Age]]&gt;21, "22-59", DIM_CUSTOMERS[[#This Row],[Age]]&gt;=18, "18-21", DIM_CUSTOMERS[[#This Row],[Age]]&lt;=17, "1-18")</f>
        <v>60+</v>
      </c>
    </row>
    <row r="583" spans="1:12" x14ac:dyDescent="0.3">
      <c r="A583" s="8">
        <v>10581</v>
      </c>
      <c r="B583" s="5" t="s">
        <v>10244</v>
      </c>
      <c r="C583" s="5" t="s">
        <v>9250</v>
      </c>
      <c r="D583" s="5" t="s">
        <v>13</v>
      </c>
      <c r="E583" s="6">
        <v>19181</v>
      </c>
      <c r="F583" s="5" t="s">
        <v>16</v>
      </c>
      <c r="G583" s="5" t="s">
        <v>250</v>
      </c>
      <c r="H583" s="6">
        <v>44982</v>
      </c>
      <c r="I583" s="5" t="s">
        <v>24</v>
      </c>
      <c r="J583" s="5" t="s">
        <v>27</v>
      </c>
      <c r="K583" s="7">
        <f ca="1">YEAR(TODAY())-YEAR(DIM_CUSTOMERS[[#This Row],[BirthDate]])</f>
        <v>72</v>
      </c>
      <c r="L583" s="8" t="str" cm="1">
        <f t="array" aca="1" ref="L583" ca="1">_xlfn.IFS(DIM_CUSTOMERS[[#This Row],[Age]]&gt;60, "60+", DIM_CUSTOMERS[[#This Row],[Age]]&gt;21, "22-59", DIM_CUSTOMERS[[#This Row],[Age]]&gt;=18, "18-21", DIM_CUSTOMERS[[#This Row],[Age]]&lt;=17, "1-18")</f>
        <v>60+</v>
      </c>
    </row>
    <row r="584" spans="1:12" x14ac:dyDescent="0.3">
      <c r="A584" s="8">
        <v>10582</v>
      </c>
      <c r="B584" s="5" t="s">
        <v>10245</v>
      </c>
      <c r="C584" s="5" t="s">
        <v>9251</v>
      </c>
      <c r="D584" s="5" t="s">
        <v>14</v>
      </c>
      <c r="E584" s="6">
        <v>33668</v>
      </c>
      <c r="F584" s="5" t="s">
        <v>16</v>
      </c>
      <c r="G584" s="5" t="s">
        <v>248</v>
      </c>
      <c r="H584" s="6">
        <v>44495</v>
      </c>
      <c r="I584" s="5" t="s">
        <v>20</v>
      </c>
      <c r="J584" s="5" t="s">
        <v>25</v>
      </c>
      <c r="K584" s="7">
        <f ca="1">YEAR(TODAY())-YEAR(DIM_CUSTOMERS[[#This Row],[BirthDate]])</f>
        <v>32</v>
      </c>
      <c r="L584" s="8" t="str" cm="1">
        <f t="array" aca="1" ref="L584" ca="1">_xlfn.IFS(DIM_CUSTOMERS[[#This Row],[Age]]&gt;60, "60+", DIM_CUSTOMERS[[#This Row],[Age]]&gt;21, "22-59", DIM_CUSTOMERS[[#This Row],[Age]]&gt;=18, "18-21", DIM_CUSTOMERS[[#This Row],[Age]]&lt;=17, "1-18")</f>
        <v>22-59</v>
      </c>
    </row>
    <row r="585" spans="1:12" x14ac:dyDescent="0.3">
      <c r="A585" s="8">
        <v>10583</v>
      </c>
      <c r="B585" s="5" t="s">
        <v>10246</v>
      </c>
      <c r="C585" s="5" t="s">
        <v>9252</v>
      </c>
      <c r="D585" s="5" t="s">
        <v>13</v>
      </c>
      <c r="E585" s="6">
        <v>32565</v>
      </c>
      <c r="F585" s="5" t="s">
        <v>16</v>
      </c>
      <c r="G585" s="5" t="s">
        <v>248</v>
      </c>
      <c r="H585" s="6">
        <v>43947</v>
      </c>
      <c r="I585" s="5" t="s">
        <v>23</v>
      </c>
      <c r="J585" s="5" t="s">
        <v>27</v>
      </c>
      <c r="K585" s="7">
        <f ca="1">YEAR(TODAY())-YEAR(DIM_CUSTOMERS[[#This Row],[BirthDate]])</f>
        <v>35</v>
      </c>
      <c r="L585" s="8" t="str" cm="1">
        <f t="array" aca="1" ref="L585" ca="1">_xlfn.IFS(DIM_CUSTOMERS[[#This Row],[Age]]&gt;60, "60+", DIM_CUSTOMERS[[#This Row],[Age]]&gt;21, "22-59", DIM_CUSTOMERS[[#This Row],[Age]]&gt;=18, "18-21", DIM_CUSTOMERS[[#This Row],[Age]]&lt;=17, "1-18")</f>
        <v>22-59</v>
      </c>
    </row>
    <row r="586" spans="1:12" x14ac:dyDescent="0.3">
      <c r="A586" s="8">
        <v>10584</v>
      </c>
      <c r="B586" s="5" t="s">
        <v>10247</v>
      </c>
      <c r="C586" s="5" t="s">
        <v>9253</v>
      </c>
      <c r="D586" s="5" t="s">
        <v>13</v>
      </c>
      <c r="E586" s="6">
        <v>22412</v>
      </c>
      <c r="F586" s="5" t="s">
        <v>16</v>
      </c>
      <c r="G586" s="5" t="s">
        <v>250</v>
      </c>
      <c r="H586" s="6">
        <v>45192</v>
      </c>
      <c r="I586" s="5" t="s">
        <v>21</v>
      </c>
      <c r="J586" s="5" t="s">
        <v>26</v>
      </c>
      <c r="K586" s="7">
        <f ca="1">YEAR(TODAY())-YEAR(DIM_CUSTOMERS[[#This Row],[BirthDate]])</f>
        <v>63</v>
      </c>
      <c r="L586" s="8" t="str" cm="1">
        <f t="array" aca="1" ref="L586" ca="1">_xlfn.IFS(DIM_CUSTOMERS[[#This Row],[Age]]&gt;60, "60+", DIM_CUSTOMERS[[#This Row],[Age]]&gt;21, "22-59", DIM_CUSTOMERS[[#This Row],[Age]]&gt;=18, "18-21", DIM_CUSTOMERS[[#This Row],[Age]]&lt;=17, "1-18")</f>
        <v>60+</v>
      </c>
    </row>
    <row r="587" spans="1:12" x14ac:dyDescent="0.3">
      <c r="A587" s="8">
        <v>10585</v>
      </c>
      <c r="B587" s="5" t="s">
        <v>10248</v>
      </c>
      <c r="C587" s="5" t="s">
        <v>9254</v>
      </c>
      <c r="D587" s="5" t="s">
        <v>13</v>
      </c>
      <c r="E587" s="6">
        <v>18495</v>
      </c>
      <c r="F587" s="5" t="s">
        <v>16</v>
      </c>
      <c r="G587" s="5" t="s">
        <v>249</v>
      </c>
      <c r="H587" s="6">
        <v>45264</v>
      </c>
      <c r="I587" s="5" t="s">
        <v>23</v>
      </c>
      <c r="J587" s="5" t="s">
        <v>25</v>
      </c>
      <c r="K587" s="7">
        <f ca="1">YEAR(TODAY())-YEAR(DIM_CUSTOMERS[[#This Row],[BirthDate]])</f>
        <v>74</v>
      </c>
      <c r="L587" s="8" t="str" cm="1">
        <f t="array" aca="1" ref="L587" ca="1">_xlfn.IFS(DIM_CUSTOMERS[[#This Row],[Age]]&gt;60, "60+", DIM_CUSTOMERS[[#This Row],[Age]]&gt;21, "22-59", DIM_CUSTOMERS[[#This Row],[Age]]&gt;=18, "18-21", DIM_CUSTOMERS[[#This Row],[Age]]&lt;=17, "1-18")</f>
        <v>60+</v>
      </c>
    </row>
    <row r="588" spans="1:12" x14ac:dyDescent="0.3">
      <c r="A588" s="8">
        <v>10586</v>
      </c>
      <c r="B588" s="5" t="s">
        <v>10249</v>
      </c>
      <c r="C588" s="5" t="s">
        <v>8942</v>
      </c>
      <c r="D588" s="5" t="s">
        <v>14</v>
      </c>
      <c r="E588" s="6">
        <v>37999</v>
      </c>
      <c r="F588" s="5" t="s">
        <v>16</v>
      </c>
      <c r="G588" s="5" t="s">
        <v>248</v>
      </c>
      <c r="H588" s="6">
        <v>44666</v>
      </c>
      <c r="I588" s="5" t="s">
        <v>24</v>
      </c>
      <c r="J588" s="5" t="s">
        <v>27</v>
      </c>
      <c r="K588" s="7">
        <f ca="1">YEAR(TODAY())-YEAR(DIM_CUSTOMERS[[#This Row],[BirthDate]])</f>
        <v>20</v>
      </c>
      <c r="L588" s="8" t="str" cm="1">
        <f t="array" aca="1" ref="L588" ca="1">_xlfn.IFS(DIM_CUSTOMERS[[#This Row],[Age]]&gt;60, "60+", DIM_CUSTOMERS[[#This Row],[Age]]&gt;21, "22-59", DIM_CUSTOMERS[[#This Row],[Age]]&gt;=18, "18-21", DIM_CUSTOMERS[[#This Row],[Age]]&lt;=17, "1-18")</f>
        <v>18-21</v>
      </c>
    </row>
    <row r="589" spans="1:12" x14ac:dyDescent="0.3">
      <c r="A589" s="8">
        <v>10587</v>
      </c>
      <c r="B589" s="5" t="s">
        <v>10250</v>
      </c>
      <c r="C589" s="5" t="s">
        <v>9255</v>
      </c>
      <c r="D589" s="5" t="s">
        <v>13</v>
      </c>
      <c r="E589" s="6">
        <v>30257</v>
      </c>
      <c r="F589" s="5" t="s">
        <v>16</v>
      </c>
      <c r="G589" s="5" t="s">
        <v>256</v>
      </c>
      <c r="H589" s="6">
        <v>44555</v>
      </c>
      <c r="I589" s="5" t="s">
        <v>20</v>
      </c>
      <c r="J589" s="5" t="s">
        <v>27</v>
      </c>
      <c r="K589" s="7">
        <f ca="1">YEAR(TODAY())-YEAR(DIM_CUSTOMERS[[#This Row],[BirthDate]])</f>
        <v>42</v>
      </c>
      <c r="L589" s="8" t="str" cm="1">
        <f t="array" aca="1" ref="L589" ca="1">_xlfn.IFS(DIM_CUSTOMERS[[#This Row],[Age]]&gt;60, "60+", DIM_CUSTOMERS[[#This Row],[Age]]&gt;21, "22-59", DIM_CUSTOMERS[[#This Row],[Age]]&gt;=18, "18-21", DIM_CUSTOMERS[[#This Row],[Age]]&lt;=17, "1-18")</f>
        <v>22-59</v>
      </c>
    </row>
    <row r="590" spans="1:12" x14ac:dyDescent="0.3">
      <c r="A590" s="8">
        <v>10588</v>
      </c>
      <c r="B590" s="5" t="s">
        <v>10251</v>
      </c>
      <c r="C590" s="5" t="s">
        <v>9256</v>
      </c>
      <c r="D590" s="5" t="s">
        <v>13</v>
      </c>
      <c r="E590" s="6">
        <v>36214</v>
      </c>
      <c r="F590" s="5" t="s">
        <v>16</v>
      </c>
      <c r="G590" s="5" t="s">
        <v>256</v>
      </c>
      <c r="H590" s="6">
        <v>45321</v>
      </c>
      <c r="I590" s="5" t="s">
        <v>21</v>
      </c>
      <c r="J590" s="5" t="s">
        <v>26</v>
      </c>
      <c r="K590" s="7">
        <f ca="1">YEAR(TODAY())-YEAR(DIM_CUSTOMERS[[#This Row],[BirthDate]])</f>
        <v>25</v>
      </c>
      <c r="L590" s="8" t="str" cm="1">
        <f t="array" aca="1" ref="L590" ca="1">_xlfn.IFS(DIM_CUSTOMERS[[#This Row],[Age]]&gt;60, "60+", DIM_CUSTOMERS[[#This Row],[Age]]&gt;21, "22-59", DIM_CUSTOMERS[[#This Row],[Age]]&gt;=18, "18-21", DIM_CUSTOMERS[[#This Row],[Age]]&lt;=17, "1-18")</f>
        <v>22-59</v>
      </c>
    </row>
    <row r="591" spans="1:12" x14ac:dyDescent="0.3">
      <c r="A591" s="8">
        <v>10589</v>
      </c>
      <c r="B591" s="5" t="s">
        <v>10252</v>
      </c>
      <c r="C591" s="5" t="s">
        <v>9257</v>
      </c>
      <c r="D591" s="5" t="s">
        <v>14</v>
      </c>
      <c r="E591" s="6">
        <v>26804</v>
      </c>
      <c r="F591" s="5" t="s">
        <v>16</v>
      </c>
      <c r="G591" s="5" t="s">
        <v>249</v>
      </c>
      <c r="H591" s="6">
        <v>43973</v>
      </c>
      <c r="I591" s="5" t="s">
        <v>24</v>
      </c>
      <c r="J591" s="5" t="s">
        <v>25</v>
      </c>
      <c r="K591" s="7">
        <f ca="1">YEAR(TODAY())-YEAR(DIM_CUSTOMERS[[#This Row],[BirthDate]])</f>
        <v>51</v>
      </c>
      <c r="L591" s="8" t="str" cm="1">
        <f t="array" aca="1" ref="L591" ca="1">_xlfn.IFS(DIM_CUSTOMERS[[#This Row],[Age]]&gt;60, "60+", DIM_CUSTOMERS[[#This Row],[Age]]&gt;21, "22-59", DIM_CUSTOMERS[[#This Row],[Age]]&gt;=18, "18-21", DIM_CUSTOMERS[[#This Row],[Age]]&lt;=17, "1-18")</f>
        <v>22-59</v>
      </c>
    </row>
    <row r="592" spans="1:12" x14ac:dyDescent="0.3">
      <c r="A592" s="8">
        <v>10590</v>
      </c>
      <c r="B592" s="5" t="s">
        <v>10253</v>
      </c>
      <c r="C592" s="5" t="s">
        <v>9258</v>
      </c>
      <c r="D592" s="5" t="s">
        <v>14</v>
      </c>
      <c r="E592" s="6">
        <v>36315</v>
      </c>
      <c r="F592" s="5" t="s">
        <v>16</v>
      </c>
      <c r="G592" s="5" t="s">
        <v>249</v>
      </c>
      <c r="H592" s="6">
        <v>44196</v>
      </c>
      <c r="I592" s="5" t="s">
        <v>24</v>
      </c>
      <c r="J592" s="5" t="s">
        <v>27</v>
      </c>
      <c r="K592" s="7">
        <f ca="1">YEAR(TODAY())-YEAR(DIM_CUSTOMERS[[#This Row],[BirthDate]])</f>
        <v>25</v>
      </c>
      <c r="L592" s="8" t="str" cm="1">
        <f t="array" aca="1" ref="L592" ca="1">_xlfn.IFS(DIM_CUSTOMERS[[#This Row],[Age]]&gt;60, "60+", DIM_CUSTOMERS[[#This Row],[Age]]&gt;21, "22-59", DIM_CUSTOMERS[[#This Row],[Age]]&gt;=18, "18-21", DIM_CUSTOMERS[[#This Row],[Age]]&lt;=17, "1-18")</f>
        <v>22-59</v>
      </c>
    </row>
    <row r="593" spans="1:12" x14ac:dyDescent="0.3">
      <c r="A593" s="8">
        <v>10591</v>
      </c>
      <c r="B593" s="5" t="s">
        <v>10254</v>
      </c>
      <c r="C593" s="5" t="s">
        <v>9259</v>
      </c>
      <c r="D593" s="5" t="s">
        <v>14</v>
      </c>
      <c r="E593" s="6">
        <v>17683</v>
      </c>
      <c r="F593" s="5" t="s">
        <v>16</v>
      </c>
      <c r="G593" s="5" t="s">
        <v>249</v>
      </c>
      <c r="H593" s="6">
        <v>44922</v>
      </c>
      <c r="I593" s="5" t="s">
        <v>21</v>
      </c>
      <c r="J593" s="5" t="s">
        <v>27</v>
      </c>
      <c r="K593" s="7">
        <f ca="1">YEAR(TODAY())-YEAR(DIM_CUSTOMERS[[#This Row],[BirthDate]])</f>
        <v>76</v>
      </c>
      <c r="L593" s="8" t="str" cm="1">
        <f t="array" aca="1" ref="L593" ca="1">_xlfn.IFS(DIM_CUSTOMERS[[#This Row],[Age]]&gt;60, "60+", DIM_CUSTOMERS[[#This Row],[Age]]&gt;21, "22-59", DIM_CUSTOMERS[[#This Row],[Age]]&gt;=18, "18-21", DIM_CUSTOMERS[[#This Row],[Age]]&lt;=17, "1-18")</f>
        <v>60+</v>
      </c>
    </row>
    <row r="594" spans="1:12" x14ac:dyDescent="0.3">
      <c r="A594" s="8">
        <v>10592</v>
      </c>
      <c r="B594" s="5" t="s">
        <v>10255</v>
      </c>
      <c r="C594" s="5" t="s">
        <v>9260</v>
      </c>
      <c r="D594" s="5" t="s">
        <v>14</v>
      </c>
      <c r="E594" s="6">
        <v>35075</v>
      </c>
      <c r="F594" s="5" t="s">
        <v>16</v>
      </c>
      <c r="G594" s="5" t="s">
        <v>248</v>
      </c>
      <c r="H594" s="6">
        <v>45396</v>
      </c>
      <c r="I594" s="5" t="s">
        <v>23</v>
      </c>
      <c r="J594" s="5" t="s">
        <v>27</v>
      </c>
      <c r="K594" s="7">
        <f ca="1">YEAR(TODAY())-YEAR(DIM_CUSTOMERS[[#This Row],[BirthDate]])</f>
        <v>28</v>
      </c>
      <c r="L594" s="8" t="str" cm="1">
        <f t="array" aca="1" ref="L594" ca="1">_xlfn.IFS(DIM_CUSTOMERS[[#This Row],[Age]]&gt;60, "60+", DIM_CUSTOMERS[[#This Row],[Age]]&gt;21, "22-59", DIM_CUSTOMERS[[#This Row],[Age]]&gt;=18, "18-21", DIM_CUSTOMERS[[#This Row],[Age]]&lt;=17, "1-18")</f>
        <v>22-59</v>
      </c>
    </row>
    <row r="595" spans="1:12" x14ac:dyDescent="0.3">
      <c r="A595" s="8">
        <v>10593</v>
      </c>
      <c r="B595" s="5" t="s">
        <v>10256</v>
      </c>
      <c r="C595" s="5" t="s">
        <v>9261</v>
      </c>
      <c r="D595" s="5" t="s">
        <v>13</v>
      </c>
      <c r="E595" s="6">
        <v>31725</v>
      </c>
      <c r="F595" s="5" t="s">
        <v>16</v>
      </c>
      <c r="G595" s="5" t="s">
        <v>248</v>
      </c>
      <c r="H595" s="6">
        <v>44606</v>
      </c>
      <c r="I595" s="5" t="s">
        <v>22</v>
      </c>
      <c r="J595" s="5" t="s">
        <v>25</v>
      </c>
      <c r="K595" s="7">
        <f ca="1">YEAR(TODAY())-YEAR(DIM_CUSTOMERS[[#This Row],[BirthDate]])</f>
        <v>38</v>
      </c>
      <c r="L595" s="8" t="str" cm="1">
        <f t="array" aca="1" ref="L595" ca="1">_xlfn.IFS(DIM_CUSTOMERS[[#This Row],[Age]]&gt;60, "60+", DIM_CUSTOMERS[[#This Row],[Age]]&gt;21, "22-59", DIM_CUSTOMERS[[#This Row],[Age]]&gt;=18, "18-21", DIM_CUSTOMERS[[#This Row],[Age]]&lt;=17, "1-18")</f>
        <v>22-59</v>
      </c>
    </row>
    <row r="596" spans="1:12" x14ac:dyDescent="0.3">
      <c r="A596" s="8">
        <v>10594</v>
      </c>
      <c r="B596" s="5" t="s">
        <v>10257</v>
      </c>
      <c r="C596" s="5" t="s">
        <v>9262</v>
      </c>
      <c r="D596" s="5" t="s">
        <v>13</v>
      </c>
      <c r="E596" s="6">
        <v>23222</v>
      </c>
      <c r="F596" s="5" t="s">
        <v>16</v>
      </c>
      <c r="G596" s="5" t="s">
        <v>248</v>
      </c>
      <c r="H596" s="6">
        <v>44120</v>
      </c>
      <c r="I596" s="5" t="s">
        <v>23</v>
      </c>
      <c r="J596" s="5" t="s">
        <v>26</v>
      </c>
      <c r="K596" s="7">
        <f ca="1">YEAR(TODAY())-YEAR(DIM_CUSTOMERS[[#This Row],[BirthDate]])</f>
        <v>61</v>
      </c>
      <c r="L596" s="8" t="str" cm="1">
        <f t="array" aca="1" ref="L596" ca="1">_xlfn.IFS(DIM_CUSTOMERS[[#This Row],[Age]]&gt;60, "60+", DIM_CUSTOMERS[[#This Row],[Age]]&gt;21, "22-59", DIM_CUSTOMERS[[#This Row],[Age]]&gt;=18, "18-21", DIM_CUSTOMERS[[#This Row],[Age]]&lt;=17, "1-18")</f>
        <v>60+</v>
      </c>
    </row>
    <row r="597" spans="1:12" x14ac:dyDescent="0.3">
      <c r="A597" s="8">
        <v>10595</v>
      </c>
      <c r="B597" s="5" t="s">
        <v>10258</v>
      </c>
      <c r="C597" s="5" t="s">
        <v>8770</v>
      </c>
      <c r="D597" s="5" t="s">
        <v>13</v>
      </c>
      <c r="E597" s="6">
        <v>26674</v>
      </c>
      <c r="F597" s="5" t="s">
        <v>16</v>
      </c>
      <c r="G597" s="5" t="s">
        <v>256</v>
      </c>
      <c r="H597" s="6">
        <v>44235</v>
      </c>
      <c r="I597" s="5" t="s">
        <v>22</v>
      </c>
      <c r="J597" s="5" t="s">
        <v>27</v>
      </c>
      <c r="K597" s="7">
        <f ca="1">YEAR(TODAY())-YEAR(DIM_CUSTOMERS[[#This Row],[BirthDate]])</f>
        <v>51</v>
      </c>
      <c r="L597" s="8" t="str" cm="1">
        <f t="array" aca="1" ref="L597" ca="1">_xlfn.IFS(DIM_CUSTOMERS[[#This Row],[Age]]&gt;60, "60+", DIM_CUSTOMERS[[#This Row],[Age]]&gt;21, "22-59", DIM_CUSTOMERS[[#This Row],[Age]]&gt;=18, "18-21", DIM_CUSTOMERS[[#This Row],[Age]]&lt;=17, "1-18")</f>
        <v>22-59</v>
      </c>
    </row>
    <row r="598" spans="1:12" x14ac:dyDescent="0.3">
      <c r="A598" s="8">
        <v>10596</v>
      </c>
      <c r="B598" s="5" t="s">
        <v>10259</v>
      </c>
      <c r="C598" s="5" t="s">
        <v>9263</v>
      </c>
      <c r="D598" s="5" t="s">
        <v>13</v>
      </c>
      <c r="E598" s="6">
        <v>28062</v>
      </c>
      <c r="F598" s="5" t="s">
        <v>16</v>
      </c>
      <c r="G598" s="5" t="s">
        <v>248</v>
      </c>
      <c r="H598" s="6">
        <v>45126</v>
      </c>
      <c r="I598" s="5" t="s">
        <v>21</v>
      </c>
      <c r="J598" s="5" t="s">
        <v>26</v>
      </c>
      <c r="K598" s="7">
        <f ca="1">YEAR(TODAY())-YEAR(DIM_CUSTOMERS[[#This Row],[BirthDate]])</f>
        <v>48</v>
      </c>
      <c r="L598" s="8" t="str" cm="1">
        <f t="array" aca="1" ref="L598" ca="1">_xlfn.IFS(DIM_CUSTOMERS[[#This Row],[Age]]&gt;60, "60+", DIM_CUSTOMERS[[#This Row],[Age]]&gt;21, "22-59", DIM_CUSTOMERS[[#This Row],[Age]]&gt;=18, "18-21", DIM_CUSTOMERS[[#This Row],[Age]]&lt;=17, "1-18")</f>
        <v>22-59</v>
      </c>
    </row>
    <row r="599" spans="1:12" x14ac:dyDescent="0.3">
      <c r="A599" s="8">
        <v>10597</v>
      </c>
      <c r="B599" s="5" t="s">
        <v>10260</v>
      </c>
      <c r="C599" s="5" t="s">
        <v>9264</v>
      </c>
      <c r="D599" s="5" t="s">
        <v>13</v>
      </c>
      <c r="E599" s="6">
        <v>27915</v>
      </c>
      <c r="F599" s="5" t="s">
        <v>16</v>
      </c>
      <c r="G599" s="5" t="s">
        <v>250</v>
      </c>
      <c r="H599" s="6">
        <v>45518</v>
      </c>
      <c r="I599" s="5" t="s">
        <v>24</v>
      </c>
      <c r="J599" s="5" t="s">
        <v>26</v>
      </c>
      <c r="K599" s="7">
        <f ca="1">YEAR(TODAY())-YEAR(DIM_CUSTOMERS[[#This Row],[BirthDate]])</f>
        <v>48</v>
      </c>
      <c r="L599" s="8" t="str" cm="1">
        <f t="array" aca="1" ref="L599" ca="1">_xlfn.IFS(DIM_CUSTOMERS[[#This Row],[Age]]&gt;60, "60+", DIM_CUSTOMERS[[#This Row],[Age]]&gt;21, "22-59", DIM_CUSTOMERS[[#This Row],[Age]]&gt;=18, "18-21", DIM_CUSTOMERS[[#This Row],[Age]]&lt;=17, "1-18")</f>
        <v>22-59</v>
      </c>
    </row>
    <row r="600" spans="1:12" x14ac:dyDescent="0.3">
      <c r="A600" s="8">
        <v>10598</v>
      </c>
      <c r="B600" s="5" t="s">
        <v>10261</v>
      </c>
      <c r="C600" s="5" t="s">
        <v>9265</v>
      </c>
      <c r="D600" s="5" t="s">
        <v>13</v>
      </c>
      <c r="E600" s="6">
        <v>18278</v>
      </c>
      <c r="F600" s="5" t="s">
        <v>16</v>
      </c>
      <c r="G600" s="5" t="s">
        <v>249</v>
      </c>
      <c r="H600" s="6">
        <v>44212</v>
      </c>
      <c r="I600" s="5" t="s">
        <v>24</v>
      </c>
      <c r="J600" s="5" t="s">
        <v>27</v>
      </c>
      <c r="K600" s="7">
        <f ca="1">YEAR(TODAY())-YEAR(DIM_CUSTOMERS[[#This Row],[BirthDate]])</f>
        <v>74</v>
      </c>
      <c r="L600" s="8" t="str" cm="1">
        <f t="array" aca="1" ref="L600" ca="1">_xlfn.IFS(DIM_CUSTOMERS[[#This Row],[Age]]&gt;60, "60+", DIM_CUSTOMERS[[#This Row],[Age]]&gt;21, "22-59", DIM_CUSTOMERS[[#This Row],[Age]]&gt;=18, "18-21", DIM_CUSTOMERS[[#This Row],[Age]]&lt;=17, "1-18")</f>
        <v>60+</v>
      </c>
    </row>
    <row r="601" spans="1:12" x14ac:dyDescent="0.3">
      <c r="A601" s="8">
        <v>10599</v>
      </c>
      <c r="B601" s="5" t="s">
        <v>10262</v>
      </c>
      <c r="C601" s="5" t="s">
        <v>9266</v>
      </c>
      <c r="D601" s="5" t="s">
        <v>14</v>
      </c>
      <c r="E601" s="6">
        <v>30630</v>
      </c>
      <c r="F601" s="5" t="s">
        <v>16</v>
      </c>
      <c r="G601" s="5" t="s">
        <v>248</v>
      </c>
      <c r="H601" s="6">
        <v>45487</v>
      </c>
      <c r="I601" s="5" t="s">
        <v>23</v>
      </c>
      <c r="J601" s="5" t="s">
        <v>27</v>
      </c>
      <c r="K601" s="7">
        <f ca="1">YEAR(TODAY())-YEAR(DIM_CUSTOMERS[[#This Row],[BirthDate]])</f>
        <v>41</v>
      </c>
      <c r="L601" s="8" t="str" cm="1">
        <f t="array" aca="1" ref="L601" ca="1">_xlfn.IFS(DIM_CUSTOMERS[[#This Row],[Age]]&gt;60, "60+", DIM_CUSTOMERS[[#This Row],[Age]]&gt;21, "22-59", DIM_CUSTOMERS[[#This Row],[Age]]&gt;=18, "18-21", DIM_CUSTOMERS[[#This Row],[Age]]&lt;=17, "1-18")</f>
        <v>22-59</v>
      </c>
    </row>
    <row r="602" spans="1:12" x14ac:dyDescent="0.3">
      <c r="A602" s="8">
        <v>10600</v>
      </c>
      <c r="B602" s="5" t="s">
        <v>10263</v>
      </c>
      <c r="C602" s="5" t="s">
        <v>9267</v>
      </c>
      <c r="D602" s="5" t="s">
        <v>14</v>
      </c>
      <c r="E602" s="6">
        <v>16777</v>
      </c>
      <c r="F602" s="5" t="s">
        <v>15</v>
      </c>
      <c r="G602" s="5" t="s">
        <v>258</v>
      </c>
      <c r="H602" s="6">
        <v>44569</v>
      </c>
      <c r="I602" s="5" t="s">
        <v>22</v>
      </c>
      <c r="J602" s="5" t="s">
        <v>25</v>
      </c>
      <c r="K602" s="7">
        <f ca="1">YEAR(TODAY())-YEAR(DIM_CUSTOMERS[[#This Row],[BirthDate]])</f>
        <v>79</v>
      </c>
      <c r="L602" s="8" t="str" cm="1">
        <f t="array" aca="1" ref="L602" ca="1">_xlfn.IFS(DIM_CUSTOMERS[[#This Row],[Age]]&gt;60, "60+", DIM_CUSTOMERS[[#This Row],[Age]]&gt;21, "22-59", DIM_CUSTOMERS[[#This Row],[Age]]&gt;=18, "18-21", DIM_CUSTOMERS[[#This Row],[Age]]&lt;=17, "1-18")</f>
        <v>60+</v>
      </c>
    </row>
    <row r="603" spans="1:12" x14ac:dyDescent="0.3">
      <c r="A603" s="8">
        <v>10601</v>
      </c>
      <c r="B603" s="5" t="s">
        <v>10264</v>
      </c>
      <c r="C603" s="5" t="s">
        <v>9268</v>
      </c>
      <c r="D603" s="5" t="s">
        <v>13</v>
      </c>
      <c r="E603" s="6">
        <v>38502</v>
      </c>
      <c r="F603" s="5" t="s">
        <v>15</v>
      </c>
      <c r="G603" s="5" t="s">
        <v>258</v>
      </c>
      <c r="H603" s="6">
        <v>44072</v>
      </c>
      <c r="I603" s="5" t="s">
        <v>23</v>
      </c>
      <c r="J603" s="5" t="s">
        <v>25</v>
      </c>
      <c r="K603" s="7">
        <f ca="1">YEAR(TODAY())-YEAR(DIM_CUSTOMERS[[#This Row],[BirthDate]])</f>
        <v>19</v>
      </c>
      <c r="L603" s="8" t="str" cm="1">
        <f t="array" aca="1" ref="L603" ca="1">_xlfn.IFS(DIM_CUSTOMERS[[#This Row],[Age]]&gt;60, "60+", DIM_CUSTOMERS[[#This Row],[Age]]&gt;21, "22-59", DIM_CUSTOMERS[[#This Row],[Age]]&gt;=18, "18-21", DIM_CUSTOMERS[[#This Row],[Age]]&lt;=17, "1-18")</f>
        <v>18-21</v>
      </c>
    </row>
    <row r="604" spans="1:12" x14ac:dyDescent="0.3">
      <c r="A604" s="8">
        <v>10602</v>
      </c>
      <c r="B604" s="5" t="s">
        <v>10265</v>
      </c>
      <c r="C604" s="5" t="s">
        <v>9269</v>
      </c>
      <c r="D604" s="5" t="s">
        <v>14</v>
      </c>
      <c r="E604" s="6">
        <v>16735</v>
      </c>
      <c r="F604" s="5" t="s">
        <v>15</v>
      </c>
      <c r="G604" s="5" t="s">
        <v>252</v>
      </c>
      <c r="H604" s="6">
        <v>45260</v>
      </c>
      <c r="I604" s="5" t="s">
        <v>24</v>
      </c>
      <c r="J604" s="5" t="s">
        <v>25</v>
      </c>
      <c r="K604" s="7">
        <f ca="1">YEAR(TODAY())-YEAR(DIM_CUSTOMERS[[#This Row],[BirthDate]])</f>
        <v>79</v>
      </c>
      <c r="L604" s="8" t="str" cm="1">
        <f t="array" aca="1" ref="L604" ca="1">_xlfn.IFS(DIM_CUSTOMERS[[#This Row],[Age]]&gt;60, "60+", DIM_CUSTOMERS[[#This Row],[Age]]&gt;21, "22-59", DIM_CUSTOMERS[[#This Row],[Age]]&gt;=18, "18-21", DIM_CUSTOMERS[[#This Row],[Age]]&lt;=17, "1-18")</f>
        <v>60+</v>
      </c>
    </row>
    <row r="605" spans="1:12" x14ac:dyDescent="0.3">
      <c r="A605" s="8">
        <v>10603</v>
      </c>
      <c r="B605" s="5" t="s">
        <v>10266</v>
      </c>
      <c r="C605" s="5" t="s">
        <v>9270</v>
      </c>
      <c r="D605" s="5" t="s">
        <v>14</v>
      </c>
      <c r="E605" s="6">
        <v>36152</v>
      </c>
      <c r="F605" s="5" t="s">
        <v>15</v>
      </c>
      <c r="G605" s="5" t="s">
        <v>251</v>
      </c>
      <c r="H605" s="6">
        <v>44815</v>
      </c>
      <c r="I605" s="5" t="s">
        <v>22</v>
      </c>
      <c r="J605" s="5" t="s">
        <v>25</v>
      </c>
      <c r="K605" s="7">
        <f ca="1">YEAR(TODAY())-YEAR(DIM_CUSTOMERS[[#This Row],[BirthDate]])</f>
        <v>26</v>
      </c>
      <c r="L605" s="8" t="str" cm="1">
        <f t="array" aca="1" ref="L605" ca="1">_xlfn.IFS(DIM_CUSTOMERS[[#This Row],[Age]]&gt;60, "60+", DIM_CUSTOMERS[[#This Row],[Age]]&gt;21, "22-59", DIM_CUSTOMERS[[#This Row],[Age]]&gt;=18, "18-21", DIM_CUSTOMERS[[#This Row],[Age]]&lt;=17, "1-18")</f>
        <v>22-59</v>
      </c>
    </row>
    <row r="606" spans="1:12" x14ac:dyDescent="0.3">
      <c r="A606" s="8">
        <v>10604</v>
      </c>
      <c r="B606" s="5" t="s">
        <v>10267</v>
      </c>
      <c r="C606" s="5" t="s">
        <v>9271</v>
      </c>
      <c r="D606" s="5" t="s">
        <v>13</v>
      </c>
      <c r="E606" s="6">
        <v>24974</v>
      </c>
      <c r="F606" s="5" t="s">
        <v>15</v>
      </c>
      <c r="G606" s="5" t="s">
        <v>253</v>
      </c>
      <c r="H606" s="6">
        <v>45361</v>
      </c>
      <c r="I606" s="5" t="s">
        <v>22</v>
      </c>
      <c r="J606" s="5" t="s">
        <v>27</v>
      </c>
      <c r="K606" s="7">
        <f ca="1">YEAR(TODAY())-YEAR(DIM_CUSTOMERS[[#This Row],[BirthDate]])</f>
        <v>56</v>
      </c>
      <c r="L606" s="8" t="str" cm="1">
        <f t="array" aca="1" ref="L606" ca="1">_xlfn.IFS(DIM_CUSTOMERS[[#This Row],[Age]]&gt;60, "60+", DIM_CUSTOMERS[[#This Row],[Age]]&gt;21, "22-59", DIM_CUSTOMERS[[#This Row],[Age]]&gt;=18, "18-21", DIM_CUSTOMERS[[#This Row],[Age]]&lt;=17, "1-18")</f>
        <v>22-59</v>
      </c>
    </row>
    <row r="607" spans="1:12" x14ac:dyDescent="0.3">
      <c r="A607" s="8">
        <v>10605</v>
      </c>
      <c r="B607" s="5" t="s">
        <v>10268</v>
      </c>
      <c r="C607" s="5" t="s">
        <v>9272</v>
      </c>
      <c r="D607" s="5" t="s">
        <v>13</v>
      </c>
      <c r="E607" s="6">
        <v>20963</v>
      </c>
      <c r="F607" s="5" t="s">
        <v>15</v>
      </c>
      <c r="G607" s="5" t="s">
        <v>252</v>
      </c>
      <c r="H607" s="6">
        <v>44113</v>
      </c>
      <c r="I607" s="5" t="s">
        <v>23</v>
      </c>
      <c r="J607" s="5" t="s">
        <v>26</v>
      </c>
      <c r="K607" s="7">
        <f ca="1">YEAR(TODAY())-YEAR(DIM_CUSTOMERS[[#This Row],[BirthDate]])</f>
        <v>67</v>
      </c>
      <c r="L607" s="8" t="str" cm="1">
        <f t="array" aca="1" ref="L607" ca="1">_xlfn.IFS(DIM_CUSTOMERS[[#This Row],[Age]]&gt;60, "60+", DIM_CUSTOMERS[[#This Row],[Age]]&gt;21, "22-59", DIM_CUSTOMERS[[#This Row],[Age]]&gt;=18, "18-21", DIM_CUSTOMERS[[#This Row],[Age]]&lt;=17, "1-18")</f>
        <v>60+</v>
      </c>
    </row>
    <row r="608" spans="1:12" x14ac:dyDescent="0.3">
      <c r="A608" s="8">
        <v>10606</v>
      </c>
      <c r="B608" s="5" t="s">
        <v>10269</v>
      </c>
      <c r="C608" s="5" t="s">
        <v>9273</v>
      </c>
      <c r="D608" s="5" t="s">
        <v>14</v>
      </c>
      <c r="E608" s="6">
        <v>18038</v>
      </c>
      <c r="F608" s="5" t="s">
        <v>15</v>
      </c>
      <c r="G608" s="5" t="s">
        <v>252</v>
      </c>
      <c r="H608" s="6">
        <v>44303</v>
      </c>
      <c r="I608" s="5" t="s">
        <v>23</v>
      </c>
      <c r="J608" s="5" t="s">
        <v>25</v>
      </c>
      <c r="K608" s="7">
        <f ca="1">YEAR(TODAY())-YEAR(DIM_CUSTOMERS[[#This Row],[BirthDate]])</f>
        <v>75</v>
      </c>
      <c r="L608" s="8" t="str" cm="1">
        <f t="array" aca="1" ref="L608" ca="1">_xlfn.IFS(DIM_CUSTOMERS[[#This Row],[Age]]&gt;60, "60+", DIM_CUSTOMERS[[#This Row],[Age]]&gt;21, "22-59", DIM_CUSTOMERS[[#This Row],[Age]]&gt;=18, "18-21", DIM_CUSTOMERS[[#This Row],[Age]]&lt;=17, "1-18")</f>
        <v>60+</v>
      </c>
    </row>
    <row r="609" spans="1:12" x14ac:dyDescent="0.3">
      <c r="A609" s="8">
        <v>10607</v>
      </c>
      <c r="B609" s="5" t="s">
        <v>10270</v>
      </c>
      <c r="C609" s="5" t="s">
        <v>9274</v>
      </c>
      <c r="D609" s="5" t="s">
        <v>14</v>
      </c>
      <c r="E609" s="6">
        <v>36827</v>
      </c>
      <c r="F609" s="5" t="s">
        <v>15</v>
      </c>
      <c r="G609" s="5" t="s">
        <v>258</v>
      </c>
      <c r="H609" s="6">
        <v>44064</v>
      </c>
      <c r="I609" s="5" t="s">
        <v>24</v>
      </c>
      <c r="J609" s="5" t="s">
        <v>27</v>
      </c>
      <c r="K609" s="7">
        <f ca="1">YEAR(TODAY())-YEAR(DIM_CUSTOMERS[[#This Row],[BirthDate]])</f>
        <v>24</v>
      </c>
      <c r="L609" s="8" t="str" cm="1">
        <f t="array" aca="1" ref="L609" ca="1">_xlfn.IFS(DIM_CUSTOMERS[[#This Row],[Age]]&gt;60, "60+", DIM_CUSTOMERS[[#This Row],[Age]]&gt;21, "22-59", DIM_CUSTOMERS[[#This Row],[Age]]&gt;=18, "18-21", DIM_CUSTOMERS[[#This Row],[Age]]&lt;=17, "1-18")</f>
        <v>22-59</v>
      </c>
    </row>
    <row r="610" spans="1:12" x14ac:dyDescent="0.3">
      <c r="A610" s="8">
        <v>10608</v>
      </c>
      <c r="B610" s="5" t="s">
        <v>10271</v>
      </c>
      <c r="C610" s="5" t="s">
        <v>9275</v>
      </c>
      <c r="D610" s="5" t="s">
        <v>14</v>
      </c>
      <c r="E610" s="6">
        <v>18462</v>
      </c>
      <c r="F610" s="5" t="s">
        <v>15</v>
      </c>
      <c r="G610" s="5" t="s">
        <v>253</v>
      </c>
      <c r="H610" s="6">
        <v>44737</v>
      </c>
      <c r="I610" s="5" t="s">
        <v>21</v>
      </c>
      <c r="J610" s="5" t="s">
        <v>26</v>
      </c>
      <c r="K610" s="7">
        <f ca="1">YEAR(TODAY())-YEAR(DIM_CUSTOMERS[[#This Row],[BirthDate]])</f>
        <v>74</v>
      </c>
      <c r="L610" s="8" t="str" cm="1">
        <f t="array" aca="1" ref="L610" ca="1">_xlfn.IFS(DIM_CUSTOMERS[[#This Row],[Age]]&gt;60, "60+", DIM_CUSTOMERS[[#This Row],[Age]]&gt;21, "22-59", DIM_CUSTOMERS[[#This Row],[Age]]&gt;=18, "18-21", DIM_CUSTOMERS[[#This Row],[Age]]&lt;=17, "1-18")</f>
        <v>60+</v>
      </c>
    </row>
    <row r="611" spans="1:12" x14ac:dyDescent="0.3">
      <c r="A611" s="8">
        <v>10609</v>
      </c>
      <c r="B611" s="5" t="s">
        <v>10272</v>
      </c>
      <c r="C611" s="5" t="s">
        <v>9276</v>
      </c>
      <c r="D611" s="5" t="s">
        <v>13</v>
      </c>
      <c r="E611" s="6">
        <v>35774</v>
      </c>
      <c r="F611" s="5" t="s">
        <v>15</v>
      </c>
      <c r="G611" s="5" t="s">
        <v>253</v>
      </c>
      <c r="H611" s="6">
        <v>44096</v>
      </c>
      <c r="I611" s="5" t="s">
        <v>20</v>
      </c>
      <c r="J611" s="5" t="s">
        <v>25</v>
      </c>
      <c r="K611" s="7">
        <f ca="1">YEAR(TODAY())-YEAR(DIM_CUSTOMERS[[#This Row],[BirthDate]])</f>
        <v>27</v>
      </c>
      <c r="L611" s="8" t="str" cm="1">
        <f t="array" aca="1" ref="L611" ca="1">_xlfn.IFS(DIM_CUSTOMERS[[#This Row],[Age]]&gt;60, "60+", DIM_CUSTOMERS[[#This Row],[Age]]&gt;21, "22-59", DIM_CUSTOMERS[[#This Row],[Age]]&gt;=18, "18-21", DIM_CUSTOMERS[[#This Row],[Age]]&lt;=17, "1-18")</f>
        <v>22-59</v>
      </c>
    </row>
    <row r="612" spans="1:12" x14ac:dyDescent="0.3">
      <c r="A612" s="8">
        <v>10610</v>
      </c>
      <c r="B612" s="5" t="s">
        <v>10273</v>
      </c>
      <c r="C612" s="5" t="s">
        <v>9277</v>
      </c>
      <c r="D612" s="5" t="s">
        <v>14</v>
      </c>
      <c r="E612" s="6">
        <v>34898</v>
      </c>
      <c r="F612" s="5" t="s">
        <v>15</v>
      </c>
      <c r="G612" s="5" t="s">
        <v>258</v>
      </c>
      <c r="H612" s="6">
        <v>44806</v>
      </c>
      <c r="I612" s="5" t="s">
        <v>21</v>
      </c>
      <c r="J612" s="5" t="s">
        <v>25</v>
      </c>
      <c r="K612" s="7">
        <f ca="1">YEAR(TODAY())-YEAR(DIM_CUSTOMERS[[#This Row],[BirthDate]])</f>
        <v>29</v>
      </c>
      <c r="L612" s="8" t="str" cm="1">
        <f t="array" aca="1" ref="L612" ca="1">_xlfn.IFS(DIM_CUSTOMERS[[#This Row],[Age]]&gt;60, "60+", DIM_CUSTOMERS[[#This Row],[Age]]&gt;21, "22-59", DIM_CUSTOMERS[[#This Row],[Age]]&gt;=18, "18-21", DIM_CUSTOMERS[[#This Row],[Age]]&lt;=17, "1-18")</f>
        <v>22-59</v>
      </c>
    </row>
    <row r="613" spans="1:12" x14ac:dyDescent="0.3">
      <c r="A613" s="8">
        <v>10611</v>
      </c>
      <c r="B613" s="5" t="s">
        <v>10274</v>
      </c>
      <c r="C613" s="5" t="s">
        <v>9278</v>
      </c>
      <c r="D613" s="5" t="s">
        <v>13</v>
      </c>
      <c r="E613" s="6">
        <v>20039</v>
      </c>
      <c r="F613" s="5" t="s">
        <v>15</v>
      </c>
      <c r="G613" s="5" t="s">
        <v>251</v>
      </c>
      <c r="H613" s="6">
        <v>44341</v>
      </c>
      <c r="I613" s="5" t="s">
        <v>23</v>
      </c>
      <c r="J613" s="5" t="s">
        <v>25</v>
      </c>
      <c r="K613" s="7">
        <f ca="1">YEAR(TODAY())-YEAR(DIM_CUSTOMERS[[#This Row],[BirthDate]])</f>
        <v>70</v>
      </c>
      <c r="L613" s="8" t="str" cm="1">
        <f t="array" aca="1" ref="L613" ca="1">_xlfn.IFS(DIM_CUSTOMERS[[#This Row],[Age]]&gt;60, "60+", DIM_CUSTOMERS[[#This Row],[Age]]&gt;21, "22-59", DIM_CUSTOMERS[[#This Row],[Age]]&gt;=18, "18-21", DIM_CUSTOMERS[[#This Row],[Age]]&lt;=17, "1-18")</f>
        <v>60+</v>
      </c>
    </row>
    <row r="614" spans="1:12" x14ac:dyDescent="0.3">
      <c r="A614" s="8">
        <v>10612</v>
      </c>
      <c r="B614" s="5" t="s">
        <v>10275</v>
      </c>
      <c r="C614" s="5" t="s">
        <v>9279</v>
      </c>
      <c r="D614" s="5" t="s">
        <v>13</v>
      </c>
      <c r="E614" s="6">
        <v>17626</v>
      </c>
      <c r="F614" s="5" t="s">
        <v>15</v>
      </c>
      <c r="G614" s="5" t="s">
        <v>252</v>
      </c>
      <c r="H614" s="6">
        <v>44619</v>
      </c>
      <c r="I614" s="5" t="s">
        <v>24</v>
      </c>
      <c r="J614" s="5" t="s">
        <v>27</v>
      </c>
      <c r="K614" s="7">
        <f ca="1">YEAR(TODAY())-YEAR(DIM_CUSTOMERS[[#This Row],[BirthDate]])</f>
        <v>76</v>
      </c>
      <c r="L614" s="8" t="str" cm="1">
        <f t="array" aca="1" ref="L614" ca="1">_xlfn.IFS(DIM_CUSTOMERS[[#This Row],[Age]]&gt;60, "60+", DIM_CUSTOMERS[[#This Row],[Age]]&gt;21, "22-59", DIM_CUSTOMERS[[#This Row],[Age]]&gt;=18, "18-21", DIM_CUSTOMERS[[#This Row],[Age]]&lt;=17, "1-18")</f>
        <v>60+</v>
      </c>
    </row>
    <row r="615" spans="1:12" x14ac:dyDescent="0.3">
      <c r="A615" s="8">
        <v>10613</v>
      </c>
      <c r="B615" s="5" t="s">
        <v>10276</v>
      </c>
      <c r="C615" s="5" t="s">
        <v>9280</v>
      </c>
      <c r="D615" s="5" t="s">
        <v>14</v>
      </c>
      <c r="E615" s="6">
        <v>24179</v>
      </c>
      <c r="F615" s="5" t="s">
        <v>15</v>
      </c>
      <c r="G615" s="5" t="s">
        <v>251</v>
      </c>
      <c r="H615" s="6">
        <v>44377</v>
      </c>
      <c r="I615" s="5" t="s">
        <v>24</v>
      </c>
      <c r="J615" s="5" t="s">
        <v>26</v>
      </c>
      <c r="K615" s="7">
        <f ca="1">YEAR(TODAY())-YEAR(DIM_CUSTOMERS[[#This Row],[BirthDate]])</f>
        <v>58</v>
      </c>
      <c r="L615" s="8" t="str" cm="1">
        <f t="array" aca="1" ref="L615" ca="1">_xlfn.IFS(DIM_CUSTOMERS[[#This Row],[Age]]&gt;60, "60+", DIM_CUSTOMERS[[#This Row],[Age]]&gt;21, "22-59", DIM_CUSTOMERS[[#This Row],[Age]]&gt;=18, "18-21", DIM_CUSTOMERS[[#This Row],[Age]]&lt;=17, "1-18")</f>
        <v>22-59</v>
      </c>
    </row>
    <row r="616" spans="1:12" x14ac:dyDescent="0.3">
      <c r="A616" s="8">
        <v>10614</v>
      </c>
      <c r="B616" s="5" t="s">
        <v>10277</v>
      </c>
      <c r="C616" s="5" t="s">
        <v>9281</v>
      </c>
      <c r="D616" s="5" t="s">
        <v>13</v>
      </c>
      <c r="E616" s="6">
        <v>32905</v>
      </c>
      <c r="F616" s="5" t="s">
        <v>15</v>
      </c>
      <c r="G616" s="5" t="s">
        <v>251</v>
      </c>
      <c r="H616" s="6">
        <v>43899</v>
      </c>
      <c r="I616" s="5" t="s">
        <v>21</v>
      </c>
      <c r="J616" s="5" t="s">
        <v>25</v>
      </c>
      <c r="K616" s="7">
        <f ca="1">YEAR(TODAY())-YEAR(DIM_CUSTOMERS[[#This Row],[BirthDate]])</f>
        <v>34</v>
      </c>
      <c r="L616" s="8" t="str" cm="1">
        <f t="array" aca="1" ref="L616" ca="1">_xlfn.IFS(DIM_CUSTOMERS[[#This Row],[Age]]&gt;60, "60+", DIM_CUSTOMERS[[#This Row],[Age]]&gt;21, "22-59", DIM_CUSTOMERS[[#This Row],[Age]]&gt;=18, "18-21", DIM_CUSTOMERS[[#This Row],[Age]]&lt;=17, "1-18")</f>
        <v>22-59</v>
      </c>
    </row>
    <row r="617" spans="1:12" x14ac:dyDescent="0.3">
      <c r="A617" s="8">
        <v>10615</v>
      </c>
      <c r="B617" s="5" t="s">
        <v>10278</v>
      </c>
      <c r="C617" s="5" t="s">
        <v>9282</v>
      </c>
      <c r="D617" s="5" t="s">
        <v>13</v>
      </c>
      <c r="E617" s="6">
        <v>23042</v>
      </c>
      <c r="F617" s="5" t="s">
        <v>15</v>
      </c>
      <c r="G617" s="5" t="s">
        <v>258</v>
      </c>
      <c r="H617" s="6">
        <v>44762</v>
      </c>
      <c r="I617" s="5" t="s">
        <v>23</v>
      </c>
      <c r="J617" s="5" t="s">
        <v>27</v>
      </c>
      <c r="K617" s="7">
        <f ca="1">YEAR(TODAY())-YEAR(DIM_CUSTOMERS[[#This Row],[BirthDate]])</f>
        <v>61</v>
      </c>
      <c r="L617" s="8" t="str" cm="1">
        <f t="array" aca="1" ref="L617" ca="1">_xlfn.IFS(DIM_CUSTOMERS[[#This Row],[Age]]&gt;60, "60+", DIM_CUSTOMERS[[#This Row],[Age]]&gt;21, "22-59", DIM_CUSTOMERS[[#This Row],[Age]]&gt;=18, "18-21", DIM_CUSTOMERS[[#This Row],[Age]]&lt;=17, "1-18")</f>
        <v>60+</v>
      </c>
    </row>
    <row r="618" spans="1:12" x14ac:dyDescent="0.3">
      <c r="A618" s="8">
        <v>10616</v>
      </c>
      <c r="B618" s="5" t="s">
        <v>10279</v>
      </c>
      <c r="C618" s="5" t="s">
        <v>9283</v>
      </c>
      <c r="D618" s="5" t="s">
        <v>14</v>
      </c>
      <c r="E618" s="6">
        <v>22048</v>
      </c>
      <c r="F618" s="5" t="s">
        <v>15</v>
      </c>
      <c r="G618" s="5" t="s">
        <v>253</v>
      </c>
      <c r="H618" s="6">
        <v>45279</v>
      </c>
      <c r="I618" s="5" t="s">
        <v>23</v>
      </c>
      <c r="J618" s="5" t="s">
        <v>25</v>
      </c>
      <c r="K618" s="7">
        <f ca="1">YEAR(TODAY())-YEAR(DIM_CUSTOMERS[[#This Row],[BirthDate]])</f>
        <v>64</v>
      </c>
      <c r="L618" s="8" t="str" cm="1">
        <f t="array" aca="1" ref="L618" ca="1">_xlfn.IFS(DIM_CUSTOMERS[[#This Row],[Age]]&gt;60, "60+", DIM_CUSTOMERS[[#This Row],[Age]]&gt;21, "22-59", DIM_CUSTOMERS[[#This Row],[Age]]&gt;=18, "18-21", DIM_CUSTOMERS[[#This Row],[Age]]&lt;=17, "1-18")</f>
        <v>60+</v>
      </c>
    </row>
    <row r="619" spans="1:12" x14ac:dyDescent="0.3">
      <c r="A619" s="8">
        <v>10617</v>
      </c>
      <c r="B619" s="5" t="s">
        <v>10280</v>
      </c>
      <c r="C619" s="5" t="s">
        <v>9284</v>
      </c>
      <c r="D619" s="5" t="s">
        <v>14</v>
      </c>
      <c r="E619" s="6">
        <v>22511</v>
      </c>
      <c r="F619" s="5" t="s">
        <v>15</v>
      </c>
      <c r="G619" s="5" t="s">
        <v>253</v>
      </c>
      <c r="H619" s="6">
        <v>45102</v>
      </c>
      <c r="I619" s="5" t="s">
        <v>22</v>
      </c>
      <c r="J619" s="5" t="s">
        <v>25</v>
      </c>
      <c r="K619" s="7">
        <f ca="1">YEAR(TODAY())-YEAR(DIM_CUSTOMERS[[#This Row],[BirthDate]])</f>
        <v>63</v>
      </c>
      <c r="L619" s="8" t="str" cm="1">
        <f t="array" aca="1" ref="L619" ca="1">_xlfn.IFS(DIM_CUSTOMERS[[#This Row],[Age]]&gt;60, "60+", DIM_CUSTOMERS[[#This Row],[Age]]&gt;21, "22-59", DIM_CUSTOMERS[[#This Row],[Age]]&gt;=18, "18-21", DIM_CUSTOMERS[[#This Row],[Age]]&lt;=17, "1-18")</f>
        <v>60+</v>
      </c>
    </row>
    <row r="620" spans="1:12" x14ac:dyDescent="0.3">
      <c r="A620" s="8">
        <v>10618</v>
      </c>
      <c r="B620" s="5" t="s">
        <v>10281</v>
      </c>
      <c r="C620" s="5" t="s">
        <v>9285</v>
      </c>
      <c r="D620" s="5" t="s">
        <v>13</v>
      </c>
      <c r="E620" s="6">
        <v>19523</v>
      </c>
      <c r="F620" s="5" t="s">
        <v>15</v>
      </c>
      <c r="G620" s="5" t="s">
        <v>253</v>
      </c>
      <c r="H620" s="6">
        <v>44618</v>
      </c>
      <c r="I620" s="5" t="s">
        <v>23</v>
      </c>
      <c r="J620" s="5" t="s">
        <v>26</v>
      </c>
      <c r="K620" s="7">
        <f ca="1">YEAR(TODAY())-YEAR(DIM_CUSTOMERS[[#This Row],[BirthDate]])</f>
        <v>71</v>
      </c>
      <c r="L620" s="8" t="str" cm="1">
        <f t="array" aca="1" ref="L620" ca="1">_xlfn.IFS(DIM_CUSTOMERS[[#This Row],[Age]]&gt;60, "60+", DIM_CUSTOMERS[[#This Row],[Age]]&gt;21, "22-59", DIM_CUSTOMERS[[#This Row],[Age]]&gt;=18, "18-21", DIM_CUSTOMERS[[#This Row],[Age]]&lt;=17, "1-18")</f>
        <v>60+</v>
      </c>
    </row>
    <row r="621" spans="1:12" x14ac:dyDescent="0.3">
      <c r="A621" s="8">
        <v>10619</v>
      </c>
      <c r="B621" s="5" t="s">
        <v>10282</v>
      </c>
      <c r="C621" s="5" t="s">
        <v>9286</v>
      </c>
      <c r="D621" s="5" t="s">
        <v>14</v>
      </c>
      <c r="E621" s="6">
        <v>34015</v>
      </c>
      <c r="F621" s="5" t="s">
        <v>15</v>
      </c>
      <c r="G621" s="5" t="s">
        <v>252</v>
      </c>
      <c r="H621" s="6">
        <v>43804</v>
      </c>
      <c r="I621" s="5" t="s">
        <v>24</v>
      </c>
      <c r="J621" s="5" t="s">
        <v>25</v>
      </c>
      <c r="K621" s="7">
        <f ca="1">YEAR(TODAY())-YEAR(DIM_CUSTOMERS[[#This Row],[BirthDate]])</f>
        <v>31</v>
      </c>
      <c r="L621" s="8" t="str" cm="1">
        <f t="array" aca="1" ref="L621" ca="1">_xlfn.IFS(DIM_CUSTOMERS[[#This Row],[Age]]&gt;60, "60+", DIM_CUSTOMERS[[#This Row],[Age]]&gt;21, "22-59", DIM_CUSTOMERS[[#This Row],[Age]]&gt;=18, "18-21", DIM_CUSTOMERS[[#This Row],[Age]]&lt;=17, "1-18")</f>
        <v>22-59</v>
      </c>
    </row>
    <row r="622" spans="1:12" x14ac:dyDescent="0.3">
      <c r="A622" s="8">
        <v>10620</v>
      </c>
      <c r="B622" s="5" t="s">
        <v>10283</v>
      </c>
      <c r="C622" s="5" t="s">
        <v>9287</v>
      </c>
      <c r="D622" s="5" t="s">
        <v>13</v>
      </c>
      <c r="E622" s="6">
        <v>19985</v>
      </c>
      <c r="F622" s="5" t="s">
        <v>15</v>
      </c>
      <c r="G622" s="5" t="s">
        <v>252</v>
      </c>
      <c r="H622" s="6">
        <v>44926</v>
      </c>
      <c r="I622" s="5" t="s">
        <v>21</v>
      </c>
      <c r="J622" s="5" t="s">
        <v>26</v>
      </c>
      <c r="K622" s="7">
        <f ca="1">YEAR(TODAY())-YEAR(DIM_CUSTOMERS[[#This Row],[BirthDate]])</f>
        <v>70</v>
      </c>
      <c r="L622" s="8" t="str" cm="1">
        <f t="array" aca="1" ref="L622" ca="1">_xlfn.IFS(DIM_CUSTOMERS[[#This Row],[Age]]&gt;60, "60+", DIM_CUSTOMERS[[#This Row],[Age]]&gt;21, "22-59", DIM_CUSTOMERS[[#This Row],[Age]]&gt;=18, "18-21", DIM_CUSTOMERS[[#This Row],[Age]]&lt;=17, "1-18")</f>
        <v>60+</v>
      </c>
    </row>
    <row r="623" spans="1:12" x14ac:dyDescent="0.3">
      <c r="A623" s="8">
        <v>10621</v>
      </c>
      <c r="B623" s="5" t="s">
        <v>10284</v>
      </c>
      <c r="C623" s="5" t="s">
        <v>9288</v>
      </c>
      <c r="D623" s="5" t="s">
        <v>13</v>
      </c>
      <c r="E623" s="6">
        <v>25367</v>
      </c>
      <c r="F623" s="5" t="s">
        <v>15</v>
      </c>
      <c r="G623" s="5" t="s">
        <v>251</v>
      </c>
      <c r="H623" s="6">
        <v>43831</v>
      </c>
      <c r="I623" s="5" t="s">
        <v>23</v>
      </c>
      <c r="J623" s="5" t="s">
        <v>25</v>
      </c>
      <c r="K623" s="7">
        <f ca="1">YEAR(TODAY())-YEAR(DIM_CUSTOMERS[[#This Row],[BirthDate]])</f>
        <v>55</v>
      </c>
      <c r="L623" s="8" t="str" cm="1">
        <f t="array" aca="1" ref="L623" ca="1">_xlfn.IFS(DIM_CUSTOMERS[[#This Row],[Age]]&gt;60, "60+", DIM_CUSTOMERS[[#This Row],[Age]]&gt;21, "22-59", DIM_CUSTOMERS[[#This Row],[Age]]&gt;=18, "18-21", DIM_CUSTOMERS[[#This Row],[Age]]&lt;=17, "1-18")</f>
        <v>22-59</v>
      </c>
    </row>
    <row r="624" spans="1:12" x14ac:dyDescent="0.3">
      <c r="A624" s="8">
        <v>10622</v>
      </c>
      <c r="B624" s="5" t="s">
        <v>10285</v>
      </c>
      <c r="C624" s="5" t="s">
        <v>9289</v>
      </c>
      <c r="D624" s="5" t="s">
        <v>13</v>
      </c>
      <c r="E624" s="6">
        <v>21371</v>
      </c>
      <c r="F624" s="5" t="s">
        <v>15</v>
      </c>
      <c r="G624" s="5" t="s">
        <v>253</v>
      </c>
      <c r="H624" s="6">
        <v>45310</v>
      </c>
      <c r="I624" s="5" t="s">
        <v>23</v>
      </c>
      <c r="J624" s="5" t="s">
        <v>25</v>
      </c>
      <c r="K624" s="7">
        <f ca="1">YEAR(TODAY())-YEAR(DIM_CUSTOMERS[[#This Row],[BirthDate]])</f>
        <v>66</v>
      </c>
      <c r="L624" s="8" t="str" cm="1">
        <f t="array" aca="1" ref="L624" ca="1">_xlfn.IFS(DIM_CUSTOMERS[[#This Row],[Age]]&gt;60, "60+", DIM_CUSTOMERS[[#This Row],[Age]]&gt;21, "22-59", DIM_CUSTOMERS[[#This Row],[Age]]&gt;=18, "18-21", DIM_CUSTOMERS[[#This Row],[Age]]&lt;=17, "1-18")</f>
        <v>60+</v>
      </c>
    </row>
    <row r="625" spans="1:12" x14ac:dyDescent="0.3">
      <c r="A625" s="8">
        <v>10623</v>
      </c>
      <c r="B625" s="5" t="s">
        <v>10286</v>
      </c>
      <c r="C625" s="5" t="s">
        <v>9290</v>
      </c>
      <c r="D625" s="5" t="s">
        <v>13</v>
      </c>
      <c r="E625" s="6">
        <v>19137</v>
      </c>
      <c r="F625" s="5" t="s">
        <v>15</v>
      </c>
      <c r="G625" s="5" t="s">
        <v>253</v>
      </c>
      <c r="H625" s="6">
        <v>43960</v>
      </c>
      <c r="I625" s="5" t="s">
        <v>22</v>
      </c>
      <c r="J625" s="5" t="s">
        <v>27</v>
      </c>
      <c r="K625" s="7">
        <f ca="1">YEAR(TODAY())-YEAR(DIM_CUSTOMERS[[#This Row],[BirthDate]])</f>
        <v>72</v>
      </c>
      <c r="L625" s="8" t="str" cm="1">
        <f t="array" aca="1" ref="L625" ca="1">_xlfn.IFS(DIM_CUSTOMERS[[#This Row],[Age]]&gt;60, "60+", DIM_CUSTOMERS[[#This Row],[Age]]&gt;21, "22-59", DIM_CUSTOMERS[[#This Row],[Age]]&gt;=18, "18-21", DIM_CUSTOMERS[[#This Row],[Age]]&lt;=17, "1-18")</f>
        <v>60+</v>
      </c>
    </row>
    <row r="626" spans="1:12" x14ac:dyDescent="0.3">
      <c r="A626" s="8">
        <v>10624</v>
      </c>
      <c r="B626" s="5" t="s">
        <v>10287</v>
      </c>
      <c r="C626" s="5" t="s">
        <v>9291</v>
      </c>
      <c r="D626" s="5" t="s">
        <v>13</v>
      </c>
      <c r="E626" s="6">
        <v>29084</v>
      </c>
      <c r="F626" s="5" t="s">
        <v>15</v>
      </c>
      <c r="G626" s="5" t="s">
        <v>258</v>
      </c>
      <c r="H626" s="6">
        <v>43992</v>
      </c>
      <c r="I626" s="5" t="s">
        <v>20</v>
      </c>
      <c r="J626" s="5" t="s">
        <v>27</v>
      </c>
      <c r="K626" s="7">
        <f ca="1">YEAR(TODAY())-YEAR(DIM_CUSTOMERS[[#This Row],[BirthDate]])</f>
        <v>45</v>
      </c>
      <c r="L626" s="8" t="str" cm="1">
        <f t="array" aca="1" ref="L626" ca="1">_xlfn.IFS(DIM_CUSTOMERS[[#This Row],[Age]]&gt;60, "60+", DIM_CUSTOMERS[[#This Row],[Age]]&gt;21, "22-59", DIM_CUSTOMERS[[#This Row],[Age]]&gt;=18, "18-21", DIM_CUSTOMERS[[#This Row],[Age]]&lt;=17, "1-18")</f>
        <v>22-59</v>
      </c>
    </row>
    <row r="627" spans="1:12" x14ac:dyDescent="0.3">
      <c r="A627" s="8">
        <v>10625</v>
      </c>
      <c r="B627" s="5" t="s">
        <v>10288</v>
      </c>
      <c r="C627" s="5" t="s">
        <v>9292</v>
      </c>
      <c r="D627" s="5" t="s">
        <v>13</v>
      </c>
      <c r="E627" s="6">
        <v>25372</v>
      </c>
      <c r="F627" s="5" t="s">
        <v>15</v>
      </c>
      <c r="G627" s="5" t="s">
        <v>252</v>
      </c>
      <c r="H627" s="6">
        <v>44560</v>
      </c>
      <c r="I627" s="5" t="s">
        <v>23</v>
      </c>
      <c r="J627" s="5" t="s">
        <v>25</v>
      </c>
      <c r="K627" s="7">
        <f ca="1">YEAR(TODAY())-YEAR(DIM_CUSTOMERS[[#This Row],[BirthDate]])</f>
        <v>55</v>
      </c>
      <c r="L627" s="8" t="str" cm="1">
        <f t="array" aca="1" ref="L627" ca="1">_xlfn.IFS(DIM_CUSTOMERS[[#This Row],[Age]]&gt;60, "60+", DIM_CUSTOMERS[[#This Row],[Age]]&gt;21, "22-59", DIM_CUSTOMERS[[#This Row],[Age]]&gt;=18, "18-21", DIM_CUSTOMERS[[#This Row],[Age]]&lt;=17, "1-18")</f>
        <v>22-59</v>
      </c>
    </row>
    <row r="628" spans="1:12" x14ac:dyDescent="0.3">
      <c r="A628" s="8">
        <v>10626</v>
      </c>
      <c r="B628" s="5" t="s">
        <v>10289</v>
      </c>
      <c r="C628" s="5" t="s">
        <v>9293</v>
      </c>
      <c r="D628" s="5" t="s">
        <v>14</v>
      </c>
      <c r="E628" s="6">
        <v>38237</v>
      </c>
      <c r="F628" s="5" t="s">
        <v>15</v>
      </c>
      <c r="G628" s="5" t="s">
        <v>253</v>
      </c>
      <c r="H628" s="6">
        <v>44598</v>
      </c>
      <c r="I628" s="5" t="s">
        <v>23</v>
      </c>
      <c r="J628" s="5" t="s">
        <v>25</v>
      </c>
      <c r="K628" s="7">
        <f ca="1">YEAR(TODAY())-YEAR(DIM_CUSTOMERS[[#This Row],[BirthDate]])</f>
        <v>20</v>
      </c>
      <c r="L628" s="8" t="str" cm="1">
        <f t="array" aca="1" ref="L628" ca="1">_xlfn.IFS(DIM_CUSTOMERS[[#This Row],[Age]]&gt;60, "60+", DIM_CUSTOMERS[[#This Row],[Age]]&gt;21, "22-59", DIM_CUSTOMERS[[#This Row],[Age]]&gt;=18, "18-21", DIM_CUSTOMERS[[#This Row],[Age]]&lt;=17, "1-18")</f>
        <v>18-21</v>
      </c>
    </row>
    <row r="629" spans="1:12" x14ac:dyDescent="0.3">
      <c r="A629" s="8">
        <v>10627</v>
      </c>
      <c r="B629" s="5" t="s">
        <v>10290</v>
      </c>
      <c r="C629" s="5" t="s">
        <v>9294</v>
      </c>
      <c r="D629" s="5" t="s">
        <v>13</v>
      </c>
      <c r="E629" s="6">
        <v>17668</v>
      </c>
      <c r="F629" s="5" t="s">
        <v>15</v>
      </c>
      <c r="G629" s="5" t="s">
        <v>252</v>
      </c>
      <c r="H629" s="6">
        <v>44604</v>
      </c>
      <c r="I629" s="5" t="s">
        <v>24</v>
      </c>
      <c r="J629" s="5" t="s">
        <v>25</v>
      </c>
      <c r="K629" s="7">
        <f ca="1">YEAR(TODAY())-YEAR(DIM_CUSTOMERS[[#This Row],[BirthDate]])</f>
        <v>76</v>
      </c>
      <c r="L629" s="8" t="str" cm="1">
        <f t="array" aca="1" ref="L629" ca="1">_xlfn.IFS(DIM_CUSTOMERS[[#This Row],[Age]]&gt;60, "60+", DIM_CUSTOMERS[[#This Row],[Age]]&gt;21, "22-59", DIM_CUSTOMERS[[#This Row],[Age]]&gt;=18, "18-21", DIM_CUSTOMERS[[#This Row],[Age]]&lt;=17, "1-18")</f>
        <v>60+</v>
      </c>
    </row>
    <row r="630" spans="1:12" x14ac:dyDescent="0.3">
      <c r="A630" s="8">
        <v>10628</v>
      </c>
      <c r="B630" s="5" t="s">
        <v>10291</v>
      </c>
      <c r="C630" s="5" t="s">
        <v>9295</v>
      </c>
      <c r="D630" s="5" t="s">
        <v>13</v>
      </c>
      <c r="E630" s="6">
        <v>27949</v>
      </c>
      <c r="F630" s="5" t="s">
        <v>15</v>
      </c>
      <c r="G630" s="5" t="s">
        <v>252</v>
      </c>
      <c r="H630" s="6">
        <v>44109</v>
      </c>
      <c r="I630" s="5" t="s">
        <v>21</v>
      </c>
      <c r="J630" s="5" t="s">
        <v>27</v>
      </c>
      <c r="K630" s="7">
        <f ca="1">YEAR(TODAY())-YEAR(DIM_CUSTOMERS[[#This Row],[BirthDate]])</f>
        <v>48</v>
      </c>
      <c r="L630" s="8" t="str" cm="1">
        <f t="array" aca="1" ref="L630" ca="1">_xlfn.IFS(DIM_CUSTOMERS[[#This Row],[Age]]&gt;60, "60+", DIM_CUSTOMERS[[#This Row],[Age]]&gt;21, "22-59", DIM_CUSTOMERS[[#This Row],[Age]]&gt;=18, "18-21", DIM_CUSTOMERS[[#This Row],[Age]]&lt;=17, "1-18")</f>
        <v>22-59</v>
      </c>
    </row>
    <row r="631" spans="1:12" x14ac:dyDescent="0.3">
      <c r="A631" s="8">
        <v>10629</v>
      </c>
      <c r="B631" s="5" t="s">
        <v>10292</v>
      </c>
      <c r="C631" s="5" t="s">
        <v>9296</v>
      </c>
      <c r="D631" s="5" t="s">
        <v>13</v>
      </c>
      <c r="E631" s="6">
        <v>28454</v>
      </c>
      <c r="F631" s="5" t="s">
        <v>15</v>
      </c>
      <c r="G631" s="5" t="s">
        <v>251</v>
      </c>
      <c r="H631" s="6">
        <v>44444</v>
      </c>
      <c r="I631" s="5" t="s">
        <v>20</v>
      </c>
      <c r="J631" s="5" t="s">
        <v>25</v>
      </c>
      <c r="K631" s="7">
        <f ca="1">YEAR(TODAY())-YEAR(DIM_CUSTOMERS[[#This Row],[BirthDate]])</f>
        <v>47</v>
      </c>
      <c r="L631" s="8" t="str" cm="1">
        <f t="array" aca="1" ref="L631" ca="1">_xlfn.IFS(DIM_CUSTOMERS[[#This Row],[Age]]&gt;60, "60+", DIM_CUSTOMERS[[#This Row],[Age]]&gt;21, "22-59", DIM_CUSTOMERS[[#This Row],[Age]]&gt;=18, "18-21", DIM_CUSTOMERS[[#This Row],[Age]]&lt;=17, "1-18")</f>
        <v>22-59</v>
      </c>
    </row>
    <row r="632" spans="1:12" x14ac:dyDescent="0.3">
      <c r="A632" s="8">
        <v>10630</v>
      </c>
      <c r="B632" s="5" t="s">
        <v>10293</v>
      </c>
      <c r="C632" s="5" t="s">
        <v>9297</v>
      </c>
      <c r="D632" s="5" t="s">
        <v>13</v>
      </c>
      <c r="E632" s="6">
        <v>38163</v>
      </c>
      <c r="F632" s="5" t="s">
        <v>15</v>
      </c>
      <c r="G632" s="5" t="s">
        <v>258</v>
      </c>
      <c r="H632" s="6">
        <v>45209</v>
      </c>
      <c r="I632" s="5" t="s">
        <v>21</v>
      </c>
      <c r="J632" s="5" t="s">
        <v>27</v>
      </c>
      <c r="K632" s="7">
        <f ca="1">YEAR(TODAY())-YEAR(DIM_CUSTOMERS[[#This Row],[BirthDate]])</f>
        <v>20</v>
      </c>
      <c r="L632" s="8" t="str" cm="1">
        <f t="array" aca="1" ref="L632" ca="1">_xlfn.IFS(DIM_CUSTOMERS[[#This Row],[Age]]&gt;60, "60+", DIM_CUSTOMERS[[#This Row],[Age]]&gt;21, "22-59", DIM_CUSTOMERS[[#This Row],[Age]]&gt;=18, "18-21", DIM_CUSTOMERS[[#This Row],[Age]]&lt;=17, "1-18")</f>
        <v>18-21</v>
      </c>
    </row>
    <row r="633" spans="1:12" x14ac:dyDescent="0.3">
      <c r="A633" s="8">
        <v>10631</v>
      </c>
      <c r="B633" s="5" t="s">
        <v>10294</v>
      </c>
      <c r="C633" s="5" t="s">
        <v>9298</v>
      </c>
      <c r="D633" s="5" t="s">
        <v>13</v>
      </c>
      <c r="E633" s="6">
        <v>30655</v>
      </c>
      <c r="F633" s="5" t="s">
        <v>15</v>
      </c>
      <c r="G633" s="5" t="s">
        <v>252</v>
      </c>
      <c r="H633" s="6">
        <v>44118</v>
      </c>
      <c r="I633" s="5" t="s">
        <v>21</v>
      </c>
      <c r="J633" s="5" t="s">
        <v>27</v>
      </c>
      <c r="K633" s="7">
        <f ca="1">YEAR(TODAY())-YEAR(DIM_CUSTOMERS[[#This Row],[BirthDate]])</f>
        <v>41</v>
      </c>
      <c r="L633" s="8" t="str" cm="1">
        <f t="array" aca="1" ref="L633" ca="1">_xlfn.IFS(DIM_CUSTOMERS[[#This Row],[Age]]&gt;60, "60+", DIM_CUSTOMERS[[#This Row],[Age]]&gt;21, "22-59", DIM_CUSTOMERS[[#This Row],[Age]]&gt;=18, "18-21", DIM_CUSTOMERS[[#This Row],[Age]]&lt;=17, "1-18")</f>
        <v>22-59</v>
      </c>
    </row>
    <row r="634" spans="1:12" x14ac:dyDescent="0.3">
      <c r="A634" s="8">
        <v>10632</v>
      </c>
      <c r="B634" s="5" t="s">
        <v>10295</v>
      </c>
      <c r="C634" s="5" t="s">
        <v>9299</v>
      </c>
      <c r="D634" s="5" t="s">
        <v>13</v>
      </c>
      <c r="E634" s="6">
        <v>27189</v>
      </c>
      <c r="F634" s="5" t="s">
        <v>15</v>
      </c>
      <c r="G634" s="5" t="s">
        <v>253</v>
      </c>
      <c r="H634" s="6">
        <v>44755</v>
      </c>
      <c r="I634" s="5" t="s">
        <v>20</v>
      </c>
      <c r="J634" s="5" t="s">
        <v>26</v>
      </c>
      <c r="K634" s="7">
        <f ca="1">YEAR(TODAY())-YEAR(DIM_CUSTOMERS[[#This Row],[BirthDate]])</f>
        <v>50</v>
      </c>
      <c r="L634" s="8" t="str" cm="1">
        <f t="array" aca="1" ref="L634" ca="1">_xlfn.IFS(DIM_CUSTOMERS[[#This Row],[Age]]&gt;60, "60+", DIM_CUSTOMERS[[#This Row],[Age]]&gt;21, "22-59", DIM_CUSTOMERS[[#This Row],[Age]]&gt;=18, "18-21", DIM_CUSTOMERS[[#This Row],[Age]]&lt;=17, "1-18")</f>
        <v>22-59</v>
      </c>
    </row>
    <row r="635" spans="1:12" x14ac:dyDescent="0.3">
      <c r="A635" s="8">
        <v>10633</v>
      </c>
      <c r="B635" s="5" t="s">
        <v>10296</v>
      </c>
      <c r="C635" s="5" t="s">
        <v>9300</v>
      </c>
      <c r="D635" s="5" t="s">
        <v>14</v>
      </c>
      <c r="E635" s="6">
        <v>18417</v>
      </c>
      <c r="F635" s="5" t="s">
        <v>15</v>
      </c>
      <c r="G635" s="5" t="s">
        <v>258</v>
      </c>
      <c r="H635" s="6">
        <v>44842</v>
      </c>
      <c r="I635" s="5" t="s">
        <v>20</v>
      </c>
      <c r="J635" s="5" t="s">
        <v>27</v>
      </c>
      <c r="K635" s="7">
        <f ca="1">YEAR(TODAY())-YEAR(DIM_CUSTOMERS[[#This Row],[BirthDate]])</f>
        <v>74</v>
      </c>
      <c r="L635" s="8" t="str" cm="1">
        <f t="array" aca="1" ref="L635" ca="1">_xlfn.IFS(DIM_CUSTOMERS[[#This Row],[Age]]&gt;60, "60+", DIM_CUSTOMERS[[#This Row],[Age]]&gt;21, "22-59", DIM_CUSTOMERS[[#This Row],[Age]]&gt;=18, "18-21", DIM_CUSTOMERS[[#This Row],[Age]]&lt;=17, "1-18")</f>
        <v>60+</v>
      </c>
    </row>
    <row r="636" spans="1:12" x14ac:dyDescent="0.3">
      <c r="A636" s="8">
        <v>10634</v>
      </c>
      <c r="B636" s="5" t="s">
        <v>10297</v>
      </c>
      <c r="C636" s="5" t="s">
        <v>9301</v>
      </c>
      <c r="D636" s="5" t="s">
        <v>14</v>
      </c>
      <c r="E636" s="6">
        <v>29860</v>
      </c>
      <c r="F636" s="5" t="s">
        <v>15</v>
      </c>
      <c r="G636" s="5" t="s">
        <v>252</v>
      </c>
      <c r="H636" s="6">
        <v>45225</v>
      </c>
      <c r="I636" s="5" t="s">
        <v>20</v>
      </c>
      <c r="J636" s="5" t="s">
        <v>26</v>
      </c>
      <c r="K636" s="7">
        <f ca="1">YEAR(TODAY())-YEAR(DIM_CUSTOMERS[[#This Row],[BirthDate]])</f>
        <v>43</v>
      </c>
      <c r="L636" s="8" t="str" cm="1">
        <f t="array" aca="1" ref="L636" ca="1">_xlfn.IFS(DIM_CUSTOMERS[[#This Row],[Age]]&gt;60, "60+", DIM_CUSTOMERS[[#This Row],[Age]]&gt;21, "22-59", DIM_CUSTOMERS[[#This Row],[Age]]&gt;=18, "18-21", DIM_CUSTOMERS[[#This Row],[Age]]&lt;=17, "1-18")</f>
        <v>22-59</v>
      </c>
    </row>
    <row r="637" spans="1:12" x14ac:dyDescent="0.3">
      <c r="A637" s="8">
        <v>10635</v>
      </c>
      <c r="B637" s="5" t="s">
        <v>10298</v>
      </c>
      <c r="C637" s="5" t="s">
        <v>9302</v>
      </c>
      <c r="D637" s="5" t="s">
        <v>14</v>
      </c>
      <c r="E637" s="6">
        <v>32842</v>
      </c>
      <c r="F637" s="5" t="s">
        <v>15</v>
      </c>
      <c r="G637" s="5" t="s">
        <v>253</v>
      </c>
      <c r="H637" s="6">
        <v>43960</v>
      </c>
      <c r="I637" s="5" t="s">
        <v>20</v>
      </c>
      <c r="J637" s="5" t="s">
        <v>27</v>
      </c>
      <c r="K637" s="7">
        <f ca="1">YEAR(TODAY())-YEAR(DIM_CUSTOMERS[[#This Row],[BirthDate]])</f>
        <v>35</v>
      </c>
      <c r="L637" s="8" t="str" cm="1">
        <f t="array" aca="1" ref="L637" ca="1">_xlfn.IFS(DIM_CUSTOMERS[[#This Row],[Age]]&gt;60, "60+", DIM_CUSTOMERS[[#This Row],[Age]]&gt;21, "22-59", DIM_CUSTOMERS[[#This Row],[Age]]&gt;=18, "18-21", DIM_CUSTOMERS[[#This Row],[Age]]&lt;=17, "1-18")</f>
        <v>22-59</v>
      </c>
    </row>
    <row r="638" spans="1:12" x14ac:dyDescent="0.3">
      <c r="A638" s="8">
        <v>10636</v>
      </c>
      <c r="B638" s="5" t="s">
        <v>10299</v>
      </c>
      <c r="C638" s="5" t="s">
        <v>9303</v>
      </c>
      <c r="D638" s="5" t="s">
        <v>13</v>
      </c>
      <c r="E638" s="6">
        <v>29397</v>
      </c>
      <c r="F638" s="5" t="s">
        <v>15</v>
      </c>
      <c r="G638" s="5" t="s">
        <v>252</v>
      </c>
      <c r="H638" s="6">
        <v>43991</v>
      </c>
      <c r="I638" s="5" t="s">
        <v>24</v>
      </c>
      <c r="J638" s="5" t="s">
        <v>27</v>
      </c>
      <c r="K638" s="7">
        <f ca="1">YEAR(TODAY())-YEAR(DIM_CUSTOMERS[[#This Row],[BirthDate]])</f>
        <v>44</v>
      </c>
      <c r="L638" s="8" t="str" cm="1">
        <f t="array" aca="1" ref="L638" ca="1">_xlfn.IFS(DIM_CUSTOMERS[[#This Row],[Age]]&gt;60, "60+", DIM_CUSTOMERS[[#This Row],[Age]]&gt;21, "22-59", DIM_CUSTOMERS[[#This Row],[Age]]&gt;=18, "18-21", DIM_CUSTOMERS[[#This Row],[Age]]&lt;=17, "1-18")</f>
        <v>22-59</v>
      </c>
    </row>
    <row r="639" spans="1:12" x14ac:dyDescent="0.3">
      <c r="A639" s="8">
        <v>10637</v>
      </c>
      <c r="B639" s="5" t="s">
        <v>10300</v>
      </c>
      <c r="C639" s="5" t="s">
        <v>9304</v>
      </c>
      <c r="D639" s="5" t="s">
        <v>13</v>
      </c>
      <c r="E639" s="6">
        <v>19603</v>
      </c>
      <c r="F639" s="5" t="s">
        <v>15</v>
      </c>
      <c r="G639" s="5" t="s">
        <v>253</v>
      </c>
      <c r="H639" s="6">
        <v>45119</v>
      </c>
      <c r="I639" s="5" t="s">
        <v>22</v>
      </c>
      <c r="J639" s="5" t="s">
        <v>27</v>
      </c>
      <c r="K639" s="7">
        <f ca="1">YEAR(TODAY())-YEAR(DIM_CUSTOMERS[[#This Row],[BirthDate]])</f>
        <v>71</v>
      </c>
      <c r="L639" s="8" t="str" cm="1">
        <f t="array" aca="1" ref="L639" ca="1">_xlfn.IFS(DIM_CUSTOMERS[[#This Row],[Age]]&gt;60, "60+", DIM_CUSTOMERS[[#This Row],[Age]]&gt;21, "22-59", DIM_CUSTOMERS[[#This Row],[Age]]&gt;=18, "18-21", DIM_CUSTOMERS[[#This Row],[Age]]&lt;=17, "1-18")</f>
        <v>60+</v>
      </c>
    </row>
    <row r="640" spans="1:12" x14ac:dyDescent="0.3">
      <c r="A640" s="8">
        <v>10638</v>
      </c>
      <c r="B640" s="5" t="s">
        <v>10301</v>
      </c>
      <c r="C640" s="5" t="s">
        <v>9305</v>
      </c>
      <c r="D640" s="5" t="s">
        <v>14</v>
      </c>
      <c r="E640" s="6">
        <v>37161</v>
      </c>
      <c r="F640" s="5" t="s">
        <v>15</v>
      </c>
      <c r="G640" s="5" t="s">
        <v>258</v>
      </c>
      <c r="H640" s="6">
        <v>44913</v>
      </c>
      <c r="I640" s="5" t="s">
        <v>23</v>
      </c>
      <c r="J640" s="5" t="s">
        <v>26</v>
      </c>
      <c r="K640" s="7">
        <f ca="1">YEAR(TODAY())-YEAR(DIM_CUSTOMERS[[#This Row],[BirthDate]])</f>
        <v>23</v>
      </c>
      <c r="L640" s="8" t="str" cm="1">
        <f t="array" aca="1" ref="L640" ca="1">_xlfn.IFS(DIM_CUSTOMERS[[#This Row],[Age]]&gt;60, "60+", DIM_CUSTOMERS[[#This Row],[Age]]&gt;21, "22-59", DIM_CUSTOMERS[[#This Row],[Age]]&gt;=18, "18-21", DIM_CUSTOMERS[[#This Row],[Age]]&lt;=17, "1-18")</f>
        <v>22-59</v>
      </c>
    </row>
    <row r="641" spans="1:12" x14ac:dyDescent="0.3">
      <c r="A641" s="8">
        <v>10639</v>
      </c>
      <c r="B641" s="5" t="s">
        <v>10302</v>
      </c>
      <c r="C641" s="5" t="s">
        <v>9306</v>
      </c>
      <c r="D641" s="5" t="s">
        <v>13</v>
      </c>
      <c r="E641" s="6">
        <v>35991</v>
      </c>
      <c r="F641" s="5" t="s">
        <v>15</v>
      </c>
      <c r="G641" s="5" t="s">
        <v>252</v>
      </c>
      <c r="H641" s="6">
        <v>45226</v>
      </c>
      <c r="I641" s="5" t="s">
        <v>21</v>
      </c>
      <c r="J641" s="5" t="s">
        <v>25</v>
      </c>
      <c r="K641" s="7">
        <f ca="1">YEAR(TODAY())-YEAR(DIM_CUSTOMERS[[#This Row],[BirthDate]])</f>
        <v>26</v>
      </c>
      <c r="L641" s="8" t="str" cm="1">
        <f t="array" aca="1" ref="L641" ca="1">_xlfn.IFS(DIM_CUSTOMERS[[#This Row],[Age]]&gt;60, "60+", DIM_CUSTOMERS[[#This Row],[Age]]&gt;21, "22-59", DIM_CUSTOMERS[[#This Row],[Age]]&gt;=18, "18-21", DIM_CUSTOMERS[[#This Row],[Age]]&lt;=17, "1-18")</f>
        <v>22-59</v>
      </c>
    </row>
    <row r="642" spans="1:12" x14ac:dyDescent="0.3">
      <c r="A642" s="8">
        <v>10640</v>
      </c>
      <c r="B642" s="5" t="s">
        <v>10303</v>
      </c>
      <c r="C642" s="5" t="s">
        <v>9307</v>
      </c>
      <c r="D642" s="5" t="s">
        <v>13</v>
      </c>
      <c r="E642" s="6">
        <v>38047</v>
      </c>
      <c r="F642" s="5" t="s">
        <v>15</v>
      </c>
      <c r="G642" s="5" t="s">
        <v>258</v>
      </c>
      <c r="H642" s="6">
        <v>44712</v>
      </c>
      <c r="I642" s="5" t="s">
        <v>22</v>
      </c>
      <c r="J642" s="5" t="s">
        <v>25</v>
      </c>
      <c r="K642" s="7">
        <f ca="1">YEAR(TODAY())-YEAR(DIM_CUSTOMERS[[#This Row],[BirthDate]])</f>
        <v>20</v>
      </c>
      <c r="L642" s="8" t="str" cm="1">
        <f t="array" aca="1" ref="L642" ca="1">_xlfn.IFS(DIM_CUSTOMERS[[#This Row],[Age]]&gt;60, "60+", DIM_CUSTOMERS[[#This Row],[Age]]&gt;21, "22-59", DIM_CUSTOMERS[[#This Row],[Age]]&gt;=18, "18-21", DIM_CUSTOMERS[[#This Row],[Age]]&lt;=17, "1-18")</f>
        <v>18-21</v>
      </c>
    </row>
    <row r="643" spans="1:12" x14ac:dyDescent="0.3">
      <c r="A643" s="8">
        <v>10641</v>
      </c>
      <c r="B643" s="5" t="s">
        <v>10304</v>
      </c>
      <c r="C643" s="5" t="s">
        <v>9308</v>
      </c>
      <c r="D643" s="5" t="s">
        <v>13</v>
      </c>
      <c r="E643" s="6">
        <v>29214</v>
      </c>
      <c r="F643" s="5" t="s">
        <v>15</v>
      </c>
      <c r="G643" s="5" t="s">
        <v>253</v>
      </c>
      <c r="H643" s="6">
        <v>44224</v>
      </c>
      <c r="I643" s="5" t="s">
        <v>24</v>
      </c>
      <c r="J643" s="5" t="s">
        <v>26</v>
      </c>
      <c r="K643" s="7">
        <f ca="1">YEAR(TODAY())-YEAR(DIM_CUSTOMERS[[#This Row],[BirthDate]])</f>
        <v>45</v>
      </c>
      <c r="L643" s="8" t="str" cm="1">
        <f t="array" aca="1" ref="L643" ca="1">_xlfn.IFS(DIM_CUSTOMERS[[#This Row],[Age]]&gt;60, "60+", DIM_CUSTOMERS[[#This Row],[Age]]&gt;21, "22-59", DIM_CUSTOMERS[[#This Row],[Age]]&gt;=18, "18-21", DIM_CUSTOMERS[[#This Row],[Age]]&lt;=17, "1-18")</f>
        <v>22-59</v>
      </c>
    </row>
    <row r="644" spans="1:12" x14ac:dyDescent="0.3">
      <c r="A644" s="8">
        <v>10642</v>
      </c>
      <c r="B644" s="5" t="s">
        <v>10305</v>
      </c>
      <c r="C644" s="5" t="s">
        <v>9309</v>
      </c>
      <c r="D644" s="5" t="s">
        <v>14</v>
      </c>
      <c r="E644" s="6">
        <v>20593</v>
      </c>
      <c r="F644" s="5" t="s">
        <v>15</v>
      </c>
      <c r="G644" s="5" t="s">
        <v>252</v>
      </c>
      <c r="H644" s="6">
        <v>44371</v>
      </c>
      <c r="I644" s="5" t="s">
        <v>20</v>
      </c>
      <c r="J644" s="5" t="s">
        <v>25</v>
      </c>
      <c r="K644" s="7">
        <f ca="1">YEAR(TODAY())-YEAR(DIM_CUSTOMERS[[#This Row],[BirthDate]])</f>
        <v>68</v>
      </c>
      <c r="L644" s="8" t="str" cm="1">
        <f t="array" aca="1" ref="L644" ca="1">_xlfn.IFS(DIM_CUSTOMERS[[#This Row],[Age]]&gt;60, "60+", DIM_CUSTOMERS[[#This Row],[Age]]&gt;21, "22-59", DIM_CUSTOMERS[[#This Row],[Age]]&gt;=18, "18-21", DIM_CUSTOMERS[[#This Row],[Age]]&lt;=17, "1-18")</f>
        <v>60+</v>
      </c>
    </row>
    <row r="645" spans="1:12" x14ac:dyDescent="0.3">
      <c r="A645" s="8">
        <v>10643</v>
      </c>
      <c r="B645" s="5" t="s">
        <v>10306</v>
      </c>
      <c r="C645" s="5" t="s">
        <v>9310</v>
      </c>
      <c r="D645" s="5" t="s">
        <v>13</v>
      </c>
      <c r="E645" s="6">
        <v>18572</v>
      </c>
      <c r="F645" s="5" t="s">
        <v>15</v>
      </c>
      <c r="G645" s="5" t="s">
        <v>251</v>
      </c>
      <c r="H645" s="6">
        <v>43846</v>
      </c>
      <c r="I645" s="5" t="s">
        <v>24</v>
      </c>
      <c r="J645" s="5" t="s">
        <v>25</v>
      </c>
      <c r="K645" s="7">
        <f ca="1">YEAR(TODAY())-YEAR(DIM_CUSTOMERS[[#This Row],[BirthDate]])</f>
        <v>74</v>
      </c>
      <c r="L645" s="8" t="str" cm="1">
        <f t="array" aca="1" ref="L645" ca="1">_xlfn.IFS(DIM_CUSTOMERS[[#This Row],[Age]]&gt;60, "60+", DIM_CUSTOMERS[[#This Row],[Age]]&gt;21, "22-59", DIM_CUSTOMERS[[#This Row],[Age]]&gt;=18, "18-21", DIM_CUSTOMERS[[#This Row],[Age]]&lt;=17, "1-18")</f>
        <v>60+</v>
      </c>
    </row>
    <row r="646" spans="1:12" x14ac:dyDescent="0.3">
      <c r="A646" s="8">
        <v>10644</v>
      </c>
      <c r="B646" s="5" t="s">
        <v>10307</v>
      </c>
      <c r="C646" s="5" t="s">
        <v>9311</v>
      </c>
      <c r="D646" s="5" t="s">
        <v>14</v>
      </c>
      <c r="E646" s="6">
        <v>16998</v>
      </c>
      <c r="F646" s="5" t="s">
        <v>15</v>
      </c>
      <c r="G646" s="5" t="s">
        <v>253</v>
      </c>
      <c r="H646" s="6">
        <v>45067</v>
      </c>
      <c r="I646" s="5" t="s">
        <v>23</v>
      </c>
      <c r="J646" s="5" t="s">
        <v>26</v>
      </c>
      <c r="K646" s="7">
        <f ca="1">YEAR(TODAY())-YEAR(DIM_CUSTOMERS[[#This Row],[BirthDate]])</f>
        <v>78</v>
      </c>
      <c r="L646" s="8" t="str" cm="1">
        <f t="array" aca="1" ref="L646" ca="1">_xlfn.IFS(DIM_CUSTOMERS[[#This Row],[Age]]&gt;60, "60+", DIM_CUSTOMERS[[#This Row],[Age]]&gt;21, "22-59", DIM_CUSTOMERS[[#This Row],[Age]]&gt;=18, "18-21", DIM_CUSTOMERS[[#This Row],[Age]]&lt;=17, "1-18")</f>
        <v>60+</v>
      </c>
    </row>
    <row r="647" spans="1:12" x14ac:dyDescent="0.3">
      <c r="A647" s="8">
        <v>10645</v>
      </c>
      <c r="B647" s="5" t="s">
        <v>10308</v>
      </c>
      <c r="C647" s="5" t="s">
        <v>9312</v>
      </c>
      <c r="D647" s="5" t="s">
        <v>14</v>
      </c>
      <c r="E647" s="6">
        <v>36993</v>
      </c>
      <c r="F647" s="5" t="s">
        <v>15</v>
      </c>
      <c r="G647" s="5" t="s">
        <v>252</v>
      </c>
      <c r="H647" s="6">
        <v>43901</v>
      </c>
      <c r="I647" s="5" t="s">
        <v>21</v>
      </c>
      <c r="J647" s="5" t="s">
        <v>25</v>
      </c>
      <c r="K647" s="7">
        <f ca="1">YEAR(TODAY())-YEAR(DIM_CUSTOMERS[[#This Row],[BirthDate]])</f>
        <v>23</v>
      </c>
      <c r="L647" s="8" t="str" cm="1">
        <f t="array" aca="1" ref="L647" ca="1">_xlfn.IFS(DIM_CUSTOMERS[[#This Row],[Age]]&gt;60, "60+", DIM_CUSTOMERS[[#This Row],[Age]]&gt;21, "22-59", DIM_CUSTOMERS[[#This Row],[Age]]&gt;=18, "18-21", DIM_CUSTOMERS[[#This Row],[Age]]&lt;=17, "1-18")</f>
        <v>22-59</v>
      </c>
    </row>
    <row r="648" spans="1:12" x14ac:dyDescent="0.3">
      <c r="A648" s="8">
        <v>10646</v>
      </c>
      <c r="B648" s="5" t="s">
        <v>10309</v>
      </c>
      <c r="C648" s="5" t="s">
        <v>9313</v>
      </c>
      <c r="D648" s="5" t="s">
        <v>14</v>
      </c>
      <c r="E648" s="6">
        <v>21519</v>
      </c>
      <c r="F648" s="5" t="s">
        <v>15</v>
      </c>
      <c r="G648" s="5" t="s">
        <v>252</v>
      </c>
      <c r="H648" s="6">
        <v>44438</v>
      </c>
      <c r="I648" s="5" t="s">
        <v>22</v>
      </c>
      <c r="J648" s="5" t="s">
        <v>25</v>
      </c>
      <c r="K648" s="7">
        <f ca="1">YEAR(TODAY())-YEAR(DIM_CUSTOMERS[[#This Row],[BirthDate]])</f>
        <v>66</v>
      </c>
      <c r="L648" s="8" t="str" cm="1">
        <f t="array" aca="1" ref="L648" ca="1">_xlfn.IFS(DIM_CUSTOMERS[[#This Row],[Age]]&gt;60, "60+", DIM_CUSTOMERS[[#This Row],[Age]]&gt;21, "22-59", DIM_CUSTOMERS[[#This Row],[Age]]&gt;=18, "18-21", DIM_CUSTOMERS[[#This Row],[Age]]&lt;=17, "1-18")</f>
        <v>60+</v>
      </c>
    </row>
    <row r="649" spans="1:12" x14ac:dyDescent="0.3">
      <c r="A649" s="8">
        <v>10647</v>
      </c>
      <c r="B649" s="5" t="s">
        <v>10310</v>
      </c>
      <c r="C649" s="5" t="s">
        <v>9314</v>
      </c>
      <c r="D649" s="5" t="s">
        <v>13</v>
      </c>
      <c r="E649" s="6">
        <v>16174</v>
      </c>
      <c r="F649" s="5" t="s">
        <v>15</v>
      </c>
      <c r="G649" s="5" t="s">
        <v>253</v>
      </c>
      <c r="H649" s="6">
        <v>44898</v>
      </c>
      <c r="I649" s="5" t="s">
        <v>20</v>
      </c>
      <c r="J649" s="5" t="s">
        <v>27</v>
      </c>
      <c r="K649" s="7">
        <f ca="1">YEAR(TODAY())-YEAR(DIM_CUSTOMERS[[#This Row],[BirthDate]])</f>
        <v>80</v>
      </c>
      <c r="L649" s="8" t="str" cm="1">
        <f t="array" aca="1" ref="L649" ca="1">_xlfn.IFS(DIM_CUSTOMERS[[#This Row],[Age]]&gt;60, "60+", DIM_CUSTOMERS[[#This Row],[Age]]&gt;21, "22-59", DIM_CUSTOMERS[[#This Row],[Age]]&gt;=18, "18-21", DIM_CUSTOMERS[[#This Row],[Age]]&lt;=17, "1-18")</f>
        <v>60+</v>
      </c>
    </row>
    <row r="650" spans="1:12" x14ac:dyDescent="0.3">
      <c r="A650" s="8">
        <v>10648</v>
      </c>
      <c r="B650" s="5" t="s">
        <v>10311</v>
      </c>
      <c r="C650" s="5" t="s">
        <v>9315</v>
      </c>
      <c r="D650" s="5" t="s">
        <v>14</v>
      </c>
      <c r="E650" s="6">
        <v>29470</v>
      </c>
      <c r="F650" s="5" t="s">
        <v>15</v>
      </c>
      <c r="G650" s="5" t="s">
        <v>258</v>
      </c>
      <c r="H650" s="6">
        <v>44962</v>
      </c>
      <c r="I650" s="5" t="s">
        <v>20</v>
      </c>
      <c r="J650" s="5" t="s">
        <v>27</v>
      </c>
      <c r="K650" s="7">
        <f ca="1">YEAR(TODAY())-YEAR(DIM_CUSTOMERS[[#This Row],[BirthDate]])</f>
        <v>44</v>
      </c>
      <c r="L650" s="8" t="str" cm="1">
        <f t="array" aca="1" ref="L650" ca="1">_xlfn.IFS(DIM_CUSTOMERS[[#This Row],[Age]]&gt;60, "60+", DIM_CUSTOMERS[[#This Row],[Age]]&gt;21, "22-59", DIM_CUSTOMERS[[#This Row],[Age]]&gt;=18, "18-21", DIM_CUSTOMERS[[#This Row],[Age]]&lt;=17, "1-18")</f>
        <v>22-59</v>
      </c>
    </row>
    <row r="651" spans="1:12" x14ac:dyDescent="0.3">
      <c r="A651" s="8">
        <v>10649</v>
      </c>
      <c r="B651" s="5" t="s">
        <v>10312</v>
      </c>
      <c r="C651" s="5" t="s">
        <v>9316</v>
      </c>
      <c r="D651" s="5" t="s">
        <v>13</v>
      </c>
      <c r="E651" s="6">
        <v>34365</v>
      </c>
      <c r="F651" s="5" t="s">
        <v>15</v>
      </c>
      <c r="G651" s="5" t="s">
        <v>253</v>
      </c>
      <c r="H651" s="6">
        <v>44814</v>
      </c>
      <c r="I651" s="5" t="s">
        <v>21</v>
      </c>
      <c r="J651" s="5" t="s">
        <v>26</v>
      </c>
      <c r="K651" s="7">
        <f ca="1">YEAR(TODAY())-YEAR(DIM_CUSTOMERS[[#This Row],[BirthDate]])</f>
        <v>30</v>
      </c>
      <c r="L651" s="8" t="str" cm="1">
        <f t="array" aca="1" ref="L651" ca="1">_xlfn.IFS(DIM_CUSTOMERS[[#This Row],[Age]]&gt;60, "60+", DIM_CUSTOMERS[[#This Row],[Age]]&gt;21, "22-59", DIM_CUSTOMERS[[#This Row],[Age]]&gt;=18, "18-21", DIM_CUSTOMERS[[#This Row],[Age]]&lt;=17, "1-18")</f>
        <v>22-59</v>
      </c>
    </row>
    <row r="652" spans="1:12" x14ac:dyDescent="0.3">
      <c r="A652" s="8">
        <v>10650</v>
      </c>
      <c r="B652" s="5" t="s">
        <v>10313</v>
      </c>
      <c r="C652" s="5" t="s">
        <v>9317</v>
      </c>
      <c r="D652" s="5" t="s">
        <v>14</v>
      </c>
      <c r="E652" s="6">
        <v>37435</v>
      </c>
      <c r="F652" s="5" t="s">
        <v>15</v>
      </c>
      <c r="G652" s="5" t="s">
        <v>253</v>
      </c>
      <c r="H652" s="6">
        <v>43779</v>
      </c>
      <c r="I652" s="5" t="s">
        <v>22</v>
      </c>
      <c r="J652" s="5" t="s">
        <v>25</v>
      </c>
      <c r="K652" s="7">
        <f ca="1">YEAR(TODAY())-YEAR(DIM_CUSTOMERS[[#This Row],[BirthDate]])</f>
        <v>22</v>
      </c>
      <c r="L652" s="8" t="str" cm="1">
        <f t="array" aca="1" ref="L652" ca="1">_xlfn.IFS(DIM_CUSTOMERS[[#This Row],[Age]]&gt;60, "60+", DIM_CUSTOMERS[[#This Row],[Age]]&gt;21, "22-59", DIM_CUSTOMERS[[#This Row],[Age]]&gt;=18, "18-21", DIM_CUSTOMERS[[#This Row],[Age]]&lt;=17, "1-18")</f>
        <v>22-59</v>
      </c>
    </row>
    <row r="653" spans="1:12" x14ac:dyDescent="0.3">
      <c r="A653" s="8">
        <v>10651</v>
      </c>
      <c r="B653" s="5" t="s">
        <v>10314</v>
      </c>
      <c r="C653" s="5" t="s">
        <v>9318</v>
      </c>
      <c r="D653" s="5" t="s">
        <v>13</v>
      </c>
      <c r="E653" s="6">
        <v>16200</v>
      </c>
      <c r="F653" s="5" t="s">
        <v>15</v>
      </c>
      <c r="G653" s="5" t="s">
        <v>252</v>
      </c>
      <c r="H653" s="6">
        <v>45329</v>
      </c>
      <c r="I653" s="5" t="s">
        <v>23</v>
      </c>
      <c r="J653" s="5" t="s">
        <v>27</v>
      </c>
      <c r="K653" s="7">
        <f ca="1">YEAR(TODAY())-YEAR(DIM_CUSTOMERS[[#This Row],[BirthDate]])</f>
        <v>80</v>
      </c>
      <c r="L653" s="8" t="str" cm="1">
        <f t="array" aca="1" ref="L653" ca="1">_xlfn.IFS(DIM_CUSTOMERS[[#This Row],[Age]]&gt;60, "60+", DIM_CUSTOMERS[[#This Row],[Age]]&gt;21, "22-59", DIM_CUSTOMERS[[#This Row],[Age]]&gt;=18, "18-21", DIM_CUSTOMERS[[#This Row],[Age]]&lt;=17, "1-18")</f>
        <v>60+</v>
      </c>
    </row>
    <row r="654" spans="1:12" x14ac:dyDescent="0.3">
      <c r="A654" s="8">
        <v>10652</v>
      </c>
      <c r="B654" s="5" t="s">
        <v>10315</v>
      </c>
      <c r="C654" s="5" t="s">
        <v>9319</v>
      </c>
      <c r="D654" s="5" t="s">
        <v>13</v>
      </c>
      <c r="E654" s="6">
        <v>19304</v>
      </c>
      <c r="F654" s="5" t="s">
        <v>15</v>
      </c>
      <c r="G654" s="5" t="s">
        <v>252</v>
      </c>
      <c r="H654" s="6">
        <v>44824</v>
      </c>
      <c r="I654" s="5" t="s">
        <v>21</v>
      </c>
      <c r="J654" s="5" t="s">
        <v>27</v>
      </c>
      <c r="K654" s="7">
        <f ca="1">YEAR(TODAY())-YEAR(DIM_CUSTOMERS[[#This Row],[BirthDate]])</f>
        <v>72</v>
      </c>
      <c r="L654" s="8" t="str" cm="1">
        <f t="array" aca="1" ref="L654" ca="1">_xlfn.IFS(DIM_CUSTOMERS[[#This Row],[Age]]&gt;60, "60+", DIM_CUSTOMERS[[#This Row],[Age]]&gt;21, "22-59", DIM_CUSTOMERS[[#This Row],[Age]]&gt;=18, "18-21", DIM_CUSTOMERS[[#This Row],[Age]]&lt;=17, "1-18")</f>
        <v>60+</v>
      </c>
    </row>
    <row r="655" spans="1:12" x14ac:dyDescent="0.3">
      <c r="A655" s="8">
        <v>10653</v>
      </c>
      <c r="B655" s="5" t="s">
        <v>10316</v>
      </c>
      <c r="C655" s="5" t="s">
        <v>9320</v>
      </c>
      <c r="D655" s="5" t="s">
        <v>13</v>
      </c>
      <c r="E655" s="6">
        <v>37686</v>
      </c>
      <c r="F655" s="5" t="s">
        <v>15</v>
      </c>
      <c r="G655" s="5" t="s">
        <v>258</v>
      </c>
      <c r="H655" s="6">
        <v>44532</v>
      </c>
      <c r="I655" s="5" t="s">
        <v>20</v>
      </c>
      <c r="J655" s="5" t="s">
        <v>27</v>
      </c>
      <c r="K655" s="7">
        <f ca="1">YEAR(TODAY())-YEAR(DIM_CUSTOMERS[[#This Row],[BirthDate]])</f>
        <v>21</v>
      </c>
      <c r="L655" s="8" t="str" cm="1">
        <f t="array" aca="1" ref="L655" ca="1">_xlfn.IFS(DIM_CUSTOMERS[[#This Row],[Age]]&gt;60, "60+", DIM_CUSTOMERS[[#This Row],[Age]]&gt;21, "22-59", DIM_CUSTOMERS[[#This Row],[Age]]&gt;=18, "18-21", DIM_CUSTOMERS[[#This Row],[Age]]&lt;=17, "1-18")</f>
        <v>18-21</v>
      </c>
    </row>
    <row r="656" spans="1:12" x14ac:dyDescent="0.3">
      <c r="A656" s="8">
        <v>10654</v>
      </c>
      <c r="B656" s="5" t="s">
        <v>10317</v>
      </c>
      <c r="C656" s="5" t="s">
        <v>9321</v>
      </c>
      <c r="D656" s="5" t="s">
        <v>13</v>
      </c>
      <c r="E656" s="6">
        <v>38701</v>
      </c>
      <c r="F656" s="5" t="s">
        <v>15</v>
      </c>
      <c r="G656" s="5" t="s">
        <v>253</v>
      </c>
      <c r="H656" s="6">
        <v>44945</v>
      </c>
      <c r="I656" s="5" t="s">
        <v>22</v>
      </c>
      <c r="J656" s="5" t="s">
        <v>27</v>
      </c>
      <c r="K656" s="7">
        <f ca="1">YEAR(TODAY())-YEAR(DIM_CUSTOMERS[[#This Row],[BirthDate]])</f>
        <v>19</v>
      </c>
      <c r="L656" s="8" t="str" cm="1">
        <f t="array" aca="1" ref="L656" ca="1">_xlfn.IFS(DIM_CUSTOMERS[[#This Row],[Age]]&gt;60, "60+", DIM_CUSTOMERS[[#This Row],[Age]]&gt;21, "22-59", DIM_CUSTOMERS[[#This Row],[Age]]&gt;=18, "18-21", DIM_CUSTOMERS[[#This Row],[Age]]&lt;=17, "1-18")</f>
        <v>18-21</v>
      </c>
    </row>
    <row r="657" spans="1:12" x14ac:dyDescent="0.3">
      <c r="A657" s="8">
        <v>10655</v>
      </c>
      <c r="B657" s="5" t="s">
        <v>10318</v>
      </c>
      <c r="C657" s="5" t="s">
        <v>9322</v>
      </c>
      <c r="D657" s="5" t="s">
        <v>13</v>
      </c>
      <c r="E657" s="6">
        <v>34255</v>
      </c>
      <c r="F657" s="5" t="s">
        <v>15</v>
      </c>
      <c r="G657" s="5" t="s">
        <v>258</v>
      </c>
      <c r="H657" s="6">
        <v>43767</v>
      </c>
      <c r="I657" s="5" t="s">
        <v>20</v>
      </c>
      <c r="J657" s="5" t="s">
        <v>26</v>
      </c>
      <c r="K657" s="7">
        <f ca="1">YEAR(TODAY())-YEAR(DIM_CUSTOMERS[[#This Row],[BirthDate]])</f>
        <v>31</v>
      </c>
      <c r="L657" s="8" t="str" cm="1">
        <f t="array" aca="1" ref="L657" ca="1">_xlfn.IFS(DIM_CUSTOMERS[[#This Row],[Age]]&gt;60, "60+", DIM_CUSTOMERS[[#This Row],[Age]]&gt;21, "22-59", DIM_CUSTOMERS[[#This Row],[Age]]&gt;=18, "18-21", DIM_CUSTOMERS[[#This Row],[Age]]&lt;=17, "1-18")</f>
        <v>22-59</v>
      </c>
    </row>
    <row r="658" spans="1:12" x14ac:dyDescent="0.3">
      <c r="A658" s="8">
        <v>10656</v>
      </c>
      <c r="B658" s="5" t="s">
        <v>10319</v>
      </c>
      <c r="C658" s="5" t="s">
        <v>9323</v>
      </c>
      <c r="D658" s="5" t="s">
        <v>13</v>
      </c>
      <c r="E658" s="6">
        <v>22920</v>
      </c>
      <c r="F658" s="5" t="s">
        <v>15</v>
      </c>
      <c r="G658" s="5" t="s">
        <v>251</v>
      </c>
      <c r="H658" s="6">
        <v>45163</v>
      </c>
      <c r="I658" s="5" t="s">
        <v>22</v>
      </c>
      <c r="J658" s="5" t="s">
        <v>27</v>
      </c>
      <c r="K658" s="7">
        <f ca="1">YEAR(TODAY())-YEAR(DIM_CUSTOMERS[[#This Row],[BirthDate]])</f>
        <v>62</v>
      </c>
      <c r="L658" s="8" t="str" cm="1">
        <f t="array" aca="1" ref="L658" ca="1">_xlfn.IFS(DIM_CUSTOMERS[[#This Row],[Age]]&gt;60, "60+", DIM_CUSTOMERS[[#This Row],[Age]]&gt;21, "22-59", DIM_CUSTOMERS[[#This Row],[Age]]&gt;=18, "18-21", DIM_CUSTOMERS[[#This Row],[Age]]&lt;=17, "1-18")</f>
        <v>60+</v>
      </c>
    </row>
    <row r="659" spans="1:12" x14ac:dyDescent="0.3">
      <c r="A659" s="8">
        <v>10657</v>
      </c>
      <c r="B659" s="5" t="s">
        <v>10320</v>
      </c>
      <c r="C659" s="5" t="s">
        <v>9324</v>
      </c>
      <c r="D659" s="5" t="s">
        <v>13</v>
      </c>
      <c r="E659" s="6">
        <v>23540</v>
      </c>
      <c r="F659" s="5" t="s">
        <v>15</v>
      </c>
      <c r="G659" s="5" t="s">
        <v>251</v>
      </c>
      <c r="H659" s="6">
        <v>45173</v>
      </c>
      <c r="I659" s="5" t="s">
        <v>20</v>
      </c>
      <c r="J659" s="5" t="s">
        <v>27</v>
      </c>
      <c r="K659" s="7">
        <f ca="1">YEAR(TODAY())-YEAR(DIM_CUSTOMERS[[#This Row],[BirthDate]])</f>
        <v>60</v>
      </c>
      <c r="L659" s="8" t="str" cm="1">
        <f t="array" aca="1" ref="L659" ca="1">_xlfn.IFS(DIM_CUSTOMERS[[#This Row],[Age]]&gt;60, "60+", DIM_CUSTOMERS[[#This Row],[Age]]&gt;21, "22-59", DIM_CUSTOMERS[[#This Row],[Age]]&gt;=18, "18-21", DIM_CUSTOMERS[[#This Row],[Age]]&lt;=17, "1-18")</f>
        <v>22-59</v>
      </c>
    </row>
    <row r="660" spans="1:12" x14ac:dyDescent="0.3">
      <c r="A660" s="8">
        <v>10658</v>
      </c>
      <c r="B660" s="5" t="s">
        <v>10321</v>
      </c>
      <c r="C660" s="5" t="s">
        <v>9325</v>
      </c>
      <c r="D660" s="5" t="s">
        <v>14</v>
      </c>
      <c r="E660" s="6">
        <v>23451</v>
      </c>
      <c r="F660" s="5" t="s">
        <v>15</v>
      </c>
      <c r="G660" s="5" t="s">
        <v>253</v>
      </c>
      <c r="H660" s="6">
        <v>44623</v>
      </c>
      <c r="I660" s="5" t="s">
        <v>23</v>
      </c>
      <c r="J660" s="5" t="s">
        <v>25</v>
      </c>
      <c r="K660" s="7">
        <f ca="1">YEAR(TODAY())-YEAR(DIM_CUSTOMERS[[#This Row],[BirthDate]])</f>
        <v>60</v>
      </c>
      <c r="L660" s="8" t="str" cm="1">
        <f t="array" aca="1" ref="L660" ca="1">_xlfn.IFS(DIM_CUSTOMERS[[#This Row],[Age]]&gt;60, "60+", DIM_CUSTOMERS[[#This Row],[Age]]&gt;21, "22-59", DIM_CUSTOMERS[[#This Row],[Age]]&gt;=18, "18-21", DIM_CUSTOMERS[[#This Row],[Age]]&lt;=17, "1-18")</f>
        <v>22-59</v>
      </c>
    </row>
    <row r="661" spans="1:12" x14ac:dyDescent="0.3">
      <c r="A661" s="8">
        <v>10659</v>
      </c>
      <c r="B661" s="5" t="s">
        <v>10322</v>
      </c>
      <c r="C661" s="5" t="s">
        <v>9326</v>
      </c>
      <c r="D661" s="5" t="s">
        <v>14</v>
      </c>
      <c r="E661" s="6">
        <v>32304</v>
      </c>
      <c r="F661" s="5" t="s">
        <v>15</v>
      </c>
      <c r="G661" s="5" t="s">
        <v>252</v>
      </c>
      <c r="H661" s="6">
        <v>45283</v>
      </c>
      <c r="I661" s="5" t="s">
        <v>21</v>
      </c>
      <c r="J661" s="5" t="s">
        <v>27</v>
      </c>
      <c r="K661" s="7">
        <f ca="1">YEAR(TODAY())-YEAR(DIM_CUSTOMERS[[#This Row],[BirthDate]])</f>
        <v>36</v>
      </c>
      <c r="L661" s="8" t="str" cm="1">
        <f t="array" aca="1" ref="L661" ca="1">_xlfn.IFS(DIM_CUSTOMERS[[#This Row],[Age]]&gt;60, "60+", DIM_CUSTOMERS[[#This Row],[Age]]&gt;21, "22-59", DIM_CUSTOMERS[[#This Row],[Age]]&gt;=18, "18-21", DIM_CUSTOMERS[[#This Row],[Age]]&lt;=17, "1-18")</f>
        <v>22-59</v>
      </c>
    </row>
    <row r="662" spans="1:12" x14ac:dyDescent="0.3">
      <c r="A662" s="8">
        <v>10660</v>
      </c>
      <c r="B662" s="5" t="s">
        <v>10323</v>
      </c>
      <c r="C662" s="5" t="s">
        <v>9327</v>
      </c>
      <c r="D662" s="5" t="s">
        <v>13</v>
      </c>
      <c r="E662" s="6">
        <v>37030</v>
      </c>
      <c r="F662" s="5" t="s">
        <v>15</v>
      </c>
      <c r="G662" s="5" t="s">
        <v>252</v>
      </c>
      <c r="H662" s="6">
        <v>44808</v>
      </c>
      <c r="I662" s="5" t="s">
        <v>23</v>
      </c>
      <c r="J662" s="5" t="s">
        <v>25</v>
      </c>
      <c r="K662" s="7">
        <f ca="1">YEAR(TODAY())-YEAR(DIM_CUSTOMERS[[#This Row],[BirthDate]])</f>
        <v>23</v>
      </c>
      <c r="L662" s="8" t="str" cm="1">
        <f t="array" aca="1" ref="L662" ca="1">_xlfn.IFS(DIM_CUSTOMERS[[#This Row],[Age]]&gt;60, "60+", DIM_CUSTOMERS[[#This Row],[Age]]&gt;21, "22-59", DIM_CUSTOMERS[[#This Row],[Age]]&gt;=18, "18-21", DIM_CUSTOMERS[[#This Row],[Age]]&lt;=17, "1-18")</f>
        <v>22-59</v>
      </c>
    </row>
    <row r="663" spans="1:12" x14ac:dyDescent="0.3">
      <c r="A663" s="8">
        <v>10661</v>
      </c>
      <c r="B663" s="5" t="s">
        <v>10324</v>
      </c>
      <c r="C663" s="5" t="s">
        <v>9328</v>
      </c>
      <c r="D663" s="5" t="s">
        <v>14</v>
      </c>
      <c r="E663" s="6">
        <v>27418</v>
      </c>
      <c r="F663" s="5" t="s">
        <v>15</v>
      </c>
      <c r="G663" s="5" t="s">
        <v>258</v>
      </c>
      <c r="H663" s="6">
        <v>44415</v>
      </c>
      <c r="I663" s="5" t="s">
        <v>21</v>
      </c>
      <c r="J663" s="5" t="s">
        <v>25</v>
      </c>
      <c r="K663" s="7">
        <f ca="1">YEAR(TODAY())-YEAR(DIM_CUSTOMERS[[#This Row],[BirthDate]])</f>
        <v>49</v>
      </c>
      <c r="L663" s="8" t="str" cm="1">
        <f t="array" aca="1" ref="L663" ca="1">_xlfn.IFS(DIM_CUSTOMERS[[#This Row],[Age]]&gt;60, "60+", DIM_CUSTOMERS[[#This Row],[Age]]&gt;21, "22-59", DIM_CUSTOMERS[[#This Row],[Age]]&gt;=18, "18-21", DIM_CUSTOMERS[[#This Row],[Age]]&lt;=17, "1-18")</f>
        <v>22-59</v>
      </c>
    </row>
    <row r="664" spans="1:12" x14ac:dyDescent="0.3">
      <c r="A664" s="8">
        <v>10662</v>
      </c>
      <c r="B664" s="5" t="s">
        <v>10325</v>
      </c>
      <c r="C664" s="5" t="s">
        <v>9329</v>
      </c>
      <c r="D664" s="5" t="s">
        <v>13</v>
      </c>
      <c r="E664" s="6">
        <v>19930</v>
      </c>
      <c r="F664" s="5" t="s">
        <v>15</v>
      </c>
      <c r="G664" s="5" t="s">
        <v>251</v>
      </c>
      <c r="H664" s="6">
        <v>44049</v>
      </c>
      <c r="I664" s="5" t="s">
        <v>22</v>
      </c>
      <c r="J664" s="5" t="s">
        <v>25</v>
      </c>
      <c r="K664" s="7">
        <f ca="1">YEAR(TODAY())-YEAR(DIM_CUSTOMERS[[#This Row],[BirthDate]])</f>
        <v>70</v>
      </c>
      <c r="L664" s="8" t="str" cm="1">
        <f t="array" aca="1" ref="L664" ca="1">_xlfn.IFS(DIM_CUSTOMERS[[#This Row],[Age]]&gt;60, "60+", DIM_CUSTOMERS[[#This Row],[Age]]&gt;21, "22-59", DIM_CUSTOMERS[[#This Row],[Age]]&gt;=18, "18-21", DIM_CUSTOMERS[[#This Row],[Age]]&lt;=17, "1-18")</f>
        <v>60+</v>
      </c>
    </row>
    <row r="665" spans="1:12" x14ac:dyDescent="0.3">
      <c r="A665" s="8">
        <v>10663</v>
      </c>
      <c r="B665" s="5" t="s">
        <v>10326</v>
      </c>
      <c r="C665" s="5" t="s">
        <v>9330</v>
      </c>
      <c r="D665" s="5" t="s">
        <v>14</v>
      </c>
      <c r="E665" s="6">
        <v>38372</v>
      </c>
      <c r="F665" s="5" t="s">
        <v>15</v>
      </c>
      <c r="G665" s="5" t="s">
        <v>252</v>
      </c>
      <c r="H665" s="6">
        <v>44711</v>
      </c>
      <c r="I665" s="5" t="s">
        <v>23</v>
      </c>
      <c r="J665" s="5" t="s">
        <v>25</v>
      </c>
      <c r="K665" s="7">
        <f ca="1">YEAR(TODAY())-YEAR(DIM_CUSTOMERS[[#This Row],[BirthDate]])</f>
        <v>19</v>
      </c>
      <c r="L665" s="8" t="str" cm="1">
        <f t="array" aca="1" ref="L665" ca="1">_xlfn.IFS(DIM_CUSTOMERS[[#This Row],[Age]]&gt;60, "60+", DIM_CUSTOMERS[[#This Row],[Age]]&gt;21, "22-59", DIM_CUSTOMERS[[#This Row],[Age]]&gt;=18, "18-21", DIM_CUSTOMERS[[#This Row],[Age]]&lt;=17, "1-18")</f>
        <v>18-21</v>
      </c>
    </row>
    <row r="666" spans="1:12" x14ac:dyDescent="0.3">
      <c r="A666" s="8">
        <v>10664</v>
      </c>
      <c r="B666" s="5" t="s">
        <v>10327</v>
      </c>
      <c r="C666" s="5" t="s">
        <v>9331</v>
      </c>
      <c r="D666" s="5" t="s">
        <v>13</v>
      </c>
      <c r="E666" s="6">
        <v>22202</v>
      </c>
      <c r="F666" s="5" t="s">
        <v>15</v>
      </c>
      <c r="G666" s="5" t="s">
        <v>252</v>
      </c>
      <c r="H666" s="6">
        <v>44826</v>
      </c>
      <c r="I666" s="5" t="s">
        <v>20</v>
      </c>
      <c r="J666" s="5" t="s">
        <v>27</v>
      </c>
      <c r="K666" s="7">
        <f ca="1">YEAR(TODAY())-YEAR(DIM_CUSTOMERS[[#This Row],[BirthDate]])</f>
        <v>64</v>
      </c>
      <c r="L666" s="8" t="str" cm="1">
        <f t="array" aca="1" ref="L666" ca="1">_xlfn.IFS(DIM_CUSTOMERS[[#This Row],[Age]]&gt;60, "60+", DIM_CUSTOMERS[[#This Row],[Age]]&gt;21, "22-59", DIM_CUSTOMERS[[#This Row],[Age]]&gt;=18, "18-21", DIM_CUSTOMERS[[#This Row],[Age]]&lt;=17, "1-18")</f>
        <v>60+</v>
      </c>
    </row>
    <row r="667" spans="1:12" x14ac:dyDescent="0.3">
      <c r="A667" s="8">
        <v>10665</v>
      </c>
      <c r="B667" s="5" t="s">
        <v>10328</v>
      </c>
      <c r="C667" s="5" t="s">
        <v>9332</v>
      </c>
      <c r="D667" s="5" t="s">
        <v>13</v>
      </c>
      <c r="E667" s="6">
        <v>37834</v>
      </c>
      <c r="F667" s="5" t="s">
        <v>15</v>
      </c>
      <c r="G667" s="5" t="s">
        <v>252</v>
      </c>
      <c r="H667" s="6">
        <v>44297</v>
      </c>
      <c r="I667" s="5" t="s">
        <v>21</v>
      </c>
      <c r="J667" s="5" t="s">
        <v>26</v>
      </c>
      <c r="K667" s="7">
        <f ca="1">YEAR(TODAY())-YEAR(DIM_CUSTOMERS[[#This Row],[BirthDate]])</f>
        <v>21</v>
      </c>
      <c r="L667" s="8" t="str" cm="1">
        <f t="array" aca="1" ref="L667" ca="1">_xlfn.IFS(DIM_CUSTOMERS[[#This Row],[Age]]&gt;60, "60+", DIM_CUSTOMERS[[#This Row],[Age]]&gt;21, "22-59", DIM_CUSTOMERS[[#This Row],[Age]]&gt;=18, "18-21", DIM_CUSTOMERS[[#This Row],[Age]]&lt;=17, "1-18")</f>
        <v>18-21</v>
      </c>
    </row>
    <row r="668" spans="1:12" x14ac:dyDescent="0.3">
      <c r="A668" s="8">
        <v>10666</v>
      </c>
      <c r="B668" s="5" t="s">
        <v>8670</v>
      </c>
      <c r="C668" s="5" t="s">
        <v>9333</v>
      </c>
      <c r="D668" s="5" t="s">
        <v>14</v>
      </c>
      <c r="E668" s="6">
        <v>17702</v>
      </c>
      <c r="F668" s="5" t="s">
        <v>15</v>
      </c>
      <c r="G668" s="5" t="s">
        <v>258</v>
      </c>
      <c r="H668" s="6">
        <v>45435</v>
      </c>
      <c r="I668" s="5" t="s">
        <v>23</v>
      </c>
      <c r="J668" s="5" t="s">
        <v>25</v>
      </c>
      <c r="K668" s="7">
        <f ca="1">YEAR(TODAY())-YEAR(DIM_CUSTOMERS[[#This Row],[BirthDate]])</f>
        <v>76</v>
      </c>
      <c r="L668" s="8" t="str" cm="1">
        <f t="array" aca="1" ref="L668" ca="1">_xlfn.IFS(DIM_CUSTOMERS[[#This Row],[Age]]&gt;60, "60+", DIM_CUSTOMERS[[#This Row],[Age]]&gt;21, "22-59", DIM_CUSTOMERS[[#This Row],[Age]]&gt;=18, "18-21", DIM_CUSTOMERS[[#This Row],[Age]]&lt;=17, "1-18")</f>
        <v>60+</v>
      </c>
    </row>
    <row r="669" spans="1:12" x14ac:dyDescent="0.3">
      <c r="A669" s="8">
        <v>10667</v>
      </c>
      <c r="B669" s="5" t="s">
        <v>10329</v>
      </c>
      <c r="C669" s="5" t="s">
        <v>9334</v>
      </c>
      <c r="D669" s="5" t="s">
        <v>14</v>
      </c>
      <c r="E669" s="6">
        <v>22823</v>
      </c>
      <c r="F669" s="5" t="s">
        <v>15</v>
      </c>
      <c r="G669" s="5" t="s">
        <v>258</v>
      </c>
      <c r="H669" s="6">
        <v>45146</v>
      </c>
      <c r="I669" s="5" t="s">
        <v>23</v>
      </c>
      <c r="J669" s="5" t="s">
        <v>25</v>
      </c>
      <c r="K669" s="7">
        <f ca="1">YEAR(TODAY())-YEAR(DIM_CUSTOMERS[[#This Row],[BirthDate]])</f>
        <v>62</v>
      </c>
      <c r="L669" s="8" t="str" cm="1">
        <f t="array" aca="1" ref="L669" ca="1">_xlfn.IFS(DIM_CUSTOMERS[[#This Row],[Age]]&gt;60, "60+", DIM_CUSTOMERS[[#This Row],[Age]]&gt;21, "22-59", DIM_CUSTOMERS[[#This Row],[Age]]&gt;=18, "18-21", DIM_CUSTOMERS[[#This Row],[Age]]&lt;=17, "1-18")</f>
        <v>60+</v>
      </c>
    </row>
    <row r="670" spans="1:12" x14ac:dyDescent="0.3">
      <c r="A670" s="8">
        <v>10668</v>
      </c>
      <c r="B670" s="5" t="s">
        <v>10330</v>
      </c>
      <c r="C670" s="5" t="s">
        <v>9335</v>
      </c>
      <c r="D670" s="5" t="s">
        <v>13</v>
      </c>
      <c r="E670" s="6">
        <v>21013</v>
      </c>
      <c r="F670" s="5" t="s">
        <v>15</v>
      </c>
      <c r="G670" s="5" t="s">
        <v>252</v>
      </c>
      <c r="H670" s="6">
        <v>44912</v>
      </c>
      <c r="I670" s="5" t="s">
        <v>23</v>
      </c>
      <c r="J670" s="5" t="s">
        <v>26</v>
      </c>
      <c r="K670" s="7">
        <f ca="1">YEAR(TODAY())-YEAR(DIM_CUSTOMERS[[#This Row],[BirthDate]])</f>
        <v>67</v>
      </c>
      <c r="L670" s="8" t="str" cm="1">
        <f t="array" aca="1" ref="L670" ca="1">_xlfn.IFS(DIM_CUSTOMERS[[#This Row],[Age]]&gt;60, "60+", DIM_CUSTOMERS[[#This Row],[Age]]&gt;21, "22-59", DIM_CUSTOMERS[[#This Row],[Age]]&gt;=18, "18-21", DIM_CUSTOMERS[[#This Row],[Age]]&lt;=17, "1-18")</f>
        <v>60+</v>
      </c>
    </row>
    <row r="671" spans="1:12" x14ac:dyDescent="0.3">
      <c r="A671" s="8">
        <v>10669</v>
      </c>
      <c r="B671" s="5" t="s">
        <v>10331</v>
      </c>
      <c r="C671" s="5" t="s">
        <v>9336</v>
      </c>
      <c r="D671" s="5" t="s">
        <v>13</v>
      </c>
      <c r="E671" s="6">
        <v>31153</v>
      </c>
      <c r="F671" s="5" t="s">
        <v>15</v>
      </c>
      <c r="G671" s="5" t="s">
        <v>253</v>
      </c>
      <c r="H671" s="6">
        <v>44014</v>
      </c>
      <c r="I671" s="5" t="s">
        <v>24</v>
      </c>
      <c r="J671" s="5" t="s">
        <v>27</v>
      </c>
      <c r="K671" s="7">
        <f ca="1">YEAR(TODAY())-YEAR(DIM_CUSTOMERS[[#This Row],[BirthDate]])</f>
        <v>39</v>
      </c>
      <c r="L671" s="8" t="str" cm="1">
        <f t="array" aca="1" ref="L671" ca="1">_xlfn.IFS(DIM_CUSTOMERS[[#This Row],[Age]]&gt;60, "60+", DIM_CUSTOMERS[[#This Row],[Age]]&gt;21, "22-59", DIM_CUSTOMERS[[#This Row],[Age]]&gt;=18, "18-21", DIM_CUSTOMERS[[#This Row],[Age]]&lt;=17, "1-18")</f>
        <v>22-59</v>
      </c>
    </row>
    <row r="672" spans="1:12" x14ac:dyDescent="0.3">
      <c r="A672" s="8">
        <v>10670</v>
      </c>
      <c r="B672" s="5" t="s">
        <v>10332</v>
      </c>
      <c r="C672" s="5" t="s">
        <v>9337</v>
      </c>
      <c r="D672" s="5" t="s">
        <v>14</v>
      </c>
      <c r="E672" s="6">
        <v>38692</v>
      </c>
      <c r="F672" s="5" t="s">
        <v>15</v>
      </c>
      <c r="G672" s="5" t="s">
        <v>252</v>
      </c>
      <c r="H672" s="6">
        <v>43969</v>
      </c>
      <c r="I672" s="5" t="s">
        <v>22</v>
      </c>
      <c r="J672" s="5" t="s">
        <v>26</v>
      </c>
      <c r="K672" s="7">
        <f ca="1">YEAR(TODAY())-YEAR(DIM_CUSTOMERS[[#This Row],[BirthDate]])</f>
        <v>19</v>
      </c>
      <c r="L672" s="8" t="str" cm="1">
        <f t="array" aca="1" ref="L672" ca="1">_xlfn.IFS(DIM_CUSTOMERS[[#This Row],[Age]]&gt;60, "60+", DIM_CUSTOMERS[[#This Row],[Age]]&gt;21, "22-59", DIM_CUSTOMERS[[#This Row],[Age]]&gt;=18, "18-21", DIM_CUSTOMERS[[#This Row],[Age]]&lt;=17, "1-18")</f>
        <v>18-21</v>
      </c>
    </row>
    <row r="673" spans="1:12" x14ac:dyDescent="0.3">
      <c r="A673" s="8">
        <v>10671</v>
      </c>
      <c r="B673" s="5" t="s">
        <v>10333</v>
      </c>
      <c r="C673" s="5" t="s">
        <v>9338</v>
      </c>
      <c r="D673" s="5" t="s">
        <v>13</v>
      </c>
      <c r="E673" s="6">
        <v>20473</v>
      </c>
      <c r="F673" s="5" t="s">
        <v>15</v>
      </c>
      <c r="G673" s="5" t="s">
        <v>253</v>
      </c>
      <c r="H673" s="6">
        <v>44025</v>
      </c>
      <c r="I673" s="5" t="s">
        <v>23</v>
      </c>
      <c r="J673" s="5" t="s">
        <v>26</v>
      </c>
      <c r="K673" s="7">
        <f ca="1">YEAR(TODAY())-YEAR(DIM_CUSTOMERS[[#This Row],[BirthDate]])</f>
        <v>68</v>
      </c>
      <c r="L673" s="8" t="str" cm="1">
        <f t="array" aca="1" ref="L673" ca="1">_xlfn.IFS(DIM_CUSTOMERS[[#This Row],[Age]]&gt;60, "60+", DIM_CUSTOMERS[[#This Row],[Age]]&gt;21, "22-59", DIM_CUSTOMERS[[#This Row],[Age]]&gt;=18, "18-21", DIM_CUSTOMERS[[#This Row],[Age]]&lt;=17, "1-18")</f>
        <v>60+</v>
      </c>
    </row>
    <row r="674" spans="1:12" x14ac:dyDescent="0.3">
      <c r="A674" s="8">
        <v>10672</v>
      </c>
      <c r="B674" s="5" t="s">
        <v>10334</v>
      </c>
      <c r="C674" s="5" t="s">
        <v>9339</v>
      </c>
      <c r="D674" s="5" t="s">
        <v>13</v>
      </c>
      <c r="E674" s="6">
        <v>17014</v>
      </c>
      <c r="F674" s="5" t="s">
        <v>15</v>
      </c>
      <c r="G674" s="5" t="s">
        <v>251</v>
      </c>
      <c r="H674" s="6">
        <v>44758</v>
      </c>
      <c r="I674" s="5" t="s">
        <v>22</v>
      </c>
      <c r="J674" s="5" t="s">
        <v>27</v>
      </c>
      <c r="K674" s="7">
        <f ca="1">YEAR(TODAY())-YEAR(DIM_CUSTOMERS[[#This Row],[BirthDate]])</f>
        <v>78</v>
      </c>
      <c r="L674" s="8" t="str" cm="1">
        <f t="array" aca="1" ref="L674" ca="1">_xlfn.IFS(DIM_CUSTOMERS[[#This Row],[Age]]&gt;60, "60+", DIM_CUSTOMERS[[#This Row],[Age]]&gt;21, "22-59", DIM_CUSTOMERS[[#This Row],[Age]]&gt;=18, "18-21", DIM_CUSTOMERS[[#This Row],[Age]]&lt;=17, "1-18")</f>
        <v>60+</v>
      </c>
    </row>
    <row r="675" spans="1:12" x14ac:dyDescent="0.3">
      <c r="A675" s="8">
        <v>10673</v>
      </c>
      <c r="B675" s="5" t="s">
        <v>10335</v>
      </c>
      <c r="C675" s="5" t="s">
        <v>9340</v>
      </c>
      <c r="D675" s="5" t="s">
        <v>14</v>
      </c>
      <c r="E675" s="6">
        <v>31402</v>
      </c>
      <c r="F675" s="5" t="s">
        <v>15</v>
      </c>
      <c r="G675" s="5" t="s">
        <v>252</v>
      </c>
      <c r="H675" s="6">
        <v>44495</v>
      </c>
      <c r="I675" s="5" t="s">
        <v>21</v>
      </c>
      <c r="J675" s="5" t="s">
        <v>27</v>
      </c>
      <c r="K675" s="7">
        <f ca="1">YEAR(TODAY())-YEAR(DIM_CUSTOMERS[[#This Row],[BirthDate]])</f>
        <v>39</v>
      </c>
      <c r="L675" s="8" t="str" cm="1">
        <f t="array" aca="1" ref="L675" ca="1">_xlfn.IFS(DIM_CUSTOMERS[[#This Row],[Age]]&gt;60, "60+", DIM_CUSTOMERS[[#This Row],[Age]]&gt;21, "22-59", DIM_CUSTOMERS[[#This Row],[Age]]&gt;=18, "18-21", DIM_CUSTOMERS[[#This Row],[Age]]&lt;=17, "1-18")</f>
        <v>22-59</v>
      </c>
    </row>
    <row r="676" spans="1:12" x14ac:dyDescent="0.3">
      <c r="A676" s="8">
        <v>10674</v>
      </c>
      <c r="B676" s="5" t="s">
        <v>10336</v>
      </c>
      <c r="C676" s="5" t="s">
        <v>9341</v>
      </c>
      <c r="D676" s="5" t="s">
        <v>13</v>
      </c>
      <c r="E676" s="6">
        <v>18381</v>
      </c>
      <c r="F676" s="5" t="s">
        <v>15</v>
      </c>
      <c r="G676" s="5" t="s">
        <v>258</v>
      </c>
      <c r="H676" s="6">
        <v>45505</v>
      </c>
      <c r="I676" s="5" t="s">
        <v>23</v>
      </c>
      <c r="J676" s="5" t="s">
        <v>25</v>
      </c>
      <c r="K676" s="7">
        <f ca="1">YEAR(TODAY())-YEAR(DIM_CUSTOMERS[[#This Row],[BirthDate]])</f>
        <v>74</v>
      </c>
      <c r="L676" s="8" t="str" cm="1">
        <f t="array" aca="1" ref="L676" ca="1">_xlfn.IFS(DIM_CUSTOMERS[[#This Row],[Age]]&gt;60, "60+", DIM_CUSTOMERS[[#This Row],[Age]]&gt;21, "22-59", DIM_CUSTOMERS[[#This Row],[Age]]&gt;=18, "18-21", DIM_CUSTOMERS[[#This Row],[Age]]&lt;=17, "1-18")</f>
        <v>60+</v>
      </c>
    </row>
    <row r="677" spans="1:12" x14ac:dyDescent="0.3">
      <c r="A677" s="8">
        <v>10675</v>
      </c>
      <c r="B677" s="5" t="s">
        <v>10337</v>
      </c>
      <c r="C677" s="5" t="s">
        <v>9342</v>
      </c>
      <c r="D677" s="5" t="s">
        <v>14</v>
      </c>
      <c r="E677" s="6">
        <v>24172</v>
      </c>
      <c r="F677" s="5" t="s">
        <v>15</v>
      </c>
      <c r="G677" s="5" t="s">
        <v>252</v>
      </c>
      <c r="H677" s="6">
        <v>45557</v>
      </c>
      <c r="I677" s="5" t="s">
        <v>24</v>
      </c>
      <c r="J677" s="5" t="s">
        <v>26</v>
      </c>
      <c r="K677" s="7">
        <f ca="1">YEAR(TODAY())-YEAR(DIM_CUSTOMERS[[#This Row],[BirthDate]])</f>
        <v>58</v>
      </c>
      <c r="L677" s="8" t="str" cm="1">
        <f t="array" aca="1" ref="L677" ca="1">_xlfn.IFS(DIM_CUSTOMERS[[#This Row],[Age]]&gt;60, "60+", DIM_CUSTOMERS[[#This Row],[Age]]&gt;21, "22-59", DIM_CUSTOMERS[[#This Row],[Age]]&gt;=18, "18-21", DIM_CUSTOMERS[[#This Row],[Age]]&lt;=17, "1-18")</f>
        <v>22-59</v>
      </c>
    </row>
    <row r="678" spans="1:12" x14ac:dyDescent="0.3">
      <c r="A678" s="8">
        <v>10676</v>
      </c>
      <c r="B678" s="5" t="s">
        <v>10338</v>
      </c>
      <c r="C678" s="5" t="s">
        <v>9343</v>
      </c>
      <c r="D678" s="5" t="s">
        <v>13</v>
      </c>
      <c r="E678" s="6">
        <v>21054</v>
      </c>
      <c r="F678" s="5" t="s">
        <v>15</v>
      </c>
      <c r="G678" s="5" t="s">
        <v>252</v>
      </c>
      <c r="H678" s="6">
        <v>44613</v>
      </c>
      <c r="I678" s="5" t="s">
        <v>21</v>
      </c>
      <c r="J678" s="5" t="s">
        <v>27</v>
      </c>
      <c r="K678" s="7">
        <f ca="1">YEAR(TODAY())-YEAR(DIM_CUSTOMERS[[#This Row],[BirthDate]])</f>
        <v>67</v>
      </c>
      <c r="L678" s="8" t="str" cm="1">
        <f t="array" aca="1" ref="L678" ca="1">_xlfn.IFS(DIM_CUSTOMERS[[#This Row],[Age]]&gt;60, "60+", DIM_CUSTOMERS[[#This Row],[Age]]&gt;21, "22-59", DIM_CUSTOMERS[[#This Row],[Age]]&gt;=18, "18-21", DIM_CUSTOMERS[[#This Row],[Age]]&lt;=17, "1-18")</f>
        <v>60+</v>
      </c>
    </row>
    <row r="679" spans="1:12" x14ac:dyDescent="0.3">
      <c r="A679" s="8">
        <v>10677</v>
      </c>
      <c r="B679" s="5" t="s">
        <v>10339</v>
      </c>
      <c r="C679" s="5" t="s">
        <v>9344</v>
      </c>
      <c r="D679" s="5" t="s">
        <v>14</v>
      </c>
      <c r="E679" s="6">
        <v>23147</v>
      </c>
      <c r="F679" s="5" t="s">
        <v>15</v>
      </c>
      <c r="G679" s="5" t="s">
        <v>258</v>
      </c>
      <c r="H679" s="6">
        <v>43993</v>
      </c>
      <c r="I679" s="5" t="s">
        <v>21</v>
      </c>
      <c r="J679" s="5" t="s">
        <v>27</v>
      </c>
      <c r="K679" s="7">
        <f ca="1">YEAR(TODAY())-YEAR(DIM_CUSTOMERS[[#This Row],[BirthDate]])</f>
        <v>61</v>
      </c>
      <c r="L679" s="8" t="str" cm="1">
        <f t="array" aca="1" ref="L679" ca="1">_xlfn.IFS(DIM_CUSTOMERS[[#This Row],[Age]]&gt;60, "60+", DIM_CUSTOMERS[[#This Row],[Age]]&gt;21, "22-59", DIM_CUSTOMERS[[#This Row],[Age]]&gt;=18, "18-21", DIM_CUSTOMERS[[#This Row],[Age]]&lt;=17, "1-18")</f>
        <v>60+</v>
      </c>
    </row>
    <row r="680" spans="1:12" x14ac:dyDescent="0.3">
      <c r="A680" s="8">
        <v>10678</v>
      </c>
      <c r="B680" s="5" t="s">
        <v>10340</v>
      </c>
      <c r="C680" s="5" t="s">
        <v>9345</v>
      </c>
      <c r="D680" s="5" t="s">
        <v>14</v>
      </c>
      <c r="E680" s="6">
        <v>37190</v>
      </c>
      <c r="F680" s="5" t="s">
        <v>15</v>
      </c>
      <c r="G680" s="5" t="s">
        <v>253</v>
      </c>
      <c r="H680" s="6">
        <v>44469</v>
      </c>
      <c r="I680" s="5" t="s">
        <v>24</v>
      </c>
      <c r="J680" s="5" t="s">
        <v>27</v>
      </c>
      <c r="K680" s="7">
        <f ca="1">YEAR(TODAY())-YEAR(DIM_CUSTOMERS[[#This Row],[BirthDate]])</f>
        <v>23</v>
      </c>
      <c r="L680" s="8" t="str" cm="1">
        <f t="array" aca="1" ref="L680" ca="1">_xlfn.IFS(DIM_CUSTOMERS[[#This Row],[Age]]&gt;60, "60+", DIM_CUSTOMERS[[#This Row],[Age]]&gt;21, "22-59", DIM_CUSTOMERS[[#This Row],[Age]]&gt;=18, "18-21", DIM_CUSTOMERS[[#This Row],[Age]]&lt;=17, "1-18")</f>
        <v>22-59</v>
      </c>
    </row>
    <row r="681" spans="1:12" x14ac:dyDescent="0.3">
      <c r="A681" s="8">
        <v>10679</v>
      </c>
      <c r="B681" s="5" t="s">
        <v>10341</v>
      </c>
      <c r="C681" s="5" t="s">
        <v>9346</v>
      </c>
      <c r="D681" s="5" t="s">
        <v>14</v>
      </c>
      <c r="E681" s="6">
        <v>18420</v>
      </c>
      <c r="F681" s="5" t="s">
        <v>15</v>
      </c>
      <c r="G681" s="5" t="s">
        <v>251</v>
      </c>
      <c r="H681" s="6">
        <v>45513</v>
      </c>
      <c r="I681" s="5" t="s">
        <v>22</v>
      </c>
      <c r="J681" s="5" t="s">
        <v>27</v>
      </c>
      <c r="K681" s="7">
        <f ca="1">YEAR(TODAY())-YEAR(DIM_CUSTOMERS[[#This Row],[BirthDate]])</f>
        <v>74</v>
      </c>
      <c r="L681" s="8" t="str" cm="1">
        <f t="array" aca="1" ref="L681" ca="1">_xlfn.IFS(DIM_CUSTOMERS[[#This Row],[Age]]&gt;60, "60+", DIM_CUSTOMERS[[#This Row],[Age]]&gt;21, "22-59", DIM_CUSTOMERS[[#This Row],[Age]]&gt;=18, "18-21", DIM_CUSTOMERS[[#This Row],[Age]]&lt;=17, "1-18")</f>
        <v>60+</v>
      </c>
    </row>
    <row r="682" spans="1:12" x14ac:dyDescent="0.3">
      <c r="A682" s="8">
        <v>10680</v>
      </c>
      <c r="B682" s="5" t="s">
        <v>10342</v>
      </c>
      <c r="C682" s="5" t="s">
        <v>9347</v>
      </c>
      <c r="D682" s="5" t="s">
        <v>13</v>
      </c>
      <c r="E682" s="6">
        <v>36164</v>
      </c>
      <c r="F682" s="5" t="s">
        <v>15</v>
      </c>
      <c r="G682" s="5" t="s">
        <v>251</v>
      </c>
      <c r="H682" s="6">
        <v>44970</v>
      </c>
      <c r="I682" s="5" t="s">
        <v>22</v>
      </c>
      <c r="J682" s="5" t="s">
        <v>26</v>
      </c>
      <c r="K682" s="7">
        <f ca="1">YEAR(TODAY())-YEAR(DIM_CUSTOMERS[[#This Row],[BirthDate]])</f>
        <v>25</v>
      </c>
      <c r="L682" s="8" t="str" cm="1">
        <f t="array" aca="1" ref="L682" ca="1">_xlfn.IFS(DIM_CUSTOMERS[[#This Row],[Age]]&gt;60, "60+", DIM_CUSTOMERS[[#This Row],[Age]]&gt;21, "22-59", DIM_CUSTOMERS[[#This Row],[Age]]&gt;=18, "18-21", DIM_CUSTOMERS[[#This Row],[Age]]&lt;=17, "1-18")</f>
        <v>22-59</v>
      </c>
    </row>
    <row r="683" spans="1:12" x14ac:dyDescent="0.3">
      <c r="A683" s="8">
        <v>10681</v>
      </c>
      <c r="B683" s="5" t="s">
        <v>10343</v>
      </c>
      <c r="C683" s="5" t="s">
        <v>9348</v>
      </c>
      <c r="D683" s="5" t="s">
        <v>13</v>
      </c>
      <c r="E683" s="6">
        <v>17343</v>
      </c>
      <c r="F683" s="5" t="s">
        <v>15</v>
      </c>
      <c r="G683" s="5" t="s">
        <v>252</v>
      </c>
      <c r="H683" s="6">
        <v>43995</v>
      </c>
      <c r="I683" s="5" t="s">
        <v>24</v>
      </c>
      <c r="J683" s="5" t="s">
        <v>25</v>
      </c>
      <c r="K683" s="7">
        <f ca="1">YEAR(TODAY())-YEAR(DIM_CUSTOMERS[[#This Row],[BirthDate]])</f>
        <v>77</v>
      </c>
      <c r="L683" s="8" t="str" cm="1">
        <f t="array" aca="1" ref="L683" ca="1">_xlfn.IFS(DIM_CUSTOMERS[[#This Row],[Age]]&gt;60, "60+", DIM_CUSTOMERS[[#This Row],[Age]]&gt;21, "22-59", DIM_CUSTOMERS[[#This Row],[Age]]&gt;=18, "18-21", DIM_CUSTOMERS[[#This Row],[Age]]&lt;=17, "1-18")</f>
        <v>60+</v>
      </c>
    </row>
    <row r="684" spans="1:12" x14ac:dyDescent="0.3">
      <c r="A684" s="8">
        <v>10682</v>
      </c>
      <c r="B684" s="5" t="s">
        <v>10344</v>
      </c>
      <c r="C684" s="5" t="s">
        <v>9349</v>
      </c>
      <c r="D684" s="5" t="s">
        <v>13</v>
      </c>
      <c r="E684" s="6">
        <v>27799</v>
      </c>
      <c r="F684" s="5" t="s">
        <v>15</v>
      </c>
      <c r="G684" s="5" t="s">
        <v>253</v>
      </c>
      <c r="H684" s="6">
        <v>44535</v>
      </c>
      <c r="I684" s="5" t="s">
        <v>23</v>
      </c>
      <c r="J684" s="5" t="s">
        <v>26</v>
      </c>
      <c r="K684" s="7">
        <f ca="1">YEAR(TODAY())-YEAR(DIM_CUSTOMERS[[#This Row],[BirthDate]])</f>
        <v>48</v>
      </c>
      <c r="L684" s="8" t="str" cm="1">
        <f t="array" aca="1" ref="L684" ca="1">_xlfn.IFS(DIM_CUSTOMERS[[#This Row],[Age]]&gt;60, "60+", DIM_CUSTOMERS[[#This Row],[Age]]&gt;21, "22-59", DIM_CUSTOMERS[[#This Row],[Age]]&gt;=18, "18-21", DIM_CUSTOMERS[[#This Row],[Age]]&lt;=17, "1-18")</f>
        <v>22-59</v>
      </c>
    </row>
    <row r="685" spans="1:12" x14ac:dyDescent="0.3">
      <c r="A685" s="8">
        <v>10683</v>
      </c>
      <c r="B685" s="5" t="s">
        <v>10345</v>
      </c>
      <c r="C685" s="5" t="s">
        <v>9350</v>
      </c>
      <c r="D685" s="5" t="s">
        <v>13</v>
      </c>
      <c r="E685" s="6">
        <v>18105</v>
      </c>
      <c r="F685" s="5" t="s">
        <v>15</v>
      </c>
      <c r="G685" s="5" t="s">
        <v>253</v>
      </c>
      <c r="H685" s="6">
        <v>45398</v>
      </c>
      <c r="I685" s="5" t="s">
        <v>21</v>
      </c>
      <c r="J685" s="5" t="s">
        <v>26</v>
      </c>
      <c r="K685" s="7">
        <f ca="1">YEAR(TODAY())-YEAR(DIM_CUSTOMERS[[#This Row],[BirthDate]])</f>
        <v>75</v>
      </c>
      <c r="L685" s="8" t="str" cm="1">
        <f t="array" aca="1" ref="L685" ca="1">_xlfn.IFS(DIM_CUSTOMERS[[#This Row],[Age]]&gt;60, "60+", DIM_CUSTOMERS[[#This Row],[Age]]&gt;21, "22-59", DIM_CUSTOMERS[[#This Row],[Age]]&gt;=18, "18-21", DIM_CUSTOMERS[[#This Row],[Age]]&lt;=17, "1-18")</f>
        <v>60+</v>
      </c>
    </row>
    <row r="686" spans="1:12" x14ac:dyDescent="0.3">
      <c r="A686" s="8">
        <v>10684</v>
      </c>
      <c r="B686" s="5" t="s">
        <v>10346</v>
      </c>
      <c r="C686" s="5" t="s">
        <v>9351</v>
      </c>
      <c r="D686" s="5" t="s">
        <v>13</v>
      </c>
      <c r="E686" s="6">
        <v>16728</v>
      </c>
      <c r="F686" s="5" t="s">
        <v>15</v>
      </c>
      <c r="G686" s="5" t="s">
        <v>258</v>
      </c>
      <c r="H686" s="6">
        <v>45311</v>
      </c>
      <c r="I686" s="5" t="s">
        <v>24</v>
      </c>
      <c r="J686" s="5" t="s">
        <v>27</v>
      </c>
      <c r="K686" s="7">
        <f ca="1">YEAR(TODAY())-YEAR(DIM_CUSTOMERS[[#This Row],[BirthDate]])</f>
        <v>79</v>
      </c>
      <c r="L686" s="8" t="str" cm="1">
        <f t="array" aca="1" ref="L686" ca="1">_xlfn.IFS(DIM_CUSTOMERS[[#This Row],[Age]]&gt;60, "60+", DIM_CUSTOMERS[[#This Row],[Age]]&gt;21, "22-59", DIM_CUSTOMERS[[#This Row],[Age]]&gt;=18, "18-21", DIM_CUSTOMERS[[#This Row],[Age]]&lt;=17, "1-18")</f>
        <v>60+</v>
      </c>
    </row>
    <row r="687" spans="1:12" x14ac:dyDescent="0.3">
      <c r="A687" s="8">
        <v>10685</v>
      </c>
      <c r="B687" s="5" t="s">
        <v>10347</v>
      </c>
      <c r="C687" s="5" t="s">
        <v>9352</v>
      </c>
      <c r="D687" s="5" t="s">
        <v>13</v>
      </c>
      <c r="E687" s="6">
        <v>29492</v>
      </c>
      <c r="F687" s="5" t="s">
        <v>15</v>
      </c>
      <c r="G687" s="5" t="s">
        <v>252</v>
      </c>
      <c r="H687" s="6">
        <v>43859</v>
      </c>
      <c r="I687" s="5" t="s">
        <v>21</v>
      </c>
      <c r="J687" s="5" t="s">
        <v>26</v>
      </c>
      <c r="K687" s="7">
        <f ca="1">YEAR(TODAY())-YEAR(DIM_CUSTOMERS[[#This Row],[BirthDate]])</f>
        <v>44</v>
      </c>
      <c r="L687" s="8" t="str" cm="1">
        <f t="array" aca="1" ref="L687" ca="1">_xlfn.IFS(DIM_CUSTOMERS[[#This Row],[Age]]&gt;60, "60+", DIM_CUSTOMERS[[#This Row],[Age]]&gt;21, "22-59", DIM_CUSTOMERS[[#This Row],[Age]]&gt;=18, "18-21", DIM_CUSTOMERS[[#This Row],[Age]]&lt;=17, "1-18")</f>
        <v>22-59</v>
      </c>
    </row>
    <row r="688" spans="1:12" x14ac:dyDescent="0.3">
      <c r="A688" s="8">
        <v>10686</v>
      </c>
      <c r="B688" s="5" t="s">
        <v>10348</v>
      </c>
      <c r="C688" s="5" t="s">
        <v>9353</v>
      </c>
      <c r="D688" s="5" t="s">
        <v>13</v>
      </c>
      <c r="E688" s="6">
        <v>29973</v>
      </c>
      <c r="F688" s="5" t="s">
        <v>15</v>
      </c>
      <c r="G688" s="5" t="s">
        <v>252</v>
      </c>
      <c r="H688" s="6">
        <v>45355</v>
      </c>
      <c r="I688" s="5" t="s">
        <v>22</v>
      </c>
      <c r="J688" s="5" t="s">
        <v>25</v>
      </c>
      <c r="K688" s="7">
        <f ca="1">YEAR(TODAY())-YEAR(DIM_CUSTOMERS[[#This Row],[BirthDate]])</f>
        <v>42</v>
      </c>
      <c r="L688" s="8" t="str" cm="1">
        <f t="array" aca="1" ref="L688" ca="1">_xlfn.IFS(DIM_CUSTOMERS[[#This Row],[Age]]&gt;60, "60+", DIM_CUSTOMERS[[#This Row],[Age]]&gt;21, "22-59", DIM_CUSTOMERS[[#This Row],[Age]]&gt;=18, "18-21", DIM_CUSTOMERS[[#This Row],[Age]]&lt;=17, "1-18")</f>
        <v>22-59</v>
      </c>
    </row>
    <row r="689" spans="1:12" x14ac:dyDescent="0.3">
      <c r="A689" s="8">
        <v>10687</v>
      </c>
      <c r="B689" s="5" t="s">
        <v>10349</v>
      </c>
      <c r="C689" s="5" t="s">
        <v>9354</v>
      </c>
      <c r="D689" s="5" t="s">
        <v>13</v>
      </c>
      <c r="E689" s="6">
        <v>33634</v>
      </c>
      <c r="F689" s="5" t="s">
        <v>15</v>
      </c>
      <c r="G689" s="5" t="s">
        <v>252</v>
      </c>
      <c r="H689" s="6">
        <v>44376</v>
      </c>
      <c r="I689" s="5" t="s">
        <v>21</v>
      </c>
      <c r="J689" s="5" t="s">
        <v>26</v>
      </c>
      <c r="K689" s="7">
        <f ca="1">YEAR(TODAY())-YEAR(DIM_CUSTOMERS[[#This Row],[BirthDate]])</f>
        <v>32</v>
      </c>
      <c r="L689" s="8" t="str" cm="1">
        <f t="array" aca="1" ref="L689" ca="1">_xlfn.IFS(DIM_CUSTOMERS[[#This Row],[Age]]&gt;60, "60+", DIM_CUSTOMERS[[#This Row],[Age]]&gt;21, "22-59", DIM_CUSTOMERS[[#This Row],[Age]]&gt;=18, "18-21", DIM_CUSTOMERS[[#This Row],[Age]]&lt;=17, "1-18")</f>
        <v>22-59</v>
      </c>
    </row>
    <row r="690" spans="1:12" x14ac:dyDescent="0.3">
      <c r="A690" s="8">
        <v>10688</v>
      </c>
      <c r="B690" s="5" t="s">
        <v>10350</v>
      </c>
      <c r="C690" s="5" t="s">
        <v>9355</v>
      </c>
      <c r="D690" s="5" t="s">
        <v>14</v>
      </c>
      <c r="E690" s="6">
        <v>34425</v>
      </c>
      <c r="F690" s="5" t="s">
        <v>15</v>
      </c>
      <c r="G690" s="5" t="s">
        <v>252</v>
      </c>
      <c r="H690" s="6">
        <v>45180</v>
      </c>
      <c r="I690" s="5" t="s">
        <v>24</v>
      </c>
      <c r="J690" s="5" t="s">
        <v>26</v>
      </c>
      <c r="K690" s="7">
        <f ca="1">YEAR(TODAY())-YEAR(DIM_CUSTOMERS[[#This Row],[BirthDate]])</f>
        <v>30</v>
      </c>
      <c r="L690" s="8" t="str" cm="1">
        <f t="array" aca="1" ref="L690" ca="1">_xlfn.IFS(DIM_CUSTOMERS[[#This Row],[Age]]&gt;60, "60+", DIM_CUSTOMERS[[#This Row],[Age]]&gt;21, "22-59", DIM_CUSTOMERS[[#This Row],[Age]]&gt;=18, "18-21", DIM_CUSTOMERS[[#This Row],[Age]]&lt;=17, "1-18")</f>
        <v>22-59</v>
      </c>
    </row>
    <row r="691" spans="1:12" x14ac:dyDescent="0.3">
      <c r="A691" s="8">
        <v>10689</v>
      </c>
      <c r="B691" s="5" t="s">
        <v>10351</v>
      </c>
      <c r="C691" s="5" t="s">
        <v>9356</v>
      </c>
      <c r="D691" s="5" t="s">
        <v>13</v>
      </c>
      <c r="E691" s="6">
        <v>33179</v>
      </c>
      <c r="F691" s="5" t="s">
        <v>15</v>
      </c>
      <c r="G691" s="5" t="s">
        <v>251</v>
      </c>
      <c r="H691" s="6">
        <v>45193</v>
      </c>
      <c r="I691" s="5" t="s">
        <v>23</v>
      </c>
      <c r="J691" s="5" t="s">
        <v>26</v>
      </c>
      <c r="K691" s="7">
        <f ca="1">YEAR(TODAY())-YEAR(DIM_CUSTOMERS[[#This Row],[BirthDate]])</f>
        <v>34</v>
      </c>
      <c r="L691" s="8" t="str" cm="1">
        <f t="array" aca="1" ref="L691" ca="1">_xlfn.IFS(DIM_CUSTOMERS[[#This Row],[Age]]&gt;60, "60+", DIM_CUSTOMERS[[#This Row],[Age]]&gt;21, "22-59", DIM_CUSTOMERS[[#This Row],[Age]]&gt;=18, "18-21", DIM_CUSTOMERS[[#This Row],[Age]]&lt;=17, "1-18")</f>
        <v>22-59</v>
      </c>
    </row>
    <row r="692" spans="1:12" x14ac:dyDescent="0.3">
      <c r="A692" s="8">
        <v>10690</v>
      </c>
      <c r="B692" s="5" t="s">
        <v>10352</v>
      </c>
      <c r="C692" s="5" t="s">
        <v>9357</v>
      </c>
      <c r="D692" s="5" t="s">
        <v>14</v>
      </c>
      <c r="E692" s="6">
        <v>30787</v>
      </c>
      <c r="F692" s="5" t="s">
        <v>15</v>
      </c>
      <c r="G692" s="5" t="s">
        <v>252</v>
      </c>
      <c r="H692" s="6">
        <v>45368</v>
      </c>
      <c r="I692" s="5" t="s">
        <v>20</v>
      </c>
      <c r="J692" s="5" t="s">
        <v>26</v>
      </c>
      <c r="K692" s="7">
        <f ca="1">YEAR(TODAY())-YEAR(DIM_CUSTOMERS[[#This Row],[BirthDate]])</f>
        <v>40</v>
      </c>
      <c r="L692" s="8" t="str" cm="1">
        <f t="array" aca="1" ref="L692" ca="1">_xlfn.IFS(DIM_CUSTOMERS[[#This Row],[Age]]&gt;60, "60+", DIM_CUSTOMERS[[#This Row],[Age]]&gt;21, "22-59", DIM_CUSTOMERS[[#This Row],[Age]]&gt;=18, "18-21", DIM_CUSTOMERS[[#This Row],[Age]]&lt;=17, "1-18")</f>
        <v>22-59</v>
      </c>
    </row>
    <row r="693" spans="1:12" x14ac:dyDescent="0.3">
      <c r="A693" s="8">
        <v>10691</v>
      </c>
      <c r="B693" s="5" t="s">
        <v>10353</v>
      </c>
      <c r="C693" s="5" t="s">
        <v>9358</v>
      </c>
      <c r="D693" s="5" t="s">
        <v>13</v>
      </c>
      <c r="E693" s="6">
        <v>31342</v>
      </c>
      <c r="F693" s="5" t="s">
        <v>15</v>
      </c>
      <c r="G693" s="5" t="s">
        <v>251</v>
      </c>
      <c r="H693" s="6">
        <v>44689</v>
      </c>
      <c r="I693" s="5" t="s">
        <v>24</v>
      </c>
      <c r="J693" s="5" t="s">
        <v>25</v>
      </c>
      <c r="K693" s="7">
        <f ca="1">YEAR(TODAY())-YEAR(DIM_CUSTOMERS[[#This Row],[BirthDate]])</f>
        <v>39</v>
      </c>
      <c r="L693" s="8" t="str" cm="1">
        <f t="array" aca="1" ref="L693" ca="1">_xlfn.IFS(DIM_CUSTOMERS[[#This Row],[Age]]&gt;60, "60+", DIM_CUSTOMERS[[#This Row],[Age]]&gt;21, "22-59", DIM_CUSTOMERS[[#This Row],[Age]]&gt;=18, "18-21", DIM_CUSTOMERS[[#This Row],[Age]]&lt;=17, "1-18")</f>
        <v>22-59</v>
      </c>
    </row>
    <row r="694" spans="1:12" x14ac:dyDescent="0.3">
      <c r="A694" s="8">
        <v>10692</v>
      </c>
      <c r="B694" s="5" t="s">
        <v>10354</v>
      </c>
      <c r="C694" s="5" t="s">
        <v>9359</v>
      </c>
      <c r="D694" s="5" t="s">
        <v>14</v>
      </c>
      <c r="E694" s="6">
        <v>21413</v>
      </c>
      <c r="F694" s="5" t="s">
        <v>15</v>
      </c>
      <c r="G694" s="5" t="s">
        <v>251</v>
      </c>
      <c r="H694" s="6">
        <v>44558</v>
      </c>
      <c r="I694" s="5" t="s">
        <v>20</v>
      </c>
      <c r="J694" s="5" t="s">
        <v>27</v>
      </c>
      <c r="K694" s="7">
        <f ca="1">YEAR(TODAY())-YEAR(DIM_CUSTOMERS[[#This Row],[BirthDate]])</f>
        <v>66</v>
      </c>
      <c r="L694" s="8" t="str" cm="1">
        <f t="array" aca="1" ref="L694" ca="1">_xlfn.IFS(DIM_CUSTOMERS[[#This Row],[Age]]&gt;60, "60+", DIM_CUSTOMERS[[#This Row],[Age]]&gt;21, "22-59", DIM_CUSTOMERS[[#This Row],[Age]]&gt;=18, "18-21", DIM_CUSTOMERS[[#This Row],[Age]]&lt;=17, "1-18")</f>
        <v>60+</v>
      </c>
    </row>
    <row r="695" spans="1:12" x14ac:dyDescent="0.3">
      <c r="A695" s="8">
        <v>10693</v>
      </c>
      <c r="B695" s="5" t="s">
        <v>10355</v>
      </c>
      <c r="C695" s="5" t="s">
        <v>9360</v>
      </c>
      <c r="D695" s="5" t="s">
        <v>13</v>
      </c>
      <c r="E695" s="6">
        <v>18779</v>
      </c>
      <c r="F695" s="5" t="s">
        <v>15</v>
      </c>
      <c r="G695" s="5" t="s">
        <v>252</v>
      </c>
      <c r="H695" s="6">
        <v>45541</v>
      </c>
      <c r="I695" s="5" t="s">
        <v>22</v>
      </c>
      <c r="J695" s="5" t="s">
        <v>25</v>
      </c>
      <c r="K695" s="7">
        <f ca="1">YEAR(TODAY())-YEAR(DIM_CUSTOMERS[[#This Row],[BirthDate]])</f>
        <v>73</v>
      </c>
      <c r="L695" s="8" t="str" cm="1">
        <f t="array" aca="1" ref="L695" ca="1">_xlfn.IFS(DIM_CUSTOMERS[[#This Row],[Age]]&gt;60, "60+", DIM_CUSTOMERS[[#This Row],[Age]]&gt;21, "22-59", DIM_CUSTOMERS[[#This Row],[Age]]&gt;=18, "18-21", DIM_CUSTOMERS[[#This Row],[Age]]&lt;=17, "1-18")</f>
        <v>60+</v>
      </c>
    </row>
    <row r="696" spans="1:12" x14ac:dyDescent="0.3">
      <c r="A696" s="8">
        <v>10694</v>
      </c>
      <c r="B696" s="5" t="s">
        <v>10356</v>
      </c>
      <c r="C696" s="5" t="s">
        <v>9361</v>
      </c>
      <c r="D696" s="5" t="s">
        <v>13</v>
      </c>
      <c r="E696" s="6">
        <v>16501</v>
      </c>
      <c r="F696" s="5" t="s">
        <v>15</v>
      </c>
      <c r="G696" s="5" t="s">
        <v>258</v>
      </c>
      <c r="H696" s="6">
        <v>43858</v>
      </c>
      <c r="I696" s="5" t="s">
        <v>23</v>
      </c>
      <c r="J696" s="5" t="s">
        <v>25</v>
      </c>
      <c r="K696" s="7">
        <f ca="1">YEAR(TODAY())-YEAR(DIM_CUSTOMERS[[#This Row],[BirthDate]])</f>
        <v>79</v>
      </c>
      <c r="L696" s="8" t="str" cm="1">
        <f t="array" aca="1" ref="L696" ca="1">_xlfn.IFS(DIM_CUSTOMERS[[#This Row],[Age]]&gt;60, "60+", DIM_CUSTOMERS[[#This Row],[Age]]&gt;21, "22-59", DIM_CUSTOMERS[[#This Row],[Age]]&gt;=18, "18-21", DIM_CUSTOMERS[[#This Row],[Age]]&lt;=17, "1-18")</f>
        <v>60+</v>
      </c>
    </row>
    <row r="697" spans="1:12" x14ac:dyDescent="0.3">
      <c r="A697" s="8">
        <v>10695</v>
      </c>
      <c r="B697" s="5" t="s">
        <v>10357</v>
      </c>
      <c r="C697" s="5" t="s">
        <v>9362</v>
      </c>
      <c r="D697" s="5" t="s">
        <v>14</v>
      </c>
      <c r="E697" s="6">
        <v>35200</v>
      </c>
      <c r="F697" s="5" t="s">
        <v>15</v>
      </c>
      <c r="G697" s="5" t="s">
        <v>251</v>
      </c>
      <c r="H697" s="6">
        <v>44796</v>
      </c>
      <c r="I697" s="5" t="s">
        <v>22</v>
      </c>
      <c r="J697" s="5" t="s">
        <v>27</v>
      </c>
      <c r="K697" s="7">
        <f ca="1">YEAR(TODAY())-YEAR(DIM_CUSTOMERS[[#This Row],[BirthDate]])</f>
        <v>28</v>
      </c>
      <c r="L697" s="8" t="str" cm="1">
        <f t="array" aca="1" ref="L697" ca="1">_xlfn.IFS(DIM_CUSTOMERS[[#This Row],[Age]]&gt;60, "60+", DIM_CUSTOMERS[[#This Row],[Age]]&gt;21, "22-59", DIM_CUSTOMERS[[#This Row],[Age]]&gt;=18, "18-21", DIM_CUSTOMERS[[#This Row],[Age]]&lt;=17, "1-18")</f>
        <v>22-59</v>
      </c>
    </row>
    <row r="698" spans="1:12" x14ac:dyDescent="0.3">
      <c r="A698" s="8">
        <v>10696</v>
      </c>
      <c r="B698" s="5" t="s">
        <v>10358</v>
      </c>
      <c r="C698" s="5" t="s">
        <v>9363</v>
      </c>
      <c r="D698" s="5" t="s">
        <v>13</v>
      </c>
      <c r="E698" s="6">
        <v>24929</v>
      </c>
      <c r="F698" s="5" t="s">
        <v>15</v>
      </c>
      <c r="G698" s="5" t="s">
        <v>252</v>
      </c>
      <c r="H698" s="6">
        <v>45380</v>
      </c>
      <c r="I698" s="5" t="s">
        <v>24</v>
      </c>
      <c r="J698" s="5" t="s">
        <v>25</v>
      </c>
      <c r="K698" s="7">
        <f ca="1">YEAR(TODAY())-YEAR(DIM_CUSTOMERS[[#This Row],[BirthDate]])</f>
        <v>56</v>
      </c>
      <c r="L698" s="8" t="str" cm="1">
        <f t="array" aca="1" ref="L698" ca="1">_xlfn.IFS(DIM_CUSTOMERS[[#This Row],[Age]]&gt;60, "60+", DIM_CUSTOMERS[[#This Row],[Age]]&gt;21, "22-59", DIM_CUSTOMERS[[#This Row],[Age]]&gt;=18, "18-21", DIM_CUSTOMERS[[#This Row],[Age]]&lt;=17, "1-18")</f>
        <v>22-59</v>
      </c>
    </row>
    <row r="699" spans="1:12" x14ac:dyDescent="0.3">
      <c r="A699" s="8">
        <v>10697</v>
      </c>
      <c r="B699" s="5" t="s">
        <v>10359</v>
      </c>
      <c r="C699" s="5" t="s">
        <v>9364</v>
      </c>
      <c r="D699" s="5" t="s">
        <v>14</v>
      </c>
      <c r="E699" s="6">
        <v>31103</v>
      </c>
      <c r="F699" s="5" t="s">
        <v>15</v>
      </c>
      <c r="G699" s="5" t="s">
        <v>258</v>
      </c>
      <c r="H699" s="6">
        <v>44913</v>
      </c>
      <c r="I699" s="5" t="s">
        <v>22</v>
      </c>
      <c r="J699" s="5" t="s">
        <v>25</v>
      </c>
      <c r="K699" s="7">
        <f ca="1">YEAR(TODAY())-YEAR(DIM_CUSTOMERS[[#This Row],[BirthDate]])</f>
        <v>39</v>
      </c>
      <c r="L699" s="8" t="str" cm="1">
        <f t="array" aca="1" ref="L699" ca="1">_xlfn.IFS(DIM_CUSTOMERS[[#This Row],[Age]]&gt;60, "60+", DIM_CUSTOMERS[[#This Row],[Age]]&gt;21, "22-59", DIM_CUSTOMERS[[#This Row],[Age]]&gt;=18, "18-21", DIM_CUSTOMERS[[#This Row],[Age]]&lt;=17, "1-18")</f>
        <v>22-59</v>
      </c>
    </row>
    <row r="700" spans="1:12" x14ac:dyDescent="0.3">
      <c r="A700" s="8">
        <v>10698</v>
      </c>
      <c r="B700" s="5" t="s">
        <v>10360</v>
      </c>
      <c r="C700" s="5" t="s">
        <v>9365</v>
      </c>
      <c r="D700" s="5" t="s">
        <v>14</v>
      </c>
      <c r="E700" s="6">
        <v>26607</v>
      </c>
      <c r="F700" s="5" t="s">
        <v>15</v>
      </c>
      <c r="G700" s="5" t="s">
        <v>253</v>
      </c>
      <c r="H700" s="6">
        <v>44221</v>
      </c>
      <c r="I700" s="5" t="s">
        <v>24</v>
      </c>
      <c r="J700" s="5" t="s">
        <v>26</v>
      </c>
      <c r="K700" s="7">
        <f ca="1">YEAR(TODAY())-YEAR(DIM_CUSTOMERS[[#This Row],[BirthDate]])</f>
        <v>52</v>
      </c>
      <c r="L700" s="8" t="str" cm="1">
        <f t="array" aca="1" ref="L700" ca="1">_xlfn.IFS(DIM_CUSTOMERS[[#This Row],[Age]]&gt;60, "60+", DIM_CUSTOMERS[[#This Row],[Age]]&gt;21, "22-59", DIM_CUSTOMERS[[#This Row],[Age]]&gt;=18, "18-21", DIM_CUSTOMERS[[#This Row],[Age]]&lt;=17, "1-18")</f>
        <v>22-59</v>
      </c>
    </row>
    <row r="701" spans="1:12" x14ac:dyDescent="0.3">
      <c r="A701" s="8">
        <v>10699</v>
      </c>
      <c r="B701" s="5" t="s">
        <v>10361</v>
      </c>
      <c r="C701" s="5" t="s">
        <v>9340</v>
      </c>
      <c r="D701" s="5" t="s">
        <v>13</v>
      </c>
      <c r="E701" s="6">
        <v>26396</v>
      </c>
      <c r="F701" s="5" t="s">
        <v>15</v>
      </c>
      <c r="G701" s="5" t="s">
        <v>251</v>
      </c>
      <c r="H701" s="6">
        <v>44596</v>
      </c>
      <c r="I701" s="5" t="s">
        <v>20</v>
      </c>
      <c r="J701" s="5" t="s">
        <v>25</v>
      </c>
      <c r="K701" s="7">
        <f ca="1">YEAR(TODAY())-YEAR(DIM_CUSTOMERS[[#This Row],[BirthDate]])</f>
        <v>52</v>
      </c>
      <c r="L701" s="8" t="str" cm="1">
        <f t="array" aca="1" ref="L701" ca="1">_xlfn.IFS(DIM_CUSTOMERS[[#This Row],[Age]]&gt;60, "60+", DIM_CUSTOMERS[[#This Row],[Age]]&gt;21, "22-59", DIM_CUSTOMERS[[#This Row],[Age]]&gt;=18, "18-21", DIM_CUSTOMERS[[#This Row],[Age]]&lt;=17, "1-18")</f>
        <v>22-59</v>
      </c>
    </row>
    <row r="702" spans="1:12" x14ac:dyDescent="0.3">
      <c r="A702" s="8">
        <v>10700</v>
      </c>
      <c r="B702" s="5" t="s">
        <v>10362</v>
      </c>
      <c r="C702" s="5" t="s">
        <v>9366</v>
      </c>
      <c r="D702" s="5" t="s">
        <v>13</v>
      </c>
      <c r="E702" s="6">
        <v>17334</v>
      </c>
      <c r="F702" s="5" t="s">
        <v>15</v>
      </c>
      <c r="G702" s="5" t="s">
        <v>251</v>
      </c>
      <c r="H702" s="6">
        <v>45205</v>
      </c>
      <c r="I702" s="5" t="s">
        <v>22</v>
      </c>
      <c r="J702" s="5" t="s">
        <v>26</v>
      </c>
      <c r="K702" s="7">
        <f ca="1">YEAR(TODAY())-YEAR(DIM_CUSTOMERS[[#This Row],[BirthDate]])</f>
        <v>77</v>
      </c>
      <c r="L702" s="8" t="str" cm="1">
        <f t="array" aca="1" ref="L702" ca="1">_xlfn.IFS(DIM_CUSTOMERS[[#This Row],[Age]]&gt;60, "60+", DIM_CUSTOMERS[[#This Row],[Age]]&gt;21, "22-59", DIM_CUSTOMERS[[#This Row],[Age]]&gt;=18, "18-21", DIM_CUSTOMERS[[#This Row],[Age]]&lt;=17, "1-18")</f>
        <v>60+</v>
      </c>
    </row>
    <row r="703" spans="1:12" x14ac:dyDescent="0.3">
      <c r="A703" s="8">
        <v>10701</v>
      </c>
      <c r="B703" s="5" t="s">
        <v>10363</v>
      </c>
      <c r="C703" s="5" t="s">
        <v>9367</v>
      </c>
      <c r="D703" s="5" t="s">
        <v>14</v>
      </c>
      <c r="E703" s="6">
        <v>32111</v>
      </c>
      <c r="F703" s="5" t="s">
        <v>15</v>
      </c>
      <c r="G703" s="5" t="s">
        <v>251</v>
      </c>
      <c r="H703" s="6">
        <v>45071</v>
      </c>
      <c r="I703" s="5" t="s">
        <v>21</v>
      </c>
      <c r="J703" s="5" t="s">
        <v>26</v>
      </c>
      <c r="K703" s="7">
        <f ca="1">YEAR(TODAY())-YEAR(DIM_CUSTOMERS[[#This Row],[BirthDate]])</f>
        <v>37</v>
      </c>
      <c r="L703" s="8" t="str" cm="1">
        <f t="array" aca="1" ref="L703" ca="1">_xlfn.IFS(DIM_CUSTOMERS[[#This Row],[Age]]&gt;60, "60+", DIM_CUSTOMERS[[#This Row],[Age]]&gt;21, "22-59", DIM_CUSTOMERS[[#This Row],[Age]]&gt;=18, "18-21", DIM_CUSTOMERS[[#This Row],[Age]]&lt;=17, "1-18")</f>
        <v>22-59</v>
      </c>
    </row>
    <row r="704" spans="1:12" x14ac:dyDescent="0.3">
      <c r="A704" s="8">
        <v>10702</v>
      </c>
      <c r="B704" s="5" t="s">
        <v>10364</v>
      </c>
      <c r="C704" s="5" t="s">
        <v>9368</v>
      </c>
      <c r="D704" s="5" t="s">
        <v>13</v>
      </c>
      <c r="E704" s="6">
        <v>25726</v>
      </c>
      <c r="F704" s="5" t="s">
        <v>15</v>
      </c>
      <c r="G704" s="5" t="s">
        <v>251</v>
      </c>
      <c r="H704" s="6">
        <v>43976</v>
      </c>
      <c r="I704" s="5" t="s">
        <v>20</v>
      </c>
      <c r="J704" s="5" t="s">
        <v>26</v>
      </c>
      <c r="K704" s="7">
        <f ca="1">YEAR(TODAY())-YEAR(DIM_CUSTOMERS[[#This Row],[BirthDate]])</f>
        <v>54</v>
      </c>
      <c r="L704" s="8" t="str" cm="1">
        <f t="array" aca="1" ref="L704" ca="1">_xlfn.IFS(DIM_CUSTOMERS[[#This Row],[Age]]&gt;60, "60+", DIM_CUSTOMERS[[#This Row],[Age]]&gt;21, "22-59", DIM_CUSTOMERS[[#This Row],[Age]]&gt;=18, "18-21", DIM_CUSTOMERS[[#This Row],[Age]]&lt;=17, "1-18")</f>
        <v>22-59</v>
      </c>
    </row>
    <row r="705" spans="1:12" x14ac:dyDescent="0.3">
      <c r="A705" s="8">
        <v>10703</v>
      </c>
      <c r="B705" s="5" t="s">
        <v>10365</v>
      </c>
      <c r="C705" s="5" t="s">
        <v>9369</v>
      </c>
      <c r="D705" s="5" t="s">
        <v>13</v>
      </c>
      <c r="E705" s="6">
        <v>22066</v>
      </c>
      <c r="F705" s="5" t="s">
        <v>15</v>
      </c>
      <c r="G705" s="5" t="s">
        <v>253</v>
      </c>
      <c r="H705" s="6">
        <v>45197</v>
      </c>
      <c r="I705" s="5" t="s">
        <v>24</v>
      </c>
      <c r="J705" s="5" t="s">
        <v>25</v>
      </c>
      <c r="K705" s="7">
        <f ca="1">YEAR(TODAY())-YEAR(DIM_CUSTOMERS[[#This Row],[BirthDate]])</f>
        <v>64</v>
      </c>
      <c r="L705" s="8" t="str" cm="1">
        <f t="array" aca="1" ref="L705" ca="1">_xlfn.IFS(DIM_CUSTOMERS[[#This Row],[Age]]&gt;60, "60+", DIM_CUSTOMERS[[#This Row],[Age]]&gt;21, "22-59", DIM_CUSTOMERS[[#This Row],[Age]]&gt;=18, "18-21", DIM_CUSTOMERS[[#This Row],[Age]]&lt;=17, "1-18")</f>
        <v>60+</v>
      </c>
    </row>
    <row r="706" spans="1:12" x14ac:dyDescent="0.3">
      <c r="A706" s="8">
        <v>10704</v>
      </c>
      <c r="B706" s="5" t="s">
        <v>10366</v>
      </c>
      <c r="C706" s="5" t="s">
        <v>9370</v>
      </c>
      <c r="D706" s="5" t="s">
        <v>14</v>
      </c>
      <c r="E706" s="6">
        <v>23215</v>
      </c>
      <c r="F706" s="5" t="s">
        <v>15</v>
      </c>
      <c r="G706" s="5" t="s">
        <v>252</v>
      </c>
      <c r="H706" s="6">
        <v>44751</v>
      </c>
      <c r="I706" s="5" t="s">
        <v>22</v>
      </c>
      <c r="J706" s="5" t="s">
        <v>25</v>
      </c>
      <c r="K706" s="7">
        <f ca="1">YEAR(TODAY())-YEAR(DIM_CUSTOMERS[[#This Row],[BirthDate]])</f>
        <v>61</v>
      </c>
      <c r="L706" s="8" t="str" cm="1">
        <f t="array" aca="1" ref="L706" ca="1">_xlfn.IFS(DIM_CUSTOMERS[[#This Row],[Age]]&gt;60, "60+", DIM_CUSTOMERS[[#This Row],[Age]]&gt;21, "22-59", DIM_CUSTOMERS[[#This Row],[Age]]&gt;=18, "18-21", DIM_CUSTOMERS[[#This Row],[Age]]&lt;=17, "1-18")</f>
        <v>60+</v>
      </c>
    </row>
    <row r="707" spans="1:12" x14ac:dyDescent="0.3">
      <c r="A707" s="8">
        <v>10705</v>
      </c>
      <c r="B707" s="5" t="s">
        <v>10367</v>
      </c>
      <c r="C707" s="5" t="s">
        <v>9371</v>
      </c>
      <c r="D707" s="5" t="s">
        <v>14</v>
      </c>
      <c r="E707" s="6">
        <v>30800</v>
      </c>
      <c r="F707" s="5" t="s">
        <v>15</v>
      </c>
      <c r="G707" s="5" t="s">
        <v>253</v>
      </c>
      <c r="H707" s="6">
        <v>44073</v>
      </c>
      <c r="I707" s="5" t="s">
        <v>23</v>
      </c>
      <c r="J707" s="5" t="s">
        <v>26</v>
      </c>
      <c r="K707" s="7">
        <f ca="1">YEAR(TODAY())-YEAR(DIM_CUSTOMERS[[#This Row],[BirthDate]])</f>
        <v>40</v>
      </c>
      <c r="L707" s="8" t="str" cm="1">
        <f t="array" aca="1" ref="L707" ca="1">_xlfn.IFS(DIM_CUSTOMERS[[#This Row],[Age]]&gt;60, "60+", DIM_CUSTOMERS[[#This Row],[Age]]&gt;21, "22-59", DIM_CUSTOMERS[[#This Row],[Age]]&gt;=18, "18-21", DIM_CUSTOMERS[[#This Row],[Age]]&lt;=17, "1-18")</f>
        <v>22-59</v>
      </c>
    </row>
    <row r="708" spans="1:12" x14ac:dyDescent="0.3">
      <c r="A708" s="8">
        <v>10706</v>
      </c>
      <c r="B708" s="5" t="s">
        <v>10368</v>
      </c>
      <c r="C708" s="5" t="s">
        <v>9372</v>
      </c>
      <c r="D708" s="5" t="s">
        <v>13</v>
      </c>
      <c r="E708" s="6">
        <v>19487</v>
      </c>
      <c r="F708" s="5" t="s">
        <v>15</v>
      </c>
      <c r="G708" s="5" t="s">
        <v>258</v>
      </c>
      <c r="H708" s="6">
        <v>43764</v>
      </c>
      <c r="I708" s="5" t="s">
        <v>22</v>
      </c>
      <c r="J708" s="5" t="s">
        <v>26</v>
      </c>
      <c r="K708" s="7">
        <f ca="1">YEAR(TODAY())-YEAR(DIM_CUSTOMERS[[#This Row],[BirthDate]])</f>
        <v>71</v>
      </c>
      <c r="L708" s="8" t="str" cm="1">
        <f t="array" aca="1" ref="L708" ca="1">_xlfn.IFS(DIM_CUSTOMERS[[#This Row],[Age]]&gt;60, "60+", DIM_CUSTOMERS[[#This Row],[Age]]&gt;21, "22-59", DIM_CUSTOMERS[[#This Row],[Age]]&gt;=18, "18-21", DIM_CUSTOMERS[[#This Row],[Age]]&lt;=17, "1-18")</f>
        <v>60+</v>
      </c>
    </row>
    <row r="709" spans="1:12" x14ac:dyDescent="0.3">
      <c r="A709" s="8">
        <v>10707</v>
      </c>
      <c r="B709" s="5" t="s">
        <v>10369</v>
      </c>
      <c r="C709" s="5" t="s">
        <v>9373</v>
      </c>
      <c r="D709" s="5" t="s">
        <v>13</v>
      </c>
      <c r="E709" s="6">
        <v>26570</v>
      </c>
      <c r="F709" s="5" t="s">
        <v>15</v>
      </c>
      <c r="G709" s="5" t="s">
        <v>251</v>
      </c>
      <c r="H709" s="6">
        <v>45158</v>
      </c>
      <c r="I709" s="5" t="s">
        <v>20</v>
      </c>
      <c r="J709" s="5" t="s">
        <v>25</v>
      </c>
      <c r="K709" s="7">
        <f ca="1">YEAR(TODAY())-YEAR(DIM_CUSTOMERS[[#This Row],[BirthDate]])</f>
        <v>52</v>
      </c>
      <c r="L709" s="8" t="str" cm="1">
        <f t="array" aca="1" ref="L709" ca="1">_xlfn.IFS(DIM_CUSTOMERS[[#This Row],[Age]]&gt;60, "60+", DIM_CUSTOMERS[[#This Row],[Age]]&gt;21, "22-59", DIM_CUSTOMERS[[#This Row],[Age]]&gt;=18, "18-21", DIM_CUSTOMERS[[#This Row],[Age]]&lt;=17, "1-18")</f>
        <v>22-59</v>
      </c>
    </row>
    <row r="710" spans="1:12" x14ac:dyDescent="0.3">
      <c r="A710" s="8">
        <v>10708</v>
      </c>
      <c r="B710" s="5" t="s">
        <v>10370</v>
      </c>
      <c r="C710" s="5" t="s">
        <v>9374</v>
      </c>
      <c r="D710" s="5" t="s">
        <v>14</v>
      </c>
      <c r="E710" s="6">
        <v>32453</v>
      </c>
      <c r="F710" s="5" t="s">
        <v>15</v>
      </c>
      <c r="G710" s="5" t="s">
        <v>251</v>
      </c>
      <c r="H710" s="6">
        <v>44098</v>
      </c>
      <c r="I710" s="5" t="s">
        <v>21</v>
      </c>
      <c r="J710" s="5" t="s">
        <v>25</v>
      </c>
      <c r="K710" s="7">
        <f ca="1">YEAR(TODAY())-YEAR(DIM_CUSTOMERS[[#This Row],[BirthDate]])</f>
        <v>36</v>
      </c>
      <c r="L710" s="8" t="str" cm="1">
        <f t="array" aca="1" ref="L710" ca="1">_xlfn.IFS(DIM_CUSTOMERS[[#This Row],[Age]]&gt;60, "60+", DIM_CUSTOMERS[[#This Row],[Age]]&gt;21, "22-59", DIM_CUSTOMERS[[#This Row],[Age]]&gt;=18, "18-21", DIM_CUSTOMERS[[#This Row],[Age]]&lt;=17, "1-18")</f>
        <v>22-59</v>
      </c>
    </row>
    <row r="711" spans="1:12" x14ac:dyDescent="0.3">
      <c r="A711" s="8">
        <v>10709</v>
      </c>
      <c r="B711" s="5" t="s">
        <v>10371</v>
      </c>
      <c r="C711" s="5" t="s">
        <v>9375</v>
      </c>
      <c r="D711" s="5" t="s">
        <v>13</v>
      </c>
      <c r="E711" s="6">
        <v>33801</v>
      </c>
      <c r="F711" s="5" t="s">
        <v>15</v>
      </c>
      <c r="G711" s="5" t="s">
        <v>253</v>
      </c>
      <c r="H711" s="6">
        <v>44706</v>
      </c>
      <c r="I711" s="5" t="s">
        <v>21</v>
      </c>
      <c r="J711" s="5" t="s">
        <v>27</v>
      </c>
      <c r="K711" s="7">
        <f ca="1">YEAR(TODAY())-YEAR(DIM_CUSTOMERS[[#This Row],[BirthDate]])</f>
        <v>32</v>
      </c>
      <c r="L711" s="8" t="str" cm="1">
        <f t="array" aca="1" ref="L711" ca="1">_xlfn.IFS(DIM_CUSTOMERS[[#This Row],[Age]]&gt;60, "60+", DIM_CUSTOMERS[[#This Row],[Age]]&gt;21, "22-59", DIM_CUSTOMERS[[#This Row],[Age]]&gt;=18, "18-21", DIM_CUSTOMERS[[#This Row],[Age]]&lt;=17, "1-18")</f>
        <v>22-59</v>
      </c>
    </row>
    <row r="712" spans="1:12" x14ac:dyDescent="0.3">
      <c r="A712" s="8">
        <v>10710</v>
      </c>
      <c r="B712" s="5" t="s">
        <v>10372</v>
      </c>
      <c r="C712" s="5" t="s">
        <v>9376</v>
      </c>
      <c r="D712" s="5" t="s">
        <v>13</v>
      </c>
      <c r="E712" s="6">
        <v>35798</v>
      </c>
      <c r="F712" s="5" t="s">
        <v>15</v>
      </c>
      <c r="G712" s="5" t="s">
        <v>253</v>
      </c>
      <c r="H712" s="6">
        <v>45164</v>
      </c>
      <c r="I712" s="5" t="s">
        <v>20</v>
      </c>
      <c r="J712" s="5" t="s">
        <v>25</v>
      </c>
      <c r="K712" s="7">
        <f ca="1">YEAR(TODAY())-YEAR(DIM_CUSTOMERS[[#This Row],[BirthDate]])</f>
        <v>26</v>
      </c>
      <c r="L712" s="8" t="str" cm="1">
        <f t="array" aca="1" ref="L712" ca="1">_xlfn.IFS(DIM_CUSTOMERS[[#This Row],[Age]]&gt;60, "60+", DIM_CUSTOMERS[[#This Row],[Age]]&gt;21, "22-59", DIM_CUSTOMERS[[#This Row],[Age]]&gt;=18, "18-21", DIM_CUSTOMERS[[#This Row],[Age]]&lt;=17, "1-18")</f>
        <v>22-59</v>
      </c>
    </row>
    <row r="713" spans="1:12" x14ac:dyDescent="0.3">
      <c r="A713" s="8">
        <v>10711</v>
      </c>
      <c r="B713" s="5" t="s">
        <v>10373</v>
      </c>
      <c r="C713" s="5" t="s">
        <v>9377</v>
      </c>
      <c r="D713" s="5" t="s">
        <v>14</v>
      </c>
      <c r="E713" s="6">
        <v>34682</v>
      </c>
      <c r="F713" s="5" t="s">
        <v>15</v>
      </c>
      <c r="G713" s="5" t="s">
        <v>258</v>
      </c>
      <c r="H713" s="6">
        <v>43919</v>
      </c>
      <c r="I713" s="5" t="s">
        <v>23</v>
      </c>
      <c r="J713" s="5" t="s">
        <v>25</v>
      </c>
      <c r="K713" s="7">
        <f ca="1">YEAR(TODAY())-YEAR(DIM_CUSTOMERS[[#This Row],[BirthDate]])</f>
        <v>30</v>
      </c>
      <c r="L713" s="8" t="str" cm="1">
        <f t="array" aca="1" ref="L713" ca="1">_xlfn.IFS(DIM_CUSTOMERS[[#This Row],[Age]]&gt;60, "60+", DIM_CUSTOMERS[[#This Row],[Age]]&gt;21, "22-59", DIM_CUSTOMERS[[#This Row],[Age]]&gt;=18, "18-21", DIM_CUSTOMERS[[#This Row],[Age]]&lt;=17, "1-18")</f>
        <v>22-59</v>
      </c>
    </row>
    <row r="714" spans="1:12" x14ac:dyDescent="0.3">
      <c r="A714" s="8">
        <v>10712</v>
      </c>
      <c r="B714" s="5" t="s">
        <v>10374</v>
      </c>
      <c r="C714" s="5" t="s">
        <v>9378</v>
      </c>
      <c r="D714" s="5" t="s">
        <v>14</v>
      </c>
      <c r="E714" s="6">
        <v>31603</v>
      </c>
      <c r="F714" s="5" t="s">
        <v>15</v>
      </c>
      <c r="G714" s="5" t="s">
        <v>252</v>
      </c>
      <c r="H714" s="6">
        <v>44341</v>
      </c>
      <c r="I714" s="5" t="s">
        <v>22</v>
      </c>
      <c r="J714" s="5" t="s">
        <v>25</v>
      </c>
      <c r="K714" s="7">
        <f ca="1">YEAR(TODAY())-YEAR(DIM_CUSTOMERS[[#This Row],[BirthDate]])</f>
        <v>38</v>
      </c>
      <c r="L714" s="8" t="str" cm="1">
        <f t="array" aca="1" ref="L714" ca="1">_xlfn.IFS(DIM_CUSTOMERS[[#This Row],[Age]]&gt;60, "60+", DIM_CUSTOMERS[[#This Row],[Age]]&gt;21, "22-59", DIM_CUSTOMERS[[#This Row],[Age]]&gt;=18, "18-21", DIM_CUSTOMERS[[#This Row],[Age]]&lt;=17, "1-18")</f>
        <v>22-59</v>
      </c>
    </row>
    <row r="715" spans="1:12" x14ac:dyDescent="0.3">
      <c r="A715" s="8">
        <v>10713</v>
      </c>
      <c r="B715" s="5" t="s">
        <v>10375</v>
      </c>
      <c r="C715" s="5" t="s">
        <v>9379</v>
      </c>
      <c r="D715" s="5" t="s">
        <v>13</v>
      </c>
      <c r="E715" s="6">
        <v>20065</v>
      </c>
      <c r="F715" s="5" t="s">
        <v>15</v>
      </c>
      <c r="G715" s="5" t="s">
        <v>253</v>
      </c>
      <c r="H715" s="6">
        <v>43851</v>
      </c>
      <c r="I715" s="5" t="s">
        <v>21</v>
      </c>
      <c r="J715" s="5" t="s">
        <v>26</v>
      </c>
      <c r="K715" s="7">
        <f ca="1">YEAR(TODAY())-YEAR(DIM_CUSTOMERS[[#This Row],[BirthDate]])</f>
        <v>70</v>
      </c>
      <c r="L715" s="8" t="str" cm="1">
        <f t="array" aca="1" ref="L715" ca="1">_xlfn.IFS(DIM_CUSTOMERS[[#This Row],[Age]]&gt;60, "60+", DIM_CUSTOMERS[[#This Row],[Age]]&gt;21, "22-59", DIM_CUSTOMERS[[#This Row],[Age]]&gt;=18, "18-21", DIM_CUSTOMERS[[#This Row],[Age]]&lt;=17, "1-18")</f>
        <v>60+</v>
      </c>
    </row>
    <row r="716" spans="1:12" x14ac:dyDescent="0.3">
      <c r="A716" s="8">
        <v>10714</v>
      </c>
      <c r="B716" s="5" t="s">
        <v>10376</v>
      </c>
      <c r="C716" s="5" t="s">
        <v>8994</v>
      </c>
      <c r="D716" s="5" t="s">
        <v>13</v>
      </c>
      <c r="E716" s="6">
        <v>20717</v>
      </c>
      <c r="F716" s="5" t="s">
        <v>15</v>
      </c>
      <c r="G716" s="5" t="s">
        <v>251</v>
      </c>
      <c r="H716" s="6">
        <v>44197</v>
      </c>
      <c r="I716" s="5" t="s">
        <v>20</v>
      </c>
      <c r="J716" s="5" t="s">
        <v>25</v>
      </c>
      <c r="K716" s="7">
        <f ca="1">YEAR(TODAY())-YEAR(DIM_CUSTOMERS[[#This Row],[BirthDate]])</f>
        <v>68</v>
      </c>
      <c r="L716" s="8" t="str" cm="1">
        <f t="array" aca="1" ref="L716" ca="1">_xlfn.IFS(DIM_CUSTOMERS[[#This Row],[Age]]&gt;60, "60+", DIM_CUSTOMERS[[#This Row],[Age]]&gt;21, "22-59", DIM_CUSTOMERS[[#This Row],[Age]]&gt;=18, "18-21", DIM_CUSTOMERS[[#This Row],[Age]]&lt;=17, "1-18")</f>
        <v>60+</v>
      </c>
    </row>
    <row r="717" spans="1:12" x14ac:dyDescent="0.3">
      <c r="A717" s="8">
        <v>10715</v>
      </c>
      <c r="B717" s="5" t="s">
        <v>10377</v>
      </c>
      <c r="C717" s="5" t="s">
        <v>9380</v>
      </c>
      <c r="D717" s="5" t="s">
        <v>13</v>
      </c>
      <c r="E717" s="6">
        <v>30472</v>
      </c>
      <c r="F717" s="5" t="s">
        <v>15</v>
      </c>
      <c r="G717" s="5" t="s">
        <v>253</v>
      </c>
      <c r="H717" s="6">
        <v>44399</v>
      </c>
      <c r="I717" s="5" t="s">
        <v>24</v>
      </c>
      <c r="J717" s="5" t="s">
        <v>27</v>
      </c>
      <c r="K717" s="7">
        <f ca="1">YEAR(TODAY())-YEAR(DIM_CUSTOMERS[[#This Row],[BirthDate]])</f>
        <v>41</v>
      </c>
      <c r="L717" s="8" t="str" cm="1">
        <f t="array" aca="1" ref="L717" ca="1">_xlfn.IFS(DIM_CUSTOMERS[[#This Row],[Age]]&gt;60, "60+", DIM_CUSTOMERS[[#This Row],[Age]]&gt;21, "22-59", DIM_CUSTOMERS[[#This Row],[Age]]&gt;=18, "18-21", DIM_CUSTOMERS[[#This Row],[Age]]&lt;=17, "1-18")</f>
        <v>22-59</v>
      </c>
    </row>
    <row r="718" spans="1:12" x14ac:dyDescent="0.3">
      <c r="A718" s="8">
        <v>10716</v>
      </c>
      <c r="B718" s="5" t="s">
        <v>10378</v>
      </c>
      <c r="C718" s="5" t="s">
        <v>9381</v>
      </c>
      <c r="D718" s="5" t="s">
        <v>13</v>
      </c>
      <c r="E718" s="6">
        <v>22578</v>
      </c>
      <c r="F718" s="5" t="s">
        <v>15</v>
      </c>
      <c r="G718" s="5" t="s">
        <v>251</v>
      </c>
      <c r="H718" s="6">
        <v>44126</v>
      </c>
      <c r="I718" s="5" t="s">
        <v>21</v>
      </c>
      <c r="J718" s="5" t="s">
        <v>25</v>
      </c>
      <c r="K718" s="7">
        <f ca="1">YEAR(TODAY())-YEAR(DIM_CUSTOMERS[[#This Row],[BirthDate]])</f>
        <v>63</v>
      </c>
      <c r="L718" s="8" t="str" cm="1">
        <f t="array" aca="1" ref="L718" ca="1">_xlfn.IFS(DIM_CUSTOMERS[[#This Row],[Age]]&gt;60, "60+", DIM_CUSTOMERS[[#This Row],[Age]]&gt;21, "22-59", DIM_CUSTOMERS[[#This Row],[Age]]&gt;=18, "18-21", DIM_CUSTOMERS[[#This Row],[Age]]&lt;=17, "1-18")</f>
        <v>60+</v>
      </c>
    </row>
    <row r="719" spans="1:12" x14ac:dyDescent="0.3">
      <c r="A719" s="8">
        <v>10717</v>
      </c>
      <c r="B719" s="5" t="s">
        <v>10379</v>
      </c>
      <c r="C719" s="5" t="s">
        <v>9382</v>
      </c>
      <c r="D719" s="5" t="s">
        <v>14</v>
      </c>
      <c r="E719" s="6">
        <v>21631</v>
      </c>
      <c r="F719" s="5" t="s">
        <v>15</v>
      </c>
      <c r="G719" s="5" t="s">
        <v>258</v>
      </c>
      <c r="H719" s="6">
        <v>45256</v>
      </c>
      <c r="I719" s="5" t="s">
        <v>21</v>
      </c>
      <c r="J719" s="5" t="s">
        <v>27</v>
      </c>
      <c r="K719" s="7">
        <f ca="1">YEAR(TODAY())-YEAR(DIM_CUSTOMERS[[#This Row],[BirthDate]])</f>
        <v>65</v>
      </c>
      <c r="L719" s="8" t="str" cm="1">
        <f t="array" aca="1" ref="L719" ca="1">_xlfn.IFS(DIM_CUSTOMERS[[#This Row],[Age]]&gt;60, "60+", DIM_CUSTOMERS[[#This Row],[Age]]&gt;21, "22-59", DIM_CUSTOMERS[[#This Row],[Age]]&gt;=18, "18-21", DIM_CUSTOMERS[[#This Row],[Age]]&lt;=17, "1-18")</f>
        <v>60+</v>
      </c>
    </row>
    <row r="720" spans="1:12" x14ac:dyDescent="0.3">
      <c r="A720" s="8">
        <v>10718</v>
      </c>
      <c r="B720" s="5" t="s">
        <v>10380</v>
      </c>
      <c r="C720" s="5" t="s">
        <v>9383</v>
      </c>
      <c r="D720" s="5" t="s">
        <v>14</v>
      </c>
      <c r="E720" s="6">
        <v>17701</v>
      </c>
      <c r="F720" s="5" t="s">
        <v>15</v>
      </c>
      <c r="G720" s="5" t="s">
        <v>251</v>
      </c>
      <c r="H720" s="6">
        <v>44629</v>
      </c>
      <c r="I720" s="5" t="s">
        <v>21</v>
      </c>
      <c r="J720" s="5" t="s">
        <v>25</v>
      </c>
      <c r="K720" s="7">
        <f ca="1">YEAR(TODAY())-YEAR(DIM_CUSTOMERS[[#This Row],[BirthDate]])</f>
        <v>76</v>
      </c>
      <c r="L720" s="8" t="str" cm="1">
        <f t="array" aca="1" ref="L720" ca="1">_xlfn.IFS(DIM_CUSTOMERS[[#This Row],[Age]]&gt;60, "60+", DIM_CUSTOMERS[[#This Row],[Age]]&gt;21, "22-59", DIM_CUSTOMERS[[#This Row],[Age]]&gt;=18, "18-21", DIM_CUSTOMERS[[#This Row],[Age]]&lt;=17, "1-18")</f>
        <v>60+</v>
      </c>
    </row>
    <row r="721" spans="1:12" x14ac:dyDescent="0.3">
      <c r="A721" s="8">
        <v>10719</v>
      </c>
      <c r="B721" s="5" t="s">
        <v>10381</v>
      </c>
      <c r="C721" s="5" t="s">
        <v>9384</v>
      </c>
      <c r="D721" s="5" t="s">
        <v>13</v>
      </c>
      <c r="E721" s="6">
        <v>35166</v>
      </c>
      <c r="F721" s="5" t="s">
        <v>15</v>
      </c>
      <c r="G721" s="5" t="s">
        <v>251</v>
      </c>
      <c r="H721" s="6">
        <v>45436</v>
      </c>
      <c r="I721" s="5" t="s">
        <v>23</v>
      </c>
      <c r="J721" s="5" t="s">
        <v>27</v>
      </c>
      <c r="K721" s="7">
        <f ca="1">YEAR(TODAY())-YEAR(DIM_CUSTOMERS[[#This Row],[BirthDate]])</f>
        <v>28</v>
      </c>
      <c r="L721" s="8" t="str" cm="1">
        <f t="array" aca="1" ref="L721" ca="1">_xlfn.IFS(DIM_CUSTOMERS[[#This Row],[Age]]&gt;60, "60+", DIM_CUSTOMERS[[#This Row],[Age]]&gt;21, "22-59", DIM_CUSTOMERS[[#This Row],[Age]]&gt;=18, "18-21", DIM_CUSTOMERS[[#This Row],[Age]]&lt;=17, "1-18")</f>
        <v>22-59</v>
      </c>
    </row>
    <row r="722" spans="1:12" x14ac:dyDescent="0.3">
      <c r="A722" s="8">
        <v>10720</v>
      </c>
      <c r="B722" s="5" t="s">
        <v>10382</v>
      </c>
      <c r="C722" s="5" t="s">
        <v>9385</v>
      </c>
      <c r="D722" s="5" t="s">
        <v>14</v>
      </c>
      <c r="E722" s="6">
        <v>21847</v>
      </c>
      <c r="F722" s="5" t="s">
        <v>15</v>
      </c>
      <c r="G722" s="5" t="s">
        <v>251</v>
      </c>
      <c r="H722" s="6">
        <v>44951</v>
      </c>
      <c r="I722" s="5" t="s">
        <v>23</v>
      </c>
      <c r="J722" s="5" t="s">
        <v>27</v>
      </c>
      <c r="K722" s="7">
        <f ca="1">YEAR(TODAY())-YEAR(DIM_CUSTOMERS[[#This Row],[BirthDate]])</f>
        <v>65</v>
      </c>
      <c r="L722" s="8" t="str" cm="1">
        <f t="array" aca="1" ref="L722" ca="1">_xlfn.IFS(DIM_CUSTOMERS[[#This Row],[Age]]&gt;60, "60+", DIM_CUSTOMERS[[#This Row],[Age]]&gt;21, "22-59", DIM_CUSTOMERS[[#This Row],[Age]]&gt;=18, "18-21", DIM_CUSTOMERS[[#This Row],[Age]]&lt;=17, "1-18")</f>
        <v>60+</v>
      </c>
    </row>
    <row r="723" spans="1:12" x14ac:dyDescent="0.3">
      <c r="A723" s="8">
        <v>10721</v>
      </c>
      <c r="B723" s="5" t="s">
        <v>10383</v>
      </c>
      <c r="C723" s="5" t="s">
        <v>9386</v>
      </c>
      <c r="D723" s="5" t="s">
        <v>13</v>
      </c>
      <c r="E723" s="6">
        <v>37731</v>
      </c>
      <c r="F723" s="5" t="s">
        <v>15</v>
      </c>
      <c r="G723" s="5" t="s">
        <v>258</v>
      </c>
      <c r="H723" s="6">
        <v>43945</v>
      </c>
      <c r="I723" s="5" t="s">
        <v>24</v>
      </c>
      <c r="J723" s="5" t="s">
        <v>26</v>
      </c>
      <c r="K723" s="7">
        <f ca="1">YEAR(TODAY())-YEAR(DIM_CUSTOMERS[[#This Row],[BirthDate]])</f>
        <v>21</v>
      </c>
      <c r="L723" s="8" t="str" cm="1">
        <f t="array" aca="1" ref="L723" ca="1">_xlfn.IFS(DIM_CUSTOMERS[[#This Row],[Age]]&gt;60, "60+", DIM_CUSTOMERS[[#This Row],[Age]]&gt;21, "22-59", DIM_CUSTOMERS[[#This Row],[Age]]&gt;=18, "18-21", DIM_CUSTOMERS[[#This Row],[Age]]&lt;=17, "1-18")</f>
        <v>18-21</v>
      </c>
    </row>
    <row r="724" spans="1:12" x14ac:dyDescent="0.3">
      <c r="A724" s="8">
        <v>10722</v>
      </c>
      <c r="B724" s="5" t="s">
        <v>10384</v>
      </c>
      <c r="C724" s="5" t="s">
        <v>9387</v>
      </c>
      <c r="D724" s="5" t="s">
        <v>14</v>
      </c>
      <c r="E724" s="6">
        <v>34680</v>
      </c>
      <c r="F724" s="5" t="s">
        <v>15</v>
      </c>
      <c r="G724" s="5" t="s">
        <v>251</v>
      </c>
      <c r="H724" s="6">
        <v>44751</v>
      </c>
      <c r="I724" s="5" t="s">
        <v>23</v>
      </c>
      <c r="J724" s="5" t="s">
        <v>26</v>
      </c>
      <c r="K724" s="7">
        <f ca="1">YEAR(TODAY())-YEAR(DIM_CUSTOMERS[[#This Row],[BirthDate]])</f>
        <v>30</v>
      </c>
      <c r="L724" s="8" t="str" cm="1">
        <f t="array" aca="1" ref="L724" ca="1">_xlfn.IFS(DIM_CUSTOMERS[[#This Row],[Age]]&gt;60, "60+", DIM_CUSTOMERS[[#This Row],[Age]]&gt;21, "22-59", DIM_CUSTOMERS[[#This Row],[Age]]&gt;=18, "18-21", DIM_CUSTOMERS[[#This Row],[Age]]&lt;=17, "1-18")</f>
        <v>22-59</v>
      </c>
    </row>
    <row r="725" spans="1:12" x14ac:dyDescent="0.3">
      <c r="A725" s="8">
        <v>10723</v>
      </c>
      <c r="B725" s="5" t="s">
        <v>10385</v>
      </c>
      <c r="C725" s="5" t="s">
        <v>9388</v>
      </c>
      <c r="D725" s="5" t="s">
        <v>13</v>
      </c>
      <c r="E725" s="6">
        <v>33925</v>
      </c>
      <c r="F725" s="5" t="s">
        <v>15</v>
      </c>
      <c r="G725" s="5" t="s">
        <v>253</v>
      </c>
      <c r="H725" s="6">
        <v>45022</v>
      </c>
      <c r="I725" s="5" t="s">
        <v>22</v>
      </c>
      <c r="J725" s="5" t="s">
        <v>26</v>
      </c>
      <c r="K725" s="7">
        <f ca="1">YEAR(TODAY())-YEAR(DIM_CUSTOMERS[[#This Row],[BirthDate]])</f>
        <v>32</v>
      </c>
      <c r="L725" s="8" t="str" cm="1">
        <f t="array" aca="1" ref="L725" ca="1">_xlfn.IFS(DIM_CUSTOMERS[[#This Row],[Age]]&gt;60, "60+", DIM_CUSTOMERS[[#This Row],[Age]]&gt;21, "22-59", DIM_CUSTOMERS[[#This Row],[Age]]&gt;=18, "18-21", DIM_CUSTOMERS[[#This Row],[Age]]&lt;=17, "1-18")</f>
        <v>22-59</v>
      </c>
    </row>
    <row r="726" spans="1:12" x14ac:dyDescent="0.3">
      <c r="A726" s="8">
        <v>10724</v>
      </c>
      <c r="B726" s="5" t="s">
        <v>10386</v>
      </c>
      <c r="C726" s="5" t="s">
        <v>9389</v>
      </c>
      <c r="D726" s="5" t="s">
        <v>14</v>
      </c>
      <c r="E726" s="6">
        <v>32022</v>
      </c>
      <c r="F726" s="5" t="s">
        <v>15</v>
      </c>
      <c r="G726" s="5" t="s">
        <v>251</v>
      </c>
      <c r="H726" s="6">
        <v>44589</v>
      </c>
      <c r="I726" s="5" t="s">
        <v>21</v>
      </c>
      <c r="J726" s="5" t="s">
        <v>25</v>
      </c>
      <c r="K726" s="7">
        <f ca="1">YEAR(TODAY())-YEAR(DIM_CUSTOMERS[[#This Row],[BirthDate]])</f>
        <v>37</v>
      </c>
      <c r="L726" s="8" t="str" cm="1">
        <f t="array" aca="1" ref="L726" ca="1">_xlfn.IFS(DIM_CUSTOMERS[[#This Row],[Age]]&gt;60, "60+", DIM_CUSTOMERS[[#This Row],[Age]]&gt;21, "22-59", DIM_CUSTOMERS[[#This Row],[Age]]&gt;=18, "18-21", DIM_CUSTOMERS[[#This Row],[Age]]&lt;=17, "1-18")</f>
        <v>22-59</v>
      </c>
    </row>
    <row r="727" spans="1:12" x14ac:dyDescent="0.3">
      <c r="A727" s="8">
        <v>10725</v>
      </c>
      <c r="B727" s="5" t="s">
        <v>10387</v>
      </c>
      <c r="C727" s="5" t="s">
        <v>9390</v>
      </c>
      <c r="D727" s="5" t="s">
        <v>14</v>
      </c>
      <c r="E727" s="6">
        <v>25274</v>
      </c>
      <c r="F727" s="5" t="s">
        <v>15</v>
      </c>
      <c r="G727" s="5" t="s">
        <v>251</v>
      </c>
      <c r="H727" s="6">
        <v>45186</v>
      </c>
      <c r="I727" s="5" t="s">
        <v>23</v>
      </c>
      <c r="J727" s="5" t="s">
        <v>26</v>
      </c>
      <c r="K727" s="7">
        <f ca="1">YEAR(TODAY())-YEAR(DIM_CUSTOMERS[[#This Row],[BirthDate]])</f>
        <v>55</v>
      </c>
      <c r="L727" s="8" t="str" cm="1">
        <f t="array" aca="1" ref="L727" ca="1">_xlfn.IFS(DIM_CUSTOMERS[[#This Row],[Age]]&gt;60, "60+", DIM_CUSTOMERS[[#This Row],[Age]]&gt;21, "22-59", DIM_CUSTOMERS[[#This Row],[Age]]&gt;=18, "18-21", DIM_CUSTOMERS[[#This Row],[Age]]&lt;=17, "1-18")</f>
        <v>22-59</v>
      </c>
    </row>
    <row r="728" spans="1:12" x14ac:dyDescent="0.3">
      <c r="A728" s="8">
        <v>10726</v>
      </c>
      <c r="B728" s="5" t="s">
        <v>10388</v>
      </c>
      <c r="C728" s="5" t="s">
        <v>9391</v>
      </c>
      <c r="D728" s="5" t="s">
        <v>14</v>
      </c>
      <c r="E728" s="6">
        <v>37931</v>
      </c>
      <c r="F728" s="5" t="s">
        <v>15</v>
      </c>
      <c r="G728" s="5" t="s">
        <v>252</v>
      </c>
      <c r="H728" s="6">
        <v>44680</v>
      </c>
      <c r="I728" s="5" t="s">
        <v>20</v>
      </c>
      <c r="J728" s="5" t="s">
        <v>25</v>
      </c>
      <c r="K728" s="7">
        <f ca="1">YEAR(TODAY())-YEAR(DIM_CUSTOMERS[[#This Row],[BirthDate]])</f>
        <v>21</v>
      </c>
      <c r="L728" s="8" t="str" cm="1">
        <f t="array" aca="1" ref="L728" ca="1">_xlfn.IFS(DIM_CUSTOMERS[[#This Row],[Age]]&gt;60, "60+", DIM_CUSTOMERS[[#This Row],[Age]]&gt;21, "22-59", DIM_CUSTOMERS[[#This Row],[Age]]&gt;=18, "18-21", DIM_CUSTOMERS[[#This Row],[Age]]&lt;=17, "1-18")</f>
        <v>18-21</v>
      </c>
    </row>
    <row r="729" spans="1:12" x14ac:dyDescent="0.3">
      <c r="A729" s="8">
        <v>10727</v>
      </c>
      <c r="B729" s="5" t="s">
        <v>10389</v>
      </c>
      <c r="C729" s="5" t="s">
        <v>9392</v>
      </c>
      <c r="D729" s="5" t="s">
        <v>13</v>
      </c>
      <c r="E729" s="6">
        <v>28072</v>
      </c>
      <c r="F729" s="5" t="s">
        <v>15</v>
      </c>
      <c r="G729" s="5" t="s">
        <v>253</v>
      </c>
      <c r="H729" s="6">
        <v>45095</v>
      </c>
      <c r="I729" s="5" t="s">
        <v>22</v>
      </c>
      <c r="J729" s="5" t="s">
        <v>25</v>
      </c>
      <c r="K729" s="7">
        <f ca="1">YEAR(TODAY())-YEAR(DIM_CUSTOMERS[[#This Row],[BirthDate]])</f>
        <v>48</v>
      </c>
      <c r="L729" s="8" t="str" cm="1">
        <f t="array" aca="1" ref="L729" ca="1">_xlfn.IFS(DIM_CUSTOMERS[[#This Row],[Age]]&gt;60, "60+", DIM_CUSTOMERS[[#This Row],[Age]]&gt;21, "22-59", DIM_CUSTOMERS[[#This Row],[Age]]&gt;=18, "18-21", DIM_CUSTOMERS[[#This Row],[Age]]&lt;=17, "1-18")</f>
        <v>22-59</v>
      </c>
    </row>
    <row r="730" spans="1:12" x14ac:dyDescent="0.3">
      <c r="A730" s="8">
        <v>10728</v>
      </c>
      <c r="B730" s="5" t="s">
        <v>10390</v>
      </c>
      <c r="C730" s="5" t="s">
        <v>9393</v>
      </c>
      <c r="D730" s="5" t="s">
        <v>14</v>
      </c>
      <c r="E730" s="6">
        <v>25319</v>
      </c>
      <c r="F730" s="5" t="s">
        <v>15</v>
      </c>
      <c r="G730" s="5" t="s">
        <v>252</v>
      </c>
      <c r="H730" s="6">
        <v>44228</v>
      </c>
      <c r="I730" s="5" t="s">
        <v>22</v>
      </c>
      <c r="J730" s="5" t="s">
        <v>26</v>
      </c>
      <c r="K730" s="7">
        <f ca="1">YEAR(TODAY())-YEAR(DIM_CUSTOMERS[[#This Row],[BirthDate]])</f>
        <v>55</v>
      </c>
      <c r="L730" s="8" t="str" cm="1">
        <f t="array" aca="1" ref="L730" ca="1">_xlfn.IFS(DIM_CUSTOMERS[[#This Row],[Age]]&gt;60, "60+", DIM_CUSTOMERS[[#This Row],[Age]]&gt;21, "22-59", DIM_CUSTOMERS[[#This Row],[Age]]&gt;=18, "18-21", DIM_CUSTOMERS[[#This Row],[Age]]&lt;=17, "1-18")</f>
        <v>22-59</v>
      </c>
    </row>
    <row r="731" spans="1:12" x14ac:dyDescent="0.3">
      <c r="A731" s="8">
        <v>10729</v>
      </c>
      <c r="B731" s="5" t="s">
        <v>10391</v>
      </c>
      <c r="C731" s="5" t="s">
        <v>9394</v>
      </c>
      <c r="D731" s="5" t="s">
        <v>13</v>
      </c>
      <c r="E731" s="6">
        <v>36794</v>
      </c>
      <c r="F731" s="5" t="s">
        <v>15</v>
      </c>
      <c r="G731" s="5" t="s">
        <v>253</v>
      </c>
      <c r="H731" s="6">
        <v>44246</v>
      </c>
      <c r="I731" s="5" t="s">
        <v>24</v>
      </c>
      <c r="J731" s="5" t="s">
        <v>26</v>
      </c>
      <c r="K731" s="7">
        <f ca="1">YEAR(TODAY())-YEAR(DIM_CUSTOMERS[[#This Row],[BirthDate]])</f>
        <v>24</v>
      </c>
      <c r="L731" s="8" t="str" cm="1">
        <f t="array" aca="1" ref="L731" ca="1">_xlfn.IFS(DIM_CUSTOMERS[[#This Row],[Age]]&gt;60, "60+", DIM_CUSTOMERS[[#This Row],[Age]]&gt;21, "22-59", DIM_CUSTOMERS[[#This Row],[Age]]&gt;=18, "18-21", DIM_CUSTOMERS[[#This Row],[Age]]&lt;=17, "1-18")</f>
        <v>22-59</v>
      </c>
    </row>
    <row r="732" spans="1:12" x14ac:dyDescent="0.3">
      <c r="A732" s="8">
        <v>10730</v>
      </c>
      <c r="B732" s="5" t="s">
        <v>10392</v>
      </c>
      <c r="C732" s="5" t="s">
        <v>9395</v>
      </c>
      <c r="D732" s="5" t="s">
        <v>13</v>
      </c>
      <c r="E732" s="6">
        <v>17833</v>
      </c>
      <c r="F732" s="5" t="s">
        <v>15</v>
      </c>
      <c r="G732" s="5" t="s">
        <v>252</v>
      </c>
      <c r="H732" s="6">
        <v>44910</v>
      </c>
      <c r="I732" s="5" t="s">
        <v>24</v>
      </c>
      <c r="J732" s="5" t="s">
        <v>25</v>
      </c>
      <c r="K732" s="7">
        <f ca="1">YEAR(TODAY())-YEAR(DIM_CUSTOMERS[[#This Row],[BirthDate]])</f>
        <v>76</v>
      </c>
      <c r="L732" s="8" t="str" cm="1">
        <f t="array" aca="1" ref="L732" ca="1">_xlfn.IFS(DIM_CUSTOMERS[[#This Row],[Age]]&gt;60, "60+", DIM_CUSTOMERS[[#This Row],[Age]]&gt;21, "22-59", DIM_CUSTOMERS[[#This Row],[Age]]&gt;=18, "18-21", DIM_CUSTOMERS[[#This Row],[Age]]&lt;=17, "1-18")</f>
        <v>60+</v>
      </c>
    </row>
    <row r="733" spans="1:12" x14ac:dyDescent="0.3">
      <c r="A733" s="8">
        <v>10731</v>
      </c>
      <c r="B733" s="5" t="s">
        <v>10393</v>
      </c>
      <c r="C733" s="5" t="s">
        <v>9396</v>
      </c>
      <c r="D733" s="5" t="s">
        <v>13</v>
      </c>
      <c r="E733" s="6">
        <v>16839</v>
      </c>
      <c r="F733" s="5" t="s">
        <v>15</v>
      </c>
      <c r="G733" s="5" t="s">
        <v>252</v>
      </c>
      <c r="H733" s="6">
        <v>44315</v>
      </c>
      <c r="I733" s="5" t="s">
        <v>20</v>
      </c>
      <c r="J733" s="5" t="s">
        <v>25</v>
      </c>
      <c r="K733" s="7">
        <f ca="1">YEAR(TODAY())-YEAR(DIM_CUSTOMERS[[#This Row],[BirthDate]])</f>
        <v>78</v>
      </c>
      <c r="L733" s="8" t="str" cm="1">
        <f t="array" aca="1" ref="L733" ca="1">_xlfn.IFS(DIM_CUSTOMERS[[#This Row],[Age]]&gt;60, "60+", DIM_CUSTOMERS[[#This Row],[Age]]&gt;21, "22-59", DIM_CUSTOMERS[[#This Row],[Age]]&gt;=18, "18-21", DIM_CUSTOMERS[[#This Row],[Age]]&lt;=17, "1-18")</f>
        <v>60+</v>
      </c>
    </row>
    <row r="734" spans="1:12" x14ac:dyDescent="0.3">
      <c r="A734" s="8">
        <v>10732</v>
      </c>
      <c r="B734" s="5" t="s">
        <v>10394</v>
      </c>
      <c r="C734" s="5" t="s">
        <v>9397</v>
      </c>
      <c r="D734" s="5" t="s">
        <v>14</v>
      </c>
      <c r="E734" s="6">
        <v>38683</v>
      </c>
      <c r="F734" s="5" t="s">
        <v>15</v>
      </c>
      <c r="G734" s="5" t="s">
        <v>258</v>
      </c>
      <c r="H734" s="6">
        <v>45145</v>
      </c>
      <c r="I734" s="5" t="s">
        <v>21</v>
      </c>
      <c r="J734" s="5" t="s">
        <v>25</v>
      </c>
      <c r="K734" s="7">
        <f ca="1">YEAR(TODAY())-YEAR(DIM_CUSTOMERS[[#This Row],[BirthDate]])</f>
        <v>19</v>
      </c>
      <c r="L734" s="8" t="str" cm="1">
        <f t="array" aca="1" ref="L734" ca="1">_xlfn.IFS(DIM_CUSTOMERS[[#This Row],[Age]]&gt;60, "60+", DIM_CUSTOMERS[[#This Row],[Age]]&gt;21, "22-59", DIM_CUSTOMERS[[#This Row],[Age]]&gt;=18, "18-21", DIM_CUSTOMERS[[#This Row],[Age]]&lt;=17, "1-18")</f>
        <v>18-21</v>
      </c>
    </row>
    <row r="735" spans="1:12" x14ac:dyDescent="0.3">
      <c r="A735" s="8">
        <v>10733</v>
      </c>
      <c r="B735" s="5" t="s">
        <v>10395</v>
      </c>
      <c r="C735" s="5" t="s">
        <v>9398</v>
      </c>
      <c r="D735" s="5" t="s">
        <v>14</v>
      </c>
      <c r="E735" s="6">
        <v>29284</v>
      </c>
      <c r="F735" s="5" t="s">
        <v>15</v>
      </c>
      <c r="G735" s="5" t="s">
        <v>253</v>
      </c>
      <c r="H735" s="6">
        <v>44802</v>
      </c>
      <c r="I735" s="5" t="s">
        <v>23</v>
      </c>
      <c r="J735" s="5" t="s">
        <v>25</v>
      </c>
      <c r="K735" s="7">
        <f ca="1">YEAR(TODAY())-YEAR(DIM_CUSTOMERS[[#This Row],[BirthDate]])</f>
        <v>44</v>
      </c>
      <c r="L735" s="8" t="str" cm="1">
        <f t="array" aca="1" ref="L735" ca="1">_xlfn.IFS(DIM_CUSTOMERS[[#This Row],[Age]]&gt;60, "60+", DIM_CUSTOMERS[[#This Row],[Age]]&gt;21, "22-59", DIM_CUSTOMERS[[#This Row],[Age]]&gt;=18, "18-21", DIM_CUSTOMERS[[#This Row],[Age]]&lt;=17, "1-18")</f>
        <v>22-59</v>
      </c>
    </row>
    <row r="736" spans="1:12" x14ac:dyDescent="0.3">
      <c r="A736" s="8">
        <v>10734</v>
      </c>
      <c r="B736" s="5" t="s">
        <v>10396</v>
      </c>
      <c r="C736" s="5" t="s">
        <v>9399</v>
      </c>
      <c r="D736" s="5" t="s">
        <v>14</v>
      </c>
      <c r="E736" s="6">
        <v>18532</v>
      </c>
      <c r="F736" s="5" t="s">
        <v>15</v>
      </c>
      <c r="G736" s="5" t="s">
        <v>252</v>
      </c>
      <c r="H736" s="6">
        <v>44703</v>
      </c>
      <c r="I736" s="5" t="s">
        <v>24</v>
      </c>
      <c r="J736" s="5" t="s">
        <v>27</v>
      </c>
      <c r="K736" s="7">
        <f ca="1">YEAR(TODAY())-YEAR(DIM_CUSTOMERS[[#This Row],[BirthDate]])</f>
        <v>74</v>
      </c>
      <c r="L736" s="8" t="str" cm="1">
        <f t="array" aca="1" ref="L736" ca="1">_xlfn.IFS(DIM_CUSTOMERS[[#This Row],[Age]]&gt;60, "60+", DIM_CUSTOMERS[[#This Row],[Age]]&gt;21, "22-59", DIM_CUSTOMERS[[#This Row],[Age]]&gt;=18, "18-21", DIM_CUSTOMERS[[#This Row],[Age]]&lt;=17, "1-18")</f>
        <v>60+</v>
      </c>
    </row>
    <row r="737" spans="1:12" x14ac:dyDescent="0.3">
      <c r="A737" s="8">
        <v>10735</v>
      </c>
      <c r="B737" s="5" t="s">
        <v>10397</v>
      </c>
      <c r="C737" s="5" t="s">
        <v>9400</v>
      </c>
      <c r="D737" s="5" t="s">
        <v>13</v>
      </c>
      <c r="E737" s="6">
        <v>25592</v>
      </c>
      <c r="F737" s="5" t="s">
        <v>15</v>
      </c>
      <c r="G737" s="5" t="s">
        <v>258</v>
      </c>
      <c r="H737" s="6">
        <v>44336</v>
      </c>
      <c r="I737" s="5" t="s">
        <v>23</v>
      </c>
      <c r="J737" s="5" t="s">
        <v>26</v>
      </c>
      <c r="K737" s="7">
        <f ca="1">YEAR(TODAY())-YEAR(DIM_CUSTOMERS[[#This Row],[BirthDate]])</f>
        <v>54</v>
      </c>
      <c r="L737" s="8" t="str" cm="1">
        <f t="array" aca="1" ref="L737" ca="1">_xlfn.IFS(DIM_CUSTOMERS[[#This Row],[Age]]&gt;60, "60+", DIM_CUSTOMERS[[#This Row],[Age]]&gt;21, "22-59", DIM_CUSTOMERS[[#This Row],[Age]]&gt;=18, "18-21", DIM_CUSTOMERS[[#This Row],[Age]]&lt;=17, "1-18")</f>
        <v>22-59</v>
      </c>
    </row>
    <row r="738" spans="1:12" x14ac:dyDescent="0.3">
      <c r="A738" s="8">
        <v>10736</v>
      </c>
      <c r="B738" s="5" t="s">
        <v>10398</v>
      </c>
      <c r="C738" s="5" t="s">
        <v>9401</v>
      </c>
      <c r="D738" s="5" t="s">
        <v>13</v>
      </c>
      <c r="E738" s="6">
        <v>18806</v>
      </c>
      <c r="F738" s="5" t="s">
        <v>15</v>
      </c>
      <c r="G738" s="5" t="s">
        <v>258</v>
      </c>
      <c r="H738" s="6">
        <v>45359</v>
      </c>
      <c r="I738" s="5" t="s">
        <v>20</v>
      </c>
      <c r="J738" s="5" t="s">
        <v>27</v>
      </c>
      <c r="K738" s="7">
        <f ca="1">YEAR(TODAY())-YEAR(DIM_CUSTOMERS[[#This Row],[BirthDate]])</f>
        <v>73</v>
      </c>
      <c r="L738" s="8" t="str" cm="1">
        <f t="array" aca="1" ref="L738" ca="1">_xlfn.IFS(DIM_CUSTOMERS[[#This Row],[Age]]&gt;60, "60+", DIM_CUSTOMERS[[#This Row],[Age]]&gt;21, "22-59", DIM_CUSTOMERS[[#This Row],[Age]]&gt;=18, "18-21", DIM_CUSTOMERS[[#This Row],[Age]]&lt;=17, "1-18")</f>
        <v>60+</v>
      </c>
    </row>
    <row r="739" spans="1:12" x14ac:dyDescent="0.3">
      <c r="A739" s="8">
        <v>10737</v>
      </c>
      <c r="B739" s="5" t="s">
        <v>10399</v>
      </c>
      <c r="C739" s="5" t="s">
        <v>9402</v>
      </c>
      <c r="D739" s="5" t="s">
        <v>14</v>
      </c>
      <c r="E739" s="6">
        <v>38925</v>
      </c>
      <c r="F739" s="5" t="s">
        <v>15</v>
      </c>
      <c r="G739" s="5" t="s">
        <v>253</v>
      </c>
      <c r="H739" s="6">
        <v>43939</v>
      </c>
      <c r="I739" s="5" t="s">
        <v>24</v>
      </c>
      <c r="J739" s="5" t="s">
        <v>25</v>
      </c>
      <c r="K739" s="7">
        <f ca="1">YEAR(TODAY())-YEAR(DIM_CUSTOMERS[[#This Row],[BirthDate]])</f>
        <v>18</v>
      </c>
      <c r="L739" s="8" t="str" cm="1">
        <f t="array" aca="1" ref="L739" ca="1">_xlfn.IFS(DIM_CUSTOMERS[[#This Row],[Age]]&gt;60, "60+", DIM_CUSTOMERS[[#This Row],[Age]]&gt;21, "22-59", DIM_CUSTOMERS[[#This Row],[Age]]&gt;=18, "18-21", DIM_CUSTOMERS[[#This Row],[Age]]&lt;=17, "1-18")</f>
        <v>18-21</v>
      </c>
    </row>
    <row r="740" spans="1:12" x14ac:dyDescent="0.3">
      <c r="A740" s="8">
        <v>10738</v>
      </c>
      <c r="B740" s="5" t="s">
        <v>10400</v>
      </c>
      <c r="C740" s="5" t="s">
        <v>9403</v>
      </c>
      <c r="D740" s="5" t="s">
        <v>13</v>
      </c>
      <c r="E740" s="6">
        <v>17505</v>
      </c>
      <c r="F740" s="5" t="s">
        <v>15</v>
      </c>
      <c r="G740" s="5" t="s">
        <v>252</v>
      </c>
      <c r="H740" s="6">
        <v>44330</v>
      </c>
      <c r="I740" s="5" t="s">
        <v>22</v>
      </c>
      <c r="J740" s="5" t="s">
        <v>25</v>
      </c>
      <c r="K740" s="7">
        <f ca="1">YEAR(TODAY())-YEAR(DIM_CUSTOMERS[[#This Row],[BirthDate]])</f>
        <v>77</v>
      </c>
      <c r="L740" s="8" t="str" cm="1">
        <f t="array" aca="1" ref="L740" ca="1">_xlfn.IFS(DIM_CUSTOMERS[[#This Row],[Age]]&gt;60, "60+", DIM_CUSTOMERS[[#This Row],[Age]]&gt;21, "22-59", DIM_CUSTOMERS[[#This Row],[Age]]&gt;=18, "18-21", DIM_CUSTOMERS[[#This Row],[Age]]&lt;=17, "1-18")</f>
        <v>60+</v>
      </c>
    </row>
    <row r="741" spans="1:12" x14ac:dyDescent="0.3">
      <c r="A741" s="8">
        <v>10739</v>
      </c>
      <c r="B741" s="5" t="s">
        <v>10401</v>
      </c>
      <c r="C741" s="5" t="s">
        <v>9404</v>
      </c>
      <c r="D741" s="5" t="s">
        <v>13</v>
      </c>
      <c r="E741" s="6">
        <v>31303</v>
      </c>
      <c r="F741" s="5" t="s">
        <v>15</v>
      </c>
      <c r="G741" s="5" t="s">
        <v>253</v>
      </c>
      <c r="H741" s="6">
        <v>45249</v>
      </c>
      <c r="I741" s="5" t="s">
        <v>24</v>
      </c>
      <c r="J741" s="5" t="s">
        <v>26</v>
      </c>
      <c r="K741" s="7">
        <f ca="1">YEAR(TODAY())-YEAR(DIM_CUSTOMERS[[#This Row],[BirthDate]])</f>
        <v>39</v>
      </c>
      <c r="L741" s="8" t="str" cm="1">
        <f t="array" aca="1" ref="L741" ca="1">_xlfn.IFS(DIM_CUSTOMERS[[#This Row],[Age]]&gt;60, "60+", DIM_CUSTOMERS[[#This Row],[Age]]&gt;21, "22-59", DIM_CUSTOMERS[[#This Row],[Age]]&gt;=18, "18-21", DIM_CUSTOMERS[[#This Row],[Age]]&lt;=17, "1-18")</f>
        <v>22-59</v>
      </c>
    </row>
    <row r="742" spans="1:12" x14ac:dyDescent="0.3">
      <c r="A742" s="8">
        <v>10740</v>
      </c>
      <c r="B742" s="5" t="s">
        <v>10402</v>
      </c>
      <c r="C742" s="5" t="s">
        <v>9405</v>
      </c>
      <c r="D742" s="5" t="s">
        <v>13</v>
      </c>
      <c r="E742" s="6">
        <v>19813</v>
      </c>
      <c r="F742" s="5" t="s">
        <v>15</v>
      </c>
      <c r="G742" s="5" t="s">
        <v>251</v>
      </c>
      <c r="H742" s="6">
        <v>44875</v>
      </c>
      <c r="I742" s="5" t="s">
        <v>23</v>
      </c>
      <c r="J742" s="5" t="s">
        <v>25</v>
      </c>
      <c r="K742" s="7">
        <f ca="1">YEAR(TODAY())-YEAR(DIM_CUSTOMERS[[#This Row],[BirthDate]])</f>
        <v>70</v>
      </c>
      <c r="L742" s="8" t="str" cm="1">
        <f t="array" aca="1" ref="L742" ca="1">_xlfn.IFS(DIM_CUSTOMERS[[#This Row],[Age]]&gt;60, "60+", DIM_CUSTOMERS[[#This Row],[Age]]&gt;21, "22-59", DIM_CUSTOMERS[[#This Row],[Age]]&gt;=18, "18-21", DIM_CUSTOMERS[[#This Row],[Age]]&lt;=17, "1-18")</f>
        <v>60+</v>
      </c>
    </row>
    <row r="743" spans="1:12" x14ac:dyDescent="0.3">
      <c r="A743" s="8">
        <v>10741</v>
      </c>
      <c r="B743" s="5" t="s">
        <v>10403</v>
      </c>
      <c r="C743" s="5" t="s">
        <v>9406</v>
      </c>
      <c r="D743" s="5" t="s">
        <v>13</v>
      </c>
      <c r="E743" s="6">
        <v>34656</v>
      </c>
      <c r="F743" s="5" t="s">
        <v>15</v>
      </c>
      <c r="G743" s="5" t="s">
        <v>251</v>
      </c>
      <c r="H743" s="6">
        <v>44027</v>
      </c>
      <c r="I743" s="5" t="s">
        <v>20</v>
      </c>
      <c r="J743" s="5" t="s">
        <v>25</v>
      </c>
      <c r="K743" s="7">
        <f ca="1">YEAR(TODAY())-YEAR(DIM_CUSTOMERS[[#This Row],[BirthDate]])</f>
        <v>30</v>
      </c>
      <c r="L743" s="8" t="str" cm="1">
        <f t="array" aca="1" ref="L743" ca="1">_xlfn.IFS(DIM_CUSTOMERS[[#This Row],[Age]]&gt;60, "60+", DIM_CUSTOMERS[[#This Row],[Age]]&gt;21, "22-59", DIM_CUSTOMERS[[#This Row],[Age]]&gt;=18, "18-21", DIM_CUSTOMERS[[#This Row],[Age]]&lt;=17, "1-18")</f>
        <v>22-59</v>
      </c>
    </row>
    <row r="744" spans="1:12" x14ac:dyDescent="0.3">
      <c r="A744" s="8">
        <v>10742</v>
      </c>
      <c r="B744" s="5" t="s">
        <v>10404</v>
      </c>
      <c r="C744" s="5" t="s">
        <v>9407</v>
      </c>
      <c r="D744" s="5" t="s">
        <v>14</v>
      </c>
      <c r="E744" s="6">
        <v>27726</v>
      </c>
      <c r="F744" s="5" t="s">
        <v>15</v>
      </c>
      <c r="G744" s="5" t="s">
        <v>258</v>
      </c>
      <c r="H744" s="6">
        <v>44603</v>
      </c>
      <c r="I744" s="5" t="s">
        <v>21</v>
      </c>
      <c r="J744" s="5" t="s">
        <v>25</v>
      </c>
      <c r="K744" s="7">
        <f ca="1">YEAR(TODAY())-YEAR(DIM_CUSTOMERS[[#This Row],[BirthDate]])</f>
        <v>49</v>
      </c>
      <c r="L744" s="8" t="str" cm="1">
        <f t="array" aca="1" ref="L744" ca="1">_xlfn.IFS(DIM_CUSTOMERS[[#This Row],[Age]]&gt;60, "60+", DIM_CUSTOMERS[[#This Row],[Age]]&gt;21, "22-59", DIM_CUSTOMERS[[#This Row],[Age]]&gt;=18, "18-21", DIM_CUSTOMERS[[#This Row],[Age]]&lt;=17, "1-18")</f>
        <v>22-59</v>
      </c>
    </row>
    <row r="745" spans="1:12" x14ac:dyDescent="0.3">
      <c r="A745" s="8">
        <v>10743</v>
      </c>
      <c r="B745" s="5" t="s">
        <v>10405</v>
      </c>
      <c r="C745" s="5" t="s">
        <v>9408</v>
      </c>
      <c r="D745" s="5" t="s">
        <v>14</v>
      </c>
      <c r="E745" s="6">
        <v>35129</v>
      </c>
      <c r="F745" s="5" t="s">
        <v>15</v>
      </c>
      <c r="G745" s="5" t="s">
        <v>253</v>
      </c>
      <c r="H745" s="6">
        <v>44573</v>
      </c>
      <c r="I745" s="5" t="s">
        <v>21</v>
      </c>
      <c r="J745" s="5" t="s">
        <v>25</v>
      </c>
      <c r="K745" s="7">
        <f ca="1">YEAR(TODAY())-YEAR(DIM_CUSTOMERS[[#This Row],[BirthDate]])</f>
        <v>28</v>
      </c>
      <c r="L745" s="8" t="str" cm="1">
        <f t="array" aca="1" ref="L745" ca="1">_xlfn.IFS(DIM_CUSTOMERS[[#This Row],[Age]]&gt;60, "60+", DIM_CUSTOMERS[[#This Row],[Age]]&gt;21, "22-59", DIM_CUSTOMERS[[#This Row],[Age]]&gt;=18, "18-21", DIM_CUSTOMERS[[#This Row],[Age]]&lt;=17, "1-18")</f>
        <v>22-59</v>
      </c>
    </row>
    <row r="746" spans="1:12" x14ac:dyDescent="0.3">
      <c r="A746" s="8">
        <v>10744</v>
      </c>
      <c r="B746" s="5" t="s">
        <v>10406</v>
      </c>
      <c r="C746" s="5" t="s">
        <v>9409</v>
      </c>
      <c r="D746" s="5" t="s">
        <v>13</v>
      </c>
      <c r="E746" s="6">
        <v>17530</v>
      </c>
      <c r="F746" s="5" t="s">
        <v>15</v>
      </c>
      <c r="G746" s="5" t="s">
        <v>252</v>
      </c>
      <c r="H746" s="6">
        <v>43769</v>
      </c>
      <c r="I746" s="5" t="s">
        <v>20</v>
      </c>
      <c r="J746" s="5" t="s">
        <v>26</v>
      </c>
      <c r="K746" s="7">
        <f ca="1">YEAR(TODAY())-YEAR(DIM_CUSTOMERS[[#This Row],[BirthDate]])</f>
        <v>77</v>
      </c>
      <c r="L746" s="8" t="str" cm="1">
        <f t="array" aca="1" ref="L746" ca="1">_xlfn.IFS(DIM_CUSTOMERS[[#This Row],[Age]]&gt;60, "60+", DIM_CUSTOMERS[[#This Row],[Age]]&gt;21, "22-59", DIM_CUSTOMERS[[#This Row],[Age]]&gt;=18, "18-21", DIM_CUSTOMERS[[#This Row],[Age]]&lt;=17, "1-18")</f>
        <v>60+</v>
      </c>
    </row>
    <row r="747" spans="1:12" x14ac:dyDescent="0.3">
      <c r="A747" s="8">
        <v>10745</v>
      </c>
      <c r="B747" s="5" t="s">
        <v>10407</v>
      </c>
      <c r="C747" s="5" t="s">
        <v>9410</v>
      </c>
      <c r="D747" s="5" t="s">
        <v>13</v>
      </c>
      <c r="E747" s="6">
        <v>16583</v>
      </c>
      <c r="F747" s="5" t="s">
        <v>15</v>
      </c>
      <c r="G747" s="5" t="s">
        <v>253</v>
      </c>
      <c r="H747" s="6">
        <v>44990</v>
      </c>
      <c r="I747" s="5" t="s">
        <v>21</v>
      </c>
      <c r="J747" s="5" t="s">
        <v>25</v>
      </c>
      <c r="K747" s="7">
        <f ca="1">YEAR(TODAY())-YEAR(DIM_CUSTOMERS[[#This Row],[BirthDate]])</f>
        <v>79</v>
      </c>
      <c r="L747" s="8" t="str" cm="1">
        <f t="array" aca="1" ref="L747" ca="1">_xlfn.IFS(DIM_CUSTOMERS[[#This Row],[Age]]&gt;60, "60+", DIM_CUSTOMERS[[#This Row],[Age]]&gt;21, "22-59", DIM_CUSTOMERS[[#This Row],[Age]]&gt;=18, "18-21", DIM_CUSTOMERS[[#This Row],[Age]]&lt;=17, "1-18")</f>
        <v>60+</v>
      </c>
    </row>
    <row r="748" spans="1:12" x14ac:dyDescent="0.3">
      <c r="A748" s="8">
        <v>10746</v>
      </c>
      <c r="B748" s="5" t="s">
        <v>10408</v>
      </c>
      <c r="C748" s="5" t="s">
        <v>9411</v>
      </c>
      <c r="D748" s="5" t="s">
        <v>14</v>
      </c>
      <c r="E748" s="6">
        <v>37688</v>
      </c>
      <c r="F748" s="5" t="s">
        <v>15</v>
      </c>
      <c r="G748" s="5" t="s">
        <v>252</v>
      </c>
      <c r="H748" s="6">
        <v>45234</v>
      </c>
      <c r="I748" s="5" t="s">
        <v>23</v>
      </c>
      <c r="J748" s="5" t="s">
        <v>26</v>
      </c>
      <c r="K748" s="7">
        <f ca="1">YEAR(TODAY())-YEAR(DIM_CUSTOMERS[[#This Row],[BirthDate]])</f>
        <v>21</v>
      </c>
      <c r="L748" s="8" t="str" cm="1">
        <f t="array" aca="1" ref="L748" ca="1">_xlfn.IFS(DIM_CUSTOMERS[[#This Row],[Age]]&gt;60, "60+", DIM_CUSTOMERS[[#This Row],[Age]]&gt;21, "22-59", DIM_CUSTOMERS[[#This Row],[Age]]&gt;=18, "18-21", DIM_CUSTOMERS[[#This Row],[Age]]&lt;=17, "1-18")</f>
        <v>18-21</v>
      </c>
    </row>
    <row r="749" spans="1:12" x14ac:dyDescent="0.3">
      <c r="A749" s="8">
        <v>10747</v>
      </c>
      <c r="B749" s="5" t="s">
        <v>10409</v>
      </c>
      <c r="C749" s="5" t="s">
        <v>9412</v>
      </c>
      <c r="D749" s="5" t="s">
        <v>14</v>
      </c>
      <c r="E749" s="6">
        <v>17947</v>
      </c>
      <c r="F749" s="5" t="s">
        <v>15</v>
      </c>
      <c r="G749" s="5" t="s">
        <v>251</v>
      </c>
      <c r="H749" s="6">
        <v>44936</v>
      </c>
      <c r="I749" s="5" t="s">
        <v>23</v>
      </c>
      <c r="J749" s="5" t="s">
        <v>27</v>
      </c>
      <c r="K749" s="7">
        <f ca="1">YEAR(TODAY())-YEAR(DIM_CUSTOMERS[[#This Row],[BirthDate]])</f>
        <v>75</v>
      </c>
      <c r="L749" s="8" t="str" cm="1">
        <f t="array" aca="1" ref="L749" ca="1">_xlfn.IFS(DIM_CUSTOMERS[[#This Row],[Age]]&gt;60, "60+", DIM_CUSTOMERS[[#This Row],[Age]]&gt;21, "22-59", DIM_CUSTOMERS[[#This Row],[Age]]&gt;=18, "18-21", DIM_CUSTOMERS[[#This Row],[Age]]&lt;=17, "1-18")</f>
        <v>60+</v>
      </c>
    </row>
    <row r="750" spans="1:12" x14ac:dyDescent="0.3">
      <c r="A750" s="8">
        <v>10748</v>
      </c>
      <c r="B750" s="5" t="s">
        <v>10410</v>
      </c>
      <c r="C750" s="5" t="s">
        <v>9413</v>
      </c>
      <c r="D750" s="5" t="s">
        <v>14</v>
      </c>
      <c r="E750" s="6">
        <v>24285</v>
      </c>
      <c r="F750" s="5" t="s">
        <v>15</v>
      </c>
      <c r="G750" s="5" t="s">
        <v>258</v>
      </c>
      <c r="H750" s="6">
        <v>45317</v>
      </c>
      <c r="I750" s="5" t="s">
        <v>20</v>
      </c>
      <c r="J750" s="5" t="s">
        <v>27</v>
      </c>
      <c r="K750" s="7">
        <f ca="1">YEAR(TODAY())-YEAR(DIM_CUSTOMERS[[#This Row],[BirthDate]])</f>
        <v>58</v>
      </c>
      <c r="L750" s="8" t="str" cm="1">
        <f t="array" aca="1" ref="L750" ca="1">_xlfn.IFS(DIM_CUSTOMERS[[#This Row],[Age]]&gt;60, "60+", DIM_CUSTOMERS[[#This Row],[Age]]&gt;21, "22-59", DIM_CUSTOMERS[[#This Row],[Age]]&gt;=18, "18-21", DIM_CUSTOMERS[[#This Row],[Age]]&lt;=17, "1-18")</f>
        <v>22-59</v>
      </c>
    </row>
    <row r="751" spans="1:12" x14ac:dyDescent="0.3">
      <c r="A751" s="8">
        <v>10749</v>
      </c>
      <c r="B751" s="5" t="s">
        <v>10411</v>
      </c>
      <c r="C751" s="5" t="s">
        <v>9414</v>
      </c>
      <c r="D751" s="5" t="s">
        <v>13</v>
      </c>
      <c r="E751" s="6">
        <v>28450</v>
      </c>
      <c r="F751" s="5" t="s">
        <v>15</v>
      </c>
      <c r="G751" s="5" t="s">
        <v>258</v>
      </c>
      <c r="H751" s="6">
        <v>45389</v>
      </c>
      <c r="I751" s="5" t="s">
        <v>24</v>
      </c>
      <c r="J751" s="5" t="s">
        <v>27</v>
      </c>
      <c r="K751" s="7">
        <f ca="1">YEAR(TODAY())-YEAR(DIM_CUSTOMERS[[#This Row],[BirthDate]])</f>
        <v>47</v>
      </c>
      <c r="L751" s="8" t="str" cm="1">
        <f t="array" aca="1" ref="L751" ca="1">_xlfn.IFS(DIM_CUSTOMERS[[#This Row],[Age]]&gt;60, "60+", DIM_CUSTOMERS[[#This Row],[Age]]&gt;21, "22-59", DIM_CUSTOMERS[[#This Row],[Age]]&gt;=18, "18-21", DIM_CUSTOMERS[[#This Row],[Age]]&lt;=17, "1-18")</f>
        <v>22-59</v>
      </c>
    </row>
    <row r="752" spans="1:12" x14ac:dyDescent="0.3">
      <c r="A752" s="8">
        <v>10750</v>
      </c>
      <c r="B752" s="5" t="s">
        <v>10412</v>
      </c>
      <c r="C752" s="5" t="s">
        <v>9415</v>
      </c>
      <c r="D752" s="5" t="s">
        <v>14</v>
      </c>
      <c r="E752" s="6">
        <v>25952</v>
      </c>
      <c r="F752" s="5" t="s">
        <v>15</v>
      </c>
      <c r="G752" s="5" t="s">
        <v>253</v>
      </c>
      <c r="H752" s="6">
        <v>45181</v>
      </c>
      <c r="I752" s="5" t="s">
        <v>21</v>
      </c>
      <c r="J752" s="5" t="s">
        <v>25</v>
      </c>
      <c r="K752" s="7">
        <f ca="1">YEAR(TODAY())-YEAR(DIM_CUSTOMERS[[#This Row],[BirthDate]])</f>
        <v>53</v>
      </c>
      <c r="L752" s="8" t="str" cm="1">
        <f t="array" aca="1" ref="L752" ca="1">_xlfn.IFS(DIM_CUSTOMERS[[#This Row],[Age]]&gt;60, "60+", DIM_CUSTOMERS[[#This Row],[Age]]&gt;21, "22-59", DIM_CUSTOMERS[[#This Row],[Age]]&gt;=18, "18-21", DIM_CUSTOMERS[[#This Row],[Age]]&lt;=17, "1-18")</f>
        <v>22-59</v>
      </c>
    </row>
    <row r="753" spans="1:12" x14ac:dyDescent="0.3">
      <c r="A753" s="8">
        <v>10751</v>
      </c>
      <c r="B753" s="5" t="s">
        <v>10413</v>
      </c>
      <c r="C753" s="5" t="s">
        <v>9416</v>
      </c>
      <c r="D753" s="5" t="s">
        <v>14</v>
      </c>
      <c r="E753" s="6">
        <v>38643</v>
      </c>
      <c r="F753" s="5" t="s">
        <v>15</v>
      </c>
      <c r="G753" s="5" t="s">
        <v>251</v>
      </c>
      <c r="H753" s="6">
        <v>45444</v>
      </c>
      <c r="I753" s="5" t="s">
        <v>21</v>
      </c>
      <c r="J753" s="5" t="s">
        <v>26</v>
      </c>
      <c r="K753" s="7">
        <f ca="1">YEAR(TODAY())-YEAR(DIM_CUSTOMERS[[#This Row],[BirthDate]])</f>
        <v>19</v>
      </c>
      <c r="L753" s="8" t="str" cm="1">
        <f t="array" aca="1" ref="L753" ca="1">_xlfn.IFS(DIM_CUSTOMERS[[#This Row],[Age]]&gt;60, "60+", DIM_CUSTOMERS[[#This Row],[Age]]&gt;21, "22-59", DIM_CUSTOMERS[[#This Row],[Age]]&gt;=18, "18-21", DIM_CUSTOMERS[[#This Row],[Age]]&lt;=17, "1-18")</f>
        <v>18-21</v>
      </c>
    </row>
    <row r="754" spans="1:12" x14ac:dyDescent="0.3">
      <c r="A754" s="8">
        <v>10752</v>
      </c>
      <c r="B754" s="5" t="s">
        <v>10414</v>
      </c>
      <c r="C754" s="5" t="s">
        <v>9417</v>
      </c>
      <c r="D754" s="5" t="s">
        <v>13</v>
      </c>
      <c r="E754" s="6">
        <v>23221</v>
      </c>
      <c r="F754" s="5" t="s">
        <v>15</v>
      </c>
      <c r="G754" s="5" t="s">
        <v>258</v>
      </c>
      <c r="H754" s="6">
        <v>43935</v>
      </c>
      <c r="I754" s="5" t="s">
        <v>24</v>
      </c>
      <c r="J754" s="5" t="s">
        <v>27</v>
      </c>
      <c r="K754" s="7">
        <f ca="1">YEAR(TODAY())-YEAR(DIM_CUSTOMERS[[#This Row],[BirthDate]])</f>
        <v>61</v>
      </c>
      <c r="L754" s="8" t="str" cm="1">
        <f t="array" aca="1" ref="L754" ca="1">_xlfn.IFS(DIM_CUSTOMERS[[#This Row],[Age]]&gt;60, "60+", DIM_CUSTOMERS[[#This Row],[Age]]&gt;21, "22-59", DIM_CUSTOMERS[[#This Row],[Age]]&gt;=18, "18-21", DIM_CUSTOMERS[[#This Row],[Age]]&lt;=17, "1-18")</f>
        <v>60+</v>
      </c>
    </row>
    <row r="755" spans="1:12" x14ac:dyDescent="0.3">
      <c r="A755" s="8">
        <v>10753</v>
      </c>
      <c r="B755" s="5" t="s">
        <v>10415</v>
      </c>
      <c r="C755" s="5" t="s">
        <v>9418</v>
      </c>
      <c r="D755" s="5" t="s">
        <v>13</v>
      </c>
      <c r="E755" s="6">
        <v>25335</v>
      </c>
      <c r="F755" s="5" t="s">
        <v>15</v>
      </c>
      <c r="G755" s="5" t="s">
        <v>258</v>
      </c>
      <c r="H755" s="6">
        <v>44200</v>
      </c>
      <c r="I755" s="5" t="s">
        <v>21</v>
      </c>
      <c r="J755" s="5" t="s">
        <v>26</v>
      </c>
      <c r="K755" s="7">
        <f ca="1">YEAR(TODAY())-YEAR(DIM_CUSTOMERS[[#This Row],[BirthDate]])</f>
        <v>55</v>
      </c>
      <c r="L755" s="8" t="str" cm="1">
        <f t="array" aca="1" ref="L755" ca="1">_xlfn.IFS(DIM_CUSTOMERS[[#This Row],[Age]]&gt;60, "60+", DIM_CUSTOMERS[[#This Row],[Age]]&gt;21, "22-59", DIM_CUSTOMERS[[#This Row],[Age]]&gt;=18, "18-21", DIM_CUSTOMERS[[#This Row],[Age]]&lt;=17, "1-18")</f>
        <v>22-59</v>
      </c>
    </row>
    <row r="756" spans="1:12" x14ac:dyDescent="0.3">
      <c r="A756" s="8">
        <v>10754</v>
      </c>
      <c r="B756" s="5" t="s">
        <v>10416</v>
      </c>
      <c r="C756" s="5" t="s">
        <v>9419</v>
      </c>
      <c r="D756" s="5" t="s">
        <v>14</v>
      </c>
      <c r="E756" s="6">
        <v>37770</v>
      </c>
      <c r="F756" s="5" t="s">
        <v>15</v>
      </c>
      <c r="G756" s="5" t="s">
        <v>258</v>
      </c>
      <c r="H756" s="6">
        <v>45481</v>
      </c>
      <c r="I756" s="5" t="s">
        <v>22</v>
      </c>
      <c r="J756" s="5" t="s">
        <v>26</v>
      </c>
      <c r="K756" s="7">
        <f ca="1">YEAR(TODAY())-YEAR(DIM_CUSTOMERS[[#This Row],[BirthDate]])</f>
        <v>21</v>
      </c>
      <c r="L756" s="8" t="str" cm="1">
        <f t="array" aca="1" ref="L756" ca="1">_xlfn.IFS(DIM_CUSTOMERS[[#This Row],[Age]]&gt;60, "60+", DIM_CUSTOMERS[[#This Row],[Age]]&gt;21, "22-59", DIM_CUSTOMERS[[#This Row],[Age]]&gt;=18, "18-21", DIM_CUSTOMERS[[#This Row],[Age]]&lt;=17, "1-18")</f>
        <v>18-21</v>
      </c>
    </row>
    <row r="757" spans="1:12" x14ac:dyDescent="0.3">
      <c r="A757" s="8">
        <v>10755</v>
      </c>
      <c r="B757" s="5" t="s">
        <v>10417</v>
      </c>
      <c r="C757" s="5" t="s">
        <v>9420</v>
      </c>
      <c r="D757" s="5" t="s">
        <v>13</v>
      </c>
      <c r="E757" s="6">
        <v>27206</v>
      </c>
      <c r="F757" s="5" t="s">
        <v>15</v>
      </c>
      <c r="G757" s="5" t="s">
        <v>251</v>
      </c>
      <c r="H757" s="6">
        <v>44178</v>
      </c>
      <c r="I757" s="5" t="s">
        <v>22</v>
      </c>
      <c r="J757" s="5" t="s">
        <v>25</v>
      </c>
      <c r="K757" s="7">
        <f ca="1">YEAR(TODAY())-YEAR(DIM_CUSTOMERS[[#This Row],[BirthDate]])</f>
        <v>50</v>
      </c>
      <c r="L757" s="8" t="str" cm="1">
        <f t="array" aca="1" ref="L757" ca="1">_xlfn.IFS(DIM_CUSTOMERS[[#This Row],[Age]]&gt;60, "60+", DIM_CUSTOMERS[[#This Row],[Age]]&gt;21, "22-59", DIM_CUSTOMERS[[#This Row],[Age]]&gt;=18, "18-21", DIM_CUSTOMERS[[#This Row],[Age]]&lt;=17, "1-18")</f>
        <v>22-59</v>
      </c>
    </row>
    <row r="758" spans="1:12" x14ac:dyDescent="0.3">
      <c r="A758" s="8">
        <v>10756</v>
      </c>
      <c r="B758" s="5" t="s">
        <v>10418</v>
      </c>
      <c r="C758" s="5" t="s">
        <v>9421</v>
      </c>
      <c r="D758" s="5" t="s">
        <v>14</v>
      </c>
      <c r="E758" s="6">
        <v>35709</v>
      </c>
      <c r="F758" s="5" t="s">
        <v>15</v>
      </c>
      <c r="G758" s="5" t="s">
        <v>251</v>
      </c>
      <c r="H758" s="6">
        <v>44137</v>
      </c>
      <c r="I758" s="5" t="s">
        <v>22</v>
      </c>
      <c r="J758" s="5" t="s">
        <v>27</v>
      </c>
      <c r="K758" s="7">
        <f ca="1">YEAR(TODAY())-YEAR(DIM_CUSTOMERS[[#This Row],[BirthDate]])</f>
        <v>27</v>
      </c>
      <c r="L758" s="8" t="str" cm="1">
        <f t="array" aca="1" ref="L758" ca="1">_xlfn.IFS(DIM_CUSTOMERS[[#This Row],[Age]]&gt;60, "60+", DIM_CUSTOMERS[[#This Row],[Age]]&gt;21, "22-59", DIM_CUSTOMERS[[#This Row],[Age]]&gt;=18, "18-21", DIM_CUSTOMERS[[#This Row],[Age]]&lt;=17, "1-18")</f>
        <v>22-59</v>
      </c>
    </row>
    <row r="759" spans="1:12" x14ac:dyDescent="0.3">
      <c r="A759" s="8">
        <v>10757</v>
      </c>
      <c r="B759" s="5" t="s">
        <v>10419</v>
      </c>
      <c r="C759" s="5" t="s">
        <v>9422</v>
      </c>
      <c r="D759" s="5" t="s">
        <v>13</v>
      </c>
      <c r="E759" s="6">
        <v>27513</v>
      </c>
      <c r="F759" s="5" t="s">
        <v>15</v>
      </c>
      <c r="G759" s="5" t="s">
        <v>253</v>
      </c>
      <c r="H759" s="6">
        <v>44591</v>
      </c>
      <c r="I759" s="5" t="s">
        <v>22</v>
      </c>
      <c r="J759" s="5" t="s">
        <v>25</v>
      </c>
      <c r="K759" s="7">
        <f ca="1">YEAR(TODAY())-YEAR(DIM_CUSTOMERS[[#This Row],[BirthDate]])</f>
        <v>49</v>
      </c>
      <c r="L759" s="8" t="str" cm="1">
        <f t="array" aca="1" ref="L759" ca="1">_xlfn.IFS(DIM_CUSTOMERS[[#This Row],[Age]]&gt;60, "60+", DIM_CUSTOMERS[[#This Row],[Age]]&gt;21, "22-59", DIM_CUSTOMERS[[#This Row],[Age]]&gt;=18, "18-21", DIM_CUSTOMERS[[#This Row],[Age]]&lt;=17, "1-18")</f>
        <v>22-59</v>
      </c>
    </row>
    <row r="760" spans="1:12" x14ac:dyDescent="0.3">
      <c r="A760" s="8">
        <v>10758</v>
      </c>
      <c r="B760" s="5" t="s">
        <v>10420</v>
      </c>
      <c r="C760" s="5" t="s">
        <v>9423</v>
      </c>
      <c r="D760" s="5" t="s">
        <v>13</v>
      </c>
      <c r="E760" s="6">
        <v>19284</v>
      </c>
      <c r="F760" s="5" t="s">
        <v>15</v>
      </c>
      <c r="G760" s="5" t="s">
        <v>258</v>
      </c>
      <c r="H760" s="6">
        <v>44941</v>
      </c>
      <c r="I760" s="5" t="s">
        <v>20</v>
      </c>
      <c r="J760" s="5" t="s">
        <v>25</v>
      </c>
      <c r="K760" s="7">
        <f ca="1">YEAR(TODAY())-YEAR(DIM_CUSTOMERS[[#This Row],[BirthDate]])</f>
        <v>72</v>
      </c>
      <c r="L760" s="8" t="str" cm="1">
        <f t="array" aca="1" ref="L760" ca="1">_xlfn.IFS(DIM_CUSTOMERS[[#This Row],[Age]]&gt;60, "60+", DIM_CUSTOMERS[[#This Row],[Age]]&gt;21, "22-59", DIM_CUSTOMERS[[#This Row],[Age]]&gt;=18, "18-21", DIM_CUSTOMERS[[#This Row],[Age]]&lt;=17, "1-18")</f>
        <v>60+</v>
      </c>
    </row>
    <row r="761" spans="1:12" x14ac:dyDescent="0.3">
      <c r="A761" s="8">
        <v>10759</v>
      </c>
      <c r="B761" s="5" t="s">
        <v>10421</v>
      </c>
      <c r="C761" s="5" t="s">
        <v>9424</v>
      </c>
      <c r="D761" s="5" t="s">
        <v>13</v>
      </c>
      <c r="E761" s="6">
        <v>20083</v>
      </c>
      <c r="F761" s="5" t="s">
        <v>15</v>
      </c>
      <c r="G761" s="5" t="s">
        <v>253</v>
      </c>
      <c r="H761" s="6">
        <v>44029</v>
      </c>
      <c r="I761" s="5" t="s">
        <v>21</v>
      </c>
      <c r="J761" s="5" t="s">
        <v>27</v>
      </c>
      <c r="K761" s="7">
        <f ca="1">YEAR(TODAY())-YEAR(DIM_CUSTOMERS[[#This Row],[BirthDate]])</f>
        <v>70</v>
      </c>
      <c r="L761" s="8" t="str" cm="1">
        <f t="array" aca="1" ref="L761" ca="1">_xlfn.IFS(DIM_CUSTOMERS[[#This Row],[Age]]&gt;60, "60+", DIM_CUSTOMERS[[#This Row],[Age]]&gt;21, "22-59", DIM_CUSTOMERS[[#This Row],[Age]]&gt;=18, "18-21", DIM_CUSTOMERS[[#This Row],[Age]]&lt;=17, "1-18")</f>
        <v>60+</v>
      </c>
    </row>
    <row r="762" spans="1:12" x14ac:dyDescent="0.3">
      <c r="A762" s="8">
        <v>10760</v>
      </c>
      <c r="B762" s="5" t="s">
        <v>10422</v>
      </c>
      <c r="C762" s="5" t="s">
        <v>9425</v>
      </c>
      <c r="D762" s="5" t="s">
        <v>13</v>
      </c>
      <c r="E762" s="6">
        <v>18311</v>
      </c>
      <c r="F762" s="5" t="s">
        <v>15</v>
      </c>
      <c r="G762" s="5" t="s">
        <v>253</v>
      </c>
      <c r="H762" s="6">
        <v>44966</v>
      </c>
      <c r="I762" s="5" t="s">
        <v>20</v>
      </c>
      <c r="J762" s="5" t="s">
        <v>26</v>
      </c>
      <c r="K762" s="7">
        <f ca="1">YEAR(TODAY())-YEAR(DIM_CUSTOMERS[[#This Row],[BirthDate]])</f>
        <v>74</v>
      </c>
      <c r="L762" s="8" t="str" cm="1">
        <f t="array" aca="1" ref="L762" ca="1">_xlfn.IFS(DIM_CUSTOMERS[[#This Row],[Age]]&gt;60, "60+", DIM_CUSTOMERS[[#This Row],[Age]]&gt;21, "22-59", DIM_CUSTOMERS[[#This Row],[Age]]&gt;=18, "18-21", DIM_CUSTOMERS[[#This Row],[Age]]&lt;=17, "1-18")</f>
        <v>60+</v>
      </c>
    </row>
    <row r="763" spans="1:12" x14ac:dyDescent="0.3">
      <c r="A763" s="8">
        <v>10761</v>
      </c>
      <c r="B763" s="5" t="s">
        <v>10423</v>
      </c>
      <c r="C763" s="5" t="s">
        <v>9426</v>
      </c>
      <c r="D763" s="5" t="s">
        <v>13</v>
      </c>
      <c r="E763" s="6">
        <v>24408</v>
      </c>
      <c r="F763" s="5" t="s">
        <v>15</v>
      </c>
      <c r="G763" s="5" t="s">
        <v>251</v>
      </c>
      <c r="H763" s="6">
        <v>45100</v>
      </c>
      <c r="I763" s="5" t="s">
        <v>20</v>
      </c>
      <c r="J763" s="5" t="s">
        <v>25</v>
      </c>
      <c r="K763" s="7">
        <f ca="1">YEAR(TODAY())-YEAR(DIM_CUSTOMERS[[#This Row],[BirthDate]])</f>
        <v>58</v>
      </c>
      <c r="L763" s="8" t="str" cm="1">
        <f t="array" aca="1" ref="L763" ca="1">_xlfn.IFS(DIM_CUSTOMERS[[#This Row],[Age]]&gt;60, "60+", DIM_CUSTOMERS[[#This Row],[Age]]&gt;21, "22-59", DIM_CUSTOMERS[[#This Row],[Age]]&gt;=18, "18-21", DIM_CUSTOMERS[[#This Row],[Age]]&lt;=17, "1-18")</f>
        <v>22-59</v>
      </c>
    </row>
    <row r="764" spans="1:12" x14ac:dyDescent="0.3">
      <c r="A764" s="8">
        <v>10762</v>
      </c>
      <c r="B764" s="5" t="s">
        <v>10424</v>
      </c>
      <c r="C764" s="5" t="s">
        <v>9427</v>
      </c>
      <c r="D764" s="5" t="s">
        <v>14</v>
      </c>
      <c r="E764" s="6">
        <v>32535</v>
      </c>
      <c r="F764" s="5" t="s">
        <v>15</v>
      </c>
      <c r="G764" s="5" t="s">
        <v>258</v>
      </c>
      <c r="H764" s="6">
        <v>44761</v>
      </c>
      <c r="I764" s="5" t="s">
        <v>22</v>
      </c>
      <c r="J764" s="5" t="s">
        <v>25</v>
      </c>
      <c r="K764" s="7">
        <f ca="1">YEAR(TODAY())-YEAR(DIM_CUSTOMERS[[#This Row],[BirthDate]])</f>
        <v>35</v>
      </c>
      <c r="L764" s="8" t="str" cm="1">
        <f t="array" aca="1" ref="L764" ca="1">_xlfn.IFS(DIM_CUSTOMERS[[#This Row],[Age]]&gt;60, "60+", DIM_CUSTOMERS[[#This Row],[Age]]&gt;21, "22-59", DIM_CUSTOMERS[[#This Row],[Age]]&gt;=18, "18-21", DIM_CUSTOMERS[[#This Row],[Age]]&lt;=17, "1-18")</f>
        <v>22-59</v>
      </c>
    </row>
    <row r="765" spans="1:12" x14ac:dyDescent="0.3">
      <c r="A765" s="8">
        <v>10763</v>
      </c>
      <c r="B765" s="5" t="s">
        <v>10425</v>
      </c>
      <c r="C765" s="5" t="s">
        <v>9428</v>
      </c>
      <c r="D765" s="5" t="s">
        <v>13</v>
      </c>
      <c r="E765" s="6">
        <v>36961</v>
      </c>
      <c r="F765" s="5" t="s">
        <v>15</v>
      </c>
      <c r="G765" s="5" t="s">
        <v>251</v>
      </c>
      <c r="H765" s="6">
        <v>44128</v>
      </c>
      <c r="I765" s="5" t="s">
        <v>20</v>
      </c>
      <c r="J765" s="5" t="s">
        <v>26</v>
      </c>
      <c r="K765" s="7">
        <f ca="1">YEAR(TODAY())-YEAR(DIM_CUSTOMERS[[#This Row],[BirthDate]])</f>
        <v>23</v>
      </c>
      <c r="L765" s="8" t="str" cm="1">
        <f t="array" aca="1" ref="L765" ca="1">_xlfn.IFS(DIM_CUSTOMERS[[#This Row],[Age]]&gt;60, "60+", DIM_CUSTOMERS[[#This Row],[Age]]&gt;21, "22-59", DIM_CUSTOMERS[[#This Row],[Age]]&gt;=18, "18-21", DIM_CUSTOMERS[[#This Row],[Age]]&lt;=17, "1-18")</f>
        <v>22-59</v>
      </c>
    </row>
    <row r="766" spans="1:12" x14ac:dyDescent="0.3">
      <c r="A766" s="8">
        <v>10764</v>
      </c>
      <c r="B766" s="5" t="s">
        <v>10426</v>
      </c>
      <c r="C766" s="5" t="s">
        <v>9429</v>
      </c>
      <c r="D766" s="5" t="s">
        <v>14</v>
      </c>
      <c r="E766" s="6">
        <v>38616</v>
      </c>
      <c r="F766" s="5" t="s">
        <v>15</v>
      </c>
      <c r="G766" s="5" t="s">
        <v>258</v>
      </c>
      <c r="H766" s="6">
        <v>44971</v>
      </c>
      <c r="I766" s="5" t="s">
        <v>20</v>
      </c>
      <c r="J766" s="5" t="s">
        <v>26</v>
      </c>
      <c r="K766" s="7">
        <f ca="1">YEAR(TODAY())-YEAR(DIM_CUSTOMERS[[#This Row],[BirthDate]])</f>
        <v>19</v>
      </c>
      <c r="L766" s="8" t="str" cm="1">
        <f t="array" aca="1" ref="L766" ca="1">_xlfn.IFS(DIM_CUSTOMERS[[#This Row],[Age]]&gt;60, "60+", DIM_CUSTOMERS[[#This Row],[Age]]&gt;21, "22-59", DIM_CUSTOMERS[[#This Row],[Age]]&gt;=18, "18-21", DIM_CUSTOMERS[[#This Row],[Age]]&lt;=17, "1-18")</f>
        <v>18-21</v>
      </c>
    </row>
    <row r="767" spans="1:12" x14ac:dyDescent="0.3">
      <c r="A767" s="8">
        <v>10765</v>
      </c>
      <c r="B767" s="5" t="s">
        <v>10427</v>
      </c>
      <c r="C767" s="5" t="s">
        <v>9430</v>
      </c>
      <c r="D767" s="5" t="s">
        <v>13</v>
      </c>
      <c r="E767" s="6">
        <v>17215</v>
      </c>
      <c r="F767" s="5" t="s">
        <v>15</v>
      </c>
      <c r="G767" s="5" t="s">
        <v>258</v>
      </c>
      <c r="H767" s="6">
        <v>43964</v>
      </c>
      <c r="I767" s="5" t="s">
        <v>23</v>
      </c>
      <c r="J767" s="5" t="s">
        <v>25</v>
      </c>
      <c r="K767" s="7">
        <f ca="1">YEAR(TODAY())-YEAR(DIM_CUSTOMERS[[#This Row],[BirthDate]])</f>
        <v>77</v>
      </c>
      <c r="L767" s="8" t="str" cm="1">
        <f t="array" aca="1" ref="L767" ca="1">_xlfn.IFS(DIM_CUSTOMERS[[#This Row],[Age]]&gt;60, "60+", DIM_CUSTOMERS[[#This Row],[Age]]&gt;21, "22-59", DIM_CUSTOMERS[[#This Row],[Age]]&gt;=18, "18-21", DIM_CUSTOMERS[[#This Row],[Age]]&lt;=17, "1-18")</f>
        <v>60+</v>
      </c>
    </row>
    <row r="768" spans="1:12" x14ac:dyDescent="0.3">
      <c r="A768" s="8">
        <v>10766</v>
      </c>
      <c r="B768" s="5" t="s">
        <v>10428</v>
      </c>
      <c r="C768" s="5" t="s">
        <v>9431</v>
      </c>
      <c r="D768" s="5" t="s">
        <v>14</v>
      </c>
      <c r="E768" s="6">
        <v>16951</v>
      </c>
      <c r="F768" s="5" t="s">
        <v>15</v>
      </c>
      <c r="G768" s="5" t="s">
        <v>258</v>
      </c>
      <c r="H768" s="6">
        <v>45304</v>
      </c>
      <c r="I768" s="5" t="s">
        <v>23</v>
      </c>
      <c r="J768" s="5" t="s">
        <v>25</v>
      </c>
      <c r="K768" s="7">
        <f ca="1">YEAR(TODAY())-YEAR(DIM_CUSTOMERS[[#This Row],[BirthDate]])</f>
        <v>78</v>
      </c>
      <c r="L768" s="8" t="str" cm="1">
        <f t="array" aca="1" ref="L768" ca="1">_xlfn.IFS(DIM_CUSTOMERS[[#This Row],[Age]]&gt;60, "60+", DIM_CUSTOMERS[[#This Row],[Age]]&gt;21, "22-59", DIM_CUSTOMERS[[#This Row],[Age]]&gt;=18, "18-21", DIM_CUSTOMERS[[#This Row],[Age]]&lt;=17, "1-18")</f>
        <v>60+</v>
      </c>
    </row>
    <row r="769" spans="1:12" x14ac:dyDescent="0.3">
      <c r="A769" s="8">
        <v>10767</v>
      </c>
      <c r="B769" s="5" t="s">
        <v>10429</v>
      </c>
      <c r="C769" s="5" t="s">
        <v>9432</v>
      </c>
      <c r="D769" s="5" t="s">
        <v>13</v>
      </c>
      <c r="E769" s="6">
        <v>29242</v>
      </c>
      <c r="F769" s="5" t="s">
        <v>15</v>
      </c>
      <c r="G769" s="5" t="s">
        <v>253</v>
      </c>
      <c r="H769" s="6">
        <v>43978</v>
      </c>
      <c r="I769" s="5" t="s">
        <v>21</v>
      </c>
      <c r="J769" s="5" t="s">
        <v>26</v>
      </c>
      <c r="K769" s="7">
        <f ca="1">YEAR(TODAY())-YEAR(DIM_CUSTOMERS[[#This Row],[BirthDate]])</f>
        <v>44</v>
      </c>
      <c r="L769" s="8" t="str" cm="1">
        <f t="array" aca="1" ref="L769" ca="1">_xlfn.IFS(DIM_CUSTOMERS[[#This Row],[Age]]&gt;60, "60+", DIM_CUSTOMERS[[#This Row],[Age]]&gt;21, "22-59", DIM_CUSTOMERS[[#This Row],[Age]]&gt;=18, "18-21", DIM_CUSTOMERS[[#This Row],[Age]]&lt;=17, "1-18")</f>
        <v>22-59</v>
      </c>
    </row>
    <row r="770" spans="1:12" x14ac:dyDescent="0.3">
      <c r="A770" s="8">
        <v>10768</v>
      </c>
      <c r="B770" s="5" t="s">
        <v>10430</v>
      </c>
      <c r="C770" s="5" t="s">
        <v>9433</v>
      </c>
      <c r="D770" s="5" t="s">
        <v>13</v>
      </c>
      <c r="E770" s="6">
        <v>20087</v>
      </c>
      <c r="F770" s="5" t="s">
        <v>15</v>
      </c>
      <c r="G770" s="5" t="s">
        <v>258</v>
      </c>
      <c r="H770" s="6">
        <v>45305</v>
      </c>
      <c r="I770" s="5" t="s">
        <v>22</v>
      </c>
      <c r="J770" s="5" t="s">
        <v>25</v>
      </c>
      <c r="K770" s="7">
        <f ca="1">YEAR(TODAY())-YEAR(DIM_CUSTOMERS[[#This Row],[BirthDate]])</f>
        <v>70</v>
      </c>
      <c r="L770" s="8" t="str" cm="1">
        <f t="array" aca="1" ref="L770" ca="1">_xlfn.IFS(DIM_CUSTOMERS[[#This Row],[Age]]&gt;60, "60+", DIM_CUSTOMERS[[#This Row],[Age]]&gt;21, "22-59", DIM_CUSTOMERS[[#This Row],[Age]]&gt;=18, "18-21", DIM_CUSTOMERS[[#This Row],[Age]]&lt;=17, "1-18")</f>
        <v>60+</v>
      </c>
    </row>
    <row r="771" spans="1:12" x14ac:dyDescent="0.3">
      <c r="A771" s="8">
        <v>10769</v>
      </c>
      <c r="B771" s="5" t="s">
        <v>10431</v>
      </c>
      <c r="C771" s="5" t="s">
        <v>9434</v>
      </c>
      <c r="D771" s="5" t="s">
        <v>13</v>
      </c>
      <c r="E771" s="6">
        <v>28222</v>
      </c>
      <c r="F771" s="5" t="s">
        <v>15</v>
      </c>
      <c r="G771" s="5" t="s">
        <v>251</v>
      </c>
      <c r="H771" s="6">
        <v>43773</v>
      </c>
      <c r="I771" s="5" t="s">
        <v>23</v>
      </c>
      <c r="J771" s="5" t="s">
        <v>26</v>
      </c>
      <c r="K771" s="7">
        <f ca="1">YEAR(TODAY())-YEAR(DIM_CUSTOMERS[[#This Row],[BirthDate]])</f>
        <v>47</v>
      </c>
      <c r="L771" s="8" t="str" cm="1">
        <f t="array" aca="1" ref="L771" ca="1">_xlfn.IFS(DIM_CUSTOMERS[[#This Row],[Age]]&gt;60, "60+", DIM_CUSTOMERS[[#This Row],[Age]]&gt;21, "22-59", DIM_CUSTOMERS[[#This Row],[Age]]&gt;=18, "18-21", DIM_CUSTOMERS[[#This Row],[Age]]&lt;=17, "1-18")</f>
        <v>22-59</v>
      </c>
    </row>
    <row r="772" spans="1:12" x14ac:dyDescent="0.3">
      <c r="A772" s="8">
        <v>10770</v>
      </c>
      <c r="B772" s="5" t="s">
        <v>10432</v>
      </c>
      <c r="C772" s="5" t="s">
        <v>9435</v>
      </c>
      <c r="D772" s="5" t="s">
        <v>14</v>
      </c>
      <c r="E772" s="6">
        <v>32348</v>
      </c>
      <c r="F772" s="5" t="s">
        <v>15</v>
      </c>
      <c r="G772" s="5" t="s">
        <v>258</v>
      </c>
      <c r="H772" s="6">
        <v>43922</v>
      </c>
      <c r="I772" s="5" t="s">
        <v>24</v>
      </c>
      <c r="J772" s="5" t="s">
        <v>26</v>
      </c>
      <c r="K772" s="7">
        <f ca="1">YEAR(TODAY())-YEAR(DIM_CUSTOMERS[[#This Row],[BirthDate]])</f>
        <v>36</v>
      </c>
      <c r="L772" s="8" t="str" cm="1">
        <f t="array" aca="1" ref="L772" ca="1">_xlfn.IFS(DIM_CUSTOMERS[[#This Row],[Age]]&gt;60, "60+", DIM_CUSTOMERS[[#This Row],[Age]]&gt;21, "22-59", DIM_CUSTOMERS[[#This Row],[Age]]&gt;=18, "18-21", DIM_CUSTOMERS[[#This Row],[Age]]&lt;=17, "1-18")</f>
        <v>22-59</v>
      </c>
    </row>
    <row r="773" spans="1:12" x14ac:dyDescent="0.3">
      <c r="A773" s="8">
        <v>10771</v>
      </c>
      <c r="B773" s="5" t="s">
        <v>10433</v>
      </c>
      <c r="C773" s="5" t="s">
        <v>9436</v>
      </c>
      <c r="D773" s="5" t="s">
        <v>13</v>
      </c>
      <c r="E773" s="6">
        <v>26452</v>
      </c>
      <c r="F773" s="5" t="s">
        <v>15</v>
      </c>
      <c r="G773" s="5" t="s">
        <v>258</v>
      </c>
      <c r="H773" s="6">
        <v>44982</v>
      </c>
      <c r="I773" s="5" t="s">
        <v>24</v>
      </c>
      <c r="J773" s="5" t="s">
        <v>26</v>
      </c>
      <c r="K773" s="7">
        <f ca="1">YEAR(TODAY())-YEAR(DIM_CUSTOMERS[[#This Row],[BirthDate]])</f>
        <v>52</v>
      </c>
      <c r="L773" s="8" t="str" cm="1">
        <f t="array" aca="1" ref="L773" ca="1">_xlfn.IFS(DIM_CUSTOMERS[[#This Row],[Age]]&gt;60, "60+", DIM_CUSTOMERS[[#This Row],[Age]]&gt;21, "22-59", DIM_CUSTOMERS[[#This Row],[Age]]&gt;=18, "18-21", DIM_CUSTOMERS[[#This Row],[Age]]&lt;=17, "1-18")</f>
        <v>22-59</v>
      </c>
    </row>
    <row r="774" spans="1:12" x14ac:dyDescent="0.3">
      <c r="A774" s="8">
        <v>10772</v>
      </c>
      <c r="B774" s="5" t="s">
        <v>10434</v>
      </c>
      <c r="C774" s="5" t="s">
        <v>9437</v>
      </c>
      <c r="D774" s="5" t="s">
        <v>13</v>
      </c>
      <c r="E774" s="6">
        <v>32413</v>
      </c>
      <c r="F774" s="5" t="s">
        <v>15</v>
      </c>
      <c r="G774" s="5" t="s">
        <v>258</v>
      </c>
      <c r="H774" s="6">
        <v>44287</v>
      </c>
      <c r="I774" s="5" t="s">
        <v>20</v>
      </c>
      <c r="J774" s="5" t="s">
        <v>27</v>
      </c>
      <c r="K774" s="7">
        <f ca="1">YEAR(TODAY())-YEAR(DIM_CUSTOMERS[[#This Row],[BirthDate]])</f>
        <v>36</v>
      </c>
      <c r="L774" s="8" t="str" cm="1">
        <f t="array" aca="1" ref="L774" ca="1">_xlfn.IFS(DIM_CUSTOMERS[[#This Row],[Age]]&gt;60, "60+", DIM_CUSTOMERS[[#This Row],[Age]]&gt;21, "22-59", DIM_CUSTOMERS[[#This Row],[Age]]&gt;=18, "18-21", DIM_CUSTOMERS[[#This Row],[Age]]&lt;=17, "1-18")</f>
        <v>22-59</v>
      </c>
    </row>
    <row r="775" spans="1:12" x14ac:dyDescent="0.3">
      <c r="A775" s="8">
        <v>10773</v>
      </c>
      <c r="B775" s="5" t="s">
        <v>8669</v>
      </c>
      <c r="C775" s="5" t="s">
        <v>9438</v>
      </c>
      <c r="D775" s="5" t="s">
        <v>13</v>
      </c>
      <c r="E775" s="6">
        <v>27031</v>
      </c>
      <c r="F775" s="5" t="s">
        <v>15</v>
      </c>
      <c r="G775" s="5" t="s">
        <v>253</v>
      </c>
      <c r="H775" s="6">
        <v>44552</v>
      </c>
      <c r="I775" s="5" t="s">
        <v>24</v>
      </c>
      <c r="J775" s="5" t="s">
        <v>25</v>
      </c>
      <c r="K775" s="7">
        <f ca="1">YEAR(TODAY())-YEAR(DIM_CUSTOMERS[[#This Row],[BirthDate]])</f>
        <v>50</v>
      </c>
      <c r="L775" s="8" t="str" cm="1">
        <f t="array" aca="1" ref="L775" ca="1">_xlfn.IFS(DIM_CUSTOMERS[[#This Row],[Age]]&gt;60, "60+", DIM_CUSTOMERS[[#This Row],[Age]]&gt;21, "22-59", DIM_CUSTOMERS[[#This Row],[Age]]&gt;=18, "18-21", DIM_CUSTOMERS[[#This Row],[Age]]&lt;=17, "1-18")</f>
        <v>22-59</v>
      </c>
    </row>
    <row r="776" spans="1:12" x14ac:dyDescent="0.3">
      <c r="A776" s="8">
        <v>10774</v>
      </c>
      <c r="B776" s="5" t="s">
        <v>10435</v>
      </c>
      <c r="C776" s="5" t="s">
        <v>9439</v>
      </c>
      <c r="D776" s="5" t="s">
        <v>13</v>
      </c>
      <c r="E776" s="6">
        <v>17551</v>
      </c>
      <c r="F776" s="5" t="s">
        <v>15</v>
      </c>
      <c r="G776" s="5" t="s">
        <v>251</v>
      </c>
      <c r="H776" s="6">
        <v>45209</v>
      </c>
      <c r="I776" s="5" t="s">
        <v>22</v>
      </c>
      <c r="J776" s="5" t="s">
        <v>27</v>
      </c>
      <c r="K776" s="7">
        <f ca="1">YEAR(TODAY())-YEAR(DIM_CUSTOMERS[[#This Row],[BirthDate]])</f>
        <v>76</v>
      </c>
      <c r="L776" s="8" t="str" cm="1">
        <f t="array" aca="1" ref="L776" ca="1">_xlfn.IFS(DIM_CUSTOMERS[[#This Row],[Age]]&gt;60, "60+", DIM_CUSTOMERS[[#This Row],[Age]]&gt;21, "22-59", DIM_CUSTOMERS[[#This Row],[Age]]&gt;=18, "18-21", DIM_CUSTOMERS[[#This Row],[Age]]&lt;=17, "1-18")</f>
        <v>60+</v>
      </c>
    </row>
    <row r="777" spans="1:12" x14ac:dyDescent="0.3">
      <c r="A777" s="8">
        <v>10775</v>
      </c>
      <c r="B777" s="5" t="s">
        <v>10436</v>
      </c>
      <c r="C777" s="5" t="s">
        <v>9440</v>
      </c>
      <c r="D777" s="5" t="s">
        <v>13</v>
      </c>
      <c r="E777" s="6">
        <v>29570</v>
      </c>
      <c r="F777" s="5" t="s">
        <v>15</v>
      </c>
      <c r="G777" s="5" t="s">
        <v>252</v>
      </c>
      <c r="H777" s="6">
        <v>44846</v>
      </c>
      <c r="I777" s="5" t="s">
        <v>21</v>
      </c>
      <c r="J777" s="5" t="s">
        <v>26</v>
      </c>
      <c r="K777" s="7">
        <f ca="1">YEAR(TODAY())-YEAR(DIM_CUSTOMERS[[#This Row],[BirthDate]])</f>
        <v>44</v>
      </c>
      <c r="L777" s="8" t="str" cm="1">
        <f t="array" aca="1" ref="L777" ca="1">_xlfn.IFS(DIM_CUSTOMERS[[#This Row],[Age]]&gt;60, "60+", DIM_CUSTOMERS[[#This Row],[Age]]&gt;21, "22-59", DIM_CUSTOMERS[[#This Row],[Age]]&gt;=18, "18-21", DIM_CUSTOMERS[[#This Row],[Age]]&lt;=17, "1-18")</f>
        <v>22-59</v>
      </c>
    </row>
    <row r="778" spans="1:12" x14ac:dyDescent="0.3">
      <c r="A778" s="8">
        <v>10776</v>
      </c>
      <c r="B778" s="5" t="s">
        <v>10437</v>
      </c>
      <c r="C778" s="5" t="s">
        <v>9441</v>
      </c>
      <c r="D778" s="5" t="s">
        <v>14</v>
      </c>
      <c r="E778" s="6">
        <v>31213</v>
      </c>
      <c r="F778" s="5" t="s">
        <v>15</v>
      </c>
      <c r="G778" s="5" t="s">
        <v>258</v>
      </c>
      <c r="H778" s="6">
        <v>45063</v>
      </c>
      <c r="I778" s="5" t="s">
        <v>20</v>
      </c>
      <c r="J778" s="5" t="s">
        <v>26</v>
      </c>
      <c r="K778" s="7">
        <f ca="1">YEAR(TODAY())-YEAR(DIM_CUSTOMERS[[#This Row],[BirthDate]])</f>
        <v>39</v>
      </c>
      <c r="L778" s="8" t="str" cm="1">
        <f t="array" aca="1" ref="L778" ca="1">_xlfn.IFS(DIM_CUSTOMERS[[#This Row],[Age]]&gt;60, "60+", DIM_CUSTOMERS[[#This Row],[Age]]&gt;21, "22-59", DIM_CUSTOMERS[[#This Row],[Age]]&gt;=18, "18-21", DIM_CUSTOMERS[[#This Row],[Age]]&lt;=17, "1-18")</f>
        <v>22-59</v>
      </c>
    </row>
    <row r="779" spans="1:12" x14ac:dyDescent="0.3">
      <c r="A779" s="8">
        <v>10777</v>
      </c>
      <c r="B779" s="5" t="s">
        <v>10438</v>
      </c>
      <c r="C779" s="5" t="s">
        <v>9442</v>
      </c>
      <c r="D779" s="5" t="s">
        <v>14</v>
      </c>
      <c r="E779" s="6">
        <v>33201</v>
      </c>
      <c r="F779" s="5" t="s">
        <v>15</v>
      </c>
      <c r="G779" s="5" t="s">
        <v>258</v>
      </c>
      <c r="H779" s="6">
        <v>44855</v>
      </c>
      <c r="I779" s="5" t="s">
        <v>23</v>
      </c>
      <c r="J779" s="5" t="s">
        <v>26</v>
      </c>
      <c r="K779" s="7">
        <f ca="1">YEAR(TODAY())-YEAR(DIM_CUSTOMERS[[#This Row],[BirthDate]])</f>
        <v>34</v>
      </c>
      <c r="L779" s="8" t="str" cm="1">
        <f t="array" aca="1" ref="L779" ca="1">_xlfn.IFS(DIM_CUSTOMERS[[#This Row],[Age]]&gt;60, "60+", DIM_CUSTOMERS[[#This Row],[Age]]&gt;21, "22-59", DIM_CUSTOMERS[[#This Row],[Age]]&gt;=18, "18-21", DIM_CUSTOMERS[[#This Row],[Age]]&lt;=17, "1-18")</f>
        <v>22-59</v>
      </c>
    </row>
    <row r="780" spans="1:12" x14ac:dyDescent="0.3">
      <c r="A780" s="8">
        <v>10778</v>
      </c>
      <c r="B780" s="5" t="s">
        <v>10439</v>
      </c>
      <c r="C780" s="5" t="s">
        <v>9443</v>
      </c>
      <c r="D780" s="5" t="s">
        <v>14</v>
      </c>
      <c r="E780" s="6">
        <v>19588</v>
      </c>
      <c r="F780" s="5" t="s">
        <v>15</v>
      </c>
      <c r="G780" s="5" t="s">
        <v>258</v>
      </c>
      <c r="H780" s="6">
        <v>44803</v>
      </c>
      <c r="I780" s="5" t="s">
        <v>23</v>
      </c>
      <c r="J780" s="5" t="s">
        <v>26</v>
      </c>
      <c r="K780" s="7">
        <f ca="1">YEAR(TODAY())-YEAR(DIM_CUSTOMERS[[#This Row],[BirthDate]])</f>
        <v>71</v>
      </c>
      <c r="L780" s="8" t="str" cm="1">
        <f t="array" aca="1" ref="L780" ca="1">_xlfn.IFS(DIM_CUSTOMERS[[#This Row],[Age]]&gt;60, "60+", DIM_CUSTOMERS[[#This Row],[Age]]&gt;21, "22-59", DIM_CUSTOMERS[[#This Row],[Age]]&gt;=18, "18-21", DIM_CUSTOMERS[[#This Row],[Age]]&lt;=17, "1-18")</f>
        <v>60+</v>
      </c>
    </row>
    <row r="781" spans="1:12" x14ac:dyDescent="0.3">
      <c r="A781" s="8">
        <v>10779</v>
      </c>
      <c r="B781" s="5" t="s">
        <v>10440</v>
      </c>
      <c r="C781" s="5" t="s">
        <v>9444</v>
      </c>
      <c r="D781" s="5" t="s">
        <v>13</v>
      </c>
      <c r="E781" s="6">
        <v>26330</v>
      </c>
      <c r="F781" s="5" t="s">
        <v>15</v>
      </c>
      <c r="G781" s="5" t="s">
        <v>252</v>
      </c>
      <c r="H781" s="6">
        <v>45164</v>
      </c>
      <c r="I781" s="5" t="s">
        <v>21</v>
      </c>
      <c r="J781" s="5" t="s">
        <v>25</v>
      </c>
      <c r="K781" s="7">
        <f ca="1">YEAR(TODAY())-YEAR(DIM_CUSTOMERS[[#This Row],[BirthDate]])</f>
        <v>52</v>
      </c>
      <c r="L781" s="8" t="str" cm="1">
        <f t="array" aca="1" ref="L781" ca="1">_xlfn.IFS(DIM_CUSTOMERS[[#This Row],[Age]]&gt;60, "60+", DIM_CUSTOMERS[[#This Row],[Age]]&gt;21, "22-59", DIM_CUSTOMERS[[#This Row],[Age]]&gt;=18, "18-21", DIM_CUSTOMERS[[#This Row],[Age]]&lt;=17, "1-18")</f>
        <v>22-59</v>
      </c>
    </row>
    <row r="782" spans="1:12" x14ac:dyDescent="0.3">
      <c r="A782" s="8">
        <v>10780</v>
      </c>
      <c r="B782" s="5" t="s">
        <v>10441</v>
      </c>
      <c r="C782" s="5" t="s">
        <v>9445</v>
      </c>
      <c r="D782" s="5" t="s">
        <v>13</v>
      </c>
      <c r="E782" s="6">
        <v>19211</v>
      </c>
      <c r="F782" s="5" t="s">
        <v>15</v>
      </c>
      <c r="G782" s="5" t="s">
        <v>251</v>
      </c>
      <c r="H782" s="6">
        <v>44813</v>
      </c>
      <c r="I782" s="5" t="s">
        <v>21</v>
      </c>
      <c r="J782" s="5" t="s">
        <v>25</v>
      </c>
      <c r="K782" s="7">
        <f ca="1">YEAR(TODAY())-YEAR(DIM_CUSTOMERS[[#This Row],[BirthDate]])</f>
        <v>72</v>
      </c>
      <c r="L782" s="8" t="str" cm="1">
        <f t="array" aca="1" ref="L782" ca="1">_xlfn.IFS(DIM_CUSTOMERS[[#This Row],[Age]]&gt;60, "60+", DIM_CUSTOMERS[[#This Row],[Age]]&gt;21, "22-59", DIM_CUSTOMERS[[#This Row],[Age]]&gt;=18, "18-21", DIM_CUSTOMERS[[#This Row],[Age]]&lt;=17, "1-18")</f>
        <v>60+</v>
      </c>
    </row>
    <row r="783" spans="1:12" x14ac:dyDescent="0.3">
      <c r="A783" s="8">
        <v>10781</v>
      </c>
      <c r="B783" s="5" t="s">
        <v>10442</v>
      </c>
      <c r="C783" s="5" t="s">
        <v>9446</v>
      </c>
      <c r="D783" s="5" t="s">
        <v>13</v>
      </c>
      <c r="E783" s="6">
        <v>28038</v>
      </c>
      <c r="F783" s="5" t="s">
        <v>15</v>
      </c>
      <c r="G783" s="5" t="s">
        <v>251</v>
      </c>
      <c r="H783" s="6">
        <v>44487</v>
      </c>
      <c r="I783" s="5" t="s">
        <v>22</v>
      </c>
      <c r="J783" s="5" t="s">
        <v>25</v>
      </c>
      <c r="K783" s="7">
        <f ca="1">YEAR(TODAY())-YEAR(DIM_CUSTOMERS[[#This Row],[BirthDate]])</f>
        <v>48</v>
      </c>
      <c r="L783" s="8" t="str" cm="1">
        <f t="array" aca="1" ref="L783" ca="1">_xlfn.IFS(DIM_CUSTOMERS[[#This Row],[Age]]&gt;60, "60+", DIM_CUSTOMERS[[#This Row],[Age]]&gt;21, "22-59", DIM_CUSTOMERS[[#This Row],[Age]]&gt;=18, "18-21", DIM_CUSTOMERS[[#This Row],[Age]]&lt;=17, "1-18")</f>
        <v>22-59</v>
      </c>
    </row>
    <row r="784" spans="1:12" x14ac:dyDescent="0.3">
      <c r="A784" s="8">
        <v>10782</v>
      </c>
      <c r="B784" s="5" t="s">
        <v>10443</v>
      </c>
      <c r="C784" s="5" t="s">
        <v>9447</v>
      </c>
      <c r="D784" s="5" t="s">
        <v>14</v>
      </c>
      <c r="E784" s="6">
        <v>37519</v>
      </c>
      <c r="F784" s="5" t="s">
        <v>15</v>
      </c>
      <c r="G784" s="5" t="s">
        <v>258</v>
      </c>
      <c r="H784" s="6">
        <v>44821</v>
      </c>
      <c r="I784" s="5" t="s">
        <v>22</v>
      </c>
      <c r="J784" s="5" t="s">
        <v>25</v>
      </c>
      <c r="K784" s="7">
        <f ca="1">YEAR(TODAY())-YEAR(DIM_CUSTOMERS[[#This Row],[BirthDate]])</f>
        <v>22</v>
      </c>
      <c r="L784" s="8" t="str" cm="1">
        <f t="array" aca="1" ref="L784" ca="1">_xlfn.IFS(DIM_CUSTOMERS[[#This Row],[Age]]&gt;60, "60+", DIM_CUSTOMERS[[#This Row],[Age]]&gt;21, "22-59", DIM_CUSTOMERS[[#This Row],[Age]]&gt;=18, "18-21", DIM_CUSTOMERS[[#This Row],[Age]]&lt;=17, "1-18")</f>
        <v>22-59</v>
      </c>
    </row>
    <row r="785" spans="1:12" x14ac:dyDescent="0.3">
      <c r="A785" s="8">
        <v>10783</v>
      </c>
      <c r="B785" s="5" t="s">
        <v>10444</v>
      </c>
      <c r="C785" s="5" t="s">
        <v>9448</v>
      </c>
      <c r="D785" s="5" t="s">
        <v>14</v>
      </c>
      <c r="E785" s="6">
        <v>35645</v>
      </c>
      <c r="F785" s="5" t="s">
        <v>15</v>
      </c>
      <c r="G785" s="5" t="s">
        <v>253</v>
      </c>
      <c r="H785" s="6">
        <v>45312</v>
      </c>
      <c r="I785" s="5" t="s">
        <v>21</v>
      </c>
      <c r="J785" s="5" t="s">
        <v>27</v>
      </c>
      <c r="K785" s="7">
        <f ca="1">YEAR(TODAY())-YEAR(DIM_CUSTOMERS[[#This Row],[BirthDate]])</f>
        <v>27</v>
      </c>
      <c r="L785" s="8" t="str" cm="1">
        <f t="array" aca="1" ref="L785" ca="1">_xlfn.IFS(DIM_CUSTOMERS[[#This Row],[Age]]&gt;60, "60+", DIM_CUSTOMERS[[#This Row],[Age]]&gt;21, "22-59", DIM_CUSTOMERS[[#This Row],[Age]]&gt;=18, "18-21", DIM_CUSTOMERS[[#This Row],[Age]]&lt;=17, "1-18")</f>
        <v>22-59</v>
      </c>
    </row>
    <row r="786" spans="1:12" x14ac:dyDescent="0.3">
      <c r="A786" s="8">
        <v>10784</v>
      </c>
      <c r="B786" s="5" t="s">
        <v>10445</v>
      </c>
      <c r="C786" s="5" t="s">
        <v>9449</v>
      </c>
      <c r="D786" s="5" t="s">
        <v>13</v>
      </c>
      <c r="E786" s="6">
        <v>34969</v>
      </c>
      <c r="F786" s="5" t="s">
        <v>15</v>
      </c>
      <c r="G786" s="5" t="s">
        <v>258</v>
      </c>
      <c r="H786" s="6">
        <v>44006</v>
      </c>
      <c r="I786" s="5" t="s">
        <v>21</v>
      </c>
      <c r="J786" s="5" t="s">
        <v>26</v>
      </c>
      <c r="K786" s="7">
        <f ca="1">YEAR(TODAY())-YEAR(DIM_CUSTOMERS[[#This Row],[BirthDate]])</f>
        <v>29</v>
      </c>
      <c r="L786" s="8" t="str" cm="1">
        <f t="array" aca="1" ref="L786" ca="1">_xlfn.IFS(DIM_CUSTOMERS[[#This Row],[Age]]&gt;60, "60+", DIM_CUSTOMERS[[#This Row],[Age]]&gt;21, "22-59", DIM_CUSTOMERS[[#This Row],[Age]]&gt;=18, "18-21", DIM_CUSTOMERS[[#This Row],[Age]]&lt;=17, "1-18")</f>
        <v>22-59</v>
      </c>
    </row>
    <row r="787" spans="1:12" x14ac:dyDescent="0.3">
      <c r="A787" s="8">
        <v>10785</v>
      </c>
      <c r="B787" s="5" t="s">
        <v>10446</v>
      </c>
      <c r="C787" s="5" t="s">
        <v>9450</v>
      </c>
      <c r="D787" s="5" t="s">
        <v>14</v>
      </c>
      <c r="E787" s="6">
        <v>21142</v>
      </c>
      <c r="F787" s="5" t="s">
        <v>15</v>
      </c>
      <c r="G787" s="5" t="s">
        <v>252</v>
      </c>
      <c r="H787" s="6">
        <v>44921</v>
      </c>
      <c r="I787" s="5" t="s">
        <v>22</v>
      </c>
      <c r="J787" s="5" t="s">
        <v>26</v>
      </c>
      <c r="K787" s="7">
        <f ca="1">YEAR(TODAY())-YEAR(DIM_CUSTOMERS[[#This Row],[BirthDate]])</f>
        <v>67</v>
      </c>
      <c r="L787" s="8" t="str" cm="1">
        <f t="array" aca="1" ref="L787" ca="1">_xlfn.IFS(DIM_CUSTOMERS[[#This Row],[Age]]&gt;60, "60+", DIM_CUSTOMERS[[#This Row],[Age]]&gt;21, "22-59", DIM_CUSTOMERS[[#This Row],[Age]]&gt;=18, "18-21", DIM_CUSTOMERS[[#This Row],[Age]]&lt;=17, "1-18")</f>
        <v>60+</v>
      </c>
    </row>
    <row r="788" spans="1:12" x14ac:dyDescent="0.3">
      <c r="A788" s="8">
        <v>10786</v>
      </c>
      <c r="B788" s="5" t="s">
        <v>10447</v>
      </c>
      <c r="C788" s="5" t="s">
        <v>9451</v>
      </c>
      <c r="D788" s="5" t="s">
        <v>14</v>
      </c>
      <c r="E788" s="6">
        <v>17921</v>
      </c>
      <c r="F788" s="5" t="s">
        <v>15</v>
      </c>
      <c r="G788" s="5" t="s">
        <v>253</v>
      </c>
      <c r="H788" s="6">
        <v>45216</v>
      </c>
      <c r="I788" s="5" t="s">
        <v>24</v>
      </c>
      <c r="J788" s="5" t="s">
        <v>25</v>
      </c>
      <c r="K788" s="7">
        <f ca="1">YEAR(TODAY())-YEAR(DIM_CUSTOMERS[[#This Row],[BirthDate]])</f>
        <v>75</v>
      </c>
      <c r="L788" s="8" t="str" cm="1">
        <f t="array" aca="1" ref="L788" ca="1">_xlfn.IFS(DIM_CUSTOMERS[[#This Row],[Age]]&gt;60, "60+", DIM_CUSTOMERS[[#This Row],[Age]]&gt;21, "22-59", DIM_CUSTOMERS[[#This Row],[Age]]&gt;=18, "18-21", DIM_CUSTOMERS[[#This Row],[Age]]&lt;=17, "1-18")</f>
        <v>60+</v>
      </c>
    </row>
    <row r="789" spans="1:12" x14ac:dyDescent="0.3">
      <c r="A789" s="8">
        <v>10787</v>
      </c>
      <c r="B789" s="5" t="s">
        <v>10448</v>
      </c>
      <c r="C789" s="5" t="s">
        <v>9452</v>
      </c>
      <c r="D789" s="5" t="s">
        <v>14</v>
      </c>
      <c r="E789" s="6">
        <v>28729</v>
      </c>
      <c r="F789" s="5" t="s">
        <v>15</v>
      </c>
      <c r="G789" s="5" t="s">
        <v>253</v>
      </c>
      <c r="H789" s="6">
        <v>43949</v>
      </c>
      <c r="I789" s="5" t="s">
        <v>20</v>
      </c>
      <c r="J789" s="5" t="s">
        <v>27</v>
      </c>
      <c r="K789" s="7">
        <f ca="1">YEAR(TODAY())-YEAR(DIM_CUSTOMERS[[#This Row],[BirthDate]])</f>
        <v>46</v>
      </c>
      <c r="L789" s="8" t="str" cm="1">
        <f t="array" aca="1" ref="L789" ca="1">_xlfn.IFS(DIM_CUSTOMERS[[#This Row],[Age]]&gt;60, "60+", DIM_CUSTOMERS[[#This Row],[Age]]&gt;21, "22-59", DIM_CUSTOMERS[[#This Row],[Age]]&gt;=18, "18-21", DIM_CUSTOMERS[[#This Row],[Age]]&lt;=17, "1-18")</f>
        <v>22-59</v>
      </c>
    </row>
    <row r="790" spans="1:12" x14ac:dyDescent="0.3">
      <c r="A790" s="8">
        <v>10788</v>
      </c>
      <c r="B790" s="5" t="s">
        <v>10449</v>
      </c>
      <c r="C790" s="5" t="s">
        <v>9453</v>
      </c>
      <c r="D790" s="5" t="s">
        <v>14</v>
      </c>
      <c r="E790" s="6">
        <v>16291</v>
      </c>
      <c r="F790" s="5" t="s">
        <v>15</v>
      </c>
      <c r="G790" s="5" t="s">
        <v>251</v>
      </c>
      <c r="H790" s="6">
        <v>44867</v>
      </c>
      <c r="I790" s="5" t="s">
        <v>20</v>
      </c>
      <c r="J790" s="5" t="s">
        <v>25</v>
      </c>
      <c r="K790" s="7">
        <f ca="1">YEAR(TODAY())-YEAR(DIM_CUSTOMERS[[#This Row],[BirthDate]])</f>
        <v>80</v>
      </c>
      <c r="L790" s="8" t="str" cm="1">
        <f t="array" aca="1" ref="L790" ca="1">_xlfn.IFS(DIM_CUSTOMERS[[#This Row],[Age]]&gt;60, "60+", DIM_CUSTOMERS[[#This Row],[Age]]&gt;21, "22-59", DIM_CUSTOMERS[[#This Row],[Age]]&gt;=18, "18-21", DIM_CUSTOMERS[[#This Row],[Age]]&lt;=17, "1-18")</f>
        <v>60+</v>
      </c>
    </row>
    <row r="791" spans="1:12" x14ac:dyDescent="0.3">
      <c r="A791" s="8">
        <v>10789</v>
      </c>
      <c r="B791" s="5" t="s">
        <v>10450</v>
      </c>
      <c r="C791" s="5" t="s">
        <v>9454</v>
      </c>
      <c r="D791" s="5" t="s">
        <v>13</v>
      </c>
      <c r="E791" s="6">
        <v>26228</v>
      </c>
      <c r="F791" s="5" t="s">
        <v>15</v>
      </c>
      <c r="G791" s="5" t="s">
        <v>252</v>
      </c>
      <c r="H791" s="6">
        <v>44493</v>
      </c>
      <c r="I791" s="5" t="s">
        <v>22</v>
      </c>
      <c r="J791" s="5" t="s">
        <v>25</v>
      </c>
      <c r="K791" s="7">
        <f ca="1">YEAR(TODAY())-YEAR(DIM_CUSTOMERS[[#This Row],[BirthDate]])</f>
        <v>53</v>
      </c>
      <c r="L791" s="8" t="str" cm="1">
        <f t="array" aca="1" ref="L791" ca="1">_xlfn.IFS(DIM_CUSTOMERS[[#This Row],[Age]]&gt;60, "60+", DIM_CUSTOMERS[[#This Row],[Age]]&gt;21, "22-59", DIM_CUSTOMERS[[#This Row],[Age]]&gt;=18, "18-21", DIM_CUSTOMERS[[#This Row],[Age]]&lt;=17, "1-18")</f>
        <v>22-59</v>
      </c>
    </row>
    <row r="792" spans="1:12" x14ac:dyDescent="0.3">
      <c r="A792" s="8">
        <v>10790</v>
      </c>
      <c r="B792" s="5" t="s">
        <v>10451</v>
      </c>
      <c r="C792" s="5" t="s">
        <v>9455</v>
      </c>
      <c r="D792" s="5" t="s">
        <v>13</v>
      </c>
      <c r="E792" s="6">
        <v>38303</v>
      </c>
      <c r="F792" s="5" t="s">
        <v>15</v>
      </c>
      <c r="G792" s="5" t="s">
        <v>251</v>
      </c>
      <c r="H792" s="6">
        <v>44972</v>
      </c>
      <c r="I792" s="5" t="s">
        <v>24</v>
      </c>
      <c r="J792" s="5" t="s">
        <v>26</v>
      </c>
      <c r="K792" s="7">
        <f ca="1">YEAR(TODAY())-YEAR(DIM_CUSTOMERS[[#This Row],[BirthDate]])</f>
        <v>20</v>
      </c>
      <c r="L792" s="8" t="str" cm="1">
        <f t="array" aca="1" ref="L792" ca="1">_xlfn.IFS(DIM_CUSTOMERS[[#This Row],[Age]]&gt;60, "60+", DIM_CUSTOMERS[[#This Row],[Age]]&gt;21, "22-59", DIM_CUSTOMERS[[#This Row],[Age]]&gt;=18, "18-21", DIM_CUSTOMERS[[#This Row],[Age]]&lt;=17, "1-18")</f>
        <v>18-21</v>
      </c>
    </row>
    <row r="793" spans="1:12" x14ac:dyDescent="0.3">
      <c r="A793" s="8">
        <v>10791</v>
      </c>
      <c r="B793" s="5" t="s">
        <v>10452</v>
      </c>
      <c r="C793" s="5" t="s">
        <v>9456</v>
      </c>
      <c r="D793" s="5" t="s">
        <v>14</v>
      </c>
      <c r="E793" s="6">
        <v>34460</v>
      </c>
      <c r="F793" s="5" t="s">
        <v>15</v>
      </c>
      <c r="G793" s="5" t="s">
        <v>252</v>
      </c>
      <c r="H793" s="6">
        <v>45346</v>
      </c>
      <c r="I793" s="5" t="s">
        <v>22</v>
      </c>
      <c r="J793" s="5" t="s">
        <v>25</v>
      </c>
      <c r="K793" s="7">
        <f ca="1">YEAR(TODAY())-YEAR(DIM_CUSTOMERS[[#This Row],[BirthDate]])</f>
        <v>30</v>
      </c>
      <c r="L793" s="8" t="str" cm="1">
        <f t="array" aca="1" ref="L793" ca="1">_xlfn.IFS(DIM_CUSTOMERS[[#This Row],[Age]]&gt;60, "60+", DIM_CUSTOMERS[[#This Row],[Age]]&gt;21, "22-59", DIM_CUSTOMERS[[#This Row],[Age]]&gt;=18, "18-21", DIM_CUSTOMERS[[#This Row],[Age]]&lt;=17, "1-18")</f>
        <v>22-59</v>
      </c>
    </row>
    <row r="794" spans="1:12" x14ac:dyDescent="0.3">
      <c r="A794" s="8">
        <v>10792</v>
      </c>
      <c r="B794" s="5" t="s">
        <v>10453</v>
      </c>
      <c r="C794" s="5" t="s">
        <v>9457</v>
      </c>
      <c r="D794" s="5" t="s">
        <v>13</v>
      </c>
      <c r="E794" s="6">
        <v>24299</v>
      </c>
      <c r="F794" s="5" t="s">
        <v>15</v>
      </c>
      <c r="G794" s="5" t="s">
        <v>258</v>
      </c>
      <c r="H794" s="6">
        <v>44473</v>
      </c>
      <c r="I794" s="5" t="s">
        <v>20</v>
      </c>
      <c r="J794" s="5" t="s">
        <v>27</v>
      </c>
      <c r="K794" s="7">
        <f ca="1">YEAR(TODAY())-YEAR(DIM_CUSTOMERS[[#This Row],[BirthDate]])</f>
        <v>58</v>
      </c>
      <c r="L794" s="8" t="str" cm="1">
        <f t="array" aca="1" ref="L794" ca="1">_xlfn.IFS(DIM_CUSTOMERS[[#This Row],[Age]]&gt;60, "60+", DIM_CUSTOMERS[[#This Row],[Age]]&gt;21, "22-59", DIM_CUSTOMERS[[#This Row],[Age]]&gt;=18, "18-21", DIM_CUSTOMERS[[#This Row],[Age]]&lt;=17, "1-18")</f>
        <v>22-59</v>
      </c>
    </row>
    <row r="795" spans="1:12" x14ac:dyDescent="0.3">
      <c r="A795" s="8">
        <v>10793</v>
      </c>
      <c r="B795" s="5" t="s">
        <v>10454</v>
      </c>
      <c r="C795" s="5" t="s">
        <v>9458</v>
      </c>
      <c r="D795" s="5" t="s">
        <v>13</v>
      </c>
      <c r="E795" s="6">
        <v>33847</v>
      </c>
      <c r="F795" s="5" t="s">
        <v>15</v>
      </c>
      <c r="G795" s="5" t="s">
        <v>251</v>
      </c>
      <c r="H795" s="6">
        <v>43917</v>
      </c>
      <c r="I795" s="5" t="s">
        <v>21</v>
      </c>
      <c r="J795" s="5" t="s">
        <v>26</v>
      </c>
      <c r="K795" s="7">
        <f ca="1">YEAR(TODAY())-YEAR(DIM_CUSTOMERS[[#This Row],[BirthDate]])</f>
        <v>32</v>
      </c>
      <c r="L795" s="8" t="str" cm="1">
        <f t="array" aca="1" ref="L795" ca="1">_xlfn.IFS(DIM_CUSTOMERS[[#This Row],[Age]]&gt;60, "60+", DIM_CUSTOMERS[[#This Row],[Age]]&gt;21, "22-59", DIM_CUSTOMERS[[#This Row],[Age]]&gt;=18, "18-21", DIM_CUSTOMERS[[#This Row],[Age]]&lt;=17, "1-18")</f>
        <v>22-59</v>
      </c>
    </row>
    <row r="796" spans="1:12" x14ac:dyDescent="0.3">
      <c r="A796" s="8">
        <v>10794</v>
      </c>
      <c r="B796" s="5" t="s">
        <v>10455</v>
      </c>
      <c r="C796" s="5" t="s">
        <v>9459</v>
      </c>
      <c r="D796" s="5" t="s">
        <v>13</v>
      </c>
      <c r="E796" s="6">
        <v>31263</v>
      </c>
      <c r="F796" s="5" t="s">
        <v>15</v>
      </c>
      <c r="G796" s="5" t="s">
        <v>258</v>
      </c>
      <c r="H796" s="6">
        <v>45054</v>
      </c>
      <c r="I796" s="5" t="s">
        <v>23</v>
      </c>
      <c r="J796" s="5" t="s">
        <v>26</v>
      </c>
      <c r="K796" s="7">
        <f ca="1">YEAR(TODAY())-YEAR(DIM_CUSTOMERS[[#This Row],[BirthDate]])</f>
        <v>39</v>
      </c>
      <c r="L796" s="8" t="str" cm="1">
        <f t="array" aca="1" ref="L796" ca="1">_xlfn.IFS(DIM_CUSTOMERS[[#This Row],[Age]]&gt;60, "60+", DIM_CUSTOMERS[[#This Row],[Age]]&gt;21, "22-59", DIM_CUSTOMERS[[#This Row],[Age]]&gt;=18, "18-21", DIM_CUSTOMERS[[#This Row],[Age]]&lt;=17, "1-18")</f>
        <v>22-59</v>
      </c>
    </row>
    <row r="797" spans="1:12" x14ac:dyDescent="0.3">
      <c r="A797" s="8">
        <v>10795</v>
      </c>
      <c r="B797" s="5" t="s">
        <v>10456</v>
      </c>
      <c r="C797" s="5" t="s">
        <v>9460</v>
      </c>
      <c r="D797" s="5" t="s">
        <v>14</v>
      </c>
      <c r="E797" s="6">
        <v>19560</v>
      </c>
      <c r="F797" s="5" t="s">
        <v>15</v>
      </c>
      <c r="G797" s="5" t="s">
        <v>252</v>
      </c>
      <c r="H797" s="6">
        <v>45193</v>
      </c>
      <c r="I797" s="5" t="s">
        <v>20</v>
      </c>
      <c r="J797" s="5" t="s">
        <v>27</v>
      </c>
      <c r="K797" s="7">
        <f ca="1">YEAR(TODAY())-YEAR(DIM_CUSTOMERS[[#This Row],[BirthDate]])</f>
        <v>71</v>
      </c>
      <c r="L797" s="8" t="str" cm="1">
        <f t="array" aca="1" ref="L797" ca="1">_xlfn.IFS(DIM_CUSTOMERS[[#This Row],[Age]]&gt;60, "60+", DIM_CUSTOMERS[[#This Row],[Age]]&gt;21, "22-59", DIM_CUSTOMERS[[#This Row],[Age]]&gt;=18, "18-21", DIM_CUSTOMERS[[#This Row],[Age]]&lt;=17, "1-18")</f>
        <v>60+</v>
      </c>
    </row>
    <row r="798" spans="1:12" x14ac:dyDescent="0.3">
      <c r="A798" s="8">
        <v>10796</v>
      </c>
      <c r="B798" s="5" t="s">
        <v>10457</v>
      </c>
      <c r="C798" s="5" t="s">
        <v>9461</v>
      </c>
      <c r="D798" s="5" t="s">
        <v>14</v>
      </c>
      <c r="E798" s="6">
        <v>26711</v>
      </c>
      <c r="F798" s="5" t="s">
        <v>15</v>
      </c>
      <c r="G798" s="5" t="s">
        <v>258</v>
      </c>
      <c r="H798" s="6">
        <v>45151</v>
      </c>
      <c r="I798" s="5" t="s">
        <v>20</v>
      </c>
      <c r="J798" s="5" t="s">
        <v>25</v>
      </c>
      <c r="K798" s="7">
        <f ca="1">YEAR(TODAY())-YEAR(DIM_CUSTOMERS[[#This Row],[BirthDate]])</f>
        <v>51</v>
      </c>
      <c r="L798" s="8" t="str" cm="1">
        <f t="array" aca="1" ref="L798" ca="1">_xlfn.IFS(DIM_CUSTOMERS[[#This Row],[Age]]&gt;60, "60+", DIM_CUSTOMERS[[#This Row],[Age]]&gt;21, "22-59", DIM_CUSTOMERS[[#This Row],[Age]]&gt;=18, "18-21", DIM_CUSTOMERS[[#This Row],[Age]]&lt;=17, "1-18")</f>
        <v>22-59</v>
      </c>
    </row>
    <row r="799" spans="1:12" x14ac:dyDescent="0.3">
      <c r="A799" s="8">
        <v>10797</v>
      </c>
      <c r="B799" s="5" t="s">
        <v>10458</v>
      </c>
      <c r="C799" s="5" t="s">
        <v>9462</v>
      </c>
      <c r="D799" s="5" t="s">
        <v>13</v>
      </c>
      <c r="E799" s="6">
        <v>31594</v>
      </c>
      <c r="F799" s="5" t="s">
        <v>15</v>
      </c>
      <c r="G799" s="5" t="s">
        <v>251</v>
      </c>
      <c r="H799" s="6">
        <v>44745</v>
      </c>
      <c r="I799" s="5" t="s">
        <v>21</v>
      </c>
      <c r="J799" s="5" t="s">
        <v>25</v>
      </c>
      <c r="K799" s="7">
        <f ca="1">YEAR(TODAY())-YEAR(DIM_CUSTOMERS[[#This Row],[BirthDate]])</f>
        <v>38</v>
      </c>
      <c r="L799" s="8" t="str" cm="1">
        <f t="array" aca="1" ref="L799" ca="1">_xlfn.IFS(DIM_CUSTOMERS[[#This Row],[Age]]&gt;60, "60+", DIM_CUSTOMERS[[#This Row],[Age]]&gt;21, "22-59", DIM_CUSTOMERS[[#This Row],[Age]]&gt;=18, "18-21", DIM_CUSTOMERS[[#This Row],[Age]]&lt;=17, "1-18")</f>
        <v>22-59</v>
      </c>
    </row>
    <row r="800" spans="1:12" x14ac:dyDescent="0.3">
      <c r="A800" s="8">
        <v>10798</v>
      </c>
      <c r="B800" s="5" t="s">
        <v>10459</v>
      </c>
      <c r="C800" s="5" t="s">
        <v>9463</v>
      </c>
      <c r="D800" s="5" t="s">
        <v>13</v>
      </c>
      <c r="E800" s="6">
        <v>18816</v>
      </c>
      <c r="F800" s="5" t="s">
        <v>15</v>
      </c>
      <c r="G800" s="5" t="s">
        <v>252</v>
      </c>
      <c r="H800" s="6">
        <v>45430</v>
      </c>
      <c r="I800" s="5" t="s">
        <v>22</v>
      </c>
      <c r="J800" s="5" t="s">
        <v>27</v>
      </c>
      <c r="K800" s="7">
        <f ca="1">YEAR(TODAY())-YEAR(DIM_CUSTOMERS[[#This Row],[BirthDate]])</f>
        <v>73</v>
      </c>
      <c r="L800" s="8" t="str" cm="1">
        <f t="array" aca="1" ref="L800" ca="1">_xlfn.IFS(DIM_CUSTOMERS[[#This Row],[Age]]&gt;60, "60+", DIM_CUSTOMERS[[#This Row],[Age]]&gt;21, "22-59", DIM_CUSTOMERS[[#This Row],[Age]]&gt;=18, "18-21", DIM_CUSTOMERS[[#This Row],[Age]]&lt;=17, "1-18")</f>
        <v>60+</v>
      </c>
    </row>
    <row r="801" spans="1:12" x14ac:dyDescent="0.3">
      <c r="A801" s="8">
        <v>10799</v>
      </c>
      <c r="B801" s="5" t="s">
        <v>10460</v>
      </c>
      <c r="C801" s="5" t="s">
        <v>9464</v>
      </c>
      <c r="D801" s="5" t="s">
        <v>13</v>
      </c>
      <c r="E801" s="6">
        <v>22206</v>
      </c>
      <c r="F801" s="5" t="s">
        <v>15</v>
      </c>
      <c r="G801" s="5" t="s">
        <v>252</v>
      </c>
      <c r="H801" s="6">
        <v>45071</v>
      </c>
      <c r="I801" s="5" t="s">
        <v>20</v>
      </c>
      <c r="J801" s="5" t="s">
        <v>26</v>
      </c>
      <c r="K801" s="7">
        <f ca="1">YEAR(TODAY())-YEAR(DIM_CUSTOMERS[[#This Row],[BirthDate]])</f>
        <v>64</v>
      </c>
      <c r="L801" s="8" t="str" cm="1">
        <f t="array" aca="1" ref="L801" ca="1">_xlfn.IFS(DIM_CUSTOMERS[[#This Row],[Age]]&gt;60, "60+", DIM_CUSTOMERS[[#This Row],[Age]]&gt;21, "22-59", DIM_CUSTOMERS[[#This Row],[Age]]&gt;=18, "18-21", DIM_CUSTOMERS[[#This Row],[Age]]&lt;=17, "1-18")</f>
        <v>60+</v>
      </c>
    </row>
    <row r="802" spans="1:12" x14ac:dyDescent="0.3">
      <c r="A802" s="8">
        <v>10800</v>
      </c>
      <c r="B802" s="5" t="s">
        <v>10461</v>
      </c>
      <c r="C802" s="5" t="s">
        <v>9465</v>
      </c>
      <c r="D802" s="5" t="s">
        <v>14</v>
      </c>
      <c r="E802" s="6">
        <v>36475</v>
      </c>
      <c r="F802" s="5" t="s">
        <v>15</v>
      </c>
      <c r="G802" s="5" t="s">
        <v>251</v>
      </c>
      <c r="H802" s="6">
        <v>45438</v>
      </c>
      <c r="I802" s="5" t="s">
        <v>23</v>
      </c>
      <c r="J802" s="5" t="s">
        <v>26</v>
      </c>
      <c r="K802" s="7">
        <f ca="1">YEAR(TODAY())-YEAR(DIM_CUSTOMERS[[#This Row],[BirthDate]])</f>
        <v>25</v>
      </c>
      <c r="L802" s="8" t="str" cm="1">
        <f t="array" aca="1" ref="L802" ca="1">_xlfn.IFS(DIM_CUSTOMERS[[#This Row],[Age]]&gt;60, "60+", DIM_CUSTOMERS[[#This Row],[Age]]&gt;21, "22-59", DIM_CUSTOMERS[[#This Row],[Age]]&gt;=18, "18-21", DIM_CUSTOMERS[[#This Row],[Age]]&lt;=17, "1-18")</f>
        <v>22-59</v>
      </c>
    </row>
    <row r="803" spans="1:12" x14ac:dyDescent="0.3">
      <c r="A803" s="8">
        <v>10801</v>
      </c>
      <c r="B803" s="5" t="s">
        <v>10462</v>
      </c>
      <c r="C803" s="5" t="s">
        <v>9466</v>
      </c>
      <c r="D803" s="5" t="s">
        <v>14</v>
      </c>
      <c r="E803" s="6">
        <v>21596</v>
      </c>
      <c r="F803" s="5" t="s">
        <v>15</v>
      </c>
      <c r="G803" s="5" t="s">
        <v>252</v>
      </c>
      <c r="H803" s="6">
        <v>44621</v>
      </c>
      <c r="I803" s="5" t="s">
        <v>22</v>
      </c>
      <c r="J803" s="5" t="s">
        <v>25</v>
      </c>
      <c r="K803" s="7">
        <f ca="1">YEAR(TODAY())-YEAR(DIM_CUSTOMERS[[#This Row],[BirthDate]])</f>
        <v>65</v>
      </c>
      <c r="L803" s="8" t="str" cm="1">
        <f t="array" aca="1" ref="L803" ca="1">_xlfn.IFS(DIM_CUSTOMERS[[#This Row],[Age]]&gt;60, "60+", DIM_CUSTOMERS[[#This Row],[Age]]&gt;21, "22-59", DIM_CUSTOMERS[[#This Row],[Age]]&gt;=18, "18-21", DIM_CUSTOMERS[[#This Row],[Age]]&lt;=17, "1-18")</f>
        <v>60+</v>
      </c>
    </row>
    <row r="804" spans="1:12" x14ac:dyDescent="0.3">
      <c r="A804" s="8">
        <v>10802</v>
      </c>
      <c r="B804" s="5" t="s">
        <v>10463</v>
      </c>
      <c r="C804" s="5" t="s">
        <v>9467</v>
      </c>
      <c r="D804" s="5" t="s">
        <v>13</v>
      </c>
      <c r="E804" s="6">
        <v>27626</v>
      </c>
      <c r="F804" s="5" t="s">
        <v>15</v>
      </c>
      <c r="G804" s="5" t="s">
        <v>251</v>
      </c>
      <c r="H804" s="6">
        <v>44092</v>
      </c>
      <c r="I804" s="5" t="s">
        <v>20</v>
      </c>
      <c r="J804" s="5" t="s">
        <v>27</v>
      </c>
      <c r="K804" s="7">
        <f ca="1">YEAR(TODAY())-YEAR(DIM_CUSTOMERS[[#This Row],[BirthDate]])</f>
        <v>49</v>
      </c>
      <c r="L804" s="8" t="str" cm="1">
        <f t="array" aca="1" ref="L804" ca="1">_xlfn.IFS(DIM_CUSTOMERS[[#This Row],[Age]]&gt;60, "60+", DIM_CUSTOMERS[[#This Row],[Age]]&gt;21, "22-59", DIM_CUSTOMERS[[#This Row],[Age]]&gt;=18, "18-21", DIM_CUSTOMERS[[#This Row],[Age]]&lt;=17, "1-18")</f>
        <v>22-59</v>
      </c>
    </row>
    <row r="805" spans="1:12" x14ac:dyDescent="0.3">
      <c r="A805" s="8">
        <v>10803</v>
      </c>
      <c r="B805" s="5" t="s">
        <v>10464</v>
      </c>
      <c r="C805" s="5" t="s">
        <v>9468</v>
      </c>
      <c r="D805" s="5" t="s">
        <v>13</v>
      </c>
      <c r="E805" s="6">
        <v>36212</v>
      </c>
      <c r="F805" s="5" t="s">
        <v>15</v>
      </c>
      <c r="G805" s="5" t="s">
        <v>252</v>
      </c>
      <c r="H805" s="6">
        <v>44742</v>
      </c>
      <c r="I805" s="5" t="s">
        <v>21</v>
      </c>
      <c r="J805" s="5" t="s">
        <v>26</v>
      </c>
      <c r="K805" s="7">
        <f ca="1">YEAR(TODAY())-YEAR(DIM_CUSTOMERS[[#This Row],[BirthDate]])</f>
        <v>25</v>
      </c>
      <c r="L805" s="8" t="str" cm="1">
        <f t="array" aca="1" ref="L805" ca="1">_xlfn.IFS(DIM_CUSTOMERS[[#This Row],[Age]]&gt;60, "60+", DIM_CUSTOMERS[[#This Row],[Age]]&gt;21, "22-59", DIM_CUSTOMERS[[#This Row],[Age]]&gt;=18, "18-21", DIM_CUSTOMERS[[#This Row],[Age]]&lt;=17, "1-18")</f>
        <v>22-59</v>
      </c>
    </row>
    <row r="806" spans="1:12" x14ac:dyDescent="0.3">
      <c r="A806" s="8">
        <v>10804</v>
      </c>
      <c r="B806" s="5" t="s">
        <v>10465</v>
      </c>
      <c r="C806" s="5" t="s">
        <v>9469</v>
      </c>
      <c r="D806" s="5" t="s">
        <v>14</v>
      </c>
      <c r="E806" s="6">
        <v>18547</v>
      </c>
      <c r="F806" s="5" t="s">
        <v>15</v>
      </c>
      <c r="G806" s="5" t="s">
        <v>252</v>
      </c>
      <c r="H806" s="6">
        <v>43799</v>
      </c>
      <c r="I806" s="5" t="s">
        <v>21</v>
      </c>
      <c r="J806" s="5" t="s">
        <v>26</v>
      </c>
      <c r="K806" s="7">
        <f ca="1">YEAR(TODAY())-YEAR(DIM_CUSTOMERS[[#This Row],[BirthDate]])</f>
        <v>74</v>
      </c>
      <c r="L806" s="8" t="str" cm="1">
        <f t="array" aca="1" ref="L806" ca="1">_xlfn.IFS(DIM_CUSTOMERS[[#This Row],[Age]]&gt;60, "60+", DIM_CUSTOMERS[[#This Row],[Age]]&gt;21, "22-59", DIM_CUSTOMERS[[#This Row],[Age]]&gt;=18, "18-21", DIM_CUSTOMERS[[#This Row],[Age]]&lt;=17, "1-18")</f>
        <v>60+</v>
      </c>
    </row>
    <row r="807" spans="1:12" x14ac:dyDescent="0.3">
      <c r="A807" s="8">
        <v>10805</v>
      </c>
      <c r="B807" s="5" t="s">
        <v>10466</v>
      </c>
      <c r="C807" s="5" t="s">
        <v>9470</v>
      </c>
      <c r="D807" s="5" t="s">
        <v>13</v>
      </c>
      <c r="E807" s="6">
        <v>35027</v>
      </c>
      <c r="F807" s="5" t="s">
        <v>15</v>
      </c>
      <c r="G807" s="5" t="s">
        <v>258</v>
      </c>
      <c r="H807" s="6">
        <v>44345</v>
      </c>
      <c r="I807" s="5" t="s">
        <v>20</v>
      </c>
      <c r="J807" s="5" t="s">
        <v>26</v>
      </c>
      <c r="K807" s="7">
        <f ca="1">YEAR(TODAY())-YEAR(DIM_CUSTOMERS[[#This Row],[BirthDate]])</f>
        <v>29</v>
      </c>
      <c r="L807" s="8" t="str" cm="1">
        <f t="array" aca="1" ref="L807" ca="1">_xlfn.IFS(DIM_CUSTOMERS[[#This Row],[Age]]&gt;60, "60+", DIM_CUSTOMERS[[#This Row],[Age]]&gt;21, "22-59", DIM_CUSTOMERS[[#This Row],[Age]]&gt;=18, "18-21", DIM_CUSTOMERS[[#This Row],[Age]]&lt;=17, "1-18")</f>
        <v>22-59</v>
      </c>
    </row>
    <row r="808" spans="1:12" x14ac:dyDescent="0.3">
      <c r="A808" s="8">
        <v>10806</v>
      </c>
      <c r="B808" s="5" t="s">
        <v>10467</v>
      </c>
      <c r="C808" s="5" t="s">
        <v>9471</v>
      </c>
      <c r="D808" s="5" t="s">
        <v>14</v>
      </c>
      <c r="E808" s="6">
        <v>30606</v>
      </c>
      <c r="F808" s="5" t="s">
        <v>15</v>
      </c>
      <c r="G808" s="5" t="s">
        <v>252</v>
      </c>
      <c r="H808" s="6">
        <v>45197</v>
      </c>
      <c r="I808" s="5" t="s">
        <v>24</v>
      </c>
      <c r="J808" s="5" t="s">
        <v>25</v>
      </c>
      <c r="K808" s="7">
        <f ca="1">YEAR(TODAY())-YEAR(DIM_CUSTOMERS[[#This Row],[BirthDate]])</f>
        <v>41</v>
      </c>
      <c r="L808" s="8" t="str" cm="1">
        <f t="array" aca="1" ref="L808" ca="1">_xlfn.IFS(DIM_CUSTOMERS[[#This Row],[Age]]&gt;60, "60+", DIM_CUSTOMERS[[#This Row],[Age]]&gt;21, "22-59", DIM_CUSTOMERS[[#This Row],[Age]]&gt;=18, "18-21", DIM_CUSTOMERS[[#This Row],[Age]]&lt;=17, "1-18")</f>
        <v>22-59</v>
      </c>
    </row>
    <row r="809" spans="1:12" x14ac:dyDescent="0.3">
      <c r="A809" s="8">
        <v>10807</v>
      </c>
      <c r="B809" s="5" t="s">
        <v>10468</v>
      </c>
      <c r="C809" s="5" t="s">
        <v>9472</v>
      </c>
      <c r="D809" s="5" t="s">
        <v>14</v>
      </c>
      <c r="E809" s="6">
        <v>30533</v>
      </c>
      <c r="F809" s="5" t="s">
        <v>15</v>
      </c>
      <c r="G809" s="5" t="s">
        <v>252</v>
      </c>
      <c r="H809" s="6">
        <v>44611</v>
      </c>
      <c r="I809" s="5" t="s">
        <v>20</v>
      </c>
      <c r="J809" s="5" t="s">
        <v>27</v>
      </c>
      <c r="K809" s="7">
        <f ca="1">YEAR(TODAY())-YEAR(DIM_CUSTOMERS[[#This Row],[BirthDate]])</f>
        <v>41</v>
      </c>
      <c r="L809" s="8" t="str" cm="1">
        <f t="array" aca="1" ref="L809" ca="1">_xlfn.IFS(DIM_CUSTOMERS[[#This Row],[Age]]&gt;60, "60+", DIM_CUSTOMERS[[#This Row],[Age]]&gt;21, "22-59", DIM_CUSTOMERS[[#This Row],[Age]]&gt;=18, "18-21", DIM_CUSTOMERS[[#This Row],[Age]]&lt;=17, "1-18")</f>
        <v>22-59</v>
      </c>
    </row>
    <row r="810" spans="1:12" x14ac:dyDescent="0.3">
      <c r="A810" s="8">
        <v>10808</v>
      </c>
      <c r="B810" s="5" t="s">
        <v>10469</v>
      </c>
      <c r="C810" s="5" t="s">
        <v>9473</v>
      </c>
      <c r="D810" s="5" t="s">
        <v>13</v>
      </c>
      <c r="E810" s="6">
        <v>19669</v>
      </c>
      <c r="F810" s="5" t="s">
        <v>15</v>
      </c>
      <c r="G810" s="5" t="s">
        <v>252</v>
      </c>
      <c r="H810" s="6">
        <v>43748</v>
      </c>
      <c r="I810" s="5" t="s">
        <v>24</v>
      </c>
      <c r="J810" s="5" t="s">
        <v>27</v>
      </c>
      <c r="K810" s="7">
        <f ca="1">YEAR(TODAY())-YEAR(DIM_CUSTOMERS[[#This Row],[BirthDate]])</f>
        <v>71</v>
      </c>
      <c r="L810" s="8" t="str" cm="1">
        <f t="array" aca="1" ref="L810" ca="1">_xlfn.IFS(DIM_CUSTOMERS[[#This Row],[Age]]&gt;60, "60+", DIM_CUSTOMERS[[#This Row],[Age]]&gt;21, "22-59", DIM_CUSTOMERS[[#This Row],[Age]]&gt;=18, "18-21", DIM_CUSTOMERS[[#This Row],[Age]]&lt;=17, "1-18")</f>
        <v>60+</v>
      </c>
    </row>
    <row r="811" spans="1:12" x14ac:dyDescent="0.3">
      <c r="A811" s="8">
        <v>10809</v>
      </c>
      <c r="B811" s="5" t="s">
        <v>10470</v>
      </c>
      <c r="C811" s="5" t="s">
        <v>9474</v>
      </c>
      <c r="D811" s="5" t="s">
        <v>14</v>
      </c>
      <c r="E811" s="6">
        <v>34628</v>
      </c>
      <c r="F811" s="5" t="s">
        <v>15</v>
      </c>
      <c r="G811" s="5" t="s">
        <v>252</v>
      </c>
      <c r="H811" s="6">
        <v>44260</v>
      </c>
      <c r="I811" s="5" t="s">
        <v>24</v>
      </c>
      <c r="J811" s="5" t="s">
        <v>27</v>
      </c>
      <c r="K811" s="7">
        <f ca="1">YEAR(TODAY())-YEAR(DIM_CUSTOMERS[[#This Row],[BirthDate]])</f>
        <v>30</v>
      </c>
      <c r="L811" s="8" t="str" cm="1">
        <f t="array" aca="1" ref="L811" ca="1">_xlfn.IFS(DIM_CUSTOMERS[[#This Row],[Age]]&gt;60, "60+", DIM_CUSTOMERS[[#This Row],[Age]]&gt;21, "22-59", DIM_CUSTOMERS[[#This Row],[Age]]&gt;=18, "18-21", DIM_CUSTOMERS[[#This Row],[Age]]&lt;=17, "1-18")</f>
        <v>22-59</v>
      </c>
    </row>
    <row r="812" spans="1:12" x14ac:dyDescent="0.3">
      <c r="A812" s="8">
        <v>10810</v>
      </c>
      <c r="B812" s="5" t="s">
        <v>10471</v>
      </c>
      <c r="C812" s="5" t="s">
        <v>9475</v>
      </c>
      <c r="D812" s="5" t="s">
        <v>13</v>
      </c>
      <c r="E812" s="6">
        <v>35575</v>
      </c>
      <c r="F812" s="5" t="s">
        <v>15</v>
      </c>
      <c r="G812" s="5" t="s">
        <v>258</v>
      </c>
      <c r="H812" s="6">
        <v>44249</v>
      </c>
      <c r="I812" s="5" t="s">
        <v>24</v>
      </c>
      <c r="J812" s="5" t="s">
        <v>27</v>
      </c>
      <c r="K812" s="7">
        <f ca="1">YEAR(TODAY())-YEAR(DIM_CUSTOMERS[[#This Row],[BirthDate]])</f>
        <v>27</v>
      </c>
      <c r="L812" s="8" t="str" cm="1">
        <f t="array" aca="1" ref="L812" ca="1">_xlfn.IFS(DIM_CUSTOMERS[[#This Row],[Age]]&gt;60, "60+", DIM_CUSTOMERS[[#This Row],[Age]]&gt;21, "22-59", DIM_CUSTOMERS[[#This Row],[Age]]&gt;=18, "18-21", DIM_CUSTOMERS[[#This Row],[Age]]&lt;=17, "1-18")</f>
        <v>22-59</v>
      </c>
    </row>
    <row r="813" spans="1:12" x14ac:dyDescent="0.3">
      <c r="A813" s="8">
        <v>10811</v>
      </c>
      <c r="B813" s="5" t="s">
        <v>10472</v>
      </c>
      <c r="C813" s="5" t="s">
        <v>9476</v>
      </c>
      <c r="D813" s="5" t="s">
        <v>14</v>
      </c>
      <c r="E813" s="6">
        <v>37174</v>
      </c>
      <c r="F813" s="5" t="s">
        <v>15</v>
      </c>
      <c r="G813" s="5" t="s">
        <v>258</v>
      </c>
      <c r="H813" s="6">
        <v>44719</v>
      </c>
      <c r="I813" s="5" t="s">
        <v>24</v>
      </c>
      <c r="J813" s="5" t="s">
        <v>26</v>
      </c>
      <c r="K813" s="7">
        <f ca="1">YEAR(TODAY())-YEAR(DIM_CUSTOMERS[[#This Row],[BirthDate]])</f>
        <v>23</v>
      </c>
      <c r="L813" s="8" t="str" cm="1">
        <f t="array" aca="1" ref="L813" ca="1">_xlfn.IFS(DIM_CUSTOMERS[[#This Row],[Age]]&gt;60, "60+", DIM_CUSTOMERS[[#This Row],[Age]]&gt;21, "22-59", DIM_CUSTOMERS[[#This Row],[Age]]&gt;=18, "18-21", DIM_CUSTOMERS[[#This Row],[Age]]&lt;=17, "1-18")</f>
        <v>22-59</v>
      </c>
    </row>
    <row r="814" spans="1:12" x14ac:dyDescent="0.3">
      <c r="A814" s="8">
        <v>10812</v>
      </c>
      <c r="B814" s="5" t="s">
        <v>10473</v>
      </c>
      <c r="C814" s="5" t="s">
        <v>9477</v>
      </c>
      <c r="D814" s="5" t="s">
        <v>14</v>
      </c>
      <c r="E814" s="6">
        <v>20474</v>
      </c>
      <c r="F814" s="5" t="s">
        <v>15</v>
      </c>
      <c r="G814" s="5" t="s">
        <v>251</v>
      </c>
      <c r="H814" s="6">
        <v>44656</v>
      </c>
      <c r="I814" s="5" t="s">
        <v>22</v>
      </c>
      <c r="J814" s="5" t="s">
        <v>26</v>
      </c>
      <c r="K814" s="7">
        <f ca="1">YEAR(TODAY())-YEAR(DIM_CUSTOMERS[[#This Row],[BirthDate]])</f>
        <v>68</v>
      </c>
      <c r="L814" s="8" t="str" cm="1">
        <f t="array" aca="1" ref="L814" ca="1">_xlfn.IFS(DIM_CUSTOMERS[[#This Row],[Age]]&gt;60, "60+", DIM_CUSTOMERS[[#This Row],[Age]]&gt;21, "22-59", DIM_CUSTOMERS[[#This Row],[Age]]&gt;=18, "18-21", DIM_CUSTOMERS[[#This Row],[Age]]&lt;=17, "1-18")</f>
        <v>60+</v>
      </c>
    </row>
    <row r="815" spans="1:12" x14ac:dyDescent="0.3">
      <c r="A815" s="8">
        <v>10813</v>
      </c>
      <c r="B815" s="5" t="s">
        <v>10474</v>
      </c>
      <c r="C815" s="5" t="s">
        <v>9478</v>
      </c>
      <c r="D815" s="5" t="s">
        <v>14</v>
      </c>
      <c r="E815" s="6">
        <v>38125</v>
      </c>
      <c r="F815" s="5" t="s">
        <v>15</v>
      </c>
      <c r="G815" s="5" t="s">
        <v>258</v>
      </c>
      <c r="H815" s="6">
        <v>44424</v>
      </c>
      <c r="I815" s="5" t="s">
        <v>21</v>
      </c>
      <c r="J815" s="5" t="s">
        <v>25</v>
      </c>
      <c r="K815" s="7">
        <f ca="1">YEAR(TODAY())-YEAR(DIM_CUSTOMERS[[#This Row],[BirthDate]])</f>
        <v>20</v>
      </c>
      <c r="L815" s="8" t="str" cm="1">
        <f t="array" aca="1" ref="L815" ca="1">_xlfn.IFS(DIM_CUSTOMERS[[#This Row],[Age]]&gt;60, "60+", DIM_CUSTOMERS[[#This Row],[Age]]&gt;21, "22-59", DIM_CUSTOMERS[[#This Row],[Age]]&gt;=18, "18-21", DIM_CUSTOMERS[[#This Row],[Age]]&lt;=17, "1-18")</f>
        <v>18-21</v>
      </c>
    </row>
    <row r="816" spans="1:12" x14ac:dyDescent="0.3">
      <c r="A816" s="8">
        <v>10814</v>
      </c>
      <c r="B816" s="5" t="s">
        <v>10475</v>
      </c>
      <c r="C816" s="5" t="s">
        <v>9479</v>
      </c>
      <c r="D816" s="5" t="s">
        <v>13</v>
      </c>
      <c r="E816" s="6">
        <v>31174</v>
      </c>
      <c r="F816" s="5" t="s">
        <v>15</v>
      </c>
      <c r="G816" s="5" t="s">
        <v>252</v>
      </c>
      <c r="H816" s="6">
        <v>44438</v>
      </c>
      <c r="I816" s="5" t="s">
        <v>24</v>
      </c>
      <c r="J816" s="5" t="s">
        <v>25</v>
      </c>
      <c r="K816" s="7">
        <f ca="1">YEAR(TODAY())-YEAR(DIM_CUSTOMERS[[#This Row],[BirthDate]])</f>
        <v>39</v>
      </c>
      <c r="L816" s="8" t="str" cm="1">
        <f t="array" aca="1" ref="L816" ca="1">_xlfn.IFS(DIM_CUSTOMERS[[#This Row],[Age]]&gt;60, "60+", DIM_CUSTOMERS[[#This Row],[Age]]&gt;21, "22-59", DIM_CUSTOMERS[[#This Row],[Age]]&gt;=18, "18-21", DIM_CUSTOMERS[[#This Row],[Age]]&lt;=17, "1-18")</f>
        <v>22-59</v>
      </c>
    </row>
    <row r="817" spans="1:12" x14ac:dyDescent="0.3">
      <c r="A817" s="8">
        <v>10815</v>
      </c>
      <c r="B817" s="5" t="s">
        <v>10476</v>
      </c>
      <c r="C817" s="5" t="s">
        <v>9480</v>
      </c>
      <c r="D817" s="5" t="s">
        <v>13</v>
      </c>
      <c r="E817" s="6">
        <v>26872</v>
      </c>
      <c r="F817" s="5" t="s">
        <v>15</v>
      </c>
      <c r="G817" s="5" t="s">
        <v>253</v>
      </c>
      <c r="H817" s="6">
        <v>45432</v>
      </c>
      <c r="I817" s="5" t="s">
        <v>22</v>
      </c>
      <c r="J817" s="5" t="s">
        <v>26</v>
      </c>
      <c r="K817" s="7">
        <f ca="1">YEAR(TODAY())-YEAR(DIM_CUSTOMERS[[#This Row],[BirthDate]])</f>
        <v>51</v>
      </c>
      <c r="L817" s="8" t="str" cm="1">
        <f t="array" aca="1" ref="L817" ca="1">_xlfn.IFS(DIM_CUSTOMERS[[#This Row],[Age]]&gt;60, "60+", DIM_CUSTOMERS[[#This Row],[Age]]&gt;21, "22-59", DIM_CUSTOMERS[[#This Row],[Age]]&gt;=18, "18-21", DIM_CUSTOMERS[[#This Row],[Age]]&lt;=17, "1-18")</f>
        <v>22-59</v>
      </c>
    </row>
    <row r="818" spans="1:12" x14ac:dyDescent="0.3">
      <c r="A818" s="8">
        <v>10816</v>
      </c>
      <c r="B818" s="5" t="s">
        <v>10477</v>
      </c>
      <c r="C818" s="5" t="s">
        <v>9481</v>
      </c>
      <c r="D818" s="5" t="s">
        <v>13</v>
      </c>
      <c r="E818" s="6">
        <v>34001</v>
      </c>
      <c r="F818" s="5" t="s">
        <v>15</v>
      </c>
      <c r="G818" s="5" t="s">
        <v>251</v>
      </c>
      <c r="H818" s="6">
        <v>44715</v>
      </c>
      <c r="I818" s="5" t="s">
        <v>24</v>
      </c>
      <c r="J818" s="5" t="s">
        <v>25</v>
      </c>
      <c r="K818" s="7">
        <f ca="1">YEAR(TODAY())-YEAR(DIM_CUSTOMERS[[#This Row],[BirthDate]])</f>
        <v>31</v>
      </c>
      <c r="L818" s="8" t="str" cm="1">
        <f t="array" aca="1" ref="L818" ca="1">_xlfn.IFS(DIM_CUSTOMERS[[#This Row],[Age]]&gt;60, "60+", DIM_CUSTOMERS[[#This Row],[Age]]&gt;21, "22-59", DIM_CUSTOMERS[[#This Row],[Age]]&gt;=18, "18-21", DIM_CUSTOMERS[[#This Row],[Age]]&lt;=17, "1-18")</f>
        <v>22-59</v>
      </c>
    </row>
    <row r="819" spans="1:12" x14ac:dyDescent="0.3">
      <c r="A819" s="8">
        <v>10817</v>
      </c>
      <c r="B819" s="5" t="s">
        <v>10478</v>
      </c>
      <c r="C819" s="5" t="s">
        <v>9482</v>
      </c>
      <c r="D819" s="5" t="s">
        <v>14</v>
      </c>
      <c r="E819" s="6">
        <v>19917</v>
      </c>
      <c r="F819" s="5" t="s">
        <v>15</v>
      </c>
      <c r="G819" s="5" t="s">
        <v>258</v>
      </c>
      <c r="H819" s="6">
        <v>45385</v>
      </c>
      <c r="I819" s="5" t="s">
        <v>24</v>
      </c>
      <c r="J819" s="5" t="s">
        <v>27</v>
      </c>
      <c r="K819" s="7">
        <f ca="1">YEAR(TODAY())-YEAR(DIM_CUSTOMERS[[#This Row],[BirthDate]])</f>
        <v>70</v>
      </c>
      <c r="L819" s="8" t="str" cm="1">
        <f t="array" aca="1" ref="L819" ca="1">_xlfn.IFS(DIM_CUSTOMERS[[#This Row],[Age]]&gt;60, "60+", DIM_CUSTOMERS[[#This Row],[Age]]&gt;21, "22-59", DIM_CUSTOMERS[[#This Row],[Age]]&gt;=18, "18-21", DIM_CUSTOMERS[[#This Row],[Age]]&lt;=17, "1-18")</f>
        <v>60+</v>
      </c>
    </row>
    <row r="820" spans="1:12" x14ac:dyDescent="0.3">
      <c r="A820" s="8">
        <v>10818</v>
      </c>
      <c r="B820" s="5" t="s">
        <v>10479</v>
      </c>
      <c r="C820" s="5" t="s">
        <v>9483</v>
      </c>
      <c r="D820" s="5" t="s">
        <v>13</v>
      </c>
      <c r="E820" s="6">
        <v>36576</v>
      </c>
      <c r="F820" s="5" t="s">
        <v>15</v>
      </c>
      <c r="G820" s="5" t="s">
        <v>251</v>
      </c>
      <c r="H820" s="6">
        <v>44576</v>
      </c>
      <c r="I820" s="5" t="s">
        <v>23</v>
      </c>
      <c r="J820" s="5" t="s">
        <v>27</v>
      </c>
      <c r="K820" s="7">
        <f ca="1">YEAR(TODAY())-YEAR(DIM_CUSTOMERS[[#This Row],[BirthDate]])</f>
        <v>24</v>
      </c>
      <c r="L820" s="8" t="str" cm="1">
        <f t="array" aca="1" ref="L820" ca="1">_xlfn.IFS(DIM_CUSTOMERS[[#This Row],[Age]]&gt;60, "60+", DIM_CUSTOMERS[[#This Row],[Age]]&gt;21, "22-59", DIM_CUSTOMERS[[#This Row],[Age]]&gt;=18, "18-21", DIM_CUSTOMERS[[#This Row],[Age]]&lt;=17, "1-18")</f>
        <v>22-59</v>
      </c>
    </row>
    <row r="821" spans="1:12" x14ac:dyDescent="0.3">
      <c r="A821" s="8">
        <v>10819</v>
      </c>
      <c r="B821" s="5" t="s">
        <v>10480</v>
      </c>
      <c r="C821" s="5" t="s">
        <v>9484</v>
      </c>
      <c r="D821" s="5" t="s">
        <v>13</v>
      </c>
      <c r="E821" s="6">
        <v>29251</v>
      </c>
      <c r="F821" s="5" t="s">
        <v>15</v>
      </c>
      <c r="G821" s="5" t="s">
        <v>252</v>
      </c>
      <c r="H821" s="6">
        <v>45529</v>
      </c>
      <c r="I821" s="5" t="s">
        <v>22</v>
      </c>
      <c r="J821" s="5" t="s">
        <v>26</v>
      </c>
      <c r="K821" s="7">
        <f ca="1">YEAR(TODAY())-YEAR(DIM_CUSTOMERS[[#This Row],[BirthDate]])</f>
        <v>44</v>
      </c>
      <c r="L821" s="8" t="str" cm="1">
        <f t="array" aca="1" ref="L821" ca="1">_xlfn.IFS(DIM_CUSTOMERS[[#This Row],[Age]]&gt;60, "60+", DIM_CUSTOMERS[[#This Row],[Age]]&gt;21, "22-59", DIM_CUSTOMERS[[#This Row],[Age]]&gt;=18, "18-21", DIM_CUSTOMERS[[#This Row],[Age]]&lt;=17, "1-18")</f>
        <v>22-59</v>
      </c>
    </row>
    <row r="822" spans="1:12" x14ac:dyDescent="0.3">
      <c r="A822" s="8">
        <v>10820</v>
      </c>
      <c r="B822" s="5" t="s">
        <v>10481</v>
      </c>
      <c r="C822" s="5" t="s">
        <v>9485</v>
      </c>
      <c r="D822" s="5" t="s">
        <v>13</v>
      </c>
      <c r="E822" s="6">
        <v>38640</v>
      </c>
      <c r="F822" s="5" t="s">
        <v>15</v>
      </c>
      <c r="G822" s="5" t="s">
        <v>258</v>
      </c>
      <c r="H822" s="6">
        <v>45190</v>
      </c>
      <c r="I822" s="5" t="s">
        <v>23</v>
      </c>
      <c r="J822" s="5" t="s">
        <v>25</v>
      </c>
      <c r="K822" s="7">
        <f ca="1">YEAR(TODAY())-YEAR(DIM_CUSTOMERS[[#This Row],[BirthDate]])</f>
        <v>19</v>
      </c>
      <c r="L822" s="8" t="str" cm="1">
        <f t="array" aca="1" ref="L822" ca="1">_xlfn.IFS(DIM_CUSTOMERS[[#This Row],[Age]]&gt;60, "60+", DIM_CUSTOMERS[[#This Row],[Age]]&gt;21, "22-59", DIM_CUSTOMERS[[#This Row],[Age]]&gt;=18, "18-21", DIM_CUSTOMERS[[#This Row],[Age]]&lt;=17, "1-18")</f>
        <v>18-21</v>
      </c>
    </row>
    <row r="823" spans="1:12" x14ac:dyDescent="0.3">
      <c r="A823" s="8">
        <v>10821</v>
      </c>
      <c r="B823" s="5" t="s">
        <v>10482</v>
      </c>
      <c r="C823" s="5" t="s">
        <v>9486</v>
      </c>
      <c r="D823" s="5" t="s">
        <v>13</v>
      </c>
      <c r="E823" s="6">
        <v>31966</v>
      </c>
      <c r="F823" s="5" t="s">
        <v>15</v>
      </c>
      <c r="G823" s="5" t="s">
        <v>252</v>
      </c>
      <c r="H823" s="6">
        <v>43989</v>
      </c>
      <c r="I823" s="5" t="s">
        <v>24</v>
      </c>
      <c r="J823" s="5" t="s">
        <v>27</v>
      </c>
      <c r="K823" s="7">
        <f ca="1">YEAR(TODAY())-YEAR(DIM_CUSTOMERS[[#This Row],[BirthDate]])</f>
        <v>37</v>
      </c>
      <c r="L823" s="8" t="str" cm="1">
        <f t="array" aca="1" ref="L823" ca="1">_xlfn.IFS(DIM_CUSTOMERS[[#This Row],[Age]]&gt;60, "60+", DIM_CUSTOMERS[[#This Row],[Age]]&gt;21, "22-59", DIM_CUSTOMERS[[#This Row],[Age]]&gt;=18, "18-21", DIM_CUSTOMERS[[#This Row],[Age]]&lt;=17, "1-18")</f>
        <v>22-59</v>
      </c>
    </row>
    <row r="824" spans="1:12" x14ac:dyDescent="0.3">
      <c r="A824" s="8">
        <v>10822</v>
      </c>
      <c r="B824" s="5" t="s">
        <v>10483</v>
      </c>
      <c r="C824" s="5" t="s">
        <v>9487</v>
      </c>
      <c r="D824" s="5" t="s">
        <v>13</v>
      </c>
      <c r="E824" s="6">
        <v>28560</v>
      </c>
      <c r="F824" s="5" t="s">
        <v>15</v>
      </c>
      <c r="G824" s="5" t="s">
        <v>252</v>
      </c>
      <c r="H824" s="6">
        <v>44603</v>
      </c>
      <c r="I824" s="5" t="s">
        <v>21</v>
      </c>
      <c r="J824" s="5" t="s">
        <v>27</v>
      </c>
      <c r="K824" s="7">
        <f ca="1">YEAR(TODAY())-YEAR(DIM_CUSTOMERS[[#This Row],[BirthDate]])</f>
        <v>46</v>
      </c>
      <c r="L824" s="8" t="str" cm="1">
        <f t="array" aca="1" ref="L824" ca="1">_xlfn.IFS(DIM_CUSTOMERS[[#This Row],[Age]]&gt;60, "60+", DIM_CUSTOMERS[[#This Row],[Age]]&gt;21, "22-59", DIM_CUSTOMERS[[#This Row],[Age]]&gt;=18, "18-21", DIM_CUSTOMERS[[#This Row],[Age]]&lt;=17, "1-18")</f>
        <v>22-59</v>
      </c>
    </row>
    <row r="825" spans="1:12" x14ac:dyDescent="0.3">
      <c r="A825" s="8">
        <v>10823</v>
      </c>
      <c r="B825" s="5" t="s">
        <v>10484</v>
      </c>
      <c r="C825" s="5" t="s">
        <v>9488</v>
      </c>
      <c r="D825" s="5" t="s">
        <v>14</v>
      </c>
      <c r="E825" s="6">
        <v>21599</v>
      </c>
      <c r="F825" s="5" t="s">
        <v>15</v>
      </c>
      <c r="G825" s="5" t="s">
        <v>253</v>
      </c>
      <c r="H825" s="6">
        <v>45459</v>
      </c>
      <c r="I825" s="5" t="s">
        <v>22</v>
      </c>
      <c r="J825" s="5" t="s">
        <v>27</v>
      </c>
      <c r="K825" s="7">
        <f ca="1">YEAR(TODAY())-YEAR(DIM_CUSTOMERS[[#This Row],[BirthDate]])</f>
        <v>65</v>
      </c>
      <c r="L825" s="8" t="str" cm="1">
        <f t="array" aca="1" ref="L825" ca="1">_xlfn.IFS(DIM_CUSTOMERS[[#This Row],[Age]]&gt;60, "60+", DIM_CUSTOMERS[[#This Row],[Age]]&gt;21, "22-59", DIM_CUSTOMERS[[#This Row],[Age]]&gt;=18, "18-21", DIM_CUSTOMERS[[#This Row],[Age]]&lt;=17, "1-18")</f>
        <v>60+</v>
      </c>
    </row>
    <row r="826" spans="1:12" x14ac:dyDescent="0.3">
      <c r="A826" s="8">
        <v>10824</v>
      </c>
      <c r="B826" s="5" t="s">
        <v>10485</v>
      </c>
      <c r="C826" s="5" t="s">
        <v>9489</v>
      </c>
      <c r="D826" s="5" t="s">
        <v>13</v>
      </c>
      <c r="E826" s="6">
        <v>31981</v>
      </c>
      <c r="F826" s="5" t="s">
        <v>15</v>
      </c>
      <c r="G826" s="5" t="s">
        <v>253</v>
      </c>
      <c r="H826" s="6">
        <v>44908</v>
      </c>
      <c r="I826" s="5" t="s">
        <v>20</v>
      </c>
      <c r="J826" s="5" t="s">
        <v>27</v>
      </c>
      <c r="K826" s="7">
        <f ca="1">YEAR(TODAY())-YEAR(DIM_CUSTOMERS[[#This Row],[BirthDate]])</f>
        <v>37</v>
      </c>
      <c r="L826" s="8" t="str" cm="1">
        <f t="array" aca="1" ref="L826" ca="1">_xlfn.IFS(DIM_CUSTOMERS[[#This Row],[Age]]&gt;60, "60+", DIM_CUSTOMERS[[#This Row],[Age]]&gt;21, "22-59", DIM_CUSTOMERS[[#This Row],[Age]]&gt;=18, "18-21", DIM_CUSTOMERS[[#This Row],[Age]]&lt;=17, "1-18")</f>
        <v>22-59</v>
      </c>
    </row>
    <row r="827" spans="1:12" x14ac:dyDescent="0.3">
      <c r="A827" s="8">
        <v>10825</v>
      </c>
      <c r="B827" s="5" t="s">
        <v>10486</v>
      </c>
      <c r="C827" s="5" t="s">
        <v>9490</v>
      </c>
      <c r="D827" s="5" t="s">
        <v>13</v>
      </c>
      <c r="E827" s="6">
        <v>30483</v>
      </c>
      <c r="F827" s="5" t="s">
        <v>15</v>
      </c>
      <c r="G827" s="5" t="s">
        <v>251</v>
      </c>
      <c r="H827" s="6">
        <v>45275</v>
      </c>
      <c r="I827" s="5" t="s">
        <v>24</v>
      </c>
      <c r="J827" s="5" t="s">
        <v>25</v>
      </c>
      <c r="K827" s="7">
        <f ca="1">YEAR(TODAY())-YEAR(DIM_CUSTOMERS[[#This Row],[BirthDate]])</f>
        <v>41</v>
      </c>
      <c r="L827" s="8" t="str" cm="1">
        <f t="array" aca="1" ref="L827" ca="1">_xlfn.IFS(DIM_CUSTOMERS[[#This Row],[Age]]&gt;60, "60+", DIM_CUSTOMERS[[#This Row],[Age]]&gt;21, "22-59", DIM_CUSTOMERS[[#This Row],[Age]]&gt;=18, "18-21", DIM_CUSTOMERS[[#This Row],[Age]]&lt;=17, "1-18")</f>
        <v>22-59</v>
      </c>
    </row>
    <row r="828" spans="1:12" x14ac:dyDescent="0.3">
      <c r="A828" s="8">
        <v>10826</v>
      </c>
      <c r="B828" s="5" t="s">
        <v>10487</v>
      </c>
      <c r="C828" s="5" t="s">
        <v>9491</v>
      </c>
      <c r="D828" s="5" t="s">
        <v>14</v>
      </c>
      <c r="E828" s="6">
        <v>26493</v>
      </c>
      <c r="F828" s="5" t="s">
        <v>15</v>
      </c>
      <c r="G828" s="5" t="s">
        <v>253</v>
      </c>
      <c r="H828" s="6">
        <v>44786</v>
      </c>
      <c r="I828" s="5" t="s">
        <v>20</v>
      </c>
      <c r="J828" s="5" t="s">
        <v>25</v>
      </c>
      <c r="K828" s="7">
        <f ca="1">YEAR(TODAY())-YEAR(DIM_CUSTOMERS[[#This Row],[BirthDate]])</f>
        <v>52</v>
      </c>
      <c r="L828" s="8" t="str" cm="1">
        <f t="array" aca="1" ref="L828" ca="1">_xlfn.IFS(DIM_CUSTOMERS[[#This Row],[Age]]&gt;60, "60+", DIM_CUSTOMERS[[#This Row],[Age]]&gt;21, "22-59", DIM_CUSTOMERS[[#This Row],[Age]]&gt;=18, "18-21", DIM_CUSTOMERS[[#This Row],[Age]]&lt;=17, "1-18")</f>
        <v>22-59</v>
      </c>
    </row>
    <row r="829" spans="1:12" x14ac:dyDescent="0.3">
      <c r="A829" s="8">
        <v>10827</v>
      </c>
      <c r="B829" s="5" t="s">
        <v>10488</v>
      </c>
      <c r="C829" s="5" t="s">
        <v>9492</v>
      </c>
      <c r="D829" s="5" t="s">
        <v>14</v>
      </c>
      <c r="E829" s="6">
        <v>27966</v>
      </c>
      <c r="F829" s="5" t="s">
        <v>15</v>
      </c>
      <c r="G829" s="5" t="s">
        <v>258</v>
      </c>
      <c r="H829" s="6">
        <v>43777</v>
      </c>
      <c r="I829" s="5" t="s">
        <v>21</v>
      </c>
      <c r="J829" s="5" t="s">
        <v>27</v>
      </c>
      <c r="K829" s="7">
        <f ca="1">YEAR(TODAY())-YEAR(DIM_CUSTOMERS[[#This Row],[BirthDate]])</f>
        <v>48</v>
      </c>
      <c r="L829" s="8" t="str" cm="1">
        <f t="array" aca="1" ref="L829" ca="1">_xlfn.IFS(DIM_CUSTOMERS[[#This Row],[Age]]&gt;60, "60+", DIM_CUSTOMERS[[#This Row],[Age]]&gt;21, "22-59", DIM_CUSTOMERS[[#This Row],[Age]]&gt;=18, "18-21", DIM_CUSTOMERS[[#This Row],[Age]]&lt;=17, "1-18")</f>
        <v>22-59</v>
      </c>
    </row>
    <row r="830" spans="1:12" x14ac:dyDescent="0.3">
      <c r="A830" s="8">
        <v>10828</v>
      </c>
      <c r="B830" s="5" t="s">
        <v>10489</v>
      </c>
      <c r="C830" s="5" t="s">
        <v>9493</v>
      </c>
      <c r="D830" s="5" t="s">
        <v>14</v>
      </c>
      <c r="E830" s="6">
        <v>26473</v>
      </c>
      <c r="F830" s="5" t="s">
        <v>15</v>
      </c>
      <c r="G830" s="5" t="s">
        <v>251</v>
      </c>
      <c r="H830" s="6">
        <v>44226</v>
      </c>
      <c r="I830" s="5" t="s">
        <v>21</v>
      </c>
      <c r="J830" s="5" t="s">
        <v>26</v>
      </c>
      <c r="K830" s="7">
        <f ca="1">YEAR(TODAY())-YEAR(DIM_CUSTOMERS[[#This Row],[BirthDate]])</f>
        <v>52</v>
      </c>
      <c r="L830" s="8" t="str" cm="1">
        <f t="array" aca="1" ref="L830" ca="1">_xlfn.IFS(DIM_CUSTOMERS[[#This Row],[Age]]&gt;60, "60+", DIM_CUSTOMERS[[#This Row],[Age]]&gt;21, "22-59", DIM_CUSTOMERS[[#This Row],[Age]]&gt;=18, "18-21", DIM_CUSTOMERS[[#This Row],[Age]]&lt;=17, "1-18")</f>
        <v>22-59</v>
      </c>
    </row>
    <row r="831" spans="1:12" x14ac:dyDescent="0.3">
      <c r="A831" s="8">
        <v>10829</v>
      </c>
      <c r="B831" s="5" t="s">
        <v>10490</v>
      </c>
      <c r="C831" s="5" t="s">
        <v>9494</v>
      </c>
      <c r="D831" s="5" t="s">
        <v>13</v>
      </c>
      <c r="E831" s="6">
        <v>30219</v>
      </c>
      <c r="F831" s="5" t="s">
        <v>15</v>
      </c>
      <c r="G831" s="5" t="s">
        <v>251</v>
      </c>
      <c r="H831" s="6">
        <v>44898</v>
      </c>
      <c r="I831" s="5" t="s">
        <v>20</v>
      </c>
      <c r="J831" s="5" t="s">
        <v>25</v>
      </c>
      <c r="K831" s="7">
        <f ca="1">YEAR(TODAY())-YEAR(DIM_CUSTOMERS[[#This Row],[BirthDate]])</f>
        <v>42</v>
      </c>
      <c r="L831" s="8" t="str" cm="1">
        <f t="array" aca="1" ref="L831" ca="1">_xlfn.IFS(DIM_CUSTOMERS[[#This Row],[Age]]&gt;60, "60+", DIM_CUSTOMERS[[#This Row],[Age]]&gt;21, "22-59", DIM_CUSTOMERS[[#This Row],[Age]]&gt;=18, "18-21", DIM_CUSTOMERS[[#This Row],[Age]]&lt;=17, "1-18")</f>
        <v>22-59</v>
      </c>
    </row>
    <row r="832" spans="1:12" x14ac:dyDescent="0.3">
      <c r="A832" s="8">
        <v>10830</v>
      </c>
      <c r="B832" s="5" t="s">
        <v>10491</v>
      </c>
      <c r="C832" s="5" t="s">
        <v>9495</v>
      </c>
      <c r="D832" s="5" t="s">
        <v>13</v>
      </c>
      <c r="E832" s="6">
        <v>24155</v>
      </c>
      <c r="F832" s="5" t="s">
        <v>15</v>
      </c>
      <c r="G832" s="5" t="s">
        <v>253</v>
      </c>
      <c r="H832" s="6">
        <v>45225</v>
      </c>
      <c r="I832" s="5" t="s">
        <v>20</v>
      </c>
      <c r="J832" s="5" t="s">
        <v>25</v>
      </c>
      <c r="K832" s="7">
        <f ca="1">YEAR(TODAY())-YEAR(DIM_CUSTOMERS[[#This Row],[BirthDate]])</f>
        <v>58</v>
      </c>
      <c r="L832" s="8" t="str" cm="1">
        <f t="array" aca="1" ref="L832" ca="1">_xlfn.IFS(DIM_CUSTOMERS[[#This Row],[Age]]&gt;60, "60+", DIM_CUSTOMERS[[#This Row],[Age]]&gt;21, "22-59", DIM_CUSTOMERS[[#This Row],[Age]]&gt;=18, "18-21", DIM_CUSTOMERS[[#This Row],[Age]]&lt;=17, "1-18")</f>
        <v>22-59</v>
      </c>
    </row>
    <row r="833" spans="1:12" x14ac:dyDescent="0.3">
      <c r="A833" s="8">
        <v>10831</v>
      </c>
      <c r="B833" s="5" t="s">
        <v>10492</v>
      </c>
      <c r="C833" s="5" t="s">
        <v>9496</v>
      </c>
      <c r="D833" s="5" t="s">
        <v>13</v>
      </c>
      <c r="E833" s="6">
        <v>17115</v>
      </c>
      <c r="F833" s="5" t="s">
        <v>15</v>
      </c>
      <c r="G833" s="5" t="s">
        <v>251</v>
      </c>
      <c r="H833" s="6">
        <v>45422</v>
      </c>
      <c r="I833" s="5" t="s">
        <v>20</v>
      </c>
      <c r="J833" s="5" t="s">
        <v>25</v>
      </c>
      <c r="K833" s="7">
        <f ca="1">YEAR(TODAY())-YEAR(DIM_CUSTOMERS[[#This Row],[BirthDate]])</f>
        <v>78</v>
      </c>
      <c r="L833" s="8" t="str" cm="1">
        <f t="array" aca="1" ref="L833" ca="1">_xlfn.IFS(DIM_CUSTOMERS[[#This Row],[Age]]&gt;60, "60+", DIM_CUSTOMERS[[#This Row],[Age]]&gt;21, "22-59", DIM_CUSTOMERS[[#This Row],[Age]]&gt;=18, "18-21", DIM_CUSTOMERS[[#This Row],[Age]]&lt;=17, "1-18")</f>
        <v>60+</v>
      </c>
    </row>
    <row r="834" spans="1:12" x14ac:dyDescent="0.3">
      <c r="A834" s="8">
        <v>10832</v>
      </c>
      <c r="B834" s="5" t="s">
        <v>10493</v>
      </c>
      <c r="C834" s="5" t="s">
        <v>9497</v>
      </c>
      <c r="D834" s="5" t="s">
        <v>14</v>
      </c>
      <c r="E834" s="6">
        <v>38030</v>
      </c>
      <c r="F834" s="5" t="s">
        <v>15</v>
      </c>
      <c r="G834" s="5" t="s">
        <v>252</v>
      </c>
      <c r="H834" s="6">
        <v>45170</v>
      </c>
      <c r="I834" s="5" t="s">
        <v>23</v>
      </c>
      <c r="J834" s="5" t="s">
        <v>27</v>
      </c>
      <c r="K834" s="7">
        <f ca="1">YEAR(TODAY())-YEAR(DIM_CUSTOMERS[[#This Row],[BirthDate]])</f>
        <v>20</v>
      </c>
      <c r="L834" s="8" t="str" cm="1">
        <f t="array" aca="1" ref="L834" ca="1">_xlfn.IFS(DIM_CUSTOMERS[[#This Row],[Age]]&gt;60, "60+", DIM_CUSTOMERS[[#This Row],[Age]]&gt;21, "22-59", DIM_CUSTOMERS[[#This Row],[Age]]&gt;=18, "18-21", DIM_CUSTOMERS[[#This Row],[Age]]&lt;=17, "1-18")</f>
        <v>18-21</v>
      </c>
    </row>
    <row r="835" spans="1:12" x14ac:dyDescent="0.3">
      <c r="A835" s="8">
        <v>10833</v>
      </c>
      <c r="B835" s="5" t="s">
        <v>10494</v>
      </c>
      <c r="C835" s="5" t="s">
        <v>9498</v>
      </c>
      <c r="D835" s="5" t="s">
        <v>14</v>
      </c>
      <c r="E835" s="6">
        <v>34564</v>
      </c>
      <c r="F835" s="5" t="s">
        <v>15</v>
      </c>
      <c r="G835" s="5" t="s">
        <v>253</v>
      </c>
      <c r="H835" s="6">
        <v>44156</v>
      </c>
      <c r="I835" s="5" t="s">
        <v>21</v>
      </c>
      <c r="J835" s="5" t="s">
        <v>25</v>
      </c>
      <c r="K835" s="7">
        <f ca="1">YEAR(TODAY())-YEAR(DIM_CUSTOMERS[[#This Row],[BirthDate]])</f>
        <v>30</v>
      </c>
      <c r="L835" s="8" t="str" cm="1">
        <f t="array" aca="1" ref="L835" ca="1">_xlfn.IFS(DIM_CUSTOMERS[[#This Row],[Age]]&gt;60, "60+", DIM_CUSTOMERS[[#This Row],[Age]]&gt;21, "22-59", DIM_CUSTOMERS[[#This Row],[Age]]&gt;=18, "18-21", DIM_CUSTOMERS[[#This Row],[Age]]&lt;=17, "1-18")</f>
        <v>22-59</v>
      </c>
    </row>
    <row r="836" spans="1:12" x14ac:dyDescent="0.3">
      <c r="A836" s="8">
        <v>10834</v>
      </c>
      <c r="B836" s="5" t="s">
        <v>10495</v>
      </c>
      <c r="C836" s="5" t="s">
        <v>9499</v>
      </c>
      <c r="D836" s="5" t="s">
        <v>13</v>
      </c>
      <c r="E836" s="6">
        <v>32357</v>
      </c>
      <c r="F836" s="5" t="s">
        <v>15</v>
      </c>
      <c r="G836" s="5" t="s">
        <v>252</v>
      </c>
      <c r="H836" s="6">
        <v>45127</v>
      </c>
      <c r="I836" s="5" t="s">
        <v>22</v>
      </c>
      <c r="J836" s="5" t="s">
        <v>26</v>
      </c>
      <c r="K836" s="7">
        <f ca="1">YEAR(TODAY())-YEAR(DIM_CUSTOMERS[[#This Row],[BirthDate]])</f>
        <v>36</v>
      </c>
      <c r="L836" s="8" t="str" cm="1">
        <f t="array" aca="1" ref="L836" ca="1">_xlfn.IFS(DIM_CUSTOMERS[[#This Row],[Age]]&gt;60, "60+", DIM_CUSTOMERS[[#This Row],[Age]]&gt;21, "22-59", DIM_CUSTOMERS[[#This Row],[Age]]&gt;=18, "18-21", DIM_CUSTOMERS[[#This Row],[Age]]&lt;=17, "1-18")</f>
        <v>22-59</v>
      </c>
    </row>
    <row r="837" spans="1:12" x14ac:dyDescent="0.3">
      <c r="A837" s="8">
        <v>10835</v>
      </c>
      <c r="B837" s="5" t="s">
        <v>10496</v>
      </c>
      <c r="C837" s="5" t="s">
        <v>9500</v>
      </c>
      <c r="D837" s="5" t="s">
        <v>13</v>
      </c>
      <c r="E837" s="6">
        <v>17184</v>
      </c>
      <c r="F837" s="5" t="s">
        <v>15</v>
      </c>
      <c r="G837" s="5" t="s">
        <v>252</v>
      </c>
      <c r="H837" s="6">
        <v>44265</v>
      </c>
      <c r="I837" s="5" t="s">
        <v>23</v>
      </c>
      <c r="J837" s="5" t="s">
        <v>26</v>
      </c>
      <c r="K837" s="7">
        <f ca="1">YEAR(TODAY())-YEAR(DIM_CUSTOMERS[[#This Row],[BirthDate]])</f>
        <v>77</v>
      </c>
      <c r="L837" s="8" t="str" cm="1">
        <f t="array" aca="1" ref="L837" ca="1">_xlfn.IFS(DIM_CUSTOMERS[[#This Row],[Age]]&gt;60, "60+", DIM_CUSTOMERS[[#This Row],[Age]]&gt;21, "22-59", DIM_CUSTOMERS[[#This Row],[Age]]&gt;=18, "18-21", DIM_CUSTOMERS[[#This Row],[Age]]&lt;=17, "1-18")</f>
        <v>60+</v>
      </c>
    </row>
    <row r="838" spans="1:12" x14ac:dyDescent="0.3">
      <c r="A838" s="8">
        <v>10836</v>
      </c>
      <c r="B838" s="5" t="s">
        <v>10497</v>
      </c>
      <c r="C838" s="5" t="s">
        <v>9501</v>
      </c>
      <c r="D838" s="5" t="s">
        <v>13</v>
      </c>
      <c r="E838" s="6">
        <v>24121</v>
      </c>
      <c r="F838" s="5" t="s">
        <v>15</v>
      </c>
      <c r="G838" s="5" t="s">
        <v>258</v>
      </c>
      <c r="H838" s="6">
        <v>45472</v>
      </c>
      <c r="I838" s="5" t="s">
        <v>21</v>
      </c>
      <c r="J838" s="5" t="s">
        <v>26</v>
      </c>
      <c r="K838" s="7">
        <f ca="1">YEAR(TODAY())-YEAR(DIM_CUSTOMERS[[#This Row],[BirthDate]])</f>
        <v>58</v>
      </c>
      <c r="L838" s="8" t="str" cm="1">
        <f t="array" aca="1" ref="L838" ca="1">_xlfn.IFS(DIM_CUSTOMERS[[#This Row],[Age]]&gt;60, "60+", DIM_CUSTOMERS[[#This Row],[Age]]&gt;21, "22-59", DIM_CUSTOMERS[[#This Row],[Age]]&gt;=18, "18-21", DIM_CUSTOMERS[[#This Row],[Age]]&lt;=17, "1-18")</f>
        <v>22-59</v>
      </c>
    </row>
    <row r="839" spans="1:12" x14ac:dyDescent="0.3">
      <c r="A839" s="8">
        <v>10837</v>
      </c>
      <c r="B839" s="5" t="s">
        <v>10498</v>
      </c>
      <c r="C839" s="5" t="s">
        <v>9502</v>
      </c>
      <c r="D839" s="5" t="s">
        <v>14</v>
      </c>
      <c r="E839" s="6">
        <v>38568</v>
      </c>
      <c r="F839" s="5" t="s">
        <v>15</v>
      </c>
      <c r="G839" s="5" t="s">
        <v>252</v>
      </c>
      <c r="H839" s="6">
        <v>43894</v>
      </c>
      <c r="I839" s="5" t="s">
        <v>21</v>
      </c>
      <c r="J839" s="5" t="s">
        <v>25</v>
      </c>
      <c r="K839" s="7">
        <f ca="1">YEAR(TODAY())-YEAR(DIM_CUSTOMERS[[#This Row],[BirthDate]])</f>
        <v>19</v>
      </c>
      <c r="L839" s="8" t="str" cm="1">
        <f t="array" aca="1" ref="L839" ca="1">_xlfn.IFS(DIM_CUSTOMERS[[#This Row],[Age]]&gt;60, "60+", DIM_CUSTOMERS[[#This Row],[Age]]&gt;21, "22-59", DIM_CUSTOMERS[[#This Row],[Age]]&gt;=18, "18-21", DIM_CUSTOMERS[[#This Row],[Age]]&lt;=17, "1-18")</f>
        <v>18-21</v>
      </c>
    </row>
    <row r="840" spans="1:12" x14ac:dyDescent="0.3">
      <c r="A840" s="8">
        <v>10838</v>
      </c>
      <c r="B840" s="5" t="s">
        <v>10499</v>
      </c>
      <c r="C840" s="5" t="s">
        <v>9503</v>
      </c>
      <c r="D840" s="5" t="s">
        <v>14</v>
      </c>
      <c r="E840" s="6">
        <v>23415</v>
      </c>
      <c r="F840" s="5" t="s">
        <v>15</v>
      </c>
      <c r="G840" s="5" t="s">
        <v>251</v>
      </c>
      <c r="H840" s="6">
        <v>44785</v>
      </c>
      <c r="I840" s="5" t="s">
        <v>24</v>
      </c>
      <c r="J840" s="5" t="s">
        <v>26</v>
      </c>
      <c r="K840" s="7">
        <f ca="1">YEAR(TODAY())-YEAR(DIM_CUSTOMERS[[#This Row],[BirthDate]])</f>
        <v>60</v>
      </c>
      <c r="L840" s="8" t="str" cm="1">
        <f t="array" aca="1" ref="L840" ca="1">_xlfn.IFS(DIM_CUSTOMERS[[#This Row],[Age]]&gt;60, "60+", DIM_CUSTOMERS[[#This Row],[Age]]&gt;21, "22-59", DIM_CUSTOMERS[[#This Row],[Age]]&gt;=18, "18-21", DIM_CUSTOMERS[[#This Row],[Age]]&lt;=17, "1-18")</f>
        <v>22-59</v>
      </c>
    </row>
    <row r="841" spans="1:12" x14ac:dyDescent="0.3">
      <c r="A841" s="8">
        <v>10839</v>
      </c>
      <c r="B841" s="5" t="s">
        <v>10500</v>
      </c>
      <c r="C841" s="5" t="s">
        <v>9504</v>
      </c>
      <c r="D841" s="5" t="s">
        <v>13</v>
      </c>
      <c r="E841" s="6">
        <v>21781</v>
      </c>
      <c r="F841" s="5" t="s">
        <v>15</v>
      </c>
      <c r="G841" s="5" t="s">
        <v>253</v>
      </c>
      <c r="H841" s="6">
        <v>44851</v>
      </c>
      <c r="I841" s="5" t="s">
        <v>20</v>
      </c>
      <c r="J841" s="5" t="s">
        <v>27</v>
      </c>
      <c r="K841" s="7">
        <f ca="1">YEAR(TODAY())-YEAR(DIM_CUSTOMERS[[#This Row],[BirthDate]])</f>
        <v>65</v>
      </c>
      <c r="L841" s="8" t="str" cm="1">
        <f t="array" aca="1" ref="L841" ca="1">_xlfn.IFS(DIM_CUSTOMERS[[#This Row],[Age]]&gt;60, "60+", DIM_CUSTOMERS[[#This Row],[Age]]&gt;21, "22-59", DIM_CUSTOMERS[[#This Row],[Age]]&gt;=18, "18-21", DIM_CUSTOMERS[[#This Row],[Age]]&lt;=17, "1-18")</f>
        <v>60+</v>
      </c>
    </row>
    <row r="842" spans="1:12" x14ac:dyDescent="0.3">
      <c r="A842" s="8">
        <v>10840</v>
      </c>
      <c r="B842" s="5" t="s">
        <v>10501</v>
      </c>
      <c r="C842" s="5" t="s">
        <v>9505</v>
      </c>
      <c r="D842" s="5" t="s">
        <v>13</v>
      </c>
      <c r="E842" s="6">
        <v>25800</v>
      </c>
      <c r="F842" s="5" t="s">
        <v>15</v>
      </c>
      <c r="G842" s="5" t="s">
        <v>258</v>
      </c>
      <c r="H842" s="6">
        <v>45197</v>
      </c>
      <c r="I842" s="5" t="s">
        <v>20</v>
      </c>
      <c r="J842" s="5" t="s">
        <v>27</v>
      </c>
      <c r="K842" s="7">
        <f ca="1">YEAR(TODAY())-YEAR(DIM_CUSTOMERS[[#This Row],[BirthDate]])</f>
        <v>54</v>
      </c>
      <c r="L842" s="8" t="str" cm="1">
        <f t="array" aca="1" ref="L842" ca="1">_xlfn.IFS(DIM_CUSTOMERS[[#This Row],[Age]]&gt;60, "60+", DIM_CUSTOMERS[[#This Row],[Age]]&gt;21, "22-59", DIM_CUSTOMERS[[#This Row],[Age]]&gt;=18, "18-21", DIM_CUSTOMERS[[#This Row],[Age]]&lt;=17, "1-18")</f>
        <v>22-59</v>
      </c>
    </row>
    <row r="843" spans="1:12" x14ac:dyDescent="0.3">
      <c r="A843" s="8">
        <v>10841</v>
      </c>
      <c r="B843" s="5" t="s">
        <v>10502</v>
      </c>
      <c r="C843" s="5" t="s">
        <v>9506</v>
      </c>
      <c r="D843" s="5" t="s">
        <v>14</v>
      </c>
      <c r="E843" s="6">
        <v>34380</v>
      </c>
      <c r="F843" s="5" t="s">
        <v>15</v>
      </c>
      <c r="G843" s="5" t="s">
        <v>252</v>
      </c>
      <c r="H843" s="6">
        <v>44194</v>
      </c>
      <c r="I843" s="5" t="s">
        <v>24</v>
      </c>
      <c r="J843" s="5" t="s">
        <v>25</v>
      </c>
      <c r="K843" s="7">
        <f ca="1">YEAR(TODAY())-YEAR(DIM_CUSTOMERS[[#This Row],[BirthDate]])</f>
        <v>30</v>
      </c>
      <c r="L843" s="8" t="str" cm="1">
        <f t="array" aca="1" ref="L843" ca="1">_xlfn.IFS(DIM_CUSTOMERS[[#This Row],[Age]]&gt;60, "60+", DIM_CUSTOMERS[[#This Row],[Age]]&gt;21, "22-59", DIM_CUSTOMERS[[#This Row],[Age]]&gt;=18, "18-21", DIM_CUSTOMERS[[#This Row],[Age]]&lt;=17, "1-18")</f>
        <v>22-59</v>
      </c>
    </row>
    <row r="844" spans="1:12" x14ac:dyDescent="0.3">
      <c r="A844" s="8">
        <v>10842</v>
      </c>
      <c r="B844" s="5" t="s">
        <v>10503</v>
      </c>
      <c r="C844" s="5" t="s">
        <v>9507</v>
      </c>
      <c r="D844" s="5" t="s">
        <v>13</v>
      </c>
      <c r="E844" s="6">
        <v>36359</v>
      </c>
      <c r="F844" s="5" t="s">
        <v>15</v>
      </c>
      <c r="G844" s="5" t="s">
        <v>258</v>
      </c>
      <c r="H844" s="6">
        <v>44675</v>
      </c>
      <c r="I844" s="5" t="s">
        <v>20</v>
      </c>
      <c r="J844" s="5" t="s">
        <v>26</v>
      </c>
      <c r="K844" s="7">
        <f ca="1">YEAR(TODAY())-YEAR(DIM_CUSTOMERS[[#This Row],[BirthDate]])</f>
        <v>25</v>
      </c>
      <c r="L844" s="8" t="str" cm="1">
        <f t="array" aca="1" ref="L844" ca="1">_xlfn.IFS(DIM_CUSTOMERS[[#This Row],[Age]]&gt;60, "60+", DIM_CUSTOMERS[[#This Row],[Age]]&gt;21, "22-59", DIM_CUSTOMERS[[#This Row],[Age]]&gt;=18, "18-21", DIM_CUSTOMERS[[#This Row],[Age]]&lt;=17, "1-18")</f>
        <v>22-59</v>
      </c>
    </row>
    <row r="845" spans="1:12" x14ac:dyDescent="0.3">
      <c r="A845" s="8">
        <v>10843</v>
      </c>
      <c r="B845" s="5" t="s">
        <v>10504</v>
      </c>
      <c r="C845" s="5" t="s">
        <v>9508</v>
      </c>
      <c r="D845" s="5" t="s">
        <v>13</v>
      </c>
      <c r="E845" s="6">
        <v>16798</v>
      </c>
      <c r="F845" s="5" t="s">
        <v>15</v>
      </c>
      <c r="G845" s="5" t="s">
        <v>258</v>
      </c>
      <c r="H845" s="6">
        <v>44988</v>
      </c>
      <c r="I845" s="5" t="s">
        <v>23</v>
      </c>
      <c r="J845" s="5" t="s">
        <v>25</v>
      </c>
      <c r="K845" s="7">
        <f ca="1">YEAR(TODAY())-YEAR(DIM_CUSTOMERS[[#This Row],[BirthDate]])</f>
        <v>79</v>
      </c>
      <c r="L845" s="8" t="str" cm="1">
        <f t="array" aca="1" ref="L845" ca="1">_xlfn.IFS(DIM_CUSTOMERS[[#This Row],[Age]]&gt;60, "60+", DIM_CUSTOMERS[[#This Row],[Age]]&gt;21, "22-59", DIM_CUSTOMERS[[#This Row],[Age]]&gt;=18, "18-21", DIM_CUSTOMERS[[#This Row],[Age]]&lt;=17, "1-18")</f>
        <v>60+</v>
      </c>
    </row>
    <row r="846" spans="1:12" x14ac:dyDescent="0.3">
      <c r="A846" s="8">
        <v>10844</v>
      </c>
      <c r="B846" s="5" t="s">
        <v>10505</v>
      </c>
      <c r="C846" s="5" t="s">
        <v>9509</v>
      </c>
      <c r="D846" s="5" t="s">
        <v>13</v>
      </c>
      <c r="E846" s="6">
        <v>18425</v>
      </c>
      <c r="F846" s="5" t="s">
        <v>15</v>
      </c>
      <c r="G846" s="5" t="s">
        <v>253</v>
      </c>
      <c r="H846" s="6">
        <v>44481</v>
      </c>
      <c r="I846" s="5" t="s">
        <v>23</v>
      </c>
      <c r="J846" s="5" t="s">
        <v>26</v>
      </c>
      <c r="K846" s="7">
        <f ca="1">YEAR(TODAY())-YEAR(DIM_CUSTOMERS[[#This Row],[BirthDate]])</f>
        <v>74</v>
      </c>
      <c r="L846" s="8" t="str" cm="1">
        <f t="array" aca="1" ref="L846" ca="1">_xlfn.IFS(DIM_CUSTOMERS[[#This Row],[Age]]&gt;60, "60+", DIM_CUSTOMERS[[#This Row],[Age]]&gt;21, "22-59", DIM_CUSTOMERS[[#This Row],[Age]]&gt;=18, "18-21", DIM_CUSTOMERS[[#This Row],[Age]]&lt;=17, "1-18")</f>
        <v>60+</v>
      </c>
    </row>
    <row r="847" spans="1:12" x14ac:dyDescent="0.3">
      <c r="A847" s="8">
        <v>10845</v>
      </c>
      <c r="B847" s="5" t="s">
        <v>10506</v>
      </c>
      <c r="C847" s="5" t="s">
        <v>9510</v>
      </c>
      <c r="D847" s="5" t="s">
        <v>14</v>
      </c>
      <c r="E847" s="6">
        <v>19328</v>
      </c>
      <c r="F847" s="5" t="s">
        <v>15</v>
      </c>
      <c r="G847" s="5" t="s">
        <v>253</v>
      </c>
      <c r="H847" s="6">
        <v>44765</v>
      </c>
      <c r="I847" s="5" t="s">
        <v>21</v>
      </c>
      <c r="J847" s="5" t="s">
        <v>25</v>
      </c>
      <c r="K847" s="7">
        <f ca="1">YEAR(TODAY())-YEAR(DIM_CUSTOMERS[[#This Row],[BirthDate]])</f>
        <v>72</v>
      </c>
      <c r="L847" s="8" t="str" cm="1">
        <f t="array" aca="1" ref="L847" ca="1">_xlfn.IFS(DIM_CUSTOMERS[[#This Row],[Age]]&gt;60, "60+", DIM_CUSTOMERS[[#This Row],[Age]]&gt;21, "22-59", DIM_CUSTOMERS[[#This Row],[Age]]&gt;=18, "18-21", DIM_CUSTOMERS[[#This Row],[Age]]&lt;=17, "1-18")</f>
        <v>60+</v>
      </c>
    </row>
    <row r="848" spans="1:12" x14ac:dyDescent="0.3">
      <c r="A848" s="8">
        <v>10846</v>
      </c>
      <c r="B848" s="5" t="s">
        <v>10507</v>
      </c>
      <c r="C848" s="5" t="s">
        <v>9511</v>
      </c>
      <c r="D848" s="5" t="s">
        <v>13</v>
      </c>
      <c r="E848" s="6">
        <v>36197</v>
      </c>
      <c r="F848" s="5" t="s">
        <v>15</v>
      </c>
      <c r="G848" s="5" t="s">
        <v>253</v>
      </c>
      <c r="H848" s="6">
        <v>44213</v>
      </c>
      <c r="I848" s="5" t="s">
        <v>24</v>
      </c>
      <c r="J848" s="5" t="s">
        <v>25</v>
      </c>
      <c r="K848" s="7">
        <f ca="1">YEAR(TODAY())-YEAR(DIM_CUSTOMERS[[#This Row],[BirthDate]])</f>
        <v>25</v>
      </c>
      <c r="L848" s="8" t="str" cm="1">
        <f t="array" aca="1" ref="L848" ca="1">_xlfn.IFS(DIM_CUSTOMERS[[#This Row],[Age]]&gt;60, "60+", DIM_CUSTOMERS[[#This Row],[Age]]&gt;21, "22-59", DIM_CUSTOMERS[[#This Row],[Age]]&gt;=18, "18-21", DIM_CUSTOMERS[[#This Row],[Age]]&lt;=17, "1-18")</f>
        <v>22-59</v>
      </c>
    </row>
    <row r="849" spans="1:12" x14ac:dyDescent="0.3">
      <c r="A849" s="8">
        <v>10847</v>
      </c>
      <c r="B849" s="5" t="s">
        <v>10508</v>
      </c>
      <c r="C849" s="5" t="s">
        <v>9512</v>
      </c>
      <c r="D849" s="5" t="s">
        <v>13</v>
      </c>
      <c r="E849" s="6">
        <v>26469</v>
      </c>
      <c r="F849" s="5" t="s">
        <v>15</v>
      </c>
      <c r="G849" s="5" t="s">
        <v>253</v>
      </c>
      <c r="H849" s="6">
        <v>44699</v>
      </c>
      <c r="I849" s="5" t="s">
        <v>21</v>
      </c>
      <c r="J849" s="5" t="s">
        <v>25</v>
      </c>
      <c r="K849" s="7">
        <f ca="1">YEAR(TODAY())-YEAR(DIM_CUSTOMERS[[#This Row],[BirthDate]])</f>
        <v>52</v>
      </c>
      <c r="L849" s="8" t="str" cm="1">
        <f t="array" aca="1" ref="L849" ca="1">_xlfn.IFS(DIM_CUSTOMERS[[#This Row],[Age]]&gt;60, "60+", DIM_CUSTOMERS[[#This Row],[Age]]&gt;21, "22-59", DIM_CUSTOMERS[[#This Row],[Age]]&gt;=18, "18-21", DIM_CUSTOMERS[[#This Row],[Age]]&lt;=17, "1-18")</f>
        <v>22-59</v>
      </c>
    </row>
    <row r="850" spans="1:12" x14ac:dyDescent="0.3">
      <c r="A850" s="8">
        <v>10848</v>
      </c>
      <c r="B850" s="5" t="s">
        <v>10509</v>
      </c>
      <c r="C850" s="5" t="s">
        <v>9513</v>
      </c>
      <c r="D850" s="5" t="s">
        <v>14</v>
      </c>
      <c r="E850" s="6">
        <v>31098</v>
      </c>
      <c r="F850" s="5" t="s">
        <v>15</v>
      </c>
      <c r="G850" s="5" t="s">
        <v>251</v>
      </c>
      <c r="H850" s="6">
        <v>45039</v>
      </c>
      <c r="I850" s="5" t="s">
        <v>22</v>
      </c>
      <c r="J850" s="5" t="s">
        <v>25</v>
      </c>
      <c r="K850" s="7">
        <f ca="1">YEAR(TODAY())-YEAR(DIM_CUSTOMERS[[#This Row],[BirthDate]])</f>
        <v>39</v>
      </c>
      <c r="L850" s="8" t="str" cm="1">
        <f t="array" aca="1" ref="L850" ca="1">_xlfn.IFS(DIM_CUSTOMERS[[#This Row],[Age]]&gt;60, "60+", DIM_CUSTOMERS[[#This Row],[Age]]&gt;21, "22-59", DIM_CUSTOMERS[[#This Row],[Age]]&gt;=18, "18-21", DIM_CUSTOMERS[[#This Row],[Age]]&lt;=17, "1-18")</f>
        <v>22-59</v>
      </c>
    </row>
    <row r="851" spans="1:12" x14ac:dyDescent="0.3">
      <c r="A851" s="8">
        <v>10849</v>
      </c>
      <c r="B851" s="5" t="s">
        <v>10510</v>
      </c>
      <c r="C851" s="5" t="s">
        <v>9514</v>
      </c>
      <c r="D851" s="5" t="s">
        <v>14</v>
      </c>
      <c r="E851" s="6">
        <v>26105</v>
      </c>
      <c r="F851" s="5" t="s">
        <v>15</v>
      </c>
      <c r="G851" s="5" t="s">
        <v>252</v>
      </c>
      <c r="H851" s="6">
        <v>44379</v>
      </c>
      <c r="I851" s="5" t="s">
        <v>24</v>
      </c>
      <c r="J851" s="5" t="s">
        <v>25</v>
      </c>
      <c r="K851" s="7">
        <f ca="1">YEAR(TODAY())-YEAR(DIM_CUSTOMERS[[#This Row],[BirthDate]])</f>
        <v>53</v>
      </c>
      <c r="L851" s="8" t="str" cm="1">
        <f t="array" aca="1" ref="L851" ca="1">_xlfn.IFS(DIM_CUSTOMERS[[#This Row],[Age]]&gt;60, "60+", DIM_CUSTOMERS[[#This Row],[Age]]&gt;21, "22-59", DIM_CUSTOMERS[[#This Row],[Age]]&gt;=18, "18-21", DIM_CUSTOMERS[[#This Row],[Age]]&lt;=17, "1-18")</f>
        <v>22-59</v>
      </c>
    </row>
    <row r="852" spans="1:12" x14ac:dyDescent="0.3">
      <c r="A852" s="8">
        <v>10850</v>
      </c>
      <c r="B852" s="5" t="s">
        <v>10511</v>
      </c>
      <c r="C852" s="5" t="s">
        <v>9515</v>
      </c>
      <c r="D852" s="5" t="s">
        <v>13</v>
      </c>
      <c r="E852" s="6">
        <v>36933</v>
      </c>
      <c r="F852" s="5" t="s">
        <v>15</v>
      </c>
      <c r="G852" s="5" t="s">
        <v>253</v>
      </c>
      <c r="H852" s="6">
        <v>44345</v>
      </c>
      <c r="I852" s="5" t="s">
        <v>24</v>
      </c>
      <c r="J852" s="5" t="s">
        <v>26</v>
      </c>
      <c r="K852" s="7">
        <f ca="1">YEAR(TODAY())-YEAR(DIM_CUSTOMERS[[#This Row],[BirthDate]])</f>
        <v>23</v>
      </c>
      <c r="L852" s="8" t="str" cm="1">
        <f t="array" aca="1" ref="L852" ca="1">_xlfn.IFS(DIM_CUSTOMERS[[#This Row],[Age]]&gt;60, "60+", DIM_CUSTOMERS[[#This Row],[Age]]&gt;21, "22-59", DIM_CUSTOMERS[[#This Row],[Age]]&gt;=18, "18-21", DIM_CUSTOMERS[[#This Row],[Age]]&lt;=17, "1-18")</f>
        <v>22-59</v>
      </c>
    </row>
    <row r="853" spans="1:12" x14ac:dyDescent="0.3">
      <c r="A853" s="8">
        <v>10851</v>
      </c>
      <c r="B853" s="5" t="s">
        <v>10512</v>
      </c>
      <c r="C853" s="5" t="s">
        <v>9516</v>
      </c>
      <c r="D853" s="5" t="s">
        <v>14</v>
      </c>
      <c r="E853" s="6">
        <v>25701</v>
      </c>
      <c r="F853" s="5" t="s">
        <v>15</v>
      </c>
      <c r="G853" s="5" t="s">
        <v>258</v>
      </c>
      <c r="H853" s="6">
        <v>44994</v>
      </c>
      <c r="I853" s="5" t="s">
        <v>21</v>
      </c>
      <c r="J853" s="5" t="s">
        <v>26</v>
      </c>
      <c r="K853" s="7">
        <f ca="1">YEAR(TODAY())-YEAR(DIM_CUSTOMERS[[#This Row],[BirthDate]])</f>
        <v>54</v>
      </c>
      <c r="L853" s="8" t="str" cm="1">
        <f t="array" aca="1" ref="L853" ca="1">_xlfn.IFS(DIM_CUSTOMERS[[#This Row],[Age]]&gt;60, "60+", DIM_CUSTOMERS[[#This Row],[Age]]&gt;21, "22-59", DIM_CUSTOMERS[[#This Row],[Age]]&gt;=18, "18-21", DIM_CUSTOMERS[[#This Row],[Age]]&lt;=17, "1-18")</f>
        <v>22-59</v>
      </c>
    </row>
    <row r="854" spans="1:12" x14ac:dyDescent="0.3">
      <c r="A854" s="8">
        <v>10852</v>
      </c>
      <c r="B854" s="5" t="s">
        <v>10513</v>
      </c>
      <c r="C854" s="5" t="s">
        <v>9517</v>
      </c>
      <c r="D854" s="5" t="s">
        <v>14</v>
      </c>
      <c r="E854" s="6">
        <v>36330</v>
      </c>
      <c r="F854" s="5" t="s">
        <v>15</v>
      </c>
      <c r="G854" s="5" t="s">
        <v>253</v>
      </c>
      <c r="H854" s="6">
        <v>44948</v>
      </c>
      <c r="I854" s="5" t="s">
        <v>23</v>
      </c>
      <c r="J854" s="5" t="s">
        <v>25</v>
      </c>
      <c r="K854" s="7">
        <f ca="1">YEAR(TODAY())-YEAR(DIM_CUSTOMERS[[#This Row],[BirthDate]])</f>
        <v>25</v>
      </c>
      <c r="L854" s="8" t="str" cm="1">
        <f t="array" aca="1" ref="L854" ca="1">_xlfn.IFS(DIM_CUSTOMERS[[#This Row],[Age]]&gt;60, "60+", DIM_CUSTOMERS[[#This Row],[Age]]&gt;21, "22-59", DIM_CUSTOMERS[[#This Row],[Age]]&gt;=18, "18-21", DIM_CUSTOMERS[[#This Row],[Age]]&lt;=17, "1-18")</f>
        <v>22-59</v>
      </c>
    </row>
    <row r="855" spans="1:12" x14ac:dyDescent="0.3">
      <c r="A855" s="8">
        <v>10853</v>
      </c>
      <c r="B855" s="5" t="s">
        <v>10514</v>
      </c>
      <c r="C855" s="5" t="s">
        <v>9518</v>
      </c>
      <c r="D855" s="5" t="s">
        <v>14</v>
      </c>
      <c r="E855" s="6">
        <v>18399</v>
      </c>
      <c r="F855" s="5" t="s">
        <v>15</v>
      </c>
      <c r="G855" s="5" t="s">
        <v>252</v>
      </c>
      <c r="H855" s="6">
        <v>44924</v>
      </c>
      <c r="I855" s="5" t="s">
        <v>23</v>
      </c>
      <c r="J855" s="5" t="s">
        <v>26</v>
      </c>
      <c r="K855" s="7">
        <f ca="1">YEAR(TODAY())-YEAR(DIM_CUSTOMERS[[#This Row],[BirthDate]])</f>
        <v>74</v>
      </c>
      <c r="L855" s="8" t="str" cm="1">
        <f t="array" aca="1" ref="L855" ca="1">_xlfn.IFS(DIM_CUSTOMERS[[#This Row],[Age]]&gt;60, "60+", DIM_CUSTOMERS[[#This Row],[Age]]&gt;21, "22-59", DIM_CUSTOMERS[[#This Row],[Age]]&gt;=18, "18-21", DIM_CUSTOMERS[[#This Row],[Age]]&lt;=17, "1-18")</f>
        <v>60+</v>
      </c>
    </row>
    <row r="856" spans="1:12" x14ac:dyDescent="0.3">
      <c r="A856" s="8">
        <v>10854</v>
      </c>
      <c r="B856" s="5" t="s">
        <v>10515</v>
      </c>
      <c r="C856" s="5" t="s">
        <v>9519</v>
      </c>
      <c r="D856" s="5" t="s">
        <v>13</v>
      </c>
      <c r="E856" s="6">
        <v>32417</v>
      </c>
      <c r="F856" s="5" t="s">
        <v>15</v>
      </c>
      <c r="G856" s="5" t="s">
        <v>252</v>
      </c>
      <c r="H856" s="6">
        <v>44489</v>
      </c>
      <c r="I856" s="5" t="s">
        <v>20</v>
      </c>
      <c r="J856" s="5" t="s">
        <v>25</v>
      </c>
      <c r="K856" s="7">
        <f ca="1">YEAR(TODAY())-YEAR(DIM_CUSTOMERS[[#This Row],[BirthDate]])</f>
        <v>36</v>
      </c>
      <c r="L856" s="8" t="str" cm="1">
        <f t="array" aca="1" ref="L856" ca="1">_xlfn.IFS(DIM_CUSTOMERS[[#This Row],[Age]]&gt;60, "60+", DIM_CUSTOMERS[[#This Row],[Age]]&gt;21, "22-59", DIM_CUSTOMERS[[#This Row],[Age]]&gt;=18, "18-21", DIM_CUSTOMERS[[#This Row],[Age]]&lt;=17, "1-18")</f>
        <v>22-59</v>
      </c>
    </row>
    <row r="857" spans="1:12" x14ac:dyDescent="0.3">
      <c r="A857" s="8">
        <v>10855</v>
      </c>
      <c r="B857" s="5" t="s">
        <v>10516</v>
      </c>
      <c r="C857" s="5" t="s">
        <v>9520</v>
      </c>
      <c r="D857" s="5" t="s">
        <v>13</v>
      </c>
      <c r="E857" s="6">
        <v>38377</v>
      </c>
      <c r="F857" s="5" t="s">
        <v>15</v>
      </c>
      <c r="G857" s="5" t="s">
        <v>251</v>
      </c>
      <c r="H857" s="6">
        <v>44577</v>
      </c>
      <c r="I857" s="5" t="s">
        <v>24</v>
      </c>
      <c r="J857" s="5" t="s">
        <v>26</v>
      </c>
      <c r="K857" s="7">
        <f ca="1">YEAR(TODAY())-YEAR(DIM_CUSTOMERS[[#This Row],[BirthDate]])</f>
        <v>19</v>
      </c>
      <c r="L857" s="8" t="str" cm="1">
        <f t="array" aca="1" ref="L857" ca="1">_xlfn.IFS(DIM_CUSTOMERS[[#This Row],[Age]]&gt;60, "60+", DIM_CUSTOMERS[[#This Row],[Age]]&gt;21, "22-59", DIM_CUSTOMERS[[#This Row],[Age]]&gt;=18, "18-21", DIM_CUSTOMERS[[#This Row],[Age]]&lt;=17, "1-18")</f>
        <v>18-21</v>
      </c>
    </row>
    <row r="858" spans="1:12" x14ac:dyDescent="0.3">
      <c r="A858" s="8">
        <v>10856</v>
      </c>
      <c r="B858" s="5" t="s">
        <v>10517</v>
      </c>
      <c r="C858" s="5" t="s">
        <v>9521</v>
      </c>
      <c r="D858" s="5" t="s">
        <v>14</v>
      </c>
      <c r="E858" s="6">
        <v>28053</v>
      </c>
      <c r="F858" s="5" t="s">
        <v>15</v>
      </c>
      <c r="G858" s="5" t="s">
        <v>251</v>
      </c>
      <c r="H858" s="6">
        <v>45040</v>
      </c>
      <c r="I858" s="5" t="s">
        <v>21</v>
      </c>
      <c r="J858" s="5" t="s">
        <v>26</v>
      </c>
      <c r="K858" s="7">
        <f ca="1">YEAR(TODAY())-YEAR(DIM_CUSTOMERS[[#This Row],[BirthDate]])</f>
        <v>48</v>
      </c>
      <c r="L858" s="8" t="str" cm="1">
        <f t="array" aca="1" ref="L858" ca="1">_xlfn.IFS(DIM_CUSTOMERS[[#This Row],[Age]]&gt;60, "60+", DIM_CUSTOMERS[[#This Row],[Age]]&gt;21, "22-59", DIM_CUSTOMERS[[#This Row],[Age]]&gt;=18, "18-21", DIM_CUSTOMERS[[#This Row],[Age]]&lt;=17, "1-18")</f>
        <v>22-59</v>
      </c>
    </row>
    <row r="859" spans="1:12" x14ac:dyDescent="0.3">
      <c r="A859" s="8">
        <v>10857</v>
      </c>
      <c r="B859" s="5" t="s">
        <v>10518</v>
      </c>
      <c r="C859" s="5" t="s">
        <v>9522</v>
      </c>
      <c r="D859" s="5" t="s">
        <v>13</v>
      </c>
      <c r="E859" s="6">
        <v>33279</v>
      </c>
      <c r="F859" s="5" t="s">
        <v>15</v>
      </c>
      <c r="G859" s="5" t="s">
        <v>258</v>
      </c>
      <c r="H859" s="6">
        <v>45315</v>
      </c>
      <c r="I859" s="5" t="s">
        <v>22</v>
      </c>
      <c r="J859" s="5" t="s">
        <v>25</v>
      </c>
      <c r="K859" s="7">
        <f ca="1">YEAR(TODAY())-YEAR(DIM_CUSTOMERS[[#This Row],[BirthDate]])</f>
        <v>33</v>
      </c>
      <c r="L859" s="8" t="str" cm="1">
        <f t="array" aca="1" ref="L859" ca="1">_xlfn.IFS(DIM_CUSTOMERS[[#This Row],[Age]]&gt;60, "60+", DIM_CUSTOMERS[[#This Row],[Age]]&gt;21, "22-59", DIM_CUSTOMERS[[#This Row],[Age]]&gt;=18, "18-21", DIM_CUSTOMERS[[#This Row],[Age]]&lt;=17, "1-18")</f>
        <v>22-59</v>
      </c>
    </row>
    <row r="860" spans="1:12" x14ac:dyDescent="0.3">
      <c r="A860" s="8">
        <v>10858</v>
      </c>
      <c r="B860" s="5" t="s">
        <v>10519</v>
      </c>
      <c r="C860" s="5" t="s">
        <v>9523</v>
      </c>
      <c r="D860" s="5" t="s">
        <v>14</v>
      </c>
      <c r="E860" s="6">
        <v>25461</v>
      </c>
      <c r="F860" s="5" t="s">
        <v>15</v>
      </c>
      <c r="G860" s="5" t="s">
        <v>251</v>
      </c>
      <c r="H860" s="6">
        <v>44094</v>
      </c>
      <c r="I860" s="5" t="s">
        <v>24</v>
      </c>
      <c r="J860" s="5" t="s">
        <v>25</v>
      </c>
      <c r="K860" s="7">
        <f ca="1">YEAR(TODAY())-YEAR(DIM_CUSTOMERS[[#This Row],[BirthDate]])</f>
        <v>55</v>
      </c>
      <c r="L860" s="8" t="str" cm="1">
        <f t="array" aca="1" ref="L860" ca="1">_xlfn.IFS(DIM_CUSTOMERS[[#This Row],[Age]]&gt;60, "60+", DIM_CUSTOMERS[[#This Row],[Age]]&gt;21, "22-59", DIM_CUSTOMERS[[#This Row],[Age]]&gt;=18, "18-21", DIM_CUSTOMERS[[#This Row],[Age]]&lt;=17, "1-18")</f>
        <v>22-59</v>
      </c>
    </row>
    <row r="861" spans="1:12" x14ac:dyDescent="0.3">
      <c r="A861" s="8">
        <v>10859</v>
      </c>
      <c r="B861" s="5" t="s">
        <v>10520</v>
      </c>
      <c r="C861" s="5" t="s">
        <v>9524</v>
      </c>
      <c r="D861" s="5" t="s">
        <v>13</v>
      </c>
      <c r="E861" s="6">
        <v>24820</v>
      </c>
      <c r="F861" s="5" t="s">
        <v>15</v>
      </c>
      <c r="G861" s="5" t="s">
        <v>251</v>
      </c>
      <c r="H861" s="6">
        <v>44688</v>
      </c>
      <c r="I861" s="5" t="s">
        <v>24</v>
      </c>
      <c r="J861" s="5" t="s">
        <v>26</v>
      </c>
      <c r="K861" s="7">
        <f ca="1">YEAR(TODAY())-YEAR(DIM_CUSTOMERS[[#This Row],[BirthDate]])</f>
        <v>57</v>
      </c>
      <c r="L861" s="8" t="str" cm="1">
        <f t="array" aca="1" ref="L861" ca="1">_xlfn.IFS(DIM_CUSTOMERS[[#This Row],[Age]]&gt;60, "60+", DIM_CUSTOMERS[[#This Row],[Age]]&gt;21, "22-59", DIM_CUSTOMERS[[#This Row],[Age]]&gt;=18, "18-21", DIM_CUSTOMERS[[#This Row],[Age]]&lt;=17, "1-18")</f>
        <v>22-59</v>
      </c>
    </row>
    <row r="862" spans="1:12" x14ac:dyDescent="0.3">
      <c r="A862" s="8">
        <v>10860</v>
      </c>
      <c r="B862" s="5" t="s">
        <v>10521</v>
      </c>
      <c r="C862" s="5" t="s">
        <v>9525</v>
      </c>
      <c r="D862" s="5" t="s">
        <v>13</v>
      </c>
      <c r="E862" s="6">
        <v>23925</v>
      </c>
      <c r="F862" s="5" t="s">
        <v>15</v>
      </c>
      <c r="G862" s="5" t="s">
        <v>251</v>
      </c>
      <c r="H862" s="6">
        <v>45459</v>
      </c>
      <c r="I862" s="5" t="s">
        <v>23</v>
      </c>
      <c r="J862" s="5" t="s">
        <v>27</v>
      </c>
      <c r="K862" s="7">
        <f ca="1">YEAR(TODAY())-YEAR(DIM_CUSTOMERS[[#This Row],[BirthDate]])</f>
        <v>59</v>
      </c>
      <c r="L862" s="8" t="str" cm="1">
        <f t="array" aca="1" ref="L862" ca="1">_xlfn.IFS(DIM_CUSTOMERS[[#This Row],[Age]]&gt;60, "60+", DIM_CUSTOMERS[[#This Row],[Age]]&gt;21, "22-59", DIM_CUSTOMERS[[#This Row],[Age]]&gt;=18, "18-21", DIM_CUSTOMERS[[#This Row],[Age]]&lt;=17, "1-18")</f>
        <v>22-59</v>
      </c>
    </row>
    <row r="863" spans="1:12" x14ac:dyDescent="0.3">
      <c r="A863" s="8">
        <v>10861</v>
      </c>
      <c r="B863" s="5" t="s">
        <v>10522</v>
      </c>
      <c r="C863" s="5" t="s">
        <v>9526</v>
      </c>
      <c r="D863" s="5" t="s">
        <v>14</v>
      </c>
      <c r="E863" s="6">
        <v>25072</v>
      </c>
      <c r="F863" s="5" t="s">
        <v>15</v>
      </c>
      <c r="G863" s="5" t="s">
        <v>253</v>
      </c>
      <c r="H863" s="6">
        <v>44810</v>
      </c>
      <c r="I863" s="5" t="s">
        <v>24</v>
      </c>
      <c r="J863" s="5" t="s">
        <v>27</v>
      </c>
      <c r="K863" s="7">
        <f ca="1">YEAR(TODAY())-YEAR(DIM_CUSTOMERS[[#This Row],[BirthDate]])</f>
        <v>56</v>
      </c>
      <c r="L863" s="8" t="str" cm="1">
        <f t="array" aca="1" ref="L863" ca="1">_xlfn.IFS(DIM_CUSTOMERS[[#This Row],[Age]]&gt;60, "60+", DIM_CUSTOMERS[[#This Row],[Age]]&gt;21, "22-59", DIM_CUSTOMERS[[#This Row],[Age]]&gt;=18, "18-21", DIM_CUSTOMERS[[#This Row],[Age]]&lt;=17, "1-18")</f>
        <v>22-59</v>
      </c>
    </row>
    <row r="864" spans="1:12" x14ac:dyDescent="0.3">
      <c r="A864" s="8">
        <v>10862</v>
      </c>
      <c r="B864" s="5" t="s">
        <v>10523</v>
      </c>
      <c r="C864" s="5" t="s">
        <v>9527</v>
      </c>
      <c r="D864" s="5" t="s">
        <v>13</v>
      </c>
      <c r="E864" s="6">
        <v>17083</v>
      </c>
      <c r="F864" s="5" t="s">
        <v>15</v>
      </c>
      <c r="G864" s="5" t="s">
        <v>258</v>
      </c>
      <c r="H864" s="6">
        <v>44841</v>
      </c>
      <c r="I864" s="5" t="s">
        <v>24</v>
      </c>
      <c r="J864" s="5" t="s">
        <v>25</v>
      </c>
      <c r="K864" s="7">
        <f ca="1">YEAR(TODAY())-YEAR(DIM_CUSTOMERS[[#This Row],[BirthDate]])</f>
        <v>78</v>
      </c>
      <c r="L864" s="8" t="str" cm="1">
        <f t="array" aca="1" ref="L864" ca="1">_xlfn.IFS(DIM_CUSTOMERS[[#This Row],[Age]]&gt;60, "60+", DIM_CUSTOMERS[[#This Row],[Age]]&gt;21, "22-59", DIM_CUSTOMERS[[#This Row],[Age]]&gt;=18, "18-21", DIM_CUSTOMERS[[#This Row],[Age]]&lt;=17, "1-18")</f>
        <v>60+</v>
      </c>
    </row>
    <row r="865" spans="1:12" x14ac:dyDescent="0.3">
      <c r="A865" s="8">
        <v>10863</v>
      </c>
      <c r="B865" s="5" t="s">
        <v>10524</v>
      </c>
      <c r="C865" s="5" t="s">
        <v>9528</v>
      </c>
      <c r="D865" s="5" t="s">
        <v>13</v>
      </c>
      <c r="E865" s="6">
        <v>19185</v>
      </c>
      <c r="F865" s="5" t="s">
        <v>15</v>
      </c>
      <c r="G865" s="5" t="s">
        <v>251</v>
      </c>
      <c r="H865" s="6">
        <v>44536</v>
      </c>
      <c r="I865" s="5" t="s">
        <v>23</v>
      </c>
      <c r="J865" s="5" t="s">
        <v>25</v>
      </c>
      <c r="K865" s="7">
        <f ca="1">YEAR(TODAY())-YEAR(DIM_CUSTOMERS[[#This Row],[BirthDate]])</f>
        <v>72</v>
      </c>
      <c r="L865" s="8" t="str" cm="1">
        <f t="array" aca="1" ref="L865" ca="1">_xlfn.IFS(DIM_CUSTOMERS[[#This Row],[Age]]&gt;60, "60+", DIM_CUSTOMERS[[#This Row],[Age]]&gt;21, "22-59", DIM_CUSTOMERS[[#This Row],[Age]]&gt;=18, "18-21", DIM_CUSTOMERS[[#This Row],[Age]]&lt;=17, "1-18")</f>
        <v>60+</v>
      </c>
    </row>
    <row r="866" spans="1:12" x14ac:dyDescent="0.3">
      <c r="A866" s="8">
        <v>10864</v>
      </c>
      <c r="B866" s="5" t="s">
        <v>10525</v>
      </c>
      <c r="C866" s="5" t="s">
        <v>9529</v>
      </c>
      <c r="D866" s="5" t="s">
        <v>14</v>
      </c>
      <c r="E866" s="6">
        <v>29710</v>
      </c>
      <c r="F866" s="5" t="s">
        <v>15</v>
      </c>
      <c r="G866" s="5" t="s">
        <v>252</v>
      </c>
      <c r="H866" s="6">
        <v>45001</v>
      </c>
      <c r="I866" s="5" t="s">
        <v>23</v>
      </c>
      <c r="J866" s="5" t="s">
        <v>26</v>
      </c>
      <c r="K866" s="7">
        <f ca="1">YEAR(TODAY())-YEAR(DIM_CUSTOMERS[[#This Row],[BirthDate]])</f>
        <v>43</v>
      </c>
      <c r="L866" s="8" t="str" cm="1">
        <f t="array" aca="1" ref="L866" ca="1">_xlfn.IFS(DIM_CUSTOMERS[[#This Row],[Age]]&gt;60, "60+", DIM_CUSTOMERS[[#This Row],[Age]]&gt;21, "22-59", DIM_CUSTOMERS[[#This Row],[Age]]&gt;=18, "18-21", DIM_CUSTOMERS[[#This Row],[Age]]&lt;=17, "1-18")</f>
        <v>22-59</v>
      </c>
    </row>
    <row r="867" spans="1:12" x14ac:dyDescent="0.3">
      <c r="A867" s="8">
        <v>10865</v>
      </c>
      <c r="B867" s="5" t="s">
        <v>10526</v>
      </c>
      <c r="C867" s="5" t="s">
        <v>9530</v>
      </c>
      <c r="D867" s="5" t="s">
        <v>13</v>
      </c>
      <c r="E867" s="6">
        <v>16038</v>
      </c>
      <c r="F867" s="5" t="s">
        <v>15</v>
      </c>
      <c r="G867" s="5" t="s">
        <v>253</v>
      </c>
      <c r="H867" s="6">
        <v>44391</v>
      </c>
      <c r="I867" s="5" t="s">
        <v>24</v>
      </c>
      <c r="J867" s="5" t="s">
        <v>27</v>
      </c>
      <c r="K867" s="7">
        <f ca="1">YEAR(TODAY())-YEAR(DIM_CUSTOMERS[[#This Row],[BirthDate]])</f>
        <v>81</v>
      </c>
      <c r="L867" s="8" t="str" cm="1">
        <f t="array" aca="1" ref="L867" ca="1">_xlfn.IFS(DIM_CUSTOMERS[[#This Row],[Age]]&gt;60, "60+", DIM_CUSTOMERS[[#This Row],[Age]]&gt;21, "22-59", DIM_CUSTOMERS[[#This Row],[Age]]&gt;=18, "18-21", DIM_CUSTOMERS[[#This Row],[Age]]&lt;=17, "1-18")</f>
        <v>60+</v>
      </c>
    </row>
    <row r="868" spans="1:12" x14ac:dyDescent="0.3">
      <c r="A868" s="8">
        <v>10866</v>
      </c>
      <c r="B868" s="5" t="s">
        <v>10527</v>
      </c>
      <c r="C868" s="5" t="s">
        <v>9531</v>
      </c>
      <c r="D868" s="5" t="s">
        <v>13</v>
      </c>
      <c r="E868" s="6">
        <v>34685</v>
      </c>
      <c r="F868" s="5" t="s">
        <v>15</v>
      </c>
      <c r="G868" s="5" t="s">
        <v>253</v>
      </c>
      <c r="H868" s="6">
        <v>43931</v>
      </c>
      <c r="I868" s="5" t="s">
        <v>23</v>
      </c>
      <c r="J868" s="5" t="s">
        <v>25</v>
      </c>
      <c r="K868" s="7">
        <f ca="1">YEAR(TODAY())-YEAR(DIM_CUSTOMERS[[#This Row],[BirthDate]])</f>
        <v>30</v>
      </c>
      <c r="L868" s="8" t="str" cm="1">
        <f t="array" aca="1" ref="L868" ca="1">_xlfn.IFS(DIM_CUSTOMERS[[#This Row],[Age]]&gt;60, "60+", DIM_CUSTOMERS[[#This Row],[Age]]&gt;21, "22-59", DIM_CUSTOMERS[[#This Row],[Age]]&gt;=18, "18-21", DIM_CUSTOMERS[[#This Row],[Age]]&lt;=17, "1-18")</f>
        <v>22-59</v>
      </c>
    </row>
    <row r="869" spans="1:12" x14ac:dyDescent="0.3">
      <c r="A869" s="8">
        <v>10867</v>
      </c>
      <c r="B869" s="5" t="s">
        <v>10528</v>
      </c>
      <c r="C869" s="5" t="s">
        <v>9532</v>
      </c>
      <c r="D869" s="5" t="s">
        <v>13</v>
      </c>
      <c r="E869" s="6">
        <v>20294</v>
      </c>
      <c r="F869" s="5" t="s">
        <v>15</v>
      </c>
      <c r="G869" s="5" t="s">
        <v>251</v>
      </c>
      <c r="H869" s="6">
        <v>44405</v>
      </c>
      <c r="I869" s="5" t="s">
        <v>24</v>
      </c>
      <c r="J869" s="5" t="s">
        <v>26</v>
      </c>
      <c r="K869" s="7">
        <f ca="1">YEAR(TODAY())-YEAR(DIM_CUSTOMERS[[#This Row],[BirthDate]])</f>
        <v>69</v>
      </c>
      <c r="L869" s="8" t="str" cm="1">
        <f t="array" aca="1" ref="L869" ca="1">_xlfn.IFS(DIM_CUSTOMERS[[#This Row],[Age]]&gt;60, "60+", DIM_CUSTOMERS[[#This Row],[Age]]&gt;21, "22-59", DIM_CUSTOMERS[[#This Row],[Age]]&gt;=18, "18-21", DIM_CUSTOMERS[[#This Row],[Age]]&lt;=17, "1-18")</f>
        <v>60+</v>
      </c>
    </row>
    <row r="870" spans="1:12" x14ac:dyDescent="0.3">
      <c r="A870" s="8">
        <v>10868</v>
      </c>
      <c r="B870" s="5" t="s">
        <v>10529</v>
      </c>
      <c r="C870" s="5" t="s">
        <v>9533</v>
      </c>
      <c r="D870" s="5" t="s">
        <v>14</v>
      </c>
      <c r="E870" s="6">
        <v>32958</v>
      </c>
      <c r="F870" s="5" t="s">
        <v>15</v>
      </c>
      <c r="G870" s="5" t="s">
        <v>252</v>
      </c>
      <c r="H870" s="6">
        <v>45186</v>
      </c>
      <c r="I870" s="5" t="s">
        <v>20</v>
      </c>
      <c r="J870" s="5" t="s">
        <v>26</v>
      </c>
      <c r="K870" s="7">
        <f ca="1">YEAR(TODAY())-YEAR(DIM_CUSTOMERS[[#This Row],[BirthDate]])</f>
        <v>34</v>
      </c>
      <c r="L870" s="8" t="str" cm="1">
        <f t="array" aca="1" ref="L870" ca="1">_xlfn.IFS(DIM_CUSTOMERS[[#This Row],[Age]]&gt;60, "60+", DIM_CUSTOMERS[[#This Row],[Age]]&gt;21, "22-59", DIM_CUSTOMERS[[#This Row],[Age]]&gt;=18, "18-21", DIM_CUSTOMERS[[#This Row],[Age]]&lt;=17, "1-18")</f>
        <v>22-59</v>
      </c>
    </row>
    <row r="871" spans="1:12" x14ac:dyDescent="0.3">
      <c r="A871" s="8">
        <v>10869</v>
      </c>
      <c r="B871" s="5" t="s">
        <v>10530</v>
      </c>
      <c r="C871" s="5" t="s">
        <v>9534</v>
      </c>
      <c r="D871" s="5" t="s">
        <v>13</v>
      </c>
      <c r="E871" s="6">
        <v>31355</v>
      </c>
      <c r="F871" s="5" t="s">
        <v>15</v>
      </c>
      <c r="G871" s="5" t="s">
        <v>253</v>
      </c>
      <c r="H871" s="6">
        <v>45430</v>
      </c>
      <c r="I871" s="5" t="s">
        <v>23</v>
      </c>
      <c r="J871" s="5" t="s">
        <v>25</v>
      </c>
      <c r="K871" s="7">
        <f ca="1">YEAR(TODAY())-YEAR(DIM_CUSTOMERS[[#This Row],[BirthDate]])</f>
        <v>39</v>
      </c>
      <c r="L871" s="8" t="str" cm="1">
        <f t="array" aca="1" ref="L871" ca="1">_xlfn.IFS(DIM_CUSTOMERS[[#This Row],[Age]]&gt;60, "60+", DIM_CUSTOMERS[[#This Row],[Age]]&gt;21, "22-59", DIM_CUSTOMERS[[#This Row],[Age]]&gt;=18, "18-21", DIM_CUSTOMERS[[#This Row],[Age]]&lt;=17, "1-18")</f>
        <v>22-59</v>
      </c>
    </row>
    <row r="872" spans="1:12" x14ac:dyDescent="0.3">
      <c r="A872" s="8">
        <v>10870</v>
      </c>
      <c r="B872" s="5" t="s">
        <v>10531</v>
      </c>
      <c r="C872" s="5" t="s">
        <v>9535</v>
      </c>
      <c r="D872" s="5" t="s">
        <v>14</v>
      </c>
      <c r="E872" s="6">
        <v>20983</v>
      </c>
      <c r="F872" s="5" t="s">
        <v>15</v>
      </c>
      <c r="G872" s="5" t="s">
        <v>252</v>
      </c>
      <c r="H872" s="6">
        <v>45539</v>
      </c>
      <c r="I872" s="5" t="s">
        <v>23</v>
      </c>
      <c r="J872" s="5" t="s">
        <v>25</v>
      </c>
      <c r="K872" s="7">
        <f ca="1">YEAR(TODAY())-YEAR(DIM_CUSTOMERS[[#This Row],[BirthDate]])</f>
        <v>67</v>
      </c>
      <c r="L872" s="8" t="str" cm="1">
        <f t="array" aca="1" ref="L872" ca="1">_xlfn.IFS(DIM_CUSTOMERS[[#This Row],[Age]]&gt;60, "60+", DIM_CUSTOMERS[[#This Row],[Age]]&gt;21, "22-59", DIM_CUSTOMERS[[#This Row],[Age]]&gt;=18, "18-21", DIM_CUSTOMERS[[#This Row],[Age]]&lt;=17, "1-18")</f>
        <v>60+</v>
      </c>
    </row>
    <row r="873" spans="1:12" x14ac:dyDescent="0.3">
      <c r="A873" s="8">
        <v>10871</v>
      </c>
      <c r="B873" s="5" t="s">
        <v>10532</v>
      </c>
      <c r="C873" s="5" t="s">
        <v>9536</v>
      </c>
      <c r="D873" s="5" t="s">
        <v>13</v>
      </c>
      <c r="E873" s="6">
        <v>24068</v>
      </c>
      <c r="F873" s="5" t="s">
        <v>15</v>
      </c>
      <c r="G873" s="5" t="s">
        <v>251</v>
      </c>
      <c r="H873" s="6">
        <v>43891</v>
      </c>
      <c r="I873" s="5" t="s">
        <v>23</v>
      </c>
      <c r="J873" s="5" t="s">
        <v>27</v>
      </c>
      <c r="K873" s="7">
        <f ca="1">YEAR(TODAY())-YEAR(DIM_CUSTOMERS[[#This Row],[BirthDate]])</f>
        <v>59</v>
      </c>
      <c r="L873" s="8" t="str" cm="1">
        <f t="array" aca="1" ref="L873" ca="1">_xlfn.IFS(DIM_CUSTOMERS[[#This Row],[Age]]&gt;60, "60+", DIM_CUSTOMERS[[#This Row],[Age]]&gt;21, "22-59", DIM_CUSTOMERS[[#This Row],[Age]]&gt;=18, "18-21", DIM_CUSTOMERS[[#This Row],[Age]]&lt;=17, "1-18")</f>
        <v>22-59</v>
      </c>
    </row>
    <row r="874" spans="1:12" x14ac:dyDescent="0.3">
      <c r="A874" s="8">
        <v>10872</v>
      </c>
      <c r="B874" s="5" t="s">
        <v>10533</v>
      </c>
      <c r="C874" s="5" t="s">
        <v>9537</v>
      </c>
      <c r="D874" s="5" t="s">
        <v>14</v>
      </c>
      <c r="E874" s="6">
        <v>20656</v>
      </c>
      <c r="F874" s="5" t="s">
        <v>15</v>
      </c>
      <c r="G874" s="5" t="s">
        <v>251</v>
      </c>
      <c r="H874" s="6">
        <v>44236</v>
      </c>
      <c r="I874" s="5" t="s">
        <v>24</v>
      </c>
      <c r="J874" s="5" t="s">
        <v>25</v>
      </c>
      <c r="K874" s="7">
        <f ca="1">YEAR(TODAY())-YEAR(DIM_CUSTOMERS[[#This Row],[BirthDate]])</f>
        <v>68</v>
      </c>
      <c r="L874" s="8" t="str" cm="1">
        <f t="array" aca="1" ref="L874" ca="1">_xlfn.IFS(DIM_CUSTOMERS[[#This Row],[Age]]&gt;60, "60+", DIM_CUSTOMERS[[#This Row],[Age]]&gt;21, "22-59", DIM_CUSTOMERS[[#This Row],[Age]]&gt;=18, "18-21", DIM_CUSTOMERS[[#This Row],[Age]]&lt;=17, "1-18")</f>
        <v>60+</v>
      </c>
    </row>
    <row r="875" spans="1:12" x14ac:dyDescent="0.3">
      <c r="A875" s="8">
        <v>10873</v>
      </c>
      <c r="B875" s="5" t="s">
        <v>10534</v>
      </c>
      <c r="C875" s="5" t="s">
        <v>9538</v>
      </c>
      <c r="D875" s="5" t="s">
        <v>13</v>
      </c>
      <c r="E875" s="6">
        <v>24047</v>
      </c>
      <c r="F875" s="5" t="s">
        <v>15</v>
      </c>
      <c r="G875" s="5" t="s">
        <v>253</v>
      </c>
      <c r="H875" s="6">
        <v>45352</v>
      </c>
      <c r="I875" s="5" t="s">
        <v>20</v>
      </c>
      <c r="J875" s="5" t="s">
        <v>26</v>
      </c>
      <c r="K875" s="7">
        <f ca="1">YEAR(TODAY())-YEAR(DIM_CUSTOMERS[[#This Row],[BirthDate]])</f>
        <v>59</v>
      </c>
      <c r="L875" s="8" t="str" cm="1">
        <f t="array" aca="1" ref="L875" ca="1">_xlfn.IFS(DIM_CUSTOMERS[[#This Row],[Age]]&gt;60, "60+", DIM_CUSTOMERS[[#This Row],[Age]]&gt;21, "22-59", DIM_CUSTOMERS[[#This Row],[Age]]&gt;=18, "18-21", DIM_CUSTOMERS[[#This Row],[Age]]&lt;=17, "1-18")</f>
        <v>22-59</v>
      </c>
    </row>
    <row r="876" spans="1:12" x14ac:dyDescent="0.3">
      <c r="A876" s="8">
        <v>10874</v>
      </c>
      <c r="B876" s="5" t="s">
        <v>10535</v>
      </c>
      <c r="C876" s="5" t="s">
        <v>9539</v>
      </c>
      <c r="D876" s="5" t="s">
        <v>13</v>
      </c>
      <c r="E876" s="6">
        <v>28425</v>
      </c>
      <c r="F876" s="5" t="s">
        <v>15</v>
      </c>
      <c r="G876" s="5" t="s">
        <v>253</v>
      </c>
      <c r="H876" s="6">
        <v>43867</v>
      </c>
      <c r="I876" s="5" t="s">
        <v>20</v>
      </c>
      <c r="J876" s="5" t="s">
        <v>25</v>
      </c>
      <c r="K876" s="7">
        <f ca="1">YEAR(TODAY())-YEAR(DIM_CUSTOMERS[[#This Row],[BirthDate]])</f>
        <v>47</v>
      </c>
      <c r="L876" s="8" t="str" cm="1">
        <f t="array" aca="1" ref="L876" ca="1">_xlfn.IFS(DIM_CUSTOMERS[[#This Row],[Age]]&gt;60, "60+", DIM_CUSTOMERS[[#This Row],[Age]]&gt;21, "22-59", DIM_CUSTOMERS[[#This Row],[Age]]&gt;=18, "18-21", DIM_CUSTOMERS[[#This Row],[Age]]&lt;=17, "1-18")</f>
        <v>22-59</v>
      </c>
    </row>
    <row r="877" spans="1:12" x14ac:dyDescent="0.3">
      <c r="A877" s="8">
        <v>10875</v>
      </c>
      <c r="B877" s="5" t="s">
        <v>10536</v>
      </c>
      <c r="C877" s="5" t="s">
        <v>9540</v>
      </c>
      <c r="D877" s="5" t="s">
        <v>14</v>
      </c>
      <c r="E877" s="6">
        <v>20959</v>
      </c>
      <c r="F877" s="5" t="s">
        <v>15</v>
      </c>
      <c r="G877" s="5" t="s">
        <v>251</v>
      </c>
      <c r="H877" s="6">
        <v>44741</v>
      </c>
      <c r="I877" s="5" t="s">
        <v>21</v>
      </c>
      <c r="J877" s="5" t="s">
        <v>27</v>
      </c>
      <c r="K877" s="7">
        <f ca="1">YEAR(TODAY())-YEAR(DIM_CUSTOMERS[[#This Row],[BirthDate]])</f>
        <v>67</v>
      </c>
      <c r="L877" s="8" t="str" cm="1">
        <f t="array" aca="1" ref="L877" ca="1">_xlfn.IFS(DIM_CUSTOMERS[[#This Row],[Age]]&gt;60, "60+", DIM_CUSTOMERS[[#This Row],[Age]]&gt;21, "22-59", DIM_CUSTOMERS[[#This Row],[Age]]&gt;=18, "18-21", DIM_CUSTOMERS[[#This Row],[Age]]&lt;=17, "1-18")</f>
        <v>60+</v>
      </c>
    </row>
    <row r="878" spans="1:12" x14ac:dyDescent="0.3">
      <c r="A878" s="8">
        <v>10876</v>
      </c>
      <c r="B878" s="5" t="s">
        <v>10537</v>
      </c>
      <c r="C878" s="5" t="s">
        <v>9541</v>
      </c>
      <c r="D878" s="5" t="s">
        <v>14</v>
      </c>
      <c r="E878" s="6">
        <v>20240</v>
      </c>
      <c r="F878" s="5" t="s">
        <v>15</v>
      </c>
      <c r="G878" s="5" t="s">
        <v>258</v>
      </c>
      <c r="H878" s="6">
        <v>45188</v>
      </c>
      <c r="I878" s="5" t="s">
        <v>22</v>
      </c>
      <c r="J878" s="5" t="s">
        <v>25</v>
      </c>
      <c r="K878" s="7">
        <f ca="1">YEAR(TODAY())-YEAR(DIM_CUSTOMERS[[#This Row],[BirthDate]])</f>
        <v>69</v>
      </c>
      <c r="L878" s="8" t="str" cm="1">
        <f t="array" aca="1" ref="L878" ca="1">_xlfn.IFS(DIM_CUSTOMERS[[#This Row],[Age]]&gt;60, "60+", DIM_CUSTOMERS[[#This Row],[Age]]&gt;21, "22-59", DIM_CUSTOMERS[[#This Row],[Age]]&gt;=18, "18-21", DIM_CUSTOMERS[[#This Row],[Age]]&lt;=17, "1-18")</f>
        <v>60+</v>
      </c>
    </row>
    <row r="879" spans="1:12" x14ac:dyDescent="0.3">
      <c r="A879" s="8">
        <v>10877</v>
      </c>
      <c r="B879" s="5" t="s">
        <v>10538</v>
      </c>
      <c r="C879" s="5" t="s">
        <v>9542</v>
      </c>
      <c r="D879" s="5" t="s">
        <v>14</v>
      </c>
      <c r="E879" s="6">
        <v>20441</v>
      </c>
      <c r="F879" s="5" t="s">
        <v>15</v>
      </c>
      <c r="G879" s="5" t="s">
        <v>251</v>
      </c>
      <c r="H879" s="6">
        <v>44319</v>
      </c>
      <c r="I879" s="5" t="s">
        <v>24</v>
      </c>
      <c r="J879" s="5" t="s">
        <v>25</v>
      </c>
      <c r="K879" s="7">
        <f ca="1">YEAR(TODAY())-YEAR(DIM_CUSTOMERS[[#This Row],[BirthDate]])</f>
        <v>69</v>
      </c>
      <c r="L879" s="8" t="str" cm="1">
        <f t="array" aca="1" ref="L879" ca="1">_xlfn.IFS(DIM_CUSTOMERS[[#This Row],[Age]]&gt;60, "60+", DIM_CUSTOMERS[[#This Row],[Age]]&gt;21, "22-59", DIM_CUSTOMERS[[#This Row],[Age]]&gt;=18, "18-21", DIM_CUSTOMERS[[#This Row],[Age]]&lt;=17, "1-18")</f>
        <v>60+</v>
      </c>
    </row>
    <row r="880" spans="1:12" x14ac:dyDescent="0.3">
      <c r="A880" s="8">
        <v>10878</v>
      </c>
      <c r="B880" s="5" t="s">
        <v>10539</v>
      </c>
      <c r="C880" s="5" t="s">
        <v>9543</v>
      </c>
      <c r="D880" s="5" t="s">
        <v>13</v>
      </c>
      <c r="E880" s="6">
        <v>29310</v>
      </c>
      <c r="F880" s="5" t="s">
        <v>15</v>
      </c>
      <c r="G880" s="5" t="s">
        <v>253</v>
      </c>
      <c r="H880" s="6">
        <v>44866</v>
      </c>
      <c r="I880" s="5" t="s">
        <v>23</v>
      </c>
      <c r="J880" s="5" t="s">
        <v>27</v>
      </c>
      <c r="K880" s="7">
        <f ca="1">YEAR(TODAY())-YEAR(DIM_CUSTOMERS[[#This Row],[BirthDate]])</f>
        <v>44</v>
      </c>
      <c r="L880" s="8" t="str" cm="1">
        <f t="array" aca="1" ref="L880" ca="1">_xlfn.IFS(DIM_CUSTOMERS[[#This Row],[Age]]&gt;60, "60+", DIM_CUSTOMERS[[#This Row],[Age]]&gt;21, "22-59", DIM_CUSTOMERS[[#This Row],[Age]]&gt;=18, "18-21", DIM_CUSTOMERS[[#This Row],[Age]]&lt;=17, "1-18")</f>
        <v>22-59</v>
      </c>
    </row>
    <row r="881" spans="1:12" x14ac:dyDescent="0.3">
      <c r="A881" s="8">
        <v>10879</v>
      </c>
      <c r="B881" s="5" t="s">
        <v>10540</v>
      </c>
      <c r="C881" s="5" t="s">
        <v>9544</v>
      </c>
      <c r="D881" s="5" t="s">
        <v>13</v>
      </c>
      <c r="E881" s="6">
        <v>18029</v>
      </c>
      <c r="F881" s="5" t="s">
        <v>15</v>
      </c>
      <c r="G881" s="5" t="s">
        <v>258</v>
      </c>
      <c r="H881" s="6">
        <v>44646</v>
      </c>
      <c r="I881" s="5" t="s">
        <v>24</v>
      </c>
      <c r="J881" s="5" t="s">
        <v>25</v>
      </c>
      <c r="K881" s="7">
        <f ca="1">YEAR(TODAY())-YEAR(DIM_CUSTOMERS[[#This Row],[BirthDate]])</f>
        <v>75</v>
      </c>
      <c r="L881" s="8" t="str" cm="1">
        <f t="array" aca="1" ref="L881" ca="1">_xlfn.IFS(DIM_CUSTOMERS[[#This Row],[Age]]&gt;60, "60+", DIM_CUSTOMERS[[#This Row],[Age]]&gt;21, "22-59", DIM_CUSTOMERS[[#This Row],[Age]]&gt;=18, "18-21", DIM_CUSTOMERS[[#This Row],[Age]]&lt;=17, "1-18")</f>
        <v>60+</v>
      </c>
    </row>
    <row r="882" spans="1:12" x14ac:dyDescent="0.3">
      <c r="A882" s="8">
        <v>10880</v>
      </c>
      <c r="B882" s="5" t="s">
        <v>10541</v>
      </c>
      <c r="C882" s="5" t="s">
        <v>9545</v>
      </c>
      <c r="D882" s="5" t="s">
        <v>14</v>
      </c>
      <c r="E882" s="6">
        <v>20446</v>
      </c>
      <c r="F882" s="5" t="s">
        <v>15</v>
      </c>
      <c r="G882" s="5" t="s">
        <v>252</v>
      </c>
      <c r="H882" s="6">
        <v>45394</v>
      </c>
      <c r="I882" s="5" t="s">
        <v>21</v>
      </c>
      <c r="J882" s="5" t="s">
        <v>25</v>
      </c>
      <c r="K882" s="7">
        <f ca="1">YEAR(TODAY())-YEAR(DIM_CUSTOMERS[[#This Row],[BirthDate]])</f>
        <v>69</v>
      </c>
      <c r="L882" s="8" t="str" cm="1">
        <f t="array" aca="1" ref="L882" ca="1">_xlfn.IFS(DIM_CUSTOMERS[[#This Row],[Age]]&gt;60, "60+", DIM_CUSTOMERS[[#This Row],[Age]]&gt;21, "22-59", DIM_CUSTOMERS[[#This Row],[Age]]&gt;=18, "18-21", DIM_CUSTOMERS[[#This Row],[Age]]&lt;=17, "1-18")</f>
        <v>60+</v>
      </c>
    </row>
    <row r="883" spans="1:12" x14ac:dyDescent="0.3">
      <c r="A883" s="8">
        <v>10881</v>
      </c>
      <c r="B883" s="5" t="s">
        <v>10542</v>
      </c>
      <c r="C883" s="5" t="s">
        <v>9546</v>
      </c>
      <c r="D883" s="5" t="s">
        <v>14</v>
      </c>
      <c r="E883" s="6">
        <v>19128</v>
      </c>
      <c r="F883" s="5" t="s">
        <v>15</v>
      </c>
      <c r="G883" s="5" t="s">
        <v>253</v>
      </c>
      <c r="H883" s="6">
        <v>44118</v>
      </c>
      <c r="I883" s="5" t="s">
        <v>21</v>
      </c>
      <c r="J883" s="5" t="s">
        <v>25</v>
      </c>
      <c r="K883" s="7">
        <f ca="1">YEAR(TODAY())-YEAR(DIM_CUSTOMERS[[#This Row],[BirthDate]])</f>
        <v>72</v>
      </c>
      <c r="L883" s="8" t="str" cm="1">
        <f t="array" aca="1" ref="L883" ca="1">_xlfn.IFS(DIM_CUSTOMERS[[#This Row],[Age]]&gt;60, "60+", DIM_CUSTOMERS[[#This Row],[Age]]&gt;21, "22-59", DIM_CUSTOMERS[[#This Row],[Age]]&gt;=18, "18-21", DIM_CUSTOMERS[[#This Row],[Age]]&lt;=17, "1-18")</f>
        <v>60+</v>
      </c>
    </row>
    <row r="884" spans="1:12" x14ac:dyDescent="0.3">
      <c r="A884" s="8">
        <v>10882</v>
      </c>
      <c r="B884" s="5" t="s">
        <v>10543</v>
      </c>
      <c r="C884" s="5" t="s">
        <v>9547</v>
      </c>
      <c r="D884" s="5" t="s">
        <v>13</v>
      </c>
      <c r="E884" s="6">
        <v>35554</v>
      </c>
      <c r="F884" s="5" t="s">
        <v>15</v>
      </c>
      <c r="G884" s="5" t="s">
        <v>252</v>
      </c>
      <c r="H884" s="6">
        <v>45127</v>
      </c>
      <c r="I884" s="5" t="s">
        <v>22</v>
      </c>
      <c r="J884" s="5" t="s">
        <v>26</v>
      </c>
      <c r="K884" s="7">
        <f ca="1">YEAR(TODAY())-YEAR(DIM_CUSTOMERS[[#This Row],[BirthDate]])</f>
        <v>27</v>
      </c>
      <c r="L884" s="8" t="str" cm="1">
        <f t="array" aca="1" ref="L884" ca="1">_xlfn.IFS(DIM_CUSTOMERS[[#This Row],[Age]]&gt;60, "60+", DIM_CUSTOMERS[[#This Row],[Age]]&gt;21, "22-59", DIM_CUSTOMERS[[#This Row],[Age]]&gt;=18, "18-21", DIM_CUSTOMERS[[#This Row],[Age]]&lt;=17, "1-18")</f>
        <v>22-59</v>
      </c>
    </row>
    <row r="885" spans="1:12" x14ac:dyDescent="0.3">
      <c r="A885" s="8">
        <v>10883</v>
      </c>
      <c r="B885" s="5" t="s">
        <v>10544</v>
      </c>
      <c r="C885" s="5" t="s">
        <v>9548</v>
      </c>
      <c r="D885" s="5" t="s">
        <v>13</v>
      </c>
      <c r="E885" s="6">
        <v>36803</v>
      </c>
      <c r="F885" s="5" t="s">
        <v>15</v>
      </c>
      <c r="G885" s="5" t="s">
        <v>251</v>
      </c>
      <c r="H885" s="6">
        <v>44234</v>
      </c>
      <c r="I885" s="5" t="s">
        <v>21</v>
      </c>
      <c r="J885" s="5" t="s">
        <v>25</v>
      </c>
      <c r="K885" s="7">
        <f ca="1">YEAR(TODAY())-YEAR(DIM_CUSTOMERS[[#This Row],[BirthDate]])</f>
        <v>24</v>
      </c>
      <c r="L885" s="8" t="str" cm="1">
        <f t="array" aca="1" ref="L885" ca="1">_xlfn.IFS(DIM_CUSTOMERS[[#This Row],[Age]]&gt;60, "60+", DIM_CUSTOMERS[[#This Row],[Age]]&gt;21, "22-59", DIM_CUSTOMERS[[#This Row],[Age]]&gt;=18, "18-21", DIM_CUSTOMERS[[#This Row],[Age]]&lt;=17, "1-18")</f>
        <v>22-59</v>
      </c>
    </row>
    <row r="886" spans="1:12" x14ac:dyDescent="0.3">
      <c r="A886" s="8">
        <v>10884</v>
      </c>
      <c r="B886" s="5" t="s">
        <v>10545</v>
      </c>
      <c r="C886" s="5" t="s">
        <v>9549</v>
      </c>
      <c r="D886" s="5" t="s">
        <v>13</v>
      </c>
      <c r="E886" s="6">
        <v>16110</v>
      </c>
      <c r="F886" s="5" t="s">
        <v>15</v>
      </c>
      <c r="G886" s="5" t="s">
        <v>253</v>
      </c>
      <c r="H886" s="6">
        <v>44331</v>
      </c>
      <c r="I886" s="5" t="s">
        <v>20</v>
      </c>
      <c r="J886" s="5" t="s">
        <v>27</v>
      </c>
      <c r="K886" s="7">
        <f ca="1">YEAR(TODAY())-YEAR(DIM_CUSTOMERS[[#This Row],[BirthDate]])</f>
        <v>80</v>
      </c>
      <c r="L886" s="8" t="str" cm="1">
        <f t="array" aca="1" ref="L886" ca="1">_xlfn.IFS(DIM_CUSTOMERS[[#This Row],[Age]]&gt;60, "60+", DIM_CUSTOMERS[[#This Row],[Age]]&gt;21, "22-59", DIM_CUSTOMERS[[#This Row],[Age]]&gt;=18, "18-21", DIM_CUSTOMERS[[#This Row],[Age]]&lt;=17, "1-18")</f>
        <v>60+</v>
      </c>
    </row>
    <row r="887" spans="1:12" x14ac:dyDescent="0.3">
      <c r="A887" s="8">
        <v>10885</v>
      </c>
      <c r="B887" s="5" t="s">
        <v>10546</v>
      </c>
      <c r="C887" s="5" t="s">
        <v>9550</v>
      </c>
      <c r="D887" s="5" t="s">
        <v>14</v>
      </c>
      <c r="E887" s="6">
        <v>26202</v>
      </c>
      <c r="F887" s="5" t="s">
        <v>15</v>
      </c>
      <c r="G887" s="5" t="s">
        <v>258</v>
      </c>
      <c r="H887" s="6">
        <v>44640</v>
      </c>
      <c r="I887" s="5" t="s">
        <v>20</v>
      </c>
      <c r="J887" s="5" t="s">
        <v>26</v>
      </c>
      <c r="K887" s="7">
        <f ca="1">YEAR(TODAY())-YEAR(DIM_CUSTOMERS[[#This Row],[BirthDate]])</f>
        <v>53</v>
      </c>
      <c r="L887" s="8" t="str" cm="1">
        <f t="array" aca="1" ref="L887" ca="1">_xlfn.IFS(DIM_CUSTOMERS[[#This Row],[Age]]&gt;60, "60+", DIM_CUSTOMERS[[#This Row],[Age]]&gt;21, "22-59", DIM_CUSTOMERS[[#This Row],[Age]]&gt;=18, "18-21", DIM_CUSTOMERS[[#This Row],[Age]]&lt;=17, "1-18")</f>
        <v>22-59</v>
      </c>
    </row>
    <row r="888" spans="1:12" x14ac:dyDescent="0.3">
      <c r="A888" s="8">
        <v>10886</v>
      </c>
      <c r="B888" s="5" t="s">
        <v>10547</v>
      </c>
      <c r="C888" s="5" t="s">
        <v>9551</v>
      </c>
      <c r="D888" s="5" t="s">
        <v>14</v>
      </c>
      <c r="E888" s="6">
        <v>37090</v>
      </c>
      <c r="F888" s="5" t="s">
        <v>15</v>
      </c>
      <c r="G888" s="5" t="s">
        <v>252</v>
      </c>
      <c r="H888" s="6">
        <v>45165</v>
      </c>
      <c r="I888" s="5" t="s">
        <v>21</v>
      </c>
      <c r="J888" s="5" t="s">
        <v>26</v>
      </c>
      <c r="K888" s="7">
        <f ca="1">YEAR(TODAY())-YEAR(DIM_CUSTOMERS[[#This Row],[BirthDate]])</f>
        <v>23</v>
      </c>
      <c r="L888" s="8" t="str" cm="1">
        <f t="array" aca="1" ref="L888" ca="1">_xlfn.IFS(DIM_CUSTOMERS[[#This Row],[Age]]&gt;60, "60+", DIM_CUSTOMERS[[#This Row],[Age]]&gt;21, "22-59", DIM_CUSTOMERS[[#This Row],[Age]]&gt;=18, "18-21", DIM_CUSTOMERS[[#This Row],[Age]]&lt;=17, "1-18")</f>
        <v>22-59</v>
      </c>
    </row>
    <row r="889" spans="1:12" x14ac:dyDescent="0.3">
      <c r="A889" s="8">
        <v>10887</v>
      </c>
      <c r="B889" s="5" t="s">
        <v>10548</v>
      </c>
      <c r="C889" s="5" t="s">
        <v>9552</v>
      </c>
      <c r="D889" s="5" t="s">
        <v>14</v>
      </c>
      <c r="E889" s="6">
        <v>24694</v>
      </c>
      <c r="F889" s="5" t="s">
        <v>15</v>
      </c>
      <c r="G889" s="5" t="s">
        <v>251</v>
      </c>
      <c r="H889" s="6">
        <v>43866</v>
      </c>
      <c r="I889" s="5" t="s">
        <v>23</v>
      </c>
      <c r="J889" s="5" t="s">
        <v>25</v>
      </c>
      <c r="K889" s="7">
        <f ca="1">YEAR(TODAY())-YEAR(DIM_CUSTOMERS[[#This Row],[BirthDate]])</f>
        <v>57</v>
      </c>
      <c r="L889" s="8" t="str" cm="1">
        <f t="array" aca="1" ref="L889" ca="1">_xlfn.IFS(DIM_CUSTOMERS[[#This Row],[Age]]&gt;60, "60+", DIM_CUSTOMERS[[#This Row],[Age]]&gt;21, "22-59", DIM_CUSTOMERS[[#This Row],[Age]]&gt;=18, "18-21", DIM_CUSTOMERS[[#This Row],[Age]]&lt;=17, "1-18")</f>
        <v>22-59</v>
      </c>
    </row>
    <row r="890" spans="1:12" x14ac:dyDescent="0.3">
      <c r="A890" s="8">
        <v>10888</v>
      </c>
      <c r="B890" s="5" t="s">
        <v>10549</v>
      </c>
      <c r="C890" s="5" t="s">
        <v>9553</v>
      </c>
      <c r="D890" s="5" t="s">
        <v>14</v>
      </c>
      <c r="E890" s="6">
        <v>18245</v>
      </c>
      <c r="F890" s="5" t="s">
        <v>15</v>
      </c>
      <c r="G890" s="5" t="s">
        <v>251</v>
      </c>
      <c r="H890" s="6">
        <v>44425</v>
      </c>
      <c r="I890" s="5" t="s">
        <v>24</v>
      </c>
      <c r="J890" s="5" t="s">
        <v>27</v>
      </c>
      <c r="K890" s="7">
        <f ca="1">YEAR(TODAY())-YEAR(DIM_CUSTOMERS[[#This Row],[BirthDate]])</f>
        <v>75</v>
      </c>
      <c r="L890" s="8" t="str" cm="1">
        <f t="array" aca="1" ref="L890" ca="1">_xlfn.IFS(DIM_CUSTOMERS[[#This Row],[Age]]&gt;60, "60+", DIM_CUSTOMERS[[#This Row],[Age]]&gt;21, "22-59", DIM_CUSTOMERS[[#This Row],[Age]]&gt;=18, "18-21", DIM_CUSTOMERS[[#This Row],[Age]]&lt;=17, "1-18")</f>
        <v>60+</v>
      </c>
    </row>
    <row r="891" spans="1:12" x14ac:dyDescent="0.3">
      <c r="A891" s="8">
        <v>10889</v>
      </c>
      <c r="B891" s="5" t="s">
        <v>10550</v>
      </c>
      <c r="C891" s="5" t="s">
        <v>9554</v>
      </c>
      <c r="D891" s="5" t="s">
        <v>13</v>
      </c>
      <c r="E891" s="6">
        <v>36350</v>
      </c>
      <c r="F891" s="5" t="s">
        <v>15</v>
      </c>
      <c r="G891" s="5" t="s">
        <v>258</v>
      </c>
      <c r="H891" s="6">
        <v>44719</v>
      </c>
      <c r="I891" s="5" t="s">
        <v>24</v>
      </c>
      <c r="J891" s="5" t="s">
        <v>26</v>
      </c>
      <c r="K891" s="7">
        <f ca="1">YEAR(TODAY())-YEAR(DIM_CUSTOMERS[[#This Row],[BirthDate]])</f>
        <v>25</v>
      </c>
      <c r="L891" s="8" t="str" cm="1">
        <f t="array" aca="1" ref="L891" ca="1">_xlfn.IFS(DIM_CUSTOMERS[[#This Row],[Age]]&gt;60, "60+", DIM_CUSTOMERS[[#This Row],[Age]]&gt;21, "22-59", DIM_CUSTOMERS[[#This Row],[Age]]&gt;=18, "18-21", DIM_CUSTOMERS[[#This Row],[Age]]&lt;=17, "1-18")</f>
        <v>22-59</v>
      </c>
    </row>
    <row r="892" spans="1:12" x14ac:dyDescent="0.3">
      <c r="A892" s="8">
        <v>10890</v>
      </c>
      <c r="B892" s="5" t="s">
        <v>10551</v>
      </c>
      <c r="C892" s="5" t="s">
        <v>9555</v>
      </c>
      <c r="D892" s="5" t="s">
        <v>13</v>
      </c>
      <c r="E892" s="6">
        <v>27344</v>
      </c>
      <c r="F892" s="5" t="s">
        <v>15</v>
      </c>
      <c r="G892" s="5" t="s">
        <v>253</v>
      </c>
      <c r="H892" s="6">
        <v>44212</v>
      </c>
      <c r="I892" s="5" t="s">
        <v>20</v>
      </c>
      <c r="J892" s="5" t="s">
        <v>26</v>
      </c>
      <c r="K892" s="7">
        <f ca="1">YEAR(TODAY())-YEAR(DIM_CUSTOMERS[[#This Row],[BirthDate]])</f>
        <v>50</v>
      </c>
      <c r="L892" s="8" t="str" cm="1">
        <f t="array" aca="1" ref="L892" ca="1">_xlfn.IFS(DIM_CUSTOMERS[[#This Row],[Age]]&gt;60, "60+", DIM_CUSTOMERS[[#This Row],[Age]]&gt;21, "22-59", DIM_CUSTOMERS[[#This Row],[Age]]&gt;=18, "18-21", DIM_CUSTOMERS[[#This Row],[Age]]&lt;=17, "1-18")</f>
        <v>22-59</v>
      </c>
    </row>
    <row r="893" spans="1:12" x14ac:dyDescent="0.3">
      <c r="A893" s="8">
        <v>10891</v>
      </c>
      <c r="B893" s="5" t="s">
        <v>10552</v>
      </c>
      <c r="C893" s="5" t="s">
        <v>9556</v>
      </c>
      <c r="D893" s="5" t="s">
        <v>14</v>
      </c>
      <c r="E893" s="6">
        <v>21239</v>
      </c>
      <c r="F893" s="5" t="s">
        <v>15</v>
      </c>
      <c r="G893" s="5" t="s">
        <v>258</v>
      </c>
      <c r="H893" s="6">
        <v>45460</v>
      </c>
      <c r="I893" s="5" t="s">
        <v>23</v>
      </c>
      <c r="J893" s="5" t="s">
        <v>25</v>
      </c>
      <c r="K893" s="7">
        <f ca="1">YEAR(TODAY())-YEAR(DIM_CUSTOMERS[[#This Row],[BirthDate]])</f>
        <v>66</v>
      </c>
      <c r="L893" s="8" t="str" cm="1">
        <f t="array" aca="1" ref="L893" ca="1">_xlfn.IFS(DIM_CUSTOMERS[[#This Row],[Age]]&gt;60, "60+", DIM_CUSTOMERS[[#This Row],[Age]]&gt;21, "22-59", DIM_CUSTOMERS[[#This Row],[Age]]&gt;=18, "18-21", DIM_CUSTOMERS[[#This Row],[Age]]&lt;=17, "1-18")</f>
        <v>60+</v>
      </c>
    </row>
    <row r="894" spans="1:12" x14ac:dyDescent="0.3">
      <c r="A894" s="8">
        <v>10892</v>
      </c>
      <c r="B894" s="5" t="s">
        <v>10553</v>
      </c>
      <c r="C894" s="5" t="s">
        <v>9557</v>
      </c>
      <c r="D894" s="5" t="s">
        <v>13</v>
      </c>
      <c r="E894" s="6">
        <v>33404</v>
      </c>
      <c r="F894" s="5" t="s">
        <v>15</v>
      </c>
      <c r="G894" s="5" t="s">
        <v>252</v>
      </c>
      <c r="H894" s="6">
        <v>44896</v>
      </c>
      <c r="I894" s="5" t="s">
        <v>24</v>
      </c>
      <c r="J894" s="5" t="s">
        <v>26</v>
      </c>
      <c r="K894" s="7">
        <f ca="1">YEAR(TODAY())-YEAR(DIM_CUSTOMERS[[#This Row],[BirthDate]])</f>
        <v>33</v>
      </c>
      <c r="L894" s="8" t="str" cm="1">
        <f t="array" aca="1" ref="L894" ca="1">_xlfn.IFS(DIM_CUSTOMERS[[#This Row],[Age]]&gt;60, "60+", DIM_CUSTOMERS[[#This Row],[Age]]&gt;21, "22-59", DIM_CUSTOMERS[[#This Row],[Age]]&gt;=18, "18-21", DIM_CUSTOMERS[[#This Row],[Age]]&lt;=17, "1-18")</f>
        <v>22-59</v>
      </c>
    </row>
    <row r="895" spans="1:12" x14ac:dyDescent="0.3">
      <c r="A895" s="8">
        <v>10893</v>
      </c>
      <c r="B895" s="5" t="s">
        <v>10554</v>
      </c>
      <c r="C895" s="5" t="s">
        <v>9558</v>
      </c>
      <c r="D895" s="5" t="s">
        <v>13</v>
      </c>
      <c r="E895" s="6">
        <v>30862</v>
      </c>
      <c r="F895" s="5" t="s">
        <v>15</v>
      </c>
      <c r="G895" s="5" t="s">
        <v>252</v>
      </c>
      <c r="H895" s="6">
        <v>44514</v>
      </c>
      <c r="I895" s="5" t="s">
        <v>22</v>
      </c>
      <c r="J895" s="5" t="s">
        <v>27</v>
      </c>
      <c r="K895" s="7">
        <f ca="1">YEAR(TODAY())-YEAR(DIM_CUSTOMERS[[#This Row],[BirthDate]])</f>
        <v>40</v>
      </c>
      <c r="L895" s="8" t="str" cm="1">
        <f t="array" aca="1" ref="L895" ca="1">_xlfn.IFS(DIM_CUSTOMERS[[#This Row],[Age]]&gt;60, "60+", DIM_CUSTOMERS[[#This Row],[Age]]&gt;21, "22-59", DIM_CUSTOMERS[[#This Row],[Age]]&gt;=18, "18-21", DIM_CUSTOMERS[[#This Row],[Age]]&lt;=17, "1-18")</f>
        <v>22-59</v>
      </c>
    </row>
    <row r="896" spans="1:12" x14ac:dyDescent="0.3">
      <c r="A896" s="8">
        <v>10894</v>
      </c>
      <c r="B896" s="5" t="s">
        <v>10555</v>
      </c>
      <c r="C896" s="5" t="s">
        <v>9559</v>
      </c>
      <c r="D896" s="5" t="s">
        <v>13</v>
      </c>
      <c r="E896" s="6">
        <v>31401</v>
      </c>
      <c r="F896" s="5" t="s">
        <v>15</v>
      </c>
      <c r="G896" s="5" t="s">
        <v>252</v>
      </c>
      <c r="H896" s="6">
        <v>44436</v>
      </c>
      <c r="I896" s="5" t="s">
        <v>23</v>
      </c>
      <c r="J896" s="5" t="s">
        <v>25</v>
      </c>
      <c r="K896" s="7">
        <f ca="1">YEAR(TODAY())-YEAR(DIM_CUSTOMERS[[#This Row],[BirthDate]])</f>
        <v>39</v>
      </c>
      <c r="L896" s="8" t="str" cm="1">
        <f t="array" aca="1" ref="L896" ca="1">_xlfn.IFS(DIM_CUSTOMERS[[#This Row],[Age]]&gt;60, "60+", DIM_CUSTOMERS[[#This Row],[Age]]&gt;21, "22-59", DIM_CUSTOMERS[[#This Row],[Age]]&gt;=18, "18-21", DIM_CUSTOMERS[[#This Row],[Age]]&lt;=17, "1-18")</f>
        <v>22-59</v>
      </c>
    </row>
    <row r="897" spans="1:12" x14ac:dyDescent="0.3">
      <c r="A897" s="8">
        <v>10895</v>
      </c>
      <c r="B897" s="5" t="s">
        <v>10556</v>
      </c>
      <c r="C897" s="5" t="s">
        <v>9560</v>
      </c>
      <c r="D897" s="5" t="s">
        <v>13</v>
      </c>
      <c r="E897" s="6">
        <v>23123</v>
      </c>
      <c r="F897" s="5" t="s">
        <v>15</v>
      </c>
      <c r="G897" s="5" t="s">
        <v>258</v>
      </c>
      <c r="H897" s="6">
        <v>44160</v>
      </c>
      <c r="I897" s="5" t="s">
        <v>21</v>
      </c>
      <c r="J897" s="5" t="s">
        <v>25</v>
      </c>
      <c r="K897" s="7">
        <f ca="1">YEAR(TODAY())-YEAR(DIM_CUSTOMERS[[#This Row],[BirthDate]])</f>
        <v>61</v>
      </c>
      <c r="L897" s="8" t="str" cm="1">
        <f t="array" aca="1" ref="L897" ca="1">_xlfn.IFS(DIM_CUSTOMERS[[#This Row],[Age]]&gt;60, "60+", DIM_CUSTOMERS[[#This Row],[Age]]&gt;21, "22-59", DIM_CUSTOMERS[[#This Row],[Age]]&gt;=18, "18-21", DIM_CUSTOMERS[[#This Row],[Age]]&lt;=17, "1-18")</f>
        <v>60+</v>
      </c>
    </row>
    <row r="898" spans="1:12" x14ac:dyDescent="0.3">
      <c r="A898" s="8">
        <v>10896</v>
      </c>
      <c r="B898" s="5" t="s">
        <v>10557</v>
      </c>
      <c r="C898" s="5" t="s">
        <v>9561</v>
      </c>
      <c r="D898" s="5" t="s">
        <v>13</v>
      </c>
      <c r="E898" s="6">
        <v>16809</v>
      </c>
      <c r="F898" s="5" t="s">
        <v>15</v>
      </c>
      <c r="G898" s="5" t="s">
        <v>258</v>
      </c>
      <c r="H898" s="6">
        <v>45468</v>
      </c>
      <c r="I898" s="5" t="s">
        <v>23</v>
      </c>
      <c r="J898" s="5" t="s">
        <v>25</v>
      </c>
      <c r="K898" s="7">
        <f ca="1">YEAR(TODAY())-YEAR(DIM_CUSTOMERS[[#This Row],[BirthDate]])</f>
        <v>78</v>
      </c>
      <c r="L898" s="8" t="str" cm="1">
        <f t="array" aca="1" ref="L898" ca="1">_xlfn.IFS(DIM_CUSTOMERS[[#This Row],[Age]]&gt;60, "60+", DIM_CUSTOMERS[[#This Row],[Age]]&gt;21, "22-59", DIM_CUSTOMERS[[#This Row],[Age]]&gt;=18, "18-21", DIM_CUSTOMERS[[#This Row],[Age]]&lt;=17, "1-18")</f>
        <v>60+</v>
      </c>
    </row>
    <row r="899" spans="1:12" x14ac:dyDescent="0.3">
      <c r="A899" s="8">
        <v>10897</v>
      </c>
      <c r="B899" s="5" t="s">
        <v>10558</v>
      </c>
      <c r="C899" s="5" t="s">
        <v>9562</v>
      </c>
      <c r="D899" s="5" t="s">
        <v>14</v>
      </c>
      <c r="E899" s="6">
        <v>37210</v>
      </c>
      <c r="F899" s="5" t="s">
        <v>15</v>
      </c>
      <c r="G899" s="5" t="s">
        <v>258</v>
      </c>
      <c r="H899" s="6">
        <v>44265</v>
      </c>
      <c r="I899" s="5" t="s">
        <v>24</v>
      </c>
      <c r="J899" s="5" t="s">
        <v>27</v>
      </c>
      <c r="K899" s="7">
        <f ca="1">YEAR(TODAY())-YEAR(DIM_CUSTOMERS[[#This Row],[BirthDate]])</f>
        <v>23</v>
      </c>
      <c r="L899" s="8" t="str" cm="1">
        <f t="array" aca="1" ref="L899" ca="1">_xlfn.IFS(DIM_CUSTOMERS[[#This Row],[Age]]&gt;60, "60+", DIM_CUSTOMERS[[#This Row],[Age]]&gt;21, "22-59", DIM_CUSTOMERS[[#This Row],[Age]]&gt;=18, "18-21", DIM_CUSTOMERS[[#This Row],[Age]]&lt;=17, "1-18")</f>
        <v>22-59</v>
      </c>
    </row>
    <row r="900" spans="1:12" x14ac:dyDescent="0.3">
      <c r="A900" s="8">
        <v>10898</v>
      </c>
      <c r="B900" s="5" t="s">
        <v>10559</v>
      </c>
      <c r="C900" s="5" t="s">
        <v>9563</v>
      </c>
      <c r="D900" s="5" t="s">
        <v>13</v>
      </c>
      <c r="E900" s="6">
        <v>24503</v>
      </c>
      <c r="F900" s="5" t="s">
        <v>15</v>
      </c>
      <c r="G900" s="5" t="s">
        <v>251</v>
      </c>
      <c r="H900" s="6">
        <v>45313</v>
      </c>
      <c r="I900" s="5" t="s">
        <v>21</v>
      </c>
      <c r="J900" s="5" t="s">
        <v>27</v>
      </c>
      <c r="K900" s="7">
        <f ca="1">YEAR(TODAY())-YEAR(DIM_CUSTOMERS[[#This Row],[BirthDate]])</f>
        <v>57</v>
      </c>
      <c r="L900" s="8" t="str" cm="1">
        <f t="array" aca="1" ref="L900" ca="1">_xlfn.IFS(DIM_CUSTOMERS[[#This Row],[Age]]&gt;60, "60+", DIM_CUSTOMERS[[#This Row],[Age]]&gt;21, "22-59", DIM_CUSTOMERS[[#This Row],[Age]]&gt;=18, "18-21", DIM_CUSTOMERS[[#This Row],[Age]]&lt;=17, "1-18")</f>
        <v>22-59</v>
      </c>
    </row>
    <row r="901" spans="1:12" x14ac:dyDescent="0.3">
      <c r="A901" s="8">
        <v>10899</v>
      </c>
      <c r="B901" s="5" t="s">
        <v>10560</v>
      </c>
      <c r="C901" s="5" t="s">
        <v>9564</v>
      </c>
      <c r="D901" s="5" t="s">
        <v>13</v>
      </c>
      <c r="E901" s="6">
        <v>22579</v>
      </c>
      <c r="F901" s="5" t="s">
        <v>15</v>
      </c>
      <c r="G901" s="5" t="s">
        <v>253</v>
      </c>
      <c r="H901" s="6">
        <v>44244</v>
      </c>
      <c r="I901" s="5" t="s">
        <v>20</v>
      </c>
      <c r="J901" s="5" t="s">
        <v>25</v>
      </c>
      <c r="K901" s="7">
        <f ca="1">YEAR(TODAY())-YEAR(DIM_CUSTOMERS[[#This Row],[BirthDate]])</f>
        <v>63</v>
      </c>
      <c r="L901" s="8" t="str" cm="1">
        <f t="array" aca="1" ref="L901" ca="1">_xlfn.IFS(DIM_CUSTOMERS[[#This Row],[Age]]&gt;60, "60+", DIM_CUSTOMERS[[#This Row],[Age]]&gt;21, "22-59", DIM_CUSTOMERS[[#This Row],[Age]]&gt;=18, "18-21", DIM_CUSTOMERS[[#This Row],[Age]]&lt;=17, "1-18")</f>
        <v>60+</v>
      </c>
    </row>
    <row r="902" spans="1:12" x14ac:dyDescent="0.3">
      <c r="A902" s="8">
        <v>10900</v>
      </c>
      <c r="B902" s="5" t="s">
        <v>10561</v>
      </c>
      <c r="C902" s="5" t="s">
        <v>9565</v>
      </c>
      <c r="D902" s="5" t="s">
        <v>13</v>
      </c>
      <c r="E902" s="6">
        <v>31530</v>
      </c>
      <c r="F902" s="5" t="s">
        <v>15</v>
      </c>
      <c r="G902" s="5" t="s">
        <v>252</v>
      </c>
      <c r="H902" s="6">
        <v>44312</v>
      </c>
      <c r="I902" s="5" t="s">
        <v>23</v>
      </c>
      <c r="J902" s="5" t="s">
        <v>27</v>
      </c>
      <c r="K902" s="7">
        <f ca="1">YEAR(TODAY())-YEAR(DIM_CUSTOMERS[[#This Row],[BirthDate]])</f>
        <v>38</v>
      </c>
      <c r="L902" s="8" t="str" cm="1">
        <f t="array" aca="1" ref="L902" ca="1">_xlfn.IFS(DIM_CUSTOMERS[[#This Row],[Age]]&gt;60, "60+", DIM_CUSTOMERS[[#This Row],[Age]]&gt;21, "22-59", DIM_CUSTOMERS[[#This Row],[Age]]&gt;=18, "18-21", DIM_CUSTOMERS[[#This Row],[Age]]&lt;=17, "1-18")</f>
        <v>22-59</v>
      </c>
    </row>
    <row r="903" spans="1:12" x14ac:dyDescent="0.3">
      <c r="A903" s="8">
        <v>10901</v>
      </c>
      <c r="B903" s="5" t="s">
        <v>10562</v>
      </c>
      <c r="C903" s="5" t="s">
        <v>9566</v>
      </c>
      <c r="D903" s="5" t="s">
        <v>13</v>
      </c>
      <c r="E903" s="6">
        <v>18642</v>
      </c>
      <c r="F903" s="5" t="s">
        <v>15</v>
      </c>
      <c r="G903" s="5" t="s">
        <v>253</v>
      </c>
      <c r="H903" s="6">
        <v>44088</v>
      </c>
      <c r="I903" s="5" t="s">
        <v>22</v>
      </c>
      <c r="J903" s="5" t="s">
        <v>26</v>
      </c>
      <c r="K903" s="7">
        <f ca="1">YEAR(TODAY())-YEAR(DIM_CUSTOMERS[[#This Row],[BirthDate]])</f>
        <v>73</v>
      </c>
      <c r="L903" s="8" t="str" cm="1">
        <f t="array" aca="1" ref="L903" ca="1">_xlfn.IFS(DIM_CUSTOMERS[[#This Row],[Age]]&gt;60, "60+", DIM_CUSTOMERS[[#This Row],[Age]]&gt;21, "22-59", DIM_CUSTOMERS[[#This Row],[Age]]&gt;=18, "18-21", DIM_CUSTOMERS[[#This Row],[Age]]&lt;=17, "1-18")</f>
        <v>60+</v>
      </c>
    </row>
    <row r="904" spans="1:12" x14ac:dyDescent="0.3">
      <c r="A904" s="8">
        <v>10902</v>
      </c>
      <c r="B904" s="5" t="s">
        <v>10563</v>
      </c>
      <c r="C904" s="5" t="s">
        <v>9567</v>
      </c>
      <c r="D904" s="5" t="s">
        <v>13</v>
      </c>
      <c r="E904" s="6">
        <v>24404</v>
      </c>
      <c r="F904" s="5" t="s">
        <v>15</v>
      </c>
      <c r="G904" s="5" t="s">
        <v>253</v>
      </c>
      <c r="H904" s="6">
        <v>45377</v>
      </c>
      <c r="I904" s="5" t="s">
        <v>24</v>
      </c>
      <c r="J904" s="5" t="s">
        <v>27</v>
      </c>
      <c r="K904" s="7">
        <f ca="1">YEAR(TODAY())-YEAR(DIM_CUSTOMERS[[#This Row],[BirthDate]])</f>
        <v>58</v>
      </c>
      <c r="L904" s="8" t="str" cm="1">
        <f t="array" aca="1" ref="L904" ca="1">_xlfn.IFS(DIM_CUSTOMERS[[#This Row],[Age]]&gt;60, "60+", DIM_CUSTOMERS[[#This Row],[Age]]&gt;21, "22-59", DIM_CUSTOMERS[[#This Row],[Age]]&gt;=18, "18-21", DIM_CUSTOMERS[[#This Row],[Age]]&lt;=17, "1-18")</f>
        <v>22-59</v>
      </c>
    </row>
    <row r="905" spans="1:12" x14ac:dyDescent="0.3">
      <c r="A905" s="8">
        <v>10903</v>
      </c>
      <c r="B905" s="5" t="s">
        <v>10564</v>
      </c>
      <c r="C905" s="5" t="s">
        <v>9568</v>
      </c>
      <c r="D905" s="5" t="s">
        <v>14</v>
      </c>
      <c r="E905" s="6">
        <v>16827</v>
      </c>
      <c r="F905" s="5" t="s">
        <v>15</v>
      </c>
      <c r="G905" s="5" t="s">
        <v>258</v>
      </c>
      <c r="H905" s="6">
        <v>44557</v>
      </c>
      <c r="I905" s="5" t="s">
        <v>24</v>
      </c>
      <c r="J905" s="5" t="s">
        <v>26</v>
      </c>
      <c r="K905" s="7">
        <f ca="1">YEAR(TODAY())-YEAR(DIM_CUSTOMERS[[#This Row],[BirthDate]])</f>
        <v>78</v>
      </c>
      <c r="L905" s="8" t="str" cm="1">
        <f t="array" aca="1" ref="L905" ca="1">_xlfn.IFS(DIM_CUSTOMERS[[#This Row],[Age]]&gt;60, "60+", DIM_CUSTOMERS[[#This Row],[Age]]&gt;21, "22-59", DIM_CUSTOMERS[[#This Row],[Age]]&gt;=18, "18-21", DIM_CUSTOMERS[[#This Row],[Age]]&lt;=17, "1-18")</f>
        <v>60+</v>
      </c>
    </row>
    <row r="906" spans="1:12" x14ac:dyDescent="0.3">
      <c r="A906" s="8">
        <v>10904</v>
      </c>
      <c r="B906" s="5" t="s">
        <v>10565</v>
      </c>
      <c r="C906" s="5" t="s">
        <v>9569</v>
      </c>
      <c r="D906" s="5" t="s">
        <v>14</v>
      </c>
      <c r="E906" s="6">
        <v>18574</v>
      </c>
      <c r="F906" s="5" t="s">
        <v>15</v>
      </c>
      <c r="G906" s="5" t="s">
        <v>251</v>
      </c>
      <c r="H906" s="6">
        <v>44950</v>
      </c>
      <c r="I906" s="5" t="s">
        <v>23</v>
      </c>
      <c r="J906" s="5" t="s">
        <v>25</v>
      </c>
      <c r="K906" s="7">
        <f ca="1">YEAR(TODAY())-YEAR(DIM_CUSTOMERS[[#This Row],[BirthDate]])</f>
        <v>74</v>
      </c>
      <c r="L906" s="8" t="str" cm="1">
        <f t="array" aca="1" ref="L906" ca="1">_xlfn.IFS(DIM_CUSTOMERS[[#This Row],[Age]]&gt;60, "60+", DIM_CUSTOMERS[[#This Row],[Age]]&gt;21, "22-59", DIM_CUSTOMERS[[#This Row],[Age]]&gt;=18, "18-21", DIM_CUSTOMERS[[#This Row],[Age]]&lt;=17, "1-18")</f>
        <v>60+</v>
      </c>
    </row>
    <row r="907" spans="1:12" x14ac:dyDescent="0.3">
      <c r="A907" s="8">
        <v>10905</v>
      </c>
      <c r="B907" s="5" t="s">
        <v>10566</v>
      </c>
      <c r="C907" s="5" t="s">
        <v>9570</v>
      </c>
      <c r="D907" s="5" t="s">
        <v>13</v>
      </c>
      <c r="E907" s="6">
        <v>32908</v>
      </c>
      <c r="F907" s="5" t="s">
        <v>15</v>
      </c>
      <c r="G907" s="5" t="s">
        <v>251</v>
      </c>
      <c r="H907" s="6">
        <v>44459</v>
      </c>
      <c r="I907" s="5" t="s">
        <v>24</v>
      </c>
      <c r="J907" s="5" t="s">
        <v>26</v>
      </c>
      <c r="K907" s="7">
        <f ca="1">YEAR(TODAY())-YEAR(DIM_CUSTOMERS[[#This Row],[BirthDate]])</f>
        <v>34</v>
      </c>
      <c r="L907" s="8" t="str" cm="1">
        <f t="array" aca="1" ref="L907" ca="1">_xlfn.IFS(DIM_CUSTOMERS[[#This Row],[Age]]&gt;60, "60+", DIM_CUSTOMERS[[#This Row],[Age]]&gt;21, "22-59", DIM_CUSTOMERS[[#This Row],[Age]]&gt;=18, "18-21", DIM_CUSTOMERS[[#This Row],[Age]]&lt;=17, "1-18")</f>
        <v>22-59</v>
      </c>
    </row>
    <row r="908" spans="1:12" x14ac:dyDescent="0.3">
      <c r="A908" s="8">
        <v>10906</v>
      </c>
      <c r="B908" s="5" t="s">
        <v>10567</v>
      </c>
      <c r="C908" s="5" t="s">
        <v>9571</v>
      </c>
      <c r="D908" s="5" t="s">
        <v>14</v>
      </c>
      <c r="E908" s="6">
        <v>25082</v>
      </c>
      <c r="F908" s="5" t="s">
        <v>15</v>
      </c>
      <c r="G908" s="5" t="s">
        <v>251</v>
      </c>
      <c r="H908" s="6">
        <v>45174</v>
      </c>
      <c r="I908" s="5" t="s">
        <v>20</v>
      </c>
      <c r="J908" s="5" t="s">
        <v>27</v>
      </c>
      <c r="K908" s="7">
        <f ca="1">YEAR(TODAY())-YEAR(DIM_CUSTOMERS[[#This Row],[BirthDate]])</f>
        <v>56</v>
      </c>
      <c r="L908" s="8" t="str" cm="1">
        <f t="array" aca="1" ref="L908" ca="1">_xlfn.IFS(DIM_CUSTOMERS[[#This Row],[Age]]&gt;60, "60+", DIM_CUSTOMERS[[#This Row],[Age]]&gt;21, "22-59", DIM_CUSTOMERS[[#This Row],[Age]]&gt;=18, "18-21", DIM_CUSTOMERS[[#This Row],[Age]]&lt;=17, "1-18")</f>
        <v>22-59</v>
      </c>
    </row>
    <row r="909" spans="1:12" x14ac:dyDescent="0.3">
      <c r="A909" s="8">
        <v>10907</v>
      </c>
      <c r="B909" s="5" t="s">
        <v>10568</v>
      </c>
      <c r="C909" s="5" t="s">
        <v>9572</v>
      </c>
      <c r="D909" s="5" t="s">
        <v>13</v>
      </c>
      <c r="E909" s="6">
        <v>37065</v>
      </c>
      <c r="F909" s="5" t="s">
        <v>15</v>
      </c>
      <c r="G909" s="5" t="s">
        <v>252</v>
      </c>
      <c r="H909" s="6">
        <v>43834</v>
      </c>
      <c r="I909" s="5" t="s">
        <v>21</v>
      </c>
      <c r="J909" s="5" t="s">
        <v>26</v>
      </c>
      <c r="K909" s="7">
        <f ca="1">YEAR(TODAY())-YEAR(DIM_CUSTOMERS[[#This Row],[BirthDate]])</f>
        <v>23</v>
      </c>
      <c r="L909" s="8" t="str" cm="1">
        <f t="array" aca="1" ref="L909" ca="1">_xlfn.IFS(DIM_CUSTOMERS[[#This Row],[Age]]&gt;60, "60+", DIM_CUSTOMERS[[#This Row],[Age]]&gt;21, "22-59", DIM_CUSTOMERS[[#This Row],[Age]]&gt;=18, "18-21", DIM_CUSTOMERS[[#This Row],[Age]]&lt;=17, "1-18")</f>
        <v>22-59</v>
      </c>
    </row>
    <row r="910" spans="1:12" x14ac:dyDescent="0.3">
      <c r="A910" s="8">
        <v>10908</v>
      </c>
      <c r="B910" s="5" t="s">
        <v>10569</v>
      </c>
      <c r="C910" s="5" t="s">
        <v>9573</v>
      </c>
      <c r="D910" s="5" t="s">
        <v>14</v>
      </c>
      <c r="E910" s="6">
        <v>31200</v>
      </c>
      <c r="F910" s="5" t="s">
        <v>15</v>
      </c>
      <c r="G910" s="5" t="s">
        <v>258</v>
      </c>
      <c r="H910" s="6">
        <v>44742</v>
      </c>
      <c r="I910" s="5" t="s">
        <v>24</v>
      </c>
      <c r="J910" s="5" t="s">
        <v>25</v>
      </c>
      <c r="K910" s="7">
        <f ca="1">YEAR(TODAY())-YEAR(DIM_CUSTOMERS[[#This Row],[BirthDate]])</f>
        <v>39</v>
      </c>
      <c r="L910" s="8" t="str" cm="1">
        <f t="array" aca="1" ref="L910" ca="1">_xlfn.IFS(DIM_CUSTOMERS[[#This Row],[Age]]&gt;60, "60+", DIM_CUSTOMERS[[#This Row],[Age]]&gt;21, "22-59", DIM_CUSTOMERS[[#This Row],[Age]]&gt;=18, "18-21", DIM_CUSTOMERS[[#This Row],[Age]]&lt;=17, "1-18")</f>
        <v>22-59</v>
      </c>
    </row>
    <row r="911" spans="1:12" x14ac:dyDescent="0.3">
      <c r="A911" s="8">
        <v>10909</v>
      </c>
      <c r="B911" s="5" t="s">
        <v>10570</v>
      </c>
      <c r="C911" s="5" t="s">
        <v>9574</v>
      </c>
      <c r="D911" s="5" t="s">
        <v>13</v>
      </c>
      <c r="E911" s="6">
        <v>22290</v>
      </c>
      <c r="F911" s="5" t="s">
        <v>15</v>
      </c>
      <c r="G911" s="5" t="s">
        <v>258</v>
      </c>
      <c r="H911" s="6">
        <v>43925</v>
      </c>
      <c r="I911" s="5" t="s">
        <v>24</v>
      </c>
      <c r="J911" s="5" t="s">
        <v>25</v>
      </c>
      <c r="K911" s="7">
        <f ca="1">YEAR(TODAY())-YEAR(DIM_CUSTOMERS[[#This Row],[BirthDate]])</f>
        <v>63</v>
      </c>
      <c r="L911" s="8" t="str" cm="1">
        <f t="array" aca="1" ref="L911" ca="1">_xlfn.IFS(DIM_CUSTOMERS[[#This Row],[Age]]&gt;60, "60+", DIM_CUSTOMERS[[#This Row],[Age]]&gt;21, "22-59", DIM_CUSTOMERS[[#This Row],[Age]]&gt;=18, "18-21", DIM_CUSTOMERS[[#This Row],[Age]]&lt;=17, "1-18")</f>
        <v>60+</v>
      </c>
    </row>
    <row r="912" spans="1:12" x14ac:dyDescent="0.3">
      <c r="A912" s="8">
        <v>10910</v>
      </c>
      <c r="B912" s="5" t="s">
        <v>10571</v>
      </c>
      <c r="C912" s="5" t="s">
        <v>9575</v>
      </c>
      <c r="D912" s="5" t="s">
        <v>13</v>
      </c>
      <c r="E912" s="6">
        <v>34548</v>
      </c>
      <c r="F912" s="5" t="s">
        <v>15</v>
      </c>
      <c r="G912" s="5" t="s">
        <v>258</v>
      </c>
      <c r="H912" s="6">
        <v>43756</v>
      </c>
      <c r="I912" s="5" t="s">
        <v>20</v>
      </c>
      <c r="J912" s="5" t="s">
        <v>25</v>
      </c>
      <c r="K912" s="7">
        <f ca="1">YEAR(TODAY())-YEAR(DIM_CUSTOMERS[[#This Row],[BirthDate]])</f>
        <v>30</v>
      </c>
      <c r="L912" s="8" t="str" cm="1">
        <f t="array" aca="1" ref="L912" ca="1">_xlfn.IFS(DIM_CUSTOMERS[[#This Row],[Age]]&gt;60, "60+", DIM_CUSTOMERS[[#This Row],[Age]]&gt;21, "22-59", DIM_CUSTOMERS[[#This Row],[Age]]&gt;=18, "18-21", DIM_CUSTOMERS[[#This Row],[Age]]&lt;=17, "1-18")</f>
        <v>22-59</v>
      </c>
    </row>
    <row r="913" spans="1:12" x14ac:dyDescent="0.3">
      <c r="A913" s="8">
        <v>10911</v>
      </c>
      <c r="B913" s="5" t="s">
        <v>10572</v>
      </c>
      <c r="C913" s="5" t="s">
        <v>9576</v>
      </c>
      <c r="D913" s="5" t="s">
        <v>13</v>
      </c>
      <c r="E913" s="6">
        <v>23084</v>
      </c>
      <c r="F913" s="5" t="s">
        <v>15</v>
      </c>
      <c r="G913" s="5" t="s">
        <v>252</v>
      </c>
      <c r="H913" s="6">
        <v>44090</v>
      </c>
      <c r="I913" s="5" t="s">
        <v>21</v>
      </c>
      <c r="J913" s="5" t="s">
        <v>25</v>
      </c>
      <c r="K913" s="7">
        <f ca="1">YEAR(TODAY())-YEAR(DIM_CUSTOMERS[[#This Row],[BirthDate]])</f>
        <v>61</v>
      </c>
      <c r="L913" s="8" t="str" cm="1">
        <f t="array" aca="1" ref="L913" ca="1">_xlfn.IFS(DIM_CUSTOMERS[[#This Row],[Age]]&gt;60, "60+", DIM_CUSTOMERS[[#This Row],[Age]]&gt;21, "22-59", DIM_CUSTOMERS[[#This Row],[Age]]&gt;=18, "18-21", DIM_CUSTOMERS[[#This Row],[Age]]&lt;=17, "1-18")</f>
        <v>60+</v>
      </c>
    </row>
    <row r="914" spans="1:12" x14ac:dyDescent="0.3">
      <c r="A914" s="8">
        <v>10912</v>
      </c>
      <c r="B914" s="5" t="s">
        <v>10573</v>
      </c>
      <c r="C914" s="5" t="s">
        <v>9577</v>
      </c>
      <c r="D914" s="5" t="s">
        <v>14</v>
      </c>
      <c r="E914" s="6">
        <v>17840</v>
      </c>
      <c r="F914" s="5" t="s">
        <v>15</v>
      </c>
      <c r="G914" s="5" t="s">
        <v>253</v>
      </c>
      <c r="H914" s="6">
        <v>44727</v>
      </c>
      <c r="I914" s="5" t="s">
        <v>20</v>
      </c>
      <c r="J914" s="5" t="s">
        <v>25</v>
      </c>
      <c r="K914" s="7">
        <f ca="1">YEAR(TODAY())-YEAR(DIM_CUSTOMERS[[#This Row],[BirthDate]])</f>
        <v>76</v>
      </c>
      <c r="L914" s="8" t="str" cm="1">
        <f t="array" aca="1" ref="L914" ca="1">_xlfn.IFS(DIM_CUSTOMERS[[#This Row],[Age]]&gt;60, "60+", DIM_CUSTOMERS[[#This Row],[Age]]&gt;21, "22-59", DIM_CUSTOMERS[[#This Row],[Age]]&gt;=18, "18-21", DIM_CUSTOMERS[[#This Row],[Age]]&lt;=17, "1-18")</f>
        <v>60+</v>
      </c>
    </row>
    <row r="915" spans="1:12" x14ac:dyDescent="0.3">
      <c r="A915" s="8">
        <v>10913</v>
      </c>
      <c r="B915" s="5" t="s">
        <v>10574</v>
      </c>
      <c r="C915" s="5" t="s">
        <v>9578</v>
      </c>
      <c r="D915" s="5" t="s">
        <v>14</v>
      </c>
      <c r="E915" s="6">
        <v>35170</v>
      </c>
      <c r="F915" s="5" t="s">
        <v>15</v>
      </c>
      <c r="G915" s="5" t="s">
        <v>258</v>
      </c>
      <c r="H915" s="6">
        <v>43880</v>
      </c>
      <c r="I915" s="5" t="s">
        <v>23</v>
      </c>
      <c r="J915" s="5" t="s">
        <v>26</v>
      </c>
      <c r="K915" s="7">
        <f ca="1">YEAR(TODAY())-YEAR(DIM_CUSTOMERS[[#This Row],[BirthDate]])</f>
        <v>28</v>
      </c>
      <c r="L915" s="8" t="str" cm="1">
        <f t="array" aca="1" ref="L915" ca="1">_xlfn.IFS(DIM_CUSTOMERS[[#This Row],[Age]]&gt;60, "60+", DIM_CUSTOMERS[[#This Row],[Age]]&gt;21, "22-59", DIM_CUSTOMERS[[#This Row],[Age]]&gt;=18, "18-21", DIM_CUSTOMERS[[#This Row],[Age]]&lt;=17, "1-18")</f>
        <v>22-59</v>
      </c>
    </row>
    <row r="916" spans="1:12" x14ac:dyDescent="0.3">
      <c r="A916" s="8">
        <v>10914</v>
      </c>
      <c r="B916" s="5" t="s">
        <v>10575</v>
      </c>
      <c r="C916" s="5" t="s">
        <v>9579</v>
      </c>
      <c r="D916" s="5" t="s">
        <v>13</v>
      </c>
      <c r="E916" s="6">
        <v>26548</v>
      </c>
      <c r="F916" s="5" t="s">
        <v>15</v>
      </c>
      <c r="G916" s="5" t="s">
        <v>258</v>
      </c>
      <c r="H916" s="6">
        <v>44110</v>
      </c>
      <c r="I916" s="5" t="s">
        <v>24</v>
      </c>
      <c r="J916" s="5" t="s">
        <v>25</v>
      </c>
      <c r="K916" s="7">
        <f ca="1">YEAR(TODAY())-YEAR(DIM_CUSTOMERS[[#This Row],[BirthDate]])</f>
        <v>52</v>
      </c>
      <c r="L916" s="8" t="str" cm="1">
        <f t="array" aca="1" ref="L916" ca="1">_xlfn.IFS(DIM_CUSTOMERS[[#This Row],[Age]]&gt;60, "60+", DIM_CUSTOMERS[[#This Row],[Age]]&gt;21, "22-59", DIM_CUSTOMERS[[#This Row],[Age]]&gt;=18, "18-21", DIM_CUSTOMERS[[#This Row],[Age]]&lt;=17, "1-18")</f>
        <v>22-59</v>
      </c>
    </row>
    <row r="917" spans="1:12" x14ac:dyDescent="0.3">
      <c r="A917" s="8">
        <v>10915</v>
      </c>
      <c r="B917" s="5" t="s">
        <v>10576</v>
      </c>
      <c r="C917" s="5" t="s">
        <v>9580</v>
      </c>
      <c r="D917" s="5" t="s">
        <v>13</v>
      </c>
      <c r="E917" s="6">
        <v>21029</v>
      </c>
      <c r="F917" s="5" t="s">
        <v>15</v>
      </c>
      <c r="G917" s="5" t="s">
        <v>253</v>
      </c>
      <c r="H917" s="6">
        <v>45041</v>
      </c>
      <c r="I917" s="5" t="s">
        <v>24</v>
      </c>
      <c r="J917" s="5" t="s">
        <v>27</v>
      </c>
      <c r="K917" s="7">
        <f ca="1">YEAR(TODAY())-YEAR(DIM_CUSTOMERS[[#This Row],[BirthDate]])</f>
        <v>67</v>
      </c>
      <c r="L917" s="8" t="str" cm="1">
        <f t="array" aca="1" ref="L917" ca="1">_xlfn.IFS(DIM_CUSTOMERS[[#This Row],[Age]]&gt;60, "60+", DIM_CUSTOMERS[[#This Row],[Age]]&gt;21, "22-59", DIM_CUSTOMERS[[#This Row],[Age]]&gt;=18, "18-21", DIM_CUSTOMERS[[#This Row],[Age]]&lt;=17, "1-18")</f>
        <v>60+</v>
      </c>
    </row>
    <row r="918" spans="1:12" x14ac:dyDescent="0.3">
      <c r="A918" s="8">
        <v>10916</v>
      </c>
      <c r="B918" s="5" t="s">
        <v>10577</v>
      </c>
      <c r="C918" s="5" t="s">
        <v>9581</v>
      </c>
      <c r="D918" s="5" t="s">
        <v>13</v>
      </c>
      <c r="E918" s="6">
        <v>30868</v>
      </c>
      <c r="F918" s="5" t="s">
        <v>15</v>
      </c>
      <c r="G918" s="5" t="s">
        <v>253</v>
      </c>
      <c r="H918" s="6">
        <v>43974</v>
      </c>
      <c r="I918" s="5" t="s">
        <v>21</v>
      </c>
      <c r="J918" s="5" t="s">
        <v>27</v>
      </c>
      <c r="K918" s="7">
        <f ca="1">YEAR(TODAY())-YEAR(DIM_CUSTOMERS[[#This Row],[BirthDate]])</f>
        <v>40</v>
      </c>
      <c r="L918" s="8" t="str" cm="1">
        <f t="array" aca="1" ref="L918" ca="1">_xlfn.IFS(DIM_CUSTOMERS[[#This Row],[Age]]&gt;60, "60+", DIM_CUSTOMERS[[#This Row],[Age]]&gt;21, "22-59", DIM_CUSTOMERS[[#This Row],[Age]]&gt;=18, "18-21", DIM_CUSTOMERS[[#This Row],[Age]]&lt;=17, "1-18")</f>
        <v>22-59</v>
      </c>
    </row>
    <row r="919" spans="1:12" x14ac:dyDescent="0.3">
      <c r="A919" s="8">
        <v>10917</v>
      </c>
      <c r="B919" s="5" t="s">
        <v>10578</v>
      </c>
      <c r="C919" s="5" t="s">
        <v>9582</v>
      </c>
      <c r="D919" s="5" t="s">
        <v>13</v>
      </c>
      <c r="E919" s="6">
        <v>35759</v>
      </c>
      <c r="F919" s="5" t="s">
        <v>15</v>
      </c>
      <c r="G919" s="5" t="s">
        <v>251</v>
      </c>
      <c r="H919" s="6">
        <v>44883</v>
      </c>
      <c r="I919" s="5" t="s">
        <v>20</v>
      </c>
      <c r="J919" s="5" t="s">
        <v>25</v>
      </c>
      <c r="K919" s="7">
        <f ca="1">YEAR(TODAY())-YEAR(DIM_CUSTOMERS[[#This Row],[BirthDate]])</f>
        <v>27</v>
      </c>
      <c r="L919" s="8" t="str" cm="1">
        <f t="array" aca="1" ref="L919" ca="1">_xlfn.IFS(DIM_CUSTOMERS[[#This Row],[Age]]&gt;60, "60+", DIM_CUSTOMERS[[#This Row],[Age]]&gt;21, "22-59", DIM_CUSTOMERS[[#This Row],[Age]]&gt;=18, "18-21", DIM_CUSTOMERS[[#This Row],[Age]]&lt;=17, "1-18")</f>
        <v>22-59</v>
      </c>
    </row>
    <row r="920" spans="1:12" x14ac:dyDescent="0.3">
      <c r="A920" s="8">
        <v>10918</v>
      </c>
      <c r="B920" s="5" t="s">
        <v>10579</v>
      </c>
      <c r="C920" s="5" t="s">
        <v>9583</v>
      </c>
      <c r="D920" s="5" t="s">
        <v>13</v>
      </c>
      <c r="E920" s="6">
        <v>26261</v>
      </c>
      <c r="F920" s="5" t="s">
        <v>15</v>
      </c>
      <c r="G920" s="5" t="s">
        <v>258</v>
      </c>
      <c r="H920" s="6">
        <v>44681</v>
      </c>
      <c r="I920" s="5" t="s">
        <v>23</v>
      </c>
      <c r="J920" s="5" t="s">
        <v>26</v>
      </c>
      <c r="K920" s="7">
        <f ca="1">YEAR(TODAY())-YEAR(DIM_CUSTOMERS[[#This Row],[BirthDate]])</f>
        <v>53</v>
      </c>
      <c r="L920" s="8" t="str" cm="1">
        <f t="array" aca="1" ref="L920" ca="1">_xlfn.IFS(DIM_CUSTOMERS[[#This Row],[Age]]&gt;60, "60+", DIM_CUSTOMERS[[#This Row],[Age]]&gt;21, "22-59", DIM_CUSTOMERS[[#This Row],[Age]]&gt;=18, "18-21", DIM_CUSTOMERS[[#This Row],[Age]]&lt;=17, "1-18")</f>
        <v>22-59</v>
      </c>
    </row>
    <row r="921" spans="1:12" x14ac:dyDescent="0.3">
      <c r="A921" s="8">
        <v>10919</v>
      </c>
      <c r="B921" s="5" t="s">
        <v>10580</v>
      </c>
      <c r="C921" s="5" t="s">
        <v>9584</v>
      </c>
      <c r="D921" s="5" t="s">
        <v>13</v>
      </c>
      <c r="E921" s="6">
        <v>24490</v>
      </c>
      <c r="F921" s="5" t="s">
        <v>15</v>
      </c>
      <c r="G921" s="5" t="s">
        <v>251</v>
      </c>
      <c r="H921" s="6">
        <v>45507</v>
      </c>
      <c r="I921" s="5" t="s">
        <v>23</v>
      </c>
      <c r="J921" s="5" t="s">
        <v>26</v>
      </c>
      <c r="K921" s="7">
        <f ca="1">YEAR(TODAY())-YEAR(DIM_CUSTOMERS[[#This Row],[BirthDate]])</f>
        <v>57</v>
      </c>
      <c r="L921" s="8" t="str" cm="1">
        <f t="array" aca="1" ref="L921" ca="1">_xlfn.IFS(DIM_CUSTOMERS[[#This Row],[Age]]&gt;60, "60+", DIM_CUSTOMERS[[#This Row],[Age]]&gt;21, "22-59", DIM_CUSTOMERS[[#This Row],[Age]]&gt;=18, "18-21", DIM_CUSTOMERS[[#This Row],[Age]]&lt;=17, "1-18")</f>
        <v>22-59</v>
      </c>
    </row>
    <row r="922" spans="1:12" x14ac:dyDescent="0.3">
      <c r="A922" s="8">
        <v>10920</v>
      </c>
      <c r="B922" s="5" t="s">
        <v>10581</v>
      </c>
      <c r="C922" s="5" t="s">
        <v>9585</v>
      </c>
      <c r="D922" s="5" t="s">
        <v>13</v>
      </c>
      <c r="E922" s="6">
        <v>23686</v>
      </c>
      <c r="F922" s="5" t="s">
        <v>22984</v>
      </c>
      <c r="G922" s="5" t="s">
        <v>254</v>
      </c>
      <c r="H922" s="6">
        <v>45419</v>
      </c>
      <c r="I922" s="5" t="s">
        <v>20</v>
      </c>
      <c r="J922" s="5" t="s">
        <v>25</v>
      </c>
      <c r="K922" s="7">
        <f ca="1">YEAR(TODAY())-YEAR(DIM_CUSTOMERS[[#This Row],[BirthDate]])</f>
        <v>60</v>
      </c>
      <c r="L922" s="8" t="str" cm="1">
        <f t="array" aca="1" ref="L922" ca="1">_xlfn.IFS(DIM_CUSTOMERS[[#This Row],[Age]]&gt;60, "60+", DIM_CUSTOMERS[[#This Row],[Age]]&gt;21, "22-59", DIM_CUSTOMERS[[#This Row],[Age]]&gt;=18, "18-21", DIM_CUSTOMERS[[#This Row],[Age]]&lt;=17, "1-18")</f>
        <v>22-59</v>
      </c>
    </row>
    <row r="923" spans="1:12" x14ac:dyDescent="0.3">
      <c r="A923" s="8">
        <v>10921</v>
      </c>
      <c r="B923" s="5" t="s">
        <v>10582</v>
      </c>
      <c r="C923" s="5" t="s">
        <v>9586</v>
      </c>
      <c r="D923" s="5" t="s">
        <v>13</v>
      </c>
      <c r="E923" s="6">
        <v>23199</v>
      </c>
      <c r="F923" s="5" t="s">
        <v>22984</v>
      </c>
      <c r="G923" s="5" t="s">
        <v>254</v>
      </c>
      <c r="H923" s="6">
        <v>44374</v>
      </c>
      <c r="I923" s="5" t="s">
        <v>21</v>
      </c>
      <c r="J923" s="5" t="s">
        <v>25</v>
      </c>
      <c r="K923" s="7">
        <f ca="1">YEAR(TODAY())-YEAR(DIM_CUSTOMERS[[#This Row],[BirthDate]])</f>
        <v>61</v>
      </c>
      <c r="L923" s="8" t="str" cm="1">
        <f t="array" aca="1" ref="L923" ca="1">_xlfn.IFS(DIM_CUSTOMERS[[#This Row],[Age]]&gt;60, "60+", DIM_CUSTOMERS[[#This Row],[Age]]&gt;21, "22-59", DIM_CUSTOMERS[[#This Row],[Age]]&gt;=18, "18-21", DIM_CUSTOMERS[[#This Row],[Age]]&lt;=17, "1-18")</f>
        <v>60+</v>
      </c>
    </row>
    <row r="924" spans="1:12" x14ac:dyDescent="0.3">
      <c r="A924" s="8">
        <v>10922</v>
      </c>
      <c r="B924" s="5" t="s">
        <v>10583</v>
      </c>
      <c r="C924" s="5" t="s">
        <v>9587</v>
      </c>
      <c r="D924" s="5" t="s">
        <v>14</v>
      </c>
      <c r="E924" s="6">
        <v>24788</v>
      </c>
      <c r="F924" s="5" t="s">
        <v>22984</v>
      </c>
      <c r="G924" s="5" t="s">
        <v>19</v>
      </c>
      <c r="H924" s="6">
        <v>43863</v>
      </c>
      <c r="I924" s="5" t="s">
        <v>21</v>
      </c>
      <c r="J924" s="5" t="s">
        <v>25</v>
      </c>
      <c r="K924" s="7">
        <f ca="1">YEAR(TODAY())-YEAR(DIM_CUSTOMERS[[#This Row],[BirthDate]])</f>
        <v>57</v>
      </c>
      <c r="L924" s="8" t="str" cm="1">
        <f t="array" aca="1" ref="L924" ca="1">_xlfn.IFS(DIM_CUSTOMERS[[#This Row],[Age]]&gt;60, "60+", DIM_CUSTOMERS[[#This Row],[Age]]&gt;21, "22-59", DIM_CUSTOMERS[[#This Row],[Age]]&gt;=18, "18-21", DIM_CUSTOMERS[[#This Row],[Age]]&lt;=17, "1-18")</f>
        <v>22-59</v>
      </c>
    </row>
    <row r="925" spans="1:12" x14ac:dyDescent="0.3">
      <c r="A925" s="8">
        <v>10923</v>
      </c>
      <c r="B925" s="5" t="s">
        <v>10584</v>
      </c>
      <c r="C925" s="5" t="s">
        <v>9588</v>
      </c>
      <c r="D925" s="5" t="s">
        <v>13</v>
      </c>
      <c r="E925" s="6">
        <v>26840</v>
      </c>
      <c r="F925" s="5" t="s">
        <v>22984</v>
      </c>
      <c r="G925" s="5" t="s">
        <v>254</v>
      </c>
      <c r="H925" s="6">
        <v>43919</v>
      </c>
      <c r="I925" s="5" t="s">
        <v>24</v>
      </c>
      <c r="J925" s="5" t="s">
        <v>26</v>
      </c>
      <c r="K925" s="7">
        <f ca="1">YEAR(TODAY())-YEAR(DIM_CUSTOMERS[[#This Row],[BirthDate]])</f>
        <v>51</v>
      </c>
      <c r="L925" s="8" t="str" cm="1">
        <f t="array" aca="1" ref="L925" ca="1">_xlfn.IFS(DIM_CUSTOMERS[[#This Row],[Age]]&gt;60, "60+", DIM_CUSTOMERS[[#This Row],[Age]]&gt;21, "22-59", DIM_CUSTOMERS[[#This Row],[Age]]&gt;=18, "18-21", DIM_CUSTOMERS[[#This Row],[Age]]&lt;=17, "1-18")</f>
        <v>22-59</v>
      </c>
    </row>
    <row r="926" spans="1:12" x14ac:dyDescent="0.3">
      <c r="A926" s="8">
        <v>10924</v>
      </c>
      <c r="B926" s="5" t="s">
        <v>10585</v>
      </c>
      <c r="C926" s="5" t="s">
        <v>9589</v>
      </c>
      <c r="D926" s="5" t="s">
        <v>13</v>
      </c>
      <c r="E926" s="6">
        <v>24743</v>
      </c>
      <c r="F926" s="5" t="s">
        <v>22984</v>
      </c>
      <c r="G926" s="5" t="s">
        <v>19</v>
      </c>
      <c r="H926" s="6">
        <v>44109</v>
      </c>
      <c r="I926" s="5" t="s">
        <v>21</v>
      </c>
      <c r="J926" s="5" t="s">
        <v>27</v>
      </c>
      <c r="K926" s="7">
        <f ca="1">YEAR(TODAY())-YEAR(DIM_CUSTOMERS[[#This Row],[BirthDate]])</f>
        <v>57</v>
      </c>
      <c r="L926" s="8" t="str" cm="1">
        <f t="array" aca="1" ref="L926" ca="1">_xlfn.IFS(DIM_CUSTOMERS[[#This Row],[Age]]&gt;60, "60+", DIM_CUSTOMERS[[#This Row],[Age]]&gt;21, "22-59", DIM_CUSTOMERS[[#This Row],[Age]]&gt;=18, "18-21", DIM_CUSTOMERS[[#This Row],[Age]]&lt;=17, "1-18")</f>
        <v>22-59</v>
      </c>
    </row>
    <row r="927" spans="1:12" x14ac:dyDescent="0.3">
      <c r="A927" s="8">
        <v>10925</v>
      </c>
      <c r="B927" s="5" t="s">
        <v>10586</v>
      </c>
      <c r="C927" s="5" t="s">
        <v>9590</v>
      </c>
      <c r="D927" s="5" t="s">
        <v>14</v>
      </c>
      <c r="E927" s="6">
        <v>20635</v>
      </c>
      <c r="F927" s="5" t="s">
        <v>22984</v>
      </c>
      <c r="G927" s="5" t="s">
        <v>19</v>
      </c>
      <c r="H927" s="6">
        <v>45084</v>
      </c>
      <c r="I927" s="5" t="s">
        <v>23</v>
      </c>
      <c r="J927" s="5" t="s">
        <v>26</v>
      </c>
      <c r="K927" s="7">
        <f ca="1">YEAR(TODAY())-YEAR(DIM_CUSTOMERS[[#This Row],[BirthDate]])</f>
        <v>68</v>
      </c>
      <c r="L927" s="8" t="str" cm="1">
        <f t="array" aca="1" ref="L927" ca="1">_xlfn.IFS(DIM_CUSTOMERS[[#This Row],[Age]]&gt;60, "60+", DIM_CUSTOMERS[[#This Row],[Age]]&gt;21, "22-59", DIM_CUSTOMERS[[#This Row],[Age]]&gt;=18, "18-21", DIM_CUSTOMERS[[#This Row],[Age]]&lt;=17, "1-18")</f>
        <v>60+</v>
      </c>
    </row>
    <row r="928" spans="1:12" x14ac:dyDescent="0.3">
      <c r="A928" s="8">
        <v>10926</v>
      </c>
      <c r="B928" s="5" t="s">
        <v>10587</v>
      </c>
      <c r="C928" s="5" t="s">
        <v>9591</v>
      </c>
      <c r="D928" s="5" t="s">
        <v>14</v>
      </c>
      <c r="E928" s="6">
        <v>29881</v>
      </c>
      <c r="F928" s="5" t="s">
        <v>22984</v>
      </c>
      <c r="G928" s="5" t="s">
        <v>19</v>
      </c>
      <c r="H928" s="6">
        <v>45548</v>
      </c>
      <c r="I928" s="5" t="s">
        <v>24</v>
      </c>
      <c r="J928" s="5" t="s">
        <v>25</v>
      </c>
      <c r="K928" s="7">
        <f ca="1">YEAR(TODAY())-YEAR(DIM_CUSTOMERS[[#This Row],[BirthDate]])</f>
        <v>43</v>
      </c>
      <c r="L928" s="8" t="str" cm="1">
        <f t="array" aca="1" ref="L928" ca="1">_xlfn.IFS(DIM_CUSTOMERS[[#This Row],[Age]]&gt;60, "60+", DIM_CUSTOMERS[[#This Row],[Age]]&gt;21, "22-59", DIM_CUSTOMERS[[#This Row],[Age]]&gt;=18, "18-21", DIM_CUSTOMERS[[#This Row],[Age]]&lt;=17, "1-18")</f>
        <v>22-59</v>
      </c>
    </row>
    <row r="929" spans="1:12" x14ac:dyDescent="0.3">
      <c r="A929" s="8">
        <v>10927</v>
      </c>
      <c r="B929" s="5" t="s">
        <v>10588</v>
      </c>
      <c r="C929" s="5" t="s">
        <v>9592</v>
      </c>
      <c r="D929" s="5" t="s">
        <v>13</v>
      </c>
      <c r="E929" s="6">
        <v>33006</v>
      </c>
      <c r="F929" s="5" t="s">
        <v>22984</v>
      </c>
      <c r="G929" s="5" t="s">
        <v>19</v>
      </c>
      <c r="H929" s="6">
        <v>44841</v>
      </c>
      <c r="I929" s="5" t="s">
        <v>24</v>
      </c>
      <c r="J929" s="5" t="s">
        <v>25</v>
      </c>
      <c r="K929" s="7">
        <f ca="1">YEAR(TODAY())-YEAR(DIM_CUSTOMERS[[#This Row],[BirthDate]])</f>
        <v>34</v>
      </c>
      <c r="L929" s="8" t="str" cm="1">
        <f t="array" aca="1" ref="L929" ca="1">_xlfn.IFS(DIM_CUSTOMERS[[#This Row],[Age]]&gt;60, "60+", DIM_CUSTOMERS[[#This Row],[Age]]&gt;21, "22-59", DIM_CUSTOMERS[[#This Row],[Age]]&gt;=18, "18-21", DIM_CUSTOMERS[[#This Row],[Age]]&lt;=17, "1-18")</f>
        <v>22-59</v>
      </c>
    </row>
    <row r="930" spans="1:12" x14ac:dyDescent="0.3">
      <c r="A930" s="8">
        <v>10928</v>
      </c>
      <c r="B930" s="5" t="s">
        <v>10589</v>
      </c>
      <c r="C930" s="5" t="s">
        <v>9593</v>
      </c>
      <c r="D930" s="5" t="s">
        <v>14</v>
      </c>
      <c r="E930" s="6">
        <v>27962</v>
      </c>
      <c r="F930" s="5" t="s">
        <v>22984</v>
      </c>
      <c r="G930" s="5" t="s">
        <v>254</v>
      </c>
      <c r="H930" s="6">
        <v>45081</v>
      </c>
      <c r="I930" s="5" t="s">
        <v>23</v>
      </c>
      <c r="J930" s="5" t="s">
        <v>27</v>
      </c>
      <c r="K930" s="7">
        <f ca="1">YEAR(TODAY())-YEAR(DIM_CUSTOMERS[[#This Row],[BirthDate]])</f>
        <v>48</v>
      </c>
      <c r="L930" s="8" t="str" cm="1">
        <f t="array" aca="1" ref="L930" ca="1">_xlfn.IFS(DIM_CUSTOMERS[[#This Row],[Age]]&gt;60, "60+", DIM_CUSTOMERS[[#This Row],[Age]]&gt;21, "22-59", DIM_CUSTOMERS[[#This Row],[Age]]&gt;=18, "18-21", DIM_CUSTOMERS[[#This Row],[Age]]&lt;=17, "1-18")</f>
        <v>22-59</v>
      </c>
    </row>
    <row r="931" spans="1:12" x14ac:dyDescent="0.3">
      <c r="A931" s="8">
        <v>10929</v>
      </c>
      <c r="B931" s="5" t="s">
        <v>10590</v>
      </c>
      <c r="C931" s="5" t="s">
        <v>9594</v>
      </c>
      <c r="D931" s="5" t="s">
        <v>13</v>
      </c>
      <c r="E931" s="6">
        <v>38256</v>
      </c>
      <c r="F931" s="5" t="s">
        <v>22984</v>
      </c>
      <c r="G931" s="5" t="s">
        <v>254</v>
      </c>
      <c r="H931" s="6">
        <v>44946</v>
      </c>
      <c r="I931" s="5" t="s">
        <v>21</v>
      </c>
      <c r="J931" s="5" t="s">
        <v>27</v>
      </c>
      <c r="K931" s="7">
        <f ca="1">YEAR(TODAY())-YEAR(DIM_CUSTOMERS[[#This Row],[BirthDate]])</f>
        <v>20</v>
      </c>
      <c r="L931" s="8" t="str" cm="1">
        <f t="array" aca="1" ref="L931" ca="1">_xlfn.IFS(DIM_CUSTOMERS[[#This Row],[Age]]&gt;60, "60+", DIM_CUSTOMERS[[#This Row],[Age]]&gt;21, "22-59", DIM_CUSTOMERS[[#This Row],[Age]]&gt;=18, "18-21", DIM_CUSTOMERS[[#This Row],[Age]]&lt;=17, "1-18")</f>
        <v>18-21</v>
      </c>
    </row>
    <row r="932" spans="1:12" x14ac:dyDescent="0.3">
      <c r="A932" s="8">
        <v>10930</v>
      </c>
      <c r="B932" s="5" t="s">
        <v>10591</v>
      </c>
      <c r="C932" s="5" t="s">
        <v>9595</v>
      </c>
      <c r="D932" s="5" t="s">
        <v>14</v>
      </c>
      <c r="E932" s="6">
        <v>19777</v>
      </c>
      <c r="F932" s="5" t="s">
        <v>22984</v>
      </c>
      <c r="G932" s="5" t="s">
        <v>254</v>
      </c>
      <c r="H932" s="6">
        <v>44339</v>
      </c>
      <c r="I932" s="5" t="s">
        <v>22</v>
      </c>
      <c r="J932" s="5" t="s">
        <v>27</v>
      </c>
      <c r="K932" s="7">
        <f ca="1">YEAR(TODAY())-YEAR(DIM_CUSTOMERS[[#This Row],[BirthDate]])</f>
        <v>70</v>
      </c>
      <c r="L932" s="8" t="str" cm="1">
        <f t="array" aca="1" ref="L932" ca="1">_xlfn.IFS(DIM_CUSTOMERS[[#This Row],[Age]]&gt;60, "60+", DIM_CUSTOMERS[[#This Row],[Age]]&gt;21, "22-59", DIM_CUSTOMERS[[#This Row],[Age]]&gt;=18, "18-21", DIM_CUSTOMERS[[#This Row],[Age]]&lt;=17, "1-18")</f>
        <v>60+</v>
      </c>
    </row>
    <row r="933" spans="1:12" x14ac:dyDescent="0.3">
      <c r="A933" s="8">
        <v>10931</v>
      </c>
      <c r="B933" s="5" t="s">
        <v>10592</v>
      </c>
      <c r="C933" s="5" t="s">
        <v>9596</v>
      </c>
      <c r="D933" s="5" t="s">
        <v>13</v>
      </c>
      <c r="E933" s="6">
        <v>20333</v>
      </c>
      <c r="F933" s="5" t="s">
        <v>22984</v>
      </c>
      <c r="G933" s="5" t="s">
        <v>254</v>
      </c>
      <c r="H933" s="6">
        <v>44582</v>
      </c>
      <c r="I933" s="5" t="s">
        <v>24</v>
      </c>
      <c r="J933" s="5" t="s">
        <v>26</v>
      </c>
      <c r="K933" s="7">
        <f ca="1">YEAR(TODAY())-YEAR(DIM_CUSTOMERS[[#This Row],[BirthDate]])</f>
        <v>69</v>
      </c>
      <c r="L933" s="8" t="str" cm="1">
        <f t="array" aca="1" ref="L933" ca="1">_xlfn.IFS(DIM_CUSTOMERS[[#This Row],[Age]]&gt;60, "60+", DIM_CUSTOMERS[[#This Row],[Age]]&gt;21, "22-59", DIM_CUSTOMERS[[#This Row],[Age]]&gt;=18, "18-21", DIM_CUSTOMERS[[#This Row],[Age]]&lt;=17, "1-18")</f>
        <v>60+</v>
      </c>
    </row>
    <row r="934" spans="1:12" x14ac:dyDescent="0.3">
      <c r="A934" s="8">
        <v>10932</v>
      </c>
      <c r="B934" s="5" t="s">
        <v>10593</v>
      </c>
      <c r="C934" s="5" t="s">
        <v>9597</v>
      </c>
      <c r="D934" s="5" t="s">
        <v>14</v>
      </c>
      <c r="E934" s="6">
        <v>31096</v>
      </c>
      <c r="F934" s="5" t="s">
        <v>22984</v>
      </c>
      <c r="G934" s="5" t="s">
        <v>19</v>
      </c>
      <c r="H934" s="6">
        <v>44045</v>
      </c>
      <c r="I934" s="5" t="s">
        <v>24</v>
      </c>
      <c r="J934" s="5" t="s">
        <v>26</v>
      </c>
      <c r="K934" s="7">
        <f ca="1">YEAR(TODAY())-YEAR(DIM_CUSTOMERS[[#This Row],[BirthDate]])</f>
        <v>39</v>
      </c>
      <c r="L934" s="8" t="str" cm="1">
        <f t="array" aca="1" ref="L934" ca="1">_xlfn.IFS(DIM_CUSTOMERS[[#This Row],[Age]]&gt;60, "60+", DIM_CUSTOMERS[[#This Row],[Age]]&gt;21, "22-59", DIM_CUSTOMERS[[#This Row],[Age]]&gt;=18, "18-21", DIM_CUSTOMERS[[#This Row],[Age]]&lt;=17, "1-18")</f>
        <v>22-59</v>
      </c>
    </row>
    <row r="935" spans="1:12" x14ac:dyDescent="0.3">
      <c r="A935" s="8">
        <v>10933</v>
      </c>
      <c r="B935" s="5" t="s">
        <v>10594</v>
      </c>
      <c r="C935" s="5" t="s">
        <v>9598</v>
      </c>
      <c r="D935" s="5" t="s">
        <v>13</v>
      </c>
      <c r="E935" s="6">
        <v>30602</v>
      </c>
      <c r="F935" s="5" t="s">
        <v>22984</v>
      </c>
      <c r="G935" s="5" t="s">
        <v>254</v>
      </c>
      <c r="H935" s="6">
        <v>45292</v>
      </c>
      <c r="I935" s="5" t="s">
        <v>21</v>
      </c>
      <c r="J935" s="5" t="s">
        <v>27</v>
      </c>
      <c r="K935" s="7">
        <f ca="1">YEAR(TODAY())-YEAR(DIM_CUSTOMERS[[#This Row],[BirthDate]])</f>
        <v>41</v>
      </c>
      <c r="L935" s="8" t="str" cm="1">
        <f t="array" aca="1" ref="L935" ca="1">_xlfn.IFS(DIM_CUSTOMERS[[#This Row],[Age]]&gt;60, "60+", DIM_CUSTOMERS[[#This Row],[Age]]&gt;21, "22-59", DIM_CUSTOMERS[[#This Row],[Age]]&gt;=18, "18-21", DIM_CUSTOMERS[[#This Row],[Age]]&lt;=17, "1-18")</f>
        <v>22-59</v>
      </c>
    </row>
    <row r="936" spans="1:12" x14ac:dyDescent="0.3">
      <c r="A936" s="8">
        <v>10934</v>
      </c>
      <c r="B936" s="5" t="s">
        <v>10595</v>
      </c>
      <c r="C936" s="5" t="s">
        <v>9599</v>
      </c>
      <c r="D936" s="5" t="s">
        <v>13</v>
      </c>
      <c r="E936" s="6">
        <v>17622</v>
      </c>
      <c r="F936" s="5" t="s">
        <v>22984</v>
      </c>
      <c r="G936" s="5" t="s">
        <v>254</v>
      </c>
      <c r="H936" s="6">
        <v>44045</v>
      </c>
      <c r="I936" s="5" t="s">
        <v>24</v>
      </c>
      <c r="J936" s="5" t="s">
        <v>26</v>
      </c>
      <c r="K936" s="7">
        <f ca="1">YEAR(TODAY())-YEAR(DIM_CUSTOMERS[[#This Row],[BirthDate]])</f>
        <v>76</v>
      </c>
      <c r="L936" s="8" t="str" cm="1">
        <f t="array" aca="1" ref="L936" ca="1">_xlfn.IFS(DIM_CUSTOMERS[[#This Row],[Age]]&gt;60, "60+", DIM_CUSTOMERS[[#This Row],[Age]]&gt;21, "22-59", DIM_CUSTOMERS[[#This Row],[Age]]&gt;=18, "18-21", DIM_CUSTOMERS[[#This Row],[Age]]&lt;=17, "1-18")</f>
        <v>60+</v>
      </c>
    </row>
    <row r="937" spans="1:12" x14ac:dyDescent="0.3">
      <c r="A937" s="8">
        <v>10935</v>
      </c>
      <c r="B937" s="5" t="s">
        <v>10596</v>
      </c>
      <c r="C937" s="5" t="s">
        <v>9600</v>
      </c>
      <c r="D937" s="5" t="s">
        <v>13</v>
      </c>
      <c r="E937" s="6">
        <v>19674</v>
      </c>
      <c r="F937" s="5" t="s">
        <v>22984</v>
      </c>
      <c r="G937" s="5" t="s">
        <v>254</v>
      </c>
      <c r="H937" s="6">
        <v>44154</v>
      </c>
      <c r="I937" s="5" t="s">
        <v>22</v>
      </c>
      <c r="J937" s="5" t="s">
        <v>27</v>
      </c>
      <c r="K937" s="7">
        <f ca="1">YEAR(TODAY())-YEAR(DIM_CUSTOMERS[[#This Row],[BirthDate]])</f>
        <v>71</v>
      </c>
      <c r="L937" s="8" t="str" cm="1">
        <f t="array" aca="1" ref="L937" ca="1">_xlfn.IFS(DIM_CUSTOMERS[[#This Row],[Age]]&gt;60, "60+", DIM_CUSTOMERS[[#This Row],[Age]]&gt;21, "22-59", DIM_CUSTOMERS[[#This Row],[Age]]&gt;=18, "18-21", DIM_CUSTOMERS[[#This Row],[Age]]&lt;=17, "1-18")</f>
        <v>60+</v>
      </c>
    </row>
    <row r="938" spans="1:12" x14ac:dyDescent="0.3">
      <c r="A938" s="8">
        <v>10936</v>
      </c>
      <c r="B938" s="5" t="s">
        <v>10597</v>
      </c>
      <c r="C938" s="5" t="s">
        <v>9601</v>
      </c>
      <c r="D938" s="5" t="s">
        <v>13</v>
      </c>
      <c r="E938" s="6">
        <v>25869</v>
      </c>
      <c r="F938" s="5" t="s">
        <v>22984</v>
      </c>
      <c r="G938" s="5" t="s">
        <v>19</v>
      </c>
      <c r="H938" s="6">
        <v>44912</v>
      </c>
      <c r="I938" s="5" t="s">
        <v>20</v>
      </c>
      <c r="J938" s="5" t="s">
        <v>26</v>
      </c>
      <c r="K938" s="7">
        <f ca="1">YEAR(TODAY())-YEAR(DIM_CUSTOMERS[[#This Row],[BirthDate]])</f>
        <v>54</v>
      </c>
      <c r="L938" s="8" t="str" cm="1">
        <f t="array" aca="1" ref="L938" ca="1">_xlfn.IFS(DIM_CUSTOMERS[[#This Row],[Age]]&gt;60, "60+", DIM_CUSTOMERS[[#This Row],[Age]]&gt;21, "22-59", DIM_CUSTOMERS[[#This Row],[Age]]&gt;=18, "18-21", DIM_CUSTOMERS[[#This Row],[Age]]&lt;=17, "1-18")</f>
        <v>22-59</v>
      </c>
    </row>
    <row r="939" spans="1:12" x14ac:dyDescent="0.3">
      <c r="A939" s="8">
        <v>10937</v>
      </c>
      <c r="B939" s="5" t="s">
        <v>10598</v>
      </c>
      <c r="C939" s="5" t="s">
        <v>9602</v>
      </c>
      <c r="D939" s="5" t="s">
        <v>14</v>
      </c>
      <c r="E939" s="6">
        <v>17941</v>
      </c>
      <c r="F939" s="5" t="s">
        <v>22984</v>
      </c>
      <c r="G939" s="5" t="s">
        <v>254</v>
      </c>
      <c r="H939" s="6">
        <v>45271</v>
      </c>
      <c r="I939" s="5" t="s">
        <v>23</v>
      </c>
      <c r="J939" s="5" t="s">
        <v>26</v>
      </c>
      <c r="K939" s="7">
        <f ca="1">YEAR(TODAY())-YEAR(DIM_CUSTOMERS[[#This Row],[BirthDate]])</f>
        <v>75</v>
      </c>
      <c r="L939" s="8" t="str" cm="1">
        <f t="array" aca="1" ref="L939" ca="1">_xlfn.IFS(DIM_CUSTOMERS[[#This Row],[Age]]&gt;60, "60+", DIM_CUSTOMERS[[#This Row],[Age]]&gt;21, "22-59", DIM_CUSTOMERS[[#This Row],[Age]]&gt;=18, "18-21", DIM_CUSTOMERS[[#This Row],[Age]]&lt;=17, "1-18")</f>
        <v>60+</v>
      </c>
    </row>
    <row r="940" spans="1:12" x14ac:dyDescent="0.3">
      <c r="A940" s="8">
        <v>10938</v>
      </c>
      <c r="B940" s="5" t="s">
        <v>10599</v>
      </c>
      <c r="C940" s="5" t="s">
        <v>9603</v>
      </c>
      <c r="D940" s="5" t="s">
        <v>13</v>
      </c>
      <c r="E940" s="6">
        <v>31526</v>
      </c>
      <c r="F940" s="5" t="s">
        <v>22984</v>
      </c>
      <c r="G940" s="5" t="s">
        <v>254</v>
      </c>
      <c r="H940" s="6">
        <v>43897</v>
      </c>
      <c r="I940" s="5" t="s">
        <v>23</v>
      </c>
      <c r="J940" s="5" t="s">
        <v>25</v>
      </c>
      <c r="K940" s="7">
        <f ca="1">YEAR(TODAY())-YEAR(DIM_CUSTOMERS[[#This Row],[BirthDate]])</f>
        <v>38</v>
      </c>
      <c r="L940" s="8" t="str" cm="1">
        <f t="array" aca="1" ref="L940" ca="1">_xlfn.IFS(DIM_CUSTOMERS[[#This Row],[Age]]&gt;60, "60+", DIM_CUSTOMERS[[#This Row],[Age]]&gt;21, "22-59", DIM_CUSTOMERS[[#This Row],[Age]]&gt;=18, "18-21", DIM_CUSTOMERS[[#This Row],[Age]]&lt;=17, "1-18")</f>
        <v>22-59</v>
      </c>
    </row>
    <row r="941" spans="1:12" x14ac:dyDescent="0.3">
      <c r="A941" s="8">
        <v>10939</v>
      </c>
      <c r="B941" s="5" t="s">
        <v>10600</v>
      </c>
      <c r="C941" s="5" t="s">
        <v>9604</v>
      </c>
      <c r="D941" s="5" t="s">
        <v>14</v>
      </c>
      <c r="E941" s="6">
        <v>22323</v>
      </c>
      <c r="F941" s="5" t="s">
        <v>22984</v>
      </c>
      <c r="G941" s="5" t="s">
        <v>19</v>
      </c>
      <c r="H941" s="6">
        <v>45508</v>
      </c>
      <c r="I941" s="5" t="s">
        <v>23</v>
      </c>
      <c r="J941" s="5" t="s">
        <v>25</v>
      </c>
      <c r="K941" s="7">
        <f ca="1">YEAR(TODAY())-YEAR(DIM_CUSTOMERS[[#This Row],[BirthDate]])</f>
        <v>63</v>
      </c>
      <c r="L941" s="8" t="str" cm="1">
        <f t="array" aca="1" ref="L941" ca="1">_xlfn.IFS(DIM_CUSTOMERS[[#This Row],[Age]]&gt;60, "60+", DIM_CUSTOMERS[[#This Row],[Age]]&gt;21, "22-59", DIM_CUSTOMERS[[#This Row],[Age]]&gt;=18, "18-21", DIM_CUSTOMERS[[#This Row],[Age]]&lt;=17, "1-18")</f>
        <v>60+</v>
      </c>
    </row>
    <row r="942" spans="1:12" x14ac:dyDescent="0.3">
      <c r="A942" s="8">
        <v>10940</v>
      </c>
      <c r="B942" s="5" t="s">
        <v>10601</v>
      </c>
      <c r="C942" s="5" t="s">
        <v>9605</v>
      </c>
      <c r="D942" s="5" t="s">
        <v>14</v>
      </c>
      <c r="E942" s="6">
        <v>27339</v>
      </c>
      <c r="F942" s="5" t="s">
        <v>17</v>
      </c>
      <c r="G942" s="5" t="s">
        <v>255</v>
      </c>
      <c r="H942" s="6">
        <v>44239</v>
      </c>
      <c r="I942" s="5" t="s">
        <v>22</v>
      </c>
      <c r="J942" s="5" t="s">
        <v>25</v>
      </c>
      <c r="K942" s="7">
        <f ca="1">YEAR(TODAY())-YEAR(DIM_CUSTOMERS[[#This Row],[BirthDate]])</f>
        <v>50</v>
      </c>
      <c r="L942" s="8" t="str" cm="1">
        <f t="array" aca="1" ref="L942" ca="1">_xlfn.IFS(DIM_CUSTOMERS[[#This Row],[Age]]&gt;60, "60+", DIM_CUSTOMERS[[#This Row],[Age]]&gt;21, "22-59", DIM_CUSTOMERS[[#This Row],[Age]]&gt;=18, "18-21", DIM_CUSTOMERS[[#This Row],[Age]]&lt;=17, "1-18")</f>
        <v>22-59</v>
      </c>
    </row>
    <row r="943" spans="1:12" x14ac:dyDescent="0.3">
      <c r="A943" s="8">
        <v>10941</v>
      </c>
      <c r="B943" s="5" t="s">
        <v>10602</v>
      </c>
      <c r="C943" s="5" t="s">
        <v>9606</v>
      </c>
      <c r="D943" s="5" t="s">
        <v>13</v>
      </c>
      <c r="E943" s="6">
        <v>36403</v>
      </c>
      <c r="F943" s="5" t="s">
        <v>17</v>
      </c>
      <c r="G943" s="5" t="s">
        <v>246</v>
      </c>
      <c r="H943" s="6">
        <v>44996</v>
      </c>
      <c r="I943" s="5" t="s">
        <v>23</v>
      </c>
      <c r="J943" s="5" t="s">
        <v>26</v>
      </c>
      <c r="K943" s="7">
        <f ca="1">YEAR(TODAY())-YEAR(DIM_CUSTOMERS[[#This Row],[BirthDate]])</f>
        <v>25</v>
      </c>
      <c r="L943" s="8" t="str" cm="1">
        <f t="array" aca="1" ref="L943" ca="1">_xlfn.IFS(DIM_CUSTOMERS[[#This Row],[Age]]&gt;60, "60+", DIM_CUSTOMERS[[#This Row],[Age]]&gt;21, "22-59", DIM_CUSTOMERS[[#This Row],[Age]]&gt;=18, "18-21", DIM_CUSTOMERS[[#This Row],[Age]]&lt;=17, "1-18")</f>
        <v>22-59</v>
      </c>
    </row>
    <row r="944" spans="1:12" x14ac:dyDescent="0.3">
      <c r="A944" s="8">
        <v>10942</v>
      </c>
      <c r="B944" s="5" t="s">
        <v>10603</v>
      </c>
      <c r="C944" s="5" t="s">
        <v>9607</v>
      </c>
      <c r="D944" s="5" t="s">
        <v>13</v>
      </c>
      <c r="E944" s="6">
        <v>18309</v>
      </c>
      <c r="F944" s="5" t="s">
        <v>17</v>
      </c>
      <c r="G944" s="5" t="s">
        <v>246</v>
      </c>
      <c r="H944" s="6">
        <v>44220</v>
      </c>
      <c r="I944" s="5" t="s">
        <v>22</v>
      </c>
      <c r="J944" s="5" t="s">
        <v>26</v>
      </c>
      <c r="K944" s="7">
        <f ca="1">YEAR(TODAY())-YEAR(DIM_CUSTOMERS[[#This Row],[BirthDate]])</f>
        <v>74</v>
      </c>
      <c r="L944" s="8" t="str" cm="1">
        <f t="array" aca="1" ref="L944" ca="1">_xlfn.IFS(DIM_CUSTOMERS[[#This Row],[Age]]&gt;60, "60+", DIM_CUSTOMERS[[#This Row],[Age]]&gt;21, "22-59", DIM_CUSTOMERS[[#This Row],[Age]]&gt;=18, "18-21", DIM_CUSTOMERS[[#This Row],[Age]]&lt;=17, "1-18")</f>
        <v>60+</v>
      </c>
    </row>
    <row r="945" spans="1:12" x14ac:dyDescent="0.3">
      <c r="A945" s="8">
        <v>10943</v>
      </c>
      <c r="B945" s="5" t="s">
        <v>10604</v>
      </c>
      <c r="C945" s="5" t="s">
        <v>9608</v>
      </c>
      <c r="D945" s="5" t="s">
        <v>14</v>
      </c>
      <c r="E945" s="6">
        <v>37031</v>
      </c>
      <c r="F945" s="5" t="s">
        <v>17</v>
      </c>
      <c r="G945" s="5" t="s">
        <v>245</v>
      </c>
      <c r="H945" s="6">
        <v>44407</v>
      </c>
      <c r="I945" s="5" t="s">
        <v>20</v>
      </c>
      <c r="J945" s="5" t="s">
        <v>27</v>
      </c>
      <c r="K945" s="7">
        <f ca="1">YEAR(TODAY())-YEAR(DIM_CUSTOMERS[[#This Row],[BirthDate]])</f>
        <v>23</v>
      </c>
      <c r="L945" s="8" t="str" cm="1">
        <f t="array" aca="1" ref="L945" ca="1">_xlfn.IFS(DIM_CUSTOMERS[[#This Row],[Age]]&gt;60, "60+", DIM_CUSTOMERS[[#This Row],[Age]]&gt;21, "22-59", DIM_CUSTOMERS[[#This Row],[Age]]&gt;=18, "18-21", DIM_CUSTOMERS[[#This Row],[Age]]&lt;=17, "1-18")</f>
        <v>22-59</v>
      </c>
    </row>
    <row r="946" spans="1:12" x14ac:dyDescent="0.3">
      <c r="A946" s="8">
        <v>10944</v>
      </c>
      <c r="B946" s="5" t="s">
        <v>10605</v>
      </c>
      <c r="C946" s="5" t="s">
        <v>9609</v>
      </c>
      <c r="D946" s="5" t="s">
        <v>14</v>
      </c>
      <c r="E946" s="6">
        <v>28945</v>
      </c>
      <c r="F946" s="5" t="s">
        <v>17</v>
      </c>
      <c r="G946" s="5" t="s">
        <v>245</v>
      </c>
      <c r="H946" s="6">
        <v>45308</v>
      </c>
      <c r="I946" s="5" t="s">
        <v>20</v>
      </c>
      <c r="J946" s="5" t="s">
        <v>25</v>
      </c>
      <c r="K946" s="7">
        <f ca="1">YEAR(TODAY())-YEAR(DIM_CUSTOMERS[[#This Row],[BirthDate]])</f>
        <v>45</v>
      </c>
      <c r="L946" s="8" t="str" cm="1">
        <f t="array" aca="1" ref="L946" ca="1">_xlfn.IFS(DIM_CUSTOMERS[[#This Row],[Age]]&gt;60, "60+", DIM_CUSTOMERS[[#This Row],[Age]]&gt;21, "22-59", DIM_CUSTOMERS[[#This Row],[Age]]&gt;=18, "18-21", DIM_CUSTOMERS[[#This Row],[Age]]&lt;=17, "1-18")</f>
        <v>22-59</v>
      </c>
    </row>
    <row r="947" spans="1:12" x14ac:dyDescent="0.3">
      <c r="A947" s="8">
        <v>10945</v>
      </c>
      <c r="B947" s="5" t="s">
        <v>10606</v>
      </c>
      <c r="C947" s="5" t="s">
        <v>9610</v>
      </c>
      <c r="D947" s="5" t="s">
        <v>14</v>
      </c>
      <c r="E947" s="6">
        <v>28529</v>
      </c>
      <c r="F947" s="5" t="s">
        <v>17</v>
      </c>
      <c r="G947" s="5" t="s">
        <v>245</v>
      </c>
      <c r="H947" s="6">
        <v>43773</v>
      </c>
      <c r="I947" s="5" t="s">
        <v>20</v>
      </c>
      <c r="J947" s="5" t="s">
        <v>25</v>
      </c>
      <c r="K947" s="7">
        <f ca="1">YEAR(TODAY())-YEAR(DIM_CUSTOMERS[[#This Row],[BirthDate]])</f>
        <v>46</v>
      </c>
      <c r="L947" s="8" t="str" cm="1">
        <f t="array" aca="1" ref="L947" ca="1">_xlfn.IFS(DIM_CUSTOMERS[[#This Row],[Age]]&gt;60, "60+", DIM_CUSTOMERS[[#This Row],[Age]]&gt;21, "22-59", DIM_CUSTOMERS[[#This Row],[Age]]&gt;=18, "18-21", DIM_CUSTOMERS[[#This Row],[Age]]&lt;=17, "1-18")</f>
        <v>22-59</v>
      </c>
    </row>
    <row r="948" spans="1:12" x14ac:dyDescent="0.3">
      <c r="A948" s="8">
        <v>10946</v>
      </c>
      <c r="B948" s="5" t="s">
        <v>10607</v>
      </c>
      <c r="C948" s="5" t="s">
        <v>9611</v>
      </c>
      <c r="D948" s="5" t="s">
        <v>13</v>
      </c>
      <c r="E948" s="6">
        <v>36674</v>
      </c>
      <c r="F948" s="5" t="s">
        <v>17</v>
      </c>
      <c r="G948" s="5" t="s">
        <v>246</v>
      </c>
      <c r="H948" s="6">
        <v>44224</v>
      </c>
      <c r="I948" s="5" t="s">
        <v>21</v>
      </c>
      <c r="J948" s="5" t="s">
        <v>27</v>
      </c>
      <c r="K948" s="7">
        <f ca="1">YEAR(TODAY())-YEAR(DIM_CUSTOMERS[[#This Row],[BirthDate]])</f>
        <v>24</v>
      </c>
      <c r="L948" s="8" t="str" cm="1">
        <f t="array" aca="1" ref="L948" ca="1">_xlfn.IFS(DIM_CUSTOMERS[[#This Row],[Age]]&gt;60, "60+", DIM_CUSTOMERS[[#This Row],[Age]]&gt;21, "22-59", DIM_CUSTOMERS[[#This Row],[Age]]&gt;=18, "18-21", DIM_CUSTOMERS[[#This Row],[Age]]&lt;=17, "1-18")</f>
        <v>22-59</v>
      </c>
    </row>
    <row r="949" spans="1:12" x14ac:dyDescent="0.3">
      <c r="A949" s="8">
        <v>10947</v>
      </c>
      <c r="B949" s="5" t="s">
        <v>10608</v>
      </c>
      <c r="C949" s="5" t="s">
        <v>9612</v>
      </c>
      <c r="D949" s="5" t="s">
        <v>14</v>
      </c>
      <c r="E949" s="6">
        <v>28295</v>
      </c>
      <c r="F949" s="5" t="s">
        <v>17</v>
      </c>
      <c r="G949" s="5" t="s">
        <v>255</v>
      </c>
      <c r="H949" s="6">
        <v>43826</v>
      </c>
      <c r="I949" s="5" t="s">
        <v>22</v>
      </c>
      <c r="J949" s="5" t="s">
        <v>27</v>
      </c>
      <c r="K949" s="7">
        <f ca="1">YEAR(TODAY())-YEAR(DIM_CUSTOMERS[[#This Row],[BirthDate]])</f>
        <v>47</v>
      </c>
      <c r="L949" s="8" t="str" cm="1">
        <f t="array" aca="1" ref="L949" ca="1">_xlfn.IFS(DIM_CUSTOMERS[[#This Row],[Age]]&gt;60, "60+", DIM_CUSTOMERS[[#This Row],[Age]]&gt;21, "22-59", DIM_CUSTOMERS[[#This Row],[Age]]&gt;=18, "18-21", DIM_CUSTOMERS[[#This Row],[Age]]&lt;=17, "1-18")</f>
        <v>22-59</v>
      </c>
    </row>
    <row r="950" spans="1:12" x14ac:dyDescent="0.3">
      <c r="A950" s="8">
        <v>10948</v>
      </c>
      <c r="B950" s="5" t="s">
        <v>10609</v>
      </c>
      <c r="C950" s="5" t="s">
        <v>9613</v>
      </c>
      <c r="D950" s="5" t="s">
        <v>14</v>
      </c>
      <c r="E950" s="6">
        <v>31251</v>
      </c>
      <c r="F950" s="5" t="s">
        <v>17</v>
      </c>
      <c r="G950" s="5" t="s">
        <v>246</v>
      </c>
      <c r="H950" s="6">
        <v>44687</v>
      </c>
      <c r="I950" s="5" t="s">
        <v>21</v>
      </c>
      <c r="J950" s="5" t="s">
        <v>25</v>
      </c>
      <c r="K950" s="7">
        <f ca="1">YEAR(TODAY())-YEAR(DIM_CUSTOMERS[[#This Row],[BirthDate]])</f>
        <v>39</v>
      </c>
      <c r="L950" s="8" t="str" cm="1">
        <f t="array" aca="1" ref="L950" ca="1">_xlfn.IFS(DIM_CUSTOMERS[[#This Row],[Age]]&gt;60, "60+", DIM_CUSTOMERS[[#This Row],[Age]]&gt;21, "22-59", DIM_CUSTOMERS[[#This Row],[Age]]&gt;=18, "18-21", DIM_CUSTOMERS[[#This Row],[Age]]&lt;=17, "1-18")</f>
        <v>22-59</v>
      </c>
    </row>
    <row r="951" spans="1:12" x14ac:dyDescent="0.3">
      <c r="A951" s="8">
        <v>10949</v>
      </c>
      <c r="B951" s="5" t="s">
        <v>10610</v>
      </c>
      <c r="C951" s="5" t="s">
        <v>9614</v>
      </c>
      <c r="D951" s="5" t="s">
        <v>14</v>
      </c>
      <c r="E951" s="6">
        <v>28894</v>
      </c>
      <c r="F951" s="5" t="s">
        <v>17</v>
      </c>
      <c r="G951" s="5" t="s">
        <v>245</v>
      </c>
      <c r="H951" s="6">
        <v>45316</v>
      </c>
      <c r="I951" s="5" t="s">
        <v>23</v>
      </c>
      <c r="J951" s="5" t="s">
        <v>26</v>
      </c>
      <c r="K951" s="7">
        <f ca="1">YEAR(TODAY())-YEAR(DIM_CUSTOMERS[[#This Row],[BirthDate]])</f>
        <v>45</v>
      </c>
      <c r="L951" s="8" t="str" cm="1">
        <f t="array" aca="1" ref="L951" ca="1">_xlfn.IFS(DIM_CUSTOMERS[[#This Row],[Age]]&gt;60, "60+", DIM_CUSTOMERS[[#This Row],[Age]]&gt;21, "22-59", DIM_CUSTOMERS[[#This Row],[Age]]&gt;=18, "18-21", DIM_CUSTOMERS[[#This Row],[Age]]&lt;=17, "1-18")</f>
        <v>22-59</v>
      </c>
    </row>
    <row r="952" spans="1:12" x14ac:dyDescent="0.3">
      <c r="A952" s="8">
        <v>10950</v>
      </c>
      <c r="B952" s="5" t="s">
        <v>10611</v>
      </c>
      <c r="C952" s="5" t="s">
        <v>9615</v>
      </c>
      <c r="D952" s="5" t="s">
        <v>13</v>
      </c>
      <c r="E952" s="6">
        <v>21429</v>
      </c>
      <c r="F952" s="5" t="s">
        <v>17</v>
      </c>
      <c r="G952" s="5" t="s">
        <v>246</v>
      </c>
      <c r="H952" s="6">
        <v>45044</v>
      </c>
      <c r="I952" s="5" t="s">
        <v>22</v>
      </c>
      <c r="J952" s="5" t="s">
        <v>26</v>
      </c>
      <c r="K952" s="7">
        <f ca="1">YEAR(TODAY())-YEAR(DIM_CUSTOMERS[[#This Row],[BirthDate]])</f>
        <v>66</v>
      </c>
      <c r="L952" s="8" t="str" cm="1">
        <f t="array" aca="1" ref="L952" ca="1">_xlfn.IFS(DIM_CUSTOMERS[[#This Row],[Age]]&gt;60, "60+", DIM_CUSTOMERS[[#This Row],[Age]]&gt;21, "22-59", DIM_CUSTOMERS[[#This Row],[Age]]&gt;=18, "18-21", DIM_CUSTOMERS[[#This Row],[Age]]&lt;=17, "1-18")</f>
        <v>60+</v>
      </c>
    </row>
    <row r="953" spans="1:12" x14ac:dyDescent="0.3">
      <c r="A953" s="8">
        <v>10951</v>
      </c>
      <c r="B953" s="5" t="s">
        <v>10612</v>
      </c>
      <c r="C953" s="5" t="s">
        <v>9616</v>
      </c>
      <c r="D953" s="5" t="s">
        <v>14</v>
      </c>
      <c r="E953" s="6">
        <v>37586</v>
      </c>
      <c r="F953" s="5" t="s">
        <v>17</v>
      </c>
      <c r="G953" s="5" t="s">
        <v>255</v>
      </c>
      <c r="H953" s="6">
        <v>44055</v>
      </c>
      <c r="I953" s="5" t="s">
        <v>20</v>
      </c>
      <c r="J953" s="5" t="s">
        <v>27</v>
      </c>
      <c r="K953" s="7">
        <f ca="1">YEAR(TODAY())-YEAR(DIM_CUSTOMERS[[#This Row],[BirthDate]])</f>
        <v>22</v>
      </c>
      <c r="L953" s="8" t="str" cm="1">
        <f t="array" aca="1" ref="L953" ca="1">_xlfn.IFS(DIM_CUSTOMERS[[#This Row],[Age]]&gt;60, "60+", DIM_CUSTOMERS[[#This Row],[Age]]&gt;21, "22-59", DIM_CUSTOMERS[[#This Row],[Age]]&gt;=18, "18-21", DIM_CUSTOMERS[[#This Row],[Age]]&lt;=17, "1-18")</f>
        <v>22-59</v>
      </c>
    </row>
    <row r="954" spans="1:12" x14ac:dyDescent="0.3">
      <c r="A954" s="8">
        <v>10952</v>
      </c>
      <c r="B954" s="5" t="s">
        <v>10613</v>
      </c>
      <c r="C954" s="5" t="s">
        <v>9617</v>
      </c>
      <c r="D954" s="5" t="s">
        <v>13</v>
      </c>
      <c r="E954" s="6">
        <v>38811</v>
      </c>
      <c r="F954" s="5" t="s">
        <v>17</v>
      </c>
      <c r="G954" s="5" t="s">
        <v>245</v>
      </c>
      <c r="H954" s="6">
        <v>45523</v>
      </c>
      <c r="I954" s="5" t="s">
        <v>20</v>
      </c>
      <c r="J954" s="5" t="s">
        <v>27</v>
      </c>
      <c r="K954" s="7">
        <f ca="1">YEAR(TODAY())-YEAR(DIM_CUSTOMERS[[#This Row],[BirthDate]])</f>
        <v>18</v>
      </c>
      <c r="L954" s="8" t="str" cm="1">
        <f t="array" aca="1" ref="L954" ca="1">_xlfn.IFS(DIM_CUSTOMERS[[#This Row],[Age]]&gt;60, "60+", DIM_CUSTOMERS[[#This Row],[Age]]&gt;21, "22-59", DIM_CUSTOMERS[[#This Row],[Age]]&gt;=18, "18-21", DIM_CUSTOMERS[[#This Row],[Age]]&lt;=17, "1-18")</f>
        <v>18-21</v>
      </c>
    </row>
    <row r="955" spans="1:12" x14ac:dyDescent="0.3">
      <c r="A955" s="8">
        <v>10953</v>
      </c>
      <c r="B955" s="5" t="s">
        <v>10614</v>
      </c>
      <c r="C955" s="5" t="s">
        <v>9618</v>
      </c>
      <c r="D955" s="5" t="s">
        <v>13</v>
      </c>
      <c r="E955" s="6">
        <v>38571</v>
      </c>
      <c r="F955" s="5" t="s">
        <v>17</v>
      </c>
      <c r="G955" s="5" t="s">
        <v>245</v>
      </c>
      <c r="H955" s="6">
        <v>44715</v>
      </c>
      <c r="I955" s="5" t="s">
        <v>22</v>
      </c>
      <c r="J955" s="5" t="s">
        <v>26</v>
      </c>
      <c r="K955" s="7">
        <f ca="1">YEAR(TODAY())-YEAR(DIM_CUSTOMERS[[#This Row],[BirthDate]])</f>
        <v>19</v>
      </c>
      <c r="L955" s="8" t="str" cm="1">
        <f t="array" aca="1" ref="L955" ca="1">_xlfn.IFS(DIM_CUSTOMERS[[#This Row],[Age]]&gt;60, "60+", DIM_CUSTOMERS[[#This Row],[Age]]&gt;21, "22-59", DIM_CUSTOMERS[[#This Row],[Age]]&gt;=18, "18-21", DIM_CUSTOMERS[[#This Row],[Age]]&lt;=17, "1-18")</f>
        <v>18-21</v>
      </c>
    </row>
    <row r="956" spans="1:12" x14ac:dyDescent="0.3">
      <c r="A956" s="8">
        <v>10954</v>
      </c>
      <c r="B956" s="5" t="s">
        <v>10615</v>
      </c>
      <c r="C956" s="5" t="s">
        <v>9619</v>
      </c>
      <c r="D956" s="5" t="s">
        <v>14</v>
      </c>
      <c r="E956" s="6">
        <v>22690</v>
      </c>
      <c r="F956" s="5" t="s">
        <v>17</v>
      </c>
      <c r="G956" s="5" t="s">
        <v>255</v>
      </c>
      <c r="H956" s="6">
        <v>45069</v>
      </c>
      <c r="I956" s="5" t="s">
        <v>21</v>
      </c>
      <c r="J956" s="5" t="s">
        <v>25</v>
      </c>
      <c r="K956" s="7">
        <f ca="1">YEAR(TODAY())-YEAR(DIM_CUSTOMERS[[#This Row],[BirthDate]])</f>
        <v>62</v>
      </c>
      <c r="L956" s="8" t="str" cm="1">
        <f t="array" aca="1" ref="L956" ca="1">_xlfn.IFS(DIM_CUSTOMERS[[#This Row],[Age]]&gt;60, "60+", DIM_CUSTOMERS[[#This Row],[Age]]&gt;21, "22-59", DIM_CUSTOMERS[[#This Row],[Age]]&gt;=18, "18-21", DIM_CUSTOMERS[[#This Row],[Age]]&lt;=17, "1-18")</f>
        <v>60+</v>
      </c>
    </row>
    <row r="957" spans="1:12" x14ac:dyDescent="0.3">
      <c r="A957" s="8">
        <v>10955</v>
      </c>
      <c r="B957" s="5" t="s">
        <v>10616</v>
      </c>
      <c r="C957" s="5" t="s">
        <v>9620</v>
      </c>
      <c r="D957" s="5" t="s">
        <v>14</v>
      </c>
      <c r="E957" s="6">
        <v>17825</v>
      </c>
      <c r="F957" s="5" t="s">
        <v>17</v>
      </c>
      <c r="G957" s="5" t="s">
        <v>246</v>
      </c>
      <c r="H957" s="6">
        <v>45167</v>
      </c>
      <c r="I957" s="5" t="s">
        <v>22</v>
      </c>
      <c r="J957" s="5" t="s">
        <v>25</v>
      </c>
      <c r="K957" s="7">
        <f ca="1">YEAR(TODAY())-YEAR(DIM_CUSTOMERS[[#This Row],[BirthDate]])</f>
        <v>76</v>
      </c>
      <c r="L957" s="8" t="str" cm="1">
        <f t="array" aca="1" ref="L957" ca="1">_xlfn.IFS(DIM_CUSTOMERS[[#This Row],[Age]]&gt;60, "60+", DIM_CUSTOMERS[[#This Row],[Age]]&gt;21, "22-59", DIM_CUSTOMERS[[#This Row],[Age]]&gt;=18, "18-21", DIM_CUSTOMERS[[#This Row],[Age]]&lt;=17, "1-18")</f>
        <v>60+</v>
      </c>
    </row>
    <row r="958" spans="1:12" x14ac:dyDescent="0.3">
      <c r="A958" s="8">
        <v>10956</v>
      </c>
      <c r="B958" s="5" t="s">
        <v>10617</v>
      </c>
      <c r="C958" s="5" t="s">
        <v>9621</v>
      </c>
      <c r="D958" s="5" t="s">
        <v>13</v>
      </c>
      <c r="E958" s="6">
        <v>21146</v>
      </c>
      <c r="F958" s="5" t="s">
        <v>17</v>
      </c>
      <c r="G958" s="5" t="s">
        <v>255</v>
      </c>
      <c r="H958" s="6">
        <v>45394</v>
      </c>
      <c r="I958" s="5" t="s">
        <v>20</v>
      </c>
      <c r="J958" s="5" t="s">
        <v>25</v>
      </c>
      <c r="K958" s="7">
        <f ca="1">YEAR(TODAY())-YEAR(DIM_CUSTOMERS[[#This Row],[BirthDate]])</f>
        <v>67</v>
      </c>
      <c r="L958" s="8" t="str" cm="1">
        <f t="array" aca="1" ref="L958" ca="1">_xlfn.IFS(DIM_CUSTOMERS[[#This Row],[Age]]&gt;60, "60+", DIM_CUSTOMERS[[#This Row],[Age]]&gt;21, "22-59", DIM_CUSTOMERS[[#This Row],[Age]]&gt;=18, "18-21", DIM_CUSTOMERS[[#This Row],[Age]]&lt;=17, "1-18")</f>
        <v>60+</v>
      </c>
    </row>
    <row r="959" spans="1:12" x14ac:dyDescent="0.3">
      <c r="A959" s="8">
        <v>10957</v>
      </c>
      <c r="B959" s="5" t="s">
        <v>10618</v>
      </c>
      <c r="C959" s="5" t="s">
        <v>9622</v>
      </c>
      <c r="D959" s="5" t="s">
        <v>14</v>
      </c>
      <c r="E959" s="6">
        <v>19486</v>
      </c>
      <c r="F959" s="5" t="s">
        <v>17</v>
      </c>
      <c r="G959" s="5" t="s">
        <v>255</v>
      </c>
      <c r="H959" s="6">
        <v>44195</v>
      </c>
      <c r="I959" s="5" t="s">
        <v>23</v>
      </c>
      <c r="J959" s="5" t="s">
        <v>27</v>
      </c>
      <c r="K959" s="7">
        <f ca="1">YEAR(TODAY())-YEAR(DIM_CUSTOMERS[[#This Row],[BirthDate]])</f>
        <v>71</v>
      </c>
      <c r="L959" s="8" t="str" cm="1">
        <f t="array" aca="1" ref="L959" ca="1">_xlfn.IFS(DIM_CUSTOMERS[[#This Row],[Age]]&gt;60, "60+", DIM_CUSTOMERS[[#This Row],[Age]]&gt;21, "22-59", DIM_CUSTOMERS[[#This Row],[Age]]&gt;=18, "18-21", DIM_CUSTOMERS[[#This Row],[Age]]&lt;=17, "1-18")</f>
        <v>60+</v>
      </c>
    </row>
    <row r="960" spans="1:12" x14ac:dyDescent="0.3">
      <c r="A960" s="8">
        <v>10958</v>
      </c>
      <c r="B960" s="5" t="s">
        <v>10619</v>
      </c>
      <c r="C960" s="5" t="s">
        <v>9623</v>
      </c>
      <c r="D960" s="5" t="s">
        <v>14</v>
      </c>
      <c r="E960" s="6">
        <v>21107</v>
      </c>
      <c r="F960" s="5" t="s">
        <v>17</v>
      </c>
      <c r="G960" s="5" t="s">
        <v>245</v>
      </c>
      <c r="H960" s="6">
        <v>45008</v>
      </c>
      <c r="I960" s="5" t="s">
        <v>20</v>
      </c>
      <c r="J960" s="5" t="s">
        <v>26</v>
      </c>
      <c r="K960" s="7">
        <f ca="1">YEAR(TODAY())-YEAR(DIM_CUSTOMERS[[#This Row],[BirthDate]])</f>
        <v>67</v>
      </c>
      <c r="L960" s="8" t="str" cm="1">
        <f t="array" aca="1" ref="L960" ca="1">_xlfn.IFS(DIM_CUSTOMERS[[#This Row],[Age]]&gt;60, "60+", DIM_CUSTOMERS[[#This Row],[Age]]&gt;21, "22-59", DIM_CUSTOMERS[[#This Row],[Age]]&gt;=18, "18-21", DIM_CUSTOMERS[[#This Row],[Age]]&lt;=17, "1-18")</f>
        <v>60+</v>
      </c>
    </row>
    <row r="961" spans="1:12" x14ac:dyDescent="0.3">
      <c r="A961" s="8">
        <v>10959</v>
      </c>
      <c r="B961" s="5" t="s">
        <v>10620</v>
      </c>
      <c r="C961" s="5" t="s">
        <v>9624</v>
      </c>
      <c r="D961" s="5" t="s">
        <v>14</v>
      </c>
      <c r="E961" s="6">
        <v>17553</v>
      </c>
      <c r="F961" s="5" t="s">
        <v>17</v>
      </c>
      <c r="G961" s="5" t="s">
        <v>245</v>
      </c>
      <c r="H961" s="6">
        <v>45005</v>
      </c>
      <c r="I961" s="5" t="s">
        <v>22</v>
      </c>
      <c r="J961" s="5" t="s">
        <v>26</v>
      </c>
      <c r="K961" s="7">
        <f ca="1">YEAR(TODAY())-YEAR(DIM_CUSTOMERS[[#This Row],[BirthDate]])</f>
        <v>76</v>
      </c>
      <c r="L961" s="8" t="str" cm="1">
        <f t="array" aca="1" ref="L961" ca="1">_xlfn.IFS(DIM_CUSTOMERS[[#This Row],[Age]]&gt;60, "60+", DIM_CUSTOMERS[[#This Row],[Age]]&gt;21, "22-59", DIM_CUSTOMERS[[#This Row],[Age]]&gt;=18, "18-21", DIM_CUSTOMERS[[#This Row],[Age]]&lt;=17, "1-18")</f>
        <v>60+</v>
      </c>
    </row>
    <row r="962" spans="1:12" x14ac:dyDescent="0.3">
      <c r="A962" s="8">
        <v>10960</v>
      </c>
      <c r="B962" s="5" t="s">
        <v>10621</v>
      </c>
      <c r="C962" s="5" t="s">
        <v>9625</v>
      </c>
      <c r="D962" s="5" t="s">
        <v>14</v>
      </c>
      <c r="E962" s="6">
        <v>37213</v>
      </c>
      <c r="F962" s="5" t="s">
        <v>17</v>
      </c>
      <c r="G962" s="5" t="s">
        <v>245</v>
      </c>
      <c r="H962" s="6">
        <v>44427</v>
      </c>
      <c r="I962" s="5" t="s">
        <v>24</v>
      </c>
      <c r="J962" s="5" t="s">
        <v>27</v>
      </c>
      <c r="K962" s="7">
        <f ca="1">YEAR(TODAY())-YEAR(DIM_CUSTOMERS[[#This Row],[BirthDate]])</f>
        <v>23</v>
      </c>
      <c r="L962" s="8" t="str" cm="1">
        <f t="array" aca="1" ref="L962" ca="1">_xlfn.IFS(DIM_CUSTOMERS[[#This Row],[Age]]&gt;60, "60+", DIM_CUSTOMERS[[#This Row],[Age]]&gt;21, "22-59", DIM_CUSTOMERS[[#This Row],[Age]]&gt;=18, "18-21", DIM_CUSTOMERS[[#This Row],[Age]]&lt;=17, "1-18")</f>
        <v>22-59</v>
      </c>
    </row>
    <row r="963" spans="1:12" x14ac:dyDescent="0.3">
      <c r="A963" s="8">
        <v>10961</v>
      </c>
      <c r="B963" s="5" t="s">
        <v>10622</v>
      </c>
      <c r="C963" s="5" t="s">
        <v>9626</v>
      </c>
      <c r="D963" s="5" t="s">
        <v>14</v>
      </c>
      <c r="E963" s="6">
        <v>21466</v>
      </c>
      <c r="F963" s="5" t="s">
        <v>17</v>
      </c>
      <c r="G963" s="5" t="s">
        <v>246</v>
      </c>
      <c r="H963" s="6">
        <v>45046</v>
      </c>
      <c r="I963" s="5" t="s">
        <v>23</v>
      </c>
      <c r="J963" s="5" t="s">
        <v>27</v>
      </c>
      <c r="K963" s="7">
        <f ca="1">YEAR(TODAY())-YEAR(DIM_CUSTOMERS[[#This Row],[BirthDate]])</f>
        <v>66</v>
      </c>
      <c r="L963" s="8" t="str" cm="1">
        <f t="array" aca="1" ref="L963" ca="1">_xlfn.IFS(DIM_CUSTOMERS[[#This Row],[Age]]&gt;60, "60+", DIM_CUSTOMERS[[#This Row],[Age]]&gt;21, "22-59", DIM_CUSTOMERS[[#This Row],[Age]]&gt;=18, "18-21", DIM_CUSTOMERS[[#This Row],[Age]]&lt;=17, "1-18")</f>
        <v>60+</v>
      </c>
    </row>
    <row r="964" spans="1:12" x14ac:dyDescent="0.3">
      <c r="A964" s="8">
        <v>10962</v>
      </c>
      <c r="B964" s="5" t="s">
        <v>10623</v>
      </c>
      <c r="C964" s="5" t="s">
        <v>9627</v>
      </c>
      <c r="D964" s="5" t="s">
        <v>14</v>
      </c>
      <c r="E964" s="6">
        <v>23525</v>
      </c>
      <c r="F964" s="5" t="s">
        <v>17</v>
      </c>
      <c r="G964" s="5" t="s">
        <v>255</v>
      </c>
      <c r="H964" s="6">
        <v>44611</v>
      </c>
      <c r="I964" s="5" t="s">
        <v>24</v>
      </c>
      <c r="J964" s="5" t="s">
        <v>26</v>
      </c>
      <c r="K964" s="7">
        <f ca="1">YEAR(TODAY())-YEAR(DIM_CUSTOMERS[[#This Row],[BirthDate]])</f>
        <v>60</v>
      </c>
      <c r="L964" s="8" t="str" cm="1">
        <f t="array" aca="1" ref="L964" ca="1">_xlfn.IFS(DIM_CUSTOMERS[[#This Row],[Age]]&gt;60, "60+", DIM_CUSTOMERS[[#This Row],[Age]]&gt;21, "22-59", DIM_CUSTOMERS[[#This Row],[Age]]&gt;=18, "18-21", DIM_CUSTOMERS[[#This Row],[Age]]&lt;=17, "1-18")</f>
        <v>22-59</v>
      </c>
    </row>
    <row r="965" spans="1:12" x14ac:dyDescent="0.3">
      <c r="A965" s="8">
        <v>10963</v>
      </c>
      <c r="B965" s="5" t="s">
        <v>10624</v>
      </c>
      <c r="C965" s="5" t="s">
        <v>9628</v>
      </c>
      <c r="D965" s="5" t="s">
        <v>13</v>
      </c>
      <c r="E965" s="6">
        <v>26350</v>
      </c>
      <c r="F965" s="5" t="s">
        <v>17</v>
      </c>
      <c r="G965" s="5" t="s">
        <v>255</v>
      </c>
      <c r="H965" s="6">
        <v>44260</v>
      </c>
      <c r="I965" s="5" t="s">
        <v>20</v>
      </c>
      <c r="J965" s="5" t="s">
        <v>26</v>
      </c>
      <c r="K965" s="7">
        <f ca="1">YEAR(TODAY())-YEAR(DIM_CUSTOMERS[[#This Row],[BirthDate]])</f>
        <v>52</v>
      </c>
      <c r="L965" s="8" t="str" cm="1">
        <f t="array" aca="1" ref="L965" ca="1">_xlfn.IFS(DIM_CUSTOMERS[[#This Row],[Age]]&gt;60, "60+", DIM_CUSTOMERS[[#This Row],[Age]]&gt;21, "22-59", DIM_CUSTOMERS[[#This Row],[Age]]&gt;=18, "18-21", DIM_CUSTOMERS[[#This Row],[Age]]&lt;=17, "1-18")</f>
        <v>22-59</v>
      </c>
    </row>
    <row r="966" spans="1:12" x14ac:dyDescent="0.3">
      <c r="A966" s="8">
        <v>10964</v>
      </c>
      <c r="B966" s="5" t="s">
        <v>10625</v>
      </c>
      <c r="C966" s="5" t="s">
        <v>9629</v>
      </c>
      <c r="D966" s="5" t="s">
        <v>14</v>
      </c>
      <c r="E966" s="6">
        <v>28735</v>
      </c>
      <c r="F966" s="5" t="s">
        <v>17</v>
      </c>
      <c r="G966" s="5" t="s">
        <v>255</v>
      </c>
      <c r="H966" s="6">
        <v>44439</v>
      </c>
      <c r="I966" s="5" t="s">
        <v>24</v>
      </c>
      <c r="J966" s="5" t="s">
        <v>25</v>
      </c>
      <c r="K966" s="7">
        <f ca="1">YEAR(TODAY())-YEAR(DIM_CUSTOMERS[[#This Row],[BirthDate]])</f>
        <v>46</v>
      </c>
      <c r="L966" s="8" t="str" cm="1">
        <f t="array" aca="1" ref="L966" ca="1">_xlfn.IFS(DIM_CUSTOMERS[[#This Row],[Age]]&gt;60, "60+", DIM_CUSTOMERS[[#This Row],[Age]]&gt;21, "22-59", DIM_CUSTOMERS[[#This Row],[Age]]&gt;=18, "18-21", DIM_CUSTOMERS[[#This Row],[Age]]&lt;=17, "1-18")</f>
        <v>22-59</v>
      </c>
    </row>
    <row r="967" spans="1:12" x14ac:dyDescent="0.3">
      <c r="A967" s="8">
        <v>10965</v>
      </c>
      <c r="B967" s="5" t="s">
        <v>10626</v>
      </c>
      <c r="C967" s="5" t="s">
        <v>9630</v>
      </c>
      <c r="D967" s="5" t="s">
        <v>14</v>
      </c>
      <c r="E967" s="6">
        <v>34244</v>
      </c>
      <c r="F967" s="5" t="s">
        <v>17</v>
      </c>
      <c r="G967" s="5" t="s">
        <v>255</v>
      </c>
      <c r="H967" s="6">
        <v>44003</v>
      </c>
      <c r="I967" s="5" t="s">
        <v>24</v>
      </c>
      <c r="J967" s="5" t="s">
        <v>26</v>
      </c>
      <c r="K967" s="7">
        <f ca="1">YEAR(TODAY())-YEAR(DIM_CUSTOMERS[[#This Row],[BirthDate]])</f>
        <v>31</v>
      </c>
      <c r="L967" s="8" t="str" cm="1">
        <f t="array" aca="1" ref="L967" ca="1">_xlfn.IFS(DIM_CUSTOMERS[[#This Row],[Age]]&gt;60, "60+", DIM_CUSTOMERS[[#This Row],[Age]]&gt;21, "22-59", DIM_CUSTOMERS[[#This Row],[Age]]&gt;=18, "18-21", DIM_CUSTOMERS[[#This Row],[Age]]&lt;=17, "1-18")</f>
        <v>22-59</v>
      </c>
    </row>
    <row r="968" spans="1:12" x14ac:dyDescent="0.3">
      <c r="A968" s="8">
        <v>10966</v>
      </c>
      <c r="B968" s="5" t="s">
        <v>10627</v>
      </c>
      <c r="C968" s="5" t="s">
        <v>9631</v>
      </c>
      <c r="D968" s="5" t="s">
        <v>14</v>
      </c>
      <c r="E968" s="6">
        <v>24778</v>
      </c>
      <c r="F968" s="5" t="s">
        <v>17</v>
      </c>
      <c r="G968" s="5" t="s">
        <v>255</v>
      </c>
      <c r="H968" s="6">
        <v>45223</v>
      </c>
      <c r="I968" s="5" t="s">
        <v>22</v>
      </c>
      <c r="J968" s="5" t="s">
        <v>26</v>
      </c>
      <c r="K968" s="7">
        <f ca="1">YEAR(TODAY())-YEAR(DIM_CUSTOMERS[[#This Row],[BirthDate]])</f>
        <v>57</v>
      </c>
      <c r="L968" s="8" t="str" cm="1">
        <f t="array" aca="1" ref="L968" ca="1">_xlfn.IFS(DIM_CUSTOMERS[[#This Row],[Age]]&gt;60, "60+", DIM_CUSTOMERS[[#This Row],[Age]]&gt;21, "22-59", DIM_CUSTOMERS[[#This Row],[Age]]&gt;=18, "18-21", DIM_CUSTOMERS[[#This Row],[Age]]&lt;=17, "1-18")</f>
        <v>22-59</v>
      </c>
    </row>
    <row r="969" spans="1:12" x14ac:dyDescent="0.3">
      <c r="A969" s="8">
        <v>10967</v>
      </c>
      <c r="B969" s="5" t="s">
        <v>10628</v>
      </c>
      <c r="C969" s="5" t="s">
        <v>9632</v>
      </c>
      <c r="D969" s="5" t="s">
        <v>13</v>
      </c>
      <c r="E969" s="6">
        <v>35570</v>
      </c>
      <c r="F969" s="5" t="s">
        <v>17</v>
      </c>
      <c r="G969" s="5" t="s">
        <v>255</v>
      </c>
      <c r="H969" s="6">
        <v>44777</v>
      </c>
      <c r="I969" s="5" t="s">
        <v>24</v>
      </c>
      <c r="J969" s="5" t="s">
        <v>26</v>
      </c>
      <c r="K969" s="7">
        <f ca="1">YEAR(TODAY())-YEAR(DIM_CUSTOMERS[[#This Row],[BirthDate]])</f>
        <v>27</v>
      </c>
      <c r="L969" s="8" t="str" cm="1">
        <f t="array" aca="1" ref="L969" ca="1">_xlfn.IFS(DIM_CUSTOMERS[[#This Row],[Age]]&gt;60, "60+", DIM_CUSTOMERS[[#This Row],[Age]]&gt;21, "22-59", DIM_CUSTOMERS[[#This Row],[Age]]&gt;=18, "18-21", DIM_CUSTOMERS[[#This Row],[Age]]&lt;=17, "1-18")</f>
        <v>22-59</v>
      </c>
    </row>
    <row r="970" spans="1:12" x14ac:dyDescent="0.3">
      <c r="A970" s="8">
        <v>10968</v>
      </c>
      <c r="B970" s="5" t="s">
        <v>10629</v>
      </c>
      <c r="C970" s="5" t="s">
        <v>9633</v>
      </c>
      <c r="D970" s="5" t="s">
        <v>13</v>
      </c>
      <c r="E970" s="6">
        <v>24504</v>
      </c>
      <c r="F970" s="5" t="s">
        <v>17</v>
      </c>
      <c r="G970" s="5" t="s">
        <v>245</v>
      </c>
      <c r="H970" s="6">
        <v>44435</v>
      </c>
      <c r="I970" s="5" t="s">
        <v>24</v>
      </c>
      <c r="J970" s="5" t="s">
        <v>25</v>
      </c>
      <c r="K970" s="7">
        <f ca="1">YEAR(TODAY())-YEAR(DIM_CUSTOMERS[[#This Row],[BirthDate]])</f>
        <v>57</v>
      </c>
      <c r="L970" s="8" t="str" cm="1">
        <f t="array" aca="1" ref="L970" ca="1">_xlfn.IFS(DIM_CUSTOMERS[[#This Row],[Age]]&gt;60, "60+", DIM_CUSTOMERS[[#This Row],[Age]]&gt;21, "22-59", DIM_CUSTOMERS[[#This Row],[Age]]&gt;=18, "18-21", DIM_CUSTOMERS[[#This Row],[Age]]&lt;=17, "1-18")</f>
        <v>22-59</v>
      </c>
    </row>
    <row r="971" spans="1:12" x14ac:dyDescent="0.3">
      <c r="A971" s="8">
        <v>10969</v>
      </c>
      <c r="B971" s="5" t="s">
        <v>10630</v>
      </c>
      <c r="C971" s="5" t="s">
        <v>9634</v>
      </c>
      <c r="D971" s="5" t="s">
        <v>14</v>
      </c>
      <c r="E971" s="6">
        <v>30693</v>
      </c>
      <c r="F971" s="5" t="s">
        <v>17</v>
      </c>
      <c r="G971" s="5" t="s">
        <v>246</v>
      </c>
      <c r="H971" s="6">
        <v>45289</v>
      </c>
      <c r="I971" s="5" t="s">
        <v>23</v>
      </c>
      <c r="J971" s="5" t="s">
        <v>26</v>
      </c>
      <c r="K971" s="7">
        <f ca="1">YEAR(TODAY())-YEAR(DIM_CUSTOMERS[[#This Row],[BirthDate]])</f>
        <v>40</v>
      </c>
      <c r="L971" s="8" t="str" cm="1">
        <f t="array" aca="1" ref="L971" ca="1">_xlfn.IFS(DIM_CUSTOMERS[[#This Row],[Age]]&gt;60, "60+", DIM_CUSTOMERS[[#This Row],[Age]]&gt;21, "22-59", DIM_CUSTOMERS[[#This Row],[Age]]&gt;=18, "18-21", DIM_CUSTOMERS[[#This Row],[Age]]&lt;=17, "1-18")</f>
        <v>22-59</v>
      </c>
    </row>
    <row r="972" spans="1:12" x14ac:dyDescent="0.3">
      <c r="A972" s="8">
        <v>10970</v>
      </c>
      <c r="B972" s="5" t="s">
        <v>10631</v>
      </c>
      <c r="C972" s="5" t="s">
        <v>9635</v>
      </c>
      <c r="D972" s="5" t="s">
        <v>14</v>
      </c>
      <c r="E972" s="6">
        <v>24638</v>
      </c>
      <c r="F972" s="5" t="s">
        <v>17</v>
      </c>
      <c r="G972" s="5" t="s">
        <v>255</v>
      </c>
      <c r="H972" s="6">
        <v>44506</v>
      </c>
      <c r="I972" s="5" t="s">
        <v>22</v>
      </c>
      <c r="J972" s="5" t="s">
        <v>26</v>
      </c>
      <c r="K972" s="7">
        <f ca="1">YEAR(TODAY())-YEAR(DIM_CUSTOMERS[[#This Row],[BirthDate]])</f>
        <v>57</v>
      </c>
      <c r="L972" s="8" t="str" cm="1">
        <f t="array" aca="1" ref="L972" ca="1">_xlfn.IFS(DIM_CUSTOMERS[[#This Row],[Age]]&gt;60, "60+", DIM_CUSTOMERS[[#This Row],[Age]]&gt;21, "22-59", DIM_CUSTOMERS[[#This Row],[Age]]&gt;=18, "18-21", DIM_CUSTOMERS[[#This Row],[Age]]&lt;=17, "1-18")</f>
        <v>22-59</v>
      </c>
    </row>
    <row r="973" spans="1:12" x14ac:dyDescent="0.3">
      <c r="A973" s="8">
        <v>10971</v>
      </c>
      <c r="B973" s="5" t="s">
        <v>10632</v>
      </c>
      <c r="C973" s="5" t="s">
        <v>9636</v>
      </c>
      <c r="D973" s="5" t="s">
        <v>14</v>
      </c>
      <c r="E973" s="6">
        <v>37645</v>
      </c>
      <c r="F973" s="5" t="s">
        <v>17</v>
      </c>
      <c r="G973" s="5" t="s">
        <v>255</v>
      </c>
      <c r="H973" s="6">
        <v>44960</v>
      </c>
      <c r="I973" s="5" t="s">
        <v>24</v>
      </c>
      <c r="J973" s="5" t="s">
        <v>27</v>
      </c>
      <c r="K973" s="7">
        <f ca="1">YEAR(TODAY())-YEAR(DIM_CUSTOMERS[[#This Row],[BirthDate]])</f>
        <v>21</v>
      </c>
      <c r="L973" s="8" t="str" cm="1">
        <f t="array" aca="1" ref="L973" ca="1">_xlfn.IFS(DIM_CUSTOMERS[[#This Row],[Age]]&gt;60, "60+", DIM_CUSTOMERS[[#This Row],[Age]]&gt;21, "22-59", DIM_CUSTOMERS[[#This Row],[Age]]&gt;=18, "18-21", DIM_CUSTOMERS[[#This Row],[Age]]&lt;=17, "1-18")</f>
        <v>18-21</v>
      </c>
    </row>
    <row r="974" spans="1:12" x14ac:dyDescent="0.3">
      <c r="A974" s="8">
        <v>10972</v>
      </c>
      <c r="B974" s="5" t="s">
        <v>10633</v>
      </c>
      <c r="C974" s="5" t="s">
        <v>9637</v>
      </c>
      <c r="D974" s="5" t="s">
        <v>14</v>
      </c>
      <c r="E974" s="6">
        <v>34950</v>
      </c>
      <c r="F974" s="5" t="s">
        <v>17</v>
      </c>
      <c r="G974" s="5" t="s">
        <v>245</v>
      </c>
      <c r="H974" s="6">
        <v>44008</v>
      </c>
      <c r="I974" s="5" t="s">
        <v>23</v>
      </c>
      <c r="J974" s="5" t="s">
        <v>26</v>
      </c>
      <c r="K974" s="7">
        <f ca="1">YEAR(TODAY())-YEAR(DIM_CUSTOMERS[[#This Row],[BirthDate]])</f>
        <v>29</v>
      </c>
      <c r="L974" s="8" t="str" cm="1">
        <f t="array" aca="1" ref="L974" ca="1">_xlfn.IFS(DIM_CUSTOMERS[[#This Row],[Age]]&gt;60, "60+", DIM_CUSTOMERS[[#This Row],[Age]]&gt;21, "22-59", DIM_CUSTOMERS[[#This Row],[Age]]&gt;=18, "18-21", DIM_CUSTOMERS[[#This Row],[Age]]&lt;=17, "1-18")</f>
        <v>22-59</v>
      </c>
    </row>
    <row r="975" spans="1:12" x14ac:dyDescent="0.3">
      <c r="A975" s="8">
        <v>10973</v>
      </c>
      <c r="B975" s="5" t="s">
        <v>10634</v>
      </c>
      <c r="C975" s="5" t="s">
        <v>9638</v>
      </c>
      <c r="D975" s="5" t="s">
        <v>14</v>
      </c>
      <c r="E975" s="6">
        <v>28005</v>
      </c>
      <c r="F975" s="5" t="s">
        <v>17</v>
      </c>
      <c r="G975" s="5" t="s">
        <v>255</v>
      </c>
      <c r="H975" s="6">
        <v>44534</v>
      </c>
      <c r="I975" s="5" t="s">
        <v>22</v>
      </c>
      <c r="J975" s="5" t="s">
        <v>25</v>
      </c>
      <c r="K975" s="7">
        <f ca="1">YEAR(TODAY())-YEAR(DIM_CUSTOMERS[[#This Row],[BirthDate]])</f>
        <v>48</v>
      </c>
      <c r="L975" s="8" t="str" cm="1">
        <f t="array" aca="1" ref="L975" ca="1">_xlfn.IFS(DIM_CUSTOMERS[[#This Row],[Age]]&gt;60, "60+", DIM_CUSTOMERS[[#This Row],[Age]]&gt;21, "22-59", DIM_CUSTOMERS[[#This Row],[Age]]&gt;=18, "18-21", DIM_CUSTOMERS[[#This Row],[Age]]&lt;=17, "1-18")</f>
        <v>22-59</v>
      </c>
    </row>
    <row r="976" spans="1:12" x14ac:dyDescent="0.3">
      <c r="A976" s="8">
        <v>10974</v>
      </c>
      <c r="B976" s="5" t="s">
        <v>10635</v>
      </c>
      <c r="C976" s="5" t="s">
        <v>9639</v>
      </c>
      <c r="D976" s="5" t="s">
        <v>14</v>
      </c>
      <c r="E976" s="6">
        <v>22502</v>
      </c>
      <c r="F976" s="5" t="s">
        <v>17</v>
      </c>
      <c r="G976" s="5" t="s">
        <v>245</v>
      </c>
      <c r="H976" s="6">
        <v>44016</v>
      </c>
      <c r="I976" s="5" t="s">
        <v>23</v>
      </c>
      <c r="J976" s="5" t="s">
        <v>27</v>
      </c>
      <c r="K976" s="7">
        <f ca="1">YEAR(TODAY())-YEAR(DIM_CUSTOMERS[[#This Row],[BirthDate]])</f>
        <v>63</v>
      </c>
      <c r="L976" s="8" t="str" cm="1">
        <f t="array" aca="1" ref="L976" ca="1">_xlfn.IFS(DIM_CUSTOMERS[[#This Row],[Age]]&gt;60, "60+", DIM_CUSTOMERS[[#This Row],[Age]]&gt;21, "22-59", DIM_CUSTOMERS[[#This Row],[Age]]&gt;=18, "18-21", DIM_CUSTOMERS[[#This Row],[Age]]&lt;=17, "1-18")</f>
        <v>60+</v>
      </c>
    </row>
    <row r="977" spans="1:12" x14ac:dyDescent="0.3">
      <c r="A977" s="8">
        <v>10975</v>
      </c>
      <c r="B977" s="5" t="s">
        <v>10636</v>
      </c>
      <c r="C977" s="5" t="s">
        <v>9640</v>
      </c>
      <c r="D977" s="5" t="s">
        <v>13</v>
      </c>
      <c r="E977" s="6">
        <v>38620</v>
      </c>
      <c r="F977" s="5" t="s">
        <v>17</v>
      </c>
      <c r="G977" s="5" t="s">
        <v>245</v>
      </c>
      <c r="H977" s="6">
        <v>44423</v>
      </c>
      <c r="I977" s="5" t="s">
        <v>23</v>
      </c>
      <c r="J977" s="5" t="s">
        <v>27</v>
      </c>
      <c r="K977" s="7">
        <f ca="1">YEAR(TODAY())-YEAR(DIM_CUSTOMERS[[#This Row],[BirthDate]])</f>
        <v>19</v>
      </c>
      <c r="L977" s="8" t="str" cm="1">
        <f t="array" aca="1" ref="L977" ca="1">_xlfn.IFS(DIM_CUSTOMERS[[#This Row],[Age]]&gt;60, "60+", DIM_CUSTOMERS[[#This Row],[Age]]&gt;21, "22-59", DIM_CUSTOMERS[[#This Row],[Age]]&gt;=18, "18-21", DIM_CUSTOMERS[[#This Row],[Age]]&lt;=17, "1-18")</f>
        <v>18-21</v>
      </c>
    </row>
    <row r="978" spans="1:12" x14ac:dyDescent="0.3">
      <c r="A978" s="8">
        <v>10976</v>
      </c>
      <c r="B978" s="5" t="s">
        <v>10637</v>
      </c>
      <c r="C978" s="5" t="s">
        <v>9641</v>
      </c>
      <c r="D978" s="5" t="s">
        <v>13</v>
      </c>
      <c r="E978" s="6">
        <v>29994</v>
      </c>
      <c r="F978" s="5" t="s">
        <v>17</v>
      </c>
      <c r="G978" s="5" t="s">
        <v>245</v>
      </c>
      <c r="H978" s="6">
        <v>45195</v>
      </c>
      <c r="I978" s="5" t="s">
        <v>21</v>
      </c>
      <c r="J978" s="5" t="s">
        <v>26</v>
      </c>
      <c r="K978" s="7">
        <f ca="1">YEAR(TODAY())-YEAR(DIM_CUSTOMERS[[#This Row],[BirthDate]])</f>
        <v>42</v>
      </c>
      <c r="L978" s="8" t="str" cm="1">
        <f t="array" aca="1" ref="L978" ca="1">_xlfn.IFS(DIM_CUSTOMERS[[#This Row],[Age]]&gt;60, "60+", DIM_CUSTOMERS[[#This Row],[Age]]&gt;21, "22-59", DIM_CUSTOMERS[[#This Row],[Age]]&gt;=18, "18-21", DIM_CUSTOMERS[[#This Row],[Age]]&lt;=17, "1-18")</f>
        <v>22-59</v>
      </c>
    </row>
    <row r="979" spans="1:12" x14ac:dyDescent="0.3">
      <c r="A979" s="8">
        <v>10977</v>
      </c>
      <c r="B979" s="5" t="s">
        <v>10638</v>
      </c>
      <c r="C979" s="5" t="s">
        <v>9642</v>
      </c>
      <c r="D979" s="5" t="s">
        <v>13</v>
      </c>
      <c r="E979" s="6">
        <v>24021</v>
      </c>
      <c r="F979" s="5" t="s">
        <v>17</v>
      </c>
      <c r="G979" s="5" t="s">
        <v>245</v>
      </c>
      <c r="H979" s="6">
        <v>45029</v>
      </c>
      <c r="I979" s="5" t="s">
        <v>22</v>
      </c>
      <c r="J979" s="5" t="s">
        <v>25</v>
      </c>
      <c r="K979" s="7">
        <f ca="1">YEAR(TODAY())-YEAR(DIM_CUSTOMERS[[#This Row],[BirthDate]])</f>
        <v>59</v>
      </c>
      <c r="L979" s="8" t="str" cm="1">
        <f t="array" aca="1" ref="L979" ca="1">_xlfn.IFS(DIM_CUSTOMERS[[#This Row],[Age]]&gt;60, "60+", DIM_CUSTOMERS[[#This Row],[Age]]&gt;21, "22-59", DIM_CUSTOMERS[[#This Row],[Age]]&gt;=18, "18-21", DIM_CUSTOMERS[[#This Row],[Age]]&lt;=17, "1-18")</f>
        <v>22-59</v>
      </c>
    </row>
    <row r="980" spans="1:12" x14ac:dyDescent="0.3">
      <c r="A980" s="8">
        <v>10978</v>
      </c>
      <c r="B980" s="5" t="s">
        <v>10639</v>
      </c>
      <c r="C980" s="5" t="s">
        <v>9643</v>
      </c>
      <c r="D980" s="5" t="s">
        <v>13</v>
      </c>
      <c r="E980" s="6">
        <v>31786</v>
      </c>
      <c r="F980" s="5" t="s">
        <v>17</v>
      </c>
      <c r="G980" s="5" t="s">
        <v>246</v>
      </c>
      <c r="H980" s="6">
        <v>43757</v>
      </c>
      <c r="I980" s="5" t="s">
        <v>22</v>
      </c>
      <c r="J980" s="5" t="s">
        <v>26</v>
      </c>
      <c r="K980" s="7">
        <f ca="1">YEAR(TODAY())-YEAR(DIM_CUSTOMERS[[#This Row],[BirthDate]])</f>
        <v>37</v>
      </c>
      <c r="L980" s="8" t="str" cm="1">
        <f t="array" aca="1" ref="L980" ca="1">_xlfn.IFS(DIM_CUSTOMERS[[#This Row],[Age]]&gt;60, "60+", DIM_CUSTOMERS[[#This Row],[Age]]&gt;21, "22-59", DIM_CUSTOMERS[[#This Row],[Age]]&gt;=18, "18-21", DIM_CUSTOMERS[[#This Row],[Age]]&lt;=17, "1-18")</f>
        <v>22-59</v>
      </c>
    </row>
    <row r="981" spans="1:12" x14ac:dyDescent="0.3">
      <c r="A981" s="8">
        <v>10979</v>
      </c>
      <c r="B981" s="5" t="s">
        <v>10640</v>
      </c>
      <c r="C981" s="5" t="s">
        <v>9644</v>
      </c>
      <c r="D981" s="5" t="s">
        <v>14</v>
      </c>
      <c r="E981" s="6">
        <v>34315</v>
      </c>
      <c r="F981" s="5" t="s">
        <v>17</v>
      </c>
      <c r="G981" s="5" t="s">
        <v>245</v>
      </c>
      <c r="H981" s="6">
        <v>44989</v>
      </c>
      <c r="I981" s="5" t="s">
        <v>22</v>
      </c>
      <c r="J981" s="5" t="s">
        <v>25</v>
      </c>
      <c r="K981" s="7">
        <f ca="1">YEAR(TODAY())-YEAR(DIM_CUSTOMERS[[#This Row],[BirthDate]])</f>
        <v>31</v>
      </c>
      <c r="L981" s="8" t="str" cm="1">
        <f t="array" aca="1" ref="L981" ca="1">_xlfn.IFS(DIM_CUSTOMERS[[#This Row],[Age]]&gt;60, "60+", DIM_CUSTOMERS[[#This Row],[Age]]&gt;21, "22-59", DIM_CUSTOMERS[[#This Row],[Age]]&gt;=18, "18-21", DIM_CUSTOMERS[[#This Row],[Age]]&lt;=17, "1-18")</f>
        <v>22-59</v>
      </c>
    </row>
    <row r="982" spans="1:12" x14ac:dyDescent="0.3">
      <c r="A982" s="8">
        <v>10980</v>
      </c>
      <c r="B982" s="5" t="s">
        <v>10641</v>
      </c>
      <c r="C982" s="5" t="s">
        <v>9645</v>
      </c>
      <c r="D982" s="5" t="s">
        <v>14</v>
      </c>
      <c r="E982" s="6">
        <v>33778</v>
      </c>
      <c r="F982" s="5" t="s">
        <v>17</v>
      </c>
      <c r="G982" s="5" t="s">
        <v>255</v>
      </c>
      <c r="H982" s="6">
        <v>44437</v>
      </c>
      <c r="I982" s="5" t="s">
        <v>20</v>
      </c>
      <c r="J982" s="5" t="s">
        <v>25</v>
      </c>
      <c r="K982" s="7">
        <f ca="1">YEAR(TODAY())-YEAR(DIM_CUSTOMERS[[#This Row],[BirthDate]])</f>
        <v>32</v>
      </c>
      <c r="L982" s="8" t="str" cm="1">
        <f t="array" aca="1" ref="L982" ca="1">_xlfn.IFS(DIM_CUSTOMERS[[#This Row],[Age]]&gt;60, "60+", DIM_CUSTOMERS[[#This Row],[Age]]&gt;21, "22-59", DIM_CUSTOMERS[[#This Row],[Age]]&gt;=18, "18-21", DIM_CUSTOMERS[[#This Row],[Age]]&lt;=17, "1-18")</f>
        <v>22-59</v>
      </c>
    </row>
    <row r="983" spans="1:12" x14ac:dyDescent="0.3">
      <c r="A983" s="8">
        <v>10981</v>
      </c>
      <c r="B983" s="5" t="s">
        <v>10642</v>
      </c>
      <c r="C983" s="5" t="s">
        <v>9646</v>
      </c>
      <c r="D983" s="5" t="s">
        <v>13</v>
      </c>
      <c r="E983" s="6">
        <v>29855</v>
      </c>
      <c r="F983" s="5" t="s">
        <v>17</v>
      </c>
      <c r="G983" s="5" t="s">
        <v>245</v>
      </c>
      <c r="H983" s="6">
        <v>45323</v>
      </c>
      <c r="I983" s="5" t="s">
        <v>21</v>
      </c>
      <c r="J983" s="5" t="s">
        <v>27</v>
      </c>
      <c r="K983" s="7">
        <f ca="1">YEAR(TODAY())-YEAR(DIM_CUSTOMERS[[#This Row],[BirthDate]])</f>
        <v>43</v>
      </c>
      <c r="L983" s="8" t="str" cm="1">
        <f t="array" aca="1" ref="L983" ca="1">_xlfn.IFS(DIM_CUSTOMERS[[#This Row],[Age]]&gt;60, "60+", DIM_CUSTOMERS[[#This Row],[Age]]&gt;21, "22-59", DIM_CUSTOMERS[[#This Row],[Age]]&gt;=18, "18-21", DIM_CUSTOMERS[[#This Row],[Age]]&lt;=17, "1-18")</f>
        <v>22-59</v>
      </c>
    </row>
    <row r="984" spans="1:12" x14ac:dyDescent="0.3">
      <c r="A984" s="8">
        <v>10982</v>
      </c>
      <c r="B984" s="5" t="s">
        <v>10643</v>
      </c>
      <c r="C984" s="5" t="s">
        <v>9647</v>
      </c>
      <c r="D984" s="5" t="s">
        <v>13</v>
      </c>
      <c r="E984" s="6">
        <v>33728</v>
      </c>
      <c r="F984" s="5" t="s">
        <v>17</v>
      </c>
      <c r="G984" s="5" t="s">
        <v>246</v>
      </c>
      <c r="H984" s="6">
        <v>44988</v>
      </c>
      <c r="I984" s="5" t="s">
        <v>21</v>
      </c>
      <c r="J984" s="5" t="s">
        <v>25</v>
      </c>
      <c r="K984" s="7">
        <f ca="1">YEAR(TODAY())-YEAR(DIM_CUSTOMERS[[#This Row],[BirthDate]])</f>
        <v>32</v>
      </c>
      <c r="L984" s="8" t="str" cm="1">
        <f t="array" aca="1" ref="L984" ca="1">_xlfn.IFS(DIM_CUSTOMERS[[#This Row],[Age]]&gt;60, "60+", DIM_CUSTOMERS[[#This Row],[Age]]&gt;21, "22-59", DIM_CUSTOMERS[[#This Row],[Age]]&gt;=18, "18-21", DIM_CUSTOMERS[[#This Row],[Age]]&lt;=17, "1-18")</f>
        <v>22-59</v>
      </c>
    </row>
    <row r="985" spans="1:12" x14ac:dyDescent="0.3">
      <c r="A985" s="8">
        <v>10983</v>
      </c>
      <c r="B985" s="5" t="s">
        <v>10644</v>
      </c>
      <c r="C985" s="5" t="s">
        <v>9648</v>
      </c>
      <c r="D985" s="5" t="s">
        <v>14</v>
      </c>
      <c r="E985" s="6">
        <v>35931</v>
      </c>
      <c r="F985" s="5" t="s">
        <v>17</v>
      </c>
      <c r="G985" s="5" t="s">
        <v>246</v>
      </c>
      <c r="H985" s="6">
        <v>44241</v>
      </c>
      <c r="I985" s="5" t="s">
        <v>22</v>
      </c>
      <c r="J985" s="5" t="s">
        <v>25</v>
      </c>
      <c r="K985" s="7">
        <f ca="1">YEAR(TODAY())-YEAR(DIM_CUSTOMERS[[#This Row],[BirthDate]])</f>
        <v>26</v>
      </c>
      <c r="L985" s="8" t="str" cm="1">
        <f t="array" aca="1" ref="L985" ca="1">_xlfn.IFS(DIM_CUSTOMERS[[#This Row],[Age]]&gt;60, "60+", DIM_CUSTOMERS[[#This Row],[Age]]&gt;21, "22-59", DIM_CUSTOMERS[[#This Row],[Age]]&gt;=18, "18-21", DIM_CUSTOMERS[[#This Row],[Age]]&lt;=17, "1-18")</f>
        <v>22-59</v>
      </c>
    </row>
    <row r="986" spans="1:12" x14ac:dyDescent="0.3">
      <c r="A986" s="8">
        <v>10984</v>
      </c>
      <c r="B986" s="5" t="s">
        <v>10645</v>
      </c>
      <c r="C986" s="5" t="s">
        <v>9649</v>
      </c>
      <c r="D986" s="5" t="s">
        <v>13</v>
      </c>
      <c r="E986" s="6">
        <v>21058</v>
      </c>
      <c r="F986" s="5" t="s">
        <v>17</v>
      </c>
      <c r="G986" s="5" t="s">
        <v>246</v>
      </c>
      <c r="H986" s="6">
        <v>44194</v>
      </c>
      <c r="I986" s="5" t="s">
        <v>21</v>
      </c>
      <c r="J986" s="5" t="s">
        <v>26</v>
      </c>
      <c r="K986" s="7">
        <f ca="1">YEAR(TODAY())-YEAR(DIM_CUSTOMERS[[#This Row],[BirthDate]])</f>
        <v>67</v>
      </c>
      <c r="L986" s="8" t="str" cm="1">
        <f t="array" aca="1" ref="L986" ca="1">_xlfn.IFS(DIM_CUSTOMERS[[#This Row],[Age]]&gt;60, "60+", DIM_CUSTOMERS[[#This Row],[Age]]&gt;21, "22-59", DIM_CUSTOMERS[[#This Row],[Age]]&gt;=18, "18-21", DIM_CUSTOMERS[[#This Row],[Age]]&lt;=17, "1-18")</f>
        <v>60+</v>
      </c>
    </row>
    <row r="987" spans="1:12" x14ac:dyDescent="0.3">
      <c r="A987" s="8">
        <v>10985</v>
      </c>
      <c r="B987" s="5" t="s">
        <v>10646</v>
      </c>
      <c r="C987" s="5" t="s">
        <v>9650</v>
      </c>
      <c r="D987" s="5" t="s">
        <v>13</v>
      </c>
      <c r="E987" s="6">
        <v>30839</v>
      </c>
      <c r="F987" s="5" t="s">
        <v>17</v>
      </c>
      <c r="G987" s="5" t="s">
        <v>245</v>
      </c>
      <c r="H987" s="6">
        <v>44559</v>
      </c>
      <c r="I987" s="5" t="s">
        <v>20</v>
      </c>
      <c r="J987" s="5" t="s">
        <v>25</v>
      </c>
      <c r="K987" s="7">
        <f ca="1">YEAR(TODAY())-YEAR(DIM_CUSTOMERS[[#This Row],[BirthDate]])</f>
        <v>40</v>
      </c>
      <c r="L987" s="8" t="str" cm="1">
        <f t="array" aca="1" ref="L987" ca="1">_xlfn.IFS(DIM_CUSTOMERS[[#This Row],[Age]]&gt;60, "60+", DIM_CUSTOMERS[[#This Row],[Age]]&gt;21, "22-59", DIM_CUSTOMERS[[#This Row],[Age]]&gt;=18, "18-21", DIM_CUSTOMERS[[#This Row],[Age]]&lt;=17, "1-18")</f>
        <v>22-59</v>
      </c>
    </row>
    <row r="988" spans="1:12" x14ac:dyDescent="0.3">
      <c r="A988" s="8">
        <v>10986</v>
      </c>
      <c r="B988" s="5" t="s">
        <v>10647</v>
      </c>
      <c r="C988" s="5" t="s">
        <v>9651</v>
      </c>
      <c r="D988" s="5" t="s">
        <v>13</v>
      </c>
      <c r="E988" s="6">
        <v>18726</v>
      </c>
      <c r="F988" s="5" t="s">
        <v>17</v>
      </c>
      <c r="G988" s="5" t="s">
        <v>246</v>
      </c>
      <c r="H988" s="6">
        <v>43791</v>
      </c>
      <c r="I988" s="5" t="s">
        <v>20</v>
      </c>
      <c r="J988" s="5" t="s">
        <v>25</v>
      </c>
      <c r="K988" s="7">
        <f ca="1">YEAR(TODAY())-YEAR(DIM_CUSTOMERS[[#This Row],[BirthDate]])</f>
        <v>73</v>
      </c>
      <c r="L988" s="8" t="str" cm="1">
        <f t="array" aca="1" ref="L988" ca="1">_xlfn.IFS(DIM_CUSTOMERS[[#This Row],[Age]]&gt;60, "60+", DIM_CUSTOMERS[[#This Row],[Age]]&gt;21, "22-59", DIM_CUSTOMERS[[#This Row],[Age]]&gt;=18, "18-21", DIM_CUSTOMERS[[#This Row],[Age]]&lt;=17, "1-18")</f>
        <v>60+</v>
      </c>
    </row>
    <row r="989" spans="1:12" x14ac:dyDescent="0.3">
      <c r="A989" s="8">
        <v>10987</v>
      </c>
      <c r="B989" s="5" t="s">
        <v>10648</v>
      </c>
      <c r="C989" s="5" t="s">
        <v>9652</v>
      </c>
      <c r="D989" s="5" t="s">
        <v>13</v>
      </c>
      <c r="E989" s="6">
        <v>28680</v>
      </c>
      <c r="F989" s="5" t="s">
        <v>17</v>
      </c>
      <c r="G989" s="5" t="s">
        <v>245</v>
      </c>
      <c r="H989" s="6">
        <v>44454</v>
      </c>
      <c r="I989" s="5" t="s">
        <v>23</v>
      </c>
      <c r="J989" s="5" t="s">
        <v>25</v>
      </c>
      <c r="K989" s="7">
        <f ca="1">YEAR(TODAY())-YEAR(DIM_CUSTOMERS[[#This Row],[BirthDate]])</f>
        <v>46</v>
      </c>
      <c r="L989" s="8" t="str" cm="1">
        <f t="array" aca="1" ref="L989" ca="1">_xlfn.IFS(DIM_CUSTOMERS[[#This Row],[Age]]&gt;60, "60+", DIM_CUSTOMERS[[#This Row],[Age]]&gt;21, "22-59", DIM_CUSTOMERS[[#This Row],[Age]]&gt;=18, "18-21", DIM_CUSTOMERS[[#This Row],[Age]]&lt;=17, "1-18")</f>
        <v>22-59</v>
      </c>
    </row>
    <row r="990" spans="1:12" x14ac:dyDescent="0.3">
      <c r="A990" s="8">
        <v>10988</v>
      </c>
      <c r="B990" s="5" t="s">
        <v>10649</v>
      </c>
      <c r="C990" s="5" t="s">
        <v>9653</v>
      </c>
      <c r="D990" s="5" t="s">
        <v>13</v>
      </c>
      <c r="E990" s="6">
        <v>27091</v>
      </c>
      <c r="F990" s="5" t="s">
        <v>17</v>
      </c>
      <c r="G990" s="5" t="s">
        <v>246</v>
      </c>
      <c r="H990" s="6">
        <v>44169</v>
      </c>
      <c r="I990" s="5" t="s">
        <v>23</v>
      </c>
      <c r="J990" s="5" t="s">
        <v>27</v>
      </c>
      <c r="K990" s="7">
        <f ca="1">YEAR(TODAY())-YEAR(DIM_CUSTOMERS[[#This Row],[BirthDate]])</f>
        <v>50</v>
      </c>
      <c r="L990" s="8" t="str" cm="1">
        <f t="array" aca="1" ref="L990" ca="1">_xlfn.IFS(DIM_CUSTOMERS[[#This Row],[Age]]&gt;60, "60+", DIM_CUSTOMERS[[#This Row],[Age]]&gt;21, "22-59", DIM_CUSTOMERS[[#This Row],[Age]]&gt;=18, "18-21", DIM_CUSTOMERS[[#This Row],[Age]]&lt;=17, "1-18")</f>
        <v>22-59</v>
      </c>
    </row>
    <row r="991" spans="1:12" x14ac:dyDescent="0.3">
      <c r="A991" s="8">
        <v>10989</v>
      </c>
      <c r="B991" s="5" t="s">
        <v>10650</v>
      </c>
      <c r="C991" s="5" t="s">
        <v>9654</v>
      </c>
      <c r="D991" s="5" t="s">
        <v>13</v>
      </c>
      <c r="E991" s="6">
        <v>20073</v>
      </c>
      <c r="F991" s="5" t="s">
        <v>17</v>
      </c>
      <c r="G991" s="5" t="s">
        <v>245</v>
      </c>
      <c r="H991" s="6">
        <v>43912</v>
      </c>
      <c r="I991" s="5" t="s">
        <v>23</v>
      </c>
      <c r="J991" s="5" t="s">
        <v>26</v>
      </c>
      <c r="K991" s="7">
        <f ca="1">YEAR(TODAY())-YEAR(DIM_CUSTOMERS[[#This Row],[BirthDate]])</f>
        <v>70</v>
      </c>
      <c r="L991" s="8" t="str" cm="1">
        <f t="array" aca="1" ref="L991" ca="1">_xlfn.IFS(DIM_CUSTOMERS[[#This Row],[Age]]&gt;60, "60+", DIM_CUSTOMERS[[#This Row],[Age]]&gt;21, "22-59", DIM_CUSTOMERS[[#This Row],[Age]]&gt;=18, "18-21", DIM_CUSTOMERS[[#This Row],[Age]]&lt;=17, "1-18")</f>
        <v>60+</v>
      </c>
    </row>
    <row r="992" spans="1:12" x14ac:dyDescent="0.3">
      <c r="A992" s="8">
        <v>10990</v>
      </c>
      <c r="B992" s="5" t="s">
        <v>10651</v>
      </c>
      <c r="C992" s="5" t="s">
        <v>9655</v>
      </c>
      <c r="D992" s="5" t="s">
        <v>13</v>
      </c>
      <c r="E992" s="6">
        <v>30763</v>
      </c>
      <c r="F992" s="5" t="s">
        <v>17</v>
      </c>
      <c r="G992" s="5" t="s">
        <v>255</v>
      </c>
      <c r="H992" s="6">
        <v>43911</v>
      </c>
      <c r="I992" s="5" t="s">
        <v>20</v>
      </c>
      <c r="J992" s="5" t="s">
        <v>25</v>
      </c>
      <c r="K992" s="7">
        <f ca="1">YEAR(TODAY())-YEAR(DIM_CUSTOMERS[[#This Row],[BirthDate]])</f>
        <v>40</v>
      </c>
      <c r="L992" s="8" t="str" cm="1">
        <f t="array" aca="1" ref="L992" ca="1">_xlfn.IFS(DIM_CUSTOMERS[[#This Row],[Age]]&gt;60, "60+", DIM_CUSTOMERS[[#This Row],[Age]]&gt;21, "22-59", DIM_CUSTOMERS[[#This Row],[Age]]&gt;=18, "18-21", DIM_CUSTOMERS[[#This Row],[Age]]&lt;=17, "1-18")</f>
        <v>22-59</v>
      </c>
    </row>
    <row r="993" spans="1:12" x14ac:dyDescent="0.3">
      <c r="A993" s="8">
        <v>10991</v>
      </c>
      <c r="B993" s="5" t="s">
        <v>10652</v>
      </c>
      <c r="C993" s="5" t="s">
        <v>9656</v>
      </c>
      <c r="D993" s="5" t="s">
        <v>13</v>
      </c>
      <c r="E993" s="6">
        <v>21169</v>
      </c>
      <c r="F993" s="5" t="s">
        <v>17</v>
      </c>
      <c r="G993" s="5" t="s">
        <v>255</v>
      </c>
      <c r="H993" s="6">
        <v>44229</v>
      </c>
      <c r="I993" s="5" t="s">
        <v>20</v>
      </c>
      <c r="J993" s="5" t="s">
        <v>25</v>
      </c>
      <c r="K993" s="7">
        <f ca="1">YEAR(TODAY())-YEAR(DIM_CUSTOMERS[[#This Row],[BirthDate]])</f>
        <v>67</v>
      </c>
      <c r="L993" s="8" t="str" cm="1">
        <f t="array" aca="1" ref="L993" ca="1">_xlfn.IFS(DIM_CUSTOMERS[[#This Row],[Age]]&gt;60, "60+", DIM_CUSTOMERS[[#This Row],[Age]]&gt;21, "22-59", DIM_CUSTOMERS[[#This Row],[Age]]&gt;=18, "18-21", DIM_CUSTOMERS[[#This Row],[Age]]&lt;=17, "1-18")</f>
        <v>60+</v>
      </c>
    </row>
    <row r="994" spans="1:12" x14ac:dyDescent="0.3">
      <c r="A994" s="8">
        <v>10992</v>
      </c>
      <c r="B994" s="5" t="s">
        <v>10653</v>
      </c>
      <c r="C994" s="5" t="s">
        <v>9657</v>
      </c>
      <c r="D994" s="5" t="s">
        <v>14</v>
      </c>
      <c r="E994" s="6">
        <v>22533</v>
      </c>
      <c r="F994" s="5" t="s">
        <v>17</v>
      </c>
      <c r="G994" s="5" t="s">
        <v>255</v>
      </c>
      <c r="H994" s="6">
        <v>44552</v>
      </c>
      <c r="I994" s="5" t="s">
        <v>24</v>
      </c>
      <c r="J994" s="5" t="s">
        <v>26</v>
      </c>
      <c r="K994" s="7">
        <f ca="1">YEAR(TODAY())-YEAR(DIM_CUSTOMERS[[#This Row],[BirthDate]])</f>
        <v>63</v>
      </c>
      <c r="L994" s="8" t="str" cm="1">
        <f t="array" aca="1" ref="L994" ca="1">_xlfn.IFS(DIM_CUSTOMERS[[#This Row],[Age]]&gt;60, "60+", DIM_CUSTOMERS[[#This Row],[Age]]&gt;21, "22-59", DIM_CUSTOMERS[[#This Row],[Age]]&gt;=18, "18-21", DIM_CUSTOMERS[[#This Row],[Age]]&lt;=17, "1-18")</f>
        <v>60+</v>
      </c>
    </row>
    <row r="995" spans="1:12" x14ac:dyDescent="0.3">
      <c r="A995" s="8">
        <v>10993</v>
      </c>
      <c r="B995" s="5" t="s">
        <v>10654</v>
      </c>
      <c r="C995" s="5" t="s">
        <v>8922</v>
      </c>
      <c r="D995" s="5" t="s">
        <v>14</v>
      </c>
      <c r="E995" s="6">
        <v>21023</v>
      </c>
      <c r="F995" s="5" t="s">
        <v>17</v>
      </c>
      <c r="G995" s="5" t="s">
        <v>246</v>
      </c>
      <c r="H995" s="6">
        <v>45382</v>
      </c>
      <c r="I995" s="5" t="s">
        <v>20</v>
      </c>
      <c r="J995" s="5" t="s">
        <v>27</v>
      </c>
      <c r="K995" s="7">
        <f ca="1">YEAR(TODAY())-YEAR(DIM_CUSTOMERS[[#This Row],[BirthDate]])</f>
        <v>67</v>
      </c>
      <c r="L995" s="8" t="str" cm="1">
        <f t="array" aca="1" ref="L995" ca="1">_xlfn.IFS(DIM_CUSTOMERS[[#This Row],[Age]]&gt;60, "60+", DIM_CUSTOMERS[[#This Row],[Age]]&gt;21, "22-59", DIM_CUSTOMERS[[#This Row],[Age]]&gt;=18, "18-21", DIM_CUSTOMERS[[#This Row],[Age]]&lt;=17, "1-18")</f>
        <v>60+</v>
      </c>
    </row>
    <row r="996" spans="1:12" x14ac:dyDescent="0.3">
      <c r="A996" s="8">
        <v>10994</v>
      </c>
      <c r="B996" s="5" t="s">
        <v>10655</v>
      </c>
      <c r="C996" s="5" t="s">
        <v>9658</v>
      </c>
      <c r="D996" s="5" t="s">
        <v>14</v>
      </c>
      <c r="E996" s="6">
        <v>16577</v>
      </c>
      <c r="F996" s="5" t="s">
        <v>17</v>
      </c>
      <c r="G996" s="5" t="s">
        <v>245</v>
      </c>
      <c r="H996" s="6">
        <v>43740</v>
      </c>
      <c r="I996" s="5" t="s">
        <v>20</v>
      </c>
      <c r="J996" s="5" t="s">
        <v>25</v>
      </c>
      <c r="K996" s="7">
        <f ca="1">YEAR(TODAY())-YEAR(DIM_CUSTOMERS[[#This Row],[BirthDate]])</f>
        <v>79</v>
      </c>
      <c r="L996" s="8" t="str" cm="1">
        <f t="array" aca="1" ref="L996" ca="1">_xlfn.IFS(DIM_CUSTOMERS[[#This Row],[Age]]&gt;60, "60+", DIM_CUSTOMERS[[#This Row],[Age]]&gt;21, "22-59", DIM_CUSTOMERS[[#This Row],[Age]]&gt;=18, "18-21", DIM_CUSTOMERS[[#This Row],[Age]]&lt;=17, "1-18")</f>
        <v>60+</v>
      </c>
    </row>
    <row r="997" spans="1:12" x14ac:dyDescent="0.3">
      <c r="A997" s="8">
        <v>10995</v>
      </c>
      <c r="B997" s="5" t="s">
        <v>10656</v>
      </c>
      <c r="C997" s="5" t="s">
        <v>9659</v>
      </c>
      <c r="D997" s="5" t="s">
        <v>13</v>
      </c>
      <c r="E997" s="6">
        <v>37970</v>
      </c>
      <c r="F997" s="5" t="s">
        <v>17</v>
      </c>
      <c r="G997" s="5" t="s">
        <v>246</v>
      </c>
      <c r="H997" s="6">
        <v>44356</v>
      </c>
      <c r="I997" s="5" t="s">
        <v>24</v>
      </c>
      <c r="J997" s="5" t="s">
        <v>26</v>
      </c>
      <c r="K997" s="7">
        <f ca="1">YEAR(TODAY())-YEAR(DIM_CUSTOMERS[[#This Row],[BirthDate]])</f>
        <v>21</v>
      </c>
      <c r="L997" s="8" t="str" cm="1">
        <f t="array" aca="1" ref="L997" ca="1">_xlfn.IFS(DIM_CUSTOMERS[[#This Row],[Age]]&gt;60, "60+", DIM_CUSTOMERS[[#This Row],[Age]]&gt;21, "22-59", DIM_CUSTOMERS[[#This Row],[Age]]&gt;=18, "18-21", DIM_CUSTOMERS[[#This Row],[Age]]&lt;=17, "1-18")</f>
        <v>18-21</v>
      </c>
    </row>
    <row r="998" spans="1:12" x14ac:dyDescent="0.3">
      <c r="A998" s="8">
        <v>10996</v>
      </c>
      <c r="B998" s="5" t="s">
        <v>10657</v>
      </c>
      <c r="C998" s="5" t="s">
        <v>9660</v>
      </c>
      <c r="D998" s="5" t="s">
        <v>13</v>
      </c>
      <c r="E998" s="6">
        <v>33482</v>
      </c>
      <c r="F998" s="5" t="s">
        <v>17</v>
      </c>
      <c r="G998" s="5" t="s">
        <v>255</v>
      </c>
      <c r="H998" s="6">
        <v>45328</v>
      </c>
      <c r="I998" s="5" t="s">
        <v>23</v>
      </c>
      <c r="J998" s="5" t="s">
        <v>26</v>
      </c>
      <c r="K998" s="7">
        <f ca="1">YEAR(TODAY())-YEAR(DIM_CUSTOMERS[[#This Row],[BirthDate]])</f>
        <v>33</v>
      </c>
      <c r="L998" s="8" t="str" cm="1">
        <f t="array" aca="1" ref="L998" ca="1">_xlfn.IFS(DIM_CUSTOMERS[[#This Row],[Age]]&gt;60, "60+", DIM_CUSTOMERS[[#This Row],[Age]]&gt;21, "22-59", DIM_CUSTOMERS[[#This Row],[Age]]&gt;=18, "18-21", DIM_CUSTOMERS[[#This Row],[Age]]&lt;=17, "1-18")</f>
        <v>22-59</v>
      </c>
    </row>
    <row r="999" spans="1:12" x14ac:dyDescent="0.3">
      <c r="A999" s="8">
        <v>10997</v>
      </c>
      <c r="B999" s="5" t="s">
        <v>10658</v>
      </c>
      <c r="C999" s="5" t="s">
        <v>9661</v>
      </c>
      <c r="D999" s="5" t="s">
        <v>13</v>
      </c>
      <c r="E999" s="6">
        <v>22162</v>
      </c>
      <c r="F999" s="5" t="s">
        <v>17</v>
      </c>
      <c r="G999" s="5" t="s">
        <v>255</v>
      </c>
      <c r="H999" s="6">
        <v>43921</v>
      </c>
      <c r="I999" s="5" t="s">
        <v>20</v>
      </c>
      <c r="J999" s="5" t="s">
        <v>25</v>
      </c>
      <c r="K999" s="7">
        <f ca="1">YEAR(TODAY())-YEAR(DIM_CUSTOMERS[[#This Row],[BirthDate]])</f>
        <v>64</v>
      </c>
      <c r="L999" s="8" t="str" cm="1">
        <f t="array" aca="1" ref="L999" ca="1">_xlfn.IFS(DIM_CUSTOMERS[[#This Row],[Age]]&gt;60, "60+", DIM_CUSTOMERS[[#This Row],[Age]]&gt;21, "22-59", DIM_CUSTOMERS[[#This Row],[Age]]&gt;=18, "18-21", DIM_CUSTOMERS[[#This Row],[Age]]&lt;=17, "1-18")</f>
        <v>60+</v>
      </c>
    </row>
    <row r="1000" spans="1:12" x14ac:dyDescent="0.3">
      <c r="A1000" s="8">
        <v>10998</v>
      </c>
      <c r="B1000" s="5" t="s">
        <v>10659</v>
      </c>
      <c r="C1000" s="5" t="s">
        <v>9662</v>
      </c>
      <c r="D1000" s="5" t="s">
        <v>13</v>
      </c>
      <c r="E1000" s="6">
        <v>35915</v>
      </c>
      <c r="F1000" s="5" t="s">
        <v>17</v>
      </c>
      <c r="G1000" s="5" t="s">
        <v>245</v>
      </c>
      <c r="H1000" s="6">
        <v>44031</v>
      </c>
      <c r="I1000" s="5" t="s">
        <v>24</v>
      </c>
      <c r="J1000" s="5" t="s">
        <v>25</v>
      </c>
      <c r="K1000" s="7">
        <f ca="1">YEAR(TODAY())-YEAR(DIM_CUSTOMERS[[#This Row],[BirthDate]])</f>
        <v>26</v>
      </c>
      <c r="L1000" s="8" t="str" cm="1">
        <f t="array" aca="1" ref="L1000" ca="1">_xlfn.IFS(DIM_CUSTOMERS[[#This Row],[Age]]&gt;60, "60+", DIM_CUSTOMERS[[#This Row],[Age]]&gt;21, "22-59", DIM_CUSTOMERS[[#This Row],[Age]]&gt;=18, "18-21", DIM_CUSTOMERS[[#This Row],[Age]]&lt;=17, "1-18")</f>
        <v>22-59</v>
      </c>
    </row>
    <row r="1001" spans="1:12" x14ac:dyDescent="0.3">
      <c r="A1001" s="8">
        <v>10999</v>
      </c>
      <c r="B1001" s="5" t="s">
        <v>10660</v>
      </c>
      <c r="C1001" s="5" t="s">
        <v>9663</v>
      </c>
      <c r="D1001" s="5" t="s">
        <v>13</v>
      </c>
      <c r="E1001" s="6">
        <v>35489</v>
      </c>
      <c r="F1001" s="5" t="s">
        <v>17</v>
      </c>
      <c r="G1001" s="5" t="s">
        <v>245</v>
      </c>
      <c r="H1001" s="6">
        <v>44259</v>
      </c>
      <c r="I1001" s="5" t="s">
        <v>23</v>
      </c>
      <c r="J1001" s="5" t="s">
        <v>26</v>
      </c>
      <c r="K1001" s="7">
        <f ca="1">YEAR(TODAY())-YEAR(DIM_CUSTOMERS[[#This Row],[BirthDate]])</f>
        <v>27</v>
      </c>
      <c r="L1001" s="8" t="str" cm="1">
        <f t="array" aca="1" ref="L1001" ca="1">_xlfn.IFS(DIM_CUSTOMERS[[#This Row],[Age]]&gt;60, "60+", DIM_CUSTOMERS[[#This Row],[Age]]&gt;21, "22-59", DIM_CUSTOMERS[[#This Row],[Age]]&gt;=18, "18-21", DIM_CUSTOMERS[[#This Row],[Age]]&lt;=17, "1-18")</f>
        <v>22-59</v>
      </c>
    </row>
  </sheetData>
  <phoneticPr fontId="1" type="noConversion"/>
  <conditionalFormatting sqref="A1002:B1048576 B1:B1001">
    <cfRule type="duplicateValues" dxfId="28"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4EA9B-E581-4CFD-A4E5-2A2E80763DE9}">
  <sheetPr codeName="גיליון3"/>
  <dimension ref="A1:F101"/>
  <sheetViews>
    <sheetView topLeftCell="A5" zoomScaleNormal="100" workbookViewId="0">
      <selection activeCell="B2" sqref="B2"/>
    </sheetView>
  </sheetViews>
  <sheetFormatPr defaultRowHeight="14" x14ac:dyDescent="0.3"/>
  <cols>
    <col min="1" max="1" width="19.58203125" style="15" bestFit="1" customWidth="1"/>
    <col min="2" max="2" width="25.75" style="12" bestFit="1" customWidth="1"/>
    <col min="3" max="3" width="15.75" style="5" bestFit="1" customWidth="1"/>
    <col min="4" max="4" width="33.4140625" style="5" bestFit="1" customWidth="1"/>
    <col min="5" max="5" width="9.25" style="5" bestFit="1" customWidth="1"/>
    <col min="6" max="6" width="15.58203125" style="5" bestFit="1" customWidth="1"/>
    <col min="7" max="7" width="16.1640625" style="5" customWidth="1"/>
    <col min="8" max="8" width="23.08203125" style="5" customWidth="1"/>
    <col min="9" max="9" width="10.08203125" style="5" customWidth="1"/>
    <col min="10" max="11" width="8.6640625" style="5"/>
    <col min="12" max="12" width="15.08203125" style="5" customWidth="1"/>
    <col min="13" max="16384" width="8.6640625" style="5"/>
  </cols>
  <sheetData>
    <row r="1" spans="1:6" s="21" customFormat="1" ht="30" customHeight="1" x14ac:dyDescent="0.3">
      <c r="A1" s="22" t="s">
        <v>22993</v>
      </c>
      <c r="B1" s="20" t="s">
        <v>23015</v>
      </c>
      <c r="C1" s="20" t="s">
        <v>28</v>
      </c>
      <c r="D1" s="20" t="s">
        <v>4737</v>
      </c>
      <c r="E1" s="20" t="s">
        <v>7</v>
      </c>
      <c r="F1" s="20" t="s">
        <v>4732</v>
      </c>
    </row>
    <row r="2" spans="1:6" x14ac:dyDescent="0.3">
      <c r="A2" s="15">
        <v>200</v>
      </c>
      <c r="B2" s="12" t="s">
        <v>10662</v>
      </c>
      <c r="C2" s="8" t="s">
        <v>4733</v>
      </c>
      <c r="D2" s="8" t="s">
        <v>4738</v>
      </c>
      <c r="E2" s="9">
        <v>15</v>
      </c>
      <c r="F2" s="8">
        <v>10</v>
      </c>
    </row>
    <row r="3" spans="1:6" x14ac:dyDescent="0.3">
      <c r="A3" s="15">
        <v>201</v>
      </c>
      <c r="B3" s="12" t="s">
        <v>10663</v>
      </c>
      <c r="C3" s="8" t="s">
        <v>4733</v>
      </c>
      <c r="D3" s="8" t="s">
        <v>4739</v>
      </c>
      <c r="E3" s="9">
        <v>10</v>
      </c>
      <c r="F3" s="8">
        <v>10</v>
      </c>
    </row>
    <row r="4" spans="1:6" x14ac:dyDescent="0.3">
      <c r="A4" s="15">
        <v>202</v>
      </c>
      <c r="B4" s="12" t="s">
        <v>10664</v>
      </c>
      <c r="C4" s="8" t="s">
        <v>4733</v>
      </c>
      <c r="D4" s="8" t="s">
        <v>4740</v>
      </c>
      <c r="E4" s="9">
        <v>15</v>
      </c>
      <c r="F4" s="8">
        <v>10</v>
      </c>
    </row>
    <row r="5" spans="1:6" x14ac:dyDescent="0.3">
      <c r="A5" s="15">
        <v>203</v>
      </c>
      <c r="B5" s="12" t="s">
        <v>10665</v>
      </c>
      <c r="C5" s="8" t="s">
        <v>4733</v>
      </c>
      <c r="D5" s="8" t="s">
        <v>4741</v>
      </c>
      <c r="E5" s="9">
        <v>5</v>
      </c>
      <c r="F5" s="8">
        <v>10</v>
      </c>
    </row>
    <row r="6" spans="1:6" x14ac:dyDescent="0.3">
      <c r="A6" s="15">
        <v>204</v>
      </c>
      <c r="B6" s="12" t="s">
        <v>10666</v>
      </c>
      <c r="C6" s="8" t="s">
        <v>4733</v>
      </c>
      <c r="D6" s="8" t="s">
        <v>4742</v>
      </c>
      <c r="E6" s="9">
        <v>6</v>
      </c>
      <c r="F6" s="8">
        <v>10</v>
      </c>
    </row>
    <row r="7" spans="1:6" x14ac:dyDescent="0.3">
      <c r="A7" s="15">
        <v>205</v>
      </c>
      <c r="B7" s="12" t="s">
        <v>10667</v>
      </c>
      <c r="C7" s="8" t="s">
        <v>4733</v>
      </c>
      <c r="D7" s="8" t="s">
        <v>4743</v>
      </c>
      <c r="E7" s="9">
        <v>11</v>
      </c>
      <c r="F7" s="8">
        <v>10</v>
      </c>
    </row>
    <row r="8" spans="1:6" x14ac:dyDescent="0.3">
      <c r="A8" s="15">
        <v>206</v>
      </c>
      <c r="B8" s="12" t="s">
        <v>10668</v>
      </c>
      <c r="C8" s="8" t="s">
        <v>4733</v>
      </c>
      <c r="D8" s="8" t="s">
        <v>4744</v>
      </c>
      <c r="E8" s="9">
        <v>10</v>
      </c>
      <c r="F8" s="8">
        <v>10</v>
      </c>
    </row>
    <row r="9" spans="1:6" x14ac:dyDescent="0.3">
      <c r="A9" s="15">
        <v>207</v>
      </c>
      <c r="B9" s="12" t="s">
        <v>10669</v>
      </c>
      <c r="C9" s="8" t="s">
        <v>4733</v>
      </c>
      <c r="D9" s="8" t="s">
        <v>4745</v>
      </c>
      <c r="E9" s="9">
        <v>8</v>
      </c>
      <c r="F9" s="8">
        <v>10</v>
      </c>
    </row>
    <row r="10" spans="1:6" x14ac:dyDescent="0.3">
      <c r="A10" s="15">
        <v>208</v>
      </c>
      <c r="B10" s="12" t="s">
        <v>10670</v>
      </c>
      <c r="C10" s="8" t="s">
        <v>4733</v>
      </c>
      <c r="D10" s="8" t="s">
        <v>4746</v>
      </c>
      <c r="E10" s="9">
        <v>10</v>
      </c>
      <c r="F10" s="8">
        <v>10</v>
      </c>
    </row>
    <row r="11" spans="1:6" x14ac:dyDescent="0.3">
      <c r="A11" s="15">
        <v>209</v>
      </c>
      <c r="B11" s="12" t="s">
        <v>10671</v>
      </c>
      <c r="C11" s="8" t="s">
        <v>4733</v>
      </c>
      <c r="D11" s="8" t="s">
        <v>4747</v>
      </c>
      <c r="E11" s="9">
        <v>8</v>
      </c>
      <c r="F11" s="8">
        <v>10</v>
      </c>
    </row>
    <row r="12" spans="1:6" x14ac:dyDescent="0.3">
      <c r="A12" s="15">
        <v>210</v>
      </c>
      <c r="B12" s="12" t="s">
        <v>10672</v>
      </c>
      <c r="C12" s="8" t="s">
        <v>4733</v>
      </c>
      <c r="D12" s="8" t="s">
        <v>4748</v>
      </c>
      <c r="E12" s="9">
        <v>14</v>
      </c>
      <c r="F12" s="8">
        <v>10</v>
      </c>
    </row>
    <row r="13" spans="1:6" x14ac:dyDescent="0.3">
      <c r="A13" s="15">
        <v>211</v>
      </c>
      <c r="B13" s="12" t="s">
        <v>10673</v>
      </c>
      <c r="C13" s="8" t="s">
        <v>4733</v>
      </c>
      <c r="D13" s="8" t="s">
        <v>4749</v>
      </c>
      <c r="E13" s="9">
        <v>13</v>
      </c>
      <c r="F13" s="8">
        <v>10</v>
      </c>
    </row>
    <row r="14" spans="1:6" x14ac:dyDescent="0.3">
      <c r="A14" s="15">
        <v>212</v>
      </c>
      <c r="B14" s="12" t="s">
        <v>10674</v>
      </c>
      <c r="C14" s="8" t="s">
        <v>4736</v>
      </c>
      <c r="D14" s="8" t="s">
        <v>4815</v>
      </c>
      <c r="E14" s="9">
        <v>41</v>
      </c>
      <c r="F14" s="8">
        <v>30</v>
      </c>
    </row>
    <row r="15" spans="1:6" x14ac:dyDescent="0.3">
      <c r="A15" s="15">
        <v>213</v>
      </c>
      <c r="B15" s="12" t="s">
        <v>10675</v>
      </c>
      <c r="C15" s="8" t="s">
        <v>4736</v>
      </c>
      <c r="D15" s="8" t="s">
        <v>4816</v>
      </c>
      <c r="E15" s="9">
        <v>45</v>
      </c>
      <c r="F15" s="8">
        <v>30</v>
      </c>
    </row>
    <row r="16" spans="1:6" x14ac:dyDescent="0.3">
      <c r="A16" s="15">
        <v>214</v>
      </c>
      <c r="B16" s="12" t="s">
        <v>10676</v>
      </c>
      <c r="C16" s="8" t="s">
        <v>4736</v>
      </c>
      <c r="D16" s="8" t="s">
        <v>4817</v>
      </c>
      <c r="E16" s="9">
        <v>46</v>
      </c>
      <c r="F16" s="8">
        <v>30</v>
      </c>
    </row>
    <row r="17" spans="1:6" x14ac:dyDescent="0.3">
      <c r="A17" s="15">
        <v>215</v>
      </c>
      <c r="B17" s="12" t="s">
        <v>10677</v>
      </c>
      <c r="C17" s="8" t="s">
        <v>4736</v>
      </c>
      <c r="D17" s="8" t="s">
        <v>4818</v>
      </c>
      <c r="E17" s="9">
        <v>41</v>
      </c>
      <c r="F17" s="8">
        <v>30</v>
      </c>
    </row>
    <row r="18" spans="1:6" x14ac:dyDescent="0.3">
      <c r="A18" s="15">
        <v>216</v>
      </c>
      <c r="B18" s="12" t="s">
        <v>10678</v>
      </c>
      <c r="C18" s="8" t="s">
        <v>4736</v>
      </c>
      <c r="D18" s="8" t="s">
        <v>4819</v>
      </c>
      <c r="E18" s="9">
        <v>23</v>
      </c>
      <c r="F18" s="8">
        <v>30</v>
      </c>
    </row>
    <row r="19" spans="1:6" x14ac:dyDescent="0.3">
      <c r="A19" s="15">
        <v>217</v>
      </c>
      <c r="B19" s="12" t="s">
        <v>10679</v>
      </c>
      <c r="C19" s="8" t="s">
        <v>4736</v>
      </c>
      <c r="D19" s="8" t="s">
        <v>4820</v>
      </c>
      <c r="E19" s="9">
        <v>20</v>
      </c>
      <c r="F19" s="8">
        <v>30</v>
      </c>
    </row>
    <row r="20" spans="1:6" x14ac:dyDescent="0.3">
      <c r="A20" s="15">
        <v>218</v>
      </c>
      <c r="B20" s="12" t="s">
        <v>10680</v>
      </c>
      <c r="C20" s="8" t="s">
        <v>4736</v>
      </c>
      <c r="D20" s="8" t="s">
        <v>4821</v>
      </c>
      <c r="E20" s="9">
        <v>48</v>
      </c>
      <c r="F20" s="8">
        <v>30</v>
      </c>
    </row>
    <row r="21" spans="1:6" x14ac:dyDescent="0.3">
      <c r="A21" s="15">
        <v>219</v>
      </c>
      <c r="B21" s="12" t="s">
        <v>10681</v>
      </c>
      <c r="C21" s="8" t="s">
        <v>4736</v>
      </c>
      <c r="D21" s="8" t="s">
        <v>4822</v>
      </c>
      <c r="E21" s="9">
        <v>50</v>
      </c>
      <c r="F21" s="8">
        <v>30</v>
      </c>
    </row>
    <row r="22" spans="1:6" x14ac:dyDescent="0.3">
      <c r="A22" s="15">
        <v>220</v>
      </c>
      <c r="B22" s="12" t="s">
        <v>10682</v>
      </c>
      <c r="C22" s="8" t="s">
        <v>4736</v>
      </c>
      <c r="D22" s="8" t="s">
        <v>4823</v>
      </c>
      <c r="E22" s="9">
        <v>30</v>
      </c>
      <c r="F22" s="8">
        <v>30</v>
      </c>
    </row>
    <row r="23" spans="1:6" x14ac:dyDescent="0.3">
      <c r="A23" s="15">
        <v>221</v>
      </c>
      <c r="B23" s="12" t="s">
        <v>10683</v>
      </c>
      <c r="C23" s="8" t="s">
        <v>4736</v>
      </c>
      <c r="D23" s="8" t="s">
        <v>4824</v>
      </c>
      <c r="E23" s="9">
        <v>25</v>
      </c>
      <c r="F23" s="8">
        <v>30</v>
      </c>
    </row>
    <row r="24" spans="1:6" x14ac:dyDescent="0.3">
      <c r="A24" s="15">
        <v>222</v>
      </c>
      <c r="B24" s="12" t="s">
        <v>10684</v>
      </c>
      <c r="C24" s="8" t="s">
        <v>4736</v>
      </c>
      <c r="D24" s="8" t="s">
        <v>4825</v>
      </c>
      <c r="E24" s="9">
        <v>24</v>
      </c>
      <c r="F24" s="8">
        <v>30</v>
      </c>
    </row>
    <row r="25" spans="1:6" x14ac:dyDescent="0.3">
      <c r="A25" s="15">
        <v>223</v>
      </c>
      <c r="B25" s="12" t="s">
        <v>10685</v>
      </c>
      <c r="C25" s="8" t="s">
        <v>4734</v>
      </c>
      <c r="D25" s="8" t="s">
        <v>4750</v>
      </c>
      <c r="E25" s="9">
        <v>20</v>
      </c>
      <c r="F25" s="8">
        <v>15</v>
      </c>
    </row>
    <row r="26" spans="1:6" x14ac:dyDescent="0.3">
      <c r="A26" s="15">
        <v>224</v>
      </c>
      <c r="B26" s="12" t="s">
        <v>10686</v>
      </c>
      <c r="C26" s="8" t="s">
        <v>4734</v>
      </c>
      <c r="D26" s="8" t="s">
        <v>4751</v>
      </c>
      <c r="E26" s="9">
        <v>14</v>
      </c>
      <c r="F26" s="8">
        <v>15</v>
      </c>
    </row>
    <row r="27" spans="1:6" x14ac:dyDescent="0.3">
      <c r="A27" s="15">
        <v>225</v>
      </c>
      <c r="B27" s="12" t="s">
        <v>10687</v>
      </c>
      <c r="C27" s="8" t="s">
        <v>4734</v>
      </c>
      <c r="D27" s="8" t="s">
        <v>4752</v>
      </c>
      <c r="E27" s="9">
        <v>21</v>
      </c>
      <c r="F27" s="8">
        <v>15</v>
      </c>
    </row>
    <row r="28" spans="1:6" x14ac:dyDescent="0.3">
      <c r="A28" s="15">
        <v>226</v>
      </c>
      <c r="B28" s="12" t="s">
        <v>10688</v>
      </c>
      <c r="C28" s="8" t="s">
        <v>4734</v>
      </c>
      <c r="D28" s="8" t="s">
        <v>4753</v>
      </c>
      <c r="E28" s="9">
        <v>16</v>
      </c>
      <c r="F28" s="8">
        <v>15</v>
      </c>
    </row>
    <row r="29" spans="1:6" x14ac:dyDescent="0.3">
      <c r="A29" s="15">
        <v>227</v>
      </c>
      <c r="B29" s="12" t="s">
        <v>10689</v>
      </c>
      <c r="C29" s="8" t="s">
        <v>4734</v>
      </c>
      <c r="D29" s="8" t="s">
        <v>4754</v>
      </c>
      <c r="E29" s="9">
        <v>19</v>
      </c>
      <c r="F29" s="8">
        <v>15</v>
      </c>
    </row>
    <row r="30" spans="1:6" x14ac:dyDescent="0.3">
      <c r="A30" s="15">
        <v>228</v>
      </c>
      <c r="B30" s="12" t="s">
        <v>10690</v>
      </c>
      <c r="C30" s="8" t="s">
        <v>4734</v>
      </c>
      <c r="D30" s="8" t="s">
        <v>4755</v>
      </c>
      <c r="E30" s="9">
        <v>22</v>
      </c>
      <c r="F30" s="8">
        <v>15</v>
      </c>
    </row>
    <row r="31" spans="1:6" x14ac:dyDescent="0.3">
      <c r="A31" s="15">
        <v>229</v>
      </c>
      <c r="B31" s="12" t="s">
        <v>10691</v>
      </c>
      <c r="C31" s="8" t="s">
        <v>4734</v>
      </c>
      <c r="D31" s="8" t="s">
        <v>4756</v>
      </c>
      <c r="E31" s="9">
        <v>24</v>
      </c>
      <c r="F31" s="8">
        <v>15</v>
      </c>
    </row>
    <row r="32" spans="1:6" x14ac:dyDescent="0.3">
      <c r="A32" s="15">
        <v>230</v>
      </c>
      <c r="B32" s="12" t="s">
        <v>10692</v>
      </c>
      <c r="C32" s="8" t="s">
        <v>4734</v>
      </c>
      <c r="D32" s="8" t="s">
        <v>4757</v>
      </c>
      <c r="E32" s="9">
        <v>14</v>
      </c>
      <c r="F32" s="8">
        <v>15</v>
      </c>
    </row>
    <row r="33" spans="1:6" x14ac:dyDescent="0.3">
      <c r="A33" s="15">
        <v>231</v>
      </c>
      <c r="B33" s="12" t="s">
        <v>10693</v>
      </c>
      <c r="C33" s="8" t="s">
        <v>4734</v>
      </c>
      <c r="D33" s="8" t="s">
        <v>4758</v>
      </c>
      <c r="E33" s="9">
        <v>15</v>
      </c>
      <c r="F33" s="8">
        <v>15</v>
      </c>
    </row>
    <row r="34" spans="1:6" x14ac:dyDescent="0.3">
      <c r="A34" s="15">
        <v>232</v>
      </c>
      <c r="B34" s="12" t="s">
        <v>10694</v>
      </c>
      <c r="C34" s="8" t="s">
        <v>4734</v>
      </c>
      <c r="D34" s="8" t="s">
        <v>4759</v>
      </c>
      <c r="E34" s="9">
        <v>10</v>
      </c>
      <c r="F34" s="8">
        <v>15</v>
      </c>
    </row>
    <row r="35" spans="1:6" x14ac:dyDescent="0.3">
      <c r="A35" s="15">
        <v>233</v>
      </c>
      <c r="B35" s="12" t="s">
        <v>10695</v>
      </c>
      <c r="C35" s="8" t="s">
        <v>4734</v>
      </c>
      <c r="D35" s="8" t="s">
        <v>4760</v>
      </c>
      <c r="E35" s="9">
        <v>13</v>
      </c>
      <c r="F35" s="8">
        <v>15</v>
      </c>
    </row>
    <row r="36" spans="1:6" x14ac:dyDescent="0.3">
      <c r="A36" s="15">
        <v>234</v>
      </c>
      <c r="B36" s="12" t="s">
        <v>10696</v>
      </c>
      <c r="C36" s="8" t="s">
        <v>4734</v>
      </c>
      <c r="D36" s="8" t="s">
        <v>4761</v>
      </c>
      <c r="E36" s="9">
        <v>13</v>
      </c>
      <c r="F36" s="8">
        <v>15</v>
      </c>
    </row>
    <row r="37" spans="1:6" x14ac:dyDescent="0.3">
      <c r="A37" s="15">
        <v>235</v>
      </c>
      <c r="B37" s="12" t="s">
        <v>10697</v>
      </c>
      <c r="C37" s="8" t="s">
        <v>4734</v>
      </c>
      <c r="D37" s="8" t="s">
        <v>4762</v>
      </c>
      <c r="E37" s="9">
        <v>22</v>
      </c>
      <c r="F37" s="8">
        <v>15</v>
      </c>
    </row>
    <row r="38" spans="1:6" x14ac:dyDescent="0.3">
      <c r="A38" s="15">
        <v>236</v>
      </c>
      <c r="B38" s="12" t="s">
        <v>10698</v>
      </c>
      <c r="C38" s="8" t="s">
        <v>4734</v>
      </c>
      <c r="D38" s="8" t="s">
        <v>4763</v>
      </c>
      <c r="E38" s="9">
        <v>12</v>
      </c>
      <c r="F38" s="8">
        <v>15</v>
      </c>
    </row>
    <row r="39" spans="1:6" x14ac:dyDescent="0.3">
      <c r="A39" s="15">
        <v>237</v>
      </c>
      <c r="B39" s="12" t="s">
        <v>10699</v>
      </c>
      <c r="C39" s="8" t="s">
        <v>4734</v>
      </c>
      <c r="D39" s="8" t="s">
        <v>4764</v>
      </c>
      <c r="E39" s="9">
        <v>17</v>
      </c>
      <c r="F39" s="8">
        <v>15</v>
      </c>
    </row>
    <row r="40" spans="1:6" x14ac:dyDescent="0.3">
      <c r="A40" s="15">
        <v>238</v>
      </c>
      <c r="B40" s="12" t="s">
        <v>10700</v>
      </c>
      <c r="C40" s="8" t="s">
        <v>4734</v>
      </c>
      <c r="D40" s="8" t="s">
        <v>4765</v>
      </c>
      <c r="E40" s="9">
        <v>16</v>
      </c>
      <c r="F40" s="8">
        <v>15</v>
      </c>
    </row>
    <row r="41" spans="1:6" x14ac:dyDescent="0.3">
      <c r="A41" s="15">
        <v>239</v>
      </c>
      <c r="B41" s="12" t="s">
        <v>10701</v>
      </c>
      <c r="C41" s="8" t="s">
        <v>4734</v>
      </c>
      <c r="D41" s="8" t="s">
        <v>4766</v>
      </c>
      <c r="E41" s="9">
        <v>16</v>
      </c>
      <c r="F41" s="8">
        <v>15</v>
      </c>
    </row>
    <row r="42" spans="1:6" x14ac:dyDescent="0.3">
      <c r="A42" s="15">
        <v>240</v>
      </c>
      <c r="B42" s="12" t="s">
        <v>10702</v>
      </c>
      <c r="C42" s="8" t="s">
        <v>4734</v>
      </c>
      <c r="D42" s="8" t="s">
        <v>4767</v>
      </c>
      <c r="E42" s="9">
        <v>24</v>
      </c>
      <c r="F42" s="8">
        <v>15</v>
      </c>
    </row>
    <row r="43" spans="1:6" x14ac:dyDescent="0.3">
      <c r="A43" s="15">
        <v>241</v>
      </c>
      <c r="B43" s="12" t="s">
        <v>10703</v>
      </c>
      <c r="C43" s="8" t="s">
        <v>4734</v>
      </c>
      <c r="D43" s="8" t="s">
        <v>4768</v>
      </c>
      <c r="E43" s="9">
        <v>20</v>
      </c>
      <c r="F43" s="8">
        <v>15</v>
      </c>
    </row>
    <row r="44" spans="1:6" x14ac:dyDescent="0.3">
      <c r="A44" s="15">
        <v>242</v>
      </c>
      <c r="B44" s="12" t="s">
        <v>10704</v>
      </c>
      <c r="C44" s="8" t="s">
        <v>4769</v>
      </c>
      <c r="D44" s="8" t="s">
        <v>4770</v>
      </c>
      <c r="E44" s="9">
        <v>11</v>
      </c>
      <c r="F44" s="8">
        <v>12</v>
      </c>
    </row>
    <row r="45" spans="1:6" x14ac:dyDescent="0.3">
      <c r="A45" s="15">
        <v>243</v>
      </c>
      <c r="B45" s="12" t="s">
        <v>10705</v>
      </c>
      <c r="C45" s="8" t="s">
        <v>4769</v>
      </c>
      <c r="D45" s="8" t="s">
        <v>4771</v>
      </c>
      <c r="E45" s="9">
        <v>22</v>
      </c>
      <c r="F45" s="8">
        <v>12</v>
      </c>
    </row>
    <row r="46" spans="1:6" x14ac:dyDescent="0.3">
      <c r="A46" s="15">
        <v>244</v>
      </c>
      <c r="B46" s="12" t="s">
        <v>10706</v>
      </c>
      <c r="C46" s="8" t="s">
        <v>4769</v>
      </c>
      <c r="D46" s="8" t="s">
        <v>4772</v>
      </c>
      <c r="E46" s="9">
        <v>25</v>
      </c>
      <c r="F46" s="8">
        <v>12</v>
      </c>
    </row>
    <row r="47" spans="1:6" x14ac:dyDescent="0.3">
      <c r="A47" s="15">
        <v>245</v>
      </c>
      <c r="B47" s="12" t="s">
        <v>10707</v>
      </c>
      <c r="C47" s="8" t="s">
        <v>4769</v>
      </c>
      <c r="D47" s="8" t="s">
        <v>4773</v>
      </c>
      <c r="E47" s="9">
        <v>28</v>
      </c>
      <c r="F47" s="8">
        <v>12</v>
      </c>
    </row>
    <row r="48" spans="1:6" x14ac:dyDescent="0.3">
      <c r="A48" s="15">
        <v>246</v>
      </c>
      <c r="B48" s="12" t="s">
        <v>10708</v>
      </c>
      <c r="C48" s="8" t="s">
        <v>4769</v>
      </c>
      <c r="D48" s="8" t="s">
        <v>4774</v>
      </c>
      <c r="E48" s="9">
        <v>23</v>
      </c>
      <c r="F48" s="8">
        <v>12</v>
      </c>
    </row>
    <row r="49" spans="1:6" x14ac:dyDescent="0.3">
      <c r="A49" s="15">
        <v>247</v>
      </c>
      <c r="B49" s="12" t="s">
        <v>10709</v>
      </c>
      <c r="C49" s="8" t="s">
        <v>4769</v>
      </c>
      <c r="D49" s="8" t="s">
        <v>4775</v>
      </c>
      <c r="E49" s="9">
        <v>13</v>
      </c>
      <c r="F49" s="8">
        <v>12</v>
      </c>
    </row>
    <row r="50" spans="1:6" x14ac:dyDescent="0.3">
      <c r="A50" s="15">
        <v>248</v>
      </c>
      <c r="B50" s="12" t="s">
        <v>10710</v>
      </c>
      <c r="C50" s="8" t="s">
        <v>4769</v>
      </c>
      <c r="D50" s="8" t="s">
        <v>4776</v>
      </c>
      <c r="E50" s="9">
        <v>13</v>
      </c>
      <c r="F50" s="8">
        <v>12</v>
      </c>
    </row>
    <row r="51" spans="1:6" x14ac:dyDescent="0.3">
      <c r="A51" s="15">
        <v>249</v>
      </c>
      <c r="B51" s="12" t="s">
        <v>10711</v>
      </c>
      <c r="C51" s="8" t="s">
        <v>4769</v>
      </c>
      <c r="D51" s="8" t="s">
        <v>4777</v>
      </c>
      <c r="E51" s="9">
        <v>13</v>
      </c>
      <c r="F51" s="8">
        <v>12</v>
      </c>
    </row>
    <row r="52" spans="1:6" x14ac:dyDescent="0.3">
      <c r="A52" s="15">
        <v>250</v>
      </c>
      <c r="B52" s="12" t="s">
        <v>10712</v>
      </c>
      <c r="C52" s="8" t="s">
        <v>4769</v>
      </c>
      <c r="D52" s="8" t="s">
        <v>4778</v>
      </c>
      <c r="E52" s="9">
        <v>18</v>
      </c>
      <c r="F52" s="8">
        <v>12</v>
      </c>
    </row>
    <row r="53" spans="1:6" x14ac:dyDescent="0.3">
      <c r="A53" s="15">
        <v>251</v>
      </c>
      <c r="B53" s="12" t="s">
        <v>10713</v>
      </c>
      <c r="C53" s="8" t="s">
        <v>4769</v>
      </c>
      <c r="D53" s="8" t="s">
        <v>4779</v>
      </c>
      <c r="E53" s="9">
        <v>12</v>
      </c>
      <c r="F53" s="8">
        <v>12</v>
      </c>
    </row>
    <row r="54" spans="1:6" x14ac:dyDescent="0.3">
      <c r="A54" s="15">
        <v>252</v>
      </c>
      <c r="B54" s="12" t="s">
        <v>10714</v>
      </c>
      <c r="C54" s="8" t="s">
        <v>4769</v>
      </c>
      <c r="D54" s="8" t="s">
        <v>4780</v>
      </c>
      <c r="E54" s="9">
        <v>18</v>
      </c>
      <c r="F54" s="8">
        <v>12</v>
      </c>
    </row>
    <row r="55" spans="1:6" x14ac:dyDescent="0.3">
      <c r="A55" s="15">
        <v>253</v>
      </c>
      <c r="B55" s="12" t="s">
        <v>10715</v>
      </c>
      <c r="C55" s="8" t="s">
        <v>4769</v>
      </c>
      <c r="D55" s="8" t="s">
        <v>4781</v>
      </c>
      <c r="E55" s="9">
        <v>11</v>
      </c>
      <c r="F55" s="8">
        <v>12</v>
      </c>
    </row>
    <row r="56" spans="1:6" x14ac:dyDescent="0.3">
      <c r="A56" s="15">
        <v>254</v>
      </c>
      <c r="B56" s="12" t="s">
        <v>10716</v>
      </c>
      <c r="C56" s="8" t="s">
        <v>4769</v>
      </c>
      <c r="D56" s="8" t="s">
        <v>4782</v>
      </c>
      <c r="E56" s="9">
        <v>27</v>
      </c>
      <c r="F56" s="8">
        <v>12</v>
      </c>
    </row>
    <row r="57" spans="1:6" x14ac:dyDescent="0.3">
      <c r="A57" s="15">
        <v>255</v>
      </c>
      <c r="B57" s="12" t="s">
        <v>10717</v>
      </c>
      <c r="C57" s="8" t="s">
        <v>4769</v>
      </c>
      <c r="D57" s="8" t="s">
        <v>4783</v>
      </c>
      <c r="E57" s="9">
        <v>12</v>
      </c>
      <c r="F57" s="8">
        <v>12</v>
      </c>
    </row>
    <row r="58" spans="1:6" x14ac:dyDescent="0.3">
      <c r="A58" s="15">
        <v>256</v>
      </c>
      <c r="B58" s="12" t="s">
        <v>10718</v>
      </c>
      <c r="C58" s="8" t="s">
        <v>4769</v>
      </c>
      <c r="D58" s="8" t="s">
        <v>4784</v>
      </c>
      <c r="E58" s="9">
        <v>14</v>
      </c>
      <c r="F58" s="8">
        <v>12</v>
      </c>
    </row>
    <row r="59" spans="1:6" x14ac:dyDescent="0.3">
      <c r="A59" s="15">
        <v>257</v>
      </c>
      <c r="B59" s="12" t="s">
        <v>10719</v>
      </c>
      <c r="C59" s="8" t="s">
        <v>4769</v>
      </c>
      <c r="D59" s="8" t="s">
        <v>4785</v>
      </c>
      <c r="E59" s="9">
        <v>20</v>
      </c>
      <c r="F59" s="8">
        <v>12</v>
      </c>
    </row>
    <row r="60" spans="1:6" x14ac:dyDescent="0.3">
      <c r="A60" s="15">
        <v>258</v>
      </c>
      <c r="B60" s="12" t="s">
        <v>10720</v>
      </c>
      <c r="C60" s="8" t="s">
        <v>4769</v>
      </c>
      <c r="D60" s="8" t="s">
        <v>4786</v>
      </c>
      <c r="E60" s="9">
        <v>24</v>
      </c>
      <c r="F60" s="8">
        <v>12</v>
      </c>
    </row>
    <row r="61" spans="1:6" x14ac:dyDescent="0.3">
      <c r="A61" s="15">
        <v>259</v>
      </c>
      <c r="B61" s="12" t="s">
        <v>10721</v>
      </c>
      <c r="C61" s="8" t="s">
        <v>29</v>
      </c>
      <c r="D61" s="8" t="s">
        <v>4787</v>
      </c>
      <c r="E61" s="9">
        <v>20</v>
      </c>
      <c r="F61" s="8">
        <v>20</v>
      </c>
    </row>
    <row r="62" spans="1:6" x14ac:dyDescent="0.3">
      <c r="A62" s="15">
        <v>260</v>
      </c>
      <c r="B62" s="12" t="s">
        <v>10722</v>
      </c>
      <c r="C62" s="8" t="s">
        <v>29</v>
      </c>
      <c r="D62" s="8" t="s">
        <v>4788</v>
      </c>
      <c r="E62" s="9">
        <v>15</v>
      </c>
      <c r="F62" s="8">
        <v>20</v>
      </c>
    </row>
    <row r="63" spans="1:6" x14ac:dyDescent="0.3">
      <c r="A63" s="15">
        <v>261</v>
      </c>
      <c r="B63" s="12" t="s">
        <v>10723</v>
      </c>
      <c r="C63" s="8" t="s">
        <v>29</v>
      </c>
      <c r="D63" s="8" t="s">
        <v>4789</v>
      </c>
      <c r="E63" s="9">
        <v>19</v>
      </c>
      <c r="F63" s="8">
        <v>20</v>
      </c>
    </row>
    <row r="64" spans="1:6" x14ac:dyDescent="0.3">
      <c r="A64" s="15">
        <v>262</v>
      </c>
      <c r="B64" s="12" t="s">
        <v>10724</v>
      </c>
      <c r="C64" s="8" t="s">
        <v>29</v>
      </c>
      <c r="D64" s="8" t="s">
        <v>4790</v>
      </c>
      <c r="E64" s="9">
        <v>10</v>
      </c>
      <c r="F64" s="8">
        <v>20</v>
      </c>
    </row>
    <row r="65" spans="1:6" x14ac:dyDescent="0.3">
      <c r="A65" s="15">
        <v>263</v>
      </c>
      <c r="B65" s="12" t="s">
        <v>10725</v>
      </c>
      <c r="C65" s="8" t="s">
        <v>29</v>
      </c>
      <c r="D65" s="8" t="s">
        <v>4791</v>
      </c>
      <c r="E65" s="9">
        <v>27</v>
      </c>
      <c r="F65" s="8">
        <v>20</v>
      </c>
    </row>
    <row r="66" spans="1:6" x14ac:dyDescent="0.3">
      <c r="A66" s="15">
        <v>264</v>
      </c>
      <c r="B66" s="12" t="s">
        <v>10726</v>
      </c>
      <c r="C66" s="8" t="s">
        <v>29</v>
      </c>
      <c r="D66" s="8" t="s">
        <v>4792</v>
      </c>
      <c r="E66" s="9">
        <v>26</v>
      </c>
      <c r="F66" s="8">
        <v>20</v>
      </c>
    </row>
    <row r="67" spans="1:6" x14ac:dyDescent="0.3">
      <c r="A67" s="15">
        <v>265</v>
      </c>
      <c r="B67" s="12" t="s">
        <v>10727</v>
      </c>
      <c r="C67" s="8" t="s">
        <v>29</v>
      </c>
      <c r="D67" s="8" t="s">
        <v>4793</v>
      </c>
      <c r="E67" s="9">
        <v>13</v>
      </c>
      <c r="F67" s="8">
        <v>20</v>
      </c>
    </row>
    <row r="68" spans="1:6" x14ac:dyDescent="0.3">
      <c r="A68" s="15">
        <v>266</v>
      </c>
      <c r="B68" s="12" t="s">
        <v>10728</v>
      </c>
      <c r="C68" s="8" t="s">
        <v>29</v>
      </c>
      <c r="D68" s="8" t="s">
        <v>4794</v>
      </c>
      <c r="E68" s="9">
        <v>12</v>
      </c>
      <c r="F68" s="8">
        <v>20</v>
      </c>
    </row>
    <row r="69" spans="1:6" x14ac:dyDescent="0.3">
      <c r="A69" s="15">
        <v>267</v>
      </c>
      <c r="B69" s="12" t="s">
        <v>10729</v>
      </c>
      <c r="C69" s="8" t="s">
        <v>29</v>
      </c>
      <c r="D69" s="8" t="s">
        <v>4795</v>
      </c>
      <c r="E69" s="9">
        <v>26</v>
      </c>
      <c r="F69" s="8">
        <v>20</v>
      </c>
    </row>
    <row r="70" spans="1:6" x14ac:dyDescent="0.3">
      <c r="A70" s="15">
        <v>268</v>
      </c>
      <c r="B70" s="12" t="s">
        <v>10730</v>
      </c>
      <c r="C70" s="8" t="s">
        <v>29</v>
      </c>
      <c r="D70" s="8" t="s">
        <v>4796</v>
      </c>
      <c r="E70" s="9">
        <v>29</v>
      </c>
      <c r="F70" s="8">
        <v>20</v>
      </c>
    </row>
    <row r="71" spans="1:6" x14ac:dyDescent="0.3">
      <c r="A71" s="15">
        <v>269</v>
      </c>
      <c r="B71" s="12" t="s">
        <v>10731</v>
      </c>
      <c r="C71" s="8" t="s">
        <v>29</v>
      </c>
      <c r="D71" s="8" t="s">
        <v>4797</v>
      </c>
      <c r="E71" s="9">
        <v>29</v>
      </c>
      <c r="F71" s="8">
        <v>20</v>
      </c>
    </row>
    <row r="72" spans="1:6" x14ac:dyDescent="0.3">
      <c r="A72" s="15">
        <v>270</v>
      </c>
      <c r="B72" s="12" t="s">
        <v>10732</v>
      </c>
      <c r="C72" s="8" t="s">
        <v>29</v>
      </c>
      <c r="D72" s="8" t="s">
        <v>4798</v>
      </c>
      <c r="E72" s="9">
        <v>20</v>
      </c>
      <c r="F72" s="8">
        <v>20</v>
      </c>
    </row>
    <row r="73" spans="1:6" x14ac:dyDescent="0.3">
      <c r="A73" s="15">
        <v>271</v>
      </c>
      <c r="B73" s="12" t="s">
        <v>10733</v>
      </c>
      <c r="C73" s="8" t="s">
        <v>29</v>
      </c>
      <c r="D73" s="8" t="s">
        <v>4799</v>
      </c>
      <c r="E73" s="9">
        <v>16</v>
      </c>
      <c r="F73" s="8">
        <v>20</v>
      </c>
    </row>
    <row r="74" spans="1:6" x14ac:dyDescent="0.3">
      <c r="A74" s="15">
        <v>272</v>
      </c>
      <c r="B74" s="12" t="s">
        <v>10734</v>
      </c>
      <c r="C74" s="8" t="s">
        <v>4814</v>
      </c>
      <c r="D74" s="8" t="s">
        <v>4800</v>
      </c>
      <c r="E74" s="9">
        <v>15</v>
      </c>
      <c r="F74" s="8">
        <v>25</v>
      </c>
    </row>
    <row r="75" spans="1:6" x14ac:dyDescent="0.3">
      <c r="A75" s="15">
        <v>273</v>
      </c>
      <c r="B75" s="12" t="s">
        <v>10735</v>
      </c>
      <c r="C75" s="8" t="s">
        <v>4814</v>
      </c>
      <c r="D75" s="8" t="s">
        <v>4801</v>
      </c>
      <c r="E75" s="9">
        <v>20</v>
      </c>
      <c r="F75" s="8">
        <v>25</v>
      </c>
    </row>
    <row r="76" spans="1:6" x14ac:dyDescent="0.3">
      <c r="A76" s="15">
        <v>274</v>
      </c>
      <c r="B76" s="12" t="s">
        <v>10736</v>
      </c>
      <c r="C76" s="8" t="s">
        <v>4814</v>
      </c>
      <c r="D76" s="8" t="s">
        <v>4802</v>
      </c>
      <c r="E76" s="9">
        <v>10</v>
      </c>
      <c r="F76" s="8">
        <v>25</v>
      </c>
    </row>
    <row r="77" spans="1:6" x14ac:dyDescent="0.3">
      <c r="A77" s="15">
        <v>275</v>
      </c>
      <c r="B77" s="12" t="s">
        <v>10737</v>
      </c>
      <c r="C77" s="8" t="s">
        <v>4814</v>
      </c>
      <c r="D77" s="8" t="s">
        <v>4803</v>
      </c>
      <c r="E77" s="9">
        <v>35</v>
      </c>
      <c r="F77" s="8">
        <v>25</v>
      </c>
    </row>
    <row r="78" spans="1:6" x14ac:dyDescent="0.3">
      <c r="A78" s="15">
        <v>276</v>
      </c>
      <c r="B78" s="12" t="s">
        <v>10738</v>
      </c>
      <c r="C78" s="8" t="s">
        <v>4814</v>
      </c>
      <c r="D78" s="8" t="s">
        <v>4804</v>
      </c>
      <c r="E78" s="9">
        <v>28</v>
      </c>
      <c r="F78" s="8">
        <v>25</v>
      </c>
    </row>
    <row r="79" spans="1:6" x14ac:dyDescent="0.3">
      <c r="A79" s="15">
        <v>277</v>
      </c>
      <c r="B79" s="12" t="s">
        <v>10739</v>
      </c>
      <c r="C79" s="8" t="s">
        <v>4814</v>
      </c>
      <c r="D79" s="8" t="s">
        <v>4805</v>
      </c>
      <c r="E79" s="9">
        <v>19</v>
      </c>
      <c r="F79" s="8">
        <v>25</v>
      </c>
    </row>
    <row r="80" spans="1:6" x14ac:dyDescent="0.3">
      <c r="A80" s="15">
        <v>278</v>
      </c>
      <c r="B80" s="12" t="s">
        <v>10740</v>
      </c>
      <c r="C80" s="8" t="s">
        <v>4814</v>
      </c>
      <c r="D80" s="8" t="s">
        <v>4806</v>
      </c>
      <c r="E80" s="9">
        <v>24</v>
      </c>
      <c r="F80" s="8">
        <v>25</v>
      </c>
    </row>
    <row r="81" spans="1:6" x14ac:dyDescent="0.3">
      <c r="A81" s="15">
        <v>279</v>
      </c>
      <c r="B81" s="12" t="s">
        <v>10741</v>
      </c>
      <c r="C81" s="8" t="s">
        <v>4814</v>
      </c>
      <c r="D81" s="8" t="s">
        <v>4807</v>
      </c>
      <c r="E81" s="9">
        <v>24</v>
      </c>
      <c r="F81" s="8">
        <v>25</v>
      </c>
    </row>
    <row r="82" spans="1:6" x14ac:dyDescent="0.3">
      <c r="A82" s="15">
        <v>280</v>
      </c>
      <c r="B82" s="12" t="s">
        <v>10742</v>
      </c>
      <c r="C82" s="8" t="s">
        <v>4814</v>
      </c>
      <c r="D82" s="8" t="s">
        <v>4808</v>
      </c>
      <c r="E82" s="9">
        <v>14</v>
      </c>
      <c r="F82" s="8">
        <v>25</v>
      </c>
    </row>
    <row r="83" spans="1:6" x14ac:dyDescent="0.3">
      <c r="A83" s="15">
        <v>281</v>
      </c>
      <c r="B83" s="12" t="s">
        <v>10743</v>
      </c>
      <c r="C83" s="8" t="s">
        <v>4814</v>
      </c>
      <c r="D83" s="8" t="s">
        <v>4809</v>
      </c>
      <c r="E83" s="9">
        <v>25</v>
      </c>
      <c r="F83" s="8">
        <v>25</v>
      </c>
    </row>
    <row r="84" spans="1:6" x14ac:dyDescent="0.3">
      <c r="A84" s="15">
        <v>282</v>
      </c>
      <c r="B84" s="12" t="s">
        <v>10744</v>
      </c>
      <c r="C84" s="8" t="s">
        <v>4814</v>
      </c>
      <c r="D84" s="8" t="s">
        <v>4810</v>
      </c>
      <c r="E84" s="9">
        <v>10</v>
      </c>
      <c r="F84" s="8">
        <v>25</v>
      </c>
    </row>
    <row r="85" spans="1:6" x14ac:dyDescent="0.3">
      <c r="A85" s="15">
        <v>283</v>
      </c>
      <c r="B85" s="12" t="s">
        <v>10745</v>
      </c>
      <c r="C85" s="8" t="s">
        <v>4814</v>
      </c>
      <c r="D85" s="8" t="s">
        <v>4811</v>
      </c>
      <c r="E85" s="9">
        <v>11</v>
      </c>
      <c r="F85" s="8">
        <v>25</v>
      </c>
    </row>
    <row r="86" spans="1:6" x14ac:dyDescent="0.3">
      <c r="A86" s="15">
        <v>284</v>
      </c>
      <c r="B86" s="12" t="s">
        <v>10746</v>
      </c>
      <c r="C86" s="8" t="s">
        <v>4814</v>
      </c>
      <c r="D86" s="8" t="s">
        <v>4812</v>
      </c>
      <c r="E86" s="9">
        <v>32</v>
      </c>
      <c r="F86" s="8">
        <v>25</v>
      </c>
    </row>
    <row r="87" spans="1:6" x14ac:dyDescent="0.3">
      <c r="A87" s="15">
        <v>285</v>
      </c>
      <c r="B87" s="12" t="s">
        <v>10747</v>
      </c>
      <c r="C87" s="8" t="s">
        <v>4814</v>
      </c>
      <c r="D87" s="8" t="s">
        <v>4813</v>
      </c>
      <c r="E87" s="9">
        <v>26</v>
      </c>
      <c r="F87" s="8">
        <v>25</v>
      </c>
    </row>
    <row r="88" spans="1:6" x14ac:dyDescent="0.3">
      <c r="A88" s="15">
        <v>286</v>
      </c>
      <c r="B88" s="12" t="s">
        <v>10748</v>
      </c>
      <c r="C88" s="8" t="s">
        <v>4735</v>
      </c>
      <c r="D88" s="8" t="s">
        <v>4826</v>
      </c>
      <c r="E88" s="9">
        <v>6</v>
      </c>
      <c r="F88" s="8">
        <v>5</v>
      </c>
    </row>
    <row r="89" spans="1:6" x14ac:dyDescent="0.3">
      <c r="A89" s="15">
        <v>287</v>
      </c>
      <c r="B89" s="12" t="s">
        <v>10749</v>
      </c>
      <c r="C89" s="8" t="s">
        <v>4735</v>
      </c>
      <c r="D89" s="8" t="s">
        <v>4827</v>
      </c>
      <c r="E89" s="9">
        <v>13</v>
      </c>
      <c r="F89" s="8">
        <v>5</v>
      </c>
    </row>
    <row r="90" spans="1:6" x14ac:dyDescent="0.3">
      <c r="A90" s="15">
        <v>288</v>
      </c>
      <c r="B90" s="12" t="s">
        <v>10750</v>
      </c>
      <c r="C90" s="8" t="s">
        <v>4735</v>
      </c>
      <c r="D90" s="8" t="s">
        <v>4828</v>
      </c>
      <c r="E90" s="9">
        <v>14</v>
      </c>
      <c r="F90" s="8">
        <v>5</v>
      </c>
    </row>
    <row r="91" spans="1:6" x14ac:dyDescent="0.3">
      <c r="A91" s="15">
        <v>289</v>
      </c>
      <c r="B91" s="12" t="s">
        <v>10751</v>
      </c>
      <c r="C91" s="8" t="s">
        <v>4735</v>
      </c>
      <c r="D91" s="8" t="s">
        <v>4829</v>
      </c>
      <c r="E91" s="9">
        <v>9</v>
      </c>
      <c r="F91" s="8">
        <v>5</v>
      </c>
    </row>
    <row r="92" spans="1:6" x14ac:dyDescent="0.3">
      <c r="A92" s="15">
        <v>290</v>
      </c>
      <c r="B92" s="12" t="s">
        <v>10752</v>
      </c>
      <c r="C92" s="8" t="s">
        <v>4735</v>
      </c>
      <c r="D92" s="8" t="s">
        <v>4830</v>
      </c>
      <c r="E92" s="9">
        <v>15</v>
      </c>
      <c r="F92" s="8">
        <v>5</v>
      </c>
    </row>
    <row r="93" spans="1:6" x14ac:dyDescent="0.3">
      <c r="A93" s="15">
        <v>291</v>
      </c>
      <c r="B93" s="12" t="s">
        <v>10753</v>
      </c>
      <c r="C93" s="8" t="s">
        <v>4735</v>
      </c>
      <c r="D93" s="8" t="s">
        <v>4831</v>
      </c>
      <c r="E93" s="9">
        <v>6</v>
      </c>
      <c r="F93" s="8">
        <v>5</v>
      </c>
    </row>
    <row r="94" spans="1:6" x14ac:dyDescent="0.3">
      <c r="A94" s="15">
        <v>292</v>
      </c>
      <c r="B94" s="12" t="s">
        <v>10754</v>
      </c>
      <c r="C94" s="8" t="s">
        <v>4735</v>
      </c>
      <c r="D94" s="8" t="s">
        <v>4832</v>
      </c>
      <c r="E94" s="9">
        <v>6</v>
      </c>
      <c r="F94" s="8">
        <v>5</v>
      </c>
    </row>
    <row r="95" spans="1:6" x14ac:dyDescent="0.3">
      <c r="A95" s="15">
        <v>293</v>
      </c>
      <c r="B95" s="12" t="s">
        <v>10755</v>
      </c>
      <c r="C95" s="8" t="s">
        <v>4735</v>
      </c>
      <c r="D95" s="8" t="s">
        <v>4833</v>
      </c>
      <c r="E95" s="9">
        <v>11</v>
      </c>
      <c r="F95" s="8">
        <v>5</v>
      </c>
    </row>
    <row r="96" spans="1:6" x14ac:dyDescent="0.3">
      <c r="A96" s="15">
        <v>294</v>
      </c>
      <c r="B96" s="12" t="s">
        <v>10756</v>
      </c>
      <c r="C96" s="8" t="s">
        <v>4735</v>
      </c>
      <c r="D96" s="8" t="s">
        <v>4834</v>
      </c>
      <c r="E96" s="9">
        <v>8</v>
      </c>
      <c r="F96" s="8">
        <v>5</v>
      </c>
    </row>
    <row r="97" spans="1:6" x14ac:dyDescent="0.3">
      <c r="A97" s="15">
        <v>295</v>
      </c>
      <c r="B97" s="12" t="s">
        <v>10757</v>
      </c>
      <c r="C97" s="8" t="s">
        <v>4735</v>
      </c>
      <c r="D97" s="8" t="s">
        <v>4835</v>
      </c>
      <c r="E97" s="9">
        <v>10</v>
      </c>
      <c r="F97" s="8">
        <v>5</v>
      </c>
    </row>
    <row r="98" spans="1:6" x14ac:dyDescent="0.3">
      <c r="A98" s="15">
        <v>296</v>
      </c>
      <c r="B98" s="12" t="s">
        <v>10758</v>
      </c>
      <c r="C98" s="8" t="s">
        <v>4735</v>
      </c>
      <c r="D98" s="8" t="s">
        <v>4836</v>
      </c>
      <c r="E98" s="9">
        <v>5</v>
      </c>
      <c r="F98" s="8">
        <v>5</v>
      </c>
    </row>
    <row r="99" spans="1:6" x14ac:dyDescent="0.3">
      <c r="A99" s="15">
        <v>297</v>
      </c>
      <c r="B99" s="12" t="s">
        <v>10759</v>
      </c>
      <c r="C99" s="8" t="s">
        <v>4735</v>
      </c>
      <c r="D99" s="8" t="s">
        <v>4837</v>
      </c>
      <c r="E99" s="9">
        <v>7</v>
      </c>
      <c r="F99" s="8">
        <v>5</v>
      </c>
    </row>
    <row r="100" spans="1:6" x14ac:dyDescent="0.3">
      <c r="A100" s="15">
        <v>298</v>
      </c>
      <c r="B100" s="12" t="s">
        <v>10760</v>
      </c>
      <c r="C100" s="8" t="s">
        <v>4735</v>
      </c>
      <c r="D100" s="8" t="s">
        <v>4838</v>
      </c>
      <c r="E100" s="9">
        <v>19</v>
      </c>
      <c r="F100" s="8">
        <v>5</v>
      </c>
    </row>
    <row r="101" spans="1:6" x14ac:dyDescent="0.3">
      <c r="A101" s="15">
        <v>299</v>
      </c>
      <c r="B101" s="12" t="s">
        <v>10661</v>
      </c>
      <c r="C101" s="8" t="s">
        <v>4735</v>
      </c>
      <c r="D101" s="8" t="s">
        <v>4839</v>
      </c>
      <c r="E101" s="9">
        <v>19</v>
      </c>
      <c r="F101" s="8">
        <v>5</v>
      </c>
    </row>
  </sheetData>
  <phoneticPr fontId="1"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438F7-25EE-4BB8-BB73-79B048293263}">
  <dimension ref="A1:C1441"/>
  <sheetViews>
    <sheetView workbookViewId="0">
      <selection activeCell="C5" sqref="C5"/>
    </sheetView>
  </sheetViews>
  <sheetFormatPr defaultRowHeight="14" x14ac:dyDescent="0.3"/>
  <cols>
    <col min="1" max="1" width="10.9140625" style="5" bestFit="1" customWidth="1"/>
    <col min="2" max="2" width="7" style="8" bestFit="1" customWidth="1"/>
    <col min="3" max="3" width="18.9140625" style="5" bestFit="1" customWidth="1"/>
    <col min="4" max="16384" width="8.6640625" style="5"/>
  </cols>
  <sheetData>
    <row r="1" spans="1:3" x14ac:dyDescent="0.3">
      <c r="A1" s="16" t="s">
        <v>22997</v>
      </c>
      <c r="B1" s="16" t="s">
        <v>22998</v>
      </c>
      <c r="C1" s="16" t="s">
        <v>22999</v>
      </c>
    </row>
    <row r="2" spans="1:3" x14ac:dyDescent="0.3">
      <c r="A2" s="8">
        <f>1</f>
        <v>1</v>
      </c>
      <c r="B2" s="27">
        <f>TIME(0,0,0)</f>
        <v>0</v>
      </c>
      <c r="C2" s="8" t="str">
        <f>IF(AND(B2&gt;=TIME(5,0,0), B2&lt;TIME(12,0,0)), "Morning", IF(AND(B2&gt;=TIME(12,0,0), B2&lt;TIME(17,0,0)), "Afternoon", IF(AND(B2&gt;=TIME(17,0,0), B2&lt;TIME(21,0,0)), "Evening", "Night")))</f>
        <v>Night</v>
      </c>
    </row>
    <row r="3" spans="1:3" x14ac:dyDescent="0.3">
      <c r="A3" s="8">
        <f>A2+1</f>
        <v>2</v>
      </c>
      <c r="B3" s="27">
        <f>B2+TIME(0,1,0)</f>
        <v>6.9444444444444447E-4</v>
      </c>
      <c r="C3" s="8" t="str">
        <f t="shared" ref="C3:C66" si="0">IF(AND(B3&gt;=TIME(5,0,0), B3&lt;TIME(12,0,0)), "Morning", IF(AND(B3&gt;=TIME(12,0,0), B3&lt;TIME(17,0,0)), "Afternoon", IF(AND(B3&gt;=TIME(17,0,0), B3&lt;TIME(21,0,0)), "Evening", "Night")))</f>
        <v>Night</v>
      </c>
    </row>
    <row r="4" spans="1:3" x14ac:dyDescent="0.3">
      <c r="A4" s="8">
        <f t="shared" ref="A4:A67" si="1">A3+1</f>
        <v>3</v>
      </c>
      <c r="B4" s="27">
        <f>B3+TIME(0,1,0)</f>
        <v>1.3888888888888889E-3</v>
      </c>
      <c r="C4" s="8" t="str">
        <f t="shared" si="0"/>
        <v>Night</v>
      </c>
    </row>
    <row r="5" spans="1:3" x14ac:dyDescent="0.3">
      <c r="A5" s="8">
        <f t="shared" si="1"/>
        <v>4</v>
      </c>
      <c r="B5" s="27">
        <f t="shared" ref="B5:B68" si="2">B4+TIME(0,1,0)</f>
        <v>2.0833333333333333E-3</v>
      </c>
      <c r="C5" s="8" t="str">
        <f t="shared" si="0"/>
        <v>Night</v>
      </c>
    </row>
    <row r="6" spans="1:3" x14ac:dyDescent="0.3">
      <c r="A6" s="8">
        <f t="shared" si="1"/>
        <v>5</v>
      </c>
      <c r="B6" s="27">
        <f t="shared" si="2"/>
        <v>2.7777777777777779E-3</v>
      </c>
      <c r="C6" s="8" t="str">
        <f t="shared" si="0"/>
        <v>Night</v>
      </c>
    </row>
    <row r="7" spans="1:3" x14ac:dyDescent="0.3">
      <c r="A7" s="8">
        <f t="shared" si="1"/>
        <v>6</v>
      </c>
      <c r="B7" s="27">
        <f t="shared" si="2"/>
        <v>3.4722222222222225E-3</v>
      </c>
      <c r="C7" s="8" t="str">
        <f t="shared" si="0"/>
        <v>Night</v>
      </c>
    </row>
    <row r="8" spans="1:3" x14ac:dyDescent="0.3">
      <c r="A8" s="8">
        <f t="shared" si="1"/>
        <v>7</v>
      </c>
      <c r="B8" s="27">
        <f t="shared" si="2"/>
        <v>4.1666666666666666E-3</v>
      </c>
      <c r="C8" s="8" t="str">
        <f t="shared" si="0"/>
        <v>Night</v>
      </c>
    </row>
    <row r="9" spans="1:3" x14ac:dyDescent="0.3">
      <c r="A9" s="8">
        <f t="shared" si="1"/>
        <v>8</v>
      </c>
      <c r="B9" s="27">
        <f t="shared" si="2"/>
        <v>4.8611111111111112E-3</v>
      </c>
      <c r="C9" s="8" t="str">
        <f t="shared" si="0"/>
        <v>Night</v>
      </c>
    </row>
    <row r="10" spans="1:3" x14ac:dyDescent="0.3">
      <c r="A10" s="8">
        <f t="shared" si="1"/>
        <v>9</v>
      </c>
      <c r="B10" s="27">
        <f t="shared" si="2"/>
        <v>5.5555555555555558E-3</v>
      </c>
      <c r="C10" s="8" t="str">
        <f t="shared" si="0"/>
        <v>Night</v>
      </c>
    </row>
    <row r="11" spans="1:3" x14ac:dyDescent="0.3">
      <c r="A11" s="8">
        <f t="shared" si="1"/>
        <v>10</v>
      </c>
      <c r="B11" s="27">
        <f t="shared" si="2"/>
        <v>6.2500000000000003E-3</v>
      </c>
      <c r="C11" s="8" t="str">
        <f t="shared" si="0"/>
        <v>Night</v>
      </c>
    </row>
    <row r="12" spans="1:3" x14ac:dyDescent="0.3">
      <c r="A12" s="8">
        <f t="shared" si="1"/>
        <v>11</v>
      </c>
      <c r="B12" s="27">
        <f t="shared" si="2"/>
        <v>6.9444444444444449E-3</v>
      </c>
      <c r="C12" s="8" t="str">
        <f t="shared" si="0"/>
        <v>Night</v>
      </c>
    </row>
    <row r="13" spans="1:3" x14ac:dyDescent="0.3">
      <c r="A13" s="8">
        <f t="shared" si="1"/>
        <v>12</v>
      </c>
      <c r="B13" s="27">
        <f t="shared" si="2"/>
        <v>7.6388888888888895E-3</v>
      </c>
      <c r="C13" s="8" t="str">
        <f t="shared" si="0"/>
        <v>Night</v>
      </c>
    </row>
    <row r="14" spans="1:3" x14ac:dyDescent="0.3">
      <c r="A14" s="8">
        <f t="shared" si="1"/>
        <v>13</v>
      </c>
      <c r="B14" s="27">
        <f t="shared" si="2"/>
        <v>8.3333333333333332E-3</v>
      </c>
      <c r="C14" s="8" t="str">
        <f t="shared" si="0"/>
        <v>Night</v>
      </c>
    </row>
    <row r="15" spans="1:3" x14ac:dyDescent="0.3">
      <c r="A15" s="8">
        <f t="shared" si="1"/>
        <v>14</v>
      </c>
      <c r="B15" s="27">
        <f t="shared" si="2"/>
        <v>9.0277777777777769E-3</v>
      </c>
      <c r="C15" s="8" t="str">
        <f t="shared" si="0"/>
        <v>Night</v>
      </c>
    </row>
    <row r="16" spans="1:3" x14ac:dyDescent="0.3">
      <c r="A16" s="8">
        <f t="shared" si="1"/>
        <v>15</v>
      </c>
      <c r="B16" s="27">
        <f t="shared" si="2"/>
        <v>9.7222222222222206E-3</v>
      </c>
      <c r="C16" s="8" t="str">
        <f t="shared" si="0"/>
        <v>Night</v>
      </c>
    </row>
    <row r="17" spans="1:3" x14ac:dyDescent="0.3">
      <c r="A17" s="8">
        <f t="shared" si="1"/>
        <v>16</v>
      </c>
      <c r="B17" s="27">
        <f t="shared" si="2"/>
        <v>1.0416666666666664E-2</v>
      </c>
      <c r="C17" s="8" t="str">
        <f t="shared" si="0"/>
        <v>Night</v>
      </c>
    </row>
    <row r="18" spans="1:3" x14ac:dyDescent="0.3">
      <c r="A18" s="8">
        <f t="shared" si="1"/>
        <v>17</v>
      </c>
      <c r="B18" s="27">
        <f t="shared" si="2"/>
        <v>1.1111111111111108E-2</v>
      </c>
      <c r="C18" s="8" t="str">
        <f t="shared" si="0"/>
        <v>Night</v>
      </c>
    </row>
    <row r="19" spans="1:3" x14ac:dyDescent="0.3">
      <c r="A19" s="8">
        <f t="shared" si="1"/>
        <v>18</v>
      </c>
      <c r="B19" s="27">
        <f t="shared" si="2"/>
        <v>1.1805555555555552E-2</v>
      </c>
      <c r="C19" s="8" t="str">
        <f t="shared" si="0"/>
        <v>Night</v>
      </c>
    </row>
    <row r="20" spans="1:3" x14ac:dyDescent="0.3">
      <c r="A20" s="8">
        <f t="shared" si="1"/>
        <v>19</v>
      </c>
      <c r="B20" s="27">
        <f t="shared" si="2"/>
        <v>1.2499999999999995E-2</v>
      </c>
      <c r="C20" s="8" t="str">
        <f t="shared" si="0"/>
        <v>Night</v>
      </c>
    </row>
    <row r="21" spans="1:3" x14ac:dyDescent="0.3">
      <c r="A21" s="8">
        <f t="shared" si="1"/>
        <v>20</v>
      </c>
      <c r="B21" s="27">
        <f t="shared" si="2"/>
        <v>1.3194444444444439E-2</v>
      </c>
      <c r="C21" s="8" t="str">
        <f t="shared" si="0"/>
        <v>Night</v>
      </c>
    </row>
    <row r="22" spans="1:3" x14ac:dyDescent="0.3">
      <c r="A22" s="8">
        <f t="shared" si="1"/>
        <v>21</v>
      </c>
      <c r="B22" s="27">
        <f t="shared" si="2"/>
        <v>1.3888888888888883E-2</v>
      </c>
      <c r="C22" s="8" t="str">
        <f t="shared" si="0"/>
        <v>Night</v>
      </c>
    </row>
    <row r="23" spans="1:3" x14ac:dyDescent="0.3">
      <c r="A23" s="8">
        <f t="shared" si="1"/>
        <v>22</v>
      </c>
      <c r="B23" s="27">
        <f t="shared" si="2"/>
        <v>1.4583333333333327E-2</v>
      </c>
      <c r="C23" s="8" t="str">
        <f t="shared" si="0"/>
        <v>Night</v>
      </c>
    </row>
    <row r="24" spans="1:3" x14ac:dyDescent="0.3">
      <c r="A24" s="8">
        <f t="shared" si="1"/>
        <v>23</v>
      </c>
      <c r="B24" s="27">
        <f t="shared" si="2"/>
        <v>1.527777777777777E-2</v>
      </c>
      <c r="C24" s="8" t="str">
        <f t="shared" si="0"/>
        <v>Night</v>
      </c>
    </row>
    <row r="25" spans="1:3" x14ac:dyDescent="0.3">
      <c r="A25" s="8">
        <f t="shared" si="1"/>
        <v>24</v>
      </c>
      <c r="B25" s="27">
        <f t="shared" si="2"/>
        <v>1.5972222222222214E-2</v>
      </c>
      <c r="C25" s="8" t="str">
        <f t="shared" si="0"/>
        <v>Night</v>
      </c>
    </row>
    <row r="26" spans="1:3" x14ac:dyDescent="0.3">
      <c r="A26" s="8">
        <f t="shared" si="1"/>
        <v>25</v>
      </c>
      <c r="B26" s="27">
        <f t="shared" si="2"/>
        <v>1.6666666666666659E-2</v>
      </c>
      <c r="C26" s="8" t="str">
        <f t="shared" si="0"/>
        <v>Night</v>
      </c>
    </row>
    <row r="27" spans="1:3" x14ac:dyDescent="0.3">
      <c r="A27" s="8">
        <f t="shared" si="1"/>
        <v>26</v>
      </c>
      <c r="B27" s="27">
        <f t="shared" si="2"/>
        <v>1.7361111111111105E-2</v>
      </c>
      <c r="C27" s="8" t="str">
        <f t="shared" si="0"/>
        <v>Night</v>
      </c>
    </row>
    <row r="28" spans="1:3" x14ac:dyDescent="0.3">
      <c r="A28" s="8">
        <f t="shared" si="1"/>
        <v>27</v>
      </c>
      <c r="B28" s="27">
        <f t="shared" si="2"/>
        <v>1.805555555555555E-2</v>
      </c>
      <c r="C28" s="8" t="str">
        <f t="shared" si="0"/>
        <v>Night</v>
      </c>
    </row>
    <row r="29" spans="1:3" x14ac:dyDescent="0.3">
      <c r="A29" s="8">
        <f t="shared" si="1"/>
        <v>28</v>
      </c>
      <c r="B29" s="27">
        <f t="shared" si="2"/>
        <v>1.8749999999999996E-2</v>
      </c>
      <c r="C29" s="8" t="str">
        <f t="shared" si="0"/>
        <v>Night</v>
      </c>
    </row>
    <row r="30" spans="1:3" x14ac:dyDescent="0.3">
      <c r="A30" s="8">
        <f t="shared" si="1"/>
        <v>29</v>
      </c>
      <c r="B30" s="27">
        <f t="shared" si="2"/>
        <v>1.9444444444444441E-2</v>
      </c>
      <c r="C30" s="8" t="str">
        <f t="shared" si="0"/>
        <v>Night</v>
      </c>
    </row>
    <row r="31" spans="1:3" x14ac:dyDescent="0.3">
      <c r="A31" s="8">
        <f t="shared" si="1"/>
        <v>30</v>
      </c>
      <c r="B31" s="27">
        <f t="shared" si="2"/>
        <v>2.0138888888888887E-2</v>
      </c>
      <c r="C31" s="8" t="str">
        <f t="shared" si="0"/>
        <v>Night</v>
      </c>
    </row>
    <row r="32" spans="1:3" x14ac:dyDescent="0.3">
      <c r="A32" s="8">
        <f t="shared" si="1"/>
        <v>31</v>
      </c>
      <c r="B32" s="27">
        <f t="shared" si="2"/>
        <v>2.0833333333333332E-2</v>
      </c>
      <c r="C32" s="8" t="str">
        <f t="shared" si="0"/>
        <v>Night</v>
      </c>
    </row>
    <row r="33" spans="1:3" x14ac:dyDescent="0.3">
      <c r="A33" s="8">
        <f t="shared" si="1"/>
        <v>32</v>
      </c>
      <c r="B33" s="27">
        <f t="shared" si="2"/>
        <v>2.1527777777777778E-2</v>
      </c>
      <c r="C33" s="8" t="str">
        <f t="shared" si="0"/>
        <v>Night</v>
      </c>
    </row>
    <row r="34" spans="1:3" x14ac:dyDescent="0.3">
      <c r="A34" s="8">
        <f t="shared" si="1"/>
        <v>33</v>
      </c>
      <c r="B34" s="27">
        <f t="shared" si="2"/>
        <v>2.2222222222222223E-2</v>
      </c>
      <c r="C34" s="8" t="str">
        <f t="shared" si="0"/>
        <v>Night</v>
      </c>
    </row>
    <row r="35" spans="1:3" x14ac:dyDescent="0.3">
      <c r="A35" s="8">
        <f t="shared" si="1"/>
        <v>34</v>
      </c>
      <c r="B35" s="27">
        <f t="shared" si="2"/>
        <v>2.2916666666666669E-2</v>
      </c>
      <c r="C35" s="8" t="str">
        <f t="shared" si="0"/>
        <v>Night</v>
      </c>
    </row>
    <row r="36" spans="1:3" x14ac:dyDescent="0.3">
      <c r="A36" s="8">
        <f t="shared" si="1"/>
        <v>35</v>
      </c>
      <c r="B36" s="27">
        <f t="shared" si="2"/>
        <v>2.3611111111111114E-2</v>
      </c>
      <c r="C36" s="8" t="str">
        <f t="shared" si="0"/>
        <v>Night</v>
      </c>
    </row>
    <row r="37" spans="1:3" x14ac:dyDescent="0.3">
      <c r="A37" s="8">
        <f t="shared" si="1"/>
        <v>36</v>
      </c>
      <c r="B37" s="27">
        <f t="shared" si="2"/>
        <v>2.4305555555555559E-2</v>
      </c>
      <c r="C37" s="8" t="str">
        <f t="shared" si="0"/>
        <v>Night</v>
      </c>
    </row>
    <row r="38" spans="1:3" x14ac:dyDescent="0.3">
      <c r="A38" s="8">
        <f t="shared" si="1"/>
        <v>37</v>
      </c>
      <c r="B38" s="27">
        <f t="shared" si="2"/>
        <v>2.5000000000000005E-2</v>
      </c>
      <c r="C38" s="8" t="str">
        <f t="shared" si="0"/>
        <v>Night</v>
      </c>
    </row>
    <row r="39" spans="1:3" x14ac:dyDescent="0.3">
      <c r="A39" s="8">
        <f t="shared" si="1"/>
        <v>38</v>
      </c>
      <c r="B39" s="27">
        <f t="shared" si="2"/>
        <v>2.569444444444445E-2</v>
      </c>
      <c r="C39" s="8" t="str">
        <f t="shared" si="0"/>
        <v>Night</v>
      </c>
    </row>
    <row r="40" spans="1:3" x14ac:dyDescent="0.3">
      <c r="A40" s="8">
        <f t="shared" si="1"/>
        <v>39</v>
      </c>
      <c r="B40" s="27">
        <f t="shared" si="2"/>
        <v>2.6388888888888896E-2</v>
      </c>
      <c r="C40" s="8" t="str">
        <f t="shared" si="0"/>
        <v>Night</v>
      </c>
    </row>
    <row r="41" spans="1:3" x14ac:dyDescent="0.3">
      <c r="A41" s="8">
        <f t="shared" si="1"/>
        <v>40</v>
      </c>
      <c r="B41" s="27">
        <f t="shared" si="2"/>
        <v>2.7083333333333341E-2</v>
      </c>
      <c r="C41" s="8" t="str">
        <f t="shared" si="0"/>
        <v>Night</v>
      </c>
    </row>
    <row r="42" spans="1:3" x14ac:dyDescent="0.3">
      <c r="A42" s="8">
        <f t="shared" si="1"/>
        <v>41</v>
      </c>
      <c r="B42" s="27">
        <f t="shared" si="2"/>
        <v>2.7777777777777787E-2</v>
      </c>
      <c r="C42" s="8" t="str">
        <f t="shared" si="0"/>
        <v>Night</v>
      </c>
    </row>
    <row r="43" spans="1:3" x14ac:dyDescent="0.3">
      <c r="A43" s="8">
        <f t="shared" si="1"/>
        <v>42</v>
      </c>
      <c r="B43" s="27">
        <f t="shared" si="2"/>
        <v>2.8472222222222232E-2</v>
      </c>
      <c r="C43" s="8" t="str">
        <f t="shared" si="0"/>
        <v>Night</v>
      </c>
    </row>
    <row r="44" spans="1:3" x14ac:dyDescent="0.3">
      <c r="A44" s="8">
        <f t="shared" si="1"/>
        <v>43</v>
      </c>
      <c r="B44" s="27">
        <f t="shared" si="2"/>
        <v>2.9166666666666678E-2</v>
      </c>
      <c r="C44" s="8" t="str">
        <f t="shared" si="0"/>
        <v>Night</v>
      </c>
    </row>
    <row r="45" spans="1:3" x14ac:dyDescent="0.3">
      <c r="A45" s="8">
        <f t="shared" si="1"/>
        <v>44</v>
      </c>
      <c r="B45" s="27">
        <f t="shared" si="2"/>
        <v>2.9861111111111123E-2</v>
      </c>
      <c r="C45" s="8" t="str">
        <f t="shared" si="0"/>
        <v>Night</v>
      </c>
    </row>
    <row r="46" spans="1:3" x14ac:dyDescent="0.3">
      <c r="A46" s="8">
        <f t="shared" si="1"/>
        <v>45</v>
      </c>
      <c r="B46" s="27">
        <f t="shared" si="2"/>
        <v>3.0555555555555568E-2</v>
      </c>
      <c r="C46" s="8" t="str">
        <f t="shared" si="0"/>
        <v>Night</v>
      </c>
    </row>
    <row r="47" spans="1:3" x14ac:dyDescent="0.3">
      <c r="A47" s="8">
        <f t="shared" si="1"/>
        <v>46</v>
      </c>
      <c r="B47" s="27">
        <f t="shared" si="2"/>
        <v>3.1250000000000014E-2</v>
      </c>
      <c r="C47" s="8" t="str">
        <f t="shared" si="0"/>
        <v>Night</v>
      </c>
    </row>
    <row r="48" spans="1:3" x14ac:dyDescent="0.3">
      <c r="A48" s="8">
        <f t="shared" si="1"/>
        <v>47</v>
      </c>
      <c r="B48" s="27">
        <f t="shared" si="2"/>
        <v>3.1944444444444456E-2</v>
      </c>
      <c r="C48" s="8" t="str">
        <f t="shared" si="0"/>
        <v>Night</v>
      </c>
    </row>
    <row r="49" spans="1:3" x14ac:dyDescent="0.3">
      <c r="A49" s="8">
        <f t="shared" si="1"/>
        <v>48</v>
      </c>
      <c r="B49" s="27">
        <f t="shared" si="2"/>
        <v>3.2638888888888898E-2</v>
      </c>
      <c r="C49" s="8" t="str">
        <f t="shared" si="0"/>
        <v>Night</v>
      </c>
    </row>
    <row r="50" spans="1:3" x14ac:dyDescent="0.3">
      <c r="A50" s="8">
        <f t="shared" si="1"/>
        <v>49</v>
      </c>
      <c r="B50" s="27">
        <f t="shared" si="2"/>
        <v>3.333333333333334E-2</v>
      </c>
      <c r="C50" s="8" t="str">
        <f t="shared" si="0"/>
        <v>Night</v>
      </c>
    </row>
    <row r="51" spans="1:3" x14ac:dyDescent="0.3">
      <c r="A51" s="8">
        <f t="shared" si="1"/>
        <v>50</v>
      </c>
      <c r="B51" s="27">
        <f t="shared" si="2"/>
        <v>3.4027777777777782E-2</v>
      </c>
      <c r="C51" s="8" t="str">
        <f t="shared" si="0"/>
        <v>Night</v>
      </c>
    </row>
    <row r="52" spans="1:3" x14ac:dyDescent="0.3">
      <c r="A52" s="8">
        <f t="shared" si="1"/>
        <v>51</v>
      </c>
      <c r="B52" s="27">
        <f t="shared" si="2"/>
        <v>3.4722222222222224E-2</v>
      </c>
      <c r="C52" s="8" t="str">
        <f t="shared" si="0"/>
        <v>Night</v>
      </c>
    </row>
    <row r="53" spans="1:3" x14ac:dyDescent="0.3">
      <c r="A53" s="8">
        <f t="shared" si="1"/>
        <v>52</v>
      </c>
      <c r="B53" s="27">
        <f t="shared" si="2"/>
        <v>3.5416666666666666E-2</v>
      </c>
      <c r="C53" s="8" t="str">
        <f t="shared" si="0"/>
        <v>Night</v>
      </c>
    </row>
    <row r="54" spans="1:3" x14ac:dyDescent="0.3">
      <c r="A54" s="8">
        <f t="shared" si="1"/>
        <v>53</v>
      </c>
      <c r="B54" s="27">
        <f t="shared" si="2"/>
        <v>3.6111111111111108E-2</v>
      </c>
      <c r="C54" s="8" t="str">
        <f t="shared" si="0"/>
        <v>Night</v>
      </c>
    </row>
    <row r="55" spans="1:3" x14ac:dyDescent="0.3">
      <c r="A55" s="8">
        <f t="shared" si="1"/>
        <v>54</v>
      </c>
      <c r="B55" s="27">
        <f t="shared" si="2"/>
        <v>3.680555555555555E-2</v>
      </c>
      <c r="C55" s="8" t="str">
        <f t="shared" si="0"/>
        <v>Night</v>
      </c>
    </row>
    <row r="56" spans="1:3" x14ac:dyDescent="0.3">
      <c r="A56" s="8">
        <f t="shared" si="1"/>
        <v>55</v>
      </c>
      <c r="B56" s="27">
        <f t="shared" si="2"/>
        <v>3.7499999999999992E-2</v>
      </c>
      <c r="C56" s="8" t="str">
        <f t="shared" si="0"/>
        <v>Night</v>
      </c>
    </row>
    <row r="57" spans="1:3" x14ac:dyDescent="0.3">
      <c r="A57" s="8">
        <f t="shared" si="1"/>
        <v>56</v>
      </c>
      <c r="B57" s="27">
        <f t="shared" si="2"/>
        <v>3.8194444444444434E-2</v>
      </c>
      <c r="C57" s="8" t="str">
        <f t="shared" si="0"/>
        <v>Night</v>
      </c>
    </row>
    <row r="58" spans="1:3" x14ac:dyDescent="0.3">
      <c r="A58" s="8">
        <f t="shared" si="1"/>
        <v>57</v>
      </c>
      <c r="B58" s="27">
        <f t="shared" si="2"/>
        <v>3.8888888888888876E-2</v>
      </c>
      <c r="C58" s="8" t="str">
        <f t="shared" si="0"/>
        <v>Night</v>
      </c>
    </row>
    <row r="59" spans="1:3" x14ac:dyDescent="0.3">
      <c r="A59" s="8">
        <f t="shared" si="1"/>
        <v>58</v>
      </c>
      <c r="B59" s="27">
        <f t="shared" si="2"/>
        <v>3.9583333333333318E-2</v>
      </c>
      <c r="C59" s="8" t="str">
        <f t="shared" si="0"/>
        <v>Night</v>
      </c>
    </row>
    <row r="60" spans="1:3" x14ac:dyDescent="0.3">
      <c r="A60" s="8">
        <f t="shared" si="1"/>
        <v>59</v>
      </c>
      <c r="B60" s="27">
        <f t="shared" si="2"/>
        <v>4.027777777777776E-2</v>
      </c>
      <c r="C60" s="8" t="str">
        <f t="shared" si="0"/>
        <v>Night</v>
      </c>
    </row>
    <row r="61" spans="1:3" x14ac:dyDescent="0.3">
      <c r="A61" s="8">
        <f t="shared" si="1"/>
        <v>60</v>
      </c>
      <c r="B61" s="27">
        <f t="shared" si="2"/>
        <v>4.0972222222222202E-2</v>
      </c>
      <c r="C61" s="8" t="str">
        <f t="shared" si="0"/>
        <v>Night</v>
      </c>
    </row>
    <row r="62" spans="1:3" x14ac:dyDescent="0.3">
      <c r="A62" s="8">
        <f t="shared" si="1"/>
        <v>61</v>
      </c>
      <c r="B62" s="27">
        <f t="shared" si="2"/>
        <v>4.1666666666666644E-2</v>
      </c>
      <c r="C62" s="8" t="str">
        <f t="shared" si="0"/>
        <v>Night</v>
      </c>
    </row>
    <row r="63" spans="1:3" x14ac:dyDescent="0.3">
      <c r="A63" s="8">
        <f t="shared" si="1"/>
        <v>62</v>
      </c>
      <c r="B63" s="27">
        <f t="shared" si="2"/>
        <v>4.2361111111111086E-2</v>
      </c>
      <c r="C63" s="8" t="str">
        <f t="shared" si="0"/>
        <v>Night</v>
      </c>
    </row>
    <row r="64" spans="1:3" x14ac:dyDescent="0.3">
      <c r="A64" s="8">
        <f t="shared" si="1"/>
        <v>63</v>
      </c>
      <c r="B64" s="27">
        <f t="shared" si="2"/>
        <v>4.3055555555555527E-2</v>
      </c>
      <c r="C64" s="8" t="str">
        <f t="shared" si="0"/>
        <v>Night</v>
      </c>
    </row>
    <row r="65" spans="1:3" x14ac:dyDescent="0.3">
      <c r="A65" s="8">
        <f t="shared" si="1"/>
        <v>64</v>
      </c>
      <c r="B65" s="27">
        <f t="shared" si="2"/>
        <v>4.3749999999999969E-2</v>
      </c>
      <c r="C65" s="8" t="str">
        <f t="shared" si="0"/>
        <v>Night</v>
      </c>
    </row>
    <row r="66" spans="1:3" x14ac:dyDescent="0.3">
      <c r="A66" s="8">
        <f t="shared" si="1"/>
        <v>65</v>
      </c>
      <c r="B66" s="27">
        <f t="shared" si="2"/>
        <v>4.4444444444444411E-2</v>
      </c>
      <c r="C66" s="8" t="str">
        <f t="shared" si="0"/>
        <v>Night</v>
      </c>
    </row>
    <row r="67" spans="1:3" x14ac:dyDescent="0.3">
      <c r="A67" s="8">
        <f t="shared" si="1"/>
        <v>66</v>
      </c>
      <c r="B67" s="27">
        <f t="shared" si="2"/>
        <v>4.5138888888888853E-2</v>
      </c>
      <c r="C67" s="8" t="str">
        <f t="shared" ref="C67:C130" si="3">IF(AND(B67&gt;=TIME(5,0,0), B67&lt;TIME(12,0,0)), "Morning", IF(AND(B67&gt;=TIME(12,0,0), B67&lt;TIME(17,0,0)), "Afternoon", IF(AND(B67&gt;=TIME(17,0,0), B67&lt;TIME(21,0,0)), "Evening", "Night")))</f>
        <v>Night</v>
      </c>
    </row>
    <row r="68" spans="1:3" x14ac:dyDescent="0.3">
      <c r="A68" s="8">
        <f t="shared" ref="A68:A131" si="4">A67+1</f>
        <v>67</v>
      </c>
      <c r="B68" s="27">
        <f t="shared" si="2"/>
        <v>4.5833333333333295E-2</v>
      </c>
      <c r="C68" s="8" t="str">
        <f t="shared" si="3"/>
        <v>Night</v>
      </c>
    </row>
    <row r="69" spans="1:3" x14ac:dyDescent="0.3">
      <c r="A69" s="8">
        <f t="shared" si="4"/>
        <v>68</v>
      </c>
      <c r="B69" s="27">
        <f t="shared" ref="B69:B132" si="5">B68+TIME(0,1,0)</f>
        <v>4.6527777777777737E-2</v>
      </c>
      <c r="C69" s="8" t="str">
        <f t="shared" si="3"/>
        <v>Night</v>
      </c>
    </row>
    <row r="70" spans="1:3" x14ac:dyDescent="0.3">
      <c r="A70" s="8">
        <f t="shared" si="4"/>
        <v>69</v>
      </c>
      <c r="B70" s="27">
        <f t="shared" si="5"/>
        <v>4.7222222222222179E-2</v>
      </c>
      <c r="C70" s="8" t="str">
        <f t="shared" si="3"/>
        <v>Night</v>
      </c>
    </row>
    <row r="71" spans="1:3" x14ac:dyDescent="0.3">
      <c r="A71" s="8">
        <f t="shared" si="4"/>
        <v>70</v>
      </c>
      <c r="B71" s="27">
        <f t="shared" si="5"/>
        <v>4.7916666666666621E-2</v>
      </c>
      <c r="C71" s="8" t="str">
        <f t="shared" si="3"/>
        <v>Night</v>
      </c>
    </row>
    <row r="72" spans="1:3" x14ac:dyDescent="0.3">
      <c r="A72" s="8">
        <f t="shared" si="4"/>
        <v>71</v>
      </c>
      <c r="B72" s="27">
        <f t="shared" si="5"/>
        <v>4.8611111111111063E-2</v>
      </c>
      <c r="C72" s="8" t="str">
        <f t="shared" si="3"/>
        <v>Night</v>
      </c>
    </row>
    <row r="73" spans="1:3" x14ac:dyDescent="0.3">
      <c r="A73" s="8">
        <f t="shared" si="4"/>
        <v>72</v>
      </c>
      <c r="B73" s="27">
        <f t="shared" si="5"/>
        <v>4.9305555555555505E-2</v>
      </c>
      <c r="C73" s="8" t="str">
        <f t="shared" si="3"/>
        <v>Night</v>
      </c>
    </row>
    <row r="74" spans="1:3" x14ac:dyDescent="0.3">
      <c r="A74" s="8">
        <f t="shared" si="4"/>
        <v>73</v>
      </c>
      <c r="B74" s="27">
        <f t="shared" si="5"/>
        <v>4.9999999999999947E-2</v>
      </c>
      <c r="C74" s="8" t="str">
        <f t="shared" si="3"/>
        <v>Night</v>
      </c>
    </row>
    <row r="75" spans="1:3" x14ac:dyDescent="0.3">
      <c r="A75" s="8">
        <f t="shared" si="4"/>
        <v>74</v>
      </c>
      <c r="B75" s="27">
        <f t="shared" si="5"/>
        <v>5.0694444444444389E-2</v>
      </c>
      <c r="C75" s="8" t="str">
        <f t="shared" si="3"/>
        <v>Night</v>
      </c>
    </row>
    <row r="76" spans="1:3" x14ac:dyDescent="0.3">
      <c r="A76" s="8">
        <f t="shared" si="4"/>
        <v>75</v>
      </c>
      <c r="B76" s="27">
        <f t="shared" si="5"/>
        <v>5.1388888888888831E-2</v>
      </c>
      <c r="C76" s="8" t="str">
        <f t="shared" si="3"/>
        <v>Night</v>
      </c>
    </row>
    <row r="77" spans="1:3" x14ac:dyDescent="0.3">
      <c r="A77" s="8">
        <f t="shared" si="4"/>
        <v>76</v>
      </c>
      <c r="B77" s="27">
        <f t="shared" si="5"/>
        <v>5.2083333333333273E-2</v>
      </c>
      <c r="C77" s="8" t="str">
        <f t="shared" si="3"/>
        <v>Night</v>
      </c>
    </row>
    <row r="78" spans="1:3" x14ac:dyDescent="0.3">
      <c r="A78" s="8">
        <f t="shared" si="4"/>
        <v>77</v>
      </c>
      <c r="B78" s="27">
        <f t="shared" si="5"/>
        <v>5.2777777777777715E-2</v>
      </c>
      <c r="C78" s="8" t="str">
        <f t="shared" si="3"/>
        <v>Night</v>
      </c>
    </row>
    <row r="79" spans="1:3" x14ac:dyDescent="0.3">
      <c r="A79" s="8">
        <f t="shared" si="4"/>
        <v>78</v>
      </c>
      <c r="B79" s="27">
        <f t="shared" si="5"/>
        <v>5.3472222222222157E-2</v>
      </c>
      <c r="C79" s="8" t="str">
        <f t="shared" si="3"/>
        <v>Night</v>
      </c>
    </row>
    <row r="80" spans="1:3" x14ac:dyDescent="0.3">
      <c r="A80" s="8">
        <f t="shared" si="4"/>
        <v>79</v>
      </c>
      <c r="B80" s="27">
        <f t="shared" si="5"/>
        <v>5.4166666666666599E-2</v>
      </c>
      <c r="C80" s="8" t="str">
        <f t="shared" si="3"/>
        <v>Night</v>
      </c>
    </row>
    <row r="81" spans="1:3" x14ac:dyDescent="0.3">
      <c r="A81" s="8">
        <f t="shared" si="4"/>
        <v>80</v>
      </c>
      <c r="B81" s="27">
        <f t="shared" si="5"/>
        <v>5.4861111111111041E-2</v>
      </c>
      <c r="C81" s="8" t="str">
        <f t="shared" si="3"/>
        <v>Night</v>
      </c>
    </row>
    <row r="82" spans="1:3" x14ac:dyDescent="0.3">
      <c r="A82" s="8">
        <f t="shared" si="4"/>
        <v>81</v>
      </c>
      <c r="B82" s="27">
        <f t="shared" si="5"/>
        <v>5.5555555555555483E-2</v>
      </c>
      <c r="C82" s="8" t="str">
        <f t="shared" si="3"/>
        <v>Night</v>
      </c>
    </row>
    <row r="83" spans="1:3" x14ac:dyDescent="0.3">
      <c r="A83" s="8">
        <f t="shared" si="4"/>
        <v>82</v>
      </c>
      <c r="B83" s="27">
        <f t="shared" si="5"/>
        <v>5.6249999999999925E-2</v>
      </c>
      <c r="C83" s="8" t="str">
        <f t="shared" si="3"/>
        <v>Night</v>
      </c>
    </row>
    <row r="84" spans="1:3" x14ac:dyDescent="0.3">
      <c r="A84" s="8">
        <f t="shared" si="4"/>
        <v>83</v>
      </c>
      <c r="B84" s="27">
        <f t="shared" si="5"/>
        <v>5.6944444444444367E-2</v>
      </c>
      <c r="C84" s="8" t="str">
        <f t="shared" si="3"/>
        <v>Night</v>
      </c>
    </row>
    <row r="85" spans="1:3" x14ac:dyDescent="0.3">
      <c r="A85" s="8">
        <f t="shared" si="4"/>
        <v>84</v>
      </c>
      <c r="B85" s="27">
        <f t="shared" si="5"/>
        <v>5.7638888888888809E-2</v>
      </c>
      <c r="C85" s="8" t="str">
        <f t="shared" si="3"/>
        <v>Night</v>
      </c>
    </row>
    <row r="86" spans="1:3" x14ac:dyDescent="0.3">
      <c r="A86" s="8">
        <f t="shared" si="4"/>
        <v>85</v>
      </c>
      <c r="B86" s="27">
        <f t="shared" si="5"/>
        <v>5.8333333333333251E-2</v>
      </c>
      <c r="C86" s="8" t="str">
        <f t="shared" si="3"/>
        <v>Night</v>
      </c>
    </row>
    <row r="87" spans="1:3" x14ac:dyDescent="0.3">
      <c r="A87" s="8">
        <f t="shared" si="4"/>
        <v>86</v>
      </c>
      <c r="B87" s="27">
        <f t="shared" si="5"/>
        <v>5.9027777777777693E-2</v>
      </c>
      <c r="C87" s="8" t="str">
        <f t="shared" si="3"/>
        <v>Night</v>
      </c>
    </row>
    <row r="88" spans="1:3" x14ac:dyDescent="0.3">
      <c r="A88" s="8">
        <f t="shared" si="4"/>
        <v>87</v>
      </c>
      <c r="B88" s="27">
        <f t="shared" si="5"/>
        <v>5.9722222222222135E-2</v>
      </c>
      <c r="C88" s="8" t="str">
        <f t="shared" si="3"/>
        <v>Night</v>
      </c>
    </row>
    <row r="89" spans="1:3" x14ac:dyDescent="0.3">
      <c r="A89" s="8">
        <f t="shared" si="4"/>
        <v>88</v>
      </c>
      <c r="B89" s="27">
        <f t="shared" si="5"/>
        <v>6.0416666666666577E-2</v>
      </c>
      <c r="C89" s="8" t="str">
        <f t="shared" si="3"/>
        <v>Night</v>
      </c>
    </row>
    <row r="90" spans="1:3" x14ac:dyDescent="0.3">
      <c r="A90" s="8">
        <f t="shared" si="4"/>
        <v>89</v>
      </c>
      <c r="B90" s="27">
        <f t="shared" si="5"/>
        <v>6.1111111111111019E-2</v>
      </c>
      <c r="C90" s="8" t="str">
        <f t="shared" si="3"/>
        <v>Night</v>
      </c>
    </row>
    <row r="91" spans="1:3" x14ac:dyDescent="0.3">
      <c r="A91" s="8">
        <f t="shared" si="4"/>
        <v>90</v>
      </c>
      <c r="B91" s="27">
        <f t="shared" si="5"/>
        <v>6.1805555555555461E-2</v>
      </c>
      <c r="C91" s="8" t="str">
        <f t="shared" si="3"/>
        <v>Night</v>
      </c>
    </row>
    <row r="92" spans="1:3" x14ac:dyDescent="0.3">
      <c r="A92" s="8">
        <f t="shared" si="4"/>
        <v>91</v>
      </c>
      <c r="B92" s="27">
        <f t="shared" si="5"/>
        <v>6.2499999999999903E-2</v>
      </c>
      <c r="C92" s="8" t="str">
        <f t="shared" si="3"/>
        <v>Night</v>
      </c>
    </row>
    <row r="93" spans="1:3" x14ac:dyDescent="0.3">
      <c r="A93" s="8">
        <f t="shared" si="4"/>
        <v>92</v>
      </c>
      <c r="B93" s="27">
        <f t="shared" si="5"/>
        <v>6.3194444444444345E-2</v>
      </c>
      <c r="C93" s="8" t="str">
        <f t="shared" si="3"/>
        <v>Night</v>
      </c>
    </row>
    <row r="94" spans="1:3" x14ac:dyDescent="0.3">
      <c r="A94" s="8">
        <f t="shared" si="4"/>
        <v>93</v>
      </c>
      <c r="B94" s="27">
        <f t="shared" si="5"/>
        <v>6.3888888888888787E-2</v>
      </c>
      <c r="C94" s="8" t="str">
        <f t="shared" si="3"/>
        <v>Night</v>
      </c>
    </row>
    <row r="95" spans="1:3" x14ac:dyDescent="0.3">
      <c r="A95" s="8">
        <f t="shared" si="4"/>
        <v>94</v>
      </c>
      <c r="B95" s="27">
        <f t="shared" si="5"/>
        <v>6.4583333333333229E-2</v>
      </c>
      <c r="C95" s="8" t="str">
        <f t="shared" si="3"/>
        <v>Night</v>
      </c>
    </row>
    <row r="96" spans="1:3" x14ac:dyDescent="0.3">
      <c r="A96" s="8">
        <f t="shared" si="4"/>
        <v>95</v>
      </c>
      <c r="B96" s="27">
        <f t="shared" si="5"/>
        <v>6.5277777777777671E-2</v>
      </c>
      <c r="C96" s="8" t="str">
        <f t="shared" si="3"/>
        <v>Night</v>
      </c>
    </row>
    <row r="97" spans="1:3" x14ac:dyDescent="0.3">
      <c r="A97" s="8">
        <f t="shared" si="4"/>
        <v>96</v>
      </c>
      <c r="B97" s="27">
        <f t="shared" si="5"/>
        <v>6.5972222222222113E-2</v>
      </c>
      <c r="C97" s="8" t="str">
        <f t="shared" si="3"/>
        <v>Night</v>
      </c>
    </row>
    <row r="98" spans="1:3" x14ac:dyDescent="0.3">
      <c r="A98" s="8">
        <f t="shared" si="4"/>
        <v>97</v>
      </c>
      <c r="B98" s="27">
        <f t="shared" si="5"/>
        <v>6.6666666666666555E-2</v>
      </c>
      <c r="C98" s="8" t="str">
        <f t="shared" si="3"/>
        <v>Night</v>
      </c>
    </row>
    <row r="99" spans="1:3" x14ac:dyDescent="0.3">
      <c r="A99" s="8">
        <f t="shared" si="4"/>
        <v>98</v>
      </c>
      <c r="B99" s="27">
        <f t="shared" si="5"/>
        <v>6.7361111111110997E-2</v>
      </c>
      <c r="C99" s="8" t="str">
        <f t="shared" si="3"/>
        <v>Night</v>
      </c>
    </row>
    <row r="100" spans="1:3" x14ac:dyDescent="0.3">
      <c r="A100" s="8">
        <f t="shared" si="4"/>
        <v>99</v>
      </c>
      <c r="B100" s="27">
        <f t="shared" si="5"/>
        <v>6.8055555555555439E-2</v>
      </c>
      <c r="C100" s="8" t="str">
        <f t="shared" si="3"/>
        <v>Night</v>
      </c>
    </row>
    <row r="101" spans="1:3" x14ac:dyDescent="0.3">
      <c r="A101" s="8">
        <f t="shared" si="4"/>
        <v>100</v>
      </c>
      <c r="B101" s="27">
        <f t="shared" si="5"/>
        <v>6.8749999999999881E-2</v>
      </c>
      <c r="C101" s="8" t="str">
        <f t="shared" si="3"/>
        <v>Night</v>
      </c>
    </row>
    <row r="102" spans="1:3" x14ac:dyDescent="0.3">
      <c r="A102" s="8">
        <f t="shared" si="4"/>
        <v>101</v>
      </c>
      <c r="B102" s="27">
        <f t="shared" si="5"/>
        <v>6.9444444444444323E-2</v>
      </c>
      <c r="C102" s="8" t="str">
        <f t="shared" si="3"/>
        <v>Night</v>
      </c>
    </row>
    <row r="103" spans="1:3" x14ac:dyDescent="0.3">
      <c r="A103" s="8">
        <f t="shared" si="4"/>
        <v>102</v>
      </c>
      <c r="B103" s="27">
        <f t="shared" si="5"/>
        <v>7.0138888888888765E-2</v>
      </c>
      <c r="C103" s="8" t="str">
        <f t="shared" si="3"/>
        <v>Night</v>
      </c>
    </row>
    <row r="104" spans="1:3" x14ac:dyDescent="0.3">
      <c r="A104" s="8">
        <f t="shared" si="4"/>
        <v>103</v>
      </c>
      <c r="B104" s="27">
        <f t="shared" si="5"/>
        <v>7.0833333333333207E-2</v>
      </c>
      <c r="C104" s="8" t="str">
        <f t="shared" si="3"/>
        <v>Night</v>
      </c>
    </row>
    <row r="105" spans="1:3" x14ac:dyDescent="0.3">
      <c r="A105" s="8">
        <f t="shared" si="4"/>
        <v>104</v>
      </c>
      <c r="B105" s="27">
        <f t="shared" si="5"/>
        <v>7.1527777777777649E-2</v>
      </c>
      <c r="C105" s="8" t="str">
        <f t="shared" si="3"/>
        <v>Night</v>
      </c>
    </row>
    <row r="106" spans="1:3" x14ac:dyDescent="0.3">
      <c r="A106" s="8">
        <f t="shared" si="4"/>
        <v>105</v>
      </c>
      <c r="B106" s="27">
        <f t="shared" si="5"/>
        <v>7.2222222222222091E-2</v>
      </c>
      <c r="C106" s="8" t="str">
        <f t="shared" si="3"/>
        <v>Night</v>
      </c>
    </row>
    <row r="107" spans="1:3" x14ac:dyDescent="0.3">
      <c r="A107" s="8">
        <f t="shared" si="4"/>
        <v>106</v>
      </c>
      <c r="B107" s="27">
        <f t="shared" si="5"/>
        <v>7.2916666666666533E-2</v>
      </c>
      <c r="C107" s="8" t="str">
        <f t="shared" si="3"/>
        <v>Night</v>
      </c>
    </row>
    <row r="108" spans="1:3" x14ac:dyDescent="0.3">
      <c r="A108" s="8">
        <f t="shared" si="4"/>
        <v>107</v>
      </c>
      <c r="B108" s="27">
        <f t="shared" si="5"/>
        <v>7.3611111111110974E-2</v>
      </c>
      <c r="C108" s="8" t="str">
        <f t="shared" si="3"/>
        <v>Night</v>
      </c>
    </row>
    <row r="109" spans="1:3" x14ac:dyDescent="0.3">
      <c r="A109" s="8">
        <f t="shared" si="4"/>
        <v>108</v>
      </c>
      <c r="B109" s="27">
        <f t="shared" si="5"/>
        <v>7.4305555555555416E-2</v>
      </c>
      <c r="C109" s="8" t="str">
        <f t="shared" si="3"/>
        <v>Night</v>
      </c>
    </row>
    <row r="110" spans="1:3" x14ac:dyDescent="0.3">
      <c r="A110" s="8">
        <f t="shared" si="4"/>
        <v>109</v>
      </c>
      <c r="B110" s="27">
        <f t="shared" si="5"/>
        <v>7.4999999999999858E-2</v>
      </c>
      <c r="C110" s="8" t="str">
        <f t="shared" si="3"/>
        <v>Night</v>
      </c>
    </row>
    <row r="111" spans="1:3" x14ac:dyDescent="0.3">
      <c r="A111" s="8">
        <f t="shared" si="4"/>
        <v>110</v>
      </c>
      <c r="B111" s="27">
        <f t="shared" si="5"/>
        <v>7.56944444444443E-2</v>
      </c>
      <c r="C111" s="8" t="str">
        <f t="shared" si="3"/>
        <v>Night</v>
      </c>
    </row>
    <row r="112" spans="1:3" x14ac:dyDescent="0.3">
      <c r="A112" s="8">
        <f t="shared" si="4"/>
        <v>111</v>
      </c>
      <c r="B112" s="27">
        <f t="shared" si="5"/>
        <v>7.6388888888888742E-2</v>
      </c>
      <c r="C112" s="8" t="str">
        <f t="shared" si="3"/>
        <v>Night</v>
      </c>
    </row>
    <row r="113" spans="1:3" x14ac:dyDescent="0.3">
      <c r="A113" s="8">
        <f t="shared" si="4"/>
        <v>112</v>
      </c>
      <c r="B113" s="27">
        <f t="shared" si="5"/>
        <v>7.7083333333333184E-2</v>
      </c>
      <c r="C113" s="8" t="str">
        <f t="shared" si="3"/>
        <v>Night</v>
      </c>
    </row>
    <row r="114" spans="1:3" x14ac:dyDescent="0.3">
      <c r="A114" s="8">
        <f t="shared" si="4"/>
        <v>113</v>
      </c>
      <c r="B114" s="27">
        <f t="shared" si="5"/>
        <v>7.7777777777777626E-2</v>
      </c>
      <c r="C114" s="8" t="str">
        <f t="shared" si="3"/>
        <v>Night</v>
      </c>
    </row>
    <row r="115" spans="1:3" x14ac:dyDescent="0.3">
      <c r="A115" s="8">
        <f t="shared" si="4"/>
        <v>114</v>
      </c>
      <c r="B115" s="27">
        <f t="shared" si="5"/>
        <v>7.8472222222222068E-2</v>
      </c>
      <c r="C115" s="8" t="str">
        <f t="shared" si="3"/>
        <v>Night</v>
      </c>
    </row>
    <row r="116" spans="1:3" x14ac:dyDescent="0.3">
      <c r="A116" s="8">
        <f t="shared" si="4"/>
        <v>115</v>
      </c>
      <c r="B116" s="27">
        <f t="shared" si="5"/>
        <v>7.916666666666651E-2</v>
      </c>
      <c r="C116" s="8" t="str">
        <f t="shared" si="3"/>
        <v>Night</v>
      </c>
    </row>
    <row r="117" spans="1:3" x14ac:dyDescent="0.3">
      <c r="A117" s="8">
        <f t="shared" si="4"/>
        <v>116</v>
      </c>
      <c r="B117" s="27">
        <f t="shared" si="5"/>
        <v>7.9861111111110952E-2</v>
      </c>
      <c r="C117" s="8" t="str">
        <f t="shared" si="3"/>
        <v>Night</v>
      </c>
    </row>
    <row r="118" spans="1:3" x14ac:dyDescent="0.3">
      <c r="A118" s="8">
        <f t="shared" si="4"/>
        <v>117</v>
      </c>
      <c r="B118" s="27">
        <f t="shared" si="5"/>
        <v>8.0555555555555394E-2</v>
      </c>
      <c r="C118" s="8" t="str">
        <f t="shared" si="3"/>
        <v>Night</v>
      </c>
    </row>
    <row r="119" spans="1:3" x14ac:dyDescent="0.3">
      <c r="A119" s="8">
        <f t="shared" si="4"/>
        <v>118</v>
      </c>
      <c r="B119" s="27">
        <f t="shared" si="5"/>
        <v>8.1249999999999836E-2</v>
      </c>
      <c r="C119" s="8" t="str">
        <f t="shared" si="3"/>
        <v>Night</v>
      </c>
    </row>
    <row r="120" spans="1:3" x14ac:dyDescent="0.3">
      <c r="A120" s="8">
        <f t="shared" si="4"/>
        <v>119</v>
      </c>
      <c r="B120" s="27">
        <f t="shared" si="5"/>
        <v>8.1944444444444278E-2</v>
      </c>
      <c r="C120" s="8" t="str">
        <f t="shared" si="3"/>
        <v>Night</v>
      </c>
    </row>
    <row r="121" spans="1:3" x14ac:dyDescent="0.3">
      <c r="A121" s="8">
        <f t="shared" si="4"/>
        <v>120</v>
      </c>
      <c r="B121" s="27">
        <f t="shared" si="5"/>
        <v>8.263888888888872E-2</v>
      </c>
      <c r="C121" s="8" t="str">
        <f t="shared" si="3"/>
        <v>Night</v>
      </c>
    </row>
    <row r="122" spans="1:3" x14ac:dyDescent="0.3">
      <c r="A122" s="8">
        <f t="shared" si="4"/>
        <v>121</v>
      </c>
      <c r="B122" s="27">
        <f t="shared" si="5"/>
        <v>8.3333333333333162E-2</v>
      </c>
      <c r="C122" s="8" t="str">
        <f t="shared" si="3"/>
        <v>Night</v>
      </c>
    </row>
    <row r="123" spans="1:3" x14ac:dyDescent="0.3">
      <c r="A123" s="8">
        <f t="shared" si="4"/>
        <v>122</v>
      </c>
      <c r="B123" s="27">
        <f t="shared" si="5"/>
        <v>8.4027777777777604E-2</v>
      </c>
      <c r="C123" s="8" t="str">
        <f t="shared" si="3"/>
        <v>Night</v>
      </c>
    </row>
    <row r="124" spans="1:3" x14ac:dyDescent="0.3">
      <c r="A124" s="8">
        <f t="shared" si="4"/>
        <v>123</v>
      </c>
      <c r="B124" s="27">
        <f t="shared" si="5"/>
        <v>8.4722222222222046E-2</v>
      </c>
      <c r="C124" s="8" t="str">
        <f t="shared" si="3"/>
        <v>Night</v>
      </c>
    </row>
    <row r="125" spans="1:3" x14ac:dyDescent="0.3">
      <c r="A125" s="8">
        <f t="shared" si="4"/>
        <v>124</v>
      </c>
      <c r="B125" s="27">
        <f t="shared" si="5"/>
        <v>8.5416666666666488E-2</v>
      </c>
      <c r="C125" s="8" t="str">
        <f t="shared" si="3"/>
        <v>Night</v>
      </c>
    </row>
    <row r="126" spans="1:3" x14ac:dyDescent="0.3">
      <c r="A126" s="8">
        <f t="shared" si="4"/>
        <v>125</v>
      </c>
      <c r="B126" s="27">
        <f t="shared" si="5"/>
        <v>8.611111111111093E-2</v>
      </c>
      <c r="C126" s="8" t="str">
        <f t="shared" si="3"/>
        <v>Night</v>
      </c>
    </row>
    <row r="127" spans="1:3" x14ac:dyDescent="0.3">
      <c r="A127" s="8">
        <f t="shared" si="4"/>
        <v>126</v>
      </c>
      <c r="B127" s="27">
        <f t="shared" si="5"/>
        <v>8.6805555555555372E-2</v>
      </c>
      <c r="C127" s="8" t="str">
        <f t="shared" si="3"/>
        <v>Night</v>
      </c>
    </row>
    <row r="128" spans="1:3" x14ac:dyDescent="0.3">
      <c r="A128" s="8">
        <f t="shared" si="4"/>
        <v>127</v>
      </c>
      <c r="B128" s="27">
        <f t="shared" si="5"/>
        <v>8.7499999999999814E-2</v>
      </c>
      <c r="C128" s="8" t="str">
        <f t="shared" si="3"/>
        <v>Night</v>
      </c>
    </row>
    <row r="129" spans="1:3" x14ac:dyDescent="0.3">
      <c r="A129" s="8">
        <f t="shared" si="4"/>
        <v>128</v>
      </c>
      <c r="B129" s="27">
        <f t="shared" si="5"/>
        <v>8.8194444444444256E-2</v>
      </c>
      <c r="C129" s="8" t="str">
        <f t="shared" si="3"/>
        <v>Night</v>
      </c>
    </row>
    <row r="130" spans="1:3" x14ac:dyDescent="0.3">
      <c r="A130" s="8">
        <f t="shared" si="4"/>
        <v>129</v>
      </c>
      <c r="B130" s="27">
        <f t="shared" si="5"/>
        <v>8.8888888888888698E-2</v>
      </c>
      <c r="C130" s="8" t="str">
        <f t="shared" si="3"/>
        <v>Night</v>
      </c>
    </row>
    <row r="131" spans="1:3" x14ac:dyDescent="0.3">
      <c r="A131" s="8">
        <f t="shared" si="4"/>
        <v>130</v>
      </c>
      <c r="B131" s="27">
        <f t="shared" si="5"/>
        <v>8.958333333333314E-2</v>
      </c>
      <c r="C131" s="8" t="str">
        <f t="shared" ref="C131:C194" si="6">IF(AND(B131&gt;=TIME(5,0,0), B131&lt;TIME(12,0,0)), "Morning", IF(AND(B131&gt;=TIME(12,0,0), B131&lt;TIME(17,0,0)), "Afternoon", IF(AND(B131&gt;=TIME(17,0,0), B131&lt;TIME(21,0,0)), "Evening", "Night")))</f>
        <v>Night</v>
      </c>
    </row>
    <row r="132" spans="1:3" x14ac:dyDescent="0.3">
      <c r="A132" s="8">
        <f t="shared" ref="A132:A195" si="7">A131+1</f>
        <v>131</v>
      </c>
      <c r="B132" s="27">
        <f t="shared" si="5"/>
        <v>9.0277777777777582E-2</v>
      </c>
      <c r="C132" s="8" t="str">
        <f t="shared" si="6"/>
        <v>Night</v>
      </c>
    </row>
    <row r="133" spans="1:3" x14ac:dyDescent="0.3">
      <c r="A133" s="8">
        <f t="shared" si="7"/>
        <v>132</v>
      </c>
      <c r="B133" s="27">
        <f t="shared" ref="B133:B196" si="8">B132+TIME(0,1,0)</f>
        <v>9.0972222222222024E-2</v>
      </c>
      <c r="C133" s="8" t="str">
        <f t="shared" si="6"/>
        <v>Night</v>
      </c>
    </row>
    <row r="134" spans="1:3" x14ac:dyDescent="0.3">
      <c r="A134" s="8">
        <f t="shared" si="7"/>
        <v>133</v>
      </c>
      <c r="B134" s="27">
        <f t="shared" si="8"/>
        <v>9.1666666666666466E-2</v>
      </c>
      <c r="C134" s="8" t="str">
        <f t="shared" si="6"/>
        <v>Night</v>
      </c>
    </row>
    <row r="135" spans="1:3" x14ac:dyDescent="0.3">
      <c r="A135" s="8">
        <f t="shared" si="7"/>
        <v>134</v>
      </c>
      <c r="B135" s="27">
        <f t="shared" si="8"/>
        <v>9.2361111111110908E-2</v>
      </c>
      <c r="C135" s="8" t="str">
        <f t="shared" si="6"/>
        <v>Night</v>
      </c>
    </row>
    <row r="136" spans="1:3" x14ac:dyDescent="0.3">
      <c r="A136" s="8">
        <f t="shared" si="7"/>
        <v>135</v>
      </c>
      <c r="B136" s="27">
        <f t="shared" si="8"/>
        <v>9.305555555555535E-2</v>
      </c>
      <c r="C136" s="8" t="str">
        <f t="shared" si="6"/>
        <v>Night</v>
      </c>
    </row>
    <row r="137" spans="1:3" x14ac:dyDescent="0.3">
      <c r="A137" s="8">
        <f t="shared" si="7"/>
        <v>136</v>
      </c>
      <c r="B137" s="27">
        <f t="shared" si="8"/>
        <v>9.3749999999999792E-2</v>
      </c>
      <c r="C137" s="8" t="str">
        <f t="shared" si="6"/>
        <v>Night</v>
      </c>
    </row>
    <row r="138" spans="1:3" x14ac:dyDescent="0.3">
      <c r="A138" s="8">
        <f t="shared" si="7"/>
        <v>137</v>
      </c>
      <c r="B138" s="27">
        <f t="shared" si="8"/>
        <v>9.4444444444444234E-2</v>
      </c>
      <c r="C138" s="8" t="str">
        <f t="shared" si="6"/>
        <v>Night</v>
      </c>
    </row>
    <row r="139" spans="1:3" x14ac:dyDescent="0.3">
      <c r="A139" s="8">
        <f t="shared" si="7"/>
        <v>138</v>
      </c>
      <c r="B139" s="27">
        <f t="shared" si="8"/>
        <v>9.5138888888888676E-2</v>
      </c>
      <c r="C139" s="8" t="str">
        <f t="shared" si="6"/>
        <v>Night</v>
      </c>
    </row>
    <row r="140" spans="1:3" x14ac:dyDescent="0.3">
      <c r="A140" s="8">
        <f t="shared" si="7"/>
        <v>139</v>
      </c>
      <c r="B140" s="27">
        <f t="shared" si="8"/>
        <v>9.5833333333333118E-2</v>
      </c>
      <c r="C140" s="8" t="str">
        <f t="shared" si="6"/>
        <v>Night</v>
      </c>
    </row>
    <row r="141" spans="1:3" x14ac:dyDescent="0.3">
      <c r="A141" s="8">
        <f t="shared" si="7"/>
        <v>140</v>
      </c>
      <c r="B141" s="27">
        <f t="shared" si="8"/>
        <v>9.652777777777756E-2</v>
      </c>
      <c r="C141" s="8" t="str">
        <f t="shared" si="6"/>
        <v>Night</v>
      </c>
    </row>
    <row r="142" spans="1:3" x14ac:dyDescent="0.3">
      <c r="A142" s="8">
        <f t="shared" si="7"/>
        <v>141</v>
      </c>
      <c r="B142" s="27">
        <f t="shared" si="8"/>
        <v>9.7222222222222002E-2</v>
      </c>
      <c r="C142" s="8" t="str">
        <f t="shared" si="6"/>
        <v>Night</v>
      </c>
    </row>
    <row r="143" spans="1:3" x14ac:dyDescent="0.3">
      <c r="A143" s="8">
        <f t="shared" si="7"/>
        <v>142</v>
      </c>
      <c r="B143" s="27">
        <f t="shared" si="8"/>
        <v>9.7916666666666444E-2</v>
      </c>
      <c r="C143" s="8" t="str">
        <f t="shared" si="6"/>
        <v>Night</v>
      </c>
    </row>
    <row r="144" spans="1:3" x14ac:dyDescent="0.3">
      <c r="A144" s="8">
        <f t="shared" si="7"/>
        <v>143</v>
      </c>
      <c r="B144" s="27">
        <f t="shared" si="8"/>
        <v>9.8611111111110886E-2</v>
      </c>
      <c r="C144" s="8" t="str">
        <f t="shared" si="6"/>
        <v>Night</v>
      </c>
    </row>
    <row r="145" spans="1:3" x14ac:dyDescent="0.3">
      <c r="A145" s="8">
        <f t="shared" si="7"/>
        <v>144</v>
      </c>
      <c r="B145" s="27">
        <f t="shared" si="8"/>
        <v>9.9305555555555328E-2</v>
      </c>
      <c r="C145" s="8" t="str">
        <f t="shared" si="6"/>
        <v>Night</v>
      </c>
    </row>
    <row r="146" spans="1:3" x14ac:dyDescent="0.3">
      <c r="A146" s="8">
        <f t="shared" si="7"/>
        <v>145</v>
      </c>
      <c r="B146" s="27">
        <f t="shared" si="8"/>
        <v>9.999999999999977E-2</v>
      </c>
      <c r="C146" s="8" t="str">
        <f t="shared" si="6"/>
        <v>Night</v>
      </c>
    </row>
    <row r="147" spans="1:3" x14ac:dyDescent="0.3">
      <c r="A147" s="8">
        <f t="shared" si="7"/>
        <v>146</v>
      </c>
      <c r="B147" s="27">
        <f t="shared" si="8"/>
        <v>0.10069444444444421</v>
      </c>
      <c r="C147" s="8" t="str">
        <f t="shared" si="6"/>
        <v>Night</v>
      </c>
    </row>
    <row r="148" spans="1:3" x14ac:dyDescent="0.3">
      <c r="A148" s="8">
        <f t="shared" si="7"/>
        <v>147</v>
      </c>
      <c r="B148" s="27">
        <f t="shared" si="8"/>
        <v>0.10138888888888865</v>
      </c>
      <c r="C148" s="8" t="str">
        <f t="shared" si="6"/>
        <v>Night</v>
      </c>
    </row>
    <row r="149" spans="1:3" x14ac:dyDescent="0.3">
      <c r="A149" s="8">
        <f t="shared" si="7"/>
        <v>148</v>
      </c>
      <c r="B149" s="27">
        <f t="shared" si="8"/>
        <v>0.1020833333333331</v>
      </c>
      <c r="C149" s="8" t="str">
        <f t="shared" si="6"/>
        <v>Night</v>
      </c>
    </row>
    <row r="150" spans="1:3" x14ac:dyDescent="0.3">
      <c r="A150" s="8">
        <f t="shared" si="7"/>
        <v>149</v>
      </c>
      <c r="B150" s="27">
        <f t="shared" si="8"/>
        <v>0.10277777777777754</v>
      </c>
      <c r="C150" s="8" t="str">
        <f t="shared" si="6"/>
        <v>Night</v>
      </c>
    </row>
    <row r="151" spans="1:3" x14ac:dyDescent="0.3">
      <c r="A151" s="8">
        <f t="shared" si="7"/>
        <v>150</v>
      </c>
      <c r="B151" s="27">
        <f t="shared" si="8"/>
        <v>0.10347222222222198</v>
      </c>
      <c r="C151" s="8" t="str">
        <f t="shared" si="6"/>
        <v>Night</v>
      </c>
    </row>
    <row r="152" spans="1:3" x14ac:dyDescent="0.3">
      <c r="A152" s="8">
        <f t="shared" si="7"/>
        <v>151</v>
      </c>
      <c r="B152" s="27">
        <f t="shared" si="8"/>
        <v>0.10416666666666642</v>
      </c>
      <c r="C152" s="8" t="str">
        <f t="shared" si="6"/>
        <v>Night</v>
      </c>
    </row>
    <row r="153" spans="1:3" x14ac:dyDescent="0.3">
      <c r="A153" s="8">
        <f t="shared" si="7"/>
        <v>152</v>
      </c>
      <c r="B153" s="27">
        <f t="shared" si="8"/>
        <v>0.10486111111111086</v>
      </c>
      <c r="C153" s="8" t="str">
        <f t="shared" si="6"/>
        <v>Night</v>
      </c>
    </row>
    <row r="154" spans="1:3" x14ac:dyDescent="0.3">
      <c r="A154" s="8">
        <f t="shared" si="7"/>
        <v>153</v>
      </c>
      <c r="B154" s="27">
        <f t="shared" si="8"/>
        <v>0.10555555555555531</v>
      </c>
      <c r="C154" s="8" t="str">
        <f t="shared" si="6"/>
        <v>Night</v>
      </c>
    </row>
    <row r="155" spans="1:3" x14ac:dyDescent="0.3">
      <c r="A155" s="8">
        <f t="shared" si="7"/>
        <v>154</v>
      </c>
      <c r="B155" s="27">
        <f t="shared" si="8"/>
        <v>0.10624999999999975</v>
      </c>
      <c r="C155" s="8" t="str">
        <f t="shared" si="6"/>
        <v>Night</v>
      </c>
    </row>
    <row r="156" spans="1:3" x14ac:dyDescent="0.3">
      <c r="A156" s="8">
        <f t="shared" si="7"/>
        <v>155</v>
      </c>
      <c r="B156" s="27">
        <f t="shared" si="8"/>
        <v>0.10694444444444419</v>
      </c>
      <c r="C156" s="8" t="str">
        <f t="shared" si="6"/>
        <v>Night</v>
      </c>
    </row>
    <row r="157" spans="1:3" x14ac:dyDescent="0.3">
      <c r="A157" s="8">
        <f t="shared" si="7"/>
        <v>156</v>
      </c>
      <c r="B157" s="27">
        <f t="shared" si="8"/>
        <v>0.10763888888888863</v>
      </c>
      <c r="C157" s="8" t="str">
        <f t="shared" si="6"/>
        <v>Night</v>
      </c>
    </row>
    <row r="158" spans="1:3" x14ac:dyDescent="0.3">
      <c r="A158" s="8">
        <f t="shared" si="7"/>
        <v>157</v>
      </c>
      <c r="B158" s="27">
        <f t="shared" si="8"/>
        <v>0.10833333333333307</v>
      </c>
      <c r="C158" s="8" t="str">
        <f t="shared" si="6"/>
        <v>Night</v>
      </c>
    </row>
    <row r="159" spans="1:3" x14ac:dyDescent="0.3">
      <c r="A159" s="8">
        <f t="shared" si="7"/>
        <v>158</v>
      </c>
      <c r="B159" s="27">
        <f t="shared" si="8"/>
        <v>0.10902777777777752</v>
      </c>
      <c r="C159" s="8" t="str">
        <f t="shared" si="6"/>
        <v>Night</v>
      </c>
    </row>
    <row r="160" spans="1:3" x14ac:dyDescent="0.3">
      <c r="A160" s="8">
        <f t="shared" si="7"/>
        <v>159</v>
      </c>
      <c r="B160" s="27">
        <f t="shared" si="8"/>
        <v>0.10972222222222196</v>
      </c>
      <c r="C160" s="8" t="str">
        <f t="shared" si="6"/>
        <v>Night</v>
      </c>
    </row>
    <row r="161" spans="1:3" x14ac:dyDescent="0.3">
      <c r="A161" s="8">
        <f t="shared" si="7"/>
        <v>160</v>
      </c>
      <c r="B161" s="27">
        <f t="shared" si="8"/>
        <v>0.1104166666666664</v>
      </c>
      <c r="C161" s="8" t="str">
        <f t="shared" si="6"/>
        <v>Night</v>
      </c>
    </row>
    <row r="162" spans="1:3" x14ac:dyDescent="0.3">
      <c r="A162" s="8">
        <f t="shared" si="7"/>
        <v>161</v>
      </c>
      <c r="B162" s="27">
        <f t="shared" si="8"/>
        <v>0.11111111111111084</v>
      </c>
      <c r="C162" s="8" t="str">
        <f t="shared" si="6"/>
        <v>Night</v>
      </c>
    </row>
    <row r="163" spans="1:3" x14ac:dyDescent="0.3">
      <c r="A163" s="8">
        <f t="shared" si="7"/>
        <v>162</v>
      </c>
      <c r="B163" s="27">
        <f t="shared" si="8"/>
        <v>0.11180555555555528</v>
      </c>
      <c r="C163" s="8" t="str">
        <f t="shared" si="6"/>
        <v>Night</v>
      </c>
    </row>
    <row r="164" spans="1:3" x14ac:dyDescent="0.3">
      <c r="A164" s="8">
        <f t="shared" si="7"/>
        <v>163</v>
      </c>
      <c r="B164" s="27">
        <f t="shared" si="8"/>
        <v>0.11249999999999973</v>
      </c>
      <c r="C164" s="8" t="str">
        <f t="shared" si="6"/>
        <v>Night</v>
      </c>
    </row>
    <row r="165" spans="1:3" x14ac:dyDescent="0.3">
      <c r="A165" s="8">
        <f t="shared" si="7"/>
        <v>164</v>
      </c>
      <c r="B165" s="27">
        <f t="shared" si="8"/>
        <v>0.11319444444444417</v>
      </c>
      <c r="C165" s="8" t="str">
        <f t="shared" si="6"/>
        <v>Night</v>
      </c>
    </row>
    <row r="166" spans="1:3" x14ac:dyDescent="0.3">
      <c r="A166" s="8">
        <f t="shared" si="7"/>
        <v>165</v>
      </c>
      <c r="B166" s="27">
        <f t="shared" si="8"/>
        <v>0.11388888888888861</v>
      </c>
      <c r="C166" s="8" t="str">
        <f t="shared" si="6"/>
        <v>Night</v>
      </c>
    </row>
    <row r="167" spans="1:3" x14ac:dyDescent="0.3">
      <c r="A167" s="8">
        <f t="shared" si="7"/>
        <v>166</v>
      </c>
      <c r="B167" s="27">
        <f t="shared" si="8"/>
        <v>0.11458333333333305</v>
      </c>
      <c r="C167" s="8" t="str">
        <f t="shared" si="6"/>
        <v>Night</v>
      </c>
    </row>
    <row r="168" spans="1:3" x14ac:dyDescent="0.3">
      <c r="A168" s="8">
        <f t="shared" si="7"/>
        <v>167</v>
      </c>
      <c r="B168" s="27">
        <f t="shared" si="8"/>
        <v>0.11527777777777749</v>
      </c>
      <c r="C168" s="8" t="str">
        <f t="shared" si="6"/>
        <v>Night</v>
      </c>
    </row>
    <row r="169" spans="1:3" x14ac:dyDescent="0.3">
      <c r="A169" s="8">
        <f t="shared" si="7"/>
        <v>168</v>
      </c>
      <c r="B169" s="27">
        <f t="shared" si="8"/>
        <v>0.11597222222222194</v>
      </c>
      <c r="C169" s="8" t="str">
        <f t="shared" si="6"/>
        <v>Night</v>
      </c>
    </row>
    <row r="170" spans="1:3" x14ac:dyDescent="0.3">
      <c r="A170" s="8">
        <f t="shared" si="7"/>
        <v>169</v>
      </c>
      <c r="B170" s="27">
        <f t="shared" si="8"/>
        <v>0.11666666666666638</v>
      </c>
      <c r="C170" s="8" t="str">
        <f t="shared" si="6"/>
        <v>Night</v>
      </c>
    </row>
    <row r="171" spans="1:3" x14ac:dyDescent="0.3">
      <c r="A171" s="8">
        <f t="shared" si="7"/>
        <v>170</v>
      </c>
      <c r="B171" s="27">
        <f t="shared" si="8"/>
        <v>0.11736111111111082</v>
      </c>
      <c r="C171" s="8" t="str">
        <f t="shared" si="6"/>
        <v>Night</v>
      </c>
    </row>
    <row r="172" spans="1:3" x14ac:dyDescent="0.3">
      <c r="A172" s="8">
        <f t="shared" si="7"/>
        <v>171</v>
      </c>
      <c r="B172" s="27">
        <f t="shared" si="8"/>
        <v>0.11805555555555526</v>
      </c>
      <c r="C172" s="8" t="str">
        <f t="shared" si="6"/>
        <v>Night</v>
      </c>
    </row>
    <row r="173" spans="1:3" x14ac:dyDescent="0.3">
      <c r="A173" s="8">
        <f t="shared" si="7"/>
        <v>172</v>
      </c>
      <c r="B173" s="27">
        <f t="shared" si="8"/>
        <v>0.1187499999999997</v>
      </c>
      <c r="C173" s="8" t="str">
        <f t="shared" si="6"/>
        <v>Night</v>
      </c>
    </row>
    <row r="174" spans="1:3" x14ac:dyDescent="0.3">
      <c r="A174" s="8">
        <f t="shared" si="7"/>
        <v>173</v>
      </c>
      <c r="B174" s="27">
        <f t="shared" si="8"/>
        <v>0.11944444444444414</v>
      </c>
      <c r="C174" s="8" t="str">
        <f t="shared" si="6"/>
        <v>Night</v>
      </c>
    </row>
    <row r="175" spans="1:3" x14ac:dyDescent="0.3">
      <c r="A175" s="8">
        <f t="shared" si="7"/>
        <v>174</v>
      </c>
      <c r="B175" s="27">
        <f t="shared" si="8"/>
        <v>0.12013888888888859</v>
      </c>
      <c r="C175" s="8" t="str">
        <f t="shared" si="6"/>
        <v>Night</v>
      </c>
    </row>
    <row r="176" spans="1:3" x14ac:dyDescent="0.3">
      <c r="A176" s="8">
        <f t="shared" si="7"/>
        <v>175</v>
      </c>
      <c r="B176" s="27">
        <f t="shared" si="8"/>
        <v>0.12083333333333303</v>
      </c>
      <c r="C176" s="8" t="str">
        <f t="shared" si="6"/>
        <v>Night</v>
      </c>
    </row>
    <row r="177" spans="1:3" x14ac:dyDescent="0.3">
      <c r="A177" s="8">
        <f t="shared" si="7"/>
        <v>176</v>
      </c>
      <c r="B177" s="27">
        <f t="shared" si="8"/>
        <v>0.12152777777777747</v>
      </c>
      <c r="C177" s="8" t="str">
        <f t="shared" si="6"/>
        <v>Night</v>
      </c>
    </row>
    <row r="178" spans="1:3" x14ac:dyDescent="0.3">
      <c r="A178" s="8">
        <f t="shared" si="7"/>
        <v>177</v>
      </c>
      <c r="B178" s="27">
        <f t="shared" si="8"/>
        <v>0.12222222222222191</v>
      </c>
      <c r="C178" s="8" t="str">
        <f t="shared" si="6"/>
        <v>Night</v>
      </c>
    </row>
    <row r="179" spans="1:3" x14ac:dyDescent="0.3">
      <c r="A179" s="8">
        <f t="shared" si="7"/>
        <v>178</v>
      </c>
      <c r="B179" s="27">
        <f t="shared" si="8"/>
        <v>0.12291666666666635</v>
      </c>
      <c r="C179" s="8" t="str">
        <f t="shared" si="6"/>
        <v>Night</v>
      </c>
    </row>
    <row r="180" spans="1:3" x14ac:dyDescent="0.3">
      <c r="A180" s="8">
        <f t="shared" si="7"/>
        <v>179</v>
      </c>
      <c r="B180" s="27">
        <f t="shared" si="8"/>
        <v>0.1236111111111108</v>
      </c>
      <c r="C180" s="8" t="str">
        <f t="shared" si="6"/>
        <v>Night</v>
      </c>
    </row>
    <row r="181" spans="1:3" x14ac:dyDescent="0.3">
      <c r="A181" s="8">
        <f t="shared" si="7"/>
        <v>180</v>
      </c>
      <c r="B181" s="27">
        <f t="shared" si="8"/>
        <v>0.12430555555555524</v>
      </c>
      <c r="C181" s="8" t="str">
        <f t="shared" si="6"/>
        <v>Night</v>
      </c>
    </row>
    <row r="182" spans="1:3" x14ac:dyDescent="0.3">
      <c r="A182" s="8">
        <f t="shared" si="7"/>
        <v>181</v>
      </c>
      <c r="B182" s="27">
        <f t="shared" si="8"/>
        <v>0.12499999999999968</v>
      </c>
      <c r="C182" s="8" t="str">
        <f t="shared" si="6"/>
        <v>Night</v>
      </c>
    </row>
    <row r="183" spans="1:3" x14ac:dyDescent="0.3">
      <c r="A183" s="8">
        <f t="shared" si="7"/>
        <v>182</v>
      </c>
      <c r="B183" s="27">
        <f t="shared" si="8"/>
        <v>0.12569444444444414</v>
      </c>
      <c r="C183" s="8" t="str">
        <f t="shared" si="6"/>
        <v>Night</v>
      </c>
    </row>
    <row r="184" spans="1:3" x14ac:dyDescent="0.3">
      <c r="A184" s="8">
        <f t="shared" si="7"/>
        <v>183</v>
      </c>
      <c r="B184" s="27">
        <f t="shared" si="8"/>
        <v>0.12638888888888858</v>
      </c>
      <c r="C184" s="8" t="str">
        <f t="shared" si="6"/>
        <v>Night</v>
      </c>
    </row>
    <row r="185" spans="1:3" x14ac:dyDescent="0.3">
      <c r="A185" s="8">
        <f t="shared" si="7"/>
        <v>184</v>
      </c>
      <c r="B185" s="27">
        <f t="shared" si="8"/>
        <v>0.12708333333333302</v>
      </c>
      <c r="C185" s="8" t="str">
        <f t="shared" si="6"/>
        <v>Night</v>
      </c>
    </row>
    <row r="186" spans="1:3" x14ac:dyDescent="0.3">
      <c r="A186" s="8">
        <f t="shared" si="7"/>
        <v>185</v>
      </c>
      <c r="B186" s="27">
        <f t="shared" si="8"/>
        <v>0.12777777777777746</v>
      </c>
      <c r="C186" s="8" t="str">
        <f t="shared" si="6"/>
        <v>Night</v>
      </c>
    </row>
    <row r="187" spans="1:3" x14ac:dyDescent="0.3">
      <c r="A187" s="8">
        <f t="shared" si="7"/>
        <v>186</v>
      </c>
      <c r="B187" s="27">
        <f t="shared" si="8"/>
        <v>0.1284722222222219</v>
      </c>
      <c r="C187" s="8" t="str">
        <f t="shared" si="6"/>
        <v>Night</v>
      </c>
    </row>
    <row r="188" spans="1:3" x14ac:dyDescent="0.3">
      <c r="A188" s="8">
        <f t="shared" si="7"/>
        <v>187</v>
      </c>
      <c r="B188" s="27">
        <f t="shared" si="8"/>
        <v>0.12916666666666635</v>
      </c>
      <c r="C188" s="8" t="str">
        <f t="shared" si="6"/>
        <v>Night</v>
      </c>
    </row>
    <row r="189" spans="1:3" x14ac:dyDescent="0.3">
      <c r="A189" s="8">
        <f t="shared" si="7"/>
        <v>188</v>
      </c>
      <c r="B189" s="27">
        <f t="shared" si="8"/>
        <v>0.12986111111111079</v>
      </c>
      <c r="C189" s="8" t="str">
        <f t="shared" si="6"/>
        <v>Night</v>
      </c>
    </row>
    <row r="190" spans="1:3" x14ac:dyDescent="0.3">
      <c r="A190" s="8">
        <f t="shared" si="7"/>
        <v>189</v>
      </c>
      <c r="B190" s="27">
        <f t="shared" si="8"/>
        <v>0.13055555555555523</v>
      </c>
      <c r="C190" s="8" t="str">
        <f t="shared" si="6"/>
        <v>Night</v>
      </c>
    </row>
    <row r="191" spans="1:3" x14ac:dyDescent="0.3">
      <c r="A191" s="8">
        <f t="shared" si="7"/>
        <v>190</v>
      </c>
      <c r="B191" s="27">
        <f t="shared" si="8"/>
        <v>0.13124999999999967</v>
      </c>
      <c r="C191" s="8" t="str">
        <f t="shared" si="6"/>
        <v>Night</v>
      </c>
    </row>
    <row r="192" spans="1:3" x14ac:dyDescent="0.3">
      <c r="A192" s="8">
        <f t="shared" si="7"/>
        <v>191</v>
      </c>
      <c r="B192" s="27">
        <f t="shared" si="8"/>
        <v>0.13194444444444411</v>
      </c>
      <c r="C192" s="8" t="str">
        <f t="shared" si="6"/>
        <v>Night</v>
      </c>
    </row>
    <row r="193" spans="1:3" x14ac:dyDescent="0.3">
      <c r="A193" s="8">
        <f t="shared" si="7"/>
        <v>192</v>
      </c>
      <c r="B193" s="27">
        <f t="shared" si="8"/>
        <v>0.13263888888888856</v>
      </c>
      <c r="C193" s="8" t="str">
        <f t="shared" si="6"/>
        <v>Night</v>
      </c>
    </row>
    <row r="194" spans="1:3" x14ac:dyDescent="0.3">
      <c r="A194" s="8">
        <f t="shared" si="7"/>
        <v>193</v>
      </c>
      <c r="B194" s="27">
        <f t="shared" si="8"/>
        <v>0.133333333333333</v>
      </c>
      <c r="C194" s="8" t="str">
        <f t="shared" si="6"/>
        <v>Night</v>
      </c>
    </row>
    <row r="195" spans="1:3" x14ac:dyDescent="0.3">
      <c r="A195" s="8">
        <f t="shared" si="7"/>
        <v>194</v>
      </c>
      <c r="B195" s="27">
        <f t="shared" si="8"/>
        <v>0.13402777777777744</v>
      </c>
      <c r="C195" s="8" t="str">
        <f t="shared" ref="C195:C258" si="9">IF(AND(B195&gt;=TIME(5,0,0), B195&lt;TIME(12,0,0)), "Morning", IF(AND(B195&gt;=TIME(12,0,0), B195&lt;TIME(17,0,0)), "Afternoon", IF(AND(B195&gt;=TIME(17,0,0), B195&lt;TIME(21,0,0)), "Evening", "Night")))</f>
        <v>Night</v>
      </c>
    </row>
    <row r="196" spans="1:3" x14ac:dyDescent="0.3">
      <c r="A196" s="8">
        <f t="shared" ref="A196:A259" si="10">A195+1</f>
        <v>195</v>
      </c>
      <c r="B196" s="27">
        <f t="shared" si="8"/>
        <v>0.13472222222222188</v>
      </c>
      <c r="C196" s="8" t="str">
        <f t="shared" si="9"/>
        <v>Night</v>
      </c>
    </row>
    <row r="197" spans="1:3" x14ac:dyDescent="0.3">
      <c r="A197" s="8">
        <f t="shared" si="10"/>
        <v>196</v>
      </c>
      <c r="B197" s="27">
        <f t="shared" ref="B197:B260" si="11">B196+TIME(0,1,0)</f>
        <v>0.13541666666666632</v>
      </c>
      <c r="C197" s="8" t="str">
        <f t="shared" si="9"/>
        <v>Night</v>
      </c>
    </row>
    <row r="198" spans="1:3" x14ac:dyDescent="0.3">
      <c r="A198" s="8">
        <f t="shared" si="10"/>
        <v>197</v>
      </c>
      <c r="B198" s="27">
        <f t="shared" si="11"/>
        <v>0.13611111111111077</v>
      </c>
      <c r="C198" s="8" t="str">
        <f t="shared" si="9"/>
        <v>Night</v>
      </c>
    </row>
    <row r="199" spans="1:3" x14ac:dyDescent="0.3">
      <c r="A199" s="8">
        <f t="shared" si="10"/>
        <v>198</v>
      </c>
      <c r="B199" s="27">
        <f t="shared" si="11"/>
        <v>0.13680555555555521</v>
      </c>
      <c r="C199" s="8" t="str">
        <f t="shared" si="9"/>
        <v>Night</v>
      </c>
    </row>
    <row r="200" spans="1:3" x14ac:dyDescent="0.3">
      <c r="A200" s="8">
        <f t="shared" si="10"/>
        <v>199</v>
      </c>
      <c r="B200" s="27">
        <f t="shared" si="11"/>
        <v>0.13749999999999965</v>
      </c>
      <c r="C200" s="8" t="str">
        <f t="shared" si="9"/>
        <v>Night</v>
      </c>
    </row>
    <row r="201" spans="1:3" x14ac:dyDescent="0.3">
      <c r="A201" s="8">
        <f t="shared" si="10"/>
        <v>200</v>
      </c>
      <c r="B201" s="27">
        <f t="shared" si="11"/>
        <v>0.13819444444444409</v>
      </c>
      <c r="C201" s="8" t="str">
        <f t="shared" si="9"/>
        <v>Night</v>
      </c>
    </row>
    <row r="202" spans="1:3" x14ac:dyDescent="0.3">
      <c r="A202" s="8">
        <f t="shared" si="10"/>
        <v>201</v>
      </c>
      <c r="B202" s="27">
        <f t="shared" si="11"/>
        <v>0.13888888888888853</v>
      </c>
      <c r="C202" s="8" t="str">
        <f t="shared" si="9"/>
        <v>Night</v>
      </c>
    </row>
    <row r="203" spans="1:3" x14ac:dyDescent="0.3">
      <c r="A203" s="8">
        <f t="shared" si="10"/>
        <v>202</v>
      </c>
      <c r="B203" s="27">
        <f t="shared" si="11"/>
        <v>0.13958333333333298</v>
      </c>
      <c r="C203" s="8" t="str">
        <f t="shared" si="9"/>
        <v>Night</v>
      </c>
    </row>
    <row r="204" spans="1:3" x14ac:dyDescent="0.3">
      <c r="A204" s="8">
        <f t="shared" si="10"/>
        <v>203</v>
      </c>
      <c r="B204" s="27">
        <f t="shared" si="11"/>
        <v>0.14027777777777742</v>
      </c>
      <c r="C204" s="8" t="str">
        <f t="shared" si="9"/>
        <v>Night</v>
      </c>
    </row>
    <row r="205" spans="1:3" x14ac:dyDescent="0.3">
      <c r="A205" s="8">
        <f t="shared" si="10"/>
        <v>204</v>
      </c>
      <c r="B205" s="27">
        <f t="shared" si="11"/>
        <v>0.14097222222222186</v>
      </c>
      <c r="C205" s="8" t="str">
        <f t="shared" si="9"/>
        <v>Night</v>
      </c>
    </row>
    <row r="206" spans="1:3" x14ac:dyDescent="0.3">
      <c r="A206" s="8">
        <f t="shared" si="10"/>
        <v>205</v>
      </c>
      <c r="B206" s="27">
        <f t="shared" si="11"/>
        <v>0.1416666666666663</v>
      </c>
      <c r="C206" s="8" t="str">
        <f t="shared" si="9"/>
        <v>Night</v>
      </c>
    </row>
    <row r="207" spans="1:3" x14ac:dyDescent="0.3">
      <c r="A207" s="8">
        <f t="shared" si="10"/>
        <v>206</v>
      </c>
      <c r="B207" s="27">
        <f t="shared" si="11"/>
        <v>0.14236111111111074</v>
      </c>
      <c r="C207" s="8" t="str">
        <f t="shared" si="9"/>
        <v>Night</v>
      </c>
    </row>
    <row r="208" spans="1:3" x14ac:dyDescent="0.3">
      <c r="A208" s="8">
        <f t="shared" si="10"/>
        <v>207</v>
      </c>
      <c r="B208" s="27">
        <f t="shared" si="11"/>
        <v>0.14305555555555519</v>
      </c>
      <c r="C208" s="8" t="str">
        <f t="shared" si="9"/>
        <v>Night</v>
      </c>
    </row>
    <row r="209" spans="1:3" x14ac:dyDescent="0.3">
      <c r="A209" s="8">
        <f t="shared" si="10"/>
        <v>208</v>
      </c>
      <c r="B209" s="27">
        <f t="shared" si="11"/>
        <v>0.14374999999999963</v>
      </c>
      <c r="C209" s="8" t="str">
        <f t="shared" si="9"/>
        <v>Night</v>
      </c>
    </row>
    <row r="210" spans="1:3" x14ac:dyDescent="0.3">
      <c r="A210" s="8">
        <f t="shared" si="10"/>
        <v>209</v>
      </c>
      <c r="B210" s="27">
        <f t="shared" si="11"/>
        <v>0.14444444444444407</v>
      </c>
      <c r="C210" s="8" t="str">
        <f t="shared" si="9"/>
        <v>Night</v>
      </c>
    </row>
    <row r="211" spans="1:3" x14ac:dyDescent="0.3">
      <c r="A211" s="8">
        <f t="shared" si="10"/>
        <v>210</v>
      </c>
      <c r="B211" s="27">
        <f t="shared" si="11"/>
        <v>0.14513888888888851</v>
      </c>
      <c r="C211" s="8" t="str">
        <f t="shared" si="9"/>
        <v>Night</v>
      </c>
    </row>
    <row r="212" spans="1:3" x14ac:dyDescent="0.3">
      <c r="A212" s="8">
        <f t="shared" si="10"/>
        <v>211</v>
      </c>
      <c r="B212" s="27">
        <f t="shared" si="11"/>
        <v>0.14583333333333295</v>
      </c>
      <c r="C212" s="8" t="str">
        <f t="shared" si="9"/>
        <v>Night</v>
      </c>
    </row>
    <row r="213" spans="1:3" x14ac:dyDescent="0.3">
      <c r="A213" s="8">
        <f t="shared" si="10"/>
        <v>212</v>
      </c>
      <c r="B213" s="27">
        <f t="shared" si="11"/>
        <v>0.1465277777777774</v>
      </c>
      <c r="C213" s="8" t="str">
        <f t="shared" si="9"/>
        <v>Night</v>
      </c>
    </row>
    <row r="214" spans="1:3" x14ac:dyDescent="0.3">
      <c r="A214" s="8">
        <f t="shared" si="10"/>
        <v>213</v>
      </c>
      <c r="B214" s="27">
        <f t="shared" si="11"/>
        <v>0.14722222222222184</v>
      </c>
      <c r="C214" s="8" t="str">
        <f t="shared" si="9"/>
        <v>Night</v>
      </c>
    </row>
    <row r="215" spans="1:3" x14ac:dyDescent="0.3">
      <c r="A215" s="8">
        <f t="shared" si="10"/>
        <v>214</v>
      </c>
      <c r="B215" s="27">
        <f t="shared" si="11"/>
        <v>0.14791666666666628</v>
      </c>
      <c r="C215" s="8" t="str">
        <f t="shared" si="9"/>
        <v>Night</v>
      </c>
    </row>
    <row r="216" spans="1:3" x14ac:dyDescent="0.3">
      <c r="A216" s="8">
        <f t="shared" si="10"/>
        <v>215</v>
      </c>
      <c r="B216" s="27">
        <f t="shared" si="11"/>
        <v>0.14861111111111072</v>
      </c>
      <c r="C216" s="8" t="str">
        <f t="shared" si="9"/>
        <v>Night</v>
      </c>
    </row>
    <row r="217" spans="1:3" x14ac:dyDescent="0.3">
      <c r="A217" s="8">
        <f t="shared" si="10"/>
        <v>216</v>
      </c>
      <c r="B217" s="27">
        <f t="shared" si="11"/>
        <v>0.14930555555555516</v>
      </c>
      <c r="C217" s="8" t="str">
        <f t="shared" si="9"/>
        <v>Night</v>
      </c>
    </row>
    <row r="218" spans="1:3" x14ac:dyDescent="0.3">
      <c r="A218" s="8">
        <f t="shared" si="10"/>
        <v>217</v>
      </c>
      <c r="B218" s="27">
        <f t="shared" si="11"/>
        <v>0.14999999999999961</v>
      </c>
      <c r="C218" s="8" t="str">
        <f t="shared" si="9"/>
        <v>Night</v>
      </c>
    </row>
    <row r="219" spans="1:3" x14ac:dyDescent="0.3">
      <c r="A219" s="8">
        <f t="shared" si="10"/>
        <v>218</v>
      </c>
      <c r="B219" s="27">
        <f t="shared" si="11"/>
        <v>0.15069444444444405</v>
      </c>
      <c r="C219" s="8" t="str">
        <f t="shared" si="9"/>
        <v>Night</v>
      </c>
    </row>
    <row r="220" spans="1:3" x14ac:dyDescent="0.3">
      <c r="A220" s="8">
        <f t="shared" si="10"/>
        <v>219</v>
      </c>
      <c r="B220" s="27">
        <f t="shared" si="11"/>
        <v>0.15138888888888849</v>
      </c>
      <c r="C220" s="8" t="str">
        <f t="shared" si="9"/>
        <v>Night</v>
      </c>
    </row>
    <row r="221" spans="1:3" x14ac:dyDescent="0.3">
      <c r="A221" s="8">
        <f t="shared" si="10"/>
        <v>220</v>
      </c>
      <c r="B221" s="27">
        <f t="shared" si="11"/>
        <v>0.15208333333333293</v>
      </c>
      <c r="C221" s="8" t="str">
        <f t="shared" si="9"/>
        <v>Night</v>
      </c>
    </row>
    <row r="222" spans="1:3" x14ac:dyDescent="0.3">
      <c r="A222" s="8">
        <f t="shared" si="10"/>
        <v>221</v>
      </c>
      <c r="B222" s="27">
        <f t="shared" si="11"/>
        <v>0.15277777777777737</v>
      </c>
      <c r="C222" s="8" t="str">
        <f t="shared" si="9"/>
        <v>Night</v>
      </c>
    </row>
    <row r="223" spans="1:3" x14ac:dyDescent="0.3">
      <c r="A223" s="8">
        <f t="shared" si="10"/>
        <v>222</v>
      </c>
      <c r="B223" s="27">
        <f t="shared" si="11"/>
        <v>0.15347222222222182</v>
      </c>
      <c r="C223" s="8" t="str">
        <f t="shared" si="9"/>
        <v>Night</v>
      </c>
    </row>
    <row r="224" spans="1:3" x14ac:dyDescent="0.3">
      <c r="A224" s="8">
        <f t="shared" si="10"/>
        <v>223</v>
      </c>
      <c r="B224" s="27">
        <f t="shared" si="11"/>
        <v>0.15416666666666626</v>
      </c>
      <c r="C224" s="8" t="str">
        <f t="shared" si="9"/>
        <v>Night</v>
      </c>
    </row>
    <row r="225" spans="1:3" x14ac:dyDescent="0.3">
      <c r="A225" s="8">
        <f t="shared" si="10"/>
        <v>224</v>
      </c>
      <c r="B225" s="27">
        <f t="shared" si="11"/>
        <v>0.1548611111111107</v>
      </c>
      <c r="C225" s="8" t="str">
        <f t="shared" si="9"/>
        <v>Night</v>
      </c>
    </row>
    <row r="226" spans="1:3" x14ac:dyDescent="0.3">
      <c r="A226" s="8">
        <f t="shared" si="10"/>
        <v>225</v>
      </c>
      <c r="B226" s="27">
        <f t="shared" si="11"/>
        <v>0.15555555555555514</v>
      </c>
      <c r="C226" s="8" t="str">
        <f t="shared" si="9"/>
        <v>Night</v>
      </c>
    </row>
    <row r="227" spans="1:3" x14ac:dyDescent="0.3">
      <c r="A227" s="8">
        <f t="shared" si="10"/>
        <v>226</v>
      </c>
      <c r="B227" s="27">
        <f t="shared" si="11"/>
        <v>0.15624999999999958</v>
      </c>
      <c r="C227" s="8" t="str">
        <f t="shared" si="9"/>
        <v>Night</v>
      </c>
    </row>
    <row r="228" spans="1:3" x14ac:dyDescent="0.3">
      <c r="A228" s="8">
        <f t="shared" si="10"/>
        <v>227</v>
      </c>
      <c r="B228" s="27">
        <f t="shared" si="11"/>
        <v>0.15694444444444403</v>
      </c>
      <c r="C228" s="8" t="str">
        <f t="shared" si="9"/>
        <v>Night</v>
      </c>
    </row>
    <row r="229" spans="1:3" x14ac:dyDescent="0.3">
      <c r="A229" s="8">
        <f t="shared" si="10"/>
        <v>228</v>
      </c>
      <c r="B229" s="27">
        <f t="shared" si="11"/>
        <v>0.15763888888888847</v>
      </c>
      <c r="C229" s="8" t="str">
        <f t="shared" si="9"/>
        <v>Night</v>
      </c>
    </row>
    <row r="230" spans="1:3" x14ac:dyDescent="0.3">
      <c r="A230" s="8">
        <f t="shared" si="10"/>
        <v>229</v>
      </c>
      <c r="B230" s="27">
        <f t="shared" si="11"/>
        <v>0.15833333333333291</v>
      </c>
      <c r="C230" s="8" t="str">
        <f t="shared" si="9"/>
        <v>Night</v>
      </c>
    </row>
    <row r="231" spans="1:3" x14ac:dyDescent="0.3">
      <c r="A231" s="8">
        <f t="shared" si="10"/>
        <v>230</v>
      </c>
      <c r="B231" s="27">
        <f t="shared" si="11"/>
        <v>0.15902777777777735</v>
      </c>
      <c r="C231" s="8" t="str">
        <f t="shared" si="9"/>
        <v>Night</v>
      </c>
    </row>
    <row r="232" spans="1:3" x14ac:dyDescent="0.3">
      <c r="A232" s="8">
        <f t="shared" si="10"/>
        <v>231</v>
      </c>
      <c r="B232" s="27">
        <f t="shared" si="11"/>
        <v>0.15972222222222179</v>
      </c>
      <c r="C232" s="8" t="str">
        <f t="shared" si="9"/>
        <v>Night</v>
      </c>
    </row>
    <row r="233" spans="1:3" x14ac:dyDescent="0.3">
      <c r="A233" s="8">
        <f t="shared" si="10"/>
        <v>232</v>
      </c>
      <c r="B233" s="27">
        <f t="shared" si="11"/>
        <v>0.16041666666666624</v>
      </c>
      <c r="C233" s="8" t="str">
        <f t="shared" si="9"/>
        <v>Night</v>
      </c>
    </row>
    <row r="234" spans="1:3" x14ac:dyDescent="0.3">
      <c r="A234" s="8">
        <f t="shared" si="10"/>
        <v>233</v>
      </c>
      <c r="B234" s="27">
        <f t="shared" si="11"/>
        <v>0.16111111111111068</v>
      </c>
      <c r="C234" s="8" t="str">
        <f t="shared" si="9"/>
        <v>Night</v>
      </c>
    </row>
    <row r="235" spans="1:3" x14ac:dyDescent="0.3">
      <c r="A235" s="8">
        <f t="shared" si="10"/>
        <v>234</v>
      </c>
      <c r="B235" s="27">
        <f t="shared" si="11"/>
        <v>0.16180555555555512</v>
      </c>
      <c r="C235" s="8" t="str">
        <f t="shared" si="9"/>
        <v>Night</v>
      </c>
    </row>
    <row r="236" spans="1:3" x14ac:dyDescent="0.3">
      <c r="A236" s="8">
        <f t="shared" si="10"/>
        <v>235</v>
      </c>
      <c r="B236" s="27">
        <f t="shared" si="11"/>
        <v>0.16249999999999956</v>
      </c>
      <c r="C236" s="8" t="str">
        <f t="shared" si="9"/>
        <v>Night</v>
      </c>
    </row>
    <row r="237" spans="1:3" x14ac:dyDescent="0.3">
      <c r="A237" s="8">
        <f t="shared" si="10"/>
        <v>236</v>
      </c>
      <c r="B237" s="27">
        <f t="shared" si="11"/>
        <v>0.163194444444444</v>
      </c>
      <c r="C237" s="8" t="str">
        <f t="shared" si="9"/>
        <v>Night</v>
      </c>
    </row>
    <row r="238" spans="1:3" x14ac:dyDescent="0.3">
      <c r="A238" s="8">
        <f t="shared" si="10"/>
        <v>237</v>
      </c>
      <c r="B238" s="27">
        <f t="shared" si="11"/>
        <v>0.16388888888888845</v>
      </c>
      <c r="C238" s="8" t="str">
        <f t="shared" si="9"/>
        <v>Night</v>
      </c>
    </row>
    <row r="239" spans="1:3" x14ac:dyDescent="0.3">
      <c r="A239" s="8">
        <f t="shared" si="10"/>
        <v>238</v>
      </c>
      <c r="B239" s="27">
        <f t="shared" si="11"/>
        <v>0.16458333333333289</v>
      </c>
      <c r="C239" s="8" t="str">
        <f t="shared" si="9"/>
        <v>Night</v>
      </c>
    </row>
    <row r="240" spans="1:3" x14ac:dyDescent="0.3">
      <c r="A240" s="8">
        <f t="shared" si="10"/>
        <v>239</v>
      </c>
      <c r="B240" s="27">
        <f t="shared" si="11"/>
        <v>0.16527777777777733</v>
      </c>
      <c r="C240" s="8" t="str">
        <f t="shared" si="9"/>
        <v>Night</v>
      </c>
    </row>
    <row r="241" spans="1:3" x14ac:dyDescent="0.3">
      <c r="A241" s="8">
        <f t="shared" si="10"/>
        <v>240</v>
      </c>
      <c r="B241" s="27">
        <f t="shared" si="11"/>
        <v>0.16597222222222177</v>
      </c>
      <c r="C241" s="8" t="str">
        <f t="shared" si="9"/>
        <v>Night</v>
      </c>
    </row>
    <row r="242" spans="1:3" x14ac:dyDescent="0.3">
      <c r="A242" s="8">
        <f t="shared" si="10"/>
        <v>241</v>
      </c>
      <c r="B242" s="27">
        <f t="shared" si="11"/>
        <v>0.16666666666666621</v>
      </c>
      <c r="C242" s="8" t="str">
        <f t="shared" si="9"/>
        <v>Night</v>
      </c>
    </row>
    <row r="243" spans="1:3" x14ac:dyDescent="0.3">
      <c r="A243" s="8">
        <f t="shared" si="10"/>
        <v>242</v>
      </c>
      <c r="B243" s="27">
        <f t="shared" si="11"/>
        <v>0.16736111111111066</v>
      </c>
      <c r="C243" s="8" t="str">
        <f t="shared" si="9"/>
        <v>Night</v>
      </c>
    </row>
    <row r="244" spans="1:3" x14ac:dyDescent="0.3">
      <c r="A244" s="8">
        <f t="shared" si="10"/>
        <v>243</v>
      </c>
      <c r="B244" s="27">
        <f t="shared" si="11"/>
        <v>0.1680555555555551</v>
      </c>
      <c r="C244" s="8" t="str">
        <f t="shared" si="9"/>
        <v>Night</v>
      </c>
    </row>
    <row r="245" spans="1:3" x14ac:dyDescent="0.3">
      <c r="A245" s="8">
        <f t="shared" si="10"/>
        <v>244</v>
      </c>
      <c r="B245" s="27">
        <f t="shared" si="11"/>
        <v>0.16874999999999954</v>
      </c>
      <c r="C245" s="8" t="str">
        <f t="shared" si="9"/>
        <v>Night</v>
      </c>
    </row>
    <row r="246" spans="1:3" x14ac:dyDescent="0.3">
      <c r="A246" s="8">
        <f t="shared" si="10"/>
        <v>245</v>
      </c>
      <c r="B246" s="27">
        <f t="shared" si="11"/>
        <v>0.16944444444444398</v>
      </c>
      <c r="C246" s="8" t="str">
        <f t="shared" si="9"/>
        <v>Night</v>
      </c>
    </row>
    <row r="247" spans="1:3" x14ac:dyDescent="0.3">
      <c r="A247" s="8">
        <f t="shared" si="10"/>
        <v>246</v>
      </c>
      <c r="B247" s="27">
        <f t="shared" si="11"/>
        <v>0.17013888888888842</v>
      </c>
      <c r="C247" s="8" t="str">
        <f t="shared" si="9"/>
        <v>Night</v>
      </c>
    </row>
    <row r="248" spans="1:3" x14ac:dyDescent="0.3">
      <c r="A248" s="8">
        <f t="shared" si="10"/>
        <v>247</v>
      </c>
      <c r="B248" s="27">
        <f t="shared" si="11"/>
        <v>0.17083333333333287</v>
      </c>
      <c r="C248" s="8" t="str">
        <f t="shared" si="9"/>
        <v>Night</v>
      </c>
    </row>
    <row r="249" spans="1:3" x14ac:dyDescent="0.3">
      <c r="A249" s="8">
        <f t="shared" si="10"/>
        <v>248</v>
      </c>
      <c r="B249" s="27">
        <f t="shared" si="11"/>
        <v>0.17152777777777731</v>
      </c>
      <c r="C249" s="8" t="str">
        <f t="shared" si="9"/>
        <v>Night</v>
      </c>
    </row>
    <row r="250" spans="1:3" x14ac:dyDescent="0.3">
      <c r="A250" s="8">
        <f t="shared" si="10"/>
        <v>249</v>
      </c>
      <c r="B250" s="27">
        <f t="shared" si="11"/>
        <v>0.17222222222222175</v>
      </c>
      <c r="C250" s="8" t="str">
        <f t="shared" si="9"/>
        <v>Night</v>
      </c>
    </row>
    <row r="251" spans="1:3" x14ac:dyDescent="0.3">
      <c r="A251" s="8">
        <f t="shared" si="10"/>
        <v>250</v>
      </c>
      <c r="B251" s="27">
        <f t="shared" si="11"/>
        <v>0.17291666666666619</v>
      </c>
      <c r="C251" s="8" t="str">
        <f t="shared" si="9"/>
        <v>Night</v>
      </c>
    </row>
    <row r="252" spans="1:3" x14ac:dyDescent="0.3">
      <c r="A252" s="8">
        <f t="shared" si="10"/>
        <v>251</v>
      </c>
      <c r="B252" s="27">
        <f t="shared" si="11"/>
        <v>0.17361111111111063</v>
      </c>
      <c r="C252" s="8" t="str">
        <f t="shared" si="9"/>
        <v>Night</v>
      </c>
    </row>
    <row r="253" spans="1:3" x14ac:dyDescent="0.3">
      <c r="A253" s="8">
        <f t="shared" si="10"/>
        <v>252</v>
      </c>
      <c r="B253" s="27">
        <f t="shared" si="11"/>
        <v>0.17430555555555508</v>
      </c>
      <c r="C253" s="8" t="str">
        <f t="shared" si="9"/>
        <v>Night</v>
      </c>
    </row>
    <row r="254" spans="1:3" x14ac:dyDescent="0.3">
      <c r="A254" s="8">
        <f t="shared" si="10"/>
        <v>253</v>
      </c>
      <c r="B254" s="27">
        <f t="shared" si="11"/>
        <v>0.17499999999999952</v>
      </c>
      <c r="C254" s="8" t="str">
        <f t="shared" si="9"/>
        <v>Night</v>
      </c>
    </row>
    <row r="255" spans="1:3" x14ac:dyDescent="0.3">
      <c r="A255" s="8">
        <f t="shared" si="10"/>
        <v>254</v>
      </c>
      <c r="B255" s="27">
        <f t="shared" si="11"/>
        <v>0.17569444444444396</v>
      </c>
      <c r="C255" s="8" t="str">
        <f t="shared" si="9"/>
        <v>Night</v>
      </c>
    </row>
    <row r="256" spans="1:3" x14ac:dyDescent="0.3">
      <c r="A256" s="8">
        <f t="shared" si="10"/>
        <v>255</v>
      </c>
      <c r="B256" s="27">
        <f t="shared" si="11"/>
        <v>0.1763888888888884</v>
      </c>
      <c r="C256" s="8" t="str">
        <f t="shared" si="9"/>
        <v>Night</v>
      </c>
    </row>
    <row r="257" spans="1:3" x14ac:dyDescent="0.3">
      <c r="A257" s="8">
        <f t="shared" si="10"/>
        <v>256</v>
      </c>
      <c r="B257" s="27">
        <f t="shared" si="11"/>
        <v>0.17708333333333284</v>
      </c>
      <c r="C257" s="8" t="str">
        <f t="shared" si="9"/>
        <v>Night</v>
      </c>
    </row>
    <row r="258" spans="1:3" x14ac:dyDescent="0.3">
      <c r="A258" s="8">
        <f t="shared" si="10"/>
        <v>257</v>
      </c>
      <c r="B258" s="27">
        <f t="shared" si="11"/>
        <v>0.17777777777777728</v>
      </c>
      <c r="C258" s="8" t="str">
        <f t="shared" si="9"/>
        <v>Night</v>
      </c>
    </row>
    <row r="259" spans="1:3" x14ac:dyDescent="0.3">
      <c r="A259" s="8">
        <f t="shared" si="10"/>
        <v>258</v>
      </c>
      <c r="B259" s="27">
        <f t="shared" si="11"/>
        <v>0.17847222222222173</v>
      </c>
      <c r="C259" s="8" t="str">
        <f t="shared" ref="C259:C322" si="12">IF(AND(B259&gt;=TIME(5,0,0), B259&lt;TIME(12,0,0)), "Morning", IF(AND(B259&gt;=TIME(12,0,0), B259&lt;TIME(17,0,0)), "Afternoon", IF(AND(B259&gt;=TIME(17,0,0), B259&lt;TIME(21,0,0)), "Evening", "Night")))</f>
        <v>Night</v>
      </c>
    </row>
    <row r="260" spans="1:3" x14ac:dyDescent="0.3">
      <c r="A260" s="8">
        <f t="shared" ref="A260:A323" si="13">A259+1</f>
        <v>259</v>
      </c>
      <c r="B260" s="27">
        <f t="shared" si="11"/>
        <v>0.17916666666666617</v>
      </c>
      <c r="C260" s="8" t="str">
        <f t="shared" si="12"/>
        <v>Night</v>
      </c>
    </row>
    <row r="261" spans="1:3" x14ac:dyDescent="0.3">
      <c r="A261" s="8">
        <f t="shared" si="13"/>
        <v>260</v>
      </c>
      <c r="B261" s="27">
        <f t="shared" ref="B261:B324" si="14">B260+TIME(0,1,0)</f>
        <v>0.17986111111111061</v>
      </c>
      <c r="C261" s="8" t="str">
        <f t="shared" si="12"/>
        <v>Night</v>
      </c>
    </row>
    <row r="262" spans="1:3" x14ac:dyDescent="0.3">
      <c r="A262" s="8">
        <f t="shared" si="13"/>
        <v>261</v>
      </c>
      <c r="B262" s="27">
        <f t="shared" si="14"/>
        <v>0.18055555555555505</v>
      </c>
      <c r="C262" s="8" t="str">
        <f t="shared" si="12"/>
        <v>Night</v>
      </c>
    </row>
    <row r="263" spans="1:3" x14ac:dyDescent="0.3">
      <c r="A263" s="8">
        <f t="shared" si="13"/>
        <v>262</v>
      </c>
      <c r="B263" s="27">
        <f t="shared" si="14"/>
        <v>0.18124999999999949</v>
      </c>
      <c r="C263" s="8" t="str">
        <f t="shared" si="12"/>
        <v>Night</v>
      </c>
    </row>
    <row r="264" spans="1:3" x14ac:dyDescent="0.3">
      <c r="A264" s="8">
        <f t="shared" si="13"/>
        <v>263</v>
      </c>
      <c r="B264" s="27">
        <f t="shared" si="14"/>
        <v>0.18194444444444394</v>
      </c>
      <c r="C264" s="8" t="str">
        <f t="shared" si="12"/>
        <v>Night</v>
      </c>
    </row>
    <row r="265" spans="1:3" x14ac:dyDescent="0.3">
      <c r="A265" s="8">
        <f t="shared" si="13"/>
        <v>264</v>
      </c>
      <c r="B265" s="27">
        <f t="shared" si="14"/>
        <v>0.18263888888888838</v>
      </c>
      <c r="C265" s="8" t="str">
        <f t="shared" si="12"/>
        <v>Night</v>
      </c>
    </row>
    <row r="266" spans="1:3" x14ac:dyDescent="0.3">
      <c r="A266" s="8">
        <f t="shared" si="13"/>
        <v>265</v>
      </c>
      <c r="B266" s="27">
        <f t="shared" si="14"/>
        <v>0.18333333333333282</v>
      </c>
      <c r="C266" s="8" t="str">
        <f t="shared" si="12"/>
        <v>Night</v>
      </c>
    </row>
    <row r="267" spans="1:3" x14ac:dyDescent="0.3">
      <c r="A267" s="8">
        <f t="shared" si="13"/>
        <v>266</v>
      </c>
      <c r="B267" s="27">
        <f t="shared" si="14"/>
        <v>0.18402777777777726</v>
      </c>
      <c r="C267" s="8" t="str">
        <f t="shared" si="12"/>
        <v>Night</v>
      </c>
    </row>
    <row r="268" spans="1:3" x14ac:dyDescent="0.3">
      <c r="A268" s="8">
        <f t="shared" si="13"/>
        <v>267</v>
      </c>
      <c r="B268" s="27">
        <f t="shared" si="14"/>
        <v>0.1847222222222217</v>
      </c>
      <c r="C268" s="8" t="str">
        <f t="shared" si="12"/>
        <v>Night</v>
      </c>
    </row>
    <row r="269" spans="1:3" x14ac:dyDescent="0.3">
      <c r="A269" s="8">
        <f t="shared" si="13"/>
        <v>268</v>
      </c>
      <c r="B269" s="27">
        <f t="shared" si="14"/>
        <v>0.18541666666666615</v>
      </c>
      <c r="C269" s="8" t="str">
        <f t="shared" si="12"/>
        <v>Night</v>
      </c>
    </row>
    <row r="270" spans="1:3" x14ac:dyDescent="0.3">
      <c r="A270" s="8">
        <f t="shared" si="13"/>
        <v>269</v>
      </c>
      <c r="B270" s="27">
        <f t="shared" si="14"/>
        <v>0.18611111111111059</v>
      </c>
      <c r="C270" s="8" t="str">
        <f t="shared" si="12"/>
        <v>Night</v>
      </c>
    </row>
    <row r="271" spans="1:3" x14ac:dyDescent="0.3">
      <c r="A271" s="8">
        <f t="shared" si="13"/>
        <v>270</v>
      </c>
      <c r="B271" s="27">
        <f t="shared" si="14"/>
        <v>0.18680555555555503</v>
      </c>
      <c r="C271" s="8" t="str">
        <f t="shared" si="12"/>
        <v>Night</v>
      </c>
    </row>
    <row r="272" spans="1:3" x14ac:dyDescent="0.3">
      <c r="A272" s="8">
        <f t="shared" si="13"/>
        <v>271</v>
      </c>
      <c r="B272" s="27">
        <f t="shared" si="14"/>
        <v>0.18749999999999947</v>
      </c>
      <c r="C272" s="8" t="str">
        <f t="shared" si="12"/>
        <v>Night</v>
      </c>
    </row>
    <row r="273" spans="1:3" x14ac:dyDescent="0.3">
      <c r="A273" s="8">
        <f t="shared" si="13"/>
        <v>272</v>
      </c>
      <c r="B273" s="27">
        <f t="shared" si="14"/>
        <v>0.18819444444444391</v>
      </c>
      <c r="C273" s="8" t="str">
        <f t="shared" si="12"/>
        <v>Night</v>
      </c>
    </row>
    <row r="274" spans="1:3" x14ac:dyDescent="0.3">
      <c r="A274" s="8">
        <f t="shared" si="13"/>
        <v>273</v>
      </c>
      <c r="B274" s="27">
        <f t="shared" si="14"/>
        <v>0.18888888888888836</v>
      </c>
      <c r="C274" s="8" t="str">
        <f t="shared" si="12"/>
        <v>Night</v>
      </c>
    </row>
    <row r="275" spans="1:3" x14ac:dyDescent="0.3">
      <c r="A275" s="8">
        <f t="shared" si="13"/>
        <v>274</v>
      </c>
      <c r="B275" s="27">
        <f t="shared" si="14"/>
        <v>0.1895833333333328</v>
      </c>
      <c r="C275" s="8" t="str">
        <f t="shared" si="12"/>
        <v>Night</v>
      </c>
    </row>
    <row r="276" spans="1:3" x14ac:dyDescent="0.3">
      <c r="A276" s="8">
        <f t="shared" si="13"/>
        <v>275</v>
      </c>
      <c r="B276" s="27">
        <f t="shared" si="14"/>
        <v>0.19027777777777724</v>
      </c>
      <c r="C276" s="8" t="str">
        <f t="shared" si="12"/>
        <v>Night</v>
      </c>
    </row>
    <row r="277" spans="1:3" x14ac:dyDescent="0.3">
      <c r="A277" s="8">
        <f t="shared" si="13"/>
        <v>276</v>
      </c>
      <c r="B277" s="27">
        <f t="shared" si="14"/>
        <v>0.19097222222222168</v>
      </c>
      <c r="C277" s="8" t="str">
        <f t="shared" si="12"/>
        <v>Night</v>
      </c>
    </row>
    <row r="278" spans="1:3" x14ac:dyDescent="0.3">
      <c r="A278" s="8">
        <f t="shared" si="13"/>
        <v>277</v>
      </c>
      <c r="B278" s="27">
        <f t="shared" si="14"/>
        <v>0.19166666666666612</v>
      </c>
      <c r="C278" s="8" t="str">
        <f t="shared" si="12"/>
        <v>Night</v>
      </c>
    </row>
    <row r="279" spans="1:3" x14ac:dyDescent="0.3">
      <c r="A279" s="8">
        <f t="shared" si="13"/>
        <v>278</v>
      </c>
      <c r="B279" s="27">
        <f t="shared" si="14"/>
        <v>0.19236111111111057</v>
      </c>
      <c r="C279" s="8" t="str">
        <f t="shared" si="12"/>
        <v>Night</v>
      </c>
    </row>
    <row r="280" spans="1:3" x14ac:dyDescent="0.3">
      <c r="A280" s="8">
        <f t="shared" si="13"/>
        <v>279</v>
      </c>
      <c r="B280" s="27">
        <f t="shared" si="14"/>
        <v>0.19305555555555501</v>
      </c>
      <c r="C280" s="8" t="str">
        <f t="shared" si="12"/>
        <v>Night</v>
      </c>
    </row>
    <row r="281" spans="1:3" x14ac:dyDescent="0.3">
      <c r="A281" s="8">
        <f t="shared" si="13"/>
        <v>280</v>
      </c>
      <c r="B281" s="27">
        <f t="shared" si="14"/>
        <v>0.19374999999999945</v>
      </c>
      <c r="C281" s="8" t="str">
        <f t="shared" si="12"/>
        <v>Night</v>
      </c>
    </row>
    <row r="282" spans="1:3" x14ac:dyDescent="0.3">
      <c r="A282" s="8">
        <f t="shared" si="13"/>
        <v>281</v>
      </c>
      <c r="B282" s="27">
        <f t="shared" si="14"/>
        <v>0.19444444444444389</v>
      </c>
      <c r="C282" s="8" t="str">
        <f t="shared" si="12"/>
        <v>Night</v>
      </c>
    </row>
    <row r="283" spans="1:3" x14ac:dyDescent="0.3">
      <c r="A283" s="8">
        <f t="shared" si="13"/>
        <v>282</v>
      </c>
      <c r="B283" s="27">
        <f t="shared" si="14"/>
        <v>0.19513888888888833</v>
      </c>
      <c r="C283" s="8" t="str">
        <f t="shared" si="12"/>
        <v>Night</v>
      </c>
    </row>
    <row r="284" spans="1:3" x14ac:dyDescent="0.3">
      <c r="A284" s="8">
        <f t="shared" si="13"/>
        <v>283</v>
      </c>
      <c r="B284" s="27">
        <f t="shared" si="14"/>
        <v>0.19583333333333278</v>
      </c>
      <c r="C284" s="8" t="str">
        <f t="shared" si="12"/>
        <v>Night</v>
      </c>
    </row>
    <row r="285" spans="1:3" x14ac:dyDescent="0.3">
      <c r="A285" s="8">
        <f t="shared" si="13"/>
        <v>284</v>
      </c>
      <c r="B285" s="27">
        <f t="shared" si="14"/>
        <v>0.19652777777777722</v>
      </c>
      <c r="C285" s="8" t="str">
        <f t="shared" si="12"/>
        <v>Night</v>
      </c>
    </row>
    <row r="286" spans="1:3" x14ac:dyDescent="0.3">
      <c r="A286" s="8">
        <f t="shared" si="13"/>
        <v>285</v>
      </c>
      <c r="B286" s="27">
        <f t="shared" si="14"/>
        <v>0.19722222222222166</v>
      </c>
      <c r="C286" s="8" t="str">
        <f t="shared" si="12"/>
        <v>Night</v>
      </c>
    </row>
    <row r="287" spans="1:3" x14ac:dyDescent="0.3">
      <c r="A287" s="8">
        <f t="shared" si="13"/>
        <v>286</v>
      </c>
      <c r="B287" s="27">
        <f t="shared" si="14"/>
        <v>0.1979166666666661</v>
      </c>
      <c r="C287" s="8" t="str">
        <f t="shared" si="12"/>
        <v>Night</v>
      </c>
    </row>
    <row r="288" spans="1:3" x14ac:dyDescent="0.3">
      <c r="A288" s="8">
        <f t="shared" si="13"/>
        <v>287</v>
      </c>
      <c r="B288" s="27">
        <f t="shared" si="14"/>
        <v>0.19861111111111054</v>
      </c>
      <c r="C288" s="8" t="str">
        <f t="shared" si="12"/>
        <v>Night</v>
      </c>
    </row>
    <row r="289" spans="1:3" x14ac:dyDescent="0.3">
      <c r="A289" s="8">
        <f t="shared" si="13"/>
        <v>288</v>
      </c>
      <c r="B289" s="27">
        <f t="shared" si="14"/>
        <v>0.19930555555555499</v>
      </c>
      <c r="C289" s="8" t="str">
        <f t="shared" si="12"/>
        <v>Night</v>
      </c>
    </row>
    <row r="290" spans="1:3" x14ac:dyDescent="0.3">
      <c r="A290" s="8">
        <f t="shared" si="13"/>
        <v>289</v>
      </c>
      <c r="B290" s="27">
        <f t="shared" si="14"/>
        <v>0.19999999999999943</v>
      </c>
      <c r="C290" s="8" t="str">
        <f t="shared" si="12"/>
        <v>Night</v>
      </c>
    </row>
    <row r="291" spans="1:3" x14ac:dyDescent="0.3">
      <c r="A291" s="8">
        <f t="shared" si="13"/>
        <v>290</v>
      </c>
      <c r="B291" s="27">
        <f t="shared" si="14"/>
        <v>0.20069444444444387</v>
      </c>
      <c r="C291" s="8" t="str">
        <f t="shared" si="12"/>
        <v>Night</v>
      </c>
    </row>
    <row r="292" spans="1:3" x14ac:dyDescent="0.3">
      <c r="A292" s="8">
        <f t="shared" si="13"/>
        <v>291</v>
      </c>
      <c r="B292" s="27">
        <f t="shared" si="14"/>
        <v>0.20138888888888831</v>
      </c>
      <c r="C292" s="8" t="str">
        <f t="shared" si="12"/>
        <v>Night</v>
      </c>
    </row>
    <row r="293" spans="1:3" x14ac:dyDescent="0.3">
      <c r="A293" s="8">
        <f t="shared" si="13"/>
        <v>292</v>
      </c>
      <c r="B293" s="27">
        <f t="shared" si="14"/>
        <v>0.20208333333333275</v>
      </c>
      <c r="C293" s="8" t="str">
        <f t="shared" si="12"/>
        <v>Night</v>
      </c>
    </row>
    <row r="294" spans="1:3" x14ac:dyDescent="0.3">
      <c r="A294" s="8">
        <f t="shared" si="13"/>
        <v>293</v>
      </c>
      <c r="B294" s="27">
        <f t="shared" si="14"/>
        <v>0.2027777777777772</v>
      </c>
      <c r="C294" s="8" t="str">
        <f t="shared" si="12"/>
        <v>Night</v>
      </c>
    </row>
    <row r="295" spans="1:3" x14ac:dyDescent="0.3">
      <c r="A295" s="8">
        <f t="shared" si="13"/>
        <v>294</v>
      </c>
      <c r="B295" s="27">
        <f t="shared" si="14"/>
        <v>0.20347222222222164</v>
      </c>
      <c r="C295" s="8" t="str">
        <f t="shared" si="12"/>
        <v>Night</v>
      </c>
    </row>
    <row r="296" spans="1:3" x14ac:dyDescent="0.3">
      <c r="A296" s="8">
        <f t="shared" si="13"/>
        <v>295</v>
      </c>
      <c r="B296" s="27">
        <f t="shared" si="14"/>
        <v>0.20416666666666608</v>
      </c>
      <c r="C296" s="8" t="str">
        <f t="shared" si="12"/>
        <v>Night</v>
      </c>
    </row>
    <row r="297" spans="1:3" x14ac:dyDescent="0.3">
      <c r="A297" s="8">
        <f t="shared" si="13"/>
        <v>296</v>
      </c>
      <c r="B297" s="27">
        <f t="shared" si="14"/>
        <v>0.20486111111111052</v>
      </c>
      <c r="C297" s="8" t="str">
        <f t="shared" si="12"/>
        <v>Night</v>
      </c>
    </row>
    <row r="298" spans="1:3" x14ac:dyDescent="0.3">
      <c r="A298" s="8">
        <f t="shared" si="13"/>
        <v>297</v>
      </c>
      <c r="B298" s="27">
        <f t="shared" si="14"/>
        <v>0.20555555555555496</v>
      </c>
      <c r="C298" s="8" t="str">
        <f t="shared" si="12"/>
        <v>Night</v>
      </c>
    </row>
    <row r="299" spans="1:3" x14ac:dyDescent="0.3">
      <c r="A299" s="8">
        <f t="shared" si="13"/>
        <v>298</v>
      </c>
      <c r="B299" s="27">
        <f t="shared" si="14"/>
        <v>0.20624999999999941</v>
      </c>
      <c r="C299" s="8" t="str">
        <f t="shared" si="12"/>
        <v>Night</v>
      </c>
    </row>
    <row r="300" spans="1:3" x14ac:dyDescent="0.3">
      <c r="A300" s="8">
        <f t="shared" si="13"/>
        <v>299</v>
      </c>
      <c r="B300" s="27">
        <f t="shared" si="14"/>
        <v>0.20694444444444385</v>
      </c>
      <c r="C300" s="8" t="str">
        <f t="shared" si="12"/>
        <v>Night</v>
      </c>
    </row>
    <row r="301" spans="1:3" x14ac:dyDescent="0.3">
      <c r="A301" s="8">
        <f t="shared" si="13"/>
        <v>300</v>
      </c>
      <c r="B301" s="27">
        <f t="shared" si="14"/>
        <v>0.20763888888888829</v>
      </c>
      <c r="C301" s="8" t="str">
        <f t="shared" si="12"/>
        <v>Night</v>
      </c>
    </row>
    <row r="302" spans="1:3" x14ac:dyDescent="0.3">
      <c r="A302" s="8">
        <f t="shared" si="13"/>
        <v>301</v>
      </c>
      <c r="B302" s="27">
        <f t="shared" si="14"/>
        <v>0.20833333333333273</v>
      </c>
      <c r="C302" s="8" t="str">
        <f t="shared" si="12"/>
        <v>Morning</v>
      </c>
    </row>
    <row r="303" spans="1:3" x14ac:dyDescent="0.3">
      <c r="A303" s="8">
        <f t="shared" si="13"/>
        <v>302</v>
      </c>
      <c r="B303" s="27">
        <f t="shared" si="14"/>
        <v>0.20902777777777717</v>
      </c>
      <c r="C303" s="8" t="str">
        <f t="shared" si="12"/>
        <v>Morning</v>
      </c>
    </row>
    <row r="304" spans="1:3" x14ac:dyDescent="0.3">
      <c r="A304" s="8">
        <f t="shared" si="13"/>
        <v>303</v>
      </c>
      <c r="B304" s="27">
        <f t="shared" si="14"/>
        <v>0.20972222222222162</v>
      </c>
      <c r="C304" s="8" t="str">
        <f t="shared" si="12"/>
        <v>Morning</v>
      </c>
    </row>
    <row r="305" spans="1:3" x14ac:dyDescent="0.3">
      <c r="A305" s="8">
        <f t="shared" si="13"/>
        <v>304</v>
      </c>
      <c r="B305" s="27">
        <f t="shared" si="14"/>
        <v>0.21041666666666606</v>
      </c>
      <c r="C305" s="8" t="str">
        <f t="shared" si="12"/>
        <v>Morning</v>
      </c>
    </row>
    <row r="306" spans="1:3" x14ac:dyDescent="0.3">
      <c r="A306" s="8">
        <f t="shared" si="13"/>
        <v>305</v>
      </c>
      <c r="B306" s="27">
        <f t="shared" si="14"/>
        <v>0.2111111111111105</v>
      </c>
      <c r="C306" s="8" t="str">
        <f t="shared" si="12"/>
        <v>Morning</v>
      </c>
    </row>
    <row r="307" spans="1:3" x14ac:dyDescent="0.3">
      <c r="A307" s="8">
        <f t="shared" si="13"/>
        <v>306</v>
      </c>
      <c r="B307" s="27">
        <f t="shared" si="14"/>
        <v>0.21180555555555494</v>
      </c>
      <c r="C307" s="8" t="str">
        <f t="shared" si="12"/>
        <v>Morning</v>
      </c>
    </row>
    <row r="308" spans="1:3" x14ac:dyDescent="0.3">
      <c r="A308" s="8">
        <f t="shared" si="13"/>
        <v>307</v>
      </c>
      <c r="B308" s="27">
        <f t="shared" si="14"/>
        <v>0.21249999999999938</v>
      </c>
      <c r="C308" s="8" t="str">
        <f t="shared" si="12"/>
        <v>Morning</v>
      </c>
    </row>
    <row r="309" spans="1:3" x14ac:dyDescent="0.3">
      <c r="A309" s="8">
        <f t="shared" si="13"/>
        <v>308</v>
      </c>
      <c r="B309" s="27">
        <f t="shared" si="14"/>
        <v>0.21319444444444383</v>
      </c>
      <c r="C309" s="8" t="str">
        <f t="shared" si="12"/>
        <v>Morning</v>
      </c>
    </row>
    <row r="310" spans="1:3" x14ac:dyDescent="0.3">
      <c r="A310" s="8">
        <f t="shared" si="13"/>
        <v>309</v>
      </c>
      <c r="B310" s="27">
        <f t="shared" si="14"/>
        <v>0.21388888888888827</v>
      </c>
      <c r="C310" s="8" t="str">
        <f t="shared" si="12"/>
        <v>Morning</v>
      </c>
    </row>
    <row r="311" spans="1:3" x14ac:dyDescent="0.3">
      <c r="A311" s="8">
        <f t="shared" si="13"/>
        <v>310</v>
      </c>
      <c r="B311" s="27">
        <f t="shared" si="14"/>
        <v>0.21458333333333271</v>
      </c>
      <c r="C311" s="8" t="str">
        <f t="shared" si="12"/>
        <v>Morning</v>
      </c>
    </row>
    <row r="312" spans="1:3" x14ac:dyDescent="0.3">
      <c r="A312" s="8">
        <f t="shared" si="13"/>
        <v>311</v>
      </c>
      <c r="B312" s="27">
        <f t="shared" si="14"/>
        <v>0.21527777777777715</v>
      </c>
      <c r="C312" s="8" t="str">
        <f t="shared" si="12"/>
        <v>Morning</v>
      </c>
    </row>
    <row r="313" spans="1:3" x14ac:dyDescent="0.3">
      <c r="A313" s="8">
        <f t="shared" si="13"/>
        <v>312</v>
      </c>
      <c r="B313" s="27">
        <f t="shared" si="14"/>
        <v>0.21597222222222159</v>
      </c>
      <c r="C313" s="8" t="str">
        <f t="shared" si="12"/>
        <v>Morning</v>
      </c>
    </row>
    <row r="314" spans="1:3" x14ac:dyDescent="0.3">
      <c r="A314" s="8">
        <f t="shared" si="13"/>
        <v>313</v>
      </c>
      <c r="B314" s="27">
        <f t="shared" si="14"/>
        <v>0.21666666666666604</v>
      </c>
      <c r="C314" s="8" t="str">
        <f t="shared" si="12"/>
        <v>Morning</v>
      </c>
    </row>
    <row r="315" spans="1:3" x14ac:dyDescent="0.3">
      <c r="A315" s="8">
        <f t="shared" si="13"/>
        <v>314</v>
      </c>
      <c r="B315" s="27">
        <f t="shared" si="14"/>
        <v>0.21736111111111048</v>
      </c>
      <c r="C315" s="8" t="str">
        <f t="shared" si="12"/>
        <v>Morning</v>
      </c>
    </row>
    <row r="316" spans="1:3" x14ac:dyDescent="0.3">
      <c r="A316" s="8">
        <f t="shared" si="13"/>
        <v>315</v>
      </c>
      <c r="B316" s="27">
        <f t="shared" si="14"/>
        <v>0.21805555555555492</v>
      </c>
      <c r="C316" s="8" t="str">
        <f t="shared" si="12"/>
        <v>Morning</v>
      </c>
    </row>
    <row r="317" spans="1:3" x14ac:dyDescent="0.3">
      <c r="A317" s="8">
        <f t="shared" si="13"/>
        <v>316</v>
      </c>
      <c r="B317" s="27">
        <f t="shared" si="14"/>
        <v>0.21874999999999936</v>
      </c>
      <c r="C317" s="8" t="str">
        <f t="shared" si="12"/>
        <v>Morning</v>
      </c>
    </row>
    <row r="318" spans="1:3" x14ac:dyDescent="0.3">
      <c r="A318" s="8">
        <f t="shared" si="13"/>
        <v>317</v>
      </c>
      <c r="B318" s="27">
        <f t="shared" si="14"/>
        <v>0.2194444444444438</v>
      </c>
      <c r="C318" s="8" t="str">
        <f t="shared" si="12"/>
        <v>Morning</v>
      </c>
    </row>
    <row r="319" spans="1:3" x14ac:dyDescent="0.3">
      <c r="A319" s="8">
        <f t="shared" si="13"/>
        <v>318</v>
      </c>
      <c r="B319" s="27">
        <f t="shared" si="14"/>
        <v>0.22013888888888825</v>
      </c>
      <c r="C319" s="8" t="str">
        <f t="shared" si="12"/>
        <v>Morning</v>
      </c>
    </row>
    <row r="320" spans="1:3" x14ac:dyDescent="0.3">
      <c r="A320" s="8">
        <f t="shared" si="13"/>
        <v>319</v>
      </c>
      <c r="B320" s="27">
        <f t="shared" si="14"/>
        <v>0.22083333333333269</v>
      </c>
      <c r="C320" s="8" t="str">
        <f t="shared" si="12"/>
        <v>Morning</v>
      </c>
    </row>
    <row r="321" spans="1:3" x14ac:dyDescent="0.3">
      <c r="A321" s="8">
        <f t="shared" si="13"/>
        <v>320</v>
      </c>
      <c r="B321" s="27">
        <f t="shared" si="14"/>
        <v>0.22152777777777713</v>
      </c>
      <c r="C321" s="8" t="str">
        <f t="shared" si="12"/>
        <v>Morning</v>
      </c>
    </row>
    <row r="322" spans="1:3" x14ac:dyDescent="0.3">
      <c r="A322" s="8">
        <f t="shared" si="13"/>
        <v>321</v>
      </c>
      <c r="B322" s="27">
        <f t="shared" si="14"/>
        <v>0.22222222222222157</v>
      </c>
      <c r="C322" s="8" t="str">
        <f t="shared" si="12"/>
        <v>Morning</v>
      </c>
    </row>
    <row r="323" spans="1:3" x14ac:dyDescent="0.3">
      <c r="A323" s="8">
        <f t="shared" si="13"/>
        <v>322</v>
      </c>
      <c r="B323" s="27">
        <f t="shared" si="14"/>
        <v>0.22291666666666601</v>
      </c>
      <c r="C323" s="8" t="str">
        <f t="shared" ref="C323:C386" si="15">IF(AND(B323&gt;=TIME(5,0,0), B323&lt;TIME(12,0,0)), "Morning", IF(AND(B323&gt;=TIME(12,0,0), B323&lt;TIME(17,0,0)), "Afternoon", IF(AND(B323&gt;=TIME(17,0,0), B323&lt;TIME(21,0,0)), "Evening", "Night")))</f>
        <v>Morning</v>
      </c>
    </row>
    <row r="324" spans="1:3" x14ac:dyDescent="0.3">
      <c r="A324" s="8">
        <f t="shared" ref="A324:A387" si="16">A323+1</f>
        <v>323</v>
      </c>
      <c r="B324" s="27">
        <f t="shared" si="14"/>
        <v>0.22361111111111046</v>
      </c>
      <c r="C324" s="8" t="str">
        <f t="shared" si="15"/>
        <v>Morning</v>
      </c>
    </row>
    <row r="325" spans="1:3" x14ac:dyDescent="0.3">
      <c r="A325" s="8">
        <f t="shared" si="16"/>
        <v>324</v>
      </c>
      <c r="B325" s="27">
        <f t="shared" ref="B325:B388" si="17">B324+TIME(0,1,0)</f>
        <v>0.2243055555555549</v>
      </c>
      <c r="C325" s="8" t="str">
        <f t="shared" si="15"/>
        <v>Morning</v>
      </c>
    </row>
    <row r="326" spans="1:3" x14ac:dyDescent="0.3">
      <c r="A326" s="8">
        <f t="shared" si="16"/>
        <v>325</v>
      </c>
      <c r="B326" s="27">
        <f t="shared" si="17"/>
        <v>0.22499999999999934</v>
      </c>
      <c r="C326" s="8" t="str">
        <f t="shared" si="15"/>
        <v>Morning</v>
      </c>
    </row>
    <row r="327" spans="1:3" x14ac:dyDescent="0.3">
      <c r="A327" s="8">
        <f t="shared" si="16"/>
        <v>326</v>
      </c>
      <c r="B327" s="27">
        <f t="shared" si="17"/>
        <v>0.22569444444444378</v>
      </c>
      <c r="C327" s="8" t="str">
        <f t="shared" si="15"/>
        <v>Morning</v>
      </c>
    </row>
    <row r="328" spans="1:3" x14ac:dyDescent="0.3">
      <c r="A328" s="8">
        <f t="shared" si="16"/>
        <v>327</v>
      </c>
      <c r="B328" s="27">
        <f t="shared" si="17"/>
        <v>0.22638888888888822</v>
      </c>
      <c r="C328" s="8" t="str">
        <f t="shared" si="15"/>
        <v>Morning</v>
      </c>
    </row>
    <row r="329" spans="1:3" x14ac:dyDescent="0.3">
      <c r="A329" s="8">
        <f t="shared" si="16"/>
        <v>328</v>
      </c>
      <c r="B329" s="27">
        <f t="shared" si="17"/>
        <v>0.22708333333333267</v>
      </c>
      <c r="C329" s="8" t="str">
        <f t="shared" si="15"/>
        <v>Morning</v>
      </c>
    </row>
    <row r="330" spans="1:3" x14ac:dyDescent="0.3">
      <c r="A330" s="8">
        <f t="shared" si="16"/>
        <v>329</v>
      </c>
      <c r="B330" s="27">
        <f t="shared" si="17"/>
        <v>0.22777777777777711</v>
      </c>
      <c r="C330" s="8" t="str">
        <f t="shared" si="15"/>
        <v>Morning</v>
      </c>
    </row>
    <row r="331" spans="1:3" x14ac:dyDescent="0.3">
      <c r="A331" s="8">
        <f t="shared" si="16"/>
        <v>330</v>
      </c>
      <c r="B331" s="27">
        <f t="shared" si="17"/>
        <v>0.22847222222222155</v>
      </c>
      <c r="C331" s="8" t="str">
        <f t="shared" si="15"/>
        <v>Morning</v>
      </c>
    </row>
    <row r="332" spans="1:3" x14ac:dyDescent="0.3">
      <c r="A332" s="8">
        <f t="shared" si="16"/>
        <v>331</v>
      </c>
      <c r="B332" s="27">
        <f t="shared" si="17"/>
        <v>0.22916666666666599</v>
      </c>
      <c r="C332" s="8" t="str">
        <f t="shared" si="15"/>
        <v>Morning</v>
      </c>
    </row>
    <row r="333" spans="1:3" x14ac:dyDescent="0.3">
      <c r="A333" s="8">
        <f t="shared" si="16"/>
        <v>332</v>
      </c>
      <c r="B333" s="27">
        <f t="shared" si="17"/>
        <v>0.22986111111111043</v>
      </c>
      <c r="C333" s="8" t="str">
        <f t="shared" si="15"/>
        <v>Morning</v>
      </c>
    </row>
    <row r="334" spans="1:3" x14ac:dyDescent="0.3">
      <c r="A334" s="8">
        <f t="shared" si="16"/>
        <v>333</v>
      </c>
      <c r="B334" s="27">
        <f t="shared" si="17"/>
        <v>0.23055555555555488</v>
      </c>
      <c r="C334" s="8" t="str">
        <f t="shared" si="15"/>
        <v>Morning</v>
      </c>
    </row>
    <row r="335" spans="1:3" x14ac:dyDescent="0.3">
      <c r="A335" s="8">
        <f t="shared" si="16"/>
        <v>334</v>
      </c>
      <c r="B335" s="27">
        <f t="shared" si="17"/>
        <v>0.23124999999999932</v>
      </c>
      <c r="C335" s="8" t="str">
        <f t="shared" si="15"/>
        <v>Morning</v>
      </c>
    </row>
    <row r="336" spans="1:3" x14ac:dyDescent="0.3">
      <c r="A336" s="8">
        <f t="shared" si="16"/>
        <v>335</v>
      </c>
      <c r="B336" s="27">
        <f t="shared" si="17"/>
        <v>0.23194444444444376</v>
      </c>
      <c r="C336" s="8" t="str">
        <f t="shared" si="15"/>
        <v>Morning</v>
      </c>
    </row>
    <row r="337" spans="1:3" x14ac:dyDescent="0.3">
      <c r="A337" s="8">
        <f t="shared" si="16"/>
        <v>336</v>
      </c>
      <c r="B337" s="27">
        <f t="shared" si="17"/>
        <v>0.2326388888888882</v>
      </c>
      <c r="C337" s="8" t="str">
        <f t="shared" si="15"/>
        <v>Morning</v>
      </c>
    </row>
    <row r="338" spans="1:3" x14ac:dyDescent="0.3">
      <c r="A338" s="8">
        <f t="shared" si="16"/>
        <v>337</v>
      </c>
      <c r="B338" s="27">
        <f t="shared" si="17"/>
        <v>0.23333333333333264</v>
      </c>
      <c r="C338" s="8" t="str">
        <f t="shared" si="15"/>
        <v>Morning</v>
      </c>
    </row>
    <row r="339" spans="1:3" x14ac:dyDescent="0.3">
      <c r="A339" s="8">
        <f t="shared" si="16"/>
        <v>338</v>
      </c>
      <c r="B339" s="27">
        <f t="shared" si="17"/>
        <v>0.23402777777777709</v>
      </c>
      <c r="C339" s="8" t="str">
        <f t="shared" si="15"/>
        <v>Morning</v>
      </c>
    </row>
    <row r="340" spans="1:3" x14ac:dyDescent="0.3">
      <c r="A340" s="8">
        <f t="shared" si="16"/>
        <v>339</v>
      </c>
      <c r="B340" s="27">
        <f t="shared" si="17"/>
        <v>0.23472222222222153</v>
      </c>
      <c r="C340" s="8" t="str">
        <f t="shared" si="15"/>
        <v>Morning</v>
      </c>
    </row>
    <row r="341" spans="1:3" x14ac:dyDescent="0.3">
      <c r="A341" s="8">
        <f t="shared" si="16"/>
        <v>340</v>
      </c>
      <c r="B341" s="27">
        <f t="shared" si="17"/>
        <v>0.23541666666666597</v>
      </c>
      <c r="C341" s="8" t="str">
        <f t="shared" si="15"/>
        <v>Morning</v>
      </c>
    </row>
    <row r="342" spans="1:3" x14ac:dyDescent="0.3">
      <c r="A342" s="8">
        <f t="shared" si="16"/>
        <v>341</v>
      </c>
      <c r="B342" s="27">
        <f t="shared" si="17"/>
        <v>0.23611111111111041</v>
      </c>
      <c r="C342" s="8" t="str">
        <f t="shared" si="15"/>
        <v>Morning</v>
      </c>
    </row>
    <row r="343" spans="1:3" x14ac:dyDescent="0.3">
      <c r="A343" s="8">
        <f t="shared" si="16"/>
        <v>342</v>
      </c>
      <c r="B343" s="27">
        <f t="shared" si="17"/>
        <v>0.23680555555555485</v>
      </c>
      <c r="C343" s="8" t="str">
        <f t="shared" si="15"/>
        <v>Morning</v>
      </c>
    </row>
    <row r="344" spans="1:3" x14ac:dyDescent="0.3">
      <c r="A344" s="8">
        <f t="shared" si="16"/>
        <v>343</v>
      </c>
      <c r="B344" s="27">
        <f t="shared" si="17"/>
        <v>0.2374999999999993</v>
      </c>
      <c r="C344" s="8" t="str">
        <f t="shared" si="15"/>
        <v>Morning</v>
      </c>
    </row>
    <row r="345" spans="1:3" x14ac:dyDescent="0.3">
      <c r="A345" s="8">
        <f t="shared" si="16"/>
        <v>344</v>
      </c>
      <c r="B345" s="27">
        <f t="shared" si="17"/>
        <v>0.23819444444444374</v>
      </c>
      <c r="C345" s="8" t="str">
        <f t="shared" si="15"/>
        <v>Morning</v>
      </c>
    </row>
    <row r="346" spans="1:3" x14ac:dyDescent="0.3">
      <c r="A346" s="8">
        <f t="shared" si="16"/>
        <v>345</v>
      </c>
      <c r="B346" s="27">
        <f t="shared" si="17"/>
        <v>0.23888888888888818</v>
      </c>
      <c r="C346" s="8" t="str">
        <f t="shared" si="15"/>
        <v>Morning</v>
      </c>
    </row>
    <row r="347" spans="1:3" x14ac:dyDescent="0.3">
      <c r="A347" s="8">
        <f t="shared" si="16"/>
        <v>346</v>
      </c>
      <c r="B347" s="27">
        <f t="shared" si="17"/>
        <v>0.23958333333333262</v>
      </c>
      <c r="C347" s="8" t="str">
        <f t="shared" si="15"/>
        <v>Morning</v>
      </c>
    </row>
    <row r="348" spans="1:3" x14ac:dyDescent="0.3">
      <c r="A348" s="8">
        <f t="shared" si="16"/>
        <v>347</v>
      </c>
      <c r="B348" s="27">
        <f t="shared" si="17"/>
        <v>0.24027777777777706</v>
      </c>
      <c r="C348" s="8" t="str">
        <f t="shared" si="15"/>
        <v>Morning</v>
      </c>
    </row>
    <row r="349" spans="1:3" x14ac:dyDescent="0.3">
      <c r="A349" s="8">
        <f t="shared" si="16"/>
        <v>348</v>
      </c>
      <c r="B349" s="27">
        <f t="shared" si="17"/>
        <v>0.2409722222222215</v>
      </c>
      <c r="C349" s="8" t="str">
        <f t="shared" si="15"/>
        <v>Morning</v>
      </c>
    </row>
    <row r="350" spans="1:3" x14ac:dyDescent="0.3">
      <c r="A350" s="8">
        <f t="shared" si="16"/>
        <v>349</v>
      </c>
      <c r="B350" s="27">
        <f t="shared" si="17"/>
        <v>0.24166666666666595</v>
      </c>
      <c r="C350" s="8" t="str">
        <f t="shared" si="15"/>
        <v>Morning</v>
      </c>
    </row>
    <row r="351" spans="1:3" x14ac:dyDescent="0.3">
      <c r="A351" s="8">
        <f t="shared" si="16"/>
        <v>350</v>
      </c>
      <c r="B351" s="27">
        <f t="shared" si="17"/>
        <v>0.24236111111111039</v>
      </c>
      <c r="C351" s="8" t="str">
        <f t="shared" si="15"/>
        <v>Morning</v>
      </c>
    </row>
    <row r="352" spans="1:3" x14ac:dyDescent="0.3">
      <c r="A352" s="8">
        <f t="shared" si="16"/>
        <v>351</v>
      </c>
      <c r="B352" s="27">
        <f t="shared" si="17"/>
        <v>0.24305555555555483</v>
      </c>
      <c r="C352" s="8" t="str">
        <f t="shared" si="15"/>
        <v>Morning</v>
      </c>
    </row>
    <row r="353" spans="1:3" x14ac:dyDescent="0.3">
      <c r="A353" s="8">
        <f t="shared" si="16"/>
        <v>352</v>
      </c>
      <c r="B353" s="27">
        <f t="shared" si="17"/>
        <v>0.24374999999999927</v>
      </c>
      <c r="C353" s="8" t="str">
        <f t="shared" si="15"/>
        <v>Morning</v>
      </c>
    </row>
    <row r="354" spans="1:3" x14ac:dyDescent="0.3">
      <c r="A354" s="8">
        <f t="shared" si="16"/>
        <v>353</v>
      </c>
      <c r="B354" s="27">
        <f t="shared" si="17"/>
        <v>0.24444444444444371</v>
      </c>
      <c r="C354" s="8" t="str">
        <f t="shared" si="15"/>
        <v>Morning</v>
      </c>
    </row>
    <row r="355" spans="1:3" x14ac:dyDescent="0.3">
      <c r="A355" s="8">
        <f t="shared" si="16"/>
        <v>354</v>
      </c>
      <c r="B355" s="27">
        <f t="shared" si="17"/>
        <v>0.24513888888888816</v>
      </c>
      <c r="C355" s="8" t="str">
        <f t="shared" si="15"/>
        <v>Morning</v>
      </c>
    </row>
    <row r="356" spans="1:3" x14ac:dyDescent="0.3">
      <c r="A356" s="8">
        <f t="shared" si="16"/>
        <v>355</v>
      </c>
      <c r="B356" s="27">
        <f t="shared" si="17"/>
        <v>0.2458333333333326</v>
      </c>
      <c r="C356" s="8" t="str">
        <f t="shared" si="15"/>
        <v>Morning</v>
      </c>
    </row>
    <row r="357" spans="1:3" x14ac:dyDescent="0.3">
      <c r="A357" s="8">
        <f t="shared" si="16"/>
        <v>356</v>
      </c>
      <c r="B357" s="27">
        <f t="shared" si="17"/>
        <v>0.24652777777777704</v>
      </c>
      <c r="C357" s="8" t="str">
        <f t="shared" si="15"/>
        <v>Morning</v>
      </c>
    </row>
    <row r="358" spans="1:3" x14ac:dyDescent="0.3">
      <c r="A358" s="8">
        <f t="shared" si="16"/>
        <v>357</v>
      </c>
      <c r="B358" s="27">
        <f t="shared" si="17"/>
        <v>0.24722222222222148</v>
      </c>
      <c r="C358" s="8" t="str">
        <f t="shared" si="15"/>
        <v>Morning</v>
      </c>
    </row>
    <row r="359" spans="1:3" x14ac:dyDescent="0.3">
      <c r="A359" s="8">
        <f t="shared" si="16"/>
        <v>358</v>
      </c>
      <c r="B359" s="27">
        <f t="shared" si="17"/>
        <v>0.24791666666666592</v>
      </c>
      <c r="C359" s="8" t="str">
        <f t="shared" si="15"/>
        <v>Morning</v>
      </c>
    </row>
    <row r="360" spans="1:3" x14ac:dyDescent="0.3">
      <c r="A360" s="8">
        <f t="shared" si="16"/>
        <v>359</v>
      </c>
      <c r="B360" s="27">
        <f t="shared" si="17"/>
        <v>0.24861111111111037</v>
      </c>
      <c r="C360" s="8" t="str">
        <f t="shared" si="15"/>
        <v>Morning</v>
      </c>
    </row>
    <row r="361" spans="1:3" x14ac:dyDescent="0.3">
      <c r="A361" s="8">
        <f t="shared" si="16"/>
        <v>360</v>
      </c>
      <c r="B361" s="27">
        <f t="shared" si="17"/>
        <v>0.24930555555555481</v>
      </c>
      <c r="C361" s="8" t="str">
        <f t="shared" si="15"/>
        <v>Morning</v>
      </c>
    </row>
    <row r="362" spans="1:3" x14ac:dyDescent="0.3">
      <c r="A362" s="8">
        <f t="shared" si="16"/>
        <v>361</v>
      </c>
      <c r="B362" s="27">
        <f t="shared" si="17"/>
        <v>0.24999999999999925</v>
      </c>
      <c r="C362" s="8" t="str">
        <f t="shared" si="15"/>
        <v>Morning</v>
      </c>
    </row>
    <row r="363" spans="1:3" x14ac:dyDescent="0.3">
      <c r="A363" s="8">
        <f t="shared" si="16"/>
        <v>362</v>
      </c>
      <c r="B363" s="27">
        <f t="shared" si="17"/>
        <v>0.25069444444444372</v>
      </c>
      <c r="C363" s="8" t="str">
        <f t="shared" si="15"/>
        <v>Morning</v>
      </c>
    </row>
    <row r="364" spans="1:3" x14ac:dyDescent="0.3">
      <c r="A364" s="8">
        <f t="shared" si="16"/>
        <v>363</v>
      </c>
      <c r="B364" s="27">
        <f t="shared" si="17"/>
        <v>0.25138888888888816</v>
      </c>
      <c r="C364" s="8" t="str">
        <f t="shared" si="15"/>
        <v>Morning</v>
      </c>
    </row>
    <row r="365" spans="1:3" x14ac:dyDescent="0.3">
      <c r="A365" s="8">
        <f t="shared" si="16"/>
        <v>364</v>
      </c>
      <c r="B365" s="27">
        <f t="shared" si="17"/>
        <v>0.2520833333333326</v>
      </c>
      <c r="C365" s="8" t="str">
        <f t="shared" si="15"/>
        <v>Morning</v>
      </c>
    </row>
    <row r="366" spans="1:3" x14ac:dyDescent="0.3">
      <c r="A366" s="8">
        <f t="shared" si="16"/>
        <v>365</v>
      </c>
      <c r="B366" s="27">
        <f t="shared" si="17"/>
        <v>0.25277777777777705</v>
      </c>
      <c r="C366" s="8" t="str">
        <f t="shared" si="15"/>
        <v>Morning</v>
      </c>
    </row>
    <row r="367" spans="1:3" x14ac:dyDescent="0.3">
      <c r="A367" s="8">
        <f t="shared" si="16"/>
        <v>366</v>
      </c>
      <c r="B367" s="27">
        <f t="shared" si="17"/>
        <v>0.25347222222222149</v>
      </c>
      <c r="C367" s="8" t="str">
        <f t="shared" si="15"/>
        <v>Morning</v>
      </c>
    </row>
    <row r="368" spans="1:3" x14ac:dyDescent="0.3">
      <c r="A368" s="8">
        <f t="shared" si="16"/>
        <v>367</v>
      </c>
      <c r="B368" s="27">
        <f t="shared" si="17"/>
        <v>0.25416666666666593</v>
      </c>
      <c r="C368" s="8" t="str">
        <f t="shared" si="15"/>
        <v>Morning</v>
      </c>
    </row>
    <row r="369" spans="1:3" x14ac:dyDescent="0.3">
      <c r="A369" s="8">
        <f t="shared" si="16"/>
        <v>368</v>
      </c>
      <c r="B369" s="27">
        <f t="shared" si="17"/>
        <v>0.25486111111111037</v>
      </c>
      <c r="C369" s="8" t="str">
        <f t="shared" si="15"/>
        <v>Morning</v>
      </c>
    </row>
    <row r="370" spans="1:3" x14ac:dyDescent="0.3">
      <c r="A370" s="8">
        <f t="shared" si="16"/>
        <v>369</v>
      </c>
      <c r="B370" s="27">
        <f t="shared" si="17"/>
        <v>0.25555555555555481</v>
      </c>
      <c r="C370" s="8" t="str">
        <f t="shared" si="15"/>
        <v>Morning</v>
      </c>
    </row>
    <row r="371" spans="1:3" x14ac:dyDescent="0.3">
      <c r="A371" s="8">
        <f t="shared" si="16"/>
        <v>370</v>
      </c>
      <c r="B371" s="27">
        <f t="shared" si="17"/>
        <v>0.25624999999999926</v>
      </c>
      <c r="C371" s="8" t="str">
        <f t="shared" si="15"/>
        <v>Morning</v>
      </c>
    </row>
    <row r="372" spans="1:3" x14ac:dyDescent="0.3">
      <c r="A372" s="8">
        <f t="shared" si="16"/>
        <v>371</v>
      </c>
      <c r="B372" s="27">
        <f t="shared" si="17"/>
        <v>0.2569444444444437</v>
      </c>
      <c r="C372" s="8" t="str">
        <f t="shared" si="15"/>
        <v>Morning</v>
      </c>
    </row>
    <row r="373" spans="1:3" x14ac:dyDescent="0.3">
      <c r="A373" s="8">
        <f t="shared" si="16"/>
        <v>372</v>
      </c>
      <c r="B373" s="27">
        <f t="shared" si="17"/>
        <v>0.25763888888888814</v>
      </c>
      <c r="C373" s="8" t="str">
        <f t="shared" si="15"/>
        <v>Morning</v>
      </c>
    </row>
    <row r="374" spans="1:3" x14ac:dyDescent="0.3">
      <c r="A374" s="8">
        <f t="shared" si="16"/>
        <v>373</v>
      </c>
      <c r="B374" s="27">
        <f t="shared" si="17"/>
        <v>0.25833333333333258</v>
      </c>
      <c r="C374" s="8" t="str">
        <f t="shared" si="15"/>
        <v>Morning</v>
      </c>
    </row>
    <row r="375" spans="1:3" x14ac:dyDescent="0.3">
      <c r="A375" s="8">
        <f t="shared" si="16"/>
        <v>374</v>
      </c>
      <c r="B375" s="27">
        <f t="shared" si="17"/>
        <v>0.25902777777777702</v>
      </c>
      <c r="C375" s="8" t="str">
        <f t="shared" si="15"/>
        <v>Morning</v>
      </c>
    </row>
    <row r="376" spans="1:3" x14ac:dyDescent="0.3">
      <c r="A376" s="8">
        <f t="shared" si="16"/>
        <v>375</v>
      </c>
      <c r="B376" s="27">
        <f t="shared" si="17"/>
        <v>0.25972222222222147</v>
      </c>
      <c r="C376" s="8" t="str">
        <f t="shared" si="15"/>
        <v>Morning</v>
      </c>
    </row>
    <row r="377" spans="1:3" x14ac:dyDescent="0.3">
      <c r="A377" s="8">
        <f t="shared" si="16"/>
        <v>376</v>
      </c>
      <c r="B377" s="27">
        <f t="shared" si="17"/>
        <v>0.26041666666666591</v>
      </c>
      <c r="C377" s="8" t="str">
        <f t="shared" si="15"/>
        <v>Morning</v>
      </c>
    </row>
    <row r="378" spans="1:3" x14ac:dyDescent="0.3">
      <c r="A378" s="8">
        <f t="shared" si="16"/>
        <v>377</v>
      </c>
      <c r="B378" s="27">
        <f t="shared" si="17"/>
        <v>0.26111111111111035</v>
      </c>
      <c r="C378" s="8" t="str">
        <f t="shared" si="15"/>
        <v>Morning</v>
      </c>
    </row>
    <row r="379" spans="1:3" x14ac:dyDescent="0.3">
      <c r="A379" s="8">
        <f t="shared" si="16"/>
        <v>378</v>
      </c>
      <c r="B379" s="27">
        <f t="shared" si="17"/>
        <v>0.26180555555555479</v>
      </c>
      <c r="C379" s="8" t="str">
        <f t="shared" si="15"/>
        <v>Morning</v>
      </c>
    </row>
    <row r="380" spans="1:3" x14ac:dyDescent="0.3">
      <c r="A380" s="8">
        <f t="shared" si="16"/>
        <v>379</v>
      </c>
      <c r="B380" s="27">
        <f t="shared" si="17"/>
        <v>0.26249999999999923</v>
      </c>
      <c r="C380" s="8" t="str">
        <f t="shared" si="15"/>
        <v>Morning</v>
      </c>
    </row>
    <row r="381" spans="1:3" x14ac:dyDescent="0.3">
      <c r="A381" s="8">
        <f t="shared" si="16"/>
        <v>380</v>
      </c>
      <c r="B381" s="27">
        <f t="shared" si="17"/>
        <v>0.26319444444444368</v>
      </c>
      <c r="C381" s="8" t="str">
        <f t="shared" si="15"/>
        <v>Morning</v>
      </c>
    </row>
    <row r="382" spans="1:3" x14ac:dyDescent="0.3">
      <c r="A382" s="8">
        <f t="shared" si="16"/>
        <v>381</v>
      </c>
      <c r="B382" s="27">
        <f t="shared" si="17"/>
        <v>0.26388888888888812</v>
      </c>
      <c r="C382" s="8" t="str">
        <f t="shared" si="15"/>
        <v>Morning</v>
      </c>
    </row>
    <row r="383" spans="1:3" x14ac:dyDescent="0.3">
      <c r="A383" s="8">
        <f t="shared" si="16"/>
        <v>382</v>
      </c>
      <c r="B383" s="27">
        <f t="shared" si="17"/>
        <v>0.26458333333333256</v>
      </c>
      <c r="C383" s="8" t="str">
        <f t="shared" si="15"/>
        <v>Morning</v>
      </c>
    </row>
    <row r="384" spans="1:3" x14ac:dyDescent="0.3">
      <c r="A384" s="8">
        <f t="shared" si="16"/>
        <v>383</v>
      </c>
      <c r="B384" s="27">
        <f t="shared" si="17"/>
        <v>0.265277777777777</v>
      </c>
      <c r="C384" s="8" t="str">
        <f t="shared" si="15"/>
        <v>Morning</v>
      </c>
    </row>
    <row r="385" spans="1:3" x14ac:dyDescent="0.3">
      <c r="A385" s="8">
        <f t="shared" si="16"/>
        <v>384</v>
      </c>
      <c r="B385" s="27">
        <f t="shared" si="17"/>
        <v>0.26597222222222144</v>
      </c>
      <c r="C385" s="8" t="str">
        <f t="shared" si="15"/>
        <v>Morning</v>
      </c>
    </row>
    <row r="386" spans="1:3" x14ac:dyDescent="0.3">
      <c r="A386" s="8">
        <f t="shared" si="16"/>
        <v>385</v>
      </c>
      <c r="B386" s="27">
        <f t="shared" si="17"/>
        <v>0.26666666666666589</v>
      </c>
      <c r="C386" s="8" t="str">
        <f t="shared" si="15"/>
        <v>Morning</v>
      </c>
    </row>
    <row r="387" spans="1:3" x14ac:dyDescent="0.3">
      <c r="A387" s="8">
        <f t="shared" si="16"/>
        <v>386</v>
      </c>
      <c r="B387" s="27">
        <f t="shared" si="17"/>
        <v>0.26736111111111033</v>
      </c>
      <c r="C387" s="8" t="str">
        <f t="shared" ref="C387:C450" si="18">IF(AND(B387&gt;=TIME(5,0,0), B387&lt;TIME(12,0,0)), "Morning", IF(AND(B387&gt;=TIME(12,0,0), B387&lt;TIME(17,0,0)), "Afternoon", IF(AND(B387&gt;=TIME(17,0,0), B387&lt;TIME(21,0,0)), "Evening", "Night")))</f>
        <v>Morning</v>
      </c>
    </row>
    <row r="388" spans="1:3" x14ac:dyDescent="0.3">
      <c r="A388" s="8">
        <f t="shared" ref="A388:A451" si="19">A387+1</f>
        <v>387</v>
      </c>
      <c r="B388" s="27">
        <f t="shared" si="17"/>
        <v>0.26805555555555477</v>
      </c>
      <c r="C388" s="8" t="str">
        <f t="shared" si="18"/>
        <v>Morning</v>
      </c>
    </row>
    <row r="389" spans="1:3" x14ac:dyDescent="0.3">
      <c r="A389" s="8">
        <f t="shared" si="19"/>
        <v>388</v>
      </c>
      <c r="B389" s="27">
        <f t="shared" ref="B389:B452" si="20">B388+TIME(0,1,0)</f>
        <v>0.26874999999999921</v>
      </c>
      <c r="C389" s="8" t="str">
        <f t="shared" si="18"/>
        <v>Morning</v>
      </c>
    </row>
    <row r="390" spans="1:3" x14ac:dyDescent="0.3">
      <c r="A390" s="8">
        <f t="shared" si="19"/>
        <v>389</v>
      </c>
      <c r="B390" s="27">
        <f t="shared" si="20"/>
        <v>0.26944444444444365</v>
      </c>
      <c r="C390" s="8" t="str">
        <f t="shared" si="18"/>
        <v>Morning</v>
      </c>
    </row>
    <row r="391" spans="1:3" x14ac:dyDescent="0.3">
      <c r="A391" s="8">
        <f t="shared" si="19"/>
        <v>390</v>
      </c>
      <c r="B391" s="27">
        <f t="shared" si="20"/>
        <v>0.2701388888888881</v>
      </c>
      <c r="C391" s="8" t="str">
        <f t="shared" si="18"/>
        <v>Morning</v>
      </c>
    </row>
    <row r="392" spans="1:3" x14ac:dyDescent="0.3">
      <c r="A392" s="8">
        <f t="shared" si="19"/>
        <v>391</v>
      </c>
      <c r="B392" s="27">
        <f t="shared" si="20"/>
        <v>0.27083333333333254</v>
      </c>
      <c r="C392" s="8" t="str">
        <f t="shared" si="18"/>
        <v>Morning</v>
      </c>
    </row>
    <row r="393" spans="1:3" x14ac:dyDescent="0.3">
      <c r="A393" s="8">
        <f t="shared" si="19"/>
        <v>392</v>
      </c>
      <c r="B393" s="27">
        <f t="shared" si="20"/>
        <v>0.27152777777777698</v>
      </c>
      <c r="C393" s="8" t="str">
        <f t="shared" si="18"/>
        <v>Morning</v>
      </c>
    </row>
    <row r="394" spans="1:3" x14ac:dyDescent="0.3">
      <c r="A394" s="8">
        <f t="shared" si="19"/>
        <v>393</v>
      </c>
      <c r="B394" s="27">
        <f t="shared" si="20"/>
        <v>0.27222222222222142</v>
      </c>
      <c r="C394" s="8" t="str">
        <f t="shared" si="18"/>
        <v>Morning</v>
      </c>
    </row>
    <row r="395" spans="1:3" x14ac:dyDescent="0.3">
      <c r="A395" s="8">
        <f t="shared" si="19"/>
        <v>394</v>
      </c>
      <c r="B395" s="27">
        <f t="shared" si="20"/>
        <v>0.27291666666666586</v>
      </c>
      <c r="C395" s="8" t="str">
        <f t="shared" si="18"/>
        <v>Morning</v>
      </c>
    </row>
    <row r="396" spans="1:3" x14ac:dyDescent="0.3">
      <c r="A396" s="8">
        <f t="shared" si="19"/>
        <v>395</v>
      </c>
      <c r="B396" s="27">
        <f t="shared" si="20"/>
        <v>0.27361111111111031</v>
      </c>
      <c r="C396" s="8" t="str">
        <f t="shared" si="18"/>
        <v>Morning</v>
      </c>
    </row>
    <row r="397" spans="1:3" x14ac:dyDescent="0.3">
      <c r="A397" s="8">
        <f t="shared" si="19"/>
        <v>396</v>
      </c>
      <c r="B397" s="27">
        <f t="shared" si="20"/>
        <v>0.27430555555555475</v>
      </c>
      <c r="C397" s="8" t="str">
        <f t="shared" si="18"/>
        <v>Morning</v>
      </c>
    </row>
    <row r="398" spans="1:3" x14ac:dyDescent="0.3">
      <c r="A398" s="8">
        <f t="shared" si="19"/>
        <v>397</v>
      </c>
      <c r="B398" s="27">
        <f t="shared" si="20"/>
        <v>0.27499999999999919</v>
      </c>
      <c r="C398" s="8" t="str">
        <f t="shared" si="18"/>
        <v>Morning</v>
      </c>
    </row>
    <row r="399" spans="1:3" x14ac:dyDescent="0.3">
      <c r="A399" s="8">
        <f t="shared" si="19"/>
        <v>398</v>
      </c>
      <c r="B399" s="27">
        <f t="shared" si="20"/>
        <v>0.27569444444444363</v>
      </c>
      <c r="C399" s="8" t="str">
        <f t="shared" si="18"/>
        <v>Morning</v>
      </c>
    </row>
    <row r="400" spans="1:3" x14ac:dyDescent="0.3">
      <c r="A400" s="8">
        <f t="shared" si="19"/>
        <v>399</v>
      </c>
      <c r="B400" s="27">
        <f t="shared" si="20"/>
        <v>0.27638888888888807</v>
      </c>
      <c r="C400" s="8" t="str">
        <f t="shared" si="18"/>
        <v>Morning</v>
      </c>
    </row>
    <row r="401" spans="1:3" x14ac:dyDescent="0.3">
      <c r="A401" s="8">
        <f t="shared" si="19"/>
        <v>400</v>
      </c>
      <c r="B401" s="27">
        <f t="shared" si="20"/>
        <v>0.27708333333333252</v>
      </c>
      <c r="C401" s="8" t="str">
        <f t="shared" si="18"/>
        <v>Morning</v>
      </c>
    </row>
    <row r="402" spans="1:3" x14ac:dyDescent="0.3">
      <c r="A402" s="8">
        <f t="shared" si="19"/>
        <v>401</v>
      </c>
      <c r="B402" s="27">
        <f t="shared" si="20"/>
        <v>0.27777777777777696</v>
      </c>
      <c r="C402" s="8" t="str">
        <f t="shared" si="18"/>
        <v>Morning</v>
      </c>
    </row>
    <row r="403" spans="1:3" x14ac:dyDescent="0.3">
      <c r="A403" s="8">
        <f t="shared" si="19"/>
        <v>402</v>
      </c>
      <c r="B403" s="27">
        <f t="shared" si="20"/>
        <v>0.2784722222222214</v>
      </c>
      <c r="C403" s="8" t="str">
        <f t="shared" si="18"/>
        <v>Morning</v>
      </c>
    </row>
    <row r="404" spans="1:3" x14ac:dyDescent="0.3">
      <c r="A404" s="8">
        <f t="shared" si="19"/>
        <v>403</v>
      </c>
      <c r="B404" s="27">
        <f t="shared" si="20"/>
        <v>0.27916666666666584</v>
      </c>
      <c r="C404" s="8" t="str">
        <f t="shared" si="18"/>
        <v>Morning</v>
      </c>
    </row>
    <row r="405" spans="1:3" x14ac:dyDescent="0.3">
      <c r="A405" s="8">
        <f t="shared" si="19"/>
        <v>404</v>
      </c>
      <c r="B405" s="27">
        <f t="shared" si="20"/>
        <v>0.27986111111111028</v>
      </c>
      <c r="C405" s="8" t="str">
        <f t="shared" si="18"/>
        <v>Morning</v>
      </c>
    </row>
    <row r="406" spans="1:3" x14ac:dyDescent="0.3">
      <c r="A406" s="8">
        <f t="shared" si="19"/>
        <v>405</v>
      </c>
      <c r="B406" s="27">
        <f t="shared" si="20"/>
        <v>0.28055555555555473</v>
      </c>
      <c r="C406" s="8" t="str">
        <f t="shared" si="18"/>
        <v>Morning</v>
      </c>
    </row>
    <row r="407" spans="1:3" x14ac:dyDescent="0.3">
      <c r="A407" s="8">
        <f t="shared" si="19"/>
        <v>406</v>
      </c>
      <c r="B407" s="27">
        <f t="shared" si="20"/>
        <v>0.28124999999999917</v>
      </c>
      <c r="C407" s="8" t="str">
        <f t="shared" si="18"/>
        <v>Morning</v>
      </c>
    </row>
    <row r="408" spans="1:3" x14ac:dyDescent="0.3">
      <c r="A408" s="8">
        <f t="shared" si="19"/>
        <v>407</v>
      </c>
      <c r="B408" s="27">
        <f t="shared" si="20"/>
        <v>0.28194444444444361</v>
      </c>
      <c r="C408" s="8" t="str">
        <f t="shared" si="18"/>
        <v>Morning</v>
      </c>
    </row>
    <row r="409" spans="1:3" x14ac:dyDescent="0.3">
      <c r="A409" s="8">
        <f t="shared" si="19"/>
        <v>408</v>
      </c>
      <c r="B409" s="27">
        <f t="shared" si="20"/>
        <v>0.28263888888888805</v>
      </c>
      <c r="C409" s="8" t="str">
        <f t="shared" si="18"/>
        <v>Morning</v>
      </c>
    </row>
    <row r="410" spans="1:3" x14ac:dyDescent="0.3">
      <c r="A410" s="8">
        <f t="shared" si="19"/>
        <v>409</v>
      </c>
      <c r="B410" s="27">
        <f t="shared" si="20"/>
        <v>0.28333333333333249</v>
      </c>
      <c r="C410" s="8" t="str">
        <f t="shared" si="18"/>
        <v>Morning</v>
      </c>
    </row>
    <row r="411" spans="1:3" x14ac:dyDescent="0.3">
      <c r="A411" s="8">
        <f t="shared" si="19"/>
        <v>410</v>
      </c>
      <c r="B411" s="27">
        <f t="shared" si="20"/>
        <v>0.28402777777777694</v>
      </c>
      <c r="C411" s="8" t="str">
        <f t="shared" si="18"/>
        <v>Morning</v>
      </c>
    </row>
    <row r="412" spans="1:3" x14ac:dyDescent="0.3">
      <c r="A412" s="8">
        <f t="shared" si="19"/>
        <v>411</v>
      </c>
      <c r="B412" s="27">
        <f t="shared" si="20"/>
        <v>0.28472222222222138</v>
      </c>
      <c r="C412" s="8" t="str">
        <f t="shared" si="18"/>
        <v>Morning</v>
      </c>
    </row>
    <row r="413" spans="1:3" x14ac:dyDescent="0.3">
      <c r="A413" s="8">
        <f t="shared" si="19"/>
        <v>412</v>
      </c>
      <c r="B413" s="27">
        <f t="shared" si="20"/>
        <v>0.28541666666666582</v>
      </c>
      <c r="C413" s="8" t="str">
        <f t="shared" si="18"/>
        <v>Morning</v>
      </c>
    </row>
    <row r="414" spans="1:3" x14ac:dyDescent="0.3">
      <c r="A414" s="8">
        <f t="shared" si="19"/>
        <v>413</v>
      </c>
      <c r="B414" s="27">
        <f t="shared" si="20"/>
        <v>0.28611111111111026</v>
      </c>
      <c r="C414" s="8" t="str">
        <f t="shared" si="18"/>
        <v>Morning</v>
      </c>
    </row>
    <row r="415" spans="1:3" x14ac:dyDescent="0.3">
      <c r="A415" s="8">
        <f t="shared" si="19"/>
        <v>414</v>
      </c>
      <c r="B415" s="27">
        <f t="shared" si="20"/>
        <v>0.2868055555555547</v>
      </c>
      <c r="C415" s="8" t="str">
        <f t="shared" si="18"/>
        <v>Morning</v>
      </c>
    </row>
    <row r="416" spans="1:3" x14ac:dyDescent="0.3">
      <c r="A416" s="8">
        <f t="shared" si="19"/>
        <v>415</v>
      </c>
      <c r="B416" s="27">
        <f t="shared" si="20"/>
        <v>0.28749999999999915</v>
      </c>
      <c r="C416" s="8" t="str">
        <f t="shared" si="18"/>
        <v>Morning</v>
      </c>
    </row>
    <row r="417" spans="1:3" x14ac:dyDescent="0.3">
      <c r="A417" s="8">
        <f t="shared" si="19"/>
        <v>416</v>
      </c>
      <c r="B417" s="27">
        <f t="shared" si="20"/>
        <v>0.28819444444444359</v>
      </c>
      <c r="C417" s="8" t="str">
        <f t="shared" si="18"/>
        <v>Morning</v>
      </c>
    </row>
    <row r="418" spans="1:3" x14ac:dyDescent="0.3">
      <c r="A418" s="8">
        <f t="shared" si="19"/>
        <v>417</v>
      </c>
      <c r="B418" s="27">
        <f t="shared" si="20"/>
        <v>0.28888888888888803</v>
      </c>
      <c r="C418" s="8" t="str">
        <f t="shared" si="18"/>
        <v>Morning</v>
      </c>
    </row>
    <row r="419" spans="1:3" x14ac:dyDescent="0.3">
      <c r="A419" s="8">
        <f t="shared" si="19"/>
        <v>418</v>
      </c>
      <c r="B419" s="27">
        <f t="shared" si="20"/>
        <v>0.28958333333333247</v>
      </c>
      <c r="C419" s="8" t="str">
        <f t="shared" si="18"/>
        <v>Morning</v>
      </c>
    </row>
    <row r="420" spans="1:3" x14ac:dyDescent="0.3">
      <c r="A420" s="8">
        <f t="shared" si="19"/>
        <v>419</v>
      </c>
      <c r="B420" s="27">
        <f t="shared" si="20"/>
        <v>0.29027777777777691</v>
      </c>
      <c r="C420" s="8" t="str">
        <f t="shared" si="18"/>
        <v>Morning</v>
      </c>
    </row>
    <row r="421" spans="1:3" x14ac:dyDescent="0.3">
      <c r="A421" s="8">
        <f t="shared" si="19"/>
        <v>420</v>
      </c>
      <c r="B421" s="27">
        <f t="shared" si="20"/>
        <v>0.29097222222222136</v>
      </c>
      <c r="C421" s="8" t="str">
        <f t="shared" si="18"/>
        <v>Morning</v>
      </c>
    </row>
    <row r="422" spans="1:3" x14ac:dyDescent="0.3">
      <c r="A422" s="8">
        <f t="shared" si="19"/>
        <v>421</v>
      </c>
      <c r="B422" s="27">
        <f t="shared" si="20"/>
        <v>0.2916666666666658</v>
      </c>
      <c r="C422" s="8" t="str">
        <f t="shared" si="18"/>
        <v>Morning</v>
      </c>
    </row>
    <row r="423" spans="1:3" x14ac:dyDescent="0.3">
      <c r="A423" s="8">
        <f t="shared" si="19"/>
        <v>422</v>
      </c>
      <c r="B423" s="27">
        <f t="shared" si="20"/>
        <v>0.29236111111111024</v>
      </c>
      <c r="C423" s="8" t="str">
        <f t="shared" si="18"/>
        <v>Morning</v>
      </c>
    </row>
    <row r="424" spans="1:3" x14ac:dyDescent="0.3">
      <c r="A424" s="8">
        <f t="shared" si="19"/>
        <v>423</v>
      </c>
      <c r="B424" s="27">
        <f t="shared" si="20"/>
        <v>0.29305555555555468</v>
      </c>
      <c r="C424" s="8" t="str">
        <f t="shared" si="18"/>
        <v>Morning</v>
      </c>
    </row>
    <row r="425" spans="1:3" x14ac:dyDescent="0.3">
      <c r="A425" s="8">
        <f t="shared" si="19"/>
        <v>424</v>
      </c>
      <c r="B425" s="27">
        <f t="shared" si="20"/>
        <v>0.29374999999999912</v>
      </c>
      <c r="C425" s="8" t="str">
        <f t="shared" si="18"/>
        <v>Morning</v>
      </c>
    </row>
    <row r="426" spans="1:3" x14ac:dyDescent="0.3">
      <c r="A426" s="8">
        <f t="shared" si="19"/>
        <v>425</v>
      </c>
      <c r="B426" s="27">
        <f t="shared" si="20"/>
        <v>0.29444444444444356</v>
      </c>
      <c r="C426" s="8" t="str">
        <f t="shared" si="18"/>
        <v>Morning</v>
      </c>
    </row>
    <row r="427" spans="1:3" x14ac:dyDescent="0.3">
      <c r="A427" s="8">
        <f t="shared" si="19"/>
        <v>426</v>
      </c>
      <c r="B427" s="27">
        <f t="shared" si="20"/>
        <v>0.29513888888888801</v>
      </c>
      <c r="C427" s="8" t="str">
        <f t="shared" si="18"/>
        <v>Morning</v>
      </c>
    </row>
    <row r="428" spans="1:3" x14ac:dyDescent="0.3">
      <c r="A428" s="8">
        <f t="shared" si="19"/>
        <v>427</v>
      </c>
      <c r="B428" s="27">
        <f t="shared" si="20"/>
        <v>0.29583333333333245</v>
      </c>
      <c r="C428" s="8" t="str">
        <f t="shared" si="18"/>
        <v>Morning</v>
      </c>
    </row>
    <row r="429" spans="1:3" x14ac:dyDescent="0.3">
      <c r="A429" s="8">
        <f t="shared" si="19"/>
        <v>428</v>
      </c>
      <c r="B429" s="27">
        <f t="shared" si="20"/>
        <v>0.29652777777777689</v>
      </c>
      <c r="C429" s="8" t="str">
        <f t="shared" si="18"/>
        <v>Morning</v>
      </c>
    </row>
    <row r="430" spans="1:3" x14ac:dyDescent="0.3">
      <c r="A430" s="8">
        <f t="shared" si="19"/>
        <v>429</v>
      </c>
      <c r="B430" s="27">
        <f t="shared" si="20"/>
        <v>0.29722222222222133</v>
      </c>
      <c r="C430" s="8" t="str">
        <f t="shared" si="18"/>
        <v>Morning</v>
      </c>
    </row>
    <row r="431" spans="1:3" x14ac:dyDescent="0.3">
      <c r="A431" s="8">
        <f t="shared" si="19"/>
        <v>430</v>
      </c>
      <c r="B431" s="27">
        <f t="shared" si="20"/>
        <v>0.29791666666666577</v>
      </c>
      <c r="C431" s="8" t="str">
        <f t="shared" si="18"/>
        <v>Morning</v>
      </c>
    </row>
    <row r="432" spans="1:3" x14ac:dyDescent="0.3">
      <c r="A432" s="8">
        <f t="shared" si="19"/>
        <v>431</v>
      </c>
      <c r="B432" s="27">
        <f t="shared" si="20"/>
        <v>0.29861111111111022</v>
      </c>
      <c r="C432" s="8" t="str">
        <f t="shared" si="18"/>
        <v>Morning</v>
      </c>
    </row>
    <row r="433" spans="1:3" x14ac:dyDescent="0.3">
      <c r="A433" s="8">
        <f t="shared" si="19"/>
        <v>432</v>
      </c>
      <c r="B433" s="27">
        <f t="shared" si="20"/>
        <v>0.29930555555555466</v>
      </c>
      <c r="C433" s="8" t="str">
        <f t="shared" si="18"/>
        <v>Morning</v>
      </c>
    </row>
    <row r="434" spans="1:3" x14ac:dyDescent="0.3">
      <c r="A434" s="8">
        <f t="shared" si="19"/>
        <v>433</v>
      </c>
      <c r="B434" s="27">
        <f t="shared" si="20"/>
        <v>0.2999999999999991</v>
      </c>
      <c r="C434" s="8" t="str">
        <f t="shared" si="18"/>
        <v>Morning</v>
      </c>
    </row>
    <row r="435" spans="1:3" x14ac:dyDescent="0.3">
      <c r="A435" s="8">
        <f t="shared" si="19"/>
        <v>434</v>
      </c>
      <c r="B435" s="27">
        <f t="shared" si="20"/>
        <v>0.30069444444444354</v>
      </c>
      <c r="C435" s="8" t="str">
        <f t="shared" si="18"/>
        <v>Morning</v>
      </c>
    </row>
    <row r="436" spans="1:3" x14ac:dyDescent="0.3">
      <c r="A436" s="8">
        <f t="shared" si="19"/>
        <v>435</v>
      </c>
      <c r="B436" s="27">
        <f t="shared" si="20"/>
        <v>0.30138888888888798</v>
      </c>
      <c r="C436" s="8" t="str">
        <f t="shared" si="18"/>
        <v>Morning</v>
      </c>
    </row>
    <row r="437" spans="1:3" x14ac:dyDescent="0.3">
      <c r="A437" s="8">
        <f t="shared" si="19"/>
        <v>436</v>
      </c>
      <c r="B437" s="27">
        <f t="shared" si="20"/>
        <v>0.30208333333333243</v>
      </c>
      <c r="C437" s="8" t="str">
        <f t="shared" si="18"/>
        <v>Morning</v>
      </c>
    </row>
    <row r="438" spans="1:3" x14ac:dyDescent="0.3">
      <c r="A438" s="8">
        <f t="shared" si="19"/>
        <v>437</v>
      </c>
      <c r="B438" s="27">
        <f t="shared" si="20"/>
        <v>0.30277777777777687</v>
      </c>
      <c r="C438" s="8" t="str">
        <f t="shared" si="18"/>
        <v>Morning</v>
      </c>
    </row>
    <row r="439" spans="1:3" x14ac:dyDescent="0.3">
      <c r="A439" s="8">
        <f t="shared" si="19"/>
        <v>438</v>
      </c>
      <c r="B439" s="27">
        <f t="shared" si="20"/>
        <v>0.30347222222222131</v>
      </c>
      <c r="C439" s="8" t="str">
        <f t="shared" si="18"/>
        <v>Morning</v>
      </c>
    </row>
    <row r="440" spans="1:3" x14ac:dyDescent="0.3">
      <c r="A440" s="8">
        <f t="shared" si="19"/>
        <v>439</v>
      </c>
      <c r="B440" s="27">
        <f t="shared" si="20"/>
        <v>0.30416666666666575</v>
      </c>
      <c r="C440" s="8" t="str">
        <f t="shared" si="18"/>
        <v>Morning</v>
      </c>
    </row>
    <row r="441" spans="1:3" x14ac:dyDescent="0.3">
      <c r="A441" s="8">
        <f t="shared" si="19"/>
        <v>440</v>
      </c>
      <c r="B441" s="27">
        <f t="shared" si="20"/>
        <v>0.30486111111111019</v>
      </c>
      <c r="C441" s="8" t="str">
        <f t="shared" si="18"/>
        <v>Morning</v>
      </c>
    </row>
    <row r="442" spans="1:3" x14ac:dyDescent="0.3">
      <c r="A442" s="8">
        <f t="shared" si="19"/>
        <v>441</v>
      </c>
      <c r="B442" s="27">
        <f t="shared" si="20"/>
        <v>0.30555555555555464</v>
      </c>
      <c r="C442" s="8" t="str">
        <f t="shared" si="18"/>
        <v>Morning</v>
      </c>
    </row>
    <row r="443" spans="1:3" x14ac:dyDescent="0.3">
      <c r="A443" s="8">
        <f t="shared" si="19"/>
        <v>442</v>
      </c>
      <c r="B443" s="27">
        <f t="shared" si="20"/>
        <v>0.30624999999999908</v>
      </c>
      <c r="C443" s="8" t="str">
        <f t="shared" si="18"/>
        <v>Morning</v>
      </c>
    </row>
    <row r="444" spans="1:3" x14ac:dyDescent="0.3">
      <c r="A444" s="8">
        <f t="shared" si="19"/>
        <v>443</v>
      </c>
      <c r="B444" s="27">
        <f t="shared" si="20"/>
        <v>0.30694444444444352</v>
      </c>
      <c r="C444" s="8" t="str">
        <f t="shared" si="18"/>
        <v>Morning</v>
      </c>
    </row>
    <row r="445" spans="1:3" x14ac:dyDescent="0.3">
      <c r="A445" s="8">
        <f t="shared" si="19"/>
        <v>444</v>
      </c>
      <c r="B445" s="27">
        <f t="shared" si="20"/>
        <v>0.30763888888888796</v>
      </c>
      <c r="C445" s="8" t="str">
        <f t="shared" si="18"/>
        <v>Morning</v>
      </c>
    </row>
    <row r="446" spans="1:3" x14ac:dyDescent="0.3">
      <c r="A446" s="8">
        <f t="shared" si="19"/>
        <v>445</v>
      </c>
      <c r="B446" s="27">
        <f t="shared" si="20"/>
        <v>0.3083333333333324</v>
      </c>
      <c r="C446" s="8" t="str">
        <f t="shared" si="18"/>
        <v>Morning</v>
      </c>
    </row>
    <row r="447" spans="1:3" x14ac:dyDescent="0.3">
      <c r="A447" s="8">
        <f t="shared" si="19"/>
        <v>446</v>
      </c>
      <c r="B447" s="27">
        <f t="shared" si="20"/>
        <v>0.30902777777777685</v>
      </c>
      <c r="C447" s="8" t="str">
        <f t="shared" si="18"/>
        <v>Morning</v>
      </c>
    </row>
    <row r="448" spans="1:3" x14ac:dyDescent="0.3">
      <c r="A448" s="8">
        <f t="shared" si="19"/>
        <v>447</v>
      </c>
      <c r="B448" s="27">
        <f t="shared" si="20"/>
        <v>0.30972222222222129</v>
      </c>
      <c r="C448" s="8" t="str">
        <f t="shared" si="18"/>
        <v>Morning</v>
      </c>
    </row>
    <row r="449" spans="1:3" x14ac:dyDescent="0.3">
      <c r="A449" s="8">
        <f t="shared" si="19"/>
        <v>448</v>
      </c>
      <c r="B449" s="27">
        <f t="shared" si="20"/>
        <v>0.31041666666666573</v>
      </c>
      <c r="C449" s="8" t="str">
        <f t="shared" si="18"/>
        <v>Morning</v>
      </c>
    </row>
    <row r="450" spans="1:3" x14ac:dyDescent="0.3">
      <c r="A450" s="8">
        <f t="shared" si="19"/>
        <v>449</v>
      </c>
      <c r="B450" s="27">
        <f t="shared" si="20"/>
        <v>0.31111111111111017</v>
      </c>
      <c r="C450" s="8" t="str">
        <f t="shared" si="18"/>
        <v>Morning</v>
      </c>
    </row>
    <row r="451" spans="1:3" x14ac:dyDescent="0.3">
      <c r="A451" s="8">
        <f t="shared" si="19"/>
        <v>450</v>
      </c>
      <c r="B451" s="27">
        <f t="shared" si="20"/>
        <v>0.31180555555555461</v>
      </c>
      <c r="C451" s="8" t="str">
        <f t="shared" ref="C451:C514" si="21">IF(AND(B451&gt;=TIME(5,0,0), B451&lt;TIME(12,0,0)), "Morning", IF(AND(B451&gt;=TIME(12,0,0), B451&lt;TIME(17,0,0)), "Afternoon", IF(AND(B451&gt;=TIME(17,0,0), B451&lt;TIME(21,0,0)), "Evening", "Night")))</f>
        <v>Morning</v>
      </c>
    </row>
    <row r="452" spans="1:3" x14ac:dyDescent="0.3">
      <c r="A452" s="8">
        <f t="shared" ref="A452:A515" si="22">A451+1</f>
        <v>451</v>
      </c>
      <c r="B452" s="27">
        <f t="shared" si="20"/>
        <v>0.31249999999999906</v>
      </c>
      <c r="C452" s="8" t="str">
        <f t="shared" si="21"/>
        <v>Morning</v>
      </c>
    </row>
    <row r="453" spans="1:3" x14ac:dyDescent="0.3">
      <c r="A453" s="8">
        <f t="shared" si="22"/>
        <v>452</v>
      </c>
      <c r="B453" s="27">
        <f t="shared" ref="B453:B516" si="23">B452+TIME(0,1,0)</f>
        <v>0.3131944444444435</v>
      </c>
      <c r="C453" s="8" t="str">
        <f t="shared" si="21"/>
        <v>Morning</v>
      </c>
    </row>
    <row r="454" spans="1:3" x14ac:dyDescent="0.3">
      <c r="A454" s="8">
        <f t="shared" si="22"/>
        <v>453</v>
      </c>
      <c r="B454" s="27">
        <f t="shared" si="23"/>
        <v>0.31388888888888794</v>
      </c>
      <c r="C454" s="8" t="str">
        <f t="shared" si="21"/>
        <v>Morning</v>
      </c>
    </row>
    <row r="455" spans="1:3" x14ac:dyDescent="0.3">
      <c r="A455" s="8">
        <f t="shared" si="22"/>
        <v>454</v>
      </c>
      <c r="B455" s="27">
        <f t="shared" si="23"/>
        <v>0.31458333333333238</v>
      </c>
      <c r="C455" s="8" t="str">
        <f t="shared" si="21"/>
        <v>Morning</v>
      </c>
    </row>
    <row r="456" spans="1:3" x14ac:dyDescent="0.3">
      <c r="A456" s="8">
        <f t="shared" si="22"/>
        <v>455</v>
      </c>
      <c r="B456" s="27">
        <f t="shared" si="23"/>
        <v>0.31527777777777682</v>
      </c>
      <c r="C456" s="8" t="str">
        <f t="shared" si="21"/>
        <v>Morning</v>
      </c>
    </row>
    <row r="457" spans="1:3" x14ac:dyDescent="0.3">
      <c r="A457" s="8">
        <f t="shared" si="22"/>
        <v>456</v>
      </c>
      <c r="B457" s="27">
        <f t="shared" si="23"/>
        <v>0.31597222222222127</v>
      </c>
      <c r="C457" s="8" t="str">
        <f t="shared" si="21"/>
        <v>Morning</v>
      </c>
    </row>
    <row r="458" spans="1:3" x14ac:dyDescent="0.3">
      <c r="A458" s="8">
        <f t="shared" si="22"/>
        <v>457</v>
      </c>
      <c r="B458" s="27">
        <f t="shared" si="23"/>
        <v>0.31666666666666571</v>
      </c>
      <c r="C458" s="8" t="str">
        <f t="shared" si="21"/>
        <v>Morning</v>
      </c>
    </row>
    <row r="459" spans="1:3" x14ac:dyDescent="0.3">
      <c r="A459" s="8">
        <f t="shared" si="22"/>
        <v>458</v>
      </c>
      <c r="B459" s="27">
        <f t="shared" si="23"/>
        <v>0.31736111111111015</v>
      </c>
      <c r="C459" s="8" t="str">
        <f t="shared" si="21"/>
        <v>Morning</v>
      </c>
    </row>
    <row r="460" spans="1:3" x14ac:dyDescent="0.3">
      <c r="A460" s="8">
        <f t="shared" si="22"/>
        <v>459</v>
      </c>
      <c r="B460" s="27">
        <f t="shared" si="23"/>
        <v>0.31805555555555459</v>
      </c>
      <c r="C460" s="8" t="str">
        <f t="shared" si="21"/>
        <v>Morning</v>
      </c>
    </row>
    <row r="461" spans="1:3" x14ac:dyDescent="0.3">
      <c r="A461" s="8">
        <f t="shared" si="22"/>
        <v>460</v>
      </c>
      <c r="B461" s="27">
        <f t="shared" si="23"/>
        <v>0.31874999999999903</v>
      </c>
      <c r="C461" s="8" t="str">
        <f t="shared" si="21"/>
        <v>Morning</v>
      </c>
    </row>
    <row r="462" spans="1:3" x14ac:dyDescent="0.3">
      <c r="A462" s="8">
        <f t="shared" si="22"/>
        <v>461</v>
      </c>
      <c r="B462" s="27">
        <f t="shared" si="23"/>
        <v>0.31944444444444348</v>
      </c>
      <c r="C462" s="8" t="str">
        <f t="shared" si="21"/>
        <v>Morning</v>
      </c>
    </row>
    <row r="463" spans="1:3" x14ac:dyDescent="0.3">
      <c r="A463" s="8">
        <f t="shared" si="22"/>
        <v>462</v>
      </c>
      <c r="B463" s="27">
        <f t="shared" si="23"/>
        <v>0.32013888888888792</v>
      </c>
      <c r="C463" s="8" t="str">
        <f t="shared" si="21"/>
        <v>Morning</v>
      </c>
    </row>
    <row r="464" spans="1:3" x14ac:dyDescent="0.3">
      <c r="A464" s="8">
        <f t="shared" si="22"/>
        <v>463</v>
      </c>
      <c r="B464" s="27">
        <f t="shared" si="23"/>
        <v>0.32083333333333236</v>
      </c>
      <c r="C464" s="8" t="str">
        <f t="shared" si="21"/>
        <v>Morning</v>
      </c>
    </row>
    <row r="465" spans="1:3" x14ac:dyDescent="0.3">
      <c r="A465" s="8">
        <f t="shared" si="22"/>
        <v>464</v>
      </c>
      <c r="B465" s="27">
        <f t="shared" si="23"/>
        <v>0.3215277777777768</v>
      </c>
      <c r="C465" s="8" t="str">
        <f t="shared" si="21"/>
        <v>Morning</v>
      </c>
    </row>
    <row r="466" spans="1:3" x14ac:dyDescent="0.3">
      <c r="A466" s="8">
        <f t="shared" si="22"/>
        <v>465</v>
      </c>
      <c r="B466" s="27">
        <f t="shared" si="23"/>
        <v>0.32222222222222124</v>
      </c>
      <c r="C466" s="8" t="str">
        <f t="shared" si="21"/>
        <v>Morning</v>
      </c>
    </row>
    <row r="467" spans="1:3" x14ac:dyDescent="0.3">
      <c r="A467" s="8">
        <f t="shared" si="22"/>
        <v>466</v>
      </c>
      <c r="B467" s="27">
        <f t="shared" si="23"/>
        <v>0.32291666666666569</v>
      </c>
      <c r="C467" s="8" t="str">
        <f t="shared" si="21"/>
        <v>Morning</v>
      </c>
    </row>
    <row r="468" spans="1:3" x14ac:dyDescent="0.3">
      <c r="A468" s="8">
        <f t="shared" si="22"/>
        <v>467</v>
      </c>
      <c r="B468" s="27">
        <f t="shared" si="23"/>
        <v>0.32361111111111013</v>
      </c>
      <c r="C468" s="8" t="str">
        <f t="shared" si="21"/>
        <v>Morning</v>
      </c>
    </row>
    <row r="469" spans="1:3" x14ac:dyDescent="0.3">
      <c r="A469" s="8">
        <f t="shared" si="22"/>
        <v>468</v>
      </c>
      <c r="B469" s="27">
        <f t="shared" si="23"/>
        <v>0.32430555555555457</v>
      </c>
      <c r="C469" s="8" t="str">
        <f t="shared" si="21"/>
        <v>Morning</v>
      </c>
    </row>
    <row r="470" spans="1:3" x14ac:dyDescent="0.3">
      <c r="A470" s="8">
        <f t="shared" si="22"/>
        <v>469</v>
      </c>
      <c r="B470" s="27">
        <f t="shared" si="23"/>
        <v>0.32499999999999901</v>
      </c>
      <c r="C470" s="8" t="str">
        <f t="shared" si="21"/>
        <v>Morning</v>
      </c>
    </row>
    <row r="471" spans="1:3" x14ac:dyDescent="0.3">
      <c r="A471" s="8">
        <f t="shared" si="22"/>
        <v>470</v>
      </c>
      <c r="B471" s="27">
        <f t="shared" si="23"/>
        <v>0.32569444444444345</v>
      </c>
      <c r="C471" s="8" t="str">
        <f t="shared" si="21"/>
        <v>Morning</v>
      </c>
    </row>
    <row r="472" spans="1:3" x14ac:dyDescent="0.3">
      <c r="A472" s="8">
        <f t="shared" si="22"/>
        <v>471</v>
      </c>
      <c r="B472" s="27">
        <f t="shared" si="23"/>
        <v>0.3263888888888879</v>
      </c>
      <c r="C472" s="8" t="str">
        <f t="shared" si="21"/>
        <v>Morning</v>
      </c>
    </row>
    <row r="473" spans="1:3" x14ac:dyDescent="0.3">
      <c r="A473" s="8">
        <f t="shared" si="22"/>
        <v>472</v>
      </c>
      <c r="B473" s="27">
        <f t="shared" si="23"/>
        <v>0.32708333333333234</v>
      </c>
      <c r="C473" s="8" t="str">
        <f t="shared" si="21"/>
        <v>Morning</v>
      </c>
    </row>
    <row r="474" spans="1:3" x14ac:dyDescent="0.3">
      <c r="A474" s="8">
        <f t="shared" si="22"/>
        <v>473</v>
      </c>
      <c r="B474" s="27">
        <f t="shared" si="23"/>
        <v>0.32777777777777678</v>
      </c>
      <c r="C474" s="8" t="str">
        <f t="shared" si="21"/>
        <v>Morning</v>
      </c>
    </row>
    <row r="475" spans="1:3" x14ac:dyDescent="0.3">
      <c r="A475" s="8">
        <f t="shared" si="22"/>
        <v>474</v>
      </c>
      <c r="B475" s="27">
        <f t="shared" si="23"/>
        <v>0.32847222222222122</v>
      </c>
      <c r="C475" s="8" t="str">
        <f t="shared" si="21"/>
        <v>Morning</v>
      </c>
    </row>
    <row r="476" spans="1:3" x14ac:dyDescent="0.3">
      <c r="A476" s="8">
        <f t="shared" si="22"/>
        <v>475</v>
      </c>
      <c r="B476" s="27">
        <f t="shared" si="23"/>
        <v>0.32916666666666566</v>
      </c>
      <c r="C476" s="8" t="str">
        <f t="shared" si="21"/>
        <v>Morning</v>
      </c>
    </row>
    <row r="477" spans="1:3" x14ac:dyDescent="0.3">
      <c r="A477" s="8">
        <f t="shared" si="22"/>
        <v>476</v>
      </c>
      <c r="B477" s="27">
        <f t="shared" si="23"/>
        <v>0.32986111111111011</v>
      </c>
      <c r="C477" s="8" t="str">
        <f t="shared" si="21"/>
        <v>Morning</v>
      </c>
    </row>
    <row r="478" spans="1:3" x14ac:dyDescent="0.3">
      <c r="A478" s="8">
        <f t="shared" si="22"/>
        <v>477</v>
      </c>
      <c r="B478" s="27">
        <f t="shared" si="23"/>
        <v>0.33055555555555455</v>
      </c>
      <c r="C478" s="8" t="str">
        <f t="shared" si="21"/>
        <v>Morning</v>
      </c>
    </row>
    <row r="479" spans="1:3" x14ac:dyDescent="0.3">
      <c r="A479" s="8">
        <f t="shared" si="22"/>
        <v>478</v>
      </c>
      <c r="B479" s="27">
        <f t="shared" si="23"/>
        <v>0.33124999999999899</v>
      </c>
      <c r="C479" s="8" t="str">
        <f t="shared" si="21"/>
        <v>Morning</v>
      </c>
    </row>
    <row r="480" spans="1:3" x14ac:dyDescent="0.3">
      <c r="A480" s="8">
        <f t="shared" si="22"/>
        <v>479</v>
      </c>
      <c r="B480" s="27">
        <f t="shared" si="23"/>
        <v>0.33194444444444343</v>
      </c>
      <c r="C480" s="8" t="str">
        <f t="shared" si="21"/>
        <v>Morning</v>
      </c>
    </row>
    <row r="481" spans="1:3" x14ac:dyDescent="0.3">
      <c r="A481" s="8">
        <f t="shared" si="22"/>
        <v>480</v>
      </c>
      <c r="B481" s="27">
        <f t="shared" si="23"/>
        <v>0.33263888888888787</v>
      </c>
      <c r="C481" s="8" t="str">
        <f t="shared" si="21"/>
        <v>Morning</v>
      </c>
    </row>
    <row r="482" spans="1:3" x14ac:dyDescent="0.3">
      <c r="A482" s="8">
        <f t="shared" si="22"/>
        <v>481</v>
      </c>
      <c r="B482" s="27">
        <f t="shared" si="23"/>
        <v>0.33333333333333232</v>
      </c>
      <c r="C482" s="8" t="str">
        <f t="shared" si="21"/>
        <v>Morning</v>
      </c>
    </row>
    <row r="483" spans="1:3" x14ac:dyDescent="0.3">
      <c r="A483" s="8">
        <f t="shared" si="22"/>
        <v>482</v>
      </c>
      <c r="B483" s="27">
        <f t="shared" si="23"/>
        <v>0.33402777777777676</v>
      </c>
      <c r="C483" s="8" t="str">
        <f t="shared" si="21"/>
        <v>Morning</v>
      </c>
    </row>
    <row r="484" spans="1:3" x14ac:dyDescent="0.3">
      <c r="A484" s="8">
        <f t="shared" si="22"/>
        <v>483</v>
      </c>
      <c r="B484" s="27">
        <f t="shared" si="23"/>
        <v>0.3347222222222212</v>
      </c>
      <c r="C484" s="8" t="str">
        <f t="shared" si="21"/>
        <v>Morning</v>
      </c>
    </row>
    <row r="485" spans="1:3" x14ac:dyDescent="0.3">
      <c r="A485" s="8">
        <f t="shared" si="22"/>
        <v>484</v>
      </c>
      <c r="B485" s="27">
        <f t="shared" si="23"/>
        <v>0.33541666666666564</v>
      </c>
      <c r="C485" s="8" t="str">
        <f t="shared" si="21"/>
        <v>Morning</v>
      </c>
    </row>
    <row r="486" spans="1:3" x14ac:dyDescent="0.3">
      <c r="A486" s="8">
        <f t="shared" si="22"/>
        <v>485</v>
      </c>
      <c r="B486" s="27">
        <f t="shared" si="23"/>
        <v>0.33611111111111008</v>
      </c>
      <c r="C486" s="8" t="str">
        <f t="shared" si="21"/>
        <v>Morning</v>
      </c>
    </row>
    <row r="487" spans="1:3" x14ac:dyDescent="0.3">
      <c r="A487" s="8">
        <f t="shared" si="22"/>
        <v>486</v>
      </c>
      <c r="B487" s="27">
        <f t="shared" si="23"/>
        <v>0.33680555555555453</v>
      </c>
      <c r="C487" s="8" t="str">
        <f t="shared" si="21"/>
        <v>Morning</v>
      </c>
    </row>
    <row r="488" spans="1:3" x14ac:dyDescent="0.3">
      <c r="A488" s="8">
        <f t="shared" si="22"/>
        <v>487</v>
      </c>
      <c r="B488" s="27">
        <f t="shared" si="23"/>
        <v>0.33749999999999897</v>
      </c>
      <c r="C488" s="8" t="str">
        <f t="shared" si="21"/>
        <v>Morning</v>
      </c>
    </row>
    <row r="489" spans="1:3" x14ac:dyDescent="0.3">
      <c r="A489" s="8">
        <f t="shared" si="22"/>
        <v>488</v>
      </c>
      <c r="B489" s="27">
        <f t="shared" si="23"/>
        <v>0.33819444444444341</v>
      </c>
      <c r="C489" s="8" t="str">
        <f t="shared" si="21"/>
        <v>Morning</v>
      </c>
    </row>
    <row r="490" spans="1:3" x14ac:dyDescent="0.3">
      <c r="A490" s="8">
        <f t="shared" si="22"/>
        <v>489</v>
      </c>
      <c r="B490" s="27">
        <f t="shared" si="23"/>
        <v>0.33888888888888785</v>
      </c>
      <c r="C490" s="8" t="str">
        <f t="shared" si="21"/>
        <v>Morning</v>
      </c>
    </row>
    <row r="491" spans="1:3" x14ac:dyDescent="0.3">
      <c r="A491" s="8">
        <f t="shared" si="22"/>
        <v>490</v>
      </c>
      <c r="B491" s="27">
        <f t="shared" si="23"/>
        <v>0.33958333333333229</v>
      </c>
      <c r="C491" s="8" t="str">
        <f t="shared" si="21"/>
        <v>Morning</v>
      </c>
    </row>
    <row r="492" spans="1:3" x14ac:dyDescent="0.3">
      <c r="A492" s="8">
        <f t="shared" si="22"/>
        <v>491</v>
      </c>
      <c r="B492" s="27">
        <f t="shared" si="23"/>
        <v>0.34027777777777674</v>
      </c>
      <c r="C492" s="8" t="str">
        <f t="shared" si="21"/>
        <v>Morning</v>
      </c>
    </row>
    <row r="493" spans="1:3" x14ac:dyDescent="0.3">
      <c r="A493" s="8">
        <f t="shared" si="22"/>
        <v>492</v>
      </c>
      <c r="B493" s="27">
        <f t="shared" si="23"/>
        <v>0.34097222222222118</v>
      </c>
      <c r="C493" s="8" t="str">
        <f t="shared" si="21"/>
        <v>Morning</v>
      </c>
    </row>
    <row r="494" spans="1:3" x14ac:dyDescent="0.3">
      <c r="A494" s="8">
        <f t="shared" si="22"/>
        <v>493</v>
      </c>
      <c r="B494" s="27">
        <f t="shared" si="23"/>
        <v>0.34166666666666562</v>
      </c>
      <c r="C494" s="8" t="str">
        <f t="shared" si="21"/>
        <v>Morning</v>
      </c>
    </row>
    <row r="495" spans="1:3" x14ac:dyDescent="0.3">
      <c r="A495" s="8">
        <f t="shared" si="22"/>
        <v>494</v>
      </c>
      <c r="B495" s="27">
        <f t="shared" si="23"/>
        <v>0.34236111111111006</v>
      </c>
      <c r="C495" s="8" t="str">
        <f t="shared" si="21"/>
        <v>Morning</v>
      </c>
    </row>
    <row r="496" spans="1:3" x14ac:dyDescent="0.3">
      <c r="A496" s="8">
        <f t="shared" si="22"/>
        <v>495</v>
      </c>
      <c r="B496" s="27">
        <f t="shared" si="23"/>
        <v>0.3430555555555545</v>
      </c>
      <c r="C496" s="8" t="str">
        <f t="shared" si="21"/>
        <v>Morning</v>
      </c>
    </row>
    <row r="497" spans="1:3" x14ac:dyDescent="0.3">
      <c r="A497" s="8">
        <f t="shared" si="22"/>
        <v>496</v>
      </c>
      <c r="B497" s="27">
        <f t="shared" si="23"/>
        <v>0.34374999999999895</v>
      </c>
      <c r="C497" s="8" t="str">
        <f t="shared" si="21"/>
        <v>Morning</v>
      </c>
    </row>
    <row r="498" spans="1:3" x14ac:dyDescent="0.3">
      <c r="A498" s="8">
        <f t="shared" si="22"/>
        <v>497</v>
      </c>
      <c r="B498" s="27">
        <f t="shared" si="23"/>
        <v>0.34444444444444339</v>
      </c>
      <c r="C498" s="8" t="str">
        <f t="shared" si="21"/>
        <v>Morning</v>
      </c>
    </row>
    <row r="499" spans="1:3" x14ac:dyDescent="0.3">
      <c r="A499" s="8">
        <f t="shared" si="22"/>
        <v>498</v>
      </c>
      <c r="B499" s="27">
        <f t="shared" si="23"/>
        <v>0.34513888888888783</v>
      </c>
      <c r="C499" s="8" t="str">
        <f t="shared" si="21"/>
        <v>Morning</v>
      </c>
    </row>
    <row r="500" spans="1:3" x14ac:dyDescent="0.3">
      <c r="A500" s="8">
        <f t="shared" si="22"/>
        <v>499</v>
      </c>
      <c r="B500" s="27">
        <f t="shared" si="23"/>
        <v>0.34583333333333227</v>
      </c>
      <c r="C500" s="8" t="str">
        <f t="shared" si="21"/>
        <v>Morning</v>
      </c>
    </row>
    <row r="501" spans="1:3" x14ac:dyDescent="0.3">
      <c r="A501" s="8">
        <f t="shared" si="22"/>
        <v>500</v>
      </c>
      <c r="B501" s="27">
        <f t="shared" si="23"/>
        <v>0.34652777777777671</v>
      </c>
      <c r="C501" s="8" t="str">
        <f t="shared" si="21"/>
        <v>Morning</v>
      </c>
    </row>
    <row r="502" spans="1:3" x14ac:dyDescent="0.3">
      <c r="A502" s="8">
        <f t="shared" si="22"/>
        <v>501</v>
      </c>
      <c r="B502" s="27">
        <f t="shared" si="23"/>
        <v>0.34722222222222116</v>
      </c>
      <c r="C502" s="8" t="str">
        <f t="shared" si="21"/>
        <v>Morning</v>
      </c>
    </row>
    <row r="503" spans="1:3" x14ac:dyDescent="0.3">
      <c r="A503" s="8">
        <f t="shared" si="22"/>
        <v>502</v>
      </c>
      <c r="B503" s="27">
        <f t="shared" si="23"/>
        <v>0.3479166666666656</v>
      </c>
      <c r="C503" s="8" t="str">
        <f t="shared" si="21"/>
        <v>Morning</v>
      </c>
    </row>
    <row r="504" spans="1:3" x14ac:dyDescent="0.3">
      <c r="A504" s="8">
        <f t="shared" si="22"/>
        <v>503</v>
      </c>
      <c r="B504" s="27">
        <f t="shared" si="23"/>
        <v>0.34861111111111004</v>
      </c>
      <c r="C504" s="8" t="str">
        <f t="shared" si="21"/>
        <v>Morning</v>
      </c>
    </row>
    <row r="505" spans="1:3" x14ac:dyDescent="0.3">
      <c r="A505" s="8">
        <f t="shared" si="22"/>
        <v>504</v>
      </c>
      <c r="B505" s="27">
        <f t="shared" si="23"/>
        <v>0.34930555555555448</v>
      </c>
      <c r="C505" s="8" t="str">
        <f t="shared" si="21"/>
        <v>Morning</v>
      </c>
    </row>
    <row r="506" spans="1:3" x14ac:dyDescent="0.3">
      <c r="A506" s="8">
        <f t="shared" si="22"/>
        <v>505</v>
      </c>
      <c r="B506" s="27">
        <f t="shared" si="23"/>
        <v>0.34999999999999892</v>
      </c>
      <c r="C506" s="8" t="str">
        <f t="shared" si="21"/>
        <v>Morning</v>
      </c>
    </row>
    <row r="507" spans="1:3" x14ac:dyDescent="0.3">
      <c r="A507" s="8">
        <f t="shared" si="22"/>
        <v>506</v>
      </c>
      <c r="B507" s="27">
        <f t="shared" si="23"/>
        <v>0.35069444444444337</v>
      </c>
      <c r="C507" s="8" t="str">
        <f t="shared" si="21"/>
        <v>Morning</v>
      </c>
    </row>
    <row r="508" spans="1:3" x14ac:dyDescent="0.3">
      <c r="A508" s="8">
        <f t="shared" si="22"/>
        <v>507</v>
      </c>
      <c r="B508" s="27">
        <f t="shared" si="23"/>
        <v>0.35138888888888781</v>
      </c>
      <c r="C508" s="8" t="str">
        <f t="shared" si="21"/>
        <v>Morning</v>
      </c>
    </row>
    <row r="509" spans="1:3" x14ac:dyDescent="0.3">
      <c r="A509" s="8">
        <f t="shared" si="22"/>
        <v>508</v>
      </c>
      <c r="B509" s="27">
        <f t="shared" si="23"/>
        <v>0.35208333333333225</v>
      </c>
      <c r="C509" s="8" t="str">
        <f t="shared" si="21"/>
        <v>Morning</v>
      </c>
    </row>
    <row r="510" spans="1:3" x14ac:dyDescent="0.3">
      <c r="A510" s="8">
        <f t="shared" si="22"/>
        <v>509</v>
      </c>
      <c r="B510" s="27">
        <f t="shared" si="23"/>
        <v>0.35277777777777669</v>
      </c>
      <c r="C510" s="8" t="str">
        <f t="shared" si="21"/>
        <v>Morning</v>
      </c>
    </row>
    <row r="511" spans="1:3" x14ac:dyDescent="0.3">
      <c r="A511" s="8">
        <f t="shared" si="22"/>
        <v>510</v>
      </c>
      <c r="B511" s="27">
        <f t="shared" si="23"/>
        <v>0.35347222222222113</v>
      </c>
      <c r="C511" s="8" t="str">
        <f t="shared" si="21"/>
        <v>Morning</v>
      </c>
    </row>
    <row r="512" spans="1:3" x14ac:dyDescent="0.3">
      <c r="A512" s="8">
        <f t="shared" si="22"/>
        <v>511</v>
      </c>
      <c r="B512" s="27">
        <f t="shared" si="23"/>
        <v>0.35416666666666557</v>
      </c>
      <c r="C512" s="8" t="str">
        <f t="shared" si="21"/>
        <v>Morning</v>
      </c>
    </row>
    <row r="513" spans="1:3" x14ac:dyDescent="0.3">
      <c r="A513" s="8">
        <f t="shared" si="22"/>
        <v>512</v>
      </c>
      <c r="B513" s="27">
        <f t="shared" si="23"/>
        <v>0.35486111111111002</v>
      </c>
      <c r="C513" s="8" t="str">
        <f t="shared" si="21"/>
        <v>Morning</v>
      </c>
    </row>
    <row r="514" spans="1:3" x14ac:dyDescent="0.3">
      <c r="A514" s="8">
        <f t="shared" si="22"/>
        <v>513</v>
      </c>
      <c r="B514" s="27">
        <f t="shared" si="23"/>
        <v>0.35555555555555446</v>
      </c>
      <c r="C514" s="8" t="str">
        <f t="shared" si="21"/>
        <v>Morning</v>
      </c>
    </row>
    <row r="515" spans="1:3" x14ac:dyDescent="0.3">
      <c r="A515" s="8">
        <f t="shared" si="22"/>
        <v>514</v>
      </c>
      <c r="B515" s="27">
        <f t="shared" si="23"/>
        <v>0.3562499999999989</v>
      </c>
      <c r="C515" s="8" t="str">
        <f t="shared" ref="C515:C578" si="24">IF(AND(B515&gt;=TIME(5,0,0), B515&lt;TIME(12,0,0)), "Morning", IF(AND(B515&gt;=TIME(12,0,0), B515&lt;TIME(17,0,0)), "Afternoon", IF(AND(B515&gt;=TIME(17,0,0), B515&lt;TIME(21,0,0)), "Evening", "Night")))</f>
        <v>Morning</v>
      </c>
    </row>
    <row r="516" spans="1:3" x14ac:dyDescent="0.3">
      <c r="A516" s="8">
        <f t="shared" ref="A516:A579" si="25">A515+1</f>
        <v>515</v>
      </c>
      <c r="B516" s="27">
        <f t="shared" si="23"/>
        <v>0.35694444444444334</v>
      </c>
      <c r="C516" s="8" t="str">
        <f t="shared" si="24"/>
        <v>Morning</v>
      </c>
    </row>
    <row r="517" spans="1:3" x14ac:dyDescent="0.3">
      <c r="A517" s="8">
        <f t="shared" si="25"/>
        <v>516</v>
      </c>
      <c r="B517" s="27">
        <f t="shared" ref="B517:B580" si="26">B516+TIME(0,1,0)</f>
        <v>0.35763888888888778</v>
      </c>
      <c r="C517" s="8" t="str">
        <f t="shared" si="24"/>
        <v>Morning</v>
      </c>
    </row>
    <row r="518" spans="1:3" x14ac:dyDescent="0.3">
      <c r="A518" s="8">
        <f t="shared" si="25"/>
        <v>517</v>
      </c>
      <c r="B518" s="27">
        <f t="shared" si="26"/>
        <v>0.35833333333333223</v>
      </c>
      <c r="C518" s="8" t="str">
        <f t="shared" si="24"/>
        <v>Morning</v>
      </c>
    </row>
    <row r="519" spans="1:3" x14ac:dyDescent="0.3">
      <c r="A519" s="8">
        <f t="shared" si="25"/>
        <v>518</v>
      </c>
      <c r="B519" s="27">
        <f t="shared" si="26"/>
        <v>0.35902777777777667</v>
      </c>
      <c r="C519" s="8" t="str">
        <f t="shared" si="24"/>
        <v>Morning</v>
      </c>
    </row>
    <row r="520" spans="1:3" x14ac:dyDescent="0.3">
      <c r="A520" s="8">
        <f t="shared" si="25"/>
        <v>519</v>
      </c>
      <c r="B520" s="27">
        <f t="shared" si="26"/>
        <v>0.35972222222222111</v>
      </c>
      <c r="C520" s="8" t="str">
        <f t="shared" si="24"/>
        <v>Morning</v>
      </c>
    </row>
    <row r="521" spans="1:3" x14ac:dyDescent="0.3">
      <c r="A521" s="8">
        <f t="shared" si="25"/>
        <v>520</v>
      </c>
      <c r="B521" s="27">
        <f t="shared" si="26"/>
        <v>0.36041666666666555</v>
      </c>
      <c r="C521" s="8" t="str">
        <f t="shared" si="24"/>
        <v>Morning</v>
      </c>
    </row>
    <row r="522" spans="1:3" x14ac:dyDescent="0.3">
      <c r="A522" s="8">
        <f t="shared" si="25"/>
        <v>521</v>
      </c>
      <c r="B522" s="27">
        <f t="shared" si="26"/>
        <v>0.36111111111110999</v>
      </c>
      <c r="C522" s="8" t="str">
        <f t="shared" si="24"/>
        <v>Morning</v>
      </c>
    </row>
    <row r="523" spans="1:3" x14ac:dyDescent="0.3">
      <c r="A523" s="8">
        <f t="shared" si="25"/>
        <v>522</v>
      </c>
      <c r="B523" s="27">
        <f t="shared" si="26"/>
        <v>0.36180555555555444</v>
      </c>
      <c r="C523" s="8" t="str">
        <f t="shared" si="24"/>
        <v>Morning</v>
      </c>
    </row>
    <row r="524" spans="1:3" x14ac:dyDescent="0.3">
      <c r="A524" s="8">
        <f t="shared" si="25"/>
        <v>523</v>
      </c>
      <c r="B524" s="27">
        <f t="shared" si="26"/>
        <v>0.36249999999999888</v>
      </c>
      <c r="C524" s="8" t="str">
        <f t="shared" si="24"/>
        <v>Morning</v>
      </c>
    </row>
    <row r="525" spans="1:3" x14ac:dyDescent="0.3">
      <c r="A525" s="8">
        <f t="shared" si="25"/>
        <v>524</v>
      </c>
      <c r="B525" s="27">
        <f t="shared" si="26"/>
        <v>0.36319444444444332</v>
      </c>
      <c r="C525" s="8" t="str">
        <f t="shared" si="24"/>
        <v>Morning</v>
      </c>
    </row>
    <row r="526" spans="1:3" x14ac:dyDescent="0.3">
      <c r="A526" s="8">
        <f t="shared" si="25"/>
        <v>525</v>
      </c>
      <c r="B526" s="27">
        <f t="shared" si="26"/>
        <v>0.36388888888888776</v>
      </c>
      <c r="C526" s="8" t="str">
        <f t="shared" si="24"/>
        <v>Morning</v>
      </c>
    </row>
    <row r="527" spans="1:3" x14ac:dyDescent="0.3">
      <c r="A527" s="8">
        <f t="shared" si="25"/>
        <v>526</v>
      </c>
      <c r="B527" s="27">
        <f t="shared" si="26"/>
        <v>0.3645833333333322</v>
      </c>
      <c r="C527" s="8" t="str">
        <f t="shared" si="24"/>
        <v>Morning</v>
      </c>
    </row>
    <row r="528" spans="1:3" x14ac:dyDescent="0.3">
      <c r="A528" s="8">
        <f t="shared" si="25"/>
        <v>527</v>
      </c>
      <c r="B528" s="27">
        <f t="shared" si="26"/>
        <v>0.36527777777777665</v>
      </c>
      <c r="C528" s="8" t="str">
        <f t="shared" si="24"/>
        <v>Morning</v>
      </c>
    </row>
    <row r="529" spans="1:3" x14ac:dyDescent="0.3">
      <c r="A529" s="8">
        <f t="shared" si="25"/>
        <v>528</v>
      </c>
      <c r="B529" s="27">
        <f t="shared" si="26"/>
        <v>0.36597222222222109</v>
      </c>
      <c r="C529" s="8" t="str">
        <f t="shared" si="24"/>
        <v>Morning</v>
      </c>
    </row>
    <row r="530" spans="1:3" x14ac:dyDescent="0.3">
      <c r="A530" s="8">
        <f t="shared" si="25"/>
        <v>529</v>
      </c>
      <c r="B530" s="27">
        <f t="shared" si="26"/>
        <v>0.36666666666666553</v>
      </c>
      <c r="C530" s="8" t="str">
        <f t="shared" si="24"/>
        <v>Morning</v>
      </c>
    </row>
    <row r="531" spans="1:3" x14ac:dyDescent="0.3">
      <c r="A531" s="8">
        <f t="shared" si="25"/>
        <v>530</v>
      </c>
      <c r="B531" s="27">
        <f t="shared" si="26"/>
        <v>0.36736111111110997</v>
      </c>
      <c r="C531" s="8" t="str">
        <f t="shared" si="24"/>
        <v>Morning</v>
      </c>
    </row>
    <row r="532" spans="1:3" x14ac:dyDescent="0.3">
      <c r="A532" s="8">
        <f t="shared" si="25"/>
        <v>531</v>
      </c>
      <c r="B532" s="27">
        <f t="shared" si="26"/>
        <v>0.36805555555555441</v>
      </c>
      <c r="C532" s="8" t="str">
        <f t="shared" si="24"/>
        <v>Morning</v>
      </c>
    </row>
    <row r="533" spans="1:3" x14ac:dyDescent="0.3">
      <c r="A533" s="8">
        <f t="shared" si="25"/>
        <v>532</v>
      </c>
      <c r="B533" s="27">
        <f t="shared" si="26"/>
        <v>0.36874999999999886</v>
      </c>
      <c r="C533" s="8" t="str">
        <f t="shared" si="24"/>
        <v>Morning</v>
      </c>
    </row>
    <row r="534" spans="1:3" x14ac:dyDescent="0.3">
      <c r="A534" s="8">
        <f t="shared" si="25"/>
        <v>533</v>
      </c>
      <c r="B534" s="27">
        <f t="shared" si="26"/>
        <v>0.3694444444444433</v>
      </c>
      <c r="C534" s="8" t="str">
        <f t="shared" si="24"/>
        <v>Morning</v>
      </c>
    </row>
    <row r="535" spans="1:3" x14ac:dyDescent="0.3">
      <c r="A535" s="8">
        <f t="shared" si="25"/>
        <v>534</v>
      </c>
      <c r="B535" s="27">
        <f t="shared" si="26"/>
        <v>0.37013888888888774</v>
      </c>
      <c r="C535" s="8" t="str">
        <f t="shared" si="24"/>
        <v>Morning</v>
      </c>
    </row>
    <row r="536" spans="1:3" x14ac:dyDescent="0.3">
      <c r="A536" s="8">
        <f t="shared" si="25"/>
        <v>535</v>
      </c>
      <c r="B536" s="27">
        <f t="shared" si="26"/>
        <v>0.37083333333333218</v>
      </c>
      <c r="C536" s="8" t="str">
        <f t="shared" si="24"/>
        <v>Morning</v>
      </c>
    </row>
    <row r="537" spans="1:3" x14ac:dyDescent="0.3">
      <c r="A537" s="8">
        <f t="shared" si="25"/>
        <v>536</v>
      </c>
      <c r="B537" s="27">
        <f t="shared" si="26"/>
        <v>0.37152777777777662</v>
      </c>
      <c r="C537" s="8" t="str">
        <f t="shared" si="24"/>
        <v>Morning</v>
      </c>
    </row>
    <row r="538" spans="1:3" x14ac:dyDescent="0.3">
      <c r="A538" s="8">
        <f t="shared" si="25"/>
        <v>537</v>
      </c>
      <c r="B538" s="27">
        <f t="shared" si="26"/>
        <v>0.37222222222222107</v>
      </c>
      <c r="C538" s="8" t="str">
        <f t="shared" si="24"/>
        <v>Morning</v>
      </c>
    </row>
    <row r="539" spans="1:3" x14ac:dyDescent="0.3">
      <c r="A539" s="8">
        <f t="shared" si="25"/>
        <v>538</v>
      </c>
      <c r="B539" s="27">
        <f t="shared" si="26"/>
        <v>0.37291666666666551</v>
      </c>
      <c r="C539" s="8" t="str">
        <f t="shared" si="24"/>
        <v>Morning</v>
      </c>
    </row>
    <row r="540" spans="1:3" x14ac:dyDescent="0.3">
      <c r="A540" s="8">
        <f t="shared" si="25"/>
        <v>539</v>
      </c>
      <c r="B540" s="27">
        <f t="shared" si="26"/>
        <v>0.37361111111110995</v>
      </c>
      <c r="C540" s="8" t="str">
        <f t="shared" si="24"/>
        <v>Morning</v>
      </c>
    </row>
    <row r="541" spans="1:3" x14ac:dyDescent="0.3">
      <c r="A541" s="8">
        <f t="shared" si="25"/>
        <v>540</v>
      </c>
      <c r="B541" s="27">
        <f t="shared" si="26"/>
        <v>0.37430555555555439</v>
      </c>
      <c r="C541" s="8" t="str">
        <f t="shared" si="24"/>
        <v>Morning</v>
      </c>
    </row>
    <row r="542" spans="1:3" x14ac:dyDescent="0.3">
      <c r="A542" s="8">
        <f t="shared" si="25"/>
        <v>541</v>
      </c>
      <c r="B542" s="27">
        <f t="shared" si="26"/>
        <v>0.37499999999999883</v>
      </c>
      <c r="C542" s="8" t="str">
        <f t="shared" si="24"/>
        <v>Morning</v>
      </c>
    </row>
    <row r="543" spans="1:3" x14ac:dyDescent="0.3">
      <c r="A543" s="8">
        <f t="shared" si="25"/>
        <v>542</v>
      </c>
      <c r="B543" s="27">
        <f t="shared" si="26"/>
        <v>0.37569444444444328</v>
      </c>
      <c r="C543" s="8" t="str">
        <f t="shared" si="24"/>
        <v>Morning</v>
      </c>
    </row>
    <row r="544" spans="1:3" x14ac:dyDescent="0.3">
      <c r="A544" s="8">
        <f t="shared" si="25"/>
        <v>543</v>
      </c>
      <c r="B544" s="27">
        <f t="shared" si="26"/>
        <v>0.37638888888888772</v>
      </c>
      <c r="C544" s="8" t="str">
        <f t="shared" si="24"/>
        <v>Morning</v>
      </c>
    </row>
    <row r="545" spans="1:3" x14ac:dyDescent="0.3">
      <c r="A545" s="8">
        <f t="shared" si="25"/>
        <v>544</v>
      </c>
      <c r="B545" s="27">
        <f t="shared" si="26"/>
        <v>0.37708333333333216</v>
      </c>
      <c r="C545" s="8" t="str">
        <f t="shared" si="24"/>
        <v>Morning</v>
      </c>
    </row>
    <row r="546" spans="1:3" x14ac:dyDescent="0.3">
      <c r="A546" s="8">
        <f t="shared" si="25"/>
        <v>545</v>
      </c>
      <c r="B546" s="27">
        <f t="shared" si="26"/>
        <v>0.3777777777777766</v>
      </c>
      <c r="C546" s="8" t="str">
        <f t="shared" si="24"/>
        <v>Morning</v>
      </c>
    </row>
    <row r="547" spans="1:3" x14ac:dyDescent="0.3">
      <c r="A547" s="8">
        <f t="shared" si="25"/>
        <v>546</v>
      </c>
      <c r="B547" s="27">
        <f t="shared" si="26"/>
        <v>0.37847222222222104</v>
      </c>
      <c r="C547" s="8" t="str">
        <f t="shared" si="24"/>
        <v>Morning</v>
      </c>
    </row>
    <row r="548" spans="1:3" x14ac:dyDescent="0.3">
      <c r="A548" s="8">
        <f t="shared" si="25"/>
        <v>547</v>
      </c>
      <c r="B548" s="27">
        <f t="shared" si="26"/>
        <v>0.37916666666666549</v>
      </c>
      <c r="C548" s="8" t="str">
        <f t="shared" si="24"/>
        <v>Morning</v>
      </c>
    </row>
    <row r="549" spans="1:3" x14ac:dyDescent="0.3">
      <c r="A549" s="8">
        <f t="shared" si="25"/>
        <v>548</v>
      </c>
      <c r="B549" s="27">
        <f t="shared" si="26"/>
        <v>0.37986111111110993</v>
      </c>
      <c r="C549" s="8" t="str">
        <f t="shared" si="24"/>
        <v>Morning</v>
      </c>
    </row>
    <row r="550" spans="1:3" x14ac:dyDescent="0.3">
      <c r="A550" s="8">
        <f t="shared" si="25"/>
        <v>549</v>
      </c>
      <c r="B550" s="27">
        <f t="shared" si="26"/>
        <v>0.38055555555555437</v>
      </c>
      <c r="C550" s="8" t="str">
        <f t="shared" si="24"/>
        <v>Morning</v>
      </c>
    </row>
    <row r="551" spans="1:3" x14ac:dyDescent="0.3">
      <c r="A551" s="8">
        <f t="shared" si="25"/>
        <v>550</v>
      </c>
      <c r="B551" s="27">
        <f t="shared" si="26"/>
        <v>0.38124999999999881</v>
      </c>
      <c r="C551" s="8" t="str">
        <f t="shared" si="24"/>
        <v>Morning</v>
      </c>
    </row>
    <row r="552" spans="1:3" x14ac:dyDescent="0.3">
      <c r="A552" s="8">
        <f t="shared" si="25"/>
        <v>551</v>
      </c>
      <c r="B552" s="27">
        <f t="shared" si="26"/>
        <v>0.38194444444444325</v>
      </c>
      <c r="C552" s="8" t="str">
        <f t="shared" si="24"/>
        <v>Morning</v>
      </c>
    </row>
    <row r="553" spans="1:3" x14ac:dyDescent="0.3">
      <c r="A553" s="8">
        <f t="shared" si="25"/>
        <v>552</v>
      </c>
      <c r="B553" s="27">
        <f t="shared" si="26"/>
        <v>0.3826388888888877</v>
      </c>
      <c r="C553" s="8" t="str">
        <f t="shared" si="24"/>
        <v>Morning</v>
      </c>
    </row>
    <row r="554" spans="1:3" x14ac:dyDescent="0.3">
      <c r="A554" s="8">
        <f t="shared" si="25"/>
        <v>553</v>
      </c>
      <c r="B554" s="27">
        <f t="shared" si="26"/>
        <v>0.38333333333333214</v>
      </c>
      <c r="C554" s="8" t="str">
        <f t="shared" si="24"/>
        <v>Morning</v>
      </c>
    </row>
    <row r="555" spans="1:3" x14ac:dyDescent="0.3">
      <c r="A555" s="8">
        <f t="shared" si="25"/>
        <v>554</v>
      </c>
      <c r="B555" s="27">
        <f t="shared" si="26"/>
        <v>0.38402777777777658</v>
      </c>
      <c r="C555" s="8" t="str">
        <f t="shared" si="24"/>
        <v>Morning</v>
      </c>
    </row>
    <row r="556" spans="1:3" x14ac:dyDescent="0.3">
      <c r="A556" s="8">
        <f t="shared" si="25"/>
        <v>555</v>
      </c>
      <c r="B556" s="27">
        <f t="shared" si="26"/>
        <v>0.38472222222222102</v>
      </c>
      <c r="C556" s="8" t="str">
        <f t="shared" si="24"/>
        <v>Morning</v>
      </c>
    </row>
    <row r="557" spans="1:3" x14ac:dyDescent="0.3">
      <c r="A557" s="8">
        <f t="shared" si="25"/>
        <v>556</v>
      </c>
      <c r="B557" s="27">
        <f t="shared" si="26"/>
        <v>0.38541666666666546</v>
      </c>
      <c r="C557" s="8" t="str">
        <f t="shared" si="24"/>
        <v>Morning</v>
      </c>
    </row>
    <row r="558" spans="1:3" x14ac:dyDescent="0.3">
      <c r="A558" s="8">
        <f t="shared" si="25"/>
        <v>557</v>
      </c>
      <c r="B558" s="27">
        <f t="shared" si="26"/>
        <v>0.38611111111110991</v>
      </c>
      <c r="C558" s="8" t="str">
        <f t="shared" si="24"/>
        <v>Morning</v>
      </c>
    </row>
    <row r="559" spans="1:3" x14ac:dyDescent="0.3">
      <c r="A559" s="8">
        <f t="shared" si="25"/>
        <v>558</v>
      </c>
      <c r="B559" s="27">
        <f t="shared" si="26"/>
        <v>0.38680555555555435</v>
      </c>
      <c r="C559" s="8" t="str">
        <f t="shared" si="24"/>
        <v>Morning</v>
      </c>
    </row>
    <row r="560" spans="1:3" x14ac:dyDescent="0.3">
      <c r="A560" s="8">
        <f t="shared" si="25"/>
        <v>559</v>
      </c>
      <c r="B560" s="27">
        <f t="shared" si="26"/>
        <v>0.38749999999999879</v>
      </c>
      <c r="C560" s="8" t="str">
        <f t="shared" si="24"/>
        <v>Morning</v>
      </c>
    </row>
    <row r="561" spans="1:3" x14ac:dyDescent="0.3">
      <c r="A561" s="8">
        <f t="shared" si="25"/>
        <v>560</v>
      </c>
      <c r="B561" s="27">
        <f t="shared" si="26"/>
        <v>0.38819444444444323</v>
      </c>
      <c r="C561" s="8" t="str">
        <f t="shared" si="24"/>
        <v>Morning</v>
      </c>
    </row>
    <row r="562" spans="1:3" x14ac:dyDescent="0.3">
      <c r="A562" s="8">
        <f t="shared" si="25"/>
        <v>561</v>
      </c>
      <c r="B562" s="27">
        <f t="shared" si="26"/>
        <v>0.38888888888888767</v>
      </c>
      <c r="C562" s="8" t="str">
        <f t="shared" si="24"/>
        <v>Morning</v>
      </c>
    </row>
    <row r="563" spans="1:3" x14ac:dyDescent="0.3">
      <c r="A563" s="8">
        <f t="shared" si="25"/>
        <v>562</v>
      </c>
      <c r="B563" s="27">
        <f t="shared" si="26"/>
        <v>0.38958333333333212</v>
      </c>
      <c r="C563" s="8" t="str">
        <f t="shared" si="24"/>
        <v>Morning</v>
      </c>
    </row>
    <row r="564" spans="1:3" x14ac:dyDescent="0.3">
      <c r="A564" s="8">
        <f t="shared" si="25"/>
        <v>563</v>
      </c>
      <c r="B564" s="27">
        <f t="shared" si="26"/>
        <v>0.39027777777777656</v>
      </c>
      <c r="C564" s="8" t="str">
        <f t="shared" si="24"/>
        <v>Morning</v>
      </c>
    </row>
    <row r="565" spans="1:3" x14ac:dyDescent="0.3">
      <c r="A565" s="8">
        <f t="shared" si="25"/>
        <v>564</v>
      </c>
      <c r="B565" s="27">
        <f t="shared" si="26"/>
        <v>0.390972222222221</v>
      </c>
      <c r="C565" s="8" t="str">
        <f t="shared" si="24"/>
        <v>Morning</v>
      </c>
    </row>
    <row r="566" spans="1:3" x14ac:dyDescent="0.3">
      <c r="A566" s="8">
        <f t="shared" si="25"/>
        <v>565</v>
      </c>
      <c r="B566" s="27">
        <f t="shared" si="26"/>
        <v>0.39166666666666544</v>
      </c>
      <c r="C566" s="8" t="str">
        <f t="shared" si="24"/>
        <v>Morning</v>
      </c>
    </row>
    <row r="567" spans="1:3" x14ac:dyDescent="0.3">
      <c r="A567" s="8">
        <f t="shared" si="25"/>
        <v>566</v>
      </c>
      <c r="B567" s="27">
        <f t="shared" si="26"/>
        <v>0.39236111111110988</v>
      </c>
      <c r="C567" s="8" t="str">
        <f t="shared" si="24"/>
        <v>Morning</v>
      </c>
    </row>
    <row r="568" spans="1:3" x14ac:dyDescent="0.3">
      <c r="A568" s="8">
        <f t="shared" si="25"/>
        <v>567</v>
      </c>
      <c r="B568" s="27">
        <f t="shared" si="26"/>
        <v>0.39305555555555433</v>
      </c>
      <c r="C568" s="8" t="str">
        <f t="shared" si="24"/>
        <v>Morning</v>
      </c>
    </row>
    <row r="569" spans="1:3" x14ac:dyDescent="0.3">
      <c r="A569" s="8">
        <f t="shared" si="25"/>
        <v>568</v>
      </c>
      <c r="B569" s="27">
        <f t="shared" si="26"/>
        <v>0.39374999999999877</v>
      </c>
      <c r="C569" s="8" t="str">
        <f t="shared" si="24"/>
        <v>Morning</v>
      </c>
    </row>
    <row r="570" spans="1:3" x14ac:dyDescent="0.3">
      <c r="A570" s="8">
        <f t="shared" si="25"/>
        <v>569</v>
      </c>
      <c r="B570" s="27">
        <f t="shared" si="26"/>
        <v>0.39444444444444321</v>
      </c>
      <c r="C570" s="8" t="str">
        <f t="shared" si="24"/>
        <v>Morning</v>
      </c>
    </row>
    <row r="571" spans="1:3" x14ac:dyDescent="0.3">
      <c r="A571" s="8">
        <f t="shared" si="25"/>
        <v>570</v>
      </c>
      <c r="B571" s="27">
        <f t="shared" si="26"/>
        <v>0.39513888888888765</v>
      </c>
      <c r="C571" s="8" t="str">
        <f t="shared" si="24"/>
        <v>Morning</v>
      </c>
    </row>
    <row r="572" spans="1:3" x14ac:dyDescent="0.3">
      <c r="A572" s="8">
        <f t="shared" si="25"/>
        <v>571</v>
      </c>
      <c r="B572" s="27">
        <f t="shared" si="26"/>
        <v>0.39583333333333209</v>
      </c>
      <c r="C572" s="8" t="str">
        <f t="shared" si="24"/>
        <v>Morning</v>
      </c>
    </row>
    <row r="573" spans="1:3" x14ac:dyDescent="0.3">
      <c r="A573" s="8">
        <f t="shared" si="25"/>
        <v>572</v>
      </c>
      <c r="B573" s="27">
        <f t="shared" si="26"/>
        <v>0.39652777777777654</v>
      </c>
      <c r="C573" s="8" t="str">
        <f t="shared" si="24"/>
        <v>Morning</v>
      </c>
    </row>
    <row r="574" spans="1:3" x14ac:dyDescent="0.3">
      <c r="A574" s="8">
        <f t="shared" si="25"/>
        <v>573</v>
      </c>
      <c r="B574" s="27">
        <f t="shared" si="26"/>
        <v>0.39722222222222098</v>
      </c>
      <c r="C574" s="8" t="str">
        <f t="shared" si="24"/>
        <v>Morning</v>
      </c>
    </row>
    <row r="575" spans="1:3" x14ac:dyDescent="0.3">
      <c r="A575" s="8">
        <f t="shared" si="25"/>
        <v>574</v>
      </c>
      <c r="B575" s="27">
        <f t="shared" si="26"/>
        <v>0.39791666666666542</v>
      </c>
      <c r="C575" s="8" t="str">
        <f t="shared" si="24"/>
        <v>Morning</v>
      </c>
    </row>
    <row r="576" spans="1:3" x14ac:dyDescent="0.3">
      <c r="A576" s="8">
        <f t="shared" si="25"/>
        <v>575</v>
      </c>
      <c r="B576" s="27">
        <f t="shared" si="26"/>
        <v>0.39861111111110986</v>
      </c>
      <c r="C576" s="8" t="str">
        <f t="shared" si="24"/>
        <v>Morning</v>
      </c>
    </row>
    <row r="577" spans="1:3" x14ac:dyDescent="0.3">
      <c r="A577" s="8">
        <f t="shared" si="25"/>
        <v>576</v>
      </c>
      <c r="B577" s="27">
        <f t="shared" si="26"/>
        <v>0.3993055555555543</v>
      </c>
      <c r="C577" s="8" t="str">
        <f t="shared" si="24"/>
        <v>Morning</v>
      </c>
    </row>
    <row r="578" spans="1:3" x14ac:dyDescent="0.3">
      <c r="A578" s="8">
        <f t="shared" si="25"/>
        <v>577</v>
      </c>
      <c r="B578" s="27">
        <f t="shared" si="26"/>
        <v>0.39999999999999875</v>
      </c>
      <c r="C578" s="8" t="str">
        <f t="shared" si="24"/>
        <v>Morning</v>
      </c>
    </row>
    <row r="579" spans="1:3" x14ac:dyDescent="0.3">
      <c r="A579" s="8">
        <f t="shared" si="25"/>
        <v>578</v>
      </c>
      <c r="B579" s="27">
        <f t="shared" si="26"/>
        <v>0.40069444444444319</v>
      </c>
      <c r="C579" s="8" t="str">
        <f t="shared" ref="C579:C642" si="27">IF(AND(B579&gt;=TIME(5,0,0), B579&lt;TIME(12,0,0)), "Morning", IF(AND(B579&gt;=TIME(12,0,0), B579&lt;TIME(17,0,0)), "Afternoon", IF(AND(B579&gt;=TIME(17,0,0), B579&lt;TIME(21,0,0)), "Evening", "Night")))</f>
        <v>Morning</v>
      </c>
    </row>
    <row r="580" spans="1:3" x14ac:dyDescent="0.3">
      <c r="A580" s="8">
        <f t="shared" ref="A580:A643" si="28">A579+1</f>
        <v>579</v>
      </c>
      <c r="B580" s="27">
        <f t="shared" si="26"/>
        <v>0.40138888888888763</v>
      </c>
      <c r="C580" s="8" t="str">
        <f t="shared" si="27"/>
        <v>Morning</v>
      </c>
    </row>
    <row r="581" spans="1:3" x14ac:dyDescent="0.3">
      <c r="A581" s="8">
        <f t="shared" si="28"/>
        <v>580</v>
      </c>
      <c r="B581" s="27">
        <f t="shared" ref="B581:B644" si="29">B580+TIME(0,1,0)</f>
        <v>0.40208333333333207</v>
      </c>
      <c r="C581" s="8" t="str">
        <f t="shared" si="27"/>
        <v>Morning</v>
      </c>
    </row>
    <row r="582" spans="1:3" x14ac:dyDescent="0.3">
      <c r="A582" s="8">
        <f t="shared" si="28"/>
        <v>581</v>
      </c>
      <c r="B582" s="27">
        <f t="shared" si="29"/>
        <v>0.40277777777777651</v>
      </c>
      <c r="C582" s="8" t="str">
        <f t="shared" si="27"/>
        <v>Morning</v>
      </c>
    </row>
    <row r="583" spans="1:3" x14ac:dyDescent="0.3">
      <c r="A583" s="8">
        <f t="shared" si="28"/>
        <v>582</v>
      </c>
      <c r="B583" s="27">
        <f t="shared" si="29"/>
        <v>0.40347222222222096</v>
      </c>
      <c r="C583" s="8" t="str">
        <f t="shared" si="27"/>
        <v>Morning</v>
      </c>
    </row>
    <row r="584" spans="1:3" x14ac:dyDescent="0.3">
      <c r="A584" s="8">
        <f t="shared" si="28"/>
        <v>583</v>
      </c>
      <c r="B584" s="27">
        <f t="shared" si="29"/>
        <v>0.4041666666666654</v>
      </c>
      <c r="C584" s="8" t="str">
        <f t="shared" si="27"/>
        <v>Morning</v>
      </c>
    </row>
    <row r="585" spans="1:3" x14ac:dyDescent="0.3">
      <c r="A585" s="8">
        <f t="shared" si="28"/>
        <v>584</v>
      </c>
      <c r="B585" s="27">
        <f t="shared" si="29"/>
        <v>0.40486111111110984</v>
      </c>
      <c r="C585" s="8" t="str">
        <f t="shared" si="27"/>
        <v>Morning</v>
      </c>
    </row>
    <row r="586" spans="1:3" x14ac:dyDescent="0.3">
      <c r="A586" s="8">
        <f t="shared" si="28"/>
        <v>585</v>
      </c>
      <c r="B586" s="27">
        <f t="shared" si="29"/>
        <v>0.40555555555555428</v>
      </c>
      <c r="C586" s="8" t="str">
        <f t="shared" si="27"/>
        <v>Morning</v>
      </c>
    </row>
    <row r="587" spans="1:3" x14ac:dyDescent="0.3">
      <c r="A587" s="8">
        <f t="shared" si="28"/>
        <v>586</v>
      </c>
      <c r="B587" s="27">
        <f t="shared" si="29"/>
        <v>0.40624999999999872</v>
      </c>
      <c r="C587" s="8" t="str">
        <f t="shared" si="27"/>
        <v>Morning</v>
      </c>
    </row>
    <row r="588" spans="1:3" x14ac:dyDescent="0.3">
      <c r="A588" s="8">
        <f t="shared" si="28"/>
        <v>587</v>
      </c>
      <c r="B588" s="27">
        <f t="shared" si="29"/>
        <v>0.40694444444444317</v>
      </c>
      <c r="C588" s="8" t="str">
        <f t="shared" si="27"/>
        <v>Morning</v>
      </c>
    </row>
    <row r="589" spans="1:3" x14ac:dyDescent="0.3">
      <c r="A589" s="8">
        <f t="shared" si="28"/>
        <v>588</v>
      </c>
      <c r="B589" s="27">
        <f t="shared" si="29"/>
        <v>0.40763888888888761</v>
      </c>
      <c r="C589" s="8" t="str">
        <f t="shared" si="27"/>
        <v>Morning</v>
      </c>
    </row>
    <row r="590" spans="1:3" x14ac:dyDescent="0.3">
      <c r="A590" s="8">
        <f t="shared" si="28"/>
        <v>589</v>
      </c>
      <c r="B590" s="27">
        <f t="shared" si="29"/>
        <v>0.40833333333333205</v>
      </c>
      <c r="C590" s="8" t="str">
        <f t="shared" si="27"/>
        <v>Morning</v>
      </c>
    </row>
    <row r="591" spans="1:3" x14ac:dyDescent="0.3">
      <c r="A591" s="8">
        <f t="shared" si="28"/>
        <v>590</v>
      </c>
      <c r="B591" s="27">
        <f t="shared" si="29"/>
        <v>0.40902777777777649</v>
      </c>
      <c r="C591" s="8" t="str">
        <f t="shared" si="27"/>
        <v>Morning</v>
      </c>
    </row>
    <row r="592" spans="1:3" x14ac:dyDescent="0.3">
      <c r="A592" s="8">
        <f t="shared" si="28"/>
        <v>591</v>
      </c>
      <c r="B592" s="27">
        <f t="shared" si="29"/>
        <v>0.40972222222222093</v>
      </c>
      <c r="C592" s="8" t="str">
        <f t="shared" si="27"/>
        <v>Morning</v>
      </c>
    </row>
    <row r="593" spans="1:3" x14ac:dyDescent="0.3">
      <c r="A593" s="8">
        <f t="shared" si="28"/>
        <v>592</v>
      </c>
      <c r="B593" s="27">
        <f t="shared" si="29"/>
        <v>0.41041666666666538</v>
      </c>
      <c r="C593" s="8" t="str">
        <f t="shared" si="27"/>
        <v>Morning</v>
      </c>
    </row>
    <row r="594" spans="1:3" x14ac:dyDescent="0.3">
      <c r="A594" s="8">
        <f t="shared" si="28"/>
        <v>593</v>
      </c>
      <c r="B594" s="27">
        <f t="shared" si="29"/>
        <v>0.41111111111110982</v>
      </c>
      <c r="C594" s="8" t="str">
        <f t="shared" si="27"/>
        <v>Morning</v>
      </c>
    </row>
    <row r="595" spans="1:3" x14ac:dyDescent="0.3">
      <c r="A595" s="8">
        <f t="shared" si="28"/>
        <v>594</v>
      </c>
      <c r="B595" s="27">
        <f t="shared" si="29"/>
        <v>0.41180555555555426</v>
      </c>
      <c r="C595" s="8" t="str">
        <f t="shared" si="27"/>
        <v>Morning</v>
      </c>
    </row>
    <row r="596" spans="1:3" x14ac:dyDescent="0.3">
      <c r="A596" s="8">
        <f t="shared" si="28"/>
        <v>595</v>
      </c>
      <c r="B596" s="27">
        <f t="shared" si="29"/>
        <v>0.4124999999999987</v>
      </c>
      <c r="C596" s="8" t="str">
        <f t="shared" si="27"/>
        <v>Morning</v>
      </c>
    </row>
    <row r="597" spans="1:3" x14ac:dyDescent="0.3">
      <c r="A597" s="8">
        <f t="shared" si="28"/>
        <v>596</v>
      </c>
      <c r="B597" s="27">
        <f t="shared" si="29"/>
        <v>0.41319444444444314</v>
      </c>
      <c r="C597" s="8" t="str">
        <f t="shared" si="27"/>
        <v>Morning</v>
      </c>
    </row>
    <row r="598" spans="1:3" x14ac:dyDescent="0.3">
      <c r="A598" s="8">
        <f t="shared" si="28"/>
        <v>597</v>
      </c>
      <c r="B598" s="27">
        <f t="shared" si="29"/>
        <v>0.41388888888888758</v>
      </c>
      <c r="C598" s="8" t="str">
        <f t="shared" si="27"/>
        <v>Morning</v>
      </c>
    </row>
    <row r="599" spans="1:3" x14ac:dyDescent="0.3">
      <c r="A599" s="8">
        <f t="shared" si="28"/>
        <v>598</v>
      </c>
      <c r="B599" s="27">
        <f t="shared" si="29"/>
        <v>0.41458333333333203</v>
      </c>
      <c r="C599" s="8" t="str">
        <f t="shared" si="27"/>
        <v>Morning</v>
      </c>
    </row>
    <row r="600" spans="1:3" x14ac:dyDescent="0.3">
      <c r="A600" s="8">
        <f t="shared" si="28"/>
        <v>599</v>
      </c>
      <c r="B600" s="27">
        <f t="shared" si="29"/>
        <v>0.41527777777777647</v>
      </c>
      <c r="C600" s="8" t="str">
        <f t="shared" si="27"/>
        <v>Morning</v>
      </c>
    </row>
    <row r="601" spans="1:3" x14ac:dyDescent="0.3">
      <c r="A601" s="8">
        <f t="shared" si="28"/>
        <v>600</v>
      </c>
      <c r="B601" s="27">
        <f t="shared" si="29"/>
        <v>0.41597222222222091</v>
      </c>
      <c r="C601" s="8" t="str">
        <f t="shared" si="27"/>
        <v>Morning</v>
      </c>
    </row>
    <row r="602" spans="1:3" x14ac:dyDescent="0.3">
      <c r="A602" s="8">
        <f t="shared" si="28"/>
        <v>601</v>
      </c>
      <c r="B602" s="27">
        <f t="shared" si="29"/>
        <v>0.41666666666666535</v>
      </c>
      <c r="C602" s="8" t="str">
        <f t="shared" si="27"/>
        <v>Morning</v>
      </c>
    </row>
    <row r="603" spans="1:3" x14ac:dyDescent="0.3">
      <c r="A603" s="8">
        <f t="shared" si="28"/>
        <v>602</v>
      </c>
      <c r="B603" s="27">
        <f t="shared" si="29"/>
        <v>0.41736111111110979</v>
      </c>
      <c r="C603" s="8" t="str">
        <f t="shared" si="27"/>
        <v>Morning</v>
      </c>
    </row>
    <row r="604" spans="1:3" x14ac:dyDescent="0.3">
      <c r="A604" s="8">
        <f t="shared" si="28"/>
        <v>603</v>
      </c>
      <c r="B604" s="27">
        <f t="shared" si="29"/>
        <v>0.41805555555555424</v>
      </c>
      <c r="C604" s="8" t="str">
        <f t="shared" si="27"/>
        <v>Morning</v>
      </c>
    </row>
    <row r="605" spans="1:3" x14ac:dyDescent="0.3">
      <c r="A605" s="8">
        <f t="shared" si="28"/>
        <v>604</v>
      </c>
      <c r="B605" s="27">
        <f t="shared" si="29"/>
        <v>0.41874999999999868</v>
      </c>
      <c r="C605" s="8" t="str">
        <f t="shared" si="27"/>
        <v>Morning</v>
      </c>
    </row>
    <row r="606" spans="1:3" x14ac:dyDescent="0.3">
      <c r="A606" s="8">
        <f t="shared" si="28"/>
        <v>605</v>
      </c>
      <c r="B606" s="27">
        <f t="shared" si="29"/>
        <v>0.41944444444444312</v>
      </c>
      <c r="C606" s="8" t="str">
        <f t="shared" si="27"/>
        <v>Morning</v>
      </c>
    </row>
    <row r="607" spans="1:3" x14ac:dyDescent="0.3">
      <c r="A607" s="8">
        <f t="shared" si="28"/>
        <v>606</v>
      </c>
      <c r="B607" s="27">
        <f t="shared" si="29"/>
        <v>0.42013888888888756</v>
      </c>
      <c r="C607" s="8" t="str">
        <f t="shared" si="27"/>
        <v>Morning</v>
      </c>
    </row>
    <row r="608" spans="1:3" x14ac:dyDescent="0.3">
      <c r="A608" s="8">
        <f t="shared" si="28"/>
        <v>607</v>
      </c>
      <c r="B608" s="27">
        <f t="shared" si="29"/>
        <v>0.420833333333332</v>
      </c>
      <c r="C608" s="8" t="str">
        <f t="shared" si="27"/>
        <v>Morning</v>
      </c>
    </row>
    <row r="609" spans="1:3" x14ac:dyDescent="0.3">
      <c r="A609" s="8">
        <f t="shared" si="28"/>
        <v>608</v>
      </c>
      <c r="B609" s="27">
        <f t="shared" si="29"/>
        <v>0.42152777777777645</v>
      </c>
      <c r="C609" s="8" t="str">
        <f t="shared" si="27"/>
        <v>Morning</v>
      </c>
    </row>
    <row r="610" spans="1:3" x14ac:dyDescent="0.3">
      <c r="A610" s="8">
        <f t="shared" si="28"/>
        <v>609</v>
      </c>
      <c r="B610" s="27">
        <f t="shared" si="29"/>
        <v>0.42222222222222089</v>
      </c>
      <c r="C610" s="8" t="str">
        <f t="shared" si="27"/>
        <v>Morning</v>
      </c>
    </row>
    <row r="611" spans="1:3" x14ac:dyDescent="0.3">
      <c r="A611" s="8">
        <f t="shared" si="28"/>
        <v>610</v>
      </c>
      <c r="B611" s="27">
        <f t="shared" si="29"/>
        <v>0.42291666666666533</v>
      </c>
      <c r="C611" s="8" t="str">
        <f t="shared" si="27"/>
        <v>Morning</v>
      </c>
    </row>
    <row r="612" spans="1:3" x14ac:dyDescent="0.3">
      <c r="A612" s="8">
        <f t="shared" si="28"/>
        <v>611</v>
      </c>
      <c r="B612" s="27">
        <f t="shared" si="29"/>
        <v>0.42361111111110977</v>
      </c>
      <c r="C612" s="8" t="str">
        <f t="shared" si="27"/>
        <v>Morning</v>
      </c>
    </row>
    <row r="613" spans="1:3" x14ac:dyDescent="0.3">
      <c r="A613" s="8">
        <f t="shared" si="28"/>
        <v>612</v>
      </c>
      <c r="B613" s="27">
        <f t="shared" si="29"/>
        <v>0.42430555555555421</v>
      </c>
      <c r="C613" s="8" t="str">
        <f t="shared" si="27"/>
        <v>Morning</v>
      </c>
    </row>
    <row r="614" spans="1:3" x14ac:dyDescent="0.3">
      <c r="A614" s="8">
        <f t="shared" si="28"/>
        <v>613</v>
      </c>
      <c r="B614" s="27">
        <f t="shared" si="29"/>
        <v>0.42499999999999866</v>
      </c>
      <c r="C614" s="8" t="str">
        <f t="shared" si="27"/>
        <v>Morning</v>
      </c>
    </row>
    <row r="615" spans="1:3" x14ac:dyDescent="0.3">
      <c r="A615" s="8">
        <f t="shared" si="28"/>
        <v>614</v>
      </c>
      <c r="B615" s="27">
        <f t="shared" si="29"/>
        <v>0.4256944444444431</v>
      </c>
      <c r="C615" s="8" t="str">
        <f t="shared" si="27"/>
        <v>Morning</v>
      </c>
    </row>
    <row r="616" spans="1:3" x14ac:dyDescent="0.3">
      <c r="A616" s="8">
        <f t="shared" si="28"/>
        <v>615</v>
      </c>
      <c r="B616" s="27">
        <f t="shared" si="29"/>
        <v>0.42638888888888754</v>
      </c>
      <c r="C616" s="8" t="str">
        <f t="shared" si="27"/>
        <v>Morning</v>
      </c>
    </row>
    <row r="617" spans="1:3" x14ac:dyDescent="0.3">
      <c r="A617" s="8">
        <f t="shared" si="28"/>
        <v>616</v>
      </c>
      <c r="B617" s="27">
        <f t="shared" si="29"/>
        <v>0.42708333333333198</v>
      </c>
      <c r="C617" s="8" t="str">
        <f t="shared" si="27"/>
        <v>Morning</v>
      </c>
    </row>
    <row r="618" spans="1:3" x14ac:dyDescent="0.3">
      <c r="A618" s="8">
        <f t="shared" si="28"/>
        <v>617</v>
      </c>
      <c r="B618" s="27">
        <f t="shared" si="29"/>
        <v>0.42777777777777642</v>
      </c>
      <c r="C618" s="8" t="str">
        <f t="shared" si="27"/>
        <v>Morning</v>
      </c>
    </row>
    <row r="619" spans="1:3" x14ac:dyDescent="0.3">
      <c r="A619" s="8">
        <f t="shared" si="28"/>
        <v>618</v>
      </c>
      <c r="B619" s="27">
        <f t="shared" si="29"/>
        <v>0.42847222222222087</v>
      </c>
      <c r="C619" s="8" t="str">
        <f t="shared" si="27"/>
        <v>Morning</v>
      </c>
    </row>
    <row r="620" spans="1:3" x14ac:dyDescent="0.3">
      <c r="A620" s="8">
        <f t="shared" si="28"/>
        <v>619</v>
      </c>
      <c r="B620" s="27">
        <f t="shared" si="29"/>
        <v>0.42916666666666531</v>
      </c>
      <c r="C620" s="8" t="str">
        <f t="shared" si="27"/>
        <v>Morning</v>
      </c>
    </row>
    <row r="621" spans="1:3" x14ac:dyDescent="0.3">
      <c r="A621" s="8">
        <f t="shared" si="28"/>
        <v>620</v>
      </c>
      <c r="B621" s="27">
        <f t="shared" si="29"/>
        <v>0.42986111111110975</v>
      </c>
      <c r="C621" s="8" t="str">
        <f t="shared" si="27"/>
        <v>Morning</v>
      </c>
    </row>
    <row r="622" spans="1:3" x14ac:dyDescent="0.3">
      <c r="A622" s="8">
        <f t="shared" si="28"/>
        <v>621</v>
      </c>
      <c r="B622" s="27">
        <f t="shared" si="29"/>
        <v>0.43055555555555419</v>
      </c>
      <c r="C622" s="8" t="str">
        <f t="shared" si="27"/>
        <v>Morning</v>
      </c>
    </row>
    <row r="623" spans="1:3" x14ac:dyDescent="0.3">
      <c r="A623" s="8">
        <f t="shared" si="28"/>
        <v>622</v>
      </c>
      <c r="B623" s="27">
        <f t="shared" si="29"/>
        <v>0.43124999999999863</v>
      </c>
      <c r="C623" s="8" t="str">
        <f t="shared" si="27"/>
        <v>Morning</v>
      </c>
    </row>
    <row r="624" spans="1:3" x14ac:dyDescent="0.3">
      <c r="A624" s="8">
        <f t="shared" si="28"/>
        <v>623</v>
      </c>
      <c r="B624" s="27">
        <f t="shared" si="29"/>
        <v>0.43194444444444308</v>
      </c>
      <c r="C624" s="8" t="str">
        <f t="shared" si="27"/>
        <v>Morning</v>
      </c>
    </row>
    <row r="625" spans="1:3" x14ac:dyDescent="0.3">
      <c r="A625" s="8">
        <f t="shared" si="28"/>
        <v>624</v>
      </c>
      <c r="B625" s="27">
        <f t="shared" si="29"/>
        <v>0.43263888888888752</v>
      </c>
      <c r="C625" s="8" t="str">
        <f t="shared" si="27"/>
        <v>Morning</v>
      </c>
    </row>
    <row r="626" spans="1:3" x14ac:dyDescent="0.3">
      <c r="A626" s="8">
        <f t="shared" si="28"/>
        <v>625</v>
      </c>
      <c r="B626" s="27">
        <f t="shared" si="29"/>
        <v>0.43333333333333196</v>
      </c>
      <c r="C626" s="8" t="str">
        <f t="shared" si="27"/>
        <v>Morning</v>
      </c>
    </row>
    <row r="627" spans="1:3" x14ac:dyDescent="0.3">
      <c r="A627" s="8">
        <f t="shared" si="28"/>
        <v>626</v>
      </c>
      <c r="B627" s="27">
        <f t="shared" si="29"/>
        <v>0.4340277777777764</v>
      </c>
      <c r="C627" s="8" t="str">
        <f t="shared" si="27"/>
        <v>Morning</v>
      </c>
    </row>
    <row r="628" spans="1:3" x14ac:dyDescent="0.3">
      <c r="A628" s="8">
        <f t="shared" si="28"/>
        <v>627</v>
      </c>
      <c r="B628" s="27">
        <f t="shared" si="29"/>
        <v>0.43472222222222084</v>
      </c>
      <c r="C628" s="8" t="str">
        <f t="shared" si="27"/>
        <v>Morning</v>
      </c>
    </row>
    <row r="629" spans="1:3" x14ac:dyDescent="0.3">
      <c r="A629" s="8">
        <f t="shared" si="28"/>
        <v>628</v>
      </c>
      <c r="B629" s="27">
        <f t="shared" si="29"/>
        <v>0.43541666666666529</v>
      </c>
      <c r="C629" s="8" t="str">
        <f t="shared" si="27"/>
        <v>Morning</v>
      </c>
    </row>
    <row r="630" spans="1:3" x14ac:dyDescent="0.3">
      <c r="A630" s="8">
        <f t="shared" si="28"/>
        <v>629</v>
      </c>
      <c r="B630" s="27">
        <f t="shared" si="29"/>
        <v>0.43611111111110973</v>
      </c>
      <c r="C630" s="8" t="str">
        <f t="shared" si="27"/>
        <v>Morning</v>
      </c>
    </row>
    <row r="631" spans="1:3" x14ac:dyDescent="0.3">
      <c r="A631" s="8">
        <f t="shared" si="28"/>
        <v>630</v>
      </c>
      <c r="B631" s="27">
        <f t="shared" si="29"/>
        <v>0.43680555555555417</v>
      </c>
      <c r="C631" s="8" t="str">
        <f t="shared" si="27"/>
        <v>Morning</v>
      </c>
    </row>
    <row r="632" spans="1:3" x14ac:dyDescent="0.3">
      <c r="A632" s="8">
        <f t="shared" si="28"/>
        <v>631</v>
      </c>
      <c r="B632" s="27">
        <f t="shared" si="29"/>
        <v>0.43749999999999861</v>
      </c>
      <c r="C632" s="8" t="str">
        <f t="shared" si="27"/>
        <v>Morning</v>
      </c>
    </row>
    <row r="633" spans="1:3" x14ac:dyDescent="0.3">
      <c r="A633" s="8">
        <f t="shared" si="28"/>
        <v>632</v>
      </c>
      <c r="B633" s="27">
        <f t="shared" si="29"/>
        <v>0.43819444444444305</v>
      </c>
      <c r="C633" s="8" t="str">
        <f t="shared" si="27"/>
        <v>Morning</v>
      </c>
    </row>
    <row r="634" spans="1:3" x14ac:dyDescent="0.3">
      <c r="A634" s="8">
        <f t="shared" si="28"/>
        <v>633</v>
      </c>
      <c r="B634" s="27">
        <f t="shared" si="29"/>
        <v>0.4388888888888875</v>
      </c>
      <c r="C634" s="8" t="str">
        <f t="shared" si="27"/>
        <v>Morning</v>
      </c>
    </row>
    <row r="635" spans="1:3" x14ac:dyDescent="0.3">
      <c r="A635" s="8">
        <f t="shared" si="28"/>
        <v>634</v>
      </c>
      <c r="B635" s="27">
        <f t="shared" si="29"/>
        <v>0.43958333333333194</v>
      </c>
      <c r="C635" s="8" t="str">
        <f t="shared" si="27"/>
        <v>Morning</v>
      </c>
    </row>
    <row r="636" spans="1:3" x14ac:dyDescent="0.3">
      <c r="A636" s="8">
        <f t="shared" si="28"/>
        <v>635</v>
      </c>
      <c r="B636" s="27">
        <f t="shared" si="29"/>
        <v>0.44027777777777638</v>
      </c>
      <c r="C636" s="8" t="str">
        <f t="shared" si="27"/>
        <v>Morning</v>
      </c>
    </row>
    <row r="637" spans="1:3" x14ac:dyDescent="0.3">
      <c r="A637" s="8">
        <f t="shared" si="28"/>
        <v>636</v>
      </c>
      <c r="B637" s="27">
        <f t="shared" si="29"/>
        <v>0.44097222222222082</v>
      </c>
      <c r="C637" s="8" t="str">
        <f t="shared" si="27"/>
        <v>Morning</v>
      </c>
    </row>
    <row r="638" spans="1:3" x14ac:dyDescent="0.3">
      <c r="A638" s="8">
        <f t="shared" si="28"/>
        <v>637</v>
      </c>
      <c r="B638" s="27">
        <f t="shared" si="29"/>
        <v>0.44166666666666526</v>
      </c>
      <c r="C638" s="8" t="str">
        <f t="shared" si="27"/>
        <v>Morning</v>
      </c>
    </row>
    <row r="639" spans="1:3" x14ac:dyDescent="0.3">
      <c r="A639" s="8">
        <f t="shared" si="28"/>
        <v>638</v>
      </c>
      <c r="B639" s="27">
        <f t="shared" si="29"/>
        <v>0.44236111111110971</v>
      </c>
      <c r="C639" s="8" t="str">
        <f t="shared" si="27"/>
        <v>Morning</v>
      </c>
    </row>
    <row r="640" spans="1:3" x14ac:dyDescent="0.3">
      <c r="A640" s="8">
        <f t="shared" si="28"/>
        <v>639</v>
      </c>
      <c r="B640" s="27">
        <f t="shared" si="29"/>
        <v>0.44305555555555415</v>
      </c>
      <c r="C640" s="8" t="str">
        <f t="shared" si="27"/>
        <v>Morning</v>
      </c>
    </row>
    <row r="641" spans="1:3" x14ac:dyDescent="0.3">
      <c r="A641" s="8">
        <f t="shared" si="28"/>
        <v>640</v>
      </c>
      <c r="B641" s="27">
        <f t="shared" si="29"/>
        <v>0.44374999999999859</v>
      </c>
      <c r="C641" s="8" t="str">
        <f t="shared" si="27"/>
        <v>Morning</v>
      </c>
    </row>
    <row r="642" spans="1:3" x14ac:dyDescent="0.3">
      <c r="A642" s="8">
        <f t="shared" si="28"/>
        <v>641</v>
      </c>
      <c r="B642" s="27">
        <f t="shared" si="29"/>
        <v>0.44444444444444303</v>
      </c>
      <c r="C642" s="8" t="str">
        <f t="shared" si="27"/>
        <v>Morning</v>
      </c>
    </row>
    <row r="643" spans="1:3" x14ac:dyDescent="0.3">
      <c r="A643" s="8">
        <f t="shared" si="28"/>
        <v>642</v>
      </c>
      <c r="B643" s="27">
        <f t="shared" si="29"/>
        <v>0.44513888888888747</v>
      </c>
      <c r="C643" s="8" t="str">
        <f t="shared" ref="C643:C706" si="30">IF(AND(B643&gt;=TIME(5,0,0), B643&lt;TIME(12,0,0)), "Morning", IF(AND(B643&gt;=TIME(12,0,0), B643&lt;TIME(17,0,0)), "Afternoon", IF(AND(B643&gt;=TIME(17,0,0), B643&lt;TIME(21,0,0)), "Evening", "Night")))</f>
        <v>Morning</v>
      </c>
    </row>
    <row r="644" spans="1:3" x14ac:dyDescent="0.3">
      <c r="A644" s="8">
        <f t="shared" ref="A644:A707" si="31">A643+1</f>
        <v>643</v>
      </c>
      <c r="B644" s="27">
        <f t="shared" si="29"/>
        <v>0.44583333333333192</v>
      </c>
      <c r="C644" s="8" t="str">
        <f t="shared" si="30"/>
        <v>Morning</v>
      </c>
    </row>
    <row r="645" spans="1:3" x14ac:dyDescent="0.3">
      <c r="A645" s="8">
        <f t="shared" si="31"/>
        <v>644</v>
      </c>
      <c r="B645" s="27">
        <f t="shared" ref="B645:B708" si="32">B644+TIME(0,1,0)</f>
        <v>0.44652777777777636</v>
      </c>
      <c r="C645" s="8" t="str">
        <f t="shared" si="30"/>
        <v>Morning</v>
      </c>
    </row>
    <row r="646" spans="1:3" x14ac:dyDescent="0.3">
      <c r="A646" s="8">
        <f t="shared" si="31"/>
        <v>645</v>
      </c>
      <c r="B646" s="27">
        <f t="shared" si="32"/>
        <v>0.4472222222222208</v>
      </c>
      <c r="C646" s="8" t="str">
        <f t="shared" si="30"/>
        <v>Morning</v>
      </c>
    </row>
    <row r="647" spans="1:3" x14ac:dyDescent="0.3">
      <c r="A647" s="8">
        <f t="shared" si="31"/>
        <v>646</v>
      </c>
      <c r="B647" s="27">
        <f t="shared" si="32"/>
        <v>0.44791666666666524</v>
      </c>
      <c r="C647" s="8" t="str">
        <f t="shared" si="30"/>
        <v>Morning</v>
      </c>
    </row>
    <row r="648" spans="1:3" x14ac:dyDescent="0.3">
      <c r="A648" s="8">
        <f t="shared" si="31"/>
        <v>647</v>
      </c>
      <c r="B648" s="27">
        <f t="shared" si="32"/>
        <v>0.44861111111110968</v>
      </c>
      <c r="C648" s="8" t="str">
        <f t="shared" si="30"/>
        <v>Morning</v>
      </c>
    </row>
    <row r="649" spans="1:3" x14ac:dyDescent="0.3">
      <c r="A649" s="8">
        <f t="shared" si="31"/>
        <v>648</v>
      </c>
      <c r="B649" s="27">
        <f t="shared" si="32"/>
        <v>0.44930555555555413</v>
      </c>
      <c r="C649" s="8" t="str">
        <f t="shared" si="30"/>
        <v>Morning</v>
      </c>
    </row>
    <row r="650" spans="1:3" x14ac:dyDescent="0.3">
      <c r="A650" s="8">
        <f t="shared" si="31"/>
        <v>649</v>
      </c>
      <c r="B650" s="27">
        <f t="shared" si="32"/>
        <v>0.44999999999999857</v>
      </c>
      <c r="C650" s="8" t="str">
        <f t="shared" si="30"/>
        <v>Morning</v>
      </c>
    </row>
    <row r="651" spans="1:3" x14ac:dyDescent="0.3">
      <c r="A651" s="8">
        <f t="shared" si="31"/>
        <v>650</v>
      </c>
      <c r="B651" s="27">
        <f t="shared" si="32"/>
        <v>0.45069444444444301</v>
      </c>
      <c r="C651" s="8" t="str">
        <f t="shared" si="30"/>
        <v>Morning</v>
      </c>
    </row>
    <row r="652" spans="1:3" x14ac:dyDescent="0.3">
      <c r="A652" s="8">
        <f t="shared" si="31"/>
        <v>651</v>
      </c>
      <c r="B652" s="27">
        <f t="shared" si="32"/>
        <v>0.45138888888888745</v>
      </c>
      <c r="C652" s="8" t="str">
        <f t="shared" si="30"/>
        <v>Morning</v>
      </c>
    </row>
    <row r="653" spans="1:3" x14ac:dyDescent="0.3">
      <c r="A653" s="8">
        <f t="shared" si="31"/>
        <v>652</v>
      </c>
      <c r="B653" s="27">
        <f t="shared" si="32"/>
        <v>0.45208333333333189</v>
      </c>
      <c r="C653" s="8" t="str">
        <f t="shared" si="30"/>
        <v>Morning</v>
      </c>
    </row>
    <row r="654" spans="1:3" x14ac:dyDescent="0.3">
      <c r="A654" s="8">
        <f t="shared" si="31"/>
        <v>653</v>
      </c>
      <c r="B654" s="27">
        <f t="shared" si="32"/>
        <v>0.45277777777777634</v>
      </c>
      <c r="C654" s="8" t="str">
        <f t="shared" si="30"/>
        <v>Morning</v>
      </c>
    </row>
    <row r="655" spans="1:3" x14ac:dyDescent="0.3">
      <c r="A655" s="8">
        <f t="shared" si="31"/>
        <v>654</v>
      </c>
      <c r="B655" s="27">
        <f t="shared" si="32"/>
        <v>0.45347222222222078</v>
      </c>
      <c r="C655" s="8" t="str">
        <f t="shared" si="30"/>
        <v>Morning</v>
      </c>
    </row>
    <row r="656" spans="1:3" x14ac:dyDescent="0.3">
      <c r="A656" s="8">
        <f t="shared" si="31"/>
        <v>655</v>
      </c>
      <c r="B656" s="27">
        <f t="shared" si="32"/>
        <v>0.45416666666666522</v>
      </c>
      <c r="C656" s="8" t="str">
        <f t="shared" si="30"/>
        <v>Morning</v>
      </c>
    </row>
    <row r="657" spans="1:3" x14ac:dyDescent="0.3">
      <c r="A657" s="8">
        <f t="shared" si="31"/>
        <v>656</v>
      </c>
      <c r="B657" s="27">
        <f t="shared" si="32"/>
        <v>0.45486111111110966</v>
      </c>
      <c r="C657" s="8" t="str">
        <f t="shared" si="30"/>
        <v>Morning</v>
      </c>
    </row>
    <row r="658" spans="1:3" x14ac:dyDescent="0.3">
      <c r="A658" s="8">
        <f t="shared" si="31"/>
        <v>657</v>
      </c>
      <c r="B658" s="27">
        <f t="shared" si="32"/>
        <v>0.4555555555555541</v>
      </c>
      <c r="C658" s="8" t="str">
        <f t="shared" si="30"/>
        <v>Morning</v>
      </c>
    </row>
    <row r="659" spans="1:3" x14ac:dyDescent="0.3">
      <c r="A659" s="8">
        <f t="shared" si="31"/>
        <v>658</v>
      </c>
      <c r="B659" s="27">
        <f t="shared" si="32"/>
        <v>0.45624999999999855</v>
      </c>
      <c r="C659" s="8" t="str">
        <f t="shared" si="30"/>
        <v>Morning</v>
      </c>
    </row>
    <row r="660" spans="1:3" x14ac:dyDescent="0.3">
      <c r="A660" s="8">
        <f t="shared" si="31"/>
        <v>659</v>
      </c>
      <c r="B660" s="27">
        <f t="shared" si="32"/>
        <v>0.45694444444444299</v>
      </c>
      <c r="C660" s="8" t="str">
        <f t="shared" si="30"/>
        <v>Morning</v>
      </c>
    </row>
    <row r="661" spans="1:3" x14ac:dyDescent="0.3">
      <c r="A661" s="8">
        <f t="shared" si="31"/>
        <v>660</v>
      </c>
      <c r="B661" s="27">
        <f t="shared" si="32"/>
        <v>0.45763888888888743</v>
      </c>
      <c r="C661" s="8" t="str">
        <f t="shared" si="30"/>
        <v>Morning</v>
      </c>
    </row>
    <row r="662" spans="1:3" x14ac:dyDescent="0.3">
      <c r="A662" s="8">
        <f t="shared" si="31"/>
        <v>661</v>
      </c>
      <c r="B662" s="27">
        <f t="shared" si="32"/>
        <v>0.45833333333333187</v>
      </c>
      <c r="C662" s="8" t="str">
        <f t="shared" si="30"/>
        <v>Morning</v>
      </c>
    </row>
    <row r="663" spans="1:3" x14ac:dyDescent="0.3">
      <c r="A663" s="8">
        <f t="shared" si="31"/>
        <v>662</v>
      </c>
      <c r="B663" s="27">
        <f t="shared" si="32"/>
        <v>0.45902777777777631</v>
      </c>
      <c r="C663" s="8" t="str">
        <f t="shared" si="30"/>
        <v>Morning</v>
      </c>
    </row>
    <row r="664" spans="1:3" x14ac:dyDescent="0.3">
      <c r="A664" s="8">
        <f t="shared" si="31"/>
        <v>663</v>
      </c>
      <c r="B664" s="27">
        <f t="shared" si="32"/>
        <v>0.45972222222222076</v>
      </c>
      <c r="C664" s="8" t="str">
        <f t="shared" si="30"/>
        <v>Morning</v>
      </c>
    </row>
    <row r="665" spans="1:3" x14ac:dyDescent="0.3">
      <c r="A665" s="8">
        <f t="shared" si="31"/>
        <v>664</v>
      </c>
      <c r="B665" s="27">
        <f t="shared" si="32"/>
        <v>0.4604166666666652</v>
      </c>
      <c r="C665" s="8" t="str">
        <f t="shared" si="30"/>
        <v>Morning</v>
      </c>
    </row>
    <row r="666" spans="1:3" x14ac:dyDescent="0.3">
      <c r="A666" s="8">
        <f t="shared" si="31"/>
        <v>665</v>
      </c>
      <c r="B666" s="27">
        <f t="shared" si="32"/>
        <v>0.46111111111110964</v>
      </c>
      <c r="C666" s="8" t="str">
        <f t="shared" si="30"/>
        <v>Morning</v>
      </c>
    </row>
    <row r="667" spans="1:3" x14ac:dyDescent="0.3">
      <c r="A667" s="8">
        <f t="shared" si="31"/>
        <v>666</v>
      </c>
      <c r="B667" s="27">
        <f t="shared" si="32"/>
        <v>0.46180555555555408</v>
      </c>
      <c r="C667" s="8" t="str">
        <f t="shared" si="30"/>
        <v>Morning</v>
      </c>
    </row>
    <row r="668" spans="1:3" x14ac:dyDescent="0.3">
      <c r="A668" s="8">
        <f t="shared" si="31"/>
        <v>667</v>
      </c>
      <c r="B668" s="27">
        <f t="shared" si="32"/>
        <v>0.46249999999999852</v>
      </c>
      <c r="C668" s="8" t="str">
        <f t="shared" si="30"/>
        <v>Morning</v>
      </c>
    </row>
    <row r="669" spans="1:3" x14ac:dyDescent="0.3">
      <c r="A669" s="8">
        <f t="shared" si="31"/>
        <v>668</v>
      </c>
      <c r="B669" s="27">
        <f t="shared" si="32"/>
        <v>0.46319444444444297</v>
      </c>
      <c r="C669" s="8" t="str">
        <f t="shared" si="30"/>
        <v>Morning</v>
      </c>
    </row>
    <row r="670" spans="1:3" x14ac:dyDescent="0.3">
      <c r="A670" s="8">
        <f t="shared" si="31"/>
        <v>669</v>
      </c>
      <c r="B670" s="27">
        <f t="shared" si="32"/>
        <v>0.46388888888888741</v>
      </c>
      <c r="C670" s="8" t="str">
        <f t="shared" si="30"/>
        <v>Morning</v>
      </c>
    </row>
    <row r="671" spans="1:3" x14ac:dyDescent="0.3">
      <c r="A671" s="8">
        <f t="shared" si="31"/>
        <v>670</v>
      </c>
      <c r="B671" s="27">
        <f t="shared" si="32"/>
        <v>0.46458333333333185</v>
      </c>
      <c r="C671" s="8" t="str">
        <f t="shared" si="30"/>
        <v>Morning</v>
      </c>
    </row>
    <row r="672" spans="1:3" x14ac:dyDescent="0.3">
      <c r="A672" s="8">
        <f t="shared" si="31"/>
        <v>671</v>
      </c>
      <c r="B672" s="27">
        <f t="shared" si="32"/>
        <v>0.46527777777777629</v>
      </c>
      <c r="C672" s="8" t="str">
        <f t="shared" si="30"/>
        <v>Morning</v>
      </c>
    </row>
    <row r="673" spans="1:3" x14ac:dyDescent="0.3">
      <c r="A673" s="8">
        <f t="shared" si="31"/>
        <v>672</v>
      </c>
      <c r="B673" s="27">
        <f t="shared" si="32"/>
        <v>0.46597222222222073</v>
      </c>
      <c r="C673" s="8" t="str">
        <f t="shared" si="30"/>
        <v>Morning</v>
      </c>
    </row>
    <row r="674" spans="1:3" x14ac:dyDescent="0.3">
      <c r="A674" s="8">
        <f t="shared" si="31"/>
        <v>673</v>
      </c>
      <c r="B674" s="27">
        <f t="shared" si="32"/>
        <v>0.46666666666666518</v>
      </c>
      <c r="C674" s="8" t="str">
        <f t="shared" si="30"/>
        <v>Morning</v>
      </c>
    </row>
    <row r="675" spans="1:3" x14ac:dyDescent="0.3">
      <c r="A675" s="8">
        <f t="shared" si="31"/>
        <v>674</v>
      </c>
      <c r="B675" s="27">
        <f t="shared" si="32"/>
        <v>0.46736111111110962</v>
      </c>
      <c r="C675" s="8" t="str">
        <f t="shared" si="30"/>
        <v>Morning</v>
      </c>
    </row>
    <row r="676" spans="1:3" x14ac:dyDescent="0.3">
      <c r="A676" s="8">
        <f t="shared" si="31"/>
        <v>675</v>
      </c>
      <c r="B676" s="27">
        <f t="shared" si="32"/>
        <v>0.46805555555555406</v>
      </c>
      <c r="C676" s="8" t="str">
        <f t="shared" si="30"/>
        <v>Morning</v>
      </c>
    </row>
    <row r="677" spans="1:3" x14ac:dyDescent="0.3">
      <c r="A677" s="8">
        <f t="shared" si="31"/>
        <v>676</v>
      </c>
      <c r="B677" s="27">
        <f t="shared" si="32"/>
        <v>0.4687499999999985</v>
      </c>
      <c r="C677" s="8" t="str">
        <f t="shared" si="30"/>
        <v>Morning</v>
      </c>
    </row>
    <row r="678" spans="1:3" x14ac:dyDescent="0.3">
      <c r="A678" s="8">
        <f t="shared" si="31"/>
        <v>677</v>
      </c>
      <c r="B678" s="27">
        <f t="shared" si="32"/>
        <v>0.46944444444444294</v>
      </c>
      <c r="C678" s="8" t="str">
        <f t="shared" si="30"/>
        <v>Morning</v>
      </c>
    </row>
    <row r="679" spans="1:3" x14ac:dyDescent="0.3">
      <c r="A679" s="8">
        <f t="shared" si="31"/>
        <v>678</v>
      </c>
      <c r="B679" s="27">
        <f t="shared" si="32"/>
        <v>0.47013888888888739</v>
      </c>
      <c r="C679" s="8" t="str">
        <f t="shared" si="30"/>
        <v>Morning</v>
      </c>
    </row>
    <row r="680" spans="1:3" x14ac:dyDescent="0.3">
      <c r="A680" s="8">
        <f t="shared" si="31"/>
        <v>679</v>
      </c>
      <c r="B680" s="27">
        <f t="shared" si="32"/>
        <v>0.47083333333333183</v>
      </c>
      <c r="C680" s="8" t="str">
        <f t="shared" si="30"/>
        <v>Morning</v>
      </c>
    </row>
    <row r="681" spans="1:3" x14ac:dyDescent="0.3">
      <c r="A681" s="8">
        <f t="shared" si="31"/>
        <v>680</v>
      </c>
      <c r="B681" s="27">
        <f t="shared" si="32"/>
        <v>0.47152777777777627</v>
      </c>
      <c r="C681" s="8" t="str">
        <f t="shared" si="30"/>
        <v>Morning</v>
      </c>
    </row>
    <row r="682" spans="1:3" x14ac:dyDescent="0.3">
      <c r="A682" s="8">
        <f t="shared" si="31"/>
        <v>681</v>
      </c>
      <c r="B682" s="27">
        <f t="shared" si="32"/>
        <v>0.47222222222222071</v>
      </c>
      <c r="C682" s="8" t="str">
        <f t="shared" si="30"/>
        <v>Morning</v>
      </c>
    </row>
    <row r="683" spans="1:3" x14ac:dyDescent="0.3">
      <c r="A683" s="8">
        <f t="shared" si="31"/>
        <v>682</v>
      </c>
      <c r="B683" s="27">
        <f t="shared" si="32"/>
        <v>0.47291666666666515</v>
      </c>
      <c r="C683" s="8" t="str">
        <f t="shared" si="30"/>
        <v>Morning</v>
      </c>
    </row>
    <row r="684" spans="1:3" x14ac:dyDescent="0.3">
      <c r="A684" s="8">
        <f t="shared" si="31"/>
        <v>683</v>
      </c>
      <c r="B684" s="27">
        <f t="shared" si="32"/>
        <v>0.4736111111111096</v>
      </c>
      <c r="C684" s="8" t="str">
        <f t="shared" si="30"/>
        <v>Morning</v>
      </c>
    </row>
    <row r="685" spans="1:3" x14ac:dyDescent="0.3">
      <c r="A685" s="8">
        <f t="shared" si="31"/>
        <v>684</v>
      </c>
      <c r="B685" s="27">
        <f t="shared" si="32"/>
        <v>0.47430555555555404</v>
      </c>
      <c r="C685" s="8" t="str">
        <f t="shared" si="30"/>
        <v>Morning</v>
      </c>
    </row>
    <row r="686" spans="1:3" x14ac:dyDescent="0.3">
      <c r="A686" s="8">
        <f t="shared" si="31"/>
        <v>685</v>
      </c>
      <c r="B686" s="27">
        <f t="shared" si="32"/>
        <v>0.47499999999999848</v>
      </c>
      <c r="C686" s="8" t="str">
        <f t="shared" si="30"/>
        <v>Morning</v>
      </c>
    </row>
    <row r="687" spans="1:3" x14ac:dyDescent="0.3">
      <c r="A687" s="8">
        <f t="shared" si="31"/>
        <v>686</v>
      </c>
      <c r="B687" s="27">
        <f t="shared" si="32"/>
        <v>0.47569444444444292</v>
      </c>
      <c r="C687" s="8" t="str">
        <f t="shared" si="30"/>
        <v>Morning</v>
      </c>
    </row>
    <row r="688" spans="1:3" x14ac:dyDescent="0.3">
      <c r="A688" s="8">
        <f t="shared" si="31"/>
        <v>687</v>
      </c>
      <c r="B688" s="27">
        <f t="shared" si="32"/>
        <v>0.47638888888888736</v>
      </c>
      <c r="C688" s="8" t="str">
        <f t="shared" si="30"/>
        <v>Morning</v>
      </c>
    </row>
    <row r="689" spans="1:3" x14ac:dyDescent="0.3">
      <c r="A689" s="8">
        <f t="shared" si="31"/>
        <v>688</v>
      </c>
      <c r="B689" s="27">
        <f t="shared" si="32"/>
        <v>0.4770833333333318</v>
      </c>
      <c r="C689" s="8" t="str">
        <f t="shared" si="30"/>
        <v>Morning</v>
      </c>
    </row>
    <row r="690" spans="1:3" x14ac:dyDescent="0.3">
      <c r="A690" s="8">
        <f t="shared" si="31"/>
        <v>689</v>
      </c>
      <c r="B690" s="27">
        <f t="shared" si="32"/>
        <v>0.47777777777777625</v>
      </c>
      <c r="C690" s="8" t="str">
        <f t="shared" si="30"/>
        <v>Morning</v>
      </c>
    </row>
    <row r="691" spans="1:3" x14ac:dyDescent="0.3">
      <c r="A691" s="8">
        <f t="shared" si="31"/>
        <v>690</v>
      </c>
      <c r="B691" s="27">
        <f t="shared" si="32"/>
        <v>0.47847222222222069</v>
      </c>
      <c r="C691" s="8" t="str">
        <f t="shared" si="30"/>
        <v>Morning</v>
      </c>
    </row>
    <row r="692" spans="1:3" x14ac:dyDescent="0.3">
      <c r="A692" s="8">
        <f t="shared" si="31"/>
        <v>691</v>
      </c>
      <c r="B692" s="27">
        <f t="shared" si="32"/>
        <v>0.47916666666666513</v>
      </c>
      <c r="C692" s="8" t="str">
        <f t="shared" si="30"/>
        <v>Morning</v>
      </c>
    </row>
    <row r="693" spans="1:3" x14ac:dyDescent="0.3">
      <c r="A693" s="8">
        <f t="shared" si="31"/>
        <v>692</v>
      </c>
      <c r="B693" s="27">
        <f t="shared" si="32"/>
        <v>0.47986111111110957</v>
      </c>
      <c r="C693" s="8" t="str">
        <f t="shared" si="30"/>
        <v>Morning</v>
      </c>
    </row>
    <row r="694" spans="1:3" x14ac:dyDescent="0.3">
      <c r="A694" s="8">
        <f t="shared" si="31"/>
        <v>693</v>
      </c>
      <c r="B694" s="27">
        <f t="shared" si="32"/>
        <v>0.48055555555555401</v>
      </c>
      <c r="C694" s="8" t="str">
        <f t="shared" si="30"/>
        <v>Morning</v>
      </c>
    </row>
    <row r="695" spans="1:3" x14ac:dyDescent="0.3">
      <c r="A695" s="8">
        <f t="shared" si="31"/>
        <v>694</v>
      </c>
      <c r="B695" s="27">
        <f t="shared" si="32"/>
        <v>0.48124999999999846</v>
      </c>
      <c r="C695" s="8" t="str">
        <f t="shared" si="30"/>
        <v>Morning</v>
      </c>
    </row>
    <row r="696" spans="1:3" x14ac:dyDescent="0.3">
      <c r="A696" s="8">
        <f t="shared" si="31"/>
        <v>695</v>
      </c>
      <c r="B696" s="27">
        <f t="shared" si="32"/>
        <v>0.4819444444444429</v>
      </c>
      <c r="C696" s="8" t="str">
        <f t="shared" si="30"/>
        <v>Morning</v>
      </c>
    </row>
    <row r="697" spans="1:3" x14ac:dyDescent="0.3">
      <c r="A697" s="8">
        <f t="shared" si="31"/>
        <v>696</v>
      </c>
      <c r="B697" s="27">
        <f t="shared" si="32"/>
        <v>0.48263888888888734</v>
      </c>
      <c r="C697" s="8" t="str">
        <f t="shared" si="30"/>
        <v>Morning</v>
      </c>
    </row>
    <row r="698" spans="1:3" x14ac:dyDescent="0.3">
      <c r="A698" s="8">
        <f t="shared" si="31"/>
        <v>697</v>
      </c>
      <c r="B698" s="27">
        <f t="shared" si="32"/>
        <v>0.48333333333333178</v>
      </c>
      <c r="C698" s="8" t="str">
        <f t="shared" si="30"/>
        <v>Morning</v>
      </c>
    </row>
    <row r="699" spans="1:3" x14ac:dyDescent="0.3">
      <c r="A699" s="8">
        <f t="shared" si="31"/>
        <v>698</v>
      </c>
      <c r="B699" s="27">
        <f t="shared" si="32"/>
        <v>0.48402777777777622</v>
      </c>
      <c r="C699" s="8" t="str">
        <f t="shared" si="30"/>
        <v>Morning</v>
      </c>
    </row>
    <row r="700" spans="1:3" x14ac:dyDescent="0.3">
      <c r="A700" s="8">
        <f t="shared" si="31"/>
        <v>699</v>
      </c>
      <c r="B700" s="27">
        <f t="shared" si="32"/>
        <v>0.48472222222222067</v>
      </c>
      <c r="C700" s="8" t="str">
        <f t="shared" si="30"/>
        <v>Morning</v>
      </c>
    </row>
    <row r="701" spans="1:3" x14ac:dyDescent="0.3">
      <c r="A701" s="8">
        <f t="shared" si="31"/>
        <v>700</v>
      </c>
      <c r="B701" s="27">
        <f t="shared" si="32"/>
        <v>0.48541666666666511</v>
      </c>
      <c r="C701" s="8" t="str">
        <f t="shared" si="30"/>
        <v>Morning</v>
      </c>
    </row>
    <row r="702" spans="1:3" x14ac:dyDescent="0.3">
      <c r="A702" s="8">
        <f t="shared" si="31"/>
        <v>701</v>
      </c>
      <c r="B702" s="27">
        <f t="shared" si="32"/>
        <v>0.48611111111110955</v>
      </c>
      <c r="C702" s="8" t="str">
        <f t="shared" si="30"/>
        <v>Morning</v>
      </c>
    </row>
    <row r="703" spans="1:3" x14ac:dyDescent="0.3">
      <c r="A703" s="8">
        <f t="shared" si="31"/>
        <v>702</v>
      </c>
      <c r="B703" s="27">
        <f t="shared" si="32"/>
        <v>0.48680555555555399</v>
      </c>
      <c r="C703" s="8" t="str">
        <f t="shared" si="30"/>
        <v>Morning</v>
      </c>
    </row>
    <row r="704" spans="1:3" x14ac:dyDescent="0.3">
      <c r="A704" s="8">
        <f t="shared" si="31"/>
        <v>703</v>
      </c>
      <c r="B704" s="27">
        <f t="shared" si="32"/>
        <v>0.48749999999999843</v>
      </c>
      <c r="C704" s="8" t="str">
        <f t="shared" si="30"/>
        <v>Morning</v>
      </c>
    </row>
    <row r="705" spans="1:3" x14ac:dyDescent="0.3">
      <c r="A705" s="8">
        <f t="shared" si="31"/>
        <v>704</v>
      </c>
      <c r="B705" s="27">
        <f t="shared" si="32"/>
        <v>0.48819444444444288</v>
      </c>
      <c r="C705" s="8" t="str">
        <f t="shared" si="30"/>
        <v>Morning</v>
      </c>
    </row>
    <row r="706" spans="1:3" x14ac:dyDescent="0.3">
      <c r="A706" s="8">
        <f t="shared" si="31"/>
        <v>705</v>
      </c>
      <c r="B706" s="27">
        <f t="shared" si="32"/>
        <v>0.48888888888888732</v>
      </c>
      <c r="C706" s="8" t="str">
        <f t="shared" si="30"/>
        <v>Morning</v>
      </c>
    </row>
    <row r="707" spans="1:3" x14ac:dyDescent="0.3">
      <c r="A707" s="8">
        <f t="shared" si="31"/>
        <v>706</v>
      </c>
      <c r="B707" s="27">
        <f t="shared" si="32"/>
        <v>0.48958333333333176</v>
      </c>
      <c r="C707" s="8" t="str">
        <f t="shared" ref="C707:C770" si="33">IF(AND(B707&gt;=TIME(5,0,0), B707&lt;TIME(12,0,0)), "Morning", IF(AND(B707&gt;=TIME(12,0,0), B707&lt;TIME(17,0,0)), "Afternoon", IF(AND(B707&gt;=TIME(17,0,0), B707&lt;TIME(21,0,0)), "Evening", "Night")))</f>
        <v>Morning</v>
      </c>
    </row>
    <row r="708" spans="1:3" x14ac:dyDescent="0.3">
      <c r="A708" s="8">
        <f t="shared" ref="A708:A771" si="34">A707+1</f>
        <v>707</v>
      </c>
      <c r="B708" s="27">
        <f t="shared" si="32"/>
        <v>0.4902777777777762</v>
      </c>
      <c r="C708" s="8" t="str">
        <f t="shared" si="33"/>
        <v>Morning</v>
      </c>
    </row>
    <row r="709" spans="1:3" x14ac:dyDescent="0.3">
      <c r="A709" s="8">
        <f t="shared" si="34"/>
        <v>708</v>
      </c>
      <c r="B709" s="27">
        <f t="shared" ref="B709:B772" si="35">B708+TIME(0,1,0)</f>
        <v>0.49097222222222064</v>
      </c>
      <c r="C709" s="8" t="str">
        <f t="shared" si="33"/>
        <v>Morning</v>
      </c>
    </row>
    <row r="710" spans="1:3" x14ac:dyDescent="0.3">
      <c r="A710" s="8">
        <f t="shared" si="34"/>
        <v>709</v>
      </c>
      <c r="B710" s="27">
        <f t="shared" si="35"/>
        <v>0.49166666666666509</v>
      </c>
      <c r="C710" s="8" t="str">
        <f t="shared" si="33"/>
        <v>Morning</v>
      </c>
    </row>
    <row r="711" spans="1:3" x14ac:dyDescent="0.3">
      <c r="A711" s="8">
        <f t="shared" si="34"/>
        <v>710</v>
      </c>
      <c r="B711" s="27">
        <f t="shared" si="35"/>
        <v>0.49236111111110953</v>
      </c>
      <c r="C711" s="8" t="str">
        <f t="shared" si="33"/>
        <v>Morning</v>
      </c>
    </row>
    <row r="712" spans="1:3" x14ac:dyDescent="0.3">
      <c r="A712" s="8">
        <f t="shared" si="34"/>
        <v>711</v>
      </c>
      <c r="B712" s="27">
        <f t="shared" si="35"/>
        <v>0.49305555555555397</v>
      </c>
      <c r="C712" s="8" t="str">
        <f t="shared" si="33"/>
        <v>Morning</v>
      </c>
    </row>
    <row r="713" spans="1:3" x14ac:dyDescent="0.3">
      <c r="A713" s="8">
        <f t="shared" si="34"/>
        <v>712</v>
      </c>
      <c r="B713" s="27">
        <f t="shared" si="35"/>
        <v>0.49374999999999841</v>
      </c>
      <c r="C713" s="8" t="str">
        <f t="shared" si="33"/>
        <v>Morning</v>
      </c>
    </row>
    <row r="714" spans="1:3" x14ac:dyDescent="0.3">
      <c r="A714" s="8">
        <f t="shared" si="34"/>
        <v>713</v>
      </c>
      <c r="B714" s="27">
        <f t="shared" si="35"/>
        <v>0.49444444444444285</v>
      </c>
      <c r="C714" s="8" t="str">
        <f t="shared" si="33"/>
        <v>Morning</v>
      </c>
    </row>
    <row r="715" spans="1:3" x14ac:dyDescent="0.3">
      <c r="A715" s="8">
        <f t="shared" si="34"/>
        <v>714</v>
      </c>
      <c r="B715" s="27">
        <f t="shared" si="35"/>
        <v>0.4951388888888873</v>
      </c>
      <c r="C715" s="8" t="str">
        <f t="shared" si="33"/>
        <v>Morning</v>
      </c>
    </row>
    <row r="716" spans="1:3" x14ac:dyDescent="0.3">
      <c r="A716" s="8">
        <f t="shared" si="34"/>
        <v>715</v>
      </c>
      <c r="B716" s="27">
        <f t="shared" si="35"/>
        <v>0.49583333333333174</v>
      </c>
      <c r="C716" s="8" t="str">
        <f t="shared" si="33"/>
        <v>Morning</v>
      </c>
    </row>
    <row r="717" spans="1:3" x14ac:dyDescent="0.3">
      <c r="A717" s="8">
        <f t="shared" si="34"/>
        <v>716</v>
      </c>
      <c r="B717" s="27">
        <f t="shared" si="35"/>
        <v>0.49652777777777618</v>
      </c>
      <c r="C717" s="8" t="str">
        <f t="shared" si="33"/>
        <v>Morning</v>
      </c>
    </row>
    <row r="718" spans="1:3" x14ac:dyDescent="0.3">
      <c r="A718" s="8">
        <f t="shared" si="34"/>
        <v>717</v>
      </c>
      <c r="B718" s="27">
        <f t="shared" si="35"/>
        <v>0.49722222222222062</v>
      </c>
      <c r="C718" s="8" t="str">
        <f t="shared" si="33"/>
        <v>Morning</v>
      </c>
    </row>
    <row r="719" spans="1:3" x14ac:dyDescent="0.3">
      <c r="A719" s="8">
        <f t="shared" si="34"/>
        <v>718</v>
      </c>
      <c r="B719" s="27">
        <f t="shared" si="35"/>
        <v>0.49791666666666506</v>
      </c>
      <c r="C719" s="8" t="str">
        <f t="shared" si="33"/>
        <v>Morning</v>
      </c>
    </row>
    <row r="720" spans="1:3" x14ac:dyDescent="0.3">
      <c r="A720" s="8">
        <f t="shared" si="34"/>
        <v>719</v>
      </c>
      <c r="B720" s="27">
        <f t="shared" si="35"/>
        <v>0.49861111111110951</v>
      </c>
      <c r="C720" s="8" t="str">
        <f t="shared" si="33"/>
        <v>Morning</v>
      </c>
    </row>
    <row r="721" spans="1:3" x14ac:dyDescent="0.3">
      <c r="A721" s="8">
        <f t="shared" si="34"/>
        <v>720</v>
      </c>
      <c r="B721" s="27">
        <f t="shared" si="35"/>
        <v>0.49930555555555395</v>
      </c>
      <c r="C721" s="8" t="str">
        <f t="shared" si="33"/>
        <v>Morning</v>
      </c>
    </row>
    <row r="722" spans="1:3" x14ac:dyDescent="0.3">
      <c r="A722" s="8">
        <f t="shared" si="34"/>
        <v>721</v>
      </c>
      <c r="B722" s="27">
        <f t="shared" si="35"/>
        <v>0.49999999999999839</v>
      </c>
      <c r="C722" s="8" t="str">
        <f t="shared" si="33"/>
        <v>Morning</v>
      </c>
    </row>
    <row r="723" spans="1:3" x14ac:dyDescent="0.3">
      <c r="A723" s="8">
        <f t="shared" si="34"/>
        <v>722</v>
      </c>
      <c r="B723" s="27">
        <f t="shared" si="35"/>
        <v>0.50069444444444289</v>
      </c>
      <c r="C723" s="8" t="str">
        <f t="shared" si="33"/>
        <v>Afternoon</v>
      </c>
    </row>
    <row r="724" spans="1:3" x14ac:dyDescent="0.3">
      <c r="A724" s="8">
        <f t="shared" si="34"/>
        <v>723</v>
      </c>
      <c r="B724" s="27">
        <f t="shared" si="35"/>
        <v>0.50138888888888733</v>
      </c>
      <c r="C724" s="8" t="str">
        <f t="shared" si="33"/>
        <v>Afternoon</v>
      </c>
    </row>
    <row r="725" spans="1:3" x14ac:dyDescent="0.3">
      <c r="A725" s="8">
        <f t="shared" si="34"/>
        <v>724</v>
      </c>
      <c r="B725" s="27">
        <f t="shared" si="35"/>
        <v>0.50208333333333177</v>
      </c>
      <c r="C725" s="8" t="str">
        <f t="shared" si="33"/>
        <v>Afternoon</v>
      </c>
    </row>
    <row r="726" spans="1:3" x14ac:dyDescent="0.3">
      <c r="A726" s="8">
        <f t="shared" si="34"/>
        <v>725</v>
      </c>
      <c r="B726" s="27">
        <f t="shared" si="35"/>
        <v>0.50277777777777621</v>
      </c>
      <c r="C726" s="8" t="str">
        <f t="shared" si="33"/>
        <v>Afternoon</v>
      </c>
    </row>
    <row r="727" spans="1:3" x14ac:dyDescent="0.3">
      <c r="A727" s="8">
        <f t="shared" si="34"/>
        <v>726</v>
      </c>
      <c r="B727" s="27">
        <f t="shared" si="35"/>
        <v>0.50347222222222066</v>
      </c>
      <c r="C727" s="8" t="str">
        <f t="shared" si="33"/>
        <v>Afternoon</v>
      </c>
    </row>
    <row r="728" spans="1:3" x14ac:dyDescent="0.3">
      <c r="A728" s="8">
        <f t="shared" si="34"/>
        <v>727</v>
      </c>
      <c r="B728" s="27">
        <f t="shared" si="35"/>
        <v>0.5041666666666651</v>
      </c>
      <c r="C728" s="8" t="str">
        <f t="shared" si="33"/>
        <v>Afternoon</v>
      </c>
    </row>
    <row r="729" spans="1:3" x14ac:dyDescent="0.3">
      <c r="A729" s="8">
        <f t="shared" si="34"/>
        <v>728</v>
      </c>
      <c r="B729" s="27">
        <f t="shared" si="35"/>
        <v>0.50486111111110954</v>
      </c>
      <c r="C729" s="8" t="str">
        <f t="shared" si="33"/>
        <v>Afternoon</v>
      </c>
    </row>
    <row r="730" spans="1:3" x14ac:dyDescent="0.3">
      <c r="A730" s="8">
        <f t="shared" si="34"/>
        <v>729</v>
      </c>
      <c r="B730" s="27">
        <f t="shared" si="35"/>
        <v>0.50555555555555398</v>
      </c>
      <c r="C730" s="8" t="str">
        <f t="shared" si="33"/>
        <v>Afternoon</v>
      </c>
    </row>
    <row r="731" spans="1:3" x14ac:dyDescent="0.3">
      <c r="A731" s="8">
        <f t="shared" si="34"/>
        <v>730</v>
      </c>
      <c r="B731" s="27">
        <f t="shared" si="35"/>
        <v>0.50624999999999842</v>
      </c>
      <c r="C731" s="8" t="str">
        <f t="shared" si="33"/>
        <v>Afternoon</v>
      </c>
    </row>
    <row r="732" spans="1:3" x14ac:dyDescent="0.3">
      <c r="A732" s="8">
        <f t="shared" si="34"/>
        <v>731</v>
      </c>
      <c r="B732" s="27">
        <f t="shared" si="35"/>
        <v>0.50694444444444287</v>
      </c>
      <c r="C732" s="8" t="str">
        <f t="shared" si="33"/>
        <v>Afternoon</v>
      </c>
    </row>
    <row r="733" spans="1:3" x14ac:dyDescent="0.3">
      <c r="A733" s="8">
        <f t="shared" si="34"/>
        <v>732</v>
      </c>
      <c r="B733" s="27">
        <f t="shared" si="35"/>
        <v>0.50763888888888731</v>
      </c>
      <c r="C733" s="8" t="str">
        <f t="shared" si="33"/>
        <v>Afternoon</v>
      </c>
    </row>
    <row r="734" spans="1:3" x14ac:dyDescent="0.3">
      <c r="A734" s="8">
        <f t="shared" si="34"/>
        <v>733</v>
      </c>
      <c r="B734" s="27">
        <f t="shared" si="35"/>
        <v>0.50833333333333175</v>
      </c>
      <c r="C734" s="8" t="str">
        <f t="shared" si="33"/>
        <v>Afternoon</v>
      </c>
    </row>
    <row r="735" spans="1:3" x14ac:dyDescent="0.3">
      <c r="A735" s="8">
        <f t="shared" si="34"/>
        <v>734</v>
      </c>
      <c r="B735" s="27">
        <f t="shared" si="35"/>
        <v>0.50902777777777619</v>
      </c>
      <c r="C735" s="8" t="str">
        <f t="shared" si="33"/>
        <v>Afternoon</v>
      </c>
    </row>
    <row r="736" spans="1:3" x14ac:dyDescent="0.3">
      <c r="A736" s="8">
        <f t="shared" si="34"/>
        <v>735</v>
      </c>
      <c r="B736" s="27">
        <f t="shared" si="35"/>
        <v>0.50972222222222063</v>
      </c>
      <c r="C736" s="8" t="str">
        <f t="shared" si="33"/>
        <v>Afternoon</v>
      </c>
    </row>
    <row r="737" spans="1:3" x14ac:dyDescent="0.3">
      <c r="A737" s="8">
        <f t="shared" si="34"/>
        <v>736</v>
      </c>
      <c r="B737" s="27">
        <f t="shared" si="35"/>
        <v>0.51041666666666508</v>
      </c>
      <c r="C737" s="8" t="str">
        <f t="shared" si="33"/>
        <v>Afternoon</v>
      </c>
    </row>
    <row r="738" spans="1:3" x14ac:dyDescent="0.3">
      <c r="A738" s="8">
        <f t="shared" si="34"/>
        <v>737</v>
      </c>
      <c r="B738" s="27">
        <f t="shared" si="35"/>
        <v>0.51111111111110952</v>
      </c>
      <c r="C738" s="8" t="str">
        <f t="shared" si="33"/>
        <v>Afternoon</v>
      </c>
    </row>
    <row r="739" spans="1:3" x14ac:dyDescent="0.3">
      <c r="A739" s="8">
        <f t="shared" si="34"/>
        <v>738</v>
      </c>
      <c r="B739" s="27">
        <f t="shared" si="35"/>
        <v>0.51180555555555396</v>
      </c>
      <c r="C739" s="8" t="str">
        <f t="shared" si="33"/>
        <v>Afternoon</v>
      </c>
    </row>
    <row r="740" spans="1:3" x14ac:dyDescent="0.3">
      <c r="A740" s="8">
        <f t="shared" si="34"/>
        <v>739</v>
      </c>
      <c r="B740" s="27">
        <f t="shared" si="35"/>
        <v>0.5124999999999984</v>
      </c>
      <c r="C740" s="8" t="str">
        <f t="shared" si="33"/>
        <v>Afternoon</v>
      </c>
    </row>
    <row r="741" spans="1:3" x14ac:dyDescent="0.3">
      <c r="A741" s="8">
        <f t="shared" si="34"/>
        <v>740</v>
      </c>
      <c r="B741" s="27">
        <f t="shared" si="35"/>
        <v>0.51319444444444284</v>
      </c>
      <c r="C741" s="8" t="str">
        <f t="shared" si="33"/>
        <v>Afternoon</v>
      </c>
    </row>
    <row r="742" spans="1:3" x14ac:dyDescent="0.3">
      <c r="A742" s="8">
        <f t="shared" si="34"/>
        <v>741</v>
      </c>
      <c r="B742" s="27">
        <f t="shared" si="35"/>
        <v>0.51388888888888729</v>
      </c>
      <c r="C742" s="8" t="str">
        <f t="shared" si="33"/>
        <v>Afternoon</v>
      </c>
    </row>
    <row r="743" spans="1:3" x14ac:dyDescent="0.3">
      <c r="A743" s="8">
        <f t="shared" si="34"/>
        <v>742</v>
      </c>
      <c r="B743" s="27">
        <f t="shared" si="35"/>
        <v>0.51458333333333173</v>
      </c>
      <c r="C743" s="8" t="str">
        <f t="shared" si="33"/>
        <v>Afternoon</v>
      </c>
    </row>
    <row r="744" spans="1:3" x14ac:dyDescent="0.3">
      <c r="A744" s="8">
        <f t="shared" si="34"/>
        <v>743</v>
      </c>
      <c r="B744" s="27">
        <f t="shared" si="35"/>
        <v>0.51527777777777617</v>
      </c>
      <c r="C744" s="8" t="str">
        <f t="shared" si="33"/>
        <v>Afternoon</v>
      </c>
    </row>
    <row r="745" spans="1:3" x14ac:dyDescent="0.3">
      <c r="A745" s="8">
        <f t="shared" si="34"/>
        <v>744</v>
      </c>
      <c r="B745" s="27">
        <f t="shared" si="35"/>
        <v>0.51597222222222061</v>
      </c>
      <c r="C745" s="8" t="str">
        <f t="shared" si="33"/>
        <v>Afternoon</v>
      </c>
    </row>
    <row r="746" spans="1:3" x14ac:dyDescent="0.3">
      <c r="A746" s="8">
        <f t="shared" si="34"/>
        <v>745</v>
      </c>
      <c r="B746" s="27">
        <f t="shared" si="35"/>
        <v>0.51666666666666505</v>
      </c>
      <c r="C746" s="8" t="str">
        <f t="shared" si="33"/>
        <v>Afternoon</v>
      </c>
    </row>
    <row r="747" spans="1:3" x14ac:dyDescent="0.3">
      <c r="A747" s="8">
        <f t="shared" si="34"/>
        <v>746</v>
      </c>
      <c r="B747" s="27">
        <f t="shared" si="35"/>
        <v>0.5173611111111095</v>
      </c>
      <c r="C747" s="8" t="str">
        <f t="shared" si="33"/>
        <v>Afternoon</v>
      </c>
    </row>
    <row r="748" spans="1:3" x14ac:dyDescent="0.3">
      <c r="A748" s="8">
        <f t="shared" si="34"/>
        <v>747</v>
      </c>
      <c r="B748" s="27">
        <f t="shared" si="35"/>
        <v>0.51805555555555394</v>
      </c>
      <c r="C748" s="8" t="str">
        <f t="shared" si="33"/>
        <v>Afternoon</v>
      </c>
    </row>
    <row r="749" spans="1:3" x14ac:dyDescent="0.3">
      <c r="A749" s="8">
        <f t="shared" si="34"/>
        <v>748</v>
      </c>
      <c r="B749" s="27">
        <f t="shared" si="35"/>
        <v>0.51874999999999838</v>
      </c>
      <c r="C749" s="8" t="str">
        <f t="shared" si="33"/>
        <v>Afternoon</v>
      </c>
    </row>
    <row r="750" spans="1:3" x14ac:dyDescent="0.3">
      <c r="A750" s="8">
        <f t="shared" si="34"/>
        <v>749</v>
      </c>
      <c r="B750" s="27">
        <f t="shared" si="35"/>
        <v>0.51944444444444282</v>
      </c>
      <c r="C750" s="8" t="str">
        <f t="shared" si="33"/>
        <v>Afternoon</v>
      </c>
    </row>
    <row r="751" spans="1:3" x14ac:dyDescent="0.3">
      <c r="A751" s="8">
        <f t="shared" si="34"/>
        <v>750</v>
      </c>
      <c r="B751" s="27">
        <f t="shared" si="35"/>
        <v>0.52013888888888726</v>
      </c>
      <c r="C751" s="8" t="str">
        <f t="shared" si="33"/>
        <v>Afternoon</v>
      </c>
    </row>
    <row r="752" spans="1:3" x14ac:dyDescent="0.3">
      <c r="A752" s="8">
        <f t="shared" si="34"/>
        <v>751</v>
      </c>
      <c r="B752" s="27">
        <f t="shared" si="35"/>
        <v>0.52083333333333171</v>
      </c>
      <c r="C752" s="8" t="str">
        <f t="shared" si="33"/>
        <v>Afternoon</v>
      </c>
    </row>
    <row r="753" spans="1:3" x14ac:dyDescent="0.3">
      <c r="A753" s="8">
        <f t="shared" si="34"/>
        <v>752</v>
      </c>
      <c r="B753" s="27">
        <f t="shared" si="35"/>
        <v>0.52152777777777615</v>
      </c>
      <c r="C753" s="8" t="str">
        <f t="shared" si="33"/>
        <v>Afternoon</v>
      </c>
    </row>
    <row r="754" spans="1:3" x14ac:dyDescent="0.3">
      <c r="A754" s="8">
        <f t="shared" si="34"/>
        <v>753</v>
      </c>
      <c r="B754" s="27">
        <f t="shared" si="35"/>
        <v>0.52222222222222059</v>
      </c>
      <c r="C754" s="8" t="str">
        <f t="shared" si="33"/>
        <v>Afternoon</v>
      </c>
    </row>
    <row r="755" spans="1:3" x14ac:dyDescent="0.3">
      <c r="A755" s="8">
        <f t="shared" si="34"/>
        <v>754</v>
      </c>
      <c r="B755" s="27">
        <f t="shared" si="35"/>
        <v>0.52291666666666503</v>
      </c>
      <c r="C755" s="8" t="str">
        <f t="shared" si="33"/>
        <v>Afternoon</v>
      </c>
    </row>
    <row r="756" spans="1:3" x14ac:dyDescent="0.3">
      <c r="A756" s="8">
        <f t="shared" si="34"/>
        <v>755</v>
      </c>
      <c r="B756" s="27">
        <f t="shared" si="35"/>
        <v>0.52361111111110947</v>
      </c>
      <c r="C756" s="8" t="str">
        <f t="shared" si="33"/>
        <v>Afternoon</v>
      </c>
    </row>
    <row r="757" spans="1:3" x14ac:dyDescent="0.3">
      <c r="A757" s="8">
        <f t="shared" si="34"/>
        <v>756</v>
      </c>
      <c r="B757" s="27">
        <f t="shared" si="35"/>
        <v>0.52430555555555391</v>
      </c>
      <c r="C757" s="8" t="str">
        <f t="shared" si="33"/>
        <v>Afternoon</v>
      </c>
    </row>
    <row r="758" spans="1:3" x14ac:dyDescent="0.3">
      <c r="A758" s="8">
        <f t="shared" si="34"/>
        <v>757</v>
      </c>
      <c r="B758" s="27">
        <f t="shared" si="35"/>
        <v>0.52499999999999836</v>
      </c>
      <c r="C758" s="8" t="str">
        <f t="shared" si="33"/>
        <v>Afternoon</v>
      </c>
    </row>
    <row r="759" spans="1:3" x14ac:dyDescent="0.3">
      <c r="A759" s="8">
        <f t="shared" si="34"/>
        <v>758</v>
      </c>
      <c r="B759" s="27">
        <f t="shared" si="35"/>
        <v>0.5256944444444428</v>
      </c>
      <c r="C759" s="8" t="str">
        <f t="shared" si="33"/>
        <v>Afternoon</v>
      </c>
    </row>
    <row r="760" spans="1:3" x14ac:dyDescent="0.3">
      <c r="A760" s="8">
        <f t="shared" si="34"/>
        <v>759</v>
      </c>
      <c r="B760" s="27">
        <f t="shared" si="35"/>
        <v>0.52638888888888724</v>
      </c>
      <c r="C760" s="8" t="str">
        <f t="shared" si="33"/>
        <v>Afternoon</v>
      </c>
    </row>
    <row r="761" spans="1:3" x14ac:dyDescent="0.3">
      <c r="A761" s="8">
        <f t="shared" si="34"/>
        <v>760</v>
      </c>
      <c r="B761" s="27">
        <f t="shared" si="35"/>
        <v>0.52708333333333168</v>
      </c>
      <c r="C761" s="8" t="str">
        <f t="shared" si="33"/>
        <v>Afternoon</v>
      </c>
    </row>
    <row r="762" spans="1:3" x14ac:dyDescent="0.3">
      <c r="A762" s="8">
        <f t="shared" si="34"/>
        <v>761</v>
      </c>
      <c r="B762" s="27">
        <f t="shared" si="35"/>
        <v>0.52777777777777612</v>
      </c>
      <c r="C762" s="8" t="str">
        <f t="shared" si="33"/>
        <v>Afternoon</v>
      </c>
    </row>
    <row r="763" spans="1:3" x14ac:dyDescent="0.3">
      <c r="A763" s="8">
        <f t="shared" si="34"/>
        <v>762</v>
      </c>
      <c r="B763" s="27">
        <f t="shared" si="35"/>
        <v>0.52847222222222057</v>
      </c>
      <c r="C763" s="8" t="str">
        <f t="shared" si="33"/>
        <v>Afternoon</v>
      </c>
    </row>
    <row r="764" spans="1:3" x14ac:dyDescent="0.3">
      <c r="A764" s="8">
        <f t="shared" si="34"/>
        <v>763</v>
      </c>
      <c r="B764" s="27">
        <f t="shared" si="35"/>
        <v>0.52916666666666501</v>
      </c>
      <c r="C764" s="8" t="str">
        <f t="shared" si="33"/>
        <v>Afternoon</v>
      </c>
    </row>
    <row r="765" spans="1:3" x14ac:dyDescent="0.3">
      <c r="A765" s="8">
        <f t="shared" si="34"/>
        <v>764</v>
      </c>
      <c r="B765" s="27">
        <f t="shared" si="35"/>
        <v>0.52986111111110945</v>
      </c>
      <c r="C765" s="8" t="str">
        <f t="shared" si="33"/>
        <v>Afternoon</v>
      </c>
    </row>
    <row r="766" spans="1:3" x14ac:dyDescent="0.3">
      <c r="A766" s="8">
        <f t="shared" si="34"/>
        <v>765</v>
      </c>
      <c r="B766" s="27">
        <f t="shared" si="35"/>
        <v>0.53055555555555389</v>
      </c>
      <c r="C766" s="8" t="str">
        <f t="shared" si="33"/>
        <v>Afternoon</v>
      </c>
    </row>
    <row r="767" spans="1:3" x14ac:dyDescent="0.3">
      <c r="A767" s="8">
        <f t="shared" si="34"/>
        <v>766</v>
      </c>
      <c r="B767" s="27">
        <f t="shared" si="35"/>
        <v>0.53124999999999833</v>
      </c>
      <c r="C767" s="8" t="str">
        <f t="shared" si="33"/>
        <v>Afternoon</v>
      </c>
    </row>
    <row r="768" spans="1:3" x14ac:dyDescent="0.3">
      <c r="A768" s="8">
        <f t="shared" si="34"/>
        <v>767</v>
      </c>
      <c r="B768" s="27">
        <f t="shared" si="35"/>
        <v>0.53194444444444278</v>
      </c>
      <c r="C768" s="8" t="str">
        <f t="shared" si="33"/>
        <v>Afternoon</v>
      </c>
    </row>
    <row r="769" spans="1:3" x14ac:dyDescent="0.3">
      <c r="A769" s="8">
        <f t="shared" si="34"/>
        <v>768</v>
      </c>
      <c r="B769" s="27">
        <f t="shared" si="35"/>
        <v>0.53263888888888722</v>
      </c>
      <c r="C769" s="8" t="str">
        <f t="shared" si="33"/>
        <v>Afternoon</v>
      </c>
    </row>
    <row r="770" spans="1:3" x14ac:dyDescent="0.3">
      <c r="A770" s="8">
        <f t="shared" si="34"/>
        <v>769</v>
      </c>
      <c r="B770" s="27">
        <f t="shared" si="35"/>
        <v>0.53333333333333166</v>
      </c>
      <c r="C770" s="8" t="str">
        <f t="shared" si="33"/>
        <v>Afternoon</v>
      </c>
    </row>
    <row r="771" spans="1:3" x14ac:dyDescent="0.3">
      <c r="A771" s="8">
        <f t="shared" si="34"/>
        <v>770</v>
      </c>
      <c r="B771" s="27">
        <f t="shared" si="35"/>
        <v>0.5340277777777761</v>
      </c>
      <c r="C771" s="8" t="str">
        <f t="shared" ref="C771:C834" si="36">IF(AND(B771&gt;=TIME(5,0,0), B771&lt;TIME(12,0,0)), "Morning", IF(AND(B771&gt;=TIME(12,0,0), B771&lt;TIME(17,0,0)), "Afternoon", IF(AND(B771&gt;=TIME(17,0,0), B771&lt;TIME(21,0,0)), "Evening", "Night")))</f>
        <v>Afternoon</v>
      </c>
    </row>
    <row r="772" spans="1:3" x14ac:dyDescent="0.3">
      <c r="A772" s="8">
        <f t="shared" ref="A772:A835" si="37">A771+1</f>
        <v>771</v>
      </c>
      <c r="B772" s="27">
        <f t="shared" si="35"/>
        <v>0.53472222222222054</v>
      </c>
      <c r="C772" s="8" t="str">
        <f t="shared" si="36"/>
        <v>Afternoon</v>
      </c>
    </row>
    <row r="773" spans="1:3" x14ac:dyDescent="0.3">
      <c r="A773" s="8">
        <f t="shared" si="37"/>
        <v>772</v>
      </c>
      <c r="B773" s="27">
        <f t="shared" ref="B773:B836" si="38">B772+TIME(0,1,0)</f>
        <v>0.53541666666666499</v>
      </c>
      <c r="C773" s="8" t="str">
        <f t="shared" si="36"/>
        <v>Afternoon</v>
      </c>
    </row>
    <row r="774" spans="1:3" x14ac:dyDescent="0.3">
      <c r="A774" s="8">
        <f t="shared" si="37"/>
        <v>773</v>
      </c>
      <c r="B774" s="27">
        <f t="shared" si="38"/>
        <v>0.53611111111110943</v>
      </c>
      <c r="C774" s="8" t="str">
        <f t="shared" si="36"/>
        <v>Afternoon</v>
      </c>
    </row>
    <row r="775" spans="1:3" x14ac:dyDescent="0.3">
      <c r="A775" s="8">
        <f t="shared" si="37"/>
        <v>774</v>
      </c>
      <c r="B775" s="27">
        <f t="shared" si="38"/>
        <v>0.53680555555555387</v>
      </c>
      <c r="C775" s="8" t="str">
        <f t="shared" si="36"/>
        <v>Afternoon</v>
      </c>
    </row>
    <row r="776" spans="1:3" x14ac:dyDescent="0.3">
      <c r="A776" s="8">
        <f t="shared" si="37"/>
        <v>775</v>
      </c>
      <c r="B776" s="27">
        <f t="shared" si="38"/>
        <v>0.53749999999999831</v>
      </c>
      <c r="C776" s="8" t="str">
        <f t="shared" si="36"/>
        <v>Afternoon</v>
      </c>
    </row>
    <row r="777" spans="1:3" x14ac:dyDescent="0.3">
      <c r="A777" s="8">
        <f t="shared" si="37"/>
        <v>776</v>
      </c>
      <c r="B777" s="27">
        <f t="shared" si="38"/>
        <v>0.53819444444444275</v>
      </c>
      <c r="C777" s="8" t="str">
        <f t="shared" si="36"/>
        <v>Afternoon</v>
      </c>
    </row>
    <row r="778" spans="1:3" x14ac:dyDescent="0.3">
      <c r="A778" s="8">
        <f t="shared" si="37"/>
        <v>777</v>
      </c>
      <c r="B778" s="27">
        <f t="shared" si="38"/>
        <v>0.5388888888888872</v>
      </c>
      <c r="C778" s="8" t="str">
        <f t="shared" si="36"/>
        <v>Afternoon</v>
      </c>
    </row>
    <row r="779" spans="1:3" x14ac:dyDescent="0.3">
      <c r="A779" s="8">
        <f t="shared" si="37"/>
        <v>778</v>
      </c>
      <c r="B779" s="27">
        <f t="shared" si="38"/>
        <v>0.53958333333333164</v>
      </c>
      <c r="C779" s="8" t="str">
        <f t="shared" si="36"/>
        <v>Afternoon</v>
      </c>
    </row>
    <row r="780" spans="1:3" x14ac:dyDescent="0.3">
      <c r="A780" s="8">
        <f t="shared" si="37"/>
        <v>779</v>
      </c>
      <c r="B780" s="27">
        <f t="shared" si="38"/>
        <v>0.54027777777777608</v>
      </c>
      <c r="C780" s="8" t="str">
        <f t="shared" si="36"/>
        <v>Afternoon</v>
      </c>
    </row>
    <row r="781" spans="1:3" x14ac:dyDescent="0.3">
      <c r="A781" s="8">
        <f t="shared" si="37"/>
        <v>780</v>
      </c>
      <c r="B781" s="27">
        <f t="shared" si="38"/>
        <v>0.54097222222222052</v>
      </c>
      <c r="C781" s="8" t="str">
        <f t="shared" si="36"/>
        <v>Afternoon</v>
      </c>
    </row>
    <row r="782" spans="1:3" x14ac:dyDescent="0.3">
      <c r="A782" s="8">
        <f t="shared" si="37"/>
        <v>781</v>
      </c>
      <c r="B782" s="27">
        <f t="shared" si="38"/>
        <v>0.54166666666666496</v>
      </c>
      <c r="C782" s="8" t="str">
        <f t="shared" si="36"/>
        <v>Afternoon</v>
      </c>
    </row>
    <row r="783" spans="1:3" x14ac:dyDescent="0.3">
      <c r="A783" s="8">
        <f t="shared" si="37"/>
        <v>782</v>
      </c>
      <c r="B783" s="27">
        <f t="shared" si="38"/>
        <v>0.54236111111110941</v>
      </c>
      <c r="C783" s="8" t="str">
        <f t="shared" si="36"/>
        <v>Afternoon</v>
      </c>
    </row>
    <row r="784" spans="1:3" x14ac:dyDescent="0.3">
      <c r="A784" s="8">
        <f t="shared" si="37"/>
        <v>783</v>
      </c>
      <c r="B784" s="27">
        <f t="shared" si="38"/>
        <v>0.54305555555555385</v>
      </c>
      <c r="C784" s="8" t="str">
        <f t="shared" si="36"/>
        <v>Afternoon</v>
      </c>
    </row>
    <row r="785" spans="1:3" x14ac:dyDescent="0.3">
      <c r="A785" s="8">
        <f t="shared" si="37"/>
        <v>784</v>
      </c>
      <c r="B785" s="27">
        <f t="shared" si="38"/>
        <v>0.54374999999999829</v>
      </c>
      <c r="C785" s="8" t="str">
        <f t="shared" si="36"/>
        <v>Afternoon</v>
      </c>
    </row>
    <row r="786" spans="1:3" x14ac:dyDescent="0.3">
      <c r="A786" s="8">
        <f t="shared" si="37"/>
        <v>785</v>
      </c>
      <c r="B786" s="27">
        <f t="shared" si="38"/>
        <v>0.54444444444444273</v>
      </c>
      <c r="C786" s="8" t="str">
        <f t="shared" si="36"/>
        <v>Afternoon</v>
      </c>
    </row>
    <row r="787" spans="1:3" x14ac:dyDescent="0.3">
      <c r="A787" s="8">
        <f t="shared" si="37"/>
        <v>786</v>
      </c>
      <c r="B787" s="27">
        <f t="shared" si="38"/>
        <v>0.54513888888888717</v>
      </c>
      <c r="C787" s="8" t="str">
        <f t="shared" si="36"/>
        <v>Afternoon</v>
      </c>
    </row>
    <row r="788" spans="1:3" x14ac:dyDescent="0.3">
      <c r="A788" s="8">
        <f t="shared" si="37"/>
        <v>787</v>
      </c>
      <c r="B788" s="27">
        <f t="shared" si="38"/>
        <v>0.54583333333333162</v>
      </c>
      <c r="C788" s="8" t="str">
        <f t="shared" si="36"/>
        <v>Afternoon</v>
      </c>
    </row>
    <row r="789" spans="1:3" x14ac:dyDescent="0.3">
      <c r="A789" s="8">
        <f t="shared" si="37"/>
        <v>788</v>
      </c>
      <c r="B789" s="27">
        <f t="shared" si="38"/>
        <v>0.54652777777777606</v>
      </c>
      <c r="C789" s="8" t="str">
        <f t="shared" si="36"/>
        <v>Afternoon</v>
      </c>
    </row>
    <row r="790" spans="1:3" x14ac:dyDescent="0.3">
      <c r="A790" s="8">
        <f t="shared" si="37"/>
        <v>789</v>
      </c>
      <c r="B790" s="27">
        <f t="shared" si="38"/>
        <v>0.5472222222222205</v>
      </c>
      <c r="C790" s="8" t="str">
        <f t="shared" si="36"/>
        <v>Afternoon</v>
      </c>
    </row>
    <row r="791" spans="1:3" x14ac:dyDescent="0.3">
      <c r="A791" s="8">
        <f t="shared" si="37"/>
        <v>790</v>
      </c>
      <c r="B791" s="27">
        <f t="shared" si="38"/>
        <v>0.54791666666666494</v>
      </c>
      <c r="C791" s="8" t="str">
        <f t="shared" si="36"/>
        <v>Afternoon</v>
      </c>
    </row>
    <row r="792" spans="1:3" x14ac:dyDescent="0.3">
      <c r="A792" s="8">
        <f t="shared" si="37"/>
        <v>791</v>
      </c>
      <c r="B792" s="27">
        <f t="shared" si="38"/>
        <v>0.54861111111110938</v>
      </c>
      <c r="C792" s="8" t="str">
        <f t="shared" si="36"/>
        <v>Afternoon</v>
      </c>
    </row>
    <row r="793" spans="1:3" x14ac:dyDescent="0.3">
      <c r="A793" s="8">
        <f t="shared" si="37"/>
        <v>792</v>
      </c>
      <c r="B793" s="27">
        <f t="shared" si="38"/>
        <v>0.54930555555555383</v>
      </c>
      <c r="C793" s="8" t="str">
        <f t="shared" si="36"/>
        <v>Afternoon</v>
      </c>
    </row>
    <row r="794" spans="1:3" x14ac:dyDescent="0.3">
      <c r="A794" s="8">
        <f t="shared" si="37"/>
        <v>793</v>
      </c>
      <c r="B794" s="27">
        <f t="shared" si="38"/>
        <v>0.54999999999999827</v>
      </c>
      <c r="C794" s="8" t="str">
        <f t="shared" si="36"/>
        <v>Afternoon</v>
      </c>
    </row>
    <row r="795" spans="1:3" x14ac:dyDescent="0.3">
      <c r="A795" s="8">
        <f t="shared" si="37"/>
        <v>794</v>
      </c>
      <c r="B795" s="27">
        <f t="shared" si="38"/>
        <v>0.55069444444444271</v>
      </c>
      <c r="C795" s="8" t="str">
        <f t="shared" si="36"/>
        <v>Afternoon</v>
      </c>
    </row>
    <row r="796" spans="1:3" x14ac:dyDescent="0.3">
      <c r="A796" s="8">
        <f t="shared" si="37"/>
        <v>795</v>
      </c>
      <c r="B796" s="27">
        <f t="shared" si="38"/>
        <v>0.55138888888888715</v>
      </c>
      <c r="C796" s="8" t="str">
        <f t="shared" si="36"/>
        <v>Afternoon</v>
      </c>
    </row>
    <row r="797" spans="1:3" x14ac:dyDescent="0.3">
      <c r="A797" s="8">
        <f t="shared" si="37"/>
        <v>796</v>
      </c>
      <c r="B797" s="27">
        <f t="shared" si="38"/>
        <v>0.55208333333333159</v>
      </c>
      <c r="C797" s="8" t="str">
        <f t="shared" si="36"/>
        <v>Afternoon</v>
      </c>
    </row>
    <row r="798" spans="1:3" x14ac:dyDescent="0.3">
      <c r="A798" s="8">
        <f t="shared" si="37"/>
        <v>797</v>
      </c>
      <c r="B798" s="27">
        <f t="shared" si="38"/>
        <v>0.55277777777777604</v>
      </c>
      <c r="C798" s="8" t="str">
        <f t="shared" si="36"/>
        <v>Afternoon</v>
      </c>
    </row>
    <row r="799" spans="1:3" x14ac:dyDescent="0.3">
      <c r="A799" s="8">
        <f t="shared" si="37"/>
        <v>798</v>
      </c>
      <c r="B799" s="27">
        <f t="shared" si="38"/>
        <v>0.55347222222222048</v>
      </c>
      <c r="C799" s="8" t="str">
        <f t="shared" si="36"/>
        <v>Afternoon</v>
      </c>
    </row>
    <row r="800" spans="1:3" x14ac:dyDescent="0.3">
      <c r="A800" s="8">
        <f t="shared" si="37"/>
        <v>799</v>
      </c>
      <c r="B800" s="27">
        <f t="shared" si="38"/>
        <v>0.55416666666666492</v>
      </c>
      <c r="C800" s="8" t="str">
        <f t="shared" si="36"/>
        <v>Afternoon</v>
      </c>
    </row>
    <row r="801" spans="1:3" x14ac:dyDescent="0.3">
      <c r="A801" s="8">
        <f t="shared" si="37"/>
        <v>800</v>
      </c>
      <c r="B801" s="27">
        <f t="shared" si="38"/>
        <v>0.55486111111110936</v>
      </c>
      <c r="C801" s="8" t="str">
        <f t="shared" si="36"/>
        <v>Afternoon</v>
      </c>
    </row>
    <row r="802" spans="1:3" x14ac:dyDescent="0.3">
      <c r="A802" s="8">
        <f t="shared" si="37"/>
        <v>801</v>
      </c>
      <c r="B802" s="27">
        <f t="shared" si="38"/>
        <v>0.5555555555555538</v>
      </c>
      <c r="C802" s="8" t="str">
        <f t="shared" si="36"/>
        <v>Afternoon</v>
      </c>
    </row>
    <row r="803" spans="1:3" x14ac:dyDescent="0.3">
      <c r="A803" s="8">
        <f t="shared" si="37"/>
        <v>802</v>
      </c>
      <c r="B803" s="27">
        <f t="shared" si="38"/>
        <v>0.55624999999999825</v>
      </c>
      <c r="C803" s="8" t="str">
        <f t="shared" si="36"/>
        <v>Afternoon</v>
      </c>
    </row>
    <row r="804" spans="1:3" x14ac:dyDescent="0.3">
      <c r="A804" s="8">
        <f t="shared" si="37"/>
        <v>803</v>
      </c>
      <c r="B804" s="27">
        <f t="shared" si="38"/>
        <v>0.55694444444444269</v>
      </c>
      <c r="C804" s="8" t="str">
        <f t="shared" si="36"/>
        <v>Afternoon</v>
      </c>
    </row>
    <row r="805" spans="1:3" x14ac:dyDescent="0.3">
      <c r="A805" s="8">
        <f t="shared" si="37"/>
        <v>804</v>
      </c>
      <c r="B805" s="27">
        <f t="shared" si="38"/>
        <v>0.55763888888888713</v>
      </c>
      <c r="C805" s="8" t="str">
        <f t="shared" si="36"/>
        <v>Afternoon</v>
      </c>
    </row>
    <row r="806" spans="1:3" x14ac:dyDescent="0.3">
      <c r="A806" s="8">
        <f t="shared" si="37"/>
        <v>805</v>
      </c>
      <c r="B806" s="27">
        <f t="shared" si="38"/>
        <v>0.55833333333333157</v>
      </c>
      <c r="C806" s="8" t="str">
        <f t="shared" si="36"/>
        <v>Afternoon</v>
      </c>
    </row>
    <row r="807" spans="1:3" x14ac:dyDescent="0.3">
      <c r="A807" s="8">
        <f t="shared" si="37"/>
        <v>806</v>
      </c>
      <c r="B807" s="27">
        <f t="shared" si="38"/>
        <v>0.55902777777777601</v>
      </c>
      <c r="C807" s="8" t="str">
        <f t="shared" si="36"/>
        <v>Afternoon</v>
      </c>
    </row>
    <row r="808" spans="1:3" x14ac:dyDescent="0.3">
      <c r="A808" s="8">
        <f t="shared" si="37"/>
        <v>807</v>
      </c>
      <c r="B808" s="27">
        <f t="shared" si="38"/>
        <v>0.55972222222222046</v>
      </c>
      <c r="C808" s="8" t="str">
        <f t="shared" si="36"/>
        <v>Afternoon</v>
      </c>
    </row>
    <row r="809" spans="1:3" x14ac:dyDescent="0.3">
      <c r="A809" s="8">
        <f t="shared" si="37"/>
        <v>808</v>
      </c>
      <c r="B809" s="27">
        <f t="shared" si="38"/>
        <v>0.5604166666666649</v>
      </c>
      <c r="C809" s="8" t="str">
        <f t="shared" si="36"/>
        <v>Afternoon</v>
      </c>
    </row>
    <row r="810" spans="1:3" x14ac:dyDescent="0.3">
      <c r="A810" s="8">
        <f t="shared" si="37"/>
        <v>809</v>
      </c>
      <c r="B810" s="27">
        <f t="shared" si="38"/>
        <v>0.56111111111110934</v>
      </c>
      <c r="C810" s="8" t="str">
        <f t="shared" si="36"/>
        <v>Afternoon</v>
      </c>
    </row>
    <row r="811" spans="1:3" x14ac:dyDescent="0.3">
      <c r="A811" s="8">
        <f t="shared" si="37"/>
        <v>810</v>
      </c>
      <c r="B811" s="27">
        <f t="shared" si="38"/>
        <v>0.56180555555555378</v>
      </c>
      <c r="C811" s="8" t="str">
        <f t="shared" si="36"/>
        <v>Afternoon</v>
      </c>
    </row>
    <row r="812" spans="1:3" x14ac:dyDescent="0.3">
      <c r="A812" s="8">
        <f t="shared" si="37"/>
        <v>811</v>
      </c>
      <c r="B812" s="27">
        <f t="shared" si="38"/>
        <v>0.56249999999999822</v>
      </c>
      <c r="C812" s="8" t="str">
        <f t="shared" si="36"/>
        <v>Afternoon</v>
      </c>
    </row>
    <row r="813" spans="1:3" x14ac:dyDescent="0.3">
      <c r="A813" s="8">
        <f t="shared" si="37"/>
        <v>812</v>
      </c>
      <c r="B813" s="27">
        <f t="shared" si="38"/>
        <v>0.56319444444444267</v>
      </c>
      <c r="C813" s="8" t="str">
        <f t="shared" si="36"/>
        <v>Afternoon</v>
      </c>
    </row>
    <row r="814" spans="1:3" x14ac:dyDescent="0.3">
      <c r="A814" s="8">
        <f t="shared" si="37"/>
        <v>813</v>
      </c>
      <c r="B814" s="27">
        <f t="shared" si="38"/>
        <v>0.56388888888888711</v>
      </c>
      <c r="C814" s="8" t="str">
        <f t="shared" si="36"/>
        <v>Afternoon</v>
      </c>
    </row>
    <row r="815" spans="1:3" x14ac:dyDescent="0.3">
      <c r="A815" s="8">
        <f t="shared" si="37"/>
        <v>814</v>
      </c>
      <c r="B815" s="27">
        <f t="shared" si="38"/>
        <v>0.56458333333333155</v>
      </c>
      <c r="C815" s="8" t="str">
        <f t="shared" si="36"/>
        <v>Afternoon</v>
      </c>
    </row>
    <row r="816" spans="1:3" x14ac:dyDescent="0.3">
      <c r="A816" s="8">
        <f t="shared" si="37"/>
        <v>815</v>
      </c>
      <c r="B816" s="27">
        <f t="shared" si="38"/>
        <v>0.56527777777777599</v>
      </c>
      <c r="C816" s="8" t="str">
        <f t="shared" si="36"/>
        <v>Afternoon</v>
      </c>
    </row>
    <row r="817" spans="1:3" x14ac:dyDescent="0.3">
      <c r="A817" s="8">
        <f t="shared" si="37"/>
        <v>816</v>
      </c>
      <c r="B817" s="27">
        <f t="shared" si="38"/>
        <v>0.56597222222222043</v>
      </c>
      <c r="C817" s="8" t="str">
        <f t="shared" si="36"/>
        <v>Afternoon</v>
      </c>
    </row>
    <row r="818" spans="1:3" x14ac:dyDescent="0.3">
      <c r="A818" s="8">
        <f t="shared" si="37"/>
        <v>817</v>
      </c>
      <c r="B818" s="27">
        <f t="shared" si="38"/>
        <v>0.56666666666666488</v>
      </c>
      <c r="C818" s="8" t="str">
        <f t="shared" si="36"/>
        <v>Afternoon</v>
      </c>
    </row>
    <row r="819" spans="1:3" x14ac:dyDescent="0.3">
      <c r="A819" s="8">
        <f t="shared" si="37"/>
        <v>818</v>
      </c>
      <c r="B819" s="27">
        <f t="shared" si="38"/>
        <v>0.56736111111110932</v>
      </c>
      <c r="C819" s="8" t="str">
        <f t="shared" si="36"/>
        <v>Afternoon</v>
      </c>
    </row>
    <row r="820" spans="1:3" x14ac:dyDescent="0.3">
      <c r="A820" s="8">
        <f t="shared" si="37"/>
        <v>819</v>
      </c>
      <c r="B820" s="27">
        <f t="shared" si="38"/>
        <v>0.56805555555555376</v>
      </c>
      <c r="C820" s="8" t="str">
        <f t="shared" si="36"/>
        <v>Afternoon</v>
      </c>
    </row>
    <row r="821" spans="1:3" x14ac:dyDescent="0.3">
      <c r="A821" s="8">
        <f t="shared" si="37"/>
        <v>820</v>
      </c>
      <c r="B821" s="27">
        <f t="shared" si="38"/>
        <v>0.5687499999999982</v>
      </c>
      <c r="C821" s="8" t="str">
        <f t="shared" si="36"/>
        <v>Afternoon</v>
      </c>
    </row>
    <row r="822" spans="1:3" x14ac:dyDescent="0.3">
      <c r="A822" s="8">
        <f t="shared" si="37"/>
        <v>821</v>
      </c>
      <c r="B822" s="27">
        <f t="shared" si="38"/>
        <v>0.56944444444444264</v>
      </c>
      <c r="C822" s="8" t="str">
        <f t="shared" si="36"/>
        <v>Afternoon</v>
      </c>
    </row>
    <row r="823" spans="1:3" x14ac:dyDescent="0.3">
      <c r="A823" s="8">
        <f t="shared" si="37"/>
        <v>822</v>
      </c>
      <c r="B823" s="27">
        <f t="shared" si="38"/>
        <v>0.57013888888888709</v>
      </c>
      <c r="C823" s="8" t="str">
        <f t="shared" si="36"/>
        <v>Afternoon</v>
      </c>
    </row>
    <row r="824" spans="1:3" x14ac:dyDescent="0.3">
      <c r="A824" s="8">
        <f t="shared" si="37"/>
        <v>823</v>
      </c>
      <c r="B824" s="27">
        <f t="shared" si="38"/>
        <v>0.57083333333333153</v>
      </c>
      <c r="C824" s="8" t="str">
        <f t="shared" si="36"/>
        <v>Afternoon</v>
      </c>
    </row>
    <row r="825" spans="1:3" x14ac:dyDescent="0.3">
      <c r="A825" s="8">
        <f t="shared" si="37"/>
        <v>824</v>
      </c>
      <c r="B825" s="27">
        <f t="shared" si="38"/>
        <v>0.57152777777777597</v>
      </c>
      <c r="C825" s="8" t="str">
        <f t="shared" si="36"/>
        <v>Afternoon</v>
      </c>
    </row>
    <row r="826" spans="1:3" x14ac:dyDescent="0.3">
      <c r="A826" s="8">
        <f t="shared" si="37"/>
        <v>825</v>
      </c>
      <c r="B826" s="27">
        <f t="shared" si="38"/>
        <v>0.57222222222222041</v>
      </c>
      <c r="C826" s="8" t="str">
        <f t="shared" si="36"/>
        <v>Afternoon</v>
      </c>
    </row>
    <row r="827" spans="1:3" x14ac:dyDescent="0.3">
      <c r="A827" s="8">
        <f t="shared" si="37"/>
        <v>826</v>
      </c>
      <c r="B827" s="27">
        <f t="shared" si="38"/>
        <v>0.57291666666666485</v>
      </c>
      <c r="C827" s="8" t="str">
        <f t="shared" si="36"/>
        <v>Afternoon</v>
      </c>
    </row>
    <row r="828" spans="1:3" x14ac:dyDescent="0.3">
      <c r="A828" s="8">
        <f t="shared" si="37"/>
        <v>827</v>
      </c>
      <c r="B828" s="27">
        <f t="shared" si="38"/>
        <v>0.5736111111111093</v>
      </c>
      <c r="C828" s="8" t="str">
        <f t="shared" si="36"/>
        <v>Afternoon</v>
      </c>
    </row>
    <row r="829" spans="1:3" x14ac:dyDescent="0.3">
      <c r="A829" s="8">
        <f t="shared" si="37"/>
        <v>828</v>
      </c>
      <c r="B829" s="27">
        <f t="shared" si="38"/>
        <v>0.57430555555555374</v>
      </c>
      <c r="C829" s="8" t="str">
        <f t="shared" si="36"/>
        <v>Afternoon</v>
      </c>
    </row>
    <row r="830" spans="1:3" x14ac:dyDescent="0.3">
      <c r="A830" s="8">
        <f t="shared" si="37"/>
        <v>829</v>
      </c>
      <c r="B830" s="27">
        <f t="shared" si="38"/>
        <v>0.57499999999999818</v>
      </c>
      <c r="C830" s="8" t="str">
        <f t="shared" si="36"/>
        <v>Afternoon</v>
      </c>
    </row>
    <row r="831" spans="1:3" x14ac:dyDescent="0.3">
      <c r="A831" s="8">
        <f t="shared" si="37"/>
        <v>830</v>
      </c>
      <c r="B831" s="27">
        <f t="shared" si="38"/>
        <v>0.57569444444444262</v>
      </c>
      <c r="C831" s="8" t="str">
        <f t="shared" si="36"/>
        <v>Afternoon</v>
      </c>
    </row>
    <row r="832" spans="1:3" x14ac:dyDescent="0.3">
      <c r="A832" s="8">
        <f t="shared" si="37"/>
        <v>831</v>
      </c>
      <c r="B832" s="27">
        <f t="shared" si="38"/>
        <v>0.57638888888888706</v>
      </c>
      <c r="C832" s="8" t="str">
        <f t="shared" si="36"/>
        <v>Afternoon</v>
      </c>
    </row>
    <row r="833" spans="1:3" x14ac:dyDescent="0.3">
      <c r="A833" s="8">
        <f t="shared" si="37"/>
        <v>832</v>
      </c>
      <c r="B833" s="27">
        <f t="shared" si="38"/>
        <v>0.57708333333333151</v>
      </c>
      <c r="C833" s="8" t="str">
        <f t="shared" si="36"/>
        <v>Afternoon</v>
      </c>
    </row>
    <row r="834" spans="1:3" x14ac:dyDescent="0.3">
      <c r="A834" s="8">
        <f t="shared" si="37"/>
        <v>833</v>
      </c>
      <c r="B834" s="27">
        <f t="shared" si="38"/>
        <v>0.57777777777777595</v>
      </c>
      <c r="C834" s="8" t="str">
        <f t="shared" si="36"/>
        <v>Afternoon</v>
      </c>
    </row>
    <row r="835" spans="1:3" x14ac:dyDescent="0.3">
      <c r="A835" s="8">
        <f t="shared" si="37"/>
        <v>834</v>
      </c>
      <c r="B835" s="27">
        <f t="shared" si="38"/>
        <v>0.57847222222222039</v>
      </c>
      <c r="C835" s="8" t="str">
        <f t="shared" ref="C835:C898" si="39">IF(AND(B835&gt;=TIME(5,0,0), B835&lt;TIME(12,0,0)), "Morning", IF(AND(B835&gt;=TIME(12,0,0), B835&lt;TIME(17,0,0)), "Afternoon", IF(AND(B835&gt;=TIME(17,0,0), B835&lt;TIME(21,0,0)), "Evening", "Night")))</f>
        <v>Afternoon</v>
      </c>
    </row>
    <row r="836" spans="1:3" x14ac:dyDescent="0.3">
      <c r="A836" s="8">
        <f t="shared" ref="A836:A899" si="40">A835+1</f>
        <v>835</v>
      </c>
      <c r="B836" s="27">
        <f t="shared" si="38"/>
        <v>0.57916666666666483</v>
      </c>
      <c r="C836" s="8" t="str">
        <f t="shared" si="39"/>
        <v>Afternoon</v>
      </c>
    </row>
    <row r="837" spans="1:3" x14ac:dyDescent="0.3">
      <c r="A837" s="8">
        <f t="shared" si="40"/>
        <v>836</v>
      </c>
      <c r="B837" s="27">
        <f t="shared" ref="B837:B900" si="41">B836+TIME(0,1,0)</f>
        <v>0.57986111111110927</v>
      </c>
      <c r="C837" s="8" t="str">
        <f t="shared" si="39"/>
        <v>Afternoon</v>
      </c>
    </row>
    <row r="838" spans="1:3" x14ac:dyDescent="0.3">
      <c r="A838" s="8">
        <f t="shared" si="40"/>
        <v>837</v>
      </c>
      <c r="B838" s="27">
        <f t="shared" si="41"/>
        <v>0.58055555555555372</v>
      </c>
      <c r="C838" s="8" t="str">
        <f t="shared" si="39"/>
        <v>Afternoon</v>
      </c>
    </row>
    <row r="839" spans="1:3" x14ac:dyDescent="0.3">
      <c r="A839" s="8">
        <f t="shared" si="40"/>
        <v>838</v>
      </c>
      <c r="B839" s="27">
        <f t="shared" si="41"/>
        <v>0.58124999999999816</v>
      </c>
      <c r="C839" s="8" t="str">
        <f t="shared" si="39"/>
        <v>Afternoon</v>
      </c>
    </row>
    <row r="840" spans="1:3" x14ac:dyDescent="0.3">
      <c r="A840" s="8">
        <f t="shared" si="40"/>
        <v>839</v>
      </c>
      <c r="B840" s="27">
        <f t="shared" si="41"/>
        <v>0.5819444444444426</v>
      </c>
      <c r="C840" s="8" t="str">
        <f t="shared" si="39"/>
        <v>Afternoon</v>
      </c>
    </row>
    <row r="841" spans="1:3" x14ac:dyDescent="0.3">
      <c r="A841" s="8">
        <f t="shared" si="40"/>
        <v>840</v>
      </c>
      <c r="B841" s="27">
        <f t="shared" si="41"/>
        <v>0.58263888888888704</v>
      </c>
      <c r="C841" s="8" t="str">
        <f t="shared" si="39"/>
        <v>Afternoon</v>
      </c>
    </row>
    <row r="842" spans="1:3" x14ac:dyDescent="0.3">
      <c r="A842" s="8">
        <f t="shared" si="40"/>
        <v>841</v>
      </c>
      <c r="B842" s="27">
        <f t="shared" si="41"/>
        <v>0.58333333333333148</v>
      </c>
      <c r="C842" s="8" t="str">
        <f t="shared" si="39"/>
        <v>Afternoon</v>
      </c>
    </row>
    <row r="843" spans="1:3" x14ac:dyDescent="0.3">
      <c r="A843" s="8">
        <f t="shared" si="40"/>
        <v>842</v>
      </c>
      <c r="B843" s="27">
        <f t="shared" si="41"/>
        <v>0.58402777777777592</v>
      </c>
      <c r="C843" s="8" t="str">
        <f t="shared" si="39"/>
        <v>Afternoon</v>
      </c>
    </row>
    <row r="844" spans="1:3" x14ac:dyDescent="0.3">
      <c r="A844" s="8">
        <f t="shared" si="40"/>
        <v>843</v>
      </c>
      <c r="B844" s="27">
        <f t="shared" si="41"/>
        <v>0.58472222222222037</v>
      </c>
      <c r="C844" s="8" t="str">
        <f t="shared" si="39"/>
        <v>Afternoon</v>
      </c>
    </row>
    <row r="845" spans="1:3" x14ac:dyDescent="0.3">
      <c r="A845" s="8">
        <f t="shared" si="40"/>
        <v>844</v>
      </c>
      <c r="B845" s="27">
        <f t="shared" si="41"/>
        <v>0.58541666666666481</v>
      </c>
      <c r="C845" s="8" t="str">
        <f t="shared" si="39"/>
        <v>Afternoon</v>
      </c>
    </row>
    <row r="846" spans="1:3" x14ac:dyDescent="0.3">
      <c r="A846" s="8">
        <f t="shared" si="40"/>
        <v>845</v>
      </c>
      <c r="B846" s="27">
        <f t="shared" si="41"/>
        <v>0.58611111111110925</v>
      </c>
      <c r="C846" s="8" t="str">
        <f t="shared" si="39"/>
        <v>Afternoon</v>
      </c>
    </row>
    <row r="847" spans="1:3" x14ac:dyDescent="0.3">
      <c r="A847" s="8">
        <f t="shared" si="40"/>
        <v>846</v>
      </c>
      <c r="B847" s="27">
        <f t="shared" si="41"/>
        <v>0.58680555555555369</v>
      </c>
      <c r="C847" s="8" t="str">
        <f t="shared" si="39"/>
        <v>Afternoon</v>
      </c>
    </row>
    <row r="848" spans="1:3" x14ac:dyDescent="0.3">
      <c r="A848" s="8">
        <f t="shared" si="40"/>
        <v>847</v>
      </c>
      <c r="B848" s="27">
        <f t="shared" si="41"/>
        <v>0.58749999999999813</v>
      </c>
      <c r="C848" s="8" t="str">
        <f t="shared" si="39"/>
        <v>Afternoon</v>
      </c>
    </row>
    <row r="849" spans="1:3" x14ac:dyDescent="0.3">
      <c r="A849" s="8">
        <f t="shared" si="40"/>
        <v>848</v>
      </c>
      <c r="B849" s="27">
        <f t="shared" si="41"/>
        <v>0.58819444444444258</v>
      </c>
      <c r="C849" s="8" t="str">
        <f t="shared" si="39"/>
        <v>Afternoon</v>
      </c>
    </row>
    <row r="850" spans="1:3" x14ac:dyDescent="0.3">
      <c r="A850" s="8">
        <f t="shared" si="40"/>
        <v>849</v>
      </c>
      <c r="B850" s="27">
        <f t="shared" si="41"/>
        <v>0.58888888888888702</v>
      </c>
      <c r="C850" s="8" t="str">
        <f t="shared" si="39"/>
        <v>Afternoon</v>
      </c>
    </row>
    <row r="851" spans="1:3" x14ac:dyDescent="0.3">
      <c r="A851" s="8">
        <f t="shared" si="40"/>
        <v>850</v>
      </c>
      <c r="B851" s="27">
        <f t="shared" si="41"/>
        <v>0.58958333333333146</v>
      </c>
      <c r="C851" s="8" t="str">
        <f t="shared" si="39"/>
        <v>Afternoon</v>
      </c>
    </row>
    <row r="852" spans="1:3" x14ac:dyDescent="0.3">
      <c r="A852" s="8">
        <f t="shared" si="40"/>
        <v>851</v>
      </c>
      <c r="B852" s="27">
        <f t="shared" si="41"/>
        <v>0.5902777777777759</v>
      </c>
      <c r="C852" s="8" t="str">
        <f t="shared" si="39"/>
        <v>Afternoon</v>
      </c>
    </row>
    <row r="853" spans="1:3" x14ac:dyDescent="0.3">
      <c r="A853" s="8">
        <f t="shared" si="40"/>
        <v>852</v>
      </c>
      <c r="B853" s="27">
        <f t="shared" si="41"/>
        <v>0.59097222222222034</v>
      </c>
      <c r="C853" s="8" t="str">
        <f t="shared" si="39"/>
        <v>Afternoon</v>
      </c>
    </row>
    <row r="854" spans="1:3" x14ac:dyDescent="0.3">
      <c r="A854" s="8">
        <f t="shared" si="40"/>
        <v>853</v>
      </c>
      <c r="B854" s="27">
        <f t="shared" si="41"/>
        <v>0.59166666666666479</v>
      </c>
      <c r="C854" s="8" t="str">
        <f t="shared" si="39"/>
        <v>Afternoon</v>
      </c>
    </row>
    <row r="855" spans="1:3" x14ac:dyDescent="0.3">
      <c r="A855" s="8">
        <f t="shared" si="40"/>
        <v>854</v>
      </c>
      <c r="B855" s="27">
        <f t="shared" si="41"/>
        <v>0.59236111111110923</v>
      </c>
      <c r="C855" s="8" t="str">
        <f t="shared" si="39"/>
        <v>Afternoon</v>
      </c>
    </row>
    <row r="856" spans="1:3" x14ac:dyDescent="0.3">
      <c r="A856" s="8">
        <f t="shared" si="40"/>
        <v>855</v>
      </c>
      <c r="B856" s="27">
        <f t="shared" si="41"/>
        <v>0.59305555555555367</v>
      </c>
      <c r="C856" s="8" t="str">
        <f t="shared" si="39"/>
        <v>Afternoon</v>
      </c>
    </row>
    <row r="857" spans="1:3" x14ac:dyDescent="0.3">
      <c r="A857" s="8">
        <f t="shared" si="40"/>
        <v>856</v>
      </c>
      <c r="B857" s="27">
        <f t="shared" si="41"/>
        <v>0.59374999999999811</v>
      </c>
      <c r="C857" s="8" t="str">
        <f t="shared" si="39"/>
        <v>Afternoon</v>
      </c>
    </row>
    <row r="858" spans="1:3" x14ac:dyDescent="0.3">
      <c r="A858" s="8">
        <f t="shared" si="40"/>
        <v>857</v>
      </c>
      <c r="B858" s="27">
        <f t="shared" si="41"/>
        <v>0.59444444444444255</v>
      </c>
      <c r="C858" s="8" t="str">
        <f t="shared" si="39"/>
        <v>Afternoon</v>
      </c>
    </row>
    <row r="859" spans="1:3" x14ac:dyDescent="0.3">
      <c r="A859" s="8">
        <f t="shared" si="40"/>
        <v>858</v>
      </c>
      <c r="B859" s="27">
        <f t="shared" si="41"/>
        <v>0.595138888888887</v>
      </c>
      <c r="C859" s="8" t="str">
        <f t="shared" si="39"/>
        <v>Afternoon</v>
      </c>
    </row>
    <row r="860" spans="1:3" x14ac:dyDescent="0.3">
      <c r="A860" s="8">
        <f t="shared" si="40"/>
        <v>859</v>
      </c>
      <c r="B860" s="27">
        <f t="shared" si="41"/>
        <v>0.59583333333333144</v>
      </c>
      <c r="C860" s="8" t="str">
        <f t="shared" si="39"/>
        <v>Afternoon</v>
      </c>
    </row>
    <row r="861" spans="1:3" x14ac:dyDescent="0.3">
      <c r="A861" s="8">
        <f t="shared" si="40"/>
        <v>860</v>
      </c>
      <c r="B861" s="27">
        <f t="shared" si="41"/>
        <v>0.59652777777777588</v>
      </c>
      <c r="C861" s="8" t="str">
        <f t="shared" si="39"/>
        <v>Afternoon</v>
      </c>
    </row>
    <row r="862" spans="1:3" x14ac:dyDescent="0.3">
      <c r="A862" s="8">
        <f t="shared" si="40"/>
        <v>861</v>
      </c>
      <c r="B862" s="27">
        <f t="shared" si="41"/>
        <v>0.59722222222222032</v>
      </c>
      <c r="C862" s="8" t="str">
        <f t="shared" si="39"/>
        <v>Afternoon</v>
      </c>
    </row>
    <row r="863" spans="1:3" x14ac:dyDescent="0.3">
      <c r="A863" s="8">
        <f t="shared" si="40"/>
        <v>862</v>
      </c>
      <c r="B863" s="27">
        <f t="shared" si="41"/>
        <v>0.59791666666666476</v>
      </c>
      <c r="C863" s="8" t="str">
        <f t="shared" si="39"/>
        <v>Afternoon</v>
      </c>
    </row>
    <row r="864" spans="1:3" x14ac:dyDescent="0.3">
      <c r="A864" s="8">
        <f t="shared" si="40"/>
        <v>863</v>
      </c>
      <c r="B864" s="27">
        <f t="shared" si="41"/>
        <v>0.59861111111110921</v>
      </c>
      <c r="C864" s="8" t="str">
        <f t="shared" si="39"/>
        <v>Afternoon</v>
      </c>
    </row>
    <row r="865" spans="1:3" x14ac:dyDescent="0.3">
      <c r="A865" s="8">
        <f t="shared" si="40"/>
        <v>864</v>
      </c>
      <c r="B865" s="27">
        <f t="shared" si="41"/>
        <v>0.59930555555555365</v>
      </c>
      <c r="C865" s="8" t="str">
        <f t="shared" si="39"/>
        <v>Afternoon</v>
      </c>
    </row>
    <row r="866" spans="1:3" x14ac:dyDescent="0.3">
      <c r="A866" s="8">
        <f t="shared" si="40"/>
        <v>865</v>
      </c>
      <c r="B866" s="27">
        <f t="shared" si="41"/>
        <v>0.59999999999999809</v>
      </c>
      <c r="C866" s="8" t="str">
        <f t="shared" si="39"/>
        <v>Afternoon</v>
      </c>
    </row>
    <row r="867" spans="1:3" x14ac:dyDescent="0.3">
      <c r="A867" s="8">
        <f t="shared" si="40"/>
        <v>866</v>
      </c>
      <c r="B867" s="27">
        <f t="shared" si="41"/>
        <v>0.60069444444444253</v>
      </c>
      <c r="C867" s="8" t="str">
        <f t="shared" si="39"/>
        <v>Afternoon</v>
      </c>
    </row>
    <row r="868" spans="1:3" x14ac:dyDescent="0.3">
      <c r="A868" s="8">
        <f t="shared" si="40"/>
        <v>867</v>
      </c>
      <c r="B868" s="27">
        <f t="shared" si="41"/>
        <v>0.60138888888888697</v>
      </c>
      <c r="C868" s="8" t="str">
        <f t="shared" si="39"/>
        <v>Afternoon</v>
      </c>
    </row>
    <row r="869" spans="1:3" x14ac:dyDescent="0.3">
      <c r="A869" s="8">
        <f t="shared" si="40"/>
        <v>868</v>
      </c>
      <c r="B869" s="27">
        <f t="shared" si="41"/>
        <v>0.60208333333333142</v>
      </c>
      <c r="C869" s="8" t="str">
        <f t="shared" si="39"/>
        <v>Afternoon</v>
      </c>
    </row>
    <row r="870" spans="1:3" x14ac:dyDescent="0.3">
      <c r="A870" s="8">
        <f t="shared" si="40"/>
        <v>869</v>
      </c>
      <c r="B870" s="27">
        <f t="shared" si="41"/>
        <v>0.60277777777777586</v>
      </c>
      <c r="C870" s="8" t="str">
        <f t="shared" si="39"/>
        <v>Afternoon</v>
      </c>
    </row>
    <row r="871" spans="1:3" x14ac:dyDescent="0.3">
      <c r="A871" s="8">
        <f t="shared" si="40"/>
        <v>870</v>
      </c>
      <c r="B871" s="27">
        <f t="shared" si="41"/>
        <v>0.6034722222222203</v>
      </c>
      <c r="C871" s="8" t="str">
        <f t="shared" si="39"/>
        <v>Afternoon</v>
      </c>
    </row>
    <row r="872" spans="1:3" x14ac:dyDescent="0.3">
      <c r="A872" s="8">
        <f t="shared" si="40"/>
        <v>871</v>
      </c>
      <c r="B872" s="27">
        <f t="shared" si="41"/>
        <v>0.60416666666666474</v>
      </c>
      <c r="C872" s="8" t="str">
        <f t="shared" si="39"/>
        <v>Afternoon</v>
      </c>
    </row>
    <row r="873" spans="1:3" x14ac:dyDescent="0.3">
      <c r="A873" s="8">
        <f t="shared" si="40"/>
        <v>872</v>
      </c>
      <c r="B873" s="27">
        <f t="shared" si="41"/>
        <v>0.60486111111110918</v>
      </c>
      <c r="C873" s="8" t="str">
        <f t="shared" si="39"/>
        <v>Afternoon</v>
      </c>
    </row>
    <row r="874" spans="1:3" x14ac:dyDescent="0.3">
      <c r="A874" s="8">
        <f t="shared" si="40"/>
        <v>873</v>
      </c>
      <c r="B874" s="27">
        <f t="shared" si="41"/>
        <v>0.60555555555555363</v>
      </c>
      <c r="C874" s="8" t="str">
        <f t="shared" si="39"/>
        <v>Afternoon</v>
      </c>
    </row>
    <row r="875" spans="1:3" x14ac:dyDescent="0.3">
      <c r="A875" s="8">
        <f t="shared" si="40"/>
        <v>874</v>
      </c>
      <c r="B875" s="27">
        <f t="shared" si="41"/>
        <v>0.60624999999999807</v>
      </c>
      <c r="C875" s="8" t="str">
        <f t="shared" si="39"/>
        <v>Afternoon</v>
      </c>
    </row>
    <row r="876" spans="1:3" x14ac:dyDescent="0.3">
      <c r="A876" s="8">
        <f t="shared" si="40"/>
        <v>875</v>
      </c>
      <c r="B876" s="27">
        <f t="shared" si="41"/>
        <v>0.60694444444444251</v>
      </c>
      <c r="C876" s="8" t="str">
        <f t="shared" si="39"/>
        <v>Afternoon</v>
      </c>
    </row>
    <row r="877" spans="1:3" x14ac:dyDescent="0.3">
      <c r="A877" s="8">
        <f t="shared" si="40"/>
        <v>876</v>
      </c>
      <c r="B877" s="27">
        <f t="shared" si="41"/>
        <v>0.60763888888888695</v>
      </c>
      <c r="C877" s="8" t="str">
        <f t="shared" si="39"/>
        <v>Afternoon</v>
      </c>
    </row>
    <row r="878" spans="1:3" x14ac:dyDescent="0.3">
      <c r="A878" s="8">
        <f t="shared" si="40"/>
        <v>877</v>
      </c>
      <c r="B878" s="27">
        <f t="shared" si="41"/>
        <v>0.60833333333333139</v>
      </c>
      <c r="C878" s="8" t="str">
        <f t="shared" si="39"/>
        <v>Afternoon</v>
      </c>
    </row>
    <row r="879" spans="1:3" x14ac:dyDescent="0.3">
      <c r="A879" s="8">
        <f t="shared" si="40"/>
        <v>878</v>
      </c>
      <c r="B879" s="27">
        <f t="shared" si="41"/>
        <v>0.60902777777777584</v>
      </c>
      <c r="C879" s="8" t="str">
        <f t="shared" si="39"/>
        <v>Afternoon</v>
      </c>
    </row>
    <row r="880" spans="1:3" x14ac:dyDescent="0.3">
      <c r="A880" s="8">
        <f t="shared" si="40"/>
        <v>879</v>
      </c>
      <c r="B880" s="27">
        <f t="shared" si="41"/>
        <v>0.60972222222222028</v>
      </c>
      <c r="C880" s="8" t="str">
        <f t="shared" si="39"/>
        <v>Afternoon</v>
      </c>
    </row>
    <row r="881" spans="1:3" x14ac:dyDescent="0.3">
      <c r="A881" s="8">
        <f t="shared" si="40"/>
        <v>880</v>
      </c>
      <c r="B881" s="27">
        <f t="shared" si="41"/>
        <v>0.61041666666666472</v>
      </c>
      <c r="C881" s="8" t="str">
        <f t="shared" si="39"/>
        <v>Afternoon</v>
      </c>
    </row>
    <row r="882" spans="1:3" x14ac:dyDescent="0.3">
      <c r="A882" s="8">
        <f t="shared" si="40"/>
        <v>881</v>
      </c>
      <c r="B882" s="27">
        <f t="shared" si="41"/>
        <v>0.61111111111110916</v>
      </c>
      <c r="C882" s="8" t="str">
        <f t="shared" si="39"/>
        <v>Afternoon</v>
      </c>
    </row>
    <row r="883" spans="1:3" x14ac:dyDescent="0.3">
      <c r="A883" s="8">
        <f t="shared" si="40"/>
        <v>882</v>
      </c>
      <c r="B883" s="27">
        <f t="shared" si="41"/>
        <v>0.6118055555555536</v>
      </c>
      <c r="C883" s="8" t="str">
        <f t="shared" si="39"/>
        <v>Afternoon</v>
      </c>
    </row>
    <row r="884" spans="1:3" x14ac:dyDescent="0.3">
      <c r="A884" s="8">
        <f t="shared" si="40"/>
        <v>883</v>
      </c>
      <c r="B884" s="27">
        <f t="shared" si="41"/>
        <v>0.61249999999999805</v>
      </c>
      <c r="C884" s="8" t="str">
        <f t="shared" si="39"/>
        <v>Afternoon</v>
      </c>
    </row>
    <row r="885" spans="1:3" x14ac:dyDescent="0.3">
      <c r="A885" s="8">
        <f t="shared" si="40"/>
        <v>884</v>
      </c>
      <c r="B885" s="27">
        <f t="shared" si="41"/>
        <v>0.61319444444444249</v>
      </c>
      <c r="C885" s="8" t="str">
        <f t="shared" si="39"/>
        <v>Afternoon</v>
      </c>
    </row>
    <row r="886" spans="1:3" x14ac:dyDescent="0.3">
      <c r="A886" s="8">
        <f t="shared" si="40"/>
        <v>885</v>
      </c>
      <c r="B886" s="27">
        <f t="shared" si="41"/>
        <v>0.61388888888888693</v>
      </c>
      <c r="C886" s="8" t="str">
        <f t="shared" si="39"/>
        <v>Afternoon</v>
      </c>
    </row>
    <row r="887" spans="1:3" x14ac:dyDescent="0.3">
      <c r="A887" s="8">
        <f t="shared" si="40"/>
        <v>886</v>
      </c>
      <c r="B887" s="27">
        <f t="shared" si="41"/>
        <v>0.61458333333333137</v>
      </c>
      <c r="C887" s="8" t="str">
        <f t="shared" si="39"/>
        <v>Afternoon</v>
      </c>
    </row>
    <row r="888" spans="1:3" x14ac:dyDescent="0.3">
      <c r="A888" s="8">
        <f t="shared" si="40"/>
        <v>887</v>
      </c>
      <c r="B888" s="27">
        <f t="shared" si="41"/>
        <v>0.61527777777777581</v>
      </c>
      <c r="C888" s="8" t="str">
        <f t="shared" si="39"/>
        <v>Afternoon</v>
      </c>
    </row>
    <row r="889" spans="1:3" x14ac:dyDescent="0.3">
      <c r="A889" s="8">
        <f t="shared" si="40"/>
        <v>888</v>
      </c>
      <c r="B889" s="27">
        <f t="shared" si="41"/>
        <v>0.61597222222222026</v>
      </c>
      <c r="C889" s="8" t="str">
        <f t="shared" si="39"/>
        <v>Afternoon</v>
      </c>
    </row>
    <row r="890" spans="1:3" x14ac:dyDescent="0.3">
      <c r="A890" s="8">
        <f t="shared" si="40"/>
        <v>889</v>
      </c>
      <c r="B890" s="27">
        <f t="shared" si="41"/>
        <v>0.6166666666666647</v>
      </c>
      <c r="C890" s="8" t="str">
        <f t="shared" si="39"/>
        <v>Afternoon</v>
      </c>
    </row>
    <row r="891" spans="1:3" x14ac:dyDescent="0.3">
      <c r="A891" s="8">
        <f t="shared" si="40"/>
        <v>890</v>
      </c>
      <c r="B891" s="27">
        <f t="shared" si="41"/>
        <v>0.61736111111110914</v>
      </c>
      <c r="C891" s="8" t="str">
        <f t="shared" si="39"/>
        <v>Afternoon</v>
      </c>
    </row>
    <row r="892" spans="1:3" x14ac:dyDescent="0.3">
      <c r="A892" s="8">
        <f t="shared" si="40"/>
        <v>891</v>
      </c>
      <c r="B892" s="27">
        <f t="shared" si="41"/>
        <v>0.61805555555555358</v>
      </c>
      <c r="C892" s="8" t="str">
        <f t="shared" si="39"/>
        <v>Afternoon</v>
      </c>
    </row>
    <row r="893" spans="1:3" x14ac:dyDescent="0.3">
      <c r="A893" s="8">
        <f t="shared" si="40"/>
        <v>892</v>
      </c>
      <c r="B893" s="27">
        <f t="shared" si="41"/>
        <v>0.61874999999999802</v>
      </c>
      <c r="C893" s="8" t="str">
        <f t="shared" si="39"/>
        <v>Afternoon</v>
      </c>
    </row>
    <row r="894" spans="1:3" x14ac:dyDescent="0.3">
      <c r="A894" s="8">
        <f t="shared" si="40"/>
        <v>893</v>
      </c>
      <c r="B894" s="27">
        <f t="shared" si="41"/>
        <v>0.61944444444444247</v>
      </c>
      <c r="C894" s="8" t="str">
        <f t="shared" si="39"/>
        <v>Afternoon</v>
      </c>
    </row>
    <row r="895" spans="1:3" x14ac:dyDescent="0.3">
      <c r="A895" s="8">
        <f t="shared" si="40"/>
        <v>894</v>
      </c>
      <c r="B895" s="27">
        <f t="shared" si="41"/>
        <v>0.62013888888888691</v>
      </c>
      <c r="C895" s="8" t="str">
        <f t="shared" si="39"/>
        <v>Afternoon</v>
      </c>
    </row>
    <row r="896" spans="1:3" x14ac:dyDescent="0.3">
      <c r="A896" s="8">
        <f t="shared" si="40"/>
        <v>895</v>
      </c>
      <c r="B896" s="27">
        <f t="shared" si="41"/>
        <v>0.62083333333333135</v>
      </c>
      <c r="C896" s="8" t="str">
        <f t="shared" si="39"/>
        <v>Afternoon</v>
      </c>
    </row>
    <row r="897" spans="1:3" x14ac:dyDescent="0.3">
      <c r="A897" s="8">
        <f t="shared" si="40"/>
        <v>896</v>
      </c>
      <c r="B897" s="27">
        <f t="shared" si="41"/>
        <v>0.62152777777777579</v>
      </c>
      <c r="C897" s="8" t="str">
        <f t="shared" si="39"/>
        <v>Afternoon</v>
      </c>
    </row>
    <row r="898" spans="1:3" x14ac:dyDescent="0.3">
      <c r="A898" s="8">
        <f t="shared" si="40"/>
        <v>897</v>
      </c>
      <c r="B898" s="27">
        <f t="shared" si="41"/>
        <v>0.62222222222222023</v>
      </c>
      <c r="C898" s="8" t="str">
        <f t="shared" si="39"/>
        <v>Afternoon</v>
      </c>
    </row>
    <row r="899" spans="1:3" x14ac:dyDescent="0.3">
      <c r="A899" s="8">
        <f t="shared" si="40"/>
        <v>898</v>
      </c>
      <c r="B899" s="27">
        <f t="shared" si="41"/>
        <v>0.62291666666666468</v>
      </c>
      <c r="C899" s="8" t="str">
        <f t="shared" ref="C899:C962" si="42">IF(AND(B899&gt;=TIME(5,0,0), B899&lt;TIME(12,0,0)), "Morning", IF(AND(B899&gt;=TIME(12,0,0), B899&lt;TIME(17,0,0)), "Afternoon", IF(AND(B899&gt;=TIME(17,0,0), B899&lt;TIME(21,0,0)), "Evening", "Night")))</f>
        <v>Afternoon</v>
      </c>
    </row>
    <row r="900" spans="1:3" x14ac:dyDescent="0.3">
      <c r="A900" s="8">
        <f t="shared" ref="A900:A963" si="43">A899+1</f>
        <v>899</v>
      </c>
      <c r="B900" s="27">
        <f t="shared" si="41"/>
        <v>0.62361111111110912</v>
      </c>
      <c r="C900" s="8" t="str">
        <f t="shared" si="42"/>
        <v>Afternoon</v>
      </c>
    </row>
    <row r="901" spans="1:3" x14ac:dyDescent="0.3">
      <c r="A901" s="8">
        <f t="shared" si="43"/>
        <v>900</v>
      </c>
      <c r="B901" s="27">
        <f t="shared" ref="B901:B964" si="44">B900+TIME(0,1,0)</f>
        <v>0.62430555555555356</v>
      </c>
      <c r="C901" s="8" t="str">
        <f t="shared" si="42"/>
        <v>Afternoon</v>
      </c>
    </row>
    <row r="902" spans="1:3" x14ac:dyDescent="0.3">
      <c r="A902" s="8">
        <f t="shared" si="43"/>
        <v>901</v>
      </c>
      <c r="B902" s="27">
        <f t="shared" si="44"/>
        <v>0.624999999999998</v>
      </c>
      <c r="C902" s="8" t="str">
        <f t="shared" si="42"/>
        <v>Afternoon</v>
      </c>
    </row>
    <row r="903" spans="1:3" x14ac:dyDescent="0.3">
      <c r="A903" s="8">
        <f t="shared" si="43"/>
        <v>902</v>
      </c>
      <c r="B903" s="27">
        <f t="shared" si="44"/>
        <v>0.62569444444444244</v>
      </c>
      <c r="C903" s="8" t="str">
        <f t="shared" si="42"/>
        <v>Afternoon</v>
      </c>
    </row>
    <row r="904" spans="1:3" x14ac:dyDescent="0.3">
      <c r="A904" s="8">
        <f t="shared" si="43"/>
        <v>903</v>
      </c>
      <c r="B904" s="27">
        <f t="shared" si="44"/>
        <v>0.62638888888888689</v>
      </c>
      <c r="C904" s="8" t="str">
        <f t="shared" si="42"/>
        <v>Afternoon</v>
      </c>
    </row>
    <row r="905" spans="1:3" x14ac:dyDescent="0.3">
      <c r="A905" s="8">
        <f t="shared" si="43"/>
        <v>904</v>
      </c>
      <c r="B905" s="27">
        <f t="shared" si="44"/>
        <v>0.62708333333333133</v>
      </c>
      <c r="C905" s="8" t="str">
        <f t="shared" si="42"/>
        <v>Afternoon</v>
      </c>
    </row>
    <row r="906" spans="1:3" x14ac:dyDescent="0.3">
      <c r="A906" s="8">
        <f t="shared" si="43"/>
        <v>905</v>
      </c>
      <c r="B906" s="27">
        <f t="shared" si="44"/>
        <v>0.62777777777777577</v>
      </c>
      <c r="C906" s="8" t="str">
        <f t="shared" si="42"/>
        <v>Afternoon</v>
      </c>
    </row>
    <row r="907" spans="1:3" x14ac:dyDescent="0.3">
      <c r="A907" s="8">
        <f t="shared" si="43"/>
        <v>906</v>
      </c>
      <c r="B907" s="27">
        <f t="shared" si="44"/>
        <v>0.62847222222222021</v>
      </c>
      <c r="C907" s="8" t="str">
        <f t="shared" si="42"/>
        <v>Afternoon</v>
      </c>
    </row>
    <row r="908" spans="1:3" x14ac:dyDescent="0.3">
      <c r="A908" s="8">
        <f t="shared" si="43"/>
        <v>907</v>
      </c>
      <c r="B908" s="27">
        <f t="shared" si="44"/>
        <v>0.62916666666666465</v>
      </c>
      <c r="C908" s="8" t="str">
        <f t="shared" si="42"/>
        <v>Afternoon</v>
      </c>
    </row>
    <row r="909" spans="1:3" x14ac:dyDescent="0.3">
      <c r="A909" s="8">
        <f t="shared" si="43"/>
        <v>908</v>
      </c>
      <c r="B909" s="27">
        <f t="shared" si="44"/>
        <v>0.6298611111111091</v>
      </c>
      <c r="C909" s="8" t="str">
        <f t="shared" si="42"/>
        <v>Afternoon</v>
      </c>
    </row>
    <row r="910" spans="1:3" x14ac:dyDescent="0.3">
      <c r="A910" s="8">
        <f t="shared" si="43"/>
        <v>909</v>
      </c>
      <c r="B910" s="27">
        <f t="shared" si="44"/>
        <v>0.63055555555555354</v>
      </c>
      <c r="C910" s="8" t="str">
        <f t="shared" si="42"/>
        <v>Afternoon</v>
      </c>
    </row>
    <row r="911" spans="1:3" x14ac:dyDescent="0.3">
      <c r="A911" s="8">
        <f t="shared" si="43"/>
        <v>910</v>
      </c>
      <c r="B911" s="27">
        <f t="shared" si="44"/>
        <v>0.63124999999999798</v>
      </c>
      <c r="C911" s="8" t="str">
        <f t="shared" si="42"/>
        <v>Afternoon</v>
      </c>
    </row>
    <row r="912" spans="1:3" x14ac:dyDescent="0.3">
      <c r="A912" s="8">
        <f t="shared" si="43"/>
        <v>911</v>
      </c>
      <c r="B912" s="27">
        <f t="shared" si="44"/>
        <v>0.63194444444444242</v>
      </c>
      <c r="C912" s="8" t="str">
        <f t="shared" si="42"/>
        <v>Afternoon</v>
      </c>
    </row>
    <row r="913" spans="1:3" x14ac:dyDescent="0.3">
      <c r="A913" s="8">
        <f t="shared" si="43"/>
        <v>912</v>
      </c>
      <c r="B913" s="27">
        <f t="shared" si="44"/>
        <v>0.63263888888888686</v>
      </c>
      <c r="C913" s="8" t="str">
        <f t="shared" si="42"/>
        <v>Afternoon</v>
      </c>
    </row>
    <row r="914" spans="1:3" x14ac:dyDescent="0.3">
      <c r="A914" s="8">
        <f t="shared" si="43"/>
        <v>913</v>
      </c>
      <c r="B914" s="27">
        <f t="shared" si="44"/>
        <v>0.63333333333333131</v>
      </c>
      <c r="C914" s="8" t="str">
        <f t="shared" si="42"/>
        <v>Afternoon</v>
      </c>
    </row>
    <row r="915" spans="1:3" x14ac:dyDescent="0.3">
      <c r="A915" s="8">
        <f t="shared" si="43"/>
        <v>914</v>
      </c>
      <c r="B915" s="27">
        <f t="shared" si="44"/>
        <v>0.63402777777777575</v>
      </c>
      <c r="C915" s="8" t="str">
        <f t="shared" si="42"/>
        <v>Afternoon</v>
      </c>
    </row>
    <row r="916" spans="1:3" x14ac:dyDescent="0.3">
      <c r="A916" s="8">
        <f t="shared" si="43"/>
        <v>915</v>
      </c>
      <c r="B916" s="27">
        <f t="shared" si="44"/>
        <v>0.63472222222222019</v>
      </c>
      <c r="C916" s="8" t="str">
        <f t="shared" si="42"/>
        <v>Afternoon</v>
      </c>
    </row>
    <row r="917" spans="1:3" x14ac:dyDescent="0.3">
      <c r="A917" s="8">
        <f t="shared" si="43"/>
        <v>916</v>
      </c>
      <c r="B917" s="27">
        <f t="shared" si="44"/>
        <v>0.63541666666666463</v>
      </c>
      <c r="C917" s="8" t="str">
        <f t="shared" si="42"/>
        <v>Afternoon</v>
      </c>
    </row>
    <row r="918" spans="1:3" x14ac:dyDescent="0.3">
      <c r="A918" s="8">
        <f t="shared" si="43"/>
        <v>917</v>
      </c>
      <c r="B918" s="27">
        <f t="shared" si="44"/>
        <v>0.63611111111110907</v>
      </c>
      <c r="C918" s="8" t="str">
        <f t="shared" si="42"/>
        <v>Afternoon</v>
      </c>
    </row>
    <row r="919" spans="1:3" x14ac:dyDescent="0.3">
      <c r="A919" s="8">
        <f t="shared" si="43"/>
        <v>918</v>
      </c>
      <c r="B919" s="27">
        <f t="shared" si="44"/>
        <v>0.63680555555555352</v>
      </c>
      <c r="C919" s="8" t="str">
        <f t="shared" si="42"/>
        <v>Afternoon</v>
      </c>
    </row>
    <row r="920" spans="1:3" x14ac:dyDescent="0.3">
      <c r="A920" s="8">
        <f t="shared" si="43"/>
        <v>919</v>
      </c>
      <c r="B920" s="27">
        <f t="shared" si="44"/>
        <v>0.63749999999999796</v>
      </c>
      <c r="C920" s="8" t="str">
        <f t="shared" si="42"/>
        <v>Afternoon</v>
      </c>
    </row>
    <row r="921" spans="1:3" x14ac:dyDescent="0.3">
      <c r="A921" s="8">
        <f t="shared" si="43"/>
        <v>920</v>
      </c>
      <c r="B921" s="27">
        <f t="shared" si="44"/>
        <v>0.6381944444444424</v>
      </c>
      <c r="C921" s="8" t="str">
        <f t="shared" si="42"/>
        <v>Afternoon</v>
      </c>
    </row>
    <row r="922" spans="1:3" x14ac:dyDescent="0.3">
      <c r="A922" s="8">
        <f t="shared" si="43"/>
        <v>921</v>
      </c>
      <c r="B922" s="27">
        <f t="shared" si="44"/>
        <v>0.63888888888888684</v>
      </c>
      <c r="C922" s="8" t="str">
        <f t="shared" si="42"/>
        <v>Afternoon</v>
      </c>
    </row>
    <row r="923" spans="1:3" x14ac:dyDescent="0.3">
      <c r="A923" s="8">
        <f t="shared" si="43"/>
        <v>922</v>
      </c>
      <c r="B923" s="27">
        <f t="shared" si="44"/>
        <v>0.63958333333333128</v>
      </c>
      <c r="C923" s="8" t="str">
        <f t="shared" si="42"/>
        <v>Afternoon</v>
      </c>
    </row>
    <row r="924" spans="1:3" x14ac:dyDescent="0.3">
      <c r="A924" s="8">
        <f t="shared" si="43"/>
        <v>923</v>
      </c>
      <c r="B924" s="27">
        <f t="shared" si="44"/>
        <v>0.64027777777777573</v>
      </c>
      <c r="C924" s="8" t="str">
        <f t="shared" si="42"/>
        <v>Afternoon</v>
      </c>
    </row>
    <row r="925" spans="1:3" x14ac:dyDescent="0.3">
      <c r="A925" s="8">
        <f t="shared" si="43"/>
        <v>924</v>
      </c>
      <c r="B925" s="27">
        <f t="shared" si="44"/>
        <v>0.64097222222222017</v>
      </c>
      <c r="C925" s="8" t="str">
        <f t="shared" si="42"/>
        <v>Afternoon</v>
      </c>
    </row>
    <row r="926" spans="1:3" x14ac:dyDescent="0.3">
      <c r="A926" s="8">
        <f t="shared" si="43"/>
        <v>925</v>
      </c>
      <c r="B926" s="27">
        <f t="shared" si="44"/>
        <v>0.64166666666666461</v>
      </c>
      <c r="C926" s="8" t="str">
        <f t="shared" si="42"/>
        <v>Afternoon</v>
      </c>
    </row>
    <row r="927" spans="1:3" x14ac:dyDescent="0.3">
      <c r="A927" s="8">
        <f t="shared" si="43"/>
        <v>926</v>
      </c>
      <c r="B927" s="27">
        <f t="shared" si="44"/>
        <v>0.64236111111110905</v>
      </c>
      <c r="C927" s="8" t="str">
        <f t="shared" si="42"/>
        <v>Afternoon</v>
      </c>
    </row>
    <row r="928" spans="1:3" x14ac:dyDescent="0.3">
      <c r="A928" s="8">
        <f t="shared" si="43"/>
        <v>927</v>
      </c>
      <c r="B928" s="27">
        <f t="shared" si="44"/>
        <v>0.64305555555555349</v>
      </c>
      <c r="C928" s="8" t="str">
        <f t="shared" si="42"/>
        <v>Afternoon</v>
      </c>
    </row>
    <row r="929" spans="1:3" x14ac:dyDescent="0.3">
      <c r="A929" s="8">
        <f t="shared" si="43"/>
        <v>928</v>
      </c>
      <c r="B929" s="27">
        <f t="shared" si="44"/>
        <v>0.64374999999999793</v>
      </c>
      <c r="C929" s="8" t="str">
        <f t="shared" si="42"/>
        <v>Afternoon</v>
      </c>
    </row>
    <row r="930" spans="1:3" x14ac:dyDescent="0.3">
      <c r="A930" s="8">
        <f t="shared" si="43"/>
        <v>929</v>
      </c>
      <c r="B930" s="27">
        <f t="shared" si="44"/>
        <v>0.64444444444444238</v>
      </c>
      <c r="C930" s="8" t="str">
        <f t="shared" si="42"/>
        <v>Afternoon</v>
      </c>
    </row>
    <row r="931" spans="1:3" x14ac:dyDescent="0.3">
      <c r="A931" s="8">
        <f t="shared" si="43"/>
        <v>930</v>
      </c>
      <c r="B931" s="27">
        <f t="shared" si="44"/>
        <v>0.64513888888888682</v>
      </c>
      <c r="C931" s="8" t="str">
        <f t="shared" si="42"/>
        <v>Afternoon</v>
      </c>
    </row>
    <row r="932" spans="1:3" x14ac:dyDescent="0.3">
      <c r="A932" s="8">
        <f t="shared" si="43"/>
        <v>931</v>
      </c>
      <c r="B932" s="27">
        <f t="shared" si="44"/>
        <v>0.64583333333333126</v>
      </c>
      <c r="C932" s="8" t="str">
        <f t="shared" si="42"/>
        <v>Afternoon</v>
      </c>
    </row>
    <row r="933" spans="1:3" x14ac:dyDescent="0.3">
      <c r="A933" s="8">
        <f t="shared" si="43"/>
        <v>932</v>
      </c>
      <c r="B933" s="27">
        <f t="shared" si="44"/>
        <v>0.6465277777777757</v>
      </c>
      <c r="C933" s="8" t="str">
        <f t="shared" si="42"/>
        <v>Afternoon</v>
      </c>
    </row>
    <row r="934" spans="1:3" x14ac:dyDescent="0.3">
      <c r="A934" s="8">
        <f t="shared" si="43"/>
        <v>933</v>
      </c>
      <c r="B934" s="27">
        <f t="shared" si="44"/>
        <v>0.64722222222222014</v>
      </c>
      <c r="C934" s="8" t="str">
        <f t="shared" si="42"/>
        <v>Afternoon</v>
      </c>
    </row>
    <row r="935" spans="1:3" x14ac:dyDescent="0.3">
      <c r="A935" s="8">
        <f t="shared" si="43"/>
        <v>934</v>
      </c>
      <c r="B935" s="27">
        <f t="shared" si="44"/>
        <v>0.64791666666666459</v>
      </c>
      <c r="C935" s="8" t="str">
        <f t="shared" si="42"/>
        <v>Afternoon</v>
      </c>
    </row>
    <row r="936" spans="1:3" x14ac:dyDescent="0.3">
      <c r="A936" s="8">
        <f t="shared" si="43"/>
        <v>935</v>
      </c>
      <c r="B936" s="27">
        <f t="shared" si="44"/>
        <v>0.64861111111110903</v>
      </c>
      <c r="C936" s="8" t="str">
        <f t="shared" si="42"/>
        <v>Afternoon</v>
      </c>
    </row>
    <row r="937" spans="1:3" x14ac:dyDescent="0.3">
      <c r="A937" s="8">
        <f t="shared" si="43"/>
        <v>936</v>
      </c>
      <c r="B937" s="27">
        <f t="shared" si="44"/>
        <v>0.64930555555555347</v>
      </c>
      <c r="C937" s="8" t="str">
        <f t="shared" si="42"/>
        <v>Afternoon</v>
      </c>
    </row>
    <row r="938" spans="1:3" x14ac:dyDescent="0.3">
      <c r="A938" s="8">
        <f t="shared" si="43"/>
        <v>937</v>
      </c>
      <c r="B938" s="27">
        <f t="shared" si="44"/>
        <v>0.64999999999999791</v>
      </c>
      <c r="C938" s="8" t="str">
        <f t="shared" si="42"/>
        <v>Afternoon</v>
      </c>
    </row>
    <row r="939" spans="1:3" x14ac:dyDescent="0.3">
      <c r="A939" s="8">
        <f t="shared" si="43"/>
        <v>938</v>
      </c>
      <c r="B939" s="27">
        <f t="shared" si="44"/>
        <v>0.65069444444444235</v>
      </c>
      <c r="C939" s="8" t="str">
        <f t="shared" si="42"/>
        <v>Afternoon</v>
      </c>
    </row>
    <row r="940" spans="1:3" x14ac:dyDescent="0.3">
      <c r="A940" s="8">
        <f t="shared" si="43"/>
        <v>939</v>
      </c>
      <c r="B940" s="27">
        <f t="shared" si="44"/>
        <v>0.6513888888888868</v>
      </c>
      <c r="C940" s="8" t="str">
        <f t="shared" si="42"/>
        <v>Afternoon</v>
      </c>
    </row>
    <row r="941" spans="1:3" x14ac:dyDescent="0.3">
      <c r="A941" s="8">
        <f t="shared" si="43"/>
        <v>940</v>
      </c>
      <c r="B941" s="27">
        <f t="shared" si="44"/>
        <v>0.65208333333333124</v>
      </c>
      <c r="C941" s="8" t="str">
        <f t="shared" si="42"/>
        <v>Afternoon</v>
      </c>
    </row>
    <row r="942" spans="1:3" x14ac:dyDescent="0.3">
      <c r="A942" s="8">
        <f t="shared" si="43"/>
        <v>941</v>
      </c>
      <c r="B942" s="27">
        <f t="shared" si="44"/>
        <v>0.65277777777777568</v>
      </c>
      <c r="C942" s="8" t="str">
        <f t="shared" si="42"/>
        <v>Afternoon</v>
      </c>
    </row>
    <row r="943" spans="1:3" x14ac:dyDescent="0.3">
      <c r="A943" s="8">
        <f t="shared" si="43"/>
        <v>942</v>
      </c>
      <c r="B943" s="27">
        <f t="shared" si="44"/>
        <v>0.65347222222222012</v>
      </c>
      <c r="C943" s="8" t="str">
        <f t="shared" si="42"/>
        <v>Afternoon</v>
      </c>
    </row>
    <row r="944" spans="1:3" x14ac:dyDescent="0.3">
      <c r="A944" s="8">
        <f t="shared" si="43"/>
        <v>943</v>
      </c>
      <c r="B944" s="27">
        <f t="shared" si="44"/>
        <v>0.65416666666666456</v>
      </c>
      <c r="C944" s="8" t="str">
        <f t="shared" si="42"/>
        <v>Afternoon</v>
      </c>
    </row>
    <row r="945" spans="1:3" x14ac:dyDescent="0.3">
      <c r="A945" s="8">
        <f t="shared" si="43"/>
        <v>944</v>
      </c>
      <c r="B945" s="27">
        <f t="shared" si="44"/>
        <v>0.65486111111110901</v>
      </c>
      <c r="C945" s="8" t="str">
        <f t="shared" si="42"/>
        <v>Afternoon</v>
      </c>
    </row>
    <row r="946" spans="1:3" x14ac:dyDescent="0.3">
      <c r="A946" s="8">
        <f t="shared" si="43"/>
        <v>945</v>
      </c>
      <c r="B946" s="27">
        <f t="shared" si="44"/>
        <v>0.65555555555555345</v>
      </c>
      <c r="C946" s="8" t="str">
        <f t="shared" si="42"/>
        <v>Afternoon</v>
      </c>
    </row>
    <row r="947" spans="1:3" x14ac:dyDescent="0.3">
      <c r="A947" s="8">
        <f t="shared" si="43"/>
        <v>946</v>
      </c>
      <c r="B947" s="27">
        <f t="shared" si="44"/>
        <v>0.65624999999999789</v>
      </c>
      <c r="C947" s="8" t="str">
        <f t="shared" si="42"/>
        <v>Afternoon</v>
      </c>
    </row>
    <row r="948" spans="1:3" x14ac:dyDescent="0.3">
      <c r="A948" s="8">
        <f t="shared" si="43"/>
        <v>947</v>
      </c>
      <c r="B948" s="27">
        <f t="shared" si="44"/>
        <v>0.65694444444444233</v>
      </c>
      <c r="C948" s="8" t="str">
        <f t="shared" si="42"/>
        <v>Afternoon</v>
      </c>
    </row>
    <row r="949" spans="1:3" x14ac:dyDescent="0.3">
      <c r="A949" s="8">
        <f t="shared" si="43"/>
        <v>948</v>
      </c>
      <c r="B949" s="27">
        <f t="shared" si="44"/>
        <v>0.65763888888888677</v>
      </c>
      <c r="C949" s="8" t="str">
        <f t="shared" si="42"/>
        <v>Afternoon</v>
      </c>
    </row>
    <row r="950" spans="1:3" x14ac:dyDescent="0.3">
      <c r="A950" s="8">
        <f t="shared" si="43"/>
        <v>949</v>
      </c>
      <c r="B950" s="27">
        <f t="shared" si="44"/>
        <v>0.65833333333333122</v>
      </c>
      <c r="C950" s="8" t="str">
        <f t="shared" si="42"/>
        <v>Afternoon</v>
      </c>
    </row>
    <row r="951" spans="1:3" x14ac:dyDescent="0.3">
      <c r="A951" s="8">
        <f t="shared" si="43"/>
        <v>950</v>
      </c>
      <c r="B951" s="27">
        <f t="shared" si="44"/>
        <v>0.65902777777777566</v>
      </c>
      <c r="C951" s="8" t="str">
        <f t="shared" si="42"/>
        <v>Afternoon</v>
      </c>
    </row>
    <row r="952" spans="1:3" x14ac:dyDescent="0.3">
      <c r="A952" s="8">
        <f t="shared" si="43"/>
        <v>951</v>
      </c>
      <c r="B952" s="27">
        <f t="shared" si="44"/>
        <v>0.6597222222222201</v>
      </c>
      <c r="C952" s="8" t="str">
        <f t="shared" si="42"/>
        <v>Afternoon</v>
      </c>
    </row>
    <row r="953" spans="1:3" x14ac:dyDescent="0.3">
      <c r="A953" s="8">
        <f t="shared" si="43"/>
        <v>952</v>
      </c>
      <c r="B953" s="27">
        <f t="shared" si="44"/>
        <v>0.66041666666666454</v>
      </c>
      <c r="C953" s="8" t="str">
        <f t="shared" si="42"/>
        <v>Afternoon</v>
      </c>
    </row>
    <row r="954" spans="1:3" x14ac:dyDescent="0.3">
      <c r="A954" s="8">
        <f t="shared" si="43"/>
        <v>953</v>
      </c>
      <c r="B954" s="27">
        <f t="shared" si="44"/>
        <v>0.66111111111110898</v>
      </c>
      <c r="C954" s="8" t="str">
        <f t="shared" si="42"/>
        <v>Afternoon</v>
      </c>
    </row>
    <row r="955" spans="1:3" x14ac:dyDescent="0.3">
      <c r="A955" s="8">
        <f t="shared" si="43"/>
        <v>954</v>
      </c>
      <c r="B955" s="27">
        <f t="shared" si="44"/>
        <v>0.66180555555555343</v>
      </c>
      <c r="C955" s="8" t="str">
        <f t="shared" si="42"/>
        <v>Afternoon</v>
      </c>
    </row>
    <row r="956" spans="1:3" x14ac:dyDescent="0.3">
      <c r="A956" s="8">
        <f t="shared" si="43"/>
        <v>955</v>
      </c>
      <c r="B956" s="27">
        <f t="shared" si="44"/>
        <v>0.66249999999999787</v>
      </c>
      <c r="C956" s="8" t="str">
        <f t="shared" si="42"/>
        <v>Afternoon</v>
      </c>
    </row>
    <row r="957" spans="1:3" x14ac:dyDescent="0.3">
      <c r="A957" s="8">
        <f t="shared" si="43"/>
        <v>956</v>
      </c>
      <c r="B957" s="27">
        <f t="shared" si="44"/>
        <v>0.66319444444444231</v>
      </c>
      <c r="C957" s="8" t="str">
        <f t="shared" si="42"/>
        <v>Afternoon</v>
      </c>
    </row>
    <row r="958" spans="1:3" x14ac:dyDescent="0.3">
      <c r="A958" s="8">
        <f t="shared" si="43"/>
        <v>957</v>
      </c>
      <c r="B958" s="27">
        <f t="shared" si="44"/>
        <v>0.66388888888888675</v>
      </c>
      <c r="C958" s="8" t="str">
        <f t="shared" si="42"/>
        <v>Afternoon</v>
      </c>
    </row>
    <row r="959" spans="1:3" x14ac:dyDescent="0.3">
      <c r="A959" s="8">
        <f t="shared" si="43"/>
        <v>958</v>
      </c>
      <c r="B959" s="27">
        <f t="shared" si="44"/>
        <v>0.66458333333333119</v>
      </c>
      <c r="C959" s="8" t="str">
        <f t="shared" si="42"/>
        <v>Afternoon</v>
      </c>
    </row>
    <row r="960" spans="1:3" x14ac:dyDescent="0.3">
      <c r="A960" s="8">
        <f t="shared" si="43"/>
        <v>959</v>
      </c>
      <c r="B960" s="27">
        <f t="shared" si="44"/>
        <v>0.66527777777777564</v>
      </c>
      <c r="C960" s="8" t="str">
        <f t="shared" si="42"/>
        <v>Afternoon</v>
      </c>
    </row>
    <row r="961" spans="1:3" x14ac:dyDescent="0.3">
      <c r="A961" s="8">
        <f t="shared" si="43"/>
        <v>960</v>
      </c>
      <c r="B961" s="27">
        <f t="shared" si="44"/>
        <v>0.66597222222222008</v>
      </c>
      <c r="C961" s="8" t="str">
        <f t="shared" si="42"/>
        <v>Afternoon</v>
      </c>
    </row>
    <row r="962" spans="1:3" x14ac:dyDescent="0.3">
      <c r="A962" s="8">
        <f t="shared" si="43"/>
        <v>961</v>
      </c>
      <c r="B962" s="27">
        <f t="shared" si="44"/>
        <v>0.66666666666666452</v>
      </c>
      <c r="C962" s="8" t="str">
        <f t="shared" si="42"/>
        <v>Afternoon</v>
      </c>
    </row>
    <row r="963" spans="1:3" x14ac:dyDescent="0.3">
      <c r="A963" s="8">
        <f t="shared" si="43"/>
        <v>962</v>
      </c>
      <c r="B963" s="27">
        <f t="shared" si="44"/>
        <v>0.66736111111110896</v>
      </c>
      <c r="C963" s="8" t="str">
        <f t="shared" ref="C963:C1026" si="45">IF(AND(B963&gt;=TIME(5,0,0), B963&lt;TIME(12,0,0)), "Morning", IF(AND(B963&gt;=TIME(12,0,0), B963&lt;TIME(17,0,0)), "Afternoon", IF(AND(B963&gt;=TIME(17,0,0), B963&lt;TIME(21,0,0)), "Evening", "Night")))</f>
        <v>Afternoon</v>
      </c>
    </row>
    <row r="964" spans="1:3" x14ac:dyDescent="0.3">
      <c r="A964" s="8">
        <f t="shared" ref="A964:A1027" si="46">A963+1</f>
        <v>963</v>
      </c>
      <c r="B964" s="27">
        <f t="shared" si="44"/>
        <v>0.6680555555555534</v>
      </c>
      <c r="C964" s="8" t="str">
        <f t="shared" si="45"/>
        <v>Afternoon</v>
      </c>
    </row>
    <row r="965" spans="1:3" x14ac:dyDescent="0.3">
      <c r="A965" s="8">
        <f t="shared" si="46"/>
        <v>964</v>
      </c>
      <c r="B965" s="27">
        <f t="shared" ref="B965:B1028" si="47">B964+TIME(0,1,0)</f>
        <v>0.66874999999999785</v>
      </c>
      <c r="C965" s="8" t="str">
        <f t="shared" si="45"/>
        <v>Afternoon</v>
      </c>
    </row>
    <row r="966" spans="1:3" x14ac:dyDescent="0.3">
      <c r="A966" s="8">
        <f t="shared" si="46"/>
        <v>965</v>
      </c>
      <c r="B966" s="27">
        <f t="shared" si="47"/>
        <v>0.66944444444444229</v>
      </c>
      <c r="C966" s="8" t="str">
        <f t="shared" si="45"/>
        <v>Afternoon</v>
      </c>
    </row>
    <row r="967" spans="1:3" x14ac:dyDescent="0.3">
      <c r="A967" s="8">
        <f t="shared" si="46"/>
        <v>966</v>
      </c>
      <c r="B967" s="27">
        <f t="shared" si="47"/>
        <v>0.67013888888888673</v>
      </c>
      <c r="C967" s="8" t="str">
        <f t="shared" si="45"/>
        <v>Afternoon</v>
      </c>
    </row>
    <row r="968" spans="1:3" x14ac:dyDescent="0.3">
      <c r="A968" s="8">
        <f t="shared" si="46"/>
        <v>967</v>
      </c>
      <c r="B968" s="27">
        <f t="shared" si="47"/>
        <v>0.67083333333333117</v>
      </c>
      <c r="C968" s="8" t="str">
        <f t="shared" si="45"/>
        <v>Afternoon</v>
      </c>
    </row>
    <row r="969" spans="1:3" x14ac:dyDescent="0.3">
      <c r="A969" s="8">
        <f t="shared" si="46"/>
        <v>968</v>
      </c>
      <c r="B969" s="27">
        <f t="shared" si="47"/>
        <v>0.67152777777777561</v>
      </c>
      <c r="C969" s="8" t="str">
        <f t="shared" si="45"/>
        <v>Afternoon</v>
      </c>
    </row>
    <row r="970" spans="1:3" x14ac:dyDescent="0.3">
      <c r="A970" s="8">
        <f t="shared" si="46"/>
        <v>969</v>
      </c>
      <c r="B970" s="27">
        <f t="shared" si="47"/>
        <v>0.67222222222222006</v>
      </c>
      <c r="C970" s="8" t="str">
        <f t="shared" si="45"/>
        <v>Afternoon</v>
      </c>
    </row>
    <row r="971" spans="1:3" x14ac:dyDescent="0.3">
      <c r="A971" s="8">
        <f t="shared" si="46"/>
        <v>970</v>
      </c>
      <c r="B971" s="27">
        <f t="shared" si="47"/>
        <v>0.6729166666666645</v>
      </c>
      <c r="C971" s="8" t="str">
        <f t="shared" si="45"/>
        <v>Afternoon</v>
      </c>
    </row>
    <row r="972" spans="1:3" x14ac:dyDescent="0.3">
      <c r="A972" s="8">
        <f t="shared" si="46"/>
        <v>971</v>
      </c>
      <c r="B972" s="27">
        <f t="shared" si="47"/>
        <v>0.67361111111110894</v>
      </c>
      <c r="C972" s="8" t="str">
        <f t="shared" si="45"/>
        <v>Afternoon</v>
      </c>
    </row>
    <row r="973" spans="1:3" x14ac:dyDescent="0.3">
      <c r="A973" s="8">
        <f t="shared" si="46"/>
        <v>972</v>
      </c>
      <c r="B973" s="27">
        <f t="shared" si="47"/>
        <v>0.67430555555555338</v>
      </c>
      <c r="C973" s="8" t="str">
        <f t="shared" si="45"/>
        <v>Afternoon</v>
      </c>
    </row>
    <row r="974" spans="1:3" x14ac:dyDescent="0.3">
      <c r="A974" s="8">
        <f t="shared" si="46"/>
        <v>973</v>
      </c>
      <c r="B974" s="27">
        <f t="shared" si="47"/>
        <v>0.67499999999999782</v>
      </c>
      <c r="C974" s="8" t="str">
        <f t="shared" si="45"/>
        <v>Afternoon</v>
      </c>
    </row>
    <row r="975" spans="1:3" x14ac:dyDescent="0.3">
      <c r="A975" s="8">
        <f t="shared" si="46"/>
        <v>974</v>
      </c>
      <c r="B975" s="27">
        <f t="shared" si="47"/>
        <v>0.67569444444444227</v>
      </c>
      <c r="C975" s="8" t="str">
        <f t="shared" si="45"/>
        <v>Afternoon</v>
      </c>
    </row>
    <row r="976" spans="1:3" x14ac:dyDescent="0.3">
      <c r="A976" s="8">
        <f t="shared" si="46"/>
        <v>975</v>
      </c>
      <c r="B976" s="27">
        <f t="shared" si="47"/>
        <v>0.67638888888888671</v>
      </c>
      <c r="C976" s="8" t="str">
        <f t="shared" si="45"/>
        <v>Afternoon</v>
      </c>
    </row>
    <row r="977" spans="1:3" x14ac:dyDescent="0.3">
      <c r="A977" s="8">
        <f t="shared" si="46"/>
        <v>976</v>
      </c>
      <c r="B977" s="27">
        <f t="shared" si="47"/>
        <v>0.67708333333333115</v>
      </c>
      <c r="C977" s="8" t="str">
        <f t="shared" si="45"/>
        <v>Afternoon</v>
      </c>
    </row>
    <row r="978" spans="1:3" x14ac:dyDescent="0.3">
      <c r="A978" s="8">
        <f t="shared" si="46"/>
        <v>977</v>
      </c>
      <c r="B978" s="27">
        <f t="shared" si="47"/>
        <v>0.67777777777777559</v>
      </c>
      <c r="C978" s="8" t="str">
        <f t="shared" si="45"/>
        <v>Afternoon</v>
      </c>
    </row>
    <row r="979" spans="1:3" x14ac:dyDescent="0.3">
      <c r="A979" s="8">
        <f t="shared" si="46"/>
        <v>978</v>
      </c>
      <c r="B979" s="27">
        <f t="shared" si="47"/>
        <v>0.67847222222222003</v>
      </c>
      <c r="C979" s="8" t="str">
        <f t="shared" si="45"/>
        <v>Afternoon</v>
      </c>
    </row>
    <row r="980" spans="1:3" x14ac:dyDescent="0.3">
      <c r="A980" s="8">
        <f t="shared" si="46"/>
        <v>979</v>
      </c>
      <c r="B980" s="27">
        <f t="shared" si="47"/>
        <v>0.67916666666666448</v>
      </c>
      <c r="C980" s="8" t="str">
        <f t="shared" si="45"/>
        <v>Afternoon</v>
      </c>
    </row>
    <row r="981" spans="1:3" x14ac:dyDescent="0.3">
      <c r="A981" s="8">
        <f t="shared" si="46"/>
        <v>980</v>
      </c>
      <c r="B981" s="27">
        <f t="shared" si="47"/>
        <v>0.67986111111110892</v>
      </c>
      <c r="C981" s="8" t="str">
        <f t="shared" si="45"/>
        <v>Afternoon</v>
      </c>
    </row>
    <row r="982" spans="1:3" x14ac:dyDescent="0.3">
      <c r="A982" s="8">
        <f t="shared" si="46"/>
        <v>981</v>
      </c>
      <c r="B982" s="27">
        <f t="shared" si="47"/>
        <v>0.68055555555555336</v>
      </c>
      <c r="C982" s="8" t="str">
        <f t="shared" si="45"/>
        <v>Afternoon</v>
      </c>
    </row>
    <row r="983" spans="1:3" x14ac:dyDescent="0.3">
      <c r="A983" s="8">
        <f t="shared" si="46"/>
        <v>982</v>
      </c>
      <c r="B983" s="27">
        <f t="shared" si="47"/>
        <v>0.6812499999999978</v>
      </c>
      <c r="C983" s="8" t="str">
        <f t="shared" si="45"/>
        <v>Afternoon</v>
      </c>
    </row>
    <row r="984" spans="1:3" x14ac:dyDescent="0.3">
      <c r="A984" s="8">
        <f t="shared" si="46"/>
        <v>983</v>
      </c>
      <c r="B984" s="27">
        <f t="shared" si="47"/>
        <v>0.68194444444444224</v>
      </c>
      <c r="C984" s="8" t="str">
        <f t="shared" si="45"/>
        <v>Afternoon</v>
      </c>
    </row>
    <row r="985" spans="1:3" x14ac:dyDescent="0.3">
      <c r="A985" s="8">
        <f t="shared" si="46"/>
        <v>984</v>
      </c>
      <c r="B985" s="27">
        <f t="shared" si="47"/>
        <v>0.68263888888888669</v>
      </c>
      <c r="C985" s="8" t="str">
        <f t="shared" si="45"/>
        <v>Afternoon</v>
      </c>
    </row>
    <row r="986" spans="1:3" x14ac:dyDescent="0.3">
      <c r="A986" s="8">
        <f t="shared" si="46"/>
        <v>985</v>
      </c>
      <c r="B986" s="27">
        <f t="shared" si="47"/>
        <v>0.68333333333333113</v>
      </c>
      <c r="C986" s="8" t="str">
        <f t="shared" si="45"/>
        <v>Afternoon</v>
      </c>
    </row>
    <row r="987" spans="1:3" x14ac:dyDescent="0.3">
      <c r="A987" s="8">
        <f t="shared" si="46"/>
        <v>986</v>
      </c>
      <c r="B987" s="27">
        <f t="shared" si="47"/>
        <v>0.68402777777777557</v>
      </c>
      <c r="C987" s="8" t="str">
        <f t="shared" si="45"/>
        <v>Afternoon</v>
      </c>
    </row>
    <row r="988" spans="1:3" x14ac:dyDescent="0.3">
      <c r="A988" s="8">
        <f t="shared" si="46"/>
        <v>987</v>
      </c>
      <c r="B988" s="27">
        <f t="shared" si="47"/>
        <v>0.68472222222222001</v>
      </c>
      <c r="C988" s="8" t="str">
        <f t="shared" si="45"/>
        <v>Afternoon</v>
      </c>
    </row>
    <row r="989" spans="1:3" x14ac:dyDescent="0.3">
      <c r="A989" s="8">
        <f t="shared" si="46"/>
        <v>988</v>
      </c>
      <c r="B989" s="27">
        <f t="shared" si="47"/>
        <v>0.68541666666666445</v>
      </c>
      <c r="C989" s="8" t="str">
        <f t="shared" si="45"/>
        <v>Afternoon</v>
      </c>
    </row>
    <row r="990" spans="1:3" x14ac:dyDescent="0.3">
      <c r="A990" s="8">
        <f t="shared" si="46"/>
        <v>989</v>
      </c>
      <c r="B990" s="27">
        <f t="shared" si="47"/>
        <v>0.6861111111111089</v>
      </c>
      <c r="C990" s="8" t="str">
        <f t="shared" si="45"/>
        <v>Afternoon</v>
      </c>
    </row>
    <row r="991" spans="1:3" x14ac:dyDescent="0.3">
      <c r="A991" s="8">
        <f t="shared" si="46"/>
        <v>990</v>
      </c>
      <c r="B991" s="27">
        <f t="shared" si="47"/>
        <v>0.68680555555555334</v>
      </c>
      <c r="C991" s="8" t="str">
        <f t="shared" si="45"/>
        <v>Afternoon</v>
      </c>
    </row>
    <row r="992" spans="1:3" x14ac:dyDescent="0.3">
      <c r="A992" s="8">
        <f t="shared" si="46"/>
        <v>991</v>
      </c>
      <c r="B992" s="27">
        <f t="shared" si="47"/>
        <v>0.68749999999999778</v>
      </c>
      <c r="C992" s="8" t="str">
        <f t="shared" si="45"/>
        <v>Afternoon</v>
      </c>
    </row>
    <row r="993" spans="1:3" x14ac:dyDescent="0.3">
      <c r="A993" s="8">
        <f t="shared" si="46"/>
        <v>992</v>
      </c>
      <c r="B993" s="27">
        <f t="shared" si="47"/>
        <v>0.68819444444444222</v>
      </c>
      <c r="C993" s="8" t="str">
        <f t="shared" si="45"/>
        <v>Afternoon</v>
      </c>
    </row>
    <row r="994" spans="1:3" x14ac:dyDescent="0.3">
      <c r="A994" s="8">
        <f t="shared" si="46"/>
        <v>993</v>
      </c>
      <c r="B994" s="27">
        <f t="shared" si="47"/>
        <v>0.68888888888888666</v>
      </c>
      <c r="C994" s="8" t="str">
        <f t="shared" si="45"/>
        <v>Afternoon</v>
      </c>
    </row>
    <row r="995" spans="1:3" x14ac:dyDescent="0.3">
      <c r="A995" s="8">
        <f t="shared" si="46"/>
        <v>994</v>
      </c>
      <c r="B995" s="27">
        <f t="shared" si="47"/>
        <v>0.68958333333333111</v>
      </c>
      <c r="C995" s="8" t="str">
        <f t="shared" si="45"/>
        <v>Afternoon</v>
      </c>
    </row>
    <row r="996" spans="1:3" x14ac:dyDescent="0.3">
      <c r="A996" s="8">
        <f t="shared" si="46"/>
        <v>995</v>
      </c>
      <c r="B996" s="27">
        <f t="shared" si="47"/>
        <v>0.69027777777777555</v>
      </c>
      <c r="C996" s="8" t="str">
        <f t="shared" si="45"/>
        <v>Afternoon</v>
      </c>
    </row>
    <row r="997" spans="1:3" x14ac:dyDescent="0.3">
      <c r="A997" s="8">
        <f t="shared" si="46"/>
        <v>996</v>
      </c>
      <c r="B997" s="27">
        <f t="shared" si="47"/>
        <v>0.69097222222221999</v>
      </c>
      <c r="C997" s="8" t="str">
        <f t="shared" si="45"/>
        <v>Afternoon</v>
      </c>
    </row>
    <row r="998" spans="1:3" x14ac:dyDescent="0.3">
      <c r="A998" s="8">
        <f t="shared" si="46"/>
        <v>997</v>
      </c>
      <c r="B998" s="27">
        <f t="shared" si="47"/>
        <v>0.69166666666666443</v>
      </c>
      <c r="C998" s="8" t="str">
        <f t="shared" si="45"/>
        <v>Afternoon</v>
      </c>
    </row>
    <row r="999" spans="1:3" x14ac:dyDescent="0.3">
      <c r="A999" s="8">
        <f t="shared" si="46"/>
        <v>998</v>
      </c>
      <c r="B999" s="27">
        <f t="shared" si="47"/>
        <v>0.69236111111110887</v>
      </c>
      <c r="C999" s="8" t="str">
        <f t="shared" si="45"/>
        <v>Afternoon</v>
      </c>
    </row>
    <row r="1000" spans="1:3" x14ac:dyDescent="0.3">
      <c r="A1000" s="8">
        <f t="shared" si="46"/>
        <v>999</v>
      </c>
      <c r="B1000" s="27">
        <f t="shared" si="47"/>
        <v>0.69305555555555332</v>
      </c>
      <c r="C1000" s="8" t="str">
        <f t="shared" si="45"/>
        <v>Afternoon</v>
      </c>
    </row>
    <row r="1001" spans="1:3" x14ac:dyDescent="0.3">
      <c r="A1001" s="8">
        <f t="shared" si="46"/>
        <v>1000</v>
      </c>
      <c r="B1001" s="27">
        <f t="shared" si="47"/>
        <v>0.69374999999999776</v>
      </c>
      <c r="C1001" s="8" t="str">
        <f t="shared" si="45"/>
        <v>Afternoon</v>
      </c>
    </row>
    <row r="1002" spans="1:3" x14ac:dyDescent="0.3">
      <c r="A1002" s="8">
        <f t="shared" si="46"/>
        <v>1001</v>
      </c>
      <c r="B1002" s="27">
        <f t="shared" si="47"/>
        <v>0.6944444444444422</v>
      </c>
      <c r="C1002" s="8" t="str">
        <f t="shared" si="45"/>
        <v>Afternoon</v>
      </c>
    </row>
    <row r="1003" spans="1:3" x14ac:dyDescent="0.3">
      <c r="A1003" s="8">
        <f t="shared" si="46"/>
        <v>1002</v>
      </c>
      <c r="B1003" s="27">
        <f t="shared" si="47"/>
        <v>0.69513888888888664</v>
      </c>
      <c r="C1003" s="8" t="str">
        <f t="shared" si="45"/>
        <v>Afternoon</v>
      </c>
    </row>
    <row r="1004" spans="1:3" x14ac:dyDescent="0.3">
      <c r="A1004" s="8">
        <f t="shared" si="46"/>
        <v>1003</v>
      </c>
      <c r="B1004" s="27">
        <f t="shared" si="47"/>
        <v>0.69583333333333108</v>
      </c>
      <c r="C1004" s="8" t="str">
        <f t="shared" si="45"/>
        <v>Afternoon</v>
      </c>
    </row>
    <row r="1005" spans="1:3" x14ac:dyDescent="0.3">
      <c r="A1005" s="8">
        <f t="shared" si="46"/>
        <v>1004</v>
      </c>
      <c r="B1005" s="27">
        <f t="shared" si="47"/>
        <v>0.69652777777777553</v>
      </c>
      <c r="C1005" s="8" t="str">
        <f t="shared" si="45"/>
        <v>Afternoon</v>
      </c>
    </row>
    <row r="1006" spans="1:3" x14ac:dyDescent="0.3">
      <c r="A1006" s="8">
        <f t="shared" si="46"/>
        <v>1005</v>
      </c>
      <c r="B1006" s="27">
        <f t="shared" si="47"/>
        <v>0.69722222222221997</v>
      </c>
      <c r="C1006" s="8" t="str">
        <f t="shared" si="45"/>
        <v>Afternoon</v>
      </c>
    </row>
    <row r="1007" spans="1:3" x14ac:dyDescent="0.3">
      <c r="A1007" s="8">
        <f t="shared" si="46"/>
        <v>1006</v>
      </c>
      <c r="B1007" s="27">
        <f t="shared" si="47"/>
        <v>0.69791666666666441</v>
      </c>
      <c r="C1007" s="8" t="str">
        <f t="shared" si="45"/>
        <v>Afternoon</v>
      </c>
    </row>
    <row r="1008" spans="1:3" x14ac:dyDescent="0.3">
      <c r="A1008" s="8">
        <f t="shared" si="46"/>
        <v>1007</v>
      </c>
      <c r="B1008" s="27">
        <f t="shared" si="47"/>
        <v>0.69861111111110885</v>
      </c>
      <c r="C1008" s="8" t="str">
        <f t="shared" si="45"/>
        <v>Afternoon</v>
      </c>
    </row>
    <row r="1009" spans="1:3" x14ac:dyDescent="0.3">
      <c r="A1009" s="8">
        <f t="shared" si="46"/>
        <v>1008</v>
      </c>
      <c r="B1009" s="27">
        <f t="shared" si="47"/>
        <v>0.69930555555555329</v>
      </c>
      <c r="C1009" s="8" t="str">
        <f t="shared" si="45"/>
        <v>Afternoon</v>
      </c>
    </row>
    <row r="1010" spans="1:3" x14ac:dyDescent="0.3">
      <c r="A1010" s="8">
        <f t="shared" si="46"/>
        <v>1009</v>
      </c>
      <c r="B1010" s="27">
        <f t="shared" si="47"/>
        <v>0.69999999999999774</v>
      </c>
      <c r="C1010" s="8" t="str">
        <f t="shared" si="45"/>
        <v>Afternoon</v>
      </c>
    </row>
    <row r="1011" spans="1:3" x14ac:dyDescent="0.3">
      <c r="A1011" s="8">
        <f t="shared" si="46"/>
        <v>1010</v>
      </c>
      <c r="B1011" s="27">
        <f t="shared" si="47"/>
        <v>0.70069444444444218</v>
      </c>
      <c r="C1011" s="8" t="str">
        <f t="shared" si="45"/>
        <v>Afternoon</v>
      </c>
    </row>
    <row r="1012" spans="1:3" x14ac:dyDescent="0.3">
      <c r="A1012" s="8">
        <f t="shared" si="46"/>
        <v>1011</v>
      </c>
      <c r="B1012" s="27">
        <f t="shared" si="47"/>
        <v>0.70138888888888662</v>
      </c>
      <c r="C1012" s="8" t="str">
        <f t="shared" si="45"/>
        <v>Afternoon</v>
      </c>
    </row>
    <row r="1013" spans="1:3" x14ac:dyDescent="0.3">
      <c r="A1013" s="8">
        <f t="shared" si="46"/>
        <v>1012</v>
      </c>
      <c r="B1013" s="27">
        <f t="shared" si="47"/>
        <v>0.70208333333333106</v>
      </c>
      <c r="C1013" s="8" t="str">
        <f t="shared" si="45"/>
        <v>Afternoon</v>
      </c>
    </row>
    <row r="1014" spans="1:3" x14ac:dyDescent="0.3">
      <c r="A1014" s="8">
        <f t="shared" si="46"/>
        <v>1013</v>
      </c>
      <c r="B1014" s="27">
        <f t="shared" si="47"/>
        <v>0.7027777777777755</v>
      </c>
      <c r="C1014" s="8" t="str">
        <f t="shared" si="45"/>
        <v>Afternoon</v>
      </c>
    </row>
    <row r="1015" spans="1:3" x14ac:dyDescent="0.3">
      <c r="A1015" s="8">
        <f t="shared" si="46"/>
        <v>1014</v>
      </c>
      <c r="B1015" s="27">
        <f t="shared" si="47"/>
        <v>0.70347222222221995</v>
      </c>
      <c r="C1015" s="8" t="str">
        <f t="shared" si="45"/>
        <v>Afternoon</v>
      </c>
    </row>
    <row r="1016" spans="1:3" x14ac:dyDescent="0.3">
      <c r="A1016" s="8">
        <f t="shared" si="46"/>
        <v>1015</v>
      </c>
      <c r="B1016" s="27">
        <f t="shared" si="47"/>
        <v>0.70416666666666439</v>
      </c>
      <c r="C1016" s="8" t="str">
        <f t="shared" si="45"/>
        <v>Afternoon</v>
      </c>
    </row>
    <row r="1017" spans="1:3" x14ac:dyDescent="0.3">
      <c r="A1017" s="8">
        <f t="shared" si="46"/>
        <v>1016</v>
      </c>
      <c r="B1017" s="27">
        <f t="shared" si="47"/>
        <v>0.70486111111110883</v>
      </c>
      <c r="C1017" s="8" t="str">
        <f t="shared" si="45"/>
        <v>Afternoon</v>
      </c>
    </row>
    <row r="1018" spans="1:3" x14ac:dyDescent="0.3">
      <c r="A1018" s="8">
        <f t="shared" si="46"/>
        <v>1017</v>
      </c>
      <c r="B1018" s="27">
        <f t="shared" si="47"/>
        <v>0.70555555555555327</v>
      </c>
      <c r="C1018" s="8" t="str">
        <f t="shared" si="45"/>
        <v>Afternoon</v>
      </c>
    </row>
    <row r="1019" spans="1:3" x14ac:dyDescent="0.3">
      <c r="A1019" s="8">
        <f t="shared" si="46"/>
        <v>1018</v>
      </c>
      <c r="B1019" s="27">
        <f t="shared" si="47"/>
        <v>0.70624999999999771</v>
      </c>
      <c r="C1019" s="8" t="str">
        <f t="shared" si="45"/>
        <v>Afternoon</v>
      </c>
    </row>
    <row r="1020" spans="1:3" x14ac:dyDescent="0.3">
      <c r="A1020" s="8">
        <f t="shared" si="46"/>
        <v>1019</v>
      </c>
      <c r="B1020" s="27">
        <f t="shared" si="47"/>
        <v>0.70694444444444215</v>
      </c>
      <c r="C1020" s="8" t="str">
        <f t="shared" si="45"/>
        <v>Afternoon</v>
      </c>
    </row>
    <row r="1021" spans="1:3" x14ac:dyDescent="0.3">
      <c r="A1021" s="8">
        <f t="shared" si="46"/>
        <v>1020</v>
      </c>
      <c r="B1021" s="27">
        <f t="shared" si="47"/>
        <v>0.7076388888888866</v>
      </c>
      <c r="C1021" s="8" t="str">
        <f t="shared" si="45"/>
        <v>Afternoon</v>
      </c>
    </row>
    <row r="1022" spans="1:3" x14ac:dyDescent="0.3">
      <c r="A1022" s="8">
        <f t="shared" si="46"/>
        <v>1021</v>
      </c>
      <c r="B1022" s="27">
        <f t="shared" si="47"/>
        <v>0.70833333333333104</v>
      </c>
      <c r="C1022" s="8" t="str">
        <f t="shared" si="45"/>
        <v>Afternoon</v>
      </c>
    </row>
    <row r="1023" spans="1:3" x14ac:dyDescent="0.3">
      <c r="A1023" s="8">
        <f t="shared" si="46"/>
        <v>1022</v>
      </c>
      <c r="B1023" s="27">
        <f t="shared" si="47"/>
        <v>0.70902777777777548</v>
      </c>
      <c r="C1023" s="8" t="str">
        <f t="shared" si="45"/>
        <v>Evening</v>
      </c>
    </row>
    <row r="1024" spans="1:3" x14ac:dyDescent="0.3">
      <c r="A1024" s="8">
        <f t="shared" si="46"/>
        <v>1023</v>
      </c>
      <c r="B1024" s="27">
        <f t="shared" si="47"/>
        <v>0.70972222222221992</v>
      </c>
      <c r="C1024" s="8" t="str">
        <f t="shared" si="45"/>
        <v>Evening</v>
      </c>
    </row>
    <row r="1025" spans="1:3" x14ac:dyDescent="0.3">
      <c r="A1025" s="8">
        <f t="shared" si="46"/>
        <v>1024</v>
      </c>
      <c r="B1025" s="27">
        <f t="shared" si="47"/>
        <v>0.71041666666666436</v>
      </c>
      <c r="C1025" s="8" t="str">
        <f t="shared" si="45"/>
        <v>Evening</v>
      </c>
    </row>
    <row r="1026" spans="1:3" x14ac:dyDescent="0.3">
      <c r="A1026" s="8">
        <f t="shared" si="46"/>
        <v>1025</v>
      </c>
      <c r="B1026" s="27">
        <f t="shared" si="47"/>
        <v>0.71111111111110881</v>
      </c>
      <c r="C1026" s="8" t="str">
        <f t="shared" si="45"/>
        <v>Evening</v>
      </c>
    </row>
    <row r="1027" spans="1:3" x14ac:dyDescent="0.3">
      <c r="A1027" s="8">
        <f t="shared" si="46"/>
        <v>1026</v>
      </c>
      <c r="B1027" s="27">
        <f t="shared" si="47"/>
        <v>0.71180555555555325</v>
      </c>
      <c r="C1027" s="8" t="str">
        <f t="shared" ref="C1027:C1090" si="48">IF(AND(B1027&gt;=TIME(5,0,0), B1027&lt;TIME(12,0,0)), "Morning", IF(AND(B1027&gt;=TIME(12,0,0), B1027&lt;TIME(17,0,0)), "Afternoon", IF(AND(B1027&gt;=TIME(17,0,0), B1027&lt;TIME(21,0,0)), "Evening", "Night")))</f>
        <v>Evening</v>
      </c>
    </row>
    <row r="1028" spans="1:3" x14ac:dyDescent="0.3">
      <c r="A1028" s="8">
        <f t="shared" ref="A1028:A1091" si="49">A1027+1</f>
        <v>1027</v>
      </c>
      <c r="B1028" s="27">
        <f t="shared" si="47"/>
        <v>0.71249999999999769</v>
      </c>
      <c r="C1028" s="8" t="str">
        <f t="shared" si="48"/>
        <v>Evening</v>
      </c>
    </row>
    <row r="1029" spans="1:3" x14ac:dyDescent="0.3">
      <c r="A1029" s="8">
        <f t="shared" si="49"/>
        <v>1028</v>
      </c>
      <c r="B1029" s="27">
        <f t="shared" ref="B1029:B1092" si="50">B1028+TIME(0,1,0)</f>
        <v>0.71319444444444213</v>
      </c>
      <c r="C1029" s="8" t="str">
        <f t="shared" si="48"/>
        <v>Evening</v>
      </c>
    </row>
    <row r="1030" spans="1:3" x14ac:dyDescent="0.3">
      <c r="A1030" s="8">
        <f t="shared" si="49"/>
        <v>1029</v>
      </c>
      <c r="B1030" s="27">
        <f t="shared" si="50"/>
        <v>0.71388888888888657</v>
      </c>
      <c r="C1030" s="8" t="str">
        <f t="shared" si="48"/>
        <v>Evening</v>
      </c>
    </row>
    <row r="1031" spans="1:3" x14ac:dyDescent="0.3">
      <c r="A1031" s="8">
        <f t="shared" si="49"/>
        <v>1030</v>
      </c>
      <c r="B1031" s="27">
        <f t="shared" si="50"/>
        <v>0.71458333333333102</v>
      </c>
      <c r="C1031" s="8" t="str">
        <f t="shared" si="48"/>
        <v>Evening</v>
      </c>
    </row>
    <row r="1032" spans="1:3" x14ac:dyDescent="0.3">
      <c r="A1032" s="8">
        <f t="shared" si="49"/>
        <v>1031</v>
      </c>
      <c r="B1032" s="27">
        <f t="shared" si="50"/>
        <v>0.71527777777777546</v>
      </c>
      <c r="C1032" s="8" t="str">
        <f t="shared" si="48"/>
        <v>Evening</v>
      </c>
    </row>
    <row r="1033" spans="1:3" x14ac:dyDescent="0.3">
      <c r="A1033" s="8">
        <f t="shared" si="49"/>
        <v>1032</v>
      </c>
      <c r="B1033" s="27">
        <f t="shared" si="50"/>
        <v>0.7159722222222199</v>
      </c>
      <c r="C1033" s="8" t="str">
        <f t="shared" si="48"/>
        <v>Evening</v>
      </c>
    </row>
    <row r="1034" spans="1:3" x14ac:dyDescent="0.3">
      <c r="A1034" s="8">
        <f t="shared" si="49"/>
        <v>1033</v>
      </c>
      <c r="B1034" s="27">
        <f t="shared" si="50"/>
        <v>0.71666666666666434</v>
      </c>
      <c r="C1034" s="8" t="str">
        <f t="shared" si="48"/>
        <v>Evening</v>
      </c>
    </row>
    <row r="1035" spans="1:3" x14ac:dyDescent="0.3">
      <c r="A1035" s="8">
        <f t="shared" si="49"/>
        <v>1034</v>
      </c>
      <c r="B1035" s="27">
        <f t="shared" si="50"/>
        <v>0.71736111111110878</v>
      </c>
      <c r="C1035" s="8" t="str">
        <f t="shared" si="48"/>
        <v>Evening</v>
      </c>
    </row>
    <row r="1036" spans="1:3" x14ac:dyDescent="0.3">
      <c r="A1036" s="8">
        <f t="shared" si="49"/>
        <v>1035</v>
      </c>
      <c r="B1036" s="27">
        <f t="shared" si="50"/>
        <v>0.71805555555555323</v>
      </c>
      <c r="C1036" s="8" t="str">
        <f t="shared" si="48"/>
        <v>Evening</v>
      </c>
    </row>
    <row r="1037" spans="1:3" x14ac:dyDescent="0.3">
      <c r="A1037" s="8">
        <f t="shared" si="49"/>
        <v>1036</v>
      </c>
      <c r="B1037" s="27">
        <f t="shared" si="50"/>
        <v>0.71874999999999767</v>
      </c>
      <c r="C1037" s="8" t="str">
        <f t="shared" si="48"/>
        <v>Evening</v>
      </c>
    </row>
    <row r="1038" spans="1:3" x14ac:dyDescent="0.3">
      <c r="A1038" s="8">
        <f t="shared" si="49"/>
        <v>1037</v>
      </c>
      <c r="B1038" s="27">
        <f t="shared" si="50"/>
        <v>0.71944444444444211</v>
      </c>
      <c r="C1038" s="8" t="str">
        <f t="shared" si="48"/>
        <v>Evening</v>
      </c>
    </row>
    <row r="1039" spans="1:3" x14ac:dyDescent="0.3">
      <c r="A1039" s="8">
        <f t="shared" si="49"/>
        <v>1038</v>
      </c>
      <c r="B1039" s="27">
        <f t="shared" si="50"/>
        <v>0.72013888888888655</v>
      </c>
      <c r="C1039" s="8" t="str">
        <f t="shared" si="48"/>
        <v>Evening</v>
      </c>
    </row>
    <row r="1040" spans="1:3" x14ac:dyDescent="0.3">
      <c r="A1040" s="8">
        <f t="shared" si="49"/>
        <v>1039</v>
      </c>
      <c r="B1040" s="27">
        <f t="shared" si="50"/>
        <v>0.72083333333333099</v>
      </c>
      <c r="C1040" s="8" t="str">
        <f t="shared" si="48"/>
        <v>Evening</v>
      </c>
    </row>
    <row r="1041" spans="1:3" x14ac:dyDescent="0.3">
      <c r="A1041" s="8">
        <f t="shared" si="49"/>
        <v>1040</v>
      </c>
      <c r="B1041" s="27">
        <f t="shared" si="50"/>
        <v>0.72152777777777544</v>
      </c>
      <c r="C1041" s="8" t="str">
        <f t="shared" si="48"/>
        <v>Evening</v>
      </c>
    </row>
    <row r="1042" spans="1:3" x14ac:dyDescent="0.3">
      <c r="A1042" s="8">
        <f t="shared" si="49"/>
        <v>1041</v>
      </c>
      <c r="B1042" s="27">
        <f t="shared" si="50"/>
        <v>0.72222222222221988</v>
      </c>
      <c r="C1042" s="8" t="str">
        <f t="shared" si="48"/>
        <v>Evening</v>
      </c>
    </row>
    <row r="1043" spans="1:3" x14ac:dyDescent="0.3">
      <c r="A1043" s="8">
        <f t="shared" si="49"/>
        <v>1042</v>
      </c>
      <c r="B1043" s="27">
        <f t="shared" si="50"/>
        <v>0.72291666666666432</v>
      </c>
      <c r="C1043" s="8" t="str">
        <f t="shared" si="48"/>
        <v>Evening</v>
      </c>
    </row>
    <row r="1044" spans="1:3" x14ac:dyDescent="0.3">
      <c r="A1044" s="8">
        <f t="shared" si="49"/>
        <v>1043</v>
      </c>
      <c r="B1044" s="27">
        <f t="shared" si="50"/>
        <v>0.72361111111110876</v>
      </c>
      <c r="C1044" s="8" t="str">
        <f t="shared" si="48"/>
        <v>Evening</v>
      </c>
    </row>
    <row r="1045" spans="1:3" x14ac:dyDescent="0.3">
      <c r="A1045" s="8">
        <f t="shared" si="49"/>
        <v>1044</v>
      </c>
      <c r="B1045" s="27">
        <f t="shared" si="50"/>
        <v>0.7243055555555532</v>
      </c>
      <c r="C1045" s="8" t="str">
        <f t="shared" si="48"/>
        <v>Evening</v>
      </c>
    </row>
    <row r="1046" spans="1:3" x14ac:dyDescent="0.3">
      <c r="A1046" s="8">
        <f t="shared" si="49"/>
        <v>1045</v>
      </c>
      <c r="B1046" s="27">
        <f t="shared" si="50"/>
        <v>0.72499999999999765</v>
      </c>
      <c r="C1046" s="8" t="str">
        <f t="shared" si="48"/>
        <v>Evening</v>
      </c>
    </row>
    <row r="1047" spans="1:3" x14ac:dyDescent="0.3">
      <c r="A1047" s="8">
        <f t="shared" si="49"/>
        <v>1046</v>
      </c>
      <c r="B1047" s="27">
        <f t="shared" si="50"/>
        <v>0.72569444444444209</v>
      </c>
      <c r="C1047" s="8" t="str">
        <f t="shared" si="48"/>
        <v>Evening</v>
      </c>
    </row>
    <row r="1048" spans="1:3" x14ac:dyDescent="0.3">
      <c r="A1048" s="8">
        <f t="shared" si="49"/>
        <v>1047</v>
      </c>
      <c r="B1048" s="27">
        <f t="shared" si="50"/>
        <v>0.72638888888888653</v>
      </c>
      <c r="C1048" s="8" t="str">
        <f t="shared" si="48"/>
        <v>Evening</v>
      </c>
    </row>
    <row r="1049" spans="1:3" x14ac:dyDescent="0.3">
      <c r="A1049" s="8">
        <f t="shared" si="49"/>
        <v>1048</v>
      </c>
      <c r="B1049" s="27">
        <f t="shared" si="50"/>
        <v>0.72708333333333097</v>
      </c>
      <c r="C1049" s="8" t="str">
        <f t="shared" si="48"/>
        <v>Evening</v>
      </c>
    </row>
    <row r="1050" spans="1:3" x14ac:dyDescent="0.3">
      <c r="A1050" s="8">
        <f t="shared" si="49"/>
        <v>1049</v>
      </c>
      <c r="B1050" s="27">
        <f t="shared" si="50"/>
        <v>0.72777777777777541</v>
      </c>
      <c r="C1050" s="8" t="str">
        <f t="shared" si="48"/>
        <v>Evening</v>
      </c>
    </row>
    <row r="1051" spans="1:3" x14ac:dyDescent="0.3">
      <c r="A1051" s="8">
        <f t="shared" si="49"/>
        <v>1050</v>
      </c>
      <c r="B1051" s="27">
        <f t="shared" si="50"/>
        <v>0.72847222222221986</v>
      </c>
      <c r="C1051" s="8" t="str">
        <f t="shared" si="48"/>
        <v>Evening</v>
      </c>
    </row>
    <row r="1052" spans="1:3" x14ac:dyDescent="0.3">
      <c r="A1052" s="8">
        <f t="shared" si="49"/>
        <v>1051</v>
      </c>
      <c r="B1052" s="27">
        <f t="shared" si="50"/>
        <v>0.7291666666666643</v>
      </c>
      <c r="C1052" s="8" t="str">
        <f t="shared" si="48"/>
        <v>Evening</v>
      </c>
    </row>
    <row r="1053" spans="1:3" x14ac:dyDescent="0.3">
      <c r="A1053" s="8">
        <f t="shared" si="49"/>
        <v>1052</v>
      </c>
      <c r="B1053" s="27">
        <f t="shared" si="50"/>
        <v>0.72986111111110874</v>
      </c>
      <c r="C1053" s="8" t="str">
        <f t="shared" si="48"/>
        <v>Evening</v>
      </c>
    </row>
    <row r="1054" spans="1:3" x14ac:dyDescent="0.3">
      <c r="A1054" s="8">
        <f t="shared" si="49"/>
        <v>1053</v>
      </c>
      <c r="B1054" s="27">
        <f t="shared" si="50"/>
        <v>0.73055555555555318</v>
      </c>
      <c r="C1054" s="8" t="str">
        <f t="shared" si="48"/>
        <v>Evening</v>
      </c>
    </row>
    <row r="1055" spans="1:3" x14ac:dyDescent="0.3">
      <c r="A1055" s="8">
        <f t="shared" si="49"/>
        <v>1054</v>
      </c>
      <c r="B1055" s="27">
        <f t="shared" si="50"/>
        <v>0.73124999999999762</v>
      </c>
      <c r="C1055" s="8" t="str">
        <f t="shared" si="48"/>
        <v>Evening</v>
      </c>
    </row>
    <row r="1056" spans="1:3" x14ac:dyDescent="0.3">
      <c r="A1056" s="8">
        <f t="shared" si="49"/>
        <v>1055</v>
      </c>
      <c r="B1056" s="27">
        <f t="shared" si="50"/>
        <v>0.73194444444444207</v>
      </c>
      <c r="C1056" s="8" t="str">
        <f t="shared" si="48"/>
        <v>Evening</v>
      </c>
    </row>
    <row r="1057" spans="1:3" x14ac:dyDescent="0.3">
      <c r="A1057" s="8">
        <f t="shared" si="49"/>
        <v>1056</v>
      </c>
      <c r="B1057" s="27">
        <f t="shared" si="50"/>
        <v>0.73263888888888651</v>
      </c>
      <c r="C1057" s="8" t="str">
        <f t="shared" si="48"/>
        <v>Evening</v>
      </c>
    </row>
    <row r="1058" spans="1:3" x14ac:dyDescent="0.3">
      <c r="A1058" s="8">
        <f t="shared" si="49"/>
        <v>1057</v>
      </c>
      <c r="B1058" s="27">
        <f t="shared" si="50"/>
        <v>0.73333333333333095</v>
      </c>
      <c r="C1058" s="8" t="str">
        <f t="shared" si="48"/>
        <v>Evening</v>
      </c>
    </row>
    <row r="1059" spans="1:3" x14ac:dyDescent="0.3">
      <c r="A1059" s="8">
        <f t="shared" si="49"/>
        <v>1058</v>
      </c>
      <c r="B1059" s="27">
        <f t="shared" si="50"/>
        <v>0.73402777777777539</v>
      </c>
      <c r="C1059" s="8" t="str">
        <f t="shared" si="48"/>
        <v>Evening</v>
      </c>
    </row>
    <row r="1060" spans="1:3" x14ac:dyDescent="0.3">
      <c r="A1060" s="8">
        <f t="shared" si="49"/>
        <v>1059</v>
      </c>
      <c r="B1060" s="27">
        <f t="shared" si="50"/>
        <v>0.73472222222221983</v>
      </c>
      <c r="C1060" s="8" t="str">
        <f t="shared" si="48"/>
        <v>Evening</v>
      </c>
    </row>
    <row r="1061" spans="1:3" x14ac:dyDescent="0.3">
      <c r="A1061" s="8">
        <f t="shared" si="49"/>
        <v>1060</v>
      </c>
      <c r="B1061" s="27">
        <f t="shared" si="50"/>
        <v>0.73541666666666428</v>
      </c>
      <c r="C1061" s="8" t="str">
        <f t="shared" si="48"/>
        <v>Evening</v>
      </c>
    </row>
    <row r="1062" spans="1:3" x14ac:dyDescent="0.3">
      <c r="A1062" s="8">
        <f t="shared" si="49"/>
        <v>1061</v>
      </c>
      <c r="B1062" s="27">
        <f t="shared" si="50"/>
        <v>0.73611111111110872</v>
      </c>
      <c r="C1062" s="8" t="str">
        <f t="shared" si="48"/>
        <v>Evening</v>
      </c>
    </row>
    <row r="1063" spans="1:3" x14ac:dyDescent="0.3">
      <c r="A1063" s="8">
        <f t="shared" si="49"/>
        <v>1062</v>
      </c>
      <c r="B1063" s="27">
        <f t="shared" si="50"/>
        <v>0.73680555555555316</v>
      </c>
      <c r="C1063" s="8" t="str">
        <f t="shared" si="48"/>
        <v>Evening</v>
      </c>
    </row>
    <row r="1064" spans="1:3" x14ac:dyDescent="0.3">
      <c r="A1064" s="8">
        <f t="shared" si="49"/>
        <v>1063</v>
      </c>
      <c r="B1064" s="27">
        <f t="shared" si="50"/>
        <v>0.7374999999999976</v>
      </c>
      <c r="C1064" s="8" t="str">
        <f t="shared" si="48"/>
        <v>Evening</v>
      </c>
    </row>
    <row r="1065" spans="1:3" x14ac:dyDescent="0.3">
      <c r="A1065" s="8">
        <f t="shared" si="49"/>
        <v>1064</v>
      </c>
      <c r="B1065" s="27">
        <f t="shared" si="50"/>
        <v>0.73819444444444204</v>
      </c>
      <c r="C1065" s="8" t="str">
        <f t="shared" si="48"/>
        <v>Evening</v>
      </c>
    </row>
    <row r="1066" spans="1:3" x14ac:dyDescent="0.3">
      <c r="A1066" s="8">
        <f t="shared" si="49"/>
        <v>1065</v>
      </c>
      <c r="B1066" s="27">
        <f t="shared" si="50"/>
        <v>0.73888888888888649</v>
      </c>
      <c r="C1066" s="8" t="str">
        <f t="shared" si="48"/>
        <v>Evening</v>
      </c>
    </row>
    <row r="1067" spans="1:3" x14ac:dyDescent="0.3">
      <c r="A1067" s="8">
        <f t="shared" si="49"/>
        <v>1066</v>
      </c>
      <c r="B1067" s="27">
        <f t="shared" si="50"/>
        <v>0.73958333333333093</v>
      </c>
      <c r="C1067" s="8" t="str">
        <f t="shared" si="48"/>
        <v>Evening</v>
      </c>
    </row>
    <row r="1068" spans="1:3" x14ac:dyDescent="0.3">
      <c r="A1068" s="8">
        <f t="shared" si="49"/>
        <v>1067</v>
      </c>
      <c r="B1068" s="27">
        <f t="shared" si="50"/>
        <v>0.74027777777777537</v>
      </c>
      <c r="C1068" s="8" t="str">
        <f t="shared" si="48"/>
        <v>Evening</v>
      </c>
    </row>
    <row r="1069" spans="1:3" x14ac:dyDescent="0.3">
      <c r="A1069" s="8">
        <f t="shared" si="49"/>
        <v>1068</v>
      </c>
      <c r="B1069" s="27">
        <f t="shared" si="50"/>
        <v>0.74097222222221981</v>
      </c>
      <c r="C1069" s="8" t="str">
        <f t="shared" si="48"/>
        <v>Evening</v>
      </c>
    </row>
    <row r="1070" spans="1:3" x14ac:dyDescent="0.3">
      <c r="A1070" s="8">
        <f t="shared" si="49"/>
        <v>1069</v>
      </c>
      <c r="B1070" s="27">
        <f t="shared" si="50"/>
        <v>0.74166666666666425</v>
      </c>
      <c r="C1070" s="8" t="str">
        <f t="shared" si="48"/>
        <v>Evening</v>
      </c>
    </row>
    <row r="1071" spans="1:3" x14ac:dyDescent="0.3">
      <c r="A1071" s="8">
        <f t="shared" si="49"/>
        <v>1070</v>
      </c>
      <c r="B1071" s="27">
        <f t="shared" si="50"/>
        <v>0.7423611111111087</v>
      </c>
      <c r="C1071" s="8" t="str">
        <f t="shared" si="48"/>
        <v>Evening</v>
      </c>
    </row>
    <row r="1072" spans="1:3" x14ac:dyDescent="0.3">
      <c r="A1072" s="8">
        <f t="shared" si="49"/>
        <v>1071</v>
      </c>
      <c r="B1072" s="27">
        <f t="shared" si="50"/>
        <v>0.74305555555555314</v>
      </c>
      <c r="C1072" s="8" t="str">
        <f t="shared" si="48"/>
        <v>Evening</v>
      </c>
    </row>
    <row r="1073" spans="1:3" x14ac:dyDescent="0.3">
      <c r="A1073" s="8">
        <f t="shared" si="49"/>
        <v>1072</v>
      </c>
      <c r="B1073" s="27">
        <f t="shared" si="50"/>
        <v>0.74374999999999758</v>
      </c>
      <c r="C1073" s="8" t="str">
        <f t="shared" si="48"/>
        <v>Evening</v>
      </c>
    </row>
    <row r="1074" spans="1:3" x14ac:dyDescent="0.3">
      <c r="A1074" s="8">
        <f t="shared" si="49"/>
        <v>1073</v>
      </c>
      <c r="B1074" s="27">
        <f t="shared" si="50"/>
        <v>0.74444444444444202</v>
      </c>
      <c r="C1074" s="8" t="str">
        <f t="shared" si="48"/>
        <v>Evening</v>
      </c>
    </row>
    <row r="1075" spans="1:3" x14ac:dyDescent="0.3">
      <c r="A1075" s="8">
        <f t="shared" si="49"/>
        <v>1074</v>
      </c>
      <c r="B1075" s="27">
        <f t="shared" si="50"/>
        <v>0.74513888888888646</v>
      </c>
      <c r="C1075" s="8" t="str">
        <f t="shared" si="48"/>
        <v>Evening</v>
      </c>
    </row>
    <row r="1076" spans="1:3" x14ac:dyDescent="0.3">
      <c r="A1076" s="8">
        <f t="shared" si="49"/>
        <v>1075</v>
      </c>
      <c r="B1076" s="27">
        <f t="shared" si="50"/>
        <v>0.74583333333333091</v>
      </c>
      <c r="C1076" s="8" t="str">
        <f t="shared" si="48"/>
        <v>Evening</v>
      </c>
    </row>
    <row r="1077" spans="1:3" x14ac:dyDescent="0.3">
      <c r="A1077" s="8">
        <f t="shared" si="49"/>
        <v>1076</v>
      </c>
      <c r="B1077" s="27">
        <f t="shared" si="50"/>
        <v>0.74652777777777535</v>
      </c>
      <c r="C1077" s="8" t="str">
        <f t="shared" si="48"/>
        <v>Evening</v>
      </c>
    </row>
    <row r="1078" spans="1:3" x14ac:dyDescent="0.3">
      <c r="A1078" s="8">
        <f t="shared" si="49"/>
        <v>1077</v>
      </c>
      <c r="B1078" s="27">
        <f t="shared" si="50"/>
        <v>0.74722222222221979</v>
      </c>
      <c r="C1078" s="8" t="str">
        <f t="shared" si="48"/>
        <v>Evening</v>
      </c>
    </row>
    <row r="1079" spans="1:3" x14ac:dyDescent="0.3">
      <c r="A1079" s="8">
        <f t="shared" si="49"/>
        <v>1078</v>
      </c>
      <c r="B1079" s="27">
        <f t="shared" si="50"/>
        <v>0.74791666666666423</v>
      </c>
      <c r="C1079" s="8" t="str">
        <f t="shared" si="48"/>
        <v>Evening</v>
      </c>
    </row>
    <row r="1080" spans="1:3" x14ac:dyDescent="0.3">
      <c r="A1080" s="8">
        <f t="shared" si="49"/>
        <v>1079</v>
      </c>
      <c r="B1080" s="27">
        <f t="shared" si="50"/>
        <v>0.74861111111110867</v>
      </c>
      <c r="C1080" s="8" t="str">
        <f t="shared" si="48"/>
        <v>Evening</v>
      </c>
    </row>
    <row r="1081" spans="1:3" x14ac:dyDescent="0.3">
      <c r="A1081" s="8">
        <f t="shared" si="49"/>
        <v>1080</v>
      </c>
      <c r="B1081" s="27">
        <f t="shared" si="50"/>
        <v>0.74930555555555312</v>
      </c>
      <c r="C1081" s="8" t="str">
        <f t="shared" si="48"/>
        <v>Evening</v>
      </c>
    </row>
    <row r="1082" spans="1:3" x14ac:dyDescent="0.3">
      <c r="A1082" s="8">
        <f t="shared" si="49"/>
        <v>1081</v>
      </c>
      <c r="B1082" s="27">
        <f t="shared" si="50"/>
        <v>0.74999999999999756</v>
      </c>
      <c r="C1082" s="8" t="str">
        <f t="shared" si="48"/>
        <v>Evening</v>
      </c>
    </row>
    <row r="1083" spans="1:3" x14ac:dyDescent="0.3">
      <c r="A1083" s="8">
        <f t="shared" si="49"/>
        <v>1082</v>
      </c>
      <c r="B1083" s="27">
        <f t="shared" si="50"/>
        <v>0.750694444444442</v>
      </c>
      <c r="C1083" s="8" t="str">
        <f t="shared" si="48"/>
        <v>Evening</v>
      </c>
    </row>
    <row r="1084" spans="1:3" x14ac:dyDescent="0.3">
      <c r="A1084" s="8">
        <f t="shared" si="49"/>
        <v>1083</v>
      </c>
      <c r="B1084" s="27">
        <f t="shared" si="50"/>
        <v>0.75138888888888644</v>
      </c>
      <c r="C1084" s="8" t="str">
        <f t="shared" si="48"/>
        <v>Evening</v>
      </c>
    </row>
    <row r="1085" spans="1:3" x14ac:dyDescent="0.3">
      <c r="A1085" s="8">
        <f t="shared" si="49"/>
        <v>1084</v>
      </c>
      <c r="B1085" s="27">
        <f t="shared" si="50"/>
        <v>0.75208333333333088</v>
      </c>
      <c r="C1085" s="8" t="str">
        <f t="shared" si="48"/>
        <v>Evening</v>
      </c>
    </row>
    <row r="1086" spans="1:3" x14ac:dyDescent="0.3">
      <c r="A1086" s="8">
        <f t="shared" si="49"/>
        <v>1085</v>
      </c>
      <c r="B1086" s="27">
        <f t="shared" si="50"/>
        <v>0.75277777777777533</v>
      </c>
      <c r="C1086" s="8" t="str">
        <f t="shared" si="48"/>
        <v>Evening</v>
      </c>
    </row>
    <row r="1087" spans="1:3" x14ac:dyDescent="0.3">
      <c r="A1087" s="8">
        <f t="shared" si="49"/>
        <v>1086</v>
      </c>
      <c r="B1087" s="27">
        <f t="shared" si="50"/>
        <v>0.75347222222221977</v>
      </c>
      <c r="C1087" s="8" t="str">
        <f t="shared" si="48"/>
        <v>Evening</v>
      </c>
    </row>
    <row r="1088" spans="1:3" x14ac:dyDescent="0.3">
      <c r="A1088" s="8">
        <f t="shared" si="49"/>
        <v>1087</v>
      </c>
      <c r="B1088" s="27">
        <f t="shared" si="50"/>
        <v>0.75416666666666421</v>
      </c>
      <c r="C1088" s="8" t="str">
        <f t="shared" si="48"/>
        <v>Evening</v>
      </c>
    </row>
    <row r="1089" spans="1:3" x14ac:dyDescent="0.3">
      <c r="A1089" s="8">
        <f t="shared" si="49"/>
        <v>1088</v>
      </c>
      <c r="B1089" s="27">
        <f t="shared" si="50"/>
        <v>0.75486111111110865</v>
      </c>
      <c r="C1089" s="8" t="str">
        <f t="shared" si="48"/>
        <v>Evening</v>
      </c>
    </row>
    <row r="1090" spans="1:3" x14ac:dyDescent="0.3">
      <c r="A1090" s="8">
        <f t="shared" si="49"/>
        <v>1089</v>
      </c>
      <c r="B1090" s="27">
        <f t="shared" si="50"/>
        <v>0.75555555555555309</v>
      </c>
      <c r="C1090" s="8" t="str">
        <f t="shared" si="48"/>
        <v>Evening</v>
      </c>
    </row>
    <row r="1091" spans="1:3" x14ac:dyDescent="0.3">
      <c r="A1091" s="8">
        <f t="shared" si="49"/>
        <v>1090</v>
      </c>
      <c r="B1091" s="27">
        <f t="shared" si="50"/>
        <v>0.75624999999999754</v>
      </c>
      <c r="C1091" s="8" t="str">
        <f t="shared" ref="C1091:C1154" si="51">IF(AND(B1091&gt;=TIME(5,0,0), B1091&lt;TIME(12,0,0)), "Morning", IF(AND(B1091&gt;=TIME(12,0,0), B1091&lt;TIME(17,0,0)), "Afternoon", IF(AND(B1091&gt;=TIME(17,0,0), B1091&lt;TIME(21,0,0)), "Evening", "Night")))</f>
        <v>Evening</v>
      </c>
    </row>
    <row r="1092" spans="1:3" x14ac:dyDescent="0.3">
      <c r="A1092" s="8">
        <f t="shared" ref="A1092:A1155" si="52">A1091+1</f>
        <v>1091</v>
      </c>
      <c r="B1092" s="27">
        <f t="shared" si="50"/>
        <v>0.75694444444444198</v>
      </c>
      <c r="C1092" s="8" t="str">
        <f t="shared" si="51"/>
        <v>Evening</v>
      </c>
    </row>
    <row r="1093" spans="1:3" x14ac:dyDescent="0.3">
      <c r="A1093" s="8">
        <f t="shared" si="52"/>
        <v>1092</v>
      </c>
      <c r="B1093" s="27">
        <f t="shared" ref="B1093:B1156" si="53">B1092+TIME(0,1,0)</f>
        <v>0.75763888888888642</v>
      </c>
      <c r="C1093" s="8" t="str">
        <f t="shared" si="51"/>
        <v>Evening</v>
      </c>
    </row>
    <row r="1094" spans="1:3" x14ac:dyDescent="0.3">
      <c r="A1094" s="8">
        <f t="shared" si="52"/>
        <v>1093</v>
      </c>
      <c r="B1094" s="27">
        <f t="shared" si="53"/>
        <v>0.75833333333333086</v>
      </c>
      <c r="C1094" s="8" t="str">
        <f t="shared" si="51"/>
        <v>Evening</v>
      </c>
    </row>
    <row r="1095" spans="1:3" x14ac:dyDescent="0.3">
      <c r="A1095" s="8">
        <f t="shared" si="52"/>
        <v>1094</v>
      </c>
      <c r="B1095" s="27">
        <f t="shared" si="53"/>
        <v>0.7590277777777753</v>
      </c>
      <c r="C1095" s="8" t="str">
        <f t="shared" si="51"/>
        <v>Evening</v>
      </c>
    </row>
    <row r="1096" spans="1:3" x14ac:dyDescent="0.3">
      <c r="A1096" s="8">
        <f t="shared" si="52"/>
        <v>1095</v>
      </c>
      <c r="B1096" s="27">
        <f t="shared" si="53"/>
        <v>0.75972222222221975</v>
      </c>
      <c r="C1096" s="8" t="str">
        <f t="shared" si="51"/>
        <v>Evening</v>
      </c>
    </row>
    <row r="1097" spans="1:3" x14ac:dyDescent="0.3">
      <c r="A1097" s="8">
        <f t="shared" si="52"/>
        <v>1096</v>
      </c>
      <c r="B1097" s="27">
        <f t="shared" si="53"/>
        <v>0.76041666666666419</v>
      </c>
      <c r="C1097" s="8" t="str">
        <f t="shared" si="51"/>
        <v>Evening</v>
      </c>
    </row>
    <row r="1098" spans="1:3" x14ac:dyDescent="0.3">
      <c r="A1098" s="8">
        <f t="shared" si="52"/>
        <v>1097</v>
      </c>
      <c r="B1098" s="27">
        <f t="shared" si="53"/>
        <v>0.76111111111110863</v>
      </c>
      <c r="C1098" s="8" t="str">
        <f t="shared" si="51"/>
        <v>Evening</v>
      </c>
    </row>
    <row r="1099" spans="1:3" x14ac:dyDescent="0.3">
      <c r="A1099" s="8">
        <f t="shared" si="52"/>
        <v>1098</v>
      </c>
      <c r="B1099" s="27">
        <f t="shared" si="53"/>
        <v>0.76180555555555307</v>
      </c>
      <c r="C1099" s="8" t="str">
        <f t="shared" si="51"/>
        <v>Evening</v>
      </c>
    </row>
    <row r="1100" spans="1:3" x14ac:dyDescent="0.3">
      <c r="A1100" s="8">
        <f t="shared" si="52"/>
        <v>1099</v>
      </c>
      <c r="B1100" s="27">
        <f t="shared" si="53"/>
        <v>0.76249999999999751</v>
      </c>
      <c r="C1100" s="8" t="str">
        <f t="shared" si="51"/>
        <v>Evening</v>
      </c>
    </row>
    <row r="1101" spans="1:3" x14ac:dyDescent="0.3">
      <c r="A1101" s="8">
        <f t="shared" si="52"/>
        <v>1100</v>
      </c>
      <c r="B1101" s="27">
        <f t="shared" si="53"/>
        <v>0.76319444444444196</v>
      </c>
      <c r="C1101" s="8" t="str">
        <f t="shared" si="51"/>
        <v>Evening</v>
      </c>
    </row>
    <row r="1102" spans="1:3" x14ac:dyDescent="0.3">
      <c r="A1102" s="8">
        <f t="shared" si="52"/>
        <v>1101</v>
      </c>
      <c r="B1102" s="27">
        <f t="shared" si="53"/>
        <v>0.7638888888888864</v>
      </c>
      <c r="C1102" s="8" t="str">
        <f t="shared" si="51"/>
        <v>Evening</v>
      </c>
    </row>
    <row r="1103" spans="1:3" x14ac:dyDescent="0.3">
      <c r="A1103" s="8">
        <f t="shared" si="52"/>
        <v>1102</v>
      </c>
      <c r="B1103" s="27">
        <f t="shared" si="53"/>
        <v>0.76458333333333084</v>
      </c>
      <c r="C1103" s="8" t="str">
        <f t="shared" si="51"/>
        <v>Evening</v>
      </c>
    </row>
    <row r="1104" spans="1:3" x14ac:dyDescent="0.3">
      <c r="A1104" s="8">
        <f t="shared" si="52"/>
        <v>1103</v>
      </c>
      <c r="B1104" s="27">
        <f t="shared" si="53"/>
        <v>0.76527777777777528</v>
      </c>
      <c r="C1104" s="8" t="str">
        <f t="shared" si="51"/>
        <v>Evening</v>
      </c>
    </row>
    <row r="1105" spans="1:3" x14ac:dyDescent="0.3">
      <c r="A1105" s="8">
        <f t="shared" si="52"/>
        <v>1104</v>
      </c>
      <c r="B1105" s="27">
        <f t="shared" si="53"/>
        <v>0.76597222222221972</v>
      </c>
      <c r="C1105" s="8" t="str">
        <f t="shared" si="51"/>
        <v>Evening</v>
      </c>
    </row>
    <row r="1106" spans="1:3" x14ac:dyDescent="0.3">
      <c r="A1106" s="8">
        <f t="shared" si="52"/>
        <v>1105</v>
      </c>
      <c r="B1106" s="27">
        <f t="shared" si="53"/>
        <v>0.76666666666666416</v>
      </c>
      <c r="C1106" s="8" t="str">
        <f t="shared" si="51"/>
        <v>Evening</v>
      </c>
    </row>
    <row r="1107" spans="1:3" x14ac:dyDescent="0.3">
      <c r="A1107" s="8">
        <f t="shared" si="52"/>
        <v>1106</v>
      </c>
      <c r="B1107" s="27">
        <f t="shared" si="53"/>
        <v>0.76736111111110861</v>
      </c>
      <c r="C1107" s="8" t="str">
        <f t="shared" si="51"/>
        <v>Evening</v>
      </c>
    </row>
    <row r="1108" spans="1:3" x14ac:dyDescent="0.3">
      <c r="A1108" s="8">
        <f t="shared" si="52"/>
        <v>1107</v>
      </c>
      <c r="B1108" s="27">
        <f t="shared" si="53"/>
        <v>0.76805555555555305</v>
      </c>
      <c r="C1108" s="8" t="str">
        <f t="shared" si="51"/>
        <v>Evening</v>
      </c>
    </row>
    <row r="1109" spans="1:3" x14ac:dyDescent="0.3">
      <c r="A1109" s="8">
        <f t="shared" si="52"/>
        <v>1108</v>
      </c>
      <c r="B1109" s="27">
        <f t="shared" si="53"/>
        <v>0.76874999999999749</v>
      </c>
      <c r="C1109" s="8" t="str">
        <f t="shared" si="51"/>
        <v>Evening</v>
      </c>
    </row>
    <row r="1110" spans="1:3" x14ac:dyDescent="0.3">
      <c r="A1110" s="8">
        <f t="shared" si="52"/>
        <v>1109</v>
      </c>
      <c r="B1110" s="27">
        <f t="shared" si="53"/>
        <v>0.76944444444444193</v>
      </c>
      <c r="C1110" s="8" t="str">
        <f t="shared" si="51"/>
        <v>Evening</v>
      </c>
    </row>
    <row r="1111" spans="1:3" x14ac:dyDescent="0.3">
      <c r="A1111" s="8">
        <f t="shared" si="52"/>
        <v>1110</v>
      </c>
      <c r="B1111" s="27">
        <f t="shared" si="53"/>
        <v>0.77013888888888637</v>
      </c>
      <c r="C1111" s="8" t="str">
        <f t="shared" si="51"/>
        <v>Evening</v>
      </c>
    </row>
    <row r="1112" spans="1:3" x14ac:dyDescent="0.3">
      <c r="A1112" s="8">
        <f t="shared" si="52"/>
        <v>1111</v>
      </c>
      <c r="B1112" s="27">
        <f t="shared" si="53"/>
        <v>0.77083333333333082</v>
      </c>
      <c r="C1112" s="8" t="str">
        <f t="shared" si="51"/>
        <v>Evening</v>
      </c>
    </row>
    <row r="1113" spans="1:3" x14ac:dyDescent="0.3">
      <c r="A1113" s="8">
        <f t="shared" si="52"/>
        <v>1112</v>
      </c>
      <c r="B1113" s="27">
        <f t="shared" si="53"/>
        <v>0.77152777777777526</v>
      </c>
      <c r="C1113" s="8" t="str">
        <f t="shared" si="51"/>
        <v>Evening</v>
      </c>
    </row>
    <row r="1114" spans="1:3" x14ac:dyDescent="0.3">
      <c r="A1114" s="8">
        <f t="shared" si="52"/>
        <v>1113</v>
      </c>
      <c r="B1114" s="27">
        <f t="shared" si="53"/>
        <v>0.7722222222222197</v>
      </c>
      <c r="C1114" s="8" t="str">
        <f t="shared" si="51"/>
        <v>Evening</v>
      </c>
    </row>
    <row r="1115" spans="1:3" x14ac:dyDescent="0.3">
      <c r="A1115" s="8">
        <f t="shared" si="52"/>
        <v>1114</v>
      </c>
      <c r="B1115" s="27">
        <f t="shared" si="53"/>
        <v>0.77291666666666414</v>
      </c>
      <c r="C1115" s="8" t="str">
        <f t="shared" si="51"/>
        <v>Evening</v>
      </c>
    </row>
    <row r="1116" spans="1:3" x14ac:dyDescent="0.3">
      <c r="A1116" s="8">
        <f t="shared" si="52"/>
        <v>1115</v>
      </c>
      <c r="B1116" s="27">
        <f t="shared" si="53"/>
        <v>0.77361111111110858</v>
      </c>
      <c r="C1116" s="8" t="str">
        <f t="shared" si="51"/>
        <v>Evening</v>
      </c>
    </row>
    <row r="1117" spans="1:3" x14ac:dyDescent="0.3">
      <c r="A1117" s="8">
        <f t="shared" si="52"/>
        <v>1116</v>
      </c>
      <c r="B1117" s="27">
        <f t="shared" si="53"/>
        <v>0.77430555555555303</v>
      </c>
      <c r="C1117" s="8" t="str">
        <f t="shared" si="51"/>
        <v>Evening</v>
      </c>
    </row>
    <row r="1118" spans="1:3" x14ac:dyDescent="0.3">
      <c r="A1118" s="8">
        <f t="shared" si="52"/>
        <v>1117</v>
      </c>
      <c r="B1118" s="27">
        <f t="shared" si="53"/>
        <v>0.77499999999999747</v>
      </c>
      <c r="C1118" s="8" t="str">
        <f t="shared" si="51"/>
        <v>Evening</v>
      </c>
    </row>
    <row r="1119" spans="1:3" x14ac:dyDescent="0.3">
      <c r="A1119" s="8">
        <f t="shared" si="52"/>
        <v>1118</v>
      </c>
      <c r="B1119" s="27">
        <f t="shared" si="53"/>
        <v>0.77569444444444191</v>
      </c>
      <c r="C1119" s="8" t="str">
        <f t="shared" si="51"/>
        <v>Evening</v>
      </c>
    </row>
    <row r="1120" spans="1:3" x14ac:dyDescent="0.3">
      <c r="A1120" s="8">
        <f t="shared" si="52"/>
        <v>1119</v>
      </c>
      <c r="B1120" s="27">
        <f t="shared" si="53"/>
        <v>0.77638888888888635</v>
      </c>
      <c r="C1120" s="8" t="str">
        <f t="shared" si="51"/>
        <v>Evening</v>
      </c>
    </row>
    <row r="1121" spans="1:3" x14ac:dyDescent="0.3">
      <c r="A1121" s="8">
        <f t="shared" si="52"/>
        <v>1120</v>
      </c>
      <c r="B1121" s="27">
        <f t="shared" si="53"/>
        <v>0.77708333333333079</v>
      </c>
      <c r="C1121" s="8" t="str">
        <f t="shared" si="51"/>
        <v>Evening</v>
      </c>
    </row>
    <row r="1122" spans="1:3" x14ac:dyDescent="0.3">
      <c r="A1122" s="8">
        <f t="shared" si="52"/>
        <v>1121</v>
      </c>
      <c r="B1122" s="27">
        <f t="shared" si="53"/>
        <v>0.77777777777777524</v>
      </c>
      <c r="C1122" s="8" t="str">
        <f t="shared" si="51"/>
        <v>Evening</v>
      </c>
    </row>
    <row r="1123" spans="1:3" x14ac:dyDescent="0.3">
      <c r="A1123" s="8">
        <f t="shared" si="52"/>
        <v>1122</v>
      </c>
      <c r="B1123" s="27">
        <f t="shared" si="53"/>
        <v>0.77847222222221968</v>
      </c>
      <c r="C1123" s="8" t="str">
        <f t="shared" si="51"/>
        <v>Evening</v>
      </c>
    </row>
    <row r="1124" spans="1:3" x14ac:dyDescent="0.3">
      <c r="A1124" s="8">
        <f t="shared" si="52"/>
        <v>1123</v>
      </c>
      <c r="B1124" s="27">
        <f t="shared" si="53"/>
        <v>0.77916666666666412</v>
      </c>
      <c r="C1124" s="8" t="str">
        <f t="shared" si="51"/>
        <v>Evening</v>
      </c>
    </row>
    <row r="1125" spans="1:3" x14ac:dyDescent="0.3">
      <c r="A1125" s="8">
        <f t="shared" si="52"/>
        <v>1124</v>
      </c>
      <c r="B1125" s="27">
        <f t="shared" si="53"/>
        <v>0.77986111111110856</v>
      </c>
      <c r="C1125" s="8" t="str">
        <f t="shared" si="51"/>
        <v>Evening</v>
      </c>
    </row>
    <row r="1126" spans="1:3" x14ac:dyDescent="0.3">
      <c r="A1126" s="8">
        <f t="shared" si="52"/>
        <v>1125</v>
      </c>
      <c r="B1126" s="27">
        <f t="shared" si="53"/>
        <v>0.780555555555553</v>
      </c>
      <c r="C1126" s="8" t="str">
        <f t="shared" si="51"/>
        <v>Evening</v>
      </c>
    </row>
    <row r="1127" spans="1:3" x14ac:dyDescent="0.3">
      <c r="A1127" s="8">
        <f t="shared" si="52"/>
        <v>1126</v>
      </c>
      <c r="B1127" s="27">
        <f t="shared" si="53"/>
        <v>0.78124999999999745</v>
      </c>
      <c r="C1127" s="8" t="str">
        <f t="shared" si="51"/>
        <v>Evening</v>
      </c>
    </row>
    <row r="1128" spans="1:3" x14ac:dyDescent="0.3">
      <c r="A1128" s="8">
        <f t="shared" si="52"/>
        <v>1127</v>
      </c>
      <c r="B1128" s="27">
        <f t="shared" si="53"/>
        <v>0.78194444444444189</v>
      </c>
      <c r="C1128" s="8" t="str">
        <f t="shared" si="51"/>
        <v>Evening</v>
      </c>
    </row>
    <row r="1129" spans="1:3" x14ac:dyDescent="0.3">
      <c r="A1129" s="8">
        <f t="shared" si="52"/>
        <v>1128</v>
      </c>
      <c r="B1129" s="27">
        <f t="shared" si="53"/>
        <v>0.78263888888888633</v>
      </c>
      <c r="C1129" s="8" t="str">
        <f t="shared" si="51"/>
        <v>Evening</v>
      </c>
    </row>
    <row r="1130" spans="1:3" x14ac:dyDescent="0.3">
      <c r="A1130" s="8">
        <f t="shared" si="52"/>
        <v>1129</v>
      </c>
      <c r="B1130" s="27">
        <f t="shared" si="53"/>
        <v>0.78333333333333077</v>
      </c>
      <c r="C1130" s="8" t="str">
        <f t="shared" si="51"/>
        <v>Evening</v>
      </c>
    </row>
    <row r="1131" spans="1:3" x14ac:dyDescent="0.3">
      <c r="A1131" s="8">
        <f t="shared" si="52"/>
        <v>1130</v>
      </c>
      <c r="B1131" s="27">
        <f t="shared" si="53"/>
        <v>0.78402777777777521</v>
      </c>
      <c r="C1131" s="8" t="str">
        <f t="shared" si="51"/>
        <v>Evening</v>
      </c>
    </row>
    <row r="1132" spans="1:3" x14ac:dyDescent="0.3">
      <c r="A1132" s="8">
        <f t="shared" si="52"/>
        <v>1131</v>
      </c>
      <c r="B1132" s="27">
        <f t="shared" si="53"/>
        <v>0.78472222222221966</v>
      </c>
      <c r="C1132" s="8" t="str">
        <f t="shared" si="51"/>
        <v>Evening</v>
      </c>
    </row>
    <row r="1133" spans="1:3" x14ac:dyDescent="0.3">
      <c r="A1133" s="8">
        <f t="shared" si="52"/>
        <v>1132</v>
      </c>
      <c r="B1133" s="27">
        <f t="shared" si="53"/>
        <v>0.7854166666666641</v>
      </c>
      <c r="C1133" s="8" t="str">
        <f t="shared" si="51"/>
        <v>Evening</v>
      </c>
    </row>
    <row r="1134" spans="1:3" x14ac:dyDescent="0.3">
      <c r="A1134" s="8">
        <f t="shared" si="52"/>
        <v>1133</v>
      </c>
      <c r="B1134" s="27">
        <f t="shared" si="53"/>
        <v>0.78611111111110854</v>
      </c>
      <c r="C1134" s="8" t="str">
        <f t="shared" si="51"/>
        <v>Evening</v>
      </c>
    </row>
    <row r="1135" spans="1:3" x14ac:dyDescent="0.3">
      <c r="A1135" s="8">
        <f t="shared" si="52"/>
        <v>1134</v>
      </c>
      <c r="B1135" s="27">
        <f t="shared" si="53"/>
        <v>0.78680555555555298</v>
      </c>
      <c r="C1135" s="8" t="str">
        <f t="shared" si="51"/>
        <v>Evening</v>
      </c>
    </row>
    <row r="1136" spans="1:3" x14ac:dyDescent="0.3">
      <c r="A1136" s="8">
        <f t="shared" si="52"/>
        <v>1135</v>
      </c>
      <c r="B1136" s="27">
        <f t="shared" si="53"/>
        <v>0.78749999999999742</v>
      </c>
      <c r="C1136" s="8" t="str">
        <f t="shared" si="51"/>
        <v>Evening</v>
      </c>
    </row>
    <row r="1137" spans="1:3" x14ac:dyDescent="0.3">
      <c r="A1137" s="8">
        <f t="shared" si="52"/>
        <v>1136</v>
      </c>
      <c r="B1137" s="27">
        <f t="shared" si="53"/>
        <v>0.78819444444444187</v>
      </c>
      <c r="C1137" s="8" t="str">
        <f t="shared" si="51"/>
        <v>Evening</v>
      </c>
    </row>
    <row r="1138" spans="1:3" x14ac:dyDescent="0.3">
      <c r="A1138" s="8">
        <f t="shared" si="52"/>
        <v>1137</v>
      </c>
      <c r="B1138" s="27">
        <f t="shared" si="53"/>
        <v>0.78888888888888631</v>
      </c>
      <c r="C1138" s="8" t="str">
        <f t="shared" si="51"/>
        <v>Evening</v>
      </c>
    </row>
    <row r="1139" spans="1:3" x14ac:dyDescent="0.3">
      <c r="A1139" s="8">
        <f t="shared" si="52"/>
        <v>1138</v>
      </c>
      <c r="B1139" s="27">
        <f t="shared" si="53"/>
        <v>0.78958333333333075</v>
      </c>
      <c r="C1139" s="8" t="str">
        <f t="shared" si="51"/>
        <v>Evening</v>
      </c>
    </row>
    <row r="1140" spans="1:3" x14ac:dyDescent="0.3">
      <c r="A1140" s="8">
        <f t="shared" si="52"/>
        <v>1139</v>
      </c>
      <c r="B1140" s="27">
        <f t="shared" si="53"/>
        <v>0.79027777777777519</v>
      </c>
      <c r="C1140" s="8" t="str">
        <f t="shared" si="51"/>
        <v>Evening</v>
      </c>
    </row>
    <row r="1141" spans="1:3" x14ac:dyDescent="0.3">
      <c r="A1141" s="8">
        <f t="shared" si="52"/>
        <v>1140</v>
      </c>
      <c r="B1141" s="27">
        <f t="shared" si="53"/>
        <v>0.79097222222221963</v>
      </c>
      <c r="C1141" s="8" t="str">
        <f t="shared" si="51"/>
        <v>Evening</v>
      </c>
    </row>
    <row r="1142" spans="1:3" x14ac:dyDescent="0.3">
      <c r="A1142" s="8">
        <f t="shared" si="52"/>
        <v>1141</v>
      </c>
      <c r="B1142" s="27">
        <f t="shared" si="53"/>
        <v>0.79166666666666408</v>
      </c>
      <c r="C1142" s="8" t="str">
        <f t="shared" si="51"/>
        <v>Evening</v>
      </c>
    </row>
    <row r="1143" spans="1:3" x14ac:dyDescent="0.3">
      <c r="A1143" s="8">
        <f t="shared" si="52"/>
        <v>1142</v>
      </c>
      <c r="B1143" s="27">
        <f t="shared" si="53"/>
        <v>0.79236111111110852</v>
      </c>
      <c r="C1143" s="8" t="str">
        <f t="shared" si="51"/>
        <v>Evening</v>
      </c>
    </row>
    <row r="1144" spans="1:3" x14ac:dyDescent="0.3">
      <c r="A1144" s="8">
        <f t="shared" si="52"/>
        <v>1143</v>
      </c>
      <c r="B1144" s="27">
        <f t="shared" si="53"/>
        <v>0.79305555555555296</v>
      </c>
      <c r="C1144" s="8" t="str">
        <f t="shared" si="51"/>
        <v>Evening</v>
      </c>
    </row>
    <row r="1145" spans="1:3" x14ac:dyDescent="0.3">
      <c r="A1145" s="8">
        <f t="shared" si="52"/>
        <v>1144</v>
      </c>
      <c r="B1145" s="27">
        <f t="shared" si="53"/>
        <v>0.7937499999999974</v>
      </c>
      <c r="C1145" s="8" t="str">
        <f t="shared" si="51"/>
        <v>Evening</v>
      </c>
    </row>
    <row r="1146" spans="1:3" x14ac:dyDescent="0.3">
      <c r="A1146" s="8">
        <f t="shared" si="52"/>
        <v>1145</v>
      </c>
      <c r="B1146" s="27">
        <f t="shared" si="53"/>
        <v>0.79444444444444184</v>
      </c>
      <c r="C1146" s="8" t="str">
        <f t="shared" si="51"/>
        <v>Evening</v>
      </c>
    </row>
    <row r="1147" spans="1:3" x14ac:dyDescent="0.3">
      <c r="A1147" s="8">
        <f t="shared" si="52"/>
        <v>1146</v>
      </c>
      <c r="B1147" s="27">
        <f t="shared" si="53"/>
        <v>0.79513888888888629</v>
      </c>
      <c r="C1147" s="8" t="str">
        <f t="shared" si="51"/>
        <v>Evening</v>
      </c>
    </row>
    <row r="1148" spans="1:3" x14ac:dyDescent="0.3">
      <c r="A1148" s="8">
        <f t="shared" si="52"/>
        <v>1147</v>
      </c>
      <c r="B1148" s="27">
        <f t="shared" si="53"/>
        <v>0.79583333333333073</v>
      </c>
      <c r="C1148" s="8" t="str">
        <f t="shared" si="51"/>
        <v>Evening</v>
      </c>
    </row>
    <row r="1149" spans="1:3" x14ac:dyDescent="0.3">
      <c r="A1149" s="8">
        <f t="shared" si="52"/>
        <v>1148</v>
      </c>
      <c r="B1149" s="27">
        <f t="shared" si="53"/>
        <v>0.79652777777777517</v>
      </c>
      <c r="C1149" s="8" t="str">
        <f t="shared" si="51"/>
        <v>Evening</v>
      </c>
    </row>
    <row r="1150" spans="1:3" x14ac:dyDescent="0.3">
      <c r="A1150" s="8">
        <f t="shared" si="52"/>
        <v>1149</v>
      </c>
      <c r="B1150" s="27">
        <f t="shared" si="53"/>
        <v>0.79722222222221961</v>
      </c>
      <c r="C1150" s="8" t="str">
        <f t="shared" si="51"/>
        <v>Evening</v>
      </c>
    </row>
    <row r="1151" spans="1:3" x14ac:dyDescent="0.3">
      <c r="A1151" s="8">
        <f t="shared" si="52"/>
        <v>1150</v>
      </c>
      <c r="B1151" s="27">
        <f t="shared" si="53"/>
        <v>0.79791666666666405</v>
      </c>
      <c r="C1151" s="8" t="str">
        <f t="shared" si="51"/>
        <v>Evening</v>
      </c>
    </row>
    <row r="1152" spans="1:3" x14ac:dyDescent="0.3">
      <c r="A1152" s="8">
        <f t="shared" si="52"/>
        <v>1151</v>
      </c>
      <c r="B1152" s="27">
        <f t="shared" si="53"/>
        <v>0.7986111111111085</v>
      </c>
      <c r="C1152" s="8" t="str">
        <f t="shared" si="51"/>
        <v>Evening</v>
      </c>
    </row>
    <row r="1153" spans="1:3" x14ac:dyDescent="0.3">
      <c r="A1153" s="8">
        <f t="shared" si="52"/>
        <v>1152</v>
      </c>
      <c r="B1153" s="27">
        <f t="shared" si="53"/>
        <v>0.79930555555555294</v>
      </c>
      <c r="C1153" s="8" t="str">
        <f t="shared" si="51"/>
        <v>Evening</v>
      </c>
    </row>
    <row r="1154" spans="1:3" x14ac:dyDescent="0.3">
      <c r="A1154" s="8">
        <f t="shared" si="52"/>
        <v>1153</v>
      </c>
      <c r="B1154" s="27">
        <f t="shared" si="53"/>
        <v>0.79999999999999738</v>
      </c>
      <c r="C1154" s="8" t="str">
        <f t="shared" si="51"/>
        <v>Evening</v>
      </c>
    </row>
    <row r="1155" spans="1:3" x14ac:dyDescent="0.3">
      <c r="A1155" s="8">
        <f t="shared" si="52"/>
        <v>1154</v>
      </c>
      <c r="B1155" s="27">
        <f t="shared" si="53"/>
        <v>0.80069444444444182</v>
      </c>
      <c r="C1155" s="8" t="str">
        <f t="shared" ref="C1155:C1218" si="54">IF(AND(B1155&gt;=TIME(5,0,0), B1155&lt;TIME(12,0,0)), "Morning", IF(AND(B1155&gt;=TIME(12,0,0), B1155&lt;TIME(17,0,0)), "Afternoon", IF(AND(B1155&gt;=TIME(17,0,0), B1155&lt;TIME(21,0,0)), "Evening", "Night")))</f>
        <v>Evening</v>
      </c>
    </row>
    <row r="1156" spans="1:3" x14ac:dyDescent="0.3">
      <c r="A1156" s="8">
        <f t="shared" ref="A1156:A1219" si="55">A1155+1</f>
        <v>1155</v>
      </c>
      <c r="B1156" s="27">
        <f t="shared" si="53"/>
        <v>0.80138888888888626</v>
      </c>
      <c r="C1156" s="8" t="str">
        <f t="shared" si="54"/>
        <v>Evening</v>
      </c>
    </row>
    <row r="1157" spans="1:3" x14ac:dyDescent="0.3">
      <c r="A1157" s="8">
        <f t="shared" si="55"/>
        <v>1156</v>
      </c>
      <c r="B1157" s="27">
        <f t="shared" ref="B1157:B1220" si="56">B1156+TIME(0,1,0)</f>
        <v>0.80208333333333071</v>
      </c>
      <c r="C1157" s="8" t="str">
        <f t="shared" si="54"/>
        <v>Evening</v>
      </c>
    </row>
    <row r="1158" spans="1:3" x14ac:dyDescent="0.3">
      <c r="A1158" s="8">
        <f t="shared" si="55"/>
        <v>1157</v>
      </c>
      <c r="B1158" s="27">
        <f t="shared" si="56"/>
        <v>0.80277777777777515</v>
      </c>
      <c r="C1158" s="8" t="str">
        <f t="shared" si="54"/>
        <v>Evening</v>
      </c>
    </row>
    <row r="1159" spans="1:3" x14ac:dyDescent="0.3">
      <c r="A1159" s="8">
        <f t="shared" si="55"/>
        <v>1158</v>
      </c>
      <c r="B1159" s="27">
        <f t="shared" si="56"/>
        <v>0.80347222222221959</v>
      </c>
      <c r="C1159" s="8" t="str">
        <f t="shared" si="54"/>
        <v>Evening</v>
      </c>
    </row>
    <row r="1160" spans="1:3" x14ac:dyDescent="0.3">
      <c r="A1160" s="8">
        <f t="shared" si="55"/>
        <v>1159</v>
      </c>
      <c r="B1160" s="27">
        <f t="shared" si="56"/>
        <v>0.80416666666666403</v>
      </c>
      <c r="C1160" s="8" t="str">
        <f t="shared" si="54"/>
        <v>Evening</v>
      </c>
    </row>
    <row r="1161" spans="1:3" x14ac:dyDescent="0.3">
      <c r="A1161" s="8">
        <f t="shared" si="55"/>
        <v>1160</v>
      </c>
      <c r="B1161" s="27">
        <f t="shared" si="56"/>
        <v>0.80486111111110847</v>
      </c>
      <c r="C1161" s="8" t="str">
        <f t="shared" si="54"/>
        <v>Evening</v>
      </c>
    </row>
    <row r="1162" spans="1:3" x14ac:dyDescent="0.3">
      <c r="A1162" s="8">
        <f t="shared" si="55"/>
        <v>1161</v>
      </c>
      <c r="B1162" s="27">
        <f t="shared" si="56"/>
        <v>0.80555555555555292</v>
      </c>
      <c r="C1162" s="8" t="str">
        <f t="shared" si="54"/>
        <v>Evening</v>
      </c>
    </row>
    <row r="1163" spans="1:3" x14ac:dyDescent="0.3">
      <c r="A1163" s="8">
        <f t="shared" si="55"/>
        <v>1162</v>
      </c>
      <c r="B1163" s="27">
        <f t="shared" si="56"/>
        <v>0.80624999999999736</v>
      </c>
      <c r="C1163" s="8" t="str">
        <f t="shared" si="54"/>
        <v>Evening</v>
      </c>
    </row>
    <row r="1164" spans="1:3" x14ac:dyDescent="0.3">
      <c r="A1164" s="8">
        <f t="shared" si="55"/>
        <v>1163</v>
      </c>
      <c r="B1164" s="27">
        <f t="shared" si="56"/>
        <v>0.8069444444444418</v>
      </c>
      <c r="C1164" s="8" t="str">
        <f t="shared" si="54"/>
        <v>Evening</v>
      </c>
    </row>
    <row r="1165" spans="1:3" x14ac:dyDescent="0.3">
      <c r="A1165" s="8">
        <f t="shared" si="55"/>
        <v>1164</v>
      </c>
      <c r="B1165" s="27">
        <f t="shared" si="56"/>
        <v>0.80763888888888624</v>
      </c>
      <c r="C1165" s="8" t="str">
        <f t="shared" si="54"/>
        <v>Evening</v>
      </c>
    </row>
    <row r="1166" spans="1:3" x14ac:dyDescent="0.3">
      <c r="A1166" s="8">
        <f t="shared" si="55"/>
        <v>1165</v>
      </c>
      <c r="B1166" s="27">
        <f t="shared" si="56"/>
        <v>0.80833333333333068</v>
      </c>
      <c r="C1166" s="8" t="str">
        <f t="shared" si="54"/>
        <v>Evening</v>
      </c>
    </row>
    <row r="1167" spans="1:3" x14ac:dyDescent="0.3">
      <c r="A1167" s="8">
        <f t="shared" si="55"/>
        <v>1166</v>
      </c>
      <c r="B1167" s="27">
        <f t="shared" si="56"/>
        <v>0.80902777777777513</v>
      </c>
      <c r="C1167" s="8" t="str">
        <f t="shared" si="54"/>
        <v>Evening</v>
      </c>
    </row>
    <row r="1168" spans="1:3" x14ac:dyDescent="0.3">
      <c r="A1168" s="8">
        <f t="shared" si="55"/>
        <v>1167</v>
      </c>
      <c r="B1168" s="27">
        <f t="shared" si="56"/>
        <v>0.80972222222221957</v>
      </c>
      <c r="C1168" s="8" t="str">
        <f t="shared" si="54"/>
        <v>Evening</v>
      </c>
    </row>
    <row r="1169" spans="1:3" x14ac:dyDescent="0.3">
      <c r="A1169" s="8">
        <f t="shared" si="55"/>
        <v>1168</v>
      </c>
      <c r="B1169" s="27">
        <f t="shared" si="56"/>
        <v>0.81041666666666401</v>
      </c>
      <c r="C1169" s="8" t="str">
        <f t="shared" si="54"/>
        <v>Evening</v>
      </c>
    </row>
    <row r="1170" spans="1:3" x14ac:dyDescent="0.3">
      <c r="A1170" s="8">
        <f t="shared" si="55"/>
        <v>1169</v>
      </c>
      <c r="B1170" s="27">
        <f t="shared" si="56"/>
        <v>0.81111111111110845</v>
      </c>
      <c r="C1170" s="8" t="str">
        <f t="shared" si="54"/>
        <v>Evening</v>
      </c>
    </row>
    <row r="1171" spans="1:3" x14ac:dyDescent="0.3">
      <c r="A1171" s="8">
        <f t="shared" si="55"/>
        <v>1170</v>
      </c>
      <c r="B1171" s="27">
        <f t="shared" si="56"/>
        <v>0.81180555555555289</v>
      </c>
      <c r="C1171" s="8" t="str">
        <f t="shared" si="54"/>
        <v>Evening</v>
      </c>
    </row>
    <row r="1172" spans="1:3" x14ac:dyDescent="0.3">
      <c r="A1172" s="8">
        <f t="shared" si="55"/>
        <v>1171</v>
      </c>
      <c r="B1172" s="27">
        <f t="shared" si="56"/>
        <v>0.81249999999999734</v>
      </c>
      <c r="C1172" s="8" t="str">
        <f t="shared" si="54"/>
        <v>Evening</v>
      </c>
    </row>
    <row r="1173" spans="1:3" x14ac:dyDescent="0.3">
      <c r="A1173" s="8">
        <f t="shared" si="55"/>
        <v>1172</v>
      </c>
      <c r="B1173" s="27">
        <f t="shared" si="56"/>
        <v>0.81319444444444178</v>
      </c>
      <c r="C1173" s="8" t="str">
        <f t="shared" si="54"/>
        <v>Evening</v>
      </c>
    </row>
    <row r="1174" spans="1:3" x14ac:dyDescent="0.3">
      <c r="A1174" s="8">
        <f t="shared" si="55"/>
        <v>1173</v>
      </c>
      <c r="B1174" s="27">
        <f t="shared" si="56"/>
        <v>0.81388888888888622</v>
      </c>
      <c r="C1174" s="8" t="str">
        <f t="shared" si="54"/>
        <v>Evening</v>
      </c>
    </row>
    <row r="1175" spans="1:3" x14ac:dyDescent="0.3">
      <c r="A1175" s="8">
        <f t="shared" si="55"/>
        <v>1174</v>
      </c>
      <c r="B1175" s="27">
        <f t="shared" si="56"/>
        <v>0.81458333333333066</v>
      </c>
      <c r="C1175" s="8" t="str">
        <f t="shared" si="54"/>
        <v>Evening</v>
      </c>
    </row>
    <row r="1176" spans="1:3" x14ac:dyDescent="0.3">
      <c r="A1176" s="8">
        <f t="shared" si="55"/>
        <v>1175</v>
      </c>
      <c r="B1176" s="27">
        <f t="shared" si="56"/>
        <v>0.8152777777777751</v>
      </c>
      <c r="C1176" s="8" t="str">
        <f t="shared" si="54"/>
        <v>Evening</v>
      </c>
    </row>
    <row r="1177" spans="1:3" x14ac:dyDescent="0.3">
      <c r="A1177" s="8">
        <f t="shared" si="55"/>
        <v>1176</v>
      </c>
      <c r="B1177" s="27">
        <f t="shared" si="56"/>
        <v>0.81597222222221955</v>
      </c>
      <c r="C1177" s="8" t="str">
        <f t="shared" si="54"/>
        <v>Evening</v>
      </c>
    </row>
    <row r="1178" spans="1:3" x14ac:dyDescent="0.3">
      <c r="A1178" s="8">
        <f t="shared" si="55"/>
        <v>1177</v>
      </c>
      <c r="B1178" s="27">
        <f t="shared" si="56"/>
        <v>0.81666666666666399</v>
      </c>
      <c r="C1178" s="8" t="str">
        <f t="shared" si="54"/>
        <v>Evening</v>
      </c>
    </row>
    <row r="1179" spans="1:3" x14ac:dyDescent="0.3">
      <c r="A1179" s="8">
        <f t="shared" si="55"/>
        <v>1178</v>
      </c>
      <c r="B1179" s="27">
        <f t="shared" si="56"/>
        <v>0.81736111111110843</v>
      </c>
      <c r="C1179" s="8" t="str">
        <f t="shared" si="54"/>
        <v>Evening</v>
      </c>
    </row>
    <row r="1180" spans="1:3" x14ac:dyDescent="0.3">
      <c r="A1180" s="8">
        <f t="shared" si="55"/>
        <v>1179</v>
      </c>
      <c r="B1180" s="27">
        <f t="shared" si="56"/>
        <v>0.81805555555555287</v>
      </c>
      <c r="C1180" s="8" t="str">
        <f t="shared" si="54"/>
        <v>Evening</v>
      </c>
    </row>
    <row r="1181" spans="1:3" x14ac:dyDescent="0.3">
      <c r="A1181" s="8">
        <f t="shared" si="55"/>
        <v>1180</v>
      </c>
      <c r="B1181" s="27">
        <f t="shared" si="56"/>
        <v>0.81874999999999731</v>
      </c>
      <c r="C1181" s="8" t="str">
        <f t="shared" si="54"/>
        <v>Evening</v>
      </c>
    </row>
    <row r="1182" spans="1:3" x14ac:dyDescent="0.3">
      <c r="A1182" s="8">
        <f t="shared" si="55"/>
        <v>1181</v>
      </c>
      <c r="B1182" s="27">
        <f t="shared" si="56"/>
        <v>0.81944444444444176</v>
      </c>
      <c r="C1182" s="8" t="str">
        <f t="shared" si="54"/>
        <v>Evening</v>
      </c>
    </row>
    <row r="1183" spans="1:3" x14ac:dyDescent="0.3">
      <c r="A1183" s="8">
        <f t="shared" si="55"/>
        <v>1182</v>
      </c>
      <c r="B1183" s="27">
        <f t="shared" si="56"/>
        <v>0.8201388888888862</v>
      </c>
      <c r="C1183" s="8" t="str">
        <f t="shared" si="54"/>
        <v>Evening</v>
      </c>
    </row>
    <row r="1184" spans="1:3" x14ac:dyDescent="0.3">
      <c r="A1184" s="8">
        <f t="shared" si="55"/>
        <v>1183</v>
      </c>
      <c r="B1184" s="27">
        <f t="shared" si="56"/>
        <v>0.82083333333333064</v>
      </c>
      <c r="C1184" s="8" t="str">
        <f t="shared" si="54"/>
        <v>Evening</v>
      </c>
    </row>
    <row r="1185" spans="1:3" x14ac:dyDescent="0.3">
      <c r="A1185" s="8">
        <f t="shared" si="55"/>
        <v>1184</v>
      </c>
      <c r="B1185" s="27">
        <f t="shared" si="56"/>
        <v>0.82152777777777508</v>
      </c>
      <c r="C1185" s="8" t="str">
        <f t="shared" si="54"/>
        <v>Evening</v>
      </c>
    </row>
    <row r="1186" spans="1:3" x14ac:dyDescent="0.3">
      <c r="A1186" s="8">
        <f t="shared" si="55"/>
        <v>1185</v>
      </c>
      <c r="B1186" s="27">
        <f t="shared" si="56"/>
        <v>0.82222222222221952</v>
      </c>
      <c r="C1186" s="8" t="str">
        <f t="shared" si="54"/>
        <v>Evening</v>
      </c>
    </row>
    <row r="1187" spans="1:3" x14ac:dyDescent="0.3">
      <c r="A1187" s="8">
        <f t="shared" si="55"/>
        <v>1186</v>
      </c>
      <c r="B1187" s="27">
        <f t="shared" si="56"/>
        <v>0.82291666666666397</v>
      </c>
      <c r="C1187" s="8" t="str">
        <f t="shared" si="54"/>
        <v>Evening</v>
      </c>
    </row>
    <row r="1188" spans="1:3" x14ac:dyDescent="0.3">
      <c r="A1188" s="8">
        <f t="shared" si="55"/>
        <v>1187</v>
      </c>
      <c r="B1188" s="27">
        <f t="shared" si="56"/>
        <v>0.82361111111110841</v>
      </c>
      <c r="C1188" s="8" t="str">
        <f t="shared" si="54"/>
        <v>Evening</v>
      </c>
    </row>
    <row r="1189" spans="1:3" x14ac:dyDescent="0.3">
      <c r="A1189" s="8">
        <f t="shared" si="55"/>
        <v>1188</v>
      </c>
      <c r="B1189" s="27">
        <f t="shared" si="56"/>
        <v>0.82430555555555285</v>
      </c>
      <c r="C1189" s="8" t="str">
        <f t="shared" si="54"/>
        <v>Evening</v>
      </c>
    </row>
    <row r="1190" spans="1:3" x14ac:dyDescent="0.3">
      <c r="A1190" s="8">
        <f t="shared" si="55"/>
        <v>1189</v>
      </c>
      <c r="B1190" s="27">
        <f t="shared" si="56"/>
        <v>0.82499999999999729</v>
      </c>
      <c r="C1190" s="8" t="str">
        <f t="shared" si="54"/>
        <v>Evening</v>
      </c>
    </row>
    <row r="1191" spans="1:3" x14ac:dyDescent="0.3">
      <c r="A1191" s="8">
        <f t="shared" si="55"/>
        <v>1190</v>
      </c>
      <c r="B1191" s="27">
        <f t="shared" si="56"/>
        <v>0.82569444444444173</v>
      </c>
      <c r="C1191" s="8" t="str">
        <f t="shared" si="54"/>
        <v>Evening</v>
      </c>
    </row>
    <row r="1192" spans="1:3" x14ac:dyDescent="0.3">
      <c r="A1192" s="8">
        <f t="shared" si="55"/>
        <v>1191</v>
      </c>
      <c r="B1192" s="27">
        <f t="shared" si="56"/>
        <v>0.82638888888888618</v>
      </c>
      <c r="C1192" s="8" t="str">
        <f t="shared" si="54"/>
        <v>Evening</v>
      </c>
    </row>
    <row r="1193" spans="1:3" x14ac:dyDescent="0.3">
      <c r="A1193" s="8">
        <f t="shared" si="55"/>
        <v>1192</v>
      </c>
      <c r="B1193" s="27">
        <f t="shared" si="56"/>
        <v>0.82708333333333062</v>
      </c>
      <c r="C1193" s="8" t="str">
        <f t="shared" si="54"/>
        <v>Evening</v>
      </c>
    </row>
    <row r="1194" spans="1:3" x14ac:dyDescent="0.3">
      <c r="A1194" s="8">
        <f t="shared" si="55"/>
        <v>1193</v>
      </c>
      <c r="B1194" s="27">
        <f t="shared" si="56"/>
        <v>0.82777777777777506</v>
      </c>
      <c r="C1194" s="8" t="str">
        <f t="shared" si="54"/>
        <v>Evening</v>
      </c>
    </row>
    <row r="1195" spans="1:3" x14ac:dyDescent="0.3">
      <c r="A1195" s="8">
        <f t="shared" si="55"/>
        <v>1194</v>
      </c>
      <c r="B1195" s="27">
        <f t="shared" si="56"/>
        <v>0.8284722222222195</v>
      </c>
      <c r="C1195" s="8" t="str">
        <f t="shared" si="54"/>
        <v>Evening</v>
      </c>
    </row>
    <row r="1196" spans="1:3" x14ac:dyDescent="0.3">
      <c r="A1196" s="8">
        <f t="shared" si="55"/>
        <v>1195</v>
      </c>
      <c r="B1196" s="27">
        <f t="shared" si="56"/>
        <v>0.82916666666666394</v>
      </c>
      <c r="C1196" s="8" t="str">
        <f t="shared" si="54"/>
        <v>Evening</v>
      </c>
    </row>
    <row r="1197" spans="1:3" x14ac:dyDescent="0.3">
      <c r="A1197" s="8">
        <f t="shared" si="55"/>
        <v>1196</v>
      </c>
      <c r="B1197" s="27">
        <f t="shared" si="56"/>
        <v>0.82986111111110838</v>
      </c>
      <c r="C1197" s="8" t="str">
        <f t="shared" si="54"/>
        <v>Evening</v>
      </c>
    </row>
    <row r="1198" spans="1:3" x14ac:dyDescent="0.3">
      <c r="A1198" s="8">
        <f t="shared" si="55"/>
        <v>1197</v>
      </c>
      <c r="B1198" s="27">
        <f t="shared" si="56"/>
        <v>0.83055555555555283</v>
      </c>
      <c r="C1198" s="8" t="str">
        <f t="shared" si="54"/>
        <v>Evening</v>
      </c>
    </row>
    <row r="1199" spans="1:3" x14ac:dyDescent="0.3">
      <c r="A1199" s="8">
        <f t="shared" si="55"/>
        <v>1198</v>
      </c>
      <c r="B1199" s="27">
        <f t="shared" si="56"/>
        <v>0.83124999999999727</v>
      </c>
      <c r="C1199" s="8" t="str">
        <f t="shared" si="54"/>
        <v>Evening</v>
      </c>
    </row>
    <row r="1200" spans="1:3" x14ac:dyDescent="0.3">
      <c r="A1200" s="8">
        <f t="shared" si="55"/>
        <v>1199</v>
      </c>
      <c r="B1200" s="27">
        <f t="shared" si="56"/>
        <v>0.83194444444444171</v>
      </c>
      <c r="C1200" s="8" t="str">
        <f t="shared" si="54"/>
        <v>Evening</v>
      </c>
    </row>
    <row r="1201" spans="1:3" x14ac:dyDescent="0.3">
      <c r="A1201" s="8">
        <f t="shared" si="55"/>
        <v>1200</v>
      </c>
      <c r="B1201" s="27">
        <f t="shared" si="56"/>
        <v>0.83263888888888615</v>
      </c>
      <c r="C1201" s="8" t="str">
        <f t="shared" si="54"/>
        <v>Evening</v>
      </c>
    </row>
    <row r="1202" spans="1:3" x14ac:dyDescent="0.3">
      <c r="A1202" s="8">
        <f t="shared" si="55"/>
        <v>1201</v>
      </c>
      <c r="B1202" s="27">
        <f t="shared" si="56"/>
        <v>0.83333333333333059</v>
      </c>
      <c r="C1202" s="8" t="str">
        <f t="shared" si="54"/>
        <v>Evening</v>
      </c>
    </row>
    <row r="1203" spans="1:3" x14ac:dyDescent="0.3">
      <c r="A1203" s="8">
        <f t="shared" si="55"/>
        <v>1202</v>
      </c>
      <c r="B1203" s="27">
        <f t="shared" si="56"/>
        <v>0.83402777777777504</v>
      </c>
      <c r="C1203" s="8" t="str">
        <f t="shared" si="54"/>
        <v>Evening</v>
      </c>
    </row>
    <row r="1204" spans="1:3" x14ac:dyDescent="0.3">
      <c r="A1204" s="8">
        <f t="shared" si="55"/>
        <v>1203</v>
      </c>
      <c r="B1204" s="27">
        <f t="shared" si="56"/>
        <v>0.83472222222221948</v>
      </c>
      <c r="C1204" s="8" t="str">
        <f t="shared" si="54"/>
        <v>Evening</v>
      </c>
    </row>
    <row r="1205" spans="1:3" x14ac:dyDescent="0.3">
      <c r="A1205" s="8">
        <f t="shared" si="55"/>
        <v>1204</v>
      </c>
      <c r="B1205" s="27">
        <f t="shared" si="56"/>
        <v>0.83541666666666392</v>
      </c>
      <c r="C1205" s="8" t="str">
        <f t="shared" si="54"/>
        <v>Evening</v>
      </c>
    </row>
    <row r="1206" spans="1:3" x14ac:dyDescent="0.3">
      <c r="A1206" s="8">
        <f t="shared" si="55"/>
        <v>1205</v>
      </c>
      <c r="B1206" s="27">
        <f t="shared" si="56"/>
        <v>0.83611111111110836</v>
      </c>
      <c r="C1206" s="8" t="str">
        <f t="shared" si="54"/>
        <v>Evening</v>
      </c>
    </row>
    <row r="1207" spans="1:3" x14ac:dyDescent="0.3">
      <c r="A1207" s="8">
        <f t="shared" si="55"/>
        <v>1206</v>
      </c>
      <c r="B1207" s="27">
        <f t="shared" si="56"/>
        <v>0.8368055555555528</v>
      </c>
      <c r="C1207" s="8" t="str">
        <f t="shared" si="54"/>
        <v>Evening</v>
      </c>
    </row>
    <row r="1208" spans="1:3" x14ac:dyDescent="0.3">
      <c r="A1208" s="8">
        <f t="shared" si="55"/>
        <v>1207</v>
      </c>
      <c r="B1208" s="27">
        <f t="shared" si="56"/>
        <v>0.83749999999999725</v>
      </c>
      <c r="C1208" s="8" t="str">
        <f t="shared" si="54"/>
        <v>Evening</v>
      </c>
    </row>
    <row r="1209" spans="1:3" x14ac:dyDescent="0.3">
      <c r="A1209" s="8">
        <f t="shared" si="55"/>
        <v>1208</v>
      </c>
      <c r="B1209" s="27">
        <f t="shared" si="56"/>
        <v>0.83819444444444169</v>
      </c>
      <c r="C1209" s="8" t="str">
        <f t="shared" si="54"/>
        <v>Evening</v>
      </c>
    </row>
    <row r="1210" spans="1:3" x14ac:dyDescent="0.3">
      <c r="A1210" s="8">
        <f t="shared" si="55"/>
        <v>1209</v>
      </c>
      <c r="B1210" s="27">
        <f t="shared" si="56"/>
        <v>0.83888888888888613</v>
      </c>
      <c r="C1210" s="8" t="str">
        <f t="shared" si="54"/>
        <v>Evening</v>
      </c>
    </row>
    <row r="1211" spans="1:3" x14ac:dyDescent="0.3">
      <c r="A1211" s="8">
        <f t="shared" si="55"/>
        <v>1210</v>
      </c>
      <c r="B1211" s="27">
        <f t="shared" si="56"/>
        <v>0.83958333333333057</v>
      </c>
      <c r="C1211" s="8" t="str">
        <f t="shared" si="54"/>
        <v>Evening</v>
      </c>
    </row>
    <row r="1212" spans="1:3" x14ac:dyDescent="0.3">
      <c r="A1212" s="8">
        <f t="shared" si="55"/>
        <v>1211</v>
      </c>
      <c r="B1212" s="27">
        <f t="shared" si="56"/>
        <v>0.84027777777777501</v>
      </c>
      <c r="C1212" s="8" t="str">
        <f t="shared" si="54"/>
        <v>Evening</v>
      </c>
    </row>
    <row r="1213" spans="1:3" x14ac:dyDescent="0.3">
      <c r="A1213" s="8">
        <f t="shared" si="55"/>
        <v>1212</v>
      </c>
      <c r="B1213" s="27">
        <f t="shared" si="56"/>
        <v>0.84097222222221946</v>
      </c>
      <c r="C1213" s="8" t="str">
        <f t="shared" si="54"/>
        <v>Evening</v>
      </c>
    </row>
    <row r="1214" spans="1:3" x14ac:dyDescent="0.3">
      <c r="A1214" s="8">
        <f t="shared" si="55"/>
        <v>1213</v>
      </c>
      <c r="B1214" s="27">
        <f t="shared" si="56"/>
        <v>0.8416666666666639</v>
      </c>
      <c r="C1214" s="8" t="str">
        <f t="shared" si="54"/>
        <v>Evening</v>
      </c>
    </row>
    <row r="1215" spans="1:3" x14ac:dyDescent="0.3">
      <c r="A1215" s="8">
        <f t="shared" si="55"/>
        <v>1214</v>
      </c>
      <c r="B1215" s="27">
        <f t="shared" si="56"/>
        <v>0.84236111111110834</v>
      </c>
      <c r="C1215" s="8" t="str">
        <f t="shared" si="54"/>
        <v>Evening</v>
      </c>
    </row>
    <row r="1216" spans="1:3" x14ac:dyDescent="0.3">
      <c r="A1216" s="8">
        <f t="shared" si="55"/>
        <v>1215</v>
      </c>
      <c r="B1216" s="27">
        <f t="shared" si="56"/>
        <v>0.84305555555555278</v>
      </c>
      <c r="C1216" s="8" t="str">
        <f t="shared" si="54"/>
        <v>Evening</v>
      </c>
    </row>
    <row r="1217" spans="1:3" x14ac:dyDescent="0.3">
      <c r="A1217" s="8">
        <f t="shared" si="55"/>
        <v>1216</v>
      </c>
      <c r="B1217" s="27">
        <f t="shared" si="56"/>
        <v>0.84374999999999722</v>
      </c>
      <c r="C1217" s="8" t="str">
        <f t="shared" si="54"/>
        <v>Evening</v>
      </c>
    </row>
    <row r="1218" spans="1:3" x14ac:dyDescent="0.3">
      <c r="A1218" s="8">
        <f t="shared" si="55"/>
        <v>1217</v>
      </c>
      <c r="B1218" s="27">
        <f t="shared" si="56"/>
        <v>0.84444444444444167</v>
      </c>
      <c r="C1218" s="8" t="str">
        <f t="shared" si="54"/>
        <v>Evening</v>
      </c>
    </row>
    <row r="1219" spans="1:3" x14ac:dyDescent="0.3">
      <c r="A1219" s="8">
        <f t="shared" si="55"/>
        <v>1218</v>
      </c>
      <c r="B1219" s="27">
        <f t="shared" si="56"/>
        <v>0.84513888888888611</v>
      </c>
      <c r="C1219" s="8" t="str">
        <f t="shared" ref="C1219:C1282" si="57">IF(AND(B1219&gt;=TIME(5,0,0), B1219&lt;TIME(12,0,0)), "Morning", IF(AND(B1219&gt;=TIME(12,0,0), B1219&lt;TIME(17,0,0)), "Afternoon", IF(AND(B1219&gt;=TIME(17,0,0), B1219&lt;TIME(21,0,0)), "Evening", "Night")))</f>
        <v>Evening</v>
      </c>
    </row>
    <row r="1220" spans="1:3" x14ac:dyDescent="0.3">
      <c r="A1220" s="8">
        <f t="shared" ref="A1220:A1283" si="58">A1219+1</f>
        <v>1219</v>
      </c>
      <c r="B1220" s="27">
        <f t="shared" si="56"/>
        <v>0.84583333333333055</v>
      </c>
      <c r="C1220" s="8" t="str">
        <f t="shared" si="57"/>
        <v>Evening</v>
      </c>
    </row>
    <row r="1221" spans="1:3" x14ac:dyDescent="0.3">
      <c r="A1221" s="8">
        <f t="shared" si="58"/>
        <v>1220</v>
      </c>
      <c r="B1221" s="27">
        <f t="shared" ref="B1221:B1284" si="59">B1220+TIME(0,1,0)</f>
        <v>0.84652777777777499</v>
      </c>
      <c r="C1221" s="8" t="str">
        <f t="shared" si="57"/>
        <v>Evening</v>
      </c>
    </row>
    <row r="1222" spans="1:3" x14ac:dyDescent="0.3">
      <c r="A1222" s="8">
        <f t="shared" si="58"/>
        <v>1221</v>
      </c>
      <c r="B1222" s="27">
        <f t="shared" si="59"/>
        <v>0.84722222222221943</v>
      </c>
      <c r="C1222" s="8" t="str">
        <f t="shared" si="57"/>
        <v>Evening</v>
      </c>
    </row>
    <row r="1223" spans="1:3" x14ac:dyDescent="0.3">
      <c r="A1223" s="8">
        <f t="shared" si="58"/>
        <v>1222</v>
      </c>
      <c r="B1223" s="27">
        <f t="shared" si="59"/>
        <v>0.84791666666666388</v>
      </c>
      <c r="C1223" s="8" t="str">
        <f t="shared" si="57"/>
        <v>Evening</v>
      </c>
    </row>
    <row r="1224" spans="1:3" x14ac:dyDescent="0.3">
      <c r="A1224" s="8">
        <f t="shared" si="58"/>
        <v>1223</v>
      </c>
      <c r="B1224" s="27">
        <f t="shared" si="59"/>
        <v>0.84861111111110832</v>
      </c>
      <c r="C1224" s="8" t="str">
        <f t="shared" si="57"/>
        <v>Evening</v>
      </c>
    </row>
    <row r="1225" spans="1:3" x14ac:dyDescent="0.3">
      <c r="A1225" s="8">
        <f t="shared" si="58"/>
        <v>1224</v>
      </c>
      <c r="B1225" s="27">
        <f t="shared" si="59"/>
        <v>0.84930555555555276</v>
      </c>
      <c r="C1225" s="8" t="str">
        <f t="shared" si="57"/>
        <v>Evening</v>
      </c>
    </row>
    <row r="1226" spans="1:3" x14ac:dyDescent="0.3">
      <c r="A1226" s="8">
        <f t="shared" si="58"/>
        <v>1225</v>
      </c>
      <c r="B1226" s="27">
        <f t="shared" si="59"/>
        <v>0.8499999999999972</v>
      </c>
      <c r="C1226" s="8" t="str">
        <f t="shared" si="57"/>
        <v>Evening</v>
      </c>
    </row>
    <row r="1227" spans="1:3" x14ac:dyDescent="0.3">
      <c r="A1227" s="8">
        <f t="shared" si="58"/>
        <v>1226</v>
      </c>
      <c r="B1227" s="27">
        <f t="shared" si="59"/>
        <v>0.85069444444444164</v>
      </c>
      <c r="C1227" s="8" t="str">
        <f t="shared" si="57"/>
        <v>Evening</v>
      </c>
    </row>
    <row r="1228" spans="1:3" x14ac:dyDescent="0.3">
      <c r="A1228" s="8">
        <f t="shared" si="58"/>
        <v>1227</v>
      </c>
      <c r="B1228" s="27">
        <f t="shared" si="59"/>
        <v>0.85138888888888609</v>
      </c>
      <c r="C1228" s="8" t="str">
        <f t="shared" si="57"/>
        <v>Evening</v>
      </c>
    </row>
    <row r="1229" spans="1:3" x14ac:dyDescent="0.3">
      <c r="A1229" s="8">
        <f t="shared" si="58"/>
        <v>1228</v>
      </c>
      <c r="B1229" s="27">
        <f t="shared" si="59"/>
        <v>0.85208333333333053</v>
      </c>
      <c r="C1229" s="8" t="str">
        <f t="shared" si="57"/>
        <v>Evening</v>
      </c>
    </row>
    <row r="1230" spans="1:3" x14ac:dyDescent="0.3">
      <c r="A1230" s="8">
        <f t="shared" si="58"/>
        <v>1229</v>
      </c>
      <c r="B1230" s="27">
        <f t="shared" si="59"/>
        <v>0.85277777777777497</v>
      </c>
      <c r="C1230" s="8" t="str">
        <f t="shared" si="57"/>
        <v>Evening</v>
      </c>
    </row>
    <row r="1231" spans="1:3" x14ac:dyDescent="0.3">
      <c r="A1231" s="8">
        <f t="shared" si="58"/>
        <v>1230</v>
      </c>
      <c r="B1231" s="27">
        <f t="shared" si="59"/>
        <v>0.85347222222221941</v>
      </c>
      <c r="C1231" s="8" t="str">
        <f t="shared" si="57"/>
        <v>Evening</v>
      </c>
    </row>
    <row r="1232" spans="1:3" x14ac:dyDescent="0.3">
      <c r="A1232" s="8">
        <f t="shared" si="58"/>
        <v>1231</v>
      </c>
      <c r="B1232" s="27">
        <f t="shared" si="59"/>
        <v>0.85416666666666385</v>
      </c>
      <c r="C1232" s="8" t="str">
        <f t="shared" si="57"/>
        <v>Evening</v>
      </c>
    </row>
    <row r="1233" spans="1:3" x14ac:dyDescent="0.3">
      <c r="A1233" s="8">
        <f t="shared" si="58"/>
        <v>1232</v>
      </c>
      <c r="B1233" s="27">
        <f t="shared" si="59"/>
        <v>0.8548611111111083</v>
      </c>
      <c r="C1233" s="8" t="str">
        <f t="shared" si="57"/>
        <v>Evening</v>
      </c>
    </row>
    <row r="1234" spans="1:3" x14ac:dyDescent="0.3">
      <c r="A1234" s="8">
        <f t="shared" si="58"/>
        <v>1233</v>
      </c>
      <c r="B1234" s="27">
        <f t="shared" si="59"/>
        <v>0.85555555555555274</v>
      </c>
      <c r="C1234" s="8" t="str">
        <f t="shared" si="57"/>
        <v>Evening</v>
      </c>
    </row>
    <row r="1235" spans="1:3" x14ac:dyDescent="0.3">
      <c r="A1235" s="8">
        <f t="shared" si="58"/>
        <v>1234</v>
      </c>
      <c r="B1235" s="27">
        <f t="shared" si="59"/>
        <v>0.85624999999999718</v>
      </c>
      <c r="C1235" s="8" t="str">
        <f t="shared" si="57"/>
        <v>Evening</v>
      </c>
    </row>
    <row r="1236" spans="1:3" x14ac:dyDescent="0.3">
      <c r="A1236" s="8">
        <f t="shared" si="58"/>
        <v>1235</v>
      </c>
      <c r="B1236" s="27">
        <f t="shared" si="59"/>
        <v>0.85694444444444162</v>
      </c>
      <c r="C1236" s="8" t="str">
        <f t="shared" si="57"/>
        <v>Evening</v>
      </c>
    </row>
    <row r="1237" spans="1:3" x14ac:dyDescent="0.3">
      <c r="A1237" s="8">
        <f t="shared" si="58"/>
        <v>1236</v>
      </c>
      <c r="B1237" s="27">
        <f t="shared" si="59"/>
        <v>0.85763888888888606</v>
      </c>
      <c r="C1237" s="8" t="str">
        <f t="shared" si="57"/>
        <v>Evening</v>
      </c>
    </row>
    <row r="1238" spans="1:3" x14ac:dyDescent="0.3">
      <c r="A1238" s="8">
        <f t="shared" si="58"/>
        <v>1237</v>
      </c>
      <c r="B1238" s="27">
        <f t="shared" si="59"/>
        <v>0.85833333333333051</v>
      </c>
      <c r="C1238" s="8" t="str">
        <f t="shared" si="57"/>
        <v>Evening</v>
      </c>
    </row>
    <row r="1239" spans="1:3" x14ac:dyDescent="0.3">
      <c r="A1239" s="8">
        <f t="shared" si="58"/>
        <v>1238</v>
      </c>
      <c r="B1239" s="27">
        <f t="shared" si="59"/>
        <v>0.85902777777777495</v>
      </c>
      <c r="C1239" s="8" t="str">
        <f t="shared" si="57"/>
        <v>Evening</v>
      </c>
    </row>
    <row r="1240" spans="1:3" x14ac:dyDescent="0.3">
      <c r="A1240" s="8">
        <f t="shared" si="58"/>
        <v>1239</v>
      </c>
      <c r="B1240" s="27">
        <f t="shared" si="59"/>
        <v>0.85972222222221939</v>
      </c>
      <c r="C1240" s="8" t="str">
        <f t="shared" si="57"/>
        <v>Evening</v>
      </c>
    </row>
    <row r="1241" spans="1:3" x14ac:dyDescent="0.3">
      <c r="A1241" s="8">
        <f t="shared" si="58"/>
        <v>1240</v>
      </c>
      <c r="B1241" s="27">
        <f t="shared" si="59"/>
        <v>0.86041666666666383</v>
      </c>
      <c r="C1241" s="8" t="str">
        <f t="shared" si="57"/>
        <v>Evening</v>
      </c>
    </row>
    <row r="1242" spans="1:3" x14ac:dyDescent="0.3">
      <c r="A1242" s="8">
        <f t="shared" si="58"/>
        <v>1241</v>
      </c>
      <c r="B1242" s="27">
        <f t="shared" si="59"/>
        <v>0.86111111111110827</v>
      </c>
      <c r="C1242" s="8" t="str">
        <f t="shared" si="57"/>
        <v>Evening</v>
      </c>
    </row>
    <row r="1243" spans="1:3" x14ac:dyDescent="0.3">
      <c r="A1243" s="8">
        <f t="shared" si="58"/>
        <v>1242</v>
      </c>
      <c r="B1243" s="27">
        <f t="shared" si="59"/>
        <v>0.86180555555555272</v>
      </c>
      <c r="C1243" s="8" t="str">
        <f t="shared" si="57"/>
        <v>Evening</v>
      </c>
    </row>
    <row r="1244" spans="1:3" x14ac:dyDescent="0.3">
      <c r="A1244" s="8">
        <f t="shared" si="58"/>
        <v>1243</v>
      </c>
      <c r="B1244" s="27">
        <f t="shared" si="59"/>
        <v>0.86249999999999716</v>
      </c>
      <c r="C1244" s="8" t="str">
        <f t="shared" si="57"/>
        <v>Evening</v>
      </c>
    </row>
    <row r="1245" spans="1:3" x14ac:dyDescent="0.3">
      <c r="A1245" s="8">
        <f t="shared" si="58"/>
        <v>1244</v>
      </c>
      <c r="B1245" s="27">
        <f t="shared" si="59"/>
        <v>0.8631944444444416</v>
      </c>
      <c r="C1245" s="8" t="str">
        <f t="shared" si="57"/>
        <v>Evening</v>
      </c>
    </row>
    <row r="1246" spans="1:3" x14ac:dyDescent="0.3">
      <c r="A1246" s="8">
        <f t="shared" si="58"/>
        <v>1245</v>
      </c>
      <c r="B1246" s="27">
        <f t="shared" si="59"/>
        <v>0.86388888888888604</v>
      </c>
      <c r="C1246" s="8" t="str">
        <f t="shared" si="57"/>
        <v>Evening</v>
      </c>
    </row>
    <row r="1247" spans="1:3" x14ac:dyDescent="0.3">
      <c r="A1247" s="8">
        <f t="shared" si="58"/>
        <v>1246</v>
      </c>
      <c r="B1247" s="27">
        <f t="shared" si="59"/>
        <v>0.86458333333333048</v>
      </c>
      <c r="C1247" s="8" t="str">
        <f t="shared" si="57"/>
        <v>Evening</v>
      </c>
    </row>
    <row r="1248" spans="1:3" x14ac:dyDescent="0.3">
      <c r="A1248" s="8">
        <f t="shared" si="58"/>
        <v>1247</v>
      </c>
      <c r="B1248" s="27">
        <f t="shared" si="59"/>
        <v>0.86527777777777493</v>
      </c>
      <c r="C1248" s="8" t="str">
        <f t="shared" si="57"/>
        <v>Evening</v>
      </c>
    </row>
    <row r="1249" spans="1:3" x14ac:dyDescent="0.3">
      <c r="A1249" s="8">
        <f t="shared" si="58"/>
        <v>1248</v>
      </c>
      <c r="B1249" s="27">
        <f t="shared" si="59"/>
        <v>0.86597222222221937</v>
      </c>
      <c r="C1249" s="8" t="str">
        <f t="shared" si="57"/>
        <v>Evening</v>
      </c>
    </row>
    <row r="1250" spans="1:3" x14ac:dyDescent="0.3">
      <c r="A1250" s="8">
        <f t="shared" si="58"/>
        <v>1249</v>
      </c>
      <c r="B1250" s="27">
        <f t="shared" si="59"/>
        <v>0.86666666666666381</v>
      </c>
      <c r="C1250" s="8" t="str">
        <f t="shared" si="57"/>
        <v>Evening</v>
      </c>
    </row>
    <row r="1251" spans="1:3" x14ac:dyDescent="0.3">
      <c r="A1251" s="8">
        <f t="shared" si="58"/>
        <v>1250</v>
      </c>
      <c r="B1251" s="27">
        <f t="shared" si="59"/>
        <v>0.86736111111110825</v>
      </c>
      <c r="C1251" s="8" t="str">
        <f t="shared" si="57"/>
        <v>Evening</v>
      </c>
    </row>
    <row r="1252" spans="1:3" x14ac:dyDescent="0.3">
      <c r="A1252" s="8">
        <f t="shared" si="58"/>
        <v>1251</v>
      </c>
      <c r="B1252" s="27">
        <f t="shared" si="59"/>
        <v>0.86805555555555269</v>
      </c>
      <c r="C1252" s="8" t="str">
        <f t="shared" si="57"/>
        <v>Evening</v>
      </c>
    </row>
    <row r="1253" spans="1:3" x14ac:dyDescent="0.3">
      <c r="A1253" s="8">
        <f t="shared" si="58"/>
        <v>1252</v>
      </c>
      <c r="B1253" s="27">
        <f t="shared" si="59"/>
        <v>0.86874999999999714</v>
      </c>
      <c r="C1253" s="8" t="str">
        <f t="shared" si="57"/>
        <v>Evening</v>
      </c>
    </row>
    <row r="1254" spans="1:3" x14ac:dyDescent="0.3">
      <c r="A1254" s="8">
        <f t="shared" si="58"/>
        <v>1253</v>
      </c>
      <c r="B1254" s="27">
        <f t="shared" si="59"/>
        <v>0.86944444444444158</v>
      </c>
      <c r="C1254" s="8" t="str">
        <f t="shared" si="57"/>
        <v>Evening</v>
      </c>
    </row>
    <row r="1255" spans="1:3" x14ac:dyDescent="0.3">
      <c r="A1255" s="8">
        <f t="shared" si="58"/>
        <v>1254</v>
      </c>
      <c r="B1255" s="27">
        <f t="shared" si="59"/>
        <v>0.87013888888888602</v>
      </c>
      <c r="C1255" s="8" t="str">
        <f t="shared" si="57"/>
        <v>Evening</v>
      </c>
    </row>
    <row r="1256" spans="1:3" x14ac:dyDescent="0.3">
      <c r="A1256" s="8">
        <f t="shared" si="58"/>
        <v>1255</v>
      </c>
      <c r="B1256" s="27">
        <f t="shared" si="59"/>
        <v>0.87083333333333046</v>
      </c>
      <c r="C1256" s="8" t="str">
        <f t="shared" si="57"/>
        <v>Evening</v>
      </c>
    </row>
    <row r="1257" spans="1:3" x14ac:dyDescent="0.3">
      <c r="A1257" s="8">
        <f t="shared" si="58"/>
        <v>1256</v>
      </c>
      <c r="B1257" s="27">
        <f t="shared" si="59"/>
        <v>0.8715277777777749</v>
      </c>
      <c r="C1257" s="8" t="str">
        <f t="shared" si="57"/>
        <v>Evening</v>
      </c>
    </row>
    <row r="1258" spans="1:3" x14ac:dyDescent="0.3">
      <c r="A1258" s="8">
        <f t="shared" si="58"/>
        <v>1257</v>
      </c>
      <c r="B1258" s="27">
        <f t="shared" si="59"/>
        <v>0.87222222222221935</v>
      </c>
      <c r="C1258" s="8" t="str">
        <f t="shared" si="57"/>
        <v>Evening</v>
      </c>
    </row>
    <row r="1259" spans="1:3" x14ac:dyDescent="0.3">
      <c r="A1259" s="8">
        <f t="shared" si="58"/>
        <v>1258</v>
      </c>
      <c r="B1259" s="27">
        <f t="shared" si="59"/>
        <v>0.87291666666666379</v>
      </c>
      <c r="C1259" s="8" t="str">
        <f t="shared" si="57"/>
        <v>Evening</v>
      </c>
    </row>
    <row r="1260" spans="1:3" x14ac:dyDescent="0.3">
      <c r="A1260" s="8">
        <f t="shared" si="58"/>
        <v>1259</v>
      </c>
      <c r="B1260" s="27">
        <f t="shared" si="59"/>
        <v>0.87361111111110823</v>
      </c>
      <c r="C1260" s="8" t="str">
        <f t="shared" si="57"/>
        <v>Evening</v>
      </c>
    </row>
    <row r="1261" spans="1:3" x14ac:dyDescent="0.3">
      <c r="A1261" s="8">
        <f t="shared" si="58"/>
        <v>1260</v>
      </c>
      <c r="B1261" s="27">
        <f t="shared" si="59"/>
        <v>0.87430555555555267</v>
      </c>
      <c r="C1261" s="8" t="str">
        <f t="shared" si="57"/>
        <v>Evening</v>
      </c>
    </row>
    <row r="1262" spans="1:3" x14ac:dyDescent="0.3">
      <c r="A1262" s="8">
        <f t="shared" si="58"/>
        <v>1261</v>
      </c>
      <c r="B1262" s="27">
        <f t="shared" si="59"/>
        <v>0.87499999999999711</v>
      </c>
      <c r="C1262" s="8" t="str">
        <f t="shared" si="57"/>
        <v>Evening</v>
      </c>
    </row>
    <row r="1263" spans="1:3" x14ac:dyDescent="0.3">
      <c r="A1263" s="8">
        <f t="shared" si="58"/>
        <v>1262</v>
      </c>
      <c r="B1263" s="27">
        <f t="shared" si="59"/>
        <v>0.87569444444444156</v>
      </c>
      <c r="C1263" s="8" t="str">
        <f t="shared" si="57"/>
        <v>Night</v>
      </c>
    </row>
    <row r="1264" spans="1:3" x14ac:dyDescent="0.3">
      <c r="A1264" s="8">
        <f t="shared" si="58"/>
        <v>1263</v>
      </c>
      <c r="B1264" s="27">
        <f t="shared" si="59"/>
        <v>0.876388888888886</v>
      </c>
      <c r="C1264" s="8" t="str">
        <f t="shared" si="57"/>
        <v>Night</v>
      </c>
    </row>
    <row r="1265" spans="1:3" x14ac:dyDescent="0.3">
      <c r="A1265" s="8">
        <f t="shared" si="58"/>
        <v>1264</v>
      </c>
      <c r="B1265" s="27">
        <f t="shared" si="59"/>
        <v>0.87708333333333044</v>
      </c>
      <c r="C1265" s="8" t="str">
        <f t="shared" si="57"/>
        <v>Night</v>
      </c>
    </row>
    <row r="1266" spans="1:3" x14ac:dyDescent="0.3">
      <c r="A1266" s="8">
        <f t="shared" si="58"/>
        <v>1265</v>
      </c>
      <c r="B1266" s="27">
        <f t="shared" si="59"/>
        <v>0.87777777777777488</v>
      </c>
      <c r="C1266" s="8" t="str">
        <f t="shared" si="57"/>
        <v>Night</v>
      </c>
    </row>
    <row r="1267" spans="1:3" x14ac:dyDescent="0.3">
      <c r="A1267" s="8">
        <f t="shared" si="58"/>
        <v>1266</v>
      </c>
      <c r="B1267" s="27">
        <f t="shared" si="59"/>
        <v>0.87847222222221932</v>
      </c>
      <c r="C1267" s="8" t="str">
        <f t="shared" si="57"/>
        <v>Night</v>
      </c>
    </row>
    <row r="1268" spans="1:3" x14ac:dyDescent="0.3">
      <c r="A1268" s="8">
        <f t="shared" si="58"/>
        <v>1267</v>
      </c>
      <c r="B1268" s="27">
        <f t="shared" si="59"/>
        <v>0.87916666666666377</v>
      </c>
      <c r="C1268" s="8" t="str">
        <f t="shared" si="57"/>
        <v>Night</v>
      </c>
    </row>
    <row r="1269" spans="1:3" x14ac:dyDescent="0.3">
      <c r="A1269" s="8">
        <f t="shared" si="58"/>
        <v>1268</v>
      </c>
      <c r="B1269" s="27">
        <f t="shared" si="59"/>
        <v>0.87986111111110821</v>
      </c>
      <c r="C1269" s="8" t="str">
        <f t="shared" si="57"/>
        <v>Night</v>
      </c>
    </row>
    <row r="1270" spans="1:3" x14ac:dyDescent="0.3">
      <c r="A1270" s="8">
        <f t="shared" si="58"/>
        <v>1269</v>
      </c>
      <c r="B1270" s="27">
        <f t="shared" si="59"/>
        <v>0.88055555555555265</v>
      </c>
      <c r="C1270" s="8" t="str">
        <f t="shared" si="57"/>
        <v>Night</v>
      </c>
    </row>
    <row r="1271" spans="1:3" x14ac:dyDescent="0.3">
      <c r="A1271" s="8">
        <f t="shared" si="58"/>
        <v>1270</v>
      </c>
      <c r="B1271" s="27">
        <f t="shared" si="59"/>
        <v>0.88124999999999709</v>
      </c>
      <c r="C1271" s="8" t="str">
        <f t="shared" si="57"/>
        <v>Night</v>
      </c>
    </row>
    <row r="1272" spans="1:3" x14ac:dyDescent="0.3">
      <c r="A1272" s="8">
        <f t="shared" si="58"/>
        <v>1271</v>
      </c>
      <c r="B1272" s="27">
        <f t="shared" si="59"/>
        <v>0.88194444444444153</v>
      </c>
      <c r="C1272" s="8" t="str">
        <f t="shared" si="57"/>
        <v>Night</v>
      </c>
    </row>
    <row r="1273" spans="1:3" x14ac:dyDescent="0.3">
      <c r="A1273" s="8">
        <f t="shared" si="58"/>
        <v>1272</v>
      </c>
      <c r="B1273" s="27">
        <f t="shared" si="59"/>
        <v>0.88263888888888598</v>
      </c>
      <c r="C1273" s="8" t="str">
        <f t="shared" si="57"/>
        <v>Night</v>
      </c>
    </row>
    <row r="1274" spans="1:3" x14ac:dyDescent="0.3">
      <c r="A1274" s="8">
        <f t="shared" si="58"/>
        <v>1273</v>
      </c>
      <c r="B1274" s="27">
        <f t="shared" si="59"/>
        <v>0.88333333333333042</v>
      </c>
      <c r="C1274" s="8" t="str">
        <f t="shared" si="57"/>
        <v>Night</v>
      </c>
    </row>
    <row r="1275" spans="1:3" x14ac:dyDescent="0.3">
      <c r="A1275" s="8">
        <f t="shared" si="58"/>
        <v>1274</v>
      </c>
      <c r="B1275" s="27">
        <f t="shared" si="59"/>
        <v>0.88402777777777486</v>
      </c>
      <c r="C1275" s="8" t="str">
        <f t="shared" si="57"/>
        <v>Night</v>
      </c>
    </row>
    <row r="1276" spans="1:3" x14ac:dyDescent="0.3">
      <c r="A1276" s="8">
        <f t="shared" si="58"/>
        <v>1275</v>
      </c>
      <c r="B1276" s="27">
        <f t="shared" si="59"/>
        <v>0.8847222222222193</v>
      </c>
      <c r="C1276" s="8" t="str">
        <f t="shared" si="57"/>
        <v>Night</v>
      </c>
    </row>
    <row r="1277" spans="1:3" x14ac:dyDescent="0.3">
      <c r="A1277" s="8">
        <f t="shared" si="58"/>
        <v>1276</v>
      </c>
      <c r="B1277" s="27">
        <f t="shared" si="59"/>
        <v>0.88541666666666374</v>
      </c>
      <c r="C1277" s="8" t="str">
        <f t="shared" si="57"/>
        <v>Night</v>
      </c>
    </row>
    <row r="1278" spans="1:3" x14ac:dyDescent="0.3">
      <c r="A1278" s="8">
        <f t="shared" si="58"/>
        <v>1277</v>
      </c>
      <c r="B1278" s="27">
        <f t="shared" si="59"/>
        <v>0.88611111111110819</v>
      </c>
      <c r="C1278" s="8" t="str">
        <f t="shared" si="57"/>
        <v>Night</v>
      </c>
    </row>
    <row r="1279" spans="1:3" x14ac:dyDescent="0.3">
      <c r="A1279" s="8">
        <f t="shared" si="58"/>
        <v>1278</v>
      </c>
      <c r="B1279" s="27">
        <f t="shared" si="59"/>
        <v>0.88680555555555263</v>
      </c>
      <c r="C1279" s="8" t="str">
        <f t="shared" si="57"/>
        <v>Night</v>
      </c>
    </row>
    <row r="1280" spans="1:3" x14ac:dyDescent="0.3">
      <c r="A1280" s="8">
        <f t="shared" si="58"/>
        <v>1279</v>
      </c>
      <c r="B1280" s="27">
        <f t="shared" si="59"/>
        <v>0.88749999999999707</v>
      </c>
      <c r="C1280" s="8" t="str">
        <f t="shared" si="57"/>
        <v>Night</v>
      </c>
    </row>
    <row r="1281" spans="1:3" x14ac:dyDescent="0.3">
      <c r="A1281" s="8">
        <f t="shared" si="58"/>
        <v>1280</v>
      </c>
      <c r="B1281" s="27">
        <f t="shared" si="59"/>
        <v>0.88819444444444151</v>
      </c>
      <c r="C1281" s="8" t="str">
        <f t="shared" si="57"/>
        <v>Night</v>
      </c>
    </row>
    <row r="1282" spans="1:3" x14ac:dyDescent="0.3">
      <c r="A1282" s="8">
        <f t="shared" si="58"/>
        <v>1281</v>
      </c>
      <c r="B1282" s="27">
        <f t="shared" si="59"/>
        <v>0.88888888888888595</v>
      </c>
      <c r="C1282" s="8" t="str">
        <f t="shared" si="57"/>
        <v>Night</v>
      </c>
    </row>
    <row r="1283" spans="1:3" x14ac:dyDescent="0.3">
      <c r="A1283" s="8">
        <f t="shared" si="58"/>
        <v>1282</v>
      </c>
      <c r="B1283" s="27">
        <f t="shared" si="59"/>
        <v>0.88958333333333039</v>
      </c>
      <c r="C1283" s="8" t="str">
        <f t="shared" ref="C1283:C1346" si="60">IF(AND(B1283&gt;=TIME(5,0,0), B1283&lt;TIME(12,0,0)), "Morning", IF(AND(B1283&gt;=TIME(12,0,0), B1283&lt;TIME(17,0,0)), "Afternoon", IF(AND(B1283&gt;=TIME(17,0,0), B1283&lt;TIME(21,0,0)), "Evening", "Night")))</f>
        <v>Night</v>
      </c>
    </row>
    <row r="1284" spans="1:3" x14ac:dyDescent="0.3">
      <c r="A1284" s="8">
        <f t="shared" ref="A1284:A1347" si="61">A1283+1</f>
        <v>1283</v>
      </c>
      <c r="B1284" s="27">
        <f t="shared" si="59"/>
        <v>0.89027777777777484</v>
      </c>
      <c r="C1284" s="8" t="str">
        <f t="shared" si="60"/>
        <v>Night</v>
      </c>
    </row>
    <row r="1285" spans="1:3" x14ac:dyDescent="0.3">
      <c r="A1285" s="8">
        <f t="shared" si="61"/>
        <v>1284</v>
      </c>
      <c r="B1285" s="27">
        <f t="shared" ref="B1285:B1348" si="62">B1284+TIME(0,1,0)</f>
        <v>0.89097222222221928</v>
      </c>
      <c r="C1285" s="8" t="str">
        <f t="shared" si="60"/>
        <v>Night</v>
      </c>
    </row>
    <row r="1286" spans="1:3" x14ac:dyDescent="0.3">
      <c r="A1286" s="8">
        <f t="shared" si="61"/>
        <v>1285</v>
      </c>
      <c r="B1286" s="27">
        <f t="shared" si="62"/>
        <v>0.89166666666666372</v>
      </c>
      <c r="C1286" s="8" t="str">
        <f t="shared" si="60"/>
        <v>Night</v>
      </c>
    </row>
    <row r="1287" spans="1:3" x14ac:dyDescent="0.3">
      <c r="A1287" s="8">
        <f t="shared" si="61"/>
        <v>1286</v>
      </c>
      <c r="B1287" s="27">
        <f t="shared" si="62"/>
        <v>0.89236111111110816</v>
      </c>
      <c r="C1287" s="8" t="str">
        <f t="shared" si="60"/>
        <v>Night</v>
      </c>
    </row>
    <row r="1288" spans="1:3" x14ac:dyDescent="0.3">
      <c r="A1288" s="8">
        <f t="shared" si="61"/>
        <v>1287</v>
      </c>
      <c r="B1288" s="27">
        <f t="shared" si="62"/>
        <v>0.8930555555555526</v>
      </c>
      <c r="C1288" s="8" t="str">
        <f t="shared" si="60"/>
        <v>Night</v>
      </c>
    </row>
    <row r="1289" spans="1:3" x14ac:dyDescent="0.3">
      <c r="A1289" s="8">
        <f t="shared" si="61"/>
        <v>1288</v>
      </c>
      <c r="B1289" s="27">
        <f t="shared" si="62"/>
        <v>0.89374999999999705</v>
      </c>
      <c r="C1289" s="8" t="str">
        <f t="shared" si="60"/>
        <v>Night</v>
      </c>
    </row>
    <row r="1290" spans="1:3" x14ac:dyDescent="0.3">
      <c r="A1290" s="8">
        <f t="shared" si="61"/>
        <v>1289</v>
      </c>
      <c r="B1290" s="27">
        <f t="shared" si="62"/>
        <v>0.89444444444444149</v>
      </c>
      <c r="C1290" s="8" t="str">
        <f t="shared" si="60"/>
        <v>Night</v>
      </c>
    </row>
    <row r="1291" spans="1:3" x14ac:dyDescent="0.3">
      <c r="A1291" s="8">
        <f t="shared" si="61"/>
        <v>1290</v>
      </c>
      <c r="B1291" s="27">
        <f t="shared" si="62"/>
        <v>0.89513888888888593</v>
      </c>
      <c r="C1291" s="8" t="str">
        <f t="shared" si="60"/>
        <v>Night</v>
      </c>
    </row>
    <row r="1292" spans="1:3" x14ac:dyDescent="0.3">
      <c r="A1292" s="8">
        <f t="shared" si="61"/>
        <v>1291</v>
      </c>
      <c r="B1292" s="27">
        <f t="shared" si="62"/>
        <v>0.89583333333333037</v>
      </c>
      <c r="C1292" s="8" t="str">
        <f t="shared" si="60"/>
        <v>Night</v>
      </c>
    </row>
    <row r="1293" spans="1:3" x14ac:dyDescent="0.3">
      <c r="A1293" s="8">
        <f t="shared" si="61"/>
        <v>1292</v>
      </c>
      <c r="B1293" s="27">
        <f t="shared" si="62"/>
        <v>0.89652777777777481</v>
      </c>
      <c r="C1293" s="8" t="str">
        <f t="shared" si="60"/>
        <v>Night</v>
      </c>
    </row>
    <row r="1294" spans="1:3" x14ac:dyDescent="0.3">
      <c r="A1294" s="8">
        <f t="shared" si="61"/>
        <v>1293</v>
      </c>
      <c r="B1294" s="27">
        <f t="shared" si="62"/>
        <v>0.89722222222221926</v>
      </c>
      <c r="C1294" s="8" t="str">
        <f t="shared" si="60"/>
        <v>Night</v>
      </c>
    </row>
    <row r="1295" spans="1:3" x14ac:dyDescent="0.3">
      <c r="A1295" s="8">
        <f t="shared" si="61"/>
        <v>1294</v>
      </c>
      <c r="B1295" s="27">
        <f t="shared" si="62"/>
        <v>0.8979166666666637</v>
      </c>
      <c r="C1295" s="8" t="str">
        <f t="shared" si="60"/>
        <v>Night</v>
      </c>
    </row>
    <row r="1296" spans="1:3" x14ac:dyDescent="0.3">
      <c r="A1296" s="8">
        <f t="shared" si="61"/>
        <v>1295</v>
      </c>
      <c r="B1296" s="27">
        <f t="shared" si="62"/>
        <v>0.89861111111110814</v>
      </c>
      <c r="C1296" s="8" t="str">
        <f t="shared" si="60"/>
        <v>Night</v>
      </c>
    </row>
    <row r="1297" spans="1:3" x14ac:dyDescent="0.3">
      <c r="A1297" s="8">
        <f t="shared" si="61"/>
        <v>1296</v>
      </c>
      <c r="B1297" s="27">
        <f t="shared" si="62"/>
        <v>0.89930555555555258</v>
      </c>
      <c r="C1297" s="8" t="str">
        <f t="shared" si="60"/>
        <v>Night</v>
      </c>
    </row>
    <row r="1298" spans="1:3" x14ac:dyDescent="0.3">
      <c r="A1298" s="8">
        <f t="shared" si="61"/>
        <v>1297</v>
      </c>
      <c r="B1298" s="27">
        <f t="shared" si="62"/>
        <v>0.89999999999999702</v>
      </c>
      <c r="C1298" s="8" t="str">
        <f t="shared" si="60"/>
        <v>Night</v>
      </c>
    </row>
    <row r="1299" spans="1:3" x14ac:dyDescent="0.3">
      <c r="A1299" s="8">
        <f t="shared" si="61"/>
        <v>1298</v>
      </c>
      <c r="B1299" s="27">
        <f t="shared" si="62"/>
        <v>0.90069444444444147</v>
      </c>
      <c r="C1299" s="8" t="str">
        <f t="shared" si="60"/>
        <v>Night</v>
      </c>
    </row>
    <row r="1300" spans="1:3" x14ac:dyDescent="0.3">
      <c r="A1300" s="8">
        <f t="shared" si="61"/>
        <v>1299</v>
      </c>
      <c r="B1300" s="27">
        <f t="shared" si="62"/>
        <v>0.90138888888888591</v>
      </c>
      <c r="C1300" s="8" t="str">
        <f t="shared" si="60"/>
        <v>Night</v>
      </c>
    </row>
    <row r="1301" spans="1:3" x14ac:dyDescent="0.3">
      <c r="A1301" s="8">
        <f t="shared" si="61"/>
        <v>1300</v>
      </c>
      <c r="B1301" s="27">
        <f t="shared" si="62"/>
        <v>0.90208333333333035</v>
      </c>
      <c r="C1301" s="8" t="str">
        <f t="shared" si="60"/>
        <v>Night</v>
      </c>
    </row>
    <row r="1302" spans="1:3" x14ac:dyDescent="0.3">
      <c r="A1302" s="8">
        <f t="shared" si="61"/>
        <v>1301</v>
      </c>
      <c r="B1302" s="27">
        <f t="shared" si="62"/>
        <v>0.90277777777777479</v>
      </c>
      <c r="C1302" s="8" t="str">
        <f t="shared" si="60"/>
        <v>Night</v>
      </c>
    </row>
    <row r="1303" spans="1:3" x14ac:dyDescent="0.3">
      <c r="A1303" s="8">
        <f t="shared" si="61"/>
        <v>1302</v>
      </c>
      <c r="B1303" s="27">
        <f t="shared" si="62"/>
        <v>0.90347222222221923</v>
      </c>
      <c r="C1303" s="8" t="str">
        <f t="shared" si="60"/>
        <v>Night</v>
      </c>
    </row>
    <row r="1304" spans="1:3" x14ac:dyDescent="0.3">
      <c r="A1304" s="8">
        <f t="shared" si="61"/>
        <v>1303</v>
      </c>
      <c r="B1304" s="27">
        <f t="shared" si="62"/>
        <v>0.90416666666666368</v>
      </c>
      <c r="C1304" s="8" t="str">
        <f t="shared" si="60"/>
        <v>Night</v>
      </c>
    </row>
    <row r="1305" spans="1:3" x14ac:dyDescent="0.3">
      <c r="A1305" s="8">
        <f t="shared" si="61"/>
        <v>1304</v>
      </c>
      <c r="B1305" s="27">
        <f t="shared" si="62"/>
        <v>0.90486111111110812</v>
      </c>
      <c r="C1305" s="8" t="str">
        <f t="shared" si="60"/>
        <v>Night</v>
      </c>
    </row>
    <row r="1306" spans="1:3" x14ac:dyDescent="0.3">
      <c r="A1306" s="8">
        <f t="shared" si="61"/>
        <v>1305</v>
      </c>
      <c r="B1306" s="27">
        <f t="shared" si="62"/>
        <v>0.90555555555555256</v>
      </c>
      <c r="C1306" s="8" t="str">
        <f t="shared" si="60"/>
        <v>Night</v>
      </c>
    </row>
    <row r="1307" spans="1:3" x14ac:dyDescent="0.3">
      <c r="A1307" s="8">
        <f t="shared" si="61"/>
        <v>1306</v>
      </c>
      <c r="B1307" s="27">
        <f t="shared" si="62"/>
        <v>0.906249999999997</v>
      </c>
      <c r="C1307" s="8" t="str">
        <f t="shared" si="60"/>
        <v>Night</v>
      </c>
    </row>
    <row r="1308" spans="1:3" x14ac:dyDescent="0.3">
      <c r="A1308" s="8">
        <f t="shared" si="61"/>
        <v>1307</v>
      </c>
      <c r="B1308" s="27">
        <f t="shared" si="62"/>
        <v>0.90694444444444144</v>
      </c>
      <c r="C1308" s="8" t="str">
        <f t="shared" si="60"/>
        <v>Night</v>
      </c>
    </row>
    <row r="1309" spans="1:3" x14ac:dyDescent="0.3">
      <c r="A1309" s="8">
        <f t="shared" si="61"/>
        <v>1308</v>
      </c>
      <c r="B1309" s="27">
        <f t="shared" si="62"/>
        <v>0.90763888888888589</v>
      </c>
      <c r="C1309" s="8" t="str">
        <f t="shared" si="60"/>
        <v>Night</v>
      </c>
    </row>
    <row r="1310" spans="1:3" x14ac:dyDescent="0.3">
      <c r="A1310" s="8">
        <f t="shared" si="61"/>
        <v>1309</v>
      </c>
      <c r="B1310" s="27">
        <f t="shared" si="62"/>
        <v>0.90833333333333033</v>
      </c>
      <c r="C1310" s="8" t="str">
        <f t="shared" si="60"/>
        <v>Night</v>
      </c>
    </row>
    <row r="1311" spans="1:3" x14ac:dyDescent="0.3">
      <c r="A1311" s="8">
        <f t="shared" si="61"/>
        <v>1310</v>
      </c>
      <c r="B1311" s="27">
        <f t="shared" si="62"/>
        <v>0.90902777777777477</v>
      </c>
      <c r="C1311" s="8" t="str">
        <f t="shared" si="60"/>
        <v>Night</v>
      </c>
    </row>
    <row r="1312" spans="1:3" x14ac:dyDescent="0.3">
      <c r="A1312" s="8">
        <f t="shared" si="61"/>
        <v>1311</v>
      </c>
      <c r="B1312" s="27">
        <f t="shared" si="62"/>
        <v>0.90972222222221921</v>
      </c>
      <c r="C1312" s="8" t="str">
        <f t="shared" si="60"/>
        <v>Night</v>
      </c>
    </row>
    <row r="1313" spans="1:3" x14ac:dyDescent="0.3">
      <c r="A1313" s="8">
        <f t="shared" si="61"/>
        <v>1312</v>
      </c>
      <c r="B1313" s="27">
        <f t="shared" si="62"/>
        <v>0.91041666666666365</v>
      </c>
      <c r="C1313" s="8" t="str">
        <f t="shared" si="60"/>
        <v>Night</v>
      </c>
    </row>
    <row r="1314" spans="1:3" x14ac:dyDescent="0.3">
      <c r="A1314" s="8">
        <f t="shared" si="61"/>
        <v>1313</v>
      </c>
      <c r="B1314" s="27">
        <f t="shared" si="62"/>
        <v>0.9111111111111081</v>
      </c>
      <c r="C1314" s="8" t="str">
        <f t="shared" si="60"/>
        <v>Night</v>
      </c>
    </row>
    <row r="1315" spans="1:3" x14ac:dyDescent="0.3">
      <c r="A1315" s="8">
        <f t="shared" si="61"/>
        <v>1314</v>
      </c>
      <c r="B1315" s="27">
        <f t="shared" si="62"/>
        <v>0.91180555555555254</v>
      </c>
      <c r="C1315" s="8" t="str">
        <f t="shared" si="60"/>
        <v>Night</v>
      </c>
    </row>
    <row r="1316" spans="1:3" x14ac:dyDescent="0.3">
      <c r="A1316" s="8">
        <f t="shared" si="61"/>
        <v>1315</v>
      </c>
      <c r="B1316" s="27">
        <f t="shared" si="62"/>
        <v>0.91249999999999698</v>
      </c>
      <c r="C1316" s="8" t="str">
        <f t="shared" si="60"/>
        <v>Night</v>
      </c>
    </row>
    <row r="1317" spans="1:3" x14ac:dyDescent="0.3">
      <c r="A1317" s="8">
        <f t="shared" si="61"/>
        <v>1316</v>
      </c>
      <c r="B1317" s="27">
        <f t="shared" si="62"/>
        <v>0.91319444444444142</v>
      </c>
      <c r="C1317" s="8" t="str">
        <f t="shared" si="60"/>
        <v>Night</v>
      </c>
    </row>
    <row r="1318" spans="1:3" x14ac:dyDescent="0.3">
      <c r="A1318" s="8">
        <f t="shared" si="61"/>
        <v>1317</v>
      </c>
      <c r="B1318" s="27">
        <f t="shared" si="62"/>
        <v>0.91388888888888586</v>
      </c>
      <c r="C1318" s="8" t="str">
        <f t="shared" si="60"/>
        <v>Night</v>
      </c>
    </row>
    <row r="1319" spans="1:3" x14ac:dyDescent="0.3">
      <c r="A1319" s="8">
        <f t="shared" si="61"/>
        <v>1318</v>
      </c>
      <c r="B1319" s="27">
        <f t="shared" si="62"/>
        <v>0.91458333333333031</v>
      </c>
      <c r="C1319" s="8" t="str">
        <f t="shared" si="60"/>
        <v>Night</v>
      </c>
    </row>
    <row r="1320" spans="1:3" x14ac:dyDescent="0.3">
      <c r="A1320" s="8">
        <f t="shared" si="61"/>
        <v>1319</v>
      </c>
      <c r="B1320" s="27">
        <f t="shared" si="62"/>
        <v>0.91527777777777475</v>
      </c>
      <c r="C1320" s="8" t="str">
        <f t="shared" si="60"/>
        <v>Night</v>
      </c>
    </row>
    <row r="1321" spans="1:3" x14ac:dyDescent="0.3">
      <c r="A1321" s="8">
        <f t="shared" si="61"/>
        <v>1320</v>
      </c>
      <c r="B1321" s="27">
        <f t="shared" si="62"/>
        <v>0.91597222222221919</v>
      </c>
      <c r="C1321" s="8" t="str">
        <f t="shared" si="60"/>
        <v>Night</v>
      </c>
    </row>
    <row r="1322" spans="1:3" x14ac:dyDescent="0.3">
      <c r="A1322" s="8">
        <f t="shared" si="61"/>
        <v>1321</v>
      </c>
      <c r="B1322" s="27">
        <f t="shared" si="62"/>
        <v>0.91666666666666363</v>
      </c>
      <c r="C1322" s="8" t="str">
        <f t="shared" si="60"/>
        <v>Night</v>
      </c>
    </row>
    <row r="1323" spans="1:3" x14ac:dyDescent="0.3">
      <c r="A1323" s="8">
        <f t="shared" si="61"/>
        <v>1322</v>
      </c>
      <c r="B1323" s="27">
        <f t="shared" si="62"/>
        <v>0.91736111111110807</v>
      </c>
      <c r="C1323" s="8" t="str">
        <f t="shared" si="60"/>
        <v>Night</v>
      </c>
    </row>
    <row r="1324" spans="1:3" x14ac:dyDescent="0.3">
      <c r="A1324" s="8">
        <f t="shared" si="61"/>
        <v>1323</v>
      </c>
      <c r="B1324" s="27">
        <f t="shared" si="62"/>
        <v>0.91805555555555252</v>
      </c>
      <c r="C1324" s="8" t="str">
        <f t="shared" si="60"/>
        <v>Night</v>
      </c>
    </row>
    <row r="1325" spans="1:3" x14ac:dyDescent="0.3">
      <c r="A1325" s="8">
        <f t="shared" si="61"/>
        <v>1324</v>
      </c>
      <c r="B1325" s="27">
        <f t="shared" si="62"/>
        <v>0.91874999999999696</v>
      </c>
      <c r="C1325" s="8" t="str">
        <f t="shared" si="60"/>
        <v>Night</v>
      </c>
    </row>
    <row r="1326" spans="1:3" x14ac:dyDescent="0.3">
      <c r="A1326" s="8">
        <f t="shared" si="61"/>
        <v>1325</v>
      </c>
      <c r="B1326" s="27">
        <f t="shared" si="62"/>
        <v>0.9194444444444414</v>
      </c>
      <c r="C1326" s="8" t="str">
        <f t="shared" si="60"/>
        <v>Night</v>
      </c>
    </row>
    <row r="1327" spans="1:3" x14ac:dyDescent="0.3">
      <c r="A1327" s="8">
        <f t="shared" si="61"/>
        <v>1326</v>
      </c>
      <c r="B1327" s="27">
        <f t="shared" si="62"/>
        <v>0.92013888888888584</v>
      </c>
      <c r="C1327" s="8" t="str">
        <f t="shared" si="60"/>
        <v>Night</v>
      </c>
    </row>
    <row r="1328" spans="1:3" x14ac:dyDescent="0.3">
      <c r="A1328" s="8">
        <f t="shared" si="61"/>
        <v>1327</v>
      </c>
      <c r="B1328" s="27">
        <f t="shared" si="62"/>
        <v>0.92083333333333028</v>
      </c>
      <c r="C1328" s="8" t="str">
        <f t="shared" si="60"/>
        <v>Night</v>
      </c>
    </row>
    <row r="1329" spans="1:3" x14ac:dyDescent="0.3">
      <c r="A1329" s="8">
        <f t="shared" si="61"/>
        <v>1328</v>
      </c>
      <c r="B1329" s="27">
        <f t="shared" si="62"/>
        <v>0.92152777777777473</v>
      </c>
      <c r="C1329" s="8" t="str">
        <f t="shared" si="60"/>
        <v>Night</v>
      </c>
    </row>
    <row r="1330" spans="1:3" x14ac:dyDescent="0.3">
      <c r="A1330" s="8">
        <f t="shared" si="61"/>
        <v>1329</v>
      </c>
      <c r="B1330" s="27">
        <f t="shared" si="62"/>
        <v>0.92222222222221917</v>
      </c>
      <c r="C1330" s="8" t="str">
        <f t="shared" si="60"/>
        <v>Night</v>
      </c>
    </row>
    <row r="1331" spans="1:3" x14ac:dyDescent="0.3">
      <c r="A1331" s="8">
        <f t="shared" si="61"/>
        <v>1330</v>
      </c>
      <c r="B1331" s="27">
        <f t="shared" si="62"/>
        <v>0.92291666666666361</v>
      </c>
      <c r="C1331" s="8" t="str">
        <f t="shared" si="60"/>
        <v>Night</v>
      </c>
    </row>
    <row r="1332" spans="1:3" x14ac:dyDescent="0.3">
      <c r="A1332" s="8">
        <f t="shared" si="61"/>
        <v>1331</v>
      </c>
      <c r="B1332" s="27">
        <f t="shared" si="62"/>
        <v>0.92361111111110805</v>
      </c>
      <c r="C1332" s="8" t="str">
        <f t="shared" si="60"/>
        <v>Night</v>
      </c>
    </row>
    <row r="1333" spans="1:3" x14ac:dyDescent="0.3">
      <c r="A1333" s="8">
        <f t="shared" si="61"/>
        <v>1332</v>
      </c>
      <c r="B1333" s="27">
        <f t="shared" si="62"/>
        <v>0.92430555555555249</v>
      </c>
      <c r="C1333" s="8" t="str">
        <f t="shared" si="60"/>
        <v>Night</v>
      </c>
    </row>
    <row r="1334" spans="1:3" x14ac:dyDescent="0.3">
      <c r="A1334" s="8">
        <f t="shared" si="61"/>
        <v>1333</v>
      </c>
      <c r="B1334" s="27">
        <f t="shared" si="62"/>
        <v>0.92499999999999694</v>
      </c>
      <c r="C1334" s="8" t="str">
        <f t="shared" si="60"/>
        <v>Night</v>
      </c>
    </row>
    <row r="1335" spans="1:3" x14ac:dyDescent="0.3">
      <c r="A1335" s="8">
        <f t="shared" si="61"/>
        <v>1334</v>
      </c>
      <c r="B1335" s="27">
        <f t="shared" si="62"/>
        <v>0.92569444444444138</v>
      </c>
      <c r="C1335" s="8" t="str">
        <f t="shared" si="60"/>
        <v>Night</v>
      </c>
    </row>
    <row r="1336" spans="1:3" x14ac:dyDescent="0.3">
      <c r="A1336" s="8">
        <f t="shared" si="61"/>
        <v>1335</v>
      </c>
      <c r="B1336" s="27">
        <f t="shared" si="62"/>
        <v>0.92638888888888582</v>
      </c>
      <c r="C1336" s="8" t="str">
        <f t="shared" si="60"/>
        <v>Night</v>
      </c>
    </row>
    <row r="1337" spans="1:3" x14ac:dyDescent="0.3">
      <c r="A1337" s="8">
        <f t="shared" si="61"/>
        <v>1336</v>
      </c>
      <c r="B1337" s="27">
        <f t="shared" si="62"/>
        <v>0.92708333333333026</v>
      </c>
      <c r="C1337" s="8" t="str">
        <f t="shared" si="60"/>
        <v>Night</v>
      </c>
    </row>
    <row r="1338" spans="1:3" x14ac:dyDescent="0.3">
      <c r="A1338" s="8">
        <f t="shared" si="61"/>
        <v>1337</v>
      </c>
      <c r="B1338" s="27">
        <f t="shared" si="62"/>
        <v>0.9277777777777747</v>
      </c>
      <c r="C1338" s="8" t="str">
        <f t="shared" si="60"/>
        <v>Night</v>
      </c>
    </row>
    <row r="1339" spans="1:3" x14ac:dyDescent="0.3">
      <c r="A1339" s="8">
        <f t="shared" si="61"/>
        <v>1338</v>
      </c>
      <c r="B1339" s="27">
        <f t="shared" si="62"/>
        <v>0.92847222222221915</v>
      </c>
      <c r="C1339" s="8" t="str">
        <f t="shared" si="60"/>
        <v>Night</v>
      </c>
    </row>
    <row r="1340" spans="1:3" x14ac:dyDescent="0.3">
      <c r="A1340" s="8">
        <f t="shared" si="61"/>
        <v>1339</v>
      </c>
      <c r="B1340" s="27">
        <f t="shared" si="62"/>
        <v>0.92916666666666359</v>
      </c>
      <c r="C1340" s="8" t="str">
        <f t="shared" si="60"/>
        <v>Night</v>
      </c>
    </row>
    <row r="1341" spans="1:3" x14ac:dyDescent="0.3">
      <c r="A1341" s="8">
        <f t="shared" si="61"/>
        <v>1340</v>
      </c>
      <c r="B1341" s="27">
        <f t="shared" si="62"/>
        <v>0.92986111111110803</v>
      </c>
      <c r="C1341" s="8" t="str">
        <f t="shared" si="60"/>
        <v>Night</v>
      </c>
    </row>
    <row r="1342" spans="1:3" x14ac:dyDescent="0.3">
      <c r="A1342" s="8">
        <f t="shared" si="61"/>
        <v>1341</v>
      </c>
      <c r="B1342" s="27">
        <f t="shared" si="62"/>
        <v>0.93055555555555247</v>
      </c>
      <c r="C1342" s="8" t="str">
        <f t="shared" si="60"/>
        <v>Night</v>
      </c>
    </row>
    <row r="1343" spans="1:3" x14ac:dyDescent="0.3">
      <c r="A1343" s="8">
        <f t="shared" si="61"/>
        <v>1342</v>
      </c>
      <c r="B1343" s="27">
        <f t="shared" si="62"/>
        <v>0.93124999999999691</v>
      </c>
      <c r="C1343" s="8" t="str">
        <f t="shared" si="60"/>
        <v>Night</v>
      </c>
    </row>
    <row r="1344" spans="1:3" x14ac:dyDescent="0.3">
      <c r="A1344" s="8">
        <f t="shared" si="61"/>
        <v>1343</v>
      </c>
      <c r="B1344" s="27">
        <f t="shared" si="62"/>
        <v>0.93194444444444136</v>
      </c>
      <c r="C1344" s="8" t="str">
        <f t="shared" si="60"/>
        <v>Night</v>
      </c>
    </row>
    <row r="1345" spans="1:3" x14ac:dyDescent="0.3">
      <c r="A1345" s="8">
        <f t="shared" si="61"/>
        <v>1344</v>
      </c>
      <c r="B1345" s="27">
        <f t="shared" si="62"/>
        <v>0.9326388888888858</v>
      </c>
      <c r="C1345" s="8" t="str">
        <f t="shared" si="60"/>
        <v>Night</v>
      </c>
    </row>
    <row r="1346" spans="1:3" x14ac:dyDescent="0.3">
      <c r="A1346" s="8">
        <f t="shared" si="61"/>
        <v>1345</v>
      </c>
      <c r="B1346" s="27">
        <f t="shared" si="62"/>
        <v>0.93333333333333024</v>
      </c>
      <c r="C1346" s="8" t="str">
        <f t="shared" si="60"/>
        <v>Night</v>
      </c>
    </row>
    <row r="1347" spans="1:3" x14ac:dyDescent="0.3">
      <c r="A1347" s="8">
        <f t="shared" si="61"/>
        <v>1346</v>
      </c>
      <c r="B1347" s="27">
        <f t="shared" si="62"/>
        <v>0.93402777777777468</v>
      </c>
      <c r="C1347" s="8" t="str">
        <f t="shared" ref="C1347:C1410" si="63">IF(AND(B1347&gt;=TIME(5,0,0), B1347&lt;TIME(12,0,0)), "Morning", IF(AND(B1347&gt;=TIME(12,0,0), B1347&lt;TIME(17,0,0)), "Afternoon", IF(AND(B1347&gt;=TIME(17,0,0), B1347&lt;TIME(21,0,0)), "Evening", "Night")))</f>
        <v>Night</v>
      </c>
    </row>
    <row r="1348" spans="1:3" x14ac:dyDescent="0.3">
      <c r="A1348" s="8">
        <f t="shared" ref="A1348:A1411" si="64">A1347+1</f>
        <v>1347</v>
      </c>
      <c r="B1348" s="27">
        <f t="shared" si="62"/>
        <v>0.93472222222221912</v>
      </c>
      <c r="C1348" s="8" t="str">
        <f t="shared" si="63"/>
        <v>Night</v>
      </c>
    </row>
    <row r="1349" spans="1:3" x14ac:dyDescent="0.3">
      <c r="A1349" s="8">
        <f t="shared" si="64"/>
        <v>1348</v>
      </c>
      <c r="B1349" s="27">
        <f t="shared" ref="B1349:B1412" si="65">B1348+TIME(0,1,0)</f>
        <v>0.93541666666666357</v>
      </c>
      <c r="C1349" s="8" t="str">
        <f t="shared" si="63"/>
        <v>Night</v>
      </c>
    </row>
    <row r="1350" spans="1:3" x14ac:dyDescent="0.3">
      <c r="A1350" s="8">
        <f t="shared" si="64"/>
        <v>1349</v>
      </c>
      <c r="B1350" s="27">
        <f t="shared" si="65"/>
        <v>0.93611111111110801</v>
      </c>
      <c r="C1350" s="8" t="str">
        <f t="shared" si="63"/>
        <v>Night</v>
      </c>
    </row>
    <row r="1351" spans="1:3" x14ac:dyDescent="0.3">
      <c r="A1351" s="8">
        <f t="shared" si="64"/>
        <v>1350</v>
      </c>
      <c r="B1351" s="27">
        <f t="shared" si="65"/>
        <v>0.93680555555555245</v>
      </c>
      <c r="C1351" s="8" t="str">
        <f t="shared" si="63"/>
        <v>Night</v>
      </c>
    </row>
    <row r="1352" spans="1:3" x14ac:dyDescent="0.3">
      <c r="A1352" s="8">
        <f t="shared" si="64"/>
        <v>1351</v>
      </c>
      <c r="B1352" s="27">
        <f t="shared" si="65"/>
        <v>0.93749999999999689</v>
      </c>
      <c r="C1352" s="8" t="str">
        <f t="shared" si="63"/>
        <v>Night</v>
      </c>
    </row>
    <row r="1353" spans="1:3" x14ac:dyDescent="0.3">
      <c r="A1353" s="8">
        <f t="shared" si="64"/>
        <v>1352</v>
      </c>
      <c r="B1353" s="27">
        <f t="shared" si="65"/>
        <v>0.93819444444444133</v>
      </c>
      <c r="C1353" s="8" t="str">
        <f t="shared" si="63"/>
        <v>Night</v>
      </c>
    </row>
    <row r="1354" spans="1:3" x14ac:dyDescent="0.3">
      <c r="A1354" s="8">
        <f t="shared" si="64"/>
        <v>1353</v>
      </c>
      <c r="B1354" s="27">
        <f t="shared" si="65"/>
        <v>0.93888888888888578</v>
      </c>
      <c r="C1354" s="8" t="str">
        <f t="shared" si="63"/>
        <v>Night</v>
      </c>
    </row>
    <row r="1355" spans="1:3" x14ac:dyDescent="0.3">
      <c r="A1355" s="8">
        <f t="shared" si="64"/>
        <v>1354</v>
      </c>
      <c r="B1355" s="27">
        <f t="shared" si="65"/>
        <v>0.93958333333333022</v>
      </c>
      <c r="C1355" s="8" t="str">
        <f t="shared" si="63"/>
        <v>Night</v>
      </c>
    </row>
    <row r="1356" spans="1:3" x14ac:dyDescent="0.3">
      <c r="A1356" s="8">
        <f t="shared" si="64"/>
        <v>1355</v>
      </c>
      <c r="B1356" s="27">
        <f t="shared" si="65"/>
        <v>0.94027777777777466</v>
      </c>
      <c r="C1356" s="8" t="str">
        <f t="shared" si="63"/>
        <v>Night</v>
      </c>
    </row>
    <row r="1357" spans="1:3" x14ac:dyDescent="0.3">
      <c r="A1357" s="8">
        <f t="shared" si="64"/>
        <v>1356</v>
      </c>
      <c r="B1357" s="27">
        <f t="shared" si="65"/>
        <v>0.9409722222222191</v>
      </c>
      <c r="C1357" s="8" t="str">
        <f t="shared" si="63"/>
        <v>Night</v>
      </c>
    </row>
    <row r="1358" spans="1:3" x14ac:dyDescent="0.3">
      <c r="A1358" s="8">
        <f t="shared" si="64"/>
        <v>1357</v>
      </c>
      <c r="B1358" s="27">
        <f t="shared" si="65"/>
        <v>0.94166666666666354</v>
      </c>
      <c r="C1358" s="8" t="str">
        <f t="shared" si="63"/>
        <v>Night</v>
      </c>
    </row>
    <row r="1359" spans="1:3" x14ac:dyDescent="0.3">
      <c r="A1359" s="8">
        <f t="shared" si="64"/>
        <v>1358</v>
      </c>
      <c r="B1359" s="27">
        <f t="shared" si="65"/>
        <v>0.94236111111110799</v>
      </c>
      <c r="C1359" s="8" t="str">
        <f t="shared" si="63"/>
        <v>Night</v>
      </c>
    </row>
    <row r="1360" spans="1:3" x14ac:dyDescent="0.3">
      <c r="A1360" s="8">
        <f t="shared" si="64"/>
        <v>1359</v>
      </c>
      <c r="B1360" s="27">
        <f t="shared" si="65"/>
        <v>0.94305555555555243</v>
      </c>
      <c r="C1360" s="8" t="str">
        <f t="shared" si="63"/>
        <v>Night</v>
      </c>
    </row>
    <row r="1361" spans="1:3" x14ac:dyDescent="0.3">
      <c r="A1361" s="8">
        <f t="shared" si="64"/>
        <v>1360</v>
      </c>
      <c r="B1361" s="27">
        <f t="shared" si="65"/>
        <v>0.94374999999999687</v>
      </c>
      <c r="C1361" s="8" t="str">
        <f t="shared" si="63"/>
        <v>Night</v>
      </c>
    </row>
    <row r="1362" spans="1:3" x14ac:dyDescent="0.3">
      <c r="A1362" s="8">
        <f t="shared" si="64"/>
        <v>1361</v>
      </c>
      <c r="B1362" s="27">
        <f t="shared" si="65"/>
        <v>0.94444444444444131</v>
      </c>
      <c r="C1362" s="8" t="str">
        <f t="shared" si="63"/>
        <v>Night</v>
      </c>
    </row>
    <row r="1363" spans="1:3" x14ac:dyDescent="0.3">
      <c r="A1363" s="8">
        <f t="shared" si="64"/>
        <v>1362</v>
      </c>
      <c r="B1363" s="27">
        <f t="shared" si="65"/>
        <v>0.94513888888888575</v>
      </c>
      <c r="C1363" s="8" t="str">
        <f t="shared" si="63"/>
        <v>Night</v>
      </c>
    </row>
    <row r="1364" spans="1:3" x14ac:dyDescent="0.3">
      <c r="A1364" s="8">
        <f t="shared" si="64"/>
        <v>1363</v>
      </c>
      <c r="B1364" s="27">
        <f t="shared" si="65"/>
        <v>0.9458333333333302</v>
      </c>
      <c r="C1364" s="8" t="str">
        <f t="shared" si="63"/>
        <v>Night</v>
      </c>
    </row>
    <row r="1365" spans="1:3" x14ac:dyDescent="0.3">
      <c r="A1365" s="8">
        <f t="shared" si="64"/>
        <v>1364</v>
      </c>
      <c r="B1365" s="27">
        <f t="shared" si="65"/>
        <v>0.94652777777777464</v>
      </c>
      <c r="C1365" s="8" t="str">
        <f t="shared" si="63"/>
        <v>Night</v>
      </c>
    </row>
    <row r="1366" spans="1:3" x14ac:dyDescent="0.3">
      <c r="A1366" s="8">
        <f t="shared" si="64"/>
        <v>1365</v>
      </c>
      <c r="B1366" s="27">
        <f t="shared" si="65"/>
        <v>0.94722222222221908</v>
      </c>
      <c r="C1366" s="8" t="str">
        <f t="shared" si="63"/>
        <v>Night</v>
      </c>
    </row>
    <row r="1367" spans="1:3" x14ac:dyDescent="0.3">
      <c r="A1367" s="8">
        <f t="shared" si="64"/>
        <v>1366</v>
      </c>
      <c r="B1367" s="27">
        <f t="shared" si="65"/>
        <v>0.94791666666666352</v>
      </c>
      <c r="C1367" s="8" t="str">
        <f t="shared" si="63"/>
        <v>Night</v>
      </c>
    </row>
    <row r="1368" spans="1:3" x14ac:dyDescent="0.3">
      <c r="A1368" s="8">
        <f t="shared" si="64"/>
        <v>1367</v>
      </c>
      <c r="B1368" s="27">
        <f t="shared" si="65"/>
        <v>0.94861111111110796</v>
      </c>
      <c r="C1368" s="8" t="str">
        <f t="shared" si="63"/>
        <v>Night</v>
      </c>
    </row>
    <row r="1369" spans="1:3" x14ac:dyDescent="0.3">
      <c r="A1369" s="8">
        <f t="shared" si="64"/>
        <v>1368</v>
      </c>
      <c r="B1369" s="27">
        <f t="shared" si="65"/>
        <v>0.9493055555555524</v>
      </c>
      <c r="C1369" s="8" t="str">
        <f t="shared" si="63"/>
        <v>Night</v>
      </c>
    </row>
    <row r="1370" spans="1:3" x14ac:dyDescent="0.3">
      <c r="A1370" s="8">
        <f t="shared" si="64"/>
        <v>1369</v>
      </c>
      <c r="B1370" s="27">
        <f t="shared" si="65"/>
        <v>0.94999999999999685</v>
      </c>
      <c r="C1370" s="8" t="str">
        <f t="shared" si="63"/>
        <v>Night</v>
      </c>
    </row>
    <row r="1371" spans="1:3" x14ac:dyDescent="0.3">
      <c r="A1371" s="8">
        <f t="shared" si="64"/>
        <v>1370</v>
      </c>
      <c r="B1371" s="27">
        <f t="shared" si="65"/>
        <v>0.95069444444444129</v>
      </c>
      <c r="C1371" s="8" t="str">
        <f t="shared" si="63"/>
        <v>Night</v>
      </c>
    </row>
    <row r="1372" spans="1:3" x14ac:dyDescent="0.3">
      <c r="A1372" s="8">
        <f t="shared" si="64"/>
        <v>1371</v>
      </c>
      <c r="B1372" s="27">
        <f t="shared" si="65"/>
        <v>0.95138888888888573</v>
      </c>
      <c r="C1372" s="8" t="str">
        <f t="shared" si="63"/>
        <v>Night</v>
      </c>
    </row>
    <row r="1373" spans="1:3" x14ac:dyDescent="0.3">
      <c r="A1373" s="8">
        <f t="shared" si="64"/>
        <v>1372</v>
      </c>
      <c r="B1373" s="27">
        <f t="shared" si="65"/>
        <v>0.95208333333333017</v>
      </c>
      <c r="C1373" s="8" t="str">
        <f t="shared" si="63"/>
        <v>Night</v>
      </c>
    </row>
    <row r="1374" spans="1:3" x14ac:dyDescent="0.3">
      <c r="A1374" s="8">
        <f t="shared" si="64"/>
        <v>1373</v>
      </c>
      <c r="B1374" s="27">
        <f t="shared" si="65"/>
        <v>0.95277777777777461</v>
      </c>
      <c r="C1374" s="8" t="str">
        <f t="shared" si="63"/>
        <v>Night</v>
      </c>
    </row>
    <row r="1375" spans="1:3" x14ac:dyDescent="0.3">
      <c r="A1375" s="8">
        <f t="shared" si="64"/>
        <v>1374</v>
      </c>
      <c r="B1375" s="27">
        <f t="shared" si="65"/>
        <v>0.95347222222221906</v>
      </c>
      <c r="C1375" s="8" t="str">
        <f t="shared" si="63"/>
        <v>Night</v>
      </c>
    </row>
    <row r="1376" spans="1:3" x14ac:dyDescent="0.3">
      <c r="A1376" s="8">
        <f t="shared" si="64"/>
        <v>1375</v>
      </c>
      <c r="B1376" s="27">
        <f t="shared" si="65"/>
        <v>0.9541666666666635</v>
      </c>
      <c r="C1376" s="8" t="str">
        <f t="shared" si="63"/>
        <v>Night</v>
      </c>
    </row>
    <row r="1377" spans="1:3" x14ac:dyDescent="0.3">
      <c r="A1377" s="8">
        <f t="shared" si="64"/>
        <v>1376</v>
      </c>
      <c r="B1377" s="27">
        <f t="shared" si="65"/>
        <v>0.95486111111110794</v>
      </c>
      <c r="C1377" s="8" t="str">
        <f t="shared" si="63"/>
        <v>Night</v>
      </c>
    </row>
    <row r="1378" spans="1:3" x14ac:dyDescent="0.3">
      <c r="A1378" s="8">
        <f t="shared" si="64"/>
        <v>1377</v>
      </c>
      <c r="B1378" s="27">
        <f t="shared" si="65"/>
        <v>0.95555555555555238</v>
      </c>
      <c r="C1378" s="8" t="str">
        <f t="shared" si="63"/>
        <v>Night</v>
      </c>
    </row>
    <row r="1379" spans="1:3" x14ac:dyDescent="0.3">
      <c r="A1379" s="8">
        <f t="shared" si="64"/>
        <v>1378</v>
      </c>
      <c r="B1379" s="27">
        <f t="shared" si="65"/>
        <v>0.95624999999999682</v>
      </c>
      <c r="C1379" s="8" t="str">
        <f t="shared" si="63"/>
        <v>Night</v>
      </c>
    </row>
    <row r="1380" spans="1:3" x14ac:dyDescent="0.3">
      <c r="A1380" s="8">
        <f t="shared" si="64"/>
        <v>1379</v>
      </c>
      <c r="B1380" s="27">
        <f t="shared" si="65"/>
        <v>0.95694444444444127</v>
      </c>
      <c r="C1380" s="8" t="str">
        <f t="shared" si="63"/>
        <v>Night</v>
      </c>
    </row>
    <row r="1381" spans="1:3" x14ac:dyDescent="0.3">
      <c r="A1381" s="8">
        <f t="shared" si="64"/>
        <v>1380</v>
      </c>
      <c r="B1381" s="27">
        <f t="shared" si="65"/>
        <v>0.95763888888888571</v>
      </c>
      <c r="C1381" s="8" t="str">
        <f t="shared" si="63"/>
        <v>Night</v>
      </c>
    </row>
    <row r="1382" spans="1:3" x14ac:dyDescent="0.3">
      <c r="A1382" s="8">
        <f t="shared" si="64"/>
        <v>1381</v>
      </c>
      <c r="B1382" s="27">
        <f t="shared" si="65"/>
        <v>0.95833333333333015</v>
      </c>
      <c r="C1382" s="8" t="str">
        <f t="shared" si="63"/>
        <v>Night</v>
      </c>
    </row>
    <row r="1383" spans="1:3" x14ac:dyDescent="0.3">
      <c r="A1383" s="8">
        <f t="shared" si="64"/>
        <v>1382</v>
      </c>
      <c r="B1383" s="27">
        <f t="shared" si="65"/>
        <v>0.95902777777777459</v>
      </c>
      <c r="C1383" s="8" t="str">
        <f t="shared" si="63"/>
        <v>Night</v>
      </c>
    </row>
    <row r="1384" spans="1:3" x14ac:dyDescent="0.3">
      <c r="A1384" s="8">
        <f t="shared" si="64"/>
        <v>1383</v>
      </c>
      <c r="B1384" s="27">
        <f t="shared" si="65"/>
        <v>0.95972222222221903</v>
      </c>
      <c r="C1384" s="8" t="str">
        <f t="shared" si="63"/>
        <v>Night</v>
      </c>
    </row>
    <row r="1385" spans="1:3" x14ac:dyDescent="0.3">
      <c r="A1385" s="8">
        <f t="shared" si="64"/>
        <v>1384</v>
      </c>
      <c r="B1385" s="27">
        <f t="shared" si="65"/>
        <v>0.96041666666666348</v>
      </c>
      <c r="C1385" s="8" t="str">
        <f t="shared" si="63"/>
        <v>Night</v>
      </c>
    </row>
    <row r="1386" spans="1:3" x14ac:dyDescent="0.3">
      <c r="A1386" s="8">
        <f t="shared" si="64"/>
        <v>1385</v>
      </c>
      <c r="B1386" s="27">
        <f t="shared" si="65"/>
        <v>0.96111111111110792</v>
      </c>
      <c r="C1386" s="8" t="str">
        <f t="shared" si="63"/>
        <v>Night</v>
      </c>
    </row>
    <row r="1387" spans="1:3" x14ac:dyDescent="0.3">
      <c r="A1387" s="8">
        <f t="shared" si="64"/>
        <v>1386</v>
      </c>
      <c r="B1387" s="27">
        <f t="shared" si="65"/>
        <v>0.96180555555555236</v>
      </c>
      <c r="C1387" s="8" t="str">
        <f t="shared" si="63"/>
        <v>Night</v>
      </c>
    </row>
    <row r="1388" spans="1:3" x14ac:dyDescent="0.3">
      <c r="A1388" s="8">
        <f t="shared" si="64"/>
        <v>1387</v>
      </c>
      <c r="B1388" s="27">
        <f t="shared" si="65"/>
        <v>0.9624999999999968</v>
      </c>
      <c r="C1388" s="8" t="str">
        <f t="shared" si="63"/>
        <v>Night</v>
      </c>
    </row>
    <row r="1389" spans="1:3" x14ac:dyDescent="0.3">
      <c r="A1389" s="8">
        <f t="shared" si="64"/>
        <v>1388</v>
      </c>
      <c r="B1389" s="27">
        <f t="shared" si="65"/>
        <v>0.96319444444444124</v>
      </c>
      <c r="C1389" s="8" t="str">
        <f t="shared" si="63"/>
        <v>Night</v>
      </c>
    </row>
    <row r="1390" spans="1:3" x14ac:dyDescent="0.3">
      <c r="A1390" s="8">
        <f t="shared" si="64"/>
        <v>1389</v>
      </c>
      <c r="B1390" s="27">
        <f t="shared" si="65"/>
        <v>0.96388888888888569</v>
      </c>
      <c r="C1390" s="8" t="str">
        <f t="shared" si="63"/>
        <v>Night</v>
      </c>
    </row>
    <row r="1391" spans="1:3" x14ac:dyDescent="0.3">
      <c r="A1391" s="8">
        <f t="shared" si="64"/>
        <v>1390</v>
      </c>
      <c r="B1391" s="27">
        <f t="shared" si="65"/>
        <v>0.96458333333333013</v>
      </c>
      <c r="C1391" s="8" t="str">
        <f t="shared" si="63"/>
        <v>Night</v>
      </c>
    </row>
    <row r="1392" spans="1:3" x14ac:dyDescent="0.3">
      <c r="A1392" s="8">
        <f t="shared" si="64"/>
        <v>1391</v>
      </c>
      <c r="B1392" s="27">
        <f t="shared" si="65"/>
        <v>0.96527777777777457</v>
      </c>
      <c r="C1392" s="8" t="str">
        <f t="shared" si="63"/>
        <v>Night</v>
      </c>
    </row>
    <row r="1393" spans="1:3" x14ac:dyDescent="0.3">
      <c r="A1393" s="8">
        <f t="shared" si="64"/>
        <v>1392</v>
      </c>
      <c r="B1393" s="27">
        <f t="shared" si="65"/>
        <v>0.96597222222221901</v>
      </c>
      <c r="C1393" s="8" t="str">
        <f t="shared" si="63"/>
        <v>Night</v>
      </c>
    </row>
    <row r="1394" spans="1:3" x14ac:dyDescent="0.3">
      <c r="A1394" s="8">
        <f t="shared" si="64"/>
        <v>1393</v>
      </c>
      <c r="B1394" s="27">
        <f t="shared" si="65"/>
        <v>0.96666666666666345</v>
      </c>
      <c r="C1394" s="8" t="str">
        <f t="shared" si="63"/>
        <v>Night</v>
      </c>
    </row>
    <row r="1395" spans="1:3" x14ac:dyDescent="0.3">
      <c r="A1395" s="8">
        <f t="shared" si="64"/>
        <v>1394</v>
      </c>
      <c r="B1395" s="27">
        <f t="shared" si="65"/>
        <v>0.9673611111111079</v>
      </c>
      <c r="C1395" s="8" t="str">
        <f t="shared" si="63"/>
        <v>Night</v>
      </c>
    </row>
    <row r="1396" spans="1:3" x14ac:dyDescent="0.3">
      <c r="A1396" s="8">
        <f t="shared" si="64"/>
        <v>1395</v>
      </c>
      <c r="B1396" s="27">
        <f t="shared" si="65"/>
        <v>0.96805555555555234</v>
      </c>
      <c r="C1396" s="8" t="str">
        <f t="shared" si="63"/>
        <v>Night</v>
      </c>
    </row>
    <row r="1397" spans="1:3" x14ac:dyDescent="0.3">
      <c r="A1397" s="8">
        <f t="shared" si="64"/>
        <v>1396</v>
      </c>
      <c r="B1397" s="27">
        <f t="shared" si="65"/>
        <v>0.96874999999999678</v>
      </c>
      <c r="C1397" s="8" t="str">
        <f t="shared" si="63"/>
        <v>Night</v>
      </c>
    </row>
    <row r="1398" spans="1:3" x14ac:dyDescent="0.3">
      <c r="A1398" s="8">
        <f t="shared" si="64"/>
        <v>1397</v>
      </c>
      <c r="B1398" s="27">
        <f t="shared" si="65"/>
        <v>0.96944444444444122</v>
      </c>
      <c r="C1398" s="8" t="str">
        <f t="shared" si="63"/>
        <v>Night</v>
      </c>
    </row>
    <row r="1399" spans="1:3" x14ac:dyDescent="0.3">
      <c r="A1399" s="8">
        <f t="shared" si="64"/>
        <v>1398</v>
      </c>
      <c r="B1399" s="27">
        <f t="shared" si="65"/>
        <v>0.97013888888888566</v>
      </c>
      <c r="C1399" s="8" t="str">
        <f t="shared" si="63"/>
        <v>Night</v>
      </c>
    </row>
    <row r="1400" spans="1:3" x14ac:dyDescent="0.3">
      <c r="A1400" s="8">
        <f t="shared" si="64"/>
        <v>1399</v>
      </c>
      <c r="B1400" s="27">
        <f t="shared" si="65"/>
        <v>0.97083333333333011</v>
      </c>
      <c r="C1400" s="8" t="str">
        <f t="shared" si="63"/>
        <v>Night</v>
      </c>
    </row>
    <row r="1401" spans="1:3" x14ac:dyDescent="0.3">
      <c r="A1401" s="8">
        <f t="shared" si="64"/>
        <v>1400</v>
      </c>
      <c r="B1401" s="27">
        <f t="shared" si="65"/>
        <v>0.97152777777777455</v>
      </c>
      <c r="C1401" s="8" t="str">
        <f t="shared" si="63"/>
        <v>Night</v>
      </c>
    </row>
    <row r="1402" spans="1:3" x14ac:dyDescent="0.3">
      <c r="A1402" s="8">
        <f t="shared" si="64"/>
        <v>1401</v>
      </c>
      <c r="B1402" s="27">
        <f t="shared" si="65"/>
        <v>0.97222222222221899</v>
      </c>
      <c r="C1402" s="8" t="str">
        <f t="shared" si="63"/>
        <v>Night</v>
      </c>
    </row>
    <row r="1403" spans="1:3" x14ac:dyDescent="0.3">
      <c r="A1403" s="8">
        <f t="shared" si="64"/>
        <v>1402</v>
      </c>
      <c r="B1403" s="27">
        <f t="shared" si="65"/>
        <v>0.97291666666666343</v>
      </c>
      <c r="C1403" s="8" t="str">
        <f t="shared" si="63"/>
        <v>Night</v>
      </c>
    </row>
    <row r="1404" spans="1:3" x14ac:dyDescent="0.3">
      <c r="A1404" s="8">
        <f t="shared" si="64"/>
        <v>1403</v>
      </c>
      <c r="B1404" s="27">
        <f t="shared" si="65"/>
        <v>0.97361111111110787</v>
      </c>
      <c r="C1404" s="8" t="str">
        <f t="shared" si="63"/>
        <v>Night</v>
      </c>
    </row>
    <row r="1405" spans="1:3" x14ac:dyDescent="0.3">
      <c r="A1405" s="8">
        <f t="shared" si="64"/>
        <v>1404</v>
      </c>
      <c r="B1405" s="27">
        <f t="shared" si="65"/>
        <v>0.97430555555555232</v>
      </c>
      <c r="C1405" s="8" t="str">
        <f t="shared" si="63"/>
        <v>Night</v>
      </c>
    </row>
    <row r="1406" spans="1:3" x14ac:dyDescent="0.3">
      <c r="A1406" s="8">
        <f t="shared" si="64"/>
        <v>1405</v>
      </c>
      <c r="B1406" s="27">
        <f t="shared" si="65"/>
        <v>0.97499999999999676</v>
      </c>
      <c r="C1406" s="8" t="str">
        <f t="shared" si="63"/>
        <v>Night</v>
      </c>
    </row>
    <row r="1407" spans="1:3" x14ac:dyDescent="0.3">
      <c r="A1407" s="8">
        <f t="shared" si="64"/>
        <v>1406</v>
      </c>
      <c r="B1407" s="27">
        <f t="shared" si="65"/>
        <v>0.9756944444444412</v>
      </c>
      <c r="C1407" s="8" t="str">
        <f t="shared" si="63"/>
        <v>Night</v>
      </c>
    </row>
    <row r="1408" spans="1:3" x14ac:dyDescent="0.3">
      <c r="A1408" s="8">
        <f t="shared" si="64"/>
        <v>1407</v>
      </c>
      <c r="B1408" s="27">
        <f t="shared" si="65"/>
        <v>0.97638888888888564</v>
      </c>
      <c r="C1408" s="8" t="str">
        <f t="shared" si="63"/>
        <v>Night</v>
      </c>
    </row>
    <row r="1409" spans="1:3" x14ac:dyDescent="0.3">
      <c r="A1409" s="8">
        <f t="shared" si="64"/>
        <v>1408</v>
      </c>
      <c r="B1409" s="27">
        <f t="shared" si="65"/>
        <v>0.97708333333333008</v>
      </c>
      <c r="C1409" s="8" t="str">
        <f t="shared" si="63"/>
        <v>Night</v>
      </c>
    </row>
    <row r="1410" spans="1:3" x14ac:dyDescent="0.3">
      <c r="A1410" s="8">
        <f t="shared" si="64"/>
        <v>1409</v>
      </c>
      <c r="B1410" s="27">
        <f t="shared" si="65"/>
        <v>0.97777777777777453</v>
      </c>
      <c r="C1410" s="8" t="str">
        <f t="shared" si="63"/>
        <v>Night</v>
      </c>
    </row>
    <row r="1411" spans="1:3" x14ac:dyDescent="0.3">
      <c r="A1411" s="8">
        <f t="shared" si="64"/>
        <v>1410</v>
      </c>
      <c r="B1411" s="27">
        <f t="shared" si="65"/>
        <v>0.97847222222221897</v>
      </c>
      <c r="C1411" s="8" t="str">
        <f t="shared" ref="C1411:C1441" si="66">IF(AND(B1411&gt;=TIME(5,0,0), B1411&lt;TIME(12,0,0)), "Morning", IF(AND(B1411&gt;=TIME(12,0,0), B1411&lt;TIME(17,0,0)), "Afternoon", IF(AND(B1411&gt;=TIME(17,0,0), B1411&lt;TIME(21,0,0)), "Evening", "Night")))</f>
        <v>Night</v>
      </c>
    </row>
    <row r="1412" spans="1:3" x14ac:dyDescent="0.3">
      <c r="A1412" s="8">
        <f t="shared" ref="A1412:A1441" si="67">A1411+1</f>
        <v>1411</v>
      </c>
      <c r="B1412" s="27">
        <f t="shared" si="65"/>
        <v>0.97916666666666341</v>
      </c>
      <c r="C1412" s="8" t="str">
        <f t="shared" si="66"/>
        <v>Night</v>
      </c>
    </row>
    <row r="1413" spans="1:3" x14ac:dyDescent="0.3">
      <c r="A1413" s="8">
        <f t="shared" si="67"/>
        <v>1412</v>
      </c>
      <c r="B1413" s="27">
        <f t="shared" ref="B1413:B1429" si="68">B1412+TIME(0,1,0)</f>
        <v>0.97986111111110785</v>
      </c>
      <c r="C1413" s="8" t="str">
        <f t="shared" si="66"/>
        <v>Night</v>
      </c>
    </row>
    <row r="1414" spans="1:3" x14ac:dyDescent="0.3">
      <c r="A1414" s="8">
        <f t="shared" si="67"/>
        <v>1413</v>
      </c>
      <c r="B1414" s="27">
        <f t="shared" si="68"/>
        <v>0.98055555555555229</v>
      </c>
      <c r="C1414" s="8" t="str">
        <f t="shared" si="66"/>
        <v>Night</v>
      </c>
    </row>
    <row r="1415" spans="1:3" x14ac:dyDescent="0.3">
      <c r="A1415" s="8">
        <f t="shared" si="67"/>
        <v>1414</v>
      </c>
      <c r="B1415" s="27">
        <f t="shared" si="68"/>
        <v>0.98124999999999674</v>
      </c>
      <c r="C1415" s="8" t="str">
        <f t="shared" si="66"/>
        <v>Night</v>
      </c>
    </row>
    <row r="1416" spans="1:3" x14ac:dyDescent="0.3">
      <c r="A1416" s="8">
        <f t="shared" si="67"/>
        <v>1415</v>
      </c>
      <c r="B1416" s="27">
        <f t="shared" si="68"/>
        <v>0.98194444444444118</v>
      </c>
      <c r="C1416" s="8" t="str">
        <f t="shared" si="66"/>
        <v>Night</v>
      </c>
    </row>
    <row r="1417" spans="1:3" x14ac:dyDescent="0.3">
      <c r="A1417" s="8">
        <f t="shared" si="67"/>
        <v>1416</v>
      </c>
      <c r="B1417" s="27">
        <f t="shared" si="68"/>
        <v>0.98263888888888562</v>
      </c>
      <c r="C1417" s="8" t="str">
        <f t="shared" si="66"/>
        <v>Night</v>
      </c>
    </row>
    <row r="1418" spans="1:3" x14ac:dyDescent="0.3">
      <c r="A1418" s="8">
        <f t="shared" si="67"/>
        <v>1417</v>
      </c>
      <c r="B1418" s="27">
        <f t="shared" si="68"/>
        <v>0.98333333333333006</v>
      </c>
      <c r="C1418" s="8" t="str">
        <f t="shared" si="66"/>
        <v>Night</v>
      </c>
    </row>
    <row r="1419" spans="1:3" x14ac:dyDescent="0.3">
      <c r="A1419" s="8">
        <f t="shared" si="67"/>
        <v>1418</v>
      </c>
      <c r="B1419" s="27">
        <f t="shared" si="68"/>
        <v>0.9840277777777745</v>
      </c>
      <c r="C1419" s="8" t="str">
        <f t="shared" si="66"/>
        <v>Night</v>
      </c>
    </row>
    <row r="1420" spans="1:3" x14ac:dyDescent="0.3">
      <c r="A1420" s="8">
        <f t="shared" si="67"/>
        <v>1419</v>
      </c>
      <c r="B1420" s="27">
        <f t="shared" si="68"/>
        <v>0.98472222222221895</v>
      </c>
      <c r="C1420" s="8" t="str">
        <f t="shared" si="66"/>
        <v>Night</v>
      </c>
    </row>
    <row r="1421" spans="1:3" x14ac:dyDescent="0.3">
      <c r="A1421" s="8">
        <f t="shared" si="67"/>
        <v>1420</v>
      </c>
      <c r="B1421" s="27">
        <f t="shared" si="68"/>
        <v>0.98541666666666339</v>
      </c>
      <c r="C1421" s="8" t="str">
        <f t="shared" si="66"/>
        <v>Night</v>
      </c>
    </row>
    <row r="1422" spans="1:3" x14ac:dyDescent="0.3">
      <c r="A1422" s="8">
        <f t="shared" si="67"/>
        <v>1421</v>
      </c>
      <c r="B1422" s="27">
        <f t="shared" si="68"/>
        <v>0.98611111111110783</v>
      </c>
      <c r="C1422" s="8" t="str">
        <f t="shared" si="66"/>
        <v>Night</v>
      </c>
    </row>
    <row r="1423" spans="1:3" x14ac:dyDescent="0.3">
      <c r="A1423" s="8">
        <f t="shared" si="67"/>
        <v>1422</v>
      </c>
      <c r="B1423" s="27">
        <f t="shared" si="68"/>
        <v>0.98680555555555227</v>
      </c>
      <c r="C1423" s="8" t="str">
        <f t="shared" si="66"/>
        <v>Night</v>
      </c>
    </row>
    <row r="1424" spans="1:3" x14ac:dyDescent="0.3">
      <c r="A1424" s="8">
        <f t="shared" si="67"/>
        <v>1423</v>
      </c>
      <c r="B1424" s="27">
        <f t="shared" si="68"/>
        <v>0.98749999999999671</v>
      </c>
      <c r="C1424" s="8" t="str">
        <f t="shared" si="66"/>
        <v>Night</v>
      </c>
    </row>
    <row r="1425" spans="1:3" x14ac:dyDescent="0.3">
      <c r="A1425" s="8">
        <f t="shared" si="67"/>
        <v>1424</v>
      </c>
      <c r="B1425" s="27">
        <f t="shared" si="68"/>
        <v>0.98819444444444116</v>
      </c>
      <c r="C1425" s="8" t="str">
        <f t="shared" si="66"/>
        <v>Night</v>
      </c>
    </row>
    <row r="1426" spans="1:3" x14ac:dyDescent="0.3">
      <c r="A1426" s="8">
        <f t="shared" si="67"/>
        <v>1425</v>
      </c>
      <c r="B1426" s="27">
        <f t="shared" si="68"/>
        <v>0.9888888888888856</v>
      </c>
      <c r="C1426" s="8" t="str">
        <f t="shared" si="66"/>
        <v>Night</v>
      </c>
    </row>
    <row r="1427" spans="1:3" x14ac:dyDescent="0.3">
      <c r="A1427" s="8">
        <f t="shared" si="67"/>
        <v>1426</v>
      </c>
      <c r="B1427" s="27">
        <f t="shared" si="68"/>
        <v>0.98958333333333004</v>
      </c>
      <c r="C1427" s="8" t="str">
        <f t="shared" si="66"/>
        <v>Night</v>
      </c>
    </row>
    <row r="1428" spans="1:3" x14ac:dyDescent="0.3">
      <c r="A1428" s="8">
        <f t="shared" si="67"/>
        <v>1427</v>
      </c>
      <c r="B1428" s="27">
        <f t="shared" si="68"/>
        <v>0.99027777777777448</v>
      </c>
      <c r="C1428" s="8" t="str">
        <f t="shared" si="66"/>
        <v>Night</v>
      </c>
    </row>
    <row r="1429" spans="1:3" x14ac:dyDescent="0.3">
      <c r="A1429" s="8">
        <f t="shared" si="67"/>
        <v>1428</v>
      </c>
      <c r="B1429" s="27">
        <f t="shared" si="68"/>
        <v>0.99097222222221892</v>
      </c>
      <c r="C1429" s="8" t="str">
        <f t="shared" si="66"/>
        <v>Night</v>
      </c>
    </row>
    <row r="1430" spans="1:3" x14ac:dyDescent="0.3">
      <c r="A1430" s="8">
        <f t="shared" si="67"/>
        <v>1429</v>
      </c>
      <c r="B1430" s="27">
        <f>B1429+TIME(0,1,0)</f>
        <v>0.99166666666666337</v>
      </c>
      <c r="C1430" s="8" t="str">
        <f t="shared" si="66"/>
        <v>Night</v>
      </c>
    </row>
    <row r="1431" spans="1:3" x14ac:dyDescent="0.3">
      <c r="A1431" s="8">
        <f t="shared" si="67"/>
        <v>1430</v>
      </c>
      <c r="B1431" s="27">
        <f>B1430+TIME(0,1,0)</f>
        <v>0.99236111111110781</v>
      </c>
      <c r="C1431" s="8" t="str">
        <f t="shared" si="66"/>
        <v>Night</v>
      </c>
    </row>
    <row r="1432" spans="1:3" x14ac:dyDescent="0.3">
      <c r="A1432" s="8">
        <f t="shared" si="67"/>
        <v>1431</v>
      </c>
      <c r="B1432" s="27">
        <f t="shared" ref="B1432:B1438" si="69">B1431+TIME(0,1,0)</f>
        <v>0.99305555555555225</v>
      </c>
      <c r="C1432" s="8" t="str">
        <f t="shared" si="66"/>
        <v>Night</v>
      </c>
    </row>
    <row r="1433" spans="1:3" x14ac:dyDescent="0.3">
      <c r="A1433" s="8">
        <f t="shared" si="67"/>
        <v>1432</v>
      </c>
      <c r="B1433" s="27">
        <f t="shared" si="69"/>
        <v>0.99374999999999669</v>
      </c>
      <c r="C1433" s="8" t="str">
        <f t="shared" si="66"/>
        <v>Night</v>
      </c>
    </row>
    <row r="1434" spans="1:3" x14ac:dyDescent="0.3">
      <c r="A1434" s="8">
        <f t="shared" si="67"/>
        <v>1433</v>
      </c>
      <c r="B1434" s="27">
        <f t="shared" si="69"/>
        <v>0.99444444444444113</v>
      </c>
      <c r="C1434" s="8" t="str">
        <f t="shared" si="66"/>
        <v>Night</v>
      </c>
    </row>
    <row r="1435" spans="1:3" x14ac:dyDescent="0.3">
      <c r="A1435" s="8">
        <f t="shared" si="67"/>
        <v>1434</v>
      </c>
      <c r="B1435" s="27">
        <f t="shared" si="69"/>
        <v>0.99513888888888558</v>
      </c>
      <c r="C1435" s="8" t="str">
        <f t="shared" si="66"/>
        <v>Night</v>
      </c>
    </row>
    <row r="1436" spans="1:3" x14ac:dyDescent="0.3">
      <c r="A1436" s="8">
        <f t="shared" si="67"/>
        <v>1435</v>
      </c>
      <c r="B1436" s="27">
        <f t="shared" si="69"/>
        <v>0.99583333333333002</v>
      </c>
      <c r="C1436" s="8" t="str">
        <f t="shared" si="66"/>
        <v>Night</v>
      </c>
    </row>
    <row r="1437" spans="1:3" x14ac:dyDescent="0.3">
      <c r="A1437" s="8">
        <f t="shared" si="67"/>
        <v>1436</v>
      </c>
      <c r="B1437" s="27">
        <f t="shared" si="69"/>
        <v>0.99652777777777446</v>
      </c>
      <c r="C1437" s="8" t="str">
        <f t="shared" si="66"/>
        <v>Night</v>
      </c>
    </row>
    <row r="1438" spans="1:3" x14ac:dyDescent="0.3">
      <c r="A1438" s="8">
        <f t="shared" si="67"/>
        <v>1437</v>
      </c>
      <c r="B1438" s="27">
        <f t="shared" si="69"/>
        <v>0.9972222222222189</v>
      </c>
      <c r="C1438" s="8" t="str">
        <f t="shared" si="66"/>
        <v>Night</v>
      </c>
    </row>
    <row r="1439" spans="1:3" x14ac:dyDescent="0.3">
      <c r="A1439" s="8">
        <f t="shared" si="67"/>
        <v>1438</v>
      </c>
      <c r="B1439" s="27">
        <f>B1438+TIME(0,1,0)</f>
        <v>0.99791666666666334</v>
      </c>
      <c r="C1439" s="8" t="str">
        <f t="shared" si="66"/>
        <v>Night</v>
      </c>
    </row>
    <row r="1440" spans="1:3" x14ac:dyDescent="0.3">
      <c r="A1440" s="8">
        <f t="shared" si="67"/>
        <v>1439</v>
      </c>
      <c r="B1440" s="27">
        <f>B1439+TIME(0,1,0)</f>
        <v>0.99861111111110779</v>
      </c>
      <c r="C1440" s="8" t="str">
        <f t="shared" si="66"/>
        <v>Night</v>
      </c>
    </row>
    <row r="1441" spans="1:3" x14ac:dyDescent="0.3">
      <c r="A1441" s="8">
        <f t="shared" si="67"/>
        <v>1440</v>
      </c>
      <c r="B1441" s="27">
        <f t="shared" ref="B1441" si="70">B1440+TIME(0,1,0)</f>
        <v>0.99930555555555223</v>
      </c>
      <c r="C1441" s="8" t="str">
        <f t="shared" si="66"/>
        <v>Night</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B84D9-C2CA-4F19-BD4A-4292F8FF8793}">
  <sheetPr codeName="גיליון5"/>
  <dimension ref="A1:S5001"/>
  <sheetViews>
    <sheetView workbookViewId="0">
      <selection activeCell="K2" sqref="K2"/>
    </sheetView>
  </sheetViews>
  <sheetFormatPr defaultRowHeight="14" x14ac:dyDescent="0.3"/>
  <cols>
    <col min="1" max="1" width="17" style="12" bestFit="1" customWidth="1"/>
    <col min="2" max="2" width="20.58203125" style="12" bestFit="1" customWidth="1"/>
    <col min="3" max="3" width="19.83203125" style="12" customWidth="1"/>
    <col min="4" max="4" width="12" style="12" bestFit="1" customWidth="1"/>
    <col min="5" max="5" width="18.08203125" style="12" bestFit="1" customWidth="1"/>
    <col min="6" max="6" width="14.25" style="13" bestFit="1" customWidth="1"/>
    <col min="7" max="7" width="14.58203125" style="26" bestFit="1" customWidth="1"/>
    <col min="8" max="8" width="8.6640625" style="24"/>
    <col min="9" max="9" width="16" style="12" bestFit="1" customWidth="1"/>
    <col min="10" max="10" width="16" style="12" customWidth="1"/>
    <col min="11" max="11" width="10.9140625" style="12" bestFit="1" customWidth="1"/>
    <col min="12" max="12" width="15.75" style="30" bestFit="1" customWidth="1"/>
    <col min="13" max="13" width="16" style="5" bestFit="1" customWidth="1"/>
    <col min="14" max="14" width="17.4140625" style="5" bestFit="1" customWidth="1"/>
    <col min="15" max="15" width="17.4140625" style="34" bestFit="1" customWidth="1"/>
    <col min="16" max="16" width="30.4140625" style="5" customWidth="1"/>
    <col min="17" max="17" width="14.5" style="5" bestFit="1" customWidth="1"/>
    <col min="18" max="18" width="14.83203125" style="5" bestFit="1" customWidth="1"/>
    <col min="19" max="19" width="17.25" style="5" bestFit="1" customWidth="1"/>
    <col min="20" max="16384" width="8.6640625" style="5"/>
  </cols>
  <sheetData>
    <row r="1" spans="1:19" s="21" customFormat="1" ht="30.5" customHeight="1" x14ac:dyDescent="0.3">
      <c r="A1" s="23" t="s">
        <v>22994</v>
      </c>
      <c r="B1" s="20" t="s">
        <v>22993</v>
      </c>
      <c r="C1" s="20" t="s">
        <v>22992</v>
      </c>
      <c r="D1" s="20" t="s">
        <v>237</v>
      </c>
      <c r="E1" s="1" t="s">
        <v>22987</v>
      </c>
      <c r="F1" s="1" t="s">
        <v>8</v>
      </c>
      <c r="G1" s="25" t="s">
        <v>9</v>
      </c>
      <c r="H1" s="20" t="s">
        <v>23002</v>
      </c>
      <c r="I1" s="20" t="s">
        <v>23003</v>
      </c>
      <c r="J1" s="20" t="s">
        <v>23007</v>
      </c>
      <c r="K1" s="20" t="s">
        <v>23004</v>
      </c>
      <c r="L1" s="29" t="s">
        <v>23005</v>
      </c>
      <c r="M1" s="20" t="s">
        <v>6</v>
      </c>
      <c r="N1" s="20" t="s">
        <v>23008</v>
      </c>
      <c r="O1" s="33" t="s">
        <v>23009</v>
      </c>
      <c r="P1" s="20" t="s">
        <v>23011</v>
      </c>
      <c r="Q1" s="20" t="s">
        <v>23010</v>
      </c>
      <c r="R1" s="20" t="s">
        <v>23013</v>
      </c>
      <c r="S1" s="20" t="s">
        <v>23012</v>
      </c>
    </row>
    <row r="2" spans="1:19" x14ac:dyDescent="0.3">
      <c r="A2" s="12">
        <v>5000</v>
      </c>
      <c r="B2" s="12">
        <v>227</v>
      </c>
      <c r="C2" s="12">
        <v>10766</v>
      </c>
      <c r="D2" s="12">
        <v>1</v>
      </c>
      <c r="E2" s="12" t="s">
        <v>243</v>
      </c>
      <c r="F2" s="13">
        <v>45542</v>
      </c>
      <c r="G2" s="26" t="s">
        <v>10761</v>
      </c>
      <c r="H2" s="12">
        <v>35</v>
      </c>
      <c r="I2" s="28">
        <f>VLOOKUP(B:B,DIM_PRODUCTS!A:F,5,FALSE)</f>
        <v>19</v>
      </c>
      <c r="J2" s="28">
        <f>FACT_ORDERS[[#This Row],[ProductPrice]]*FACT_ORDERS[[#This Row],[Quantity]]</f>
        <v>665</v>
      </c>
      <c r="K2" s="12" t="str">
        <f>VLOOKUP(C:C,DIM_CUSTOMERS!A:G,7,FALSE)</f>
        <v>Spain</v>
      </c>
      <c r="L2" s="30" cm="1">
        <f t="array" ref="L2">_xlfn.IFS(
    AND(FACT_ORDERS[[#This Row],[DeliveryMehtod]]="shippment",FACT_ORDERS[[#This Row],[TotalAmount]]&gt;=200), 0,
    AND(FACT_ORDERS[[#This Row],[DeliveryMehtod]]="pickup"), 15,
    AND(FACT_ORDERS[[#This Row],[DeliveryMehtod]]="shippment",FACT_ORDERS[[#This Row],[TotalAmount]]&lt;200), 35
)</f>
        <v>15</v>
      </c>
      <c r="M2" s="12" t="str" cm="1">
        <f t="array" ref="M2">_xlfn.IFS(
    SUMIFS(FACT_ORDERS[TotalAmount], FACT_ORDERS[WD_CUSTOMERS],FACT_ORDERS[[#This Row],[WD_CUSTOMERS]])&gt;=15000, "VIP",
    SUMIFS(FACT_ORDERS[TotalAmount], FACT_ORDERS[WD_CUSTOMERS],FACT_ORDERS[[#This Row],[WD_CUSTOMERS]])&gt;=8000, "Premium",
    TRUE, "Regular"
)</f>
        <v>Regular</v>
      </c>
      <c r="N2" s="31" cm="1">
        <f t="array" ref="N2">_xlfn.IFS(
   FACT_ORDERS[[#This Row],[TypeOfClient]]="VIP", 0.2,
   FACT_ORDERS[[#This Row],[TypeOfClient]]="Premium", 0.1,
   TRUE, 0
)</f>
        <v>0</v>
      </c>
      <c r="O2" s="31" cm="1">
        <f t="array" ref="O2">_xlfn.IFS(
   FACT_ORDERS[[#This Row],[TotalAmount]]&gt;1500, 0.15,
   FACT_ORDERS[[#This Row],[TotalAmount]]&gt;1000, 0.1,
   FACT_ORDERS[[#This Row],[TotalAmount]]&gt;500, 0.05,
   TRUE, 0
)</f>
        <v>0.05</v>
      </c>
      <c r="P2" s="28">
        <f xml:space="preserve"> FACT_ORDERS[[#This Row],[TotalAmount]] * (1 - (FACT_ORDERS[[#This Row],[ClientDiscount]] + FACT_ORDERS[[#This Row],[OrderDiscount]]) )</f>
        <v>631.75</v>
      </c>
      <c r="Q2" s="28">
        <f>FACT_ORDERS[[#This Row],[TotalAmountWithDiscount]]+FACT_ORDERS[[#This Row],[DeliveryCost]]</f>
        <v>646.75</v>
      </c>
      <c r="R2" s="35">
        <v>45587</v>
      </c>
      <c r="S2" s="35" t="str">
        <f>IF(NETWORKDAYS(FACT_ORDERS[[#This Row],[Order-Date]], FACT_ORDERS[[#This Row],[ArrivalDate ]]) &gt; 10, "Late", "On Time")</f>
        <v>Late</v>
      </c>
    </row>
    <row r="3" spans="1:19" x14ac:dyDescent="0.3">
      <c r="A3" s="12">
        <v>5001</v>
      </c>
      <c r="B3" s="12">
        <v>273</v>
      </c>
      <c r="C3" s="12">
        <v>10766</v>
      </c>
      <c r="D3" s="12">
        <v>2</v>
      </c>
      <c r="E3" s="12" t="s">
        <v>243</v>
      </c>
      <c r="F3" s="13">
        <v>45542</v>
      </c>
      <c r="G3" s="26" t="s">
        <v>10762</v>
      </c>
      <c r="H3" s="12">
        <v>17</v>
      </c>
      <c r="I3" s="28">
        <f>VLOOKUP(B:B,DIM_PRODUCTS!A:F,5,FALSE)</f>
        <v>20</v>
      </c>
      <c r="J3" s="28">
        <f>FACT_ORDERS[[#This Row],[ProductPrice]]*FACT_ORDERS[[#This Row],[Quantity]]</f>
        <v>340</v>
      </c>
      <c r="K3" s="12" t="str">
        <f>VLOOKUP(C:C,DIM_CUSTOMERS!A:G,7,FALSE)</f>
        <v>Spain</v>
      </c>
      <c r="L3" s="30" cm="1">
        <f t="array" ref="L3">_xlfn.IFS(
    AND(FACT_ORDERS[[#This Row],[DeliveryMehtod]]="shippment",FACT_ORDERS[[#This Row],[TotalAmount]]&gt;=200), 0,
    AND(FACT_ORDERS[[#This Row],[DeliveryMehtod]]="pickup"), 15,
    AND(FACT_ORDERS[[#This Row],[DeliveryMehtod]]="shippment",FACT_ORDERS[[#This Row],[TotalAmount]]&lt;200), 35
)</f>
        <v>15</v>
      </c>
      <c r="M3" s="12" t="str" cm="1">
        <f t="array" ref="M3">_xlfn.IFS(
    SUMIFS(FACT_ORDERS[TotalAmount], FACT_ORDERS[WD_CUSTOMERS],FACT_ORDERS[[#This Row],[WD_CUSTOMERS]])&gt;=15000, "VIP",
    SUMIFS(FACT_ORDERS[TotalAmount], FACT_ORDERS[WD_CUSTOMERS],FACT_ORDERS[[#This Row],[WD_CUSTOMERS]])&gt;=8000, "Premium",
    TRUE, "Regular"
)</f>
        <v>Regular</v>
      </c>
      <c r="N3" s="32" cm="1">
        <f t="array" ref="N3">_xlfn.IFS(
   FACT_ORDERS[[#This Row],[TypeOfClient]]="VIP", 0.2,
   FACT_ORDERS[[#This Row],[TypeOfClient]]="Premium", 0.1,
   TRUE, 0
)</f>
        <v>0</v>
      </c>
      <c r="O3" s="31" cm="1">
        <f t="array" ref="O3">_xlfn.IFS(
   FACT_ORDERS[[#This Row],[TotalAmount]]&gt;1500, 0.15,
   FACT_ORDERS[[#This Row],[TotalAmount]]&gt;1000, 0.1,
   FACT_ORDERS[[#This Row],[TotalAmount]]&gt;500, 0.05,
   TRUE, 0
)</f>
        <v>0</v>
      </c>
      <c r="P3" s="28">
        <f xml:space="preserve"> FACT_ORDERS[[#This Row],[TotalAmount]] * (1 - (FACT_ORDERS[[#This Row],[ClientDiscount]] + FACT_ORDERS[[#This Row],[OrderDiscount]]) )</f>
        <v>340</v>
      </c>
      <c r="Q3" s="28">
        <f>FACT_ORDERS[[#This Row],[TotalAmountWithDiscount]]+FACT_ORDERS[[#This Row],[DeliveryCost]]</f>
        <v>355</v>
      </c>
      <c r="R3" s="35">
        <v>45550</v>
      </c>
      <c r="S3" s="35" t="str">
        <f>IF(NETWORKDAYS(FACT_ORDERS[[#This Row],[Order-Date]], FACT_ORDERS[[#This Row],[ArrivalDate ]]) &gt; 10, "Late", "On Time")</f>
        <v>On Time</v>
      </c>
    </row>
    <row r="4" spans="1:19" x14ac:dyDescent="0.3">
      <c r="A4" s="12">
        <v>5002</v>
      </c>
      <c r="B4" s="12">
        <v>292</v>
      </c>
      <c r="C4" s="12">
        <v>10766</v>
      </c>
      <c r="D4" s="12">
        <v>3</v>
      </c>
      <c r="E4" s="12" t="s">
        <v>243</v>
      </c>
      <c r="F4" s="13">
        <v>45450</v>
      </c>
      <c r="G4" s="26" t="s">
        <v>10763</v>
      </c>
      <c r="H4" s="12">
        <v>15</v>
      </c>
      <c r="I4" s="28">
        <f>VLOOKUP(B:B,DIM_PRODUCTS!A:F,5,FALSE)</f>
        <v>6</v>
      </c>
      <c r="J4" s="28">
        <f>FACT_ORDERS[[#This Row],[ProductPrice]]*FACT_ORDERS[[#This Row],[Quantity]]</f>
        <v>90</v>
      </c>
      <c r="K4" s="12" t="str">
        <f>VLOOKUP(C:C,DIM_CUSTOMERS!A:G,7,FALSE)</f>
        <v>Spain</v>
      </c>
      <c r="L4" s="30" cm="1">
        <f t="array" ref="L4">_xlfn.IFS(
    AND(FACT_ORDERS[[#This Row],[DeliveryMehtod]]="shippment",FACT_ORDERS[[#This Row],[TotalAmount]]&gt;=200), 0,
    AND(FACT_ORDERS[[#This Row],[DeliveryMehtod]]="pickup"), 15,
    AND(FACT_ORDERS[[#This Row],[DeliveryMehtod]]="shippment",FACT_ORDERS[[#This Row],[TotalAmount]]&lt;200), 35
)</f>
        <v>15</v>
      </c>
      <c r="M4" s="12" t="str" cm="1">
        <f t="array" ref="M4">_xlfn.IFS(
    SUMIFS(FACT_ORDERS[TotalAmount], FACT_ORDERS[WD_CUSTOMERS],FACT_ORDERS[[#This Row],[WD_CUSTOMERS]])&gt;=15000, "VIP",
    SUMIFS(FACT_ORDERS[TotalAmount], FACT_ORDERS[WD_CUSTOMERS],FACT_ORDERS[[#This Row],[WD_CUSTOMERS]])&gt;=8000, "Premium",
    TRUE, "Regular"
)</f>
        <v>Regular</v>
      </c>
      <c r="N4" s="32" cm="1">
        <f t="array" ref="N4">_xlfn.IFS(
   FACT_ORDERS[[#This Row],[TypeOfClient]]="VIP", 0.2,
   FACT_ORDERS[[#This Row],[TypeOfClient]]="Premium", 0.1,
   TRUE, 0
)</f>
        <v>0</v>
      </c>
      <c r="O4" s="31" cm="1">
        <f t="array" ref="O4">_xlfn.IFS(
   FACT_ORDERS[[#This Row],[TotalAmount]]&gt;1500, 0.15,
   FACT_ORDERS[[#This Row],[TotalAmount]]&gt;1000, 0.1,
   FACT_ORDERS[[#This Row],[TotalAmount]]&gt;500, 0.05,
   TRUE, 0
)</f>
        <v>0</v>
      </c>
      <c r="P4" s="28">
        <f xml:space="preserve"> FACT_ORDERS[[#This Row],[TotalAmount]] * (1 - (FACT_ORDERS[[#This Row],[ClientDiscount]] + FACT_ORDERS[[#This Row],[OrderDiscount]]) )</f>
        <v>90</v>
      </c>
      <c r="Q4" s="28">
        <f>FACT_ORDERS[[#This Row],[TotalAmountWithDiscount]]+FACT_ORDERS[[#This Row],[DeliveryCost]]</f>
        <v>105</v>
      </c>
      <c r="R4" s="35">
        <v>45459</v>
      </c>
      <c r="S4" s="35" t="str">
        <f>IF(NETWORKDAYS(FACT_ORDERS[[#This Row],[Order-Date]], FACT_ORDERS[[#This Row],[ArrivalDate ]]) &gt; 10, "Late", "On Time")</f>
        <v>On Time</v>
      </c>
    </row>
    <row r="5" spans="1:19" x14ac:dyDescent="0.3">
      <c r="A5" s="12">
        <v>5003</v>
      </c>
      <c r="B5" s="12">
        <v>215</v>
      </c>
      <c r="C5" s="12">
        <v>10744</v>
      </c>
      <c r="D5" s="12">
        <v>4</v>
      </c>
      <c r="E5" s="12" t="s">
        <v>244</v>
      </c>
      <c r="F5" s="13">
        <v>45320</v>
      </c>
      <c r="G5" s="26" t="s">
        <v>4415</v>
      </c>
      <c r="H5" s="12">
        <v>39</v>
      </c>
      <c r="I5" s="28">
        <f>VLOOKUP(B:B,DIM_PRODUCTS!A:F,5,FALSE)</f>
        <v>41</v>
      </c>
      <c r="J5" s="28">
        <f>FACT_ORDERS[[#This Row],[ProductPrice]]*FACT_ORDERS[[#This Row],[Quantity]]</f>
        <v>1599</v>
      </c>
      <c r="K5" s="12" t="str">
        <f>VLOOKUP(C:C,DIM_CUSTOMERS!A:G,7,FALSE)</f>
        <v>France</v>
      </c>
      <c r="L5" s="30" cm="1">
        <f t="array" ref="L5">_xlfn.IFS(
    AND(FACT_ORDERS[[#This Row],[DeliveryMehtod]]="shippment",FACT_ORDERS[[#This Row],[TotalAmount]]&gt;=200), 0,
    AND(FACT_ORDERS[[#This Row],[DeliveryMehtod]]="pickup"), 15,
    AND(FACT_ORDERS[[#This Row],[DeliveryMehtod]]="shippment",FACT_ORDERS[[#This Row],[TotalAmount]]&lt;200), 35
)</f>
        <v>0</v>
      </c>
      <c r="M5" s="12" t="str" cm="1">
        <f t="array" ref="M5">_xlfn.IFS(
    SUMIFS(FACT_ORDERS[TotalAmount], FACT_ORDERS[WD_CUSTOMERS],FACT_ORDERS[[#This Row],[WD_CUSTOMERS]])&gt;=15000, "VIP",
    SUMIFS(FACT_ORDERS[TotalAmount], FACT_ORDERS[WD_CUSTOMERS],FACT_ORDERS[[#This Row],[WD_CUSTOMERS]])&gt;=8000, "Premium",
    TRUE, "Regular"
)</f>
        <v>Premium</v>
      </c>
      <c r="N5" s="32" cm="1">
        <f t="array" ref="N5">_xlfn.IFS(
   FACT_ORDERS[[#This Row],[TypeOfClient]]="VIP", 0.2,
   FACT_ORDERS[[#This Row],[TypeOfClient]]="Premium", 0.1,
   TRUE, 0
)</f>
        <v>0.1</v>
      </c>
      <c r="O5" s="31" cm="1">
        <f t="array" ref="O5">_xlfn.IFS(
   FACT_ORDERS[[#This Row],[TotalAmount]]&gt;1500, 0.15,
   FACT_ORDERS[[#This Row],[TotalAmount]]&gt;1000, 0.1,
   FACT_ORDERS[[#This Row],[TotalAmount]]&gt;500, 0.05,
   TRUE, 0
)</f>
        <v>0.15</v>
      </c>
      <c r="P5" s="28">
        <f xml:space="preserve"> FACT_ORDERS[[#This Row],[TotalAmount]] * (1 - (FACT_ORDERS[[#This Row],[ClientDiscount]] + FACT_ORDERS[[#This Row],[OrderDiscount]]) )</f>
        <v>1199.25</v>
      </c>
      <c r="Q5" s="28">
        <f>FACT_ORDERS[[#This Row],[TotalAmountWithDiscount]]+FACT_ORDERS[[#This Row],[DeliveryCost]]</f>
        <v>1199.25</v>
      </c>
      <c r="R5" s="35">
        <v>45329</v>
      </c>
      <c r="S5" s="35" t="str">
        <f>IF(NETWORKDAYS(FACT_ORDERS[[#This Row],[Order-Date]], FACT_ORDERS[[#This Row],[ArrivalDate ]]) &gt; 10, "Late", "On Time")</f>
        <v>On Time</v>
      </c>
    </row>
    <row r="6" spans="1:19" x14ac:dyDescent="0.3">
      <c r="A6" s="12">
        <v>5004</v>
      </c>
      <c r="B6" s="12">
        <v>298</v>
      </c>
      <c r="C6" s="12">
        <v>10744</v>
      </c>
      <c r="D6" s="12">
        <v>5</v>
      </c>
      <c r="E6" s="12" t="s">
        <v>244</v>
      </c>
      <c r="F6" s="13">
        <v>45320</v>
      </c>
      <c r="G6" s="26" t="s">
        <v>3780</v>
      </c>
      <c r="H6" s="12">
        <v>23</v>
      </c>
      <c r="I6" s="28">
        <f>VLOOKUP(B:B,DIM_PRODUCTS!A:F,5,FALSE)</f>
        <v>19</v>
      </c>
      <c r="J6" s="28">
        <f>FACT_ORDERS[[#This Row],[ProductPrice]]*FACT_ORDERS[[#This Row],[Quantity]]</f>
        <v>437</v>
      </c>
      <c r="K6" s="12" t="str">
        <f>VLOOKUP(C:C,DIM_CUSTOMERS!A:G,7,FALSE)</f>
        <v>France</v>
      </c>
      <c r="L6" s="30" cm="1">
        <f t="array" ref="L6">_xlfn.IFS(
    AND(FACT_ORDERS[[#This Row],[DeliveryMehtod]]="shippment",FACT_ORDERS[[#This Row],[TotalAmount]]&gt;=200), 0,
    AND(FACT_ORDERS[[#This Row],[DeliveryMehtod]]="pickup"), 15,
    AND(FACT_ORDERS[[#This Row],[DeliveryMehtod]]="shippment",FACT_ORDERS[[#This Row],[TotalAmount]]&lt;200), 35
)</f>
        <v>0</v>
      </c>
      <c r="M6" s="12" t="str" cm="1">
        <f t="array" ref="M6">_xlfn.IFS(
    SUMIFS(FACT_ORDERS[TotalAmount], FACT_ORDERS[WD_CUSTOMERS],FACT_ORDERS[[#This Row],[WD_CUSTOMERS]])&gt;=15000, "VIP",
    SUMIFS(FACT_ORDERS[TotalAmount], FACT_ORDERS[WD_CUSTOMERS],FACT_ORDERS[[#This Row],[WD_CUSTOMERS]])&gt;=8000, "Premium",
    TRUE, "Regular"
)</f>
        <v>Premium</v>
      </c>
      <c r="N6" s="32" cm="1">
        <f t="array" ref="N6">_xlfn.IFS(
   FACT_ORDERS[[#This Row],[TypeOfClient]]="VIP", 0.2,
   FACT_ORDERS[[#This Row],[TypeOfClient]]="Premium", 0.1,
   TRUE, 0
)</f>
        <v>0.1</v>
      </c>
      <c r="O6" s="31" cm="1">
        <f t="array" ref="O6">_xlfn.IFS(
   FACT_ORDERS[[#This Row],[TotalAmount]]&gt;1500, 0.15,
   FACT_ORDERS[[#This Row],[TotalAmount]]&gt;1000, 0.1,
   FACT_ORDERS[[#This Row],[TotalAmount]]&gt;500, 0.05,
   TRUE, 0
)</f>
        <v>0</v>
      </c>
      <c r="P6" s="28">
        <f xml:space="preserve"> FACT_ORDERS[[#This Row],[TotalAmount]] * (1 - (FACT_ORDERS[[#This Row],[ClientDiscount]] + FACT_ORDERS[[#This Row],[OrderDiscount]]) )</f>
        <v>393.3</v>
      </c>
      <c r="Q6" s="28">
        <f>FACT_ORDERS[[#This Row],[TotalAmountWithDiscount]]+FACT_ORDERS[[#This Row],[DeliveryCost]]</f>
        <v>393.3</v>
      </c>
      <c r="R6" s="35">
        <v>45330</v>
      </c>
      <c r="S6" s="35" t="str">
        <f>IF(NETWORKDAYS(FACT_ORDERS[[#This Row],[Order-Date]], FACT_ORDERS[[#This Row],[ArrivalDate ]]) &gt; 10, "Late", "On Time")</f>
        <v>On Time</v>
      </c>
    </row>
    <row r="7" spans="1:19" x14ac:dyDescent="0.3">
      <c r="A7" s="12">
        <v>5005</v>
      </c>
      <c r="B7" s="12">
        <v>291</v>
      </c>
      <c r="C7" s="12">
        <v>10744</v>
      </c>
      <c r="D7" s="12">
        <v>6</v>
      </c>
      <c r="E7" s="12" t="s">
        <v>244</v>
      </c>
      <c r="F7" s="13">
        <v>44914</v>
      </c>
      <c r="G7" s="26" t="s">
        <v>10764</v>
      </c>
      <c r="H7" s="12">
        <v>8</v>
      </c>
      <c r="I7" s="28">
        <f>VLOOKUP(B:B,DIM_PRODUCTS!A:F,5,FALSE)</f>
        <v>6</v>
      </c>
      <c r="J7" s="28">
        <f>FACT_ORDERS[[#This Row],[ProductPrice]]*FACT_ORDERS[[#This Row],[Quantity]]</f>
        <v>48</v>
      </c>
      <c r="K7" s="12" t="str">
        <f>VLOOKUP(C:C,DIM_CUSTOMERS!A:G,7,FALSE)</f>
        <v>France</v>
      </c>
      <c r="L7" s="30" cm="1">
        <f t="array" ref="L7">_xlfn.IFS(
    AND(FACT_ORDERS[[#This Row],[DeliveryMehtod]]="shippment",FACT_ORDERS[[#This Row],[TotalAmount]]&gt;=200), 0,
    AND(FACT_ORDERS[[#This Row],[DeliveryMehtod]]="pickup"), 15,
    AND(FACT_ORDERS[[#This Row],[DeliveryMehtod]]="shippment",FACT_ORDERS[[#This Row],[TotalAmount]]&lt;200), 35
)</f>
        <v>35</v>
      </c>
      <c r="M7" s="12" t="str" cm="1">
        <f t="array" ref="M7">_xlfn.IFS(
    SUMIFS(FACT_ORDERS[TotalAmount], FACT_ORDERS[WD_CUSTOMERS],FACT_ORDERS[[#This Row],[WD_CUSTOMERS]])&gt;=15000, "VIP",
    SUMIFS(FACT_ORDERS[TotalAmount], FACT_ORDERS[WD_CUSTOMERS],FACT_ORDERS[[#This Row],[WD_CUSTOMERS]])&gt;=8000, "Premium",
    TRUE, "Regular"
)</f>
        <v>Premium</v>
      </c>
      <c r="N7" s="32" cm="1">
        <f t="array" ref="N7">_xlfn.IFS(
   FACT_ORDERS[[#This Row],[TypeOfClient]]="VIP", 0.2,
   FACT_ORDERS[[#This Row],[TypeOfClient]]="Premium", 0.1,
   TRUE, 0
)</f>
        <v>0.1</v>
      </c>
      <c r="O7" s="31" cm="1">
        <f t="array" ref="O7">_xlfn.IFS(
   FACT_ORDERS[[#This Row],[TotalAmount]]&gt;1500, 0.15,
   FACT_ORDERS[[#This Row],[TotalAmount]]&gt;1000, 0.1,
   FACT_ORDERS[[#This Row],[TotalAmount]]&gt;500, 0.05,
   TRUE, 0
)</f>
        <v>0</v>
      </c>
      <c r="P7" s="28">
        <f xml:space="preserve"> FACT_ORDERS[[#This Row],[TotalAmount]] * (1 - (FACT_ORDERS[[#This Row],[ClientDiscount]] + FACT_ORDERS[[#This Row],[OrderDiscount]]) )</f>
        <v>43.2</v>
      </c>
      <c r="Q7" s="28">
        <f>FACT_ORDERS[[#This Row],[TotalAmountWithDiscount]]+FACT_ORDERS[[#This Row],[DeliveryCost]]</f>
        <v>78.2</v>
      </c>
      <c r="R7" s="35">
        <v>44922</v>
      </c>
      <c r="S7" s="35" t="str">
        <f>IF(NETWORKDAYS(FACT_ORDERS[[#This Row],[Order-Date]], FACT_ORDERS[[#This Row],[ArrivalDate ]]) &gt; 10, "Late", "On Time")</f>
        <v>On Time</v>
      </c>
    </row>
    <row r="8" spans="1:19" x14ac:dyDescent="0.3">
      <c r="A8" s="12">
        <v>5006</v>
      </c>
      <c r="B8" s="12">
        <v>291</v>
      </c>
      <c r="C8" s="12">
        <v>10711</v>
      </c>
      <c r="D8" s="12">
        <v>7</v>
      </c>
      <c r="E8" s="12" t="s">
        <v>243</v>
      </c>
      <c r="F8" s="13">
        <v>45428</v>
      </c>
      <c r="G8" s="26" t="s">
        <v>10765</v>
      </c>
      <c r="H8" s="12">
        <v>7</v>
      </c>
      <c r="I8" s="28">
        <f>VLOOKUP(B:B,DIM_PRODUCTS!A:F,5,FALSE)</f>
        <v>6</v>
      </c>
      <c r="J8" s="28">
        <f>FACT_ORDERS[[#This Row],[ProductPrice]]*FACT_ORDERS[[#This Row],[Quantity]]</f>
        <v>42</v>
      </c>
      <c r="K8" s="12" t="str">
        <f>VLOOKUP(C:C,DIM_CUSTOMERS!A:G,7,FALSE)</f>
        <v>Spain</v>
      </c>
      <c r="L8" s="30" cm="1">
        <f t="array" ref="L8">_xlfn.IFS(
    AND(FACT_ORDERS[[#This Row],[DeliveryMehtod]]="shippment",FACT_ORDERS[[#This Row],[TotalAmount]]&gt;=200), 0,
    AND(FACT_ORDERS[[#This Row],[DeliveryMehtod]]="pickup"), 15,
    AND(FACT_ORDERS[[#This Row],[DeliveryMehtod]]="shippment",FACT_ORDERS[[#This Row],[TotalAmount]]&lt;200), 35
)</f>
        <v>15</v>
      </c>
      <c r="M8" s="12" t="str" cm="1">
        <f t="array" ref="M8">_xlfn.IFS(
    SUMIFS(FACT_ORDERS[TotalAmount], FACT_ORDERS[WD_CUSTOMERS],FACT_ORDERS[[#This Row],[WD_CUSTOMERS]])&gt;=15000, "VIP",
    SUMIFS(FACT_ORDERS[TotalAmount], FACT_ORDERS[WD_CUSTOMERS],FACT_ORDERS[[#This Row],[WD_CUSTOMERS]])&gt;=8000, "Premium",
    TRUE, "Regular"
)</f>
        <v>Regular</v>
      </c>
      <c r="N8" s="32" cm="1">
        <f t="array" ref="N8">_xlfn.IFS(
   FACT_ORDERS[[#This Row],[TypeOfClient]]="VIP", 0.2,
   FACT_ORDERS[[#This Row],[TypeOfClient]]="Premium", 0.1,
   TRUE, 0
)</f>
        <v>0</v>
      </c>
      <c r="O8" s="31" cm="1">
        <f t="array" ref="O8">_xlfn.IFS(
   FACT_ORDERS[[#This Row],[TotalAmount]]&gt;1500, 0.15,
   FACT_ORDERS[[#This Row],[TotalAmount]]&gt;1000, 0.1,
   FACT_ORDERS[[#This Row],[TotalAmount]]&gt;500, 0.05,
   TRUE, 0
)</f>
        <v>0</v>
      </c>
      <c r="P8" s="28">
        <f xml:space="preserve"> FACT_ORDERS[[#This Row],[TotalAmount]] * (1 - (FACT_ORDERS[[#This Row],[ClientDiscount]] + FACT_ORDERS[[#This Row],[OrderDiscount]]) )</f>
        <v>42</v>
      </c>
      <c r="Q8" s="28">
        <f>FACT_ORDERS[[#This Row],[TotalAmountWithDiscount]]+FACT_ORDERS[[#This Row],[DeliveryCost]]</f>
        <v>57</v>
      </c>
      <c r="R8" s="35">
        <v>45438</v>
      </c>
      <c r="S8" s="35" t="str">
        <f>IF(NETWORKDAYS(FACT_ORDERS[[#This Row],[Order-Date]], FACT_ORDERS[[#This Row],[ArrivalDate ]]) &gt; 10, "Late", "On Time")</f>
        <v>On Time</v>
      </c>
    </row>
    <row r="9" spans="1:19" ht="13.5" customHeight="1" x14ac:dyDescent="0.3">
      <c r="A9" s="12">
        <v>5007</v>
      </c>
      <c r="B9" s="12">
        <v>222</v>
      </c>
      <c r="C9" s="12">
        <v>10711</v>
      </c>
      <c r="D9" s="12">
        <v>8</v>
      </c>
      <c r="E9" s="12" t="s">
        <v>243</v>
      </c>
      <c r="F9" s="13">
        <v>45069</v>
      </c>
      <c r="G9" s="26" t="s">
        <v>10766</v>
      </c>
      <c r="H9" s="12">
        <v>37</v>
      </c>
      <c r="I9" s="28">
        <f>VLOOKUP(B:B,DIM_PRODUCTS!A:F,5,FALSE)</f>
        <v>24</v>
      </c>
      <c r="J9" s="28">
        <f>FACT_ORDERS[[#This Row],[ProductPrice]]*FACT_ORDERS[[#This Row],[Quantity]]</f>
        <v>888</v>
      </c>
      <c r="K9" s="12" t="str">
        <f>VLOOKUP(C:C,DIM_CUSTOMERS!A:G,7,FALSE)</f>
        <v>Spain</v>
      </c>
      <c r="L9" s="30" cm="1">
        <f t="array" ref="L9">_xlfn.IFS(
    AND(FACT_ORDERS[[#This Row],[DeliveryMehtod]]="shippment",FACT_ORDERS[[#This Row],[TotalAmount]]&gt;=200), 0,
    AND(FACT_ORDERS[[#This Row],[DeliveryMehtod]]="pickup"), 15,
    AND(FACT_ORDERS[[#This Row],[DeliveryMehtod]]="shippment",FACT_ORDERS[[#This Row],[TotalAmount]]&lt;200), 35
)</f>
        <v>15</v>
      </c>
      <c r="M9" s="12" t="str" cm="1">
        <f t="array" ref="M9">_xlfn.IFS(
    SUMIFS(FACT_ORDERS[TotalAmount], FACT_ORDERS[WD_CUSTOMERS],FACT_ORDERS[[#This Row],[WD_CUSTOMERS]])&gt;=15000, "VIP",
    SUMIFS(FACT_ORDERS[TotalAmount], FACT_ORDERS[WD_CUSTOMERS],FACT_ORDERS[[#This Row],[WD_CUSTOMERS]])&gt;=8000, "Premium",
    TRUE, "Regular"
)</f>
        <v>Regular</v>
      </c>
      <c r="N9" s="32" cm="1">
        <f t="array" ref="N9">_xlfn.IFS(
   FACT_ORDERS[[#This Row],[TypeOfClient]]="VIP", 0.2,
   FACT_ORDERS[[#This Row],[TypeOfClient]]="Premium", 0.1,
   TRUE, 0
)</f>
        <v>0</v>
      </c>
      <c r="O9" s="31" cm="1">
        <f t="array" ref="O9">_xlfn.IFS(
   FACT_ORDERS[[#This Row],[TotalAmount]]&gt;1500, 0.15,
   FACT_ORDERS[[#This Row],[TotalAmount]]&gt;1000, 0.1,
   FACT_ORDERS[[#This Row],[TotalAmount]]&gt;500, 0.05,
   TRUE, 0
)</f>
        <v>0.05</v>
      </c>
      <c r="P9" s="28">
        <f xml:space="preserve"> FACT_ORDERS[[#This Row],[TotalAmount]] * (1 - (FACT_ORDERS[[#This Row],[ClientDiscount]] + FACT_ORDERS[[#This Row],[OrderDiscount]]) )</f>
        <v>843.59999999999991</v>
      </c>
      <c r="Q9" s="28">
        <f>FACT_ORDERS[[#This Row],[TotalAmountWithDiscount]]+FACT_ORDERS[[#This Row],[DeliveryCost]]</f>
        <v>858.59999999999991</v>
      </c>
      <c r="R9" s="35">
        <v>45108</v>
      </c>
      <c r="S9" s="35" t="str">
        <f>IF(NETWORKDAYS(FACT_ORDERS[[#This Row],[Order-Date]], FACT_ORDERS[[#This Row],[ArrivalDate ]]) &gt; 10, "Late", "On Time")</f>
        <v>Late</v>
      </c>
    </row>
    <row r="10" spans="1:19" x14ac:dyDescent="0.3">
      <c r="A10" s="12">
        <v>5008</v>
      </c>
      <c r="B10" s="12">
        <v>257</v>
      </c>
      <c r="C10" s="12">
        <v>10170</v>
      </c>
      <c r="D10" s="12">
        <v>9</v>
      </c>
      <c r="E10" s="12" t="s">
        <v>243</v>
      </c>
      <c r="F10" s="13">
        <v>45517</v>
      </c>
      <c r="G10" s="26" t="s">
        <v>10767</v>
      </c>
      <c r="H10" s="12">
        <v>30</v>
      </c>
      <c r="I10" s="28">
        <f>VLOOKUP(B:B,DIM_PRODUCTS!A:F,5,FALSE)</f>
        <v>20</v>
      </c>
      <c r="J10" s="28">
        <f>FACT_ORDERS[[#This Row],[ProductPrice]]*FACT_ORDERS[[#This Row],[Quantity]]</f>
        <v>600</v>
      </c>
      <c r="K10" s="12" t="str">
        <f>VLOOKUP(C:C,DIM_CUSTOMERS!A:G,7,FALSE)</f>
        <v>USA</v>
      </c>
      <c r="L10" s="30" cm="1">
        <f t="array" ref="L10">_xlfn.IFS(
    AND(FACT_ORDERS[[#This Row],[DeliveryMehtod]]="shippment",FACT_ORDERS[[#This Row],[TotalAmount]]&gt;=200), 0,
    AND(FACT_ORDERS[[#This Row],[DeliveryMehtod]]="pickup"), 15,
    AND(FACT_ORDERS[[#This Row],[DeliveryMehtod]]="shippment",FACT_ORDERS[[#This Row],[TotalAmount]]&lt;200), 35
)</f>
        <v>15</v>
      </c>
      <c r="M10" s="12" t="str" cm="1">
        <f t="array" ref="M10">_xlfn.IFS(
    SUMIFS(FACT_ORDERS[TotalAmount], FACT_ORDERS[WD_CUSTOMERS],FACT_ORDERS[[#This Row],[WD_CUSTOMERS]])&gt;=15000, "VIP",
    SUMIFS(FACT_ORDERS[TotalAmount], FACT_ORDERS[WD_CUSTOMERS],FACT_ORDERS[[#This Row],[WD_CUSTOMERS]])&gt;=8000, "Premium",
    TRUE, "Regular"
)</f>
        <v>Regular</v>
      </c>
      <c r="N10" s="32" cm="1">
        <f t="array" ref="N10">_xlfn.IFS(
   FACT_ORDERS[[#This Row],[TypeOfClient]]="VIP", 0.2,
   FACT_ORDERS[[#This Row],[TypeOfClient]]="Premium", 0.1,
   TRUE, 0
)</f>
        <v>0</v>
      </c>
      <c r="O10" s="31" cm="1">
        <f t="array" ref="O10">_xlfn.IFS(
   FACT_ORDERS[[#This Row],[TotalAmount]]&gt;1500, 0.15,
   FACT_ORDERS[[#This Row],[TotalAmount]]&gt;1000, 0.1,
   FACT_ORDERS[[#This Row],[TotalAmount]]&gt;500, 0.05,
   TRUE, 0
)</f>
        <v>0.05</v>
      </c>
      <c r="P10" s="28">
        <f xml:space="preserve"> FACT_ORDERS[[#This Row],[TotalAmount]] * (1 - (FACT_ORDERS[[#This Row],[ClientDiscount]] + FACT_ORDERS[[#This Row],[OrderDiscount]]) )</f>
        <v>570</v>
      </c>
      <c r="Q10" s="28">
        <f>FACT_ORDERS[[#This Row],[TotalAmountWithDiscount]]+FACT_ORDERS[[#This Row],[DeliveryCost]]</f>
        <v>585</v>
      </c>
      <c r="R10" s="35">
        <v>45524</v>
      </c>
      <c r="S10" s="35" t="str">
        <f>IF(NETWORKDAYS(FACT_ORDERS[[#This Row],[Order-Date]], FACT_ORDERS[[#This Row],[ArrivalDate ]]) &gt; 10, "Late", "On Time")</f>
        <v>On Time</v>
      </c>
    </row>
    <row r="11" spans="1:19" x14ac:dyDescent="0.3">
      <c r="A11" s="12">
        <v>5009</v>
      </c>
      <c r="B11" s="12">
        <v>265</v>
      </c>
      <c r="C11" s="12">
        <v>10170</v>
      </c>
      <c r="D11" s="12">
        <v>10</v>
      </c>
      <c r="E11" s="12" t="s">
        <v>243</v>
      </c>
      <c r="F11" s="13">
        <v>45517</v>
      </c>
      <c r="G11" s="26" t="s">
        <v>10768</v>
      </c>
      <c r="H11" s="12">
        <v>14</v>
      </c>
      <c r="I11" s="28">
        <f>VLOOKUP(B:B,DIM_PRODUCTS!A:F,5,FALSE)</f>
        <v>13</v>
      </c>
      <c r="J11" s="28">
        <f>FACT_ORDERS[[#This Row],[ProductPrice]]*FACT_ORDERS[[#This Row],[Quantity]]</f>
        <v>182</v>
      </c>
      <c r="K11" s="12" t="str">
        <f>VLOOKUP(C:C,DIM_CUSTOMERS!A:G,7,FALSE)</f>
        <v>USA</v>
      </c>
      <c r="L11" s="30" cm="1">
        <f t="array" ref="L11">_xlfn.IFS(
    AND(FACT_ORDERS[[#This Row],[DeliveryMehtod]]="shippment",FACT_ORDERS[[#This Row],[TotalAmount]]&gt;=200), 0,
    AND(FACT_ORDERS[[#This Row],[DeliveryMehtod]]="pickup"), 15,
    AND(FACT_ORDERS[[#This Row],[DeliveryMehtod]]="shippment",FACT_ORDERS[[#This Row],[TotalAmount]]&lt;200), 35
)</f>
        <v>15</v>
      </c>
      <c r="M11" s="12" t="str" cm="1">
        <f t="array" ref="M11">_xlfn.IFS(
    SUMIFS(FACT_ORDERS[TotalAmount], FACT_ORDERS[WD_CUSTOMERS],FACT_ORDERS[[#This Row],[WD_CUSTOMERS]])&gt;=15000, "VIP",
    SUMIFS(FACT_ORDERS[TotalAmount], FACT_ORDERS[WD_CUSTOMERS],FACT_ORDERS[[#This Row],[WD_CUSTOMERS]])&gt;=8000, "Premium",
    TRUE, "Regular"
)</f>
        <v>Regular</v>
      </c>
      <c r="N11" s="32" cm="1">
        <f t="array" ref="N11">_xlfn.IFS(
   FACT_ORDERS[[#This Row],[TypeOfClient]]="VIP", 0.2,
   FACT_ORDERS[[#This Row],[TypeOfClient]]="Premium", 0.1,
   TRUE, 0
)</f>
        <v>0</v>
      </c>
      <c r="O11" s="31" cm="1">
        <f t="array" ref="O11">_xlfn.IFS(
   FACT_ORDERS[[#This Row],[TotalAmount]]&gt;1500, 0.15,
   FACT_ORDERS[[#This Row],[TotalAmount]]&gt;1000, 0.1,
   FACT_ORDERS[[#This Row],[TotalAmount]]&gt;500, 0.05,
   TRUE, 0
)</f>
        <v>0</v>
      </c>
      <c r="P11" s="28">
        <f xml:space="preserve"> FACT_ORDERS[[#This Row],[TotalAmount]] * (1 - (FACT_ORDERS[[#This Row],[ClientDiscount]] + FACT_ORDERS[[#This Row],[OrderDiscount]]) )</f>
        <v>182</v>
      </c>
      <c r="Q11" s="28">
        <f>FACT_ORDERS[[#This Row],[TotalAmountWithDiscount]]+FACT_ORDERS[[#This Row],[DeliveryCost]]</f>
        <v>197</v>
      </c>
      <c r="R11" s="35">
        <v>45525</v>
      </c>
      <c r="S11" s="35" t="str">
        <f>IF(NETWORKDAYS(FACT_ORDERS[[#This Row],[Order-Date]], FACT_ORDERS[[#This Row],[ArrivalDate ]]) &gt; 10, "Late", "On Time")</f>
        <v>On Time</v>
      </c>
    </row>
    <row r="12" spans="1:19" x14ac:dyDescent="0.3">
      <c r="A12" s="12">
        <v>5010</v>
      </c>
      <c r="B12" s="12">
        <v>295</v>
      </c>
      <c r="C12" s="12">
        <v>10036</v>
      </c>
      <c r="D12" s="12">
        <v>11</v>
      </c>
      <c r="E12" s="12" t="s">
        <v>243</v>
      </c>
      <c r="F12" s="13">
        <v>45495</v>
      </c>
      <c r="G12" s="26" t="s">
        <v>10769</v>
      </c>
      <c r="H12" s="12">
        <v>6</v>
      </c>
      <c r="I12" s="28">
        <f>VLOOKUP(B:B,DIM_PRODUCTS!A:F,5,FALSE)</f>
        <v>10</v>
      </c>
      <c r="J12" s="28">
        <f>FACT_ORDERS[[#This Row],[ProductPrice]]*FACT_ORDERS[[#This Row],[Quantity]]</f>
        <v>60</v>
      </c>
      <c r="K12" s="12" t="str">
        <f>VLOOKUP(C:C,DIM_CUSTOMERS!A:G,7,FALSE)</f>
        <v>Canada</v>
      </c>
      <c r="L12" s="30" cm="1">
        <f t="array" ref="L12">_xlfn.IFS(
    AND(FACT_ORDERS[[#This Row],[DeliveryMehtod]]="shippment",FACT_ORDERS[[#This Row],[TotalAmount]]&gt;=200), 0,
    AND(FACT_ORDERS[[#This Row],[DeliveryMehtod]]="pickup"), 15,
    AND(FACT_ORDERS[[#This Row],[DeliveryMehtod]]="shippment",FACT_ORDERS[[#This Row],[TotalAmount]]&lt;200), 35
)</f>
        <v>15</v>
      </c>
      <c r="M12" s="12" t="str" cm="1">
        <f t="array" ref="M12">_xlfn.IFS(
    SUMIFS(FACT_ORDERS[TotalAmount], FACT_ORDERS[WD_CUSTOMERS],FACT_ORDERS[[#This Row],[WD_CUSTOMERS]])&gt;=15000, "VIP",
    SUMIFS(FACT_ORDERS[TotalAmount], FACT_ORDERS[WD_CUSTOMERS],FACT_ORDERS[[#This Row],[WD_CUSTOMERS]])&gt;=8000, "Premium",
    TRUE, "Regular"
)</f>
        <v>Regular</v>
      </c>
      <c r="N12" s="32" cm="1">
        <f t="array" ref="N12">_xlfn.IFS(
   FACT_ORDERS[[#This Row],[TypeOfClient]]="VIP", 0.2,
   FACT_ORDERS[[#This Row],[TypeOfClient]]="Premium", 0.1,
   TRUE, 0
)</f>
        <v>0</v>
      </c>
      <c r="O12" s="31" cm="1">
        <f t="array" ref="O12">_xlfn.IFS(
   FACT_ORDERS[[#This Row],[TotalAmount]]&gt;1500, 0.15,
   FACT_ORDERS[[#This Row],[TotalAmount]]&gt;1000, 0.1,
   FACT_ORDERS[[#This Row],[TotalAmount]]&gt;500, 0.05,
   TRUE, 0
)</f>
        <v>0</v>
      </c>
      <c r="P12" s="28">
        <f xml:space="preserve"> FACT_ORDERS[[#This Row],[TotalAmount]] * (1 - (FACT_ORDERS[[#This Row],[ClientDiscount]] + FACT_ORDERS[[#This Row],[OrderDiscount]]) )</f>
        <v>60</v>
      </c>
      <c r="Q12" s="28">
        <f>FACT_ORDERS[[#This Row],[TotalAmountWithDiscount]]+FACT_ORDERS[[#This Row],[DeliveryCost]]</f>
        <v>75</v>
      </c>
      <c r="R12" s="35">
        <v>45506</v>
      </c>
      <c r="S12" s="35" t="str">
        <f>IF(NETWORKDAYS(FACT_ORDERS[[#This Row],[Order-Date]], FACT_ORDERS[[#This Row],[ArrivalDate ]]) &gt; 10, "Late", "On Time")</f>
        <v>On Time</v>
      </c>
    </row>
    <row r="13" spans="1:19" x14ac:dyDescent="0.3">
      <c r="A13" s="12">
        <v>5011</v>
      </c>
      <c r="B13" s="12">
        <v>285</v>
      </c>
      <c r="C13" s="12">
        <v>10036</v>
      </c>
      <c r="D13" s="12">
        <v>12</v>
      </c>
      <c r="E13" s="12" t="s">
        <v>243</v>
      </c>
      <c r="F13" s="13">
        <v>44794</v>
      </c>
      <c r="G13" s="26" t="s">
        <v>10770</v>
      </c>
      <c r="H13" s="12">
        <v>9</v>
      </c>
      <c r="I13" s="28">
        <f>VLOOKUP(B:B,DIM_PRODUCTS!A:F,5,FALSE)</f>
        <v>26</v>
      </c>
      <c r="J13" s="28">
        <f>FACT_ORDERS[[#This Row],[ProductPrice]]*FACT_ORDERS[[#This Row],[Quantity]]</f>
        <v>234</v>
      </c>
      <c r="K13" s="12" t="str">
        <f>VLOOKUP(C:C,DIM_CUSTOMERS!A:G,7,FALSE)</f>
        <v>Canada</v>
      </c>
      <c r="L13" s="30" cm="1">
        <f t="array" ref="L13">_xlfn.IFS(
    AND(FACT_ORDERS[[#This Row],[DeliveryMehtod]]="shippment",FACT_ORDERS[[#This Row],[TotalAmount]]&gt;=200), 0,
    AND(FACT_ORDERS[[#This Row],[DeliveryMehtod]]="pickup"), 15,
    AND(FACT_ORDERS[[#This Row],[DeliveryMehtod]]="shippment",FACT_ORDERS[[#This Row],[TotalAmount]]&lt;200), 35
)</f>
        <v>15</v>
      </c>
      <c r="M13" s="12" t="str" cm="1">
        <f t="array" ref="M13">_xlfn.IFS(
    SUMIFS(FACT_ORDERS[TotalAmount], FACT_ORDERS[WD_CUSTOMERS],FACT_ORDERS[[#This Row],[WD_CUSTOMERS]])&gt;=15000, "VIP",
    SUMIFS(FACT_ORDERS[TotalAmount], FACT_ORDERS[WD_CUSTOMERS],FACT_ORDERS[[#This Row],[WD_CUSTOMERS]])&gt;=8000, "Premium",
    TRUE, "Regular"
)</f>
        <v>Regular</v>
      </c>
      <c r="N13" s="32" cm="1">
        <f t="array" ref="N13">_xlfn.IFS(
   FACT_ORDERS[[#This Row],[TypeOfClient]]="VIP", 0.2,
   FACT_ORDERS[[#This Row],[TypeOfClient]]="Premium", 0.1,
   TRUE, 0
)</f>
        <v>0</v>
      </c>
      <c r="O13" s="31" cm="1">
        <f t="array" ref="O13">_xlfn.IFS(
   FACT_ORDERS[[#This Row],[TotalAmount]]&gt;1500, 0.15,
   FACT_ORDERS[[#This Row],[TotalAmount]]&gt;1000, 0.1,
   FACT_ORDERS[[#This Row],[TotalAmount]]&gt;500, 0.05,
   TRUE, 0
)</f>
        <v>0</v>
      </c>
      <c r="P13" s="28">
        <f xml:space="preserve"> FACT_ORDERS[[#This Row],[TotalAmount]] * (1 - (FACT_ORDERS[[#This Row],[ClientDiscount]] + FACT_ORDERS[[#This Row],[OrderDiscount]]) )</f>
        <v>234</v>
      </c>
      <c r="Q13" s="28">
        <f>FACT_ORDERS[[#This Row],[TotalAmountWithDiscount]]+FACT_ORDERS[[#This Row],[DeliveryCost]]</f>
        <v>249</v>
      </c>
      <c r="R13" s="35">
        <v>44804</v>
      </c>
      <c r="S13" s="35" t="str">
        <f>IF(NETWORKDAYS(FACT_ORDERS[[#This Row],[Order-Date]], FACT_ORDERS[[#This Row],[ArrivalDate ]]) &gt; 10, "Late", "On Time")</f>
        <v>On Time</v>
      </c>
    </row>
    <row r="14" spans="1:19" x14ac:dyDescent="0.3">
      <c r="A14" s="12">
        <v>5012</v>
      </c>
      <c r="B14" s="12">
        <v>284</v>
      </c>
      <c r="C14" s="12">
        <v>10850</v>
      </c>
      <c r="D14" s="12">
        <v>13</v>
      </c>
      <c r="E14" s="12" t="s">
        <v>244</v>
      </c>
      <c r="F14" s="13">
        <v>45399</v>
      </c>
      <c r="G14" s="26" t="s">
        <v>10771</v>
      </c>
      <c r="H14" s="12">
        <v>39</v>
      </c>
      <c r="I14" s="28">
        <f>VLOOKUP(B:B,DIM_PRODUCTS!A:F,5,FALSE)</f>
        <v>32</v>
      </c>
      <c r="J14" s="28">
        <f>FACT_ORDERS[[#This Row],[ProductPrice]]*FACT_ORDERS[[#This Row],[Quantity]]</f>
        <v>1248</v>
      </c>
      <c r="K14" s="12" t="str">
        <f>VLOOKUP(C:C,DIM_CUSTOMERS!A:G,7,FALSE)</f>
        <v>Italy</v>
      </c>
      <c r="L14" s="30" cm="1">
        <f t="array" ref="L14">_xlfn.IFS(
    AND(FACT_ORDERS[[#This Row],[DeliveryMehtod]]="shippment",FACT_ORDERS[[#This Row],[TotalAmount]]&gt;=200), 0,
    AND(FACT_ORDERS[[#This Row],[DeliveryMehtod]]="pickup"), 15,
    AND(FACT_ORDERS[[#This Row],[DeliveryMehtod]]="shippment",FACT_ORDERS[[#This Row],[TotalAmount]]&lt;200), 35
)</f>
        <v>0</v>
      </c>
      <c r="M14" s="12" t="str" cm="1">
        <f t="array" ref="M14">_xlfn.IFS(
    SUMIFS(FACT_ORDERS[TotalAmount], FACT_ORDERS[WD_CUSTOMERS],FACT_ORDERS[[#This Row],[WD_CUSTOMERS]])&gt;=15000, "VIP",
    SUMIFS(FACT_ORDERS[TotalAmount], FACT_ORDERS[WD_CUSTOMERS],FACT_ORDERS[[#This Row],[WD_CUSTOMERS]])&gt;=8000, "Premium",
    TRUE, "Regular"
)</f>
        <v>Regular</v>
      </c>
      <c r="N14" s="32" cm="1">
        <f t="array" ref="N14">_xlfn.IFS(
   FACT_ORDERS[[#This Row],[TypeOfClient]]="VIP", 0.2,
   FACT_ORDERS[[#This Row],[TypeOfClient]]="Premium", 0.1,
   TRUE, 0
)</f>
        <v>0</v>
      </c>
      <c r="O14" s="31" cm="1">
        <f t="array" ref="O14">_xlfn.IFS(
   FACT_ORDERS[[#This Row],[TotalAmount]]&gt;1500, 0.15,
   FACT_ORDERS[[#This Row],[TotalAmount]]&gt;1000, 0.1,
   FACT_ORDERS[[#This Row],[TotalAmount]]&gt;500, 0.05,
   TRUE, 0
)</f>
        <v>0.1</v>
      </c>
      <c r="P14" s="28">
        <f xml:space="preserve"> FACT_ORDERS[[#This Row],[TotalAmount]] * (1 - (FACT_ORDERS[[#This Row],[ClientDiscount]] + FACT_ORDERS[[#This Row],[OrderDiscount]]) )</f>
        <v>1123.2</v>
      </c>
      <c r="Q14" s="28">
        <f>FACT_ORDERS[[#This Row],[TotalAmountWithDiscount]]+FACT_ORDERS[[#This Row],[DeliveryCost]]</f>
        <v>1123.2</v>
      </c>
      <c r="R14" s="35">
        <v>45407</v>
      </c>
      <c r="S14" s="35" t="str">
        <f>IF(NETWORKDAYS(FACT_ORDERS[[#This Row],[Order-Date]], FACT_ORDERS[[#This Row],[ArrivalDate ]]) &gt; 10, "Late", "On Time")</f>
        <v>On Time</v>
      </c>
    </row>
    <row r="15" spans="1:19" x14ac:dyDescent="0.3">
      <c r="A15" s="12">
        <v>5013</v>
      </c>
      <c r="B15" s="12">
        <v>216</v>
      </c>
      <c r="C15" s="12">
        <v>10850</v>
      </c>
      <c r="D15" s="12">
        <v>14</v>
      </c>
      <c r="E15" s="12" t="s">
        <v>243</v>
      </c>
      <c r="F15" s="13">
        <v>45399</v>
      </c>
      <c r="G15" s="26" t="s">
        <v>10772</v>
      </c>
      <c r="H15" s="12">
        <v>38</v>
      </c>
      <c r="I15" s="28">
        <f>VLOOKUP(B:B,DIM_PRODUCTS!A:F,5,FALSE)</f>
        <v>23</v>
      </c>
      <c r="J15" s="28">
        <f>FACT_ORDERS[[#This Row],[ProductPrice]]*FACT_ORDERS[[#This Row],[Quantity]]</f>
        <v>874</v>
      </c>
      <c r="K15" s="12" t="str">
        <f>VLOOKUP(C:C,DIM_CUSTOMERS!A:G,7,FALSE)</f>
        <v>Italy</v>
      </c>
      <c r="L15" s="30" cm="1">
        <f t="array" ref="L15">_xlfn.IFS(
    AND(FACT_ORDERS[[#This Row],[DeliveryMehtod]]="shippment",FACT_ORDERS[[#This Row],[TotalAmount]]&gt;=200), 0,
    AND(FACT_ORDERS[[#This Row],[DeliveryMehtod]]="pickup"), 15,
    AND(FACT_ORDERS[[#This Row],[DeliveryMehtod]]="shippment",FACT_ORDERS[[#This Row],[TotalAmount]]&lt;200), 35
)</f>
        <v>15</v>
      </c>
      <c r="M15" s="12" t="str" cm="1">
        <f t="array" ref="M15">_xlfn.IFS(
    SUMIFS(FACT_ORDERS[TotalAmount], FACT_ORDERS[WD_CUSTOMERS],FACT_ORDERS[[#This Row],[WD_CUSTOMERS]])&gt;=15000, "VIP",
    SUMIFS(FACT_ORDERS[TotalAmount], FACT_ORDERS[WD_CUSTOMERS],FACT_ORDERS[[#This Row],[WD_CUSTOMERS]])&gt;=8000, "Premium",
    TRUE, "Regular"
)</f>
        <v>Regular</v>
      </c>
      <c r="N15" s="32" cm="1">
        <f t="array" ref="N15">_xlfn.IFS(
   FACT_ORDERS[[#This Row],[TypeOfClient]]="VIP", 0.2,
   FACT_ORDERS[[#This Row],[TypeOfClient]]="Premium", 0.1,
   TRUE, 0
)</f>
        <v>0</v>
      </c>
      <c r="O15" s="31" cm="1">
        <f t="array" ref="O15">_xlfn.IFS(
   FACT_ORDERS[[#This Row],[TotalAmount]]&gt;1500, 0.15,
   FACT_ORDERS[[#This Row],[TotalAmount]]&gt;1000, 0.1,
   FACT_ORDERS[[#This Row],[TotalAmount]]&gt;500, 0.05,
   TRUE, 0
)</f>
        <v>0.05</v>
      </c>
      <c r="P15" s="28">
        <f xml:space="preserve"> FACT_ORDERS[[#This Row],[TotalAmount]] * (1 - (FACT_ORDERS[[#This Row],[ClientDiscount]] + FACT_ORDERS[[#This Row],[OrderDiscount]]) )</f>
        <v>830.3</v>
      </c>
      <c r="Q15" s="28">
        <f>FACT_ORDERS[[#This Row],[TotalAmountWithDiscount]]+FACT_ORDERS[[#This Row],[DeliveryCost]]</f>
        <v>845.3</v>
      </c>
      <c r="R15" s="35">
        <v>45439</v>
      </c>
      <c r="S15" s="35" t="str">
        <f>IF(NETWORKDAYS(FACT_ORDERS[[#This Row],[Order-Date]], FACT_ORDERS[[#This Row],[ArrivalDate ]]) &gt; 10, "Late", "On Time")</f>
        <v>Late</v>
      </c>
    </row>
    <row r="16" spans="1:19" x14ac:dyDescent="0.3">
      <c r="A16" s="12">
        <v>5014</v>
      </c>
      <c r="B16" s="12">
        <v>257</v>
      </c>
      <c r="C16" s="12">
        <v>10066</v>
      </c>
      <c r="D16" s="12">
        <v>15</v>
      </c>
      <c r="E16" s="12" t="s">
        <v>243</v>
      </c>
      <c r="F16" s="13">
        <v>45070</v>
      </c>
      <c r="G16" s="26" t="s">
        <v>10773</v>
      </c>
      <c r="H16" s="12">
        <v>39</v>
      </c>
      <c r="I16" s="28">
        <f>VLOOKUP(B:B,DIM_PRODUCTS!A:F,5,FALSE)</f>
        <v>20</v>
      </c>
      <c r="J16" s="28">
        <f>FACT_ORDERS[[#This Row],[ProductPrice]]*FACT_ORDERS[[#This Row],[Quantity]]</f>
        <v>780</v>
      </c>
      <c r="K16" s="12" t="str">
        <f>VLOOKUP(C:C,DIM_CUSTOMERS!A:G,7,FALSE)</f>
        <v>USA</v>
      </c>
      <c r="L16" s="30" cm="1">
        <f t="array" ref="L16">_xlfn.IFS(
    AND(FACT_ORDERS[[#This Row],[DeliveryMehtod]]="shippment",FACT_ORDERS[[#This Row],[TotalAmount]]&gt;=200), 0,
    AND(FACT_ORDERS[[#This Row],[DeliveryMehtod]]="pickup"), 15,
    AND(FACT_ORDERS[[#This Row],[DeliveryMehtod]]="shippment",FACT_ORDERS[[#This Row],[TotalAmount]]&lt;200), 35
)</f>
        <v>15</v>
      </c>
      <c r="M16" s="12" t="str" cm="1">
        <f t="array" ref="M16">_xlfn.IFS(
    SUMIFS(FACT_ORDERS[TotalAmount], FACT_ORDERS[WD_CUSTOMERS],FACT_ORDERS[[#This Row],[WD_CUSTOMERS]])&gt;=15000, "VIP",
    SUMIFS(FACT_ORDERS[TotalAmount], FACT_ORDERS[WD_CUSTOMERS],FACT_ORDERS[[#This Row],[WD_CUSTOMERS]])&gt;=8000, "Premium",
    TRUE, "Regular"
)</f>
        <v>Regular</v>
      </c>
      <c r="N16" s="32" cm="1">
        <f t="array" ref="N16">_xlfn.IFS(
   FACT_ORDERS[[#This Row],[TypeOfClient]]="VIP", 0.2,
   FACT_ORDERS[[#This Row],[TypeOfClient]]="Premium", 0.1,
   TRUE, 0
)</f>
        <v>0</v>
      </c>
      <c r="O16" s="31" cm="1">
        <f t="array" ref="O16">_xlfn.IFS(
   FACT_ORDERS[[#This Row],[TotalAmount]]&gt;1500, 0.15,
   FACT_ORDERS[[#This Row],[TotalAmount]]&gt;1000, 0.1,
   FACT_ORDERS[[#This Row],[TotalAmount]]&gt;500, 0.05,
   TRUE, 0
)</f>
        <v>0.05</v>
      </c>
      <c r="P16" s="28">
        <f xml:space="preserve"> FACT_ORDERS[[#This Row],[TotalAmount]] * (1 - (FACT_ORDERS[[#This Row],[ClientDiscount]] + FACT_ORDERS[[#This Row],[OrderDiscount]]) )</f>
        <v>741</v>
      </c>
      <c r="Q16" s="28">
        <f>FACT_ORDERS[[#This Row],[TotalAmountWithDiscount]]+FACT_ORDERS[[#This Row],[DeliveryCost]]</f>
        <v>756</v>
      </c>
      <c r="R16" s="35">
        <v>45077</v>
      </c>
      <c r="S16" s="35" t="str">
        <f>IF(NETWORKDAYS(FACT_ORDERS[[#This Row],[Order-Date]], FACT_ORDERS[[#This Row],[ArrivalDate ]]) &gt; 10, "Late", "On Time")</f>
        <v>On Time</v>
      </c>
    </row>
    <row r="17" spans="1:19" x14ac:dyDescent="0.3">
      <c r="A17" s="12">
        <v>5015</v>
      </c>
      <c r="B17" s="12">
        <v>209</v>
      </c>
      <c r="C17" s="12">
        <v>10066</v>
      </c>
      <c r="D17" s="12">
        <v>16</v>
      </c>
      <c r="E17" s="12" t="s">
        <v>244</v>
      </c>
      <c r="F17" s="13">
        <v>45070</v>
      </c>
      <c r="G17" s="26" t="s">
        <v>10774</v>
      </c>
      <c r="H17" s="12">
        <v>15</v>
      </c>
      <c r="I17" s="28">
        <f>VLOOKUP(B:B,DIM_PRODUCTS!A:F,5,FALSE)</f>
        <v>8</v>
      </c>
      <c r="J17" s="28">
        <f>FACT_ORDERS[[#This Row],[ProductPrice]]*FACT_ORDERS[[#This Row],[Quantity]]</f>
        <v>120</v>
      </c>
      <c r="K17" s="12" t="str">
        <f>VLOOKUP(C:C,DIM_CUSTOMERS!A:G,7,FALSE)</f>
        <v>USA</v>
      </c>
      <c r="L17" s="30" cm="1">
        <f t="array" ref="L17">_xlfn.IFS(
    AND(FACT_ORDERS[[#This Row],[DeliveryMehtod]]="shippment",FACT_ORDERS[[#This Row],[TotalAmount]]&gt;=200), 0,
    AND(FACT_ORDERS[[#This Row],[DeliveryMehtod]]="pickup"), 15,
    AND(FACT_ORDERS[[#This Row],[DeliveryMehtod]]="shippment",FACT_ORDERS[[#This Row],[TotalAmount]]&lt;200), 35
)</f>
        <v>35</v>
      </c>
      <c r="M17" s="12" t="str" cm="1">
        <f t="array" ref="M17">_xlfn.IFS(
    SUMIFS(FACT_ORDERS[TotalAmount], FACT_ORDERS[WD_CUSTOMERS],FACT_ORDERS[[#This Row],[WD_CUSTOMERS]])&gt;=15000, "VIP",
    SUMIFS(FACT_ORDERS[TotalAmount], FACT_ORDERS[WD_CUSTOMERS],FACT_ORDERS[[#This Row],[WD_CUSTOMERS]])&gt;=8000, "Premium",
    TRUE, "Regular"
)</f>
        <v>Regular</v>
      </c>
      <c r="N17" s="32" cm="1">
        <f t="array" ref="N17">_xlfn.IFS(
   FACT_ORDERS[[#This Row],[TypeOfClient]]="VIP", 0.2,
   FACT_ORDERS[[#This Row],[TypeOfClient]]="Premium", 0.1,
   TRUE, 0
)</f>
        <v>0</v>
      </c>
      <c r="O17" s="31" cm="1">
        <f t="array" ref="O17">_xlfn.IFS(
   FACT_ORDERS[[#This Row],[TotalAmount]]&gt;1500, 0.15,
   FACT_ORDERS[[#This Row],[TotalAmount]]&gt;1000, 0.1,
   FACT_ORDERS[[#This Row],[TotalAmount]]&gt;500, 0.05,
   TRUE, 0
)</f>
        <v>0</v>
      </c>
      <c r="P17" s="28">
        <f xml:space="preserve"> FACT_ORDERS[[#This Row],[TotalAmount]] * (1 - (FACT_ORDERS[[#This Row],[ClientDiscount]] + FACT_ORDERS[[#This Row],[OrderDiscount]]) )</f>
        <v>120</v>
      </c>
      <c r="Q17" s="28">
        <f>FACT_ORDERS[[#This Row],[TotalAmountWithDiscount]]+FACT_ORDERS[[#This Row],[DeliveryCost]]</f>
        <v>155</v>
      </c>
      <c r="R17" s="35">
        <v>45111</v>
      </c>
      <c r="S17" s="35" t="str">
        <f>IF(NETWORKDAYS(FACT_ORDERS[[#This Row],[Order-Date]], FACT_ORDERS[[#This Row],[ArrivalDate ]]) &gt; 10, "Late", "On Time")</f>
        <v>Late</v>
      </c>
    </row>
    <row r="18" spans="1:19" x14ac:dyDescent="0.3">
      <c r="A18" s="12">
        <v>5016</v>
      </c>
      <c r="B18" s="12">
        <v>263</v>
      </c>
      <c r="C18" s="12">
        <v>10531</v>
      </c>
      <c r="D18" s="12">
        <v>17</v>
      </c>
      <c r="E18" s="12" t="s">
        <v>244</v>
      </c>
      <c r="F18" s="13">
        <v>45277</v>
      </c>
      <c r="G18" s="26" t="s">
        <v>10775</v>
      </c>
      <c r="H18" s="12">
        <v>48</v>
      </c>
      <c r="I18" s="28">
        <f>VLOOKUP(B:B,DIM_PRODUCTS!A:F,5,FALSE)</f>
        <v>27</v>
      </c>
      <c r="J18" s="28">
        <f>FACT_ORDERS[[#This Row],[ProductPrice]]*FACT_ORDERS[[#This Row],[Quantity]]</f>
        <v>1296</v>
      </c>
      <c r="K18" s="12" t="str">
        <f>VLOOKUP(C:C,DIM_CUSTOMERS!A:G,7,FALSE)</f>
        <v>India</v>
      </c>
      <c r="L18" s="30" cm="1">
        <f t="array" ref="L18">_xlfn.IFS(
    AND(FACT_ORDERS[[#This Row],[DeliveryMehtod]]="shippment",FACT_ORDERS[[#This Row],[TotalAmount]]&gt;=200), 0,
    AND(FACT_ORDERS[[#This Row],[DeliveryMehtod]]="pickup"), 15,
    AND(FACT_ORDERS[[#This Row],[DeliveryMehtod]]="shippment",FACT_ORDERS[[#This Row],[TotalAmount]]&lt;200), 35
)</f>
        <v>0</v>
      </c>
      <c r="M18" s="12" t="str" cm="1">
        <f t="array" ref="M18">_xlfn.IFS(
    SUMIFS(FACT_ORDERS[TotalAmount], FACT_ORDERS[WD_CUSTOMERS],FACT_ORDERS[[#This Row],[WD_CUSTOMERS]])&gt;=15000, "VIP",
    SUMIFS(FACT_ORDERS[TotalAmount], FACT_ORDERS[WD_CUSTOMERS],FACT_ORDERS[[#This Row],[WD_CUSTOMERS]])&gt;=8000, "Premium",
    TRUE, "Regular"
)</f>
        <v>Premium</v>
      </c>
      <c r="N18" s="32" cm="1">
        <f t="array" ref="N18">_xlfn.IFS(
   FACT_ORDERS[[#This Row],[TypeOfClient]]="VIP", 0.2,
   FACT_ORDERS[[#This Row],[TypeOfClient]]="Premium", 0.1,
   TRUE, 0
)</f>
        <v>0.1</v>
      </c>
      <c r="O18" s="31" cm="1">
        <f t="array" ref="O18">_xlfn.IFS(
   FACT_ORDERS[[#This Row],[TotalAmount]]&gt;1500, 0.15,
   FACT_ORDERS[[#This Row],[TotalAmount]]&gt;1000, 0.1,
   FACT_ORDERS[[#This Row],[TotalAmount]]&gt;500, 0.05,
   TRUE, 0
)</f>
        <v>0.1</v>
      </c>
      <c r="P18" s="28">
        <f xml:space="preserve"> FACT_ORDERS[[#This Row],[TotalAmount]] * (1 - (FACT_ORDERS[[#This Row],[ClientDiscount]] + FACT_ORDERS[[#This Row],[OrderDiscount]]) )</f>
        <v>1036.8</v>
      </c>
      <c r="Q18" s="28">
        <f>FACT_ORDERS[[#This Row],[TotalAmountWithDiscount]]+FACT_ORDERS[[#This Row],[DeliveryCost]]</f>
        <v>1036.8</v>
      </c>
      <c r="R18" s="35">
        <v>45285</v>
      </c>
      <c r="S18" s="35" t="str">
        <f>IF(NETWORKDAYS(FACT_ORDERS[[#This Row],[Order-Date]], FACT_ORDERS[[#This Row],[ArrivalDate ]]) &gt; 10, "Late", "On Time")</f>
        <v>On Time</v>
      </c>
    </row>
    <row r="19" spans="1:19" x14ac:dyDescent="0.3">
      <c r="A19" s="12">
        <v>5017</v>
      </c>
      <c r="B19" s="12">
        <v>214</v>
      </c>
      <c r="C19" s="12">
        <v>10531</v>
      </c>
      <c r="D19" s="12">
        <v>18</v>
      </c>
      <c r="E19" s="12" t="s">
        <v>243</v>
      </c>
      <c r="F19" s="13">
        <v>45069</v>
      </c>
      <c r="G19" s="26" t="s">
        <v>10776</v>
      </c>
      <c r="H19" s="12">
        <v>43</v>
      </c>
      <c r="I19" s="28">
        <f>VLOOKUP(B:B,DIM_PRODUCTS!A:F,5,FALSE)</f>
        <v>46</v>
      </c>
      <c r="J19" s="28">
        <f>FACT_ORDERS[[#This Row],[ProductPrice]]*FACT_ORDERS[[#This Row],[Quantity]]</f>
        <v>1978</v>
      </c>
      <c r="K19" s="12" t="str">
        <f>VLOOKUP(C:C,DIM_CUSTOMERS!A:G,7,FALSE)</f>
        <v>India</v>
      </c>
      <c r="L19" s="30" cm="1">
        <f t="array" ref="L19">_xlfn.IFS(
    AND(FACT_ORDERS[[#This Row],[DeliveryMehtod]]="shippment",FACT_ORDERS[[#This Row],[TotalAmount]]&gt;=200), 0,
    AND(FACT_ORDERS[[#This Row],[DeliveryMehtod]]="pickup"), 15,
    AND(FACT_ORDERS[[#This Row],[DeliveryMehtod]]="shippment",FACT_ORDERS[[#This Row],[TotalAmount]]&lt;200), 35
)</f>
        <v>15</v>
      </c>
      <c r="M19" s="12" t="str" cm="1">
        <f t="array" ref="M19">_xlfn.IFS(
    SUMIFS(FACT_ORDERS[TotalAmount], FACT_ORDERS[WD_CUSTOMERS],FACT_ORDERS[[#This Row],[WD_CUSTOMERS]])&gt;=15000, "VIP",
    SUMIFS(FACT_ORDERS[TotalAmount], FACT_ORDERS[WD_CUSTOMERS],FACT_ORDERS[[#This Row],[WD_CUSTOMERS]])&gt;=8000, "Premium",
    TRUE, "Regular"
)</f>
        <v>Premium</v>
      </c>
      <c r="N19" s="32" cm="1">
        <f t="array" ref="N19">_xlfn.IFS(
   FACT_ORDERS[[#This Row],[TypeOfClient]]="VIP", 0.2,
   FACT_ORDERS[[#This Row],[TypeOfClient]]="Premium", 0.1,
   TRUE, 0
)</f>
        <v>0.1</v>
      </c>
      <c r="O19" s="31" cm="1">
        <f t="array" ref="O19">_xlfn.IFS(
   FACT_ORDERS[[#This Row],[TotalAmount]]&gt;1500, 0.15,
   FACT_ORDERS[[#This Row],[TotalAmount]]&gt;1000, 0.1,
   FACT_ORDERS[[#This Row],[TotalAmount]]&gt;500, 0.05,
   TRUE, 0
)</f>
        <v>0.15</v>
      </c>
      <c r="P19" s="28">
        <f xml:space="preserve"> FACT_ORDERS[[#This Row],[TotalAmount]] * (1 - (FACT_ORDERS[[#This Row],[ClientDiscount]] + FACT_ORDERS[[#This Row],[OrderDiscount]]) )</f>
        <v>1483.5</v>
      </c>
      <c r="Q19" s="28">
        <f>FACT_ORDERS[[#This Row],[TotalAmountWithDiscount]]+FACT_ORDERS[[#This Row],[DeliveryCost]]</f>
        <v>1498.5</v>
      </c>
      <c r="R19" s="35">
        <v>45076</v>
      </c>
      <c r="S19" s="35" t="str">
        <f>IF(NETWORKDAYS(FACT_ORDERS[[#This Row],[Order-Date]], FACT_ORDERS[[#This Row],[ArrivalDate ]]) &gt; 10, "Late", "On Time")</f>
        <v>On Time</v>
      </c>
    </row>
    <row r="20" spans="1:19" x14ac:dyDescent="0.3">
      <c r="A20" s="12">
        <v>5018</v>
      </c>
      <c r="B20" s="12">
        <v>263</v>
      </c>
      <c r="C20" s="12">
        <v>10556</v>
      </c>
      <c r="D20" s="12">
        <v>19</v>
      </c>
      <c r="E20" s="12" t="s">
        <v>244</v>
      </c>
      <c r="F20" s="13">
        <v>45533</v>
      </c>
      <c r="G20" s="26" t="s">
        <v>10777</v>
      </c>
      <c r="H20" s="12">
        <v>39</v>
      </c>
      <c r="I20" s="28">
        <f>VLOOKUP(B:B,DIM_PRODUCTS!A:F,5,FALSE)</f>
        <v>27</v>
      </c>
      <c r="J20" s="28">
        <f>FACT_ORDERS[[#This Row],[ProductPrice]]*FACT_ORDERS[[#This Row],[Quantity]]</f>
        <v>1053</v>
      </c>
      <c r="K20" s="12" t="str">
        <f>VLOOKUP(C:C,DIM_CUSTOMERS!A:G,7,FALSE)</f>
        <v>China</v>
      </c>
      <c r="L20" s="30" cm="1">
        <f t="array" ref="L20">_xlfn.IFS(
    AND(FACT_ORDERS[[#This Row],[DeliveryMehtod]]="shippment",FACT_ORDERS[[#This Row],[TotalAmount]]&gt;=200), 0,
    AND(FACT_ORDERS[[#This Row],[DeliveryMehtod]]="pickup"), 15,
    AND(FACT_ORDERS[[#This Row],[DeliveryMehtod]]="shippment",FACT_ORDERS[[#This Row],[TotalAmount]]&lt;200), 35
)</f>
        <v>0</v>
      </c>
      <c r="M20" s="12" t="str" cm="1">
        <f t="array" ref="M20">_xlfn.IFS(
    SUMIFS(FACT_ORDERS[TotalAmount], FACT_ORDERS[WD_CUSTOMERS],FACT_ORDERS[[#This Row],[WD_CUSTOMERS]])&gt;=15000, "VIP",
    SUMIFS(FACT_ORDERS[TotalAmount], FACT_ORDERS[WD_CUSTOMERS],FACT_ORDERS[[#This Row],[WD_CUSTOMERS]])&gt;=8000, "Premium",
    TRUE, "Regular"
)</f>
        <v>Premium</v>
      </c>
      <c r="N20" s="32" cm="1">
        <f t="array" ref="N20">_xlfn.IFS(
   FACT_ORDERS[[#This Row],[TypeOfClient]]="VIP", 0.2,
   FACT_ORDERS[[#This Row],[TypeOfClient]]="Premium", 0.1,
   TRUE, 0
)</f>
        <v>0.1</v>
      </c>
      <c r="O20" s="31" cm="1">
        <f t="array" ref="O20">_xlfn.IFS(
   FACT_ORDERS[[#This Row],[TotalAmount]]&gt;1500, 0.15,
   FACT_ORDERS[[#This Row],[TotalAmount]]&gt;1000, 0.1,
   FACT_ORDERS[[#This Row],[TotalAmount]]&gt;500, 0.05,
   TRUE, 0
)</f>
        <v>0.1</v>
      </c>
      <c r="P20" s="28">
        <f xml:space="preserve"> FACT_ORDERS[[#This Row],[TotalAmount]] * (1 - (FACT_ORDERS[[#This Row],[ClientDiscount]] + FACT_ORDERS[[#This Row],[OrderDiscount]]) )</f>
        <v>842.40000000000009</v>
      </c>
      <c r="Q20" s="28">
        <f>FACT_ORDERS[[#This Row],[TotalAmountWithDiscount]]+FACT_ORDERS[[#This Row],[DeliveryCost]]</f>
        <v>842.40000000000009</v>
      </c>
      <c r="R20" s="35">
        <v>45544</v>
      </c>
      <c r="S20" s="35" t="str">
        <f>IF(NETWORKDAYS(FACT_ORDERS[[#This Row],[Order-Date]], FACT_ORDERS[[#This Row],[ArrivalDate ]]) &gt; 10, "Late", "On Time")</f>
        <v>On Time</v>
      </c>
    </row>
    <row r="21" spans="1:19" x14ac:dyDescent="0.3">
      <c r="A21" s="12">
        <v>5019</v>
      </c>
      <c r="B21" s="12">
        <v>292</v>
      </c>
      <c r="C21" s="12">
        <v>10556</v>
      </c>
      <c r="D21" s="12">
        <v>20</v>
      </c>
      <c r="E21" s="12" t="s">
        <v>244</v>
      </c>
      <c r="F21" s="13">
        <v>45533</v>
      </c>
      <c r="G21" s="26" t="s">
        <v>10778</v>
      </c>
      <c r="H21" s="12">
        <v>17</v>
      </c>
      <c r="I21" s="28">
        <f>VLOOKUP(B:B,DIM_PRODUCTS!A:F,5,FALSE)</f>
        <v>6</v>
      </c>
      <c r="J21" s="28">
        <f>FACT_ORDERS[[#This Row],[ProductPrice]]*FACT_ORDERS[[#This Row],[Quantity]]</f>
        <v>102</v>
      </c>
      <c r="K21" s="12" t="str">
        <f>VLOOKUP(C:C,DIM_CUSTOMERS!A:G,7,FALSE)</f>
        <v>China</v>
      </c>
      <c r="L21" s="30" cm="1">
        <f t="array" ref="L21">_xlfn.IFS(
    AND(FACT_ORDERS[[#This Row],[DeliveryMehtod]]="shippment",FACT_ORDERS[[#This Row],[TotalAmount]]&gt;=200), 0,
    AND(FACT_ORDERS[[#This Row],[DeliveryMehtod]]="pickup"), 15,
    AND(FACT_ORDERS[[#This Row],[DeliveryMehtod]]="shippment",FACT_ORDERS[[#This Row],[TotalAmount]]&lt;200), 35
)</f>
        <v>35</v>
      </c>
      <c r="M21" s="12" t="str" cm="1">
        <f t="array" ref="M21">_xlfn.IFS(
    SUMIFS(FACT_ORDERS[TotalAmount], FACT_ORDERS[WD_CUSTOMERS],FACT_ORDERS[[#This Row],[WD_CUSTOMERS]])&gt;=15000, "VIP",
    SUMIFS(FACT_ORDERS[TotalAmount], FACT_ORDERS[WD_CUSTOMERS],FACT_ORDERS[[#This Row],[WD_CUSTOMERS]])&gt;=8000, "Premium",
    TRUE, "Regular"
)</f>
        <v>Premium</v>
      </c>
      <c r="N21" s="32" cm="1">
        <f t="array" ref="N21">_xlfn.IFS(
   FACT_ORDERS[[#This Row],[TypeOfClient]]="VIP", 0.2,
   FACT_ORDERS[[#This Row],[TypeOfClient]]="Premium", 0.1,
   TRUE, 0
)</f>
        <v>0.1</v>
      </c>
      <c r="O21" s="31" cm="1">
        <f t="array" ref="O21">_xlfn.IFS(
   FACT_ORDERS[[#This Row],[TotalAmount]]&gt;1500, 0.15,
   FACT_ORDERS[[#This Row],[TotalAmount]]&gt;1000, 0.1,
   FACT_ORDERS[[#This Row],[TotalAmount]]&gt;500, 0.05,
   TRUE, 0
)</f>
        <v>0</v>
      </c>
      <c r="P21" s="28">
        <f xml:space="preserve"> FACT_ORDERS[[#This Row],[TotalAmount]] * (1 - (FACT_ORDERS[[#This Row],[ClientDiscount]] + FACT_ORDERS[[#This Row],[OrderDiscount]]) )</f>
        <v>91.8</v>
      </c>
      <c r="Q21" s="28">
        <f>FACT_ORDERS[[#This Row],[TotalAmountWithDiscount]]+FACT_ORDERS[[#This Row],[DeliveryCost]]</f>
        <v>126.8</v>
      </c>
      <c r="R21" s="35">
        <v>45542</v>
      </c>
      <c r="S21" s="35" t="str">
        <f>IF(NETWORKDAYS(FACT_ORDERS[[#This Row],[Order-Date]], FACT_ORDERS[[#This Row],[ArrivalDate ]]) &gt; 10, "Late", "On Time")</f>
        <v>On Time</v>
      </c>
    </row>
    <row r="22" spans="1:19" x14ac:dyDescent="0.3">
      <c r="A22" s="12">
        <v>5020</v>
      </c>
      <c r="B22" s="12">
        <v>269</v>
      </c>
      <c r="C22" s="12">
        <v>10556</v>
      </c>
      <c r="D22" s="12">
        <v>21</v>
      </c>
      <c r="E22" s="12" t="s">
        <v>244</v>
      </c>
      <c r="F22" s="13">
        <v>45533</v>
      </c>
      <c r="G22" s="26" t="s">
        <v>10779</v>
      </c>
      <c r="H22" s="12">
        <v>33</v>
      </c>
      <c r="I22" s="28">
        <f>VLOOKUP(B:B,DIM_PRODUCTS!A:F,5,FALSE)</f>
        <v>29</v>
      </c>
      <c r="J22" s="28">
        <f>FACT_ORDERS[[#This Row],[ProductPrice]]*FACT_ORDERS[[#This Row],[Quantity]]</f>
        <v>957</v>
      </c>
      <c r="K22" s="12" t="str">
        <f>VLOOKUP(C:C,DIM_CUSTOMERS!A:G,7,FALSE)</f>
        <v>China</v>
      </c>
      <c r="L22" s="30" cm="1">
        <f t="array" ref="L22">_xlfn.IFS(
    AND(FACT_ORDERS[[#This Row],[DeliveryMehtod]]="shippment",FACT_ORDERS[[#This Row],[TotalAmount]]&gt;=200), 0,
    AND(FACT_ORDERS[[#This Row],[DeliveryMehtod]]="pickup"), 15,
    AND(FACT_ORDERS[[#This Row],[DeliveryMehtod]]="shippment",FACT_ORDERS[[#This Row],[TotalAmount]]&lt;200), 35
)</f>
        <v>0</v>
      </c>
      <c r="M22" s="12" t="str" cm="1">
        <f t="array" ref="M22">_xlfn.IFS(
    SUMIFS(FACT_ORDERS[TotalAmount], FACT_ORDERS[WD_CUSTOMERS],FACT_ORDERS[[#This Row],[WD_CUSTOMERS]])&gt;=15000, "VIP",
    SUMIFS(FACT_ORDERS[TotalAmount], FACT_ORDERS[WD_CUSTOMERS],FACT_ORDERS[[#This Row],[WD_CUSTOMERS]])&gt;=8000, "Premium",
    TRUE, "Regular"
)</f>
        <v>Premium</v>
      </c>
      <c r="N22" s="32" cm="1">
        <f t="array" ref="N22">_xlfn.IFS(
   FACT_ORDERS[[#This Row],[TypeOfClient]]="VIP", 0.2,
   FACT_ORDERS[[#This Row],[TypeOfClient]]="Premium", 0.1,
   TRUE, 0
)</f>
        <v>0.1</v>
      </c>
      <c r="O22" s="31" cm="1">
        <f t="array" ref="O22">_xlfn.IFS(
   FACT_ORDERS[[#This Row],[TotalAmount]]&gt;1500, 0.15,
   FACT_ORDERS[[#This Row],[TotalAmount]]&gt;1000, 0.1,
   FACT_ORDERS[[#This Row],[TotalAmount]]&gt;500, 0.05,
   TRUE, 0
)</f>
        <v>0.05</v>
      </c>
      <c r="P22" s="28">
        <f xml:space="preserve"> FACT_ORDERS[[#This Row],[TotalAmount]] * (1 - (FACT_ORDERS[[#This Row],[ClientDiscount]] + FACT_ORDERS[[#This Row],[OrderDiscount]]) )</f>
        <v>813.44999999999993</v>
      </c>
      <c r="Q22" s="28">
        <f>FACT_ORDERS[[#This Row],[TotalAmountWithDiscount]]+FACT_ORDERS[[#This Row],[DeliveryCost]]</f>
        <v>813.44999999999993</v>
      </c>
      <c r="R22" s="35">
        <v>45541</v>
      </c>
      <c r="S22" s="35" t="str">
        <f>IF(NETWORKDAYS(FACT_ORDERS[[#This Row],[Order-Date]], FACT_ORDERS[[#This Row],[ArrivalDate ]]) &gt; 10, "Late", "On Time")</f>
        <v>On Time</v>
      </c>
    </row>
    <row r="23" spans="1:19" x14ac:dyDescent="0.3">
      <c r="A23" s="12">
        <v>5021</v>
      </c>
      <c r="B23" s="12">
        <v>236</v>
      </c>
      <c r="C23" s="12">
        <v>10556</v>
      </c>
      <c r="D23" s="12">
        <v>22</v>
      </c>
      <c r="E23" s="12" t="s">
        <v>244</v>
      </c>
      <c r="F23" s="13">
        <v>45533</v>
      </c>
      <c r="G23" s="26" t="s">
        <v>10780</v>
      </c>
      <c r="H23" s="12">
        <v>31</v>
      </c>
      <c r="I23" s="28">
        <f>VLOOKUP(B:B,DIM_PRODUCTS!A:F,5,FALSE)</f>
        <v>12</v>
      </c>
      <c r="J23" s="28">
        <f>FACT_ORDERS[[#This Row],[ProductPrice]]*FACT_ORDERS[[#This Row],[Quantity]]</f>
        <v>372</v>
      </c>
      <c r="K23" s="12" t="str">
        <f>VLOOKUP(C:C,DIM_CUSTOMERS!A:G,7,FALSE)</f>
        <v>China</v>
      </c>
      <c r="L23" s="30" cm="1">
        <f t="array" ref="L23">_xlfn.IFS(
    AND(FACT_ORDERS[[#This Row],[DeliveryMehtod]]="shippment",FACT_ORDERS[[#This Row],[TotalAmount]]&gt;=200), 0,
    AND(FACT_ORDERS[[#This Row],[DeliveryMehtod]]="pickup"), 15,
    AND(FACT_ORDERS[[#This Row],[DeliveryMehtod]]="shippment",FACT_ORDERS[[#This Row],[TotalAmount]]&lt;200), 35
)</f>
        <v>0</v>
      </c>
      <c r="M23" s="12" t="str" cm="1">
        <f t="array" ref="M23">_xlfn.IFS(
    SUMIFS(FACT_ORDERS[TotalAmount], FACT_ORDERS[WD_CUSTOMERS],FACT_ORDERS[[#This Row],[WD_CUSTOMERS]])&gt;=15000, "VIP",
    SUMIFS(FACT_ORDERS[TotalAmount], FACT_ORDERS[WD_CUSTOMERS],FACT_ORDERS[[#This Row],[WD_CUSTOMERS]])&gt;=8000, "Premium",
    TRUE, "Regular"
)</f>
        <v>Premium</v>
      </c>
      <c r="N23" s="32" cm="1">
        <f t="array" ref="N23">_xlfn.IFS(
   FACT_ORDERS[[#This Row],[TypeOfClient]]="VIP", 0.2,
   FACT_ORDERS[[#This Row],[TypeOfClient]]="Premium", 0.1,
   TRUE, 0
)</f>
        <v>0.1</v>
      </c>
      <c r="O23" s="31" cm="1">
        <f t="array" ref="O23">_xlfn.IFS(
   FACT_ORDERS[[#This Row],[TotalAmount]]&gt;1500, 0.15,
   FACT_ORDERS[[#This Row],[TotalAmount]]&gt;1000, 0.1,
   FACT_ORDERS[[#This Row],[TotalAmount]]&gt;500, 0.05,
   TRUE, 0
)</f>
        <v>0</v>
      </c>
      <c r="P23" s="28">
        <f xml:space="preserve"> FACT_ORDERS[[#This Row],[TotalAmount]] * (1 - (FACT_ORDERS[[#This Row],[ClientDiscount]] + FACT_ORDERS[[#This Row],[OrderDiscount]]) )</f>
        <v>334.8</v>
      </c>
      <c r="Q23" s="28">
        <f>FACT_ORDERS[[#This Row],[TotalAmountWithDiscount]]+FACT_ORDERS[[#This Row],[DeliveryCost]]</f>
        <v>334.8</v>
      </c>
      <c r="R23" s="35">
        <v>45541</v>
      </c>
      <c r="S23" s="35" t="str">
        <f>IF(NETWORKDAYS(FACT_ORDERS[[#This Row],[Order-Date]], FACT_ORDERS[[#This Row],[ArrivalDate ]]) &gt; 10, "Late", "On Time")</f>
        <v>On Time</v>
      </c>
    </row>
    <row r="24" spans="1:19" x14ac:dyDescent="0.3">
      <c r="A24" s="12">
        <v>5022</v>
      </c>
      <c r="B24" s="12">
        <v>206</v>
      </c>
      <c r="C24" s="12">
        <v>10980</v>
      </c>
      <c r="D24" s="12">
        <v>23</v>
      </c>
      <c r="E24" s="12" t="s">
        <v>244</v>
      </c>
      <c r="F24" s="13">
        <v>45157</v>
      </c>
      <c r="G24" s="26" t="s">
        <v>10781</v>
      </c>
      <c r="H24" s="12">
        <v>10</v>
      </c>
      <c r="I24" s="28">
        <f>VLOOKUP(B:B,DIM_PRODUCTS!A:F,5,FALSE)</f>
        <v>10</v>
      </c>
      <c r="J24" s="28">
        <f>FACT_ORDERS[[#This Row],[ProductPrice]]*FACT_ORDERS[[#This Row],[Quantity]]</f>
        <v>100</v>
      </c>
      <c r="K24" s="12" t="str">
        <f>VLOOKUP(C:C,DIM_CUSTOMERS!A:G,7,FALSE)</f>
        <v>Kenya</v>
      </c>
      <c r="L24" s="30" cm="1">
        <f t="array" ref="L24">_xlfn.IFS(
    AND(FACT_ORDERS[[#This Row],[DeliveryMehtod]]="shippment",FACT_ORDERS[[#This Row],[TotalAmount]]&gt;=200), 0,
    AND(FACT_ORDERS[[#This Row],[DeliveryMehtod]]="pickup"), 15,
    AND(FACT_ORDERS[[#This Row],[DeliveryMehtod]]="shippment",FACT_ORDERS[[#This Row],[TotalAmount]]&lt;200), 35
)</f>
        <v>35</v>
      </c>
      <c r="M24" s="12" t="str" cm="1">
        <f t="array" ref="M24">_xlfn.IFS(
    SUMIFS(FACT_ORDERS[TotalAmount], FACT_ORDERS[WD_CUSTOMERS],FACT_ORDERS[[#This Row],[WD_CUSTOMERS]])&gt;=15000, "VIP",
    SUMIFS(FACT_ORDERS[TotalAmount], FACT_ORDERS[WD_CUSTOMERS],FACT_ORDERS[[#This Row],[WD_CUSTOMERS]])&gt;=8000, "Premium",
    TRUE, "Regular"
)</f>
        <v>Regular</v>
      </c>
      <c r="N24" s="32" cm="1">
        <f t="array" ref="N24">_xlfn.IFS(
   FACT_ORDERS[[#This Row],[TypeOfClient]]="VIP", 0.2,
   FACT_ORDERS[[#This Row],[TypeOfClient]]="Premium", 0.1,
   TRUE, 0
)</f>
        <v>0</v>
      </c>
      <c r="O24" s="31" cm="1">
        <f t="array" ref="O24">_xlfn.IFS(
   FACT_ORDERS[[#This Row],[TotalAmount]]&gt;1500, 0.15,
   FACT_ORDERS[[#This Row],[TotalAmount]]&gt;1000, 0.1,
   FACT_ORDERS[[#This Row],[TotalAmount]]&gt;500, 0.05,
   TRUE, 0
)</f>
        <v>0</v>
      </c>
      <c r="P24" s="28">
        <f xml:space="preserve"> FACT_ORDERS[[#This Row],[TotalAmount]] * (1 - (FACT_ORDERS[[#This Row],[ClientDiscount]] + FACT_ORDERS[[#This Row],[OrderDiscount]]) )</f>
        <v>100</v>
      </c>
      <c r="Q24" s="28">
        <f>FACT_ORDERS[[#This Row],[TotalAmountWithDiscount]]+FACT_ORDERS[[#This Row],[DeliveryCost]]</f>
        <v>135</v>
      </c>
      <c r="R24" s="35">
        <v>45168</v>
      </c>
      <c r="S24" s="35" t="str">
        <f>IF(NETWORKDAYS(FACT_ORDERS[[#This Row],[Order-Date]], FACT_ORDERS[[#This Row],[ArrivalDate ]]) &gt; 10, "Late", "On Time")</f>
        <v>On Time</v>
      </c>
    </row>
    <row r="25" spans="1:19" x14ac:dyDescent="0.3">
      <c r="A25" s="12">
        <v>5023</v>
      </c>
      <c r="B25" s="12">
        <v>269</v>
      </c>
      <c r="C25" s="12">
        <v>10529</v>
      </c>
      <c r="D25" s="12">
        <v>24</v>
      </c>
      <c r="E25" s="12" t="s">
        <v>243</v>
      </c>
      <c r="F25" s="13">
        <v>45540</v>
      </c>
      <c r="G25" s="26" t="s">
        <v>10782</v>
      </c>
      <c r="H25" s="12">
        <v>28</v>
      </c>
      <c r="I25" s="28">
        <f>VLOOKUP(B:B,DIM_PRODUCTS!A:F,5,FALSE)</f>
        <v>29</v>
      </c>
      <c r="J25" s="28">
        <f>FACT_ORDERS[[#This Row],[ProductPrice]]*FACT_ORDERS[[#This Row],[Quantity]]</f>
        <v>812</v>
      </c>
      <c r="K25" s="12" t="str">
        <f>VLOOKUP(C:C,DIM_CUSTOMERS!A:G,7,FALSE)</f>
        <v>Japan</v>
      </c>
      <c r="L25" s="30" cm="1">
        <f t="array" ref="L25">_xlfn.IFS(
    AND(FACT_ORDERS[[#This Row],[DeliveryMehtod]]="shippment",FACT_ORDERS[[#This Row],[TotalAmount]]&gt;=200), 0,
    AND(FACT_ORDERS[[#This Row],[DeliveryMehtod]]="pickup"), 15,
    AND(FACT_ORDERS[[#This Row],[DeliveryMehtod]]="shippment",FACT_ORDERS[[#This Row],[TotalAmount]]&lt;200), 35
)</f>
        <v>15</v>
      </c>
      <c r="M25" s="12" t="str" cm="1">
        <f t="array" ref="M25">_xlfn.IFS(
    SUMIFS(FACT_ORDERS[TotalAmount], FACT_ORDERS[WD_CUSTOMERS],FACT_ORDERS[[#This Row],[WD_CUSTOMERS]])&gt;=15000, "VIP",
    SUMIFS(FACT_ORDERS[TotalAmount], FACT_ORDERS[WD_CUSTOMERS],FACT_ORDERS[[#This Row],[WD_CUSTOMERS]])&gt;=8000, "Premium",
    TRUE, "Regular"
)</f>
        <v>Regular</v>
      </c>
      <c r="N25" s="32" cm="1">
        <f t="array" ref="N25">_xlfn.IFS(
   FACT_ORDERS[[#This Row],[TypeOfClient]]="VIP", 0.2,
   FACT_ORDERS[[#This Row],[TypeOfClient]]="Premium", 0.1,
   TRUE, 0
)</f>
        <v>0</v>
      </c>
      <c r="O25" s="31" cm="1">
        <f t="array" ref="O25">_xlfn.IFS(
   FACT_ORDERS[[#This Row],[TotalAmount]]&gt;1500, 0.15,
   FACT_ORDERS[[#This Row],[TotalAmount]]&gt;1000, 0.1,
   FACT_ORDERS[[#This Row],[TotalAmount]]&gt;500, 0.05,
   TRUE, 0
)</f>
        <v>0.05</v>
      </c>
      <c r="P25" s="28">
        <f xml:space="preserve"> FACT_ORDERS[[#This Row],[TotalAmount]] * (1 - (FACT_ORDERS[[#This Row],[ClientDiscount]] + FACT_ORDERS[[#This Row],[OrderDiscount]]) )</f>
        <v>771.4</v>
      </c>
      <c r="Q25" s="28">
        <f>FACT_ORDERS[[#This Row],[TotalAmountWithDiscount]]+FACT_ORDERS[[#This Row],[DeliveryCost]]</f>
        <v>786.4</v>
      </c>
      <c r="R25" s="35">
        <v>45579</v>
      </c>
      <c r="S25" s="35" t="str">
        <f>IF(NETWORKDAYS(FACT_ORDERS[[#This Row],[Order-Date]], FACT_ORDERS[[#This Row],[ArrivalDate ]]) &gt; 10, "Late", "On Time")</f>
        <v>Late</v>
      </c>
    </row>
    <row r="26" spans="1:19" x14ac:dyDescent="0.3">
      <c r="A26" s="12">
        <v>5024</v>
      </c>
      <c r="B26" s="12">
        <v>201</v>
      </c>
      <c r="C26" s="12">
        <v>10961</v>
      </c>
      <c r="D26" s="12">
        <v>25</v>
      </c>
      <c r="E26" s="12" t="s">
        <v>244</v>
      </c>
      <c r="F26" s="13">
        <v>45531</v>
      </c>
      <c r="G26" s="26" t="s">
        <v>10783</v>
      </c>
      <c r="H26" s="12">
        <v>30</v>
      </c>
      <c r="I26" s="28">
        <f>VLOOKUP(B:B,DIM_PRODUCTS!A:F,5,FALSE)</f>
        <v>10</v>
      </c>
      <c r="J26" s="28">
        <f>FACT_ORDERS[[#This Row],[ProductPrice]]*FACT_ORDERS[[#This Row],[Quantity]]</f>
        <v>300</v>
      </c>
      <c r="K26" s="12" t="str">
        <f>VLOOKUP(C:C,DIM_CUSTOMERS!A:G,7,FALSE)</f>
        <v>South Africa</v>
      </c>
      <c r="L26" s="30" cm="1">
        <f t="array" ref="L26">_xlfn.IFS(
    AND(FACT_ORDERS[[#This Row],[DeliveryMehtod]]="shippment",FACT_ORDERS[[#This Row],[TotalAmount]]&gt;=200), 0,
    AND(FACT_ORDERS[[#This Row],[DeliveryMehtod]]="pickup"), 15,
    AND(FACT_ORDERS[[#This Row],[DeliveryMehtod]]="shippment",FACT_ORDERS[[#This Row],[TotalAmount]]&lt;200), 35
)</f>
        <v>0</v>
      </c>
      <c r="M26" s="12" t="str" cm="1">
        <f t="array" ref="M26">_xlfn.IFS(
    SUMIFS(FACT_ORDERS[TotalAmount], FACT_ORDERS[WD_CUSTOMERS],FACT_ORDERS[[#This Row],[WD_CUSTOMERS]])&gt;=15000, "VIP",
    SUMIFS(FACT_ORDERS[TotalAmount], FACT_ORDERS[WD_CUSTOMERS],FACT_ORDERS[[#This Row],[WD_CUSTOMERS]])&gt;=8000, "Premium",
    TRUE, "Regular"
)</f>
        <v>Premium</v>
      </c>
      <c r="N26" s="32" cm="1">
        <f t="array" ref="N26">_xlfn.IFS(
   FACT_ORDERS[[#This Row],[TypeOfClient]]="VIP", 0.2,
   FACT_ORDERS[[#This Row],[TypeOfClient]]="Premium", 0.1,
   TRUE, 0
)</f>
        <v>0.1</v>
      </c>
      <c r="O26" s="31" cm="1">
        <f t="array" ref="O26">_xlfn.IFS(
   FACT_ORDERS[[#This Row],[TotalAmount]]&gt;1500, 0.15,
   FACT_ORDERS[[#This Row],[TotalAmount]]&gt;1000, 0.1,
   FACT_ORDERS[[#This Row],[TotalAmount]]&gt;500, 0.05,
   TRUE, 0
)</f>
        <v>0</v>
      </c>
      <c r="P26" s="28">
        <f xml:space="preserve"> FACT_ORDERS[[#This Row],[TotalAmount]] * (1 - (FACT_ORDERS[[#This Row],[ClientDiscount]] + FACT_ORDERS[[#This Row],[OrderDiscount]]) )</f>
        <v>270</v>
      </c>
      <c r="Q26" s="28">
        <f>FACT_ORDERS[[#This Row],[TotalAmountWithDiscount]]+FACT_ORDERS[[#This Row],[DeliveryCost]]</f>
        <v>270</v>
      </c>
      <c r="R26" s="35">
        <v>45539</v>
      </c>
      <c r="S26" s="35" t="str">
        <f>IF(NETWORKDAYS(FACT_ORDERS[[#This Row],[Order-Date]], FACT_ORDERS[[#This Row],[ArrivalDate ]]) &gt; 10, "Late", "On Time")</f>
        <v>On Time</v>
      </c>
    </row>
    <row r="27" spans="1:19" x14ac:dyDescent="0.3">
      <c r="A27" s="12">
        <v>5025</v>
      </c>
      <c r="B27" s="12">
        <v>275</v>
      </c>
      <c r="C27" s="12">
        <v>10961</v>
      </c>
      <c r="D27" s="12">
        <v>26</v>
      </c>
      <c r="E27" s="12" t="s">
        <v>243</v>
      </c>
      <c r="F27" s="13">
        <v>45531</v>
      </c>
      <c r="G27" s="26" t="s">
        <v>10784</v>
      </c>
      <c r="H27" s="12">
        <v>55</v>
      </c>
      <c r="I27" s="28">
        <f>VLOOKUP(B:B,DIM_PRODUCTS!A:F,5,FALSE)</f>
        <v>35</v>
      </c>
      <c r="J27" s="28">
        <f>FACT_ORDERS[[#This Row],[ProductPrice]]*FACT_ORDERS[[#This Row],[Quantity]]</f>
        <v>1925</v>
      </c>
      <c r="K27" s="12" t="str">
        <f>VLOOKUP(C:C,DIM_CUSTOMERS!A:G,7,FALSE)</f>
        <v>South Africa</v>
      </c>
      <c r="L27" s="30" cm="1">
        <f t="array" ref="L27">_xlfn.IFS(
    AND(FACT_ORDERS[[#This Row],[DeliveryMehtod]]="shippment",FACT_ORDERS[[#This Row],[TotalAmount]]&gt;=200), 0,
    AND(FACT_ORDERS[[#This Row],[DeliveryMehtod]]="pickup"), 15,
    AND(FACT_ORDERS[[#This Row],[DeliveryMehtod]]="shippment",FACT_ORDERS[[#This Row],[TotalAmount]]&lt;200), 35
)</f>
        <v>15</v>
      </c>
      <c r="M27" s="12" t="str" cm="1">
        <f t="array" ref="M27">_xlfn.IFS(
    SUMIFS(FACT_ORDERS[TotalAmount], FACT_ORDERS[WD_CUSTOMERS],FACT_ORDERS[[#This Row],[WD_CUSTOMERS]])&gt;=15000, "VIP",
    SUMIFS(FACT_ORDERS[TotalAmount], FACT_ORDERS[WD_CUSTOMERS],FACT_ORDERS[[#This Row],[WD_CUSTOMERS]])&gt;=8000, "Premium",
    TRUE, "Regular"
)</f>
        <v>Premium</v>
      </c>
      <c r="N27" s="32" cm="1">
        <f t="array" ref="N27">_xlfn.IFS(
   FACT_ORDERS[[#This Row],[TypeOfClient]]="VIP", 0.2,
   FACT_ORDERS[[#This Row],[TypeOfClient]]="Premium", 0.1,
   TRUE, 0
)</f>
        <v>0.1</v>
      </c>
      <c r="O27" s="31" cm="1">
        <f t="array" ref="O27">_xlfn.IFS(
   FACT_ORDERS[[#This Row],[TotalAmount]]&gt;1500, 0.15,
   FACT_ORDERS[[#This Row],[TotalAmount]]&gt;1000, 0.1,
   FACT_ORDERS[[#This Row],[TotalAmount]]&gt;500, 0.05,
   TRUE, 0
)</f>
        <v>0.15</v>
      </c>
      <c r="P27" s="28">
        <f xml:space="preserve"> FACT_ORDERS[[#This Row],[TotalAmount]] * (1 - (FACT_ORDERS[[#This Row],[ClientDiscount]] + FACT_ORDERS[[#This Row],[OrderDiscount]]) )</f>
        <v>1443.75</v>
      </c>
      <c r="Q27" s="28">
        <f>FACT_ORDERS[[#This Row],[TotalAmountWithDiscount]]+FACT_ORDERS[[#This Row],[DeliveryCost]]</f>
        <v>1458.75</v>
      </c>
      <c r="R27" s="35">
        <v>45541</v>
      </c>
      <c r="S27" s="35" t="str">
        <f>IF(NETWORKDAYS(FACT_ORDERS[[#This Row],[Order-Date]], FACT_ORDERS[[#This Row],[ArrivalDate ]]) &gt; 10, "Late", "On Time")</f>
        <v>On Time</v>
      </c>
    </row>
    <row r="28" spans="1:19" x14ac:dyDescent="0.3">
      <c r="A28" s="12">
        <v>5026</v>
      </c>
      <c r="B28" s="12">
        <v>255</v>
      </c>
      <c r="C28" s="12">
        <v>10961</v>
      </c>
      <c r="D28" s="12">
        <v>27</v>
      </c>
      <c r="E28" s="12" t="s">
        <v>243</v>
      </c>
      <c r="F28" s="13">
        <v>45338</v>
      </c>
      <c r="G28" s="26" t="s">
        <v>10785</v>
      </c>
      <c r="H28" s="12">
        <v>22</v>
      </c>
      <c r="I28" s="28">
        <f>VLOOKUP(B:B,DIM_PRODUCTS!A:F,5,FALSE)</f>
        <v>12</v>
      </c>
      <c r="J28" s="28">
        <f>FACT_ORDERS[[#This Row],[ProductPrice]]*FACT_ORDERS[[#This Row],[Quantity]]</f>
        <v>264</v>
      </c>
      <c r="K28" s="12" t="str">
        <f>VLOOKUP(C:C,DIM_CUSTOMERS!A:G,7,FALSE)</f>
        <v>South Africa</v>
      </c>
      <c r="L28" s="30" cm="1">
        <f t="array" ref="L28">_xlfn.IFS(
    AND(FACT_ORDERS[[#This Row],[DeliveryMehtod]]="shippment",FACT_ORDERS[[#This Row],[TotalAmount]]&gt;=200), 0,
    AND(FACT_ORDERS[[#This Row],[DeliveryMehtod]]="pickup"), 15,
    AND(FACT_ORDERS[[#This Row],[DeliveryMehtod]]="shippment",FACT_ORDERS[[#This Row],[TotalAmount]]&lt;200), 35
)</f>
        <v>15</v>
      </c>
      <c r="M28" s="12" t="str" cm="1">
        <f t="array" ref="M28">_xlfn.IFS(
    SUMIFS(FACT_ORDERS[TotalAmount], FACT_ORDERS[WD_CUSTOMERS],FACT_ORDERS[[#This Row],[WD_CUSTOMERS]])&gt;=15000, "VIP",
    SUMIFS(FACT_ORDERS[TotalAmount], FACT_ORDERS[WD_CUSTOMERS],FACT_ORDERS[[#This Row],[WD_CUSTOMERS]])&gt;=8000, "Premium",
    TRUE, "Regular"
)</f>
        <v>Premium</v>
      </c>
      <c r="N28" s="32" cm="1">
        <f t="array" ref="N28">_xlfn.IFS(
   FACT_ORDERS[[#This Row],[TypeOfClient]]="VIP", 0.2,
   FACT_ORDERS[[#This Row],[TypeOfClient]]="Premium", 0.1,
   TRUE, 0
)</f>
        <v>0.1</v>
      </c>
      <c r="O28" s="31" cm="1">
        <f t="array" ref="O28">_xlfn.IFS(
   FACT_ORDERS[[#This Row],[TotalAmount]]&gt;1500, 0.15,
   FACT_ORDERS[[#This Row],[TotalAmount]]&gt;1000, 0.1,
   FACT_ORDERS[[#This Row],[TotalAmount]]&gt;500, 0.05,
   TRUE, 0
)</f>
        <v>0</v>
      </c>
      <c r="P28" s="28">
        <f xml:space="preserve"> FACT_ORDERS[[#This Row],[TotalAmount]] * (1 - (FACT_ORDERS[[#This Row],[ClientDiscount]] + FACT_ORDERS[[#This Row],[OrderDiscount]]) )</f>
        <v>237.6</v>
      </c>
      <c r="Q28" s="28">
        <f>FACT_ORDERS[[#This Row],[TotalAmountWithDiscount]]+FACT_ORDERS[[#This Row],[DeliveryCost]]</f>
        <v>252.6</v>
      </c>
      <c r="R28" s="35">
        <v>45345</v>
      </c>
      <c r="S28" s="35" t="str">
        <f>IF(NETWORKDAYS(FACT_ORDERS[[#This Row],[Order-Date]], FACT_ORDERS[[#This Row],[ArrivalDate ]]) &gt; 10, "Late", "On Time")</f>
        <v>On Time</v>
      </c>
    </row>
    <row r="29" spans="1:19" x14ac:dyDescent="0.3">
      <c r="A29" s="12">
        <v>5027</v>
      </c>
      <c r="B29" s="12">
        <v>294</v>
      </c>
      <c r="C29" s="12">
        <v>10762</v>
      </c>
      <c r="D29" s="12">
        <v>28</v>
      </c>
      <c r="E29" s="12" t="s">
        <v>244</v>
      </c>
      <c r="F29" s="13">
        <v>45506</v>
      </c>
      <c r="G29" s="26" t="s">
        <v>10786</v>
      </c>
      <c r="H29" s="12">
        <v>19</v>
      </c>
      <c r="I29" s="28">
        <f>VLOOKUP(B:B,DIM_PRODUCTS!A:F,5,FALSE)</f>
        <v>8</v>
      </c>
      <c r="J29" s="28">
        <f>FACT_ORDERS[[#This Row],[ProductPrice]]*FACT_ORDERS[[#This Row],[Quantity]]</f>
        <v>152</v>
      </c>
      <c r="K29" s="12" t="str">
        <f>VLOOKUP(C:C,DIM_CUSTOMERS!A:G,7,FALSE)</f>
        <v>Spain</v>
      </c>
      <c r="L29" s="30" cm="1">
        <f t="array" ref="L29">_xlfn.IFS(
    AND(FACT_ORDERS[[#This Row],[DeliveryMehtod]]="shippment",FACT_ORDERS[[#This Row],[TotalAmount]]&gt;=200), 0,
    AND(FACT_ORDERS[[#This Row],[DeliveryMehtod]]="pickup"), 15,
    AND(FACT_ORDERS[[#This Row],[DeliveryMehtod]]="shippment",FACT_ORDERS[[#This Row],[TotalAmount]]&lt;200), 35
)</f>
        <v>35</v>
      </c>
      <c r="M29" s="12" t="str" cm="1">
        <f t="array" ref="M29">_xlfn.IFS(
    SUMIFS(FACT_ORDERS[TotalAmount], FACT_ORDERS[WD_CUSTOMERS],FACT_ORDERS[[#This Row],[WD_CUSTOMERS]])&gt;=15000, "VIP",
    SUMIFS(FACT_ORDERS[TotalAmount], FACT_ORDERS[WD_CUSTOMERS],FACT_ORDERS[[#This Row],[WD_CUSTOMERS]])&gt;=8000, "Premium",
    TRUE, "Regular"
)</f>
        <v>Regular</v>
      </c>
      <c r="N29" s="32" cm="1">
        <f t="array" ref="N29">_xlfn.IFS(
   FACT_ORDERS[[#This Row],[TypeOfClient]]="VIP", 0.2,
   FACT_ORDERS[[#This Row],[TypeOfClient]]="Premium", 0.1,
   TRUE, 0
)</f>
        <v>0</v>
      </c>
      <c r="O29" s="31" cm="1">
        <f t="array" ref="O29">_xlfn.IFS(
   FACT_ORDERS[[#This Row],[TotalAmount]]&gt;1500, 0.15,
   FACT_ORDERS[[#This Row],[TotalAmount]]&gt;1000, 0.1,
   FACT_ORDERS[[#This Row],[TotalAmount]]&gt;500, 0.05,
   TRUE, 0
)</f>
        <v>0</v>
      </c>
      <c r="P29" s="28">
        <f xml:space="preserve"> FACT_ORDERS[[#This Row],[TotalAmount]] * (1 - (FACT_ORDERS[[#This Row],[ClientDiscount]] + FACT_ORDERS[[#This Row],[OrderDiscount]]) )</f>
        <v>152</v>
      </c>
      <c r="Q29" s="28">
        <f>FACT_ORDERS[[#This Row],[TotalAmountWithDiscount]]+FACT_ORDERS[[#This Row],[DeliveryCost]]</f>
        <v>187</v>
      </c>
      <c r="R29" s="35">
        <v>45516</v>
      </c>
      <c r="S29" s="35" t="str">
        <f>IF(NETWORKDAYS(FACT_ORDERS[[#This Row],[Order-Date]], FACT_ORDERS[[#This Row],[ArrivalDate ]]) &gt; 10, "Late", "On Time")</f>
        <v>On Time</v>
      </c>
    </row>
    <row r="30" spans="1:19" x14ac:dyDescent="0.3">
      <c r="A30" s="12">
        <v>5028</v>
      </c>
      <c r="B30" s="12">
        <v>285</v>
      </c>
      <c r="C30" s="12">
        <v>10762</v>
      </c>
      <c r="D30" s="12">
        <v>29</v>
      </c>
      <c r="E30" s="12" t="s">
        <v>244</v>
      </c>
      <c r="F30" s="13">
        <v>45506</v>
      </c>
      <c r="G30" s="26" t="s">
        <v>10787</v>
      </c>
      <c r="H30" s="12">
        <v>10</v>
      </c>
      <c r="I30" s="28">
        <f>VLOOKUP(B:B,DIM_PRODUCTS!A:F,5,FALSE)</f>
        <v>26</v>
      </c>
      <c r="J30" s="28">
        <f>FACT_ORDERS[[#This Row],[ProductPrice]]*FACT_ORDERS[[#This Row],[Quantity]]</f>
        <v>260</v>
      </c>
      <c r="K30" s="12" t="str">
        <f>VLOOKUP(C:C,DIM_CUSTOMERS!A:G,7,FALSE)</f>
        <v>Spain</v>
      </c>
      <c r="L30" s="30" cm="1">
        <f t="array" ref="L30">_xlfn.IFS(
    AND(FACT_ORDERS[[#This Row],[DeliveryMehtod]]="shippment",FACT_ORDERS[[#This Row],[TotalAmount]]&gt;=200), 0,
    AND(FACT_ORDERS[[#This Row],[DeliveryMehtod]]="pickup"), 15,
    AND(FACT_ORDERS[[#This Row],[DeliveryMehtod]]="shippment",FACT_ORDERS[[#This Row],[TotalAmount]]&lt;200), 35
)</f>
        <v>0</v>
      </c>
      <c r="M30" s="12" t="str" cm="1">
        <f t="array" ref="M30">_xlfn.IFS(
    SUMIFS(FACT_ORDERS[TotalAmount], FACT_ORDERS[WD_CUSTOMERS],FACT_ORDERS[[#This Row],[WD_CUSTOMERS]])&gt;=15000, "VIP",
    SUMIFS(FACT_ORDERS[TotalAmount], FACT_ORDERS[WD_CUSTOMERS],FACT_ORDERS[[#This Row],[WD_CUSTOMERS]])&gt;=8000, "Premium",
    TRUE, "Regular"
)</f>
        <v>Regular</v>
      </c>
      <c r="N30" s="32" cm="1">
        <f t="array" ref="N30">_xlfn.IFS(
   FACT_ORDERS[[#This Row],[TypeOfClient]]="VIP", 0.2,
   FACT_ORDERS[[#This Row],[TypeOfClient]]="Premium", 0.1,
   TRUE, 0
)</f>
        <v>0</v>
      </c>
      <c r="O30" s="31" cm="1">
        <f t="array" ref="O30">_xlfn.IFS(
   FACT_ORDERS[[#This Row],[TotalAmount]]&gt;1500, 0.15,
   FACT_ORDERS[[#This Row],[TotalAmount]]&gt;1000, 0.1,
   FACT_ORDERS[[#This Row],[TotalAmount]]&gt;500, 0.05,
   TRUE, 0
)</f>
        <v>0</v>
      </c>
      <c r="P30" s="28">
        <f xml:space="preserve"> FACT_ORDERS[[#This Row],[TotalAmount]] * (1 - (FACT_ORDERS[[#This Row],[ClientDiscount]] + FACT_ORDERS[[#This Row],[OrderDiscount]]) )</f>
        <v>260</v>
      </c>
      <c r="Q30" s="28">
        <f>FACT_ORDERS[[#This Row],[TotalAmountWithDiscount]]+FACT_ORDERS[[#This Row],[DeliveryCost]]</f>
        <v>260</v>
      </c>
      <c r="R30" s="35">
        <v>45514</v>
      </c>
      <c r="S30" s="35" t="str">
        <f>IF(NETWORKDAYS(FACT_ORDERS[[#This Row],[Order-Date]], FACT_ORDERS[[#This Row],[ArrivalDate ]]) &gt; 10, "Late", "On Time")</f>
        <v>On Time</v>
      </c>
    </row>
    <row r="31" spans="1:19" x14ac:dyDescent="0.3">
      <c r="A31" s="12">
        <v>5029</v>
      </c>
      <c r="B31" s="12">
        <v>276</v>
      </c>
      <c r="C31" s="12">
        <v>10762</v>
      </c>
      <c r="D31" s="12">
        <v>30</v>
      </c>
      <c r="E31" s="12" t="s">
        <v>243</v>
      </c>
      <c r="F31" s="13">
        <v>45398</v>
      </c>
      <c r="G31" s="26" t="s">
        <v>10788</v>
      </c>
      <c r="H31" s="12">
        <v>34</v>
      </c>
      <c r="I31" s="28">
        <f>VLOOKUP(B:B,DIM_PRODUCTS!A:F,5,FALSE)</f>
        <v>28</v>
      </c>
      <c r="J31" s="28">
        <f>FACT_ORDERS[[#This Row],[ProductPrice]]*FACT_ORDERS[[#This Row],[Quantity]]</f>
        <v>952</v>
      </c>
      <c r="K31" s="12" t="str">
        <f>VLOOKUP(C:C,DIM_CUSTOMERS!A:G,7,FALSE)</f>
        <v>Spain</v>
      </c>
      <c r="L31" s="30" cm="1">
        <f t="array" ref="L31">_xlfn.IFS(
    AND(FACT_ORDERS[[#This Row],[DeliveryMehtod]]="shippment",FACT_ORDERS[[#This Row],[TotalAmount]]&gt;=200), 0,
    AND(FACT_ORDERS[[#This Row],[DeliveryMehtod]]="pickup"), 15,
    AND(FACT_ORDERS[[#This Row],[DeliveryMehtod]]="shippment",FACT_ORDERS[[#This Row],[TotalAmount]]&lt;200), 35
)</f>
        <v>15</v>
      </c>
      <c r="M31" s="12" t="str" cm="1">
        <f t="array" ref="M31">_xlfn.IFS(
    SUMIFS(FACT_ORDERS[TotalAmount], FACT_ORDERS[WD_CUSTOMERS],FACT_ORDERS[[#This Row],[WD_CUSTOMERS]])&gt;=15000, "VIP",
    SUMIFS(FACT_ORDERS[TotalAmount], FACT_ORDERS[WD_CUSTOMERS],FACT_ORDERS[[#This Row],[WD_CUSTOMERS]])&gt;=8000, "Premium",
    TRUE, "Regular"
)</f>
        <v>Regular</v>
      </c>
      <c r="N31" s="32" cm="1">
        <f t="array" ref="N31">_xlfn.IFS(
   FACT_ORDERS[[#This Row],[TypeOfClient]]="VIP", 0.2,
   FACT_ORDERS[[#This Row],[TypeOfClient]]="Premium", 0.1,
   TRUE, 0
)</f>
        <v>0</v>
      </c>
      <c r="O31" s="31" cm="1">
        <f t="array" ref="O31">_xlfn.IFS(
   FACT_ORDERS[[#This Row],[TotalAmount]]&gt;1500, 0.15,
   FACT_ORDERS[[#This Row],[TotalAmount]]&gt;1000, 0.1,
   FACT_ORDERS[[#This Row],[TotalAmount]]&gt;500, 0.05,
   TRUE, 0
)</f>
        <v>0.05</v>
      </c>
      <c r="P31" s="28">
        <f xml:space="preserve"> FACT_ORDERS[[#This Row],[TotalAmount]] * (1 - (FACT_ORDERS[[#This Row],[ClientDiscount]] + FACT_ORDERS[[#This Row],[OrderDiscount]]) )</f>
        <v>904.4</v>
      </c>
      <c r="Q31" s="28">
        <f>FACT_ORDERS[[#This Row],[TotalAmountWithDiscount]]+FACT_ORDERS[[#This Row],[DeliveryCost]]</f>
        <v>919.4</v>
      </c>
      <c r="R31" s="35">
        <v>45406</v>
      </c>
      <c r="S31" s="35" t="str">
        <f>IF(NETWORKDAYS(FACT_ORDERS[[#This Row],[Order-Date]], FACT_ORDERS[[#This Row],[ArrivalDate ]]) &gt; 10, "Late", "On Time")</f>
        <v>On Time</v>
      </c>
    </row>
    <row r="32" spans="1:19" x14ac:dyDescent="0.3">
      <c r="A32" s="12">
        <v>5030</v>
      </c>
      <c r="B32" s="12">
        <v>222</v>
      </c>
      <c r="C32" s="12">
        <v>10542</v>
      </c>
      <c r="D32" s="12">
        <v>31</v>
      </c>
      <c r="E32" s="12" t="s">
        <v>243</v>
      </c>
      <c r="F32" s="13">
        <v>45272</v>
      </c>
      <c r="G32" s="26" t="s">
        <v>10789</v>
      </c>
      <c r="H32" s="12">
        <v>33</v>
      </c>
      <c r="I32" s="28">
        <f>VLOOKUP(B:B,DIM_PRODUCTS!A:F,5,FALSE)</f>
        <v>24</v>
      </c>
      <c r="J32" s="28">
        <f>FACT_ORDERS[[#This Row],[ProductPrice]]*FACT_ORDERS[[#This Row],[Quantity]]</f>
        <v>792</v>
      </c>
      <c r="K32" s="12" t="str">
        <f>VLOOKUP(C:C,DIM_CUSTOMERS!A:G,7,FALSE)</f>
        <v>South Korea</v>
      </c>
      <c r="L32" s="30" cm="1">
        <f t="array" ref="L32">_xlfn.IFS(
    AND(FACT_ORDERS[[#This Row],[DeliveryMehtod]]="shippment",FACT_ORDERS[[#This Row],[TotalAmount]]&gt;=200), 0,
    AND(FACT_ORDERS[[#This Row],[DeliveryMehtod]]="pickup"), 15,
    AND(FACT_ORDERS[[#This Row],[DeliveryMehtod]]="shippment",FACT_ORDERS[[#This Row],[TotalAmount]]&lt;200), 35
)</f>
        <v>15</v>
      </c>
      <c r="M32" s="12" t="str" cm="1">
        <f t="array" ref="M32">_xlfn.IFS(
    SUMIFS(FACT_ORDERS[TotalAmount], FACT_ORDERS[WD_CUSTOMERS],FACT_ORDERS[[#This Row],[WD_CUSTOMERS]])&gt;=15000, "VIP",
    SUMIFS(FACT_ORDERS[TotalAmount], FACT_ORDERS[WD_CUSTOMERS],FACT_ORDERS[[#This Row],[WD_CUSTOMERS]])&gt;=8000, "Premium",
    TRUE, "Regular"
)</f>
        <v>Premium</v>
      </c>
      <c r="N32" s="32" cm="1">
        <f t="array" ref="N32">_xlfn.IFS(
   FACT_ORDERS[[#This Row],[TypeOfClient]]="VIP", 0.2,
   FACT_ORDERS[[#This Row],[TypeOfClient]]="Premium", 0.1,
   TRUE, 0
)</f>
        <v>0.1</v>
      </c>
      <c r="O32" s="31" cm="1">
        <f t="array" ref="O32">_xlfn.IFS(
   FACT_ORDERS[[#This Row],[TotalAmount]]&gt;1500, 0.15,
   FACT_ORDERS[[#This Row],[TotalAmount]]&gt;1000, 0.1,
   FACT_ORDERS[[#This Row],[TotalAmount]]&gt;500, 0.05,
   TRUE, 0
)</f>
        <v>0.05</v>
      </c>
      <c r="P32" s="28">
        <f xml:space="preserve"> FACT_ORDERS[[#This Row],[TotalAmount]] * (1 - (FACT_ORDERS[[#This Row],[ClientDiscount]] + FACT_ORDERS[[#This Row],[OrderDiscount]]) )</f>
        <v>673.19999999999993</v>
      </c>
      <c r="Q32" s="28">
        <f>FACT_ORDERS[[#This Row],[TotalAmountWithDiscount]]+FACT_ORDERS[[#This Row],[DeliveryCost]]</f>
        <v>688.19999999999993</v>
      </c>
      <c r="R32" s="35">
        <v>45282</v>
      </c>
      <c r="S32" s="35" t="str">
        <f>IF(NETWORKDAYS(FACT_ORDERS[[#This Row],[Order-Date]], FACT_ORDERS[[#This Row],[ArrivalDate ]]) &gt; 10, "Late", "On Time")</f>
        <v>On Time</v>
      </c>
    </row>
    <row r="33" spans="1:19" x14ac:dyDescent="0.3">
      <c r="A33" s="12">
        <v>5031</v>
      </c>
      <c r="B33" s="12">
        <v>299</v>
      </c>
      <c r="C33" s="12">
        <v>10542</v>
      </c>
      <c r="D33" s="12">
        <v>32</v>
      </c>
      <c r="E33" s="12" t="s">
        <v>244</v>
      </c>
      <c r="F33" s="13">
        <v>45272</v>
      </c>
      <c r="G33" s="26" t="s">
        <v>10790</v>
      </c>
      <c r="H33" s="12">
        <v>29</v>
      </c>
      <c r="I33" s="28">
        <f>VLOOKUP(B:B,DIM_PRODUCTS!A:F,5,FALSE)</f>
        <v>19</v>
      </c>
      <c r="J33" s="28">
        <f>FACT_ORDERS[[#This Row],[ProductPrice]]*FACT_ORDERS[[#This Row],[Quantity]]</f>
        <v>551</v>
      </c>
      <c r="K33" s="12" t="str">
        <f>VLOOKUP(C:C,DIM_CUSTOMERS!A:G,7,FALSE)</f>
        <v>South Korea</v>
      </c>
      <c r="L33" s="30" cm="1">
        <f t="array" ref="L33">_xlfn.IFS(
    AND(FACT_ORDERS[[#This Row],[DeliveryMehtod]]="shippment",FACT_ORDERS[[#This Row],[TotalAmount]]&gt;=200), 0,
    AND(FACT_ORDERS[[#This Row],[DeliveryMehtod]]="pickup"), 15,
    AND(FACT_ORDERS[[#This Row],[DeliveryMehtod]]="shippment",FACT_ORDERS[[#This Row],[TotalAmount]]&lt;200), 35
)</f>
        <v>0</v>
      </c>
      <c r="M33" s="12" t="str" cm="1">
        <f t="array" ref="M33">_xlfn.IFS(
    SUMIFS(FACT_ORDERS[TotalAmount], FACT_ORDERS[WD_CUSTOMERS],FACT_ORDERS[[#This Row],[WD_CUSTOMERS]])&gt;=15000, "VIP",
    SUMIFS(FACT_ORDERS[TotalAmount], FACT_ORDERS[WD_CUSTOMERS],FACT_ORDERS[[#This Row],[WD_CUSTOMERS]])&gt;=8000, "Premium",
    TRUE, "Regular"
)</f>
        <v>Premium</v>
      </c>
      <c r="N33" s="32" cm="1">
        <f t="array" ref="N33">_xlfn.IFS(
   FACT_ORDERS[[#This Row],[TypeOfClient]]="VIP", 0.2,
   FACT_ORDERS[[#This Row],[TypeOfClient]]="Premium", 0.1,
   TRUE, 0
)</f>
        <v>0.1</v>
      </c>
      <c r="O33" s="31" cm="1">
        <f t="array" ref="O33">_xlfn.IFS(
   FACT_ORDERS[[#This Row],[TotalAmount]]&gt;1500, 0.15,
   FACT_ORDERS[[#This Row],[TotalAmount]]&gt;1000, 0.1,
   FACT_ORDERS[[#This Row],[TotalAmount]]&gt;500, 0.05,
   TRUE, 0
)</f>
        <v>0.05</v>
      </c>
      <c r="P33" s="28">
        <f xml:space="preserve"> FACT_ORDERS[[#This Row],[TotalAmount]] * (1 - (FACT_ORDERS[[#This Row],[ClientDiscount]] + FACT_ORDERS[[#This Row],[OrderDiscount]]) )</f>
        <v>468.34999999999997</v>
      </c>
      <c r="Q33" s="28">
        <f>FACT_ORDERS[[#This Row],[TotalAmountWithDiscount]]+FACT_ORDERS[[#This Row],[DeliveryCost]]</f>
        <v>468.34999999999997</v>
      </c>
      <c r="R33" s="35">
        <v>45282</v>
      </c>
      <c r="S33" s="35" t="str">
        <f>IF(NETWORKDAYS(FACT_ORDERS[[#This Row],[Order-Date]], FACT_ORDERS[[#This Row],[ArrivalDate ]]) &gt; 10, "Late", "On Time")</f>
        <v>On Time</v>
      </c>
    </row>
    <row r="34" spans="1:19" x14ac:dyDescent="0.3">
      <c r="A34" s="12">
        <v>5032</v>
      </c>
      <c r="B34" s="12">
        <v>243</v>
      </c>
      <c r="C34" s="12">
        <v>10542</v>
      </c>
      <c r="D34" s="12">
        <v>33</v>
      </c>
      <c r="E34" s="12" t="s">
        <v>243</v>
      </c>
      <c r="F34" s="13">
        <v>45272</v>
      </c>
      <c r="G34" s="26" t="s">
        <v>10791</v>
      </c>
      <c r="H34" s="12">
        <v>39</v>
      </c>
      <c r="I34" s="28">
        <f>VLOOKUP(B:B,DIM_PRODUCTS!A:F,5,FALSE)</f>
        <v>22</v>
      </c>
      <c r="J34" s="28">
        <f>FACT_ORDERS[[#This Row],[ProductPrice]]*FACT_ORDERS[[#This Row],[Quantity]]</f>
        <v>858</v>
      </c>
      <c r="K34" s="12" t="str">
        <f>VLOOKUP(C:C,DIM_CUSTOMERS!A:G,7,FALSE)</f>
        <v>South Korea</v>
      </c>
      <c r="L34" s="30" cm="1">
        <f t="array" ref="L34">_xlfn.IFS(
    AND(FACT_ORDERS[[#This Row],[DeliveryMehtod]]="shippment",FACT_ORDERS[[#This Row],[TotalAmount]]&gt;=200), 0,
    AND(FACT_ORDERS[[#This Row],[DeliveryMehtod]]="pickup"), 15,
    AND(FACT_ORDERS[[#This Row],[DeliveryMehtod]]="shippment",FACT_ORDERS[[#This Row],[TotalAmount]]&lt;200), 35
)</f>
        <v>15</v>
      </c>
      <c r="M34" s="12" t="str" cm="1">
        <f t="array" ref="M34">_xlfn.IFS(
    SUMIFS(FACT_ORDERS[TotalAmount], FACT_ORDERS[WD_CUSTOMERS],FACT_ORDERS[[#This Row],[WD_CUSTOMERS]])&gt;=15000, "VIP",
    SUMIFS(FACT_ORDERS[TotalAmount], FACT_ORDERS[WD_CUSTOMERS],FACT_ORDERS[[#This Row],[WD_CUSTOMERS]])&gt;=8000, "Premium",
    TRUE, "Regular"
)</f>
        <v>Premium</v>
      </c>
      <c r="N34" s="32" cm="1">
        <f t="array" ref="N34">_xlfn.IFS(
   FACT_ORDERS[[#This Row],[TypeOfClient]]="VIP", 0.2,
   FACT_ORDERS[[#This Row],[TypeOfClient]]="Premium", 0.1,
   TRUE, 0
)</f>
        <v>0.1</v>
      </c>
      <c r="O34" s="31" cm="1">
        <f t="array" ref="O34">_xlfn.IFS(
   FACT_ORDERS[[#This Row],[TotalAmount]]&gt;1500, 0.15,
   FACT_ORDERS[[#This Row],[TotalAmount]]&gt;1000, 0.1,
   FACT_ORDERS[[#This Row],[TotalAmount]]&gt;500, 0.05,
   TRUE, 0
)</f>
        <v>0.05</v>
      </c>
      <c r="P34" s="28">
        <f xml:space="preserve"> FACT_ORDERS[[#This Row],[TotalAmount]] * (1 - (FACT_ORDERS[[#This Row],[ClientDiscount]] + FACT_ORDERS[[#This Row],[OrderDiscount]]) )</f>
        <v>729.3</v>
      </c>
      <c r="Q34" s="28">
        <f>FACT_ORDERS[[#This Row],[TotalAmountWithDiscount]]+FACT_ORDERS[[#This Row],[DeliveryCost]]</f>
        <v>744.3</v>
      </c>
      <c r="R34" s="35">
        <v>45279</v>
      </c>
      <c r="S34" s="35" t="str">
        <f>IF(NETWORKDAYS(FACT_ORDERS[[#This Row],[Order-Date]], FACT_ORDERS[[#This Row],[ArrivalDate ]]) &gt; 10, "Late", "On Time")</f>
        <v>On Time</v>
      </c>
    </row>
    <row r="35" spans="1:19" x14ac:dyDescent="0.3">
      <c r="A35" s="12">
        <v>5033</v>
      </c>
      <c r="B35" s="12">
        <v>216</v>
      </c>
      <c r="C35" s="12">
        <v>10054</v>
      </c>
      <c r="D35" s="12">
        <v>34</v>
      </c>
      <c r="E35" s="12" t="s">
        <v>243</v>
      </c>
      <c r="F35" s="13">
        <v>45385</v>
      </c>
      <c r="G35" s="26" t="s">
        <v>10792</v>
      </c>
      <c r="H35" s="12">
        <v>39</v>
      </c>
      <c r="I35" s="28">
        <f>VLOOKUP(B:B,DIM_PRODUCTS!A:F,5,FALSE)</f>
        <v>23</v>
      </c>
      <c r="J35" s="28">
        <f>FACT_ORDERS[[#This Row],[ProductPrice]]*FACT_ORDERS[[#This Row],[Quantity]]</f>
        <v>897</v>
      </c>
      <c r="K35" s="12" t="str">
        <f>VLOOKUP(C:C,DIM_CUSTOMERS!A:G,7,FALSE)</f>
        <v>USA</v>
      </c>
      <c r="L35" s="30" cm="1">
        <f t="array" ref="L35">_xlfn.IFS(
    AND(FACT_ORDERS[[#This Row],[DeliveryMehtod]]="shippment",FACT_ORDERS[[#This Row],[TotalAmount]]&gt;=200), 0,
    AND(FACT_ORDERS[[#This Row],[DeliveryMehtod]]="pickup"), 15,
    AND(FACT_ORDERS[[#This Row],[DeliveryMehtod]]="shippment",FACT_ORDERS[[#This Row],[TotalAmount]]&lt;200), 35
)</f>
        <v>15</v>
      </c>
      <c r="M35" s="12" t="str" cm="1">
        <f t="array" ref="M35">_xlfn.IFS(
    SUMIFS(FACT_ORDERS[TotalAmount], FACT_ORDERS[WD_CUSTOMERS],FACT_ORDERS[[#This Row],[WD_CUSTOMERS]])&gt;=15000, "VIP",
    SUMIFS(FACT_ORDERS[TotalAmount], FACT_ORDERS[WD_CUSTOMERS],FACT_ORDERS[[#This Row],[WD_CUSTOMERS]])&gt;=8000, "Premium",
    TRUE, "Regular"
)</f>
        <v>Regular</v>
      </c>
      <c r="N35" s="32" cm="1">
        <f t="array" ref="N35">_xlfn.IFS(
   FACT_ORDERS[[#This Row],[TypeOfClient]]="VIP", 0.2,
   FACT_ORDERS[[#This Row],[TypeOfClient]]="Premium", 0.1,
   TRUE, 0
)</f>
        <v>0</v>
      </c>
      <c r="O35" s="31" cm="1">
        <f t="array" ref="O35">_xlfn.IFS(
   FACT_ORDERS[[#This Row],[TotalAmount]]&gt;1500, 0.15,
   FACT_ORDERS[[#This Row],[TotalAmount]]&gt;1000, 0.1,
   FACT_ORDERS[[#This Row],[TotalAmount]]&gt;500, 0.05,
   TRUE, 0
)</f>
        <v>0.05</v>
      </c>
      <c r="P35" s="28">
        <f xml:space="preserve"> FACT_ORDERS[[#This Row],[TotalAmount]] * (1 - (FACT_ORDERS[[#This Row],[ClientDiscount]] + FACT_ORDERS[[#This Row],[OrderDiscount]]) )</f>
        <v>852.15</v>
      </c>
      <c r="Q35" s="28">
        <f>FACT_ORDERS[[#This Row],[TotalAmountWithDiscount]]+FACT_ORDERS[[#This Row],[DeliveryCost]]</f>
        <v>867.15</v>
      </c>
      <c r="R35" s="35">
        <v>45392</v>
      </c>
      <c r="S35" s="35" t="str">
        <f>IF(NETWORKDAYS(FACT_ORDERS[[#This Row],[Order-Date]], FACT_ORDERS[[#This Row],[ArrivalDate ]]) &gt; 10, "Late", "On Time")</f>
        <v>On Time</v>
      </c>
    </row>
    <row r="36" spans="1:19" x14ac:dyDescent="0.3">
      <c r="A36" s="12">
        <v>5034</v>
      </c>
      <c r="B36" s="12">
        <v>252</v>
      </c>
      <c r="C36" s="12">
        <v>10414</v>
      </c>
      <c r="D36" s="12">
        <v>35</v>
      </c>
      <c r="E36" s="12" t="s">
        <v>243</v>
      </c>
      <c r="F36" s="13">
        <v>45135</v>
      </c>
      <c r="G36" s="26" t="s">
        <v>3572</v>
      </c>
      <c r="H36" s="12">
        <v>21</v>
      </c>
      <c r="I36" s="28">
        <f>VLOOKUP(B:B,DIM_PRODUCTS!A:F,5,FALSE)</f>
        <v>18</v>
      </c>
      <c r="J36" s="28">
        <f>FACT_ORDERS[[#This Row],[ProductPrice]]*FACT_ORDERS[[#This Row],[Quantity]]</f>
        <v>378</v>
      </c>
      <c r="K36" s="12" t="str">
        <f>VLOOKUP(C:C,DIM_CUSTOMERS!A:G,7,FALSE)</f>
        <v>USA</v>
      </c>
      <c r="L36" s="30" cm="1">
        <f t="array" ref="L36">_xlfn.IFS(
    AND(FACT_ORDERS[[#This Row],[DeliveryMehtod]]="shippment",FACT_ORDERS[[#This Row],[TotalAmount]]&gt;=200), 0,
    AND(FACT_ORDERS[[#This Row],[DeliveryMehtod]]="pickup"), 15,
    AND(FACT_ORDERS[[#This Row],[DeliveryMehtod]]="shippment",FACT_ORDERS[[#This Row],[TotalAmount]]&lt;200), 35
)</f>
        <v>15</v>
      </c>
      <c r="M36" s="12" t="str" cm="1">
        <f t="array" ref="M36">_xlfn.IFS(
    SUMIFS(FACT_ORDERS[TotalAmount], FACT_ORDERS[WD_CUSTOMERS],FACT_ORDERS[[#This Row],[WD_CUSTOMERS]])&gt;=15000, "VIP",
    SUMIFS(FACT_ORDERS[TotalAmount], FACT_ORDERS[WD_CUSTOMERS],FACT_ORDERS[[#This Row],[WD_CUSTOMERS]])&gt;=8000, "Premium",
    TRUE, "Regular"
)</f>
        <v>Regular</v>
      </c>
      <c r="N36" s="32" cm="1">
        <f t="array" ref="N36">_xlfn.IFS(
   FACT_ORDERS[[#This Row],[TypeOfClient]]="VIP", 0.2,
   FACT_ORDERS[[#This Row],[TypeOfClient]]="Premium", 0.1,
   TRUE, 0
)</f>
        <v>0</v>
      </c>
      <c r="O36" s="31" cm="1">
        <f t="array" ref="O36">_xlfn.IFS(
   FACT_ORDERS[[#This Row],[TotalAmount]]&gt;1500, 0.15,
   FACT_ORDERS[[#This Row],[TotalAmount]]&gt;1000, 0.1,
   FACT_ORDERS[[#This Row],[TotalAmount]]&gt;500, 0.05,
   TRUE, 0
)</f>
        <v>0</v>
      </c>
      <c r="P36" s="28">
        <f xml:space="preserve"> FACT_ORDERS[[#This Row],[TotalAmount]] * (1 - (FACT_ORDERS[[#This Row],[ClientDiscount]] + FACT_ORDERS[[#This Row],[OrderDiscount]]) )</f>
        <v>378</v>
      </c>
      <c r="Q36" s="28">
        <f>FACT_ORDERS[[#This Row],[TotalAmountWithDiscount]]+FACT_ORDERS[[#This Row],[DeliveryCost]]</f>
        <v>393</v>
      </c>
      <c r="R36" s="35">
        <v>45175</v>
      </c>
      <c r="S36" s="35" t="str">
        <f>IF(NETWORKDAYS(FACT_ORDERS[[#This Row],[Order-Date]], FACT_ORDERS[[#This Row],[ArrivalDate ]]) &gt; 10, "Late", "On Time")</f>
        <v>Late</v>
      </c>
    </row>
    <row r="37" spans="1:19" x14ac:dyDescent="0.3">
      <c r="A37" s="12">
        <v>5035</v>
      </c>
      <c r="B37" s="12">
        <v>257</v>
      </c>
      <c r="C37" s="12">
        <v>10414</v>
      </c>
      <c r="D37" s="12">
        <v>36</v>
      </c>
      <c r="E37" s="12" t="s">
        <v>244</v>
      </c>
      <c r="F37" s="13">
        <v>45135</v>
      </c>
      <c r="G37" s="26" t="s">
        <v>3941</v>
      </c>
      <c r="H37" s="12">
        <v>34</v>
      </c>
      <c r="I37" s="28">
        <f>VLOOKUP(B:B,DIM_PRODUCTS!A:F,5,FALSE)</f>
        <v>20</v>
      </c>
      <c r="J37" s="28">
        <f>FACT_ORDERS[[#This Row],[ProductPrice]]*FACT_ORDERS[[#This Row],[Quantity]]</f>
        <v>680</v>
      </c>
      <c r="K37" s="12" t="str">
        <f>VLOOKUP(C:C,DIM_CUSTOMERS!A:G,7,FALSE)</f>
        <v>USA</v>
      </c>
      <c r="L37" s="30" cm="1">
        <f t="array" ref="L37">_xlfn.IFS(
    AND(FACT_ORDERS[[#This Row],[DeliveryMehtod]]="shippment",FACT_ORDERS[[#This Row],[TotalAmount]]&gt;=200), 0,
    AND(FACT_ORDERS[[#This Row],[DeliveryMehtod]]="pickup"), 15,
    AND(FACT_ORDERS[[#This Row],[DeliveryMehtod]]="shippment",FACT_ORDERS[[#This Row],[TotalAmount]]&lt;200), 35
)</f>
        <v>0</v>
      </c>
      <c r="M37" s="12" t="str" cm="1">
        <f t="array" ref="M37">_xlfn.IFS(
    SUMIFS(FACT_ORDERS[TotalAmount], FACT_ORDERS[WD_CUSTOMERS],FACT_ORDERS[[#This Row],[WD_CUSTOMERS]])&gt;=15000, "VIP",
    SUMIFS(FACT_ORDERS[TotalAmount], FACT_ORDERS[WD_CUSTOMERS],FACT_ORDERS[[#This Row],[WD_CUSTOMERS]])&gt;=8000, "Premium",
    TRUE, "Regular"
)</f>
        <v>Regular</v>
      </c>
      <c r="N37" s="32" cm="1">
        <f t="array" ref="N37">_xlfn.IFS(
   FACT_ORDERS[[#This Row],[TypeOfClient]]="VIP", 0.2,
   FACT_ORDERS[[#This Row],[TypeOfClient]]="Premium", 0.1,
   TRUE, 0
)</f>
        <v>0</v>
      </c>
      <c r="O37" s="31" cm="1">
        <f t="array" ref="O37">_xlfn.IFS(
   FACT_ORDERS[[#This Row],[TotalAmount]]&gt;1500, 0.15,
   FACT_ORDERS[[#This Row],[TotalAmount]]&gt;1000, 0.1,
   FACT_ORDERS[[#This Row],[TotalAmount]]&gt;500, 0.05,
   TRUE, 0
)</f>
        <v>0.05</v>
      </c>
      <c r="P37" s="28">
        <f xml:space="preserve"> FACT_ORDERS[[#This Row],[TotalAmount]] * (1 - (FACT_ORDERS[[#This Row],[ClientDiscount]] + FACT_ORDERS[[#This Row],[OrderDiscount]]) )</f>
        <v>646</v>
      </c>
      <c r="Q37" s="28">
        <f>FACT_ORDERS[[#This Row],[TotalAmountWithDiscount]]+FACT_ORDERS[[#This Row],[DeliveryCost]]</f>
        <v>646</v>
      </c>
      <c r="R37" s="35">
        <v>45143</v>
      </c>
      <c r="S37" s="35" t="str">
        <f>IF(NETWORKDAYS(FACT_ORDERS[[#This Row],[Order-Date]], FACT_ORDERS[[#This Row],[ArrivalDate ]]) &gt; 10, "Late", "On Time")</f>
        <v>On Time</v>
      </c>
    </row>
    <row r="38" spans="1:19" x14ac:dyDescent="0.3">
      <c r="A38" s="12">
        <v>5036</v>
      </c>
      <c r="B38" s="12">
        <v>203</v>
      </c>
      <c r="C38" s="12">
        <v>10166</v>
      </c>
      <c r="D38" s="12">
        <v>37</v>
      </c>
      <c r="E38" s="12" t="s">
        <v>243</v>
      </c>
      <c r="F38" s="13">
        <v>45487</v>
      </c>
      <c r="G38" s="26" t="s">
        <v>3582</v>
      </c>
      <c r="H38" s="12">
        <v>10</v>
      </c>
      <c r="I38" s="28">
        <f>VLOOKUP(B:B,DIM_PRODUCTS!A:F,5,FALSE)</f>
        <v>5</v>
      </c>
      <c r="J38" s="28">
        <f>FACT_ORDERS[[#This Row],[ProductPrice]]*FACT_ORDERS[[#This Row],[Quantity]]</f>
        <v>50</v>
      </c>
      <c r="K38" s="12" t="str">
        <f>VLOOKUP(C:C,DIM_CUSTOMERS!A:G,7,FALSE)</f>
        <v>Mexico</v>
      </c>
      <c r="L38" s="30" cm="1">
        <f t="array" ref="L38">_xlfn.IFS(
    AND(FACT_ORDERS[[#This Row],[DeliveryMehtod]]="shippment",FACT_ORDERS[[#This Row],[TotalAmount]]&gt;=200), 0,
    AND(FACT_ORDERS[[#This Row],[DeliveryMehtod]]="pickup"), 15,
    AND(FACT_ORDERS[[#This Row],[DeliveryMehtod]]="shippment",FACT_ORDERS[[#This Row],[TotalAmount]]&lt;200), 35
)</f>
        <v>15</v>
      </c>
      <c r="M38" s="12" t="str" cm="1">
        <f t="array" ref="M38">_xlfn.IFS(
    SUMIFS(FACT_ORDERS[TotalAmount], FACT_ORDERS[WD_CUSTOMERS],FACT_ORDERS[[#This Row],[WD_CUSTOMERS]])&gt;=15000, "VIP",
    SUMIFS(FACT_ORDERS[TotalAmount], FACT_ORDERS[WD_CUSTOMERS],FACT_ORDERS[[#This Row],[WD_CUSTOMERS]])&gt;=8000, "Premium",
    TRUE, "Regular"
)</f>
        <v>VIP</v>
      </c>
      <c r="N38" s="32" cm="1">
        <f t="array" ref="N38">_xlfn.IFS(
   FACT_ORDERS[[#This Row],[TypeOfClient]]="VIP", 0.2,
   FACT_ORDERS[[#This Row],[TypeOfClient]]="Premium", 0.1,
   TRUE, 0
)</f>
        <v>0.2</v>
      </c>
      <c r="O38" s="31" cm="1">
        <f t="array" ref="O38">_xlfn.IFS(
   FACT_ORDERS[[#This Row],[TotalAmount]]&gt;1500, 0.15,
   FACT_ORDERS[[#This Row],[TotalAmount]]&gt;1000, 0.1,
   FACT_ORDERS[[#This Row],[TotalAmount]]&gt;500, 0.05,
   TRUE, 0
)</f>
        <v>0</v>
      </c>
      <c r="P38" s="28">
        <f xml:space="preserve"> FACT_ORDERS[[#This Row],[TotalAmount]] * (1 - (FACT_ORDERS[[#This Row],[ClientDiscount]] + FACT_ORDERS[[#This Row],[OrderDiscount]]) )</f>
        <v>40</v>
      </c>
      <c r="Q38" s="28">
        <f>FACT_ORDERS[[#This Row],[TotalAmountWithDiscount]]+FACT_ORDERS[[#This Row],[DeliveryCost]]</f>
        <v>55</v>
      </c>
      <c r="R38" s="35">
        <v>45496</v>
      </c>
      <c r="S38" s="35" t="str">
        <f>IF(NETWORKDAYS(FACT_ORDERS[[#This Row],[Order-Date]], FACT_ORDERS[[#This Row],[ArrivalDate ]]) &gt; 10, "Late", "On Time")</f>
        <v>On Time</v>
      </c>
    </row>
    <row r="39" spans="1:19" x14ac:dyDescent="0.3">
      <c r="A39" s="12">
        <v>5037</v>
      </c>
      <c r="B39" s="12">
        <v>262</v>
      </c>
      <c r="C39" s="12">
        <v>10166</v>
      </c>
      <c r="D39" s="12">
        <v>38</v>
      </c>
      <c r="E39" s="12" t="s">
        <v>243</v>
      </c>
      <c r="F39" s="13">
        <v>45487</v>
      </c>
      <c r="G39" s="26" t="s">
        <v>10793</v>
      </c>
      <c r="H39" s="12">
        <v>29</v>
      </c>
      <c r="I39" s="28">
        <f>VLOOKUP(B:B,DIM_PRODUCTS!A:F,5,FALSE)</f>
        <v>10</v>
      </c>
      <c r="J39" s="28">
        <f>FACT_ORDERS[[#This Row],[ProductPrice]]*FACT_ORDERS[[#This Row],[Quantity]]</f>
        <v>290</v>
      </c>
      <c r="K39" s="12" t="str">
        <f>VLOOKUP(C:C,DIM_CUSTOMERS!A:G,7,FALSE)</f>
        <v>Mexico</v>
      </c>
      <c r="L39" s="30" cm="1">
        <f t="array" ref="L39">_xlfn.IFS(
    AND(FACT_ORDERS[[#This Row],[DeliveryMehtod]]="shippment",FACT_ORDERS[[#This Row],[TotalAmount]]&gt;=200), 0,
    AND(FACT_ORDERS[[#This Row],[DeliveryMehtod]]="pickup"), 15,
    AND(FACT_ORDERS[[#This Row],[DeliveryMehtod]]="shippment",FACT_ORDERS[[#This Row],[TotalAmount]]&lt;200), 35
)</f>
        <v>15</v>
      </c>
      <c r="M39" s="12" t="str" cm="1">
        <f t="array" ref="M39">_xlfn.IFS(
    SUMIFS(FACT_ORDERS[TotalAmount], FACT_ORDERS[WD_CUSTOMERS],FACT_ORDERS[[#This Row],[WD_CUSTOMERS]])&gt;=15000, "VIP",
    SUMIFS(FACT_ORDERS[TotalAmount], FACT_ORDERS[WD_CUSTOMERS],FACT_ORDERS[[#This Row],[WD_CUSTOMERS]])&gt;=8000, "Premium",
    TRUE, "Regular"
)</f>
        <v>VIP</v>
      </c>
      <c r="N39" s="32" cm="1">
        <f t="array" ref="N39">_xlfn.IFS(
   FACT_ORDERS[[#This Row],[TypeOfClient]]="VIP", 0.2,
   FACT_ORDERS[[#This Row],[TypeOfClient]]="Premium", 0.1,
   TRUE, 0
)</f>
        <v>0.2</v>
      </c>
      <c r="O39" s="31" cm="1">
        <f t="array" ref="O39">_xlfn.IFS(
   FACT_ORDERS[[#This Row],[TotalAmount]]&gt;1500, 0.15,
   FACT_ORDERS[[#This Row],[TotalAmount]]&gt;1000, 0.1,
   FACT_ORDERS[[#This Row],[TotalAmount]]&gt;500, 0.05,
   TRUE, 0
)</f>
        <v>0</v>
      </c>
      <c r="P39" s="28">
        <f xml:space="preserve"> FACT_ORDERS[[#This Row],[TotalAmount]] * (1 - (FACT_ORDERS[[#This Row],[ClientDiscount]] + FACT_ORDERS[[#This Row],[OrderDiscount]]) )</f>
        <v>232</v>
      </c>
      <c r="Q39" s="28">
        <f>FACT_ORDERS[[#This Row],[TotalAmountWithDiscount]]+FACT_ORDERS[[#This Row],[DeliveryCost]]</f>
        <v>247</v>
      </c>
      <c r="R39" s="35">
        <v>45559</v>
      </c>
      <c r="S39" s="35" t="str">
        <f>IF(NETWORKDAYS(FACT_ORDERS[[#This Row],[Order-Date]], FACT_ORDERS[[#This Row],[ArrivalDate ]]) &gt; 10, "Late", "On Time")</f>
        <v>Late</v>
      </c>
    </row>
    <row r="40" spans="1:19" x14ac:dyDescent="0.3">
      <c r="A40" s="12">
        <v>5038</v>
      </c>
      <c r="B40" s="12">
        <v>214</v>
      </c>
      <c r="C40" s="12">
        <v>10166</v>
      </c>
      <c r="D40" s="12">
        <v>39</v>
      </c>
      <c r="E40" s="12" t="s">
        <v>244</v>
      </c>
      <c r="F40" s="13">
        <v>45487</v>
      </c>
      <c r="G40" s="26" t="s">
        <v>10794</v>
      </c>
      <c r="H40" s="12">
        <v>81</v>
      </c>
      <c r="I40" s="28">
        <f>VLOOKUP(B:B,DIM_PRODUCTS!A:F,5,FALSE)</f>
        <v>46</v>
      </c>
      <c r="J40" s="28">
        <f>FACT_ORDERS[[#This Row],[ProductPrice]]*FACT_ORDERS[[#This Row],[Quantity]]</f>
        <v>3726</v>
      </c>
      <c r="K40" s="12" t="str">
        <f>VLOOKUP(C:C,DIM_CUSTOMERS!A:G,7,FALSE)</f>
        <v>Mexico</v>
      </c>
      <c r="L40" s="30" cm="1">
        <f t="array" ref="L40">_xlfn.IFS(
    AND(FACT_ORDERS[[#This Row],[DeliveryMehtod]]="shippment",FACT_ORDERS[[#This Row],[TotalAmount]]&gt;=200), 0,
    AND(FACT_ORDERS[[#This Row],[DeliveryMehtod]]="pickup"), 15,
    AND(FACT_ORDERS[[#This Row],[DeliveryMehtod]]="shippment",FACT_ORDERS[[#This Row],[TotalAmount]]&lt;200), 35
)</f>
        <v>0</v>
      </c>
      <c r="M40" s="12" t="str" cm="1">
        <f t="array" ref="M40">_xlfn.IFS(
    SUMIFS(FACT_ORDERS[TotalAmount], FACT_ORDERS[WD_CUSTOMERS],FACT_ORDERS[[#This Row],[WD_CUSTOMERS]])&gt;=15000, "VIP",
    SUMIFS(FACT_ORDERS[TotalAmount], FACT_ORDERS[WD_CUSTOMERS],FACT_ORDERS[[#This Row],[WD_CUSTOMERS]])&gt;=8000, "Premium",
    TRUE, "Regular"
)</f>
        <v>VIP</v>
      </c>
      <c r="N40" s="32" cm="1">
        <f t="array" ref="N40">_xlfn.IFS(
   FACT_ORDERS[[#This Row],[TypeOfClient]]="VIP", 0.2,
   FACT_ORDERS[[#This Row],[TypeOfClient]]="Premium", 0.1,
   TRUE, 0
)</f>
        <v>0.2</v>
      </c>
      <c r="O40" s="31" cm="1">
        <f t="array" ref="O40">_xlfn.IFS(
   FACT_ORDERS[[#This Row],[TotalAmount]]&gt;1500, 0.15,
   FACT_ORDERS[[#This Row],[TotalAmount]]&gt;1000, 0.1,
   FACT_ORDERS[[#This Row],[TotalAmount]]&gt;500, 0.05,
   TRUE, 0
)</f>
        <v>0.15</v>
      </c>
      <c r="P40" s="28">
        <f xml:space="preserve"> FACT_ORDERS[[#This Row],[TotalAmount]] * (1 - (FACT_ORDERS[[#This Row],[ClientDiscount]] + FACT_ORDERS[[#This Row],[OrderDiscount]]) )</f>
        <v>2421.9</v>
      </c>
      <c r="Q40" s="28">
        <f>FACT_ORDERS[[#This Row],[TotalAmountWithDiscount]]+FACT_ORDERS[[#This Row],[DeliveryCost]]</f>
        <v>2421.9</v>
      </c>
      <c r="R40" s="35">
        <v>45501</v>
      </c>
      <c r="S40" s="35" t="str">
        <f>IF(NETWORKDAYS(FACT_ORDERS[[#This Row],[Order-Date]], FACT_ORDERS[[#This Row],[ArrivalDate ]]) &gt; 10, "Late", "On Time")</f>
        <v>On Time</v>
      </c>
    </row>
    <row r="41" spans="1:19" x14ac:dyDescent="0.3">
      <c r="A41" s="12">
        <v>5039</v>
      </c>
      <c r="B41" s="12">
        <v>233</v>
      </c>
      <c r="C41" s="12">
        <v>10166</v>
      </c>
      <c r="D41" s="12">
        <v>40</v>
      </c>
      <c r="E41" s="12" t="s">
        <v>244</v>
      </c>
      <c r="F41" s="13">
        <v>45487</v>
      </c>
      <c r="G41" s="26" t="s">
        <v>10795</v>
      </c>
      <c r="H41" s="12">
        <v>24</v>
      </c>
      <c r="I41" s="28">
        <f>VLOOKUP(B:B,DIM_PRODUCTS!A:F,5,FALSE)</f>
        <v>13</v>
      </c>
      <c r="J41" s="28">
        <f>FACT_ORDERS[[#This Row],[ProductPrice]]*FACT_ORDERS[[#This Row],[Quantity]]</f>
        <v>312</v>
      </c>
      <c r="K41" s="12" t="str">
        <f>VLOOKUP(C:C,DIM_CUSTOMERS!A:G,7,FALSE)</f>
        <v>Mexico</v>
      </c>
      <c r="L41" s="30" cm="1">
        <f t="array" ref="L41">_xlfn.IFS(
    AND(FACT_ORDERS[[#This Row],[DeliveryMehtod]]="shippment",FACT_ORDERS[[#This Row],[TotalAmount]]&gt;=200), 0,
    AND(FACT_ORDERS[[#This Row],[DeliveryMehtod]]="pickup"), 15,
    AND(FACT_ORDERS[[#This Row],[DeliveryMehtod]]="shippment",FACT_ORDERS[[#This Row],[TotalAmount]]&lt;200), 35
)</f>
        <v>0</v>
      </c>
      <c r="M41" s="12" t="str" cm="1">
        <f t="array" ref="M41">_xlfn.IFS(
    SUMIFS(FACT_ORDERS[TotalAmount], FACT_ORDERS[WD_CUSTOMERS],FACT_ORDERS[[#This Row],[WD_CUSTOMERS]])&gt;=15000, "VIP",
    SUMIFS(FACT_ORDERS[TotalAmount], FACT_ORDERS[WD_CUSTOMERS],FACT_ORDERS[[#This Row],[WD_CUSTOMERS]])&gt;=8000, "Premium",
    TRUE, "Regular"
)</f>
        <v>VIP</v>
      </c>
      <c r="N41" s="32" cm="1">
        <f t="array" ref="N41">_xlfn.IFS(
   FACT_ORDERS[[#This Row],[TypeOfClient]]="VIP", 0.2,
   FACT_ORDERS[[#This Row],[TypeOfClient]]="Premium", 0.1,
   TRUE, 0
)</f>
        <v>0.2</v>
      </c>
      <c r="O41" s="31" cm="1">
        <f t="array" ref="O41">_xlfn.IFS(
   FACT_ORDERS[[#This Row],[TotalAmount]]&gt;1500, 0.15,
   FACT_ORDERS[[#This Row],[TotalAmount]]&gt;1000, 0.1,
   FACT_ORDERS[[#This Row],[TotalAmount]]&gt;500, 0.05,
   TRUE, 0
)</f>
        <v>0</v>
      </c>
      <c r="P41" s="28">
        <f xml:space="preserve"> FACT_ORDERS[[#This Row],[TotalAmount]] * (1 - (FACT_ORDERS[[#This Row],[ClientDiscount]] + FACT_ORDERS[[#This Row],[OrderDiscount]]) )</f>
        <v>249.60000000000002</v>
      </c>
      <c r="Q41" s="28">
        <f>FACT_ORDERS[[#This Row],[TotalAmountWithDiscount]]+FACT_ORDERS[[#This Row],[DeliveryCost]]</f>
        <v>249.60000000000002</v>
      </c>
      <c r="R41" s="35">
        <v>45496</v>
      </c>
      <c r="S41" s="35" t="str">
        <f>IF(NETWORKDAYS(FACT_ORDERS[[#This Row],[Order-Date]], FACT_ORDERS[[#This Row],[ArrivalDate ]]) &gt; 10, "Late", "On Time")</f>
        <v>On Time</v>
      </c>
    </row>
    <row r="42" spans="1:19" x14ac:dyDescent="0.3">
      <c r="A42" s="12">
        <v>5040</v>
      </c>
      <c r="B42" s="12">
        <v>265</v>
      </c>
      <c r="C42" s="12">
        <v>10166</v>
      </c>
      <c r="D42" s="12">
        <v>41</v>
      </c>
      <c r="E42" s="12" t="s">
        <v>244</v>
      </c>
      <c r="F42" s="13">
        <v>44953</v>
      </c>
      <c r="G42" s="26" t="s">
        <v>10796</v>
      </c>
      <c r="H42" s="12">
        <v>21</v>
      </c>
      <c r="I42" s="28">
        <f>VLOOKUP(B:B,DIM_PRODUCTS!A:F,5,FALSE)</f>
        <v>13</v>
      </c>
      <c r="J42" s="28">
        <f>FACT_ORDERS[[#This Row],[ProductPrice]]*FACT_ORDERS[[#This Row],[Quantity]]</f>
        <v>273</v>
      </c>
      <c r="K42" s="12" t="str">
        <f>VLOOKUP(C:C,DIM_CUSTOMERS!A:G,7,FALSE)</f>
        <v>Mexico</v>
      </c>
      <c r="L42" s="30" cm="1">
        <f t="array" ref="L42">_xlfn.IFS(
    AND(FACT_ORDERS[[#This Row],[DeliveryMehtod]]="shippment",FACT_ORDERS[[#This Row],[TotalAmount]]&gt;=200), 0,
    AND(FACT_ORDERS[[#This Row],[DeliveryMehtod]]="pickup"), 15,
    AND(FACT_ORDERS[[#This Row],[DeliveryMehtod]]="shippment",FACT_ORDERS[[#This Row],[TotalAmount]]&lt;200), 35
)</f>
        <v>0</v>
      </c>
      <c r="M42" s="12" t="str" cm="1">
        <f t="array" ref="M42">_xlfn.IFS(
    SUMIFS(FACT_ORDERS[TotalAmount], FACT_ORDERS[WD_CUSTOMERS],FACT_ORDERS[[#This Row],[WD_CUSTOMERS]])&gt;=15000, "VIP",
    SUMIFS(FACT_ORDERS[TotalAmount], FACT_ORDERS[WD_CUSTOMERS],FACT_ORDERS[[#This Row],[WD_CUSTOMERS]])&gt;=8000, "Premium",
    TRUE, "Regular"
)</f>
        <v>VIP</v>
      </c>
      <c r="N42" s="32" cm="1">
        <f t="array" ref="N42">_xlfn.IFS(
   FACT_ORDERS[[#This Row],[TypeOfClient]]="VIP", 0.2,
   FACT_ORDERS[[#This Row],[TypeOfClient]]="Premium", 0.1,
   TRUE, 0
)</f>
        <v>0.2</v>
      </c>
      <c r="O42" s="31" cm="1">
        <f t="array" ref="O42">_xlfn.IFS(
   FACT_ORDERS[[#This Row],[TotalAmount]]&gt;1500, 0.15,
   FACT_ORDERS[[#This Row],[TotalAmount]]&gt;1000, 0.1,
   FACT_ORDERS[[#This Row],[TotalAmount]]&gt;500, 0.05,
   TRUE, 0
)</f>
        <v>0</v>
      </c>
      <c r="P42" s="28">
        <f xml:space="preserve"> FACT_ORDERS[[#This Row],[TotalAmount]] * (1 - (FACT_ORDERS[[#This Row],[ClientDiscount]] + FACT_ORDERS[[#This Row],[OrderDiscount]]) )</f>
        <v>218.4</v>
      </c>
      <c r="Q42" s="28">
        <f>FACT_ORDERS[[#This Row],[TotalAmountWithDiscount]]+FACT_ORDERS[[#This Row],[DeliveryCost]]</f>
        <v>218.4</v>
      </c>
      <c r="R42" s="35">
        <v>44964</v>
      </c>
      <c r="S42" s="35" t="str">
        <f>IF(NETWORKDAYS(FACT_ORDERS[[#This Row],[Order-Date]], FACT_ORDERS[[#This Row],[ArrivalDate ]]) &gt; 10, "Late", "On Time")</f>
        <v>On Time</v>
      </c>
    </row>
    <row r="43" spans="1:19" x14ac:dyDescent="0.3">
      <c r="A43" s="12">
        <v>5041</v>
      </c>
      <c r="B43" s="12">
        <v>247</v>
      </c>
      <c r="C43" s="12">
        <v>10636</v>
      </c>
      <c r="D43" s="12">
        <v>42</v>
      </c>
      <c r="E43" s="12" t="s">
        <v>244</v>
      </c>
      <c r="F43" s="13">
        <v>44918</v>
      </c>
      <c r="G43" s="26" t="s">
        <v>10797</v>
      </c>
      <c r="H43" s="12">
        <v>23</v>
      </c>
      <c r="I43" s="28">
        <f>VLOOKUP(B:B,DIM_PRODUCTS!A:F,5,FALSE)</f>
        <v>13</v>
      </c>
      <c r="J43" s="28">
        <f>FACT_ORDERS[[#This Row],[ProductPrice]]*FACT_ORDERS[[#This Row],[Quantity]]</f>
        <v>299</v>
      </c>
      <c r="K43" s="12" t="str">
        <f>VLOOKUP(C:C,DIM_CUSTOMERS!A:G,7,FALSE)</f>
        <v>France</v>
      </c>
      <c r="L43" s="30" cm="1">
        <f t="array" ref="L43">_xlfn.IFS(
    AND(FACT_ORDERS[[#This Row],[DeliveryMehtod]]="shippment",FACT_ORDERS[[#This Row],[TotalAmount]]&gt;=200), 0,
    AND(FACT_ORDERS[[#This Row],[DeliveryMehtod]]="pickup"), 15,
    AND(FACT_ORDERS[[#This Row],[DeliveryMehtod]]="shippment",FACT_ORDERS[[#This Row],[TotalAmount]]&lt;200), 35
)</f>
        <v>0</v>
      </c>
      <c r="M43" s="12" t="str" cm="1">
        <f t="array" ref="M43">_xlfn.IFS(
    SUMIFS(FACT_ORDERS[TotalAmount], FACT_ORDERS[WD_CUSTOMERS],FACT_ORDERS[[#This Row],[WD_CUSTOMERS]])&gt;=15000, "VIP",
    SUMIFS(FACT_ORDERS[TotalAmount], FACT_ORDERS[WD_CUSTOMERS],FACT_ORDERS[[#This Row],[WD_CUSTOMERS]])&gt;=8000, "Premium",
    TRUE, "Regular"
)</f>
        <v>Regular</v>
      </c>
      <c r="N43" s="32" cm="1">
        <f t="array" ref="N43">_xlfn.IFS(
   FACT_ORDERS[[#This Row],[TypeOfClient]]="VIP", 0.2,
   FACT_ORDERS[[#This Row],[TypeOfClient]]="Premium", 0.1,
   TRUE, 0
)</f>
        <v>0</v>
      </c>
      <c r="O43" s="31" cm="1">
        <f t="array" ref="O43">_xlfn.IFS(
   FACT_ORDERS[[#This Row],[TotalAmount]]&gt;1500, 0.15,
   FACT_ORDERS[[#This Row],[TotalAmount]]&gt;1000, 0.1,
   FACT_ORDERS[[#This Row],[TotalAmount]]&gt;500, 0.05,
   TRUE, 0
)</f>
        <v>0</v>
      </c>
      <c r="P43" s="28">
        <f xml:space="preserve"> FACT_ORDERS[[#This Row],[TotalAmount]] * (1 - (FACT_ORDERS[[#This Row],[ClientDiscount]] + FACT_ORDERS[[#This Row],[OrderDiscount]]) )</f>
        <v>299</v>
      </c>
      <c r="Q43" s="28">
        <f>FACT_ORDERS[[#This Row],[TotalAmountWithDiscount]]+FACT_ORDERS[[#This Row],[DeliveryCost]]</f>
        <v>299</v>
      </c>
      <c r="R43" s="35">
        <v>44937</v>
      </c>
      <c r="S43" s="35" t="str">
        <f>IF(NETWORKDAYS(FACT_ORDERS[[#This Row],[Order-Date]], FACT_ORDERS[[#This Row],[ArrivalDate ]]) &gt; 10, "Late", "On Time")</f>
        <v>Late</v>
      </c>
    </row>
    <row r="44" spans="1:19" x14ac:dyDescent="0.3">
      <c r="A44" s="12">
        <v>5042</v>
      </c>
      <c r="B44" s="12">
        <v>291</v>
      </c>
      <c r="C44" s="12">
        <v>10902</v>
      </c>
      <c r="D44" s="12">
        <v>43</v>
      </c>
      <c r="E44" s="12" t="s">
        <v>244</v>
      </c>
      <c r="F44" s="13">
        <v>45479</v>
      </c>
      <c r="G44" s="26" t="s">
        <v>10798</v>
      </c>
      <c r="H44" s="12">
        <v>8</v>
      </c>
      <c r="I44" s="28">
        <f>VLOOKUP(B:B,DIM_PRODUCTS!A:F,5,FALSE)</f>
        <v>6</v>
      </c>
      <c r="J44" s="28">
        <f>FACT_ORDERS[[#This Row],[ProductPrice]]*FACT_ORDERS[[#This Row],[Quantity]]</f>
        <v>48</v>
      </c>
      <c r="K44" s="12" t="str">
        <f>VLOOKUP(C:C,DIM_CUSTOMERS!A:G,7,FALSE)</f>
        <v>Italy</v>
      </c>
      <c r="L44" s="30" cm="1">
        <f t="array" ref="L44">_xlfn.IFS(
    AND(FACT_ORDERS[[#This Row],[DeliveryMehtod]]="shippment",FACT_ORDERS[[#This Row],[TotalAmount]]&gt;=200), 0,
    AND(FACT_ORDERS[[#This Row],[DeliveryMehtod]]="pickup"), 15,
    AND(FACT_ORDERS[[#This Row],[DeliveryMehtod]]="shippment",FACT_ORDERS[[#This Row],[TotalAmount]]&lt;200), 35
)</f>
        <v>35</v>
      </c>
      <c r="M44" s="12" t="str" cm="1">
        <f t="array" ref="M44">_xlfn.IFS(
    SUMIFS(FACT_ORDERS[TotalAmount], FACT_ORDERS[WD_CUSTOMERS],FACT_ORDERS[[#This Row],[WD_CUSTOMERS]])&gt;=15000, "VIP",
    SUMIFS(FACT_ORDERS[TotalAmount], FACT_ORDERS[WD_CUSTOMERS],FACT_ORDERS[[#This Row],[WD_CUSTOMERS]])&gt;=8000, "Premium",
    TRUE, "Regular"
)</f>
        <v>VIP</v>
      </c>
      <c r="N44" s="32" cm="1">
        <f t="array" ref="N44">_xlfn.IFS(
   FACT_ORDERS[[#This Row],[TypeOfClient]]="VIP", 0.2,
   FACT_ORDERS[[#This Row],[TypeOfClient]]="Premium", 0.1,
   TRUE, 0
)</f>
        <v>0.2</v>
      </c>
      <c r="O44" s="31" cm="1">
        <f t="array" ref="O44">_xlfn.IFS(
   FACT_ORDERS[[#This Row],[TotalAmount]]&gt;1500, 0.15,
   FACT_ORDERS[[#This Row],[TotalAmount]]&gt;1000, 0.1,
   FACT_ORDERS[[#This Row],[TotalAmount]]&gt;500, 0.05,
   TRUE, 0
)</f>
        <v>0</v>
      </c>
      <c r="P44" s="28">
        <f xml:space="preserve"> FACT_ORDERS[[#This Row],[TotalAmount]] * (1 - (FACT_ORDERS[[#This Row],[ClientDiscount]] + FACT_ORDERS[[#This Row],[OrderDiscount]]) )</f>
        <v>38.400000000000006</v>
      </c>
      <c r="Q44" s="28">
        <f>FACT_ORDERS[[#This Row],[TotalAmountWithDiscount]]+FACT_ORDERS[[#This Row],[DeliveryCost]]</f>
        <v>73.400000000000006</v>
      </c>
      <c r="R44" s="35">
        <v>45490</v>
      </c>
      <c r="S44" s="35" t="str">
        <f>IF(NETWORKDAYS(FACT_ORDERS[[#This Row],[Order-Date]], FACT_ORDERS[[#This Row],[ArrivalDate ]]) &gt; 10, "Late", "On Time")</f>
        <v>On Time</v>
      </c>
    </row>
    <row r="45" spans="1:19" x14ac:dyDescent="0.3">
      <c r="A45" s="12">
        <v>5043</v>
      </c>
      <c r="B45" s="12">
        <v>227</v>
      </c>
      <c r="C45" s="12">
        <v>10902</v>
      </c>
      <c r="D45" s="12">
        <v>44</v>
      </c>
      <c r="E45" s="12" t="s">
        <v>244</v>
      </c>
      <c r="F45" s="13">
        <v>45479</v>
      </c>
      <c r="G45" s="26" t="s">
        <v>10799</v>
      </c>
      <c r="H45" s="12">
        <v>27</v>
      </c>
      <c r="I45" s="28">
        <f>VLOOKUP(B:B,DIM_PRODUCTS!A:F,5,FALSE)</f>
        <v>19</v>
      </c>
      <c r="J45" s="28">
        <f>FACT_ORDERS[[#This Row],[ProductPrice]]*FACT_ORDERS[[#This Row],[Quantity]]</f>
        <v>513</v>
      </c>
      <c r="K45" s="12" t="str">
        <f>VLOOKUP(C:C,DIM_CUSTOMERS!A:G,7,FALSE)</f>
        <v>Italy</v>
      </c>
      <c r="L45" s="30" cm="1">
        <f t="array" ref="L45">_xlfn.IFS(
    AND(FACT_ORDERS[[#This Row],[DeliveryMehtod]]="shippment",FACT_ORDERS[[#This Row],[TotalAmount]]&gt;=200), 0,
    AND(FACT_ORDERS[[#This Row],[DeliveryMehtod]]="pickup"), 15,
    AND(FACT_ORDERS[[#This Row],[DeliveryMehtod]]="shippment",FACT_ORDERS[[#This Row],[TotalAmount]]&lt;200), 35
)</f>
        <v>0</v>
      </c>
      <c r="M45" s="12" t="str" cm="1">
        <f t="array" ref="M45">_xlfn.IFS(
    SUMIFS(FACT_ORDERS[TotalAmount], FACT_ORDERS[WD_CUSTOMERS],FACT_ORDERS[[#This Row],[WD_CUSTOMERS]])&gt;=15000, "VIP",
    SUMIFS(FACT_ORDERS[TotalAmount], FACT_ORDERS[WD_CUSTOMERS],FACT_ORDERS[[#This Row],[WD_CUSTOMERS]])&gt;=8000, "Premium",
    TRUE, "Regular"
)</f>
        <v>VIP</v>
      </c>
      <c r="N45" s="32" cm="1">
        <f t="array" ref="N45">_xlfn.IFS(
   FACT_ORDERS[[#This Row],[TypeOfClient]]="VIP", 0.2,
   FACT_ORDERS[[#This Row],[TypeOfClient]]="Premium", 0.1,
   TRUE, 0
)</f>
        <v>0.2</v>
      </c>
      <c r="O45" s="31" cm="1">
        <f t="array" ref="O45">_xlfn.IFS(
   FACT_ORDERS[[#This Row],[TotalAmount]]&gt;1500, 0.15,
   FACT_ORDERS[[#This Row],[TotalAmount]]&gt;1000, 0.1,
   FACT_ORDERS[[#This Row],[TotalAmount]]&gt;500, 0.05,
   TRUE, 0
)</f>
        <v>0.05</v>
      </c>
      <c r="P45" s="28">
        <f xml:space="preserve"> FACT_ORDERS[[#This Row],[TotalAmount]] * (1 - (FACT_ORDERS[[#This Row],[ClientDiscount]] + FACT_ORDERS[[#This Row],[OrderDiscount]]) )</f>
        <v>384.75</v>
      </c>
      <c r="Q45" s="28">
        <f>FACT_ORDERS[[#This Row],[TotalAmountWithDiscount]]+FACT_ORDERS[[#This Row],[DeliveryCost]]</f>
        <v>384.75</v>
      </c>
      <c r="R45" s="35">
        <v>45490</v>
      </c>
      <c r="S45" s="35" t="str">
        <f>IF(NETWORKDAYS(FACT_ORDERS[[#This Row],[Order-Date]], FACT_ORDERS[[#This Row],[ArrivalDate ]]) &gt; 10, "Late", "On Time")</f>
        <v>On Time</v>
      </c>
    </row>
    <row r="46" spans="1:19" x14ac:dyDescent="0.3">
      <c r="A46" s="12">
        <v>5044</v>
      </c>
      <c r="B46" s="12">
        <v>265</v>
      </c>
      <c r="C46" s="12">
        <v>10902</v>
      </c>
      <c r="D46" s="12">
        <v>45</v>
      </c>
      <c r="E46" s="12" t="s">
        <v>243</v>
      </c>
      <c r="F46" s="13">
        <v>45479</v>
      </c>
      <c r="G46" s="26" t="s">
        <v>10800</v>
      </c>
      <c r="H46" s="12">
        <v>13</v>
      </c>
      <c r="I46" s="28">
        <f>VLOOKUP(B:B,DIM_PRODUCTS!A:F,5,FALSE)</f>
        <v>13</v>
      </c>
      <c r="J46" s="28">
        <f>FACT_ORDERS[[#This Row],[ProductPrice]]*FACT_ORDERS[[#This Row],[Quantity]]</f>
        <v>169</v>
      </c>
      <c r="K46" s="12" t="str">
        <f>VLOOKUP(C:C,DIM_CUSTOMERS!A:G,7,FALSE)</f>
        <v>Italy</v>
      </c>
      <c r="L46" s="30" cm="1">
        <f t="array" ref="L46">_xlfn.IFS(
    AND(FACT_ORDERS[[#This Row],[DeliveryMehtod]]="shippment",FACT_ORDERS[[#This Row],[TotalAmount]]&gt;=200), 0,
    AND(FACT_ORDERS[[#This Row],[DeliveryMehtod]]="pickup"), 15,
    AND(FACT_ORDERS[[#This Row],[DeliveryMehtod]]="shippment",FACT_ORDERS[[#This Row],[TotalAmount]]&lt;200), 35
)</f>
        <v>15</v>
      </c>
      <c r="M46" s="12" t="str" cm="1">
        <f t="array" ref="M46">_xlfn.IFS(
    SUMIFS(FACT_ORDERS[TotalAmount], FACT_ORDERS[WD_CUSTOMERS],FACT_ORDERS[[#This Row],[WD_CUSTOMERS]])&gt;=15000, "VIP",
    SUMIFS(FACT_ORDERS[TotalAmount], FACT_ORDERS[WD_CUSTOMERS],FACT_ORDERS[[#This Row],[WD_CUSTOMERS]])&gt;=8000, "Premium",
    TRUE, "Regular"
)</f>
        <v>VIP</v>
      </c>
      <c r="N46" s="32" cm="1">
        <f t="array" ref="N46">_xlfn.IFS(
   FACT_ORDERS[[#This Row],[TypeOfClient]]="VIP", 0.2,
   FACT_ORDERS[[#This Row],[TypeOfClient]]="Premium", 0.1,
   TRUE, 0
)</f>
        <v>0.2</v>
      </c>
      <c r="O46" s="31" cm="1">
        <f t="array" ref="O46">_xlfn.IFS(
   FACT_ORDERS[[#This Row],[TotalAmount]]&gt;1500, 0.15,
   FACT_ORDERS[[#This Row],[TotalAmount]]&gt;1000, 0.1,
   FACT_ORDERS[[#This Row],[TotalAmount]]&gt;500, 0.05,
   TRUE, 0
)</f>
        <v>0</v>
      </c>
      <c r="P46" s="28">
        <f xml:space="preserve"> FACT_ORDERS[[#This Row],[TotalAmount]] * (1 - (FACT_ORDERS[[#This Row],[ClientDiscount]] + FACT_ORDERS[[#This Row],[OrderDiscount]]) )</f>
        <v>135.20000000000002</v>
      </c>
      <c r="Q46" s="28">
        <f>FACT_ORDERS[[#This Row],[TotalAmountWithDiscount]]+FACT_ORDERS[[#This Row],[DeliveryCost]]</f>
        <v>150.20000000000002</v>
      </c>
      <c r="R46" s="35">
        <v>45488</v>
      </c>
      <c r="S46" s="35" t="str">
        <f>IF(NETWORKDAYS(FACT_ORDERS[[#This Row],[Order-Date]], FACT_ORDERS[[#This Row],[ArrivalDate ]]) &gt; 10, "Late", "On Time")</f>
        <v>On Time</v>
      </c>
    </row>
    <row r="47" spans="1:19" x14ac:dyDescent="0.3">
      <c r="A47" s="12">
        <v>5045</v>
      </c>
      <c r="B47" s="12">
        <v>244</v>
      </c>
      <c r="C47" s="12">
        <v>10902</v>
      </c>
      <c r="D47" s="12">
        <v>46</v>
      </c>
      <c r="E47" s="12" t="s">
        <v>243</v>
      </c>
      <c r="F47" s="13">
        <v>45479</v>
      </c>
      <c r="G47" s="26" t="s">
        <v>10801</v>
      </c>
      <c r="H47" s="12">
        <v>37</v>
      </c>
      <c r="I47" s="28">
        <f>VLOOKUP(B:B,DIM_PRODUCTS!A:F,5,FALSE)</f>
        <v>25</v>
      </c>
      <c r="J47" s="28">
        <f>FACT_ORDERS[[#This Row],[ProductPrice]]*FACT_ORDERS[[#This Row],[Quantity]]</f>
        <v>925</v>
      </c>
      <c r="K47" s="12" t="str">
        <f>VLOOKUP(C:C,DIM_CUSTOMERS!A:G,7,FALSE)</f>
        <v>Italy</v>
      </c>
      <c r="L47" s="30" cm="1">
        <f t="array" ref="L47">_xlfn.IFS(
    AND(FACT_ORDERS[[#This Row],[DeliveryMehtod]]="shippment",FACT_ORDERS[[#This Row],[TotalAmount]]&gt;=200), 0,
    AND(FACT_ORDERS[[#This Row],[DeliveryMehtod]]="pickup"), 15,
    AND(FACT_ORDERS[[#This Row],[DeliveryMehtod]]="shippment",FACT_ORDERS[[#This Row],[TotalAmount]]&lt;200), 35
)</f>
        <v>15</v>
      </c>
      <c r="M47" s="12" t="str" cm="1">
        <f t="array" ref="M47">_xlfn.IFS(
    SUMIFS(FACT_ORDERS[TotalAmount], FACT_ORDERS[WD_CUSTOMERS],FACT_ORDERS[[#This Row],[WD_CUSTOMERS]])&gt;=15000, "VIP",
    SUMIFS(FACT_ORDERS[TotalAmount], FACT_ORDERS[WD_CUSTOMERS],FACT_ORDERS[[#This Row],[WD_CUSTOMERS]])&gt;=8000, "Premium",
    TRUE, "Regular"
)</f>
        <v>VIP</v>
      </c>
      <c r="N47" s="32" cm="1">
        <f t="array" ref="N47">_xlfn.IFS(
   FACT_ORDERS[[#This Row],[TypeOfClient]]="VIP", 0.2,
   FACT_ORDERS[[#This Row],[TypeOfClient]]="Premium", 0.1,
   TRUE, 0
)</f>
        <v>0.2</v>
      </c>
      <c r="O47" s="31" cm="1">
        <f t="array" ref="O47">_xlfn.IFS(
   FACT_ORDERS[[#This Row],[TotalAmount]]&gt;1500, 0.15,
   FACT_ORDERS[[#This Row],[TotalAmount]]&gt;1000, 0.1,
   FACT_ORDERS[[#This Row],[TotalAmount]]&gt;500, 0.05,
   TRUE, 0
)</f>
        <v>0.05</v>
      </c>
      <c r="P47" s="28">
        <f xml:space="preserve"> FACT_ORDERS[[#This Row],[TotalAmount]] * (1 - (FACT_ORDERS[[#This Row],[ClientDiscount]] + FACT_ORDERS[[#This Row],[OrderDiscount]]) )</f>
        <v>693.75</v>
      </c>
      <c r="Q47" s="28">
        <f>FACT_ORDERS[[#This Row],[TotalAmountWithDiscount]]+FACT_ORDERS[[#This Row],[DeliveryCost]]</f>
        <v>708.75</v>
      </c>
      <c r="R47" s="35">
        <v>45521</v>
      </c>
      <c r="S47" s="35" t="str">
        <f>IF(NETWORKDAYS(FACT_ORDERS[[#This Row],[Order-Date]], FACT_ORDERS[[#This Row],[ArrivalDate ]]) &gt; 10, "Late", "On Time")</f>
        <v>Late</v>
      </c>
    </row>
    <row r="48" spans="1:19" x14ac:dyDescent="0.3">
      <c r="A48" s="12">
        <v>5046</v>
      </c>
      <c r="B48" s="12">
        <v>230</v>
      </c>
      <c r="C48" s="12">
        <v>10902</v>
      </c>
      <c r="D48" s="12">
        <v>47</v>
      </c>
      <c r="E48" s="12" t="s">
        <v>243</v>
      </c>
      <c r="F48" s="13">
        <v>45479</v>
      </c>
      <c r="G48" s="26" t="s">
        <v>10802</v>
      </c>
      <c r="H48" s="12">
        <v>28</v>
      </c>
      <c r="I48" s="28">
        <f>VLOOKUP(B:B,DIM_PRODUCTS!A:F,5,FALSE)</f>
        <v>14</v>
      </c>
      <c r="J48" s="28">
        <f>FACT_ORDERS[[#This Row],[ProductPrice]]*FACT_ORDERS[[#This Row],[Quantity]]</f>
        <v>392</v>
      </c>
      <c r="K48" s="12" t="str">
        <f>VLOOKUP(C:C,DIM_CUSTOMERS!A:G,7,FALSE)</f>
        <v>Italy</v>
      </c>
      <c r="L48" s="30" cm="1">
        <f t="array" ref="L48">_xlfn.IFS(
    AND(FACT_ORDERS[[#This Row],[DeliveryMehtod]]="shippment",FACT_ORDERS[[#This Row],[TotalAmount]]&gt;=200), 0,
    AND(FACT_ORDERS[[#This Row],[DeliveryMehtod]]="pickup"), 15,
    AND(FACT_ORDERS[[#This Row],[DeliveryMehtod]]="shippment",FACT_ORDERS[[#This Row],[TotalAmount]]&lt;200), 35
)</f>
        <v>15</v>
      </c>
      <c r="M48" s="12" t="str" cm="1">
        <f t="array" ref="M48">_xlfn.IFS(
    SUMIFS(FACT_ORDERS[TotalAmount], FACT_ORDERS[WD_CUSTOMERS],FACT_ORDERS[[#This Row],[WD_CUSTOMERS]])&gt;=15000, "VIP",
    SUMIFS(FACT_ORDERS[TotalAmount], FACT_ORDERS[WD_CUSTOMERS],FACT_ORDERS[[#This Row],[WD_CUSTOMERS]])&gt;=8000, "Premium",
    TRUE, "Regular"
)</f>
        <v>VIP</v>
      </c>
      <c r="N48" s="32" cm="1">
        <f t="array" ref="N48">_xlfn.IFS(
   FACT_ORDERS[[#This Row],[TypeOfClient]]="VIP", 0.2,
   FACT_ORDERS[[#This Row],[TypeOfClient]]="Premium", 0.1,
   TRUE, 0
)</f>
        <v>0.2</v>
      </c>
      <c r="O48" s="31" cm="1">
        <f t="array" ref="O48">_xlfn.IFS(
   FACT_ORDERS[[#This Row],[TotalAmount]]&gt;1500, 0.15,
   FACT_ORDERS[[#This Row],[TotalAmount]]&gt;1000, 0.1,
   FACT_ORDERS[[#This Row],[TotalAmount]]&gt;500, 0.05,
   TRUE, 0
)</f>
        <v>0</v>
      </c>
      <c r="P48" s="28">
        <f xml:space="preserve"> FACT_ORDERS[[#This Row],[TotalAmount]] * (1 - (FACT_ORDERS[[#This Row],[ClientDiscount]] + FACT_ORDERS[[#This Row],[OrderDiscount]]) )</f>
        <v>313.60000000000002</v>
      </c>
      <c r="Q48" s="28">
        <f>FACT_ORDERS[[#This Row],[TotalAmountWithDiscount]]+FACT_ORDERS[[#This Row],[DeliveryCost]]</f>
        <v>328.6</v>
      </c>
      <c r="R48" s="35">
        <v>45489</v>
      </c>
      <c r="S48" s="35" t="str">
        <f>IF(NETWORKDAYS(FACT_ORDERS[[#This Row],[Order-Date]], FACT_ORDERS[[#This Row],[ArrivalDate ]]) &gt; 10, "Late", "On Time")</f>
        <v>On Time</v>
      </c>
    </row>
    <row r="49" spans="1:19" x14ac:dyDescent="0.3">
      <c r="A49" s="12">
        <v>5047</v>
      </c>
      <c r="B49" s="12">
        <v>243</v>
      </c>
      <c r="C49" s="12">
        <v>10653</v>
      </c>
      <c r="D49" s="12">
        <v>48</v>
      </c>
      <c r="E49" s="12" t="s">
        <v>244</v>
      </c>
      <c r="F49" s="13">
        <v>45549</v>
      </c>
      <c r="G49" s="26" t="s">
        <v>4353</v>
      </c>
      <c r="H49" s="12">
        <v>43</v>
      </c>
      <c r="I49" s="28">
        <f>VLOOKUP(B:B,DIM_PRODUCTS!A:F,5,FALSE)</f>
        <v>22</v>
      </c>
      <c r="J49" s="28">
        <f>FACT_ORDERS[[#This Row],[ProductPrice]]*FACT_ORDERS[[#This Row],[Quantity]]</f>
        <v>946</v>
      </c>
      <c r="K49" s="12" t="str">
        <f>VLOOKUP(C:C,DIM_CUSTOMERS!A:G,7,FALSE)</f>
        <v>Spain</v>
      </c>
      <c r="L49" s="30" cm="1">
        <f t="array" ref="L49">_xlfn.IFS(
    AND(FACT_ORDERS[[#This Row],[DeliveryMehtod]]="shippment",FACT_ORDERS[[#This Row],[TotalAmount]]&gt;=200), 0,
    AND(FACT_ORDERS[[#This Row],[DeliveryMehtod]]="pickup"), 15,
    AND(FACT_ORDERS[[#This Row],[DeliveryMehtod]]="shippment",FACT_ORDERS[[#This Row],[TotalAmount]]&lt;200), 35
)</f>
        <v>0</v>
      </c>
      <c r="M49" s="12" t="str" cm="1">
        <f t="array" ref="M49">_xlfn.IFS(
    SUMIFS(FACT_ORDERS[TotalAmount], FACT_ORDERS[WD_CUSTOMERS],FACT_ORDERS[[#This Row],[WD_CUSTOMERS]])&gt;=15000, "VIP",
    SUMIFS(FACT_ORDERS[TotalAmount], FACT_ORDERS[WD_CUSTOMERS],FACT_ORDERS[[#This Row],[WD_CUSTOMERS]])&gt;=8000, "Premium",
    TRUE, "Regular"
)</f>
        <v>Premium</v>
      </c>
      <c r="N49" s="32" cm="1">
        <f t="array" ref="N49">_xlfn.IFS(
   FACT_ORDERS[[#This Row],[TypeOfClient]]="VIP", 0.2,
   FACT_ORDERS[[#This Row],[TypeOfClient]]="Premium", 0.1,
   TRUE, 0
)</f>
        <v>0.1</v>
      </c>
      <c r="O49" s="31" cm="1">
        <f t="array" ref="O49">_xlfn.IFS(
   FACT_ORDERS[[#This Row],[TotalAmount]]&gt;1500, 0.15,
   FACT_ORDERS[[#This Row],[TotalAmount]]&gt;1000, 0.1,
   FACT_ORDERS[[#This Row],[TotalAmount]]&gt;500, 0.05,
   TRUE, 0
)</f>
        <v>0.05</v>
      </c>
      <c r="P49" s="28">
        <f xml:space="preserve"> FACT_ORDERS[[#This Row],[TotalAmount]] * (1 - (FACT_ORDERS[[#This Row],[ClientDiscount]] + FACT_ORDERS[[#This Row],[OrderDiscount]]) )</f>
        <v>804.1</v>
      </c>
      <c r="Q49" s="28">
        <f>FACT_ORDERS[[#This Row],[TotalAmountWithDiscount]]+FACT_ORDERS[[#This Row],[DeliveryCost]]</f>
        <v>804.1</v>
      </c>
      <c r="R49" s="35">
        <v>45556</v>
      </c>
      <c r="S49" s="35" t="str">
        <f>IF(NETWORKDAYS(FACT_ORDERS[[#This Row],[Order-Date]], FACT_ORDERS[[#This Row],[ArrivalDate ]]) &gt; 10, "Late", "On Time")</f>
        <v>On Time</v>
      </c>
    </row>
    <row r="50" spans="1:19" x14ac:dyDescent="0.3">
      <c r="A50" s="12">
        <v>5048</v>
      </c>
      <c r="B50" s="12">
        <v>215</v>
      </c>
      <c r="C50" s="12">
        <v>10653</v>
      </c>
      <c r="D50" s="12">
        <v>49</v>
      </c>
      <c r="E50" s="12" t="s">
        <v>243</v>
      </c>
      <c r="F50" s="13">
        <v>45442</v>
      </c>
      <c r="G50" s="26" t="s">
        <v>10803</v>
      </c>
      <c r="H50" s="12">
        <v>44</v>
      </c>
      <c r="I50" s="28">
        <f>VLOOKUP(B:B,DIM_PRODUCTS!A:F,5,FALSE)</f>
        <v>41</v>
      </c>
      <c r="J50" s="28">
        <f>FACT_ORDERS[[#This Row],[ProductPrice]]*FACT_ORDERS[[#This Row],[Quantity]]</f>
        <v>1804</v>
      </c>
      <c r="K50" s="12" t="str">
        <f>VLOOKUP(C:C,DIM_CUSTOMERS!A:G,7,FALSE)</f>
        <v>Spain</v>
      </c>
      <c r="L50" s="30" cm="1">
        <f t="array" ref="L50">_xlfn.IFS(
    AND(FACT_ORDERS[[#This Row],[DeliveryMehtod]]="shippment",FACT_ORDERS[[#This Row],[TotalAmount]]&gt;=200), 0,
    AND(FACT_ORDERS[[#This Row],[DeliveryMehtod]]="pickup"), 15,
    AND(FACT_ORDERS[[#This Row],[DeliveryMehtod]]="shippment",FACT_ORDERS[[#This Row],[TotalAmount]]&lt;200), 35
)</f>
        <v>15</v>
      </c>
      <c r="M50" s="12" t="str" cm="1">
        <f t="array" ref="M50">_xlfn.IFS(
    SUMIFS(FACT_ORDERS[TotalAmount], FACT_ORDERS[WD_CUSTOMERS],FACT_ORDERS[[#This Row],[WD_CUSTOMERS]])&gt;=15000, "VIP",
    SUMIFS(FACT_ORDERS[TotalAmount], FACT_ORDERS[WD_CUSTOMERS],FACT_ORDERS[[#This Row],[WD_CUSTOMERS]])&gt;=8000, "Premium",
    TRUE, "Regular"
)</f>
        <v>Premium</v>
      </c>
      <c r="N50" s="32" cm="1">
        <f t="array" ref="N50">_xlfn.IFS(
   FACT_ORDERS[[#This Row],[TypeOfClient]]="VIP", 0.2,
   FACT_ORDERS[[#This Row],[TypeOfClient]]="Premium", 0.1,
   TRUE, 0
)</f>
        <v>0.1</v>
      </c>
      <c r="O50" s="31" cm="1">
        <f t="array" ref="O50">_xlfn.IFS(
   FACT_ORDERS[[#This Row],[TotalAmount]]&gt;1500, 0.15,
   FACT_ORDERS[[#This Row],[TotalAmount]]&gt;1000, 0.1,
   FACT_ORDERS[[#This Row],[TotalAmount]]&gt;500, 0.05,
   TRUE, 0
)</f>
        <v>0.15</v>
      </c>
      <c r="P50" s="28">
        <f xml:space="preserve"> FACT_ORDERS[[#This Row],[TotalAmount]] * (1 - (FACT_ORDERS[[#This Row],[ClientDiscount]] + FACT_ORDERS[[#This Row],[OrderDiscount]]) )</f>
        <v>1353</v>
      </c>
      <c r="Q50" s="28">
        <f>FACT_ORDERS[[#This Row],[TotalAmountWithDiscount]]+FACT_ORDERS[[#This Row],[DeliveryCost]]</f>
        <v>1368</v>
      </c>
      <c r="R50" s="35">
        <v>45451</v>
      </c>
      <c r="S50" s="35" t="str">
        <f>IF(NETWORKDAYS(FACT_ORDERS[[#This Row],[Order-Date]], FACT_ORDERS[[#This Row],[ArrivalDate ]]) &gt; 10, "Late", "On Time")</f>
        <v>On Time</v>
      </c>
    </row>
    <row r="51" spans="1:19" x14ac:dyDescent="0.3">
      <c r="A51" s="12">
        <v>5049</v>
      </c>
      <c r="B51" s="12">
        <v>297</v>
      </c>
      <c r="C51" s="12">
        <v>10411</v>
      </c>
      <c r="D51" s="12">
        <v>50</v>
      </c>
      <c r="E51" s="12" t="s">
        <v>243</v>
      </c>
      <c r="F51" s="13">
        <v>45343</v>
      </c>
      <c r="G51" s="26" t="s">
        <v>10804</v>
      </c>
      <c r="H51" s="12">
        <v>31</v>
      </c>
      <c r="I51" s="28">
        <f>VLOOKUP(B:B,DIM_PRODUCTS!A:F,5,FALSE)</f>
        <v>7</v>
      </c>
      <c r="J51" s="28">
        <f>FACT_ORDERS[[#This Row],[ProductPrice]]*FACT_ORDERS[[#This Row],[Quantity]]</f>
        <v>217</v>
      </c>
      <c r="K51" s="12" t="str">
        <f>VLOOKUP(C:C,DIM_CUSTOMERS!A:G,7,FALSE)</f>
        <v>USA</v>
      </c>
      <c r="L51" s="30" cm="1">
        <f t="array" ref="L51">_xlfn.IFS(
    AND(FACT_ORDERS[[#This Row],[DeliveryMehtod]]="shippment",FACT_ORDERS[[#This Row],[TotalAmount]]&gt;=200), 0,
    AND(FACT_ORDERS[[#This Row],[DeliveryMehtod]]="pickup"), 15,
    AND(FACT_ORDERS[[#This Row],[DeliveryMehtod]]="shippment",FACT_ORDERS[[#This Row],[TotalAmount]]&lt;200), 35
)</f>
        <v>15</v>
      </c>
      <c r="M51" s="12" t="str" cm="1">
        <f t="array" ref="M51">_xlfn.IFS(
    SUMIFS(FACT_ORDERS[TotalAmount], FACT_ORDERS[WD_CUSTOMERS],FACT_ORDERS[[#This Row],[WD_CUSTOMERS]])&gt;=15000, "VIP",
    SUMIFS(FACT_ORDERS[TotalAmount], FACT_ORDERS[WD_CUSTOMERS],FACT_ORDERS[[#This Row],[WD_CUSTOMERS]])&gt;=8000, "Premium",
    TRUE, "Regular"
)</f>
        <v>Premium</v>
      </c>
      <c r="N51" s="32" cm="1">
        <f t="array" ref="N51">_xlfn.IFS(
   FACT_ORDERS[[#This Row],[TypeOfClient]]="VIP", 0.2,
   FACT_ORDERS[[#This Row],[TypeOfClient]]="Premium", 0.1,
   TRUE, 0
)</f>
        <v>0.1</v>
      </c>
      <c r="O51" s="31" cm="1">
        <f t="array" ref="O51">_xlfn.IFS(
   FACT_ORDERS[[#This Row],[TotalAmount]]&gt;1500, 0.15,
   FACT_ORDERS[[#This Row],[TotalAmount]]&gt;1000, 0.1,
   FACT_ORDERS[[#This Row],[TotalAmount]]&gt;500, 0.05,
   TRUE, 0
)</f>
        <v>0</v>
      </c>
      <c r="P51" s="28">
        <f xml:space="preserve"> FACT_ORDERS[[#This Row],[TotalAmount]] * (1 - (FACT_ORDERS[[#This Row],[ClientDiscount]] + FACT_ORDERS[[#This Row],[OrderDiscount]]) )</f>
        <v>195.3</v>
      </c>
      <c r="Q51" s="28">
        <f>FACT_ORDERS[[#This Row],[TotalAmountWithDiscount]]+FACT_ORDERS[[#This Row],[DeliveryCost]]</f>
        <v>210.3</v>
      </c>
      <c r="R51" s="35">
        <v>45351</v>
      </c>
      <c r="S51" s="35" t="str">
        <f>IF(NETWORKDAYS(FACT_ORDERS[[#This Row],[Order-Date]], FACT_ORDERS[[#This Row],[ArrivalDate ]]) &gt; 10, "Late", "On Time")</f>
        <v>On Time</v>
      </c>
    </row>
    <row r="52" spans="1:19" x14ac:dyDescent="0.3">
      <c r="A52" s="12">
        <v>5050</v>
      </c>
      <c r="B52" s="12">
        <v>284</v>
      </c>
      <c r="C52" s="12">
        <v>10411</v>
      </c>
      <c r="D52" s="12">
        <v>51</v>
      </c>
      <c r="E52" s="12" t="s">
        <v>244</v>
      </c>
      <c r="F52" s="13">
        <v>45343</v>
      </c>
      <c r="G52" s="26" t="s">
        <v>10805</v>
      </c>
      <c r="H52" s="12">
        <v>43</v>
      </c>
      <c r="I52" s="28">
        <f>VLOOKUP(B:B,DIM_PRODUCTS!A:F,5,FALSE)</f>
        <v>32</v>
      </c>
      <c r="J52" s="28">
        <f>FACT_ORDERS[[#This Row],[ProductPrice]]*FACT_ORDERS[[#This Row],[Quantity]]</f>
        <v>1376</v>
      </c>
      <c r="K52" s="12" t="str">
        <f>VLOOKUP(C:C,DIM_CUSTOMERS!A:G,7,FALSE)</f>
        <v>USA</v>
      </c>
      <c r="L52" s="30" cm="1">
        <f t="array" ref="L52">_xlfn.IFS(
    AND(FACT_ORDERS[[#This Row],[DeliveryMehtod]]="shippment",FACT_ORDERS[[#This Row],[TotalAmount]]&gt;=200), 0,
    AND(FACT_ORDERS[[#This Row],[DeliveryMehtod]]="pickup"), 15,
    AND(FACT_ORDERS[[#This Row],[DeliveryMehtod]]="shippment",FACT_ORDERS[[#This Row],[TotalAmount]]&lt;200), 35
)</f>
        <v>0</v>
      </c>
      <c r="M52" s="12" t="str" cm="1">
        <f t="array" ref="M52">_xlfn.IFS(
    SUMIFS(FACT_ORDERS[TotalAmount], FACT_ORDERS[WD_CUSTOMERS],FACT_ORDERS[[#This Row],[WD_CUSTOMERS]])&gt;=15000, "VIP",
    SUMIFS(FACT_ORDERS[TotalAmount], FACT_ORDERS[WD_CUSTOMERS],FACT_ORDERS[[#This Row],[WD_CUSTOMERS]])&gt;=8000, "Premium",
    TRUE, "Regular"
)</f>
        <v>Premium</v>
      </c>
      <c r="N52" s="32" cm="1">
        <f t="array" ref="N52">_xlfn.IFS(
   FACT_ORDERS[[#This Row],[TypeOfClient]]="VIP", 0.2,
   FACT_ORDERS[[#This Row],[TypeOfClient]]="Premium", 0.1,
   TRUE, 0
)</f>
        <v>0.1</v>
      </c>
      <c r="O52" s="31" cm="1">
        <f t="array" ref="O52">_xlfn.IFS(
   FACT_ORDERS[[#This Row],[TotalAmount]]&gt;1500, 0.15,
   FACT_ORDERS[[#This Row],[TotalAmount]]&gt;1000, 0.1,
   FACT_ORDERS[[#This Row],[TotalAmount]]&gt;500, 0.05,
   TRUE, 0
)</f>
        <v>0.1</v>
      </c>
      <c r="P52" s="28">
        <f xml:space="preserve"> FACT_ORDERS[[#This Row],[TotalAmount]] * (1 - (FACT_ORDERS[[#This Row],[ClientDiscount]] + FACT_ORDERS[[#This Row],[OrderDiscount]]) )</f>
        <v>1100.8</v>
      </c>
      <c r="Q52" s="28">
        <f>FACT_ORDERS[[#This Row],[TotalAmountWithDiscount]]+FACT_ORDERS[[#This Row],[DeliveryCost]]</f>
        <v>1100.8</v>
      </c>
      <c r="R52" s="35">
        <v>45352</v>
      </c>
      <c r="S52" s="35" t="str">
        <f>IF(NETWORKDAYS(FACT_ORDERS[[#This Row],[Order-Date]], FACT_ORDERS[[#This Row],[ArrivalDate ]]) &gt; 10, "Late", "On Time")</f>
        <v>On Time</v>
      </c>
    </row>
    <row r="53" spans="1:19" x14ac:dyDescent="0.3">
      <c r="A53" s="12">
        <v>5051</v>
      </c>
      <c r="B53" s="12">
        <v>278</v>
      </c>
      <c r="C53" s="12">
        <v>10378</v>
      </c>
      <c r="D53" s="12">
        <v>52</v>
      </c>
      <c r="E53" s="12" t="s">
        <v>244</v>
      </c>
      <c r="F53" s="13">
        <v>45531</v>
      </c>
      <c r="G53" s="26" t="s">
        <v>10806</v>
      </c>
      <c r="H53" s="12">
        <v>47</v>
      </c>
      <c r="I53" s="28">
        <f>VLOOKUP(B:B,DIM_PRODUCTS!A:F,5,FALSE)</f>
        <v>24</v>
      </c>
      <c r="J53" s="28">
        <f>FACT_ORDERS[[#This Row],[ProductPrice]]*FACT_ORDERS[[#This Row],[Quantity]]</f>
        <v>1128</v>
      </c>
      <c r="K53" s="12" t="str">
        <f>VLOOKUP(C:C,DIM_CUSTOMERS!A:G,7,FALSE)</f>
        <v>Canada</v>
      </c>
      <c r="L53" s="30" cm="1">
        <f t="array" ref="L53">_xlfn.IFS(
    AND(FACT_ORDERS[[#This Row],[DeliveryMehtod]]="shippment",FACT_ORDERS[[#This Row],[TotalAmount]]&gt;=200), 0,
    AND(FACT_ORDERS[[#This Row],[DeliveryMehtod]]="pickup"), 15,
    AND(FACT_ORDERS[[#This Row],[DeliveryMehtod]]="shippment",FACT_ORDERS[[#This Row],[TotalAmount]]&lt;200), 35
)</f>
        <v>0</v>
      </c>
      <c r="M53" s="12" t="str" cm="1">
        <f t="array" ref="M53">_xlfn.IFS(
    SUMIFS(FACT_ORDERS[TotalAmount], FACT_ORDERS[WD_CUSTOMERS],FACT_ORDERS[[#This Row],[WD_CUSTOMERS]])&gt;=15000, "VIP",
    SUMIFS(FACT_ORDERS[TotalAmount], FACT_ORDERS[WD_CUSTOMERS],FACT_ORDERS[[#This Row],[WD_CUSTOMERS]])&gt;=8000, "Premium",
    TRUE, "Regular"
)</f>
        <v>Premium</v>
      </c>
      <c r="N53" s="32" cm="1">
        <f t="array" ref="N53">_xlfn.IFS(
   FACT_ORDERS[[#This Row],[TypeOfClient]]="VIP", 0.2,
   FACT_ORDERS[[#This Row],[TypeOfClient]]="Premium", 0.1,
   TRUE, 0
)</f>
        <v>0.1</v>
      </c>
      <c r="O53" s="31" cm="1">
        <f t="array" ref="O53">_xlfn.IFS(
   FACT_ORDERS[[#This Row],[TotalAmount]]&gt;1500, 0.15,
   FACT_ORDERS[[#This Row],[TotalAmount]]&gt;1000, 0.1,
   FACT_ORDERS[[#This Row],[TotalAmount]]&gt;500, 0.05,
   TRUE, 0
)</f>
        <v>0.1</v>
      </c>
      <c r="P53" s="28">
        <f xml:space="preserve"> FACT_ORDERS[[#This Row],[TotalAmount]] * (1 - (FACT_ORDERS[[#This Row],[ClientDiscount]] + FACT_ORDERS[[#This Row],[OrderDiscount]]) )</f>
        <v>902.40000000000009</v>
      </c>
      <c r="Q53" s="28">
        <f>FACT_ORDERS[[#This Row],[TotalAmountWithDiscount]]+FACT_ORDERS[[#This Row],[DeliveryCost]]</f>
        <v>902.40000000000009</v>
      </c>
      <c r="R53" s="35">
        <v>45542</v>
      </c>
      <c r="S53" s="35" t="str">
        <f>IF(NETWORKDAYS(FACT_ORDERS[[#This Row],[Order-Date]], FACT_ORDERS[[#This Row],[ArrivalDate ]]) &gt; 10, "Late", "On Time")</f>
        <v>On Time</v>
      </c>
    </row>
    <row r="54" spans="1:19" x14ac:dyDescent="0.3">
      <c r="A54" s="12">
        <v>5052</v>
      </c>
      <c r="B54" s="12">
        <v>298</v>
      </c>
      <c r="C54" s="12">
        <v>10378</v>
      </c>
      <c r="D54" s="12">
        <v>53</v>
      </c>
      <c r="E54" s="12" t="s">
        <v>243</v>
      </c>
      <c r="F54" s="13">
        <v>45531</v>
      </c>
      <c r="G54" s="26" t="s">
        <v>10807</v>
      </c>
      <c r="H54" s="12">
        <v>36</v>
      </c>
      <c r="I54" s="28">
        <f>VLOOKUP(B:B,DIM_PRODUCTS!A:F,5,FALSE)</f>
        <v>19</v>
      </c>
      <c r="J54" s="28">
        <f>FACT_ORDERS[[#This Row],[ProductPrice]]*FACT_ORDERS[[#This Row],[Quantity]]</f>
        <v>684</v>
      </c>
      <c r="K54" s="12" t="str">
        <f>VLOOKUP(C:C,DIM_CUSTOMERS!A:G,7,FALSE)</f>
        <v>Canada</v>
      </c>
      <c r="L54" s="30" cm="1">
        <f t="array" ref="L54">_xlfn.IFS(
    AND(FACT_ORDERS[[#This Row],[DeliveryMehtod]]="shippment",FACT_ORDERS[[#This Row],[TotalAmount]]&gt;=200), 0,
    AND(FACT_ORDERS[[#This Row],[DeliveryMehtod]]="pickup"), 15,
    AND(FACT_ORDERS[[#This Row],[DeliveryMehtod]]="shippment",FACT_ORDERS[[#This Row],[TotalAmount]]&lt;200), 35
)</f>
        <v>15</v>
      </c>
      <c r="M54" s="12" t="str" cm="1">
        <f t="array" ref="M54">_xlfn.IFS(
    SUMIFS(FACT_ORDERS[TotalAmount], FACT_ORDERS[WD_CUSTOMERS],FACT_ORDERS[[#This Row],[WD_CUSTOMERS]])&gt;=15000, "VIP",
    SUMIFS(FACT_ORDERS[TotalAmount], FACT_ORDERS[WD_CUSTOMERS],FACT_ORDERS[[#This Row],[WD_CUSTOMERS]])&gt;=8000, "Premium",
    TRUE, "Regular"
)</f>
        <v>Premium</v>
      </c>
      <c r="N54" s="32" cm="1">
        <f t="array" ref="N54">_xlfn.IFS(
   FACT_ORDERS[[#This Row],[TypeOfClient]]="VIP", 0.2,
   FACT_ORDERS[[#This Row],[TypeOfClient]]="Premium", 0.1,
   TRUE, 0
)</f>
        <v>0.1</v>
      </c>
      <c r="O54" s="31" cm="1">
        <f t="array" ref="O54">_xlfn.IFS(
   FACT_ORDERS[[#This Row],[TotalAmount]]&gt;1500, 0.15,
   FACT_ORDERS[[#This Row],[TotalAmount]]&gt;1000, 0.1,
   FACT_ORDERS[[#This Row],[TotalAmount]]&gt;500, 0.05,
   TRUE, 0
)</f>
        <v>0.05</v>
      </c>
      <c r="P54" s="28">
        <f xml:space="preserve"> FACT_ORDERS[[#This Row],[TotalAmount]] * (1 - (FACT_ORDERS[[#This Row],[ClientDiscount]] + FACT_ORDERS[[#This Row],[OrderDiscount]]) )</f>
        <v>581.4</v>
      </c>
      <c r="Q54" s="28">
        <f>FACT_ORDERS[[#This Row],[TotalAmountWithDiscount]]+FACT_ORDERS[[#This Row],[DeliveryCost]]</f>
        <v>596.4</v>
      </c>
      <c r="R54" s="35">
        <v>45538</v>
      </c>
      <c r="S54" s="35" t="str">
        <f>IF(NETWORKDAYS(FACT_ORDERS[[#This Row],[Order-Date]], FACT_ORDERS[[#This Row],[ArrivalDate ]]) &gt; 10, "Late", "On Time")</f>
        <v>On Time</v>
      </c>
    </row>
    <row r="55" spans="1:19" x14ac:dyDescent="0.3">
      <c r="A55" s="12">
        <v>5053</v>
      </c>
      <c r="B55" s="12">
        <v>219</v>
      </c>
      <c r="C55" s="12">
        <v>10200</v>
      </c>
      <c r="D55" s="12">
        <v>54</v>
      </c>
      <c r="E55" s="12" t="s">
        <v>243</v>
      </c>
      <c r="F55" s="13">
        <v>45488</v>
      </c>
      <c r="G55" s="26" t="s">
        <v>10808</v>
      </c>
      <c r="H55" s="12">
        <v>51</v>
      </c>
      <c r="I55" s="28">
        <f>VLOOKUP(B:B,DIM_PRODUCTS!A:F,5,FALSE)</f>
        <v>50</v>
      </c>
      <c r="J55" s="28">
        <f>FACT_ORDERS[[#This Row],[ProductPrice]]*FACT_ORDERS[[#This Row],[Quantity]]</f>
        <v>2550</v>
      </c>
      <c r="K55" s="12" t="str">
        <f>VLOOKUP(C:C,DIM_CUSTOMERS!A:G,7,FALSE)</f>
        <v>USA</v>
      </c>
      <c r="L55" s="30" cm="1">
        <f t="array" ref="L55">_xlfn.IFS(
    AND(FACT_ORDERS[[#This Row],[DeliveryMehtod]]="shippment",FACT_ORDERS[[#This Row],[TotalAmount]]&gt;=200), 0,
    AND(FACT_ORDERS[[#This Row],[DeliveryMehtod]]="pickup"), 15,
    AND(FACT_ORDERS[[#This Row],[DeliveryMehtod]]="shippment",FACT_ORDERS[[#This Row],[TotalAmount]]&lt;200), 35
)</f>
        <v>15</v>
      </c>
      <c r="M55" s="12" t="str" cm="1">
        <f t="array" ref="M55">_xlfn.IFS(
    SUMIFS(FACT_ORDERS[TotalAmount], FACT_ORDERS[WD_CUSTOMERS],FACT_ORDERS[[#This Row],[WD_CUSTOMERS]])&gt;=15000, "VIP",
    SUMIFS(FACT_ORDERS[TotalAmount], FACT_ORDERS[WD_CUSTOMERS],FACT_ORDERS[[#This Row],[WD_CUSTOMERS]])&gt;=8000, "Premium",
    TRUE, "Regular"
)</f>
        <v>VIP</v>
      </c>
      <c r="N55" s="32" cm="1">
        <f t="array" ref="N55">_xlfn.IFS(
   FACT_ORDERS[[#This Row],[TypeOfClient]]="VIP", 0.2,
   FACT_ORDERS[[#This Row],[TypeOfClient]]="Premium", 0.1,
   TRUE, 0
)</f>
        <v>0.2</v>
      </c>
      <c r="O55" s="31" cm="1">
        <f t="array" ref="O55">_xlfn.IFS(
   FACT_ORDERS[[#This Row],[TotalAmount]]&gt;1500, 0.15,
   FACT_ORDERS[[#This Row],[TotalAmount]]&gt;1000, 0.1,
   FACT_ORDERS[[#This Row],[TotalAmount]]&gt;500, 0.05,
   TRUE, 0
)</f>
        <v>0.15</v>
      </c>
      <c r="P55" s="28">
        <f xml:space="preserve"> FACT_ORDERS[[#This Row],[TotalAmount]] * (1 - (FACT_ORDERS[[#This Row],[ClientDiscount]] + FACT_ORDERS[[#This Row],[OrderDiscount]]) )</f>
        <v>1657.5</v>
      </c>
      <c r="Q55" s="28">
        <f>FACT_ORDERS[[#This Row],[TotalAmountWithDiscount]]+FACT_ORDERS[[#This Row],[DeliveryCost]]</f>
        <v>1672.5</v>
      </c>
      <c r="R55" s="35">
        <v>45499</v>
      </c>
      <c r="S55" s="35" t="str">
        <f>IF(NETWORKDAYS(FACT_ORDERS[[#This Row],[Order-Date]], FACT_ORDERS[[#This Row],[ArrivalDate ]]) &gt; 10, "Late", "On Time")</f>
        <v>On Time</v>
      </c>
    </row>
    <row r="56" spans="1:19" x14ac:dyDescent="0.3">
      <c r="A56" s="12">
        <v>5054</v>
      </c>
      <c r="B56" s="12">
        <v>213</v>
      </c>
      <c r="C56" s="12">
        <v>10200</v>
      </c>
      <c r="D56" s="12">
        <v>55</v>
      </c>
      <c r="E56" s="12" t="s">
        <v>244</v>
      </c>
      <c r="F56" s="13">
        <v>45488</v>
      </c>
      <c r="G56" s="26" t="s">
        <v>10809</v>
      </c>
      <c r="H56" s="12">
        <v>82</v>
      </c>
      <c r="I56" s="28">
        <f>VLOOKUP(B:B,DIM_PRODUCTS!A:F,5,FALSE)</f>
        <v>45</v>
      </c>
      <c r="J56" s="28">
        <f>FACT_ORDERS[[#This Row],[ProductPrice]]*FACT_ORDERS[[#This Row],[Quantity]]</f>
        <v>3690</v>
      </c>
      <c r="K56" s="12" t="str">
        <f>VLOOKUP(C:C,DIM_CUSTOMERS!A:G,7,FALSE)</f>
        <v>USA</v>
      </c>
      <c r="L56" s="30" cm="1">
        <f t="array" ref="L56">_xlfn.IFS(
    AND(FACT_ORDERS[[#This Row],[DeliveryMehtod]]="shippment",FACT_ORDERS[[#This Row],[TotalAmount]]&gt;=200), 0,
    AND(FACT_ORDERS[[#This Row],[DeliveryMehtod]]="pickup"), 15,
    AND(FACT_ORDERS[[#This Row],[DeliveryMehtod]]="shippment",FACT_ORDERS[[#This Row],[TotalAmount]]&lt;200), 35
)</f>
        <v>0</v>
      </c>
      <c r="M56" s="12" t="str" cm="1">
        <f t="array" ref="M56">_xlfn.IFS(
    SUMIFS(FACT_ORDERS[TotalAmount], FACT_ORDERS[WD_CUSTOMERS],FACT_ORDERS[[#This Row],[WD_CUSTOMERS]])&gt;=15000, "VIP",
    SUMIFS(FACT_ORDERS[TotalAmount], FACT_ORDERS[WD_CUSTOMERS],FACT_ORDERS[[#This Row],[WD_CUSTOMERS]])&gt;=8000, "Premium",
    TRUE, "Regular"
)</f>
        <v>VIP</v>
      </c>
      <c r="N56" s="32" cm="1">
        <f t="array" ref="N56">_xlfn.IFS(
   FACT_ORDERS[[#This Row],[TypeOfClient]]="VIP", 0.2,
   FACT_ORDERS[[#This Row],[TypeOfClient]]="Premium", 0.1,
   TRUE, 0
)</f>
        <v>0.2</v>
      </c>
      <c r="O56" s="31" cm="1">
        <f t="array" ref="O56">_xlfn.IFS(
   FACT_ORDERS[[#This Row],[TotalAmount]]&gt;1500, 0.15,
   FACT_ORDERS[[#This Row],[TotalAmount]]&gt;1000, 0.1,
   FACT_ORDERS[[#This Row],[TotalAmount]]&gt;500, 0.05,
   TRUE, 0
)</f>
        <v>0.15</v>
      </c>
      <c r="P56" s="28">
        <f xml:space="preserve"> FACT_ORDERS[[#This Row],[TotalAmount]] * (1 - (FACT_ORDERS[[#This Row],[ClientDiscount]] + FACT_ORDERS[[#This Row],[OrderDiscount]]) )</f>
        <v>2398.5</v>
      </c>
      <c r="Q56" s="28">
        <f>FACT_ORDERS[[#This Row],[TotalAmountWithDiscount]]+FACT_ORDERS[[#This Row],[DeliveryCost]]</f>
        <v>2398.5</v>
      </c>
      <c r="R56" s="35">
        <v>45498</v>
      </c>
      <c r="S56" s="35" t="str">
        <f>IF(NETWORKDAYS(FACT_ORDERS[[#This Row],[Order-Date]], FACT_ORDERS[[#This Row],[ArrivalDate ]]) &gt; 10, "Late", "On Time")</f>
        <v>On Time</v>
      </c>
    </row>
    <row r="57" spans="1:19" x14ac:dyDescent="0.3">
      <c r="A57" s="12">
        <v>5055</v>
      </c>
      <c r="B57" s="12">
        <v>249</v>
      </c>
      <c r="C57" s="12">
        <v>10645</v>
      </c>
      <c r="D57" s="12">
        <v>56</v>
      </c>
      <c r="E57" s="12" t="s">
        <v>243</v>
      </c>
      <c r="F57" s="13">
        <v>45553</v>
      </c>
      <c r="G57" s="26" t="s">
        <v>10810</v>
      </c>
      <c r="H57" s="12">
        <v>27</v>
      </c>
      <c r="I57" s="28">
        <f>VLOOKUP(B:B,DIM_PRODUCTS!A:F,5,FALSE)</f>
        <v>13</v>
      </c>
      <c r="J57" s="28">
        <f>FACT_ORDERS[[#This Row],[ProductPrice]]*FACT_ORDERS[[#This Row],[Quantity]]</f>
        <v>351</v>
      </c>
      <c r="K57" s="12" t="str">
        <f>VLOOKUP(C:C,DIM_CUSTOMERS!A:G,7,FALSE)</f>
        <v>France</v>
      </c>
      <c r="L57" s="30" cm="1">
        <f t="array" ref="L57">_xlfn.IFS(
    AND(FACT_ORDERS[[#This Row],[DeliveryMehtod]]="shippment",FACT_ORDERS[[#This Row],[TotalAmount]]&gt;=200), 0,
    AND(FACT_ORDERS[[#This Row],[DeliveryMehtod]]="pickup"), 15,
    AND(FACT_ORDERS[[#This Row],[DeliveryMehtod]]="shippment",FACT_ORDERS[[#This Row],[TotalAmount]]&lt;200), 35
)</f>
        <v>15</v>
      </c>
      <c r="M57" s="12" t="str" cm="1">
        <f t="array" ref="M57">_xlfn.IFS(
    SUMIFS(FACT_ORDERS[TotalAmount], FACT_ORDERS[WD_CUSTOMERS],FACT_ORDERS[[#This Row],[WD_CUSTOMERS]])&gt;=15000, "VIP",
    SUMIFS(FACT_ORDERS[TotalAmount], FACT_ORDERS[WD_CUSTOMERS],FACT_ORDERS[[#This Row],[WD_CUSTOMERS]])&gt;=8000, "Premium",
    TRUE, "Regular"
)</f>
        <v>Regular</v>
      </c>
      <c r="N57" s="32" cm="1">
        <f t="array" ref="N57">_xlfn.IFS(
   FACT_ORDERS[[#This Row],[TypeOfClient]]="VIP", 0.2,
   FACT_ORDERS[[#This Row],[TypeOfClient]]="Premium", 0.1,
   TRUE, 0
)</f>
        <v>0</v>
      </c>
      <c r="O57" s="31" cm="1">
        <f t="array" ref="O57">_xlfn.IFS(
   FACT_ORDERS[[#This Row],[TotalAmount]]&gt;1500, 0.15,
   FACT_ORDERS[[#This Row],[TotalAmount]]&gt;1000, 0.1,
   FACT_ORDERS[[#This Row],[TotalAmount]]&gt;500, 0.05,
   TRUE, 0
)</f>
        <v>0</v>
      </c>
      <c r="P57" s="28">
        <f xml:space="preserve"> FACT_ORDERS[[#This Row],[TotalAmount]] * (1 - (FACT_ORDERS[[#This Row],[ClientDiscount]] + FACT_ORDERS[[#This Row],[OrderDiscount]]) )</f>
        <v>351</v>
      </c>
      <c r="Q57" s="28">
        <f>FACT_ORDERS[[#This Row],[TotalAmountWithDiscount]]+FACT_ORDERS[[#This Row],[DeliveryCost]]</f>
        <v>366</v>
      </c>
      <c r="R57" s="35">
        <v>45564</v>
      </c>
      <c r="S57" s="35" t="str">
        <f>IF(NETWORKDAYS(FACT_ORDERS[[#This Row],[Order-Date]], FACT_ORDERS[[#This Row],[ArrivalDate ]]) &gt; 10, "Late", "On Time")</f>
        <v>On Time</v>
      </c>
    </row>
    <row r="58" spans="1:19" x14ac:dyDescent="0.3">
      <c r="A58" s="12">
        <v>5056</v>
      </c>
      <c r="B58" s="12">
        <v>242</v>
      </c>
      <c r="C58" s="12">
        <v>10645</v>
      </c>
      <c r="D58" s="12">
        <v>57</v>
      </c>
      <c r="E58" s="12" t="s">
        <v>244</v>
      </c>
      <c r="F58" s="13">
        <v>45116</v>
      </c>
      <c r="G58" s="26" t="s">
        <v>10811</v>
      </c>
      <c r="H58" s="12">
        <v>30</v>
      </c>
      <c r="I58" s="28">
        <f>VLOOKUP(B:B,DIM_PRODUCTS!A:F,5,FALSE)</f>
        <v>11</v>
      </c>
      <c r="J58" s="28">
        <f>FACT_ORDERS[[#This Row],[ProductPrice]]*FACT_ORDERS[[#This Row],[Quantity]]</f>
        <v>330</v>
      </c>
      <c r="K58" s="12" t="str">
        <f>VLOOKUP(C:C,DIM_CUSTOMERS!A:G,7,FALSE)</f>
        <v>France</v>
      </c>
      <c r="L58" s="30" cm="1">
        <f t="array" ref="L58">_xlfn.IFS(
    AND(FACT_ORDERS[[#This Row],[DeliveryMehtod]]="shippment",FACT_ORDERS[[#This Row],[TotalAmount]]&gt;=200), 0,
    AND(FACT_ORDERS[[#This Row],[DeliveryMehtod]]="pickup"), 15,
    AND(FACT_ORDERS[[#This Row],[DeliveryMehtod]]="shippment",FACT_ORDERS[[#This Row],[TotalAmount]]&lt;200), 35
)</f>
        <v>0</v>
      </c>
      <c r="M58" s="12" t="str" cm="1">
        <f t="array" ref="M58">_xlfn.IFS(
    SUMIFS(FACT_ORDERS[TotalAmount], FACT_ORDERS[WD_CUSTOMERS],FACT_ORDERS[[#This Row],[WD_CUSTOMERS]])&gt;=15000, "VIP",
    SUMIFS(FACT_ORDERS[TotalAmount], FACT_ORDERS[WD_CUSTOMERS],FACT_ORDERS[[#This Row],[WD_CUSTOMERS]])&gt;=8000, "Premium",
    TRUE, "Regular"
)</f>
        <v>Regular</v>
      </c>
      <c r="N58" s="32" cm="1">
        <f t="array" ref="N58">_xlfn.IFS(
   FACT_ORDERS[[#This Row],[TypeOfClient]]="VIP", 0.2,
   FACT_ORDERS[[#This Row],[TypeOfClient]]="Premium", 0.1,
   TRUE, 0
)</f>
        <v>0</v>
      </c>
      <c r="O58" s="31" cm="1">
        <f t="array" ref="O58">_xlfn.IFS(
   FACT_ORDERS[[#This Row],[TotalAmount]]&gt;1500, 0.15,
   FACT_ORDERS[[#This Row],[TotalAmount]]&gt;1000, 0.1,
   FACT_ORDERS[[#This Row],[TotalAmount]]&gt;500, 0.05,
   TRUE, 0
)</f>
        <v>0</v>
      </c>
      <c r="P58" s="28">
        <f xml:space="preserve"> FACT_ORDERS[[#This Row],[TotalAmount]] * (1 - (FACT_ORDERS[[#This Row],[ClientDiscount]] + FACT_ORDERS[[#This Row],[OrderDiscount]]) )</f>
        <v>330</v>
      </c>
      <c r="Q58" s="28">
        <f>FACT_ORDERS[[#This Row],[TotalAmountWithDiscount]]+FACT_ORDERS[[#This Row],[DeliveryCost]]</f>
        <v>330</v>
      </c>
      <c r="R58" s="35">
        <v>45123</v>
      </c>
      <c r="S58" s="35" t="str">
        <f>IF(NETWORKDAYS(FACT_ORDERS[[#This Row],[Order-Date]], FACT_ORDERS[[#This Row],[ArrivalDate ]]) &gt; 10, "Late", "On Time")</f>
        <v>On Time</v>
      </c>
    </row>
    <row r="59" spans="1:19" x14ac:dyDescent="0.3">
      <c r="A59" s="12">
        <v>5057</v>
      </c>
      <c r="B59" s="12">
        <v>224</v>
      </c>
      <c r="C59" s="12">
        <v>10645</v>
      </c>
      <c r="D59" s="12">
        <v>58</v>
      </c>
      <c r="E59" s="12" t="s">
        <v>244</v>
      </c>
      <c r="F59" s="13">
        <v>45116</v>
      </c>
      <c r="G59" s="26" t="s">
        <v>10812</v>
      </c>
      <c r="H59" s="12">
        <v>24</v>
      </c>
      <c r="I59" s="28">
        <f>VLOOKUP(B:B,DIM_PRODUCTS!A:F,5,FALSE)</f>
        <v>14</v>
      </c>
      <c r="J59" s="28">
        <f>FACT_ORDERS[[#This Row],[ProductPrice]]*FACT_ORDERS[[#This Row],[Quantity]]</f>
        <v>336</v>
      </c>
      <c r="K59" s="12" t="str">
        <f>VLOOKUP(C:C,DIM_CUSTOMERS!A:G,7,FALSE)</f>
        <v>France</v>
      </c>
      <c r="L59" s="30" cm="1">
        <f t="array" ref="L59">_xlfn.IFS(
    AND(FACT_ORDERS[[#This Row],[DeliveryMehtod]]="shippment",FACT_ORDERS[[#This Row],[TotalAmount]]&gt;=200), 0,
    AND(FACT_ORDERS[[#This Row],[DeliveryMehtod]]="pickup"), 15,
    AND(FACT_ORDERS[[#This Row],[DeliveryMehtod]]="shippment",FACT_ORDERS[[#This Row],[TotalAmount]]&lt;200), 35
)</f>
        <v>0</v>
      </c>
      <c r="M59" s="12" t="str" cm="1">
        <f t="array" ref="M59">_xlfn.IFS(
    SUMIFS(FACT_ORDERS[TotalAmount], FACT_ORDERS[WD_CUSTOMERS],FACT_ORDERS[[#This Row],[WD_CUSTOMERS]])&gt;=15000, "VIP",
    SUMIFS(FACT_ORDERS[TotalAmount], FACT_ORDERS[WD_CUSTOMERS],FACT_ORDERS[[#This Row],[WD_CUSTOMERS]])&gt;=8000, "Premium",
    TRUE, "Regular"
)</f>
        <v>Regular</v>
      </c>
      <c r="N59" s="32" cm="1">
        <f t="array" ref="N59">_xlfn.IFS(
   FACT_ORDERS[[#This Row],[TypeOfClient]]="VIP", 0.2,
   FACT_ORDERS[[#This Row],[TypeOfClient]]="Premium", 0.1,
   TRUE, 0
)</f>
        <v>0</v>
      </c>
      <c r="O59" s="31" cm="1">
        <f t="array" ref="O59">_xlfn.IFS(
   FACT_ORDERS[[#This Row],[TotalAmount]]&gt;1500, 0.15,
   FACT_ORDERS[[#This Row],[TotalAmount]]&gt;1000, 0.1,
   FACT_ORDERS[[#This Row],[TotalAmount]]&gt;500, 0.05,
   TRUE, 0
)</f>
        <v>0</v>
      </c>
      <c r="P59" s="28">
        <f xml:space="preserve"> FACT_ORDERS[[#This Row],[TotalAmount]] * (1 - (FACT_ORDERS[[#This Row],[ClientDiscount]] + FACT_ORDERS[[#This Row],[OrderDiscount]]) )</f>
        <v>336</v>
      </c>
      <c r="Q59" s="28">
        <f>FACT_ORDERS[[#This Row],[TotalAmountWithDiscount]]+FACT_ORDERS[[#This Row],[DeliveryCost]]</f>
        <v>336</v>
      </c>
      <c r="R59" s="35">
        <v>45124</v>
      </c>
      <c r="S59" s="35" t="str">
        <f>IF(NETWORKDAYS(FACT_ORDERS[[#This Row],[Order-Date]], FACT_ORDERS[[#This Row],[ArrivalDate ]]) &gt; 10, "Late", "On Time")</f>
        <v>On Time</v>
      </c>
    </row>
    <row r="60" spans="1:19" x14ac:dyDescent="0.3">
      <c r="A60" s="12">
        <v>5058</v>
      </c>
      <c r="B60" s="12">
        <v>220</v>
      </c>
      <c r="C60" s="12">
        <v>10154</v>
      </c>
      <c r="D60" s="12">
        <v>59</v>
      </c>
      <c r="E60" s="12" t="s">
        <v>243</v>
      </c>
      <c r="F60" s="13">
        <v>45544</v>
      </c>
      <c r="G60" s="26" t="s">
        <v>10813</v>
      </c>
      <c r="H60" s="12">
        <v>40</v>
      </c>
      <c r="I60" s="28">
        <f>VLOOKUP(B:B,DIM_PRODUCTS!A:F,5,FALSE)</f>
        <v>30</v>
      </c>
      <c r="J60" s="28">
        <f>FACT_ORDERS[[#This Row],[ProductPrice]]*FACT_ORDERS[[#This Row],[Quantity]]</f>
        <v>1200</v>
      </c>
      <c r="K60" s="12" t="str">
        <f>VLOOKUP(C:C,DIM_CUSTOMERS!A:G,7,FALSE)</f>
        <v>USA</v>
      </c>
      <c r="L60" s="30" cm="1">
        <f t="array" ref="L60">_xlfn.IFS(
    AND(FACT_ORDERS[[#This Row],[DeliveryMehtod]]="shippment",FACT_ORDERS[[#This Row],[TotalAmount]]&gt;=200), 0,
    AND(FACT_ORDERS[[#This Row],[DeliveryMehtod]]="pickup"), 15,
    AND(FACT_ORDERS[[#This Row],[DeliveryMehtod]]="shippment",FACT_ORDERS[[#This Row],[TotalAmount]]&lt;200), 35
)</f>
        <v>15</v>
      </c>
      <c r="M60" s="12" t="str" cm="1">
        <f t="array" ref="M60">_xlfn.IFS(
    SUMIFS(FACT_ORDERS[TotalAmount], FACT_ORDERS[WD_CUSTOMERS],FACT_ORDERS[[#This Row],[WD_CUSTOMERS]])&gt;=15000, "VIP",
    SUMIFS(FACT_ORDERS[TotalAmount], FACT_ORDERS[WD_CUSTOMERS],FACT_ORDERS[[#This Row],[WD_CUSTOMERS]])&gt;=8000, "Premium",
    TRUE, "Regular"
)</f>
        <v>VIP</v>
      </c>
      <c r="N60" s="32" cm="1">
        <f t="array" ref="N60">_xlfn.IFS(
   FACT_ORDERS[[#This Row],[TypeOfClient]]="VIP", 0.2,
   FACT_ORDERS[[#This Row],[TypeOfClient]]="Premium", 0.1,
   TRUE, 0
)</f>
        <v>0.2</v>
      </c>
      <c r="O60" s="31" cm="1">
        <f t="array" ref="O60">_xlfn.IFS(
   FACT_ORDERS[[#This Row],[TotalAmount]]&gt;1500, 0.15,
   FACT_ORDERS[[#This Row],[TotalAmount]]&gt;1000, 0.1,
   FACT_ORDERS[[#This Row],[TotalAmount]]&gt;500, 0.05,
   TRUE, 0
)</f>
        <v>0.1</v>
      </c>
      <c r="P60" s="28">
        <f xml:space="preserve"> FACT_ORDERS[[#This Row],[TotalAmount]] * (1 - (FACT_ORDERS[[#This Row],[ClientDiscount]] + FACT_ORDERS[[#This Row],[OrderDiscount]]) )</f>
        <v>840</v>
      </c>
      <c r="Q60" s="28">
        <f>FACT_ORDERS[[#This Row],[TotalAmountWithDiscount]]+FACT_ORDERS[[#This Row],[DeliveryCost]]</f>
        <v>855</v>
      </c>
      <c r="R60" s="35">
        <v>45551</v>
      </c>
      <c r="S60" s="35" t="str">
        <f>IF(NETWORKDAYS(FACT_ORDERS[[#This Row],[Order-Date]], FACT_ORDERS[[#This Row],[ArrivalDate ]]) &gt; 10, "Late", "On Time")</f>
        <v>On Time</v>
      </c>
    </row>
    <row r="61" spans="1:19" x14ac:dyDescent="0.3">
      <c r="A61" s="12">
        <v>5059</v>
      </c>
      <c r="B61" s="12">
        <v>264</v>
      </c>
      <c r="C61" s="12">
        <v>10154</v>
      </c>
      <c r="D61" s="12">
        <v>60</v>
      </c>
      <c r="E61" s="12" t="s">
        <v>244</v>
      </c>
      <c r="F61" s="13">
        <v>45544</v>
      </c>
      <c r="G61" s="26" t="s">
        <v>3308</v>
      </c>
      <c r="H61" s="12">
        <v>14</v>
      </c>
      <c r="I61" s="28">
        <f>VLOOKUP(B:B,DIM_PRODUCTS!A:F,5,FALSE)</f>
        <v>26</v>
      </c>
      <c r="J61" s="28">
        <f>FACT_ORDERS[[#This Row],[ProductPrice]]*FACT_ORDERS[[#This Row],[Quantity]]</f>
        <v>364</v>
      </c>
      <c r="K61" s="12" t="str">
        <f>VLOOKUP(C:C,DIM_CUSTOMERS!A:G,7,FALSE)</f>
        <v>USA</v>
      </c>
      <c r="L61" s="30" cm="1">
        <f t="array" ref="L61">_xlfn.IFS(
    AND(FACT_ORDERS[[#This Row],[DeliveryMehtod]]="shippment",FACT_ORDERS[[#This Row],[TotalAmount]]&gt;=200), 0,
    AND(FACT_ORDERS[[#This Row],[DeliveryMehtod]]="pickup"), 15,
    AND(FACT_ORDERS[[#This Row],[DeliveryMehtod]]="shippment",FACT_ORDERS[[#This Row],[TotalAmount]]&lt;200), 35
)</f>
        <v>0</v>
      </c>
      <c r="M61" s="12" t="str" cm="1">
        <f t="array" ref="M61">_xlfn.IFS(
    SUMIFS(FACT_ORDERS[TotalAmount], FACT_ORDERS[WD_CUSTOMERS],FACT_ORDERS[[#This Row],[WD_CUSTOMERS]])&gt;=15000, "VIP",
    SUMIFS(FACT_ORDERS[TotalAmount], FACT_ORDERS[WD_CUSTOMERS],FACT_ORDERS[[#This Row],[WD_CUSTOMERS]])&gt;=8000, "Premium",
    TRUE, "Regular"
)</f>
        <v>VIP</v>
      </c>
      <c r="N61" s="32" cm="1">
        <f t="array" ref="N61">_xlfn.IFS(
   FACT_ORDERS[[#This Row],[TypeOfClient]]="VIP", 0.2,
   FACT_ORDERS[[#This Row],[TypeOfClient]]="Premium", 0.1,
   TRUE, 0
)</f>
        <v>0.2</v>
      </c>
      <c r="O61" s="31" cm="1">
        <f t="array" ref="O61">_xlfn.IFS(
   FACT_ORDERS[[#This Row],[TotalAmount]]&gt;1500, 0.15,
   FACT_ORDERS[[#This Row],[TotalAmount]]&gt;1000, 0.1,
   FACT_ORDERS[[#This Row],[TotalAmount]]&gt;500, 0.05,
   TRUE, 0
)</f>
        <v>0</v>
      </c>
      <c r="P61" s="28">
        <f xml:space="preserve"> FACT_ORDERS[[#This Row],[TotalAmount]] * (1 - (FACT_ORDERS[[#This Row],[ClientDiscount]] + FACT_ORDERS[[#This Row],[OrderDiscount]]) )</f>
        <v>291.2</v>
      </c>
      <c r="Q61" s="28">
        <f>FACT_ORDERS[[#This Row],[TotalAmountWithDiscount]]+FACT_ORDERS[[#This Row],[DeliveryCost]]</f>
        <v>291.2</v>
      </c>
      <c r="R61" s="35">
        <v>45555</v>
      </c>
      <c r="S61" s="35" t="str">
        <f>IF(NETWORKDAYS(FACT_ORDERS[[#This Row],[Order-Date]], FACT_ORDERS[[#This Row],[ArrivalDate ]]) &gt; 10, "Late", "On Time")</f>
        <v>On Time</v>
      </c>
    </row>
    <row r="62" spans="1:19" x14ac:dyDescent="0.3">
      <c r="A62" s="12">
        <v>5060</v>
      </c>
      <c r="B62" s="12">
        <v>275</v>
      </c>
      <c r="C62" s="12">
        <v>10154</v>
      </c>
      <c r="D62" s="12">
        <v>61</v>
      </c>
      <c r="E62" s="12" t="s">
        <v>244</v>
      </c>
      <c r="F62" s="13">
        <v>45350</v>
      </c>
      <c r="G62" s="26" t="s">
        <v>10814</v>
      </c>
      <c r="H62" s="12">
        <v>36</v>
      </c>
      <c r="I62" s="28">
        <f>VLOOKUP(B:B,DIM_PRODUCTS!A:F,5,FALSE)</f>
        <v>35</v>
      </c>
      <c r="J62" s="28">
        <f>FACT_ORDERS[[#This Row],[ProductPrice]]*FACT_ORDERS[[#This Row],[Quantity]]</f>
        <v>1260</v>
      </c>
      <c r="K62" s="12" t="str">
        <f>VLOOKUP(C:C,DIM_CUSTOMERS!A:G,7,FALSE)</f>
        <v>USA</v>
      </c>
      <c r="L62" s="30" cm="1">
        <f t="array" ref="L62">_xlfn.IFS(
    AND(FACT_ORDERS[[#This Row],[DeliveryMehtod]]="shippment",FACT_ORDERS[[#This Row],[TotalAmount]]&gt;=200), 0,
    AND(FACT_ORDERS[[#This Row],[DeliveryMehtod]]="pickup"), 15,
    AND(FACT_ORDERS[[#This Row],[DeliveryMehtod]]="shippment",FACT_ORDERS[[#This Row],[TotalAmount]]&lt;200), 35
)</f>
        <v>0</v>
      </c>
      <c r="M62" s="12" t="str" cm="1">
        <f t="array" ref="M62">_xlfn.IFS(
    SUMIFS(FACT_ORDERS[TotalAmount], FACT_ORDERS[WD_CUSTOMERS],FACT_ORDERS[[#This Row],[WD_CUSTOMERS]])&gt;=15000, "VIP",
    SUMIFS(FACT_ORDERS[TotalAmount], FACT_ORDERS[WD_CUSTOMERS],FACT_ORDERS[[#This Row],[WD_CUSTOMERS]])&gt;=8000, "Premium",
    TRUE, "Regular"
)</f>
        <v>VIP</v>
      </c>
      <c r="N62" s="32" cm="1">
        <f t="array" ref="N62">_xlfn.IFS(
   FACT_ORDERS[[#This Row],[TypeOfClient]]="VIP", 0.2,
   FACT_ORDERS[[#This Row],[TypeOfClient]]="Premium", 0.1,
   TRUE, 0
)</f>
        <v>0.2</v>
      </c>
      <c r="O62" s="31" cm="1">
        <f t="array" ref="O62">_xlfn.IFS(
   FACT_ORDERS[[#This Row],[TotalAmount]]&gt;1500, 0.15,
   FACT_ORDERS[[#This Row],[TotalAmount]]&gt;1000, 0.1,
   FACT_ORDERS[[#This Row],[TotalAmount]]&gt;500, 0.05,
   TRUE, 0
)</f>
        <v>0.1</v>
      </c>
      <c r="P62" s="28">
        <f xml:space="preserve"> FACT_ORDERS[[#This Row],[TotalAmount]] * (1 - (FACT_ORDERS[[#This Row],[ClientDiscount]] + FACT_ORDERS[[#This Row],[OrderDiscount]]) )</f>
        <v>882</v>
      </c>
      <c r="Q62" s="28">
        <f>FACT_ORDERS[[#This Row],[TotalAmountWithDiscount]]+FACT_ORDERS[[#This Row],[DeliveryCost]]</f>
        <v>882</v>
      </c>
      <c r="R62" s="35">
        <v>45359</v>
      </c>
      <c r="S62" s="35" t="str">
        <f>IF(NETWORKDAYS(FACT_ORDERS[[#This Row],[Order-Date]], FACT_ORDERS[[#This Row],[ArrivalDate ]]) &gt; 10, "Late", "On Time")</f>
        <v>On Time</v>
      </c>
    </row>
    <row r="63" spans="1:19" x14ac:dyDescent="0.3">
      <c r="A63" s="12">
        <v>5061</v>
      </c>
      <c r="B63" s="12">
        <v>204</v>
      </c>
      <c r="C63" s="12">
        <v>10154</v>
      </c>
      <c r="D63" s="12">
        <v>62</v>
      </c>
      <c r="E63" s="12" t="s">
        <v>243</v>
      </c>
      <c r="F63" s="13">
        <v>45305</v>
      </c>
      <c r="G63" s="26" t="s">
        <v>10815</v>
      </c>
      <c r="H63" s="12">
        <v>13</v>
      </c>
      <c r="I63" s="28">
        <f>VLOOKUP(B:B,DIM_PRODUCTS!A:F,5,FALSE)</f>
        <v>6</v>
      </c>
      <c r="J63" s="28">
        <f>FACT_ORDERS[[#This Row],[ProductPrice]]*FACT_ORDERS[[#This Row],[Quantity]]</f>
        <v>78</v>
      </c>
      <c r="K63" s="12" t="str">
        <f>VLOOKUP(C:C,DIM_CUSTOMERS!A:G,7,FALSE)</f>
        <v>USA</v>
      </c>
      <c r="L63" s="30" cm="1">
        <f t="array" ref="L63">_xlfn.IFS(
    AND(FACT_ORDERS[[#This Row],[DeliveryMehtod]]="shippment",FACT_ORDERS[[#This Row],[TotalAmount]]&gt;=200), 0,
    AND(FACT_ORDERS[[#This Row],[DeliveryMehtod]]="pickup"), 15,
    AND(FACT_ORDERS[[#This Row],[DeliveryMehtod]]="shippment",FACT_ORDERS[[#This Row],[TotalAmount]]&lt;200), 35
)</f>
        <v>15</v>
      </c>
      <c r="M63" s="12" t="str" cm="1">
        <f t="array" ref="M63">_xlfn.IFS(
    SUMIFS(FACT_ORDERS[TotalAmount], FACT_ORDERS[WD_CUSTOMERS],FACT_ORDERS[[#This Row],[WD_CUSTOMERS]])&gt;=15000, "VIP",
    SUMIFS(FACT_ORDERS[TotalAmount], FACT_ORDERS[WD_CUSTOMERS],FACT_ORDERS[[#This Row],[WD_CUSTOMERS]])&gt;=8000, "Premium",
    TRUE, "Regular"
)</f>
        <v>VIP</v>
      </c>
      <c r="N63" s="32" cm="1">
        <f t="array" ref="N63">_xlfn.IFS(
   FACT_ORDERS[[#This Row],[TypeOfClient]]="VIP", 0.2,
   FACT_ORDERS[[#This Row],[TypeOfClient]]="Premium", 0.1,
   TRUE, 0
)</f>
        <v>0.2</v>
      </c>
      <c r="O63" s="31" cm="1">
        <f t="array" ref="O63">_xlfn.IFS(
   FACT_ORDERS[[#This Row],[TotalAmount]]&gt;1500, 0.15,
   FACT_ORDERS[[#This Row],[TotalAmount]]&gt;1000, 0.1,
   FACT_ORDERS[[#This Row],[TotalAmount]]&gt;500, 0.05,
   TRUE, 0
)</f>
        <v>0</v>
      </c>
      <c r="P63" s="28">
        <f xml:space="preserve"> FACT_ORDERS[[#This Row],[TotalAmount]] * (1 - (FACT_ORDERS[[#This Row],[ClientDiscount]] + FACT_ORDERS[[#This Row],[OrderDiscount]]) )</f>
        <v>62.400000000000006</v>
      </c>
      <c r="Q63" s="28">
        <f>FACT_ORDERS[[#This Row],[TotalAmountWithDiscount]]+FACT_ORDERS[[#This Row],[DeliveryCost]]</f>
        <v>77.400000000000006</v>
      </c>
      <c r="R63" s="35">
        <v>45312</v>
      </c>
      <c r="S63" s="35" t="str">
        <f>IF(NETWORKDAYS(FACT_ORDERS[[#This Row],[Order-Date]], FACT_ORDERS[[#This Row],[ArrivalDate ]]) &gt; 10, "Late", "On Time")</f>
        <v>On Time</v>
      </c>
    </row>
    <row r="64" spans="1:19" x14ac:dyDescent="0.3">
      <c r="A64" s="12">
        <v>5062</v>
      </c>
      <c r="B64" s="12">
        <v>241</v>
      </c>
      <c r="C64" s="12">
        <v>10805</v>
      </c>
      <c r="D64" s="12">
        <v>63</v>
      </c>
      <c r="E64" s="12" t="s">
        <v>244</v>
      </c>
      <c r="F64" s="13">
        <v>45553</v>
      </c>
      <c r="G64" s="26" t="s">
        <v>4357</v>
      </c>
      <c r="H64" s="12">
        <v>18</v>
      </c>
      <c r="I64" s="28">
        <f>VLOOKUP(B:B,DIM_PRODUCTS!A:F,5,FALSE)</f>
        <v>20</v>
      </c>
      <c r="J64" s="28">
        <f>FACT_ORDERS[[#This Row],[ProductPrice]]*FACT_ORDERS[[#This Row],[Quantity]]</f>
        <v>360</v>
      </c>
      <c r="K64" s="12" t="str">
        <f>VLOOKUP(C:C,DIM_CUSTOMERS!A:G,7,FALSE)</f>
        <v>Spain</v>
      </c>
      <c r="L64" s="30" cm="1">
        <f t="array" ref="L64">_xlfn.IFS(
    AND(FACT_ORDERS[[#This Row],[DeliveryMehtod]]="shippment",FACT_ORDERS[[#This Row],[TotalAmount]]&gt;=200), 0,
    AND(FACT_ORDERS[[#This Row],[DeliveryMehtod]]="pickup"), 15,
    AND(FACT_ORDERS[[#This Row],[DeliveryMehtod]]="shippment",FACT_ORDERS[[#This Row],[TotalAmount]]&lt;200), 35
)</f>
        <v>0</v>
      </c>
      <c r="M64" s="12" t="str" cm="1">
        <f t="array" ref="M64">_xlfn.IFS(
    SUMIFS(FACT_ORDERS[TotalAmount], FACT_ORDERS[WD_CUSTOMERS],FACT_ORDERS[[#This Row],[WD_CUSTOMERS]])&gt;=15000, "VIP",
    SUMIFS(FACT_ORDERS[TotalAmount], FACT_ORDERS[WD_CUSTOMERS],FACT_ORDERS[[#This Row],[WD_CUSTOMERS]])&gt;=8000, "Premium",
    TRUE, "Regular"
)</f>
        <v>Regular</v>
      </c>
      <c r="N64" s="32" cm="1">
        <f t="array" ref="N64">_xlfn.IFS(
   FACT_ORDERS[[#This Row],[TypeOfClient]]="VIP", 0.2,
   FACT_ORDERS[[#This Row],[TypeOfClient]]="Premium", 0.1,
   TRUE, 0
)</f>
        <v>0</v>
      </c>
      <c r="O64" s="31" cm="1">
        <f t="array" ref="O64">_xlfn.IFS(
   FACT_ORDERS[[#This Row],[TotalAmount]]&gt;1500, 0.15,
   FACT_ORDERS[[#This Row],[TotalAmount]]&gt;1000, 0.1,
   FACT_ORDERS[[#This Row],[TotalAmount]]&gt;500, 0.05,
   TRUE, 0
)</f>
        <v>0</v>
      </c>
      <c r="P64" s="28">
        <f xml:space="preserve"> FACT_ORDERS[[#This Row],[TotalAmount]] * (1 - (FACT_ORDERS[[#This Row],[ClientDiscount]] + FACT_ORDERS[[#This Row],[OrderDiscount]]) )</f>
        <v>360</v>
      </c>
      <c r="Q64" s="28">
        <f>FACT_ORDERS[[#This Row],[TotalAmountWithDiscount]]+FACT_ORDERS[[#This Row],[DeliveryCost]]</f>
        <v>360</v>
      </c>
      <c r="R64" s="35">
        <v>45564</v>
      </c>
      <c r="S64" s="35" t="str">
        <f>IF(NETWORKDAYS(FACT_ORDERS[[#This Row],[Order-Date]], FACT_ORDERS[[#This Row],[ArrivalDate ]]) &gt; 10, "Late", "On Time")</f>
        <v>On Time</v>
      </c>
    </row>
    <row r="65" spans="1:19" x14ac:dyDescent="0.3">
      <c r="A65" s="12">
        <v>5063</v>
      </c>
      <c r="B65" s="12">
        <v>235</v>
      </c>
      <c r="C65" s="12">
        <v>10805</v>
      </c>
      <c r="D65" s="12">
        <v>64</v>
      </c>
      <c r="E65" s="12" t="s">
        <v>244</v>
      </c>
      <c r="F65" s="13">
        <v>44855</v>
      </c>
      <c r="G65" s="26" t="s">
        <v>10816</v>
      </c>
      <c r="H65" s="12">
        <v>22</v>
      </c>
      <c r="I65" s="28">
        <f>VLOOKUP(B:B,DIM_PRODUCTS!A:F,5,FALSE)</f>
        <v>22</v>
      </c>
      <c r="J65" s="28">
        <f>FACT_ORDERS[[#This Row],[ProductPrice]]*FACT_ORDERS[[#This Row],[Quantity]]</f>
        <v>484</v>
      </c>
      <c r="K65" s="12" t="str">
        <f>VLOOKUP(C:C,DIM_CUSTOMERS!A:G,7,FALSE)</f>
        <v>Spain</v>
      </c>
      <c r="L65" s="30" cm="1">
        <f t="array" ref="L65">_xlfn.IFS(
    AND(FACT_ORDERS[[#This Row],[DeliveryMehtod]]="shippment",FACT_ORDERS[[#This Row],[TotalAmount]]&gt;=200), 0,
    AND(FACT_ORDERS[[#This Row],[DeliveryMehtod]]="pickup"), 15,
    AND(FACT_ORDERS[[#This Row],[DeliveryMehtod]]="shippment",FACT_ORDERS[[#This Row],[TotalAmount]]&lt;200), 35
)</f>
        <v>0</v>
      </c>
      <c r="M65" s="12" t="str" cm="1">
        <f t="array" ref="M65">_xlfn.IFS(
    SUMIFS(FACT_ORDERS[TotalAmount], FACT_ORDERS[WD_CUSTOMERS],FACT_ORDERS[[#This Row],[WD_CUSTOMERS]])&gt;=15000, "VIP",
    SUMIFS(FACT_ORDERS[TotalAmount], FACT_ORDERS[WD_CUSTOMERS],FACT_ORDERS[[#This Row],[WD_CUSTOMERS]])&gt;=8000, "Premium",
    TRUE, "Regular"
)</f>
        <v>Regular</v>
      </c>
      <c r="N65" s="32" cm="1">
        <f t="array" ref="N65">_xlfn.IFS(
   FACT_ORDERS[[#This Row],[TypeOfClient]]="VIP", 0.2,
   FACT_ORDERS[[#This Row],[TypeOfClient]]="Premium", 0.1,
   TRUE, 0
)</f>
        <v>0</v>
      </c>
      <c r="O65" s="31" cm="1">
        <f t="array" ref="O65">_xlfn.IFS(
   FACT_ORDERS[[#This Row],[TotalAmount]]&gt;1500, 0.15,
   FACT_ORDERS[[#This Row],[TotalAmount]]&gt;1000, 0.1,
   FACT_ORDERS[[#This Row],[TotalAmount]]&gt;500, 0.05,
   TRUE, 0
)</f>
        <v>0</v>
      </c>
      <c r="P65" s="28">
        <f xml:space="preserve"> FACT_ORDERS[[#This Row],[TotalAmount]] * (1 - (FACT_ORDERS[[#This Row],[ClientDiscount]] + FACT_ORDERS[[#This Row],[OrderDiscount]]) )</f>
        <v>484</v>
      </c>
      <c r="Q65" s="28">
        <f>FACT_ORDERS[[#This Row],[TotalAmountWithDiscount]]+FACT_ORDERS[[#This Row],[DeliveryCost]]</f>
        <v>484</v>
      </c>
      <c r="R65" s="35">
        <v>44864</v>
      </c>
      <c r="S65" s="35" t="str">
        <f>IF(NETWORKDAYS(FACT_ORDERS[[#This Row],[Order-Date]], FACT_ORDERS[[#This Row],[ArrivalDate ]]) &gt; 10, "Late", "On Time")</f>
        <v>On Time</v>
      </c>
    </row>
    <row r="66" spans="1:19" x14ac:dyDescent="0.3">
      <c r="A66" s="12">
        <v>5064</v>
      </c>
      <c r="B66" s="12">
        <v>228</v>
      </c>
      <c r="C66" s="12">
        <v>10354</v>
      </c>
      <c r="D66" s="12">
        <v>65</v>
      </c>
      <c r="E66" s="12" t="s">
        <v>243</v>
      </c>
      <c r="F66" s="13">
        <v>45399</v>
      </c>
      <c r="G66" s="26" t="s">
        <v>10817</v>
      </c>
      <c r="H66" s="12">
        <v>39</v>
      </c>
      <c r="I66" s="28">
        <f>VLOOKUP(B:B,DIM_PRODUCTS!A:F,5,FALSE)</f>
        <v>22</v>
      </c>
      <c r="J66" s="28">
        <f>FACT_ORDERS[[#This Row],[ProductPrice]]*FACT_ORDERS[[#This Row],[Quantity]]</f>
        <v>858</v>
      </c>
      <c r="K66" s="12" t="str">
        <f>VLOOKUP(C:C,DIM_CUSTOMERS!A:G,7,FALSE)</f>
        <v>Mexico</v>
      </c>
      <c r="L66" s="30" cm="1">
        <f t="array" ref="L66">_xlfn.IFS(
    AND(FACT_ORDERS[[#This Row],[DeliveryMehtod]]="shippment",FACT_ORDERS[[#This Row],[TotalAmount]]&gt;=200), 0,
    AND(FACT_ORDERS[[#This Row],[DeliveryMehtod]]="pickup"), 15,
    AND(FACT_ORDERS[[#This Row],[DeliveryMehtod]]="shippment",FACT_ORDERS[[#This Row],[TotalAmount]]&lt;200), 35
)</f>
        <v>15</v>
      </c>
      <c r="M66" s="12" t="str" cm="1">
        <f t="array" ref="M66">_xlfn.IFS(
    SUMIFS(FACT_ORDERS[TotalAmount], FACT_ORDERS[WD_CUSTOMERS],FACT_ORDERS[[#This Row],[WD_CUSTOMERS]])&gt;=15000, "VIP",
    SUMIFS(FACT_ORDERS[TotalAmount], FACT_ORDERS[WD_CUSTOMERS],FACT_ORDERS[[#This Row],[WD_CUSTOMERS]])&gt;=8000, "Premium",
    TRUE, "Regular"
)</f>
        <v>Regular</v>
      </c>
      <c r="N66" s="32" cm="1">
        <f t="array" ref="N66">_xlfn.IFS(
   FACT_ORDERS[[#This Row],[TypeOfClient]]="VIP", 0.2,
   FACT_ORDERS[[#This Row],[TypeOfClient]]="Premium", 0.1,
   TRUE, 0
)</f>
        <v>0</v>
      </c>
      <c r="O66" s="31" cm="1">
        <f t="array" ref="O66">_xlfn.IFS(
   FACT_ORDERS[[#This Row],[TotalAmount]]&gt;1500, 0.15,
   FACT_ORDERS[[#This Row],[TotalAmount]]&gt;1000, 0.1,
   FACT_ORDERS[[#This Row],[TotalAmount]]&gt;500, 0.05,
   TRUE, 0
)</f>
        <v>0.05</v>
      </c>
      <c r="P66" s="28">
        <f xml:space="preserve"> FACT_ORDERS[[#This Row],[TotalAmount]] * (1 - (FACT_ORDERS[[#This Row],[ClientDiscount]] + FACT_ORDERS[[#This Row],[OrderDiscount]]) )</f>
        <v>815.09999999999991</v>
      </c>
      <c r="Q66" s="28">
        <f>FACT_ORDERS[[#This Row],[TotalAmountWithDiscount]]+FACT_ORDERS[[#This Row],[DeliveryCost]]</f>
        <v>830.09999999999991</v>
      </c>
      <c r="R66" s="35">
        <v>45407</v>
      </c>
      <c r="S66" s="35" t="str">
        <f>IF(NETWORKDAYS(FACT_ORDERS[[#This Row],[Order-Date]], FACT_ORDERS[[#This Row],[ArrivalDate ]]) &gt; 10, "Late", "On Time")</f>
        <v>On Time</v>
      </c>
    </row>
    <row r="67" spans="1:19" x14ac:dyDescent="0.3">
      <c r="A67" s="12">
        <v>5065</v>
      </c>
      <c r="B67" s="12">
        <v>267</v>
      </c>
      <c r="C67" s="12">
        <v>10740</v>
      </c>
      <c r="D67" s="12">
        <v>66</v>
      </c>
      <c r="E67" s="12" t="s">
        <v>244</v>
      </c>
      <c r="F67" s="13">
        <v>45557</v>
      </c>
      <c r="G67" s="26" t="s">
        <v>10818</v>
      </c>
      <c r="H67" s="12">
        <v>52</v>
      </c>
      <c r="I67" s="28">
        <f>VLOOKUP(B:B,DIM_PRODUCTS!A:F,5,FALSE)</f>
        <v>26</v>
      </c>
      <c r="J67" s="28">
        <f>FACT_ORDERS[[#This Row],[ProductPrice]]*FACT_ORDERS[[#This Row],[Quantity]]</f>
        <v>1352</v>
      </c>
      <c r="K67" s="12" t="str">
        <f>VLOOKUP(C:C,DIM_CUSTOMERS!A:G,7,FALSE)</f>
        <v>Germany</v>
      </c>
      <c r="L67" s="30" cm="1">
        <f t="array" ref="L67">_xlfn.IFS(
    AND(FACT_ORDERS[[#This Row],[DeliveryMehtod]]="shippment",FACT_ORDERS[[#This Row],[TotalAmount]]&gt;=200), 0,
    AND(FACT_ORDERS[[#This Row],[DeliveryMehtod]]="pickup"), 15,
    AND(FACT_ORDERS[[#This Row],[DeliveryMehtod]]="shippment",FACT_ORDERS[[#This Row],[TotalAmount]]&lt;200), 35
)</f>
        <v>0</v>
      </c>
      <c r="M67" s="12" t="str" cm="1">
        <f t="array" ref="M67">_xlfn.IFS(
    SUMIFS(FACT_ORDERS[TotalAmount], FACT_ORDERS[WD_CUSTOMERS],FACT_ORDERS[[#This Row],[WD_CUSTOMERS]])&gt;=15000, "VIP",
    SUMIFS(FACT_ORDERS[TotalAmount], FACT_ORDERS[WD_CUSTOMERS],FACT_ORDERS[[#This Row],[WD_CUSTOMERS]])&gt;=8000, "Premium",
    TRUE, "Regular"
)</f>
        <v>Premium</v>
      </c>
      <c r="N67" s="32" cm="1">
        <f t="array" ref="N67">_xlfn.IFS(
   FACT_ORDERS[[#This Row],[TypeOfClient]]="VIP", 0.2,
   FACT_ORDERS[[#This Row],[TypeOfClient]]="Premium", 0.1,
   TRUE, 0
)</f>
        <v>0.1</v>
      </c>
      <c r="O67" s="31" cm="1">
        <f t="array" ref="O67">_xlfn.IFS(
   FACT_ORDERS[[#This Row],[TotalAmount]]&gt;1500, 0.15,
   FACT_ORDERS[[#This Row],[TotalAmount]]&gt;1000, 0.1,
   FACT_ORDERS[[#This Row],[TotalAmount]]&gt;500, 0.05,
   TRUE, 0
)</f>
        <v>0.1</v>
      </c>
      <c r="P67" s="28">
        <f xml:space="preserve"> FACT_ORDERS[[#This Row],[TotalAmount]] * (1 - (FACT_ORDERS[[#This Row],[ClientDiscount]] + FACT_ORDERS[[#This Row],[OrderDiscount]]) )</f>
        <v>1081.6000000000001</v>
      </c>
      <c r="Q67" s="28">
        <f>FACT_ORDERS[[#This Row],[TotalAmountWithDiscount]]+FACT_ORDERS[[#This Row],[DeliveryCost]]</f>
        <v>1081.6000000000001</v>
      </c>
      <c r="R67" s="35">
        <v>45566</v>
      </c>
      <c r="S67" s="35" t="str">
        <f>IF(NETWORKDAYS(FACT_ORDERS[[#This Row],[Order-Date]], FACT_ORDERS[[#This Row],[ArrivalDate ]]) &gt; 10, "Late", "On Time")</f>
        <v>On Time</v>
      </c>
    </row>
    <row r="68" spans="1:19" x14ac:dyDescent="0.3">
      <c r="A68" s="12">
        <v>5066</v>
      </c>
      <c r="B68" s="12">
        <v>227</v>
      </c>
      <c r="C68" s="12">
        <v>10740</v>
      </c>
      <c r="D68" s="12">
        <v>67</v>
      </c>
      <c r="E68" s="12" t="s">
        <v>244</v>
      </c>
      <c r="F68" s="13">
        <v>45441</v>
      </c>
      <c r="G68" s="26" t="s">
        <v>3400</v>
      </c>
      <c r="H68" s="12">
        <v>33</v>
      </c>
      <c r="I68" s="28">
        <f>VLOOKUP(B:B,DIM_PRODUCTS!A:F,5,FALSE)</f>
        <v>19</v>
      </c>
      <c r="J68" s="28">
        <f>FACT_ORDERS[[#This Row],[ProductPrice]]*FACT_ORDERS[[#This Row],[Quantity]]</f>
        <v>627</v>
      </c>
      <c r="K68" s="12" t="str">
        <f>VLOOKUP(C:C,DIM_CUSTOMERS!A:G,7,FALSE)</f>
        <v>Germany</v>
      </c>
      <c r="L68" s="30" cm="1">
        <f t="array" ref="L68">_xlfn.IFS(
    AND(FACT_ORDERS[[#This Row],[DeliveryMehtod]]="shippment",FACT_ORDERS[[#This Row],[TotalAmount]]&gt;=200), 0,
    AND(FACT_ORDERS[[#This Row],[DeliveryMehtod]]="pickup"), 15,
    AND(FACT_ORDERS[[#This Row],[DeliveryMehtod]]="shippment",FACT_ORDERS[[#This Row],[TotalAmount]]&lt;200), 35
)</f>
        <v>0</v>
      </c>
      <c r="M68" s="12" t="str" cm="1">
        <f t="array" ref="M68">_xlfn.IFS(
    SUMIFS(FACT_ORDERS[TotalAmount], FACT_ORDERS[WD_CUSTOMERS],FACT_ORDERS[[#This Row],[WD_CUSTOMERS]])&gt;=15000, "VIP",
    SUMIFS(FACT_ORDERS[TotalAmount], FACT_ORDERS[WD_CUSTOMERS],FACT_ORDERS[[#This Row],[WD_CUSTOMERS]])&gt;=8000, "Premium",
    TRUE, "Regular"
)</f>
        <v>Premium</v>
      </c>
      <c r="N68" s="32" cm="1">
        <f t="array" ref="N68">_xlfn.IFS(
   FACT_ORDERS[[#This Row],[TypeOfClient]]="VIP", 0.2,
   FACT_ORDERS[[#This Row],[TypeOfClient]]="Premium", 0.1,
   TRUE, 0
)</f>
        <v>0.1</v>
      </c>
      <c r="O68" s="31" cm="1">
        <f t="array" ref="O68">_xlfn.IFS(
   FACT_ORDERS[[#This Row],[TotalAmount]]&gt;1500, 0.15,
   FACT_ORDERS[[#This Row],[TotalAmount]]&gt;1000, 0.1,
   FACT_ORDERS[[#This Row],[TotalAmount]]&gt;500, 0.05,
   TRUE, 0
)</f>
        <v>0.05</v>
      </c>
      <c r="P68" s="28">
        <f xml:space="preserve"> FACT_ORDERS[[#This Row],[TotalAmount]] * (1 - (FACT_ORDERS[[#This Row],[ClientDiscount]] + FACT_ORDERS[[#This Row],[OrderDiscount]]) )</f>
        <v>532.94999999999993</v>
      </c>
      <c r="Q68" s="28">
        <f>FACT_ORDERS[[#This Row],[TotalAmountWithDiscount]]+FACT_ORDERS[[#This Row],[DeliveryCost]]</f>
        <v>532.94999999999993</v>
      </c>
      <c r="R68" s="35">
        <v>45452</v>
      </c>
      <c r="S68" s="35" t="str">
        <f>IF(NETWORKDAYS(FACT_ORDERS[[#This Row],[Order-Date]], FACT_ORDERS[[#This Row],[ArrivalDate ]]) &gt; 10, "Late", "On Time")</f>
        <v>On Time</v>
      </c>
    </row>
    <row r="69" spans="1:19" x14ac:dyDescent="0.3">
      <c r="A69" s="12">
        <v>5067</v>
      </c>
      <c r="B69" s="12">
        <v>232</v>
      </c>
      <c r="C69" s="12">
        <v>10769</v>
      </c>
      <c r="D69" s="12">
        <v>68</v>
      </c>
      <c r="E69" s="12" t="s">
        <v>243</v>
      </c>
      <c r="F69" s="13">
        <v>45271</v>
      </c>
      <c r="G69" s="26" t="s">
        <v>10819</v>
      </c>
      <c r="H69" s="12">
        <v>15</v>
      </c>
      <c r="I69" s="28">
        <f>VLOOKUP(B:B,DIM_PRODUCTS!A:F,5,FALSE)</f>
        <v>10</v>
      </c>
      <c r="J69" s="28">
        <f>FACT_ORDERS[[#This Row],[ProductPrice]]*FACT_ORDERS[[#This Row],[Quantity]]</f>
        <v>150</v>
      </c>
      <c r="K69" s="12" t="str">
        <f>VLOOKUP(C:C,DIM_CUSTOMERS!A:G,7,FALSE)</f>
        <v>Germany</v>
      </c>
      <c r="L69" s="30" cm="1">
        <f t="array" ref="L69">_xlfn.IFS(
    AND(FACT_ORDERS[[#This Row],[DeliveryMehtod]]="shippment",FACT_ORDERS[[#This Row],[TotalAmount]]&gt;=200), 0,
    AND(FACT_ORDERS[[#This Row],[DeliveryMehtod]]="pickup"), 15,
    AND(FACT_ORDERS[[#This Row],[DeliveryMehtod]]="shippment",FACT_ORDERS[[#This Row],[TotalAmount]]&lt;200), 35
)</f>
        <v>15</v>
      </c>
      <c r="M69" s="12" t="str" cm="1">
        <f t="array" ref="M69">_xlfn.IFS(
    SUMIFS(FACT_ORDERS[TotalAmount], FACT_ORDERS[WD_CUSTOMERS],FACT_ORDERS[[#This Row],[WD_CUSTOMERS]])&gt;=15000, "VIP",
    SUMIFS(FACT_ORDERS[TotalAmount], FACT_ORDERS[WD_CUSTOMERS],FACT_ORDERS[[#This Row],[WD_CUSTOMERS]])&gt;=8000, "Premium",
    TRUE, "Regular"
)</f>
        <v>Regular</v>
      </c>
      <c r="N69" s="32" cm="1">
        <f t="array" ref="N69">_xlfn.IFS(
   FACT_ORDERS[[#This Row],[TypeOfClient]]="VIP", 0.2,
   FACT_ORDERS[[#This Row],[TypeOfClient]]="Premium", 0.1,
   TRUE, 0
)</f>
        <v>0</v>
      </c>
      <c r="O69" s="31" cm="1">
        <f t="array" ref="O69">_xlfn.IFS(
   FACT_ORDERS[[#This Row],[TotalAmount]]&gt;1500, 0.15,
   FACT_ORDERS[[#This Row],[TotalAmount]]&gt;1000, 0.1,
   FACT_ORDERS[[#This Row],[TotalAmount]]&gt;500, 0.05,
   TRUE, 0
)</f>
        <v>0</v>
      </c>
      <c r="P69" s="28">
        <f xml:space="preserve"> FACT_ORDERS[[#This Row],[TotalAmount]] * (1 - (FACT_ORDERS[[#This Row],[ClientDiscount]] + FACT_ORDERS[[#This Row],[OrderDiscount]]) )</f>
        <v>150</v>
      </c>
      <c r="Q69" s="28">
        <f>FACT_ORDERS[[#This Row],[TotalAmountWithDiscount]]+FACT_ORDERS[[#This Row],[DeliveryCost]]</f>
        <v>165</v>
      </c>
      <c r="R69" s="35">
        <v>45279</v>
      </c>
      <c r="S69" s="35" t="str">
        <f>IF(NETWORKDAYS(FACT_ORDERS[[#This Row],[Order-Date]], FACT_ORDERS[[#This Row],[ArrivalDate ]]) &gt; 10, "Late", "On Time")</f>
        <v>On Time</v>
      </c>
    </row>
    <row r="70" spans="1:19" x14ac:dyDescent="0.3">
      <c r="A70" s="12">
        <v>5068</v>
      </c>
      <c r="B70" s="12">
        <v>271</v>
      </c>
      <c r="C70" s="12">
        <v>10969</v>
      </c>
      <c r="D70" s="12">
        <v>69</v>
      </c>
      <c r="E70" s="12" t="s">
        <v>244</v>
      </c>
      <c r="F70" s="13">
        <v>45509</v>
      </c>
      <c r="G70" s="26" t="s">
        <v>10820</v>
      </c>
      <c r="H70" s="12">
        <v>26</v>
      </c>
      <c r="I70" s="28">
        <f>VLOOKUP(B:B,DIM_PRODUCTS!A:F,5,FALSE)</f>
        <v>16</v>
      </c>
      <c r="J70" s="28">
        <f>FACT_ORDERS[[#This Row],[ProductPrice]]*FACT_ORDERS[[#This Row],[Quantity]]</f>
        <v>416</v>
      </c>
      <c r="K70" s="12" t="str">
        <f>VLOOKUP(C:C,DIM_CUSTOMERS!A:G,7,FALSE)</f>
        <v>South Africa</v>
      </c>
      <c r="L70" s="30" cm="1">
        <f t="array" ref="L70">_xlfn.IFS(
    AND(FACT_ORDERS[[#This Row],[DeliveryMehtod]]="shippment",FACT_ORDERS[[#This Row],[TotalAmount]]&gt;=200), 0,
    AND(FACT_ORDERS[[#This Row],[DeliveryMehtod]]="pickup"), 15,
    AND(FACT_ORDERS[[#This Row],[DeliveryMehtod]]="shippment",FACT_ORDERS[[#This Row],[TotalAmount]]&lt;200), 35
)</f>
        <v>0</v>
      </c>
      <c r="M70" s="12" t="str" cm="1">
        <f t="array" ref="M70">_xlfn.IFS(
    SUMIFS(FACT_ORDERS[TotalAmount], FACT_ORDERS[WD_CUSTOMERS],FACT_ORDERS[[#This Row],[WD_CUSTOMERS]])&gt;=15000, "VIP",
    SUMIFS(FACT_ORDERS[TotalAmount], FACT_ORDERS[WD_CUSTOMERS],FACT_ORDERS[[#This Row],[WD_CUSTOMERS]])&gt;=8000, "Premium",
    TRUE, "Regular"
)</f>
        <v>Regular</v>
      </c>
      <c r="N70" s="32" cm="1">
        <f t="array" ref="N70">_xlfn.IFS(
   FACT_ORDERS[[#This Row],[TypeOfClient]]="VIP", 0.2,
   FACT_ORDERS[[#This Row],[TypeOfClient]]="Premium", 0.1,
   TRUE, 0
)</f>
        <v>0</v>
      </c>
      <c r="O70" s="31" cm="1">
        <f t="array" ref="O70">_xlfn.IFS(
   FACT_ORDERS[[#This Row],[TotalAmount]]&gt;1500, 0.15,
   FACT_ORDERS[[#This Row],[TotalAmount]]&gt;1000, 0.1,
   FACT_ORDERS[[#This Row],[TotalAmount]]&gt;500, 0.05,
   TRUE, 0
)</f>
        <v>0</v>
      </c>
      <c r="P70" s="28">
        <f xml:space="preserve"> FACT_ORDERS[[#This Row],[TotalAmount]] * (1 - (FACT_ORDERS[[#This Row],[ClientDiscount]] + FACT_ORDERS[[#This Row],[OrderDiscount]]) )</f>
        <v>416</v>
      </c>
      <c r="Q70" s="28">
        <f>FACT_ORDERS[[#This Row],[TotalAmountWithDiscount]]+FACT_ORDERS[[#This Row],[DeliveryCost]]</f>
        <v>416</v>
      </c>
      <c r="R70" s="35">
        <v>45520</v>
      </c>
      <c r="S70" s="35" t="str">
        <f>IF(NETWORKDAYS(FACT_ORDERS[[#This Row],[Order-Date]], FACT_ORDERS[[#This Row],[ArrivalDate ]]) &gt; 10, "Late", "On Time")</f>
        <v>On Time</v>
      </c>
    </row>
    <row r="71" spans="1:19" x14ac:dyDescent="0.3">
      <c r="A71" s="12">
        <v>5069</v>
      </c>
      <c r="B71" s="12">
        <v>262</v>
      </c>
      <c r="C71" s="12">
        <v>10026</v>
      </c>
      <c r="D71" s="12">
        <v>70</v>
      </c>
      <c r="E71" s="12" t="s">
        <v>243</v>
      </c>
      <c r="F71" s="13">
        <v>45349</v>
      </c>
      <c r="G71" s="26" t="s">
        <v>10821</v>
      </c>
      <c r="H71" s="12">
        <v>43</v>
      </c>
      <c r="I71" s="28">
        <f>VLOOKUP(B:B,DIM_PRODUCTS!A:F,5,FALSE)</f>
        <v>10</v>
      </c>
      <c r="J71" s="28">
        <f>FACT_ORDERS[[#This Row],[ProductPrice]]*FACT_ORDERS[[#This Row],[Quantity]]</f>
        <v>430</v>
      </c>
      <c r="K71" s="12" t="str">
        <f>VLOOKUP(C:C,DIM_CUSTOMERS!A:G,7,FALSE)</f>
        <v>Mexico</v>
      </c>
      <c r="L71" s="30" cm="1">
        <f t="array" ref="L71">_xlfn.IFS(
    AND(FACT_ORDERS[[#This Row],[DeliveryMehtod]]="shippment",FACT_ORDERS[[#This Row],[TotalAmount]]&gt;=200), 0,
    AND(FACT_ORDERS[[#This Row],[DeliveryMehtod]]="pickup"), 15,
    AND(FACT_ORDERS[[#This Row],[DeliveryMehtod]]="shippment",FACT_ORDERS[[#This Row],[TotalAmount]]&lt;200), 35
)</f>
        <v>15</v>
      </c>
      <c r="M71" s="12" t="str" cm="1">
        <f t="array" ref="M71">_xlfn.IFS(
    SUMIFS(FACT_ORDERS[TotalAmount], FACT_ORDERS[WD_CUSTOMERS],FACT_ORDERS[[#This Row],[WD_CUSTOMERS]])&gt;=15000, "VIP",
    SUMIFS(FACT_ORDERS[TotalAmount], FACT_ORDERS[WD_CUSTOMERS],FACT_ORDERS[[#This Row],[WD_CUSTOMERS]])&gt;=8000, "Premium",
    TRUE, "Regular"
)</f>
        <v>Regular</v>
      </c>
      <c r="N71" s="32" cm="1">
        <f t="array" ref="N71">_xlfn.IFS(
   FACT_ORDERS[[#This Row],[TypeOfClient]]="VIP", 0.2,
   FACT_ORDERS[[#This Row],[TypeOfClient]]="Premium", 0.1,
   TRUE, 0
)</f>
        <v>0</v>
      </c>
      <c r="O71" s="31" cm="1">
        <f t="array" ref="O71">_xlfn.IFS(
   FACT_ORDERS[[#This Row],[TotalAmount]]&gt;1500, 0.15,
   FACT_ORDERS[[#This Row],[TotalAmount]]&gt;1000, 0.1,
   FACT_ORDERS[[#This Row],[TotalAmount]]&gt;500, 0.05,
   TRUE, 0
)</f>
        <v>0</v>
      </c>
      <c r="P71" s="28">
        <f xml:space="preserve"> FACT_ORDERS[[#This Row],[TotalAmount]] * (1 - (FACT_ORDERS[[#This Row],[ClientDiscount]] + FACT_ORDERS[[#This Row],[OrderDiscount]]) )</f>
        <v>430</v>
      </c>
      <c r="Q71" s="28">
        <f>FACT_ORDERS[[#This Row],[TotalAmountWithDiscount]]+FACT_ORDERS[[#This Row],[DeliveryCost]]</f>
        <v>445</v>
      </c>
      <c r="R71" s="35">
        <v>45359</v>
      </c>
      <c r="S71" s="35" t="str">
        <f>IF(NETWORKDAYS(FACT_ORDERS[[#This Row],[Order-Date]], FACT_ORDERS[[#This Row],[ArrivalDate ]]) &gt; 10, "Late", "On Time")</f>
        <v>On Time</v>
      </c>
    </row>
    <row r="72" spans="1:19" x14ac:dyDescent="0.3">
      <c r="A72" s="12">
        <v>5070</v>
      </c>
      <c r="B72" s="12">
        <v>226</v>
      </c>
      <c r="C72" s="12">
        <v>10947</v>
      </c>
      <c r="D72" s="12">
        <v>71</v>
      </c>
      <c r="E72" s="12" t="s">
        <v>243</v>
      </c>
      <c r="F72" s="13">
        <v>45541</v>
      </c>
      <c r="G72" s="26" t="s">
        <v>10822</v>
      </c>
      <c r="H72" s="12">
        <v>34</v>
      </c>
      <c r="I72" s="28">
        <f>VLOOKUP(B:B,DIM_PRODUCTS!A:F,5,FALSE)</f>
        <v>16</v>
      </c>
      <c r="J72" s="28">
        <f>FACT_ORDERS[[#This Row],[ProductPrice]]*FACT_ORDERS[[#This Row],[Quantity]]</f>
        <v>544</v>
      </c>
      <c r="K72" s="12" t="str">
        <f>VLOOKUP(C:C,DIM_CUSTOMERS!A:G,7,FALSE)</f>
        <v>Kenya</v>
      </c>
      <c r="L72" s="30" cm="1">
        <f t="array" ref="L72">_xlfn.IFS(
    AND(FACT_ORDERS[[#This Row],[DeliveryMehtod]]="shippment",FACT_ORDERS[[#This Row],[TotalAmount]]&gt;=200), 0,
    AND(FACT_ORDERS[[#This Row],[DeliveryMehtod]]="pickup"), 15,
    AND(FACT_ORDERS[[#This Row],[DeliveryMehtod]]="shippment",FACT_ORDERS[[#This Row],[TotalAmount]]&lt;200), 35
)</f>
        <v>15</v>
      </c>
      <c r="M72" s="12" t="str" cm="1">
        <f t="array" ref="M72">_xlfn.IFS(
    SUMIFS(FACT_ORDERS[TotalAmount], FACT_ORDERS[WD_CUSTOMERS],FACT_ORDERS[[#This Row],[WD_CUSTOMERS]])&gt;=15000, "VIP",
    SUMIFS(FACT_ORDERS[TotalAmount], FACT_ORDERS[WD_CUSTOMERS],FACT_ORDERS[[#This Row],[WD_CUSTOMERS]])&gt;=8000, "Premium",
    TRUE, "Regular"
)</f>
        <v>Regular</v>
      </c>
      <c r="N72" s="32" cm="1">
        <f t="array" ref="N72">_xlfn.IFS(
   FACT_ORDERS[[#This Row],[TypeOfClient]]="VIP", 0.2,
   FACT_ORDERS[[#This Row],[TypeOfClient]]="Premium", 0.1,
   TRUE, 0
)</f>
        <v>0</v>
      </c>
      <c r="O72" s="31" cm="1">
        <f t="array" ref="O72">_xlfn.IFS(
   FACT_ORDERS[[#This Row],[TotalAmount]]&gt;1500, 0.15,
   FACT_ORDERS[[#This Row],[TotalAmount]]&gt;1000, 0.1,
   FACT_ORDERS[[#This Row],[TotalAmount]]&gt;500, 0.05,
   TRUE, 0
)</f>
        <v>0.05</v>
      </c>
      <c r="P72" s="28">
        <f xml:space="preserve"> FACT_ORDERS[[#This Row],[TotalAmount]] * (1 - (FACT_ORDERS[[#This Row],[ClientDiscount]] + FACT_ORDERS[[#This Row],[OrderDiscount]]) )</f>
        <v>516.79999999999995</v>
      </c>
      <c r="Q72" s="28">
        <f>FACT_ORDERS[[#This Row],[TotalAmountWithDiscount]]+FACT_ORDERS[[#This Row],[DeliveryCost]]</f>
        <v>531.79999999999995</v>
      </c>
      <c r="R72" s="35">
        <v>45550</v>
      </c>
      <c r="S72" s="35" t="str">
        <f>IF(NETWORKDAYS(FACT_ORDERS[[#This Row],[Order-Date]], FACT_ORDERS[[#This Row],[ArrivalDate ]]) &gt; 10, "Late", "On Time")</f>
        <v>On Time</v>
      </c>
    </row>
    <row r="73" spans="1:19" x14ac:dyDescent="0.3">
      <c r="A73" s="12">
        <v>5071</v>
      </c>
      <c r="B73" s="12">
        <v>288</v>
      </c>
      <c r="C73" s="12">
        <v>10412</v>
      </c>
      <c r="D73" s="12">
        <v>72</v>
      </c>
      <c r="E73" s="12" t="s">
        <v>243</v>
      </c>
      <c r="F73" s="13">
        <v>45376</v>
      </c>
      <c r="G73" s="26" t="s">
        <v>10823</v>
      </c>
      <c r="H73" s="12">
        <v>14</v>
      </c>
      <c r="I73" s="28">
        <f>VLOOKUP(B:B,DIM_PRODUCTS!A:F,5,FALSE)</f>
        <v>14</v>
      </c>
      <c r="J73" s="28">
        <f>FACT_ORDERS[[#This Row],[ProductPrice]]*FACT_ORDERS[[#This Row],[Quantity]]</f>
        <v>196</v>
      </c>
      <c r="K73" s="12" t="str">
        <f>VLOOKUP(C:C,DIM_CUSTOMERS!A:G,7,FALSE)</f>
        <v>USA</v>
      </c>
      <c r="L73" s="30" cm="1">
        <f t="array" ref="L73">_xlfn.IFS(
    AND(FACT_ORDERS[[#This Row],[DeliveryMehtod]]="shippment",FACT_ORDERS[[#This Row],[TotalAmount]]&gt;=200), 0,
    AND(FACT_ORDERS[[#This Row],[DeliveryMehtod]]="pickup"), 15,
    AND(FACT_ORDERS[[#This Row],[DeliveryMehtod]]="shippment",FACT_ORDERS[[#This Row],[TotalAmount]]&lt;200), 35
)</f>
        <v>15</v>
      </c>
      <c r="M73" s="12" t="str" cm="1">
        <f t="array" ref="M73">_xlfn.IFS(
    SUMIFS(FACT_ORDERS[TotalAmount], FACT_ORDERS[WD_CUSTOMERS],FACT_ORDERS[[#This Row],[WD_CUSTOMERS]])&gt;=15000, "VIP",
    SUMIFS(FACT_ORDERS[TotalAmount], FACT_ORDERS[WD_CUSTOMERS],FACT_ORDERS[[#This Row],[WD_CUSTOMERS]])&gt;=8000, "Premium",
    TRUE, "Regular"
)</f>
        <v>Regular</v>
      </c>
      <c r="N73" s="32" cm="1">
        <f t="array" ref="N73">_xlfn.IFS(
   FACT_ORDERS[[#This Row],[TypeOfClient]]="VIP", 0.2,
   FACT_ORDERS[[#This Row],[TypeOfClient]]="Premium", 0.1,
   TRUE, 0
)</f>
        <v>0</v>
      </c>
      <c r="O73" s="31" cm="1">
        <f t="array" ref="O73">_xlfn.IFS(
   FACT_ORDERS[[#This Row],[TotalAmount]]&gt;1500, 0.15,
   FACT_ORDERS[[#This Row],[TotalAmount]]&gt;1000, 0.1,
   FACT_ORDERS[[#This Row],[TotalAmount]]&gt;500, 0.05,
   TRUE, 0
)</f>
        <v>0</v>
      </c>
      <c r="P73" s="28">
        <f xml:space="preserve"> FACT_ORDERS[[#This Row],[TotalAmount]] * (1 - (FACT_ORDERS[[#This Row],[ClientDiscount]] + FACT_ORDERS[[#This Row],[OrderDiscount]]) )</f>
        <v>196</v>
      </c>
      <c r="Q73" s="28">
        <f>FACT_ORDERS[[#This Row],[TotalAmountWithDiscount]]+FACT_ORDERS[[#This Row],[DeliveryCost]]</f>
        <v>211</v>
      </c>
      <c r="R73" s="35">
        <v>45386</v>
      </c>
      <c r="S73" s="35" t="str">
        <f>IF(NETWORKDAYS(FACT_ORDERS[[#This Row],[Order-Date]], FACT_ORDERS[[#This Row],[ArrivalDate ]]) &gt; 10, "Late", "On Time")</f>
        <v>On Time</v>
      </c>
    </row>
    <row r="74" spans="1:19" x14ac:dyDescent="0.3">
      <c r="A74" s="12">
        <v>5072</v>
      </c>
      <c r="B74" s="12">
        <v>245</v>
      </c>
      <c r="C74" s="12">
        <v>10412</v>
      </c>
      <c r="D74" s="12">
        <v>73</v>
      </c>
      <c r="E74" s="12" t="s">
        <v>244</v>
      </c>
      <c r="F74" s="13">
        <v>45376</v>
      </c>
      <c r="G74" s="26" t="s">
        <v>10824</v>
      </c>
      <c r="H74" s="12">
        <v>42</v>
      </c>
      <c r="I74" s="28">
        <f>VLOOKUP(B:B,DIM_PRODUCTS!A:F,5,FALSE)</f>
        <v>28</v>
      </c>
      <c r="J74" s="28">
        <f>FACT_ORDERS[[#This Row],[ProductPrice]]*FACT_ORDERS[[#This Row],[Quantity]]</f>
        <v>1176</v>
      </c>
      <c r="K74" s="12" t="str">
        <f>VLOOKUP(C:C,DIM_CUSTOMERS!A:G,7,FALSE)</f>
        <v>USA</v>
      </c>
      <c r="L74" s="30" cm="1">
        <f t="array" ref="L74">_xlfn.IFS(
    AND(FACT_ORDERS[[#This Row],[DeliveryMehtod]]="shippment",FACT_ORDERS[[#This Row],[TotalAmount]]&gt;=200), 0,
    AND(FACT_ORDERS[[#This Row],[DeliveryMehtod]]="pickup"), 15,
    AND(FACT_ORDERS[[#This Row],[DeliveryMehtod]]="shippment",FACT_ORDERS[[#This Row],[TotalAmount]]&lt;200), 35
)</f>
        <v>0</v>
      </c>
      <c r="M74" s="12" t="str" cm="1">
        <f t="array" ref="M74">_xlfn.IFS(
    SUMIFS(FACT_ORDERS[TotalAmount], FACT_ORDERS[WD_CUSTOMERS],FACT_ORDERS[[#This Row],[WD_CUSTOMERS]])&gt;=15000, "VIP",
    SUMIFS(FACT_ORDERS[TotalAmount], FACT_ORDERS[WD_CUSTOMERS],FACT_ORDERS[[#This Row],[WD_CUSTOMERS]])&gt;=8000, "Premium",
    TRUE, "Regular"
)</f>
        <v>Regular</v>
      </c>
      <c r="N74" s="32" cm="1">
        <f t="array" ref="N74">_xlfn.IFS(
   FACT_ORDERS[[#This Row],[TypeOfClient]]="VIP", 0.2,
   FACT_ORDERS[[#This Row],[TypeOfClient]]="Premium", 0.1,
   TRUE, 0
)</f>
        <v>0</v>
      </c>
      <c r="O74" s="31" cm="1">
        <f t="array" ref="O74">_xlfn.IFS(
   FACT_ORDERS[[#This Row],[TotalAmount]]&gt;1500, 0.15,
   FACT_ORDERS[[#This Row],[TotalAmount]]&gt;1000, 0.1,
   FACT_ORDERS[[#This Row],[TotalAmount]]&gt;500, 0.05,
   TRUE, 0
)</f>
        <v>0.1</v>
      </c>
      <c r="P74" s="28">
        <f xml:space="preserve"> FACT_ORDERS[[#This Row],[TotalAmount]] * (1 - (FACT_ORDERS[[#This Row],[ClientDiscount]] + FACT_ORDERS[[#This Row],[OrderDiscount]]) )</f>
        <v>1058.4000000000001</v>
      </c>
      <c r="Q74" s="28">
        <f>FACT_ORDERS[[#This Row],[TotalAmountWithDiscount]]+FACT_ORDERS[[#This Row],[DeliveryCost]]</f>
        <v>1058.4000000000001</v>
      </c>
      <c r="R74" s="35">
        <v>45384</v>
      </c>
      <c r="S74" s="35" t="str">
        <f>IF(NETWORKDAYS(FACT_ORDERS[[#This Row],[Order-Date]], FACT_ORDERS[[#This Row],[ArrivalDate ]]) &gt; 10, "Late", "On Time")</f>
        <v>On Time</v>
      </c>
    </row>
    <row r="75" spans="1:19" x14ac:dyDescent="0.3">
      <c r="A75" s="12">
        <v>5073</v>
      </c>
      <c r="B75" s="12">
        <v>283</v>
      </c>
      <c r="C75" s="12">
        <v>10234</v>
      </c>
      <c r="D75" s="12">
        <v>74</v>
      </c>
      <c r="E75" s="12" t="s">
        <v>244</v>
      </c>
      <c r="F75" s="13">
        <v>45341</v>
      </c>
      <c r="G75" s="26" t="s">
        <v>10825</v>
      </c>
      <c r="H75" s="12">
        <v>58</v>
      </c>
      <c r="I75" s="28">
        <f>VLOOKUP(B:B,DIM_PRODUCTS!A:F,5,FALSE)</f>
        <v>11</v>
      </c>
      <c r="J75" s="28">
        <f>FACT_ORDERS[[#This Row],[ProductPrice]]*FACT_ORDERS[[#This Row],[Quantity]]</f>
        <v>638</v>
      </c>
      <c r="K75" s="12" t="str">
        <f>VLOOKUP(C:C,DIM_CUSTOMERS!A:G,7,FALSE)</f>
        <v>USA</v>
      </c>
      <c r="L75" s="30" cm="1">
        <f t="array" ref="L75">_xlfn.IFS(
    AND(FACT_ORDERS[[#This Row],[DeliveryMehtod]]="shippment",FACT_ORDERS[[#This Row],[TotalAmount]]&gt;=200), 0,
    AND(FACT_ORDERS[[#This Row],[DeliveryMehtod]]="pickup"), 15,
    AND(FACT_ORDERS[[#This Row],[DeliveryMehtod]]="shippment",FACT_ORDERS[[#This Row],[TotalAmount]]&lt;200), 35
)</f>
        <v>0</v>
      </c>
      <c r="M75" s="12" t="str" cm="1">
        <f t="array" ref="M75">_xlfn.IFS(
    SUMIFS(FACT_ORDERS[TotalAmount], FACT_ORDERS[WD_CUSTOMERS],FACT_ORDERS[[#This Row],[WD_CUSTOMERS]])&gt;=15000, "VIP",
    SUMIFS(FACT_ORDERS[TotalAmount], FACT_ORDERS[WD_CUSTOMERS],FACT_ORDERS[[#This Row],[WD_CUSTOMERS]])&gt;=8000, "Premium",
    TRUE, "Regular"
)</f>
        <v>Regular</v>
      </c>
      <c r="N75" s="32" cm="1">
        <f t="array" ref="N75">_xlfn.IFS(
   FACT_ORDERS[[#This Row],[TypeOfClient]]="VIP", 0.2,
   FACT_ORDERS[[#This Row],[TypeOfClient]]="Premium", 0.1,
   TRUE, 0
)</f>
        <v>0</v>
      </c>
      <c r="O75" s="31" cm="1">
        <f t="array" ref="O75">_xlfn.IFS(
   FACT_ORDERS[[#This Row],[TotalAmount]]&gt;1500, 0.15,
   FACT_ORDERS[[#This Row],[TotalAmount]]&gt;1000, 0.1,
   FACT_ORDERS[[#This Row],[TotalAmount]]&gt;500, 0.05,
   TRUE, 0
)</f>
        <v>0.05</v>
      </c>
      <c r="P75" s="28">
        <f xml:space="preserve"> FACT_ORDERS[[#This Row],[TotalAmount]] * (1 - (FACT_ORDERS[[#This Row],[ClientDiscount]] + FACT_ORDERS[[#This Row],[OrderDiscount]]) )</f>
        <v>606.1</v>
      </c>
      <c r="Q75" s="28">
        <f>FACT_ORDERS[[#This Row],[TotalAmountWithDiscount]]+FACT_ORDERS[[#This Row],[DeliveryCost]]</f>
        <v>606.1</v>
      </c>
      <c r="R75" s="35">
        <v>45348</v>
      </c>
      <c r="S75" s="35" t="str">
        <f>IF(NETWORKDAYS(FACT_ORDERS[[#This Row],[Order-Date]], FACT_ORDERS[[#This Row],[ArrivalDate ]]) &gt; 10, "Late", "On Time")</f>
        <v>On Time</v>
      </c>
    </row>
    <row r="76" spans="1:19" x14ac:dyDescent="0.3">
      <c r="A76" s="12">
        <v>5074</v>
      </c>
      <c r="B76" s="12">
        <v>217</v>
      </c>
      <c r="C76" s="12">
        <v>10234</v>
      </c>
      <c r="D76" s="12">
        <v>75</v>
      </c>
      <c r="E76" s="12" t="s">
        <v>244</v>
      </c>
      <c r="F76" s="13">
        <v>45341</v>
      </c>
      <c r="G76" s="26" t="s">
        <v>10826</v>
      </c>
      <c r="H76" s="12">
        <v>87</v>
      </c>
      <c r="I76" s="28">
        <f>VLOOKUP(B:B,DIM_PRODUCTS!A:F,5,FALSE)</f>
        <v>20</v>
      </c>
      <c r="J76" s="28">
        <f>FACT_ORDERS[[#This Row],[ProductPrice]]*FACT_ORDERS[[#This Row],[Quantity]]</f>
        <v>1740</v>
      </c>
      <c r="K76" s="12" t="str">
        <f>VLOOKUP(C:C,DIM_CUSTOMERS!A:G,7,FALSE)</f>
        <v>USA</v>
      </c>
      <c r="L76" s="30" cm="1">
        <f t="array" ref="L76">_xlfn.IFS(
    AND(FACT_ORDERS[[#This Row],[DeliveryMehtod]]="shippment",FACT_ORDERS[[#This Row],[TotalAmount]]&gt;=200), 0,
    AND(FACT_ORDERS[[#This Row],[DeliveryMehtod]]="pickup"), 15,
    AND(FACT_ORDERS[[#This Row],[DeliveryMehtod]]="shippment",FACT_ORDERS[[#This Row],[TotalAmount]]&lt;200), 35
)</f>
        <v>0</v>
      </c>
      <c r="M76" s="12" t="str" cm="1">
        <f t="array" ref="M76">_xlfn.IFS(
    SUMIFS(FACT_ORDERS[TotalAmount], FACT_ORDERS[WD_CUSTOMERS],FACT_ORDERS[[#This Row],[WD_CUSTOMERS]])&gt;=15000, "VIP",
    SUMIFS(FACT_ORDERS[TotalAmount], FACT_ORDERS[WD_CUSTOMERS],FACT_ORDERS[[#This Row],[WD_CUSTOMERS]])&gt;=8000, "Premium",
    TRUE, "Regular"
)</f>
        <v>Regular</v>
      </c>
      <c r="N76" s="32" cm="1">
        <f t="array" ref="N76">_xlfn.IFS(
   FACT_ORDERS[[#This Row],[TypeOfClient]]="VIP", 0.2,
   FACT_ORDERS[[#This Row],[TypeOfClient]]="Premium", 0.1,
   TRUE, 0
)</f>
        <v>0</v>
      </c>
      <c r="O76" s="31" cm="1">
        <f t="array" ref="O76">_xlfn.IFS(
   FACT_ORDERS[[#This Row],[TotalAmount]]&gt;1500, 0.15,
   FACT_ORDERS[[#This Row],[TotalAmount]]&gt;1000, 0.1,
   FACT_ORDERS[[#This Row],[TotalAmount]]&gt;500, 0.05,
   TRUE, 0
)</f>
        <v>0.15</v>
      </c>
      <c r="P76" s="28">
        <f xml:space="preserve"> FACT_ORDERS[[#This Row],[TotalAmount]] * (1 - (FACT_ORDERS[[#This Row],[ClientDiscount]] + FACT_ORDERS[[#This Row],[OrderDiscount]]) )</f>
        <v>1479</v>
      </c>
      <c r="Q76" s="28">
        <f>FACT_ORDERS[[#This Row],[TotalAmountWithDiscount]]+FACT_ORDERS[[#This Row],[DeliveryCost]]</f>
        <v>1479</v>
      </c>
      <c r="R76" s="35">
        <v>45351</v>
      </c>
      <c r="S76" s="35" t="str">
        <f>IF(NETWORKDAYS(FACT_ORDERS[[#This Row],[Order-Date]], FACT_ORDERS[[#This Row],[ArrivalDate ]]) &gt; 10, "Late", "On Time")</f>
        <v>On Time</v>
      </c>
    </row>
    <row r="77" spans="1:19" x14ac:dyDescent="0.3">
      <c r="A77" s="12">
        <v>5075</v>
      </c>
      <c r="B77" s="12">
        <v>279</v>
      </c>
      <c r="C77" s="12">
        <v>10234</v>
      </c>
      <c r="D77" s="12">
        <v>76</v>
      </c>
      <c r="E77" s="12" t="s">
        <v>244</v>
      </c>
      <c r="F77" s="13">
        <v>45156</v>
      </c>
      <c r="G77" s="26" t="s">
        <v>3396</v>
      </c>
      <c r="H77" s="12">
        <v>21</v>
      </c>
      <c r="I77" s="28">
        <f>VLOOKUP(B:B,DIM_PRODUCTS!A:F,5,FALSE)</f>
        <v>24</v>
      </c>
      <c r="J77" s="28">
        <f>FACT_ORDERS[[#This Row],[ProductPrice]]*FACT_ORDERS[[#This Row],[Quantity]]</f>
        <v>504</v>
      </c>
      <c r="K77" s="12" t="str">
        <f>VLOOKUP(C:C,DIM_CUSTOMERS!A:G,7,FALSE)</f>
        <v>USA</v>
      </c>
      <c r="L77" s="30" cm="1">
        <f t="array" ref="L77">_xlfn.IFS(
    AND(FACT_ORDERS[[#This Row],[DeliveryMehtod]]="shippment",FACT_ORDERS[[#This Row],[TotalAmount]]&gt;=200), 0,
    AND(FACT_ORDERS[[#This Row],[DeliveryMehtod]]="pickup"), 15,
    AND(FACT_ORDERS[[#This Row],[DeliveryMehtod]]="shippment",FACT_ORDERS[[#This Row],[TotalAmount]]&lt;200), 35
)</f>
        <v>0</v>
      </c>
      <c r="M77" s="12" t="str" cm="1">
        <f t="array" ref="M77">_xlfn.IFS(
    SUMIFS(FACT_ORDERS[TotalAmount], FACT_ORDERS[WD_CUSTOMERS],FACT_ORDERS[[#This Row],[WD_CUSTOMERS]])&gt;=15000, "VIP",
    SUMIFS(FACT_ORDERS[TotalAmount], FACT_ORDERS[WD_CUSTOMERS],FACT_ORDERS[[#This Row],[WD_CUSTOMERS]])&gt;=8000, "Premium",
    TRUE, "Regular"
)</f>
        <v>Regular</v>
      </c>
      <c r="N77" s="32" cm="1">
        <f t="array" ref="N77">_xlfn.IFS(
   FACT_ORDERS[[#This Row],[TypeOfClient]]="VIP", 0.2,
   FACT_ORDERS[[#This Row],[TypeOfClient]]="Premium", 0.1,
   TRUE, 0
)</f>
        <v>0</v>
      </c>
      <c r="O77" s="31" cm="1">
        <f t="array" ref="O77">_xlfn.IFS(
   FACT_ORDERS[[#This Row],[TotalAmount]]&gt;1500, 0.15,
   FACT_ORDERS[[#This Row],[TotalAmount]]&gt;1000, 0.1,
   FACT_ORDERS[[#This Row],[TotalAmount]]&gt;500, 0.05,
   TRUE, 0
)</f>
        <v>0.05</v>
      </c>
      <c r="P77" s="28">
        <f xml:space="preserve"> FACT_ORDERS[[#This Row],[TotalAmount]] * (1 - (FACT_ORDERS[[#This Row],[ClientDiscount]] + FACT_ORDERS[[#This Row],[OrderDiscount]]) )</f>
        <v>478.79999999999995</v>
      </c>
      <c r="Q77" s="28">
        <f>FACT_ORDERS[[#This Row],[TotalAmountWithDiscount]]+FACT_ORDERS[[#This Row],[DeliveryCost]]</f>
        <v>478.79999999999995</v>
      </c>
      <c r="R77" s="35">
        <v>45198</v>
      </c>
      <c r="S77" s="35" t="str">
        <f>IF(NETWORKDAYS(FACT_ORDERS[[#This Row],[Order-Date]], FACT_ORDERS[[#This Row],[ArrivalDate ]]) &gt; 10, "Late", "On Time")</f>
        <v>Late</v>
      </c>
    </row>
    <row r="78" spans="1:19" x14ac:dyDescent="0.3">
      <c r="A78" s="12">
        <v>5076</v>
      </c>
      <c r="B78" s="12">
        <v>219</v>
      </c>
      <c r="C78" s="12">
        <v>10252</v>
      </c>
      <c r="D78" s="12">
        <v>77</v>
      </c>
      <c r="E78" s="12" t="s">
        <v>244</v>
      </c>
      <c r="F78" s="13">
        <v>45547</v>
      </c>
      <c r="G78" s="26" t="s">
        <v>10827</v>
      </c>
      <c r="H78" s="12">
        <v>44</v>
      </c>
      <c r="I78" s="28">
        <f>VLOOKUP(B:B,DIM_PRODUCTS!A:F,5,FALSE)</f>
        <v>50</v>
      </c>
      <c r="J78" s="28">
        <f>FACT_ORDERS[[#This Row],[ProductPrice]]*FACT_ORDERS[[#This Row],[Quantity]]</f>
        <v>2200</v>
      </c>
      <c r="K78" s="12" t="str">
        <f>VLOOKUP(C:C,DIM_CUSTOMERS!A:G,7,FALSE)</f>
        <v>Canada</v>
      </c>
      <c r="L78" s="30" cm="1">
        <f t="array" ref="L78">_xlfn.IFS(
    AND(FACT_ORDERS[[#This Row],[DeliveryMehtod]]="shippment",FACT_ORDERS[[#This Row],[TotalAmount]]&gt;=200), 0,
    AND(FACT_ORDERS[[#This Row],[DeliveryMehtod]]="pickup"), 15,
    AND(FACT_ORDERS[[#This Row],[DeliveryMehtod]]="shippment",FACT_ORDERS[[#This Row],[TotalAmount]]&lt;200), 35
)</f>
        <v>0</v>
      </c>
      <c r="M78" s="12" t="str" cm="1">
        <f t="array" ref="M78">_xlfn.IFS(
    SUMIFS(FACT_ORDERS[TotalAmount], FACT_ORDERS[WD_CUSTOMERS],FACT_ORDERS[[#This Row],[WD_CUSTOMERS]])&gt;=15000, "VIP",
    SUMIFS(FACT_ORDERS[TotalAmount], FACT_ORDERS[WD_CUSTOMERS],FACT_ORDERS[[#This Row],[WD_CUSTOMERS]])&gt;=8000, "Premium",
    TRUE, "Regular"
)</f>
        <v>Premium</v>
      </c>
      <c r="N78" s="32" cm="1">
        <f t="array" ref="N78">_xlfn.IFS(
   FACT_ORDERS[[#This Row],[TypeOfClient]]="VIP", 0.2,
   FACT_ORDERS[[#This Row],[TypeOfClient]]="Premium", 0.1,
   TRUE, 0
)</f>
        <v>0.1</v>
      </c>
      <c r="O78" s="31" cm="1">
        <f t="array" ref="O78">_xlfn.IFS(
   FACT_ORDERS[[#This Row],[TotalAmount]]&gt;1500, 0.15,
   FACT_ORDERS[[#This Row],[TotalAmount]]&gt;1000, 0.1,
   FACT_ORDERS[[#This Row],[TotalAmount]]&gt;500, 0.05,
   TRUE, 0
)</f>
        <v>0.15</v>
      </c>
      <c r="P78" s="28">
        <f xml:space="preserve"> FACT_ORDERS[[#This Row],[TotalAmount]] * (1 - (FACT_ORDERS[[#This Row],[ClientDiscount]] + FACT_ORDERS[[#This Row],[OrderDiscount]]) )</f>
        <v>1650</v>
      </c>
      <c r="Q78" s="28">
        <f>FACT_ORDERS[[#This Row],[TotalAmountWithDiscount]]+FACT_ORDERS[[#This Row],[DeliveryCost]]</f>
        <v>1650</v>
      </c>
      <c r="R78" s="35">
        <v>45558</v>
      </c>
      <c r="S78" s="35" t="str">
        <f>IF(NETWORKDAYS(FACT_ORDERS[[#This Row],[Order-Date]], FACT_ORDERS[[#This Row],[ArrivalDate ]]) &gt; 10, "Late", "On Time")</f>
        <v>On Time</v>
      </c>
    </row>
    <row r="79" spans="1:19" x14ac:dyDescent="0.3">
      <c r="A79" s="12">
        <v>5077</v>
      </c>
      <c r="B79" s="12">
        <v>270</v>
      </c>
      <c r="C79" s="12">
        <v>10317</v>
      </c>
      <c r="D79" s="12">
        <v>78</v>
      </c>
      <c r="E79" s="12" t="s">
        <v>244</v>
      </c>
      <c r="F79" s="13">
        <v>45460</v>
      </c>
      <c r="G79" s="26" t="s">
        <v>10828</v>
      </c>
      <c r="H79" s="12">
        <v>28</v>
      </c>
      <c r="I79" s="28">
        <f>VLOOKUP(B:B,DIM_PRODUCTS!A:F,5,FALSE)</f>
        <v>20</v>
      </c>
      <c r="J79" s="28">
        <f>FACT_ORDERS[[#This Row],[ProductPrice]]*FACT_ORDERS[[#This Row],[Quantity]]</f>
        <v>560</v>
      </c>
      <c r="K79" s="12" t="str">
        <f>VLOOKUP(C:C,DIM_CUSTOMERS!A:G,7,FALSE)</f>
        <v>Mexico</v>
      </c>
      <c r="L79" s="30" cm="1">
        <f t="array" ref="L79">_xlfn.IFS(
    AND(FACT_ORDERS[[#This Row],[DeliveryMehtod]]="shippment",FACT_ORDERS[[#This Row],[TotalAmount]]&gt;=200), 0,
    AND(FACT_ORDERS[[#This Row],[DeliveryMehtod]]="pickup"), 15,
    AND(FACT_ORDERS[[#This Row],[DeliveryMehtod]]="shippment",FACT_ORDERS[[#This Row],[TotalAmount]]&lt;200), 35
)</f>
        <v>0</v>
      </c>
      <c r="M79" s="12" t="str" cm="1">
        <f t="array" ref="M79">_xlfn.IFS(
    SUMIFS(FACT_ORDERS[TotalAmount], FACT_ORDERS[WD_CUSTOMERS],FACT_ORDERS[[#This Row],[WD_CUSTOMERS]])&gt;=15000, "VIP",
    SUMIFS(FACT_ORDERS[TotalAmount], FACT_ORDERS[WD_CUSTOMERS],FACT_ORDERS[[#This Row],[WD_CUSTOMERS]])&gt;=8000, "Premium",
    TRUE, "Regular"
)</f>
        <v>Regular</v>
      </c>
      <c r="N79" s="32" cm="1">
        <f t="array" ref="N79">_xlfn.IFS(
   FACT_ORDERS[[#This Row],[TypeOfClient]]="VIP", 0.2,
   FACT_ORDERS[[#This Row],[TypeOfClient]]="Premium", 0.1,
   TRUE, 0
)</f>
        <v>0</v>
      </c>
      <c r="O79" s="31" cm="1">
        <f t="array" ref="O79">_xlfn.IFS(
   FACT_ORDERS[[#This Row],[TotalAmount]]&gt;1500, 0.15,
   FACT_ORDERS[[#This Row],[TotalAmount]]&gt;1000, 0.1,
   FACT_ORDERS[[#This Row],[TotalAmount]]&gt;500, 0.05,
   TRUE, 0
)</f>
        <v>0.05</v>
      </c>
      <c r="P79" s="28">
        <f xml:space="preserve"> FACT_ORDERS[[#This Row],[TotalAmount]] * (1 - (FACT_ORDERS[[#This Row],[ClientDiscount]] + FACT_ORDERS[[#This Row],[OrderDiscount]]) )</f>
        <v>532</v>
      </c>
      <c r="Q79" s="28">
        <f>FACT_ORDERS[[#This Row],[TotalAmountWithDiscount]]+FACT_ORDERS[[#This Row],[DeliveryCost]]</f>
        <v>532</v>
      </c>
      <c r="R79" s="35">
        <v>45471</v>
      </c>
      <c r="S79" s="35" t="str">
        <f>IF(NETWORKDAYS(FACT_ORDERS[[#This Row],[Order-Date]], FACT_ORDERS[[#This Row],[ArrivalDate ]]) &gt; 10, "Late", "On Time")</f>
        <v>On Time</v>
      </c>
    </row>
    <row r="80" spans="1:19" x14ac:dyDescent="0.3">
      <c r="A80" s="12">
        <v>5078</v>
      </c>
      <c r="B80" s="12">
        <v>209</v>
      </c>
      <c r="C80" s="12">
        <v>10705</v>
      </c>
      <c r="D80" s="12">
        <v>79</v>
      </c>
      <c r="E80" s="12" t="s">
        <v>243</v>
      </c>
      <c r="F80" s="13">
        <v>45043</v>
      </c>
      <c r="G80" s="26" t="s">
        <v>10829</v>
      </c>
      <c r="H80" s="12">
        <v>28</v>
      </c>
      <c r="I80" s="28">
        <f>VLOOKUP(B:B,DIM_PRODUCTS!A:F,5,FALSE)</f>
        <v>8</v>
      </c>
      <c r="J80" s="28">
        <f>FACT_ORDERS[[#This Row],[ProductPrice]]*FACT_ORDERS[[#This Row],[Quantity]]</f>
        <v>224</v>
      </c>
      <c r="K80" s="12" t="str">
        <f>VLOOKUP(C:C,DIM_CUSTOMERS!A:G,7,FALSE)</f>
        <v>Italy</v>
      </c>
      <c r="L80" s="30" cm="1">
        <f t="array" ref="L80">_xlfn.IFS(
    AND(FACT_ORDERS[[#This Row],[DeliveryMehtod]]="shippment",FACT_ORDERS[[#This Row],[TotalAmount]]&gt;=200), 0,
    AND(FACT_ORDERS[[#This Row],[DeliveryMehtod]]="pickup"), 15,
    AND(FACT_ORDERS[[#This Row],[DeliveryMehtod]]="shippment",FACT_ORDERS[[#This Row],[TotalAmount]]&lt;200), 35
)</f>
        <v>15</v>
      </c>
      <c r="M80" s="12" t="str" cm="1">
        <f t="array" ref="M80">_xlfn.IFS(
    SUMIFS(FACT_ORDERS[TotalAmount], FACT_ORDERS[WD_CUSTOMERS],FACT_ORDERS[[#This Row],[WD_CUSTOMERS]])&gt;=15000, "VIP",
    SUMIFS(FACT_ORDERS[TotalAmount], FACT_ORDERS[WD_CUSTOMERS],FACT_ORDERS[[#This Row],[WD_CUSTOMERS]])&gt;=8000, "Premium",
    TRUE, "Regular"
)</f>
        <v>Regular</v>
      </c>
      <c r="N80" s="32" cm="1">
        <f t="array" ref="N80">_xlfn.IFS(
   FACT_ORDERS[[#This Row],[TypeOfClient]]="VIP", 0.2,
   FACT_ORDERS[[#This Row],[TypeOfClient]]="Premium", 0.1,
   TRUE, 0
)</f>
        <v>0</v>
      </c>
      <c r="O80" s="31" cm="1">
        <f t="array" ref="O80">_xlfn.IFS(
   FACT_ORDERS[[#This Row],[TotalAmount]]&gt;1500, 0.15,
   FACT_ORDERS[[#This Row],[TotalAmount]]&gt;1000, 0.1,
   FACT_ORDERS[[#This Row],[TotalAmount]]&gt;500, 0.05,
   TRUE, 0
)</f>
        <v>0</v>
      </c>
      <c r="P80" s="28">
        <f xml:space="preserve"> FACT_ORDERS[[#This Row],[TotalAmount]] * (1 - (FACT_ORDERS[[#This Row],[ClientDiscount]] + FACT_ORDERS[[#This Row],[OrderDiscount]]) )</f>
        <v>224</v>
      </c>
      <c r="Q80" s="28">
        <f>FACT_ORDERS[[#This Row],[TotalAmountWithDiscount]]+FACT_ORDERS[[#This Row],[DeliveryCost]]</f>
        <v>239</v>
      </c>
      <c r="R80" s="35">
        <v>45054</v>
      </c>
      <c r="S80" s="35" t="str">
        <f>IF(NETWORKDAYS(FACT_ORDERS[[#This Row],[Order-Date]], FACT_ORDERS[[#This Row],[ArrivalDate ]]) &gt; 10, "Late", "On Time")</f>
        <v>On Time</v>
      </c>
    </row>
    <row r="81" spans="1:19" x14ac:dyDescent="0.3">
      <c r="A81" s="12">
        <v>5079</v>
      </c>
      <c r="B81" s="12">
        <v>260</v>
      </c>
      <c r="C81" s="12">
        <v>10705</v>
      </c>
      <c r="D81" s="12">
        <v>80</v>
      </c>
      <c r="E81" s="12" t="s">
        <v>244</v>
      </c>
      <c r="F81" s="13">
        <v>45043</v>
      </c>
      <c r="G81" s="26" t="s">
        <v>10830</v>
      </c>
      <c r="H81" s="12">
        <v>30</v>
      </c>
      <c r="I81" s="28">
        <f>VLOOKUP(B:B,DIM_PRODUCTS!A:F,5,FALSE)</f>
        <v>15</v>
      </c>
      <c r="J81" s="28">
        <f>FACT_ORDERS[[#This Row],[ProductPrice]]*FACT_ORDERS[[#This Row],[Quantity]]</f>
        <v>450</v>
      </c>
      <c r="K81" s="12" t="str">
        <f>VLOOKUP(C:C,DIM_CUSTOMERS!A:G,7,FALSE)</f>
        <v>Italy</v>
      </c>
      <c r="L81" s="30" cm="1">
        <f t="array" ref="L81">_xlfn.IFS(
    AND(FACT_ORDERS[[#This Row],[DeliveryMehtod]]="shippment",FACT_ORDERS[[#This Row],[TotalAmount]]&gt;=200), 0,
    AND(FACT_ORDERS[[#This Row],[DeliveryMehtod]]="pickup"), 15,
    AND(FACT_ORDERS[[#This Row],[DeliveryMehtod]]="shippment",FACT_ORDERS[[#This Row],[TotalAmount]]&lt;200), 35
)</f>
        <v>0</v>
      </c>
      <c r="M81" s="12" t="str" cm="1">
        <f t="array" ref="M81">_xlfn.IFS(
    SUMIFS(FACT_ORDERS[TotalAmount], FACT_ORDERS[WD_CUSTOMERS],FACT_ORDERS[[#This Row],[WD_CUSTOMERS]])&gt;=15000, "VIP",
    SUMIFS(FACT_ORDERS[TotalAmount], FACT_ORDERS[WD_CUSTOMERS],FACT_ORDERS[[#This Row],[WD_CUSTOMERS]])&gt;=8000, "Premium",
    TRUE, "Regular"
)</f>
        <v>Regular</v>
      </c>
      <c r="N81" s="32" cm="1">
        <f t="array" ref="N81">_xlfn.IFS(
   FACT_ORDERS[[#This Row],[TypeOfClient]]="VIP", 0.2,
   FACT_ORDERS[[#This Row],[TypeOfClient]]="Premium", 0.1,
   TRUE, 0
)</f>
        <v>0</v>
      </c>
      <c r="O81" s="31" cm="1">
        <f t="array" ref="O81">_xlfn.IFS(
   FACT_ORDERS[[#This Row],[TotalAmount]]&gt;1500, 0.15,
   FACT_ORDERS[[#This Row],[TotalAmount]]&gt;1000, 0.1,
   FACT_ORDERS[[#This Row],[TotalAmount]]&gt;500, 0.05,
   TRUE, 0
)</f>
        <v>0</v>
      </c>
      <c r="P81" s="28">
        <f xml:space="preserve"> FACT_ORDERS[[#This Row],[TotalAmount]] * (1 - (FACT_ORDERS[[#This Row],[ClientDiscount]] + FACT_ORDERS[[#This Row],[OrderDiscount]]) )</f>
        <v>450</v>
      </c>
      <c r="Q81" s="28">
        <f>FACT_ORDERS[[#This Row],[TotalAmountWithDiscount]]+FACT_ORDERS[[#This Row],[DeliveryCost]]</f>
        <v>450</v>
      </c>
      <c r="R81" s="35">
        <v>45051</v>
      </c>
      <c r="S81" s="35" t="str">
        <f>IF(NETWORKDAYS(FACT_ORDERS[[#This Row],[Order-Date]], FACT_ORDERS[[#This Row],[ArrivalDate ]]) &gt; 10, "Late", "On Time")</f>
        <v>On Time</v>
      </c>
    </row>
    <row r="82" spans="1:19" x14ac:dyDescent="0.3">
      <c r="A82" s="12">
        <v>5080</v>
      </c>
      <c r="B82" s="12">
        <v>248</v>
      </c>
      <c r="C82" s="12">
        <v>10334</v>
      </c>
      <c r="D82" s="12">
        <v>81</v>
      </c>
      <c r="E82" s="12" t="s">
        <v>243</v>
      </c>
      <c r="F82" s="13">
        <v>45495</v>
      </c>
      <c r="G82" s="26" t="s">
        <v>10831</v>
      </c>
      <c r="H82" s="12">
        <v>21</v>
      </c>
      <c r="I82" s="28">
        <f>VLOOKUP(B:B,DIM_PRODUCTS!A:F,5,FALSE)</f>
        <v>13</v>
      </c>
      <c r="J82" s="28">
        <f>FACT_ORDERS[[#This Row],[ProductPrice]]*FACT_ORDERS[[#This Row],[Quantity]]</f>
        <v>273</v>
      </c>
      <c r="K82" s="12" t="str">
        <f>VLOOKUP(C:C,DIM_CUSTOMERS!A:G,7,FALSE)</f>
        <v>Mexico</v>
      </c>
      <c r="L82" s="30" cm="1">
        <f t="array" ref="L82">_xlfn.IFS(
    AND(FACT_ORDERS[[#This Row],[DeliveryMehtod]]="shippment",FACT_ORDERS[[#This Row],[TotalAmount]]&gt;=200), 0,
    AND(FACT_ORDERS[[#This Row],[DeliveryMehtod]]="pickup"), 15,
    AND(FACT_ORDERS[[#This Row],[DeliveryMehtod]]="shippment",FACT_ORDERS[[#This Row],[TotalAmount]]&lt;200), 35
)</f>
        <v>15</v>
      </c>
      <c r="M82" s="12" t="str" cm="1">
        <f t="array" ref="M82">_xlfn.IFS(
    SUMIFS(FACT_ORDERS[TotalAmount], FACT_ORDERS[WD_CUSTOMERS],FACT_ORDERS[[#This Row],[WD_CUSTOMERS]])&gt;=15000, "VIP",
    SUMIFS(FACT_ORDERS[TotalAmount], FACT_ORDERS[WD_CUSTOMERS],FACT_ORDERS[[#This Row],[WD_CUSTOMERS]])&gt;=8000, "Premium",
    TRUE, "Regular"
)</f>
        <v>Regular</v>
      </c>
      <c r="N82" s="32" cm="1">
        <f t="array" ref="N82">_xlfn.IFS(
   FACT_ORDERS[[#This Row],[TypeOfClient]]="VIP", 0.2,
   FACT_ORDERS[[#This Row],[TypeOfClient]]="Premium", 0.1,
   TRUE, 0
)</f>
        <v>0</v>
      </c>
      <c r="O82" s="31" cm="1">
        <f t="array" ref="O82">_xlfn.IFS(
   FACT_ORDERS[[#This Row],[TotalAmount]]&gt;1500, 0.15,
   FACT_ORDERS[[#This Row],[TotalAmount]]&gt;1000, 0.1,
   FACT_ORDERS[[#This Row],[TotalAmount]]&gt;500, 0.05,
   TRUE, 0
)</f>
        <v>0</v>
      </c>
      <c r="P82" s="28">
        <f xml:space="preserve"> FACT_ORDERS[[#This Row],[TotalAmount]] * (1 - (FACT_ORDERS[[#This Row],[ClientDiscount]] + FACT_ORDERS[[#This Row],[OrderDiscount]]) )</f>
        <v>273</v>
      </c>
      <c r="Q82" s="28">
        <f>FACT_ORDERS[[#This Row],[TotalAmountWithDiscount]]+FACT_ORDERS[[#This Row],[DeliveryCost]]</f>
        <v>288</v>
      </c>
      <c r="R82" s="35">
        <v>45537</v>
      </c>
      <c r="S82" s="35" t="str">
        <f>IF(NETWORKDAYS(FACT_ORDERS[[#This Row],[Order-Date]], FACT_ORDERS[[#This Row],[ArrivalDate ]]) &gt; 10, "Late", "On Time")</f>
        <v>Late</v>
      </c>
    </row>
    <row r="83" spans="1:19" x14ac:dyDescent="0.3">
      <c r="A83" s="12">
        <v>5081</v>
      </c>
      <c r="B83" s="12">
        <v>235</v>
      </c>
      <c r="C83" s="12">
        <v>10334</v>
      </c>
      <c r="D83" s="12">
        <v>82</v>
      </c>
      <c r="E83" s="12" t="s">
        <v>243</v>
      </c>
      <c r="F83" s="13">
        <v>45495</v>
      </c>
      <c r="G83" s="26" t="s">
        <v>4677</v>
      </c>
      <c r="H83" s="12">
        <v>23</v>
      </c>
      <c r="I83" s="28">
        <f>VLOOKUP(B:B,DIM_PRODUCTS!A:F,5,FALSE)</f>
        <v>22</v>
      </c>
      <c r="J83" s="28">
        <f>FACT_ORDERS[[#This Row],[ProductPrice]]*FACT_ORDERS[[#This Row],[Quantity]]</f>
        <v>506</v>
      </c>
      <c r="K83" s="12" t="str">
        <f>VLOOKUP(C:C,DIM_CUSTOMERS!A:G,7,FALSE)</f>
        <v>Mexico</v>
      </c>
      <c r="L83" s="30" cm="1">
        <f t="array" ref="L83">_xlfn.IFS(
    AND(FACT_ORDERS[[#This Row],[DeliveryMehtod]]="shippment",FACT_ORDERS[[#This Row],[TotalAmount]]&gt;=200), 0,
    AND(FACT_ORDERS[[#This Row],[DeliveryMehtod]]="pickup"), 15,
    AND(FACT_ORDERS[[#This Row],[DeliveryMehtod]]="shippment",FACT_ORDERS[[#This Row],[TotalAmount]]&lt;200), 35
)</f>
        <v>15</v>
      </c>
      <c r="M83" s="12" t="str" cm="1">
        <f t="array" ref="M83">_xlfn.IFS(
    SUMIFS(FACT_ORDERS[TotalAmount], FACT_ORDERS[WD_CUSTOMERS],FACT_ORDERS[[#This Row],[WD_CUSTOMERS]])&gt;=15000, "VIP",
    SUMIFS(FACT_ORDERS[TotalAmount], FACT_ORDERS[WD_CUSTOMERS],FACT_ORDERS[[#This Row],[WD_CUSTOMERS]])&gt;=8000, "Premium",
    TRUE, "Regular"
)</f>
        <v>Regular</v>
      </c>
      <c r="N83" s="32" cm="1">
        <f t="array" ref="N83">_xlfn.IFS(
   FACT_ORDERS[[#This Row],[TypeOfClient]]="VIP", 0.2,
   FACT_ORDERS[[#This Row],[TypeOfClient]]="Premium", 0.1,
   TRUE, 0
)</f>
        <v>0</v>
      </c>
      <c r="O83" s="31" cm="1">
        <f t="array" ref="O83">_xlfn.IFS(
   FACT_ORDERS[[#This Row],[TotalAmount]]&gt;1500, 0.15,
   FACT_ORDERS[[#This Row],[TotalAmount]]&gt;1000, 0.1,
   FACT_ORDERS[[#This Row],[TotalAmount]]&gt;500, 0.05,
   TRUE, 0
)</f>
        <v>0.05</v>
      </c>
      <c r="P83" s="28">
        <f xml:space="preserve"> FACT_ORDERS[[#This Row],[TotalAmount]] * (1 - (FACT_ORDERS[[#This Row],[ClientDiscount]] + FACT_ORDERS[[#This Row],[OrderDiscount]]) )</f>
        <v>480.7</v>
      </c>
      <c r="Q83" s="28">
        <f>FACT_ORDERS[[#This Row],[TotalAmountWithDiscount]]+FACT_ORDERS[[#This Row],[DeliveryCost]]</f>
        <v>495.7</v>
      </c>
      <c r="R83" s="35">
        <v>45503</v>
      </c>
      <c r="S83" s="35" t="str">
        <f>IF(NETWORKDAYS(FACT_ORDERS[[#This Row],[Order-Date]], FACT_ORDERS[[#This Row],[ArrivalDate ]]) &gt; 10, "Late", "On Time")</f>
        <v>On Time</v>
      </c>
    </row>
    <row r="84" spans="1:19" x14ac:dyDescent="0.3">
      <c r="A84" s="12">
        <v>5082</v>
      </c>
      <c r="B84" s="12">
        <v>216</v>
      </c>
      <c r="C84" s="12">
        <v>10405</v>
      </c>
      <c r="D84" s="12">
        <v>83</v>
      </c>
      <c r="E84" s="12" t="s">
        <v>243</v>
      </c>
      <c r="F84" s="13">
        <v>45321</v>
      </c>
      <c r="G84" s="26" t="s">
        <v>10832</v>
      </c>
      <c r="H84" s="12">
        <v>26</v>
      </c>
      <c r="I84" s="28">
        <f>VLOOKUP(B:B,DIM_PRODUCTS!A:F,5,FALSE)</f>
        <v>23</v>
      </c>
      <c r="J84" s="28">
        <f>FACT_ORDERS[[#This Row],[ProductPrice]]*FACT_ORDERS[[#This Row],[Quantity]]</f>
        <v>598</v>
      </c>
      <c r="K84" s="12" t="str">
        <f>VLOOKUP(C:C,DIM_CUSTOMERS!A:G,7,FALSE)</f>
        <v>Canada</v>
      </c>
      <c r="L84" s="30" cm="1">
        <f t="array" ref="L84">_xlfn.IFS(
    AND(FACT_ORDERS[[#This Row],[DeliveryMehtod]]="shippment",FACT_ORDERS[[#This Row],[TotalAmount]]&gt;=200), 0,
    AND(FACT_ORDERS[[#This Row],[DeliveryMehtod]]="pickup"), 15,
    AND(FACT_ORDERS[[#This Row],[DeliveryMehtod]]="shippment",FACT_ORDERS[[#This Row],[TotalAmount]]&lt;200), 35
)</f>
        <v>15</v>
      </c>
      <c r="M84" s="12" t="str" cm="1">
        <f t="array" ref="M84">_xlfn.IFS(
    SUMIFS(FACT_ORDERS[TotalAmount], FACT_ORDERS[WD_CUSTOMERS],FACT_ORDERS[[#This Row],[WD_CUSTOMERS]])&gt;=15000, "VIP",
    SUMIFS(FACT_ORDERS[TotalAmount], FACT_ORDERS[WD_CUSTOMERS],FACT_ORDERS[[#This Row],[WD_CUSTOMERS]])&gt;=8000, "Premium",
    TRUE, "Regular"
)</f>
        <v>VIP</v>
      </c>
      <c r="N84" s="32" cm="1">
        <f t="array" ref="N84">_xlfn.IFS(
   FACT_ORDERS[[#This Row],[TypeOfClient]]="VIP", 0.2,
   FACT_ORDERS[[#This Row],[TypeOfClient]]="Premium", 0.1,
   TRUE, 0
)</f>
        <v>0.2</v>
      </c>
      <c r="O84" s="31" cm="1">
        <f t="array" ref="O84">_xlfn.IFS(
   FACT_ORDERS[[#This Row],[TotalAmount]]&gt;1500, 0.15,
   FACT_ORDERS[[#This Row],[TotalAmount]]&gt;1000, 0.1,
   FACT_ORDERS[[#This Row],[TotalAmount]]&gt;500, 0.05,
   TRUE, 0
)</f>
        <v>0.05</v>
      </c>
      <c r="P84" s="28">
        <f xml:space="preserve"> FACT_ORDERS[[#This Row],[TotalAmount]] * (1 - (FACT_ORDERS[[#This Row],[ClientDiscount]] + FACT_ORDERS[[#This Row],[OrderDiscount]]) )</f>
        <v>448.5</v>
      </c>
      <c r="Q84" s="28">
        <f>FACT_ORDERS[[#This Row],[TotalAmountWithDiscount]]+FACT_ORDERS[[#This Row],[DeliveryCost]]</f>
        <v>463.5</v>
      </c>
      <c r="R84" s="35">
        <v>45361</v>
      </c>
      <c r="S84" s="35" t="str">
        <f>IF(NETWORKDAYS(FACT_ORDERS[[#This Row],[Order-Date]], FACT_ORDERS[[#This Row],[ArrivalDate ]]) &gt; 10, "Late", "On Time")</f>
        <v>Late</v>
      </c>
    </row>
    <row r="85" spans="1:19" x14ac:dyDescent="0.3">
      <c r="A85" s="12">
        <v>5083</v>
      </c>
      <c r="B85" s="12">
        <v>260</v>
      </c>
      <c r="C85" s="12">
        <v>10405</v>
      </c>
      <c r="D85" s="12">
        <v>84</v>
      </c>
      <c r="E85" s="12" t="s">
        <v>244</v>
      </c>
      <c r="F85" s="13">
        <v>45321</v>
      </c>
      <c r="G85" s="26" t="s">
        <v>10833</v>
      </c>
      <c r="H85" s="12">
        <v>33</v>
      </c>
      <c r="I85" s="28">
        <f>VLOOKUP(B:B,DIM_PRODUCTS!A:F,5,FALSE)</f>
        <v>15</v>
      </c>
      <c r="J85" s="28">
        <f>FACT_ORDERS[[#This Row],[ProductPrice]]*FACT_ORDERS[[#This Row],[Quantity]]</f>
        <v>495</v>
      </c>
      <c r="K85" s="12" t="str">
        <f>VLOOKUP(C:C,DIM_CUSTOMERS!A:G,7,FALSE)</f>
        <v>Canada</v>
      </c>
      <c r="L85" s="30" cm="1">
        <f t="array" ref="L85">_xlfn.IFS(
    AND(FACT_ORDERS[[#This Row],[DeliveryMehtod]]="shippment",FACT_ORDERS[[#This Row],[TotalAmount]]&gt;=200), 0,
    AND(FACT_ORDERS[[#This Row],[DeliveryMehtod]]="pickup"), 15,
    AND(FACT_ORDERS[[#This Row],[DeliveryMehtod]]="shippment",FACT_ORDERS[[#This Row],[TotalAmount]]&lt;200), 35
)</f>
        <v>0</v>
      </c>
      <c r="M85" s="12" t="str" cm="1">
        <f t="array" ref="M85">_xlfn.IFS(
    SUMIFS(FACT_ORDERS[TotalAmount], FACT_ORDERS[WD_CUSTOMERS],FACT_ORDERS[[#This Row],[WD_CUSTOMERS]])&gt;=15000, "VIP",
    SUMIFS(FACT_ORDERS[TotalAmount], FACT_ORDERS[WD_CUSTOMERS],FACT_ORDERS[[#This Row],[WD_CUSTOMERS]])&gt;=8000, "Premium",
    TRUE, "Regular"
)</f>
        <v>VIP</v>
      </c>
      <c r="N85" s="32" cm="1">
        <f t="array" ref="N85">_xlfn.IFS(
   FACT_ORDERS[[#This Row],[TypeOfClient]]="VIP", 0.2,
   FACT_ORDERS[[#This Row],[TypeOfClient]]="Premium", 0.1,
   TRUE, 0
)</f>
        <v>0.2</v>
      </c>
      <c r="O85" s="31" cm="1">
        <f t="array" ref="O85">_xlfn.IFS(
   FACT_ORDERS[[#This Row],[TotalAmount]]&gt;1500, 0.15,
   FACT_ORDERS[[#This Row],[TotalAmount]]&gt;1000, 0.1,
   FACT_ORDERS[[#This Row],[TotalAmount]]&gt;500, 0.05,
   TRUE, 0
)</f>
        <v>0</v>
      </c>
      <c r="P85" s="28">
        <f xml:space="preserve"> FACT_ORDERS[[#This Row],[TotalAmount]] * (1 - (FACT_ORDERS[[#This Row],[ClientDiscount]] + FACT_ORDERS[[#This Row],[OrderDiscount]]) )</f>
        <v>396</v>
      </c>
      <c r="Q85" s="28">
        <f>FACT_ORDERS[[#This Row],[TotalAmountWithDiscount]]+FACT_ORDERS[[#This Row],[DeliveryCost]]</f>
        <v>396</v>
      </c>
      <c r="R85" s="35">
        <v>45359</v>
      </c>
      <c r="S85" s="35" t="str">
        <f>IF(NETWORKDAYS(FACT_ORDERS[[#This Row],[Order-Date]], FACT_ORDERS[[#This Row],[ArrivalDate ]]) &gt; 10, "Late", "On Time")</f>
        <v>Late</v>
      </c>
    </row>
    <row r="86" spans="1:19" x14ac:dyDescent="0.3">
      <c r="A86" s="12">
        <v>5084</v>
      </c>
      <c r="B86" s="12">
        <v>219</v>
      </c>
      <c r="C86" s="12">
        <v>10405</v>
      </c>
      <c r="D86" s="12">
        <v>85</v>
      </c>
      <c r="E86" s="12" t="s">
        <v>243</v>
      </c>
      <c r="F86" s="13">
        <v>45321</v>
      </c>
      <c r="G86" s="26" t="s">
        <v>10834</v>
      </c>
      <c r="H86" s="12">
        <v>47</v>
      </c>
      <c r="I86" s="28">
        <f>VLOOKUP(B:B,DIM_PRODUCTS!A:F,5,FALSE)</f>
        <v>50</v>
      </c>
      <c r="J86" s="28">
        <f>FACT_ORDERS[[#This Row],[ProductPrice]]*FACT_ORDERS[[#This Row],[Quantity]]</f>
        <v>2350</v>
      </c>
      <c r="K86" s="12" t="str">
        <f>VLOOKUP(C:C,DIM_CUSTOMERS!A:G,7,FALSE)</f>
        <v>Canada</v>
      </c>
      <c r="L86" s="30" cm="1">
        <f t="array" ref="L86">_xlfn.IFS(
    AND(FACT_ORDERS[[#This Row],[DeliveryMehtod]]="shippment",FACT_ORDERS[[#This Row],[TotalAmount]]&gt;=200), 0,
    AND(FACT_ORDERS[[#This Row],[DeliveryMehtod]]="pickup"), 15,
    AND(FACT_ORDERS[[#This Row],[DeliveryMehtod]]="shippment",FACT_ORDERS[[#This Row],[TotalAmount]]&lt;200), 35
)</f>
        <v>15</v>
      </c>
      <c r="M86" s="12" t="str" cm="1">
        <f t="array" ref="M86">_xlfn.IFS(
    SUMIFS(FACT_ORDERS[TotalAmount], FACT_ORDERS[WD_CUSTOMERS],FACT_ORDERS[[#This Row],[WD_CUSTOMERS]])&gt;=15000, "VIP",
    SUMIFS(FACT_ORDERS[TotalAmount], FACT_ORDERS[WD_CUSTOMERS],FACT_ORDERS[[#This Row],[WD_CUSTOMERS]])&gt;=8000, "Premium",
    TRUE, "Regular"
)</f>
        <v>VIP</v>
      </c>
      <c r="N86" s="32" cm="1">
        <f t="array" ref="N86">_xlfn.IFS(
   FACT_ORDERS[[#This Row],[TypeOfClient]]="VIP", 0.2,
   FACT_ORDERS[[#This Row],[TypeOfClient]]="Premium", 0.1,
   TRUE, 0
)</f>
        <v>0.2</v>
      </c>
      <c r="O86" s="31" cm="1">
        <f t="array" ref="O86">_xlfn.IFS(
   FACT_ORDERS[[#This Row],[TotalAmount]]&gt;1500, 0.15,
   FACT_ORDERS[[#This Row],[TotalAmount]]&gt;1000, 0.1,
   FACT_ORDERS[[#This Row],[TotalAmount]]&gt;500, 0.05,
   TRUE, 0
)</f>
        <v>0.15</v>
      </c>
      <c r="P86" s="28">
        <f xml:space="preserve"> FACT_ORDERS[[#This Row],[TotalAmount]] * (1 - (FACT_ORDERS[[#This Row],[ClientDiscount]] + FACT_ORDERS[[#This Row],[OrderDiscount]]) )</f>
        <v>1527.5</v>
      </c>
      <c r="Q86" s="28">
        <f>FACT_ORDERS[[#This Row],[TotalAmountWithDiscount]]+FACT_ORDERS[[#This Row],[DeliveryCost]]</f>
        <v>1542.5</v>
      </c>
      <c r="R86" s="35">
        <v>45329</v>
      </c>
      <c r="S86" s="35" t="str">
        <f>IF(NETWORKDAYS(FACT_ORDERS[[#This Row],[Order-Date]], FACT_ORDERS[[#This Row],[ArrivalDate ]]) &gt; 10, "Late", "On Time")</f>
        <v>On Time</v>
      </c>
    </row>
    <row r="87" spans="1:19" x14ac:dyDescent="0.3">
      <c r="A87" s="12">
        <v>5085</v>
      </c>
      <c r="B87" s="12">
        <v>245</v>
      </c>
      <c r="C87" s="12">
        <v>10405</v>
      </c>
      <c r="D87" s="12">
        <v>86</v>
      </c>
      <c r="E87" s="12" t="s">
        <v>243</v>
      </c>
      <c r="F87" s="13">
        <v>45321</v>
      </c>
      <c r="G87" s="26" t="s">
        <v>10835</v>
      </c>
      <c r="H87" s="12">
        <v>43</v>
      </c>
      <c r="I87" s="28">
        <f>VLOOKUP(B:B,DIM_PRODUCTS!A:F,5,FALSE)</f>
        <v>28</v>
      </c>
      <c r="J87" s="28">
        <f>FACT_ORDERS[[#This Row],[ProductPrice]]*FACT_ORDERS[[#This Row],[Quantity]]</f>
        <v>1204</v>
      </c>
      <c r="K87" s="12" t="str">
        <f>VLOOKUP(C:C,DIM_CUSTOMERS!A:G,7,FALSE)</f>
        <v>Canada</v>
      </c>
      <c r="L87" s="30" cm="1">
        <f t="array" ref="L87">_xlfn.IFS(
    AND(FACT_ORDERS[[#This Row],[DeliveryMehtod]]="shippment",FACT_ORDERS[[#This Row],[TotalAmount]]&gt;=200), 0,
    AND(FACT_ORDERS[[#This Row],[DeliveryMehtod]]="pickup"), 15,
    AND(FACT_ORDERS[[#This Row],[DeliveryMehtod]]="shippment",FACT_ORDERS[[#This Row],[TotalAmount]]&lt;200), 35
)</f>
        <v>15</v>
      </c>
      <c r="M87" s="12" t="str" cm="1">
        <f t="array" ref="M87">_xlfn.IFS(
    SUMIFS(FACT_ORDERS[TotalAmount], FACT_ORDERS[WD_CUSTOMERS],FACT_ORDERS[[#This Row],[WD_CUSTOMERS]])&gt;=15000, "VIP",
    SUMIFS(FACT_ORDERS[TotalAmount], FACT_ORDERS[WD_CUSTOMERS],FACT_ORDERS[[#This Row],[WD_CUSTOMERS]])&gt;=8000, "Premium",
    TRUE, "Regular"
)</f>
        <v>VIP</v>
      </c>
      <c r="N87" s="32" cm="1">
        <f t="array" ref="N87">_xlfn.IFS(
   FACT_ORDERS[[#This Row],[TypeOfClient]]="VIP", 0.2,
   FACT_ORDERS[[#This Row],[TypeOfClient]]="Premium", 0.1,
   TRUE, 0
)</f>
        <v>0.2</v>
      </c>
      <c r="O87" s="31" cm="1">
        <f t="array" ref="O87">_xlfn.IFS(
   FACT_ORDERS[[#This Row],[TotalAmount]]&gt;1500, 0.15,
   FACT_ORDERS[[#This Row],[TotalAmount]]&gt;1000, 0.1,
   FACT_ORDERS[[#This Row],[TotalAmount]]&gt;500, 0.05,
   TRUE, 0
)</f>
        <v>0.1</v>
      </c>
      <c r="P87" s="28">
        <f xml:space="preserve"> FACT_ORDERS[[#This Row],[TotalAmount]] * (1 - (FACT_ORDERS[[#This Row],[ClientDiscount]] + FACT_ORDERS[[#This Row],[OrderDiscount]]) )</f>
        <v>842.8</v>
      </c>
      <c r="Q87" s="28">
        <f>FACT_ORDERS[[#This Row],[TotalAmountWithDiscount]]+FACT_ORDERS[[#This Row],[DeliveryCost]]</f>
        <v>857.8</v>
      </c>
      <c r="R87" s="35">
        <v>45332</v>
      </c>
      <c r="S87" s="35" t="str">
        <f>IF(NETWORKDAYS(FACT_ORDERS[[#This Row],[Order-Date]], FACT_ORDERS[[#This Row],[ArrivalDate ]]) &gt; 10, "Late", "On Time")</f>
        <v>On Time</v>
      </c>
    </row>
    <row r="88" spans="1:19" x14ac:dyDescent="0.3">
      <c r="A88" s="12">
        <v>5086</v>
      </c>
      <c r="B88" s="12">
        <v>287</v>
      </c>
      <c r="C88" s="12">
        <v>10472</v>
      </c>
      <c r="D88" s="12">
        <v>87</v>
      </c>
      <c r="E88" s="12" t="s">
        <v>243</v>
      </c>
      <c r="F88" s="13">
        <v>45550</v>
      </c>
      <c r="G88" s="26" t="s">
        <v>10836</v>
      </c>
      <c r="H88" s="12">
        <v>17</v>
      </c>
      <c r="I88" s="28">
        <f>VLOOKUP(B:B,DIM_PRODUCTS!A:F,5,FALSE)</f>
        <v>13</v>
      </c>
      <c r="J88" s="28">
        <f>FACT_ORDERS[[#This Row],[ProductPrice]]*FACT_ORDERS[[#This Row],[Quantity]]</f>
        <v>221</v>
      </c>
      <c r="K88" s="12" t="str">
        <f>VLOOKUP(C:C,DIM_CUSTOMERS!A:G,7,FALSE)</f>
        <v>South Korea</v>
      </c>
      <c r="L88" s="30" cm="1">
        <f t="array" ref="L88">_xlfn.IFS(
    AND(FACT_ORDERS[[#This Row],[DeliveryMehtod]]="shippment",FACT_ORDERS[[#This Row],[TotalAmount]]&gt;=200), 0,
    AND(FACT_ORDERS[[#This Row],[DeliveryMehtod]]="pickup"), 15,
    AND(FACT_ORDERS[[#This Row],[DeliveryMehtod]]="shippment",FACT_ORDERS[[#This Row],[TotalAmount]]&lt;200), 35
)</f>
        <v>15</v>
      </c>
      <c r="M88" s="12" t="str" cm="1">
        <f t="array" ref="M88">_xlfn.IFS(
    SUMIFS(FACT_ORDERS[TotalAmount], FACT_ORDERS[WD_CUSTOMERS],FACT_ORDERS[[#This Row],[WD_CUSTOMERS]])&gt;=15000, "VIP",
    SUMIFS(FACT_ORDERS[TotalAmount], FACT_ORDERS[WD_CUSTOMERS],FACT_ORDERS[[#This Row],[WD_CUSTOMERS]])&gt;=8000, "Premium",
    TRUE, "Regular"
)</f>
        <v>Regular</v>
      </c>
      <c r="N88" s="32" cm="1">
        <f t="array" ref="N88">_xlfn.IFS(
   FACT_ORDERS[[#This Row],[TypeOfClient]]="VIP", 0.2,
   FACT_ORDERS[[#This Row],[TypeOfClient]]="Premium", 0.1,
   TRUE, 0
)</f>
        <v>0</v>
      </c>
      <c r="O88" s="31" cm="1">
        <f t="array" ref="O88">_xlfn.IFS(
   FACT_ORDERS[[#This Row],[TotalAmount]]&gt;1500, 0.15,
   FACT_ORDERS[[#This Row],[TotalAmount]]&gt;1000, 0.1,
   FACT_ORDERS[[#This Row],[TotalAmount]]&gt;500, 0.05,
   TRUE, 0
)</f>
        <v>0</v>
      </c>
      <c r="P88" s="28">
        <f xml:space="preserve"> FACT_ORDERS[[#This Row],[TotalAmount]] * (1 - (FACT_ORDERS[[#This Row],[ClientDiscount]] + FACT_ORDERS[[#This Row],[OrderDiscount]]) )</f>
        <v>221</v>
      </c>
      <c r="Q88" s="28">
        <f>FACT_ORDERS[[#This Row],[TotalAmountWithDiscount]]+FACT_ORDERS[[#This Row],[DeliveryCost]]</f>
        <v>236</v>
      </c>
      <c r="R88" s="35">
        <v>45557</v>
      </c>
      <c r="S88" s="35" t="str">
        <f>IF(NETWORKDAYS(FACT_ORDERS[[#This Row],[Order-Date]], FACT_ORDERS[[#This Row],[ArrivalDate ]]) &gt; 10, "Late", "On Time")</f>
        <v>On Time</v>
      </c>
    </row>
    <row r="89" spans="1:19" x14ac:dyDescent="0.3">
      <c r="A89" s="12">
        <v>5087</v>
      </c>
      <c r="B89" s="12">
        <v>209</v>
      </c>
      <c r="C89" s="12">
        <v>10829</v>
      </c>
      <c r="D89" s="12">
        <v>88</v>
      </c>
      <c r="E89" s="12" t="s">
        <v>244</v>
      </c>
      <c r="F89" s="13">
        <v>45500</v>
      </c>
      <c r="G89" s="26" t="s">
        <v>3917</v>
      </c>
      <c r="H89" s="12">
        <v>17</v>
      </c>
      <c r="I89" s="28">
        <f>VLOOKUP(B:B,DIM_PRODUCTS!A:F,5,FALSE)</f>
        <v>8</v>
      </c>
      <c r="J89" s="28">
        <f>FACT_ORDERS[[#This Row],[ProductPrice]]*FACT_ORDERS[[#This Row],[Quantity]]</f>
        <v>136</v>
      </c>
      <c r="K89" s="12" t="str">
        <f>VLOOKUP(C:C,DIM_CUSTOMERS!A:G,7,FALSE)</f>
        <v>Germany</v>
      </c>
      <c r="L89" s="30" cm="1">
        <f t="array" ref="L89">_xlfn.IFS(
    AND(FACT_ORDERS[[#This Row],[DeliveryMehtod]]="shippment",FACT_ORDERS[[#This Row],[TotalAmount]]&gt;=200), 0,
    AND(FACT_ORDERS[[#This Row],[DeliveryMehtod]]="pickup"), 15,
    AND(FACT_ORDERS[[#This Row],[DeliveryMehtod]]="shippment",FACT_ORDERS[[#This Row],[TotalAmount]]&lt;200), 35
)</f>
        <v>35</v>
      </c>
      <c r="M89" s="12" t="str" cm="1">
        <f t="array" ref="M89">_xlfn.IFS(
    SUMIFS(FACT_ORDERS[TotalAmount], FACT_ORDERS[WD_CUSTOMERS],FACT_ORDERS[[#This Row],[WD_CUSTOMERS]])&gt;=15000, "VIP",
    SUMIFS(FACT_ORDERS[TotalAmount], FACT_ORDERS[WD_CUSTOMERS],FACT_ORDERS[[#This Row],[WD_CUSTOMERS]])&gt;=8000, "Premium",
    TRUE, "Regular"
)</f>
        <v>Regular</v>
      </c>
      <c r="N89" s="32" cm="1">
        <f t="array" ref="N89">_xlfn.IFS(
   FACT_ORDERS[[#This Row],[TypeOfClient]]="VIP", 0.2,
   FACT_ORDERS[[#This Row],[TypeOfClient]]="Premium", 0.1,
   TRUE, 0
)</f>
        <v>0</v>
      </c>
      <c r="O89" s="31" cm="1">
        <f t="array" ref="O89">_xlfn.IFS(
   FACT_ORDERS[[#This Row],[TotalAmount]]&gt;1500, 0.15,
   FACT_ORDERS[[#This Row],[TotalAmount]]&gt;1000, 0.1,
   FACT_ORDERS[[#This Row],[TotalAmount]]&gt;500, 0.05,
   TRUE, 0
)</f>
        <v>0</v>
      </c>
      <c r="P89" s="28">
        <f xml:space="preserve"> FACT_ORDERS[[#This Row],[TotalAmount]] * (1 - (FACT_ORDERS[[#This Row],[ClientDiscount]] + FACT_ORDERS[[#This Row],[OrderDiscount]]) )</f>
        <v>136</v>
      </c>
      <c r="Q89" s="28">
        <f>FACT_ORDERS[[#This Row],[TotalAmountWithDiscount]]+FACT_ORDERS[[#This Row],[DeliveryCost]]</f>
        <v>171</v>
      </c>
      <c r="R89" s="35">
        <v>45510</v>
      </c>
      <c r="S89" s="35" t="str">
        <f>IF(NETWORKDAYS(FACT_ORDERS[[#This Row],[Order-Date]], FACT_ORDERS[[#This Row],[ArrivalDate ]]) &gt; 10, "Late", "On Time")</f>
        <v>On Time</v>
      </c>
    </row>
    <row r="90" spans="1:19" x14ac:dyDescent="0.3">
      <c r="A90" s="12">
        <v>5088</v>
      </c>
      <c r="B90" s="12">
        <v>201</v>
      </c>
      <c r="C90" s="12">
        <v>10818</v>
      </c>
      <c r="D90" s="12">
        <v>89</v>
      </c>
      <c r="E90" s="12" t="s">
        <v>244</v>
      </c>
      <c r="F90" s="13">
        <v>44965</v>
      </c>
      <c r="G90" s="26" t="s">
        <v>10837</v>
      </c>
      <c r="H90" s="12">
        <v>27</v>
      </c>
      <c r="I90" s="28">
        <f>VLOOKUP(B:B,DIM_PRODUCTS!A:F,5,FALSE)</f>
        <v>10</v>
      </c>
      <c r="J90" s="28">
        <f>FACT_ORDERS[[#This Row],[ProductPrice]]*FACT_ORDERS[[#This Row],[Quantity]]</f>
        <v>270</v>
      </c>
      <c r="K90" s="12" t="str">
        <f>VLOOKUP(C:C,DIM_CUSTOMERS!A:G,7,FALSE)</f>
        <v>Germany</v>
      </c>
      <c r="L90" s="30" cm="1">
        <f t="array" ref="L90">_xlfn.IFS(
    AND(FACT_ORDERS[[#This Row],[DeliveryMehtod]]="shippment",FACT_ORDERS[[#This Row],[TotalAmount]]&gt;=200), 0,
    AND(FACT_ORDERS[[#This Row],[DeliveryMehtod]]="pickup"), 15,
    AND(FACT_ORDERS[[#This Row],[DeliveryMehtod]]="shippment",FACT_ORDERS[[#This Row],[TotalAmount]]&lt;200), 35
)</f>
        <v>0</v>
      </c>
      <c r="M90" s="12" t="str" cm="1">
        <f t="array" ref="M90">_xlfn.IFS(
    SUMIFS(FACT_ORDERS[TotalAmount], FACT_ORDERS[WD_CUSTOMERS],FACT_ORDERS[[#This Row],[WD_CUSTOMERS]])&gt;=15000, "VIP",
    SUMIFS(FACT_ORDERS[TotalAmount], FACT_ORDERS[WD_CUSTOMERS],FACT_ORDERS[[#This Row],[WD_CUSTOMERS]])&gt;=8000, "Premium",
    TRUE, "Regular"
)</f>
        <v>Premium</v>
      </c>
      <c r="N90" s="32" cm="1">
        <f t="array" ref="N90">_xlfn.IFS(
   FACT_ORDERS[[#This Row],[TypeOfClient]]="VIP", 0.2,
   FACT_ORDERS[[#This Row],[TypeOfClient]]="Premium", 0.1,
   TRUE, 0
)</f>
        <v>0.1</v>
      </c>
      <c r="O90" s="31" cm="1">
        <f t="array" ref="O90">_xlfn.IFS(
   FACT_ORDERS[[#This Row],[TotalAmount]]&gt;1500, 0.15,
   FACT_ORDERS[[#This Row],[TotalAmount]]&gt;1000, 0.1,
   FACT_ORDERS[[#This Row],[TotalAmount]]&gt;500, 0.05,
   TRUE, 0
)</f>
        <v>0</v>
      </c>
      <c r="P90" s="28">
        <f xml:space="preserve"> FACT_ORDERS[[#This Row],[TotalAmount]] * (1 - (FACT_ORDERS[[#This Row],[ClientDiscount]] + FACT_ORDERS[[#This Row],[OrderDiscount]]) )</f>
        <v>243</v>
      </c>
      <c r="Q90" s="28">
        <f>FACT_ORDERS[[#This Row],[TotalAmountWithDiscount]]+FACT_ORDERS[[#This Row],[DeliveryCost]]</f>
        <v>243</v>
      </c>
      <c r="R90" s="35">
        <v>44973</v>
      </c>
      <c r="S90" s="35" t="str">
        <f>IF(NETWORKDAYS(FACT_ORDERS[[#This Row],[Order-Date]], FACT_ORDERS[[#This Row],[ArrivalDate ]]) &gt; 10, "Late", "On Time")</f>
        <v>On Time</v>
      </c>
    </row>
    <row r="91" spans="1:19" x14ac:dyDescent="0.3">
      <c r="A91" s="12">
        <v>5089</v>
      </c>
      <c r="B91" s="12">
        <v>233</v>
      </c>
      <c r="C91" s="12">
        <v>10818</v>
      </c>
      <c r="D91" s="12">
        <v>90</v>
      </c>
      <c r="E91" s="12" t="s">
        <v>243</v>
      </c>
      <c r="F91" s="13">
        <v>44965</v>
      </c>
      <c r="G91" s="26" t="s">
        <v>4588</v>
      </c>
      <c r="H91" s="12">
        <v>22</v>
      </c>
      <c r="I91" s="28">
        <f>VLOOKUP(B:B,DIM_PRODUCTS!A:F,5,FALSE)</f>
        <v>13</v>
      </c>
      <c r="J91" s="28">
        <f>FACT_ORDERS[[#This Row],[ProductPrice]]*FACT_ORDERS[[#This Row],[Quantity]]</f>
        <v>286</v>
      </c>
      <c r="K91" s="12" t="str">
        <f>VLOOKUP(C:C,DIM_CUSTOMERS!A:G,7,FALSE)</f>
        <v>Germany</v>
      </c>
      <c r="L91" s="30" cm="1">
        <f t="array" ref="L91">_xlfn.IFS(
    AND(FACT_ORDERS[[#This Row],[DeliveryMehtod]]="shippment",FACT_ORDERS[[#This Row],[TotalAmount]]&gt;=200), 0,
    AND(FACT_ORDERS[[#This Row],[DeliveryMehtod]]="pickup"), 15,
    AND(FACT_ORDERS[[#This Row],[DeliveryMehtod]]="shippment",FACT_ORDERS[[#This Row],[TotalAmount]]&lt;200), 35
)</f>
        <v>15</v>
      </c>
      <c r="M91" s="12" t="str" cm="1">
        <f t="array" ref="M91">_xlfn.IFS(
    SUMIFS(FACT_ORDERS[TotalAmount], FACT_ORDERS[WD_CUSTOMERS],FACT_ORDERS[[#This Row],[WD_CUSTOMERS]])&gt;=15000, "VIP",
    SUMIFS(FACT_ORDERS[TotalAmount], FACT_ORDERS[WD_CUSTOMERS],FACT_ORDERS[[#This Row],[WD_CUSTOMERS]])&gt;=8000, "Premium",
    TRUE, "Regular"
)</f>
        <v>Premium</v>
      </c>
      <c r="N91" s="32" cm="1">
        <f t="array" ref="N91">_xlfn.IFS(
   FACT_ORDERS[[#This Row],[TypeOfClient]]="VIP", 0.2,
   FACT_ORDERS[[#This Row],[TypeOfClient]]="Premium", 0.1,
   TRUE, 0
)</f>
        <v>0.1</v>
      </c>
      <c r="O91" s="31" cm="1">
        <f t="array" ref="O91">_xlfn.IFS(
   FACT_ORDERS[[#This Row],[TotalAmount]]&gt;1500, 0.15,
   FACT_ORDERS[[#This Row],[TotalAmount]]&gt;1000, 0.1,
   FACT_ORDERS[[#This Row],[TotalAmount]]&gt;500, 0.05,
   TRUE, 0
)</f>
        <v>0</v>
      </c>
      <c r="P91" s="28">
        <f xml:space="preserve"> FACT_ORDERS[[#This Row],[TotalAmount]] * (1 - (FACT_ORDERS[[#This Row],[ClientDiscount]] + FACT_ORDERS[[#This Row],[OrderDiscount]]) )</f>
        <v>257.40000000000003</v>
      </c>
      <c r="Q91" s="28">
        <f>FACT_ORDERS[[#This Row],[TotalAmountWithDiscount]]+FACT_ORDERS[[#This Row],[DeliveryCost]]</f>
        <v>272.40000000000003</v>
      </c>
      <c r="R91" s="35">
        <v>44972</v>
      </c>
      <c r="S91" s="35" t="str">
        <f>IF(NETWORKDAYS(FACT_ORDERS[[#This Row],[Order-Date]], FACT_ORDERS[[#This Row],[ArrivalDate ]]) &gt; 10, "Late", "On Time")</f>
        <v>On Time</v>
      </c>
    </row>
    <row r="92" spans="1:19" x14ac:dyDescent="0.3">
      <c r="A92" s="12">
        <v>5090</v>
      </c>
      <c r="B92" s="12">
        <v>244</v>
      </c>
      <c r="C92" s="12">
        <v>10818</v>
      </c>
      <c r="D92" s="12">
        <v>91</v>
      </c>
      <c r="E92" s="12" t="s">
        <v>243</v>
      </c>
      <c r="F92" s="13">
        <v>44965</v>
      </c>
      <c r="G92" s="26" t="s">
        <v>10838</v>
      </c>
      <c r="H92" s="12">
        <v>35</v>
      </c>
      <c r="I92" s="28">
        <f>VLOOKUP(B:B,DIM_PRODUCTS!A:F,5,FALSE)</f>
        <v>25</v>
      </c>
      <c r="J92" s="28">
        <f>FACT_ORDERS[[#This Row],[ProductPrice]]*FACT_ORDERS[[#This Row],[Quantity]]</f>
        <v>875</v>
      </c>
      <c r="K92" s="12" t="str">
        <f>VLOOKUP(C:C,DIM_CUSTOMERS!A:G,7,FALSE)</f>
        <v>Germany</v>
      </c>
      <c r="L92" s="30" cm="1">
        <f t="array" ref="L92">_xlfn.IFS(
    AND(FACT_ORDERS[[#This Row],[DeliveryMehtod]]="shippment",FACT_ORDERS[[#This Row],[TotalAmount]]&gt;=200), 0,
    AND(FACT_ORDERS[[#This Row],[DeliveryMehtod]]="pickup"), 15,
    AND(FACT_ORDERS[[#This Row],[DeliveryMehtod]]="shippment",FACT_ORDERS[[#This Row],[TotalAmount]]&lt;200), 35
)</f>
        <v>15</v>
      </c>
      <c r="M92" s="12" t="str" cm="1">
        <f t="array" ref="M92">_xlfn.IFS(
    SUMIFS(FACT_ORDERS[TotalAmount], FACT_ORDERS[WD_CUSTOMERS],FACT_ORDERS[[#This Row],[WD_CUSTOMERS]])&gt;=15000, "VIP",
    SUMIFS(FACT_ORDERS[TotalAmount], FACT_ORDERS[WD_CUSTOMERS],FACT_ORDERS[[#This Row],[WD_CUSTOMERS]])&gt;=8000, "Premium",
    TRUE, "Regular"
)</f>
        <v>Premium</v>
      </c>
      <c r="N92" s="32" cm="1">
        <f t="array" ref="N92">_xlfn.IFS(
   FACT_ORDERS[[#This Row],[TypeOfClient]]="VIP", 0.2,
   FACT_ORDERS[[#This Row],[TypeOfClient]]="Premium", 0.1,
   TRUE, 0
)</f>
        <v>0.1</v>
      </c>
      <c r="O92" s="31" cm="1">
        <f t="array" ref="O92">_xlfn.IFS(
   FACT_ORDERS[[#This Row],[TotalAmount]]&gt;1500, 0.15,
   FACT_ORDERS[[#This Row],[TotalAmount]]&gt;1000, 0.1,
   FACT_ORDERS[[#This Row],[TotalAmount]]&gt;500, 0.05,
   TRUE, 0
)</f>
        <v>0.05</v>
      </c>
      <c r="P92" s="28">
        <f xml:space="preserve"> FACT_ORDERS[[#This Row],[TotalAmount]] * (1 - (FACT_ORDERS[[#This Row],[ClientDiscount]] + FACT_ORDERS[[#This Row],[OrderDiscount]]) )</f>
        <v>743.75</v>
      </c>
      <c r="Q92" s="28">
        <f>FACT_ORDERS[[#This Row],[TotalAmountWithDiscount]]+FACT_ORDERS[[#This Row],[DeliveryCost]]</f>
        <v>758.75</v>
      </c>
      <c r="R92" s="35">
        <v>44973</v>
      </c>
      <c r="S92" s="35" t="str">
        <f>IF(NETWORKDAYS(FACT_ORDERS[[#This Row],[Order-Date]], FACT_ORDERS[[#This Row],[ArrivalDate ]]) &gt; 10, "Late", "On Time")</f>
        <v>On Time</v>
      </c>
    </row>
    <row r="93" spans="1:19" x14ac:dyDescent="0.3">
      <c r="A93" s="12">
        <v>5091</v>
      </c>
      <c r="B93" s="12">
        <v>266</v>
      </c>
      <c r="C93" s="12">
        <v>10621</v>
      </c>
      <c r="D93" s="12">
        <v>92</v>
      </c>
      <c r="E93" s="12" t="s">
        <v>243</v>
      </c>
      <c r="F93" s="13">
        <v>45425</v>
      </c>
      <c r="G93" s="26" t="s">
        <v>10839</v>
      </c>
      <c r="H93" s="12">
        <v>34</v>
      </c>
      <c r="I93" s="28">
        <f>VLOOKUP(B:B,DIM_PRODUCTS!A:F,5,FALSE)</f>
        <v>12</v>
      </c>
      <c r="J93" s="28">
        <f>FACT_ORDERS[[#This Row],[ProductPrice]]*FACT_ORDERS[[#This Row],[Quantity]]</f>
        <v>408</v>
      </c>
      <c r="K93" s="12" t="str">
        <f>VLOOKUP(C:C,DIM_CUSTOMERS!A:G,7,FALSE)</f>
        <v>Germany</v>
      </c>
      <c r="L93" s="30" cm="1">
        <f t="array" ref="L93">_xlfn.IFS(
    AND(FACT_ORDERS[[#This Row],[DeliveryMehtod]]="shippment",FACT_ORDERS[[#This Row],[TotalAmount]]&gt;=200), 0,
    AND(FACT_ORDERS[[#This Row],[DeliveryMehtod]]="pickup"), 15,
    AND(FACT_ORDERS[[#This Row],[DeliveryMehtod]]="shippment",FACT_ORDERS[[#This Row],[TotalAmount]]&lt;200), 35
)</f>
        <v>15</v>
      </c>
      <c r="M93" s="12" t="str" cm="1">
        <f t="array" ref="M93">_xlfn.IFS(
    SUMIFS(FACT_ORDERS[TotalAmount], FACT_ORDERS[WD_CUSTOMERS],FACT_ORDERS[[#This Row],[WD_CUSTOMERS]])&gt;=15000, "VIP",
    SUMIFS(FACT_ORDERS[TotalAmount], FACT_ORDERS[WD_CUSTOMERS],FACT_ORDERS[[#This Row],[WD_CUSTOMERS]])&gt;=8000, "Premium",
    TRUE, "Regular"
)</f>
        <v>Regular</v>
      </c>
      <c r="N93" s="32" cm="1">
        <f t="array" ref="N93">_xlfn.IFS(
   FACT_ORDERS[[#This Row],[TypeOfClient]]="VIP", 0.2,
   FACT_ORDERS[[#This Row],[TypeOfClient]]="Premium", 0.1,
   TRUE, 0
)</f>
        <v>0</v>
      </c>
      <c r="O93" s="31" cm="1">
        <f t="array" ref="O93">_xlfn.IFS(
   FACT_ORDERS[[#This Row],[TotalAmount]]&gt;1500, 0.15,
   FACT_ORDERS[[#This Row],[TotalAmount]]&gt;1000, 0.1,
   FACT_ORDERS[[#This Row],[TotalAmount]]&gt;500, 0.05,
   TRUE, 0
)</f>
        <v>0</v>
      </c>
      <c r="P93" s="28">
        <f xml:space="preserve"> FACT_ORDERS[[#This Row],[TotalAmount]] * (1 - (FACT_ORDERS[[#This Row],[ClientDiscount]] + FACT_ORDERS[[#This Row],[OrderDiscount]]) )</f>
        <v>408</v>
      </c>
      <c r="Q93" s="28">
        <f>FACT_ORDERS[[#This Row],[TotalAmountWithDiscount]]+FACT_ORDERS[[#This Row],[DeliveryCost]]</f>
        <v>423</v>
      </c>
      <c r="R93" s="35">
        <v>45432</v>
      </c>
      <c r="S93" s="35" t="str">
        <f>IF(NETWORKDAYS(FACT_ORDERS[[#This Row],[Order-Date]], FACT_ORDERS[[#This Row],[ArrivalDate ]]) &gt; 10, "Late", "On Time")</f>
        <v>On Time</v>
      </c>
    </row>
    <row r="94" spans="1:19" x14ac:dyDescent="0.3">
      <c r="A94" s="12">
        <v>5092</v>
      </c>
      <c r="B94" s="12">
        <v>292</v>
      </c>
      <c r="C94" s="12">
        <v>10858</v>
      </c>
      <c r="D94" s="12">
        <v>93</v>
      </c>
      <c r="E94" s="12" t="s">
        <v>244</v>
      </c>
      <c r="F94" s="13">
        <v>45517</v>
      </c>
      <c r="G94" s="26" t="s">
        <v>10840</v>
      </c>
      <c r="H94" s="12">
        <v>20</v>
      </c>
      <c r="I94" s="28">
        <f>VLOOKUP(B:B,DIM_PRODUCTS!A:F,5,FALSE)</f>
        <v>6</v>
      </c>
      <c r="J94" s="28">
        <f>FACT_ORDERS[[#This Row],[ProductPrice]]*FACT_ORDERS[[#This Row],[Quantity]]</f>
        <v>120</v>
      </c>
      <c r="K94" s="12" t="str">
        <f>VLOOKUP(C:C,DIM_CUSTOMERS!A:G,7,FALSE)</f>
        <v>Germany</v>
      </c>
      <c r="L94" s="30" cm="1">
        <f t="array" ref="L94">_xlfn.IFS(
    AND(FACT_ORDERS[[#This Row],[DeliveryMehtod]]="shippment",FACT_ORDERS[[#This Row],[TotalAmount]]&gt;=200), 0,
    AND(FACT_ORDERS[[#This Row],[DeliveryMehtod]]="pickup"), 15,
    AND(FACT_ORDERS[[#This Row],[DeliveryMehtod]]="shippment",FACT_ORDERS[[#This Row],[TotalAmount]]&lt;200), 35
)</f>
        <v>35</v>
      </c>
      <c r="M94" s="12" t="str" cm="1">
        <f t="array" ref="M94">_xlfn.IFS(
    SUMIFS(FACT_ORDERS[TotalAmount], FACT_ORDERS[WD_CUSTOMERS],FACT_ORDERS[[#This Row],[WD_CUSTOMERS]])&gt;=15000, "VIP",
    SUMIFS(FACT_ORDERS[TotalAmount], FACT_ORDERS[WD_CUSTOMERS],FACT_ORDERS[[#This Row],[WD_CUSTOMERS]])&gt;=8000, "Premium",
    TRUE, "Regular"
)</f>
        <v>Regular</v>
      </c>
      <c r="N94" s="32" cm="1">
        <f t="array" ref="N94">_xlfn.IFS(
   FACT_ORDERS[[#This Row],[TypeOfClient]]="VIP", 0.2,
   FACT_ORDERS[[#This Row],[TypeOfClient]]="Premium", 0.1,
   TRUE, 0
)</f>
        <v>0</v>
      </c>
      <c r="O94" s="31" cm="1">
        <f t="array" ref="O94">_xlfn.IFS(
   FACT_ORDERS[[#This Row],[TotalAmount]]&gt;1500, 0.15,
   FACT_ORDERS[[#This Row],[TotalAmount]]&gt;1000, 0.1,
   FACT_ORDERS[[#This Row],[TotalAmount]]&gt;500, 0.05,
   TRUE, 0
)</f>
        <v>0</v>
      </c>
      <c r="P94" s="28">
        <f xml:space="preserve"> FACT_ORDERS[[#This Row],[TotalAmount]] * (1 - (FACT_ORDERS[[#This Row],[ClientDiscount]] + FACT_ORDERS[[#This Row],[OrderDiscount]]) )</f>
        <v>120</v>
      </c>
      <c r="Q94" s="28">
        <f>FACT_ORDERS[[#This Row],[TotalAmountWithDiscount]]+FACT_ORDERS[[#This Row],[DeliveryCost]]</f>
        <v>155</v>
      </c>
      <c r="R94" s="35">
        <v>45525</v>
      </c>
      <c r="S94" s="35" t="str">
        <f>IF(NETWORKDAYS(FACT_ORDERS[[#This Row],[Order-Date]], FACT_ORDERS[[#This Row],[ArrivalDate ]]) &gt; 10, "Late", "On Time")</f>
        <v>On Time</v>
      </c>
    </row>
    <row r="95" spans="1:19" x14ac:dyDescent="0.3">
      <c r="A95" s="12">
        <v>5093</v>
      </c>
      <c r="B95" s="12">
        <v>276</v>
      </c>
      <c r="C95" s="12">
        <v>10858</v>
      </c>
      <c r="D95" s="12">
        <v>94</v>
      </c>
      <c r="E95" s="12" t="s">
        <v>243</v>
      </c>
      <c r="F95" s="13">
        <v>45517</v>
      </c>
      <c r="G95" s="26" t="s">
        <v>10841</v>
      </c>
      <c r="H95" s="12">
        <v>34</v>
      </c>
      <c r="I95" s="28">
        <f>VLOOKUP(B:B,DIM_PRODUCTS!A:F,5,FALSE)</f>
        <v>28</v>
      </c>
      <c r="J95" s="28">
        <f>FACT_ORDERS[[#This Row],[ProductPrice]]*FACT_ORDERS[[#This Row],[Quantity]]</f>
        <v>952</v>
      </c>
      <c r="K95" s="12" t="str">
        <f>VLOOKUP(C:C,DIM_CUSTOMERS!A:G,7,FALSE)</f>
        <v>Germany</v>
      </c>
      <c r="L95" s="30" cm="1">
        <f t="array" ref="L95">_xlfn.IFS(
    AND(FACT_ORDERS[[#This Row],[DeliveryMehtod]]="shippment",FACT_ORDERS[[#This Row],[TotalAmount]]&gt;=200), 0,
    AND(FACT_ORDERS[[#This Row],[DeliveryMehtod]]="pickup"), 15,
    AND(FACT_ORDERS[[#This Row],[DeliveryMehtod]]="shippment",FACT_ORDERS[[#This Row],[TotalAmount]]&lt;200), 35
)</f>
        <v>15</v>
      </c>
      <c r="M95" s="12" t="str" cm="1">
        <f t="array" ref="M95">_xlfn.IFS(
    SUMIFS(FACT_ORDERS[TotalAmount], FACT_ORDERS[WD_CUSTOMERS],FACT_ORDERS[[#This Row],[WD_CUSTOMERS]])&gt;=15000, "VIP",
    SUMIFS(FACT_ORDERS[TotalAmount], FACT_ORDERS[WD_CUSTOMERS],FACT_ORDERS[[#This Row],[WD_CUSTOMERS]])&gt;=8000, "Premium",
    TRUE, "Regular"
)</f>
        <v>Regular</v>
      </c>
      <c r="N95" s="32" cm="1">
        <f t="array" ref="N95">_xlfn.IFS(
   FACT_ORDERS[[#This Row],[TypeOfClient]]="VIP", 0.2,
   FACT_ORDERS[[#This Row],[TypeOfClient]]="Premium", 0.1,
   TRUE, 0
)</f>
        <v>0</v>
      </c>
      <c r="O95" s="31" cm="1">
        <f t="array" ref="O95">_xlfn.IFS(
   FACT_ORDERS[[#This Row],[TotalAmount]]&gt;1500, 0.15,
   FACT_ORDERS[[#This Row],[TotalAmount]]&gt;1000, 0.1,
   FACT_ORDERS[[#This Row],[TotalAmount]]&gt;500, 0.05,
   TRUE, 0
)</f>
        <v>0.05</v>
      </c>
      <c r="P95" s="28">
        <f xml:space="preserve"> FACT_ORDERS[[#This Row],[TotalAmount]] * (1 - (FACT_ORDERS[[#This Row],[ClientDiscount]] + FACT_ORDERS[[#This Row],[OrderDiscount]]) )</f>
        <v>904.4</v>
      </c>
      <c r="Q95" s="28">
        <f>FACT_ORDERS[[#This Row],[TotalAmountWithDiscount]]+FACT_ORDERS[[#This Row],[DeliveryCost]]</f>
        <v>919.4</v>
      </c>
      <c r="R95" s="35">
        <v>45525</v>
      </c>
      <c r="S95" s="35" t="str">
        <f>IF(NETWORKDAYS(FACT_ORDERS[[#This Row],[Order-Date]], FACT_ORDERS[[#This Row],[ArrivalDate ]]) &gt; 10, "Late", "On Time")</f>
        <v>On Time</v>
      </c>
    </row>
    <row r="96" spans="1:19" x14ac:dyDescent="0.3">
      <c r="A96" s="12">
        <v>5094</v>
      </c>
      <c r="B96" s="12">
        <v>285</v>
      </c>
      <c r="C96" s="12">
        <v>10819</v>
      </c>
      <c r="D96" s="12">
        <v>95</v>
      </c>
      <c r="E96" s="12" t="s">
        <v>243</v>
      </c>
      <c r="F96" s="13">
        <v>45545</v>
      </c>
      <c r="G96" s="26" t="s">
        <v>10842</v>
      </c>
      <c r="H96" s="12">
        <v>8</v>
      </c>
      <c r="I96" s="28">
        <f>VLOOKUP(B:B,DIM_PRODUCTS!A:F,5,FALSE)</f>
        <v>26</v>
      </c>
      <c r="J96" s="28">
        <f>FACT_ORDERS[[#This Row],[ProductPrice]]*FACT_ORDERS[[#This Row],[Quantity]]</f>
        <v>208</v>
      </c>
      <c r="K96" s="12" t="str">
        <f>VLOOKUP(C:C,DIM_CUSTOMERS!A:G,7,FALSE)</f>
        <v>France</v>
      </c>
      <c r="L96" s="30" cm="1">
        <f t="array" ref="L96">_xlfn.IFS(
    AND(FACT_ORDERS[[#This Row],[DeliveryMehtod]]="shippment",FACT_ORDERS[[#This Row],[TotalAmount]]&gt;=200), 0,
    AND(FACT_ORDERS[[#This Row],[DeliveryMehtod]]="pickup"), 15,
    AND(FACT_ORDERS[[#This Row],[DeliveryMehtod]]="shippment",FACT_ORDERS[[#This Row],[TotalAmount]]&lt;200), 35
)</f>
        <v>15</v>
      </c>
      <c r="M96" s="12" t="str" cm="1">
        <f t="array" ref="M96">_xlfn.IFS(
    SUMIFS(FACT_ORDERS[TotalAmount], FACT_ORDERS[WD_CUSTOMERS],FACT_ORDERS[[#This Row],[WD_CUSTOMERS]])&gt;=15000, "VIP",
    SUMIFS(FACT_ORDERS[TotalAmount], FACT_ORDERS[WD_CUSTOMERS],FACT_ORDERS[[#This Row],[WD_CUSTOMERS]])&gt;=8000, "Premium",
    TRUE, "Regular"
)</f>
        <v>Regular</v>
      </c>
      <c r="N96" s="32" cm="1">
        <f t="array" ref="N96">_xlfn.IFS(
   FACT_ORDERS[[#This Row],[TypeOfClient]]="VIP", 0.2,
   FACT_ORDERS[[#This Row],[TypeOfClient]]="Premium", 0.1,
   TRUE, 0
)</f>
        <v>0</v>
      </c>
      <c r="O96" s="31" cm="1">
        <f t="array" ref="O96">_xlfn.IFS(
   FACT_ORDERS[[#This Row],[TotalAmount]]&gt;1500, 0.15,
   FACT_ORDERS[[#This Row],[TotalAmount]]&gt;1000, 0.1,
   FACT_ORDERS[[#This Row],[TotalAmount]]&gt;500, 0.05,
   TRUE, 0
)</f>
        <v>0</v>
      </c>
      <c r="P96" s="28">
        <f xml:space="preserve"> FACT_ORDERS[[#This Row],[TotalAmount]] * (1 - (FACT_ORDERS[[#This Row],[ClientDiscount]] + FACT_ORDERS[[#This Row],[OrderDiscount]]) )</f>
        <v>208</v>
      </c>
      <c r="Q96" s="28">
        <f>FACT_ORDERS[[#This Row],[TotalAmountWithDiscount]]+FACT_ORDERS[[#This Row],[DeliveryCost]]</f>
        <v>223</v>
      </c>
      <c r="R96" s="35">
        <v>45555</v>
      </c>
      <c r="S96" s="35" t="str">
        <f>IF(NETWORKDAYS(FACT_ORDERS[[#This Row],[Order-Date]], FACT_ORDERS[[#This Row],[ArrivalDate ]]) &gt; 10, "Late", "On Time")</f>
        <v>On Time</v>
      </c>
    </row>
    <row r="97" spans="1:19" x14ac:dyDescent="0.3">
      <c r="A97" s="12">
        <v>5095</v>
      </c>
      <c r="B97" s="12">
        <v>260</v>
      </c>
      <c r="C97" s="12">
        <v>10220</v>
      </c>
      <c r="D97" s="12">
        <v>96</v>
      </c>
      <c r="E97" s="12" t="s">
        <v>243</v>
      </c>
      <c r="F97" s="13">
        <v>45427</v>
      </c>
      <c r="G97" s="26" t="s">
        <v>10843</v>
      </c>
      <c r="H97" s="12">
        <v>27</v>
      </c>
      <c r="I97" s="28">
        <f>VLOOKUP(B:B,DIM_PRODUCTS!A:F,5,FALSE)</f>
        <v>15</v>
      </c>
      <c r="J97" s="28">
        <f>FACT_ORDERS[[#This Row],[ProductPrice]]*FACT_ORDERS[[#This Row],[Quantity]]</f>
        <v>405</v>
      </c>
      <c r="K97" s="12" t="str">
        <f>VLOOKUP(C:C,DIM_CUSTOMERS!A:G,7,FALSE)</f>
        <v>Mexico</v>
      </c>
      <c r="L97" s="30" cm="1">
        <f t="array" ref="L97">_xlfn.IFS(
    AND(FACT_ORDERS[[#This Row],[DeliveryMehtod]]="shippment",FACT_ORDERS[[#This Row],[TotalAmount]]&gt;=200), 0,
    AND(FACT_ORDERS[[#This Row],[DeliveryMehtod]]="pickup"), 15,
    AND(FACT_ORDERS[[#This Row],[DeliveryMehtod]]="shippment",FACT_ORDERS[[#This Row],[TotalAmount]]&lt;200), 35
)</f>
        <v>15</v>
      </c>
      <c r="M97" s="12" t="str" cm="1">
        <f t="array" ref="M97">_xlfn.IFS(
    SUMIFS(FACT_ORDERS[TotalAmount], FACT_ORDERS[WD_CUSTOMERS],FACT_ORDERS[[#This Row],[WD_CUSTOMERS]])&gt;=15000, "VIP",
    SUMIFS(FACT_ORDERS[TotalAmount], FACT_ORDERS[WD_CUSTOMERS],FACT_ORDERS[[#This Row],[WD_CUSTOMERS]])&gt;=8000, "Premium",
    TRUE, "Regular"
)</f>
        <v>Regular</v>
      </c>
      <c r="N97" s="32" cm="1">
        <f t="array" ref="N97">_xlfn.IFS(
   FACT_ORDERS[[#This Row],[TypeOfClient]]="VIP", 0.2,
   FACT_ORDERS[[#This Row],[TypeOfClient]]="Premium", 0.1,
   TRUE, 0
)</f>
        <v>0</v>
      </c>
      <c r="O97" s="31" cm="1">
        <f t="array" ref="O97">_xlfn.IFS(
   FACT_ORDERS[[#This Row],[TotalAmount]]&gt;1500, 0.15,
   FACT_ORDERS[[#This Row],[TotalAmount]]&gt;1000, 0.1,
   FACT_ORDERS[[#This Row],[TotalAmount]]&gt;500, 0.05,
   TRUE, 0
)</f>
        <v>0</v>
      </c>
      <c r="P97" s="28">
        <f xml:space="preserve"> FACT_ORDERS[[#This Row],[TotalAmount]] * (1 - (FACT_ORDERS[[#This Row],[ClientDiscount]] + FACT_ORDERS[[#This Row],[OrderDiscount]]) )</f>
        <v>405</v>
      </c>
      <c r="Q97" s="28">
        <f>FACT_ORDERS[[#This Row],[TotalAmountWithDiscount]]+FACT_ORDERS[[#This Row],[DeliveryCost]]</f>
        <v>420</v>
      </c>
      <c r="R97" s="35">
        <v>45436</v>
      </c>
      <c r="S97" s="35" t="str">
        <f>IF(NETWORKDAYS(FACT_ORDERS[[#This Row],[Order-Date]], FACT_ORDERS[[#This Row],[ArrivalDate ]]) &gt; 10, "Late", "On Time")</f>
        <v>On Time</v>
      </c>
    </row>
    <row r="98" spans="1:19" x14ac:dyDescent="0.3">
      <c r="A98" s="12">
        <v>5096</v>
      </c>
      <c r="B98" s="12">
        <v>292</v>
      </c>
      <c r="C98" s="12">
        <v>10715</v>
      </c>
      <c r="D98" s="12">
        <v>97</v>
      </c>
      <c r="E98" s="12" t="s">
        <v>244</v>
      </c>
      <c r="F98" s="13">
        <v>45168</v>
      </c>
      <c r="G98" s="26" t="s">
        <v>10844</v>
      </c>
      <c r="H98" s="12">
        <v>14</v>
      </c>
      <c r="I98" s="28">
        <f>VLOOKUP(B:B,DIM_PRODUCTS!A:F,5,FALSE)</f>
        <v>6</v>
      </c>
      <c r="J98" s="28">
        <f>FACT_ORDERS[[#This Row],[ProductPrice]]*FACT_ORDERS[[#This Row],[Quantity]]</f>
        <v>84</v>
      </c>
      <c r="K98" s="12" t="str">
        <f>VLOOKUP(C:C,DIM_CUSTOMERS!A:G,7,FALSE)</f>
        <v>Italy</v>
      </c>
      <c r="L98" s="30" cm="1">
        <f t="array" ref="L98">_xlfn.IFS(
    AND(FACT_ORDERS[[#This Row],[DeliveryMehtod]]="shippment",FACT_ORDERS[[#This Row],[TotalAmount]]&gt;=200), 0,
    AND(FACT_ORDERS[[#This Row],[DeliveryMehtod]]="pickup"), 15,
    AND(FACT_ORDERS[[#This Row],[DeliveryMehtod]]="shippment",FACT_ORDERS[[#This Row],[TotalAmount]]&lt;200), 35
)</f>
        <v>35</v>
      </c>
      <c r="M98" s="12" t="str" cm="1">
        <f t="array" ref="M98">_xlfn.IFS(
    SUMIFS(FACT_ORDERS[TotalAmount], FACT_ORDERS[WD_CUSTOMERS],FACT_ORDERS[[#This Row],[WD_CUSTOMERS]])&gt;=15000, "VIP",
    SUMIFS(FACT_ORDERS[TotalAmount], FACT_ORDERS[WD_CUSTOMERS],FACT_ORDERS[[#This Row],[WD_CUSTOMERS]])&gt;=8000, "Premium",
    TRUE, "Regular"
)</f>
        <v>Regular</v>
      </c>
      <c r="N98" s="32" cm="1">
        <f t="array" ref="N98">_xlfn.IFS(
   FACT_ORDERS[[#This Row],[TypeOfClient]]="VIP", 0.2,
   FACT_ORDERS[[#This Row],[TypeOfClient]]="Premium", 0.1,
   TRUE, 0
)</f>
        <v>0</v>
      </c>
      <c r="O98" s="31" cm="1">
        <f t="array" ref="O98">_xlfn.IFS(
   FACT_ORDERS[[#This Row],[TotalAmount]]&gt;1500, 0.15,
   FACT_ORDERS[[#This Row],[TotalAmount]]&gt;1000, 0.1,
   FACT_ORDERS[[#This Row],[TotalAmount]]&gt;500, 0.05,
   TRUE, 0
)</f>
        <v>0</v>
      </c>
      <c r="P98" s="28">
        <f xml:space="preserve"> FACT_ORDERS[[#This Row],[TotalAmount]] * (1 - (FACT_ORDERS[[#This Row],[ClientDiscount]] + FACT_ORDERS[[#This Row],[OrderDiscount]]) )</f>
        <v>84</v>
      </c>
      <c r="Q98" s="28">
        <f>FACT_ORDERS[[#This Row],[TotalAmountWithDiscount]]+FACT_ORDERS[[#This Row],[DeliveryCost]]</f>
        <v>119</v>
      </c>
      <c r="R98" s="35">
        <v>45178</v>
      </c>
      <c r="S98" s="35" t="str">
        <f>IF(NETWORKDAYS(FACT_ORDERS[[#This Row],[Order-Date]], FACT_ORDERS[[#This Row],[ArrivalDate ]]) &gt; 10, "Late", "On Time")</f>
        <v>On Time</v>
      </c>
    </row>
    <row r="99" spans="1:19" x14ac:dyDescent="0.3">
      <c r="A99" s="12">
        <v>5097</v>
      </c>
      <c r="B99" s="12">
        <v>205</v>
      </c>
      <c r="C99" s="12">
        <v>10715</v>
      </c>
      <c r="D99" s="12">
        <v>98</v>
      </c>
      <c r="E99" s="12" t="s">
        <v>243</v>
      </c>
      <c r="F99" s="13">
        <v>45168</v>
      </c>
      <c r="G99" s="26" t="s">
        <v>10845</v>
      </c>
      <c r="H99" s="12">
        <v>12</v>
      </c>
      <c r="I99" s="28">
        <f>VLOOKUP(B:B,DIM_PRODUCTS!A:F,5,FALSE)</f>
        <v>11</v>
      </c>
      <c r="J99" s="28">
        <f>FACT_ORDERS[[#This Row],[ProductPrice]]*FACT_ORDERS[[#This Row],[Quantity]]</f>
        <v>132</v>
      </c>
      <c r="K99" s="12" t="str">
        <f>VLOOKUP(C:C,DIM_CUSTOMERS!A:G,7,FALSE)</f>
        <v>Italy</v>
      </c>
      <c r="L99" s="30" cm="1">
        <f t="array" ref="L99">_xlfn.IFS(
    AND(FACT_ORDERS[[#This Row],[DeliveryMehtod]]="shippment",FACT_ORDERS[[#This Row],[TotalAmount]]&gt;=200), 0,
    AND(FACT_ORDERS[[#This Row],[DeliveryMehtod]]="pickup"), 15,
    AND(FACT_ORDERS[[#This Row],[DeliveryMehtod]]="shippment",FACT_ORDERS[[#This Row],[TotalAmount]]&lt;200), 35
)</f>
        <v>15</v>
      </c>
      <c r="M99" s="12" t="str" cm="1">
        <f t="array" ref="M99">_xlfn.IFS(
    SUMIFS(FACT_ORDERS[TotalAmount], FACT_ORDERS[WD_CUSTOMERS],FACT_ORDERS[[#This Row],[WD_CUSTOMERS]])&gt;=15000, "VIP",
    SUMIFS(FACT_ORDERS[TotalAmount], FACT_ORDERS[WD_CUSTOMERS],FACT_ORDERS[[#This Row],[WD_CUSTOMERS]])&gt;=8000, "Premium",
    TRUE, "Regular"
)</f>
        <v>Regular</v>
      </c>
      <c r="N99" s="32" cm="1">
        <f t="array" ref="N99">_xlfn.IFS(
   FACT_ORDERS[[#This Row],[TypeOfClient]]="VIP", 0.2,
   FACT_ORDERS[[#This Row],[TypeOfClient]]="Premium", 0.1,
   TRUE, 0
)</f>
        <v>0</v>
      </c>
      <c r="O99" s="31" cm="1">
        <f t="array" ref="O99">_xlfn.IFS(
   FACT_ORDERS[[#This Row],[TotalAmount]]&gt;1500, 0.15,
   FACT_ORDERS[[#This Row],[TotalAmount]]&gt;1000, 0.1,
   FACT_ORDERS[[#This Row],[TotalAmount]]&gt;500, 0.05,
   TRUE, 0
)</f>
        <v>0</v>
      </c>
      <c r="P99" s="28">
        <f xml:space="preserve"> FACT_ORDERS[[#This Row],[TotalAmount]] * (1 - (FACT_ORDERS[[#This Row],[ClientDiscount]] + FACT_ORDERS[[#This Row],[OrderDiscount]]) )</f>
        <v>132</v>
      </c>
      <c r="Q99" s="28">
        <f>FACT_ORDERS[[#This Row],[TotalAmountWithDiscount]]+FACT_ORDERS[[#This Row],[DeliveryCost]]</f>
        <v>147</v>
      </c>
      <c r="R99" s="35">
        <v>45175</v>
      </c>
      <c r="S99" s="35" t="str">
        <f>IF(NETWORKDAYS(FACT_ORDERS[[#This Row],[Order-Date]], FACT_ORDERS[[#This Row],[ArrivalDate ]]) &gt; 10, "Late", "On Time")</f>
        <v>On Time</v>
      </c>
    </row>
    <row r="100" spans="1:19" x14ac:dyDescent="0.3">
      <c r="A100" s="12">
        <v>5098</v>
      </c>
      <c r="B100" s="12">
        <v>216</v>
      </c>
      <c r="C100" s="12">
        <v>10619</v>
      </c>
      <c r="D100" s="12">
        <v>99</v>
      </c>
      <c r="E100" s="12" t="s">
        <v>244</v>
      </c>
      <c r="F100" s="13">
        <v>45331</v>
      </c>
      <c r="G100" s="26" t="s">
        <v>10846</v>
      </c>
      <c r="H100" s="12">
        <v>40</v>
      </c>
      <c r="I100" s="28">
        <f>VLOOKUP(B:B,DIM_PRODUCTS!A:F,5,FALSE)</f>
        <v>23</v>
      </c>
      <c r="J100" s="28">
        <f>FACT_ORDERS[[#This Row],[ProductPrice]]*FACT_ORDERS[[#This Row],[Quantity]]</f>
        <v>920</v>
      </c>
      <c r="K100" s="12" t="str">
        <f>VLOOKUP(C:C,DIM_CUSTOMERS!A:G,7,FALSE)</f>
        <v>France</v>
      </c>
      <c r="L100" s="30" cm="1">
        <f t="array" ref="L100">_xlfn.IFS(
    AND(FACT_ORDERS[[#This Row],[DeliveryMehtod]]="shippment",FACT_ORDERS[[#This Row],[TotalAmount]]&gt;=200), 0,
    AND(FACT_ORDERS[[#This Row],[DeliveryMehtod]]="pickup"), 15,
    AND(FACT_ORDERS[[#This Row],[DeliveryMehtod]]="shippment",FACT_ORDERS[[#This Row],[TotalAmount]]&lt;200), 35
)</f>
        <v>0</v>
      </c>
      <c r="M100" s="12" t="str" cm="1">
        <f t="array" ref="M100">_xlfn.IFS(
    SUMIFS(FACT_ORDERS[TotalAmount], FACT_ORDERS[WD_CUSTOMERS],FACT_ORDERS[[#This Row],[WD_CUSTOMERS]])&gt;=15000, "VIP",
    SUMIFS(FACT_ORDERS[TotalAmount], FACT_ORDERS[WD_CUSTOMERS],FACT_ORDERS[[#This Row],[WD_CUSTOMERS]])&gt;=8000, "Premium",
    TRUE, "Regular"
)</f>
        <v>Regular</v>
      </c>
      <c r="N100" s="32" cm="1">
        <f t="array" ref="N100">_xlfn.IFS(
   FACT_ORDERS[[#This Row],[TypeOfClient]]="VIP", 0.2,
   FACT_ORDERS[[#This Row],[TypeOfClient]]="Premium", 0.1,
   TRUE, 0
)</f>
        <v>0</v>
      </c>
      <c r="O100" s="31" cm="1">
        <f t="array" ref="O100">_xlfn.IFS(
   FACT_ORDERS[[#This Row],[TotalAmount]]&gt;1500, 0.15,
   FACT_ORDERS[[#This Row],[TotalAmount]]&gt;1000, 0.1,
   FACT_ORDERS[[#This Row],[TotalAmount]]&gt;500, 0.05,
   TRUE, 0
)</f>
        <v>0.05</v>
      </c>
      <c r="P100" s="28">
        <f xml:space="preserve"> FACT_ORDERS[[#This Row],[TotalAmount]] * (1 - (FACT_ORDERS[[#This Row],[ClientDiscount]] + FACT_ORDERS[[#This Row],[OrderDiscount]]) )</f>
        <v>874</v>
      </c>
      <c r="Q100" s="28">
        <f>FACT_ORDERS[[#This Row],[TotalAmountWithDiscount]]+FACT_ORDERS[[#This Row],[DeliveryCost]]</f>
        <v>874</v>
      </c>
      <c r="R100" s="35">
        <v>45338</v>
      </c>
      <c r="S100" s="35" t="str">
        <f>IF(NETWORKDAYS(FACT_ORDERS[[#This Row],[Order-Date]], FACT_ORDERS[[#This Row],[ArrivalDate ]]) &gt; 10, "Late", "On Time")</f>
        <v>On Time</v>
      </c>
    </row>
    <row r="101" spans="1:19" x14ac:dyDescent="0.3">
      <c r="A101" s="12">
        <v>5099</v>
      </c>
      <c r="B101" s="12">
        <v>204</v>
      </c>
      <c r="C101" s="12">
        <v>10619</v>
      </c>
      <c r="D101" s="12">
        <v>100</v>
      </c>
      <c r="E101" s="12" t="s">
        <v>244</v>
      </c>
      <c r="F101" s="13">
        <v>45331</v>
      </c>
      <c r="G101" s="26" t="s">
        <v>10847</v>
      </c>
      <c r="H101" s="12">
        <v>20</v>
      </c>
      <c r="I101" s="28">
        <f>VLOOKUP(B:B,DIM_PRODUCTS!A:F,5,FALSE)</f>
        <v>6</v>
      </c>
      <c r="J101" s="28">
        <f>FACT_ORDERS[[#This Row],[ProductPrice]]*FACT_ORDERS[[#This Row],[Quantity]]</f>
        <v>120</v>
      </c>
      <c r="K101" s="12" t="str">
        <f>VLOOKUP(C:C,DIM_CUSTOMERS!A:G,7,FALSE)</f>
        <v>France</v>
      </c>
      <c r="L101" s="30" cm="1">
        <f t="array" ref="L101">_xlfn.IFS(
    AND(FACT_ORDERS[[#This Row],[DeliveryMehtod]]="shippment",FACT_ORDERS[[#This Row],[TotalAmount]]&gt;=200), 0,
    AND(FACT_ORDERS[[#This Row],[DeliveryMehtod]]="pickup"), 15,
    AND(FACT_ORDERS[[#This Row],[DeliveryMehtod]]="shippment",FACT_ORDERS[[#This Row],[TotalAmount]]&lt;200), 35
)</f>
        <v>35</v>
      </c>
      <c r="M101" s="12" t="str" cm="1">
        <f t="array" ref="M101">_xlfn.IFS(
    SUMIFS(FACT_ORDERS[TotalAmount], FACT_ORDERS[WD_CUSTOMERS],FACT_ORDERS[[#This Row],[WD_CUSTOMERS]])&gt;=15000, "VIP",
    SUMIFS(FACT_ORDERS[TotalAmount], FACT_ORDERS[WD_CUSTOMERS],FACT_ORDERS[[#This Row],[WD_CUSTOMERS]])&gt;=8000, "Premium",
    TRUE, "Regular"
)</f>
        <v>Regular</v>
      </c>
      <c r="N101" s="32" cm="1">
        <f t="array" ref="N101">_xlfn.IFS(
   FACT_ORDERS[[#This Row],[TypeOfClient]]="VIP", 0.2,
   FACT_ORDERS[[#This Row],[TypeOfClient]]="Premium", 0.1,
   TRUE, 0
)</f>
        <v>0</v>
      </c>
      <c r="O101" s="31" cm="1">
        <f t="array" ref="O101">_xlfn.IFS(
   FACT_ORDERS[[#This Row],[TotalAmount]]&gt;1500, 0.15,
   FACT_ORDERS[[#This Row],[TotalAmount]]&gt;1000, 0.1,
   FACT_ORDERS[[#This Row],[TotalAmount]]&gt;500, 0.05,
   TRUE, 0
)</f>
        <v>0</v>
      </c>
      <c r="P101" s="28">
        <f xml:space="preserve"> FACT_ORDERS[[#This Row],[TotalAmount]] * (1 - (FACT_ORDERS[[#This Row],[ClientDiscount]] + FACT_ORDERS[[#This Row],[OrderDiscount]]) )</f>
        <v>120</v>
      </c>
      <c r="Q101" s="28">
        <f>FACT_ORDERS[[#This Row],[TotalAmountWithDiscount]]+FACT_ORDERS[[#This Row],[DeliveryCost]]</f>
        <v>155</v>
      </c>
      <c r="R101" s="35">
        <v>45340</v>
      </c>
      <c r="S101" s="35" t="str">
        <f>IF(NETWORKDAYS(FACT_ORDERS[[#This Row],[Order-Date]], FACT_ORDERS[[#This Row],[ArrivalDate ]]) &gt; 10, "Late", "On Time")</f>
        <v>On Time</v>
      </c>
    </row>
    <row r="102" spans="1:19" x14ac:dyDescent="0.3">
      <c r="A102" s="12">
        <v>5100</v>
      </c>
      <c r="B102" s="12">
        <v>234</v>
      </c>
      <c r="C102" s="12">
        <v>10169</v>
      </c>
      <c r="D102" s="12">
        <v>101</v>
      </c>
      <c r="E102" s="12" t="s">
        <v>243</v>
      </c>
      <c r="F102" s="13">
        <v>45039</v>
      </c>
      <c r="G102" s="26" t="s">
        <v>10848</v>
      </c>
      <c r="H102" s="12">
        <v>27</v>
      </c>
      <c r="I102" s="28">
        <f>VLOOKUP(B:B,DIM_PRODUCTS!A:F,5,FALSE)</f>
        <v>13</v>
      </c>
      <c r="J102" s="28">
        <f>FACT_ORDERS[[#This Row],[ProductPrice]]*FACT_ORDERS[[#This Row],[Quantity]]</f>
        <v>351</v>
      </c>
      <c r="K102" s="12" t="str">
        <f>VLOOKUP(C:C,DIM_CUSTOMERS!A:G,7,FALSE)</f>
        <v>USA</v>
      </c>
      <c r="L102" s="30" cm="1">
        <f t="array" ref="L102">_xlfn.IFS(
    AND(FACT_ORDERS[[#This Row],[DeliveryMehtod]]="shippment",FACT_ORDERS[[#This Row],[TotalAmount]]&gt;=200), 0,
    AND(FACT_ORDERS[[#This Row],[DeliveryMehtod]]="pickup"), 15,
    AND(FACT_ORDERS[[#This Row],[DeliveryMehtod]]="shippment",FACT_ORDERS[[#This Row],[TotalAmount]]&lt;200), 35
)</f>
        <v>15</v>
      </c>
      <c r="M102" s="12" t="str" cm="1">
        <f t="array" ref="M102">_xlfn.IFS(
    SUMIFS(FACT_ORDERS[TotalAmount], FACT_ORDERS[WD_CUSTOMERS],FACT_ORDERS[[#This Row],[WD_CUSTOMERS]])&gt;=15000, "VIP",
    SUMIFS(FACT_ORDERS[TotalAmount], FACT_ORDERS[WD_CUSTOMERS],FACT_ORDERS[[#This Row],[WD_CUSTOMERS]])&gt;=8000, "Premium",
    TRUE, "Regular"
)</f>
        <v>VIP</v>
      </c>
      <c r="N102" s="32" cm="1">
        <f t="array" ref="N102">_xlfn.IFS(
   FACT_ORDERS[[#This Row],[TypeOfClient]]="VIP", 0.2,
   FACT_ORDERS[[#This Row],[TypeOfClient]]="Premium", 0.1,
   TRUE, 0
)</f>
        <v>0.2</v>
      </c>
      <c r="O102" s="31" cm="1">
        <f t="array" ref="O102">_xlfn.IFS(
   FACT_ORDERS[[#This Row],[TotalAmount]]&gt;1500, 0.15,
   FACT_ORDERS[[#This Row],[TotalAmount]]&gt;1000, 0.1,
   FACT_ORDERS[[#This Row],[TotalAmount]]&gt;500, 0.05,
   TRUE, 0
)</f>
        <v>0</v>
      </c>
      <c r="P102" s="28">
        <f xml:space="preserve"> FACT_ORDERS[[#This Row],[TotalAmount]] * (1 - (FACT_ORDERS[[#This Row],[ClientDiscount]] + FACT_ORDERS[[#This Row],[OrderDiscount]]) )</f>
        <v>280.8</v>
      </c>
      <c r="Q102" s="28">
        <f>FACT_ORDERS[[#This Row],[TotalAmountWithDiscount]]+FACT_ORDERS[[#This Row],[DeliveryCost]]</f>
        <v>295.8</v>
      </c>
      <c r="R102" s="35">
        <v>45050</v>
      </c>
      <c r="S102" s="35" t="str">
        <f>IF(NETWORKDAYS(FACT_ORDERS[[#This Row],[Order-Date]], FACT_ORDERS[[#This Row],[ArrivalDate ]]) &gt; 10, "Late", "On Time")</f>
        <v>On Time</v>
      </c>
    </row>
    <row r="103" spans="1:19" x14ac:dyDescent="0.3">
      <c r="A103" s="12">
        <v>5101</v>
      </c>
      <c r="B103" s="12">
        <v>212</v>
      </c>
      <c r="C103" s="12">
        <v>10169</v>
      </c>
      <c r="D103" s="12">
        <v>102</v>
      </c>
      <c r="E103" s="12" t="s">
        <v>244</v>
      </c>
      <c r="F103" s="13">
        <v>45039</v>
      </c>
      <c r="G103" s="26" t="s">
        <v>4559</v>
      </c>
      <c r="H103" s="12">
        <v>75</v>
      </c>
      <c r="I103" s="28">
        <f>VLOOKUP(B:B,DIM_PRODUCTS!A:F,5,FALSE)</f>
        <v>41</v>
      </c>
      <c r="J103" s="28">
        <f>FACT_ORDERS[[#This Row],[ProductPrice]]*FACT_ORDERS[[#This Row],[Quantity]]</f>
        <v>3075</v>
      </c>
      <c r="K103" s="12" t="str">
        <f>VLOOKUP(C:C,DIM_CUSTOMERS!A:G,7,FALSE)</f>
        <v>USA</v>
      </c>
      <c r="L103" s="30" cm="1">
        <f t="array" ref="L103">_xlfn.IFS(
    AND(FACT_ORDERS[[#This Row],[DeliveryMehtod]]="shippment",FACT_ORDERS[[#This Row],[TotalAmount]]&gt;=200), 0,
    AND(FACT_ORDERS[[#This Row],[DeliveryMehtod]]="pickup"), 15,
    AND(FACT_ORDERS[[#This Row],[DeliveryMehtod]]="shippment",FACT_ORDERS[[#This Row],[TotalAmount]]&lt;200), 35
)</f>
        <v>0</v>
      </c>
      <c r="M103" s="12" t="str" cm="1">
        <f t="array" ref="M103">_xlfn.IFS(
    SUMIFS(FACT_ORDERS[TotalAmount], FACT_ORDERS[WD_CUSTOMERS],FACT_ORDERS[[#This Row],[WD_CUSTOMERS]])&gt;=15000, "VIP",
    SUMIFS(FACT_ORDERS[TotalAmount], FACT_ORDERS[WD_CUSTOMERS],FACT_ORDERS[[#This Row],[WD_CUSTOMERS]])&gt;=8000, "Premium",
    TRUE, "Regular"
)</f>
        <v>VIP</v>
      </c>
      <c r="N103" s="32" cm="1">
        <f t="array" ref="N103">_xlfn.IFS(
   FACT_ORDERS[[#This Row],[TypeOfClient]]="VIP", 0.2,
   FACT_ORDERS[[#This Row],[TypeOfClient]]="Premium", 0.1,
   TRUE, 0
)</f>
        <v>0.2</v>
      </c>
      <c r="O103" s="31" cm="1">
        <f t="array" ref="O103">_xlfn.IFS(
   FACT_ORDERS[[#This Row],[TotalAmount]]&gt;1500, 0.15,
   FACT_ORDERS[[#This Row],[TotalAmount]]&gt;1000, 0.1,
   FACT_ORDERS[[#This Row],[TotalAmount]]&gt;500, 0.05,
   TRUE, 0
)</f>
        <v>0.15</v>
      </c>
      <c r="P103" s="28">
        <f xml:space="preserve"> FACT_ORDERS[[#This Row],[TotalAmount]] * (1 - (FACT_ORDERS[[#This Row],[ClientDiscount]] + FACT_ORDERS[[#This Row],[OrderDiscount]]) )</f>
        <v>1998.75</v>
      </c>
      <c r="Q103" s="28">
        <f>FACT_ORDERS[[#This Row],[TotalAmountWithDiscount]]+FACT_ORDERS[[#This Row],[DeliveryCost]]</f>
        <v>1998.75</v>
      </c>
      <c r="R103" s="35">
        <v>45046</v>
      </c>
      <c r="S103" s="35" t="str">
        <f>IF(NETWORKDAYS(FACT_ORDERS[[#This Row],[Order-Date]], FACT_ORDERS[[#This Row],[ArrivalDate ]]) &gt; 10, "Late", "On Time")</f>
        <v>On Time</v>
      </c>
    </row>
    <row r="104" spans="1:19" x14ac:dyDescent="0.3">
      <c r="A104" s="12">
        <v>5102</v>
      </c>
      <c r="B104" s="12">
        <v>266</v>
      </c>
      <c r="C104" s="12">
        <v>10169</v>
      </c>
      <c r="D104" s="12">
        <v>103</v>
      </c>
      <c r="E104" s="12" t="s">
        <v>243</v>
      </c>
      <c r="F104" s="13">
        <v>45039</v>
      </c>
      <c r="G104" s="26" t="s">
        <v>10849</v>
      </c>
      <c r="H104" s="12">
        <v>45</v>
      </c>
      <c r="I104" s="28">
        <f>VLOOKUP(B:B,DIM_PRODUCTS!A:F,5,FALSE)</f>
        <v>12</v>
      </c>
      <c r="J104" s="28">
        <f>FACT_ORDERS[[#This Row],[ProductPrice]]*FACT_ORDERS[[#This Row],[Quantity]]</f>
        <v>540</v>
      </c>
      <c r="K104" s="12" t="str">
        <f>VLOOKUP(C:C,DIM_CUSTOMERS!A:G,7,FALSE)</f>
        <v>USA</v>
      </c>
      <c r="L104" s="30" cm="1">
        <f t="array" ref="L104">_xlfn.IFS(
    AND(FACT_ORDERS[[#This Row],[DeliveryMehtod]]="shippment",FACT_ORDERS[[#This Row],[TotalAmount]]&gt;=200), 0,
    AND(FACT_ORDERS[[#This Row],[DeliveryMehtod]]="pickup"), 15,
    AND(FACT_ORDERS[[#This Row],[DeliveryMehtod]]="shippment",FACT_ORDERS[[#This Row],[TotalAmount]]&lt;200), 35
)</f>
        <v>15</v>
      </c>
      <c r="M104" s="12" t="str" cm="1">
        <f t="array" ref="M104">_xlfn.IFS(
    SUMIFS(FACT_ORDERS[TotalAmount], FACT_ORDERS[WD_CUSTOMERS],FACT_ORDERS[[#This Row],[WD_CUSTOMERS]])&gt;=15000, "VIP",
    SUMIFS(FACT_ORDERS[TotalAmount], FACT_ORDERS[WD_CUSTOMERS],FACT_ORDERS[[#This Row],[WD_CUSTOMERS]])&gt;=8000, "Premium",
    TRUE, "Regular"
)</f>
        <v>VIP</v>
      </c>
      <c r="N104" s="32" cm="1">
        <f t="array" ref="N104">_xlfn.IFS(
   FACT_ORDERS[[#This Row],[TypeOfClient]]="VIP", 0.2,
   FACT_ORDERS[[#This Row],[TypeOfClient]]="Premium", 0.1,
   TRUE, 0
)</f>
        <v>0.2</v>
      </c>
      <c r="O104" s="31" cm="1">
        <f t="array" ref="O104">_xlfn.IFS(
   FACT_ORDERS[[#This Row],[TotalAmount]]&gt;1500, 0.15,
   FACT_ORDERS[[#This Row],[TotalAmount]]&gt;1000, 0.1,
   FACT_ORDERS[[#This Row],[TotalAmount]]&gt;500, 0.05,
   TRUE, 0
)</f>
        <v>0.05</v>
      </c>
      <c r="P104" s="28">
        <f xml:space="preserve"> FACT_ORDERS[[#This Row],[TotalAmount]] * (1 - (FACT_ORDERS[[#This Row],[ClientDiscount]] + FACT_ORDERS[[#This Row],[OrderDiscount]]) )</f>
        <v>405</v>
      </c>
      <c r="Q104" s="28">
        <f>FACT_ORDERS[[#This Row],[TotalAmountWithDiscount]]+FACT_ORDERS[[#This Row],[DeliveryCost]]</f>
        <v>420</v>
      </c>
      <c r="R104" s="35">
        <v>45047</v>
      </c>
      <c r="S104" s="35" t="str">
        <f>IF(NETWORKDAYS(FACT_ORDERS[[#This Row],[Order-Date]], FACT_ORDERS[[#This Row],[ArrivalDate ]]) &gt; 10, "Late", "On Time")</f>
        <v>On Time</v>
      </c>
    </row>
    <row r="105" spans="1:19" x14ac:dyDescent="0.3">
      <c r="A105" s="12">
        <v>5103</v>
      </c>
      <c r="B105" s="12">
        <v>248</v>
      </c>
      <c r="C105" s="12">
        <v>10169</v>
      </c>
      <c r="D105" s="12">
        <v>104</v>
      </c>
      <c r="E105" s="12" t="s">
        <v>243</v>
      </c>
      <c r="F105" s="13">
        <v>45039</v>
      </c>
      <c r="G105" s="26" t="s">
        <v>10850</v>
      </c>
      <c r="H105" s="12">
        <v>15</v>
      </c>
      <c r="I105" s="28">
        <f>VLOOKUP(B:B,DIM_PRODUCTS!A:F,5,FALSE)</f>
        <v>13</v>
      </c>
      <c r="J105" s="28">
        <f>FACT_ORDERS[[#This Row],[ProductPrice]]*FACT_ORDERS[[#This Row],[Quantity]]</f>
        <v>195</v>
      </c>
      <c r="K105" s="12" t="str">
        <f>VLOOKUP(C:C,DIM_CUSTOMERS!A:G,7,FALSE)</f>
        <v>USA</v>
      </c>
      <c r="L105" s="30" cm="1">
        <f t="array" ref="L105">_xlfn.IFS(
    AND(FACT_ORDERS[[#This Row],[DeliveryMehtod]]="shippment",FACT_ORDERS[[#This Row],[TotalAmount]]&gt;=200), 0,
    AND(FACT_ORDERS[[#This Row],[DeliveryMehtod]]="pickup"), 15,
    AND(FACT_ORDERS[[#This Row],[DeliveryMehtod]]="shippment",FACT_ORDERS[[#This Row],[TotalAmount]]&lt;200), 35
)</f>
        <v>15</v>
      </c>
      <c r="M105" s="12" t="str" cm="1">
        <f t="array" ref="M105">_xlfn.IFS(
    SUMIFS(FACT_ORDERS[TotalAmount], FACT_ORDERS[WD_CUSTOMERS],FACT_ORDERS[[#This Row],[WD_CUSTOMERS]])&gt;=15000, "VIP",
    SUMIFS(FACT_ORDERS[TotalAmount], FACT_ORDERS[WD_CUSTOMERS],FACT_ORDERS[[#This Row],[WD_CUSTOMERS]])&gt;=8000, "Premium",
    TRUE, "Regular"
)</f>
        <v>VIP</v>
      </c>
      <c r="N105" s="32" cm="1">
        <f t="array" ref="N105">_xlfn.IFS(
   FACT_ORDERS[[#This Row],[TypeOfClient]]="VIP", 0.2,
   FACT_ORDERS[[#This Row],[TypeOfClient]]="Premium", 0.1,
   TRUE, 0
)</f>
        <v>0.2</v>
      </c>
      <c r="O105" s="31" cm="1">
        <f t="array" ref="O105">_xlfn.IFS(
   FACT_ORDERS[[#This Row],[TotalAmount]]&gt;1500, 0.15,
   FACT_ORDERS[[#This Row],[TotalAmount]]&gt;1000, 0.1,
   FACT_ORDERS[[#This Row],[TotalAmount]]&gt;500, 0.05,
   TRUE, 0
)</f>
        <v>0</v>
      </c>
      <c r="P105" s="28">
        <f xml:space="preserve"> FACT_ORDERS[[#This Row],[TotalAmount]] * (1 - (FACT_ORDERS[[#This Row],[ClientDiscount]] + FACT_ORDERS[[#This Row],[OrderDiscount]]) )</f>
        <v>156</v>
      </c>
      <c r="Q105" s="28">
        <f>FACT_ORDERS[[#This Row],[TotalAmountWithDiscount]]+FACT_ORDERS[[#This Row],[DeliveryCost]]</f>
        <v>171</v>
      </c>
      <c r="R105" s="35">
        <v>45049</v>
      </c>
      <c r="S105" s="35" t="str">
        <f>IF(NETWORKDAYS(FACT_ORDERS[[#This Row],[Order-Date]], FACT_ORDERS[[#This Row],[ArrivalDate ]]) &gt; 10, "Late", "On Time")</f>
        <v>On Time</v>
      </c>
    </row>
    <row r="106" spans="1:19" x14ac:dyDescent="0.3">
      <c r="A106" s="12">
        <v>5104</v>
      </c>
      <c r="B106" s="12">
        <v>230</v>
      </c>
      <c r="C106" s="12">
        <v>10169</v>
      </c>
      <c r="D106" s="12">
        <v>105</v>
      </c>
      <c r="E106" s="12" t="s">
        <v>243</v>
      </c>
      <c r="F106" s="13">
        <v>45039</v>
      </c>
      <c r="G106" s="26" t="s">
        <v>3929</v>
      </c>
      <c r="H106" s="12">
        <v>17</v>
      </c>
      <c r="I106" s="28">
        <f>VLOOKUP(B:B,DIM_PRODUCTS!A:F,5,FALSE)</f>
        <v>14</v>
      </c>
      <c r="J106" s="28">
        <f>FACT_ORDERS[[#This Row],[ProductPrice]]*FACT_ORDERS[[#This Row],[Quantity]]</f>
        <v>238</v>
      </c>
      <c r="K106" s="12" t="str">
        <f>VLOOKUP(C:C,DIM_CUSTOMERS!A:G,7,FALSE)</f>
        <v>USA</v>
      </c>
      <c r="L106" s="30" cm="1">
        <f t="array" ref="L106">_xlfn.IFS(
    AND(FACT_ORDERS[[#This Row],[DeliveryMehtod]]="shippment",FACT_ORDERS[[#This Row],[TotalAmount]]&gt;=200), 0,
    AND(FACT_ORDERS[[#This Row],[DeliveryMehtod]]="pickup"), 15,
    AND(FACT_ORDERS[[#This Row],[DeliveryMehtod]]="shippment",FACT_ORDERS[[#This Row],[TotalAmount]]&lt;200), 35
)</f>
        <v>15</v>
      </c>
      <c r="M106" s="12" t="str" cm="1">
        <f t="array" ref="M106">_xlfn.IFS(
    SUMIFS(FACT_ORDERS[TotalAmount], FACT_ORDERS[WD_CUSTOMERS],FACT_ORDERS[[#This Row],[WD_CUSTOMERS]])&gt;=15000, "VIP",
    SUMIFS(FACT_ORDERS[TotalAmount], FACT_ORDERS[WD_CUSTOMERS],FACT_ORDERS[[#This Row],[WD_CUSTOMERS]])&gt;=8000, "Premium",
    TRUE, "Regular"
)</f>
        <v>VIP</v>
      </c>
      <c r="N106" s="32" cm="1">
        <f t="array" ref="N106">_xlfn.IFS(
   FACT_ORDERS[[#This Row],[TypeOfClient]]="VIP", 0.2,
   FACT_ORDERS[[#This Row],[TypeOfClient]]="Premium", 0.1,
   TRUE, 0
)</f>
        <v>0.2</v>
      </c>
      <c r="O106" s="31" cm="1">
        <f t="array" ref="O106">_xlfn.IFS(
   FACT_ORDERS[[#This Row],[TotalAmount]]&gt;1500, 0.15,
   FACT_ORDERS[[#This Row],[TotalAmount]]&gt;1000, 0.1,
   FACT_ORDERS[[#This Row],[TotalAmount]]&gt;500, 0.05,
   TRUE, 0
)</f>
        <v>0</v>
      </c>
      <c r="P106" s="28">
        <f xml:space="preserve"> FACT_ORDERS[[#This Row],[TotalAmount]] * (1 - (FACT_ORDERS[[#This Row],[ClientDiscount]] + FACT_ORDERS[[#This Row],[OrderDiscount]]) )</f>
        <v>190.4</v>
      </c>
      <c r="Q106" s="28">
        <f>FACT_ORDERS[[#This Row],[TotalAmountWithDiscount]]+FACT_ORDERS[[#This Row],[DeliveryCost]]</f>
        <v>205.4</v>
      </c>
      <c r="R106" s="35">
        <v>45047</v>
      </c>
      <c r="S106" s="35" t="str">
        <f>IF(NETWORKDAYS(FACT_ORDERS[[#This Row],[Order-Date]], FACT_ORDERS[[#This Row],[ArrivalDate ]]) &gt; 10, "Late", "On Time")</f>
        <v>On Time</v>
      </c>
    </row>
    <row r="107" spans="1:19" x14ac:dyDescent="0.3">
      <c r="A107" s="12">
        <v>5105</v>
      </c>
      <c r="B107" s="12">
        <v>234</v>
      </c>
      <c r="C107" s="12">
        <v>10779</v>
      </c>
      <c r="D107" s="12">
        <v>106</v>
      </c>
      <c r="E107" s="12" t="s">
        <v>244</v>
      </c>
      <c r="F107" s="13">
        <v>45500</v>
      </c>
      <c r="G107" s="26" t="s">
        <v>10851</v>
      </c>
      <c r="H107" s="12">
        <v>40</v>
      </c>
      <c r="I107" s="28">
        <f>VLOOKUP(B:B,DIM_PRODUCTS!A:F,5,FALSE)</f>
        <v>13</v>
      </c>
      <c r="J107" s="28">
        <f>FACT_ORDERS[[#This Row],[ProductPrice]]*FACT_ORDERS[[#This Row],[Quantity]]</f>
        <v>520</v>
      </c>
      <c r="K107" s="12" t="str">
        <f>VLOOKUP(C:C,DIM_CUSTOMERS!A:G,7,FALSE)</f>
        <v>France</v>
      </c>
      <c r="L107" s="30" cm="1">
        <f t="array" ref="L107">_xlfn.IFS(
    AND(FACT_ORDERS[[#This Row],[DeliveryMehtod]]="shippment",FACT_ORDERS[[#This Row],[TotalAmount]]&gt;=200), 0,
    AND(FACT_ORDERS[[#This Row],[DeliveryMehtod]]="pickup"), 15,
    AND(FACT_ORDERS[[#This Row],[DeliveryMehtod]]="shippment",FACT_ORDERS[[#This Row],[TotalAmount]]&lt;200), 35
)</f>
        <v>0</v>
      </c>
      <c r="M107" s="12" t="str" cm="1">
        <f t="array" ref="M107">_xlfn.IFS(
    SUMIFS(FACT_ORDERS[TotalAmount], FACT_ORDERS[WD_CUSTOMERS],FACT_ORDERS[[#This Row],[WD_CUSTOMERS]])&gt;=15000, "VIP",
    SUMIFS(FACT_ORDERS[TotalAmount], FACT_ORDERS[WD_CUSTOMERS],FACT_ORDERS[[#This Row],[WD_CUSTOMERS]])&gt;=8000, "Premium",
    TRUE, "Regular"
)</f>
        <v>Premium</v>
      </c>
      <c r="N107" s="32" cm="1">
        <f t="array" ref="N107">_xlfn.IFS(
   FACT_ORDERS[[#This Row],[TypeOfClient]]="VIP", 0.2,
   FACT_ORDERS[[#This Row],[TypeOfClient]]="Premium", 0.1,
   TRUE, 0
)</f>
        <v>0.1</v>
      </c>
      <c r="O107" s="31" cm="1">
        <f t="array" ref="O107">_xlfn.IFS(
   FACT_ORDERS[[#This Row],[TotalAmount]]&gt;1500, 0.15,
   FACT_ORDERS[[#This Row],[TotalAmount]]&gt;1000, 0.1,
   FACT_ORDERS[[#This Row],[TotalAmount]]&gt;500, 0.05,
   TRUE, 0
)</f>
        <v>0.05</v>
      </c>
      <c r="P107" s="28">
        <f xml:space="preserve"> FACT_ORDERS[[#This Row],[TotalAmount]] * (1 - (FACT_ORDERS[[#This Row],[ClientDiscount]] + FACT_ORDERS[[#This Row],[OrderDiscount]]) )</f>
        <v>442</v>
      </c>
      <c r="Q107" s="28">
        <f>FACT_ORDERS[[#This Row],[TotalAmountWithDiscount]]+FACT_ORDERS[[#This Row],[DeliveryCost]]</f>
        <v>442</v>
      </c>
      <c r="R107" s="35">
        <v>45508</v>
      </c>
      <c r="S107" s="35" t="str">
        <f>IF(NETWORKDAYS(FACT_ORDERS[[#This Row],[Order-Date]], FACT_ORDERS[[#This Row],[ArrivalDate ]]) &gt; 10, "Late", "On Time")</f>
        <v>On Time</v>
      </c>
    </row>
    <row r="108" spans="1:19" x14ac:dyDescent="0.3">
      <c r="A108" s="12">
        <v>5106</v>
      </c>
      <c r="B108" s="12">
        <v>237</v>
      </c>
      <c r="C108" s="12">
        <v>10779</v>
      </c>
      <c r="D108" s="12">
        <v>107</v>
      </c>
      <c r="E108" s="12" t="s">
        <v>243</v>
      </c>
      <c r="F108" s="13">
        <v>45500</v>
      </c>
      <c r="G108" s="26" t="s">
        <v>10852</v>
      </c>
      <c r="H108" s="12">
        <v>32</v>
      </c>
      <c r="I108" s="28">
        <f>VLOOKUP(B:B,DIM_PRODUCTS!A:F,5,FALSE)</f>
        <v>17</v>
      </c>
      <c r="J108" s="28">
        <f>FACT_ORDERS[[#This Row],[ProductPrice]]*FACT_ORDERS[[#This Row],[Quantity]]</f>
        <v>544</v>
      </c>
      <c r="K108" s="12" t="str">
        <f>VLOOKUP(C:C,DIM_CUSTOMERS!A:G,7,FALSE)</f>
        <v>France</v>
      </c>
      <c r="L108" s="30" cm="1">
        <f t="array" ref="L108">_xlfn.IFS(
    AND(FACT_ORDERS[[#This Row],[DeliveryMehtod]]="shippment",FACT_ORDERS[[#This Row],[TotalAmount]]&gt;=200), 0,
    AND(FACT_ORDERS[[#This Row],[DeliveryMehtod]]="pickup"), 15,
    AND(FACT_ORDERS[[#This Row],[DeliveryMehtod]]="shippment",FACT_ORDERS[[#This Row],[TotalAmount]]&lt;200), 35
)</f>
        <v>15</v>
      </c>
      <c r="M108" s="12" t="str" cm="1">
        <f t="array" ref="M108">_xlfn.IFS(
    SUMIFS(FACT_ORDERS[TotalAmount], FACT_ORDERS[WD_CUSTOMERS],FACT_ORDERS[[#This Row],[WD_CUSTOMERS]])&gt;=15000, "VIP",
    SUMIFS(FACT_ORDERS[TotalAmount], FACT_ORDERS[WD_CUSTOMERS],FACT_ORDERS[[#This Row],[WD_CUSTOMERS]])&gt;=8000, "Premium",
    TRUE, "Regular"
)</f>
        <v>Premium</v>
      </c>
      <c r="N108" s="32" cm="1">
        <f t="array" ref="N108">_xlfn.IFS(
   FACT_ORDERS[[#This Row],[TypeOfClient]]="VIP", 0.2,
   FACT_ORDERS[[#This Row],[TypeOfClient]]="Premium", 0.1,
   TRUE, 0
)</f>
        <v>0.1</v>
      </c>
      <c r="O108" s="31" cm="1">
        <f t="array" ref="O108">_xlfn.IFS(
   FACT_ORDERS[[#This Row],[TotalAmount]]&gt;1500, 0.15,
   FACT_ORDERS[[#This Row],[TotalAmount]]&gt;1000, 0.1,
   FACT_ORDERS[[#This Row],[TotalAmount]]&gt;500, 0.05,
   TRUE, 0
)</f>
        <v>0.05</v>
      </c>
      <c r="P108" s="28">
        <f xml:space="preserve"> FACT_ORDERS[[#This Row],[TotalAmount]] * (1 - (FACT_ORDERS[[#This Row],[ClientDiscount]] + FACT_ORDERS[[#This Row],[OrderDiscount]]) )</f>
        <v>462.4</v>
      </c>
      <c r="Q108" s="28">
        <f>FACT_ORDERS[[#This Row],[TotalAmountWithDiscount]]+FACT_ORDERS[[#This Row],[DeliveryCost]]</f>
        <v>477.4</v>
      </c>
      <c r="R108" s="35">
        <v>45511</v>
      </c>
      <c r="S108" s="35" t="str">
        <f>IF(NETWORKDAYS(FACT_ORDERS[[#This Row],[Order-Date]], FACT_ORDERS[[#This Row],[ArrivalDate ]]) &gt; 10, "Late", "On Time")</f>
        <v>On Time</v>
      </c>
    </row>
    <row r="109" spans="1:19" x14ac:dyDescent="0.3">
      <c r="A109" s="12">
        <v>5107</v>
      </c>
      <c r="B109" s="12">
        <v>211</v>
      </c>
      <c r="C109" s="12">
        <v>10779</v>
      </c>
      <c r="D109" s="12">
        <v>108</v>
      </c>
      <c r="E109" s="12" t="s">
        <v>243</v>
      </c>
      <c r="F109" s="13">
        <v>45500</v>
      </c>
      <c r="G109" s="26" t="s">
        <v>10853</v>
      </c>
      <c r="H109" s="12">
        <v>82</v>
      </c>
      <c r="I109" s="28">
        <f>VLOOKUP(B:B,DIM_PRODUCTS!A:F,5,FALSE)</f>
        <v>13</v>
      </c>
      <c r="J109" s="28">
        <f>FACT_ORDERS[[#This Row],[ProductPrice]]*FACT_ORDERS[[#This Row],[Quantity]]</f>
        <v>1066</v>
      </c>
      <c r="K109" s="12" t="str">
        <f>VLOOKUP(C:C,DIM_CUSTOMERS!A:G,7,FALSE)</f>
        <v>France</v>
      </c>
      <c r="L109" s="30" cm="1">
        <f t="array" ref="L109">_xlfn.IFS(
    AND(FACT_ORDERS[[#This Row],[DeliveryMehtod]]="shippment",FACT_ORDERS[[#This Row],[TotalAmount]]&gt;=200), 0,
    AND(FACT_ORDERS[[#This Row],[DeliveryMehtod]]="pickup"), 15,
    AND(FACT_ORDERS[[#This Row],[DeliveryMehtod]]="shippment",FACT_ORDERS[[#This Row],[TotalAmount]]&lt;200), 35
)</f>
        <v>15</v>
      </c>
      <c r="M109" s="12" t="str" cm="1">
        <f t="array" ref="M109">_xlfn.IFS(
    SUMIFS(FACT_ORDERS[TotalAmount], FACT_ORDERS[WD_CUSTOMERS],FACT_ORDERS[[#This Row],[WD_CUSTOMERS]])&gt;=15000, "VIP",
    SUMIFS(FACT_ORDERS[TotalAmount], FACT_ORDERS[WD_CUSTOMERS],FACT_ORDERS[[#This Row],[WD_CUSTOMERS]])&gt;=8000, "Premium",
    TRUE, "Regular"
)</f>
        <v>Premium</v>
      </c>
      <c r="N109" s="32" cm="1">
        <f t="array" ref="N109">_xlfn.IFS(
   FACT_ORDERS[[#This Row],[TypeOfClient]]="VIP", 0.2,
   FACT_ORDERS[[#This Row],[TypeOfClient]]="Premium", 0.1,
   TRUE, 0
)</f>
        <v>0.1</v>
      </c>
      <c r="O109" s="31" cm="1">
        <f t="array" ref="O109">_xlfn.IFS(
   FACT_ORDERS[[#This Row],[TotalAmount]]&gt;1500, 0.15,
   FACT_ORDERS[[#This Row],[TotalAmount]]&gt;1000, 0.1,
   FACT_ORDERS[[#This Row],[TotalAmount]]&gt;500, 0.05,
   TRUE, 0
)</f>
        <v>0.1</v>
      </c>
      <c r="P109" s="28">
        <f xml:space="preserve"> FACT_ORDERS[[#This Row],[TotalAmount]] * (1 - (FACT_ORDERS[[#This Row],[ClientDiscount]] + FACT_ORDERS[[#This Row],[OrderDiscount]]) )</f>
        <v>852.80000000000007</v>
      </c>
      <c r="Q109" s="28">
        <f>FACT_ORDERS[[#This Row],[TotalAmountWithDiscount]]+FACT_ORDERS[[#This Row],[DeliveryCost]]</f>
        <v>867.80000000000007</v>
      </c>
      <c r="R109" s="35">
        <v>45510</v>
      </c>
      <c r="S109" s="35" t="str">
        <f>IF(NETWORKDAYS(FACT_ORDERS[[#This Row],[Order-Date]], FACT_ORDERS[[#This Row],[ArrivalDate ]]) &gt; 10, "Late", "On Time")</f>
        <v>On Time</v>
      </c>
    </row>
    <row r="110" spans="1:19" x14ac:dyDescent="0.3">
      <c r="A110" s="12">
        <v>5108</v>
      </c>
      <c r="B110" s="12">
        <v>295</v>
      </c>
      <c r="C110" s="12">
        <v>10228</v>
      </c>
      <c r="D110" s="12">
        <v>109</v>
      </c>
      <c r="E110" s="12" t="s">
        <v>244</v>
      </c>
      <c r="F110" s="13">
        <v>45125</v>
      </c>
      <c r="G110" s="26" t="s">
        <v>10854</v>
      </c>
      <c r="H110" s="12">
        <v>9</v>
      </c>
      <c r="I110" s="28">
        <f>VLOOKUP(B:B,DIM_PRODUCTS!A:F,5,FALSE)</f>
        <v>10</v>
      </c>
      <c r="J110" s="28">
        <f>FACT_ORDERS[[#This Row],[ProductPrice]]*FACT_ORDERS[[#This Row],[Quantity]]</f>
        <v>90</v>
      </c>
      <c r="K110" s="12" t="str">
        <f>VLOOKUP(C:C,DIM_CUSTOMERS!A:G,7,FALSE)</f>
        <v>USA</v>
      </c>
      <c r="L110" s="30" cm="1">
        <f t="array" ref="L110">_xlfn.IFS(
    AND(FACT_ORDERS[[#This Row],[DeliveryMehtod]]="shippment",FACT_ORDERS[[#This Row],[TotalAmount]]&gt;=200), 0,
    AND(FACT_ORDERS[[#This Row],[DeliveryMehtod]]="pickup"), 15,
    AND(FACT_ORDERS[[#This Row],[DeliveryMehtod]]="shippment",FACT_ORDERS[[#This Row],[TotalAmount]]&lt;200), 35
)</f>
        <v>35</v>
      </c>
      <c r="M110" s="12" t="str" cm="1">
        <f t="array" ref="M110">_xlfn.IFS(
    SUMIFS(FACT_ORDERS[TotalAmount], FACT_ORDERS[WD_CUSTOMERS],FACT_ORDERS[[#This Row],[WD_CUSTOMERS]])&gt;=15000, "VIP",
    SUMIFS(FACT_ORDERS[TotalAmount], FACT_ORDERS[WD_CUSTOMERS],FACT_ORDERS[[#This Row],[WD_CUSTOMERS]])&gt;=8000, "Premium",
    TRUE, "Regular"
)</f>
        <v>Regular</v>
      </c>
      <c r="N110" s="32" cm="1">
        <f t="array" ref="N110">_xlfn.IFS(
   FACT_ORDERS[[#This Row],[TypeOfClient]]="VIP", 0.2,
   FACT_ORDERS[[#This Row],[TypeOfClient]]="Premium", 0.1,
   TRUE, 0
)</f>
        <v>0</v>
      </c>
      <c r="O110" s="31" cm="1">
        <f t="array" ref="O110">_xlfn.IFS(
   FACT_ORDERS[[#This Row],[TotalAmount]]&gt;1500, 0.15,
   FACT_ORDERS[[#This Row],[TotalAmount]]&gt;1000, 0.1,
   FACT_ORDERS[[#This Row],[TotalAmount]]&gt;500, 0.05,
   TRUE, 0
)</f>
        <v>0</v>
      </c>
      <c r="P110" s="28">
        <f xml:space="preserve"> FACT_ORDERS[[#This Row],[TotalAmount]] * (1 - (FACT_ORDERS[[#This Row],[ClientDiscount]] + FACT_ORDERS[[#This Row],[OrderDiscount]]) )</f>
        <v>90</v>
      </c>
      <c r="Q110" s="28">
        <f>FACT_ORDERS[[#This Row],[TotalAmountWithDiscount]]+FACT_ORDERS[[#This Row],[DeliveryCost]]</f>
        <v>125</v>
      </c>
      <c r="R110" s="35">
        <v>45133</v>
      </c>
      <c r="S110" s="35" t="str">
        <f>IF(NETWORKDAYS(FACT_ORDERS[[#This Row],[Order-Date]], FACT_ORDERS[[#This Row],[ArrivalDate ]]) &gt; 10, "Late", "On Time")</f>
        <v>On Time</v>
      </c>
    </row>
    <row r="111" spans="1:19" x14ac:dyDescent="0.3">
      <c r="A111" s="12">
        <v>5109</v>
      </c>
      <c r="B111" s="12">
        <v>219</v>
      </c>
      <c r="C111" s="12">
        <v>10181</v>
      </c>
      <c r="D111" s="12">
        <v>110</v>
      </c>
      <c r="E111" s="12" t="s">
        <v>243</v>
      </c>
      <c r="F111" s="13">
        <v>45258</v>
      </c>
      <c r="G111" s="26" t="s">
        <v>10855</v>
      </c>
      <c r="H111" s="12">
        <v>46</v>
      </c>
      <c r="I111" s="28">
        <f>VLOOKUP(B:B,DIM_PRODUCTS!A:F,5,FALSE)</f>
        <v>50</v>
      </c>
      <c r="J111" s="28">
        <f>FACT_ORDERS[[#This Row],[ProductPrice]]*FACT_ORDERS[[#This Row],[Quantity]]</f>
        <v>2300</v>
      </c>
      <c r="K111" s="12" t="str">
        <f>VLOOKUP(C:C,DIM_CUSTOMERS!A:G,7,FALSE)</f>
        <v>USA</v>
      </c>
      <c r="L111" s="30" cm="1">
        <f t="array" ref="L111">_xlfn.IFS(
    AND(FACT_ORDERS[[#This Row],[DeliveryMehtod]]="shippment",FACT_ORDERS[[#This Row],[TotalAmount]]&gt;=200), 0,
    AND(FACT_ORDERS[[#This Row],[DeliveryMehtod]]="pickup"), 15,
    AND(FACT_ORDERS[[#This Row],[DeliveryMehtod]]="shippment",FACT_ORDERS[[#This Row],[TotalAmount]]&lt;200), 35
)</f>
        <v>15</v>
      </c>
      <c r="M111" s="12" t="str" cm="1">
        <f t="array" ref="M111">_xlfn.IFS(
    SUMIFS(FACT_ORDERS[TotalAmount], FACT_ORDERS[WD_CUSTOMERS],FACT_ORDERS[[#This Row],[WD_CUSTOMERS]])&gt;=15000, "VIP",
    SUMIFS(FACT_ORDERS[TotalAmount], FACT_ORDERS[WD_CUSTOMERS],FACT_ORDERS[[#This Row],[WD_CUSTOMERS]])&gt;=8000, "Premium",
    TRUE, "Regular"
)</f>
        <v>Premium</v>
      </c>
      <c r="N111" s="32" cm="1">
        <f t="array" ref="N111">_xlfn.IFS(
   FACT_ORDERS[[#This Row],[TypeOfClient]]="VIP", 0.2,
   FACT_ORDERS[[#This Row],[TypeOfClient]]="Premium", 0.1,
   TRUE, 0
)</f>
        <v>0.1</v>
      </c>
      <c r="O111" s="31" cm="1">
        <f t="array" ref="O111">_xlfn.IFS(
   FACT_ORDERS[[#This Row],[TotalAmount]]&gt;1500, 0.15,
   FACT_ORDERS[[#This Row],[TotalAmount]]&gt;1000, 0.1,
   FACT_ORDERS[[#This Row],[TotalAmount]]&gt;500, 0.05,
   TRUE, 0
)</f>
        <v>0.15</v>
      </c>
      <c r="P111" s="28">
        <f xml:space="preserve"> FACT_ORDERS[[#This Row],[TotalAmount]] * (1 - (FACT_ORDERS[[#This Row],[ClientDiscount]] + FACT_ORDERS[[#This Row],[OrderDiscount]]) )</f>
        <v>1725</v>
      </c>
      <c r="Q111" s="28">
        <f>FACT_ORDERS[[#This Row],[TotalAmountWithDiscount]]+FACT_ORDERS[[#This Row],[DeliveryCost]]</f>
        <v>1740</v>
      </c>
      <c r="R111" s="35">
        <v>45267</v>
      </c>
      <c r="S111" s="35" t="str">
        <f>IF(NETWORKDAYS(FACT_ORDERS[[#This Row],[Order-Date]], FACT_ORDERS[[#This Row],[ArrivalDate ]]) &gt; 10, "Late", "On Time")</f>
        <v>On Time</v>
      </c>
    </row>
    <row r="112" spans="1:19" x14ac:dyDescent="0.3">
      <c r="A112" s="12">
        <v>5110</v>
      </c>
      <c r="B112" s="12">
        <v>206</v>
      </c>
      <c r="C112" s="12">
        <v>10181</v>
      </c>
      <c r="D112" s="12">
        <v>111</v>
      </c>
      <c r="E112" s="12" t="s">
        <v>243</v>
      </c>
      <c r="F112" s="13">
        <v>45258</v>
      </c>
      <c r="G112" s="26" t="s">
        <v>10856</v>
      </c>
      <c r="H112" s="12">
        <v>11</v>
      </c>
      <c r="I112" s="28">
        <f>VLOOKUP(B:B,DIM_PRODUCTS!A:F,5,FALSE)</f>
        <v>10</v>
      </c>
      <c r="J112" s="28">
        <f>FACT_ORDERS[[#This Row],[ProductPrice]]*FACT_ORDERS[[#This Row],[Quantity]]</f>
        <v>110</v>
      </c>
      <c r="K112" s="12" t="str">
        <f>VLOOKUP(C:C,DIM_CUSTOMERS!A:G,7,FALSE)</f>
        <v>USA</v>
      </c>
      <c r="L112" s="30" cm="1">
        <f t="array" ref="L112">_xlfn.IFS(
    AND(FACT_ORDERS[[#This Row],[DeliveryMehtod]]="shippment",FACT_ORDERS[[#This Row],[TotalAmount]]&gt;=200), 0,
    AND(FACT_ORDERS[[#This Row],[DeliveryMehtod]]="pickup"), 15,
    AND(FACT_ORDERS[[#This Row],[DeliveryMehtod]]="shippment",FACT_ORDERS[[#This Row],[TotalAmount]]&lt;200), 35
)</f>
        <v>15</v>
      </c>
      <c r="M112" s="12" t="str" cm="1">
        <f t="array" ref="M112">_xlfn.IFS(
    SUMIFS(FACT_ORDERS[TotalAmount], FACT_ORDERS[WD_CUSTOMERS],FACT_ORDERS[[#This Row],[WD_CUSTOMERS]])&gt;=15000, "VIP",
    SUMIFS(FACT_ORDERS[TotalAmount], FACT_ORDERS[WD_CUSTOMERS],FACT_ORDERS[[#This Row],[WD_CUSTOMERS]])&gt;=8000, "Premium",
    TRUE, "Regular"
)</f>
        <v>Premium</v>
      </c>
      <c r="N112" s="32" cm="1">
        <f t="array" ref="N112">_xlfn.IFS(
   FACT_ORDERS[[#This Row],[TypeOfClient]]="VIP", 0.2,
   FACT_ORDERS[[#This Row],[TypeOfClient]]="Premium", 0.1,
   TRUE, 0
)</f>
        <v>0.1</v>
      </c>
      <c r="O112" s="31" cm="1">
        <f t="array" ref="O112">_xlfn.IFS(
   FACT_ORDERS[[#This Row],[TotalAmount]]&gt;1500, 0.15,
   FACT_ORDERS[[#This Row],[TotalAmount]]&gt;1000, 0.1,
   FACT_ORDERS[[#This Row],[TotalAmount]]&gt;500, 0.05,
   TRUE, 0
)</f>
        <v>0</v>
      </c>
      <c r="P112" s="28">
        <f xml:space="preserve"> FACT_ORDERS[[#This Row],[TotalAmount]] * (1 - (FACT_ORDERS[[#This Row],[ClientDiscount]] + FACT_ORDERS[[#This Row],[OrderDiscount]]) )</f>
        <v>99</v>
      </c>
      <c r="Q112" s="28">
        <f>FACT_ORDERS[[#This Row],[TotalAmountWithDiscount]]+FACT_ORDERS[[#This Row],[DeliveryCost]]</f>
        <v>114</v>
      </c>
      <c r="R112" s="35">
        <v>45268</v>
      </c>
      <c r="S112" s="35" t="str">
        <f>IF(NETWORKDAYS(FACT_ORDERS[[#This Row],[Order-Date]], FACT_ORDERS[[#This Row],[ArrivalDate ]]) &gt; 10, "Late", "On Time")</f>
        <v>On Time</v>
      </c>
    </row>
    <row r="113" spans="1:19" x14ac:dyDescent="0.3">
      <c r="A113" s="12">
        <v>5111</v>
      </c>
      <c r="B113" s="12">
        <v>287</v>
      </c>
      <c r="C113" s="12">
        <v>10265</v>
      </c>
      <c r="D113" s="12">
        <v>112</v>
      </c>
      <c r="E113" s="12" t="s">
        <v>243</v>
      </c>
      <c r="F113" s="13">
        <v>45270</v>
      </c>
      <c r="G113" s="26" t="s">
        <v>4143</v>
      </c>
      <c r="H113" s="12">
        <v>26</v>
      </c>
      <c r="I113" s="28">
        <f>VLOOKUP(B:B,DIM_PRODUCTS!A:F,5,FALSE)</f>
        <v>13</v>
      </c>
      <c r="J113" s="28">
        <f>FACT_ORDERS[[#This Row],[ProductPrice]]*FACT_ORDERS[[#This Row],[Quantity]]</f>
        <v>338</v>
      </c>
      <c r="K113" s="12" t="str">
        <f>VLOOKUP(C:C,DIM_CUSTOMERS!A:G,7,FALSE)</f>
        <v>USA</v>
      </c>
      <c r="L113" s="30" cm="1">
        <f t="array" ref="L113">_xlfn.IFS(
    AND(FACT_ORDERS[[#This Row],[DeliveryMehtod]]="shippment",FACT_ORDERS[[#This Row],[TotalAmount]]&gt;=200), 0,
    AND(FACT_ORDERS[[#This Row],[DeliveryMehtod]]="pickup"), 15,
    AND(FACT_ORDERS[[#This Row],[DeliveryMehtod]]="shippment",FACT_ORDERS[[#This Row],[TotalAmount]]&lt;200), 35
)</f>
        <v>15</v>
      </c>
      <c r="M113" s="12" t="str" cm="1">
        <f t="array" ref="M113">_xlfn.IFS(
    SUMIFS(FACT_ORDERS[TotalAmount], FACT_ORDERS[WD_CUSTOMERS],FACT_ORDERS[[#This Row],[WD_CUSTOMERS]])&gt;=15000, "VIP",
    SUMIFS(FACT_ORDERS[TotalAmount], FACT_ORDERS[WD_CUSTOMERS],FACT_ORDERS[[#This Row],[WD_CUSTOMERS]])&gt;=8000, "Premium",
    TRUE, "Regular"
)</f>
        <v>Regular</v>
      </c>
      <c r="N113" s="32" cm="1">
        <f t="array" ref="N113">_xlfn.IFS(
   FACT_ORDERS[[#This Row],[TypeOfClient]]="VIP", 0.2,
   FACT_ORDERS[[#This Row],[TypeOfClient]]="Premium", 0.1,
   TRUE, 0
)</f>
        <v>0</v>
      </c>
      <c r="O113" s="31" cm="1">
        <f t="array" ref="O113">_xlfn.IFS(
   FACT_ORDERS[[#This Row],[TotalAmount]]&gt;1500, 0.15,
   FACT_ORDERS[[#This Row],[TotalAmount]]&gt;1000, 0.1,
   FACT_ORDERS[[#This Row],[TotalAmount]]&gt;500, 0.05,
   TRUE, 0
)</f>
        <v>0</v>
      </c>
      <c r="P113" s="28">
        <f xml:space="preserve"> FACT_ORDERS[[#This Row],[TotalAmount]] * (1 - (FACT_ORDERS[[#This Row],[ClientDiscount]] + FACT_ORDERS[[#This Row],[OrderDiscount]]) )</f>
        <v>338</v>
      </c>
      <c r="Q113" s="28">
        <f>FACT_ORDERS[[#This Row],[TotalAmountWithDiscount]]+FACT_ORDERS[[#This Row],[DeliveryCost]]</f>
        <v>353</v>
      </c>
      <c r="R113" s="35">
        <v>45279</v>
      </c>
      <c r="S113" s="35" t="str">
        <f>IF(NETWORKDAYS(FACT_ORDERS[[#This Row],[Order-Date]], FACT_ORDERS[[#This Row],[ArrivalDate ]]) &gt; 10, "Late", "On Time")</f>
        <v>On Time</v>
      </c>
    </row>
    <row r="114" spans="1:19" x14ac:dyDescent="0.3">
      <c r="A114" s="12">
        <v>5112</v>
      </c>
      <c r="B114" s="12">
        <v>237</v>
      </c>
      <c r="C114" s="12">
        <v>10936</v>
      </c>
      <c r="D114" s="12">
        <v>113</v>
      </c>
      <c r="E114" s="12" t="s">
        <v>244</v>
      </c>
      <c r="F114" s="13">
        <v>45520</v>
      </c>
      <c r="G114" s="26" t="s">
        <v>10857</v>
      </c>
      <c r="H114" s="12">
        <v>26</v>
      </c>
      <c r="I114" s="28">
        <f>VLOOKUP(B:B,DIM_PRODUCTS!A:F,5,FALSE)</f>
        <v>17</v>
      </c>
      <c r="J114" s="28">
        <f>FACT_ORDERS[[#This Row],[ProductPrice]]*FACT_ORDERS[[#This Row],[Quantity]]</f>
        <v>442</v>
      </c>
      <c r="K114" s="12" t="str">
        <f>VLOOKUP(C:C,DIM_CUSTOMERS!A:G,7,FALSE)</f>
        <v>Australia</v>
      </c>
      <c r="L114" s="30" cm="1">
        <f t="array" ref="L114">_xlfn.IFS(
    AND(FACT_ORDERS[[#This Row],[DeliveryMehtod]]="shippment",FACT_ORDERS[[#This Row],[TotalAmount]]&gt;=200), 0,
    AND(FACT_ORDERS[[#This Row],[DeliveryMehtod]]="pickup"), 15,
    AND(FACT_ORDERS[[#This Row],[DeliveryMehtod]]="shippment",FACT_ORDERS[[#This Row],[TotalAmount]]&lt;200), 35
)</f>
        <v>0</v>
      </c>
      <c r="M114" s="12" t="str" cm="1">
        <f t="array" ref="M114">_xlfn.IFS(
    SUMIFS(FACT_ORDERS[TotalAmount], FACT_ORDERS[WD_CUSTOMERS],FACT_ORDERS[[#This Row],[WD_CUSTOMERS]])&gt;=15000, "VIP",
    SUMIFS(FACT_ORDERS[TotalAmount], FACT_ORDERS[WD_CUSTOMERS],FACT_ORDERS[[#This Row],[WD_CUSTOMERS]])&gt;=8000, "Premium",
    TRUE, "Regular"
)</f>
        <v>Regular</v>
      </c>
      <c r="N114" s="32" cm="1">
        <f t="array" ref="N114">_xlfn.IFS(
   FACT_ORDERS[[#This Row],[TypeOfClient]]="VIP", 0.2,
   FACT_ORDERS[[#This Row],[TypeOfClient]]="Premium", 0.1,
   TRUE, 0
)</f>
        <v>0</v>
      </c>
      <c r="O114" s="31" cm="1">
        <f t="array" ref="O114">_xlfn.IFS(
   FACT_ORDERS[[#This Row],[TotalAmount]]&gt;1500, 0.15,
   FACT_ORDERS[[#This Row],[TotalAmount]]&gt;1000, 0.1,
   FACT_ORDERS[[#This Row],[TotalAmount]]&gt;500, 0.05,
   TRUE, 0
)</f>
        <v>0</v>
      </c>
      <c r="P114" s="28">
        <f xml:space="preserve"> FACT_ORDERS[[#This Row],[TotalAmount]] * (1 - (FACT_ORDERS[[#This Row],[ClientDiscount]] + FACT_ORDERS[[#This Row],[OrderDiscount]]) )</f>
        <v>442</v>
      </c>
      <c r="Q114" s="28">
        <f>FACT_ORDERS[[#This Row],[TotalAmountWithDiscount]]+FACT_ORDERS[[#This Row],[DeliveryCost]]</f>
        <v>442</v>
      </c>
      <c r="R114" s="35">
        <v>45528</v>
      </c>
      <c r="S114" s="35" t="str">
        <f>IF(NETWORKDAYS(FACT_ORDERS[[#This Row],[Order-Date]], FACT_ORDERS[[#This Row],[ArrivalDate ]]) &gt; 10, "Late", "On Time")</f>
        <v>On Time</v>
      </c>
    </row>
    <row r="115" spans="1:19" x14ac:dyDescent="0.3">
      <c r="A115" s="12">
        <v>5113</v>
      </c>
      <c r="B115" s="12">
        <v>288</v>
      </c>
      <c r="C115" s="12">
        <v>10936</v>
      </c>
      <c r="D115" s="12">
        <v>114</v>
      </c>
      <c r="E115" s="12" t="s">
        <v>244</v>
      </c>
      <c r="F115" s="13">
        <v>45520</v>
      </c>
      <c r="G115" s="26" t="s">
        <v>10858</v>
      </c>
      <c r="H115" s="12">
        <v>10</v>
      </c>
      <c r="I115" s="28">
        <f>VLOOKUP(B:B,DIM_PRODUCTS!A:F,5,FALSE)</f>
        <v>14</v>
      </c>
      <c r="J115" s="28">
        <f>FACT_ORDERS[[#This Row],[ProductPrice]]*FACT_ORDERS[[#This Row],[Quantity]]</f>
        <v>140</v>
      </c>
      <c r="K115" s="12" t="str">
        <f>VLOOKUP(C:C,DIM_CUSTOMERS!A:G,7,FALSE)</f>
        <v>Australia</v>
      </c>
      <c r="L115" s="30" cm="1">
        <f t="array" ref="L115">_xlfn.IFS(
    AND(FACT_ORDERS[[#This Row],[DeliveryMehtod]]="shippment",FACT_ORDERS[[#This Row],[TotalAmount]]&gt;=200), 0,
    AND(FACT_ORDERS[[#This Row],[DeliveryMehtod]]="pickup"), 15,
    AND(FACT_ORDERS[[#This Row],[DeliveryMehtod]]="shippment",FACT_ORDERS[[#This Row],[TotalAmount]]&lt;200), 35
)</f>
        <v>35</v>
      </c>
      <c r="M115" s="12" t="str" cm="1">
        <f t="array" ref="M115">_xlfn.IFS(
    SUMIFS(FACT_ORDERS[TotalAmount], FACT_ORDERS[WD_CUSTOMERS],FACT_ORDERS[[#This Row],[WD_CUSTOMERS]])&gt;=15000, "VIP",
    SUMIFS(FACT_ORDERS[TotalAmount], FACT_ORDERS[WD_CUSTOMERS],FACT_ORDERS[[#This Row],[WD_CUSTOMERS]])&gt;=8000, "Premium",
    TRUE, "Regular"
)</f>
        <v>Regular</v>
      </c>
      <c r="N115" s="32" cm="1">
        <f t="array" ref="N115">_xlfn.IFS(
   FACT_ORDERS[[#This Row],[TypeOfClient]]="VIP", 0.2,
   FACT_ORDERS[[#This Row],[TypeOfClient]]="Premium", 0.1,
   TRUE, 0
)</f>
        <v>0</v>
      </c>
      <c r="O115" s="31" cm="1">
        <f t="array" ref="O115">_xlfn.IFS(
   FACT_ORDERS[[#This Row],[TotalAmount]]&gt;1500, 0.15,
   FACT_ORDERS[[#This Row],[TotalAmount]]&gt;1000, 0.1,
   FACT_ORDERS[[#This Row],[TotalAmount]]&gt;500, 0.05,
   TRUE, 0
)</f>
        <v>0</v>
      </c>
      <c r="P115" s="28">
        <f xml:space="preserve"> FACT_ORDERS[[#This Row],[TotalAmount]] * (1 - (FACT_ORDERS[[#This Row],[ClientDiscount]] + FACT_ORDERS[[#This Row],[OrderDiscount]]) )</f>
        <v>140</v>
      </c>
      <c r="Q115" s="28">
        <f>FACT_ORDERS[[#This Row],[TotalAmountWithDiscount]]+FACT_ORDERS[[#This Row],[DeliveryCost]]</f>
        <v>175</v>
      </c>
      <c r="R115" s="35">
        <v>45531</v>
      </c>
      <c r="S115" s="35" t="str">
        <f>IF(NETWORKDAYS(FACT_ORDERS[[#This Row],[Order-Date]], FACT_ORDERS[[#This Row],[ArrivalDate ]]) &gt; 10, "Late", "On Time")</f>
        <v>On Time</v>
      </c>
    </row>
    <row r="116" spans="1:19" x14ac:dyDescent="0.3">
      <c r="A116" s="12">
        <v>5114</v>
      </c>
      <c r="B116" s="12">
        <v>245</v>
      </c>
      <c r="C116" s="12">
        <v>10447</v>
      </c>
      <c r="D116" s="12">
        <v>115</v>
      </c>
      <c r="E116" s="12" t="s">
        <v>244</v>
      </c>
      <c r="F116" s="13">
        <v>45531</v>
      </c>
      <c r="G116" s="26" t="s">
        <v>10859</v>
      </c>
      <c r="H116" s="12">
        <v>46</v>
      </c>
      <c r="I116" s="28">
        <f>VLOOKUP(B:B,DIM_PRODUCTS!A:F,5,FALSE)</f>
        <v>28</v>
      </c>
      <c r="J116" s="28">
        <f>FACT_ORDERS[[#This Row],[ProductPrice]]*FACT_ORDERS[[#This Row],[Quantity]]</f>
        <v>1288</v>
      </c>
      <c r="K116" s="12" t="str">
        <f>VLOOKUP(C:C,DIM_CUSTOMERS!A:G,7,FALSE)</f>
        <v>Japan</v>
      </c>
      <c r="L116" s="30" cm="1">
        <f t="array" ref="L116">_xlfn.IFS(
    AND(FACT_ORDERS[[#This Row],[DeliveryMehtod]]="shippment",FACT_ORDERS[[#This Row],[TotalAmount]]&gt;=200), 0,
    AND(FACT_ORDERS[[#This Row],[DeliveryMehtod]]="pickup"), 15,
    AND(FACT_ORDERS[[#This Row],[DeliveryMehtod]]="shippment",FACT_ORDERS[[#This Row],[TotalAmount]]&lt;200), 35
)</f>
        <v>0</v>
      </c>
      <c r="M116" s="12" t="str" cm="1">
        <f t="array" ref="M116">_xlfn.IFS(
    SUMIFS(FACT_ORDERS[TotalAmount], FACT_ORDERS[WD_CUSTOMERS],FACT_ORDERS[[#This Row],[WD_CUSTOMERS]])&gt;=15000, "VIP",
    SUMIFS(FACT_ORDERS[TotalAmount], FACT_ORDERS[WD_CUSTOMERS],FACT_ORDERS[[#This Row],[WD_CUSTOMERS]])&gt;=8000, "Premium",
    TRUE, "Regular"
)</f>
        <v>Regular</v>
      </c>
      <c r="N116" s="32" cm="1">
        <f t="array" ref="N116">_xlfn.IFS(
   FACT_ORDERS[[#This Row],[TypeOfClient]]="VIP", 0.2,
   FACT_ORDERS[[#This Row],[TypeOfClient]]="Premium", 0.1,
   TRUE, 0
)</f>
        <v>0</v>
      </c>
      <c r="O116" s="31" cm="1">
        <f t="array" ref="O116">_xlfn.IFS(
   FACT_ORDERS[[#This Row],[TotalAmount]]&gt;1500, 0.15,
   FACT_ORDERS[[#This Row],[TotalAmount]]&gt;1000, 0.1,
   FACT_ORDERS[[#This Row],[TotalAmount]]&gt;500, 0.05,
   TRUE, 0
)</f>
        <v>0.1</v>
      </c>
      <c r="P116" s="28">
        <f xml:space="preserve"> FACT_ORDERS[[#This Row],[TotalAmount]] * (1 - (FACT_ORDERS[[#This Row],[ClientDiscount]] + FACT_ORDERS[[#This Row],[OrderDiscount]]) )</f>
        <v>1159.2</v>
      </c>
      <c r="Q116" s="28">
        <f>FACT_ORDERS[[#This Row],[TotalAmountWithDiscount]]+FACT_ORDERS[[#This Row],[DeliveryCost]]</f>
        <v>1159.2</v>
      </c>
      <c r="R116" s="35">
        <v>45541</v>
      </c>
      <c r="S116" s="35" t="str">
        <f>IF(NETWORKDAYS(FACT_ORDERS[[#This Row],[Order-Date]], FACT_ORDERS[[#This Row],[ArrivalDate ]]) &gt; 10, "Late", "On Time")</f>
        <v>On Time</v>
      </c>
    </row>
    <row r="117" spans="1:19" x14ac:dyDescent="0.3">
      <c r="A117" s="12">
        <v>5115</v>
      </c>
      <c r="B117" s="12">
        <v>247</v>
      </c>
      <c r="C117" s="12">
        <v>10381</v>
      </c>
      <c r="D117" s="12">
        <v>116</v>
      </c>
      <c r="E117" s="12" t="s">
        <v>244</v>
      </c>
      <c r="F117" s="13">
        <v>45535</v>
      </c>
      <c r="G117" s="26" t="s">
        <v>10860</v>
      </c>
      <c r="H117" s="12">
        <v>23</v>
      </c>
      <c r="I117" s="28">
        <f>VLOOKUP(B:B,DIM_PRODUCTS!A:F,5,FALSE)</f>
        <v>13</v>
      </c>
      <c r="J117" s="28">
        <f>FACT_ORDERS[[#This Row],[ProductPrice]]*FACT_ORDERS[[#This Row],[Quantity]]</f>
        <v>299</v>
      </c>
      <c r="K117" s="12" t="str">
        <f>VLOOKUP(C:C,DIM_CUSTOMERS!A:G,7,FALSE)</f>
        <v>Canada</v>
      </c>
      <c r="L117" s="30" cm="1">
        <f t="array" ref="L117">_xlfn.IFS(
    AND(FACT_ORDERS[[#This Row],[DeliveryMehtod]]="shippment",FACT_ORDERS[[#This Row],[TotalAmount]]&gt;=200), 0,
    AND(FACT_ORDERS[[#This Row],[DeliveryMehtod]]="pickup"), 15,
    AND(FACT_ORDERS[[#This Row],[DeliveryMehtod]]="shippment",FACT_ORDERS[[#This Row],[TotalAmount]]&lt;200), 35
)</f>
        <v>0</v>
      </c>
      <c r="M117" s="12" t="str" cm="1">
        <f t="array" ref="M117">_xlfn.IFS(
    SUMIFS(FACT_ORDERS[TotalAmount], FACT_ORDERS[WD_CUSTOMERS],FACT_ORDERS[[#This Row],[WD_CUSTOMERS]])&gt;=15000, "VIP",
    SUMIFS(FACT_ORDERS[TotalAmount], FACT_ORDERS[WD_CUSTOMERS],FACT_ORDERS[[#This Row],[WD_CUSTOMERS]])&gt;=8000, "Premium",
    TRUE, "Regular"
)</f>
        <v>Regular</v>
      </c>
      <c r="N117" s="32" cm="1">
        <f t="array" ref="N117">_xlfn.IFS(
   FACT_ORDERS[[#This Row],[TypeOfClient]]="VIP", 0.2,
   FACT_ORDERS[[#This Row],[TypeOfClient]]="Premium", 0.1,
   TRUE, 0
)</f>
        <v>0</v>
      </c>
      <c r="O117" s="31" cm="1">
        <f t="array" ref="O117">_xlfn.IFS(
   FACT_ORDERS[[#This Row],[TotalAmount]]&gt;1500, 0.15,
   FACT_ORDERS[[#This Row],[TotalAmount]]&gt;1000, 0.1,
   FACT_ORDERS[[#This Row],[TotalAmount]]&gt;500, 0.05,
   TRUE, 0
)</f>
        <v>0</v>
      </c>
      <c r="P117" s="28">
        <f xml:space="preserve"> FACT_ORDERS[[#This Row],[TotalAmount]] * (1 - (FACT_ORDERS[[#This Row],[ClientDiscount]] + FACT_ORDERS[[#This Row],[OrderDiscount]]) )</f>
        <v>299</v>
      </c>
      <c r="Q117" s="28">
        <f>FACT_ORDERS[[#This Row],[TotalAmountWithDiscount]]+FACT_ORDERS[[#This Row],[DeliveryCost]]</f>
        <v>299</v>
      </c>
      <c r="R117" s="35">
        <v>45546</v>
      </c>
      <c r="S117" s="35" t="str">
        <f>IF(NETWORKDAYS(FACT_ORDERS[[#This Row],[Order-Date]], FACT_ORDERS[[#This Row],[ArrivalDate ]]) &gt; 10, "Late", "On Time")</f>
        <v>On Time</v>
      </c>
    </row>
    <row r="118" spans="1:19" x14ac:dyDescent="0.3">
      <c r="A118" s="12">
        <v>5116</v>
      </c>
      <c r="B118" s="12">
        <v>205</v>
      </c>
      <c r="C118" s="12">
        <v>10381</v>
      </c>
      <c r="D118" s="12">
        <v>117</v>
      </c>
      <c r="E118" s="12" t="s">
        <v>244</v>
      </c>
      <c r="F118" s="13">
        <v>45346</v>
      </c>
      <c r="G118" s="26" t="s">
        <v>10861</v>
      </c>
      <c r="H118" s="12">
        <v>17</v>
      </c>
      <c r="I118" s="28">
        <f>VLOOKUP(B:B,DIM_PRODUCTS!A:F,5,FALSE)</f>
        <v>11</v>
      </c>
      <c r="J118" s="28">
        <f>FACT_ORDERS[[#This Row],[ProductPrice]]*FACT_ORDERS[[#This Row],[Quantity]]</f>
        <v>187</v>
      </c>
      <c r="K118" s="12" t="str">
        <f>VLOOKUP(C:C,DIM_CUSTOMERS!A:G,7,FALSE)</f>
        <v>Canada</v>
      </c>
      <c r="L118" s="30" cm="1">
        <f t="array" ref="L118">_xlfn.IFS(
    AND(FACT_ORDERS[[#This Row],[DeliveryMehtod]]="shippment",FACT_ORDERS[[#This Row],[TotalAmount]]&gt;=200), 0,
    AND(FACT_ORDERS[[#This Row],[DeliveryMehtod]]="pickup"), 15,
    AND(FACT_ORDERS[[#This Row],[DeliveryMehtod]]="shippment",FACT_ORDERS[[#This Row],[TotalAmount]]&lt;200), 35
)</f>
        <v>35</v>
      </c>
      <c r="M118" s="12" t="str" cm="1">
        <f t="array" ref="M118">_xlfn.IFS(
    SUMIFS(FACT_ORDERS[TotalAmount], FACT_ORDERS[WD_CUSTOMERS],FACT_ORDERS[[#This Row],[WD_CUSTOMERS]])&gt;=15000, "VIP",
    SUMIFS(FACT_ORDERS[TotalAmount], FACT_ORDERS[WD_CUSTOMERS],FACT_ORDERS[[#This Row],[WD_CUSTOMERS]])&gt;=8000, "Premium",
    TRUE, "Regular"
)</f>
        <v>Regular</v>
      </c>
      <c r="N118" s="32" cm="1">
        <f t="array" ref="N118">_xlfn.IFS(
   FACT_ORDERS[[#This Row],[TypeOfClient]]="VIP", 0.2,
   FACT_ORDERS[[#This Row],[TypeOfClient]]="Premium", 0.1,
   TRUE, 0
)</f>
        <v>0</v>
      </c>
      <c r="O118" s="31" cm="1">
        <f t="array" ref="O118">_xlfn.IFS(
   FACT_ORDERS[[#This Row],[TotalAmount]]&gt;1500, 0.15,
   FACT_ORDERS[[#This Row],[TotalAmount]]&gt;1000, 0.1,
   FACT_ORDERS[[#This Row],[TotalAmount]]&gt;500, 0.05,
   TRUE, 0
)</f>
        <v>0</v>
      </c>
      <c r="P118" s="28">
        <f xml:space="preserve"> FACT_ORDERS[[#This Row],[TotalAmount]] * (1 - (FACT_ORDERS[[#This Row],[ClientDiscount]] + FACT_ORDERS[[#This Row],[OrderDiscount]]) )</f>
        <v>187</v>
      </c>
      <c r="Q118" s="28">
        <f>FACT_ORDERS[[#This Row],[TotalAmountWithDiscount]]+FACT_ORDERS[[#This Row],[DeliveryCost]]</f>
        <v>222</v>
      </c>
      <c r="R118" s="35">
        <v>45354</v>
      </c>
      <c r="S118" s="35" t="str">
        <f>IF(NETWORKDAYS(FACT_ORDERS[[#This Row],[Order-Date]], FACT_ORDERS[[#This Row],[ArrivalDate ]]) &gt; 10, "Late", "On Time")</f>
        <v>On Time</v>
      </c>
    </row>
    <row r="119" spans="1:19" x14ac:dyDescent="0.3">
      <c r="A119" s="12">
        <v>5117</v>
      </c>
      <c r="B119" s="12">
        <v>210</v>
      </c>
      <c r="C119" s="12">
        <v>10816</v>
      </c>
      <c r="D119" s="12">
        <v>118</v>
      </c>
      <c r="E119" s="12" t="s">
        <v>243</v>
      </c>
      <c r="F119" s="13">
        <v>45519</v>
      </c>
      <c r="G119" s="26" t="s">
        <v>10862</v>
      </c>
      <c r="H119" s="12">
        <v>17</v>
      </c>
      <c r="I119" s="28">
        <f>VLOOKUP(B:B,DIM_PRODUCTS!A:F,5,FALSE)</f>
        <v>14</v>
      </c>
      <c r="J119" s="28">
        <f>FACT_ORDERS[[#This Row],[ProductPrice]]*FACT_ORDERS[[#This Row],[Quantity]]</f>
        <v>238</v>
      </c>
      <c r="K119" s="12" t="str">
        <f>VLOOKUP(C:C,DIM_CUSTOMERS!A:G,7,FALSE)</f>
        <v>Germany</v>
      </c>
      <c r="L119" s="30" cm="1">
        <f t="array" ref="L119">_xlfn.IFS(
    AND(FACT_ORDERS[[#This Row],[DeliveryMehtod]]="shippment",FACT_ORDERS[[#This Row],[TotalAmount]]&gt;=200), 0,
    AND(FACT_ORDERS[[#This Row],[DeliveryMehtod]]="pickup"), 15,
    AND(FACT_ORDERS[[#This Row],[DeliveryMehtod]]="shippment",FACT_ORDERS[[#This Row],[TotalAmount]]&lt;200), 35
)</f>
        <v>15</v>
      </c>
      <c r="M119" s="12" t="str" cm="1">
        <f t="array" ref="M119">_xlfn.IFS(
    SUMIFS(FACT_ORDERS[TotalAmount], FACT_ORDERS[WD_CUSTOMERS],FACT_ORDERS[[#This Row],[WD_CUSTOMERS]])&gt;=15000, "VIP",
    SUMIFS(FACT_ORDERS[TotalAmount], FACT_ORDERS[WD_CUSTOMERS],FACT_ORDERS[[#This Row],[WD_CUSTOMERS]])&gt;=8000, "Premium",
    TRUE, "Regular"
)</f>
        <v>Regular</v>
      </c>
      <c r="N119" s="32" cm="1">
        <f t="array" ref="N119">_xlfn.IFS(
   FACT_ORDERS[[#This Row],[TypeOfClient]]="VIP", 0.2,
   FACT_ORDERS[[#This Row],[TypeOfClient]]="Premium", 0.1,
   TRUE, 0
)</f>
        <v>0</v>
      </c>
      <c r="O119" s="31" cm="1">
        <f t="array" ref="O119">_xlfn.IFS(
   FACT_ORDERS[[#This Row],[TotalAmount]]&gt;1500, 0.15,
   FACT_ORDERS[[#This Row],[TotalAmount]]&gt;1000, 0.1,
   FACT_ORDERS[[#This Row],[TotalAmount]]&gt;500, 0.05,
   TRUE, 0
)</f>
        <v>0</v>
      </c>
      <c r="P119" s="28">
        <f xml:space="preserve"> FACT_ORDERS[[#This Row],[TotalAmount]] * (1 - (FACT_ORDERS[[#This Row],[ClientDiscount]] + FACT_ORDERS[[#This Row],[OrderDiscount]]) )</f>
        <v>238</v>
      </c>
      <c r="Q119" s="28">
        <f>FACT_ORDERS[[#This Row],[TotalAmountWithDiscount]]+FACT_ORDERS[[#This Row],[DeliveryCost]]</f>
        <v>253</v>
      </c>
      <c r="R119" s="35">
        <v>45535</v>
      </c>
      <c r="S119" s="35" t="str">
        <f>IF(NETWORKDAYS(FACT_ORDERS[[#This Row],[Order-Date]], FACT_ORDERS[[#This Row],[ArrivalDate ]]) &gt; 10, "Late", "On Time")</f>
        <v>Late</v>
      </c>
    </row>
    <row r="120" spans="1:19" x14ac:dyDescent="0.3">
      <c r="A120" s="12">
        <v>5118</v>
      </c>
      <c r="B120" s="12">
        <v>203</v>
      </c>
      <c r="C120" s="12">
        <v>10816</v>
      </c>
      <c r="D120" s="12">
        <v>119</v>
      </c>
      <c r="E120" s="12" t="s">
        <v>244</v>
      </c>
      <c r="F120" s="13">
        <v>45519</v>
      </c>
      <c r="G120" s="26" t="s">
        <v>10863</v>
      </c>
      <c r="H120" s="12">
        <v>8</v>
      </c>
      <c r="I120" s="28">
        <f>VLOOKUP(B:B,DIM_PRODUCTS!A:F,5,FALSE)</f>
        <v>5</v>
      </c>
      <c r="J120" s="28">
        <f>FACT_ORDERS[[#This Row],[ProductPrice]]*FACT_ORDERS[[#This Row],[Quantity]]</f>
        <v>40</v>
      </c>
      <c r="K120" s="12" t="str">
        <f>VLOOKUP(C:C,DIM_CUSTOMERS!A:G,7,FALSE)</f>
        <v>Germany</v>
      </c>
      <c r="L120" s="30" cm="1">
        <f t="array" ref="L120">_xlfn.IFS(
    AND(FACT_ORDERS[[#This Row],[DeliveryMehtod]]="shippment",FACT_ORDERS[[#This Row],[TotalAmount]]&gt;=200), 0,
    AND(FACT_ORDERS[[#This Row],[DeliveryMehtod]]="pickup"), 15,
    AND(FACT_ORDERS[[#This Row],[DeliveryMehtod]]="shippment",FACT_ORDERS[[#This Row],[TotalAmount]]&lt;200), 35
)</f>
        <v>35</v>
      </c>
      <c r="M120" s="12" t="str" cm="1">
        <f t="array" ref="M120">_xlfn.IFS(
    SUMIFS(FACT_ORDERS[TotalAmount], FACT_ORDERS[WD_CUSTOMERS],FACT_ORDERS[[#This Row],[WD_CUSTOMERS]])&gt;=15000, "VIP",
    SUMIFS(FACT_ORDERS[TotalAmount], FACT_ORDERS[WD_CUSTOMERS],FACT_ORDERS[[#This Row],[WD_CUSTOMERS]])&gt;=8000, "Premium",
    TRUE, "Regular"
)</f>
        <v>Regular</v>
      </c>
      <c r="N120" s="32" cm="1">
        <f t="array" ref="N120">_xlfn.IFS(
   FACT_ORDERS[[#This Row],[TypeOfClient]]="VIP", 0.2,
   FACT_ORDERS[[#This Row],[TypeOfClient]]="Premium", 0.1,
   TRUE, 0
)</f>
        <v>0</v>
      </c>
      <c r="O120" s="31" cm="1">
        <f t="array" ref="O120">_xlfn.IFS(
   FACT_ORDERS[[#This Row],[TotalAmount]]&gt;1500, 0.15,
   FACT_ORDERS[[#This Row],[TotalAmount]]&gt;1000, 0.1,
   FACT_ORDERS[[#This Row],[TotalAmount]]&gt;500, 0.05,
   TRUE, 0
)</f>
        <v>0</v>
      </c>
      <c r="P120" s="28">
        <f xml:space="preserve"> FACT_ORDERS[[#This Row],[TotalAmount]] * (1 - (FACT_ORDERS[[#This Row],[ClientDiscount]] + FACT_ORDERS[[#This Row],[OrderDiscount]]) )</f>
        <v>40</v>
      </c>
      <c r="Q120" s="28">
        <f>FACT_ORDERS[[#This Row],[TotalAmountWithDiscount]]+FACT_ORDERS[[#This Row],[DeliveryCost]]</f>
        <v>75</v>
      </c>
      <c r="R120" s="35">
        <v>45530</v>
      </c>
      <c r="S120" s="35" t="str">
        <f>IF(NETWORKDAYS(FACT_ORDERS[[#This Row],[Order-Date]], FACT_ORDERS[[#This Row],[ArrivalDate ]]) &gt; 10, "Late", "On Time")</f>
        <v>On Time</v>
      </c>
    </row>
    <row r="121" spans="1:19" x14ac:dyDescent="0.3">
      <c r="A121" s="12">
        <v>5119</v>
      </c>
      <c r="B121" s="12">
        <v>267</v>
      </c>
      <c r="C121" s="12">
        <v>10374</v>
      </c>
      <c r="D121" s="12">
        <v>120</v>
      </c>
      <c r="E121" s="12" t="s">
        <v>244</v>
      </c>
      <c r="F121" s="13">
        <v>45441</v>
      </c>
      <c r="G121" s="26" t="s">
        <v>10864</v>
      </c>
      <c r="H121" s="12">
        <v>45</v>
      </c>
      <c r="I121" s="28">
        <f>VLOOKUP(B:B,DIM_PRODUCTS!A:F,5,FALSE)</f>
        <v>26</v>
      </c>
      <c r="J121" s="28">
        <f>FACT_ORDERS[[#This Row],[ProductPrice]]*FACT_ORDERS[[#This Row],[Quantity]]</f>
        <v>1170</v>
      </c>
      <c r="K121" s="12" t="str">
        <f>VLOOKUP(C:C,DIM_CUSTOMERS!A:G,7,FALSE)</f>
        <v>Mexico</v>
      </c>
      <c r="L121" s="30" cm="1">
        <f t="array" ref="L121">_xlfn.IFS(
    AND(FACT_ORDERS[[#This Row],[DeliveryMehtod]]="shippment",FACT_ORDERS[[#This Row],[TotalAmount]]&gt;=200), 0,
    AND(FACT_ORDERS[[#This Row],[DeliveryMehtod]]="pickup"), 15,
    AND(FACT_ORDERS[[#This Row],[DeliveryMehtod]]="shippment",FACT_ORDERS[[#This Row],[TotalAmount]]&lt;200), 35
)</f>
        <v>0</v>
      </c>
      <c r="M121" s="12" t="str" cm="1">
        <f t="array" ref="M121">_xlfn.IFS(
    SUMIFS(FACT_ORDERS[TotalAmount], FACT_ORDERS[WD_CUSTOMERS],FACT_ORDERS[[#This Row],[WD_CUSTOMERS]])&gt;=15000, "VIP",
    SUMIFS(FACT_ORDERS[TotalAmount], FACT_ORDERS[WD_CUSTOMERS],FACT_ORDERS[[#This Row],[WD_CUSTOMERS]])&gt;=8000, "Premium",
    TRUE, "Regular"
)</f>
        <v>VIP</v>
      </c>
      <c r="N121" s="32" cm="1">
        <f t="array" ref="N121">_xlfn.IFS(
   FACT_ORDERS[[#This Row],[TypeOfClient]]="VIP", 0.2,
   FACT_ORDERS[[#This Row],[TypeOfClient]]="Premium", 0.1,
   TRUE, 0
)</f>
        <v>0.2</v>
      </c>
      <c r="O121" s="31" cm="1">
        <f t="array" ref="O121">_xlfn.IFS(
   FACT_ORDERS[[#This Row],[TotalAmount]]&gt;1500, 0.15,
   FACT_ORDERS[[#This Row],[TotalAmount]]&gt;1000, 0.1,
   FACT_ORDERS[[#This Row],[TotalAmount]]&gt;500, 0.05,
   TRUE, 0
)</f>
        <v>0.1</v>
      </c>
      <c r="P121" s="28">
        <f xml:space="preserve"> FACT_ORDERS[[#This Row],[TotalAmount]] * (1 - (FACT_ORDERS[[#This Row],[ClientDiscount]] + FACT_ORDERS[[#This Row],[OrderDiscount]]) )</f>
        <v>819</v>
      </c>
      <c r="Q121" s="28">
        <f>FACT_ORDERS[[#This Row],[TotalAmountWithDiscount]]+FACT_ORDERS[[#This Row],[DeliveryCost]]</f>
        <v>819</v>
      </c>
      <c r="R121" s="35">
        <v>45450</v>
      </c>
      <c r="S121" s="35" t="str">
        <f>IF(NETWORKDAYS(FACT_ORDERS[[#This Row],[Order-Date]], FACT_ORDERS[[#This Row],[ArrivalDate ]]) &gt; 10, "Late", "On Time")</f>
        <v>On Time</v>
      </c>
    </row>
    <row r="122" spans="1:19" x14ac:dyDescent="0.3">
      <c r="A122" s="12">
        <v>5120</v>
      </c>
      <c r="B122" s="12">
        <v>272</v>
      </c>
      <c r="C122" s="12">
        <v>10374</v>
      </c>
      <c r="D122" s="12">
        <v>121</v>
      </c>
      <c r="E122" s="12" t="s">
        <v>243</v>
      </c>
      <c r="F122" s="13">
        <v>45441</v>
      </c>
      <c r="G122" s="26" t="s">
        <v>10865</v>
      </c>
      <c r="H122" s="12">
        <v>21</v>
      </c>
      <c r="I122" s="28">
        <f>VLOOKUP(B:B,DIM_PRODUCTS!A:F,5,FALSE)</f>
        <v>15</v>
      </c>
      <c r="J122" s="28">
        <f>FACT_ORDERS[[#This Row],[ProductPrice]]*FACT_ORDERS[[#This Row],[Quantity]]</f>
        <v>315</v>
      </c>
      <c r="K122" s="12" t="str">
        <f>VLOOKUP(C:C,DIM_CUSTOMERS!A:G,7,FALSE)</f>
        <v>Mexico</v>
      </c>
      <c r="L122" s="30" cm="1">
        <f t="array" ref="L122">_xlfn.IFS(
    AND(FACT_ORDERS[[#This Row],[DeliveryMehtod]]="shippment",FACT_ORDERS[[#This Row],[TotalAmount]]&gt;=200), 0,
    AND(FACT_ORDERS[[#This Row],[DeliveryMehtod]]="pickup"), 15,
    AND(FACT_ORDERS[[#This Row],[DeliveryMehtod]]="shippment",FACT_ORDERS[[#This Row],[TotalAmount]]&lt;200), 35
)</f>
        <v>15</v>
      </c>
      <c r="M122" s="12" t="str" cm="1">
        <f t="array" ref="M122">_xlfn.IFS(
    SUMIFS(FACT_ORDERS[TotalAmount], FACT_ORDERS[WD_CUSTOMERS],FACT_ORDERS[[#This Row],[WD_CUSTOMERS]])&gt;=15000, "VIP",
    SUMIFS(FACT_ORDERS[TotalAmount], FACT_ORDERS[WD_CUSTOMERS],FACT_ORDERS[[#This Row],[WD_CUSTOMERS]])&gt;=8000, "Premium",
    TRUE, "Regular"
)</f>
        <v>VIP</v>
      </c>
      <c r="N122" s="32" cm="1">
        <f t="array" ref="N122">_xlfn.IFS(
   FACT_ORDERS[[#This Row],[TypeOfClient]]="VIP", 0.2,
   FACT_ORDERS[[#This Row],[TypeOfClient]]="Premium", 0.1,
   TRUE, 0
)</f>
        <v>0.2</v>
      </c>
      <c r="O122" s="31" cm="1">
        <f t="array" ref="O122">_xlfn.IFS(
   FACT_ORDERS[[#This Row],[TotalAmount]]&gt;1500, 0.15,
   FACT_ORDERS[[#This Row],[TotalAmount]]&gt;1000, 0.1,
   FACT_ORDERS[[#This Row],[TotalAmount]]&gt;500, 0.05,
   TRUE, 0
)</f>
        <v>0</v>
      </c>
      <c r="P122" s="28">
        <f xml:space="preserve"> FACT_ORDERS[[#This Row],[TotalAmount]] * (1 - (FACT_ORDERS[[#This Row],[ClientDiscount]] + FACT_ORDERS[[#This Row],[OrderDiscount]]) )</f>
        <v>252</v>
      </c>
      <c r="Q122" s="28">
        <f>FACT_ORDERS[[#This Row],[TotalAmountWithDiscount]]+FACT_ORDERS[[#This Row],[DeliveryCost]]</f>
        <v>267</v>
      </c>
      <c r="R122" s="35">
        <v>45449</v>
      </c>
      <c r="S122" s="35" t="str">
        <f>IF(NETWORKDAYS(FACT_ORDERS[[#This Row],[Order-Date]], FACT_ORDERS[[#This Row],[ArrivalDate ]]) &gt; 10, "Late", "On Time")</f>
        <v>On Time</v>
      </c>
    </row>
    <row r="123" spans="1:19" x14ac:dyDescent="0.3">
      <c r="A123" s="12">
        <v>5121</v>
      </c>
      <c r="B123" s="12">
        <v>220</v>
      </c>
      <c r="C123" s="12">
        <v>10374</v>
      </c>
      <c r="D123" s="12">
        <v>122</v>
      </c>
      <c r="E123" s="12" t="s">
        <v>243</v>
      </c>
      <c r="F123" s="13">
        <v>45441</v>
      </c>
      <c r="G123" s="26" t="s">
        <v>10866</v>
      </c>
      <c r="H123" s="12">
        <v>50</v>
      </c>
      <c r="I123" s="28">
        <f>VLOOKUP(B:B,DIM_PRODUCTS!A:F,5,FALSE)</f>
        <v>30</v>
      </c>
      <c r="J123" s="28">
        <f>FACT_ORDERS[[#This Row],[ProductPrice]]*FACT_ORDERS[[#This Row],[Quantity]]</f>
        <v>1500</v>
      </c>
      <c r="K123" s="12" t="str">
        <f>VLOOKUP(C:C,DIM_CUSTOMERS!A:G,7,FALSE)</f>
        <v>Mexico</v>
      </c>
      <c r="L123" s="30" cm="1">
        <f t="array" ref="L123">_xlfn.IFS(
    AND(FACT_ORDERS[[#This Row],[DeliveryMehtod]]="shippment",FACT_ORDERS[[#This Row],[TotalAmount]]&gt;=200), 0,
    AND(FACT_ORDERS[[#This Row],[DeliveryMehtod]]="pickup"), 15,
    AND(FACT_ORDERS[[#This Row],[DeliveryMehtod]]="shippment",FACT_ORDERS[[#This Row],[TotalAmount]]&lt;200), 35
)</f>
        <v>15</v>
      </c>
      <c r="M123" s="12" t="str" cm="1">
        <f t="array" ref="M123">_xlfn.IFS(
    SUMIFS(FACT_ORDERS[TotalAmount], FACT_ORDERS[WD_CUSTOMERS],FACT_ORDERS[[#This Row],[WD_CUSTOMERS]])&gt;=15000, "VIP",
    SUMIFS(FACT_ORDERS[TotalAmount], FACT_ORDERS[WD_CUSTOMERS],FACT_ORDERS[[#This Row],[WD_CUSTOMERS]])&gt;=8000, "Premium",
    TRUE, "Regular"
)</f>
        <v>VIP</v>
      </c>
      <c r="N123" s="32" cm="1">
        <f t="array" ref="N123">_xlfn.IFS(
   FACT_ORDERS[[#This Row],[TypeOfClient]]="VIP", 0.2,
   FACT_ORDERS[[#This Row],[TypeOfClient]]="Premium", 0.1,
   TRUE, 0
)</f>
        <v>0.2</v>
      </c>
      <c r="O123" s="31" cm="1">
        <f t="array" ref="O123">_xlfn.IFS(
   FACT_ORDERS[[#This Row],[TotalAmount]]&gt;1500, 0.15,
   FACT_ORDERS[[#This Row],[TotalAmount]]&gt;1000, 0.1,
   FACT_ORDERS[[#This Row],[TotalAmount]]&gt;500, 0.05,
   TRUE, 0
)</f>
        <v>0.1</v>
      </c>
      <c r="P123" s="28">
        <f xml:space="preserve"> FACT_ORDERS[[#This Row],[TotalAmount]] * (1 - (FACT_ORDERS[[#This Row],[ClientDiscount]] + FACT_ORDERS[[#This Row],[OrderDiscount]]) )</f>
        <v>1050</v>
      </c>
      <c r="Q123" s="28">
        <f>FACT_ORDERS[[#This Row],[TotalAmountWithDiscount]]+FACT_ORDERS[[#This Row],[DeliveryCost]]</f>
        <v>1065</v>
      </c>
      <c r="R123" s="35">
        <v>45449</v>
      </c>
      <c r="S123" s="35" t="str">
        <f>IF(NETWORKDAYS(FACT_ORDERS[[#This Row],[Order-Date]], FACT_ORDERS[[#This Row],[ArrivalDate ]]) &gt; 10, "Late", "On Time")</f>
        <v>On Time</v>
      </c>
    </row>
    <row r="124" spans="1:19" x14ac:dyDescent="0.3">
      <c r="A124" s="12">
        <v>5122</v>
      </c>
      <c r="B124" s="12">
        <v>237</v>
      </c>
      <c r="C124" s="12">
        <v>10374</v>
      </c>
      <c r="D124" s="12">
        <v>123</v>
      </c>
      <c r="E124" s="12" t="s">
        <v>244</v>
      </c>
      <c r="F124" s="13">
        <v>44849</v>
      </c>
      <c r="G124" s="26" t="s">
        <v>10867</v>
      </c>
      <c r="H124" s="12">
        <v>19</v>
      </c>
      <c r="I124" s="28">
        <f>VLOOKUP(B:B,DIM_PRODUCTS!A:F,5,FALSE)</f>
        <v>17</v>
      </c>
      <c r="J124" s="28">
        <f>FACT_ORDERS[[#This Row],[ProductPrice]]*FACT_ORDERS[[#This Row],[Quantity]]</f>
        <v>323</v>
      </c>
      <c r="K124" s="12" t="str">
        <f>VLOOKUP(C:C,DIM_CUSTOMERS!A:G,7,FALSE)</f>
        <v>Mexico</v>
      </c>
      <c r="L124" s="30" cm="1">
        <f t="array" ref="L124">_xlfn.IFS(
    AND(FACT_ORDERS[[#This Row],[DeliveryMehtod]]="shippment",FACT_ORDERS[[#This Row],[TotalAmount]]&gt;=200), 0,
    AND(FACT_ORDERS[[#This Row],[DeliveryMehtod]]="pickup"), 15,
    AND(FACT_ORDERS[[#This Row],[DeliveryMehtod]]="shippment",FACT_ORDERS[[#This Row],[TotalAmount]]&lt;200), 35
)</f>
        <v>0</v>
      </c>
      <c r="M124" s="12" t="str" cm="1">
        <f t="array" ref="M124">_xlfn.IFS(
    SUMIFS(FACT_ORDERS[TotalAmount], FACT_ORDERS[WD_CUSTOMERS],FACT_ORDERS[[#This Row],[WD_CUSTOMERS]])&gt;=15000, "VIP",
    SUMIFS(FACT_ORDERS[TotalAmount], FACT_ORDERS[WD_CUSTOMERS],FACT_ORDERS[[#This Row],[WD_CUSTOMERS]])&gt;=8000, "Premium",
    TRUE, "Regular"
)</f>
        <v>VIP</v>
      </c>
      <c r="N124" s="32" cm="1">
        <f t="array" ref="N124">_xlfn.IFS(
   FACT_ORDERS[[#This Row],[TypeOfClient]]="VIP", 0.2,
   FACT_ORDERS[[#This Row],[TypeOfClient]]="Premium", 0.1,
   TRUE, 0
)</f>
        <v>0.2</v>
      </c>
      <c r="O124" s="31" cm="1">
        <f t="array" ref="O124">_xlfn.IFS(
   FACT_ORDERS[[#This Row],[TotalAmount]]&gt;1500, 0.15,
   FACT_ORDERS[[#This Row],[TotalAmount]]&gt;1000, 0.1,
   FACT_ORDERS[[#This Row],[TotalAmount]]&gt;500, 0.05,
   TRUE, 0
)</f>
        <v>0</v>
      </c>
      <c r="P124" s="28">
        <f xml:space="preserve"> FACT_ORDERS[[#This Row],[TotalAmount]] * (1 - (FACT_ORDERS[[#This Row],[ClientDiscount]] + FACT_ORDERS[[#This Row],[OrderDiscount]]) )</f>
        <v>258.40000000000003</v>
      </c>
      <c r="Q124" s="28">
        <f>FACT_ORDERS[[#This Row],[TotalAmountWithDiscount]]+FACT_ORDERS[[#This Row],[DeliveryCost]]</f>
        <v>258.40000000000003</v>
      </c>
      <c r="R124" s="35">
        <v>44858</v>
      </c>
      <c r="S124" s="35" t="str">
        <f>IF(NETWORKDAYS(FACT_ORDERS[[#This Row],[Order-Date]], FACT_ORDERS[[#This Row],[ArrivalDate ]]) &gt; 10, "Late", "On Time")</f>
        <v>On Time</v>
      </c>
    </row>
    <row r="125" spans="1:19" x14ac:dyDescent="0.3">
      <c r="A125" s="12">
        <v>5123</v>
      </c>
      <c r="B125" s="12">
        <v>292</v>
      </c>
      <c r="C125" s="12">
        <v>10855</v>
      </c>
      <c r="D125" s="12">
        <v>124</v>
      </c>
      <c r="E125" s="12" t="s">
        <v>244</v>
      </c>
      <c r="F125" s="13">
        <v>45548</v>
      </c>
      <c r="G125" s="26" t="s">
        <v>10868</v>
      </c>
      <c r="H125" s="12">
        <v>13</v>
      </c>
      <c r="I125" s="28">
        <f>VLOOKUP(B:B,DIM_PRODUCTS!A:F,5,FALSE)</f>
        <v>6</v>
      </c>
      <c r="J125" s="28">
        <f>FACT_ORDERS[[#This Row],[ProductPrice]]*FACT_ORDERS[[#This Row],[Quantity]]</f>
        <v>78</v>
      </c>
      <c r="K125" s="12" t="str">
        <f>VLOOKUP(C:C,DIM_CUSTOMERS!A:G,7,FALSE)</f>
        <v>Germany</v>
      </c>
      <c r="L125" s="30" cm="1">
        <f t="array" ref="L125">_xlfn.IFS(
    AND(FACT_ORDERS[[#This Row],[DeliveryMehtod]]="shippment",FACT_ORDERS[[#This Row],[TotalAmount]]&gt;=200), 0,
    AND(FACT_ORDERS[[#This Row],[DeliveryMehtod]]="pickup"), 15,
    AND(FACT_ORDERS[[#This Row],[DeliveryMehtod]]="shippment",FACT_ORDERS[[#This Row],[TotalAmount]]&lt;200), 35
)</f>
        <v>35</v>
      </c>
      <c r="M125" s="12" t="str" cm="1">
        <f t="array" ref="M125">_xlfn.IFS(
    SUMIFS(FACT_ORDERS[TotalAmount], FACT_ORDERS[WD_CUSTOMERS],FACT_ORDERS[[#This Row],[WD_CUSTOMERS]])&gt;=15000, "VIP",
    SUMIFS(FACT_ORDERS[TotalAmount], FACT_ORDERS[WD_CUSTOMERS],FACT_ORDERS[[#This Row],[WD_CUSTOMERS]])&gt;=8000, "Premium",
    TRUE, "Regular"
)</f>
        <v>Regular</v>
      </c>
      <c r="N125" s="32" cm="1">
        <f t="array" ref="N125">_xlfn.IFS(
   FACT_ORDERS[[#This Row],[TypeOfClient]]="VIP", 0.2,
   FACT_ORDERS[[#This Row],[TypeOfClient]]="Premium", 0.1,
   TRUE, 0
)</f>
        <v>0</v>
      </c>
      <c r="O125" s="31" cm="1">
        <f t="array" ref="O125">_xlfn.IFS(
   FACT_ORDERS[[#This Row],[TotalAmount]]&gt;1500, 0.15,
   FACT_ORDERS[[#This Row],[TotalAmount]]&gt;1000, 0.1,
   FACT_ORDERS[[#This Row],[TotalAmount]]&gt;500, 0.05,
   TRUE, 0
)</f>
        <v>0</v>
      </c>
      <c r="P125" s="28">
        <f xml:space="preserve"> FACT_ORDERS[[#This Row],[TotalAmount]] * (1 - (FACT_ORDERS[[#This Row],[ClientDiscount]] + FACT_ORDERS[[#This Row],[OrderDiscount]]) )</f>
        <v>78</v>
      </c>
      <c r="Q125" s="28">
        <f>FACT_ORDERS[[#This Row],[TotalAmountWithDiscount]]+FACT_ORDERS[[#This Row],[DeliveryCost]]</f>
        <v>113</v>
      </c>
      <c r="R125" s="35">
        <v>45555</v>
      </c>
      <c r="S125" s="35" t="str">
        <f>IF(NETWORKDAYS(FACT_ORDERS[[#This Row],[Order-Date]], FACT_ORDERS[[#This Row],[ArrivalDate ]]) &gt; 10, "Late", "On Time")</f>
        <v>On Time</v>
      </c>
    </row>
    <row r="126" spans="1:19" x14ac:dyDescent="0.3">
      <c r="A126" s="12">
        <v>5124</v>
      </c>
      <c r="B126" s="12">
        <v>260</v>
      </c>
      <c r="C126" s="12">
        <v>10855</v>
      </c>
      <c r="D126" s="12">
        <v>125</v>
      </c>
      <c r="E126" s="12" t="s">
        <v>243</v>
      </c>
      <c r="F126" s="13">
        <v>45548</v>
      </c>
      <c r="G126" s="26" t="s">
        <v>10869</v>
      </c>
      <c r="H126" s="12">
        <v>32</v>
      </c>
      <c r="I126" s="28">
        <f>VLOOKUP(B:B,DIM_PRODUCTS!A:F,5,FALSE)</f>
        <v>15</v>
      </c>
      <c r="J126" s="28">
        <f>FACT_ORDERS[[#This Row],[ProductPrice]]*FACT_ORDERS[[#This Row],[Quantity]]</f>
        <v>480</v>
      </c>
      <c r="K126" s="12" t="str">
        <f>VLOOKUP(C:C,DIM_CUSTOMERS!A:G,7,FALSE)</f>
        <v>Germany</v>
      </c>
      <c r="L126" s="30" cm="1">
        <f t="array" ref="L126">_xlfn.IFS(
    AND(FACT_ORDERS[[#This Row],[DeliveryMehtod]]="shippment",FACT_ORDERS[[#This Row],[TotalAmount]]&gt;=200), 0,
    AND(FACT_ORDERS[[#This Row],[DeliveryMehtod]]="pickup"), 15,
    AND(FACT_ORDERS[[#This Row],[DeliveryMehtod]]="shippment",FACT_ORDERS[[#This Row],[TotalAmount]]&lt;200), 35
)</f>
        <v>15</v>
      </c>
      <c r="M126" s="12" t="str" cm="1">
        <f t="array" ref="M126">_xlfn.IFS(
    SUMIFS(FACT_ORDERS[TotalAmount], FACT_ORDERS[WD_CUSTOMERS],FACT_ORDERS[[#This Row],[WD_CUSTOMERS]])&gt;=15000, "VIP",
    SUMIFS(FACT_ORDERS[TotalAmount], FACT_ORDERS[WD_CUSTOMERS],FACT_ORDERS[[#This Row],[WD_CUSTOMERS]])&gt;=8000, "Premium",
    TRUE, "Regular"
)</f>
        <v>Regular</v>
      </c>
      <c r="N126" s="32" cm="1">
        <f t="array" ref="N126">_xlfn.IFS(
   FACT_ORDERS[[#This Row],[TypeOfClient]]="VIP", 0.2,
   FACT_ORDERS[[#This Row],[TypeOfClient]]="Premium", 0.1,
   TRUE, 0
)</f>
        <v>0</v>
      </c>
      <c r="O126" s="31" cm="1">
        <f t="array" ref="O126">_xlfn.IFS(
   FACT_ORDERS[[#This Row],[TotalAmount]]&gt;1500, 0.15,
   FACT_ORDERS[[#This Row],[TotalAmount]]&gt;1000, 0.1,
   FACT_ORDERS[[#This Row],[TotalAmount]]&gt;500, 0.05,
   TRUE, 0
)</f>
        <v>0</v>
      </c>
      <c r="P126" s="28">
        <f xml:space="preserve"> FACT_ORDERS[[#This Row],[TotalAmount]] * (1 - (FACT_ORDERS[[#This Row],[ClientDiscount]] + FACT_ORDERS[[#This Row],[OrderDiscount]]) )</f>
        <v>480</v>
      </c>
      <c r="Q126" s="28">
        <f>FACT_ORDERS[[#This Row],[TotalAmountWithDiscount]]+FACT_ORDERS[[#This Row],[DeliveryCost]]</f>
        <v>495</v>
      </c>
      <c r="R126" s="35">
        <v>45555</v>
      </c>
      <c r="S126" s="35" t="str">
        <f>IF(NETWORKDAYS(FACT_ORDERS[[#This Row],[Order-Date]], FACT_ORDERS[[#This Row],[ArrivalDate ]]) &gt; 10, "Late", "On Time")</f>
        <v>On Time</v>
      </c>
    </row>
    <row r="127" spans="1:19" x14ac:dyDescent="0.3">
      <c r="A127" s="12">
        <v>5125</v>
      </c>
      <c r="B127" s="12">
        <v>291</v>
      </c>
      <c r="C127" s="12">
        <v>10855</v>
      </c>
      <c r="D127" s="12">
        <v>126</v>
      </c>
      <c r="E127" s="12" t="s">
        <v>244</v>
      </c>
      <c r="F127" s="13">
        <v>45533</v>
      </c>
      <c r="G127" s="26" t="s">
        <v>10870</v>
      </c>
      <c r="H127" s="12">
        <v>11</v>
      </c>
      <c r="I127" s="28">
        <f>VLOOKUP(B:B,DIM_PRODUCTS!A:F,5,FALSE)</f>
        <v>6</v>
      </c>
      <c r="J127" s="28">
        <f>FACT_ORDERS[[#This Row],[ProductPrice]]*FACT_ORDERS[[#This Row],[Quantity]]</f>
        <v>66</v>
      </c>
      <c r="K127" s="12" t="str">
        <f>VLOOKUP(C:C,DIM_CUSTOMERS!A:G,7,FALSE)</f>
        <v>Germany</v>
      </c>
      <c r="L127" s="30" cm="1">
        <f t="array" ref="L127">_xlfn.IFS(
    AND(FACT_ORDERS[[#This Row],[DeliveryMehtod]]="shippment",FACT_ORDERS[[#This Row],[TotalAmount]]&gt;=200), 0,
    AND(FACT_ORDERS[[#This Row],[DeliveryMehtod]]="pickup"), 15,
    AND(FACT_ORDERS[[#This Row],[DeliveryMehtod]]="shippment",FACT_ORDERS[[#This Row],[TotalAmount]]&lt;200), 35
)</f>
        <v>35</v>
      </c>
      <c r="M127" s="12" t="str" cm="1">
        <f t="array" ref="M127">_xlfn.IFS(
    SUMIFS(FACT_ORDERS[TotalAmount], FACT_ORDERS[WD_CUSTOMERS],FACT_ORDERS[[#This Row],[WD_CUSTOMERS]])&gt;=15000, "VIP",
    SUMIFS(FACT_ORDERS[TotalAmount], FACT_ORDERS[WD_CUSTOMERS],FACT_ORDERS[[#This Row],[WD_CUSTOMERS]])&gt;=8000, "Premium",
    TRUE, "Regular"
)</f>
        <v>Regular</v>
      </c>
      <c r="N127" s="32" cm="1">
        <f t="array" ref="N127">_xlfn.IFS(
   FACT_ORDERS[[#This Row],[TypeOfClient]]="VIP", 0.2,
   FACT_ORDERS[[#This Row],[TypeOfClient]]="Premium", 0.1,
   TRUE, 0
)</f>
        <v>0</v>
      </c>
      <c r="O127" s="31" cm="1">
        <f t="array" ref="O127">_xlfn.IFS(
   FACT_ORDERS[[#This Row],[TotalAmount]]&gt;1500, 0.15,
   FACT_ORDERS[[#This Row],[TotalAmount]]&gt;1000, 0.1,
   FACT_ORDERS[[#This Row],[TotalAmount]]&gt;500, 0.05,
   TRUE, 0
)</f>
        <v>0</v>
      </c>
      <c r="P127" s="28">
        <f xml:space="preserve"> FACT_ORDERS[[#This Row],[TotalAmount]] * (1 - (FACT_ORDERS[[#This Row],[ClientDiscount]] + FACT_ORDERS[[#This Row],[OrderDiscount]]) )</f>
        <v>66</v>
      </c>
      <c r="Q127" s="28">
        <f>FACT_ORDERS[[#This Row],[TotalAmountWithDiscount]]+FACT_ORDERS[[#This Row],[DeliveryCost]]</f>
        <v>101</v>
      </c>
      <c r="R127" s="35">
        <v>45544</v>
      </c>
      <c r="S127" s="35" t="str">
        <f>IF(NETWORKDAYS(FACT_ORDERS[[#This Row],[Order-Date]], FACT_ORDERS[[#This Row],[ArrivalDate ]]) &gt; 10, "Late", "On Time")</f>
        <v>On Time</v>
      </c>
    </row>
    <row r="128" spans="1:19" x14ac:dyDescent="0.3">
      <c r="A128" s="12">
        <v>5126</v>
      </c>
      <c r="B128" s="12">
        <v>298</v>
      </c>
      <c r="C128" s="12">
        <v>10855</v>
      </c>
      <c r="D128" s="12">
        <v>127</v>
      </c>
      <c r="E128" s="12" t="s">
        <v>243</v>
      </c>
      <c r="F128" s="13">
        <v>45533</v>
      </c>
      <c r="G128" s="26" t="s">
        <v>10871</v>
      </c>
      <c r="H128" s="12">
        <v>33</v>
      </c>
      <c r="I128" s="28">
        <f>VLOOKUP(B:B,DIM_PRODUCTS!A:F,5,FALSE)</f>
        <v>19</v>
      </c>
      <c r="J128" s="28">
        <f>FACT_ORDERS[[#This Row],[ProductPrice]]*FACT_ORDERS[[#This Row],[Quantity]]</f>
        <v>627</v>
      </c>
      <c r="K128" s="12" t="str">
        <f>VLOOKUP(C:C,DIM_CUSTOMERS!A:G,7,FALSE)</f>
        <v>Germany</v>
      </c>
      <c r="L128" s="30" cm="1">
        <f t="array" ref="L128">_xlfn.IFS(
    AND(FACT_ORDERS[[#This Row],[DeliveryMehtod]]="shippment",FACT_ORDERS[[#This Row],[TotalAmount]]&gt;=200), 0,
    AND(FACT_ORDERS[[#This Row],[DeliveryMehtod]]="pickup"), 15,
    AND(FACT_ORDERS[[#This Row],[DeliveryMehtod]]="shippment",FACT_ORDERS[[#This Row],[TotalAmount]]&lt;200), 35
)</f>
        <v>15</v>
      </c>
      <c r="M128" s="12" t="str" cm="1">
        <f t="array" ref="M128">_xlfn.IFS(
    SUMIFS(FACT_ORDERS[TotalAmount], FACT_ORDERS[WD_CUSTOMERS],FACT_ORDERS[[#This Row],[WD_CUSTOMERS]])&gt;=15000, "VIP",
    SUMIFS(FACT_ORDERS[TotalAmount], FACT_ORDERS[WD_CUSTOMERS],FACT_ORDERS[[#This Row],[WD_CUSTOMERS]])&gt;=8000, "Premium",
    TRUE, "Regular"
)</f>
        <v>Regular</v>
      </c>
      <c r="N128" s="32" cm="1">
        <f t="array" ref="N128">_xlfn.IFS(
   FACT_ORDERS[[#This Row],[TypeOfClient]]="VIP", 0.2,
   FACT_ORDERS[[#This Row],[TypeOfClient]]="Premium", 0.1,
   TRUE, 0
)</f>
        <v>0</v>
      </c>
      <c r="O128" s="31" cm="1">
        <f t="array" ref="O128">_xlfn.IFS(
   FACT_ORDERS[[#This Row],[TotalAmount]]&gt;1500, 0.15,
   FACT_ORDERS[[#This Row],[TotalAmount]]&gt;1000, 0.1,
   FACT_ORDERS[[#This Row],[TotalAmount]]&gt;500, 0.05,
   TRUE, 0
)</f>
        <v>0.05</v>
      </c>
      <c r="P128" s="28">
        <f xml:space="preserve"> FACT_ORDERS[[#This Row],[TotalAmount]] * (1 - (FACT_ORDERS[[#This Row],[ClientDiscount]] + FACT_ORDERS[[#This Row],[OrderDiscount]]) )</f>
        <v>595.65</v>
      </c>
      <c r="Q128" s="28">
        <f>FACT_ORDERS[[#This Row],[TotalAmountWithDiscount]]+FACT_ORDERS[[#This Row],[DeliveryCost]]</f>
        <v>610.65</v>
      </c>
      <c r="R128" s="35">
        <v>45541</v>
      </c>
      <c r="S128" s="35" t="str">
        <f>IF(NETWORKDAYS(FACT_ORDERS[[#This Row],[Order-Date]], FACT_ORDERS[[#This Row],[ArrivalDate ]]) &gt; 10, "Late", "On Time")</f>
        <v>On Time</v>
      </c>
    </row>
    <row r="129" spans="1:19" x14ac:dyDescent="0.3">
      <c r="A129" s="12">
        <v>5127</v>
      </c>
      <c r="B129" s="12">
        <v>275</v>
      </c>
      <c r="C129" s="12">
        <v>10855</v>
      </c>
      <c r="D129" s="12">
        <v>128</v>
      </c>
      <c r="E129" s="12" t="s">
        <v>244</v>
      </c>
      <c r="F129" s="13">
        <v>45520</v>
      </c>
      <c r="G129" s="26" t="s">
        <v>10872</v>
      </c>
      <c r="H129" s="12">
        <v>46</v>
      </c>
      <c r="I129" s="28">
        <f>VLOOKUP(B:B,DIM_PRODUCTS!A:F,5,FALSE)</f>
        <v>35</v>
      </c>
      <c r="J129" s="28">
        <f>FACT_ORDERS[[#This Row],[ProductPrice]]*FACT_ORDERS[[#This Row],[Quantity]]</f>
        <v>1610</v>
      </c>
      <c r="K129" s="12" t="str">
        <f>VLOOKUP(C:C,DIM_CUSTOMERS!A:G,7,FALSE)</f>
        <v>Germany</v>
      </c>
      <c r="L129" s="30" cm="1">
        <f t="array" ref="L129">_xlfn.IFS(
    AND(FACT_ORDERS[[#This Row],[DeliveryMehtod]]="shippment",FACT_ORDERS[[#This Row],[TotalAmount]]&gt;=200), 0,
    AND(FACT_ORDERS[[#This Row],[DeliveryMehtod]]="pickup"), 15,
    AND(FACT_ORDERS[[#This Row],[DeliveryMehtod]]="shippment",FACT_ORDERS[[#This Row],[TotalAmount]]&lt;200), 35
)</f>
        <v>0</v>
      </c>
      <c r="M129" s="12" t="str" cm="1">
        <f t="array" ref="M129">_xlfn.IFS(
    SUMIFS(FACT_ORDERS[TotalAmount], FACT_ORDERS[WD_CUSTOMERS],FACT_ORDERS[[#This Row],[WD_CUSTOMERS]])&gt;=15000, "VIP",
    SUMIFS(FACT_ORDERS[TotalAmount], FACT_ORDERS[WD_CUSTOMERS],FACT_ORDERS[[#This Row],[WD_CUSTOMERS]])&gt;=8000, "Premium",
    TRUE, "Regular"
)</f>
        <v>Regular</v>
      </c>
      <c r="N129" s="32" cm="1">
        <f t="array" ref="N129">_xlfn.IFS(
   FACT_ORDERS[[#This Row],[TypeOfClient]]="VIP", 0.2,
   FACT_ORDERS[[#This Row],[TypeOfClient]]="Premium", 0.1,
   TRUE, 0
)</f>
        <v>0</v>
      </c>
      <c r="O129" s="31" cm="1">
        <f t="array" ref="O129">_xlfn.IFS(
   FACT_ORDERS[[#This Row],[TotalAmount]]&gt;1500, 0.15,
   FACT_ORDERS[[#This Row],[TotalAmount]]&gt;1000, 0.1,
   FACT_ORDERS[[#This Row],[TotalAmount]]&gt;500, 0.05,
   TRUE, 0
)</f>
        <v>0.15</v>
      </c>
      <c r="P129" s="28">
        <f xml:space="preserve"> FACT_ORDERS[[#This Row],[TotalAmount]] * (1 - (FACT_ORDERS[[#This Row],[ClientDiscount]] + FACT_ORDERS[[#This Row],[OrderDiscount]]) )</f>
        <v>1368.5</v>
      </c>
      <c r="Q129" s="28">
        <f>FACT_ORDERS[[#This Row],[TotalAmountWithDiscount]]+FACT_ORDERS[[#This Row],[DeliveryCost]]</f>
        <v>1368.5</v>
      </c>
      <c r="R129" s="35">
        <v>45528</v>
      </c>
      <c r="S129" s="35" t="str">
        <f>IF(NETWORKDAYS(FACT_ORDERS[[#This Row],[Order-Date]], FACT_ORDERS[[#This Row],[ArrivalDate ]]) &gt; 10, "Late", "On Time")</f>
        <v>On Time</v>
      </c>
    </row>
    <row r="130" spans="1:19" x14ac:dyDescent="0.3">
      <c r="A130" s="12">
        <v>5128</v>
      </c>
      <c r="B130" s="12">
        <v>263</v>
      </c>
      <c r="C130" s="12">
        <v>10909</v>
      </c>
      <c r="D130" s="12">
        <v>129</v>
      </c>
      <c r="E130" s="12" t="s">
        <v>244</v>
      </c>
      <c r="F130" s="13">
        <v>44844</v>
      </c>
      <c r="G130" s="26" t="s">
        <v>10873</v>
      </c>
      <c r="H130" s="12">
        <v>47</v>
      </c>
      <c r="I130" s="28">
        <f>VLOOKUP(B:B,DIM_PRODUCTS!A:F,5,FALSE)</f>
        <v>27</v>
      </c>
      <c r="J130" s="28">
        <f>FACT_ORDERS[[#This Row],[ProductPrice]]*FACT_ORDERS[[#This Row],[Quantity]]</f>
        <v>1269</v>
      </c>
      <c r="K130" s="12" t="str">
        <f>VLOOKUP(C:C,DIM_CUSTOMERS!A:G,7,FALSE)</f>
        <v>Spain</v>
      </c>
      <c r="L130" s="30" cm="1">
        <f t="array" ref="L130">_xlfn.IFS(
    AND(FACT_ORDERS[[#This Row],[DeliveryMehtod]]="shippment",FACT_ORDERS[[#This Row],[TotalAmount]]&gt;=200), 0,
    AND(FACT_ORDERS[[#This Row],[DeliveryMehtod]]="pickup"), 15,
    AND(FACT_ORDERS[[#This Row],[DeliveryMehtod]]="shippment",FACT_ORDERS[[#This Row],[TotalAmount]]&lt;200), 35
)</f>
        <v>0</v>
      </c>
      <c r="M130" s="12" t="str" cm="1">
        <f t="array" ref="M130">_xlfn.IFS(
    SUMIFS(FACT_ORDERS[TotalAmount], FACT_ORDERS[WD_CUSTOMERS],FACT_ORDERS[[#This Row],[WD_CUSTOMERS]])&gt;=15000, "VIP",
    SUMIFS(FACT_ORDERS[TotalAmount], FACT_ORDERS[WD_CUSTOMERS],FACT_ORDERS[[#This Row],[WD_CUSTOMERS]])&gt;=8000, "Premium",
    TRUE, "Regular"
)</f>
        <v>VIP</v>
      </c>
      <c r="N130" s="32" cm="1">
        <f t="array" ref="N130">_xlfn.IFS(
   FACT_ORDERS[[#This Row],[TypeOfClient]]="VIP", 0.2,
   FACT_ORDERS[[#This Row],[TypeOfClient]]="Premium", 0.1,
   TRUE, 0
)</f>
        <v>0.2</v>
      </c>
      <c r="O130" s="31" cm="1">
        <f t="array" ref="O130">_xlfn.IFS(
   FACT_ORDERS[[#This Row],[TotalAmount]]&gt;1500, 0.15,
   FACT_ORDERS[[#This Row],[TotalAmount]]&gt;1000, 0.1,
   FACT_ORDERS[[#This Row],[TotalAmount]]&gt;500, 0.05,
   TRUE, 0
)</f>
        <v>0.1</v>
      </c>
      <c r="P130" s="28">
        <f xml:space="preserve"> FACT_ORDERS[[#This Row],[TotalAmount]] * (1 - (FACT_ORDERS[[#This Row],[ClientDiscount]] + FACT_ORDERS[[#This Row],[OrderDiscount]]) )</f>
        <v>888.3</v>
      </c>
      <c r="Q130" s="28">
        <f>FACT_ORDERS[[#This Row],[TotalAmountWithDiscount]]+FACT_ORDERS[[#This Row],[DeliveryCost]]</f>
        <v>888.3</v>
      </c>
      <c r="R130" s="35">
        <v>44852</v>
      </c>
      <c r="S130" s="35" t="str">
        <f>IF(NETWORKDAYS(FACT_ORDERS[[#This Row],[Order-Date]], FACT_ORDERS[[#This Row],[ArrivalDate ]]) &gt; 10, "Late", "On Time")</f>
        <v>On Time</v>
      </c>
    </row>
    <row r="131" spans="1:19" x14ac:dyDescent="0.3">
      <c r="A131" s="12">
        <v>5129</v>
      </c>
      <c r="B131" s="12">
        <v>277</v>
      </c>
      <c r="C131" s="12">
        <v>10909</v>
      </c>
      <c r="D131" s="12">
        <v>130</v>
      </c>
      <c r="E131" s="12" t="s">
        <v>244</v>
      </c>
      <c r="F131" s="13">
        <v>44844</v>
      </c>
      <c r="G131" s="26" t="s">
        <v>10874</v>
      </c>
      <c r="H131" s="12">
        <v>46</v>
      </c>
      <c r="I131" s="28">
        <f>VLOOKUP(B:B,DIM_PRODUCTS!A:F,5,FALSE)</f>
        <v>19</v>
      </c>
      <c r="J131" s="28">
        <f>FACT_ORDERS[[#This Row],[ProductPrice]]*FACT_ORDERS[[#This Row],[Quantity]]</f>
        <v>874</v>
      </c>
      <c r="K131" s="12" t="str">
        <f>VLOOKUP(C:C,DIM_CUSTOMERS!A:G,7,FALSE)</f>
        <v>Spain</v>
      </c>
      <c r="L131" s="30" cm="1">
        <f t="array" ref="L131">_xlfn.IFS(
    AND(FACT_ORDERS[[#This Row],[DeliveryMehtod]]="shippment",FACT_ORDERS[[#This Row],[TotalAmount]]&gt;=200), 0,
    AND(FACT_ORDERS[[#This Row],[DeliveryMehtod]]="pickup"), 15,
    AND(FACT_ORDERS[[#This Row],[DeliveryMehtod]]="shippment",FACT_ORDERS[[#This Row],[TotalAmount]]&lt;200), 35
)</f>
        <v>0</v>
      </c>
      <c r="M131" s="12" t="str" cm="1">
        <f t="array" ref="M131">_xlfn.IFS(
    SUMIFS(FACT_ORDERS[TotalAmount], FACT_ORDERS[WD_CUSTOMERS],FACT_ORDERS[[#This Row],[WD_CUSTOMERS]])&gt;=15000, "VIP",
    SUMIFS(FACT_ORDERS[TotalAmount], FACT_ORDERS[WD_CUSTOMERS],FACT_ORDERS[[#This Row],[WD_CUSTOMERS]])&gt;=8000, "Premium",
    TRUE, "Regular"
)</f>
        <v>VIP</v>
      </c>
      <c r="N131" s="32" cm="1">
        <f t="array" ref="N131">_xlfn.IFS(
   FACT_ORDERS[[#This Row],[TypeOfClient]]="VIP", 0.2,
   FACT_ORDERS[[#This Row],[TypeOfClient]]="Premium", 0.1,
   TRUE, 0
)</f>
        <v>0.2</v>
      </c>
      <c r="O131" s="31" cm="1">
        <f t="array" ref="O131">_xlfn.IFS(
   FACT_ORDERS[[#This Row],[TotalAmount]]&gt;1500, 0.15,
   FACT_ORDERS[[#This Row],[TotalAmount]]&gt;1000, 0.1,
   FACT_ORDERS[[#This Row],[TotalAmount]]&gt;500, 0.05,
   TRUE, 0
)</f>
        <v>0.05</v>
      </c>
      <c r="P131" s="28">
        <f xml:space="preserve"> FACT_ORDERS[[#This Row],[TotalAmount]] * (1 - (FACT_ORDERS[[#This Row],[ClientDiscount]] + FACT_ORDERS[[#This Row],[OrderDiscount]]) )</f>
        <v>655.5</v>
      </c>
      <c r="Q131" s="28">
        <f>FACT_ORDERS[[#This Row],[TotalAmountWithDiscount]]+FACT_ORDERS[[#This Row],[DeliveryCost]]</f>
        <v>655.5</v>
      </c>
      <c r="R131" s="35">
        <v>44852</v>
      </c>
      <c r="S131" s="35" t="str">
        <f>IF(NETWORKDAYS(FACT_ORDERS[[#This Row],[Order-Date]], FACT_ORDERS[[#This Row],[ArrivalDate ]]) &gt; 10, "Late", "On Time")</f>
        <v>On Time</v>
      </c>
    </row>
    <row r="132" spans="1:19" x14ac:dyDescent="0.3">
      <c r="A132" s="12">
        <v>5130</v>
      </c>
      <c r="B132" s="12">
        <v>239</v>
      </c>
      <c r="C132" s="12">
        <v>10909</v>
      </c>
      <c r="D132" s="12">
        <v>131</v>
      </c>
      <c r="E132" s="12" t="s">
        <v>243</v>
      </c>
      <c r="F132" s="13">
        <v>44844</v>
      </c>
      <c r="G132" s="26" t="s">
        <v>10875</v>
      </c>
      <c r="H132" s="12">
        <v>37</v>
      </c>
      <c r="I132" s="28">
        <f>VLOOKUP(B:B,DIM_PRODUCTS!A:F,5,FALSE)</f>
        <v>16</v>
      </c>
      <c r="J132" s="28">
        <f>FACT_ORDERS[[#This Row],[ProductPrice]]*FACT_ORDERS[[#This Row],[Quantity]]</f>
        <v>592</v>
      </c>
      <c r="K132" s="12" t="str">
        <f>VLOOKUP(C:C,DIM_CUSTOMERS!A:G,7,FALSE)</f>
        <v>Spain</v>
      </c>
      <c r="L132" s="30" cm="1">
        <f t="array" ref="L132">_xlfn.IFS(
    AND(FACT_ORDERS[[#This Row],[DeliveryMehtod]]="shippment",FACT_ORDERS[[#This Row],[TotalAmount]]&gt;=200), 0,
    AND(FACT_ORDERS[[#This Row],[DeliveryMehtod]]="pickup"), 15,
    AND(FACT_ORDERS[[#This Row],[DeliveryMehtod]]="shippment",FACT_ORDERS[[#This Row],[TotalAmount]]&lt;200), 35
)</f>
        <v>15</v>
      </c>
      <c r="M132" s="12" t="str" cm="1">
        <f t="array" ref="M132">_xlfn.IFS(
    SUMIFS(FACT_ORDERS[TotalAmount], FACT_ORDERS[WD_CUSTOMERS],FACT_ORDERS[[#This Row],[WD_CUSTOMERS]])&gt;=15000, "VIP",
    SUMIFS(FACT_ORDERS[TotalAmount], FACT_ORDERS[WD_CUSTOMERS],FACT_ORDERS[[#This Row],[WD_CUSTOMERS]])&gt;=8000, "Premium",
    TRUE, "Regular"
)</f>
        <v>VIP</v>
      </c>
      <c r="N132" s="32" cm="1">
        <f t="array" ref="N132">_xlfn.IFS(
   FACT_ORDERS[[#This Row],[TypeOfClient]]="VIP", 0.2,
   FACT_ORDERS[[#This Row],[TypeOfClient]]="Premium", 0.1,
   TRUE, 0
)</f>
        <v>0.2</v>
      </c>
      <c r="O132" s="31" cm="1">
        <f t="array" ref="O132">_xlfn.IFS(
   FACT_ORDERS[[#This Row],[TotalAmount]]&gt;1500, 0.15,
   FACT_ORDERS[[#This Row],[TotalAmount]]&gt;1000, 0.1,
   FACT_ORDERS[[#This Row],[TotalAmount]]&gt;500, 0.05,
   TRUE, 0
)</f>
        <v>0.05</v>
      </c>
      <c r="P132" s="28">
        <f xml:space="preserve"> FACT_ORDERS[[#This Row],[TotalAmount]] * (1 - (FACT_ORDERS[[#This Row],[ClientDiscount]] + FACT_ORDERS[[#This Row],[OrderDiscount]]) )</f>
        <v>444</v>
      </c>
      <c r="Q132" s="28">
        <f>FACT_ORDERS[[#This Row],[TotalAmountWithDiscount]]+FACT_ORDERS[[#This Row],[DeliveryCost]]</f>
        <v>459</v>
      </c>
      <c r="R132" s="35">
        <v>44864</v>
      </c>
      <c r="S132" s="35" t="str">
        <f>IF(NETWORKDAYS(FACT_ORDERS[[#This Row],[Order-Date]], FACT_ORDERS[[#This Row],[ArrivalDate ]]) &gt; 10, "Late", "On Time")</f>
        <v>Late</v>
      </c>
    </row>
    <row r="133" spans="1:19" x14ac:dyDescent="0.3">
      <c r="A133" s="12">
        <v>5131</v>
      </c>
      <c r="B133" s="12">
        <v>262</v>
      </c>
      <c r="C133" s="12">
        <v>10909</v>
      </c>
      <c r="D133" s="12">
        <v>132</v>
      </c>
      <c r="E133" s="12" t="s">
        <v>244</v>
      </c>
      <c r="F133" s="13">
        <v>44844</v>
      </c>
      <c r="G133" s="26" t="s">
        <v>10876</v>
      </c>
      <c r="H133" s="12">
        <v>43</v>
      </c>
      <c r="I133" s="28">
        <f>VLOOKUP(B:B,DIM_PRODUCTS!A:F,5,FALSE)</f>
        <v>10</v>
      </c>
      <c r="J133" s="28">
        <f>FACT_ORDERS[[#This Row],[ProductPrice]]*FACT_ORDERS[[#This Row],[Quantity]]</f>
        <v>430</v>
      </c>
      <c r="K133" s="12" t="str">
        <f>VLOOKUP(C:C,DIM_CUSTOMERS!A:G,7,FALSE)</f>
        <v>Spain</v>
      </c>
      <c r="L133" s="30" cm="1">
        <f t="array" ref="L133">_xlfn.IFS(
    AND(FACT_ORDERS[[#This Row],[DeliveryMehtod]]="shippment",FACT_ORDERS[[#This Row],[TotalAmount]]&gt;=200), 0,
    AND(FACT_ORDERS[[#This Row],[DeliveryMehtod]]="pickup"), 15,
    AND(FACT_ORDERS[[#This Row],[DeliveryMehtod]]="shippment",FACT_ORDERS[[#This Row],[TotalAmount]]&lt;200), 35
)</f>
        <v>0</v>
      </c>
      <c r="M133" s="12" t="str" cm="1">
        <f t="array" ref="M133">_xlfn.IFS(
    SUMIFS(FACT_ORDERS[TotalAmount], FACT_ORDERS[WD_CUSTOMERS],FACT_ORDERS[[#This Row],[WD_CUSTOMERS]])&gt;=15000, "VIP",
    SUMIFS(FACT_ORDERS[TotalAmount], FACT_ORDERS[WD_CUSTOMERS],FACT_ORDERS[[#This Row],[WD_CUSTOMERS]])&gt;=8000, "Premium",
    TRUE, "Regular"
)</f>
        <v>VIP</v>
      </c>
      <c r="N133" s="32" cm="1">
        <f t="array" ref="N133">_xlfn.IFS(
   FACT_ORDERS[[#This Row],[TypeOfClient]]="VIP", 0.2,
   FACT_ORDERS[[#This Row],[TypeOfClient]]="Premium", 0.1,
   TRUE, 0
)</f>
        <v>0.2</v>
      </c>
      <c r="O133" s="31" cm="1">
        <f t="array" ref="O133">_xlfn.IFS(
   FACT_ORDERS[[#This Row],[TotalAmount]]&gt;1500, 0.15,
   FACT_ORDERS[[#This Row],[TotalAmount]]&gt;1000, 0.1,
   FACT_ORDERS[[#This Row],[TotalAmount]]&gt;500, 0.05,
   TRUE, 0
)</f>
        <v>0</v>
      </c>
      <c r="P133" s="28">
        <f xml:space="preserve"> FACT_ORDERS[[#This Row],[TotalAmount]] * (1 - (FACT_ORDERS[[#This Row],[ClientDiscount]] + FACT_ORDERS[[#This Row],[OrderDiscount]]) )</f>
        <v>344</v>
      </c>
      <c r="Q133" s="28">
        <f>FACT_ORDERS[[#This Row],[TotalAmountWithDiscount]]+FACT_ORDERS[[#This Row],[DeliveryCost]]</f>
        <v>344</v>
      </c>
      <c r="R133" s="35">
        <v>44852</v>
      </c>
      <c r="S133" s="35" t="str">
        <f>IF(NETWORKDAYS(FACT_ORDERS[[#This Row],[Order-Date]], FACT_ORDERS[[#This Row],[ArrivalDate ]]) &gt; 10, "Late", "On Time")</f>
        <v>On Time</v>
      </c>
    </row>
    <row r="134" spans="1:19" x14ac:dyDescent="0.3">
      <c r="A134" s="12">
        <v>5132</v>
      </c>
      <c r="B134" s="12">
        <v>201</v>
      </c>
      <c r="C134" s="12">
        <v>10134</v>
      </c>
      <c r="D134" s="12">
        <v>133</v>
      </c>
      <c r="E134" s="12" t="s">
        <v>243</v>
      </c>
      <c r="F134" s="13">
        <v>45234</v>
      </c>
      <c r="G134" s="26" t="s">
        <v>10877</v>
      </c>
      <c r="H134" s="12">
        <v>17</v>
      </c>
      <c r="I134" s="28">
        <f>VLOOKUP(B:B,DIM_PRODUCTS!A:F,5,FALSE)</f>
        <v>10</v>
      </c>
      <c r="J134" s="28">
        <f>FACT_ORDERS[[#This Row],[ProductPrice]]*FACT_ORDERS[[#This Row],[Quantity]]</f>
        <v>170</v>
      </c>
      <c r="K134" s="12" t="str">
        <f>VLOOKUP(C:C,DIM_CUSTOMERS!A:G,7,FALSE)</f>
        <v>Mexico</v>
      </c>
      <c r="L134" s="30" cm="1">
        <f t="array" ref="L134">_xlfn.IFS(
    AND(FACT_ORDERS[[#This Row],[DeliveryMehtod]]="shippment",FACT_ORDERS[[#This Row],[TotalAmount]]&gt;=200), 0,
    AND(FACT_ORDERS[[#This Row],[DeliveryMehtod]]="pickup"), 15,
    AND(FACT_ORDERS[[#This Row],[DeliveryMehtod]]="shippment",FACT_ORDERS[[#This Row],[TotalAmount]]&lt;200), 35
)</f>
        <v>15</v>
      </c>
      <c r="M134" s="12" t="str" cm="1">
        <f t="array" ref="M134">_xlfn.IFS(
    SUMIFS(FACT_ORDERS[TotalAmount], FACT_ORDERS[WD_CUSTOMERS],FACT_ORDERS[[#This Row],[WD_CUSTOMERS]])&gt;=15000, "VIP",
    SUMIFS(FACT_ORDERS[TotalAmount], FACT_ORDERS[WD_CUSTOMERS],FACT_ORDERS[[#This Row],[WD_CUSTOMERS]])&gt;=8000, "Premium",
    TRUE, "Regular"
)</f>
        <v>Regular</v>
      </c>
      <c r="N134" s="32" cm="1">
        <f t="array" ref="N134">_xlfn.IFS(
   FACT_ORDERS[[#This Row],[TypeOfClient]]="VIP", 0.2,
   FACT_ORDERS[[#This Row],[TypeOfClient]]="Premium", 0.1,
   TRUE, 0
)</f>
        <v>0</v>
      </c>
      <c r="O134" s="31" cm="1">
        <f t="array" ref="O134">_xlfn.IFS(
   FACT_ORDERS[[#This Row],[TotalAmount]]&gt;1500, 0.15,
   FACT_ORDERS[[#This Row],[TotalAmount]]&gt;1000, 0.1,
   FACT_ORDERS[[#This Row],[TotalAmount]]&gt;500, 0.05,
   TRUE, 0
)</f>
        <v>0</v>
      </c>
      <c r="P134" s="28">
        <f xml:space="preserve"> FACT_ORDERS[[#This Row],[TotalAmount]] * (1 - (FACT_ORDERS[[#This Row],[ClientDiscount]] + FACT_ORDERS[[#This Row],[OrderDiscount]]) )</f>
        <v>170</v>
      </c>
      <c r="Q134" s="28">
        <f>FACT_ORDERS[[#This Row],[TotalAmountWithDiscount]]+FACT_ORDERS[[#This Row],[DeliveryCost]]</f>
        <v>185</v>
      </c>
      <c r="R134" s="35">
        <v>45245</v>
      </c>
      <c r="S134" s="35" t="str">
        <f>IF(NETWORKDAYS(FACT_ORDERS[[#This Row],[Order-Date]], FACT_ORDERS[[#This Row],[ArrivalDate ]]) &gt; 10, "Late", "On Time")</f>
        <v>On Time</v>
      </c>
    </row>
    <row r="135" spans="1:19" x14ac:dyDescent="0.3">
      <c r="A135" s="12">
        <v>5133</v>
      </c>
      <c r="B135" s="12">
        <v>252</v>
      </c>
      <c r="C135" s="12">
        <v>10134</v>
      </c>
      <c r="D135" s="12">
        <v>134</v>
      </c>
      <c r="E135" s="12" t="s">
        <v>244</v>
      </c>
      <c r="F135" s="13">
        <v>45234</v>
      </c>
      <c r="G135" s="26" t="s">
        <v>10878</v>
      </c>
      <c r="H135" s="12">
        <v>18</v>
      </c>
      <c r="I135" s="28">
        <f>VLOOKUP(B:B,DIM_PRODUCTS!A:F,5,FALSE)</f>
        <v>18</v>
      </c>
      <c r="J135" s="28">
        <f>FACT_ORDERS[[#This Row],[ProductPrice]]*FACT_ORDERS[[#This Row],[Quantity]]</f>
        <v>324</v>
      </c>
      <c r="K135" s="12" t="str">
        <f>VLOOKUP(C:C,DIM_CUSTOMERS!A:G,7,FALSE)</f>
        <v>Mexico</v>
      </c>
      <c r="L135" s="30" cm="1">
        <f t="array" ref="L135">_xlfn.IFS(
    AND(FACT_ORDERS[[#This Row],[DeliveryMehtod]]="shippment",FACT_ORDERS[[#This Row],[TotalAmount]]&gt;=200), 0,
    AND(FACT_ORDERS[[#This Row],[DeliveryMehtod]]="pickup"), 15,
    AND(FACT_ORDERS[[#This Row],[DeliveryMehtod]]="shippment",FACT_ORDERS[[#This Row],[TotalAmount]]&lt;200), 35
)</f>
        <v>0</v>
      </c>
      <c r="M135" s="12" t="str" cm="1">
        <f t="array" ref="M135">_xlfn.IFS(
    SUMIFS(FACT_ORDERS[TotalAmount], FACT_ORDERS[WD_CUSTOMERS],FACT_ORDERS[[#This Row],[WD_CUSTOMERS]])&gt;=15000, "VIP",
    SUMIFS(FACT_ORDERS[TotalAmount], FACT_ORDERS[WD_CUSTOMERS],FACT_ORDERS[[#This Row],[WD_CUSTOMERS]])&gt;=8000, "Premium",
    TRUE, "Regular"
)</f>
        <v>Regular</v>
      </c>
      <c r="N135" s="32" cm="1">
        <f t="array" ref="N135">_xlfn.IFS(
   FACT_ORDERS[[#This Row],[TypeOfClient]]="VIP", 0.2,
   FACT_ORDERS[[#This Row],[TypeOfClient]]="Premium", 0.1,
   TRUE, 0
)</f>
        <v>0</v>
      </c>
      <c r="O135" s="31" cm="1">
        <f t="array" ref="O135">_xlfn.IFS(
   FACT_ORDERS[[#This Row],[TotalAmount]]&gt;1500, 0.15,
   FACT_ORDERS[[#This Row],[TotalAmount]]&gt;1000, 0.1,
   FACT_ORDERS[[#This Row],[TotalAmount]]&gt;500, 0.05,
   TRUE, 0
)</f>
        <v>0</v>
      </c>
      <c r="P135" s="28">
        <f xml:space="preserve"> FACT_ORDERS[[#This Row],[TotalAmount]] * (1 - (FACT_ORDERS[[#This Row],[ClientDiscount]] + FACT_ORDERS[[#This Row],[OrderDiscount]]) )</f>
        <v>324</v>
      </c>
      <c r="Q135" s="28">
        <f>FACT_ORDERS[[#This Row],[TotalAmountWithDiscount]]+FACT_ORDERS[[#This Row],[DeliveryCost]]</f>
        <v>324</v>
      </c>
      <c r="R135" s="35">
        <v>45244</v>
      </c>
      <c r="S135" s="35" t="str">
        <f>IF(NETWORKDAYS(FACT_ORDERS[[#This Row],[Order-Date]], FACT_ORDERS[[#This Row],[ArrivalDate ]]) &gt; 10, "Late", "On Time")</f>
        <v>On Time</v>
      </c>
    </row>
    <row r="136" spans="1:19" x14ac:dyDescent="0.3">
      <c r="A136" s="12">
        <v>5134</v>
      </c>
      <c r="B136" s="12">
        <v>273</v>
      </c>
      <c r="C136" s="12">
        <v>10826</v>
      </c>
      <c r="D136" s="12">
        <v>135</v>
      </c>
      <c r="E136" s="12" t="s">
        <v>243</v>
      </c>
      <c r="F136" s="13">
        <v>45402</v>
      </c>
      <c r="G136" s="26" t="s">
        <v>10879</v>
      </c>
      <c r="H136" s="12">
        <v>14</v>
      </c>
      <c r="I136" s="28">
        <f>VLOOKUP(B:B,DIM_PRODUCTS!A:F,5,FALSE)</f>
        <v>20</v>
      </c>
      <c r="J136" s="28">
        <f>FACT_ORDERS[[#This Row],[ProductPrice]]*FACT_ORDERS[[#This Row],[Quantity]]</f>
        <v>280</v>
      </c>
      <c r="K136" s="12" t="str">
        <f>VLOOKUP(C:C,DIM_CUSTOMERS!A:G,7,FALSE)</f>
        <v>Italy</v>
      </c>
      <c r="L136" s="30" cm="1">
        <f t="array" ref="L136">_xlfn.IFS(
    AND(FACT_ORDERS[[#This Row],[DeliveryMehtod]]="shippment",FACT_ORDERS[[#This Row],[TotalAmount]]&gt;=200), 0,
    AND(FACT_ORDERS[[#This Row],[DeliveryMehtod]]="pickup"), 15,
    AND(FACT_ORDERS[[#This Row],[DeliveryMehtod]]="shippment",FACT_ORDERS[[#This Row],[TotalAmount]]&lt;200), 35
)</f>
        <v>15</v>
      </c>
      <c r="M136" s="12" t="str" cm="1">
        <f t="array" ref="M136">_xlfn.IFS(
    SUMIFS(FACT_ORDERS[TotalAmount], FACT_ORDERS[WD_CUSTOMERS],FACT_ORDERS[[#This Row],[WD_CUSTOMERS]])&gt;=15000, "VIP",
    SUMIFS(FACT_ORDERS[TotalAmount], FACT_ORDERS[WD_CUSTOMERS],FACT_ORDERS[[#This Row],[WD_CUSTOMERS]])&gt;=8000, "Premium",
    TRUE, "Regular"
)</f>
        <v>Regular</v>
      </c>
      <c r="N136" s="32" cm="1">
        <f t="array" ref="N136">_xlfn.IFS(
   FACT_ORDERS[[#This Row],[TypeOfClient]]="VIP", 0.2,
   FACT_ORDERS[[#This Row],[TypeOfClient]]="Premium", 0.1,
   TRUE, 0
)</f>
        <v>0</v>
      </c>
      <c r="O136" s="31" cm="1">
        <f t="array" ref="O136">_xlfn.IFS(
   FACT_ORDERS[[#This Row],[TotalAmount]]&gt;1500, 0.15,
   FACT_ORDERS[[#This Row],[TotalAmount]]&gt;1000, 0.1,
   FACT_ORDERS[[#This Row],[TotalAmount]]&gt;500, 0.05,
   TRUE, 0
)</f>
        <v>0</v>
      </c>
      <c r="P136" s="28">
        <f xml:space="preserve"> FACT_ORDERS[[#This Row],[TotalAmount]] * (1 - (FACT_ORDERS[[#This Row],[ClientDiscount]] + FACT_ORDERS[[#This Row],[OrderDiscount]]) )</f>
        <v>280</v>
      </c>
      <c r="Q136" s="28">
        <f>FACT_ORDERS[[#This Row],[TotalAmountWithDiscount]]+FACT_ORDERS[[#This Row],[DeliveryCost]]</f>
        <v>295</v>
      </c>
      <c r="R136" s="35">
        <v>45409</v>
      </c>
      <c r="S136" s="35" t="str">
        <f>IF(NETWORKDAYS(FACT_ORDERS[[#This Row],[Order-Date]], FACT_ORDERS[[#This Row],[ArrivalDate ]]) &gt; 10, "Late", "On Time")</f>
        <v>On Time</v>
      </c>
    </row>
    <row r="137" spans="1:19" x14ac:dyDescent="0.3">
      <c r="A137" s="12">
        <v>5135</v>
      </c>
      <c r="B137" s="12">
        <v>266</v>
      </c>
      <c r="C137" s="12">
        <v>10888</v>
      </c>
      <c r="D137" s="12">
        <v>136</v>
      </c>
      <c r="E137" s="12" t="s">
        <v>243</v>
      </c>
      <c r="F137" s="13">
        <v>45382</v>
      </c>
      <c r="G137" s="26" t="s">
        <v>10880</v>
      </c>
      <c r="H137" s="12">
        <v>29</v>
      </c>
      <c r="I137" s="28">
        <f>VLOOKUP(B:B,DIM_PRODUCTS!A:F,5,FALSE)</f>
        <v>12</v>
      </c>
      <c r="J137" s="28">
        <f>FACT_ORDERS[[#This Row],[ProductPrice]]*FACT_ORDERS[[#This Row],[Quantity]]</f>
        <v>348</v>
      </c>
      <c r="K137" s="12" t="str">
        <f>VLOOKUP(C:C,DIM_CUSTOMERS!A:G,7,FALSE)</f>
        <v>Germany</v>
      </c>
      <c r="L137" s="30" cm="1">
        <f t="array" ref="L137">_xlfn.IFS(
    AND(FACT_ORDERS[[#This Row],[DeliveryMehtod]]="shippment",FACT_ORDERS[[#This Row],[TotalAmount]]&gt;=200), 0,
    AND(FACT_ORDERS[[#This Row],[DeliveryMehtod]]="pickup"), 15,
    AND(FACT_ORDERS[[#This Row],[DeliveryMehtod]]="shippment",FACT_ORDERS[[#This Row],[TotalAmount]]&lt;200), 35
)</f>
        <v>15</v>
      </c>
      <c r="M137" s="12" t="str" cm="1">
        <f t="array" ref="M137">_xlfn.IFS(
    SUMIFS(FACT_ORDERS[TotalAmount], FACT_ORDERS[WD_CUSTOMERS],FACT_ORDERS[[#This Row],[WD_CUSTOMERS]])&gt;=15000, "VIP",
    SUMIFS(FACT_ORDERS[TotalAmount], FACT_ORDERS[WD_CUSTOMERS],FACT_ORDERS[[#This Row],[WD_CUSTOMERS]])&gt;=8000, "Premium",
    TRUE, "Regular"
)</f>
        <v>VIP</v>
      </c>
      <c r="N137" s="32" cm="1">
        <f t="array" ref="N137">_xlfn.IFS(
   FACT_ORDERS[[#This Row],[TypeOfClient]]="VIP", 0.2,
   FACT_ORDERS[[#This Row],[TypeOfClient]]="Premium", 0.1,
   TRUE, 0
)</f>
        <v>0.2</v>
      </c>
      <c r="O137" s="31" cm="1">
        <f t="array" ref="O137">_xlfn.IFS(
   FACT_ORDERS[[#This Row],[TotalAmount]]&gt;1500, 0.15,
   FACT_ORDERS[[#This Row],[TotalAmount]]&gt;1000, 0.1,
   FACT_ORDERS[[#This Row],[TotalAmount]]&gt;500, 0.05,
   TRUE, 0
)</f>
        <v>0</v>
      </c>
      <c r="P137" s="28">
        <f xml:space="preserve"> FACT_ORDERS[[#This Row],[TotalAmount]] * (1 - (FACT_ORDERS[[#This Row],[ClientDiscount]] + FACT_ORDERS[[#This Row],[OrderDiscount]]) )</f>
        <v>278.40000000000003</v>
      </c>
      <c r="Q137" s="28">
        <f>FACT_ORDERS[[#This Row],[TotalAmountWithDiscount]]+FACT_ORDERS[[#This Row],[DeliveryCost]]</f>
        <v>293.40000000000003</v>
      </c>
      <c r="R137" s="35">
        <v>45389</v>
      </c>
      <c r="S137" s="35" t="str">
        <f>IF(NETWORKDAYS(FACT_ORDERS[[#This Row],[Order-Date]], FACT_ORDERS[[#This Row],[ArrivalDate ]]) &gt; 10, "Late", "On Time")</f>
        <v>On Time</v>
      </c>
    </row>
    <row r="138" spans="1:19" x14ac:dyDescent="0.3">
      <c r="A138" s="12">
        <v>5136</v>
      </c>
      <c r="B138" s="12">
        <v>231</v>
      </c>
      <c r="C138" s="12">
        <v>10888</v>
      </c>
      <c r="D138" s="12">
        <v>137</v>
      </c>
      <c r="E138" s="12" t="s">
        <v>244</v>
      </c>
      <c r="F138" s="13">
        <v>45382</v>
      </c>
      <c r="G138" s="26" t="s">
        <v>10881</v>
      </c>
      <c r="H138" s="12">
        <v>16</v>
      </c>
      <c r="I138" s="28">
        <f>VLOOKUP(B:B,DIM_PRODUCTS!A:F,5,FALSE)</f>
        <v>15</v>
      </c>
      <c r="J138" s="28">
        <f>FACT_ORDERS[[#This Row],[ProductPrice]]*FACT_ORDERS[[#This Row],[Quantity]]</f>
        <v>240</v>
      </c>
      <c r="K138" s="12" t="str">
        <f>VLOOKUP(C:C,DIM_CUSTOMERS!A:G,7,FALSE)</f>
        <v>Germany</v>
      </c>
      <c r="L138" s="30" cm="1">
        <f t="array" ref="L138">_xlfn.IFS(
    AND(FACT_ORDERS[[#This Row],[DeliveryMehtod]]="shippment",FACT_ORDERS[[#This Row],[TotalAmount]]&gt;=200), 0,
    AND(FACT_ORDERS[[#This Row],[DeliveryMehtod]]="pickup"), 15,
    AND(FACT_ORDERS[[#This Row],[DeliveryMehtod]]="shippment",FACT_ORDERS[[#This Row],[TotalAmount]]&lt;200), 35
)</f>
        <v>0</v>
      </c>
      <c r="M138" s="12" t="str" cm="1">
        <f t="array" ref="M138">_xlfn.IFS(
    SUMIFS(FACT_ORDERS[TotalAmount], FACT_ORDERS[WD_CUSTOMERS],FACT_ORDERS[[#This Row],[WD_CUSTOMERS]])&gt;=15000, "VIP",
    SUMIFS(FACT_ORDERS[TotalAmount], FACT_ORDERS[WD_CUSTOMERS],FACT_ORDERS[[#This Row],[WD_CUSTOMERS]])&gt;=8000, "Premium",
    TRUE, "Regular"
)</f>
        <v>VIP</v>
      </c>
      <c r="N138" s="32" cm="1">
        <f t="array" ref="N138">_xlfn.IFS(
   FACT_ORDERS[[#This Row],[TypeOfClient]]="VIP", 0.2,
   FACT_ORDERS[[#This Row],[TypeOfClient]]="Premium", 0.1,
   TRUE, 0
)</f>
        <v>0.2</v>
      </c>
      <c r="O138" s="31" cm="1">
        <f t="array" ref="O138">_xlfn.IFS(
   FACT_ORDERS[[#This Row],[TotalAmount]]&gt;1500, 0.15,
   FACT_ORDERS[[#This Row],[TotalAmount]]&gt;1000, 0.1,
   FACT_ORDERS[[#This Row],[TotalAmount]]&gt;500, 0.05,
   TRUE, 0
)</f>
        <v>0</v>
      </c>
      <c r="P138" s="28">
        <f xml:space="preserve"> FACT_ORDERS[[#This Row],[TotalAmount]] * (1 - (FACT_ORDERS[[#This Row],[ClientDiscount]] + FACT_ORDERS[[#This Row],[OrderDiscount]]) )</f>
        <v>192</v>
      </c>
      <c r="Q138" s="28">
        <f>FACT_ORDERS[[#This Row],[TotalAmountWithDiscount]]+FACT_ORDERS[[#This Row],[DeliveryCost]]</f>
        <v>192</v>
      </c>
      <c r="R138" s="35">
        <v>45392</v>
      </c>
      <c r="S138" s="35" t="str">
        <f>IF(NETWORKDAYS(FACT_ORDERS[[#This Row],[Order-Date]], FACT_ORDERS[[#This Row],[ArrivalDate ]]) &gt; 10, "Late", "On Time")</f>
        <v>On Time</v>
      </c>
    </row>
    <row r="139" spans="1:19" x14ac:dyDescent="0.3">
      <c r="A139" s="12">
        <v>5137</v>
      </c>
      <c r="B139" s="12">
        <v>213</v>
      </c>
      <c r="C139" s="12">
        <v>10888</v>
      </c>
      <c r="D139" s="12">
        <v>138</v>
      </c>
      <c r="E139" s="12" t="s">
        <v>244</v>
      </c>
      <c r="F139" s="13">
        <v>45382</v>
      </c>
      <c r="G139" s="26" t="s">
        <v>10882</v>
      </c>
      <c r="H139" s="12">
        <v>84</v>
      </c>
      <c r="I139" s="28">
        <f>VLOOKUP(B:B,DIM_PRODUCTS!A:F,5,FALSE)</f>
        <v>45</v>
      </c>
      <c r="J139" s="28">
        <f>FACT_ORDERS[[#This Row],[ProductPrice]]*FACT_ORDERS[[#This Row],[Quantity]]</f>
        <v>3780</v>
      </c>
      <c r="K139" s="12" t="str">
        <f>VLOOKUP(C:C,DIM_CUSTOMERS!A:G,7,FALSE)</f>
        <v>Germany</v>
      </c>
      <c r="L139" s="30" cm="1">
        <f t="array" ref="L139">_xlfn.IFS(
    AND(FACT_ORDERS[[#This Row],[DeliveryMehtod]]="shippment",FACT_ORDERS[[#This Row],[TotalAmount]]&gt;=200), 0,
    AND(FACT_ORDERS[[#This Row],[DeliveryMehtod]]="pickup"), 15,
    AND(FACT_ORDERS[[#This Row],[DeliveryMehtod]]="shippment",FACT_ORDERS[[#This Row],[TotalAmount]]&lt;200), 35
)</f>
        <v>0</v>
      </c>
      <c r="M139" s="12" t="str" cm="1">
        <f t="array" ref="M139">_xlfn.IFS(
    SUMIFS(FACT_ORDERS[TotalAmount], FACT_ORDERS[WD_CUSTOMERS],FACT_ORDERS[[#This Row],[WD_CUSTOMERS]])&gt;=15000, "VIP",
    SUMIFS(FACT_ORDERS[TotalAmount], FACT_ORDERS[WD_CUSTOMERS],FACT_ORDERS[[#This Row],[WD_CUSTOMERS]])&gt;=8000, "Premium",
    TRUE, "Regular"
)</f>
        <v>VIP</v>
      </c>
      <c r="N139" s="32" cm="1">
        <f t="array" ref="N139">_xlfn.IFS(
   FACT_ORDERS[[#This Row],[TypeOfClient]]="VIP", 0.2,
   FACT_ORDERS[[#This Row],[TypeOfClient]]="Premium", 0.1,
   TRUE, 0
)</f>
        <v>0.2</v>
      </c>
      <c r="O139" s="31" cm="1">
        <f t="array" ref="O139">_xlfn.IFS(
   FACT_ORDERS[[#This Row],[TotalAmount]]&gt;1500, 0.15,
   FACT_ORDERS[[#This Row],[TotalAmount]]&gt;1000, 0.1,
   FACT_ORDERS[[#This Row],[TotalAmount]]&gt;500, 0.05,
   TRUE, 0
)</f>
        <v>0.15</v>
      </c>
      <c r="P139" s="28">
        <f xml:space="preserve"> FACT_ORDERS[[#This Row],[TotalAmount]] * (1 - (FACT_ORDERS[[#This Row],[ClientDiscount]] + FACT_ORDERS[[#This Row],[OrderDiscount]]) )</f>
        <v>2457</v>
      </c>
      <c r="Q139" s="28">
        <f>FACT_ORDERS[[#This Row],[TotalAmountWithDiscount]]+FACT_ORDERS[[#This Row],[DeliveryCost]]</f>
        <v>2457</v>
      </c>
      <c r="R139" s="35">
        <v>45391</v>
      </c>
      <c r="S139" s="35" t="str">
        <f>IF(NETWORKDAYS(FACT_ORDERS[[#This Row],[Order-Date]], FACT_ORDERS[[#This Row],[ArrivalDate ]]) &gt; 10, "Late", "On Time")</f>
        <v>On Time</v>
      </c>
    </row>
    <row r="140" spans="1:19" x14ac:dyDescent="0.3">
      <c r="A140" s="12">
        <v>5138</v>
      </c>
      <c r="B140" s="12">
        <v>298</v>
      </c>
      <c r="C140" s="12">
        <v>10781</v>
      </c>
      <c r="D140" s="12">
        <v>139</v>
      </c>
      <c r="E140" s="12" t="s">
        <v>243</v>
      </c>
      <c r="F140" s="13">
        <v>45278</v>
      </c>
      <c r="G140" s="26" t="s">
        <v>10883</v>
      </c>
      <c r="H140" s="12">
        <v>26</v>
      </c>
      <c r="I140" s="28">
        <f>VLOOKUP(B:B,DIM_PRODUCTS!A:F,5,FALSE)</f>
        <v>19</v>
      </c>
      <c r="J140" s="28">
        <f>FACT_ORDERS[[#This Row],[ProductPrice]]*FACT_ORDERS[[#This Row],[Quantity]]</f>
        <v>494</v>
      </c>
      <c r="K140" s="12" t="str">
        <f>VLOOKUP(C:C,DIM_CUSTOMERS!A:G,7,FALSE)</f>
        <v>Germany</v>
      </c>
      <c r="L140" s="30" cm="1">
        <f t="array" ref="L140">_xlfn.IFS(
    AND(FACT_ORDERS[[#This Row],[DeliveryMehtod]]="shippment",FACT_ORDERS[[#This Row],[TotalAmount]]&gt;=200), 0,
    AND(FACT_ORDERS[[#This Row],[DeliveryMehtod]]="pickup"), 15,
    AND(FACT_ORDERS[[#This Row],[DeliveryMehtod]]="shippment",FACT_ORDERS[[#This Row],[TotalAmount]]&lt;200), 35
)</f>
        <v>15</v>
      </c>
      <c r="M140" s="12" t="str" cm="1">
        <f t="array" ref="M140">_xlfn.IFS(
    SUMIFS(FACT_ORDERS[TotalAmount], FACT_ORDERS[WD_CUSTOMERS],FACT_ORDERS[[#This Row],[WD_CUSTOMERS]])&gt;=15000, "VIP",
    SUMIFS(FACT_ORDERS[TotalAmount], FACT_ORDERS[WD_CUSTOMERS],FACT_ORDERS[[#This Row],[WD_CUSTOMERS]])&gt;=8000, "Premium",
    TRUE, "Regular"
)</f>
        <v>Premium</v>
      </c>
      <c r="N140" s="32" cm="1">
        <f t="array" ref="N140">_xlfn.IFS(
   FACT_ORDERS[[#This Row],[TypeOfClient]]="VIP", 0.2,
   FACT_ORDERS[[#This Row],[TypeOfClient]]="Premium", 0.1,
   TRUE, 0
)</f>
        <v>0.1</v>
      </c>
      <c r="O140" s="31" cm="1">
        <f t="array" ref="O140">_xlfn.IFS(
   FACT_ORDERS[[#This Row],[TotalAmount]]&gt;1500, 0.15,
   FACT_ORDERS[[#This Row],[TotalAmount]]&gt;1000, 0.1,
   FACT_ORDERS[[#This Row],[TotalAmount]]&gt;500, 0.05,
   TRUE, 0
)</f>
        <v>0</v>
      </c>
      <c r="P140" s="28">
        <f xml:space="preserve"> FACT_ORDERS[[#This Row],[TotalAmount]] * (1 - (FACT_ORDERS[[#This Row],[ClientDiscount]] + FACT_ORDERS[[#This Row],[OrderDiscount]]) )</f>
        <v>444.6</v>
      </c>
      <c r="Q140" s="28">
        <f>FACT_ORDERS[[#This Row],[TotalAmountWithDiscount]]+FACT_ORDERS[[#This Row],[DeliveryCost]]</f>
        <v>459.6</v>
      </c>
      <c r="R140" s="35">
        <v>45285</v>
      </c>
      <c r="S140" s="35" t="str">
        <f>IF(NETWORKDAYS(FACT_ORDERS[[#This Row],[Order-Date]], FACT_ORDERS[[#This Row],[ArrivalDate ]]) &gt; 10, "Late", "On Time")</f>
        <v>On Time</v>
      </c>
    </row>
    <row r="141" spans="1:19" x14ac:dyDescent="0.3">
      <c r="A141" s="12">
        <v>5139</v>
      </c>
      <c r="B141" s="12">
        <v>251</v>
      </c>
      <c r="C141" s="12">
        <v>10781</v>
      </c>
      <c r="D141" s="12">
        <v>140</v>
      </c>
      <c r="E141" s="12" t="s">
        <v>243</v>
      </c>
      <c r="F141" s="13">
        <v>45278</v>
      </c>
      <c r="G141" s="26" t="s">
        <v>10884</v>
      </c>
      <c r="H141" s="12">
        <v>31</v>
      </c>
      <c r="I141" s="28">
        <f>VLOOKUP(B:B,DIM_PRODUCTS!A:F,5,FALSE)</f>
        <v>12</v>
      </c>
      <c r="J141" s="28">
        <f>FACT_ORDERS[[#This Row],[ProductPrice]]*FACT_ORDERS[[#This Row],[Quantity]]</f>
        <v>372</v>
      </c>
      <c r="K141" s="12" t="str">
        <f>VLOOKUP(C:C,DIM_CUSTOMERS!A:G,7,FALSE)</f>
        <v>Germany</v>
      </c>
      <c r="L141" s="30" cm="1">
        <f t="array" ref="L141">_xlfn.IFS(
    AND(FACT_ORDERS[[#This Row],[DeliveryMehtod]]="shippment",FACT_ORDERS[[#This Row],[TotalAmount]]&gt;=200), 0,
    AND(FACT_ORDERS[[#This Row],[DeliveryMehtod]]="pickup"), 15,
    AND(FACT_ORDERS[[#This Row],[DeliveryMehtod]]="shippment",FACT_ORDERS[[#This Row],[TotalAmount]]&lt;200), 35
)</f>
        <v>15</v>
      </c>
      <c r="M141" s="12" t="str" cm="1">
        <f t="array" ref="M141">_xlfn.IFS(
    SUMIFS(FACT_ORDERS[TotalAmount], FACT_ORDERS[WD_CUSTOMERS],FACT_ORDERS[[#This Row],[WD_CUSTOMERS]])&gt;=15000, "VIP",
    SUMIFS(FACT_ORDERS[TotalAmount], FACT_ORDERS[WD_CUSTOMERS],FACT_ORDERS[[#This Row],[WD_CUSTOMERS]])&gt;=8000, "Premium",
    TRUE, "Regular"
)</f>
        <v>Premium</v>
      </c>
      <c r="N141" s="32" cm="1">
        <f t="array" ref="N141">_xlfn.IFS(
   FACT_ORDERS[[#This Row],[TypeOfClient]]="VIP", 0.2,
   FACT_ORDERS[[#This Row],[TypeOfClient]]="Premium", 0.1,
   TRUE, 0
)</f>
        <v>0.1</v>
      </c>
      <c r="O141" s="31" cm="1">
        <f t="array" ref="O141">_xlfn.IFS(
   FACT_ORDERS[[#This Row],[TotalAmount]]&gt;1500, 0.15,
   FACT_ORDERS[[#This Row],[TotalAmount]]&gt;1000, 0.1,
   FACT_ORDERS[[#This Row],[TotalAmount]]&gt;500, 0.05,
   TRUE, 0
)</f>
        <v>0</v>
      </c>
      <c r="P141" s="28">
        <f xml:space="preserve"> FACT_ORDERS[[#This Row],[TotalAmount]] * (1 - (FACT_ORDERS[[#This Row],[ClientDiscount]] + FACT_ORDERS[[#This Row],[OrderDiscount]]) )</f>
        <v>334.8</v>
      </c>
      <c r="Q141" s="28">
        <f>FACT_ORDERS[[#This Row],[TotalAmountWithDiscount]]+FACT_ORDERS[[#This Row],[DeliveryCost]]</f>
        <v>349.8</v>
      </c>
      <c r="R141" s="35">
        <v>45287</v>
      </c>
      <c r="S141" s="35" t="str">
        <f>IF(NETWORKDAYS(FACT_ORDERS[[#This Row],[Order-Date]], FACT_ORDERS[[#This Row],[ArrivalDate ]]) &gt; 10, "Late", "On Time")</f>
        <v>On Time</v>
      </c>
    </row>
    <row r="142" spans="1:19" x14ac:dyDescent="0.3">
      <c r="A142" s="12">
        <v>5140</v>
      </c>
      <c r="B142" s="12">
        <v>202</v>
      </c>
      <c r="C142" s="12">
        <v>10781</v>
      </c>
      <c r="D142" s="12">
        <v>141</v>
      </c>
      <c r="E142" s="12" t="s">
        <v>244</v>
      </c>
      <c r="F142" s="13">
        <v>45278</v>
      </c>
      <c r="G142" s="26" t="s">
        <v>10885</v>
      </c>
      <c r="H142" s="12">
        <v>9</v>
      </c>
      <c r="I142" s="28">
        <f>VLOOKUP(B:B,DIM_PRODUCTS!A:F,5,FALSE)</f>
        <v>15</v>
      </c>
      <c r="J142" s="28">
        <f>FACT_ORDERS[[#This Row],[ProductPrice]]*FACT_ORDERS[[#This Row],[Quantity]]</f>
        <v>135</v>
      </c>
      <c r="K142" s="12" t="str">
        <f>VLOOKUP(C:C,DIM_CUSTOMERS!A:G,7,FALSE)</f>
        <v>Germany</v>
      </c>
      <c r="L142" s="30" cm="1">
        <f t="array" ref="L142">_xlfn.IFS(
    AND(FACT_ORDERS[[#This Row],[DeliveryMehtod]]="shippment",FACT_ORDERS[[#This Row],[TotalAmount]]&gt;=200), 0,
    AND(FACT_ORDERS[[#This Row],[DeliveryMehtod]]="pickup"), 15,
    AND(FACT_ORDERS[[#This Row],[DeliveryMehtod]]="shippment",FACT_ORDERS[[#This Row],[TotalAmount]]&lt;200), 35
)</f>
        <v>35</v>
      </c>
      <c r="M142" s="12" t="str" cm="1">
        <f t="array" ref="M142">_xlfn.IFS(
    SUMIFS(FACT_ORDERS[TotalAmount], FACT_ORDERS[WD_CUSTOMERS],FACT_ORDERS[[#This Row],[WD_CUSTOMERS]])&gt;=15000, "VIP",
    SUMIFS(FACT_ORDERS[TotalAmount], FACT_ORDERS[WD_CUSTOMERS],FACT_ORDERS[[#This Row],[WD_CUSTOMERS]])&gt;=8000, "Premium",
    TRUE, "Regular"
)</f>
        <v>Premium</v>
      </c>
      <c r="N142" s="32" cm="1">
        <f t="array" ref="N142">_xlfn.IFS(
   FACT_ORDERS[[#This Row],[TypeOfClient]]="VIP", 0.2,
   FACT_ORDERS[[#This Row],[TypeOfClient]]="Premium", 0.1,
   TRUE, 0
)</f>
        <v>0.1</v>
      </c>
      <c r="O142" s="31" cm="1">
        <f t="array" ref="O142">_xlfn.IFS(
   FACT_ORDERS[[#This Row],[TotalAmount]]&gt;1500, 0.15,
   FACT_ORDERS[[#This Row],[TotalAmount]]&gt;1000, 0.1,
   FACT_ORDERS[[#This Row],[TotalAmount]]&gt;500, 0.05,
   TRUE, 0
)</f>
        <v>0</v>
      </c>
      <c r="P142" s="28">
        <f xml:space="preserve"> FACT_ORDERS[[#This Row],[TotalAmount]] * (1 - (FACT_ORDERS[[#This Row],[ClientDiscount]] + FACT_ORDERS[[#This Row],[OrderDiscount]]) )</f>
        <v>121.5</v>
      </c>
      <c r="Q142" s="28">
        <f>FACT_ORDERS[[#This Row],[TotalAmountWithDiscount]]+FACT_ORDERS[[#This Row],[DeliveryCost]]</f>
        <v>156.5</v>
      </c>
      <c r="R142" s="35">
        <v>45285</v>
      </c>
      <c r="S142" s="35" t="str">
        <f>IF(NETWORKDAYS(FACT_ORDERS[[#This Row],[Order-Date]], FACT_ORDERS[[#This Row],[ArrivalDate ]]) &gt; 10, "Late", "On Time")</f>
        <v>On Time</v>
      </c>
    </row>
    <row r="143" spans="1:19" x14ac:dyDescent="0.3">
      <c r="A143" s="12">
        <v>5141</v>
      </c>
      <c r="B143" s="12">
        <v>292</v>
      </c>
      <c r="C143" s="12">
        <v>10781</v>
      </c>
      <c r="D143" s="12">
        <v>142</v>
      </c>
      <c r="E143" s="12" t="s">
        <v>244</v>
      </c>
      <c r="F143" s="13">
        <v>45278</v>
      </c>
      <c r="G143" s="26" t="s">
        <v>10886</v>
      </c>
      <c r="H143" s="12">
        <v>12</v>
      </c>
      <c r="I143" s="28">
        <f>VLOOKUP(B:B,DIM_PRODUCTS!A:F,5,FALSE)</f>
        <v>6</v>
      </c>
      <c r="J143" s="28">
        <f>FACT_ORDERS[[#This Row],[ProductPrice]]*FACT_ORDERS[[#This Row],[Quantity]]</f>
        <v>72</v>
      </c>
      <c r="K143" s="12" t="str">
        <f>VLOOKUP(C:C,DIM_CUSTOMERS!A:G,7,FALSE)</f>
        <v>Germany</v>
      </c>
      <c r="L143" s="30" cm="1">
        <f t="array" ref="L143">_xlfn.IFS(
    AND(FACT_ORDERS[[#This Row],[DeliveryMehtod]]="shippment",FACT_ORDERS[[#This Row],[TotalAmount]]&gt;=200), 0,
    AND(FACT_ORDERS[[#This Row],[DeliveryMehtod]]="pickup"), 15,
    AND(FACT_ORDERS[[#This Row],[DeliveryMehtod]]="shippment",FACT_ORDERS[[#This Row],[TotalAmount]]&lt;200), 35
)</f>
        <v>35</v>
      </c>
      <c r="M143" s="12" t="str" cm="1">
        <f t="array" ref="M143">_xlfn.IFS(
    SUMIFS(FACT_ORDERS[TotalAmount], FACT_ORDERS[WD_CUSTOMERS],FACT_ORDERS[[#This Row],[WD_CUSTOMERS]])&gt;=15000, "VIP",
    SUMIFS(FACT_ORDERS[TotalAmount], FACT_ORDERS[WD_CUSTOMERS],FACT_ORDERS[[#This Row],[WD_CUSTOMERS]])&gt;=8000, "Premium",
    TRUE, "Regular"
)</f>
        <v>Premium</v>
      </c>
      <c r="N143" s="32" cm="1">
        <f t="array" ref="N143">_xlfn.IFS(
   FACT_ORDERS[[#This Row],[TypeOfClient]]="VIP", 0.2,
   FACT_ORDERS[[#This Row],[TypeOfClient]]="Premium", 0.1,
   TRUE, 0
)</f>
        <v>0.1</v>
      </c>
      <c r="O143" s="31" cm="1">
        <f t="array" ref="O143">_xlfn.IFS(
   FACT_ORDERS[[#This Row],[TotalAmount]]&gt;1500, 0.15,
   FACT_ORDERS[[#This Row],[TotalAmount]]&gt;1000, 0.1,
   FACT_ORDERS[[#This Row],[TotalAmount]]&gt;500, 0.05,
   TRUE, 0
)</f>
        <v>0</v>
      </c>
      <c r="P143" s="28">
        <f xml:space="preserve"> FACT_ORDERS[[#This Row],[TotalAmount]] * (1 - (FACT_ORDERS[[#This Row],[ClientDiscount]] + FACT_ORDERS[[#This Row],[OrderDiscount]]) )</f>
        <v>64.8</v>
      </c>
      <c r="Q143" s="28">
        <f>FACT_ORDERS[[#This Row],[TotalAmountWithDiscount]]+FACT_ORDERS[[#This Row],[DeliveryCost]]</f>
        <v>99.8</v>
      </c>
      <c r="R143" s="35">
        <v>45288</v>
      </c>
      <c r="S143" s="35" t="str">
        <f>IF(NETWORKDAYS(FACT_ORDERS[[#This Row],[Order-Date]], FACT_ORDERS[[#This Row],[ArrivalDate ]]) &gt; 10, "Late", "On Time")</f>
        <v>On Time</v>
      </c>
    </row>
    <row r="144" spans="1:19" x14ac:dyDescent="0.3">
      <c r="A144" s="12">
        <v>5142</v>
      </c>
      <c r="B144" s="12">
        <v>216</v>
      </c>
      <c r="C144" s="12">
        <v>10930</v>
      </c>
      <c r="D144" s="12">
        <v>143</v>
      </c>
      <c r="E144" s="12" t="s">
        <v>244</v>
      </c>
      <c r="F144" s="13">
        <v>45091</v>
      </c>
      <c r="G144" s="26" t="s">
        <v>10887</v>
      </c>
      <c r="H144" s="12">
        <v>22</v>
      </c>
      <c r="I144" s="28">
        <f>VLOOKUP(B:B,DIM_PRODUCTS!A:F,5,FALSE)</f>
        <v>23</v>
      </c>
      <c r="J144" s="28">
        <f>FACT_ORDERS[[#This Row],[ProductPrice]]*FACT_ORDERS[[#This Row],[Quantity]]</f>
        <v>506</v>
      </c>
      <c r="K144" s="12" t="str">
        <f>VLOOKUP(C:C,DIM_CUSTOMERS!A:G,7,FALSE)</f>
        <v>New Zealand</v>
      </c>
      <c r="L144" s="30" cm="1">
        <f t="array" ref="L144">_xlfn.IFS(
    AND(FACT_ORDERS[[#This Row],[DeliveryMehtod]]="shippment",FACT_ORDERS[[#This Row],[TotalAmount]]&gt;=200), 0,
    AND(FACT_ORDERS[[#This Row],[DeliveryMehtod]]="pickup"), 15,
    AND(FACT_ORDERS[[#This Row],[DeliveryMehtod]]="shippment",FACT_ORDERS[[#This Row],[TotalAmount]]&lt;200), 35
)</f>
        <v>0</v>
      </c>
      <c r="M144" s="12" t="str" cm="1">
        <f t="array" ref="M144">_xlfn.IFS(
    SUMIFS(FACT_ORDERS[TotalAmount], FACT_ORDERS[WD_CUSTOMERS],FACT_ORDERS[[#This Row],[WD_CUSTOMERS]])&gt;=15000, "VIP",
    SUMIFS(FACT_ORDERS[TotalAmount], FACT_ORDERS[WD_CUSTOMERS],FACT_ORDERS[[#This Row],[WD_CUSTOMERS]])&gt;=8000, "Premium",
    TRUE, "Regular"
)</f>
        <v>Regular</v>
      </c>
      <c r="N144" s="32" cm="1">
        <f t="array" ref="N144">_xlfn.IFS(
   FACT_ORDERS[[#This Row],[TypeOfClient]]="VIP", 0.2,
   FACT_ORDERS[[#This Row],[TypeOfClient]]="Premium", 0.1,
   TRUE, 0
)</f>
        <v>0</v>
      </c>
      <c r="O144" s="31" cm="1">
        <f t="array" ref="O144">_xlfn.IFS(
   FACT_ORDERS[[#This Row],[TotalAmount]]&gt;1500, 0.15,
   FACT_ORDERS[[#This Row],[TotalAmount]]&gt;1000, 0.1,
   FACT_ORDERS[[#This Row],[TotalAmount]]&gt;500, 0.05,
   TRUE, 0
)</f>
        <v>0.05</v>
      </c>
      <c r="P144" s="28">
        <f xml:space="preserve"> FACT_ORDERS[[#This Row],[TotalAmount]] * (1 - (FACT_ORDERS[[#This Row],[ClientDiscount]] + FACT_ORDERS[[#This Row],[OrderDiscount]]) )</f>
        <v>480.7</v>
      </c>
      <c r="Q144" s="28">
        <f>FACT_ORDERS[[#This Row],[TotalAmountWithDiscount]]+FACT_ORDERS[[#This Row],[DeliveryCost]]</f>
        <v>480.7</v>
      </c>
      <c r="R144" s="35">
        <v>45108</v>
      </c>
      <c r="S144" s="35" t="str">
        <f>IF(NETWORKDAYS(FACT_ORDERS[[#This Row],[Order-Date]], FACT_ORDERS[[#This Row],[ArrivalDate ]]) &gt; 10, "Late", "On Time")</f>
        <v>Late</v>
      </c>
    </row>
    <row r="145" spans="1:19" x14ac:dyDescent="0.3">
      <c r="A145" s="12">
        <v>5143</v>
      </c>
      <c r="B145" s="12">
        <v>247</v>
      </c>
      <c r="C145" s="12">
        <v>10930</v>
      </c>
      <c r="D145" s="12">
        <v>144</v>
      </c>
      <c r="E145" s="12" t="s">
        <v>244</v>
      </c>
      <c r="F145" s="13">
        <v>45091</v>
      </c>
      <c r="G145" s="26" t="s">
        <v>10888</v>
      </c>
      <c r="H145" s="12">
        <v>21</v>
      </c>
      <c r="I145" s="28">
        <f>VLOOKUP(B:B,DIM_PRODUCTS!A:F,5,FALSE)</f>
        <v>13</v>
      </c>
      <c r="J145" s="28">
        <f>FACT_ORDERS[[#This Row],[ProductPrice]]*FACT_ORDERS[[#This Row],[Quantity]]</f>
        <v>273</v>
      </c>
      <c r="K145" s="12" t="str">
        <f>VLOOKUP(C:C,DIM_CUSTOMERS!A:G,7,FALSE)</f>
        <v>New Zealand</v>
      </c>
      <c r="L145" s="30" cm="1">
        <f t="array" ref="L145">_xlfn.IFS(
    AND(FACT_ORDERS[[#This Row],[DeliveryMehtod]]="shippment",FACT_ORDERS[[#This Row],[TotalAmount]]&gt;=200), 0,
    AND(FACT_ORDERS[[#This Row],[DeliveryMehtod]]="pickup"), 15,
    AND(FACT_ORDERS[[#This Row],[DeliveryMehtod]]="shippment",FACT_ORDERS[[#This Row],[TotalAmount]]&lt;200), 35
)</f>
        <v>0</v>
      </c>
      <c r="M145" s="12" t="str" cm="1">
        <f t="array" ref="M145">_xlfn.IFS(
    SUMIFS(FACT_ORDERS[TotalAmount], FACT_ORDERS[WD_CUSTOMERS],FACT_ORDERS[[#This Row],[WD_CUSTOMERS]])&gt;=15000, "VIP",
    SUMIFS(FACT_ORDERS[TotalAmount], FACT_ORDERS[WD_CUSTOMERS],FACT_ORDERS[[#This Row],[WD_CUSTOMERS]])&gt;=8000, "Premium",
    TRUE, "Regular"
)</f>
        <v>Regular</v>
      </c>
      <c r="N145" s="32" cm="1">
        <f t="array" ref="N145">_xlfn.IFS(
   FACT_ORDERS[[#This Row],[TypeOfClient]]="VIP", 0.2,
   FACT_ORDERS[[#This Row],[TypeOfClient]]="Premium", 0.1,
   TRUE, 0
)</f>
        <v>0</v>
      </c>
      <c r="O145" s="31" cm="1">
        <f t="array" ref="O145">_xlfn.IFS(
   FACT_ORDERS[[#This Row],[TotalAmount]]&gt;1500, 0.15,
   FACT_ORDERS[[#This Row],[TotalAmount]]&gt;1000, 0.1,
   FACT_ORDERS[[#This Row],[TotalAmount]]&gt;500, 0.05,
   TRUE, 0
)</f>
        <v>0</v>
      </c>
      <c r="P145" s="28">
        <f xml:space="preserve"> FACT_ORDERS[[#This Row],[TotalAmount]] * (1 - (FACT_ORDERS[[#This Row],[ClientDiscount]] + FACT_ORDERS[[#This Row],[OrderDiscount]]) )</f>
        <v>273</v>
      </c>
      <c r="Q145" s="28">
        <f>FACT_ORDERS[[#This Row],[TotalAmountWithDiscount]]+FACT_ORDERS[[#This Row],[DeliveryCost]]</f>
        <v>273</v>
      </c>
      <c r="R145" s="35">
        <v>45099</v>
      </c>
      <c r="S145" s="35" t="str">
        <f>IF(NETWORKDAYS(FACT_ORDERS[[#This Row],[Order-Date]], FACT_ORDERS[[#This Row],[ArrivalDate ]]) &gt; 10, "Late", "On Time")</f>
        <v>On Time</v>
      </c>
    </row>
    <row r="146" spans="1:19" x14ac:dyDescent="0.3">
      <c r="A146" s="12">
        <v>5144</v>
      </c>
      <c r="B146" s="12">
        <v>225</v>
      </c>
      <c r="C146" s="12">
        <v>10930</v>
      </c>
      <c r="D146" s="12">
        <v>145</v>
      </c>
      <c r="E146" s="12" t="s">
        <v>244</v>
      </c>
      <c r="F146" s="13">
        <v>45091</v>
      </c>
      <c r="G146" s="26" t="s">
        <v>10889</v>
      </c>
      <c r="H146" s="12">
        <v>24</v>
      </c>
      <c r="I146" s="28">
        <f>VLOOKUP(B:B,DIM_PRODUCTS!A:F,5,FALSE)</f>
        <v>21</v>
      </c>
      <c r="J146" s="28">
        <f>FACT_ORDERS[[#This Row],[ProductPrice]]*FACT_ORDERS[[#This Row],[Quantity]]</f>
        <v>504</v>
      </c>
      <c r="K146" s="12" t="str">
        <f>VLOOKUP(C:C,DIM_CUSTOMERS!A:G,7,FALSE)</f>
        <v>New Zealand</v>
      </c>
      <c r="L146" s="30" cm="1">
        <f t="array" ref="L146">_xlfn.IFS(
    AND(FACT_ORDERS[[#This Row],[DeliveryMehtod]]="shippment",FACT_ORDERS[[#This Row],[TotalAmount]]&gt;=200), 0,
    AND(FACT_ORDERS[[#This Row],[DeliveryMehtod]]="pickup"), 15,
    AND(FACT_ORDERS[[#This Row],[DeliveryMehtod]]="shippment",FACT_ORDERS[[#This Row],[TotalAmount]]&lt;200), 35
)</f>
        <v>0</v>
      </c>
      <c r="M146" s="12" t="str" cm="1">
        <f t="array" ref="M146">_xlfn.IFS(
    SUMIFS(FACT_ORDERS[TotalAmount], FACT_ORDERS[WD_CUSTOMERS],FACT_ORDERS[[#This Row],[WD_CUSTOMERS]])&gt;=15000, "VIP",
    SUMIFS(FACT_ORDERS[TotalAmount], FACT_ORDERS[WD_CUSTOMERS],FACT_ORDERS[[#This Row],[WD_CUSTOMERS]])&gt;=8000, "Premium",
    TRUE, "Regular"
)</f>
        <v>Regular</v>
      </c>
      <c r="N146" s="32" cm="1">
        <f t="array" ref="N146">_xlfn.IFS(
   FACT_ORDERS[[#This Row],[TypeOfClient]]="VIP", 0.2,
   FACT_ORDERS[[#This Row],[TypeOfClient]]="Premium", 0.1,
   TRUE, 0
)</f>
        <v>0</v>
      </c>
      <c r="O146" s="31" cm="1">
        <f t="array" ref="O146">_xlfn.IFS(
   FACT_ORDERS[[#This Row],[TotalAmount]]&gt;1500, 0.15,
   FACT_ORDERS[[#This Row],[TotalAmount]]&gt;1000, 0.1,
   FACT_ORDERS[[#This Row],[TotalAmount]]&gt;500, 0.05,
   TRUE, 0
)</f>
        <v>0.05</v>
      </c>
      <c r="P146" s="28">
        <f xml:space="preserve"> FACT_ORDERS[[#This Row],[TotalAmount]] * (1 - (FACT_ORDERS[[#This Row],[ClientDiscount]] + FACT_ORDERS[[#This Row],[OrderDiscount]]) )</f>
        <v>478.79999999999995</v>
      </c>
      <c r="Q146" s="28">
        <f>FACT_ORDERS[[#This Row],[TotalAmountWithDiscount]]+FACT_ORDERS[[#This Row],[DeliveryCost]]</f>
        <v>478.79999999999995</v>
      </c>
      <c r="R146" s="35">
        <v>45099</v>
      </c>
      <c r="S146" s="35" t="str">
        <f>IF(NETWORKDAYS(FACT_ORDERS[[#This Row],[Order-Date]], FACT_ORDERS[[#This Row],[ArrivalDate ]]) &gt; 10, "Late", "On Time")</f>
        <v>On Time</v>
      </c>
    </row>
    <row r="147" spans="1:19" x14ac:dyDescent="0.3">
      <c r="A147" s="12">
        <v>5145</v>
      </c>
      <c r="B147" s="12">
        <v>253</v>
      </c>
      <c r="C147" s="12">
        <v>10015</v>
      </c>
      <c r="D147" s="12">
        <v>146</v>
      </c>
      <c r="E147" s="12" t="s">
        <v>244</v>
      </c>
      <c r="F147" s="13">
        <v>45415</v>
      </c>
      <c r="G147" s="26" t="s">
        <v>10890</v>
      </c>
      <c r="H147" s="12">
        <v>31</v>
      </c>
      <c r="I147" s="28">
        <f>VLOOKUP(B:B,DIM_PRODUCTS!A:F,5,FALSE)</f>
        <v>11</v>
      </c>
      <c r="J147" s="28">
        <f>FACT_ORDERS[[#This Row],[ProductPrice]]*FACT_ORDERS[[#This Row],[Quantity]]</f>
        <v>341</v>
      </c>
      <c r="K147" s="12" t="str">
        <f>VLOOKUP(C:C,DIM_CUSTOMERS!A:G,7,FALSE)</f>
        <v>Mexico</v>
      </c>
      <c r="L147" s="30" cm="1">
        <f t="array" ref="L147">_xlfn.IFS(
    AND(FACT_ORDERS[[#This Row],[DeliveryMehtod]]="shippment",FACT_ORDERS[[#This Row],[TotalAmount]]&gt;=200), 0,
    AND(FACT_ORDERS[[#This Row],[DeliveryMehtod]]="pickup"), 15,
    AND(FACT_ORDERS[[#This Row],[DeliveryMehtod]]="shippment",FACT_ORDERS[[#This Row],[TotalAmount]]&lt;200), 35
)</f>
        <v>0</v>
      </c>
      <c r="M147" s="12" t="str" cm="1">
        <f t="array" ref="M147">_xlfn.IFS(
    SUMIFS(FACT_ORDERS[TotalAmount], FACT_ORDERS[WD_CUSTOMERS],FACT_ORDERS[[#This Row],[WD_CUSTOMERS]])&gt;=15000, "VIP",
    SUMIFS(FACT_ORDERS[TotalAmount], FACT_ORDERS[WD_CUSTOMERS],FACT_ORDERS[[#This Row],[WD_CUSTOMERS]])&gt;=8000, "Premium",
    TRUE, "Regular"
)</f>
        <v>Regular</v>
      </c>
      <c r="N147" s="32" cm="1">
        <f t="array" ref="N147">_xlfn.IFS(
   FACT_ORDERS[[#This Row],[TypeOfClient]]="VIP", 0.2,
   FACT_ORDERS[[#This Row],[TypeOfClient]]="Premium", 0.1,
   TRUE, 0
)</f>
        <v>0</v>
      </c>
      <c r="O147" s="31" cm="1">
        <f t="array" ref="O147">_xlfn.IFS(
   FACT_ORDERS[[#This Row],[TotalAmount]]&gt;1500, 0.15,
   FACT_ORDERS[[#This Row],[TotalAmount]]&gt;1000, 0.1,
   FACT_ORDERS[[#This Row],[TotalAmount]]&gt;500, 0.05,
   TRUE, 0
)</f>
        <v>0</v>
      </c>
      <c r="P147" s="28">
        <f xml:space="preserve"> FACT_ORDERS[[#This Row],[TotalAmount]] * (1 - (FACT_ORDERS[[#This Row],[ClientDiscount]] + FACT_ORDERS[[#This Row],[OrderDiscount]]) )</f>
        <v>341</v>
      </c>
      <c r="Q147" s="28">
        <f>FACT_ORDERS[[#This Row],[TotalAmountWithDiscount]]+FACT_ORDERS[[#This Row],[DeliveryCost]]</f>
        <v>341</v>
      </c>
      <c r="R147" s="35">
        <v>45423</v>
      </c>
      <c r="S147" s="35" t="str">
        <f>IF(NETWORKDAYS(FACT_ORDERS[[#This Row],[Order-Date]], FACT_ORDERS[[#This Row],[ArrivalDate ]]) &gt; 10, "Late", "On Time")</f>
        <v>On Time</v>
      </c>
    </row>
    <row r="148" spans="1:19" x14ac:dyDescent="0.3">
      <c r="A148" s="12">
        <v>5146</v>
      </c>
      <c r="B148" s="12">
        <v>298</v>
      </c>
      <c r="C148" s="12">
        <v>10355</v>
      </c>
      <c r="D148" s="12">
        <v>147</v>
      </c>
      <c r="E148" s="12" t="s">
        <v>244</v>
      </c>
      <c r="F148" s="13">
        <v>45342</v>
      </c>
      <c r="G148" s="26" t="s">
        <v>10891</v>
      </c>
      <c r="H148" s="12">
        <v>34</v>
      </c>
      <c r="I148" s="28">
        <f>VLOOKUP(B:B,DIM_PRODUCTS!A:F,5,FALSE)</f>
        <v>19</v>
      </c>
      <c r="J148" s="28">
        <f>FACT_ORDERS[[#This Row],[ProductPrice]]*FACT_ORDERS[[#This Row],[Quantity]]</f>
        <v>646</v>
      </c>
      <c r="K148" s="12" t="str">
        <f>VLOOKUP(C:C,DIM_CUSTOMERS!A:G,7,FALSE)</f>
        <v>Canada</v>
      </c>
      <c r="L148" s="30" cm="1">
        <f t="array" ref="L148">_xlfn.IFS(
    AND(FACT_ORDERS[[#This Row],[DeliveryMehtod]]="shippment",FACT_ORDERS[[#This Row],[TotalAmount]]&gt;=200), 0,
    AND(FACT_ORDERS[[#This Row],[DeliveryMehtod]]="pickup"), 15,
    AND(FACT_ORDERS[[#This Row],[DeliveryMehtod]]="shippment",FACT_ORDERS[[#This Row],[TotalAmount]]&lt;200), 35
)</f>
        <v>0</v>
      </c>
      <c r="M148" s="12" t="str" cm="1">
        <f t="array" ref="M148">_xlfn.IFS(
    SUMIFS(FACT_ORDERS[TotalAmount], FACT_ORDERS[WD_CUSTOMERS],FACT_ORDERS[[#This Row],[WD_CUSTOMERS]])&gt;=15000, "VIP",
    SUMIFS(FACT_ORDERS[TotalAmount], FACT_ORDERS[WD_CUSTOMERS],FACT_ORDERS[[#This Row],[WD_CUSTOMERS]])&gt;=8000, "Premium",
    TRUE, "Regular"
)</f>
        <v>Regular</v>
      </c>
      <c r="N148" s="32" cm="1">
        <f t="array" ref="N148">_xlfn.IFS(
   FACT_ORDERS[[#This Row],[TypeOfClient]]="VIP", 0.2,
   FACT_ORDERS[[#This Row],[TypeOfClient]]="Premium", 0.1,
   TRUE, 0
)</f>
        <v>0</v>
      </c>
      <c r="O148" s="31" cm="1">
        <f t="array" ref="O148">_xlfn.IFS(
   FACT_ORDERS[[#This Row],[TotalAmount]]&gt;1500, 0.15,
   FACT_ORDERS[[#This Row],[TotalAmount]]&gt;1000, 0.1,
   FACT_ORDERS[[#This Row],[TotalAmount]]&gt;500, 0.05,
   TRUE, 0
)</f>
        <v>0.05</v>
      </c>
      <c r="P148" s="28">
        <f xml:space="preserve"> FACT_ORDERS[[#This Row],[TotalAmount]] * (1 - (FACT_ORDERS[[#This Row],[ClientDiscount]] + FACT_ORDERS[[#This Row],[OrderDiscount]]) )</f>
        <v>613.69999999999993</v>
      </c>
      <c r="Q148" s="28">
        <f>FACT_ORDERS[[#This Row],[TotalAmountWithDiscount]]+FACT_ORDERS[[#This Row],[DeliveryCost]]</f>
        <v>613.69999999999993</v>
      </c>
      <c r="R148" s="35">
        <v>45350</v>
      </c>
      <c r="S148" s="35" t="str">
        <f>IF(NETWORKDAYS(FACT_ORDERS[[#This Row],[Order-Date]], FACT_ORDERS[[#This Row],[ArrivalDate ]]) &gt; 10, "Late", "On Time")</f>
        <v>On Time</v>
      </c>
    </row>
    <row r="149" spans="1:19" x14ac:dyDescent="0.3">
      <c r="A149" s="12">
        <v>5147</v>
      </c>
      <c r="B149" s="12">
        <v>218</v>
      </c>
      <c r="C149" s="12">
        <v>10792</v>
      </c>
      <c r="D149" s="12">
        <v>148</v>
      </c>
      <c r="E149" s="12" t="s">
        <v>243</v>
      </c>
      <c r="F149" s="13">
        <v>44818</v>
      </c>
      <c r="G149" s="26" t="s">
        <v>10892</v>
      </c>
      <c r="H149" s="12">
        <v>93</v>
      </c>
      <c r="I149" s="28">
        <f>VLOOKUP(B:B,DIM_PRODUCTS!A:F,5,FALSE)</f>
        <v>48</v>
      </c>
      <c r="J149" s="28">
        <f>FACT_ORDERS[[#This Row],[ProductPrice]]*FACT_ORDERS[[#This Row],[Quantity]]</f>
        <v>4464</v>
      </c>
      <c r="K149" s="12" t="str">
        <f>VLOOKUP(C:C,DIM_CUSTOMERS!A:G,7,FALSE)</f>
        <v>Spain</v>
      </c>
      <c r="L149" s="30" cm="1">
        <f t="array" ref="L149">_xlfn.IFS(
    AND(FACT_ORDERS[[#This Row],[DeliveryMehtod]]="shippment",FACT_ORDERS[[#This Row],[TotalAmount]]&gt;=200), 0,
    AND(FACT_ORDERS[[#This Row],[DeliveryMehtod]]="pickup"), 15,
    AND(FACT_ORDERS[[#This Row],[DeliveryMehtod]]="shippment",FACT_ORDERS[[#This Row],[TotalAmount]]&lt;200), 35
)</f>
        <v>15</v>
      </c>
      <c r="M149" s="12" t="str" cm="1">
        <f t="array" ref="M149">_xlfn.IFS(
    SUMIFS(FACT_ORDERS[TotalAmount], FACT_ORDERS[WD_CUSTOMERS],FACT_ORDERS[[#This Row],[WD_CUSTOMERS]])&gt;=15000, "VIP",
    SUMIFS(FACT_ORDERS[TotalAmount], FACT_ORDERS[WD_CUSTOMERS],FACT_ORDERS[[#This Row],[WD_CUSTOMERS]])&gt;=8000, "Premium",
    TRUE, "Regular"
)</f>
        <v>VIP</v>
      </c>
      <c r="N149" s="32" cm="1">
        <f t="array" ref="N149">_xlfn.IFS(
   FACT_ORDERS[[#This Row],[TypeOfClient]]="VIP", 0.2,
   FACT_ORDERS[[#This Row],[TypeOfClient]]="Premium", 0.1,
   TRUE, 0
)</f>
        <v>0.2</v>
      </c>
      <c r="O149" s="31" cm="1">
        <f t="array" ref="O149">_xlfn.IFS(
   FACT_ORDERS[[#This Row],[TotalAmount]]&gt;1500, 0.15,
   FACT_ORDERS[[#This Row],[TotalAmount]]&gt;1000, 0.1,
   FACT_ORDERS[[#This Row],[TotalAmount]]&gt;500, 0.05,
   TRUE, 0
)</f>
        <v>0.15</v>
      </c>
      <c r="P149" s="28">
        <f xml:space="preserve"> FACT_ORDERS[[#This Row],[TotalAmount]] * (1 - (FACT_ORDERS[[#This Row],[ClientDiscount]] + FACT_ORDERS[[#This Row],[OrderDiscount]]) )</f>
        <v>2901.6</v>
      </c>
      <c r="Q149" s="28">
        <f>FACT_ORDERS[[#This Row],[TotalAmountWithDiscount]]+FACT_ORDERS[[#This Row],[DeliveryCost]]</f>
        <v>2916.6</v>
      </c>
      <c r="R149" s="35">
        <v>44826</v>
      </c>
      <c r="S149" s="35" t="str">
        <f>IF(NETWORKDAYS(FACT_ORDERS[[#This Row],[Order-Date]], FACT_ORDERS[[#This Row],[ArrivalDate ]]) &gt; 10, "Late", "On Time")</f>
        <v>On Time</v>
      </c>
    </row>
    <row r="150" spans="1:19" x14ac:dyDescent="0.3">
      <c r="A150" s="12">
        <v>5148</v>
      </c>
      <c r="B150" s="12">
        <v>295</v>
      </c>
      <c r="C150" s="12">
        <v>10792</v>
      </c>
      <c r="D150" s="12">
        <v>149</v>
      </c>
      <c r="E150" s="12" t="s">
        <v>243</v>
      </c>
      <c r="F150" s="13">
        <v>44818</v>
      </c>
      <c r="G150" s="26" t="s">
        <v>4206</v>
      </c>
      <c r="H150" s="12">
        <v>8</v>
      </c>
      <c r="I150" s="28">
        <f>VLOOKUP(B:B,DIM_PRODUCTS!A:F,5,FALSE)</f>
        <v>10</v>
      </c>
      <c r="J150" s="28">
        <f>FACT_ORDERS[[#This Row],[ProductPrice]]*FACT_ORDERS[[#This Row],[Quantity]]</f>
        <v>80</v>
      </c>
      <c r="K150" s="12" t="str">
        <f>VLOOKUP(C:C,DIM_CUSTOMERS!A:G,7,FALSE)</f>
        <v>Spain</v>
      </c>
      <c r="L150" s="30" cm="1">
        <f t="array" ref="L150">_xlfn.IFS(
    AND(FACT_ORDERS[[#This Row],[DeliveryMehtod]]="shippment",FACT_ORDERS[[#This Row],[TotalAmount]]&gt;=200), 0,
    AND(FACT_ORDERS[[#This Row],[DeliveryMehtod]]="pickup"), 15,
    AND(FACT_ORDERS[[#This Row],[DeliveryMehtod]]="shippment",FACT_ORDERS[[#This Row],[TotalAmount]]&lt;200), 35
)</f>
        <v>15</v>
      </c>
      <c r="M150" s="12" t="str" cm="1">
        <f t="array" ref="M150">_xlfn.IFS(
    SUMIFS(FACT_ORDERS[TotalAmount], FACT_ORDERS[WD_CUSTOMERS],FACT_ORDERS[[#This Row],[WD_CUSTOMERS]])&gt;=15000, "VIP",
    SUMIFS(FACT_ORDERS[TotalAmount], FACT_ORDERS[WD_CUSTOMERS],FACT_ORDERS[[#This Row],[WD_CUSTOMERS]])&gt;=8000, "Premium",
    TRUE, "Regular"
)</f>
        <v>VIP</v>
      </c>
      <c r="N150" s="32" cm="1">
        <f t="array" ref="N150">_xlfn.IFS(
   FACT_ORDERS[[#This Row],[TypeOfClient]]="VIP", 0.2,
   FACT_ORDERS[[#This Row],[TypeOfClient]]="Premium", 0.1,
   TRUE, 0
)</f>
        <v>0.2</v>
      </c>
      <c r="O150" s="31" cm="1">
        <f t="array" ref="O150">_xlfn.IFS(
   FACT_ORDERS[[#This Row],[TotalAmount]]&gt;1500, 0.15,
   FACT_ORDERS[[#This Row],[TotalAmount]]&gt;1000, 0.1,
   FACT_ORDERS[[#This Row],[TotalAmount]]&gt;500, 0.05,
   TRUE, 0
)</f>
        <v>0</v>
      </c>
      <c r="P150" s="28">
        <f xml:space="preserve"> FACT_ORDERS[[#This Row],[TotalAmount]] * (1 - (FACT_ORDERS[[#This Row],[ClientDiscount]] + FACT_ORDERS[[#This Row],[OrderDiscount]]) )</f>
        <v>64</v>
      </c>
      <c r="Q150" s="28">
        <f>FACT_ORDERS[[#This Row],[TotalAmountWithDiscount]]+FACT_ORDERS[[#This Row],[DeliveryCost]]</f>
        <v>79</v>
      </c>
      <c r="R150" s="35">
        <v>44834</v>
      </c>
      <c r="S150" s="35" t="str">
        <f>IF(NETWORKDAYS(FACT_ORDERS[[#This Row],[Order-Date]], FACT_ORDERS[[#This Row],[ArrivalDate ]]) &gt; 10, "Late", "On Time")</f>
        <v>Late</v>
      </c>
    </row>
    <row r="151" spans="1:19" x14ac:dyDescent="0.3">
      <c r="A151" s="12">
        <v>5149</v>
      </c>
      <c r="B151" s="12">
        <v>217</v>
      </c>
      <c r="C151" s="12">
        <v>10498</v>
      </c>
      <c r="D151" s="12">
        <v>150</v>
      </c>
      <c r="E151" s="12" t="s">
        <v>244</v>
      </c>
      <c r="F151" s="13">
        <v>45465</v>
      </c>
      <c r="G151" s="26" t="s">
        <v>10893</v>
      </c>
      <c r="H151" s="12">
        <v>63</v>
      </c>
      <c r="I151" s="28">
        <f>VLOOKUP(B:B,DIM_PRODUCTS!A:F,5,FALSE)</f>
        <v>20</v>
      </c>
      <c r="J151" s="28">
        <f>FACT_ORDERS[[#This Row],[ProductPrice]]*FACT_ORDERS[[#This Row],[Quantity]]</f>
        <v>1260</v>
      </c>
      <c r="K151" s="12" t="str">
        <f>VLOOKUP(C:C,DIM_CUSTOMERS!A:G,7,FALSE)</f>
        <v>South Korea</v>
      </c>
      <c r="L151" s="30" cm="1">
        <f t="array" ref="L151">_xlfn.IFS(
    AND(FACT_ORDERS[[#This Row],[DeliveryMehtod]]="shippment",FACT_ORDERS[[#This Row],[TotalAmount]]&gt;=200), 0,
    AND(FACT_ORDERS[[#This Row],[DeliveryMehtod]]="pickup"), 15,
    AND(FACT_ORDERS[[#This Row],[DeliveryMehtod]]="shippment",FACT_ORDERS[[#This Row],[TotalAmount]]&lt;200), 35
)</f>
        <v>0</v>
      </c>
      <c r="M151" s="12" t="str" cm="1">
        <f t="array" ref="M151">_xlfn.IFS(
    SUMIFS(FACT_ORDERS[TotalAmount], FACT_ORDERS[WD_CUSTOMERS],FACT_ORDERS[[#This Row],[WD_CUSTOMERS]])&gt;=15000, "VIP",
    SUMIFS(FACT_ORDERS[TotalAmount], FACT_ORDERS[WD_CUSTOMERS],FACT_ORDERS[[#This Row],[WD_CUSTOMERS]])&gt;=8000, "Premium",
    TRUE, "Regular"
)</f>
        <v>Premium</v>
      </c>
      <c r="N151" s="32" cm="1">
        <f t="array" ref="N151">_xlfn.IFS(
   FACT_ORDERS[[#This Row],[TypeOfClient]]="VIP", 0.2,
   FACT_ORDERS[[#This Row],[TypeOfClient]]="Premium", 0.1,
   TRUE, 0
)</f>
        <v>0.1</v>
      </c>
      <c r="O151" s="31" cm="1">
        <f t="array" ref="O151">_xlfn.IFS(
   FACT_ORDERS[[#This Row],[TotalAmount]]&gt;1500, 0.15,
   FACT_ORDERS[[#This Row],[TotalAmount]]&gt;1000, 0.1,
   FACT_ORDERS[[#This Row],[TotalAmount]]&gt;500, 0.05,
   TRUE, 0
)</f>
        <v>0.1</v>
      </c>
      <c r="P151" s="28">
        <f xml:space="preserve"> FACT_ORDERS[[#This Row],[TotalAmount]] * (1 - (FACT_ORDERS[[#This Row],[ClientDiscount]] + FACT_ORDERS[[#This Row],[OrderDiscount]]) )</f>
        <v>1008</v>
      </c>
      <c r="Q151" s="28">
        <f>FACT_ORDERS[[#This Row],[TotalAmountWithDiscount]]+FACT_ORDERS[[#This Row],[DeliveryCost]]</f>
        <v>1008</v>
      </c>
      <c r="R151" s="35">
        <v>45472</v>
      </c>
      <c r="S151" s="35" t="str">
        <f>IF(NETWORKDAYS(FACT_ORDERS[[#This Row],[Order-Date]], FACT_ORDERS[[#This Row],[ArrivalDate ]]) &gt; 10, "Late", "On Time")</f>
        <v>On Time</v>
      </c>
    </row>
    <row r="152" spans="1:19" x14ac:dyDescent="0.3">
      <c r="A152" s="12">
        <v>5150</v>
      </c>
      <c r="B152" s="12">
        <v>277</v>
      </c>
      <c r="C152" s="12">
        <v>10498</v>
      </c>
      <c r="D152" s="12">
        <v>151</v>
      </c>
      <c r="E152" s="12" t="s">
        <v>243</v>
      </c>
      <c r="F152" s="13">
        <v>45465</v>
      </c>
      <c r="G152" s="26" t="s">
        <v>10894</v>
      </c>
      <c r="H152" s="12">
        <v>33</v>
      </c>
      <c r="I152" s="28">
        <f>VLOOKUP(B:B,DIM_PRODUCTS!A:F,5,FALSE)</f>
        <v>19</v>
      </c>
      <c r="J152" s="28">
        <f>FACT_ORDERS[[#This Row],[ProductPrice]]*FACT_ORDERS[[#This Row],[Quantity]]</f>
        <v>627</v>
      </c>
      <c r="K152" s="12" t="str">
        <f>VLOOKUP(C:C,DIM_CUSTOMERS!A:G,7,FALSE)</f>
        <v>South Korea</v>
      </c>
      <c r="L152" s="30" cm="1">
        <f t="array" ref="L152">_xlfn.IFS(
    AND(FACT_ORDERS[[#This Row],[DeliveryMehtod]]="shippment",FACT_ORDERS[[#This Row],[TotalAmount]]&gt;=200), 0,
    AND(FACT_ORDERS[[#This Row],[DeliveryMehtod]]="pickup"), 15,
    AND(FACT_ORDERS[[#This Row],[DeliveryMehtod]]="shippment",FACT_ORDERS[[#This Row],[TotalAmount]]&lt;200), 35
)</f>
        <v>15</v>
      </c>
      <c r="M152" s="12" t="str" cm="1">
        <f t="array" ref="M152">_xlfn.IFS(
    SUMIFS(FACT_ORDERS[TotalAmount], FACT_ORDERS[WD_CUSTOMERS],FACT_ORDERS[[#This Row],[WD_CUSTOMERS]])&gt;=15000, "VIP",
    SUMIFS(FACT_ORDERS[TotalAmount], FACT_ORDERS[WD_CUSTOMERS],FACT_ORDERS[[#This Row],[WD_CUSTOMERS]])&gt;=8000, "Premium",
    TRUE, "Regular"
)</f>
        <v>Premium</v>
      </c>
      <c r="N152" s="32" cm="1">
        <f t="array" ref="N152">_xlfn.IFS(
   FACT_ORDERS[[#This Row],[TypeOfClient]]="VIP", 0.2,
   FACT_ORDERS[[#This Row],[TypeOfClient]]="Premium", 0.1,
   TRUE, 0
)</f>
        <v>0.1</v>
      </c>
      <c r="O152" s="31" cm="1">
        <f t="array" ref="O152">_xlfn.IFS(
   FACT_ORDERS[[#This Row],[TotalAmount]]&gt;1500, 0.15,
   FACT_ORDERS[[#This Row],[TotalAmount]]&gt;1000, 0.1,
   FACT_ORDERS[[#This Row],[TotalAmount]]&gt;500, 0.05,
   TRUE, 0
)</f>
        <v>0.05</v>
      </c>
      <c r="P152" s="28">
        <f xml:space="preserve"> FACT_ORDERS[[#This Row],[TotalAmount]] * (1 - (FACT_ORDERS[[#This Row],[ClientDiscount]] + FACT_ORDERS[[#This Row],[OrderDiscount]]) )</f>
        <v>532.94999999999993</v>
      </c>
      <c r="Q152" s="28">
        <f>FACT_ORDERS[[#This Row],[TotalAmountWithDiscount]]+FACT_ORDERS[[#This Row],[DeliveryCost]]</f>
        <v>547.94999999999993</v>
      </c>
      <c r="R152" s="35">
        <v>45476</v>
      </c>
      <c r="S152" s="35" t="str">
        <f>IF(NETWORKDAYS(FACT_ORDERS[[#This Row],[Order-Date]], FACT_ORDERS[[#This Row],[ArrivalDate ]]) &gt; 10, "Late", "On Time")</f>
        <v>On Time</v>
      </c>
    </row>
    <row r="153" spans="1:19" x14ac:dyDescent="0.3">
      <c r="A153" s="12">
        <v>5151</v>
      </c>
      <c r="B153" s="12">
        <v>286</v>
      </c>
      <c r="C153" s="12">
        <v>10953</v>
      </c>
      <c r="D153" s="12">
        <v>152</v>
      </c>
      <c r="E153" s="12" t="s">
        <v>244</v>
      </c>
      <c r="F153" s="13">
        <v>45422</v>
      </c>
      <c r="G153" s="26" t="s">
        <v>10895</v>
      </c>
      <c r="H153" s="12">
        <v>25</v>
      </c>
      <c r="I153" s="28">
        <f>VLOOKUP(B:B,DIM_PRODUCTS!A:F,5,FALSE)</f>
        <v>6</v>
      </c>
      <c r="J153" s="28">
        <f>FACT_ORDERS[[#This Row],[ProductPrice]]*FACT_ORDERS[[#This Row],[Quantity]]</f>
        <v>150</v>
      </c>
      <c r="K153" s="12" t="str">
        <f>VLOOKUP(C:C,DIM_CUSTOMERS!A:G,7,FALSE)</f>
        <v>Nigeria</v>
      </c>
      <c r="L153" s="30" cm="1">
        <f t="array" ref="L153">_xlfn.IFS(
    AND(FACT_ORDERS[[#This Row],[DeliveryMehtod]]="shippment",FACT_ORDERS[[#This Row],[TotalAmount]]&gt;=200), 0,
    AND(FACT_ORDERS[[#This Row],[DeliveryMehtod]]="pickup"), 15,
    AND(FACT_ORDERS[[#This Row],[DeliveryMehtod]]="shippment",FACT_ORDERS[[#This Row],[TotalAmount]]&lt;200), 35
)</f>
        <v>35</v>
      </c>
      <c r="M153" s="12" t="str" cm="1">
        <f t="array" ref="M153">_xlfn.IFS(
    SUMIFS(FACT_ORDERS[TotalAmount], FACT_ORDERS[WD_CUSTOMERS],FACT_ORDERS[[#This Row],[WD_CUSTOMERS]])&gt;=15000, "VIP",
    SUMIFS(FACT_ORDERS[TotalAmount], FACT_ORDERS[WD_CUSTOMERS],FACT_ORDERS[[#This Row],[WD_CUSTOMERS]])&gt;=8000, "Premium",
    TRUE, "Regular"
)</f>
        <v>Regular</v>
      </c>
      <c r="N153" s="32" cm="1">
        <f t="array" ref="N153">_xlfn.IFS(
   FACT_ORDERS[[#This Row],[TypeOfClient]]="VIP", 0.2,
   FACT_ORDERS[[#This Row],[TypeOfClient]]="Premium", 0.1,
   TRUE, 0
)</f>
        <v>0</v>
      </c>
      <c r="O153" s="31" cm="1">
        <f t="array" ref="O153">_xlfn.IFS(
   FACT_ORDERS[[#This Row],[TotalAmount]]&gt;1500, 0.15,
   FACT_ORDERS[[#This Row],[TotalAmount]]&gt;1000, 0.1,
   FACT_ORDERS[[#This Row],[TotalAmount]]&gt;500, 0.05,
   TRUE, 0
)</f>
        <v>0</v>
      </c>
      <c r="P153" s="28">
        <f xml:space="preserve"> FACT_ORDERS[[#This Row],[TotalAmount]] * (1 - (FACT_ORDERS[[#This Row],[ClientDiscount]] + FACT_ORDERS[[#This Row],[OrderDiscount]]) )</f>
        <v>150</v>
      </c>
      <c r="Q153" s="28">
        <f>FACT_ORDERS[[#This Row],[TotalAmountWithDiscount]]+FACT_ORDERS[[#This Row],[DeliveryCost]]</f>
        <v>185</v>
      </c>
      <c r="R153" s="35">
        <v>45433</v>
      </c>
      <c r="S153" s="35" t="str">
        <f>IF(NETWORKDAYS(FACT_ORDERS[[#This Row],[Order-Date]], FACT_ORDERS[[#This Row],[ArrivalDate ]]) &gt; 10, "Late", "On Time")</f>
        <v>On Time</v>
      </c>
    </row>
    <row r="154" spans="1:19" x14ac:dyDescent="0.3">
      <c r="A154" s="12">
        <v>5152</v>
      </c>
      <c r="B154" s="12">
        <v>265</v>
      </c>
      <c r="C154" s="12">
        <v>10953</v>
      </c>
      <c r="D154" s="12">
        <v>153</v>
      </c>
      <c r="E154" s="12" t="s">
        <v>243</v>
      </c>
      <c r="F154" s="13">
        <v>45422</v>
      </c>
      <c r="G154" s="26" t="s">
        <v>10896</v>
      </c>
      <c r="H154" s="12">
        <v>18</v>
      </c>
      <c r="I154" s="28">
        <f>VLOOKUP(B:B,DIM_PRODUCTS!A:F,5,FALSE)</f>
        <v>13</v>
      </c>
      <c r="J154" s="28">
        <f>FACT_ORDERS[[#This Row],[ProductPrice]]*FACT_ORDERS[[#This Row],[Quantity]]</f>
        <v>234</v>
      </c>
      <c r="K154" s="12" t="str">
        <f>VLOOKUP(C:C,DIM_CUSTOMERS!A:G,7,FALSE)</f>
        <v>Nigeria</v>
      </c>
      <c r="L154" s="30" cm="1">
        <f t="array" ref="L154">_xlfn.IFS(
    AND(FACT_ORDERS[[#This Row],[DeliveryMehtod]]="shippment",FACT_ORDERS[[#This Row],[TotalAmount]]&gt;=200), 0,
    AND(FACT_ORDERS[[#This Row],[DeliveryMehtod]]="pickup"), 15,
    AND(FACT_ORDERS[[#This Row],[DeliveryMehtod]]="shippment",FACT_ORDERS[[#This Row],[TotalAmount]]&lt;200), 35
)</f>
        <v>15</v>
      </c>
      <c r="M154" s="12" t="str" cm="1">
        <f t="array" ref="M154">_xlfn.IFS(
    SUMIFS(FACT_ORDERS[TotalAmount], FACT_ORDERS[WD_CUSTOMERS],FACT_ORDERS[[#This Row],[WD_CUSTOMERS]])&gt;=15000, "VIP",
    SUMIFS(FACT_ORDERS[TotalAmount], FACT_ORDERS[WD_CUSTOMERS],FACT_ORDERS[[#This Row],[WD_CUSTOMERS]])&gt;=8000, "Premium",
    TRUE, "Regular"
)</f>
        <v>Regular</v>
      </c>
      <c r="N154" s="32" cm="1">
        <f t="array" ref="N154">_xlfn.IFS(
   FACT_ORDERS[[#This Row],[TypeOfClient]]="VIP", 0.2,
   FACT_ORDERS[[#This Row],[TypeOfClient]]="Premium", 0.1,
   TRUE, 0
)</f>
        <v>0</v>
      </c>
      <c r="O154" s="31" cm="1">
        <f t="array" ref="O154">_xlfn.IFS(
   FACT_ORDERS[[#This Row],[TotalAmount]]&gt;1500, 0.15,
   FACT_ORDERS[[#This Row],[TotalAmount]]&gt;1000, 0.1,
   FACT_ORDERS[[#This Row],[TotalAmount]]&gt;500, 0.05,
   TRUE, 0
)</f>
        <v>0</v>
      </c>
      <c r="P154" s="28">
        <f xml:space="preserve"> FACT_ORDERS[[#This Row],[TotalAmount]] * (1 - (FACT_ORDERS[[#This Row],[ClientDiscount]] + FACT_ORDERS[[#This Row],[OrderDiscount]]) )</f>
        <v>234</v>
      </c>
      <c r="Q154" s="28">
        <f>FACT_ORDERS[[#This Row],[TotalAmountWithDiscount]]+FACT_ORDERS[[#This Row],[DeliveryCost]]</f>
        <v>249</v>
      </c>
      <c r="R154" s="35">
        <v>45432</v>
      </c>
      <c r="S154" s="35" t="str">
        <f>IF(NETWORKDAYS(FACT_ORDERS[[#This Row],[Order-Date]], FACT_ORDERS[[#This Row],[ArrivalDate ]]) &gt; 10, "Late", "On Time")</f>
        <v>On Time</v>
      </c>
    </row>
    <row r="155" spans="1:19" x14ac:dyDescent="0.3">
      <c r="A155" s="12">
        <v>5153</v>
      </c>
      <c r="B155" s="12">
        <v>226</v>
      </c>
      <c r="C155" s="12">
        <v>10953</v>
      </c>
      <c r="D155" s="12">
        <v>154</v>
      </c>
      <c r="E155" s="12" t="s">
        <v>243</v>
      </c>
      <c r="F155" s="13">
        <v>45422</v>
      </c>
      <c r="G155" s="26" t="s">
        <v>10897</v>
      </c>
      <c r="H155" s="12">
        <v>35</v>
      </c>
      <c r="I155" s="28">
        <f>VLOOKUP(B:B,DIM_PRODUCTS!A:F,5,FALSE)</f>
        <v>16</v>
      </c>
      <c r="J155" s="28">
        <f>FACT_ORDERS[[#This Row],[ProductPrice]]*FACT_ORDERS[[#This Row],[Quantity]]</f>
        <v>560</v>
      </c>
      <c r="K155" s="12" t="str">
        <f>VLOOKUP(C:C,DIM_CUSTOMERS!A:G,7,FALSE)</f>
        <v>Nigeria</v>
      </c>
      <c r="L155" s="30" cm="1">
        <f t="array" ref="L155">_xlfn.IFS(
    AND(FACT_ORDERS[[#This Row],[DeliveryMehtod]]="shippment",FACT_ORDERS[[#This Row],[TotalAmount]]&gt;=200), 0,
    AND(FACT_ORDERS[[#This Row],[DeliveryMehtod]]="pickup"), 15,
    AND(FACT_ORDERS[[#This Row],[DeliveryMehtod]]="shippment",FACT_ORDERS[[#This Row],[TotalAmount]]&lt;200), 35
)</f>
        <v>15</v>
      </c>
      <c r="M155" s="12" t="str" cm="1">
        <f t="array" ref="M155">_xlfn.IFS(
    SUMIFS(FACT_ORDERS[TotalAmount], FACT_ORDERS[WD_CUSTOMERS],FACT_ORDERS[[#This Row],[WD_CUSTOMERS]])&gt;=15000, "VIP",
    SUMIFS(FACT_ORDERS[TotalAmount], FACT_ORDERS[WD_CUSTOMERS],FACT_ORDERS[[#This Row],[WD_CUSTOMERS]])&gt;=8000, "Premium",
    TRUE, "Regular"
)</f>
        <v>Regular</v>
      </c>
      <c r="N155" s="32" cm="1">
        <f t="array" ref="N155">_xlfn.IFS(
   FACT_ORDERS[[#This Row],[TypeOfClient]]="VIP", 0.2,
   FACT_ORDERS[[#This Row],[TypeOfClient]]="Premium", 0.1,
   TRUE, 0
)</f>
        <v>0</v>
      </c>
      <c r="O155" s="31" cm="1">
        <f t="array" ref="O155">_xlfn.IFS(
   FACT_ORDERS[[#This Row],[TotalAmount]]&gt;1500, 0.15,
   FACT_ORDERS[[#This Row],[TotalAmount]]&gt;1000, 0.1,
   FACT_ORDERS[[#This Row],[TotalAmount]]&gt;500, 0.05,
   TRUE, 0
)</f>
        <v>0.05</v>
      </c>
      <c r="P155" s="28">
        <f xml:space="preserve"> FACT_ORDERS[[#This Row],[TotalAmount]] * (1 - (FACT_ORDERS[[#This Row],[ClientDiscount]] + FACT_ORDERS[[#This Row],[OrderDiscount]]) )</f>
        <v>532</v>
      </c>
      <c r="Q155" s="28">
        <f>FACT_ORDERS[[#This Row],[TotalAmountWithDiscount]]+FACT_ORDERS[[#This Row],[DeliveryCost]]</f>
        <v>547</v>
      </c>
      <c r="R155" s="35">
        <v>45432</v>
      </c>
      <c r="S155" s="35" t="str">
        <f>IF(NETWORKDAYS(FACT_ORDERS[[#This Row],[Order-Date]], FACT_ORDERS[[#This Row],[ArrivalDate ]]) &gt; 10, "Late", "On Time")</f>
        <v>On Time</v>
      </c>
    </row>
    <row r="156" spans="1:19" x14ac:dyDescent="0.3">
      <c r="A156" s="12">
        <v>5154</v>
      </c>
      <c r="B156" s="12">
        <v>269</v>
      </c>
      <c r="C156" s="12">
        <v>10309</v>
      </c>
      <c r="D156" s="12">
        <v>155</v>
      </c>
      <c r="E156" s="12" t="s">
        <v>243</v>
      </c>
      <c r="F156" s="13">
        <v>45560</v>
      </c>
      <c r="G156" s="26" t="s">
        <v>10898</v>
      </c>
      <c r="H156" s="12">
        <v>35</v>
      </c>
      <c r="I156" s="28">
        <f>VLOOKUP(B:B,DIM_PRODUCTS!A:F,5,FALSE)</f>
        <v>29</v>
      </c>
      <c r="J156" s="28">
        <f>FACT_ORDERS[[#This Row],[ProductPrice]]*FACT_ORDERS[[#This Row],[Quantity]]</f>
        <v>1015</v>
      </c>
      <c r="K156" s="12" t="str">
        <f>VLOOKUP(C:C,DIM_CUSTOMERS!A:G,7,FALSE)</f>
        <v>Canada</v>
      </c>
      <c r="L156" s="30" cm="1">
        <f t="array" ref="L156">_xlfn.IFS(
    AND(FACT_ORDERS[[#This Row],[DeliveryMehtod]]="shippment",FACT_ORDERS[[#This Row],[TotalAmount]]&gt;=200), 0,
    AND(FACT_ORDERS[[#This Row],[DeliveryMehtod]]="pickup"), 15,
    AND(FACT_ORDERS[[#This Row],[DeliveryMehtod]]="shippment",FACT_ORDERS[[#This Row],[TotalAmount]]&lt;200), 35
)</f>
        <v>15</v>
      </c>
      <c r="M156" s="12" t="str" cm="1">
        <f t="array" ref="M156">_xlfn.IFS(
    SUMIFS(FACT_ORDERS[TotalAmount], FACT_ORDERS[WD_CUSTOMERS],FACT_ORDERS[[#This Row],[WD_CUSTOMERS]])&gt;=15000, "VIP",
    SUMIFS(FACT_ORDERS[TotalAmount], FACT_ORDERS[WD_CUSTOMERS],FACT_ORDERS[[#This Row],[WD_CUSTOMERS]])&gt;=8000, "Premium",
    TRUE, "Regular"
)</f>
        <v>Regular</v>
      </c>
      <c r="N156" s="32" cm="1">
        <f t="array" ref="N156">_xlfn.IFS(
   FACT_ORDERS[[#This Row],[TypeOfClient]]="VIP", 0.2,
   FACT_ORDERS[[#This Row],[TypeOfClient]]="Premium", 0.1,
   TRUE, 0
)</f>
        <v>0</v>
      </c>
      <c r="O156" s="31" cm="1">
        <f t="array" ref="O156">_xlfn.IFS(
   FACT_ORDERS[[#This Row],[TotalAmount]]&gt;1500, 0.15,
   FACT_ORDERS[[#This Row],[TotalAmount]]&gt;1000, 0.1,
   FACT_ORDERS[[#This Row],[TotalAmount]]&gt;500, 0.05,
   TRUE, 0
)</f>
        <v>0.1</v>
      </c>
      <c r="P156" s="28">
        <f xml:space="preserve"> FACT_ORDERS[[#This Row],[TotalAmount]] * (1 - (FACT_ORDERS[[#This Row],[ClientDiscount]] + FACT_ORDERS[[#This Row],[OrderDiscount]]) )</f>
        <v>913.5</v>
      </c>
      <c r="Q156" s="28">
        <f>FACT_ORDERS[[#This Row],[TotalAmountWithDiscount]]+FACT_ORDERS[[#This Row],[DeliveryCost]]</f>
        <v>928.5</v>
      </c>
      <c r="R156" s="35">
        <v>45572</v>
      </c>
      <c r="S156" s="35" t="str">
        <f>IF(NETWORKDAYS(FACT_ORDERS[[#This Row],[Order-Date]], FACT_ORDERS[[#This Row],[ArrivalDate ]]) &gt; 10, "Late", "On Time")</f>
        <v>On Time</v>
      </c>
    </row>
    <row r="157" spans="1:19" x14ac:dyDescent="0.3">
      <c r="A157" s="12">
        <v>5155</v>
      </c>
      <c r="B157" s="12">
        <v>271</v>
      </c>
      <c r="C157" s="12">
        <v>10345</v>
      </c>
      <c r="D157" s="12">
        <v>156</v>
      </c>
      <c r="E157" s="12" t="s">
        <v>244</v>
      </c>
      <c r="F157" s="13">
        <v>45407</v>
      </c>
      <c r="G157" s="26" t="s">
        <v>10899</v>
      </c>
      <c r="H157" s="12">
        <v>26</v>
      </c>
      <c r="I157" s="28">
        <f>VLOOKUP(B:B,DIM_PRODUCTS!A:F,5,FALSE)</f>
        <v>16</v>
      </c>
      <c r="J157" s="28">
        <f>FACT_ORDERS[[#This Row],[ProductPrice]]*FACT_ORDERS[[#This Row],[Quantity]]</f>
        <v>416</v>
      </c>
      <c r="K157" s="12" t="str">
        <f>VLOOKUP(C:C,DIM_CUSTOMERS!A:G,7,FALSE)</f>
        <v>USA</v>
      </c>
      <c r="L157" s="30" cm="1">
        <f t="array" ref="L157">_xlfn.IFS(
    AND(FACT_ORDERS[[#This Row],[DeliveryMehtod]]="shippment",FACT_ORDERS[[#This Row],[TotalAmount]]&gt;=200), 0,
    AND(FACT_ORDERS[[#This Row],[DeliveryMehtod]]="pickup"), 15,
    AND(FACT_ORDERS[[#This Row],[DeliveryMehtod]]="shippment",FACT_ORDERS[[#This Row],[TotalAmount]]&lt;200), 35
)</f>
        <v>0</v>
      </c>
      <c r="M157" s="12" t="str" cm="1">
        <f t="array" ref="M157">_xlfn.IFS(
    SUMIFS(FACT_ORDERS[TotalAmount], FACT_ORDERS[WD_CUSTOMERS],FACT_ORDERS[[#This Row],[WD_CUSTOMERS]])&gt;=15000, "VIP",
    SUMIFS(FACT_ORDERS[TotalAmount], FACT_ORDERS[WD_CUSTOMERS],FACT_ORDERS[[#This Row],[WD_CUSTOMERS]])&gt;=8000, "Premium",
    TRUE, "Regular"
)</f>
        <v>Regular</v>
      </c>
      <c r="N157" s="32" cm="1">
        <f t="array" ref="N157">_xlfn.IFS(
   FACT_ORDERS[[#This Row],[TypeOfClient]]="VIP", 0.2,
   FACT_ORDERS[[#This Row],[TypeOfClient]]="Premium", 0.1,
   TRUE, 0
)</f>
        <v>0</v>
      </c>
      <c r="O157" s="31" cm="1">
        <f t="array" ref="O157">_xlfn.IFS(
   FACT_ORDERS[[#This Row],[TotalAmount]]&gt;1500, 0.15,
   FACT_ORDERS[[#This Row],[TotalAmount]]&gt;1000, 0.1,
   FACT_ORDERS[[#This Row],[TotalAmount]]&gt;500, 0.05,
   TRUE, 0
)</f>
        <v>0</v>
      </c>
      <c r="P157" s="28">
        <f xml:space="preserve"> FACT_ORDERS[[#This Row],[TotalAmount]] * (1 - (FACT_ORDERS[[#This Row],[ClientDiscount]] + FACT_ORDERS[[#This Row],[OrderDiscount]]) )</f>
        <v>416</v>
      </c>
      <c r="Q157" s="28">
        <f>FACT_ORDERS[[#This Row],[TotalAmountWithDiscount]]+FACT_ORDERS[[#This Row],[DeliveryCost]]</f>
        <v>416</v>
      </c>
      <c r="R157" s="35">
        <v>45416</v>
      </c>
      <c r="S157" s="35" t="str">
        <f>IF(NETWORKDAYS(FACT_ORDERS[[#This Row],[Order-Date]], FACT_ORDERS[[#This Row],[ArrivalDate ]]) &gt; 10, "Late", "On Time")</f>
        <v>On Time</v>
      </c>
    </row>
    <row r="158" spans="1:19" x14ac:dyDescent="0.3">
      <c r="A158" s="12">
        <v>5156</v>
      </c>
      <c r="B158" s="12">
        <v>248</v>
      </c>
      <c r="C158" s="12">
        <v>10345</v>
      </c>
      <c r="D158" s="12">
        <v>157</v>
      </c>
      <c r="E158" s="12" t="s">
        <v>243</v>
      </c>
      <c r="F158" s="13">
        <v>45407</v>
      </c>
      <c r="G158" s="26" t="s">
        <v>4528</v>
      </c>
      <c r="H158" s="12">
        <v>21</v>
      </c>
      <c r="I158" s="28">
        <f>VLOOKUP(B:B,DIM_PRODUCTS!A:F,5,FALSE)</f>
        <v>13</v>
      </c>
      <c r="J158" s="28">
        <f>FACT_ORDERS[[#This Row],[ProductPrice]]*FACT_ORDERS[[#This Row],[Quantity]]</f>
        <v>273</v>
      </c>
      <c r="K158" s="12" t="str">
        <f>VLOOKUP(C:C,DIM_CUSTOMERS!A:G,7,FALSE)</f>
        <v>USA</v>
      </c>
      <c r="L158" s="30" cm="1">
        <f t="array" ref="L158">_xlfn.IFS(
    AND(FACT_ORDERS[[#This Row],[DeliveryMehtod]]="shippment",FACT_ORDERS[[#This Row],[TotalAmount]]&gt;=200), 0,
    AND(FACT_ORDERS[[#This Row],[DeliveryMehtod]]="pickup"), 15,
    AND(FACT_ORDERS[[#This Row],[DeliveryMehtod]]="shippment",FACT_ORDERS[[#This Row],[TotalAmount]]&lt;200), 35
)</f>
        <v>15</v>
      </c>
      <c r="M158" s="12" t="str" cm="1">
        <f t="array" ref="M158">_xlfn.IFS(
    SUMIFS(FACT_ORDERS[TotalAmount], FACT_ORDERS[WD_CUSTOMERS],FACT_ORDERS[[#This Row],[WD_CUSTOMERS]])&gt;=15000, "VIP",
    SUMIFS(FACT_ORDERS[TotalAmount], FACT_ORDERS[WD_CUSTOMERS],FACT_ORDERS[[#This Row],[WD_CUSTOMERS]])&gt;=8000, "Premium",
    TRUE, "Regular"
)</f>
        <v>Regular</v>
      </c>
      <c r="N158" s="32" cm="1">
        <f t="array" ref="N158">_xlfn.IFS(
   FACT_ORDERS[[#This Row],[TypeOfClient]]="VIP", 0.2,
   FACT_ORDERS[[#This Row],[TypeOfClient]]="Premium", 0.1,
   TRUE, 0
)</f>
        <v>0</v>
      </c>
      <c r="O158" s="31" cm="1">
        <f t="array" ref="O158">_xlfn.IFS(
   FACT_ORDERS[[#This Row],[TotalAmount]]&gt;1500, 0.15,
   FACT_ORDERS[[#This Row],[TotalAmount]]&gt;1000, 0.1,
   FACT_ORDERS[[#This Row],[TotalAmount]]&gt;500, 0.05,
   TRUE, 0
)</f>
        <v>0</v>
      </c>
      <c r="P158" s="28">
        <f xml:space="preserve"> FACT_ORDERS[[#This Row],[TotalAmount]] * (1 - (FACT_ORDERS[[#This Row],[ClientDiscount]] + FACT_ORDERS[[#This Row],[OrderDiscount]]) )</f>
        <v>273</v>
      </c>
      <c r="Q158" s="28">
        <f>FACT_ORDERS[[#This Row],[TotalAmountWithDiscount]]+FACT_ORDERS[[#This Row],[DeliveryCost]]</f>
        <v>288</v>
      </c>
      <c r="R158" s="35">
        <v>45415</v>
      </c>
      <c r="S158" s="35" t="str">
        <f>IF(NETWORKDAYS(FACT_ORDERS[[#This Row],[Order-Date]], FACT_ORDERS[[#This Row],[ArrivalDate ]]) &gt; 10, "Late", "On Time")</f>
        <v>On Time</v>
      </c>
    </row>
    <row r="159" spans="1:19" x14ac:dyDescent="0.3">
      <c r="A159" s="12">
        <v>5157</v>
      </c>
      <c r="B159" s="12">
        <v>230</v>
      </c>
      <c r="C159" s="12">
        <v>10345</v>
      </c>
      <c r="D159" s="12">
        <v>158</v>
      </c>
      <c r="E159" s="12" t="s">
        <v>243</v>
      </c>
      <c r="F159" s="13">
        <v>45300</v>
      </c>
      <c r="G159" s="26" t="s">
        <v>10900</v>
      </c>
      <c r="H159" s="12">
        <v>24</v>
      </c>
      <c r="I159" s="28">
        <f>VLOOKUP(B:B,DIM_PRODUCTS!A:F,5,FALSE)</f>
        <v>14</v>
      </c>
      <c r="J159" s="28">
        <f>FACT_ORDERS[[#This Row],[ProductPrice]]*FACT_ORDERS[[#This Row],[Quantity]]</f>
        <v>336</v>
      </c>
      <c r="K159" s="12" t="str">
        <f>VLOOKUP(C:C,DIM_CUSTOMERS!A:G,7,FALSE)</f>
        <v>USA</v>
      </c>
      <c r="L159" s="30" cm="1">
        <f t="array" ref="L159">_xlfn.IFS(
    AND(FACT_ORDERS[[#This Row],[DeliveryMehtod]]="shippment",FACT_ORDERS[[#This Row],[TotalAmount]]&gt;=200), 0,
    AND(FACT_ORDERS[[#This Row],[DeliveryMehtod]]="pickup"), 15,
    AND(FACT_ORDERS[[#This Row],[DeliveryMehtod]]="shippment",FACT_ORDERS[[#This Row],[TotalAmount]]&lt;200), 35
)</f>
        <v>15</v>
      </c>
      <c r="M159" s="12" t="str" cm="1">
        <f t="array" ref="M159">_xlfn.IFS(
    SUMIFS(FACT_ORDERS[TotalAmount], FACT_ORDERS[WD_CUSTOMERS],FACT_ORDERS[[#This Row],[WD_CUSTOMERS]])&gt;=15000, "VIP",
    SUMIFS(FACT_ORDERS[TotalAmount], FACT_ORDERS[WD_CUSTOMERS],FACT_ORDERS[[#This Row],[WD_CUSTOMERS]])&gt;=8000, "Premium",
    TRUE, "Regular"
)</f>
        <v>Regular</v>
      </c>
      <c r="N159" s="32" cm="1">
        <f t="array" ref="N159">_xlfn.IFS(
   FACT_ORDERS[[#This Row],[TypeOfClient]]="VIP", 0.2,
   FACT_ORDERS[[#This Row],[TypeOfClient]]="Premium", 0.1,
   TRUE, 0
)</f>
        <v>0</v>
      </c>
      <c r="O159" s="31" cm="1">
        <f t="array" ref="O159">_xlfn.IFS(
   FACT_ORDERS[[#This Row],[TotalAmount]]&gt;1500, 0.15,
   FACT_ORDERS[[#This Row],[TotalAmount]]&gt;1000, 0.1,
   FACT_ORDERS[[#This Row],[TotalAmount]]&gt;500, 0.05,
   TRUE, 0
)</f>
        <v>0</v>
      </c>
      <c r="P159" s="28">
        <f xml:space="preserve"> FACT_ORDERS[[#This Row],[TotalAmount]] * (1 - (FACT_ORDERS[[#This Row],[ClientDiscount]] + FACT_ORDERS[[#This Row],[OrderDiscount]]) )</f>
        <v>336</v>
      </c>
      <c r="Q159" s="28">
        <f>FACT_ORDERS[[#This Row],[TotalAmountWithDiscount]]+FACT_ORDERS[[#This Row],[DeliveryCost]]</f>
        <v>351</v>
      </c>
      <c r="R159" s="35">
        <v>45319</v>
      </c>
      <c r="S159" s="35" t="str">
        <f>IF(NETWORKDAYS(FACT_ORDERS[[#This Row],[Order-Date]], FACT_ORDERS[[#This Row],[ArrivalDate ]]) &gt; 10, "Late", "On Time")</f>
        <v>Late</v>
      </c>
    </row>
    <row r="160" spans="1:19" x14ac:dyDescent="0.3">
      <c r="A160" s="12">
        <v>5158</v>
      </c>
      <c r="B160" s="12">
        <v>249</v>
      </c>
      <c r="C160" s="12">
        <v>10793</v>
      </c>
      <c r="D160" s="12">
        <v>159</v>
      </c>
      <c r="E160" s="12" t="s">
        <v>243</v>
      </c>
      <c r="F160" s="13">
        <v>44938</v>
      </c>
      <c r="G160" s="26" t="s">
        <v>10901</v>
      </c>
      <c r="H160" s="12">
        <v>23</v>
      </c>
      <c r="I160" s="28">
        <f>VLOOKUP(B:B,DIM_PRODUCTS!A:F,5,FALSE)</f>
        <v>13</v>
      </c>
      <c r="J160" s="28">
        <f>FACT_ORDERS[[#This Row],[ProductPrice]]*FACT_ORDERS[[#This Row],[Quantity]]</f>
        <v>299</v>
      </c>
      <c r="K160" s="12" t="str">
        <f>VLOOKUP(C:C,DIM_CUSTOMERS!A:G,7,FALSE)</f>
        <v>Germany</v>
      </c>
      <c r="L160" s="30" cm="1">
        <f t="array" ref="L160">_xlfn.IFS(
    AND(FACT_ORDERS[[#This Row],[DeliveryMehtod]]="shippment",FACT_ORDERS[[#This Row],[TotalAmount]]&gt;=200), 0,
    AND(FACT_ORDERS[[#This Row],[DeliveryMehtod]]="pickup"), 15,
    AND(FACT_ORDERS[[#This Row],[DeliveryMehtod]]="shippment",FACT_ORDERS[[#This Row],[TotalAmount]]&lt;200), 35
)</f>
        <v>15</v>
      </c>
      <c r="M160" s="12" t="str" cm="1">
        <f t="array" ref="M160">_xlfn.IFS(
    SUMIFS(FACT_ORDERS[TotalAmount], FACT_ORDERS[WD_CUSTOMERS],FACT_ORDERS[[#This Row],[WD_CUSTOMERS]])&gt;=15000, "VIP",
    SUMIFS(FACT_ORDERS[TotalAmount], FACT_ORDERS[WD_CUSTOMERS],FACT_ORDERS[[#This Row],[WD_CUSTOMERS]])&gt;=8000, "Premium",
    TRUE, "Regular"
)</f>
        <v>Premium</v>
      </c>
      <c r="N160" s="32" cm="1">
        <f t="array" ref="N160">_xlfn.IFS(
   FACT_ORDERS[[#This Row],[TypeOfClient]]="VIP", 0.2,
   FACT_ORDERS[[#This Row],[TypeOfClient]]="Premium", 0.1,
   TRUE, 0
)</f>
        <v>0.1</v>
      </c>
      <c r="O160" s="31" cm="1">
        <f t="array" ref="O160">_xlfn.IFS(
   FACT_ORDERS[[#This Row],[TotalAmount]]&gt;1500, 0.15,
   FACT_ORDERS[[#This Row],[TotalAmount]]&gt;1000, 0.1,
   FACT_ORDERS[[#This Row],[TotalAmount]]&gt;500, 0.05,
   TRUE, 0
)</f>
        <v>0</v>
      </c>
      <c r="P160" s="28">
        <f xml:space="preserve"> FACT_ORDERS[[#This Row],[TotalAmount]] * (1 - (FACT_ORDERS[[#This Row],[ClientDiscount]] + FACT_ORDERS[[#This Row],[OrderDiscount]]) )</f>
        <v>269.10000000000002</v>
      </c>
      <c r="Q160" s="28">
        <f>FACT_ORDERS[[#This Row],[TotalAmountWithDiscount]]+FACT_ORDERS[[#This Row],[DeliveryCost]]</f>
        <v>284.10000000000002</v>
      </c>
      <c r="R160" s="35">
        <v>44945</v>
      </c>
      <c r="S160" s="35" t="str">
        <f>IF(NETWORKDAYS(FACT_ORDERS[[#This Row],[Order-Date]], FACT_ORDERS[[#This Row],[ArrivalDate ]]) &gt; 10, "Late", "On Time")</f>
        <v>On Time</v>
      </c>
    </row>
    <row r="161" spans="1:19" x14ac:dyDescent="0.3">
      <c r="A161" s="12">
        <v>5159</v>
      </c>
      <c r="B161" s="12">
        <v>215</v>
      </c>
      <c r="C161" s="12">
        <v>10793</v>
      </c>
      <c r="D161" s="12">
        <v>160</v>
      </c>
      <c r="E161" s="12" t="s">
        <v>243</v>
      </c>
      <c r="F161" s="13">
        <v>44938</v>
      </c>
      <c r="G161" s="26" t="s">
        <v>10902</v>
      </c>
      <c r="H161" s="12">
        <v>34</v>
      </c>
      <c r="I161" s="28">
        <f>VLOOKUP(B:B,DIM_PRODUCTS!A:F,5,FALSE)</f>
        <v>41</v>
      </c>
      <c r="J161" s="28">
        <f>FACT_ORDERS[[#This Row],[ProductPrice]]*FACT_ORDERS[[#This Row],[Quantity]]</f>
        <v>1394</v>
      </c>
      <c r="K161" s="12" t="str">
        <f>VLOOKUP(C:C,DIM_CUSTOMERS!A:G,7,FALSE)</f>
        <v>Germany</v>
      </c>
      <c r="L161" s="30" cm="1">
        <f t="array" ref="L161">_xlfn.IFS(
    AND(FACT_ORDERS[[#This Row],[DeliveryMehtod]]="shippment",FACT_ORDERS[[#This Row],[TotalAmount]]&gt;=200), 0,
    AND(FACT_ORDERS[[#This Row],[DeliveryMehtod]]="pickup"), 15,
    AND(FACT_ORDERS[[#This Row],[DeliveryMehtod]]="shippment",FACT_ORDERS[[#This Row],[TotalAmount]]&lt;200), 35
)</f>
        <v>15</v>
      </c>
      <c r="M161" s="12" t="str" cm="1">
        <f t="array" ref="M161">_xlfn.IFS(
    SUMIFS(FACT_ORDERS[TotalAmount], FACT_ORDERS[WD_CUSTOMERS],FACT_ORDERS[[#This Row],[WD_CUSTOMERS]])&gt;=15000, "VIP",
    SUMIFS(FACT_ORDERS[TotalAmount], FACT_ORDERS[WD_CUSTOMERS],FACT_ORDERS[[#This Row],[WD_CUSTOMERS]])&gt;=8000, "Premium",
    TRUE, "Regular"
)</f>
        <v>Premium</v>
      </c>
      <c r="N161" s="32" cm="1">
        <f t="array" ref="N161">_xlfn.IFS(
   FACT_ORDERS[[#This Row],[TypeOfClient]]="VIP", 0.2,
   FACT_ORDERS[[#This Row],[TypeOfClient]]="Premium", 0.1,
   TRUE, 0
)</f>
        <v>0.1</v>
      </c>
      <c r="O161" s="31" cm="1">
        <f t="array" ref="O161">_xlfn.IFS(
   FACT_ORDERS[[#This Row],[TotalAmount]]&gt;1500, 0.15,
   FACT_ORDERS[[#This Row],[TotalAmount]]&gt;1000, 0.1,
   FACT_ORDERS[[#This Row],[TotalAmount]]&gt;500, 0.05,
   TRUE, 0
)</f>
        <v>0.1</v>
      </c>
      <c r="P161" s="28">
        <f xml:space="preserve"> FACT_ORDERS[[#This Row],[TotalAmount]] * (1 - (FACT_ORDERS[[#This Row],[ClientDiscount]] + FACT_ORDERS[[#This Row],[OrderDiscount]]) )</f>
        <v>1115.2</v>
      </c>
      <c r="Q161" s="28">
        <f>FACT_ORDERS[[#This Row],[TotalAmountWithDiscount]]+FACT_ORDERS[[#This Row],[DeliveryCost]]</f>
        <v>1130.2</v>
      </c>
      <c r="R161" s="35">
        <v>44945</v>
      </c>
      <c r="S161" s="35" t="str">
        <f>IF(NETWORKDAYS(FACT_ORDERS[[#This Row],[Order-Date]], FACT_ORDERS[[#This Row],[ArrivalDate ]]) &gt; 10, "Late", "On Time")</f>
        <v>On Time</v>
      </c>
    </row>
    <row r="162" spans="1:19" x14ac:dyDescent="0.3">
      <c r="A162" s="12">
        <v>5160</v>
      </c>
      <c r="B162" s="12">
        <v>216</v>
      </c>
      <c r="C162" s="12">
        <v>10194</v>
      </c>
      <c r="D162" s="12">
        <v>161</v>
      </c>
      <c r="E162" s="12" t="s">
        <v>244</v>
      </c>
      <c r="F162" s="13">
        <v>45086</v>
      </c>
      <c r="G162" s="26" t="s">
        <v>4305</v>
      </c>
      <c r="H162" s="12">
        <v>40</v>
      </c>
      <c r="I162" s="28">
        <f>VLOOKUP(B:B,DIM_PRODUCTS!A:F,5,FALSE)</f>
        <v>23</v>
      </c>
      <c r="J162" s="28">
        <f>FACT_ORDERS[[#This Row],[ProductPrice]]*FACT_ORDERS[[#This Row],[Quantity]]</f>
        <v>920</v>
      </c>
      <c r="K162" s="12" t="str">
        <f>VLOOKUP(C:C,DIM_CUSTOMERS!A:G,7,FALSE)</f>
        <v>Canada</v>
      </c>
      <c r="L162" s="30" cm="1">
        <f t="array" ref="L162">_xlfn.IFS(
    AND(FACT_ORDERS[[#This Row],[DeliveryMehtod]]="shippment",FACT_ORDERS[[#This Row],[TotalAmount]]&gt;=200), 0,
    AND(FACT_ORDERS[[#This Row],[DeliveryMehtod]]="pickup"), 15,
    AND(FACT_ORDERS[[#This Row],[DeliveryMehtod]]="shippment",FACT_ORDERS[[#This Row],[TotalAmount]]&lt;200), 35
)</f>
        <v>0</v>
      </c>
      <c r="M162" s="12" t="str" cm="1">
        <f t="array" ref="M162">_xlfn.IFS(
    SUMIFS(FACT_ORDERS[TotalAmount], FACT_ORDERS[WD_CUSTOMERS],FACT_ORDERS[[#This Row],[WD_CUSTOMERS]])&gt;=15000, "VIP",
    SUMIFS(FACT_ORDERS[TotalAmount], FACT_ORDERS[WD_CUSTOMERS],FACT_ORDERS[[#This Row],[WD_CUSTOMERS]])&gt;=8000, "Premium",
    TRUE, "Regular"
)</f>
        <v>Regular</v>
      </c>
      <c r="N162" s="32" cm="1">
        <f t="array" ref="N162">_xlfn.IFS(
   FACT_ORDERS[[#This Row],[TypeOfClient]]="VIP", 0.2,
   FACT_ORDERS[[#This Row],[TypeOfClient]]="Premium", 0.1,
   TRUE, 0
)</f>
        <v>0</v>
      </c>
      <c r="O162" s="31" cm="1">
        <f t="array" ref="O162">_xlfn.IFS(
   FACT_ORDERS[[#This Row],[TotalAmount]]&gt;1500, 0.15,
   FACT_ORDERS[[#This Row],[TotalAmount]]&gt;1000, 0.1,
   FACT_ORDERS[[#This Row],[TotalAmount]]&gt;500, 0.05,
   TRUE, 0
)</f>
        <v>0.05</v>
      </c>
      <c r="P162" s="28">
        <f xml:space="preserve"> FACT_ORDERS[[#This Row],[TotalAmount]] * (1 - (FACT_ORDERS[[#This Row],[ClientDiscount]] + FACT_ORDERS[[#This Row],[OrderDiscount]]) )</f>
        <v>874</v>
      </c>
      <c r="Q162" s="28">
        <f>FACT_ORDERS[[#This Row],[TotalAmountWithDiscount]]+FACT_ORDERS[[#This Row],[DeliveryCost]]</f>
        <v>874</v>
      </c>
      <c r="R162" s="35">
        <v>45093</v>
      </c>
      <c r="S162" s="35" t="str">
        <f>IF(NETWORKDAYS(FACT_ORDERS[[#This Row],[Order-Date]], FACT_ORDERS[[#This Row],[ArrivalDate ]]) &gt; 10, "Late", "On Time")</f>
        <v>On Time</v>
      </c>
    </row>
    <row r="163" spans="1:19" x14ac:dyDescent="0.3">
      <c r="A163" s="12">
        <v>5161</v>
      </c>
      <c r="B163" s="12">
        <v>296</v>
      </c>
      <c r="C163" s="12">
        <v>10194</v>
      </c>
      <c r="D163" s="12">
        <v>162</v>
      </c>
      <c r="E163" s="12" t="s">
        <v>244</v>
      </c>
      <c r="F163" s="13">
        <v>45086</v>
      </c>
      <c r="G163" s="26" t="s">
        <v>10903</v>
      </c>
      <c r="H163" s="12">
        <v>14</v>
      </c>
      <c r="I163" s="28">
        <f>VLOOKUP(B:B,DIM_PRODUCTS!A:F,5,FALSE)</f>
        <v>5</v>
      </c>
      <c r="J163" s="28">
        <f>FACT_ORDERS[[#This Row],[ProductPrice]]*FACT_ORDERS[[#This Row],[Quantity]]</f>
        <v>70</v>
      </c>
      <c r="K163" s="12" t="str">
        <f>VLOOKUP(C:C,DIM_CUSTOMERS!A:G,7,FALSE)</f>
        <v>Canada</v>
      </c>
      <c r="L163" s="30" cm="1">
        <f t="array" ref="L163">_xlfn.IFS(
    AND(FACT_ORDERS[[#This Row],[DeliveryMehtod]]="shippment",FACT_ORDERS[[#This Row],[TotalAmount]]&gt;=200), 0,
    AND(FACT_ORDERS[[#This Row],[DeliveryMehtod]]="pickup"), 15,
    AND(FACT_ORDERS[[#This Row],[DeliveryMehtod]]="shippment",FACT_ORDERS[[#This Row],[TotalAmount]]&lt;200), 35
)</f>
        <v>35</v>
      </c>
      <c r="M163" s="12" t="str" cm="1">
        <f t="array" ref="M163">_xlfn.IFS(
    SUMIFS(FACT_ORDERS[TotalAmount], FACT_ORDERS[WD_CUSTOMERS],FACT_ORDERS[[#This Row],[WD_CUSTOMERS]])&gt;=15000, "VIP",
    SUMIFS(FACT_ORDERS[TotalAmount], FACT_ORDERS[WD_CUSTOMERS],FACT_ORDERS[[#This Row],[WD_CUSTOMERS]])&gt;=8000, "Premium",
    TRUE, "Regular"
)</f>
        <v>Regular</v>
      </c>
      <c r="N163" s="32" cm="1">
        <f t="array" ref="N163">_xlfn.IFS(
   FACT_ORDERS[[#This Row],[TypeOfClient]]="VIP", 0.2,
   FACT_ORDERS[[#This Row],[TypeOfClient]]="Premium", 0.1,
   TRUE, 0
)</f>
        <v>0</v>
      </c>
      <c r="O163" s="31" cm="1">
        <f t="array" ref="O163">_xlfn.IFS(
   FACT_ORDERS[[#This Row],[TotalAmount]]&gt;1500, 0.15,
   FACT_ORDERS[[#This Row],[TotalAmount]]&gt;1000, 0.1,
   FACT_ORDERS[[#This Row],[TotalAmount]]&gt;500, 0.05,
   TRUE, 0
)</f>
        <v>0</v>
      </c>
      <c r="P163" s="28">
        <f xml:space="preserve"> FACT_ORDERS[[#This Row],[TotalAmount]] * (1 - (FACT_ORDERS[[#This Row],[ClientDiscount]] + FACT_ORDERS[[#This Row],[OrderDiscount]]) )</f>
        <v>70</v>
      </c>
      <c r="Q163" s="28">
        <f>FACT_ORDERS[[#This Row],[TotalAmountWithDiscount]]+FACT_ORDERS[[#This Row],[DeliveryCost]]</f>
        <v>105</v>
      </c>
      <c r="R163" s="35">
        <v>45093</v>
      </c>
      <c r="S163" s="35" t="str">
        <f>IF(NETWORKDAYS(FACT_ORDERS[[#This Row],[Order-Date]], FACT_ORDERS[[#This Row],[ArrivalDate ]]) &gt; 10, "Late", "On Time")</f>
        <v>On Time</v>
      </c>
    </row>
    <row r="164" spans="1:19" x14ac:dyDescent="0.3">
      <c r="A164" s="12">
        <v>5162</v>
      </c>
      <c r="B164" s="12">
        <v>222</v>
      </c>
      <c r="C164" s="12">
        <v>10385</v>
      </c>
      <c r="D164" s="12">
        <v>163</v>
      </c>
      <c r="E164" s="12" t="s">
        <v>244</v>
      </c>
      <c r="F164" s="13">
        <v>45543</v>
      </c>
      <c r="G164" s="26" t="s">
        <v>4032</v>
      </c>
      <c r="H164" s="12">
        <v>37</v>
      </c>
      <c r="I164" s="28">
        <f>VLOOKUP(B:B,DIM_PRODUCTS!A:F,5,FALSE)</f>
        <v>24</v>
      </c>
      <c r="J164" s="28">
        <f>FACT_ORDERS[[#This Row],[ProductPrice]]*FACT_ORDERS[[#This Row],[Quantity]]</f>
        <v>888</v>
      </c>
      <c r="K164" s="12" t="str">
        <f>VLOOKUP(C:C,DIM_CUSTOMERS!A:G,7,FALSE)</f>
        <v>Canada</v>
      </c>
      <c r="L164" s="30" cm="1">
        <f t="array" ref="L164">_xlfn.IFS(
    AND(FACT_ORDERS[[#This Row],[DeliveryMehtod]]="shippment",FACT_ORDERS[[#This Row],[TotalAmount]]&gt;=200), 0,
    AND(FACT_ORDERS[[#This Row],[DeliveryMehtod]]="pickup"), 15,
    AND(FACT_ORDERS[[#This Row],[DeliveryMehtod]]="shippment",FACT_ORDERS[[#This Row],[TotalAmount]]&lt;200), 35
)</f>
        <v>0</v>
      </c>
      <c r="M164" s="12" t="str" cm="1">
        <f t="array" ref="M164">_xlfn.IFS(
    SUMIFS(FACT_ORDERS[TotalAmount], FACT_ORDERS[WD_CUSTOMERS],FACT_ORDERS[[#This Row],[WD_CUSTOMERS]])&gt;=15000, "VIP",
    SUMIFS(FACT_ORDERS[TotalAmount], FACT_ORDERS[WD_CUSTOMERS],FACT_ORDERS[[#This Row],[WD_CUSTOMERS]])&gt;=8000, "Premium",
    TRUE, "Regular"
)</f>
        <v>Regular</v>
      </c>
      <c r="N164" s="32" cm="1">
        <f t="array" ref="N164">_xlfn.IFS(
   FACT_ORDERS[[#This Row],[TypeOfClient]]="VIP", 0.2,
   FACT_ORDERS[[#This Row],[TypeOfClient]]="Premium", 0.1,
   TRUE, 0
)</f>
        <v>0</v>
      </c>
      <c r="O164" s="31" cm="1">
        <f t="array" ref="O164">_xlfn.IFS(
   FACT_ORDERS[[#This Row],[TotalAmount]]&gt;1500, 0.15,
   FACT_ORDERS[[#This Row],[TotalAmount]]&gt;1000, 0.1,
   FACT_ORDERS[[#This Row],[TotalAmount]]&gt;500, 0.05,
   TRUE, 0
)</f>
        <v>0.05</v>
      </c>
      <c r="P164" s="28">
        <f xml:space="preserve"> FACT_ORDERS[[#This Row],[TotalAmount]] * (1 - (FACT_ORDERS[[#This Row],[ClientDiscount]] + FACT_ORDERS[[#This Row],[OrderDiscount]]) )</f>
        <v>843.59999999999991</v>
      </c>
      <c r="Q164" s="28">
        <f>FACT_ORDERS[[#This Row],[TotalAmountWithDiscount]]+FACT_ORDERS[[#This Row],[DeliveryCost]]</f>
        <v>843.59999999999991</v>
      </c>
      <c r="R164" s="35">
        <v>45551</v>
      </c>
      <c r="S164" s="35" t="str">
        <f>IF(NETWORKDAYS(FACT_ORDERS[[#This Row],[Order-Date]], FACT_ORDERS[[#This Row],[ArrivalDate ]]) &gt; 10, "Late", "On Time")</f>
        <v>On Time</v>
      </c>
    </row>
    <row r="165" spans="1:19" x14ac:dyDescent="0.3">
      <c r="A165" s="12">
        <v>5163</v>
      </c>
      <c r="B165" s="12">
        <v>286</v>
      </c>
      <c r="C165" s="12">
        <v>10075</v>
      </c>
      <c r="D165" s="12">
        <v>164</v>
      </c>
      <c r="E165" s="12" t="s">
        <v>243</v>
      </c>
      <c r="F165" s="13">
        <v>45542</v>
      </c>
      <c r="G165" s="26" t="s">
        <v>10904</v>
      </c>
      <c r="H165" s="12">
        <v>16</v>
      </c>
      <c r="I165" s="28">
        <f>VLOOKUP(B:B,DIM_PRODUCTS!A:F,5,FALSE)</f>
        <v>6</v>
      </c>
      <c r="J165" s="28">
        <f>FACT_ORDERS[[#This Row],[ProductPrice]]*FACT_ORDERS[[#This Row],[Quantity]]</f>
        <v>96</v>
      </c>
      <c r="K165" s="12" t="str">
        <f>VLOOKUP(C:C,DIM_CUSTOMERS!A:G,7,FALSE)</f>
        <v>Mexico</v>
      </c>
      <c r="L165" s="30" cm="1">
        <f t="array" ref="L165">_xlfn.IFS(
    AND(FACT_ORDERS[[#This Row],[DeliveryMehtod]]="shippment",FACT_ORDERS[[#This Row],[TotalAmount]]&gt;=200), 0,
    AND(FACT_ORDERS[[#This Row],[DeliveryMehtod]]="pickup"), 15,
    AND(FACT_ORDERS[[#This Row],[DeliveryMehtod]]="shippment",FACT_ORDERS[[#This Row],[TotalAmount]]&lt;200), 35
)</f>
        <v>15</v>
      </c>
      <c r="M165" s="12" t="str" cm="1">
        <f t="array" ref="M165">_xlfn.IFS(
    SUMIFS(FACT_ORDERS[TotalAmount], FACT_ORDERS[WD_CUSTOMERS],FACT_ORDERS[[#This Row],[WD_CUSTOMERS]])&gt;=15000, "VIP",
    SUMIFS(FACT_ORDERS[TotalAmount], FACT_ORDERS[WD_CUSTOMERS],FACT_ORDERS[[#This Row],[WD_CUSTOMERS]])&gt;=8000, "Premium",
    TRUE, "Regular"
)</f>
        <v>Regular</v>
      </c>
      <c r="N165" s="32" cm="1">
        <f t="array" ref="N165">_xlfn.IFS(
   FACT_ORDERS[[#This Row],[TypeOfClient]]="VIP", 0.2,
   FACT_ORDERS[[#This Row],[TypeOfClient]]="Premium", 0.1,
   TRUE, 0
)</f>
        <v>0</v>
      </c>
      <c r="O165" s="31" cm="1">
        <f t="array" ref="O165">_xlfn.IFS(
   FACT_ORDERS[[#This Row],[TotalAmount]]&gt;1500, 0.15,
   FACT_ORDERS[[#This Row],[TotalAmount]]&gt;1000, 0.1,
   FACT_ORDERS[[#This Row],[TotalAmount]]&gt;500, 0.05,
   TRUE, 0
)</f>
        <v>0</v>
      </c>
      <c r="P165" s="28">
        <f xml:space="preserve"> FACT_ORDERS[[#This Row],[TotalAmount]] * (1 - (FACT_ORDERS[[#This Row],[ClientDiscount]] + FACT_ORDERS[[#This Row],[OrderDiscount]]) )</f>
        <v>96</v>
      </c>
      <c r="Q165" s="28">
        <f>FACT_ORDERS[[#This Row],[TotalAmountWithDiscount]]+FACT_ORDERS[[#This Row],[DeliveryCost]]</f>
        <v>111</v>
      </c>
      <c r="R165" s="35">
        <v>45552</v>
      </c>
      <c r="S165" s="35" t="str">
        <f>IF(NETWORKDAYS(FACT_ORDERS[[#This Row],[Order-Date]], FACT_ORDERS[[#This Row],[ArrivalDate ]]) &gt; 10, "Late", "On Time")</f>
        <v>On Time</v>
      </c>
    </row>
    <row r="166" spans="1:19" x14ac:dyDescent="0.3">
      <c r="A166" s="12">
        <v>5164</v>
      </c>
      <c r="B166" s="12">
        <v>298</v>
      </c>
      <c r="C166" s="12">
        <v>10075</v>
      </c>
      <c r="D166" s="12">
        <v>165</v>
      </c>
      <c r="E166" s="12" t="s">
        <v>244</v>
      </c>
      <c r="F166" s="13">
        <v>45446</v>
      </c>
      <c r="G166" s="26" t="s">
        <v>10905</v>
      </c>
      <c r="H166" s="12">
        <v>34</v>
      </c>
      <c r="I166" s="28">
        <f>VLOOKUP(B:B,DIM_PRODUCTS!A:F,5,FALSE)</f>
        <v>19</v>
      </c>
      <c r="J166" s="28">
        <f>FACT_ORDERS[[#This Row],[ProductPrice]]*FACT_ORDERS[[#This Row],[Quantity]]</f>
        <v>646</v>
      </c>
      <c r="K166" s="12" t="str">
        <f>VLOOKUP(C:C,DIM_CUSTOMERS!A:G,7,FALSE)</f>
        <v>Mexico</v>
      </c>
      <c r="L166" s="30" cm="1">
        <f t="array" ref="L166">_xlfn.IFS(
    AND(FACT_ORDERS[[#This Row],[DeliveryMehtod]]="shippment",FACT_ORDERS[[#This Row],[TotalAmount]]&gt;=200), 0,
    AND(FACT_ORDERS[[#This Row],[DeliveryMehtod]]="pickup"), 15,
    AND(FACT_ORDERS[[#This Row],[DeliveryMehtod]]="shippment",FACT_ORDERS[[#This Row],[TotalAmount]]&lt;200), 35
)</f>
        <v>0</v>
      </c>
      <c r="M166" s="12" t="str" cm="1">
        <f t="array" ref="M166">_xlfn.IFS(
    SUMIFS(FACT_ORDERS[TotalAmount], FACT_ORDERS[WD_CUSTOMERS],FACT_ORDERS[[#This Row],[WD_CUSTOMERS]])&gt;=15000, "VIP",
    SUMIFS(FACT_ORDERS[TotalAmount], FACT_ORDERS[WD_CUSTOMERS],FACT_ORDERS[[#This Row],[WD_CUSTOMERS]])&gt;=8000, "Premium",
    TRUE, "Regular"
)</f>
        <v>Regular</v>
      </c>
      <c r="N166" s="32" cm="1">
        <f t="array" ref="N166">_xlfn.IFS(
   FACT_ORDERS[[#This Row],[TypeOfClient]]="VIP", 0.2,
   FACT_ORDERS[[#This Row],[TypeOfClient]]="Premium", 0.1,
   TRUE, 0
)</f>
        <v>0</v>
      </c>
      <c r="O166" s="31" cm="1">
        <f t="array" ref="O166">_xlfn.IFS(
   FACT_ORDERS[[#This Row],[TotalAmount]]&gt;1500, 0.15,
   FACT_ORDERS[[#This Row],[TotalAmount]]&gt;1000, 0.1,
   FACT_ORDERS[[#This Row],[TotalAmount]]&gt;500, 0.05,
   TRUE, 0
)</f>
        <v>0.05</v>
      </c>
      <c r="P166" s="28">
        <f xml:space="preserve"> FACT_ORDERS[[#This Row],[TotalAmount]] * (1 - (FACT_ORDERS[[#This Row],[ClientDiscount]] + FACT_ORDERS[[#This Row],[OrderDiscount]]) )</f>
        <v>613.69999999999993</v>
      </c>
      <c r="Q166" s="28">
        <f>FACT_ORDERS[[#This Row],[TotalAmountWithDiscount]]+FACT_ORDERS[[#This Row],[DeliveryCost]]</f>
        <v>613.69999999999993</v>
      </c>
      <c r="R166" s="35">
        <v>45453</v>
      </c>
      <c r="S166" s="35" t="str">
        <f>IF(NETWORKDAYS(FACT_ORDERS[[#This Row],[Order-Date]], FACT_ORDERS[[#This Row],[ArrivalDate ]]) &gt; 10, "Late", "On Time")</f>
        <v>On Time</v>
      </c>
    </row>
    <row r="167" spans="1:19" x14ac:dyDescent="0.3">
      <c r="A167" s="12">
        <v>5165</v>
      </c>
      <c r="B167" s="12">
        <v>232</v>
      </c>
      <c r="C167" s="12">
        <v>10075</v>
      </c>
      <c r="D167" s="12">
        <v>166</v>
      </c>
      <c r="E167" s="12" t="s">
        <v>244</v>
      </c>
      <c r="F167" s="13">
        <v>45318</v>
      </c>
      <c r="G167" s="26" t="s">
        <v>10906</v>
      </c>
      <c r="H167" s="12">
        <v>23</v>
      </c>
      <c r="I167" s="28">
        <f>VLOOKUP(B:B,DIM_PRODUCTS!A:F,5,FALSE)</f>
        <v>10</v>
      </c>
      <c r="J167" s="28">
        <f>FACT_ORDERS[[#This Row],[ProductPrice]]*FACT_ORDERS[[#This Row],[Quantity]]</f>
        <v>230</v>
      </c>
      <c r="K167" s="12" t="str">
        <f>VLOOKUP(C:C,DIM_CUSTOMERS!A:G,7,FALSE)</f>
        <v>Mexico</v>
      </c>
      <c r="L167" s="30" cm="1">
        <f t="array" ref="L167">_xlfn.IFS(
    AND(FACT_ORDERS[[#This Row],[DeliveryMehtod]]="shippment",FACT_ORDERS[[#This Row],[TotalAmount]]&gt;=200), 0,
    AND(FACT_ORDERS[[#This Row],[DeliveryMehtod]]="pickup"), 15,
    AND(FACT_ORDERS[[#This Row],[DeliveryMehtod]]="shippment",FACT_ORDERS[[#This Row],[TotalAmount]]&lt;200), 35
)</f>
        <v>0</v>
      </c>
      <c r="M167" s="12" t="str" cm="1">
        <f t="array" ref="M167">_xlfn.IFS(
    SUMIFS(FACT_ORDERS[TotalAmount], FACT_ORDERS[WD_CUSTOMERS],FACT_ORDERS[[#This Row],[WD_CUSTOMERS]])&gt;=15000, "VIP",
    SUMIFS(FACT_ORDERS[TotalAmount], FACT_ORDERS[WD_CUSTOMERS],FACT_ORDERS[[#This Row],[WD_CUSTOMERS]])&gt;=8000, "Premium",
    TRUE, "Regular"
)</f>
        <v>Regular</v>
      </c>
      <c r="N167" s="32" cm="1">
        <f t="array" ref="N167">_xlfn.IFS(
   FACT_ORDERS[[#This Row],[TypeOfClient]]="VIP", 0.2,
   FACT_ORDERS[[#This Row],[TypeOfClient]]="Premium", 0.1,
   TRUE, 0
)</f>
        <v>0</v>
      </c>
      <c r="O167" s="31" cm="1">
        <f t="array" ref="O167">_xlfn.IFS(
   FACT_ORDERS[[#This Row],[TotalAmount]]&gt;1500, 0.15,
   FACT_ORDERS[[#This Row],[TotalAmount]]&gt;1000, 0.1,
   FACT_ORDERS[[#This Row],[TotalAmount]]&gt;500, 0.05,
   TRUE, 0
)</f>
        <v>0</v>
      </c>
      <c r="P167" s="28">
        <f xml:space="preserve"> FACT_ORDERS[[#This Row],[TotalAmount]] * (1 - (FACT_ORDERS[[#This Row],[ClientDiscount]] + FACT_ORDERS[[#This Row],[OrderDiscount]]) )</f>
        <v>230</v>
      </c>
      <c r="Q167" s="28">
        <f>FACT_ORDERS[[#This Row],[TotalAmountWithDiscount]]+FACT_ORDERS[[#This Row],[DeliveryCost]]</f>
        <v>230</v>
      </c>
      <c r="R167" s="35">
        <v>45327</v>
      </c>
      <c r="S167" s="35" t="str">
        <f>IF(NETWORKDAYS(FACT_ORDERS[[#This Row],[Order-Date]], FACT_ORDERS[[#This Row],[ArrivalDate ]]) &gt; 10, "Late", "On Time")</f>
        <v>On Time</v>
      </c>
    </row>
    <row r="168" spans="1:19" x14ac:dyDescent="0.3">
      <c r="A168" s="12">
        <v>5166</v>
      </c>
      <c r="B168" s="12">
        <v>253</v>
      </c>
      <c r="C168" s="12">
        <v>10581</v>
      </c>
      <c r="D168" s="12">
        <v>167</v>
      </c>
      <c r="E168" s="12" t="s">
        <v>243</v>
      </c>
      <c r="F168" s="13">
        <v>45355</v>
      </c>
      <c r="G168" s="26" t="s">
        <v>10907</v>
      </c>
      <c r="H168" s="12">
        <v>37</v>
      </c>
      <c r="I168" s="28">
        <f>VLOOKUP(B:B,DIM_PRODUCTS!A:F,5,FALSE)</f>
        <v>11</v>
      </c>
      <c r="J168" s="28">
        <f>FACT_ORDERS[[#This Row],[ProductPrice]]*FACT_ORDERS[[#This Row],[Quantity]]</f>
        <v>407</v>
      </c>
      <c r="K168" s="12" t="str">
        <f>VLOOKUP(C:C,DIM_CUSTOMERS!A:G,7,FALSE)</f>
        <v>India</v>
      </c>
      <c r="L168" s="30" cm="1">
        <f t="array" ref="L168">_xlfn.IFS(
    AND(FACT_ORDERS[[#This Row],[DeliveryMehtod]]="shippment",FACT_ORDERS[[#This Row],[TotalAmount]]&gt;=200), 0,
    AND(FACT_ORDERS[[#This Row],[DeliveryMehtod]]="pickup"), 15,
    AND(FACT_ORDERS[[#This Row],[DeliveryMehtod]]="shippment",FACT_ORDERS[[#This Row],[TotalAmount]]&lt;200), 35
)</f>
        <v>15</v>
      </c>
      <c r="M168" s="12" t="str" cm="1">
        <f t="array" ref="M168">_xlfn.IFS(
    SUMIFS(FACT_ORDERS[TotalAmount], FACT_ORDERS[WD_CUSTOMERS],FACT_ORDERS[[#This Row],[WD_CUSTOMERS]])&gt;=15000, "VIP",
    SUMIFS(FACT_ORDERS[TotalAmount], FACT_ORDERS[WD_CUSTOMERS],FACT_ORDERS[[#This Row],[WD_CUSTOMERS]])&gt;=8000, "Premium",
    TRUE, "Regular"
)</f>
        <v>Regular</v>
      </c>
      <c r="N168" s="32" cm="1">
        <f t="array" ref="N168">_xlfn.IFS(
   FACT_ORDERS[[#This Row],[TypeOfClient]]="VIP", 0.2,
   FACT_ORDERS[[#This Row],[TypeOfClient]]="Premium", 0.1,
   TRUE, 0
)</f>
        <v>0</v>
      </c>
      <c r="O168" s="31" cm="1">
        <f t="array" ref="O168">_xlfn.IFS(
   FACT_ORDERS[[#This Row],[TotalAmount]]&gt;1500, 0.15,
   FACT_ORDERS[[#This Row],[TotalAmount]]&gt;1000, 0.1,
   FACT_ORDERS[[#This Row],[TotalAmount]]&gt;500, 0.05,
   TRUE, 0
)</f>
        <v>0</v>
      </c>
      <c r="P168" s="28">
        <f xml:space="preserve"> FACT_ORDERS[[#This Row],[TotalAmount]] * (1 - (FACT_ORDERS[[#This Row],[ClientDiscount]] + FACT_ORDERS[[#This Row],[OrderDiscount]]) )</f>
        <v>407</v>
      </c>
      <c r="Q168" s="28">
        <f>FACT_ORDERS[[#This Row],[TotalAmountWithDiscount]]+FACT_ORDERS[[#This Row],[DeliveryCost]]</f>
        <v>422</v>
      </c>
      <c r="R168" s="35">
        <v>45364</v>
      </c>
      <c r="S168" s="35" t="str">
        <f>IF(NETWORKDAYS(FACT_ORDERS[[#This Row],[Order-Date]], FACT_ORDERS[[#This Row],[ArrivalDate ]]) &gt; 10, "Late", "On Time")</f>
        <v>On Time</v>
      </c>
    </row>
    <row r="169" spans="1:19" x14ac:dyDescent="0.3">
      <c r="A169" s="12">
        <v>5167</v>
      </c>
      <c r="B169" s="12">
        <v>272</v>
      </c>
      <c r="C169" s="12">
        <v>10210</v>
      </c>
      <c r="D169" s="12">
        <v>168</v>
      </c>
      <c r="E169" s="12" t="s">
        <v>243</v>
      </c>
      <c r="F169" s="13">
        <v>45222</v>
      </c>
      <c r="G169" s="26" t="s">
        <v>10908</v>
      </c>
      <c r="H169" s="12">
        <v>40</v>
      </c>
      <c r="I169" s="28">
        <f>VLOOKUP(B:B,DIM_PRODUCTS!A:F,5,FALSE)</f>
        <v>15</v>
      </c>
      <c r="J169" s="28">
        <f>FACT_ORDERS[[#This Row],[ProductPrice]]*FACT_ORDERS[[#This Row],[Quantity]]</f>
        <v>600</v>
      </c>
      <c r="K169" s="12" t="str">
        <f>VLOOKUP(C:C,DIM_CUSTOMERS!A:G,7,FALSE)</f>
        <v>Mexico</v>
      </c>
      <c r="L169" s="30" cm="1">
        <f t="array" ref="L169">_xlfn.IFS(
    AND(FACT_ORDERS[[#This Row],[DeliveryMehtod]]="shippment",FACT_ORDERS[[#This Row],[TotalAmount]]&gt;=200), 0,
    AND(FACT_ORDERS[[#This Row],[DeliveryMehtod]]="pickup"), 15,
    AND(FACT_ORDERS[[#This Row],[DeliveryMehtod]]="shippment",FACT_ORDERS[[#This Row],[TotalAmount]]&lt;200), 35
)</f>
        <v>15</v>
      </c>
      <c r="M169" s="12" t="str" cm="1">
        <f t="array" ref="M169">_xlfn.IFS(
    SUMIFS(FACT_ORDERS[TotalAmount], FACT_ORDERS[WD_CUSTOMERS],FACT_ORDERS[[#This Row],[WD_CUSTOMERS]])&gt;=15000, "VIP",
    SUMIFS(FACT_ORDERS[TotalAmount], FACT_ORDERS[WD_CUSTOMERS],FACT_ORDERS[[#This Row],[WD_CUSTOMERS]])&gt;=8000, "Premium",
    TRUE, "Regular"
)</f>
        <v>Regular</v>
      </c>
      <c r="N169" s="32" cm="1">
        <f t="array" ref="N169">_xlfn.IFS(
   FACT_ORDERS[[#This Row],[TypeOfClient]]="VIP", 0.2,
   FACT_ORDERS[[#This Row],[TypeOfClient]]="Premium", 0.1,
   TRUE, 0
)</f>
        <v>0</v>
      </c>
      <c r="O169" s="31" cm="1">
        <f t="array" ref="O169">_xlfn.IFS(
   FACT_ORDERS[[#This Row],[TotalAmount]]&gt;1500, 0.15,
   FACT_ORDERS[[#This Row],[TotalAmount]]&gt;1000, 0.1,
   FACT_ORDERS[[#This Row],[TotalAmount]]&gt;500, 0.05,
   TRUE, 0
)</f>
        <v>0.05</v>
      </c>
      <c r="P169" s="28">
        <f xml:space="preserve"> FACT_ORDERS[[#This Row],[TotalAmount]] * (1 - (FACT_ORDERS[[#This Row],[ClientDiscount]] + FACT_ORDERS[[#This Row],[OrderDiscount]]) )</f>
        <v>570</v>
      </c>
      <c r="Q169" s="28">
        <f>FACT_ORDERS[[#This Row],[TotalAmountWithDiscount]]+FACT_ORDERS[[#This Row],[DeliveryCost]]</f>
        <v>585</v>
      </c>
      <c r="R169" s="35">
        <v>45230</v>
      </c>
      <c r="S169" s="35" t="str">
        <f>IF(NETWORKDAYS(FACT_ORDERS[[#This Row],[Order-Date]], FACT_ORDERS[[#This Row],[ArrivalDate ]]) &gt; 10, "Late", "On Time")</f>
        <v>On Time</v>
      </c>
    </row>
    <row r="170" spans="1:19" x14ac:dyDescent="0.3">
      <c r="A170" s="12">
        <v>5168</v>
      </c>
      <c r="B170" s="12">
        <v>230</v>
      </c>
      <c r="C170" s="12">
        <v>10778</v>
      </c>
      <c r="D170" s="12">
        <v>169</v>
      </c>
      <c r="E170" s="12" t="s">
        <v>244</v>
      </c>
      <c r="F170" s="13">
        <v>45255</v>
      </c>
      <c r="G170" s="26" t="s">
        <v>10909</v>
      </c>
      <c r="H170" s="12">
        <v>21</v>
      </c>
      <c r="I170" s="28">
        <f>VLOOKUP(B:B,DIM_PRODUCTS!A:F,5,FALSE)</f>
        <v>14</v>
      </c>
      <c r="J170" s="28">
        <f>FACT_ORDERS[[#This Row],[ProductPrice]]*FACT_ORDERS[[#This Row],[Quantity]]</f>
        <v>294</v>
      </c>
      <c r="K170" s="12" t="str">
        <f>VLOOKUP(C:C,DIM_CUSTOMERS!A:G,7,FALSE)</f>
        <v>Spain</v>
      </c>
      <c r="L170" s="30" cm="1">
        <f t="array" ref="L170">_xlfn.IFS(
    AND(FACT_ORDERS[[#This Row],[DeliveryMehtod]]="shippment",FACT_ORDERS[[#This Row],[TotalAmount]]&gt;=200), 0,
    AND(FACT_ORDERS[[#This Row],[DeliveryMehtod]]="pickup"), 15,
    AND(FACT_ORDERS[[#This Row],[DeliveryMehtod]]="shippment",FACT_ORDERS[[#This Row],[TotalAmount]]&lt;200), 35
)</f>
        <v>0</v>
      </c>
      <c r="M170" s="12" t="str" cm="1">
        <f t="array" ref="M170">_xlfn.IFS(
    SUMIFS(FACT_ORDERS[TotalAmount], FACT_ORDERS[WD_CUSTOMERS],FACT_ORDERS[[#This Row],[WD_CUSTOMERS]])&gt;=15000, "VIP",
    SUMIFS(FACT_ORDERS[TotalAmount], FACT_ORDERS[WD_CUSTOMERS],FACT_ORDERS[[#This Row],[WD_CUSTOMERS]])&gt;=8000, "Premium",
    TRUE, "Regular"
)</f>
        <v>VIP</v>
      </c>
      <c r="N170" s="32" cm="1">
        <f t="array" ref="N170">_xlfn.IFS(
   FACT_ORDERS[[#This Row],[TypeOfClient]]="VIP", 0.2,
   FACT_ORDERS[[#This Row],[TypeOfClient]]="Premium", 0.1,
   TRUE, 0
)</f>
        <v>0.2</v>
      </c>
      <c r="O170" s="31" cm="1">
        <f t="array" ref="O170">_xlfn.IFS(
   FACT_ORDERS[[#This Row],[TotalAmount]]&gt;1500, 0.15,
   FACT_ORDERS[[#This Row],[TotalAmount]]&gt;1000, 0.1,
   FACT_ORDERS[[#This Row],[TotalAmount]]&gt;500, 0.05,
   TRUE, 0
)</f>
        <v>0</v>
      </c>
      <c r="P170" s="28">
        <f xml:space="preserve"> FACT_ORDERS[[#This Row],[TotalAmount]] * (1 - (FACT_ORDERS[[#This Row],[ClientDiscount]] + FACT_ORDERS[[#This Row],[OrderDiscount]]) )</f>
        <v>235.20000000000002</v>
      </c>
      <c r="Q170" s="28">
        <f>FACT_ORDERS[[#This Row],[TotalAmountWithDiscount]]+FACT_ORDERS[[#This Row],[DeliveryCost]]</f>
        <v>235.20000000000002</v>
      </c>
      <c r="R170" s="35">
        <v>45264</v>
      </c>
      <c r="S170" s="35" t="str">
        <f>IF(NETWORKDAYS(FACT_ORDERS[[#This Row],[Order-Date]], FACT_ORDERS[[#This Row],[ArrivalDate ]]) &gt; 10, "Late", "On Time")</f>
        <v>On Time</v>
      </c>
    </row>
    <row r="171" spans="1:19" x14ac:dyDescent="0.3">
      <c r="A171" s="12">
        <v>5169</v>
      </c>
      <c r="B171" s="12">
        <v>216</v>
      </c>
      <c r="C171" s="12">
        <v>10778</v>
      </c>
      <c r="D171" s="12">
        <v>170</v>
      </c>
      <c r="E171" s="12" t="s">
        <v>243</v>
      </c>
      <c r="F171" s="13">
        <v>45255</v>
      </c>
      <c r="G171" s="26" t="s">
        <v>10910</v>
      </c>
      <c r="H171" s="12">
        <v>40</v>
      </c>
      <c r="I171" s="28">
        <f>VLOOKUP(B:B,DIM_PRODUCTS!A:F,5,FALSE)</f>
        <v>23</v>
      </c>
      <c r="J171" s="28">
        <f>FACT_ORDERS[[#This Row],[ProductPrice]]*FACT_ORDERS[[#This Row],[Quantity]]</f>
        <v>920</v>
      </c>
      <c r="K171" s="12" t="str">
        <f>VLOOKUP(C:C,DIM_CUSTOMERS!A:G,7,FALSE)</f>
        <v>Spain</v>
      </c>
      <c r="L171" s="30" cm="1">
        <f t="array" ref="L171">_xlfn.IFS(
    AND(FACT_ORDERS[[#This Row],[DeliveryMehtod]]="shippment",FACT_ORDERS[[#This Row],[TotalAmount]]&gt;=200), 0,
    AND(FACT_ORDERS[[#This Row],[DeliveryMehtod]]="pickup"), 15,
    AND(FACT_ORDERS[[#This Row],[DeliveryMehtod]]="shippment",FACT_ORDERS[[#This Row],[TotalAmount]]&lt;200), 35
)</f>
        <v>15</v>
      </c>
      <c r="M171" s="12" t="str" cm="1">
        <f t="array" ref="M171">_xlfn.IFS(
    SUMIFS(FACT_ORDERS[TotalAmount], FACT_ORDERS[WD_CUSTOMERS],FACT_ORDERS[[#This Row],[WD_CUSTOMERS]])&gt;=15000, "VIP",
    SUMIFS(FACT_ORDERS[TotalAmount], FACT_ORDERS[WD_CUSTOMERS],FACT_ORDERS[[#This Row],[WD_CUSTOMERS]])&gt;=8000, "Premium",
    TRUE, "Regular"
)</f>
        <v>VIP</v>
      </c>
      <c r="N171" s="32" cm="1">
        <f t="array" ref="N171">_xlfn.IFS(
   FACT_ORDERS[[#This Row],[TypeOfClient]]="VIP", 0.2,
   FACT_ORDERS[[#This Row],[TypeOfClient]]="Premium", 0.1,
   TRUE, 0
)</f>
        <v>0.2</v>
      </c>
      <c r="O171" s="31" cm="1">
        <f t="array" ref="O171">_xlfn.IFS(
   FACT_ORDERS[[#This Row],[TotalAmount]]&gt;1500, 0.15,
   FACT_ORDERS[[#This Row],[TotalAmount]]&gt;1000, 0.1,
   FACT_ORDERS[[#This Row],[TotalAmount]]&gt;500, 0.05,
   TRUE, 0
)</f>
        <v>0.05</v>
      </c>
      <c r="P171" s="28">
        <f xml:space="preserve"> FACT_ORDERS[[#This Row],[TotalAmount]] * (1 - (FACT_ORDERS[[#This Row],[ClientDiscount]] + FACT_ORDERS[[#This Row],[OrderDiscount]]) )</f>
        <v>690</v>
      </c>
      <c r="Q171" s="28">
        <f>FACT_ORDERS[[#This Row],[TotalAmountWithDiscount]]+FACT_ORDERS[[#This Row],[DeliveryCost]]</f>
        <v>705</v>
      </c>
      <c r="R171" s="35">
        <v>45266</v>
      </c>
      <c r="S171" s="35" t="str">
        <f>IF(NETWORKDAYS(FACT_ORDERS[[#This Row],[Order-Date]], FACT_ORDERS[[#This Row],[ArrivalDate ]]) &gt; 10, "Late", "On Time")</f>
        <v>On Time</v>
      </c>
    </row>
    <row r="172" spans="1:19" x14ac:dyDescent="0.3">
      <c r="A172" s="12">
        <v>5170</v>
      </c>
      <c r="B172" s="12">
        <v>219</v>
      </c>
      <c r="C172" s="12">
        <v>10778</v>
      </c>
      <c r="D172" s="12">
        <v>171</v>
      </c>
      <c r="E172" s="12" t="s">
        <v>244</v>
      </c>
      <c r="F172" s="13">
        <v>45255</v>
      </c>
      <c r="G172" s="26" t="s">
        <v>10911</v>
      </c>
      <c r="H172" s="12">
        <v>32</v>
      </c>
      <c r="I172" s="28">
        <f>VLOOKUP(B:B,DIM_PRODUCTS!A:F,5,FALSE)</f>
        <v>50</v>
      </c>
      <c r="J172" s="28">
        <f>FACT_ORDERS[[#This Row],[ProductPrice]]*FACT_ORDERS[[#This Row],[Quantity]]</f>
        <v>1600</v>
      </c>
      <c r="K172" s="12" t="str">
        <f>VLOOKUP(C:C,DIM_CUSTOMERS!A:G,7,FALSE)</f>
        <v>Spain</v>
      </c>
      <c r="L172" s="30" cm="1">
        <f t="array" ref="L172">_xlfn.IFS(
    AND(FACT_ORDERS[[#This Row],[DeliveryMehtod]]="shippment",FACT_ORDERS[[#This Row],[TotalAmount]]&gt;=200), 0,
    AND(FACT_ORDERS[[#This Row],[DeliveryMehtod]]="pickup"), 15,
    AND(FACT_ORDERS[[#This Row],[DeliveryMehtod]]="shippment",FACT_ORDERS[[#This Row],[TotalAmount]]&lt;200), 35
)</f>
        <v>0</v>
      </c>
      <c r="M172" s="12" t="str" cm="1">
        <f t="array" ref="M172">_xlfn.IFS(
    SUMIFS(FACT_ORDERS[TotalAmount], FACT_ORDERS[WD_CUSTOMERS],FACT_ORDERS[[#This Row],[WD_CUSTOMERS]])&gt;=15000, "VIP",
    SUMIFS(FACT_ORDERS[TotalAmount], FACT_ORDERS[WD_CUSTOMERS],FACT_ORDERS[[#This Row],[WD_CUSTOMERS]])&gt;=8000, "Premium",
    TRUE, "Regular"
)</f>
        <v>VIP</v>
      </c>
      <c r="N172" s="32" cm="1">
        <f t="array" ref="N172">_xlfn.IFS(
   FACT_ORDERS[[#This Row],[TypeOfClient]]="VIP", 0.2,
   FACT_ORDERS[[#This Row],[TypeOfClient]]="Premium", 0.1,
   TRUE, 0
)</f>
        <v>0.2</v>
      </c>
      <c r="O172" s="31" cm="1">
        <f t="array" ref="O172">_xlfn.IFS(
   FACT_ORDERS[[#This Row],[TotalAmount]]&gt;1500, 0.15,
   FACT_ORDERS[[#This Row],[TotalAmount]]&gt;1000, 0.1,
   FACT_ORDERS[[#This Row],[TotalAmount]]&gt;500, 0.05,
   TRUE, 0
)</f>
        <v>0.15</v>
      </c>
      <c r="P172" s="28">
        <f xml:space="preserve"> FACT_ORDERS[[#This Row],[TotalAmount]] * (1 - (FACT_ORDERS[[#This Row],[ClientDiscount]] + FACT_ORDERS[[#This Row],[OrderDiscount]]) )</f>
        <v>1040</v>
      </c>
      <c r="Q172" s="28">
        <f>FACT_ORDERS[[#This Row],[TotalAmountWithDiscount]]+FACT_ORDERS[[#This Row],[DeliveryCost]]</f>
        <v>1040</v>
      </c>
      <c r="R172" s="35">
        <v>45263</v>
      </c>
      <c r="S172" s="35" t="str">
        <f>IF(NETWORKDAYS(FACT_ORDERS[[#This Row],[Order-Date]], FACT_ORDERS[[#This Row],[ArrivalDate ]]) &gt; 10, "Late", "On Time")</f>
        <v>On Time</v>
      </c>
    </row>
    <row r="173" spans="1:19" x14ac:dyDescent="0.3">
      <c r="A173" s="12">
        <v>5171</v>
      </c>
      <c r="B173" s="12">
        <v>238</v>
      </c>
      <c r="C173" s="12">
        <v>10778</v>
      </c>
      <c r="D173" s="12">
        <v>172</v>
      </c>
      <c r="E173" s="12" t="s">
        <v>243</v>
      </c>
      <c r="F173" s="13">
        <v>45255</v>
      </c>
      <c r="G173" s="26" t="s">
        <v>10912</v>
      </c>
      <c r="H173" s="12">
        <v>26</v>
      </c>
      <c r="I173" s="28">
        <f>VLOOKUP(B:B,DIM_PRODUCTS!A:F,5,FALSE)</f>
        <v>16</v>
      </c>
      <c r="J173" s="28">
        <f>FACT_ORDERS[[#This Row],[ProductPrice]]*FACT_ORDERS[[#This Row],[Quantity]]</f>
        <v>416</v>
      </c>
      <c r="K173" s="12" t="str">
        <f>VLOOKUP(C:C,DIM_CUSTOMERS!A:G,7,FALSE)</f>
        <v>Spain</v>
      </c>
      <c r="L173" s="30" cm="1">
        <f t="array" ref="L173">_xlfn.IFS(
    AND(FACT_ORDERS[[#This Row],[DeliveryMehtod]]="shippment",FACT_ORDERS[[#This Row],[TotalAmount]]&gt;=200), 0,
    AND(FACT_ORDERS[[#This Row],[DeliveryMehtod]]="pickup"), 15,
    AND(FACT_ORDERS[[#This Row],[DeliveryMehtod]]="shippment",FACT_ORDERS[[#This Row],[TotalAmount]]&lt;200), 35
)</f>
        <v>15</v>
      </c>
      <c r="M173" s="12" t="str" cm="1">
        <f t="array" ref="M173">_xlfn.IFS(
    SUMIFS(FACT_ORDERS[TotalAmount], FACT_ORDERS[WD_CUSTOMERS],FACT_ORDERS[[#This Row],[WD_CUSTOMERS]])&gt;=15000, "VIP",
    SUMIFS(FACT_ORDERS[TotalAmount], FACT_ORDERS[WD_CUSTOMERS],FACT_ORDERS[[#This Row],[WD_CUSTOMERS]])&gt;=8000, "Premium",
    TRUE, "Regular"
)</f>
        <v>VIP</v>
      </c>
      <c r="N173" s="32" cm="1">
        <f t="array" ref="N173">_xlfn.IFS(
   FACT_ORDERS[[#This Row],[TypeOfClient]]="VIP", 0.2,
   FACT_ORDERS[[#This Row],[TypeOfClient]]="Premium", 0.1,
   TRUE, 0
)</f>
        <v>0.2</v>
      </c>
      <c r="O173" s="31" cm="1">
        <f t="array" ref="O173">_xlfn.IFS(
   FACT_ORDERS[[#This Row],[TotalAmount]]&gt;1500, 0.15,
   FACT_ORDERS[[#This Row],[TotalAmount]]&gt;1000, 0.1,
   FACT_ORDERS[[#This Row],[TotalAmount]]&gt;500, 0.05,
   TRUE, 0
)</f>
        <v>0</v>
      </c>
      <c r="P173" s="28">
        <f xml:space="preserve"> FACT_ORDERS[[#This Row],[TotalAmount]] * (1 - (FACT_ORDERS[[#This Row],[ClientDiscount]] + FACT_ORDERS[[#This Row],[OrderDiscount]]) )</f>
        <v>332.8</v>
      </c>
      <c r="Q173" s="28">
        <f>FACT_ORDERS[[#This Row],[TotalAmountWithDiscount]]+FACT_ORDERS[[#This Row],[DeliveryCost]]</f>
        <v>347.8</v>
      </c>
      <c r="R173" s="35">
        <v>45266</v>
      </c>
      <c r="S173" s="35" t="str">
        <f>IF(NETWORKDAYS(FACT_ORDERS[[#This Row],[Order-Date]], FACT_ORDERS[[#This Row],[ArrivalDate ]]) &gt; 10, "Late", "On Time")</f>
        <v>On Time</v>
      </c>
    </row>
    <row r="174" spans="1:19" x14ac:dyDescent="0.3">
      <c r="A174" s="12">
        <v>5172</v>
      </c>
      <c r="B174" s="12">
        <v>209</v>
      </c>
      <c r="C174" s="12">
        <v>10495</v>
      </c>
      <c r="D174" s="12">
        <v>173</v>
      </c>
      <c r="E174" s="12" t="s">
        <v>244</v>
      </c>
      <c r="F174" s="13">
        <v>45194</v>
      </c>
      <c r="G174" s="26" t="s">
        <v>10913</v>
      </c>
      <c r="H174" s="12">
        <v>18</v>
      </c>
      <c r="I174" s="28">
        <f>VLOOKUP(B:B,DIM_PRODUCTS!A:F,5,FALSE)</f>
        <v>8</v>
      </c>
      <c r="J174" s="28">
        <f>FACT_ORDERS[[#This Row],[ProductPrice]]*FACT_ORDERS[[#This Row],[Quantity]]</f>
        <v>144</v>
      </c>
      <c r="K174" s="12" t="str">
        <f>VLOOKUP(C:C,DIM_CUSTOMERS!A:G,7,FALSE)</f>
        <v>South Korea</v>
      </c>
      <c r="L174" s="30" cm="1">
        <f t="array" ref="L174">_xlfn.IFS(
    AND(FACT_ORDERS[[#This Row],[DeliveryMehtod]]="shippment",FACT_ORDERS[[#This Row],[TotalAmount]]&gt;=200), 0,
    AND(FACT_ORDERS[[#This Row],[DeliveryMehtod]]="pickup"), 15,
    AND(FACT_ORDERS[[#This Row],[DeliveryMehtod]]="shippment",FACT_ORDERS[[#This Row],[TotalAmount]]&lt;200), 35
)</f>
        <v>35</v>
      </c>
      <c r="M174" s="12" t="str" cm="1">
        <f t="array" ref="M174">_xlfn.IFS(
    SUMIFS(FACT_ORDERS[TotalAmount], FACT_ORDERS[WD_CUSTOMERS],FACT_ORDERS[[#This Row],[WD_CUSTOMERS]])&gt;=15000, "VIP",
    SUMIFS(FACT_ORDERS[TotalAmount], FACT_ORDERS[WD_CUSTOMERS],FACT_ORDERS[[#This Row],[WD_CUSTOMERS]])&gt;=8000, "Premium",
    TRUE, "Regular"
)</f>
        <v>Premium</v>
      </c>
      <c r="N174" s="32" cm="1">
        <f t="array" ref="N174">_xlfn.IFS(
   FACT_ORDERS[[#This Row],[TypeOfClient]]="VIP", 0.2,
   FACT_ORDERS[[#This Row],[TypeOfClient]]="Premium", 0.1,
   TRUE, 0
)</f>
        <v>0.1</v>
      </c>
      <c r="O174" s="31" cm="1">
        <f t="array" ref="O174">_xlfn.IFS(
   FACT_ORDERS[[#This Row],[TotalAmount]]&gt;1500, 0.15,
   FACT_ORDERS[[#This Row],[TotalAmount]]&gt;1000, 0.1,
   FACT_ORDERS[[#This Row],[TotalAmount]]&gt;500, 0.05,
   TRUE, 0
)</f>
        <v>0</v>
      </c>
      <c r="P174" s="28">
        <f xml:space="preserve"> FACT_ORDERS[[#This Row],[TotalAmount]] * (1 - (FACT_ORDERS[[#This Row],[ClientDiscount]] + FACT_ORDERS[[#This Row],[OrderDiscount]]) )</f>
        <v>129.6</v>
      </c>
      <c r="Q174" s="28">
        <f>FACT_ORDERS[[#This Row],[TotalAmountWithDiscount]]+FACT_ORDERS[[#This Row],[DeliveryCost]]</f>
        <v>164.6</v>
      </c>
      <c r="R174" s="35">
        <v>45202</v>
      </c>
      <c r="S174" s="35" t="str">
        <f>IF(NETWORKDAYS(FACT_ORDERS[[#This Row],[Order-Date]], FACT_ORDERS[[#This Row],[ArrivalDate ]]) &gt; 10, "Late", "On Time")</f>
        <v>On Time</v>
      </c>
    </row>
    <row r="175" spans="1:19" x14ac:dyDescent="0.3">
      <c r="A175" s="12">
        <v>5173</v>
      </c>
      <c r="B175" s="12">
        <v>271</v>
      </c>
      <c r="C175" s="12">
        <v>10495</v>
      </c>
      <c r="D175" s="12">
        <v>174</v>
      </c>
      <c r="E175" s="12" t="s">
        <v>244</v>
      </c>
      <c r="F175" s="13">
        <v>45194</v>
      </c>
      <c r="G175" s="26" t="s">
        <v>10914</v>
      </c>
      <c r="H175" s="12">
        <v>27</v>
      </c>
      <c r="I175" s="28">
        <f>VLOOKUP(B:B,DIM_PRODUCTS!A:F,5,FALSE)</f>
        <v>16</v>
      </c>
      <c r="J175" s="28">
        <f>FACT_ORDERS[[#This Row],[ProductPrice]]*FACT_ORDERS[[#This Row],[Quantity]]</f>
        <v>432</v>
      </c>
      <c r="K175" s="12" t="str">
        <f>VLOOKUP(C:C,DIM_CUSTOMERS!A:G,7,FALSE)</f>
        <v>South Korea</v>
      </c>
      <c r="L175" s="30" cm="1">
        <f t="array" ref="L175">_xlfn.IFS(
    AND(FACT_ORDERS[[#This Row],[DeliveryMehtod]]="shippment",FACT_ORDERS[[#This Row],[TotalAmount]]&gt;=200), 0,
    AND(FACT_ORDERS[[#This Row],[DeliveryMehtod]]="pickup"), 15,
    AND(FACT_ORDERS[[#This Row],[DeliveryMehtod]]="shippment",FACT_ORDERS[[#This Row],[TotalAmount]]&lt;200), 35
)</f>
        <v>0</v>
      </c>
      <c r="M175" s="12" t="str" cm="1">
        <f t="array" ref="M175">_xlfn.IFS(
    SUMIFS(FACT_ORDERS[TotalAmount], FACT_ORDERS[WD_CUSTOMERS],FACT_ORDERS[[#This Row],[WD_CUSTOMERS]])&gt;=15000, "VIP",
    SUMIFS(FACT_ORDERS[TotalAmount], FACT_ORDERS[WD_CUSTOMERS],FACT_ORDERS[[#This Row],[WD_CUSTOMERS]])&gt;=8000, "Premium",
    TRUE, "Regular"
)</f>
        <v>Premium</v>
      </c>
      <c r="N175" s="32" cm="1">
        <f t="array" ref="N175">_xlfn.IFS(
   FACT_ORDERS[[#This Row],[TypeOfClient]]="VIP", 0.2,
   FACT_ORDERS[[#This Row],[TypeOfClient]]="Premium", 0.1,
   TRUE, 0
)</f>
        <v>0.1</v>
      </c>
      <c r="O175" s="31" cm="1">
        <f t="array" ref="O175">_xlfn.IFS(
   FACT_ORDERS[[#This Row],[TotalAmount]]&gt;1500, 0.15,
   FACT_ORDERS[[#This Row],[TotalAmount]]&gt;1000, 0.1,
   FACT_ORDERS[[#This Row],[TotalAmount]]&gt;500, 0.05,
   TRUE, 0
)</f>
        <v>0</v>
      </c>
      <c r="P175" s="28">
        <f xml:space="preserve"> FACT_ORDERS[[#This Row],[TotalAmount]] * (1 - (FACT_ORDERS[[#This Row],[ClientDiscount]] + FACT_ORDERS[[#This Row],[OrderDiscount]]) )</f>
        <v>388.8</v>
      </c>
      <c r="Q175" s="28">
        <f>FACT_ORDERS[[#This Row],[TotalAmountWithDiscount]]+FACT_ORDERS[[#This Row],[DeliveryCost]]</f>
        <v>388.8</v>
      </c>
      <c r="R175" s="35">
        <v>45203</v>
      </c>
      <c r="S175" s="35" t="str">
        <f>IF(NETWORKDAYS(FACT_ORDERS[[#This Row],[Order-Date]], FACT_ORDERS[[#This Row],[ArrivalDate ]]) &gt; 10, "Late", "On Time")</f>
        <v>On Time</v>
      </c>
    </row>
    <row r="176" spans="1:19" x14ac:dyDescent="0.3">
      <c r="A176" s="12">
        <v>5174</v>
      </c>
      <c r="B176" s="12">
        <v>293</v>
      </c>
      <c r="C176" s="12">
        <v>10271</v>
      </c>
      <c r="D176" s="12">
        <v>175</v>
      </c>
      <c r="E176" s="12" t="s">
        <v>243</v>
      </c>
      <c r="F176" s="13">
        <v>45547</v>
      </c>
      <c r="G176" s="26" t="s">
        <v>3757</v>
      </c>
      <c r="H176" s="12">
        <v>15</v>
      </c>
      <c r="I176" s="28">
        <f>VLOOKUP(B:B,DIM_PRODUCTS!A:F,5,FALSE)</f>
        <v>11</v>
      </c>
      <c r="J176" s="28">
        <f>FACT_ORDERS[[#This Row],[ProductPrice]]*FACT_ORDERS[[#This Row],[Quantity]]</f>
        <v>165</v>
      </c>
      <c r="K176" s="12" t="str">
        <f>VLOOKUP(C:C,DIM_CUSTOMERS!A:G,7,FALSE)</f>
        <v>USA</v>
      </c>
      <c r="L176" s="30" cm="1">
        <f t="array" ref="L176">_xlfn.IFS(
    AND(FACT_ORDERS[[#This Row],[DeliveryMehtod]]="shippment",FACT_ORDERS[[#This Row],[TotalAmount]]&gt;=200), 0,
    AND(FACT_ORDERS[[#This Row],[DeliveryMehtod]]="pickup"), 15,
    AND(FACT_ORDERS[[#This Row],[DeliveryMehtod]]="shippment",FACT_ORDERS[[#This Row],[TotalAmount]]&lt;200), 35
)</f>
        <v>15</v>
      </c>
      <c r="M176" s="12" t="str" cm="1">
        <f t="array" ref="M176">_xlfn.IFS(
    SUMIFS(FACT_ORDERS[TotalAmount], FACT_ORDERS[WD_CUSTOMERS],FACT_ORDERS[[#This Row],[WD_CUSTOMERS]])&gt;=15000, "VIP",
    SUMIFS(FACT_ORDERS[TotalAmount], FACT_ORDERS[WD_CUSTOMERS],FACT_ORDERS[[#This Row],[WD_CUSTOMERS]])&gt;=8000, "Premium",
    TRUE, "Regular"
)</f>
        <v>Regular</v>
      </c>
      <c r="N176" s="32" cm="1">
        <f t="array" ref="N176">_xlfn.IFS(
   FACT_ORDERS[[#This Row],[TypeOfClient]]="VIP", 0.2,
   FACT_ORDERS[[#This Row],[TypeOfClient]]="Premium", 0.1,
   TRUE, 0
)</f>
        <v>0</v>
      </c>
      <c r="O176" s="31" cm="1">
        <f t="array" ref="O176">_xlfn.IFS(
   FACT_ORDERS[[#This Row],[TotalAmount]]&gt;1500, 0.15,
   FACT_ORDERS[[#This Row],[TotalAmount]]&gt;1000, 0.1,
   FACT_ORDERS[[#This Row],[TotalAmount]]&gt;500, 0.05,
   TRUE, 0
)</f>
        <v>0</v>
      </c>
      <c r="P176" s="28">
        <f xml:space="preserve"> FACT_ORDERS[[#This Row],[TotalAmount]] * (1 - (FACT_ORDERS[[#This Row],[ClientDiscount]] + FACT_ORDERS[[#This Row],[OrderDiscount]]) )</f>
        <v>165</v>
      </c>
      <c r="Q176" s="28">
        <f>FACT_ORDERS[[#This Row],[TotalAmountWithDiscount]]+FACT_ORDERS[[#This Row],[DeliveryCost]]</f>
        <v>180</v>
      </c>
      <c r="R176" s="35">
        <v>45556</v>
      </c>
      <c r="S176" s="35" t="str">
        <f>IF(NETWORKDAYS(FACT_ORDERS[[#This Row],[Order-Date]], FACT_ORDERS[[#This Row],[ArrivalDate ]]) &gt; 10, "Late", "On Time")</f>
        <v>On Time</v>
      </c>
    </row>
    <row r="177" spans="1:19" x14ac:dyDescent="0.3">
      <c r="A177" s="12">
        <v>5175</v>
      </c>
      <c r="B177" s="12">
        <v>296</v>
      </c>
      <c r="C177" s="12">
        <v>10399</v>
      </c>
      <c r="D177" s="12">
        <v>176</v>
      </c>
      <c r="E177" s="12" t="s">
        <v>244</v>
      </c>
      <c r="F177" s="13">
        <v>45208</v>
      </c>
      <c r="G177" s="26" t="s">
        <v>10915</v>
      </c>
      <c r="H177" s="12">
        <v>10</v>
      </c>
      <c r="I177" s="28">
        <f>VLOOKUP(B:B,DIM_PRODUCTS!A:F,5,FALSE)</f>
        <v>5</v>
      </c>
      <c r="J177" s="28">
        <f>FACT_ORDERS[[#This Row],[ProductPrice]]*FACT_ORDERS[[#This Row],[Quantity]]</f>
        <v>50</v>
      </c>
      <c r="K177" s="12" t="str">
        <f>VLOOKUP(C:C,DIM_CUSTOMERS!A:G,7,FALSE)</f>
        <v>USA</v>
      </c>
      <c r="L177" s="30" cm="1">
        <f t="array" ref="L177">_xlfn.IFS(
    AND(FACT_ORDERS[[#This Row],[DeliveryMehtod]]="shippment",FACT_ORDERS[[#This Row],[TotalAmount]]&gt;=200), 0,
    AND(FACT_ORDERS[[#This Row],[DeliveryMehtod]]="pickup"), 15,
    AND(FACT_ORDERS[[#This Row],[DeliveryMehtod]]="shippment",FACT_ORDERS[[#This Row],[TotalAmount]]&lt;200), 35
)</f>
        <v>35</v>
      </c>
      <c r="M177" s="12" t="str" cm="1">
        <f t="array" ref="M177">_xlfn.IFS(
    SUMIFS(FACT_ORDERS[TotalAmount], FACT_ORDERS[WD_CUSTOMERS],FACT_ORDERS[[#This Row],[WD_CUSTOMERS]])&gt;=15000, "VIP",
    SUMIFS(FACT_ORDERS[TotalAmount], FACT_ORDERS[WD_CUSTOMERS],FACT_ORDERS[[#This Row],[WD_CUSTOMERS]])&gt;=8000, "Premium",
    TRUE, "Regular"
)</f>
        <v>Regular</v>
      </c>
      <c r="N177" s="32" cm="1">
        <f t="array" ref="N177">_xlfn.IFS(
   FACT_ORDERS[[#This Row],[TypeOfClient]]="VIP", 0.2,
   FACT_ORDERS[[#This Row],[TypeOfClient]]="Premium", 0.1,
   TRUE, 0
)</f>
        <v>0</v>
      </c>
      <c r="O177" s="31" cm="1">
        <f t="array" ref="O177">_xlfn.IFS(
   FACT_ORDERS[[#This Row],[TotalAmount]]&gt;1500, 0.15,
   FACT_ORDERS[[#This Row],[TotalAmount]]&gt;1000, 0.1,
   FACT_ORDERS[[#This Row],[TotalAmount]]&gt;500, 0.05,
   TRUE, 0
)</f>
        <v>0</v>
      </c>
      <c r="P177" s="28">
        <f xml:space="preserve"> FACT_ORDERS[[#This Row],[TotalAmount]] * (1 - (FACT_ORDERS[[#This Row],[ClientDiscount]] + FACT_ORDERS[[#This Row],[OrderDiscount]]) )</f>
        <v>50</v>
      </c>
      <c r="Q177" s="28">
        <f>FACT_ORDERS[[#This Row],[TotalAmountWithDiscount]]+FACT_ORDERS[[#This Row],[DeliveryCost]]</f>
        <v>85</v>
      </c>
      <c r="R177" s="35">
        <v>45218</v>
      </c>
      <c r="S177" s="35" t="str">
        <f>IF(NETWORKDAYS(FACT_ORDERS[[#This Row],[Order-Date]], FACT_ORDERS[[#This Row],[ArrivalDate ]]) &gt; 10, "Late", "On Time")</f>
        <v>On Time</v>
      </c>
    </row>
    <row r="178" spans="1:19" x14ac:dyDescent="0.3">
      <c r="A178" s="12">
        <v>5176</v>
      </c>
      <c r="B178" s="12">
        <v>254</v>
      </c>
      <c r="C178" s="12">
        <v>10983</v>
      </c>
      <c r="D178" s="12">
        <v>177</v>
      </c>
      <c r="E178" s="12" t="s">
        <v>244</v>
      </c>
      <c r="F178" s="13">
        <v>45500</v>
      </c>
      <c r="G178" s="26" t="s">
        <v>10916</v>
      </c>
      <c r="H178" s="12">
        <v>20</v>
      </c>
      <c r="I178" s="28">
        <f>VLOOKUP(B:B,DIM_PRODUCTS!A:F,5,FALSE)</f>
        <v>27</v>
      </c>
      <c r="J178" s="28">
        <f>FACT_ORDERS[[#This Row],[ProductPrice]]*FACT_ORDERS[[#This Row],[Quantity]]</f>
        <v>540</v>
      </c>
      <c r="K178" s="12" t="str">
        <f>VLOOKUP(C:C,DIM_CUSTOMERS!A:G,7,FALSE)</f>
        <v>South Africa</v>
      </c>
      <c r="L178" s="30" cm="1">
        <f t="array" ref="L178">_xlfn.IFS(
    AND(FACT_ORDERS[[#This Row],[DeliveryMehtod]]="shippment",FACT_ORDERS[[#This Row],[TotalAmount]]&gt;=200), 0,
    AND(FACT_ORDERS[[#This Row],[DeliveryMehtod]]="pickup"), 15,
    AND(FACT_ORDERS[[#This Row],[DeliveryMehtod]]="shippment",FACT_ORDERS[[#This Row],[TotalAmount]]&lt;200), 35
)</f>
        <v>0</v>
      </c>
      <c r="M178" s="12" t="str" cm="1">
        <f t="array" ref="M178">_xlfn.IFS(
    SUMIFS(FACT_ORDERS[TotalAmount], FACT_ORDERS[WD_CUSTOMERS],FACT_ORDERS[[#This Row],[WD_CUSTOMERS]])&gt;=15000, "VIP",
    SUMIFS(FACT_ORDERS[TotalAmount], FACT_ORDERS[WD_CUSTOMERS],FACT_ORDERS[[#This Row],[WD_CUSTOMERS]])&gt;=8000, "Premium",
    TRUE, "Regular"
)</f>
        <v>Regular</v>
      </c>
      <c r="N178" s="32" cm="1">
        <f t="array" ref="N178">_xlfn.IFS(
   FACT_ORDERS[[#This Row],[TypeOfClient]]="VIP", 0.2,
   FACT_ORDERS[[#This Row],[TypeOfClient]]="Premium", 0.1,
   TRUE, 0
)</f>
        <v>0</v>
      </c>
      <c r="O178" s="31" cm="1">
        <f t="array" ref="O178">_xlfn.IFS(
   FACT_ORDERS[[#This Row],[TotalAmount]]&gt;1500, 0.15,
   FACT_ORDERS[[#This Row],[TotalAmount]]&gt;1000, 0.1,
   FACT_ORDERS[[#This Row],[TotalAmount]]&gt;500, 0.05,
   TRUE, 0
)</f>
        <v>0.05</v>
      </c>
      <c r="P178" s="28">
        <f xml:space="preserve"> FACT_ORDERS[[#This Row],[TotalAmount]] * (1 - (FACT_ORDERS[[#This Row],[ClientDiscount]] + FACT_ORDERS[[#This Row],[OrderDiscount]]) )</f>
        <v>513</v>
      </c>
      <c r="Q178" s="28">
        <f>FACT_ORDERS[[#This Row],[TotalAmountWithDiscount]]+FACT_ORDERS[[#This Row],[DeliveryCost]]</f>
        <v>513</v>
      </c>
      <c r="R178" s="35">
        <v>45507</v>
      </c>
      <c r="S178" s="35" t="str">
        <f>IF(NETWORKDAYS(FACT_ORDERS[[#This Row],[Order-Date]], FACT_ORDERS[[#This Row],[ArrivalDate ]]) &gt; 10, "Late", "On Time")</f>
        <v>On Time</v>
      </c>
    </row>
    <row r="179" spans="1:19" x14ac:dyDescent="0.3">
      <c r="A179" s="12">
        <v>5177</v>
      </c>
      <c r="B179" s="12">
        <v>269</v>
      </c>
      <c r="C179" s="12">
        <v>10983</v>
      </c>
      <c r="D179" s="12">
        <v>178</v>
      </c>
      <c r="E179" s="12" t="s">
        <v>243</v>
      </c>
      <c r="F179" s="13">
        <v>45500</v>
      </c>
      <c r="G179" s="26" t="s">
        <v>10917</v>
      </c>
      <c r="H179" s="12">
        <v>34</v>
      </c>
      <c r="I179" s="28">
        <f>VLOOKUP(B:B,DIM_PRODUCTS!A:F,5,FALSE)</f>
        <v>29</v>
      </c>
      <c r="J179" s="28">
        <f>FACT_ORDERS[[#This Row],[ProductPrice]]*FACT_ORDERS[[#This Row],[Quantity]]</f>
        <v>986</v>
      </c>
      <c r="K179" s="12" t="str">
        <f>VLOOKUP(C:C,DIM_CUSTOMERS!A:G,7,FALSE)</f>
        <v>South Africa</v>
      </c>
      <c r="L179" s="30" cm="1">
        <f t="array" ref="L179">_xlfn.IFS(
    AND(FACT_ORDERS[[#This Row],[DeliveryMehtod]]="shippment",FACT_ORDERS[[#This Row],[TotalAmount]]&gt;=200), 0,
    AND(FACT_ORDERS[[#This Row],[DeliveryMehtod]]="pickup"), 15,
    AND(FACT_ORDERS[[#This Row],[DeliveryMehtod]]="shippment",FACT_ORDERS[[#This Row],[TotalAmount]]&lt;200), 35
)</f>
        <v>15</v>
      </c>
      <c r="M179" s="12" t="str" cm="1">
        <f t="array" ref="M179">_xlfn.IFS(
    SUMIFS(FACT_ORDERS[TotalAmount], FACT_ORDERS[WD_CUSTOMERS],FACT_ORDERS[[#This Row],[WD_CUSTOMERS]])&gt;=15000, "VIP",
    SUMIFS(FACT_ORDERS[TotalAmount], FACT_ORDERS[WD_CUSTOMERS],FACT_ORDERS[[#This Row],[WD_CUSTOMERS]])&gt;=8000, "Premium",
    TRUE, "Regular"
)</f>
        <v>Regular</v>
      </c>
      <c r="N179" s="32" cm="1">
        <f t="array" ref="N179">_xlfn.IFS(
   FACT_ORDERS[[#This Row],[TypeOfClient]]="VIP", 0.2,
   FACT_ORDERS[[#This Row],[TypeOfClient]]="Premium", 0.1,
   TRUE, 0
)</f>
        <v>0</v>
      </c>
      <c r="O179" s="31" cm="1">
        <f t="array" ref="O179">_xlfn.IFS(
   FACT_ORDERS[[#This Row],[TotalAmount]]&gt;1500, 0.15,
   FACT_ORDERS[[#This Row],[TotalAmount]]&gt;1000, 0.1,
   FACT_ORDERS[[#This Row],[TotalAmount]]&gt;500, 0.05,
   TRUE, 0
)</f>
        <v>0.05</v>
      </c>
      <c r="P179" s="28">
        <f xml:space="preserve"> FACT_ORDERS[[#This Row],[TotalAmount]] * (1 - (FACT_ORDERS[[#This Row],[ClientDiscount]] + FACT_ORDERS[[#This Row],[OrderDiscount]]) )</f>
        <v>936.69999999999993</v>
      </c>
      <c r="Q179" s="28">
        <f>FACT_ORDERS[[#This Row],[TotalAmountWithDiscount]]+FACT_ORDERS[[#This Row],[DeliveryCost]]</f>
        <v>951.69999999999993</v>
      </c>
      <c r="R179" s="35">
        <v>45511</v>
      </c>
      <c r="S179" s="35" t="str">
        <f>IF(NETWORKDAYS(FACT_ORDERS[[#This Row],[Order-Date]], FACT_ORDERS[[#This Row],[ArrivalDate ]]) &gt; 10, "Late", "On Time")</f>
        <v>On Time</v>
      </c>
    </row>
    <row r="180" spans="1:19" x14ac:dyDescent="0.3">
      <c r="A180" s="12">
        <v>5178</v>
      </c>
      <c r="B180" s="12">
        <v>201</v>
      </c>
      <c r="C180" s="12">
        <v>10522</v>
      </c>
      <c r="D180" s="12">
        <v>179</v>
      </c>
      <c r="E180" s="12" t="s">
        <v>244</v>
      </c>
      <c r="F180" s="13">
        <v>45191</v>
      </c>
      <c r="G180" s="26" t="s">
        <v>3410</v>
      </c>
      <c r="H180" s="12">
        <v>28</v>
      </c>
      <c r="I180" s="28">
        <f>VLOOKUP(B:B,DIM_PRODUCTS!A:F,5,FALSE)</f>
        <v>10</v>
      </c>
      <c r="J180" s="28">
        <f>FACT_ORDERS[[#This Row],[ProductPrice]]*FACT_ORDERS[[#This Row],[Quantity]]</f>
        <v>280</v>
      </c>
      <c r="K180" s="12" t="str">
        <f>VLOOKUP(C:C,DIM_CUSTOMERS!A:G,7,FALSE)</f>
        <v>Japan</v>
      </c>
      <c r="L180" s="30" cm="1">
        <f t="array" ref="L180">_xlfn.IFS(
    AND(FACT_ORDERS[[#This Row],[DeliveryMehtod]]="shippment",FACT_ORDERS[[#This Row],[TotalAmount]]&gt;=200), 0,
    AND(FACT_ORDERS[[#This Row],[DeliveryMehtod]]="pickup"), 15,
    AND(FACT_ORDERS[[#This Row],[DeliveryMehtod]]="shippment",FACT_ORDERS[[#This Row],[TotalAmount]]&lt;200), 35
)</f>
        <v>0</v>
      </c>
      <c r="M180" s="12" t="str" cm="1">
        <f t="array" ref="M180">_xlfn.IFS(
    SUMIFS(FACT_ORDERS[TotalAmount], FACT_ORDERS[WD_CUSTOMERS],FACT_ORDERS[[#This Row],[WD_CUSTOMERS]])&gt;=15000, "VIP",
    SUMIFS(FACT_ORDERS[TotalAmount], FACT_ORDERS[WD_CUSTOMERS],FACT_ORDERS[[#This Row],[WD_CUSTOMERS]])&gt;=8000, "Premium",
    TRUE, "Regular"
)</f>
        <v>Regular</v>
      </c>
      <c r="N180" s="32" cm="1">
        <f t="array" ref="N180">_xlfn.IFS(
   FACT_ORDERS[[#This Row],[TypeOfClient]]="VIP", 0.2,
   FACT_ORDERS[[#This Row],[TypeOfClient]]="Premium", 0.1,
   TRUE, 0
)</f>
        <v>0</v>
      </c>
      <c r="O180" s="31" cm="1">
        <f t="array" ref="O180">_xlfn.IFS(
   FACT_ORDERS[[#This Row],[TotalAmount]]&gt;1500, 0.15,
   FACT_ORDERS[[#This Row],[TotalAmount]]&gt;1000, 0.1,
   FACT_ORDERS[[#This Row],[TotalAmount]]&gt;500, 0.05,
   TRUE, 0
)</f>
        <v>0</v>
      </c>
      <c r="P180" s="28">
        <f xml:space="preserve"> FACT_ORDERS[[#This Row],[TotalAmount]] * (1 - (FACT_ORDERS[[#This Row],[ClientDiscount]] + FACT_ORDERS[[#This Row],[OrderDiscount]]) )</f>
        <v>280</v>
      </c>
      <c r="Q180" s="28">
        <f>FACT_ORDERS[[#This Row],[TotalAmountWithDiscount]]+FACT_ORDERS[[#This Row],[DeliveryCost]]</f>
        <v>280</v>
      </c>
      <c r="R180" s="35">
        <v>45200</v>
      </c>
      <c r="S180" s="35" t="str">
        <f>IF(NETWORKDAYS(FACT_ORDERS[[#This Row],[Order-Date]], FACT_ORDERS[[#This Row],[ArrivalDate ]]) &gt; 10, "Late", "On Time")</f>
        <v>On Time</v>
      </c>
    </row>
    <row r="181" spans="1:19" x14ac:dyDescent="0.3">
      <c r="A181" s="12">
        <v>5179</v>
      </c>
      <c r="B181" s="12">
        <v>242</v>
      </c>
      <c r="C181" s="12">
        <v>10522</v>
      </c>
      <c r="D181" s="12">
        <v>180</v>
      </c>
      <c r="E181" s="12" t="s">
        <v>243</v>
      </c>
      <c r="F181" s="13">
        <v>45191</v>
      </c>
      <c r="G181" s="26" t="s">
        <v>10918</v>
      </c>
      <c r="H181" s="12">
        <v>37</v>
      </c>
      <c r="I181" s="28">
        <f>VLOOKUP(B:B,DIM_PRODUCTS!A:F,5,FALSE)</f>
        <v>11</v>
      </c>
      <c r="J181" s="28">
        <f>FACT_ORDERS[[#This Row],[ProductPrice]]*FACT_ORDERS[[#This Row],[Quantity]]</f>
        <v>407</v>
      </c>
      <c r="K181" s="12" t="str">
        <f>VLOOKUP(C:C,DIM_CUSTOMERS!A:G,7,FALSE)</f>
        <v>Japan</v>
      </c>
      <c r="L181" s="30" cm="1">
        <f t="array" ref="L181">_xlfn.IFS(
    AND(FACT_ORDERS[[#This Row],[DeliveryMehtod]]="shippment",FACT_ORDERS[[#This Row],[TotalAmount]]&gt;=200), 0,
    AND(FACT_ORDERS[[#This Row],[DeliveryMehtod]]="pickup"), 15,
    AND(FACT_ORDERS[[#This Row],[DeliveryMehtod]]="shippment",FACT_ORDERS[[#This Row],[TotalAmount]]&lt;200), 35
)</f>
        <v>15</v>
      </c>
      <c r="M181" s="12" t="str" cm="1">
        <f t="array" ref="M181">_xlfn.IFS(
    SUMIFS(FACT_ORDERS[TotalAmount], FACT_ORDERS[WD_CUSTOMERS],FACT_ORDERS[[#This Row],[WD_CUSTOMERS]])&gt;=15000, "VIP",
    SUMIFS(FACT_ORDERS[TotalAmount], FACT_ORDERS[WD_CUSTOMERS],FACT_ORDERS[[#This Row],[WD_CUSTOMERS]])&gt;=8000, "Premium",
    TRUE, "Regular"
)</f>
        <v>Regular</v>
      </c>
      <c r="N181" s="32" cm="1">
        <f t="array" ref="N181">_xlfn.IFS(
   FACT_ORDERS[[#This Row],[TypeOfClient]]="VIP", 0.2,
   FACT_ORDERS[[#This Row],[TypeOfClient]]="Premium", 0.1,
   TRUE, 0
)</f>
        <v>0</v>
      </c>
      <c r="O181" s="31" cm="1">
        <f t="array" ref="O181">_xlfn.IFS(
   FACT_ORDERS[[#This Row],[TotalAmount]]&gt;1500, 0.15,
   FACT_ORDERS[[#This Row],[TotalAmount]]&gt;1000, 0.1,
   FACT_ORDERS[[#This Row],[TotalAmount]]&gt;500, 0.05,
   TRUE, 0
)</f>
        <v>0</v>
      </c>
      <c r="P181" s="28">
        <f xml:space="preserve"> FACT_ORDERS[[#This Row],[TotalAmount]] * (1 - (FACT_ORDERS[[#This Row],[ClientDiscount]] + FACT_ORDERS[[#This Row],[OrderDiscount]]) )</f>
        <v>407</v>
      </c>
      <c r="Q181" s="28">
        <f>FACT_ORDERS[[#This Row],[TotalAmountWithDiscount]]+FACT_ORDERS[[#This Row],[DeliveryCost]]</f>
        <v>422</v>
      </c>
      <c r="R181" s="35">
        <v>45200</v>
      </c>
      <c r="S181" s="35" t="str">
        <f>IF(NETWORKDAYS(FACT_ORDERS[[#This Row],[Order-Date]], FACT_ORDERS[[#This Row],[ArrivalDate ]]) &gt; 10, "Late", "On Time")</f>
        <v>On Time</v>
      </c>
    </row>
    <row r="182" spans="1:19" x14ac:dyDescent="0.3">
      <c r="A182" s="12">
        <v>5180</v>
      </c>
      <c r="B182" s="12">
        <v>294</v>
      </c>
      <c r="C182" s="12">
        <v>10522</v>
      </c>
      <c r="D182" s="12">
        <v>181</v>
      </c>
      <c r="E182" s="12" t="s">
        <v>244</v>
      </c>
      <c r="F182" s="13">
        <v>45191</v>
      </c>
      <c r="G182" s="26" t="s">
        <v>3320</v>
      </c>
      <c r="H182" s="12">
        <v>12</v>
      </c>
      <c r="I182" s="28">
        <f>VLOOKUP(B:B,DIM_PRODUCTS!A:F,5,FALSE)</f>
        <v>8</v>
      </c>
      <c r="J182" s="28">
        <f>FACT_ORDERS[[#This Row],[ProductPrice]]*FACT_ORDERS[[#This Row],[Quantity]]</f>
        <v>96</v>
      </c>
      <c r="K182" s="12" t="str">
        <f>VLOOKUP(C:C,DIM_CUSTOMERS!A:G,7,FALSE)</f>
        <v>Japan</v>
      </c>
      <c r="L182" s="30" cm="1">
        <f t="array" ref="L182">_xlfn.IFS(
    AND(FACT_ORDERS[[#This Row],[DeliveryMehtod]]="shippment",FACT_ORDERS[[#This Row],[TotalAmount]]&gt;=200), 0,
    AND(FACT_ORDERS[[#This Row],[DeliveryMehtod]]="pickup"), 15,
    AND(FACT_ORDERS[[#This Row],[DeliveryMehtod]]="shippment",FACT_ORDERS[[#This Row],[TotalAmount]]&lt;200), 35
)</f>
        <v>35</v>
      </c>
      <c r="M182" s="12" t="str" cm="1">
        <f t="array" ref="M182">_xlfn.IFS(
    SUMIFS(FACT_ORDERS[TotalAmount], FACT_ORDERS[WD_CUSTOMERS],FACT_ORDERS[[#This Row],[WD_CUSTOMERS]])&gt;=15000, "VIP",
    SUMIFS(FACT_ORDERS[TotalAmount], FACT_ORDERS[WD_CUSTOMERS],FACT_ORDERS[[#This Row],[WD_CUSTOMERS]])&gt;=8000, "Premium",
    TRUE, "Regular"
)</f>
        <v>Regular</v>
      </c>
      <c r="N182" s="32" cm="1">
        <f t="array" ref="N182">_xlfn.IFS(
   FACT_ORDERS[[#This Row],[TypeOfClient]]="VIP", 0.2,
   FACT_ORDERS[[#This Row],[TypeOfClient]]="Premium", 0.1,
   TRUE, 0
)</f>
        <v>0</v>
      </c>
      <c r="O182" s="31" cm="1">
        <f t="array" ref="O182">_xlfn.IFS(
   FACT_ORDERS[[#This Row],[TotalAmount]]&gt;1500, 0.15,
   FACT_ORDERS[[#This Row],[TotalAmount]]&gt;1000, 0.1,
   FACT_ORDERS[[#This Row],[TotalAmount]]&gt;500, 0.05,
   TRUE, 0
)</f>
        <v>0</v>
      </c>
      <c r="P182" s="28">
        <f xml:space="preserve"> FACT_ORDERS[[#This Row],[TotalAmount]] * (1 - (FACT_ORDERS[[#This Row],[ClientDiscount]] + FACT_ORDERS[[#This Row],[OrderDiscount]]) )</f>
        <v>96</v>
      </c>
      <c r="Q182" s="28">
        <f>FACT_ORDERS[[#This Row],[TotalAmountWithDiscount]]+FACT_ORDERS[[#This Row],[DeliveryCost]]</f>
        <v>131</v>
      </c>
      <c r="R182" s="35">
        <v>45198</v>
      </c>
      <c r="S182" s="35" t="str">
        <f>IF(NETWORKDAYS(FACT_ORDERS[[#This Row],[Order-Date]], FACT_ORDERS[[#This Row],[ArrivalDate ]]) &gt; 10, "Late", "On Time")</f>
        <v>On Time</v>
      </c>
    </row>
    <row r="183" spans="1:19" x14ac:dyDescent="0.3">
      <c r="A183" s="12">
        <v>5181</v>
      </c>
      <c r="B183" s="12">
        <v>241</v>
      </c>
      <c r="C183" s="12">
        <v>10522</v>
      </c>
      <c r="D183" s="12">
        <v>182</v>
      </c>
      <c r="E183" s="12" t="s">
        <v>244</v>
      </c>
      <c r="F183" s="13">
        <v>45191</v>
      </c>
      <c r="G183" s="26" t="s">
        <v>10919</v>
      </c>
      <c r="H183" s="12">
        <v>14</v>
      </c>
      <c r="I183" s="28">
        <f>VLOOKUP(B:B,DIM_PRODUCTS!A:F,5,FALSE)</f>
        <v>20</v>
      </c>
      <c r="J183" s="28">
        <f>FACT_ORDERS[[#This Row],[ProductPrice]]*FACT_ORDERS[[#This Row],[Quantity]]</f>
        <v>280</v>
      </c>
      <c r="K183" s="12" t="str">
        <f>VLOOKUP(C:C,DIM_CUSTOMERS!A:G,7,FALSE)</f>
        <v>Japan</v>
      </c>
      <c r="L183" s="30" cm="1">
        <f t="array" ref="L183">_xlfn.IFS(
    AND(FACT_ORDERS[[#This Row],[DeliveryMehtod]]="shippment",FACT_ORDERS[[#This Row],[TotalAmount]]&gt;=200), 0,
    AND(FACT_ORDERS[[#This Row],[DeliveryMehtod]]="pickup"), 15,
    AND(FACT_ORDERS[[#This Row],[DeliveryMehtod]]="shippment",FACT_ORDERS[[#This Row],[TotalAmount]]&lt;200), 35
)</f>
        <v>0</v>
      </c>
      <c r="M183" s="12" t="str" cm="1">
        <f t="array" ref="M183">_xlfn.IFS(
    SUMIFS(FACT_ORDERS[TotalAmount], FACT_ORDERS[WD_CUSTOMERS],FACT_ORDERS[[#This Row],[WD_CUSTOMERS]])&gt;=15000, "VIP",
    SUMIFS(FACT_ORDERS[TotalAmount], FACT_ORDERS[WD_CUSTOMERS],FACT_ORDERS[[#This Row],[WD_CUSTOMERS]])&gt;=8000, "Premium",
    TRUE, "Regular"
)</f>
        <v>Regular</v>
      </c>
      <c r="N183" s="32" cm="1">
        <f t="array" ref="N183">_xlfn.IFS(
   FACT_ORDERS[[#This Row],[TypeOfClient]]="VIP", 0.2,
   FACT_ORDERS[[#This Row],[TypeOfClient]]="Premium", 0.1,
   TRUE, 0
)</f>
        <v>0</v>
      </c>
      <c r="O183" s="31" cm="1">
        <f t="array" ref="O183">_xlfn.IFS(
   FACT_ORDERS[[#This Row],[TotalAmount]]&gt;1500, 0.15,
   FACT_ORDERS[[#This Row],[TotalAmount]]&gt;1000, 0.1,
   FACT_ORDERS[[#This Row],[TotalAmount]]&gt;500, 0.05,
   TRUE, 0
)</f>
        <v>0</v>
      </c>
      <c r="P183" s="28">
        <f xml:space="preserve"> FACT_ORDERS[[#This Row],[TotalAmount]] * (1 - (FACT_ORDERS[[#This Row],[ClientDiscount]] + FACT_ORDERS[[#This Row],[OrderDiscount]]) )</f>
        <v>280</v>
      </c>
      <c r="Q183" s="28">
        <f>FACT_ORDERS[[#This Row],[TotalAmountWithDiscount]]+FACT_ORDERS[[#This Row],[DeliveryCost]]</f>
        <v>280</v>
      </c>
      <c r="R183" s="35">
        <v>45198</v>
      </c>
      <c r="S183" s="35" t="str">
        <f>IF(NETWORKDAYS(FACT_ORDERS[[#This Row],[Order-Date]], FACT_ORDERS[[#This Row],[ArrivalDate ]]) &gt; 10, "Late", "On Time")</f>
        <v>On Time</v>
      </c>
    </row>
    <row r="184" spans="1:19" x14ac:dyDescent="0.3">
      <c r="A184" s="12">
        <v>5182</v>
      </c>
      <c r="B184" s="12">
        <v>224</v>
      </c>
      <c r="C184" s="12">
        <v>10871</v>
      </c>
      <c r="D184" s="12">
        <v>183</v>
      </c>
      <c r="E184" s="12" t="s">
        <v>244</v>
      </c>
      <c r="F184" s="13">
        <v>44355</v>
      </c>
      <c r="G184" s="26" t="s">
        <v>10920</v>
      </c>
      <c r="H184" s="12">
        <v>26</v>
      </c>
      <c r="I184" s="28">
        <f>VLOOKUP(B:B,DIM_PRODUCTS!A:F,5,FALSE)</f>
        <v>14</v>
      </c>
      <c r="J184" s="28">
        <f>FACT_ORDERS[[#This Row],[ProductPrice]]*FACT_ORDERS[[#This Row],[Quantity]]</f>
        <v>364</v>
      </c>
      <c r="K184" s="12" t="str">
        <f>VLOOKUP(C:C,DIM_CUSTOMERS!A:G,7,FALSE)</f>
        <v>Germany</v>
      </c>
      <c r="L184" s="30" cm="1">
        <f t="array" ref="L184">_xlfn.IFS(
    AND(FACT_ORDERS[[#This Row],[DeliveryMehtod]]="shippment",FACT_ORDERS[[#This Row],[TotalAmount]]&gt;=200), 0,
    AND(FACT_ORDERS[[#This Row],[DeliveryMehtod]]="pickup"), 15,
    AND(FACT_ORDERS[[#This Row],[DeliveryMehtod]]="shippment",FACT_ORDERS[[#This Row],[TotalAmount]]&lt;200), 35
)</f>
        <v>0</v>
      </c>
      <c r="M184" s="12" t="str" cm="1">
        <f t="array" ref="M184">_xlfn.IFS(
    SUMIFS(FACT_ORDERS[TotalAmount], FACT_ORDERS[WD_CUSTOMERS],FACT_ORDERS[[#This Row],[WD_CUSTOMERS]])&gt;=15000, "VIP",
    SUMIFS(FACT_ORDERS[TotalAmount], FACT_ORDERS[WD_CUSTOMERS],FACT_ORDERS[[#This Row],[WD_CUSTOMERS]])&gt;=8000, "Premium",
    TRUE, "Regular"
)</f>
        <v>Regular</v>
      </c>
      <c r="N184" s="32" cm="1">
        <f t="array" ref="N184">_xlfn.IFS(
   FACT_ORDERS[[#This Row],[TypeOfClient]]="VIP", 0.2,
   FACT_ORDERS[[#This Row],[TypeOfClient]]="Premium", 0.1,
   TRUE, 0
)</f>
        <v>0</v>
      </c>
      <c r="O184" s="31" cm="1">
        <f t="array" ref="O184">_xlfn.IFS(
   FACT_ORDERS[[#This Row],[TotalAmount]]&gt;1500, 0.15,
   FACT_ORDERS[[#This Row],[TotalAmount]]&gt;1000, 0.1,
   FACT_ORDERS[[#This Row],[TotalAmount]]&gt;500, 0.05,
   TRUE, 0
)</f>
        <v>0</v>
      </c>
      <c r="P184" s="28">
        <f xml:space="preserve"> FACT_ORDERS[[#This Row],[TotalAmount]] * (1 - (FACT_ORDERS[[#This Row],[ClientDiscount]] + FACT_ORDERS[[#This Row],[OrderDiscount]]) )</f>
        <v>364</v>
      </c>
      <c r="Q184" s="28">
        <f>FACT_ORDERS[[#This Row],[TotalAmountWithDiscount]]+FACT_ORDERS[[#This Row],[DeliveryCost]]</f>
        <v>364</v>
      </c>
      <c r="R184" s="35">
        <v>44365</v>
      </c>
      <c r="S184" s="35" t="str">
        <f>IF(NETWORKDAYS(FACT_ORDERS[[#This Row],[Order-Date]], FACT_ORDERS[[#This Row],[ArrivalDate ]]) &gt; 10, "Late", "On Time")</f>
        <v>On Time</v>
      </c>
    </row>
    <row r="185" spans="1:19" x14ac:dyDescent="0.3">
      <c r="A185" s="12">
        <v>5183</v>
      </c>
      <c r="B185" s="12">
        <v>291</v>
      </c>
      <c r="C185" s="12">
        <v>10871</v>
      </c>
      <c r="D185" s="12">
        <v>184</v>
      </c>
      <c r="E185" s="12" t="s">
        <v>244</v>
      </c>
      <c r="F185" s="13">
        <v>44355</v>
      </c>
      <c r="G185" s="26" t="s">
        <v>10921</v>
      </c>
      <c r="H185" s="12">
        <v>11</v>
      </c>
      <c r="I185" s="28">
        <f>VLOOKUP(B:B,DIM_PRODUCTS!A:F,5,FALSE)</f>
        <v>6</v>
      </c>
      <c r="J185" s="28">
        <f>FACT_ORDERS[[#This Row],[ProductPrice]]*FACT_ORDERS[[#This Row],[Quantity]]</f>
        <v>66</v>
      </c>
      <c r="K185" s="12" t="str">
        <f>VLOOKUP(C:C,DIM_CUSTOMERS!A:G,7,FALSE)</f>
        <v>Germany</v>
      </c>
      <c r="L185" s="30" cm="1">
        <f t="array" ref="L185">_xlfn.IFS(
    AND(FACT_ORDERS[[#This Row],[DeliveryMehtod]]="shippment",FACT_ORDERS[[#This Row],[TotalAmount]]&gt;=200), 0,
    AND(FACT_ORDERS[[#This Row],[DeliveryMehtod]]="pickup"), 15,
    AND(FACT_ORDERS[[#This Row],[DeliveryMehtod]]="shippment",FACT_ORDERS[[#This Row],[TotalAmount]]&lt;200), 35
)</f>
        <v>35</v>
      </c>
      <c r="M185" s="12" t="str" cm="1">
        <f t="array" ref="M185">_xlfn.IFS(
    SUMIFS(FACT_ORDERS[TotalAmount], FACT_ORDERS[WD_CUSTOMERS],FACT_ORDERS[[#This Row],[WD_CUSTOMERS]])&gt;=15000, "VIP",
    SUMIFS(FACT_ORDERS[TotalAmount], FACT_ORDERS[WD_CUSTOMERS],FACT_ORDERS[[#This Row],[WD_CUSTOMERS]])&gt;=8000, "Premium",
    TRUE, "Regular"
)</f>
        <v>Regular</v>
      </c>
      <c r="N185" s="32" cm="1">
        <f t="array" ref="N185">_xlfn.IFS(
   FACT_ORDERS[[#This Row],[TypeOfClient]]="VIP", 0.2,
   FACT_ORDERS[[#This Row],[TypeOfClient]]="Premium", 0.1,
   TRUE, 0
)</f>
        <v>0</v>
      </c>
      <c r="O185" s="31" cm="1">
        <f t="array" ref="O185">_xlfn.IFS(
   FACT_ORDERS[[#This Row],[TotalAmount]]&gt;1500, 0.15,
   FACT_ORDERS[[#This Row],[TotalAmount]]&gt;1000, 0.1,
   FACT_ORDERS[[#This Row],[TotalAmount]]&gt;500, 0.05,
   TRUE, 0
)</f>
        <v>0</v>
      </c>
      <c r="P185" s="28">
        <f xml:space="preserve"> FACT_ORDERS[[#This Row],[TotalAmount]] * (1 - (FACT_ORDERS[[#This Row],[ClientDiscount]] + FACT_ORDERS[[#This Row],[OrderDiscount]]) )</f>
        <v>66</v>
      </c>
      <c r="Q185" s="28">
        <f>FACT_ORDERS[[#This Row],[TotalAmountWithDiscount]]+FACT_ORDERS[[#This Row],[DeliveryCost]]</f>
        <v>101</v>
      </c>
      <c r="R185" s="35">
        <v>44363</v>
      </c>
      <c r="S185" s="35" t="str">
        <f>IF(NETWORKDAYS(FACT_ORDERS[[#This Row],[Order-Date]], FACT_ORDERS[[#This Row],[ArrivalDate ]]) &gt; 10, "Late", "On Time")</f>
        <v>On Time</v>
      </c>
    </row>
    <row r="186" spans="1:19" x14ac:dyDescent="0.3">
      <c r="A186" s="12">
        <v>5184</v>
      </c>
      <c r="B186" s="12">
        <v>253</v>
      </c>
      <c r="C186" s="12">
        <v>10525</v>
      </c>
      <c r="D186" s="12">
        <v>185</v>
      </c>
      <c r="E186" s="12" t="s">
        <v>243</v>
      </c>
      <c r="F186" s="13">
        <v>45435</v>
      </c>
      <c r="G186" s="26" t="s">
        <v>10922</v>
      </c>
      <c r="H186" s="12">
        <v>44</v>
      </c>
      <c r="I186" s="28">
        <f>VLOOKUP(B:B,DIM_PRODUCTS!A:F,5,FALSE)</f>
        <v>11</v>
      </c>
      <c r="J186" s="28">
        <f>FACT_ORDERS[[#This Row],[ProductPrice]]*FACT_ORDERS[[#This Row],[Quantity]]</f>
        <v>484</v>
      </c>
      <c r="K186" s="12" t="str">
        <f>VLOOKUP(C:C,DIM_CUSTOMERS!A:G,7,FALSE)</f>
        <v>Japan</v>
      </c>
      <c r="L186" s="30" cm="1">
        <f t="array" ref="L186">_xlfn.IFS(
    AND(FACT_ORDERS[[#This Row],[DeliveryMehtod]]="shippment",FACT_ORDERS[[#This Row],[TotalAmount]]&gt;=200), 0,
    AND(FACT_ORDERS[[#This Row],[DeliveryMehtod]]="pickup"), 15,
    AND(FACT_ORDERS[[#This Row],[DeliveryMehtod]]="shippment",FACT_ORDERS[[#This Row],[TotalAmount]]&lt;200), 35
)</f>
        <v>15</v>
      </c>
      <c r="M186" s="12" t="str" cm="1">
        <f t="array" ref="M186">_xlfn.IFS(
    SUMIFS(FACT_ORDERS[TotalAmount], FACT_ORDERS[WD_CUSTOMERS],FACT_ORDERS[[#This Row],[WD_CUSTOMERS]])&gt;=15000, "VIP",
    SUMIFS(FACT_ORDERS[TotalAmount], FACT_ORDERS[WD_CUSTOMERS],FACT_ORDERS[[#This Row],[WD_CUSTOMERS]])&gt;=8000, "Premium",
    TRUE, "Regular"
)</f>
        <v>Regular</v>
      </c>
      <c r="N186" s="32" cm="1">
        <f t="array" ref="N186">_xlfn.IFS(
   FACT_ORDERS[[#This Row],[TypeOfClient]]="VIP", 0.2,
   FACT_ORDERS[[#This Row],[TypeOfClient]]="Premium", 0.1,
   TRUE, 0
)</f>
        <v>0</v>
      </c>
      <c r="O186" s="31" cm="1">
        <f t="array" ref="O186">_xlfn.IFS(
   FACT_ORDERS[[#This Row],[TotalAmount]]&gt;1500, 0.15,
   FACT_ORDERS[[#This Row],[TotalAmount]]&gt;1000, 0.1,
   FACT_ORDERS[[#This Row],[TotalAmount]]&gt;500, 0.05,
   TRUE, 0
)</f>
        <v>0</v>
      </c>
      <c r="P186" s="28">
        <f xml:space="preserve"> FACT_ORDERS[[#This Row],[TotalAmount]] * (1 - (FACT_ORDERS[[#This Row],[ClientDiscount]] + FACT_ORDERS[[#This Row],[OrderDiscount]]) )</f>
        <v>484</v>
      </c>
      <c r="Q186" s="28">
        <f>FACT_ORDERS[[#This Row],[TotalAmountWithDiscount]]+FACT_ORDERS[[#This Row],[DeliveryCost]]</f>
        <v>499</v>
      </c>
      <c r="R186" s="35">
        <v>45445</v>
      </c>
      <c r="S186" s="35" t="str">
        <f>IF(NETWORKDAYS(FACT_ORDERS[[#This Row],[Order-Date]], FACT_ORDERS[[#This Row],[ArrivalDate ]]) &gt; 10, "Late", "On Time")</f>
        <v>On Time</v>
      </c>
    </row>
    <row r="187" spans="1:19" x14ac:dyDescent="0.3">
      <c r="A187" s="12">
        <v>5185</v>
      </c>
      <c r="B187" s="12">
        <v>274</v>
      </c>
      <c r="C187" s="12">
        <v>10525</v>
      </c>
      <c r="D187" s="12">
        <v>186</v>
      </c>
      <c r="E187" s="12" t="s">
        <v>243</v>
      </c>
      <c r="F187" s="13">
        <v>45435</v>
      </c>
      <c r="G187" s="26" t="s">
        <v>10923</v>
      </c>
      <c r="H187" s="12">
        <v>43</v>
      </c>
      <c r="I187" s="28">
        <f>VLOOKUP(B:B,DIM_PRODUCTS!A:F,5,FALSE)</f>
        <v>10</v>
      </c>
      <c r="J187" s="28">
        <f>FACT_ORDERS[[#This Row],[ProductPrice]]*FACT_ORDERS[[#This Row],[Quantity]]</f>
        <v>430</v>
      </c>
      <c r="K187" s="12" t="str">
        <f>VLOOKUP(C:C,DIM_CUSTOMERS!A:G,7,FALSE)</f>
        <v>Japan</v>
      </c>
      <c r="L187" s="30" cm="1">
        <f t="array" ref="L187">_xlfn.IFS(
    AND(FACT_ORDERS[[#This Row],[DeliveryMehtod]]="shippment",FACT_ORDERS[[#This Row],[TotalAmount]]&gt;=200), 0,
    AND(FACT_ORDERS[[#This Row],[DeliveryMehtod]]="pickup"), 15,
    AND(FACT_ORDERS[[#This Row],[DeliveryMehtod]]="shippment",FACT_ORDERS[[#This Row],[TotalAmount]]&lt;200), 35
)</f>
        <v>15</v>
      </c>
      <c r="M187" s="12" t="str" cm="1">
        <f t="array" ref="M187">_xlfn.IFS(
    SUMIFS(FACT_ORDERS[TotalAmount], FACT_ORDERS[WD_CUSTOMERS],FACT_ORDERS[[#This Row],[WD_CUSTOMERS]])&gt;=15000, "VIP",
    SUMIFS(FACT_ORDERS[TotalAmount], FACT_ORDERS[WD_CUSTOMERS],FACT_ORDERS[[#This Row],[WD_CUSTOMERS]])&gt;=8000, "Premium",
    TRUE, "Regular"
)</f>
        <v>Regular</v>
      </c>
      <c r="N187" s="32" cm="1">
        <f t="array" ref="N187">_xlfn.IFS(
   FACT_ORDERS[[#This Row],[TypeOfClient]]="VIP", 0.2,
   FACT_ORDERS[[#This Row],[TypeOfClient]]="Premium", 0.1,
   TRUE, 0
)</f>
        <v>0</v>
      </c>
      <c r="O187" s="31" cm="1">
        <f t="array" ref="O187">_xlfn.IFS(
   FACT_ORDERS[[#This Row],[TotalAmount]]&gt;1500, 0.15,
   FACT_ORDERS[[#This Row],[TotalAmount]]&gt;1000, 0.1,
   FACT_ORDERS[[#This Row],[TotalAmount]]&gt;500, 0.05,
   TRUE, 0
)</f>
        <v>0</v>
      </c>
      <c r="P187" s="28">
        <f xml:space="preserve"> FACT_ORDERS[[#This Row],[TotalAmount]] * (1 - (FACT_ORDERS[[#This Row],[ClientDiscount]] + FACT_ORDERS[[#This Row],[OrderDiscount]]) )</f>
        <v>430</v>
      </c>
      <c r="Q187" s="28">
        <f>FACT_ORDERS[[#This Row],[TotalAmountWithDiscount]]+FACT_ORDERS[[#This Row],[DeliveryCost]]</f>
        <v>445</v>
      </c>
      <c r="R187" s="35">
        <v>45445</v>
      </c>
      <c r="S187" s="35" t="str">
        <f>IF(NETWORKDAYS(FACT_ORDERS[[#This Row],[Order-Date]], FACT_ORDERS[[#This Row],[ArrivalDate ]]) &gt; 10, "Late", "On Time")</f>
        <v>On Time</v>
      </c>
    </row>
    <row r="188" spans="1:19" x14ac:dyDescent="0.3">
      <c r="A188" s="12">
        <v>5186</v>
      </c>
      <c r="B188" s="12">
        <v>237</v>
      </c>
      <c r="C188" s="12">
        <v>10769</v>
      </c>
      <c r="D188" s="12">
        <v>187</v>
      </c>
      <c r="E188" s="12" t="s">
        <v>244</v>
      </c>
      <c r="F188" s="13">
        <v>44882</v>
      </c>
      <c r="G188" s="26" t="s">
        <v>10924</v>
      </c>
      <c r="H188" s="12">
        <v>24</v>
      </c>
      <c r="I188" s="28">
        <f>VLOOKUP(B:B,DIM_PRODUCTS!A:F,5,FALSE)</f>
        <v>17</v>
      </c>
      <c r="J188" s="28">
        <f>FACT_ORDERS[[#This Row],[ProductPrice]]*FACT_ORDERS[[#This Row],[Quantity]]</f>
        <v>408</v>
      </c>
      <c r="K188" s="12" t="str">
        <f>VLOOKUP(C:C,DIM_CUSTOMERS!A:G,7,FALSE)</f>
        <v>Germany</v>
      </c>
      <c r="L188" s="30" cm="1">
        <f t="array" ref="L188">_xlfn.IFS(
    AND(FACT_ORDERS[[#This Row],[DeliveryMehtod]]="shippment",FACT_ORDERS[[#This Row],[TotalAmount]]&gt;=200), 0,
    AND(FACT_ORDERS[[#This Row],[DeliveryMehtod]]="pickup"), 15,
    AND(FACT_ORDERS[[#This Row],[DeliveryMehtod]]="shippment",FACT_ORDERS[[#This Row],[TotalAmount]]&lt;200), 35
)</f>
        <v>0</v>
      </c>
      <c r="M188" s="12" t="str" cm="1">
        <f t="array" ref="M188">_xlfn.IFS(
    SUMIFS(FACT_ORDERS[TotalAmount], FACT_ORDERS[WD_CUSTOMERS],FACT_ORDERS[[#This Row],[WD_CUSTOMERS]])&gt;=15000, "VIP",
    SUMIFS(FACT_ORDERS[TotalAmount], FACT_ORDERS[WD_CUSTOMERS],FACT_ORDERS[[#This Row],[WD_CUSTOMERS]])&gt;=8000, "Premium",
    TRUE, "Regular"
)</f>
        <v>Regular</v>
      </c>
      <c r="N188" s="32" cm="1">
        <f t="array" ref="N188">_xlfn.IFS(
   FACT_ORDERS[[#This Row],[TypeOfClient]]="VIP", 0.2,
   FACT_ORDERS[[#This Row],[TypeOfClient]]="Premium", 0.1,
   TRUE, 0
)</f>
        <v>0</v>
      </c>
      <c r="O188" s="31" cm="1">
        <f t="array" ref="O188">_xlfn.IFS(
   FACT_ORDERS[[#This Row],[TotalAmount]]&gt;1500, 0.15,
   FACT_ORDERS[[#This Row],[TotalAmount]]&gt;1000, 0.1,
   FACT_ORDERS[[#This Row],[TotalAmount]]&gt;500, 0.05,
   TRUE, 0
)</f>
        <v>0</v>
      </c>
      <c r="P188" s="28">
        <f xml:space="preserve"> FACT_ORDERS[[#This Row],[TotalAmount]] * (1 - (FACT_ORDERS[[#This Row],[ClientDiscount]] + FACT_ORDERS[[#This Row],[OrderDiscount]]) )</f>
        <v>408</v>
      </c>
      <c r="Q188" s="28">
        <f>FACT_ORDERS[[#This Row],[TotalAmountWithDiscount]]+FACT_ORDERS[[#This Row],[DeliveryCost]]</f>
        <v>408</v>
      </c>
      <c r="R188" s="35">
        <v>44893</v>
      </c>
      <c r="S188" s="35" t="str">
        <f>IF(NETWORKDAYS(FACT_ORDERS[[#This Row],[Order-Date]], FACT_ORDERS[[#This Row],[ArrivalDate ]]) &gt; 10, "Late", "On Time")</f>
        <v>On Time</v>
      </c>
    </row>
    <row r="189" spans="1:19" x14ac:dyDescent="0.3">
      <c r="A189" s="12">
        <v>5187</v>
      </c>
      <c r="B189" s="12">
        <v>256</v>
      </c>
      <c r="C189" s="12">
        <v>10907</v>
      </c>
      <c r="D189" s="12">
        <v>188</v>
      </c>
      <c r="E189" s="12" t="s">
        <v>244</v>
      </c>
      <c r="F189" s="13">
        <v>45429</v>
      </c>
      <c r="G189" s="26" t="s">
        <v>10925</v>
      </c>
      <c r="H189" s="12">
        <v>38</v>
      </c>
      <c r="I189" s="28">
        <f>VLOOKUP(B:B,DIM_PRODUCTS!A:F,5,FALSE)</f>
        <v>14</v>
      </c>
      <c r="J189" s="28">
        <f>FACT_ORDERS[[#This Row],[ProductPrice]]*FACT_ORDERS[[#This Row],[Quantity]]</f>
        <v>532</v>
      </c>
      <c r="K189" s="12" t="str">
        <f>VLOOKUP(C:C,DIM_CUSTOMERS!A:G,7,FALSE)</f>
        <v>France</v>
      </c>
      <c r="L189" s="30" cm="1">
        <f t="array" ref="L189">_xlfn.IFS(
    AND(FACT_ORDERS[[#This Row],[DeliveryMehtod]]="shippment",FACT_ORDERS[[#This Row],[TotalAmount]]&gt;=200), 0,
    AND(FACT_ORDERS[[#This Row],[DeliveryMehtod]]="pickup"), 15,
    AND(FACT_ORDERS[[#This Row],[DeliveryMehtod]]="shippment",FACT_ORDERS[[#This Row],[TotalAmount]]&lt;200), 35
)</f>
        <v>0</v>
      </c>
      <c r="M189" s="12" t="str" cm="1">
        <f t="array" ref="M189">_xlfn.IFS(
    SUMIFS(FACT_ORDERS[TotalAmount], FACT_ORDERS[WD_CUSTOMERS],FACT_ORDERS[[#This Row],[WD_CUSTOMERS]])&gt;=15000, "VIP",
    SUMIFS(FACT_ORDERS[TotalAmount], FACT_ORDERS[WD_CUSTOMERS],FACT_ORDERS[[#This Row],[WD_CUSTOMERS]])&gt;=8000, "Premium",
    TRUE, "Regular"
)</f>
        <v>Regular</v>
      </c>
      <c r="N189" s="32" cm="1">
        <f t="array" ref="N189">_xlfn.IFS(
   FACT_ORDERS[[#This Row],[TypeOfClient]]="VIP", 0.2,
   FACT_ORDERS[[#This Row],[TypeOfClient]]="Premium", 0.1,
   TRUE, 0
)</f>
        <v>0</v>
      </c>
      <c r="O189" s="31" cm="1">
        <f t="array" ref="O189">_xlfn.IFS(
   FACT_ORDERS[[#This Row],[TotalAmount]]&gt;1500, 0.15,
   FACT_ORDERS[[#This Row],[TotalAmount]]&gt;1000, 0.1,
   FACT_ORDERS[[#This Row],[TotalAmount]]&gt;500, 0.05,
   TRUE, 0
)</f>
        <v>0.05</v>
      </c>
      <c r="P189" s="28">
        <f xml:space="preserve"> FACT_ORDERS[[#This Row],[TotalAmount]] * (1 - (FACT_ORDERS[[#This Row],[ClientDiscount]] + FACT_ORDERS[[#This Row],[OrderDiscount]]) )</f>
        <v>505.4</v>
      </c>
      <c r="Q189" s="28">
        <f>FACT_ORDERS[[#This Row],[TotalAmountWithDiscount]]+FACT_ORDERS[[#This Row],[DeliveryCost]]</f>
        <v>505.4</v>
      </c>
      <c r="R189" s="35">
        <v>45437</v>
      </c>
      <c r="S189" s="35" t="str">
        <f>IF(NETWORKDAYS(FACT_ORDERS[[#This Row],[Order-Date]], FACT_ORDERS[[#This Row],[ArrivalDate ]]) &gt; 10, "Late", "On Time")</f>
        <v>On Time</v>
      </c>
    </row>
    <row r="190" spans="1:19" x14ac:dyDescent="0.3">
      <c r="A190" s="12">
        <v>5188</v>
      </c>
      <c r="B190" s="12">
        <v>283</v>
      </c>
      <c r="C190" s="12">
        <v>10907</v>
      </c>
      <c r="D190" s="12">
        <v>189</v>
      </c>
      <c r="E190" s="12" t="s">
        <v>244</v>
      </c>
      <c r="F190" s="13">
        <v>45429</v>
      </c>
      <c r="G190" s="26" t="s">
        <v>4308</v>
      </c>
      <c r="H190" s="12">
        <v>57</v>
      </c>
      <c r="I190" s="28">
        <f>VLOOKUP(B:B,DIM_PRODUCTS!A:F,5,FALSE)</f>
        <v>11</v>
      </c>
      <c r="J190" s="28">
        <f>FACT_ORDERS[[#This Row],[ProductPrice]]*FACT_ORDERS[[#This Row],[Quantity]]</f>
        <v>627</v>
      </c>
      <c r="K190" s="12" t="str">
        <f>VLOOKUP(C:C,DIM_CUSTOMERS!A:G,7,FALSE)</f>
        <v>France</v>
      </c>
      <c r="L190" s="30" cm="1">
        <f t="array" ref="L190">_xlfn.IFS(
    AND(FACT_ORDERS[[#This Row],[DeliveryMehtod]]="shippment",FACT_ORDERS[[#This Row],[TotalAmount]]&gt;=200), 0,
    AND(FACT_ORDERS[[#This Row],[DeliveryMehtod]]="pickup"), 15,
    AND(FACT_ORDERS[[#This Row],[DeliveryMehtod]]="shippment",FACT_ORDERS[[#This Row],[TotalAmount]]&lt;200), 35
)</f>
        <v>0</v>
      </c>
      <c r="M190" s="12" t="str" cm="1">
        <f t="array" ref="M190">_xlfn.IFS(
    SUMIFS(FACT_ORDERS[TotalAmount], FACT_ORDERS[WD_CUSTOMERS],FACT_ORDERS[[#This Row],[WD_CUSTOMERS]])&gt;=15000, "VIP",
    SUMIFS(FACT_ORDERS[TotalAmount], FACT_ORDERS[WD_CUSTOMERS],FACT_ORDERS[[#This Row],[WD_CUSTOMERS]])&gt;=8000, "Premium",
    TRUE, "Regular"
)</f>
        <v>Regular</v>
      </c>
      <c r="N190" s="32" cm="1">
        <f t="array" ref="N190">_xlfn.IFS(
   FACT_ORDERS[[#This Row],[TypeOfClient]]="VIP", 0.2,
   FACT_ORDERS[[#This Row],[TypeOfClient]]="Premium", 0.1,
   TRUE, 0
)</f>
        <v>0</v>
      </c>
      <c r="O190" s="31" cm="1">
        <f t="array" ref="O190">_xlfn.IFS(
   FACT_ORDERS[[#This Row],[TotalAmount]]&gt;1500, 0.15,
   FACT_ORDERS[[#This Row],[TotalAmount]]&gt;1000, 0.1,
   FACT_ORDERS[[#This Row],[TotalAmount]]&gt;500, 0.05,
   TRUE, 0
)</f>
        <v>0.05</v>
      </c>
      <c r="P190" s="28">
        <f xml:space="preserve"> FACT_ORDERS[[#This Row],[TotalAmount]] * (1 - (FACT_ORDERS[[#This Row],[ClientDiscount]] + FACT_ORDERS[[#This Row],[OrderDiscount]]) )</f>
        <v>595.65</v>
      </c>
      <c r="Q190" s="28">
        <f>FACT_ORDERS[[#This Row],[TotalAmountWithDiscount]]+FACT_ORDERS[[#This Row],[DeliveryCost]]</f>
        <v>595.65</v>
      </c>
      <c r="R190" s="35">
        <v>45436</v>
      </c>
      <c r="S190" s="35" t="str">
        <f>IF(NETWORKDAYS(FACT_ORDERS[[#This Row],[Order-Date]], FACT_ORDERS[[#This Row],[ArrivalDate ]]) &gt; 10, "Late", "On Time")</f>
        <v>On Time</v>
      </c>
    </row>
    <row r="191" spans="1:19" x14ac:dyDescent="0.3">
      <c r="A191" s="12">
        <v>5189</v>
      </c>
      <c r="B191" s="12">
        <v>284</v>
      </c>
      <c r="C191" s="12">
        <v>10907</v>
      </c>
      <c r="D191" s="12">
        <v>190</v>
      </c>
      <c r="E191" s="12" t="s">
        <v>244</v>
      </c>
      <c r="F191" s="13">
        <v>45166</v>
      </c>
      <c r="G191" s="26" t="s">
        <v>10926</v>
      </c>
      <c r="H191" s="12">
        <v>48</v>
      </c>
      <c r="I191" s="28">
        <f>VLOOKUP(B:B,DIM_PRODUCTS!A:F,5,FALSE)</f>
        <v>32</v>
      </c>
      <c r="J191" s="28">
        <f>FACT_ORDERS[[#This Row],[ProductPrice]]*FACT_ORDERS[[#This Row],[Quantity]]</f>
        <v>1536</v>
      </c>
      <c r="K191" s="12" t="str">
        <f>VLOOKUP(C:C,DIM_CUSTOMERS!A:G,7,FALSE)</f>
        <v>France</v>
      </c>
      <c r="L191" s="30" cm="1">
        <f t="array" ref="L191">_xlfn.IFS(
    AND(FACT_ORDERS[[#This Row],[DeliveryMehtod]]="shippment",FACT_ORDERS[[#This Row],[TotalAmount]]&gt;=200), 0,
    AND(FACT_ORDERS[[#This Row],[DeliveryMehtod]]="pickup"), 15,
    AND(FACT_ORDERS[[#This Row],[DeliveryMehtod]]="shippment",FACT_ORDERS[[#This Row],[TotalAmount]]&lt;200), 35
)</f>
        <v>0</v>
      </c>
      <c r="M191" s="12" t="str" cm="1">
        <f t="array" ref="M191">_xlfn.IFS(
    SUMIFS(FACT_ORDERS[TotalAmount], FACT_ORDERS[WD_CUSTOMERS],FACT_ORDERS[[#This Row],[WD_CUSTOMERS]])&gt;=15000, "VIP",
    SUMIFS(FACT_ORDERS[TotalAmount], FACT_ORDERS[WD_CUSTOMERS],FACT_ORDERS[[#This Row],[WD_CUSTOMERS]])&gt;=8000, "Premium",
    TRUE, "Regular"
)</f>
        <v>Regular</v>
      </c>
      <c r="N191" s="32" cm="1">
        <f t="array" ref="N191">_xlfn.IFS(
   FACT_ORDERS[[#This Row],[TypeOfClient]]="VIP", 0.2,
   FACT_ORDERS[[#This Row],[TypeOfClient]]="Premium", 0.1,
   TRUE, 0
)</f>
        <v>0</v>
      </c>
      <c r="O191" s="31" cm="1">
        <f t="array" ref="O191">_xlfn.IFS(
   FACT_ORDERS[[#This Row],[TotalAmount]]&gt;1500, 0.15,
   FACT_ORDERS[[#This Row],[TotalAmount]]&gt;1000, 0.1,
   FACT_ORDERS[[#This Row],[TotalAmount]]&gt;500, 0.05,
   TRUE, 0
)</f>
        <v>0.15</v>
      </c>
      <c r="P191" s="28">
        <f xml:space="preserve"> FACT_ORDERS[[#This Row],[TotalAmount]] * (1 - (FACT_ORDERS[[#This Row],[ClientDiscount]] + FACT_ORDERS[[#This Row],[OrderDiscount]]) )</f>
        <v>1305.5999999999999</v>
      </c>
      <c r="Q191" s="28">
        <f>FACT_ORDERS[[#This Row],[TotalAmountWithDiscount]]+FACT_ORDERS[[#This Row],[DeliveryCost]]</f>
        <v>1305.5999999999999</v>
      </c>
      <c r="R191" s="35">
        <v>45177</v>
      </c>
      <c r="S191" s="35" t="str">
        <f>IF(NETWORKDAYS(FACT_ORDERS[[#This Row],[Order-Date]], FACT_ORDERS[[#This Row],[ArrivalDate ]]) &gt; 10, "Late", "On Time")</f>
        <v>On Time</v>
      </c>
    </row>
    <row r="192" spans="1:19" x14ac:dyDescent="0.3">
      <c r="A192" s="12">
        <v>5190</v>
      </c>
      <c r="B192" s="12">
        <v>245</v>
      </c>
      <c r="C192" s="12">
        <v>10796</v>
      </c>
      <c r="D192" s="12">
        <v>191</v>
      </c>
      <c r="E192" s="12" t="s">
        <v>243</v>
      </c>
      <c r="F192" s="13">
        <v>45479</v>
      </c>
      <c r="G192" s="26" t="s">
        <v>10927</v>
      </c>
      <c r="H192" s="12">
        <v>29</v>
      </c>
      <c r="I192" s="28">
        <f>VLOOKUP(B:B,DIM_PRODUCTS!A:F,5,FALSE)</f>
        <v>28</v>
      </c>
      <c r="J192" s="28">
        <f>FACT_ORDERS[[#This Row],[ProductPrice]]*FACT_ORDERS[[#This Row],[Quantity]]</f>
        <v>812</v>
      </c>
      <c r="K192" s="12" t="str">
        <f>VLOOKUP(C:C,DIM_CUSTOMERS!A:G,7,FALSE)</f>
        <v>Spain</v>
      </c>
      <c r="L192" s="30" cm="1">
        <f t="array" ref="L192">_xlfn.IFS(
    AND(FACT_ORDERS[[#This Row],[DeliveryMehtod]]="shippment",FACT_ORDERS[[#This Row],[TotalAmount]]&gt;=200), 0,
    AND(FACT_ORDERS[[#This Row],[DeliveryMehtod]]="pickup"), 15,
    AND(FACT_ORDERS[[#This Row],[DeliveryMehtod]]="shippment",FACT_ORDERS[[#This Row],[TotalAmount]]&lt;200), 35
)</f>
        <v>15</v>
      </c>
      <c r="M192" s="12" t="str" cm="1">
        <f t="array" ref="M192">_xlfn.IFS(
    SUMIFS(FACT_ORDERS[TotalAmount], FACT_ORDERS[WD_CUSTOMERS],FACT_ORDERS[[#This Row],[WD_CUSTOMERS]])&gt;=15000, "VIP",
    SUMIFS(FACT_ORDERS[TotalAmount], FACT_ORDERS[WD_CUSTOMERS],FACT_ORDERS[[#This Row],[WD_CUSTOMERS]])&gt;=8000, "Premium",
    TRUE, "Regular"
)</f>
        <v>Regular</v>
      </c>
      <c r="N192" s="32" cm="1">
        <f t="array" ref="N192">_xlfn.IFS(
   FACT_ORDERS[[#This Row],[TypeOfClient]]="VIP", 0.2,
   FACT_ORDERS[[#This Row],[TypeOfClient]]="Premium", 0.1,
   TRUE, 0
)</f>
        <v>0</v>
      </c>
      <c r="O192" s="31" cm="1">
        <f t="array" ref="O192">_xlfn.IFS(
   FACT_ORDERS[[#This Row],[TotalAmount]]&gt;1500, 0.15,
   FACT_ORDERS[[#This Row],[TotalAmount]]&gt;1000, 0.1,
   FACT_ORDERS[[#This Row],[TotalAmount]]&gt;500, 0.05,
   TRUE, 0
)</f>
        <v>0.05</v>
      </c>
      <c r="P192" s="28">
        <f xml:space="preserve"> FACT_ORDERS[[#This Row],[TotalAmount]] * (1 - (FACT_ORDERS[[#This Row],[ClientDiscount]] + FACT_ORDERS[[#This Row],[OrderDiscount]]) )</f>
        <v>771.4</v>
      </c>
      <c r="Q192" s="28">
        <f>FACT_ORDERS[[#This Row],[TotalAmountWithDiscount]]+FACT_ORDERS[[#This Row],[DeliveryCost]]</f>
        <v>786.4</v>
      </c>
      <c r="R192" s="35">
        <v>45486</v>
      </c>
      <c r="S192" s="35" t="str">
        <f>IF(NETWORKDAYS(FACT_ORDERS[[#This Row],[Order-Date]], FACT_ORDERS[[#This Row],[ArrivalDate ]]) &gt; 10, "Late", "On Time")</f>
        <v>On Time</v>
      </c>
    </row>
    <row r="193" spans="1:19" x14ac:dyDescent="0.3">
      <c r="A193" s="12">
        <v>5191</v>
      </c>
      <c r="B193" s="12">
        <v>231</v>
      </c>
      <c r="C193" s="12">
        <v>10796</v>
      </c>
      <c r="D193" s="12">
        <v>192</v>
      </c>
      <c r="E193" s="12" t="s">
        <v>244</v>
      </c>
      <c r="F193" s="13">
        <v>45447</v>
      </c>
      <c r="G193" s="26" t="s">
        <v>10928</v>
      </c>
      <c r="H193" s="12">
        <v>15</v>
      </c>
      <c r="I193" s="28">
        <f>VLOOKUP(B:B,DIM_PRODUCTS!A:F,5,FALSE)</f>
        <v>15</v>
      </c>
      <c r="J193" s="28">
        <f>FACT_ORDERS[[#This Row],[ProductPrice]]*FACT_ORDERS[[#This Row],[Quantity]]</f>
        <v>225</v>
      </c>
      <c r="K193" s="12" t="str">
        <f>VLOOKUP(C:C,DIM_CUSTOMERS!A:G,7,FALSE)</f>
        <v>Spain</v>
      </c>
      <c r="L193" s="30" cm="1">
        <f t="array" ref="L193">_xlfn.IFS(
    AND(FACT_ORDERS[[#This Row],[DeliveryMehtod]]="shippment",FACT_ORDERS[[#This Row],[TotalAmount]]&gt;=200), 0,
    AND(FACT_ORDERS[[#This Row],[DeliveryMehtod]]="pickup"), 15,
    AND(FACT_ORDERS[[#This Row],[DeliveryMehtod]]="shippment",FACT_ORDERS[[#This Row],[TotalAmount]]&lt;200), 35
)</f>
        <v>0</v>
      </c>
      <c r="M193" s="12" t="str" cm="1">
        <f t="array" ref="M193">_xlfn.IFS(
    SUMIFS(FACT_ORDERS[TotalAmount], FACT_ORDERS[WD_CUSTOMERS],FACT_ORDERS[[#This Row],[WD_CUSTOMERS]])&gt;=15000, "VIP",
    SUMIFS(FACT_ORDERS[TotalAmount], FACT_ORDERS[WD_CUSTOMERS],FACT_ORDERS[[#This Row],[WD_CUSTOMERS]])&gt;=8000, "Premium",
    TRUE, "Regular"
)</f>
        <v>Regular</v>
      </c>
      <c r="N193" s="32" cm="1">
        <f t="array" ref="N193">_xlfn.IFS(
   FACT_ORDERS[[#This Row],[TypeOfClient]]="VIP", 0.2,
   FACT_ORDERS[[#This Row],[TypeOfClient]]="Premium", 0.1,
   TRUE, 0
)</f>
        <v>0</v>
      </c>
      <c r="O193" s="31" cm="1">
        <f t="array" ref="O193">_xlfn.IFS(
   FACT_ORDERS[[#This Row],[TotalAmount]]&gt;1500, 0.15,
   FACT_ORDERS[[#This Row],[TotalAmount]]&gt;1000, 0.1,
   FACT_ORDERS[[#This Row],[TotalAmount]]&gt;500, 0.05,
   TRUE, 0
)</f>
        <v>0</v>
      </c>
      <c r="P193" s="28">
        <f xml:space="preserve"> FACT_ORDERS[[#This Row],[TotalAmount]] * (1 - (FACT_ORDERS[[#This Row],[ClientDiscount]] + FACT_ORDERS[[#This Row],[OrderDiscount]]) )</f>
        <v>225</v>
      </c>
      <c r="Q193" s="28">
        <f>FACT_ORDERS[[#This Row],[TotalAmountWithDiscount]]+FACT_ORDERS[[#This Row],[DeliveryCost]]</f>
        <v>225</v>
      </c>
      <c r="R193" s="35">
        <v>45454</v>
      </c>
      <c r="S193" s="35" t="str">
        <f>IF(NETWORKDAYS(FACT_ORDERS[[#This Row],[Order-Date]], FACT_ORDERS[[#This Row],[ArrivalDate ]]) &gt; 10, "Late", "On Time")</f>
        <v>On Time</v>
      </c>
    </row>
    <row r="194" spans="1:19" x14ac:dyDescent="0.3">
      <c r="A194" s="12">
        <v>5192</v>
      </c>
      <c r="B194" s="12">
        <v>216</v>
      </c>
      <c r="C194" s="12">
        <v>10192</v>
      </c>
      <c r="D194" s="12">
        <v>193</v>
      </c>
      <c r="E194" s="12" t="s">
        <v>243</v>
      </c>
      <c r="F194" s="13">
        <v>44859</v>
      </c>
      <c r="G194" s="26" t="s">
        <v>10929</v>
      </c>
      <c r="H194" s="12">
        <v>31</v>
      </c>
      <c r="I194" s="28">
        <f>VLOOKUP(B:B,DIM_PRODUCTS!A:F,5,FALSE)</f>
        <v>23</v>
      </c>
      <c r="J194" s="28">
        <f>FACT_ORDERS[[#This Row],[ProductPrice]]*FACT_ORDERS[[#This Row],[Quantity]]</f>
        <v>713</v>
      </c>
      <c r="K194" s="12" t="str">
        <f>VLOOKUP(C:C,DIM_CUSTOMERS!A:G,7,FALSE)</f>
        <v>USA</v>
      </c>
      <c r="L194" s="30" cm="1">
        <f t="array" ref="L194">_xlfn.IFS(
    AND(FACT_ORDERS[[#This Row],[DeliveryMehtod]]="shippment",FACT_ORDERS[[#This Row],[TotalAmount]]&gt;=200), 0,
    AND(FACT_ORDERS[[#This Row],[DeliveryMehtod]]="pickup"), 15,
    AND(FACT_ORDERS[[#This Row],[DeliveryMehtod]]="shippment",FACT_ORDERS[[#This Row],[TotalAmount]]&lt;200), 35
)</f>
        <v>15</v>
      </c>
      <c r="M194" s="12" t="str" cm="1">
        <f t="array" ref="M194">_xlfn.IFS(
    SUMIFS(FACT_ORDERS[TotalAmount], FACT_ORDERS[WD_CUSTOMERS],FACT_ORDERS[[#This Row],[WD_CUSTOMERS]])&gt;=15000, "VIP",
    SUMIFS(FACT_ORDERS[TotalAmount], FACT_ORDERS[WD_CUSTOMERS],FACT_ORDERS[[#This Row],[WD_CUSTOMERS]])&gt;=8000, "Premium",
    TRUE, "Regular"
)</f>
        <v>Regular</v>
      </c>
      <c r="N194" s="32" cm="1">
        <f t="array" ref="N194">_xlfn.IFS(
   FACT_ORDERS[[#This Row],[TypeOfClient]]="VIP", 0.2,
   FACT_ORDERS[[#This Row],[TypeOfClient]]="Premium", 0.1,
   TRUE, 0
)</f>
        <v>0</v>
      </c>
      <c r="O194" s="31" cm="1">
        <f t="array" ref="O194">_xlfn.IFS(
   FACT_ORDERS[[#This Row],[TotalAmount]]&gt;1500, 0.15,
   FACT_ORDERS[[#This Row],[TotalAmount]]&gt;1000, 0.1,
   FACT_ORDERS[[#This Row],[TotalAmount]]&gt;500, 0.05,
   TRUE, 0
)</f>
        <v>0.05</v>
      </c>
      <c r="P194" s="28">
        <f xml:space="preserve"> FACT_ORDERS[[#This Row],[TotalAmount]] * (1 - (FACT_ORDERS[[#This Row],[ClientDiscount]] + FACT_ORDERS[[#This Row],[OrderDiscount]]) )</f>
        <v>677.35</v>
      </c>
      <c r="Q194" s="28">
        <f>FACT_ORDERS[[#This Row],[TotalAmountWithDiscount]]+FACT_ORDERS[[#This Row],[DeliveryCost]]</f>
        <v>692.35</v>
      </c>
      <c r="R194" s="35">
        <v>44868</v>
      </c>
      <c r="S194" s="35" t="str">
        <f>IF(NETWORKDAYS(FACT_ORDERS[[#This Row],[Order-Date]], FACT_ORDERS[[#This Row],[ArrivalDate ]]) &gt; 10, "Late", "On Time")</f>
        <v>On Time</v>
      </c>
    </row>
    <row r="195" spans="1:19" x14ac:dyDescent="0.3">
      <c r="A195" s="12">
        <v>5193</v>
      </c>
      <c r="B195" s="12">
        <v>251</v>
      </c>
      <c r="C195" s="12">
        <v>10880</v>
      </c>
      <c r="D195" s="12">
        <v>194</v>
      </c>
      <c r="E195" s="12" t="s">
        <v>244</v>
      </c>
      <c r="F195" s="13">
        <v>45522</v>
      </c>
      <c r="G195" s="26" t="s">
        <v>10930</v>
      </c>
      <c r="H195" s="12">
        <v>28</v>
      </c>
      <c r="I195" s="28">
        <f>VLOOKUP(B:B,DIM_PRODUCTS!A:F,5,FALSE)</f>
        <v>12</v>
      </c>
      <c r="J195" s="28">
        <f>FACT_ORDERS[[#This Row],[ProductPrice]]*FACT_ORDERS[[#This Row],[Quantity]]</f>
        <v>336</v>
      </c>
      <c r="K195" s="12" t="str">
        <f>VLOOKUP(C:C,DIM_CUSTOMERS!A:G,7,FALSE)</f>
        <v>France</v>
      </c>
      <c r="L195" s="30" cm="1">
        <f t="array" ref="L195">_xlfn.IFS(
    AND(FACT_ORDERS[[#This Row],[DeliveryMehtod]]="shippment",FACT_ORDERS[[#This Row],[TotalAmount]]&gt;=200), 0,
    AND(FACT_ORDERS[[#This Row],[DeliveryMehtod]]="pickup"), 15,
    AND(FACT_ORDERS[[#This Row],[DeliveryMehtod]]="shippment",FACT_ORDERS[[#This Row],[TotalAmount]]&lt;200), 35
)</f>
        <v>0</v>
      </c>
      <c r="M195" s="12" t="str" cm="1">
        <f t="array" ref="M195">_xlfn.IFS(
    SUMIFS(FACT_ORDERS[TotalAmount], FACT_ORDERS[WD_CUSTOMERS],FACT_ORDERS[[#This Row],[WD_CUSTOMERS]])&gt;=15000, "VIP",
    SUMIFS(FACT_ORDERS[TotalAmount], FACT_ORDERS[WD_CUSTOMERS],FACT_ORDERS[[#This Row],[WD_CUSTOMERS]])&gt;=8000, "Premium",
    TRUE, "Regular"
)</f>
        <v>Regular</v>
      </c>
      <c r="N195" s="32" cm="1">
        <f t="array" ref="N195">_xlfn.IFS(
   FACT_ORDERS[[#This Row],[TypeOfClient]]="VIP", 0.2,
   FACT_ORDERS[[#This Row],[TypeOfClient]]="Premium", 0.1,
   TRUE, 0
)</f>
        <v>0</v>
      </c>
      <c r="O195" s="31" cm="1">
        <f t="array" ref="O195">_xlfn.IFS(
   FACT_ORDERS[[#This Row],[TotalAmount]]&gt;1500, 0.15,
   FACT_ORDERS[[#This Row],[TotalAmount]]&gt;1000, 0.1,
   FACT_ORDERS[[#This Row],[TotalAmount]]&gt;500, 0.05,
   TRUE, 0
)</f>
        <v>0</v>
      </c>
      <c r="P195" s="28">
        <f xml:space="preserve"> FACT_ORDERS[[#This Row],[TotalAmount]] * (1 - (FACT_ORDERS[[#This Row],[ClientDiscount]] + FACT_ORDERS[[#This Row],[OrderDiscount]]) )</f>
        <v>336</v>
      </c>
      <c r="Q195" s="28">
        <f>FACT_ORDERS[[#This Row],[TotalAmountWithDiscount]]+FACT_ORDERS[[#This Row],[DeliveryCost]]</f>
        <v>336</v>
      </c>
      <c r="R195" s="35">
        <v>45533</v>
      </c>
      <c r="S195" s="35" t="str">
        <f>IF(NETWORKDAYS(FACT_ORDERS[[#This Row],[Order-Date]], FACT_ORDERS[[#This Row],[ArrivalDate ]]) &gt; 10, "Late", "On Time")</f>
        <v>On Time</v>
      </c>
    </row>
    <row r="196" spans="1:19" x14ac:dyDescent="0.3">
      <c r="A196" s="12">
        <v>5194</v>
      </c>
      <c r="B196" s="12">
        <v>213</v>
      </c>
      <c r="C196" s="12">
        <v>10764</v>
      </c>
      <c r="D196" s="12">
        <v>195</v>
      </c>
      <c r="E196" s="12" t="s">
        <v>243</v>
      </c>
      <c r="F196" s="13">
        <v>45522</v>
      </c>
      <c r="G196" s="26" t="s">
        <v>10931</v>
      </c>
      <c r="H196" s="12">
        <v>83</v>
      </c>
      <c r="I196" s="28">
        <f>VLOOKUP(B:B,DIM_PRODUCTS!A:F,5,FALSE)</f>
        <v>45</v>
      </c>
      <c r="J196" s="28">
        <f>FACT_ORDERS[[#This Row],[ProductPrice]]*FACT_ORDERS[[#This Row],[Quantity]]</f>
        <v>3735</v>
      </c>
      <c r="K196" s="12" t="str">
        <f>VLOOKUP(C:C,DIM_CUSTOMERS!A:G,7,FALSE)</f>
        <v>Spain</v>
      </c>
      <c r="L196" s="30" cm="1">
        <f t="array" ref="L196">_xlfn.IFS(
    AND(FACT_ORDERS[[#This Row],[DeliveryMehtod]]="shippment",FACT_ORDERS[[#This Row],[TotalAmount]]&gt;=200), 0,
    AND(FACT_ORDERS[[#This Row],[DeliveryMehtod]]="pickup"), 15,
    AND(FACT_ORDERS[[#This Row],[DeliveryMehtod]]="shippment",FACT_ORDERS[[#This Row],[TotalAmount]]&lt;200), 35
)</f>
        <v>15</v>
      </c>
      <c r="M196" s="12" t="str" cm="1">
        <f t="array" ref="M196">_xlfn.IFS(
    SUMIFS(FACT_ORDERS[TotalAmount], FACT_ORDERS[WD_CUSTOMERS],FACT_ORDERS[[#This Row],[WD_CUSTOMERS]])&gt;=15000, "VIP",
    SUMIFS(FACT_ORDERS[TotalAmount], FACT_ORDERS[WD_CUSTOMERS],FACT_ORDERS[[#This Row],[WD_CUSTOMERS]])&gt;=8000, "Premium",
    TRUE, "Regular"
)</f>
        <v>Premium</v>
      </c>
      <c r="N196" s="32" cm="1">
        <f t="array" ref="N196">_xlfn.IFS(
   FACT_ORDERS[[#This Row],[TypeOfClient]]="VIP", 0.2,
   FACT_ORDERS[[#This Row],[TypeOfClient]]="Premium", 0.1,
   TRUE, 0
)</f>
        <v>0.1</v>
      </c>
      <c r="O196" s="31" cm="1">
        <f t="array" ref="O196">_xlfn.IFS(
   FACT_ORDERS[[#This Row],[TotalAmount]]&gt;1500, 0.15,
   FACT_ORDERS[[#This Row],[TotalAmount]]&gt;1000, 0.1,
   FACT_ORDERS[[#This Row],[TotalAmount]]&gt;500, 0.05,
   TRUE, 0
)</f>
        <v>0.15</v>
      </c>
      <c r="P196" s="28">
        <f xml:space="preserve"> FACT_ORDERS[[#This Row],[TotalAmount]] * (1 - (FACT_ORDERS[[#This Row],[ClientDiscount]] + FACT_ORDERS[[#This Row],[OrderDiscount]]) )</f>
        <v>2801.25</v>
      </c>
      <c r="Q196" s="28">
        <f>FACT_ORDERS[[#This Row],[TotalAmountWithDiscount]]+FACT_ORDERS[[#This Row],[DeliveryCost]]</f>
        <v>2816.25</v>
      </c>
      <c r="R196" s="35">
        <v>45531</v>
      </c>
      <c r="S196" s="35" t="str">
        <f>IF(NETWORKDAYS(FACT_ORDERS[[#This Row],[Order-Date]], FACT_ORDERS[[#This Row],[ArrivalDate ]]) &gt; 10, "Late", "On Time")</f>
        <v>On Time</v>
      </c>
    </row>
    <row r="197" spans="1:19" x14ac:dyDescent="0.3">
      <c r="A197" s="12">
        <v>5195</v>
      </c>
      <c r="B197" s="12">
        <v>231</v>
      </c>
      <c r="C197" s="12">
        <v>10764</v>
      </c>
      <c r="D197" s="12">
        <v>196</v>
      </c>
      <c r="E197" s="12" t="s">
        <v>243</v>
      </c>
      <c r="F197" s="13">
        <v>45522</v>
      </c>
      <c r="G197" s="26" t="s">
        <v>10932</v>
      </c>
      <c r="H197" s="12">
        <v>20</v>
      </c>
      <c r="I197" s="28">
        <f>VLOOKUP(B:B,DIM_PRODUCTS!A:F,5,FALSE)</f>
        <v>15</v>
      </c>
      <c r="J197" s="28">
        <f>FACT_ORDERS[[#This Row],[ProductPrice]]*FACT_ORDERS[[#This Row],[Quantity]]</f>
        <v>300</v>
      </c>
      <c r="K197" s="12" t="str">
        <f>VLOOKUP(C:C,DIM_CUSTOMERS!A:G,7,FALSE)</f>
        <v>Spain</v>
      </c>
      <c r="L197" s="30" cm="1">
        <f t="array" ref="L197">_xlfn.IFS(
    AND(FACT_ORDERS[[#This Row],[DeliveryMehtod]]="shippment",FACT_ORDERS[[#This Row],[TotalAmount]]&gt;=200), 0,
    AND(FACT_ORDERS[[#This Row],[DeliveryMehtod]]="pickup"), 15,
    AND(FACT_ORDERS[[#This Row],[DeliveryMehtod]]="shippment",FACT_ORDERS[[#This Row],[TotalAmount]]&lt;200), 35
)</f>
        <v>15</v>
      </c>
      <c r="M197" s="12" t="str" cm="1">
        <f t="array" ref="M197">_xlfn.IFS(
    SUMIFS(FACT_ORDERS[TotalAmount], FACT_ORDERS[WD_CUSTOMERS],FACT_ORDERS[[#This Row],[WD_CUSTOMERS]])&gt;=15000, "VIP",
    SUMIFS(FACT_ORDERS[TotalAmount], FACT_ORDERS[WD_CUSTOMERS],FACT_ORDERS[[#This Row],[WD_CUSTOMERS]])&gt;=8000, "Premium",
    TRUE, "Regular"
)</f>
        <v>Premium</v>
      </c>
      <c r="N197" s="32" cm="1">
        <f t="array" ref="N197">_xlfn.IFS(
   FACT_ORDERS[[#This Row],[TypeOfClient]]="VIP", 0.2,
   FACT_ORDERS[[#This Row],[TypeOfClient]]="Premium", 0.1,
   TRUE, 0
)</f>
        <v>0.1</v>
      </c>
      <c r="O197" s="31" cm="1">
        <f t="array" ref="O197">_xlfn.IFS(
   FACT_ORDERS[[#This Row],[TotalAmount]]&gt;1500, 0.15,
   FACT_ORDERS[[#This Row],[TotalAmount]]&gt;1000, 0.1,
   FACT_ORDERS[[#This Row],[TotalAmount]]&gt;500, 0.05,
   TRUE, 0
)</f>
        <v>0</v>
      </c>
      <c r="P197" s="28">
        <f xml:space="preserve"> FACT_ORDERS[[#This Row],[TotalAmount]] * (1 - (FACT_ORDERS[[#This Row],[ClientDiscount]] + FACT_ORDERS[[#This Row],[OrderDiscount]]) )</f>
        <v>270</v>
      </c>
      <c r="Q197" s="28">
        <f>FACT_ORDERS[[#This Row],[TotalAmountWithDiscount]]+FACT_ORDERS[[#This Row],[DeliveryCost]]</f>
        <v>285</v>
      </c>
      <c r="R197" s="35">
        <v>45533</v>
      </c>
      <c r="S197" s="35" t="str">
        <f>IF(NETWORKDAYS(FACT_ORDERS[[#This Row],[Order-Date]], FACT_ORDERS[[#This Row],[ArrivalDate ]]) &gt; 10, "Late", "On Time")</f>
        <v>On Time</v>
      </c>
    </row>
    <row r="198" spans="1:19" x14ac:dyDescent="0.3">
      <c r="A198" s="12">
        <v>5196</v>
      </c>
      <c r="B198" s="12">
        <v>273</v>
      </c>
      <c r="C198" s="12">
        <v>10751</v>
      </c>
      <c r="D198" s="12">
        <v>197</v>
      </c>
      <c r="E198" s="12" t="s">
        <v>243</v>
      </c>
      <c r="F198" s="13">
        <v>45515</v>
      </c>
      <c r="G198" s="26" t="s">
        <v>10933</v>
      </c>
      <c r="H198" s="12">
        <v>20</v>
      </c>
      <c r="I198" s="28">
        <f>VLOOKUP(B:B,DIM_PRODUCTS!A:F,5,FALSE)</f>
        <v>20</v>
      </c>
      <c r="J198" s="28">
        <f>FACT_ORDERS[[#This Row],[ProductPrice]]*FACT_ORDERS[[#This Row],[Quantity]]</f>
        <v>400</v>
      </c>
      <c r="K198" s="12" t="str">
        <f>VLOOKUP(C:C,DIM_CUSTOMERS!A:G,7,FALSE)</f>
        <v>Germany</v>
      </c>
      <c r="L198" s="30" cm="1">
        <f t="array" ref="L198">_xlfn.IFS(
    AND(FACT_ORDERS[[#This Row],[DeliveryMehtod]]="shippment",FACT_ORDERS[[#This Row],[TotalAmount]]&gt;=200), 0,
    AND(FACT_ORDERS[[#This Row],[DeliveryMehtod]]="pickup"), 15,
    AND(FACT_ORDERS[[#This Row],[DeliveryMehtod]]="shippment",FACT_ORDERS[[#This Row],[TotalAmount]]&lt;200), 35
)</f>
        <v>15</v>
      </c>
      <c r="M198" s="12" t="str" cm="1">
        <f t="array" ref="M198">_xlfn.IFS(
    SUMIFS(FACT_ORDERS[TotalAmount], FACT_ORDERS[WD_CUSTOMERS],FACT_ORDERS[[#This Row],[WD_CUSTOMERS]])&gt;=15000, "VIP",
    SUMIFS(FACT_ORDERS[TotalAmount], FACT_ORDERS[WD_CUSTOMERS],FACT_ORDERS[[#This Row],[WD_CUSTOMERS]])&gt;=8000, "Premium",
    TRUE, "Regular"
)</f>
        <v>Regular</v>
      </c>
      <c r="N198" s="32" cm="1">
        <f t="array" ref="N198">_xlfn.IFS(
   FACT_ORDERS[[#This Row],[TypeOfClient]]="VIP", 0.2,
   FACT_ORDERS[[#This Row],[TypeOfClient]]="Premium", 0.1,
   TRUE, 0
)</f>
        <v>0</v>
      </c>
      <c r="O198" s="31" cm="1">
        <f t="array" ref="O198">_xlfn.IFS(
   FACT_ORDERS[[#This Row],[TotalAmount]]&gt;1500, 0.15,
   FACT_ORDERS[[#This Row],[TotalAmount]]&gt;1000, 0.1,
   FACT_ORDERS[[#This Row],[TotalAmount]]&gt;500, 0.05,
   TRUE, 0
)</f>
        <v>0</v>
      </c>
      <c r="P198" s="28">
        <f xml:space="preserve"> FACT_ORDERS[[#This Row],[TotalAmount]] * (1 - (FACT_ORDERS[[#This Row],[ClientDiscount]] + FACT_ORDERS[[#This Row],[OrderDiscount]]) )</f>
        <v>400</v>
      </c>
      <c r="Q198" s="28">
        <f>FACT_ORDERS[[#This Row],[TotalAmountWithDiscount]]+FACT_ORDERS[[#This Row],[DeliveryCost]]</f>
        <v>415</v>
      </c>
      <c r="R198" s="35">
        <v>45525</v>
      </c>
      <c r="S198" s="35" t="str">
        <f>IF(NETWORKDAYS(FACT_ORDERS[[#This Row],[Order-Date]], FACT_ORDERS[[#This Row],[ArrivalDate ]]) &gt; 10, "Late", "On Time")</f>
        <v>On Time</v>
      </c>
    </row>
    <row r="199" spans="1:19" x14ac:dyDescent="0.3">
      <c r="A199" s="12">
        <v>5197</v>
      </c>
      <c r="B199" s="12">
        <v>219</v>
      </c>
      <c r="C199" s="12">
        <v>10386</v>
      </c>
      <c r="D199" s="12">
        <v>198</v>
      </c>
      <c r="E199" s="12" t="s">
        <v>244</v>
      </c>
      <c r="F199" s="13">
        <v>44986</v>
      </c>
      <c r="G199" s="26" t="s">
        <v>10934</v>
      </c>
      <c r="H199" s="12">
        <v>35</v>
      </c>
      <c r="I199" s="28">
        <f>VLOOKUP(B:B,DIM_PRODUCTS!A:F,5,FALSE)</f>
        <v>50</v>
      </c>
      <c r="J199" s="28">
        <f>FACT_ORDERS[[#This Row],[ProductPrice]]*FACT_ORDERS[[#This Row],[Quantity]]</f>
        <v>1750</v>
      </c>
      <c r="K199" s="12" t="str">
        <f>VLOOKUP(C:C,DIM_CUSTOMERS!A:G,7,FALSE)</f>
        <v>USA</v>
      </c>
      <c r="L199" s="30" cm="1">
        <f t="array" ref="L199">_xlfn.IFS(
    AND(FACT_ORDERS[[#This Row],[DeliveryMehtod]]="shippment",FACT_ORDERS[[#This Row],[TotalAmount]]&gt;=200), 0,
    AND(FACT_ORDERS[[#This Row],[DeliveryMehtod]]="pickup"), 15,
    AND(FACT_ORDERS[[#This Row],[DeliveryMehtod]]="shippment",FACT_ORDERS[[#This Row],[TotalAmount]]&lt;200), 35
)</f>
        <v>0</v>
      </c>
      <c r="M199" s="12" t="str" cm="1">
        <f t="array" ref="M199">_xlfn.IFS(
    SUMIFS(FACT_ORDERS[TotalAmount], FACT_ORDERS[WD_CUSTOMERS],FACT_ORDERS[[#This Row],[WD_CUSTOMERS]])&gt;=15000, "VIP",
    SUMIFS(FACT_ORDERS[TotalAmount], FACT_ORDERS[WD_CUSTOMERS],FACT_ORDERS[[#This Row],[WD_CUSTOMERS]])&gt;=8000, "Premium",
    TRUE, "Regular"
)</f>
        <v>VIP</v>
      </c>
      <c r="N199" s="32" cm="1">
        <f t="array" ref="N199">_xlfn.IFS(
   FACT_ORDERS[[#This Row],[TypeOfClient]]="VIP", 0.2,
   FACT_ORDERS[[#This Row],[TypeOfClient]]="Premium", 0.1,
   TRUE, 0
)</f>
        <v>0.2</v>
      </c>
      <c r="O199" s="31" cm="1">
        <f t="array" ref="O199">_xlfn.IFS(
   FACT_ORDERS[[#This Row],[TotalAmount]]&gt;1500, 0.15,
   FACT_ORDERS[[#This Row],[TotalAmount]]&gt;1000, 0.1,
   FACT_ORDERS[[#This Row],[TotalAmount]]&gt;500, 0.05,
   TRUE, 0
)</f>
        <v>0.15</v>
      </c>
      <c r="P199" s="28">
        <f xml:space="preserve"> FACT_ORDERS[[#This Row],[TotalAmount]] * (1 - (FACT_ORDERS[[#This Row],[ClientDiscount]] + FACT_ORDERS[[#This Row],[OrderDiscount]]) )</f>
        <v>1137.5</v>
      </c>
      <c r="Q199" s="28">
        <f>FACT_ORDERS[[#This Row],[TotalAmountWithDiscount]]+FACT_ORDERS[[#This Row],[DeliveryCost]]</f>
        <v>1137.5</v>
      </c>
      <c r="R199" s="35">
        <v>45003</v>
      </c>
      <c r="S199" s="35" t="str">
        <f>IF(NETWORKDAYS(FACT_ORDERS[[#This Row],[Order-Date]], FACT_ORDERS[[#This Row],[ArrivalDate ]]) &gt; 10, "Late", "On Time")</f>
        <v>Late</v>
      </c>
    </row>
    <row r="200" spans="1:19" x14ac:dyDescent="0.3">
      <c r="A200" s="12">
        <v>5198</v>
      </c>
      <c r="B200" s="12">
        <v>260</v>
      </c>
      <c r="C200" s="12">
        <v>10386</v>
      </c>
      <c r="D200" s="12">
        <v>199</v>
      </c>
      <c r="E200" s="12" t="s">
        <v>243</v>
      </c>
      <c r="F200" s="13">
        <v>44986</v>
      </c>
      <c r="G200" s="26" t="s">
        <v>10935</v>
      </c>
      <c r="H200" s="12">
        <v>38</v>
      </c>
      <c r="I200" s="28">
        <f>VLOOKUP(B:B,DIM_PRODUCTS!A:F,5,FALSE)</f>
        <v>15</v>
      </c>
      <c r="J200" s="28">
        <f>FACT_ORDERS[[#This Row],[ProductPrice]]*FACT_ORDERS[[#This Row],[Quantity]]</f>
        <v>570</v>
      </c>
      <c r="K200" s="12" t="str">
        <f>VLOOKUP(C:C,DIM_CUSTOMERS!A:G,7,FALSE)</f>
        <v>USA</v>
      </c>
      <c r="L200" s="30" cm="1">
        <f t="array" ref="L200">_xlfn.IFS(
    AND(FACT_ORDERS[[#This Row],[DeliveryMehtod]]="shippment",FACT_ORDERS[[#This Row],[TotalAmount]]&gt;=200), 0,
    AND(FACT_ORDERS[[#This Row],[DeliveryMehtod]]="pickup"), 15,
    AND(FACT_ORDERS[[#This Row],[DeliveryMehtod]]="shippment",FACT_ORDERS[[#This Row],[TotalAmount]]&lt;200), 35
)</f>
        <v>15</v>
      </c>
      <c r="M200" s="12" t="str" cm="1">
        <f t="array" ref="M200">_xlfn.IFS(
    SUMIFS(FACT_ORDERS[TotalAmount], FACT_ORDERS[WD_CUSTOMERS],FACT_ORDERS[[#This Row],[WD_CUSTOMERS]])&gt;=15000, "VIP",
    SUMIFS(FACT_ORDERS[TotalAmount], FACT_ORDERS[WD_CUSTOMERS],FACT_ORDERS[[#This Row],[WD_CUSTOMERS]])&gt;=8000, "Premium",
    TRUE, "Regular"
)</f>
        <v>VIP</v>
      </c>
      <c r="N200" s="32" cm="1">
        <f t="array" ref="N200">_xlfn.IFS(
   FACT_ORDERS[[#This Row],[TypeOfClient]]="VIP", 0.2,
   FACT_ORDERS[[#This Row],[TypeOfClient]]="Premium", 0.1,
   TRUE, 0
)</f>
        <v>0.2</v>
      </c>
      <c r="O200" s="31" cm="1">
        <f t="array" ref="O200">_xlfn.IFS(
   FACT_ORDERS[[#This Row],[TotalAmount]]&gt;1500, 0.15,
   FACT_ORDERS[[#This Row],[TotalAmount]]&gt;1000, 0.1,
   FACT_ORDERS[[#This Row],[TotalAmount]]&gt;500, 0.05,
   TRUE, 0
)</f>
        <v>0.05</v>
      </c>
      <c r="P200" s="28">
        <f xml:space="preserve"> FACT_ORDERS[[#This Row],[TotalAmount]] * (1 - (FACT_ORDERS[[#This Row],[ClientDiscount]] + FACT_ORDERS[[#This Row],[OrderDiscount]]) )</f>
        <v>427.5</v>
      </c>
      <c r="Q200" s="28">
        <f>FACT_ORDERS[[#This Row],[TotalAmountWithDiscount]]+FACT_ORDERS[[#This Row],[DeliveryCost]]</f>
        <v>442.5</v>
      </c>
      <c r="R200" s="35">
        <v>44995</v>
      </c>
      <c r="S200" s="35" t="str">
        <f>IF(NETWORKDAYS(FACT_ORDERS[[#This Row],[Order-Date]], FACT_ORDERS[[#This Row],[ArrivalDate ]]) &gt; 10, "Late", "On Time")</f>
        <v>On Time</v>
      </c>
    </row>
    <row r="201" spans="1:19" x14ac:dyDescent="0.3">
      <c r="A201" s="12">
        <v>5199</v>
      </c>
      <c r="B201" s="12">
        <v>213</v>
      </c>
      <c r="C201" s="12">
        <v>10386</v>
      </c>
      <c r="D201" s="12">
        <v>200</v>
      </c>
      <c r="E201" s="12" t="s">
        <v>243</v>
      </c>
      <c r="F201" s="13">
        <v>44986</v>
      </c>
      <c r="G201" s="26" t="s">
        <v>10936</v>
      </c>
      <c r="H201" s="12">
        <v>79</v>
      </c>
      <c r="I201" s="28">
        <f>VLOOKUP(B:B,DIM_PRODUCTS!A:F,5,FALSE)</f>
        <v>45</v>
      </c>
      <c r="J201" s="28">
        <f>FACT_ORDERS[[#This Row],[ProductPrice]]*FACT_ORDERS[[#This Row],[Quantity]]</f>
        <v>3555</v>
      </c>
      <c r="K201" s="12" t="str">
        <f>VLOOKUP(C:C,DIM_CUSTOMERS!A:G,7,FALSE)</f>
        <v>USA</v>
      </c>
      <c r="L201" s="30" cm="1">
        <f t="array" ref="L201">_xlfn.IFS(
    AND(FACT_ORDERS[[#This Row],[DeliveryMehtod]]="shippment",FACT_ORDERS[[#This Row],[TotalAmount]]&gt;=200), 0,
    AND(FACT_ORDERS[[#This Row],[DeliveryMehtod]]="pickup"), 15,
    AND(FACT_ORDERS[[#This Row],[DeliveryMehtod]]="shippment",FACT_ORDERS[[#This Row],[TotalAmount]]&lt;200), 35
)</f>
        <v>15</v>
      </c>
      <c r="M201" s="12" t="str" cm="1">
        <f t="array" ref="M201">_xlfn.IFS(
    SUMIFS(FACT_ORDERS[TotalAmount], FACT_ORDERS[WD_CUSTOMERS],FACT_ORDERS[[#This Row],[WD_CUSTOMERS]])&gt;=15000, "VIP",
    SUMIFS(FACT_ORDERS[TotalAmount], FACT_ORDERS[WD_CUSTOMERS],FACT_ORDERS[[#This Row],[WD_CUSTOMERS]])&gt;=8000, "Premium",
    TRUE, "Regular"
)</f>
        <v>VIP</v>
      </c>
      <c r="N201" s="32" cm="1">
        <f t="array" ref="N201">_xlfn.IFS(
   FACT_ORDERS[[#This Row],[TypeOfClient]]="VIP", 0.2,
   FACT_ORDERS[[#This Row],[TypeOfClient]]="Premium", 0.1,
   TRUE, 0
)</f>
        <v>0.2</v>
      </c>
      <c r="O201" s="31" cm="1">
        <f t="array" ref="O201">_xlfn.IFS(
   FACT_ORDERS[[#This Row],[TotalAmount]]&gt;1500, 0.15,
   FACT_ORDERS[[#This Row],[TotalAmount]]&gt;1000, 0.1,
   FACT_ORDERS[[#This Row],[TotalAmount]]&gt;500, 0.05,
   TRUE, 0
)</f>
        <v>0.15</v>
      </c>
      <c r="P201" s="28">
        <f xml:space="preserve"> FACT_ORDERS[[#This Row],[TotalAmount]] * (1 - (FACT_ORDERS[[#This Row],[ClientDiscount]] + FACT_ORDERS[[#This Row],[OrderDiscount]]) )</f>
        <v>2310.75</v>
      </c>
      <c r="Q201" s="28">
        <f>FACT_ORDERS[[#This Row],[TotalAmountWithDiscount]]+FACT_ORDERS[[#This Row],[DeliveryCost]]</f>
        <v>2325.75</v>
      </c>
      <c r="R201" s="35">
        <v>45006</v>
      </c>
      <c r="S201" s="35" t="str">
        <f>IF(NETWORKDAYS(FACT_ORDERS[[#This Row],[Order-Date]], FACT_ORDERS[[#This Row],[ArrivalDate ]]) &gt; 10, "Late", "On Time")</f>
        <v>Late</v>
      </c>
    </row>
    <row r="202" spans="1:19" x14ac:dyDescent="0.3">
      <c r="A202" s="12">
        <v>5200</v>
      </c>
      <c r="B202" s="12">
        <v>216</v>
      </c>
      <c r="C202" s="12">
        <v>10386</v>
      </c>
      <c r="D202" s="12">
        <v>201</v>
      </c>
      <c r="E202" s="12" t="s">
        <v>244</v>
      </c>
      <c r="F202" s="13">
        <v>44986</v>
      </c>
      <c r="G202" s="26" t="s">
        <v>10937</v>
      </c>
      <c r="H202" s="12">
        <v>32</v>
      </c>
      <c r="I202" s="28">
        <f>VLOOKUP(B:B,DIM_PRODUCTS!A:F,5,FALSE)</f>
        <v>23</v>
      </c>
      <c r="J202" s="28">
        <f>FACT_ORDERS[[#This Row],[ProductPrice]]*FACT_ORDERS[[#This Row],[Quantity]]</f>
        <v>736</v>
      </c>
      <c r="K202" s="12" t="str">
        <f>VLOOKUP(C:C,DIM_CUSTOMERS!A:G,7,FALSE)</f>
        <v>USA</v>
      </c>
      <c r="L202" s="30" cm="1">
        <f t="array" ref="L202">_xlfn.IFS(
    AND(FACT_ORDERS[[#This Row],[DeliveryMehtod]]="shippment",FACT_ORDERS[[#This Row],[TotalAmount]]&gt;=200), 0,
    AND(FACT_ORDERS[[#This Row],[DeliveryMehtod]]="pickup"), 15,
    AND(FACT_ORDERS[[#This Row],[DeliveryMehtod]]="shippment",FACT_ORDERS[[#This Row],[TotalAmount]]&lt;200), 35
)</f>
        <v>0</v>
      </c>
      <c r="M202" s="12" t="str" cm="1">
        <f t="array" ref="M202">_xlfn.IFS(
    SUMIFS(FACT_ORDERS[TotalAmount], FACT_ORDERS[WD_CUSTOMERS],FACT_ORDERS[[#This Row],[WD_CUSTOMERS]])&gt;=15000, "VIP",
    SUMIFS(FACT_ORDERS[TotalAmount], FACT_ORDERS[WD_CUSTOMERS],FACT_ORDERS[[#This Row],[WD_CUSTOMERS]])&gt;=8000, "Premium",
    TRUE, "Regular"
)</f>
        <v>VIP</v>
      </c>
      <c r="N202" s="32" cm="1">
        <f t="array" ref="N202">_xlfn.IFS(
   FACT_ORDERS[[#This Row],[TypeOfClient]]="VIP", 0.2,
   FACT_ORDERS[[#This Row],[TypeOfClient]]="Premium", 0.1,
   TRUE, 0
)</f>
        <v>0.2</v>
      </c>
      <c r="O202" s="31" cm="1">
        <f t="array" ref="O202">_xlfn.IFS(
   FACT_ORDERS[[#This Row],[TotalAmount]]&gt;1500, 0.15,
   FACT_ORDERS[[#This Row],[TotalAmount]]&gt;1000, 0.1,
   FACT_ORDERS[[#This Row],[TotalAmount]]&gt;500, 0.05,
   TRUE, 0
)</f>
        <v>0.05</v>
      </c>
      <c r="P202" s="28">
        <f xml:space="preserve"> FACT_ORDERS[[#This Row],[TotalAmount]] * (1 - (FACT_ORDERS[[#This Row],[ClientDiscount]] + FACT_ORDERS[[#This Row],[OrderDiscount]]) )</f>
        <v>552</v>
      </c>
      <c r="Q202" s="28">
        <f>FACT_ORDERS[[#This Row],[TotalAmountWithDiscount]]+FACT_ORDERS[[#This Row],[DeliveryCost]]</f>
        <v>552</v>
      </c>
      <c r="R202" s="35">
        <v>44996</v>
      </c>
      <c r="S202" s="35" t="str">
        <f>IF(NETWORKDAYS(FACT_ORDERS[[#This Row],[Order-Date]], FACT_ORDERS[[#This Row],[ArrivalDate ]]) &gt; 10, "Late", "On Time")</f>
        <v>On Time</v>
      </c>
    </row>
    <row r="203" spans="1:19" x14ac:dyDescent="0.3">
      <c r="A203" s="12">
        <v>5201</v>
      </c>
      <c r="B203" s="12">
        <v>252</v>
      </c>
      <c r="C203" s="12">
        <v>10759</v>
      </c>
      <c r="D203" s="12">
        <v>202</v>
      </c>
      <c r="E203" s="12" t="s">
        <v>244</v>
      </c>
      <c r="F203" s="13">
        <v>45488</v>
      </c>
      <c r="G203" s="26" t="s">
        <v>10938</v>
      </c>
      <c r="H203" s="12">
        <v>19</v>
      </c>
      <c r="I203" s="28">
        <f>VLOOKUP(B:B,DIM_PRODUCTS!A:F,5,FALSE)</f>
        <v>18</v>
      </c>
      <c r="J203" s="28">
        <f>FACT_ORDERS[[#This Row],[ProductPrice]]*FACT_ORDERS[[#This Row],[Quantity]]</f>
        <v>342</v>
      </c>
      <c r="K203" s="12" t="str">
        <f>VLOOKUP(C:C,DIM_CUSTOMERS!A:G,7,FALSE)</f>
        <v>Italy</v>
      </c>
      <c r="L203" s="30" cm="1">
        <f t="array" ref="L203">_xlfn.IFS(
    AND(FACT_ORDERS[[#This Row],[DeliveryMehtod]]="shippment",FACT_ORDERS[[#This Row],[TotalAmount]]&gt;=200), 0,
    AND(FACT_ORDERS[[#This Row],[DeliveryMehtod]]="pickup"), 15,
    AND(FACT_ORDERS[[#This Row],[DeliveryMehtod]]="shippment",FACT_ORDERS[[#This Row],[TotalAmount]]&lt;200), 35
)</f>
        <v>0</v>
      </c>
      <c r="M203" s="12" t="str" cm="1">
        <f t="array" ref="M203">_xlfn.IFS(
    SUMIFS(FACT_ORDERS[TotalAmount], FACT_ORDERS[WD_CUSTOMERS],FACT_ORDERS[[#This Row],[WD_CUSTOMERS]])&gt;=15000, "VIP",
    SUMIFS(FACT_ORDERS[TotalAmount], FACT_ORDERS[WD_CUSTOMERS],FACT_ORDERS[[#This Row],[WD_CUSTOMERS]])&gt;=8000, "Premium",
    TRUE, "Regular"
)</f>
        <v>Regular</v>
      </c>
      <c r="N203" s="32" cm="1">
        <f t="array" ref="N203">_xlfn.IFS(
   FACT_ORDERS[[#This Row],[TypeOfClient]]="VIP", 0.2,
   FACT_ORDERS[[#This Row],[TypeOfClient]]="Premium", 0.1,
   TRUE, 0
)</f>
        <v>0</v>
      </c>
      <c r="O203" s="31" cm="1">
        <f t="array" ref="O203">_xlfn.IFS(
   FACT_ORDERS[[#This Row],[TotalAmount]]&gt;1500, 0.15,
   FACT_ORDERS[[#This Row],[TotalAmount]]&gt;1000, 0.1,
   FACT_ORDERS[[#This Row],[TotalAmount]]&gt;500, 0.05,
   TRUE, 0
)</f>
        <v>0</v>
      </c>
      <c r="P203" s="28">
        <f xml:space="preserve"> FACT_ORDERS[[#This Row],[TotalAmount]] * (1 - (FACT_ORDERS[[#This Row],[ClientDiscount]] + FACT_ORDERS[[#This Row],[OrderDiscount]]) )</f>
        <v>342</v>
      </c>
      <c r="Q203" s="28">
        <f>FACT_ORDERS[[#This Row],[TotalAmountWithDiscount]]+FACT_ORDERS[[#This Row],[DeliveryCost]]</f>
        <v>342</v>
      </c>
      <c r="R203" s="35">
        <v>45499</v>
      </c>
      <c r="S203" s="35" t="str">
        <f>IF(NETWORKDAYS(FACT_ORDERS[[#This Row],[Order-Date]], FACT_ORDERS[[#This Row],[ArrivalDate ]]) &gt; 10, "Late", "On Time")</f>
        <v>On Time</v>
      </c>
    </row>
    <row r="204" spans="1:19" x14ac:dyDescent="0.3">
      <c r="A204" s="12">
        <v>5202</v>
      </c>
      <c r="B204" s="12">
        <v>205</v>
      </c>
      <c r="C204" s="12">
        <v>10759</v>
      </c>
      <c r="D204" s="12">
        <v>203</v>
      </c>
      <c r="E204" s="12" t="s">
        <v>244</v>
      </c>
      <c r="F204" s="13">
        <v>45488</v>
      </c>
      <c r="G204" s="26" t="s">
        <v>10939</v>
      </c>
      <c r="H204" s="12">
        <v>16</v>
      </c>
      <c r="I204" s="28">
        <f>VLOOKUP(B:B,DIM_PRODUCTS!A:F,5,FALSE)</f>
        <v>11</v>
      </c>
      <c r="J204" s="28">
        <f>FACT_ORDERS[[#This Row],[ProductPrice]]*FACT_ORDERS[[#This Row],[Quantity]]</f>
        <v>176</v>
      </c>
      <c r="K204" s="12" t="str">
        <f>VLOOKUP(C:C,DIM_CUSTOMERS!A:G,7,FALSE)</f>
        <v>Italy</v>
      </c>
      <c r="L204" s="30" cm="1">
        <f t="array" ref="L204">_xlfn.IFS(
    AND(FACT_ORDERS[[#This Row],[DeliveryMehtod]]="shippment",FACT_ORDERS[[#This Row],[TotalAmount]]&gt;=200), 0,
    AND(FACT_ORDERS[[#This Row],[DeliveryMehtod]]="pickup"), 15,
    AND(FACT_ORDERS[[#This Row],[DeliveryMehtod]]="shippment",FACT_ORDERS[[#This Row],[TotalAmount]]&lt;200), 35
)</f>
        <v>35</v>
      </c>
      <c r="M204" s="12" t="str" cm="1">
        <f t="array" ref="M204">_xlfn.IFS(
    SUMIFS(FACT_ORDERS[TotalAmount], FACT_ORDERS[WD_CUSTOMERS],FACT_ORDERS[[#This Row],[WD_CUSTOMERS]])&gt;=15000, "VIP",
    SUMIFS(FACT_ORDERS[TotalAmount], FACT_ORDERS[WD_CUSTOMERS],FACT_ORDERS[[#This Row],[WD_CUSTOMERS]])&gt;=8000, "Premium",
    TRUE, "Regular"
)</f>
        <v>Regular</v>
      </c>
      <c r="N204" s="32" cm="1">
        <f t="array" ref="N204">_xlfn.IFS(
   FACT_ORDERS[[#This Row],[TypeOfClient]]="VIP", 0.2,
   FACT_ORDERS[[#This Row],[TypeOfClient]]="Premium", 0.1,
   TRUE, 0
)</f>
        <v>0</v>
      </c>
      <c r="O204" s="31" cm="1">
        <f t="array" ref="O204">_xlfn.IFS(
   FACT_ORDERS[[#This Row],[TotalAmount]]&gt;1500, 0.15,
   FACT_ORDERS[[#This Row],[TotalAmount]]&gt;1000, 0.1,
   FACT_ORDERS[[#This Row],[TotalAmount]]&gt;500, 0.05,
   TRUE, 0
)</f>
        <v>0</v>
      </c>
      <c r="P204" s="28">
        <f xml:space="preserve"> FACT_ORDERS[[#This Row],[TotalAmount]] * (1 - (FACT_ORDERS[[#This Row],[ClientDiscount]] + FACT_ORDERS[[#This Row],[OrderDiscount]]) )</f>
        <v>176</v>
      </c>
      <c r="Q204" s="28">
        <f>FACT_ORDERS[[#This Row],[TotalAmountWithDiscount]]+FACT_ORDERS[[#This Row],[DeliveryCost]]</f>
        <v>211</v>
      </c>
      <c r="R204" s="35">
        <v>45498</v>
      </c>
      <c r="S204" s="35" t="str">
        <f>IF(NETWORKDAYS(FACT_ORDERS[[#This Row],[Order-Date]], FACT_ORDERS[[#This Row],[ArrivalDate ]]) &gt; 10, "Late", "On Time")</f>
        <v>On Time</v>
      </c>
    </row>
    <row r="205" spans="1:19" x14ac:dyDescent="0.3">
      <c r="A205" s="12">
        <v>5203</v>
      </c>
      <c r="B205" s="12">
        <v>253</v>
      </c>
      <c r="C205" s="12">
        <v>10759</v>
      </c>
      <c r="D205" s="12">
        <v>204</v>
      </c>
      <c r="E205" s="12" t="s">
        <v>243</v>
      </c>
      <c r="F205" s="13">
        <v>45133</v>
      </c>
      <c r="G205" s="26" t="s">
        <v>10940</v>
      </c>
      <c r="H205" s="12">
        <v>38</v>
      </c>
      <c r="I205" s="28">
        <f>VLOOKUP(B:B,DIM_PRODUCTS!A:F,5,FALSE)</f>
        <v>11</v>
      </c>
      <c r="J205" s="28">
        <f>FACT_ORDERS[[#This Row],[ProductPrice]]*FACT_ORDERS[[#This Row],[Quantity]]</f>
        <v>418</v>
      </c>
      <c r="K205" s="12" t="str">
        <f>VLOOKUP(C:C,DIM_CUSTOMERS!A:G,7,FALSE)</f>
        <v>Italy</v>
      </c>
      <c r="L205" s="30" cm="1">
        <f t="array" ref="L205">_xlfn.IFS(
    AND(FACT_ORDERS[[#This Row],[DeliveryMehtod]]="shippment",FACT_ORDERS[[#This Row],[TotalAmount]]&gt;=200), 0,
    AND(FACT_ORDERS[[#This Row],[DeliveryMehtod]]="pickup"), 15,
    AND(FACT_ORDERS[[#This Row],[DeliveryMehtod]]="shippment",FACT_ORDERS[[#This Row],[TotalAmount]]&lt;200), 35
)</f>
        <v>15</v>
      </c>
      <c r="M205" s="12" t="str" cm="1">
        <f t="array" ref="M205">_xlfn.IFS(
    SUMIFS(FACT_ORDERS[TotalAmount], FACT_ORDERS[WD_CUSTOMERS],FACT_ORDERS[[#This Row],[WD_CUSTOMERS]])&gt;=15000, "VIP",
    SUMIFS(FACT_ORDERS[TotalAmount], FACT_ORDERS[WD_CUSTOMERS],FACT_ORDERS[[#This Row],[WD_CUSTOMERS]])&gt;=8000, "Premium",
    TRUE, "Regular"
)</f>
        <v>Regular</v>
      </c>
      <c r="N205" s="32" cm="1">
        <f t="array" ref="N205">_xlfn.IFS(
   FACT_ORDERS[[#This Row],[TypeOfClient]]="VIP", 0.2,
   FACT_ORDERS[[#This Row],[TypeOfClient]]="Premium", 0.1,
   TRUE, 0
)</f>
        <v>0</v>
      </c>
      <c r="O205" s="31" cm="1">
        <f t="array" ref="O205">_xlfn.IFS(
   FACT_ORDERS[[#This Row],[TotalAmount]]&gt;1500, 0.15,
   FACT_ORDERS[[#This Row],[TotalAmount]]&gt;1000, 0.1,
   FACT_ORDERS[[#This Row],[TotalAmount]]&gt;500, 0.05,
   TRUE, 0
)</f>
        <v>0</v>
      </c>
      <c r="P205" s="28">
        <f xml:space="preserve"> FACT_ORDERS[[#This Row],[TotalAmount]] * (1 - (FACT_ORDERS[[#This Row],[ClientDiscount]] + FACT_ORDERS[[#This Row],[OrderDiscount]]) )</f>
        <v>418</v>
      </c>
      <c r="Q205" s="28">
        <f>FACT_ORDERS[[#This Row],[TotalAmountWithDiscount]]+FACT_ORDERS[[#This Row],[DeliveryCost]]</f>
        <v>433</v>
      </c>
      <c r="R205" s="35">
        <v>45140</v>
      </c>
      <c r="S205" s="35" t="str">
        <f>IF(NETWORKDAYS(FACT_ORDERS[[#This Row],[Order-Date]], FACT_ORDERS[[#This Row],[ArrivalDate ]]) &gt; 10, "Late", "On Time")</f>
        <v>On Time</v>
      </c>
    </row>
    <row r="206" spans="1:19" x14ac:dyDescent="0.3">
      <c r="A206" s="12">
        <v>5204</v>
      </c>
      <c r="B206" s="12">
        <v>254</v>
      </c>
      <c r="C206" s="12">
        <v>10669</v>
      </c>
      <c r="D206" s="12">
        <v>205</v>
      </c>
      <c r="E206" s="12" t="s">
        <v>244</v>
      </c>
      <c r="F206" s="13">
        <v>45337</v>
      </c>
      <c r="G206" s="26" t="s">
        <v>10941</v>
      </c>
      <c r="H206" s="12">
        <v>21</v>
      </c>
      <c r="I206" s="28">
        <f>VLOOKUP(B:B,DIM_PRODUCTS!A:F,5,FALSE)</f>
        <v>27</v>
      </c>
      <c r="J206" s="28">
        <f>FACT_ORDERS[[#This Row],[ProductPrice]]*FACT_ORDERS[[#This Row],[Quantity]]</f>
        <v>567</v>
      </c>
      <c r="K206" s="12" t="str">
        <f>VLOOKUP(C:C,DIM_CUSTOMERS!A:G,7,FALSE)</f>
        <v>Italy</v>
      </c>
      <c r="L206" s="30" cm="1">
        <f t="array" ref="L206">_xlfn.IFS(
    AND(FACT_ORDERS[[#This Row],[DeliveryMehtod]]="shippment",FACT_ORDERS[[#This Row],[TotalAmount]]&gt;=200), 0,
    AND(FACT_ORDERS[[#This Row],[DeliveryMehtod]]="pickup"), 15,
    AND(FACT_ORDERS[[#This Row],[DeliveryMehtod]]="shippment",FACT_ORDERS[[#This Row],[TotalAmount]]&lt;200), 35
)</f>
        <v>0</v>
      </c>
      <c r="M206" s="12" t="str" cm="1">
        <f t="array" ref="M206">_xlfn.IFS(
    SUMIFS(FACT_ORDERS[TotalAmount], FACT_ORDERS[WD_CUSTOMERS],FACT_ORDERS[[#This Row],[WD_CUSTOMERS]])&gt;=15000, "VIP",
    SUMIFS(FACT_ORDERS[TotalAmount], FACT_ORDERS[WD_CUSTOMERS],FACT_ORDERS[[#This Row],[WD_CUSTOMERS]])&gt;=8000, "Premium",
    TRUE, "Regular"
)</f>
        <v>Regular</v>
      </c>
      <c r="N206" s="32" cm="1">
        <f t="array" ref="N206">_xlfn.IFS(
   FACT_ORDERS[[#This Row],[TypeOfClient]]="VIP", 0.2,
   FACT_ORDERS[[#This Row],[TypeOfClient]]="Premium", 0.1,
   TRUE, 0
)</f>
        <v>0</v>
      </c>
      <c r="O206" s="31" cm="1">
        <f t="array" ref="O206">_xlfn.IFS(
   FACT_ORDERS[[#This Row],[TotalAmount]]&gt;1500, 0.15,
   FACT_ORDERS[[#This Row],[TotalAmount]]&gt;1000, 0.1,
   FACT_ORDERS[[#This Row],[TotalAmount]]&gt;500, 0.05,
   TRUE, 0
)</f>
        <v>0.05</v>
      </c>
      <c r="P206" s="28">
        <f xml:space="preserve"> FACT_ORDERS[[#This Row],[TotalAmount]] * (1 - (FACT_ORDERS[[#This Row],[ClientDiscount]] + FACT_ORDERS[[#This Row],[OrderDiscount]]) )</f>
        <v>538.65</v>
      </c>
      <c r="Q206" s="28">
        <f>FACT_ORDERS[[#This Row],[TotalAmountWithDiscount]]+FACT_ORDERS[[#This Row],[DeliveryCost]]</f>
        <v>538.65</v>
      </c>
      <c r="R206" s="35">
        <v>45345</v>
      </c>
      <c r="S206" s="35" t="str">
        <f>IF(NETWORKDAYS(FACT_ORDERS[[#This Row],[Order-Date]], FACT_ORDERS[[#This Row],[ArrivalDate ]]) &gt; 10, "Late", "On Time")</f>
        <v>On Time</v>
      </c>
    </row>
    <row r="207" spans="1:19" x14ac:dyDescent="0.3">
      <c r="A207" s="12">
        <v>5205</v>
      </c>
      <c r="B207" s="12">
        <v>299</v>
      </c>
      <c r="C207" s="12">
        <v>10979</v>
      </c>
      <c r="D207" s="12">
        <v>206</v>
      </c>
      <c r="E207" s="12" t="s">
        <v>243</v>
      </c>
      <c r="F207" s="13">
        <v>45423</v>
      </c>
      <c r="G207" s="26" t="s">
        <v>10942</v>
      </c>
      <c r="H207" s="12">
        <v>28</v>
      </c>
      <c r="I207" s="28">
        <f>VLOOKUP(B:B,DIM_PRODUCTS!A:F,5,FALSE)</f>
        <v>19</v>
      </c>
      <c r="J207" s="28">
        <f>FACT_ORDERS[[#This Row],[ProductPrice]]*FACT_ORDERS[[#This Row],[Quantity]]</f>
        <v>532</v>
      </c>
      <c r="K207" s="12" t="str">
        <f>VLOOKUP(C:C,DIM_CUSTOMERS!A:G,7,FALSE)</f>
        <v>Nigeria</v>
      </c>
      <c r="L207" s="30" cm="1">
        <f t="array" ref="L207">_xlfn.IFS(
    AND(FACT_ORDERS[[#This Row],[DeliveryMehtod]]="shippment",FACT_ORDERS[[#This Row],[TotalAmount]]&gt;=200), 0,
    AND(FACT_ORDERS[[#This Row],[DeliveryMehtod]]="pickup"), 15,
    AND(FACT_ORDERS[[#This Row],[DeliveryMehtod]]="shippment",FACT_ORDERS[[#This Row],[TotalAmount]]&lt;200), 35
)</f>
        <v>15</v>
      </c>
      <c r="M207" s="12" t="str" cm="1">
        <f t="array" ref="M207">_xlfn.IFS(
    SUMIFS(FACT_ORDERS[TotalAmount], FACT_ORDERS[WD_CUSTOMERS],FACT_ORDERS[[#This Row],[WD_CUSTOMERS]])&gt;=15000, "VIP",
    SUMIFS(FACT_ORDERS[TotalAmount], FACT_ORDERS[WD_CUSTOMERS],FACT_ORDERS[[#This Row],[WD_CUSTOMERS]])&gt;=8000, "Premium",
    TRUE, "Regular"
)</f>
        <v>Regular</v>
      </c>
      <c r="N207" s="32" cm="1">
        <f t="array" ref="N207">_xlfn.IFS(
   FACT_ORDERS[[#This Row],[TypeOfClient]]="VIP", 0.2,
   FACT_ORDERS[[#This Row],[TypeOfClient]]="Premium", 0.1,
   TRUE, 0
)</f>
        <v>0</v>
      </c>
      <c r="O207" s="31" cm="1">
        <f t="array" ref="O207">_xlfn.IFS(
   FACT_ORDERS[[#This Row],[TotalAmount]]&gt;1500, 0.15,
   FACT_ORDERS[[#This Row],[TotalAmount]]&gt;1000, 0.1,
   FACT_ORDERS[[#This Row],[TotalAmount]]&gt;500, 0.05,
   TRUE, 0
)</f>
        <v>0.05</v>
      </c>
      <c r="P207" s="28">
        <f xml:space="preserve"> FACT_ORDERS[[#This Row],[TotalAmount]] * (1 - (FACT_ORDERS[[#This Row],[ClientDiscount]] + FACT_ORDERS[[#This Row],[OrderDiscount]]) )</f>
        <v>505.4</v>
      </c>
      <c r="Q207" s="28">
        <f>FACT_ORDERS[[#This Row],[TotalAmountWithDiscount]]+FACT_ORDERS[[#This Row],[DeliveryCost]]</f>
        <v>520.4</v>
      </c>
      <c r="R207" s="35">
        <v>45430</v>
      </c>
      <c r="S207" s="35" t="str">
        <f>IF(NETWORKDAYS(FACT_ORDERS[[#This Row],[Order-Date]], FACT_ORDERS[[#This Row],[ArrivalDate ]]) &gt; 10, "Late", "On Time")</f>
        <v>On Time</v>
      </c>
    </row>
    <row r="208" spans="1:19" x14ac:dyDescent="0.3">
      <c r="A208" s="12">
        <v>5206</v>
      </c>
      <c r="B208" s="12">
        <v>290</v>
      </c>
      <c r="C208" s="12">
        <v>10979</v>
      </c>
      <c r="D208" s="12">
        <v>207</v>
      </c>
      <c r="E208" s="12" t="s">
        <v>243</v>
      </c>
      <c r="F208" s="13">
        <v>45423</v>
      </c>
      <c r="G208" s="26" t="s">
        <v>10943</v>
      </c>
      <c r="H208" s="12">
        <v>11</v>
      </c>
      <c r="I208" s="28">
        <f>VLOOKUP(B:B,DIM_PRODUCTS!A:F,5,FALSE)</f>
        <v>15</v>
      </c>
      <c r="J208" s="28">
        <f>FACT_ORDERS[[#This Row],[ProductPrice]]*FACT_ORDERS[[#This Row],[Quantity]]</f>
        <v>165</v>
      </c>
      <c r="K208" s="12" t="str">
        <f>VLOOKUP(C:C,DIM_CUSTOMERS!A:G,7,FALSE)</f>
        <v>Nigeria</v>
      </c>
      <c r="L208" s="30" cm="1">
        <f t="array" ref="L208">_xlfn.IFS(
    AND(FACT_ORDERS[[#This Row],[DeliveryMehtod]]="shippment",FACT_ORDERS[[#This Row],[TotalAmount]]&gt;=200), 0,
    AND(FACT_ORDERS[[#This Row],[DeliveryMehtod]]="pickup"), 15,
    AND(FACT_ORDERS[[#This Row],[DeliveryMehtod]]="shippment",FACT_ORDERS[[#This Row],[TotalAmount]]&lt;200), 35
)</f>
        <v>15</v>
      </c>
      <c r="M208" s="12" t="str" cm="1">
        <f t="array" ref="M208">_xlfn.IFS(
    SUMIFS(FACT_ORDERS[TotalAmount], FACT_ORDERS[WD_CUSTOMERS],FACT_ORDERS[[#This Row],[WD_CUSTOMERS]])&gt;=15000, "VIP",
    SUMIFS(FACT_ORDERS[TotalAmount], FACT_ORDERS[WD_CUSTOMERS],FACT_ORDERS[[#This Row],[WD_CUSTOMERS]])&gt;=8000, "Premium",
    TRUE, "Regular"
)</f>
        <v>Regular</v>
      </c>
      <c r="N208" s="32" cm="1">
        <f t="array" ref="N208">_xlfn.IFS(
   FACT_ORDERS[[#This Row],[TypeOfClient]]="VIP", 0.2,
   FACT_ORDERS[[#This Row],[TypeOfClient]]="Premium", 0.1,
   TRUE, 0
)</f>
        <v>0</v>
      </c>
      <c r="O208" s="31" cm="1">
        <f t="array" ref="O208">_xlfn.IFS(
   FACT_ORDERS[[#This Row],[TotalAmount]]&gt;1500, 0.15,
   FACT_ORDERS[[#This Row],[TotalAmount]]&gt;1000, 0.1,
   FACT_ORDERS[[#This Row],[TotalAmount]]&gt;500, 0.05,
   TRUE, 0
)</f>
        <v>0</v>
      </c>
      <c r="P208" s="28">
        <f xml:space="preserve"> FACT_ORDERS[[#This Row],[TotalAmount]] * (1 - (FACT_ORDERS[[#This Row],[ClientDiscount]] + FACT_ORDERS[[#This Row],[OrderDiscount]]) )</f>
        <v>165</v>
      </c>
      <c r="Q208" s="28">
        <f>FACT_ORDERS[[#This Row],[TotalAmountWithDiscount]]+FACT_ORDERS[[#This Row],[DeliveryCost]]</f>
        <v>180</v>
      </c>
      <c r="R208" s="35">
        <v>45439</v>
      </c>
      <c r="S208" s="35" t="str">
        <f>IF(NETWORKDAYS(FACT_ORDERS[[#This Row],[Order-Date]], FACT_ORDERS[[#This Row],[ArrivalDate ]]) &gt; 10, "Late", "On Time")</f>
        <v>Late</v>
      </c>
    </row>
    <row r="209" spans="1:19" x14ac:dyDescent="0.3">
      <c r="A209" s="12">
        <v>5207</v>
      </c>
      <c r="B209" s="12">
        <v>250</v>
      </c>
      <c r="C209" s="12">
        <v>10979</v>
      </c>
      <c r="D209" s="12">
        <v>208</v>
      </c>
      <c r="E209" s="12" t="s">
        <v>244</v>
      </c>
      <c r="F209" s="13">
        <v>45423</v>
      </c>
      <c r="G209" s="26" t="s">
        <v>10944</v>
      </c>
      <c r="H209" s="12">
        <v>21</v>
      </c>
      <c r="I209" s="28">
        <f>VLOOKUP(B:B,DIM_PRODUCTS!A:F,5,FALSE)</f>
        <v>18</v>
      </c>
      <c r="J209" s="28">
        <f>FACT_ORDERS[[#This Row],[ProductPrice]]*FACT_ORDERS[[#This Row],[Quantity]]</f>
        <v>378</v>
      </c>
      <c r="K209" s="12" t="str">
        <f>VLOOKUP(C:C,DIM_CUSTOMERS!A:G,7,FALSE)</f>
        <v>Nigeria</v>
      </c>
      <c r="L209" s="30" cm="1">
        <f t="array" ref="L209">_xlfn.IFS(
    AND(FACT_ORDERS[[#This Row],[DeliveryMehtod]]="shippment",FACT_ORDERS[[#This Row],[TotalAmount]]&gt;=200), 0,
    AND(FACT_ORDERS[[#This Row],[DeliveryMehtod]]="pickup"), 15,
    AND(FACT_ORDERS[[#This Row],[DeliveryMehtod]]="shippment",FACT_ORDERS[[#This Row],[TotalAmount]]&lt;200), 35
)</f>
        <v>0</v>
      </c>
      <c r="M209" s="12" t="str" cm="1">
        <f t="array" ref="M209">_xlfn.IFS(
    SUMIFS(FACT_ORDERS[TotalAmount], FACT_ORDERS[WD_CUSTOMERS],FACT_ORDERS[[#This Row],[WD_CUSTOMERS]])&gt;=15000, "VIP",
    SUMIFS(FACT_ORDERS[TotalAmount], FACT_ORDERS[WD_CUSTOMERS],FACT_ORDERS[[#This Row],[WD_CUSTOMERS]])&gt;=8000, "Premium",
    TRUE, "Regular"
)</f>
        <v>Regular</v>
      </c>
      <c r="N209" s="32" cm="1">
        <f t="array" ref="N209">_xlfn.IFS(
   FACT_ORDERS[[#This Row],[TypeOfClient]]="VIP", 0.2,
   FACT_ORDERS[[#This Row],[TypeOfClient]]="Premium", 0.1,
   TRUE, 0
)</f>
        <v>0</v>
      </c>
      <c r="O209" s="31" cm="1">
        <f t="array" ref="O209">_xlfn.IFS(
   FACT_ORDERS[[#This Row],[TotalAmount]]&gt;1500, 0.15,
   FACT_ORDERS[[#This Row],[TotalAmount]]&gt;1000, 0.1,
   FACT_ORDERS[[#This Row],[TotalAmount]]&gt;500, 0.05,
   TRUE, 0
)</f>
        <v>0</v>
      </c>
      <c r="P209" s="28">
        <f xml:space="preserve"> FACT_ORDERS[[#This Row],[TotalAmount]] * (1 - (FACT_ORDERS[[#This Row],[ClientDiscount]] + FACT_ORDERS[[#This Row],[OrderDiscount]]) )</f>
        <v>378</v>
      </c>
      <c r="Q209" s="28">
        <f>FACT_ORDERS[[#This Row],[TotalAmountWithDiscount]]+FACT_ORDERS[[#This Row],[DeliveryCost]]</f>
        <v>378</v>
      </c>
      <c r="R209" s="35">
        <v>45431</v>
      </c>
      <c r="S209" s="35" t="str">
        <f>IF(NETWORKDAYS(FACT_ORDERS[[#This Row],[Order-Date]], FACT_ORDERS[[#This Row],[ArrivalDate ]]) &gt; 10, "Late", "On Time")</f>
        <v>On Time</v>
      </c>
    </row>
    <row r="210" spans="1:19" x14ac:dyDescent="0.3">
      <c r="A210" s="12">
        <v>5208</v>
      </c>
      <c r="B210" s="12">
        <v>222</v>
      </c>
      <c r="C210" s="12">
        <v>10496</v>
      </c>
      <c r="D210" s="12">
        <v>209</v>
      </c>
      <c r="E210" s="12" t="s">
        <v>243</v>
      </c>
      <c r="F210" s="13">
        <v>45545</v>
      </c>
      <c r="G210" s="26" t="s">
        <v>10945</v>
      </c>
      <c r="H210" s="12">
        <v>32</v>
      </c>
      <c r="I210" s="28">
        <f>VLOOKUP(B:B,DIM_PRODUCTS!A:F,5,FALSE)</f>
        <v>24</v>
      </c>
      <c r="J210" s="28">
        <f>FACT_ORDERS[[#This Row],[ProductPrice]]*FACT_ORDERS[[#This Row],[Quantity]]</f>
        <v>768</v>
      </c>
      <c r="K210" s="12" t="str">
        <f>VLOOKUP(C:C,DIM_CUSTOMERS!A:G,7,FALSE)</f>
        <v>India</v>
      </c>
      <c r="L210" s="30" cm="1">
        <f t="array" ref="L210">_xlfn.IFS(
    AND(FACT_ORDERS[[#This Row],[DeliveryMehtod]]="shippment",FACT_ORDERS[[#This Row],[TotalAmount]]&gt;=200), 0,
    AND(FACT_ORDERS[[#This Row],[DeliveryMehtod]]="pickup"), 15,
    AND(FACT_ORDERS[[#This Row],[DeliveryMehtod]]="shippment",FACT_ORDERS[[#This Row],[TotalAmount]]&lt;200), 35
)</f>
        <v>15</v>
      </c>
      <c r="M210" s="12" t="str" cm="1">
        <f t="array" ref="M210">_xlfn.IFS(
    SUMIFS(FACT_ORDERS[TotalAmount], FACT_ORDERS[WD_CUSTOMERS],FACT_ORDERS[[#This Row],[WD_CUSTOMERS]])&gt;=15000, "VIP",
    SUMIFS(FACT_ORDERS[TotalAmount], FACT_ORDERS[WD_CUSTOMERS],FACT_ORDERS[[#This Row],[WD_CUSTOMERS]])&gt;=8000, "Premium",
    TRUE, "Regular"
)</f>
        <v>Regular</v>
      </c>
      <c r="N210" s="32" cm="1">
        <f t="array" ref="N210">_xlfn.IFS(
   FACT_ORDERS[[#This Row],[TypeOfClient]]="VIP", 0.2,
   FACT_ORDERS[[#This Row],[TypeOfClient]]="Premium", 0.1,
   TRUE, 0
)</f>
        <v>0</v>
      </c>
      <c r="O210" s="31" cm="1">
        <f t="array" ref="O210">_xlfn.IFS(
   FACT_ORDERS[[#This Row],[TotalAmount]]&gt;1500, 0.15,
   FACT_ORDERS[[#This Row],[TotalAmount]]&gt;1000, 0.1,
   FACT_ORDERS[[#This Row],[TotalAmount]]&gt;500, 0.05,
   TRUE, 0
)</f>
        <v>0.05</v>
      </c>
      <c r="P210" s="28">
        <f xml:space="preserve"> FACT_ORDERS[[#This Row],[TotalAmount]] * (1 - (FACT_ORDERS[[#This Row],[ClientDiscount]] + FACT_ORDERS[[#This Row],[OrderDiscount]]) )</f>
        <v>729.59999999999991</v>
      </c>
      <c r="Q210" s="28">
        <f>FACT_ORDERS[[#This Row],[TotalAmountWithDiscount]]+FACT_ORDERS[[#This Row],[DeliveryCost]]</f>
        <v>744.59999999999991</v>
      </c>
      <c r="R210" s="35">
        <v>45555</v>
      </c>
      <c r="S210" s="35" t="str">
        <f>IF(NETWORKDAYS(FACT_ORDERS[[#This Row],[Order-Date]], FACT_ORDERS[[#This Row],[ArrivalDate ]]) &gt; 10, "Late", "On Time")</f>
        <v>On Time</v>
      </c>
    </row>
    <row r="211" spans="1:19" x14ac:dyDescent="0.3">
      <c r="A211" s="12">
        <v>5209</v>
      </c>
      <c r="B211" s="12">
        <v>283</v>
      </c>
      <c r="C211" s="12">
        <v>10496</v>
      </c>
      <c r="D211" s="12">
        <v>210</v>
      </c>
      <c r="E211" s="12" t="s">
        <v>243</v>
      </c>
      <c r="F211" s="13">
        <v>45344</v>
      </c>
      <c r="G211" s="26" t="s">
        <v>10946</v>
      </c>
      <c r="H211" s="12">
        <v>50</v>
      </c>
      <c r="I211" s="28">
        <f>VLOOKUP(B:B,DIM_PRODUCTS!A:F,5,FALSE)</f>
        <v>11</v>
      </c>
      <c r="J211" s="28">
        <f>FACT_ORDERS[[#This Row],[ProductPrice]]*FACT_ORDERS[[#This Row],[Quantity]]</f>
        <v>550</v>
      </c>
      <c r="K211" s="12" t="str">
        <f>VLOOKUP(C:C,DIM_CUSTOMERS!A:G,7,FALSE)</f>
        <v>India</v>
      </c>
      <c r="L211" s="30" cm="1">
        <f t="array" ref="L211">_xlfn.IFS(
    AND(FACT_ORDERS[[#This Row],[DeliveryMehtod]]="shippment",FACT_ORDERS[[#This Row],[TotalAmount]]&gt;=200), 0,
    AND(FACT_ORDERS[[#This Row],[DeliveryMehtod]]="pickup"), 15,
    AND(FACT_ORDERS[[#This Row],[DeliveryMehtod]]="shippment",FACT_ORDERS[[#This Row],[TotalAmount]]&lt;200), 35
)</f>
        <v>15</v>
      </c>
      <c r="M211" s="12" t="str" cm="1">
        <f t="array" ref="M211">_xlfn.IFS(
    SUMIFS(FACT_ORDERS[TotalAmount], FACT_ORDERS[WD_CUSTOMERS],FACT_ORDERS[[#This Row],[WD_CUSTOMERS]])&gt;=15000, "VIP",
    SUMIFS(FACT_ORDERS[TotalAmount], FACT_ORDERS[WD_CUSTOMERS],FACT_ORDERS[[#This Row],[WD_CUSTOMERS]])&gt;=8000, "Premium",
    TRUE, "Regular"
)</f>
        <v>Regular</v>
      </c>
      <c r="N211" s="32" cm="1">
        <f t="array" ref="N211">_xlfn.IFS(
   FACT_ORDERS[[#This Row],[TypeOfClient]]="VIP", 0.2,
   FACT_ORDERS[[#This Row],[TypeOfClient]]="Premium", 0.1,
   TRUE, 0
)</f>
        <v>0</v>
      </c>
      <c r="O211" s="31" cm="1">
        <f t="array" ref="O211">_xlfn.IFS(
   FACT_ORDERS[[#This Row],[TotalAmount]]&gt;1500, 0.15,
   FACT_ORDERS[[#This Row],[TotalAmount]]&gt;1000, 0.1,
   FACT_ORDERS[[#This Row],[TotalAmount]]&gt;500, 0.05,
   TRUE, 0
)</f>
        <v>0.05</v>
      </c>
      <c r="P211" s="28">
        <f xml:space="preserve"> FACT_ORDERS[[#This Row],[TotalAmount]] * (1 - (FACT_ORDERS[[#This Row],[ClientDiscount]] + FACT_ORDERS[[#This Row],[OrderDiscount]]) )</f>
        <v>522.5</v>
      </c>
      <c r="Q211" s="28">
        <f>FACT_ORDERS[[#This Row],[TotalAmountWithDiscount]]+FACT_ORDERS[[#This Row],[DeliveryCost]]</f>
        <v>537.5</v>
      </c>
      <c r="R211" s="35">
        <v>45354</v>
      </c>
      <c r="S211" s="35" t="str">
        <f>IF(NETWORKDAYS(FACT_ORDERS[[#This Row],[Order-Date]], FACT_ORDERS[[#This Row],[ArrivalDate ]]) &gt; 10, "Late", "On Time")</f>
        <v>On Time</v>
      </c>
    </row>
    <row r="212" spans="1:19" x14ac:dyDescent="0.3">
      <c r="A212" s="12">
        <v>5210</v>
      </c>
      <c r="B212" s="12">
        <v>204</v>
      </c>
      <c r="C212" s="12">
        <v>10496</v>
      </c>
      <c r="D212" s="12">
        <v>211</v>
      </c>
      <c r="E212" s="12" t="s">
        <v>244</v>
      </c>
      <c r="F212" s="13">
        <v>45344</v>
      </c>
      <c r="G212" s="26" t="s">
        <v>10947</v>
      </c>
      <c r="H212" s="12">
        <v>16</v>
      </c>
      <c r="I212" s="28">
        <f>VLOOKUP(B:B,DIM_PRODUCTS!A:F,5,FALSE)</f>
        <v>6</v>
      </c>
      <c r="J212" s="28">
        <f>FACT_ORDERS[[#This Row],[ProductPrice]]*FACT_ORDERS[[#This Row],[Quantity]]</f>
        <v>96</v>
      </c>
      <c r="K212" s="12" t="str">
        <f>VLOOKUP(C:C,DIM_CUSTOMERS!A:G,7,FALSE)</f>
        <v>India</v>
      </c>
      <c r="L212" s="30" cm="1">
        <f t="array" ref="L212">_xlfn.IFS(
    AND(FACT_ORDERS[[#This Row],[DeliveryMehtod]]="shippment",FACT_ORDERS[[#This Row],[TotalAmount]]&gt;=200), 0,
    AND(FACT_ORDERS[[#This Row],[DeliveryMehtod]]="pickup"), 15,
    AND(FACT_ORDERS[[#This Row],[DeliveryMehtod]]="shippment",FACT_ORDERS[[#This Row],[TotalAmount]]&lt;200), 35
)</f>
        <v>35</v>
      </c>
      <c r="M212" s="12" t="str" cm="1">
        <f t="array" ref="M212">_xlfn.IFS(
    SUMIFS(FACT_ORDERS[TotalAmount], FACT_ORDERS[WD_CUSTOMERS],FACT_ORDERS[[#This Row],[WD_CUSTOMERS]])&gt;=15000, "VIP",
    SUMIFS(FACT_ORDERS[TotalAmount], FACT_ORDERS[WD_CUSTOMERS],FACT_ORDERS[[#This Row],[WD_CUSTOMERS]])&gt;=8000, "Premium",
    TRUE, "Regular"
)</f>
        <v>Regular</v>
      </c>
      <c r="N212" s="32" cm="1">
        <f t="array" ref="N212">_xlfn.IFS(
   FACT_ORDERS[[#This Row],[TypeOfClient]]="VIP", 0.2,
   FACT_ORDERS[[#This Row],[TypeOfClient]]="Premium", 0.1,
   TRUE, 0
)</f>
        <v>0</v>
      </c>
      <c r="O212" s="31" cm="1">
        <f t="array" ref="O212">_xlfn.IFS(
   FACT_ORDERS[[#This Row],[TotalAmount]]&gt;1500, 0.15,
   FACT_ORDERS[[#This Row],[TotalAmount]]&gt;1000, 0.1,
   FACT_ORDERS[[#This Row],[TotalAmount]]&gt;500, 0.05,
   TRUE, 0
)</f>
        <v>0</v>
      </c>
      <c r="P212" s="28">
        <f xml:space="preserve"> FACT_ORDERS[[#This Row],[TotalAmount]] * (1 - (FACT_ORDERS[[#This Row],[ClientDiscount]] + FACT_ORDERS[[#This Row],[OrderDiscount]]) )</f>
        <v>96</v>
      </c>
      <c r="Q212" s="28">
        <f>FACT_ORDERS[[#This Row],[TotalAmountWithDiscount]]+FACT_ORDERS[[#This Row],[DeliveryCost]]</f>
        <v>131</v>
      </c>
      <c r="R212" s="35">
        <v>45352</v>
      </c>
      <c r="S212" s="35" t="str">
        <f>IF(NETWORKDAYS(FACT_ORDERS[[#This Row],[Order-Date]], FACT_ORDERS[[#This Row],[ArrivalDate ]]) &gt; 10, "Late", "On Time")</f>
        <v>On Time</v>
      </c>
    </row>
    <row r="213" spans="1:19" x14ac:dyDescent="0.3">
      <c r="A213" s="12">
        <v>5211</v>
      </c>
      <c r="B213" s="12">
        <v>232</v>
      </c>
      <c r="C213" s="12">
        <v>10116</v>
      </c>
      <c r="D213" s="12">
        <v>212</v>
      </c>
      <c r="E213" s="12" t="s">
        <v>244</v>
      </c>
      <c r="F213" s="13">
        <v>45381</v>
      </c>
      <c r="G213" s="26" t="s">
        <v>10948</v>
      </c>
      <c r="H213" s="12">
        <v>18</v>
      </c>
      <c r="I213" s="28">
        <f>VLOOKUP(B:B,DIM_PRODUCTS!A:F,5,FALSE)</f>
        <v>10</v>
      </c>
      <c r="J213" s="28">
        <f>FACT_ORDERS[[#This Row],[ProductPrice]]*FACT_ORDERS[[#This Row],[Quantity]]</f>
        <v>180</v>
      </c>
      <c r="K213" s="12" t="str">
        <f>VLOOKUP(C:C,DIM_CUSTOMERS!A:G,7,FALSE)</f>
        <v>Canada</v>
      </c>
      <c r="L213" s="30" cm="1">
        <f t="array" ref="L213">_xlfn.IFS(
    AND(FACT_ORDERS[[#This Row],[DeliveryMehtod]]="shippment",FACT_ORDERS[[#This Row],[TotalAmount]]&gt;=200), 0,
    AND(FACT_ORDERS[[#This Row],[DeliveryMehtod]]="pickup"), 15,
    AND(FACT_ORDERS[[#This Row],[DeliveryMehtod]]="shippment",FACT_ORDERS[[#This Row],[TotalAmount]]&lt;200), 35
)</f>
        <v>35</v>
      </c>
      <c r="M213" s="12" t="str" cm="1">
        <f t="array" ref="M213">_xlfn.IFS(
    SUMIFS(FACT_ORDERS[TotalAmount], FACT_ORDERS[WD_CUSTOMERS],FACT_ORDERS[[#This Row],[WD_CUSTOMERS]])&gt;=15000, "VIP",
    SUMIFS(FACT_ORDERS[TotalAmount], FACT_ORDERS[WD_CUSTOMERS],FACT_ORDERS[[#This Row],[WD_CUSTOMERS]])&gt;=8000, "Premium",
    TRUE, "Regular"
)</f>
        <v>Regular</v>
      </c>
      <c r="N213" s="32" cm="1">
        <f t="array" ref="N213">_xlfn.IFS(
   FACT_ORDERS[[#This Row],[TypeOfClient]]="VIP", 0.2,
   FACT_ORDERS[[#This Row],[TypeOfClient]]="Premium", 0.1,
   TRUE, 0
)</f>
        <v>0</v>
      </c>
      <c r="O213" s="31" cm="1">
        <f t="array" ref="O213">_xlfn.IFS(
   FACT_ORDERS[[#This Row],[TotalAmount]]&gt;1500, 0.15,
   FACT_ORDERS[[#This Row],[TotalAmount]]&gt;1000, 0.1,
   FACT_ORDERS[[#This Row],[TotalAmount]]&gt;500, 0.05,
   TRUE, 0
)</f>
        <v>0</v>
      </c>
      <c r="P213" s="28">
        <f xml:space="preserve"> FACT_ORDERS[[#This Row],[TotalAmount]] * (1 - (FACT_ORDERS[[#This Row],[ClientDiscount]] + FACT_ORDERS[[#This Row],[OrderDiscount]]) )</f>
        <v>180</v>
      </c>
      <c r="Q213" s="28">
        <f>FACT_ORDERS[[#This Row],[TotalAmountWithDiscount]]+FACT_ORDERS[[#This Row],[DeliveryCost]]</f>
        <v>215</v>
      </c>
      <c r="R213" s="35">
        <v>45388</v>
      </c>
      <c r="S213" s="35" t="str">
        <f>IF(NETWORKDAYS(FACT_ORDERS[[#This Row],[Order-Date]], FACT_ORDERS[[#This Row],[ArrivalDate ]]) &gt; 10, "Late", "On Time")</f>
        <v>On Time</v>
      </c>
    </row>
    <row r="214" spans="1:19" x14ac:dyDescent="0.3">
      <c r="A214" s="12">
        <v>5212</v>
      </c>
      <c r="B214" s="12">
        <v>280</v>
      </c>
      <c r="C214" s="12">
        <v>10163</v>
      </c>
      <c r="D214" s="12">
        <v>213</v>
      </c>
      <c r="E214" s="12" t="s">
        <v>244</v>
      </c>
      <c r="F214" s="13">
        <v>45292</v>
      </c>
      <c r="G214" s="26" t="s">
        <v>10949</v>
      </c>
      <c r="H214" s="12">
        <v>44</v>
      </c>
      <c r="I214" s="28">
        <f>VLOOKUP(B:B,DIM_PRODUCTS!A:F,5,FALSE)</f>
        <v>14</v>
      </c>
      <c r="J214" s="28">
        <f>FACT_ORDERS[[#This Row],[ProductPrice]]*FACT_ORDERS[[#This Row],[Quantity]]</f>
        <v>616</v>
      </c>
      <c r="K214" s="12" t="str">
        <f>VLOOKUP(C:C,DIM_CUSTOMERS!A:G,7,FALSE)</f>
        <v>Canada</v>
      </c>
      <c r="L214" s="30" cm="1">
        <f t="array" ref="L214">_xlfn.IFS(
    AND(FACT_ORDERS[[#This Row],[DeliveryMehtod]]="shippment",FACT_ORDERS[[#This Row],[TotalAmount]]&gt;=200), 0,
    AND(FACT_ORDERS[[#This Row],[DeliveryMehtod]]="pickup"), 15,
    AND(FACT_ORDERS[[#This Row],[DeliveryMehtod]]="shippment",FACT_ORDERS[[#This Row],[TotalAmount]]&lt;200), 35
)</f>
        <v>0</v>
      </c>
      <c r="M214" s="12" t="str" cm="1">
        <f t="array" ref="M214">_xlfn.IFS(
    SUMIFS(FACT_ORDERS[TotalAmount], FACT_ORDERS[WD_CUSTOMERS],FACT_ORDERS[[#This Row],[WD_CUSTOMERS]])&gt;=15000, "VIP",
    SUMIFS(FACT_ORDERS[TotalAmount], FACT_ORDERS[WD_CUSTOMERS],FACT_ORDERS[[#This Row],[WD_CUSTOMERS]])&gt;=8000, "Premium",
    TRUE, "Regular"
)</f>
        <v>Regular</v>
      </c>
      <c r="N214" s="32" cm="1">
        <f t="array" ref="N214">_xlfn.IFS(
   FACT_ORDERS[[#This Row],[TypeOfClient]]="VIP", 0.2,
   FACT_ORDERS[[#This Row],[TypeOfClient]]="Premium", 0.1,
   TRUE, 0
)</f>
        <v>0</v>
      </c>
      <c r="O214" s="31" cm="1">
        <f t="array" ref="O214">_xlfn.IFS(
   FACT_ORDERS[[#This Row],[TotalAmount]]&gt;1500, 0.15,
   FACT_ORDERS[[#This Row],[TotalAmount]]&gt;1000, 0.1,
   FACT_ORDERS[[#This Row],[TotalAmount]]&gt;500, 0.05,
   TRUE, 0
)</f>
        <v>0.05</v>
      </c>
      <c r="P214" s="28">
        <f xml:space="preserve"> FACT_ORDERS[[#This Row],[TotalAmount]] * (1 - (FACT_ORDERS[[#This Row],[ClientDiscount]] + FACT_ORDERS[[#This Row],[OrderDiscount]]) )</f>
        <v>585.19999999999993</v>
      </c>
      <c r="Q214" s="28">
        <f>FACT_ORDERS[[#This Row],[TotalAmountWithDiscount]]+FACT_ORDERS[[#This Row],[DeliveryCost]]</f>
        <v>585.19999999999993</v>
      </c>
      <c r="R214" s="35">
        <v>45303</v>
      </c>
      <c r="S214" s="35" t="str">
        <f>IF(NETWORKDAYS(FACT_ORDERS[[#This Row],[Order-Date]], FACT_ORDERS[[#This Row],[ArrivalDate ]]) &gt; 10, "Late", "On Time")</f>
        <v>On Time</v>
      </c>
    </row>
    <row r="215" spans="1:19" x14ac:dyDescent="0.3">
      <c r="A215" s="12">
        <v>5213</v>
      </c>
      <c r="B215" s="12">
        <v>284</v>
      </c>
      <c r="C215" s="12">
        <v>10748</v>
      </c>
      <c r="D215" s="12">
        <v>214</v>
      </c>
      <c r="E215" s="12" t="s">
        <v>244</v>
      </c>
      <c r="F215" s="13">
        <v>45499</v>
      </c>
      <c r="G215" s="26" t="s">
        <v>10950</v>
      </c>
      <c r="H215" s="12">
        <v>52</v>
      </c>
      <c r="I215" s="28">
        <f>VLOOKUP(B:B,DIM_PRODUCTS!A:F,5,FALSE)</f>
        <v>32</v>
      </c>
      <c r="J215" s="28">
        <f>FACT_ORDERS[[#This Row],[ProductPrice]]*FACT_ORDERS[[#This Row],[Quantity]]</f>
        <v>1664</v>
      </c>
      <c r="K215" s="12" t="str">
        <f>VLOOKUP(C:C,DIM_CUSTOMERS!A:G,7,FALSE)</f>
        <v>Spain</v>
      </c>
      <c r="L215" s="30" cm="1">
        <f t="array" ref="L215">_xlfn.IFS(
    AND(FACT_ORDERS[[#This Row],[DeliveryMehtod]]="shippment",FACT_ORDERS[[#This Row],[TotalAmount]]&gt;=200), 0,
    AND(FACT_ORDERS[[#This Row],[DeliveryMehtod]]="pickup"), 15,
    AND(FACT_ORDERS[[#This Row],[DeliveryMehtod]]="shippment",FACT_ORDERS[[#This Row],[TotalAmount]]&lt;200), 35
)</f>
        <v>0</v>
      </c>
      <c r="M215" s="12" t="str" cm="1">
        <f t="array" ref="M215">_xlfn.IFS(
    SUMIFS(FACT_ORDERS[TotalAmount], FACT_ORDERS[WD_CUSTOMERS],FACT_ORDERS[[#This Row],[WD_CUSTOMERS]])&gt;=15000, "VIP",
    SUMIFS(FACT_ORDERS[TotalAmount], FACT_ORDERS[WD_CUSTOMERS],FACT_ORDERS[[#This Row],[WD_CUSTOMERS]])&gt;=8000, "Premium",
    TRUE, "Regular"
)</f>
        <v>Regular</v>
      </c>
      <c r="N215" s="32" cm="1">
        <f t="array" ref="N215">_xlfn.IFS(
   FACT_ORDERS[[#This Row],[TypeOfClient]]="VIP", 0.2,
   FACT_ORDERS[[#This Row],[TypeOfClient]]="Premium", 0.1,
   TRUE, 0
)</f>
        <v>0</v>
      </c>
      <c r="O215" s="31" cm="1">
        <f t="array" ref="O215">_xlfn.IFS(
   FACT_ORDERS[[#This Row],[TotalAmount]]&gt;1500, 0.15,
   FACT_ORDERS[[#This Row],[TotalAmount]]&gt;1000, 0.1,
   FACT_ORDERS[[#This Row],[TotalAmount]]&gt;500, 0.05,
   TRUE, 0
)</f>
        <v>0.15</v>
      </c>
      <c r="P215" s="28">
        <f xml:space="preserve"> FACT_ORDERS[[#This Row],[TotalAmount]] * (1 - (FACT_ORDERS[[#This Row],[ClientDiscount]] + FACT_ORDERS[[#This Row],[OrderDiscount]]) )</f>
        <v>1414.3999999999999</v>
      </c>
      <c r="Q215" s="28">
        <f>FACT_ORDERS[[#This Row],[TotalAmountWithDiscount]]+FACT_ORDERS[[#This Row],[DeliveryCost]]</f>
        <v>1414.3999999999999</v>
      </c>
      <c r="R215" s="35">
        <v>45510</v>
      </c>
      <c r="S215" s="35" t="str">
        <f>IF(NETWORKDAYS(FACT_ORDERS[[#This Row],[Order-Date]], FACT_ORDERS[[#This Row],[ArrivalDate ]]) &gt; 10, "Late", "On Time")</f>
        <v>On Time</v>
      </c>
    </row>
    <row r="216" spans="1:19" x14ac:dyDescent="0.3">
      <c r="A216" s="12">
        <v>5214</v>
      </c>
      <c r="B216" s="12">
        <v>268</v>
      </c>
      <c r="C216" s="12">
        <v>10748</v>
      </c>
      <c r="D216" s="12">
        <v>215</v>
      </c>
      <c r="E216" s="12" t="s">
        <v>243</v>
      </c>
      <c r="F216" s="13">
        <v>45499</v>
      </c>
      <c r="G216" s="26" t="s">
        <v>10951</v>
      </c>
      <c r="H216" s="12">
        <v>32</v>
      </c>
      <c r="I216" s="28">
        <f>VLOOKUP(B:B,DIM_PRODUCTS!A:F,5,FALSE)</f>
        <v>29</v>
      </c>
      <c r="J216" s="28">
        <f>FACT_ORDERS[[#This Row],[ProductPrice]]*FACT_ORDERS[[#This Row],[Quantity]]</f>
        <v>928</v>
      </c>
      <c r="K216" s="12" t="str">
        <f>VLOOKUP(C:C,DIM_CUSTOMERS!A:G,7,FALSE)</f>
        <v>Spain</v>
      </c>
      <c r="L216" s="30" cm="1">
        <f t="array" ref="L216">_xlfn.IFS(
    AND(FACT_ORDERS[[#This Row],[DeliveryMehtod]]="shippment",FACT_ORDERS[[#This Row],[TotalAmount]]&gt;=200), 0,
    AND(FACT_ORDERS[[#This Row],[DeliveryMehtod]]="pickup"), 15,
    AND(FACT_ORDERS[[#This Row],[DeliveryMehtod]]="shippment",FACT_ORDERS[[#This Row],[TotalAmount]]&lt;200), 35
)</f>
        <v>15</v>
      </c>
      <c r="M216" s="12" t="str" cm="1">
        <f t="array" ref="M216">_xlfn.IFS(
    SUMIFS(FACT_ORDERS[TotalAmount], FACT_ORDERS[WD_CUSTOMERS],FACT_ORDERS[[#This Row],[WD_CUSTOMERS]])&gt;=15000, "VIP",
    SUMIFS(FACT_ORDERS[TotalAmount], FACT_ORDERS[WD_CUSTOMERS],FACT_ORDERS[[#This Row],[WD_CUSTOMERS]])&gt;=8000, "Premium",
    TRUE, "Regular"
)</f>
        <v>Regular</v>
      </c>
      <c r="N216" s="32" cm="1">
        <f t="array" ref="N216">_xlfn.IFS(
   FACT_ORDERS[[#This Row],[TypeOfClient]]="VIP", 0.2,
   FACT_ORDERS[[#This Row],[TypeOfClient]]="Premium", 0.1,
   TRUE, 0
)</f>
        <v>0</v>
      </c>
      <c r="O216" s="31" cm="1">
        <f t="array" ref="O216">_xlfn.IFS(
   FACT_ORDERS[[#This Row],[TotalAmount]]&gt;1500, 0.15,
   FACT_ORDERS[[#This Row],[TotalAmount]]&gt;1000, 0.1,
   FACT_ORDERS[[#This Row],[TotalAmount]]&gt;500, 0.05,
   TRUE, 0
)</f>
        <v>0.05</v>
      </c>
      <c r="P216" s="28">
        <f xml:space="preserve"> FACT_ORDERS[[#This Row],[TotalAmount]] * (1 - (FACT_ORDERS[[#This Row],[ClientDiscount]] + FACT_ORDERS[[#This Row],[OrderDiscount]]) )</f>
        <v>881.59999999999991</v>
      </c>
      <c r="Q216" s="28">
        <f>FACT_ORDERS[[#This Row],[TotalAmountWithDiscount]]+FACT_ORDERS[[#This Row],[DeliveryCost]]</f>
        <v>896.59999999999991</v>
      </c>
      <c r="R216" s="35">
        <v>45507</v>
      </c>
      <c r="S216" s="35" t="str">
        <f>IF(NETWORKDAYS(FACT_ORDERS[[#This Row],[Order-Date]], FACT_ORDERS[[#This Row],[ArrivalDate ]]) &gt; 10, "Late", "On Time")</f>
        <v>On Time</v>
      </c>
    </row>
    <row r="217" spans="1:19" x14ac:dyDescent="0.3">
      <c r="A217" s="12">
        <v>5215</v>
      </c>
      <c r="B217" s="12">
        <v>266</v>
      </c>
      <c r="C217" s="12">
        <v>10736</v>
      </c>
      <c r="D217" s="12">
        <v>216</v>
      </c>
      <c r="E217" s="12" t="s">
        <v>243</v>
      </c>
      <c r="F217" s="13">
        <v>45509</v>
      </c>
      <c r="G217" s="26" t="s">
        <v>10952</v>
      </c>
      <c r="H217" s="12">
        <v>37</v>
      </c>
      <c r="I217" s="28">
        <f>VLOOKUP(B:B,DIM_PRODUCTS!A:F,5,FALSE)</f>
        <v>12</v>
      </c>
      <c r="J217" s="28">
        <f>FACT_ORDERS[[#This Row],[ProductPrice]]*FACT_ORDERS[[#This Row],[Quantity]]</f>
        <v>444</v>
      </c>
      <c r="K217" s="12" t="str">
        <f>VLOOKUP(C:C,DIM_CUSTOMERS!A:G,7,FALSE)</f>
        <v>Spain</v>
      </c>
      <c r="L217" s="30" cm="1">
        <f t="array" ref="L217">_xlfn.IFS(
    AND(FACT_ORDERS[[#This Row],[DeliveryMehtod]]="shippment",FACT_ORDERS[[#This Row],[TotalAmount]]&gt;=200), 0,
    AND(FACT_ORDERS[[#This Row],[DeliveryMehtod]]="pickup"), 15,
    AND(FACT_ORDERS[[#This Row],[DeliveryMehtod]]="shippment",FACT_ORDERS[[#This Row],[TotalAmount]]&lt;200), 35
)</f>
        <v>15</v>
      </c>
      <c r="M217" s="12" t="str" cm="1">
        <f t="array" ref="M217">_xlfn.IFS(
    SUMIFS(FACT_ORDERS[TotalAmount], FACT_ORDERS[WD_CUSTOMERS],FACT_ORDERS[[#This Row],[WD_CUSTOMERS]])&gt;=15000, "VIP",
    SUMIFS(FACT_ORDERS[TotalAmount], FACT_ORDERS[WD_CUSTOMERS],FACT_ORDERS[[#This Row],[WD_CUSTOMERS]])&gt;=8000, "Premium",
    TRUE, "Regular"
)</f>
        <v>Regular</v>
      </c>
      <c r="N217" s="32" cm="1">
        <f t="array" ref="N217">_xlfn.IFS(
   FACT_ORDERS[[#This Row],[TypeOfClient]]="VIP", 0.2,
   FACT_ORDERS[[#This Row],[TypeOfClient]]="Premium", 0.1,
   TRUE, 0
)</f>
        <v>0</v>
      </c>
      <c r="O217" s="31" cm="1">
        <f t="array" ref="O217">_xlfn.IFS(
   FACT_ORDERS[[#This Row],[TotalAmount]]&gt;1500, 0.15,
   FACT_ORDERS[[#This Row],[TotalAmount]]&gt;1000, 0.1,
   FACT_ORDERS[[#This Row],[TotalAmount]]&gt;500, 0.05,
   TRUE, 0
)</f>
        <v>0</v>
      </c>
      <c r="P217" s="28">
        <f xml:space="preserve"> FACT_ORDERS[[#This Row],[TotalAmount]] * (1 - (FACT_ORDERS[[#This Row],[ClientDiscount]] + FACT_ORDERS[[#This Row],[OrderDiscount]]) )</f>
        <v>444</v>
      </c>
      <c r="Q217" s="28">
        <f>FACT_ORDERS[[#This Row],[TotalAmountWithDiscount]]+FACT_ORDERS[[#This Row],[DeliveryCost]]</f>
        <v>459</v>
      </c>
      <c r="R217" s="35">
        <v>45516</v>
      </c>
      <c r="S217" s="35" t="str">
        <f>IF(NETWORKDAYS(FACT_ORDERS[[#This Row],[Order-Date]], FACT_ORDERS[[#This Row],[ArrivalDate ]]) &gt; 10, "Late", "On Time")</f>
        <v>On Time</v>
      </c>
    </row>
    <row r="218" spans="1:19" x14ac:dyDescent="0.3">
      <c r="A218" s="12">
        <v>5216</v>
      </c>
      <c r="B218" s="12">
        <v>249</v>
      </c>
      <c r="C218" s="12">
        <v>10736</v>
      </c>
      <c r="D218" s="12">
        <v>217</v>
      </c>
      <c r="E218" s="12" t="s">
        <v>244</v>
      </c>
      <c r="F218" s="13">
        <v>45509</v>
      </c>
      <c r="G218" s="26" t="s">
        <v>10953</v>
      </c>
      <c r="H218" s="12">
        <v>31</v>
      </c>
      <c r="I218" s="28">
        <f>VLOOKUP(B:B,DIM_PRODUCTS!A:F,5,FALSE)</f>
        <v>13</v>
      </c>
      <c r="J218" s="28">
        <f>FACT_ORDERS[[#This Row],[ProductPrice]]*FACT_ORDERS[[#This Row],[Quantity]]</f>
        <v>403</v>
      </c>
      <c r="K218" s="12" t="str">
        <f>VLOOKUP(C:C,DIM_CUSTOMERS!A:G,7,FALSE)</f>
        <v>Spain</v>
      </c>
      <c r="L218" s="30" cm="1">
        <f t="array" ref="L218">_xlfn.IFS(
    AND(FACT_ORDERS[[#This Row],[DeliveryMehtod]]="shippment",FACT_ORDERS[[#This Row],[TotalAmount]]&gt;=200), 0,
    AND(FACT_ORDERS[[#This Row],[DeliveryMehtod]]="pickup"), 15,
    AND(FACT_ORDERS[[#This Row],[DeliveryMehtod]]="shippment",FACT_ORDERS[[#This Row],[TotalAmount]]&lt;200), 35
)</f>
        <v>0</v>
      </c>
      <c r="M218" s="12" t="str" cm="1">
        <f t="array" ref="M218">_xlfn.IFS(
    SUMIFS(FACT_ORDERS[TotalAmount], FACT_ORDERS[WD_CUSTOMERS],FACT_ORDERS[[#This Row],[WD_CUSTOMERS]])&gt;=15000, "VIP",
    SUMIFS(FACT_ORDERS[TotalAmount], FACT_ORDERS[WD_CUSTOMERS],FACT_ORDERS[[#This Row],[WD_CUSTOMERS]])&gt;=8000, "Premium",
    TRUE, "Regular"
)</f>
        <v>Regular</v>
      </c>
      <c r="N218" s="32" cm="1">
        <f t="array" ref="N218">_xlfn.IFS(
   FACT_ORDERS[[#This Row],[TypeOfClient]]="VIP", 0.2,
   FACT_ORDERS[[#This Row],[TypeOfClient]]="Premium", 0.1,
   TRUE, 0
)</f>
        <v>0</v>
      </c>
      <c r="O218" s="31" cm="1">
        <f t="array" ref="O218">_xlfn.IFS(
   FACT_ORDERS[[#This Row],[TotalAmount]]&gt;1500, 0.15,
   FACT_ORDERS[[#This Row],[TotalAmount]]&gt;1000, 0.1,
   FACT_ORDERS[[#This Row],[TotalAmount]]&gt;500, 0.05,
   TRUE, 0
)</f>
        <v>0</v>
      </c>
      <c r="P218" s="28">
        <f xml:space="preserve"> FACT_ORDERS[[#This Row],[TotalAmount]] * (1 - (FACT_ORDERS[[#This Row],[ClientDiscount]] + FACT_ORDERS[[#This Row],[OrderDiscount]]) )</f>
        <v>403</v>
      </c>
      <c r="Q218" s="28">
        <f>FACT_ORDERS[[#This Row],[TotalAmountWithDiscount]]+FACT_ORDERS[[#This Row],[DeliveryCost]]</f>
        <v>403</v>
      </c>
      <c r="R218" s="35">
        <v>45520</v>
      </c>
      <c r="S218" s="35" t="str">
        <f>IF(NETWORKDAYS(FACT_ORDERS[[#This Row],[Order-Date]], FACT_ORDERS[[#This Row],[ArrivalDate ]]) &gt; 10, "Late", "On Time")</f>
        <v>On Time</v>
      </c>
    </row>
    <row r="219" spans="1:19" x14ac:dyDescent="0.3">
      <c r="A219" s="12">
        <v>5217</v>
      </c>
      <c r="B219" s="12">
        <v>255</v>
      </c>
      <c r="C219" s="12">
        <v>10736</v>
      </c>
      <c r="D219" s="12">
        <v>218</v>
      </c>
      <c r="E219" s="12" t="s">
        <v>244</v>
      </c>
      <c r="F219" s="13">
        <v>45509</v>
      </c>
      <c r="G219" s="26" t="s">
        <v>10954</v>
      </c>
      <c r="H219" s="12">
        <v>24</v>
      </c>
      <c r="I219" s="28">
        <f>VLOOKUP(B:B,DIM_PRODUCTS!A:F,5,FALSE)</f>
        <v>12</v>
      </c>
      <c r="J219" s="28">
        <f>FACT_ORDERS[[#This Row],[ProductPrice]]*FACT_ORDERS[[#This Row],[Quantity]]</f>
        <v>288</v>
      </c>
      <c r="K219" s="12" t="str">
        <f>VLOOKUP(C:C,DIM_CUSTOMERS!A:G,7,FALSE)</f>
        <v>Spain</v>
      </c>
      <c r="L219" s="30" cm="1">
        <f t="array" ref="L219">_xlfn.IFS(
    AND(FACT_ORDERS[[#This Row],[DeliveryMehtod]]="shippment",FACT_ORDERS[[#This Row],[TotalAmount]]&gt;=200), 0,
    AND(FACT_ORDERS[[#This Row],[DeliveryMehtod]]="pickup"), 15,
    AND(FACT_ORDERS[[#This Row],[DeliveryMehtod]]="shippment",FACT_ORDERS[[#This Row],[TotalAmount]]&lt;200), 35
)</f>
        <v>0</v>
      </c>
      <c r="M219" s="12" t="str" cm="1">
        <f t="array" ref="M219">_xlfn.IFS(
    SUMIFS(FACT_ORDERS[TotalAmount], FACT_ORDERS[WD_CUSTOMERS],FACT_ORDERS[[#This Row],[WD_CUSTOMERS]])&gt;=15000, "VIP",
    SUMIFS(FACT_ORDERS[TotalAmount], FACT_ORDERS[WD_CUSTOMERS],FACT_ORDERS[[#This Row],[WD_CUSTOMERS]])&gt;=8000, "Premium",
    TRUE, "Regular"
)</f>
        <v>Regular</v>
      </c>
      <c r="N219" s="32" cm="1">
        <f t="array" ref="N219">_xlfn.IFS(
   FACT_ORDERS[[#This Row],[TypeOfClient]]="VIP", 0.2,
   FACT_ORDERS[[#This Row],[TypeOfClient]]="Premium", 0.1,
   TRUE, 0
)</f>
        <v>0</v>
      </c>
      <c r="O219" s="31" cm="1">
        <f t="array" ref="O219">_xlfn.IFS(
   FACT_ORDERS[[#This Row],[TotalAmount]]&gt;1500, 0.15,
   FACT_ORDERS[[#This Row],[TotalAmount]]&gt;1000, 0.1,
   FACT_ORDERS[[#This Row],[TotalAmount]]&gt;500, 0.05,
   TRUE, 0
)</f>
        <v>0</v>
      </c>
      <c r="P219" s="28">
        <f xml:space="preserve"> FACT_ORDERS[[#This Row],[TotalAmount]] * (1 - (FACT_ORDERS[[#This Row],[ClientDiscount]] + FACT_ORDERS[[#This Row],[OrderDiscount]]) )</f>
        <v>288</v>
      </c>
      <c r="Q219" s="28">
        <f>FACT_ORDERS[[#This Row],[TotalAmountWithDiscount]]+FACT_ORDERS[[#This Row],[DeliveryCost]]</f>
        <v>288</v>
      </c>
      <c r="R219" s="35">
        <v>45517</v>
      </c>
      <c r="S219" s="35" t="str">
        <f>IF(NETWORKDAYS(FACT_ORDERS[[#This Row],[Order-Date]], FACT_ORDERS[[#This Row],[ArrivalDate ]]) &gt; 10, "Late", "On Time")</f>
        <v>On Time</v>
      </c>
    </row>
    <row r="220" spans="1:19" x14ac:dyDescent="0.3">
      <c r="A220" s="12">
        <v>5218</v>
      </c>
      <c r="B220" s="12">
        <v>254</v>
      </c>
      <c r="C220" s="12">
        <v>10736</v>
      </c>
      <c r="D220" s="12">
        <v>219</v>
      </c>
      <c r="E220" s="12" t="s">
        <v>243</v>
      </c>
      <c r="F220" s="13">
        <v>45509</v>
      </c>
      <c r="G220" s="26" t="s">
        <v>10955</v>
      </c>
      <c r="H220" s="12">
        <v>19</v>
      </c>
      <c r="I220" s="28">
        <f>VLOOKUP(B:B,DIM_PRODUCTS!A:F,5,FALSE)</f>
        <v>27</v>
      </c>
      <c r="J220" s="28">
        <f>FACT_ORDERS[[#This Row],[ProductPrice]]*FACT_ORDERS[[#This Row],[Quantity]]</f>
        <v>513</v>
      </c>
      <c r="K220" s="12" t="str">
        <f>VLOOKUP(C:C,DIM_CUSTOMERS!A:G,7,FALSE)</f>
        <v>Spain</v>
      </c>
      <c r="L220" s="30" cm="1">
        <f t="array" ref="L220">_xlfn.IFS(
    AND(FACT_ORDERS[[#This Row],[DeliveryMehtod]]="shippment",FACT_ORDERS[[#This Row],[TotalAmount]]&gt;=200), 0,
    AND(FACT_ORDERS[[#This Row],[DeliveryMehtod]]="pickup"), 15,
    AND(FACT_ORDERS[[#This Row],[DeliveryMehtod]]="shippment",FACT_ORDERS[[#This Row],[TotalAmount]]&lt;200), 35
)</f>
        <v>15</v>
      </c>
      <c r="M220" s="12" t="str" cm="1">
        <f t="array" ref="M220">_xlfn.IFS(
    SUMIFS(FACT_ORDERS[TotalAmount], FACT_ORDERS[WD_CUSTOMERS],FACT_ORDERS[[#This Row],[WD_CUSTOMERS]])&gt;=15000, "VIP",
    SUMIFS(FACT_ORDERS[TotalAmount], FACT_ORDERS[WD_CUSTOMERS],FACT_ORDERS[[#This Row],[WD_CUSTOMERS]])&gt;=8000, "Premium",
    TRUE, "Regular"
)</f>
        <v>Regular</v>
      </c>
      <c r="N220" s="32" cm="1">
        <f t="array" ref="N220">_xlfn.IFS(
   FACT_ORDERS[[#This Row],[TypeOfClient]]="VIP", 0.2,
   FACT_ORDERS[[#This Row],[TypeOfClient]]="Premium", 0.1,
   TRUE, 0
)</f>
        <v>0</v>
      </c>
      <c r="O220" s="31" cm="1">
        <f t="array" ref="O220">_xlfn.IFS(
   FACT_ORDERS[[#This Row],[TotalAmount]]&gt;1500, 0.15,
   FACT_ORDERS[[#This Row],[TotalAmount]]&gt;1000, 0.1,
   FACT_ORDERS[[#This Row],[TotalAmount]]&gt;500, 0.05,
   TRUE, 0
)</f>
        <v>0.05</v>
      </c>
      <c r="P220" s="28">
        <f xml:space="preserve"> FACT_ORDERS[[#This Row],[TotalAmount]] * (1 - (FACT_ORDERS[[#This Row],[ClientDiscount]] + FACT_ORDERS[[#This Row],[OrderDiscount]]) )</f>
        <v>487.34999999999997</v>
      </c>
      <c r="Q220" s="28">
        <f>FACT_ORDERS[[#This Row],[TotalAmountWithDiscount]]+FACT_ORDERS[[#This Row],[DeliveryCost]]</f>
        <v>502.34999999999997</v>
      </c>
      <c r="R220" s="35">
        <v>45519</v>
      </c>
      <c r="S220" s="35" t="str">
        <f>IF(NETWORKDAYS(FACT_ORDERS[[#This Row],[Order-Date]], FACT_ORDERS[[#This Row],[ArrivalDate ]]) &gt; 10, "Late", "On Time")</f>
        <v>On Time</v>
      </c>
    </row>
    <row r="221" spans="1:19" x14ac:dyDescent="0.3">
      <c r="A221" s="12">
        <v>5219</v>
      </c>
      <c r="B221" s="12">
        <v>262</v>
      </c>
      <c r="C221" s="12">
        <v>10736</v>
      </c>
      <c r="D221" s="12">
        <v>220</v>
      </c>
      <c r="E221" s="12" t="s">
        <v>244</v>
      </c>
      <c r="F221" s="13">
        <v>45509</v>
      </c>
      <c r="G221" s="26" t="s">
        <v>10956</v>
      </c>
      <c r="H221" s="12">
        <v>39</v>
      </c>
      <c r="I221" s="28">
        <f>VLOOKUP(B:B,DIM_PRODUCTS!A:F,5,FALSE)</f>
        <v>10</v>
      </c>
      <c r="J221" s="28">
        <f>FACT_ORDERS[[#This Row],[ProductPrice]]*FACT_ORDERS[[#This Row],[Quantity]]</f>
        <v>390</v>
      </c>
      <c r="K221" s="12" t="str">
        <f>VLOOKUP(C:C,DIM_CUSTOMERS!A:G,7,FALSE)</f>
        <v>Spain</v>
      </c>
      <c r="L221" s="30" cm="1">
        <f t="array" ref="L221">_xlfn.IFS(
    AND(FACT_ORDERS[[#This Row],[DeliveryMehtod]]="shippment",FACT_ORDERS[[#This Row],[TotalAmount]]&gt;=200), 0,
    AND(FACT_ORDERS[[#This Row],[DeliveryMehtod]]="pickup"), 15,
    AND(FACT_ORDERS[[#This Row],[DeliveryMehtod]]="shippment",FACT_ORDERS[[#This Row],[TotalAmount]]&lt;200), 35
)</f>
        <v>0</v>
      </c>
      <c r="M221" s="12" t="str" cm="1">
        <f t="array" ref="M221">_xlfn.IFS(
    SUMIFS(FACT_ORDERS[TotalAmount], FACT_ORDERS[WD_CUSTOMERS],FACT_ORDERS[[#This Row],[WD_CUSTOMERS]])&gt;=15000, "VIP",
    SUMIFS(FACT_ORDERS[TotalAmount], FACT_ORDERS[WD_CUSTOMERS],FACT_ORDERS[[#This Row],[WD_CUSTOMERS]])&gt;=8000, "Premium",
    TRUE, "Regular"
)</f>
        <v>Regular</v>
      </c>
      <c r="N221" s="32" cm="1">
        <f t="array" ref="N221">_xlfn.IFS(
   FACT_ORDERS[[#This Row],[TypeOfClient]]="VIP", 0.2,
   FACT_ORDERS[[#This Row],[TypeOfClient]]="Premium", 0.1,
   TRUE, 0
)</f>
        <v>0</v>
      </c>
      <c r="O221" s="31" cm="1">
        <f t="array" ref="O221">_xlfn.IFS(
   FACT_ORDERS[[#This Row],[TotalAmount]]&gt;1500, 0.15,
   FACT_ORDERS[[#This Row],[TotalAmount]]&gt;1000, 0.1,
   FACT_ORDERS[[#This Row],[TotalAmount]]&gt;500, 0.05,
   TRUE, 0
)</f>
        <v>0</v>
      </c>
      <c r="P221" s="28">
        <f xml:space="preserve"> FACT_ORDERS[[#This Row],[TotalAmount]] * (1 - (FACT_ORDERS[[#This Row],[ClientDiscount]] + FACT_ORDERS[[#This Row],[OrderDiscount]]) )</f>
        <v>390</v>
      </c>
      <c r="Q221" s="28">
        <f>FACT_ORDERS[[#This Row],[TotalAmountWithDiscount]]+FACT_ORDERS[[#This Row],[DeliveryCost]]</f>
        <v>390</v>
      </c>
      <c r="R221" s="35">
        <v>45516</v>
      </c>
      <c r="S221" s="35" t="str">
        <f>IF(NETWORKDAYS(FACT_ORDERS[[#This Row],[Order-Date]], FACT_ORDERS[[#This Row],[ArrivalDate ]]) &gt; 10, "Late", "On Time")</f>
        <v>On Time</v>
      </c>
    </row>
    <row r="222" spans="1:19" x14ac:dyDescent="0.3">
      <c r="A222" s="12">
        <v>5220</v>
      </c>
      <c r="B222" s="12">
        <v>288</v>
      </c>
      <c r="C222" s="12">
        <v>10390</v>
      </c>
      <c r="D222" s="12">
        <v>221</v>
      </c>
      <c r="E222" s="12" t="s">
        <v>244</v>
      </c>
      <c r="F222" s="13">
        <v>44970</v>
      </c>
      <c r="G222" s="26" t="s">
        <v>4471</v>
      </c>
      <c r="H222" s="12">
        <v>10</v>
      </c>
      <c r="I222" s="28">
        <f>VLOOKUP(B:B,DIM_PRODUCTS!A:F,5,FALSE)</f>
        <v>14</v>
      </c>
      <c r="J222" s="28">
        <f>FACT_ORDERS[[#This Row],[ProductPrice]]*FACT_ORDERS[[#This Row],[Quantity]]</f>
        <v>140</v>
      </c>
      <c r="K222" s="12" t="str">
        <f>VLOOKUP(C:C,DIM_CUSTOMERS!A:G,7,FALSE)</f>
        <v>USA</v>
      </c>
      <c r="L222" s="30" cm="1">
        <f t="array" ref="L222">_xlfn.IFS(
    AND(FACT_ORDERS[[#This Row],[DeliveryMehtod]]="shippment",FACT_ORDERS[[#This Row],[TotalAmount]]&gt;=200), 0,
    AND(FACT_ORDERS[[#This Row],[DeliveryMehtod]]="pickup"), 15,
    AND(FACT_ORDERS[[#This Row],[DeliveryMehtod]]="shippment",FACT_ORDERS[[#This Row],[TotalAmount]]&lt;200), 35
)</f>
        <v>35</v>
      </c>
      <c r="M222" s="12" t="str" cm="1">
        <f t="array" ref="M222">_xlfn.IFS(
    SUMIFS(FACT_ORDERS[TotalAmount], FACT_ORDERS[WD_CUSTOMERS],FACT_ORDERS[[#This Row],[WD_CUSTOMERS]])&gt;=15000, "VIP",
    SUMIFS(FACT_ORDERS[TotalAmount], FACT_ORDERS[WD_CUSTOMERS],FACT_ORDERS[[#This Row],[WD_CUSTOMERS]])&gt;=8000, "Premium",
    TRUE, "Regular"
)</f>
        <v>VIP</v>
      </c>
      <c r="N222" s="32" cm="1">
        <f t="array" ref="N222">_xlfn.IFS(
   FACT_ORDERS[[#This Row],[TypeOfClient]]="VIP", 0.2,
   FACT_ORDERS[[#This Row],[TypeOfClient]]="Premium", 0.1,
   TRUE, 0
)</f>
        <v>0.2</v>
      </c>
      <c r="O222" s="31" cm="1">
        <f t="array" ref="O222">_xlfn.IFS(
   FACT_ORDERS[[#This Row],[TotalAmount]]&gt;1500, 0.15,
   FACT_ORDERS[[#This Row],[TotalAmount]]&gt;1000, 0.1,
   FACT_ORDERS[[#This Row],[TotalAmount]]&gt;500, 0.05,
   TRUE, 0
)</f>
        <v>0</v>
      </c>
      <c r="P222" s="28">
        <f xml:space="preserve"> FACT_ORDERS[[#This Row],[TotalAmount]] * (1 - (FACT_ORDERS[[#This Row],[ClientDiscount]] + FACT_ORDERS[[#This Row],[OrderDiscount]]) )</f>
        <v>112</v>
      </c>
      <c r="Q222" s="28">
        <f>FACT_ORDERS[[#This Row],[TotalAmountWithDiscount]]+FACT_ORDERS[[#This Row],[DeliveryCost]]</f>
        <v>147</v>
      </c>
      <c r="R222" s="35">
        <v>44978</v>
      </c>
      <c r="S222" s="35" t="str">
        <f>IF(NETWORKDAYS(FACT_ORDERS[[#This Row],[Order-Date]], FACT_ORDERS[[#This Row],[ArrivalDate ]]) &gt; 10, "Late", "On Time")</f>
        <v>On Time</v>
      </c>
    </row>
    <row r="223" spans="1:19" x14ac:dyDescent="0.3">
      <c r="A223" s="12">
        <v>5221</v>
      </c>
      <c r="B223" s="12">
        <v>287</v>
      </c>
      <c r="C223" s="12">
        <v>10390</v>
      </c>
      <c r="D223" s="12">
        <v>222</v>
      </c>
      <c r="E223" s="12" t="s">
        <v>243</v>
      </c>
      <c r="F223" s="13">
        <v>44970</v>
      </c>
      <c r="G223" s="26" t="s">
        <v>10957</v>
      </c>
      <c r="H223" s="12">
        <v>27</v>
      </c>
      <c r="I223" s="28">
        <f>VLOOKUP(B:B,DIM_PRODUCTS!A:F,5,FALSE)</f>
        <v>13</v>
      </c>
      <c r="J223" s="28">
        <f>FACT_ORDERS[[#This Row],[ProductPrice]]*FACT_ORDERS[[#This Row],[Quantity]]</f>
        <v>351</v>
      </c>
      <c r="K223" s="12" t="str">
        <f>VLOOKUP(C:C,DIM_CUSTOMERS!A:G,7,FALSE)</f>
        <v>USA</v>
      </c>
      <c r="L223" s="30" cm="1">
        <f t="array" ref="L223">_xlfn.IFS(
    AND(FACT_ORDERS[[#This Row],[DeliveryMehtod]]="shippment",FACT_ORDERS[[#This Row],[TotalAmount]]&gt;=200), 0,
    AND(FACT_ORDERS[[#This Row],[DeliveryMehtod]]="pickup"), 15,
    AND(FACT_ORDERS[[#This Row],[DeliveryMehtod]]="shippment",FACT_ORDERS[[#This Row],[TotalAmount]]&lt;200), 35
)</f>
        <v>15</v>
      </c>
      <c r="M223" s="12" t="str" cm="1">
        <f t="array" ref="M223">_xlfn.IFS(
    SUMIFS(FACT_ORDERS[TotalAmount], FACT_ORDERS[WD_CUSTOMERS],FACT_ORDERS[[#This Row],[WD_CUSTOMERS]])&gt;=15000, "VIP",
    SUMIFS(FACT_ORDERS[TotalAmount], FACT_ORDERS[WD_CUSTOMERS],FACT_ORDERS[[#This Row],[WD_CUSTOMERS]])&gt;=8000, "Premium",
    TRUE, "Regular"
)</f>
        <v>VIP</v>
      </c>
      <c r="N223" s="32" cm="1">
        <f t="array" ref="N223">_xlfn.IFS(
   FACT_ORDERS[[#This Row],[TypeOfClient]]="VIP", 0.2,
   FACT_ORDERS[[#This Row],[TypeOfClient]]="Premium", 0.1,
   TRUE, 0
)</f>
        <v>0.2</v>
      </c>
      <c r="O223" s="31" cm="1">
        <f t="array" ref="O223">_xlfn.IFS(
   FACT_ORDERS[[#This Row],[TotalAmount]]&gt;1500, 0.15,
   FACT_ORDERS[[#This Row],[TotalAmount]]&gt;1000, 0.1,
   FACT_ORDERS[[#This Row],[TotalAmount]]&gt;500, 0.05,
   TRUE, 0
)</f>
        <v>0</v>
      </c>
      <c r="P223" s="28">
        <f xml:space="preserve"> FACT_ORDERS[[#This Row],[TotalAmount]] * (1 - (FACT_ORDERS[[#This Row],[ClientDiscount]] + FACT_ORDERS[[#This Row],[OrderDiscount]]) )</f>
        <v>280.8</v>
      </c>
      <c r="Q223" s="28">
        <f>FACT_ORDERS[[#This Row],[TotalAmountWithDiscount]]+FACT_ORDERS[[#This Row],[DeliveryCost]]</f>
        <v>295.8</v>
      </c>
      <c r="R223" s="35">
        <v>44977</v>
      </c>
      <c r="S223" s="35" t="str">
        <f>IF(NETWORKDAYS(FACT_ORDERS[[#This Row],[Order-Date]], FACT_ORDERS[[#This Row],[ArrivalDate ]]) &gt; 10, "Late", "On Time")</f>
        <v>On Time</v>
      </c>
    </row>
    <row r="224" spans="1:19" x14ac:dyDescent="0.3">
      <c r="A224" s="12">
        <v>5222</v>
      </c>
      <c r="B224" s="12">
        <v>283</v>
      </c>
      <c r="C224" s="12">
        <v>10390</v>
      </c>
      <c r="D224" s="12">
        <v>223</v>
      </c>
      <c r="E224" s="12" t="s">
        <v>244</v>
      </c>
      <c r="F224" s="13">
        <v>44970</v>
      </c>
      <c r="G224" s="26" t="s">
        <v>10958</v>
      </c>
      <c r="H224" s="12">
        <v>61</v>
      </c>
      <c r="I224" s="28">
        <f>VLOOKUP(B:B,DIM_PRODUCTS!A:F,5,FALSE)</f>
        <v>11</v>
      </c>
      <c r="J224" s="28">
        <f>FACT_ORDERS[[#This Row],[ProductPrice]]*FACT_ORDERS[[#This Row],[Quantity]]</f>
        <v>671</v>
      </c>
      <c r="K224" s="12" t="str">
        <f>VLOOKUP(C:C,DIM_CUSTOMERS!A:G,7,FALSE)</f>
        <v>USA</v>
      </c>
      <c r="L224" s="30" cm="1">
        <f t="array" ref="L224">_xlfn.IFS(
    AND(FACT_ORDERS[[#This Row],[DeliveryMehtod]]="shippment",FACT_ORDERS[[#This Row],[TotalAmount]]&gt;=200), 0,
    AND(FACT_ORDERS[[#This Row],[DeliveryMehtod]]="pickup"), 15,
    AND(FACT_ORDERS[[#This Row],[DeliveryMehtod]]="shippment",FACT_ORDERS[[#This Row],[TotalAmount]]&lt;200), 35
)</f>
        <v>0</v>
      </c>
      <c r="M224" s="12" t="str" cm="1">
        <f t="array" ref="M224">_xlfn.IFS(
    SUMIFS(FACT_ORDERS[TotalAmount], FACT_ORDERS[WD_CUSTOMERS],FACT_ORDERS[[#This Row],[WD_CUSTOMERS]])&gt;=15000, "VIP",
    SUMIFS(FACT_ORDERS[TotalAmount], FACT_ORDERS[WD_CUSTOMERS],FACT_ORDERS[[#This Row],[WD_CUSTOMERS]])&gt;=8000, "Premium",
    TRUE, "Regular"
)</f>
        <v>VIP</v>
      </c>
      <c r="N224" s="32" cm="1">
        <f t="array" ref="N224">_xlfn.IFS(
   FACT_ORDERS[[#This Row],[TypeOfClient]]="VIP", 0.2,
   FACT_ORDERS[[#This Row],[TypeOfClient]]="Premium", 0.1,
   TRUE, 0
)</f>
        <v>0.2</v>
      </c>
      <c r="O224" s="31" cm="1">
        <f t="array" ref="O224">_xlfn.IFS(
   FACT_ORDERS[[#This Row],[TotalAmount]]&gt;1500, 0.15,
   FACT_ORDERS[[#This Row],[TotalAmount]]&gt;1000, 0.1,
   FACT_ORDERS[[#This Row],[TotalAmount]]&gt;500, 0.05,
   TRUE, 0
)</f>
        <v>0.05</v>
      </c>
      <c r="P224" s="28">
        <f xml:space="preserve"> FACT_ORDERS[[#This Row],[TotalAmount]] * (1 - (FACT_ORDERS[[#This Row],[ClientDiscount]] + FACT_ORDERS[[#This Row],[OrderDiscount]]) )</f>
        <v>503.25</v>
      </c>
      <c r="Q224" s="28">
        <f>FACT_ORDERS[[#This Row],[TotalAmountWithDiscount]]+FACT_ORDERS[[#This Row],[DeliveryCost]]</f>
        <v>503.25</v>
      </c>
      <c r="R224" s="35">
        <v>44979</v>
      </c>
      <c r="S224" s="35" t="str">
        <f>IF(NETWORKDAYS(FACT_ORDERS[[#This Row],[Order-Date]], FACT_ORDERS[[#This Row],[ArrivalDate ]]) &gt; 10, "Late", "On Time")</f>
        <v>On Time</v>
      </c>
    </row>
    <row r="225" spans="1:19" x14ac:dyDescent="0.3">
      <c r="A225" s="12">
        <v>5223</v>
      </c>
      <c r="B225" s="12">
        <v>249</v>
      </c>
      <c r="C225" s="12">
        <v>10390</v>
      </c>
      <c r="D225" s="12">
        <v>224</v>
      </c>
      <c r="E225" s="12" t="s">
        <v>244</v>
      </c>
      <c r="F225" s="13">
        <v>44970</v>
      </c>
      <c r="G225" s="26" t="s">
        <v>10959</v>
      </c>
      <c r="H225" s="12">
        <v>21</v>
      </c>
      <c r="I225" s="28">
        <f>VLOOKUP(B:B,DIM_PRODUCTS!A:F,5,FALSE)</f>
        <v>13</v>
      </c>
      <c r="J225" s="28">
        <f>FACT_ORDERS[[#This Row],[ProductPrice]]*FACT_ORDERS[[#This Row],[Quantity]]</f>
        <v>273</v>
      </c>
      <c r="K225" s="12" t="str">
        <f>VLOOKUP(C:C,DIM_CUSTOMERS!A:G,7,FALSE)</f>
        <v>USA</v>
      </c>
      <c r="L225" s="30" cm="1">
        <f t="array" ref="L225">_xlfn.IFS(
    AND(FACT_ORDERS[[#This Row],[DeliveryMehtod]]="shippment",FACT_ORDERS[[#This Row],[TotalAmount]]&gt;=200), 0,
    AND(FACT_ORDERS[[#This Row],[DeliveryMehtod]]="pickup"), 15,
    AND(FACT_ORDERS[[#This Row],[DeliveryMehtod]]="shippment",FACT_ORDERS[[#This Row],[TotalAmount]]&lt;200), 35
)</f>
        <v>0</v>
      </c>
      <c r="M225" s="12" t="str" cm="1">
        <f t="array" ref="M225">_xlfn.IFS(
    SUMIFS(FACT_ORDERS[TotalAmount], FACT_ORDERS[WD_CUSTOMERS],FACT_ORDERS[[#This Row],[WD_CUSTOMERS]])&gt;=15000, "VIP",
    SUMIFS(FACT_ORDERS[TotalAmount], FACT_ORDERS[WD_CUSTOMERS],FACT_ORDERS[[#This Row],[WD_CUSTOMERS]])&gt;=8000, "Premium",
    TRUE, "Regular"
)</f>
        <v>VIP</v>
      </c>
      <c r="N225" s="32" cm="1">
        <f t="array" ref="N225">_xlfn.IFS(
   FACT_ORDERS[[#This Row],[TypeOfClient]]="VIP", 0.2,
   FACT_ORDERS[[#This Row],[TypeOfClient]]="Premium", 0.1,
   TRUE, 0
)</f>
        <v>0.2</v>
      </c>
      <c r="O225" s="31" cm="1">
        <f t="array" ref="O225">_xlfn.IFS(
   FACT_ORDERS[[#This Row],[TotalAmount]]&gt;1500, 0.15,
   FACT_ORDERS[[#This Row],[TotalAmount]]&gt;1000, 0.1,
   FACT_ORDERS[[#This Row],[TotalAmount]]&gt;500, 0.05,
   TRUE, 0
)</f>
        <v>0</v>
      </c>
      <c r="P225" s="28">
        <f xml:space="preserve"> FACT_ORDERS[[#This Row],[TotalAmount]] * (1 - (FACT_ORDERS[[#This Row],[ClientDiscount]] + FACT_ORDERS[[#This Row],[OrderDiscount]]) )</f>
        <v>218.4</v>
      </c>
      <c r="Q225" s="28">
        <f>FACT_ORDERS[[#This Row],[TotalAmountWithDiscount]]+FACT_ORDERS[[#This Row],[DeliveryCost]]</f>
        <v>218.4</v>
      </c>
      <c r="R225" s="35">
        <v>44979</v>
      </c>
      <c r="S225" s="35" t="str">
        <f>IF(NETWORKDAYS(FACT_ORDERS[[#This Row],[Order-Date]], FACT_ORDERS[[#This Row],[ArrivalDate ]]) &gt; 10, "Late", "On Time")</f>
        <v>On Time</v>
      </c>
    </row>
    <row r="226" spans="1:19" x14ac:dyDescent="0.3">
      <c r="A226" s="12">
        <v>5224</v>
      </c>
      <c r="B226" s="12">
        <v>204</v>
      </c>
      <c r="C226" s="12">
        <v>10390</v>
      </c>
      <c r="D226" s="12">
        <v>225</v>
      </c>
      <c r="E226" s="12" t="s">
        <v>243</v>
      </c>
      <c r="F226" s="13">
        <v>44883</v>
      </c>
      <c r="G226" s="26" t="s">
        <v>10960</v>
      </c>
      <c r="H226" s="12">
        <v>12</v>
      </c>
      <c r="I226" s="28">
        <f>VLOOKUP(B:B,DIM_PRODUCTS!A:F,5,FALSE)</f>
        <v>6</v>
      </c>
      <c r="J226" s="28">
        <f>FACT_ORDERS[[#This Row],[ProductPrice]]*FACT_ORDERS[[#This Row],[Quantity]]</f>
        <v>72</v>
      </c>
      <c r="K226" s="12" t="str">
        <f>VLOOKUP(C:C,DIM_CUSTOMERS!A:G,7,FALSE)</f>
        <v>USA</v>
      </c>
      <c r="L226" s="30" cm="1">
        <f t="array" ref="L226">_xlfn.IFS(
    AND(FACT_ORDERS[[#This Row],[DeliveryMehtod]]="shippment",FACT_ORDERS[[#This Row],[TotalAmount]]&gt;=200), 0,
    AND(FACT_ORDERS[[#This Row],[DeliveryMehtod]]="pickup"), 15,
    AND(FACT_ORDERS[[#This Row],[DeliveryMehtod]]="shippment",FACT_ORDERS[[#This Row],[TotalAmount]]&lt;200), 35
)</f>
        <v>15</v>
      </c>
      <c r="M226" s="12" t="str" cm="1">
        <f t="array" ref="M226">_xlfn.IFS(
    SUMIFS(FACT_ORDERS[TotalAmount], FACT_ORDERS[WD_CUSTOMERS],FACT_ORDERS[[#This Row],[WD_CUSTOMERS]])&gt;=15000, "VIP",
    SUMIFS(FACT_ORDERS[TotalAmount], FACT_ORDERS[WD_CUSTOMERS],FACT_ORDERS[[#This Row],[WD_CUSTOMERS]])&gt;=8000, "Premium",
    TRUE, "Regular"
)</f>
        <v>VIP</v>
      </c>
      <c r="N226" s="32" cm="1">
        <f t="array" ref="N226">_xlfn.IFS(
   FACT_ORDERS[[#This Row],[TypeOfClient]]="VIP", 0.2,
   FACT_ORDERS[[#This Row],[TypeOfClient]]="Premium", 0.1,
   TRUE, 0
)</f>
        <v>0.2</v>
      </c>
      <c r="O226" s="31" cm="1">
        <f t="array" ref="O226">_xlfn.IFS(
   FACT_ORDERS[[#This Row],[TotalAmount]]&gt;1500, 0.15,
   FACT_ORDERS[[#This Row],[TotalAmount]]&gt;1000, 0.1,
   FACT_ORDERS[[#This Row],[TotalAmount]]&gt;500, 0.05,
   TRUE, 0
)</f>
        <v>0</v>
      </c>
      <c r="P226" s="28">
        <f xml:space="preserve"> FACT_ORDERS[[#This Row],[TotalAmount]] * (1 - (FACT_ORDERS[[#This Row],[ClientDiscount]] + FACT_ORDERS[[#This Row],[OrderDiscount]]) )</f>
        <v>57.6</v>
      </c>
      <c r="Q226" s="28">
        <f>FACT_ORDERS[[#This Row],[TotalAmountWithDiscount]]+FACT_ORDERS[[#This Row],[DeliveryCost]]</f>
        <v>72.599999999999994</v>
      </c>
      <c r="R226" s="35">
        <v>44893</v>
      </c>
      <c r="S226" s="35" t="str">
        <f>IF(NETWORKDAYS(FACT_ORDERS[[#This Row],[Order-Date]], FACT_ORDERS[[#This Row],[ArrivalDate ]]) &gt; 10, "Late", "On Time")</f>
        <v>On Time</v>
      </c>
    </row>
    <row r="227" spans="1:19" x14ac:dyDescent="0.3">
      <c r="A227" s="12">
        <v>5225</v>
      </c>
      <c r="B227" s="12">
        <v>284</v>
      </c>
      <c r="C227" s="12">
        <v>10820</v>
      </c>
      <c r="D227" s="12">
        <v>226</v>
      </c>
      <c r="E227" s="12" t="s">
        <v>244</v>
      </c>
      <c r="F227" s="13">
        <v>45546</v>
      </c>
      <c r="G227" s="26" t="s">
        <v>10961</v>
      </c>
      <c r="H227" s="12">
        <v>43</v>
      </c>
      <c r="I227" s="28">
        <f>VLOOKUP(B:B,DIM_PRODUCTS!A:F,5,FALSE)</f>
        <v>32</v>
      </c>
      <c r="J227" s="28">
        <f>FACT_ORDERS[[#This Row],[ProductPrice]]*FACT_ORDERS[[#This Row],[Quantity]]</f>
        <v>1376</v>
      </c>
      <c r="K227" s="12" t="str">
        <f>VLOOKUP(C:C,DIM_CUSTOMERS!A:G,7,FALSE)</f>
        <v>Spain</v>
      </c>
      <c r="L227" s="30" cm="1">
        <f t="array" ref="L227">_xlfn.IFS(
    AND(FACT_ORDERS[[#This Row],[DeliveryMehtod]]="shippment",FACT_ORDERS[[#This Row],[TotalAmount]]&gt;=200), 0,
    AND(FACT_ORDERS[[#This Row],[DeliveryMehtod]]="pickup"), 15,
    AND(FACT_ORDERS[[#This Row],[DeliveryMehtod]]="shippment",FACT_ORDERS[[#This Row],[TotalAmount]]&lt;200), 35
)</f>
        <v>0</v>
      </c>
      <c r="M227" s="12" t="str" cm="1">
        <f t="array" ref="M227">_xlfn.IFS(
    SUMIFS(FACT_ORDERS[TotalAmount], FACT_ORDERS[WD_CUSTOMERS],FACT_ORDERS[[#This Row],[WD_CUSTOMERS]])&gt;=15000, "VIP",
    SUMIFS(FACT_ORDERS[TotalAmount], FACT_ORDERS[WD_CUSTOMERS],FACT_ORDERS[[#This Row],[WD_CUSTOMERS]])&gt;=8000, "Premium",
    TRUE, "Regular"
)</f>
        <v>Regular</v>
      </c>
      <c r="N227" s="32" cm="1">
        <f t="array" ref="N227">_xlfn.IFS(
   FACT_ORDERS[[#This Row],[TypeOfClient]]="VIP", 0.2,
   FACT_ORDERS[[#This Row],[TypeOfClient]]="Premium", 0.1,
   TRUE, 0
)</f>
        <v>0</v>
      </c>
      <c r="O227" s="31" cm="1">
        <f t="array" ref="O227">_xlfn.IFS(
   FACT_ORDERS[[#This Row],[TotalAmount]]&gt;1500, 0.15,
   FACT_ORDERS[[#This Row],[TotalAmount]]&gt;1000, 0.1,
   FACT_ORDERS[[#This Row],[TotalAmount]]&gt;500, 0.05,
   TRUE, 0
)</f>
        <v>0.1</v>
      </c>
      <c r="P227" s="28">
        <f xml:space="preserve"> FACT_ORDERS[[#This Row],[TotalAmount]] * (1 - (FACT_ORDERS[[#This Row],[ClientDiscount]] + FACT_ORDERS[[#This Row],[OrderDiscount]]) )</f>
        <v>1238.4000000000001</v>
      </c>
      <c r="Q227" s="28">
        <f>FACT_ORDERS[[#This Row],[TotalAmountWithDiscount]]+FACT_ORDERS[[#This Row],[DeliveryCost]]</f>
        <v>1238.4000000000001</v>
      </c>
      <c r="R227" s="35">
        <v>45553</v>
      </c>
      <c r="S227" s="35" t="str">
        <f>IF(NETWORKDAYS(FACT_ORDERS[[#This Row],[Order-Date]], FACT_ORDERS[[#This Row],[ArrivalDate ]]) &gt; 10, "Late", "On Time")</f>
        <v>On Time</v>
      </c>
    </row>
    <row r="228" spans="1:19" x14ac:dyDescent="0.3">
      <c r="A228" s="12">
        <v>5226</v>
      </c>
      <c r="B228" s="12">
        <v>267</v>
      </c>
      <c r="C228" s="12">
        <v>10246</v>
      </c>
      <c r="D228" s="12">
        <v>227</v>
      </c>
      <c r="E228" s="12" t="s">
        <v>243</v>
      </c>
      <c r="F228" s="13">
        <v>44929</v>
      </c>
      <c r="G228" s="26" t="s">
        <v>10962</v>
      </c>
      <c r="H228" s="12">
        <v>39</v>
      </c>
      <c r="I228" s="28">
        <f>VLOOKUP(B:B,DIM_PRODUCTS!A:F,5,FALSE)</f>
        <v>26</v>
      </c>
      <c r="J228" s="28">
        <f>FACT_ORDERS[[#This Row],[ProductPrice]]*FACT_ORDERS[[#This Row],[Quantity]]</f>
        <v>1014</v>
      </c>
      <c r="K228" s="12" t="str">
        <f>VLOOKUP(C:C,DIM_CUSTOMERS!A:G,7,FALSE)</f>
        <v>Canada</v>
      </c>
      <c r="L228" s="30" cm="1">
        <f t="array" ref="L228">_xlfn.IFS(
    AND(FACT_ORDERS[[#This Row],[DeliveryMehtod]]="shippment",FACT_ORDERS[[#This Row],[TotalAmount]]&gt;=200), 0,
    AND(FACT_ORDERS[[#This Row],[DeliveryMehtod]]="pickup"), 15,
    AND(FACT_ORDERS[[#This Row],[DeliveryMehtod]]="shippment",FACT_ORDERS[[#This Row],[TotalAmount]]&lt;200), 35
)</f>
        <v>15</v>
      </c>
      <c r="M228" s="12" t="str" cm="1">
        <f t="array" ref="M228">_xlfn.IFS(
    SUMIFS(FACT_ORDERS[TotalAmount], FACT_ORDERS[WD_CUSTOMERS],FACT_ORDERS[[#This Row],[WD_CUSTOMERS]])&gt;=15000, "VIP",
    SUMIFS(FACT_ORDERS[TotalAmount], FACT_ORDERS[WD_CUSTOMERS],FACT_ORDERS[[#This Row],[WD_CUSTOMERS]])&gt;=8000, "Premium",
    TRUE, "Regular"
)</f>
        <v>Regular</v>
      </c>
      <c r="N228" s="32" cm="1">
        <f t="array" ref="N228">_xlfn.IFS(
   FACT_ORDERS[[#This Row],[TypeOfClient]]="VIP", 0.2,
   FACT_ORDERS[[#This Row],[TypeOfClient]]="Premium", 0.1,
   TRUE, 0
)</f>
        <v>0</v>
      </c>
      <c r="O228" s="31" cm="1">
        <f t="array" ref="O228">_xlfn.IFS(
   FACT_ORDERS[[#This Row],[TotalAmount]]&gt;1500, 0.15,
   FACT_ORDERS[[#This Row],[TotalAmount]]&gt;1000, 0.1,
   FACT_ORDERS[[#This Row],[TotalAmount]]&gt;500, 0.05,
   TRUE, 0
)</f>
        <v>0.1</v>
      </c>
      <c r="P228" s="28">
        <f xml:space="preserve"> FACT_ORDERS[[#This Row],[TotalAmount]] * (1 - (FACT_ORDERS[[#This Row],[ClientDiscount]] + FACT_ORDERS[[#This Row],[OrderDiscount]]) )</f>
        <v>912.6</v>
      </c>
      <c r="Q228" s="28">
        <f>FACT_ORDERS[[#This Row],[TotalAmountWithDiscount]]+FACT_ORDERS[[#This Row],[DeliveryCost]]</f>
        <v>927.6</v>
      </c>
      <c r="R228" s="35">
        <v>44936</v>
      </c>
      <c r="S228" s="35" t="str">
        <f>IF(NETWORKDAYS(FACT_ORDERS[[#This Row],[Order-Date]], FACT_ORDERS[[#This Row],[ArrivalDate ]]) &gt; 10, "Late", "On Time")</f>
        <v>On Time</v>
      </c>
    </row>
    <row r="229" spans="1:19" x14ac:dyDescent="0.3">
      <c r="A229" s="12">
        <v>5227</v>
      </c>
      <c r="B229" s="12">
        <v>262</v>
      </c>
      <c r="C229" s="12">
        <v>10246</v>
      </c>
      <c r="D229" s="12">
        <v>228</v>
      </c>
      <c r="E229" s="12" t="s">
        <v>244</v>
      </c>
      <c r="F229" s="13">
        <v>44929</v>
      </c>
      <c r="G229" s="26" t="s">
        <v>10963</v>
      </c>
      <c r="H229" s="12">
        <v>42</v>
      </c>
      <c r="I229" s="28">
        <f>VLOOKUP(B:B,DIM_PRODUCTS!A:F,5,FALSE)</f>
        <v>10</v>
      </c>
      <c r="J229" s="28">
        <f>FACT_ORDERS[[#This Row],[ProductPrice]]*FACT_ORDERS[[#This Row],[Quantity]]</f>
        <v>420</v>
      </c>
      <c r="K229" s="12" t="str">
        <f>VLOOKUP(C:C,DIM_CUSTOMERS!A:G,7,FALSE)</f>
        <v>Canada</v>
      </c>
      <c r="L229" s="30" cm="1">
        <f t="array" ref="L229">_xlfn.IFS(
    AND(FACT_ORDERS[[#This Row],[DeliveryMehtod]]="shippment",FACT_ORDERS[[#This Row],[TotalAmount]]&gt;=200), 0,
    AND(FACT_ORDERS[[#This Row],[DeliveryMehtod]]="pickup"), 15,
    AND(FACT_ORDERS[[#This Row],[DeliveryMehtod]]="shippment",FACT_ORDERS[[#This Row],[TotalAmount]]&lt;200), 35
)</f>
        <v>0</v>
      </c>
      <c r="M229" s="12" t="str" cm="1">
        <f t="array" ref="M229">_xlfn.IFS(
    SUMIFS(FACT_ORDERS[TotalAmount], FACT_ORDERS[WD_CUSTOMERS],FACT_ORDERS[[#This Row],[WD_CUSTOMERS]])&gt;=15000, "VIP",
    SUMIFS(FACT_ORDERS[TotalAmount], FACT_ORDERS[WD_CUSTOMERS],FACT_ORDERS[[#This Row],[WD_CUSTOMERS]])&gt;=8000, "Premium",
    TRUE, "Regular"
)</f>
        <v>Regular</v>
      </c>
      <c r="N229" s="32" cm="1">
        <f t="array" ref="N229">_xlfn.IFS(
   FACT_ORDERS[[#This Row],[TypeOfClient]]="VIP", 0.2,
   FACT_ORDERS[[#This Row],[TypeOfClient]]="Premium", 0.1,
   TRUE, 0
)</f>
        <v>0</v>
      </c>
      <c r="O229" s="31" cm="1">
        <f t="array" ref="O229">_xlfn.IFS(
   FACT_ORDERS[[#This Row],[TotalAmount]]&gt;1500, 0.15,
   FACT_ORDERS[[#This Row],[TotalAmount]]&gt;1000, 0.1,
   FACT_ORDERS[[#This Row],[TotalAmount]]&gt;500, 0.05,
   TRUE, 0
)</f>
        <v>0</v>
      </c>
      <c r="P229" s="28">
        <f xml:space="preserve"> FACT_ORDERS[[#This Row],[TotalAmount]] * (1 - (FACT_ORDERS[[#This Row],[ClientDiscount]] + FACT_ORDERS[[#This Row],[OrderDiscount]]) )</f>
        <v>420</v>
      </c>
      <c r="Q229" s="28">
        <f>FACT_ORDERS[[#This Row],[TotalAmountWithDiscount]]+FACT_ORDERS[[#This Row],[DeliveryCost]]</f>
        <v>420</v>
      </c>
      <c r="R229" s="35">
        <v>44936</v>
      </c>
      <c r="S229" s="35" t="str">
        <f>IF(NETWORKDAYS(FACT_ORDERS[[#This Row],[Order-Date]], FACT_ORDERS[[#This Row],[ArrivalDate ]]) &gt; 10, "Late", "On Time")</f>
        <v>On Time</v>
      </c>
    </row>
    <row r="230" spans="1:19" x14ac:dyDescent="0.3">
      <c r="A230" s="12">
        <v>5228</v>
      </c>
      <c r="B230" s="12">
        <v>289</v>
      </c>
      <c r="C230" s="12">
        <v>10246</v>
      </c>
      <c r="D230" s="12">
        <v>229</v>
      </c>
      <c r="E230" s="12" t="s">
        <v>243</v>
      </c>
      <c r="F230" s="13">
        <v>44929</v>
      </c>
      <c r="G230" s="26" t="s">
        <v>10964</v>
      </c>
      <c r="H230" s="12">
        <v>30</v>
      </c>
      <c r="I230" s="28">
        <f>VLOOKUP(B:B,DIM_PRODUCTS!A:F,5,FALSE)</f>
        <v>9</v>
      </c>
      <c r="J230" s="28">
        <f>FACT_ORDERS[[#This Row],[ProductPrice]]*FACT_ORDERS[[#This Row],[Quantity]]</f>
        <v>270</v>
      </c>
      <c r="K230" s="12" t="str">
        <f>VLOOKUP(C:C,DIM_CUSTOMERS!A:G,7,FALSE)</f>
        <v>Canada</v>
      </c>
      <c r="L230" s="30" cm="1">
        <f t="array" ref="L230">_xlfn.IFS(
    AND(FACT_ORDERS[[#This Row],[DeliveryMehtod]]="shippment",FACT_ORDERS[[#This Row],[TotalAmount]]&gt;=200), 0,
    AND(FACT_ORDERS[[#This Row],[DeliveryMehtod]]="pickup"), 15,
    AND(FACT_ORDERS[[#This Row],[DeliveryMehtod]]="shippment",FACT_ORDERS[[#This Row],[TotalAmount]]&lt;200), 35
)</f>
        <v>15</v>
      </c>
      <c r="M230" s="12" t="str" cm="1">
        <f t="array" ref="M230">_xlfn.IFS(
    SUMIFS(FACT_ORDERS[TotalAmount], FACT_ORDERS[WD_CUSTOMERS],FACT_ORDERS[[#This Row],[WD_CUSTOMERS]])&gt;=15000, "VIP",
    SUMIFS(FACT_ORDERS[TotalAmount], FACT_ORDERS[WD_CUSTOMERS],FACT_ORDERS[[#This Row],[WD_CUSTOMERS]])&gt;=8000, "Premium",
    TRUE, "Regular"
)</f>
        <v>Regular</v>
      </c>
      <c r="N230" s="32" cm="1">
        <f t="array" ref="N230">_xlfn.IFS(
   FACT_ORDERS[[#This Row],[TypeOfClient]]="VIP", 0.2,
   FACT_ORDERS[[#This Row],[TypeOfClient]]="Premium", 0.1,
   TRUE, 0
)</f>
        <v>0</v>
      </c>
      <c r="O230" s="31" cm="1">
        <f t="array" ref="O230">_xlfn.IFS(
   FACT_ORDERS[[#This Row],[TotalAmount]]&gt;1500, 0.15,
   FACT_ORDERS[[#This Row],[TotalAmount]]&gt;1000, 0.1,
   FACT_ORDERS[[#This Row],[TotalAmount]]&gt;500, 0.05,
   TRUE, 0
)</f>
        <v>0</v>
      </c>
      <c r="P230" s="28">
        <f xml:space="preserve"> FACT_ORDERS[[#This Row],[TotalAmount]] * (1 - (FACT_ORDERS[[#This Row],[ClientDiscount]] + FACT_ORDERS[[#This Row],[OrderDiscount]]) )</f>
        <v>270</v>
      </c>
      <c r="Q230" s="28">
        <f>FACT_ORDERS[[#This Row],[TotalAmountWithDiscount]]+FACT_ORDERS[[#This Row],[DeliveryCost]]</f>
        <v>285</v>
      </c>
      <c r="R230" s="35">
        <v>44938</v>
      </c>
      <c r="S230" s="35" t="str">
        <f>IF(NETWORKDAYS(FACT_ORDERS[[#This Row],[Order-Date]], FACT_ORDERS[[#This Row],[ArrivalDate ]]) &gt; 10, "Late", "On Time")</f>
        <v>On Time</v>
      </c>
    </row>
    <row r="231" spans="1:19" x14ac:dyDescent="0.3">
      <c r="A231" s="12">
        <v>5229</v>
      </c>
      <c r="B231" s="12">
        <v>208</v>
      </c>
      <c r="C231" s="12">
        <v>10864</v>
      </c>
      <c r="D231" s="12">
        <v>230</v>
      </c>
      <c r="E231" s="12" t="s">
        <v>244</v>
      </c>
      <c r="F231" s="13">
        <v>45243</v>
      </c>
      <c r="G231" s="26" t="s">
        <v>10965</v>
      </c>
      <c r="H231" s="12">
        <v>13</v>
      </c>
      <c r="I231" s="28">
        <f>VLOOKUP(B:B,DIM_PRODUCTS!A:F,5,FALSE)</f>
        <v>10</v>
      </c>
      <c r="J231" s="28">
        <f>FACT_ORDERS[[#This Row],[ProductPrice]]*FACT_ORDERS[[#This Row],[Quantity]]</f>
        <v>130</v>
      </c>
      <c r="K231" s="12" t="str">
        <f>VLOOKUP(C:C,DIM_CUSTOMERS!A:G,7,FALSE)</f>
        <v>France</v>
      </c>
      <c r="L231" s="30" cm="1">
        <f t="array" ref="L231">_xlfn.IFS(
    AND(FACT_ORDERS[[#This Row],[DeliveryMehtod]]="shippment",FACT_ORDERS[[#This Row],[TotalAmount]]&gt;=200), 0,
    AND(FACT_ORDERS[[#This Row],[DeliveryMehtod]]="pickup"), 15,
    AND(FACT_ORDERS[[#This Row],[DeliveryMehtod]]="shippment",FACT_ORDERS[[#This Row],[TotalAmount]]&lt;200), 35
)</f>
        <v>35</v>
      </c>
      <c r="M231" s="12" t="str" cm="1">
        <f t="array" ref="M231">_xlfn.IFS(
    SUMIFS(FACT_ORDERS[TotalAmount], FACT_ORDERS[WD_CUSTOMERS],FACT_ORDERS[[#This Row],[WD_CUSTOMERS]])&gt;=15000, "VIP",
    SUMIFS(FACT_ORDERS[TotalAmount], FACT_ORDERS[WD_CUSTOMERS],FACT_ORDERS[[#This Row],[WD_CUSTOMERS]])&gt;=8000, "Premium",
    TRUE, "Regular"
)</f>
        <v>Regular</v>
      </c>
      <c r="N231" s="32" cm="1">
        <f t="array" ref="N231">_xlfn.IFS(
   FACT_ORDERS[[#This Row],[TypeOfClient]]="VIP", 0.2,
   FACT_ORDERS[[#This Row],[TypeOfClient]]="Premium", 0.1,
   TRUE, 0
)</f>
        <v>0</v>
      </c>
      <c r="O231" s="31" cm="1">
        <f t="array" ref="O231">_xlfn.IFS(
   FACT_ORDERS[[#This Row],[TotalAmount]]&gt;1500, 0.15,
   FACT_ORDERS[[#This Row],[TotalAmount]]&gt;1000, 0.1,
   FACT_ORDERS[[#This Row],[TotalAmount]]&gt;500, 0.05,
   TRUE, 0
)</f>
        <v>0</v>
      </c>
      <c r="P231" s="28">
        <f xml:space="preserve"> FACT_ORDERS[[#This Row],[TotalAmount]] * (1 - (FACT_ORDERS[[#This Row],[ClientDiscount]] + FACT_ORDERS[[#This Row],[OrderDiscount]]) )</f>
        <v>130</v>
      </c>
      <c r="Q231" s="28">
        <f>FACT_ORDERS[[#This Row],[TotalAmountWithDiscount]]+FACT_ORDERS[[#This Row],[DeliveryCost]]</f>
        <v>165</v>
      </c>
      <c r="R231" s="35">
        <v>45250</v>
      </c>
      <c r="S231" s="35" t="str">
        <f>IF(NETWORKDAYS(FACT_ORDERS[[#This Row],[Order-Date]], FACT_ORDERS[[#This Row],[ArrivalDate ]]) &gt; 10, "Late", "On Time")</f>
        <v>On Time</v>
      </c>
    </row>
    <row r="232" spans="1:19" x14ac:dyDescent="0.3">
      <c r="A232" s="12">
        <v>5230</v>
      </c>
      <c r="B232" s="12">
        <v>249</v>
      </c>
      <c r="C232" s="12">
        <v>10841</v>
      </c>
      <c r="D232" s="12">
        <v>231</v>
      </c>
      <c r="E232" s="12" t="s">
        <v>244</v>
      </c>
      <c r="F232" s="13">
        <v>45372</v>
      </c>
      <c r="G232" s="26" t="s">
        <v>10966</v>
      </c>
      <c r="H232" s="12">
        <v>21</v>
      </c>
      <c r="I232" s="28">
        <f>VLOOKUP(B:B,DIM_PRODUCTS!A:F,5,FALSE)</f>
        <v>13</v>
      </c>
      <c r="J232" s="28">
        <f>FACT_ORDERS[[#This Row],[ProductPrice]]*FACT_ORDERS[[#This Row],[Quantity]]</f>
        <v>273</v>
      </c>
      <c r="K232" s="12" t="str">
        <f>VLOOKUP(C:C,DIM_CUSTOMERS!A:G,7,FALSE)</f>
        <v>France</v>
      </c>
      <c r="L232" s="30" cm="1">
        <f t="array" ref="L232">_xlfn.IFS(
    AND(FACT_ORDERS[[#This Row],[DeliveryMehtod]]="shippment",FACT_ORDERS[[#This Row],[TotalAmount]]&gt;=200), 0,
    AND(FACT_ORDERS[[#This Row],[DeliveryMehtod]]="pickup"), 15,
    AND(FACT_ORDERS[[#This Row],[DeliveryMehtod]]="shippment",FACT_ORDERS[[#This Row],[TotalAmount]]&lt;200), 35
)</f>
        <v>0</v>
      </c>
      <c r="M232" s="12" t="str" cm="1">
        <f t="array" ref="M232">_xlfn.IFS(
    SUMIFS(FACT_ORDERS[TotalAmount], FACT_ORDERS[WD_CUSTOMERS],FACT_ORDERS[[#This Row],[WD_CUSTOMERS]])&gt;=15000, "VIP",
    SUMIFS(FACT_ORDERS[TotalAmount], FACT_ORDERS[WD_CUSTOMERS],FACT_ORDERS[[#This Row],[WD_CUSTOMERS]])&gt;=8000, "Premium",
    TRUE, "Regular"
)</f>
        <v>Regular</v>
      </c>
      <c r="N232" s="32" cm="1">
        <f t="array" ref="N232">_xlfn.IFS(
   FACT_ORDERS[[#This Row],[TypeOfClient]]="VIP", 0.2,
   FACT_ORDERS[[#This Row],[TypeOfClient]]="Premium", 0.1,
   TRUE, 0
)</f>
        <v>0</v>
      </c>
      <c r="O232" s="31" cm="1">
        <f t="array" ref="O232">_xlfn.IFS(
   FACT_ORDERS[[#This Row],[TotalAmount]]&gt;1500, 0.15,
   FACT_ORDERS[[#This Row],[TotalAmount]]&gt;1000, 0.1,
   FACT_ORDERS[[#This Row],[TotalAmount]]&gt;500, 0.05,
   TRUE, 0
)</f>
        <v>0</v>
      </c>
      <c r="P232" s="28">
        <f xml:space="preserve"> FACT_ORDERS[[#This Row],[TotalAmount]] * (1 - (FACT_ORDERS[[#This Row],[ClientDiscount]] + FACT_ORDERS[[#This Row],[OrderDiscount]]) )</f>
        <v>273</v>
      </c>
      <c r="Q232" s="28">
        <f>FACT_ORDERS[[#This Row],[TotalAmountWithDiscount]]+FACT_ORDERS[[#This Row],[DeliveryCost]]</f>
        <v>273</v>
      </c>
      <c r="R232" s="35">
        <v>45380</v>
      </c>
      <c r="S232" s="35" t="str">
        <f>IF(NETWORKDAYS(FACT_ORDERS[[#This Row],[Order-Date]], FACT_ORDERS[[#This Row],[ArrivalDate ]]) &gt; 10, "Late", "On Time")</f>
        <v>On Time</v>
      </c>
    </row>
    <row r="233" spans="1:19" x14ac:dyDescent="0.3">
      <c r="A233" s="12">
        <v>5231</v>
      </c>
      <c r="B233" s="12">
        <v>220</v>
      </c>
      <c r="C233" s="12">
        <v>10185</v>
      </c>
      <c r="D233" s="12">
        <v>232</v>
      </c>
      <c r="E233" s="12" t="s">
        <v>243</v>
      </c>
      <c r="F233" s="13">
        <v>45461</v>
      </c>
      <c r="G233" s="26" t="s">
        <v>10967</v>
      </c>
      <c r="H233" s="12">
        <v>37</v>
      </c>
      <c r="I233" s="28">
        <f>VLOOKUP(B:B,DIM_PRODUCTS!A:F,5,FALSE)</f>
        <v>30</v>
      </c>
      <c r="J233" s="28">
        <f>FACT_ORDERS[[#This Row],[ProductPrice]]*FACT_ORDERS[[#This Row],[Quantity]]</f>
        <v>1110</v>
      </c>
      <c r="K233" s="12" t="str">
        <f>VLOOKUP(C:C,DIM_CUSTOMERS!A:G,7,FALSE)</f>
        <v>Canada</v>
      </c>
      <c r="L233" s="30" cm="1">
        <f t="array" ref="L233">_xlfn.IFS(
    AND(FACT_ORDERS[[#This Row],[DeliveryMehtod]]="shippment",FACT_ORDERS[[#This Row],[TotalAmount]]&gt;=200), 0,
    AND(FACT_ORDERS[[#This Row],[DeliveryMehtod]]="pickup"), 15,
    AND(FACT_ORDERS[[#This Row],[DeliveryMehtod]]="shippment",FACT_ORDERS[[#This Row],[TotalAmount]]&lt;200), 35
)</f>
        <v>15</v>
      </c>
      <c r="M233" s="12" t="str" cm="1">
        <f t="array" ref="M233">_xlfn.IFS(
    SUMIFS(FACT_ORDERS[TotalAmount], FACT_ORDERS[WD_CUSTOMERS],FACT_ORDERS[[#This Row],[WD_CUSTOMERS]])&gt;=15000, "VIP",
    SUMIFS(FACT_ORDERS[TotalAmount], FACT_ORDERS[WD_CUSTOMERS],FACT_ORDERS[[#This Row],[WD_CUSTOMERS]])&gt;=8000, "Premium",
    TRUE, "Regular"
)</f>
        <v>Premium</v>
      </c>
      <c r="N233" s="32" cm="1">
        <f t="array" ref="N233">_xlfn.IFS(
   FACT_ORDERS[[#This Row],[TypeOfClient]]="VIP", 0.2,
   FACT_ORDERS[[#This Row],[TypeOfClient]]="Premium", 0.1,
   TRUE, 0
)</f>
        <v>0.1</v>
      </c>
      <c r="O233" s="31" cm="1">
        <f t="array" ref="O233">_xlfn.IFS(
   FACT_ORDERS[[#This Row],[TotalAmount]]&gt;1500, 0.15,
   FACT_ORDERS[[#This Row],[TotalAmount]]&gt;1000, 0.1,
   FACT_ORDERS[[#This Row],[TotalAmount]]&gt;500, 0.05,
   TRUE, 0
)</f>
        <v>0.1</v>
      </c>
      <c r="P233" s="28">
        <f xml:space="preserve"> FACT_ORDERS[[#This Row],[TotalAmount]] * (1 - (FACT_ORDERS[[#This Row],[ClientDiscount]] + FACT_ORDERS[[#This Row],[OrderDiscount]]) )</f>
        <v>888</v>
      </c>
      <c r="Q233" s="28">
        <f>FACT_ORDERS[[#This Row],[TotalAmountWithDiscount]]+FACT_ORDERS[[#This Row],[DeliveryCost]]</f>
        <v>903</v>
      </c>
      <c r="R233" s="35">
        <v>45471</v>
      </c>
      <c r="S233" s="35" t="str">
        <f>IF(NETWORKDAYS(FACT_ORDERS[[#This Row],[Order-Date]], FACT_ORDERS[[#This Row],[ArrivalDate ]]) &gt; 10, "Late", "On Time")</f>
        <v>On Time</v>
      </c>
    </row>
    <row r="234" spans="1:19" x14ac:dyDescent="0.3">
      <c r="A234" s="12">
        <v>5232</v>
      </c>
      <c r="B234" s="12">
        <v>261</v>
      </c>
      <c r="C234" s="12">
        <v>10185</v>
      </c>
      <c r="D234" s="12">
        <v>233</v>
      </c>
      <c r="E234" s="12" t="s">
        <v>244</v>
      </c>
      <c r="F234" s="13">
        <v>45461</v>
      </c>
      <c r="G234" s="26" t="s">
        <v>10968</v>
      </c>
      <c r="H234" s="12">
        <v>14</v>
      </c>
      <c r="I234" s="28">
        <f>VLOOKUP(B:B,DIM_PRODUCTS!A:F,5,FALSE)</f>
        <v>19</v>
      </c>
      <c r="J234" s="28">
        <f>FACT_ORDERS[[#This Row],[ProductPrice]]*FACT_ORDERS[[#This Row],[Quantity]]</f>
        <v>266</v>
      </c>
      <c r="K234" s="12" t="str">
        <f>VLOOKUP(C:C,DIM_CUSTOMERS!A:G,7,FALSE)</f>
        <v>Canada</v>
      </c>
      <c r="L234" s="30" cm="1">
        <f t="array" ref="L234">_xlfn.IFS(
    AND(FACT_ORDERS[[#This Row],[DeliveryMehtod]]="shippment",FACT_ORDERS[[#This Row],[TotalAmount]]&gt;=200), 0,
    AND(FACT_ORDERS[[#This Row],[DeliveryMehtod]]="pickup"), 15,
    AND(FACT_ORDERS[[#This Row],[DeliveryMehtod]]="shippment",FACT_ORDERS[[#This Row],[TotalAmount]]&lt;200), 35
)</f>
        <v>0</v>
      </c>
      <c r="M234" s="12" t="str" cm="1">
        <f t="array" ref="M234">_xlfn.IFS(
    SUMIFS(FACT_ORDERS[TotalAmount], FACT_ORDERS[WD_CUSTOMERS],FACT_ORDERS[[#This Row],[WD_CUSTOMERS]])&gt;=15000, "VIP",
    SUMIFS(FACT_ORDERS[TotalAmount], FACT_ORDERS[WD_CUSTOMERS],FACT_ORDERS[[#This Row],[WD_CUSTOMERS]])&gt;=8000, "Premium",
    TRUE, "Regular"
)</f>
        <v>Premium</v>
      </c>
      <c r="N234" s="32" cm="1">
        <f t="array" ref="N234">_xlfn.IFS(
   FACT_ORDERS[[#This Row],[TypeOfClient]]="VIP", 0.2,
   FACT_ORDERS[[#This Row],[TypeOfClient]]="Premium", 0.1,
   TRUE, 0
)</f>
        <v>0.1</v>
      </c>
      <c r="O234" s="31" cm="1">
        <f t="array" ref="O234">_xlfn.IFS(
   FACT_ORDERS[[#This Row],[TotalAmount]]&gt;1500, 0.15,
   FACT_ORDERS[[#This Row],[TotalAmount]]&gt;1000, 0.1,
   FACT_ORDERS[[#This Row],[TotalAmount]]&gt;500, 0.05,
   TRUE, 0
)</f>
        <v>0</v>
      </c>
      <c r="P234" s="28">
        <f xml:space="preserve"> FACT_ORDERS[[#This Row],[TotalAmount]] * (1 - (FACT_ORDERS[[#This Row],[ClientDiscount]] + FACT_ORDERS[[#This Row],[OrderDiscount]]) )</f>
        <v>239.4</v>
      </c>
      <c r="Q234" s="28">
        <f>FACT_ORDERS[[#This Row],[TotalAmountWithDiscount]]+FACT_ORDERS[[#This Row],[DeliveryCost]]</f>
        <v>239.4</v>
      </c>
      <c r="R234" s="35">
        <v>45472</v>
      </c>
      <c r="S234" s="35" t="str">
        <f>IF(NETWORKDAYS(FACT_ORDERS[[#This Row],[Order-Date]], FACT_ORDERS[[#This Row],[ArrivalDate ]]) &gt; 10, "Late", "On Time")</f>
        <v>On Time</v>
      </c>
    </row>
    <row r="235" spans="1:19" x14ac:dyDescent="0.3">
      <c r="A235" s="12">
        <v>5233</v>
      </c>
      <c r="B235" s="12">
        <v>237</v>
      </c>
      <c r="C235" s="12">
        <v>10592</v>
      </c>
      <c r="D235" s="12">
        <v>234</v>
      </c>
      <c r="E235" s="12" t="s">
        <v>244</v>
      </c>
      <c r="F235" s="13">
        <v>45541</v>
      </c>
      <c r="G235" s="26" t="s">
        <v>4591</v>
      </c>
      <c r="H235" s="12">
        <v>18</v>
      </c>
      <c r="I235" s="28">
        <f>VLOOKUP(B:B,DIM_PRODUCTS!A:F,5,FALSE)</f>
        <v>17</v>
      </c>
      <c r="J235" s="28">
        <f>FACT_ORDERS[[#This Row],[ProductPrice]]*FACT_ORDERS[[#This Row],[Quantity]]</f>
        <v>306</v>
      </c>
      <c r="K235" s="12" t="str">
        <f>VLOOKUP(C:C,DIM_CUSTOMERS!A:G,7,FALSE)</f>
        <v>China</v>
      </c>
      <c r="L235" s="30" cm="1">
        <f t="array" ref="L235">_xlfn.IFS(
    AND(FACT_ORDERS[[#This Row],[DeliveryMehtod]]="shippment",FACT_ORDERS[[#This Row],[TotalAmount]]&gt;=200), 0,
    AND(FACT_ORDERS[[#This Row],[DeliveryMehtod]]="pickup"), 15,
    AND(FACT_ORDERS[[#This Row],[DeliveryMehtod]]="shippment",FACT_ORDERS[[#This Row],[TotalAmount]]&lt;200), 35
)</f>
        <v>0</v>
      </c>
      <c r="M235" s="12" t="str" cm="1">
        <f t="array" ref="M235">_xlfn.IFS(
    SUMIFS(FACT_ORDERS[TotalAmount], FACT_ORDERS[WD_CUSTOMERS],FACT_ORDERS[[#This Row],[WD_CUSTOMERS]])&gt;=15000, "VIP",
    SUMIFS(FACT_ORDERS[TotalAmount], FACT_ORDERS[WD_CUSTOMERS],FACT_ORDERS[[#This Row],[WD_CUSTOMERS]])&gt;=8000, "Premium",
    TRUE, "Regular"
)</f>
        <v>Regular</v>
      </c>
      <c r="N235" s="32" cm="1">
        <f t="array" ref="N235">_xlfn.IFS(
   FACT_ORDERS[[#This Row],[TypeOfClient]]="VIP", 0.2,
   FACT_ORDERS[[#This Row],[TypeOfClient]]="Premium", 0.1,
   TRUE, 0
)</f>
        <v>0</v>
      </c>
      <c r="O235" s="31" cm="1">
        <f t="array" ref="O235">_xlfn.IFS(
   FACT_ORDERS[[#This Row],[TotalAmount]]&gt;1500, 0.15,
   FACT_ORDERS[[#This Row],[TotalAmount]]&gt;1000, 0.1,
   FACT_ORDERS[[#This Row],[TotalAmount]]&gt;500, 0.05,
   TRUE, 0
)</f>
        <v>0</v>
      </c>
      <c r="P235" s="28">
        <f xml:space="preserve"> FACT_ORDERS[[#This Row],[TotalAmount]] * (1 - (FACT_ORDERS[[#This Row],[ClientDiscount]] + FACT_ORDERS[[#This Row],[OrderDiscount]]) )</f>
        <v>306</v>
      </c>
      <c r="Q235" s="28">
        <f>FACT_ORDERS[[#This Row],[TotalAmountWithDiscount]]+FACT_ORDERS[[#This Row],[DeliveryCost]]</f>
        <v>306</v>
      </c>
      <c r="R235" s="35">
        <v>45551</v>
      </c>
      <c r="S235" s="35" t="str">
        <f>IF(NETWORKDAYS(FACT_ORDERS[[#This Row],[Order-Date]], FACT_ORDERS[[#This Row],[ArrivalDate ]]) &gt; 10, "Late", "On Time")</f>
        <v>On Time</v>
      </c>
    </row>
    <row r="236" spans="1:19" x14ac:dyDescent="0.3">
      <c r="A236" s="12">
        <v>5234</v>
      </c>
      <c r="B236" s="12">
        <v>274</v>
      </c>
      <c r="C236" s="12">
        <v>10592</v>
      </c>
      <c r="D236" s="12">
        <v>235</v>
      </c>
      <c r="E236" s="12" t="s">
        <v>243</v>
      </c>
      <c r="F236" s="13">
        <v>45541</v>
      </c>
      <c r="G236" s="26" t="s">
        <v>10969</v>
      </c>
      <c r="H236" s="12">
        <v>67</v>
      </c>
      <c r="I236" s="28">
        <f>VLOOKUP(B:B,DIM_PRODUCTS!A:F,5,FALSE)</f>
        <v>10</v>
      </c>
      <c r="J236" s="28">
        <f>FACT_ORDERS[[#This Row],[ProductPrice]]*FACT_ORDERS[[#This Row],[Quantity]]</f>
        <v>670</v>
      </c>
      <c r="K236" s="12" t="str">
        <f>VLOOKUP(C:C,DIM_CUSTOMERS!A:G,7,FALSE)</f>
        <v>China</v>
      </c>
      <c r="L236" s="30" cm="1">
        <f t="array" ref="L236">_xlfn.IFS(
    AND(FACT_ORDERS[[#This Row],[DeliveryMehtod]]="shippment",FACT_ORDERS[[#This Row],[TotalAmount]]&gt;=200), 0,
    AND(FACT_ORDERS[[#This Row],[DeliveryMehtod]]="pickup"), 15,
    AND(FACT_ORDERS[[#This Row],[DeliveryMehtod]]="shippment",FACT_ORDERS[[#This Row],[TotalAmount]]&lt;200), 35
)</f>
        <v>15</v>
      </c>
      <c r="M236" s="12" t="str" cm="1">
        <f t="array" ref="M236">_xlfn.IFS(
    SUMIFS(FACT_ORDERS[TotalAmount], FACT_ORDERS[WD_CUSTOMERS],FACT_ORDERS[[#This Row],[WD_CUSTOMERS]])&gt;=15000, "VIP",
    SUMIFS(FACT_ORDERS[TotalAmount], FACT_ORDERS[WD_CUSTOMERS],FACT_ORDERS[[#This Row],[WD_CUSTOMERS]])&gt;=8000, "Premium",
    TRUE, "Regular"
)</f>
        <v>Regular</v>
      </c>
      <c r="N236" s="32" cm="1">
        <f t="array" ref="N236">_xlfn.IFS(
   FACT_ORDERS[[#This Row],[TypeOfClient]]="VIP", 0.2,
   FACT_ORDERS[[#This Row],[TypeOfClient]]="Premium", 0.1,
   TRUE, 0
)</f>
        <v>0</v>
      </c>
      <c r="O236" s="31" cm="1">
        <f t="array" ref="O236">_xlfn.IFS(
   FACT_ORDERS[[#This Row],[TotalAmount]]&gt;1500, 0.15,
   FACT_ORDERS[[#This Row],[TotalAmount]]&gt;1000, 0.1,
   FACT_ORDERS[[#This Row],[TotalAmount]]&gt;500, 0.05,
   TRUE, 0
)</f>
        <v>0.05</v>
      </c>
      <c r="P236" s="28">
        <f xml:space="preserve"> FACT_ORDERS[[#This Row],[TotalAmount]] * (1 - (FACT_ORDERS[[#This Row],[ClientDiscount]] + FACT_ORDERS[[#This Row],[OrderDiscount]]) )</f>
        <v>636.5</v>
      </c>
      <c r="Q236" s="28">
        <f>FACT_ORDERS[[#This Row],[TotalAmountWithDiscount]]+FACT_ORDERS[[#This Row],[DeliveryCost]]</f>
        <v>651.5</v>
      </c>
      <c r="R236" s="35">
        <v>45551</v>
      </c>
      <c r="S236" s="35" t="str">
        <f>IF(NETWORKDAYS(FACT_ORDERS[[#This Row],[Order-Date]], FACT_ORDERS[[#This Row],[ArrivalDate ]]) &gt; 10, "Late", "On Time")</f>
        <v>On Time</v>
      </c>
    </row>
    <row r="237" spans="1:19" x14ac:dyDescent="0.3">
      <c r="A237" s="12">
        <v>5235</v>
      </c>
      <c r="B237" s="12">
        <v>283</v>
      </c>
      <c r="C237" s="12">
        <v>10292</v>
      </c>
      <c r="D237" s="12">
        <v>236</v>
      </c>
      <c r="E237" s="12" t="s">
        <v>244</v>
      </c>
      <c r="F237" s="13">
        <v>45517</v>
      </c>
      <c r="G237" s="26" t="s">
        <v>10891</v>
      </c>
      <c r="H237" s="12">
        <v>34</v>
      </c>
      <c r="I237" s="28">
        <f>VLOOKUP(B:B,DIM_PRODUCTS!A:F,5,FALSE)</f>
        <v>11</v>
      </c>
      <c r="J237" s="28">
        <f>FACT_ORDERS[[#This Row],[ProductPrice]]*FACT_ORDERS[[#This Row],[Quantity]]</f>
        <v>374</v>
      </c>
      <c r="K237" s="12" t="str">
        <f>VLOOKUP(C:C,DIM_CUSTOMERS!A:G,7,FALSE)</f>
        <v>Mexico</v>
      </c>
      <c r="L237" s="30" cm="1">
        <f t="array" ref="L237">_xlfn.IFS(
    AND(FACT_ORDERS[[#This Row],[DeliveryMehtod]]="shippment",FACT_ORDERS[[#This Row],[TotalAmount]]&gt;=200), 0,
    AND(FACT_ORDERS[[#This Row],[DeliveryMehtod]]="pickup"), 15,
    AND(FACT_ORDERS[[#This Row],[DeliveryMehtod]]="shippment",FACT_ORDERS[[#This Row],[TotalAmount]]&lt;200), 35
)</f>
        <v>0</v>
      </c>
      <c r="M237" s="12" t="str" cm="1">
        <f t="array" ref="M237">_xlfn.IFS(
    SUMIFS(FACT_ORDERS[TotalAmount], FACT_ORDERS[WD_CUSTOMERS],FACT_ORDERS[[#This Row],[WD_CUSTOMERS]])&gt;=15000, "VIP",
    SUMIFS(FACT_ORDERS[TotalAmount], FACT_ORDERS[WD_CUSTOMERS],FACT_ORDERS[[#This Row],[WD_CUSTOMERS]])&gt;=8000, "Premium",
    TRUE, "Regular"
)</f>
        <v>Regular</v>
      </c>
      <c r="N237" s="32" cm="1">
        <f t="array" ref="N237">_xlfn.IFS(
   FACT_ORDERS[[#This Row],[TypeOfClient]]="VIP", 0.2,
   FACT_ORDERS[[#This Row],[TypeOfClient]]="Premium", 0.1,
   TRUE, 0
)</f>
        <v>0</v>
      </c>
      <c r="O237" s="31" cm="1">
        <f t="array" ref="O237">_xlfn.IFS(
   FACT_ORDERS[[#This Row],[TotalAmount]]&gt;1500, 0.15,
   FACT_ORDERS[[#This Row],[TotalAmount]]&gt;1000, 0.1,
   FACT_ORDERS[[#This Row],[TotalAmount]]&gt;500, 0.05,
   TRUE, 0
)</f>
        <v>0</v>
      </c>
      <c r="P237" s="28">
        <f xml:space="preserve"> FACT_ORDERS[[#This Row],[TotalAmount]] * (1 - (FACT_ORDERS[[#This Row],[ClientDiscount]] + FACT_ORDERS[[#This Row],[OrderDiscount]]) )</f>
        <v>374</v>
      </c>
      <c r="Q237" s="28">
        <f>FACT_ORDERS[[#This Row],[TotalAmountWithDiscount]]+FACT_ORDERS[[#This Row],[DeliveryCost]]</f>
        <v>374</v>
      </c>
      <c r="R237" s="35">
        <v>45527</v>
      </c>
      <c r="S237" s="35" t="str">
        <f>IF(NETWORKDAYS(FACT_ORDERS[[#This Row],[Order-Date]], FACT_ORDERS[[#This Row],[ArrivalDate ]]) &gt; 10, "Late", "On Time")</f>
        <v>On Time</v>
      </c>
    </row>
    <row r="238" spans="1:19" x14ac:dyDescent="0.3">
      <c r="A238" s="12">
        <v>5236</v>
      </c>
      <c r="B238" s="12">
        <v>251</v>
      </c>
      <c r="C238" s="12">
        <v>10609</v>
      </c>
      <c r="D238" s="12">
        <v>237</v>
      </c>
      <c r="E238" s="12" t="s">
        <v>243</v>
      </c>
      <c r="F238" s="13">
        <v>45492</v>
      </c>
      <c r="G238" s="26" t="s">
        <v>10970</v>
      </c>
      <c r="H238" s="12">
        <v>28</v>
      </c>
      <c r="I238" s="28">
        <f>VLOOKUP(B:B,DIM_PRODUCTS!A:F,5,FALSE)</f>
        <v>12</v>
      </c>
      <c r="J238" s="28">
        <f>FACT_ORDERS[[#This Row],[ProductPrice]]*FACT_ORDERS[[#This Row],[Quantity]]</f>
        <v>336</v>
      </c>
      <c r="K238" s="12" t="str">
        <f>VLOOKUP(C:C,DIM_CUSTOMERS!A:G,7,FALSE)</f>
        <v>Italy</v>
      </c>
      <c r="L238" s="30" cm="1">
        <f t="array" ref="L238">_xlfn.IFS(
    AND(FACT_ORDERS[[#This Row],[DeliveryMehtod]]="shippment",FACT_ORDERS[[#This Row],[TotalAmount]]&gt;=200), 0,
    AND(FACT_ORDERS[[#This Row],[DeliveryMehtod]]="pickup"), 15,
    AND(FACT_ORDERS[[#This Row],[DeliveryMehtod]]="shippment",FACT_ORDERS[[#This Row],[TotalAmount]]&lt;200), 35
)</f>
        <v>15</v>
      </c>
      <c r="M238" s="12" t="str" cm="1">
        <f t="array" ref="M238">_xlfn.IFS(
    SUMIFS(FACT_ORDERS[TotalAmount], FACT_ORDERS[WD_CUSTOMERS],FACT_ORDERS[[#This Row],[WD_CUSTOMERS]])&gt;=15000, "VIP",
    SUMIFS(FACT_ORDERS[TotalAmount], FACT_ORDERS[WD_CUSTOMERS],FACT_ORDERS[[#This Row],[WD_CUSTOMERS]])&gt;=8000, "Premium",
    TRUE, "Regular"
)</f>
        <v>Regular</v>
      </c>
      <c r="N238" s="32" cm="1">
        <f t="array" ref="N238">_xlfn.IFS(
   FACT_ORDERS[[#This Row],[TypeOfClient]]="VIP", 0.2,
   FACT_ORDERS[[#This Row],[TypeOfClient]]="Premium", 0.1,
   TRUE, 0
)</f>
        <v>0</v>
      </c>
      <c r="O238" s="31" cm="1">
        <f t="array" ref="O238">_xlfn.IFS(
   FACT_ORDERS[[#This Row],[TotalAmount]]&gt;1500, 0.15,
   FACT_ORDERS[[#This Row],[TotalAmount]]&gt;1000, 0.1,
   FACT_ORDERS[[#This Row],[TotalAmount]]&gt;500, 0.05,
   TRUE, 0
)</f>
        <v>0</v>
      </c>
      <c r="P238" s="28">
        <f xml:space="preserve"> FACT_ORDERS[[#This Row],[TotalAmount]] * (1 - (FACT_ORDERS[[#This Row],[ClientDiscount]] + FACT_ORDERS[[#This Row],[OrderDiscount]]) )</f>
        <v>336</v>
      </c>
      <c r="Q238" s="28">
        <f>FACT_ORDERS[[#This Row],[TotalAmountWithDiscount]]+FACT_ORDERS[[#This Row],[DeliveryCost]]</f>
        <v>351</v>
      </c>
      <c r="R238" s="35">
        <v>45499</v>
      </c>
      <c r="S238" s="35" t="str">
        <f>IF(NETWORKDAYS(FACT_ORDERS[[#This Row],[Order-Date]], FACT_ORDERS[[#This Row],[ArrivalDate ]]) &gt; 10, "Late", "On Time")</f>
        <v>On Time</v>
      </c>
    </row>
    <row r="239" spans="1:19" x14ac:dyDescent="0.3">
      <c r="A239" s="12">
        <v>5237</v>
      </c>
      <c r="B239" s="12">
        <v>251</v>
      </c>
      <c r="C239" s="12">
        <v>10449</v>
      </c>
      <c r="D239" s="12">
        <v>238</v>
      </c>
      <c r="E239" s="12" t="s">
        <v>243</v>
      </c>
      <c r="F239" s="13">
        <v>45510</v>
      </c>
      <c r="G239" s="26" t="s">
        <v>10971</v>
      </c>
      <c r="H239" s="12">
        <v>33</v>
      </c>
      <c r="I239" s="28">
        <f>VLOOKUP(B:B,DIM_PRODUCTS!A:F,5,FALSE)</f>
        <v>12</v>
      </c>
      <c r="J239" s="28">
        <f>FACT_ORDERS[[#This Row],[ProductPrice]]*FACT_ORDERS[[#This Row],[Quantity]]</f>
        <v>396</v>
      </c>
      <c r="K239" s="12" t="str">
        <f>VLOOKUP(C:C,DIM_CUSTOMERS!A:G,7,FALSE)</f>
        <v>Japan</v>
      </c>
      <c r="L239" s="30" cm="1">
        <f t="array" ref="L239">_xlfn.IFS(
    AND(FACT_ORDERS[[#This Row],[DeliveryMehtod]]="shippment",FACT_ORDERS[[#This Row],[TotalAmount]]&gt;=200), 0,
    AND(FACT_ORDERS[[#This Row],[DeliveryMehtod]]="pickup"), 15,
    AND(FACT_ORDERS[[#This Row],[DeliveryMehtod]]="shippment",FACT_ORDERS[[#This Row],[TotalAmount]]&lt;200), 35
)</f>
        <v>15</v>
      </c>
      <c r="M239" s="12" t="str" cm="1">
        <f t="array" ref="M239">_xlfn.IFS(
    SUMIFS(FACT_ORDERS[TotalAmount], FACT_ORDERS[WD_CUSTOMERS],FACT_ORDERS[[#This Row],[WD_CUSTOMERS]])&gt;=15000, "VIP",
    SUMIFS(FACT_ORDERS[TotalAmount], FACT_ORDERS[WD_CUSTOMERS],FACT_ORDERS[[#This Row],[WD_CUSTOMERS]])&gt;=8000, "Premium",
    TRUE, "Regular"
)</f>
        <v>Regular</v>
      </c>
      <c r="N239" s="32" cm="1">
        <f t="array" ref="N239">_xlfn.IFS(
   FACT_ORDERS[[#This Row],[TypeOfClient]]="VIP", 0.2,
   FACT_ORDERS[[#This Row],[TypeOfClient]]="Premium", 0.1,
   TRUE, 0
)</f>
        <v>0</v>
      </c>
      <c r="O239" s="31" cm="1">
        <f t="array" ref="O239">_xlfn.IFS(
   FACT_ORDERS[[#This Row],[TotalAmount]]&gt;1500, 0.15,
   FACT_ORDERS[[#This Row],[TotalAmount]]&gt;1000, 0.1,
   FACT_ORDERS[[#This Row],[TotalAmount]]&gt;500, 0.05,
   TRUE, 0
)</f>
        <v>0</v>
      </c>
      <c r="P239" s="28">
        <f xml:space="preserve"> FACT_ORDERS[[#This Row],[TotalAmount]] * (1 - (FACT_ORDERS[[#This Row],[ClientDiscount]] + FACT_ORDERS[[#This Row],[OrderDiscount]]) )</f>
        <v>396</v>
      </c>
      <c r="Q239" s="28">
        <f>FACT_ORDERS[[#This Row],[TotalAmountWithDiscount]]+FACT_ORDERS[[#This Row],[DeliveryCost]]</f>
        <v>411</v>
      </c>
      <c r="R239" s="35">
        <v>45518</v>
      </c>
      <c r="S239" s="35" t="str">
        <f>IF(NETWORKDAYS(FACT_ORDERS[[#This Row],[Order-Date]], FACT_ORDERS[[#This Row],[ArrivalDate ]]) &gt; 10, "Late", "On Time")</f>
        <v>On Time</v>
      </c>
    </row>
    <row r="240" spans="1:19" x14ac:dyDescent="0.3">
      <c r="A240" s="12">
        <v>5238</v>
      </c>
      <c r="B240" s="12">
        <v>206</v>
      </c>
      <c r="C240" s="12">
        <v>10449</v>
      </c>
      <c r="D240" s="12">
        <v>239</v>
      </c>
      <c r="E240" s="12" t="s">
        <v>243</v>
      </c>
      <c r="F240" s="13">
        <v>45510</v>
      </c>
      <c r="G240" s="26" t="s">
        <v>10972</v>
      </c>
      <c r="H240" s="12">
        <v>12</v>
      </c>
      <c r="I240" s="28">
        <f>VLOOKUP(B:B,DIM_PRODUCTS!A:F,5,FALSE)</f>
        <v>10</v>
      </c>
      <c r="J240" s="28">
        <f>FACT_ORDERS[[#This Row],[ProductPrice]]*FACT_ORDERS[[#This Row],[Quantity]]</f>
        <v>120</v>
      </c>
      <c r="K240" s="12" t="str">
        <f>VLOOKUP(C:C,DIM_CUSTOMERS!A:G,7,FALSE)</f>
        <v>Japan</v>
      </c>
      <c r="L240" s="30" cm="1">
        <f t="array" ref="L240">_xlfn.IFS(
    AND(FACT_ORDERS[[#This Row],[DeliveryMehtod]]="shippment",FACT_ORDERS[[#This Row],[TotalAmount]]&gt;=200), 0,
    AND(FACT_ORDERS[[#This Row],[DeliveryMehtod]]="pickup"), 15,
    AND(FACT_ORDERS[[#This Row],[DeliveryMehtod]]="shippment",FACT_ORDERS[[#This Row],[TotalAmount]]&lt;200), 35
)</f>
        <v>15</v>
      </c>
      <c r="M240" s="12" t="str" cm="1">
        <f t="array" ref="M240">_xlfn.IFS(
    SUMIFS(FACT_ORDERS[TotalAmount], FACT_ORDERS[WD_CUSTOMERS],FACT_ORDERS[[#This Row],[WD_CUSTOMERS]])&gt;=15000, "VIP",
    SUMIFS(FACT_ORDERS[TotalAmount], FACT_ORDERS[WD_CUSTOMERS],FACT_ORDERS[[#This Row],[WD_CUSTOMERS]])&gt;=8000, "Premium",
    TRUE, "Regular"
)</f>
        <v>Regular</v>
      </c>
      <c r="N240" s="32" cm="1">
        <f t="array" ref="N240">_xlfn.IFS(
   FACT_ORDERS[[#This Row],[TypeOfClient]]="VIP", 0.2,
   FACT_ORDERS[[#This Row],[TypeOfClient]]="Premium", 0.1,
   TRUE, 0
)</f>
        <v>0</v>
      </c>
      <c r="O240" s="31" cm="1">
        <f t="array" ref="O240">_xlfn.IFS(
   FACT_ORDERS[[#This Row],[TotalAmount]]&gt;1500, 0.15,
   FACT_ORDERS[[#This Row],[TotalAmount]]&gt;1000, 0.1,
   FACT_ORDERS[[#This Row],[TotalAmount]]&gt;500, 0.05,
   TRUE, 0
)</f>
        <v>0</v>
      </c>
      <c r="P240" s="28">
        <f xml:space="preserve"> FACT_ORDERS[[#This Row],[TotalAmount]] * (1 - (FACT_ORDERS[[#This Row],[ClientDiscount]] + FACT_ORDERS[[#This Row],[OrderDiscount]]) )</f>
        <v>120</v>
      </c>
      <c r="Q240" s="28">
        <f>FACT_ORDERS[[#This Row],[TotalAmountWithDiscount]]+FACT_ORDERS[[#This Row],[DeliveryCost]]</f>
        <v>135</v>
      </c>
      <c r="R240" s="35">
        <v>45520</v>
      </c>
      <c r="S240" s="35" t="str">
        <f>IF(NETWORKDAYS(FACT_ORDERS[[#This Row],[Order-Date]], FACT_ORDERS[[#This Row],[ArrivalDate ]]) &gt; 10, "Late", "On Time")</f>
        <v>On Time</v>
      </c>
    </row>
    <row r="241" spans="1:19" x14ac:dyDescent="0.3">
      <c r="A241" s="12">
        <v>5239</v>
      </c>
      <c r="B241" s="12">
        <v>248</v>
      </c>
      <c r="C241" s="12">
        <v>10517</v>
      </c>
      <c r="D241" s="12">
        <v>240</v>
      </c>
      <c r="E241" s="12" t="s">
        <v>244</v>
      </c>
      <c r="F241" s="13">
        <v>44975</v>
      </c>
      <c r="G241" s="26" t="s">
        <v>10973</v>
      </c>
      <c r="H241" s="12">
        <v>20</v>
      </c>
      <c r="I241" s="28">
        <f>VLOOKUP(B:B,DIM_PRODUCTS!A:F,5,FALSE)</f>
        <v>13</v>
      </c>
      <c r="J241" s="28">
        <f>FACT_ORDERS[[#This Row],[ProductPrice]]*FACT_ORDERS[[#This Row],[Quantity]]</f>
        <v>260</v>
      </c>
      <c r="K241" s="12" t="str">
        <f>VLOOKUP(C:C,DIM_CUSTOMERS!A:G,7,FALSE)</f>
        <v>Japan</v>
      </c>
      <c r="L241" s="30" cm="1">
        <f t="array" ref="L241">_xlfn.IFS(
    AND(FACT_ORDERS[[#This Row],[DeliveryMehtod]]="shippment",FACT_ORDERS[[#This Row],[TotalAmount]]&gt;=200), 0,
    AND(FACT_ORDERS[[#This Row],[DeliveryMehtod]]="pickup"), 15,
    AND(FACT_ORDERS[[#This Row],[DeliveryMehtod]]="shippment",FACT_ORDERS[[#This Row],[TotalAmount]]&lt;200), 35
)</f>
        <v>0</v>
      </c>
      <c r="M241" s="12" t="str" cm="1">
        <f t="array" ref="M241">_xlfn.IFS(
    SUMIFS(FACT_ORDERS[TotalAmount], FACT_ORDERS[WD_CUSTOMERS],FACT_ORDERS[[#This Row],[WD_CUSTOMERS]])&gt;=15000, "VIP",
    SUMIFS(FACT_ORDERS[TotalAmount], FACT_ORDERS[WD_CUSTOMERS],FACT_ORDERS[[#This Row],[WD_CUSTOMERS]])&gt;=8000, "Premium",
    TRUE, "Regular"
)</f>
        <v>Regular</v>
      </c>
      <c r="N241" s="32" cm="1">
        <f t="array" ref="N241">_xlfn.IFS(
   FACT_ORDERS[[#This Row],[TypeOfClient]]="VIP", 0.2,
   FACT_ORDERS[[#This Row],[TypeOfClient]]="Premium", 0.1,
   TRUE, 0
)</f>
        <v>0</v>
      </c>
      <c r="O241" s="31" cm="1">
        <f t="array" ref="O241">_xlfn.IFS(
   FACT_ORDERS[[#This Row],[TotalAmount]]&gt;1500, 0.15,
   FACT_ORDERS[[#This Row],[TotalAmount]]&gt;1000, 0.1,
   FACT_ORDERS[[#This Row],[TotalAmount]]&gt;500, 0.05,
   TRUE, 0
)</f>
        <v>0</v>
      </c>
      <c r="P241" s="28">
        <f xml:space="preserve"> FACT_ORDERS[[#This Row],[TotalAmount]] * (1 - (FACT_ORDERS[[#This Row],[ClientDiscount]] + FACT_ORDERS[[#This Row],[OrderDiscount]]) )</f>
        <v>260</v>
      </c>
      <c r="Q241" s="28">
        <f>FACT_ORDERS[[#This Row],[TotalAmountWithDiscount]]+FACT_ORDERS[[#This Row],[DeliveryCost]]</f>
        <v>260</v>
      </c>
      <c r="R241" s="35">
        <v>44983</v>
      </c>
      <c r="S241" s="35" t="str">
        <f>IF(NETWORKDAYS(FACT_ORDERS[[#This Row],[Order-Date]], FACT_ORDERS[[#This Row],[ArrivalDate ]]) &gt; 10, "Late", "On Time")</f>
        <v>On Time</v>
      </c>
    </row>
    <row r="242" spans="1:19" x14ac:dyDescent="0.3">
      <c r="A242" s="12">
        <v>5240</v>
      </c>
      <c r="B242" s="12">
        <v>202</v>
      </c>
      <c r="C242" s="12">
        <v>10580</v>
      </c>
      <c r="D242" s="12">
        <v>241</v>
      </c>
      <c r="E242" s="12" t="s">
        <v>244</v>
      </c>
      <c r="F242" s="13">
        <v>44959</v>
      </c>
      <c r="G242" s="26" t="s">
        <v>10974</v>
      </c>
      <c r="H242" s="12">
        <v>7</v>
      </c>
      <c r="I242" s="28">
        <f>VLOOKUP(B:B,DIM_PRODUCTS!A:F,5,FALSE)</f>
        <v>15</v>
      </c>
      <c r="J242" s="28">
        <f>FACT_ORDERS[[#This Row],[ProductPrice]]*FACT_ORDERS[[#This Row],[Quantity]]</f>
        <v>105</v>
      </c>
      <c r="K242" s="12" t="str">
        <f>VLOOKUP(C:C,DIM_CUSTOMERS!A:G,7,FALSE)</f>
        <v>Japan</v>
      </c>
      <c r="L242" s="30" cm="1">
        <f t="array" ref="L242">_xlfn.IFS(
    AND(FACT_ORDERS[[#This Row],[DeliveryMehtod]]="shippment",FACT_ORDERS[[#This Row],[TotalAmount]]&gt;=200), 0,
    AND(FACT_ORDERS[[#This Row],[DeliveryMehtod]]="pickup"), 15,
    AND(FACT_ORDERS[[#This Row],[DeliveryMehtod]]="shippment",FACT_ORDERS[[#This Row],[TotalAmount]]&lt;200), 35
)</f>
        <v>35</v>
      </c>
      <c r="M242" s="12" t="str" cm="1">
        <f t="array" ref="M242">_xlfn.IFS(
    SUMIFS(FACT_ORDERS[TotalAmount], FACT_ORDERS[WD_CUSTOMERS],FACT_ORDERS[[#This Row],[WD_CUSTOMERS]])&gt;=15000, "VIP",
    SUMIFS(FACT_ORDERS[TotalAmount], FACT_ORDERS[WD_CUSTOMERS],FACT_ORDERS[[#This Row],[WD_CUSTOMERS]])&gt;=8000, "Premium",
    TRUE, "Regular"
)</f>
        <v>Premium</v>
      </c>
      <c r="N242" s="32" cm="1">
        <f t="array" ref="N242">_xlfn.IFS(
   FACT_ORDERS[[#This Row],[TypeOfClient]]="VIP", 0.2,
   FACT_ORDERS[[#This Row],[TypeOfClient]]="Premium", 0.1,
   TRUE, 0
)</f>
        <v>0.1</v>
      </c>
      <c r="O242" s="31" cm="1">
        <f t="array" ref="O242">_xlfn.IFS(
   FACT_ORDERS[[#This Row],[TotalAmount]]&gt;1500, 0.15,
   FACT_ORDERS[[#This Row],[TotalAmount]]&gt;1000, 0.1,
   FACT_ORDERS[[#This Row],[TotalAmount]]&gt;500, 0.05,
   TRUE, 0
)</f>
        <v>0</v>
      </c>
      <c r="P242" s="28">
        <f xml:space="preserve"> FACT_ORDERS[[#This Row],[TotalAmount]] * (1 - (FACT_ORDERS[[#This Row],[ClientDiscount]] + FACT_ORDERS[[#This Row],[OrderDiscount]]) )</f>
        <v>94.5</v>
      </c>
      <c r="Q242" s="28">
        <f>FACT_ORDERS[[#This Row],[TotalAmountWithDiscount]]+FACT_ORDERS[[#This Row],[DeliveryCost]]</f>
        <v>129.5</v>
      </c>
      <c r="R242" s="35">
        <v>44970</v>
      </c>
      <c r="S242" s="35" t="str">
        <f>IF(NETWORKDAYS(FACT_ORDERS[[#This Row],[Order-Date]], FACT_ORDERS[[#This Row],[ArrivalDate ]]) &gt; 10, "Late", "On Time")</f>
        <v>On Time</v>
      </c>
    </row>
    <row r="243" spans="1:19" x14ac:dyDescent="0.3">
      <c r="A243" s="12">
        <v>5241</v>
      </c>
      <c r="B243" s="12">
        <v>201</v>
      </c>
      <c r="C243" s="12">
        <v>10580</v>
      </c>
      <c r="D243" s="12">
        <v>242</v>
      </c>
      <c r="E243" s="12" t="s">
        <v>243</v>
      </c>
      <c r="F243" s="13">
        <v>44959</v>
      </c>
      <c r="G243" s="26" t="s">
        <v>10975</v>
      </c>
      <c r="H243" s="12">
        <v>21</v>
      </c>
      <c r="I243" s="28">
        <f>VLOOKUP(B:B,DIM_PRODUCTS!A:F,5,FALSE)</f>
        <v>10</v>
      </c>
      <c r="J243" s="28">
        <f>FACT_ORDERS[[#This Row],[ProductPrice]]*FACT_ORDERS[[#This Row],[Quantity]]</f>
        <v>210</v>
      </c>
      <c r="K243" s="12" t="str">
        <f>VLOOKUP(C:C,DIM_CUSTOMERS!A:G,7,FALSE)</f>
        <v>Japan</v>
      </c>
      <c r="L243" s="30" cm="1">
        <f t="array" ref="L243">_xlfn.IFS(
    AND(FACT_ORDERS[[#This Row],[DeliveryMehtod]]="shippment",FACT_ORDERS[[#This Row],[TotalAmount]]&gt;=200), 0,
    AND(FACT_ORDERS[[#This Row],[DeliveryMehtod]]="pickup"), 15,
    AND(FACT_ORDERS[[#This Row],[DeliveryMehtod]]="shippment",FACT_ORDERS[[#This Row],[TotalAmount]]&lt;200), 35
)</f>
        <v>15</v>
      </c>
      <c r="M243" s="12" t="str" cm="1">
        <f t="array" ref="M243">_xlfn.IFS(
    SUMIFS(FACT_ORDERS[TotalAmount], FACT_ORDERS[WD_CUSTOMERS],FACT_ORDERS[[#This Row],[WD_CUSTOMERS]])&gt;=15000, "VIP",
    SUMIFS(FACT_ORDERS[TotalAmount], FACT_ORDERS[WD_CUSTOMERS],FACT_ORDERS[[#This Row],[WD_CUSTOMERS]])&gt;=8000, "Premium",
    TRUE, "Regular"
)</f>
        <v>Premium</v>
      </c>
      <c r="N243" s="32" cm="1">
        <f t="array" ref="N243">_xlfn.IFS(
   FACT_ORDERS[[#This Row],[TypeOfClient]]="VIP", 0.2,
   FACT_ORDERS[[#This Row],[TypeOfClient]]="Premium", 0.1,
   TRUE, 0
)</f>
        <v>0.1</v>
      </c>
      <c r="O243" s="31" cm="1">
        <f t="array" ref="O243">_xlfn.IFS(
   FACT_ORDERS[[#This Row],[TotalAmount]]&gt;1500, 0.15,
   FACT_ORDERS[[#This Row],[TotalAmount]]&gt;1000, 0.1,
   FACT_ORDERS[[#This Row],[TotalAmount]]&gt;500, 0.05,
   TRUE, 0
)</f>
        <v>0</v>
      </c>
      <c r="P243" s="28">
        <f xml:space="preserve"> FACT_ORDERS[[#This Row],[TotalAmount]] * (1 - (FACT_ORDERS[[#This Row],[ClientDiscount]] + FACT_ORDERS[[#This Row],[OrderDiscount]]) )</f>
        <v>189</v>
      </c>
      <c r="Q243" s="28">
        <f>FACT_ORDERS[[#This Row],[TotalAmountWithDiscount]]+FACT_ORDERS[[#This Row],[DeliveryCost]]</f>
        <v>204</v>
      </c>
      <c r="R243" s="35">
        <v>44967</v>
      </c>
      <c r="S243" s="35" t="str">
        <f>IF(NETWORKDAYS(FACT_ORDERS[[#This Row],[Order-Date]], FACT_ORDERS[[#This Row],[ArrivalDate ]]) &gt; 10, "Late", "On Time")</f>
        <v>On Time</v>
      </c>
    </row>
    <row r="244" spans="1:19" x14ac:dyDescent="0.3">
      <c r="A244" s="12">
        <v>5242</v>
      </c>
      <c r="B244" s="12">
        <v>235</v>
      </c>
      <c r="C244" s="12">
        <v>10580</v>
      </c>
      <c r="D244" s="12">
        <v>243</v>
      </c>
      <c r="E244" s="12" t="s">
        <v>243</v>
      </c>
      <c r="F244" s="13">
        <v>44959</v>
      </c>
      <c r="G244" s="26" t="s">
        <v>10976</v>
      </c>
      <c r="H244" s="12">
        <v>14</v>
      </c>
      <c r="I244" s="28">
        <f>VLOOKUP(B:B,DIM_PRODUCTS!A:F,5,FALSE)</f>
        <v>22</v>
      </c>
      <c r="J244" s="28">
        <f>FACT_ORDERS[[#This Row],[ProductPrice]]*FACT_ORDERS[[#This Row],[Quantity]]</f>
        <v>308</v>
      </c>
      <c r="K244" s="12" t="str">
        <f>VLOOKUP(C:C,DIM_CUSTOMERS!A:G,7,FALSE)</f>
        <v>Japan</v>
      </c>
      <c r="L244" s="30" cm="1">
        <f t="array" ref="L244">_xlfn.IFS(
    AND(FACT_ORDERS[[#This Row],[DeliveryMehtod]]="shippment",FACT_ORDERS[[#This Row],[TotalAmount]]&gt;=200), 0,
    AND(FACT_ORDERS[[#This Row],[DeliveryMehtod]]="pickup"), 15,
    AND(FACT_ORDERS[[#This Row],[DeliveryMehtod]]="shippment",FACT_ORDERS[[#This Row],[TotalAmount]]&lt;200), 35
)</f>
        <v>15</v>
      </c>
      <c r="M244" s="12" t="str" cm="1">
        <f t="array" ref="M244">_xlfn.IFS(
    SUMIFS(FACT_ORDERS[TotalAmount], FACT_ORDERS[WD_CUSTOMERS],FACT_ORDERS[[#This Row],[WD_CUSTOMERS]])&gt;=15000, "VIP",
    SUMIFS(FACT_ORDERS[TotalAmount], FACT_ORDERS[WD_CUSTOMERS],FACT_ORDERS[[#This Row],[WD_CUSTOMERS]])&gt;=8000, "Premium",
    TRUE, "Regular"
)</f>
        <v>Premium</v>
      </c>
      <c r="N244" s="32" cm="1">
        <f t="array" ref="N244">_xlfn.IFS(
   FACT_ORDERS[[#This Row],[TypeOfClient]]="VIP", 0.2,
   FACT_ORDERS[[#This Row],[TypeOfClient]]="Premium", 0.1,
   TRUE, 0
)</f>
        <v>0.1</v>
      </c>
      <c r="O244" s="31" cm="1">
        <f t="array" ref="O244">_xlfn.IFS(
   FACT_ORDERS[[#This Row],[TotalAmount]]&gt;1500, 0.15,
   FACT_ORDERS[[#This Row],[TotalAmount]]&gt;1000, 0.1,
   FACT_ORDERS[[#This Row],[TotalAmount]]&gt;500, 0.05,
   TRUE, 0
)</f>
        <v>0</v>
      </c>
      <c r="P244" s="28">
        <f xml:space="preserve"> FACT_ORDERS[[#This Row],[TotalAmount]] * (1 - (FACT_ORDERS[[#This Row],[ClientDiscount]] + FACT_ORDERS[[#This Row],[OrderDiscount]]) )</f>
        <v>277.2</v>
      </c>
      <c r="Q244" s="28">
        <f>FACT_ORDERS[[#This Row],[TotalAmountWithDiscount]]+FACT_ORDERS[[#This Row],[DeliveryCost]]</f>
        <v>292.2</v>
      </c>
      <c r="R244" s="35">
        <v>44968</v>
      </c>
      <c r="S244" s="35" t="str">
        <f>IF(NETWORKDAYS(FACT_ORDERS[[#This Row],[Order-Date]], FACT_ORDERS[[#This Row],[ArrivalDate ]]) &gt; 10, "Late", "On Time")</f>
        <v>On Time</v>
      </c>
    </row>
    <row r="245" spans="1:19" x14ac:dyDescent="0.3">
      <c r="A245" s="12">
        <v>5243</v>
      </c>
      <c r="B245" s="12">
        <v>268</v>
      </c>
      <c r="C245" s="12">
        <v>10580</v>
      </c>
      <c r="D245" s="12">
        <v>244</v>
      </c>
      <c r="E245" s="12" t="s">
        <v>244</v>
      </c>
      <c r="F245" s="13">
        <v>44959</v>
      </c>
      <c r="G245" s="26" t="s">
        <v>10977</v>
      </c>
      <c r="H245" s="12">
        <v>36</v>
      </c>
      <c r="I245" s="28">
        <f>VLOOKUP(B:B,DIM_PRODUCTS!A:F,5,FALSE)</f>
        <v>29</v>
      </c>
      <c r="J245" s="28">
        <f>FACT_ORDERS[[#This Row],[ProductPrice]]*FACT_ORDERS[[#This Row],[Quantity]]</f>
        <v>1044</v>
      </c>
      <c r="K245" s="12" t="str">
        <f>VLOOKUP(C:C,DIM_CUSTOMERS!A:G,7,FALSE)</f>
        <v>Japan</v>
      </c>
      <c r="L245" s="30" cm="1">
        <f t="array" ref="L245">_xlfn.IFS(
    AND(FACT_ORDERS[[#This Row],[DeliveryMehtod]]="shippment",FACT_ORDERS[[#This Row],[TotalAmount]]&gt;=200), 0,
    AND(FACT_ORDERS[[#This Row],[DeliveryMehtod]]="pickup"), 15,
    AND(FACT_ORDERS[[#This Row],[DeliveryMehtod]]="shippment",FACT_ORDERS[[#This Row],[TotalAmount]]&lt;200), 35
)</f>
        <v>0</v>
      </c>
      <c r="M245" s="12" t="str" cm="1">
        <f t="array" ref="M245">_xlfn.IFS(
    SUMIFS(FACT_ORDERS[TotalAmount], FACT_ORDERS[WD_CUSTOMERS],FACT_ORDERS[[#This Row],[WD_CUSTOMERS]])&gt;=15000, "VIP",
    SUMIFS(FACT_ORDERS[TotalAmount], FACT_ORDERS[WD_CUSTOMERS],FACT_ORDERS[[#This Row],[WD_CUSTOMERS]])&gt;=8000, "Premium",
    TRUE, "Regular"
)</f>
        <v>Premium</v>
      </c>
      <c r="N245" s="32" cm="1">
        <f t="array" ref="N245">_xlfn.IFS(
   FACT_ORDERS[[#This Row],[TypeOfClient]]="VIP", 0.2,
   FACT_ORDERS[[#This Row],[TypeOfClient]]="Premium", 0.1,
   TRUE, 0
)</f>
        <v>0.1</v>
      </c>
      <c r="O245" s="31" cm="1">
        <f t="array" ref="O245">_xlfn.IFS(
   FACT_ORDERS[[#This Row],[TotalAmount]]&gt;1500, 0.15,
   FACT_ORDERS[[#This Row],[TotalAmount]]&gt;1000, 0.1,
   FACT_ORDERS[[#This Row],[TotalAmount]]&gt;500, 0.05,
   TRUE, 0
)</f>
        <v>0.1</v>
      </c>
      <c r="P245" s="28">
        <f xml:space="preserve"> FACT_ORDERS[[#This Row],[TotalAmount]] * (1 - (FACT_ORDERS[[#This Row],[ClientDiscount]] + FACT_ORDERS[[#This Row],[OrderDiscount]]) )</f>
        <v>835.2</v>
      </c>
      <c r="Q245" s="28">
        <f>FACT_ORDERS[[#This Row],[TotalAmountWithDiscount]]+FACT_ORDERS[[#This Row],[DeliveryCost]]</f>
        <v>835.2</v>
      </c>
      <c r="R245" s="35">
        <v>44967</v>
      </c>
      <c r="S245" s="35" t="str">
        <f>IF(NETWORKDAYS(FACT_ORDERS[[#This Row],[Order-Date]], FACT_ORDERS[[#This Row],[ArrivalDate ]]) &gt; 10, "Late", "On Time")</f>
        <v>On Time</v>
      </c>
    </row>
    <row r="246" spans="1:19" x14ac:dyDescent="0.3">
      <c r="A246" s="12">
        <v>5244</v>
      </c>
      <c r="B246" s="12">
        <v>292</v>
      </c>
      <c r="C246" s="12">
        <v>10223</v>
      </c>
      <c r="D246" s="12">
        <v>245</v>
      </c>
      <c r="E246" s="12" t="s">
        <v>244</v>
      </c>
      <c r="F246" s="13">
        <v>45334</v>
      </c>
      <c r="G246" s="26" t="s">
        <v>10978</v>
      </c>
      <c r="H246" s="12">
        <v>19</v>
      </c>
      <c r="I246" s="28">
        <f>VLOOKUP(B:B,DIM_PRODUCTS!A:F,5,FALSE)</f>
        <v>6</v>
      </c>
      <c r="J246" s="28">
        <f>FACT_ORDERS[[#This Row],[ProductPrice]]*FACT_ORDERS[[#This Row],[Quantity]]</f>
        <v>114</v>
      </c>
      <c r="K246" s="12" t="str">
        <f>VLOOKUP(C:C,DIM_CUSTOMERS!A:G,7,FALSE)</f>
        <v>USA</v>
      </c>
      <c r="L246" s="30" cm="1">
        <f t="array" ref="L246">_xlfn.IFS(
    AND(FACT_ORDERS[[#This Row],[DeliveryMehtod]]="shippment",FACT_ORDERS[[#This Row],[TotalAmount]]&gt;=200), 0,
    AND(FACT_ORDERS[[#This Row],[DeliveryMehtod]]="pickup"), 15,
    AND(FACT_ORDERS[[#This Row],[DeliveryMehtod]]="shippment",FACT_ORDERS[[#This Row],[TotalAmount]]&lt;200), 35
)</f>
        <v>35</v>
      </c>
      <c r="M246" s="12" t="str" cm="1">
        <f t="array" ref="M246">_xlfn.IFS(
    SUMIFS(FACT_ORDERS[TotalAmount], FACT_ORDERS[WD_CUSTOMERS],FACT_ORDERS[[#This Row],[WD_CUSTOMERS]])&gt;=15000, "VIP",
    SUMIFS(FACT_ORDERS[TotalAmount], FACT_ORDERS[WD_CUSTOMERS],FACT_ORDERS[[#This Row],[WD_CUSTOMERS]])&gt;=8000, "Premium",
    TRUE, "Regular"
)</f>
        <v>Regular</v>
      </c>
      <c r="N246" s="32" cm="1">
        <f t="array" ref="N246">_xlfn.IFS(
   FACT_ORDERS[[#This Row],[TypeOfClient]]="VIP", 0.2,
   FACT_ORDERS[[#This Row],[TypeOfClient]]="Premium", 0.1,
   TRUE, 0
)</f>
        <v>0</v>
      </c>
      <c r="O246" s="31" cm="1">
        <f t="array" ref="O246">_xlfn.IFS(
   FACT_ORDERS[[#This Row],[TotalAmount]]&gt;1500, 0.15,
   FACT_ORDERS[[#This Row],[TotalAmount]]&gt;1000, 0.1,
   FACT_ORDERS[[#This Row],[TotalAmount]]&gt;500, 0.05,
   TRUE, 0
)</f>
        <v>0</v>
      </c>
      <c r="P246" s="28">
        <f xml:space="preserve"> FACT_ORDERS[[#This Row],[TotalAmount]] * (1 - (FACT_ORDERS[[#This Row],[ClientDiscount]] + FACT_ORDERS[[#This Row],[OrderDiscount]]) )</f>
        <v>114</v>
      </c>
      <c r="Q246" s="28">
        <f>FACT_ORDERS[[#This Row],[TotalAmountWithDiscount]]+FACT_ORDERS[[#This Row],[DeliveryCost]]</f>
        <v>149</v>
      </c>
      <c r="R246" s="35">
        <v>45344</v>
      </c>
      <c r="S246" s="35" t="str">
        <f>IF(NETWORKDAYS(FACT_ORDERS[[#This Row],[Order-Date]], FACT_ORDERS[[#This Row],[ArrivalDate ]]) &gt; 10, "Late", "On Time")</f>
        <v>On Time</v>
      </c>
    </row>
    <row r="247" spans="1:19" x14ac:dyDescent="0.3">
      <c r="A247" s="12">
        <v>5245</v>
      </c>
      <c r="B247" s="12">
        <v>236</v>
      </c>
      <c r="C247" s="12">
        <v>10514</v>
      </c>
      <c r="D247" s="12">
        <v>246</v>
      </c>
      <c r="E247" s="12" t="s">
        <v>244</v>
      </c>
      <c r="F247" s="13">
        <v>45488</v>
      </c>
      <c r="G247" s="26" t="s">
        <v>10979</v>
      </c>
      <c r="H247" s="12">
        <v>19</v>
      </c>
      <c r="I247" s="28">
        <f>VLOOKUP(B:B,DIM_PRODUCTS!A:F,5,FALSE)</f>
        <v>12</v>
      </c>
      <c r="J247" s="28">
        <f>FACT_ORDERS[[#This Row],[ProductPrice]]*FACT_ORDERS[[#This Row],[Quantity]]</f>
        <v>228</v>
      </c>
      <c r="K247" s="12" t="str">
        <f>VLOOKUP(C:C,DIM_CUSTOMERS!A:G,7,FALSE)</f>
        <v>China</v>
      </c>
      <c r="L247" s="30" cm="1">
        <f t="array" ref="L247">_xlfn.IFS(
    AND(FACT_ORDERS[[#This Row],[DeliveryMehtod]]="shippment",FACT_ORDERS[[#This Row],[TotalAmount]]&gt;=200), 0,
    AND(FACT_ORDERS[[#This Row],[DeliveryMehtod]]="pickup"), 15,
    AND(FACT_ORDERS[[#This Row],[DeliveryMehtod]]="shippment",FACT_ORDERS[[#This Row],[TotalAmount]]&lt;200), 35
)</f>
        <v>0</v>
      </c>
      <c r="M247" s="12" t="str" cm="1">
        <f t="array" ref="M247">_xlfn.IFS(
    SUMIFS(FACT_ORDERS[TotalAmount], FACT_ORDERS[WD_CUSTOMERS],FACT_ORDERS[[#This Row],[WD_CUSTOMERS]])&gt;=15000, "VIP",
    SUMIFS(FACT_ORDERS[TotalAmount], FACT_ORDERS[WD_CUSTOMERS],FACT_ORDERS[[#This Row],[WD_CUSTOMERS]])&gt;=8000, "Premium",
    TRUE, "Regular"
)</f>
        <v>Regular</v>
      </c>
      <c r="N247" s="32" cm="1">
        <f t="array" ref="N247">_xlfn.IFS(
   FACT_ORDERS[[#This Row],[TypeOfClient]]="VIP", 0.2,
   FACT_ORDERS[[#This Row],[TypeOfClient]]="Premium", 0.1,
   TRUE, 0
)</f>
        <v>0</v>
      </c>
      <c r="O247" s="31" cm="1">
        <f t="array" ref="O247">_xlfn.IFS(
   FACT_ORDERS[[#This Row],[TotalAmount]]&gt;1500, 0.15,
   FACT_ORDERS[[#This Row],[TotalAmount]]&gt;1000, 0.1,
   FACT_ORDERS[[#This Row],[TotalAmount]]&gt;500, 0.05,
   TRUE, 0
)</f>
        <v>0</v>
      </c>
      <c r="P247" s="28">
        <f xml:space="preserve"> FACT_ORDERS[[#This Row],[TotalAmount]] * (1 - (FACT_ORDERS[[#This Row],[ClientDiscount]] + FACT_ORDERS[[#This Row],[OrderDiscount]]) )</f>
        <v>228</v>
      </c>
      <c r="Q247" s="28">
        <f>FACT_ORDERS[[#This Row],[TotalAmountWithDiscount]]+FACT_ORDERS[[#This Row],[DeliveryCost]]</f>
        <v>228</v>
      </c>
      <c r="R247" s="35">
        <v>45498</v>
      </c>
      <c r="S247" s="35" t="str">
        <f>IF(NETWORKDAYS(FACT_ORDERS[[#This Row],[Order-Date]], FACT_ORDERS[[#This Row],[ArrivalDate ]]) &gt; 10, "Late", "On Time")</f>
        <v>On Time</v>
      </c>
    </row>
    <row r="248" spans="1:19" x14ac:dyDescent="0.3">
      <c r="A248" s="12">
        <v>5246</v>
      </c>
      <c r="B248" s="12">
        <v>234</v>
      </c>
      <c r="C248" s="12">
        <v>10963</v>
      </c>
      <c r="D248" s="12">
        <v>247</v>
      </c>
      <c r="E248" s="12" t="s">
        <v>244</v>
      </c>
      <c r="F248" s="13">
        <v>45196</v>
      </c>
      <c r="G248" s="26" t="s">
        <v>10980</v>
      </c>
      <c r="H248" s="12">
        <v>38</v>
      </c>
      <c r="I248" s="28">
        <f>VLOOKUP(B:B,DIM_PRODUCTS!A:F,5,FALSE)</f>
        <v>13</v>
      </c>
      <c r="J248" s="28">
        <f>FACT_ORDERS[[#This Row],[ProductPrice]]*FACT_ORDERS[[#This Row],[Quantity]]</f>
        <v>494</v>
      </c>
      <c r="K248" s="12" t="str">
        <f>VLOOKUP(C:C,DIM_CUSTOMERS!A:G,7,FALSE)</f>
        <v>Kenya</v>
      </c>
      <c r="L248" s="30" cm="1">
        <f t="array" ref="L248">_xlfn.IFS(
    AND(FACT_ORDERS[[#This Row],[DeliveryMehtod]]="shippment",FACT_ORDERS[[#This Row],[TotalAmount]]&gt;=200), 0,
    AND(FACT_ORDERS[[#This Row],[DeliveryMehtod]]="pickup"), 15,
    AND(FACT_ORDERS[[#This Row],[DeliveryMehtod]]="shippment",FACT_ORDERS[[#This Row],[TotalAmount]]&lt;200), 35
)</f>
        <v>0</v>
      </c>
      <c r="M248" s="12" t="str" cm="1">
        <f t="array" ref="M248">_xlfn.IFS(
    SUMIFS(FACT_ORDERS[TotalAmount], FACT_ORDERS[WD_CUSTOMERS],FACT_ORDERS[[#This Row],[WD_CUSTOMERS]])&gt;=15000, "VIP",
    SUMIFS(FACT_ORDERS[TotalAmount], FACT_ORDERS[WD_CUSTOMERS],FACT_ORDERS[[#This Row],[WD_CUSTOMERS]])&gt;=8000, "Premium",
    TRUE, "Regular"
)</f>
        <v>Regular</v>
      </c>
      <c r="N248" s="32" cm="1">
        <f t="array" ref="N248">_xlfn.IFS(
   FACT_ORDERS[[#This Row],[TypeOfClient]]="VIP", 0.2,
   FACT_ORDERS[[#This Row],[TypeOfClient]]="Premium", 0.1,
   TRUE, 0
)</f>
        <v>0</v>
      </c>
      <c r="O248" s="31" cm="1">
        <f t="array" ref="O248">_xlfn.IFS(
   FACT_ORDERS[[#This Row],[TotalAmount]]&gt;1500, 0.15,
   FACT_ORDERS[[#This Row],[TotalAmount]]&gt;1000, 0.1,
   FACT_ORDERS[[#This Row],[TotalAmount]]&gt;500, 0.05,
   TRUE, 0
)</f>
        <v>0</v>
      </c>
      <c r="P248" s="28">
        <f xml:space="preserve"> FACT_ORDERS[[#This Row],[TotalAmount]] * (1 - (FACT_ORDERS[[#This Row],[ClientDiscount]] + FACT_ORDERS[[#This Row],[OrderDiscount]]) )</f>
        <v>494</v>
      </c>
      <c r="Q248" s="28">
        <f>FACT_ORDERS[[#This Row],[TotalAmountWithDiscount]]+FACT_ORDERS[[#This Row],[DeliveryCost]]</f>
        <v>494</v>
      </c>
      <c r="R248" s="35">
        <v>45204</v>
      </c>
      <c r="S248" s="35" t="str">
        <f>IF(NETWORKDAYS(FACT_ORDERS[[#This Row],[Order-Date]], FACT_ORDERS[[#This Row],[ArrivalDate ]]) &gt; 10, "Late", "On Time")</f>
        <v>On Time</v>
      </c>
    </row>
    <row r="249" spans="1:19" x14ac:dyDescent="0.3">
      <c r="A249" s="12">
        <v>5247</v>
      </c>
      <c r="B249" s="12">
        <v>260</v>
      </c>
      <c r="C249" s="12">
        <v>10742</v>
      </c>
      <c r="D249" s="12">
        <v>248</v>
      </c>
      <c r="E249" s="12" t="s">
        <v>244</v>
      </c>
      <c r="F249" s="13">
        <v>45545</v>
      </c>
      <c r="G249" s="26" t="s">
        <v>10981</v>
      </c>
      <c r="H249" s="12">
        <v>31</v>
      </c>
      <c r="I249" s="28">
        <f>VLOOKUP(B:B,DIM_PRODUCTS!A:F,5,FALSE)</f>
        <v>15</v>
      </c>
      <c r="J249" s="28">
        <f>FACT_ORDERS[[#This Row],[ProductPrice]]*FACT_ORDERS[[#This Row],[Quantity]]</f>
        <v>465</v>
      </c>
      <c r="K249" s="12" t="str">
        <f>VLOOKUP(C:C,DIM_CUSTOMERS!A:G,7,FALSE)</f>
        <v>Spain</v>
      </c>
      <c r="L249" s="30" cm="1">
        <f t="array" ref="L249">_xlfn.IFS(
    AND(FACT_ORDERS[[#This Row],[DeliveryMehtod]]="shippment",FACT_ORDERS[[#This Row],[TotalAmount]]&gt;=200), 0,
    AND(FACT_ORDERS[[#This Row],[DeliveryMehtod]]="pickup"), 15,
    AND(FACT_ORDERS[[#This Row],[DeliveryMehtod]]="shippment",FACT_ORDERS[[#This Row],[TotalAmount]]&lt;200), 35
)</f>
        <v>0</v>
      </c>
      <c r="M249" s="12" t="str" cm="1">
        <f t="array" ref="M249">_xlfn.IFS(
    SUMIFS(FACT_ORDERS[TotalAmount], FACT_ORDERS[WD_CUSTOMERS],FACT_ORDERS[[#This Row],[WD_CUSTOMERS]])&gt;=15000, "VIP",
    SUMIFS(FACT_ORDERS[TotalAmount], FACT_ORDERS[WD_CUSTOMERS],FACT_ORDERS[[#This Row],[WD_CUSTOMERS]])&gt;=8000, "Premium",
    TRUE, "Regular"
)</f>
        <v>Regular</v>
      </c>
      <c r="N249" s="32" cm="1">
        <f t="array" ref="N249">_xlfn.IFS(
   FACT_ORDERS[[#This Row],[TypeOfClient]]="VIP", 0.2,
   FACT_ORDERS[[#This Row],[TypeOfClient]]="Premium", 0.1,
   TRUE, 0
)</f>
        <v>0</v>
      </c>
      <c r="O249" s="31" cm="1">
        <f t="array" ref="O249">_xlfn.IFS(
   FACT_ORDERS[[#This Row],[TotalAmount]]&gt;1500, 0.15,
   FACT_ORDERS[[#This Row],[TotalAmount]]&gt;1000, 0.1,
   FACT_ORDERS[[#This Row],[TotalAmount]]&gt;500, 0.05,
   TRUE, 0
)</f>
        <v>0</v>
      </c>
      <c r="P249" s="28">
        <f xml:space="preserve"> FACT_ORDERS[[#This Row],[TotalAmount]] * (1 - (FACT_ORDERS[[#This Row],[ClientDiscount]] + FACT_ORDERS[[#This Row],[OrderDiscount]]) )</f>
        <v>465</v>
      </c>
      <c r="Q249" s="28">
        <f>FACT_ORDERS[[#This Row],[TotalAmountWithDiscount]]+FACT_ORDERS[[#This Row],[DeliveryCost]]</f>
        <v>465</v>
      </c>
      <c r="R249" s="35">
        <v>45554</v>
      </c>
      <c r="S249" s="35" t="str">
        <f>IF(NETWORKDAYS(FACT_ORDERS[[#This Row],[Order-Date]], FACT_ORDERS[[#This Row],[ArrivalDate ]]) &gt; 10, "Late", "On Time")</f>
        <v>On Time</v>
      </c>
    </row>
    <row r="250" spans="1:19" x14ac:dyDescent="0.3">
      <c r="A250" s="12">
        <v>5248</v>
      </c>
      <c r="B250" s="12">
        <v>252</v>
      </c>
      <c r="C250" s="12">
        <v>10742</v>
      </c>
      <c r="D250" s="12">
        <v>249</v>
      </c>
      <c r="E250" s="12" t="s">
        <v>243</v>
      </c>
      <c r="F250" s="13">
        <v>45509</v>
      </c>
      <c r="G250" s="26" t="s">
        <v>10982</v>
      </c>
      <c r="H250" s="12">
        <v>18</v>
      </c>
      <c r="I250" s="28">
        <f>VLOOKUP(B:B,DIM_PRODUCTS!A:F,5,FALSE)</f>
        <v>18</v>
      </c>
      <c r="J250" s="28">
        <f>FACT_ORDERS[[#This Row],[ProductPrice]]*FACT_ORDERS[[#This Row],[Quantity]]</f>
        <v>324</v>
      </c>
      <c r="K250" s="12" t="str">
        <f>VLOOKUP(C:C,DIM_CUSTOMERS!A:G,7,FALSE)</f>
        <v>Spain</v>
      </c>
      <c r="L250" s="30" cm="1">
        <f t="array" ref="L250">_xlfn.IFS(
    AND(FACT_ORDERS[[#This Row],[DeliveryMehtod]]="shippment",FACT_ORDERS[[#This Row],[TotalAmount]]&gt;=200), 0,
    AND(FACT_ORDERS[[#This Row],[DeliveryMehtod]]="pickup"), 15,
    AND(FACT_ORDERS[[#This Row],[DeliveryMehtod]]="shippment",FACT_ORDERS[[#This Row],[TotalAmount]]&lt;200), 35
)</f>
        <v>15</v>
      </c>
      <c r="M250" s="12" t="str" cm="1">
        <f t="array" ref="M250">_xlfn.IFS(
    SUMIFS(FACT_ORDERS[TotalAmount], FACT_ORDERS[WD_CUSTOMERS],FACT_ORDERS[[#This Row],[WD_CUSTOMERS]])&gt;=15000, "VIP",
    SUMIFS(FACT_ORDERS[TotalAmount], FACT_ORDERS[WD_CUSTOMERS],FACT_ORDERS[[#This Row],[WD_CUSTOMERS]])&gt;=8000, "Premium",
    TRUE, "Regular"
)</f>
        <v>Regular</v>
      </c>
      <c r="N250" s="32" cm="1">
        <f t="array" ref="N250">_xlfn.IFS(
   FACT_ORDERS[[#This Row],[TypeOfClient]]="VIP", 0.2,
   FACT_ORDERS[[#This Row],[TypeOfClient]]="Premium", 0.1,
   TRUE, 0
)</f>
        <v>0</v>
      </c>
      <c r="O250" s="31" cm="1">
        <f t="array" ref="O250">_xlfn.IFS(
   FACT_ORDERS[[#This Row],[TotalAmount]]&gt;1500, 0.15,
   FACT_ORDERS[[#This Row],[TotalAmount]]&gt;1000, 0.1,
   FACT_ORDERS[[#This Row],[TotalAmount]]&gt;500, 0.05,
   TRUE, 0
)</f>
        <v>0</v>
      </c>
      <c r="P250" s="28">
        <f xml:space="preserve"> FACT_ORDERS[[#This Row],[TotalAmount]] * (1 - (FACT_ORDERS[[#This Row],[ClientDiscount]] + FACT_ORDERS[[#This Row],[OrderDiscount]]) )</f>
        <v>324</v>
      </c>
      <c r="Q250" s="28">
        <f>FACT_ORDERS[[#This Row],[TotalAmountWithDiscount]]+FACT_ORDERS[[#This Row],[DeliveryCost]]</f>
        <v>339</v>
      </c>
      <c r="R250" s="35">
        <v>45520</v>
      </c>
      <c r="S250" s="35" t="str">
        <f>IF(NETWORKDAYS(FACT_ORDERS[[#This Row],[Order-Date]], FACT_ORDERS[[#This Row],[ArrivalDate ]]) &gt; 10, "Late", "On Time")</f>
        <v>On Time</v>
      </c>
    </row>
    <row r="251" spans="1:19" x14ac:dyDescent="0.3">
      <c r="A251" s="12">
        <v>5249</v>
      </c>
      <c r="B251" s="12">
        <v>262</v>
      </c>
      <c r="C251" s="12">
        <v>10742</v>
      </c>
      <c r="D251" s="12">
        <v>250</v>
      </c>
      <c r="E251" s="12" t="s">
        <v>243</v>
      </c>
      <c r="F251" s="13">
        <v>45312</v>
      </c>
      <c r="G251" s="26" t="s">
        <v>10983</v>
      </c>
      <c r="H251" s="12">
        <v>51</v>
      </c>
      <c r="I251" s="28">
        <f>VLOOKUP(B:B,DIM_PRODUCTS!A:F,5,FALSE)</f>
        <v>10</v>
      </c>
      <c r="J251" s="28">
        <f>FACT_ORDERS[[#This Row],[ProductPrice]]*FACT_ORDERS[[#This Row],[Quantity]]</f>
        <v>510</v>
      </c>
      <c r="K251" s="12" t="str">
        <f>VLOOKUP(C:C,DIM_CUSTOMERS!A:G,7,FALSE)</f>
        <v>Spain</v>
      </c>
      <c r="L251" s="30" cm="1">
        <f t="array" ref="L251">_xlfn.IFS(
    AND(FACT_ORDERS[[#This Row],[DeliveryMehtod]]="shippment",FACT_ORDERS[[#This Row],[TotalAmount]]&gt;=200), 0,
    AND(FACT_ORDERS[[#This Row],[DeliveryMehtod]]="pickup"), 15,
    AND(FACT_ORDERS[[#This Row],[DeliveryMehtod]]="shippment",FACT_ORDERS[[#This Row],[TotalAmount]]&lt;200), 35
)</f>
        <v>15</v>
      </c>
      <c r="M251" s="12" t="str" cm="1">
        <f t="array" ref="M251">_xlfn.IFS(
    SUMIFS(FACT_ORDERS[TotalAmount], FACT_ORDERS[WD_CUSTOMERS],FACT_ORDERS[[#This Row],[WD_CUSTOMERS]])&gt;=15000, "VIP",
    SUMIFS(FACT_ORDERS[TotalAmount], FACT_ORDERS[WD_CUSTOMERS],FACT_ORDERS[[#This Row],[WD_CUSTOMERS]])&gt;=8000, "Premium",
    TRUE, "Regular"
)</f>
        <v>Regular</v>
      </c>
      <c r="N251" s="32" cm="1">
        <f t="array" ref="N251">_xlfn.IFS(
   FACT_ORDERS[[#This Row],[TypeOfClient]]="VIP", 0.2,
   FACT_ORDERS[[#This Row],[TypeOfClient]]="Premium", 0.1,
   TRUE, 0
)</f>
        <v>0</v>
      </c>
      <c r="O251" s="31" cm="1">
        <f t="array" ref="O251">_xlfn.IFS(
   FACT_ORDERS[[#This Row],[TotalAmount]]&gt;1500, 0.15,
   FACT_ORDERS[[#This Row],[TotalAmount]]&gt;1000, 0.1,
   FACT_ORDERS[[#This Row],[TotalAmount]]&gt;500, 0.05,
   TRUE, 0
)</f>
        <v>0.05</v>
      </c>
      <c r="P251" s="28">
        <f xml:space="preserve"> FACT_ORDERS[[#This Row],[TotalAmount]] * (1 - (FACT_ORDERS[[#This Row],[ClientDiscount]] + FACT_ORDERS[[#This Row],[OrderDiscount]]) )</f>
        <v>484.5</v>
      </c>
      <c r="Q251" s="28">
        <f>FACT_ORDERS[[#This Row],[TotalAmountWithDiscount]]+FACT_ORDERS[[#This Row],[DeliveryCost]]</f>
        <v>499.5</v>
      </c>
      <c r="R251" s="35">
        <v>45323</v>
      </c>
      <c r="S251" s="35" t="str">
        <f>IF(NETWORKDAYS(FACT_ORDERS[[#This Row],[Order-Date]], FACT_ORDERS[[#This Row],[ArrivalDate ]]) &gt; 10, "Late", "On Time")</f>
        <v>On Time</v>
      </c>
    </row>
    <row r="252" spans="1:19" x14ac:dyDescent="0.3">
      <c r="A252" s="12">
        <v>5250</v>
      </c>
      <c r="B252" s="12">
        <v>262</v>
      </c>
      <c r="C252" s="12">
        <v>10262</v>
      </c>
      <c r="D252" s="12">
        <v>251</v>
      </c>
      <c r="E252" s="12" t="s">
        <v>243</v>
      </c>
      <c r="F252" s="13">
        <v>45357</v>
      </c>
      <c r="G252" s="26" t="s">
        <v>10984</v>
      </c>
      <c r="H252" s="12">
        <v>48</v>
      </c>
      <c r="I252" s="28">
        <f>VLOOKUP(B:B,DIM_PRODUCTS!A:F,5,FALSE)</f>
        <v>10</v>
      </c>
      <c r="J252" s="28">
        <f>FACT_ORDERS[[#This Row],[ProductPrice]]*FACT_ORDERS[[#This Row],[Quantity]]</f>
        <v>480</v>
      </c>
      <c r="K252" s="12" t="str">
        <f>VLOOKUP(C:C,DIM_CUSTOMERS!A:G,7,FALSE)</f>
        <v>USA</v>
      </c>
      <c r="L252" s="30" cm="1">
        <f t="array" ref="L252">_xlfn.IFS(
    AND(FACT_ORDERS[[#This Row],[DeliveryMehtod]]="shippment",FACT_ORDERS[[#This Row],[TotalAmount]]&gt;=200), 0,
    AND(FACT_ORDERS[[#This Row],[DeliveryMehtod]]="pickup"), 15,
    AND(FACT_ORDERS[[#This Row],[DeliveryMehtod]]="shippment",FACT_ORDERS[[#This Row],[TotalAmount]]&lt;200), 35
)</f>
        <v>15</v>
      </c>
      <c r="M252" s="12" t="str" cm="1">
        <f t="array" ref="M252">_xlfn.IFS(
    SUMIFS(FACT_ORDERS[TotalAmount], FACT_ORDERS[WD_CUSTOMERS],FACT_ORDERS[[#This Row],[WD_CUSTOMERS]])&gt;=15000, "VIP",
    SUMIFS(FACT_ORDERS[TotalAmount], FACT_ORDERS[WD_CUSTOMERS],FACT_ORDERS[[#This Row],[WD_CUSTOMERS]])&gt;=8000, "Premium",
    TRUE, "Regular"
)</f>
        <v>Regular</v>
      </c>
      <c r="N252" s="32" cm="1">
        <f t="array" ref="N252">_xlfn.IFS(
   FACT_ORDERS[[#This Row],[TypeOfClient]]="VIP", 0.2,
   FACT_ORDERS[[#This Row],[TypeOfClient]]="Premium", 0.1,
   TRUE, 0
)</f>
        <v>0</v>
      </c>
      <c r="O252" s="31" cm="1">
        <f t="array" ref="O252">_xlfn.IFS(
   FACT_ORDERS[[#This Row],[TotalAmount]]&gt;1500, 0.15,
   FACT_ORDERS[[#This Row],[TotalAmount]]&gt;1000, 0.1,
   FACT_ORDERS[[#This Row],[TotalAmount]]&gt;500, 0.05,
   TRUE, 0
)</f>
        <v>0</v>
      </c>
      <c r="P252" s="28">
        <f xml:space="preserve"> FACT_ORDERS[[#This Row],[TotalAmount]] * (1 - (FACT_ORDERS[[#This Row],[ClientDiscount]] + FACT_ORDERS[[#This Row],[OrderDiscount]]) )</f>
        <v>480</v>
      </c>
      <c r="Q252" s="28">
        <f>FACT_ORDERS[[#This Row],[TotalAmountWithDiscount]]+FACT_ORDERS[[#This Row],[DeliveryCost]]</f>
        <v>495</v>
      </c>
      <c r="R252" s="35">
        <v>45368</v>
      </c>
      <c r="S252" s="35" t="str">
        <f>IF(NETWORKDAYS(FACT_ORDERS[[#This Row],[Order-Date]], FACT_ORDERS[[#This Row],[ArrivalDate ]]) &gt; 10, "Late", "On Time")</f>
        <v>On Time</v>
      </c>
    </row>
    <row r="253" spans="1:19" x14ac:dyDescent="0.3">
      <c r="A253" s="12">
        <v>5251</v>
      </c>
      <c r="B253" s="12">
        <v>211</v>
      </c>
      <c r="C253" s="12">
        <v>10262</v>
      </c>
      <c r="D253" s="12">
        <v>252</v>
      </c>
      <c r="E253" s="12" t="s">
        <v>244</v>
      </c>
      <c r="F253" s="13">
        <v>45357</v>
      </c>
      <c r="G253" s="26" t="s">
        <v>10985</v>
      </c>
      <c r="H253" s="12">
        <v>82</v>
      </c>
      <c r="I253" s="28">
        <f>VLOOKUP(B:B,DIM_PRODUCTS!A:F,5,FALSE)</f>
        <v>13</v>
      </c>
      <c r="J253" s="28">
        <f>FACT_ORDERS[[#This Row],[ProductPrice]]*FACT_ORDERS[[#This Row],[Quantity]]</f>
        <v>1066</v>
      </c>
      <c r="K253" s="12" t="str">
        <f>VLOOKUP(C:C,DIM_CUSTOMERS!A:G,7,FALSE)</f>
        <v>USA</v>
      </c>
      <c r="L253" s="30" cm="1">
        <f t="array" ref="L253">_xlfn.IFS(
    AND(FACT_ORDERS[[#This Row],[DeliveryMehtod]]="shippment",FACT_ORDERS[[#This Row],[TotalAmount]]&gt;=200), 0,
    AND(FACT_ORDERS[[#This Row],[DeliveryMehtod]]="pickup"), 15,
    AND(FACT_ORDERS[[#This Row],[DeliveryMehtod]]="shippment",FACT_ORDERS[[#This Row],[TotalAmount]]&lt;200), 35
)</f>
        <v>0</v>
      </c>
      <c r="M253" s="12" t="str" cm="1">
        <f t="array" ref="M253">_xlfn.IFS(
    SUMIFS(FACT_ORDERS[TotalAmount], FACT_ORDERS[WD_CUSTOMERS],FACT_ORDERS[[#This Row],[WD_CUSTOMERS]])&gt;=15000, "VIP",
    SUMIFS(FACT_ORDERS[TotalAmount], FACT_ORDERS[WD_CUSTOMERS],FACT_ORDERS[[#This Row],[WD_CUSTOMERS]])&gt;=8000, "Premium",
    TRUE, "Regular"
)</f>
        <v>Regular</v>
      </c>
      <c r="N253" s="32" cm="1">
        <f t="array" ref="N253">_xlfn.IFS(
   FACT_ORDERS[[#This Row],[TypeOfClient]]="VIP", 0.2,
   FACT_ORDERS[[#This Row],[TypeOfClient]]="Premium", 0.1,
   TRUE, 0
)</f>
        <v>0</v>
      </c>
      <c r="O253" s="31" cm="1">
        <f t="array" ref="O253">_xlfn.IFS(
   FACT_ORDERS[[#This Row],[TotalAmount]]&gt;1500, 0.15,
   FACT_ORDERS[[#This Row],[TotalAmount]]&gt;1000, 0.1,
   FACT_ORDERS[[#This Row],[TotalAmount]]&gt;500, 0.05,
   TRUE, 0
)</f>
        <v>0.1</v>
      </c>
      <c r="P253" s="28">
        <f xml:space="preserve"> FACT_ORDERS[[#This Row],[TotalAmount]] * (1 - (FACT_ORDERS[[#This Row],[ClientDiscount]] + FACT_ORDERS[[#This Row],[OrderDiscount]]) )</f>
        <v>959.4</v>
      </c>
      <c r="Q253" s="28">
        <f>FACT_ORDERS[[#This Row],[TotalAmountWithDiscount]]+FACT_ORDERS[[#This Row],[DeliveryCost]]</f>
        <v>959.4</v>
      </c>
      <c r="R253" s="35">
        <v>45367</v>
      </c>
      <c r="S253" s="35" t="str">
        <f>IF(NETWORKDAYS(FACT_ORDERS[[#This Row],[Order-Date]], FACT_ORDERS[[#This Row],[ArrivalDate ]]) &gt; 10, "Late", "On Time")</f>
        <v>On Time</v>
      </c>
    </row>
    <row r="254" spans="1:19" x14ac:dyDescent="0.3">
      <c r="A254" s="12">
        <v>5252</v>
      </c>
      <c r="B254" s="12">
        <v>261</v>
      </c>
      <c r="C254" s="12">
        <v>10615</v>
      </c>
      <c r="D254" s="12">
        <v>253</v>
      </c>
      <c r="E254" s="12" t="s">
        <v>243</v>
      </c>
      <c r="F254" s="13">
        <v>45130</v>
      </c>
      <c r="G254" s="26" t="s">
        <v>10986</v>
      </c>
      <c r="H254" s="12">
        <v>11</v>
      </c>
      <c r="I254" s="28">
        <f>VLOOKUP(B:B,DIM_PRODUCTS!A:F,5,FALSE)</f>
        <v>19</v>
      </c>
      <c r="J254" s="28">
        <f>FACT_ORDERS[[#This Row],[ProductPrice]]*FACT_ORDERS[[#This Row],[Quantity]]</f>
        <v>209</v>
      </c>
      <c r="K254" s="12" t="str">
        <f>VLOOKUP(C:C,DIM_CUSTOMERS!A:G,7,FALSE)</f>
        <v>Spain</v>
      </c>
      <c r="L254" s="30" cm="1">
        <f t="array" ref="L254">_xlfn.IFS(
    AND(FACT_ORDERS[[#This Row],[DeliveryMehtod]]="shippment",FACT_ORDERS[[#This Row],[TotalAmount]]&gt;=200), 0,
    AND(FACT_ORDERS[[#This Row],[DeliveryMehtod]]="pickup"), 15,
    AND(FACT_ORDERS[[#This Row],[DeliveryMehtod]]="shippment",FACT_ORDERS[[#This Row],[TotalAmount]]&lt;200), 35
)</f>
        <v>15</v>
      </c>
      <c r="M254" s="12" t="str" cm="1">
        <f t="array" ref="M254">_xlfn.IFS(
    SUMIFS(FACT_ORDERS[TotalAmount], FACT_ORDERS[WD_CUSTOMERS],FACT_ORDERS[[#This Row],[WD_CUSTOMERS]])&gt;=15000, "VIP",
    SUMIFS(FACT_ORDERS[TotalAmount], FACT_ORDERS[WD_CUSTOMERS],FACT_ORDERS[[#This Row],[WD_CUSTOMERS]])&gt;=8000, "Premium",
    TRUE, "Regular"
)</f>
        <v>VIP</v>
      </c>
      <c r="N254" s="32" cm="1">
        <f t="array" ref="N254">_xlfn.IFS(
   FACT_ORDERS[[#This Row],[TypeOfClient]]="VIP", 0.2,
   FACT_ORDERS[[#This Row],[TypeOfClient]]="Premium", 0.1,
   TRUE, 0
)</f>
        <v>0.2</v>
      </c>
      <c r="O254" s="31" cm="1">
        <f t="array" ref="O254">_xlfn.IFS(
   FACT_ORDERS[[#This Row],[TotalAmount]]&gt;1500, 0.15,
   FACT_ORDERS[[#This Row],[TotalAmount]]&gt;1000, 0.1,
   FACT_ORDERS[[#This Row],[TotalAmount]]&gt;500, 0.05,
   TRUE, 0
)</f>
        <v>0</v>
      </c>
      <c r="P254" s="28">
        <f xml:space="preserve"> FACT_ORDERS[[#This Row],[TotalAmount]] * (1 - (FACT_ORDERS[[#This Row],[ClientDiscount]] + FACT_ORDERS[[#This Row],[OrderDiscount]]) )</f>
        <v>167.20000000000002</v>
      </c>
      <c r="Q254" s="28">
        <f>FACT_ORDERS[[#This Row],[TotalAmountWithDiscount]]+FACT_ORDERS[[#This Row],[DeliveryCost]]</f>
        <v>182.20000000000002</v>
      </c>
      <c r="R254" s="35">
        <v>45139</v>
      </c>
      <c r="S254" s="35" t="str">
        <f>IF(NETWORKDAYS(FACT_ORDERS[[#This Row],[Order-Date]], FACT_ORDERS[[#This Row],[ArrivalDate ]]) &gt; 10, "Late", "On Time")</f>
        <v>On Time</v>
      </c>
    </row>
    <row r="255" spans="1:19" x14ac:dyDescent="0.3">
      <c r="A255" s="12">
        <v>5253</v>
      </c>
      <c r="B255" s="12">
        <v>263</v>
      </c>
      <c r="C255" s="12">
        <v>10615</v>
      </c>
      <c r="D255" s="12">
        <v>254</v>
      </c>
      <c r="E255" s="12" t="s">
        <v>244</v>
      </c>
      <c r="F255" s="13">
        <v>45130</v>
      </c>
      <c r="G255" s="26" t="s">
        <v>10987</v>
      </c>
      <c r="H255" s="12">
        <v>38</v>
      </c>
      <c r="I255" s="28">
        <f>VLOOKUP(B:B,DIM_PRODUCTS!A:F,5,FALSE)</f>
        <v>27</v>
      </c>
      <c r="J255" s="28">
        <f>FACT_ORDERS[[#This Row],[ProductPrice]]*FACT_ORDERS[[#This Row],[Quantity]]</f>
        <v>1026</v>
      </c>
      <c r="K255" s="12" t="str">
        <f>VLOOKUP(C:C,DIM_CUSTOMERS!A:G,7,FALSE)</f>
        <v>Spain</v>
      </c>
      <c r="L255" s="30" cm="1">
        <f t="array" ref="L255">_xlfn.IFS(
    AND(FACT_ORDERS[[#This Row],[DeliveryMehtod]]="shippment",FACT_ORDERS[[#This Row],[TotalAmount]]&gt;=200), 0,
    AND(FACT_ORDERS[[#This Row],[DeliveryMehtod]]="pickup"), 15,
    AND(FACT_ORDERS[[#This Row],[DeliveryMehtod]]="shippment",FACT_ORDERS[[#This Row],[TotalAmount]]&lt;200), 35
)</f>
        <v>0</v>
      </c>
      <c r="M255" s="12" t="str" cm="1">
        <f t="array" ref="M255">_xlfn.IFS(
    SUMIFS(FACT_ORDERS[TotalAmount], FACT_ORDERS[WD_CUSTOMERS],FACT_ORDERS[[#This Row],[WD_CUSTOMERS]])&gt;=15000, "VIP",
    SUMIFS(FACT_ORDERS[TotalAmount], FACT_ORDERS[WD_CUSTOMERS],FACT_ORDERS[[#This Row],[WD_CUSTOMERS]])&gt;=8000, "Premium",
    TRUE, "Regular"
)</f>
        <v>VIP</v>
      </c>
      <c r="N255" s="32" cm="1">
        <f t="array" ref="N255">_xlfn.IFS(
   FACT_ORDERS[[#This Row],[TypeOfClient]]="VIP", 0.2,
   FACT_ORDERS[[#This Row],[TypeOfClient]]="Premium", 0.1,
   TRUE, 0
)</f>
        <v>0.2</v>
      </c>
      <c r="O255" s="31" cm="1">
        <f t="array" ref="O255">_xlfn.IFS(
   FACT_ORDERS[[#This Row],[TotalAmount]]&gt;1500, 0.15,
   FACT_ORDERS[[#This Row],[TotalAmount]]&gt;1000, 0.1,
   FACT_ORDERS[[#This Row],[TotalAmount]]&gt;500, 0.05,
   TRUE, 0
)</f>
        <v>0.1</v>
      </c>
      <c r="P255" s="28">
        <f xml:space="preserve"> FACT_ORDERS[[#This Row],[TotalAmount]] * (1 - (FACT_ORDERS[[#This Row],[ClientDiscount]] + FACT_ORDERS[[#This Row],[OrderDiscount]]) )</f>
        <v>718.19999999999993</v>
      </c>
      <c r="Q255" s="28">
        <f>FACT_ORDERS[[#This Row],[TotalAmountWithDiscount]]+FACT_ORDERS[[#This Row],[DeliveryCost]]</f>
        <v>718.19999999999993</v>
      </c>
      <c r="R255" s="35">
        <v>45138</v>
      </c>
      <c r="S255" s="35" t="str">
        <f>IF(NETWORKDAYS(FACT_ORDERS[[#This Row],[Order-Date]], FACT_ORDERS[[#This Row],[ArrivalDate ]]) &gt; 10, "Late", "On Time")</f>
        <v>On Time</v>
      </c>
    </row>
    <row r="256" spans="1:19" x14ac:dyDescent="0.3">
      <c r="A256" s="12">
        <v>5254</v>
      </c>
      <c r="B256" s="12">
        <v>282</v>
      </c>
      <c r="C256" s="12">
        <v>10615</v>
      </c>
      <c r="D256" s="12">
        <v>255</v>
      </c>
      <c r="E256" s="12" t="s">
        <v>243</v>
      </c>
      <c r="F256" s="13">
        <v>45130</v>
      </c>
      <c r="G256" s="26" t="s">
        <v>10988</v>
      </c>
      <c r="H256" s="12">
        <v>21</v>
      </c>
      <c r="I256" s="28">
        <f>VLOOKUP(B:B,DIM_PRODUCTS!A:F,5,FALSE)</f>
        <v>10</v>
      </c>
      <c r="J256" s="28">
        <f>FACT_ORDERS[[#This Row],[ProductPrice]]*FACT_ORDERS[[#This Row],[Quantity]]</f>
        <v>210</v>
      </c>
      <c r="K256" s="12" t="str">
        <f>VLOOKUP(C:C,DIM_CUSTOMERS!A:G,7,FALSE)</f>
        <v>Spain</v>
      </c>
      <c r="L256" s="30" cm="1">
        <f t="array" ref="L256">_xlfn.IFS(
    AND(FACT_ORDERS[[#This Row],[DeliveryMehtod]]="shippment",FACT_ORDERS[[#This Row],[TotalAmount]]&gt;=200), 0,
    AND(FACT_ORDERS[[#This Row],[DeliveryMehtod]]="pickup"), 15,
    AND(FACT_ORDERS[[#This Row],[DeliveryMehtod]]="shippment",FACT_ORDERS[[#This Row],[TotalAmount]]&lt;200), 35
)</f>
        <v>15</v>
      </c>
      <c r="M256" s="12" t="str" cm="1">
        <f t="array" ref="M256">_xlfn.IFS(
    SUMIFS(FACT_ORDERS[TotalAmount], FACT_ORDERS[WD_CUSTOMERS],FACT_ORDERS[[#This Row],[WD_CUSTOMERS]])&gt;=15000, "VIP",
    SUMIFS(FACT_ORDERS[TotalAmount], FACT_ORDERS[WD_CUSTOMERS],FACT_ORDERS[[#This Row],[WD_CUSTOMERS]])&gt;=8000, "Premium",
    TRUE, "Regular"
)</f>
        <v>VIP</v>
      </c>
      <c r="N256" s="32" cm="1">
        <f t="array" ref="N256">_xlfn.IFS(
   FACT_ORDERS[[#This Row],[TypeOfClient]]="VIP", 0.2,
   FACT_ORDERS[[#This Row],[TypeOfClient]]="Premium", 0.1,
   TRUE, 0
)</f>
        <v>0.2</v>
      </c>
      <c r="O256" s="31" cm="1">
        <f t="array" ref="O256">_xlfn.IFS(
   FACT_ORDERS[[#This Row],[TotalAmount]]&gt;1500, 0.15,
   FACT_ORDERS[[#This Row],[TotalAmount]]&gt;1000, 0.1,
   FACT_ORDERS[[#This Row],[TotalAmount]]&gt;500, 0.05,
   TRUE, 0
)</f>
        <v>0</v>
      </c>
      <c r="P256" s="28">
        <f xml:space="preserve"> FACT_ORDERS[[#This Row],[TotalAmount]] * (1 - (FACT_ORDERS[[#This Row],[ClientDiscount]] + FACT_ORDERS[[#This Row],[OrderDiscount]]) )</f>
        <v>168</v>
      </c>
      <c r="Q256" s="28">
        <f>FACT_ORDERS[[#This Row],[TotalAmountWithDiscount]]+FACT_ORDERS[[#This Row],[DeliveryCost]]</f>
        <v>183</v>
      </c>
      <c r="R256" s="35">
        <v>45139</v>
      </c>
      <c r="S256" s="35" t="str">
        <f>IF(NETWORKDAYS(FACT_ORDERS[[#This Row],[Order-Date]], FACT_ORDERS[[#This Row],[ArrivalDate ]]) &gt; 10, "Late", "On Time")</f>
        <v>On Time</v>
      </c>
    </row>
    <row r="257" spans="1:19" x14ac:dyDescent="0.3">
      <c r="A257" s="12">
        <v>5255</v>
      </c>
      <c r="B257" s="12">
        <v>208</v>
      </c>
      <c r="C257" s="12">
        <v>10615</v>
      </c>
      <c r="D257" s="12">
        <v>256</v>
      </c>
      <c r="E257" s="12" t="s">
        <v>243</v>
      </c>
      <c r="F257" s="13">
        <v>45130</v>
      </c>
      <c r="G257" s="26" t="s">
        <v>10989</v>
      </c>
      <c r="H257" s="12">
        <v>13</v>
      </c>
      <c r="I257" s="28">
        <f>VLOOKUP(B:B,DIM_PRODUCTS!A:F,5,FALSE)</f>
        <v>10</v>
      </c>
      <c r="J257" s="28">
        <f>FACT_ORDERS[[#This Row],[ProductPrice]]*FACT_ORDERS[[#This Row],[Quantity]]</f>
        <v>130</v>
      </c>
      <c r="K257" s="12" t="str">
        <f>VLOOKUP(C:C,DIM_CUSTOMERS!A:G,7,FALSE)</f>
        <v>Spain</v>
      </c>
      <c r="L257" s="30" cm="1">
        <f t="array" ref="L257">_xlfn.IFS(
    AND(FACT_ORDERS[[#This Row],[DeliveryMehtod]]="shippment",FACT_ORDERS[[#This Row],[TotalAmount]]&gt;=200), 0,
    AND(FACT_ORDERS[[#This Row],[DeliveryMehtod]]="pickup"), 15,
    AND(FACT_ORDERS[[#This Row],[DeliveryMehtod]]="shippment",FACT_ORDERS[[#This Row],[TotalAmount]]&lt;200), 35
)</f>
        <v>15</v>
      </c>
      <c r="M257" s="12" t="str" cm="1">
        <f t="array" ref="M257">_xlfn.IFS(
    SUMIFS(FACT_ORDERS[TotalAmount], FACT_ORDERS[WD_CUSTOMERS],FACT_ORDERS[[#This Row],[WD_CUSTOMERS]])&gt;=15000, "VIP",
    SUMIFS(FACT_ORDERS[TotalAmount], FACT_ORDERS[WD_CUSTOMERS],FACT_ORDERS[[#This Row],[WD_CUSTOMERS]])&gt;=8000, "Premium",
    TRUE, "Regular"
)</f>
        <v>VIP</v>
      </c>
      <c r="N257" s="32" cm="1">
        <f t="array" ref="N257">_xlfn.IFS(
   FACT_ORDERS[[#This Row],[TypeOfClient]]="VIP", 0.2,
   FACT_ORDERS[[#This Row],[TypeOfClient]]="Premium", 0.1,
   TRUE, 0
)</f>
        <v>0.2</v>
      </c>
      <c r="O257" s="31" cm="1">
        <f t="array" ref="O257">_xlfn.IFS(
   FACT_ORDERS[[#This Row],[TotalAmount]]&gt;1500, 0.15,
   FACT_ORDERS[[#This Row],[TotalAmount]]&gt;1000, 0.1,
   FACT_ORDERS[[#This Row],[TotalAmount]]&gt;500, 0.05,
   TRUE, 0
)</f>
        <v>0</v>
      </c>
      <c r="P257" s="28">
        <f xml:space="preserve"> FACT_ORDERS[[#This Row],[TotalAmount]] * (1 - (FACT_ORDERS[[#This Row],[ClientDiscount]] + FACT_ORDERS[[#This Row],[OrderDiscount]]) )</f>
        <v>104</v>
      </c>
      <c r="Q257" s="28">
        <f>FACT_ORDERS[[#This Row],[TotalAmountWithDiscount]]+FACT_ORDERS[[#This Row],[DeliveryCost]]</f>
        <v>119</v>
      </c>
      <c r="R257" s="35">
        <v>45139</v>
      </c>
      <c r="S257" s="35" t="str">
        <f>IF(NETWORKDAYS(FACT_ORDERS[[#This Row],[Order-Date]], FACT_ORDERS[[#This Row],[ArrivalDate ]]) &gt; 10, "Late", "On Time")</f>
        <v>On Time</v>
      </c>
    </row>
    <row r="258" spans="1:19" x14ac:dyDescent="0.3">
      <c r="A258" s="12">
        <v>5256</v>
      </c>
      <c r="B258" s="12">
        <v>271</v>
      </c>
      <c r="C258" s="12">
        <v>10615</v>
      </c>
      <c r="D258" s="12">
        <v>257</v>
      </c>
      <c r="E258" s="12" t="s">
        <v>243</v>
      </c>
      <c r="F258" s="13">
        <v>45130</v>
      </c>
      <c r="G258" s="26" t="s">
        <v>3991</v>
      </c>
      <c r="H258" s="12">
        <v>27</v>
      </c>
      <c r="I258" s="28">
        <f>VLOOKUP(B:B,DIM_PRODUCTS!A:F,5,FALSE)</f>
        <v>16</v>
      </c>
      <c r="J258" s="28">
        <f>FACT_ORDERS[[#This Row],[ProductPrice]]*FACT_ORDERS[[#This Row],[Quantity]]</f>
        <v>432</v>
      </c>
      <c r="K258" s="12" t="str">
        <f>VLOOKUP(C:C,DIM_CUSTOMERS!A:G,7,FALSE)</f>
        <v>Spain</v>
      </c>
      <c r="L258" s="30" cm="1">
        <f t="array" ref="L258">_xlfn.IFS(
    AND(FACT_ORDERS[[#This Row],[DeliveryMehtod]]="shippment",FACT_ORDERS[[#This Row],[TotalAmount]]&gt;=200), 0,
    AND(FACT_ORDERS[[#This Row],[DeliveryMehtod]]="pickup"), 15,
    AND(FACT_ORDERS[[#This Row],[DeliveryMehtod]]="shippment",FACT_ORDERS[[#This Row],[TotalAmount]]&lt;200), 35
)</f>
        <v>15</v>
      </c>
      <c r="M258" s="12" t="str" cm="1">
        <f t="array" ref="M258">_xlfn.IFS(
    SUMIFS(FACT_ORDERS[TotalAmount], FACT_ORDERS[WD_CUSTOMERS],FACT_ORDERS[[#This Row],[WD_CUSTOMERS]])&gt;=15000, "VIP",
    SUMIFS(FACT_ORDERS[TotalAmount], FACT_ORDERS[WD_CUSTOMERS],FACT_ORDERS[[#This Row],[WD_CUSTOMERS]])&gt;=8000, "Premium",
    TRUE, "Regular"
)</f>
        <v>VIP</v>
      </c>
      <c r="N258" s="32" cm="1">
        <f t="array" ref="N258">_xlfn.IFS(
   FACT_ORDERS[[#This Row],[TypeOfClient]]="VIP", 0.2,
   FACT_ORDERS[[#This Row],[TypeOfClient]]="Premium", 0.1,
   TRUE, 0
)</f>
        <v>0.2</v>
      </c>
      <c r="O258" s="31" cm="1">
        <f t="array" ref="O258">_xlfn.IFS(
   FACT_ORDERS[[#This Row],[TotalAmount]]&gt;1500, 0.15,
   FACT_ORDERS[[#This Row],[TotalAmount]]&gt;1000, 0.1,
   FACT_ORDERS[[#This Row],[TotalAmount]]&gt;500, 0.05,
   TRUE, 0
)</f>
        <v>0</v>
      </c>
      <c r="P258" s="28">
        <f xml:space="preserve"> FACT_ORDERS[[#This Row],[TotalAmount]] * (1 - (FACT_ORDERS[[#This Row],[ClientDiscount]] + FACT_ORDERS[[#This Row],[OrderDiscount]]) )</f>
        <v>345.6</v>
      </c>
      <c r="Q258" s="28">
        <f>FACT_ORDERS[[#This Row],[TotalAmountWithDiscount]]+FACT_ORDERS[[#This Row],[DeliveryCost]]</f>
        <v>360.6</v>
      </c>
      <c r="R258" s="35">
        <v>45137</v>
      </c>
      <c r="S258" s="35" t="str">
        <f>IF(NETWORKDAYS(FACT_ORDERS[[#This Row],[Order-Date]], FACT_ORDERS[[#This Row],[ArrivalDate ]]) &gt; 10, "Late", "On Time")</f>
        <v>On Time</v>
      </c>
    </row>
    <row r="259" spans="1:19" x14ac:dyDescent="0.3">
      <c r="A259" s="12">
        <v>5257</v>
      </c>
      <c r="B259" s="12">
        <v>255</v>
      </c>
      <c r="C259" s="12">
        <v>10615</v>
      </c>
      <c r="D259" s="12">
        <v>258</v>
      </c>
      <c r="E259" s="12" t="s">
        <v>244</v>
      </c>
      <c r="F259" s="13">
        <v>45130</v>
      </c>
      <c r="G259" s="26" t="s">
        <v>10990</v>
      </c>
      <c r="H259" s="12">
        <v>23</v>
      </c>
      <c r="I259" s="28">
        <f>VLOOKUP(B:B,DIM_PRODUCTS!A:F,5,FALSE)</f>
        <v>12</v>
      </c>
      <c r="J259" s="28">
        <f>FACT_ORDERS[[#This Row],[ProductPrice]]*FACT_ORDERS[[#This Row],[Quantity]]</f>
        <v>276</v>
      </c>
      <c r="K259" s="12" t="str">
        <f>VLOOKUP(C:C,DIM_CUSTOMERS!A:G,7,FALSE)</f>
        <v>Spain</v>
      </c>
      <c r="L259" s="30" cm="1">
        <f t="array" ref="L259">_xlfn.IFS(
    AND(FACT_ORDERS[[#This Row],[DeliveryMehtod]]="shippment",FACT_ORDERS[[#This Row],[TotalAmount]]&gt;=200), 0,
    AND(FACT_ORDERS[[#This Row],[DeliveryMehtod]]="pickup"), 15,
    AND(FACT_ORDERS[[#This Row],[DeliveryMehtod]]="shippment",FACT_ORDERS[[#This Row],[TotalAmount]]&lt;200), 35
)</f>
        <v>0</v>
      </c>
      <c r="M259" s="12" t="str" cm="1">
        <f t="array" ref="M259">_xlfn.IFS(
    SUMIFS(FACT_ORDERS[TotalAmount], FACT_ORDERS[WD_CUSTOMERS],FACT_ORDERS[[#This Row],[WD_CUSTOMERS]])&gt;=15000, "VIP",
    SUMIFS(FACT_ORDERS[TotalAmount], FACT_ORDERS[WD_CUSTOMERS],FACT_ORDERS[[#This Row],[WD_CUSTOMERS]])&gt;=8000, "Premium",
    TRUE, "Regular"
)</f>
        <v>VIP</v>
      </c>
      <c r="N259" s="32" cm="1">
        <f t="array" ref="N259">_xlfn.IFS(
   FACT_ORDERS[[#This Row],[TypeOfClient]]="VIP", 0.2,
   FACT_ORDERS[[#This Row],[TypeOfClient]]="Premium", 0.1,
   TRUE, 0
)</f>
        <v>0.2</v>
      </c>
      <c r="O259" s="31" cm="1">
        <f t="array" ref="O259">_xlfn.IFS(
   FACT_ORDERS[[#This Row],[TotalAmount]]&gt;1500, 0.15,
   FACT_ORDERS[[#This Row],[TotalAmount]]&gt;1000, 0.1,
   FACT_ORDERS[[#This Row],[TotalAmount]]&gt;500, 0.05,
   TRUE, 0
)</f>
        <v>0</v>
      </c>
      <c r="P259" s="28">
        <f xml:space="preserve"> FACT_ORDERS[[#This Row],[TotalAmount]] * (1 - (FACT_ORDERS[[#This Row],[ClientDiscount]] + FACT_ORDERS[[#This Row],[OrderDiscount]]) )</f>
        <v>220.8</v>
      </c>
      <c r="Q259" s="28">
        <f>FACT_ORDERS[[#This Row],[TotalAmountWithDiscount]]+FACT_ORDERS[[#This Row],[DeliveryCost]]</f>
        <v>220.8</v>
      </c>
      <c r="R259" s="35">
        <v>45147</v>
      </c>
      <c r="S259" s="35" t="str">
        <f>IF(NETWORKDAYS(FACT_ORDERS[[#This Row],[Order-Date]], FACT_ORDERS[[#This Row],[ArrivalDate ]]) &gt; 10, "Late", "On Time")</f>
        <v>Late</v>
      </c>
    </row>
    <row r="260" spans="1:19" x14ac:dyDescent="0.3">
      <c r="A260" s="12">
        <v>5258</v>
      </c>
      <c r="B260" s="12">
        <v>219</v>
      </c>
      <c r="C260" s="12">
        <v>10615</v>
      </c>
      <c r="D260" s="12">
        <v>259</v>
      </c>
      <c r="E260" s="12" t="s">
        <v>243</v>
      </c>
      <c r="F260" s="13">
        <v>45130</v>
      </c>
      <c r="G260" s="26" t="s">
        <v>10991</v>
      </c>
      <c r="H260" s="12">
        <v>57</v>
      </c>
      <c r="I260" s="28">
        <f>VLOOKUP(B:B,DIM_PRODUCTS!A:F,5,FALSE)</f>
        <v>50</v>
      </c>
      <c r="J260" s="28">
        <f>FACT_ORDERS[[#This Row],[ProductPrice]]*FACT_ORDERS[[#This Row],[Quantity]]</f>
        <v>2850</v>
      </c>
      <c r="K260" s="12" t="str">
        <f>VLOOKUP(C:C,DIM_CUSTOMERS!A:G,7,FALSE)</f>
        <v>Spain</v>
      </c>
      <c r="L260" s="30" cm="1">
        <f t="array" ref="L260">_xlfn.IFS(
    AND(FACT_ORDERS[[#This Row],[DeliveryMehtod]]="shippment",FACT_ORDERS[[#This Row],[TotalAmount]]&gt;=200), 0,
    AND(FACT_ORDERS[[#This Row],[DeliveryMehtod]]="pickup"), 15,
    AND(FACT_ORDERS[[#This Row],[DeliveryMehtod]]="shippment",FACT_ORDERS[[#This Row],[TotalAmount]]&lt;200), 35
)</f>
        <v>15</v>
      </c>
      <c r="M260" s="12" t="str" cm="1">
        <f t="array" ref="M260">_xlfn.IFS(
    SUMIFS(FACT_ORDERS[TotalAmount], FACT_ORDERS[WD_CUSTOMERS],FACT_ORDERS[[#This Row],[WD_CUSTOMERS]])&gt;=15000, "VIP",
    SUMIFS(FACT_ORDERS[TotalAmount], FACT_ORDERS[WD_CUSTOMERS],FACT_ORDERS[[#This Row],[WD_CUSTOMERS]])&gt;=8000, "Premium",
    TRUE, "Regular"
)</f>
        <v>VIP</v>
      </c>
      <c r="N260" s="32" cm="1">
        <f t="array" ref="N260">_xlfn.IFS(
   FACT_ORDERS[[#This Row],[TypeOfClient]]="VIP", 0.2,
   FACT_ORDERS[[#This Row],[TypeOfClient]]="Premium", 0.1,
   TRUE, 0
)</f>
        <v>0.2</v>
      </c>
      <c r="O260" s="31" cm="1">
        <f t="array" ref="O260">_xlfn.IFS(
   FACT_ORDERS[[#This Row],[TotalAmount]]&gt;1500, 0.15,
   FACT_ORDERS[[#This Row],[TotalAmount]]&gt;1000, 0.1,
   FACT_ORDERS[[#This Row],[TotalAmount]]&gt;500, 0.05,
   TRUE, 0
)</f>
        <v>0.15</v>
      </c>
      <c r="P260" s="28">
        <f xml:space="preserve"> FACT_ORDERS[[#This Row],[TotalAmount]] * (1 - (FACT_ORDERS[[#This Row],[ClientDiscount]] + FACT_ORDERS[[#This Row],[OrderDiscount]]) )</f>
        <v>1852.5</v>
      </c>
      <c r="Q260" s="28">
        <f>FACT_ORDERS[[#This Row],[TotalAmountWithDiscount]]+FACT_ORDERS[[#This Row],[DeliveryCost]]</f>
        <v>1867.5</v>
      </c>
      <c r="R260" s="35">
        <v>45138</v>
      </c>
      <c r="S260" s="35" t="str">
        <f>IF(NETWORKDAYS(FACT_ORDERS[[#This Row],[Order-Date]], FACT_ORDERS[[#This Row],[ArrivalDate ]]) &gt; 10, "Late", "On Time")</f>
        <v>On Time</v>
      </c>
    </row>
    <row r="261" spans="1:19" x14ac:dyDescent="0.3">
      <c r="A261" s="12">
        <v>5259</v>
      </c>
      <c r="B261" s="12">
        <v>289</v>
      </c>
      <c r="C261" s="12">
        <v>10476</v>
      </c>
      <c r="D261" s="12">
        <v>260</v>
      </c>
      <c r="E261" s="12" t="s">
        <v>243</v>
      </c>
      <c r="F261" s="13">
        <v>45390</v>
      </c>
      <c r="G261" s="26" t="s">
        <v>10992</v>
      </c>
      <c r="H261" s="12">
        <v>28</v>
      </c>
      <c r="I261" s="28">
        <f>VLOOKUP(B:B,DIM_PRODUCTS!A:F,5,FALSE)</f>
        <v>9</v>
      </c>
      <c r="J261" s="28">
        <f>FACT_ORDERS[[#This Row],[ProductPrice]]*FACT_ORDERS[[#This Row],[Quantity]]</f>
        <v>252</v>
      </c>
      <c r="K261" s="12" t="str">
        <f>VLOOKUP(C:C,DIM_CUSTOMERS!A:G,7,FALSE)</f>
        <v>South Korea</v>
      </c>
      <c r="L261" s="30" cm="1">
        <f t="array" ref="L261">_xlfn.IFS(
    AND(FACT_ORDERS[[#This Row],[DeliveryMehtod]]="shippment",FACT_ORDERS[[#This Row],[TotalAmount]]&gt;=200), 0,
    AND(FACT_ORDERS[[#This Row],[DeliveryMehtod]]="pickup"), 15,
    AND(FACT_ORDERS[[#This Row],[DeliveryMehtod]]="shippment",FACT_ORDERS[[#This Row],[TotalAmount]]&lt;200), 35
)</f>
        <v>15</v>
      </c>
      <c r="M261" s="12" t="str" cm="1">
        <f t="array" ref="M261">_xlfn.IFS(
    SUMIFS(FACT_ORDERS[TotalAmount], FACT_ORDERS[WD_CUSTOMERS],FACT_ORDERS[[#This Row],[WD_CUSTOMERS]])&gt;=15000, "VIP",
    SUMIFS(FACT_ORDERS[TotalAmount], FACT_ORDERS[WD_CUSTOMERS],FACT_ORDERS[[#This Row],[WD_CUSTOMERS]])&gt;=8000, "Premium",
    TRUE, "Regular"
)</f>
        <v>Regular</v>
      </c>
      <c r="N261" s="32" cm="1">
        <f t="array" ref="N261">_xlfn.IFS(
   FACT_ORDERS[[#This Row],[TypeOfClient]]="VIP", 0.2,
   FACT_ORDERS[[#This Row],[TypeOfClient]]="Premium", 0.1,
   TRUE, 0
)</f>
        <v>0</v>
      </c>
      <c r="O261" s="31" cm="1">
        <f t="array" ref="O261">_xlfn.IFS(
   FACT_ORDERS[[#This Row],[TotalAmount]]&gt;1500, 0.15,
   FACT_ORDERS[[#This Row],[TotalAmount]]&gt;1000, 0.1,
   FACT_ORDERS[[#This Row],[TotalAmount]]&gt;500, 0.05,
   TRUE, 0
)</f>
        <v>0</v>
      </c>
      <c r="P261" s="28">
        <f xml:space="preserve"> FACT_ORDERS[[#This Row],[TotalAmount]] * (1 - (FACT_ORDERS[[#This Row],[ClientDiscount]] + FACT_ORDERS[[#This Row],[OrderDiscount]]) )</f>
        <v>252</v>
      </c>
      <c r="Q261" s="28">
        <f>FACT_ORDERS[[#This Row],[TotalAmountWithDiscount]]+FACT_ORDERS[[#This Row],[DeliveryCost]]</f>
        <v>267</v>
      </c>
      <c r="R261" s="35">
        <v>45401</v>
      </c>
      <c r="S261" s="35" t="str">
        <f>IF(NETWORKDAYS(FACT_ORDERS[[#This Row],[Order-Date]], FACT_ORDERS[[#This Row],[ArrivalDate ]]) &gt; 10, "Late", "On Time")</f>
        <v>On Time</v>
      </c>
    </row>
    <row r="262" spans="1:19" x14ac:dyDescent="0.3">
      <c r="A262" s="12">
        <v>5260</v>
      </c>
      <c r="B262" s="12">
        <v>226</v>
      </c>
      <c r="C262" s="12">
        <v>10346</v>
      </c>
      <c r="D262" s="12">
        <v>261</v>
      </c>
      <c r="E262" s="12" t="s">
        <v>244</v>
      </c>
      <c r="F262" s="13">
        <v>45555</v>
      </c>
      <c r="G262" s="26" t="s">
        <v>3604</v>
      </c>
      <c r="H262" s="12">
        <v>31</v>
      </c>
      <c r="I262" s="28">
        <f>VLOOKUP(B:B,DIM_PRODUCTS!A:F,5,FALSE)</f>
        <v>16</v>
      </c>
      <c r="J262" s="28">
        <f>FACT_ORDERS[[#This Row],[ProductPrice]]*FACT_ORDERS[[#This Row],[Quantity]]</f>
        <v>496</v>
      </c>
      <c r="K262" s="12" t="str">
        <f>VLOOKUP(C:C,DIM_CUSTOMERS!A:G,7,FALSE)</f>
        <v>Mexico</v>
      </c>
      <c r="L262" s="30" cm="1">
        <f t="array" ref="L262">_xlfn.IFS(
    AND(FACT_ORDERS[[#This Row],[DeliveryMehtod]]="shippment",FACT_ORDERS[[#This Row],[TotalAmount]]&gt;=200), 0,
    AND(FACT_ORDERS[[#This Row],[DeliveryMehtod]]="pickup"), 15,
    AND(FACT_ORDERS[[#This Row],[DeliveryMehtod]]="shippment",FACT_ORDERS[[#This Row],[TotalAmount]]&lt;200), 35
)</f>
        <v>0</v>
      </c>
      <c r="M262" s="12" t="str" cm="1">
        <f t="array" ref="M262">_xlfn.IFS(
    SUMIFS(FACT_ORDERS[TotalAmount], FACT_ORDERS[WD_CUSTOMERS],FACT_ORDERS[[#This Row],[WD_CUSTOMERS]])&gt;=15000, "VIP",
    SUMIFS(FACT_ORDERS[TotalAmount], FACT_ORDERS[WD_CUSTOMERS],FACT_ORDERS[[#This Row],[WD_CUSTOMERS]])&gt;=8000, "Premium",
    TRUE, "Regular"
)</f>
        <v>Regular</v>
      </c>
      <c r="N262" s="32" cm="1">
        <f t="array" ref="N262">_xlfn.IFS(
   FACT_ORDERS[[#This Row],[TypeOfClient]]="VIP", 0.2,
   FACT_ORDERS[[#This Row],[TypeOfClient]]="Premium", 0.1,
   TRUE, 0
)</f>
        <v>0</v>
      </c>
      <c r="O262" s="31" cm="1">
        <f t="array" ref="O262">_xlfn.IFS(
   FACT_ORDERS[[#This Row],[TotalAmount]]&gt;1500, 0.15,
   FACT_ORDERS[[#This Row],[TotalAmount]]&gt;1000, 0.1,
   FACT_ORDERS[[#This Row],[TotalAmount]]&gt;500, 0.05,
   TRUE, 0
)</f>
        <v>0</v>
      </c>
      <c r="P262" s="28">
        <f xml:space="preserve"> FACT_ORDERS[[#This Row],[TotalAmount]] * (1 - (FACT_ORDERS[[#This Row],[ClientDiscount]] + FACT_ORDERS[[#This Row],[OrderDiscount]]) )</f>
        <v>496</v>
      </c>
      <c r="Q262" s="28">
        <f>FACT_ORDERS[[#This Row],[TotalAmountWithDiscount]]+FACT_ORDERS[[#This Row],[DeliveryCost]]</f>
        <v>496</v>
      </c>
      <c r="R262" s="35">
        <v>45566</v>
      </c>
      <c r="S262" s="35" t="str">
        <f>IF(NETWORKDAYS(FACT_ORDERS[[#This Row],[Order-Date]], FACT_ORDERS[[#This Row],[ArrivalDate ]]) &gt; 10, "Late", "On Time")</f>
        <v>On Time</v>
      </c>
    </row>
    <row r="263" spans="1:19" x14ac:dyDescent="0.3">
      <c r="A263" s="12">
        <v>5261</v>
      </c>
      <c r="B263" s="12">
        <v>258</v>
      </c>
      <c r="C263" s="12">
        <v>10346</v>
      </c>
      <c r="D263" s="12">
        <v>262</v>
      </c>
      <c r="E263" s="12" t="s">
        <v>243</v>
      </c>
      <c r="F263" s="13">
        <v>45543</v>
      </c>
      <c r="G263" s="26" t="s">
        <v>3963</v>
      </c>
      <c r="H263" s="12">
        <v>40</v>
      </c>
      <c r="I263" s="28">
        <f>VLOOKUP(B:B,DIM_PRODUCTS!A:F,5,FALSE)</f>
        <v>24</v>
      </c>
      <c r="J263" s="28">
        <f>FACT_ORDERS[[#This Row],[ProductPrice]]*FACT_ORDERS[[#This Row],[Quantity]]</f>
        <v>960</v>
      </c>
      <c r="K263" s="12" t="str">
        <f>VLOOKUP(C:C,DIM_CUSTOMERS!A:G,7,FALSE)</f>
        <v>Mexico</v>
      </c>
      <c r="L263" s="30" cm="1">
        <f t="array" ref="L263">_xlfn.IFS(
    AND(FACT_ORDERS[[#This Row],[DeliveryMehtod]]="shippment",FACT_ORDERS[[#This Row],[TotalAmount]]&gt;=200), 0,
    AND(FACT_ORDERS[[#This Row],[DeliveryMehtod]]="pickup"), 15,
    AND(FACT_ORDERS[[#This Row],[DeliveryMehtod]]="shippment",FACT_ORDERS[[#This Row],[TotalAmount]]&lt;200), 35
)</f>
        <v>15</v>
      </c>
      <c r="M263" s="12" t="str" cm="1">
        <f t="array" ref="M263">_xlfn.IFS(
    SUMIFS(FACT_ORDERS[TotalAmount], FACT_ORDERS[WD_CUSTOMERS],FACT_ORDERS[[#This Row],[WD_CUSTOMERS]])&gt;=15000, "VIP",
    SUMIFS(FACT_ORDERS[TotalAmount], FACT_ORDERS[WD_CUSTOMERS],FACT_ORDERS[[#This Row],[WD_CUSTOMERS]])&gt;=8000, "Premium",
    TRUE, "Regular"
)</f>
        <v>Regular</v>
      </c>
      <c r="N263" s="32" cm="1">
        <f t="array" ref="N263">_xlfn.IFS(
   FACT_ORDERS[[#This Row],[TypeOfClient]]="VIP", 0.2,
   FACT_ORDERS[[#This Row],[TypeOfClient]]="Premium", 0.1,
   TRUE, 0
)</f>
        <v>0</v>
      </c>
      <c r="O263" s="31" cm="1">
        <f t="array" ref="O263">_xlfn.IFS(
   FACT_ORDERS[[#This Row],[TotalAmount]]&gt;1500, 0.15,
   FACT_ORDERS[[#This Row],[TotalAmount]]&gt;1000, 0.1,
   FACT_ORDERS[[#This Row],[TotalAmount]]&gt;500, 0.05,
   TRUE, 0
)</f>
        <v>0.05</v>
      </c>
      <c r="P263" s="28">
        <f xml:space="preserve"> FACT_ORDERS[[#This Row],[TotalAmount]] * (1 - (FACT_ORDERS[[#This Row],[ClientDiscount]] + FACT_ORDERS[[#This Row],[OrderDiscount]]) )</f>
        <v>912</v>
      </c>
      <c r="Q263" s="28">
        <f>FACT_ORDERS[[#This Row],[TotalAmountWithDiscount]]+FACT_ORDERS[[#This Row],[DeliveryCost]]</f>
        <v>927</v>
      </c>
      <c r="R263" s="35">
        <v>45553</v>
      </c>
      <c r="S263" s="35" t="str">
        <f>IF(NETWORKDAYS(FACT_ORDERS[[#This Row],[Order-Date]], FACT_ORDERS[[#This Row],[ArrivalDate ]]) &gt; 10, "Late", "On Time")</f>
        <v>On Time</v>
      </c>
    </row>
    <row r="264" spans="1:19" x14ac:dyDescent="0.3">
      <c r="A264" s="12">
        <v>5262</v>
      </c>
      <c r="B264" s="12">
        <v>274</v>
      </c>
      <c r="C264" s="12">
        <v>10985</v>
      </c>
      <c r="D264" s="12">
        <v>263</v>
      </c>
      <c r="E264" s="12" t="s">
        <v>243</v>
      </c>
      <c r="F264" s="13">
        <v>45529</v>
      </c>
      <c r="G264" s="26" t="s">
        <v>10993</v>
      </c>
      <c r="H264" s="12">
        <v>58</v>
      </c>
      <c r="I264" s="28">
        <f>VLOOKUP(B:B,DIM_PRODUCTS!A:F,5,FALSE)</f>
        <v>10</v>
      </c>
      <c r="J264" s="28">
        <f>FACT_ORDERS[[#This Row],[ProductPrice]]*FACT_ORDERS[[#This Row],[Quantity]]</f>
        <v>580</v>
      </c>
      <c r="K264" s="12" t="str">
        <f>VLOOKUP(C:C,DIM_CUSTOMERS!A:G,7,FALSE)</f>
        <v>Nigeria</v>
      </c>
      <c r="L264" s="30" cm="1">
        <f t="array" ref="L264">_xlfn.IFS(
    AND(FACT_ORDERS[[#This Row],[DeliveryMehtod]]="shippment",FACT_ORDERS[[#This Row],[TotalAmount]]&gt;=200), 0,
    AND(FACT_ORDERS[[#This Row],[DeliveryMehtod]]="pickup"), 15,
    AND(FACT_ORDERS[[#This Row],[DeliveryMehtod]]="shippment",FACT_ORDERS[[#This Row],[TotalAmount]]&lt;200), 35
)</f>
        <v>15</v>
      </c>
      <c r="M264" s="12" t="str" cm="1">
        <f t="array" ref="M264">_xlfn.IFS(
    SUMIFS(FACT_ORDERS[TotalAmount], FACT_ORDERS[WD_CUSTOMERS],FACT_ORDERS[[#This Row],[WD_CUSTOMERS]])&gt;=15000, "VIP",
    SUMIFS(FACT_ORDERS[TotalAmount], FACT_ORDERS[WD_CUSTOMERS],FACT_ORDERS[[#This Row],[WD_CUSTOMERS]])&gt;=8000, "Premium",
    TRUE, "Regular"
)</f>
        <v>Premium</v>
      </c>
      <c r="N264" s="32" cm="1">
        <f t="array" ref="N264">_xlfn.IFS(
   FACT_ORDERS[[#This Row],[TypeOfClient]]="VIP", 0.2,
   FACT_ORDERS[[#This Row],[TypeOfClient]]="Premium", 0.1,
   TRUE, 0
)</f>
        <v>0.1</v>
      </c>
      <c r="O264" s="31" cm="1">
        <f t="array" ref="O264">_xlfn.IFS(
   FACT_ORDERS[[#This Row],[TotalAmount]]&gt;1500, 0.15,
   FACT_ORDERS[[#This Row],[TotalAmount]]&gt;1000, 0.1,
   FACT_ORDERS[[#This Row],[TotalAmount]]&gt;500, 0.05,
   TRUE, 0
)</f>
        <v>0.05</v>
      </c>
      <c r="P264" s="28">
        <f xml:space="preserve"> FACT_ORDERS[[#This Row],[TotalAmount]] * (1 - (FACT_ORDERS[[#This Row],[ClientDiscount]] + FACT_ORDERS[[#This Row],[OrderDiscount]]) )</f>
        <v>493</v>
      </c>
      <c r="Q264" s="28">
        <f>FACT_ORDERS[[#This Row],[TotalAmountWithDiscount]]+FACT_ORDERS[[#This Row],[DeliveryCost]]</f>
        <v>508</v>
      </c>
      <c r="R264" s="35">
        <v>45538</v>
      </c>
      <c r="S264" s="35" t="str">
        <f>IF(NETWORKDAYS(FACT_ORDERS[[#This Row],[Order-Date]], FACT_ORDERS[[#This Row],[ArrivalDate ]]) &gt; 10, "Late", "On Time")</f>
        <v>On Time</v>
      </c>
    </row>
    <row r="265" spans="1:19" x14ac:dyDescent="0.3">
      <c r="A265" s="12">
        <v>5263</v>
      </c>
      <c r="B265" s="12">
        <v>224</v>
      </c>
      <c r="C265" s="12">
        <v>10985</v>
      </c>
      <c r="D265" s="12">
        <v>264</v>
      </c>
      <c r="E265" s="12" t="s">
        <v>244</v>
      </c>
      <c r="F265" s="13">
        <v>45529</v>
      </c>
      <c r="G265" s="26" t="s">
        <v>10994</v>
      </c>
      <c r="H265" s="12">
        <v>26</v>
      </c>
      <c r="I265" s="28">
        <f>VLOOKUP(B:B,DIM_PRODUCTS!A:F,5,FALSE)</f>
        <v>14</v>
      </c>
      <c r="J265" s="28">
        <f>FACT_ORDERS[[#This Row],[ProductPrice]]*FACT_ORDERS[[#This Row],[Quantity]]</f>
        <v>364</v>
      </c>
      <c r="K265" s="12" t="str">
        <f>VLOOKUP(C:C,DIM_CUSTOMERS!A:G,7,FALSE)</f>
        <v>Nigeria</v>
      </c>
      <c r="L265" s="30" cm="1">
        <f t="array" ref="L265">_xlfn.IFS(
    AND(FACT_ORDERS[[#This Row],[DeliveryMehtod]]="shippment",FACT_ORDERS[[#This Row],[TotalAmount]]&gt;=200), 0,
    AND(FACT_ORDERS[[#This Row],[DeliveryMehtod]]="pickup"), 15,
    AND(FACT_ORDERS[[#This Row],[DeliveryMehtod]]="shippment",FACT_ORDERS[[#This Row],[TotalAmount]]&lt;200), 35
)</f>
        <v>0</v>
      </c>
      <c r="M265" s="12" t="str" cm="1">
        <f t="array" ref="M265">_xlfn.IFS(
    SUMIFS(FACT_ORDERS[TotalAmount], FACT_ORDERS[WD_CUSTOMERS],FACT_ORDERS[[#This Row],[WD_CUSTOMERS]])&gt;=15000, "VIP",
    SUMIFS(FACT_ORDERS[TotalAmount], FACT_ORDERS[WD_CUSTOMERS],FACT_ORDERS[[#This Row],[WD_CUSTOMERS]])&gt;=8000, "Premium",
    TRUE, "Regular"
)</f>
        <v>Premium</v>
      </c>
      <c r="N265" s="32" cm="1">
        <f t="array" ref="N265">_xlfn.IFS(
   FACT_ORDERS[[#This Row],[TypeOfClient]]="VIP", 0.2,
   FACT_ORDERS[[#This Row],[TypeOfClient]]="Premium", 0.1,
   TRUE, 0
)</f>
        <v>0.1</v>
      </c>
      <c r="O265" s="31" cm="1">
        <f t="array" ref="O265">_xlfn.IFS(
   FACT_ORDERS[[#This Row],[TotalAmount]]&gt;1500, 0.15,
   FACT_ORDERS[[#This Row],[TotalAmount]]&gt;1000, 0.1,
   FACT_ORDERS[[#This Row],[TotalAmount]]&gt;500, 0.05,
   TRUE, 0
)</f>
        <v>0</v>
      </c>
      <c r="P265" s="28">
        <f xml:space="preserve"> FACT_ORDERS[[#This Row],[TotalAmount]] * (1 - (FACT_ORDERS[[#This Row],[ClientDiscount]] + FACT_ORDERS[[#This Row],[OrderDiscount]]) )</f>
        <v>327.60000000000002</v>
      </c>
      <c r="Q265" s="28">
        <f>FACT_ORDERS[[#This Row],[TotalAmountWithDiscount]]+FACT_ORDERS[[#This Row],[DeliveryCost]]</f>
        <v>327.60000000000002</v>
      </c>
      <c r="R265" s="35">
        <v>45542</v>
      </c>
      <c r="S265" s="35" t="str">
        <f>IF(NETWORKDAYS(FACT_ORDERS[[#This Row],[Order-Date]], FACT_ORDERS[[#This Row],[ArrivalDate ]]) &gt; 10, "Late", "On Time")</f>
        <v>On Time</v>
      </c>
    </row>
    <row r="266" spans="1:19" x14ac:dyDescent="0.3">
      <c r="A266" s="12">
        <v>5264</v>
      </c>
      <c r="B266" s="12">
        <v>240</v>
      </c>
      <c r="C266" s="12">
        <v>10985</v>
      </c>
      <c r="D266" s="12">
        <v>265</v>
      </c>
      <c r="E266" s="12" t="s">
        <v>243</v>
      </c>
      <c r="F266" s="13">
        <v>45529</v>
      </c>
      <c r="G266" s="26" t="s">
        <v>10995</v>
      </c>
      <c r="H266" s="12">
        <v>27</v>
      </c>
      <c r="I266" s="28">
        <f>VLOOKUP(B:B,DIM_PRODUCTS!A:F,5,FALSE)</f>
        <v>24</v>
      </c>
      <c r="J266" s="28">
        <f>FACT_ORDERS[[#This Row],[ProductPrice]]*FACT_ORDERS[[#This Row],[Quantity]]</f>
        <v>648</v>
      </c>
      <c r="K266" s="12" t="str">
        <f>VLOOKUP(C:C,DIM_CUSTOMERS!A:G,7,FALSE)</f>
        <v>Nigeria</v>
      </c>
      <c r="L266" s="30" cm="1">
        <f t="array" ref="L266">_xlfn.IFS(
    AND(FACT_ORDERS[[#This Row],[DeliveryMehtod]]="shippment",FACT_ORDERS[[#This Row],[TotalAmount]]&gt;=200), 0,
    AND(FACT_ORDERS[[#This Row],[DeliveryMehtod]]="pickup"), 15,
    AND(FACT_ORDERS[[#This Row],[DeliveryMehtod]]="shippment",FACT_ORDERS[[#This Row],[TotalAmount]]&lt;200), 35
)</f>
        <v>15</v>
      </c>
      <c r="M266" s="12" t="str" cm="1">
        <f t="array" ref="M266">_xlfn.IFS(
    SUMIFS(FACT_ORDERS[TotalAmount], FACT_ORDERS[WD_CUSTOMERS],FACT_ORDERS[[#This Row],[WD_CUSTOMERS]])&gt;=15000, "VIP",
    SUMIFS(FACT_ORDERS[TotalAmount], FACT_ORDERS[WD_CUSTOMERS],FACT_ORDERS[[#This Row],[WD_CUSTOMERS]])&gt;=8000, "Premium",
    TRUE, "Regular"
)</f>
        <v>Premium</v>
      </c>
      <c r="N266" s="32" cm="1">
        <f t="array" ref="N266">_xlfn.IFS(
   FACT_ORDERS[[#This Row],[TypeOfClient]]="VIP", 0.2,
   FACT_ORDERS[[#This Row],[TypeOfClient]]="Premium", 0.1,
   TRUE, 0
)</f>
        <v>0.1</v>
      </c>
      <c r="O266" s="31" cm="1">
        <f t="array" ref="O266">_xlfn.IFS(
   FACT_ORDERS[[#This Row],[TotalAmount]]&gt;1500, 0.15,
   FACT_ORDERS[[#This Row],[TotalAmount]]&gt;1000, 0.1,
   FACT_ORDERS[[#This Row],[TotalAmount]]&gt;500, 0.05,
   TRUE, 0
)</f>
        <v>0.05</v>
      </c>
      <c r="P266" s="28">
        <f xml:space="preserve"> FACT_ORDERS[[#This Row],[TotalAmount]] * (1 - (FACT_ORDERS[[#This Row],[ClientDiscount]] + FACT_ORDERS[[#This Row],[OrderDiscount]]) )</f>
        <v>550.79999999999995</v>
      </c>
      <c r="Q266" s="28">
        <f>FACT_ORDERS[[#This Row],[TotalAmountWithDiscount]]+FACT_ORDERS[[#This Row],[DeliveryCost]]</f>
        <v>565.79999999999995</v>
      </c>
      <c r="R266" s="35">
        <v>45537</v>
      </c>
      <c r="S266" s="35" t="str">
        <f>IF(NETWORKDAYS(FACT_ORDERS[[#This Row],[Order-Date]], FACT_ORDERS[[#This Row],[ArrivalDate ]]) &gt; 10, "Late", "On Time")</f>
        <v>On Time</v>
      </c>
    </row>
    <row r="267" spans="1:19" x14ac:dyDescent="0.3">
      <c r="A267" s="12">
        <v>5265</v>
      </c>
      <c r="B267" s="12">
        <v>241</v>
      </c>
      <c r="C267" s="12">
        <v>10985</v>
      </c>
      <c r="D267" s="12">
        <v>266</v>
      </c>
      <c r="E267" s="12" t="s">
        <v>244</v>
      </c>
      <c r="F267" s="13">
        <v>45519</v>
      </c>
      <c r="G267" s="26" t="s">
        <v>10996</v>
      </c>
      <c r="H267" s="12">
        <v>22</v>
      </c>
      <c r="I267" s="28">
        <f>VLOOKUP(B:B,DIM_PRODUCTS!A:F,5,FALSE)</f>
        <v>20</v>
      </c>
      <c r="J267" s="28">
        <f>FACT_ORDERS[[#This Row],[ProductPrice]]*FACT_ORDERS[[#This Row],[Quantity]]</f>
        <v>440</v>
      </c>
      <c r="K267" s="12" t="str">
        <f>VLOOKUP(C:C,DIM_CUSTOMERS!A:G,7,FALSE)</f>
        <v>Nigeria</v>
      </c>
      <c r="L267" s="30" cm="1">
        <f t="array" ref="L267">_xlfn.IFS(
    AND(FACT_ORDERS[[#This Row],[DeliveryMehtod]]="shippment",FACT_ORDERS[[#This Row],[TotalAmount]]&gt;=200), 0,
    AND(FACT_ORDERS[[#This Row],[DeliveryMehtod]]="pickup"), 15,
    AND(FACT_ORDERS[[#This Row],[DeliveryMehtod]]="shippment",FACT_ORDERS[[#This Row],[TotalAmount]]&lt;200), 35
)</f>
        <v>0</v>
      </c>
      <c r="M267" s="12" t="str" cm="1">
        <f t="array" ref="M267">_xlfn.IFS(
    SUMIFS(FACT_ORDERS[TotalAmount], FACT_ORDERS[WD_CUSTOMERS],FACT_ORDERS[[#This Row],[WD_CUSTOMERS]])&gt;=15000, "VIP",
    SUMIFS(FACT_ORDERS[TotalAmount], FACT_ORDERS[WD_CUSTOMERS],FACT_ORDERS[[#This Row],[WD_CUSTOMERS]])&gt;=8000, "Premium",
    TRUE, "Regular"
)</f>
        <v>Premium</v>
      </c>
      <c r="N267" s="32" cm="1">
        <f t="array" ref="N267">_xlfn.IFS(
   FACT_ORDERS[[#This Row],[TypeOfClient]]="VIP", 0.2,
   FACT_ORDERS[[#This Row],[TypeOfClient]]="Premium", 0.1,
   TRUE, 0
)</f>
        <v>0.1</v>
      </c>
      <c r="O267" s="31" cm="1">
        <f t="array" ref="O267">_xlfn.IFS(
   FACT_ORDERS[[#This Row],[TotalAmount]]&gt;1500, 0.15,
   FACT_ORDERS[[#This Row],[TotalAmount]]&gt;1000, 0.1,
   FACT_ORDERS[[#This Row],[TotalAmount]]&gt;500, 0.05,
   TRUE, 0
)</f>
        <v>0</v>
      </c>
      <c r="P267" s="28">
        <f xml:space="preserve"> FACT_ORDERS[[#This Row],[TotalAmount]] * (1 - (FACT_ORDERS[[#This Row],[ClientDiscount]] + FACT_ORDERS[[#This Row],[OrderDiscount]]) )</f>
        <v>396</v>
      </c>
      <c r="Q267" s="28">
        <f>FACT_ORDERS[[#This Row],[TotalAmountWithDiscount]]+FACT_ORDERS[[#This Row],[DeliveryCost]]</f>
        <v>396</v>
      </c>
      <c r="R267" s="35">
        <v>45527</v>
      </c>
      <c r="S267" s="35" t="str">
        <f>IF(NETWORKDAYS(FACT_ORDERS[[#This Row],[Order-Date]], FACT_ORDERS[[#This Row],[ArrivalDate ]]) &gt; 10, "Late", "On Time")</f>
        <v>On Time</v>
      </c>
    </row>
    <row r="268" spans="1:19" x14ac:dyDescent="0.3">
      <c r="A268" s="12">
        <v>5266</v>
      </c>
      <c r="B268" s="12">
        <v>223</v>
      </c>
      <c r="C268" s="12">
        <v>10184</v>
      </c>
      <c r="D268" s="12">
        <v>267</v>
      </c>
      <c r="E268" s="12" t="s">
        <v>244</v>
      </c>
      <c r="F268" s="13">
        <v>45380</v>
      </c>
      <c r="G268" s="26" t="s">
        <v>10997</v>
      </c>
      <c r="H268" s="12">
        <v>28</v>
      </c>
      <c r="I268" s="28">
        <f>VLOOKUP(B:B,DIM_PRODUCTS!A:F,5,FALSE)</f>
        <v>20</v>
      </c>
      <c r="J268" s="28">
        <f>FACT_ORDERS[[#This Row],[ProductPrice]]*FACT_ORDERS[[#This Row],[Quantity]]</f>
        <v>560</v>
      </c>
      <c r="K268" s="12" t="str">
        <f>VLOOKUP(C:C,DIM_CUSTOMERS!A:G,7,FALSE)</f>
        <v>Canada</v>
      </c>
      <c r="L268" s="30" cm="1">
        <f t="array" ref="L268">_xlfn.IFS(
    AND(FACT_ORDERS[[#This Row],[DeliveryMehtod]]="shippment",FACT_ORDERS[[#This Row],[TotalAmount]]&gt;=200), 0,
    AND(FACT_ORDERS[[#This Row],[DeliveryMehtod]]="pickup"), 15,
    AND(FACT_ORDERS[[#This Row],[DeliveryMehtod]]="shippment",FACT_ORDERS[[#This Row],[TotalAmount]]&lt;200), 35
)</f>
        <v>0</v>
      </c>
      <c r="M268" s="12" t="str" cm="1">
        <f t="array" ref="M268">_xlfn.IFS(
    SUMIFS(FACT_ORDERS[TotalAmount], FACT_ORDERS[WD_CUSTOMERS],FACT_ORDERS[[#This Row],[WD_CUSTOMERS]])&gt;=15000, "VIP",
    SUMIFS(FACT_ORDERS[TotalAmount], FACT_ORDERS[WD_CUSTOMERS],FACT_ORDERS[[#This Row],[WD_CUSTOMERS]])&gt;=8000, "Premium",
    TRUE, "Regular"
)</f>
        <v>Regular</v>
      </c>
      <c r="N268" s="32" cm="1">
        <f t="array" ref="N268">_xlfn.IFS(
   FACT_ORDERS[[#This Row],[TypeOfClient]]="VIP", 0.2,
   FACT_ORDERS[[#This Row],[TypeOfClient]]="Premium", 0.1,
   TRUE, 0
)</f>
        <v>0</v>
      </c>
      <c r="O268" s="31" cm="1">
        <f t="array" ref="O268">_xlfn.IFS(
   FACT_ORDERS[[#This Row],[TotalAmount]]&gt;1500, 0.15,
   FACT_ORDERS[[#This Row],[TotalAmount]]&gt;1000, 0.1,
   FACT_ORDERS[[#This Row],[TotalAmount]]&gt;500, 0.05,
   TRUE, 0
)</f>
        <v>0.05</v>
      </c>
      <c r="P268" s="28">
        <f xml:space="preserve"> FACT_ORDERS[[#This Row],[TotalAmount]] * (1 - (FACT_ORDERS[[#This Row],[ClientDiscount]] + FACT_ORDERS[[#This Row],[OrderDiscount]]) )</f>
        <v>532</v>
      </c>
      <c r="Q268" s="28">
        <f>FACT_ORDERS[[#This Row],[TotalAmountWithDiscount]]+FACT_ORDERS[[#This Row],[DeliveryCost]]</f>
        <v>532</v>
      </c>
      <c r="R268" s="35">
        <v>45388</v>
      </c>
      <c r="S268" s="35" t="str">
        <f>IF(NETWORKDAYS(FACT_ORDERS[[#This Row],[Order-Date]], FACT_ORDERS[[#This Row],[ArrivalDate ]]) &gt; 10, "Late", "On Time")</f>
        <v>On Time</v>
      </c>
    </row>
    <row r="269" spans="1:19" x14ac:dyDescent="0.3">
      <c r="A269" s="12">
        <v>5267</v>
      </c>
      <c r="B269" s="12">
        <v>264</v>
      </c>
      <c r="C269" s="12">
        <v>10184</v>
      </c>
      <c r="D269" s="12">
        <v>268</v>
      </c>
      <c r="E269" s="12" t="s">
        <v>243</v>
      </c>
      <c r="F269" s="13">
        <v>45380</v>
      </c>
      <c r="G269" s="26" t="s">
        <v>3915</v>
      </c>
      <c r="H269" s="12">
        <v>19</v>
      </c>
      <c r="I269" s="28">
        <f>VLOOKUP(B:B,DIM_PRODUCTS!A:F,5,FALSE)</f>
        <v>26</v>
      </c>
      <c r="J269" s="28">
        <f>FACT_ORDERS[[#This Row],[ProductPrice]]*FACT_ORDERS[[#This Row],[Quantity]]</f>
        <v>494</v>
      </c>
      <c r="K269" s="12" t="str">
        <f>VLOOKUP(C:C,DIM_CUSTOMERS!A:G,7,FALSE)</f>
        <v>Canada</v>
      </c>
      <c r="L269" s="30" cm="1">
        <f t="array" ref="L269">_xlfn.IFS(
    AND(FACT_ORDERS[[#This Row],[DeliveryMehtod]]="shippment",FACT_ORDERS[[#This Row],[TotalAmount]]&gt;=200), 0,
    AND(FACT_ORDERS[[#This Row],[DeliveryMehtod]]="pickup"), 15,
    AND(FACT_ORDERS[[#This Row],[DeliveryMehtod]]="shippment",FACT_ORDERS[[#This Row],[TotalAmount]]&lt;200), 35
)</f>
        <v>15</v>
      </c>
      <c r="M269" s="12" t="str" cm="1">
        <f t="array" ref="M269">_xlfn.IFS(
    SUMIFS(FACT_ORDERS[TotalAmount], FACT_ORDERS[WD_CUSTOMERS],FACT_ORDERS[[#This Row],[WD_CUSTOMERS]])&gt;=15000, "VIP",
    SUMIFS(FACT_ORDERS[TotalAmount], FACT_ORDERS[WD_CUSTOMERS],FACT_ORDERS[[#This Row],[WD_CUSTOMERS]])&gt;=8000, "Premium",
    TRUE, "Regular"
)</f>
        <v>Regular</v>
      </c>
      <c r="N269" s="32" cm="1">
        <f t="array" ref="N269">_xlfn.IFS(
   FACT_ORDERS[[#This Row],[TypeOfClient]]="VIP", 0.2,
   FACT_ORDERS[[#This Row],[TypeOfClient]]="Premium", 0.1,
   TRUE, 0
)</f>
        <v>0</v>
      </c>
      <c r="O269" s="31" cm="1">
        <f t="array" ref="O269">_xlfn.IFS(
   FACT_ORDERS[[#This Row],[TotalAmount]]&gt;1500, 0.15,
   FACT_ORDERS[[#This Row],[TotalAmount]]&gt;1000, 0.1,
   FACT_ORDERS[[#This Row],[TotalAmount]]&gt;500, 0.05,
   TRUE, 0
)</f>
        <v>0</v>
      </c>
      <c r="P269" s="28">
        <f xml:space="preserve"> FACT_ORDERS[[#This Row],[TotalAmount]] * (1 - (FACT_ORDERS[[#This Row],[ClientDiscount]] + FACT_ORDERS[[#This Row],[OrderDiscount]]) )</f>
        <v>494</v>
      </c>
      <c r="Q269" s="28">
        <f>FACT_ORDERS[[#This Row],[TotalAmountWithDiscount]]+FACT_ORDERS[[#This Row],[DeliveryCost]]</f>
        <v>509</v>
      </c>
      <c r="R269" s="35">
        <v>45391</v>
      </c>
      <c r="S269" s="35" t="str">
        <f>IF(NETWORKDAYS(FACT_ORDERS[[#This Row],[Order-Date]], FACT_ORDERS[[#This Row],[ArrivalDate ]]) &gt; 10, "Late", "On Time")</f>
        <v>On Time</v>
      </c>
    </row>
    <row r="270" spans="1:19" x14ac:dyDescent="0.3">
      <c r="A270" s="12">
        <v>5268</v>
      </c>
      <c r="B270" s="12">
        <v>254</v>
      </c>
      <c r="C270" s="12">
        <v>10366</v>
      </c>
      <c r="D270" s="12">
        <v>269</v>
      </c>
      <c r="E270" s="12" t="s">
        <v>244</v>
      </c>
      <c r="F270" s="13">
        <v>45395</v>
      </c>
      <c r="G270" s="26" t="s">
        <v>10998</v>
      </c>
      <c r="H270" s="12">
        <v>13</v>
      </c>
      <c r="I270" s="28">
        <f>VLOOKUP(B:B,DIM_PRODUCTS!A:F,5,FALSE)</f>
        <v>27</v>
      </c>
      <c r="J270" s="28">
        <f>FACT_ORDERS[[#This Row],[ProductPrice]]*FACT_ORDERS[[#This Row],[Quantity]]</f>
        <v>351</v>
      </c>
      <c r="K270" s="12" t="str">
        <f>VLOOKUP(C:C,DIM_CUSTOMERS!A:G,7,FALSE)</f>
        <v>USA</v>
      </c>
      <c r="L270" s="30" cm="1">
        <f t="array" ref="L270">_xlfn.IFS(
    AND(FACT_ORDERS[[#This Row],[DeliveryMehtod]]="shippment",FACT_ORDERS[[#This Row],[TotalAmount]]&gt;=200), 0,
    AND(FACT_ORDERS[[#This Row],[DeliveryMehtod]]="pickup"), 15,
    AND(FACT_ORDERS[[#This Row],[DeliveryMehtod]]="shippment",FACT_ORDERS[[#This Row],[TotalAmount]]&lt;200), 35
)</f>
        <v>0</v>
      </c>
      <c r="M270" s="12" t="str" cm="1">
        <f t="array" ref="M270">_xlfn.IFS(
    SUMIFS(FACT_ORDERS[TotalAmount], FACT_ORDERS[WD_CUSTOMERS],FACT_ORDERS[[#This Row],[WD_CUSTOMERS]])&gt;=15000, "VIP",
    SUMIFS(FACT_ORDERS[TotalAmount], FACT_ORDERS[WD_CUSTOMERS],FACT_ORDERS[[#This Row],[WD_CUSTOMERS]])&gt;=8000, "Premium",
    TRUE, "Regular"
)</f>
        <v>Regular</v>
      </c>
      <c r="N270" s="32" cm="1">
        <f t="array" ref="N270">_xlfn.IFS(
   FACT_ORDERS[[#This Row],[TypeOfClient]]="VIP", 0.2,
   FACT_ORDERS[[#This Row],[TypeOfClient]]="Premium", 0.1,
   TRUE, 0
)</f>
        <v>0</v>
      </c>
      <c r="O270" s="31" cm="1">
        <f t="array" ref="O270">_xlfn.IFS(
   FACT_ORDERS[[#This Row],[TotalAmount]]&gt;1500, 0.15,
   FACT_ORDERS[[#This Row],[TotalAmount]]&gt;1000, 0.1,
   FACT_ORDERS[[#This Row],[TotalAmount]]&gt;500, 0.05,
   TRUE, 0
)</f>
        <v>0</v>
      </c>
      <c r="P270" s="28">
        <f xml:space="preserve"> FACT_ORDERS[[#This Row],[TotalAmount]] * (1 - (FACT_ORDERS[[#This Row],[ClientDiscount]] + FACT_ORDERS[[#This Row],[OrderDiscount]]) )</f>
        <v>351</v>
      </c>
      <c r="Q270" s="28">
        <f>FACT_ORDERS[[#This Row],[TotalAmountWithDiscount]]+FACT_ORDERS[[#This Row],[DeliveryCost]]</f>
        <v>351</v>
      </c>
      <c r="R270" s="35">
        <v>45406</v>
      </c>
      <c r="S270" s="35" t="str">
        <f>IF(NETWORKDAYS(FACT_ORDERS[[#This Row],[Order-Date]], FACT_ORDERS[[#This Row],[ArrivalDate ]]) &gt; 10, "Late", "On Time")</f>
        <v>On Time</v>
      </c>
    </row>
    <row r="271" spans="1:19" x14ac:dyDescent="0.3">
      <c r="A271" s="12">
        <v>5269</v>
      </c>
      <c r="B271" s="12">
        <v>293</v>
      </c>
      <c r="C271" s="12">
        <v>10366</v>
      </c>
      <c r="D271" s="12">
        <v>270</v>
      </c>
      <c r="E271" s="12" t="s">
        <v>244</v>
      </c>
      <c r="F271" s="13">
        <v>45395</v>
      </c>
      <c r="G271" s="26" t="s">
        <v>10999</v>
      </c>
      <c r="H271" s="12">
        <v>16</v>
      </c>
      <c r="I271" s="28">
        <f>VLOOKUP(B:B,DIM_PRODUCTS!A:F,5,FALSE)</f>
        <v>11</v>
      </c>
      <c r="J271" s="28">
        <f>FACT_ORDERS[[#This Row],[ProductPrice]]*FACT_ORDERS[[#This Row],[Quantity]]</f>
        <v>176</v>
      </c>
      <c r="K271" s="12" t="str">
        <f>VLOOKUP(C:C,DIM_CUSTOMERS!A:G,7,FALSE)</f>
        <v>USA</v>
      </c>
      <c r="L271" s="30" cm="1">
        <f t="array" ref="L271">_xlfn.IFS(
    AND(FACT_ORDERS[[#This Row],[DeliveryMehtod]]="shippment",FACT_ORDERS[[#This Row],[TotalAmount]]&gt;=200), 0,
    AND(FACT_ORDERS[[#This Row],[DeliveryMehtod]]="pickup"), 15,
    AND(FACT_ORDERS[[#This Row],[DeliveryMehtod]]="shippment",FACT_ORDERS[[#This Row],[TotalAmount]]&lt;200), 35
)</f>
        <v>35</v>
      </c>
      <c r="M271" s="12" t="str" cm="1">
        <f t="array" ref="M271">_xlfn.IFS(
    SUMIFS(FACT_ORDERS[TotalAmount], FACT_ORDERS[WD_CUSTOMERS],FACT_ORDERS[[#This Row],[WD_CUSTOMERS]])&gt;=15000, "VIP",
    SUMIFS(FACT_ORDERS[TotalAmount], FACT_ORDERS[WD_CUSTOMERS],FACT_ORDERS[[#This Row],[WD_CUSTOMERS]])&gt;=8000, "Premium",
    TRUE, "Regular"
)</f>
        <v>Regular</v>
      </c>
      <c r="N271" s="32" cm="1">
        <f t="array" ref="N271">_xlfn.IFS(
   FACT_ORDERS[[#This Row],[TypeOfClient]]="VIP", 0.2,
   FACT_ORDERS[[#This Row],[TypeOfClient]]="Premium", 0.1,
   TRUE, 0
)</f>
        <v>0</v>
      </c>
      <c r="O271" s="31" cm="1">
        <f t="array" ref="O271">_xlfn.IFS(
   FACT_ORDERS[[#This Row],[TotalAmount]]&gt;1500, 0.15,
   FACT_ORDERS[[#This Row],[TotalAmount]]&gt;1000, 0.1,
   FACT_ORDERS[[#This Row],[TotalAmount]]&gt;500, 0.05,
   TRUE, 0
)</f>
        <v>0</v>
      </c>
      <c r="P271" s="28">
        <f xml:space="preserve"> FACT_ORDERS[[#This Row],[TotalAmount]] * (1 - (FACT_ORDERS[[#This Row],[ClientDiscount]] + FACT_ORDERS[[#This Row],[OrderDiscount]]) )</f>
        <v>176</v>
      </c>
      <c r="Q271" s="28">
        <f>FACT_ORDERS[[#This Row],[TotalAmountWithDiscount]]+FACT_ORDERS[[#This Row],[DeliveryCost]]</f>
        <v>211</v>
      </c>
      <c r="R271" s="35">
        <v>45402</v>
      </c>
      <c r="S271" s="35" t="str">
        <f>IF(NETWORKDAYS(FACT_ORDERS[[#This Row],[Order-Date]], FACT_ORDERS[[#This Row],[ArrivalDate ]]) &gt; 10, "Late", "On Time")</f>
        <v>On Time</v>
      </c>
    </row>
    <row r="272" spans="1:19" x14ac:dyDescent="0.3">
      <c r="A272" s="12">
        <v>5270</v>
      </c>
      <c r="B272" s="12">
        <v>259</v>
      </c>
      <c r="C272" s="12">
        <v>10510</v>
      </c>
      <c r="D272" s="12">
        <v>271</v>
      </c>
      <c r="E272" s="12" t="s">
        <v>243</v>
      </c>
      <c r="F272" s="13">
        <v>45423</v>
      </c>
      <c r="G272" s="26" t="s">
        <v>4492</v>
      </c>
      <c r="H272" s="12">
        <v>30</v>
      </c>
      <c r="I272" s="28">
        <f>VLOOKUP(B:B,DIM_PRODUCTS!A:F,5,FALSE)</f>
        <v>20</v>
      </c>
      <c r="J272" s="28">
        <f>FACT_ORDERS[[#This Row],[ProductPrice]]*FACT_ORDERS[[#This Row],[Quantity]]</f>
        <v>600</v>
      </c>
      <c r="K272" s="12" t="str">
        <f>VLOOKUP(C:C,DIM_CUSTOMERS!A:G,7,FALSE)</f>
        <v>South Korea</v>
      </c>
      <c r="L272" s="30" cm="1">
        <f t="array" ref="L272">_xlfn.IFS(
    AND(FACT_ORDERS[[#This Row],[DeliveryMehtod]]="shippment",FACT_ORDERS[[#This Row],[TotalAmount]]&gt;=200), 0,
    AND(FACT_ORDERS[[#This Row],[DeliveryMehtod]]="pickup"), 15,
    AND(FACT_ORDERS[[#This Row],[DeliveryMehtod]]="shippment",FACT_ORDERS[[#This Row],[TotalAmount]]&lt;200), 35
)</f>
        <v>15</v>
      </c>
      <c r="M272" s="12" t="str" cm="1">
        <f t="array" ref="M272">_xlfn.IFS(
    SUMIFS(FACT_ORDERS[TotalAmount], FACT_ORDERS[WD_CUSTOMERS],FACT_ORDERS[[#This Row],[WD_CUSTOMERS]])&gt;=15000, "VIP",
    SUMIFS(FACT_ORDERS[TotalAmount], FACT_ORDERS[WD_CUSTOMERS],FACT_ORDERS[[#This Row],[WD_CUSTOMERS]])&gt;=8000, "Premium",
    TRUE, "Regular"
)</f>
        <v>Regular</v>
      </c>
      <c r="N272" s="32" cm="1">
        <f t="array" ref="N272">_xlfn.IFS(
   FACT_ORDERS[[#This Row],[TypeOfClient]]="VIP", 0.2,
   FACT_ORDERS[[#This Row],[TypeOfClient]]="Premium", 0.1,
   TRUE, 0
)</f>
        <v>0</v>
      </c>
      <c r="O272" s="31" cm="1">
        <f t="array" ref="O272">_xlfn.IFS(
   FACT_ORDERS[[#This Row],[TotalAmount]]&gt;1500, 0.15,
   FACT_ORDERS[[#This Row],[TotalAmount]]&gt;1000, 0.1,
   FACT_ORDERS[[#This Row],[TotalAmount]]&gt;500, 0.05,
   TRUE, 0
)</f>
        <v>0.05</v>
      </c>
      <c r="P272" s="28">
        <f xml:space="preserve"> FACT_ORDERS[[#This Row],[TotalAmount]] * (1 - (FACT_ORDERS[[#This Row],[ClientDiscount]] + FACT_ORDERS[[#This Row],[OrderDiscount]]) )</f>
        <v>570</v>
      </c>
      <c r="Q272" s="28">
        <f>FACT_ORDERS[[#This Row],[TotalAmountWithDiscount]]+FACT_ORDERS[[#This Row],[DeliveryCost]]</f>
        <v>585</v>
      </c>
      <c r="R272" s="35">
        <v>45430</v>
      </c>
      <c r="S272" s="35" t="str">
        <f>IF(NETWORKDAYS(FACT_ORDERS[[#This Row],[Order-Date]], FACT_ORDERS[[#This Row],[ArrivalDate ]]) &gt; 10, "Late", "On Time")</f>
        <v>On Time</v>
      </c>
    </row>
    <row r="273" spans="1:19" x14ac:dyDescent="0.3">
      <c r="A273" s="12">
        <v>5271</v>
      </c>
      <c r="B273" s="12">
        <v>247</v>
      </c>
      <c r="C273" s="12">
        <v>10510</v>
      </c>
      <c r="D273" s="12">
        <v>272</v>
      </c>
      <c r="E273" s="12" t="s">
        <v>244</v>
      </c>
      <c r="F273" s="13">
        <v>45423</v>
      </c>
      <c r="G273" s="26" t="s">
        <v>11000</v>
      </c>
      <c r="H273" s="12">
        <v>20</v>
      </c>
      <c r="I273" s="28">
        <f>VLOOKUP(B:B,DIM_PRODUCTS!A:F,5,FALSE)</f>
        <v>13</v>
      </c>
      <c r="J273" s="28">
        <f>FACT_ORDERS[[#This Row],[ProductPrice]]*FACT_ORDERS[[#This Row],[Quantity]]</f>
        <v>260</v>
      </c>
      <c r="K273" s="12" t="str">
        <f>VLOOKUP(C:C,DIM_CUSTOMERS!A:G,7,FALSE)</f>
        <v>South Korea</v>
      </c>
      <c r="L273" s="30" cm="1">
        <f t="array" ref="L273">_xlfn.IFS(
    AND(FACT_ORDERS[[#This Row],[DeliveryMehtod]]="shippment",FACT_ORDERS[[#This Row],[TotalAmount]]&gt;=200), 0,
    AND(FACT_ORDERS[[#This Row],[DeliveryMehtod]]="pickup"), 15,
    AND(FACT_ORDERS[[#This Row],[DeliveryMehtod]]="shippment",FACT_ORDERS[[#This Row],[TotalAmount]]&lt;200), 35
)</f>
        <v>0</v>
      </c>
      <c r="M273" s="12" t="str" cm="1">
        <f t="array" ref="M273">_xlfn.IFS(
    SUMIFS(FACT_ORDERS[TotalAmount], FACT_ORDERS[WD_CUSTOMERS],FACT_ORDERS[[#This Row],[WD_CUSTOMERS]])&gt;=15000, "VIP",
    SUMIFS(FACT_ORDERS[TotalAmount], FACT_ORDERS[WD_CUSTOMERS],FACT_ORDERS[[#This Row],[WD_CUSTOMERS]])&gt;=8000, "Premium",
    TRUE, "Regular"
)</f>
        <v>Regular</v>
      </c>
      <c r="N273" s="32" cm="1">
        <f t="array" ref="N273">_xlfn.IFS(
   FACT_ORDERS[[#This Row],[TypeOfClient]]="VIP", 0.2,
   FACT_ORDERS[[#This Row],[TypeOfClient]]="Premium", 0.1,
   TRUE, 0
)</f>
        <v>0</v>
      </c>
      <c r="O273" s="31" cm="1">
        <f t="array" ref="O273">_xlfn.IFS(
   FACT_ORDERS[[#This Row],[TotalAmount]]&gt;1500, 0.15,
   FACT_ORDERS[[#This Row],[TotalAmount]]&gt;1000, 0.1,
   FACT_ORDERS[[#This Row],[TotalAmount]]&gt;500, 0.05,
   TRUE, 0
)</f>
        <v>0</v>
      </c>
      <c r="P273" s="28">
        <f xml:space="preserve"> FACT_ORDERS[[#This Row],[TotalAmount]] * (1 - (FACT_ORDERS[[#This Row],[ClientDiscount]] + FACT_ORDERS[[#This Row],[OrderDiscount]]) )</f>
        <v>260</v>
      </c>
      <c r="Q273" s="28">
        <f>FACT_ORDERS[[#This Row],[TotalAmountWithDiscount]]+FACT_ORDERS[[#This Row],[DeliveryCost]]</f>
        <v>260</v>
      </c>
      <c r="R273" s="35">
        <v>45433</v>
      </c>
      <c r="S273" s="35" t="str">
        <f>IF(NETWORKDAYS(FACT_ORDERS[[#This Row],[Order-Date]], FACT_ORDERS[[#This Row],[ArrivalDate ]]) &gt; 10, "Late", "On Time")</f>
        <v>On Time</v>
      </c>
    </row>
    <row r="274" spans="1:19" x14ac:dyDescent="0.3">
      <c r="A274" s="12">
        <v>5272</v>
      </c>
      <c r="B274" s="12">
        <v>249</v>
      </c>
      <c r="C274" s="12">
        <v>10433</v>
      </c>
      <c r="D274" s="12">
        <v>273</v>
      </c>
      <c r="E274" s="12" t="s">
        <v>243</v>
      </c>
      <c r="F274" s="13">
        <v>45542</v>
      </c>
      <c r="G274" s="26" t="s">
        <v>11001</v>
      </c>
      <c r="H274" s="12">
        <v>30</v>
      </c>
      <c r="I274" s="28">
        <f>VLOOKUP(B:B,DIM_PRODUCTS!A:F,5,FALSE)</f>
        <v>13</v>
      </c>
      <c r="J274" s="28">
        <f>FACT_ORDERS[[#This Row],[ProductPrice]]*FACT_ORDERS[[#This Row],[Quantity]]</f>
        <v>390</v>
      </c>
      <c r="K274" s="12" t="str">
        <f>VLOOKUP(C:C,DIM_CUSTOMERS!A:G,7,FALSE)</f>
        <v>South Korea</v>
      </c>
      <c r="L274" s="30" cm="1">
        <f t="array" ref="L274">_xlfn.IFS(
    AND(FACT_ORDERS[[#This Row],[DeliveryMehtod]]="shippment",FACT_ORDERS[[#This Row],[TotalAmount]]&gt;=200), 0,
    AND(FACT_ORDERS[[#This Row],[DeliveryMehtod]]="pickup"), 15,
    AND(FACT_ORDERS[[#This Row],[DeliveryMehtod]]="shippment",FACT_ORDERS[[#This Row],[TotalAmount]]&lt;200), 35
)</f>
        <v>15</v>
      </c>
      <c r="M274" s="12" t="str" cm="1">
        <f t="array" ref="M274">_xlfn.IFS(
    SUMIFS(FACT_ORDERS[TotalAmount], FACT_ORDERS[WD_CUSTOMERS],FACT_ORDERS[[#This Row],[WD_CUSTOMERS]])&gt;=15000, "VIP",
    SUMIFS(FACT_ORDERS[TotalAmount], FACT_ORDERS[WD_CUSTOMERS],FACT_ORDERS[[#This Row],[WD_CUSTOMERS]])&gt;=8000, "Premium",
    TRUE, "Regular"
)</f>
        <v>Regular</v>
      </c>
      <c r="N274" s="32" cm="1">
        <f t="array" ref="N274">_xlfn.IFS(
   FACT_ORDERS[[#This Row],[TypeOfClient]]="VIP", 0.2,
   FACT_ORDERS[[#This Row],[TypeOfClient]]="Premium", 0.1,
   TRUE, 0
)</f>
        <v>0</v>
      </c>
      <c r="O274" s="31" cm="1">
        <f t="array" ref="O274">_xlfn.IFS(
   FACT_ORDERS[[#This Row],[TotalAmount]]&gt;1500, 0.15,
   FACT_ORDERS[[#This Row],[TotalAmount]]&gt;1000, 0.1,
   FACT_ORDERS[[#This Row],[TotalAmount]]&gt;500, 0.05,
   TRUE, 0
)</f>
        <v>0</v>
      </c>
      <c r="P274" s="28">
        <f xml:space="preserve"> FACT_ORDERS[[#This Row],[TotalAmount]] * (1 - (FACT_ORDERS[[#This Row],[ClientDiscount]] + FACT_ORDERS[[#This Row],[OrderDiscount]]) )</f>
        <v>390</v>
      </c>
      <c r="Q274" s="28">
        <f>FACT_ORDERS[[#This Row],[TotalAmountWithDiscount]]+FACT_ORDERS[[#This Row],[DeliveryCost]]</f>
        <v>405</v>
      </c>
      <c r="R274" s="35">
        <v>45556</v>
      </c>
      <c r="S274" s="35" t="str">
        <f>IF(NETWORKDAYS(FACT_ORDERS[[#This Row],[Order-Date]], FACT_ORDERS[[#This Row],[ArrivalDate ]]) &gt; 10, "Late", "On Time")</f>
        <v>On Time</v>
      </c>
    </row>
    <row r="275" spans="1:19" x14ac:dyDescent="0.3">
      <c r="A275" s="12">
        <v>5273</v>
      </c>
      <c r="B275" s="12">
        <v>292</v>
      </c>
      <c r="C275" s="12">
        <v>10433</v>
      </c>
      <c r="D275" s="12">
        <v>274</v>
      </c>
      <c r="E275" s="12" t="s">
        <v>243</v>
      </c>
      <c r="F275" s="13">
        <v>45542</v>
      </c>
      <c r="G275" s="26" t="s">
        <v>11002</v>
      </c>
      <c r="H275" s="12">
        <v>13</v>
      </c>
      <c r="I275" s="28">
        <f>VLOOKUP(B:B,DIM_PRODUCTS!A:F,5,FALSE)</f>
        <v>6</v>
      </c>
      <c r="J275" s="28">
        <f>FACT_ORDERS[[#This Row],[ProductPrice]]*FACT_ORDERS[[#This Row],[Quantity]]</f>
        <v>78</v>
      </c>
      <c r="K275" s="12" t="str">
        <f>VLOOKUP(C:C,DIM_CUSTOMERS!A:G,7,FALSE)</f>
        <v>South Korea</v>
      </c>
      <c r="L275" s="30" cm="1">
        <f t="array" ref="L275">_xlfn.IFS(
    AND(FACT_ORDERS[[#This Row],[DeliveryMehtod]]="shippment",FACT_ORDERS[[#This Row],[TotalAmount]]&gt;=200), 0,
    AND(FACT_ORDERS[[#This Row],[DeliveryMehtod]]="pickup"), 15,
    AND(FACT_ORDERS[[#This Row],[DeliveryMehtod]]="shippment",FACT_ORDERS[[#This Row],[TotalAmount]]&lt;200), 35
)</f>
        <v>15</v>
      </c>
      <c r="M275" s="12" t="str" cm="1">
        <f t="array" ref="M275">_xlfn.IFS(
    SUMIFS(FACT_ORDERS[TotalAmount], FACT_ORDERS[WD_CUSTOMERS],FACT_ORDERS[[#This Row],[WD_CUSTOMERS]])&gt;=15000, "VIP",
    SUMIFS(FACT_ORDERS[TotalAmount], FACT_ORDERS[WD_CUSTOMERS],FACT_ORDERS[[#This Row],[WD_CUSTOMERS]])&gt;=8000, "Premium",
    TRUE, "Regular"
)</f>
        <v>Regular</v>
      </c>
      <c r="N275" s="32" cm="1">
        <f t="array" ref="N275">_xlfn.IFS(
   FACT_ORDERS[[#This Row],[TypeOfClient]]="VIP", 0.2,
   FACT_ORDERS[[#This Row],[TypeOfClient]]="Premium", 0.1,
   TRUE, 0
)</f>
        <v>0</v>
      </c>
      <c r="O275" s="31" cm="1">
        <f t="array" ref="O275">_xlfn.IFS(
   FACT_ORDERS[[#This Row],[TotalAmount]]&gt;1500, 0.15,
   FACT_ORDERS[[#This Row],[TotalAmount]]&gt;1000, 0.1,
   FACT_ORDERS[[#This Row],[TotalAmount]]&gt;500, 0.05,
   TRUE, 0
)</f>
        <v>0</v>
      </c>
      <c r="P275" s="28">
        <f xml:space="preserve"> FACT_ORDERS[[#This Row],[TotalAmount]] * (1 - (FACT_ORDERS[[#This Row],[ClientDiscount]] + FACT_ORDERS[[#This Row],[OrderDiscount]]) )</f>
        <v>78</v>
      </c>
      <c r="Q275" s="28">
        <f>FACT_ORDERS[[#This Row],[TotalAmountWithDiscount]]+FACT_ORDERS[[#This Row],[DeliveryCost]]</f>
        <v>93</v>
      </c>
      <c r="R275" s="35">
        <v>45552</v>
      </c>
      <c r="S275" s="35" t="str">
        <f>IF(NETWORKDAYS(FACT_ORDERS[[#This Row],[Order-Date]], FACT_ORDERS[[#This Row],[ArrivalDate ]]) &gt; 10, "Late", "On Time")</f>
        <v>On Time</v>
      </c>
    </row>
    <row r="276" spans="1:19" x14ac:dyDescent="0.3">
      <c r="A276" s="12">
        <v>5274</v>
      </c>
      <c r="B276" s="12">
        <v>275</v>
      </c>
      <c r="C276" s="12">
        <v>10546</v>
      </c>
      <c r="D276" s="12">
        <v>275</v>
      </c>
      <c r="E276" s="12" t="s">
        <v>244</v>
      </c>
      <c r="F276" s="13">
        <v>45503</v>
      </c>
      <c r="G276" s="26" t="s">
        <v>11003</v>
      </c>
      <c r="H276" s="12">
        <v>31</v>
      </c>
      <c r="I276" s="28">
        <f>VLOOKUP(B:B,DIM_PRODUCTS!A:F,5,FALSE)</f>
        <v>35</v>
      </c>
      <c r="J276" s="28">
        <f>FACT_ORDERS[[#This Row],[ProductPrice]]*FACT_ORDERS[[#This Row],[Quantity]]</f>
        <v>1085</v>
      </c>
      <c r="K276" s="12" t="str">
        <f>VLOOKUP(C:C,DIM_CUSTOMERS!A:G,7,FALSE)</f>
        <v>South Korea</v>
      </c>
      <c r="L276" s="30" cm="1">
        <f t="array" ref="L276">_xlfn.IFS(
    AND(FACT_ORDERS[[#This Row],[DeliveryMehtod]]="shippment",FACT_ORDERS[[#This Row],[TotalAmount]]&gt;=200), 0,
    AND(FACT_ORDERS[[#This Row],[DeliveryMehtod]]="pickup"), 15,
    AND(FACT_ORDERS[[#This Row],[DeliveryMehtod]]="shippment",FACT_ORDERS[[#This Row],[TotalAmount]]&lt;200), 35
)</f>
        <v>0</v>
      </c>
      <c r="M276" s="12" t="str" cm="1">
        <f t="array" ref="M276">_xlfn.IFS(
    SUMIFS(FACT_ORDERS[TotalAmount], FACT_ORDERS[WD_CUSTOMERS],FACT_ORDERS[[#This Row],[WD_CUSTOMERS]])&gt;=15000, "VIP",
    SUMIFS(FACT_ORDERS[TotalAmount], FACT_ORDERS[WD_CUSTOMERS],FACT_ORDERS[[#This Row],[WD_CUSTOMERS]])&gt;=8000, "Premium",
    TRUE, "Regular"
)</f>
        <v>VIP</v>
      </c>
      <c r="N276" s="32" cm="1">
        <f t="array" ref="N276">_xlfn.IFS(
   FACT_ORDERS[[#This Row],[TypeOfClient]]="VIP", 0.2,
   FACT_ORDERS[[#This Row],[TypeOfClient]]="Premium", 0.1,
   TRUE, 0
)</f>
        <v>0.2</v>
      </c>
      <c r="O276" s="31" cm="1">
        <f t="array" ref="O276">_xlfn.IFS(
   FACT_ORDERS[[#This Row],[TotalAmount]]&gt;1500, 0.15,
   FACT_ORDERS[[#This Row],[TotalAmount]]&gt;1000, 0.1,
   FACT_ORDERS[[#This Row],[TotalAmount]]&gt;500, 0.05,
   TRUE, 0
)</f>
        <v>0.1</v>
      </c>
      <c r="P276" s="28">
        <f xml:space="preserve"> FACT_ORDERS[[#This Row],[TotalAmount]] * (1 - (FACT_ORDERS[[#This Row],[ClientDiscount]] + FACT_ORDERS[[#This Row],[OrderDiscount]]) )</f>
        <v>759.5</v>
      </c>
      <c r="Q276" s="28">
        <f>FACT_ORDERS[[#This Row],[TotalAmountWithDiscount]]+FACT_ORDERS[[#This Row],[DeliveryCost]]</f>
        <v>759.5</v>
      </c>
      <c r="R276" s="35">
        <v>45513</v>
      </c>
      <c r="S276" s="35" t="str">
        <f>IF(NETWORKDAYS(FACT_ORDERS[[#This Row],[Order-Date]], FACT_ORDERS[[#This Row],[ArrivalDate ]]) &gt; 10, "Late", "On Time")</f>
        <v>On Time</v>
      </c>
    </row>
    <row r="277" spans="1:19" x14ac:dyDescent="0.3">
      <c r="A277" s="12">
        <v>5275</v>
      </c>
      <c r="B277" s="12">
        <v>257</v>
      </c>
      <c r="C277" s="12">
        <v>10546</v>
      </c>
      <c r="D277" s="12">
        <v>276</v>
      </c>
      <c r="E277" s="12" t="s">
        <v>244</v>
      </c>
      <c r="F277" s="13">
        <v>45503</v>
      </c>
      <c r="G277" s="26" t="s">
        <v>11004</v>
      </c>
      <c r="H277" s="12">
        <v>40</v>
      </c>
      <c r="I277" s="28">
        <f>VLOOKUP(B:B,DIM_PRODUCTS!A:F,5,FALSE)</f>
        <v>20</v>
      </c>
      <c r="J277" s="28">
        <f>FACT_ORDERS[[#This Row],[ProductPrice]]*FACT_ORDERS[[#This Row],[Quantity]]</f>
        <v>800</v>
      </c>
      <c r="K277" s="12" t="str">
        <f>VLOOKUP(C:C,DIM_CUSTOMERS!A:G,7,FALSE)</f>
        <v>South Korea</v>
      </c>
      <c r="L277" s="30" cm="1">
        <f t="array" ref="L277">_xlfn.IFS(
    AND(FACT_ORDERS[[#This Row],[DeliveryMehtod]]="shippment",FACT_ORDERS[[#This Row],[TotalAmount]]&gt;=200), 0,
    AND(FACT_ORDERS[[#This Row],[DeliveryMehtod]]="pickup"), 15,
    AND(FACT_ORDERS[[#This Row],[DeliveryMehtod]]="shippment",FACT_ORDERS[[#This Row],[TotalAmount]]&lt;200), 35
)</f>
        <v>0</v>
      </c>
      <c r="M277" s="12" t="str" cm="1">
        <f t="array" ref="M277">_xlfn.IFS(
    SUMIFS(FACT_ORDERS[TotalAmount], FACT_ORDERS[WD_CUSTOMERS],FACT_ORDERS[[#This Row],[WD_CUSTOMERS]])&gt;=15000, "VIP",
    SUMIFS(FACT_ORDERS[TotalAmount], FACT_ORDERS[WD_CUSTOMERS],FACT_ORDERS[[#This Row],[WD_CUSTOMERS]])&gt;=8000, "Premium",
    TRUE, "Regular"
)</f>
        <v>VIP</v>
      </c>
      <c r="N277" s="32" cm="1">
        <f t="array" ref="N277">_xlfn.IFS(
   FACT_ORDERS[[#This Row],[TypeOfClient]]="VIP", 0.2,
   FACT_ORDERS[[#This Row],[TypeOfClient]]="Premium", 0.1,
   TRUE, 0
)</f>
        <v>0.2</v>
      </c>
      <c r="O277" s="31" cm="1">
        <f t="array" ref="O277">_xlfn.IFS(
   FACT_ORDERS[[#This Row],[TotalAmount]]&gt;1500, 0.15,
   FACT_ORDERS[[#This Row],[TotalAmount]]&gt;1000, 0.1,
   FACT_ORDERS[[#This Row],[TotalAmount]]&gt;500, 0.05,
   TRUE, 0
)</f>
        <v>0.05</v>
      </c>
      <c r="P277" s="28">
        <f xml:space="preserve"> FACT_ORDERS[[#This Row],[TotalAmount]] * (1 - (FACT_ORDERS[[#This Row],[ClientDiscount]] + FACT_ORDERS[[#This Row],[OrderDiscount]]) )</f>
        <v>600</v>
      </c>
      <c r="Q277" s="28">
        <f>FACT_ORDERS[[#This Row],[TotalAmountWithDiscount]]+FACT_ORDERS[[#This Row],[DeliveryCost]]</f>
        <v>600</v>
      </c>
      <c r="R277" s="35">
        <v>45513</v>
      </c>
      <c r="S277" s="35" t="str">
        <f>IF(NETWORKDAYS(FACT_ORDERS[[#This Row],[Order-Date]], FACT_ORDERS[[#This Row],[ArrivalDate ]]) &gt; 10, "Late", "On Time")</f>
        <v>On Time</v>
      </c>
    </row>
    <row r="278" spans="1:19" x14ac:dyDescent="0.3">
      <c r="A278" s="12">
        <v>5276</v>
      </c>
      <c r="B278" s="12">
        <v>228</v>
      </c>
      <c r="C278" s="12">
        <v>10546</v>
      </c>
      <c r="D278" s="12">
        <v>277</v>
      </c>
      <c r="E278" s="12" t="s">
        <v>244</v>
      </c>
      <c r="F278" s="13">
        <v>45503</v>
      </c>
      <c r="G278" s="26" t="s">
        <v>11005</v>
      </c>
      <c r="H278" s="12">
        <v>30</v>
      </c>
      <c r="I278" s="28">
        <f>VLOOKUP(B:B,DIM_PRODUCTS!A:F,5,FALSE)</f>
        <v>22</v>
      </c>
      <c r="J278" s="28">
        <f>FACT_ORDERS[[#This Row],[ProductPrice]]*FACT_ORDERS[[#This Row],[Quantity]]</f>
        <v>660</v>
      </c>
      <c r="K278" s="12" t="str">
        <f>VLOOKUP(C:C,DIM_CUSTOMERS!A:G,7,FALSE)</f>
        <v>South Korea</v>
      </c>
      <c r="L278" s="30" cm="1">
        <f t="array" ref="L278">_xlfn.IFS(
    AND(FACT_ORDERS[[#This Row],[DeliveryMehtod]]="shippment",FACT_ORDERS[[#This Row],[TotalAmount]]&gt;=200), 0,
    AND(FACT_ORDERS[[#This Row],[DeliveryMehtod]]="pickup"), 15,
    AND(FACT_ORDERS[[#This Row],[DeliveryMehtod]]="shippment",FACT_ORDERS[[#This Row],[TotalAmount]]&lt;200), 35
)</f>
        <v>0</v>
      </c>
      <c r="M278" s="12" t="str" cm="1">
        <f t="array" ref="M278">_xlfn.IFS(
    SUMIFS(FACT_ORDERS[TotalAmount], FACT_ORDERS[WD_CUSTOMERS],FACT_ORDERS[[#This Row],[WD_CUSTOMERS]])&gt;=15000, "VIP",
    SUMIFS(FACT_ORDERS[TotalAmount], FACT_ORDERS[WD_CUSTOMERS],FACT_ORDERS[[#This Row],[WD_CUSTOMERS]])&gt;=8000, "Premium",
    TRUE, "Regular"
)</f>
        <v>VIP</v>
      </c>
      <c r="N278" s="32" cm="1">
        <f t="array" ref="N278">_xlfn.IFS(
   FACT_ORDERS[[#This Row],[TypeOfClient]]="VIP", 0.2,
   FACT_ORDERS[[#This Row],[TypeOfClient]]="Premium", 0.1,
   TRUE, 0
)</f>
        <v>0.2</v>
      </c>
      <c r="O278" s="31" cm="1">
        <f t="array" ref="O278">_xlfn.IFS(
   FACT_ORDERS[[#This Row],[TotalAmount]]&gt;1500, 0.15,
   FACT_ORDERS[[#This Row],[TotalAmount]]&gt;1000, 0.1,
   FACT_ORDERS[[#This Row],[TotalAmount]]&gt;500, 0.05,
   TRUE, 0
)</f>
        <v>0.05</v>
      </c>
      <c r="P278" s="28">
        <f xml:space="preserve"> FACT_ORDERS[[#This Row],[TotalAmount]] * (1 - (FACT_ORDERS[[#This Row],[ClientDiscount]] + FACT_ORDERS[[#This Row],[OrderDiscount]]) )</f>
        <v>495</v>
      </c>
      <c r="Q278" s="28">
        <f>FACT_ORDERS[[#This Row],[TotalAmountWithDiscount]]+FACT_ORDERS[[#This Row],[DeliveryCost]]</f>
        <v>495</v>
      </c>
      <c r="R278" s="35">
        <v>45512</v>
      </c>
      <c r="S278" s="35" t="str">
        <f>IF(NETWORKDAYS(FACT_ORDERS[[#This Row],[Order-Date]], FACT_ORDERS[[#This Row],[ArrivalDate ]]) &gt; 10, "Late", "On Time")</f>
        <v>On Time</v>
      </c>
    </row>
    <row r="279" spans="1:19" x14ac:dyDescent="0.3">
      <c r="A279" s="12">
        <v>5277</v>
      </c>
      <c r="B279" s="12">
        <v>203</v>
      </c>
      <c r="C279" s="12">
        <v>10703</v>
      </c>
      <c r="D279" s="12">
        <v>278</v>
      </c>
      <c r="E279" s="12" t="s">
        <v>243</v>
      </c>
      <c r="F279" s="13">
        <v>45490</v>
      </c>
      <c r="G279" s="26" t="s">
        <v>11006</v>
      </c>
      <c r="H279" s="12">
        <v>7</v>
      </c>
      <c r="I279" s="28">
        <f>VLOOKUP(B:B,DIM_PRODUCTS!A:F,5,FALSE)</f>
        <v>5</v>
      </c>
      <c r="J279" s="28">
        <f>FACT_ORDERS[[#This Row],[ProductPrice]]*FACT_ORDERS[[#This Row],[Quantity]]</f>
        <v>35</v>
      </c>
      <c r="K279" s="12" t="str">
        <f>VLOOKUP(C:C,DIM_CUSTOMERS!A:G,7,FALSE)</f>
        <v>Italy</v>
      </c>
      <c r="L279" s="30" cm="1">
        <f t="array" ref="L279">_xlfn.IFS(
    AND(FACT_ORDERS[[#This Row],[DeliveryMehtod]]="shippment",FACT_ORDERS[[#This Row],[TotalAmount]]&gt;=200), 0,
    AND(FACT_ORDERS[[#This Row],[DeliveryMehtod]]="pickup"), 15,
    AND(FACT_ORDERS[[#This Row],[DeliveryMehtod]]="shippment",FACT_ORDERS[[#This Row],[TotalAmount]]&lt;200), 35
)</f>
        <v>15</v>
      </c>
      <c r="M279" s="12" t="str" cm="1">
        <f t="array" ref="M279">_xlfn.IFS(
    SUMIFS(FACT_ORDERS[TotalAmount], FACT_ORDERS[WD_CUSTOMERS],FACT_ORDERS[[#This Row],[WD_CUSTOMERS]])&gt;=15000, "VIP",
    SUMIFS(FACT_ORDERS[TotalAmount], FACT_ORDERS[WD_CUSTOMERS],FACT_ORDERS[[#This Row],[WD_CUSTOMERS]])&gt;=8000, "Premium",
    TRUE, "Regular"
)</f>
        <v>Regular</v>
      </c>
      <c r="N279" s="32" cm="1">
        <f t="array" ref="N279">_xlfn.IFS(
   FACT_ORDERS[[#This Row],[TypeOfClient]]="VIP", 0.2,
   FACT_ORDERS[[#This Row],[TypeOfClient]]="Premium", 0.1,
   TRUE, 0
)</f>
        <v>0</v>
      </c>
      <c r="O279" s="31" cm="1">
        <f t="array" ref="O279">_xlfn.IFS(
   FACT_ORDERS[[#This Row],[TotalAmount]]&gt;1500, 0.15,
   FACT_ORDERS[[#This Row],[TotalAmount]]&gt;1000, 0.1,
   FACT_ORDERS[[#This Row],[TotalAmount]]&gt;500, 0.05,
   TRUE, 0
)</f>
        <v>0</v>
      </c>
      <c r="P279" s="28">
        <f xml:space="preserve"> FACT_ORDERS[[#This Row],[TotalAmount]] * (1 - (FACT_ORDERS[[#This Row],[ClientDiscount]] + FACT_ORDERS[[#This Row],[OrderDiscount]]) )</f>
        <v>35</v>
      </c>
      <c r="Q279" s="28">
        <f>FACT_ORDERS[[#This Row],[TotalAmountWithDiscount]]+FACT_ORDERS[[#This Row],[DeliveryCost]]</f>
        <v>50</v>
      </c>
      <c r="R279" s="35">
        <v>45498</v>
      </c>
      <c r="S279" s="35" t="str">
        <f>IF(NETWORKDAYS(FACT_ORDERS[[#This Row],[Order-Date]], FACT_ORDERS[[#This Row],[ArrivalDate ]]) &gt; 10, "Late", "On Time")</f>
        <v>On Time</v>
      </c>
    </row>
    <row r="280" spans="1:19" x14ac:dyDescent="0.3">
      <c r="A280" s="12">
        <v>5278</v>
      </c>
      <c r="B280" s="12">
        <v>248</v>
      </c>
      <c r="C280" s="12">
        <v>10703</v>
      </c>
      <c r="D280" s="12">
        <v>279</v>
      </c>
      <c r="E280" s="12" t="s">
        <v>244</v>
      </c>
      <c r="F280" s="13">
        <v>45490</v>
      </c>
      <c r="G280" s="26" t="s">
        <v>11007</v>
      </c>
      <c r="H280" s="12">
        <v>18</v>
      </c>
      <c r="I280" s="28">
        <f>VLOOKUP(B:B,DIM_PRODUCTS!A:F,5,FALSE)</f>
        <v>13</v>
      </c>
      <c r="J280" s="28">
        <f>FACT_ORDERS[[#This Row],[ProductPrice]]*FACT_ORDERS[[#This Row],[Quantity]]</f>
        <v>234</v>
      </c>
      <c r="K280" s="12" t="str">
        <f>VLOOKUP(C:C,DIM_CUSTOMERS!A:G,7,FALSE)</f>
        <v>Italy</v>
      </c>
      <c r="L280" s="30" cm="1">
        <f t="array" ref="L280">_xlfn.IFS(
    AND(FACT_ORDERS[[#This Row],[DeliveryMehtod]]="shippment",FACT_ORDERS[[#This Row],[TotalAmount]]&gt;=200), 0,
    AND(FACT_ORDERS[[#This Row],[DeliveryMehtod]]="pickup"), 15,
    AND(FACT_ORDERS[[#This Row],[DeliveryMehtod]]="shippment",FACT_ORDERS[[#This Row],[TotalAmount]]&lt;200), 35
)</f>
        <v>0</v>
      </c>
      <c r="M280" s="12" t="str" cm="1">
        <f t="array" ref="M280">_xlfn.IFS(
    SUMIFS(FACT_ORDERS[TotalAmount], FACT_ORDERS[WD_CUSTOMERS],FACT_ORDERS[[#This Row],[WD_CUSTOMERS]])&gt;=15000, "VIP",
    SUMIFS(FACT_ORDERS[TotalAmount], FACT_ORDERS[WD_CUSTOMERS],FACT_ORDERS[[#This Row],[WD_CUSTOMERS]])&gt;=8000, "Premium",
    TRUE, "Regular"
)</f>
        <v>Regular</v>
      </c>
      <c r="N280" s="32" cm="1">
        <f t="array" ref="N280">_xlfn.IFS(
   FACT_ORDERS[[#This Row],[TypeOfClient]]="VIP", 0.2,
   FACT_ORDERS[[#This Row],[TypeOfClient]]="Premium", 0.1,
   TRUE, 0
)</f>
        <v>0</v>
      </c>
      <c r="O280" s="31" cm="1">
        <f t="array" ref="O280">_xlfn.IFS(
   FACT_ORDERS[[#This Row],[TotalAmount]]&gt;1500, 0.15,
   FACT_ORDERS[[#This Row],[TotalAmount]]&gt;1000, 0.1,
   FACT_ORDERS[[#This Row],[TotalAmount]]&gt;500, 0.05,
   TRUE, 0
)</f>
        <v>0</v>
      </c>
      <c r="P280" s="28">
        <f xml:space="preserve"> FACT_ORDERS[[#This Row],[TotalAmount]] * (1 - (FACT_ORDERS[[#This Row],[ClientDiscount]] + FACT_ORDERS[[#This Row],[OrderDiscount]]) )</f>
        <v>234</v>
      </c>
      <c r="Q280" s="28">
        <f>FACT_ORDERS[[#This Row],[TotalAmountWithDiscount]]+FACT_ORDERS[[#This Row],[DeliveryCost]]</f>
        <v>234</v>
      </c>
      <c r="R280" s="35">
        <v>45508</v>
      </c>
      <c r="S280" s="35" t="str">
        <f>IF(NETWORKDAYS(FACT_ORDERS[[#This Row],[Order-Date]], FACT_ORDERS[[#This Row],[ArrivalDate ]]) &gt; 10, "Late", "On Time")</f>
        <v>Late</v>
      </c>
    </row>
    <row r="281" spans="1:19" x14ac:dyDescent="0.3">
      <c r="A281" s="12">
        <v>5279</v>
      </c>
      <c r="B281" s="12">
        <v>201</v>
      </c>
      <c r="C281" s="12">
        <v>10610</v>
      </c>
      <c r="D281" s="12">
        <v>280</v>
      </c>
      <c r="E281" s="12" t="s">
        <v>243</v>
      </c>
      <c r="F281" s="13">
        <v>45214</v>
      </c>
      <c r="G281" s="26" t="s">
        <v>4624</v>
      </c>
      <c r="H281" s="12">
        <v>16</v>
      </c>
      <c r="I281" s="28">
        <f>VLOOKUP(B:B,DIM_PRODUCTS!A:F,5,FALSE)</f>
        <v>10</v>
      </c>
      <c r="J281" s="28">
        <f>FACT_ORDERS[[#This Row],[ProductPrice]]*FACT_ORDERS[[#This Row],[Quantity]]</f>
        <v>160</v>
      </c>
      <c r="K281" s="12" t="str">
        <f>VLOOKUP(C:C,DIM_CUSTOMERS!A:G,7,FALSE)</f>
        <v>Spain</v>
      </c>
      <c r="L281" s="30" cm="1">
        <f t="array" ref="L281">_xlfn.IFS(
    AND(FACT_ORDERS[[#This Row],[DeliveryMehtod]]="shippment",FACT_ORDERS[[#This Row],[TotalAmount]]&gt;=200), 0,
    AND(FACT_ORDERS[[#This Row],[DeliveryMehtod]]="pickup"), 15,
    AND(FACT_ORDERS[[#This Row],[DeliveryMehtod]]="shippment",FACT_ORDERS[[#This Row],[TotalAmount]]&lt;200), 35
)</f>
        <v>15</v>
      </c>
      <c r="M281" s="12" t="str" cm="1">
        <f t="array" ref="M281">_xlfn.IFS(
    SUMIFS(FACT_ORDERS[TotalAmount], FACT_ORDERS[WD_CUSTOMERS],FACT_ORDERS[[#This Row],[WD_CUSTOMERS]])&gt;=15000, "VIP",
    SUMIFS(FACT_ORDERS[TotalAmount], FACT_ORDERS[WD_CUSTOMERS],FACT_ORDERS[[#This Row],[WD_CUSTOMERS]])&gt;=8000, "Premium",
    TRUE, "Regular"
)</f>
        <v>VIP</v>
      </c>
      <c r="N281" s="32" cm="1">
        <f t="array" ref="N281">_xlfn.IFS(
   FACT_ORDERS[[#This Row],[TypeOfClient]]="VIP", 0.2,
   FACT_ORDERS[[#This Row],[TypeOfClient]]="Premium", 0.1,
   TRUE, 0
)</f>
        <v>0.2</v>
      </c>
      <c r="O281" s="31" cm="1">
        <f t="array" ref="O281">_xlfn.IFS(
   FACT_ORDERS[[#This Row],[TotalAmount]]&gt;1500, 0.15,
   FACT_ORDERS[[#This Row],[TotalAmount]]&gt;1000, 0.1,
   FACT_ORDERS[[#This Row],[TotalAmount]]&gt;500, 0.05,
   TRUE, 0
)</f>
        <v>0</v>
      </c>
      <c r="P281" s="28">
        <f xml:space="preserve"> FACT_ORDERS[[#This Row],[TotalAmount]] * (1 - (FACT_ORDERS[[#This Row],[ClientDiscount]] + FACT_ORDERS[[#This Row],[OrderDiscount]]) )</f>
        <v>128</v>
      </c>
      <c r="Q281" s="28">
        <f>FACT_ORDERS[[#This Row],[TotalAmountWithDiscount]]+FACT_ORDERS[[#This Row],[DeliveryCost]]</f>
        <v>143</v>
      </c>
      <c r="R281" s="35">
        <v>45221</v>
      </c>
      <c r="S281" s="35" t="str">
        <f>IF(NETWORKDAYS(FACT_ORDERS[[#This Row],[Order-Date]], FACT_ORDERS[[#This Row],[ArrivalDate ]]) &gt; 10, "Late", "On Time")</f>
        <v>On Time</v>
      </c>
    </row>
    <row r="282" spans="1:19" x14ac:dyDescent="0.3">
      <c r="A282" s="12">
        <v>5280</v>
      </c>
      <c r="B282" s="12">
        <v>236</v>
      </c>
      <c r="C282" s="12">
        <v>10610</v>
      </c>
      <c r="D282" s="12">
        <v>281</v>
      </c>
      <c r="E282" s="12" t="s">
        <v>243</v>
      </c>
      <c r="F282" s="13">
        <v>45214</v>
      </c>
      <c r="G282" s="26" t="s">
        <v>3297</v>
      </c>
      <c r="H282" s="12">
        <v>29</v>
      </c>
      <c r="I282" s="28">
        <f>VLOOKUP(B:B,DIM_PRODUCTS!A:F,5,FALSE)</f>
        <v>12</v>
      </c>
      <c r="J282" s="28">
        <f>FACT_ORDERS[[#This Row],[ProductPrice]]*FACT_ORDERS[[#This Row],[Quantity]]</f>
        <v>348</v>
      </c>
      <c r="K282" s="12" t="str">
        <f>VLOOKUP(C:C,DIM_CUSTOMERS!A:G,7,FALSE)</f>
        <v>Spain</v>
      </c>
      <c r="L282" s="30" cm="1">
        <f t="array" ref="L282">_xlfn.IFS(
    AND(FACT_ORDERS[[#This Row],[DeliveryMehtod]]="shippment",FACT_ORDERS[[#This Row],[TotalAmount]]&gt;=200), 0,
    AND(FACT_ORDERS[[#This Row],[DeliveryMehtod]]="pickup"), 15,
    AND(FACT_ORDERS[[#This Row],[DeliveryMehtod]]="shippment",FACT_ORDERS[[#This Row],[TotalAmount]]&lt;200), 35
)</f>
        <v>15</v>
      </c>
      <c r="M282" s="12" t="str" cm="1">
        <f t="array" ref="M282">_xlfn.IFS(
    SUMIFS(FACT_ORDERS[TotalAmount], FACT_ORDERS[WD_CUSTOMERS],FACT_ORDERS[[#This Row],[WD_CUSTOMERS]])&gt;=15000, "VIP",
    SUMIFS(FACT_ORDERS[TotalAmount], FACT_ORDERS[WD_CUSTOMERS],FACT_ORDERS[[#This Row],[WD_CUSTOMERS]])&gt;=8000, "Premium",
    TRUE, "Regular"
)</f>
        <v>VIP</v>
      </c>
      <c r="N282" s="32" cm="1">
        <f t="array" ref="N282">_xlfn.IFS(
   FACT_ORDERS[[#This Row],[TypeOfClient]]="VIP", 0.2,
   FACT_ORDERS[[#This Row],[TypeOfClient]]="Premium", 0.1,
   TRUE, 0
)</f>
        <v>0.2</v>
      </c>
      <c r="O282" s="31" cm="1">
        <f t="array" ref="O282">_xlfn.IFS(
   FACT_ORDERS[[#This Row],[TotalAmount]]&gt;1500, 0.15,
   FACT_ORDERS[[#This Row],[TotalAmount]]&gt;1000, 0.1,
   FACT_ORDERS[[#This Row],[TotalAmount]]&gt;500, 0.05,
   TRUE, 0
)</f>
        <v>0</v>
      </c>
      <c r="P282" s="28">
        <f xml:space="preserve"> FACT_ORDERS[[#This Row],[TotalAmount]] * (1 - (FACT_ORDERS[[#This Row],[ClientDiscount]] + FACT_ORDERS[[#This Row],[OrderDiscount]]) )</f>
        <v>278.40000000000003</v>
      </c>
      <c r="Q282" s="28">
        <f>FACT_ORDERS[[#This Row],[TotalAmountWithDiscount]]+FACT_ORDERS[[#This Row],[DeliveryCost]]</f>
        <v>293.40000000000003</v>
      </c>
      <c r="R282" s="35">
        <v>45222</v>
      </c>
      <c r="S282" s="35" t="str">
        <f>IF(NETWORKDAYS(FACT_ORDERS[[#This Row],[Order-Date]], FACT_ORDERS[[#This Row],[ArrivalDate ]]) &gt; 10, "Late", "On Time")</f>
        <v>On Time</v>
      </c>
    </row>
    <row r="283" spans="1:19" x14ac:dyDescent="0.3">
      <c r="A283" s="12">
        <v>5281</v>
      </c>
      <c r="B283" s="12">
        <v>277</v>
      </c>
      <c r="C283" s="12">
        <v>10610</v>
      </c>
      <c r="D283" s="12">
        <v>282</v>
      </c>
      <c r="E283" s="12" t="s">
        <v>243</v>
      </c>
      <c r="F283" s="13">
        <v>45214</v>
      </c>
      <c r="G283" s="26" t="s">
        <v>11008</v>
      </c>
      <c r="H283" s="12">
        <v>39</v>
      </c>
      <c r="I283" s="28">
        <f>VLOOKUP(B:B,DIM_PRODUCTS!A:F,5,FALSE)</f>
        <v>19</v>
      </c>
      <c r="J283" s="28">
        <f>FACT_ORDERS[[#This Row],[ProductPrice]]*FACT_ORDERS[[#This Row],[Quantity]]</f>
        <v>741</v>
      </c>
      <c r="K283" s="12" t="str">
        <f>VLOOKUP(C:C,DIM_CUSTOMERS!A:G,7,FALSE)</f>
        <v>Spain</v>
      </c>
      <c r="L283" s="30" cm="1">
        <f t="array" ref="L283">_xlfn.IFS(
    AND(FACT_ORDERS[[#This Row],[DeliveryMehtod]]="shippment",FACT_ORDERS[[#This Row],[TotalAmount]]&gt;=200), 0,
    AND(FACT_ORDERS[[#This Row],[DeliveryMehtod]]="pickup"), 15,
    AND(FACT_ORDERS[[#This Row],[DeliveryMehtod]]="shippment",FACT_ORDERS[[#This Row],[TotalAmount]]&lt;200), 35
)</f>
        <v>15</v>
      </c>
      <c r="M283" s="12" t="str" cm="1">
        <f t="array" ref="M283">_xlfn.IFS(
    SUMIFS(FACT_ORDERS[TotalAmount], FACT_ORDERS[WD_CUSTOMERS],FACT_ORDERS[[#This Row],[WD_CUSTOMERS]])&gt;=15000, "VIP",
    SUMIFS(FACT_ORDERS[TotalAmount], FACT_ORDERS[WD_CUSTOMERS],FACT_ORDERS[[#This Row],[WD_CUSTOMERS]])&gt;=8000, "Premium",
    TRUE, "Regular"
)</f>
        <v>VIP</v>
      </c>
      <c r="N283" s="32" cm="1">
        <f t="array" ref="N283">_xlfn.IFS(
   FACT_ORDERS[[#This Row],[TypeOfClient]]="VIP", 0.2,
   FACT_ORDERS[[#This Row],[TypeOfClient]]="Premium", 0.1,
   TRUE, 0
)</f>
        <v>0.2</v>
      </c>
      <c r="O283" s="31" cm="1">
        <f t="array" ref="O283">_xlfn.IFS(
   FACT_ORDERS[[#This Row],[TotalAmount]]&gt;1500, 0.15,
   FACT_ORDERS[[#This Row],[TotalAmount]]&gt;1000, 0.1,
   FACT_ORDERS[[#This Row],[TotalAmount]]&gt;500, 0.05,
   TRUE, 0
)</f>
        <v>0.05</v>
      </c>
      <c r="P283" s="28">
        <f xml:space="preserve"> FACT_ORDERS[[#This Row],[TotalAmount]] * (1 - (FACT_ORDERS[[#This Row],[ClientDiscount]] + FACT_ORDERS[[#This Row],[OrderDiscount]]) )</f>
        <v>555.75</v>
      </c>
      <c r="Q283" s="28">
        <f>FACT_ORDERS[[#This Row],[TotalAmountWithDiscount]]+FACT_ORDERS[[#This Row],[DeliveryCost]]</f>
        <v>570.75</v>
      </c>
      <c r="R283" s="35">
        <v>45225</v>
      </c>
      <c r="S283" s="35" t="str">
        <f>IF(NETWORKDAYS(FACT_ORDERS[[#This Row],[Order-Date]], FACT_ORDERS[[#This Row],[ArrivalDate ]]) &gt; 10, "Late", "On Time")</f>
        <v>On Time</v>
      </c>
    </row>
    <row r="284" spans="1:19" x14ac:dyDescent="0.3">
      <c r="A284" s="12">
        <v>5282</v>
      </c>
      <c r="B284" s="12">
        <v>215</v>
      </c>
      <c r="C284" s="12">
        <v>10610</v>
      </c>
      <c r="D284" s="12">
        <v>283</v>
      </c>
      <c r="E284" s="12" t="s">
        <v>243</v>
      </c>
      <c r="F284" s="13">
        <v>45214</v>
      </c>
      <c r="G284" s="26" t="s">
        <v>11009</v>
      </c>
      <c r="H284" s="12">
        <v>27</v>
      </c>
      <c r="I284" s="28">
        <f>VLOOKUP(B:B,DIM_PRODUCTS!A:F,5,FALSE)</f>
        <v>41</v>
      </c>
      <c r="J284" s="28">
        <f>FACT_ORDERS[[#This Row],[ProductPrice]]*FACT_ORDERS[[#This Row],[Quantity]]</f>
        <v>1107</v>
      </c>
      <c r="K284" s="12" t="str">
        <f>VLOOKUP(C:C,DIM_CUSTOMERS!A:G,7,FALSE)</f>
        <v>Spain</v>
      </c>
      <c r="L284" s="30" cm="1">
        <f t="array" ref="L284">_xlfn.IFS(
    AND(FACT_ORDERS[[#This Row],[DeliveryMehtod]]="shippment",FACT_ORDERS[[#This Row],[TotalAmount]]&gt;=200), 0,
    AND(FACT_ORDERS[[#This Row],[DeliveryMehtod]]="pickup"), 15,
    AND(FACT_ORDERS[[#This Row],[DeliveryMehtod]]="shippment",FACT_ORDERS[[#This Row],[TotalAmount]]&lt;200), 35
)</f>
        <v>15</v>
      </c>
      <c r="M284" s="12" t="str" cm="1">
        <f t="array" ref="M284">_xlfn.IFS(
    SUMIFS(FACT_ORDERS[TotalAmount], FACT_ORDERS[WD_CUSTOMERS],FACT_ORDERS[[#This Row],[WD_CUSTOMERS]])&gt;=15000, "VIP",
    SUMIFS(FACT_ORDERS[TotalAmount], FACT_ORDERS[WD_CUSTOMERS],FACT_ORDERS[[#This Row],[WD_CUSTOMERS]])&gt;=8000, "Premium",
    TRUE, "Regular"
)</f>
        <v>VIP</v>
      </c>
      <c r="N284" s="32" cm="1">
        <f t="array" ref="N284">_xlfn.IFS(
   FACT_ORDERS[[#This Row],[TypeOfClient]]="VIP", 0.2,
   FACT_ORDERS[[#This Row],[TypeOfClient]]="Premium", 0.1,
   TRUE, 0
)</f>
        <v>0.2</v>
      </c>
      <c r="O284" s="31" cm="1">
        <f t="array" ref="O284">_xlfn.IFS(
   FACT_ORDERS[[#This Row],[TotalAmount]]&gt;1500, 0.15,
   FACT_ORDERS[[#This Row],[TotalAmount]]&gt;1000, 0.1,
   FACT_ORDERS[[#This Row],[TotalAmount]]&gt;500, 0.05,
   TRUE, 0
)</f>
        <v>0.1</v>
      </c>
      <c r="P284" s="28">
        <f xml:space="preserve"> FACT_ORDERS[[#This Row],[TotalAmount]] * (1 - (FACT_ORDERS[[#This Row],[ClientDiscount]] + FACT_ORDERS[[#This Row],[OrderDiscount]]) )</f>
        <v>774.9</v>
      </c>
      <c r="Q284" s="28">
        <f>FACT_ORDERS[[#This Row],[TotalAmountWithDiscount]]+FACT_ORDERS[[#This Row],[DeliveryCost]]</f>
        <v>789.9</v>
      </c>
      <c r="R284" s="35">
        <v>45224</v>
      </c>
      <c r="S284" s="35" t="str">
        <f>IF(NETWORKDAYS(FACT_ORDERS[[#This Row],[Order-Date]], FACT_ORDERS[[#This Row],[ArrivalDate ]]) &gt; 10, "Late", "On Time")</f>
        <v>On Time</v>
      </c>
    </row>
    <row r="285" spans="1:19" x14ac:dyDescent="0.3">
      <c r="A285" s="12">
        <v>5283</v>
      </c>
      <c r="B285" s="12">
        <v>274</v>
      </c>
      <c r="C285" s="12">
        <v>10610</v>
      </c>
      <c r="D285" s="12">
        <v>284</v>
      </c>
      <c r="E285" s="12" t="s">
        <v>244</v>
      </c>
      <c r="F285" s="13">
        <v>45037</v>
      </c>
      <c r="G285" s="26" t="s">
        <v>11010</v>
      </c>
      <c r="H285" s="12">
        <v>68</v>
      </c>
      <c r="I285" s="28">
        <f>VLOOKUP(B:B,DIM_PRODUCTS!A:F,5,FALSE)</f>
        <v>10</v>
      </c>
      <c r="J285" s="28">
        <f>FACT_ORDERS[[#This Row],[ProductPrice]]*FACT_ORDERS[[#This Row],[Quantity]]</f>
        <v>680</v>
      </c>
      <c r="K285" s="12" t="str">
        <f>VLOOKUP(C:C,DIM_CUSTOMERS!A:G,7,FALSE)</f>
        <v>Spain</v>
      </c>
      <c r="L285" s="30" cm="1">
        <f t="array" ref="L285">_xlfn.IFS(
    AND(FACT_ORDERS[[#This Row],[DeliveryMehtod]]="shippment",FACT_ORDERS[[#This Row],[TotalAmount]]&gt;=200), 0,
    AND(FACT_ORDERS[[#This Row],[DeliveryMehtod]]="pickup"), 15,
    AND(FACT_ORDERS[[#This Row],[DeliveryMehtod]]="shippment",FACT_ORDERS[[#This Row],[TotalAmount]]&lt;200), 35
)</f>
        <v>0</v>
      </c>
      <c r="M285" s="12" t="str" cm="1">
        <f t="array" ref="M285">_xlfn.IFS(
    SUMIFS(FACT_ORDERS[TotalAmount], FACT_ORDERS[WD_CUSTOMERS],FACT_ORDERS[[#This Row],[WD_CUSTOMERS]])&gt;=15000, "VIP",
    SUMIFS(FACT_ORDERS[TotalAmount], FACT_ORDERS[WD_CUSTOMERS],FACT_ORDERS[[#This Row],[WD_CUSTOMERS]])&gt;=8000, "Premium",
    TRUE, "Regular"
)</f>
        <v>VIP</v>
      </c>
      <c r="N285" s="32" cm="1">
        <f t="array" ref="N285">_xlfn.IFS(
   FACT_ORDERS[[#This Row],[TypeOfClient]]="VIP", 0.2,
   FACT_ORDERS[[#This Row],[TypeOfClient]]="Premium", 0.1,
   TRUE, 0
)</f>
        <v>0.2</v>
      </c>
      <c r="O285" s="31" cm="1">
        <f t="array" ref="O285">_xlfn.IFS(
   FACT_ORDERS[[#This Row],[TotalAmount]]&gt;1500, 0.15,
   FACT_ORDERS[[#This Row],[TotalAmount]]&gt;1000, 0.1,
   FACT_ORDERS[[#This Row],[TotalAmount]]&gt;500, 0.05,
   TRUE, 0
)</f>
        <v>0.05</v>
      </c>
      <c r="P285" s="28">
        <f xml:space="preserve"> FACT_ORDERS[[#This Row],[TotalAmount]] * (1 - (FACT_ORDERS[[#This Row],[ClientDiscount]] + FACT_ORDERS[[#This Row],[OrderDiscount]]) )</f>
        <v>510</v>
      </c>
      <c r="Q285" s="28">
        <f>FACT_ORDERS[[#This Row],[TotalAmountWithDiscount]]+FACT_ORDERS[[#This Row],[DeliveryCost]]</f>
        <v>510</v>
      </c>
      <c r="R285" s="35">
        <v>45047</v>
      </c>
      <c r="S285" s="35" t="str">
        <f>IF(NETWORKDAYS(FACT_ORDERS[[#This Row],[Order-Date]], FACT_ORDERS[[#This Row],[ArrivalDate ]]) &gt; 10, "Late", "On Time")</f>
        <v>On Time</v>
      </c>
    </row>
    <row r="286" spans="1:19" x14ac:dyDescent="0.3">
      <c r="A286" s="12">
        <v>5284</v>
      </c>
      <c r="B286" s="12">
        <v>253</v>
      </c>
      <c r="C286" s="12">
        <v>10571</v>
      </c>
      <c r="D286" s="12">
        <v>285</v>
      </c>
      <c r="E286" s="12" t="s">
        <v>244</v>
      </c>
      <c r="F286" s="13">
        <v>45251</v>
      </c>
      <c r="G286" s="26" t="s">
        <v>11011</v>
      </c>
      <c r="H286" s="12">
        <v>45</v>
      </c>
      <c r="I286" s="28">
        <f>VLOOKUP(B:B,DIM_PRODUCTS!A:F,5,FALSE)</f>
        <v>11</v>
      </c>
      <c r="J286" s="28">
        <f>FACT_ORDERS[[#This Row],[ProductPrice]]*FACT_ORDERS[[#This Row],[Quantity]]</f>
        <v>495</v>
      </c>
      <c r="K286" s="12" t="str">
        <f>VLOOKUP(C:C,DIM_CUSTOMERS!A:G,7,FALSE)</f>
        <v>South Korea</v>
      </c>
      <c r="L286" s="30" cm="1">
        <f t="array" ref="L286">_xlfn.IFS(
    AND(FACT_ORDERS[[#This Row],[DeliveryMehtod]]="shippment",FACT_ORDERS[[#This Row],[TotalAmount]]&gt;=200), 0,
    AND(FACT_ORDERS[[#This Row],[DeliveryMehtod]]="pickup"), 15,
    AND(FACT_ORDERS[[#This Row],[DeliveryMehtod]]="shippment",FACT_ORDERS[[#This Row],[TotalAmount]]&lt;200), 35
)</f>
        <v>0</v>
      </c>
      <c r="M286" s="12" t="str" cm="1">
        <f t="array" ref="M286">_xlfn.IFS(
    SUMIFS(FACT_ORDERS[TotalAmount], FACT_ORDERS[WD_CUSTOMERS],FACT_ORDERS[[#This Row],[WD_CUSTOMERS]])&gt;=15000, "VIP",
    SUMIFS(FACT_ORDERS[TotalAmount], FACT_ORDERS[WD_CUSTOMERS],FACT_ORDERS[[#This Row],[WD_CUSTOMERS]])&gt;=8000, "Premium",
    TRUE, "Regular"
)</f>
        <v>Regular</v>
      </c>
      <c r="N286" s="32" cm="1">
        <f t="array" ref="N286">_xlfn.IFS(
   FACT_ORDERS[[#This Row],[TypeOfClient]]="VIP", 0.2,
   FACT_ORDERS[[#This Row],[TypeOfClient]]="Premium", 0.1,
   TRUE, 0
)</f>
        <v>0</v>
      </c>
      <c r="O286" s="31" cm="1">
        <f t="array" ref="O286">_xlfn.IFS(
   FACT_ORDERS[[#This Row],[TotalAmount]]&gt;1500, 0.15,
   FACT_ORDERS[[#This Row],[TotalAmount]]&gt;1000, 0.1,
   FACT_ORDERS[[#This Row],[TotalAmount]]&gt;500, 0.05,
   TRUE, 0
)</f>
        <v>0</v>
      </c>
      <c r="P286" s="28">
        <f xml:space="preserve"> FACT_ORDERS[[#This Row],[TotalAmount]] * (1 - (FACT_ORDERS[[#This Row],[ClientDiscount]] + FACT_ORDERS[[#This Row],[OrderDiscount]]) )</f>
        <v>495</v>
      </c>
      <c r="Q286" s="28">
        <f>FACT_ORDERS[[#This Row],[TotalAmountWithDiscount]]+FACT_ORDERS[[#This Row],[DeliveryCost]]</f>
        <v>495</v>
      </c>
      <c r="R286" s="35">
        <v>45258</v>
      </c>
      <c r="S286" s="35" t="str">
        <f>IF(NETWORKDAYS(FACT_ORDERS[[#This Row],[Order-Date]], FACT_ORDERS[[#This Row],[ArrivalDate ]]) &gt; 10, "Late", "On Time")</f>
        <v>On Time</v>
      </c>
    </row>
    <row r="287" spans="1:19" x14ac:dyDescent="0.3">
      <c r="A287" s="12">
        <v>5285</v>
      </c>
      <c r="B287" s="12">
        <v>208</v>
      </c>
      <c r="C287" s="12">
        <v>10571</v>
      </c>
      <c r="D287" s="12">
        <v>286</v>
      </c>
      <c r="E287" s="12" t="s">
        <v>244</v>
      </c>
      <c r="F287" s="13">
        <v>45251</v>
      </c>
      <c r="G287" s="26" t="s">
        <v>11012</v>
      </c>
      <c r="H287" s="12">
        <v>10</v>
      </c>
      <c r="I287" s="28">
        <f>VLOOKUP(B:B,DIM_PRODUCTS!A:F,5,FALSE)</f>
        <v>10</v>
      </c>
      <c r="J287" s="28">
        <f>FACT_ORDERS[[#This Row],[ProductPrice]]*FACT_ORDERS[[#This Row],[Quantity]]</f>
        <v>100</v>
      </c>
      <c r="K287" s="12" t="str">
        <f>VLOOKUP(C:C,DIM_CUSTOMERS!A:G,7,FALSE)</f>
        <v>South Korea</v>
      </c>
      <c r="L287" s="30" cm="1">
        <f t="array" ref="L287">_xlfn.IFS(
    AND(FACT_ORDERS[[#This Row],[DeliveryMehtod]]="shippment",FACT_ORDERS[[#This Row],[TotalAmount]]&gt;=200), 0,
    AND(FACT_ORDERS[[#This Row],[DeliveryMehtod]]="pickup"), 15,
    AND(FACT_ORDERS[[#This Row],[DeliveryMehtod]]="shippment",FACT_ORDERS[[#This Row],[TotalAmount]]&lt;200), 35
)</f>
        <v>35</v>
      </c>
      <c r="M287" s="12" t="str" cm="1">
        <f t="array" ref="M287">_xlfn.IFS(
    SUMIFS(FACT_ORDERS[TotalAmount], FACT_ORDERS[WD_CUSTOMERS],FACT_ORDERS[[#This Row],[WD_CUSTOMERS]])&gt;=15000, "VIP",
    SUMIFS(FACT_ORDERS[TotalAmount], FACT_ORDERS[WD_CUSTOMERS],FACT_ORDERS[[#This Row],[WD_CUSTOMERS]])&gt;=8000, "Premium",
    TRUE, "Regular"
)</f>
        <v>Regular</v>
      </c>
      <c r="N287" s="32" cm="1">
        <f t="array" ref="N287">_xlfn.IFS(
   FACT_ORDERS[[#This Row],[TypeOfClient]]="VIP", 0.2,
   FACT_ORDERS[[#This Row],[TypeOfClient]]="Premium", 0.1,
   TRUE, 0
)</f>
        <v>0</v>
      </c>
      <c r="O287" s="31" cm="1">
        <f t="array" ref="O287">_xlfn.IFS(
   FACT_ORDERS[[#This Row],[TotalAmount]]&gt;1500, 0.15,
   FACT_ORDERS[[#This Row],[TotalAmount]]&gt;1000, 0.1,
   FACT_ORDERS[[#This Row],[TotalAmount]]&gt;500, 0.05,
   TRUE, 0
)</f>
        <v>0</v>
      </c>
      <c r="P287" s="28">
        <f xml:space="preserve"> FACT_ORDERS[[#This Row],[TotalAmount]] * (1 - (FACT_ORDERS[[#This Row],[ClientDiscount]] + FACT_ORDERS[[#This Row],[OrderDiscount]]) )</f>
        <v>100</v>
      </c>
      <c r="Q287" s="28">
        <f>FACT_ORDERS[[#This Row],[TotalAmountWithDiscount]]+FACT_ORDERS[[#This Row],[DeliveryCost]]</f>
        <v>135</v>
      </c>
      <c r="R287" s="35">
        <v>45258</v>
      </c>
      <c r="S287" s="35" t="str">
        <f>IF(NETWORKDAYS(FACT_ORDERS[[#This Row],[Order-Date]], FACT_ORDERS[[#This Row],[ArrivalDate ]]) &gt; 10, "Late", "On Time")</f>
        <v>On Time</v>
      </c>
    </row>
    <row r="288" spans="1:19" x14ac:dyDescent="0.3">
      <c r="A288" s="12">
        <v>5286</v>
      </c>
      <c r="B288" s="12">
        <v>209</v>
      </c>
      <c r="C288" s="12">
        <v>10571</v>
      </c>
      <c r="D288" s="12">
        <v>287</v>
      </c>
      <c r="E288" s="12" t="s">
        <v>244</v>
      </c>
      <c r="F288" s="13">
        <v>45251</v>
      </c>
      <c r="G288" s="26" t="s">
        <v>11013</v>
      </c>
      <c r="H288" s="12">
        <v>24</v>
      </c>
      <c r="I288" s="28">
        <f>VLOOKUP(B:B,DIM_PRODUCTS!A:F,5,FALSE)</f>
        <v>8</v>
      </c>
      <c r="J288" s="28">
        <f>FACT_ORDERS[[#This Row],[ProductPrice]]*FACT_ORDERS[[#This Row],[Quantity]]</f>
        <v>192</v>
      </c>
      <c r="K288" s="12" t="str">
        <f>VLOOKUP(C:C,DIM_CUSTOMERS!A:G,7,FALSE)</f>
        <v>South Korea</v>
      </c>
      <c r="L288" s="30" cm="1">
        <f t="array" ref="L288">_xlfn.IFS(
    AND(FACT_ORDERS[[#This Row],[DeliveryMehtod]]="shippment",FACT_ORDERS[[#This Row],[TotalAmount]]&gt;=200), 0,
    AND(FACT_ORDERS[[#This Row],[DeliveryMehtod]]="pickup"), 15,
    AND(FACT_ORDERS[[#This Row],[DeliveryMehtod]]="shippment",FACT_ORDERS[[#This Row],[TotalAmount]]&lt;200), 35
)</f>
        <v>35</v>
      </c>
      <c r="M288" s="12" t="str" cm="1">
        <f t="array" ref="M288">_xlfn.IFS(
    SUMIFS(FACT_ORDERS[TotalAmount], FACT_ORDERS[WD_CUSTOMERS],FACT_ORDERS[[#This Row],[WD_CUSTOMERS]])&gt;=15000, "VIP",
    SUMIFS(FACT_ORDERS[TotalAmount], FACT_ORDERS[WD_CUSTOMERS],FACT_ORDERS[[#This Row],[WD_CUSTOMERS]])&gt;=8000, "Premium",
    TRUE, "Regular"
)</f>
        <v>Regular</v>
      </c>
      <c r="N288" s="32" cm="1">
        <f t="array" ref="N288">_xlfn.IFS(
   FACT_ORDERS[[#This Row],[TypeOfClient]]="VIP", 0.2,
   FACT_ORDERS[[#This Row],[TypeOfClient]]="Premium", 0.1,
   TRUE, 0
)</f>
        <v>0</v>
      </c>
      <c r="O288" s="31" cm="1">
        <f t="array" ref="O288">_xlfn.IFS(
   FACT_ORDERS[[#This Row],[TotalAmount]]&gt;1500, 0.15,
   FACT_ORDERS[[#This Row],[TotalAmount]]&gt;1000, 0.1,
   FACT_ORDERS[[#This Row],[TotalAmount]]&gt;500, 0.05,
   TRUE, 0
)</f>
        <v>0</v>
      </c>
      <c r="P288" s="28">
        <f xml:space="preserve"> FACT_ORDERS[[#This Row],[TotalAmount]] * (1 - (FACT_ORDERS[[#This Row],[ClientDiscount]] + FACT_ORDERS[[#This Row],[OrderDiscount]]) )</f>
        <v>192</v>
      </c>
      <c r="Q288" s="28">
        <f>FACT_ORDERS[[#This Row],[TotalAmountWithDiscount]]+FACT_ORDERS[[#This Row],[DeliveryCost]]</f>
        <v>227</v>
      </c>
      <c r="R288" s="35">
        <v>45258</v>
      </c>
      <c r="S288" s="35" t="str">
        <f>IF(NETWORKDAYS(FACT_ORDERS[[#This Row],[Order-Date]], FACT_ORDERS[[#This Row],[ArrivalDate ]]) &gt; 10, "Late", "On Time")</f>
        <v>On Time</v>
      </c>
    </row>
    <row r="289" spans="1:19" x14ac:dyDescent="0.3">
      <c r="A289" s="12">
        <v>5287</v>
      </c>
      <c r="B289" s="12">
        <v>258</v>
      </c>
      <c r="C289" s="12">
        <v>10056</v>
      </c>
      <c r="D289" s="12">
        <v>288</v>
      </c>
      <c r="E289" s="12" t="s">
        <v>243</v>
      </c>
      <c r="F289" s="13">
        <v>45094</v>
      </c>
      <c r="G289" s="26" t="s">
        <v>11014</v>
      </c>
      <c r="H289" s="12">
        <v>24</v>
      </c>
      <c r="I289" s="28">
        <f>VLOOKUP(B:B,DIM_PRODUCTS!A:F,5,FALSE)</f>
        <v>24</v>
      </c>
      <c r="J289" s="28">
        <f>FACT_ORDERS[[#This Row],[ProductPrice]]*FACT_ORDERS[[#This Row],[Quantity]]</f>
        <v>576</v>
      </c>
      <c r="K289" s="12" t="str">
        <f>VLOOKUP(C:C,DIM_CUSTOMERS!A:G,7,FALSE)</f>
        <v>Canada</v>
      </c>
      <c r="L289" s="30" cm="1">
        <f t="array" ref="L289">_xlfn.IFS(
    AND(FACT_ORDERS[[#This Row],[DeliveryMehtod]]="shippment",FACT_ORDERS[[#This Row],[TotalAmount]]&gt;=200), 0,
    AND(FACT_ORDERS[[#This Row],[DeliveryMehtod]]="pickup"), 15,
    AND(FACT_ORDERS[[#This Row],[DeliveryMehtod]]="shippment",FACT_ORDERS[[#This Row],[TotalAmount]]&lt;200), 35
)</f>
        <v>15</v>
      </c>
      <c r="M289" s="12" t="str" cm="1">
        <f t="array" ref="M289">_xlfn.IFS(
    SUMIFS(FACT_ORDERS[TotalAmount], FACT_ORDERS[WD_CUSTOMERS],FACT_ORDERS[[#This Row],[WD_CUSTOMERS]])&gt;=15000, "VIP",
    SUMIFS(FACT_ORDERS[TotalAmount], FACT_ORDERS[WD_CUSTOMERS],FACT_ORDERS[[#This Row],[WD_CUSTOMERS]])&gt;=8000, "Premium",
    TRUE, "Regular"
)</f>
        <v>Regular</v>
      </c>
      <c r="N289" s="32" cm="1">
        <f t="array" ref="N289">_xlfn.IFS(
   FACT_ORDERS[[#This Row],[TypeOfClient]]="VIP", 0.2,
   FACT_ORDERS[[#This Row],[TypeOfClient]]="Premium", 0.1,
   TRUE, 0
)</f>
        <v>0</v>
      </c>
      <c r="O289" s="31" cm="1">
        <f t="array" ref="O289">_xlfn.IFS(
   FACT_ORDERS[[#This Row],[TotalAmount]]&gt;1500, 0.15,
   FACT_ORDERS[[#This Row],[TotalAmount]]&gt;1000, 0.1,
   FACT_ORDERS[[#This Row],[TotalAmount]]&gt;500, 0.05,
   TRUE, 0
)</f>
        <v>0.05</v>
      </c>
      <c r="P289" s="28">
        <f xml:space="preserve"> FACT_ORDERS[[#This Row],[TotalAmount]] * (1 - (FACT_ORDERS[[#This Row],[ClientDiscount]] + FACT_ORDERS[[#This Row],[OrderDiscount]]) )</f>
        <v>547.19999999999993</v>
      </c>
      <c r="Q289" s="28">
        <f>FACT_ORDERS[[#This Row],[TotalAmountWithDiscount]]+FACT_ORDERS[[#This Row],[DeliveryCost]]</f>
        <v>562.19999999999993</v>
      </c>
      <c r="R289" s="35">
        <v>45103</v>
      </c>
      <c r="S289" s="35" t="str">
        <f>IF(NETWORKDAYS(FACT_ORDERS[[#This Row],[Order-Date]], FACT_ORDERS[[#This Row],[ArrivalDate ]]) &gt; 10, "Late", "On Time")</f>
        <v>On Time</v>
      </c>
    </row>
    <row r="290" spans="1:19" x14ac:dyDescent="0.3">
      <c r="A290" s="12">
        <v>5288</v>
      </c>
      <c r="B290" s="12">
        <v>254</v>
      </c>
      <c r="C290" s="12">
        <v>10983</v>
      </c>
      <c r="D290" s="12">
        <v>289</v>
      </c>
      <c r="E290" s="12" t="s">
        <v>243</v>
      </c>
      <c r="F290" s="13">
        <v>45202</v>
      </c>
      <c r="G290" s="26" t="s">
        <v>11015</v>
      </c>
      <c r="H290" s="12">
        <v>13</v>
      </c>
      <c r="I290" s="28">
        <f>VLOOKUP(B:B,DIM_PRODUCTS!A:F,5,FALSE)</f>
        <v>27</v>
      </c>
      <c r="J290" s="28">
        <f>FACT_ORDERS[[#This Row],[ProductPrice]]*FACT_ORDERS[[#This Row],[Quantity]]</f>
        <v>351</v>
      </c>
      <c r="K290" s="12" t="str">
        <f>VLOOKUP(C:C,DIM_CUSTOMERS!A:G,7,FALSE)</f>
        <v>South Africa</v>
      </c>
      <c r="L290" s="30" cm="1">
        <f t="array" ref="L290">_xlfn.IFS(
    AND(FACT_ORDERS[[#This Row],[DeliveryMehtod]]="shippment",FACT_ORDERS[[#This Row],[TotalAmount]]&gt;=200), 0,
    AND(FACT_ORDERS[[#This Row],[DeliveryMehtod]]="pickup"), 15,
    AND(FACT_ORDERS[[#This Row],[DeliveryMehtod]]="shippment",FACT_ORDERS[[#This Row],[TotalAmount]]&lt;200), 35
)</f>
        <v>15</v>
      </c>
      <c r="M290" s="12" t="str" cm="1">
        <f t="array" ref="M290">_xlfn.IFS(
    SUMIFS(FACT_ORDERS[TotalAmount], FACT_ORDERS[WD_CUSTOMERS],FACT_ORDERS[[#This Row],[WD_CUSTOMERS]])&gt;=15000, "VIP",
    SUMIFS(FACT_ORDERS[TotalAmount], FACT_ORDERS[WD_CUSTOMERS],FACT_ORDERS[[#This Row],[WD_CUSTOMERS]])&gt;=8000, "Premium",
    TRUE, "Regular"
)</f>
        <v>Regular</v>
      </c>
      <c r="N290" s="32" cm="1">
        <f t="array" ref="N290">_xlfn.IFS(
   FACT_ORDERS[[#This Row],[TypeOfClient]]="VIP", 0.2,
   FACT_ORDERS[[#This Row],[TypeOfClient]]="Premium", 0.1,
   TRUE, 0
)</f>
        <v>0</v>
      </c>
      <c r="O290" s="31" cm="1">
        <f t="array" ref="O290">_xlfn.IFS(
   FACT_ORDERS[[#This Row],[TotalAmount]]&gt;1500, 0.15,
   FACT_ORDERS[[#This Row],[TotalAmount]]&gt;1000, 0.1,
   FACT_ORDERS[[#This Row],[TotalAmount]]&gt;500, 0.05,
   TRUE, 0
)</f>
        <v>0</v>
      </c>
      <c r="P290" s="28">
        <f xml:space="preserve"> FACT_ORDERS[[#This Row],[TotalAmount]] * (1 - (FACT_ORDERS[[#This Row],[ClientDiscount]] + FACT_ORDERS[[#This Row],[OrderDiscount]]) )</f>
        <v>351</v>
      </c>
      <c r="Q290" s="28">
        <f>FACT_ORDERS[[#This Row],[TotalAmountWithDiscount]]+FACT_ORDERS[[#This Row],[DeliveryCost]]</f>
        <v>366</v>
      </c>
      <c r="R290" s="35">
        <v>45211</v>
      </c>
      <c r="S290" s="35" t="str">
        <f>IF(NETWORKDAYS(FACT_ORDERS[[#This Row],[Order-Date]], FACT_ORDERS[[#This Row],[ArrivalDate ]]) &gt; 10, "Late", "On Time")</f>
        <v>On Time</v>
      </c>
    </row>
    <row r="291" spans="1:19" x14ac:dyDescent="0.3">
      <c r="A291" s="12">
        <v>5289</v>
      </c>
      <c r="B291" s="12">
        <v>269</v>
      </c>
      <c r="C291" s="12">
        <v>10983</v>
      </c>
      <c r="D291" s="12">
        <v>290</v>
      </c>
      <c r="E291" s="12" t="s">
        <v>244</v>
      </c>
      <c r="F291" s="13">
        <v>45202</v>
      </c>
      <c r="G291" s="26" t="s">
        <v>11016</v>
      </c>
      <c r="H291" s="12">
        <v>29</v>
      </c>
      <c r="I291" s="28">
        <f>VLOOKUP(B:B,DIM_PRODUCTS!A:F,5,FALSE)</f>
        <v>29</v>
      </c>
      <c r="J291" s="28">
        <f>FACT_ORDERS[[#This Row],[ProductPrice]]*FACT_ORDERS[[#This Row],[Quantity]]</f>
        <v>841</v>
      </c>
      <c r="K291" s="12" t="str">
        <f>VLOOKUP(C:C,DIM_CUSTOMERS!A:G,7,FALSE)</f>
        <v>South Africa</v>
      </c>
      <c r="L291" s="30" cm="1">
        <f t="array" ref="L291">_xlfn.IFS(
    AND(FACT_ORDERS[[#This Row],[DeliveryMehtod]]="shippment",FACT_ORDERS[[#This Row],[TotalAmount]]&gt;=200), 0,
    AND(FACT_ORDERS[[#This Row],[DeliveryMehtod]]="pickup"), 15,
    AND(FACT_ORDERS[[#This Row],[DeliveryMehtod]]="shippment",FACT_ORDERS[[#This Row],[TotalAmount]]&lt;200), 35
)</f>
        <v>0</v>
      </c>
      <c r="M291" s="12" t="str" cm="1">
        <f t="array" ref="M291">_xlfn.IFS(
    SUMIFS(FACT_ORDERS[TotalAmount], FACT_ORDERS[WD_CUSTOMERS],FACT_ORDERS[[#This Row],[WD_CUSTOMERS]])&gt;=15000, "VIP",
    SUMIFS(FACT_ORDERS[TotalAmount], FACT_ORDERS[WD_CUSTOMERS],FACT_ORDERS[[#This Row],[WD_CUSTOMERS]])&gt;=8000, "Premium",
    TRUE, "Regular"
)</f>
        <v>Regular</v>
      </c>
      <c r="N291" s="32" cm="1">
        <f t="array" ref="N291">_xlfn.IFS(
   FACT_ORDERS[[#This Row],[TypeOfClient]]="VIP", 0.2,
   FACT_ORDERS[[#This Row],[TypeOfClient]]="Premium", 0.1,
   TRUE, 0
)</f>
        <v>0</v>
      </c>
      <c r="O291" s="31" cm="1">
        <f t="array" ref="O291">_xlfn.IFS(
   FACT_ORDERS[[#This Row],[TotalAmount]]&gt;1500, 0.15,
   FACT_ORDERS[[#This Row],[TotalAmount]]&gt;1000, 0.1,
   FACT_ORDERS[[#This Row],[TotalAmount]]&gt;500, 0.05,
   TRUE, 0
)</f>
        <v>0.05</v>
      </c>
      <c r="P291" s="28">
        <f xml:space="preserve"> FACT_ORDERS[[#This Row],[TotalAmount]] * (1 - (FACT_ORDERS[[#This Row],[ClientDiscount]] + FACT_ORDERS[[#This Row],[OrderDiscount]]) )</f>
        <v>798.94999999999993</v>
      </c>
      <c r="Q291" s="28">
        <f>FACT_ORDERS[[#This Row],[TotalAmountWithDiscount]]+FACT_ORDERS[[#This Row],[DeliveryCost]]</f>
        <v>798.94999999999993</v>
      </c>
      <c r="R291" s="35">
        <v>45215</v>
      </c>
      <c r="S291" s="35" t="str">
        <f>IF(NETWORKDAYS(FACT_ORDERS[[#This Row],[Order-Date]], FACT_ORDERS[[#This Row],[ArrivalDate ]]) &gt; 10, "Late", "On Time")</f>
        <v>On Time</v>
      </c>
    </row>
    <row r="292" spans="1:19" x14ac:dyDescent="0.3">
      <c r="A292" s="12">
        <v>5290</v>
      </c>
      <c r="B292" s="12">
        <v>256</v>
      </c>
      <c r="C292" s="12">
        <v>10435</v>
      </c>
      <c r="D292" s="12">
        <v>291</v>
      </c>
      <c r="E292" s="12" t="s">
        <v>243</v>
      </c>
      <c r="F292" s="13">
        <v>45536</v>
      </c>
      <c r="G292" s="26" t="s">
        <v>11017</v>
      </c>
      <c r="H292" s="12">
        <v>39</v>
      </c>
      <c r="I292" s="28">
        <f>VLOOKUP(B:B,DIM_PRODUCTS!A:F,5,FALSE)</f>
        <v>14</v>
      </c>
      <c r="J292" s="28">
        <f>FACT_ORDERS[[#This Row],[ProductPrice]]*FACT_ORDERS[[#This Row],[Quantity]]</f>
        <v>546</v>
      </c>
      <c r="K292" s="12" t="str">
        <f>VLOOKUP(C:C,DIM_CUSTOMERS!A:G,7,FALSE)</f>
        <v>China</v>
      </c>
      <c r="L292" s="30" cm="1">
        <f t="array" ref="L292">_xlfn.IFS(
    AND(FACT_ORDERS[[#This Row],[DeliveryMehtod]]="shippment",FACT_ORDERS[[#This Row],[TotalAmount]]&gt;=200), 0,
    AND(FACT_ORDERS[[#This Row],[DeliveryMehtod]]="pickup"), 15,
    AND(FACT_ORDERS[[#This Row],[DeliveryMehtod]]="shippment",FACT_ORDERS[[#This Row],[TotalAmount]]&lt;200), 35
)</f>
        <v>15</v>
      </c>
      <c r="M292" s="12" t="str" cm="1">
        <f t="array" ref="M292">_xlfn.IFS(
    SUMIFS(FACT_ORDERS[TotalAmount], FACT_ORDERS[WD_CUSTOMERS],FACT_ORDERS[[#This Row],[WD_CUSTOMERS]])&gt;=15000, "VIP",
    SUMIFS(FACT_ORDERS[TotalAmount], FACT_ORDERS[WD_CUSTOMERS],FACT_ORDERS[[#This Row],[WD_CUSTOMERS]])&gt;=8000, "Premium",
    TRUE, "Regular"
)</f>
        <v>Regular</v>
      </c>
      <c r="N292" s="32" cm="1">
        <f t="array" ref="N292">_xlfn.IFS(
   FACT_ORDERS[[#This Row],[TypeOfClient]]="VIP", 0.2,
   FACT_ORDERS[[#This Row],[TypeOfClient]]="Premium", 0.1,
   TRUE, 0
)</f>
        <v>0</v>
      </c>
      <c r="O292" s="31" cm="1">
        <f t="array" ref="O292">_xlfn.IFS(
   FACT_ORDERS[[#This Row],[TotalAmount]]&gt;1500, 0.15,
   FACT_ORDERS[[#This Row],[TotalAmount]]&gt;1000, 0.1,
   FACT_ORDERS[[#This Row],[TotalAmount]]&gt;500, 0.05,
   TRUE, 0
)</f>
        <v>0.05</v>
      </c>
      <c r="P292" s="28">
        <f xml:space="preserve"> FACT_ORDERS[[#This Row],[TotalAmount]] * (1 - (FACT_ORDERS[[#This Row],[ClientDiscount]] + FACT_ORDERS[[#This Row],[OrderDiscount]]) )</f>
        <v>518.69999999999993</v>
      </c>
      <c r="Q292" s="28">
        <f>FACT_ORDERS[[#This Row],[TotalAmountWithDiscount]]+FACT_ORDERS[[#This Row],[DeliveryCost]]</f>
        <v>533.69999999999993</v>
      </c>
      <c r="R292" s="35">
        <v>45543</v>
      </c>
      <c r="S292" s="35" t="str">
        <f>IF(NETWORKDAYS(FACT_ORDERS[[#This Row],[Order-Date]], FACT_ORDERS[[#This Row],[ArrivalDate ]]) &gt; 10, "Late", "On Time")</f>
        <v>On Time</v>
      </c>
    </row>
    <row r="293" spans="1:19" x14ac:dyDescent="0.3">
      <c r="A293" s="12">
        <v>5291</v>
      </c>
      <c r="B293" s="12">
        <v>267</v>
      </c>
      <c r="C293" s="12">
        <v>10161</v>
      </c>
      <c r="D293" s="12">
        <v>292</v>
      </c>
      <c r="E293" s="12" t="s">
        <v>244</v>
      </c>
      <c r="F293" s="13">
        <v>45554</v>
      </c>
      <c r="G293" s="26" t="s">
        <v>11018</v>
      </c>
      <c r="H293" s="12">
        <v>50</v>
      </c>
      <c r="I293" s="28">
        <f>VLOOKUP(B:B,DIM_PRODUCTS!A:F,5,FALSE)</f>
        <v>26</v>
      </c>
      <c r="J293" s="28">
        <f>FACT_ORDERS[[#This Row],[ProductPrice]]*FACT_ORDERS[[#This Row],[Quantity]]</f>
        <v>1300</v>
      </c>
      <c r="K293" s="12" t="str">
        <f>VLOOKUP(C:C,DIM_CUSTOMERS!A:G,7,FALSE)</f>
        <v>Mexico</v>
      </c>
      <c r="L293" s="30" cm="1">
        <f t="array" ref="L293">_xlfn.IFS(
    AND(FACT_ORDERS[[#This Row],[DeliveryMehtod]]="shippment",FACT_ORDERS[[#This Row],[TotalAmount]]&gt;=200), 0,
    AND(FACT_ORDERS[[#This Row],[DeliveryMehtod]]="pickup"), 15,
    AND(FACT_ORDERS[[#This Row],[DeliveryMehtod]]="shippment",FACT_ORDERS[[#This Row],[TotalAmount]]&lt;200), 35
)</f>
        <v>0</v>
      </c>
      <c r="M293" s="12" t="str" cm="1">
        <f t="array" ref="M293">_xlfn.IFS(
    SUMIFS(FACT_ORDERS[TotalAmount], FACT_ORDERS[WD_CUSTOMERS],FACT_ORDERS[[#This Row],[WD_CUSTOMERS]])&gt;=15000, "VIP",
    SUMIFS(FACT_ORDERS[TotalAmount], FACT_ORDERS[WD_CUSTOMERS],FACT_ORDERS[[#This Row],[WD_CUSTOMERS]])&gt;=8000, "Premium",
    TRUE, "Regular"
)</f>
        <v>VIP</v>
      </c>
      <c r="N293" s="32" cm="1">
        <f t="array" ref="N293">_xlfn.IFS(
   FACT_ORDERS[[#This Row],[TypeOfClient]]="VIP", 0.2,
   FACT_ORDERS[[#This Row],[TypeOfClient]]="Premium", 0.1,
   TRUE, 0
)</f>
        <v>0.2</v>
      </c>
      <c r="O293" s="31" cm="1">
        <f t="array" ref="O293">_xlfn.IFS(
   FACT_ORDERS[[#This Row],[TotalAmount]]&gt;1500, 0.15,
   FACT_ORDERS[[#This Row],[TotalAmount]]&gt;1000, 0.1,
   FACT_ORDERS[[#This Row],[TotalAmount]]&gt;500, 0.05,
   TRUE, 0
)</f>
        <v>0.1</v>
      </c>
      <c r="P293" s="28">
        <f xml:space="preserve"> FACT_ORDERS[[#This Row],[TotalAmount]] * (1 - (FACT_ORDERS[[#This Row],[ClientDiscount]] + FACT_ORDERS[[#This Row],[OrderDiscount]]) )</f>
        <v>909.99999999999989</v>
      </c>
      <c r="Q293" s="28">
        <f>FACT_ORDERS[[#This Row],[TotalAmountWithDiscount]]+FACT_ORDERS[[#This Row],[DeliveryCost]]</f>
        <v>909.99999999999989</v>
      </c>
      <c r="R293" s="35">
        <v>45562</v>
      </c>
      <c r="S293" s="35" t="str">
        <f>IF(NETWORKDAYS(FACT_ORDERS[[#This Row],[Order-Date]], FACT_ORDERS[[#This Row],[ArrivalDate ]]) &gt; 10, "Late", "On Time")</f>
        <v>On Time</v>
      </c>
    </row>
    <row r="294" spans="1:19" x14ac:dyDescent="0.3">
      <c r="A294" s="12">
        <v>5292</v>
      </c>
      <c r="B294" s="12">
        <v>229</v>
      </c>
      <c r="C294" s="12">
        <v>10161</v>
      </c>
      <c r="D294" s="12">
        <v>293</v>
      </c>
      <c r="E294" s="12" t="s">
        <v>244</v>
      </c>
      <c r="F294" s="13">
        <v>45554</v>
      </c>
      <c r="G294" s="26" t="s">
        <v>11019</v>
      </c>
      <c r="H294" s="12">
        <v>18</v>
      </c>
      <c r="I294" s="28">
        <f>VLOOKUP(B:B,DIM_PRODUCTS!A:F,5,FALSE)</f>
        <v>24</v>
      </c>
      <c r="J294" s="28">
        <f>FACT_ORDERS[[#This Row],[ProductPrice]]*FACT_ORDERS[[#This Row],[Quantity]]</f>
        <v>432</v>
      </c>
      <c r="K294" s="12" t="str">
        <f>VLOOKUP(C:C,DIM_CUSTOMERS!A:G,7,FALSE)</f>
        <v>Mexico</v>
      </c>
      <c r="L294" s="30" cm="1">
        <f t="array" ref="L294">_xlfn.IFS(
    AND(FACT_ORDERS[[#This Row],[DeliveryMehtod]]="shippment",FACT_ORDERS[[#This Row],[TotalAmount]]&gt;=200), 0,
    AND(FACT_ORDERS[[#This Row],[DeliveryMehtod]]="pickup"), 15,
    AND(FACT_ORDERS[[#This Row],[DeliveryMehtod]]="shippment",FACT_ORDERS[[#This Row],[TotalAmount]]&lt;200), 35
)</f>
        <v>0</v>
      </c>
      <c r="M294" s="12" t="str" cm="1">
        <f t="array" ref="M294">_xlfn.IFS(
    SUMIFS(FACT_ORDERS[TotalAmount], FACT_ORDERS[WD_CUSTOMERS],FACT_ORDERS[[#This Row],[WD_CUSTOMERS]])&gt;=15000, "VIP",
    SUMIFS(FACT_ORDERS[TotalAmount], FACT_ORDERS[WD_CUSTOMERS],FACT_ORDERS[[#This Row],[WD_CUSTOMERS]])&gt;=8000, "Premium",
    TRUE, "Regular"
)</f>
        <v>VIP</v>
      </c>
      <c r="N294" s="32" cm="1">
        <f t="array" ref="N294">_xlfn.IFS(
   FACT_ORDERS[[#This Row],[TypeOfClient]]="VIP", 0.2,
   FACT_ORDERS[[#This Row],[TypeOfClient]]="Premium", 0.1,
   TRUE, 0
)</f>
        <v>0.2</v>
      </c>
      <c r="O294" s="31" cm="1">
        <f t="array" ref="O294">_xlfn.IFS(
   FACT_ORDERS[[#This Row],[TotalAmount]]&gt;1500, 0.15,
   FACT_ORDERS[[#This Row],[TotalAmount]]&gt;1000, 0.1,
   FACT_ORDERS[[#This Row],[TotalAmount]]&gt;500, 0.05,
   TRUE, 0
)</f>
        <v>0</v>
      </c>
      <c r="P294" s="28">
        <f xml:space="preserve"> FACT_ORDERS[[#This Row],[TotalAmount]] * (1 - (FACT_ORDERS[[#This Row],[ClientDiscount]] + FACT_ORDERS[[#This Row],[OrderDiscount]]) )</f>
        <v>345.6</v>
      </c>
      <c r="Q294" s="28">
        <f>FACT_ORDERS[[#This Row],[TotalAmountWithDiscount]]+FACT_ORDERS[[#This Row],[DeliveryCost]]</f>
        <v>345.6</v>
      </c>
      <c r="R294" s="35">
        <v>45562</v>
      </c>
      <c r="S294" s="35" t="str">
        <f>IF(NETWORKDAYS(FACT_ORDERS[[#This Row],[Order-Date]], FACT_ORDERS[[#This Row],[ArrivalDate ]]) &gt; 10, "Late", "On Time")</f>
        <v>On Time</v>
      </c>
    </row>
    <row r="295" spans="1:19" x14ac:dyDescent="0.3">
      <c r="A295" s="12">
        <v>5293</v>
      </c>
      <c r="B295" s="12">
        <v>224</v>
      </c>
      <c r="C295" s="12">
        <v>10161</v>
      </c>
      <c r="D295" s="12">
        <v>294</v>
      </c>
      <c r="E295" s="12" t="s">
        <v>243</v>
      </c>
      <c r="F295" s="13">
        <v>45449</v>
      </c>
      <c r="G295" s="26" t="s">
        <v>4453</v>
      </c>
      <c r="H295" s="12">
        <v>32</v>
      </c>
      <c r="I295" s="28">
        <f>VLOOKUP(B:B,DIM_PRODUCTS!A:F,5,FALSE)</f>
        <v>14</v>
      </c>
      <c r="J295" s="28">
        <f>FACT_ORDERS[[#This Row],[ProductPrice]]*FACT_ORDERS[[#This Row],[Quantity]]</f>
        <v>448</v>
      </c>
      <c r="K295" s="12" t="str">
        <f>VLOOKUP(C:C,DIM_CUSTOMERS!A:G,7,FALSE)</f>
        <v>Mexico</v>
      </c>
      <c r="L295" s="30" cm="1">
        <f t="array" ref="L295">_xlfn.IFS(
    AND(FACT_ORDERS[[#This Row],[DeliveryMehtod]]="shippment",FACT_ORDERS[[#This Row],[TotalAmount]]&gt;=200), 0,
    AND(FACT_ORDERS[[#This Row],[DeliveryMehtod]]="pickup"), 15,
    AND(FACT_ORDERS[[#This Row],[DeliveryMehtod]]="shippment",FACT_ORDERS[[#This Row],[TotalAmount]]&lt;200), 35
)</f>
        <v>15</v>
      </c>
      <c r="M295" s="12" t="str" cm="1">
        <f t="array" ref="M295">_xlfn.IFS(
    SUMIFS(FACT_ORDERS[TotalAmount], FACT_ORDERS[WD_CUSTOMERS],FACT_ORDERS[[#This Row],[WD_CUSTOMERS]])&gt;=15000, "VIP",
    SUMIFS(FACT_ORDERS[TotalAmount], FACT_ORDERS[WD_CUSTOMERS],FACT_ORDERS[[#This Row],[WD_CUSTOMERS]])&gt;=8000, "Premium",
    TRUE, "Regular"
)</f>
        <v>VIP</v>
      </c>
      <c r="N295" s="32" cm="1">
        <f t="array" ref="N295">_xlfn.IFS(
   FACT_ORDERS[[#This Row],[TypeOfClient]]="VIP", 0.2,
   FACT_ORDERS[[#This Row],[TypeOfClient]]="Premium", 0.1,
   TRUE, 0
)</f>
        <v>0.2</v>
      </c>
      <c r="O295" s="31" cm="1">
        <f t="array" ref="O295">_xlfn.IFS(
   FACT_ORDERS[[#This Row],[TotalAmount]]&gt;1500, 0.15,
   FACT_ORDERS[[#This Row],[TotalAmount]]&gt;1000, 0.1,
   FACT_ORDERS[[#This Row],[TotalAmount]]&gt;500, 0.05,
   TRUE, 0
)</f>
        <v>0</v>
      </c>
      <c r="P295" s="28">
        <f xml:space="preserve"> FACT_ORDERS[[#This Row],[TotalAmount]] * (1 - (FACT_ORDERS[[#This Row],[ClientDiscount]] + FACT_ORDERS[[#This Row],[OrderDiscount]]) )</f>
        <v>358.40000000000003</v>
      </c>
      <c r="Q295" s="28">
        <f>FACT_ORDERS[[#This Row],[TotalAmountWithDiscount]]+FACT_ORDERS[[#This Row],[DeliveryCost]]</f>
        <v>373.40000000000003</v>
      </c>
      <c r="R295" s="35">
        <v>45457</v>
      </c>
      <c r="S295" s="35" t="str">
        <f>IF(NETWORKDAYS(FACT_ORDERS[[#This Row],[Order-Date]], FACT_ORDERS[[#This Row],[ArrivalDate ]]) &gt; 10, "Late", "On Time")</f>
        <v>On Time</v>
      </c>
    </row>
    <row r="296" spans="1:19" x14ac:dyDescent="0.3">
      <c r="A296" s="12">
        <v>5294</v>
      </c>
      <c r="B296" s="12">
        <v>280</v>
      </c>
      <c r="C296" s="12">
        <v>10161</v>
      </c>
      <c r="D296" s="12">
        <v>295</v>
      </c>
      <c r="E296" s="12" t="s">
        <v>243</v>
      </c>
      <c r="F296" s="13">
        <v>45239</v>
      </c>
      <c r="G296" s="26" t="s">
        <v>11020</v>
      </c>
      <c r="H296" s="12">
        <v>43</v>
      </c>
      <c r="I296" s="28">
        <f>VLOOKUP(B:B,DIM_PRODUCTS!A:F,5,FALSE)</f>
        <v>14</v>
      </c>
      <c r="J296" s="28">
        <f>FACT_ORDERS[[#This Row],[ProductPrice]]*FACT_ORDERS[[#This Row],[Quantity]]</f>
        <v>602</v>
      </c>
      <c r="K296" s="12" t="str">
        <f>VLOOKUP(C:C,DIM_CUSTOMERS!A:G,7,FALSE)</f>
        <v>Mexico</v>
      </c>
      <c r="L296" s="30" cm="1">
        <f t="array" ref="L296">_xlfn.IFS(
    AND(FACT_ORDERS[[#This Row],[DeliveryMehtod]]="shippment",FACT_ORDERS[[#This Row],[TotalAmount]]&gt;=200), 0,
    AND(FACT_ORDERS[[#This Row],[DeliveryMehtod]]="pickup"), 15,
    AND(FACT_ORDERS[[#This Row],[DeliveryMehtod]]="shippment",FACT_ORDERS[[#This Row],[TotalAmount]]&lt;200), 35
)</f>
        <v>15</v>
      </c>
      <c r="M296" s="12" t="str" cm="1">
        <f t="array" ref="M296">_xlfn.IFS(
    SUMIFS(FACT_ORDERS[TotalAmount], FACT_ORDERS[WD_CUSTOMERS],FACT_ORDERS[[#This Row],[WD_CUSTOMERS]])&gt;=15000, "VIP",
    SUMIFS(FACT_ORDERS[TotalAmount], FACT_ORDERS[WD_CUSTOMERS],FACT_ORDERS[[#This Row],[WD_CUSTOMERS]])&gt;=8000, "Premium",
    TRUE, "Regular"
)</f>
        <v>VIP</v>
      </c>
      <c r="N296" s="32" cm="1">
        <f t="array" ref="N296">_xlfn.IFS(
   FACT_ORDERS[[#This Row],[TypeOfClient]]="VIP", 0.2,
   FACT_ORDERS[[#This Row],[TypeOfClient]]="Premium", 0.1,
   TRUE, 0
)</f>
        <v>0.2</v>
      </c>
      <c r="O296" s="31" cm="1">
        <f t="array" ref="O296">_xlfn.IFS(
   FACT_ORDERS[[#This Row],[TotalAmount]]&gt;1500, 0.15,
   FACT_ORDERS[[#This Row],[TotalAmount]]&gt;1000, 0.1,
   FACT_ORDERS[[#This Row],[TotalAmount]]&gt;500, 0.05,
   TRUE, 0
)</f>
        <v>0.05</v>
      </c>
      <c r="P296" s="28">
        <f xml:space="preserve"> FACT_ORDERS[[#This Row],[TotalAmount]] * (1 - (FACT_ORDERS[[#This Row],[ClientDiscount]] + FACT_ORDERS[[#This Row],[OrderDiscount]]) )</f>
        <v>451.5</v>
      </c>
      <c r="Q296" s="28">
        <f>FACT_ORDERS[[#This Row],[TotalAmountWithDiscount]]+FACT_ORDERS[[#This Row],[DeliveryCost]]</f>
        <v>466.5</v>
      </c>
      <c r="R296" s="35">
        <v>45247</v>
      </c>
      <c r="S296" s="35" t="str">
        <f>IF(NETWORKDAYS(FACT_ORDERS[[#This Row],[Order-Date]], FACT_ORDERS[[#This Row],[ArrivalDate ]]) &gt; 10, "Late", "On Time")</f>
        <v>On Time</v>
      </c>
    </row>
    <row r="297" spans="1:19" x14ac:dyDescent="0.3">
      <c r="A297" s="12">
        <v>5295</v>
      </c>
      <c r="B297" s="12">
        <v>241</v>
      </c>
      <c r="C297" s="12">
        <v>10161</v>
      </c>
      <c r="D297" s="12">
        <v>296</v>
      </c>
      <c r="E297" s="12" t="s">
        <v>243</v>
      </c>
      <c r="F297" s="13">
        <v>45239</v>
      </c>
      <c r="G297" s="26" t="s">
        <v>11021</v>
      </c>
      <c r="H297" s="12">
        <v>16</v>
      </c>
      <c r="I297" s="28">
        <f>VLOOKUP(B:B,DIM_PRODUCTS!A:F,5,FALSE)</f>
        <v>20</v>
      </c>
      <c r="J297" s="28">
        <f>FACT_ORDERS[[#This Row],[ProductPrice]]*FACT_ORDERS[[#This Row],[Quantity]]</f>
        <v>320</v>
      </c>
      <c r="K297" s="12" t="str">
        <f>VLOOKUP(C:C,DIM_CUSTOMERS!A:G,7,FALSE)</f>
        <v>Mexico</v>
      </c>
      <c r="L297" s="30" cm="1">
        <f t="array" ref="L297">_xlfn.IFS(
    AND(FACT_ORDERS[[#This Row],[DeliveryMehtod]]="shippment",FACT_ORDERS[[#This Row],[TotalAmount]]&gt;=200), 0,
    AND(FACT_ORDERS[[#This Row],[DeliveryMehtod]]="pickup"), 15,
    AND(FACT_ORDERS[[#This Row],[DeliveryMehtod]]="shippment",FACT_ORDERS[[#This Row],[TotalAmount]]&lt;200), 35
)</f>
        <v>15</v>
      </c>
      <c r="M297" s="12" t="str" cm="1">
        <f t="array" ref="M297">_xlfn.IFS(
    SUMIFS(FACT_ORDERS[TotalAmount], FACT_ORDERS[WD_CUSTOMERS],FACT_ORDERS[[#This Row],[WD_CUSTOMERS]])&gt;=15000, "VIP",
    SUMIFS(FACT_ORDERS[TotalAmount], FACT_ORDERS[WD_CUSTOMERS],FACT_ORDERS[[#This Row],[WD_CUSTOMERS]])&gt;=8000, "Premium",
    TRUE, "Regular"
)</f>
        <v>VIP</v>
      </c>
      <c r="N297" s="32" cm="1">
        <f t="array" ref="N297">_xlfn.IFS(
   FACT_ORDERS[[#This Row],[TypeOfClient]]="VIP", 0.2,
   FACT_ORDERS[[#This Row],[TypeOfClient]]="Premium", 0.1,
   TRUE, 0
)</f>
        <v>0.2</v>
      </c>
      <c r="O297" s="31" cm="1">
        <f t="array" ref="O297">_xlfn.IFS(
   FACT_ORDERS[[#This Row],[TotalAmount]]&gt;1500, 0.15,
   FACT_ORDERS[[#This Row],[TotalAmount]]&gt;1000, 0.1,
   FACT_ORDERS[[#This Row],[TotalAmount]]&gt;500, 0.05,
   TRUE, 0
)</f>
        <v>0</v>
      </c>
      <c r="P297" s="28">
        <f xml:space="preserve"> FACT_ORDERS[[#This Row],[TotalAmount]] * (1 - (FACT_ORDERS[[#This Row],[ClientDiscount]] + FACT_ORDERS[[#This Row],[OrderDiscount]]) )</f>
        <v>256</v>
      </c>
      <c r="Q297" s="28">
        <f>FACT_ORDERS[[#This Row],[TotalAmountWithDiscount]]+FACT_ORDERS[[#This Row],[DeliveryCost]]</f>
        <v>271</v>
      </c>
      <c r="R297" s="35">
        <v>45250</v>
      </c>
      <c r="S297" s="35" t="str">
        <f>IF(NETWORKDAYS(FACT_ORDERS[[#This Row],[Order-Date]], FACT_ORDERS[[#This Row],[ArrivalDate ]]) &gt; 10, "Late", "On Time")</f>
        <v>On Time</v>
      </c>
    </row>
    <row r="298" spans="1:19" x14ac:dyDescent="0.3">
      <c r="A298" s="12">
        <v>5296</v>
      </c>
      <c r="B298" s="12">
        <v>228</v>
      </c>
      <c r="C298" s="12">
        <v>10331</v>
      </c>
      <c r="D298" s="12">
        <v>297</v>
      </c>
      <c r="E298" s="12" t="s">
        <v>243</v>
      </c>
      <c r="F298" s="13">
        <v>45535</v>
      </c>
      <c r="G298" s="26" t="s">
        <v>11022</v>
      </c>
      <c r="H298" s="12">
        <v>28</v>
      </c>
      <c r="I298" s="28">
        <f>VLOOKUP(B:B,DIM_PRODUCTS!A:F,5,FALSE)</f>
        <v>22</v>
      </c>
      <c r="J298" s="28">
        <f>FACT_ORDERS[[#This Row],[ProductPrice]]*FACT_ORDERS[[#This Row],[Quantity]]</f>
        <v>616</v>
      </c>
      <c r="K298" s="12" t="str">
        <f>VLOOKUP(C:C,DIM_CUSTOMERS!A:G,7,FALSE)</f>
        <v>USA</v>
      </c>
      <c r="L298" s="30" cm="1">
        <f t="array" ref="L298">_xlfn.IFS(
    AND(FACT_ORDERS[[#This Row],[DeliveryMehtod]]="shippment",FACT_ORDERS[[#This Row],[TotalAmount]]&gt;=200), 0,
    AND(FACT_ORDERS[[#This Row],[DeliveryMehtod]]="pickup"), 15,
    AND(FACT_ORDERS[[#This Row],[DeliveryMehtod]]="shippment",FACT_ORDERS[[#This Row],[TotalAmount]]&lt;200), 35
)</f>
        <v>15</v>
      </c>
      <c r="M298" s="12" t="str" cm="1">
        <f t="array" ref="M298">_xlfn.IFS(
    SUMIFS(FACT_ORDERS[TotalAmount], FACT_ORDERS[WD_CUSTOMERS],FACT_ORDERS[[#This Row],[WD_CUSTOMERS]])&gt;=15000, "VIP",
    SUMIFS(FACT_ORDERS[TotalAmount], FACT_ORDERS[WD_CUSTOMERS],FACT_ORDERS[[#This Row],[WD_CUSTOMERS]])&gt;=8000, "Premium",
    TRUE, "Regular"
)</f>
        <v>Regular</v>
      </c>
      <c r="N298" s="32" cm="1">
        <f t="array" ref="N298">_xlfn.IFS(
   FACT_ORDERS[[#This Row],[TypeOfClient]]="VIP", 0.2,
   FACT_ORDERS[[#This Row],[TypeOfClient]]="Premium", 0.1,
   TRUE, 0
)</f>
        <v>0</v>
      </c>
      <c r="O298" s="31" cm="1">
        <f t="array" ref="O298">_xlfn.IFS(
   FACT_ORDERS[[#This Row],[TotalAmount]]&gt;1500, 0.15,
   FACT_ORDERS[[#This Row],[TotalAmount]]&gt;1000, 0.1,
   FACT_ORDERS[[#This Row],[TotalAmount]]&gt;500, 0.05,
   TRUE, 0
)</f>
        <v>0.05</v>
      </c>
      <c r="P298" s="28">
        <f xml:space="preserve"> FACT_ORDERS[[#This Row],[TotalAmount]] * (1 - (FACT_ORDERS[[#This Row],[ClientDiscount]] + FACT_ORDERS[[#This Row],[OrderDiscount]]) )</f>
        <v>585.19999999999993</v>
      </c>
      <c r="Q298" s="28">
        <f>FACT_ORDERS[[#This Row],[TotalAmountWithDiscount]]+FACT_ORDERS[[#This Row],[DeliveryCost]]</f>
        <v>600.19999999999993</v>
      </c>
      <c r="R298" s="35">
        <v>45544</v>
      </c>
      <c r="S298" s="35" t="str">
        <f>IF(NETWORKDAYS(FACT_ORDERS[[#This Row],[Order-Date]], FACT_ORDERS[[#This Row],[ArrivalDate ]]) &gt; 10, "Late", "On Time")</f>
        <v>On Time</v>
      </c>
    </row>
    <row r="299" spans="1:19" x14ac:dyDescent="0.3">
      <c r="A299" s="12">
        <v>5297</v>
      </c>
      <c r="B299" s="12">
        <v>262</v>
      </c>
      <c r="C299" s="12">
        <v>10331</v>
      </c>
      <c r="D299" s="12">
        <v>298</v>
      </c>
      <c r="E299" s="12" t="s">
        <v>244</v>
      </c>
      <c r="F299" s="13">
        <v>45535</v>
      </c>
      <c r="G299" s="26" t="s">
        <v>4328</v>
      </c>
      <c r="H299" s="12">
        <v>54</v>
      </c>
      <c r="I299" s="28">
        <f>VLOOKUP(B:B,DIM_PRODUCTS!A:F,5,FALSE)</f>
        <v>10</v>
      </c>
      <c r="J299" s="28">
        <f>FACT_ORDERS[[#This Row],[ProductPrice]]*FACT_ORDERS[[#This Row],[Quantity]]</f>
        <v>540</v>
      </c>
      <c r="K299" s="12" t="str">
        <f>VLOOKUP(C:C,DIM_CUSTOMERS!A:G,7,FALSE)</f>
        <v>USA</v>
      </c>
      <c r="L299" s="30" cm="1">
        <f t="array" ref="L299">_xlfn.IFS(
    AND(FACT_ORDERS[[#This Row],[DeliveryMehtod]]="shippment",FACT_ORDERS[[#This Row],[TotalAmount]]&gt;=200), 0,
    AND(FACT_ORDERS[[#This Row],[DeliveryMehtod]]="pickup"), 15,
    AND(FACT_ORDERS[[#This Row],[DeliveryMehtod]]="shippment",FACT_ORDERS[[#This Row],[TotalAmount]]&lt;200), 35
)</f>
        <v>0</v>
      </c>
      <c r="M299" s="12" t="str" cm="1">
        <f t="array" ref="M299">_xlfn.IFS(
    SUMIFS(FACT_ORDERS[TotalAmount], FACT_ORDERS[WD_CUSTOMERS],FACT_ORDERS[[#This Row],[WD_CUSTOMERS]])&gt;=15000, "VIP",
    SUMIFS(FACT_ORDERS[TotalAmount], FACT_ORDERS[WD_CUSTOMERS],FACT_ORDERS[[#This Row],[WD_CUSTOMERS]])&gt;=8000, "Premium",
    TRUE, "Regular"
)</f>
        <v>Regular</v>
      </c>
      <c r="N299" s="32" cm="1">
        <f t="array" ref="N299">_xlfn.IFS(
   FACT_ORDERS[[#This Row],[TypeOfClient]]="VIP", 0.2,
   FACT_ORDERS[[#This Row],[TypeOfClient]]="Premium", 0.1,
   TRUE, 0
)</f>
        <v>0</v>
      </c>
      <c r="O299" s="31" cm="1">
        <f t="array" ref="O299">_xlfn.IFS(
   FACT_ORDERS[[#This Row],[TotalAmount]]&gt;1500, 0.15,
   FACT_ORDERS[[#This Row],[TotalAmount]]&gt;1000, 0.1,
   FACT_ORDERS[[#This Row],[TotalAmount]]&gt;500, 0.05,
   TRUE, 0
)</f>
        <v>0.05</v>
      </c>
      <c r="P299" s="28">
        <f xml:space="preserve"> FACT_ORDERS[[#This Row],[TotalAmount]] * (1 - (FACT_ORDERS[[#This Row],[ClientDiscount]] + FACT_ORDERS[[#This Row],[OrderDiscount]]) )</f>
        <v>513</v>
      </c>
      <c r="Q299" s="28">
        <f>FACT_ORDERS[[#This Row],[TotalAmountWithDiscount]]+FACT_ORDERS[[#This Row],[DeliveryCost]]</f>
        <v>513</v>
      </c>
      <c r="R299" s="35">
        <v>45544</v>
      </c>
      <c r="S299" s="35" t="str">
        <f>IF(NETWORKDAYS(FACT_ORDERS[[#This Row],[Order-Date]], FACT_ORDERS[[#This Row],[ArrivalDate ]]) &gt; 10, "Late", "On Time")</f>
        <v>On Time</v>
      </c>
    </row>
    <row r="300" spans="1:19" x14ac:dyDescent="0.3">
      <c r="A300" s="12">
        <v>5298</v>
      </c>
      <c r="B300" s="12">
        <v>293</v>
      </c>
      <c r="C300" s="12">
        <v>10674</v>
      </c>
      <c r="D300" s="12">
        <v>299</v>
      </c>
      <c r="E300" s="12" t="s">
        <v>244</v>
      </c>
      <c r="F300" s="13">
        <v>45559</v>
      </c>
      <c r="G300" s="26" t="s">
        <v>11023</v>
      </c>
      <c r="H300" s="12">
        <v>16</v>
      </c>
      <c r="I300" s="28">
        <f>VLOOKUP(B:B,DIM_PRODUCTS!A:F,5,FALSE)</f>
        <v>11</v>
      </c>
      <c r="J300" s="28">
        <f>FACT_ORDERS[[#This Row],[ProductPrice]]*FACT_ORDERS[[#This Row],[Quantity]]</f>
        <v>176</v>
      </c>
      <c r="K300" s="12" t="str">
        <f>VLOOKUP(C:C,DIM_CUSTOMERS!A:G,7,FALSE)</f>
        <v>Spain</v>
      </c>
      <c r="L300" s="30" cm="1">
        <f t="array" ref="L300">_xlfn.IFS(
    AND(FACT_ORDERS[[#This Row],[DeliveryMehtod]]="shippment",FACT_ORDERS[[#This Row],[TotalAmount]]&gt;=200), 0,
    AND(FACT_ORDERS[[#This Row],[DeliveryMehtod]]="pickup"), 15,
    AND(FACT_ORDERS[[#This Row],[DeliveryMehtod]]="shippment",FACT_ORDERS[[#This Row],[TotalAmount]]&lt;200), 35
)</f>
        <v>35</v>
      </c>
      <c r="M300" s="12" t="str" cm="1">
        <f t="array" ref="M300">_xlfn.IFS(
    SUMIFS(FACT_ORDERS[TotalAmount], FACT_ORDERS[WD_CUSTOMERS],FACT_ORDERS[[#This Row],[WD_CUSTOMERS]])&gt;=15000, "VIP",
    SUMIFS(FACT_ORDERS[TotalAmount], FACT_ORDERS[WD_CUSTOMERS],FACT_ORDERS[[#This Row],[WD_CUSTOMERS]])&gt;=8000, "Premium",
    TRUE, "Regular"
)</f>
        <v>Regular</v>
      </c>
      <c r="N300" s="32" cm="1">
        <f t="array" ref="N300">_xlfn.IFS(
   FACT_ORDERS[[#This Row],[TypeOfClient]]="VIP", 0.2,
   FACT_ORDERS[[#This Row],[TypeOfClient]]="Premium", 0.1,
   TRUE, 0
)</f>
        <v>0</v>
      </c>
      <c r="O300" s="31" cm="1">
        <f t="array" ref="O300">_xlfn.IFS(
   FACT_ORDERS[[#This Row],[TotalAmount]]&gt;1500, 0.15,
   FACT_ORDERS[[#This Row],[TotalAmount]]&gt;1000, 0.1,
   FACT_ORDERS[[#This Row],[TotalAmount]]&gt;500, 0.05,
   TRUE, 0
)</f>
        <v>0</v>
      </c>
      <c r="P300" s="28">
        <f xml:space="preserve"> FACT_ORDERS[[#This Row],[TotalAmount]] * (1 - (FACT_ORDERS[[#This Row],[ClientDiscount]] + FACT_ORDERS[[#This Row],[OrderDiscount]]) )</f>
        <v>176</v>
      </c>
      <c r="Q300" s="28">
        <f>FACT_ORDERS[[#This Row],[TotalAmountWithDiscount]]+FACT_ORDERS[[#This Row],[DeliveryCost]]</f>
        <v>211</v>
      </c>
      <c r="R300" s="35">
        <v>45567</v>
      </c>
      <c r="S300" s="35" t="str">
        <f>IF(NETWORKDAYS(FACT_ORDERS[[#This Row],[Order-Date]], FACT_ORDERS[[#This Row],[ArrivalDate ]]) &gt; 10, "Late", "On Time")</f>
        <v>On Time</v>
      </c>
    </row>
    <row r="301" spans="1:19" x14ac:dyDescent="0.3">
      <c r="A301" s="12">
        <v>5299</v>
      </c>
      <c r="B301" s="12">
        <v>278</v>
      </c>
      <c r="C301" s="12">
        <v>10674</v>
      </c>
      <c r="D301" s="12">
        <v>300</v>
      </c>
      <c r="E301" s="12" t="s">
        <v>243</v>
      </c>
      <c r="F301" s="13">
        <v>45559</v>
      </c>
      <c r="G301" s="26" t="s">
        <v>4095</v>
      </c>
      <c r="H301" s="12">
        <v>48</v>
      </c>
      <c r="I301" s="28">
        <f>VLOOKUP(B:B,DIM_PRODUCTS!A:F,5,FALSE)</f>
        <v>24</v>
      </c>
      <c r="J301" s="28">
        <f>FACT_ORDERS[[#This Row],[ProductPrice]]*FACT_ORDERS[[#This Row],[Quantity]]</f>
        <v>1152</v>
      </c>
      <c r="K301" s="12" t="str">
        <f>VLOOKUP(C:C,DIM_CUSTOMERS!A:G,7,FALSE)</f>
        <v>Spain</v>
      </c>
      <c r="L301" s="30" cm="1">
        <f t="array" ref="L301">_xlfn.IFS(
    AND(FACT_ORDERS[[#This Row],[DeliveryMehtod]]="shippment",FACT_ORDERS[[#This Row],[TotalAmount]]&gt;=200), 0,
    AND(FACT_ORDERS[[#This Row],[DeliveryMehtod]]="pickup"), 15,
    AND(FACT_ORDERS[[#This Row],[DeliveryMehtod]]="shippment",FACT_ORDERS[[#This Row],[TotalAmount]]&lt;200), 35
)</f>
        <v>15</v>
      </c>
      <c r="M301" s="12" t="str" cm="1">
        <f t="array" ref="M301">_xlfn.IFS(
    SUMIFS(FACT_ORDERS[TotalAmount], FACT_ORDERS[WD_CUSTOMERS],FACT_ORDERS[[#This Row],[WD_CUSTOMERS]])&gt;=15000, "VIP",
    SUMIFS(FACT_ORDERS[TotalAmount], FACT_ORDERS[WD_CUSTOMERS],FACT_ORDERS[[#This Row],[WD_CUSTOMERS]])&gt;=8000, "Premium",
    TRUE, "Regular"
)</f>
        <v>Regular</v>
      </c>
      <c r="N301" s="32" cm="1">
        <f t="array" ref="N301">_xlfn.IFS(
   FACT_ORDERS[[#This Row],[TypeOfClient]]="VIP", 0.2,
   FACT_ORDERS[[#This Row],[TypeOfClient]]="Premium", 0.1,
   TRUE, 0
)</f>
        <v>0</v>
      </c>
      <c r="O301" s="31" cm="1">
        <f t="array" ref="O301">_xlfn.IFS(
   FACT_ORDERS[[#This Row],[TotalAmount]]&gt;1500, 0.15,
   FACT_ORDERS[[#This Row],[TotalAmount]]&gt;1000, 0.1,
   FACT_ORDERS[[#This Row],[TotalAmount]]&gt;500, 0.05,
   TRUE, 0
)</f>
        <v>0.1</v>
      </c>
      <c r="P301" s="28">
        <f xml:space="preserve"> FACT_ORDERS[[#This Row],[TotalAmount]] * (1 - (FACT_ORDERS[[#This Row],[ClientDiscount]] + FACT_ORDERS[[#This Row],[OrderDiscount]]) )</f>
        <v>1036.8</v>
      </c>
      <c r="Q301" s="28">
        <f>FACT_ORDERS[[#This Row],[TotalAmountWithDiscount]]+FACT_ORDERS[[#This Row],[DeliveryCost]]</f>
        <v>1051.8</v>
      </c>
      <c r="R301" s="35">
        <v>45568</v>
      </c>
      <c r="S301" s="35" t="str">
        <f>IF(NETWORKDAYS(FACT_ORDERS[[#This Row],[Order-Date]], FACT_ORDERS[[#This Row],[ArrivalDate ]]) &gt; 10, "Late", "On Time")</f>
        <v>On Time</v>
      </c>
    </row>
    <row r="302" spans="1:19" x14ac:dyDescent="0.3">
      <c r="A302" s="12">
        <v>5300</v>
      </c>
      <c r="B302" s="12">
        <v>203</v>
      </c>
      <c r="C302" s="12">
        <v>10132</v>
      </c>
      <c r="D302" s="12">
        <v>301</v>
      </c>
      <c r="E302" s="12" t="s">
        <v>244</v>
      </c>
      <c r="F302" s="13">
        <v>45305</v>
      </c>
      <c r="G302" s="26" t="s">
        <v>11024</v>
      </c>
      <c r="H302" s="12">
        <v>11</v>
      </c>
      <c r="I302" s="28">
        <f>VLOOKUP(B:B,DIM_PRODUCTS!A:F,5,FALSE)</f>
        <v>5</v>
      </c>
      <c r="J302" s="28">
        <f>FACT_ORDERS[[#This Row],[ProductPrice]]*FACT_ORDERS[[#This Row],[Quantity]]</f>
        <v>55</v>
      </c>
      <c r="K302" s="12" t="str">
        <f>VLOOKUP(C:C,DIM_CUSTOMERS!A:G,7,FALSE)</f>
        <v>USA</v>
      </c>
      <c r="L302" s="30" cm="1">
        <f t="array" ref="L302">_xlfn.IFS(
    AND(FACT_ORDERS[[#This Row],[DeliveryMehtod]]="shippment",FACT_ORDERS[[#This Row],[TotalAmount]]&gt;=200), 0,
    AND(FACT_ORDERS[[#This Row],[DeliveryMehtod]]="pickup"), 15,
    AND(FACT_ORDERS[[#This Row],[DeliveryMehtod]]="shippment",FACT_ORDERS[[#This Row],[TotalAmount]]&lt;200), 35
)</f>
        <v>35</v>
      </c>
      <c r="M302" s="12" t="str" cm="1">
        <f t="array" ref="M302">_xlfn.IFS(
    SUMIFS(FACT_ORDERS[TotalAmount], FACT_ORDERS[WD_CUSTOMERS],FACT_ORDERS[[#This Row],[WD_CUSTOMERS]])&gt;=15000, "VIP",
    SUMIFS(FACT_ORDERS[TotalAmount], FACT_ORDERS[WD_CUSTOMERS],FACT_ORDERS[[#This Row],[WD_CUSTOMERS]])&gt;=8000, "Premium",
    TRUE, "Regular"
)</f>
        <v>Regular</v>
      </c>
      <c r="N302" s="32" cm="1">
        <f t="array" ref="N302">_xlfn.IFS(
   FACT_ORDERS[[#This Row],[TypeOfClient]]="VIP", 0.2,
   FACT_ORDERS[[#This Row],[TypeOfClient]]="Premium", 0.1,
   TRUE, 0
)</f>
        <v>0</v>
      </c>
      <c r="O302" s="31" cm="1">
        <f t="array" ref="O302">_xlfn.IFS(
   FACT_ORDERS[[#This Row],[TotalAmount]]&gt;1500, 0.15,
   FACT_ORDERS[[#This Row],[TotalAmount]]&gt;1000, 0.1,
   FACT_ORDERS[[#This Row],[TotalAmount]]&gt;500, 0.05,
   TRUE, 0
)</f>
        <v>0</v>
      </c>
      <c r="P302" s="28">
        <f xml:space="preserve"> FACT_ORDERS[[#This Row],[TotalAmount]] * (1 - (FACT_ORDERS[[#This Row],[ClientDiscount]] + FACT_ORDERS[[#This Row],[OrderDiscount]]) )</f>
        <v>55</v>
      </c>
      <c r="Q302" s="28">
        <f>FACT_ORDERS[[#This Row],[TotalAmountWithDiscount]]+FACT_ORDERS[[#This Row],[DeliveryCost]]</f>
        <v>90</v>
      </c>
      <c r="R302" s="35">
        <v>45314</v>
      </c>
      <c r="S302" s="35" t="str">
        <f>IF(NETWORKDAYS(FACT_ORDERS[[#This Row],[Order-Date]], FACT_ORDERS[[#This Row],[ArrivalDate ]]) &gt; 10, "Late", "On Time")</f>
        <v>On Time</v>
      </c>
    </row>
    <row r="303" spans="1:19" x14ac:dyDescent="0.3">
      <c r="A303" s="12">
        <v>5301</v>
      </c>
      <c r="B303" s="12">
        <v>264</v>
      </c>
      <c r="C303" s="12">
        <v>10132</v>
      </c>
      <c r="D303" s="12">
        <v>302</v>
      </c>
      <c r="E303" s="12" t="s">
        <v>243</v>
      </c>
      <c r="F303" s="13">
        <v>45305</v>
      </c>
      <c r="G303" s="26" t="s">
        <v>3408</v>
      </c>
      <c r="H303" s="12">
        <v>14</v>
      </c>
      <c r="I303" s="28">
        <f>VLOOKUP(B:B,DIM_PRODUCTS!A:F,5,FALSE)</f>
        <v>26</v>
      </c>
      <c r="J303" s="28">
        <f>FACT_ORDERS[[#This Row],[ProductPrice]]*FACT_ORDERS[[#This Row],[Quantity]]</f>
        <v>364</v>
      </c>
      <c r="K303" s="12" t="str">
        <f>VLOOKUP(C:C,DIM_CUSTOMERS!A:G,7,FALSE)</f>
        <v>USA</v>
      </c>
      <c r="L303" s="30" cm="1">
        <f t="array" ref="L303">_xlfn.IFS(
    AND(FACT_ORDERS[[#This Row],[DeliveryMehtod]]="shippment",FACT_ORDERS[[#This Row],[TotalAmount]]&gt;=200), 0,
    AND(FACT_ORDERS[[#This Row],[DeliveryMehtod]]="pickup"), 15,
    AND(FACT_ORDERS[[#This Row],[DeliveryMehtod]]="shippment",FACT_ORDERS[[#This Row],[TotalAmount]]&lt;200), 35
)</f>
        <v>15</v>
      </c>
      <c r="M303" s="12" t="str" cm="1">
        <f t="array" ref="M303">_xlfn.IFS(
    SUMIFS(FACT_ORDERS[TotalAmount], FACT_ORDERS[WD_CUSTOMERS],FACT_ORDERS[[#This Row],[WD_CUSTOMERS]])&gt;=15000, "VIP",
    SUMIFS(FACT_ORDERS[TotalAmount], FACT_ORDERS[WD_CUSTOMERS],FACT_ORDERS[[#This Row],[WD_CUSTOMERS]])&gt;=8000, "Premium",
    TRUE, "Regular"
)</f>
        <v>Regular</v>
      </c>
      <c r="N303" s="32" cm="1">
        <f t="array" ref="N303">_xlfn.IFS(
   FACT_ORDERS[[#This Row],[TypeOfClient]]="VIP", 0.2,
   FACT_ORDERS[[#This Row],[TypeOfClient]]="Premium", 0.1,
   TRUE, 0
)</f>
        <v>0</v>
      </c>
      <c r="O303" s="31" cm="1">
        <f t="array" ref="O303">_xlfn.IFS(
   FACT_ORDERS[[#This Row],[TotalAmount]]&gt;1500, 0.15,
   FACT_ORDERS[[#This Row],[TotalAmount]]&gt;1000, 0.1,
   FACT_ORDERS[[#This Row],[TotalAmount]]&gt;500, 0.05,
   TRUE, 0
)</f>
        <v>0</v>
      </c>
      <c r="P303" s="28">
        <f xml:space="preserve"> FACT_ORDERS[[#This Row],[TotalAmount]] * (1 - (FACT_ORDERS[[#This Row],[ClientDiscount]] + FACT_ORDERS[[#This Row],[OrderDiscount]]) )</f>
        <v>364</v>
      </c>
      <c r="Q303" s="28">
        <f>FACT_ORDERS[[#This Row],[TotalAmountWithDiscount]]+FACT_ORDERS[[#This Row],[DeliveryCost]]</f>
        <v>379</v>
      </c>
      <c r="R303" s="35">
        <v>45316</v>
      </c>
      <c r="S303" s="35" t="str">
        <f>IF(NETWORKDAYS(FACT_ORDERS[[#This Row],[Order-Date]], FACT_ORDERS[[#This Row],[ArrivalDate ]]) &gt; 10, "Late", "On Time")</f>
        <v>On Time</v>
      </c>
    </row>
    <row r="304" spans="1:19" x14ac:dyDescent="0.3">
      <c r="A304" s="12">
        <v>5302</v>
      </c>
      <c r="B304" s="12">
        <v>263</v>
      </c>
      <c r="C304" s="12">
        <v>10132</v>
      </c>
      <c r="D304" s="12">
        <v>303</v>
      </c>
      <c r="E304" s="12" t="s">
        <v>244</v>
      </c>
      <c r="F304" s="13">
        <v>45305</v>
      </c>
      <c r="G304" s="26" t="s">
        <v>11025</v>
      </c>
      <c r="H304" s="12">
        <v>39</v>
      </c>
      <c r="I304" s="28">
        <f>VLOOKUP(B:B,DIM_PRODUCTS!A:F,5,FALSE)</f>
        <v>27</v>
      </c>
      <c r="J304" s="28">
        <f>FACT_ORDERS[[#This Row],[ProductPrice]]*FACT_ORDERS[[#This Row],[Quantity]]</f>
        <v>1053</v>
      </c>
      <c r="K304" s="12" t="str">
        <f>VLOOKUP(C:C,DIM_CUSTOMERS!A:G,7,FALSE)</f>
        <v>USA</v>
      </c>
      <c r="L304" s="30" cm="1">
        <f t="array" ref="L304">_xlfn.IFS(
    AND(FACT_ORDERS[[#This Row],[DeliveryMehtod]]="shippment",FACT_ORDERS[[#This Row],[TotalAmount]]&gt;=200), 0,
    AND(FACT_ORDERS[[#This Row],[DeliveryMehtod]]="pickup"), 15,
    AND(FACT_ORDERS[[#This Row],[DeliveryMehtod]]="shippment",FACT_ORDERS[[#This Row],[TotalAmount]]&lt;200), 35
)</f>
        <v>0</v>
      </c>
      <c r="M304" s="12" t="str" cm="1">
        <f t="array" ref="M304">_xlfn.IFS(
    SUMIFS(FACT_ORDERS[TotalAmount], FACT_ORDERS[WD_CUSTOMERS],FACT_ORDERS[[#This Row],[WD_CUSTOMERS]])&gt;=15000, "VIP",
    SUMIFS(FACT_ORDERS[TotalAmount], FACT_ORDERS[WD_CUSTOMERS],FACT_ORDERS[[#This Row],[WD_CUSTOMERS]])&gt;=8000, "Premium",
    TRUE, "Regular"
)</f>
        <v>Regular</v>
      </c>
      <c r="N304" s="32" cm="1">
        <f t="array" ref="N304">_xlfn.IFS(
   FACT_ORDERS[[#This Row],[TypeOfClient]]="VIP", 0.2,
   FACT_ORDERS[[#This Row],[TypeOfClient]]="Premium", 0.1,
   TRUE, 0
)</f>
        <v>0</v>
      </c>
      <c r="O304" s="31" cm="1">
        <f t="array" ref="O304">_xlfn.IFS(
   FACT_ORDERS[[#This Row],[TotalAmount]]&gt;1500, 0.15,
   FACT_ORDERS[[#This Row],[TotalAmount]]&gt;1000, 0.1,
   FACT_ORDERS[[#This Row],[TotalAmount]]&gt;500, 0.05,
   TRUE, 0
)</f>
        <v>0.1</v>
      </c>
      <c r="P304" s="28">
        <f xml:space="preserve"> FACT_ORDERS[[#This Row],[TotalAmount]] * (1 - (FACT_ORDERS[[#This Row],[ClientDiscount]] + FACT_ORDERS[[#This Row],[OrderDiscount]]) )</f>
        <v>947.7</v>
      </c>
      <c r="Q304" s="28">
        <f>FACT_ORDERS[[#This Row],[TotalAmountWithDiscount]]+FACT_ORDERS[[#This Row],[DeliveryCost]]</f>
        <v>947.7</v>
      </c>
      <c r="R304" s="35">
        <v>45316</v>
      </c>
      <c r="S304" s="35" t="str">
        <f>IF(NETWORKDAYS(FACT_ORDERS[[#This Row],[Order-Date]], FACT_ORDERS[[#This Row],[ArrivalDate ]]) &gt; 10, "Late", "On Time")</f>
        <v>On Time</v>
      </c>
    </row>
    <row r="305" spans="1:19" x14ac:dyDescent="0.3">
      <c r="A305" s="12">
        <v>5303</v>
      </c>
      <c r="B305" s="12">
        <v>244</v>
      </c>
      <c r="C305" s="12">
        <v>10148</v>
      </c>
      <c r="D305" s="12">
        <v>304</v>
      </c>
      <c r="E305" s="12" t="s">
        <v>243</v>
      </c>
      <c r="F305" s="13">
        <v>45532</v>
      </c>
      <c r="G305" s="26" t="s">
        <v>11026</v>
      </c>
      <c r="H305" s="12">
        <v>56</v>
      </c>
      <c r="I305" s="28">
        <f>VLOOKUP(B:B,DIM_PRODUCTS!A:F,5,FALSE)</f>
        <v>25</v>
      </c>
      <c r="J305" s="28">
        <f>FACT_ORDERS[[#This Row],[ProductPrice]]*FACT_ORDERS[[#This Row],[Quantity]]</f>
        <v>1400</v>
      </c>
      <c r="K305" s="12" t="str">
        <f>VLOOKUP(C:C,DIM_CUSTOMERS!A:G,7,FALSE)</f>
        <v>USA</v>
      </c>
      <c r="L305" s="30" cm="1">
        <f t="array" ref="L305">_xlfn.IFS(
    AND(FACT_ORDERS[[#This Row],[DeliveryMehtod]]="shippment",FACT_ORDERS[[#This Row],[TotalAmount]]&gt;=200), 0,
    AND(FACT_ORDERS[[#This Row],[DeliveryMehtod]]="pickup"), 15,
    AND(FACT_ORDERS[[#This Row],[DeliveryMehtod]]="shippment",FACT_ORDERS[[#This Row],[TotalAmount]]&lt;200), 35
)</f>
        <v>15</v>
      </c>
      <c r="M305" s="12" t="str" cm="1">
        <f t="array" ref="M305">_xlfn.IFS(
    SUMIFS(FACT_ORDERS[TotalAmount], FACT_ORDERS[WD_CUSTOMERS],FACT_ORDERS[[#This Row],[WD_CUSTOMERS]])&gt;=15000, "VIP",
    SUMIFS(FACT_ORDERS[TotalAmount], FACT_ORDERS[WD_CUSTOMERS],FACT_ORDERS[[#This Row],[WD_CUSTOMERS]])&gt;=8000, "Premium",
    TRUE, "Regular"
)</f>
        <v>Regular</v>
      </c>
      <c r="N305" s="32" cm="1">
        <f t="array" ref="N305">_xlfn.IFS(
   FACT_ORDERS[[#This Row],[TypeOfClient]]="VIP", 0.2,
   FACT_ORDERS[[#This Row],[TypeOfClient]]="Premium", 0.1,
   TRUE, 0
)</f>
        <v>0</v>
      </c>
      <c r="O305" s="31" cm="1">
        <f t="array" ref="O305">_xlfn.IFS(
   FACT_ORDERS[[#This Row],[TotalAmount]]&gt;1500, 0.15,
   FACT_ORDERS[[#This Row],[TotalAmount]]&gt;1000, 0.1,
   FACT_ORDERS[[#This Row],[TotalAmount]]&gt;500, 0.05,
   TRUE, 0
)</f>
        <v>0.1</v>
      </c>
      <c r="P305" s="28">
        <f xml:space="preserve"> FACT_ORDERS[[#This Row],[TotalAmount]] * (1 - (FACT_ORDERS[[#This Row],[ClientDiscount]] + FACT_ORDERS[[#This Row],[OrderDiscount]]) )</f>
        <v>1260</v>
      </c>
      <c r="Q305" s="28">
        <f>FACT_ORDERS[[#This Row],[TotalAmountWithDiscount]]+FACT_ORDERS[[#This Row],[DeliveryCost]]</f>
        <v>1275</v>
      </c>
      <c r="R305" s="35">
        <v>45543</v>
      </c>
      <c r="S305" s="35" t="str">
        <f>IF(NETWORKDAYS(FACT_ORDERS[[#This Row],[Order-Date]], FACT_ORDERS[[#This Row],[ArrivalDate ]]) &gt; 10, "Late", "On Time")</f>
        <v>On Time</v>
      </c>
    </row>
    <row r="306" spans="1:19" x14ac:dyDescent="0.3">
      <c r="A306" s="12">
        <v>5304</v>
      </c>
      <c r="B306" s="12">
        <v>272</v>
      </c>
      <c r="C306" s="12">
        <v>10067</v>
      </c>
      <c r="D306" s="12">
        <v>305</v>
      </c>
      <c r="E306" s="12" t="s">
        <v>244</v>
      </c>
      <c r="F306" s="13">
        <v>45197</v>
      </c>
      <c r="G306" s="26" t="s">
        <v>11027</v>
      </c>
      <c r="H306" s="12">
        <v>31</v>
      </c>
      <c r="I306" s="28">
        <f>VLOOKUP(B:B,DIM_PRODUCTS!A:F,5,FALSE)</f>
        <v>15</v>
      </c>
      <c r="J306" s="28">
        <f>FACT_ORDERS[[#This Row],[ProductPrice]]*FACT_ORDERS[[#This Row],[Quantity]]</f>
        <v>465</v>
      </c>
      <c r="K306" s="12" t="str">
        <f>VLOOKUP(C:C,DIM_CUSTOMERS!A:G,7,FALSE)</f>
        <v>Mexico</v>
      </c>
      <c r="L306" s="30" cm="1">
        <f t="array" ref="L306">_xlfn.IFS(
    AND(FACT_ORDERS[[#This Row],[DeliveryMehtod]]="shippment",FACT_ORDERS[[#This Row],[TotalAmount]]&gt;=200), 0,
    AND(FACT_ORDERS[[#This Row],[DeliveryMehtod]]="pickup"), 15,
    AND(FACT_ORDERS[[#This Row],[DeliveryMehtod]]="shippment",FACT_ORDERS[[#This Row],[TotalAmount]]&lt;200), 35
)</f>
        <v>0</v>
      </c>
      <c r="M306" s="12" t="str" cm="1">
        <f t="array" ref="M306">_xlfn.IFS(
    SUMIFS(FACT_ORDERS[TotalAmount], FACT_ORDERS[WD_CUSTOMERS],FACT_ORDERS[[#This Row],[WD_CUSTOMERS]])&gt;=15000, "VIP",
    SUMIFS(FACT_ORDERS[TotalAmount], FACT_ORDERS[WD_CUSTOMERS],FACT_ORDERS[[#This Row],[WD_CUSTOMERS]])&gt;=8000, "Premium",
    TRUE, "Regular"
)</f>
        <v>Regular</v>
      </c>
      <c r="N306" s="32" cm="1">
        <f t="array" ref="N306">_xlfn.IFS(
   FACT_ORDERS[[#This Row],[TypeOfClient]]="VIP", 0.2,
   FACT_ORDERS[[#This Row],[TypeOfClient]]="Premium", 0.1,
   TRUE, 0
)</f>
        <v>0</v>
      </c>
      <c r="O306" s="31" cm="1">
        <f t="array" ref="O306">_xlfn.IFS(
   FACT_ORDERS[[#This Row],[TotalAmount]]&gt;1500, 0.15,
   FACT_ORDERS[[#This Row],[TotalAmount]]&gt;1000, 0.1,
   FACT_ORDERS[[#This Row],[TotalAmount]]&gt;500, 0.05,
   TRUE, 0
)</f>
        <v>0</v>
      </c>
      <c r="P306" s="28">
        <f xml:space="preserve"> FACT_ORDERS[[#This Row],[TotalAmount]] * (1 - (FACT_ORDERS[[#This Row],[ClientDiscount]] + FACT_ORDERS[[#This Row],[OrderDiscount]]) )</f>
        <v>465</v>
      </c>
      <c r="Q306" s="28">
        <f>FACT_ORDERS[[#This Row],[TotalAmountWithDiscount]]+FACT_ORDERS[[#This Row],[DeliveryCost]]</f>
        <v>465</v>
      </c>
      <c r="R306" s="35">
        <v>45215</v>
      </c>
      <c r="S306" s="35" t="str">
        <f>IF(NETWORKDAYS(FACT_ORDERS[[#This Row],[Order-Date]], FACT_ORDERS[[#This Row],[ArrivalDate ]]) &gt; 10, "Late", "On Time")</f>
        <v>Late</v>
      </c>
    </row>
    <row r="307" spans="1:19" x14ac:dyDescent="0.3">
      <c r="A307" s="12">
        <v>5305</v>
      </c>
      <c r="B307" s="12">
        <v>212</v>
      </c>
      <c r="C307" s="12">
        <v>10940</v>
      </c>
      <c r="D307" s="12">
        <v>306</v>
      </c>
      <c r="E307" s="12" t="s">
        <v>243</v>
      </c>
      <c r="F307" s="13">
        <v>45410</v>
      </c>
      <c r="G307" s="26" t="s">
        <v>11028</v>
      </c>
      <c r="H307" s="12">
        <v>57</v>
      </c>
      <c r="I307" s="28">
        <f>VLOOKUP(B:B,DIM_PRODUCTS!A:F,5,FALSE)</f>
        <v>41</v>
      </c>
      <c r="J307" s="28">
        <f>FACT_ORDERS[[#This Row],[ProductPrice]]*FACT_ORDERS[[#This Row],[Quantity]]</f>
        <v>2337</v>
      </c>
      <c r="K307" s="12" t="str">
        <f>VLOOKUP(C:C,DIM_CUSTOMERS!A:G,7,FALSE)</f>
        <v>Kenya</v>
      </c>
      <c r="L307" s="30" cm="1">
        <f t="array" ref="L307">_xlfn.IFS(
    AND(FACT_ORDERS[[#This Row],[DeliveryMehtod]]="shippment",FACT_ORDERS[[#This Row],[TotalAmount]]&gt;=200), 0,
    AND(FACT_ORDERS[[#This Row],[DeliveryMehtod]]="pickup"), 15,
    AND(FACT_ORDERS[[#This Row],[DeliveryMehtod]]="shippment",FACT_ORDERS[[#This Row],[TotalAmount]]&lt;200), 35
)</f>
        <v>15</v>
      </c>
      <c r="M307" s="12" t="str" cm="1">
        <f t="array" ref="M307">_xlfn.IFS(
    SUMIFS(FACT_ORDERS[TotalAmount], FACT_ORDERS[WD_CUSTOMERS],FACT_ORDERS[[#This Row],[WD_CUSTOMERS]])&gt;=15000, "VIP",
    SUMIFS(FACT_ORDERS[TotalAmount], FACT_ORDERS[WD_CUSTOMERS],FACT_ORDERS[[#This Row],[WD_CUSTOMERS]])&gt;=8000, "Premium",
    TRUE, "Regular"
)</f>
        <v>Premium</v>
      </c>
      <c r="N307" s="32" cm="1">
        <f t="array" ref="N307">_xlfn.IFS(
   FACT_ORDERS[[#This Row],[TypeOfClient]]="VIP", 0.2,
   FACT_ORDERS[[#This Row],[TypeOfClient]]="Premium", 0.1,
   TRUE, 0
)</f>
        <v>0.1</v>
      </c>
      <c r="O307" s="31" cm="1">
        <f t="array" ref="O307">_xlfn.IFS(
   FACT_ORDERS[[#This Row],[TotalAmount]]&gt;1500, 0.15,
   FACT_ORDERS[[#This Row],[TotalAmount]]&gt;1000, 0.1,
   FACT_ORDERS[[#This Row],[TotalAmount]]&gt;500, 0.05,
   TRUE, 0
)</f>
        <v>0.15</v>
      </c>
      <c r="P307" s="28">
        <f xml:space="preserve"> FACT_ORDERS[[#This Row],[TotalAmount]] * (1 - (FACT_ORDERS[[#This Row],[ClientDiscount]] + FACT_ORDERS[[#This Row],[OrderDiscount]]) )</f>
        <v>1752.75</v>
      </c>
      <c r="Q307" s="28">
        <f>FACT_ORDERS[[#This Row],[TotalAmountWithDiscount]]+FACT_ORDERS[[#This Row],[DeliveryCost]]</f>
        <v>1767.75</v>
      </c>
      <c r="R307" s="35">
        <v>45419</v>
      </c>
      <c r="S307" s="35" t="str">
        <f>IF(NETWORKDAYS(FACT_ORDERS[[#This Row],[Order-Date]], FACT_ORDERS[[#This Row],[ArrivalDate ]]) &gt; 10, "Late", "On Time")</f>
        <v>On Time</v>
      </c>
    </row>
    <row r="308" spans="1:19" x14ac:dyDescent="0.3">
      <c r="A308" s="12">
        <v>5306</v>
      </c>
      <c r="B308" s="12">
        <v>254</v>
      </c>
      <c r="C308" s="12">
        <v>10940</v>
      </c>
      <c r="D308" s="12">
        <v>307</v>
      </c>
      <c r="E308" s="12" t="s">
        <v>244</v>
      </c>
      <c r="F308" s="13">
        <v>45410</v>
      </c>
      <c r="G308" s="26" t="s">
        <v>11029</v>
      </c>
      <c r="H308" s="12">
        <v>20</v>
      </c>
      <c r="I308" s="28">
        <f>VLOOKUP(B:B,DIM_PRODUCTS!A:F,5,FALSE)</f>
        <v>27</v>
      </c>
      <c r="J308" s="28">
        <f>FACT_ORDERS[[#This Row],[ProductPrice]]*FACT_ORDERS[[#This Row],[Quantity]]</f>
        <v>540</v>
      </c>
      <c r="K308" s="12" t="str">
        <f>VLOOKUP(C:C,DIM_CUSTOMERS!A:G,7,FALSE)</f>
        <v>Kenya</v>
      </c>
      <c r="L308" s="30" cm="1">
        <f t="array" ref="L308">_xlfn.IFS(
    AND(FACT_ORDERS[[#This Row],[DeliveryMehtod]]="shippment",FACT_ORDERS[[#This Row],[TotalAmount]]&gt;=200), 0,
    AND(FACT_ORDERS[[#This Row],[DeliveryMehtod]]="pickup"), 15,
    AND(FACT_ORDERS[[#This Row],[DeliveryMehtod]]="shippment",FACT_ORDERS[[#This Row],[TotalAmount]]&lt;200), 35
)</f>
        <v>0</v>
      </c>
      <c r="M308" s="12" t="str" cm="1">
        <f t="array" ref="M308">_xlfn.IFS(
    SUMIFS(FACT_ORDERS[TotalAmount], FACT_ORDERS[WD_CUSTOMERS],FACT_ORDERS[[#This Row],[WD_CUSTOMERS]])&gt;=15000, "VIP",
    SUMIFS(FACT_ORDERS[TotalAmount], FACT_ORDERS[WD_CUSTOMERS],FACT_ORDERS[[#This Row],[WD_CUSTOMERS]])&gt;=8000, "Premium",
    TRUE, "Regular"
)</f>
        <v>Premium</v>
      </c>
      <c r="N308" s="32" cm="1">
        <f t="array" ref="N308">_xlfn.IFS(
   FACT_ORDERS[[#This Row],[TypeOfClient]]="VIP", 0.2,
   FACT_ORDERS[[#This Row],[TypeOfClient]]="Premium", 0.1,
   TRUE, 0
)</f>
        <v>0.1</v>
      </c>
      <c r="O308" s="31" cm="1">
        <f t="array" ref="O308">_xlfn.IFS(
   FACT_ORDERS[[#This Row],[TotalAmount]]&gt;1500, 0.15,
   FACT_ORDERS[[#This Row],[TotalAmount]]&gt;1000, 0.1,
   FACT_ORDERS[[#This Row],[TotalAmount]]&gt;500, 0.05,
   TRUE, 0
)</f>
        <v>0.05</v>
      </c>
      <c r="P308" s="28">
        <f xml:space="preserve"> FACT_ORDERS[[#This Row],[TotalAmount]] * (1 - (FACT_ORDERS[[#This Row],[ClientDiscount]] + FACT_ORDERS[[#This Row],[OrderDiscount]]) )</f>
        <v>459</v>
      </c>
      <c r="Q308" s="28">
        <f>FACT_ORDERS[[#This Row],[TotalAmountWithDiscount]]+FACT_ORDERS[[#This Row],[DeliveryCost]]</f>
        <v>459</v>
      </c>
      <c r="R308" s="35">
        <v>45417</v>
      </c>
      <c r="S308" s="35" t="str">
        <f>IF(NETWORKDAYS(FACT_ORDERS[[#This Row],[Order-Date]], FACT_ORDERS[[#This Row],[ArrivalDate ]]) &gt; 10, "Late", "On Time")</f>
        <v>On Time</v>
      </c>
    </row>
    <row r="309" spans="1:19" x14ac:dyDescent="0.3">
      <c r="A309" s="12">
        <v>5307</v>
      </c>
      <c r="B309" s="12">
        <v>200</v>
      </c>
      <c r="C309" s="12">
        <v>10940</v>
      </c>
      <c r="D309" s="12">
        <v>308</v>
      </c>
      <c r="E309" s="12" t="s">
        <v>243</v>
      </c>
      <c r="F309" s="13">
        <v>45410</v>
      </c>
      <c r="G309" s="26" t="s">
        <v>11030</v>
      </c>
      <c r="H309" s="12">
        <v>17</v>
      </c>
      <c r="I309" s="28">
        <f>VLOOKUP(B:B,DIM_PRODUCTS!A:F,5,FALSE)</f>
        <v>15</v>
      </c>
      <c r="J309" s="28">
        <f>FACT_ORDERS[[#This Row],[ProductPrice]]*FACT_ORDERS[[#This Row],[Quantity]]</f>
        <v>255</v>
      </c>
      <c r="K309" s="12" t="str">
        <f>VLOOKUP(C:C,DIM_CUSTOMERS!A:G,7,FALSE)</f>
        <v>Kenya</v>
      </c>
      <c r="L309" s="30" cm="1">
        <f t="array" ref="L309">_xlfn.IFS(
    AND(FACT_ORDERS[[#This Row],[DeliveryMehtod]]="shippment",FACT_ORDERS[[#This Row],[TotalAmount]]&gt;=200), 0,
    AND(FACT_ORDERS[[#This Row],[DeliveryMehtod]]="pickup"), 15,
    AND(FACT_ORDERS[[#This Row],[DeliveryMehtod]]="shippment",FACT_ORDERS[[#This Row],[TotalAmount]]&lt;200), 35
)</f>
        <v>15</v>
      </c>
      <c r="M309" s="12" t="str" cm="1">
        <f t="array" ref="M309">_xlfn.IFS(
    SUMIFS(FACT_ORDERS[TotalAmount], FACT_ORDERS[WD_CUSTOMERS],FACT_ORDERS[[#This Row],[WD_CUSTOMERS]])&gt;=15000, "VIP",
    SUMIFS(FACT_ORDERS[TotalAmount], FACT_ORDERS[WD_CUSTOMERS],FACT_ORDERS[[#This Row],[WD_CUSTOMERS]])&gt;=8000, "Premium",
    TRUE, "Regular"
)</f>
        <v>Premium</v>
      </c>
      <c r="N309" s="32" cm="1">
        <f t="array" ref="N309">_xlfn.IFS(
   FACT_ORDERS[[#This Row],[TypeOfClient]]="VIP", 0.2,
   FACT_ORDERS[[#This Row],[TypeOfClient]]="Premium", 0.1,
   TRUE, 0
)</f>
        <v>0.1</v>
      </c>
      <c r="O309" s="31" cm="1">
        <f t="array" ref="O309">_xlfn.IFS(
   FACT_ORDERS[[#This Row],[TotalAmount]]&gt;1500, 0.15,
   FACT_ORDERS[[#This Row],[TotalAmount]]&gt;1000, 0.1,
   FACT_ORDERS[[#This Row],[TotalAmount]]&gt;500, 0.05,
   TRUE, 0
)</f>
        <v>0</v>
      </c>
      <c r="P309" s="28">
        <f xml:space="preserve"> FACT_ORDERS[[#This Row],[TotalAmount]] * (1 - (FACT_ORDERS[[#This Row],[ClientDiscount]] + FACT_ORDERS[[#This Row],[OrderDiscount]]) )</f>
        <v>229.5</v>
      </c>
      <c r="Q309" s="28">
        <f>FACT_ORDERS[[#This Row],[TotalAmountWithDiscount]]+FACT_ORDERS[[#This Row],[DeliveryCost]]</f>
        <v>244.5</v>
      </c>
      <c r="R309" s="35">
        <v>45417</v>
      </c>
      <c r="S309" s="35" t="str">
        <f>IF(NETWORKDAYS(FACT_ORDERS[[#This Row],[Order-Date]], FACT_ORDERS[[#This Row],[ArrivalDate ]]) &gt; 10, "Late", "On Time")</f>
        <v>On Time</v>
      </c>
    </row>
    <row r="310" spans="1:19" x14ac:dyDescent="0.3">
      <c r="A310" s="12">
        <v>5308</v>
      </c>
      <c r="B310" s="12">
        <v>221</v>
      </c>
      <c r="C310" s="12">
        <v>10023</v>
      </c>
      <c r="D310" s="12">
        <v>309</v>
      </c>
      <c r="E310" s="12" t="s">
        <v>244</v>
      </c>
      <c r="F310" s="13">
        <v>44831</v>
      </c>
      <c r="G310" s="26" t="s">
        <v>11031</v>
      </c>
      <c r="H310" s="12">
        <v>46</v>
      </c>
      <c r="I310" s="28">
        <f>VLOOKUP(B:B,DIM_PRODUCTS!A:F,5,FALSE)</f>
        <v>25</v>
      </c>
      <c r="J310" s="28">
        <f>FACT_ORDERS[[#This Row],[ProductPrice]]*FACT_ORDERS[[#This Row],[Quantity]]</f>
        <v>1150</v>
      </c>
      <c r="K310" s="12" t="str">
        <f>VLOOKUP(C:C,DIM_CUSTOMERS!A:G,7,FALSE)</f>
        <v>Canada</v>
      </c>
      <c r="L310" s="30" cm="1">
        <f t="array" ref="L310">_xlfn.IFS(
    AND(FACT_ORDERS[[#This Row],[DeliveryMehtod]]="shippment",FACT_ORDERS[[#This Row],[TotalAmount]]&gt;=200), 0,
    AND(FACT_ORDERS[[#This Row],[DeliveryMehtod]]="pickup"), 15,
    AND(FACT_ORDERS[[#This Row],[DeliveryMehtod]]="shippment",FACT_ORDERS[[#This Row],[TotalAmount]]&lt;200), 35
)</f>
        <v>0</v>
      </c>
      <c r="M310" s="12" t="str" cm="1">
        <f t="array" ref="M310">_xlfn.IFS(
    SUMIFS(FACT_ORDERS[TotalAmount], FACT_ORDERS[WD_CUSTOMERS],FACT_ORDERS[[#This Row],[WD_CUSTOMERS]])&gt;=15000, "VIP",
    SUMIFS(FACT_ORDERS[TotalAmount], FACT_ORDERS[WD_CUSTOMERS],FACT_ORDERS[[#This Row],[WD_CUSTOMERS]])&gt;=8000, "Premium",
    TRUE, "Regular"
)</f>
        <v>Regular</v>
      </c>
      <c r="N310" s="32" cm="1">
        <f t="array" ref="N310">_xlfn.IFS(
   FACT_ORDERS[[#This Row],[TypeOfClient]]="VIP", 0.2,
   FACT_ORDERS[[#This Row],[TypeOfClient]]="Premium", 0.1,
   TRUE, 0
)</f>
        <v>0</v>
      </c>
      <c r="O310" s="31" cm="1">
        <f t="array" ref="O310">_xlfn.IFS(
   FACT_ORDERS[[#This Row],[TotalAmount]]&gt;1500, 0.15,
   FACT_ORDERS[[#This Row],[TotalAmount]]&gt;1000, 0.1,
   FACT_ORDERS[[#This Row],[TotalAmount]]&gt;500, 0.05,
   TRUE, 0
)</f>
        <v>0.1</v>
      </c>
      <c r="P310" s="28">
        <f xml:space="preserve"> FACT_ORDERS[[#This Row],[TotalAmount]] * (1 - (FACT_ORDERS[[#This Row],[ClientDiscount]] + FACT_ORDERS[[#This Row],[OrderDiscount]]) )</f>
        <v>1035</v>
      </c>
      <c r="Q310" s="28">
        <f>FACT_ORDERS[[#This Row],[TotalAmountWithDiscount]]+FACT_ORDERS[[#This Row],[DeliveryCost]]</f>
        <v>1035</v>
      </c>
      <c r="R310" s="35">
        <v>44839</v>
      </c>
      <c r="S310" s="35" t="str">
        <f>IF(NETWORKDAYS(FACT_ORDERS[[#This Row],[Order-Date]], FACT_ORDERS[[#This Row],[ArrivalDate ]]) &gt; 10, "Late", "On Time")</f>
        <v>On Time</v>
      </c>
    </row>
    <row r="311" spans="1:19" x14ac:dyDescent="0.3">
      <c r="A311" s="12">
        <v>5309</v>
      </c>
      <c r="B311" s="12">
        <v>244</v>
      </c>
      <c r="C311" s="12">
        <v>10023</v>
      </c>
      <c r="D311" s="12">
        <v>310</v>
      </c>
      <c r="E311" s="12" t="s">
        <v>244</v>
      </c>
      <c r="F311" s="13">
        <v>44831</v>
      </c>
      <c r="G311" s="26" t="s">
        <v>11032</v>
      </c>
      <c r="H311" s="12">
        <v>47</v>
      </c>
      <c r="I311" s="28">
        <f>VLOOKUP(B:B,DIM_PRODUCTS!A:F,5,FALSE)</f>
        <v>25</v>
      </c>
      <c r="J311" s="28">
        <f>FACT_ORDERS[[#This Row],[ProductPrice]]*FACT_ORDERS[[#This Row],[Quantity]]</f>
        <v>1175</v>
      </c>
      <c r="K311" s="12" t="str">
        <f>VLOOKUP(C:C,DIM_CUSTOMERS!A:G,7,FALSE)</f>
        <v>Canada</v>
      </c>
      <c r="L311" s="30" cm="1">
        <f t="array" ref="L311">_xlfn.IFS(
    AND(FACT_ORDERS[[#This Row],[DeliveryMehtod]]="shippment",FACT_ORDERS[[#This Row],[TotalAmount]]&gt;=200), 0,
    AND(FACT_ORDERS[[#This Row],[DeliveryMehtod]]="pickup"), 15,
    AND(FACT_ORDERS[[#This Row],[DeliveryMehtod]]="shippment",FACT_ORDERS[[#This Row],[TotalAmount]]&lt;200), 35
)</f>
        <v>0</v>
      </c>
      <c r="M311" s="12" t="str" cm="1">
        <f t="array" ref="M311">_xlfn.IFS(
    SUMIFS(FACT_ORDERS[TotalAmount], FACT_ORDERS[WD_CUSTOMERS],FACT_ORDERS[[#This Row],[WD_CUSTOMERS]])&gt;=15000, "VIP",
    SUMIFS(FACT_ORDERS[TotalAmount], FACT_ORDERS[WD_CUSTOMERS],FACT_ORDERS[[#This Row],[WD_CUSTOMERS]])&gt;=8000, "Premium",
    TRUE, "Regular"
)</f>
        <v>Regular</v>
      </c>
      <c r="N311" s="32" cm="1">
        <f t="array" ref="N311">_xlfn.IFS(
   FACT_ORDERS[[#This Row],[TypeOfClient]]="VIP", 0.2,
   FACT_ORDERS[[#This Row],[TypeOfClient]]="Premium", 0.1,
   TRUE, 0
)</f>
        <v>0</v>
      </c>
      <c r="O311" s="31" cm="1">
        <f t="array" ref="O311">_xlfn.IFS(
   FACT_ORDERS[[#This Row],[TotalAmount]]&gt;1500, 0.15,
   FACT_ORDERS[[#This Row],[TotalAmount]]&gt;1000, 0.1,
   FACT_ORDERS[[#This Row],[TotalAmount]]&gt;500, 0.05,
   TRUE, 0
)</f>
        <v>0.1</v>
      </c>
      <c r="P311" s="28">
        <f xml:space="preserve"> FACT_ORDERS[[#This Row],[TotalAmount]] * (1 - (FACT_ORDERS[[#This Row],[ClientDiscount]] + FACT_ORDERS[[#This Row],[OrderDiscount]]) )</f>
        <v>1057.5</v>
      </c>
      <c r="Q311" s="28">
        <f>FACT_ORDERS[[#This Row],[TotalAmountWithDiscount]]+FACT_ORDERS[[#This Row],[DeliveryCost]]</f>
        <v>1057.5</v>
      </c>
      <c r="R311" s="35">
        <v>44841</v>
      </c>
      <c r="S311" s="35" t="str">
        <f>IF(NETWORKDAYS(FACT_ORDERS[[#This Row],[Order-Date]], FACT_ORDERS[[#This Row],[ArrivalDate ]]) &gt; 10, "Late", "On Time")</f>
        <v>On Time</v>
      </c>
    </row>
    <row r="312" spans="1:19" x14ac:dyDescent="0.3">
      <c r="A312" s="12">
        <v>5310</v>
      </c>
      <c r="B312" s="12">
        <v>252</v>
      </c>
      <c r="C312" s="12">
        <v>10873</v>
      </c>
      <c r="D312" s="12">
        <v>311</v>
      </c>
      <c r="E312" s="12" t="s">
        <v>244</v>
      </c>
      <c r="F312" s="13">
        <v>45524</v>
      </c>
      <c r="G312" s="26" t="s">
        <v>11033</v>
      </c>
      <c r="H312" s="12">
        <v>21</v>
      </c>
      <c r="I312" s="28">
        <f>VLOOKUP(B:B,DIM_PRODUCTS!A:F,5,FALSE)</f>
        <v>18</v>
      </c>
      <c r="J312" s="28">
        <f>FACT_ORDERS[[#This Row],[ProductPrice]]*FACT_ORDERS[[#This Row],[Quantity]]</f>
        <v>378</v>
      </c>
      <c r="K312" s="12" t="str">
        <f>VLOOKUP(C:C,DIM_CUSTOMERS!A:G,7,FALSE)</f>
        <v>Italy</v>
      </c>
      <c r="L312" s="30" cm="1">
        <f t="array" ref="L312">_xlfn.IFS(
    AND(FACT_ORDERS[[#This Row],[DeliveryMehtod]]="shippment",FACT_ORDERS[[#This Row],[TotalAmount]]&gt;=200), 0,
    AND(FACT_ORDERS[[#This Row],[DeliveryMehtod]]="pickup"), 15,
    AND(FACT_ORDERS[[#This Row],[DeliveryMehtod]]="shippment",FACT_ORDERS[[#This Row],[TotalAmount]]&lt;200), 35
)</f>
        <v>0</v>
      </c>
      <c r="M312" s="12" t="str" cm="1">
        <f t="array" ref="M312">_xlfn.IFS(
    SUMIFS(FACT_ORDERS[TotalAmount], FACT_ORDERS[WD_CUSTOMERS],FACT_ORDERS[[#This Row],[WD_CUSTOMERS]])&gt;=15000, "VIP",
    SUMIFS(FACT_ORDERS[TotalAmount], FACT_ORDERS[WD_CUSTOMERS],FACT_ORDERS[[#This Row],[WD_CUSTOMERS]])&gt;=8000, "Premium",
    TRUE, "Regular"
)</f>
        <v>Regular</v>
      </c>
      <c r="N312" s="32" cm="1">
        <f t="array" ref="N312">_xlfn.IFS(
   FACT_ORDERS[[#This Row],[TypeOfClient]]="VIP", 0.2,
   FACT_ORDERS[[#This Row],[TypeOfClient]]="Premium", 0.1,
   TRUE, 0
)</f>
        <v>0</v>
      </c>
      <c r="O312" s="31" cm="1">
        <f t="array" ref="O312">_xlfn.IFS(
   FACT_ORDERS[[#This Row],[TotalAmount]]&gt;1500, 0.15,
   FACT_ORDERS[[#This Row],[TotalAmount]]&gt;1000, 0.1,
   FACT_ORDERS[[#This Row],[TotalAmount]]&gt;500, 0.05,
   TRUE, 0
)</f>
        <v>0</v>
      </c>
      <c r="P312" s="28">
        <f xml:space="preserve"> FACT_ORDERS[[#This Row],[TotalAmount]] * (1 - (FACT_ORDERS[[#This Row],[ClientDiscount]] + FACT_ORDERS[[#This Row],[OrderDiscount]]) )</f>
        <v>378</v>
      </c>
      <c r="Q312" s="28">
        <f>FACT_ORDERS[[#This Row],[TotalAmountWithDiscount]]+FACT_ORDERS[[#This Row],[DeliveryCost]]</f>
        <v>378</v>
      </c>
      <c r="R312" s="35">
        <v>45533</v>
      </c>
      <c r="S312" s="35" t="str">
        <f>IF(NETWORKDAYS(FACT_ORDERS[[#This Row],[Order-Date]], FACT_ORDERS[[#This Row],[ArrivalDate ]]) &gt; 10, "Late", "On Time")</f>
        <v>On Time</v>
      </c>
    </row>
    <row r="313" spans="1:19" x14ac:dyDescent="0.3">
      <c r="A313" s="12">
        <v>5311</v>
      </c>
      <c r="B313" s="12">
        <v>223</v>
      </c>
      <c r="C313" s="12">
        <v>10873</v>
      </c>
      <c r="D313" s="12">
        <v>312</v>
      </c>
      <c r="E313" s="12" t="s">
        <v>243</v>
      </c>
      <c r="F313" s="13">
        <v>45524</v>
      </c>
      <c r="G313" s="26" t="s">
        <v>11034</v>
      </c>
      <c r="H313" s="12">
        <v>21</v>
      </c>
      <c r="I313" s="28">
        <f>VLOOKUP(B:B,DIM_PRODUCTS!A:F,5,FALSE)</f>
        <v>20</v>
      </c>
      <c r="J313" s="28">
        <f>FACT_ORDERS[[#This Row],[ProductPrice]]*FACT_ORDERS[[#This Row],[Quantity]]</f>
        <v>420</v>
      </c>
      <c r="K313" s="12" t="str">
        <f>VLOOKUP(C:C,DIM_CUSTOMERS!A:G,7,FALSE)</f>
        <v>Italy</v>
      </c>
      <c r="L313" s="30" cm="1">
        <f t="array" ref="L313">_xlfn.IFS(
    AND(FACT_ORDERS[[#This Row],[DeliveryMehtod]]="shippment",FACT_ORDERS[[#This Row],[TotalAmount]]&gt;=200), 0,
    AND(FACT_ORDERS[[#This Row],[DeliveryMehtod]]="pickup"), 15,
    AND(FACT_ORDERS[[#This Row],[DeliveryMehtod]]="shippment",FACT_ORDERS[[#This Row],[TotalAmount]]&lt;200), 35
)</f>
        <v>15</v>
      </c>
      <c r="M313" s="12" t="str" cm="1">
        <f t="array" ref="M313">_xlfn.IFS(
    SUMIFS(FACT_ORDERS[TotalAmount], FACT_ORDERS[WD_CUSTOMERS],FACT_ORDERS[[#This Row],[WD_CUSTOMERS]])&gt;=15000, "VIP",
    SUMIFS(FACT_ORDERS[TotalAmount], FACT_ORDERS[WD_CUSTOMERS],FACT_ORDERS[[#This Row],[WD_CUSTOMERS]])&gt;=8000, "Premium",
    TRUE, "Regular"
)</f>
        <v>Regular</v>
      </c>
      <c r="N313" s="32" cm="1">
        <f t="array" ref="N313">_xlfn.IFS(
   FACT_ORDERS[[#This Row],[TypeOfClient]]="VIP", 0.2,
   FACT_ORDERS[[#This Row],[TypeOfClient]]="Premium", 0.1,
   TRUE, 0
)</f>
        <v>0</v>
      </c>
      <c r="O313" s="31" cm="1">
        <f t="array" ref="O313">_xlfn.IFS(
   FACT_ORDERS[[#This Row],[TotalAmount]]&gt;1500, 0.15,
   FACT_ORDERS[[#This Row],[TotalAmount]]&gt;1000, 0.1,
   FACT_ORDERS[[#This Row],[TotalAmount]]&gt;500, 0.05,
   TRUE, 0
)</f>
        <v>0</v>
      </c>
      <c r="P313" s="28">
        <f xml:space="preserve"> FACT_ORDERS[[#This Row],[TotalAmount]] * (1 - (FACT_ORDERS[[#This Row],[ClientDiscount]] + FACT_ORDERS[[#This Row],[OrderDiscount]]) )</f>
        <v>420</v>
      </c>
      <c r="Q313" s="28">
        <f>FACT_ORDERS[[#This Row],[TotalAmountWithDiscount]]+FACT_ORDERS[[#This Row],[DeliveryCost]]</f>
        <v>435</v>
      </c>
      <c r="R313" s="35">
        <v>45535</v>
      </c>
      <c r="S313" s="35" t="str">
        <f>IF(NETWORKDAYS(FACT_ORDERS[[#This Row],[Order-Date]], FACT_ORDERS[[#This Row],[ArrivalDate ]]) &gt; 10, "Late", "On Time")</f>
        <v>On Time</v>
      </c>
    </row>
    <row r="314" spans="1:19" x14ac:dyDescent="0.3">
      <c r="A314" s="12">
        <v>5312</v>
      </c>
      <c r="B314" s="12">
        <v>230</v>
      </c>
      <c r="C314" s="12">
        <v>10873</v>
      </c>
      <c r="D314" s="12">
        <v>313</v>
      </c>
      <c r="E314" s="12" t="s">
        <v>244</v>
      </c>
      <c r="F314" s="13">
        <v>45524</v>
      </c>
      <c r="G314" s="26" t="s">
        <v>11035</v>
      </c>
      <c r="H314" s="12">
        <v>25</v>
      </c>
      <c r="I314" s="28">
        <f>VLOOKUP(B:B,DIM_PRODUCTS!A:F,5,FALSE)</f>
        <v>14</v>
      </c>
      <c r="J314" s="28">
        <f>FACT_ORDERS[[#This Row],[ProductPrice]]*FACT_ORDERS[[#This Row],[Quantity]]</f>
        <v>350</v>
      </c>
      <c r="K314" s="12" t="str">
        <f>VLOOKUP(C:C,DIM_CUSTOMERS!A:G,7,FALSE)</f>
        <v>Italy</v>
      </c>
      <c r="L314" s="30" cm="1">
        <f t="array" ref="L314">_xlfn.IFS(
    AND(FACT_ORDERS[[#This Row],[DeliveryMehtod]]="shippment",FACT_ORDERS[[#This Row],[TotalAmount]]&gt;=200), 0,
    AND(FACT_ORDERS[[#This Row],[DeliveryMehtod]]="pickup"), 15,
    AND(FACT_ORDERS[[#This Row],[DeliveryMehtod]]="shippment",FACT_ORDERS[[#This Row],[TotalAmount]]&lt;200), 35
)</f>
        <v>0</v>
      </c>
      <c r="M314" s="12" t="str" cm="1">
        <f t="array" ref="M314">_xlfn.IFS(
    SUMIFS(FACT_ORDERS[TotalAmount], FACT_ORDERS[WD_CUSTOMERS],FACT_ORDERS[[#This Row],[WD_CUSTOMERS]])&gt;=15000, "VIP",
    SUMIFS(FACT_ORDERS[TotalAmount], FACT_ORDERS[WD_CUSTOMERS],FACT_ORDERS[[#This Row],[WD_CUSTOMERS]])&gt;=8000, "Premium",
    TRUE, "Regular"
)</f>
        <v>Regular</v>
      </c>
      <c r="N314" s="32" cm="1">
        <f t="array" ref="N314">_xlfn.IFS(
   FACT_ORDERS[[#This Row],[TypeOfClient]]="VIP", 0.2,
   FACT_ORDERS[[#This Row],[TypeOfClient]]="Premium", 0.1,
   TRUE, 0
)</f>
        <v>0</v>
      </c>
      <c r="O314" s="31" cm="1">
        <f t="array" ref="O314">_xlfn.IFS(
   FACT_ORDERS[[#This Row],[TotalAmount]]&gt;1500, 0.15,
   FACT_ORDERS[[#This Row],[TotalAmount]]&gt;1000, 0.1,
   FACT_ORDERS[[#This Row],[TotalAmount]]&gt;500, 0.05,
   TRUE, 0
)</f>
        <v>0</v>
      </c>
      <c r="P314" s="28">
        <f xml:space="preserve"> FACT_ORDERS[[#This Row],[TotalAmount]] * (1 - (FACT_ORDERS[[#This Row],[ClientDiscount]] + FACT_ORDERS[[#This Row],[OrderDiscount]]) )</f>
        <v>350</v>
      </c>
      <c r="Q314" s="28">
        <f>FACT_ORDERS[[#This Row],[TotalAmountWithDiscount]]+FACT_ORDERS[[#This Row],[DeliveryCost]]</f>
        <v>350</v>
      </c>
      <c r="R314" s="35">
        <v>45535</v>
      </c>
      <c r="S314" s="35" t="str">
        <f>IF(NETWORKDAYS(FACT_ORDERS[[#This Row],[Order-Date]], FACT_ORDERS[[#This Row],[ArrivalDate ]]) &gt; 10, "Late", "On Time")</f>
        <v>On Time</v>
      </c>
    </row>
    <row r="315" spans="1:19" x14ac:dyDescent="0.3">
      <c r="A315" s="12">
        <v>5313</v>
      </c>
      <c r="B315" s="12">
        <v>246</v>
      </c>
      <c r="C315" s="12">
        <v>10873</v>
      </c>
      <c r="D315" s="12">
        <v>314</v>
      </c>
      <c r="E315" s="12" t="s">
        <v>243</v>
      </c>
      <c r="F315" s="13">
        <v>45524</v>
      </c>
      <c r="G315" s="26" t="s">
        <v>11036</v>
      </c>
      <c r="H315" s="12">
        <v>14</v>
      </c>
      <c r="I315" s="28">
        <f>VLOOKUP(B:B,DIM_PRODUCTS!A:F,5,FALSE)</f>
        <v>23</v>
      </c>
      <c r="J315" s="28">
        <f>FACT_ORDERS[[#This Row],[ProductPrice]]*FACT_ORDERS[[#This Row],[Quantity]]</f>
        <v>322</v>
      </c>
      <c r="K315" s="12" t="str">
        <f>VLOOKUP(C:C,DIM_CUSTOMERS!A:G,7,FALSE)</f>
        <v>Italy</v>
      </c>
      <c r="L315" s="30" cm="1">
        <f t="array" ref="L315">_xlfn.IFS(
    AND(FACT_ORDERS[[#This Row],[DeliveryMehtod]]="shippment",FACT_ORDERS[[#This Row],[TotalAmount]]&gt;=200), 0,
    AND(FACT_ORDERS[[#This Row],[DeliveryMehtod]]="pickup"), 15,
    AND(FACT_ORDERS[[#This Row],[DeliveryMehtod]]="shippment",FACT_ORDERS[[#This Row],[TotalAmount]]&lt;200), 35
)</f>
        <v>15</v>
      </c>
      <c r="M315" s="12" t="str" cm="1">
        <f t="array" ref="M315">_xlfn.IFS(
    SUMIFS(FACT_ORDERS[TotalAmount], FACT_ORDERS[WD_CUSTOMERS],FACT_ORDERS[[#This Row],[WD_CUSTOMERS]])&gt;=15000, "VIP",
    SUMIFS(FACT_ORDERS[TotalAmount], FACT_ORDERS[WD_CUSTOMERS],FACT_ORDERS[[#This Row],[WD_CUSTOMERS]])&gt;=8000, "Premium",
    TRUE, "Regular"
)</f>
        <v>Regular</v>
      </c>
      <c r="N315" s="32" cm="1">
        <f t="array" ref="N315">_xlfn.IFS(
   FACT_ORDERS[[#This Row],[TypeOfClient]]="VIP", 0.2,
   FACT_ORDERS[[#This Row],[TypeOfClient]]="Premium", 0.1,
   TRUE, 0
)</f>
        <v>0</v>
      </c>
      <c r="O315" s="31" cm="1">
        <f t="array" ref="O315">_xlfn.IFS(
   FACT_ORDERS[[#This Row],[TotalAmount]]&gt;1500, 0.15,
   FACT_ORDERS[[#This Row],[TotalAmount]]&gt;1000, 0.1,
   FACT_ORDERS[[#This Row],[TotalAmount]]&gt;500, 0.05,
   TRUE, 0
)</f>
        <v>0</v>
      </c>
      <c r="P315" s="28">
        <f xml:space="preserve"> FACT_ORDERS[[#This Row],[TotalAmount]] * (1 - (FACT_ORDERS[[#This Row],[ClientDiscount]] + FACT_ORDERS[[#This Row],[OrderDiscount]]) )</f>
        <v>322</v>
      </c>
      <c r="Q315" s="28">
        <f>FACT_ORDERS[[#This Row],[TotalAmountWithDiscount]]+FACT_ORDERS[[#This Row],[DeliveryCost]]</f>
        <v>337</v>
      </c>
      <c r="R315" s="35">
        <v>45535</v>
      </c>
      <c r="S315" s="35" t="str">
        <f>IF(NETWORKDAYS(FACT_ORDERS[[#This Row],[Order-Date]], FACT_ORDERS[[#This Row],[ArrivalDate ]]) &gt; 10, "Late", "On Time")</f>
        <v>On Time</v>
      </c>
    </row>
    <row r="316" spans="1:19" x14ac:dyDescent="0.3">
      <c r="A316" s="12">
        <v>5314</v>
      </c>
      <c r="B316" s="12">
        <v>296</v>
      </c>
      <c r="C316" s="12">
        <v>10202</v>
      </c>
      <c r="D316" s="12">
        <v>315</v>
      </c>
      <c r="E316" s="12" t="s">
        <v>243</v>
      </c>
      <c r="F316" s="13">
        <v>45533</v>
      </c>
      <c r="G316" s="26" t="s">
        <v>11037</v>
      </c>
      <c r="H316" s="12">
        <v>12</v>
      </c>
      <c r="I316" s="28">
        <f>VLOOKUP(B:B,DIM_PRODUCTS!A:F,5,FALSE)</f>
        <v>5</v>
      </c>
      <c r="J316" s="28">
        <f>FACT_ORDERS[[#This Row],[ProductPrice]]*FACT_ORDERS[[#This Row],[Quantity]]</f>
        <v>60</v>
      </c>
      <c r="K316" s="12" t="str">
        <f>VLOOKUP(C:C,DIM_CUSTOMERS!A:G,7,FALSE)</f>
        <v>USA</v>
      </c>
      <c r="L316" s="30" cm="1">
        <f t="array" ref="L316">_xlfn.IFS(
    AND(FACT_ORDERS[[#This Row],[DeliveryMehtod]]="shippment",FACT_ORDERS[[#This Row],[TotalAmount]]&gt;=200), 0,
    AND(FACT_ORDERS[[#This Row],[DeliveryMehtod]]="pickup"), 15,
    AND(FACT_ORDERS[[#This Row],[DeliveryMehtod]]="shippment",FACT_ORDERS[[#This Row],[TotalAmount]]&lt;200), 35
)</f>
        <v>15</v>
      </c>
      <c r="M316" s="12" t="str" cm="1">
        <f t="array" ref="M316">_xlfn.IFS(
    SUMIFS(FACT_ORDERS[TotalAmount], FACT_ORDERS[WD_CUSTOMERS],FACT_ORDERS[[#This Row],[WD_CUSTOMERS]])&gt;=15000, "VIP",
    SUMIFS(FACT_ORDERS[TotalAmount], FACT_ORDERS[WD_CUSTOMERS],FACT_ORDERS[[#This Row],[WD_CUSTOMERS]])&gt;=8000, "Premium",
    TRUE, "Regular"
)</f>
        <v>Regular</v>
      </c>
      <c r="N316" s="32" cm="1">
        <f t="array" ref="N316">_xlfn.IFS(
   FACT_ORDERS[[#This Row],[TypeOfClient]]="VIP", 0.2,
   FACT_ORDERS[[#This Row],[TypeOfClient]]="Premium", 0.1,
   TRUE, 0
)</f>
        <v>0</v>
      </c>
      <c r="O316" s="31" cm="1">
        <f t="array" ref="O316">_xlfn.IFS(
   FACT_ORDERS[[#This Row],[TotalAmount]]&gt;1500, 0.15,
   FACT_ORDERS[[#This Row],[TotalAmount]]&gt;1000, 0.1,
   FACT_ORDERS[[#This Row],[TotalAmount]]&gt;500, 0.05,
   TRUE, 0
)</f>
        <v>0</v>
      </c>
      <c r="P316" s="28">
        <f xml:space="preserve"> FACT_ORDERS[[#This Row],[TotalAmount]] * (1 - (FACT_ORDERS[[#This Row],[ClientDiscount]] + FACT_ORDERS[[#This Row],[OrderDiscount]]) )</f>
        <v>60</v>
      </c>
      <c r="Q316" s="28">
        <f>FACT_ORDERS[[#This Row],[TotalAmountWithDiscount]]+FACT_ORDERS[[#This Row],[DeliveryCost]]</f>
        <v>75</v>
      </c>
      <c r="R316" s="35">
        <v>45542</v>
      </c>
      <c r="S316" s="35" t="str">
        <f>IF(NETWORKDAYS(FACT_ORDERS[[#This Row],[Order-Date]], FACT_ORDERS[[#This Row],[ArrivalDate ]]) &gt; 10, "Late", "On Time")</f>
        <v>On Time</v>
      </c>
    </row>
    <row r="317" spans="1:19" x14ac:dyDescent="0.3">
      <c r="A317" s="12">
        <v>5315</v>
      </c>
      <c r="B317" s="12">
        <v>298</v>
      </c>
      <c r="C317" s="12">
        <v>10202</v>
      </c>
      <c r="D317" s="12">
        <v>316</v>
      </c>
      <c r="E317" s="12" t="s">
        <v>243</v>
      </c>
      <c r="F317" s="13">
        <v>45533</v>
      </c>
      <c r="G317" s="26" t="s">
        <v>11038</v>
      </c>
      <c r="H317" s="12">
        <v>26</v>
      </c>
      <c r="I317" s="28">
        <f>VLOOKUP(B:B,DIM_PRODUCTS!A:F,5,FALSE)</f>
        <v>19</v>
      </c>
      <c r="J317" s="28">
        <f>FACT_ORDERS[[#This Row],[ProductPrice]]*FACT_ORDERS[[#This Row],[Quantity]]</f>
        <v>494</v>
      </c>
      <c r="K317" s="12" t="str">
        <f>VLOOKUP(C:C,DIM_CUSTOMERS!A:G,7,FALSE)</f>
        <v>USA</v>
      </c>
      <c r="L317" s="30" cm="1">
        <f t="array" ref="L317">_xlfn.IFS(
    AND(FACT_ORDERS[[#This Row],[DeliveryMehtod]]="shippment",FACT_ORDERS[[#This Row],[TotalAmount]]&gt;=200), 0,
    AND(FACT_ORDERS[[#This Row],[DeliveryMehtod]]="pickup"), 15,
    AND(FACT_ORDERS[[#This Row],[DeliveryMehtod]]="shippment",FACT_ORDERS[[#This Row],[TotalAmount]]&lt;200), 35
)</f>
        <v>15</v>
      </c>
      <c r="M317" s="12" t="str" cm="1">
        <f t="array" ref="M317">_xlfn.IFS(
    SUMIFS(FACT_ORDERS[TotalAmount], FACT_ORDERS[WD_CUSTOMERS],FACT_ORDERS[[#This Row],[WD_CUSTOMERS]])&gt;=15000, "VIP",
    SUMIFS(FACT_ORDERS[TotalAmount], FACT_ORDERS[WD_CUSTOMERS],FACT_ORDERS[[#This Row],[WD_CUSTOMERS]])&gt;=8000, "Premium",
    TRUE, "Regular"
)</f>
        <v>Regular</v>
      </c>
      <c r="N317" s="32" cm="1">
        <f t="array" ref="N317">_xlfn.IFS(
   FACT_ORDERS[[#This Row],[TypeOfClient]]="VIP", 0.2,
   FACT_ORDERS[[#This Row],[TypeOfClient]]="Premium", 0.1,
   TRUE, 0
)</f>
        <v>0</v>
      </c>
      <c r="O317" s="31" cm="1">
        <f t="array" ref="O317">_xlfn.IFS(
   FACT_ORDERS[[#This Row],[TotalAmount]]&gt;1500, 0.15,
   FACT_ORDERS[[#This Row],[TotalAmount]]&gt;1000, 0.1,
   FACT_ORDERS[[#This Row],[TotalAmount]]&gt;500, 0.05,
   TRUE, 0
)</f>
        <v>0</v>
      </c>
      <c r="P317" s="28">
        <f xml:space="preserve"> FACT_ORDERS[[#This Row],[TotalAmount]] * (1 - (FACT_ORDERS[[#This Row],[ClientDiscount]] + FACT_ORDERS[[#This Row],[OrderDiscount]]) )</f>
        <v>494</v>
      </c>
      <c r="Q317" s="28">
        <f>FACT_ORDERS[[#This Row],[TotalAmountWithDiscount]]+FACT_ORDERS[[#This Row],[DeliveryCost]]</f>
        <v>509</v>
      </c>
      <c r="R317" s="35">
        <v>45540</v>
      </c>
      <c r="S317" s="35" t="str">
        <f>IF(NETWORKDAYS(FACT_ORDERS[[#This Row],[Order-Date]], FACT_ORDERS[[#This Row],[ArrivalDate ]]) &gt; 10, "Late", "On Time")</f>
        <v>On Time</v>
      </c>
    </row>
    <row r="318" spans="1:19" x14ac:dyDescent="0.3">
      <c r="A318" s="12">
        <v>5316</v>
      </c>
      <c r="B318" s="12">
        <v>206</v>
      </c>
      <c r="C318" s="12">
        <v>10202</v>
      </c>
      <c r="D318" s="12">
        <v>317</v>
      </c>
      <c r="E318" s="12" t="s">
        <v>243</v>
      </c>
      <c r="F318" s="13">
        <v>45533</v>
      </c>
      <c r="G318" s="26" t="s">
        <v>11039</v>
      </c>
      <c r="H318" s="12">
        <v>13</v>
      </c>
      <c r="I318" s="28">
        <f>VLOOKUP(B:B,DIM_PRODUCTS!A:F,5,FALSE)</f>
        <v>10</v>
      </c>
      <c r="J318" s="28">
        <f>FACT_ORDERS[[#This Row],[ProductPrice]]*FACT_ORDERS[[#This Row],[Quantity]]</f>
        <v>130</v>
      </c>
      <c r="K318" s="12" t="str">
        <f>VLOOKUP(C:C,DIM_CUSTOMERS!A:G,7,FALSE)</f>
        <v>USA</v>
      </c>
      <c r="L318" s="30" cm="1">
        <f t="array" ref="L318">_xlfn.IFS(
    AND(FACT_ORDERS[[#This Row],[DeliveryMehtod]]="shippment",FACT_ORDERS[[#This Row],[TotalAmount]]&gt;=200), 0,
    AND(FACT_ORDERS[[#This Row],[DeliveryMehtod]]="pickup"), 15,
    AND(FACT_ORDERS[[#This Row],[DeliveryMehtod]]="shippment",FACT_ORDERS[[#This Row],[TotalAmount]]&lt;200), 35
)</f>
        <v>15</v>
      </c>
      <c r="M318" s="12" t="str" cm="1">
        <f t="array" ref="M318">_xlfn.IFS(
    SUMIFS(FACT_ORDERS[TotalAmount], FACT_ORDERS[WD_CUSTOMERS],FACT_ORDERS[[#This Row],[WD_CUSTOMERS]])&gt;=15000, "VIP",
    SUMIFS(FACT_ORDERS[TotalAmount], FACT_ORDERS[WD_CUSTOMERS],FACT_ORDERS[[#This Row],[WD_CUSTOMERS]])&gt;=8000, "Premium",
    TRUE, "Regular"
)</f>
        <v>Regular</v>
      </c>
      <c r="N318" s="32" cm="1">
        <f t="array" ref="N318">_xlfn.IFS(
   FACT_ORDERS[[#This Row],[TypeOfClient]]="VIP", 0.2,
   FACT_ORDERS[[#This Row],[TypeOfClient]]="Premium", 0.1,
   TRUE, 0
)</f>
        <v>0</v>
      </c>
      <c r="O318" s="31" cm="1">
        <f t="array" ref="O318">_xlfn.IFS(
   FACT_ORDERS[[#This Row],[TotalAmount]]&gt;1500, 0.15,
   FACT_ORDERS[[#This Row],[TotalAmount]]&gt;1000, 0.1,
   FACT_ORDERS[[#This Row],[TotalAmount]]&gt;500, 0.05,
   TRUE, 0
)</f>
        <v>0</v>
      </c>
      <c r="P318" s="28">
        <f xml:space="preserve"> FACT_ORDERS[[#This Row],[TotalAmount]] * (1 - (FACT_ORDERS[[#This Row],[ClientDiscount]] + FACT_ORDERS[[#This Row],[OrderDiscount]]) )</f>
        <v>130</v>
      </c>
      <c r="Q318" s="28">
        <f>FACT_ORDERS[[#This Row],[TotalAmountWithDiscount]]+FACT_ORDERS[[#This Row],[DeliveryCost]]</f>
        <v>145</v>
      </c>
      <c r="R318" s="35">
        <v>45541</v>
      </c>
      <c r="S318" s="35" t="str">
        <f>IF(NETWORKDAYS(FACT_ORDERS[[#This Row],[Order-Date]], FACT_ORDERS[[#This Row],[ArrivalDate ]]) &gt; 10, "Late", "On Time")</f>
        <v>On Time</v>
      </c>
    </row>
    <row r="319" spans="1:19" x14ac:dyDescent="0.3">
      <c r="A319" s="12">
        <v>5317</v>
      </c>
      <c r="B319" s="12">
        <v>229</v>
      </c>
      <c r="C319" s="12">
        <v>10202</v>
      </c>
      <c r="D319" s="12">
        <v>318</v>
      </c>
      <c r="E319" s="12" t="s">
        <v>243</v>
      </c>
      <c r="F319" s="13">
        <v>45533</v>
      </c>
      <c r="G319" s="26" t="s">
        <v>11040</v>
      </c>
      <c r="H319" s="12">
        <v>15</v>
      </c>
      <c r="I319" s="28">
        <f>VLOOKUP(B:B,DIM_PRODUCTS!A:F,5,FALSE)</f>
        <v>24</v>
      </c>
      <c r="J319" s="28">
        <f>FACT_ORDERS[[#This Row],[ProductPrice]]*FACT_ORDERS[[#This Row],[Quantity]]</f>
        <v>360</v>
      </c>
      <c r="K319" s="12" t="str">
        <f>VLOOKUP(C:C,DIM_CUSTOMERS!A:G,7,FALSE)</f>
        <v>USA</v>
      </c>
      <c r="L319" s="30" cm="1">
        <f t="array" ref="L319">_xlfn.IFS(
    AND(FACT_ORDERS[[#This Row],[DeliveryMehtod]]="shippment",FACT_ORDERS[[#This Row],[TotalAmount]]&gt;=200), 0,
    AND(FACT_ORDERS[[#This Row],[DeliveryMehtod]]="pickup"), 15,
    AND(FACT_ORDERS[[#This Row],[DeliveryMehtod]]="shippment",FACT_ORDERS[[#This Row],[TotalAmount]]&lt;200), 35
)</f>
        <v>15</v>
      </c>
      <c r="M319" s="12" t="str" cm="1">
        <f t="array" ref="M319">_xlfn.IFS(
    SUMIFS(FACT_ORDERS[TotalAmount], FACT_ORDERS[WD_CUSTOMERS],FACT_ORDERS[[#This Row],[WD_CUSTOMERS]])&gt;=15000, "VIP",
    SUMIFS(FACT_ORDERS[TotalAmount], FACT_ORDERS[WD_CUSTOMERS],FACT_ORDERS[[#This Row],[WD_CUSTOMERS]])&gt;=8000, "Premium",
    TRUE, "Regular"
)</f>
        <v>Regular</v>
      </c>
      <c r="N319" s="32" cm="1">
        <f t="array" ref="N319">_xlfn.IFS(
   FACT_ORDERS[[#This Row],[TypeOfClient]]="VIP", 0.2,
   FACT_ORDERS[[#This Row],[TypeOfClient]]="Premium", 0.1,
   TRUE, 0
)</f>
        <v>0</v>
      </c>
      <c r="O319" s="31" cm="1">
        <f t="array" ref="O319">_xlfn.IFS(
   FACT_ORDERS[[#This Row],[TotalAmount]]&gt;1500, 0.15,
   FACT_ORDERS[[#This Row],[TotalAmount]]&gt;1000, 0.1,
   FACT_ORDERS[[#This Row],[TotalAmount]]&gt;500, 0.05,
   TRUE, 0
)</f>
        <v>0</v>
      </c>
      <c r="P319" s="28">
        <f xml:space="preserve"> FACT_ORDERS[[#This Row],[TotalAmount]] * (1 - (FACT_ORDERS[[#This Row],[ClientDiscount]] + FACT_ORDERS[[#This Row],[OrderDiscount]]) )</f>
        <v>360</v>
      </c>
      <c r="Q319" s="28">
        <f>FACT_ORDERS[[#This Row],[TotalAmountWithDiscount]]+FACT_ORDERS[[#This Row],[DeliveryCost]]</f>
        <v>375</v>
      </c>
      <c r="R319" s="35">
        <v>45543</v>
      </c>
      <c r="S319" s="35" t="str">
        <f>IF(NETWORKDAYS(FACT_ORDERS[[#This Row],[Order-Date]], FACT_ORDERS[[#This Row],[ArrivalDate ]]) &gt; 10, "Late", "On Time")</f>
        <v>On Time</v>
      </c>
    </row>
    <row r="320" spans="1:19" x14ac:dyDescent="0.3">
      <c r="A320" s="12">
        <v>5318</v>
      </c>
      <c r="B320" s="12">
        <v>247</v>
      </c>
      <c r="C320" s="12">
        <v>10124</v>
      </c>
      <c r="D320" s="12">
        <v>319</v>
      </c>
      <c r="E320" s="12" t="s">
        <v>243</v>
      </c>
      <c r="F320" s="13">
        <v>45484</v>
      </c>
      <c r="G320" s="26" t="s">
        <v>11041</v>
      </c>
      <c r="H320" s="12">
        <v>23</v>
      </c>
      <c r="I320" s="28">
        <f>VLOOKUP(B:B,DIM_PRODUCTS!A:F,5,FALSE)</f>
        <v>13</v>
      </c>
      <c r="J320" s="28">
        <f>FACT_ORDERS[[#This Row],[ProductPrice]]*FACT_ORDERS[[#This Row],[Quantity]]</f>
        <v>299</v>
      </c>
      <c r="K320" s="12" t="str">
        <f>VLOOKUP(C:C,DIM_CUSTOMERS!A:G,7,FALSE)</f>
        <v>Canada</v>
      </c>
      <c r="L320" s="30" cm="1">
        <f t="array" ref="L320">_xlfn.IFS(
    AND(FACT_ORDERS[[#This Row],[DeliveryMehtod]]="shippment",FACT_ORDERS[[#This Row],[TotalAmount]]&gt;=200), 0,
    AND(FACT_ORDERS[[#This Row],[DeliveryMehtod]]="pickup"), 15,
    AND(FACT_ORDERS[[#This Row],[DeliveryMehtod]]="shippment",FACT_ORDERS[[#This Row],[TotalAmount]]&lt;200), 35
)</f>
        <v>15</v>
      </c>
      <c r="M320" s="12" t="str" cm="1">
        <f t="array" ref="M320">_xlfn.IFS(
    SUMIFS(FACT_ORDERS[TotalAmount], FACT_ORDERS[WD_CUSTOMERS],FACT_ORDERS[[#This Row],[WD_CUSTOMERS]])&gt;=15000, "VIP",
    SUMIFS(FACT_ORDERS[TotalAmount], FACT_ORDERS[WD_CUSTOMERS],FACT_ORDERS[[#This Row],[WD_CUSTOMERS]])&gt;=8000, "Premium",
    TRUE, "Regular"
)</f>
        <v>Regular</v>
      </c>
      <c r="N320" s="32" cm="1">
        <f t="array" ref="N320">_xlfn.IFS(
   FACT_ORDERS[[#This Row],[TypeOfClient]]="VIP", 0.2,
   FACT_ORDERS[[#This Row],[TypeOfClient]]="Premium", 0.1,
   TRUE, 0
)</f>
        <v>0</v>
      </c>
      <c r="O320" s="31" cm="1">
        <f t="array" ref="O320">_xlfn.IFS(
   FACT_ORDERS[[#This Row],[TotalAmount]]&gt;1500, 0.15,
   FACT_ORDERS[[#This Row],[TotalAmount]]&gt;1000, 0.1,
   FACT_ORDERS[[#This Row],[TotalAmount]]&gt;500, 0.05,
   TRUE, 0
)</f>
        <v>0</v>
      </c>
      <c r="P320" s="28">
        <f xml:space="preserve"> FACT_ORDERS[[#This Row],[TotalAmount]] * (1 - (FACT_ORDERS[[#This Row],[ClientDiscount]] + FACT_ORDERS[[#This Row],[OrderDiscount]]) )</f>
        <v>299</v>
      </c>
      <c r="Q320" s="28">
        <f>FACT_ORDERS[[#This Row],[TotalAmountWithDiscount]]+FACT_ORDERS[[#This Row],[DeliveryCost]]</f>
        <v>314</v>
      </c>
      <c r="R320" s="35">
        <v>45500</v>
      </c>
      <c r="S320" s="35" t="str">
        <f>IF(NETWORKDAYS(FACT_ORDERS[[#This Row],[Order-Date]], FACT_ORDERS[[#This Row],[ArrivalDate ]]) &gt; 10, "Late", "On Time")</f>
        <v>Late</v>
      </c>
    </row>
    <row r="321" spans="1:19" x14ac:dyDescent="0.3">
      <c r="A321" s="12">
        <v>5319</v>
      </c>
      <c r="B321" s="12">
        <v>200</v>
      </c>
      <c r="C321" s="12">
        <v>10124</v>
      </c>
      <c r="D321" s="12">
        <v>320</v>
      </c>
      <c r="E321" s="12" t="s">
        <v>243</v>
      </c>
      <c r="F321" s="13">
        <v>45484</v>
      </c>
      <c r="G321" s="26" t="s">
        <v>11042</v>
      </c>
      <c r="H321" s="12">
        <v>14</v>
      </c>
      <c r="I321" s="28">
        <f>VLOOKUP(B:B,DIM_PRODUCTS!A:F,5,FALSE)</f>
        <v>15</v>
      </c>
      <c r="J321" s="28">
        <f>FACT_ORDERS[[#This Row],[ProductPrice]]*FACT_ORDERS[[#This Row],[Quantity]]</f>
        <v>210</v>
      </c>
      <c r="K321" s="12" t="str">
        <f>VLOOKUP(C:C,DIM_CUSTOMERS!A:G,7,FALSE)</f>
        <v>Canada</v>
      </c>
      <c r="L321" s="30" cm="1">
        <f t="array" ref="L321">_xlfn.IFS(
    AND(FACT_ORDERS[[#This Row],[DeliveryMehtod]]="shippment",FACT_ORDERS[[#This Row],[TotalAmount]]&gt;=200), 0,
    AND(FACT_ORDERS[[#This Row],[DeliveryMehtod]]="pickup"), 15,
    AND(FACT_ORDERS[[#This Row],[DeliveryMehtod]]="shippment",FACT_ORDERS[[#This Row],[TotalAmount]]&lt;200), 35
)</f>
        <v>15</v>
      </c>
      <c r="M321" s="12" t="str" cm="1">
        <f t="array" ref="M321">_xlfn.IFS(
    SUMIFS(FACT_ORDERS[TotalAmount], FACT_ORDERS[WD_CUSTOMERS],FACT_ORDERS[[#This Row],[WD_CUSTOMERS]])&gt;=15000, "VIP",
    SUMIFS(FACT_ORDERS[TotalAmount], FACT_ORDERS[WD_CUSTOMERS],FACT_ORDERS[[#This Row],[WD_CUSTOMERS]])&gt;=8000, "Premium",
    TRUE, "Regular"
)</f>
        <v>Regular</v>
      </c>
      <c r="N321" s="32" cm="1">
        <f t="array" ref="N321">_xlfn.IFS(
   FACT_ORDERS[[#This Row],[TypeOfClient]]="VIP", 0.2,
   FACT_ORDERS[[#This Row],[TypeOfClient]]="Premium", 0.1,
   TRUE, 0
)</f>
        <v>0</v>
      </c>
      <c r="O321" s="31" cm="1">
        <f t="array" ref="O321">_xlfn.IFS(
   FACT_ORDERS[[#This Row],[TotalAmount]]&gt;1500, 0.15,
   FACT_ORDERS[[#This Row],[TotalAmount]]&gt;1000, 0.1,
   FACT_ORDERS[[#This Row],[TotalAmount]]&gt;500, 0.05,
   TRUE, 0
)</f>
        <v>0</v>
      </c>
      <c r="P321" s="28">
        <f xml:space="preserve"> FACT_ORDERS[[#This Row],[TotalAmount]] * (1 - (FACT_ORDERS[[#This Row],[ClientDiscount]] + FACT_ORDERS[[#This Row],[OrderDiscount]]) )</f>
        <v>210</v>
      </c>
      <c r="Q321" s="28">
        <f>FACT_ORDERS[[#This Row],[TotalAmountWithDiscount]]+FACT_ORDERS[[#This Row],[DeliveryCost]]</f>
        <v>225</v>
      </c>
      <c r="R321" s="35">
        <v>45495</v>
      </c>
      <c r="S321" s="35" t="str">
        <f>IF(NETWORKDAYS(FACT_ORDERS[[#This Row],[Order-Date]], FACT_ORDERS[[#This Row],[ArrivalDate ]]) &gt; 10, "Late", "On Time")</f>
        <v>On Time</v>
      </c>
    </row>
    <row r="322" spans="1:19" x14ac:dyDescent="0.3">
      <c r="A322" s="12">
        <v>5320</v>
      </c>
      <c r="B322" s="12">
        <v>252</v>
      </c>
      <c r="C322" s="12">
        <v>10124</v>
      </c>
      <c r="D322" s="12">
        <v>321</v>
      </c>
      <c r="E322" s="12" t="s">
        <v>244</v>
      </c>
      <c r="F322" s="13">
        <v>45321</v>
      </c>
      <c r="G322" s="26" t="s">
        <v>11043</v>
      </c>
      <c r="H322" s="12">
        <v>22</v>
      </c>
      <c r="I322" s="28">
        <f>VLOOKUP(B:B,DIM_PRODUCTS!A:F,5,FALSE)</f>
        <v>18</v>
      </c>
      <c r="J322" s="28">
        <f>FACT_ORDERS[[#This Row],[ProductPrice]]*FACT_ORDERS[[#This Row],[Quantity]]</f>
        <v>396</v>
      </c>
      <c r="K322" s="12" t="str">
        <f>VLOOKUP(C:C,DIM_CUSTOMERS!A:G,7,FALSE)</f>
        <v>Canada</v>
      </c>
      <c r="L322" s="30" cm="1">
        <f t="array" ref="L322">_xlfn.IFS(
    AND(FACT_ORDERS[[#This Row],[DeliveryMehtod]]="shippment",FACT_ORDERS[[#This Row],[TotalAmount]]&gt;=200), 0,
    AND(FACT_ORDERS[[#This Row],[DeliveryMehtod]]="pickup"), 15,
    AND(FACT_ORDERS[[#This Row],[DeliveryMehtod]]="shippment",FACT_ORDERS[[#This Row],[TotalAmount]]&lt;200), 35
)</f>
        <v>0</v>
      </c>
      <c r="M322" s="12" t="str" cm="1">
        <f t="array" ref="M322">_xlfn.IFS(
    SUMIFS(FACT_ORDERS[TotalAmount], FACT_ORDERS[WD_CUSTOMERS],FACT_ORDERS[[#This Row],[WD_CUSTOMERS]])&gt;=15000, "VIP",
    SUMIFS(FACT_ORDERS[TotalAmount], FACT_ORDERS[WD_CUSTOMERS],FACT_ORDERS[[#This Row],[WD_CUSTOMERS]])&gt;=8000, "Premium",
    TRUE, "Regular"
)</f>
        <v>Regular</v>
      </c>
      <c r="N322" s="32" cm="1">
        <f t="array" ref="N322">_xlfn.IFS(
   FACT_ORDERS[[#This Row],[TypeOfClient]]="VIP", 0.2,
   FACT_ORDERS[[#This Row],[TypeOfClient]]="Premium", 0.1,
   TRUE, 0
)</f>
        <v>0</v>
      </c>
      <c r="O322" s="31" cm="1">
        <f t="array" ref="O322">_xlfn.IFS(
   FACT_ORDERS[[#This Row],[TotalAmount]]&gt;1500, 0.15,
   FACT_ORDERS[[#This Row],[TotalAmount]]&gt;1000, 0.1,
   FACT_ORDERS[[#This Row],[TotalAmount]]&gt;500, 0.05,
   TRUE, 0
)</f>
        <v>0</v>
      </c>
      <c r="P322" s="28">
        <f xml:space="preserve"> FACT_ORDERS[[#This Row],[TotalAmount]] * (1 - (FACT_ORDERS[[#This Row],[ClientDiscount]] + FACT_ORDERS[[#This Row],[OrderDiscount]]) )</f>
        <v>396</v>
      </c>
      <c r="Q322" s="28">
        <f>FACT_ORDERS[[#This Row],[TotalAmountWithDiscount]]+FACT_ORDERS[[#This Row],[DeliveryCost]]</f>
        <v>396</v>
      </c>
      <c r="R322" s="35">
        <v>45330</v>
      </c>
      <c r="S322" s="35" t="str">
        <f>IF(NETWORKDAYS(FACT_ORDERS[[#This Row],[Order-Date]], FACT_ORDERS[[#This Row],[ArrivalDate ]]) &gt; 10, "Late", "On Time")</f>
        <v>On Time</v>
      </c>
    </row>
    <row r="323" spans="1:19" x14ac:dyDescent="0.3">
      <c r="A323" s="12">
        <v>5321</v>
      </c>
      <c r="B323" s="12">
        <v>286</v>
      </c>
      <c r="C323" s="12">
        <v>10124</v>
      </c>
      <c r="D323" s="12">
        <v>322</v>
      </c>
      <c r="E323" s="12" t="s">
        <v>243</v>
      </c>
      <c r="F323" s="13">
        <v>45321</v>
      </c>
      <c r="G323" s="26" t="s">
        <v>11044</v>
      </c>
      <c r="H323" s="12">
        <v>21</v>
      </c>
      <c r="I323" s="28">
        <f>VLOOKUP(B:B,DIM_PRODUCTS!A:F,5,FALSE)</f>
        <v>6</v>
      </c>
      <c r="J323" s="28">
        <f>FACT_ORDERS[[#This Row],[ProductPrice]]*FACT_ORDERS[[#This Row],[Quantity]]</f>
        <v>126</v>
      </c>
      <c r="K323" s="12" t="str">
        <f>VLOOKUP(C:C,DIM_CUSTOMERS!A:G,7,FALSE)</f>
        <v>Canada</v>
      </c>
      <c r="L323" s="30" cm="1">
        <f t="array" ref="L323">_xlfn.IFS(
    AND(FACT_ORDERS[[#This Row],[DeliveryMehtod]]="shippment",FACT_ORDERS[[#This Row],[TotalAmount]]&gt;=200), 0,
    AND(FACT_ORDERS[[#This Row],[DeliveryMehtod]]="pickup"), 15,
    AND(FACT_ORDERS[[#This Row],[DeliveryMehtod]]="shippment",FACT_ORDERS[[#This Row],[TotalAmount]]&lt;200), 35
)</f>
        <v>15</v>
      </c>
      <c r="M323" s="12" t="str" cm="1">
        <f t="array" ref="M323">_xlfn.IFS(
    SUMIFS(FACT_ORDERS[TotalAmount], FACT_ORDERS[WD_CUSTOMERS],FACT_ORDERS[[#This Row],[WD_CUSTOMERS]])&gt;=15000, "VIP",
    SUMIFS(FACT_ORDERS[TotalAmount], FACT_ORDERS[WD_CUSTOMERS],FACT_ORDERS[[#This Row],[WD_CUSTOMERS]])&gt;=8000, "Premium",
    TRUE, "Regular"
)</f>
        <v>Regular</v>
      </c>
      <c r="N323" s="32" cm="1">
        <f t="array" ref="N323">_xlfn.IFS(
   FACT_ORDERS[[#This Row],[TypeOfClient]]="VIP", 0.2,
   FACT_ORDERS[[#This Row],[TypeOfClient]]="Premium", 0.1,
   TRUE, 0
)</f>
        <v>0</v>
      </c>
      <c r="O323" s="31" cm="1">
        <f t="array" ref="O323">_xlfn.IFS(
   FACT_ORDERS[[#This Row],[TotalAmount]]&gt;1500, 0.15,
   FACT_ORDERS[[#This Row],[TotalAmount]]&gt;1000, 0.1,
   FACT_ORDERS[[#This Row],[TotalAmount]]&gt;500, 0.05,
   TRUE, 0
)</f>
        <v>0</v>
      </c>
      <c r="P323" s="28">
        <f xml:space="preserve"> FACT_ORDERS[[#This Row],[TotalAmount]] * (1 - (FACT_ORDERS[[#This Row],[ClientDiscount]] + FACT_ORDERS[[#This Row],[OrderDiscount]]) )</f>
        <v>126</v>
      </c>
      <c r="Q323" s="28">
        <f>FACT_ORDERS[[#This Row],[TotalAmountWithDiscount]]+FACT_ORDERS[[#This Row],[DeliveryCost]]</f>
        <v>141</v>
      </c>
      <c r="R323" s="35">
        <v>45330</v>
      </c>
      <c r="S323" s="35" t="str">
        <f>IF(NETWORKDAYS(FACT_ORDERS[[#This Row],[Order-Date]], FACT_ORDERS[[#This Row],[ArrivalDate ]]) &gt; 10, "Late", "On Time")</f>
        <v>On Time</v>
      </c>
    </row>
    <row r="324" spans="1:19" x14ac:dyDescent="0.3">
      <c r="A324" s="12">
        <v>5322</v>
      </c>
      <c r="B324" s="12">
        <v>204</v>
      </c>
      <c r="C324" s="12">
        <v>10808</v>
      </c>
      <c r="D324" s="12">
        <v>323</v>
      </c>
      <c r="E324" s="12" t="s">
        <v>244</v>
      </c>
      <c r="F324" s="13">
        <v>45432</v>
      </c>
      <c r="G324" s="26" t="s">
        <v>11045</v>
      </c>
      <c r="H324" s="12">
        <v>15</v>
      </c>
      <c r="I324" s="28">
        <f>VLOOKUP(B:B,DIM_PRODUCTS!A:F,5,FALSE)</f>
        <v>6</v>
      </c>
      <c r="J324" s="28">
        <f>FACT_ORDERS[[#This Row],[ProductPrice]]*FACT_ORDERS[[#This Row],[Quantity]]</f>
        <v>90</v>
      </c>
      <c r="K324" s="12" t="str">
        <f>VLOOKUP(C:C,DIM_CUSTOMERS!A:G,7,FALSE)</f>
        <v>France</v>
      </c>
      <c r="L324" s="30" cm="1">
        <f t="array" ref="L324">_xlfn.IFS(
    AND(FACT_ORDERS[[#This Row],[DeliveryMehtod]]="shippment",FACT_ORDERS[[#This Row],[TotalAmount]]&gt;=200), 0,
    AND(FACT_ORDERS[[#This Row],[DeliveryMehtod]]="pickup"), 15,
    AND(FACT_ORDERS[[#This Row],[DeliveryMehtod]]="shippment",FACT_ORDERS[[#This Row],[TotalAmount]]&lt;200), 35
)</f>
        <v>35</v>
      </c>
      <c r="M324" s="12" t="str" cm="1">
        <f t="array" ref="M324">_xlfn.IFS(
    SUMIFS(FACT_ORDERS[TotalAmount], FACT_ORDERS[WD_CUSTOMERS],FACT_ORDERS[[#This Row],[WD_CUSTOMERS]])&gt;=15000, "VIP",
    SUMIFS(FACT_ORDERS[TotalAmount], FACT_ORDERS[WD_CUSTOMERS],FACT_ORDERS[[#This Row],[WD_CUSTOMERS]])&gt;=8000, "Premium",
    TRUE, "Regular"
)</f>
        <v>Regular</v>
      </c>
      <c r="N324" s="32" cm="1">
        <f t="array" ref="N324">_xlfn.IFS(
   FACT_ORDERS[[#This Row],[TypeOfClient]]="VIP", 0.2,
   FACT_ORDERS[[#This Row],[TypeOfClient]]="Premium", 0.1,
   TRUE, 0
)</f>
        <v>0</v>
      </c>
      <c r="O324" s="31" cm="1">
        <f t="array" ref="O324">_xlfn.IFS(
   FACT_ORDERS[[#This Row],[TotalAmount]]&gt;1500, 0.15,
   FACT_ORDERS[[#This Row],[TotalAmount]]&gt;1000, 0.1,
   FACT_ORDERS[[#This Row],[TotalAmount]]&gt;500, 0.05,
   TRUE, 0
)</f>
        <v>0</v>
      </c>
      <c r="P324" s="28">
        <f xml:space="preserve"> FACT_ORDERS[[#This Row],[TotalAmount]] * (1 - (FACT_ORDERS[[#This Row],[ClientDiscount]] + FACT_ORDERS[[#This Row],[OrderDiscount]]) )</f>
        <v>90</v>
      </c>
      <c r="Q324" s="28">
        <f>FACT_ORDERS[[#This Row],[TotalAmountWithDiscount]]+FACT_ORDERS[[#This Row],[DeliveryCost]]</f>
        <v>125</v>
      </c>
      <c r="R324" s="35">
        <v>45441</v>
      </c>
      <c r="S324" s="35" t="str">
        <f>IF(NETWORKDAYS(FACT_ORDERS[[#This Row],[Order-Date]], FACT_ORDERS[[#This Row],[ArrivalDate ]]) &gt; 10, "Late", "On Time")</f>
        <v>On Time</v>
      </c>
    </row>
    <row r="325" spans="1:19" x14ac:dyDescent="0.3">
      <c r="A325" s="12">
        <v>5323</v>
      </c>
      <c r="B325" s="12">
        <v>252</v>
      </c>
      <c r="C325" s="12">
        <v>10808</v>
      </c>
      <c r="D325" s="12">
        <v>324</v>
      </c>
      <c r="E325" s="12" t="s">
        <v>244</v>
      </c>
      <c r="F325" s="13">
        <v>45432</v>
      </c>
      <c r="G325" s="26" t="s">
        <v>11046</v>
      </c>
      <c r="H325" s="12">
        <v>15</v>
      </c>
      <c r="I325" s="28">
        <f>VLOOKUP(B:B,DIM_PRODUCTS!A:F,5,FALSE)</f>
        <v>18</v>
      </c>
      <c r="J325" s="28">
        <f>FACT_ORDERS[[#This Row],[ProductPrice]]*FACT_ORDERS[[#This Row],[Quantity]]</f>
        <v>270</v>
      </c>
      <c r="K325" s="12" t="str">
        <f>VLOOKUP(C:C,DIM_CUSTOMERS!A:G,7,FALSE)</f>
        <v>France</v>
      </c>
      <c r="L325" s="30" cm="1">
        <f t="array" ref="L325">_xlfn.IFS(
    AND(FACT_ORDERS[[#This Row],[DeliveryMehtod]]="shippment",FACT_ORDERS[[#This Row],[TotalAmount]]&gt;=200), 0,
    AND(FACT_ORDERS[[#This Row],[DeliveryMehtod]]="pickup"), 15,
    AND(FACT_ORDERS[[#This Row],[DeliveryMehtod]]="shippment",FACT_ORDERS[[#This Row],[TotalAmount]]&lt;200), 35
)</f>
        <v>0</v>
      </c>
      <c r="M325" s="12" t="str" cm="1">
        <f t="array" ref="M325">_xlfn.IFS(
    SUMIFS(FACT_ORDERS[TotalAmount], FACT_ORDERS[WD_CUSTOMERS],FACT_ORDERS[[#This Row],[WD_CUSTOMERS]])&gt;=15000, "VIP",
    SUMIFS(FACT_ORDERS[TotalAmount], FACT_ORDERS[WD_CUSTOMERS],FACT_ORDERS[[#This Row],[WD_CUSTOMERS]])&gt;=8000, "Premium",
    TRUE, "Regular"
)</f>
        <v>Regular</v>
      </c>
      <c r="N325" s="32" cm="1">
        <f t="array" ref="N325">_xlfn.IFS(
   FACT_ORDERS[[#This Row],[TypeOfClient]]="VIP", 0.2,
   FACT_ORDERS[[#This Row],[TypeOfClient]]="Premium", 0.1,
   TRUE, 0
)</f>
        <v>0</v>
      </c>
      <c r="O325" s="31" cm="1">
        <f t="array" ref="O325">_xlfn.IFS(
   FACT_ORDERS[[#This Row],[TotalAmount]]&gt;1500, 0.15,
   FACT_ORDERS[[#This Row],[TotalAmount]]&gt;1000, 0.1,
   FACT_ORDERS[[#This Row],[TotalAmount]]&gt;500, 0.05,
   TRUE, 0
)</f>
        <v>0</v>
      </c>
      <c r="P325" s="28">
        <f xml:space="preserve"> FACT_ORDERS[[#This Row],[TotalAmount]] * (1 - (FACT_ORDERS[[#This Row],[ClientDiscount]] + FACT_ORDERS[[#This Row],[OrderDiscount]]) )</f>
        <v>270</v>
      </c>
      <c r="Q325" s="28">
        <f>FACT_ORDERS[[#This Row],[TotalAmountWithDiscount]]+FACT_ORDERS[[#This Row],[DeliveryCost]]</f>
        <v>270</v>
      </c>
      <c r="R325" s="35">
        <v>45439</v>
      </c>
      <c r="S325" s="35" t="str">
        <f>IF(NETWORKDAYS(FACT_ORDERS[[#This Row],[Order-Date]], FACT_ORDERS[[#This Row],[ArrivalDate ]]) &gt; 10, "Late", "On Time")</f>
        <v>On Time</v>
      </c>
    </row>
    <row r="326" spans="1:19" x14ac:dyDescent="0.3">
      <c r="A326" s="12">
        <v>5324</v>
      </c>
      <c r="B326" s="12">
        <v>299</v>
      </c>
      <c r="C326" s="12">
        <v>10168</v>
      </c>
      <c r="D326" s="12">
        <v>325</v>
      </c>
      <c r="E326" s="12" t="s">
        <v>244</v>
      </c>
      <c r="F326" s="13">
        <v>45469</v>
      </c>
      <c r="G326" s="26" t="s">
        <v>11047</v>
      </c>
      <c r="H326" s="12">
        <v>19</v>
      </c>
      <c r="I326" s="28">
        <f>VLOOKUP(B:B,DIM_PRODUCTS!A:F,5,FALSE)</f>
        <v>19</v>
      </c>
      <c r="J326" s="28">
        <f>FACT_ORDERS[[#This Row],[ProductPrice]]*FACT_ORDERS[[#This Row],[Quantity]]</f>
        <v>361</v>
      </c>
      <c r="K326" s="12" t="str">
        <f>VLOOKUP(C:C,DIM_CUSTOMERS!A:G,7,FALSE)</f>
        <v>USA</v>
      </c>
      <c r="L326" s="30" cm="1">
        <f t="array" ref="L326">_xlfn.IFS(
    AND(FACT_ORDERS[[#This Row],[DeliveryMehtod]]="shippment",FACT_ORDERS[[#This Row],[TotalAmount]]&gt;=200), 0,
    AND(FACT_ORDERS[[#This Row],[DeliveryMehtod]]="pickup"), 15,
    AND(FACT_ORDERS[[#This Row],[DeliveryMehtod]]="shippment",FACT_ORDERS[[#This Row],[TotalAmount]]&lt;200), 35
)</f>
        <v>0</v>
      </c>
      <c r="M326" s="12" t="str" cm="1">
        <f t="array" ref="M326">_xlfn.IFS(
    SUMIFS(FACT_ORDERS[TotalAmount], FACT_ORDERS[WD_CUSTOMERS],FACT_ORDERS[[#This Row],[WD_CUSTOMERS]])&gt;=15000, "VIP",
    SUMIFS(FACT_ORDERS[TotalAmount], FACT_ORDERS[WD_CUSTOMERS],FACT_ORDERS[[#This Row],[WD_CUSTOMERS]])&gt;=8000, "Premium",
    TRUE, "Regular"
)</f>
        <v>Premium</v>
      </c>
      <c r="N326" s="32" cm="1">
        <f t="array" ref="N326">_xlfn.IFS(
   FACT_ORDERS[[#This Row],[TypeOfClient]]="VIP", 0.2,
   FACT_ORDERS[[#This Row],[TypeOfClient]]="Premium", 0.1,
   TRUE, 0
)</f>
        <v>0.1</v>
      </c>
      <c r="O326" s="31" cm="1">
        <f t="array" ref="O326">_xlfn.IFS(
   FACT_ORDERS[[#This Row],[TotalAmount]]&gt;1500, 0.15,
   FACT_ORDERS[[#This Row],[TotalAmount]]&gt;1000, 0.1,
   FACT_ORDERS[[#This Row],[TotalAmount]]&gt;500, 0.05,
   TRUE, 0
)</f>
        <v>0</v>
      </c>
      <c r="P326" s="28">
        <f xml:space="preserve"> FACT_ORDERS[[#This Row],[TotalAmount]] * (1 - (FACT_ORDERS[[#This Row],[ClientDiscount]] + FACT_ORDERS[[#This Row],[OrderDiscount]]) )</f>
        <v>324.90000000000003</v>
      </c>
      <c r="Q326" s="28">
        <f>FACT_ORDERS[[#This Row],[TotalAmountWithDiscount]]+FACT_ORDERS[[#This Row],[DeliveryCost]]</f>
        <v>324.90000000000003</v>
      </c>
      <c r="R326" s="35">
        <v>45480</v>
      </c>
      <c r="S326" s="35" t="str">
        <f>IF(NETWORKDAYS(FACT_ORDERS[[#This Row],[Order-Date]], FACT_ORDERS[[#This Row],[ArrivalDate ]]) &gt; 10, "Late", "On Time")</f>
        <v>On Time</v>
      </c>
    </row>
    <row r="327" spans="1:19" x14ac:dyDescent="0.3">
      <c r="A327" s="12">
        <v>5325</v>
      </c>
      <c r="B327" s="12">
        <v>238</v>
      </c>
      <c r="C327" s="12">
        <v>10168</v>
      </c>
      <c r="D327" s="12">
        <v>326</v>
      </c>
      <c r="E327" s="12" t="s">
        <v>243</v>
      </c>
      <c r="F327" s="13">
        <v>45469</v>
      </c>
      <c r="G327" s="26" t="s">
        <v>11048</v>
      </c>
      <c r="H327" s="12">
        <v>26</v>
      </c>
      <c r="I327" s="28">
        <f>VLOOKUP(B:B,DIM_PRODUCTS!A:F,5,FALSE)</f>
        <v>16</v>
      </c>
      <c r="J327" s="28">
        <f>FACT_ORDERS[[#This Row],[ProductPrice]]*FACT_ORDERS[[#This Row],[Quantity]]</f>
        <v>416</v>
      </c>
      <c r="K327" s="12" t="str">
        <f>VLOOKUP(C:C,DIM_CUSTOMERS!A:G,7,FALSE)</f>
        <v>USA</v>
      </c>
      <c r="L327" s="30" cm="1">
        <f t="array" ref="L327">_xlfn.IFS(
    AND(FACT_ORDERS[[#This Row],[DeliveryMehtod]]="shippment",FACT_ORDERS[[#This Row],[TotalAmount]]&gt;=200), 0,
    AND(FACT_ORDERS[[#This Row],[DeliveryMehtod]]="pickup"), 15,
    AND(FACT_ORDERS[[#This Row],[DeliveryMehtod]]="shippment",FACT_ORDERS[[#This Row],[TotalAmount]]&lt;200), 35
)</f>
        <v>15</v>
      </c>
      <c r="M327" s="12" t="str" cm="1">
        <f t="array" ref="M327">_xlfn.IFS(
    SUMIFS(FACT_ORDERS[TotalAmount], FACT_ORDERS[WD_CUSTOMERS],FACT_ORDERS[[#This Row],[WD_CUSTOMERS]])&gt;=15000, "VIP",
    SUMIFS(FACT_ORDERS[TotalAmount], FACT_ORDERS[WD_CUSTOMERS],FACT_ORDERS[[#This Row],[WD_CUSTOMERS]])&gt;=8000, "Premium",
    TRUE, "Regular"
)</f>
        <v>Premium</v>
      </c>
      <c r="N327" s="32" cm="1">
        <f t="array" ref="N327">_xlfn.IFS(
   FACT_ORDERS[[#This Row],[TypeOfClient]]="VIP", 0.2,
   FACT_ORDERS[[#This Row],[TypeOfClient]]="Premium", 0.1,
   TRUE, 0
)</f>
        <v>0.1</v>
      </c>
      <c r="O327" s="31" cm="1">
        <f t="array" ref="O327">_xlfn.IFS(
   FACT_ORDERS[[#This Row],[TotalAmount]]&gt;1500, 0.15,
   FACT_ORDERS[[#This Row],[TotalAmount]]&gt;1000, 0.1,
   FACT_ORDERS[[#This Row],[TotalAmount]]&gt;500, 0.05,
   TRUE, 0
)</f>
        <v>0</v>
      </c>
      <c r="P327" s="28">
        <f xml:space="preserve"> FACT_ORDERS[[#This Row],[TotalAmount]] * (1 - (FACT_ORDERS[[#This Row],[ClientDiscount]] + FACT_ORDERS[[#This Row],[OrderDiscount]]) )</f>
        <v>374.40000000000003</v>
      </c>
      <c r="Q327" s="28">
        <f>FACT_ORDERS[[#This Row],[TotalAmountWithDiscount]]+FACT_ORDERS[[#This Row],[DeliveryCost]]</f>
        <v>389.40000000000003</v>
      </c>
      <c r="R327" s="35">
        <v>45476</v>
      </c>
      <c r="S327" s="35" t="str">
        <f>IF(NETWORKDAYS(FACT_ORDERS[[#This Row],[Order-Date]], FACT_ORDERS[[#This Row],[ArrivalDate ]]) &gt; 10, "Late", "On Time")</f>
        <v>On Time</v>
      </c>
    </row>
    <row r="328" spans="1:19" x14ac:dyDescent="0.3">
      <c r="A328" s="12">
        <v>5326</v>
      </c>
      <c r="B328" s="12">
        <v>282</v>
      </c>
      <c r="C328" s="12">
        <v>10168</v>
      </c>
      <c r="D328" s="12">
        <v>327</v>
      </c>
      <c r="E328" s="12" t="s">
        <v>244</v>
      </c>
      <c r="F328" s="13">
        <v>45469</v>
      </c>
      <c r="G328" s="26" t="s">
        <v>11049</v>
      </c>
      <c r="H328" s="12">
        <v>17</v>
      </c>
      <c r="I328" s="28">
        <f>VLOOKUP(B:B,DIM_PRODUCTS!A:F,5,FALSE)</f>
        <v>10</v>
      </c>
      <c r="J328" s="28">
        <f>FACT_ORDERS[[#This Row],[ProductPrice]]*FACT_ORDERS[[#This Row],[Quantity]]</f>
        <v>170</v>
      </c>
      <c r="K328" s="12" t="str">
        <f>VLOOKUP(C:C,DIM_CUSTOMERS!A:G,7,FALSE)</f>
        <v>USA</v>
      </c>
      <c r="L328" s="30" cm="1">
        <f t="array" ref="L328">_xlfn.IFS(
    AND(FACT_ORDERS[[#This Row],[DeliveryMehtod]]="shippment",FACT_ORDERS[[#This Row],[TotalAmount]]&gt;=200), 0,
    AND(FACT_ORDERS[[#This Row],[DeliveryMehtod]]="pickup"), 15,
    AND(FACT_ORDERS[[#This Row],[DeliveryMehtod]]="shippment",FACT_ORDERS[[#This Row],[TotalAmount]]&lt;200), 35
)</f>
        <v>35</v>
      </c>
      <c r="M328" s="12" t="str" cm="1">
        <f t="array" ref="M328">_xlfn.IFS(
    SUMIFS(FACT_ORDERS[TotalAmount], FACT_ORDERS[WD_CUSTOMERS],FACT_ORDERS[[#This Row],[WD_CUSTOMERS]])&gt;=15000, "VIP",
    SUMIFS(FACT_ORDERS[TotalAmount], FACT_ORDERS[WD_CUSTOMERS],FACT_ORDERS[[#This Row],[WD_CUSTOMERS]])&gt;=8000, "Premium",
    TRUE, "Regular"
)</f>
        <v>Premium</v>
      </c>
      <c r="N328" s="32" cm="1">
        <f t="array" ref="N328">_xlfn.IFS(
   FACT_ORDERS[[#This Row],[TypeOfClient]]="VIP", 0.2,
   FACT_ORDERS[[#This Row],[TypeOfClient]]="Premium", 0.1,
   TRUE, 0
)</f>
        <v>0.1</v>
      </c>
      <c r="O328" s="31" cm="1">
        <f t="array" ref="O328">_xlfn.IFS(
   FACT_ORDERS[[#This Row],[TotalAmount]]&gt;1500, 0.15,
   FACT_ORDERS[[#This Row],[TotalAmount]]&gt;1000, 0.1,
   FACT_ORDERS[[#This Row],[TotalAmount]]&gt;500, 0.05,
   TRUE, 0
)</f>
        <v>0</v>
      </c>
      <c r="P328" s="28">
        <f xml:space="preserve"> FACT_ORDERS[[#This Row],[TotalAmount]] * (1 - (FACT_ORDERS[[#This Row],[ClientDiscount]] + FACT_ORDERS[[#This Row],[OrderDiscount]]) )</f>
        <v>153</v>
      </c>
      <c r="Q328" s="28">
        <f>FACT_ORDERS[[#This Row],[TotalAmountWithDiscount]]+FACT_ORDERS[[#This Row],[DeliveryCost]]</f>
        <v>188</v>
      </c>
      <c r="R328" s="35">
        <v>45477</v>
      </c>
      <c r="S328" s="35" t="str">
        <f>IF(NETWORKDAYS(FACT_ORDERS[[#This Row],[Order-Date]], FACT_ORDERS[[#This Row],[ArrivalDate ]]) &gt; 10, "Late", "On Time")</f>
        <v>On Time</v>
      </c>
    </row>
    <row r="329" spans="1:19" x14ac:dyDescent="0.3">
      <c r="A329" s="12">
        <v>5327</v>
      </c>
      <c r="B329" s="12">
        <v>255</v>
      </c>
      <c r="C329" s="12">
        <v>10168</v>
      </c>
      <c r="D329" s="12">
        <v>328</v>
      </c>
      <c r="E329" s="12" t="s">
        <v>243</v>
      </c>
      <c r="F329" s="13">
        <v>45469</v>
      </c>
      <c r="G329" s="26" t="s">
        <v>11050</v>
      </c>
      <c r="H329" s="12">
        <v>25</v>
      </c>
      <c r="I329" s="28">
        <f>VLOOKUP(B:B,DIM_PRODUCTS!A:F,5,FALSE)</f>
        <v>12</v>
      </c>
      <c r="J329" s="28">
        <f>FACT_ORDERS[[#This Row],[ProductPrice]]*FACT_ORDERS[[#This Row],[Quantity]]</f>
        <v>300</v>
      </c>
      <c r="K329" s="12" t="str">
        <f>VLOOKUP(C:C,DIM_CUSTOMERS!A:G,7,FALSE)</f>
        <v>USA</v>
      </c>
      <c r="L329" s="30" cm="1">
        <f t="array" ref="L329">_xlfn.IFS(
    AND(FACT_ORDERS[[#This Row],[DeliveryMehtod]]="shippment",FACT_ORDERS[[#This Row],[TotalAmount]]&gt;=200), 0,
    AND(FACT_ORDERS[[#This Row],[DeliveryMehtod]]="pickup"), 15,
    AND(FACT_ORDERS[[#This Row],[DeliveryMehtod]]="shippment",FACT_ORDERS[[#This Row],[TotalAmount]]&lt;200), 35
)</f>
        <v>15</v>
      </c>
      <c r="M329" s="12" t="str" cm="1">
        <f t="array" ref="M329">_xlfn.IFS(
    SUMIFS(FACT_ORDERS[TotalAmount], FACT_ORDERS[WD_CUSTOMERS],FACT_ORDERS[[#This Row],[WD_CUSTOMERS]])&gt;=15000, "VIP",
    SUMIFS(FACT_ORDERS[TotalAmount], FACT_ORDERS[WD_CUSTOMERS],FACT_ORDERS[[#This Row],[WD_CUSTOMERS]])&gt;=8000, "Premium",
    TRUE, "Regular"
)</f>
        <v>Premium</v>
      </c>
      <c r="N329" s="32" cm="1">
        <f t="array" ref="N329">_xlfn.IFS(
   FACT_ORDERS[[#This Row],[TypeOfClient]]="VIP", 0.2,
   FACT_ORDERS[[#This Row],[TypeOfClient]]="Premium", 0.1,
   TRUE, 0
)</f>
        <v>0.1</v>
      </c>
      <c r="O329" s="31" cm="1">
        <f t="array" ref="O329">_xlfn.IFS(
   FACT_ORDERS[[#This Row],[TotalAmount]]&gt;1500, 0.15,
   FACT_ORDERS[[#This Row],[TotalAmount]]&gt;1000, 0.1,
   FACT_ORDERS[[#This Row],[TotalAmount]]&gt;500, 0.05,
   TRUE, 0
)</f>
        <v>0</v>
      </c>
      <c r="P329" s="28">
        <f xml:space="preserve"> FACT_ORDERS[[#This Row],[TotalAmount]] * (1 - (FACT_ORDERS[[#This Row],[ClientDiscount]] + FACT_ORDERS[[#This Row],[OrderDiscount]]) )</f>
        <v>270</v>
      </c>
      <c r="Q329" s="28">
        <f>FACT_ORDERS[[#This Row],[TotalAmountWithDiscount]]+FACT_ORDERS[[#This Row],[DeliveryCost]]</f>
        <v>285</v>
      </c>
      <c r="R329" s="35">
        <v>45476</v>
      </c>
      <c r="S329" s="35" t="str">
        <f>IF(NETWORKDAYS(FACT_ORDERS[[#This Row],[Order-Date]], FACT_ORDERS[[#This Row],[ArrivalDate ]]) &gt; 10, "Late", "On Time")</f>
        <v>On Time</v>
      </c>
    </row>
    <row r="330" spans="1:19" x14ac:dyDescent="0.3">
      <c r="A330" s="12">
        <v>5328</v>
      </c>
      <c r="B330" s="12">
        <v>289</v>
      </c>
      <c r="C330" s="12">
        <v>10168</v>
      </c>
      <c r="D330" s="12">
        <v>329</v>
      </c>
      <c r="E330" s="12" t="s">
        <v>244</v>
      </c>
      <c r="F330" s="13">
        <v>44871</v>
      </c>
      <c r="G330" s="26" t="s">
        <v>11051</v>
      </c>
      <c r="H330" s="12">
        <v>26</v>
      </c>
      <c r="I330" s="28">
        <f>VLOOKUP(B:B,DIM_PRODUCTS!A:F,5,FALSE)</f>
        <v>9</v>
      </c>
      <c r="J330" s="28">
        <f>FACT_ORDERS[[#This Row],[ProductPrice]]*FACT_ORDERS[[#This Row],[Quantity]]</f>
        <v>234</v>
      </c>
      <c r="K330" s="12" t="str">
        <f>VLOOKUP(C:C,DIM_CUSTOMERS!A:G,7,FALSE)</f>
        <v>USA</v>
      </c>
      <c r="L330" s="30" cm="1">
        <f t="array" ref="L330">_xlfn.IFS(
    AND(FACT_ORDERS[[#This Row],[DeliveryMehtod]]="shippment",FACT_ORDERS[[#This Row],[TotalAmount]]&gt;=200), 0,
    AND(FACT_ORDERS[[#This Row],[DeliveryMehtod]]="pickup"), 15,
    AND(FACT_ORDERS[[#This Row],[DeliveryMehtod]]="shippment",FACT_ORDERS[[#This Row],[TotalAmount]]&lt;200), 35
)</f>
        <v>0</v>
      </c>
      <c r="M330" s="12" t="str" cm="1">
        <f t="array" ref="M330">_xlfn.IFS(
    SUMIFS(FACT_ORDERS[TotalAmount], FACT_ORDERS[WD_CUSTOMERS],FACT_ORDERS[[#This Row],[WD_CUSTOMERS]])&gt;=15000, "VIP",
    SUMIFS(FACT_ORDERS[TotalAmount], FACT_ORDERS[WD_CUSTOMERS],FACT_ORDERS[[#This Row],[WD_CUSTOMERS]])&gt;=8000, "Premium",
    TRUE, "Regular"
)</f>
        <v>Premium</v>
      </c>
      <c r="N330" s="32" cm="1">
        <f t="array" ref="N330">_xlfn.IFS(
   FACT_ORDERS[[#This Row],[TypeOfClient]]="VIP", 0.2,
   FACT_ORDERS[[#This Row],[TypeOfClient]]="Premium", 0.1,
   TRUE, 0
)</f>
        <v>0.1</v>
      </c>
      <c r="O330" s="31" cm="1">
        <f t="array" ref="O330">_xlfn.IFS(
   FACT_ORDERS[[#This Row],[TotalAmount]]&gt;1500, 0.15,
   FACT_ORDERS[[#This Row],[TotalAmount]]&gt;1000, 0.1,
   FACT_ORDERS[[#This Row],[TotalAmount]]&gt;500, 0.05,
   TRUE, 0
)</f>
        <v>0</v>
      </c>
      <c r="P330" s="28">
        <f xml:space="preserve"> FACT_ORDERS[[#This Row],[TotalAmount]] * (1 - (FACT_ORDERS[[#This Row],[ClientDiscount]] + FACT_ORDERS[[#This Row],[OrderDiscount]]) )</f>
        <v>210.6</v>
      </c>
      <c r="Q330" s="28">
        <f>FACT_ORDERS[[#This Row],[TotalAmountWithDiscount]]+FACT_ORDERS[[#This Row],[DeliveryCost]]</f>
        <v>210.6</v>
      </c>
      <c r="R330" s="35">
        <v>44878</v>
      </c>
      <c r="S330" s="35" t="str">
        <f>IF(NETWORKDAYS(FACT_ORDERS[[#This Row],[Order-Date]], FACT_ORDERS[[#This Row],[ArrivalDate ]]) &gt; 10, "Late", "On Time")</f>
        <v>On Time</v>
      </c>
    </row>
    <row r="331" spans="1:19" x14ac:dyDescent="0.3">
      <c r="A331" s="12">
        <v>5329</v>
      </c>
      <c r="B331" s="12">
        <v>210</v>
      </c>
      <c r="C331" s="12">
        <v>10523</v>
      </c>
      <c r="D331" s="12">
        <v>330</v>
      </c>
      <c r="E331" s="12" t="s">
        <v>244</v>
      </c>
      <c r="F331" s="13">
        <v>45283</v>
      </c>
      <c r="G331" s="26" t="s">
        <v>11052</v>
      </c>
      <c r="H331" s="12">
        <v>21</v>
      </c>
      <c r="I331" s="28">
        <f>VLOOKUP(B:B,DIM_PRODUCTS!A:F,5,FALSE)</f>
        <v>14</v>
      </c>
      <c r="J331" s="28">
        <f>FACT_ORDERS[[#This Row],[ProductPrice]]*FACT_ORDERS[[#This Row],[Quantity]]</f>
        <v>294</v>
      </c>
      <c r="K331" s="12" t="str">
        <f>VLOOKUP(C:C,DIM_CUSTOMERS!A:G,7,FALSE)</f>
        <v>China</v>
      </c>
      <c r="L331" s="30" cm="1">
        <f t="array" ref="L331">_xlfn.IFS(
    AND(FACT_ORDERS[[#This Row],[DeliveryMehtod]]="shippment",FACT_ORDERS[[#This Row],[TotalAmount]]&gt;=200), 0,
    AND(FACT_ORDERS[[#This Row],[DeliveryMehtod]]="pickup"), 15,
    AND(FACT_ORDERS[[#This Row],[DeliveryMehtod]]="shippment",FACT_ORDERS[[#This Row],[TotalAmount]]&lt;200), 35
)</f>
        <v>0</v>
      </c>
      <c r="M331" s="12" t="str" cm="1">
        <f t="array" ref="M331">_xlfn.IFS(
    SUMIFS(FACT_ORDERS[TotalAmount], FACT_ORDERS[WD_CUSTOMERS],FACT_ORDERS[[#This Row],[WD_CUSTOMERS]])&gt;=15000, "VIP",
    SUMIFS(FACT_ORDERS[TotalAmount], FACT_ORDERS[WD_CUSTOMERS],FACT_ORDERS[[#This Row],[WD_CUSTOMERS]])&gt;=8000, "Premium",
    TRUE, "Regular"
)</f>
        <v>Regular</v>
      </c>
      <c r="N331" s="32" cm="1">
        <f t="array" ref="N331">_xlfn.IFS(
   FACT_ORDERS[[#This Row],[TypeOfClient]]="VIP", 0.2,
   FACT_ORDERS[[#This Row],[TypeOfClient]]="Premium", 0.1,
   TRUE, 0
)</f>
        <v>0</v>
      </c>
      <c r="O331" s="31" cm="1">
        <f t="array" ref="O331">_xlfn.IFS(
   FACT_ORDERS[[#This Row],[TotalAmount]]&gt;1500, 0.15,
   FACT_ORDERS[[#This Row],[TotalAmount]]&gt;1000, 0.1,
   FACT_ORDERS[[#This Row],[TotalAmount]]&gt;500, 0.05,
   TRUE, 0
)</f>
        <v>0</v>
      </c>
      <c r="P331" s="28">
        <f xml:space="preserve"> FACT_ORDERS[[#This Row],[TotalAmount]] * (1 - (FACT_ORDERS[[#This Row],[ClientDiscount]] + FACT_ORDERS[[#This Row],[OrderDiscount]]) )</f>
        <v>294</v>
      </c>
      <c r="Q331" s="28">
        <f>FACT_ORDERS[[#This Row],[TotalAmountWithDiscount]]+FACT_ORDERS[[#This Row],[DeliveryCost]]</f>
        <v>294</v>
      </c>
      <c r="R331" s="35">
        <v>45293</v>
      </c>
      <c r="S331" s="35" t="str">
        <f>IF(NETWORKDAYS(FACT_ORDERS[[#This Row],[Order-Date]], FACT_ORDERS[[#This Row],[ArrivalDate ]]) &gt; 10, "Late", "On Time")</f>
        <v>On Time</v>
      </c>
    </row>
    <row r="332" spans="1:19" x14ac:dyDescent="0.3">
      <c r="A332" s="12">
        <v>5330</v>
      </c>
      <c r="B332" s="12">
        <v>258</v>
      </c>
      <c r="C332" s="12">
        <v>10523</v>
      </c>
      <c r="D332" s="12">
        <v>331</v>
      </c>
      <c r="E332" s="12" t="s">
        <v>243</v>
      </c>
      <c r="F332" s="13">
        <v>45283</v>
      </c>
      <c r="G332" s="26" t="s">
        <v>11053</v>
      </c>
      <c r="H332" s="12">
        <v>32</v>
      </c>
      <c r="I332" s="28">
        <f>VLOOKUP(B:B,DIM_PRODUCTS!A:F,5,FALSE)</f>
        <v>24</v>
      </c>
      <c r="J332" s="28">
        <f>FACT_ORDERS[[#This Row],[ProductPrice]]*FACT_ORDERS[[#This Row],[Quantity]]</f>
        <v>768</v>
      </c>
      <c r="K332" s="12" t="str">
        <f>VLOOKUP(C:C,DIM_CUSTOMERS!A:G,7,FALSE)</f>
        <v>China</v>
      </c>
      <c r="L332" s="30" cm="1">
        <f t="array" ref="L332">_xlfn.IFS(
    AND(FACT_ORDERS[[#This Row],[DeliveryMehtod]]="shippment",FACT_ORDERS[[#This Row],[TotalAmount]]&gt;=200), 0,
    AND(FACT_ORDERS[[#This Row],[DeliveryMehtod]]="pickup"), 15,
    AND(FACT_ORDERS[[#This Row],[DeliveryMehtod]]="shippment",FACT_ORDERS[[#This Row],[TotalAmount]]&lt;200), 35
)</f>
        <v>15</v>
      </c>
      <c r="M332" s="12" t="str" cm="1">
        <f t="array" ref="M332">_xlfn.IFS(
    SUMIFS(FACT_ORDERS[TotalAmount], FACT_ORDERS[WD_CUSTOMERS],FACT_ORDERS[[#This Row],[WD_CUSTOMERS]])&gt;=15000, "VIP",
    SUMIFS(FACT_ORDERS[TotalAmount], FACT_ORDERS[WD_CUSTOMERS],FACT_ORDERS[[#This Row],[WD_CUSTOMERS]])&gt;=8000, "Premium",
    TRUE, "Regular"
)</f>
        <v>Regular</v>
      </c>
      <c r="N332" s="32" cm="1">
        <f t="array" ref="N332">_xlfn.IFS(
   FACT_ORDERS[[#This Row],[TypeOfClient]]="VIP", 0.2,
   FACT_ORDERS[[#This Row],[TypeOfClient]]="Premium", 0.1,
   TRUE, 0
)</f>
        <v>0</v>
      </c>
      <c r="O332" s="31" cm="1">
        <f t="array" ref="O332">_xlfn.IFS(
   FACT_ORDERS[[#This Row],[TotalAmount]]&gt;1500, 0.15,
   FACT_ORDERS[[#This Row],[TotalAmount]]&gt;1000, 0.1,
   FACT_ORDERS[[#This Row],[TotalAmount]]&gt;500, 0.05,
   TRUE, 0
)</f>
        <v>0.05</v>
      </c>
      <c r="P332" s="28">
        <f xml:space="preserve"> FACT_ORDERS[[#This Row],[TotalAmount]] * (1 - (FACT_ORDERS[[#This Row],[ClientDiscount]] + FACT_ORDERS[[#This Row],[OrderDiscount]]) )</f>
        <v>729.59999999999991</v>
      </c>
      <c r="Q332" s="28">
        <f>FACT_ORDERS[[#This Row],[TotalAmountWithDiscount]]+FACT_ORDERS[[#This Row],[DeliveryCost]]</f>
        <v>744.59999999999991</v>
      </c>
      <c r="R332" s="35">
        <v>45294</v>
      </c>
      <c r="S332" s="35" t="str">
        <f>IF(NETWORKDAYS(FACT_ORDERS[[#This Row],[Order-Date]], FACT_ORDERS[[#This Row],[ArrivalDate ]]) &gt; 10, "Late", "On Time")</f>
        <v>On Time</v>
      </c>
    </row>
    <row r="333" spans="1:19" x14ac:dyDescent="0.3">
      <c r="A333" s="12">
        <v>5331</v>
      </c>
      <c r="B333" s="12">
        <v>299</v>
      </c>
      <c r="C333" s="12">
        <v>10523</v>
      </c>
      <c r="D333" s="12">
        <v>332</v>
      </c>
      <c r="E333" s="12" t="s">
        <v>244</v>
      </c>
      <c r="F333" s="13">
        <v>45283</v>
      </c>
      <c r="G333" s="26" t="s">
        <v>11054</v>
      </c>
      <c r="H333" s="12">
        <v>20</v>
      </c>
      <c r="I333" s="28">
        <f>VLOOKUP(B:B,DIM_PRODUCTS!A:F,5,FALSE)</f>
        <v>19</v>
      </c>
      <c r="J333" s="28">
        <f>FACT_ORDERS[[#This Row],[ProductPrice]]*FACT_ORDERS[[#This Row],[Quantity]]</f>
        <v>380</v>
      </c>
      <c r="K333" s="12" t="str">
        <f>VLOOKUP(C:C,DIM_CUSTOMERS!A:G,7,FALSE)</f>
        <v>China</v>
      </c>
      <c r="L333" s="30" cm="1">
        <f t="array" ref="L333">_xlfn.IFS(
    AND(FACT_ORDERS[[#This Row],[DeliveryMehtod]]="shippment",FACT_ORDERS[[#This Row],[TotalAmount]]&gt;=200), 0,
    AND(FACT_ORDERS[[#This Row],[DeliveryMehtod]]="pickup"), 15,
    AND(FACT_ORDERS[[#This Row],[DeliveryMehtod]]="shippment",FACT_ORDERS[[#This Row],[TotalAmount]]&lt;200), 35
)</f>
        <v>0</v>
      </c>
      <c r="M333" s="12" t="str" cm="1">
        <f t="array" ref="M333">_xlfn.IFS(
    SUMIFS(FACT_ORDERS[TotalAmount], FACT_ORDERS[WD_CUSTOMERS],FACT_ORDERS[[#This Row],[WD_CUSTOMERS]])&gt;=15000, "VIP",
    SUMIFS(FACT_ORDERS[TotalAmount], FACT_ORDERS[WD_CUSTOMERS],FACT_ORDERS[[#This Row],[WD_CUSTOMERS]])&gt;=8000, "Premium",
    TRUE, "Regular"
)</f>
        <v>Regular</v>
      </c>
      <c r="N333" s="32" cm="1">
        <f t="array" ref="N333">_xlfn.IFS(
   FACT_ORDERS[[#This Row],[TypeOfClient]]="VIP", 0.2,
   FACT_ORDERS[[#This Row],[TypeOfClient]]="Premium", 0.1,
   TRUE, 0
)</f>
        <v>0</v>
      </c>
      <c r="O333" s="31" cm="1">
        <f t="array" ref="O333">_xlfn.IFS(
   FACT_ORDERS[[#This Row],[TotalAmount]]&gt;1500, 0.15,
   FACT_ORDERS[[#This Row],[TotalAmount]]&gt;1000, 0.1,
   FACT_ORDERS[[#This Row],[TotalAmount]]&gt;500, 0.05,
   TRUE, 0
)</f>
        <v>0</v>
      </c>
      <c r="P333" s="28">
        <f xml:space="preserve"> FACT_ORDERS[[#This Row],[TotalAmount]] * (1 - (FACT_ORDERS[[#This Row],[ClientDiscount]] + FACT_ORDERS[[#This Row],[OrderDiscount]]) )</f>
        <v>380</v>
      </c>
      <c r="Q333" s="28">
        <f>FACT_ORDERS[[#This Row],[TotalAmountWithDiscount]]+FACT_ORDERS[[#This Row],[DeliveryCost]]</f>
        <v>380</v>
      </c>
      <c r="R333" s="35">
        <v>45294</v>
      </c>
      <c r="S333" s="35" t="str">
        <f>IF(NETWORKDAYS(FACT_ORDERS[[#This Row],[Order-Date]], FACT_ORDERS[[#This Row],[ArrivalDate ]]) &gt; 10, "Late", "On Time")</f>
        <v>On Time</v>
      </c>
    </row>
    <row r="334" spans="1:19" x14ac:dyDescent="0.3">
      <c r="A334" s="12">
        <v>5332</v>
      </c>
      <c r="B334" s="12">
        <v>231</v>
      </c>
      <c r="C334" s="12">
        <v>10799</v>
      </c>
      <c r="D334" s="12">
        <v>333</v>
      </c>
      <c r="E334" s="12" t="s">
        <v>244</v>
      </c>
      <c r="F334" s="13">
        <v>45445</v>
      </c>
      <c r="G334" s="26" t="s">
        <v>11055</v>
      </c>
      <c r="H334" s="12">
        <v>11</v>
      </c>
      <c r="I334" s="28">
        <f>VLOOKUP(B:B,DIM_PRODUCTS!A:F,5,FALSE)</f>
        <v>15</v>
      </c>
      <c r="J334" s="28">
        <f>FACT_ORDERS[[#This Row],[ProductPrice]]*FACT_ORDERS[[#This Row],[Quantity]]</f>
        <v>165</v>
      </c>
      <c r="K334" s="12" t="str">
        <f>VLOOKUP(C:C,DIM_CUSTOMERS!A:G,7,FALSE)</f>
        <v>France</v>
      </c>
      <c r="L334" s="30" cm="1">
        <f t="array" ref="L334">_xlfn.IFS(
    AND(FACT_ORDERS[[#This Row],[DeliveryMehtod]]="shippment",FACT_ORDERS[[#This Row],[TotalAmount]]&gt;=200), 0,
    AND(FACT_ORDERS[[#This Row],[DeliveryMehtod]]="pickup"), 15,
    AND(FACT_ORDERS[[#This Row],[DeliveryMehtod]]="shippment",FACT_ORDERS[[#This Row],[TotalAmount]]&lt;200), 35
)</f>
        <v>35</v>
      </c>
      <c r="M334" s="12" t="str" cm="1">
        <f t="array" ref="M334">_xlfn.IFS(
    SUMIFS(FACT_ORDERS[TotalAmount], FACT_ORDERS[WD_CUSTOMERS],FACT_ORDERS[[#This Row],[WD_CUSTOMERS]])&gt;=15000, "VIP",
    SUMIFS(FACT_ORDERS[TotalAmount], FACT_ORDERS[WD_CUSTOMERS],FACT_ORDERS[[#This Row],[WD_CUSTOMERS]])&gt;=8000, "Premium",
    TRUE, "Regular"
)</f>
        <v>VIP</v>
      </c>
      <c r="N334" s="32" cm="1">
        <f t="array" ref="N334">_xlfn.IFS(
   FACT_ORDERS[[#This Row],[TypeOfClient]]="VIP", 0.2,
   FACT_ORDERS[[#This Row],[TypeOfClient]]="Premium", 0.1,
   TRUE, 0
)</f>
        <v>0.2</v>
      </c>
      <c r="O334" s="31" cm="1">
        <f t="array" ref="O334">_xlfn.IFS(
   FACT_ORDERS[[#This Row],[TotalAmount]]&gt;1500, 0.15,
   FACT_ORDERS[[#This Row],[TotalAmount]]&gt;1000, 0.1,
   FACT_ORDERS[[#This Row],[TotalAmount]]&gt;500, 0.05,
   TRUE, 0
)</f>
        <v>0</v>
      </c>
      <c r="P334" s="28">
        <f xml:space="preserve"> FACT_ORDERS[[#This Row],[TotalAmount]] * (1 - (FACT_ORDERS[[#This Row],[ClientDiscount]] + FACT_ORDERS[[#This Row],[OrderDiscount]]) )</f>
        <v>132</v>
      </c>
      <c r="Q334" s="28">
        <f>FACT_ORDERS[[#This Row],[TotalAmountWithDiscount]]+FACT_ORDERS[[#This Row],[DeliveryCost]]</f>
        <v>167</v>
      </c>
      <c r="R334" s="35">
        <v>45456</v>
      </c>
      <c r="S334" s="35" t="str">
        <f>IF(NETWORKDAYS(FACT_ORDERS[[#This Row],[Order-Date]], FACT_ORDERS[[#This Row],[ArrivalDate ]]) &gt; 10, "Late", "On Time")</f>
        <v>On Time</v>
      </c>
    </row>
    <row r="335" spans="1:19" x14ac:dyDescent="0.3">
      <c r="A335" s="12">
        <v>5333</v>
      </c>
      <c r="B335" s="12">
        <v>239</v>
      </c>
      <c r="C335" s="12">
        <v>10799</v>
      </c>
      <c r="D335" s="12">
        <v>334</v>
      </c>
      <c r="E335" s="12" t="s">
        <v>244</v>
      </c>
      <c r="F335" s="13">
        <v>45445</v>
      </c>
      <c r="G335" s="26" t="s">
        <v>11056</v>
      </c>
      <c r="H335" s="12">
        <v>41</v>
      </c>
      <c r="I335" s="28">
        <f>VLOOKUP(B:B,DIM_PRODUCTS!A:F,5,FALSE)</f>
        <v>16</v>
      </c>
      <c r="J335" s="28">
        <f>FACT_ORDERS[[#This Row],[ProductPrice]]*FACT_ORDERS[[#This Row],[Quantity]]</f>
        <v>656</v>
      </c>
      <c r="K335" s="12" t="str">
        <f>VLOOKUP(C:C,DIM_CUSTOMERS!A:G,7,FALSE)</f>
        <v>France</v>
      </c>
      <c r="L335" s="30" cm="1">
        <f t="array" ref="L335">_xlfn.IFS(
    AND(FACT_ORDERS[[#This Row],[DeliveryMehtod]]="shippment",FACT_ORDERS[[#This Row],[TotalAmount]]&gt;=200), 0,
    AND(FACT_ORDERS[[#This Row],[DeliveryMehtod]]="pickup"), 15,
    AND(FACT_ORDERS[[#This Row],[DeliveryMehtod]]="shippment",FACT_ORDERS[[#This Row],[TotalAmount]]&lt;200), 35
)</f>
        <v>0</v>
      </c>
      <c r="M335" s="12" t="str" cm="1">
        <f t="array" ref="M335">_xlfn.IFS(
    SUMIFS(FACT_ORDERS[TotalAmount], FACT_ORDERS[WD_CUSTOMERS],FACT_ORDERS[[#This Row],[WD_CUSTOMERS]])&gt;=15000, "VIP",
    SUMIFS(FACT_ORDERS[TotalAmount], FACT_ORDERS[WD_CUSTOMERS],FACT_ORDERS[[#This Row],[WD_CUSTOMERS]])&gt;=8000, "Premium",
    TRUE, "Regular"
)</f>
        <v>VIP</v>
      </c>
      <c r="N335" s="32" cm="1">
        <f t="array" ref="N335">_xlfn.IFS(
   FACT_ORDERS[[#This Row],[TypeOfClient]]="VIP", 0.2,
   FACT_ORDERS[[#This Row],[TypeOfClient]]="Premium", 0.1,
   TRUE, 0
)</f>
        <v>0.2</v>
      </c>
      <c r="O335" s="31" cm="1">
        <f t="array" ref="O335">_xlfn.IFS(
   FACT_ORDERS[[#This Row],[TotalAmount]]&gt;1500, 0.15,
   FACT_ORDERS[[#This Row],[TotalAmount]]&gt;1000, 0.1,
   FACT_ORDERS[[#This Row],[TotalAmount]]&gt;500, 0.05,
   TRUE, 0
)</f>
        <v>0.05</v>
      </c>
      <c r="P335" s="28">
        <f xml:space="preserve"> FACT_ORDERS[[#This Row],[TotalAmount]] * (1 - (FACT_ORDERS[[#This Row],[ClientDiscount]] + FACT_ORDERS[[#This Row],[OrderDiscount]]) )</f>
        <v>492</v>
      </c>
      <c r="Q335" s="28">
        <f>FACT_ORDERS[[#This Row],[TotalAmountWithDiscount]]+FACT_ORDERS[[#This Row],[DeliveryCost]]</f>
        <v>492</v>
      </c>
      <c r="R335" s="35">
        <v>45452</v>
      </c>
      <c r="S335" s="35" t="str">
        <f>IF(NETWORKDAYS(FACT_ORDERS[[#This Row],[Order-Date]], FACT_ORDERS[[#This Row],[ArrivalDate ]]) &gt; 10, "Late", "On Time")</f>
        <v>On Time</v>
      </c>
    </row>
    <row r="336" spans="1:19" x14ac:dyDescent="0.3">
      <c r="A336" s="12">
        <v>5334</v>
      </c>
      <c r="B336" s="12">
        <v>278</v>
      </c>
      <c r="C336" s="12">
        <v>10799</v>
      </c>
      <c r="D336" s="12">
        <v>335</v>
      </c>
      <c r="E336" s="12" t="s">
        <v>244</v>
      </c>
      <c r="F336" s="13">
        <v>45445</v>
      </c>
      <c r="G336" s="26" t="s">
        <v>4254</v>
      </c>
      <c r="H336" s="12">
        <v>37</v>
      </c>
      <c r="I336" s="28">
        <f>VLOOKUP(B:B,DIM_PRODUCTS!A:F,5,FALSE)</f>
        <v>24</v>
      </c>
      <c r="J336" s="28">
        <f>FACT_ORDERS[[#This Row],[ProductPrice]]*FACT_ORDERS[[#This Row],[Quantity]]</f>
        <v>888</v>
      </c>
      <c r="K336" s="12" t="str">
        <f>VLOOKUP(C:C,DIM_CUSTOMERS!A:G,7,FALSE)</f>
        <v>France</v>
      </c>
      <c r="L336" s="30" cm="1">
        <f t="array" ref="L336">_xlfn.IFS(
    AND(FACT_ORDERS[[#This Row],[DeliveryMehtod]]="shippment",FACT_ORDERS[[#This Row],[TotalAmount]]&gt;=200), 0,
    AND(FACT_ORDERS[[#This Row],[DeliveryMehtod]]="pickup"), 15,
    AND(FACT_ORDERS[[#This Row],[DeliveryMehtod]]="shippment",FACT_ORDERS[[#This Row],[TotalAmount]]&lt;200), 35
)</f>
        <v>0</v>
      </c>
      <c r="M336" s="12" t="str" cm="1">
        <f t="array" ref="M336">_xlfn.IFS(
    SUMIFS(FACT_ORDERS[TotalAmount], FACT_ORDERS[WD_CUSTOMERS],FACT_ORDERS[[#This Row],[WD_CUSTOMERS]])&gt;=15000, "VIP",
    SUMIFS(FACT_ORDERS[TotalAmount], FACT_ORDERS[WD_CUSTOMERS],FACT_ORDERS[[#This Row],[WD_CUSTOMERS]])&gt;=8000, "Premium",
    TRUE, "Regular"
)</f>
        <v>VIP</v>
      </c>
      <c r="N336" s="32" cm="1">
        <f t="array" ref="N336">_xlfn.IFS(
   FACT_ORDERS[[#This Row],[TypeOfClient]]="VIP", 0.2,
   FACT_ORDERS[[#This Row],[TypeOfClient]]="Premium", 0.1,
   TRUE, 0
)</f>
        <v>0.2</v>
      </c>
      <c r="O336" s="31" cm="1">
        <f t="array" ref="O336">_xlfn.IFS(
   FACT_ORDERS[[#This Row],[TotalAmount]]&gt;1500, 0.15,
   FACT_ORDERS[[#This Row],[TotalAmount]]&gt;1000, 0.1,
   FACT_ORDERS[[#This Row],[TotalAmount]]&gt;500, 0.05,
   TRUE, 0
)</f>
        <v>0.05</v>
      </c>
      <c r="P336" s="28">
        <f xml:space="preserve"> FACT_ORDERS[[#This Row],[TotalAmount]] * (1 - (FACT_ORDERS[[#This Row],[ClientDiscount]] + FACT_ORDERS[[#This Row],[OrderDiscount]]) )</f>
        <v>666</v>
      </c>
      <c r="Q336" s="28">
        <f>FACT_ORDERS[[#This Row],[TotalAmountWithDiscount]]+FACT_ORDERS[[#This Row],[DeliveryCost]]</f>
        <v>666</v>
      </c>
      <c r="R336" s="35">
        <v>45454</v>
      </c>
      <c r="S336" s="35" t="str">
        <f>IF(NETWORKDAYS(FACT_ORDERS[[#This Row],[Order-Date]], FACT_ORDERS[[#This Row],[ArrivalDate ]]) &gt; 10, "Late", "On Time")</f>
        <v>On Time</v>
      </c>
    </row>
    <row r="337" spans="1:19" x14ac:dyDescent="0.3">
      <c r="A337" s="12">
        <v>5335</v>
      </c>
      <c r="B337" s="12">
        <v>225</v>
      </c>
      <c r="C337" s="12">
        <v>10799</v>
      </c>
      <c r="D337" s="12">
        <v>336</v>
      </c>
      <c r="E337" s="12" t="s">
        <v>244</v>
      </c>
      <c r="F337" s="13">
        <v>45445</v>
      </c>
      <c r="G337" s="26" t="s">
        <v>4676</v>
      </c>
      <c r="H337" s="12">
        <v>20</v>
      </c>
      <c r="I337" s="28">
        <f>VLOOKUP(B:B,DIM_PRODUCTS!A:F,5,FALSE)</f>
        <v>21</v>
      </c>
      <c r="J337" s="28">
        <f>FACT_ORDERS[[#This Row],[ProductPrice]]*FACT_ORDERS[[#This Row],[Quantity]]</f>
        <v>420</v>
      </c>
      <c r="K337" s="12" t="str">
        <f>VLOOKUP(C:C,DIM_CUSTOMERS!A:G,7,FALSE)</f>
        <v>France</v>
      </c>
      <c r="L337" s="30" cm="1">
        <f t="array" ref="L337">_xlfn.IFS(
    AND(FACT_ORDERS[[#This Row],[DeliveryMehtod]]="shippment",FACT_ORDERS[[#This Row],[TotalAmount]]&gt;=200), 0,
    AND(FACT_ORDERS[[#This Row],[DeliveryMehtod]]="pickup"), 15,
    AND(FACT_ORDERS[[#This Row],[DeliveryMehtod]]="shippment",FACT_ORDERS[[#This Row],[TotalAmount]]&lt;200), 35
)</f>
        <v>0</v>
      </c>
      <c r="M337" s="12" t="str" cm="1">
        <f t="array" ref="M337">_xlfn.IFS(
    SUMIFS(FACT_ORDERS[TotalAmount], FACT_ORDERS[WD_CUSTOMERS],FACT_ORDERS[[#This Row],[WD_CUSTOMERS]])&gt;=15000, "VIP",
    SUMIFS(FACT_ORDERS[TotalAmount], FACT_ORDERS[WD_CUSTOMERS],FACT_ORDERS[[#This Row],[WD_CUSTOMERS]])&gt;=8000, "Premium",
    TRUE, "Regular"
)</f>
        <v>VIP</v>
      </c>
      <c r="N337" s="32" cm="1">
        <f t="array" ref="N337">_xlfn.IFS(
   FACT_ORDERS[[#This Row],[TypeOfClient]]="VIP", 0.2,
   FACT_ORDERS[[#This Row],[TypeOfClient]]="Premium", 0.1,
   TRUE, 0
)</f>
        <v>0.2</v>
      </c>
      <c r="O337" s="31" cm="1">
        <f t="array" ref="O337">_xlfn.IFS(
   FACT_ORDERS[[#This Row],[TotalAmount]]&gt;1500, 0.15,
   FACT_ORDERS[[#This Row],[TotalAmount]]&gt;1000, 0.1,
   FACT_ORDERS[[#This Row],[TotalAmount]]&gt;500, 0.05,
   TRUE, 0
)</f>
        <v>0</v>
      </c>
      <c r="P337" s="28">
        <f xml:space="preserve"> FACT_ORDERS[[#This Row],[TotalAmount]] * (1 - (FACT_ORDERS[[#This Row],[ClientDiscount]] + FACT_ORDERS[[#This Row],[OrderDiscount]]) )</f>
        <v>336</v>
      </c>
      <c r="Q337" s="28">
        <f>FACT_ORDERS[[#This Row],[TotalAmountWithDiscount]]+FACT_ORDERS[[#This Row],[DeliveryCost]]</f>
        <v>336</v>
      </c>
      <c r="R337" s="35">
        <v>45454</v>
      </c>
      <c r="S337" s="35" t="str">
        <f>IF(NETWORKDAYS(FACT_ORDERS[[#This Row],[Order-Date]], FACT_ORDERS[[#This Row],[ArrivalDate ]]) &gt; 10, "Late", "On Time")</f>
        <v>On Time</v>
      </c>
    </row>
    <row r="338" spans="1:19" x14ac:dyDescent="0.3">
      <c r="A338" s="12">
        <v>5336</v>
      </c>
      <c r="B338" s="12">
        <v>290</v>
      </c>
      <c r="C338" s="12">
        <v>10799</v>
      </c>
      <c r="D338" s="12">
        <v>337</v>
      </c>
      <c r="E338" s="12" t="s">
        <v>244</v>
      </c>
      <c r="F338" s="13">
        <v>45445</v>
      </c>
      <c r="G338" s="26" t="s">
        <v>11057</v>
      </c>
      <c r="H338" s="12">
        <v>7</v>
      </c>
      <c r="I338" s="28">
        <f>VLOOKUP(B:B,DIM_PRODUCTS!A:F,5,FALSE)</f>
        <v>15</v>
      </c>
      <c r="J338" s="28">
        <f>FACT_ORDERS[[#This Row],[ProductPrice]]*FACT_ORDERS[[#This Row],[Quantity]]</f>
        <v>105</v>
      </c>
      <c r="K338" s="12" t="str">
        <f>VLOOKUP(C:C,DIM_CUSTOMERS!A:G,7,FALSE)</f>
        <v>France</v>
      </c>
      <c r="L338" s="30" cm="1">
        <f t="array" ref="L338">_xlfn.IFS(
    AND(FACT_ORDERS[[#This Row],[DeliveryMehtod]]="shippment",FACT_ORDERS[[#This Row],[TotalAmount]]&gt;=200), 0,
    AND(FACT_ORDERS[[#This Row],[DeliveryMehtod]]="pickup"), 15,
    AND(FACT_ORDERS[[#This Row],[DeliveryMehtod]]="shippment",FACT_ORDERS[[#This Row],[TotalAmount]]&lt;200), 35
)</f>
        <v>35</v>
      </c>
      <c r="M338" s="12" t="str" cm="1">
        <f t="array" ref="M338">_xlfn.IFS(
    SUMIFS(FACT_ORDERS[TotalAmount], FACT_ORDERS[WD_CUSTOMERS],FACT_ORDERS[[#This Row],[WD_CUSTOMERS]])&gt;=15000, "VIP",
    SUMIFS(FACT_ORDERS[TotalAmount], FACT_ORDERS[WD_CUSTOMERS],FACT_ORDERS[[#This Row],[WD_CUSTOMERS]])&gt;=8000, "Premium",
    TRUE, "Regular"
)</f>
        <v>VIP</v>
      </c>
      <c r="N338" s="32" cm="1">
        <f t="array" ref="N338">_xlfn.IFS(
   FACT_ORDERS[[#This Row],[TypeOfClient]]="VIP", 0.2,
   FACT_ORDERS[[#This Row],[TypeOfClient]]="Premium", 0.1,
   TRUE, 0
)</f>
        <v>0.2</v>
      </c>
      <c r="O338" s="31" cm="1">
        <f t="array" ref="O338">_xlfn.IFS(
   FACT_ORDERS[[#This Row],[TotalAmount]]&gt;1500, 0.15,
   FACT_ORDERS[[#This Row],[TotalAmount]]&gt;1000, 0.1,
   FACT_ORDERS[[#This Row],[TotalAmount]]&gt;500, 0.05,
   TRUE, 0
)</f>
        <v>0</v>
      </c>
      <c r="P338" s="28">
        <f xml:space="preserve"> FACT_ORDERS[[#This Row],[TotalAmount]] * (1 - (FACT_ORDERS[[#This Row],[ClientDiscount]] + FACT_ORDERS[[#This Row],[OrderDiscount]]) )</f>
        <v>84</v>
      </c>
      <c r="Q338" s="28">
        <f>FACT_ORDERS[[#This Row],[TotalAmountWithDiscount]]+FACT_ORDERS[[#This Row],[DeliveryCost]]</f>
        <v>119</v>
      </c>
      <c r="R338" s="35">
        <v>45454</v>
      </c>
      <c r="S338" s="35" t="str">
        <f>IF(NETWORKDAYS(FACT_ORDERS[[#This Row],[Order-Date]], FACT_ORDERS[[#This Row],[ArrivalDate ]]) &gt; 10, "Late", "On Time")</f>
        <v>On Time</v>
      </c>
    </row>
    <row r="339" spans="1:19" x14ac:dyDescent="0.3">
      <c r="A339" s="12">
        <v>5337</v>
      </c>
      <c r="B339" s="12">
        <v>297</v>
      </c>
      <c r="C339" s="12">
        <v>10290</v>
      </c>
      <c r="D339" s="12">
        <v>338</v>
      </c>
      <c r="E339" s="12" t="s">
        <v>243</v>
      </c>
      <c r="F339" s="13">
        <v>45178</v>
      </c>
      <c r="G339" s="26" t="s">
        <v>11058</v>
      </c>
      <c r="H339" s="12">
        <v>22</v>
      </c>
      <c r="I339" s="28">
        <f>VLOOKUP(B:B,DIM_PRODUCTS!A:F,5,FALSE)</f>
        <v>7</v>
      </c>
      <c r="J339" s="28">
        <f>FACT_ORDERS[[#This Row],[ProductPrice]]*FACT_ORDERS[[#This Row],[Quantity]]</f>
        <v>154</v>
      </c>
      <c r="K339" s="12" t="str">
        <f>VLOOKUP(C:C,DIM_CUSTOMERS!A:G,7,FALSE)</f>
        <v>Mexico</v>
      </c>
      <c r="L339" s="30" cm="1">
        <f t="array" ref="L339">_xlfn.IFS(
    AND(FACT_ORDERS[[#This Row],[DeliveryMehtod]]="shippment",FACT_ORDERS[[#This Row],[TotalAmount]]&gt;=200), 0,
    AND(FACT_ORDERS[[#This Row],[DeliveryMehtod]]="pickup"), 15,
    AND(FACT_ORDERS[[#This Row],[DeliveryMehtod]]="shippment",FACT_ORDERS[[#This Row],[TotalAmount]]&lt;200), 35
)</f>
        <v>15</v>
      </c>
      <c r="M339" s="12" t="str" cm="1">
        <f t="array" ref="M339">_xlfn.IFS(
    SUMIFS(FACT_ORDERS[TotalAmount], FACT_ORDERS[WD_CUSTOMERS],FACT_ORDERS[[#This Row],[WD_CUSTOMERS]])&gt;=15000, "VIP",
    SUMIFS(FACT_ORDERS[TotalAmount], FACT_ORDERS[WD_CUSTOMERS],FACT_ORDERS[[#This Row],[WD_CUSTOMERS]])&gt;=8000, "Premium",
    TRUE, "Regular"
)</f>
        <v>Regular</v>
      </c>
      <c r="N339" s="32" cm="1">
        <f t="array" ref="N339">_xlfn.IFS(
   FACT_ORDERS[[#This Row],[TypeOfClient]]="VIP", 0.2,
   FACT_ORDERS[[#This Row],[TypeOfClient]]="Premium", 0.1,
   TRUE, 0
)</f>
        <v>0</v>
      </c>
      <c r="O339" s="31" cm="1">
        <f t="array" ref="O339">_xlfn.IFS(
   FACT_ORDERS[[#This Row],[TotalAmount]]&gt;1500, 0.15,
   FACT_ORDERS[[#This Row],[TotalAmount]]&gt;1000, 0.1,
   FACT_ORDERS[[#This Row],[TotalAmount]]&gt;500, 0.05,
   TRUE, 0
)</f>
        <v>0</v>
      </c>
      <c r="P339" s="28">
        <f xml:space="preserve"> FACT_ORDERS[[#This Row],[TotalAmount]] * (1 - (FACT_ORDERS[[#This Row],[ClientDiscount]] + FACT_ORDERS[[#This Row],[OrderDiscount]]) )</f>
        <v>154</v>
      </c>
      <c r="Q339" s="28">
        <f>FACT_ORDERS[[#This Row],[TotalAmountWithDiscount]]+FACT_ORDERS[[#This Row],[DeliveryCost]]</f>
        <v>169</v>
      </c>
      <c r="R339" s="35">
        <v>45185</v>
      </c>
      <c r="S339" s="35" t="str">
        <f>IF(NETWORKDAYS(FACT_ORDERS[[#This Row],[Order-Date]], FACT_ORDERS[[#This Row],[ArrivalDate ]]) &gt; 10, "Late", "On Time")</f>
        <v>On Time</v>
      </c>
    </row>
    <row r="340" spans="1:19" x14ac:dyDescent="0.3">
      <c r="A340" s="12">
        <v>5338</v>
      </c>
      <c r="B340" s="12">
        <v>241</v>
      </c>
      <c r="C340" s="12">
        <v>10290</v>
      </c>
      <c r="D340" s="12">
        <v>339</v>
      </c>
      <c r="E340" s="12" t="s">
        <v>244</v>
      </c>
      <c r="F340" s="13">
        <v>45178</v>
      </c>
      <c r="G340" s="26" t="s">
        <v>11059</v>
      </c>
      <c r="H340" s="12">
        <v>13</v>
      </c>
      <c r="I340" s="28">
        <f>VLOOKUP(B:B,DIM_PRODUCTS!A:F,5,FALSE)</f>
        <v>20</v>
      </c>
      <c r="J340" s="28">
        <f>FACT_ORDERS[[#This Row],[ProductPrice]]*FACT_ORDERS[[#This Row],[Quantity]]</f>
        <v>260</v>
      </c>
      <c r="K340" s="12" t="str">
        <f>VLOOKUP(C:C,DIM_CUSTOMERS!A:G,7,FALSE)</f>
        <v>Mexico</v>
      </c>
      <c r="L340" s="30" cm="1">
        <f t="array" ref="L340">_xlfn.IFS(
    AND(FACT_ORDERS[[#This Row],[DeliveryMehtod]]="shippment",FACT_ORDERS[[#This Row],[TotalAmount]]&gt;=200), 0,
    AND(FACT_ORDERS[[#This Row],[DeliveryMehtod]]="pickup"), 15,
    AND(FACT_ORDERS[[#This Row],[DeliveryMehtod]]="shippment",FACT_ORDERS[[#This Row],[TotalAmount]]&lt;200), 35
)</f>
        <v>0</v>
      </c>
      <c r="M340" s="12" t="str" cm="1">
        <f t="array" ref="M340">_xlfn.IFS(
    SUMIFS(FACT_ORDERS[TotalAmount], FACT_ORDERS[WD_CUSTOMERS],FACT_ORDERS[[#This Row],[WD_CUSTOMERS]])&gt;=15000, "VIP",
    SUMIFS(FACT_ORDERS[TotalAmount], FACT_ORDERS[WD_CUSTOMERS],FACT_ORDERS[[#This Row],[WD_CUSTOMERS]])&gt;=8000, "Premium",
    TRUE, "Regular"
)</f>
        <v>Regular</v>
      </c>
      <c r="N340" s="32" cm="1">
        <f t="array" ref="N340">_xlfn.IFS(
   FACT_ORDERS[[#This Row],[TypeOfClient]]="VIP", 0.2,
   FACT_ORDERS[[#This Row],[TypeOfClient]]="Premium", 0.1,
   TRUE, 0
)</f>
        <v>0</v>
      </c>
      <c r="O340" s="31" cm="1">
        <f t="array" ref="O340">_xlfn.IFS(
   FACT_ORDERS[[#This Row],[TotalAmount]]&gt;1500, 0.15,
   FACT_ORDERS[[#This Row],[TotalAmount]]&gt;1000, 0.1,
   FACT_ORDERS[[#This Row],[TotalAmount]]&gt;500, 0.05,
   TRUE, 0
)</f>
        <v>0</v>
      </c>
      <c r="P340" s="28">
        <f xml:space="preserve"> FACT_ORDERS[[#This Row],[TotalAmount]] * (1 - (FACT_ORDERS[[#This Row],[ClientDiscount]] + FACT_ORDERS[[#This Row],[OrderDiscount]]) )</f>
        <v>260</v>
      </c>
      <c r="Q340" s="28">
        <f>FACT_ORDERS[[#This Row],[TotalAmountWithDiscount]]+FACT_ORDERS[[#This Row],[DeliveryCost]]</f>
        <v>260</v>
      </c>
      <c r="R340" s="35">
        <v>45185</v>
      </c>
      <c r="S340" s="35" t="str">
        <f>IF(NETWORKDAYS(FACT_ORDERS[[#This Row],[Order-Date]], FACT_ORDERS[[#This Row],[ArrivalDate ]]) &gt; 10, "Late", "On Time")</f>
        <v>On Time</v>
      </c>
    </row>
    <row r="341" spans="1:19" x14ac:dyDescent="0.3">
      <c r="A341" s="12">
        <v>5339</v>
      </c>
      <c r="B341" s="12">
        <v>230</v>
      </c>
      <c r="C341" s="12">
        <v>10290</v>
      </c>
      <c r="D341" s="12">
        <v>340</v>
      </c>
      <c r="E341" s="12" t="s">
        <v>244</v>
      </c>
      <c r="F341" s="13">
        <v>45178</v>
      </c>
      <c r="G341" s="26" t="s">
        <v>11060</v>
      </c>
      <c r="H341" s="12">
        <v>29</v>
      </c>
      <c r="I341" s="28">
        <f>VLOOKUP(B:B,DIM_PRODUCTS!A:F,5,FALSE)</f>
        <v>14</v>
      </c>
      <c r="J341" s="28">
        <f>FACT_ORDERS[[#This Row],[ProductPrice]]*FACT_ORDERS[[#This Row],[Quantity]]</f>
        <v>406</v>
      </c>
      <c r="K341" s="12" t="str">
        <f>VLOOKUP(C:C,DIM_CUSTOMERS!A:G,7,FALSE)</f>
        <v>Mexico</v>
      </c>
      <c r="L341" s="30" cm="1">
        <f t="array" ref="L341">_xlfn.IFS(
    AND(FACT_ORDERS[[#This Row],[DeliveryMehtod]]="shippment",FACT_ORDERS[[#This Row],[TotalAmount]]&gt;=200), 0,
    AND(FACT_ORDERS[[#This Row],[DeliveryMehtod]]="pickup"), 15,
    AND(FACT_ORDERS[[#This Row],[DeliveryMehtod]]="shippment",FACT_ORDERS[[#This Row],[TotalAmount]]&lt;200), 35
)</f>
        <v>0</v>
      </c>
      <c r="M341" s="12" t="str" cm="1">
        <f t="array" ref="M341">_xlfn.IFS(
    SUMIFS(FACT_ORDERS[TotalAmount], FACT_ORDERS[WD_CUSTOMERS],FACT_ORDERS[[#This Row],[WD_CUSTOMERS]])&gt;=15000, "VIP",
    SUMIFS(FACT_ORDERS[TotalAmount], FACT_ORDERS[WD_CUSTOMERS],FACT_ORDERS[[#This Row],[WD_CUSTOMERS]])&gt;=8000, "Premium",
    TRUE, "Regular"
)</f>
        <v>Regular</v>
      </c>
      <c r="N341" s="32" cm="1">
        <f t="array" ref="N341">_xlfn.IFS(
   FACT_ORDERS[[#This Row],[TypeOfClient]]="VIP", 0.2,
   FACT_ORDERS[[#This Row],[TypeOfClient]]="Premium", 0.1,
   TRUE, 0
)</f>
        <v>0</v>
      </c>
      <c r="O341" s="31" cm="1">
        <f t="array" ref="O341">_xlfn.IFS(
   FACT_ORDERS[[#This Row],[TotalAmount]]&gt;1500, 0.15,
   FACT_ORDERS[[#This Row],[TotalAmount]]&gt;1000, 0.1,
   FACT_ORDERS[[#This Row],[TotalAmount]]&gt;500, 0.05,
   TRUE, 0
)</f>
        <v>0</v>
      </c>
      <c r="P341" s="28">
        <f xml:space="preserve"> FACT_ORDERS[[#This Row],[TotalAmount]] * (1 - (FACT_ORDERS[[#This Row],[ClientDiscount]] + FACT_ORDERS[[#This Row],[OrderDiscount]]) )</f>
        <v>406</v>
      </c>
      <c r="Q341" s="28">
        <f>FACT_ORDERS[[#This Row],[TotalAmountWithDiscount]]+FACT_ORDERS[[#This Row],[DeliveryCost]]</f>
        <v>406</v>
      </c>
      <c r="R341" s="35">
        <v>45187</v>
      </c>
      <c r="S341" s="35" t="str">
        <f>IF(NETWORKDAYS(FACT_ORDERS[[#This Row],[Order-Date]], FACT_ORDERS[[#This Row],[ArrivalDate ]]) &gt; 10, "Late", "On Time")</f>
        <v>On Time</v>
      </c>
    </row>
    <row r="342" spans="1:19" x14ac:dyDescent="0.3">
      <c r="A342" s="12">
        <v>5340</v>
      </c>
      <c r="B342" s="12">
        <v>200</v>
      </c>
      <c r="C342" s="12">
        <v>10290</v>
      </c>
      <c r="D342" s="12">
        <v>341</v>
      </c>
      <c r="E342" s="12" t="s">
        <v>243</v>
      </c>
      <c r="F342" s="13">
        <v>44754</v>
      </c>
      <c r="G342" s="26" t="s">
        <v>11061</v>
      </c>
      <c r="H342" s="12">
        <v>13</v>
      </c>
      <c r="I342" s="28">
        <f>VLOOKUP(B:B,DIM_PRODUCTS!A:F,5,FALSE)</f>
        <v>15</v>
      </c>
      <c r="J342" s="28">
        <f>FACT_ORDERS[[#This Row],[ProductPrice]]*FACT_ORDERS[[#This Row],[Quantity]]</f>
        <v>195</v>
      </c>
      <c r="K342" s="12" t="str">
        <f>VLOOKUP(C:C,DIM_CUSTOMERS!A:G,7,FALSE)</f>
        <v>Mexico</v>
      </c>
      <c r="L342" s="30" cm="1">
        <f t="array" ref="L342">_xlfn.IFS(
    AND(FACT_ORDERS[[#This Row],[DeliveryMehtod]]="shippment",FACT_ORDERS[[#This Row],[TotalAmount]]&gt;=200), 0,
    AND(FACT_ORDERS[[#This Row],[DeliveryMehtod]]="pickup"), 15,
    AND(FACT_ORDERS[[#This Row],[DeliveryMehtod]]="shippment",FACT_ORDERS[[#This Row],[TotalAmount]]&lt;200), 35
)</f>
        <v>15</v>
      </c>
      <c r="M342" s="12" t="str" cm="1">
        <f t="array" ref="M342">_xlfn.IFS(
    SUMIFS(FACT_ORDERS[TotalAmount], FACT_ORDERS[WD_CUSTOMERS],FACT_ORDERS[[#This Row],[WD_CUSTOMERS]])&gt;=15000, "VIP",
    SUMIFS(FACT_ORDERS[TotalAmount], FACT_ORDERS[WD_CUSTOMERS],FACT_ORDERS[[#This Row],[WD_CUSTOMERS]])&gt;=8000, "Premium",
    TRUE, "Regular"
)</f>
        <v>Regular</v>
      </c>
      <c r="N342" s="32" cm="1">
        <f t="array" ref="N342">_xlfn.IFS(
   FACT_ORDERS[[#This Row],[TypeOfClient]]="VIP", 0.2,
   FACT_ORDERS[[#This Row],[TypeOfClient]]="Premium", 0.1,
   TRUE, 0
)</f>
        <v>0</v>
      </c>
      <c r="O342" s="31" cm="1">
        <f t="array" ref="O342">_xlfn.IFS(
   FACT_ORDERS[[#This Row],[TotalAmount]]&gt;1500, 0.15,
   FACT_ORDERS[[#This Row],[TotalAmount]]&gt;1000, 0.1,
   FACT_ORDERS[[#This Row],[TotalAmount]]&gt;500, 0.05,
   TRUE, 0
)</f>
        <v>0</v>
      </c>
      <c r="P342" s="28">
        <f xml:space="preserve"> FACT_ORDERS[[#This Row],[TotalAmount]] * (1 - (FACT_ORDERS[[#This Row],[ClientDiscount]] + FACT_ORDERS[[#This Row],[OrderDiscount]]) )</f>
        <v>195</v>
      </c>
      <c r="Q342" s="28">
        <f>FACT_ORDERS[[#This Row],[TotalAmountWithDiscount]]+FACT_ORDERS[[#This Row],[DeliveryCost]]</f>
        <v>210</v>
      </c>
      <c r="R342" s="35">
        <v>44765</v>
      </c>
      <c r="S342" s="35" t="str">
        <f>IF(NETWORKDAYS(FACT_ORDERS[[#This Row],[Order-Date]], FACT_ORDERS[[#This Row],[ArrivalDate ]]) &gt; 10, "Late", "On Time")</f>
        <v>On Time</v>
      </c>
    </row>
    <row r="343" spans="1:19" x14ac:dyDescent="0.3">
      <c r="A343" s="12">
        <v>5341</v>
      </c>
      <c r="B343" s="12">
        <v>292</v>
      </c>
      <c r="C343" s="12">
        <v>10828</v>
      </c>
      <c r="D343" s="12">
        <v>342</v>
      </c>
      <c r="E343" s="12" t="s">
        <v>243</v>
      </c>
      <c r="F343" s="13">
        <v>44852</v>
      </c>
      <c r="G343" s="26" t="s">
        <v>11062</v>
      </c>
      <c r="H343" s="12">
        <v>21</v>
      </c>
      <c r="I343" s="28">
        <f>VLOOKUP(B:B,DIM_PRODUCTS!A:F,5,FALSE)</f>
        <v>6</v>
      </c>
      <c r="J343" s="28">
        <f>FACT_ORDERS[[#This Row],[ProductPrice]]*FACT_ORDERS[[#This Row],[Quantity]]</f>
        <v>126</v>
      </c>
      <c r="K343" s="12" t="str">
        <f>VLOOKUP(C:C,DIM_CUSTOMERS!A:G,7,FALSE)</f>
        <v>Germany</v>
      </c>
      <c r="L343" s="30" cm="1">
        <f t="array" ref="L343">_xlfn.IFS(
    AND(FACT_ORDERS[[#This Row],[DeliveryMehtod]]="shippment",FACT_ORDERS[[#This Row],[TotalAmount]]&gt;=200), 0,
    AND(FACT_ORDERS[[#This Row],[DeliveryMehtod]]="pickup"), 15,
    AND(FACT_ORDERS[[#This Row],[DeliveryMehtod]]="shippment",FACT_ORDERS[[#This Row],[TotalAmount]]&lt;200), 35
)</f>
        <v>15</v>
      </c>
      <c r="M343" s="12" t="str" cm="1">
        <f t="array" ref="M343">_xlfn.IFS(
    SUMIFS(FACT_ORDERS[TotalAmount], FACT_ORDERS[WD_CUSTOMERS],FACT_ORDERS[[#This Row],[WD_CUSTOMERS]])&gt;=15000, "VIP",
    SUMIFS(FACT_ORDERS[TotalAmount], FACT_ORDERS[WD_CUSTOMERS],FACT_ORDERS[[#This Row],[WD_CUSTOMERS]])&gt;=8000, "Premium",
    TRUE, "Regular"
)</f>
        <v>Regular</v>
      </c>
      <c r="N343" s="32" cm="1">
        <f t="array" ref="N343">_xlfn.IFS(
   FACT_ORDERS[[#This Row],[TypeOfClient]]="VIP", 0.2,
   FACT_ORDERS[[#This Row],[TypeOfClient]]="Premium", 0.1,
   TRUE, 0
)</f>
        <v>0</v>
      </c>
      <c r="O343" s="31" cm="1">
        <f t="array" ref="O343">_xlfn.IFS(
   FACT_ORDERS[[#This Row],[TotalAmount]]&gt;1500, 0.15,
   FACT_ORDERS[[#This Row],[TotalAmount]]&gt;1000, 0.1,
   FACT_ORDERS[[#This Row],[TotalAmount]]&gt;500, 0.05,
   TRUE, 0
)</f>
        <v>0</v>
      </c>
      <c r="P343" s="28">
        <f xml:space="preserve"> FACT_ORDERS[[#This Row],[TotalAmount]] * (1 - (FACT_ORDERS[[#This Row],[ClientDiscount]] + FACT_ORDERS[[#This Row],[OrderDiscount]]) )</f>
        <v>126</v>
      </c>
      <c r="Q343" s="28">
        <f>FACT_ORDERS[[#This Row],[TotalAmountWithDiscount]]+FACT_ORDERS[[#This Row],[DeliveryCost]]</f>
        <v>141</v>
      </c>
      <c r="R343" s="35">
        <v>44862</v>
      </c>
      <c r="S343" s="35" t="str">
        <f>IF(NETWORKDAYS(FACT_ORDERS[[#This Row],[Order-Date]], FACT_ORDERS[[#This Row],[ArrivalDate ]]) &gt; 10, "Late", "On Time")</f>
        <v>On Time</v>
      </c>
    </row>
    <row r="344" spans="1:19" x14ac:dyDescent="0.3">
      <c r="A344" s="12">
        <v>5342</v>
      </c>
      <c r="B344" s="12">
        <v>247</v>
      </c>
      <c r="C344" s="12">
        <v>10866</v>
      </c>
      <c r="D344" s="12">
        <v>343</v>
      </c>
      <c r="E344" s="12" t="s">
        <v>244</v>
      </c>
      <c r="F344" s="13">
        <v>45270</v>
      </c>
      <c r="G344" s="26" t="s">
        <v>11063</v>
      </c>
      <c r="H344" s="12">
        <v>15</v>
      </c>
      <c r="I344" s="28">
        <f>VLOOKUP(B:B,DIM_PRODUCTS!A:F,5,FALSE)</f>
        <v>13</v>
      </c>
      <c r="J344" s="28">
        <f>FACT_ORDERS[[#This Row],[ProductPrice]]*FACT_ORDERS[[#This Row],[Quantity]]</f>
        <v>195</v>
      </c>
      <c r="K344" s="12" t="str">
        <f>VLOOKUP(C:C,DIM_CUSTOMERS!A:G,7,FALSE)</f>
        <v>Italy</v>
      </c>
      <c r="L344" s="30" cm="1">
        <f t="array" ref="L344">_xlfn.IFS(
    AND(FACT_ORDERS[[#This Row],[DeliveryMehtod]]="shippment",FACT_ORDERS[[#This Row],[TotalAmount]]&gt;=200), 0,
    AND(FACT_ORDERS[[#This Row],[DeliveryMehtod]]="pickup"), 15,
    AND(FACT_ORDERS[[#This Row],[DeliveryMehtod]]="shippment",FACT_ORDERS[[#This Row],[TotalAmount]]&lt;200), 35
)</f>
        <v>35</v>
      </c>
      <c r="M344" s="12" t="str" cm="1">
        <f t="array" ref="M344">_xlfn.IFS(
    SUMIFS(FACT_ORDERS[TotalAmount], FACT_ORDERS[WD_CUSTOMERS],FACT_ORDERS[[#This Row],[WD_CUSTOMERS]])&gt;=15000, "VIP",
    SUMIFS(FACT_ORDERS[TotalAmount], FACT_ORDERS[WD_CUSTOMERS],FACT_ORDERS[[#This Row],[WD_CUSTOMERS]])&gt;=8000, "Premium",
    TRUE, "Regular"
)</f>
        <v>Premium</v>
      </c>
      <c r="N344" s="32" cm="1">
        <f t="array" ref="N344">_xlfn.IFS(
   FACT_ORDERS[[#This Row],[TypeOfClient]]="VIP", 0.2,
   FACT_ORDERS[[#This Row],[TypeOfClient]]="Premium", 0.1,
   TRUE, 0
)</f>
        <v>0.1</v>
      </c>
      <c r="O344" s="31" cm="1">
        <f t="array" ref="O344">_xlfn.IFS(
   FACT_ORDERS[[#This Row],[TotalAmount]]&gt;1500, 0.15,
   FACT_ORDERS[[#This Row],[TotalAmount]]&gt;1000, 0.1,
   FACT_ORDERS[[#This Row],[TotalAmount]]&gt;500, 0.05,
   TRUE, 0
)</f>
        <v>0</v>
      </c>
      <c r="P344" s="28">
        <f xml:space="preserve"> FACT_ORDERS[[#This Row],[TotalAmount]] * (1 - (FACT_ORDERS[[#This Row],[ClientDiscount]] + FACT_ORDERS[[#This Row],[OrderDiscount]]) )</f>
        <v>175.5</v>
      </c>
      <c r="Q344" s="28">
        <f>FACT_ORDERS[[#This Row],[TotalAmountWithDiscount]]+FACT_ORDERS[[#This Row],[DeliveryCost]]</f>
        <v>210.5</v>
      </c>
      <c r="R344" s="35">
        <v>45279</v>
      </c>
      <c r="S344" s="35" t="str">
        <f>IF(NETWORKDAYS(FACT_ORDERS[[#This Row],[Order-Date]], FACT_ORDERS[[#This Row],[ArrivalDate ]]) &gt; 10, "Late", "On Time")</f>
        <v>On Time</v>
      </c>
    </row>
    <row r="345" spans="1:19" x14ac:dyDescent="0.3">
      <c r="A345" s="12">
        <v>5343</v>
      </c>
      <c r="B345" s="12">
        <v>263</v>
      </c>
      <c r="C345" s="12">
        <v>10866</v>
      </c>
      <c r="D345" s="12">
        <v>344</v>
      </c>
      <c r="E345" s="12" t="s">
        <v>244</v>
      </c>
      <c r="F345" s="13">
        <v>45270</v>
      </c>
      <c r="G345" s="26" t="s">
        <v>11064</v>
      </c>
      <c r="H345" s="12">
        <v>47</v>
      </c>
      <c r="I345" s="28">
        <f>VLOOKUP(B:B,DIM_PRODUCTS!A:F,5,FALSE)</f>
        <v>27</v>
      </c>
      <c r="J345" s="28">
        <f>FACT_ORDERS[[#This Row],[ProductPrice]]*FACT_ORDERS[[#This Row],[Quantity]]</f>
        <v>1269</v>
      </c>
      <c r="K345" s="12" t="str">
        <f>VLOOKUP(C:C,DIM_CUSTOMERS!A:G,7,FALSE)</f>
        <v>Italy</v>
      </c>
      <c r="L345" s="30" cm="1">
        <f t="array" ref="L345">_xlfn.IFS(
    AND(FACT_ORDERS[[#This Row],[DeliveryMehtod]]="shippment",FACT_ORDERS[[#This Row],[TotalAmount]]&gt;=200), 0,
    AND(FACT_ORDERS[[#This Row],[DeliveryMehtod]]="pickup"), 15,
    AND(FACT_ORDERS[[#This Row],[DeliveryMehtod]]="shippment",FACT_ORDERS[[#This Row],[TotalAmount]]&lt;200), 35
)</f>
        <v>0</v>
      </c>
      <c r="M345" s="12" t="str" cm="1">
        <f t="array" ref="M345">_xlfn.IFS(
    SUMIFS(FACT_ORDERS[TotalAmount], FACT_ORDERS[WD_CUSTOMERS],FACT_ORDERS[[#This Row],[WD_CUSTOMERS]])&gt;=15000, "VIP",
    SUMIFS(FACT_ORDERS[TotalAmount], FACT_ORDERS[WD_CUSTOMERS],FACT_ORDERS[[#This Row],[WD_CUSTOMERS]])&gt;=8000, "Premium",
    TRUE, "Regular"
)</f>
        <v>Premium</v>
      </c>
      <c r="N345" s="32" cm="1">
        <f t="array" ref="N345">_xlfn.IFS(
   FACT_ORDERS[[#This Row],[TypeOfClient]]="VIP", 0.2,
   FACT_ORDERS[[#This Row],[TypeOfClient]]="Premium", 0.1,
   TRUE, 0
)</f>
        <v>0.1</v>
      </c>
      <c r="O345" s="31" cm="1">
        <f t="array" ref="O345">_xlfn.IFS(
   FACT_ORDERS[[#This Row],[TotalAmount]]&gt;1500, 0.15,
   FACT_ORDERS[[#This Row],[TotalAmount]]&gt;1000, 0.1,
   FACT_ORDERS[[#This Row],[TotalAmount]]&gt;500, 0.05,
   TRUE, 0
)</f>
        <v>0.1</v>
      </c>
      <c r="P345" s="28">
        <f xml:space="preserve"> FACT_ORDERS[[#This Row],[TotalAmount]] * (1 - (FACT_ORDERS[[#This Row],[ClientDiscount]] + FACT_ORDERS[[#This Row],[OrderDiscount]]) )</f>
        <v>1015.2</v>
      </c>
      <c r="Q345" s="28">
        <f>FACT_ORDERS[[#This Row],[TotalAmountWithDiscount]]+FACT_ORDERS[[#This Row],[DeliveryCost]]</f>
        <v>1015.2</v>
      </c>
      <c r="R345" s="35">
        <v>45281</v>
      </c>
      <c r="S345" s="35" t="str">
        <f>IF(NETWORKDAYS(FACT_ORDERS[[#This Row],[Order-Date]], FACT_ORDERS[[#This Row],[ArrivalDate ]]) &gt; 10, "Late", "On Time")</f>
        <v>On Time</v>
      </c>
    </row>
    <row r="346" spans="1:19" x14ac:dyDescent="0.3">
      <c r="A346" s="12">
        <v>5344</v>
      </c>
      <c r="B346" s="12">
        <v>278</v>
      </c>
      <c r="C346" s="12">
        <v>10866</v>
      </c>
      <c r="D346" s="12">
        <v>345</v>
      </c>
      <c r="E346" s="12" t="s">
        <v>244</v>
      </c>
      <c r="F346" s="13">
        <v>45270</v>
      </c>
      <c r="G346" s="26" t="s">
        <v>3481</v>
      </c>
      <c r="H346" s="12">
        <v>43</v>
      </c>
      <c r="I346" s="28">
        <f>VLOOKUP(B:B,DIM_PRODUCTS!A:F,5,FALSE)</f>
        <v>24</v>
      </c>
      <c r="J346" s="28">
        <f>FACT_ORDERS[[#This Row],[ProductPrice]]*FACT_ORDERS[[#This Row],[Quantity]]</f>
        <v>1032</v>
      </c>
      <c r="K346" s="12" t="str">
        <f>VLOOKUP(C:C,DIM_CUSTOMERS!A:G,7,FALSE)</f>
        <v>Italy</v>
      </c>
      <c r="L346" s="30" cm="1">
        <f t="array" ref="L346">_xlfn.IFS(
    AND(FACT_ORDERS[[#This Row],[DeliveryMehtod]]="shippment",FACT_ORDERS[[#This Row],[TotalAmount]]&gt;=200), 0,
    AND(FACT_ORDERS[[#This Row],[DeliveryMehtod]]="pickup"), 15,
    AND(FACT_ORDERS[[#This Row],[DeliveryMehtod]]="shippment",FACT_ORDERS[[#This Row],[TotalAmount]]&lt;200), 35
)</f>
        <v>0</v>
      </c>
      <c r="M346" s="12" t="str" cm="1">
        <f t="array" ref="M346">_xlfn.IFS(
    SUMIFS(FACT_ORDERS[TotalAmount], FACT_ORDERS[WD_CUSTOMERS],FACT_ORDERS[[#This Row],[WD_CUSTOMERS]])&gt;=15000, "VIP",
    SUMIFS(FACT_ORDERS[TotalAmount], FACT_ORDERS[WD_CUSTOMERS],FACT_ORDERS[[#This Row],[WD_CUSTOMERS]])&gt;=8000, "Premium",
    TRUE, "Regular"
)</f>
        <v>Premium</v>
      </c>
      <c r="N346" s="32" cm="1">
        <f t="array" ref="N346">_xlfn.IFS(
   FACT_ORDERS[[#This Row],[TypeOfClient]]="VIP", 0.2,
   FACT_ORDERS[[#This Row],[TypeOfClient]]="Premium", 0.1,
   TRUE, 0
)</f>
        <v>0.1</v>
      </c>
      <c r="O346" s="31" cm="1">
        <f t="array" ref="O346">_xlfn.IFS(
   FACT_ORDERS[[#This Row],[TotalAmount]]&gt;1500, 0.15,
   FACT_ORDERS[[#This Row],[TotalAmount]]&gt;1000, 0.1,
   FACT_ORDERS[[#This Row],[TotalAmount]]&gt;500, 0.05,
   TRUE, 0
)</f>
        <v>0.1</v>
      </c>
      <c r="P346" s="28">
        <f xml:space="preserve"> FACT_ORDERS[[#This Row],[TotalAmount]] * (1 - (FACT_ORDERS[[#This Row],[ClientDiscount]] + FACT_ORDERS[[#This Row],[OrderDiscount]]) )</f>
        <v>825.6</v>
      </c>
      <c r="Q346" s="28">
        <f>FACT_ORDERS[[#This Row],[TotalAmountWithDiscount]]+FACT_ORDERS[[#This Row],[DeliveryCost]]</f>
        <v>825.6</v>
      </c>
      <c r="R346" s="35">
        <v>45279</v>
      </c>
      <c r="S346" s="35" t="str">
        <f>IF(NETWORKDAYS(FACT_ORDERS[[#This Row],[Order-Date]], FACT_ORDERS[[#This Row],[ArrivalDate ]]) &gt; 10, "Late", "On Time")</f>
        <v>On Time</v>
      </c>
    </row>
    <row r="347" spans="1:19" x14ac:dyDescent="0.3">
      <c r="A347" s="12">
        <v>5345</v>
      </c>
      <c r="B347" s="12">
        <v>295</v>
      </c>
      <c r="C347" s="12">
        <v>10296</v>
      </c>
      <c r="D347" s="12">
        <v>346</v>
      </c>
      <c r="E347" s="12" t="s">
        <v>244</v>
      </c>
      <c r="F347" s="13">
        <v>45543</v>
      </c>
      <c r="G347" s="26" t="s">
        <v>11065</v>
      </c>
      <c r="H347" s="12">
        <v>7</v>
      </c>
      <c r="I347" s="28">
        <f>VLOOKUP(B:B,DIM_PRODUCTS!A:F,5,FALSE)</f>
        <v>10</v>
      </c>
      <c r="J347" s="28">
        <f>FACT_ORDERS[[#This Row],[ProductPrice]]*FACT_ORDERS[[#This Row],[Quantity]]</f>
        <v>70</v>
      </c>
      <c r="K347" s="12" t="str">
        <f>VLOOKUP(C:C,DIM_CUSTOMERS!A:G,7,FALSE)</f>
        <v>USA</v>
      </c>
      <c r="L347" s="30" cm="1">
        <f t="array" ref="L347">_xlfn.IFS(
    AND(FACT_ORDERS[[#This Row],[DeliveryMehtod]]="shippment",FACT_ORDERS[[#This Row],[TotalAmount]]&gt;=200), 0,
    AND(FACT_ORDERS[[#This Row],[DeliveryMehtod]]="pickup"), 15,
    AND(FACT_ORDERS[[#This Row],[DeliveryMehtod]]="shippment",FACT_ORDERS[[#This Row],[TotalAmount]]&lt;200), 35
)</f>
        <v>35</v>
      </c>
      <c r="M347" s="12" t="str" cm="1">
        <f t="array" ref="M347">_xlfn.IFS(
    SUMIFS(FACT_ORDERS[TotalAmount], FACT_ORDERS[WD_CUSTOMERS],FACT_ORDERS[[#This Row],[WD_CUSTOMERS]])&gt;=15000, "VIP",
    SUMIFS(FACT_ORDERS[TotalAmount], FACT_ORDERS[WD_CUSTOMERS],FACT_ORDERS[[#This Row],[WD_CUSTOMERS]])&gt;=8000, "Premium",
    TRUE, "Regular"
)</f>
        <v>Regular</v>
      </c>
      <c r="N347" s="32" cm="1">
        <f t="array" ref="N347">_xlfn.IFS(
   FACT_ORDERS[[#This Row],[TypeOfClient]]="VIP", 0.2,
   FACT_ORDERS[[#This Row],[TypeOfClient]]="Premium", 0.1,
   TRUE, 0
)</f>
        <v>0</v>
      </c>
      <c r="O347" s="31" cm="1">
        <f t="array" ref="O347">_xlfn.IFS(
   FACT_ORDERS[[#This Row],[TotalAmount]]&gt;1500, 0.15,
   FACT_ORDERS[[#This Row],[TotalAmount]]&gt;1000, 0.1,
   FACT_ORDERS[[#This Row],[TotalAmount]]&gt;500, 0.05,
   TRUE, 0
)</f>
        <v>0</v>
      </c>
      <c r="P347" s="28">
        <f xml:space="preserve"> FACT_ORDERS[[#This Row],[TotalAmount]] * (1 - (FACT_ORDERS[[#This Row],[ClientDiscount]] + FACT_ORDERS[[#This Row],[OrderDiscount]]) )</f>
        <v>70</v>
      </c>
      <c r="Q347" s="28">
        <f>FACT_ORDERS[[#This Row],[TotalAmountWithDiscount]]+FACT_ORDERS[[#This Row],[DeliveryCost]]</f>
        <v>105</v>
      </c>
      <c r="R347" s="35">
        <v>45551</v>
      </c>
      <c r="S347" s="35" t="str">
        <f>IF(NETWORKDAYS(FACT_ORDERS[[#This Row],[Order-Date]], FACT_ORDERS[[#This Row],[ArrivalDate ]]) &gt; 10, "Late", "On Time")</f>
        <v>On Time</v>
      </c>
    </row>
    <row r="348" spans="1:19" x14ac:dyDescent="0.3">
      <c r="A348" s="12">
        <v>5346</v>
      </c>
      <c r="B348" s="12">
        <v>288</v>
      </c>
      <c r="C348" s="12">
        <v>10296</v>
      </c>
      <c r="D348" s="12">
        <v>347</v>
      </c>
      <c r="E348" s="12" t="s">
        <v>244</v>
      </c>
      <c r="F348" s="13">
        <v>45543</v>
      </c>
      <c r="G348" s="26" t="s">
        <v>11066</v>
      </c>
      <c r="H348" s="12">
        <v>18</v>
      </c>
      <c r="I348" s="28">
        <f>VLOOKUP(B:B,DIM_PRODUCTS!A:F,5,FALSE)</f>
        <v>14</v>
      </c>
      <c r="J348" s="28">
        <f>FACT_ORDERS[[#This Row],[ProductPrice]]*FACT_ORDERS[[#This Row],[Quantity]]</f>
        <v>252</v>
      </c>
      <c r="K348" s="12" t="str">
        <f>VLOOKUP(C:C,DIM_CUSTOMERS!A:G,7,FALSE)</f>
        <v>USA</v>
      </c>
      <c r="L348" s="30" cm="1">
        <f t="array" ref="L348">_xlfn.IFS(
    AND(FACT_ORDERS[[#This Row],[DeliveryMehtod]]="shippment",FACT_ORDERS[[#This Row],[TotalAmount]]&gt;=200), 0,
    AND(FACT_ORDERS[[#This Row],[DeliveryMehtod]]="pickup"), 15,
    AND(FACT_ORDERS[[#This Row],[DeliveryMehtod]]="shippment",FACT_ORDERS[[#This Row],[TotalAmount]]&lt;200), 35
)</f>
        <v>0</v>
      </c>
      <c r="M348" s="12" t="str" cm="1">
        <f t="array" ref="M348">_xlfn.IFS(
    SUMIFS(FACT_ORDERS[TotalAmount], FACT_ORDERS[WD_CUSTOMERS],FACT_ORDERS[[#This Row],[WD_CUSTOMERS]])&gt;=15000, "VIP",
    SUMIFS(FACT_ORDERS[TotalAmount], FACT_ORDERS[WD_CUSTOMERS],FACT_ORDERS[[#This Row],[WD_CUSTOMERS]])&gt;=8000, "Premium",
    TRUE, "Regular"
)</f>
        <v>Regular</v>
      </c>
      <c r="N348" s="32" cm="1">
        <f t="array" ref="N348">_xlfn.IFS(
   FACT_ORDERS[[#This Row],[TypeOfClient]]="VIP", 0.2,
   FACT_ORDERS[[#This Row],[TypeOfClient]]="Premium", 0.1,
   TRUE, 0
)</f>
        <v>0</v>
      </c>
      <c r="O348" s="31" cm="1">
        <f t="array" ref="O348">_xlfn.IFS(
   FACT_ORDERS[[#This Row],[TotalAmount]]&gt;1500, 0.15,
   FACT_ORDERS[[#This Row],[TotalAmount]]&gt;1000, 0.1,
   FACT_ORDERS[[#This Row],[TotalAmount]]&gt;500, 0.05,
   TRUE, 0
)</f>
        <v>0</v>
      </c>
      <c r="P348" s="28">
        <f xml:space="preserve"> FACT_ORDERS[[#This Row],[TotalAmount]] * (1 - (FACT_ORDERS[[#This Row],[ClientDiscount]] + FACT_ORDERS[[#This Row],[OrderDiscount]]) )</f>
        <v>252</v>
      </c>
      <c r="Q348" s="28">
        <f>FACT_ORDERS[[#This Row],[TotalAmountWithDiscount]]+FACT_ORDERS[[#This Row],[DeliveryCost]]</f>
        <v>252</v>
      </c>
      <c r="R348" s="35">
        <v>45551</v>
      </c>
      <c r="S348" s="35" t="str">
        <f>IF(NETWORKDAYS(FACT_ORDERS[[#This Row],[Order-Date]], FACT_ORDERS[[#This Row],[ArrivalDate ]]) &gt; 10, "Late", "On Time")</f>
        <v>On Time</v>
      </c>
    </row>
    <row r="349" spans="1:19" x14ac:dyDescent="0.3">
      <c r="A349" s="12">
        <v>5347</v>
      </c>
      <c r="B349" s="12">
        <v>208</v>
      </c>
      <c r="C349" s="12">
        <v>10287</v>
      </c>
      <c r="D349" s="12">
        <v>348</v>
      </c>
      <c r="E349" s="12" t="s">
        <v>243</v>
      </c>
      <c r="F349" s="13">
        <v>45298</v>
      </c>
      <c r="G349" s="26" t="s">
        <v>11067</v>
      </c>
      <c r="H349" s="12">
        <v>9</v>
      </c>
      <c r="I349" s="28">
        <f>VLOOKUP(B:B,DIM_PRODUCTS!A:F,5,FALSE)</f>
        <v>10</v>
      </c>
      <c r="J349" s="28">
        <f>FACT_ORDERS[[#This Row],[ProductPrice]]*FACT_ORDERS[[#This Row],[Quantity]]</f>
        <v>90</v>
      </c>
      <c r="K349" s="12" t="str">
        <f>VLOOKUP(C:C,DIM_CUSTOMERS!A:G,7,FALSE)</f>
        <v>Mexico</v>
      </c>
      <c r="L349" s="30" cm="1">
        <f t="array" ref="L349">_xlfn.IFS(
    AND(FACT_ORDERS[[#This Row],[DeliveryMehtod]]="shippment",FACT_ORDERS[[#This Row],[TotalAmount]]&gt;=200), 0,
    AND(FACT_ORDERS[[#This Row],[DeliveryMehtod]]="pickup"), 15,
    AND(FACT_ORDERS[[#This Row],[DeliveryMehtod]]="shippment",FACT_ORDERS[[#This Row],[TotalAmount]]&lt;200), 35
)</f>
        <v>15</v>
      </c>
      <c r="M349" s="12" t="str" cm="1">
        <f t="array" ref="M349">_xlfn.IFS(
    SUMIFS(FACT_ORDERS[TotalAmount], FACT_ORDERS[WD_CUSTOMERS],FACT_ORDERS[[#This Row],[WD_CUSTOMERS]])&gt;=15000, "VIP",
    SUMIFS(FACT_ORDERS[TotalAmount], FACT_ORDERS[WD_CUSTOMERS],FACT_ORDERS[[#This Row],[WD_CUSTOMERS]])&gt;=8000, "Premium",
    TRUE, "Regular"
)</f>
        <v>Regular</v>
      </c>
      <c r="N349" s="32" cm="1">
        <f t="array" ref="N349">_xlfn.IFS(
   FACT_ORDERS[[#This Row],[TypeOfClient]]="VIP", 0.2,
   FACT_ORDERS[[#This Row],[TypeOfClient]]="Premium", 0.1,
   TRUE, 0
)</f>
        <v>0</v>
      </c>
      <c r="O349" s="31" cm="1">
        <f t="array" ref="O349">_xlfn.IFS(
   FACT_ORDERS[[#This Row],[TotalAmount]]&gt;1500, 0.15,
   FACT_ORDERS[[#This Row],[TotalAmount]]&gt;1000, 0.1,
   FACT_ORDERS[[#This Row],[TotalAmount]]&gt;500, 0.05,
   TRUE, 0
)</f>
        <v>0</v>
      </c>
      <c r="P349" s="28">
        <f xml:space="preserve"> FACT_ORDERS[[#This Row],[TotalAmount]] * (1 - (FACT_ORDERS[[#This Row],[ClientDiscount]] + FACT_ORDERS[[#This Row],[OrderDiscount]]) )</f>
        <v>90</v>
      </c>
      <c r="Q349" s="28">
        <f>FACT_ORDERS[[#This Row],[TotalAmountWithDiscount]]+FACT_ORDERS[[#This Row],[DeliveryCost]]</f>
        <v>105</v>
      </c>
      <c r="R349" s="35">
        <v>45306</v>
      </c>
      <c r="S349" s="35" t="str">
        <f>IF(NETWORKDAYS(FACT_ORDERS[[#This Row],[Order-Date]], FACT_ORDERS[[#This Row],[ArrivalDate ]]) &gt; 10, "Late", "On Time")</f>
        <v>On Time</v>
      </c>
    </row>
    <row r="350" spans="1:19" x14ac:dyDescent="0.3">
      <c r="A350" s="12">
        <v>5348</v>
      </c>
      <c r="B350" s="12">
        <v>240</v>
      </c>
      <c r="C350" s="12">
        <v>10725</v>
      </c>
      <c r="D350" s="12">
        <v>349</v>
      </c>
      <c r="E350" s="12" t="s">
        <v>243</v>
      </c>
      <c r="F350" s="13">
        <v>45461</v>
      </c>
      <c r="G350" s="26" t="s">
        <v>3244</v>
      </c>
      <c r="H350" s="12">
        <v>28</v>
      </c>
      <c r="I350" s="28">
        <f>VLOOKUP(B:B,DIM_PRODUCTS!A:F,5,FALSE)</f>
        <v>24</v>
      </c>
      <c r="J350" s="28">
        <f>FACT_ORDERS[[#This Row],[ProductPrice]]*FACT_ORDERS[[#This Row],[Quantity]]</f>
        <v>672</v>
      </c>
      <c r="K350" s="12" t="str">
        <f>VLOOKUP(C:C,DIM_CUSTOMERS!A:G,7,FALSE)</f>
        <v>Germany</v>
      </c>
      <c r="L350" s="30" cm="1">
        <f t="array" ref="L350">_xlfn.IFS(
    AND(FACT_ORDERS[[#This Row],[DeliveryMehtod]]="shippment",FACT_ORDERS[[#This Row],[TotalAmount]]&gt;=200), 0,
    AND(FACT_ORDERS[[#This Row],[DeliveryMehtod]]="pickup"), 15,
    AND(FACT_ORDERS[[#This Row],[DeliveryMehtod]]="shippment",FACT_ORDERS[[#This Row],[TotalAmount]]&lt;200), 35
)</f>
        <v>15</v>
      </c>
      <c r="M350" s="12" t="str" cm="1">
        <f t="array" ref="M350">_xlfn.IFS(
    SUMIFS(FACT_ORDERS[TotalAmount], FACT_ORDERS[WD_CUSTOMERS],FACT_ORDERS[[#This Row],[WD_CUSTOMERS]])&gt;=15000, "VIP",
    SUMIFS(FACT_ORDERS[TotalAmount], FACT_ORDERS[WD_CUSTOMERS],FACT_ORDERS[[#This Row],[WD_CUSTOMERS]])&gt;=8000, "Premium",
    TRUE, "Regular"
)</f>
        <v>Regular</v>
      </c>
      <c r="N350" s="32" cm="1">
        <f t="array" ref="N350">_xlfn.IFS(
   FACT_ORDERS[[#This Row],[TypeOfClient]]="VIP", 0.2,
   FACT_ORDERS[[#This Row],[TypeOfClient]]="Premium", 0.1,
   TRUE, 0
)</f>
        <v>0</v>
      </c>
      <c r="O350" s="31" cm="1">
        <f t="array" ref="O350">_xlfn.IFS(
   FACT_ORDERS[[#This Row],[TotalAmount]]&gt;1500, 0.15,
   FACT_ORDERS[[#This Row],[TotalAmount]]&gt;1000, 0.1,
   FACT_ORDERS[[#This Row],[TotalAmount]]&gt;500, 0.05,
   TRUE, 0
)</f>
        <v>0.05</v>
      </c>
      <c r="P350" s="28">
        <f xml:space="preserve"> FACT_ORDERS[[#This Row],[TotalAmount]] * (1 - (FACT_ORDERS[[#This Row],[ClientDiscount]] + FACT_ORDERS[[#This Row],[OrderDiscount]]) )</f>
        <v>638.4</v>
      </c>
      <c r="Q350" s="28">
        <f>FACT_ORDERS[[#This Row],[TotalAmountWithDiscount]]+FACT_ORDERS[[#This Row],[DeliveryCost]]</f>
        <v>653.4</v>
      </c>
      <c r="R350" s="35">
        <v>45471</v>
      </c>
      <c r="S350" s="35" t="str">
        <f>IF(NETWORKDAYS(FACT_ORDERS[[#This Row],[Order-Date]], FACT_ORDERS[[#This Row],[ArrivalDate ]]) &gt; 10, "Late", "On Time")</f>
        <v>On Time</v>
      </c>
    </row>
    <row r="351" spans="1:19" x14ac:dyDescent="0.3">
      <c r="A351" s="12">
        <v>5349</v>
      </c>
      <c r="B351" s="12">
        <v>269</v>
      </c>
      <c r="C351" s="12">
        <v>10949</v>
      </c>
      <c r="D351" s="12">
        <v>350</v>
      </c>
      <c r="E351" s="12" t="s">
        <v>243</v>
      </c>
      <c r="F351" s="13">
        <v>45433</v>
      </c>
      <c r="G351" s="26" t="s">
        <v>11068</v>
      </c>
      <c r="H351" s="12">
        <v>21</v>
      </c>
      <c r="I351" s="28">
        <f>VLOOKUP(B:B,DIM_PRODUCTS!A:F,5,FALSE)</f>
        <v>29</v>
      </c>
      <c r="J351" s="28">
        <f>FACT_ORDERS[[#This Row],[ProductPrice]]*FACT_ORDERS[[#This Row],[Quantity]]</f>
        <v>609</v>
      </c>
      <c r="K351" s="12" t="str">
        <f>VLOOKUP(C:C,DIM_CUSTOMERS!A:G,7,FALSE)</f>
        <v>Nigeria</v>
      </c>
      <c r="L351" s="30" cm="1">
        <f t="array" ref="L351">_xlfn.IFS(
    AND(FACT_ORDERS[[#This Row],[DeliveryMehtod]]="shippment",FACT_ORDERS[[#This Row],[TotalAmount]]&gt;=200), 0,
    AND(FACT_ORDERS[[#This Row],[DeliveryMehtod]]="pickup"), 15,
    AND(FACT_ORDERS[[#This Row],[DeliveryMehtod]]="shippment",FACT_ORDERS[[#This Row],[TotalAmount]]&lt;200), 35
)</f>
        <v>15</v>
      </c>
      <c r="M351" s="12" t="str" cm="1">
        <f t="array" ref="M351">_xlfn.IFS(
    SUMIFS(FACT_ORDERS[TotalAmount], FACT_ORDERS[WD_CUSTOMERS],FACT_ORDERS[[#This Row],[WD_CUSTOMERS]])&gt;=15000, "VIP",
    SUMIFS(FACT_ORDERS[TotalAmount], FACT_ORDERS[WD_CUSTOMERS],FACT_ORDERS[[#This Row],[WD_CUSTOMERS]])&gt;=8000, "Premium",
    TRUE, "Regular"
)</f>
        <v>Regular</v>
      </c>
      <c r="N351" s="32" cm="1">
        <f t="array" ref="N351">_xlfn.IFS(
   FACT_ORDERS[[#This Row],[TypeOfClient]]="VIP", 0.2,
   FACT_ORDERS[[#This Row],[TypeOfClient]]="Premium", 0.1,
   TRUE, 0
)</f>
        <v>0</v>
      </c>
      <c r="O351" s="31" cm="1">
        <f t="array" ref="O351">_xlfn.IFS(
   FACT_ORDERS[[#This Row],[TotalAmount]]&gt;1500, 0.15,
   FACT_ORDERS[[#This Row],[TotalAmount]]&gt;1000, 0.1,
   FACT_ORDERS[[#This Row],[TotalAmount]]&gt;500, 0.05,
   TRUE, 0
)</f>
        <v>0.05</v>
      </c>
      <c r="P351" s="28">
        <f xml:space="preserve"> FACT_ORDERS[[#This Row],[TotalAmount]] * (1 - (FACT_ORDERS[[#This Row],[ClientDiscount]] + FACT_ORDERS[[#This Row],[OrderDiscount]]) )</f>
        <v>578.54999999999995</v>
      </c>
      <c r="Q351" s="28">
        <f>FACT_ORDERS[[#This Row],[TotalAmountWithDiscount]]+FACT_ORDERS[[#This Row],[DeliveryCost]]</f>
        <v>593.54999999999995</v>
      </c>
      <c r="R351" s="35">
        <v>45444</v>
      </c>
      <c r="S351" s="35" t="str">
        <f>IF(NETWORKDAYS(FACT_ORDERS[[#This Row],[Order-Date]], FACT_ORDERS[[#This Row],[ArrivalDate ]]) &gt; 10, "Late", "On Time")</f>
        <v>On Time</v>
      </c>
    </row>
    <row r="352" spans="1:19" x14ac:dyDescent="0.3">
      <c r="A352" s="12">
        <v>5350</v>
      </c>
      <c r="B352" s="12">
        <v>275</v>
      </c>
      <c r="C352" s="12">
        <v>10949</v>
      </c>
      <c r="D352" s="12">
        <v>351</v>
      </c>
      <c r="E352" s="12" t="s">
        <v>243</v>
      </c>
      <c r="F352" s="13">
        <v>45433</v>
      </c>
      <c r="G352" s="26" t="s">
        <v>11069</v>
      </c>
      <c r="H352" s="12">
        <v>29</v>
      </c>
      <c r="I352" s="28">
        <f>VLOOKUP(B:B,DIM_PRODUCTS!A:F,5,FALSE)</f>
        <v>35</v>
      </c>
      <c r="J352" s="28">
        <f>FACT_ORDERS[[#This Row],[ProductPrice]]*FACT_ORDERS[[#This Row],[Quantity]]</f>
        <v>1015</v>
      </c>
      <c r="K352" s="12" t="str">
        <f>VLOOKUP(C:C,DIM_CUSTOMERS!A:G,7,FALSE)</f>
        <v>Nigeria</v>
      </c>
      <c r="L352" s="30" cm="1">
        <f t="array" ref="L352">_xlfn.IFS(
    AND(FACT_ORDERS[[#This Row],[DeliveryMehtod]]="shippment",FACT_ORDERS[[#This Row],[TotalAmount]]&gt;=200), 0,
    AND(FACT_ORDERS[[#This Row],[DeliveryMehtod]]="pickup"), 15,
    AND(FACT_ORDERS[[#This Row],[DeliveryMehtod]]="shippment",FACT_ORDERS[[#This Row],[TotalAmount]]&lt;200), 35
)</f>
        <v>15</v>
      </c>
      <c r="M352" s="12" t="str" cm="1">
        <f t="array" ref="M352">_xlfn.IFS(
    SUMIFS(FACT_ORDERS[TotalAmount], FACT_ORDERS[WD_CUSTOMERS],FACT_ORDERS[[#This Row],[WD_CUSTOMERS]])&gt;=15000, "VIP",
    SUMIFS(FACT_ORDERS[TotalAmount], FACT_ORDERS[WD_CUSTOMERS],FACT_ORDERS[[#This Row],[WD_CUSTOMERS]])&gt;=8000, "Premium",
    TRUE, "Regular"
)</f>
        <v>Regular</v>
      </c>
      <c r="N352" s="32" cm="1">
        <f t="array" ref="N352">_xlfn.IFS(
   FACT_ORDERS[[#This Row],[TypeOfClient]]="VIP", 0.2,
   FACT_ORDERS[[#This Row],[TypeOfClient]]="Premium", 0.1,
   TRUE, 0
)</f>
        <v>0</v>
      </c>
      <c r="O352" s="31" cm="1">
        <f t="array" ref="O352">_xlfn.IFS(
   FACT_ORDERS[[#This Row],[TotalAmount]]&gt;1500, 0.15,
   FACT_ORDERS[[#This Row],[TotalAmount]]&gt;1000, 0.1,
   FACT_ORDERS[[#This Row],[TotalAmount]]&gt;500, 0.05,
   TRUE, 0
)</f>
        <v>0.1</v>
      </c>
      <c r="P352" s="28">
        <f xml:space="preserve"> FACT_ORDERS[[#This Row],[TotalAmount]] * (1 - (FACT_ORDERS[[#This Row],[ClientDiscount]] + FACT_ORDERS[[#This Row],[OrderDiscount]]) )</f>
        <v>913.5</v>
      </c>
      <c r="Q352" s="28">
        <f>FACT_ORDERS[[#This Row],[TotalAmountWithDiscount]]+FACT_ORDERS[[#This Row],[DeliveryCost]]</f>
        <v>928.5</v>
      </c>
      <c r="R352" s="35">
        <v>45444</v>
      </c>
      <c r="S352" s="35" t="str">
        <f>IF(NETWORKDAYS(FACT_ORDERS[[#This Row],[Order-Date]], FACT_ORDERS[[#This Row],[ArrivalDate ]]) &gt; 10, "Late", "On Time")</f>
        <v>On Time</v>
      </c>
    </row>
    <row r="353" spans="1:19" x14ac:dyDescent="0.3">
      <c r="A353" s="12">
        <v>5351</v>
      </c>
      <c r="B353" s="12">
        <v>253</v>
      </c>
      <c r="C353" s="12">
        <v>10263</v>
      </c>
      <c r="D353" s="12">
        <v>352</v>
      </c>
      <c r="E353" s="12" t="s">
        <v>244</v>
      </c>
      <c r="F353" s="13">
        <v>45516</v>
      </c>
      <c r="G353" s="26" t="s">
        <v>11070</v>
      </c>
      <c r="H353" s="12">
        <v>52</v>
      </c>
      <c r="I353" s="28">
        <f>VLOOKUP(B:B,DIM_PRODUCTS!A:F,5,FALSE)</f>
        <v>11</v>
      </c>
      <c r="J353" s="28">
        <f>FACT_ORDERS[[#This Row],[ProductPrice]]*FACT_ORDERS[[#This Row],[Quantity]]</f>
        <v>572</v>
      </c>
      <c r="K353" s="12" t="str">
        <f>VLOOKUP(C:C,DIM_CUSTOMERS!A:G,7,FALSE)</f>
        <v>USA</v>
      </c>
      <c r="L353" s="30" cm="1">
        <f t="array" ref="L353">_xlfn.IFS(
    AND(FACT_ORDERS[[#This Row],[DeliveryMehtod]]="shippment",FACT_ORDERS[[#This Row],[TotalAmount]]&gt;=200), 0,
    AND(FACT_ORDERS[[#This Row],[DeliveryMehtod]]="pickup"), 15,
    AND(FACT_ORDERS[[#This Row],[DeliveryMehtod]]="shippment",FACT_ORDERS[[#This Row],[TotalAmount]]&lt;200), 35
)</f>
        <v>0</v>
      </c>
      <c r="M353" s="12" t="str" cm="1">
        <f t="array" ref="M353">_xlfn.IFS(
    SUMIFS(FACT_ORDERS[TotalAmount], FACT_ORDERS[WD_CUSTOMERS],FACT_ORDERS[[#This Row],[WD_CUSTOMERS]])&gt;=15000, "VIP",
    SUMIFS(FACT_ORDERS[TotalAmount], FACT_ORDERS[WD_CUSTOMERS],FACT_ORDERS[[#This Row],[WD_CUSTOMERS]])&gt;=8000, "Premium",
    TRUE, "Regular"
)</f>
        <v>Regular</v>
      </c>
      <c r="N353" s="32" cm="1">
        <f t="array" ref="N353">_xlfn.IFS(
   FACT_ORDERS[[#This Row],[TypeOfClient]]="VIP", 0.2,
   FACT_ORDERS[[#This Row],[TypeOfClient]]="Premium", 0.1,
   TRUE, 0
)</f>
        <v>0</v>
      </c>
      <c r="O353" s="31" cm="1">
        <f t="array" ref="O353">_xlfn.IFS(
   FACT_ORDERS[[#This Row],[TotalAmount]]&gt;1500, 0.15,
   FACT_ORDERS[[#This Row],[TotalAmount]]&gt;1000, 0.1,
   FACT_ORDERS[[#This Row],[TotalAmount]]&gt;500, 0.05,
   TRUE, 0
)</f>
        <v>0.05</v>
      </c>
      <c r="P353" s="28">
        <f xml:space="preserve"> FACT_ORDERS[[#This Row],[TotalAmount]] * (1 - (FACT_ORDERS[[#This Row],[ClientDiscount]] + FACT_ORDERS[[#This Row],[OrderDiscount]]) )</f>
        <v>543.4</v>
      </c>
      <c r="Q353" s="28">
        <f>FACT_ORDERS[[#This Row],[TotalAmountWithDiscount]]+FACT_ORDERS[[#This Row],[DeliveryCost]]</f>
        <v>543.4</v>
      </c>
      <c r="R353" s="35">
        <v>45525</v>
      </c>
      <c r="S353" s="35" t="str">
        <f>IF(NETWORKDAYS(FACT_ORDERS[[#This Row],[Order-Date]], FACT_ORDERS[[#This Row],[ArrivalDate ]]) &gt; 10, "Late", "On Time")</f>
        <v>On Time</v>
      </c>
    </row>
    <row r="354" spans="1:19" x14ac:dyDescent="0.3">
      <c r="A354" s="12">
        <v>5352</v>
      </c>
      <c r="B354" s="12">
        <v>216</v>
      </c>
      <c r="C354" s="12">
        <v>10263</v>
      </c>
      <c r="D354" s="12">
        <v>353</v>
      </c>
      <c r="E354" s="12" t="s">
        <v>244</v>
      </c>
      <c r="F354" s="13">
        <v>45516</v>
      </c>
      <c r="G354" s="26" t="s">
        <v>11071</v>
      </c>
      <c r="H354" s="12">
        <v>31</v>
      </c>
      <c r="I354" s="28">
        <f>VLOOKUP(B:B,DIM_PRODUCTS!A:F,5,FALSE)</f>
        <v>23</v>
      </c>
      <c r="J354" s="28">
        <f>FACT_ORDERS[[#This Row],[ProductPrice]]*FACT_ORDERS[[#This Row],[Quantity]]</f>
        <v>713</v>
      </c>
      <c r="K354" s="12" t="str">
        <f>VLOOKUP(C:C,DIM_CUSTOMERS!A:G,7,FALSE)</f>
        <v>USA</v>
      </c>
      <c r="L354" s="30" cm="1">
        <f t="array" ref="L354">_xlfn.IFS(
    AND(FACT_ORDERS[[#This Row],[DeliveryMehtod]]="shippment",FACT_ORDERS[[#This Row],[TotalAmount]]&gt;=200), 0,
    AND(FACT_ORDERS[[#This Row],[DeliveryMehtod]]="pickup"), 15,
    AND(FACT_ORDERS[[#This Row],[DeliveryMehtod]]="shippment",FACT_ORDERS[[#This Row],[TotalAmount]]&lt;200), 35
)</f>
        <v>0</v>
      </c>
      <c r="M354" s="12" t="str" cm="1">
        <f t="array" ref="M354">_xlfn.IFS(
    SUMIFS(FACT_ORDERS[TotalAmount], FACT_ORDERS[WD_CUSTOMERS],FACT_ORDERS[[#This Row],[WD_CUSTOMERS]])&gt;=15000, "VIP",
    SUMIFS(FACT_ORDERS[TotalAmount], FACT_ORDERS[WD_CUSTOMERS],FACT_ORDERS[[#This Row],[WD_CUSTOMERS]])&gt;=8000, "Premium",
    TRUE, "Regular"
)</f>
        <v>Regular</v>
      </c>
      <c r="N354" s="32" cm="1">
        <f t="array" ref="N354">_xlfn.IFS(
   FACT_ORDERS[[#This Row],[TypeOfClient]]="VIP", 0.2,
   FACT_ORDERS[[#This Row],[TypeOfClient]]="Premium", 0.1,
   TRUE, 0
)</f>
        <v>0</v>
      </c>
      <c r="O354" s="31" cm="1">
        <f t="array" ref="O354">_xlfn.IFS(
   FACT_ORDERS[[#This Row],[TotalAmount]]&gt;1500, 0.15,
   FACT_ORDERS[[#This Row],[TotalAmount]]&gt;1000, 0.1,
   FACT_ORDERS[[#This Row],[TotalAmount]]&gt;500, 0.05,
   TRUE, 0
)</f>
        <v>0.05</v>
      </c>
      <c r="P354" s="28">
        <f xml:space="preserve"> FACT_ORDERS[[#This Row],[TotalAmount]] * (1 - (FACT_ORDERS[[#This Row],[ClientDiscount]] + FACT_ORDERS[[#This Row],[OrderDiscount]]) )</f>
        <v>677.35</v>
      </c>
      <c r="Q354" s="28">
        <f>FACT_ORDERS[[#This Row],[TotalAmountWithDiscount]]+FACT_ORDERS[[#This Row],[DeliveryCost]]</f>
        <v>677.35</v>
      </c>
      <c r="R354" s="35">
        <v>45524</v>
      </c>
      <c r="S354" s="35" t="str">
        <f>IF(NETWORKDAYS(FACT_ORDERS[[#This Row],[Order-Date]], FACT_ORDERS[[#This Row],[ArrivalDate ]]) &gt; 10, "Late", "On Time")</f>
        <v>On Time</v>
      </c>
    </row>
    <row r="355" spans="1:19" x14ac:dyDescent="0.3">
      <c r="A355" s="12">
        <v>5353</v>
      </c>
      <c r="B355" s="12">
        <v>243</v>
      </c>
      <c r="C355" s="12">
        <v>10713</v>
      </c>
      <c r="D355" s="12">
        <v>354</v>
      </c>
      <c r="E355" s="12" t="s">
        <v>244</v>
      </c>
      <c r="F355" s="13">
        <v>45335</v>
      </c>
      <c r="G355" s="26" t="s">
        <v>11072</v>
      </c>
      <c r="H355" s="12">
        <v>27</v>
      </c>
      <c r="I355" s="28">
        <f>VLOOKUP(B:B,DIM_PRODUCTS!A:F,5,FALSE)</f>
        <v>22</v>
      </c>
      <c r="J355" s="28">
        <f>FACT_ORDERS[[#This Row],[ProductPrice]]*FACT_ORDERS[[#This Row],[Quantity]]</f>
        <v>594</v>
      </c>
      <c r="K355" s="12" t="str">
        <f>VLOOKUP(C:C,DIM_CUSTOMERS!A:G,7,FALSE)</f>
        <v>Italy</v>
      </c>
      <c r="L355" s="30" cm="1">
        <f t="array" ref="L355">_xlfn.IFS(
    AND(FACT_ORDERS[[#This Row],[DeliveryMehtod]]="shippment",FACT_ORDERS[[#This Row],[TotalAmount]]&gt;=200), 0,
    AND(FACT_ORDERS[[#This Row],[DeliveryMehtod]]="pickup"), 15,
    AND(FACT_ORDERS[[#This Row],[DeliveryMehtod]]="shippment",FACT_ORDERS[[#This Row],[TotalAmount]]&lt;200), 35
)</f>
        <v>0</v>
      </c>
      <c r="M355" s="12" t="str" cm="1">
        <f t="array" ref="M355">_xlfn.IFS(
    SUMIFS(FACT_ORDERS[TotalAmount], FACT_ORDERS[WD_CUSTOMERS],FACT_ORDERS[[#This Row],[WD_CUSTOMERS]])&gt;=15000, "VIP",
    SUMIFS(FACT_ORDERS[TotalAmount], FACT_ORDERS[WD_CUSTOMERS],FACT_ORDERS[[#This Row],[WD_CUSTOMERS]])&gt;=8000, "Premium",
    TRUE, "Regular"
)</f>
        <v>Regular</v>
      </c>
      <c r="N355" s="32" cm="1">
        <f t="array" ref="N355">_xlfn.IFS(
   FACT_ORDERS[[#This Row],[TypeOfClient]]="VIP", 0.2,
   FACT_ORDERS[[#This Row],[TypeOfClient]]="Premium", 0.1,
   TRUE, 0
)</f>
        <v>0</v>
      </c>
      <c r="O355" s="31" cm="1">
        <f t="array" ref="O355">_xlfn.IFS(
   FACT_ORDERS[[#This Row],[TotalAmount]]&gt;1500, 0.15,
   FACT_ORDERS[[#This Row],[TotalAmount]]&gt;1000, 0.1,
   FACT_ORDERS[[#This Row],[TotalAmount]]&gt;500, 0.05,
   TRUE, 0
)</f>
        <v>0.05</v>
      </c>
      <c r="P355" s="28">
        <f xml:space="preserve"> FACT_ORDERS[[#This Row],[TotalAmount]] * (1 - (FACT_ORDERS[[#This Row],[ClientDiscount]] + FACT_ORDERS[[#This Row],[OrderDiscount]]) )</f>
        <v>564.29999999999995</v>
      </c>
      <c r="Q355" s="28">
        <f>FACT_ORDERS[[#This Row],[TotalAmountWithDiscount]]+FACT_ORDERS[[#This Row],[DeliveryCost]]</f>
        <v>564.29999999999995</v>
      </c>
      <c r="R355" s="35">
        <v>45344</v>
      </c>
      <c r="S355" s="35" t="str">
        <f>IF(NETWORKDAYS(FACT_ORDERS[[#This Row],[Order-Date]], FACT_ORDERS[[#This Row],[ArrivalDate ]]) &gt; 10, "Late", "On Time")</f>
        <v>On Time</v>
      </c>
    </row>
    <row r="356" spans="1:19" x14ac:dyDescent="0.3">
      <c r="A356" s="12">
        <v>5354</v>
      </c>
      <c r="B356" s="12">
        <v>299</v>
      </c>
      <c r="C356" s="12">
        <v>10492</v>
      </c>
      <c r="D356" s="12">
        <v>355</v>
      </c>
      <c r="E356" s="12" t="s">
        <v>243</v>
      </c>
      <c r="F356" s="13">
        <v>45427</v>
      </c>
      <c r="G356" s="26" t="s">
        <v>11073</v>
      </c>
      <c r="H356" s="12">
        <v>23</v>
      </c>
      <c r="I356" s="28">
        <f>VLOOKUP(B:B,DIM_PRODUCTS!A:F,5,FALSE)</f>
        <v>19</v>
      </c>
      <c r="J356" s="28">
        <f>FACT_ORDERS[[#This Row],[ProductPrice]]*FACT_ORDERS[[#This Row],[Quantity]]</f>
        <v>437</v>
      </c>
      <c r="K356" s="12" t="str">
        <f>VLOOKUP(C:C,DIM_CUSTOMERS!A:G,7,FALSE)</f>
        <v>Japan</v>
      </c>
      <c r="L356" s="30" cm="1">
        <f t="array" ref="L356">_xlfn.IFS(
    AND(FACT_ORDERS[[#This Row],[DeliveryMehtod]]="shippment",FACT_ORDERS[[#This Row],[TotalAmount]]&gt;=200), 0,
    AND(FACT_ORDERS[[#This Row],[DeliveryMehtod]]="pickup"), 15,
    AND(FACT_ORDERS[[#This Row],[DeliveryMehtod]]="shippment",FACT_ORDERS[[#This Row],[TotalAmount]]&lt;200), 35
)</f>
        <v>15</v>
      </c>
      <c r="M356" s="12" t="str" cm="1">
        <f t="array" ref="M356">_xlfn.IFS(
    SUMIFS(FACT_ORDERS[TotalAmount], FACT_ORDERS[WD_CUSTOMERS],FACT_ORDERS[[#This Row],[WD_CUSTOMERS]])&gt;=15000, "VIP",
    SUMIFS(FACT_ORDERS[TotalAmount], FACT_ORDERS[WD_CUSTOMERS],FACT_ORDERS[[#This Row],[WD_CUSTOMERS]])&gt;=8000, "Premium",
    TRUE, "Regular"
)</f>
        <v>Premium</v>
      </c>
      <c r="N356" s="32" cm="1">
        <f t="array" ref="N356">_xlfn.IFS(
   FACT_ORDERS[[#This Row],[TypeOfClient]]="VIP", 0.2,
   FACT_ORDERS[[#This Row],[TypeOfClient]]="Premium", 0.1,
   TRUE, 0
)</f>
        <v>0.1</v>
      </c>
      <c r="O356" s="31" cm="1">
        <f t="array" ref="O356">_xlfn.IFS(
   FACT_ORDERS[[#This Row],[TotalAmount]]&gt;1500, 0.15,
   FACT_ORDERS[[#This Row],[TotalAmount]]&gt;1000, 0.1,
   FACT_ORDERS[[#This Row],[TotalAmount]]&gt;500, 0.05,
   TRUE, 0
)</f>
        <v>0</v>
      </c>
      <c r="P356" s="28">
        <f xml:space="preserve"> FACT_ORDERS[[#This Row],[TotalAmount]] * (1 - (FACT_ORDERS[[#This Row],[ClientDiscount]] + FACT_ORDERS[[#This Row],[OrderDiscount]]) )</f>
        <v>393.3</v>
      </c>
      <c r="Q356" s="28">
        <f>FACT_ORDERS[[#This Row],[TotalAmountWithDiscount]]+FACT_ORDERS[[#This Row],[DeliveryCost]]</f>
        <v>408.3</v>
      </c>
      <c r="R356" s="35">
        <v>45437</v>
      </c>
      <c r="S356" s="35" t="str">
        <f>IF(NETWORKDAYS(FACT_ORDERS[[#This Row],[Order-Date]], FACT_ORDERS[[#This Row],[ArrivalDate ]]) &gt; 10, "Late", "On Time")</f>
        <v>On Time</v>
      </c>
    </row>
    <row r="357" spans="1:19" x14ac:dyDescent="0.3">
      <c r="A357" s="12">
        <v>5355</v>
      </c>
      <c r="B357" s="12">
        <v>296</v>
      </c>
      <c r="C357" s="12">
        <v>10492</v>
      </c>
      <c r="D357" s="12">
        <v>356</v>
      </c>
      <c r="E357" s="12" t="s">
        <v>243</v>
      </c>
      <c r="F357" s="13">
        <v>45427</v>
      </c>
      <c r="G357" s="26" t="s">
        <v>11074</v>
      </c>
      <c r="H357" s="12">
        <v>12</v>
      </c>
      <c r="I357" s="28">
        <f>VLOOKUP(B:B,DIM_PRODUCTS!A:F,5,FALSE)</f>
        <v>5</v>
      </c>
      <c r="J357" s="28">
        <f>FACT_ORDERS[[#This Row],[ProductPrice]]*FACT_ORDERS[[#This Row],[Quantity]]</f>
        <v>60</v>
      </c>
      <c r="K357" s="12" t="str">
        <f>VLOOKUP(C:C,DIM_CUSTOMERS!A:G,7,FALSE)</f>
        <v>Japan</v>
      </c>
      <c r="L357" s="30" cm="1">
        <f t="array" ref="L357">_xlfn.IFS(
    AND(FACT_ORDERS[[#This Row],[DeliveryMehtod]]="shippment",FACT_ORDERS[[#This Row],[TotalAmount]]&gt;=200), 0,
    AND(FACT_ORDERS[[#This Row],[DeliveryMehtod]]="pickup"), 15,
    AND(FACT_ORDERS[[#This Row],[DeliveryMehtod]]="shippment",FACT_ORDERS[[#This Row],[TotalAmount]]&lt;200), 35
)</f>
        <v>15</v>
      </c>
      <c r="M357" s="12" t="str" cm="1">
        <f t="array" ref="M357">_xlfn.IFS(
    SUMIFS(FACT_ORDERS[TotalAmount], FACT_ORDERS[WD_CUSTOMERS],FACT_ORDERS[[#This Row],[WD_CUSTOMERS]])&gt;=15000, "VIP",
    SUMIFS(FACT_ORDERS[TotalAmount], FACT_ORDERS[WD_CUSTOMERS],FACT_ORDERS[[#This Row],[WD_CUSTOMERS]])&gt;=8000, "Premium",
    TRUE, "Regular"
)</f>
        <v>Premium</v>
      </c>
      <c r="N357" s="32" cm="1">
        <f t="array" ref="N357">_xlfn.IFS(
   FACT_ORDERS[[#This Row],[TypeOfClient]]="VIP", 0.2,
   FACT_ORDERS[[#This Row],[TypeOfClient]]="Premium", 0.1,
   TRUE, 0
)</f>
        <v>0.1</v>
      </c>
      <c r="O357" s="31" cm="1">
        <f t="array" ref="O357">_xlfn.IFS(
   FACT_ORDERS[[#This Row],[TotalAmount]]&gt;1500, 0.15,
   FACT_ORDERS[[#This Row],[TotalAmount]]&gt;1000, 0.1,
   FACT_ORDERS[[#This Row],[TotalAmount]]&gt;500, 0.05,
   TRUE, 0
)</f>
        <v>0</v>
      </c>
      <c r="P357" s="28">
        <f xml:space="preserve"> FACT_ORDERS[[#This Row],[TotalAmount]] * (1 - (FACT_ORDERS[[#This Row],[ClientDiscount]] + FACT_ORDERS[[#This Row],[OrderDiscount]]) )</f>
        <v>54</v>
      </c>
      <c r="Q357" s="28">
        <f>FACT_ORDERS[[#This Row],[TotalAmountWithDiscount]]+FACT_ORDERS[[#This Row],[DeliveryCost]]</f>
        <v>69</v>
      </c>
      <c r="R357" s="35">
        <v>45436</v>
      </c>
      <c r="S357" s="35" t="str">
        <f>IF(NETWORKDAYS(FACT_ORDERS[[#This Row],[Order-Date]], FACT_ORDERS[[#This Row],[ArrivalDate ]]) &gt; 10, "Late", "On Time")</f>
        <v>On Time</v>
      </c>
    </row>
    <row r="358" spans="1:19" x14ac:dyDescent="0.3">
      <c r="A358" s="12">
        <v>5356</v>
      </c>
      <c r="B358" s="12">
        <v>251</v>
      </c>
      <c r="C358" s="12">
        <v>10492</v>
      </c>
      <c r="D358" s="12">
        <v>357</v>
      </c>
      <c r="E358" s="12" t="s">
        <v>244</v>
      </c>
      <c r="F358" s="13">
        <v>45427</v>
      </c>
      <c r="G358" s="26" t="s">
        <v>11075</v>
      </c>
      <c r="H358" s="12">
        <v>31</v>
      </c>
      <c r="I358" s="28">
        <f>VLOOKUP(B:B,DIM_PRODUCTS!A:F,5,FALSE)</f>
        <v>12</v>
      </c>
      <c r="J358" s="28">
        <f>FACT_ORDERS[[#This Row],[ProductPrice]]*FACT_ORDERS[[#This Row],[Quantity]]</f>
        <v>372</v>
      </c>
      <c r="K358" s="12" t="str">
        <f>VLOOKUP(C:C,DIM_CUSTOMERS!A:G,7,FALSE)</f>
        <v>Japan</v>
      </c>
      <c r="L358" s="30" cm="1">
        <f t="array" ref="L358">_xlfn.IFS(
    AND(FACT_ORDERS[[#This Row],[DeliveryMehtod]]="shippment",FACT_ORDERS[[#This Row],[TotalAmount]]&gt;=200), 0,
    AND(FACT_ORDERS[[#This Row],[DeliveryMehtod]]="pickup"), 15,
    AND(FACT_ORDERS[[#This Row],[DeliveryMehtod]]="shippment",FACT_ORDERS[[#This Row],[TotalAmount]]&lt;200), 35
)</f>
        <v>0</v>
      </c>
      <c r="M358" s="12" t="str" cm="1">
        <f t="array" ref="M358">_xlfn.IFS(
    SUMIFS(FACT_ORDERS[TotalAmount], FACT_ORDERS[WD_CUSTOMERS],FACT_ORDERS[[#This Row],[WD_CUSTOMERS]])&gt;=15000, "VIP",
    SUMIFS(FACT_ORDERS[TotalAmount], FACT_ORDERS[WD_CUSTOMERS],FACT_ORDERS[[#This Row],[WD_CUSTOMERS]])&gt;=8000, "Premium",
    TRUE, "Regular"
)</f>
        <v>Premium</v>
      </c>
      <c r="N358" s="32" cm="1">
        <f t="array" ref="N358">_xlfn.IFS(
   FACT_ORDERS[[#This Row],[TypeOfClient]]="VIP", 0.2,
   FACT_ORDERS[[#This Row],[TypeOfClient]]="Premium", 0.1,
   TRUE, 0
)</f>
        <v>0.1</v>
      </c>
      <c r="O358" s="31" cm="1">
        <f t="array" ref="O358">_xlfn.IFS(
   FACT_ORDERS[[#This Row],[TotalAmount]]&gt;1500, 0.15,
   FACT_ORDERS[[#This Row],[TotalAmount]]&gt;1000, 0.1,
   FACT_ORDERS[[#This Row],[TotalAmount]]&gt;500, 0.05,
   TRUE, 0
)</f>
        <v>0</v>
      </c>
      <c r="P358" s="28">
        <f xml:space="preserve"> FACT_ORDERS[[#This Row],[TotalAmount]] * (1 - (FACT_ORDERS[[#This Row],[ClientDiscount]] + FACT_ORDERS[[#This Row],[OrderDiscount]]) )</f>
        <v>334.8</v>
      </c>
      <c r="Q358" s="28">
        <f>FACT_ORDERS[[#This Row],[TotalAmountWithDiscount]]+FACT_ORDERS[[#This Row],[DeliveryCost]]</f>
        <v>334.8</v>
      </c>
      <c r="R358" s="35">
        <v>45438</v>
      </c>
      <c r="S358" s="35" t="str">
        <f>IF(NETWORKDAYS(FACT_ORDERS[[#This Row],[Order-Date]], FACT_ORDERS[[#This Row],[ArrivalDate ]]) &gt; 10, "Late", "On Time")</f>
        <v>On Time</v>
      </c>
    </row>
    <row r="359" spans="1:19" x14ac:dyDescent="0.3">
      <c r="A359" s="12">
        <v>5357</v>
      </c>
      <c r="B359" s="12">
        <v>207</v>
      </c>
      <c r="C359" s="12">
        <v>10492</v>
      </c>
      <c r="D359" s="12">
        <v>358</v>
      </c>
      <c r="E359" s="12" t="s">
        <v>244</v>
      </c>
      <c r="F359" s="13">
        <v>45427</v>
      </c>
      <c r="G359" s="26" t="s">
        <v>11076</v>
      </c>
      <c r="H359" s="12">
        <v>20</v>
      </c>
      <c r="I359" s="28">
        <f>VLOOKUP(B:B,DIM_PRODUCTS!A:F,5,FALSE)</f>
        <v>8</v>
      </c>
      <c r="J359" s="28">
        <f>FACT_ORDERS[[#This Row],[ProductPrice]]*FACT_ORDERS[[#This Row],[Quantity]]</f>
        <v>160</v>
      </c>
      <c r="K359" s="12" t="str">
        <f>VLOOKUP(C:C,DIM_CUSTOMERS!A:G,7,FALSE)</f>
        <v>Japan</v>
      </c>
      <c r="L359" s="30" cm="1">
        <f t="array" ref="L359">_xlfn.IFS(
    AND(FACT_ORDERS[[#This Row],[DeliveryMehtod]]="shippment",FACT_ORDERS[[#This Row],[TotalAmount]]&gt;=200), 0,
    AND(FACT_ORDERS[[#This Row],[DeliveryMehtod]]="pickup"), 15,
    AND(FACT_ORDERS[[#This Row],[DeliveryMehtod]]="shippment",FACT_ORDERS[[#This Row],[TotalAmount]]&lt;200), 35
)</f>
        <v>35</v>
      </c>
      <c r="M359" s="12" t="str" cm="1">
        <f t="array" ref="M359">_xlfn.IFS(
    SUMIFS(FACT_ORDERS[TotalAmount], FACT_ORDERS[WD_CUSTOMERS],FACT_ORDERS[[#This Row],[WD_CUSTOMERS]])&gt;=15000, "VIP",
    SUMIFS(FACT_ORDERS[TotalAmount], FACT_ORDERS[WD_CUSTOMERS],FACT_ORDERS[[#This Row],[WD_CUSTOMERS]])&gt;=8000, "Premium",
    TRUE, "Regular"
)</f>
        <v>Premium</v>
      </c>
      <c r="N359" s="32" cm="1">
        <f t="array" ref="N359">_xlfn.IFS(
   FACT_ORDERS[[#This Row],[TypeOfClient]]="VIP", 0.2,
   FACT_ORDERS[[#This Row],[TypeOfClient]]="Premium", 0.1,
   TRUE, 0
)</f>
        <v>0.1</v>
      </c>
      <c r="O359" s="31" cm="1">
        <f t="array" ref="O359">_xlfn.IFS(
   FACT_ORDERS[[#This Row],[TotalAmount]]&gt;1500, 0.15,
   FACT_ORDERS[[#This Row],[TotalAmount]]&gt;1000, 0.1,
   FACT_ORDERS[[#This Row],[TotalAmount]]&gt;500, 0.05,
   TRUE, 0
)</f>
        <v>0</v>
      </c>
      <c r="P359" s="28">
        <f xml:space="preserve"> FACT_ORDERS[[#This Row],[TotalAmount]] * (1 - (FACT_ORDERS[[#This Row],[ClientDiscount]] + FACT_ORDERS[[#This Row],[OrderDiscount]]) )</f>
        <v>144</v>
      </c>
      <c r="Q359" s="28">
        <f>FACT_ORDERS[[#This Row],[TotalAmountWithDiscount]]+FACT_ORDERS[[#This Row],[DeliveryCost]]</f>
        <v>179</v>
      </c>
      <c r="R359" s="35">
        <v>45435</v>
      </c>
      <c r="S359" s="35" t="str">
        <f>IF(NETWORKDAYS(FACT_ORDERS[[#This Row],[Order-Date]], FACT_ORDERS[[#This Row],[ArrivalDate ]]) &gt; 10, "Late", "On Time")</f>
        <v>On Time</v>
      </c>
    </row>
    <row r="360" spans="1:19" x14ac:dyDescent="0.3">
      <c r="A360" s="12">
        <v>5358</v>
      </c>
      <c r="B360" s="12">
        <v>299</v>
      </c>
      <c r="C360" s="12">
        <v>10172</v>
      </c>
      <c r="D360" s="12">
        <v>359</v>
      </c>
      <c r="E360" s="12" t="s">
        <v>244</v>
      </c>
      <c r="F360" s="13">
        <v>44748</v>
      </c>
      <c r="G360" s="26" t="s">
        <v>11077</v>
      </c>
      <c r="H360" s="12">
        <v>24</v>
      </c>
      <c r="I360" s="28">
        <f>VLOOKUP(B:B,DIM_PRODUCTS!A:F,5,FALSE)</f>
        <v>19</v>
      </c>
      <c r="J360" s="28">
        <f>FACT_ORDERS[[#This Row],[ProductPrice]]*FACT_ORDERS[[#This Row],[Quantity]]</f>
        <v>456</v>
      </c>
      <c r="K360" s="12" t="str">
        <f>VLOOKUP(C:C,DIM_CUSTOMERS!A:G,7,FALSE)</f>
        <v>Canada</v>
      </c>
      <c r="L360" s="30" cm="1">
        <f t="array" ref="L360">_xlfn.IFS(
    AND(FACT_ORDERS[[#This Row],[DeliveryMehtod]]="shippment",FACT_ORDERS[[#This Row],[TotalAmount]]&gt;=200), 0,
    AND(FACT_ORDERS[[#This Row],[DeliveryMehtod]]="pickup"), 15,
    AND(FACT_ORDERS[[#This Row],[DeliveryMehtod]]="shippment",FACT_ORDERS[[#This Row],[TotalAmount]]&lt;200), 35
)</f>
        <v>0</v>
      </c>
      <c r="M360" s="12" t="str" cm="1">
        <f t="array" ref="M360">_xlfn.IFS(
    SUMIFS(FACT_ORDERS[TotalAmount], FACT_ORDERS[WD_CUSTOMERS],FACT_ORDERS[[#This Row],[WD_CUSTOMERS]])&gt;=15000, "VIP",
    SUMIFS(FACT_ORDERS[TotalAmount], FACT_ORDERS[WD_CUSTOMERS],FACT_ORDERS[[#This Row],[WD_CUSTOMERS]])&gt;=8000, "Premium",
    TRUE, "Regular"
)</f>
        <v>Regular</v>
      </c>
      <c r="N360" s="32" cm="1">
        <f t="array" ref="N360">_xlfn.IFS(
   FACT_ORDERS[[#This Row],[TypeOfClient]]="VIP", 0.2,
   FACT_ORDERS[[#This Row],[TypeOfClient]]="Premium", 0.1,
   TRUE, 0
)</f>
        <v>0</v>
      </c>
      <c r="O360" s="31" cm="1">
        <f t="array" ref="O360">_xlfn.IFS(
   FACT_ORDERS[[#This Row],[TotalAmount]]&gt;1500, 0.15,
   FACT_ORDERS[[#This Row],[TotalAmount]]&gt;1000, 0.1,
   FACT_ORDERS[[#This Row],[TotalAmount]]&gt;500, 0.05,
   TRUE, 0
)</f>
        <v>0</v>
      </c>
      <c r="P360" s="28">
        <f xml:space="preserve"> FACT_ORDERS[[#This Row],[TotalAmount]] * (1 - (FACT_ORDERS[[#This Row],[ClientDiscount]] + FACT_ORDERS[[#This Row],[OrderDiscount]]) )</f>
        <v>456</v>
      </c>
      <c r="Q360" s="28">
        <f>FACT_ORDERS[[#This Row],[TotalAmountWithDiscount]]+FACT_ORDERS[[#This Row],[DeliveryCost]]</f>
        <v>456</v>
      </c>
      <c r="R360" s="35">
        <v>44759</v>
      </c>
      <c r="S360" s="35" t="str">
        <f>IF(NETWORKDAYS(FACT_ORDERS[[#This Row],[Order-Date]], FACT_ORDERS[[#This Row],[ArrivalDate ]]) &gt; 10, "Late", "On Time")</f>
        <v>On Time</v>
      </c>
    </row>
    <row r="361" spans="1:19" x14ac:dyDescent="0.3">
      <c r="A361" s="12">
        <v>5359</v>
      </c>
      <c r="B361" s="12">
        <v>254</v>
      </c>
      <c r="C361" s="12">
        <v>10172</v>
      </c>
      <c r="D361" s="12">
        <v>360</v>
      </c>
      <c r="E361" s="12" t="s">
        <v>243</v>
      </c>
      <c r="F361" s="13">
        <v>44748</v>
      </c>
      <c r="G361" s="26" t="s">
        <v>11078</v>
      </c>
      <c r="H361" s="12">
        <v>18</v>
      </c>
      <c r="I361" s="28">
        <f>VLOOKUP(B:B,DIM_PRODUCTS!A:F,5,FALSE)</f>
        <v>27</v>
      </c>
      <c r="J361" s="28">
        <f>FACT_ORDERS[[#This Row],[ProductPrice]]*FACT_ORDERS[[#This Row],[Quantity]]</f>
        <v>486</v>
      </c>
      <c r="K361" s="12" t="str">
        <f>VLOOKUP(C:C,DIM_CUSTOMERS!A:G,7,FALSE)</f>
        <v>Canada</v>
      </c>
      <c r="L361" s="30" cm="1">
        <f t="array" ref="L361">_xlfn.IFS(
    AND(FACT_ORDERS[[#This Row],[DeliveryMehtod]]="shippment",FACT_ORDERS[[#This Row],[TotalAmount]]&gt;=200), 0,
    AND(FACT_ORDERS[[#This Row],[DeliveryMehtod]]="pickup"), 15,
    AND(FACT_ORDERS[[#This Row],[DeliveryMehtod]]="shippment",FACT_ORDERS[[#This Row],[TotalAmount]]&lt;200), 35
)</f>
        <v>15</v>
      </c>
      <c r="M361" s="12" t="str" cm="1">
        <f t="array" ref="M361">_xlfn.IFS(
    SUMIFS(FACT_ORDERS[TotalAmount], FACT_ORDERS[WD_CUSTOMERS],FACT_ORDERS[[#This Row],[WD_CUSTOMERS]])&gt;=15000, "VIP",
    SUMIFS(FACT_ORDERS[TotalAmount], FACT_ORDERS[WD_CUSTOMERS],FACT_ORDERS[[#This Row],[WD_CUSTOMERS]])&gt;=8000, "Premium",
    TRUE, "Regular"
)</f>
        <v>Regular</v>
      </c>
      <c r="N361" s="32" cm="1">
        <f t="array" ref="N361">_xlfn.IFS(
   FACT_ORDERS[[#This Row],[TypeOfClient]]="VIP", 0.2,
   FACT_ORDERS[[#This Row],[TypeOfClient]]="Premium", 0.1,
   TRUE, 0
)</f>
        <v>0</v>
      </c>
      <c r="O361" s="31" cm="1">
        <f t="array" ref="O361">_xlfn.IFS(
   FACT_ORDERS[[#This Row],[TotalAmount]]&gt;1500, 0.15,
   FACT_ORDERS[[#This Row],[TotalAmount]]&gt;1000, 0.1,
   FACT_ORDERS[[#This Row],[TotalAmount]]&gt;500, 0.05,
   TRUE, 0
)</f>
        <v>0</v>
      </c>
      <c r="P361" s="28">
        <f xml:space="preserve"> FACT_ORDERS[[#This Row],[TotalAmount]] * (1 - (FACT_ORDERS[[#This Row],[ClientDiscount]] + FACT_ORDERS[[#This Row],[OrderDiscount]]) )</f>
        <v>486</v>
      </c>
      <c r="Q361" s="28">
        <f>FACT_ORDERS[[#This Row],[TotalAmountWithDiscount]]+FACT_ORDERS[[#This Row],[DeliveryCost]]</f>
        <v>501</v>
      </c>
      <c r="R361" s="35">
        <v>44756</v>
      </c>
      <c r="S361" s="35" t="str">
        <f>IF(NETWORKDAYS(FACT_ORDERS[[#This Row],[Order-Date]], FACT_ORDERS[[#This Row],[ArrivalDate ]]) &gt; 10, "Late", "On Time")</f>
        <v>On Time</v>
      </c>
    </row>
    <row r="362" spans="1:19" x14ac:dyDescent="0.3">
      <c r="A362" s="12">
        <v>5360</v>
      </c>
      <c r="B362" s="12">
        <v>288</v>
      </c>
      <c r="C362" s="12">
        <v>10172</v>
      </c>
      <c r="D362" s="12">
        <v>361</v>
      </c>
      <c r="E362" s="12" t="s">
        <v>244</v>
      </c>
      <c r="F362" s="13">
        <v>44748</v>
      </c>
      <c r="G362" s="26" t="s">
        <v>11079</v>
      </c>
      <c r="H362" s="12">
        <v>10</v>
      </c>
      <c r="I362" s="28">
        <f>VLOOKUP(B:B,DIM_PRODUCTS!A:F,5,FALSE)</f>
        <v>14</v>
      </c>
      <c r="J362" s="28">
        <f>FACT_ORDERS[[#This Row],[ProductPrice]]*FACT_ORDERS[[#This Row],[Quantity]]</f>
        <v>140</v>
      </c>
      <c r="K362" s="12" t="str">
        <f>VLOOKUP(C:C,DIM_CUSTOMERS!A:G,7,FALSE)</f>
        <v>Canada</v>
      </c>
      <c r="L362" s="30" cm="1">
        <f t="array" ref="L362">_xlfn.IFS(
    AND(FACT_ORDERS[[#This Row],[DeliveryMehtod]]="shippment",FACT_ORDERS[[#This Row],[TotalAmount]]&gt;=200), 0,
    AND(FACT_ORDERS[[#This Row],[DeliveryMehtod]]="pickup"), 15,
    AND(FACT_ORDERS[[#This Row],[DeliveryMehtod]]="shippment",FACT_ORDERS[[#This Row],[TotalAmount]]&lt;200), 35
)</f>
        <v>35</v>
      </c>
      <c r="M362" s="12" t="str" cm="1">
        <f t="array" ref="M362">_xlfn.IFS(
    SUMIFS(FACT_ORDERS[TotalAmount], FACT_ORDERS[WD_CUSTOMERS],FACT_ORDERS[[#This Row],[WD_CUSTOMERS]])&gt;=15000, "VIP",
    SUMIFS(FACT_ORDERS[TotalAmount], FACT_ORDERS[WD_CUSTOMERS],FACT_ORDERS[[#This Row],[WD_CUSTOMERS]])&gt;=8000, "Premium",
    TRUE, "Regular"
)</f>
        <v>Regular</v>
      </c>
      <c r="N362" s="32" cm="1">
        <f t="array" ref="N362">_xlfn.IFS(
   FACT_ORDERS[[#This Row],[TypeOfClient]]="VIP", 0.2,
   FACT_ORDERS[[#This Row],[TypeOfClient]]="Premium", 0.1,
   TRUE, 0
)</f>
        <v>0</v>
      </c>
      <c r="O362" s="31" cm="1">
        <f t="array" ref="O362">_xlfn.IFS(
   FACT_ORDERS[[#This Row],[TotalAmount]]&gt;1500, 0.15,
   FACT_ORDERS[[#This Row],[TotalAmount]]&gt;1000, 0.1,
   FACT_ORDERS[[#This Row],[TotalAmount]]&gt;500, 0.05,
   TRUE, 0
)</f>
        <v>0</v>
      </c>
      <c r="P362" s="28">
        <f xml:space="preserve"> FACT_ORDERS[[#This Row],[TotalAmount]] * (1 - (FACT_ORDERS[[#This Row],[ClientDiscount]] + FACT_ORDERS[[#This Row],[OrderDiscount]]) )</f>
        <v>140</v>
      </c>
      <c r="Q362" s="28">
        <f>FACT_ORDERS[[#This Row],[TotalAmountWithDiscount]]+FACT_ORDERS[[#This Row],[DeliveryCost]]</f>
        <v>175</v>
      </c>
      <c r="R362" s="35">
        <v>44759</v>
      </c>
      <c r="S362" s="35" t="str">
        <f>IF(NETWORKDAYS(FACT_ORDERS[[#This Row],[Order-Date]], FACT_ORDERS[[#This Row],[ArrivalDate ]]) &gt; 10, "Late", "On Time")</f>
        <v>On Time</v>
      </c>
    </row>
    <row r="363" spans="1:19" x14ac:dyDescent="0.3">
      <c r="A363" s="12">
        <v>5361</v>
      </c>
      <c r="B363" s="12">
        <v>277</v>
      </c>
      <c r="C363" s="12">
        <v>10167</v>
      </c>
      <c r="D363" s="12">
        <v>362</v>
      </c>
      <c r="E363" s="12" t="s">
        <v>243</v>
      </c>
      <c r="F363" s="13">
        <v>45383</v>
      </c>
      <c r="G363" s="26" t="s">
        <v>11080</v>
      </c>
      <c r="H363" s="12">
        <v>40</v>
      </c>
      <c r="I363" s="28">
        <f>VLOOKUP(B:B,DIM_PRODUCTS!A:F,5,FALSE)</f>
        <v>19</v>
      </c>
      <c r="J363" s="28">
        <f>FACT_ORDERS[[#This Row],[ProductPrice]]*FACT_ORDERS[[#This Row],[Quantity]]</f>
        <v>760</v>
      </c>
      <c r="K363" s="12" t="str">
        <f>VLOOKUP(C:C,DIM_CUSTOMERS!A:G,7,FALSE)</f>
        <v>Canada</v>
      </c>
      <c r="L363" s="30" cm="1">
        <f t="array" ref="L363">_xlfn.IFS(
    AND(FACT_ORDERS[[#This Row],[DeliveryMehtod]]="shippment",FACT_ORDERS[[#This Row],[TotalAmount]]&gt;=200), 0,
    AND(FACT_ORDERS[[#This Row],[DeliveryMehtod]]="pickup"), 15,
    AND(FACT_ORDERS[[#This Row],[DeliveryMehtod]]="shippment",FACT_ORDERS[[#This Row],[TotalAmount]]&lt;200), 35
)</f>
        <v>15</v>
      </c>
      <c r="M363" s="12" t="str" cm="1">
        <f t="array" ref="M363">_xlfn.IFS(
    SUMIFS(FACT_ORDERS[TotalAmount], FACT_ORDERS[WD_CUSTOMERS],FACT_ORDERS[[#This Row],[WD_CUSTOMERS]])&gt;=15000, "VIP",
    SUMIFS(FACT_ORDERS[TotalAmount], FACT_ORDERS[WD_CUSTOMERS],FACT_ORDERS[[#This Row],[WD_CUSTOMERS]])&gt;=8000, "Premium",
    TRUE, "Regular"
)</f>
        <v>Regular</v>
      </c>
      <c r="N363" s="32" cm="1">
        <f t="array" ref="N363">_xlfn.IFS(
   FACT_ORDERS[[#This Row],[TypeOfClient]]="VIP", 0.2,
   FACT_ORDERS[[#This Row],[TypeOfClient]]="Premium", 0.1,
   TRUE, 0
)</f>
        <v>0</v>
      </c>
      <c r="O363" s="31" cm="1">
        <f t="array" ref="O363">_xlfn.IFS(
   FACT_ORDERS[[#This Row],[TotalAmount]]&gt;1500, 0.15,
   FACT_ORDERS[[#This Row],[TotalAmount]]&gt;1000, 0.1,
   FACT_ORDERS[[#This Row],[TotalAmount]]&gt;500, 0.05,
   TRUE, 0
)</f>
        <v>0.05</v>
      </c>
      <c r="P363" s="28">
        <f xml:space="preserve"> FACT_ORDERS[[#This Row],[TotalAmount]] * (1 - (FACT_ORDERS[[#This Row],[ClientDiscount]] + FACT_ORDERS[[#This Row],[OrderDiscount]]) )</f>
        <v>722</v>
      </c>
      <c r="Q363" s="28">
        <f>FACT_ORDERS[[#This Row],[TotalAmountWithDiscount]]+FACT_ORDERS[[#This Row],[DeliveryCost]]</f>
        <v>737</v>
      </c>
      <c r="R363" s="35">
        <v>45390</v>
      </c>
      <c r="S363" s="35" t="str">
        <f>IF(NETWORKDAYS(FACT_ORDERS[[#This Row],[Order-Date]], FACT_ORDERS[[#This Row],[ArrivalDate ]]) &gt; 10, "Late", "On Time")</f>
        <v>On Time</v>
      </c>
    </row>
    <row r="364" spans="1:19" x14ac:dyDescent="0.3">
      <c r="A364" s="12">
        <v>5362</v>
      </c>
      <c r="B364" s="12">
        <v>273</v>
      </c>
      <c r="C364" s="12">
        <v>10577</v>
      </c>
      <c r="D364" s="12">
        <v>363</v>
      </c>
      <c r="E364" s="12" t="s">
        <v>243</v>
      </c>
      <c r="F364" s="13">
        <v>45401</v>
      </c>
      <c r="G364" s="26" t="s">
        <v>11081</v>
      </c>
      <c r="H364" s="12">
        <v>11</v>
      </c>
      <c r="I364" s="28">
        <f>VLOOKUP(B:B,DIM_PRODUCTS!A:F,5,FALSE)</f>
        <v>20</v>
      </c>
      <c r="J364" s="28">
        <f>FACT_ORDERS[[#This Row],[ProductPrice]]*FACT_ORDERS[[#This Row],[Quantity]]</f>
        <v>220</v>
      </c>
      <c r="K364" s="12" t="str">
        <f>VLOOKUP(C:C,DIM_CUSTOMERS!A:G,7,FALSE)</f>
        <v>Japan</v>
      </c>
      <c r="L364" s="30" cm="1">
        <f t="array" ref="L364">_xlfn.IFS(
    AND(FACT_ORDERS[[#This Row],[DeliveryMehtod]]="shippment",FACT_ORDERS[[#This Row],[TotalAmount]]&gt;=200), 0,
    AND(FACT_ORDERS[[#This Row],[DeliveryMehtod]]="pickup"), 15,
    AND(FACT_ORDERS[[#This Row],[DeliveryMehtod]]="shippment",FACT_ORDERS[[#This Row],[TotalAmount]]&lt;200), 35
)</f>
        <v>15</v>
      </c>
      <c r="M364" s="12" t="str" cm="1">
        <f t="array" ref="M364">_xlfn.IFS(
    SUMIFS(FACT_ORDERS[TotalAmount], FACT_ORDERS[WD_CUSTOMERS],FACT_ORDERS[[#This Row],[WD_CUSTOMERS]])&gt;=15000, "VIP",
    SUMIFS(FACT_ORDERS[TotalAmount], FACT_ORDERS[WD_CUSTOMERS],FACT_ORDERS[[#This Row],[WD_CUSTOMERS]])&gt;=8000, "Premium",
    TRUE, "Regular"
)</f>
        <v>Regular</v>
      </c>
      <c r="N364" s="32" cm="1">
        <f t="array" ref="N364">_xlfn.IFS(
   FACT_ORDERS[[#This Row],[TypeOfClient]]="VIP", 0.2,
   FACT_ORDERS[[#This Row],[TypeOfClient]]="Premium", 0.1,
   TRUE, 0
)</f>
        <v>0</v>
      </c>
      <c r="O364" s="31" cm="1">
        <f t="array" ref="O364">_xlfn.IFS(
   FACT_ORDERS[[#This Row],[TotalAmount]]&gt;1500, 0.15,
   FACT_ORDERS[[#This Row],[TotalAmount]]&gt;1000, 0.1,
   FACT_ORDERS[[#This Row],[TotalAmount]]&gt;500, 0.05,
   TRUE, 0
)</f>
        <v>0</v>
      </c>
      <c r="P364" s="28">
        <f xml:space="preserve"> FACT_ORDERS[[#This Row],[TotalAmount]] * (1 - (FACT_ORDERS[[#This Row],[ClientDiscount]] + FACT_ORDERS[[#This Row],[OrderDiscount]]) )</f>
        <v>220</v>
      </c>
      <c r="Q364" s="28">
        <f>FACT_ORDERS[[#This Row],[TotalAmountWithDiscount]]+FACT_ORDERS[[#This Row],[DeliveryCost]]</f>
        <v>235</v>
      </c>
      <c r="R364" s="35">
        <v>45411</v>
      </c>
      <c r="S364" s="35" t="str">
        <f>IF(NETWORKDAYS(FACT_ORDERS[[#This Row],[Order-Date]], FACT_ORDERS[[#This Row],[ArrivalDate ]]) &gt; 10, "Late", "On Time")</f>
        <v>On Time</v>
      </c>
    </row>
    <row r="365" spans="1:19" x14ac:dyDescent="0.3">
      <c r="A365" s="12">
        <v>5363</v>
      </c>
      <c r="B365" s="12">
        <v>231</v>
      </c>
      <c r="C365" s="12">
        <v>10283</v>
      </c>
      <c r="D365" s="12">
        <v>364</v>
      </c>
      <c r="E365" s="12" t="s">
        <v>243</v>
      </c>
      <c r="F365" s="13">
        <v>45521</v>
      </c>
      <c r="G365" s="26" t="s">
        <v>11082</v>
      </c>
      <c r="H365" s="12">
        <v>12</v>
      </c>
      <c r="I365" s="28">
        <f>VLOOKUP(B:B,DIM_PRODUCTS!A:F,5,FALSE)</f>
        <v>15</v>
      </c>
      <c r="J365" s="28">
        <f>FACT_ORDERS[[#This Row],[ProductPrice]]*FACT_ORDERS[[#This Row],[Quantity]]</f>
        <v>180</v>
      </c>
      <c r="K365" s="12" t="str">
        <f>VLOOKUP(C:C,DIM_CUSTOMERS!A:G,7,FALSE)</f>
        <v>USA</v>
      </c>
      <c r="L365" s="30" cm="1">
        <f t="array" ref="L365">_xlfn.IFS(
    AND(FACT_ORDERS[[#This Row],[DeliveryMehtod]]="shippment",FACT_ORDERS[[#This Row],[TotalAmount]]&gt;=200), 0,
    AND(FACT_ORDERS[[#This Row],[DeliveryMehtod]]="pickup"), 15,
    AND(FACT_ORDERS[[#This Row],[DeliveryMehtod]]="shippment",FACT_ORDERS[[#This Row],[TotalAmount]]&lt;200), 35
)</f>
        <v>15</v>
      </c>
      <c r="M365" s="12" t="str" cm="1">
        <f t="array" ref="M365">_xlfn.IFS(
    SUMIFS(FACT_ORDERS[TotalAmount], FACT_ORDERS[WD_CUSTOMERS],FACT_ORDERS[[#This Row],[WD_CUSTOMERS]])&gt;=15000, "VIP",
    SUMIFS(FACT_ORDERS[TotalAmount], FACT_ORDERS[WD_CUSTOMERS],FACT_ORDERS[[#This Row],[WD_CUSTOMERS]])&gt;=8000, "Premium",
    TRUE, "Regular"
)</f>
        <v>VIP</v>
      </c>
      <c r="N365" s="32" cm="1">
        <f t="array" ref="N365">_xlfn.IFS(
   FACT_ORDERS[[#This Row],[TypeOfClient]]="VIP", 0.2,
   FACT_ORDERS[[#This Row],[TypeOfClient]]="Premium", 0.1,
   TRUE, 0
)</f>
        <v>0.2</v>
      </c>
      <c r="O365" s="31" cm="1">
        <f t="array" ref="O365">_xlfn.IFS(
   FACT_ORDERS[[#This Row],[TotalAmount]]&gt;1500, 0.15,
   FACT_ORDERS[[#This Row],[TotalAmount]]&gt;1000, 0.1,
   FACT_ORDERS[[#This Row],[TotalAmount]]&gt;500, 0.05,
   TRUE, 0
)</f>
        <v>0</v>
      </c>
      <c r="P365" s="28">
        <f xml:space="preserve"> FACT_ORDERS[[#This Row],[TotalAmount]] * (1 - (FACT_ORDERS[[#This Row],[ClientDiscount]] + FACT_ORDERS[[#This Row],[OrderDiscount]]) )</f>
        <v>144</v>
      </c>
      <c r="Q365" s="28">
        <f>FACT_ORDERS[[#This Row],[TotalAmountWithDiscount]]+FACT_ORDERS[[#This Row],[DeliveryCost]]</f>
        <v>159</v>
      </c>
      <c r="R365" s="35">
        <v>45531</v>
      </c>
      <c r="S365" s="35" t="str">
        <f>IF(NETWORKDAYS(FACT_ORDERS[[#This Row],[Order-Date]], FACT_ORDERS[[#This Row],[ArrivalDate ]]) &gt; 10, "Late", "On Time")</f>
        <v>On Time</v>
      </c>
    </row>
    <row r="366" spans="1:19" x14ac:dyDescent="0.3">
      <c r="A366" s="12">
        <v>5364</v>
      </c>
      <c r="B366" s="12">
        <v>243</v>
      </c>
      <c r="C366" s="12">
        <v>10081</v>
      </c>
      <c r="D366" s="12">
        <v>365</v>
      </c>
      <c r="E366" s="12" t="s">
        <v>243</v>
      </c>
      <c r="F366" s="13">
        <v>45388</v>
      </c>
      <c r="G366" s="26" t="s">
        <v>11083</v>
      </c>
      <c r="H366" s="12">
        <v>26</v>
      </c>
      <c r="I366" s="28">
        <f>VLOOKUP(B:B,DIM_PRODUCTS!A:F,5,FALSE)</f>
        <v>22</v>
      </c>
      <c r="J366" s="28">
        <f>FACT_ORDERS[[#This Row],[ProductPrice]]*FACT_ORDERS[[#This Row],[Quantity]]</f>
        <v>572</v>
      </c>
      <c r="K366" s="12" t="str">
        <f>VLOOKUP(C:C,DIM_CUSTOMERS!A:G,7,FALSE)</f>
        <v>Mexico</v>
      </c>
      <c r="L366" s="30" cm="1">
        <f t="array" ref="L366">_xlfn.IFS(
    AND(FACT_ORDERS[[#This Row],[DeliveryMehtod]]="shippment",FACT_ORDERS[[#This Row],[TotalAmount]]&gt;=200), 0,
    AND(FACT_ORDERS[[#This Row],[DeliveryMehtod]]="pickup"), 15,
    AND(FACT_ORDERS[[#This Row],[DeliveryMehtod]]="shippment",FACT_ORDERS[[#This Row],[TotalAmount]]&lt;200), 35
)</f>
        <v>15</v>
      </c>
      <c r="M366" s="12" t="str" cm="1">
        <f t="array" ref="M366">_xlfn.IFS(
    SUMIFS(FACT_ORDERS[TotalAmount], FACT_ORDERS[WD_CUSTOMERS],FACT_ORDERS[[#This Row],[WD_CUSTOMERS]])&gt;=15000, "VIP",
    SUMIFS(FACT_ORDERS[TotalAmount], FACT_ORDERS[WD_CUSTOMERS],FACT_ORDERS[[#This Row],[WD_CUSTOMERS]])&gt;=8000, "Premium",
    TRUE, "Regular"
)</f>
        <v>Regular</v>
      </c>
      <c r="N366" s="32" cm="1">
        <f t="array" ref="N366">_xlfn.IFS(
   FACT_ORDERS[[#This Row],[TypeOfClient]]="VIP", 0.2,
   FACT_ORDERS[[#This Row],[TypeOfClient]]="Premium", 0.1,
   TRUE, 0
)</f>
        <v>0</v>
      </c>
      <c r="O366" s="31" cm="1">
        <f t="array" ref="O366">_xlfn.IFS(
   FACT_ORDERS[[#This Row],[TotalAmount]]&gt;1500, 0.15,
   FACT_ORDERS[[#This Row],[TotalAmount]]&gt;1000, 0.1,
   FACT_ORDERS[[#This Row],[TotalAmount]]&gt;500, 0.05,
   TRUE, 0
)</f>
        <v>0.05</v>
      </c>
      <c r="P366" s="28">
        <f xml:space="preserve"> FACT_ORDERS[[#This Row],[TotalAmount]] * (1 - (FACT_ORDERS[[#This Row],[ClientDiscount]] + FACT_ORDERS[[#This Row],[OrderDiscount]]) )</f>
        <v>543.4</v>
      </c>
      <c r="Q366" s="28">
        <f>FACT_ORDERS[[#This Row],[TotalAmountWithDiscount]]+FACT_ORDERS[[#This Row],[DeliveryCost]]</f>
        <v>558.4</v>
      </c>
      <c r="R366" s="35">
        <v>45395</v>
      </c>
      <c r="S366" s="35" t="str">
        <f>IF(NETWORKDAYS(FACT_ORDERS[[#This Row],[Order-Date]], FACT_ORDERS[[#This Row],[ArrivalDate ]]) &gt; 10, "Late", "On Time")</f>
        <v>On Time</v>
      </c>
    </row>
    <row r="367" spans="1:19" x14ac:dyDescent="0.3">
      <c r="A367" s="12">
        <v>5365</v>
      </c>
      <c r="B367" s="12">
        <v>242</v>
      </c>
      <c r="C367" s="12">
        <v>10891</v>
      </c>
      <c r="D367" s="12">
        <v>366</v>
      </c>
      <c r="E367" s="12" t="s">
        <v>243</v>
      </c>
      <c r="F367" s="13">
        <v>45527</v>
      </c>
      <c r="G367" s="26" t="s">
        <v>11084</v>
      </c>
      <c r="H367" s="12">
        <v>43</v>
      </c>
      <c r="I367" s="28">
        <f>VLOOKUP(B:B,DIM_PRODUCTS!A:F,5,FALSE)</f>
        <v>11</v>
      </c>
      <c r="J367" s="28">
        <f>FACT_ORDERS[[#This Row],[ProductPrice]]*FACT_ORDERS[[#This Row],[Quantity]]</f>
        <v>473</v>
      </c>
      <c r="K367" s="12" t="str">
        <f>VLOOKUP(C:C,DIM_CUSTOMERS!A:G,7,FALSE)</f>
        <v>Spain</v>
      </c>
      <c r="L367" s="30" cm="1">
        <f t="array" ref="L367">_xlfn.IFS(
    AND(FACT_ORDERS[[#This Row],[DeliveryMehtod]]="shippment",FACT_ORDERS[[#This Row],[TotalAmount]]&gt;=200), 0,
    AND(FACT_ORDERS[[#This Row],[DeliveryMehtod]]="pickup"), 15,
    AND(FACT_ORDERS[[#This Row],[DeliveryMehtod]]="shippment",FACT_ORDERS[[#This Row],[TotalAmount]]&lt;200), 35
)</f>
        <v>15</v>
      </c>
      <c r="M367" s="12" t="str" cm="1">
        <f t="array" ref="M367">_xlfn.IFS(
    SUMIFS(FACT_ORDERS[TotalAmount], FACT_ORDERS[WD_CUSTOMERS],FACT_ORDERS[[#This Row],[WD_CUSTOMERS]])&gt;=15000, "VIP",
    SUMIFS(FACT_ORDERS[TotalAmount], FACT_ORDERS[WD_CUSTOMERS],FACT_ORDERS[[#This Row],[WD_CUSTOMERS]])&gt;=8000, "Premium",
    TRUE, "Regular"
)</f>
        <v>Regular</v>
      </c>
      <c r="N367" s="32" cm="1">
        <f t="array" ref="N367">_xlfn.IFS(
   FACT_ORDERS[[#This Row],[TypeOfClient]]="VIP", 0.2,
   FACT_ORDERS[[#This Row],[TypeOfClient]]="Premium", 0.1,
   TRUE, 0
)</f>
        <v>0</v>
      </c>
      <c r="O367" s="31" cm="1">
        <f t="array" ref="O367">_xlfn.IFS(
   FACT_ORDERS[[#This Row],[TotalAmount]]&gt;1500, 0.15,
   FACT_ORDERS[[#This Row],[TotalAmount]]&gt;1000, 0.1,
   FACT_ORDERS[[#This Row],[TotalAmount]]&gt;500, 0.05,
   TRUE, 0
)</f>
        <v>0</v>
      </c>
      <c r="P367" s="28">
        <f xml:space="preserve"> FACT_ORDERS[[#This Row],[TotalAmount]] * (1 - (FACT_ORDERS[[#This Row],[ClientDiscount]] + FACT_ORDERS[[#This Row],[OrderDiscount]]) )</f>
        <v>473</v>
      </c>
      <c r="Q367" s="28">
        <f>FACT_ORDERS[[#This Row],[TotalAmountWithDiscount]]+FACT_ORDERS[[#This Row],[DeliveryCost]]</f>
        <v>488</v>
      </c>
      <c r="R367" s="35">
        <v>45546</v>
      </c>
      <c r="S367" s="35" t="str">
        <f>IF(NETWORKDAYS(FACT_ORDERS[[#This Row],[Order-Date]], FACT_ORDERS[[#This Row],[ArrivalDate ]]) &gt; 10, "Late", "On Time")</f>
        <v>Late</v>
      </c>
    </row>
    <row r="368" spans="1:19" x14ac:dyDescent="0.3">
      <c r="A368" s="12">
        <v>5366</v>
      </c>
      <c r="B368" s="12">
        <v>236</v>
      </c>
      <c r="C368" s="12">
        <v>10891</v>
      </c>
      <c r="D368" s="12">
        <v>367</v>
      </c>
      <c r="E368" s="12" t="s">
        <v>244</v>
      </c>
      <c r="F368" s="13">
        <v>45527</v>
      </c>
      <c r="G368" s="26" t="s">
        <v>11085</v>
      </c>
      <c r="H368" s="12">
        <v>25</v>
      </c>
      <c r="I368" s="28">
        <f>VLOOKUP(B:B,DIM_PRODUCTS!A:F,5,FALSE)</f>
        <v>12</v>
      </c>
      <c r="J368" s="28">
        <f>FACT_ORDERS[[#This Row],[ProductPrice]]*FACT_ORDERS[[#This Row],[Quantity]]</f>
        <v>300</v>
      </c>
      <c r="K368" s="12" t="str">
        <f>VLOOKUP(C:C,DIM_CUSTOMERS!A:G,7,FALSE)</f>
        <v>Spain</v>
      </c>
      <c r="L368" s="30" cm="1">
        <f t="array" ref="L368">_xlfn.IFS(
    AND(FACT_ORDERS[[#This Row],[DeliveryMehtod]]="shippment",FACT_ORDERS[[#This Row],[TotalAmount]]&gt;=200), 0,
    AND(FACT_ORDERS[[#This Row],[DeliveryMehtod]]="pickup"), 15,
    AND(FACT_ORDERS[[#This Row],[DeliveryMehtod]]="shippment",FACT_ORDERS[[#This Row],[TotalAmount]]&lt;200), 35
)</f>
        <v>0</v>
      </c>
      <c r="M368" s="12" t="str" cm="1">
        <f t="array" ref="M368">_xlfn.IFS(
    SUMIFS(FACT_ORDERS[TotalAmount], FACT_ORDERS[WD_CUSTOMERS],FACT_ORDERS[[#This Row],[WD_CUSTOMERS]])&gt;=15000, "VIP",
    SUMIFS(FACT_ORDERS[TotalAmount], FACT_ORDERS[WD_CUSTOMERS],FACT_ORDERS[[#This Row],[WD_CUSTOMERS]])&gt;=8000, "Premium",
    TRUE, "Regular"
)</f>
        <v>Regular</v>
      </c>
      <c r="N368" s="32" cm="1">
        <f t="array" ref="N368">_xlfn.IFS(
   FACT_ORDERS[[#This Row],[TypeOfClient]]="VIP", 0.2,
   FACT_ORDERS[[#This Row],[TypeOfClient]]="Premium", 0.1,
   TRUE, 0
)</f>
        <v>0</v>
      </c>
      <c r="O368" s="31" cm="1">
        <f t="array" ref="O368">_xlfn.IFS(
   FACT_ORDERS[[#This Row],[TotalAmount]]&gt;1500, 0.15,
   FACT_ORDERS[[#This Row],[TotalAmount]]&gt;1000, 0.1,
   FACT_ORDERS[[#This Row],[TotalAmount]]&gt;500, 0.05,
   TRUE, 0
)</f>
        <v>0</v>
      </c>
      <c r="P368" s="28">
        <f xml:space="preserve"> FACT_ORDERS[[#This Row],[TotalAmount]] * (1 - (FACT_ORDERS[[#This Row],[ClientDiscount]] + FACT_ORDERS[[#This Row],[OrderDiscount]]) )</f>
        <v>300</v>
      </c>
      <c r="Q368" s="28">
        <f>FACT_ORDERS[[#This Row],[TotalAmountWithDiscount]]+FACT_ORDERS[[#This Row],[DeliveryCost]]</f>
        <v>300</v>
      </c>
      <c r="R368" s="35">
        <v>45535</v>
      </c>
      <c r="S368" s="35" t="str">
        <f>IF(NETWORKDAYS(FACT_ORDERS[[#This Row],[Order-Date]], FACT_ORDERS[[#This Row],[ArrivalDate ]]) &gt; 10, "Late", "On Time")</f>
        <v>On Time</v>
      </c>
    </row>
    <row r="369" spans="1:19" x14ac:dyDescent="0.3">
      <c r="A369" s="12">
        <v>5367</v>
      </c>
      <c r="B369" s="12">
        <v>264</v>
      </c>
      <c r="C369" s="12">
        <v>10891</v>
      </c>
      <c r="D369" s="12">
        <v>368</v>
      </c>
      <c r="E369" s="12" t="s">
        <v>244</v>
      </c>
      <c r="F369" s="13">
        <v>45527</v>
      </c>
      <c r="G369" s="26" t="s">
        <v>11086</v>
      </c>
      <c r="H369" s="12">
        <v>17</v>
      </c>
      <c r="I369" s="28">
        <f>VLOOKUP(B:B,DIM_PRODUCTS!A:F,5,FALSE)</f>
        <v>26</v>
      </c>
      <c r="J369" s="28">
        <f>FACT_ORDERS[[#This Row],[ProductPrice]]*FACT_ORDERS[[#This Row],[Quantity]]</f>
        <v>442</v>
      </c>
      <c r="K369" s="12" t="str">
        <f>VLOOKUP(C:C,DIM_CUSTOMERS!A:G,7,FALSE)</f>
        <v>Spain</v>
      </c>
      <c r="L369" s="30" cm="1">
        <f t="array" ref="L369">_xlfn.IFS(
    AND(FACT_ORDERS[[#This Row],[DeliveryMehtod]]="shippment",FACT_ORDERS[[#This Row],[TotalAmount]]&gt;=200), 0,
    AND(FACT_ORDERS[[#This Row],[DeliveryMehtod]]="pickup"), 15,
    AND(FACT_ORDERS[[#This Row],[DeliveryMehtod]]="shippment",FACT_ORDERS[[#This Row],[TotalAmount]]&lt;200), 35
)</f>
        <v>0</v>
      </c>
      <c r="M369" s="12" t="str" cm="1">
        <f t="array" ref="M369">_xlfn.IFS(
    SUMIFS(FACT_ORDERS[TotalAmount], FACT_ORDERS[WD_CUSTOMERS],FACT_ORDERS[[#This Row],[WD_CUSTOMERS]])&gt;=15000, "VIP",
    SUMIFS(FACT_ORDERS[TotalAmount], FACT_ORDERS[WD_CUSTOMERS],FACT_ORDERS[[#This Row],[WD_CUSTOMERS]])&gt;=8000, "Premium",
    TRUE, "Regular"
)</f>
        <v>Regular</v>
      </c>
      <c r="N369" s="32" cm="1">
        <f t="array" ref="N369">_xlfn.IFS(
   FACT_ORDERS[[#This Row],[TypeOfClient]]="VIP", 0.2,
   FACT_ORDERS[[#This Row],[TypeOfClient]]="Premium", 0.1,
   TRUE, 0
)</f>
        <v>0</v>
      </c>
      <c r="O369" s="31" cm="1">
        <f t="array" ref="O369">_xlfn.IFS(
   FACT_ORDERS[[#This Row],[TotalAmount]]&gt;1500, 0.15,
   FACT_ORDERS[[#This Row],[TotalAmount]]&gt;1000, 0.1,
   FACT_ORDERS[[#This Row],[TotalAmount]]&gt;500, 0.05,
   TRUE, 0
)</f>
        <v>0</v>
      </c>
      <c r="P369" s="28">
        <f xml:space="preserve"> FACT_ORDERS[[#This Row],[TotalAmount]] * (1 - (FACT_ORDERS[[#This Row],[ClientDiscount]] + FACT_ORDERS[[#This Row],[OrderDiscount]]) )</f>
        <v>442</v>
      </c>
      <c r="Q369" s="28">
        <f>FACT_ORDERS[[#This Row],[TotalAmountWithDiscount]]+FACT_ORDERS[[#This Row],[DeliveryCost]]</f>
        <v>442</v>
      </c>
      <c r="R369" s="35">
        <v>45536</v>
      </c>
      <c r="S369" s="35" t="str">
        <f>IF(NETWORKDAYS(FACT_ORDERS[[#This Row],[Order-Date]], FACT_ORDERS[[#This Row],[ArrivalDate ]]) &gt; 10, "Late", "On Time")</f>
        <v>On Time</v>
      </c>
    </row>
    <row r="370" spans="1:19" x14ac:dyDescent="0.3">
      <c r="A370" s="12">
        <v>5368</v>
      </c>
      <c r="B370" s="12">
        <v>202</v>
      </c>
      <c r="C370" s="12">
        <v>10986</v>
      </c>
      <c r="D370" s="12">
        <v>369</v>
      </c>
      <c r="E370" s="12" t="s">
        <v>243</v>
      </c>
      <c r="F370" s="13">
        <v>44957</v>
      </c>
      <c r="G370" s="26" t="s">
        <v>11087</v>
      </c>
      <c r="H370" s="12">
        <v>9</v>
      </c>
      <c r="I370" s="28">
        <f>VLOOKUP(B:B,DIM_PRODUCTS!A:F,5,FALSE)</f>
        <v>15</v>
      </c>
      <c r="J370" s="28">
        <f>FACT_ORDERS[[#This Row],[ProductPrice]]*FACT_ORDERS[[#This Row],[Quantity]]</f>
        <v>135</v>
      </c>
      <c r="K370" s="12" t="str">
        <f>VLOOKUP(C:C,DIM_CUSTOMERS!A:G,7,FALSE)</f>
        <v>South Africa</v>
      </c>
      <c r="L370" s="30" cm="1">
        <f t="array" ref="L370">_xlfn.IFS(
    AND(FACT_ORDERS[[#This Row],[DeliveryMehtod]]="shippment",FACT_ORDERS[[#This Row],[TotalAmount]]&gt;=200), 0,
    AND(FACT_ORDERS[[#This Row],[DeliveryMehtod]]="pickup"), 15,
    AND(FACT_ORDERS[[#This Row],[DeliveryMehtod]]="shippment",FACT_ORDERS[[#This Row],[TotalAmount]]&lt;200), 35
)</f>
        <v>15</v>
      </c>
      <c r="M370" s="12" t="str" cm="1">
        <f t="array" ref="M370">_xlfn.IFS(
    SUMIFS(FACT_ORDERS[TotalAmount], FACT_ORDERS[WD_CUSTOMERS],FACT_ORDERS[[#This Row],[WD_CUSTOMERS]])&gt;=15000, "VIP",
    SUMIFS(FACT_ORDERS[TotalAmount], FACT_ORDERS[WD_CUSTOMERS],FACT_ORDERS[[#This Row],[WD_CUSTOMERS]])&gt;=8000, "Premium",
    TRUE, "Regular"
)</f>
        <v>Regular</v>
      </c>
      <c r="N370" s="32" cm="1">
        <f t="array" ref="N370">_xlfn.IFS(
   FACT_ORDERS[[#This Row],[TypeOfClient]]="VIP", 0.2,
   FACT_ORDERS[[#This Row],[TypeOfClient]]="Premium", 0.1,
   TRUE, 0
)</f>
        <v>0</v>
      </c>
      <c r="O370" s="31" cm="1">
        <f t="array" ref="O370">_xlfn.IFS(
   FACT_ORDERS[[#This Row],[TotalAmount]]&gt;1500, 0.15,
   FACT_ORDERS[[#This Row],[TotalAmount]]&gt;1000, 0.1,
   FACT_ORDERS[[#This Row],[TotalAmount]]&gt;500, 0.05,
   TRUE, 0
)</f>
        <v>0</v>
      </c>
      <c r="P370" s="28">
        <f xml:space="preserve"> FACT_ORDERS[[#This Row],[TotalAmount]] * (1 - (FACT_ORDERS[[#This Row],[ClientDiscount]] + FACT_ORDERS[[#This Row],[OrderDiscount]]) )</f>
        <v>135</v>
      </c>
      <c r="Q370" s="28">
        <f>FACT_ORDERS[[#This Row],[TotalAmountWithDiscount]]+FACT_ORDERS[[#This Row],[DeliveryCost]]</f>
        <v>150</v>
      </c>
      <c r="R370" s="35">
        <v>44966</v>
      </c>
      <c r="S370" s="35" t="str">
        <f>IF(NETWORKDAYS(FACT_ORDERS[[#This Row],[Order-Date]], FACT_ORDERS[[#This Row],[ArrivalDate ]]) &gt; 10, "Late", "On Time")</f>
        <v>On Time</v>
      </c>
    </row>
    <row r="371" spans="1:19" x14ac:dyDescent="0.3">
      <c r="A371" s="12">
        <v>5369</v>
      </c>
      <c r="B371" s="12">
        <v>294</v>
      </c>
      <c r="C371" s="12">
        <v>10099</v>
      </c>
      <c r="D371" s="12">
        <v>370</v>
      </c>
      <c r="E371" s="12" t="s">
        <v>244</v>
      </c>
      <c r="F371" s="13">
        <v>45493</v>
      </c>
      <c r="G371" s="26" t="s">
        <v>11088</v>
      </c>
      <c r="H371" s="12">
        <v>16</v>
      </c>
      <c r="I371" s="28">
        <f>VLOOKUP(B:B,DIM_PRODUCTS!A:F,5,FALSE)</f>
        <v>8</v>
      </c>
      <c r="J371" s="28">
        <f>FACT_ORDERS[[#This Row],[ProductPrice]]*FACT_ORDERS[[#This Row],[Quantity]]</f>
        <v>128</v>
      </c>
      <c r="K371" s="12" t="str">
        <f>VLOOKUP(C:C,DIM_CUSTOMERS!A:G,7,FALSE)</f>
        <v>USA</v>
      </c>
      <c r="L371" s="30" cm="1">
        <f t="array" ref="L371">_xlfn.IFS(
    AND(FACT_ORDERS[[#This Row],[DeliveryMehtod]]="shippment",FACT_ORDERS[[#This Row],[TotalAmount]]&gt;=200), 0,
    AND(FACT_ORDERS[[#This Row],[DeliveryMehtod]]="pickup"), 15,
    AND(FACT_ORDERS[[#This Row],[DeliveryMehtod]]="shippment",FACT_ORDERS[[#This Row],[TotalAmount]]&lt;200), 35
)</f>
        <v>35</v>
      </c>
      <c r="M371" s="12" t="str" cm="1">
        <f t="array" ref="M371">_xlfn.IFS(
    SUMIFS(FACT_ORDERS[TotalAmount], FACT_ORDERS[WD_CUSTOMERS],FACT_ORDERS[[#This Row],[WD_CUSTOMERS]])&gt;=15000, "VIP",
    SUMIFS(FACT_ORDERS[TotalAmount], FACT_ORDERS[WD_CUSTOMERS],FACT_ORDERS[[#This Row],[WD_CUSTOMERS]])&gt;=8000, "Premium",
    TRUE, "Regular"
)</f>
        <v>Regular</v>
      </c>
      <c r="N371" s="32" cm="1">
        <f t="array" ref="N371">_xlfn.IFS(
   FACT_ORDERS[[#This Row],[TypeOfClient]]="VIP", 0.2,
   FACT_ORDERS[[#This Row],[TypeOfClient]]="Premium", 0.1,
   TRUE, 0
)</f>
        <v>0</v>
      </c>
      <c r="O371" s="31" cm="1">
        <f t="array" ref="O371">_xlfn.IFS(
   FACT_ORDERS[[#This Row],[TotalAmount]]&gt;1500, 0.15,
   FACT_ORDERS[[#This Row],[TotalAmount]]&gt;1000, 0.1,
   FACT_ORDERS[[#This Row],[TotalAmount]]&gt;500, 0.05,
   TRUE, 0
)</f>
        <v>0</v>
      </c>
      <c r="P371" s="28">
        <f xml:space="preserve"> FACT_ORDERS[[#This Row],[TotalAmount]] * (1 - (FACT_ORDERS[[#This Row],[ClientDiscount]] + FACT_ORDERS[[#This Row],[OrderDiscount]]) )</f>
        <v>128</v>
      </c>
      <c r="Q371" s="28">
        <f>FACT_ORDERS[[#This Row],[TotalAmountWithDiscount]]+FACT_ORDERS[[#This Row],[DeliveryCost]]</f>
        <v>163</v>
      </c>
      <c r="R371" s="35">
        <v>45500</v>
      </c>
      <c r="S371" s="35" t="str">
        <f>IF(NETWORKDAYS(FACT_ORDERS[[#This Row],[Order-Date]], FACT_ORDERS[[#This Row],[ArrivalDate ]]) &gt; 10, "Late", "On Time")</f>
        <v>On Time</v>
      </c>
    </row>
    <row r="372" spans="1:19" x14ac:dyDescent="0.3">
      <c r="A372" s="12">
        <v>5370</v>
      </c>
      <c r="B372" s="12">
        <v>267</v>
      </c>
      <c r="C372" s="12">
        <v>10520</v>
      </c>
      <c r="D372" s="12">
        <v>371</v>
      </c>
      <c r="E372" s="12" t="s">
        <v>243</v>
      </c>
      <c r="F372" s="13">
        <v>45439</v>
      </c>
      <c r="G372" s="26" t="s">
        <v>11089</v>
      </c>
      <c r="H372" s="12">
        <v>30</v>
      </c>
      <c r="I372" s="28">
        <f>VLOOKUP(B:B,DIM_PRODUCTS!A:F,5,FALSE)</f>
        <v>26</v>
      </c>
      <c r="J372" s="28">
        <f>FACT_ORDERS[[#This Row],[ProductPrice]]*FACT_ORDERS[[#This Row],[Quantity]]</f>
        <v>780</v>
      </c>
      <c r="K372" s="12" t="str">
        <f>VLOOKUP(C:C,DIM_CUSTOMERS!A:G,7,FALSE)</f>
        <v>China</v>
      </c>
      <c r="L372" s="30" cm="1">
        <f t="array" ref="L372">_xlfn.IFS(
    AND(FACT_ORDERS[[#This Row],[DeliveryMehtod]]="shippment",FACT_ORDERS[[#This Row],[TotalAmount]]&gt;=200), 0,
    AND(FACT_ORDERS[[#This Row],[DeliveryMehtod]]="pickup"), 15,
    AND(FACT_ORDERS[[#This Row],[DeliveryMehtod]]="shippment",FACT_ORDERS[[#This Row],[TotalAmount]]&lt;200), 35
)</f>
        <v>15</v>
      </c>
      <c r="M372" s="12" t="str" cm="1">
        <f t="array" ref="M372">_xlfn.IFS(
    SUMIFS(FACT_ORDERS[TotalAmount], FACT_ORDERS[WD_CUSTOMERS],FACT_ORDERS[[#This Row],[WD_CUSTOMERS]])&gt;=15000, "VIP",
    SUMIFS(FACT_ORDERS[TotalAmount], FACT_ORDERS[WD_CUSTOMERS],FACT_ORDERS[[#This Row],[WD_CUSTOMERS]])&gt;=8000, "Premium",
    TRUE, "Regular"
)</f>
        <v>Regular</v>
      </c>
      <c r="N372" s="32" cm="1">
        <f t="array" ref="N372">_xlfn.IFS(
   FACT_ORDERS[[#This Row],[TypeOfClient]]="VIP", 0.2,
   FACT_ORDERS[[#This Row],[TypeOfClient]]="Premium", 0.1,
   TRUE, 0
)</f>
        <v>0</v>
      </c>
      <c r="O372" s="31" cm="1">
        <f t="array" ref="O372">_xlfn.IFS(
   FACT_ORDERS[[#This Row],[TotalAmount]]&gt;1500, 0.15,
   FACT_ORDERS[[#This Row],[TotalAmount]]&gt;1000, 0.1,
   FACT_ORDERS[[#This Row],[TotalAmount]]&gt;500, 0.05,
   TRUE, 0
)</f>
        <v>0.05</v>
      </c>
      <c r="P372" s="28">
        <f xml:space="preserve"> FACT_ORDERS[[#This Row],[TotalAmount]] * (1 - (FACT_ORDERS[[#This Row],[ClientDiscount]] + FACT_ORDERS[[#This Row],[OrderDiscount]]) )</f>
        <v>741</v>
      </c>
      <c r="Q372" s="28">
        <f>FACT_ORDERS[[#This Row],[TotalAmountWithDiscount]]+FACT_ORDERS[[#This Row],[DeliveryCost]]</f>
        <v>756</v>
      </c>
      <c r="R372" s="35">
        <v>45450</v>
      </c>
      <c r="S372" s="35" t="str">
        <f>IF(NETWORKDAYS(FACT_ORDERS[[#This Row],[Order-Date]], FACT_ORDERS[[#This Row],[ArrivalDate ]]) &gt; 10, "Late", "On Time")</f>
        <v>On Time</v>
      </c>
    </row>
    <row r="373" spans="1:19" x14ac:dyDescent="0.3">
      <c r="A373" s="12">
        <v>5371</v>
      </c>
      <c r="B373" s="12">
        <v>238</v>
      </c>
      <c r="C373" s="12">
        <v>10008</v>
      </c>
      <c r="D373" s="12">
        <v>372</v>
      </c>
      <c r="E373" s="12" t="s">
        <v>244</v>
      </c>
      <c r="F373" s="13">
        <v>45517</v>
      </c>
      <c r="G373" s="26" t="s">
        <v>11090</v>
      </c>
      <c r="H373" s="12">
        <v>27</v>
      </c>
      <c r="I373" s="28">
        <f>VLOOKUP(B:B,DIM_PRODUCTS!A:F,5,FALSE)</f>
        <v>16</v>
      </c>
      <c r="J373" s="28">
        <f>FACT_ORDERS[[#This Row],[ProductPrice]]*FACT_ORDERS[[#This Row],[Quantity]]</f>
        <v>432</v>
      </c>
      <c r="K373" s="12" t="str">
        <f>VLOOKUP(C:C,DIM_CUSTOMERS!A:G,7,FALSE)</f>
        <v>USA</v>
      </c>
      <c r="L373" s="30" cm="1">
        <f t="array" ref="L373">_xlfn.IFS(
    AND(FACT_ORDERS[[#This Row],[DeliveryMehtod]]="shippment",FACT_ORDERS[[#This Row],[TotalAmount]]&gt;=200), 0,
    AND(FACT_ORDERS[[#This Row],[DeliveryMehtod]]="pickup"), 15,
    AND(FACT_ORDERS[[#This Row],[DeliveryMehtod]]="shippment",FACT_ORDERS[[#This Row],[TotalAmount]]&lt;200), 35
)</f>
        <v>0</v>
      </c>
      <c r="M373" s="12" t="str" cm="1">
        <f t="array" ref="M373">_xlfn.IFS(
    SUMIFS(FACT_ORDERS[TotalAmount], FACT_ORDERS[WD_CUSTOMERS],FACT_ORDERS[[#This Row],[WD_CUSTOMERS]])&gt;=15000, "VIP",
    SUMIFS(FACT_ORDERS[TotalAmount], FACT_ORDERS[WD_CUSTOMERS],FACT_ORDERS[[#This Row],[WD_CUSTOMERS]])&gt;=8000, "Premium",
    TRUE, "Regular"
)</f>
        <v>Regular</v>
      </c>
      <c r="N373" s="32" cm="1">
        <f t="array" ref="N373">_xlfn.IFS(
   FACT_ORDERS[[#This Row],[TypeOfClient]]="VIP", 0.2,
   FACT_ORDERS[[#This Row],[TypeOfClient]]="Premium", 0.1,
   TRUE, 0
)</f>
        <v>0</v>
      </c>
      <c r="O373" s="31" cm="1">
        <f t="array" ref="O373">_xlfn.IFS(
   FACT_ORDERS[[#This Row],[TotalAmount]]&gt;1500, 0.15,
   FACT_ORDERS[[#This Row],[TotalAmount]]&gt;1000, 0.1,
   FACT_ORDERS[[#This Row],[TotalAmount]]&gt;500, 0.05,
   TRUE, 0
)</f>
        <v>0</v>
      </c>
      <c r="P373" s="28">
        <f xml:space="preserve"> FACT_ORDERS[[#This Row],[TotalAmount]] * (1 - (FACT_ORDERS[[#This Row],[ClientDiscount]] + FACT_ORDERS[[#This Row],[OrderDiscount]]) )</f>
        <v>432</v>
      </c>
      <c r="Q373" s="28">
        <f>FACT_ORDERS[[#This Row],[TotalAmountWithDiscount]]+FACT_ORDERS[[#This Row],[DeliveryCost]]</f>
        <v>432</v>
      </c>
      <c r="R373" s="35">
        <v>45525</v>
      </c>
      <c r="S373" s="35" t="str">
        <f>IF(NETWORKDAYS(FACT_ORDERS[[#This Row],[Order-Date]], FACT_ORDERS[[#This Row],[ArrivalDate ]]) &gt; 10, "Late", "On Time")</f>
        <v>On Time</v>
      </c>
    </row>
    <row r="374" spans="1:19" x14ac:dyDescent="0.3">
      <c r="A374" s="12">
        <v>5372</v>
      </c>
      <c r="B374" s="12">
        <v>284</v>
      </c>
      <c r="C374" s="12">
        <v>10157</v>
      </c>
      <c r="D374" s="12">
        <v>373</v>
      </c>
      <c r="E374" s="12" t="s">
        <v>244</v>
      </c>
      <c r="F374" s="13">
        <v>45486</v>
      </c>
      <c r="G374" s="26" t="s">
        <v>11091</v>
      </c>
      <c r="H374" s="12">
        <v>31</v>
      </c>
      <c r="I374" s="28">
        <f>VLOOKUP(B:B,DIM_PRODUCTS!A:F,5,FALSE)</f>
        <v>32</v>
      </c>
      <c r="J374" s="28">
        <f>FACT_ORDERS[[#This Row],[ProductPrice]]*FACT_ORDERS[[#This Row],[Quantity]]</f>
        <v>992</v>
      </c>
      <c r="K374" s="12" t="str">
        <f>VLOOKUP(C:C,DIM_CUSTOMERS!A:G,7,FALSE)</f>
        <v>USA</v>
      </c>
      <c r="L374" s="30" cm="1">
        <f t="array" ref="L374">_xlfn.IFS(
    AND(FACT_ORDERS[[#This Row],[DeliveryMehtod]]="shippment",FACT_ORDERS[[#This Row],[TotalAmount]]&gt;=200), 0,
    AND(FACT_ORDERS[[#This Row],[DeliveryMehtod]]="pickup"), 15,
    AND(FACT_ORDERS[[#This Row],[DeliveryMehtod]]="shippment",FACT_ORDERS[[#This Row],[TotalAmount]]&lt;200), 35
)</f>
        <v>0</v>
      </c>
      <c r="M374" s="12" t="str" cm="1">
        <f t="array" ref="M374">_xlfn.IFS(
    SUMIFS(FACT_ORDERS[TotalAmount], FACT_ORDERS[WD_CUSTOMERS],FACT_ORDERS[[#This Row],[WD_CUSTOMERS]])&gt;=15000, "VIP",
    SUMIFS(FACT_ORDERS[TotalAmount], FACT_ORDERS[WD_CUSTOMERS],FACT_ORDERS[[#This Row],[WD_CUSTOMERS]])&gt;=8000, "Premium",
    TRUE, "Regular"
)</f>
        <v>Premium</v>
      </c>
      <c r="N374" s="32" cm="1">
        <f t="array" ref="N374">_xlfn.IFS(
   FACT_ORDERS[[#This Row],[TypeOfClient]]="VIP", 0.2,
   FACT_ORDERS[[#This Row],[TypeOfClient]]="Premium", 0.1,
   TRUE, 0
)</f>
        <v>0.1</v>
      </c>
      <c r="O374" s="31" cm="1">
        <f t="array" ref="O374">_xlfn.IFS(
   FACT_ORDERS[[#This Row],[TotalAmount]]&gt;1500, 0.15,
   FACT_ORDERS[[#This Row],[TotalAmount]]&gt;1000, 0.1,
   FACT_ORDERS[[#This Row],[TotalAmount]]&gt;500, 0.05,
   TRUE, 0
)</f>
        <v>0.05</v>
      </c>
      <c r="P374" s="28">
        <f xml:space="preserve"> FACT_ORDERS[[#This Row],[TotalAmount]] * (1 - (FACT_ORDERS[[#This Row],[ClientDiscount]] + FACT_ORDERS[[#This Row],[OrderDiscount]]) )</f>
        <v>843.19999999999993</v>
      </c>
      <c r="Q374" s="28">
        <f>FACT_ORDERS[[#This Row],[TotalAmountWithDiscount]]+FACT_ORDERS[[#This Row],[DeliveryCost]]</f>
        <v>843.19999999999993</v>
      </c>
      <c r="R374" s="35">
        <v>45497</v>
      </c>
      <c r="S374" s="35" t="str">
        <f>IF(NETWORKDAYS(FACT_ORDERS[[#This Row],[Order-Date]], FACT_ORDERS[[#This Row],[ArrivalDate ]]) &gt; 10, "Late", "On Time")</f>
        <v>On Time</v>
      </c>
    </row>
    <row r="375" spans="1:19" x14ac:dyDescent="0.3">
      <c r="A375" s="12">
        <v>5373</v>
      </c>
      <c r="B375" s="12">
        <v>277</v>
      </c>
      <c r="C375" s="12">
        <v>10157</v>
      </c>
      <c r="D375" s="12">
        <v>374</v>
      </c>
      <c r="E375" s="12" t="s">
        <v>243</v>
      </c>
      <c r="F375" s="13">
        <v>45486</v>
      </c>
      <c r="G375" s="26" t="s">
        <v>11092</v>
      </c>
      <c r="H375" s="12">
        <v>38</v>
      </c>
      <c r="I375" s="28">
        <f>VLOOKUP(B:B,DIM_PRODUCTS!A:F,5,FALSE)</f>
        <v>19</v>
      </c>
      <c r="J375" s="28">
        <f>FACT_ORDERS[[#This Row],[ProductPrice]]*FACT_ORDERS[[#This Row],[Quantity]]</f>
        <v>722</v>
      </c>
      <c r="K375" s="12" t="str">
        <f>VLOOKUP(C:C,DIM_CUSTOMERS!A:G,7,FALSE)</f>
        <v>USA</v>
      </c>
      <c r="L375" s="30" cm="1">
        <f t="array" ref="L375">_xlfn.IFS(
    AND(FACT_ORDERS[[#This Row],[DeliveryMehtod]]="shippment",FACT_ORDERS[[#This Row],[TotalAmount]]&gt;=200), 0,
    AND(FACT_ORDERS[[#This Row],[DeliveryMehtod]]="pickup"), 15,
    AND(FACT_ORDERS[[#This Row],[DeliveryMehtod]]="shippment",FACT_ORDERS[[#This Row],[TotalAmount]]&lt;200), 35
)</f>
        <v>15</v>
      </c>
      <c r="M375" s="12" t="str" cm="1">
        <f t="array" ref="M375">_xlfn.IFS(
    SUMIFS(FACT_ORDERS[TotalAmount], FACT_ORDERS[WD_CUSTOMERS],FACT_ORDERS[[#This Row],[WD_CUSTOMERS]])&gt;=15000, "VIP",
    SUMIFS(FACT_ORDERS[TotalAmount], FACT_ORDERS[WD_CUSTOMERS],FACT_ORDERS[[#This Row],[WD_CUSTOMERS]])&gt;=8000, "Premium",
    TRUE, "Regular"
)</f>
        <v>Premium</v>
      </c>
      <c r="N375" s="32" cm="1">
        <f t="array" ref="N375">_xlfn.IFS(
   FACT_ORDERS[[#This Row],[TypeOfClient]]="VIP", 0.2,
   FACT_ORDERS[[#This Row],[TypeOfClient]]="Premium", 0.1,
   TRUE, 0
)</f>
        <v>0.1</v>
      </c>
      <c r="O375" s="31" cm="1">
        <f t="array" ref="O375">_xlfn.IFS(
   FACT_ORDERS[[#This Row],[TotalAmount]]&gt;1500, 0.15,
   FACT_ORDERS[[#This Row],[TotalAmount]]&gt;1000, 0.1,
   FACT_ORDERS[[#This Row],[TotalAmount]]&gt;500, 0.05,
   TRUE, 0
)</f>
        <v>0.05</v>
      </c>
      <c r="P375" s="28">
        <f xml:space="preserve"> FACT_ORDERS[[#This Row],[TotalAmount]] * (1 - (FACT_ORDERS[[#This Row],[ClientDiscount]] + FACT_ORDERS[[#This Row],[OrderDiscount]]) )</f>
        <v>613.69999999999993</v>
      </c>
      <c r="Q375" s="28">
        <f>FACT_ORDERS[[#This Row],[TotalAmountWithDiscount]]+FACT_ORDERS[[#This Row],[DeliveryCost]]</f>
        <v>628.69999999999993</v>
      </c>
      <c r="R375" s="35">
        <v>45493</v>
      </c>
      <c r="S375" s="35" t="str">
        <f>IF(NETWORKDAYS(FACT_ORDERS[[#This Row],[Order-Date]], FACT_ORDERS[[#This Row],[ArrivalDate ]]) &gt; 10, "Late", "On Time")</f>
        <v>On Time</v>
      </c>
    </row>
    <row r="376" spans="1:19" x14ac:dyDescent="0.3">
      <c r="A376" s="12">
        <v>5374</v>
      </c>
      <c r="B376" s="12">
        <v>243</v>
      </c>
      <c r="C376" s="12">
        <v>10157</v>
      </c>
      <c r="D376" s="12">
        <v>375</v>
      </c>
      <c r="E376" s="12" t="s">
        <v>244</v>
      </c>
      <c r="F376" s="13">
        <v>45486</v>
      </c>
      <c r="G376" s="26" t="s">
        <v>11093</v>
      </c>
      <c r="H376" s="12">
        <v>42</v>
      </c>
      <c r="I376" s="28">
        <f>VLOOKUP(B:B,DIM_PRODUCTS!A:F,5,FALSE)</f>
        <v>22</v>
      </c>
      <c r="J376" s="28">
        <f>FACT_ORDERS[[#This Row],[ProductPrice]]*FACT_ORDERS[[#This Row],[Quantity]]</f>
        <v>924</v>
      </c>
      <c r="K376" s="12" t="str">
        <f>VLOOKUP(C:C,DIM_CUSTOMERS!A:G,7,FALSE)</f>
        <v>USA</v>
      </c>
      <c r="L376" s="30" cm="1">
        <f t="array" ref="L376">_xlfn.IFS(
    AND(FACT_ORDERS[[#This Row],[DeliveryMehtod]]="shippment",FACT_ORDERS[[#This Row],[TotalAmount]]&gt;=200), 0,
    AND(FACT_ORDERS[[#This Row],[DeliveryMehtod]]="pickup"), 15,
    AND(FACT_ORDERS[[#This Row],[DeliveryMehtod]]="shippment",FACT_ORDERS[[#This Row],[TotalAmount]]&lt;200), 35
)</f>
        <v>0</v>
      </c>
      <c r="M376" s="12" t="str" cm="1">
        <f t="array" ref="M376">_xlfn.IFS(
    SUMIFS(FACT_ORDERS[TotalAmount], FACT_ORDERS[WD_CUSTOMERS],FACT_ORDERS[[#This Row],[WD_CUSTOMERS]])&gt;=15000, "VIP",
    SUMIFS(FACT_ORDERS[TotalAmount], FACT_ORDERS[WD_CUSTOMERS],FACT_ORDERS[[#This Row],[WD_CUSTOMERS]])&gt;=8000, "Premium",
    TRUE, "Regular"
)</f>
        <v>Premium</v>
      </c>
      <c r="N376" s="32" cm="1">
        <f t="array" ref="N376">_xlfn.IFS(
   FACT_ORDERS[[#This Row],[TypeOfClient]]="VIP", 0.2,
   FACT_ORDERS[[#This Row],[TypeOfClient]]="Premium", 0.1,
   TRUE, 0
)</f>
        <v>0.1</v>
      </c>
      <c r="O376" s="31" cm="1">
        <f t="array" ref="O376">_xlfn.IFS(
   FACT_ORDERS[[#This Row],[TotalAmount]]&gt;1500, 0.15,
   FACT_ORDERS[[#This Row],[TotalAmount]]&gt;1000, 0.1,
   FACT_ORDERS[[#This Row],[TotalAmount]]&gt;500, 0.05,
   TRUE, 0
)</f>
        <v>0.05</v>
      </c>
      <c r="P376" s="28">
        <f xml:space="preserve"> FACT_ORDERS[[#This Row],[TotalAmount]] * (1 - (FACT_ORDERS[[#This Row],[ClientDiscount]] + FACT_ORDERS[[#This Row],[OrderDiscount]]) )</f>
        <v>785.4</v>
      </c>
      <c r="Q376" s="28">
        <f>FACT_ORDERS[[#This Row],[TotalAmountWithDiscount]]+FACT_ORDERS[[#This Row],[DeliveryCost]]</f>
        <v>785.4</v>
      </c>
      <c r="R376" s="35">
        <v>45493</v>
      </c>
      <c r="S376" s="35" t="str">
        <f>IF(NETWORKDAYS(FACT_ORDERS[[#This Row],[Order-Date]], FACT_ORDERS[[#This Row],[ArrivalDate ]]) &gt; 10, "Late", "On Time")</f>
        <v>On Time</v>
      </c>
    </row>
    <row r="377" spans="1:19" x14ac:dyDescent="0.3">
      <c r="A377" s="12">
        <v>5375</v>
      </c>
      <c r="B377" s="12">
        <v>236</v>
      </c>
      <c r="C377" s="12">
        <v>10157</v>
      </c>
      <c r="D377" s="12">
        <v>376</v>
      </c>
      <c r="E377" s="12" t="s">
        <v>244</v>
      </c>
      <c r="F377" s="13">
        <v>45486</v>
      </c>
      <c r="G377" s="26" t="s">
        <v>11094</v>
      </c>
      <c r="H377" s="12">
        <v>21</v>
      </c>
      <c r="I377" s="28">
        <f>VLOOKUP(B:B,DIM_PRODUCTS!A:F,5,FALSE)</f>
        <v>12</v>
      </c>
      <c r="J377" s="28">
        <f>FACT_ORDERS[[#This Row],[ProductPrice]]*FACT_ORDERS[[#This Row],[Quantity]]</f>
        <v>252</v>
      </c>
      <c r="K377" s="12" t="str">
        <f>VLOOKUP(C:C,DIM_CUSTOMERS!A:G,7,FALSE)</f>
        <v>USA</v>
      </c>
      <c r="L377" s="30" cm="1">
        <f t="array" ref="L377">_xlfn.IFS(
    AND(FACT_ORDERS[[#This Row],[DeliveryMehtod]]="shippment",FACT_ORDERS[[#This Row],[TotalAmount]]&gt;=200), 0,
    AND(FACT_ORDERS[[#This Row],[DeliveryMehtod]]="pickup"), 15,
    AND(FACT_ORDERS[[#This Row],[DeliveryMehtod]]="shippment",FACT_ORDERS[[#This Row],[TotalAmount]]&lt;200), 35
)</f>
        <v>0</v>
      </c>
      <c r="M377" s="12" t="str" cm="1">
        <f t="array" ref="M377">_xlfn.IFS(
    SUMIFS(FACT_ORDERS[TotalAmount], FACT_ORDERS[WD_CUSTOMERS],FACT_ORDERS[[#This Row],[WD_CUSTOMERS]])&gt;=15000, "VIP",
    SUMIFS(FACT_ORDERS[TotalAmount], FACT_ORDERS[WD_CUSTOMERS],FACT_ORDERS[[#This Row],[WD_CUSTOMERS]])&gt;=8000, "Premium",
    TRUE, "Regular"
)</f>
        <v>Premium</v>
      </c>
      <c r="N377" s="32" cm="1">
        <f t="array" ref="N377">_xlfn.IFS(
   FACT_ORDERS[[#This Row],[TypeOfClient]]="VIP", 0.2,
   FACT_ORDERS[[#This Row],[TypeOfClient]]="Premium", 0.1,
   TRUE, 0
)</f>
        <v>0.1</v>
      </c>
      <c r="O377" s="31" cm="1">
        <f t="array" ref="O377">_xlfn.IFS(
   FACT_ORDERS[[#This Row],[TotalAmount]]&gt;1500, 0.15,
   FACT_ORDERS[[#This Row],[TotalAmount]]&gt;1000, 0.1,
   FACT_ORDERS[[#This Row],[TotalAmount]]&gt;500, 0.05,
   TRUE, 0
)</f>
        <v>0</v>
      </c>
      <c r="P377" s="28">
        <f xml:space="preserve"> FACT_ORDERS[[#This Row],[TotalAmount]] * (1 - (FACT_ORDERS[[#This Row],[ClientDiscount]] + FACT_ORDERS[[#This Row],[OrderDiscount]]) )</f>
        <v>226.8</v>
      </c>
      <c r="Q377" s="28">
        <f>FACT_ORDERS[[#This Row],[TotalAmountWithDiscount]]+FACT_ORDERS[[#This Row],[DeliveryCost]]</f>
        <v>226.8</v>
      </c>
      <c r="R377" s="35">
        <v>45493</v>
      </c>
      <c r="S377" s="35" t="str">
        <f>IF(NETWORKDAYS(FACT_ORDERS[[#This Row],[Order-Date]], FACT_ORDERS[[#This Row],[ArrivalDate ]]) &gt; 10, "Late", "On Time")</f>
        <v>On Time</v>
      </c>
    </row>
    <row r="378" spans="1:19" x14ac:dyDescent="0.3">
      <c r="A378" s="12">
        <v>5376</v>
      </c>
      <c r="B378" s="12">
        <v>287</v>
      </c>
      <c r="C378" s="12">
        <v>10356</v>
      </c>
      <c r="D378" s="12">
        <v>377</v>
      </c>
      <c r="E378" s="12" t="s">
        <v>244</v>
      </c>
      <c r="F378" s="13">
        <v>45528</v>
      </c>
      <c r="G378" s="26" t="s">
        <v>11095</v>
      </c>
      <c r="H378" s="12">
        <v>22</v>
      </c>
      <c r="I378" s="28">
        <f>VLOOKUP(B:B,DIM_PRODUCTS!A:F,5,FALSE)</f>
        <v>13</v>
      </c>
      <c r="J378" s="28">
        <f>FACT_ORDERS[[#This Row],[ProductPrice]]*FACT_ORDERS[[#This Row],[Quantity]]</f>
        <v>286</v>
      </c>
      <c r="K378" s="12" t="str">
        <f>VLOOKUP(C:C,DIM_CUSTOMERS!A:G,7,FALSE)</f>
        <v>USA</v>
      </c>
      <c r="L378" s="30" cm="1">
        <f t="array" ref="L378">_xlfn.IFS(
    AND(FACT_ORDERS[[#This Row],[DeliveryMehtod]]="shippment",FACT_ORDERS[[#This Row],[TotalAmount]]&gt;=200), 0,
    AND(FACT_ORDERS[[#This Row],[DeliveryMehtod]]="pickup"), 15,
    AND(FACT_ORDERS[[#This Row],[DeliveryMehtod]]="shippment",FACT_ORDERS[[#This Row],[TotalAmount]]&lt;200), 35
)</f>
        <v>0</v>
      </c>
      <c r="M378" s="12" t="str" cm="1">
        <f t="array" ref="M378">_xlfn.IFS(
    SUMIFS(FACT_ORDERS[TotalAmount], FACT_ORDERS[WD_CUSTOMERS],FACT_ORDERS[[#This Row],[WD_CUSTOMERS]])&gt;=15000, "VIP",
    SUMIFS(FACT_ORDERS[TotalAmount], FACT_ORDERS[WD_CUSTOMERS],FACT_ORDERS[[#This Row],[WD_CUSTOMERS]])&gt;=8000, "Premium",
    TRUE, "Regular"
)</f>
        <v>Premium</v>
      </c>
      <c r="N378" s="32" cm="1">
        <f t="array" ref="N378">_xlfn.IFS(
   FACT_ORDERS[[#This Row],[TypeOfClient]]="VIP", 0.2,
   FACT_ORDERS[[#This Row],[TypeOfClient]]="Premium", 0.1,
   TRUE, 0
)</f>
        <v>0.1</v>
      </c>
      <c r="O378" s="31" cm="1">
        <f t="array" ref="O378">_xlfn.IFS(
   FACT_ORDERS[[#This Row],[TotalAmount]]&gt;1500, 0.15,
   FACT_ORDERS[[#This Row],[TotalAmount]]&gt;1000, 0.1,
   FACT_ORDERS[[#This Row],[TotalAmount]]&gt;500, 0.05,
   TRUE, 0
)</f>
        <v>0</v>
      </c>
      <c r="P378" s="28">
        <f xml:space="preserve"> FACT_ORDERS[[#This Row],[TotalAmount]] * (1 - (FACT_ORDERS[[#This Row],[ClientDiscount]] + FACT_ORDERS[[#This Row],[OrderDiscount]]) )</f>
        <v>257.40000000000003</v>
      </c>
      <c r="Q378" s="28">
        <f>FACT_ORDERS[[#This Row],[TotalAmountWithDiscount]]+FACT_ORDERS[[#This Row],[DeliveryCost]]</f>
        <v>257.40000000000003</v>
      </c>
      <c r="R378" s="35">
        <v>45539</v>
      </c>
      <c r="S378" s="35" t="str">
        <f>IF(NETWORKDAYS(FACT_ORDERS[[#This Row],[Order-Date]], FACT_ORDERS[[#This Row],[ArrivalDate ]]) &gt; 10, "Late", "On Time")</f>
        <v>On Time</v>
      </c>
    </row>
    <row r="379" spans="1:19" x14ac:dyDescent="0.3">
      <c r="A379" s="12">
        <v>5377</v>
      </c>
      <c r="B379" s="12">
        <v>243</v>
      </c>
      <c r="C379" s="12">
        <v>10356</v>
      </c>
      <c r="D379" s="12">
        <v>378</v>
      </c>
      <c r="E379" s="12" t="s">
        <v>243</v>
      </c>
      <c r="F379" s="13">
        <v>45528</v>
      </c>
      <c r="G379" s="26" t="s">
        <v>4346</v>
      </c>
      <c r="H379" s="12">
        <v>39</v>
      </c>
      <c r="I379" s="28">
        <f>VLOOKUP(B:B,DIM_PRODUCTS!A:F,5,FALSE)</f>
        <v>22</v>
      </c>
      <c r="J379" s="28">
        <f>FACT_ORDERS[[#This Row],[ProductPrice]]*FACT_ORDERS[[#This Row],[Quantity]]</f>
        <v>858</v>
      </c>
      <c r="K379" s="12" t="str">
        <f>VLOOKUP(C:C,DIM_CUSTOMERS!A:G,7,FALSE)</f>
        <v>USA</v>
      </c>
      <c r="L379" s="30" cm="1">
        <f t="array" ref="L379">_xlfn.IFS(
    AND(FACT_ORDERS[[#This Row],[DeliveryMehtod]]="shippment",FACT_ORDERS[[#This Row],[TotalAmount]]&gt;=200), 0,
    AND(FACT_ORDERS[[#This Row],[DeliveryMehtod]]="pickup"), 15,
    AND(FACT_ORDERS[[#This Row],[DeliveryMehtod]]="shippment",FACT_ORDERS[[#This Row],[TotalAmount]]&lt;200), 35
)</f>
        <v>15</v>
      </c>
      <c r="M379" s="12" t="str" cm="1">
        <f t="array" ref="M379">_xlfn.IFS(
    SUMIFS(FACT_ORDERS[TotalAmount], FACT_ORDERS[WD_CUSTOMERS],FACT_ORDERS[[#This Row],[WD_CUSTOMERS]])&gt;=15000, "VIP",
    SUMIFS(FACT_ORDERS[TotalAmount], FACT_ORDERS[WD_CUSTOMERS],FACT_ORDERS[[#This Row],[WD_CUSTOMERS]])&gt;=8000, "Premium",
    TRUE, "Regular"
)</f>
        <v>Premium</v>
      </c>
      <c r="N379" s="32" cm="1">
        <f t="array" ref="N379">_xlfn.IFS(
   FACT_ORDERS[[#This Row],[TypeOfClient]]="VIP", 0.2,
   FACT_ORDERS[[#This Row],[TypeOfClient]]="Premium", 0.1,
   TRUE, 0
)</f>
        <v>0.1</v>
      </c>
      <c r="O379" s="31" cm="1">
        <f t="array" ref="O379">_xlfn.IFS(
   FACT_ORDERS[[#This Row],[TotalAmount]]&gt;1500, 0.15,
   FACT_ORDERS[[#This Row],[TotalAmount]]&gt;1000, 0.1,
   FACT_ORDERS[[#This Row],[TotalAmount]]&gt;500, 0.05,
   TRUE, 0
)</f>
        <v>0.05</v>
      </c>
      <c r="P379" s="28">
        <f xml:space="preserve"> FACT_ORDERS[[#This Row],[TotalAmount]] * (1 - (FACT_ORDERS[[#This Row],[ClientDiscount]] + FACT_ORDERS[[#This Row],[OrderDiscount]]) )</f>
        <v>729.3</v>
      </c>
      <c r="Q379" s="28">
        <f>FACT_ORDERS[[#This Row],[TotalAmountWithDiscount]]+FACT_ORDERS[[#This Row],[DeliveryCost]]</f>
        <v>744.3</v>
      </c>
      <c r="R379" s="35">
        <v>45535</v>
      </c>
      <c r="S379" s="35" t="str">
        <f>IF(NETWORKDAYS(FACT_ORDERS[[#This Row],[Order-Date]], FACT_ORDERS[[#This Row],[ArrivalDate ]]) &gt; 10, "Late", "On Time")</f>
        <v>On Time</v>
      </c>
    </row>
    <row r="380" spans="1:19" x14ac:dyDescent="0.3">
      <c r="A380" s="12">
        <v>5378</v>
      </c>
      <c r="B380" s="12">
        <v>243</v>
      </c>
      <c r="C380" s="12">
        <v>10777</v>
      </c>
      <c r="D380" s="12">
        <v>379</v>
      </c>
      <c r="E380" s="12" t="s">
        <v>243</v>
      </c>
      <c r="F380" s="13">
        <v>45556</v>
      </c>
      <c r="G380" s="26" t="s">
        <v>11096</v>
      </c>
      <c r="H380" s="12">
        <v>38</v>
      </c>
      <c r="I380" s="28">
        <f>VLOOKUP(B:B,DIM_PRODUCTS!A:F,5,FALSE)</f>
        <v>22</v>
      </c>
      <c r="J380" s="28">
        <f>FACT_ORDERS[[#This Row],[ProductPrice]]*FACT_ORDERS[[#This Row],[Quantity]]</f>
        <v>836</v>
      </c>
      <c r="K380" s="12" t="str">
        <f>VLOOKUP(C:C,DIM_CUSTOMERS!A:G,7,FALSE)</f>
        <v>Spain</v>
      </c>
      <c r="L380" s="30" cm="1">
        <f t="array" ref="L380">_xlfn.IFS(
    AND(FACT_ORDERS[[#This Row],[DeliveryMehtod]]="shippment",FACT_ORDERS[[#This Row],[TotalAmount]]&gt;=200), 0,
    AND(FACT_ORDERS[[#This Row],[DeliveryMehtod]]="pickup"), 15,
    AND(FACT_ORDERS[[#This Row],[DeliveryMehtod]]="shippment",FACT_ORDERS[[#This Row],[TotalAmount]]&lt;200), 35
)</f>
        <v>15</v>
      </c>
      <c r="M380" s="12" t="str" cm="1">
        <f t="array" ref="M380">_xlfn.IFS(
    SUMIFS(FACT_ORDERS[TotalAmount], FACT_ORDERS[WD_CUSTOMERS],FACT_ORDERS[[#This Row],[WD_CUSTOMERS]])&gt;=15000, "VIP",
    SUMIFS(FACT_ORDERS[TotalAmount], FACT_ORDERS[WD_CUSTOMERS],FACT_ORDERS[[#This Row],[WD_CUSTOMERS]])&gt;=8000, "Premium",
    TRUE, "Regular"
)</f>
        <v>Regular</v>
      </c>
      <c r="N380" s="32" cm="1">
        <f t="array" ref="N380">_xlfn.IFS(
   FACT_ORDERS[[#This Row],[TypeOfClient]]="VIP", 0.2,
   FACT_ORDERS[[#This Row],[TypeOfClient]]="Premium", 0.1,
   TRUE, 0
)</f>
        <v>0</v>
      </c>
      <c r="O380" s="31" cm="1">
        <f t="array" ref="O380">_xlfn.IFS(
   FACT_ORDERS[[#This Row],[TotalAmount]]&gt;1500, 0.15,
   FACT_ORDERS[[#This Row],[TotalAmount]]&gt;1000, 0.1,
   FACT_ORDERS[[#This Row],[TotalAmount]]&gt;500, 0.05,
   TRUE, 0
)</f>
        <v>0.05</v>
      </c>
      <c r="P380" s="28">
        <f xml:space="preserve"> FACT_ORDERS[[#This Row],[TotalAmount]] * (1 - (FACT_ORDERS[[#This Row],[ClientDiscount]] + FACT_ORDERS[[#This Row],[OrderDiscount]]) )</f>
        <v>794.19999999999993</v>
      </c>
      <c r="Q380" s="28">
        <f>FACT_ORDERS[[#This Row],[TotalAmountWithDiscount]]+FACT_ORDERS[[#This Row],[DeliveryCost]]</f>
        <v>809.19999999999993</v>
      </c>
      <c r="R380" s="35">
        <v>45567</v>
      </c>
      <c r="S380" s="35" t="str">
        <f>IF(NETWORKDAYS(FACT_ORDERS[[#This Row],[Order-Date]], FACT_ORDERS[[#This Row],[ArrivalDate ]]) &gt; 10, "Late", "On Time")</f>
        <v>On Time</v>
      </c>
    </row>
    <row r="381" spans="1:19" x14ac:dyDescent="0.3">
      <c r="A381" s="12">
        <v>5379</v>
      </c>
      <c r="B381" s="12">
        <v>232</v>
      </c>
      <c r="C381" s="12">
        <v>10777</v>
      </c>
      <c r="D381" s="12">
        <v>380</v>
      </c>
      <c r="E381" s="12" t="s">
        <v>243</v>
      </c>
      <c r="F381" s="13">
        <v>45556</v>
      </c>
      <c r="G381" s="26" t="s">
        <v>11097</v>
      </c>
      <c r="H381" s="12">
        <v>22</v>
      </c>
      <c r="I381" s="28">
        <f>VLOOKUP(B:B,DIM_PRODUCTS!A:F,5,FALSE)</f>
        <v>10</v>
      </c>
      <c r="J381" s="28">
        <f>FACT_ORDERS[[#This Row],[ProductPrice]]*FACT_ORDERS[[#This Row],[Quantity]]</f>
        <v>220</v>
      </c>
      <c r="K381" s="12" t="str">
        <f>VLOOKUP(C:C,DIM_CUSTOMERS!A:G,7,FALSE)</f>
        <v>Spain</v>
      </c>
      <c r="L381" s="30" cm="1">
        <f t="array" ref="L381">_xlfn.IFS(
    AND(FACT_ORDERS[[#This Row],[DeliveryMehtod]]="shippment",FACT_ORDERS[[#This Row],[TotalAmount]]&gt;=200), 0,
    AND(FACT_ORDERS[[#This Row],[DeliveryMehtod]]="pickup"), 15,
    AND(FACT_ORDERS[[#This Row],[DeliveryMehtod]]="shippment",FACT_ORDERS[[#This Row],[TotalAmount]]&lt;200), 35
)</f>
        <v>15</v>
      </c>
      <c r="M381" s="12" t="str" cm="1">
        <f t="array" ref="M381">_xlfn.IFS(
    SUMIFS(FACT_ORDERS[TotalAmount], FACT_ORDERS[WD_CUSTOMERS],FACT_ORDERS[[#This Row],[WD_CUSTOMERS]])&gt;=15000, "VIP",
    SUMIFS(FACT_ORDERS[TotalAmount], FACT_ORDERS[WD_CUSTOMERS],FACT_ORDERS[[#This Row],[WD_CUSTOMERS]])&gt;=8000, "Premium",
    TRUE, "Regular"
)</f>
        <v>Regular</v>
      </c>
      <c r="N381" s="32" cm="1">
        <f t="array" ref="N381">_xlfn.IFS(
   FACT_ORDERS[[#This Row],[TypeOfClient]]="VIP", 0.2,
   FACT_ORDERS[[#This Row],[TypeOfClient]]="Premium", 0.1,
   TRUE, 0
)</f>
        <v>0</v>
      </c>
      <c r="O381" s="31" cm="1">
        <f t="array" ref="O381">_xlfn.IFS(
   FACT_ORDERS[[#This Row],[TotalAmount]]&gt;1500, 0.15,
   FACT_ORDERS[[#This Row],[TotalAmount]]&gt;1000, 0.1,
   FACT_ORDERS[[#This Row],[TotalAmount]]&gt;500, 0.05,
   TRUE, 0
)</f>
        <v>0</v>
      </c>
      <c r="P381" s="28">
        <f xml:space="preserve"> FACT_ORDERS[[#This Row],[TotalAmount]] * (1 - (FACT_ORDERS[[#This Row],[ClientDiscount]] + FACT_ORDERS[[#This Row],[OrderDiscount]]) )</f>
        <v>220</v>
      </c>
      <c r="Q381" s="28">
        <f>FACT_ORDERS[[#This Row],[TotalAmountWithDiscount]]+FACT_ORDERS[[#This Row],[DeliveryCost]]</f>
        <v>235</v>
      </c>
      <c r="R381" s="35">
        <v>45563</v>
      </c>
      <c r="S381" s="35" t="str">
        <f>IF(NETWORKDAYS(FACT_ORDERS[[#This Row],[Order-Date]], FACT_ORDERS[[#This Row],[ArrivalDate ]]) &gt; 10, "Late", "On Time")</f>
        <v>On Time</v>
      </c>
    </row>
    <row r="382" spans="1:19" x14ac:dyDescent="0.3">
      <c r="A382" s="12">
        <v>5380</v>
      </c>
      <c r="B382" s="12">
        <v>280</v>
      </c>
      <c r="C382" s="12">
        <v>10777</v>
      </c>
      <c r="D382" s="12">
        <v>381</v>
      </c>
      <c r="E382" s="12" t="s">
        <v>243</v>
      </c>
      <c r="F382" s="13">
        <v>45224</v>
      </c>
      <c r="G382" s="26" t="s">
        <v>11098</v>
      </c>
      <c r="H382" s="12">
        <v>35</v>
      </c>
      <c r="I382" s="28">
        <f>VLOOKUP(B:B,DIM_PRODUCTS!A:F,5,FALSE)</f>
        <v>14</v>
      </c>
      <c r="J382" s="28">
        <f>FACT_ORDERS[[#This Row],[ProductPrice]]*FACT_ORDERS[[#This Row],[Quantity]]</f>
        <v>490</v>
      </c>
      <c r="K382" s="12" t="str">
        <f>VLOOKUP(C:C,DIM_CUSTOMERS!A:G,7,FALSE)</f>
        <v>Spain</v>
      </c>
      <c r="L382" s="30" cm="1">
        <f t="array" ref="L382">_xlfn.IFS(
    AND(FACT_ORDERS[[#This Row],[DeliveryMehtod]]="shippment",FACT_ORDERS[[#This Row],[TotalAmount]]&gt;=200), 0,
    AND(FACT_ORDERS[[#This Row],[DeliveryMehtod]]="pickup"), 15,
    AND(FACT_ORDERS[[#This Row],[DeliveryMehtod]]="shippment",FACT_ORDERS[[#This Row],[TotalAmount]]&lt;200), 35
)</f>
        <v>15</v>
      </c>
      <c r="M382" s="12" t="str" cm="1">
        <f t="array" ref="M382">_xlfn.IFS(
    SUMIFS(FACT_ORDERS[TotalAmount], FACT_ORDERS[WD_CUSTOMERS],FACT_ORDERS[[#This Row],[WD_CUSTOMERS]])&gt;=15000, "VIP",
    SUMIFS(FACT_ORDERS[TotalAmount], FACT_ORDERS[WD_CUSTOMERS],FACT_ORDERS[[#This Row],[WD_CUSTOMERS]])&gt;=8000, "Premium",
    TRUE, "Regular"
)</f>
        <v>Regular</v>
      </c>
      <c r="N382" s="32" cm="1">
        <f t="array" ref="N382">_xlfn.IFS(
   FACT_ORDERS[[#This Row],[TypeOfClient]]="VIP", 0.2,
   FACT_ORDERS[[#This Row],[TypeOfClient]]="Premium", 0.1,
   TRUE, 0
)</f>
        <v>0</v>
      </c>
      <c r="O382" s="31" cm="1">
        <f t="array" ref="O382">_xlfn.IFS(
   FACT_ORDERS[[#This Row],[TotalAmount]]&gt;1500, 0.15,
   FACT_ORDERS[[#This Row],[TotalAmount]]&gt;1000, 0.1,
   FACT_ORDERS[[#This Row],[TotalAmount]]&gt;500, 0.05,
   TRUE, 0
)</f>
        <v>0</v>
      </c>
      <c r="P382" s="28">
        <f xml:space="preserve"> FACT_ORDERS[[#This Row],[TotalAmount]] * (1 - (FACT_ORDERS[[#This Row],[ClientDiscount]] + FACT_ORDERS[[#This Row],[OrderDiscount]]) )</f>
        <v>490</v>
      </c>
      <c r="Q382" s="28">
        <f>FACT_ORDERS[[#This Row],[TotalAmountWithDiscount]]+FACT_ORDERS[[#This Row],[DeliveryCost]]</f>
        <v>505</v>
      </c>
      <c r="R382" s="35">
        <v>45232</v>
      </c>
      <c r="S382" s="35" t="str">
        <f>IF(NETWORKDAYS(FACT_ORDERS[[#This Row],[Order-Date]], FACT_ORDERS[[#This Row],[ArrivalDate ]]) &gt; 10, "Late", "On Time")</f>
        <v>On Time</v>
      </c>
    </row>
    <row r="383" spans="1:19" x14ac:dyDescent="0.3">
      <c r="A383" s="12">
        <v>5381</v>
      </c>
      <c r="B383" s="12">
        <v>230</v>
      </c>
      <c r="C383" s="12">
        <v>10196</v>
      </c>
      <c r="D383" s="12">
        <v>382</v>
      </c>
      <c r="E383" s="12" t="s">
        <v>244</v>
      </c>
      <c r="F383" s="13">
        <v>45341</v>
      </c>
      <c r="G383" s="26" t="s">
        <v>11099</v>
      </c>
      <c r="H383" s="12">
        <v>27</v>
      </c>
      <c r="I383" s="28">
        <f>VLOOKUP(B:B,DIM_PRODUCTS!A:F,5,FALSE)</f>
        <v>14</v>
      </c>
      <c r="J383" s="28">
        <f>FACT_ORDERS[[#This Row],[ProductPrice]]*FACT_ORDERS[[#This Row],[Quantity]]</f>
        <v>378</v>
      </c>
      <c r="K383" s="12" t="str">
        <f>VLOOKUP(C:C,DIM_CUSTOMERS!A:G,7,FALSE)</f>
        <v>Canada</v>
      </c>
      <c r="L383" s="30" cm="1">
        <f t="array" ref="L383">_xlfn.IFS(
    AND(FACT_ORDERS[[#This Row],[DeliveryMehtod]]="shippment",FACT_ORDERS[[#This Row],[TotalAmount]]&gt;=200), 0,
    AND(FACT_ORDERS[[#This Row],[DeliveryMehtod]]="pickup"), 15,
    AND(FACT_ORDERS[[#This Row],[DeliveryMehtod]]="shippment",FACT_ORDERS[[#This Row],[TotalAmount]]&lt;200), 35
)</f>
        <v>0</v>
      </c>
      <c r="M383" s="12" t="str" cm="1">
        <f t="array" ref="M383">_xlfn.IFS(
    SUMIFS(FACT_ORDERS[TotalAmount], FACT_ORDERS[WD_CUSTOMERS],FACT_ORDERS[[#This Row],[WD_CUSTOMERS]])&gt;=15000, "VIP",
    SUMIFS(FACT_ORDERS[TotalAmount], FACT_ORDERS[WD_CUSTOMERS],FACT_ORDERS[[#This Row],[WD_CUSTOMERS]])&gt;=8000, "Premium",
    TRUE, "Regular"
)</f>
        <v>Premium</v>
      </c>
      <c r="N383" s="32" cm="1">
        <f t="array" ref="N383">_xlfn.IFS(
   FACT_ORDERS[[#This Row],[TypeOfClient]]="VIP", 0.2,
   FACT_ORDERS[[#This Row],[TypeOfClient]]="Premium", 0.1,
   TRUE, 0
)</f>
        <v>0.1</v>
      </c>
      <c r="O383" s="31" cm="1">
        <f t="array" ref="O383">_xlfn.IFS(
   FACT_ORDERS[[#This Row],[TotalAmount]]&gt;1500, 0.15,
   FACT_ORDERS[[#This Row],[TotalAmount]]&gt;1000, 0.1,
   FACT_ORDERS[[#This Row],[TotalAmount]]&gt;500, 0.05,
   TRUE, 0
)</f>
        <v>0</v>
      </c>
      <c r="P383" s="28">
        <f xml:space="preserve"> FACT_ORDERS[[#This Row],[TotalAmount]] * (1 - (FACT_ORDERS[[#This Row],[ClientDiscount]] + FACT_ORDERS[[#This Row],[OrderDiscount]]) )</f>
        <v>340.2</v>
      </c>
      <c r="Q383" s="28">
        <f>FACT_ORDERS[[#This Row],[TotalAmountWithDiscount]]+FACT_ORDERS[[#This Row],[DeliveryCost]]</f>
        <v>340.2</v>
      </c>
      <c r="R383" s="35">
        <v>45352</v>
      </c>
      <c r="S383" s="35" t="str">
        <f>IF(NETWORKDAYS(FACT_ORDERS[[#This Row],[Order-Date]], FACT_ORDERS[[#This Row],[ArrivalDate ]]) &gt; 10, "Late", "On Time")</f>
        <v>On Time</v>
      </c>
    </row>
    <row r="384" spans="1:19" x14ac:dyDescent="0.3">
      <c r="A384" s="12">
        <v>5382</v>
      </c>
      <c r="B384" s="12">
        <v>292</v>
      </c>
      <c r="C384" s="12">
        <v>10196</v>
      </c>
      <c r="D384" s="12">
        <v>383</v>
      </c>
      <c r="E384" s="12" t="s">
        <v>243</v>
      </c>
      <c r="F384" s="13">
        <v>45341</v>
      </c>
      <c r="G384" s="26" t="s">
        <v>11100</v>
      </c>
      <c r="H384" s="12">
        <v>14</v>
      </c>
      <c r="I384" s="28">
        <f>VLOOKUP(B:B,DIM_PRODUCTS!A:F,5,FALSE)</f>
        <v>6</v>
      </c>
      <c r="J384" s="28">
        <f>FACT_ORDERS[[#This Row],[ProductPrice]]*FACT_ORDERS[[#This Row],[Quantity]]</f>
        <v>84</v>
      </c>
      <c r="K384" s="12" t="str">
        <f>VLOOKUP(C:C,DIM_CUSTOMERS!A:G,7,FALSE)</f>
        <v>Canada</v>
      </c>
      <c r="L384" s="30" cm="1">
        <f t="array" ref="L384">_xlfn.IFS(
    AND(FACT_ORDERS[[#This Row],[DeliveryMehtod]]="shippment",FACT_ORDERS[[#This Row],[TotalAmount]]&gt;=200), 0,
    AND(FACT_ORDERS[[#This Row],[DeliveryMehtod]]="pickup"), 15,
    AND(FACT_ORDERS[[#This Row],[DeliveryMehtod]]="shippment",FACT_ORDERS[[#This Row],[TotalAmount]]&lt;200), 35
)</f>
        <v>15</v>
      </c>
      <c r="M384" s="12" t="str" cm="1">
        <f t="array" ref="M384">_xlfn.IFS(
    SUMIFS(FACT_ORDERS[TotalAmount], FACT_ORDERS[WD_CUSTOMERS],FACT_ORDERS[[#This Row],[WD_CUSTOMERS]])&gt;=15000, "VIP",
    SUMIFS(FACT_ORDERS[TotalAmount], FACT_ORDERS[WD_CUSTOMERS],FACT_ORDERS[[#This Row],[WD_CUSTOMERS]])&gt;=8000, "Premium",
    TRUE, "Regular"
)</f>
        <v>Premium</v>
      </c>
      <c r="N384" s="32" cm="1">
        <f t="array" ref="N384">_xlfn.IFS(
   FACT_ORDERS[[#This Row],[TypeOfClient]]="VIP", 0.2,
   FACT_ORDERS[[#This Row],[TypeOfClient]]="Premium", 0.1,
   TRUE, 0
)</f>
        <v>0.1</v>
      </c>
      <c r="O384" s="31" cm="1">
        <f t="array" ref="O384">_xlfn.IFS(
   FACT_ORDERS[[#This Row],[TotalAmount]]&gt;1500, 0.15,
   FACT_ORDERS[[#This Row],[TotalAmount]]&gt;1000, 0.1,
   FACT_ORDERS[[#This Row],[TotalAmount]]&gt;500, 0.05,
   TRUE, 0
)</f>
        <v>0</v>
      </c>
      <c r="P384" s="28">
        <f xml:space="preserve"> FACT_ORDERS[[#This Row],[TotalAmount]] * (1 - (FACT_ORDERS[[#This Row],[ClientDiscount]] + FACT_ORDERS[[#This Row],[OrderDiscount]]) )</f>
        <v>75.600000000000009</v>
      </c>
      <c r="Q384" s="28">
        <f>FACT_ORDERS[[#This Row],[TotalAmountWithDiscount]]+FACT_ORDERS[[#This Row],[DeliveryCost]]</f>
        <v>90.600000000000009</v>
      </c>
      <c r="R384" s="35">
        <v>45348</v>
      </c>
      <c r="S384" s="35" t="str">
        <f>IF(NETWORKDAYS(FACT_ORDERS[[#This Row],[Order-Date]], FACT_ORDERS[[#This Row],[ArrivalDate ]]) &gt; 10, "Late", "On Time")</f>
        <v>On Time</v>
      </c>
    </row>
    <row r="385" spans="1:19" x14ac:dyDescent="0.3">
      <c r="A385" s="12">
        <v>5383</v>
      </c>
      <c r="B385" s="12">
        <v>267</v>
      </c>
      <c r="C385" s="12">
        <v>10196</v>
      </c>
      <c r="D385" s="12">
        <v>384</v>
      </c>
      <c r="E385" s="12" t="s">
        <v>243</v>
      </c>
      <c r="F385" s="13">
        <v>45341</v>
      </c>
      <c r="G385" s="26" t="s">
        <v>11101</v>
      </c>
      <c r="H385" s="12">
        <v>42</v>
      </c>
      <c r="I385" s="28">
        <f>VLOOKUP(B:B,DIM_PRODUCTS!A:F,5,FALSE)</f>
        <v>26</v>
      </c>
      <c r="J385" s="28">
        <f>FACT_ORDERS[[#This Row],[ProductPrice]]*FACT_ORDERS[[#This Row],[Quantity]]</f>
        <v>1092</v>
      </c>
      <c r="K385" s="12" t="str">
        <f>VLOOKUP(C:C,DIM_CUSTOMERS!A:G,7,FALSE)</f>
        <v>Canada</v>
      </c>
      <c r="L385" s="30" cm="1">
        <f t="array" ref="L385">_xlfn.IFS(
    AND(FACT_ORDERS[[#This Row],[DeliveryMehtod]]="shippment",FACT_ORDERS[[#This Row],[TotalAmount]]&gt;=200), 0,
    AND(FACT_ORDERS[[#This Row],[DeliveryMehtod]]="pickup"), 15,
    AND(FACT_ORDERS[[#This Row],[DeliveryMehtod]]="shippment",FACT_ORDERS[[#This Row],[TotalAmount]]&lt;200), 35
)</f>
        <v>15</v>
      </c>
      <c r="M385" s="12" t="str" cm="1">
        <f t="array" ref="M385">_xlfn.IFS(
    SUMIFS(FACT_ORDERS[TotalAmount], FACT_ORDERS[WD_CUSTOMERS],FACT_ORDERS[[#This Row],[WD_CUSTOMERS]])&gt;=15000, "VIP",
    SUMIFS(FACT_ORDERS[TotalAmount], FACT_ORDERS[WD_CUSTOMERS],FACT_ORDERS[[#This Row],[WD_CUSTOMERS]])&gt;=8000, "Premium",
    TRUE, "Regular"
)</f>
        <v>Premium</v>
      </c>
      <c r="N385" s="32" cm="1">
        <f t="array" ref="N385">_xlfn.IFS(
   FACT_ORDERS[[#This Row],[TypeOfClient]]="VIP", 0.2,
   FACT_ORDERS[[#This Row],[TypeOfClient]]="Premium", 0.1,
   TRUE, 0
)</f>
        <v>0.1</v>
      </c>
      <c r="O385" s="31" cm="1">
        <f t="array" ref="O385">_xlfn.IFS(
   FACT_ORDERS[[#This Row],[TotalAmount]]&gt;1500, 0.15,
   FACT_ORDERS[[#This Row],[TotalAmount]]&gt;1000, 0.1,
   FACT_ORDERS[[#This Row],[TotalAmount]]&gt;500, 0.05,
   TRUE, 0
)</f>
        <v>0.1</v>
      </c>
      <c r="P385" s="28">
        <f xml:space="preserve"> FACT_ORDERS[[#This Row],[TotalAmount]] * (1 - (FACT_ORDERS[[#This Row],[ClientDiscount]] + FACT_ORDERS[[#This Row],[OrderDiscount]]) )</f>
        <v>873.6</v>
      </c>
      <c r="Q385" s="28">
        <f>FACT_ORDERS[[#This Row],[TotalAmountWithDiscount]]+FACT_ORDERS[[#This Row],[DeliveryCost]]</f>
        <v>888.6</v>
      </c>
      <c r="R385" s="35">
        <v>45348</v>
      </c>
      <c r="S385" s="35" t="str">
        <f>IF(NETWORKDAYS(FACT_ORDERS[[#This Row],[Order-Date]], FACT_ORDERS[[#This Row],[ArrivalDate ]]) &gt; 10, "Late", "On Time")</f>
        <v>On Time</v>
      </c>
    </row>
    <row r="386" spans="1:19" x14ac:dyDescent="0.3">
      <c r="A386" s="12">
        <v>5384</v>
      </c>
      <c r="B386" s="12">
        <v>287</v>
      </c>
      <c r="C386" s="12">
        <v>10196</v>
      </c>
      <c r="D386" s="12">
        <v>385</v>
      </c>
      <c r="E386" s="12" t="s">
        <v>244</v>
      </c>
      <c r="F386" s="13">
        <v>45341</v>
      </c>
      <c r="G386" s="26" t="s">
        <v>11102</v>
      </c>
      <c r="H386" s="12">
        <v>17</v>
      </c>
      <c r="I386" s="28">
        <f>VLOOKUP(B:B,DIM_PRODUCTS!A:F,5,FALSE)</f>
        <v>13</v>
      </c>
      <c r="J386" s="28">
        <f>FACT_ORDERS[[#This Row],[ProductPrice]]*FACT_ORDERS[[#This Row],[Quantity]]</f>
        <v>221</v>
      </c>
      <c r="K386" s="12" t="str">
        <f>VLOOKUP(C:C,DIM_CUSTOMERS!A:G,7,FALSE)</f>
        <v>Canada</v>
      </c>
      <c r="L386" s="30" cm="1">
        <f t="array" ref="L386">_xlfn.IFS(
    AND(FACT_ORDERS[[#This Row],[DeliveryMehtod]]="shippment",FACT_ORDERS[[#This Row],[TotalAmount]]&gt;=200), 0,
    AND(FACT_ORDERS[[#This Row],[DeliveryMehtod]]="pickup"), 15,
    AND(FACT_ORDERS[[#This Row],[DeliveryMehtod]]="shippment",FACT_ORDERS[[#This Row],[TotalAmount]]&lt;200), 35
)</f>
        <v>0</v>
      </c>
      <c r="M386" s="12" t="str" cm="1">
        <f t="array" ref="M386">_xlfn.IFS(
    SUMIFS(FACT_ORDERS[TotalAmount], FACT_ORDERS[WD_CUSTOMERS],FACT_ORDERS[[#This Row],[WD_CUSTOMERS]])&gt;=15000, "VIP",
    SUMIFS(FACT_ORDERS[TotalAmount], FACT_ORDERS[WD_CUSTOMERS],FACT_ORDERS[[#This Row],[WD_CUSTOMERS]])&gt;=8000, "Premium",
    TRUE, "Regular"
)</f>
        <v>Premium</v>
      </c>
      <c r="N386" s="32" cm="1">
        <f t="array" ref="N386">_xlfn.IFS(
   FACT_ORDERS[[#This Row],[TypeOfClient]]="VIP", 0.2,
   FACT_ORDERS[[#This Row],[TypeOfClient]]="Premium", 0.1,
   TRUE, 0
)</f>
        <v>0.1</v>
      </c>
      <c r="O386" s="31" cm="1">
        <f t="array" ref="O386">_xlfn.IFS(
   FACT_ORDERS[[#This Row],[TotalAmount]]&gt;1500, 0.15,
   FACT_ORDERS[[#This Row],[TotalAmount]]&gt;1000, 0.1,
   FACT_ORDERS[[#This Row],[TotalAmount]]&gt;500, 0.05,
   TRUE, 0
)</f>
        <v>0</v>
      </c>
      <c r="P386" s="28">
        <f xml:space="preserve"> FACT_ORDERS[[#This Row],[TotalAmount]] * (1 - (FACT_ORDERS[[#This Row],[ClientDiscount]] + FACT_ORDERS[[#This Row],[OrderDiscount]]) )</f>
        <v>198.9</v>
      </c>
      <c r="Q386" s="28">
        <f>FACT_ORDERS[[#This Row],[TotalAmountWithDiscount]]+FACT_ORDERS[[#This Row],[DeliveryCost]]</f>
        <v>198.9</v>
      </c>
      <c r="R386" s="35">
        <v>45349</v>
      </c>
      <c r="S386" s="35" t="str">
        <f>IF(NETWORKDAYS(FACT_ORDERS[[#This Row],[Order-Date]], FACT_ORDERS[[#This Row],[ArrivalDate ]]) &gt; 10, "Late", "On Time")</f>
        <v>On Time</v>
      </c>
    </row>
    <row r="387" spans="1:19" x14ac:dyDescent="0.3">
      <c r="A387" s="12">
        <v>5385</v>
      </c>
      <c r="B387" s="12">
        <v>204</v>
      </c>
      <c r="C387" s="12">
        <v>10196</v>
      </c>
      <c r="D387" s="12">
        <v>386</v>
      </c>
      <c r="E387" s="12" t="s">
        <v>244</v>
      </c>
      <c r="F387" s="13">
        <v>45341</v>
      </c>
      <c r="G387" s="26" t="s">
        <v>11103</v>
      </c>
      <c r="H387" s="12">
        <v>13</v>
      </c>
      <c r="I387" s="28">
        <f>VLOOKUP(B:B,DIM_PRODUCTS!A:F,5,FALSE)</f>
        <v>6</v>
      </c>
      <c r="J387" s="28">
        <f>FACT_ORDERS[[#This Row],[ProductPrice]]*FACT_ORDERS[[#This Row],[Quantity]]</f>
        <v>78</v>
      </c>
      <c r="K387" s="12" t="str">
        <f>VLOOKUP(C:C,DIM_CUSTOMERS!A:G,7,FALSE)</f>
        <v>Canada</v>
      </c>
      <c r="L387" s="30" cm="1">
        <f t="array" ref="L387">_xlfn.IFS(
    AND(FACT_ORDERS[[#This Row],[DeliveryMehtod]]="shippment",FACT_ORDERS[[#This Row],[TotalAmount]]&gt;=200), 0,
    AND(FACT_ORDERS[[#This Row],[DeliveryMehtod]]="pickup"), 15,
    AND(FACT_ORDERS[[#This Row],[DeliveryMehtod]]="shippment",FACT_ORDERS[[#This Row],[TotalAmount]]&lt;200), 35
)</f>
        <v>35</v>
      </c>
      <c r="M387" s="12" t="str" cm="1">
        <f t="array" ref="M387">_xlfn.IFS(
    SUMIFS(FACT_ORDERS[TotalAmount], FACT_ORDERS[WD_CUSTOMERS],FACT_ORDERS[[#This Row],[WD_CUSTOMERS]])&gt;=15000, "VIP",
    SUMIFS(FACT_ORDERS[TotalAmount], FACT_ORDERS[WD_CUSTOMERS],FACT_ORDERS[[#This Row],[WD_CUSTOMERS]])&gt;=8000, "Premium",
    TRUE, "Regular"
)</f>
        <v>Premium</v>
      </c>
      <c r="N387" s="32" cm="1">
        <f t="array" ref="N387">_xlfn.IFS(
   FACT_ORDERS[[#This Row],[TypeOfClient]]="VIP", 0.2,
   FACT_ORDERS[[#This Row],[TypeOfClient]]="Premium", 0.1,
   TRUE, 0
)</f>
        <v>0.1</v>
      </c>
      <c r="O387" s="31" cm="1">
        <f t="array" ref="O387">_xlfn.IFS(
   FACT_ORDERS[[#This Row],[TotalAmount]]&gt;1500, 0.15,
   FACT_ORDERS[[#This Row],[TotalAmount]]&gt;1000, 0.1,
   FACT_ORDERS[[#This Row],[TotalAmount]]&gt;500, 0.05,
   TRUE, 0
)</f>
        <v>0</v>
      </c>
      <c r="P387" s="28">
        <f xml:space="preserve"> FACT_ORDERS[[#This Row],[TotalAmount]] * (1 - (FACT_ORDERS[[#This Row],[ClientDiscount]] + FACT_ORDERS[[#This Row],[OrderDiscount]]) )</f>
        <v>70.2</v>
      </c>
      <c r="Q387" s="28">
        <f>FACT_ORDERS[[#This Row],[TotalAmountWithDiscount]]+FACT_ORDERS[[#This Row],[DeliveryCost]]</f>
        <v>105.2</v>
      </c>
      <c r="R387" s="35">
        <v>45351</v>
      </c>
      <c r="S387" s="35" t="str">
        <f>IF(NETWORKDAYS(FACT_ORDERS[[#This Row],[Order-Date]], FACT_ORDERS[[#This Row],[ArrivalDate ]]) &gt; 10, "Late", "On Time")</f>
        <v>On Time</v>
      </c>
    </row>
    <row r="388" spans="1:19" x14ac:dyDescent="0.3">
      <c r="A388" s="12">
        <v>5386</v>
      </c>
      <c r="B388" s="12">
        <v>269</v>
      </c>
      <c r="C388" s="12">
        <v>10499</v>
      </c>
      <c r="D388" s="12">
        <v>387</v>
      </c>
      <c r="E388" s="12" t="s">
        <v>243</v>
      </c>
      <c r="F388" s="13">
        <v>45327</v>
      </c>
      <c r="G388" s="26" t="s">
        <v>11104</v>
      </c>
      <c r="H388" s="12">
        <v>31</v>
      </c>
      <c r="I388" s="28">
        <f>VLOOKUP(B:B,DIM_PRODUCTS!A:F,5,FALSE)</f>
        <v>29</v>
      </c>
      <c r="J388" s="28">
        <f>FACT_ORDERS[[#This Row],[ProductPrice]]*FACT_ORDERS[[#This Row],[Quantity]]</f>
        <v>899</v>
      </c>
      <c r="K388" s="12" t="str">
        <f>VLOOKUP(C:C,DIM_CUSTOMERS!A:G,7,FALSE)</f>
        <v>China</v>
      </c>
      <c r="L388" s="30" cm="1">
        <f t="array" ref="L388">_xlfn.IFS(
    AND(FACT_ORDERS[[#This Row],[DeliveryMehtod]]="shippment",FACT_ORDERS[[#This Row],[TotalAmount]]&gt;=200), 0,
    AND(FACT_ORDERS[[#This Row],[DeliveryMehtod]]="pickup"), 15,
    AND(FACT_ORDERS[[#This Row],[DeliveryMehtod]]="shippment",FACT_ORDERS[[#This Row],[TotalAmount]]&lt;200), 35
)</f>
        <v>15</v>
      </c>
      <c r="M388" s="12" t="str" cm="1">
        <f t="array" ref="M388">_xlfn.IFS(
    SUMIFS(FACT_ORDERS[TotalAmount], FACT_ORDERS[WD_CUSTOMERS],FACT_ORDERS[[#This Row],[WD_CUSTOMERS]])&gt;=15000, "VIP",
    SUMIFS(FACT_ORDERS[TotalAmount], FACT_ORDERS[WD_CUSTOMERS],FACT_ORDERS[[#This Row],[WD_CUSTOMERS]])&gt;=8000, "Premium",
    TRUE, "Regular"
)</f>
        <v>Regular</v>
      </c>
      <c r="N388" s="32" cm="1">
        <f t="array" ref="N388">_xlfn.IFS(
   FACT_ORDERS[[#This Row],[TypeOfClient]]="VIP", 0.2,
   FACT_ORDERS[[#This Row],[TypeOfClient]]="Premium", 0.1,
   TRUE, 0
)</f>
        <v>0</v>
      </c>
      <c r="O388" s="31" cm="1">
        <f t="array" ref="O388">_xlfn.IFS(
   FACT_ORDERS[[#This Row],[TotalAmount]]&gt;1500, 0.15,
   FACT_ORDERS[[#This Row],[TotalAmount]]&gt;1000, 0.1,
   FACT_ORDERS[[#This Row],[TotalAmount]]&gt;500, 0.05,
   TRUE, 0
)</f>
        <v>0.05</v>
      </c>
      <c r="P388" s="28">
        <f xml:space="preserve"> FACT_ORDERS[[#This Row],[TotalAmount]] * (1 - (FACT_ORDERS[[#This Row],[ClientDiscount]] + FACT_ORDERS[[#This Row],[OrderDiscount]]) )</f>
        <v>854.05</v>
      </c>
      <c r="Q388" s="28">
        <f>FACT_ORDERS[[#This Row],[TotalAmountWithDiscount]]+FACT_ORDERS[[#This Row],[DeliveryCost]]</f>
        <v>869.05</v>
      </c>
      <c r="R388" s="35">
        <v>45337</v>
      </c>
      <c r="S388" s="35" t="str">
        <f>IF(NETWORKDAYS(FACT_ORDERS[[#This Row],[Order-Date]], FACT_ORDERS[[#This Row],[ArrivalDate ]]) &gt; 10, "Late", "On Time")</f>
        <v>On Time</v>
      </c>
    </row>
    <row r="389" spans="1:19" x14ac:dyDescent="0.3">
      <c r="A389" s="12">
        <v>5387</v>
      </c>
      <c r="B389" s="12">
        <v>237</v>
      </c>
      <c r="C389" s="12">
        <v>10499</v>
      </c>
      <c r="D389" s="12">
        <v>388</v>
      </c>
      <c r="E389" s="12" t="s">
        <v>244</v>
      </c>
      <c r="F389" s="13">
        <v>45327</v>
      </c>
      <c r="G389" s="26" t="s">
        <v>11105</v>
      </c>
      <c r="H389" s="12">
        <v>24</v>
      </c>
      <c r="I389" s="28">
        <f>VLOOKUP(B:B,DIM_PRODUCTS!A:F,5,FALSE)</f>
        <v>17</v>
      </c>
      <c r="J389" s="28">
        <f>FACT_ORDERS[[#This Row],[ProductPrice]]*FACT_ORDERS[[#This Row],[Quantity]]</f>
        <v>408</v>
      </c>
      <c r="K389" s="12" t="str">
        <f>VLOOKUP(C:C,DIM_CUSTOMERS!A:G,7,FALSE)</f>
        <v>China</v>
      </c>
      <c r="L389" s="30" cm="1">
        <f t="array" ref="L389">_xlfn.IFS(
    AND(FACT_ORDERS[[#This Row],[DeliveryMehtod]]="shippment",FACT_ORDERS[[#This Row],[TotalAmount]]&gt;=200), 0,
    AND(FACT_ORDERS[[#This Row],[DeliveryMehtod]]="pickup"), 15,
    AND(FACT_ORDERS[[#This Row],[DeliveryMehtod]]="shippment",FACT_ORDERS[[#This Row],[TotalAmount]]&lt;200), 35
)</f>
        <v>0</v>
      </c>
      <c r="M389" s="12" t="str" cm="1">
        <f t="array" ref="M389">_xlfn.IFS(
    SUMIFS(FACT_ORDERS[TotalAmount], FACT_ORDERS[WD_CUSTOMERS],FACT_ORDERS[[#This Row],[WD_CUSTOMERS]])&gt;=15000, "VIP",
    SUMIFS(FACT_ORDERS[TotalAmount], FACT_ORDERS[WD_CUSTOMERS],FACT_ORDERS[[#This Row],[WD_CUSTOMERS]])&gt;=8000, "Premium",
    TRUE, "Regular"
)</f>
        <v>Regular</v>
      </c>
      <c r="N389" s="32" cm="1">
        <f t="array" ref="N389">_xlfn.IFS(
   FACT_ORDERS[[#This Row],[TypeOfClient]]="VIP", 0.2,
   FACT_ORDERS[[#This Row],[TypeOfClient]]="Premium", 0.1,
   TRUE, 0
)</f>
        <v>0</v>
      </c>
      <c r="O389" s="31" cm="1">
        <f t="array" ref="O389">_xlfn.IFS(
   FACT_ORDERS[[#This Row],[TotalAmount]]&gt;1500, 0.15,
   FACT_ORDERS[[#This Row],[TotalAmount]]&gt;1000, 0.1,
   FACT_ORDERS[[#This Row],[TotalAmount]]&gt;500, 0.05,
   TRUE, 0
)</f>
        <v>0</v>
      </c>
      <c r="P389" s="28">
        <f xml:space="preserve"> FACT_ORDERS[[#This Row],[TotalAmount]] * (1 - (FACT_ORDERS[[#This Row],[ClientDiscount]] + FACT_ORDERS[[#This Row],[OrderDiscount]]) )</f>
        <v>408</v>
      </c>
      <c r="Q389" s="28">
        <f>FACT_ORDERS[[#This Row],[TotalAmountWithDiscount]]+FACT_ORDERS[[#This Row],[DeliveryCost]]</f>
        <v>408</v>
      </c>
      <c r="R389" s="35">
        <v>45334</v>
      </c>
      <c r="S389" s="35" t="str">
        <f>IF(NETWORKDAYS(FACT_ORDERS[[#This Row],[Order-Date]], FACT_ORDERS[[#This Row],[ArrivalDate ]]) &gt; 10, "Late", "On Time")</f>
        <v>On Time</v>
      </c>
    </row>
    <row r="390" spans="1:19" x14ac:dyDescent="0.3">
      <c r="A390" s="12">
        <v>5388</v>
      </c>
      <c r="B390" s="12">
        <v>273</v>
      </c>
      <c r="C390" s="12">
        <v>10048</v>
      </c>
      <c r="D390" s="12">
        <v>389</v>
      </c>
      <c r="E390" s="12" t="s">
        <v>243</v>
      </c>
      <c r="F390" s="13">
        <v>45447</v>
      </c>
      <c r="G390" s="26" t="s">
        <v>11106</v>
      </c>
      <c r="H390" s="12">
        <v>16</v>
      </c>
      <c r="I390" s="28">
        <f>VLOOKUP(B:B,DIM_PRODUCTS!A:F,5,FALSE)</f>
        <v>20</v>
      </c>
      <c r="J390" s="28">
        <f>FACT_ORDERS[[#This Row],[ProductPrice]]*FACT_ORDERS[[#This Row],[Quantity]]</f>
        <v>320</v>
      </c>
      <c r="K390" s="12" t="str">
        <f>VLOOKUP(C:C,DIM_CUSTOMERS!A:G,7,FALSE)</f>
        <v>Canada</v>
      </c>
      <c r="L390" s="30" cm="1">
        <f t="array" ref="L390">_xlfn.IFS(
    AND(FACT_ORDERS[[#This Row],[DeliveryMehtod]]="shippment",FACT_ORDERS[[#This Row],[TotalAmount]]&gt;=200), 0,
    AND(FACT_ORDERS[[#This Row],[DeliveryMehtod]]="pickup"), 15,
    AND(FACT_ORDERS[[#This Row],[DeliveryMehtod]]="shippment",FACT_ORDERS[[#This Row],[TotalAmount]]&lt;200), 35
)</f>
        <v>15</v>
      </c>
      <c r="M390" s="12" t="str" cm="1">
        <f t="array" ref="M390">_xlfn.IFS(
    SUMIFS(FACT_ORDERS[TotalAmount], FACT_ORDERS[WD_CUSTOMERS],FACT_ORDERS[[#This Row],[WD_CUSTOMERS]])&gt;=15000, "VIP",
    SUMIFS(FACT_ORDERS[TotalAmount], FACT_ORDERS[WD_CUSTOMERS],FACT_ORDERS[[#This Row],[WD_CUSTOMERS]])&gt;=8000, "Premium",
    TRUE, "Regular"
)</f>
        <v>Regular</v>
      </c>
      <c r="N390" s="32" cm="1">
        <f t="array" ref="N390">_xlfn.IFS(
   FACT_ORDERS[[#This Row],[TypeOfClient]]="VIP", 0.2,
   FACT_ORDERS[[#This Row],[TypeOfClient]]="Premium", 0.1,
   TRUE, 0
)</f>
        <v>0</v>
      </c>
      <c r="O390" s="31" cm="1">
        <f t="array" ref="O390">_xlfn.IFS(
   FACT_ORDERS[[#This Row],[TotalAmount]]&gt;1500, 0.15,
   FACT_ORDERS[[#This Row],[TotalAmount]]&gt;1000, 0.1,
   FACT_ORDERS[[#This Row],[TotalAmount]]&gt;500, 0.05,
   TRUE, 0
)</f>
        <v>0</v>
      </c>
      <c r="P390" s="28">
        <f xml:space="preserve"> FACT_ORDERS[[#This Row],[TotalAmount]] * (1 - (FACT_ORDERS[[#This Row],[ClientDiscount]] + FACT_ORDERS[[#This Row],[OrderDiscount]]) )</f>
        <v>320</v>
      </c>
      <c r="Q390" s="28">
        <f>FACT_ORDERS[[#This Row],[TotalAmountWithDiscount]]+FACT_ORDERS[[#This Row],[DeliveryCost]]</f>
        <v>335</v>
      </c>
      <c r="R390" s="35">
        <v>45455</v>
      </c>
      <c r="S390" s="35" t="str">
        <f>IF(NETWORKDAYS(FACT_ORDERS[[#This Row],[Order-Date]], FACT_ORDERS[[#This Row],[ArrivalDate ]]) &gt; 10, "Late", "On Time")</f>
        <v>On Time</v>
      </c>
    </row>
    <row r="391" spans="1:19" x14ac:dyDescent="0.3">
      <c r="A391" s="12">
        <v>5389</v>
      </c>
      <c r="B391" s="12">
        <v>252</v>
      </c>
      <c r="C391" s="12">
        <v>10048</v>
      </c>
      <c r="D391" s="12">
        <v>390</v>
      </c>
      <c r="E391" s="12" t="s">
        <v>243</v>
      </c>
      <c r="F391" s="13">
        <v>45447</v>
      </c>
      <c r="G391" s="26" t="s">
        <v>11107</v>
      </c>
      <c r="H391" s="12">
        <v>21</v>
      </c>
      <c r="I391" s="28">
        <f>VLOOKUP(B:B,DIM_PRODUCTS!A:F,5,FALSE)</f>
        <v>18</v>
      </c>
      <c r="J391" s="28">
        <f>FACT_ORDERS[[#This Row],[ProductPrice]]*FACT_ORDERS[[#This Row],[Quantity]]</f>
        <v>378</v>
      </c>
      <c r="K391" s="12" t="str">
        <f>VLOOKUP(C:C,DIM_CUSTOMERS!A:G,7,FALSE)</f>
        <v>Canada</v>
      </c>
      <c r="L391" s="30" cm="1">
        <f t="array" ref="L391">_xlfn.IFS(
    AND(FACT_ORDERS[[#This Row],[DeliveryMehtod]]="shippment",FACT_ORDERS[[#This Row],[TotalAmount]]&gt;=200), 0,
    AND(FACT_ORDERS[[#This Row],[DeliveryMehtod]]="pickup"), 15,
    AND(FACT_ORDERS[[#This Row],[DeliveryMehtod]]="shippment",FACT_ORDERS[[#This Row],[TotalAmount]]&lt;200), 35
)</f>
        <v>15</v>
      </c>
      <c r="M391" s="12" t="str" cm="1">
        <f t="array" ref="M391">_xlfn.IFS(
    SUMIFS(FACT_ORDERS[TotalAmount], FACT_ORDERS[WD_CUSTOMERS],FACT_ORDERS[[#This Row],[WD_CUSTOMERS]])&gt;=15000, "VIP",
    SUMIFS(FACT_ORDERS[TotalAmount], FACT_ORDERS[WD_CUSTOMERS],FACT_ORDERS[[#This Row],[WD_CUSTOMERS]])&gt;=8000, "Premium",
    TRUE, "Regular"
)</f>
        <v>Regular</v>
      </c>
      <c r="N391" s="32" cm="1">
        <f t="array" ref="N391">_xlfn.IFS(
   FACT_ORDERS[[#This Row],[TypeOfClient]]="VIP", 0.2,
   FACT_ORDERS[[#This Row],[TypeOfClient]]="Premium", 0.1,
   TRUE, 0
)</f>
        <v>0</v>
      </c>
      <c r="O391" s="31" cm="1">
        <f t="array" ref="O391">_xlfn.IFS(
   FACT_ORDERS[[#This Row],[TotalAmount]]&gt;1500, 0.15,
   FACT_ORDERS[[#This Row],[TotalAmount]]&gt;1000, 0.1,
   FACT_ORDERS[[#This Row],[TotalAmount]]&gt;500, 0.05,
   TRUE, 0
)</f>
        <v>0</v>
      </c>
      <c r="P391" s="28">
        <f xml:space="preserve"> FACT_ORDERS[[#This Row],[TotalAmount]] * (1 - (FACT_ORDERS[[#This Row],[ClientDiscount]] + FACT_ORDERS[[#This Row],[OrderDiscount]]) )</f>
        <v>378</v>
      </c>
      <c r="Q391" s="28">
        <f>FACT_ORDERS[[#This Row],[TotalAmountWithDiscount]]+FACT_ORDERS[[#This Row],[DeliveryCost]]</f>
        <v>393</v>
      </c>
      <c r="R391" s="35">
        <v>45457</v>
      </c>
      <c r="S391" s="35" t="str">
        <f>IF(NETWORKDAYS(FACT_ORDERS[[#This Row],[Order-Date]], FACT_ORDERS[[#This Row],[ArrivalDate ]]) &gt; 10, "Late", "On Time")</f>
        <v>On Time</v>
      </c>
    </row>
    <row r="392" spans="1:19" x14ac:dyDescent="0.3">
      <c r="A392" s="12">
        <v>5390</v>
      </c>
      <c r="B392" s="12">
        <v>265</v>
      </c>
      <c r="C392" s="12">
        <v>10108</v>
      </c>
      <c r="D392" s="12">
        <v>391</v>
      </c>
      <c r="E392" s="12" t="s">
        <v>243</v>
      </c>
      <c r="F392" s="13">
        <v>45533</v>
      </c>
      <c r="G392" s="26" t="s">
        <v>11108</v>
      </c>
      <c r="H392" s="12">
        <v>23</v>
      </c>
      <c r="I392" s="28">
        <f>VLOOKUP(B:B,DIM_PRODUCTS!A:F,5,FALSE)</f>
        <v>13</v>
      </c>
      <c r="J392" s="28">
        <f>FACT_ORDERS[[#This Row],[ProductPrice]]*FACT_ORDERS[[#This Row],[Quantity]]</f>
        <v>299</v>
      </c>
      <c r="K392" s="12" t="str">
        <f>VLOOKUP(C:C,DIM_CUSTOMERS!A:G,7,FALSE)</f>
        <v>USA</v>
      </c>
      <c r="L392" s="30" cm="1">
        <f t="array" ref="L392">_xlfn.IFS(
    AND(FACT_ORDERS[[#This Row],[DeliveryMehtod]]="shippment",FACT_ORDERS[[#This Row],[TotalAmount]]&gt;=200), 0,
    AND(FACT_ORDERS[[#This Row],[DeliveryMehtod]]="pickup"), 15,
    AND(FACT_ORDERS[[#This Row],[DeliveryMehtod]]="shippment",FACT_ORDERS[[#This Row],[TotalAmount]]&lt;200), 35
)</f>
        <v>15</v>
      </c>
      <c r="M392" s="12" t="str" cm="1">
        <f t="array" ref="M392">_xlfn.IFS(
    SUMIFS(FACT_ORDERS[TotalAmount], FACT_ORDERS[WD_CUSTOMERS],FACT_ORDERS[[#This Row],[WD_CUSTOMERS]])&gt;=15000, "VIP",
    SUMIFS(FACT_ORDERS[TotalAmount], FACT_ORDERS[WD_CUSTOMERS],FACT_ORDERS[[#This Row],[WD_CUSTOMERS]])&gt;=8000, "Premium",
    TRUE, "Regular"
)</f>
        <v>Regular</v>
      </c>
      <c r="N392" s="32" cm="1">
        <f t="array" ref="N392">_xlfn.IFS(
   FACT_ORDERS[[#This Row],[TypeOfClient]]="VIP", 0.2,
   FACT_ORDERS[[#This Row],[TypeOfClient]]="Premium", 0.1,
   TRUE, 0
)</f>
        <v>0</v>
      </c>
      <c r="O392" s="31" cm="1">
        <f t="array" ref="O392">_xlfn.IFS(
   FACT_ORDERS[[#This Row],[TotalAmount]]&gt;1500, 0.15,
   FACT_ORDERS[[#This Row],[TotalAmount]]&gt;1000, 0.1,
   FACT_ORDERS[[#This Row],[TotalAmount]]&gt;500, 0.05,
   TRUE, 0
)</f>
        <v>0</v>
      </c>
      <c r="P392" s="28">
        <f xml:space="preserve"> FACT_ORDERS[[#This Row],[TotalAmount]] * (1 - (FACT_ORDERS[[#This Row],[ClientDiscount]] + FACT_ORDERS[[#This Row],[OrderDiscount]]) )</f>
        <v>299</v>
      </c>
      <c r="Q392" s="28">
        <f>FACT_ORDERS[[#This Row],[TotalAmountWithDiscount]]+FACT_ORDERS[[#This Row],[DeliveryCost]]</f>
        <v>314</v>
      </c>
      <c r="R392" s="35">
        <v>45540</v>
      </c>
      <c r="S392" s="35" t="str">
        <f>IF(NETWORKDAYS(FACT_ORDERS[[#This Row],[Order-Date]], FACT_ORDERS[[#This Row],[ArrivalDate ]]) &gt; 10, "Late", "On Time")</f>
        <v>On Time</v>
      </c>
    </row>
    <row r="393" spans="1:19" x14ac:dyDescent="0.3">
      <c r="A393" s="12">
        <v>5391</v>
      </c>
      <c r="B393" s="12">
        <v>200</v>
      </c>
      <c r="C393" s="12">
        <v>10108</v>
      </c>
      <c r="D393" s="12">
        <v>392</v>
      </c>
      <c r="E393" s="12" t="s">
        <v>243</v>
      </c>
      <c r="F393" s="13">
        <v>45482</v>
      </c>
      <c r="G393" s="26" t="s">
        <v>11109</v>
      </c>
      <c r="H393" s="12">
        <v>14</v>
      </c>
      <c r="I393" s="28">
        <f>VLOOKUP(B:B,DIM_PRODUCTS!A:F,5,FALSE)</f>
        <v>15</v>
      </c>
      <c r="J393" s="28">
        <f>FACT_ORDERS[[#This Row],[ProductPrice]]*FACT_ORDERS[[#This Row],[Quantity]]</f>
        <v>210</v>
      </c>
      <c r="K393" s="12" t="str">
        <f>VLOOKUP(C:C,DIM_CUSTOMERS!A:G,7,FALSE)</f>
        <v>USA</v>
      </c>
      <c r="L393" s="30" cm="1">
        <f t="array" ref="L393">_xlfn.IFS(
    AND(FACT_ORDERS[[#This Row],[DeliveryMehtod]]="shippment",FACT_ORDERS[[#This Row],[TotalAmount]]&gt;=200), 0,
    AND(FACT_ORDERS[[#This Row],[DeliveryMehtod]]="pickup"), 15,
    AND(FACT_ORDERS[[#This Row],[DeliveryMehtod]]="shippment",FACT_ORDERS[[#This Row],[TotalAmount]]&lt;200), 35
)</f>
        <v>15</v>
      </c>
      <c r="M393" s="12" t="str" cm="1">
        <f t="array" ref="M393">_xlfn.IFS(
    SUMIFS(FACT_ORDERS[TotalAmount], FACT_ORDERS[WD_CUSTOMERS],FACT_ORDERS[[#This Row],[WD_CUSTOMERS]])&gt;=15000, "VIP",
    SUMIFS(FACT_ORDERS[TotalAmount], FACT_ORDERS[WD_CUSTOMERS],FACT_ORDERS[[#This Row],[WD_CUSTOMERS]])&gt;=8000, "Premium",
    TRUE, "Regular"
)</f>
        <v>Regular</v>
      </c>
      <c r="N393" s="32" cm="1">
        <f t="array" ref="N393">_xlfn.IFS(
   FACT_ORDERS[[#This Row],[TypeOfClient]]="VIP", 0.2,
   FACT_ORDERS[[#This Row],[TypeOfClient]]="Premium", 0.1,
   TRUE, 0
)</f>
        <v>0</v>
      </c>
      <c r="O393" s="31" cm="1">
        <f t="array" ref="O393">_xlfn.IFS(
   FACT_ORDERS[[#This Row],[TotalAmount]]&gt;1500, 0.15,
   FACT_ORDERS[[#This Row],[TotalAmount]]&gt;1000, 0.1,
   FACT_ORDERS[[#This Row],[TotalAmount]]&gt;500, 0.05,
   TRUE, 0
)</f>
        <v>0</v>
      </c>
      <c r="P393" s="28">
        <f xml:space="preserve"> FACT_ORDERS[[#This Row],[TotalAmount]] * (1 - (FACT_ORDERS[[#This Row],[ClientDiscount]] + FACT_ORDERS[[#This Row],[OrderDiscount]]) )</f>
        <v>210</v>
      </c>
      <c r="Q393" s="28">
        <f>FACT_ORDERS[[#This Row],[TotalAmountWithDiscount]]+FACT_ORDERS[[#This Row],[DeliveryCost]]</f>
        <v>225</v>
      </c>
      <c r="R393" s="35">
        <v>45489</v>
      </c>
      <c r="S393" s="35" t="str">
        <f>IF(NETWORKDAYS(FACT_ORDERS[[#This Row],[Order-Date]], FACT_ORDERS[[#This Row],[ArrivalDate ]]) &gt; 10, "Late", "On Time")</f>
        <v>On Time</v>
      </c>
    </row>
    <row r="394" spans="1:19" x14ac:dyDescent="0.3">
      <c r="A394" s="12">
        <v>5392</v>
      </c>
      <c r="B394" s="12">
        <v>230</v>
      </c>
      <c r="C394" s="12">
        <v>10662</v>
      </c>
      <c r="D394" s="12">
        <v>393</v>
      </c>
      <c r="E394" s="12" t="s">
        <v>243</v>
      </c>
      <c r="F394" s="13">
        <v>45391</v>
      </c>
      <c r="G394" s="26" t="s">
        <v>11110</v>
      </c>
      <c r="H394" s="12">
        <v>21</v>
      </c>
      <c r="I394" s="28">
        <f>VLOOKUP(B:B,DIM_PRODUCTS!A:F,5,FALSE)</f>
        <v>14</v>
      </c>
      <c r="J394" s="28">
        <f>FACT_ORDERS[[#This Row],[ProductPrice]]*FACT_ORDERS[[#This Row],[Quantity]]</f>
        <v>294</v>
      </c>
      <c r="K394" s="12" t="str">
        <f>VLOOKUP(C:C,DIM_CUSTOMERS!A:G,7,FALSE)</f>
        <v>Germany</v>
      </c>
      <c r="L394" s="30" cm="1">
        <f t="array" ref="L394">_xlfn.IFS(
    AND(FACT_ORDERS[[#This Row],[DeliveryMehtod]]="shippment",FACT_ORDERS[[#This Row],[TotalAmount]]&gt;=200), 0,
    AND(FACT_ORDERS[[#This Row],[DeliveryMehtod]]="pickup"), 15,
    AND(FACT_ORDERS[[#This Row],[DeliveryMehtod]]="shippment",FACT_ORDERS[[#This Row],[TotalAmount]]&lt;200), 35
)</f>
        <v>15</v>
      </c>
      <c r="M394" s="12" t="str" cm="1">
        <f t="array" ref="M394">_xlfn.IFS(
    SUMIFS(FACT_ORDERS[TotalAmount], FACT_ORDERS[WD_CUSTOMERS],FACT_ORDERS[[#This Row],[WD_CUSTOMERS]])&gt;=15000, "VIP",
    SUMIFS(FACT_ORDERS[TotalAmount], FACT_ORDERS[WD_CUSTOMERS],FACT_ORDERS[[#This Row],[WD_CUSTOMERS]])&gt;=8000, "Premium",
    TRUE, "Regular"
)</f>
        <v>Regular</v>
      </c>
      <c r="N394" s="32" cm="1">
        <f t="array" ref="N394">_xlfn.IFS(
   FACT_ORDERS[[#This Row],[TypeOfClient]]="VIP", 0.2,
   FACT_ORDERS[[#This Row],[TypeOfClient]]="Premium", 0.1,
   TRUE, 0
)</f>
        <v>0</v>
      </c>
      <c r="O394" s="31" cm="1">
        <f t="array" ref="O394">_xlfn.IFS(
   FACT_ORDERS[[#This Row],[TotalAmount]]&gt;1500, 0.15,
   FACT_ORDERS[[#This Row],[TotalAmount]]&gt;1000, 0.1,
   FACT_ORDERS[[#This Row],[TotalAmount]]&gt;500, 0.05,
   TRUE, 0
)</f>
        <v>0</v>
      </c>
      <c r="P394" s="28">
        <f xml:space="preserve"> FACT_ORDERS[[#This Row],[TotalAmount]] * (1 - (FACT_ORDERS[[#This Row],[ClientDiscount]] + FACT_ORDERS[[#This Row],[OrderDiscount]]) )</f>
        <v>294</v>
      </c>
      <c r="Q394" s="28">
        <f>FACT_ORDERS[[#This Row],[TotalAmountWithDiscount]]+FACT_ORDERS[[#This Row],[DeliveryCost]]</f>
        <v>309</v>
      </c>
      <c r="R394" s="35">
        <v>45402</v>
      </c>
      <c r="S394" s="35" t="str">
        <f>IF(NETWORKDAYS(FACT_ORDERS[[#This Row],[Order-Date]], FACT_ORDERS[[#This Row],[ArrivalDate ]]) &gt; 10, "Late", "On Time")</f>
        <v>On Time</v>
      </c>
    </row>
    <row r="395" spans="1:19" x14ac:dyDescent="0.3">
      <c r="A395" s="12">
        <v>5393</v>
      </c>
      <c r="B395" s="12">
        <v>229</v>
      </c>
      <c r="C395" s="12">
        <v>10991</v>
      </c>
      <c r="D395" s="12">
        <v>394</v>
      </c>
      <c r="E395" s="12" t="s">
        <v>244</v>
      </c>
      <c r="F395" s="13">
        <v>45255</v>
      </c>
      <c r="G395" s="26" t="s">
        <v>11111</v>
      </c>
      <c r="H395" s="12">
        <v>23</v>
      </c>
      <c r="I395" s="28">
        <f>VLOOKUP(B:B,DIM_PRODUCTS!A:F,5,FALSE)</f>
        <v>24</v>
      </c>
      <c r="J395" s="28">
        <f>FACT_ORDERS[[#This Row],[ProductPrice]]*FACT_ORDERS[[#This Row],[Quantity]]</f>
        <v>552</v>
      </c>
      <c r="K395" s="12" t="str">
        <f>VLOOKUP(C:C,DIM_CUSTOMERS!A:G,7,FALSE)</f>
        <v>Kenya</v>
      </c>
      <c r="L395" s="30" cm="1">
        <f t="array" ref="L395">_xlfn.IFS(
    AND(FACT_ORDERS[[#This Row],[DeliveryMehtod]]="shippment",FACT_ORDERS[[#This Row],[TotalAmount]]&gt;=200), 0,
    AND(FACT_ORDERS[[#This Row],[DeliveryMehtod]]="pickup"), 15,
    AND(FACT_ORDERS[[#This Row],[DeliveryMehtod]]="shippment",FACT_ORDERS[[#This Row],[TotalAmount]]&lt;200), 35
)</f>
        <v>0</v>
      </c>
      <c r="M395" s="12" t="str" cm="1">
        <f t="array" ref="M395">_xlfn.IFS(
    SUMIFS(FACT_ORDERS[TotalAmount], FACT_ORDERS[WD_CUSTOMERS],FACT_ORDERS[[#This Row],[WD_CUSTOMERS]])&gt;=15000, "VIP",
    SUMIFS(FACT_ORDERS[TotalAmount], FACT_ORDERS[WD_CUSTOMERS],FACT_ORDERS[[#This Row],[WD_CUSTOMERS]])&gt;=8000, "Premium",
    TRUE, "Regular"
)</f>
        <v>Regular</v>
      </c>
      <c r="N395" s="32" cm="1">
        <f t="array" ref="N395">_xlfn.IFS(
   FACT_ORDERS[[#This Row],[TypeOfClient]]="VIP", 0.2,
   FACT_ORDERS[[#This Row],[TypeOfClient]]="Premium", 0.1,
   TRUE, 0
)</f>
        <v>0</v>
      </c>
      <c r="O395" s="31" cm="1">
        <f t="array" ref="O395">_xlfn.IFS(
   FACT_ORDERS[[#This Row],[TotalAmount]]&gt;1500, 0.15,
   FACT_ORDERS[[#This Row],[TotalAmount]]&gt;1000, 0.1,
   FACT_ORDERS[[#This Row],[TotalAmount]]&gt;500, 0.05,
   TRUE, 0
)</f>
        <v>0.05</v>
      </c>
      <c r="P395" s="28">
        <f xml:space="preserve"> FACT_ORDERS[[#This Row],[TotalAmount]] * (1 - (FACT_ORDERS[[#This Row],[ClientDiscount]] + FACT_ORDERS[[#This Row],[OrderDiscount]]) )</f>
        <v>524.4</v>
      </c>
      <c r="Q395" s="28">
        <f>FACT_ORDERS[[#This Row],[TotalAmountWithDiscount]]+FACT_ORDERS[[#This Row],[DeliveryCost]]</f>
        <v>524.4</v>
      </c>
      <c r="R395" s="35">
        <v>45266</v>
      </c>
      <c r="S395" s="35" t="str">
        <f>IF(NETWORKDAYS(FACT_ORDERS[[#This Row],[Order-Date]], FACT_ORDERS[[#This Row],[ArrivalDate ]]) &gt; 10, "Late", "On Time")</f>
        <v>On Time</v>
      </c>
    </row>
    <row r="396" spans="1:19" x14ac:dyDescent="0.3">
      <c r="A396" s="12">
        <v>5394</v>
      </c>
      <c r="B396" s="12">
        <v>299</v>
      </c>
      <c r="C396" s="12">
        <v>10336</v>
      </c>
      <c r="D396" s="12">
        <v>395</v>
      </c>
      <c r="E396" s="12" t="s">
        <v>244</v>
      </c>
      <c r="F396" s="13">
        <v>45540</v>
      </c>
      <c r="G396" s="26" t="s">
        <v>11112</v>
      </c>
      <c r="H396" s="12">
        <v>20</v>
      </c>
      <c r="I396" s="28">
        <f>VLOOKUP(B:B,DIM_PRODUCTS!A:F,5,FALSE)</f>
        <v>19</v>
      </c>
      <c r="J396" s="28">
        <f>FACT_ORDERS[[#This Row],[ProductPrice]]*FACT_ORDERS[[#This Row],[Quantity]]</f>
        <v>380</v>
      </c>
      <c r="K396" s="12" t="str">
        <f>VLOOKUP(C:C,DIM_CUSTOMERS!A:G,7,FALSE)</f>
        <v>Mexico</v>
      </c>
      <c r="L396" s="30" cm="1">
        <f t="array" ref="L396">_xlfn.IFS(
    AND(FACT_ORDERS[[#This Row],[DeliveryMehtod]]="shippment",FACT_ORDERS[[#This Row],[TotalAmount]]&gt;=200), 0,
    AND(FACT_ORDERS[[#This Row],[DeliveryMehtod]]="pickup"), 15,
    AND(FACT_ORDERS[[#This Row],[DeliveryMehtod]]="shippment",FACT_ORDERS[[#This Row],[TotalAmount]]&lt;200), 35
)</f>
        <v>0</v>
      </c>
      <c r="M396" s="12" t="str" cm="1">
        <f t="array" ref="M396">_xlfn.IFS(
    SUMIFS(FACT_ORDERS[TotalAmount], FACT_ORDERS[WD_CUSTOMERS],FACT_ORDERS[[#This Row],[WD_CUSTOMERS]])&gt;=15000, "VIP",
    SUMIFS(FACT_ORDERS[TotalAmount], FACT_ORDERS[WD_CUSTOMERS],FACT_ORDERS[[#This Row],[WD_CUSTOMERS]])&gt;=8000, "Premium",
    TRUE, "Regular"
)</f>
        <v>Regular</v>
      </c>
      <c r="N396" s="32" cm="1">
        <f t="array" ref="N396">_xlfn.IFS(
   FACT_ORDERS[[#This Row],[TypeOfClient]]="VIP", 0.2,
   FACT_ORDERS[[#This Row],[TypeOfClient]]="Premium", 0.1,
   TRUE, 0
)</f>
        <v>0</v>
      </c>
      <c r="O396" s="31" cm="1">
        <f t="array" ref="O396">_xlfn.IFS(
   FACT_ORDERS[[#This Row],[TotalAmount]]&gt;1500, 0.15,
   FACT_ORDERS[[#This Row],[TotalAmount]]&gt;1000, 0.1,
   FACT_ORDERS[[#This Row],[TotalAmount]]&gt;500, 0.05,
   TRUE, 0
)</f>
        <v>0</v>
      </c>
      <c r="P396" s="28">
        <f xml:space="preserve"> FACT_ORDERS[[#This Row],[TotalAmount]] * (1 - (FACT_ORDERS[[#This Row],[ClientDiscount]] + FACT_ORDERS[[#This Row],[OrderDiscount]]) )</f>
        <v>380</v>
      </c>
      <c r="Q396" s="28">
        <f>FACT_ORDERS[[#This Row],[TotalAmountWithDiscount]]+FACT_ORDERS[[#This Row],[DeliveryCost]]</f>
        <v>380</v>
      </c>
      <c r="R396" s="35">
        <v>45551</v>
      </c>
      <c r="S396" s="35" t="str">
        <f>IF(NETWORKDAYS(FACT_ORDERS[[#This Row],[Order-Date]], FACT_ORDERS[[#This Row],[ArrivalDate ]]) &gt; 10, "Late", "On Time")</f>
        <v>On Time</v>
      </c>
    </row>
    <row r="397" spans="1:19" x14ac:dyDescent="0.3">
      <c r="A397" s="12">
        <v>5395</v>
      </c>
      <c r="B397" s="12">
        <v>226</v>
      </c>
      <c r="C397" s="12">
        <v>10336</v>
      </c>
      <c r="D397" s="12">
        <v>396</v>
      </c>
      <c r="E397" s="12" t="s">
        <v>244</v>
      </c>
      <c r="F397" s="13">
        <v>45540</v>
      </c>
      <c r="G397" s="26" t="s">
        <v>3657</v>
      </c>
      <c r="H397" s="12">
        <v>33</v>
      </c>
      <c r="I397" s="28">
        <f>VLOOKUP(B:B,DIM_PRODUCTS!A:F,5,FALSE)</f>
        <v>16</v>
      </c>
      <c r="J397" s="28">
        <f>FACT_ORDERS[[#This Row],[ProductPrice]]*FACT_ORDERS[[#This Row],[Quantity]]</f>
        <v>528</v>
      </c>
      <c r="K397" s="12" t="str">
        <f>VLOOKUP(C:C,DIM_CUSTOMERS!A:G,7,FALSE)</f>
        <v>Mexico</v>
      </c>
      <c r="L397" s="30" cm="1">
        <f t="array" ref="L397">_xlfn.IFS(
    AND(FACT_ORDERS[[#This Row],[DeliveryMehtod]]="shippment",FACT_ORDERS[[#This Row],[TotalAmount]]&gt;=200), 0,
    AND(FACT_ORDERS[[#This Row],[DeliveryMehtod]]="pickup"), 15,
    AND(FACT_ORDERS[[#This Row],[DeliveryMehtod]]="shippment",FACT_ORDERS[[#This Row],[TotalAmount]]&lt;200), 35
)</f>
        <v>0</v>
      </c>
      <c r="M397" s="12" t="str" cm="1">
        <f t="array" ref="M397">_xlfn.IFS(
    SUMIFS(FACT_ORDERS[TotalAmount], FACT_ORDERS[WD_CUSTOMERS],FACT_ORDERS[[#This Row],[WD_CUSTOMERS]])&gt;=15000, "VIP",
    SUMIFS(FACT_ORDERS[TotalAmount], FACT_ORDERS[WD_CUSTOMERS],FACT_ORDERS[[#This Row],[WD_CUSTOMERS]])&gt;=8000, "Premium",
    TRUE, "Regular"
)</f>
        <v>Regular</v>
      </c>
      <c r="N397" s="32" cm="1">
        <f t="array" ref="N397">_xlfn.IFS(
   FACT_ORDERS[[#This Row],[TypeOfClient]]="VIP", 0.2,
   FACT_ORDERS[[#This Row],[TypeOfClient]]="Premium", 0.1,
   TRUE, 0
)</f>
        <v>0</v>
      </c>
      <c r="O397" s="31" cm="1">
        <f t="array" ref="O397">_xlfn.IFS(
   FACT_ORDERS[[#This Row],[TotalAmount]]&gt;1500, 0.15,
   FACT_ORDERS[[#This Row],[TotalAmount]]&gt;1000, 0.1,
   FACT_ORDERS[[#This Row],[TotalAmount]]&gt;500, 0.05,
   TRUE, 0
)</f>
        <v>0.05</v>
      </c>
      <c r="P397" s="28">
        <f xml:space="preserve"> FACT_ORDERS[[#This Row],[TotalAmount]] * (1 - (FACT_ORDERS[[#This Row],[ClientDiscount]] + FACT_ORDERS[[#This Row],[OrderDiscount]]) )</f>
        <v>501.59999999999997</v>
      </c>
      <c r="Q397" s="28">
        <f>FACT_ORDERS[[#This Row],[TotalAmountWithDiscount]]+FACT_ORDERS[[#This Row],[DeliveryCost]]</f>
        <v>501.59999999999997</v>
      </c>
      <c r="R397" s="35">
        <v>45548</v>
      </c>
      <c r="S397" s="35" t="str">
        <f>IF(NETWORKDAYS(FACT_ORDERS[[#This Row],[Order-Date]], FACT_ORDERS[[#This Row],[ArrivalDate ]]) &gt; 10, "Late", "On Time")</f>
        <v>On Time</v>
      </c>
    </row>
    <row r="398" spans="1:19" x14ac:dyDescent="0.3">
      <c r="A398" s="12">
        <v>5396</v>
      </c>
      <c r="B398" s="12">
        <v>276</v>
      </c>
      <c r="C398" s="12">
        <v>10735</v>
      </c>
      <c r="D398" s="12">
        <v>397</v>
      </c>
      <c r="E398" s="12" t="s">
        <v>244</v>
      </c>
      <c r="F398" s="13">
        <v>45297</v>
      </c>
      <c r="G398" s="26" t="s">
        <v>4593</v>
      </c>
      <c r="H398" s="12">
        <v>23</v>
      </c>
      <c r="I398" s="28">
        <f>VLOOKUP(B:B,DIM_PRODUCTS!A:F,5,FALSE)</f>
        <v>28</v>
      </c>
      <c r="J398" s="28">
        <f>FACT_ORDERS[[#This Row],[ProductPrice]]*FACT_ORDERS[[#This Row],[Quantity]]</f>
        <v>644</v>
      </c>
      <c r="K398" s="12" t="str">
        <f>VLOOKUP(C:C,DIM_CUSTOMERS!A:G,7,FALSE)</f>
        <v>Spain</v>
      </c>
      <c r="L398" s="30" cm="1">
        <f t="array" ref="L398">_xlfn.IFS(
    AND(FACT_ORDERS[[#This Row],[DeliveryMehtod]]="shippment",FACT_ORDERS[[#This Row],[TotalAmount]]&gt;=200), 0,
    AND(FACT_ORDERS[[#This Row],[DeliveryMehtod]]="pickup"), 15,
    AND(FACT_ORDERS[[#This Row],[DeliveryMehtod]]="shippment",FACT_ORDERS[[#This Row],[TotalAmount]]&lt;200), 35
)</f>
        <v>0</v>
      </c>
      <c r="M398" s="12" t="str" cm="1">
        <f t="array" ref="M398">_xlfn.IFS(
    SUMIFS(FACT_ORDERS[TotalAmount], FACT_ORDERS[WD_CUSTOMERS],FACT_ORDERS[[#This Row],[WD_CUSTOMERS]])&gt;=15000, "VIP",
    SUMIFS(FACT_ORDERS[TotalAmount], FACT_ORDERS[WD_CUSTOMERS],FACT_ORDERS[[#This Row],[WD_CUSTOMERS]])&gt;=8000, "Premium",
    TRUE, "Regular"
)</f>
        <v>Regular</v>
      </c>
      <c r="N398" s="32" cm="1">
        <f t="array" ref="N398">_xlfn.IFS(
   FACT_ORDERS[[#This Row],[TypeOfClient]]="VIP", 0.2,
   FACT_ORDERS[[#This Row],[TypeOfClient]]="Premium", 0.1,
   TRUE, 0
)</f>
        <v>0</v>
      </c>
      <c r="O398" s="31" cm="1">
        <f t="array" ref="O398">_xlfn.IFS(
   FACT_ORDERS[[#This Row],[TotalAmount]]&gt;1500, 0.15,
   FACT_ORDERS[[#This Row],[TotalAmount]]&gt;1000, 0.1,
   FACT_ORDERS[[#This Row],[TotalAmount]]&gt;500, 0.05,
   TRUE, 0
)</f>
        <v>0.05</v>
      </c>
      <c r="P398" s="28">
        <f xml:space="preserve"> FACT_ORDERS[[#This Row],[TotalAmount]] * (1 - (FACT_ORDERS[[#This Row],[ClientDiscount]] + FACT_ORDERS[[#This Row],[OrderDiscount]]) )</f>
        <v>611.79999999999995</v>
      </c>
      <c r="Q398" s="28">
        <f>FACT_ORDERS[[#This Row],[TotalAmountWithDiscount]]+FACT_ORDERS[[#This Row],[DeliveryCost]]</f>
        <v>611.79999999999995</v>
      </c>
      <c r="R398" s="35">
        <v>45308</v>
      </c>
      <c r="S398" s="35" t="str">
        <f>IF(NETWORKDAYS(FACT_ORDERS[[#This Row],[Order-Date]], FACT_ORDERS[[#This Row],[ArrivalDate ]]) &gt; 10, "Late", "On Time")</f>
        <v>On Time</v>
      </c>
    </row>
    <row r="399" spans="1:19" x14ac:dyDescent="0.3">
      <c r="A399" s="12">
        <v>5397</v>
      </c>
      <c r="B399" s="12">
        <v>262</v>
      </c>
      <c r="C399" s="12">
        <v>10735</v>
      </c>
      <c r="D399" s="12">
        <v>398</v>
      </c>
      <c r="E399" s="12" t="s">
        <v>244</v>
      </c>
      <c r="F399" s="13">
        <v>45297</v>
      </c>
      <c r="G399" s="26" t="s">
        <v>11113</v>
      </c>
      <c r="H399" s="12">
        <v>48</v>
      </c>
      <c r="I399" s="28">
        <f>VLOOKUP(B:B,DIM_PRODUCTS!A:F,5,FALSE)</f>
        <v>10</v>
      </c>
      <c r="J399" s="28">
        <f>FACT_ORDERS[[#This Row],[ProductPrice]]*FACT_ORDERS[[#This Row],[Quantity]]</f>
        <v>480</v>
      </c>
      <c r="K399" s="12" t="str">
        <f>VLOOKUP(C:C,DIM_CUSTOMERS!A:G,7,FALSE)</f>
        <v>Spain</v>
      </c>
      <c r="L399" s="30" cm="1">
        <f t="array" ref="L399">_xlfn.IFS(
    AND(FACT_ORDERS[[#This Row],[DeliveryMehtod]]="shippment",FACT_ORDERS[[#This Row],[TotalAmount]]&gt;=200), 0,
    AND(FACT_ORDERS[[#This Row],[DeliveryMehtod]]="pickup"), 15,
    AND(FACT_ORDERS[[#This Row],[DeliveryMehtod]]="shippment",FACT_ORDERS[[#This Row],[TotalAmount]]&lt;200), 35
)</f>
        <v>0</v>
      </c>
      <c r="M399" s="12" t="str" cm="1">
        <f t="array" ref="M399">_xlfn.IFS(
    SUMIFS(FACT_ORDERS[TotalAmount], FACT_ORDERS[WD_CUSTOMERS],FACT_ORDERS[[#This Row],[WD_CUSTOMERS]])&gt;=15000, "VIP",
    SUMIFS(FACT_ORDERS[TotalAmount], FACT_ORDERS[WD_CUSTOMERS],FACT_ORDERS[[#This Row],[WD_CUSTOMERS]])&gt;=8000, "Premium",
    TRUE, "Regular"
)</f>
        <v>Regular</v>
      </c>
      <c r="N399" s="32" cm="1">
        <f t="array" ref="N399">_xlfn.IFS(
   FACT_ORDERS[[#This Row],[TypeOfClient]]="VIP", 0.2,
   FACT_ORDERS[[#This Row],[TypeOfClient]]="Premium", 0.1,
   TRUE, 0
)</f>
        <v>0</v>
      </c>
      <c r="O399" s="31" cm="1">
        <f t="array" ref="O399">_xlfn.IFS(
   FACT_ORDERS[[#This Row],[TotalAmount]]&gt;1500, 0.15,
   FACT_ORDERS[[#This Row],[TotalAmount]]&gt;1000, 0.1,
   FACT_ORDERS[[#This Row],[TotalAmount]]&gt;500, 0.05,
   TRUE, 0
)</f>
        <v>0</v>
      </c>
      <c r="P399" s="28">
        <f xml:space="preserve"> FACT_ORDERS[[#This Row],[TotalAmount]] * (1 - (FACT_ORDERS[[#This Row],[ClientDiscount]] + FACT_ORDERS[[#This Row],[OrderDiscount]]) )</f>
        <v>480</v>
      </c>
      <c r="Q399" s="28">
        <f>FACT_ORDERS[[#This Row],[TotalAmountWithDiscount]]+FACT_ORDERS[[#This Row],[DeliveryCost]]</f>
        <v>480</v>
      </c>
      <c r="R399" s="35">
        <v>45307</v>
      </c>
      <c r="S399" s="35" t="str">
        <f>IF(NETWORKDAYS(FACT_ORDERS[[#This Row],[Order-Date]], FACT_ORDERS[[#This Row],[ArrivalDate ]]) &gt; 10, "Late", "On Time")</f>
        <v>On Time</v>
      </c>
    </row>
    <row r="400" spans="1:19" x14ac:dyDescent="0.3">
      <c r="A400" s="12">
        <v>5398</v>
      </c>
      <c r="B400" s="12">
        <v>232</v>
      </c>
      <c r="C400" s="12">
        <v>10887</v>
      </c>
      <c r="D400" s="12">
        <v>399</v>
      </c>
      <c r="E400" s="12" t="s">
        <v>244</v>
      </c>
      <c r="F400" s="13">
        <v>45330</v>
      </c>
      <c r="G400" s="26" t="s">
        <v>11114</v>
      </c>
      <c r="H400" s="12">
        <v>20</v>
      </c>
      <c r="I400" s="28">
        <f>VLOOKUP(B:B,DIM_PRODUCTS!A:F,5,FALSE)</f>
        <v>10</v>
      </c>
      <c r="J400" s="28">
        <f>FACT_ORDERS[[#This Row],[ProductPrice]]*FACT_ORDERS[[#This Row],[Quantity]]</f>
        <v>200</v>
      </c>
      <c r="K400" s="12" t="str">
        <f>VLOOKUP(C:C,DIM_CUSTOMERS!A:G,7,FALSE)</f>
        <v>Germany</v>
      </c>
      <c r="L400" s="30" cm="1">
        <f t="array" ref="L400">_xlfn.IFS(
    AND(FACT_ORDERS[[#This Row],[DeliveryMehtod]]="shippment",FACT_ORDERS[[#This Row],[TotalAmount]]&gt;=200), 0,
    AND(FACT_ORDERS[[#This Row],[DeliveryMehtod]]="pickup"), 15,
    AND(FACT_ORDERS[[#This Row],[DeliveryMehtod]]="shippment",FACT_ORDERS[[#This Row],[TotalAmount]]&lt;200), 35
)</f>
        <v>0</v>
      </c>
      <c r="M400" s="12" t="str" cm="1">
        <f t="array" ref="M400">_xlfn.IFS(
    SUMIFS(FACT_ORDERS[TotalAmount], FACT_ORDERS[WD_CUSTOMERS],FACT_ORDERS[[#This Row],[WD_CUSTOMERS]])&gt;=15000, "VIP",
    SUMIFS(FACT_ORDERS[TotalAmount], FACT_ORDERS[WD_CUSTOMERS],FACT_ORDERS[[#This Row],[WD_CUSTOMERS]])&gt;=8000, "Premium",
    TRUE, "Regular"
)</f>
        <v>VIP</v>
      </c>
      <c r="N400" s="32" cm="1">
        <f t="array" ref="N400">_xlfn.IFS(
   FACT_ORDERS[[#This Row],[TypeOfClient]]="VIP", 0.2,
   FACT_ORDERS[[#This Row],[TypeOfClient]]="Premium", 0.1,
   TRUE, 0
)</f>
        <v>0.2</v>
      </c>
      <c r="O400" s="31" cm="1">
        <f t="array" ref="O400">_xlfn.IFS(
   FACT_ORDERS[[#This Row],[TotalAmount]]&gt;1500, 0.15,
   FACT_ORDERS[[#This Row],[TotalAmount]]&gt;1000, 0.1,
   FACT_ORDERS[[#This Row],[TotalAmount]]&gt;500, 0.05,
   TRUE, 0
)</f>
        <v>0</v>
      </c>
      <c r="P400" s="28">
        <f xml:space="preserve"> FACT_ORDERS[[#This Row],[TotalAmount]] * (1 - (FACT_ORDERS[[#This Row],[ClientDiscount]] + FACT_ORDERS[[#This Row],[OrderDiscount]]) )</f>
        <v>160</v>
      </c>
      <c r="Q400" s="28">
        <f>FACT_ORDERS[[#This Row],[TotalAmountWithDiscount]]+FACT_ORDERS[[#This Row],[DeliveryCost]]</f>
        <v>160</v>
      </c>
      <c r="R400" s="35">
        <v>45339</v>
      </c>
      <c r="S400" s="35" t="str">
        <f>IF(NETWORKDAYS(FACT_ORDERS[[#This Row],[Order-Date]], FACT_ORDERS[[#This Row],[ArrivalDate ]]) &gt; 10, "Late", "On Time")</f>
        <v>On Time</v>
      </c>
    </row>
    <row r="401" spans="1:19" x14ac:dyDescent="0.3">
      <c r="A401" s="12">
        <v>5399</v>
      </c>
      <c r="B401" s="12">
        <v>221</v>
      </c>
      <c r="C401" s="12">
        <v>10887</v>
      </c>
      <c r="D401" s="12">
        <v>400</v>
      </c>
      <c r="E401" s="12" t="s">
        <v>243</v>
      </c>
      <c r="F401" s="13">
        <v>45330</v>
      </c>
      <c r="G401" s="26" t="s">
        <v>11115</v>
      </c>
      <c r="H401" s="12">
        <v>35</v>
      </c>
      <c r="I401" s="28">
        <f>VLOOKUP(B:B,DIM_PRODUCTS!A:F,5,FALSE)</f>
        <v>25</v>
      </c>
      <c r="J401" s="28">
        <f>FACT_ORDERS[[#This Row],[ProductPrice]]*FACT_ORDERS[[#This Row],[Quantity]]</f>
        <v>875</v>
      </c>
      <c r="K401" s="12" t="str">
        <f>VLOOKUP(C:C,DIM_CUSTOMERS!A:G,7,FALSE)</f>
        <v>Germany</v>
      </c>
      <c r="L401" s="30" cm="1">
        <f t="array" ref="L401">_xlfn.IFS(
    AND(FACT_ORDERS[[#This Row],[DeliveryMehtod]]="shippment",FACT_ORDERS[[#This Row],[TotalAmount]]&gt;=200), 0,
    AND(FACT_ORDERS[[#This Row],[DeliveryMehtod]]="pickup"), 15,
    AND(FACT_ORDERS[[#This Row],[DeliveryMehtod]]="shippment",FACT_ORDERS[[#This Row],[TotalAmount]]&lt;200), 35
)</f>
        <v>15</v>
      </c>
      <c r="M401" s="12" t="str" cm="1">
        <f t="array" ref="M401">_xlfn.IFS(
    SUMIFS(FACT_ORDERS[TotalAmount], FACT_ORDERS[WD_CUSTOMERS],FACT_ORDERS[[#This Row],[WD_CUSTOMERS]])&gt;=15000, "VIP",
    SUMIFS(FACT_ORDERS[TotalAmount], FACT_ORDERS[WD_CUSTOMERS],FACT_ORDERS[[#This Row],[WD_CUSTOMERS]])&gt;=8000, "Premium",
    TRUE, "Regular"
)</f>
        <v>VIP</v>
      </c>
      <c r="N401" s="32" cm="1">
        <f t="array" ref="N401">_xlfn.IFS(
   FACT_ORDERS[[#This Row],[TypeOfClient]]="VIP", 0.2,
   FACT_ORDERS[[#This Row],[TypeOfClient]]="Premium", 0.1,
   TRUE, 0
)</f>
        <v>0.2</v>
      </c>
      <c r="O401" s="31" cm="1">
        <f t="array" ref="O401">_xlfn.IFS(
   FACT_ORDERS[[#This Row],[TotalAmount]]&gt;1500, 0.15,
   FACT_ORDERS[[#This Row],[TotalAmount]]&gt;1000, 0.1,
   FACT_ORDERS[[#This Row],[TotalAmount]]&gt;500, 0.05,
   TRUE, 0
)</f>
        <v>0.05</v>
      </c>
      <c r="P401" s="28">
        <f xml:space="preserve"> FACT_ORDERS[[#This Row],[TotalAmount]] * (1 - (FACT_ORDERS[[#This Row],[ClientDiscount]] + FACT_ORDERS[[#This Row],[OrderDiscount]]) )</f>
        <v>656.25</v>
      </c>
      <c r="Q401" s="28">
        <f>FACT_ORDERS[[#This Row],[TotalAmountWithDiscount]]+FACT_ORDERS[[#This Row],[DeliveryCost]]</f>
        <v>671.25</v>
      </c>
      <c r="R401" s="35">
        <v>45340</v>
      </c>
      <c r="S401" s="35" t="str">
        <f>IF(NETWORKDAYS(FACT_ORDERS[[#This Row],[Order-Date]], FACT_ORDERS[[#This Row],[ArrivalDate ]]) &gt; 10, "Late", "On Time")</f>
        <v>On Time</v>
      </c>
    </row>
    <row r="402" spans="1:19" x14ac:dyDescent="0.3">
      <c r="A402" s="12">
        <v>5400</v>
      </c>
      <c r="B402" s="12">
        <v>240</v>
      </c>
      <c r="C402" s="12">
        <v>10887</v>
      </c>
      <c r="D402" s="12">
        <v>401</v>
      </c>
      <c r="E402" s="12" t="s">
        <v>243</v>
      </c>
      <c r="F402" s="13">
        <v>45330</v>
      </c>
      <c r="G402" s="26" t="s">
        <v>11116</v>
      </c>
      <c r="H402" s="12">
        <v>37</v>
      </c>
      <c r="I402" s="28">
        <f>VLOOKUP(B:B,DIM_PRODUCTS!A:F,5,FALSE)</f>
        <v>24</v>
      </c>
      <c r="J402" s="28">
        <f>FACT_ORDERS[[#This Row],[ProductPrice]]*FACT_ORDERS[[#This Row],[Quantity]]</f>
        <v>888</v>
      </c>
      <c r="K402" s="12" t="str">
        <f>VLOOKUP(C:C,DIM_CUSTOMERS!A:G,7,FALSE)</f>
        <v>Germany</v>
      </c>
      <c r="L402" s="30" cm="1">
        <f t="array" ref="L402">_xlfn.IFS(
    AND(FACT_ORDERS[[#This Row],[DeliveryMehtod]]="shippment",FACT_ORDERS[[#This Row],[TotalAmount]]&gt;=200), 0,
    AND(FACT_ORDERS[[#This Row],[DeliveryMehtod]]="pickup"), 15,
    AND(FACT_ORDERS[[#This Row],[DeliveryMehtod]]="shippment",FACT_ORDERS[[#This Row],[TotalAmount]]&lt;200), 35
)</f>
        <v>15</v>
      </c>
      <c r="M402" s="12" t="str" cm="1">
        <f t="array" ref="M402">_xlfn.IFS(
    SUMIFS(FACT_ORDERS[TotalAmount], FACT_ORDERS[WD_CUSTOMERS],FACT_ORDERS[[#This Row],[WD_CUSTOMERS]])&gt;=15000, "VIP",
    SUMIFS(FACT_ORDERS[TotalAmount], FACT_ORDERS[WD_CUSTOMERS],FACT_ORDERS[[#This Row],[WD_CUSTOMERS]])&gt;=8000, "Premium",
    TRUE, "Regular"
)</f>
        <v>VIP</v>
      </c>
      <c r="N402" s="32" cm="1">
        <f t="array" ref="N402">_xlfn.IFS(
   FACT_ORDERS[[#This Row],[TypeOfClient]]="VIP", 0.2,
   FACT_ORDERS[[#This Row],[TypeOfClient]]="Premium", 0.1,
   TRUE, 0
)</f>
        <v>0.2</v>
      </c>
      <c r="O402" s="31" cm="1">
        <f t="array" ref="O402">_xlfn.IFS(
   FACT_ORDERS[[#This Row],[TotalAmount]]&gt;1500, 0.15,
   FACT_ORDERS[[#This Row],[TotalAmount]]&gt;1000, 0.1,
   FACT_ORDERS[[#This Row],[TotalAmount]]&gt;500, 0.05,
   TRUE, 0
)</f>
        <v>0.05</v>
      </c>
      <c r="P402" s="28">
        <f xml:space="preserve"> FACT_ORDERS[[#This Row],[TotalAmount]] * (1 - (FACT_ORDERS[[#This Row],[ClientDiscount]] + FACT_ORDERS[[#This Row],[OrderDiscount]]) )</f>
        <v>666</v>
      </c>
      <c r="Q402" s="28">
        <f>FACT_ORDERS[[#This Row],[TotalAmountWithDiscount]]+FACT_ORDERS[[#This Row],[DeliveryCost]]</f>
        <v>681</v>
      </c>
      <c r="R402" s="35">
        <v>45340</v>
      </c>
      <c r="S402" s="35" t="str">
        <f>IF(NETWORKDAYS(FACT_ORDERS[[#This Row],[Order-Date]], FACT_ORDERS[[#This Row],[ArrivalDate ]]) &gt; 10, "Late", "On Time")</f>
        <v>On Time</v>
      </c>
    </row>
    <row r="403" spans="1:19" x14ac:dyDescent="0.3">
      <c r="A403" s="12">
        <v>5401</v>
      </c>
      <c r="B403" s="12">
        <v>299</v>
      </c>
      <c r="C403" s="12">
        <v>10887</v>
      </c>
      <c r="D403" s="12">
        <v>402</v>
      </c>
      <c r="E403" s="12" t="s">
        <v>244</v>
      </c>
      <c r="F403" s="13">
        <v>45222</v>
      </c>
      <c r="G403" s="26" t="s">
        <v>11117</v>
      </c>
      <c r="H403" s="12">
        <v>29</v>
      </c>
      <c r="I403" s="28">
        <f>VLOOKUP(B:B,DIM_PRODUCTS!A:F,5,FALSE)</f>
        <v>19</v>
      </c>
      <c r="J403" s="28">
        <f>FACT_ORDERS[[#This Row],[ProductPrice]]*FACT_ORDERS[[#This Row],[Quantity]]</f>
        <v>551</v>
      </c>
      <c r="K403" s="12" t="str">
        <f>VLOOKUP(C:C,DIM_CUSTOMERS!A:G,7,FALSE)</f>
        <v>Germany</v>
      </c>
      <c r="L403" s="30" cm="1">
        <f t="array" ref="L403">_xlfn.IFS(
    AND(FACT_ORDERS[[#This Row],[DeliveryMehtod]]="shippment",FACT_ORDERS[[#This Row],[TotalAmount]]&gt;=200), 0,
    AND(FACT_ORDERS[[#This Row],[DeliveryMehtod]]="pickup"), 15,
    AND(FACT_ORDERS[[#This Row],[DeliveryMehtod]]="shippment",FACT_ORDERS[[#This Row],[TotalAmount]]&lt;200), 35
)</f>
        <v>0</v>
      </c>
      <c r="M403" s="12" t="str" cm="1">
        <f t="array" ref="M403">_xlfn.IFS(
    SUMIFS(FACT_ORDERS[TotalAmount], FACT_ORDERS[WD_CUSTOMERS],FACT_ORDERS[[#This Row],[WD_CUSTOMERS]])&gt;=15000, "VIP",
    SUMIFS(FACT_ORDERS[TotalAmount], FACT_ORDERS[WD_CUSTOMERS],FACT_ORDERS[[#This Row],[WD_CUSTOMERS]])&gt;=8000, "Premium",
    TRUE, "Regular"
)</f>
        <v>VIP</v>
      </c>
      <c r="N403" s="32" cm="1">
        <f t="array" ref="N403">_xlfn.IFS(
   FACT_ORDERS[[#This Row],[TypeOfClient]]="VIP", 0.2,
   FACT_ORDERS[[#This Row],[TypeOfClient]]="Premium", 0.1,
   TRUE, 0
)</f>
        <v>0.2</v>
      </c>
      <c r="O403" s="31" cm="1">
        <f t="array" ref="O403">_xlfn.IFS(
   FACT_ORDERS[[#This Row],[TotalAmount]]&gt;1500, 0.15,
   FACT_ORDERS[[#This Row],[TotalAmount]]&gt;1000, 0.1,
   FACT_ORDERS[[#This Row],[TotalAmount]]&gt;500, 0.05,
   TRUE, 0
)</f>
        <v>0.05</v>
      </c>
      <c r="P403" s="28">
        <f xml:space="preserve"> FACT_ORDERS[[#This Row],[TotalAmount]] * (1 - (FACT_ORDERS[[#This Row],[ClientDiscount]] + FACT_ORDERS[[#This Row],[OrderDiscount]]) )</f>
        <v>413.25</v>
      </c>
      <c r="Q403" s="28">
        <f>FACT_ORDERS[[#This Row],[TotalAmountWithDiscount]]+FACT_ORDERS[[#This Row],[DeliveryCost]]</f>
        <v>413.25</v>
      </c>
      <c r="R403" s="35">
        <v>45230</v>
      </c>
      <c r="S403" s="35" t="str">
        <f>IF(NETWORKDAYS(FACT_ORDERS[[#This Row],[Order-Date]], FACT_ORDERS[[#This Row],[ArrivalDate ]]) &gt; 10, "Late", "On Time")</f>
        <v>On Time</v>
      </c>
    </row>
    <row r="404" spans="1:19" x14ac:dyDescent="0.3">
      <c r="A404" s="12">
        <v>5402</v>
      </c>
      <c r="B404" s="12">
        <v>233</v>
      </c>
      <c r="C404" s="12">
        <v>10887</v>
      </c>
      <c r="D404" s="12">
        <v>403</v>
      </c>
      <c r="E404" s="12" t="s">
        <v>244</v>
      </c>
      <c r="F404" s="13">
        <v>45051</v>
      </c>
      <c r="G404" s="26" t="s">
        <v>11118</v>
      </c>
      <c r="H404" s="12">
        <v>21</v>
      </c>
      <c r="I404" s="28">
        <f>VLOOKUP(B:B,DIM_PRODUCTS!A:F,5,FALSE)</f>
        <v>13</v>
      </c>
      <c r="J404" s="28">
        <f>FACT_ORDERS[[#This Row],[ProductPrice]]*FACT_ORDERS[[#This Row],[Quantity]]</f>
        <v>273</v>
      </c>
      <c r="K404" s="12" t="str">
        <f>VLOOKUP(C:C,DIM_CUSTOMERS!A:G,7,FALSE)</f>
        <v>Germany</v>
      </c>
      <c r="L404" s="30" cm="1">
        <f t="array" ref="L404">_xlfn.IFS(
    AND(FACT_ORDERS[[#This Row],[DeliveryMehtod]]="shippment",FACT_ORDERS[[#This Row],[TotalAmount]]&gt;=200), 0,
    AND(FACT_ORDERS[[#This Row],[DeliveryMehtod]]="pickup"), 15,
    AND(FACT_ORDERS[[#This Row],[DeliveryMehtod]]="shippment",FACT_ORDERS[[#This Row],[TotalAmount]]&lt;200), 35
)</f>
        <v>0</v>
      </c>
      <c r="M404" s="12" t="str" cm="1">
        <f t="array" ref="M404">_xlfn.IFS(
    SUMIFS(FACT_ORDERS[TotalAmount], FACT_ORDERS[WD_CUSTOMERS],FACT_ORDERS[[#This Row],[WD_CUSTOMERS]])&gt;=15000, "VIP",
    SUMIFS(FACT_ORDERS[TotalAmount], FACT_ORDERS[WD_CUSTOMERS],FACT_ORDERS[[#This Row],[WD_CUSTOMERS]])&gt;=8000, "Premium",
    TRUE, "Regular"
)</f>
        <v>VIP</v>
      </c>
      <c r="N404" s="32" cm="1">
        <f t="array" ref="N404">_xlfn.IFS(
   FACT_ORDERS[[#This Row],[TypeOfClient]]="VIP", 0.2,
   FACT_ORDERS[[#This Row],[TypeOfClient]]="Premium", 0.1,
   TRUE, 0
)</f>
        <v>0.2</v>
      </c>
      <c r="O404" s="31" cm="1">
        <f t="array" ref="O404">_xlfn.IFS(
   FACT_ORDERS[[#This Row],[TotalAmount]]&gt;1500, 0.15,
   FACT_ORDERS[[#This Row],[TotalAmount]]&gt;1000, 0.1,
   FACT_ORDERS[[#This Row],[TotalAmount]]&gt;500, 0.05,
   TRUE, 0
)</f>
        <v>0</v>
      </c>
      <c r="P404" s="28">
        <f xml:space="preserve"> FACT_ORDERS[[#This Row],[TotalAmount]] * (1 - (FACT_ORDERS[[#This Row],[ClientDiscount]] + FACT_ORDERS[[#This Row],[OrderDiscount]]) )</f>
        <v>218.4</v>
      </c>
      <c r="Q404" s="28">
        <f>FACT_ORDERS[[#This Row],[TotalAmountWithDiscount]]+FACT_ORDERS[[#This Row],[DeliveryCost]]</f>
        <v>218.4</v>
      </c>
      <c r="R404" s="35">
        <v>45059</v>
      </c>
      <c r="S404" s="35" t="str">
        <f>IF(NETWORKDAYS(FACT_ORDERS[[#This Row],[Order-Date]], FACT_ORDERS[[#This Row],[ArrivalDate ]]) &gt; 10, "Late", "On Time")</f>
        <v>On Time</v>
      </c>
    </row>
    <row r="405" spans="1:19" x14ac:dyDescent="0.3">
      <c r="A405" s="12">
        <v>5403</v>
      </c>
      <c r="B405" s="12">
        <v>240</v>
      </c>
      <c r="C405" s="12">
        <v>10245</v>
      </c>
      <c r="D405" s="12">
        <v>404</v>
      </c>
      <c r="E405" s="12" t="s">
        <v>243</v>
      </c>
      <c r="F405" s="13">
        <v>45546</v>
      </c>
      <c r="G405" s="26" t="s">
        <v>4010</v>
      </c>
      <c r="H405" s="12">
        <v>38</v>
      </c>
      <c r="I405" s="28">
        <f>VLOOKUP(B:B,DIM_PRODUCTS!A:F,5,FALSE)</f>
        <v>24</v>
      </c>
      <c r="J405" s="28">
        <f>FACT_ORDERS[[#This Row],[ProductPrice]]*FACT_ORDERS[[#This Row],[Quantity]]</f>
        <v>912</v>
      </c>
      <c r="K405" s="12" t="str">
        <f>VLOOKUP(C:C,DIM_CUSTOMERS!A:G,7,FALSE)</f>
        <v>USA</v>
      </c>
      <c r="L405" s="30" cm="1">
        <f t="array" ref="L405">_xlfn.IFS(
    AND(FACT_ORDERS[[#This Row],[DeliveryMehtod]]="shippment",FACT_ORDERS[[#This Row],[TotalAmount]]&gt;=200), 0,
    AND(FACT_ORDERS[[#This Row],[DeliveryMehtod]]="pickup"), 15,
    AND(FACT_ORDERS[[#This Row],[DeliveryMehtod]]="shippment",FACT_ORDERS[[#This Row],[TotalAmount]]&lt;200), 35
)</f>
        <v>15</v>
      </c>
      <c r="M405" s="12" t="str" cm="1">
        <f t="array" ref="M405">_xlfn.IFS(
    SUMIFS(FACT_ORDERS[TotalAmount], FACT_ORDERS[WD_CUSTOMERS],FACT_ORDERS[[#This Row],[WD_CUSTOMERS]])&gt;=15000, "VIP",
    SUMIFS(FACT_ORDERS[TotalAmount], FACT_ORDERS[WD_CUSTOMERS],FACT_ORDERS[[#This Row],[WD_CUSTOMERS]])&gt;=8000, "Premium",
    TRUE, "Regular"
)</f>
        <v>Regular</v>
      </c>
      <c r="N405" s="32" cm="1">
        <f t="array" ref="N405">_xlfn.IFS(
   FACT_ORDERS[[#This Row],[TypeOfClient]]="VIP", 0.2,
   FACT_ORDERS[[#This Row],[TypeOfClient]]="Premium", 0.1,
   TRUE, 0
)</f>
        <v>0</v>
      </c>
      <c r="O405" s="31" cm="1">
        <f t="array" ref="O405">_xlfn.IFS(
   FACT_ORDERS[[#This Row],[TotalAmount]]&gt;1500, 0.15,
   FACT_ORDERS[[#This Row],[TotalAmount]]&gt;1000, 0.1,
   FACT_ORDERS[[#This Row],[TotalAmount]]&gt;500, 0.05,
   TRUE, 0
)</f>
        <v>0.05</v>
      </c>
      <c r="P405" s="28">
        <f xml:space="preserve"> FACT_ORDERS[[#This Row],[TotalAmount]] * (1 - (FACT_ORDERS[[#This Row],[ClientDiscount]] + FACT_ORDERS[[#This Row],[OrderDiscount]]) )</f>
        <v>866.4</v>
      </c>
      <c r="Q405" s="28">
        <f>FACT_ORDERS[[#This Row],[TotalAmountWithDiscount]]+FACT_ORDERS[[#This Row],[DeliveryCost]]</f>
        <v>881.4</v>
      </c>
      <c r="R405" s="35">
        <v>45555</v>
      </c>
      <c r="S405" s="35" t="str">
        <f>IF(NETWORKDAYS(FACT_ORDERS[[#This Row],[Order-Date]], FACT_ORDERS[[#This Row],[ArrivalDate ]]) &gt; 10, "Late", "On Time")</f>
        <v>On Time</v>
      </c>
    </row>
    <row r="406" spans="1:19" x14ac:dyDescent="0.3">
      <c r="A406" s="12">
        <v>5404</v>
      </c>
      <c r="B406" s="12">
        <v>254</v>
      </c>
      <c r="C406" s="12">
        <v>10021</v>
      </c>
      <c r="D406" s="12">
        <v>405</v>
      </c>
      <c r="E406" s="12" t="s">
        <v>244</v>
      </c>
      <c r="F406" s="13">
        <v>45541</v>
      </c>
      <c r="G406" s="26" t="s">
        <v>11119</v>
      </c>
      <c r="H406" s="12">
        <v>15</v>
      </c>
      <c r="I406" s="28">
        <f>VLOOKUP(B:B,DIM_PRODUCTS!A:F,5,FALSE)</f>
        <v>27</v>
      </c>
      <c r="J406" s="28">
        <f>FACT_ORDERS[[#This Row],[ProductPrice]]*FACT_ORDERS[[#This Row],[Quantity]]</f>
        <v>405</v>
      </c>
      <c r="K406" s="12" t="str">
        <f>VLOOKUP(C:C,DIM_CUSTOMERS!A:G,7,FALSE)</f>
        <v>USA</v>
      </c>
      <c r="L406" s="30" cm="1">
        <f t="array" ref="L406">_xlfn.IFS(
    AND(FACT_ORDERS[[#This Row],[DeliveryMehtod]]="shippment",FACT_ORDERS[[#This Row],[TotalAmount]]&gt;=200), 0,
    AND(FACT_ORDERS[[#This Row],[DeliveryMehtod]]="pickup"), 15,
    AND(FACT_ORDERS[[#This Row],[DeliveryMehtod]]="shippment",FACT_ORDERS[[#This Row],[TotalAmount]]&lt;200), 35
)</f>
        <v>0</v>
      </c>
      <c r="M406" s="12" t="str" cm="1">
        <f t="array" ref="M406">_xlfn.IFS(
    SUMIFS(FACT_ORDERS[TotalAmount], FACT_ORDERS[WD_CUSTOMERS],FACT_ORDERS[[#This Row],[WD_CUSTOMERS]])&gt;=15000, "VIP",
    SUMIFS(FACT_ORDERS[TotalAmount], FACT_ORDERS[WD_CUSTOMERS],FACT_ORDERS[[#This Row],[WD_CUSTOMERS]])&gt;=8000, "Premium",
    TRUE, "Regular"
)</f>
        <v>Regular</v>
      </c>
      <c r="N406" s="32" cm="1">
        <f t="array" ref="N406">_xlfn.IFS(
   FACT_ORDERS[[#This Row],[TypeOfClient]]="VIP", 0.2,
   FACT_ORDERS[[#This Row],[TypeOfClient]]="Premium", 0.1,
   TRUE, 0
)</f>
        <v>0</v>
      </c>
      <c r="O406" s="31" cm="1">
        <f t="array" ref="O406">_xlfn.IFS(
   FACT_ORDERS[[#This Row],[TotalAmount]]&gt;1500, 0.15,
   FACT_ORDERS[[#This Row],[TotalAmount]]&gt;1000, 0.1,
   FACT_ORDERS[[#This Row],[TotalAmount]]&gt;500, 0.05,
   TRUE, 0
)</f>
        <v>0</v>
      </c>
      <c r="P406" s="28">
        <f xml:space="preserve"> FACT_ORDERS[[#This Row],[TotalAmount]] * (1 - (FACT_ORDERS[[#This Row],[ClientDiscount]] + FACT_ORDERS[[#This Row],[OrderDiscount]]) )</f>
        <v>405</v>
      </c>
      <c r="Q406" s="28">
        <f>FACT_ORDERS[[#This Row],[TotalAmountWithDiscount]]+FACT_ORDERS[[#This Row],[DeliveryCost]]</f>
        <v>405</v>
      </c>
      <c r="R406" s="35">
        <v>45551</v>
      </c>
      <c r="S406" s="35" t="str">
        <f>IF(NETWORKDAYS(FACT_ORDERS[[#This Row],[Order-Date]], FACT_ORDERS[[#This Row],[ArrivalDate ]]) &gt; 10, "Late", "On Time")</f>
        <v>On Time</v>
      </c>
    </row>
    <row r="407" spans="1:19" x14ac:dyDescent="0.3">
      <c r="A407" s="12">
        <v>5405</v>
      </c>
      <c r="B407" s="12">
        <v>265</v>
      </c>
      <c r="C407" s="12">
        <v>10942</v>
      </c>
      <c r="D407" s="12">
        <v>406</v>
      </c>
      <c r="E407" s="12" t="s">
        <v>243</v>
      </c>
      <c r="F407" s="13">
        <v>45459</v>
      </c>
      <c r="G407" s="26" t="s">
        <v>11120</v>
      </c>
      <c r="H407" s="12">
        <v>23</v>
      </c>
      <c r="I407" s="28">
        <f>VLOOKUP(B:B,DIM_PRODUCTS!A:F,5,FALSE)</f>
        <v>13</v>
      </c>
      <c r="J407" s="28">
        <f>FACT_ORDERS[[#This Row],[ProductPrice]]*FACT_ORDERS[[#This Row],[Quantity]]</f>
        <v>299</v>
      </c>
      <c r="K407" s="12" t="str">
        <f>VLOOKUP(C:C,DIM_CUSTOMERS!A:G,7,FALSE)</f>
        <v>South Africa</v>
      </c>
      <c r="L407" s="30" cm="1">
        <f t="array" ref="L407">_xlfn.IFS(
    AND(FACT_ORDERS[[#This Row],[DeliveryMehtod]]="shippment",FACT_ORDERS[[#This Row],[TotalAmount]]&gt;=200), 0,
    AND(FACT_ORDERS[[#This Row],[DeliveryMehtod]]="pickup"), 15,
    AND(FACT_ORDERS[[#This Row],[DeliveryMehtod]]="shippment",FACT_ORDERS[[#This Row],[TotalAmount]]&lt;200), 35
)</f>
        <v>15</v>
      </c>
      <c r="M407" s="12" t="str" cm="1">
        <f t="array" ref="M407">_xlfn.IFS(
    SUMIFS(FACT_ORDERS[TotalAmount], FACT_ORDERS[WD_CUSTOMERS],FACT_ORDERS[[#This Row],[WD_CUSTOMERS]])&gt;=15000, "VIP",
    SUMIFS(FACT_ORDERS[TotalAmount], FACT_ORDERS[WD_CUSTOMERS],FACT_ORDERS[[#This Row],[WD_CUSTOMERS]])&gt;=8000, "Premium",
    TRUE, "Regular"
)</f>
        <v>VIP</v>
      </c>
      <c r="N407" s="32" cm="1">
        <f t="array" ref="N407">_xlfn.IFS(
   FACT_ORDERS[[#This Row],[TypeOfClient]]="VIP", 0.2,
   FACT_ORDERS[[#This Row],[TypeOfClient]]="Premium", 0.1,
   TRUE, 0
)</f>
        <v>0.2</v>
      </c>
      <c r="O407" s="31" cm="1">
        <f t="array" ref="O407">_xlfn.IFS(
   FACT_ORDERS[[#This Row],[TotalAmount]]&gt;1500, 0.15,
   FACT_ORDERS[[#This Row],[TotalAmount]]&gt;1000, 0.1,
   FACT_ORDERS[[#This Row],[TotalAmount]]&gt;500, 0.05,
   TRUE, 0
)</f>
        <v>0</v>
      </c>
      <c r="P407" s="28">
        <f xml:space="preserve"> FACT_ORDERS[[#This Row],[TotalAmount]] * (1 - (FACT_ORDERS[[#This Row],[ClientDiscount]] + FACT_ORDERS[[#This Row],[OrderDiscount]]) )</f>
        <v>239.20000000000002</v>
      </c>
      <c r="Q407" s="28">
        <f>FACT_ORDERS[[#This Row],[TotalAmountWithDiscount]]+FACT_ORDERS[[#This Row],[DeliveryCost]]</f>
        <v>254.20000000000002</v>
      </c>
      <c r="R407" s="35">
        <v>45476</v>
      </c>
      <c r="S407" s="35" t="str">
        <f>IF(NETWORKDAYS(FACT_ORDERS[[#This Row],[Order-Date]], FACT_ORDERS[[#This Row],[ArrivalDate ]]) &gt; 10, "Late", "On Time")</f>
        <v>Late</v>
      </c>
    </row>
    <row r="408" spans="1:19" x14ac:dyDescent="0.3">
      <c r="A408" s="12">
        <v>5406</v>
      </c>
      <c r="B408" s="12">
        <v>220</v>
      </c>
      <c r="C408" s="12">
        <v>10942</v>
      </c>
      <c r="D408" s="12">
        <v>407</v>
      </c>
      <c r="E408" s="12" t="s">
        <v>243</v>
      </c>
      <c r="F408" s="13">
        <v>45459</v>
      </c>
      <c r="G408" s="26" t="s">
        <v>3965</v>
      </c>
      <c r="H408" s="12">
        <v>40</v>
      </c>
      <c r="I408" s="28">
        <f>VLOOKUP(B:B,DIM_PRODUCTS!A:F,5,FALSE)</f>
        <v>30</v>
      </c>
      <c r="J408" s="28">
        <f>FACT_ORDERS[[#This Row],[ProductPrice]]*FACT_ORDERS[[#This Row],[Quantity]]</f>
        <v>1200</v>
      </c>
      <c r="K408" s="12" t="str">
        <f>VLOOKUP(C:C,DIM_CUSTOMERS!A:G,7,FALSE)</f>
        <v>South Africa</v>
      </c>
      <c r="L408" s="30" cm="1">
        <f t="array" ref="L408">_xlfn.IFS(
    AND(FACT_ORDERS[[#This Row],[DeliveryMehtod]]="shippment",FACT_ORDERS[[#This Row],[TotalAmount]]&gt;=200), 0,
    AND(FACT_ORDERS[[#This Row],[DeliveryMehtod]]="pickup"), 15,
    AND(FACT_ORDERS[[#This Row],[DeliveryMehtod]]="shippment",FACT_ORDERS[[#This Row],[TotalAmount]]&lt;200), 35
)</f>
        <v>15</v>
      </c>
      <c r="M408" s="12" t="str" cm="1">
        <f t="array" ref="M408">_xlfn.IFS(
    SUMIFS(FACT_ORDERS[TotalAmount], FACT_ORDERS[WD_CUSTOMERS],FACT_ORDERS[[#This Row],[WD_CUSTOMERS]])&gt;=15000, "VIP",
    SUMIFS(FACT_ORDERS[TotalAmount], FACT_ORDERS[WD_CUSTOMERS],FACT_ORDERS[[#This Row],[WD_CUSTOMERS]])&gt;=8000, "Premium",
    TRUE, "Regular"
)</f>
        <v>VIP</v>
      </c>
      <c r="N408" s="32" cm="1">
        <f t="array" ref="N408">_xlfn.IFS(
   FACT_ORDERS[[#This Row],[TypeOfClient]]="VIP", 0.2,
   FACT_ORDERS[[#This Row],[TypeOfClient]]="Premium", 0.1,
   TRUE, 0
)</f>
        <v>0.2</v>
      </c>
      <c r="O408" s="31" cm="1">
        <f t="array" ref="O408">_xlfn.IFS(
   FACT_ORDERS[[#This Row],[TotalAmount]]&gt;1500, 0.15,
   FACT_ORDERS[[#This Row],[TotalAmount]]&gt;1000, 0.1,
   FACT_ORDERS[[#This Row],[TotalAmount]]&gt;500, 0.05,
   TRUE, 0
)</f>
        <v>0.1</v>
      </c>
      <c r="P408" s="28">
        <f xml:space="preserve"> FACT_ORDERS[[#This Row],[TotalAmount]] * (1 - (FACT_ORDERS[[#This Row],[ClientDiscount]] + FACT_ORDERS[[#This Row],[OrderDiscount]]) )</f>
        <v>840</v>
      </c>
      <c r="Q408" s="28">
        <f>FACT_ORDERS[[#This Row],[TotalAmountWithDiscount]]+FACT_ORDERS[[#This Row],[DeliveryCost]]</f>
        <v>855</v>
      </c>
      <c r="R408" s="35">
        <v>45469</v>
      </c>
      <c r="S408" s="35" t="str">
        <f>IF(NETWORKDAYS(FACT_ORDERS[[#This Row],[Order-Date]], FACT_ORDERS[[#This Row],[ArrivalDate ]]) &gt; 10, "Late", "On Time")</f>
        <v>On Time</v>
      </c>
    </row>
    <row r="409" spans="1:19" x14ac:dyDescent="0.3">
      <c r="A409" s="12">
        <v>5407</v>
      </c>
      <c r="B409" s="12">
        <v>244</v>
      </c>
      <c r="C409" s="12">
        <v>10942</v>
      </c>
      <c r="D409" s="12">
        <v>408</v>
      </c>
      <c r="E409" s="12" t="s">
        <v>244</v>
      </c>
      <c r="F409" s="13">
        <v>45459</v>
      </c>
      <c r="G409" s="26" t="s">
        <v>11121</v>
      </c>
      <c r="H409" s="12">
        <v>32</v>
      </c>
      <c r="I409" s="28">
        <f>VLOOKUP(B:B,DIM_PRODUCTS!A:F,5,FALSE)</f>
        <v>25</v>
      </c>
      <c r="J409" s="28">
        <f>FACT_ORDERS[[#This Row],[ProductPrice]]*FACT_ORDERS[[#This Row],[Quantity]]</f>
        <v>800</v>
      </c>
      <c r="K409" s="12" t="str">
        <f>VLOOKUP(C:C,DIM_CUSTOMERS!A:G,7,FALSE)</f>
        <v>South Africa</v>
      </c>
      <c r="L409" s="30" cm="1">
        <f t="array" ref="L409">_xlfn.IFS(
    AND(FACT_ORDERS[[#This Row],[DeliveryMehtod]]="shippment",FACT_ORDERS[[#This Row],[TotalAmount]]&gt;=200), 0,
    AND(FACT_ORDERS[[#This Row],[DeliveryMehtod]]="pickup"), 15,
    AND(FACT_ORDERS[[#This Row],[DeliveryMehtod]]="shippment",FACT_ORDERS[[#This Row],[TotalAmount]]&lt;200), 35
)</f>
        <v>0</v>
      </c>
      <c r="M409" s="12" t="str" cm="1">
        <f t="array" ref="M409">_xlfn.IFS(
    SUMIFS(FACT_ORDERS[TotalAmount], FACT_ORDERS[WD_CUSTOMERS],FACT_ORDERS[[#This Row],[WD_CUSTOMERS]])&gt;=15000, "VIP",
    SUMIFS(FACT_ORDERS[TotalAmount], FACT_ORDERS[WD_CUSTOMERS],FACT_ORDERS[[#This Row],[WD_CUSTOMERS]])&gt;=8000, "Premium",
    TRUE, "Regular"
)</f>
        <v>VIP</v>
      </c>
      <c r="N409" s="32" cm="1">
        <f t="array" ref="N409">_xlfn.IFS(
   FACT_ORDERS[[#This Row],[TypeOfClient]]="VIP", 0.2,
   FACT_ORDERS[[#This Row],[TypeOfClient]]="Premium", 0.1,
   TRUE, 0
)</f>
        <v>0.2</v>
      </c>
      <c r="O409" s="31" cm="1">
        <f t="array" ref="O409">_xlfn.IFS(
   FACT_ORDERS[[#This Row],[TotalAmount]]&gt;1500, 0.15,
   FACT_ORDERS[[#This Row],[TotalAmount]]&gt;1000, 0.1,
   FACT_ORDERS[[#This Row],[TotalAmount]]&gt;500, 0.05,
   TRUE, 0
)</f>
        <v>0.05</v>
      </c>
      <c r="P409" s="28">
        <f xml:space="preserve"> FACT_ORDERS[[#This Row],[TotalAmount]] * (1 - (FACT_ORDERS[[#This Row],[ClientDiscount]] + FACT_ORDERS[[#This Row],[OrderDiscount]]) )</f>
        <v>600</v>
      </c>
      <c r="Q409" s="28">
        <f>FACT_ORDERS[[#This Row],[TotalAmountWithDiscount]]+FACT_ORDERS[[#This Row],[DeliveryCost]]</f>
        <v>600</v>
      </c>
      <c r="R409" s="35">
        <v>45469</v>
      </c>
      <c r="S409" s="35" t="str">
        <f>IF(NETWORKDAYS(FACT_ORDERS[[#This Row],[Order-Date]], FACT_ORDERS[[#This Row],[ArrivalDate ]]) &gt; 10, "Late", "On Time")</f>
        <v>On Time</v>
      </c>
    </row>
    <row r="410" spans="1:19" x14ac:dyDescent="0.3">
      <c r="A410" s="12">
        <v>5408</v>
      </c>
      <c r="B410" s="12">
        <v>284</v>
      </c>
      <c r="C410" s="12">
        <v>10942</v>
      </c>
      <c r="D410" s="12">
        <v>409</v>
      </c>
      <c r="E410" s="12" t="s">
        <v>243</v>
      </c>
      <c r="F410" s="13">
        <v>45459</v>
      </c>
      <c r="G410" s="26" t="s">
        <v>11122</v>
      </c>
      <c r="H410" s="12">
        <v>46</v>
      </c>
      <c r="I410" s="28">
        <f>VLOOKUP(B:B,DIM_PRODUCTS!A:F,5,FALSE)</f>
        <v>32</v>
      </c>
      <c r="J410" s="28">
        <f>FACT_ORDERS[[#This Row],[ProductPrice]]*FACT_ORDERS[[#This Row],[Quantity]]</f>
        <v>1472</v>
      </c>
      <c r="K410" s="12" t="str">
        <f>VLOOKUP(C:C,DIM_CUSTOMERS!A:G,7,FALSE)</f>
        <v>South Africa</v>
      </c>
      <c r="L410" s="30" cm="1">
        <f t="array" ref="L410">_xlfn.IFS(
    AND(FACT_ORDERS[[#This Row],[DeliveryMehtod]]="shippment",FACT_ORDERS[[#This Row],[TotalAmount]]&gt;=200), 0,
    AND(FACT_ORDERS[[#This Row],[DeliveryMehtod]]="pickup"), 15,
    AND(FACT_ORDERS[[#This Row],[DeliveryMehtod]]="shippment",FACT_ORDERS[[#This Row],[TotalAmount]]&lt;200), 35
)</f>
        <v>15</v>
      </c>
      <c r="M410" s="12" t="str" cm="1">
        <f t="array" ref="M410">_xlfn.IFS(
    SUMIFS(FACT_ORDERS[TotalAmount], FACT_ORDERS[WD_CUSTOMERS],FACT_ORDERS[[#This Row],[WD_CUSTOMERS]])&gt;=15000, "VIP",
    SUMIFS(FACT_ORDERS[TotalAmount], FACT_ORDERS[WD_CUSTOMERS],FACT_ORDERS[[#This Row],[WD_CUSTOMERS]])&gt;=8000, "Premium",
    TRUE, "Regular"
)</f>
        <v>VIP</v>
      </c>
      <c r="N410" s="32" cm="1">
        <f t="array" ref="N410">_xlfn.IFS(
   FACT_ORDERS[[#This Row],[TypeOfClient]]="VIP", 0.2,
   FACT_ORDERS[[#This Row],[TypeOfClient]]="Premium", 0.1,
   TRUE, 0
)</f>
        <v>0.2</v>
      </c>
      <c r="O410" s="31" cm="1">
        <f t="array" ref="O410">_xlfn.IFS(
   FACT_ORDERS[[#This Row],[TotalAmount]]&gt;1500, 0.15,
   FACT_ORDERS[[#This Row],[TotalAmount]]&gt;1000, 0.1,
   FACT_ORDERS[[#This Row],[TotalAmount]]&gt;500, 0.05,
   TRUE, 0
)</f>
        <v>0.1</v>
      </c>
      <c r="P410" s="28">
        <f xml:space="preserve"> FACT_ORDERS[[#This Row],[TotalAmount]] * (1 - (FACT_ORDERS[[#This Row],[ClientDiscount]] + FACT_ORDERS[[#This Row],[OrderDiscount]]) )</f>
        <v>1030.3999999999999</v>
      </c>
      <c r="Q410" s="28">
        <f>FACT_ORDERS[[#This Row],[TotalAmountWithDiscount]]+FACT_ORDERS[[#This Row],[DeliveryCost]]</f>
        <v>1045.3999999999999</v>
      </c>
      <c r="R410" s="35">
        <v>45468</v>
      </c>
      <c r="S410" s="35" t="str">
        <f>IF(NETWORKDAYS(FACT_ORDERS[[#This Row],[Order-Date]], FACT_ORDERS[[#This Row],[ArrivalDate ]]) &gt; 10, "Late", "On Time")</f>
        <v>On Time</v>
      </c>
    </row>
    <row r="411" spans="1:19" x14ac:dyDescent="0.3">
      <c r="A411" s="12">
        <v>5409</v>
      </c>
      <c r="B411" s="12">
        <v>216</v>
      </c>
      <c r="C411" s="12">
        <v>10737</v>
      </c>
      <c r="D411" s="12">
        <v>410</v>
      </c>
      <c r="E411" s="12" t="s">
        <v>243</v>
      </c>
      <c r="F411" s="13">
        <v>45045</v>
      </c>
      <c r="G411" s="26" t="s">
        <v>11123</v>
      </c>
      <c r="H411" s="12">
        <v>26</v>
      </c>
      <c r="I411" s="28">
        <f>VLOOKUP(B:B,DIM_PRODUCTS!A:F,5,FALSE)</f>
        <v>23</v>
      </c>
      <c r="J411" s="28">
        <f>FACT_ORDERS[[#This Row],[ProductPrice]]*FACT_ORDERS[[#This Row],[Quantity]]</f>
        <v>598</v>
      </c>
      <c r="K411" s="12" t="str">
        <f>VLOOKUP(C:C,DIM_CUSTOMERS!A:G,7,FALSE)</f>
        <v>Italy</v>
      </c>
      <c r="L411" s="30" cm="1">
        <f t="array" ref="L411">_xlfn.IFS(
    AND(FACT_ORDERS[[#This Row],[DeliveryMehtod]]="shippment",FACT_ORDERS[[#This Row],[TotalAmount]]&gt;=200), 0,
    AND(FACT_ORDERS[[#This Row],[DeliveryMehtod]]="pickup"), 15,
    AND(FACT_ORDERS[[#This Row],[DeliveryMehtod]]="shippment",FACT_ORDERS[[#This Row],[TotalAmount]]&lt;200), 35
)</f>
        <v>15</v>
      </c>
      <c r="M411" s="12" t="str" cm="1">
        <f t="array" ref="M411">_xlfn.IFS(
    SUMIFS(FACT_ORDERS[TotalAmount], FACT_ORDERS[WD_CUSTOMERS],FACT_ORDERS[[#This Row],[WD_CUSTOMERS]])&gt;=15000, "VIP",
    SUMIFS(FACT_ORDERS[TotalAmount], FACT_ORDERS[WD_CUSTOMERS],FACT_ORDERS[[#This Row],[WD_CUSTOMERS]])&gt;=8000, "Premium",
    TRUE, "Regular"
)</f>
        <v>Premium</v>
      </c>
      <c r="N411" s="32" cm="1">
        <f t="array" ref="N411">_xlfn.IFS(
   FACT_ORDERS[[#This Row],[TypeOfClient]]="VIP", 0.2,
   FACT_ORDERS[[#This Row],[TypeOfClient]]="Premium", 0.1,
   TRUE, 0
)</f>
        <v>0.1</v>
      </c>
      <c r="O411" s="31" cm="1">
        <f t="array" ref="O411">_xlfn.IFS(
   FACT_ORDERS[[#This Row],[TotalAmount]]&gt;1500, 0.15,
   FACT_ORDERS[[#This Row],[TotalAmount]]&gt;1000, 0.1,
   FACT_ORDERS[[#This Row],[TotalAmount]]&gt;500, 0.05,
   TRUE, 0
)</f>
        <v>0.05</v>
      </c>
      <c r="P411" s="28">
        <f xml:space="preserve"> FACT_ORDERS[[#This Row],[TotalAmount]] * (1 - (FACT_ORDERS[[#This Row],[ClientDiscount]] + FACT_ORDERS[[#This Row],[OrderDiscount]]) )</f>
        <v>508.3</v>
      </c>
      <c r="Q411" s="28">
        <f>FACT_ORDERS[[#This Row],[TotalAmountWithDiscount]]+FACT_ORDERS[[#This Row],[DeliveryCost]]</f>
        <v>523.29999999999995</v>
      </c>
      <c r="R411" s="35">
        <v>45052</v>
      </c>
      <c r="S411" s="35" t="str">
        <f>IF(NETWORKDAYS(FACT_ORDERS[[#This Row],[Order-Date]], FACT_ORDERS[[#This Row],[ArrivalDate ]]) &gt; 10, "Late", "On Time")</f>
        <v>On Time</v>
      </c>
    </row>
    <row r="412" spans="1:19" x14ac:dyDescent="0.3">
      <c r="A412" s="12">
        <v>5410</v>
      </c>
      <c r="B412" s="12">
        <v>225</v>
      </c>
      <c r="C412" s="12">
        <v>10737</v>
      </c>
      <c r="D412" s="12">
        <v>411</v>
      </c>
      <c r="E412" s="12" t="s">
        <v>244</v>
      </c>
      <c r="F412" s="13">
        <v>45045</v>
      </c>
      <c r="G412" s="26" t="s">
        <v>11124</v>
      </c>
      <c r="H412" s="12">
        <v>19</v>
      </c>
      <c r="I412" s="28">
        <f>VLOOKUP(B:B,DIM_PRODUCTS!A:F,5,FALSE)</f>
        <v>21</v>
      </c>
      <c r="J412" s="28">
        <f>FACT_ORDERS[[#This Row],[ProductPrice]]*FACT_ORDERS[[#This Row],[Quantity]]</f>
        <v>399</v>
      </c>
      <c r="K412" s="12" t="str">
        <f>VLOOKUP(C:C,DIM_CUSTOMERS!A:G,7,FALSE)</f>
        <v>Italy</v>
      </c>
      <c r="L412" s="30" cm="1">
        <f t="array" ref="L412">_xlfn.IFS(
    AND(FACT_ORDERS[[#This Row],[DeliveryMehtod]]="shippment",FACT_ORDERS[[#This Row],[TotalAmount]]&gt;=200), 0,
    AND(FACT_ORDERS[[#This Row],[DeliveryMehtod]]="pickup"), 15,
    AND(FACT_ORDERS[[#This Row],[DeliveryMehtod]]="shippment",FACT_ORDERS[[#This Row],[TotalAmount]]&lt;200), 35
)</f>
        <v>0</v>
      </c>
      <c r="M412" s="12" t="str" cm="1">
        <f t="array" ref="M412">_xlfn.IFS(
    SUMIFS(FACT_ORDERS[TotalAmount], FACT_ORDERS[WD_CUSTOMERS],FACT_ORDERS[[#This Row],[WD_CUSTOMERS]])&gt;=15000, "VIP",
    SUMIFS(FACT_ORDERS[TotalAmount], FACT_ORDERS[WD_CUSTOMERS],FACT_ORDERS[[#This Row],[WD_CUSTOMERS]])&gt;=8000, "Premium",
    TRUE, "Regular"
)</f>
        <v>Premium</v>
      </c>
      <c r="N412" s="32" cm="1">
        <f t="array" ref="N412">_xlfn.IFS(
   FACT_ORDERS[[#This Row],[TypeOfClient]]="VIP", 0.2,
   FACT_ORDERS[[#This Row],[TypeOfClient]]="Premium", 0.1,
   TRUE, 0
)</f>
        <v>0.1</v>
      </c>
      <c r="O412" s="31" cm="1">
        <f t="array" ref="O412">_xlfn.IFS(
   FACT_ORDERS[[#This Row],[TotalAmount]]&gt;1500, 0.15,
   FACT_ORDERS[[#This Row],[TotalAmount]]&gt;1000, 0.1,
   FACT_ORDERS[[#This Row],[TotalAmount]]&gt;500, 0.05,
   TRUE, 0
)</f>
        <v>0</v>
      </c>
      <c r="P412" s="28">
        <f xml:space="preserve"> FACT_ORDERS[[#This Row],[TotalAmount]] * (1 - (FACT_ORDERS[[#This Row],[ClientDiscount]] + FACT_ORDERS[[#This Row],[OrderDiscount]]) )</f>
        <v>359.1</v>
      </c>
      <c r="Q412" s="28">
        <f>FACT_ORDERS[[#This Row],[TotalAmountWithDiscount]]+FACT_ORDERS[[#This Row],[DeliveryCost]]</f>
        <v>359.1</v>
      </c>
      <c r="R412" s="35">
        <v>45053</v>
      </c>
      <c r="S412" s="35" t="str">
        <f>IF(NETWORKDAYS(FACT_ORDERS[[#This Row],[Order-Date]], FACT_ORDERS[[#This Row],[ArrivalDate ]]) &gt; 10, "Late", "On Time")</f>
        <v>On Time</v>
      </c>
    </row>
    <row r="413" spans="1:19" x14ac:dyDescent="0.3">
      <c r="A413" s="12">
        <v>5411</v>
      </c>
      <c r="B413" s="12">
        <v>294</v>
      </c>
      <c r="C413" s="12">
        <v>10507</v>
      </c>
      <c r="D413" s="12">
        <v>412</v>
      </c>
      <c r="E413" s="12" t="s">
        <v>244</v>
      </c>
      <c r="F413" s="13">
        <v>45543</v>
      </c>
      <c r="G413" s="26" t="s">
        <v>11125</v>
      </c>
      <c r="H413" s="12">
        <v>11</v>
      </c>
      <c r="I413" s="28">
        <f>VLOOKUP(B:B,DIM_PRODUCTS!A:F,5,FALSE)</f>
        <v>8</v>
      </c>
      <c r="J413" s="28">
        <f>FACT_ORDERS[[#This Row],[ProductPrice]]*FACT_ORDERS[[#This Row],[Quantity]]</f>
        <v>88</v>
      </c>
      <c r="K413" s="12" t="str">
        <f>VLOOKUP(C:C,DIM_CUSTOMERS!A:G,7,FALSE)</f>
        <v>China</v>
      </c>
      <c r="L413" s="30" cm="1">
        <f t="array" ref="L413">_xlfn.IFS(
    AND(FACT_ORDERS[[#This Row],[DeliveryMehtod]]="shippment",FACT_ORDERS[[#This Row],[TotalAmount]]&gt;=200), 0,
    AND(FACT_ORDERS[[#This Row],[DeliveryMehtod]]="pickup"), 15,
    AND(FACT_ORDERS[[#This Row],[DeliveryMehtod]]="shippment",FACT_ORDERS[[#This Row],[TotalAmount]]&lt;200), 35
)</f>
        <v>35</v>
      </c>
      <c r="M413" s="12" t="str" cm="1">
        <f t="array" ref="M413">_xlfn.IFS(
    SUMIFS(FACT_ORDERS[TotalAmount], FACT_ORDERS[WD_CUSTOMERS],FACT_ORDERS[[#This Row],[WD_CUSTOMERS]])&gt;=15000, "VIP",
    SUMIFS(FACT_ORDERS[TotalAmount], FACT_ORDERS[WD_CUSTOMERS],FACT_ORDERS[[#This Row],[WD_CUSTOMERS]])&gt;=8000, "Premium",
    TRUE, "Regular"
)</f>
        <v>Regular</v>
      </c>
      <c r="N413" s="32" cm="1">
        <f t="array" ref="N413">_xlfn.IFS(
   FACT_ORDERS[[#This Row],[TypeOfClient]]="VIP", 0.2,
   FACT_ORDERS[[#This Row],[TypeOfClient]]="Premium", 0.1,
   TRUE, 0
)</f>
        <v>0</v>
      </c>
      <c r="O413" s="31" cm="1">
        <f t="array" ref="O413">_xlfn.IFS(
   FACT_ORDERS[[#This Row],[TotalAmount]]&gt;1500, 0.15,
   FACT_ORDERS[[#This Row],[TotalAmount]]&gt;1000, 0.1,
   FACT_ORDERS[[#This Row],[TotalAmount]]&gt;500, 0.05,
   TRUE, 0
)</f>
        <v>0</v>
      </c>
      <c r="P413" s="28">
        <f xml:space="preserve"> FACT_ORDERS[[#This Row],[TotalAmount]] * (1 - (FACT_ORDERS[[#This Row],[ClientDiscount]] + FACT_ORDERS[[#This Row],[OrderDiscount]]) )</f>
        <v>88</v>
      </c>
      <c r="Q413" s="28">
        <f>FACT_ORDERS[[#This Row],[TotalAmountWithDiscount]]+FACT_ORDERS[[#This Row],[DeliveryCost]]</f>
        <v>123</v>
      </c>
      <c r="R413" s="35">
        <v>45554</v>
      </c>
      <c r="S413" s="35" t="str">
        <f>IF(NETWORKDAYS(FACT_ORDERS[[#This Row],[Order-Date]], FACT_ORDERS[[#This Row],[ArrivalDate ]]) &gt; 10, "Late", "On Time")</f>
        <v>On Time</v>
      </c>
    </row>
    <row r="414" spans="1:19" x14ac:dyDescent="0.3">
      <c r="A414" s="12">
        <v>5412</v>
      </c>
      <c r="B414" s="12">
        <v>255</v>
      </c>
      <c r="C414" s="12">
        <v>10400</v>
      </c>
      <c r="D414" s="12">
        <v>413</v>
      </c>
      <c r="E414" s="12" t="s">
        <v>243</v>
      </c>
      <c r="F414" s="13">
        <v>45489</v>
      </c>
      <c r="G414" s="26" t="s">
        <v>11126</v>
      </c>
      <c r="H414" s="12">
        <v>16</v>
      </c>
      <c r="I414" s="28">
        <f>VLOOKUP(B:B,DIM_PRODUCTS!A:F,5,FALSE)</f>
        <v>12</v>
      </c>
      <c r="J414" s="28">
        <f>FACT_ORDERS[[#This Row],[ProductPrice]]*FACT_ORDERS[[#This Row],[Quantity]]</f>
        <v>192</v>
      </c>
      <c r="K414" s="12" t="str">
        <f>VLOOKUP(C:C,DIM_CUSTOMERS!A:G,7,FALSE)</f>
        <v>USA</v>
      </c>
      <c r="L414" s="30" cm="1">
        <f t="array" ref="L414">_xlfn.IFS(
    AND(FACT_ORDERS[[#This Row],[DeliveryMehtod]]="shippment",FACT_ORDERS[[#This Row],[TotalAmount]]&gt;=200), 0,
    AND(FACT_ORDERS[[#This Row],[DeliveryMehtod]]="pickup"), 15,
    AND(FACT_ORDERS[[#This Row],[DeliveryMehtod]]="shippment",FACT_ORDERS[[#This Row],[TotalAmount]]&lt;200), 35
)</f>
        <v>15</v>
      </c>
      <c r="M414" s="12" t="str" cm="1">
        <f t="array" ref="M414">_xlfn.IFS(
    SUMIFS(FACT_ORDERS[TotalAmount], FACT_ORDERS[WD_CUSTOMERS],FACT_ORDERS[[#This Row],[WD_CUSTOMERS]])&gt;=15000, "VIP",
    SUMIFS(FACT_ORDERS[TotalAmount], FACT_ORDERS[WD_CUSTOMERS],FACT_ORDERS[[#This Row],[WD_CUSTOMERS]])&gt;=8000, "Premium",
    TRUE, "Regular"
)</f>
        <v>Regular</v>
      </c>
      <c r="N414" s="32" cm="1">
        <f t="array" ref="N414">_xlfn.IFS(
   FACT_ORDERS[[#This Row],[TypeOfClient]]="VIP", 0.2,
   FACT_ORDERS[[#This Row],[TypeOfClient]]="Premium", 0.1,
   TRUE, 0
)</f>
        <v>0</v>
      </c>
      <c r="O414" s="31" cm="1">
        <f t="array" ref="O414">_xlfn.IFS(
   FACT_ORDERS[[#This Row],[TotalAmount]]&gt;1500, 0.15,
   FACT_ORDERS[[#This Row],[TotalAmount]]&gt;1000, 0.1,
   FACT_ORDERS[[#This Row],[TotalAmount]]&gt;500, 0.05,
   TRUE, 0
)</f>
        <v>0</v>
      </c>
      <c r="P414" s="28">
        <f xml:space="preserve"> FACT_ORDERS[[#This Row],[TotalAmount]] * (1 - (FACT_ORDERS[[#This Row],[ClientDiscount]] + FACT_ORDERS[[#This Row],[OrderDiscount]]) )</f>
        <v>192</v>
      </c>
      <c r="Q414" s="28">
        <f>FACT_ORDERS[[#This Row],[TotalAmountWithDiscount]]+FACT_ORDERS[[#This Row],[DeliveryCost]]</f>
        <v>207</v>
      </c>
      <c r="R414" s="35">
        <v>45499</v>
      </c>
      <c r="S414" s="35" t="str">
        <f>IF(NETWORKDAYS(FACT_ORDERS[[#This Row],[Order-Date]], FACT_ORDERS[[#This Row],[ArrivalDate ]]) &gt; 10, "Late", "On Time")</f>
        <v>On Time</v>
      </c>
    </row>
    <row r="415" spans="1:19" x14ac:dyDescent="0.3">
      <c r="A415" s="12">
        <v>5413</v>
      </c>
      <c r="B415" s="12">
        <v>209</v>
      </c>
      <c r="C415" s="12">
        <v>10400</v>
      </c>
      <c r="D415" s="12">
        <v>414</v>
      </c>
      <c r="E415" s="12" t="s">
        <v>244</v>
      </c>
      <c r="F415" s="13">
        <v>45489</v>
      </c>
      <c r="G415" s="26" t="s">
        <v>11127</v>
      </c>
      <c r="H415" s="12">
        <v>19</v>
      </c>
      <c r="I415" s="28">
        <f>VLOOKUP(B:B,DIM_PRODUCTS!A:F,5,FALSE)</f>
        <v>8</v>
      </c>
      <c r="J415" s="28">
        <f>FACT_ORDERS[[#This Row],[ProductPrice]]*FACT_ORDERS[[#This Row],[Quantity]]</f>
        <v>152</v>
      </c>
      <c r="K415" s="12" t="str">
        <f>VLOOKUP(C:C,DIM_CUSTOMERS!A:G,7,FALSE)</f>
        <v>USA</v>
      </c>
      <c r="L415" s="30" cm="1">
        <f t="array" ref="L415">_xlfn.IFS(
    AND(FACT_ORDERS[[#This Row],[DeliveryMehtod]]="shippment",FACT_ORDERS[[#This Row],[TotalAmount]]&gt;=200), 0,
    AND(FACT_ORDERS[[#This Row],[DeliveryMehtod]]="pickup"), 15,
    AND(FACT_ORDERS[[#This Row],[DeliveryMehtod]]="shippment",FACT_ORDERS[[#This Row],[TotalAmount]]&lt;200), 35
)</f>
        <v>35</v>
      </c>
      <c r="M415" s="12" t="str" cm="1">
        <f t="array" ref="M415">_xlfn.IFS(
    SUMIFS(FACT_ORDERS[TotalAmount], FACT_ORDERS[WD_CUSTOMERS],FACT_ORDERS[[#This Row],[WD_CUSTOMERS]])&gt;=15000, "VIP",
    SUMIFS(FACT_ORDERS[TotalAmount], FACT_ORDERS[WD_CUSTOMERS],FACT_ORDERS[[#This Row],[WD_CUSTOMERS]])&gt;=8000, "Premium",
    TRUE, "Regular"
)</f>
        <v>Regular</v>
      </c>
      <c r="N415" s="32" cm="1">
        <f t="array" ref="N415">_xlfn.IFS(
   FACT_ORDERS[[#This Row],[TypeOfClient]]="VIP", 0.2,
   FACT_ORDERS[[#This Row],[TypeOfClient]]="Premium", 0.1,
   TRUE, 0
)</f>
        <v>0</v>
      </c>
      <c r="O415" s="31" cm="1">
        <f t="array" ref="O415">_xlfn.IFS(
   FACT_ORDERS[[#This Row],[TotalAmount]]&gt;1500, 0.15,
   FACT_ORDERS[[#This Row],[TotalAmount]]&gt;1000, 0.1,
   FACT_ORDERS[[#This Row],[TotalAmount]]&gt;500, 0.05,
   TRUE, 0
)</f>
        <v>0</v>
      </c>
      <c r="P415" s="28">
        <f xml:space="preserve"> FACT_ORDERS[[#This Row],[TotalAmount]] * (1 - (FACT_ORDERS[[#This Row],[ClientDiscount]] + FACT_ORDERS[[#This Row],[OrderDiscount]]) )</f>
        <v>152</v>
      </c>
      <c r="Q415" s="28">
        <f>FACT_ORDERS[[#This Row],[TotalAmountWithDiscount]]+FACT_ORDERS[[#This Row],[DeliveryCost]]</f>
        <v>187</v>
      </c>
      <c r="R415" s="35">
        <v>45499</v>
      </c>
      <c r="S415" s="35" t="str">
        <f>IF(NETWORKDAYS(FACT_ORDERS[[#This Row],[Order-Date]], FACT_ORDERS[[#This Row],[ArrivalDate ]]) &gt; 10, "Late", "On Time")</f>
        <v>On Time</v>
      </c>
    </row>
    <row r="416" spans="1:19" x14ac:dyDescent="0.3">
      <c r="A416" s="12">
        <v>5414</v>
      </c>
      <c r="B416" s="12">
        <v>232</v>
      </c>
      <c r="C416" s="12">
        <v>10400</v>
      </c>
      <c r="D416" s="12">
        <v>415</v>
      </c>
      <c r="E416" s="12" t="s">
        <v>244</v>
      </c>
      <c r="F416" s="13">
        <v>45452</v>
      </c>
      <c r="G416" s="26" t="s">
        <v>11128</v>
      </c>
      <c r="H416" s="12">
        <v>23</v>
      </c>
      <c r="I416" s="28">
        <f>VLOOKUP(B:B,DIM_PRODUCTS!A:F,5,FALSE)</f>
        <v>10</v>
      </c>
      <c r="J416" s="28">
        <f>FACT_ORDERS[[#This Row],[ProductPrice]]*FACT_ORDERS[[#This Row],[Quantity]]</f>
        <v>230</v>
      </c>
      <c r="K416" s="12" t="str">
        <f>VLOOKUP(C:C,DIM_CUSTOMERS!A:G,7,FALSE)</f>
        <v>USA</v>
      </c>
      <c r="L416" s="30" cm="1">
        <f t="array" ref="L416">_xlfn.IFS(
    AND(FACT_ORDERS[[#This Row],[DeliveryMehtod]]="shippment",FACT_ORDERS[[#This Row],[TotalAmount]]&gt;=200), 0,
    AND(FACT_ORDERS[[#This Row],[DeliveryMehtod]]="pickup"), 15,
    AND(FACT_ORDERS[[#This Row],[DeliveryMehtod]]="shippment",FACT_ORDERS[[#This Row],[TotalAmount]]&lt;200), 35
)</f>
        <v>0</v>
      </c>
      <c r="M416" s="12" t="str" cm="1">
        <f t="array" ref="M416">_xlfn.IFS(
    SUMIFS(FACT_ORDERS[TotalAmount], FACT_ORDERS[WD_CUSTOMERS],FACT_ORDERS[[#This Row],[WD_CUSTOMERS]])&gt;=15000, "VIP",
    SUMIFS(FACT_ORDERS[TotalAmount], FACT_ORDERS[WD_CUSTOMERS],FACT_ORDERS[[#This Row],[WD_CUSTOMERS]])&gt;=8000, "Premium",
    TRUE, "Regular"
)</f>
        <v>Regular</v>
      </c>
      <c r="N416" s="32" cm="1">
        <f t="array" ref="N416">_xlfn.IFS(
   FACT_ORDERS[[#This Row],[TypeOfClient]]="VIP", 0.2,
   FACT_ORDERS[[#This Row],[TypeOfClient]]="Premium", 0.1,
   TRUE, 0
)</f>
        <v>0</v>
      </c>
      <c r="O416" s="31" cm="1">
        <f t="array" ref="O416">_xlfn.IFS(
   FACT_ORDERS[[#This Row],[TotalAmount]]&gt;1500, 0.15,
   FACT_ORDERS[[#This Row],[TotalAmount]]&gt;1000, 0.1,
   FACT_ORDERS[[#This Row],[TotalAmount]]&gt;500, 0.05,
   TRUE, 0
)</f>
        <v>0</v>
      </c>
      <c r="P416" s="28">
        <f xml:space="preserve"> FACT_ORDERS[[#This Row],[TotalAmount]] * (1 - (FACT_ORDERS[[#This Row],[ClientDiscount]] + FACT_ORDERS[[#This Row],[OrderDiscount]]) )</f>
        <v>230</v>
      </c>
      <c r="Q416" s="28">
        <f>FACT_ORDERS[[#This Row],[TotalAmountWithDiscount]]+FACT_ORDERS[[#This Row],[DeliveryCost]]</f>
        <v>230</v>
      </c>
      <c r="R416" s="35">
        <v>45459</v>
      </c>
      <c r="S416" s="35" t="str">
        <f>IF(NETWORKDAYS(FACT_ORDERS[[#This Row],[Order-Date]], FACT_ORDERS[[#This Row],[ArrivalDate ]]) &gt; 10, "Late", "On Time")</f>
        <v>On Time</v>
      </c>
    </row>
    <row r="417" spans="1:19" x14ac:dyDescent="0.3">
      <c r="A417" s="12">
        <v>5415</v>
      </c>
      <c r="B417" s="12">
        <v>253</v>
      </c>
      <c r="C417" s="12">
        <v>10400</v>
      </c>
      <c r="D417" s="12">
        <v>416</v>
      </c>
      <c r="E417" s="12" t="s">
        <v>244</v>
      </c>
      <c r="F417" s="13">
        <v>45359</v>
      </c>
      <c r="G417" s="26" t="s">
        <v>11129</v>
      </c>
      <c r="H417" s="12">
        <v>45</v>
      </c>
      <c r="I417" s="28">
        <f>VLOOKUP(B:B,DIM_PRODUCTS!A:F,5,FALSE)</f>
        <v>11</v>
      </c>
      <c r="J417" s="28">
        <f>FACT_ORDERS[[#This Row],[ProductPrice]]*FACT_ORDERS[[#This Row],[Quantity]]</f>
        <v>495</v>
      </c>
      <c r="K417" s="12" t="str">
        <f>VLOOKUP(C:C,DIM_CUSTOMERS!A:G,7,FALSE)</f>
        <v>USA</v>
      </c>
      <c r="L417" s="30" cm="1">
        <f t="array" ref="L417">_xlfn.IFS(
    AND(FACT_ORDERS[[#This Row],[DeliveryMehtod]]="shippment",FACT_ORDERS[[#This Row],[TotalAmount]]&gt;=200), 0,
    AND(FACT_ORDERS[[#This Row],[DeliveryMehtod]]="pickup"), 15,
    AND(FACT_ORDERS[[#This Row],[DeliveryMehtod]]="shippment",FACT_ORDERS[[#This Row],[TotalAmount]]&lt;200), 35
)</f>
        <v>0</v>
      </c>
      <c r="M417" s="12" t="str" cm="1">
        <f t="array" ref="M417">_xlfn.IFS(
    SUMIFS(FACT_ORDERS[TotalAmount], FACT_ORDERS[WD_CUSTOMERS],FACT_ORDERS[[#This Row],[WD_CUSTOMERS]])&gt;=15000, "VIP",
    SUMIFS(FACT_ORDERS[TotalAmount], FACT_ORDERS[WD_CUSTOMERS],FACT_ORDERS[[#This Row],[WD_CUSTOMERS]])&gt;=8000, "Premium",
    TRUE, "Regular"
)</f>
        <v>Regular</v>
      </c>
      <c r="N417" s="32" cm="1">
        <f t="array" ref="N417">_xlfn.IFS(
   FACT_ORDERS[[#This Row],[TypeOfClient]]="VIP", 0.2,
   FACT_ORDERS[[#This Row],[TypeOfClient]]="Premium", 0.1,
   TRUE, 0
)</f>
        <v>0</v>
      </c>
      <c r="O417" s="31" cm="1">
        <f t="array" ref="O417">_xlfn.IFS(
   FACT_ORDERS[[#This Row],[TotalAmount]]&gt;1500, 0.15,
   FACT_ORDERS[[#This Row],[TotalAmount]]&gt;1000, 0.1,
   FACT_ORDERS[[#This Row],[TotalAmount]]&gt;500, 0.05,
   TRUE, 0
)</f>
        <v>0</v>
      </c>
      <c r="P417" s="28">
        <f xml:space="preserve"> FACT_ORDERS[[#This Row],[TotalAmount]] * (1 - (FACT_ORDERS[[#This Row],[ClientDiscount]] + FACT_ORDERS[[#This Row],[OrderDiscount]]) )</f>
        <v>495</v>
      </c>
      <c r="Q417" s="28">
        <f>FACT_ORDERS[[#This Row],[TotalAmountWithDiscount]]+FACT_ORDERS[[#This Row],[DeliveryCost]]</f>
        <v>495</v>
      </c>
      <c r="R417" s="35">
        <v>45366</v>
      </c>
      <c r="S417" s="35" t="str">
        <f>IF(NETWORKDAYS(FACT_ORDERS[[#This Row],[Order-Date]], FACT_ORDERS[[#This Row],[ArrivalDate ]]) &gt; 10, "Late", "On Time")</f>
        <v>On Time</v>
      </c>
    </row>
    <row r="418" spans="1:19" x14ac:dyDescent="0.3">
      <c r="A418" s="12">
        <v>5416</v>
      </c>
      <c r="B418" s="12">
        <v>204</v>
      </c>
      <c r="C418" s="12">
        <v>10400</v>
      </c>
      <c r="D418" s="12">
        <v>417</v>
      </c>
      <c r="E418" s="12" t="s">
        <v>243</v>
      </c>
      <c r="F418" s="13">
        <v>45359</v>
      </c>
      <c r="G418" s="26" t="s">
        <v>11130</v>
      </c>
      <c r="H418" s="12">
        <v>20</v>
      </c>
      <c r="I418" s="28">
        <f>VLOOKUP(B:B,DIM_PRODUCTS!A:F,5,FALSE)</f>
        <v>6</v>
      </c>
      <c r="J418" s="28">
        <f>FACT_ORDERS[[#This Row],[ProductPrice]]*FACT_ORDERS[[#This Row],[Quantity]]</f>
        <v>120</v>
      </c>
      <c r="K418" s="12" t="str">
        <f>VLOOKUP(C:C,DIM_CUSTOMERS!A:G,7,FALSE)</f>
        <v>USA</v>
      </c>
      <c r="L418" s="30" cm="1">
        <f t="array" ref="L418">_xlfn.IFS(
    AND(FACT_ORDERS[[#This Row],[DeliveryMehtod]]="shippment",FACT_ORDERS[[#This Row],[TotalAmount]]&gt;=200), 0,
    AND(FACT_ORDERS[[#This Row],[DeliveryMehtod]]="pickup"), 15,
    AND(FACT_ORDERS[[#This Row],[DeliveryMehtod]]="shippment",FACT_ORDERS[[#This Row],[TotalAmount]]&lt;200), 35
)</f>
        <v>15</v>
      </c>
      <c r="M418" s="12" t="str" cm="1">
        <f t="array" ref="M418">_xlfn.IFS(
    SUMIFS(FACT_ORDERS[TotalAmount], FACT_ORDERS[WD_CUSTOMERS],FACT_ORDERS[[#This Row],[WD_CUSTOMERS]])&gt;=15000, "VIP",
    SUMIFS(FACT_ORDERS[TotalAmount], FACT_ORDERS[WD_CUSTOMERS],FACT_ORDERS[[#This Row],[WD_CUSTOMERS]])&gt;=8000, "Premium",
    TRUE, "Regular"
)</f>
        <v>Regular</v>
      </c>
      <c r="N418" s="32" cm="1">
        <f t="array" ref="N418">_xlfn.IFS(
   FACT_ORDERS[[#This Row],[TypeOfClient]]="VIP", 0.2,
   FACT_ORDERS[[#This Row],[TypeOfClient]]="Premium", 0.1,
   TRUE, 0
)</f>
        <v>0</v>
      </c>
      <c r="O418" s="31" cm="1">
        <f t="array" ref="O418">_xlfn.IFS(
   FACT_ORDERS[[#This Row],[TotalAmount]]&gt;1500, 0.15,
   FACT_ORDERS[[#This Row],[TotalAmount]]&gt;1000, 0.1,
   FACT_ORDERS[[#This Row],[TotalAmount]]&gt;500, 0.05,
   TRUE, 0
)</f>
        <v>0</v>
      </c>
      <c r="P418" s="28">
        <f xml:space="preserve"> FACT_ORDERS[[#This Row],[TotalAmount]] * (1 - (FACT_ORDERS[[#This Row],[ClientDiscount]] + FACT_ORDERS[[#This Row],[OrderDiscount]]) )</f>
        <v>120</v>
      </c>
      <c r="Q418" s="28">
        <f>FACT_ORDERS[[#This Row],[TotalAmountWithDiscount]]+FACT_ORDERS[[#This Row],[DeliveryCost]]</f>
        <v>135</v>
      </c>
      <c r="R418" s="35">
        <v>45369</v>
      </c>
      <c r="S418" s="35" t="str">
        <f>IF(NETWORKDAYS(FACT_ORDERS[[#This Row],[Order-Date]], FACT_ORDERS[[#This Row],[ArrivalDate ]]) &gt; 10, "Late", "On Time")</f>
        <v>On Time</v>
      </c>
    </row>
    <row r="419" spans="1:19" x14ac:dyDescent="0.3">
      <c r="A419" s="12">
        <v>5417</v>
      </c>
      <c r="B419" s="12">
        <v>219</v>
      </c>
      <c r="C419" s="12">
        <v>10211</v>
      </c>
      <c r="D419" s="12">
        <v>418</v>
      </c>
      <c r="E419" s="12" t="s">
        <v>244</v>
      </c>
      <c r="F419" s="13">
        <v>45523</v>
      </c>
      <c r="G419" s="26" t="s">
        <v>11131</v>
      </c>
      <c r="H419" s="12">
        <v>58</v>
      </c>
      <c r="I419" s="28">
        <f>VLOOKUP(B:B,DIM_PRODUCTS!A:F,5,FALSE)</f>
        <v>50</v>
      </c>
      <c r="J419" s="28">
        <f>FACT_ORDERS[[#This Row],[ProductPrice]]*FACT_ORDERS[[#This Row],[Quantity]]</f>
        <v>2900</v>
      </c>
      <c r="K419" s="12" t="str">
        <f>VLOOKUP(C:C,DIM_CUSTOMERS!A:G,7,FALSE)</f>
        <v>Canada</v>
      </c>
      <c r="L419" s="30" cm="1">
        <f t="array" ref="L419">_xlfn.IFS(
    AND(FACT_ORDERS[[#This Row],[DeliveryMehtod]]="shippment",FACT_ORDERS[[#This Row],[TotalAmount]]&gt;=200), 0,
    AND(FACT_ORDERS[[#This Row],[DeliveryMehtod]]="pickup"), 15,
    AND(FACT_ORDERS[[#This Row],[DeliveryMehtod]]="shippment",FACT_ORDERS[[#This Row],[TotalAmount]]&lt;200), 35
)</f>
        <v>0</v>
      </c>
      <c r="M419" s="12" t="str" cm="1">
        <f t="array" ref="M419">_xlfn.IFS(
    SUMIFS(FACT_ORDERS[TotalAmount], FACT_ORDERS[WD_CUSTOMERS],FACT_ORDERS[[#This Row],[WD_CUSTOMERS]])&gt;=15000, "VIP",
    SUMIFS(FACT_ORDERS[TotalAmount], FACT_ORDERS[WD_CUSTOMERS],FACT_ORDERS[[#This Row],[WD_CUSTOMERS]])&gt;=8000, "Premium",
    TRUE, "Regular"
)</f>
        <v>Premium</v>
      </c>
      <c r="N419" s="32" cm="1">
        <f t="array" ref="N419">_xlfn.IFS(
   FACT_ORDERS[[#This Row],[TypeOfClient]]="VIP", 0.2,
   FACT_ORDERS[[#This Row],[TypeOfClient]]="Premium", 0.1,
   TRUE, 0
)</f>
        <v>0.1</v>
      </c>
      <c r="O419" s="31" cm="1">
        <f t="array" ref="O419">_xlfn.IFS(
   FACT_ORDERS[[#This Row],[TotalAmount]]&gt;1500, 0.15,
   FACT_ORDERS[[#This Row],[TotalAmount]]&gt;1000, 0.1,
   FACT_ORDERS[[#This Row],[TotalAmount]]&gt;500, 0.05,
   TRUE, 0
)</f>
        <v>0.15</v>
      </c>
      <c r="P419" s="28">
        <f xml:space="preserve"> FACT_ORDERS[[#This Row],[TotalAmount]] * (1 - (FACT_ORDERS[[#This Row],[ClientDiscount]] + FACT_ORDERS[[#This Row],[OrderDiscount]]) )</f>
        <v>2175</v>
      </c>
      <c r="Q419" s="28">
        <f>FACT_ORDERS[[#This Row],[TotalAmountWithDiscount]]+FACT_ORDERS[[#This Row],[DeliveryCost]]</f>
        <v>2175</v>
      </c>
      <c r="R419" s="35">
        <v>45532</v>
      </c>
      <c r="S419" s="35" t="str">
        <f>IF(NETWORKDAYS(FACT_ORDERS[[#This Row],[Order-Date]], FACT_ORDERS[[#This Row],[ArrivalDate ]]) &gt; 10, "Late", "On Time")</f>
        <v>On Time</v>
      </c>
    </row>
    <row r="420" spans="1:19" x14ac:dyDescent="0.3">
      <c r="A420" s="12">
        <v>5418</v>
      </c>
      <c r="B420" s="12">
        <v>250</v>
      </c>
      <c r="C420" s="12">
        <v>10268</v>
      </c>
      <c r="D420" s="12">
        <v>419</v>
      </c>
      <c r="E420" s="12" t="s">
        <v>243</v>
      </c>
      <c r="F420" s="13">
        <v>45511</v>
      </c>
      <c r="G420" s="26" t="s">
        <v>11132</v>
      </c>
      <c r="H420" s="12">
        <v>21</v>
      </c>
      <c r="I420" s="28">
        <f>VLOOKUP(B:B,DIM_PRODUCTS!A:F,5,FALSE)</f>
        <v>18</v>
      </c>
      <c r="J420" s="28">
        <f>FACT_ORDERS[[#This Row],[ProductPrice]]*FACT_ORDERS[[#This Row],[Quantity]]</f>
        <v>378</v>
      </c>
      <c r="K420" s="12" t="str">
        <f>VLOOKUP(C:C,DIM_CUSTOMERS!A:G,7,FALSE)</f>
        <v>Mexico</v>
      </c>
      <c r="L420" s="30" cm="1">
        <f t="array" ref="L420">_xlfn.IFS(
    AND(FACT_ORDERS[[#This Row],[DeliveryMehtod]]="shippment",FACT_ORDERS[[#This Row],[TotalAmount]]&gt;=200), 0,
    AND(FACT_ORDERS[[#This Row],[DeliveryMehtod]]="pickup"), 15,
    AND(FACT_ORDERS[[#This Row],[DeliveryMehtod]]="shippment",FACT_ORDERS[[#This Row],[TotalAmount]]&lt;200), 35
)</f>
        <v>15</v>
      </c>
      <c r="M420" s="12" t="str" cm="1">
        <f t="array" ref="M420">_xlfn.IFS(
    SUMIFS(FACT_ORDERS[TotalAmount], FACT_ORDERS[WD_CUSTOMERS],FACT_ORDERS[[#This Row],[WD_CUSTOMERS]])&gt;=15000, "VIP",
    SUMIFS(FACT_ORDERS[TotalAmount], FACT_ORDERS[WD_CUSTOMERS],FACT_ORDERS[[#This Row],[WD_CUSTOMERS]])&gt;=8000, "Premium",
    TRUE, "Regular"
)</f>
        <v>Regular</v>
      </c>
      <c r="N420" s="32" cm="1">
        <f t="array" ref="N420">_xlfn.IFS(
   FACT_ORDERS[[#This Row],[TypeOfClient]]="VIP", 0.2,
   FACT_ORDERS[[#This Row],[TypeOfClient]]="Premium", 0.1,
   TRUE, 0
)</f>
        <v>0</v>
      </c>
      <c r="O420" s="31" cm="1">
        <f t="array" ref="O420">_xlfn.IFS(
   FACT_ORDERS[[#This Row],[TotalAmount]]&gt;1500, 0.15,
   FACT_ORDERS[[#This Row],[TotalAmount]]&gt;1000, 0.1,
   FACT_ORDERS[[#This Row],[TotalAmount]]&gt;500, 0.05,
   TRUE, 0
)</f>
        <v>0</v>
      </c>
      <c r="P420" s="28">
        <f xml:space="preserve"> FACT_ORDERS[[#This Row],[TotalAmount]] * (1 - (FACT_ORDERS[[#This Row],[ClientDiscount]] + FACT_ORDERS[[#This Row],[OrderDiscount]]) )</f>
        <v>378</v>
      </c>
      <c r="Q420" s="28">
        <f>FACT_ORDERS[[#This Row],[TotalAmountWithDiscount]]+FACT_ORDERS[[#This Row],[DeliveryCost]]</f>
        <v>393</v>
      </c>
      <c r="R420" s="35">
        <v>45521</v>
      </c>
      <c r="S420" s="35" t="str">
        <f>IF(NETWORKDAYS(FACT_ORDERS[[#This Row],[Order-Date]], FACT_ORDERS[[#This Row],[ArrivalDate ]]) &gt; 10, "Late", "On Time")</f>
        <v>On Time</v>
      </c>
    </row>
    <row r="421" spans="1:19" x14ac:dyDescent="0.3">
      <c r="A421" s="12">
        <v>5419</v>
      </c>
      <c r="B421" s="12">
        <v>200</v>
      </c>
      <c r="C421" s="12">
        <v>10268</v>
      </c>
      <c r="D421" s="12">
        <v>420</v>
      </c>
      <c r="E421" s="12" t="s">
        <v>243</v>
      </c>
      <c r="F421" s="13">
        <v>45511</v>
      </c>
      <c r="G421" s="26" t="s">
        <v>11133</v>
      </c>
      <c r="H421" s="12">
        <v>15</v>
      </c>
      <c r="I421" s="28">
        <f>VLOOKUP(B:B,DIM_PRODUCTS!A:F,5,FALSE)</f>
        <v>15</v>
      </c>
      <c r="J421" s="28">
        <f>FACT_ORDERS[[#This Row],[ProductPrice]]*FACT_ORDERS[[#This Row],[Quantity]]</f>
        <v>225</v>
      </c>
      <c r="K421" s="12" t="str">
        <f>VLOOKUP(C:C,DIM_CUSTOMERS!A:G,7,FALSE)</f>
        <v>Mexico</v>
      </c>
      <c r="L421" s="30" cm="1">
        <f t="array" ref="L421">_xlfn.IFS(
    AND(FACT_ORDERS[[#This Row],[DeliveryMehtod]]="shippment",FACT_ORDERS[[#This Row],[TotalAmount]]&gt;=200), 0,
    AND(FACT_ORDERS[[#This Row],[DeliveryMehtod]]="pickup"), 15,
    AND(FACT_ORDERS[[#This Row],[DeliveryMehtod]]="shippment",FACT_ORDERS[[#This Row],[TotalAmount]]&lt;200), 35
)</f>
        <v>15</v>
      </c>
      <c r="M421" s="12" t="str" cm="1">
        <f t="array" ref="M421">_xlfn.IFS(
    SUMIFS(FACT_ORDERS[TotalAmount], FACT_ORDERS[WD_CUSTOMERS],FACT_ORDERS[[#This Row],[WD_CUSTOMERS]])&gt;=15000, "VIP",
    SUMIFS(FACT_ORDERS[TotalAmount], FACT_ORDERS[WD_CUSTOMERS],FACT_ORDERS[[#This Row],[WD_CUSTOMERS]])&gt;=8000, "Premium",
    TRUE, "Regular"
)</f>
        <v>Regular</v>
      </c>
      <c r="N421" s="32" cm="1">
        <f t="array" ref="N421">_xlfn.IFS(
   FACT_ORDERS[[#This Row],[TypeOfClient]]="VIP", 0.2,
   FACT_ORDERS[[#This Row],[TypeOfClient]]="Premium", 0.1,
   TRUE, 0
)</f>
        <v>0</v>
      </c>
      <c r="O421" s="31" cm="1">
        <f t="array" ref="O421">_xlfn.IFS(
   FACT_ORDERS[[#This Row],[TotalAmount]]&gt;1500, 0.15,
   FACT_ORDERS[[#This Row],[TotalAmount]]&gt;1000, 0.1,
   FACT_ORDERS[[#This Row],[TotalAmount]]&gt;500, 0.05,
   TRUE, 0
)</f>
        <v>0</v>
      </c>
      <c r="P421" s="28">
        <f xml:space="preserve"> FACT_ORDERS[[#This Row],[TotalAmount]] * (1 - (FACT_ORDERS[[#This Row],[ClientDiscount]] + FACT_ORDERS[[#This Row],[OrderDiscount]]) )</f>
        <v>225</v>
      </c>
      <c r="Q421" s="28">
        <f>FACT_ORDERS[[#This Row],[TotalAmountWithDiscount]]+FACT_ORDERS[[#This Row],[DeliveryCost]]</f>
        <v>240</v>
      </c>
      <c r="R421" s="35">
        <v>45520</v>
      </c>
      <c r="S421" s="35" t="str">
        <f>IF(NETWORKDAYS(FACT_ORDERS[[#This Row],[Order-Date]], FACT_ORDERS[[#This Row],[ArrivalDate ]]) &gt; 10, "Late", "On Time")</f>
        <v>On Time</v>
      </c>
    </row>
    <row r="422" spans="1:19" x14ac:dyDescent="0.3">
      <c r="A422" s="12">
        <v>5420</v>
      </c>
      <c r="B422" s="12">
        <v>243</v>
      </c>
      <c r="C422" s="12">
        <v>10268</v>
      </c>
      <c r="D422" s="12">
        <v>421</v>
      </c>
      <c r="E422" s="12" t="s">
        <v>244</v>
      </c>
      <c r="F422" s="13">
        <v>45511</v>
      </c>
      <c r="G422" s="26" t="s">
        <v>11134</v>
      </c>
      <c r="H422" s="12">
        <v>35</v>
      </c>
      <c r="I422" s="28">
        <f>VLOOKUP(B:B,DIM_PRODUCTS!A:F,5,FALSE)</f>
        <v>22</v>
      </c>
      <c r="J422" s="28">
        <f>FACT_ORDERS[[#This Row],[ProductPrice]]*FACT_ORDERS[[#This Row],[Quantity]]</f>
        <v>770</v>
      </c>
      <c r="K422" s="12" t="str">
        <f>VLOOKUP(C:C,DIM_CUSTOMERS!A:G,7,FALSE)</f>
        <v>Mexico</v>
      </c>
      <c r="L422" s="30" cm="1">
        <f t="array" ref="L422">_xlfn.IFS(
    AND(FACT_ORDERS[[#This Row],[DeliveryMehtod]]="shippment",FACT_ORDERS[[#This Row],[TotalAmount]]&gt;=200), 0,
    AND(FACT_ORDERS[[#This Row],[DeliveryMehtod]]="pickup"), 15,
    AND(FACT_ORDERS[[#This Row],[DeliveryMehtod]]="shippment",FACT_ORDERS[[#This Row],[TotalAmount]]&lt;200), 35
)</f>
        <v>0</v>
      </c>
      <c r="M422" s="12" t="str" cm="1">
        <f t="array" ref="M422">_xlfn.IFS(
    SUMIFS(FACT_ORDERS[TotalAmount], FACT_ORDERS[WD_CUSTOMERS],FACT_ORDERS[[#This Row],[WD_CUSTOMERS]])&gt;=15000, "VIP",
    SUMIFS(FACT_ORDERS[TotalAmount], FACT_ORDERS[WD_CUSTOMERS],FACT_ORDERS[[#This Row],[WD_CUSTOMERS]])&gt;=8000, "Premium",
    TRUE, "Regular"
)</f>
        <v>Regular</v>
      </c>
      <c r="N422" s="32" cm="1">
        <f t="array" ref="N422">_xlfn.IFS(
   FACT_ORDERS[[#This Row],[TypeOfClient]]="VIP", 0.2,
   FACT_ORDERS[[#This Row],[TypeOfClient]]="Premium", 0.1,
   TRUE, 0
)</f>
        <v>0</v>
      </c>
      <c r="O422" s="31" cm="1">
        <f t="array" ref="O422">_xlfn.IFS(
   FACT_ORDERS[[#This Row],[TotalAmount]]&gt;1500, 0.15,
   FACT_ORDERS[[#This Row],[TotalAmount]]&gt;1000, 0.1,
   FACT_ORDERS[[#This Row],[TotalAmount]]&gt;500, 0.05,
   TRUE, 0
)</f>
        <v>0.05</v>
      </c>
      <c r="P422" s="28">
        <f xml:space="preserve"> FACT_ORDERS[[#This Row],[TotalAmount]] * (1 - (FACT_ORDERS[[#This Row],[ClientDiscount]] + FACT_ORDERS[[#This Row],[OrderDiscount]]) )</f>
        <v>731.5</v>
      </c>
      <c r="Q422" s="28">
        <f>FACT_ORDERS[[#This Row],[TotalAmountWithDiscount]]+FACT_ORDERS[[#This Row],[DeliveryCost]]</f>
        <v>731.5</v>
      </c>
      <c r="R422" s="35">
        <v>45522</v>
      </c>
      <c r="S422" s="35" t="str">
        <f>IF(NETWORKDAYS(FACT_ORDERS[[#This Row],[Order-Date]], FACT_ORDERS[[#This Row],[ArrivalDate ]]) &gt; 10, "Late", "On Time")</f>
        <v>On Time</v>
      </c>
    </row>
    <row r="423" spans="1:19" x14ac:dyDescent="0.3">
      <c r="A423" s="12">
        <v>5421</v>
      </c>
      <c r="B423" s="12">
        <v>229</v>
      </c>
      <c r="C423" s="12">
        <v>10599</v>
      </c>
      <c r="D423" s="12">
        <v>422</v>
      </c>
      <c r="E423" s="12" t="s">
        <v>243</v>
      </c>
      <c r="F423" s="13">
        <v>45537</v>
      </c>
      <c r="G423" s="26" t="s">
        <v>4320</v>
      </c>
      <c r="H423" s="12">
        <v>25</v>
      </c>
      <c r="I423" s="28">
        <f>VLOOKUP(B:B,DIM_PRODUCTS!A:F,5,FALSE)</f>
        <v>24</v>
      </c>
      <c r="J423" s="28">
        <f>FACT_ORDERS[[#This Row],[ProductPrice]]*FACT_ORDERS[[#This Row],[Quantity]]</f>
        <v>600</v>
      </c>
      <c r="K423" s="12" t="str">
        <f>VLOOKUP(C:C,DIM_CUSTOMERS!A:G,7,FALSE)</f>
        <v>China</v>
      </c>
      <c r="L423" s="30" cm="1">
        <f t="array" ref="L423">_xlfn.IFS(
    AND(FACT_ORDERS[[#This Row],[DeliveryMehtod]]="shippment",FACT_ORDERS[[#This Row],[TotalAmount]]&gt;=200), 0,
    AND(FACT_ORDERS[[#This Row],[DeliveryMehtod]]="pickup"), 15,
    AND(FACT_ORDERS[[#This Row],[DeliveryMehtod]]="shippment",FACT_ORDERS[[#This Row],[TotalAmount]]&lt;200), 35
)</f>
        <v>15</v>
      </c>
      <c r="M423" s="12" t="str" cm="1">
        <f t="array" ref="M423">_xlfn.IFS(
    SUMIFS(FACT_ORDERS[TotalAmount], FACT_ORDERS[WD_CUSTOMERS],FACT_ORDERS[[#This Row],[WD_CUSTOMERS]])&gt;=15000, "VIP",
    SUMIFS(FACT_ORDERS[TotalAmount], FACT_ORDERS[WD_CUSTOMERS],FACT_ORDERS[[#This Row],[WD_CUSTOMERS]])&gt;=8000, "Premium",
    TRUE, "Regular"
)</f>
        <v>Premium</v>
      </c>
      <c r="N423" s="32" cm="1">
        <f t="array" ref="N423">_xlfn.IFS(
   FACT_ORDERS[[#This Row],[TypeOfClient]]="VIP", 0.2,
   FACT_ORDERS[[#This Row],[TypeOfClient]]="Premium", 0.1,
   TRUE, 0
)</f>
        <v>0.1</v>
      </c>
      <c r="O423" s="31" cm="1">
        <f t="array" ref="O423">_xlfn.IFS(
   FACT_ORDERS[[#This Row],[TotalAmount]]&gt;1500, 0.15,
   FACT_ORDERS[[#This Row],[TotalAmount]]&gt;1000, 0.1,
   FACT_ORDERS[[#This Row],[TotalAmount]]&gt;500, 0.05,
   TRUE, 0
)</f>
        <v>0.05</v>
      </c>
      <c r="P423" s="28">
        <f xml:space="preserve"> FACT_ORDERS[[#This Row],[TotalAmount]] * (1 - (FACT_ORDERS[[#This Row],[ClientDiscount]] + FACT_ORDERS[[#This Row],[OrderDiscount]]) )</f>
        <v>510</v>
      </c>
      <c r="Q423" s="28">
        <f>FACT_ORDERS[[#This Row],[TotalAmountWithDiscount]]+FACT_ORDERS[[#This Row],[DeliveryCost]]</f>
        <v>525</v>
      </c>
      <c r="R423" s="35">
        <v>45546</v>
      </c>
      <c r="S423" s="35" t="str">
        <f>IF(NETWORKDAYS(FACT_ORDERS[[#This Row],[Order-Date]], FACT_ORDERS[[#This Row],[ArrivalDate ]]) &gt; 10, "Late", "On Time")</f>
        <v>On Time</v>
      </c>
    </row>
    <row r="424" spans="1:19" x14ac:dyDescent="0.3">
      <c r="A424" s="12">
        <v>5422</v>
      </c>
      <c r="B424" s="12">
        <v>213</v>
      </c>
      <c r="C424" s="12">
        <v>10599</v>
      </c>
      <c r="D424" s="12">
        <v>423</v>
      </c>
      <c r="E424" s="12" t="s">
        <v>243</v>
      </c>
      <c r="F424" s="13">
        <v>45537</v>
      </c>
      <c r="G424" s="26" t="s">
        <v>11135</v>
      </c>
      <c r="H424" s="12">
        <v>72</v>
      </c>
      <c r="I424" s="28">
        <f>VLOOKUP(B:B,DIM_PRODUCTS!A:F,5,FALSE)</f>
        <v>45</v>
      </c>
      <c r="J424" s="28">
        <f>FACT_ORDERS[[#This Row],[ProductPrice]]*FACT_ORDERS[[#This Row],[Quantity]]</f>
        <v>3240</v>
      </c>
      <c r="K424" s="12" t="str">
        <f>VLOOKUP(C:C,DIM_CUSTOMERS!A:G,7,FALSE)</f>
        <v>China</v>
      </c>
      <c r="L424" s="30" cm="1">
        <f t="array" ref="L424">_xlfn.IFS(
    AND(FACT_ORDERS[[#This Row],[DeliveryMehtod]]="shippment",FACT_ORDERS[[#This Row],[TotalAmount]]&gt;=200), 0,
    AND(FACT_ORDERS[[#This Row],[DeliveryMehtod]]="pickup"), 15,
    AND(FACT_ORDERS[[#This Row],[DeliveryMehtod]]="shippment",FACT_ORDERS[[#This Row],[TotalAmount]]&lt;200), 35
)</f>
        <v>15</v>
      </c>
      <c r="M424" s="12" t="str" cm="1">
        <f t="array" ref="M424">_xlfn.IFS(
    SUMIFS(FACT_ORDERS[TotalAmount], FACT_ORDERS[WD_CUSTOMERS],FACT_ORDERS[[#This Row],[WD_CUSTOMERS]])&gt;=15000, "VIP",
    SUMIFS(FACT_ORDERS[TotalAmount], FACT_ORDERS[WD_CUSTOMERS],FACT_ORDERS[[#This Row],[WD_CUSTOMERS]])&gt;=8000, "Premium",
    TRUE, "Regular"
)</f>
        <v>Premium</v>
      </c>
      <c r="N424" s="32" cm="1">
        <f t="array" ref="N424">_xlfn.IFS(
   FACT_ORDERS[[#This Row],[TypeOfClient]]="VIP", 0.2,
   FACT_ORDERS[[#This Row],[TypeOfClient]]="Premium", 0.1,
   TRUE, 0
)</f>
        <v>0.1</v>
      </c>
      <c r="O424" s="31" cm="1">
        <f t="array" ref="O424">_xlfn.IFS(
   FACT_ORDERS[[#This Row],[TotalAmount]]&gt;1500, 0.15,
   FACT_ORDERS[[#This Row],[TotalAmount]]&gt;1000, 0.1,
   FACT_ORDERS[[#This Row],[TotalAmount]]&gt;500, 0.05,
   TRUE, 0
)</f>
        <v>0.15</v>
      </c>
      <c r="P424" s="28">
        <f xml:space="preserve"> FACT_ORDERS[[#This Row],[TotalAmount]] * (1 - (FACT_ORDERS[[#This Row],[ClientDiscount]] + FACT_ORDERS[[#This Row],[OrderDiscount]]) )</f>
        <v>2430</v>
      </c>
      <c r="Q424" s="28">
        <f>FACT_ORDERS[[#This Row],[TotalAmountWithDiscount]]+FACT_ORDERS[[#This Row],[DeliveryCost]]</f>
        <v>2445</v>
      </c>
      <c r="R424" s="35">
        <v>45548</v>
      </c>
      <c r="S424" s="35" t="str">
        <f>IF(NETWORKDAYS(FACT_ORDERS[[#This Row],[Order-Date]], FACT_ORDERS[[#This Row],[ArrivalDate ]]) &gt; 10, "Late", "On Time")</f>
        <v>On Time</v>
      </c>
    </row>
    <row r="425" spans="1:19" x14ac:dyDescent="0.3">
      <c r="A425" s="12">
        <v>5423</v>
      </c>
      <c r="B425" s="12">
        <v>242</v>
      </c>
      <c r="C425" s="12">
        <v>10868</v>
      </c>
      <c r="D425" s="12">
        <v>424</v>
      </c>
      <c r="E425" s="12" t="s">
        <v>243</v>
      </c>
      <c r="F425" s="13">
        <v>45366</v>
      </c>
      <c r="G425" s="26" t="s">
        <v>11136</v>
      </c>
      <c r="H425" s="12">
        <v>25</v>
      </c>
      <c r="I425" s="28">
        <f>VLOOKUP(B:B,DIM_PRODUCTS!A:F,5,FALSE)</f>
        <v>11</v>
      </c>
      <c r="J425" s="28">
        <f>FACT_ORDERS[[#This Row],[ProductPrice]]*FACT_ORDERS[[#This Row],[Quantity]]</f>
        <v>275</v>
      </c>
      <c r="K425" s="12" t="str">
        <f>VLOOKUP(C:C,DIM_CUSTOMERS!A:G,7,FALSE)</f>
        <v>France</v>
      </c>
      <c r="L425" s="30" cm="1">
        <f t="array" ref="L425">_xlfn.IFS(
    AND(FACT_ORDERS[[#This Row],[DeliveryMehtod]]="shippment",FACT_ORDERS[[#This Row],[TotalAmount]]&gt;=200), 0,
    AND(FACT_ORDERS[[#This Row],[DeliveryMehtod]]="pickup"), 15,
    AND(FACT_ORDERS[[#This Row],[DeliveryMehtod]]="shippment",FACT_ORDERS[[#This Row],[TotalAmount]]&lt;200), 35
)</f>
        <v>15</v>
      </c>
      <c r="M425" s="12" t="str" cm="1">
        <f t="array" ref="M425">_xlfn.IFS(
    SUMIFS(FACT_ORDERS[TotalAmount], FACT_ORDERS[WD_CUSTOMERS],FACT_ORDERS[[#This Row],[WD_CUSTOMERS]])&gt;=15000, "VIP",
    SUMIFS(FACT_ORDERS[TotalAmount], FACT_ORDERS[WD_CUSTOMERS],FACT_ORDERS[[#This Row],[WD_CUSTOMERS]])&gt;=8000, "Premium",
    TRUE, "Regular"
)</f>
        <v>Premium</v>
      </c>
      <c r="N425" s="32" cm="1">
        <f t="array" ref="N425">_xlfn.IFS(
   FACT_ORDERS[[#This Row],[TypeOfClient]]="VIP", 0.2,
   FACT_ORDERS[[#This Row],[TypeOfClient]]="Premium", 0.1,
   TRUE, 0
)</f>
        <v>0.1</v>
      </c>
      <c r="O425" s="31" cm="1">
        <f t="array" ref="O425">_xlfn.IFS(
   FACT_ORDERS[[#This Row],[TotalAmount]]&gt;1500, 0.15,
   FACT_ORDERS[[#This Row],[TotalAmount]]&gt;1000, 0.1,
   FACT_ORDERS[[#This Row],[TotalAmount]]&gt;500, 0.05,
   TRUE, 0
)</f>
        <v>0</v>
      </c>
      <c r="P425" s="28">
        <f xml:space="preserve"> FACT_ORDERS[[#This Row],[TotalAmount]] * (1 - (FACT_ORDERS[[#This Row],[ClientDiscount]] + FACT_ORDERS[[#This Row],[OrderDiscount]]) )</f>
        <v>247.5</v>
      </c>
      <c r="Q425" s="28">
        <f>FACT_ORDERS[[#This Row],[TotalAmountWithDiscount]]+FACT_ORDERS[[#This Row],[DeliveryCost]]</f>
        <v>262.5</v>
      </c>
      <c r="R425" s="35">
        <v>45374</v>
      </c>
      <c r="S425" s="35" t="str">
        <f>IF(NETWORKDAYS(FACT_ORDERS[[#This Row],[Order-Date]], FACT_ORDERS[[#This Row],[ArrivalDate ]]) &gt; 10, "Late", "On Time")</f>
        <v>On Time</v>
      </c>
    </row>
    <row r="426" spans="1:19" x14ac:dyDescent="0.3">
      <c r="A426" s="12">
        <v>5424</v>
      </c>
      <c r="B426" s="12">
        <v>229</v>
      </c>
      <c r="C426" s="12">
        <v>10868</v>
      </c>
      <c r="D426" s="12">
        <v>425</v>
      </c>
      <c r="E426" s="12" t="s">
        <v>244</v>
      </c>
      <c r="F426" s="13">
        <v>45366</v>
      </c>
      <c r="G426" s="26" t="s">
        <v>11137</v>
      </c>
      <c r="H426" s="12">
        <v>25</v>
      </c>
      <c r="I426" s="28">
        <f>VLOOKUP(B:B,DIM_PRODUCTS!A:F,5,FALSE)</f>
        <v>24</v>
      </c>
      <c r="J426" s="28">
        <f>FACT_ORDERS[[#This Row],[ProductPrice]]*FACT_ORDERS[[#This Row],[Quantity]]</f>
        <v>600</v>
      </c>
      <c r="K426" s="12" t="str">
        <f>VLOOKUP(C:C,DIM_CUSTOMERS!A:G,7,FALSE)</f>
        <v>France</v>
      </c>
      <c r="L426" s="30" cm="1">
        <f t="array" ref="L426">_xlfn.IFS(
    AND(FACT_ORDERS[[#This Row],[DeliveryMehtod]]="shippment",FACT_ORDERS[[#This Row],[TotalAmount]]&gt;=200), 0,
    AND(FACT_ORDERS[[#This Row],[DeliveryMehtod]]="pickup"), 15,
    AND(FACT_ORDERS[[#This Row],[DeliveryMehtod]]="shippment",FACT_ORDERS[[#This Row],[TotalAmount]]&lt;200), 35
)</f>
        <v>0</v>
      </c>
      <c r="M426" s="12" t="str" cm="1">
        <f t="array" ref="M426">_xlfn.IFS(
    SUMIFS(FACT_ORDERS[TotalAmount], FACT_ORDERS[WD_CUSTOMERS],FACT_ORDERS[[#This Row],[WD_CUSTOMERS]])&gt;=15000, "VIP",
    SUMIFS(FACT_ORDERS[TotalAmount], FACT_ORDERS[WD_CUSTOMERS],FACT_ORDERS[[#This Row],[WD_CUSTOMERS]])&gt;=8000, "Premium",
    TRUE, "Regular"
)</f>
        <v>Premium</v>
      </c>
      <c r="N426" s="32" cm="1">
        <f t="array" ref="N426">_xlfn.IFS(
   FACT_ORDERS[[#This Row],[TypeOfClient]]="VIP", 0.2,
   FACT_ORDERS[[#This Row],[TypeOfClient]]="Premium", 0.1,
   TRUE, 0
)</f>
        <v>0.1</v>
      </c>
      <c r="O426" s="31" cm="1">
        <f t="array" ref="O426">_xlfn.IFS(
   FACT_ORDERS[[#This Row],[TotalAmount]]&gt;1500, 0.15,
   FACT_ORDERS[[#This Row],[TotalAmount]]&gt;1000, 0.1,
   FACT_ORDERS[[#This Row],[TotalAmount]]&gt;500, 0.05,
   TRUE, 0
)</f>
        <v>0.05</v>
      </c>
      <c r="P426" s="28">
        <f xml:space="preserve"> FACT_ORDERS[[#This Row],[TotalAmount]] * (1 - (FACT_ORDERS[[#This Row],[ClientDiscount]] + FACT_ORDERS[[#This Row],[OrderDiscount]]) )</f>
        <v>510</v>
      </c>
      <c r="Q426" s="28">
        <f>FACT_ORDERS[[#This Row],[TotalAmountWithDiscount]]+FACT_ORDERS[[#This Row],[DeliveryCost]]</f>
        <v>510</v>
      </c>
      <c r="R426" s="35">
        <v>45375</v>
      </c>
      <c r="S426" s="35" t="str">
        <f>IF(NETWORKDAYS(FACT_ORDERS[[#This Row],[Order-Date]], FACT_ORDERS[[#This Row],[ArrivalDate ]]) &gt; 10, "Late", "On Time")</f>
        <v>On Time</v>
      </c>
    </row>
    <row r="427" spans="1:19" x14ac:dyDescent="0.3">
      <c r="A427" s="12">
        <v>5425</v>
      </c>
      <c r="B427" s="12">
        <v>268</v>
      </c>
      <c r="C427" s="12">
        <v>10868</v>
      </c>
      <c r="D427" s="12">
        <v>426</v>
      </c>
      <c r="E427" s="12" t="s">
        <v>243</v>
      </c>
      <c r="F427" s="13">
        <v>45366</v>
      </c>
      <c r="G427" s="26" t="s">
        <v>3916</v>
      </c>
      <c r="H427" s="12">
        <v>48</v>
      </c>
      <c r="I427" s="28">
        <f>VLOOKUP(B:B,DIM_PRODUCTS!A:F,5,FALSE)</f>
        <v>29</v>
      </c>
      <c r="J427" s="28">
        <f>FACT_ORDERS[[#This Row],[ProductPrice]]*FACT_ORDERS[[#This Row],[Quantity]]</f>
        <v>1392</v>
      </c>
      <c r="K427" s="12" t="str">
        <f>VLOOKUP(C:C,DIM_CUSTOMERS!A:G,7,FALSE)</f>
        <v>France</v>
      </c>
      <c r="L427" s="30" cm="1">
        <f t="array" ref="L427">_xlfn.IFS(
    AND(FACT_ORDERS[[#This Row],[DeliveryMehtod]]="shippment",FACT_ORDERS[[#This Row],[TotalAmount]]&gt;=200), 0,
    AND(FACT_ORDERS[[#This Row],[DeliveryMehtod]]="pickup"), 15,
    AND(FACT_ORDERS[[#This Row],[DeliveryMehtod]]="shippment",FACT_ORDERS[[#This Row],[TotalAmount]]&lt;200), 35
)</f>
        <v>15</v>
      </c>
      <c r="M427" s="12" t="str" cm="1">
        <f t="array" ref="M427">_xlfn.IFS(
    SUMIFS(FACT_ORDERS[TotalAmount], FACT_ORDERS[WD_CUSTOMERS],FACT_ORDERS[[#This Row],[WD_CUSTOMERS]])&gt;=15000, "VIP",
    SUMIFS(FACT_ORDERS[TotalAmount], FACT_ORDERS[WD_CUSTOMERS],FACT_ORDERS[[#This Row],[WD_CUSTOMERS]])&gt;=8000, "Premium",
    TRUE, "Regular"
)</f>
        <v>Premium</v>
      </c>
      <c r="N427" s="32" cm="1">
        <f t="array" ref="N427">_xlfn.IFS(
   FACT_ORDERS[[#This Row],[TypeOfClient]]="VIP", 0.2,
   FACT_ORDERS[[#This Row],[TypeOfClient]]="Premium", 0.1,
   TRUE, 0
)</f>
        <v>0.1</v>
      </c>
      <c r="O427" s="31" cm="1">
        <f t="array" ref="O427">_xlfn.IFS(
   FACT_ORDERS[[#This Row],[TotalAmount]]&gt;1500, 0.15,
   FACT_ORDERS[[#This Row],[TotalAmount]]&gt;1000, 0.1,
   FACT_ORDERS[[#This Row],[TotalAmount]]&gt;500, 0.05,
   TRUE, 0
)</f>
        <v>0.1</v>
      </c>
      <c r="P427" s="28">
        <f xml:space="preserve"> FACT_ORDERS[[#This Row],[TotalAmount]] * (1 - (FACT_ORDERS[[#This Row],[ClientDiscount]] + FACT_ORDERS[[#This Row],[OrderDiscount]]) )</f>
        <v>1113.6000000000001</v>
      </c>
      <c r="Q427" s="28">
        <f>FACT_ORDERS[[#This Row],[TotalAmountWithDiscount]]+FACT_ORDERS[[#This Row],[DeliveryCost]]</f>
        <v>1128.6000000000001</v>
      </c>
      <c r="R427" s="35">
        <v>45374</v>
      </c>
      <c r="S427" s="35" t="str">
        <f>IF(NETWORKDAYS(FACT_ORDERS[[#This Row],[Order-Date]], FACT_ORDERS[[#This Row],[ArrivalDate ]]) &gt; 10, "Late", "On Time")</f>
        <v>On Time</v>
      </c>
    </row>
    <row r="428" spans="1:19" x14ac:dyDescent="0.3">
      <c r="A428" s="12">
        <v>5426</v>
      </c>
      <c r="B428" s="12">
        <v>213</v>
      </c>
      <c r="C428" s="12">
        <v>10879</v>
      </c>
      <c r="D428" s="12">
        <v>427</v>
      </c>
      <c r="E428" s="12" t="s">
        <v>243</v>
      </c>
      <c r="F428" s="13">
        <v>45385</v>
      </c>
      <c r="G428" s="26" t="s">
        <v>11138</v>
      </c>
      <c r="H428" s="12">
        <v>61</v>
      </c>
      <c r="I428" s="28">
        <f>VLOOKUP(B:B,DIM_PRODUCTS!A:F,5,FALSE)</f>
        <v>45</v>
      </c>
      <c r="J428" s="28">
        <f>FACT_ORDERS[[#This Row],[ProductPrice]]*FACT_ORDERS[[#This Row],[Quantity]]</f>
        <v>2745</v>
      </c>
      <c r="K428" s="12" t="str">
        <f>VLOOKUP(C:C,DIM_CUSTOMERS!A:G,7,FALSE)</f>
        <v>Spain</v>
      </c>
      <c r="L428" s="30" cm="1">
        <f t="array" ref="L428">_xlfn.IFS(
    AND(FACT_ORDERS[[#This Row],[DeliveryMehtod]]="shippment",FACT_ORDERS[[#This Row],[TotalAmount]]&gt;=200), 0,
    AND(FACT_ORDERS[[#This Row],[DeliveryMehtod]]="pickup"), 15,
    AND(FACT_ORDERS[[#This Row],[DeliveryMehtod]]="shippment",FACT_ORDERS[[#This Row],[TotalAmount]]&lt;200), 35
)</f>
        <v>15</v>
      </c>
      <c r="M428" s="12" t="str" cm="1">
        <f t="array" ref="M428">_xlfn.IFS(
    SUMIFS(FACT_ORDERS[TotalAmount], FACT_ORDERS[WD_CUSTOMERS],FACT_ORDERS[[#This Row],[WD_CUSTOMERS]])&gt;=15000, "VIP",
    SUMIFS(FACT_ORDERS[TotalAmount], FACT_ORDERS[WD_CUSTOMERS],FACT_ORDERS[[#This Row],[WD_CUSTOMERS]])&gt;=8000, "Premium",
    TRUE, "Regular"
)</f>
        <v>Premium</v>
      </c>
      <c r="N428" s="32" cm="1">
        <f t="array" ref="N428">_xlfn.IFS(
   FACT_ORDERS[[#This Row],[TypeOfClient]]="VIP", 0.2,
   FACT_ORDERS[[#This Row],[TypeOfClient]]="Premium", 0.1,
   TRUE, 0
)</f>
        <v>0.1</v>
      </c>
      <c r="O428" s="31" cm="1">
        <f t="array" ref="O428">_xlfn.IFS(
   FACT_ORDERS[[#This Row],[TotalAmount]]&gt;1500, 0.15,
   FACT_ORDERS[[#This Row],[TotalAmount]]&gt;1000, 0.1,
   FACT_ORDERS[[#This Row],[TotalAmount]]&gt;500, 0.05,
   TRUE, 0
)</f>
        <v>0.15</v>
      </c>
      <c r="P428" s="28">
        <f xml:space="preserve"> FACT_ORDERS[[#This Row],[TotalAmount]] * (1 - (FACT_ORDERS[[#This Row],[ClientDiscount]] + FACT_ORDERS[[#This Row],[OrderDiscount]]) )</f>
        <v>2058.75</v>
      </c>
      <c r="Q428" s="28">
        <f>FACT_ORDERS[[#This Row],[TotalAmountWithDiscount]]+FACT_ORDERS[[#This Row],[DeliveryCost]]</f>
        <v>2073.75</v>
      </c>
      <c r="R428" s="35">
        <v>45392</v>
      </c>
      <c r="S428" s="35" t="str">
        <f>IF(NETWORKDAYS(FACT_ORDERS[[#This Row],[Order-Date]], FACT_ORDERS[[#This Row],[ArrivalDate ]]) &gt; 10, "Late", "On Time")</f>
        <v>On Time</v>
      </c>
    </row>
    <row r="429" spans="1:19" x14ac:dyDescent="0.3">
      <c r="A429" s="12">
        <v>5427</v>
      </c>
      <c r="B429" s="12">
        <v>277</v>
      </c>
      <c r="C429" s="12">
        <v>10879</v>
      </c>
      <c r="D429" s="12">
        <v>428</v>
      </c>
      <c r="E429" s="12" t="s">
        <v>243</v>
      </c>
      <c r="F429" s="13">
        <v>45385</v>
      </c>
      <c r="G429" s="26" t="s">
        <v>11139</v>
      </c>
      <c r="H429" s="12">
        <v>41</v>
      </c>
      <c r="I429" s="28">
        <f>VLOOKUP(B:B,DIM_PRODUCTS!A:F,5,FALSE)</f>
        <v>19</v>
      </c>
      <c r="J429" s="28">
        <f>FACT_ORDERS[[#This Row],[ProductPrice]]*FACT_ORDERS[[#This Row],[Quantity]]</f>
        <v>779</v>
      </c>
      <c r="K429" s="12" t="str">
        <f>VLOOKUP(C:C,DIM_CUSTOMERS!A:G,7,FALSE)</f>
        <v>Spain</v>
      </c>
      <c r="L429" s="30" cm="1">
        <f t="array" ref="L429">_xlfn.IFS(
    AND(FACT_ORDERS[[#This Row],[DeliveryMehtod]]="shippment",FACT_ORDERS[[#This Row],[TotalAmount]]&gt;=200), 0,
    AND(FACT_ORDERS[[#This Row],[DeliveryMehtod]]="pickup"), 15,
    AND(FACT_ORDERS[[#This Row],[DeliveryMehtod]]="shippment",FACT_ORDERS[[#This Row],[TotalAmount]]&lt;200), 35
)</f>
        <v>15</v>
      </c>
      <c r="M429" s="12" t="str" cm="1">
        <f t="array" ref="M429">_xlfn.IFS(
    SUMIFS(FACT_ORDERS[TotalAmount], FACT_ORDERS[WD_CUSTOMERS],FACT_ORDERS[[#This Row],[WD_CUSTOMERS]])&gt;=15000, "VIP",
    SUMIFS(FACT_ORDERS[TotalAmount], FACT_ORDERS[WD_CUSTOMERS],FACT_ORDERS[[#This Row],[WD_CUSTOMERS]])&gt;=8000, "Premium",
    TRUE, "Regular"
)</f>
        <v>Premium</v>
      </c>
      <c r="N429" s="32" cm="1">
        <f t="array" ref="N429">_xlfn.IFS(
   FACT_ORDERS[[#This Row],[TypeOfClient]]="VIP", 0.2,
   FACT_ORDERS[[#This Row],[TypeOfClient]]="Premium", 0.1,
   TRUE, 0
)</f>
        <v>0.1</v>
      </c>
      <c r="O429" s="31" cm="1">
        <f t="array" ref="O429">_xlfn.IFS(
   FACT_ORDERS[[#This Row],[TotalAmount]]&gt;1500, 0.15,
   FACT_ORDERS[[#This Row],[TotalAmount]]&gt;1000, 0.1,
   FACT_ORDERS[[#This Row],[TotalAmount]]&gt;500, 0.05,
   TRUE, 0
)</f>
        <v>0.05</v>
      </c>
      <c r="P429" s="28">
        <f xml:space="preserve"> FACT_ORDERS[[#This Row],[TotalAmount]] * (1 - (FACT_ORDERS[[#This Row],[ClientDiscount]] + FACT_ORDERS[[#This Row],[OrderDiscount]]) )</f>
        <v>662.15</v>
      </c>
      <c r="Q429" s="28">
        <f>FACT_ORDERS[[#This Row],[TotalAmountWithDiscount]]+FACT_ORDERS[[#This Row],[DeliveryCost]]</f>
        <v>677.15</v>
      </c>
      <c r="R429" s="35">
        <v>45392</v>
      </c>
      <c r="S429" s="35" t="str">
        <f>IF(NETWORKDAYS(FACT_ORDERS[[#This Row],[Order-Date]], FACT_ORDERS[[#This Row],[ArrivalDate ]]) &gt; 10, "Late", "On Time")</f>
        <v>On Time</v>
      </c>
    </row>
    <row r="430" spans="1:19" x14ac:dyDescent="0.3">
      <c r="A430" s="12">
        <v>5428</v>
      </c>
      <c r="B430" s="12">
        <v>225</v>
      </c>
      <c r="C430" s="12">
        <v>10311</v>
      </c>
      <c r="D430" s="12">
        <v>429</v>
      </c>
      <c r="E430" s="12" t="s">
        <v>244</v>
      </c>
      <c r="F430" s="13">
        <v>45496</v>
      </c>
      <c r="G430" s="26" t="s">
        <v>11140</v>
      </c>
      <c r="H430" s="12">
        <v>26</v>
      </c>
      <c r="I430" s="28">
        <f>VLOOKUP(B:B,DIM_PRODUCTS!A:F,5,FALSE)</f>
        <v>21</v>
      </c>
      <c r="J430" s="28">
        <f>FACT_ORDERS[[#This Row],[ProductPrice]]*FACT_ORDERS[[#This Row],[Quantity]]</f>
        <v>546</v>
      </c>
      <c r="K430" s="12" t="str">
        <f>VLOOKUP(C:C,DIM_CUSTOMERS!A:G,7,FALSE)</f>
        <v>Canada</v>
      </c>
      <c r="L430" s="30" cm="1">
        <f t="array" ref="L430">_xlfn.IFS(
    AND(FACT_ORDERS[[#This Row],[DeliveryMehtod]]="shippment",FACT_ORDERS[[#This Row],[TotalAmount]]&gt;=200), 0,
    AND(FACT_ORDERS[[#This Row],[DeliveryMehtod]]="pickup"), 15,
    AND(FACT_ORDERS[[#This Row],[DeliveryMehtod]]="shippment",FACT_ORDERS[[#This Row],[TotalAmount]]&lt;200), 35
)</f>
        <v>0</v>
      </c>
      <c r="M430" s="12" t="str" cm="1">
        <f t="array" ref="M430">_xlfn.IFS(
    SUMIFS(FACT_ORDERS[TotalAmount], FACT_ORDERS[WD_CUSTOMERS],FACT_ORDERS[[#This Row],[WD_CUSTOMERS]])&gt;=15000, "VIP",
    SUMIFS(FACT_ORDERS[TotalAmount], FACT_ORDERS[WD_CUSTOMERS],FACT_ORDERS[[#This Row],[WD_CUSTOMERS]])&gt;=8000, "Premium",
    TRUE, "Regular"
)</f>
        <v>Premium</v>
      </c>
      <c r="N430" s="32" cm="1">
        <f t="array" ref="N430">_xlfn.IFS(
   FACT_ORDERS[[#This Row],[TypeOfClient]]="VIP", 0.2,
   FACT_ORDERS[[#This Row],[TypeOfClient]]="Premium", 0.1,
   TRUE, 0
)</f>
        <v>0.1</v>
      </c>
      <c r="O430" s="31" cm="1">
        <f t="array" ref="O430">_xlfn.IFS(
   FACT_ORDERS[[#This Row],[TotalAmount]]&gt;1500, 0.15,
   FACT_ORDERS[[#This Row],[TotalAmount]]&gt;1000, 0.1,
   FACT_ORDERS[[#This Row],[TotalAmount]]&gt;500, 0.05,
   TRUE, 0
)</f>
        <v>0.05</v>
      </c>
      <c r="P430" s="28">
        <f xml:space="preserve"> FACT_ORDERS[[#This Row],[TotalAmount]] * (1 - (FACT_ORDERS[[#This Row],[ClientDiscount]] + FACT_ORDERS[[#This Row],[OrderDiscount]]) )</f>
        <v>464.09999999999997</v>
      </c>
      <c r="Q430" s="28">
        <f>FACT_ORDERS[[#This Row],[TotalAmountWithDiscount]]+FACT_ORDERS[[#This Row],[DeliveryCost]]</f>
        <v>464.09999999999997</v>
      </c>
      <c r="R430" s="35">
        <v>45507</v>
      </c>
      <c r="S430" s="35" t="str">
        <f>IF(NETWORKDAYS(FACT_ORDERS[[#This Row],[Order-Date]], FACT_ORDERS[[#This Row],[ArrivalDate ]]) &gt; 10, "Late", "On Time")</f>
        <v>On Time</v>
      </c>
    </row>
    <row r="431" spans="1:19" x14ac:dyDescent="0.3">
      <c r="A431" s="12">
        <v>5429</v>
      </c>
      <c r="B431" s="12">
        <v>213</v>
      </c>
      <c r="C431" s="12">
        <v>10311</v>
      </c>
      <c r="D431" s="12">
        <v>430</v>
      </c>
      <c r="E431" s="12" t="s">
        <v>243</v>
      </c>
      <c r="F431" s="13">
        <v>45496</v>
      </c>
      <c r="G431" s="26" t="s">
        <v>11141</v>
      </c>
      <c r="H431" s="12">
        <v>85</v>
      </c>
      <c r="I431" s="28">
        <f>VLOOKUP(B:B,DIM_PRODUCTS!A:F,5,FALSE)</f>
        <v>45</v>
      </c>
      <c r="J431" s="28">
        <f>FACT_ORDERS[[#This Row],[ProductPrice]]*FACT_ORDERS[[#This Row],[Quantity]]</f>
        <v>3825</v>
      </c>
      <c r="K431" s="12" t="str">
        <f>VLOOKUP(C:C,DIM_CUSTOMERS!A:G,7,FALSE)</f>
        <v>Canada</v>
      </c>
      <c r="L431" s="30" cm="1">
        <f t="array" ref="L431">_xlfn.IFS(
    AND(FACT_ORDERS[[#This Row],[DeliveryMehtod]]="shippment",FACT_ORDERS[[#This Row],[TotalAmount]]&gt;=200), 0,
    AND(FACT_ORDERS[[#This Row],[DeliveryMehtod]]="pickup"), 15,
    AND(FACT_ORDERS[[#This Row],[DeliveryMehtod]]="shippment",FACT_ORDERS[[#This Row],[TotalAmount]]&lt;200), 35
)</f>
        <v>15</v>
      </c>
      <c r="M431" s="12" t="str" cm="1">
        <f t="array" ref="M431">_xlfn.IFS(
    SUMIFS(FACT_ORDERS[TotalAmount], FACT_ORDERS[WD_CUSTOMERS],FACT_ORDERS[[#This Row],[WD_CUSTOMERS]])&gt;=15000, "VIP",
    SUMIFS(FACT_ORDERS[TotalAmount], FACT_ORDERS[WD_CUSTOMERS],FACT_ORDERS[[#This Row],[WD_CUSTOMERS]])&gt;=8000, "Premium",
    TRUE, "Regular"
)</f>
        <v>Premium</v>
      </c>
      <c r="N431" s="32" cm="1">
        <f t="array" ref="N431">_xlfn.IFS(
   FACT_ORDERS[[#This Row],[TypeOfClient]]="VIP", 0.2,
   FACT_ORDERS[[#This Row],[TypeOfClient]]="Premium", 0.1,
   TRUE, 0
)</f>
        <v>0.1</v>
      </c>
      <c r="O431" s="31" cm="1">
        <f t="array" ref="O431">_xlfn.IFS(
   FACT_ORDERS[[#This Row],[TotalAmount]]&gt;1500, 0.15,
   FACT_ORDERS[[#This Row],[TotalAmount]]&gt;1000, 0.1,
   FACT_ORDERS[[#This Row],[TotalAmount]]&gt;500, 0.05,
   TRUE, 0
)</f>
        <v>0.15</v>
      </c>
      <c r="P431" s="28">
        <f xml:space="preserve"> FACT_ORDERS[[#This Row],[TotalAmount]] * (1 - (FACT_ORDERS[[#This Row],[ClientDiscount]] + FACT_ORDERS[[#This Row],[OrderDiscount]]) )</f>
        <v>2868.75</v>
      </c>
      <c r="Q431" s="28">
        <f>FACT_ORDERS[[#This Row],[TotalAmountWithDiscount]]+FACT_ORDERS[[#This Row],[DeliveryCost]]</f>
        <v>2883.75</v>
      </c>
      <c r="R431" s="35">
        <v>45507</v>
      </c>
      <c r="S431" s="35" t="str">
        <f>IF(NETWORKDAYS(FACT_ORDERS[[#This Row],[Order-Date]], FACT_ORDERS[[#This Row],[ArrivalDate ]]) &gt; 10, "Late", "On Time")</f>
        <v>On Time</v>
      </c>
    </row>
    <row r="432" spans="1:19" x14ac:dyDescent="0.3">
      <c r="A432" s="12">
        <v>5430</v>
      </c>
      <c r="B432" s="12">
        <v>261</v>
      </c>
      <c r="C432" s="12">
        <v>10055</v>
      </c>
      <c r="D432" s="12">
        <v>431</v>
      </c>
      <c r="E432" s="12" t="s">
        <v>244</v>
      </c>
      <c r="F432" s="13">
        <v>45415</v>
      </c>
      <c r="G432" s="26" t="s">
        <v>11142</v>
      </c>
      <c r="H432" s="12">
        <v>15</v>
      </c>
      <c r="I432" s="28">
        <f>VLOOKUP(B:B,DIM_PRODUCTS!A:F,5,FALSE)</f>
        <v>19</v>
      </c>
      <c r="J432" s="28">
        <f>FACT_ORDERS[[#This Row],[ProductPrice]]*FACT_ORDERS[[#This Row],[Quantity]]</f>
        <v>285</v>
      </c>
      <c r="K432" s="12" t="str">
        <f>VLOOKUP(C:C,DIM_CUSTOMERS!A:G,7,FALSE)</f>
        <v>Mexico</v>
      </c>
      <c r="L432" s="30" cm="1">
        <f t="array" ref="L432">_xlfn.IFS(
    AND(FACT_ORDERS[[#This Row],[DeliveryMehtod]]="shippment",FACT_ORDERS[[#This Row],[TotalAmount]]&gt;=200), 0,
    AND(FACT_ORDERS[[#This Row],[DeliveryMehtod]]="pickup"), 15,
    AND(FACT_ORDERS[[#This Row],[DeliveryMehtod]]="shippment",FACT_ORDERS[[#This Row],[TotalAmount]]&lt;200), 35
)</f>
        <v>0</v>
      </c>
      <c r="M432" s="12" t="str" cm="1">
        <f t="array" ref="M432">_xlfn.IFS(
    SUMIFS(FACT_ORDERS[TotalAmount], FACT_ORDERS[WD_CUSTOMERS],FACT_ORDERS[[#This Row],[WD_CUSTOMERS]])&gt;=15000, "VIP",
    SUMIFS(FACT_ORDERS[TotalAmount], FACT_ORDERS[WD_CUSTOMERS],FACT_ORDERS[[#This Row],[WD_CUSTOMERS]])&gt;=8000, "Premium",
    TRUE, "Regular"
)</f>
        <v>Premium</v>
      </c>
      <c r="N432" s="32" cm="1">
        <f t="array" ref="N432">_xlfn.IFS(
   FACT_ORDERS[[#This Row],[TypeOfClient]]="VIP", 0.2,
   FACT_ORDERS[[#This Row],[TypeOfClient]]="Premium", 0.1,
   TRUE, 0
)</f>
        <v>0.1</v>
      </c>
      <c r="O432" s="31" cm="1">
        <f t="array" ref="O432">_xlfn.IFS(
   FACT_ORDERS[[#This Row],[TotalAmount]]&gt;1500, 0.15,
   FACT_ORDERS[[#This Row],[TotalAmount]]&gt;1000, 0.1,
   FACT_ORDERS[[#This Row],[TotalAmount]]&gt;500, 0.05,
   TRUE, 0
)</f>
        <v>0</v>
      </c>
      <c r="P432" s="28">
        <f xml:space="preserve"> FACT_ORDERS[[#This Row],[TotalAmount]] * (1 - (FACT_ORDERS[[#This Row],[ClientDiscount]] + FACT_ORDERS[[#This Row],[OrderDiscount]]) )</f>
        <v>256.5</v>
      </c>
      <c r="Q432" s="28">
        <f>FACT_ORDERS[[#This Row],[TotalAmountWithDiscount]]+FACT_ORDERS[[#This Row],[DeliveryCost]]</f>
        <v>256.5</v>
      </c>
      <c r="R432" s="35">
        <v>45423</v>
      </c>
      <c r="S432" s="35" t="str">
        <f>IF(NETWORKDAYS(FACT_ORDERS[[#This Row],[Order-Date]], FACT_ORDERS[[#This Row],[ArrivalDate ]]) &gt; 10, "Late", "On Time")</f>
        <v>On Time</v>
      </c>
    </row>
    <row r="433" spans="1:19" x14ac:dyDescent="0.3">
      <c r="A433" s="12">
        <v>5431</v>
      </c>
      <c r="B433" s="12">
        <v>259</v>
      </c>
      <c r="C433" s="12">
        <v>10055</v>
      </c>
      <c r="D433" s="12">
        <v>432</v>
      </c>
      <c r="E433" s="12" t="s">
        <v>243</v>
      </c>
      <c r="F433" s="13">
        <v>45415</v>
      </c>
      <c r="G433" s="26" t="s">
        <v>11143</v>
      </c>
      <c r="H433" s="12">
        <v>28</v>
      </c>
      <c r="I433" s="28">
        <f>VLOOKUP(B:B,DIM_PRODUCTS!A:F,5,FALSE)</f>
        <v>20</v>
      </c>
      <c r="J433" s="28">
        <f>FACT_ORDERS[[#This Row],[ProductPrice]]*FACT_ORDERS[[#This Row],[Quantity]]</f>
        <v>560</v>
      </c>
      <c r="K433" s="12" t="str">
        <f>VLOOKUP(C:C,DIM_CUSTOMERS!A:G,7,FALSE)</f>
        <v>Mexico</v>
      </c>
      <c r="L433" s="30" cm="1">
        <f t="array" ref="L433">_xlfn.IFS(
    AND(FACT_ORDERS[[#This Row],[DeliveryMehtod]]="shippment",FACT_ORDERS[[#This Row],[TotalAmount]]&gt;=200), 0,
    AND(FACT_ORDERS[[#This Row],[DeliveryMehtod]]="pickup"), 15,
    AND(FACT_ORDERS[[#This Row],[DeliveryMehtod]]="shippment",FACT_ORDERS[[#This Row],[TotalAmount]]&lt;200), 35
)</f>
        <v>15</v>
      </c>
      <c r="M433" s="12" t="str" cm="1">
        <f t="array" ref="M433">_xlfn.IFS(
    SUMIFS(FACT_ORDERS[TotalAmount], FACT_ORDERS[WD_CUSTOMERS],FACT_ORDERS[[#This Row],[WD_CUSTOMERS]])&gt;=15000, "VIP",
    SUMIFS(FACT_ORDERS[TotalAmount], FACT_ORDERS[WD_CUSTOMERS],FACT_ORDERS[[#This Row],[WD_CUSTOMERS]])&gt;=8000, "Premium",
    TRUE, "Regular"
)</f>
        <v>Premium</v>
      </c>
      <c r="N433" s="32" cm="1">
        <f t="array" ref="N433">_xlfn.IFS(
   FACT_ORDERS[[#This Row],[TypeOfClient]]="VIP", 0.2,
   FACT_ORDERS[[#This Row],[TypeOfClient]]="Premium", 0.1,
   TRUE, 0
)</f>
        <v>0.1</v>
      </c>
      <c r="O433" s="31" cm="1">
        <f t="array" ref="O433">_xlfn.IFS(
   FACT_ORDERS[[#This Row],[TotalAmount]]&gt;1500, 0.15,
   FACT_ORDERS[[#This Row],[TotalAmount]]&gt;1000, 0.1,
   FACT_ORDERS[[#This Row],[TotalAmount]]&gt;500, 0.05,
   TRUE, 0
)</f>
        <v>0.05</v>
      </c>
      <c r="P433" s="28">
        <f xml:space="preserve"> FACT_ORDERS[[#This Row],[TotalAmount]] * (1 - (FACT_ORDERS[[#This Row],[ClientDiscount]] + FACT_ORDERS[[#This Row],[OrderDiscount]]) )</f>
        <v>476</v>
      </c>
      <c r="Q433" s="28">
        <f>FACT_ORDERS[[#This Row],[TotalAmountWithDiscount]]+FACT_ORDERS[[#This Row],[DeliveryCost]]</f>
        <v>491</v>
      </c>
      <c r="R433" s="35">
        <v>45422</v>
      </c>
      <c r="S433" s="35" t="str">
        <f>IF(NETWORKDAYS(FACT_ORDERS[[#This Row],[Order-Date]], FACT_ORDERS[[#This Row],[ArrivalDate ]]) &gt; 10, "Late", "On Time")</f>
        <v>On Time</v>
      </c>
    </row>
    <row r="434" spans="1:19" x14ac:dyDescent="0.3">
      <c r="A434" s="12">
        <v>5432</v>
      </c>
      <c r="B434" s="12">
        <v>281</v>
      </c>
      <c r="C434" s="12">
        <v>10055</v>
      </c>
      <c r="D434" s="12">
        <v>433</v>
      </c>
      <c r="E434" s="12" t="s">
        <v>243</v>
      </c>
      <c r="F434" s="13">
        <v>45415</v>
      </c>
      <c r="G434" s="26" t="s">
        <v>11144</v>
      </c>
      <c r="H434" s="12">
        <v>20</v>
      </c>
      <c r="I434" s="28">
        <f>VLOOKUP(B:B,DIM_PRODUCTS!A:F,5,FALSE)</f>
        <v>25</v>
      </c>
      <c r="J434" s="28">
        <f>FACT_ORDERS[[#This Row],[ProductPrice]]*FACT_ORDERS[[#This Row],[Quantity]]</f>
        <v>500</v>
      </c>
      <c r="K434" s="12" t="str">
        <f>VLOOKUP(C:C,DIM_CUSTOMERS!A:G,7,FALSE)</f>
        <v>Mexico</v>
      </c>
      <c r="L434" s="30" cm="1">
        <f t="array" ref="L434">_xlfn.IFS(
    AND(FACT_ORDERS[[#This Row],[DeliveryMehtod]]="shippment",FACT_ORDERS[[#This Row],[TotalAmount]]&gt;=200), 0,
    AND(FACT_ORDERS[[#This Row],[DeliveryMehtod]]="pickup"), 15,
    AND(FACT_ORDERS[[#This Row],[DeliveryMehtod]]="shippment",FACT_ORDERS[[#This Row],[TotalAmount]]&lt;200), 35
)</f>
        <v>15</v>
      </c>
      <c r="M434" s="12" t="str" cm="1">
        <f t="array" ref="M434">_xlfn.IFS(
    SUMIFS(FACT_ORDERS[TotalAmount], FACT_ORDERS[WD_CUSTOMERS],FACT_ORDERS[[#This Row],[WD_CUSTOMERS]])&gt;=15000, "VIP",
    SUMIFS(FACT_ORDERS[TotalAmount], FACT_ORDERS[WD_CUSTOMERS],FACT_ORDERS[[#This Row],[WD_CUSTOMERS]])&gt;=8000, "Premium",
    TRUE, "Regular"
)</f>
        <v>Premium</v>
      </c>
      <c r="N434" s="32" cm="1">
        <f t="array" ref="N434">_xlfn.IFS(
   FACT_ORDERS[[#This Row],[TypeOfClient]]="VIP", 0.2,
   FACT_ORDERS[[#This Row],[TypeOfClient]]="Premium", 0.1,
   TRUE, 0
)</f>
        <v>0.1</v>
      </c>
      <c r="O434" s="31" cm="1">
        <f t="array" ref="O434">_xlfn.IFS(
   FACT_ORDERS[[#This Row],[TotalAmount]]&gt;1500, 0.15,
   FACT_ORDERS[[#This Row],[TotalAmount]]&gt;1000, 0.1,
   FACT_ORDERS[[#This Row],[TotalAmount]]&gt;500, 0.05,
   TRUE, 0
)</f>
        <v>0</v>
      </c>
      <c r="P434" s="28">
        <f xml:space="preserve"> FACT_ORDERS[[#This Row],[TotalAmount]] * (1 - (FACT_ORDERS[[#This Row],[ClientDiscount]] + FACT_ORDERS[[#This Row],[OrderDiscount]]) )</f>
        <v>450</v>
      </c>
      <c r="Q434" s="28">
        <f>FACT_ORDERS[[#This Row],[TotalAmountWithDiscount]]+FACT_ORDERS[[#This Row],[DeliveryCost]]</f>
        <v>465</v>
      </c>
      <c r="R434" s="35">
        <v>45424</v>
      </c>
      <c r="S434" s="35" t="str">
        <f>IF(NETWORKDAYS(FACT_ORDERS[[#This Row],[Order-Date]], FACT_ORDERS[[#This Row],[ArrivalDate ]]) &gt; 10, "Late", "On Time")</f>
        <v>On Time</v>
      </c>
    </row>
    <row r="435" spans="1:19" x14ac:dyDescent="0.3">
      <c r="A435" s="12">
        <v>5433</v>
      </c>
      <c r="B435" s="12">
        <v>294</v>
      </c>
      <c r="C435" s="12">
        <v>10635</v>
      </c>
      <c r="D435" s="12">
        <v>434</v>
      </c>
      <c r="E435" s="12" t="s">
        <v>243</v>
      </c>
      <c r="F435" s="13">
        <v>45377</v>
      </c>
      <c r="G435" s="26" t="s">
        <v>11145</v>
      </c>
      <c r="H435" s="12">
        <v>19</v>
      </c>
      <c r="I435" s="28">
        <f>VLOOKUP(B:B,DIM_PRODUCTS!A:F,5,FALSE)</f>
        <v>8</v>
      </c>
      <c r="J435" s="28">
        <f>FACT_ORDERS[[#This Row],[ProductPrice]]*FACT_ORDERS[[#This Row],[Quantity]]</f>
        <v>152</v>
      </c>
      <c r="K435" s="12" t="str">
        <f>VLOOKUP(C:C,DIM_CUSTOMERS!A:G,7,FALSE)</f>
        <v>Italy</v>
      </c>
      <c r="L435" s="30" cm="1">
        <f t="array" ref="L435">_xlfn.IFS(
    AND(FACT_ORDERS[[#This Row],[DeliveryMehtod]]="shippment",FACT_ORDERS[[#This Row],[TotalAmount]]&gt;=200), 0,
    AND(FACT_ORDERS[[#This Row],[DeliveryMehtod]]="pickup"), 15,
    AND(FACT_ORDERS[[#This Row],[DeliveryMehtod]]="shippment",FACT_ORDERS[[#This Row],[TotalAmount]]&lt;200), 35
)</f>
        <v>15</v>
      </c>
      <c r="M435" s="12" t="str" cm="1">
        <f t="array" ref="M435">_xlfn.IFS(
    SUMIFS(FACT_ORDERS[TotalAmount], FACT_ORDERS[WD_CUSTOMERS],FACT_ORDERS[[#This Row],[WD_CUSTOMERS]])&gt;=15000, "VIP",
    SUMIFS(FACT_ORDERS[TotalAmount], FACT_ORDERS[WD_CUSTOMERS],FACT_ORDERS[[#This Row],[WD_CUSTOMERS]])&gt;=8000, "Premium",
    TRUE, "Regular"
)</f>
        <v>Regular</v>
      </c>
      <c r="N435" s="32" cm="1">
        <f t="array" ref="N435">_xlfn.IFS(
   FACT_ORDERS[[#This Row],[TypeOfClient]]="VIP", 0.2,
   FACT_ORDERS[[#This Row],[TypeOfClient]]="Premium", 0.1,
   TRUE, 0
)</f>
        <v>0</v>
      </c>
      <c r="O435" s="31" cm="1">
        <f t="array" ref="O435">_xlfn.IFS(
   FACT_ORDERS[[#This Row],[TotalAmount]]&gt;1500, 0.15,
   FACT_ORDERS[[#This Row],[TotalAmount]]&gt;1000, 0.1,
   FACT_ORDERS[[#This Row],[TotalAmount]]&gt;500, 0.05,
   TRUE, 0
)</f>
        <v>0</v>
      </c>
      <c r="P435" s="28">
        <f xml:space="preserve"> FACT_ORDERS[[#This Row],[TotalAmount]] * (1 - (FACT_ORDERS[[#This Row],[ClientDiscount]] + FACT_ORDERS[[#This Row],[OrderDiscount]]) )</f>
        <v>152</v>
      </c>
      <c r="Q435" s="28">
        <f>FACT_ORDERS[[#This Row],[TotalAmountWithDiscount]]+FACT_ORDERS[[#This Row],[DeliveryCost]]</f>
        <v>167</v>
      </c>
      <c r="R435" s="35">
        <v>45387</v>
      </c>
      <c r="S435" s="35" t="str">
        <f>IF(NETWORKDAYS(FACT_ORDERS[[#This Row],[Order-Date]], FACT_ORDERS[[#This Row],[ArrivalDate ]]) &gt; 10, "Late", "On Time")</f>
        <v>On Time</v>
      </c>
    </row>
    <row r="436" spans="1:19" x14ac:dyDescent="0.3">
      <c r="A436" s="12">
        <v>5434</v>
      </c>
      <c r="B436" s="12">
        <v>224</v>
      </c>
      <c r="C436" s="12">
        <v>10283</v>
      </c>
      <c r="D436" s="12">
        <v>435</v>
      </c>
      <c r="E436" s="12" t="s">
        <v>244</v>
      </c>
      <c r="F436" s="13">
        <v>45430</v>
      </c>
      <c r="G436" s="26" t="s">
        <v>11146</v>
      </c>
      <c r="H436" s="12">
        <v>42</v>
      </c>
      <c r="I436" s="28">
        <f>VLOOKUP(B:B,DIM_PRODUCTS!A:F,5,FALSE)</f>
        <v>14</v>
      </c>
      <c r="J436" s="28">
        <f>FACT_ORDERS[[#This Row],[ProductPrice]]*FACT_ORDERS[[#This Row],[Quantity]]</f>
        <v>588</v>
      </c>
      <c r="K436" s="12" t="str">
        <f>VLOOKUP(C:C,DIM_CUSTOMERS!A:G,7,FALSE)</f>
        <v>USA</v>
      </c>
      <c r="L436" s="30" cm="1">
        <f t="array" ref="L436">_xlfn.IFS(
    AND(FACT_ORDERS[[#This Row],[DeliveryMehtod]]="shippment",FACT_ORDERS[[#This Row],[TotalAmount]]&gt;=200), 0,
    AND(FACT_ORDERS[[#This Row],[DeliveryMehtod]]="pickup"), 15,
    AND(FACT_ORDERS[[#This Row],[DeliveryMehtod]]="shippment",FACT_ORDERS[[#This Row],[TotalAmount]]&lt;200), 35
)</f>
        <v>0</v>
      </c>
      <c r="M436" s="12" t="str" cm="1">
        <f t="array" ref="M436">_xlfn.IFS(
    SUMIFS(FACT_ORDERS[TotalAmount], FACT_ORDERS[WD_CUSTOMERS],FACT_ORDERS[[#This Row],[WD_CUSTOMERS]])&gt;=15000, "VIP",
    SUMIFS(FACT_ORDERS[TotalAmount], FACT_ORDERS[WD_CUSTOMERS],FACT_ORDERS[[#This Row],[WD_CUSTOMERS]])&gt;=8000, "Premium",
    TRUE, "Regular"
)</f>
        <v>VIP</v>
      </c>
      <c r="N436" s="32" cm="1">
        <f t="array" ref="N436">_xlfn.IFS(
   FACT_ORDERS[[#This Row],[TypeOfClient]]="VIP", 0.2,
   FACT_ORDERS[[#This Row],[TypeOfClient]]="Premium", 0.1,
   TRUE, 0
)</f>
        <v>0.2</v>
      </c>
      <c r="O436" s="31" cm="1">
        <f t="array" ref="O436">_xlfn.IFS(
   FACT_ORDERS[[#This Row],[TotalAmount]]&gt;1500, 0.15,
   FACT_ORDERS[[#This Row],[TotalAmount]]&gt;1000, 0.1,
   FACT_ORDERS[[#This Row],[TotalAmount]]&gt;500, 0.05,
   TRUE, 0
)</f>
        <v>0.05</v>
      </c>
      <c r="P436" s="28">
        <f xml:space="preserve"> FACT_ORDERS[[#This Row],[TotalAmount]] * (1 - (FACT_ORDERS[[#This Row],[ClientDiscount]] + FACT_ORDERS[[#This Row],[OrderDiscount]]) )</f>
        <v>441</v>
      </c>
      <c r="Q436" s="28">
        <f>FACT_ORDERS[[#This Row],[TotalAmountWithDiscount]]+FACT_ORDERS[[#This Row],[DeliveryCost]]</f>
        <v>441</v>
      </c>
      <c r="R436" s="35">
        <v>45438</v>
      </c>
      <c r="S436" s="35" t="str">
        <f>IF(NETWORKDAYS(FACT_ORDERS[[#This Row],[Order-Date]], FACT_ORDERS[[#This Row],[ArrivalDate ]]) &gt; 10, "Late", "On Time")</f>
        <v>On Time</v>
      </c>
    </row>
    <row r="437" spans="1:19" x14ac:dyDescent="0.3">
      <c r="A437" s="12">
        <v>5435</v>
      </c>
      <c r="B437" s="12">
        <v>277</v>
      </c>
      <c r="C437" s="12">
        <v>10283</v>
      </c>
      <c r="D437" s="12">
        <v>436</v>
      </c>
      <c r="E437" s="12" t="s">
        <v>243</v>
      </c>
      <c r="F437" s="13">
        <v>45430</v>
      </c>
      <c r="G437" s="26" t="s">
        <v>11147</v>
      </c>
      <c r="H437" s="12">
        <v>40</v>
      </c>
      <c r="I437" s="28">
        <f>VLOOKUP(B:B,DIM_PRODUCTS!A:F,5,FALSE)</f>
        <v>19</v>
      </c>
      <c r="J437" s="28">
        <f>FACT_ORDERS[[#This Row],[ProductPrice]]*FACT_ORDERS[[#This Row],[Quantity]]</f>
        <v>760</v>
      </c>
      <c r="K437" s="12" t="str">
        <f>VLOOKUP(C:C,DIM_CUSTOMERS!A:G,7,FALSE)</f>
        <v>USA</v>
      </c>
      <c r="L437" s="30" cm="1">
        <f t="array" ref="L437">_xlfn.IFS(
    AND(FACT_ORDERS[[#This Row],[DeliveryMehtod]]="shippment",FACT_ORDERS[[#This Row],[TotalAmount]]&gt;=200), 0,
    AND(FACT_ORDERS[[#This Row],[DeliveryMehtod]]="pickup"), 15,
    AND(FACT_ORDERS[[#This Row],[DeliveryMehtod]]="shippment",FACT_ORDERS[[#This Row],[TotalAmount]]&lt;200), 35
)</f>
        <v>15</v>
      </c>
      <c r="M437" s="12" t="str" cm="1">
        <f t="array" ref="M437">_xlfn.IFS(
    SUMIFS(FACT_ORDERS[TotalAmount], FACT_ORDERS[WD_CUSTOMERS],FACT_ORDERS[[#This Row],[WD_CUSTOMERS]])&gt;=15000, "VIP",
    SUMIFS(FACT_ORDERS[TotalAmount], FACT_ORDERS[WD_CUSTOMERS],FACT_ORDERS[[#This Row],[WD_CUSTOMERS]])&gt;=8000, "Premium",
    TRUE, "Regular"
)</f>
        <v>VIP</v>
      </c>
      <c r="N437" s="32" cm="1">
        <f t="array" ref="N437">_xlfn.IFS(
   FACT_ORDERS[[#This Row],[TypeOfClient]]="VIP", 0.2,
   FACT_ORDERS[[#This Row],[TypeOfClient]]="Premium", 0.1,
   TRUE, 0
)</f>
        <v>0.2</v>
      </c>
      <c r="O437" s="31" cm="1">
        <f t="array" ref="O437">_xlfn.IFS(
   FACT_ORDERS[[#This Row],[TotalAmount]]&gt;1500, 0.15,
   FACT_ORDERS[[#This Row],[TotalAmount]]&gt;1000, 0.1,
   FACT_ORDERS[[#This Row],[TotalAmount]]&gt;500, 0.05,
   TRUE, 0
)</f>
        <v>0.05</v>
      </c>
      <c r="P437" s="28">
        <f xml:space="preserve"> FACT_ORDERS[[#This Row],[TotalAmount]] * (1 - (FACT_ORDERS[[#This Row],[ClientDiscount]] + FACT_ORDERS[[#This Row],[OrderDiscount]]) )</f>
        <v>570</v>
      </c>
      <c r="Q437" s="28">
        <f>FACT_ORDERS[[#This Row],[TotalAmountWithDiscount]]+FACT_ORDERS[[#This Row],[DeliveryCost]]</f>
        <v>585</v>
      </c>
      <c r="R437" s="35">
        <v>45441</v>
      </c>
      <c r="S437" s="35" t="str">
        <f>IF(NETWORKDAYS(FACT_ORDERS[[#This Row],[Order-Date]], FACT_ORDERS[[#This Row],[ArrivalDate ]]) &gt; 10, "Late", "On Time")</f>
        <v>On Time</v>
      </c>
    </row>
    <row r="438" spans="1:19" x14ac:dyDescent="0.3">
      <c r="A438" s="12">
        <v>5436</v>
      </c>
      <c r="B438" s="12">
        <v>231</v>
      </c>
      <c r="C438" s="12">
        <v>10283</v>
      </c>
      <c r="D438" s="12">
        <v>437</v>
      </c>
      <c r="E438" s="12" t="s">
        <v>244</v>
      </c>
      <c r="F438" s="13">
        <v>45430</v>
      </c>
      <c r="G438" s="26" t="s">
        <v>11148</v>
      </c>
      <c r="H438" s="12">
        <v>15</v>
      </c>
      <c r="I438" s="28">
        <f>VLOOKUP(B:B,DIM_PRODUCTS!A:F,5,FALSE)</f>
        <v>15</v>
      </c>
      <c r="J438" s="28">
        <f>FACT_ORDERS[[#This Row],[ProductPrice]]*FACT_ORDERS[[#This Row],[Quantity]]</f>
        <v>225</v>
      </c>
      <c r="K438" s="12" t="str">
        <f>VLOOKUP(C:C,DIM_CUSTOMERS!A:G,7,FALSE)</f>
        <v>USA</v>
      </c>
      <c r="L438" s="30" cm="1">
        <f t="array" ref="L438">_xlfn.IFS(
    AND(FACT_ORDERS[[#This Row],[DeliveryMehtod]]="shippment",FACT_ORDERS[[#This Row],[TotalAmount]]&gt;=200), 0,
    AND(FACT_ORDERS[[#This Row],[DeliveryMehtod]]="pickup"), 15,
    AND(FACT_ORDERS[[#This Row],[DeliveryMehtod]]="shippment",FACT_ORDERS[[#This Row],[TotalAmount]]&lt;200), 35
)</f>
        <v>0</v>
      </c>
      <c r="M438" s="12" t="str" cm="1">
        <f t="array" ref="M438">_xlfn.IFS(
    SUMIFS(FACT_ORDERS[TotalAmount], FACT_ORDERS[WD_CUSTOMERS],FACT_ORDERS[[#This Row],[WD_CUSTOMERS]])&gt;=15000, "VIP",
    SUMIFS(FACT_ORDERS[TotalAmount], FACT_ORDERS[WD_CUSTOMERS],FACT_ORDERS[[#This Row],[WD_CUSTOMERS]])&gt;=8000, "Premium",
    TRUE, "Regular"
)</f>
        <v>VIP</v>
      </c>
      <c r="N438" s="32" cm="1">
        <f t="array" ref="N438">_xlfn.IFS(
   FACT_ORDERS[[#This Row],[TypeOfClient]]="VIP", 0.2,
   FACT_ORDERS[[#This Row],[TypeOfClient]]="Premium", 0.1,
   TRUE, 0
)</f>
        <v>0.2</v>
      </c>
      <c r="O438" s="31" cm="1">
        <f t="array" ref="O438">_xlfn.IFS(
   FACT_ORDERS[[#This Row],[TotalAmount]]&gt;1500, 0.15,
   FACT_ORDERS[[#This Row],[TotalAmount]]&gt;1000, 0.1,
   FACT_ORDERS[[#This Row],[TotalAmount]]&gt;500, 0.05,
   TRUE, 0
)</f>
        <v>0</v>
      </c>
      <c r="P438" s="28">
        <f xml:space="preserve"> FACT_ORDERS[[#This Row],[TotalAmount]] * (1 - (FACT_ORDERS[[#This Row],[ClientDiscount]] + FACT_ORDERS[[#This Row],[OrderDiscount]]) )</f>
        <v>180</v>
      </c>
      <c r="Q438" s="28">
        <f>FACT_ORDERS[[#This Row],[TotalAmountWithDiscount]]+FACT_ORDERS[[#This Row],[DeliveryCost]]</f>
        <v>180</v>
      </c>
      <c r="R438" s="35">
        <v>45441</v>
      </c>
      <c r="S438" s="35" t="str">
        <f>IF(NETWORKDAYS(FACT_ORDERS[[#This Row],[Order-Date]], FACT_ORDERS[[#This Row],[ArrivalDate ]]) &gt; 10, "Late", "On Time")</f>
        <v>On Time</v>
      </c>
    </row>
    <row r="439" spans="1:19" x14ac:dyDescent="0.3">
      <c r="A439" s="12">
        <v>5437</v>
      </c>
      <c r="B439" s="12">
        <v>278</v>
      </c>
      <c r="C439" s="12">
        <v>10283</v>
      </c>
      <c r="D439" s="12">
        <v>438</v>
      </c>
      <c r="E439" s="12" t="s">
        <v>243</v>
      </c>
      <c r="F439" s="13">
        <v>45321</v>
      </c>
      <c r="G439" s="26" t="s">
        <v>11149</v>
      </c>
      <c r="H439" s="12">
        <v>45</v>
      </c>
      <c r="I439" s="28">
        <f>VLOOKUP(B:B,DIM_PRODUCTS!A:F,5,FALSE)</f>
        <v>24</v>
      </c>
      <c r="J439" s="28">
        <f>FACT_ORDERS[[#This Row],[ProductPrice]]*FACT_ORDERS[[#This Row],[Quantity]]</f>
        <v>1080</v>
      </c>
      <c r="K439" s="12" t="str">
        <f>VLOOKUP(C:C,DIM_CUSTOMERS!A:G,7,FALSE)</f>
        <v>USA</v>
      </c>
      <c r="L439" s="30" cm="1">
        <f t="array" ref="L439">_xlfn.IFS(
    AND(FACT_ORDERS[[#This Row],[DeliveryMehtod]]="shippment",FACT_ORDERS[[#This Row],[TotalAmount]]&gt;=200), 0,
    AND(FACT_ORDERS[[#This Row],[DeliveryMehtod]]="pickup"), 15,
    AND(FACT_ORDERS[[#This Row],[DeliveryMehtod]]="shippment",FACT_ORDERS[[#This Row],[TotalAmount]]&lt;200), 35
)</f>
        <v>15</v>
      </c>
      <c r="M439" s="12" t="str" cm="1">
        <f t="array" ref="M439">_xlfn.IFS(
    SUMIFS(FACT_ORDERS[TotalAmount], FACT_ORDERS[WD_CUSTOMERS],FACT_ORDERS[[#This Row],[WD_CUSTOMERS]])&gt;=15000, "VIP",
    SUMIFS(FACT_ORDERS[TotalAmount], FACT_ORDERS[WD_CUSTOMERS],FACT_ORDERS[[#This Row],[WD_CUSTOMERS]])&gt;=8000, "Premium",
    TRUE, "Regular"
)</f>
        <v>VIP</v>
      </c>
      <c r="N439" s="32" cm="1">
        <f t="array" ref="N439">_xlfn.IFS(
   FACT_ORDERS[[#This Row],[TypeOfClient]]="VIP", 0.2,
   FACT_ORDERS[[#This Row],[TypeOfClient]]="Premium", 0.1,
   TRUE, 0
)</f>
        <v>0.2</v>
      </c>
      <c r="O439" s="31" cm="1">
        <f t="array" ref="O439">_xlfn.IFS(
   FACT_ORDERS[[#This Row],[TotalAmount]]&gt;1500, 0.15,
   FACT_ORDERS[[#This Row],[TotalAmount]]&gt;1000, 0.1,
   FACT_ORDERS[[#This Row],[TotalAmount]]&gt;500, 0.05,
   TRUE, 0
)</f>
        <v>0.1</v>
      </c>
      <c r="P439" s="28">
        <f xml:space="preserve"> FACT_ORDERS[[#This Row],[TotalAmount]] * (1 - (FACT_ORDERS[[#This Row],[ClientDiscount]] + FACT_ORDERS[[#This Row],[OrderDiscount]]) )</f>
        <v>756</v>
      </c>
      <c r="Q439" s="28">
        <f>FACT_ORDERS[[#This Row],[TotalAmountWithDiscount]]+FACT_ORDERS[[#This Row],[DeliveryCost]]</f>
        <v>771</v>
      </c>
      <c r="R439" s="35">
        <v>45331</v>
      </c>
      <c r="S439" s="35" t="str">
        <f>IF(NETWORKDAYS(FACT_ORDERS[[#This Row],[Order-Date]], FACT_ORDERS[[#This Row],[ArrivalDate ]]) &gt; 10, "Late", "On Time")</f>
        <v>On Time</v>
      </c>
    </row>
    <row r="440" spans="1:19" x14ac:dyDescent="0.3">
      <c r="A440" s="12">
        <v>5438</v>
      </c>
      <c r="B440" s="12">
        <v>293</v>
      </c>
      <c r="C440" s="12">
        <v>10912</v>
      </c>
      <c r="D440" s="12">
        <v>439</v>
      </c>
      <c r="E440" s="12" t="s">
        <v>243</v>
      </c>
      <c r="F440" s="13">
        <v>45197</v>
      </c>
      <c r="G440" s="26" t="s">
        <v>3749</v>
      </c>
      <c r="H440" s="12">
        <v>12</v>
      </c>
      <c r="I440" s="28">
        <f>VLOOKUP(B:B,DIM_PRODUCTS!A:F,5,FALSE)</f>
        <v>11</v>
      </c>
      <c r="J440" s="28">
        <f>FACT_ORDERS[[#This Row],[ProductPrice]]*FACT_ORDERS[[#This Row],[Quantity]]</f>
        <v>132</v>
      </c>
      <c r="K440" s="12" t="str">
        <f>VLOOKUP(C:C,DIM_CUSTOMERS!A:G,7,FALSE)</f>
        <v>Italy</v>
      </c>
      <c r="L440" s="30" cm="1">
        <f t="array" ref="L440">_xlfn.IFS(
    AND(FACT_ORDERS[[#This Row],[DeliveryMehtod]]="shippment",FACT_ORDERS[[#This Row],[TotalAmount]]&gt;=200), 0,
    AND(FACT_ORDERS[[#This Row],[DeliveryMehtod]]="pickup"), 15,
    AND(FACT_ORDERS[[#This Row],[DeliveryMehtod]]="shippment",FACT_ORDERS[[#This Row],[TotalAmount]]&lt;200), 35
)</f>
        <v>15</v>
      </c>
      <c r="M440" s="12" t="str" cm="1">
        <f t="array" ref="M440">_xlfn.IFS(
    SUMIFS(FACT_ORDERS[TotalAmount], FACT_ORDERS[WD_CUSTOMERS],FACT_ORDERS[[#This Row],[WD_CUSTOMERS]])&gt;=15000, "VIP",
    SUMIFS(FACT_ORDERS[TotalAmount], FACT_ORDERS[WD_CUSTOMERS],FACT_ORDERS[[#This Row],[WD_CUSTOMERS]])&gt;=8000, "Premium",
    TRUE, "Regular"
)</f>
        <v>Regular</v>
      </c>
      <c r="N440" s="32" cm="1">
        <f t="array" ref="N440">_xlfn.IFS(
   FACT_ORDERS[[#This Row],[TypeOfClient]]="VIP", 0.2,
   FACT_ORDERS[[#This Row],[TypeOfClient]]="Premium", 0.1,
   TRUE, 0
)</f>
        <v>0</v>
      </c>
      <c r="O440" s="31" cm="1">
        <f t="array" ref="O440">_xlfn.IFS(
   FACT_ORDERS[[#This Row],[TotalAmount]]&gt;1500, 0.15,
   FACT_ORDERS[[#This Row],[TotalAmount]]&gt;1000, 0.1,
   FACT_ORDERS[[#This Row],[TotalAmount]]&gt;500, 0.05,
   TRUE, 0
)</f>
        <v>0</v>
      </c>
      <c r="P440" s="28">
        <f xml:space="preserve"> FACT_ORDERS[[#This Row],[TotalAmount]] * (1 - (FACT_ORDERS[[#This Row],[ClientDiscount]] + FACT_ORDERS[[#This Row],[OrderDiscount]]) )</f>
        <v>132</v>
      </c>
      <c r="Q440" s="28">
        <f>FACT_ORDERS[[#This Row],[TotalAmountWithDiscount]]+FACT_ORDERS[[#This Row],[DeliveryCost]]</f>
        <v>147</v>
      </c>
      <c r="R440" s="35">
        <v>45207</v>
      </c>
      <c r="S440" s="35" t="str">
        <f>IF(NETWORKDAYS(FACT_ORDERS[[#This Row],[Order-Date]], FACT_ORDERS[[#This Row],[ArrivalDate ]]) &gt; 10, "Late", "On Time")</f>
        <v>On Time</v>
      </c>
    </row>
    <row r="441" spans="1:19" x14ac:dyDescent="0.3">
      <c r="A441" s="12">
        <v>5439</v>
      </c>
      <c r="B441" s="12">
        <v>219</v>
      </c>
      <c r="C441" s="12">
        <v>10912</v>
      </c>
      <c r="D441" s="12">
        <v>440</v>
      </c>
      <c r="E441" s="12" t="s">
        <v>243</v>
      </c>
      <c r="F441" s="13">
        <v>45197</v>
      </c>
      <c r="G441" s="26" t="s">
        <v>11150</v>
      </c>
      <c r="H441" s="12">
        <v>35</v>
      </c>
      <c r="I441" s="28">
        <f>VLOOKUP(B:B,DIM_PRODUCTS!A:F,5,FALSE)</f>
        <v>50</v>
      </c>
      <c r="J441" s="28">
        <f>FACT_ORDERS[[#This Row],[ProductPrice]]*FACT_ORDERS[[#This Row],[Quantity]]</f>
        <v>1750</v>
      </c>
      <c r="K441" s="12" t="str">
        <f>VLOOKUP(C:C,DIM_CUSTOMERS!A:G,7,FALSE)</f>
        <v>Italy</v>
      </c>
      <c r="L441" s="30" cm="1">
        <f t="array" ref="L441">_xlfn.IFS(
    AND(FACT_ORDERS[[#This Row],[DeliveryMehtod]]="shippment",FACT_ORDERS[[#This Row],[TotalAmount]]&gt;=200), 0,
    AND(FACT_ORDERS[[#This Row],[DeliveryMehtod]]="pickup"), 15,
    AND(FACT_ORDERS[[#This Row],[DeliveryMehtod]]="shippment",FACT_ORDERS[[#This Row],[TotalAmount]]&lt;200), 35
)</f>
        <v>15</v>
      </c>
      <c r="M441" s="12" t="str" cm="1">
        <f t="array" ref="M441">_xlfn.IFS(
    SUMIFS(FACT_ORDERS[TotalAmount], FACT_ORDERS[WD_CUSTOMERS],FACT_ORDERS[[#This Row],[WD_CUSTOMERS]])&gt;=15000, "VIP",
    SUMIFS(FACT_ORDERS[TotalAmount], FACT_ORDERS[WD_CUSTOMERS],FACT_ORDERS[[#This Row],[WD_CUSTOMERS]])&gt;=8000, "Premium",
    TRUE, "Regular"
)</f>
        <v>Regular</v>
      </c>
      <c r="N441" s="32" cm="1">
        <f t="array" ref="N441">_xlfn.IFS(
   FACT_ORDERS[[#This Row],[TypeOfClient]]="VIP", 0.2,
   FACT_ORDERS[[#This Row],[TypeOfClient]]="Premium", 0.1,
   TRUE, 0
)</f>
        <v>0</v>
      </c>
      <c r="O441" s="31" cm="1">
        <f t="array" ref="O441">_xlfn.IFS(
   FACT_ORDERS[[#This Row],[TotalAmount]]&gt;1500, 0.15,
   FACT_ORDERS[[#This Row],[TotalAmount]]&gt;1000, 0.1,
   FACT_ORDERS[[#This Row],[TotalAmount]]&gt;500, 0.05,
   TRUE, 0
)</f>
        <v>0.15</v>
      </c>
      <c r="P441" s="28">
        <f xml:space="preserve"> FACT_ORDERS[[#This Row],[TotalAmount]] * (1 - (FACT_ORDERS[[#This Row],[ClientDiscount]] + FACT_ORDERS[[#This Row],[OrderDiscount]]) )</f>
        <v>1487.5</v>
      </c>
      <c r="Q441" s="28">
        <f>FACT_ORDERS[[#This Row],[TotalAmountWithDiscount]]+FACT_ORDERS[[#This Row],[DeliveryCost]]</f>
        <v>1502.5</v>
      </c>
      <c r="R441" s="35">
        <v>45205</v>
      </c>
      <c r="S441" s="35" t="str">
        <f>IF(NETWORKDAYS(FACT_ORDERS[[#This Row],[Order-Date]], FACT_ORDERS[[#This Row],[ArrivalDate ]]) &gt; 10, "Late", "On Time")</f>
        <v>On Time</v>
      </c>
    </row>
    <row r="442" spans="1:19" x14ac:dyDescent="0.3">
      <c r="A442" s="12">
        <v>5440</v>
      </c>
      <c r="B442" s="12">
        <v>221</v>
      </c>
      <c r="C442" s="12">
        <v>10900</v>
      </c>
      <c r="D442" s="12">
        <v>441</v>
      </c>
      <c r="E442" s="12" t="s">
        <v>243</v>
      </c>
      <c r="F442" s="13">
        <v>45282</v>
      </c>
      <c r="G442" s="26" t="s">
        <v>11151</v>
      </c>
      <c r="H442" s="12">
        <v>41</v>
      </c>
      <c r="I442" s="28">
        <f>VLOOKUP(B:B,DIM_PRODUCTS!A:F,5,FALSE)</f>
        <v>25</v>
      </c>
      <c r="J442" s="28">
        <f>FACT_ORDERS[[#This Row],[ProductPrice]]*FACT_ORDERS[[#This Row],[Quantity]]</f>
        <v>1025</v>
      </c>
      <c r="K442" s="12" t="str">
        <f>VLOOKUP(C:C,DIM_CUSTOMERS!A:G,7,FALSE)</f>
        <v>France</v>
      </c>
      <c r="L442" s="30" cm="1">
        <f t="array" ref="L442">_xlfn.IFS(
    AND(FACT_ORDERS[[#This Row],[DeliveryMehtod]]="shippment",FACT_ORDERS[[#This Row],[TotalAmount]]&gt;=200), 0,
    AND(FACT_ORDERS[[#This Row],[DeliveryMehtod]]="pickup"), 15,
    AND(FACT_ORDERS[[#This Row],[DeliveryMehtod]]="shippment",FACT_ORDERS[[#This Row],[TotalAmount]]&lt;200), 35
)</f>
        <v>15</v>
      </c>
      <c r="M442" s="12" t="str" cm="1">
        <f t="array" ref="M442">_xlfn.IFS(
    SUMIFS(FACT_ORDERS[TotalAmount], FACT_ORDERS[WD_CUSTOMERS],FACT_ORDERS[[#This Row],[WD_CUSTOMERS]])&gt;=15000, "VIP",
    SUMIFS(FACT_ORDERS[TotalAmount], FACT_ORDERS[WD_CUSTOMERS],FACT_ORDERS[[#This Row],[WD_CUSTOMERS]])&gt;=8000, "Premium",
    TRUE, "Regular"
)</f>
        <v>Regular</v>
      </c>
      <c r="N442" s="32" cm="1">
        <f t="array" ref="N442">_xlfn.IFS(
   FACT_ORDERS[[#This Row],[TypeOfClient]]="VIP", 0.2,
   FACT_ORDERS[[#This Row],[TypeOfClient]]="Premium", 0.1,
   TRUE, 0
)</f>
        <v>0</v>
      </c>
      <c r="O442" s="31" cm="1">
        <f t="array" ref="O442">_xlfn.IFS(
   FACT_ORDERS[[#This Row],[TotalAmount]]&gt;1500, 0.15,
   FACT_ORDERS[[#This Row],[TotalAmount]]&gt;1000, 0.1,
   FACT_ORDERS[[#This Row],[TotalAmount]]&gt;500, 0.05,
   TRUE, 0
)</f>
        <v>0.1</v>
      </c>
      <c r="P442" s="28">
        <f xml:space="preserve"> FACT_ORDERS[[#This Row],[TotalAmount]] * (1 - (FACT_ORDERS[[#This Row],[ClientDiscount]] + FACT_ORDERS[[#This Row],[OrderDiscount]]) )</f>
        <v>922.5</v>
      </c>
      <c r="Q442" s="28">
        <f>FACT_ORDERS[[#This Row],[TotalAmountWithDiscount]]+FACT_ORDERS[[#This Row],[DeliveryCost]]</f>
        <v>937.5</v>
      </c>
      <c r="R442" s="35">
        <v>45291</v>
      </c>
      <c r="S442" s="35" t="str">
        <f>IF(NETWORKDAYS(FACT_ORDERS[[#This Row],[Order-Date]], FACT_ORDERS[[#This Row],[ArrivalDate ]]) &gt; 10, "Late", "On Time")</f>
        <v>On Time</v>
      </c>
    </row>
    <row r="443" spans="1:19" x14ac:dyDescent="0.3">
      <c r="A443" s="12">
        <v>5441</v>
      </c>
      <c r="B443" s="12">
        <v>230</v>
      </c>
      <c r="C443" s="12">
        <v>10910</v>
      </c>
      <c r="D443" s="12">
        <v>442</v>
      </c>
      <c r="E443" s="12" t="s">
        <v>243</v>
      </c>
      <c r="F443" s="13">
        <v>44856</v>
      </c>
      <c r="G443" s="26" t="s">
        <v>11152</v>
      </c>
      <c r="H443" s="12">
        <v>24</v>
      </c>
      <c r="I443" s="28">
        <f>VLOOKUP(B:B,DIM_PRODUCTS!A:F,5,FALSE)</f>
        <v>14</v>
      </c>
      <c r="J443" s="28">
        <f>FACT_ORDERS[[#This Row],[ProductPrice]]*FACT_ORDERS[[#This Row],[Quantity]]</f>
        <v>336</v>
      </c>
      <c r="K443" s="12" t="str">
        <f>VLOOKUP(C:C,DIM_CUSTOMERS!A:G,7,FALSE)</f>
        <v>Spain</v>
      </c>
      <c r="L443" s="30" cm="1">
        <f t="array" ref="L443">_xlfn.IFS(
    AND(FACT_ORDERS[[#This Row],[DeliveryMehtod]]="shippment",FACT_ORDERS[[#This Row],[TotalAmount]]&gt;=200), 0,
    AND(FACT_ORDERS[[#This Row],[DeliveryMehtod]]="pickup"), 15,
    AND(FACT_ORDERS[[#This Row],[DeliveryMehtod]]="shippment",FACT_ORDERS[[#This Row],[TotalAmount]]&lt;200), 35
)</f>
        <v>15</v>
      </c>
      <c r="M443" s="12" t="str" cm="1">
        <f t="array" ref="M443">_xlfn.IFS(
    SUMIFS(FACT_ORDERS[TotalAmount], FACT_ORDERS[WD_CUSTOMERS],FACT_ORDERS[[#This Row],[WD_CUSTOMERS]])&gt;=15000, "VIP",
    SUMIFS(FACT_ORDERS[TotalAmount], FACT_ORDERS[WD_CUSTOMERS],FACT_ORDERS[[#This Row],[WD_CUSTOMERS]])&gt;=8000, "Premium",
    TRUE, "Regular"
)</f>
        <v>Regular</v>
      </c>
      <c r="N443" s="32" cm="1">
        <f t="array" ref="N443">_xlfn.IFS(
   FACT_ORDERS[[#This Row],[TypeOfClient]]="VIP", 0.2,
   FACT_ORDERS[[#This Row],[TypeOfClient]]="Premium", 0.1,
   TRUE, 0
)</f>
        <v>0</v>
      </c>
      <c r="O443" s="31" cm="1">
        <f t="array" ref="O443">_xlfn.IFS(
   FACT_ORDERS[[#This Row],[TotalAmount]]&gt;1500, 0.15,
   FACT_ORDERS[[#This Row],[TotalAmount]]&gt;1000, 0.1,
   FACT_ORDERS[[#This Row],[TotalAmount]]&gt;500, 0.05,
   TRUE, 0
)</f>
        <v>0</v>
      </c>
      <c r="P443" s="28">
        <f xml:space="preserve"> FACT_ORDERS[[#This Row],[TotalAmount]] * (1 - (FACT_ORDERS[[#This Row],[ClientDiscount]] + FACT_ORDERS[[#This Row],[OrderDiscount]]) )</f>
        <v>336</v>
      </c>
      <c r="Q443" s="28">
        <f>FACT_ORDERS[[#This Row],[TotalAmountWithDiscount]]+FACT_ORDERS[[#This Row],[DeliveryCost]]</f>
        <v>351</v>
      </c>
      <c r="R443" s="35">
        <v>44867</v>
      </c>
      <c r="S443" s="35" t="str">
        <f>IF(NETWORKDAYS(FACT_ORDERS[[#This Row],[Order-Date]], FACT_ORDERS[[#This Row],[ArrivalDate ]]) &gt; 10, "Late", "On Time")</f>
        <v>On Time</v>
      </c>
    </row>
    <row r="444" spans="1:19" x14ac:dyDescent="0.3">
      <c r="A444" s="12">
        <v>5442</v>
      </c>
      <c r="B444" s="12">
        <v>237</v>
      </c>
      <c r="C444" s="12">
        <v>10001</v>
      </c>
      <c r="D444" s="12">
        <v>443</v>
      </c>
      <c r="E444" s="12" t="s">
        <v>243</v>
      </c>
      <c r="F444" s="13">
        <v>45395</v>
      </c>
      <c r="G444" s="26" t="s">
        <v>11153</v>
      </c>
      <c r="H444" s="12">
        <v>28</v>
      </c>
      <c r="I444" s="28">
        <f>VLOOKUP(B:B,DIM_PRODUCTS!A:F,5,FALSE)</f>
        <v>17</v>
      </c>
      <c r="J444" s="28">
        <f>FACT_ORDERS[[#This Row],[ProductPrice]]*FACT_ORDERS[[#This Row],[Quantity]]</f>
        <v>476</v>
      </c>
      <c r="K444" s="12" t="str">
        <f>VLOOKUP(C:C,DIM_CUSTOMERS!A:G,7,FALSE)</f>
        <v>Canada</v>
      </c>
      <c r="L444" s="30" cm="1">
        <f t="array" ref="L444">_xlfn.IFS(
    AND(FACT_ORDERS[[#This Row],[DeliveryMehtod]]="shippment",FACT_ORDERS[[#This Row],[TotalAmount]]&gt;=200), 0,
    AND(FACT_ORDERS[[#This Row],[DeliveryMehtod]]="pickup"), 15,
    AND(FACT_ORDERS[[#This Row],[DeliveryMehtod]]="shippment",FACT_ORDERS[[#This Row],[TotalAmount]]&lt;200), 35
)</f>
        <v>15</v>
      </c>
      <c r="M444" s="12" t="str" cm="1">
        <f t="array" ref="M444">_xlfn.IFS(
    SUMIFS(FACT_ORDERS[TotalAmount], FACT_ORDERS[WD_CUSTOMERS],FACT_ORDERS[[#This Row],[WD_CUSTOMERS]])&gt;=15000, "VIP",
    SUMIFS(FACT_ORDERS[TotalAmount], FACT_ORDERS[WD_CUSTOMERS],FACT_ORDERS[[#This Row],[WD_CUSTOMERS]])&gt;=8000, "Premium",
    TRUE, "Regular"
)</f>
        <v>Regular</v>
      </c>
      <c r="N444" s="32" cm="1">
        <f t="array" ref="N444">_xlfn.IFS(
   FACT_ORDERS[[#This Row],[TypeOfClient]]="VIP", 0.2,
   FACT_ORDERS[[#This Row],[TypeOfClient]]="Premium", 0.1,
   TRUE, 0
)</f>
        <v>0</v>
      </c>
      <c r="O444" s="31" cm="1">
        <f t="array" ref="O444">_xlfn.IFS(
   FACT_ORDERS[[#This Row],[TotalAmount]]&gt;1500, 0.15,
   FACT_ORDERS[[#This Row],[TotalAmount]]&gt;1000, 0.1,
   FACT_ORDERS[[#This Row],[TotalAmount]]&gt;500, 0.05,
   TRUE, 0
)</f>
        <v>0</v>
      </c>
      <c r="P444" s="28">
        <f xml:space="preserve"> FACT_ORDERS[[#This Row],[TotalAmount]] * (1 - (FACT_ORDERS[[#This Row],[ClientDiscount]] + FACT_ORDERS[[#This Row],[OrderDiscount]]) )</f>
        <v>476</v>
      </c>
      <c r="Q444" s="28">
        <f>FACT_ORDERS[[#This Row],[TotalAmountWithDiscount]]+FACT_ORDERS[[#This Row],[DeliveryCost]]</f>
        <v>491</v>
      </c>
      <c r="R444" s="35">
        <v>45406</v>
      </c>
      <c r="S444" s="35" t="str">
        <f>IF(NETWORKDAYS(FACT_ORDERS[[#This Row],[Order-Date]], FACT_ORDERS[[#This Row],[ArrivalDate ]]) &gt; 10, "Late", "On Time")</f>
        <v>On Time</v>
      </c>
    </row>
    <row r="445" spans="1:19" x14ac:dyDescent="0.3">
      <c r="A445" s="12">
        <v>5443</v>
      </c>
      <c r="B445" s="12">
        <v>277</v>
      </c>
      <c r="C445" s="12">
        <v>10660</v>
      </c>
      <c r="D445" s="12">
        <v>444</v>
      </c>
      <c r="E445" s="12" t="s">
        <v>243</v>
      </c>
      <c r="F445" s="13">
        <v>45431</v>
      </c>
      <c r="G445" s="26" t="s">
        <v>11154</v>
      </c>
      <c r="H445" s="12">
        <v>47</v>
      </c>
      <c r="I445" s="28">
        <f>VLOOKUP(B:B,DIM_PRODUCTS!A:F,5,FALSE)</f>
        <v>19</v>
      </c>
      <c r="J445" s="28">
        <f>FACT_ORDERS[[#This Row],[ProductPrice]]*FACT_ORDERS[[#This Row],[Quantity]]</f>
        <v>893</v>
      </c>
      <c r="K445" s="12" t="str">
        <f>VLOOKUP(C:C,DIM_CUSTOMERS!A:G,7,FALSE)</f>
        <v>France</v>
      </c>
      <c r="L445" s="30" cm="1">
        <f t="array" ref="L445">_xlfn.IFS(
    AND(FACT_ORDERS[[#This Row],[DeliveryMehtod]]="shippment",FACT_ORDERS[[#This Row],[TotalAmount]]&gt;=200), 0,
    AND(FACT_ORDERS[[#This Row],[DeliveryMehtod]]="pickup"), 15,
    AND(FACT_ORDERS[[#This Row],[DeliveryMehtod]]="shippment",FACT_ORDERS[[#This Row],[TotalAmount]]&lt;200), 35
)</f>
        <v>15</v>
      </c>
      <c r="M445" s="12" t="str" cm="1">
        <f t="array" ref="M445">_xlfn.IFS(
    SUMIFS(FACT_ORDERS[TotalAmount], FACT_ORDERS[WD_CUSTOMERS],FACT_ORDERS[[#This Row],[WD_CUSTOMERS]])&gt;=15000, "VIP",
    SUMIFS(FACT_ORDERS[TotalAmount], FACT_ORDERS[WD_CUSTOMERS],FACT_ORDERS[[#This Row],[WD_CUSTOMERS]])&gt;=8000, "Premium",
    TRUE, "Regular"
)</f>
        <v>VIP</v>
      </c>
      <c r="N445" s="32" cm="1">
        <f t="array" ref="N445">_xlfn.IFS(
   FACT_ORDERS[[#This Row],[TypeOfClient]]="VIP", 0.2,
   FACT_ORDERS[[#This Row],[TypeOfClient]]="Premium", 0.1,
   TRUE, 0
)</f>
        <v>0.2</v>
      </c>
      <c r="O445" s="31" cm="1">
        <f t="array" ref="O445">_xlfn.IFS(
   FACT_ORDERS[[#This Row],[TotalAmount]]&gt;1500, 0.15,
   FACT_ORDERS[[#This Row],[TotalAmount]]&gt;1000, 0.1,
   FACT_ORDERS[[#This Row],[TotalAmount]]&gt;500, 0.05,
   TRUE, 0
)</f>
        <v>0.05</v>
      </c>
      <c r="P445" s="28">
        <f xml:space="preserve"> FACT_ORDERS[[#This Row],[TotalAmount]] * (1 - (FACT_ORDERS[[#This Row],[ClientDiscount]] + FACT_ORDERS[[#This Row],[OrderDiscount]]) )</f>
        <v>669.75</v>
      </c>
      <c r="Q445" s="28">
        <f>FACT_ORDERS[[#This Row],[TotalAmountWithDiscount]]+FACT_ORDERS[[#This Row],[DeliveryCost]]</f>
        <v>684.75</v>
      </c>
      <c r="R445" s="35">
        <v>45439</v>
      </c>
      <c r="S445" s="35" t="str">
        <f>IF(NETWORKDAYS(FACT_ORDERS[[#This Row],[Order-Date]], FACT_ORDERS[[#This Row],[ArrivalDate ]]) &gt; 10, "Late", "On Time")</f>
        <v>On Time</v>
      </c>
    </row>
    <row r="446" spans="1:19" x14ac:dyDescent="0.3">
      <c r="A446" s="12">
        <v>5444</v>
      </c>
      <c r="B446" s="12">
        <v>260</v>
      </c>
      <c r="C446" s="12">
        <v>10660</v>
      </c>
      <c r="D446" s="12">
        <v>445</v>
      </c>
      <c r="E446" s="12" t="s">
        <v>243</v>
      </c>
      <c r="F446" s="13">
        <v>45431</v>
      </c>
      <c r="G446" s="26" t="s">
        <v>11155</v>
      </c>
      <c r="H446" s="12">
        <v>28</v>
      </c>
      <c r="I446" s="28">
        <f>VLOOKUP(B:B,DIM_PRODUCTS!A:F,5,FALSE)</f>
        <v>15</v>
      </c>
      <c r="J446" s="28">
        <f>FACT_ORDERS[[#This Row],[ProductPrice]]*FACT_ORDERS[[#This Row],[Quantity]]</f>
        <v>420</v>
      </c>
      <c r="K446" s="12" t="str">
        <f>VLOOKUP(C:C,DIM_CUSTOMERS!A:G,7,FALSE)</f>
        <v>France</v>
      </c>
      <c r="L446" s="30" cm="1">
        <f t="array" ref="L446">_xlfn.IFS(
    AND(FACT_ORDERS[[#This Row],[DeliveryMehtod]]="shippment",FACT_ORDERS[[#This Row],[TotalAmount]]&gt;=200), 0,
    AND(FACT_ORDERS[[#This Row],[DeliveryMehtod]]="pickup"), 15,
    AND(FACT_ORDERS[[#This Row],[DeliveryMehtod]]="shippment",FACT_ORDERS[[#This Row],[TotalAmount]]&lt;200), 35
)</f>
        <v>15</v>
      </c>
      <c r="M446" s="12" t="str" cm="1">
        <f t="array" ref="M446">_xlfn.IFS(
    SUMIFS(FACT_ORDERS[TotalAmount], FACT_ORDERS[WD_CUSTOMERS],FACT_ORDERS[[#This Row],[WD_CUSTOMERS]])&gt;=15000, "VIP",
    SUMIFS(FACT_ORDERS[TotalAmount], FACT_ORDERS[WD_CUSTOMERS],FACT_ORDERS[[#This Row],[WD_CUSTOMERS]])&gt;=8000, "Premium",
    TRUE, "Regular"
)</f>
        <v>VIP</v>
      </c>
      <c r="N446" s="32" cm="1">
        <f t="array" ref="N446">_xlfn.IFS(
   FACT_ORDERS[[#This Row],[TypeOfClient]]="VIP", 0.2,
   FACT_ORDERS[[#This Row],[TypeOfClient]]="Premium", 0.1,
   TRUE, 0
)</f>
        <v>0.2</v>
      </c>
      <c r="O446" s="31" cm="1">
        <f t="array" ref="O446">_xlfn.IFS(
   FACT_ORDERS[[#This Row],[TotalAmount]]&gt;1500, 0.15,
   FACT_ORDERS[[#This Row],[TotalAmount]]&gt;1000, 0.1,
   FACT_ORDERS[[#This Row],[TotalAmount]]&gt;500, 0.05,
   TRUE, 0
)</f>
        <v>0</v>
      </c>
      <c r="P446" s="28">
        <f xml:space="preserve"> FACT_ORDERS[[#This Row],[TotalAmount]] * (1 - (FACT_ORDERS[[#This Row],[ClientDiscount]] + FACT_ORDERS[[#This Row],[OrderDiscount]]) )</f>
        <v>336</v>
      </c>
      <c r="Q446" s="28">
        <f>FACT_ORDERS[[#This Row],[TotalAmountWithDiscount]]+FACT_ORDERS[[#This Row],[DeliveryCost]]</f>
        <v>351</v>
      </c>
      <c r="R446" s="35">
        <v>45442</v>
      </c>
      <c r="S446" s="35" t="str">
        <f>IF(NETWORKDAYS(FACT_ORDERS[[#This Row],[Order-Date]], FACT_ORDERS[[#This Row],[ArrivalDate ]]) &gt; 10, "Late", "On Time")</f>
        <v>On Time</v>
      </c>
    </row>
    <row r="447" spans="1:19" x14ac:dyDescent="0.3">
      <c r="A447" s="12">
        <v>5445</v>
      </c>
      <c r="B447" s="12">
        <v>271</v>
      </c>
      <c r="C447" s="12">
        <v>10660</v>
      </c>
      <c r="D447" s="12">
        <v>446</v>
      </c>
      <c r="E447" s="12" t="s">
        <v>243</v>
      </c>
      <c r="F447" s="13">
        <v>45431</v>
      </c>
      <c r="G447" s="26" t="s">
        <v>11156</v>
      </c>
      <c r="H447" s="12">
        <v>16</v>
      </c>
      <c r="I447" s="28">
        <f>VLOOKUP(B:B,DIM_PRODUCTS!A:F,5,FALSE)</f>
        <v>16</v>
      </c>
      <c r="J447" s="28">
        <f>FACT_ORDERS[[#This Row],[ProductPrice]]*FACT_ORDERS[[#This Row],[Quantity]]</f>
        <v>256</v>
      </c>
      <c r="K447" s="12" t="str">
        <f>VLOOKUP(C:C,DIM_CUSTOMERS!A:G,7,FALSE)</f>
        <v>France</v>
      </c>
      <c r="L447" s="30" cm="1">
        <f t="array" ref="L447">_xlfn.IFS(
    AND(FACT_ORDERS[[#This Row],[DeliveryMehtod]]="shippment",FACT_ORDERS[[#This Row],[TotalAmount]]&gt;=200), 0,
    AND(FACT_ORDERS[[#This Row],[DeliveryMehtod]]="pickup"), 15,
    AND(FACT_ORDERS[[#This Row],[DeliveryMehtod]]="shippment",FACT_ORDERS[[#This Row],[TotalAmount]]&lt;200), 35
)</f>
        <v>15</v>
      </c>
      <c r="M447" s="12" t="str" cm="1">
        <f t="array" ref="M447">_xlfn.IFS(
    SUMIFS(FACT_ORDERS[TotalAmount], FACT_ORDERS[WD_CUSTOMERS],FACT_ORDERS[[#This Row],[WD_CUSTOMERS]])&gt;=15000, "VIP",
    SUMIFS(FACT_ORDERS[TotalAmount], FACT_ORDERS[WD_CUSTOMERS],FACT_ORDERS[[#This Row],[WD_CUSTOMERS]])&gt;=8000, "Premium",
    TRUE, "Regular"
)</f>
        <v>VIP</v>
      </c>
      <c r="N447" s="32" cm="1">
        <f t="array" ref="N447">_xlfn.IFS(
   FACT_ORDERS[[#This Row],[TypeOfClient]]="VIP", 0.2,
   FACT_ORDERS[[#This Row],[TypeOfClient]]="Premium", 0.1,
   TRUE, 0
)</f>
        <v>0.2</v>
      </c>
      <c r="O447" s="31" cm="1">
        <f t="array" ref="O447">_xlfn.IFS(
   FACT_ORDERS[[#This Row],[TotalAmount]]&gt;1500, 0.15,
   FACT_ORDERS[[#This Row],[TotalAmount]]&gt;1000, 0.1,
   FACT_ORDERS[[#This Row],[TotalAmount]]&gt;500, 0.05,
   TRUE, 0
)</f>
        <v>0</v>
      </c>
      <c r="P447" s="28">
        <f xml:space="preserve"> FACT_ORDERS[[#This Row],[TotalAmount]] * (1 - (FACT_ORDERS[[#This Row],[ClientDiscount]] + FACT_ORDERS[[#This Row],[OrderDiscount]]) )</f>
        <v>204.8</v>
      </c>
      <c r="Q447" s="28">
        <f>FACT_ORDERS[[#This Row],[TotalAmountWithDiscount]]+FACT_ORDERS[[#This Row],[DeliveryCost]]</f>
        <v>219.8</v>
      </c>
      <c r="R447" s="35">
        <v>45442</v>
      </c>
      <c r="S447" s="35" t="str">
        <f>IF(NETWORKDAYS(FACT_ORDERS[[#This Row],[Order-Date]], FACT_ORDERS[[#This Row],[ArrivalDate ]]) &gt; 10, "Late", "On Time")</f>
        <v>On Time</v>
      </c>
    </row>
    <row r="448" spans="1:19" x14ac:dyDescent="0.3">
      <c r="A448" s="12">
        <v>5446</v>
      </c>
      <c r="B448" s="12">
        <v>216</v>
      </c>
      <c r="C448" s="12">
        <v>10660</v>
      </c>
      <c r="D448" s="12">
        <v>447</v>
      </c>
      <c r="E448" s="12" t="s">
        <v>243</v>
      </c>
      <c r="F448" s="13">
        <v>45431</v>
      </c>
      <c r="G448" s="26" t="s">
        <v>11157</v>
      </c>
      <c r="H448" s="12">
        <v>32</v>
      </c>
      <c r="I448" s="28">
        <f>VLOOKUP(B:B,DIM_PRODUCTS!A:F,5,FALSE)</f>
        <v>23</v>
      </c>
      <c r="J448" s="28">
        <f>FACT_ORDERS[[#This Row],[ProductPrice]]*FACT_ORDERS[[#This Row],[Quantity]]</f>
        <v>736</v>
      </c>
      <c r="K448" s="12" t="str">
        <f>VLOOKUP(C:C,DIM_CUSTOMERS!A:G,7,FALSE)</f>
        <v>France</v>
      </c>
      <c r="L448" s="30" cm="1">
        <f t="array" ref="L448">_xlfn.IFS(
    AND(FACT_ORDERS[[#This Row],[DeliveryMehtod]]="shippment",FACT_ORDERS[[#This Row],[TotalAmount]]&gt;=200), 0,
    AND(FACT_ORDERS[[#This Row],[DeliveryMehtod]]="pickup"), 15,
    AND(FACT_ORDERS[[#This Row],[DeliveryMehtod]]="shippment",FACT_ORDERS[[#This Row],[TotalAmount]]&lt;200), 35
)</f>
        <v>15</v>
      </c>
      <c r="M448" s="12" t="str" cm="1">
        <f t="array" ref="M448">_xlfn.IFS(
    SUMIFS(FACT_ORDERS[TotalAmount], FACT_ORDERS[WD_CUSTOMERS],FACT_ORDERS[[#This Row],[WD_CUSTOMERS]])&gt;=15000, "VIP",
    SUMIFS(FACT_ORDERS[TotalAmount], FACT_ORDERS[WD_CUSTOMERS],FACT_ORDERS[[#This Row],[WD_CUSTOMERS]])&gt;=8000, "Premium",
    TRUE, "Regular"
)</f>
        <v>VIP</v>
      </c>
      <c r="N448" s="32" cm="1">
        <f t="array" ref="N448">_xlfn.IFS(
   FACT_ORDERS[[#This Row],[TypeOfClient]]="VIP", 0.2,
   FACT_ORDERS[[#This Row],[TypeOfClient]]="Premium", 0.1,
   TRUE, 0
)</f>
        <v>0.2</v>
      </c>
      <c r="O448" s="31" cm="1">
        <f t="array" ref="O448">_xlfn.IFS(
   FACT_ORDERS[[#This Row],[TotalAmount]]&gt;1500, 0.15,
   FACT_ORDERS[[#This Row],[TotalAmount]]&gt;1000, 0.1,
   FACT_ORDERS[[#This Row],[TotalAmount]]&gt;500, 0.05,
   TRUE, 0
)</f>
        <v>0.05</v>
      </c>
      <c r="P448" s="28">
        <f xml:space="preserve"> FACT_ORDERS[[#This Row],[TotalAmount]] * (1 - (FACT_ORDERS[[#This Row],[ClientDiscount]] + FACT_ORDERS[[#This Row],[OrderDiscount]]) )</f>
        <v>552</v>
      </c>
      <c r="Q448" s="28">
        <f>FACT_ORDERS[[#This Row],[TotalAmountWithDiscount]]+FACT_ORDERS[[#This Row],[DeliveryCost]]</f>
        <v>567</v>
      </c>
      <c r="R448" s="35">
        <v>45441</v>
      </c>
      <c r="S448" s="35" t="str">
        <f>IF(NETWORKDAYS(FACT_ORDERS[[#This Row],[Order-Date]], FACT_ORDERS[[#This Row],[ArrivalDate ]]) &gt; 10, "Late", "On Time")</f>
        <v>On Time</v>
      </c>
    </row>
    <row r="449" spans="1:19" x14ac:dyDescent="0.3">
      <c r="A449" s="12">
        <v>5447</v>
      </c>
      <c r="B449" s="12">
        <v>258</v>
      </c>
      <c r="C449" s="12">
        <v>10660</v>
      </c>
      <c r="D449" s="12">
        <v>448</v>
      </c>
      <c r="E449" s="12" t="s">
        <v>243</v>
      </c>
      <c r="F449" s="13">
        <v>45431</v>
      </c>
      <c r="G449" s="26" t="s">
        <v>11158</v>
      </c>
      <c r="H449" s="12">
        <v>40</v>
      </c>
      <c r="I449" s="28">
        <f>VLOOKUP(B:B,DIM_PRODUCTS!A:F,5,FALSE)</f>
        <v>24</v>
      </c>
      <c r="J449" s="28">
        <f>FACT_ORDERS[[#This Row],[ProductPrice]]*FACT_ORDERS[[#This Row],[Quantity]]</f>
        <v>960</v>
      </c>
      <c r="K449" s="12" t="str">
        <f>VLOOKUP(C:C,DIM_CUSTOMERS!A:G,7,FALSE)</f>
        <v>France</v>
      </c>
      <c r="L449" s="30" cm="1">
        <f t="array" ref="L449">_xlfn.IFS(
    AND(FACT_ORDERS[[#This Row],[DeliveryMehtod]]="shippment",FACT_ORDERS[[#This Row],[TotalAmount]]&gt;=200), 0,
    AND(FACT_ORDERS[[#This Row],[DeliveryMehtod]]="pickup"), 15,
    AND(FACT_ORDERS[[#This Row],[DeliveryMehtod]]="shippment",FACT_ORDERS[[#This Row],[TotalAmount]]&lt;200), 35
)</f>
        <v>15</v>
      </c>
      <c r="M449" s="12" t="str" cm="1">
        <f t="array" ref="M449">_xlfn.IFS(
    SUMIFS(FACT_ORDERS[TotalAmount], FACT_ORDERS[WD_CUSTOMERS],FACT_ORDERS[[#This Row],[WD_CUSTOMERS]])&gt;=15000, "VIP",
    SUMIFS(FACT_ORDERS[TotalAmount], FACT_ORDERS[WD_CUSTOMERS],FACT_ORDERS[[#This Row],[WD_CUSTOMERS]])&gt;=8000, "Premium",
    TRUE, "Regular"
)</f>
        <v>VIP</v>
      </c>
      <c r="N449" s="32" cm="1">
        <f t="array" ref="N449">_xlfn.IFS(
   FACT_ORDERS[[#This Row],[TypeOfClient]]="VIP", 0.2,
   FACT_ORDERS[[#This Row],[TypeOfClient]]="Premium", 0.1,
   TRUE, 0
)</f>
        <v>0.2</v>
      </c>
      <c r="O449" s="31" cm="1">
        <f t="array" ref="O449">_xlfn.IFS(
   FACT_ORDERS[[#This Row],[TotalAmount]]&gt;1500, 0.15,
   FACT_ORDERS[[#This Row],[TotalAmount]]&gt;1000, 0.1,
   FACT_ORDERS[[#This Row],[TotalAmount]]&gt;500, 0.05,
   TRUE, 0
)</f>
        <v>0.05</v>
      </c>
      <c r="P449" s="28">
        <f xml:space="preserve"> FACT_ORDERS[[#This Row],[TotalAmount]] * (1 - (FACT_ORDERS[[#This Row],[ClientDiscount]] + FACT_ORDERS[[#This Row],[OrderDiscount]]) )</f>
        <v>720</v>
      </c>
      <c r="Q449" s="28">
        <f>FACT_ORDERS[[#This Row],[TotalAmountWithDiscount]]+FACT_ORDERS[[#This Row],[DeliveryCost]]</f>
        <v>735</v>
      </c>
      <c r="R449" s="35">
        <v>45442</v>
      </c>
      <c r="S449" s="35" t="str">
        <f>IF(NETWORKDAYS(FACT_ORDERS[[#This Row],[Order-Date]], FACT_ORDERS[[#This Row],[ArrivalDate ]]) &gt; 10, "Late", "On Time")</f>
        <v>On Time</v>
      </c>
    </row>
    <row r="450" spans="1:19" x14ac:dyDescent="0.3">
      <c r="A450" s="12">
        <v>5448</v>
      </c>
      <c r="B450" s="12">
        <v>272</v>
      </c>
      <c r="C450" s="12">
        <v>10704</v>
      </c>
      <c r="D450" s="12">
        <v>449</v>
      </c>
      <c r="E450" s="12" t="s">
        <v>244</v>
      </c>
      <c r="F450" s="13">
        <v>45452</v>
      </c>
      <c r="G450" s="26" t="s">
        <v>11159</v>
      </c>
      <c r="H450" s="12">
        <v>26</v>
      </c>
      <c r="I450" s="28">
        <f>VLOOKUP(B:B,DIM_PRODUCTS!A:F,5,FALSE)</f>
        <v>15</v>
      </c>
      <c r="J450" s="28">
        <f>FACT_ORDERS[[#This Row],[ProductPrice]]*FACT_ORDERS[[#This Row],[Quantity]]</f>
        <v>390</v>
      </c>
      <c r="K450" s="12" t="str">
        <f>VLOOKUP(C:C,DIM_CUSTOMERS!A:G,7,FALSE)</f>
        <v>France</v>
      </c>
      <c r="L450" s="30" cm="1">
        <f t="array" ref="L450">_xlfn.IFS(
    AND(FACT_ORDERS[[#This Row],[DeliveryMehtod]]="shippment",FACT_ORDERS[[#This Row],[TotalAmount]]&gt;=200), 0,
    AND(FACT_ORDERS[[#This Row],[DeliveryMehtod]]="pickup"), 15,
    AND(FACT_ORDERS[[#This Row],[DeliveryMehtod]]="shippment",FACT_ORDERS[[#This Row],[TotalAmount]]&lt;200), 35
)</f>
        <v>0</v>
      </c>
      <c r="M450" s="12" t="str" cm="1">
        <f t="array" ref="M450">_xlfn.IFS(
    SUMIFS(FACT_ORDERS[TotalAmount], FACT_ORDERS[WD_CUSTOMERS],FACT_ORDERS[[#This Row],[WD_CUSTOMERS]])&gt;=15000, "VIP",
    SUMIFS(FACT_ORDERS[TotalAmount], FACT_ORDERS[WD_CUSTOMERS],FACT_ORDERS[[#This Row],[WD_CUSTOMERS]])&gt;=8000, "Premium",
    TRUE, "Regular"
)</f>
        <v>Regular</v>
      </c>
      <c r="N450" s="32" cm="1">
        <f t="array" ref="N450">_xlfn.IFS(
   FACT_ORDERS[[#This Row],[TypeOfClient]]="VIP", 0.2,
   FACT_ORDERS[[#This Row],[TypeOfClient]]="Premium", 0.1,
   TRUE, 0
)</f>
        <v>0</v>
      </c>
      <c r="O450" s="31" cm="1">
        <f t="array" ref="O450">_xlfn.IFS(
   FACT_ORDERS[[#This Row],[TotalAmount]]&gt;1500, 0.15,
   FACT_ORDERS[[#This Row],[TotalAmount]]&gt;1000, 0.1,
   FACT_ORDERS[[#This Row],[TotalAmount]]&gt;500, 0.05,
   TRUE, 0
)</f>
        <v>0</v>
      </c>
      <c r="P450" s="28">
        <f xml:space="preserve"> FACT_ORDERS[[#This Row],[TotalAmount]] * (1 - (FACT_ORDERS[[#This Row],[ClientDiscount]] + FACT_ORDERS[[#This Row],[OrderDiscount]]) )</f>
        <v>390</v>
      </c>
      <c r="Q450" s="28">
        <f>FACT_ORDERS[[#This Row],[TotalAmountWithDiscount]]+FACT_ORDERS[[#This Row],[DeliveryCost]]</f>
        <v>390</v>
      </c>
      <c r="R450" s="35">
        <v>45464</v>
      </c>
      <c r="S450" s="35" t="str">
        <f>IF(NETWORKDAYS(FACT_ORDERS[[#This Row],[Order-Date]], FACT_ORDERS[[#This Row],[ArrivalDate ]]) &gt; 10, "Late", "On Time")</f>
        <v>On Time</v>
      </c>
    </row>
    <row r="451" spans="1:19" x14ac:dyDescent="0.3">
      <c r="A451" s="12">
        <v>5449</v>
      </c>
      <c r="B451" s="12">
        <v>240</v>
      </c>
      <c r="C451" s="12">
        <v>10704</v>
      </c>
      <c r="D451" s="12">
        <v>450</v>
      </c>
      <c r="E451" s="12" t="s">
        <v>243</v>
      </c>
      <c r="F451" s="13">
        <v>45452</v>
      </c>
      <c r="G451" s="26" t="s">
        <v>11160</v>
      </c>
      <c r="H451" s="12">
        <v>26</v>
      </c>
      <c r="I451" s="28">
        <f>VLOOKUP(B:B,DIM_PRODUCTS!A:F,5,FALSE)</f>
        <v>24</v>
      </c>
      <c r="J451" s="28">
        <f>FACT_ORDERS[[#This Row],[ProductPrice]]*FACT_ORDERS[[#This Row],[Quantity]]</f>
        <v>624</v>
      </c>
      <c r="K451" s="12" t="str">
        <f>VLOOKUP(C:C,DIM_CUSTOMERS!A:G,7,FALSE)</f>
        <v>France</v>
      </c>
      <c r="L451" s="30" cm="1">
        <f t="array" ref="L451">_xlfn.IFS(
    AND(FACT_ORDERS[[#This Row],[DeliveryMehtod]]="shippment",FACT_ORDERS[[#This Row],[TotalAmount]]&gt;=200), 0,
    AND(FACT_ORDERS[[#This Row],[DeliveryMehtod]]="pickup"), 15,
    AND(FACT_ORDERS[[#This Row],[DeliveryMehtod]]="shippment",FACT_ORDERS[[#This Row],[TotalAmount]]&lt;200), 35
)</f>
        <v>15</v>
      </c>
      <c r="M451" s="12" t="str" cm="1">
        <f t="array" ref="M451">_xlfn.IFS(
    SUMIFS(FACT_ORDERS[TotalAmount], FACT_ORDERS[WD_CUSTOMERS],FACT_ORDERS[[#This Row],[WD_CUSTOMERS]])&gt;=15000, "VIP",
    SUMIFS(FACT_ORDERS[TotalAmount], FACT_ORDERS[WD_CUSTOMERS],FACT_ORDERS[[#This Row],[WD_CUSTOMERS]])&gt;=8000, "Premium",
    TRUE, "Regular"
)</f>
        <v>Regular</v>
      </c>
      <c r="N451" s="32" cm="1">
        <f t="array" ref="N451">_xlfn.IFS(
   FACT_ORDERS[[#This Row],[TypeOfClient]]="VIP", 0.2,
   FACT_ORDERS[[#This Row],[TypeOfClient]]="Premium", 0.1,
   TRUE, 0
)</f>
        <v>0</v>
      </c>
      <c r="O451" s="31" cm="1">
        <f t="array" ref="O451">_xlfn.IFS(
   FACT_ORDERS[[#This Row],[TotalAmount]]&gt;1500, 0.15,
   FACT_ORDERS[[#This Row],[TotalAmount]]&gt;1000, 0.1,
   FACT_ORDERS[[#This Row],[TotalAmount]]&gt;500, 0.05,
   TRUE, 0
)</f>
        <v>0.05</v>
      </c>
      <c r="P451" s="28">
        <f xml:space="preserve"> FACT_ORDERS[[#This Row],[TotalAmount]] * (1 - (FACT_ORDERS[[#This Row],[ClientDiscount]] + FACT_ORDERS[[#This Row],[OrderDiscount]]) )</f>
        <v>592.79999999999995</v>
      </c>
      <c r="Q451" s="28">
        <f>FACT_ORDERS[[#This Row],[TotalAmountWithDiscount]]+FACT_ORDERS[[#This Row],[DeliveryCost]]</f>
        <v>607.79999999999995</v>
      </c>
      <c r="R451" s="35">
        <v>45459</v>
      </c>
      <c r="S451" s="35" t="str">
        <f>IF(NETWORKDAYS(FACT_ORDERS[[#This Row],[Order-Date]], FACT_ORDERS[[#This Row],[ArrivalDate ]]) &gt; 10, "Late", "On Time")</f>
        <v>On Time</v>
      </c>
    </row>
    <row r="452" spans="1:19" x14ac:dyDescent="0.3">
      <c r="A452" s="12">
        <v>5450</v>
      </c>
      <c r="B452" s="12">
        <v>277</v>
      </c>
      <c r="C452" s="12">
        <v>10875</v>
      </c>
      <c r="D452" s="12">
        <v>451</v>
      </c>
      <c r="E452" s="12" t="s">
        <v>244</v>
      </c>
      <c r="F452" s="13">
        <v>45443</v>
      </c>
      <c r="G452" s="26" t="s">
        <v>11161</v>
      </c>
      <c r="H452" s="12">
        <v>45</v>
      </c>
      <c r="I452" s="28">
        <f>VLOOKUP(B:B,DIM_PRODUCTS!A:F,5,FALSE)</f>
        <v>19</v>
      </c>
      <c r="J452" s="28">
        <f>FACT_ORDERS[[#This Row],[ProductPrice]]*FACT_ORDERS[[#This Row],[Quantity]]</f>
        <v>855</v>
      </c>
      <c r="K452" s="12" t="str">
        <f>VLOOKUP(C:C,DIM_CUSTOMERS!A:G,7,FALSE)</f>
        <v>Germany</v>
      </c>
      <c r="L452" s="30" cm="1">
        <f t="array" ref="L452">_xlfn.IFS(
    AND(FACT_ORDERS[[#This Row],[DeliveryMehtod]]="shippment",FACT_ORDERS[[#This Row],[TotalAmount]]&gt;=200), 0,
    AND(FACT_ORDERS[[#This Row],[DeliveryMehtod]]="pickup"), 15,
    AND(FACT_ORDERS[[#This Row],[DeliveryMehtod]]="shippment",FACT_ORDERS[[#This Row],[TotalAmount]]&lt;200), 35
)</f>
        <v>0</v>
      </c>
      <c r="M452" s="12" t="str" cm="1">
        <f t="array" ref="M452">_xlfn.IFS(
    SUMIFS(FACT_ORDERS[TotalAmount], FACT_ORDERS[WD_CUSTOMERS],FACT_ORDERS[[#This Row],[WD_CUSTOMERS]])&gt;=15000, "VIP",
    SUMIFS(FACT_ORDERS[TotalAmount], FACT_ORDERS[WD_CUSTOMERS],FACT_ORDERS[[#This Row],[WD_CUSTOMERS]])&gt;=8000, "Premium",
    TRUE, "Regular"
)</f>
        <v>Premium</v>
      </c>
      <c r="N452" s="32" cm="1">
        <f t="array" ref="N452">_xlfn.IFS(
   FACT_ORDERS[[#This Row],[TypeOfClient]]="VIP", 0.2,
   FACT_ORDERS[[#This Row],[TypeOfClient]]="Premium", 0.1,
   TRUE, 0
)</f>
        <v>0.1</v>
      </c>
      <c r="O452" s="31" cm="1">
        <f t="array" ref="O452">_xlfn.IFS(
   FACT_ORDERS[[#This Row],[TotalAmount]]&gt;1500, 0.15,
   FACT_ORDERS[[#This Row],[TotalAmount]]&gt;1000, 0.1,
   FACT_ORDERS[[#This Row],[TotalAmount]]&gt;500, 0.05,
   TRUE, 0
)</f>
        <v>0.05</v>
      </c>
      <c r="P452" s="28">
        <f xml:space="preserve"> FACT_ORDERS[[#This Row],[TotalAmount]] * (1 - (FACT_ORDERS[[#This Row],[ClientDiscount]] + FACT_ORDERS[[#This Row],[OrderDiscount]]) )</f>
        <v>726.75</v>
      </c>
      <c r="Q452" s="28">
        <f>FACT_ORDERS[[#This Row],[TotalAmountWithDiscount]]+FACT_ORDERS[[#This Row],[DeliveryCost]]</f>
        <v>726.75</v>
      </c>
      <c r="R452" s="35">
        <v>45451</v>
      </c>
      <c r="S452" s="35" t="str">
        <f>IF(NETWORKDAYS(FACT_ORDERS[[#This Row],[Order-Date]], FACT_ORDERS[[#This Row],[ArrivalDate ]]) &gt; 10, "Late", "On Time")</f>
        <v>On Time</v>
      </c>
    </row>
    <row r="453" spans="1:19" x14ac:dyDescent="0.3">
      <c r="A453" s="12">
        <v>5451</v>
      </c>
      <c r="B453" s="12">
        <v>230</v>
      </c>
      <c r="C453" s="12">
        <v>10875</v>
      </c>
      <c r="D453" s="12">
        <v>452</v>
      </c>
      <c r="E453" s="12" t="s">
        <v>244</v>
      </c>
      <c r="F453" s="13">
        <v>45443</v>
      </c>
      <c r="G453" s="26" t="s">
        <v>11162</v>
      </c>
      <c r="H453" s="12">
        <v>25</v>
      </c>
      <c r="I453" s="28">
        <f>VLOOKUP(B:B,DIM_PRODUCTS!A:F,5,FALSE)</f>
        <v>14</v>
      </c>
      <c r="J453" s="28">
        <f>FACT_ORDERS[[#This Row],[ProductPrice]]*FACT_ORDERS[[#This Row],[Quantity]]</f>
        <v>350</v>
      </c>
      <c r="K453" s="12" t="str">
        <f>VLOOKUP(C:C,DIM_CUSTOMERS!A:G,7,FALSE)</f>
        <v>Germany</v>
      </c>
      <c r="L453" s="30" cm="1">
        <f t="array" ref="L453">_xlfn.IFS(
    AND(FACT_ORDERS[[#This Row],[DeliveryMehtod]]="shippment",FACT_ORDERS[[#This Row],[TotalAmount]]&gt;=200), 0,
    AND(FACT_ORDERS[[#This Row],[DeliveryMehtod]]="pickup"), 15,
    AND(FACT_ORDERS[[#This Row],[DeliveryMehtod]]="shippment",FACT_ORDERS[[#This Row],[TotalAmount]]&lt;200), 35
)</f>
        <v>0</v>
      </c>
      <c r="M453" s="12" t="str" cm="1">
        <f t="array" ref="M453">_xlfn.IFS(
    SUMIFS(FACT_ORDERS[TotalAmount], FACT_ORDERS[WD_CUSTOMERS],FACT_ORDERS[[#This Row],[WD_CUSTOMERS]])&gt;=15000, "VIP",
    SUMIFS(FACT_ORDERS[TotalAmount], FACT_ORDERS[WD_CUSTOMERS],FACT_ORDERS[[#This Row],[WD_CUSTOMERS]])&gt;=8000, "Premium",
    TRUE, "Regular"
)</f>
        <v>Premium</v>
      </c>
      <c r="N453" s="32" cm="1">
        <f t="array" ref="N453">_xlfn.IFS(
   FACT_ORDERS[[#This Row],[TypeOfClient]]="VIP", 0.2,
   FACT_ORDERS[[#This Row],[TypeOfClient]]="Premium", 0.1,
   TRUE, 0
)</f>
        <v>0.1</v>
      </c>
      <c r="O453" s="31" cm="1">
        <f t="array" ref="O453">_xlfn.IFS(
   FACT_ORDERS[[#This Row],[TotalAmount]]&gt;1500, 0.15,
   FACT_ORDERS[[#This Row],[TotalAmount]]&gt;1000, 0.1,
   FACT_ORDERS[[#This Row],[TotalAmount]]&gt;500, 0.05,
   TRUE, 0
)</f>
        <v>0</v>
      </c>
      <c r="P453" s="28">
        <f xml:space="preserve"> FACT_ORDERS[[#This Row],[TotalAmount]] * (1 - (FACT_ORDERS[[#This Row],[ClientDiscount]] + FACT_ORDERS[[#This Row],[OrderDiscount]]) )</f>
        <v>315</v>
      </c>
      <c r="Q453" s="28">
        <f>FACT_ORDERS[[#This Row],[TotalAmountWithDiscount]]+FACT_ORDERS[[#This Row],[DeliveryCost]]</f>
        <v>315</v>
      </c>
      <c r="R453" s="35">
        <v>45453</v>
      </c>
      <c r="S453" s="35" t="str">
        <f>IF(NETWORKDAYS(FACT_ORDERS[[#This Row],[Order-Date]], FACT_ORDERS[[#This Row],[ArrivalDate ]]) &gt; 10, "Late", "On Time")</f>
        <v>On Time</v>
      </c>
    </row>
    <row r="454" spans="1:19" x14ac:dyDescent="0.3">
      <c r="A454" s="12">
        <v>5452</v>
      </c>
      <c r="B454" s="12">
        <v>276</v>
      </c>
      <c r="C454" s="12">
        <v>10785</v>
      </c>
      <c r="D454" s="12">
        <v>453</v>
      </c>
      <c r="E454" s="12" t="s">
        <v>243</v>
      </c>
      <c r="F454" s="13">
        <v>45297</v>
      </c>
      <c r="G454" s="26" t="s">
        <v>11163</v>
      </c>
      <c r="H454" s="12">
        <v>34</v>
      </c>
      <c r="I454" s="28">
        <f>VLOOKUP(B:B,DIM_PRODUCTS!A:F,5,FALSE)</f>
        <v>28</v>
      </c>
      <c r="J454" s="28">
        <f>FACT_ORDERS[[#This Row],[ProductPrice]]*FACT_ORDERS[[#This Row],[Quantity]]</f>
        <v>952</v>
      </c>
      <c r="K454" s="12" t="str">
        <f>VLOOKUP(C:C,DIM_CUSTOMERS!A:G,7,FALSE)</f>
        <v>France</v>
      </c>
      <c r="L454" s="30" cm="1">
        <f t="array" ref="L454">_xlfn.IFS(
    AND(FACT_ORDERS[[#This Row],[DeliveryMehtod]]="shippment",FACT_ORDERS[[#This Row],[TotalAmount]]&gt;=200), 0,
    AND(FACT_ORDERS[[#This Row],[DeliveryMehtod]]="pickup"), 15,
    AND(FACT_ORDERS[[#This Row],[DeliveryMehtod]]="shippment",FACT_ORDERS[[#This Row],[TotalAmount]]&lt;200), 35
)</f>
        <v>15</v>
      </c>
      <c r="M454" s="12" t="str" cm="1">
        <f t="array" ref="M454">_xlfn.IFS(
    SUMIFS(FACT_ORDERS[TotalAmount], FACT_ORDERS[WD_CUSTOMERS],FACT_ORDERS[[#This Row],[WD_CUSTOMERS]])&gt;=15000, "VIP",
    SUMIFS(FACT_ORDERS[TotalAmount], FACT_ORDERS[WD_CUSTOMERS],FACT_ORDERS[[#This Row],[WD_CUSTOMERS]])&gt;=8000, "Premium",
    TRUE, "Regular"
)</f>
        <v>Regular</v>
      </c>
      <c r="N454" s="32" cm="1">
        <f t="array" ref="N454">_xlfn.IFS(
   FACT_ORDERS[[#This Row],[TypeOfClient]]="VIP", 0.2,
   FACT_ORDERS[[#This Row],[TypeOfClient]]="Premium", 0.1,
   TRUE, 0
)</f>
        <v>0</v>
      </c>
      <c r="O454" s="31" cm="1">
        <f t="array" ref="O454">_xlfn.IFS(
   FACT_ORDERS[[#This Row],[TotalAmount]]&gt;1500, 0.15,
   FACT_ORDERS[[#This Row],[TotalAmount]]&gt;1000, 0.1,
   FACT_ORDERS[[#This Row],[TotalAmount]]&gt;500, 0.05,
   TRUE, 0
)</f>
        <v>0.05</v>
      </c>
      <c r="P454" s="28">
        <f xml:space="preserve"> FACT_ORDERS[[#This Row],[TotalAmount]] * (1 - (FACT_ORDERS[[#This Row],[ClientDiscount]] + FACT_ORDERS[[#This Row],[OrderDiscount]]) )</f>
        <v>904.4</v>
      </c>
      <c r="Q454" s="28">
        <f>FACT_ORDERS[[#This Row],[TotalAmountWithDiscount]]+FACT_ORDERS[[#This Row],[DeliveryCost]]</f>
        <v>919.4</v>
      </c>
      <c r="R454" s="35">
        <v>45307</v>
      </c>
      <c r="S454" s="35" t="str">
        <f>IF(NETWORKDAYS(FACT_ORDERS[[#This Row],[Order-Date]], FACT_ORDERS[[#This Row],[ArrivalDate ]]) &gt; 10, "Late", "On Time")</f>
        <v>On Time</v>
      </c>
    </row>
    <row r="455" spans="1:19" x14ac:dyDescent="0.3">
      <c r="A455" s="12">
        <v>5453</v>
      </c>
      <c r="B455" s="12">
        <v>281</v>
      </c>
      <c r="C455" s="12">
        <v>10152</v>
      </c>
      <c r="D455" s="12">
        <v>454</v>
      </c>
      <c r="E455" s="12" t="s">
        <v>243</v>
      </c>
      <c r="F455" s="13">
        <v>45509</v>
      </c>
      <c r="G455" s="26" t="s">
        <v>11164</v>
      </c>
      <c r="H455" s="12">
        <v>20</v>
      </c>
      <c r="I455" s="28">
        <f>VLOOKUP(B:B,DIM_PRODUCTS!A:F,5,FALSE)</f>
        <v>25</v>
      </c>
      <c r="J455" s="28">
        <f>FACT_ORDERS[[#This Row],[ProductPrice]]*FACT_ORDERS[[#This Row],[Quantity]]</f>
        <v>500</v>
      </c>
      <c r="K455" s="12" t="str">
        <f>VLOOKUP(C:C,DIM_CUSTOMERS!A:G,7,FALSE)</f>
        <v>Canada</v>
      </c>
      <c r="L455" s="30" cm="1">
        <f t="array" ref="L455">_xlfn.IFS(
    AND(FACT_ORDERS[[#This Row],[DeliveryMehtod]]="shippment",FACT_ORDERS[[#This Row],[TotalAmount]]&gt;=200), 0,
    AND(FACT_ORDERS[[#This Row],[DeliveryMehtod]]="pickup"), 15,
    AND(FACT_ORDERS[[#This Row],[DeliveryMehtod]]="shippment",FACT_ORDERS[[#This Row],[TotalAmount]]&lt;200), 35
)</f>
        <v>15</v>
      </c>
      <c r="M455" s="12" t="str" cm="1">
        <f t="array" ref="M455">_xlfn.IFS(
    SUMIFS(FACT_ORDERS[TotalAmount], FACT_ORDERS[WD_CUSTOMERS],FACT_ORDERS[[#This Row],[WD_CUSTOMERS]])&gt;=15000, "VIP",
    SUMIFS(FACT_ORDERS[TotalAmount], FACT_ORDERS[WD_CUSTOMERS],FACT_ORDERS[[#This Row],[WD_CUSTOMERS]])&gt;=8000, "Premium",
    TRUE, "Regular"
)</f>
        <v>VIP</v>
      </c>
      <c r="N455" s="32" cm="1">
        <f t="array" ref="N455">_xlfn.IFS(
   FACT_ORDERS[[#This Row],[TypeOfClient]]="VIP", 0.2,
   FACT_ORDERS[[#This Row],[TypeOfClient]]="Premium", 0.1,
   TRUE, 0
)</f>
        <v>0.2</v>
      </c>
      <c r="O455" s="31" cm="1">
        <f t="array" ref="O455">_xlfn.IFS(
   FACT_ORDERS[[#This Row],[TotalAmount]]&gt;1500, 0.15,
   FACT_ORDERS[[#This Row],[TotalAmount]]&gt;1000, 0.1,
   FACT_ORDERS[[#This Row],[TotalAmount]]&gt;500, 0.05,
   TRUE, 0
)</f>
        <v>0</v>
      </c>
      <c r="P455" s="28">
        <f xml:space="preserve"> FACT_ORDERS[[#This Row],[TotalAmount]] * (1 - (FACT_ORDERS[[#This Row],[ClientDiscount]] + FACT_ORDERS[[#This Row],[OrderDiscount]]) )</f>
        <v>400</v>
      </c>
      <c r="Q455" s="28">
        <f>FACT_ORDERS[[#This Row],[TotalAmountWithDiscount]]+FACT_ORDERS[[#This Row],[DeliveryCost]]</f>
        <v>415</v>
      </c>
      <c r="R455" s="35">
        <v>45521</v>
      </c>
      <c r="S455" s="35" t="str">
        <f>IF(NETWORKDAYS(FACT_ORDERS[[#This Row],[Order-Date]], FACT_ORDERS[[#This Row],[ArrivalDate ]]) &gt; 10, "Late", "On Time")</f>
        <v>On Time</v>
      </c>
    </row>
    <row r="456" spans="1:19" x14ac:dyDescent="0.3">
      <c r="A456" s="12">
        <v>5454</v>
      </c>
      <c r="B456" s="12">
        <v>213</v>
      </c>
      <c r="C456" s="12">
        <v>10152</v>
      </c>
      <c r="D456" s="12">
        <v>455</v>
      </c>
      <c r="E456" s="12" t="s">
        <v>243</v>
      </c>
      <c r="F456" s="13">
        <v>45509</v>
      </c>
      <c r="G456" s="26" t="s">
        <v>11165</v>
      </c>
      <c r="H456" s="12">
        <v>89</v>
      </c>
      <c r="I456" s="28">
        <f>VLOOKUP(B:B,DIM_PRODUCTS!A:F,5,FALSE)</f>
        <v>45</v>
      </c>
      <c r="J456" s="28">
        <f>FACT_ORDERS[[#This Row],[ProductPrice]]*FACT_ORDERS[[#This Row],[Quantity]]</f>
        <v>4005</v>
      </c>
      <c r="K456" s="12" t="str">
        <f>VLOOKUP(C:C,DIM_CUSTOMERS!A:G,7,FALSE)</f>
        <v>Canada</v>
      </c>
      <c r="L456" s="30" cm="1">
        <f t="array" ref="L456">_xlfn.IFS(
    AND(FACT_ORDERS[[#This Row],[DeliveryMehtod]]="shippment",FACT_ORDERS[[#This Row],[TotalAmount]]&gt;=200), 0,
    AND(FACT_ORDERS[[#This Row],[DeliveryMehtod]]="pickup"), 15,
    AND(FACT_ORDERS[[#This Row],[DeliveryMehtod]]="shippment",FACT_ORDERS[[#This Row],[TotalAmount]]&lt;200), 35
)</f>
        <v>15</v>
      </c>
      <c r="M456" s="12" t="str" cm="1">
        <f t="array" ref="M456">_xlfn.IFS(
    SUMIFS(FACT_ORDERS[TotalAmount], FACT_ORDERS[WD_CUSTOMERS],FACT_ORDERS[[#This Row],[WD_CUSTOMERS]])&gt;=15000, "VIP",
    SUMIFS(FACT_ORDERS[TotalAmount], FACT_ORDERS[WD_CUSTOMERS],FACT_ORDERS[[#This Row],[WD_CUSTOMERS]])&gt;=8000, "Premium",
    TRUE, "Regular"
)</f>
        <v>VIP</v>
      </c>
      <c r="N456" s="32" cm="1">
        <f t="array" ref="N456">_xlfn.IFS(
   FACT_ORDERS[[#This Row],[TypeOfClient]]="VIP", 0.2,
   FACT_ORDERS[[#This Row],[TypeOfClient]]="Premium", 0.1,
   TRUE, 0
)</f>
        <v>0.2</v>
      </c>
      <c r="O456" s="31" cm="1">
        <f t="array" ref="O456">_xlfn.IFS(
   FACT_ORDERS[[#This Row],[TotalAmount]]&gt;1500, 0.15,
   FACT_ORDERS[[#This Row],[TotalAmount]]&gt;1000, 0.1,
   FACT_ORDERS[[#This Row],[TotalAmount]]&gt;500, 0.05,
   TRUE, 0
)</f>
        <v>0.15</v>
      </c>
      <c r="P456" s="28">
        <f xml:space="preserve"> FACT_ORDERS[[#This Row],[TotalAmount]] * (1 - (FACT_ORDERS[[#This Row],[ClientDiscount]] + FACT_ORDERS[[#This Row],[OrderDiscount]]) )</f>
        <v>2603.25</v>
      </c>
      <c r="Q456" s="28">
        <f>FACT_ORDERS[[#This Row],[TotalAmountWithDiscount]]+FACT_ORDERS[[#This Row],[DeliveryCost]]</f>
        <v>2618.25</v>
      </c>
      <c r="R456" s="35">
        <v>45518</v>
      </c>
      <c r="S456" s="35" t="str">
        <f>IF(NETWORKDAYS(FACT_ORDERS[[#This Row],[Order-Date]], FACT_ORDERS[[#This Row],[ArrivalDate ]]) &gt; 10, "Late", "On Time")</f>
        <v>On Time</v>
      </c>
    </row>
    <row r="457" spans="1:19" x14ac:dyDescent="0.3">
      <c r="A457" s="12">
        <v>5455</v>
      </c>
      <c r="B457" s="12">
        <v>286</v>
      </c>
      <c r="C457" s="12">
        <v>10152</v>
      </c>
      <c r="D457" s="12">
        <v>456</v>
      </c>
      <c r="E457" s="12" t="s">
        <v>243</v>
      </c>
      <c r="F457" s="13">
        <v>45509</v>
      </c>
      <c r="G457" s="26" t="s">
        <v>11166</v>
      </c>
      <c r="H457" s="12">
        <v>23</v>
      </c>
      <c r="I457" s="28">
        <f>VLOOKUP(B:B,DIM_PRODUCTS!A:F,5,FALSE)</f>
        <v>6</v>
      </c>
      <c r="J457" s="28">
        <f>FACT_ORDERS[[#This Row],[ProductPrice]]*FACT_ORDERS[[#This Row],[Quantity]]</f>
        <v>138</v>
      </c>
      <c r="K457" s="12" t="str">
        <f>VLOOKUP(C:C,DIM_CUSTOMERS!A:G,7,FALSE)</f>
        <v>Canada</v>
      </c>
      <c r="L457" s="30" cm="1">
        <f t="array" ref="L457">_xlfn.IFS(
    AND(FACT_ORDERS[[#This Row],[DeliveryMehtod]]="shippment",FACT_ORDERS[[#This Row],[TotalAmount]]&gt;=200), 0,
    AND(FACT_ORDERS[[#This Row],[DeliveryMehtod]]="pickup"), 15,
    AND(FACT_ORDERS[[#This Row],[DeliveryMehtod]]="shippment",FACT_ORDERS[[#This Row],[TotalAmount]]&lt;200), 35
)</f>
        <v>15</v>
      </c>
      <c r="M457" s="12" t="str" cm="1">
        <f t="array" ref="M457">_xlfn.IFS(
    SUMIFS(FACT_ORDERS[TotalAmount], FACT_ORDERS[WD_CUSTOMERS],FACT_ORDERS[[#This Row],[WD_CUSTOMERS]])&gt;=15000, "VIP",
    SUMIFS(FACT_ORDERS[TotalAmount], FACT_ORDERS[WD_CUSTOMERS],FACT_ORDERS[[#This Row],[WD_CUSTOMERS]])&gt;=8000, "Premium",
    TRUE, "Regular"
)</f>
        <v>VIP</v>
      </c>
      <c r="N457" s="32" cm="1">
        <f t="array" ref="N457">_xlfn.IFS(
   FACT_ORDERS[[#This Row],[TypeOfClient]]="VIP", 0.2,
   FACT_ORDERS[[#This Row],[TypeOfClient]]="Premium", 0.1,
   TRUE, 0
)</f>
        <v>0.2</v>
      </c>
      <c r="O457" s="31" cm="1">
        <f t="array" ref="O457">_xlfn.IFS(
   FACT_ORDERS[[#This Row],[TotalAmount]]&gt;1500, 0.15,
   FACT_ORDERS[[#This Row],[TotalAmount]]&gt;1000, 0.1,
   FACT_ORDERS[[#This Row],[TotalAmount]]&gt;500, 0.05,
   TRUE, 0
)</f>
        <v>0</v>
      </c>
      <c r="P457" s="28">
        <f xml:space="preserve"> FACT_ORDERS[[#This Row],[TotalAmount]] * (1 - (FACT_ORDERS[[#This Row],[ClientDiscount]] + FACT_ORDERS[[#This Row],[OrderDiscount]]) )</f>
        <v>110.4</v>
      </c>
      <c r="Q457" s="28">
        <f>FACT_ORDERS[[#This Row],[TotalAmountWithDiscount]]+FACT_ORDERS[[#This Row],[DeliveryCost]]</f>
        <v>125.4</v>
      </c>
      <c r="R457" s="35">
        <v>45518</v>
      </c>
      <c r="S457" s="35" t="str">
        <f>IF(NETWORKDAYS(FACT_ORDERS[[#This Row],[Order-Date]], FACT_ORDERS[[#This Row],[ArrivalDate ]]) &gt; 10, "Late", "On Time")</f>
        <v>On Time</v>
      </c>
    </row>
    <row r="458" spans="1:19" x14ac:dyDescent="0.3">
      <c r="A458" s="12">
        <v>5456</v>
      </c>
      <c r="B458" s="12">
        <v>265</v>
      </c>
      <c r="C458" s="12">
        <v>10833</v>
      </c>
      <c r="D458" s="12">
        <v>457</v>
      </c>
      <c r="E458" s="12" t="s">
        <v>244</v>
      </c>
      <c r="F458" s="13">
        <v>45295</v>
      </c>
      <c r="G458" s="26" t="s">
        <v>11167</v>
      </c>
      <c r="H458" s="12">
        <v>22</v>
      </c>
      <c r="I458" s="28">
        <f>VLOOKUP(B:B,DIM_PRODUCTS!A:F,5,FALSE)</f>
        <v>13</v>
      </c>
      <c r="J458" s="28">
        <f>FACT_ORDERS[[#This Row],[ProductPrice]]*FACT_ORDERS[[#This Row],[Quantity]]</f>
        <v>286</v>
      </c>
      <c r="K458" s="12" t="str">
        <f>VLOOKUP(C:C,DIM_CUSTOMERS!A:G,7,FALSE)</f>
        <v>Italy</v>
      </c>
      <c r="L458" s="30" cm="1">
        <f t="array" ref="L458">_xlfn.IFS(
    AND(FACT_ORDERS[[#This Row],[DeliveryMehtod]]="shippment",FACT_ORDERS[[#This Row],[TotalAmount]]&gt;=200), 0,
    AND(FACT_ORDERS[[#This Row],[DeliveryMehtod]]="pickup"), 15,
    AND(FACT_ORDERS[[#This Row],[DeliveryMehtod]]="shippment",FACT_ORDERS[[#This Row],[TotalAmount]]&lt;200), 35
)</f>
        <v>0</v>
      </c>
      <c r="M458" s="12" t="str" cm="1">
        <f t="array" ref="M458">_xlfn.IFS(
    SUMIFS(FACT_ORDERS[TotalAmount], FACT_ORDERS[WD_CUSTOMERS],FACT_ORDERS[[#This Row],[WD_CUSTOMERS]])&gt;=15000, "VIP",
    SUMIFS(FACT_ORDERS[TotalAmount], FACT_ORDERS[WD_CUSTOMERS],FACT_ORDERS[[#This Row],[WD_CUSTOMERS]])&gt;=8000, "Premium",
    TRUE, "Regular"
)</f>
        <v>Regular</v>
      </c>
      <c r="N458" s="32" cm="1">
        <f t="array" ref="N458">_xlfn.IFS(
   FACT_ORDERS[[#This Row],[TypeOfClient]]="VIP", 0.2,
   FACT_ORDERS[[#This Row],[TypeOfClient]]="Premium", 0.1,
   TRUE, 0
)</f>
        <v>0</v>
      </c>
      <c r="O458" s="31" cm="1">
        <f t="array" ref="O458">_xlfn.IFS(
   FACT_ORDERS[[#This Row],[TotalAmount]]&gt;1500, 0.15,
   FACT_ORDERS[[#This Row],[TotalAmount]]&gt;1000, 0.1,
   FACT_ORDERS[[#This Row],[TotalAmount]]&gt;500, 0.05,
   TRUE, 0
)</f>
        <v>0</v>
      </c>
      <c r="P458" s="28">
        <f xml:space="preserve"> FACT_ORDERS[[#This Row],[TotalAmount]] * (1 - (FACT_ORDERS[[#This Row],[ClientDiscount]] + FACT_ORDERS[[#This Row],[OrderDiscount]]) )</f>
        <v>286</v>
      </c>
      <c r="Q458" s="28">
        <f>FACT_ORDERS[[#This Row],[TotalAmountWithDiscount]]+FACT_ORDERS[[#This Row],[DeliveryCost]]</f>
        <v>286</v>
      </c>
      <c r="R458" s="35">
        <v>45302</v>
      </c>
      <c r="S458" s="35" t="str">
        <f>IF(NETWORKDAYS(FACT_ORDERS[[#This Row],[Order-Date]], FACT_ORDERS[[#This Row],[ArrivalDate ]]) &gt; 10, "Late", "On Time")</f>
        <v>On Time</v>
      </c>
    </row>
    <row r="459" spans="1:19" x14ac:dyDescent="0.3">
      <c r="A459" s="12">
        <v>5457</v>
      </c>
      <c r="B459" s="12">
        <v>293</v>
      </c>
      <c r="C459" s="12">
        <v>10833</v>
      </c>
      <c r="D459" s="12">
        <v>458</v>
      </c>
      <c r="E459" s="12" t="s">
        <v>243</v>
      </c>
      <c r="F459" s="13">
        <v>45295</v>
      </c>
      <c r="G459" s="26" t="s">
        <v>11168</v>
      </c>
      <c r="H459" s="12">
        <v>14</v>
      </c>
      <c r="I459" s="28">
        <f>VLOOKUP(B:B,DIM_PRODUCTS!A:F,5,FALSE)</f>
        <v>11</v>
      </c>
      <c r="J459" s="28">
        <f>FACT_ORDERS[[#This Row],[ProductPrice]]*FACT_ORDERS[[#This Row],[Quantity]]</f>
        <v>154</v>
      </c>
      <c r="K459" s="12" t="str">
        <f>VLOOKUP(C:C,DIM_CUSTOMERS!A:G,7,FALSE)</f>
        <v>Italy</v>
      </c>
      <c r="L459" s="30" cm="1">
        <f t="array" ref="L459">_xlfn.IFS(
    AND(FACT_ORDERS[[#This Row],[DeliveryMehtod]]="shippment",FACT_ORDERS[[#This Row],[TotalAmount]]&gt;=200), 0,
    AND(FACT_ORDERS[[#This Row],[DeliveryMehtod]]="pickup"), 15,
    AND(FACT_ORDERS[[#This Row],[DeliveryMehtod]]="shippment",FACT_ORDERS[[#This Row],[TotalAmount]]&lt;200), 35
)</f>
        <v>15</v>
      </c>
      <c r="M459" s="12" t="str" cm="1">
        <f t="array" ref="M459">_xlfn.IFS(
    SUMIFS(FACT_ORDERS[TotalAmount], FACT_ORDERS[WD_CUSTOMERS],FACT_ORDERS[[#This Row],[WD_CUSTOMERS]])&gt;=15000, "VIP",
    SUMIFS(FACT_ORDERS[TotalAmount], FACT_ORDERS[WD_CUSTOMERS],FACT_ORDERS[[#This Row],[WD_CUSTOMERS]])&gt;=8000, "Premium",
    TRUE, "Regular"
)</f>
        <v>Regular</v>
      </c>
      <c r="N459" s="32" cm="1">
        <f t="array" ref="N459">_xlfn.IFS(
   FACT_ORDERS[[#This Row],[TypeOfClient]]="VIP", 0.2,
   FACT_ORDERS[[#This Row],[TypeOfClient]]="Premium", 0.1,
   TRUE, 0
)</f>
        <v>0</v>
      </c>
      <c r="O459" s="31" cm="1">
        <f t="array" ref="O459">_xlfn.IFS(
   FACT_ORDERS[[#This Row],[TotalAmount]]&gt;1500, 0.15,
   FACT_ORDERS[[#This Row],[TotalAmount]]&gt;1000, 0.1,
   FACT_ORDERS[[#This Row],[TotalAmount]]&gt;500, 0.05,
   TRUE, 0
)</f>
        <v>0</v>
      </c>
      <c r="P459" s="28">
        <f xml:space="preserve"> FACT_ORDERS[[#This Row],[TotalAmount]] * (1 - (FACT_ORDERS[[#This Row],[ClientDiscount]] + FACT_ORDERS[[#This Row],[OrderDiscount]]) )</f>
        <v>154</v>
      </c>
      <c r="Q459" s="28">
        <f>FACT_ORDERS[[#This Row],[TotalAmountWithDiscount]]+FACT_ORDERS[[#This Row],[DeliveryCost]]</f>
        <v>169</v>
      </c>
      <c r="R459" s="35">
        <v>45306</v>
      </c>
      <c r="S459" s="35" t="str">
        <f>IF(NETWORKDAYS(FACT_ORDERS[[#This Row],[Order-Date]], FACT_ORDERS[[#This Row],[ArrivalDate ]]) &gt; 10, "Late", "On Time")</f>
        <v>On Time</v>
      </c>
    </row>
    <row r="460" spans="1:19" x14ac:dyDescent="0.3">
      <c r="A460" s="12">
        <v>5458</v>
      </c>
      <c r="B460" s="12">
        <v>275</v>
      </c>
      <c r="C460" s="12">
        <v>10833</v>
      </c>
      <c r="D460" s="12">
        <v>459</v>
      </c>
      <c r="E460" s="12" t="s">
        <v>243</v>
      </c>
      <c r="F460" s="13">
        <v>45295</v>
      </c>
      <c r="G460" s="26" t="s">
        <v>11169</v>
      </c>
      <c r="H460" s="12">
        <v>54</v>
      </c>
      <c r="I460" s="28">
        <f>VLOOKUP(B:B,DIM_PRODUCTS!A:F,5,FALSE)</f>
        <v>35</v>
      </c>
      <c r="J460" s="28">
        <f>FACT_ORDERS[[#This Row],[ProductPrice]]*FACT_ORDERS[[#This Row],[Quantity]]</f>
        <v>1890</v>
      </c>
      <c r="K460" s="12" t="str">
        <f>VLOOKUP(C:C,DIM_CUSTOMERS!A:G,7,FALSE)</f>
        <v>Italy</v>
      </c>
      <c r="L460" s="30" cm="1">
        <f t="array" ref="L460">_xlfn.IFS(
    AND(FACT_ORDERS[[#This Row],[DeliveryMehtod]]="shippment",FACT_ORDERS[[#This Row],[TotalAmount]]&gt;=200), 0,
    AND(FACT_ORDERS[[#This Row],[DeliveryMehtod]]="pickup"), 15,
    AND(FACT_ORDERS[[#This Row],[DeliveryMehtod]]="shippment",FACT_ORDERS[[#This Row],[TotalAmount]]&lt;200), 35
)</f>
        <v>15</v>
      </c>
      <c r="M460" s="12" t="str" cm="1">
        <f t="array" ref="M460">_xlfn.IFS(
    SUMIFS(FACT_ORDERS[TotalAmount], FACT_ORDERS[WD_CUSTOMERS],FACT_ORDERS[[#This Row],[WD_CUSTOMERS]])&gt;=15000, "VIP",
    SUMIFS(FACT_ORDERS[TotalAmount], FACT_ORDERS[WD_CUSTOMERS],FACT_ORDERS[[#This Row],[WD_CUSTOMERS]])&gt;=8000, "Premium",
    TRUE, "Regular"
)</f>
        <v>Regular</v>
      </c>
      <c r="N460" s="32" cm="1">
        <f t="array" ref="N460">_xlfn.IFS(
   FACT_ORDERS[[#This Row],[TypeOfClient]]="VIP", 0.2,
   FACT_ORDERS[[#This Row],[TypeOfClient]]="Premium", 0.1,
   TRUE, 0
)</f>
        <v>0</v>
      </c>
      <c r="O460" s="31" cm="1">
        <f t="array" ref="O460">_xlfn.IFS(
   FACT_ORDERS[[#This Row],[TotalAmount]]&gt;1500, 0.15,
   FACT_ORDERS[[#This Row],[TotalAmount]]&gt;1000, 0.1,
   FACT_ORDERS[[#This Row],[TotalAmount]]&gt;500, 0.05,
   TRUE, 0
)</f>
        <v>0.15</v>
      </c>
      <c r="P460" s="28">
        <f xml:space="preserve"> FACT_ORDERS[[#This Row],[TotalAmount]] * (1 - (FACT_ORDERS[[#This Row],[ClientDiscount]] + FACT_ORDERS[[#This Row],[OrderDiscount]]) )</f>
        <v>1606.5</v>
      </c>
      <c r="Q460" s="28">
        <f>FACT_ORDERS[[#This Row],[TotalAmountWithDiscount]]+FACT_ORDERS[[#This Row],[DeliveryCost]]</f>
        <v>1621.5</v>
      </c>
      <c r="R460" s="35">
        <v>45302</v>
      </c>
      <c r="S460" s="35" t="str">
        <f>IF(NETWORKDAYS(FACT_ORDERS[[#This Row],[Order-Date]], FACT_ORDERS[[#This Row],[ArrivalDate ]]) &gt; 10, "Late", "On Time")</f>
        <v>On Time</v>
      </c>
    </row>
    <row r="461" spans="1:19" x14ac:dyDescent="0.3">
      <c r="A461" s="12">
        <v>5459</v>
      </c>
      <c r="B461" s="12">
        <v>299</v>
      </c>
      <c r="C461" s="12">
        <v>10519</v>
      </c>
      <c r="D461" s="12">
        <v>460</v>
      </c>
      <c r="E461" s="12" t="s">
        <v>244</v>
      </c>
      <c r="F461" s="13">
        <v>45350</v>
      </c>
      <c r="G461" s="26" t="s">
        <v>3754</v>
      </c>
      <c r="H461" s="12">
        <v>20</v>
      </c>
      <c r="I461" s="28">
        <f>VLOOKUP(B:B,DIM_PRODUCTS!A:F,5,FALSE)</f>
        <v>19</v>
      </c>
      <c r="J461" s="28">
        <f>FACT_ORDERS[[#This Row],[ProductPrice]]*FACT_ORDERS[[#This Row],[Quantity]]</f>
        <v>380</v>
      </c>
      <c r="K461" s="12" t="str">
        <f>VLOOKUP(C:C,DIM_CUSTOMERS!A:G,7,FALSE)</f>
        <v>China</v>
      </c>
      <c r="L461" s="30" cm="1">
        <f t="array" ref="L461">_xlfn.IFS(
    AND(FACT_ORDERS[[#This Row],[DeliveryMehtod]]="shippment",FACT_ORDERS[[#This Row],[TotalAmount]]&gt;=200), 0,
    AND(FACT_ORDERS[[#This Row],[DeliveryMehtod]]="pickup"), 15,
    AND(FACT_ORDERS[[#This Row],[DeliveryMehtod]]="shippment",FACT_ORDERS[[#This Row],[TotalAmount]]&lt;200), 35
)</f>
        <v>0</v>
      </c>
      <c r="M461" s="12" t="str" cm="1">
        <f t="array" ref="M461">_xlfn.IFS(
    SUMIFS(FACT_ORDERS[TotalAmount], FACT_ORDERS[WD_CUSTOMERS],FACT_ORDERS[[#This Row],[WD_CUSTOMERS]])&gt;=15000, "VIP",
    SUMIFS(FACT_ORDERS[TotalAmount], FACT_ORDERS[WD_CUSTOMERS],FACT_ORDERS[[#This Row],[WD_CUSTOMERS]])&gt;=8000, "Premium",
    TRUE, "Regular"
)</f>
        <v>Regular</v>
      </c>
      <c r="N461" s="32" cm="1">
        <f t="array" ref="N461">_xlfn.IFS(
   FACT_ORDERS[[#This Row],[TypeOfClient]]="VIP", 0.2,
   FACT_ORDERS[[#This Row],[TypeOfClient]]="Premium", 0.1,
   TRUE, 0
)</f>
        <v>0</v>
      </c>
      <c r="O461" s="31" cm="1">
        <f t="array" ref="O461">_xlfn.IFS(
   FACT_ORDERS[[#This Row],[TotalAmount]]&gt;1500, 0.15,
   FACT_ORDERS[[#This Row],[TotalAmount]]&gt;1000, 0.1,
   FACT_ORDERS[[#This Row],[TotalAmount]]&gt;500, 0.05,
   TRUE, 0
)</f>
        <v>0</v>
      </c>
      <c r="P461" s="28">
        <f xml:space="preserve"> FACT_ORDERS[[#This Row],[TotalAmount]] * (1 - (FACT_ORDERS[[#This Row],[ClientDiscount]] + FACT_ORDERS[[#This Row],[OrderDiscount]]) )</f>
        <v>380</v>
      </c>
      <c r="Q461" s="28">
        <f>FACT_ORDERS[[#This Row],[TotalAmountWithDiscount]]+FACT_ORDERS[[#This Row],[DeliveryCost]]</f>
        <v>380</v>
      </c>
      <c r="R461" s="35">
        <v>45361</v>
      </c>
      <c r="S461" s="35" t="str">
        <f>IF(NETWORKDAYS(FACT_ORDERS[[#This Row],[Order-Date]], FACT_ORDERS[[#This Row],[ArrivalDate ]]) &gt; 10, "Late", "On Time")</f>
        <v>On Time</v>
      </c>
    </row>
    <row r="462" spans="1:19" x14ac:dyDescent="0.3">
      <c r="A462" s="12">
        <v>5460</v>
      </c>
      <c r="B462" s="12">
        <v>247</v>
      </c>
      <c r="C462" s="12">
        <v>10477</v>
      </c>
      <c r="D462" s="12">
        <v>461</v>
      </c>
      <c r="E462" s="12" t="s">
        <v>243</v>
      </c>
      <c r="F462" s="13">
        <v>45516</v>
      </c>
      <c r="G462" s="26" t="s">
        <v>11170</v>
      </c>
      <c r="H462" s="12">
        <v>19</v>
      </c>
      <c r="I462" s="28">
        <f>VLOOKUP(B:B,DIM_PRODUCTS!A:F,5,FALSE)</f>
        <v>13</v>
      </c>
      <c r="J462" s="28">
        <f>FACT_ORDERS[[#This Row],[ProductPrice]]*FACT_ORDERS[[#This Row],[Quantity]]</f>
        <v>247</v>
      </c>
      <c r="K462" s="12" t="str">
        <f>VLOOKUP(C:C,DIM_CUSTOMERS!A:G,7,FALSE)</f>
        <v>China</v>
      </c>
      <c r="L462" s="30" cm="1">
        <f t="array" ref="L462">_xlfn.IFS(
    AND(FACT_ORDERS[[#This Row],[DeliveryMehtod]]="shippment",FACT_ORDERS[[#This Row],[TotalAmount]]&gt;=200), 0,
    AND(FACT_ORDERS[[#This Row],[DeliveryMehtod]]="pickup"), 15,
    AND(FACT_ORDERS[[#This Row],[DeliveryMehtod]]="shippment",FACT_ORDERS[[#This Row],[TotalAmount]]&lt;200), 35
)</f>
        <v>15</v>
      </c>
      <c r="M462" s="12" t="str" cm="1">
        <f t="array" ref="M462">_xlfn.IFS(
    SUMIFS(FACT_ORDERS[TotalAmount], FACT_ORDERS[WD_CUSTOMERS],FACT_ORDERS[[#This Row],[WD_CUSTOMERS]])&gt;=15000, "VIP",
    SUMIFS(FACT_ORDERS[TotalAmount], FACT_ORDERS[WD_CUSTOMERS],FACT_ORDERS[[#This Row],[WD_CUSTOMERS]])&gt;=8000, "Premium",
    TRUE, "Regular"
)</f>
        <v>Regular</v>
      </c>
      <c r="N462" s="32" cm="1">
        <f t="array" ref="N462">_xlfn.IFS(
   FACT_ORDERS[[#This Row],[TypeOfClient]]="VIP", 0.2,
   FACT_ORDERS[[#This Row],[TypeOfClient]]="Premium", 0.1,
   TRUE, 0
)</f>
        <v>0</v>
      </c>
      <c r="O462" s="31" cm="1">
        <f t="array" ref="O462">_xlfn.IFS(
   FACT_ORDERS[[#This Row],[TotalAmount]]&gt;1500, 0.15,
   FACT_ORDERS[[#This Row],[TotalAmount]]&gt;1000, 0.1,
   FACT_ORDERS[[#This Row],[TotalAmount]]&gt;500, 0.05,
   TRUE, 0
)</f>
        <v>0</v>
      </c>
      <c r="P462" s="28">
        <f xml:space="preserve"> FACT_ORDERS[[#This Row],[TotalAmount]] * (1 - (FACT_ORDERS[[#This Row],[ClientDiscount]] + FACT_ORDERS[[#This Row],[OrderDiscount]]) )</f>
        <v>247</v>
      </c>
      <c r="Q462" s="28">
        <f>FACT_ORDERS[[#This Row],[TotalAmountWithDiscount]]+FACT_ORDERS[[#This Row],[DeliveryCost]]</f>
        <v>262</v>
      </c>
      <c r="R462" s="35">
        <v>45524</v>
      </c>
      <c r="S462" s="35" t="str">
        <f>IF(NETWORKDAYS(FACT_ORDERS[[#This Row],[Order-Date]], FACT_ORDERS[[#This Row],[ArrivalDate ]]) &gt; 10, "Late", "On Time")</f>
        <v>On Time</v>
      </c>
    </row>
    <row r="463" spans="1:19" x14ac:dyDescent="0.3">
      <c r="A463" s="12">
        <v>5461</v>
      </c>
      <c r="B463" s="12">
        <v>210</v>
      </c>
      <c r="C463" s="12">
        <v>10477</v>
      </c>
      <c r="D463" s="12">
        <v>462</v>
      </c>
      <c r="E463" s="12" t="s">
        <v>244</v>
      </c>
      <c r="F463" s="13">
        <v>45516</v>
      </c>
      <c r="G463" s="26" t="s">
        <v>11171</v>
      </c>
      <c r="H463" s="12">
        <v>24</v>
      </c>
      <c r="I463" s="28">
        <f>VLOOKUP(B:B,DIM_PRODUCTS!A:F,5,FALSE)</f>
        <v>14</v>
      </c>
      <c r="J463" s="28">
        <f>FACT_ORDERS[[#This Row],[ProductPrice]]*FACT_ORDERS[[#This Row],[Quantity]]</f>
        <v>336</v>
      </c>
      <c r="K463" s="12" t="str">
        <f>VLOOKUP(C:C,DIM_CUSTOMERS!A:G,7,FALSE)</f>
        <v>China</v>
      </c>
      <c r="L463" s="30" cm="1">
        <f t="array" ref="L463">_xlfn.IFS(
    AND(FACT_ORDERS[[#This Row],[DeliveryMehtod]]="shippment",FACT_ORDERS[[#This Row],[TotalAmount]]&gt;=200), 0,
    AND(FACT_ORDERS[[#This Row],[DeliveryMehtod]]="pickup"), 15,
    AND(FACT_ORDERS[[#This Row],[DeliveryMehtod]]="shippment",FACT_ORDERS[[#This Row],[TotalAmount]]&lt;200), 35
)</f>
        <v>0</v>
      </c>
      <c r="M463" s="12" t="str" cm="1">
        <f t="array" ref="M463">_xlfn.IFS(
    SUMIFS(FACT_ORDERS[TotalAmount], FACT_ORDERS[WD_CUSTOMERS],FACT_ORDERS[[#This Row],[WD_CUSTOMERS]])&gt;=15000, "VIP",
    SUMIFS(FACT_ORDERS[TotalAmount], FACT_ORDERS[WD_CUSTOMERS],FACT_ORDERS[[#This Row],[WD_CUSTOMERS]])&gt;=8000, "Premium",
    TRUE, "Regular"
)</f>
        <v>Regular</v>
      </c>
      <c r="N463" s="32" cm="1">
        <f t="array" ref="N463">_xlfn.IFS(
   FACT_ORDERS[[#This Row],[TypeOfClient]]="VIP", 0.2,
   FACT_ORDERS[[#This Row],[TypeOfClient]]="Premium", 0.1,
   TRUE, 0
)</f>
        <v>0</v>
      </c>
      <c r="O463" s="31" cm="1">
        <f t="array" ref="O463">_xlfn.IFS(
   FACT_ORDERS[[#This Row],[TotalAmount]]&gt;1500, 0.15,
   FACT_ORDERS[[#This Row],[TotalAmount]]&gt;1000, 0.1,
   FACT_ORDERS[[#This Row],[TotalAmount]]&gt;500, 0.05,
   TRUE, 0
)</f>
        <v>0</v>
      </c>
      <c r="P463" s="28">
        <f xml:space="preserve"> FACT_ORDERS[[#This Row],[TotalAmount]] * (1 - (FACT_ORDERS[[#This Row],[ClientDiscount]] + FACT_ORDERS[[#This Row],[OrderDiscount]]) )</f>
        <v>336</v>
      </c>
      <c r="Q463" s="28">
        <f>FACT_ORDERS[[#This Row],[TotalAmountWithDiscount]]+FACT_ORDERS[[#This Row],[DeliveryCost]]</f>
        <v>336</v>
      </c>
      <c r="R463" s="35">
        <v>45527</v>
      </c>
      <c r="S463" s="35" t="str">
        <f>IF(NETWORKDAYS(FACT_ORDERS[[#This Row],[Order-Date]], FACT_ORDERS[[#This Row],[ArrivalDate ]]) &gt; 10, "Late", "On Time")</f>
        <v>On Time</v>
      </c>
    </row>
    <row r="464" spans="1:19" x14ac:dyDescent="0.3">
      <c r="A464" s="12">
        <v>5462</v>
      </c>
      <c r="B464" s="12">
        <v>214</v>
      </c>
      <c r="C464" s="12">
        <v>10324</v>
      </c>
      <c r="D464" s="12">
        <v>463</v>
      </c>
      <c r="E464" s="12" t="s">
        <v>244</v>
      </c>
      <c r="F464" s="13">
        <v>45540</v>
      </c>
      <c r="G464" s="26" t="s">
        <v>11172</v>
      </c>
      <c r="H464" s="12">
        <v>69</v>
      </c>
      <c r="I464" s="28">
        <f>VLOOKUP(B:B,DIM_PRODUCTS!A:F,5,FALSE)</f>
        <v>46</v>
      </c>
      <c r="J464" s="28">
        <f>FACT_ORDERS[[#This Row],[ProductPrice]]*FACT_ORDERS[[#This Row],[Quantity]]</f>
        <v>3174</v>
      </c>
      <c r="K464" s="12" t="str">
        <f>VLOOKUP(C:C,DIM_CUSTOMERS!A:G,7,FALSE)</f>
        <v>Canada</v>
      </c>
      <c r="L464" s="30" cm="1">
        <f t="array" ref="L464">_xlfn.IFS(
    AND(FACT_ORDERS[[#This Row],[DeliveryMehtod]]="shippment",FACT_ORDERS[[#This Row],[TotalAmount]]&gt;=200), 0,
    AND(FACT_ORDERS[[#This Row],[DeliveryMehtod]]="pickup"), 15,
    AND(FACT_ORDERS[[#This Row],[DeliveryMehtod]]="shippment",FACT_ORDERS[[#This Row],[TotalAmount]]&lt;200), 35
)</f>
        <v>0</v>
      </c>
      <c r="M464" s="12" t="str" cm="1">
        <f t="array" ref="M464">_xlfn.IFS(
    SUMIFS(FACT_ORDERS[TotalAmount], FACT_ORDERS[WD_CUSTOMERS],FACT_ORDERS[[#This Row],[WD_CUSTOMERS]])&gt;=15000, "VIP",
    SUMIFS(FACT_ORDERS[TotalAmount], FACT_ORDERS[WD_CUSTOMERS],FACT_ORDERS[[#This Row],[WD_CUSTOMERS]])&gt;=8000, "Premium",
    TRUE, "Regular"
)</f>
        <v>VIP</v>
      </c>
      <c r="N464" s="32" cm="1">
        <f t="array" ref="N464">_xlfn.IFS(
   FACT_ORDERS[[#This Row],[TypeOfClient]]="VIP", 0.2,
   FACT_ORDERS[[#This Row],[TypeOfClient]]="Premium", 0.1,
   TRUE, 0
)</f>
        <v>0.2</v>
      </c>
      <c r="O464" s="31" cm="1">
        <f t="array" ref="O464">_xlfn.IFS(
   FACT_ORDERS[[#This Row],[TotalAmount]]&gt;1500, 0.15,
   FACT_ORDERS[[#This Row],[TotalAmount]]&gt;1000, 0.1,
   FACT_ORDERS[[#This Row],[TotalAmount]]&gt;500, 0.05,
   TRUE, 0
)</f>
        <v>0.15</v>
      </c>
      <c r="P464" s="28">
        <f xml:space="preserve"> FACT_ORDERS[[#This Row],[TotalAmount]] * (1 - (FACT_ORDERS[[#This Row],[ClientDiscount]] + FACT_ORDERS[[#This Row],[OrderDiscount]]) )</f>
        <v>2063.1</v>
      </c>
      <c r="Q464" s="28">
        <f>FACT_ORDERS[[#This Row],[TotalAmountWithDiscount]]+FACT_ORDERS[[#This Row],[DeliveryCost]]</f>
        <v>2063.1</v>
      </c>
      <c r="R464" s="35">
        <v>45550</v>
      </c>
      <c r="S464" s="35" t="str">
        <f>IF(NETWORKDAYS(FACT_ORDERS[[#This Row],[Order-Date]], FACT_ORDERS[[#This Row],[ArrivalDate ]]) &gt; 10, "Late", "On Time")</f>
        <v>On Time</v>
      </c>
    </row>
    <row r="465" spans="1:19" x14ac:dyDescent="0.3">
      <c r="A465" s="12">
        <v>5463</v>
      </c>
      <c r="B465" s="12">
        <v>283</v>
      </c>
      <c r="C465" s="12">
        <v>10324</v>
      </c>
      <c r="D465" s="12">
        <v>464</v>
      </c>
      <c r="E465" s="12" t="s">
        <v>244</v>
      </c>
      <c r="F465" s="13">
        <v>45399</v>
      </c>
      <c r="G465" s="26" t="s">
        <v>11173</v>
      </c>
      <c r="H465" s="12">
        <v>38</v>
      </c>
      <c r="I465" s="28">
        <f>VLOOKUP(B:B,DIM_PRODUCTS!A:F,5,FALSE)</f>
        <v>11</v>
      </c>
      <c r="J465" s="28">
        <f>FACT_ORDERS[[#This Row],[ProductPrice]]*FACT_ORDERS[[#This Row],[Quantity]]</f>
        <v>418</v>
      </c>
      <c r="K465" s="12" t="str">
        <f>VLOOKUP(C:C,DIM_CUSTOMERS!A:G,7,FALSE)</f>
        <v>Canada</v>
      </c>
      <c r="L465" s="30" cm="1">
        <f t="array" ref="L465">_xlfn.IFS(
    AND(FACT_ORDERS[[#This Row],[DeliveryMehtod]]="shippment",FACT_ORDERS[[#This Row],[TotalAmount]]&gt;=200), 0,
    AND(FACT_ORDERS[[#This Row],[DeliveryMehtod]]="pickup"), 15,
    AND(FACT_ORDERS[[#This Row],[DeliveryMehtod]]="shippment",FACT_ORDERS[[#This Row],[TotalAmount]]&lt;200), 35
)</f>
        <v>0</v>
      </c>
      <c r="M465" s="12" t="str" cm="1">
        <f t="array" ref="M465">_xlfn.IFS(
    SUMIFS(FACT_ORDERS[TotalAmount], FACT_ORDERS[WD_CUSTOMERS],FACT_ORDERS[[#This Row],[WD_CUSTOMERS]])&gt;=15000, "VIP",
    SUMIFS(FACT_ORDERS[TotalAmount], FACT_ORDERS[WD_CUSTOMERS],FACT_ORDERS[[#This Row],[WD_CUSTOMERS]])&gt;=8000, "Premium",
    TRUE, "Regular"
)</f>
        <v>VIP</v>
      </c>
      <c r="N465" s="32" cm="1">
        <f t="array" ref="N465">_xlfn.IFS(
   FACT_ORDERS[[#This Row],[TypeOfClient]]="VIP", 0.2,
   FACT_ORDERS[[#This Row],[TypeOfClient]]="Premium", 0.1,
   TRUE, 0
)</f>
        <v>0.2</v>
      </c>
      <c r="O465" s="31" cm="1">
        <f t="array" ref="O465">_xlfn.IFS(
   FACT_ORDERS[[#This Row],[TotalAmount]]&gt;1500, 0.15,
   FACT_ORDERS[[#This Row],[TotalAmount]]&gt;1000, 0.1,
   FACT_ORDERS[[#This Row],[TotalAmount]]&gt;500, 0.05,
   TRUE, 0
)</f>
        <v>0</v>
      </c>
      <c r="P465" s="28">
        <f xml:space="preserve"> FACT_ORDERS[[#This Row],[TotalAmount]] * (1 - (FACT_ORDERS[[#This Row],[ClientDiscount]] + FACT_ORDERS[[#This Row],[OrderDiscount]]) )</f>
        <v>334.40000000000003</v>
      </c>
      <c r="Q465" s="28">
        <f>FACT_ORDERS[[#This Row],[TotalAmountWithDiscount]]+FACT_ORDERS[[#This Row],[DeliveryCost]]</f>
        <v>334.40000000000003</v>
      </c>
      <c r="R465" s="35">
        <v>45408</v>
      </c>
      <c r="S465" s="35" t="str">
        <f>IF(NETWORKDAYS(FACT_ORDERS[[#This Row],[Order-Date]], FACT_ORDERS[[#This Row],[ArrivalDate ]]) &gt; 10, "Late", "On Time")</f>
        <v>On Time</v>
      </c>
    </row>
    <row r="466" spans="1:19" x14ac:dyDescent="0.3">
      <c r="A466" s="12">
        <v>5464</v>
      </c>
      <c r="B466" s="12">
        <v>256</v>
      </c>
      <c r="C466" s="12">
        <v>10380</v>
      </c>
      <c r="D466" s="12">
        <v>465</v>
      </c>
      <c r="E466" s="12" t="s">
        <v>244</v>
      </c>
      <c r="F466" s="13">
        <v>45091</v>
      </c>
      <c r="G466" s="26" t="s">
        <v>11174</v>
      </c>
      <c r="H466" s="12">
        <v>23</v>
      </c>
      <c r="I466" s="28">
        <f>VLOOKUP(B:B,DIM_PRODUCTS!A:F,5,FALSE)</f>
        <v>14</v>
      </c>
      <c r="J466" s="28">
        <f>FACT_ORDERS[[#This Row],[ProductPrice]]*FACT_ORDERS[[#This Row],[Quantity]]</f>
        <v>322</v>
      </c>
      <c r="K466" s="12" t="str">
        <f>VLOOKUP(C:C,DIM_CUSTOMERS!A:G,7,FALSE)</f>
        <v>Canada</v>
      </c>
      <c r="L466" s="30" cm="1">
        <f t="array" ref="L466">_xlfn.IFS(
    AND(FACT_ORDERS[[#This Row],[DeliveryMehtod]]="shippment",FACT_ORDERS[[#This Row],[TotalAmount]]&gt;=200), 0,
    AND(FACT_ORDERS[[#This Row],[DeliveryMehtod]]="pickup"), 15,
    AND(FACT_ORDERS[[#This Row],[DeliveryMehtod]]="shippment",FACT_ORDERS[[#This Row],[TotalAmount]]&lt;200), 35
)</f>
        <v>0</v>
      </c>
      <c r="M466" s="12" t="str" cm="1">
        <f t="array" ref="M466">_xlfn.IFS(
    SUMIFS(FACT_ORDERS[TotalAmount], FACT_ORDERS[WD_CUSTOMERS],FACT_ORDERS[[#This Row],[WD_CUSTOMERS]])&gt;=15000, "VIP",
    SUMIFS(FACT_ORDERS[TotalAmount], FACT_ORDERS[WD_CUSTOMERS],FACT_ORDERS[[#This Row],[WD_CUSTOMERS]])&gt;=8000, "Premium",
    TRUE, "Regular"
)</f>
        <v>Regular</v>
      </c>
      <c r="N466" s="32" cm="1">
        <f t="array" ref="N466">_xlfn.IFS(
   FACT_ORDERS[[#This Row],[TypeOfClient]]="VIP", 0.2,
   FACT_ORDERS[[#This Row],[TypeOfClient]]="Premium", 0.1,
   TRUE, 0
)</f>
        <v>0</v>
      </c>
      <c r="O466" s="31" cm="1">
        <f t="array" ref="O466">_xlfn.IFS(
   FACT_ORDERS[[#This Row],[TotalAmount]]&gt;1500, 0.15,
   FACT_ORDERS[[#This Row],[TotalAmount]]&gt;1000, 0.1,
   FACT_ORDERS[[#This Row],[TotalAmount]]&gt;500, 0.05,
   TRUE, 0
)</f>
        <v>0</v>
      </c>
      <c r="P466" s="28">
        <f xml:space="preserve"> FACT_ORDERS[[#This Row],[TotalAmount]] * (1 - (FACT_ORDERS[[#This Row],[ClientDiscount]] + FACT_ORDERS[[#This Row],[OrderDiscount]]) )</f>
        <v>322</v>
      </c>
      <c r="Q466" s="28">
        <f>FACT_ORDERS[[#This Row],[TotalAmountWithDiscount]]+FACT_ORDERS[[#This Row],[DeliveryCost]]</f>
        <v>322</v>
      </c>
      <c r="R466" s="35">
        <v>45101</v>
      </c>
      <c r="S466" s="35" t="str">
        <f>IF(NETWORKDAYS(FACT_ORDERS[[#This Row],[Order-Date]], FACT_ORDERS[[#This Row],[ArrivalDate ]]) &gt; 10, "Late", "On Time")</f>
        <v>On Time</v>
      </c>
    </row>
    <row r="467" spans="1:19" x14ac:dyDescent="0.3">
      <c r="A467" s="12">
        <v>5465</v>
      </c>
      <c r="B467" s="12">
        <v>237</v>
      </c>
      <c r="C467" s="12">
        <v>10598</v>
      </c>
      <c r="D467" s="12">
        <v>466</v>
      </c>
      <c r="E467" s="12" t="s">
        <v>244</v>
      </c>
      <c r="F467" s="13">
        <v>45550</v>
      </c>
      <c r="G467" s="26" t="s">
        <v>11175</v>
      </c>
      <c r="H467" s="12">
        <v>30</v>
      </c>
      <c r="I467" s="28">
        <f>VLOOKUP(B:B,DIM_PRODUCTS!A:F,5,FALSE)</f>
        <v>17</v>
      </c>
      <c r="J467" s="28">
        <f>FACT_ORDERS[[#This Row],[ProductPrice]]*FACT_ORDERS[[#This Row],[Quantity]]</f>
        <v>510</v>
      </c>
      <c r="K467" s="12" t="str">
        <f>VLOOKUP(C:C,DIM_CUSTOMERS!A:G,7,FALSE)</f>
        <v>Japan</v>
      </c>
      <c r="L467" s="30" cm="1">
        <f t="array" ref="L467">_xlfn.IFS(
    AND(FACT_ORDERS[[#This Row],[DeliveryMehtod]]="shippment",FACT_ORDERS[[#This Row],[TotalAmount]]&gt;=200), 0,
    AND(FACT_ORDERS[[#This Row],[DeliveryMehtod]]="pickup"), 15,
    AND(FACT_ORDERS[[#This Row],[DeliveryMehtod]]="shippment",FACT_ORDERS[[#This Row],[TotalAmount]]&lt;200), 35
)</f>
        <v>0</v>
      </c>
      <c r="M467" s="12" t="str" cm="1">
        <f t="array" ref="M467">_xlfn.IFS(
    SUMIFS(FACT_ORDERS[TotalAmount], FACT_ORDERS[WD_CUSTOMERS],FACT_ORDERS[[#This Row],[WD_CUSTOMERS]])&gt;=15000, "VIP",
    SUMIFS(FACT_ORDERS[TotalAmount], FACT_ORDERS[WD_CUSTOMERS],FACT_ORDERS[[#This Row],[WD_CUSTOMERS]])&gt;=8000, "Premium",
    TRUE, "Regular"
)</f>
        <v>Regular</v>
      </c>
      <c r="N467" s="32" cm="1">
        <f t="array" ref="N467">_xlfn.IFS(
   FACT_ORDERS[[#This Row],[TypeOfClient]]="VIP", 0.2,
   FACT_ORDERS[[#This Row],[TypeOfClient]]="Premium", 0.1,
   TRUE, 0
)</f>
        <v>0</v>
      </c>
      <c r="O467" s="31" cm="1">
        <f t="array" ref="O467">_xlfn.IFS(
   FACT_ORDERS[[#This Row],[TotalAmount]]&gt;1500, 0.15,
   FACT_ORDERS[[#This Row],[TotalAmount]]&gt;1000, 0.1,
   FACT_ORDERS[[#This Row],[TotalAmount]]&gt;500, 0.05,
   TRUE, 0
)</f>
        <v>0.05</v>
      </c>
      <c r="P467" s="28">
        <f xml:space="preserve"> FACT_ORDERS[[#This Row],[TotalAmount]] * (1 - (FACT_ORDERS[[#This Row],[ClientDiscount]] + FACT_ORDERS[[#This Row],[OrderDiscount]]) )</f>
        <v>484.5</v>
      </c>
      <c r="Q467" s="28">
        <f>FACT_ORDERS[[#This Row],[TotalAmountWithDiscount]]+FACT_ORDERS[[#This Row],[DeliveryCost]]</f>
        <v>484.5</v>
      </c>
      <c r="R467" s="35">
        <v>45560</v>
      </c>
      <c r="S467" s="35" t="str">
        <f>IF(NETWORKDAYS(FACT_ORDERS[[#This Row],[Order-Date]], FACT_ORDERS[[#This Row],[ArrivalDate ]]) &gt; 10, "Late", "On Time")</f>
        <v>On Time</v>
      </c>
    </row>
    <row r="468" spans="1:19" x14ac:dyDescent="0.3">
      <c r="A468" s="12">
        <v>5466</v>
      </c>
      <c r="B468" s="12">
        <v>281</v>
      </c>
      <c r="C468" s="12">
        <v>10451</v>
      </c>
      <c r="D468" s="12">
        <v>467</v>
      </c>
      <c r="E468" s="12" t="s">
        <v>243</v>
      </c>
      <c r="F468" s="13">
        <v>45552</v>
      </c>
      <c r="G468" s="26" t="s">
        <v>11176</v>
      </c>
      <c r="H468" s="12">
        <v>14</v>
      </c>
      <c r="I468" s="28">
        <f>VLOOKUP(B:B,DIM_PRODUCTS!A:F,5,FALSE)</f>
        <v>25</v>
      </c>
      <c r="J468" s="28">
        <f>FACT_ORDERS[[#This Row],[ProductPrice]]*FACT_ORDERS[[#This Row],[Quantity]]</f>
        <v>350</v>
      </c>
      <c r="K468" s="12" t="str">
        <f>VLOOKUP(C:C,DIM_CUSTOMERS!A:G,7,FALSE)</f>
        <v>China</v>
      </c>
      <c r="L468" s="30" cm="1">
        <f t="array" ref="L468">_xlfn.IFS(
    AND(FACT_ORDERS[[#This Row],[DeliveryMehtod]]="shippment",FACT_ORDERS[[#This Row],[TotalAmount]]&gt;=200), 0,
    AND(FACT_ORDERS[[#This Row],[DeliveryMehtod]]="pickup"), 15,
    AND(FACT_ORDERS[[#This Row],[DeliveryMehtod]]="shippment",FACT_ORDERS[[#This Row],[TotalAmount]]&lt;200), 35
)</f>
        <v>15</v>
      </c>
      <c r="M468" s="12" t="str" cm="1">
        <f t="array" ref="M468">_xlfn.IFS(
    SUMIFS(FACT_ORDERS[TotalAmount], FACT_ORDERS[WD_CUSTOMERS],FACT_ORDERS[[#This Row],[WD_CUSTOMERS]])&gt;=15000, "VIP",
    SUMIFS(FACT_ORDERS[TotalAmount], FACT_ORDERS[WD_CUSTOMERS],FACT_ORDERS[[#This Row],[WD_CUSTOMERS]])&gt;=8000, "Premium",
    TRUE, "Regular"
)</f>
        <v>Regular</v>
      </c>
      <c r="N468" s="32" cm="1">
        <f t="array" ref="N468">_xlfn.IFS(
   FACT_ORDERS[[#This Row],[TypeOfClient]]="VIP", 0.2,
   FACT_ORDERS[[#This Row],[TypeOfClient]]="Premium", 0.1,
   TRUE, 0
)</f>
        <v>0</v>
      </c>
      <c r="O468" s="31" cm="1">
        <f t="array" ref="O468">_xlfn.IFS(
   FACT_ORDERS[[#This Row],[TotalAmount]]&gt;1500, 0.15,
   FACT_ORDERS[[#This Row],[TotalAmount]]&gt;1000, 0.1,
   FACT_ORDERS[[#This Row],[TotalAmount]]&gt;500, 0.05,
   TRUE, 0
)</f>
        <v>0</v>
      </c>
      <c r="P468" s="28">
        <f xml:space="preserve"> FACT_ORDERS[[#This Row],[TotalAmount]] * (1 - (FACT_ORDERS[[#This Row],[ClientDiscount]] + FACT_ORDERS[[#This Row],[OrderDiscount]]) )</f>
        <v>350</v>
      </c>
      <c r="Q468" s="28">
        <f>FACT_ORDERS[[#This Row],[TotalAmountWithDiscount]]+FACT_ORDERS[[#This Row],[DeliveryCost]]</f>
        <v>365</v>
      </c>
      <c r="R468" s="35">
        <v>45560</v>
      </c>
      <c r="S468" s="35" t="str">
        <f>IF(NETWORKDAYS(FACT_ORDERS[[#This Row],[Order-Date]], FACT_ORDERS[[#This Row],[ArrivalDate ]]) &gt; 10, "Late", "On Time")</f>
        <v>On Time</v>
      </c>
    </row>
    <row r="469" spans="1:19" x14ac:dyDescent="0.3">
      <c r="A469" s="12">
        <v>5467</v>
      </c>
      <c r="B469" s="12">
        <v>214</v>
      </c>
      <c r="C469" s="12">
        <v>10678</v>
      </c>
      <c r="D469" s="12">
        <v>468</v>
      </c>
      <c r="E469" s="12" t="s">
        <v>243</v>
      </c>
      <c r="F469" s="13">
        <v>45275</v>
      </c>
      <c r="G469" s="26" t="s">
        <v>11177</v>
      </c>
      <c r="H469" s="12">
        <v>49</v>
      </c>
      <c r="I469" s="28">
        <f>VLOOKUP(B:B,DIM_PRODUCTS!A:F,5,FALSE)</f>
        <v>46</v>
      </c>
      <c r="J469" s="28">
        <f>FACT_ORDERS[[#This Row],[ProductPrice]]*FACT_ORDERS[[#This Row],[Quantity]]</f>
        <v>2254</v>
      </c>
      <c r="K469" s="12" t="str">
        <f>VLOOKUP(C:C,DIM_CUSTOMERS!A:G,7,FALSE)</f>
        <v>Italy</v>
      </c>
      <c r="L469" s="30" cm="1">
        <f t="array" ref="L469">_xlfn.IFS(
    AND(FACT_ORDERS[[#This Row],[DeliveryMehtod]]="shippment",FACT_ORDERS[[#This Row],[TotalAmount]]&gt;=200), 0,
    AND(FACT_ORDERS[[#This Row],[DeliveryMehtod]]="pickup"), 15,
    AND(FACT_ORDERS[[#This Row],[DeliveryMehtod]]="shippment",FACT_ORDERS[[#This Row],[TotalAmount]]&lt;200), 35
)</f>
        <v>15</v>
      </c>
      <c r="M469" s="12" t="str" cm="1">
        <f t="array" ref="M469">_xlfn.IFS(
    SUMIFS(FACT_ORDERS[TotalAmount], FACT_ORDERS[WD_CUSTOMERS],FACT_ORDERS[[#This Row],[WD_CUSTOMERS]])&gt;=15000, "VIP",
    SUMIFS(FACT_ORDERS[TotalAmount], FACT_ORDERS[WD_CUSTOMERS],FACT_ORDERS[[#This Row],[WD_CUSTOMERS]])&gt;=8000, "Premium",
    TRUE, "Regular"
)</f>
        <v>Regular</v>
      </c>
      <c r="N469" s="32" cm="1">
        <f t="array" ref="N469">_xlfn.IFS(
   FACT_ORDERS[[#This Row],[TypeOfClient]]="VIP", 0.2,
   FACT_ORDERS[[#This Row],[TypeOfClient]]="Premium", 0.1,
   TRUE, 0
)</f>
        <v>0</v>
      </c>
      <c r="O469" s="31" cm="1">
        <f t="array" ref="O469">_xlfn.IFS(
   FACT_ORDERS[[#This Row],[TotalAmount]]&gt;1500, 0.15,
   FACT_ORDERS[[#This Row],[TotalAmount]]&gt;1000, 0.1,
   FACT_ORDERS[[#This Row],[TotalAmount]]&gt;500, 0.05,
   TRUE, 0
)</f>
        <v>0.15</v>
      </c>
      <c r="P469" s="28">
        <f xml:space="preserve"> FACT_ORDERS[[#This Row],[TotalAmount]] * (1 - (FACT_ORDERS[[#This Row],[ClientDiscount]] + FACT_ORDERS[[#This Row],[OrderDiscount]]) )</f>
        <v>1915.8999999999999</v>
      </c>
      <c r="Q469" s="28">
        <f>FACT_ORDERS[[#This Row],[TotalAmountWithDiscount]]+FACT_ORDERS[[#This Row],[DeliveryCost]]</f>
        <v>1930.8999999999999</v>
      </c>
      <c r="R469" s="35">
        <v>45282</v>
      </c>
      <c r="S469" s="35" t="str">
        <f>IF(NETWORKDAYS(FACT_ORDERS[[#This Row],[Order-Date]], FACT_ORDERS[[#This Row],[ArrivalDate ]]) &gt; 10, "Late", "On Time")</f>
        <v>On Time</v>
      </c>
    </row>
    <row r="470" spans="1:19" x14ac:dyDescent="0.3">
      <c r="A470" s="12">
        <v>5468</v>
      </c>
      <c r="B470" s="12">
        <v>232</v>
      </c>
      <c r="C470" s="12">
        <v>10678</v>
      </c>
      <c r="D470" s="12">
        <v>469</v>
      </c>
      <c r="E470" s="12" t="s">
        <v>244</v>
      </c>
      <c r="F470" s="13">
        <v>45275</v>
      </c>
      <c r="G470" s="26" t="s">
        <v>11178</v>
      </c>
      <c r="H470" s="12">
        <v>23</v>
      </c>
      <c r="I470" s="28">
        <f>VLOOKUP(B:B,DIM_PRODUCTS!A:F,5,FALSE)</f>
        <v>10</v>
      </c>
      <c r="J470" s="28">
        <f>FACT_ORDERS[[#This Row],[ProductPrice]]*FACT_ORDERS[[#This Row],[Quantity]]</f>
        <v>230</v>
      </c>
      <c r="K470" s="12" t="str">
        <f>VLOOKUP(C:C,DIM_CUSTOMERS!A:G,7,FALSE)</f>
        <v>Italy</v>
      </c>
      <c r="L470" s="30" cm="1">
        <f t="array" ref="L470">_xlfn.IFS(
    AND(FACT_ORDERS[[#This Row],[DeliveryMehtod]]="shippment",FACT_ORDERS[[#This Row],[TotalAmount]]&gt;=200), 0,
    AND(FACT_ORDERS[[#This Row],[DeliveryMehtod]]="pickup"), 15,
    AND(FACT_ORDERS[[#This Row],[DeliveryMehtod]]="shippment",FACT_ORDERS[[#This Row],[TotalAmount]]&lt;200), 35
)</f>
        <v>0</v>
      </c>
      <c r="M470" s="12" t="str" cm="1">
        <f t="array" ref="M470">_xlfn.IFS(
    SUMIFS(FACT_ORDERS[TotalAmount], FACT_ORDERS[WD_CUSTOMERS],FACT_ORDERS[[#This Row],[WD_CUSTOMERS]])&gt;=15000, "VIP",
    SUMIFS(FACT_ORDERS[TotalAmount], FACT_ORDERS[WD_CUSTOMERS],FACT_ORDERS[[#This Row],[WD_CUSTOMERS]])&gt;=8000, "Premium",
    TRUE, "Regular"
)</f>
        <v>Regular</v>
      </c>
      <c r="N470" s="32" cm="1">
        <f t="array" ref="N470">_xlfn.IFS(
   FACT_ORDERS[[#This Row],[TypeOfClient]]="VIP", 0.2,
   FACT_ORDERS[[#This Row],[TypeOfClient]]="Premium", 0.1,
   TRUE, 0
)</f>
        <v>0</v>
      </c>
      <c r="O470" s="31" cm="1">
        <f t="array" ref="O470">_xlfn.IFS(
   FACT_ORDERS[[#This Row],[TotalAmount]]&gt;1500, 0.15,
   FACT_ORDERS[[#This Row],[TotalAmount]]&gt;1000, 0.1,
   FACT_ORDERS[[#This Row],[TotalAmount]]&gt;500, 0.05,
   TRUE, 0
)</f>
        <v>0</v>
      </c>
      <c r="P470" s="28">
        <f xml:space="preserve"> FACT_ORDERS[[#This Row],[TotalAmount]] * (1 - (FACT_ORDERS[[#This Row],[ClientDiscount]] + FACT_ORDERS[[#This Row],[OrderDiscount]]) )</f>
        <v>230</v>
      </c>
      <c r="Q470" s="28">
        <f>FACT_ORDERS[[#This Row],[TotalAmountWithDiscount]]+FACT_ORDERS[[#This Row],[DeliveryCost]]</f>
        <v>230</v>
      </c>
      <c r="R470" s="35">
        <v>45286</v>
      </c>
      <c r="S470" s="35" t="str">
        <f>IF(NETWORKDAYS(FACT_ORDERS[[#This Row],[Order-Date]], FACT_ORDERS[[#This Row],[ArrivalDate ]]) &gt; 10, "Late", "On Time")</f>
        <v>On Time</v>
      </c>
    </row>
    <row r="471" spans="1:19" x14ac:dyDescent="0.3">
      <c r="A471" s="12">
        <v>5469</v>
      </c>
      <c r="B471" s="12">
        <v>215</v>
      </c>
      <c r="C471" s="12">
        <v>10970</v>
      </c>
      <c r="D471" s="12">
        <v>470</v>
      </c>
      <c r="E471" s="12" t="s">
        <v>243</v>
      </c>
      <c r="F471" s="13">
        <v>45481</v>
      </c>
      <c r="G471" s="26" t="s">
        <v>3965</v>
      </c>
      <c r="H471" s="12">
        <v>33</v>
      </c>
      <c r="I471" s="28">
        <f>VLOOKUP(B:B,DIM_PRODUCTS!A:F,5,FALSE)</f>
        <v>41</v>
      </c>
      <c r="J471" s="28">
        <f>FACT_ORDERS[[#This Row],[ProductPrice]]*FACT_ORDERS[[#This Row],[Quantity]]</f>
        <v>1353</v>
      </c>
      <c r="K471" s="12" t="str">
        <f>VLOOKUP(C:C,DIM_CUSTOMERS!A:G,7,FALSE)</f>
        <v>Kenya</v>
      </c>
      <c r="L471" s="30" cm="1">
        <f t="array" ref="L471">_xlfn.IFS(
    AND(FACT_ORDERS[[#This Row],[DeliveryMehtod]]="shippment",FACT_ORDERS[[#This Row],[TotalAmount]]&gt;=200), 0,
    AND(FACT_ORDERS[[#This Row],[DeliveryMehtod]]="pickup"), 15,
    AND(FACT_ORDERS[[#This Row],[DeliveryMehtod]]="shippment",FACT_ORDERS[[#This Row],[TotalAmount]]&lt;200), 35
)</f>
        <v>15</v>
      </c>
      <c r="M471" s="12" t="str" cm="1">
        <f t="array" ref="M471">_xlfn.IFS(
    SUMIFS(FACT_ORDERS[TotalAmount], FACT_ORDERS[WD_CUSTOMERS],FACT_ORDERS[[#This Row],[WD_CUSTOMERS]])&gt;=15000, "VIP",
    SUMIFS(FACT_ORDERS[TotalAmount], FACT_ORDERS[WD_CUSTOMERS],FACT_ORDERS[[#This Row],[WD_CUSTOMERS]])&gt;=8000, "Premium",
    TRUE, "Regular"
)</f>
        <v>Regular</v>
      </c>
      <c r="N471" s="32" cm="1">
        <f t="array" ref="N471">_xlfn.IFS(
   FACT_ORDERS[[#This Row],[TypeOfClient]]="VIP", 0.2,
   FACT_ORDERS[[#This Row],[TypeOfClient]]="Premium", 0.1,
   TRUE, 0
)</f>
        <v>0</v>
      </c>
      <c r="O471" s="31" cm="1">
        <f t="array" ref="O471">_xlfn.IFS(
   FACT_ORDERS[[#This Row],[TotalAmount]]&gt;1500, 0.15,
   FACT_ORDERS[[#This Row],[TotalAmount]]&gt;1000, 0.1,
   FACT_ORDERS[[#This Row],[TotalAmount]]&gt;500, 0.05,
   TRUE, 0
)</f>
        <v>0.1</v>
      </c>
      <c r="P471" s="28">
        <f xml:space="preserve"> FACT_ORDERS[[#This Row],[TotalAmount]] * (1 - (FACT_ORDERS[[#This Row],[ClientDiscount]] + FACT_ORDERS[[#This Row],[OrderDiscount]]) )</f>
        <v>1217.7</v>
      </c>
      <c r="Q471" s="28">
        <f>FACT_ORDERS[[#This Row],[TotalAmountWithDiscount]]+FACT_ORDERS[[#This Row],[DeliveryCost]]</f>
        <v>1232.7</v>
      </c>
      <c r="R471" s="35">
        <v>45488</v>
      </c>
      <c r="S471" s="35" t="str">
        <f>IF(NETWORKDAYS(FACT_ORDERS[[#This Row],[Order-Date]], FACT_ORDERS[[#This Row],[ArrivalDate ]]) &gt; 10, "Late", "On Time")</f>
        <v>On Time</v>
      </c>
    </row>
    <row r="472" spans="1:19" x14ac:dyDescent="0.3">
      <c r="A472" s="12">
        <v>5470</v>
      </c>
      <c r="B472" s="12">
        <v>279</v>
      </c>
      <c r="C472" s="12">
        <v>10970</v>
      </c>
      <c r="D472" s="12">
        <v>471</v>
      </c>
      <c r="E472" s="12" t="s">
        <v>243</v>
      </c>
      <c r="F472" s="13">
        <v>45481</v>
      </c>
      <c r="G472" s="26" t="s">
        <v>11179</v>
      </c>
      <c r="H472" s="12">
        <v>16</v>
      </c>
      <c r="I472" s="28">
        <f>VLOOKUP(B:B,DIM_PRODUCTS!A:F,5,FALSE)</f>
        <v>24</v>
      </c>
      <c r="J472" s="28">
        <f>FACT_ORDERS[[#This Row],[ProductPrice]]*FACT_ORDERS[[#This Row],[Quantity]]</f>
        <v>384</v>
      </c>
      <c r="K472" s="12" t="str">
        <f>VLOOKUP(C:C,DIM_CUSTOMERS!A:G,7,FALSE)</f>
        <v>Kenya</v>
      </c>
      <c r="L472" s="30" cm="1">
        <f t="array" ref="L472">_xlfn.IFS(
    AND(FACT_ORDERS[[#This Row],[DeliveryMehtod]]="shippment",FACT_ORDERS[[#This Row],[TotalAmount]]&gt;=200), 0,
    AND(FACT_ORDERS[[#This Row],[DeliveryMehtod]]="pickup"), 15,
    AND(FACT_ORDERS[[#This Row],[DeliveryMehtod]]="shippment",FACT_ORDERS[[#This Row],[TotalAmount]]&lt;200), 35
)</f>
        <v>15</v>
      </c>
      <c r="M472" s="12" t="str" cm="1">
        <f t="array" ref="M472">_xlfn.IFS(
    SUMIFS(FACT_ORDERS[TotalAmount], FACT_ORDERS[WD_CUSTOMERS],FACT_ORDERS[[#This Row],[WD_CUSTOMERS]])&gt;=15000, "VIP",
    SUMIFS(FACT_ORDERS[TotalAmount], FACT_ORDERS[WD_CUSTOMERS],FACT_ORDERS[[#This Row],[WD_CUSTOMERS]])&gt;=8000, "Premium",
    TRUE, "Regular"
)</f>
        <v>Regular</v>
      </c>
      <c r="N472" s="32" cm="1">
        <f t="array" ref="N472">_xlfn.IFS(
   FACT_ORDERS[[#This Row],[TypeOfClient]]="VIP", 0.2,
   FACT_ORDERS[[#This Row],[TypeOfClient]]="Premium", 0.1,
   TRUE, 0
)</f>
        <v>0</v>
      </c>
      <c r="O472" s="31" cm="1">
        <f t="array" ref="O472">_xlfn.IFS(
   FACT_ORDERS[[#This Row],[TotalAmount]]&gt;1500, 0.15,
   FACT_ORDERS[[#This Row],[TotalAmount]]&gt;1000, 0.1,
   FACT_ORDERS[[#This Row],[TotalAmount]]&gt;500, 0.05,
   TRUE, 0
)</f>
        <v>0</v>
      </c>
      <c r="P472" s="28">
        <f xml:space="preserve"> FACT_ORDERS[[#This Row],[TotalAmount]] * (1 - (FACT_ORDERS[[#This Row],[ClientDiscount]] + FACT_ORDERS[[#This Row],[OrderDiscount]]) )</f>
        <v>384</v>
      </c>
      <c r="Q472" s="28">
        <f>FACT_ORDERS[[#This Row],[TotalAmountWithDiscount]]+FACT_ORDERS[[#This Row],[DeliveryCost]]</f>
        <v>399</v>
      </c>
      <c r="R472" s="35">
        <v>45490</v>
      </c>
      <c r="S472" s="35" t="str">
        <f>IF(NETWORKDAYS(FACT_ORDERS[[#This Row],[Order-Date]], FACT_ORDERS[[#This Row],[ArrivalDate ]]) &gt; 10, "Late", "On Time")</f>
        <v>On Time</v>
      </c>
    </row>
    <row r="473" spans="1:19" x14ac:dyDescent="0.3">
      <c r="A473" s="12">
        <v>5471</v>
      </c>
      <c r="B473" s="12">
        <v>285</v>
      </c>
      <c r="C473" s="12">
        <v>10545</v>
      </c>
      <c r="D473" s="12">
        <v>472</v>
      </c>
      <c r="E473" s="12" t="s">
        <v>244</v>
      </c>
      <c r="F473" s="13">
        <v>45192</v>
      </c>
      <c r="G473" s="26" t="s">
        <v>11180</v>
      </c>
      <c r="H473" s="12">
        <v>8</v>
      </c>
      <c r="I473" s="28">
        <f>VLOOKUP(B:B,DIM_PRODUCTS!A:F,5,FALSE)</f>
        <v>26</v>
      </c>
      <c r="J473" s="28">
        <f>FACT_ORDERS[[#This Row],[ProductPrice]]*FACT_ORDERS[[#This Row],[Quantity]]</f>
        <v>208</v>
      </c>
      <c r="K473" s="12" t="str">
        <f>VLOOKUP(C:C,DIM_CUSTOMERS!A:G,7,FALSE)</f>
        <v>South Korea</v>
      </c>
      <c r="L473" s="30" cm="1">
        <f t="array" ref="L473">_xlfn.IFS(
    AND(FACT_ORDERS[[#This Row],[DeliveryMehtod]]="shippment",FACT_ORDERS[[#This Row],[TotalAmount]]&gt;=200), 0,
    AND(FACT_ORDERS[[#This Row],[DeliveryMehtod]]="pickup"), 15,
    AND(FACT_ORDERS[[#This Row],[DeliveryMehtod]]="shippment",FACT_ORDERS[[#This Row],[TotalAmount]]&lt;200), 35
)</f>
        <v>0</v>
      </c>
      <c r="M473" s="12" t="str" cm="1">
        <f t="array" ref="M473">_xlfn.IFS(
    SUMIFS(FACT_ORDERS[TotalAmount], FACT_ORDERS[WD_CUSTOMERS],FACT_ORDERS[[#This Row],[WD_CUSTOMERS]])&gt;=15000, "VIP",
    SUMIFS(FACT_ORDERS[TotalAmount], FACT_ORDERS[WD_CUSTOMERS],FACT_ORDERS[[#This Row],[WD_CUSTOMERS]])&gt;=8000, "Premium",
    TRUE, "Regular"
)</f>
        <v>Regular</v>
      </c>
      <c r="N473" s="32" cm="1">
        <f t="array" ref="N473">_xlfn.IFS(
   FACT_ORDERS[[#This Row],[TypeOfClient]]="VIP", 0.2,
   FACT_ORDERS[[#This Row],[TypeOfClient]]="Premium", 0.1,
   TRUE, 0
)</f>
        <v>0</v>
      </c>
      <c r="O473" s="31" cm="1">
        <f t="array" ref="O473">_xlfn.IFS(
   FACT_ORDERS[[#This Row],[TotalAmount]]&gt;1500, 0.15,
   FACT_ORDERS[[#This Row],[TotalAmount]]&gt;1000, 0.1,
   FACT_ORDERS[[#This Row],[TotalAmount]]&gt;500, 0.05,
   TRUE, 0
)</f>
        <v>0</v>
      </c>
      <c r="P473" s="28">
        <f xml:space="preserve"> FACT_ORDERS[[#This Row],[TotalAmount]] * (1 - (FACT_ORDERS[[#This Row],[ClientDiscount]] + FACT_ORDERS[[#This Row],[OrderDiscount]]) )</f>
        <v>208</v>
      </c>
      <c r="Q473" s="28">
        <f>FACT_ORDERS[[#This Row],[TotalAmountWithDiscount]]+FACT_ORDERS[[#This Row],[DeliveryCost]]</f>
        <v>208</v>
      </c>
      <c r="R473" s="35">
        <v>45199</v>
      </c>
      <c r="S473" s="35" t="str">
        <f>IF(NETWORKDAYS(FACT_ORDERS[[#This Row],[Order-Date]], FACT_ORDERS[[#This Row],[ArrivalDate ]]) &gt; 10, "Late", "On Time")</f>
        <v>On Time</v>
      </c>
    </row>
    <row r="474" spans="1:19" x14ac:dyDescent="0.3">
      <c r="A474" s="12">
        <v>5472</v>
      </c>
      <c r="B474" s="12">
        <v>202</v>
      </c>
      <c r="C474" s="12">
        <v>10987</v>
      </c>
      <c r="D474" s="12">
        <v>473</v>
      </c>
      <c r="E474" s="12" t="s">
        <v>243</v>
      </c>
      <c r="F474" s="13">
        <v>45147</v>
      </c>
      <c r="G474" s="26" t="s">
        <v>11181</v>
      </c>
      <c r="H474" s="12">
        <v>10</v>
      </c>
      <c r="I474" s="28">
        <f>VLOOKUP(B:B,DIM_PRODUCTS!A:F,5,FALSE)</f>
        <v>15</v>
      </c>
      <c r="J474" s="28">
        <f>FACT_ORDERS[[#This Row],[ProductPrice]]*FACT_ORDERS[[#This Row],[Quantity]]</f>
        <v>150</v>
      </c>
      <c r="K474" s="12" t="str">
        <f>VLOOKUP(C:C,DIM_CUSTOMERS!A:G,7,FALSE)</f>
        <v>Nigeria</v>
      </c>
      <c r="L474" s="30" cm="1">
        <f t="array" ref="L474">_xlfn.IFS(
    AND(FACT_ORDERS[[#This Row],[DeliveryMehtod]]="shippment",FACT_ORDERS[[#This Row],[TotalAmount]]&gt;=200), 0,
    AND(FACT_ORDERS[[#This Row],[DeliveryMehtod]]="pickup"), 15,
    AND(FACT_ORDERS[[#This Row],[DeliveryMehtod]]="shippment",FACT_ORDERS[[#This Row],[TotalAmount]]&lt;200), 35
)</f>
        <v>15</v>
      </c>
      <c r="M474" s="12" t="str" cm="1">
        <f t="array" ref="M474">_xlfn.IFS(
    SUMIFS(FACT_ORDERS[TotalAmount], FACT_ORDERS[WD_CUSTOMERS],FACT_ORDERS[[#This Row],[WD_CUSTOMERS]])&gt;=15000, "VIP",
    SUMIFS(FACT_ORDERS[TotalAmount], FACT_ORDERS[WD_CUSTOMERS],FACT_ORDERS[[#This Row],[WD_CUSTOMERS]])&gt;=8000, "Premium",
    TRUE, "Regular"
)</f>
        <v>Regular</v>
      </c>
      <c r="N474" s="32" cm="1">
        <f t="array" ref="N474">_xlfn.IFS(
   FACT_ORDERS[[#This Row],[TypeOfClient]]="VIP", 0.2,
   FACT_ORDERS[[#This Row],[TypeOfClient]]="Premium", 0.1,
   TRUE, 0
)</f>
        <v>0</v>
      </c>
      <c r="O474" s="31" cm="1">
        <f t="array" ref="O474">_xlfn.IFS(
   FACT_ORDERS[[#This Row],[TotalAmount]]&gt;1500, 0.15,
   FACT_ORDERS[[#This Row],[TotalAmount]]&gt;1000, 0.1,
   FACT_ORDERS[[#This Row],[TotalAmount]]&gt;500, 0.05,
   TRUE, 0
)</f>
        <v>0</v>
      </c>
      <c r="P474" s="28">
        <f xml:space="preserve"> FACT_ORDERS[[#This Row],[TotalAmount]] * (1 - (FACT_ORDERS[[#This Row],[ClientDiscount]] + FACT_ORDERS[[#This Row],[OrderDiscount]]) )</f>
        <v>150</v>
      </c>
      <c r="Q474" s="28">
        <f>FACT_ORDERS[[#This Row],[TotalAmountWithDiscount]]+FACT_ORDERS[[#This Row],[DeliveryCost]]</f>
        <v>165</v>
      </c>
      <c r="R474" s="35">
        <v>45160</v>
      </c>
      <c r="S474" s="35" t="str">
        <f>IF(NETWORKDAYS(FACT_ORDERS[[#This Row],[Order-Date]], FACT_ORDERS[[#This Row],[ArrivalDate ]]) &gt; 10, "Late", "On Time")</f>
        <v>On Time</v>
      </c>
    </row>
    <row r="475" spans="1:19" x14ac:dyDescent="0.3">
      <c r="A475" s="12">
        <v>5473</v>
      </c>
      <c r="B475" s="12">
        <v>230</v>
      </c>
      <c r="C475" s="12">
        <v>10987</v>
      </c>
      <c r="D475" s="12">
        <v>474</v>
      </c>
      <c r="E475" s="12" t="s">
        <v>244</v>
      </c>
      <c r="F475" s="13">
        <v>45147</v>
      </c>
      <c r="G475" s="26" t="s">
        <v>11182</v>
      </c>
      <c r="H475" s="12">
        <v>21</v>
      </c>
      <c r="I475" s="28">
        <f>VLOOKUP(B:B,DIM_PRODUCTS!A:F,5,FALSE)</f>
        <v>14</v>
      </c>
      <c r="J475" s="28">
        <f>FACT_ORDERS[[#This Row],[ProductPrice]]*FACT_ORDERS[[#This Row],[Quantity]]</f>
        <v>294</v>
      </c>
      <c r="K475" s="12" t="str">
        <f>VLOOKUP(C:C,DIM_CUSTOMERS!A:G,7,FALSE)</f>
        <v>Nigeria</v>
      </c>
      <c r="L475" s="30" cm="1">
        <f t="array" ref="L475">_xlfn.IFS(
    AND(FACT_ORDERS[[#This Row],[DeliveryMehtod]]="shippment",FACT_ORDERS[[#This Row],[TotalAmount]]&gt;=200), 0,
    AND(FACT_ORDERS[[#This Row],[DeliveryMehtod]]="pickup"), 15,
    AND(FACT_ORDERS[[#This Row],[DeliveryMehtod]]="shippment",FACT_ORDERS[[#This Row],[TotalAmount]]&lt;200), 35
)</f>
        <v>0</v>
      </c>
      <c r="M475" s="12" t="str" cm="1">
        <f t="array" ref="M475">_xlfn.IFS(
    SUMIFS(FACT_ORDERS[TotalAmount], FACT_ORDERS[WD_CUSTOMERS],FACT_ORDERS[[#This Row],[WD_CUSTOMERS]])&gt;=15000, "VIP",
    SUMIFS(FACT_ORDERS[TotalAmount], FACT_ORDERS[WD_CUSTOMERS],FACT_ORDERS[[#This Row],[WD_CUSTOMERS]])&gt;=8000, "Premium",
    TRUE, "Regular"
)</f>
        <v>Regular</v>
      </c>
      <c r="N475" s="32" cm="1">
        <f t="array" ref="N475">_xlfn.IFS(
   FACT_ORDERS[[#This Row],[TypeOfClient]]="VIP", 0.2,
   FACT_ORDERS[[#This Row],[TypeOfClient]]="Premium", 0.1,
   TRUE, 0
)</f>
        <v>0</v>
      </c>
      <c r="O475" s="31" cm="1">
        <f t="array" ref="O475">_xlfn.IFS(
   FACT_ORDERS[[#This Row],[TotalAmount]]&gt;1500, 0.15,
   FACT_ORDERS[[#This Row],[TotalAmount]]&gt;1000, 0.1,
   FACT_ORDERS[[#This Row],[TotalAmount]]&gt;500, 0.05,
   TRUE, 0
)</f>
        <v>0</v>
      </c>
      <c r="P475" s="28">
        <f xml:space="preserve"> FACT_ORDERS[[#This Row],[TotalAmount]] * (1 - (FACT_ORDERS[[#This Row],[ClientDiscount]] + FACT_ORDERS[[#This Row],[OrderDiscount]]) )</f>
        <v>294</v>
      </c>
      <c r="Q475" s="28">
        <f>FACT_ORDERS[[#This Row],[TotalAmountWithDiscount]]+FACT_ORDERS[[#This Row],[DeliveryCost]]</f>
        <v>294</v>
      </c>
      <c r="R475" s="35">
        <v>45158</v>
      </c>
      <c r="S475" s="35" t="str">
        <f>IF(NETWORKDAYS(FACT_ORDERS[[#This Row],[Order-Date]], FACT_ORDERS[[#This Row],[ArrivalDate ]]) &gt; 10, "Late", "On Time")</f>
        <v>On Time</v>
      </c>
    </row>
    <row r="476" spans="1:19" x14ac:dyDescent="0.3">
      <c r="A476" s="12">
        <v>5474</v>
      </c>
      <c r="B476" s="12">
        <v>246</v>
      </c>
      <c r="C476" s="12">
        <v>10273</v>
      </c>
      <c r="D476" s="12">
        <v>475</v>
      </c>
      <c r="E476" s="12" t="s">
        <v>243</v>
      </c>
      <c r="F476" s="13">
        <v>45266</v>
      </c>
      <c r="G476" s="26" t="s">
        <v>11183</v>
      </c>
      <c r="H476" s="12">
        <v>18</v>
      </c>
      <c r="I476" s="28">
        <f>VLOOKUP(B:B,DIM_PRODUCTS!A:F,5,FALSE)</f>
        <v>23</v>
      </c>
      <c r="J476" s="28">
        <f>FACT_ORDERS[[#This Row],[ProductPrice]]*FACT_ORDERS[[#This Row],[Quantity]]</f>
        <v>414</v>
      </c>
      <c r="K476" s="12" t="str">
        <f>VLOOKUP(C:C,DIM_CUSTOMERS!A:G,7,FALSE)</f>
        <v>USA</v>
      </c>
      <c r="L476" s="30" cm="1">
        <f t="array" ref="L476">_xlfn.IFS(
    AND(FACT_ORDERS[[#This Row],[DeliveryMehtod]]="shippment",FACT_ORDERS[[#This Row],[TotalAmount]]&gt;=200), 0,
    AND(FACT_ORDERS[[#This Row],[DeliveryMehtod]]="pickup"), 15,
    AND(FACT_ORDERS[[#This Row],[DeliveryMehtod]]="shippment",FACT_ORDERS[[#This Row],[TotalAmount]]&lt;200), 35
)</f>
        <v>15</v>
      </c>
      <c r="M476" s="12" t="str" cm="1">
        <f t="array" ref="M476">_xlfn.IFS(
    SUMIFS(FACT_ORDERS[TotalAmount], FACT_ORDERS[WD_CUSTOMERS],FACT_ORDERS[[#This Row],[WD_CUSTOMERS]])&gt;=15000, "VIP",
    SUMIFS(FACT_ORDERS[TotalAmount], FACT_ORDERS[WD_CUSTOMERS],FACT_ORDERS[[#This Row],[WD_CUSTOMERS]])&gt;=8000, "Premium",
    TRUE, "Regular"
)</f>
        <v>Regular</v>
      </c>
      <c r="N476" s="32" cm="1">
        <f t="array" ref="N476">_xlfn.IFS(
   FACT_ORDERS[[#This Row],[TypeOfClient]]="VIP", 0.2,
   FACT_ORDERS[[#This Row],[TypeOfClient]]="Premium", 0.1,
   TRUE, 0
)</f>
        <v>0</v>
      </c>
      <c r="O476" s="31" cm="1">
        <f t="array" ref="O476">_xlfn.IFS(
   FACT_ORDERS[[#This Row],[TotalAmount]]&gt;1500, 0.15,
   FACT_ORDERS[[#This Row],[TotalAmount]]&gt;1000, 0.1,
   FACT_ORDERS[[#This Row],[TotalAmount]]&gt;500, 0.05,
   TRUE, 0
)</f>
        <v>0</v>
      </c>
      <c r="P476" s="28">
        <f xml:space="preserve"> FACT_ORDERS[[#This Row],[TotalAmount]] * (1 - (FACT_ORDERS[[#This Row],[ClientDiscount]] + FACT_ORDERS[[#This Row],[OrderDiscount]]) )</f>
        <v>414</v>
      </c>
      <c r="Q476" s="28">
        <f>FACT_ORDERS[[#This Row],[TotalAmountWithDiscount]]+FACT_ORDERS[[#This Row],[DeliveryCost]]</f>
        <v>429</v>
      </c>
      <c r="R476" s="35">
        <v>45286</v>
      </c>
      <c r="S476" s="35" t="str">
        <f>IF(NETWORKDAYS(FACT_ORDERS[[#This Row],[Order-Date]], FACT_ORDERS[[#This Row],[ArrivalDate ]]) &gt; 10, "Late", "On Time")</f>
        <v>Late</v>
      </c>
    </row>
    <row r="477" spans="1:19" x14ac:dyDescent="0.3">
      <c r="A477" s="12">
        <v>5475</v>
      </c>
      <c r="B477" s="12">
        <v>266</v>
      </c>
      <c r="C477" s="12">
        <v>10439</v>
      </c>
      <c r="D477" s="12">
        <v>476</v>
      </c>
      <c r="E477" s="12" t="s">
        <v>244</v>
      </c>
      <c r="F477" s="13">
        <v>45559</v>
      </c>
      <c r="G477" s="26" t="s">
        <v>11184</v>
      </c>
      <c r="H477" s="12">
        <v>30</v>
      </c>
      <c r="I477" s="28">
        <f>VLOOKUP(B:B,DIM_PRODUCTS!A:F,5,FALSE)</f>
        <v>12</v>
      </c>
      <c r="J477" s="28">
        <f>FACT_ORDERS[[#This Row],[ProductPrice]]*FACT_ORDERS[[#This Row],[Quantity]]</f>
        <v>360</v>
      </c>
      <c r="K477" s="12" t="str">
        <f>VLOOKUP(C:C,DIM_CUSTOMERS!A:G,7,FALSE)</f>
        <v>South Korea</v>
      </c>
      <c r="L477" s="30" cm="1">
        <f t="array" ref="L477">_xlfn.IFS(
    AND(FACT_ORDERS[[#This Row],[DeliveryMehtod]]="shippment",FACT_ORDERS[[#This Row],[TotalAmount]]&gt;=200), 0,
    AND(FACT_ORDERS[[#This Row],[DeliveryMehtod]]="pickup"), 15,
    AND(FACT_ORDERS[[#This Row],[DeliveryMehtod]]="shippment",FACT_ORDERS[[#This Row],[TotalAmount]]&lt;200), 35
)</f>
        <v>0</v>
      </c>
      <c r="M477" s="12" t="str" cm="1">
        <f t="array" ref="M477">_xlfn.IFS(
    SUMIFS(FACT_ORDERS[TotalAmount], FACT_ORDERS[WD_CUSTOMERS],FACT_ORDERS[[#This Row],[WD_CUSTOMERS]])&gt;=15000, "VIP",
    SUMIFS(FACT_ORDERS[TotalAmount], FACT_ORDERS[WD_CUSTOMERS],FACT_ORDERS[[#This Row],[WD_CUSTOMERS]])&gt;=8000, "Premium",
    TRUE, "Regular"
)</f>
        <v>Regular</v>
      </c>
      <c r="N477" s="32" cm="1">
        <f t="array" ref="N477">_xlfn.IFS(
   FACT_ORDERS[[#This Row],[TypeOfClient]]="VIP", 0.2,
   FACT_ORDERS[[#This Row],[TypeOfClient]]="Premium", 0.1,
   TRUE, 0
)</f>
        <v>0</v>
      </c>
      <c r="O477" s="31" cm="1">
        <f t="array" ref="O477">_xlfn.IFS(
   FACT_ORDERS[[#This Row],[TotalAmount]]&gt;1500, 0.15,
   FACT_ORDERS[[#This Row],[TotalAmount]]&gt;1000, 0.1,
   FACT_ORDERS[[#This Row],[TotalAmount]]&gt;500, 0.05,
   TRUE, 0
)</f>
        <v>0</v>
      </c>
      <c r="P477" s="28">
        <f xml:space="preserve"> FACT_ORDERS[[#This Row],[TotalAmount]] * (1 - (FACT_ORDERS[[#This Row],[ClientDiscount]] + FACT_ORDERS[[#This Row],[OrderDiscount]]) )</f>
        <v>360</v>
      </c>
      <c r="Q477" s="28">
        <f>FACT_ORDERS[[#This Row],[TotalAmountWithDiscount]]+FACT_ORDERS[[#This Row],[DeliveryCost]]</f>
        <v>360</v>
      </c>
      <c r="R477" s="35">
        <v>45567</v>
      </c>
      <c r="S477" s="35" t="str">
        <f>IF(NETWORKDAYS(FACT_ORDERS[[#This Row],[Order-Date]], FACT_ORDERS[[#This Row],[ArrivalDate ]]) &gt; 10, "Late", "On Time")</f>
        <v>On Time</v>
      </c>
    </row>
    <row r="478" spans="1:19" x14ac:dyDescent="0.3">
      <c r="A478" s="12">
        <v>5476</v>
      </c>
      <c r="B478" s="12">
        <v>236</v>
      </c>
      <c r="C478" s="12">
        <v>10439</v>
      </c>
      <c r="D478" s="12">
        <v>477</v>
      </c>
      <c r="E478" s="12" t="s">
        <v>243</v>
      </c>
      <c r="F478" s="13">
        <v>45559</v>
      </c>
      <c r="G478" s="26" t="s">
        <v>11185</v>
      </c>
      <c r="H478" s="12">
        <v>26</v>
      </c>
      <c r="I478" s="28">
        <f>VLOOKUP(B:B,DIM_PRODUCTS!A:F,5,FALSE)</f>
        <v>12</v>
      </c>
      <c r="J478" s="28">
        <f>FACT_ORDERS[[#This Row],[ProductPrice]]*FACT_ORDERS[[#This Row],[Quantity]]</f>
        <v>312</v>
      </c>
      <c r="K478" s="12" t="str">
        <f>VLOOKUP(C:C,DIM_CUSTOMERS!A:G,7,FALSE)</f>
        <v>South Korea</v>
      </c>
      <c r="L478" s="30" cm="1">
        <f t="array" ref="L478">_xlfn.IFS(
    AND(FACT_ORDERS[[#This Row],[DeliveryMehtod]]="shippment",FACT_ORDERS[[#This Row],[TotalAmount]]&gt;=200), 0,
    AND(FACT_ORDERS[[#This Row],[DeliveryMehtod]]="pickup"), 15,
    AND(FACT_ORDERS[[#This Row],[DeliveryMehtod]]="shippment",FACT_ORDERS[[#This Row],[TotalAmount]]&lt;200), 35
)</f>
        <v>15</v>
      </c>
      <c r="M478" s="12" t="str" cm="1">
        <f t="array" ref="M478">_xlfn.IFS(
    SUMIFS(FACT_ORDERS[TotalAmount], FACT_ORDERS[WD_CUSTOMERS],FACT_ORDERS[[#This Row],[WD_CUSTOMERS]])&gt;=15000, "VIP",
    SUMIFS(FACT_ORDERS[TotalAmount], FACT_ORDERS[WD_CUSTOMERS],FACT_ORDERS[[#This Row],[WD_CUSTOMERS]])&gt;=8000, "Premium",
    TRUE, "Regular"
)</f>
        <v>Regular</v>
      </c>
      <c r="N478" s="32" cm="1">
        <f t="array" ref="N478">_xlfn.IFS(
   FACT_ORDERS[[#This Row],[TypeOfClient]]="VIP", 0.2,
   FACT_ORDERS[[#This Row],[TypeOfClient]]="Premium", 0.1,
   TRUE, 0
)</f>
        <v>0</v>
      </c>
      <c r="O478" s="31" cm="1">
        <f t="array" ref="O478">_xlfn.IFS(
   FACT_ORDERS[[#This Row],[TotalAmount]]&gt;1500, 0.15,
   FACT_ORDERS[[#This Row],[TotalAmount]]&gt;1000, 0.1,
   FACT_ORDERS[[#This Row],[TotalAmount]]&gt;500, 0.05,
   TRUE, 0
)</f>
        <v>0</v>
      </c>
      <c r="P478" s="28">
        <f xml:space="preserve"> FACT_ORDERS[[#This Row],[TotalAmount]] * (1 - (FACT_ORDERS[[#This Row],[ClientDiscount]] + FACT_ORDERS[[#This Row],[OrderDiscount]]) )</f>
        <v>312</v>
      </c>
      <c r="Q478" s="28">
        <f>FACT_ORDERS[[#This Row],[TotalAmountWithDiscount]]+FACT_ORDERS[[#This Row],[DeliveryCost]]</f>
        <v>327</v>
      </c>
      <c r="R478" s="35">
        <v>45567</v>
      </c>
      <c r="S478" s="35" t="str">
        <f>IF(NETWORKDAYS(FACT_ORDERS[[#This Row],[Order-Date]], FACT_ORDERS[[#This Row],[ArrivalDate ]]) &gt; 10, "Late", "On Time")</f>
        <v>On Time</v>
      </c>
    </row>
    <row r="479" spans="1:19" x14ac:dyDescent="0.3">
      <c r="A479" s="12">
        <v>5477</v>
      </c>
      <c r="B479" s="12">
        <v>293</v>
      </c>
      <c r="C479" s="12">
        <v>10439</v>
      </c>
      <c r="D479" s="12">
        <v>478</v>
      </c>
      <c r="E479" s="12" t="s">
        <v>244</v>
      </c>
      <c r="F479" s="13">
        <v>45559</v>
      </c>
      <c r="G479" s="26" t="s">
        <v>11186</v>
      </c>
      <c r="H479" s="12">
        <v>11</v>
      </c>
      <c r="I479" s="28">
        <f>VLOOKUP(B:B,DIM_PRODUCTS!A:F,5,FALSE)</f>
        <v>11</v>
      </c>
      <c r="J479" s="28">
        <f>FACT_ORDERS[[#This Row],[ProductPrice]]*FACT_ORDERS[[#This Row],[Quantity]]</f>
        <v>121</v>
      </c>
      <c r="K479" s="12" t="str">
        <f>VLOOKUP(C:C,DIM_CUSTOMERS!A:G,7,FALSE)</f>
        <v>South Korea</v>
      </c>
      <c r="L479" s="30" cm="1">
        <f t="array" ref="L479">_xlfn.IFS(
    AND(FACT_ORDERS[[#This Row],[DeliveryMehtod]]="shippment",FACT_ORDERS[[#This Row],[TotalAmount]]&gt;=200), 0,
    AND(FACT_ORDERS[[#This Row],[DeliveryMehtod]]="pickup"), 15,
    AND(FACT_ORDERS[[#This Row],[DeliveryMehtod]]="shippment",FACT_ORDERS[[#This Row],[TotalAmount]]&lt;200), 35
)</f>
        <v>35</v>
      </c>
      <c r="M479" s="12" t="str" cm="1">
        <f t="array" ref="M479">_xlfn.IFS(
    SUMIFS(FACT_ORDERS[TotalAmount], FACT_ORDERS[WD_CUSTOMERS],FACT_ORDERS[[#This Row],[WD_CUSTOMERS]])&gt;=15000, "VIP",
    SUMIFS(FACT_ORDERS[TotalAmount], FACT_ORDERS[WD_CUSTOMERS],FACT_ORDERS[[#This Row],[WD_CUSTOMERS]])&gt;=8000, "Premium",
    TRUE, "Regular"
)</f>
        <v>Regular</v>
      </c>
      <c r="N479" s="32" cm="1">
        <f t="array" ref="N479">_xlfn.IFS(
   FACT_ORDERS[[#This Row],[TypeOfClient]]="VIP", 0.2,
   FACT_ORDERS[[#This Row],[TypeOfClient]]="Premium", 0.1,
   TRUE, 0
)</f>
        <v>0</v>
      </c>
      <c r="O479" s="31" cm="1">
        <f t="array" ref="O479">_xlfn.IFS(
   FACT_ORDERS[[#This Row],[TotalAmount]]&gt;1500, 0.15,
   FACT_ORDERS[[#This Row],[TotalAmount]]&gt;1000, 0.1,
   FACT_ORDERS[[#This Row],[TotalAmount]]&gt;500, 0.05,
   TRUE, 0
)</f>
        <v>0</v>
      </c>
      <c r="P479" s="28">
        <f xml:space="preserve"> FACT_ORDERS[[#This Row],[TotalAmount]] * (1 - (FACT_ORDERS[[#This Row],[ClientDiscount]] + FACT_ORDERS[[#This Row],[OrderDiscount]]) )</f>
        <v>121</v>
      </c>
      <c r="Q479" s="28">
        <f>FACT_ORDERS[[#This Row],[TotalAmountWithDiscount]]+FACT_ORDERS[[#This Row],[DeliveryCost]]</f>
        <v>156</v>
      </c>
      <c r="R479" s="35">
        <v>45579</v>
      </c>
      <c r="S479" s="35" t="str">
        <f>IF(NETWORKDAYS(FACT_ORDERS[[#This Row],[Order-Date]], FACT_ORDERS[[#This Row],[ArrivalDate ]]) &gt; 10, "Late", "On Time")</f>
        <v>Late</v>
      </c>
    </row>
    <row r="480" spans="1:19" x14ac:dyDescent="0.3">
      <c r="A480" s="12">
        <v>5478</v>
      </c>
      <c r="B480" s="12">
        <v>233</v>
      </c>
      <c r="C480" s="12">
        <v>10439</v>
      </c>
      <c r="D480" s="12">
        <v>479</v>
      </c>
      <c r="E480" s="12" t="s">
        <v>244</v>
      </c>
      <c r="F480" s="13">
        <v>45559</v>
      </c>
      <c r="G480" s="26" t="s">
        <v>11187</v>
      </c>
      <c r="H480" s="12">
        <v>18</v>
      </c>
      <c r="I480" s="28">
        <f>VLOOKUP(B:B,DIM_PRODUCTS!A:F,5,FALSE)</f>
        <v>13</v>
      </c>
      <c r="J480" s="28">
        <f>FACT_ORDERS[[#This Row],[ProductPrice]]*FACT_ORDERS[[#This Row],[Quantity]]</f>
        <v>234</v>
      </c>
      <c r="K480" s="12" t="str">
        <f>VLOOKUP(C:C,DIM_CUSTOMERS!A:G,7,FALSE)</f>
        <v>South Korea</v>
      </c>
      <c r="L480" s="30" cm="1">
        <f t="array" ref="L480">_xlfn.IFS(
    AND(FACT_ORDERS[[#This Row],[DeliveryMehtod]]="shippment",FACT_ORDERS[[#This Row],[TotalAmount]]&gt;=200), 0,
    AND(FACT_ORDERS[[#This Row],[DeliveryMehtod]]="pickup"), 15,
    AND(FACT_ORDERS[[#This Row],[DeliveryMehtod]]="shippment",FACT_ORDERS[[#This Row],[TotalAmount]]&lt;200), 35
)</f>
        <v>0</v>
      </c>
      <c r="M480" s="12" t="str" cm="1">
        <f t="array" ref="M480">_xlfn.IFS(
    SUMIFS(FACT_ORDERS[TotalAmount], FACT_ORDERS[WD_CUSTOMERS],FACT_ORDERS[[#This Row],[WD_CUSTOMERS]])&gt;=15000, "VIP",
    SUMIFS(FACT_ORDERS[TotalAmount], FACT_ORDERS[WD_CUSTOMERS],FACT_ORDERS[[#This Row],[WD_CUSTOMERS]])&gt;=8000, "Premium",
    TRUE, "Regular"
)</f>
        <v>Regular</v>
      </c>
      <c r="N480" s="32" cm="1">
        <f t="array" ref="N480">_xlfn.IFS(
   FACT_ORDERS[[#This Row],[TypeOfClient]]="VIP", 0.2,
   FACT_ORDERS[[#This Row],[TypeOfClient]]="Premium", 0.1,
   TRUE, 0
)</f>
        <v>0</v>
      </c>
      <c r="O480" s="31" cm="1">
        <f t="array" ref="O480">_xlfn.IFS(
   FACT_ORDERS[[#This Row],[TotalAmount]]&gt;1500, 0.15,
   FACT_ORDERS[[#This Row],[TotalAmount]]&gt;1000, 0.1,
   FACT_ORDERS[[#This Row],[TotalAmount]]&gt;500, 0.05,
   TRUE, 0
)</f>
        <v>0</v>
      </c>
      <c r="P480" s="28">
        <f xml:space="preserve"> FACT_ORDERS[[#This Row],[TotalAmount]] * (1 - (FACT_ORDERS[[#This Row],[ClientDiscount]] + FACT_ORDERS[[#This Row],[OrderDiscount]]) )</f>
        <v>234</v>
      </c>
      <c r="Q480" s="28">
        <f>FACT_ORDERS[[#This Row],[TotalAmountWithDiscount]]+FACT_ORDERS[[#This Row],[DeliveryCost]]</f>
        <v>234</v>
      </c>
      <c r="R480" s="35">
        <v>45567</v>
      </c>
      <c r="S480" s="35" t="str">
        <f>IF(NETWORKDAYS(FACT_ORDERS[[#This Row],[Order-Date]], FACT_ORDERS[[#This Row],[ArrivalDate ]]) &gt; 10, "Late", "On Time")</f>
        <v>On Time</v>
      </c>
    </row>
    <row r="481" spans="1:19" x14ac:dyDescent="0.3">
      <c r="A481" s="12">
        <v>5479</v>
      </c>
      <c r="B481" s="12">
        <v>281</v>
      </c>
      <c r="C481" s="12">
        <v>10397</v>
      </c>
      <c r="D481" s="12">
        <v>480</v>
      </c>
      <c r="E481" s="12" t="s">
        <v>243</v>
      </c>
      <c r="F481" s="13">
        <v>45383</v>
      </c>
      <c r="G481" s="26" t="s">
        <v>11188</v>
      </c>
      <c r="H481" s="12">
        <v>17</v>
      </c>
      <c r="I481" s="28">
        <f>VLOOKUP(B:B,DIM_PRODUCTS!A:F,5,FALSE)</f>
        <v>25</v>
      </c>
      <c r="J481" s="28">
        <f>FACT_ORDERS[[#This Row],[ProductPrice]]*FACT_ORDERS[[#This Row],[Quantity]]</f>
        <v>425</v>
      </c>
      <c r="K481" s="12" t="str">
        <f>VLOOKUP(C:C,DIM_CUSTOMERS!A:G,7,FALSE)</f>
        <v>Mexico</v>
      </c>
      <c r="L481" s="30" cm="1">
        <f t="array" ref="L481">_xlfn.IFS(
    AND(FACT_ORDERS[[#This Row],[DeliveryMehtod]]="shippment",FACT_ORDERS[[#This Row],[TotalAmount]]&gt;=200), 0,
    AND(FACT_ORDERS[[#This Row],[DeliveryMehtod]]="pickup"), 15,
    AND(FACT_ORDERS[[#This Row],[DeliveryMehtod]]="shippment",FACT_ORDERS[[#This Row],[TotalAmount]]&lt;200), 35
)</f>
        <v>15</v>
      </c>
      <c r="M481" s="12" t="str" cm="1">
        <f t="array" ref="M481">_xlfn.IFS(
    SUMIFS(FACT_ORDERS[TotalAmount], FACT_ORDERS[WD_CUSTOMERS],FACT_ORDERS[[#This Row],[WD_CUSTOMERS]])&gt;=15000, "VIP",
    SUMIFS(FACT_ORDERS[TotalAmount], FACT_ORDERS[WD_CUSTOMERS],FACT_ORDERS[[#This Row],[WD_CUSTOMERS]])&gt;=8000, "Premium",
    TRUE, "Regular"
)</f>
        <v>Regular</v>
      </c>
      <c r="N481" s="32" cm="1">
        <f t="array" ref="N481">_xlfn.IFS(
   FACT_ORDERS[[#This Row],[TypeOfClient]]="VIP", 0.2,
   FACT_ORDERS[[#This Row],[TypeOfClient]]="Premium", 0.1,
   TRUE, 0
)</f>
        <v>0</v>
      </c>
      <c r="O481" s="31" cm="1">
        <f t="array" ref="O481">_xlfn.IFS(
   FACT_ORDERS[[#This Row],[TotalAmount]]&gt;1500, 0.15,
   FACT_ORDERS[[#This Row],[TotalAmount]]&gt;1000, 0.1,
   FACT_ORDERS[[#This Row],[TotalAmount]]&gt;500, 0.05,
   TRUE, 0
)</f>
        <v>0</v>
      </c>
      <c r="P481" s="28">
        <f xml:space="preserve"> FACT_ORDERS[[#This Row],[TotalAmount]] * (1 - (FACT_ORDERS[[#This Row],[ClientDiscount]] + FACT_ORDERS[[#This Row],[OrderDiscount]]) )</f>
        <v>425</v>
      </c>
      <c r="Q481" s="28">
        <f>FACT_ORDERS[[#This Row],[TotalAmountWithDiscount]]+FACT_ORDERS[[#This Row],[DeliveryCost]]</f>
        <v>440</v>
      </c>
      <c r="R481" s="35">
        <v>45394</v>
      </c>
      <c r="S481" s="35" t="str">
        <f>IF(NETWORKDAYS(FACT_ORDERS[[#This Row],[Order-Date]], FACT_ORDERS[[#This Row],[ArrivalDate ]]) &gt; 10, "Late", "On Time")</f>
        <v>On Time</v>
      </c>
    </row>
    <row r="482" spans="1:19" x14ac:dyDescent="0.3">
      <c r="A482" s="12">
        <v>5480</v>
      </c>
      <c r="B482" s="12">
        <v>254</v>
      </c>
      <c r="C482" s="12">
        <v>10436</v>
      </c>
      <c r="D482" s="12">
        <v>481</v>
      </c>
      <c r="E482" s="12" t="s">
        <v>244</v>
      </c>
      <c r="F482" s="13">
        <v>45505</v>
      </c>
      <c r="G482" s="26" t="s">
        <v>11189</v>
      </c>
      <c r="H482" s="12">
        <v>23</v>
      </c>
      <c r="I482" s="28">
        <f>VLOOKUP(B:B,DIM_PRODUCTS!A:F,5,FALSE)</f>
        <v>27</v>
      </c>
      <c r="J482" s="28">
        <f>FACT_ORDERS[[#This Row],[ProductPrice]]*FACT_ORDERS[[#This Row],[Quantity]]</f>
        <v>621</v>
      </c>
      <c r="K482" s="12" t="str">
        <f>VLOOKUP(C:C,DIM_CUSTOMERS!A:G,7,FALSE)</f>
        <v>India</v>
      </c>
      <c r="L482" s="30" cm="1">
        <f t="array" ref="L482">_xlfn.IFS(
    AND(FACT_ORDERS[[#This Row],[DeliveryMehtod]]="shippment",FACT_ORDERS[[#This Row],[TotalAmount]]&gt;=200), 0,
    AND(FACT_ORDERS[[#This Row],[DeliveryMehtod]]="pickup"), 15,
    AND(FACT_ORDERS[[#This Row],[DeliveryMehtod]]="shippment",FACT_ORDERS[[#This Row],[TotalAmount]]&lt;200), 35
)</f>
        <v>0</v>
      </c>
      <c r="M482" s="12" t="str" cm="1">
        <f t="array" ref="M482">_xlfn.IFS(
    SUMIFS(FACT_ORDERS[TotalAmount], FACT_ORDERS[WD_CUSTOMERS],FACT_ORDERS[[#This Row],[WD_CUSTOMERS]])&gt;=15000, "VIP",
    SUMIFS(FACT_ORDERS[TotalAmount], FACT_ORDERS[WD_CUSTOMERS],FACT_ORDERS[[#This Row],[WD_CUSTOMERS]])&gt;=8000, "Premium",
    TRUE, "Regular"
)</f>
        <v>Regular</v>
      </c>
      <c r="N482" s="32" cm="1">
        <f t="array" ref="N482">_xlfn.IFS(
   FACT_ORDERS[[#This Row],[TypeOfClient]]="VIP", 0.2,
   FACT_ORDERS[[#This Row],[TypeOfClient]]="Premium", 0.1,
   TRUE, 0
)</f>
        <v>0</v>
      </c>
      <c r="O482" s="31" cm="1">
        <f t="array" ref="O482">_xlfn.IFS(
   FACT_ORDERS[[#This Row],[TotalAmount]]&gt;1500, 0.15,
   FACT_ORDERS[[#This Row],[TotalAmount]]&gt;1000, 0.1,
   FACT_ORDERS[[#This Row],[TotalAmount]]&gt;500, 0.05,
   TRUE, 0
)</f>
        <v>0.05</v>
      </c>
      <c r="P482" s="28">
        <f xml:space="preserve"> FACT_ORDERS[[#This Row],[TotalAmount]] * (1 - (FACT_ORDERS[[#This Row],[ClientDiscount]] + FACT_ORDERS[[#This Row],[OrderDiscount]]) )</f>
        <v>589.94999999999993</v>
      </c>
      <c r="Q482" s="28">
        <f>FACT_ORDERS[[#This Row],[TotalAmountWithDiscount]]+FACT_ORDERS[[#This Row],[DeliveryCost]]</f>
        <v>589.94999999999993</v>
      </c>
      <c r="R482" s="35">
        <v>45515</v>
      </c>
      <c r="S482" s="35" t="str">
        <f>IF(NETWORKDAYS(FACT_ORDERS[[#This Row],[Order-Date]], FACT_ORDERS[[#This Row],[ArrivalDate ]]) &gt; 10, "Late", "On Time")</f>
        <v>On Time</v>
      </c>
    </row>
    <row r="483" spans="1:19" x14ac:dyDescent="0.3">
      <c r="A483" s="12">
        <v>5481</v>
      </c>
      <c r="B483" s="12">
        <v>281</v>
      </c>
      <c r="C483" s="12">
        <v>10341</v>
      </c>
      <c r="D483" s="12">
        <v>482</v>
      </c>
      <c r="E483" s="12" t="s">
        <v>244</v>
      </c>
      <c r="F483" s="13">
        <v>45528</v>
      </c>
      <c r="G483" s="26" t="s">
        <v>11190</v>
      </c>
      <c r="H483" s="12">
        <v>13</v>
      </c>
      <c r="I483" s="28">
        <f>VLOOKUP(B:B,DIM_PRODUCTS!A:F,5,FALSE)</f>
        <v>25</v>
      </c>
      <c r="J483" s="28">
        <f>FACT_ORDERS[[#This Row],[ProductPrice]]*FACT_ORDERS[[#This Row],[Quantity]]</f>
        <v>325</v>
      </c>
      <c r="K483" s="12" t="str">
        <f>VLOOKUP(C:C,DIM_CUSTOMERS!A:G,7,FALSE)</f>
        <v>Mexico</v>
      </c>
      <c r="L483" s="30" cm="1">
        <f t="array" ref="L483">_xlfn.IFS(
    AND(FACT_ORDERS[[#This Row],[DeliveryMehtod]]="shippment",FACT_ORDERS[[#This Row],[TotalAmount]]&gt;=200), 0,
    AND(FACT_ORDERS[[#This Row],[DeliveryMehtod]]="pickup"), 15,
    AND(FACT_ORDERS[[#This Row],[DeliveryMehtod]]="shippment",FACT_ORDERS[[#This Row],[TotalAmount]]&lt;200), 35
)</f>
        <v>0</v>
      </c>
      <c r="M483" s="12" t="str" cm="1">
        <f t="array" ref="M483">_xlfn.IFS(
    SUMIFS(FACT_ORDERS[TotalAmount], FACT_ORDERS[WD_CUSTOMERS],FACT_ORDERS[[#This Row],[WD_CUSTOMERS]])&gt;=15000, "VIP",
    SUMIFS(FACT_ORDERS[TotalAmount], FACT_ORDERS[WD_CUSTOMERS],FACT_ORDERS[[#This Row],[WD_CUSTOMERS]])&gt;=8000, "Premium",
    TRUE, "Regular"
)</f>
        <v>Premium</v>
      </c>
      <c r="N483" s="32" cm="1">
        <f t="array" ref="N483">_xlfn.IFS(
   FACT_ORDERS[[#This Row],[TypeOfClient]]="VIP", 0.2,
   FACT_ORDERS[[#This Row],[TypeOfClient]]="Premium", 0.1,
   TRUE, 0
)</f>
        <v>0.1</v>
      </c>
      <c r="O483" s="31" cm="1">
        <f t="array" ref="O483">_xlfn.IFS(
   FACT_ORDERS[[#This Row],[TotalAmount]]&gt;1500, 0.15,
   FACT_ORDERS[[#This Row],[TotalAmount]]&gt;1000, 0.1,
   FACT_ORDERS[[#This Row],[TotalAmount]]&gt;500, 0.05,
   TRUE, 0
)</f>
        <v>0</v>
      </c>
      <c r="P483" s="28">
        <f xml:space="preserve"> FACT_ORDERS[[#This Row],[TotalAmount]] * (1 - (FACT_ORDERS[[#This Row],[ClientDiscount]] + FACT_ORDERS[[#This Row],[OrderDiscount]]) )</f>
        <v>292.5</v>
      </c>
      <c r="Q483" s="28">
        <f>FACT_ORDERS[[#This Row],[TotalAmountWithDiscount]]+FACT_ORDERS[[#This Row],[DeliveryCost]]</f>
        <v>292.5</v>
      </c>
      <c r="R483" s="35">
        <v>45536</v>
      </c>
      <c r="S483" s="35" t="str">
        <f>IF(NETWORKDAYS(FACT_ORDERS[[#This Row],[Order-Date]], FACT_ORDERS[[#This Row],[ArrivalDate ]]) &gt; 10, "Late", "On Time")</f>
        <v>On Time</v>
      </c>
    </row>
    <row r="484" spans="1:19" x14ac:dyDescent="0.3">
      <c r="A484" s="12">
        <v>5482</v>
      </c>
      <c r="B484" s="12">
        <v>204</v>
      </c>
      <c r="C484" s="12">
        <v>10341</v>
      </c>
      <c r="D484" s="12">
        <v>483</v>
      </c>
      <c r="E484" s="12" t="s">
        <v>244</v>
      </c>
      <c r="F484" s="13">
        <v>45528</v>
      </c>
      <c r="G484" s="26" t="s">
        <v>3506</v>
      </c>
      <c r="H484" s="12">
        <v>13</v>
      </c>
      <c r="I484" s="28">
        <f>VLOOKUP(B:B,DIM_PRODUCTS!A:F,5,FALSE)</f>
        <v>6</v>
      </c>
      <c r="J484" s="28">
        <f>FACT_ORDERS[[#This Row],[ProductPrice]]*FACT_ORDERS[[#This Row],[Quantity]]</f>
        <v>78</v>
      </c>
      <c r="K484" s="12" t="str">
        <f>VLOOKUP(C:C,DIM_CUSTOMERS!A:G,7,FALSE)</f>
        <v>Mexico</v>
      </c>
      <c r="L484" s="30" cm="1">
        <f t="array" ref="L484">_xlfn.IFS(
    AND(FACT_ORDERS[[#This Row],[DeliveryMehtod]]="shippment",FACT_ORDERS[[#This Row],[TotalAmount]]&gt;=200), 0,
    AND(FACT_ORDERS[[#This Row],[DeliveryMehtod]]="pickup"), 15,
    AND(FACT_ORDERS[[#This Row],[DeliveryMehtod]]="shippment",FACT_ORDERS[[#This Row],[TotalAmount]]&lt;200), 35
)</f>
        <v>35</v>
      </c>
      <c r="M484" s="12" t="str" cm="1">
        <f t="array" ref="M484">_xlfn.IFS(
    SUMIFS(FACT_ORDERS[TotalAmount], FACT_ORDERS[WD_CUSTOMERS],FACT_ORDERS[[#This Row],[WD_CUSTOMERS]])&gt;=15000, "VIP",
    SUMIFS(FACT_ORDERS[TotalAmount], FACT_ORDERS[WD_CUSTOMERS],FACT_ORDERS[[#This Row],[WD_CUSTOMERS]])&gt;=8000, "Premium",
    TRUE, "Regular"
)</f>
        <v>Premium</v>
      </c>
      <c r="N484" s="32" cm="1">
        <f t="array" ref="N484">_xlfn.IFS(
   FACT_ORDERS[[#This Row],[TypeOfClient]]="VIP", 0.2,
   FACT_ORDERS[[#This Row],[TypeOfClient]]="Premium", 0.1,
   TRUE, 0
)</f>
        <v>0.1</v>
      </c>
      <c r="O484" s="31" cm="1">
        <f t="array" ref="O484">_xlfn.IFS(
   FACT_ORDERS[[#This Row],[TotalAmount]]&gt;1500, 0.15,
   FACT_ORDERS[[#This Row],[TotalAmount]]&gt;1000, 0.1,
   FACT_ORDERS[[#This Row],[TotalAmount]]&gt;500, 0.05,
   TRUE, 0
)</f>
        <v>0</v>
      </c>
      <c r="P484" s="28">
        <f xml:space="preserve"> FACT_ORDERS[[#This Row],[TotalAmount]] * (1 - (FACT_ORDERS[[#This Row],[ClientDiscount]] + FACT_ORDERS[[#This Row],[OrderDiscount]]) )</f>
        <v>70.2</v>
      </c>
      <c r="Q484" s="28">
        <f>FACT_ORDERS[[#This Row],[TotalAmountWithDiscount]]+FACT_ORDERS[[#This Row],[DeliveryCost]]</f>
        <v>105.2</v>
      </c>
      <c r="R484" s="35">
        <v>45538</v>
      </c>
      <c r="S484" s="35" t="str">
        <f>IF(NETWORKDAYS(FACT_ORDERS[[#This Row],[Order-Date]], FACT_ORDERS[[#This Row],[ArrivalDate ]]) &gt; 10, "Late", "On Time")</f>
        <v>On Time</v>
      </c>
    </row>
    <row r="485" spans="1:19" x14ac:dyDescent="0.3">
      <c r="A485" s="12">
        <v>5483</v>
      </c>
      <c r="B485" s="12">
        <v>292</v>
      </c>
      <c r="C485" s="12">
        <v>10341</v>
      </c>
      <c r="D485" s="12">
        <v>484</v>
      </c>
      <c r="E485" s="12" t="s">
        <v>243</v>
      </c>
      <c r="F485" s="13">
        <v>45528</v>
      </c>
      <c r="G485" s="26" t="s">
        <v>11191</v>
      </c>
      <c r="H485" s="12">
        <v>18</v>
      </c>
      <c r="I485" s="28">
        <f>VLOOKUP(B:B,DIM_PRODUCTS!A:F,5,FALSE)</f>
        <v>6</v>
      </c>
      <c r="J485" s="28">
        <f>FACT_ORDERS[[#This Row],[ProductPrice]]*FACT_ORDERS[[#This Row],[Quantity]]</f>
        <v>108</v>
      </c>
      <c r="K485" s="12" t="str">
        <f>VLOOKUP(C:C,DIM_CUSTOMERS!A:G,7,FALSE)</f>
        <v>Mexico</v>
      </c>
      <c r="L485" s="30" cm="1">
        <f t="array" ref="L485">_xlfn.IFS(
    AND(FACT_ORDERS[[#This Row],[DeliveryMehtod]]="shippment",FACT_ORDERS[[#This Row],[TotalAmount]]&gt;=200), 0,
    AND(FACT_ORDERS[[#This Row],[DeliveryMehtod]]="pickup"), 15,
    AND(FACT_ORDERS[[#This Row],[DeliveryMehtod]]="shippment",FACT_ORDERS[[#This Row],[TotalAmount]]&lt;200), 35
)</f>
        <v>15</v>
      </c>
      <c r="M485" s="12" t="str" cm="1">
        <f t="array" ref="M485">_xlfn.IFS(
    SUMIFS(FACT_ORDERS[TotalAmount], FACT_ORDERS[WD_CUSTOMERS],FACT_ORDERS[[#This Row],[WD_CUSTOMERS]])&gt;=15000, "VIP",
    SUMIFS(FACT_ORDERS[TotalAmount], FACT_ORDERS[WD_CUSTOMERS],FACT_ORDERS[[#This Row],[WD_CUSTOMERS]])&gt;=8000, "Premium",
    TRUE, "Regular"
)</f>
        <v>Premium</v>
      </c>
      <c r="N485" s="32" cm="1">
        <f t="array" ref="N485">_xlfn.IFS(
   FACT_ORDERS[[#This Row],[TypeOfClient]]="VIP", 0.2,
   FACT_ORDERS[[#This Row],[TypeOfClient]]="Premium", 0.1,
   TRUE, 0
)</f>
        <v>0.1</v>
      </c>
      <c r="O485" s="31" cm="1">
        <f t="array" ref="O485">_xlfn.IFS(
   FACT_ORDERS[[#This Row],[TotalAmount]]&gt;1500, 0.15,
   FACT_ORDERS[[#This Row],[TotalAmount]]&gt;1000, 0.1,
   FACT_ORDERS[[#This Row],[TotalAmount]]&gt;500, 0.05,
   TRUE, 0
)</f>
        <v>0</v>
      </c>
      <c r="P485" s="28">
        <f xml:space="preserve"> FACT_ORDERS[[#This Row],[TotalAmount]] * (1 - (FACT_ORDERS[[#This Row],[ClientDiscount]] + FACT_ORDERS[[#This Row],[OrderDiscount]]) )</f>
        <v>97.2</v>
      </c>
      <c r="Q485" s="28">
        <f>FACT_ORDERS[[#This Row],[TotalAmountWithDiscount]]+FACT_ORDERS[[#This Row],[DeliveryCost]]</f>
        <v>112.2</v>
      </c>
      <c r="R485" s="35">
        <v>45536</v>
      </c>
      <c r="S485" s="35" t="str">
        <f>IF(NETWORKDAYS(FACT_ORDERS[[#This Row],[Order-Date]], FACT_ORDERS[[#This Row],[ArrivalDate ]]) &gt; 10, "Late", "On Time")</f>
        <v>On Time</v>
      </c>
    </row>
    <row r="486" spans="1:19" x14ac:dyDescent="0.3">
      <c r="A486" s="12">
        <v>5484</v>
      </c>
      <c r="B486" s="12">
        <v>234</v>
      </c>
      <c r="C486" s="12">
        <v>10341</v>
      </c>
      <c r="D486" s="12">
        <v>485</v>
      </c>
      <c r="E486" s="12" t="s">
        <v>244</v>
      </c>
      <c r="F486" s="13">
        <v>45485</v>
      </c>
      <c r="G486" s="26" t="s">
        <v>11192</v>
      </c>
      <c r="H486" s="12">
        <v>24</v>
      </c>
      <c r="I486" s="28">
        <f>VLOOKUP(B:B,DIM_PRODUCTS!A:F,5,FALSE)</f>
        <v>13</v>
      </c>
      <c r="J486" s="28">
        <f>FACT_ORDERS[[#This Row],[ProductPrice]]*FACT_ORDERS[[#This Row],[Quantity]]</f>
        <v>312</v>
      </c>
      <c r="K486" s="12" t="str">
        <f>VLOOKUP(C:C,DIM_CUSTOMERS!A:G,7,FALSE)</f>
        <v>Mexico</v>
      </c>
      <c r="L486" s="30" cm="1">
        <f t="array" ref="L486">_xlfn.IFS(
    AND(FACT_ORDERS[[#This Row],[DeliveryMehtod]]="shippment",FACT_ORDERS[[#This Row],[TotalAmount]]&gt;=200), 0,
    AND(FACT_ORDERS[[#This Row],[DeliveryMehtod]]="pickup"), 15,
    AND(FACT_ORDERS[[#This Row],[DeliveryMehtod]]="shippment",FACT_ORDERS[[#This Row],[TotalAmount]]&lt;200), 35
)</f>
        <v>0</v>
      </c>
      <c r="M486" s="12" t="str" cm="1">
        <f t="array" ref="M486">_xlfn.IFS(
    SUMIFS(FACT_ORDERS[TotalAmount], FACT_ORDERS[WD_CUSTOMERS],FACT_ORDERS[[#This Row],[WD_CUSTOMERS]])&gt;=15000, "VIP",
    SUMIFS(FACT_ORDERS[TotalAmount], FACT_ORDERS[WD_CUSTOMERS],FACT_ORDERS[[#This Row],[WD_CUSTOMERS]])&gt;=8000, "Premium",
    TRUE, "Regular"
)</f>
        <v>Premium</v>
      </c>
      <c r="N486" s="32" cm="1">
        <f t="array" ref="N486">_xlfn.IFS(
   FACT_ORDERS[[#This Row],[TypeOfClient]]="VIP", 0.2,
   FACT_ORDERS[[#This Row],[TypeOfClient]]="Premium", 0.1,
   TRUE, 0
)</f>
        <v>0.1</v>
      </c>
      <c r="O486" s="31" cm="1">
        <f t="array" ref="O486">_xlfn.IFS(
   FACT_ORDERS[[#This Row],[TotalAmount]]&gt;1500, 0.15,
   FACT_ORDERS[[#This Row],[TotalAmount]]&gt;1000, 0.1,
   FACT_ORDERS[[#This Row],[TotalAmount]]&gt;500, 0.05,
   TRUE, 0
)</f>
        <v>0</v>
      </c>
      <c r="P486" s="28">
        <f xml:space="preserve"> FACT_ORDERS[[#This Row],[TotalAmount]] * (1 - (FACT_ORDERS[[#This Row],[ClientDiscount]] + FACT_ORDERS[[#This Row],[OrderDiscount]]) )</f>
        <v>280.8</v>
      </c>
      <c r="Q486" s="28">
        <f>FACT_ORDERS[[#This Row],[TotalAmountWithDiscount]]+FACT_ORDERS[[#This Row],[DeliveryCost]]</f>
        <v>280.8</v>
      </c>
      <c r="R486" s="35">
        <v>45492</v>
      </c>
      <c r="S486" s="35" t="str">
        <f>IF(NETWORKDAYS(FACT_ORDERS[[#This Row],[Order-Date]], FACT_ORDERS[[#This Row],[ArrivalDate ]]) &gt; 10, "Late", "On Time")</f>
        <v>On Time</v>
      </c>
    </row>
    <row r="487" spans="1:19" x14ac:dyDescent="0.3">
      <c r="A487" s="12">
        <v>5485</v>
      </c>
      <c r="B487" s="12">
        <v>271</v>
      </c>
      <c r="C487" s="12">
        <v>10341</v>
      </c>
      <c r="D487" s="12">
        <v>486</v>
      </c>
      <c r="E487" s="12" t="s">
        <v>244</v>
      </c>
      <c r="F487" s="13">
        <v>45104</v>
      </c>
      <c r="G487" s="26" t="s">
        <v>11193</v>
      </c>
      <c r="H487" s="12">
        <v>29</v>
      </c>
      <c r="I487" s="28">
        <f>VLOOKUP(B:B,DIM_PRODUCTS!A:F,5,FALSE)</f>
        <v>16</v>
      </c>
      <c r="J487" s="28">
        <f>FACT_ORDERS[[#This Row],[ProductPrice]]*FACT_ORDERS[[#This Row],[Quantity]]</f>
        <v>464</v>
      </c>
      <c r="K487" s="12" t="str">
        <f>VLOOKUP(C:C,DIM_CUSTOMERS!A:G,7,FALSE)</f>
        <v>Mexico</v>
      </c>
      <c r="L487" s="30" cm="1">
        <f t="array" ref="L487">_xlfn.IFS(
    AND(FACT_ORDERS[[#This Row],[DeliveryMehtod]]="shippment",FACT_ORDERS[[#This Row],[TotalAmount]]&gt;=200), 0,
    AND(FACT_ORDERS[[#This Row],[DeliveryMehtod]]="pickup"), 15,
    AND(FACT_ORDERS[[#This Row],[DeliveryMehtod]]="shippment",FACT_ORDERS[[#This Row],[TotalAmount]]&lt;200), 35
)</f>
        <v>0</v>
      </c>
      <c r="M487" s="12" t="str" cm="1">
        <f t="array" ref="M487">_xlfn.IFS(
    SUMIFS(FACT_ORDERS[TotalAmount], FACT_ORDERS[WD_CUSTOMERS],FACT_ORDERS[[#This Row],[WD_CUSTOMERS]])&gt;=15000, "VIP",
    SUMIFS(FACT_ORDERS[TotalAmount], FACT_ORDERS[WD_CUSTOMERS],FACT_ORDERS[[#This Row],[WD_CUSTOMERS]])&gt;=8000, "Premium",
    TRUE, "Regular"
)</f>
        <v>Premium</v>
      </c>
      <c r="N487" s="32" cm="1">
        <f t="array" ref="N487">_xlfn.IFS(
   FACT_ORDERS[[#This Row],[TypeOfClient]]="VIP", 0.2,
   FACT_ORDERS[[#This Row],[TypeOfClient]]="Premium", 0.1,
   TRUE, 0
)</f>
        <v>0.1</v>
      </c>
      <c r="O487" s="31" cm="1">
        <f t="array" ref="O487">_xlfn.IFS(
   FACT_ORDERS[[#This Row],[TotalAmount]]&gt;1500, 0.15,
   FACT_ORDERS[[#This Row],[TotalAmount]]&gt;1000, 0.1,
   FACT_ORDERS[[#This Row],[TotalAmount]]&gt;500, 0.05,
   TRUE, 0
)</f>
        <v>0</v>
      </c>
      <c r="P487" s="28">
        <f xml:space="preserve"> FACT_ORDERS[[#This Row],[TotalAmount]] * (1 - (FACT_ORDERS[[#This Row],[ClientDiscount]] + FACT_ORDERS[[#This Row],[OrderDiscount]]) )</f>
        <v>417.6</v>
      </c>
      <c r="Q487" s="28">
        <f>FACT_ORDERS[[#This Row],[TotalAmountWithDiscount]]+FACT_ORDERS[[#This Row],[DeliveryCost]]</f>
        <v>417.6</v>
      </c>
      <c r="R487" s="35">
        <v>45112</v>
      </c>
      <c r="S487" s="35" t="str">
        <f>IF(NETWORKDAYS(FACT_ORDERS[[#This Row],[Order-Date]], FACT_ORDERS[[#This Row],[ArrivalDate ]]) &gt; 10, "Late", "On Time")</f>
        <v>On Time</v>
      </c>
    </row>
    <row r="488" spans="1:19" x14ac:dyDescent="0.3">
      <c r="A488" s="12">
        <v>5486</v>
      </c>
      <c r="B488" s="12">
        <v>238</v>
      </c>
      <c r="C488" s="12">
        <v>10627</v>
      </c>
      <c r="D488" s="12">
        <v>487</v>
      </c>
      <c r="E488" s="12" t="s">
        <v>244</v>
      </c>
      <c r="F488" s="13">
        <v>45517</v>
      </c>
      <c r="G488" s="26" t="s">
        <v>11194</v>
      </c>
      <c r="H488" s="12">
        <v>30</v>
      </c>
      <c r="I488" s="28">
        <f>VLOOKUP(B:B,DIM_PRODUCTS!A:F,5,FALSE)</f>
        <v>16</v>
      </c>
      <c r="J488" s="28">
        <f>FACT_ORDERS[[#This Row],[ProductPrice]]*FACT_ORDERS[[#This Row],[Quantity]]</f>
        <v>480</v>
      </c>
      <c r="K488" s="12" t="str">
        <f>VLOOKUP(C:C,DIM_CUSTOMERS!A:G,7,FALSE)</f>
        <v>France</v>
      </c>
      <c r="L488" s="30" cm="1">
        <f t="array" ref="L488">_xlfn.IFS(
    AND(FACT_ORDERS[[#This Row],[DeliveryMehtod]]="shippment",FACT_ORDERS[[#This Row],[TotalAmount]]&gt;=200), 0,
    AND(FACT_ORDERS[[#This Row],[DeliveryMehtod]]="pickup"), 15,
    AND(FACT_ORDERS[[#This Row],[DeliveryMehtod]]="shippment",FACT_ORDERS[[#This Row],[TotalAmount]]&lt;200), 35
)</f>
        <v>0</v>
      </c>
      <c r="M488" s="12" t="str" cm="1">
        <f t="array" ref="M488">_xlfn.IFS(
    SUMIFS(FACT_ORDERS[TotalAmount], FACT_ORDERS[WD_CUSTOMERS],FACT_ORDERS[[#This Row],[WD_CUSTOMERS]])&gt;=15000, "VIP",
    SUMIFS(FACT_ORDERS[TotalAmount], FACT_ORDERS[WD_CUSTOMERS],FACT_ORDERS[[#This Row],[WD_CUSTOMERS]])&gt;=8000, "Premium",
    TRUE, "Regular"
)</f>
        <v>Regular</v>
      </c>
      <c r="N488" s="32" cm="1">
        <f t="array" ref="N488">_xlfn.IFS(
   FACT_ORDERS[[#This Row],[TypeOfClient]]="VIP", 0.2,
   FACT_ORDERS[[#This Row],[TypeOfClient]]="Premium", 0.1,
   TRUE, 0
)</f>
        <v>0</v>
      </c>
      <c r="O488" s="31" cm="1">
        <f t="array" ref="O488">_xlfn.IFS(
   FACT_ORDERS[[#This Row],[TotalAmount]]&gt;1500, 0.15,
   FACT_ORDERS[[#This Row],[TotalAmount]]&gt;1000, 0.1,
   FACT_ORDERS[[#This Row],[TotalAmount]]&gt;500, 0.05,
   TRUE, 0
)</f>
        <v>0</v>
      </c>
      <c r="P488" s="28">
        <f xml:space="preserve"> FACT_ORDERS[[#This Row],[TotalAmount]] * (1 - (FACT_ORDERS[[#This Row],[ClientDiscount]] + FACT_ORDERS[[#This Row],[OrderDiscount]]) )</f>
        <v>480</v>
      </c>
      <c r="Q488" s="28">
        <f>FACT_ORDERS[[#This Row],[TotalAmountWithDiscount]]+FACT_ORDERS[[#This Row],[DeliveryCost]]</f>
        <v>480</v>
      </c>
      <c r="R488" s="35">
        <v>45525</v>
      </c>
      <c r="S488" s="35" t="str">
        <f>IF(NETWORKDAYS(FACT_ORDERS[[#This Row],[Order-Date]], FACT_ORDERS[[#This Row],[ArrivalDate ]]) &gt; 10, "Late", "On Time")</f>
        <v>On Time</v>
      </c>
    </row>
    <row r="489" spans="1:19" x14ac:dyDescent="0.3">
      <c r="A489" s="12">
        <v>5487</v>
      </c>
      <c r="B489" s="12">
        <v>224</v>
      </c>
      <c r="C489" s="12">
        <v>10627</v>
      </c>
      <c r="D489" s="12">
        <v>488</v>
      </c>
      <c r="E489" s="12" t="s">
        <v>244</v>
      </c>
      <c r="F489" s="13">
        <v>45500</v>
      </c>
      <c r="G489" s="26" t="s">
        <v>11195</v>
      </c>
      <c r="H489" s="12">
        <v>26</v>
      </c>
      <c r="I489" s="28">
        <f>VLOOKUP(B:B,DIM_PRODUCTS!A:F,5,FALSE)</f>
        <v>14</v>
      </c>
      <c r="J489" s="28">
        <f>FACT_ORDERS[[#This Row],[ProductPrice]]*FACT_ORDERS[[#This Row],[Quantity]]</f>
        <v>364</v>
      </c>
      <c r="K489" s="12" t="str">
        <f>VLOOKUP(C:C,DIM_CUSTOMERS!A:G,7,FALSE)</f>
        <v>France</v>
      </c>
      <c r="L489" s="30" cm="1">
        <f t="array" ref="L489">_xlfn.IFS(
    AND(FACT_ORDERS[[#This Row],[DeliveryMehtod]]="shippment",FACT_ORDERS[[#This Row],[TotalAmount]]&gt;=200), 0,
    AND(FACT_ORDERS[[#This Row],[DeliveryMehtod]]="pickup"), 15,
    AND(FACT_ORDERS[[#This Row],[DeliveryMehtod]]="shippment",FACT_ORDERS[[#This Row],[TotalAmount]]&lt;200), 35
)</f>
        <v>0</v>
      </c>
      <c r="M489" s="12" t="str" cm="1">
        <f t="array" ref="M489">_xlfn.IFS(
    SUMIFS(FACT_ORDERS[TotalAmount], FACT_ORDERS[WD_CUSTOMERS],FACT_ORDERS[[#This Row],[WD_CUSTOMERS]])&gt;=15000, "VIP",
    SUMIFS(FACT_ORDERS[TotalAmount], FACT_ORDERS[WD_CUSTOMERS],FACT_ORDERS[[#This Row],[WD_CUSTOMERS]])&gt;=8000, "Premium",
    TRUE, "Regular"
)</f>
        <v>Regular</v>
      </c>
      <c r="N489" s="32" cm="1">
        <f t="array" ref="N489">_xlfn.IFS(
   FACT_ORDERS[[#This Row],[TypeOfClient]]="VIP", 0.2,
   FACT_ORDERS[[#This Row],[TypeOfClient]]="Premium", 0.1,
   TRUE, 0
)</f>
        <v>0</v>
      </c>
      <c r="O489" s="31" cm="1">
        <f t="array" ref="O489">_xlfn.IFS(
   FACT_ORDERS[[#This Row],[TotalAmount]]&gt;1500, 0.15,
   FACT_ORDERS[[#This Row],[TotalAmount]]&gt;1000, 0.1,
   FACT_ORDERS[[#This Row],[TotalAmount]]&gt;500, 0.05,
   TRUE, 0
)</f>
        <v>0</v>
      </c>
      <c r="P489" s="28">
        <f xml:space="preserve"> FACT_ORDERS[[#This Row],[TotalAmount]] * (1 - (FACT_ORDERS[[#This Row],[ClientDiscount]] + FACT_ORDERS[[#This Row],[OrderDiscount]]) )</f>
        <v>364</v>
      </c>
      <c r="Q489" s="28">
        <f>FACT_ORDERS[[#This Row],[TotalAmountWithDiscount]]+FACT_ORDERS[[#This Row],[DeliveryCost]]</f>
        <v>364</v>
      </c>
      <c r="R489" s="35">
        <v>45509</v>
      </c>
      <c r="S489" s="35" t="str">
        <f>IF(NETWORKDAYS(FACT_ORDERS[[#This Row],[Order-Date]], FACT_ORDERS[[#This Row],[ArrivalDate ]]) &gt; 10, "Late", "On Time")</f>
        <v>On Time</v>
      </c>
    </row>
    <row r="490" spans="1:19" x14ac:dyDescent="0.3">
      <c r="A490" s="12">
        <v>5488</v>
      </c>
      <c r="B490" s="12">
        <v>289</v>
      </c>
      <c r="C490" s="12">
        <v>10794</v>
      </c>
      <c r="D490" s="12">
        <v>489</v>
      </c>
      <c r="E490" s="12" t="s">
        <v>244</v>
      </c>
      <c r="F490" s="13">
        <v>45452</v>
      </c>
      <c r="G490" s="26" t="s">
        <v>11196</v>
      </c>
      <c r="H490" s="12">
        <v>30</v>
      </c>
      <c r="I490" s="28">
        <f>VLOOKUP(B:B,DIM_PRODUCTS!A:F,5,FALSE)</f>
        <v>9</v>
      </c>
      <c r="J490" s="28">
        <f>FACT_ORDERS[[#This Row],[ProductPrice]]*FACT_ORDERS[[#This Row],[Quantity]]</f>
        <v>270</v>
      </c>
      <c r="K490" s="12" t="str">
        <f>VLOOKUP(C:C,DIM_CUSTOMERS!A:G,7,FALSE)</f>
        <v>Spain</v>
      </c>
      <c r="L490" s="30" cm="1">
        <f t="array" ref="L490">_xlfn.IFS(
    AND(FACT_ORDERS[[#This Row],[DeliveryMehtod]]="shippment",FACT_ORDERS[[#This Row],[TotalAmount]]&gt;=200), 0,
    AND(FACT_ORDERS[[#This Row],[DeliveryMehtod]]="pickup"), 15,
    AND(FACT_ORDERS[[#This Row],[DeliveryMehtod]]="shippment",FACT_ORDERS[[#This Row],[TotalAmount]]&lt;200), 35
)</f>
        <v>0</v>
      </c>
      <c r="M490" s="12" t="str" cm="1">
        <f t="array" ref="M490">_xlfn.IFS(
    SUMIFS(FACT_ORDERS[TotalAmount], FACT_ORDERS[WD_CUSTOMERS],FACT_ORDERS[[#This Row],[WD_CUSTOMERS]])&gt;=15000, "VIP",
    SUMIFS(FACT_ORDERS[TotalAmount], FACT_ORDERS[WD_CUSTOMERS],FACT_ORDERS[[#This Row],[WD_CUSTOMERS]])&gt;=8000, "Premium",
    TRUE, "Regular"
)</f>
        <v>Regular</v>
      </c>
      <c r="N490" s="32" cm="1">
        <f t="array" ref="N490">_xlfn.IFS(
   FACT_ORDERS[[#This Row],[TypeOfClient]]="VIP", 0.2,
   FACT_ORDERS[[#This Row],[TypeOfClient]]="Premium", 0.1,
   TRUE, 0
)</f>
        <v>0</v>
      </c>
      <c r="O490" s="31" cm="1">
        <f t="array" ref="O490">_xlfn.IFS(
   FACT_ORDERS[[#This Row],[TotalAmount]]&gt;1500, 0.15,
   FACT_ORDERS[[#This Row],[TotalAmount]]&gt;1000, 0.1,
   FACT_ORDERS[[#This Row],[TotalAmount]]&gt;500, 0.05,
   TRUE, 0
)</f>
        <v>0</v>
      </c>
      <c r="P490" s="28">
        <f xml:space="preserve"> FACT_ORDERS[[#This Row],[TotalAmount]] * (1 - (FACT_ORDERS[[#This Row],[ClientDiscount]] + FACT_ORDERS[[#This Row],[OrderDiscount]]) )</f>
        <v>270</v>
      </c>
      <c r="Q490" s="28">
        <f>FACT_ORDERS[[#This Row],[TotalAmountWithDiscount]]+FACT_ORDERS[[#This Row],[DeliveryCost]]</f>
        <v>270</v>
      </c>
      <c r="R490" s="35">
        <v>45463</v>
      </c>
      <c r="S490" s="35" t="str">
        <f>IF(NETWORKDAYS(FACT_ORDERS[[#This Row],[Order-Date]], FACT_ORDERS[[#This Row],[ArrivalDate ]]) &gt; 10, "Late", "On Time")</f>
        <v>On Time</v>
      </c>
    </row>
    <row r="491" spans="1:19" x14ac:dyDescent="0.3">
      <c r="A491" s="12">
        <v>5489</v>
      </c>
      <c r="B491" s="12">
        <v>242</v>
      </c>
      <c r="C491" s="12">
        <v>10794</v>
      </c>
      <c r="D491" s="12">
        <v>490</v>
      </c>
      <c r="E491" s="12" t="s">
        <v>244</v>
      </c>
      <c r="F491" s="13">
        <v>45361</v>
      </c>
      <c r="G491" s="26" t="s">
        <v>11197</v>
      </c>
      <c r="H491" s="12">
        <v>25</v>
      </c>
      <c r="I491" s="28">
        <f>VLOOKUP(B:B,DIM_PRODUCTS!A:F,5,FALSE)</f>
        <v>11</v>
      </c>
      <c r="J491" s="28">
        <f>FACT_ORDERS[[#This Row],[ProductPrice]]*FACT_ORDERS[[#This Row],[Quantity]]</f>
        <v>275</v>
      </c>
      <c r="K491" s="12" t="str">
        <f>VLOOKUP(C:C,DIM_CUSTOMERS!A:G,7,FALSE)</f>
        <v>Spain</v>
      </c>
      <c r="L491" s="30" cm="1">
        <f t="array" ref="L491">_xlfn.IFS(
    AND(FACT_ORDERS[[#This Row],[DeliveryMehtod]]="shippment",FACT_ORDERS[[#This Row],[TotalAmount]]&gt;=200), 0,
    AND(FACT_ORDERS[[#This Row],[DeliveryMehtod]]="pickup"), 15,
    AND(FACT_ORDERS[[#This Row],[DeliveryMehtod]]="shippment",FACT_ORDERS[[#This Row],[TotalAmount]]&lt;200), 35
)</f>
        <v>0</v>
      </c>
      <c r="M491" s="12" t="str" cm="1">
        <f t="array" ref="M491">_xlfn.IFS(
    SUMIFS(FACT_ORDERS[TotalAmount], FACT_ORDERS[WD_CUSTOMERS],FACT_ORDERS[[#This Row],[WD_CUSTOMERS]])&gt;=15000, "VIP",
    SUMIFS(FACT_ORDERS[TotalAmount], FACT_ORDERS[WD_CUSTOMERS],FACT_ORDERS[[#This Row],[WD_CUSTOMERS]])&gt;=8000, "Premium",
    TRUE, "Regular"
)</f>
        <v>Regular</v>
      </c>
      <c r="N491" s="32" cm="1">
        <f t="array" ref="N491">_xlfn.IFS(
   FACT_ORDERS[[#This Row],[TypeOfClient]]="VIP", 0.2,
   FACT_ORDERS[[#This Row],[TypeOfClient]]="Premium", 0.1,
   TRUE, 0
)</f>
        <v>0</v>
      </c>
      <c r="O491" s="31" cm="1">
        <f t="array" ref="O491">_xlfn.IFS(
   FACT_ORDERS[[#This Row],[TotalAmount]]&gt;1500, 0.15,
   FACT_ORDERS[[#This Row],[TotalAmount]]&gt;1000, 0.1,
   FACT_ORDERS[[#This Row],[TotalAmount]]&gt;500, 0.05,
   TRUE, 0
)</f>
        <v>0</v>
      </c>
      <c r="P491" s="28">
        <f xml:space="preserve"> FACT_ORDERS[[#This Row],[TotalAmount]] * (1 - (FACT_ORDERS[[#This Row],[ClientDiscount]] + FACT_ORDERS[[#This Row],[OrderDiscount]]) )</f>
        <v>275</v>
      </c>
      <c r="Q491" s="28">
        <f>FACT_ORDERS[[#This Row],[TotalAmountWithDiscount]]+FACT_ORDERS[[#This Row],[DeliveryCost]]</f>
        <v>275</v>
      </c>
      <c r="R491" s="35">
        <v>45368</v>
      </c>
      <c r="S491" s="35" t="str">
        <f>IF(NETWORKDAYS(FACT_ORDERS[[#This Row],[Order-Date]], FACT_ORDERS[[#This Row],[ArrivalDate ]]) &gt; 10, "Late", "On Time")</f>
        <v>On Time</v>
      </c>
    </row>
    <row r="492" spans="1:19" x14ac:dyDescent="0.3">
      <c r="A492" s="12">
        <v>5490</v>
      </c>
      <c r="B492" s="12">
        <v>266</v>
      </c>
      <c r="C492" s="12">
        <v>10633</v>
      </c>
      <c r="D492" s="12">
        <v>491</v>
      </c>
      <c r="E492" s="12" t="s">
        <v>244</v>
      </c>
      <c r="F492" s="13">
        <v>45403</v>
      </c>
      <c r="G492" s="26" t="s">
        <v>11198</v>
      </c>
      <c r="H492" s="12">
        <v>43</v>
      </c>
      <c r="I492" s="28">
        <f>VLOOKUP(B:B,DIM_PRODUCTS!A:F,5,FALSE)</f>
        <v>12</v>
      </c>
      <c r="J492" s="28">
        <f>FACT_ORDERS[[#This Row],[ProductPrice]]*FACT_ORDERS[[#This Row],[Quantity]]</f>
        <v>516</v>
      </c>
      <c r="K492" s="12" t="str">
        <f>VLOOKUP(C:C,DIM_CUSTOMERS!A:G,7,FALSE)</f>
        <v>Spain</v>
      </c>
      <c r="L492" s="30" cm="1">
        <f t="array" ref="L492">_xlfn.IFS(
    AND(FACT_ORDERS[[#This Row],[DeliveryMehtod]]="shippment",FACT_ORDERS[[#This Row],[TotalAmount]]&gt;=200), 0,
    AND(FACT_ORDERS[[#This Row],[DeliveryMehtod]]="pickup"), 15,
    AND(FACT_ORDERS[[#This Row],[DeliveryMehtod]]="shippment",FACT_ORDERS[[#This Row],[TotalAmount]]&lt;200), 35
)</f>
        <v>0</v>
      </c>
      <c r="M492" s="12" t="str" cm="1">
        <f t="array" ref="M492">_xlfn.IFS(
    SUMIFS(FACT_ORDERS[TotalAmount], FACT_ORDERS[WD_CUSTOMERS],FACT_ORDERS[[#This Row],[WD_CUSTOMERS]])&gt;=15000, "VIP",
    SUMIFS(FACT_ORDERS[TotalAmount], FACT_ORDERS[WD_CUSTOMERS],FACT_ORDERS[[#This Row],[WD_CUSTOMERS]])&gt;=8000, "Premium",
    TRUE, "Regular"
)</f>
        <v>Premium</v>
      </c>
      <c r="N492" s="32" cm="1">
        <f t="array" ref="N492">_xlfn.IFS(
   FACT_ORDERS[[#This Row],[TypeOfClient]]="VIP", 0.2,
   FACT_ORDERS[[#This Row],[TypeOfClient]]="Premium", 0.1,
   TRUE, 0
)</f>
        <v>0.1</v>
      </c>
      <c r="O492" s="31" cm="1">
        <f t="array" ref="O492">_xlfn.IFS(
   FACT_ORDERS[[#This Row],[TotalAmount]]&gt;1500, 0.15,
   FACT_ORDERS[[#This Row],[TotalAmount]]&gt;1000, 0.1,
   FACT_ORDERS[[#This Row],[TotalAmount]]&gt;500, 0.05,
   TRUE, 0
)</f>
        <v>0.05</v>
      </c>
      <c r="P492" s="28">
        <f xml:space="preserve"> FACT_ORDERS[[#This Row],[TotalAmount]] * (1 - (FACT_ORDERS[[#This Row],[ClientDiscount]] + FACT_ORDERS[[#This Row],[OrderDiscount]]) )</f>
        <v>438.59999999999997</v>
      </c>
      <c r="Q492" s="28">
        <f>FACT_ORDERS[[#This Row],[TotalAmountWithDiscount]]+FACT_ORDERS[[#This Row],[DeliveryCost]]</f>
        <v>438.59999999999997</v>
      </c>
      <c r="R492" s="35">
        <v>45414</v>
      </c>
      <c r="S492" s="35" t="str">
        <f>IF(NETWORKDAYS(FACT_ORDERS[[#This Row],[Order-Date]], FACT_ORDERS[[#This Row],[ArrivalDate ]]) &gt; 10, "Late", "On Time")</f>
        <v>On Time</v>
      </c>
    </row>
    <row r="493" spans="1:19" x14ac:dyDescent="0.3">
      <c r="A493" s="12">
        <v>5491</v>
      </c>
      <c r="B493" s="12">
        <v>222</v>
      </c>
      <c r="C493" s="12">
        <v>10633</v>
      </c>
      <c r="D493" s="12">
        <v>492</v>
      </c>
      <c r="E493" s="12" t="s">
        <v>244</v>
      </c>
      <c r="F493" s="13">
        <v>45403</v>
      </c>
      <c r="G493" s="26" t="s">
        <v>11199</v>
      </c>
      <c r="H493" s="12">
        <v>22</v>
      </c>
      <c r="I493" s="28">
        <f>VLOOKUP(B:B,DIM_PRODUCTS!A:F,5,FALSE)</f>
        <v>24</v>
      </c>
      <c r="J493" s="28">
        <f>FACT_ORDERS[[#This Row],[ProductPrice]]*FACT_ORDERS[[#This Row],[Quantity]]</f>
        <v>528</v>
      </c>
      <c r="K493" s="12" t="str">
        <f>VLOOKUP(C:C,DIM_CUSTOMERS!A:G,7,FALSE)</f>
        <v>Spain</v>
      </c>
      <c r="L493" s="30" cm="1">
        <f t="array" ref="L493">_xlfn.IFS(
    AND(FACT_ORDERS[[#This Row],[DeliveryMehtod]]="shippment",FACT_ORDERS[[#This Row],[TotalAmount]]&gt;=200), 0,
    AND(FACT_ORDERS[[#This Row],[DeliveryMehtod]]="pickup"), 15,
    AND(FACT_ORDERS[[#This Row],[DeliveryMehtod]]="shippment",FACT_ORDERS[[#This Row],[TotalAmount]]&lt;200), 35
)</f>
        <v>0</v>
      </c>
      <c r="M493" s="12" t="str" cm="1">
        <f t="array" ref="M493">_xlfn.IFS(
    SUMIFS(FACT_ORDERS[TotalAmount], FACT_ORDERS[WD_CUSTOMERS],FACT_ORDERS[[#This Row],[WD_CUSTOMERS]])&gt;=15000, "VIP",
    SUMIFS(FACT_ORDERS[TotalAmount], FACT_ORDERS[WD_CUSTOMERS],FACT_ORDERS[[#This Row],[WD_CUSTOMERS]])&gt;=8000, "Premium",
    TRUE, "Regular"
)</f>
        <v>Premium</v>
      </c>
      <c r="N493" s="32" cm="1">
        <f t="array" ref="N493">_xlfn.IFS(
   FACT_ORDERS[[#This Row],[TypeOfClient]]="VIP", 0.2,
   FACT_ORDERS[[#This Row],[TypeOfClient]]="Premium", 0.1,
   TRUE, 0
)</f>
        <v>0.1</v>
      </c>
      <c r="O493" s="31" cm="1">
        <f t="array" ref="O493">_xlfn.IFS(
   FACT_ORDERS[[#This Row],[TotalAmount]]&gt;1500, 0.15,
   FACT_ORDERS[[#This Row],[TotalAmount]]&gt;1000, 0.1,
   FACT_ORDERS[[#This Row],[TotalAmount]]&gt;500, 0.05,
   TRUE, 0
)</f>
        <v>0.05</v>
      </c>
      <c r="P493" s="28">
        <f xml:space="preserve"> FACT_ORDERS[[#This Row],[TotalAmount]] * (1 - (FACT_ORDERS[[#This Row],[ClientDiscount]] + FACT_ORDERS[[#This Row],[OrderDiscount]]) )</f>
        <v>448.8</v>
      </c>
      <c r="Q493" s="28">
        <f>FACT_ORDERS[[#This Row],[TotalAmountWithDiscount]]+FACT_ORDERS[[#This Row],[DeliveryCost]]</f>
        <v>448.8</v>
      </c>
      <c r="R493" s="35">
        <v>45414</v>
      </c>
      <c r="S493" s="35" t="str">
        <f>IF(NETWORKDAYS(FACT_ORDERS[[#This Row],[Order-Date]], FACT_ORDERS[[#This Row],[ArrivalDate ]]) &gt; 10, "Late", "On Time")</f>
        <v>On Time</v>
      </c>
    </row>
    <row r="494" spans="1:19" x14ac:dyDescent="0.3">
      <c r="A494" s="12">
        <v>5492</v>
      </c>
      <c r="B494" s="12">
        <v>277</v>
      </c>
      <c r="C494" s="12">
        <v>10633</v>
      </c>
      <c r="D494" s="12">
        <v>493</v>
      </c>
      <c r="E494" s="12" t="s">
        <v>244</v>
      </c>
      <c r="F494" s="13">
        <v>45403</v>
      </c>
      <c r="G494" s="26" t="s">
        <v>11200</v>
      </c>
      <c r="H494" s="12">
        <v>36</v>
      </c>
      <c r="I494" s="28">
        <f>VLOOKUP(B:B,DIM_PRODUCTS!A:F,5,FALSE)</f>
        <v>19</v>
      </c>
      <c r="J494" s="28">
        <f>FACT_ORDERS[[#This Row],[ProductPrice]]*FACT_ORDERS[[#This Row],[Quantity]]</f>
        <v>684</v>
      </c>
      <c r="K494" s="12" t="str">
        <f>VLOOKUP(C:C,DIM_CUSTOMERS!A:G,7,FALSE)</f>
        <v>Spain</v>
      </c>
      <c r="L494" s="30" cm="1">
        <f t="array" ref="L494">_xlfn.IFS(
    AND(FACT_ORDERS[[#This Row],[DeliveryMehtod]]="shippment",FACT_ORDERS[[#This Row],[TotalAmount]]&gt;=200), 0,
    AND(FACT_ORDERS[[#This Row],[DeliveryMehtod]]="pickup"), 15,
    AND(FACT_ORDERS[[#This Row],[DeliveryMehtod]]="shippment",FACT_ORDERS[[#This Row],[TotalAmount]]&lt;200), 35
)</f>
        <v>0</v>
      </c>
      <c r="M494" s="12" t="str" cm="1">
        <f t="array" ref="M494">_xlfn.IFS(
    SUMIFS(FACT_ORDERS[TotalAmount], FACT_ORDERS[WD_CUSTOMERS],FACT_ORDERS[[#This Row],[WD_CUSTOMERS]])&gt;=15000, "VIP",
    SUMIFS(FACT_ORDERS[TotalAmount], FACT_ORDERS[WD_CUSTOMERS],FACT_ORDERS[[#This Row],[WD_CUSTOMERS]])&gt;=8000, "Premium",
    TRUE, "Regular"
)</f>
        <v>Premium</v>
      </c>
      <c r="N494" s="32" cm="1">
        <f t="array" ref="N494">_xlfn.IFS(
   FACT_ORDERS[[#This Row],[TypeOfClient]]="VIP", 0.2,
   FACT_ORDERS[[#This Row],[TypeOfClient]]="Premium", 0.1,
   TRUE, 0
)</f>
        <v>0.1</v>
      </c>
      <c r="O494" s="31" cm="1">
        <f t="array" ref="O494">_xlfn.IFS(
   FACT_ORDERS[[#This Row],[TotalAmount]]&gt;1500, 0.15,
   FACT_ORDERS[[#This Row],[TotalAmount]]&gt;1000, 0.1,
   FACT_ORDERS[[#This Row],[TotalAmount]]&gt;500, 0.05,
   TRUE, 0
)</f>
        <v>0.05</v>
      </c>
      <c r="P494" s="28">
        <f xml:space="preserve"> FACT_ORDERS[[#This Row],[TotalAmount]] * (1 - (FACT_ORDERS[[#This Row],[ClientDiscount]] + FACT_ORDERS[[#This Row],[OrderDiscount]]) )</f>
        <v>581.4</v>
      </c>
      <c r="Q494" s="28">
        <f>FACT_ORDERS[[#This Row],[TotalAmountWithDiscount]]+FACT_ORDERS[[#This Row],[DeliveryCost]]</f>
        <v>581.4</v>
      </c>
      <c r="R494" s="35">
        <v>45411</v>
      </c>
      <c r="S494" s="35" t="str">
        <f>IF(NETWORKDAYS(FACT_ORDERS[[#This Row],[Order-Date]], FACT_ORDERS[[#This Row],[ArrivalDate ]]) &gt; 10, "Late", "On Time")</f>
        <v>On Time</v>
      </c>
    </row>
    <row r="495" spans="1:19" x14ac:dyDescent="0.3">
      <c r="A495" s="12">
        <v>5493</v>
      </c>
      <c r="B495" s="12">
        <v>208</v>
      </c>
      <c r="C495" s="12">
        <v>10633</v>
      </c>
      <c r="D495" s="12">
        <v>494</v>
      </c>
      <c r="E495" s="12" t="s">
        <v>243</v>
      </c>
      <c r="F495" s="13">
        <v>45403</v>
      </c>
      <c r="G495" s="26" t="s">
        <v>11201</v>
      </c>
      <c r="H495" s="12">
        <v>11</v>
      </c>
      <c r="I495" s="28">
        <f>VLOOKUP(B:B,DIM_PRODUCTS!A:F,5,FALSE)</f>
        <v>10</v>
      </c>
      <c r="J495" s="28">
        <f>FACT_ORDERS[[#This Row],[ProductPrice]]*FACT_ORDERS[[#This Row],[Quantity]]</f>
        <v>110</v>
      </c>
      <c r="K495" s="12" t="str">
        <f>VLOOKUP(C:C,DIM_CUSTOMERS!A:G,7,FALSE)</f>
        <v>Spain</v>
      </c>
      <c r="L495" s="30" cm="1">
        <f t="array" ref="L495">_xlfn.IFS(
    AND(FACT_ORDERS[[#This Row],[DeliveryMehtod]]="shippment",FACT_ORDERS[[#This Row],[TotalAmount]]&gt;=200), 0,
    AND(FACT_ORDERS[[#This Row],[DeliveryMehtod]]="pickup"), 15,
    AND(FACT_ORDERS[[#This Row],[DeliveryMehtod]]="shippment",FACT_ORDERS[[#This Row],[TotalAmount]]&lt;200), 35
)</f>
        <v>15</v>
      </c>
      <c r="M495" s="12" t="str" cm="1">
        <f t="array" ref="M495">_xlfn.IFS(
    SUMIFS(FACT_ORDERS[TotalAmount], FACT_ORDERS[WD_CUSTOMERS],FACT_ORDERS[[#This Row],[WD_CUSTOMERS]])&gt;=15000, "VIP",
    SUMIFS(FACT_ORDERS[TotalAmount], FACT_ORDERS[WD_CUSTOMERS],FACT_ORDERS[[#This Row],[WD_CUSTOMERS]])&gt;=8000, "Premium",
    TRUE, "Regular"
)</f>
        <v>Premium</v>
      </c>
      <c r="N495" s="32" cm="1">
        <f t="array" ref="N495">_xlfn.IFS(
   FACT_ORDERS[[#This Row],[TypeOfClient]]="VIP", 0.2,
   FACT_ORDERS[[#This Row],[TypeOfClient]]="Premium", 0.1,
   TRUE, 0
)</f>
        <v>0.1</v>
      </c>
      <c r="O495" s="31" cm="1">
        <f t="array" ref="O495">_xlfn.IFS(
   FACT_ORDERS[[#This Row],[TotalAmount]]&gt;1500, 0.15,
   FACT_ORDERS[[#This Row],[TotalAmount]]&gt;1000, 0.1,
   FACT_ORDERS[[#This Row],[TotalAmount]]&gt;500, 0.05,
   TRUE, 0
)</f>
        <v>0</v>
      </c>
      <c r="P495" s="28">
        <f xml:space="preserve"> FACT_ORDERS[[#This Row],[TotalAmount]] * (1 - (FACT_ORDERS[[#This Row],[ClientDiscount]] + FACT_ORDERS[[#This Row],[OrderDiscount]]) )</f>
        <v>99</v>
      </c>
      <c r="Q495" s="28">
        <f>FACT_ORDERS[[#This Row],[TotalAmountWithDiscount]]+FACT_ORDERS[[#This Row],[DeliveryCost]]</f>
        <v>114</v>
      </c>
      <c r="R495" s="35">
        <v>45410</v>
      </c>
      <c r="S495" s="35" t="str">
        <f>IF(NETWORKDAYS(FACT_ORDERS[[#This Row],[Order-Date]], FACT_ORDERS[[#This Row],[ArrivalDate ]]) &gt; 10, "Late", "On Time")</f>
        <v>On Time</v>
      </c>
    </row>
    <row r="496" spans="1:19" x14ac:dyDescent="0.3">
      <c r="A496" s="12">
        <v>5494</v>
      </c>
      <c r="B496" s="12">
        <v>204</v>
      </c>
      <c r="C496" s="12">
        <v>10633</v>
      </c>
      <c r="D496" s="12">
        <v>495</v>
      </c>
      <c r="E496" s="12" t="s">
        <v>243</v>
      </c>
      <c r="F496" s="13">
        <v>45168</v>
      </c>
      <c r="G496" s="26" t="s">
        <v>11202</v>
      </c>
      <c r="H496" s="12">
        <v>17</v>
      </c>
      <c r="I496" s="28">
        <f>VLOOKUP(B:B,DIM_PRODUCTS!A:F,5,FALSE)</f>
        <v>6</v>
      </c>
      <c r="J496" s="28">
        <f>FACT_ORDERS[[#This Row],[ProductPrice]]*FACT_ORDERS[[#This Row],[Quantity]]</f>
        <v>102</v>
      </c>
      <c r="K496" s="12" t="str">
        <f>VLOOKUP(C:C,DIM_CUSTOMERS!A:G,7,FALSE)</f>
        <v>Spain</v>
      </c>
      <c r="L496" s="30" cm="1">
        <f t="array" ref="L496">_xlfn.IFS(
    AND(FACT_ORDERS[[#This Row],[DeliveryMehtod]]="shippment",FACT_ORDERS[[#This Row],[TotalAmount]]&gt;=200), 0,
    AND(FACT_ORDERS[[#This Row],[DeliveryMehtod]]="pickup"), 15,
    AND(FACT_ORDERS[[#This Row],[DeliveryMehtod]]="shippment",FACT_ORDERS[[#This Row],[TotalAmount]]&lt;200), 35
)</f>
        <v>15</v>
      </c>
      <c r="M496" s="12" t="str" cm="1">
        <f t="array" ref="M496">_xlfn.IFS(
    SUMIFS(FACT_ORDERS[TotalAmount], FACT_ORDERS[WD_CUSTOMERS],FACT_ORDERS[[#This Row],[WD_CUSTOMERS]])&gt;=15000, "VIP",
    SUMIFS(FACT_ORDERS[TotalAmount], FACT_ORDERS[WD_CUSTOMERS],FACT_ORDERS[[#This Row],[WD_CUSTOMERS]])&gt;=8000, "Premium",
    TRUE, "Regular"
)</f>
        <v>Premium</v>
      </c>
      <c r="N496" s="32" cm="1">
        <f t="array" ref="N496">_xlfn.IFS(
   FACT_ORDERS[[#This Row],[TypeOfClient]]="VIP", 0.2,
   FACT_ORDERS[[#This Row],[TypeOfClient]]="Premium", 0.1,
   TRUE, 0
)</f>
        <v>0.1</v>
      </c>
      <c r="O496" s="31" cm="1">
        <f t="array" ref="O496">_xlfn.IFS(
   FACT_ORDERS[[#This Row],[TotalAmount]]&gt;1500, 0.15,
   FACT_ORDERS[[#This Row],[TotalAmount]]&gt;1000, 0.1,
   FACT_ORDERS[[#This Row],[TotalAmount]]&gt;500, 0.05,
   TRUE, 0
)</f>
        <v>0</v>
      </c>
      <c r="P496" s="28">
        <f xml:space="preserve"> FACT_ORDERS[[#This Row],[TotalAmount]] * (1 - (FACT_ORDERS[[#This Row],[ClientDiscount]] + FACT_ORDERS[[#This Row],[OrderDiscount]]) )</f>
        <v>91.8</v>
      </c>
      <c r="Q496" s="28">
        <f>FACT_ORDERS[[#This Row],[TotalAmountWithDiscount]]+FACT_ORDERS[[#This Row],[DeliveryCost]]</f>
        <v>106.8</v>
      </c>
      <c r="R496" s="35">
        <v>45178</v>
      </c>
      <c r="S496" s="35" t="str">
        <f>IF(NETWORKDAYS(FACT_ORDERS[[#This Row],[Order-Date]], FACT_ORDERS[[#This Row],[ArrivalDate ]]) &gt; 10, "Late", "On Time")</f>
        <v>On Time</v>
      </c>
    </row>
    <row r="497" spans="1:19" x14ac:dyDescent="0.3">
      <c r="A497" s="12">
        <v>5495</v>
      </c>
      <c r="B497" s="12">
        <v>242</v>
      </c>
      <c r="C497" s="12">
        <v>10672</v>
      </c>
      <c r="D497" s="12">
        <v>496</v>
      </c>
      <c r="E497" s="12" t="s">
        <v>243</v>
      </c>
      <c r="F497" s="13">
        <v>45480</v>
      </c>
      <c r="G497" s="26" t="s">
        <v>11203</v>
      </c>
      <c r="H497" s="12">
        <v>25</v>
      </c>
      <c r="I497" s="28">
        <f>VLOOKUP(B:B,DIM_PRODUCTS!A:F,5,FALSE)</f>
        <v>11</v>
      </c>
      <c r="J497" s="28">
        <f>FACT_ORDERS[[#This Row],[ProductPrice]]*FACT_ORDERS[[#This Row],[Quantity]]</f>
        <v>275</v>
      </c>
      <c r="K497" s="12" t="str">
        <f>VLOOKUP(C:C,DIM_CUSTOMERS!A:G,7,FALSE)</f>
        <v>Germany</v>
      </c>
      <c r="L497" s="30" cm="1">
        <f t="array" ref="L497">_xlfn.IFS(
    AND(FACT_ORDERS[[#This Row],[DeliveryMehtod]]="shippment",FACT_ORDERS[[#This Row],[TotalAmount]]&gt;=200), 0,
    AND(FACT_ORDERS[[#This Row],[DeliveryMehtod]]="pickup"), 15,
    AND(FACT_ORDERS[[#This Row],[DeliveryMehtod]]="shippment",FACT_ORDERS[[#This Row],[TotalAmount]]&lt;200), 35
)</f>
        <v>15</v>
      </c>
      <c r="M497" s="12" t="str" cm="1">
        <f t="array" ref="M497">_xlfn.IFS(
    SUMIFS(FACT_ORDERS[TotalAmount], FACT_ORDERS[WD_CUSTOMERS],FACT_ORDERS[[#This Row],[WD_CUSTOMERS]])&gt;=15000, "VIP",
    SUMIFS(FACT_ORDERS[TotalAmount], FACT_ORDERS[WD_CUSTOMERS],FACT_ORDERS[[#This Row],[WD_CUSTOMERS]])&gt;=8000, "Premium",
    TRUE, "Regular"
)</f>
        <v>Regular</v>
      </c>
      <c r="N497" s="32" cm="1">
        <f t="array" ref="N497">_xlfn.IFS(
   FACT_ORDERS[[#This Row],[TypeOfClient]]="VIP", 0.2,
   FACT_ORDERS[[#This Row],[TypeOfClient]]="Premium", 0.1,
   TRUE, 0
)</f>
        <v>0</v>
      </c>
      <c r="O497" s="31" cm="1">
        <f t="array" ref="O497">_xlfn.IFS(
   FACT_ORDERS[[#This Row],[TotalAmount]]&gt;1500, 0.15,
   FACT_ORDERS[[#This Row],[TotalAmount]]&gt;1000, 0.1,
   FACT_ORDERS[[#This Row],[TotalAmount]]&gt;500, 0.05,
   TRUE, 0
)</f>
        <v>0</v>
      </c>
      <c r="P497" s="28">
        <f xml:space="preserve"> FACT_ORDERS[[#This Row],[TotalAmount]] * (1 - (FACT_ORDERS[[#This Row],[ClientDiscount]] + FACT_ORDERS[[#This Row],[OrderDiscount]]) )</f>
        <v>275</v>
      </c>
      <c r="Q497" s="28">
        <f>FACT_ORDERS[[#This Row],[TotalAmountWithDiscount]]+FACT_ORDERS[[#This Row],[DeliveryCost]]</f>
        <v>290</v>
      </c>
      <c r="R497" s="35">
        <v>45487</v>
      </c>
      <c r="S497" s="35" t="str">
        <f>IF(NETWORKDAYS(FACT_ORDERS[[#This Row],[Order-Date]], FACT_ORDERS[[#This Row],[ArrivalDate ]]) &gt; 10, "Late", "On Time")</f>
        <v>On Time</v>
      </c>
    </row>
    <row r="498" spans="1:19" x14ac:dyDescent="0.3">
      <c r="A498" s="12">
        <v>5496</v>
      </c>
      <c r="B498" s="12">
        <v>219</v>
      </c>
      <c r="C498" s="12">
        <v>10768</v>
      </c>
      <c r="D498" s="12">
        <v>497</v>
      </c>
      <c r="E498" s="12" t="s">
        <v>244</v>
      </c>
      <c r="F498" s="13">
        <v>45553</v>
      </c>
      <c r="G498" s="26" t="s">
        <v>11204</v>
      </c>
      <c r="H498" s="12">
        <v>35</v>
      </c>
      <c r="I498" s="28">
        <f>VLOOKUP(B:B,DIM_PRODUCTS!A:F,5,FALSE)</f>
        <v>50</v>
      </c>
      <c r="J498" s="28">
        <f>FACT_ORDERS[[#This Row],[ProductPrice]]*FACT_ORDERS[[#This Row],[Quantity]]</f>
        <v>1750</v>
      </c>
      <c r="K498" s="12" t="str">
        <f>VLOOKUP(C:C,DIM_CUSTOMERS!A:G,7,FALSE)</f>
        <v>Spain</v>
      </c>
      <c r="L498" s="30" cm="1">
        <f t="array" ref="L498">_xlfn.IFS(
    AND(FACT_ORDERS[[#This Row],[DeliveryMehtod]]="shippment",FACT_ORDERS[[#This Row],[TotalAmount]]&gt;=200), 0,
    AND(FACT_ORDERS[[#This Row],[DeliveryMehtod]]="pickup"), 15,
    AND(FACT_ORDERS[[#This Row],[DeliveryMehtod]]="shippment",FACT_ORDERS[[#This Row],[TotalAmount]]&lt;200), 35
)</f>
        <v>0</v>
      </c>
      <c r="M498" s="12" t="str" cm="1">
        <f t="array" ref="M498">_xlfn.IFS(
    SUMIFS(FACT_ORDERS[TotalAmount], FACT_ORDERS[WD_CUSTOMERS],FACT_ORDERS[[#This Row],[WD_CUSTOMERS]])&gt;=15000, "VIP",
    SUMIFS(FACT_ORDERS[TotalAmount], FACT_ORDERS[WD_CUSTOMERS],FACT_ORDERS[[#This Row],[WD_CUSTOMERS]])&gt;=8000, "Premium",
    TRUE, "Regular"
)</f>
        <v>Premium</v>
      </c>
      <c r="N498" s="32" cm="1">
        <f t="array" ref="N498">_xlfn.IFS(
   FACT_ORDERS[[#This Row],[TypeOfClient]]="VIP", 0.2,
   FACT_ORDERS[[#This Row],[TypeOfClient]]="Premium", 0.1,
   TRUE, 0
)</f>
        <v>0.1</v>
      </c>
      <c r="O498" s="31" cm="1">
        <f t="array" ref="O498">_xlfn.IFS(
   FACT_ORDERS[[#This Row],[TotalAmount]]&gt;1500, 0.15,
   FACT_ORDERS[[#This Row],[TotalAmount]]&gt;1000, 0.1,
   FACT_ORDERS[[#This Row],[TotalAmount]]&gt;500, 0.05,
   TRUE, 0
)</f>
        <v>0.15</v>
      </c>
      <c r="P498" s="28">
        <f xml:space="preserve"> FACT_ORDERS[[#This Row],[TotalAmount]] * (1 - (FACT_ORDERS[[#This Row],[ClientDiscount]] + FACT_ORDERS[[#This Row],[OrderDiscount]]) )</f>
        <v>1312.5</v>
      </c>
      <c r="Q498" s="28">
        <f>FACT_ORDERS[[#This Row],[TotalAmountWithDiscount]]+FACT_ORDERS[[#This Row],[DeliveryCost]]</f>
        <v>1312.5</v>
      </c>
      <c r="R498" s="35">
        <v>45564</v>
      </c>
      <c r="S498" s="35" t="str">
        <f>IF(NETWORKDAYS(FACT_ORDERS[[#This Row],[Order-Date]], FACT_ORDERS[[#This Row],[ArrivalDate ]]) &gt; 10, "Late", "On Time")</f>
        <v>On Time</v>
      </c>
    </row>
    <row r="499" spans="1:19" x14ac:dyDescent="0.3">
      <c r="A499" s="12">
        <v>5497</v>
      </c>
      <c r="B499" s="12">
        <v>223</v>
      </c>
      <c r="C499" s="12">
        <v>10462</v>
      </c>
      <c r="D499" s="12">
        <v>498</v>
      </c>
      <c r="E499" s="12" t="s">
        <v>243</v>
      </c>
      <c r="F499" s="13">
        <v>45035</v>
      </c>
      <c r="G499" s="26" t="s">
        <v>11205</v>
      </c>
      <c r="H499" s="12">
        <v>18</v>
      </c>
      <c r="I499" s="28">
        <f>VLOOKUP(B:B,DIM_PRODUCTS!A:F,5,FALSE)</f>
        <v>20</v>
      </c>
      <c r="J499" s="28">
        <f>FACT_ORDERS[[#This Row],[ProductPrice]]*FACT_ORDERS[[#This Row],[Quantity]]</f>
        <v>360</v>
      </c>
      <c r="K499" s="12" t="str">
        <f>VLOOKUP(C:C,DIM_CUSTOMERS!A:G,7,FALSE)</f>
        <v>China</v>
      </c>
      <c r="L499" s="30" cm="1">
        <f t="array" ref="L499">_xlfn.IFS(
    AND(FACT_ORDERS[[#This Row],[DeliveryMehtod]]="shippment",FACT_ORDERS[[#This Row],[TotalAmount]]&gt;=200), 0,
    AND(FACT_ORDERS[[#This Row],[DeliveryMehtod]]="pickup"), 15,
    AND(FACT_ORDERS[[#This Row],[DeliveryMehtod]]="shippment",FACT_ORDERS[[#This Row],[TotalAmount]]&lt;200), 35
)</f>
        <v>15</v>
      </c>
      <c r="M499" s="12" t="str" cm="1">
        <f t="array" ref="M499">_xlfn.IFS(
    SUMIFS(FACT_ORDERS[TotalAmount], FACT_ORDERS[WD_CUSTOMERS],FACT_ORDERS[[#This Row],[WD_CUSTOMERS]])&gt;=15000, "VIP",
    SUMIFS(FACT_ORDERS[TotalAmount], FACT_ORDERS[WD_CUSTOMERS],FACT_ORDERS[[#This Row],[WD_CUSTOMERS]])&gt;=8000, "Premium",
    TRUE, "Regular"
)</f>
        <v>Regular</v>
      </c>
      <c r="N499" s="32" cm="1">
        <f t="array" ref="N499">_xlfn.IFS(
   FACT_ORDERS[[#This Row],[TypeOfClient]]="VIP", 0.2,
   FACT_ORDERS[[#This Row],[TypeOfClient]]="Premium", 0.1,
   TRUE, 0
)</f>
        <v>0</v>
      </c>
      <c r="O499" s="31" cm="1">
        <f t="array" ref="O499">_xlfn.IFS(
   FACT_ORDERS[[#This Row],[TotalAmount]]&gt;1500, 0.15,
   FACT_ORDERS[[#This Row],[TotalAmount]]&gt;1000, 0.1,
   FACT_ORDERS[[#This Row],[TotalAmount]]&gt;500, 0.05,
   TRUE, 0
)</f>
        <v>0</v>
      </c>
      <c r="P499" s="28">
        <f xml:space="preserve"> FACT_ORDERS[[#This Row],[TotalAmount]] * (1 - (FACT_ORDERS[[#This Row],[ClientDiscount]] + FACT_ORDERS[[#This Row],[OrderDiscount]]) )</f>
        <v>360</v>
      </c>
      <c r="Q499" s="28">
        <f>FACT_ORDERS[[#This Row],[TotalAmountWithDiscount]]+FACT_ORDERS[[#This Row],[DeliveryCost]]</f>
        <v>375</v>
      </c>
      <c r="R499" s="35">
        <v>45043</v>
      </c>
      <c r="S499" s="35" t="str">
        <f>IF(NETWORKDAYS(FACT_ORDERS[[#This Row],[Order-Date]], FACT_ORDERS[[#This Row],[ArrivalDate ]]) &gt; 10, "Late", "On Time")</f>
        <v>On Time</v>
      </c>
    </row>
    <row r="500" spans="1:19" x14ac:dyDescent="0.3">
      <c r="A500" s="12">
        <v>5498</v>
      </c>
      <c r="B500" s="12">
        <v>223</v>
      </c>
      <c r="C500" s="12">
        <v>10644</v>
      </c>
      <c r="D500" s="12">
        <v>499</v>
      </c>
      <c r="E500" s="12" t="s">
        <v>243</v>
      </c>
      <c r="F500" s="13">
        <v>45466</v>
      </c>
      <c r="G500" s="26" t="s">
        <v>4595</v>
      </c>
      <c r="H500" s="12">
        <v>28</v>
      </c>
      <c r="I500" s="28">
        <f>VLOOKUP(B:B,DIM_PRODUCTS!A:F,5,FALSE)</f>
        <v>20</v>
      </c>
      <c r="J500" s="28">
        <f>FACT_ORDERS[[#This Row],[ProductPrice]]*FACT_ORDERS[[#This Row],[Quantity]]</f>
        <v>560</v>
      </c>
      <c r="K500" s="12" t="str">
        <f>VLOOKUP(C:C,DIM_CUSTOMERS!A:G,7,FALSE)</f>
        <v>Italy</v>
      </c>
      <c r="L500" s="30" cm="1">
        <f t="array" ref="L500">_xlfn.IFS(
    AND(FACT_ORDERS[[#This Row],[DeliveryMehtod]]="shippment",FACT_ORDERS[[#This Row],[TotalAmount]]&gt;=200), 0,
    AND(FACT_ORDERS[[#This Row],[DeliveryMehtod]]="pickup"), 15,
    AND(FACT_ORDERS[[#This Row],[DeliveryMehtod]]="shippment",FACT_ORDERS[[#This Row],[TotalAmount]]&lt;200), 35
)</f>
        <v>15</v>
      </c>
      <c r="M500" s="12" t="str" cm="1">
        <f t="array" ref="M500">_xlfn.IFS(
    SUMIFS(FACT_ORDERS[TotalAmount], FACT_ORDERS[WD_CUSTOMERS],FACT_ORDERS[[#This Row],[WD_CUSTOMERS]])&gt;=15000, "VIP",
    SUMIFS(FACT_ORDERS[TotalAmount], FACT_ORDERS[WD_CUSTOMERS],FACT_ORDERS[[#This Row],[WD_CUSTOMERS]])&gt;=8000, "Premium",
    TRUE, "Regular"
)</f>
        <v>Regular</v>
      </c>
      <c r="N500" s="32" cm="1">
        <f t="array" ref="N500">_xlfn.IFS(
   FACT_ORDERS[[#This Row],[TypeOfClient]]="VIP", 0.2,
   FACT_ORDERS[[#This Row],[TypeOfClient]]="Premium", 0.1,
   TRUE, 0
)</f>
        <v>0</v>
      </c>
      <c r="O500" s="31" cm="1">
        <f t="array" ref="O500">_xlfn.IFS(
   FACT_ORDERS[[#This Row],[TotalAmount]]&gt;1500, 0.15,
   FACT_ORDERS[[#This Row],[TotalAmount]]&gt;1000, 0.1,
   FACT_ORDERS[[#This Row],[TotalAmount]]&gt;500, 0.05,
   TRUE, 0
)</f>
        <v>0.05</v>
      </c>
      <c r="P500" s="28">
        <f xml:space="preserve"> FACT_ORDERS[[#This Row],[TotalAmount]] * (1 - (FACT_ORDERS[[#This Row],[ClientDiscount]] + FACT_ORDERS[[#This Row],[OrderDiscount]]) )</f>
        <v>532</v>
      </c>
      <c r="Q500" s="28">
        <f>FACT_ORDERS[[#This Row],[TotalAmountWithDiscount]]+FACT_ORDERS[[#This Row],[DeliveryCost]]</f>
        <v>547</v>
      </c>
      <c r="R500" s="35">
        <v>45476</v>
      </c>
      <c r="S500" s="35" t="str">
        <f>IF(NETWORKDAYS(FACT_ORDERS[[#This Row],[Order-Date]], FACT_ORDERS[[#This Row],[ArrivalDate ]]) &gt; 10, "Late", "On Time")</f>
        <v>On Time</v>
      </c>
    </row>
    <row r="501" spans="1:19" x14ac:dyDescent="0.3">
      <c r="A501" s="12">
        <v>5499</v>
      </c>
      <c r="B501" s="12">
        <v>279</v>
      </c>
      <c r="C501" s="12">
        <v>10083</v>
      </c>
      <c r="D501" s="12">
        <v>500</v>
      </c>
      <c r="E501" s="12" t="s">
        <v>243</v>
      </c>
      <c r="F501" s="13">
        <v>45556</v>
      </c>
      <c r="G501" s="26" t="s">
        <v>4228</v>
      </c>
      <c r="H501" s="12">
        <v>25</v>
      </c>
      <c r="I501" s="28">
        <f>VLOOKUP(B:B,DIM_PRODUCTS!A:F,5,FALSE)</f>
        <v>24</v>
      </c>
      <c r="J501" s="28">
        <f>FACT_ORDERS[[#This Row],[ProductPrice]]*FACT_ORDERS[[#This Row],[Quantity]]</f>
        <v>600</v>
      </c>
      <c r="K501" s="12" t="str">
        <f>VLOOKUP(C:C,DIM_CUSTOMERS!A:G,7,FALSE)</f>
        <v>Mexico</v>
      </c>
      <c r="L501" s="30" cm="1">
        <f t="array" ref="L501">_xlfn.IFS(
    AND(FACT_ORDERS[[#This Row],[DeliveryMehtod]]="shippment",FACT_ORDERS[[#This Row],[TotalAmount]]&gt;=200), 0,
    AND(FACT_ORDERS[[#This Row],[DeliveryMehtod]]="pickup"), 15,
    AND(FACT_ORDERS[[#This Row],[DeliveryMehtod]]="shippment",FACT_ORDERS[[#This Row],[TotalAmount]]&lt;200), 35
)</f>
        <v>15</v>
      </c>
      <c r="M501" s="12" t="str" cm="1">
        <f t="array" ref="M501">_xlfn.IFS(
    SUMIFS(FACT_ORDERS[TotalAmount], FACT_ORDERS[WD_CUSTOMERS],FACT_ORDERS[[#This Row],[WD_CUSTOMERS]])&gt;=15000, "VIP",
    SUMIFS(FACT_ORDERS[TotalAmount], FACT_ORDERS[WD_CUSTOMERS],FACT_ORDERS[[#This Row],[WD_CUSTOMERS]])&gt;=8000, "Premium",
    TRUE, "Regular"
)</f>
        <v>VIP</v>
      </c>
      <c r="N501" s="32" cm="1">
        <f t="array" ref="N501">_xlfn.IFS(
   FACT_ORDERS[[#This Row],[TypeOfClient]]="VIP", 0.2,
   FACT_ORDERS[[#This Row],[TypeOfClient]]="Premium", 0.1,
   TRUE, 0
)</f>
        <v>0.2</v>
      </c>
      <c r="O501" s="31" cm="1">
        <f t="array" ref="O501">_xlfn.IFS(
   FACT_ORDERS[[#This Row],[TotalAmount]]&gt;1500, 0.15,
   FACT_ORDERS[[#This Row],[TotalAmount]]&gt;1000, 0.1,
   FACT_ORDERS[[#This Row],[TotalAmount]]&gt;500, 0.05,
   TRUE, 0
)</f>
        <v>0.05</v>
      </c>
      <c r="P501" s="28">
        <f xml:space="preserve"> FACT_ORDERS[[#This Row],[TotalAmount]] * (1 - (FACT_ORDERS[[#This Row],[ClientDiscount]] + FACT_ORDERS[[#This Row],[OrderDiscount]]) )</f>
        <v>450</v>
      </c>
      <c r="Q501" s="28">
        <f>FACT_ORDERS[[#This Row],[TotalAmountWithDiscount]]+FACT_ORDERS[[#This Row],[DeliveryCost]]</f>
        <v>465</v>
      </c>
      <c r="R501" s="35">
        <v>45564</v>
      </c>
      <c r="S501" s="35" t="str">
        <f>IF(NETWORKDAYS(FACT_ORDERS[[#This Row],[Order-Date]], FACT_ORDERS[[#This Row],[ArrivalDate ]]) &gt; 10, "Late", "On Time")</f>
        <v>On Time</v>
      </c>
    </row>
    <row r="502" spans="1:19" x14ac:dyDescent="0.3">
      <c r="A502" s="12">
        <v>5500</v>
      </c>
      <c r="B502" s="12">
        <v>299</v>
      </c>
      <c r="C502" s="12">
        <v>10083</v>
      </c>
      <c r="D502" s="12">
        <v>501</v>
      </c>
      <c r="E502" s="12" t="s">
        <v>244</v>
      </c>
      <c r="F502" s="13">
        <v>45556</v>
      </c>
      <c r="G502" s="26" t="s">
        <v>11206</v>
      </c>
      <c r="H502" s="12">
        <v>27</v>
      </c>
      <c r="I502" s="28">
        <f>VLOOKUP(B:B,DIM_PRODUCTS!A:F,5,FALSE)</f>
        <v>19</v>
      </c>
      <c r="J502" s="28">
        <f>FACT_ORDERS[[#This Row],[ProductPrice]]*FACT_ORDERS[[#This Row],[Quantity]]</f>
        <v>513</v>
      </c>
      <c r="K502" s="12" t="str">
        <f>VLOOKUP(C:C,DIM_CUSTOMERS!A:G,7,FALSE)</f>
        <v>Mexico</v>
      </c>
      <c r="L502" s="30" cm="1">
        <f t="array" ref="L502">_xlfn.IFS(
    AND(FACT_ORDERS[[#This Row],[DeliveryMehtod]]="shippment",FACT_ORDERS[[#This Row],[TotalAmount]]&gt;=200), 0,
    AND(FACT_ORDERS[[#This Row],[DeliveryMehtod]]="pickup"), 15,
    AND(FACT_ORDERS[[#This Row],[DeliveryMehtod]]="shippment",FACT_ORDERS[[#This Row],[TotalAmount]]&lt;200), 35
)</f>
        <v>0</v>
      </c>
      <c r="M502" s="12" t="str" cm="1">
        <f t="array" ref="M502">_xlfn.IFS(
    SUMIFS(FACT_ORDERS[TotalAmount], FACT_ORDERS[WD_CUSTOMERS],FACT_ORDERS[[#This Row],[WD_CUSTOMERS]])&gt;=15000, "VIP",
    SUMIFS(FACT_ORDERS[TotalAmount], FACT_ORDERS[WD_CUSTOMERS],FACT_ORDERS[[#This Row],[WD_CUSTOMERS]])&gt;=8000, "Premium",
    TRUE, "Regular"
)</f>
        <v>VIP</v>
      </c>
      <c r="N502" s="32" cm="1">
        <f t="array" ref="N502">_xlfn.IFS(
   FACT_ORDERS[[#This Row],[TypeOfClient]]="VIP", 0.2,
   FACT_ORDERS[[#This Row],[TypeOfClient]]="Premium", 0.1,
   TRUE, 0
)</f>
        <v>0.2</v>
      </c>
      <c r="O502" s="31" cm="1">
        <f t="array" ref="O502">_xlfn.IFS(
   FACT_ORDERS[[#This Row],[TotalAmount]]&gt;1500, 0.15,
   FACT_ORDERS[[#This Row],[TotalAmount]]&gt;1000, 0.1,
   FACT_ORDERS[[#This Row],[TotalAmount]]&gt;500, 0.05,
   TRUE, 0
)</f>
        <v>0.05</v>
      </c>
      <c r="P502" s="28">
        <f xml:space="preserve"> FACT_ORDERS[[#This Row],[TotalAmount]] * (1 - (FACT_ORDERS[[#This Row],[ClientDiscount]] + FACT_ORDERS[[#This Row],[OrderDiscount]]) )</f>
        <v>384.75</v>
      </c>
      <c r="Q502" s="28">
        <f>FACT_ORDERS[[#This Row],[TotalAmountWithDiscount]]+FACT_ORDERS[[#This Row],[DeliveryCost]]</f>
        <v>384.75</v>
      </c>
      <c r="R502" s="35">
        <v>45566</v>
      </c>
      <c r="S502" s="35" t="str">
        <f>IF(NETWORKDAYS(FACT_ORDERS[[#This Row],[Order-Date]], FACT_ORDERS[[#This Row],[ArrivalDate ]]) &gt; 10, "Late", "On Time")</f>
        <v>On Time</v>
      </c>
    </row>
    <row r="503" spans="1:19" x14ac:dyDescent="0.3">
      <c r="A503" s="12">
        <v>5501</v>
      </c>
      <c r="B503" s="12">
        <v>284</v>
      </c>
      <c r="C503" s="12">
        <v>10083</v>
      </c>
      <c r="D503" s="12">
        <v>502</v>
      </c>
      <c r="E503" s="12" t="s">
        <v>244</v>
      </c>
      <c r="F503" s="13">
        <v>45556</v>
      </c>
      <c r="G503" s="26" t="s">
        <v>11207</v>
      </c>
      <c r="H503" s="12">
        <v>47</v>
      </c>
      <c r="I503" s="28">
        <f>VLOOKUP(B:B,DIM_PRODUCTS!A:F,5,FALSE)</f>
        <v>32</v>
      </c>
      <c r="J503" s="28">
        <f>FACT_ORDERS[[#This Row],[ProductPrice]]*FACT_ORDERS[[#This Row],[Quantity]]</f>
        <v>1504</v>
      </c>
      <c r="K503" s="12" t="str">
        <f>VLOOKUP(C:C,DIM_CUSTOMERS!A:G,7,FALSE)</f>
        <v>Mexico</v>
      </c>
      <c r="L503" s="30" cm="1">
        <f t="array" ref="L503">_xlfn.IFS(
    AND(FACT_ORDERS[[#This Row],[DeliveryMehtod]]="shippment",FACT_ORDERS[[#This Row],[TotalAmount]]&gt;=200), 0,
    AND(FACT_ORDERS[[#This Row],[DeliveryMehtod]]="pickup"), 15,
    AND(FACT_ORDERS[[#This Row],[DeliveryMehtod]]="shippment",FACT_ORDERS[[#This Row],[TotalAmount]]&lt;200), 35
)</f>
        <v>0</v>
      </c>
      <c r="M503" s="12" t="str" cm="1">
        <f t="array" ref="M503">_xlfn.IFS(
    SUMIFS(FACT_ORDERS[TotalAmount], FACT_ORDERS[WD_CUSTOMERS],FACT_ORDERS[[#This Row],[WD_CUSTOMERS]])&gt;=15000, "VIP",
    SUMIFS(FACT_ORDERS[TotalAmount], FACT_ORDERS[WD_CUSTOMERS],FACT_ORDERS[[#This Row],[WD_CUSTOMERS]])&gt;=8000, "Premium",
    TRUE, "Regular"
)</f>
        <v>VIP</v>
      </c>
      <c r="N503" s="32" cm="1">
        <f t="array" ref="N503">_xlfn.IFS(
   FACT_ORDERS[[#This Row],[TypeOfClient]]="VIP", 0.2,
   FACT_ORDERS[[#This Row],[TypeOfClient]]="Premium", 0.1,
   TRUE, 0
)</f>
        <v>0.2</v>
      </c>
      <c r="O503" s="31" cm="1">
        <f t="array" ref="O503">_xlfn.IFS(
   FACT_ORDERS[[#This Row],[TotalAmount]]&gt;1500, 0.15,
   FACT_ORDERS[[#This Row],[TotalAmount]]&gt;1000, 0.1,
   FACT_ORDERS[[#This Row],[TotalAmount]]&gt;500, 0.05,
   TRUE, 0
)</f>
        <v>0.15</v>
      </c>
      <c r="P503" s="28">
        <f xml:space="preserve"> FACT_ORDERS[[#This Row],[TotalAmount]] * (1 - (FACT_ORDERS[[#This Row],[ClientDiscount]] + FACT_ORDERS[[#This Row],[OrderDiscount]]) )</f>
        <v>977.6</v>
      </c>
      <c r="Q503" s="28">
        <f>FACT_ORDERS[[#This Row],[TotalAmountWithDiscount]]+FACT_ORDERS[[#This Row],[DeliveryCost]]</f>
        <v>977.6</v>
      </c>
      <c r="R503" s="35">
        <v>45575</v>
      </c>
      <c r="S503" s="35" t="str">
        <f>IF(NETWORKDAYS(FACT_ORDERS[[#This Row],[Order-Date]], FACT_ORDERS[[#This Row],[ArrivalDate ]]) &gt; 10, "Late", "On Time")</f>
        <v>Late</v>
      </c>
    </row>
    <row r="504" spans="1:19" x14ac:dyDescent="0.3">
      <c r="A504" s="12">
        <v>5502</v>
      </c>
      <c r="B504" s="12">
        <v>220</v>
      </c>
      <c r="C504" s="12">
        <v>10083</v>
      </c>
      <c r="D504" s="12">
        <v>503</v>
      </c>
      <c r="E504" s="12" t="s">
        <v>244</v>
      </c>
      <c r="F504" s="13">
        <v>45556</v>
      </c>
      <c r="G504" s="26" t="s">
        <v>3516</v>
      </c>
      <c r="H504" s="12">
        <v>36</v>
      </c>
      <c r="I504" s="28">
        <f>VLOOKUP(B:B,DIM_PRODUCTS!A:F,5,FALSE)</f>
        <v>30</v>
      </c>
      <c r="J504" s="28">
        <f>FACT_ORDERS[[#This Row],[ProductPrice]]*FACT_ORDERS[[#This Row],[Quantity]]</f>
        <v>1080</v>
      </c>
      <c r="K504" s="12" t="str">
        <f>VLOOKUP(C:C,DIM_CUSTOMERS!A:G,7,FALSE)</f>
        <v>Mexico</v>
      </c>
      <c r="L504" s="30" cm="1">
        <f t="array" ref="L504">_xlfn.IFS(
    AND(FACT_ORDERS[[#This Row],[DeliveryMehtod]]="shippment",FACT_ORDERS[[#This Row],[TotalAmount]]&gt;=200), 0,
    AND(FACT_ORDERS[[#This Row],[DeliveryMehtod]]="pickup"), 15,
    AND(FACT_ORDERS[[#This Row],[DeliveryMehtod]]="shippment",FACT_ORDERS[[#This Row],[TotalAmount]]&lt;200), 35
)</f>
        <v>0</v>
      </c>
      <c r="M504" s="12" t="str" cm="1">
        <f t="array" ref="M504">_xlfn.IFS(
    SUMIFS(FACT_ORDERS[TotalAmount], FACT_ORDERS[WD_CUSTOMERS],FACT_ORDERS[[#This Row],[WD_CUSTOMERS]])&gt;=15000, "VIP",
    SUMIFS(FACT_ORDERS[TotalAmount], FACT_ORDERS[WD_CUSTOMERS],FACT_ORDERS[[#This Row],[WD_CUSTOMERS]])&gt;=8000, "Premium",
    TRUE, "Regular"
)</f>
        <v>VIP</v>
      </c>
      <c r="N504" s="32" cm="1">
        <f t="array" ref="N504">_xlfn.IFS(
   FACT_ORDERS[[#This Row],[TypeOfClient]]="VIP", 0.2,
   FACT_ORDERS[[#This Row],[TypeOfClient]]="Premium", 0.1,
   TRUE, 0
)</f>
        <v>0.2</v>
      </c>
      <c r="O504" s="31" cm="1">
        <f t="array" ref="O504">_xlfn.IFS(
   FACT_ORDERS[[#This Row],[TotalAmount]]&gt;1500, 0.15,
   FACT_ORDERS[[#This Row],[TotalAmount]]&gt;1000, 0.1,
   FACT_ORDERS[[#This Row],[TotalAmount]]&gt;500, 0.05,
   TRUE, 0
)</f>
        <v>0.1</v>
      </c>
      <c r="P504" s="28">
        <f xml:space="preserve"> FACT_ORDERS[[#This Row],[TotalAmount]] * (1 - (FACT_ORDERS[[#This Row],[ClientDiscount]] + FACT_ORDERS[[#This Row],[OrderDiscount]]) )</f>
        <v>756</v>
      </c>
      <c r="Q504" s="28">
        <f>FACT_ORDERS[[#This Row],[TotalAmountWithDiscount]]+FACT_ORDERS[[#This Row],[DeliveryCost]]</f>
        <v>756</v>
      </c>
      <c r="R504" s="35">
        <v>45565</v>
      </c>
      <c r="S504" s="35" t="str">
        <f>IF(NETWORKDAYS(FACT_ORDERS[[#This Row],[Order-Date]], FACT_ORDERS[[#This Row],[ArrivalDate ]]) &gt; 10, "Late", "On Time")</f>
        <v>On Time</v>
      </c>
    </row>
    <row r="505" spans="1:19" x14ac:dyDescent="0.3">
      <c r="A505" s="12">
        <v>5503</v>
      </c>
      <c r="B505" s="12">
        <v>209</v>
      </c>
      <c r="C505" s="12">
        <v>10083</v>
      </c>
      <c r="D505" s="12">
        <v>504</v>
      </c>
      <c r="E505" s="12" t="s">
        <v>243</v>
      </c>
      <c r="F505" s="13">
        <v>45517</v>
      </c>
      <c r="G505" s="26" t="s">
        <v>11208</v>
      </c>
      <c r="H505" s="12">
        <v>20</v>
      </c>
      <c r="I505" s="28">
        <f>VLOOKUP(B:B,DIM_PRODUCTS!A:F,5,FALSE)</f>
        <v>8</v>
      </c>
      <c r="J505" s="28">
        <f>FACT_ORDERS[[#This Row],[ProductPrice]]*FACT_ORDERS[[#This Row],[Quantity]]</f>
        <v>160</v>
      </c>
      <c r="K505" s="12" t="str">
        <f>VLOOKUP(C:C,DIM_CUSTOMERS!A:G,7,FALSE)</f>
        <v>Mexico</v>
      </c>
      <c r="L505" s="30" cm="1">
        <f t="array" ref="L505">_xlfn.IFS(
    AND(FACT_ORDERS[[#This Row],[DeliveryMehtod]]="shippment",FACT_ORDERS[[#This Row],[TotalAmount]]&gt;=200), 0,
    AND(FACT_ORDERS[[#This Row],[DeliveryMehtod]]="pickup"), 15,
    AND(FACT_ORDERS[[#This Row],[DeliveryMehtod]]="shippment",FACT_ORDERS[[#This Row],[TotalAmount]]&lt;200), 35
)</f>
        <v>15</v>
      </c>
      <c r="M505" s="12" t="str" cm="1">
        <f t="array" ref="M505">_xlfn.IFS(
    SUMIFS(FACT_ORDERS[TotalAmount], FACT_ORDERS[WD_CUSTOMERS],FACT_ORDERS[[#This Row],[WD_CUSTOMERS]])&gt;=15000, "VIP",
    SUMIFS(FACT_ORDERS[TotalAmount], FACT_ORDERS[WD_CUSTOMERS],FACT_ORDERS[[#This Row],[WD_CUSTOMERS]])&gt;=8000, "Premium",
    TRUE, "Regular"
)</f>
        <v>VIP</v>
      </c>
      <c r="N505" s="32" cm="1">
        <f t="array" ref="N505">_xlfn.IFS(
   FACT_ORDERS[[#This Row],[TypeOfClient]]="VIP", 0.2,
   FACT_ORDERS[[#This Row],[TypeOfClient]]="Premium", 0.1,
   TRUE, 0
)</f>
        <v>0.2</v>
      </c>
      <c r="O505" s="31" cm="1">
        <f t="array" ref="O505">_xlfn.IFS(
   FACT_ORDERS[[#This Row],[TotalAmount]]&gt;1500, 0.15,
   FACT_ORDERS[[#This Row],[TotalAmount]]&gt;1000, 0.1,
   FACT_ORDERS[[#This Row],[TotalAmount]]&gt;500, 0.05,
   TRUE, 0
)</f>
        <v>0</v>
      </c>
      <c r="P505" s="28">
        <f xml:space="preserve"> FACT_ORDERS[[#This Row],[TotalAmount]] * (1 - (FACT_ORDERS[[#This Row],[ClientDiscount]] + FACT_ORDERS[[#This Row],[OrderDiscount]]) )</f>
        <v>128</v>
      </c>
      <c r="Q505" s="28">
        <f>FACT_ORDERS[[#This Row],[TotalAmountWithDiscount]]+FACT_ORDERS[[#This Row],[DeliveryCost]]</f>
        <v>143</v>
      </c>
      <c r="R505" s="35">
        <v>45528</v>
      </c>
      <c r="S505" s="35" t="str">
        <f>IF(NETWORKDAYS(FACT_ORDERS[[#This Row],[Order-Date]], FACT_ORDERS[[#This Row],[ArrivalDate ]]) &gt; 10, "Late", "On Time")</f>
        <v>On Time</v>
      </c>
    </row>
    <row r="506" spans="1:19" x14ac:dyDescent="0.3">
      <c r="A506" s="12">
        <v>5504</v>
      </c>
      <c r="B506" s="12">
        <v>274</v>
      </c>
      <c r="C506" s="12">
        <v>10985</v>
      </c>
      <c r="D506" s="12">
        <v>505</v>
      </c>
      <c r="E506" s="12" t="s">
        <v>243</v>
      </c>
      <c r="F506" s="13">
        <v>45419</v>
      </c>
      <c r="G506" s="26" t="s">
        <v>11209</v>
      </c>
      <c r="H506" s="12">
        <v>47</v>
      </c>
      <c r="I506" s="28">
        <f>VLOOKUP(B:B,DIM_PRODUCTS!A:F,5,FALSE)</f>
        <v>10</v>
      </c>
      <c r="J506" s="28">
        <f>FACT_ORDERS[[#This Row],[ProductPrice]]*FACT_ORDERS[[#This Row],[Quantity]]</f>
        <v>470</v>
      </c>
      <c r="K506" s="12" t="str">
        <f>VLOOKUP(C:C,DIM_CUSTOMERS!A:G,7,FALSE)</f>
        <v>Nigeria</v>
      </c>
      <c r="L506" s="30" cm="1">
        <f t="array" ref="L506">_xlfn.IFS(
    AND(FACT_ORDERS[[#This Row],[DeliveryMehtod]]="shippment",FACT_ORDERS[[#This Row],[TotalAmount]]&gt;=200), 0,
    AND(FACT_ORDERS[[#This Row],[DeliveryMehtod]]="pickup"), 15,
    AND(FACT_ORDERS[[#This Row],[DeliveryMehtod]]="shippment",FACT_ORDERS[[#This Row],[TotalAmount]]&lt;200), 35
)</f>
        <v>15</v>
      </c>
      <c r="M506" s="12" t="str" cm="1">
        <f t="array" ref="M506">_xlfn.IFS(
    SUMIFS(FACT_ORDERS[TotalAmount], FACT_ORDERS[WD_CUSTOMERS],FACT_ORDERS[[#This Row],[WD_CUSTOMERS]])&gt;=15000, "VIP",
    SUMIFS(FACT_ORDERS[TotalAmount], FACT_ORDERS[WD_CUSTOMERS],FACT_ORDERS[[#This Row],[WD_CUSTOMERS]])&gt;=8000, "Premium",
    TRUE, "Regular"
)</f>
        <v>Premium</v>
      </c>
      <c r="N506" s="32" cm="1">
        <f t="array" ref="N506">_xlfn.IFS(
   FACT_ORDERS[[#This Row],[TypeOfClient]]="VIP", 0.2,
   FACT_ORDERS[[#This Row],[TypeOfClient]]="Premium", 0.1,
   TRUE, 0
)</f>
        <v>0.1</v>
      </c>
      <c r="O506" s="31" cm="1">
        <f t="array" ref="O506">_xlfn.IFS(
   FACT_ORDERS[[#This Row],[TotalAmount]]&gt;1500, 0.15,
   FACT_ORDERS[[#This Row],[TotalAmount]]&gt;1000, 0.1,
   FACT_ORDERS[[#This Row],[TotalAmount]]&gt;500, 0.05,
   TRUE, 0
)</f>
        <v>0</v>
      </c>
      <c r="P506" s="28">
        <f xml:space="preserve"> FACT_ORDERS[[#This Row],[TotalAmount]] * (1 - (FACT_ORDERS[[#This Row],[ClientDiscount]] + FACT_ORDERS[[#This Row],[OrderDiscount]]) )</f>
        <v>423</v>
      </c>
      <c r="Q506" s="28">
        <f>FACT_ORDERS[[#This Row],[TotalAmountWithDiscount]]+FACT_ORDERS[[#This Row],[DeliveryCost]]</f>
        <v>438</v>
      </c>
      <c r="R506" s="35">
        <v>45427</v>
      </c>
      <c r="S506" s="35" t="str">
        <f>IF(NETWORKDAYS(FACT_ORDERS[[#This Row],[Order-Date]], FACT_ORDERS[[#This Row],[ArrivalDate ]]) &gt; 10, "Late", "On Time")</f>
        <v>On Time</v>
      </c>
    </row>
    <row r="507" spans="1:19" x14ac:dyDescent="0.3">
      <c r="A507" s="12">
        <v>5505</v>
      </c>
      <c r="B507" s="12">
        <v>241</v>
      </c>
      <c r="C507" s="12">
        <v>10985</v>
      </c>
      <c r="D507" s="12">
        <v>506</v>
      </c>
      <c r="E507" s="12" t="s">
        <v>244</v>
      </c>
      <c r="F507" s="13">
        <v>45419</v>
      </c>
      <c r="G507" s="26" t="s">
        <v>11210</v>
      </c>
      <c r="H507" s="12">
        <v>17</v>
      </c>
      <c r="I507" s="28">
        <f>VLOOKUP(B:B,DIM_PRODUCTS!A:F,5,FALSE)</f>
        <v>20</v>
      </c>
      <c r="J507" s="28">
        <f>FACT_ORDERS[[#This Row],[ProductPrice]]*FACT_ORDERS[[#This Row],[Quantity]]</f>
        <v>340</v>
      </c>
      <c r="K507" s="12" t="str">
        <f>VLOOKUP(C:C,DIM_CUSTOMERS!A:G,7,FALSE)</f>
        <v>Nigeria</v>
      </c>
      <c r="L507" s="30" cm="1">
        <f t="array" ref="L507">_xlfn.IFS(
    AND(FACT_ORDERS[[#This Row],[DeliveryMehtod]]="shippment",FACT_ORDERS[[#This Row],[TotalAmount]]&gt;=200), 0,
    AND(FACT_ORDERS[[#This Row],[DeliveryMehtod]]="pickup"), 15,
    AND(FACT_ORDERS[[#This Row],[DeliveryMehtod]]="shippment",FACT_ORDERS[[#This Row],[TotalAmount]]&lt;200), 35
)</f>
        <v>0</v>
      </c>
      <c r="M507" s="12" t="str" cm="1">
        <f t="array" ref="M507">_xlfn.IFS(
    SUMIFS(FACT_ORDERS[TotalAmount], FACT_ORDERS[WD_CUSTOMERS],FACT_ORDERS[[#This Row],[WD_CUSTOMERS]])&gt;=15000, "VIP",
    SUMIFS(FACT_ORDERS[TotalAmount], FACT_ORDERS[WD_CUSTOMERS],FACT_ORDERS[[#This Row],[WD_CUSTOMERS]])&gt;=8000, "Premium",
    TRUE, "Regular"
)</f>
        <v>Premium</v>
      </c>
      <c r="N507" s="32" cm="1">
        <f t="array" ref="N507">_xlfn.IFS(
   FACT_ORDERS[[#This Row],[TypeOfClient]]="VIP", 0.2,
   FACT_ORDERS[[#This Row],[TypeOfClient]]="Premium", 0.1,
   TRUE, 0
)</f>
        <v>0.1</v>
      </c>
      <c r="O507" s="31" cm="1">
        <f t="array" ref="O507">_xlfn.IFS(
   FACT_ORDERS[[#This Row],[TotalAmount]]&gt;1500, 0.15,
   FACT_ORDERS[[#This Row],[TotalAmount]]&gt;1000, 0.1,
   FACT_ORDERS[[#This Row],[TotalAmount]]&gt;500, 0.05,
   TRUE, 0
)</f>
        <v>0</v>
      </c>
      <c r="P507" s="28">
        <f xml:space="preserve"> FACT_ORDERS[[#This Row],[TotalAmount]] * (1 - (FACT_ORDERS[[#This Row],[ClientDiscount]] + FACT_ORDERS[[#This Row],[OrderDiscount]]) )</f>
        <v>306</v>
      </c>
      <c r="Q507" s="28">
        <f>FACT_ORDERS[[#This Row],[TotalAmountWithDiscount]]+FACT_ORDERS[[#This Row],[DeliveryCost]]</f>
        <v>306</v>
      </c>
      <c r="R507" s="35">
        <v>45427</v>
      </c>
      <c r="S507" s="35" t="str">
        <f>IF(NETWORKDAYS(FACT_ORDERS[[#This Row],[Order-Date]], FACT_ORDERS[[#This Row],[ArrivalDate ]]) &gt; 10, "Late", "On Time")</f>
        <v>On Time</v>
      </c>
    </row>
    <row r="508" spans="1:19" x14ac:dyDescent="0.3">
      <c r="A508" s="12">
        <v>5506</v>
      </c>
      <c r="B508" s="12">
        <v>224</v>
      </c>
      <c r="C508" s="12">
        <v>10985</v>
      </c>
      <c r="D508" s="12">
        <v>507</v>
      </c>
      <c r="E508" s="12" t="s">
        <v>243</v>
      </c>
      <c r="F508" s="13">
        <v>45419</v>
      </c>
      <c r="G508" s="26" t="s">
        <v>11211</v>
      </c>
      <c r="H508" s="12">
        <v>31</v>
      </c>
      <c r="I508" s="28">
        <f>VLOOKUP(B:B,DIM_PRODUCTS!A:F,5,FALSE)</f>
        <v>14</v>
      </c>
      <c r="J508" s="28">
        <f>FACT_ORDERS[[#This Row],[ProductPrice]]*FACT_ORDERS[[#This Row],[Quantity]]</f>
        <v>434</v>
      </c>
      <c r="K508" s="12" t="str">
        <f>VLOOKUP(C:C,DIM_CUSTOMERS!A:G,7,FALSE)</f>
        <v>Nigeria</v>
      </c>
      <c r="L508" s="30" cm="1">
        <f t="array" ref="L508">_xlfn.IFS(
    AND(FACT_ORDERS[[#This Row],[DeliveryMehtod]]="shippment",FACT_ORDERS[[#This Row],[TotalAmount]]&gt;=200), 0,
    AND(FACT_ORDERS[[#This Row],[DeliveryMehtod]]="pickup"), 15,
    AND(FACT_ORDERS[[#This Row],[DeliveryMehtod]]="shippment",FACT_ORDERS[[#This Row],[TotalAmount]]&lt;200), 35
)</f>
        <v>15</v>
      </c>
      <c r="M508" s="12" t="str" cm="1">
        <f t="array" ref="M508">_xlfn.IFS(
    SUMIFS(FACT_ORDERS[TotalAmount], FACT_ORDERS[WD_CUSTOMERS],FACT_ORDERS[[#This Row],[WD_CUSTOMERS]])&gt;=15000, "VIP",
    SUMIFS(FACT_ORDERS[TotalAmount], FACT_ORDERS[WD_CUSTOMERS],FACT_ORDERS[[#This Row],[WD_CUSTOMERS]])&gt;=8000, "Premium",
    TRUE, "Regular"
)</f>
        <v>Premium</v>
      </c>
      <c r="N508" s="32" cm="1">
        <f t="array" ref="N508">_xlfn.IFS(
   FACT_ORDERS[[#This Row],[TypeOfClient]]="VIP", 0.2,
   FACT_ORDERS[[#This Row],[TypeOfClient]]="Premium", 0.1,
   TRUE, 0
)</f>
        <v>0.1</v>
      </c>
      <c r="O508" s="31" cm="1">
        <f t="array" ref="O508">_xlfn.IFS(
   FACT_ORDERS[[#This Row],[TotalAmount]]&gt;1500, 0.15,
   FACT_ORDERS[[#This Row],[TotalAmount]]&gt;1000, 0.1,
   FACT_ORDERS[[#This Row],[TotalAmount]]&gt;500, 0.05,
   TRUE, 0
)</f>
        <v>0</v>
      </c>
      <c r="P508" s="28">
        <f xml:space="preserve"> FACT_ORDERS[[#This Row],[TotalAmount]] * (1 - (FACT_ORDERS[[#This Row],[ClientDiscount]] + FACT_ORDERS[[#This Row],[OrderDiscount]]) )</f>
        <v>390.6</v>
      </c>
      <c r="Q508" s="28">
        <f>FACT_ORDERS[[#This Row],[TotalAmountWithDiscount]]+FACT_ORDERS[[#This Row],[DeliveryCost]]</f>
        <v>405.6</v>
      </c>
      <c r="R508" s="35">
        <v>45429</v>
      </c>
      <c r="S508" s="35" t="str">
        <f>IF(NETWORKDAYS(FACT_ORDERS[[#This Row],[Order-Date]], FACT_ORDERS[[#This Row],[ArrivalDate ]]) &gt; 10, "Late", "On Time")</f>
        <v>On Time</v>
      </c>
    </row>
    <row r="509" spans="1:19" x14ac:dyDescent="0.3">
      <c r="A509" s="12">
        <v>5507</v>
      </c>
      <c r="B509" s="12">
        <v>240</v>
      </c>
      <c r="C509" s="12">
        <v>10985</v>
      </c>
      <c r="D509" s="12">
        <v>508</v>
      </c>
      <c r="E509" s="12" t="s">
        <v>243</v>
      </c>
      <c r="F509" s="13">
        <v>45419</v>
      </c>
      <c r="G509" s="26" t="s">
        <v>11212</v>
      </c>
      <c r="H509" s="12">
        <v>34</v>
      </c>
      <c r="I509" s="28">
        <f>VLOOKUP(B:B,DIM_PRODUCTS!A:F,5,FALSE)</f>
        <v>24</v>
      </c>
      <c r="J509" s="28">
        <f>FACT_ORDERS[[#This Row],[ProductPrice]]*FACT_ORDERS[[#This Row],[Quantity]]</f>
        <v>816</v>
      </c>
      <c r="K509" s="12" t="str">
        <f>VLOOKUP(C:C,DIM_CUSTOMERS!A:G,7,FALSE)</f>
        <v>Nigeria</v>
      </c>
      <c r="L509" s="30" cm="1">
        <f t="array" ref="L509">_xlfn.IFS(
    AND(FACT_ORDERS[[#This Row],[DeliveryMehtod]]="shippment",FACT_ORDERS[[#This Row],[TotalAmount]]&gt;=200), 0,
    AND(FACT_ORDERS[[#This Row],[DeliveryMehtod]]="pickup"), 15,
    AND(FACT_ORDERS[[#This Row],[DeliveryMehtod]]="shippment",FACT_ORDERS[[#This Row],[TotalAmount]]&lt;200), 35
)</f>
        <v>15</v>
      </c>
      <c r="M509" s="12" t="str" cm="1">
        <f t="array" ref="M509">_xlfn.IFS(
    SUMIFS(FACT_ORDERS[TotalAmount], FACT_ORDERS[WD_CUSTOMERS],FACT_ORDERS[[#This Row],[WD_CUSTOMERS]])&gt;=15000, "VIP",
    SUMIFS(FACT_ORDERS[TotalAmount], FACT_ORDERS[WD_CUSTOMERS],FACT_ORDERS[[#This Row],[WD_CUSTOMERS]])&gt;=8000, "Premium",
    TRUE, "Regular"
)</f>
        <v>Premium</v>
      </c>
      <c r="N509" s="32" cm="1">
        <f t="array" ref="N509">_xlfn.IFS(
   FACT_ORDERS[[#This Row],[TypeOfClient]]="VIP", 0.2,
   FACT_ORDERS[[#This Row],[TypeOfClient]]="Premium", 0.1,
   TRUE, 0
)</f>
        <v>0.1</v>
      </c>
      <c r="O509" s="31" cm="1">
        <f t="array" ref="O509">_xlfn.IFS(
   FACT_ORDERS[[#This Row],[TotalAmount]]&gt;1500, 0.15,
   FACT_ORDERS[[#This Row],[TotalAmount]]&gt;1000, 0.1,
   FACT_ORDERS[[#This Row],[TotalAmount]]&gt;500, 0.05,
   TRUE, 0
)</f>
        <v>0.05</v>
      </c>
      <c r="P509" s="28">
        <f xml:space="preserve"> FACT_ORDERS[[#This Row],[TotalAmount]] * (1 - (FACT_ORDERS[[#This Row],[ClientDiscount]] + FACT_ORDERS[[#This Row],[OrderDiscount]]) )</f>
        <v>693.6</v>
      </c>
      <c r="Q509" s="28">
        <f>FACT_ORDERS[[#This Row],[TotalAmountWithDiscount]]+FACT_ORDERS[[#This Row],[DeliveryCost]]</f>
        <v>708.6</v>
      </c>
      <c r="R509" s="35">
        <v>45426</v>
      </c>
      <c r="S509" s="35" t="str">
        <f>IF(NETWORKDAYS(FACT_ORDERS[[#This Row],[Order-Date]], FACT_ORDERS[[#This Row],[ArrivalDate ]]) &gt; 10, "Late", "On Time")</f>
        <v>On Time</v>
      </c>
    </row>
    <row r="510" spans="1:19" x14ac:dyDescent="0.3">
      <c r="A510" s="12">
        <v>5508</v>
      </c>
      <c r="B510" s="12">
        <v>296</v>
      </c>
      <c r="C510" s="12">
        <v>10939</v>
      </c>
      <c r="D510" s="12">
        <v>509</v>
      </c>
      <c r="E510" s="12" t="s">
        <v>243</v>
      </c>
      <c r="F510" s="13">
        <v>45537</v>
      </c>
      <c r="G510" s="26" t="s">
        <v>11213</v>
      </c>
      <c r="H510" s="12">
        <v>14</v>
      </c>
      <c r="I510" s="28">
        <f>VLOOKUP(B:B,DIM_PRODUCTS!A:F,5,FALSE)</f>
        <v>5</v>
      </c>
      <c r="J510" s="28">
        <f>FACT_ORDERS[[#This Row],[ProductPrice]]*FACT_ORDERS[[#This Row],[Quantity]]</f>
        <v>70</v>
      </c>
      <c r="K510" s="12" t="str">
        <f>VLOOKUP(C:C,DIM_CUSTOMERS!A:G,7,FALSE)</f>
        <v>Australia</v>
      </c>
      <c r="L510" s="30" cm="1">
        <f t="array" ref="L510">_xlfn.IFS(
    AND(FACT_ORDERS[[#This Row],[DeliveryMehtod]]="shippment",FACT_ORDERS[[#This Row],[TotalAmount]]&gt;=200), 0,
    AND(FACT_ORDERS[[#This Row],[DeliveryMehtod]]="pickup"), 15,
    AND(FACT_ORDERS[[#This Row],[DeliveryMehtod]]="shippment",FACT_ORDERS[[#This Row],[TotalAmount]]&lt;200), 35
)</f>
        <v>15</v>
      </c>
      <c r="M510" s="12" t="str" cm="1">
        <f t="array" ref="M510">_xlfn.IFS(
    SUMIFS(FACT_ORDERS[TotalAmount], FACT_ORDERS[WD_CUSTOMERS],FACT_ORDERS[[#This Row],[WD_CUSTOMERS]])&gt;=15000, "VIP",
    SUMIFS(FACT_ORDERS[TotalAmount], FACT_ORDERS[WD_CUSTOMERS],FACT_ORDERS[[#This Row],[WD_CUSTOMERS]])&gt;=8000, "Premium",
    TRUE, "Regular"
)</f>
        <v>Regular</v>
      </c>
      <c r="N510" s="32" cm="1">
        <f t="array" ref="N510">_xlfn.IFS(
   FACT_ORDERS[[#This Row],[TypeOfClient]]="VIP", 0.2,
   FACT_ORDERS[[#This Row],[TypeOfClient]]="Premium", 0.1,
   TRUE, 0
)</f>
        <v>0</v>
      </c>
      <c r="O510" s="31" cm="1">
        <f t="array" ref="O510">_xlfn.IFS(
   FACT_ORDERS[[#This Row],[TotalAmount]]&gt;1500, 0.15,
   FACT_ORDERS[[#This Row],[TotalAmount]]&gt;1000, 0.1,
   FACT_ORDERS[[#This Row],[TotalAmount]]&gt;500, 0.05,
   TRUE, 0
)</f>
        <v>0</v>
      </c>
      <c r="P510" s="28">
        <f xml:space="preserve"> FACT_ORDERS[[#This Row],[TotalAmount]] * (1 - (FACT_ORDERS[[#This Row],[ClientDiscount]] + FACT_ORDERS[[#This Row],[OrderDiscount]]) )</f>
        <v>70</v>
      </c>
      <c r="Q510" s="28">
        <f>FACT_ORDERS[[#This Row],[TotalAmountWithDiscount]]+FACT_ORDERS[[#This Row],[DeliveryCost]]</f>
        <v>85</v>
      </c>
      <c r="R510" s="35">
        <v>45548</v>
      </c>
      <c r="S510" s="35" t="str">
        <f>IF(NETWORKDAYS(FACT_ORDERS[[#This Row],[Order-Date]], FACT_ORDERS[[#This Row],[ArrivalDate ]]) &gt; 10, "Late", "On Time")</f>
        <v>On Time</v>
      </c>
    </row>
    <row r="511" spans="1:19" x14ac:dyDescent="0.3">
      <c r="A511" s="12">
        <v>5509</v>
      </c>
      <c r="B511" s="12">
        <v>211</v>
      </c>
      <c r="C511" s="12">
        <v>10939</v>
      </c>
      <c r="D511" s="12">
        <v>510</v>
      </c>
      <c r="E511" s="12" t="s">
        <v>244</v>
      </c>
      <c r="F511" s="13">
        <v>45537</v>
      </c>
      <c r="G511" s="26" t="s">
        <v>3311</v>
      </c>
      <c r="H511" s="12">
        <v>73</v>
      </c>
      <c r="I511" s="28">
        <f>VLOOKUP(B:B,DIM_PRODUCTS!A:F,5,FALSE)</f>
        <v>13</v>
      </c>
      <c r="J511" s="28">
        <f>FACT_ORDERS[[#This Row],[ProductPrice]]*FACT_ORDERS[[#This Row],[Quantity]]</f>
        <v>949</v>
      </c>
      <c r="K511" s="12" t="str">
        <f>VLOOKUP(C:C,DIM_CUSTOMERS!A:G,7,FALSE)</f>
        <v>Australia</v>
      </c>
      <c r="L511" s="30" cm="1">
        <f t="array" ref="L511">_xlfn.IFS(
    AND(FACT_ORDERS[[#This Row],[DeliveryMehtod]]="shippment",FACT_ORDERS[[#This Row],[TotalAmount]]&gt;=200), 0,
    AND(FACT_ORDERS[[#This Row],[DeliveryMehtod]]="pickup"), 15,
    AND(FACT_ORDERS[[#This Row],[DeliveryMehtod]]="shippment",FACT_ORDERS[[#This Row],[TotalAmount]]&lt;200), 35
)</f>
        <v>0</v>
      </c>
      <c r="M511" s="12" t="str" cm="1">
        <f t="array" ref="M511">_xlfn.IFS(
    SUMIFS(FACT_ORDERS[TotalAmount], FACT_ORDERS[WD_CUSTOMERS],FACT_ORDERS[[#This Row],[WD_CUSTOMERS]])&gt;=15000, "VIP",
    SUMIFS(FACT_ORDERS[TotalAmount], FACT_ORDERS[WD_CUSTOMERS],FACT_ORDERS[[#This Row],[WD_CUSTOMERS]])&gt;=8000, "Premium",
    TRUE, "Regular"
)</f>
        <v>Regular</v>
      </c>
      <c r="N511" s="32" cm="1">
        <f t="array" ref="N511">_xlfn.IFS(
   FACT_ORDERS[[#This Row],[TypeOfClient]]="VIP", 0.2,
   FACT_ORDERS[[#This Row],[TypeOfClient]]="Premium", 0.1,
   TRUE, 0
)</f>
        <v>0</v>
      </c>
      <c r="O511" s="31" cm="1">
        <f t="array" ref="O511">_xlfn.IFS(
   FACT_ORDERS[[#This Row],[TotalAmount]]&gt;1500, 0.15,
   FACT_ORDERS[[#This Row],[TotalAmount]]&gt;1000, 0.1,
   FACT_ORDERS[[#This Row],[TotalAmount]]&gt;500, 0.05,
   TRUE, 0
)</f>
        <v>0.05</v>
      </c>
      <c r="P511" s="28">
        <f xml:space="preserve"> FACT_ORDERS[[#This Row],[TotalAmount]] * (1 - (FACT_ORDERS[[#This Row],[ClientDiscount]] + FACT_ORDERS[[#This Row],[OrderDiscount]]) )</f>
        <v>901.55</v>
      </c>
      <c r="Q511" s="28">
        <f>FACT_ORDERS[[#This Row],[TotalAmountWithDiscount]]+FACT_ORDERS[[#This Row],[DeliveryCost]]</f>
        <v>901.55</v>
      </c>
      <c r="R511" s="35">
        <v>45551</v>
      </c>
      <c r="S511" s="35" t="str">
        <f>IF(NETWORKDAYS(FACT_ORDERS[[#This Row],[Order-Date]], FACT_ORDERS[[#This Row],[ArrivalDate ]]) &gt; 10, "Late", "On Time")</f>
        <v>Late</v>
      </c>
    </row>
    <row r="512" spans="1:19" x14ac:dyDescent="0.3">
      <c r="A512" s="12">
        <v>5510</v>
      </c>
      <c r="B512" s="12">
        <v>251</v>
      </c>
      <c r="C512" s="12">
        <v>10688</v>
      </c>
      <c r="D512" s="12">
        <v>511</v>
      </c>
      <c r="E512" s="12" t="s">
        <v>244</v>
      </c>
      <c r="F512" s="13">
        <v>45426</v>
      </c>
      <c r="G512" s="26" t="s">
        <v>3409</v>
      </c>
      <c r="H512" s="12">
        <v>28</v>
      </c>
      <c r="I512" s="28">
        <f>VLOOKUP(B:B,DIM_PRODUCTS!A:F,5,FALSE)</f>
        <v>12</v>
      </c>
      <c r="J512" s="28">
        <f>FACT_ORDERS[[#This Row],[ProductPrice]]*FACT_ORDERS[[#This Row],[Quantity]]</f>
        <v>336</v>
      </c>
      <c r="K512" s="12" t="str">
        <f>VLOOKUP(C:C,DIM_CUSTOMERS!A:G,7,FALSE)</f>
        <v>France</v>
      </c>
      <c r="L512" s="30" cm="1">
        <f t="array" ref="L512">_xlfn.IFS(
    AND(FACT_ORDERS[[#This Row],[DeliveryMehtod]]="shippment",FACT_ORDERS[[#This Row],[TotalAmount]]&gt;=200), 0,
    AND(FACT_ORDERS[[#This Row],[DeliveryMehtod]]="pickup"), 15,
    AND(FACT_ORDERS[[#This Row],[DeliveryMehtod]]="shippment",FACT_ORDERS[[#This Row],[TotalAmount]]&lt;200), 35
)</f>
        <v>0</v>
      </c>
      <c r="M512" s="12" t="str" cm="1">
        <f t="array" ref="M512">_xlfn.IFS(
    SUMIFS(FACT_ORDERS[TotalAmount], FACT_ORDERS[WD_CUSTOMERS],FACT_ORDERS[[#This Row],[WD_CUSTOMERS]])&gt;=15000, "VIP",
    SUMIFS(FACT_ORDERS[TotalAmount], FACT_ORDERS[WD_CUSTOMERS],FACT_ORDERS[[#This Row],[WD_CUSTOMERS]])&gt;=8000, "Premium",
    TRUE, "Regular"
)</f>
        <v>Regular</v>
      </c>
      <c r="N512" s="32" cm="1">
        <f t="array" ref="N512">_xlfn.IFS(
   FACT_ORDERS[[#This Row],[TypeOfClient]]="VIP", 0.2,
   FACT_ORDERS[[#This Row],[TypeOfClient]]="Premium", 0.1,
   TRUE, 0
)</f>
        <v>0</v>
      </c>
      <c r="O512" s="31" cm="1">
        <f t="array" ref="O512">_xlfn.IFS(
   FACT_ORDERS[[#This Row],[TotalAmount]]&gt;1500, 0.15,
   FACT_ORDERS[[#This Row],[TotalAmount]]&gt;1000, 0.1,
   FACT_ORDERS[[#This Row],[TotalAmount]]&gt;500, 0.05,
   TRUE, 0
)</f>
        <v>0</v>
      </c>
      <c r="P512" s="28">
        <f xml:space="preserve"> FACT_ORDERS[[#This Row],[TotalAmount]] * (1 - (FACT_ORDERS[[#This Row],[ClientDiscount]] + FACT_ORDERS[[#This Row],[OrderDiscount]]) )</f>
        <v>336</v>
      </c>
      <c r="Q512" s="28">
        <f>FACT_ORDERS[[#This Row],[TotalAmountWithDiscount]]+FACT_ORDERS[[#This Row],[DeliveryCost]]</f>
        <v>336</v>
      </c>
      <c r="R512" s="35">
        <v>45434</v>
      </c>
      <c r="S512" s="35" t="str">
        <f>IF(NETWORKDAYS(FACT_ORDERS[[#This Row],[Order-Date]], FACT_ORDERS[[#This Row],[ArrivalDate ]]) &gt; 10, "Late", "On Time")</f>
        <v>On Time</v>
      </c>
    </row>
    <row r="513" spans="1:19" x14ac:dyDescent="0.3">
      <c r="A513" s="12">
        <v>5511</v>
      </c>
      <c r="B513" s="12">
        <v>222</v>
      </c>
      <c r="C513" s="12">
        <v>10688</v>
      </c>
      <c r="D513" s="12">
        <v>512</v>
      </c>
      <c r="E513" s="12" t="s">
        <v>243</v>
      </c>
      <c r="F513" s="13">
        <v>45426</v>
      </c>
      <c r="G513" s="26" t="s">
        <v>11214</v>
      </c>
      <c r="H513" s="12">
        <v>38</v>
      </c>
      <c r="I513" s="28">
        <f>VLOOKUP(B:B,DIM_PRODUCTS!A:F,5,FALSE)</f>
        <v>24</v>
      </c>
      <c r="J513" s="28">
        <f>FACT_ORDERS[[#This Row],[ProductPrice]]*FACT_ORDERS[[#This Row],[Quantity]]</f>
        <v>912</v>
      </c>
      <c r="K513" s="12" t="str">
        <f>VLOOKUP(C:C,DIM_CUSTOMERS!A:G,7,FALSE)</f>
        <v>France</v>
      </c>
      <c r="L513" s="30" cm="1">
        <f t="array" ref="L513">_xlfn.IFS(
    AND(FACT_ORDERS[[#This Row],[DeliveryMehtod]]="shippment",FACT_ORDERS[[#This Row],[TotalAmount]]&gt;=200), 0,
    AND(FACT_ORDERS[[#This Row],[DeliveryMehtod]]="pickup"), 15,
    AND(FACT_ORDERS[[#This Row],[DeliveryMehtod]]="shippment",FACT_ORDERS[[#This Row],[TotalAmount]]&lt;200), 35
)</f>
        <v>15</v>
      </c>
      <c r="M513" s="12" t="str" cm="1">
        <f t="array" ref="M513">_xlfn.IFS(
    SUMIFS(FACT_ORDERS[TotalAmount], FACT_ORDERS[WD_CUSTOMERS],FACT_ORDERS[[#This Row],[WD_CUSTOMERS]])&gt;=15000, "VIP",
    SUMIFS(FACT_ORDERS[TotalAmount], FACT_ORDERS[WD_CUSTOMERS],FACT_ORDERS[[#This Row],[WD_CUSTOMERS]])&gt;=8000, "Premium",
    TRUE, "Regular"
)</f>
        <v>Regular</v>
      </c>
      <c r="N513" s="32" cm="1">
        <f t="array" ref="N513">_xlfn.IFS(
   FACT_ORDERS[[#This Row],[TypeOfClient]]="VIP", 0.2,
   FACT_ORDERS[[#This Row],[TypeOfClient]]="Premium", 0.1,
   TRUE, 0
)</f>
        <v>0</v>
      </c>
      <c r="O513" s="31" cm="1">
        <f t="array" ref="O513">_xlfn.IFS(
   FACT_ORDERS[[#This Row],[TotalAmount]]&gt;1500, 0.15,
   FACT_ORDERS[[#This Row],[TotalAmount]]&gt;1000, 0.1,
   FACT_ORDERS[[#This Row],[TotalAmount]]&gt;500, 0.05,
   TRUE, 0
)</f>
        <v>0.05</v>
      </c>
      <c r="P513" s="28">
        <f xml:space="preserve"> FACT_ORDERS[[#This Row],[TotalAmount]] * (1 - (FACT_ORDERS[[#This Row],[ClientDiscount]] + FACT_ORDERS[[#This Row],[OrderDiscount]]) )</f>
        <v>866.4</v>
      </c>
      <c r="Q513" s="28">
        <f>FACT_ORDERS[[#This Row],[TotalAmountWithDiscount]]+FACT_ORDERS[[#This Row],[DeliveryCost]]</f>
        <v>881.4</v>
      </c>
      <c r="R513" s="35">
        <v>45437</v>
      </c>
      <c r="S513" s="35" t="str">
        <f>IF(NETWORKDAYS(FACT_ORDERS[[#This Row],[Order-Date]], FACT_ORDERS[[#This Row],[ArrivalDate ]]) &gt; 10, "Late", "On Time")</f>
        <v>On Time</v>
      </c>
    </row>
    <row r="514" spans="1:19" x14ac:dyDescent="0.3">
      <c r="A514" s="12">
        <v>5512</v>
      </c>
      <c r="B514" s="12">
        <v>209</v>
      </c>
      <c r="C514" s="12">
        <v>10395</v>
      </c>
      <c r="D514" s="12">
        <v>513</v>
      </c>
      <c r="E514" s="12" t="s">
        <v>244</v>
      </c>
      <c r="F514" s="13">
        <v>45392</v>
      </c>
      <c r="G514" s="26" t="s">
        <v>11215</v>
      </c>
      <c r="H514" s="12">
        <v>20</v>
      </c>
      <c r="I514" s="28">
        <f>VLOOKUP(B:B,DIM_PRODUCTS!A:F,5,FALSE)</f>
        <v>8</v>
      </c>
      <c r="J514" s="28">
        <f>FACT_ORDERS[[#This Row],[ProductPrice]]*FACT_ORDERS[[#This Row],[Quantity]]</f>
        <v>160</v>
      </c>
      <c r="K514" s="12" t="str">
        <f>VLOOKUP(C:C,DIM_CUSTOMERS!A:G,7,FALSE)</f>
        <v>Canada</v>
      </c>
      <c r="L514" s="30" cm="1">
        <f t="array" ref="L514">_xlfn.IFS(
    AND(FACT_ORDERS[[#This Row],[DeliveryMehtod]]="shippment",FACT_ORDERS[[#This Row],[TotalAmount]]&gt;=200), 0,
    AND(FACT_ORDERS[[#This Row],[DeliveryMehtod]]="pickup"), 15,
    AND(FACT_ORDERS[[#This Row],[DeliveryMehtod]]="shippment",FACT_ORDERS[[#This Row],[TotalAmount]]&lt;200), 35
)</f>
        <v>35</v>
      </c>
      <c r="M514" s="12" t="str" cm="1">
        <f t="array" ref="M514">_xlfn.IFS(
    SUMIFS(FACT_ORDERS[TotalAmount], FACT_ORDERS[WD_CUSTOMERS],FACT_ORDERS[[#This Row],[WD_CUSTOMERS]])&gt;=15000, "VIP",
    SUMIFS(FACT_ORDERS[TotalAmount], FACT_ORDERS[WD_CUSTOMERS],FACT_ORDERS[[#This Row],[WD_CUSTOMERS]])&gt;=8000, "Premium",
    TRUE, "Regular"
)</f>
        <v>Regular</v>
      </c>
      <c r="N514" s="32" cm="1">
        <f t="array" ref="N514">_xlfn.IFS(
   FACT_ORDERS[[#This Row],[TypeOfClient]]="VIP", 0.2,
   FACT_ORDERS[[#This Row],[TypeOfClient]]="Premium", 0.1,
   TRUE, 0
)</f>
        <v>0</v>
      </c>
      <c r="O514" s="31" cm="1">
        <f t="array" ref="O514">_xlfn.IFS(
   FACT_ORDERS[[#This Row],[TotalAmount]]&gt;1500, 0.15,
   FACT_ORDERS[[#This Row],[TotalAmount]]&gt;1000, 0.1,
   FACT_ORDERS[[#This Row],[TotalAmount]]&gt;500, 0.05,
   TRUE, 0
)</f>
        <v>0</v>
      </c>
      <c r="P514" s="28">
        <f xml:space="preserve"> FACT_ORDERS[[#This Row],[TotalAmount]] * (1 - (FACT_ORDERS[[#This Row],[ClientDiscount]] + FACT_ORDERS[[#This Row],[OrderDiscount]]) )</f>
        <v>160</v>
      </c>
      <c r="Q514" s="28">
        <f>FACT_ORDERS[[#This Row],[TotalAmountWithDiscount]]+FACT_ORDERS[[#This Row],[DeliveryCost]]</f>
        <v>195</v>
      </c>
      <c r="R514" s="35">
        <v>45402</v>
      </c>
      <c r="S514" s="35" t="str">
        <f>IF(NETWORKDAYS(FACT_ORDERS[[#This Row],[Order-Date]], FACT_ORDERS[[#This Row],[ArrivalDate ]]) &gt; 10, "Late", "On Time")</f>
        <v>On Time</v>
      </c>
    </row>
    <row r="515" spans="1:19" x14ac:dyDescent="0.3">
      <c r="A515" s="12">
        <v>5513</v>
      </c>
      <c r="B515" s="12">
        <v>215</v>
      </c>
      <c r="C515" s="12">
        <v>10395</v>
      </c>
      <c r="D515" s="12">
        <v>514</v>
      </c>
      <c r="E515" s="12" t="s">
        <v>244</v>
      </c>
      <c r="F515" s="13">
        <v>44778</v>
      </c>
      <c r="G515" s="26" t="s">
        <v>11216</v>
      </c>
      <c r="H515" s="12">
        <v>35</v>
      </c>
      <c r="I515" s="28">
        <f>VLOOKUP(B:B,DIM_PRODUCTS!A:F,5,FALSE)</f>
        <v>41</v>
      </c>
      <c r="J515" s="28">
        <f>FACT_ORDERS[[#This Row],[ProductPrice]]*FACT_ORDERS[[#This Row],[Quantity]]</f>
        <v>1435</v>
      </c>
      <c r="K515" s="12" t="str">
        <f>VLOOKUP(C:C,DIM_CUSTOMERS!A:G,7,FALSE)</f>
        <v>Canada</v>
      </c>
      <c r="L515" s="30" cm="1">
        <f t="array" ref="L515">_xlfn.IFS(
    AND(FACT_ORDERS[[#This Row],[DeliveryMehtod]]="shippment",FACT_ORDERS[[#This Row],[TotalAmount]]&gt;=200), 0,
    AND(FACT_ORDERS[[#This Row],[DeliveryMehtod]]="pickup"), 15,
    AND(FACT_ORDERS[[#This Row],[DeliveryMehtod]]="shippment",FACT_ORDERS[[#This Row],[TotalAmount]]&lt;200), 35
)</f>
        <v>0</v>
      </c>
      <c r="M515" s="12" t="str" cm="1">
        <f t="array" ref="M515">_xlfn.IFS(
    SUMIFS(FACT_ORDERS[TotalAmount], FACT_ORDERS[WD_CUSTOMERS],FACT_ORDERS[[#This Row],[WD_CUSTOMERS]])&gt;=15000, "VIP",
    SUMIFS(FACT_ORDERS[TotalAmount], FACT_ORDERS[WD_CUSTOMERS],FACT_ORDERS[[#This Row],[WD_CUSTOMERS]])&gt;=8000, "Premium",
    TRUE, "Regular"
)</f>
        <v>Regular</v>
      </c>
      <c r="N515" s="32" cm="1">
        <f t="array" ref="N515">_xlfn.IFS(
   FACT_ORDERS[[#This Row],[TypeOfClient]]="VIP", 0.2,
   FACT_ORDERS[[#This Row],[TypeOfClient]]="Premium", 0.1,
   TRUE, 0
)</f>
        <v>0</v>
      </c>
      <c r="O515" s="31" cm="1">
        <f t="array" ref="O515">_xlfn.IFS(
   FACT_ORDERS[[#This Row],[TotalAmount]]&gt;1500, 0.15,
   FACT_ORDERS[[#This Row],[TotalAmount]]&gt;1000, 0.1,
   FACT_ORDERS[[#This Row],[TotalAmount]]&gt;500, 0.05,
   TRUE, 0
)</f>
        <v>0.1</v>
      </c>
      <c r="P515" s="28">
        <f xml:space="preserve"> FACT_ORDERS[[#This Row],[TotalAmount]] * (1 - (FACT_ORDERS[[#This Row],[ClientDiscount]] + FACT_ORDERS[[#This Row],[OrderDiscount]]) )</f>
        <v>1291.5</v>
      </c>
      <c r="Q515" s="28">
        <f>FACT_ORDERS[[#This Row],[TotalAmountWithDiscount]]+FACT_ORDERS[[#This Row],[DeliveryCost]]</f>
        <v>1291.5</v>
      </c>
      <c r="R515" s="35">
        <v>44785</v>
      </c>
      <c r="S515" s="35" t="str">
        <f>IF(NETWORKDAYS(FACT_ORDERS[[#This Row],[Order-Date]], FACT_ORDERS[[#This Row],[ArrivalDate ]]) &gt; 10, "Late", "On Time")</f>
        <v>On Time</v>
      </c>
    </row>
    <row r="516" spans="1:19" x14ac:dyDescent="0.3">
      <c r="A516" s="12">
        <v>5514</v>
      </c>
      <c r="B516" s="12">
        <v>237</v>
      </c>
      <c r="C516" s="12">
        <v>10395</v>
      </c>
      <c r="D516" s="12">
        <v>515</v>
      </c>
      <c r="E516" s="12" t="s">
        <v>244</v>
      </c>
      <c r="F516" s="13">
        <v>44778</v>
      </c>
      <c r="G516" s="26" t="s">
        <v>11217</v>
      </c>
      <c r="H516" s="12">
        <v>25</v>
      </c>
      <c r="I516" s="28">
        <f>VLOOKUP(B:B,DIM_PRODUCTS!A:F,5,FALSE)</f>
        <v>17</v>
      </c>
      <c r="J516" s="28">
        <f>FACT_ORDERS[[#This Row],[ProductPrice]]*FACT_ORDERS[[#This Row],[Quantity]]</f>
        <v>425</v>
      </c>
      <c r="K516" s="12" t="str">
        <f>VLOOKUP(C:C,DIM_CUSTOMERS!A:G,7,FALSE)</f>
        <v>Canada</v>
      </c>
      <c r="L516" s="30" cm="1">
        <f t="array" ref="L516">_xlfn.IFS(
    AND(FACT_ORDERS[[#This Row],[DeliveryMehtod]]="shippment",FACT_ORDERS[[#This Row],[TotalAmount]]&gt;=200), 0,
    AND(FACT_ORDERS[[#This Row],[DeliveryMehtod]]="pickup"), 15,
    AND(FACT_ORDERS[[#This Row],[DeliveryMehtod]]="shippment",FACT_ORDERS[[#This Row],[TotalAmount]]&lt;200), 35
)</f>
        <v>0</v>
      </c>
      <c r="M516" s="12" t="str" cm="1">
        <f t="array" ref="M516">_xlfn.IFS(
    SUMIFS(FACT_ORDERS[TotalAmount], FACT_ORDERS[WD_CUSTOMERS],FACT_ORDERS[[#This Row],[WD_CUSTOMERS]])&gt;=15000, "VIP",
    SUMIFS(FACT_ORDERS[TotalAmount], FACT_ORDERS[WD_CUSTOMERS],FACT_ORDERS[[#This Row],[WD_CUSTOMERS]])&gt;=8000, "Premium",
    TRUE, "Regular"
)</f>
        <v>Regular</v>
      </c>
      <c r="N516" s="32" cm="1">
        <f t="array" ref="N516">_xlfn.IFS(
   FACT_ORDERS[[#This Row],[TypeOfClient]]="VIP", 0.2,
   FACT_ORDERS[[#This Row],[TypeOfClient]]="Premium", 0.1,
   TRUE, 0
)</f>
        <v>0</v>
      </c>
      <c r="O516" s="31" cm="1">
        <f t="array" ref="O516">_xlfn.IFS(
   FACT_ORDERS[[#This Row],[TotalAmount]]&gt;1500, 0.15,
   FACT_ORDERS[[#This Row],[TotalAmount]]&gt;1000, 0.1,
   FACT_ORDERS[[#This Row],[TotalAmount]]&gt;500, 0.05,
   TRUE, 0
)</f>
        <v>0</v>
      </c>
      <c r="P516" s="28">
        <f xml:space="preserve"> FACT_ORDERS[[#This Row],[TotalAmount]] * (1 - (FACT_ORDERS[[#This Row],[ClientDiscount]] + FACT_ORDERS[[#This Row],[OrderDiscount]]) )</f>
        <v>425</v>
      </c>
      <c r="Q516" s="28">
        <f>FACT_ORDERS[[#This Row],[TotalAmountWithDiscount]]+FACT_ORDERS[[#This Row],[DeliveryCost]]</f>
        <v>425</v>
      </c>
      <c r="R516" s="35">
        <v>44798</v>
      </c>
      <c r="S516" s="35" t="str">
        <f>IF(NETWORKDAYS(FACT_ORDERS[[#This Row],[Order-Date]], FACT_ORDERS[[#This Row],[ArrivalDate ]]) &gt; 10, "Late", "On Time")</f>
        <v>Late</v>
      </c>
    </row>
    <row r="517" spans="1:19" x14ac:dyDescent="0.3">
      <c r="A517" s="12">
        <v>5515</v>
      </c>
      <c r="B517" s="12">
        <v>242</v>
      </c>
      <c r="C517" s="12">
        <v>10941</v>
      </c>
      <c r="D517" s="12">
        <v>516</v>
      </c>
      <c r="E517" s="12" t="s">
        <v>243</v>
      </c>
      <c r="F517" s="13">
        <v>45402</v>
      </c>
      <c r="G517" s="26" t="s">
        <v>11218</v>
      </c>
      <c r="H517" s="12">
        <v>23</v>
      </c>
      <c r="I517" s="28">
        <f>VLOOKUP(B:B,DIM_PRODUCTS!A:F,5,FALSE)</f>
        <v>11</v>
      </c>
      <c r="J517" s="28">
        <f>FACT_ORDERS[[#This Row],[ProductPrice]]*FACT_ORDERS[[#This Row],[Quantity]]</f>
        <v>253</v>
      </c>
      <c r="K517" s="12" t="str">
        <f>VLOOKUP(C:C,DIM_CUSTOMERS!A:G,7,FALSE)</f>
        <v>South Africa</v>
      </c>
      <c r="L517" s="30" cm="1">
        <f t="array" ref="L517">_xlfn.IFS(
    AND(FACT_ORDERS[[#This Row],[DeliveryMehtod]]="shippment",FACT_ORDERS[[#This Row],[TotalAmount]]&gt;=200), 0,
    AND(FACT_ORDERS[[#This Row],[DeliveryMehtod]]="pickup"), 15,
    AND(FACT_ORDERS[[#This Row],[DeliveryMehtod]]="shippment",FACT_ORDERS[[#This Row],[TotalAmount]]&lt;200), 35
)</f>
        <v>15</v>
      </c>
      <c r="M517" s="12" t="str" cm="1">
        <f t="array" ref="M517">_xlfn.IFS(
    SUMIFS(FACT_ORDERS[TotalAmount], FACT_ORDERS[WD_CUSTOMERS],FACT_ORDERS[[#This Row],[WD_CUSTOMERS]])&gt;=15000, "VIP",
    SUMIFS(FACT_ORDERS[TotalAmount], FACT_ORDERS[WD_CUSTOMERS],FACT_ORDERS[[#This Row],[WD_CUSTOMERS]])&gt;=8000, "Premium",
    TRUE, "Regular"
)</f>
        <v>Regular</v>
      </c>
      <c r="N517" s="32" cm="1">
        <f t="array" ref="N517">_xlfn.IFS(
   FACT_ORDERS[[#This Row],[TypeOfClient]]="VIP", 0.2,
   FACT_ORDERS[[#This Row],[TypeOfClient]]="Premium", 0.1,
   TRUE, 0
)</f>
        <v>0</v>
      </c>
      <c r="O517" s="31" cm="1">
        <f t="array" ref="O517">_xlfn.IFS(
   FACT_ORDERS[[#This Row],[TotalAmount]]&gt;1500, 0.15,
   FACT_ORDERS[[#This Row],[TotalAmount]]&gt;1000, 0.1,
   FACT_ORDERS[[#This Row],[TotalAmount]]&gt;500, 0.05,
   TRUE, 0
)</f>
        <v>0</v>
      </c>
      <c r="P517" s="28">
        <f xml:space="preserve"> FACT_ORDERS[[#This Row],[TotalAmount]] * (1 - (FACT_ORDERS[[#This Row],[ClientDiscount]] + FACT_ORDERS[[#This Row],[OrderDiscount]]) )</f>
        <v>253</v>
      </c>
      <c r="Q517" s="28">
        <f>FACT_ORDERS[[#This Row],[TotalAmountWithDiscount]]+FACT_ORDERS[[#This Row],[DeliveryCost]]</f>
        <v>268</v>
      </c>
      <c r="R517" s="35">
        <v>45412</v>
      </c>
      <c r="S517" s="35" t="str">
        <f>IF(NETWORKDAYS(FACT_ORDERS[[#This Row],[Order-Date]], FACT_ORDERS[[#This Row],[ArrivalDate ]]) &gt; 10, "Late", "On Time")</f>
        <v>On Time</v>
      </c>
    </row>
    <row r="518" spans="1:19" x14ac:dyDescent="0.3">
      <c r="A518" s="12">
        <v>5516</v>
      </c>
      <c r="B518" s="12">
        <v>227</v>
      </c>
      <c r="C518" s="12">
        <v>10731</v>
      </c>
      <c r="D518" s="12">
        <v>517</v>
      </c>
      <c r="E518" s="12" t="s">
        <v>244</v>
      </c>
      <c r="F518" s="13">
        <v>45288</v>
      </c>
      <c r="G518" s="26" t="s">
        <v>11219</v>
      </c>
      <c r="H518" s="12">
        <v>33</v>
      </c>
      <c r="I518" s="28">
        <f>VLOOKUP(B:B,DIM_PRODUCTS!A:F,5,FALSE)</f>
        <v>19</v>
      </c>
      <c r="J518" s="28">
        <f>FACT_ORDERS[[#This Row],[ProductPrice]]*FACT_ORDERS[[#This Row],[Quantity]]</f>
        <v>627</v>
      </c>
      <c r="K518" s="12" t="str">
        <f>VLOOKUP(C:C,DIM_CUSTOMERS!A:G,7,FALSE)</f>
        <v>France</v>
      </c>
      <c r="L518" s="30" cm="1">
        <f t="array" ref="L518">_xlfn.IFS(
    AND(FACT_ORDERS[[#This Row],[DeliveryMehtod]]="shippment",FACT_ORDERS[[#This Row],[TotalAmount]]&gt;=200), 0,
    AND(FACT_ORDERS[[#This Row],[DeliveryMehtod]]="pickup"), 15,
    AND(FACT_ORDERS[[#This Row],[DeliveryMehtod]]="shippment",FACT_ORDERS[[#This Row],[TotalAmount]]&lt;200), 35
)</f>
        <v>0</v>
      </c>
      <c r="M518" s="12" t="str" cm="1">
        <f t="array" ref="M518">_xlfn.IFS(
    SUMIFS(FACT_ORDERS[TotalAmount], FACT_ORDERS[WD_CUSTOMERS],FACT_ORDERS[[#This Row],[WD_CUSTOMERS]])&gt;=15000, "VIP",
    SUMIFS(FACT_ORDERS[TotalAmount], FACT_ORDERS[WD_CUSTOMERS],FACT_ORDERS[[#This Row],[WD_CUSTOMERS]])&gt;=8000, "Premium",
    TRUE, "Regular"
)</f>
        <v>Regular</v>
      </c>
      <c r="N518" s="32" cm="1">
        <f t="array" ref="N518">_xlfn.IFS(
   FACT_ORDERS[[#This Row],[TypeOfClient]]="VIP", 0.2,
   FACT_ORDERS[[#This Row],[TypeOfClient]]="Premium", 0.1,
   TRUE, 0
)</f>
        <v>0</v>
      </c>
      <c r="O518" s="31" cm="1">
        <f t="array" ref="O518">_xlfn.IFS(
   FACT_ORDERS[[#This Row],[TotalAmount]]&gt;1500, 0.15,
   FACT_ORDERS[[#This Row],[TotalAmount]]&gt;1000, 0.1,
   FACT_ORDERS[[#This Row],[TotalAmount]]&gt;500, 0.05,
   TRUE, 0
)</f>
        <v>0.05</v>
      </c>
      <c r="P518" s="28">
        <f xml:space="preserve"> FACT_ORDERS[[#This Row],[TotalAmount]] * (1 - (FACT_ORDERS[[#This Row],[ClientDiscount]] + FACT_ORDERS[[#This Row],[OrderDiscount]]) )</f>
        <v>595.65</v>
      </c>
      <c r="Q518" s="28">
        <f>FACT_ORDERS[[#This Row],[TotalAmountWithDiscount]]+FACT_ORDERS[[#This Row],[DeliveryCost]]</f>
        <v>595.65</v>
      </c>
      <c r="R518" s="35">
        <v>45297</v>
      </c>
      <c r="S518" s="35" t="str">
        <f>IF(NETWORKDAYS(FACT_ORDERS[[#This Row],[Order-Date]], FACT_ORDERS[[#This Row],[ArrivalDate ]]) &gt; 10, "Late", "On Time")</f>
        <v>On Time</v>
      </c>
    </row>
    <row r="519" spans="1:19" x14ac:dyDescent="0.3">
      <c r="A519" s="12">
        <v>5517</v>
      </c>
      <c r="B519" s="12">
        <v>281</v>
      </c>
      <c r="C519" s="12">
        <v>10180</v>
      </c>
      <c r="D519" s="12">
        <v>518</v>
      </c>
      <c r="E519" s="12" t="s">
        <v>243</v>
      </c>
      <c r="F519" s="13">
        <v>45540</v>
      </c>
      <c r="G519" s="26" t="s">
        <v>11220</v>
      </c>
      <c r="H519" s="12">
        <v>20</v>
      </c>
      <c r="I519" s="28">
        <f>VLOOKUP(B:B,DIM_PRODUCTS!A:F,5,FALSE)</f>
        <v>25</v>
      </c>
      <c r="J519" s="28">
        <f>FACT_ORDERS[[#This Row],[ProductPrice]]*FACT_ORDERS[[#This Row],[Quantity]]</f>
        <v>500</v>
      </c>
      <c r="K519" s="12" t="str">
        <f>VLOOKUP(C:C,DIM_CUSTOMERS!A:G,7,FALSE)</f>
        <v>Mexico</v>
      </c>
      <c r="L519" s="30" cm="1">
        <f t="array" ref="L519">_xlfn.IFS(
    AND(FACT_ORDERS[[#This Row],[DeliveryMehtod]]="shippment",FACT_ORDERS[[#This Row],[TotalAmount]]&gt;=200), 0,
    AND(FACT_ORDERS[[#This Row],[DeliveryMehtod]]="pickup"), 15,
    AND(FACT_ORDERS[[#This Row],[DeliveryMehtod]]="shippment",FACT_ORDERS[[#This Row],[TotalAmount]]&lt;200), 35
)</f>
        <v>15</v>
      </c>
      <c r="M519" s="12" t="str" cm="1">
        <f t="array" ref="M519">_xlfn.IFS(
    SUMIFS(FACT_ORDERS[TotalAmount], FACT_ORDERS[WD_CUSTOMERS],FACT_ORDERS[[#This Row],[WD_CUSTOMERS]])&gt;=15000, "VIP",
    SUMIFS(FACT_ORDERS[TotalAmount], FACT_ORDERS[WD_CUSTOMERS],FACT_ORDERS[[#This Row],[WD_CUSTOMERS]])&gt;=8000, "Premium",
    TRUE, "Regular"
)</f>
        <v>Regular</v>
      </c>
      <c r="N519" s="32" cm="1">
        <f t="array" ref="N519">_xlfn.IFS(
   FACT_ORDERS[[#This Row],[TypeOfClient]]="VIP", 0.2,
   FACT_ORDERS[[#This Row],[TypeOfClient]]="Premium", 0.1,
   TRUE, 0
)</f>
        <v>0</v>
      </c>
      <c r="O519" s="31" cm="1">
        <f t="array" ref="O519">_xlfn.IFS(
   FACT_ORDERS[[#This Row],[TotalAmount]]&gt;1500, 0.15,
   FACT_ORDERS[[#This Row],[TotalAmount]]&gt;1000, 0.1,
   FACT_ORDERS[[#This Row],[TotalAmount]]&gt;500, 0.05,
   TRUE, 0
)</f>
        <v>0</v>
      </c>
      <c r="P519" s="28">
        <f xml:space="preserve"> FACT_ORDERS[[#This Row],[TotalAmount]] * (1 - (FACT_ORDERS[[#This Row],[ClientDiscount]] + FACT_ORDERS[[#This Row],[OrderDiscount]]) )</f>
        <v>500</v>
      </c>
      <c r="Q519" s="28">
        <f>FACT_ORDERS[[#This Row],[TotalAmountWithDiscount]]+FACT_ORDERS[[#This Row],[DeliveryCost]]</f>
        <v>515</v>
      </c>
      <c r="R519" s="35">
        <v>45550</v>
      </c>
      <c r="S519" s="35" t="str">
        <f>IF(NETWORKDAYS(FACT_ORDERS[[#This Row],[Order-Date]], FACT_ORDERS[[#This Row],[ArrivalDate ]]) &gt; 10, "Late", "On Time")</f>
        <v>On Time</v>
      </c>
    </row>
    <row r="520" spans="1:19" x14ac:dyDescent="0.3">
      <c r="A520" s="12">
        <v>5518</v>
      </c>
      <c r="B520" s="12">
        <v>273</v>
      </c>
      <c r="C520" s="12">
        <v>10604</v>
      </c>
      <c r="D520" s="12">
        <v>519</v>
      </c>
      <c r="E520" s="12" t="s">
        <v>244</v>
      </c>
      <c r="F520" s="13">
        <v>45545</v>
      </c>
      <c r="G520" s="26" t="s">
        <v>11221</v>
      </c>
      <c r="H520" s="12">
        <v>13</v>
      </c>
      <c r="I520" s="28">
        <f>VLOOKUP(B:B,DIM_PRODUCTS!A:F,5,FALSE)</f>
        <v>20</v>
      </c>
      <c r="J520" s="28">
        <f>FACT_ORDERS[[#This Row],[ProductPrice]]*FACT_ORDERS[[#This Row],[Quantity]]</f>
        <v>260</v>
      </c>
      <c r="K520" s="12" t="str">
        <f>VLOOKUP(C:C,DIM_CUSTOMERS!A:G,7,FALSE)</f>
        <v>Italy</v>
      </c>
      <c r="L520" s="30" cm="1">
        <f t="array" ref="L520">_xlfn.IFS(
    AND(FACT_ORDERS[[#This Row],[DeliveryMehtod]]="shippment",FACT_ORDERS[[#This Row],[TotalAmount]]&gt;=200), 0,
    AND(FACT_ORDERS[[#This Row],[DeliveryMehtod]]="pickup"), 15,
    AND(FACT_ORDERS[[#This Row],[DeliveryMehtod]]="shippment",FACT_ORDERS[[#This Row],[TotalAmount]]&lt;200), 35
)</f>
        <v>0</v>
      </c>
      <c r="M520" s="12" t="str" cm="1">
        <f t="array" ref="M520">_xlfn.IFS(
    SUMIFS(FACT_ORDERS[TotalAmount], FACT_ORDERS[WD_CUSTOMERS],FACT_ORDERS[[#This Row],[WD_CUSTOMERS]])&gt;=15000, "VIP",
    SUMIFS(FACT_ORDERS[TotalAmount], FACT_ORDERS[WD_CUSTOMERS],FACT_ORDERS[[#This Row],[WD_CUSTOMERS]])&gt;=8000, "Premium",
    TRUE, "Regular"
)</f>
        <v>Regular</v>
      </c>
      <c r="N520" s="32" cm="1">
        <f t="array" ref="N520">_xlfn.IFS(
   FACT_ORDERS[[#This Row],[TypeOfClient]]="VIP", 0.2,
   FACT_ORDERS[[#This Row],[TypeOfClient]]="Premium", 0.1,
   TRUE, 0
)</f>
        <v>0</v>
      </c>
      <c r="O520" s="31" cm="1">
        <f t="array" ref="O520">_xlfn.IFS(
   FACT_ORDERS[[#This Row],[TotalAmount]]&gt;1500, 0.15,
   FACT_ORDERS[[#This Row],[TotalAmount]]&gt;1000, 0.1,
   FACT_ORDERS[[#This Row],[TotalAmount]]&gt;500, 0.05,
   TRUE, 0
)</f>
        <v>0</v>
      </c>
      <c r="P520" s="28">
        <f xml:space="preserve"> FACT_ORDERS[[#This Row],[TotalAmount]] * (1 - (FACT_ORDERS[[#This Row],[ClientDiscount]] + FACT_ORDERS[[#This Row],[OrderDiscount]]) )</f>
        <v>260</v>
      </c>
      <c r="Q520" s="28">
        <f>FACT_ORDERS[[#This Row],[TotalAmountWithDiscount]]+FACT_ORDERS[[#This Row],[DeliveryCost]]</f>
        <v>260</v>
      </c>
      <c r="R520" s="35">
        <v>45552</v>
      </c>
      <c r="S520" s="35" t="str">
        <f>IF(NETWORKDAYS(FACT_ORDERS[[#This Row],[Order-Date]], FACT_ORDERS[[#This Row],[ArrivalDate ]]) &gt; 10, "Late", "On Time")</f>
        <v>On Time</v>
      </c>
    </row>
    <row r="521" spans="1:19" x14ac:dyDescent="0.3">
      <c r="A521" s="12">
        <v>5519</v>
      </c>
      <c r="B521" s="12">
        <v>211</v>
      </c>
      <c r="C521" s="12">
        <v>10604</v>
      </c>
      <c r="D521" s="12">
        <v>520</v>
      </c>
      <c r="E521" s="12" t="s">
        <v>244</v>
      </c>
      <c r="F521" s="13">
        <v>45545</v>
      </c>
      <c r="G521" s="26" t="s">
        <v>11222</v>
      </c>
      <c r="H521" s="12">
        <v>69</v>
      </c>
      <c r="I521" s="28">
        <f>VLOOKUP(B:B,DIM_PRODUCTS!A:F,5,FALSE)</f>
        <v>13</v>
      </c>
      <c r="J521" s="28">
        <f>FACT_ORDERS[[#This Row],[ProductPrice]]*FACT_ORDERS[[#This Row],[Quantity]]</f>
        <v>897</v>
      </c>
      <c r="K521" s="12" t="str">
        <f>VLOOKUP(C:C,DIM_CUSTOMERS!A:G,7,FALSE)</f>
        <v>Italy</v>
      </c>
      <c r="L521" s="30" cm="1">
        <f t="array" ref="L521">_xlfn.IFS(
    AND(FACT_ORDERS[[#This Row],[DeliveryMehtod]]="shippment",FACT_ORDERS[[#This Row],[TotalAmount]]&gt;=200), 0,
    AND(FACT_ORDERS[[#This Row],[DeliveryMehtod]]="pickup"), 15,
    AND(FACT_ORDERS[[#This Row],[DeliveryMehtod]]="shippment",FACT_ORDERS[[#This Row],[TotalAmount]]&lt;200), 35
)</f>
        <v>0</v>
      </c>
      <c r="M521" s="12" t="str" cm="1">
        <f t="array" ref="M521">_xlfn.IFS(
    SUMIFS(FACT_ORDERS[TotalAmount], FACT_ORDERS[WD_CUSTOMERS],FACT_ORDERS[[#This Row],[WD_CUSTOMERS]])&gt;=15000, "VIP",
    SUMIFS(FACT_ORDERS[TotalAmount], FACT_ORDERS[WD_CUSTOMERS],FACT_ORDERS[[#This Row],[WD_CUSTOMERS]])&gt;=8000, "Premium",
    TRUE, "Regular"
)</f>
        <v>Regular</v>
      </c>
      <c r="N521" s="32" cm="1">
        <f t="array" ref="N521">_xlfn.IFS(
   FACT_ORDERS[[#This Row],[TypeOfClient]]="VIP", 0.2,
   FACT_ORDERS[[#This Row],[TypeOfClient]]="Premium", 0.1,
   TRUE, 0
)</f>
        <v>0</v>
      </c>
      <c r="O521" s="31" cm="1">
        <f t="array" ref="O521">_xlfn.IFS(
   FACT_ORDERS[[#This Row],[TotalAmount]]&gt;1500, 0.15,
   FACT_ORDERS[[#This Row],[TotalAmount]]&gt;1000, 0.1,
   FACT_ORDERS[[#This Row],[TotalAmount]]&gt;500, 0.05,
   TRUE, 0
)</f>
        <v>0.05</v>
      </c>
      <c r="P521" s="28">
        <f xml:space="preserve"> FACT_ORDERS[[#This Row],[TotalAmount]] * (1 - (FACT_ORDERS[[#This Row],[ClientDiscount]] + FACT_ORDERS[[#This Row],[OrderDiscount]]) )</f>
        <v>852.15</v>
      </c>
      <c r="Q521" s="28">
        <f>FACT_ORDERS[[#This Row],[TotalAmountWithDiscount]]+FACT_ORDERS[[#This Row],[DeliveryCost]]</f>
        <v>852.15</v>
      </c>
      <c r="R521" s="35">
        <v>45554</v>
      </c>
      <c r="S521" s="35" t="str">
        <f>IF(NETWORKDAYS(FACT_ORDERS[[#This Row],[Order-Date]], FACT_ORDERS[[#This Row],[ArrivalDate ]]) &gt; 10, "Late", "On Time")</f>
        <v>On Time</v>
      </c>
    </row>
    <row r="522" spans="1:19" x14ac:dyDescent="0.3">
      <c r="A522" s="12">
        <v>5520</v>
      </c>
      <c r="B522" s="12">
        <v>237</v>
      </c>
      <c r="C522" s="12">
        <v>10009</v>
      </c>
      <c r="D522" s="12">
        <v>521</v>
      </c>
      <c r="E522" s="12" t="s">
        <v>244</v>
      </c>
      <c r="F522" s="13">
        <v>45545</v>
      </c>
      <c r="G522" s="26" t="s">
        <v>10886</v>
      </c>
      <c r="H522" s="12">
        <v>17</v>
      </c>
      <c r="I522" s="28">
        <f>VLOOKUP(B:B,DIM_PRODUCTS!A:F,5,FALSE)</f>
        <v>17</v>
      </c>
      <c r="J522" s="28">
        <f>FACT_ORDERS[[#This Row],[ProductPrice]]*FACT_ORDERS[[#This Row],[Quantity]]</f>
        <v>289</v>
      </c>
      <c r="K522" s="12" t="str">
        <f>VLOOKUP(C:C,DIM_CUSTOMERS!A:G,7,FALSE)</f>
        <v>Mexico</v>
      </c>
      <c r="L522" s="30" cm="1">
        <f t="array" ref="L522">_xlfn.IFS(
    AND(FACT_ORDERS[[#This Row],[DeliveryMehtod]]="shippment",FACT_ORDERS[[#This Row],[TotalAmount]]&gt;=200), 0,
    AND(FACT_ORDERS[[#This Row],[DeliveryMehtod]]="pickup"), 15,
    AND(FACT_ORDERS[[#This Row],[DeliveryMehtod]]="shippment",FACT_ORDERS[[#This Row],[TotalAmount]]&lt;200), 35
)</f>
        <v>0</v>
      </c>
      <c r="M522" s="12" t="str" cm="1">
        <f t="array" ref="M522">_xlfn.IFS(
    SUMIFS(FACT_ORDERS[TotalAmount], FACT_ORDERS[WD_CUSTOMERS],FACT_ORDERS[[#This Row],[WD_CUSTOMERS]])&gt;=15000, "VIP",
    SUMIFS(FACT_ORDERS[TotalAmount], FACT_ORDERS[WD_CUSTOMERS],FACT_ORDERS[[#This Row],[WD_CUSTOMERS]])&gt;=8000, "Premium",
    TRUE, "Regular"
)</f>
        <v>Regular</v>
      </c>
      <c r="N522" s="32" cm="1">
        <f t="array" ref="N522">_xlfn.IFS(
   FACT_ORDERS[[#This Row],[TypeOfClient]]="VIP", 0.2,
   FACT_ORDERS[[#This Row],[TypeOfClient]]="Premium", 0.1,
   TRUE, 0
)</f>
        <v>0</v>
      </c>
      <c r="O522" s="31" cm="1">
        <f t="array" ref="O522">_xlfn.IFS(
   FACT_ORDERS[[#This Row],[TotalAmount]]&gt;1500, 0.15,
   FACT_ORDERS[[#This Row],[TotalAmount]]&gt;1000, 0.1,
   FACT_ORDERS[[#This Row],[TotalAmount]]&gt;500, 0.05,
   TRUE, 0
)</f>
        <v>0</v>
      </c>
      <c r="P522" s="28">
        <f xml:space="preserve"> FACT_ORDERS[[#This Row],[TotalAmount]] * (1 - (FACT_ORDERS[[#This Row],[ClientDiscount]] + FACT_ORDERS[[#This Row],[OrderDiscount]]) )</f>
        <v>289</v>
      </c>
      <c r="Q522" s="28">
        <f>FACT_ORDERS[[#This Row],[TotalAmountWithDiscount]]+FACT_ORDERS[[#This Row],[DeliveryCost]]</f>
        <v>289</v>
      </c>
      <c r="R522" s="35">
        <v>45556</v>
      </c>
      <c r="S522" s="35" t="str">
        <f>IF(NETWORKDAYS(FACT_ORDERS[[#This Row],[Order-Date]], FACT_ORDERS[[#This Row],[ArrivalDate ]]) &gt; 10, "Late", "On Time")</f>
        <v>On Time</v>
      </c>
    </row>
    <row r="523" spans="1:19" x14ac:dyDescent="0.3">
      <c r="A523" s="12">
        <v>5521</v>
      </c>
      <c r="B523" s="12">
        <v>248</v>
      </c>
      <c r="C523" s="12">
        <v>10009</v>
      </c>
      <c r="D523" s="12">
        <v>522</v>
      </c>
      <c r="E523" s="12" t="s">
        <v>243</v>
      </c>
      <c r="F523" s="13">
        <v>45545</v>
      </c>
      <c r="G523" s="26" t="s">
        <v>11223</v>
      </c>
      <c r="H523" s="12">
        <v>18</v>
      </c>
      <c r="I523" s="28">
        <f>VLOOKUP(B:B,DIM_PRODUCTS!A:F,5,FALSE)</f>
        <v>13</v>
      </c>
      <c r="J523" s="28">
        <f>FACT_ORDERS[[#This Row],[ProductPrice]]*FACT_ORDERS[[#This Row],[Quantity]]</f>
        <v>234</v>
      </c>
      <c r="K523" s="12" t="str">
        <f>VLOOKUP(C:C,DIM_CUSTOMERS!A:G,7,FALSE)</f>
        <v>Mexico</v>
      </c>
      <c r="L523" s="30" cm="1">
        <f t="array" ref="L523">_xlfn.IFS(
    AND(FACT_ORDERS[[#This Row],[DeliveryMehtod]]="shippment",FACT_ORDERS[[#This Row],[TotalAmount]]&gt;=200), 0,
    AND(FACT_ORDERS[[#This Row],[DeliveryMehtod]]="pickup"), 15,
    AND(FACT_ORDERS[[#This Row],[DeliveryMehtod]]="shippment",FACT_ORDERS[[#This Row],[TotalAmount]]&lt;200), 35
)</f>
        <v>15</v>
      </c>
      <c r="M523" s="12" t="str" cm="1">
        <f t="array" ref="M523">_xlfn.IFS(
    SUMIFS(FACT_ORDERS[TotalAmount], FACT_ORDERS[WD_CUSTOMERS],FACT_ORDERS[[#This Row],[WD_CUSTOMERS]])&gt;=15000, "VIP",
    SUMIFS(FACT_ORDERS[TotalAmount], FACT_ORDERS[WD_CUSTOMERS],FACT_ORDERS[[#This Row],[WD_CUSTOMERS]])&gt;=8000, "Premium",
    TRUE, "Regular"
)</f>
        <v>Regular</v>
      </c>
      <c r="N523" s="32" cm="1">
        <f t="array" ref="N523">_xlfn.IFS(
   FACT_ORDERS[[#This Row],[TypeOfClient]]="VIP", 0.2,
   FACT_ORDERS[[#This Row],[TypeOfClient]]="Premium", 0.1,
   TRUE, 0
)</f>
        <v>0</v>
      </c>
      <c r="O523" s="31" cm="1">
        <f t="array" ref="O523">_xlfn.IFS(
   FACT_ORDERS[[#This Row],[TotalAmount]]&gt;1500, 0.15,
   FACT_ORDERS[[#This Row],[TotalAmount]]&gt;1000, 0.1,
   FACT_ORDERS[[#This Row],[TotalAmount]]&gt;500, 0.05,
   TRUE, 0
)</f>
        <v>0</v>
      </c>
      <c r="P523" s="28">
        <f xml:space="preserve"> FACT_ORDERS[[#This Row],[TotalAmount]] * (1 - (FACT_ORDERS[[#This Row],[ClientDiscount]] + FACT_ORDERS[[#This Row],[OrderDiscount]]) )</f>
        <v>234</v>
      </c>
      <c r="Q523" s="28">
        <f>FACT_ORDERS[[#This Row],[TotalAmountWithDiscount]]+FACT_ORDERS[[#This Row],[DeliveryCost]]</f>
        <v>249</v>
      </c>
      <c r="R523" s="35">
        <v>45555</v>
      </c>
      <c r="S523" s="35" t="str">
        <f>IF(NETWORKDAYS(FACT_ORDERS[[#This Row],[Order-Date]], FACT_ORDERS[[#This Row],[ArrivalDate ]]) &gt; 10, "Late", "On Time")</f>
        <v>On Time</v>
      </c>
    </row>
    <row r="524" spans="1:19" x14ac:dyDescent="0.3">
      <c r="A524" s="12">
        <v>5522</v>
      </c>
      <c r="B524" s="12">
        <v>294</v>
      </c>
      <c r="C524" s="12">
        <v>10009</v>
      </c>
      <c r="D524" s="12">
        <v>523</v>
      </c>
      <c r="E524" s="12" t="s">
        <v>244</v>
      </c>
      <c r="F524" s="13">
        <v>45545</v>
      </c>
      <c r="G524" s="26" t="s">
        <v>11224</v>
      </c>
      <c r="H524" s="12">
        <v>17</v>
      </c>
      <c r="I524" s="28">
        <f>VLOOKUP(B:B,DIM_PRODUCTS!A:F,5,FALSE)</f>
        <v>8</v>
      </c>
      <c r="J524" s="28">
        <f>FACT_ORDERS[[#This Row],[ProductPrice]]*FACT_ORDERS[[#This Row],[Quantity]]</f>
        <v>136</v>
      </c>
      <c r="K524" s="12" t="str">
        <f>VLOOKUP(C:C,DIM_CUSTOMERS!A:G,7,FALSE)</f>
        <v>Mexico</v>
      </c>
      <c r="L524" s="30" cm="1">
        <f t="array" ref="L524">_xlfn.IFS(
    AND(FACT_ORDERS[[#This Row],[DeliveryMehtod]]="shippment",FACT_ORDERS[[#This Row],[TotalAmount]]&gt;=200), 0,
    AND(FACT_ORDERS[[#This Row],[DeliveryMehtod]]="pickup"), 15,
    AND(FACT_ORDERS[[#This Row],[DeliveryMehtod]]="shippment",FACT_ORDERS[[#This Row],[TotalAmount]]&lt;200), 35
)</f>
        <v>35</v>
      </c>
      <c r="M524" s="12" t="str" cm="1">
        <f t="array" ref="M524">_xlfn.IFS(
    SUMIFS(FACT_ORDERS[TotalAmount], FACT_ORDERS[WD_CUSTOMERS],FACT_ORDERS[[#This Row],[WD_CUSTOMERS]])&gt;=15000, "VIP",
    SUMIFS(FACT_ORDERS[TotalAmount], FACT_ORDERS[WD_CUSTOMERS],FACT_ORDERS[[#This Row],[WD_CUSTOMERS]])&gt;=8000, "Premium",
    TRUE, "Regular"
)</f>
        <v>Regular</v>
      </c>
      <c r="N524" s="32" cm="1">
        <f t="array" ref="N524">_xlfn.IFS(
   FACT_ORDERS[[#This Row],[TypeOfClient]]="VIP", 0.2,
   FACT_ORDERS[[#This Row],[TypeOfClient]]="Premium", 0.1,
   TRUE, 0
)</f>
        <v>0</v>
      </c>
      <c r="O524" s="31" cm="1">
        <f t="array" ref="O524">_xlfn.IFS(
   FACT_ORDERS[[#This Row],[TotalAmount]]&gt;1500, 0.15,
   FACT_ORDERS[[#This Row],[TotalAmount]]&gt;1000, 0.1,
   FACT_ORDERS[[#This Row],[TotalAmount]]&gt;500, 0.05,
   TRUE, 0
)</f>
        <v>0</v>
      </c>
      <c r="P524" s="28">
        <f xml:space="preserve"> FACT_ORDERS[[#This Row],[TotalAmount]] * (1 - (FACT_ORDERS[[#This Row],[ClientDiscount]] + FACT_ORDERS[[#This Row],[OrderDiscount]]) )</f>
        <v>136</v>
      </c>
      <c r="Q524" s="28">
        <f>FACT_ORDERS[[#This Row],[TotalAmountWithDiscount]]+FACT_ORDERS[[#This Row],[DeliveryCost]]</f>
        <v>171</v>
      </c>
      <c r="R524" s="35">
        <v>45553</v>
      </c>
      <c r="S524" s="35" t="str">
        <f>IF(NETWORKDAYS(FACT_ORDERS[[#This Row],[Order-Date]], FACT_ORDERS[[#This Row],[ArrivalDate ]]) &gt; 10, "Late", "On Time")</f>
        <v>On Time</v>
      </c>
    </row>
    <row r="525" spans="1:19" x14ac:dyDescent="0.3">
      <c r="A525" s="12">
        <v>5523</v>
      </c>
      <c r="B525" s="12">
        <v>239</v>
      </c>
      <c r="C525" s="12">
        <v>10898</v>
      </c>
      <c r="D525" s="12">
        <v>524</v>
      </c>
      <c r="E525" s="12" t="s">
        <v>244</v>
      </c>
      <c r="F525" s="13">
        <v>45520</v>
      </c>
      <c r="G525" s="26" t="s">
        <v>11225</v>
      </c>
      <c r="H525" s="12">
        <v>39</v>
      </c>
      <c r="I525" s="28">
        <f>VLOOKUP(B:B,DIM_PRODUCTS!A:F,5,FALSE)</f>
        <v>16</v>
      </c>
      <c r="J525" s="28">
        <f>FACT_ORDERS[[#This Row],[ProductPrice]]*FACT_ORDERS[[#This Row],[Quantity]]</f>
        <v>624</v>
      </c>
      <c r="K525" s="12" t="str">
        <f>VLOOKUP(C:C,DIM_CUSTOMERS!A:G,7,FALSE)</f>
        <v>Germany</v>
      </c>
      <c r="L525" s="30" cm="1">
        <f t="array" ref="L525">_xlfn.IFS(
    AND(FACT_ORDERS[[#This Row],[DeliveryMehtod]]="shippment",FACT_ORDERS[[#This Row],[TotalAmount]]&gt;=200), 0,
    AND(FACT_ORDERS[[#This Row],[DeliveryMehtod]]="pickup"), 15,
    AND(FACT_ORDERS[[#This Row],[DeliveryMehtod]]="shippment",FACT_ORDERS[[#This Row],[TotalAmount]]&lt;200), 35
)</f>
        <v>0</v>
      </c>
      <c r="M525" s="12" t="str" cm="1">
        <f t="array" ref="M525">_xlfn.IFS(
    SUMIFS(FACT_ORDERS[TotalAmount], FACT_ORDERS[WD_CUSTOMERS],FACT_ORDERS[[#This Row],[WD_CUSTOMERS]])&gt;=15000, "VIP",
    SUMIFS(FACT_ORDERS[TotalAmount], FACT_ORDERS[WD_CUSTOMERS],FACT_ORDERS[[#This Row],[WD_CUSTOMERS]])&gt;=8000, "Premium",
    TRUE, "Regular"
)</f>
        <v>Regular</v>
      </c>
      <c r="N525" s="32" cm="1">
        <f t="array" ref="N525">_xlfn.IFS(
   FACT_ORDERS[[#This Row],[TypeOfClient]]="VIP", 0.2,
   FACT_ORDERS[[#This Row],[TypeOfClient]]="Premium", 0.1,
   TRUE, 0
)</f>
        <v>0</v>
      </c>
      <c r="O525" s="31" cm="1">
        <f t="array" ref="O525">_xlfn.IFS(
   FACT_ORDERS[[#This Row],[TotalAmount]]&gt;1500, 0.15,
   FACT_ORDERS[[#This Row],[TotalAmount]]&gt;1000, 0.1,
   FACT_ORDERS[[#This Row],[TotalAmount]]&gt;500, 0.05,
   TRUE, 0
)</f>
        <v>0.05</v>
      </c>
      <c r="P525" s="28">
        <f xml:space="preserve"> FACT_ORDERS[[#This Row],[TotalAmount]] * (1 - (FACT_ORDERS[[#This Row],[ClientDiscount]] + FACT_ORDERS[[#This Row],[OrderDiscount]]) )</f>
        <v>592.79999999999995</v>
      </c>
      <c r="Q525" s="28">
        <f>FACT_ORDERS[[#This Row],[TotalAmountWithDiscount]]+FACT_ORDERS[[#This Row],[DeliveryCost]]</f>
        <v>592.79999999999995</v>
      </c>
      <c r="R525" s="35">
        <v>45529</v>
      </c>
      <c r="S525" s="35" t="str">
        <f>IF(NETWORKDAYS(FACT_ORDERS[[#This Row],[Order-Date]], FACT_ORDERS[[#This Row],[ArrivalDate ]]) &gt; 10, "Late", "On Time")</f>
        <v>On Time</v>
      </c>
    </row>
    <row r="526" spans="1:19" x14ac:dyDescent="0.3">
      <c r="A526" s="12">
        <v>5524</v>
      </c>
      <c r="B526" s="12">
        <v>284</v>
      </c>
      <c r="C526" s="12">
        <v>10307</v>
      </c>
      <c r="D526" s="12">
        <v>525</v>
      </c>
      <c r="E526" s="12" t="s">
        <v>243</v>
      </c>
      <c r="F526" s="13">
        <v>45558</v>
      </c>
      <c r="G526" s="26" t="s">
        <v>11226</v>
      </c>
      <c r="H526" s="12">
        <v>52</v>
      </c>
      <c r="I526" s="28">
        <f>VLOOKUP(B:B,DIM_PRODUCTS!A:F,5,FALSE)</f>
        <v>32</v>
      </c>
      <c r="J526" s="28">
        <f>FACT_ORDERS[[#This Row],[ProductPrice]]*FACT_ORDERS[[#This Row],[Quantity]]</f>
        <v>1664</v>
      </c>
      <c r="K526" s="12" t="str">
        <f>VLOOKUP(C:C,DIM_CUSTOMERS!A:G,7,FALSE)</f>
        <v>Canada</v>
      </c>
      <c r="L526" s="30" cm="1">
        <f t="array" ref="L526">_xlfn.IFS(
    AND(FACT_ORDERS[[#This Row],[DeliveryMehtod]]="shippment",FACT_ORDERS[[#This Row],[TotalAmount]]&gt;=200), 0,
    AND(FACT_ORDERS[[#This Row],[DeliveryMehtod]]="pickup"), 15,
    AND(FACT_ORDERS[[#This Row],[DeliveryMehtod]]="shippment",FACT_ORDERS[[#This Row],[TotalAmount]]&lt;200), 35
)</f>
        <v>15</v>
      </c>
      <c r="M526" s="12" t="str" cm="1">
        <f t="array" ref="M526">_xlfn.IFS(
    SUMIFS(FACT_ORDERS[TotalAmount], FACT_ORDERS[WD_CUSTOMERS],FACT_ORDERS[[#This Row],[WD_CUSTOMERS]])&gt;=15000, "VIP",
    SUMIFS(FACT_ORDERS[TotalAmount], FACT_ORDERS[WD_CUSTOMERS],FACT_ORDERS[[#This Row],[WD_CUSTOMERS]])&gt;=8000, "Premium",
    TRUE, "Regular"
)</f>
        <v>Regular</v>
      </c>
      <c r="N526" s="32" cm="1">
        <f t="array" ref="N526">_xlfn.IFS(
   FACT_ORDERS[[#This Row],[TypeOfClient]]="VIP", 0.2,
   FACT_ORDERS[[#This Row],[TypeOfClient]]="Premium", 0.1,
   TRUE, 0
)</f>
        <v>0</v>
      </c>
      <c r="O526" s="31" cm="1">
        <f t="array" ref="O526">_xlfn.IFS(
   FACT_ORDERS[[#This Row],[TotalAmount]]&gt;1500, 0.15,
   FACT_ORDERS[[#This Row],[TotalAmount]]&gt;1000, 0.1,
   FACT_ORDERS[[#This Row],[TotalAmount]]&gt;500, 0.05,
   TRUE, 0
)</f>
        <v>0.15</v>
      </c>
      <c r="P526" s="28">
        <f xml:space="preserve"> FACT_ORDERS[[#This Row],[TotalAmount]] * (1 - (FACT_ORDERS[[#This Row],[ClientDiscount]] + FACT_ORDERS[[#This Row],[OrderDiscount]]) )</f>
        <v>1414.3999999999999</v>
      </c>
      <c r="Q526" s="28">
        <f>FACT_ORDERS[[#This Row],[TotalAmountWithDiscount]]+FACT_ORDERS[[#This Row],[DeliveryCost]]</f>
        <v>1429.3999999999999</v>
      </c>
      <c r="R526" s="35">
        <v>45569</v>
      </c>
      <c r="S526" s="35" t="str">
        <f>IF(NETWORKDAYS(FACT_ORDERS[[#This Row],[Order-Date]], FACT_ORDERS[[#This Row],[ArrivalDate ]]) &gt; 10, "Late", "On Time")</f>
        <v>On Time</v>
      </c>
    </row>
    <row r="527" spans="1:19" x14ac:dyDescent="0.3">
      <c r="A527" s="12">
        <v>5525</v>
      </c>
      <c r="B527" s="12">
        <v>209</v>
      </c>
      <c r="C527" s="12">
        <v>10003</v>
      </c>
      <c r="D527" s="12">
        <v>526</v>
      </c>
      <c r="E527" s="12" t="s">
        <v>244</v>
      </c>
      <c r="F527" s="13">
        <v>45419</v>
      </c>
      <c r="G527" s="26" t="s">
        <v>11227</v>
      </c>
      <c r="H527" s="12">
        <v>18</v>
      </c>
      <c r="I527" s="28">
        <f>VLOOKUP(B:B,DIM_PRODUCTS!A:F,5,FALSE)</f>
        <v>8</v>
      </c>
      <c r="J527" s="28">
        <f>FACT_ORDERS[[#This Row],[ProductPrice]]*FACT_ORDERS[[#This Row],[Quantity]]</f>
        <v>144</v>
      </c>
      <c r="K527" s="12" t="str">
        <f>VLOOKUP(C:C,DIM_CUSTOMERS!A:G,7,FALSE)</f>
        <v>USA</v>
      </c>
      <c r="L527" s="30" cm="1">
        <f t="array" ref="L527">_xlfn.IFS(
    AND(FACT_ORDERS[[#This Row],[DeliveryMehtod]]="shippment",FACT_ORDERS[[#This Row],[TotalAmount]]&gt;=200), 0,
    AND(FACT_ORDERS[[#This Row],[DeliveryMehtod]]="pickup"), 15,
    AND(FACT_ORDERS[[#This Row],[DeliveryMehtod]]="shippment",FACT_ORDERS[[#This Row],[TotalAmount]]&lt;200), 35
)</f>
        <v>35</v>
      </c>
      <c r="M527" s="12" t="str" cm="1">
        <f t="array" ref="M527">_xlfn.IFS(
    SUMIFS(FACT_ORDERS[TotalAmount], FACT_ORDERS[WD_CUSTOMERS],FACT_ORDERS[[#This Row],[WD_CUSTOMERS]])&gt;=15000, "VIP",
    SUMIFS(FACT_ORDERS[TotalAmount], FACT_ORDERS[WD_CUSTOMERS],FACT_ORDERS[[#This Row],[WD_CUSTOMERS]])&gt;=8000, "Premium",
    TRUE, "Regular"
)</f>
        <v>Regular</v>
      </c>
      <c r="N527" s="32" cm="1">
        <f t="array" ref="N527">_xlfn.IFS(
   FACT_ORDERS[[#This Row],[TypeOfClient]]="VIP", 0.2,
   FACT_ORDERS[[#This Row],[TypeOfClient]]="Premium", 0.1,
   TRUE, 0
)</f>
        <v>0</v>
      </c>
      <c r="O527" s="31" cm="1">
        <f t="array" ref="O527">_xlfn.IFS(
   FACT_ORDERS[[#This Row],[TotalAmount]]&gt;1500, 0.15,
   FACT_ORDERS[[#This Row],[TotalAmount]]&gt;1000, 0.1,
   FACT_ORDERS[[#This Row],[TotalAmount]]&gt;500, 0.05,
   TRUE, 0
)</f>
        <v>0</v>
      </c>
      <c r="P527" s="28">
        <f xml:space="preserve"> FACT_ORDERS[[#This Row],[TotalAmount]] * (1 - (FACT_ORDERS[[#This Row],[ClientDiscount]] + FACT_ORDERS[[#This Row],[OrderDiscount]]) )</f>
        <v>144</v>
      </c>
      <c r="Q527" s="28">
        <f>FACT_ORDERS[[#This Row],[TotalAmountWithDiscount]]+FACT_ORDERS[[#This Row],[DeliveryCost]]</f>
        <v>179</v>
      </c>
      <c r="R527" s="35">
        <v>45430</v>
      </c>
      <c r="S527" s="35" t="str">
        <f>IF(NETWORKDAYS(FACT_ORDERS[[#This Row],[Order-Date]], FACT_ORDERS[[#This Row],[ArrivalDate ]]) &gt; 10, "Late", "On Time")</f>
        <v>On Time</v>
      </c>
    </row>
    <row r="528" spans="1:19" x14ac:dyDescent="0.3">
      <c r="A528" s="12">
        <v>5526</v>
      </c>
      <c r="B528" s="12">
        <v>253</v>
      </c>
      <c r="C528" s="12">
        <v>10767</v>
      </c>
      <c r="D528" s="12">
        <v>527</v>
      </c>
      <c r="E528" s="12" t="s">
        <v>243</v>
      </c>
      <c r="F528" s="13">
        <v>44949</v>
      </c>
      <c r="G528" s="26" t="s">
        <v>11228</v>
      </c>
      <c r="H528" s="12">
        <v>51</v>
      </c>
      <c r="I528" s="28">
        <f>VLOOKUP(B:B,DIM_PRODUCTS!A:F,5,FALSE)</f>
        <v>11</v>
      </c>
      <c r="J528" s="28">
        <f>FACT_ORDERS[[#This Row],[ProductPrice]]*FACT_ORDERS[[#This Row],[Quantity]]</f>
        <v>561</v>
      </c>
      <c r="K528" s="12" t="str">
        <f>VLOOKUP(C:C,DIM_CUSTOMERS!A:G,7,FALSE)</f>
        <v>Italy</v>
      </c>
      <c r="L528" s="30" cm="1">
        <f t="array" ref="L528">_xlfn.IFS(
    AND(FACT_ORDERS[[#This Row],[DeliveryMehtod]]="shippment",FACT_ORDERS[[#This Row],[TotalAmount]]&gt;=200), 0,
    AND(FACT_ORDERS[[#This Row],[DeliveryMehtod]]="pickup"), 15,
    AND(FACT_ORDERS[[#This Row],[DeliveryMehtod]]="shippment",FACT_ORDERS[[#This Row],[TotalAmount]]&lt;200), 35
)</f>
        <v>15</v>
      </c>
      <c r="M528" s="12" t="str" cm="1">
        <f t="array" ref="M528">_xlfn.IFS(
    SUMIFS(FACT_ORDERS[TotalAmount], FACT_ORDERS[WD_CUSTOMERS],FACT_ORDERS[[#This Row],[WD_CUSTOMERS]])&gt;=15000, "VIP",
    SUMIFS(FACT_ORDERS[TotalAmount], FACT_ORDERS[WD_CUSTOMERS],FACT_ORDERS[[#This Row],[WD_CUSTOMERS]])&gt;=8000, "Premium",
    TRUE, "Regular"
)</f>
        <v>Regular</v>
      </c>
      <c r="N528" s="32" cm="1">
        <f t="array" ref="N528">_xlfn.IFS(
   FACT_ORDERS[[#This Row],[TypeOfClient]]="VIP", 0.2,
   FACT_ORDERS[[#This Row],[TypeOfClient]]="Premium", 0.1,
   TRUE, 0
)</f>
        <v>0</v>
      </c>
      <c r="O528" s="31" cm="1">
        <f t="array" ref="O528">_xlfn.IFS(
   FACT_ORDERS[[#This Row],[TotalAmount]]&gt;1500, 0.15,
   FACT_ORDERS[[#This Row],[TotalAmount]]&gt;1000, 0.1,
   FACT_ORDERS[[#This Row],[TotalAmount]]&gt;500, 0.05,
   TRUE, 0
)</f>
        <v>0.05</v>
      </c>
      <c r="P528" s="28">
        <f xml:space="preserve"> FACT_ORDERS[[#This Row],[TotalAmount]] * (1 - (FACT_ORDERS[[#This Row],[ClientDiscount]] + FACT_ORDERS[[#This Row],[OrderDiscount]]) )</f>
        <v>532.94999999999993</v>
      </c>
      <c r="Q528" s="28">
        <f>FACT_ORDERS[[#This Row],[TotalAmountWithDiscount]]+FACT_ORDERS[[#This Row],[DeliveryCost]]</f>
        <v>547.94999999999993</v>
      </c>
      <c r="R528" s="35">
        <v>44960</v>
      </c>
      <c r="S528" s="35" t="str">
        <f>IF(NETWORKDAYS(FACT_ORDERS[[#This Row],[Order-Date]], FACT_ORDERS[[#This Row],[ArrivalDate ]]) &gt; 10, "Late", "On Time")</f>
        <v>On Time</v>
      </c>
    </row>
    <row r="529" spans="1:19" x14ac:dyDescent="0.3">
      <c r="A529" s="12">
        <v>5527</v>
      </c>
      <c r="B529" s="12">
        <v>231</v>
      </c>
      <c r="C529" s="12">
        <v>10767</v>
      </c>
      <c r="D529" s="12">
        <v>528</v>
      </c>
      <c r="E529" s="12" t="s">
        <v>243</v>
      </c>
      <c r="F529" s="13">
        <v>44949</v>
      </c>
      <c r="G529" s="26" t="s">
        <v>11229</v>
      </c>
      <c r="H529" s="12">
        <v>18</v>
      </c>
      <c r="I529" s="28">
        <f>VLOOKUP(B:B,DIM_PRODUCTS!A:F,5,FALSE)</f>
        <v>15</v>
      </c>
      <c r="J529" s="28">
        <f>FACT_ORDERS[[#This Row],[ProductPrice]]*FACT_ORDERS[[#This Row],[Quantity]]</f>
        <v>270</v>
      </c>
      <c r="K529" s="12" t="str">
        <f>VLOOKUP(C:C,DIM_CUSTOMERS!A:G,7,FALSE)</f>
        <v>Italy</v>
      </c>
      <c r="L529" s="30" cm="1">
        <f t="array" ref="L529">_xlfn.IFS(
    AND(FACT_ORDERS[[#This Row],[DeliveryMehtod]]="shippment",FACT_ORDERS[[#This Row],[TotalAmount]]&gt;=200), 0,
    AND(FACT_ORDERS[[#This Row],[DeliveryMehtod]]="pickup"), 15,
    AND(FACT_ORDERS[[#This Row],[DeliveryMehtod]]="shippment",FACT_ORDERS[[#This Row],[TotalAmount]]&lt;200), 35
)</f>
        <v>15</v>
      </c>
      <c r="M529" s="12" t="str" cm="1">
        <f t="array" ref="M529">_xlfn.IFS(
    SUMIFS(FACT_ORDERS[TotalAmount], FACT_ORDERS[WD_CUSTOMERS],FACT_ORDERS[[#This Row],[WD_CUSTOMERS]])&gt;=15000, "VIP",
    SUMIFS(FACT_ORDERS[TotalAmount], FACT_ORDERS[WD_CUSTOMERS],FACT_ORDERS[[#This Row],[WD_CUSTOMERS]])&gt;=8000, "Premium",
    TRUE, "Regular"
)</f>
        <v>Regular</v>
      </c>
      <c r="N529" s="32" cm="1">
        <f t="array" ref="N529">_xlfn.IFS(
   FACT_ORDERS[[#This Row],[TypeOfClient]]="VIP", 0.2,
   FACT_ORDERS[[#This Row],[TypeOfClient]]="Premium", 0.1,
   TRUE, 0
)</f>
        <v>0</v>
      </c>
      <c r="O529" s="31" cm="1">
        <f t="array" ref="O529">_xlfn.IFS(
   FACT_ORDERS[[#This Row],[TotalAmount]]&gt;1500, 0.15,
   FACT_ORDERS[[#This Row],[TotalAmount]]&gt;1000, 0.1,
   FACT_ORDERS[[#This Row],[TotalAmount]]&gt;500, 0.05,
   TRUE, 0
)</f>
        <v>0</v>
      </c>
      <c r="P529" s="28">
        <f xml:space="preserve"> FACT_ORDERS[[#This Row],[TotalAmount]] * (1 - (FACT_ORDERS[[#This Row],[ClientDiscount]] + FACT_ORDERS[[#This Row],[OrderDiscount]]) )</f>
        <v>270</v>
      </c>
      <c r="Q529" s="28">
        <f>FACT_ORDERS[[#This Row],[TotalAmountWithDiscount]]+FACT_ORDERS[[#This Row],[DeliveryCost]]</f>
        <v>285</v>
      </c>
      <c r="R529" s="35">
        <v>44958</v>
      </c>
      <c r="S529" s="35" t="str">
        <f>IF(NETWORKDAYS(FACT_ORDERS[[#This Row],[Order-Date]], FACT_ORDERS[[#This Row],[ArrivalDate ]]) &gt; 10, "Late", "On Time")</f>
        <v>On Time</v>
      </c>
    </row>
    <row r="530" spans="1:19" x14ac:dyDescent="0.3">
      <c r="A530" s="12">
        <v>5528</v>
      </c>
      <c r="B530" s="12">
        <v>235</v>
      </c>
      <c r="C530" s="12">
        <v>10664</v>
      </c>
      <c r="D530" s="12">
        <v>529</v>
      </c>
      <c r="E530" s="12" t="s">
        <v>244</v>
      </c>
      <c r="F530" s="13">
        <v>45354</v>
      </c>
      <c r="G530" s="26" t="s">
        <v>11230</v>
      </c>
      <c r="H530" s="12">
        <v>14</v>
      </c>
      <c r="I530" s="28">
        <f>VLOOKUP(B:B,DIM_PRODUCTS!A:F,5,FALSE)</f>
        <v>22</v>
      </c>
      <c r="J530" s="28">
        <f>FACT_ORDERS[[#This Row],[ProductPrice]]*FACT_ORDERS[[#This Row],[Quantity]]</f>
        <v>308</v>
      </c>
      <c r="K530" s="12" t="str">
        <f>VLOOKUP(C:C,DIM_CUSTOMERS!A:G,7,FALSE)</f>
        <v>France</v>
      </c>
      <c r="L530" s="30" cm="1">
        <f t="array" ref="L530">_xlfn.IFS(
    AND(FACT_ORDERS[[#This Row],[DeliveryMehtod]]="shippment",FACT_ORDERS[[#This Row],[TotalAmount]]&gt;=200), 0,
    AND(FACT_ORDERS[[#This Row],[DeliveryMehtod]]="pickup"), 15,
    AND(FACT_ORDERS[[#This Row],[DeliveryMehtod]]="shippment",FACT_ORDERS[[#This Row],[TotalAmount]]&lt;200), 35
)</f>
        <v>0</v>
      </c>
      <c r="M530" s="12" t="str" cm="1">
        <f t="array" ref="M530">_xlfn.IFS(
    SUMIFS(FACT_ORDERS[TotalAmount], FACT_ORDERS[WD_CUSTOMERS],FACT_ORDERS[[#This Row],[WD_CUSTOMERS]])&gt;=15000, "VIP",
    SUMIFS(FACT_ORDERS[TotalAmount], FACT_ORDERS[WD_CUSTOMERS],FACT_ORDERS[[#This Row],[WD_CUSTOMERS]])&gt;=8000, "Premium",
    TRUE, "Regular"
)</f>
        <v>Regular</v>
      </c>
      <c r="N530" s="32" cm="1">
        <f t="array" ref="N530">_xlfn.IFS(
   FACT_ORDERS[[#This Row],[TypeOfClient]]="VIP", 0.2,
   FACT_ORDERS[[#This Row],[TypeOfClient]]="Premium", 0.1,
   TRUE, 0
)</f>
        <v>0</v>
      </c>
      <c r="O530" s="31" cm="1">
        <f t="array" ref="O530">_xlfn.IFS(
   FACT_ORDERS[[#This Row],[TotalAmount]]&gt;1500, 0.15,
   FACT_ORDERS[[#This Row],[TotalAmount]]&gt;1000, 0.1,
   FACT_ORDERS[[#This Row],[TotalAmount]]&gt;500, 0.05,
   TRUE, 0
)</f>
        <v>0</v>
      </c>
      <c r="P530" s="28">
        <f xml:space="preserve"> FACT_ORDERS[[#This Row],[TotalAmount]] * (1 - (FACT_ORDERS[[#This Row],[ClientDiscount]] + FACT_ORDERS[[#This Row],[OrderDiscount]]) )</f>
        <v>308</v>
      </c>
      <c r="Q530" s="28">
        <f>FACT_ORDERS[[#This Row],[TotalAmountWithDiscount]]+FACT_ORDERS[[#This Row],[DeliveryCost]]</f>
        <v>308</v>
      </c>
      <c r="R530" s="35">
        <v>45361</v>
      </c>
      <c r="S530" s="35" t="str">
        <f>IF(NETWORKDAYS(FACT_ORDERS[[#This Row],[Order-Date]], FACT_ORDERS[[#This Row],[ArrivalDate ]]) &gt; 10, "Late", "On Time")</f>
        <v>On Time</v>
      </c>
    </row>
    <row r="531" spans="1:19" x14ac:dyDescent="0.3">
      <c r="A531" s="12">
        <v>5529</v>
      </c>
      <c r="B531" s="12">
        <v>299</v>
      </c>
      <c r="C531" s="12">
        <v>10576</v>
      </c>
      <c r="D531" s="12">
        <v>530</v>
      </c>
      <c r="E531" s="12" t="s">
        <v>243</v>
      </c>
      <c r="F531" s="13">
        <v>45539</v>
      </c>
      <c r="G531" s="26" t="s">
        <v>11231</v>
      </c>
      <c r="H531" s="12">
        <v>20</v>
      </c>
      <c r="I531" s="28">
        <f>VLOOKUP(B:B,DIM_PRODUCTS!A:F,5,FALSE)</f>
        <v>19</v>
      </c>
      <c r="J531" s="28">
        <f>FACT_ORDERS[[#This Row],[ProductPrice]]*FACT_ORDERS[[#This Row],[Quantity]]</f>
        <v>380</v>
      </c>
      <c r="K531" s="12" t="str">
        <f>VLOOKUP(C:C,DIM_CUSTOMERS!A:G,7,FALSE)</f>
        <v>South Korea</v>
      </c>
      <c r="L531" s="30" cm="1">
        <f t="array" ref="L531">_xlfn.IFS(
    AND(FACT_ORDERS[[#This Row],[DeliveryMehtod]]="shippment",FACT_ORDERS[[#This Row],[TotalAmount]]&gt;=200), 0,
    AND(FACT_ORDERS[[#This Row],[DeliveryMehtod]]="pickup"), 15,
    AND(FACT_ORDERS[[#This Row],[DeliveryMehtod]]="shippment",FACT_ORDERS[[#This Row],[TotalAmount]]&lt;200), 35
)</f>
        <v>15</v>
      </c>
      <c r="M531" s="12" t="str" cm="1">
        <f t="array" ref="M531">_xlfn.IFS(
    SUMIFS(FACT_ORDERS[TotalAmount], FACT_ORDERS[WD_CUSTOMERS],FACT_ORDERS[[#This Row],[WD_CUSTOMERS]])&gt;=15000, "VIP",
    SUMIFS(FACT_ORDERS[TotalAmount], FACT_ORDERS[WD_CUSTOMERS],FACT_ORDERS[[#This Row],[WD_CUSTOMERS]])&gt;=8000, "Premium",
    TRUE, "Regular"
)</f>
        <v>Premium</v>
      </c>
      <c r="N531" s="32" cm="1">
        <f t="array" ref="N531">_xlfn.IFS(
   FACT_ORDERS[[#This Row],[TypeOfClient]]="VIP", 0.2,
   FACT_ORDERS[[#This Row],[TypeOfClient]]="Premium", 0.1,
   TRUE, 0
)</f>
        <v>0.1</v>
      </c>
      <c r="O531" s="31" cm="1">
        <f t="array" ref="O531">_xlfn.IFS(
   FACT_ORDERS[[#This Row],[TotalAmount]]&gt;1500, 0.15,
   FACT_ORDERS[[#This Row],[TotalAmount]]&gt;1000, 0.1,
   FACT_ORDERS[[#This Row],[TotalAmount]]&gt;500, 0.05,
   TRUE, 0
)</f>
        <v>0</v>
      </c>
      <c r="P531" s="28">
        <f xml:space="preserve"> FACT_ORDERS[[#This Row],[TotalAmount]] * (1 - (FACT_ORDERS[[#This Row],[ClientDiscount]] + FACT_ORDERS[[#This Row],[OrderDiscount]]) )</f>
        <v>342</v>
      </c>
      <c r="Q531" s="28">
        <f>FACT_ORDERS[[#This Row],[TotalAmountWithDiscount]]+FACT_ORDERS[[#This Row],[DeliveryCost]]</f>
        <v>357</v>
      </c>
      <c r="R531" s="35">
        <v>45549</v>
      </c>
      <c r="S531" s="35" t="str">
        <f>IF(NETWORKDAYS(FACT_ORDERS[[#This Row],[Order-Date]], FACT_ORDERS[[#This Row],[ArrivalDate ]]) &gt; 10, "Late", "On Time")</f>
        <v>On Time</v>
      </c>
    </row>
    <row r="532" spans="1:19" x14ac:dyDescent="0.3">
      <c r="A532" s="12">
        <v>5530</v>
      </c>
      <c r="B532" s="12">
        <v>213</v>
      </c>
      <c r="C532" s="12">
        <v>10576</v>
      </c>
      <c r="D532" s="12">
        <v>531</v>
      </c>
      <c r="E532" s="12" t="s">
        <v>243</v>
      </c>
      <c r="F532" s="13">
        <v>45539</v>
      </c>
      <c r="G532" s="26" t="s">
        <v>11232</v>
      </c>
      <c r="H532" s="12">
        <v>76</v>
      </c>
      <c r="I532" s="28">
        <f>VLOOKUP(B:B,DIM_PRODUCTS!A:F,5,FALSE)</f>
        <v>45</v>
      </c>
      <c r="J532" s="28">
        <f>FACT_ORDERS[[#This Row],[ProductPrice]]*FACT_ORDERS[[#This Row],[Quantity]]</f>
        <v>3420</v>
      </c>
      <c r="K532" s="12" t="str">
        <f>VLOOKUP(C:C,DIM_CUSTOMERS!A:G,7,FALSE)</f>
        <v>South Korea</v>
      </c>
      <c r="L532" s="30" cm="1">
        <f t="array" ref="L532">_xlfn.IFS(
    AND(FACT_ORDERS[[#This Row],[DeliveryMehtod]]="shippment",FACT_ORDERS[[#This Row],[TotalAmount]]&gt;=200), 0,
    AND(FACT_ORDERS[[#This Row],[DeliveryMehtod]]="pickup"), 15,
    AND(FACT_ORDERS[[#This Row],[DeliveryMehtod]]="shippment",FACT_ORDERS[[#This Row],[TotalAmount]]&lt;200), 35
)</f>
        <v>15</v>
      </c>
      <c r="M532" s="12" t="str" cm="1">
        <f t="array" ref="M532">_xlfn.IFS(
    SUMIFS(FACT_ORDERS[TotalAmount], FACT_ORDERS[WD_CUSTOMERS],FACT_ORDERS[[#This Row],[WD_CUSTOMERS]])&gt;=15000, "VIP",
    SUMIFS(FACT_ORDERS[TotalAmount], FACT_ORDERS[WD_CUSTOMERS],FACT_ORDERS[[#This Row],[WD_CUSTOMERS]])&gt;=8000, "Premium",
    TRUE, "Regular"
)</f>
        <v>Premium</v>
      </c>
      <c r="N532" s="32" cm="1">
        <f t="array" ref="N532">_xlfn.IFS(
   FACT_ORDERS[[#This Row],[TypeOfClient]]="VIP", 0.2,
   FACT_ORDERS[[#This Row],[TypeOfClient]]="Premium", 0.1,
   TRUE, 0
)</f>
        <v>0.1</v>
      </c>
      <c r="O532" s="31" cm="1">
        <f t="array" ref="O532">_xlfn.IFS(
   FACT_ORDERS[[#This Row],[TotalAmount]]&gt;1500, 0.15,
   FACT_ORDERS[[#This Row],[TotalAmount]]&gt;1000, 0.1,
   FACT_ORDERS[[#This Row],[TotalAmount]]&gt;500, 0.05,
   TRUE, 0
)</f>
        <v>0.15</v>
      </c>
      <c r="P532" s="28">
        <f xml:space="preserve"> FACT_ORDERS[[#This Row],[TotalAmount]] * (1 - (FACT_ORDERS[[#This Row],[ClientDiscount]] + FACT_ORDERS[[#This Row],[OrderDiscount]]) )</f>
        <v>2565</v>
      </c>
      <c r="Q532" s="28">
        <f>FACT_ORDERS[[#This Row],[TotalAmountWithDiscount]]+FACT_ORDERS[[#This Row],[DeliveryCost]]</f>
        <v>2580</v>
      </c>
      <c r="R532" s="35">
        <v>45547</v>
      </c>
      <c r="S532" s="35" t="str">
        <f>IF(NETWORKDAYS(FACT_ORDERS[[#This Row],[Order-Date]], FACT_ORDERS[[#This Row],[ArrivalDate ]]) &gt; 10, "Late", "On Time")</f>
        <v>On Time</v>
      </c>
    </row>
    <row r="533" spans="1:19" x14ac:dyDescent="0.3">
      <c r="A533" s="12">
        <v>5531</v>
      </c>
      <c r="B533" s="12">
        <v>209</v>
      </c>
      <c r="C533" s="12">
        <v>10344</v>
      </c>
      <c r="D533" s="12">
        <v>532</v>
      </c>
      <c r="E533" s="12" t="s">
        <v>244</v>
      </c>
      <c r="F533" s="13">
        <v>45498</v>
      </c>
      <c r="G533" s="26" t="s">
        <v>11233</v>
      </c>
      <c r="H533" s="12">
        <v>23</v>
      </c>
      <c r="I533" s="28">
        <f>VLOOKUP(B:B,DIM_PRODUCTS!A:F,5,FALSE)</f>
        <v>8</v>
      </c>
      <c r="J533" s="28">
        <f>FACT_ORDERS[[#This Row],[ProductPrice]]*FACT_ORDERS[[#This Row],[Quantity]]</f>
        <v>184</v>
      </c>
      <c r="K533" s="12" t="str">
        <f>VLOOKUP(C:C,DIM_CUSTOMERS!A:G,7,FALSE)</f>
        <v>Canada</v>
      </c>
      <c r="L533" s="30" cm="1">
        <f t="array" ref="L533">_xlfn.IFS(
    AND(FACT_ORDERS[[#This Row],[DeliveryMehtod]]="shippment",FACT_ORDERS[[#This Row],[TotalAmount]]&gt;=200), 0,
    AND(FACT_ORDERS[[#This Row],[DeliveryMehtod]]="pickup"), 15,
    AND(FACT_ORDERS[[#This Row],[DeliveryMehtod]]="shippment",FACT_ORDERS[[#This Row],[TotalAmount]]&lt;200), 35
)</f>
        <v>35</v>
      </c>
      <c r="M533" s="12" t="str" cm="1">
        <f t="array" ref="M533">_xlfn.IFS(
    SUMIFS(FACT_ORDERS[TotalAmount], FACT_ORDERS[WD_CUSTOMERS],FACT_ORDERS[[#This Row],[WD_CUSTOMERS]])&gt;=15000, "VIP",
    SUMIFS(FACT_ORDERS[TotalAmount], FACT_ORDERS[WD_CUSTOMERS],FACT_ORDERS[[#This Row],[WD_CUSTOMERS]])&gt;=8000, "Premium",
    TRUE, "Regular"
)</f>
        <v>Regular</v>
      </c>
      <c r="N533" s="32" cm="1">
        <f t="array" ref="N533">_xlfn.IFS(
   FACT_ORDERS[[#This Row],[TypeOfClient]]="VIP", 0.2,
   FACT_ORDERS[[#This Row],[TypeOfClient]]="Premium", 0.1,
   TRUE, 0
)</f>
        <v>0</v>
      </c>
      <c r="O533" s="31" cm="1">
        <f t="array" ref="O533">_xlfn.IFS(
   FACT_ORDERS[[#This Row],[TotalAmount]]&gt;1500, 0.15,
   FACT_ORDERS[[#This Row],[TotalAmount]]&gt;1000, 0.1,
   FACT_ORDERS[[#This Row],[TotalAmount]]&gt;500, 0.05,
   TRUE, 0
)</f>
        <v>0</v>
      </c>
      <c r="P533" s="28">
        <f xml:space="preserve"> FACT_ORDERS[[#This Row],[TotalAmount]] * (1 - (FACT_ORDERS[[#This Row],[ClientDiscount]] + FACT_ORDERS[[#This Row],[OrderDiscount]]) )</f>
        <v>184</v>
      </c>
      <c r="Q533" s="28">
        <f>FACT_ORDERS[[#This Row],[TotalAmountWithDiscount]]+FACT_ORDERS[[#This Row],[DeliveryCost]]</f>
        <v>219</v>
      </c>
      <c r="R533" s="35">
        <v>45506</v>
      </c>
      <c r="S533" s="35" t="str">
        <f>IF(NETWORKDAYS(FACT_ORDERS[[#This Row],[Order-Date]], FACT_ORDERS[[#This Row],[ArrivalDate ]]) &gt; 10, "Late", "On Time")</f>
        <v>On Time</v>
      </c>
    </row>
    <row r="534" spans="1:19" x14ac:dyDescent="0.3">
      <c r="A534" s="12">
        <v>5532</v>
      </c>
      <c r="B534" s="12">
        <v>285</v>
      </c>
      <c r="C534" s="12">
        <v>10320</v>
      </c>
      <c r="D534" s="12">
        <v>533</v>
      </c>
      <c r="E534" s="12" t="s">
        <v>244</v>
      </c>
      <c r="F534" s="13">
        <v>45488</v>
      </c>
      <c r="G534" s="26" t="s">
        <v>11234</v>
      </c>
      <c r="H534" s="12">
        <v>9</v>
      </c>
      <c r="I534" s="28">
        <f>VLOOKUP(B:B,DIM_PRODUCTS!A:F,5,FALSE)</f>
        <v>26</v>
      </c>
      <c r="J534" s="28">
        <f>FACT_ORDERS[[#This Row],[ProductPrice]]*FACT_ORDERS[[#This Row],[Quantity]]</f>
        <v>234</v>
      </c>
      <c r="K534" s="12" t="str">
        <f>VLOOKUP(C:C,DIM_CUSTOMERS!A:G,7,FALSE)</f>
        <v>Mexico</v>
      </c>
      <c r="L534" s="30" cm="1">
        <f t="array" ref="L534">_xlfn.IFS(
    AND(FACT_ORDERS[[#This Row],[DeliveryMehtod]]="shippment",FACT_ORDERS[[#This Row],[TotalAmount]]&gt;=200), 0,
    AND(FACT_ORDERS[[#This Row],[DeliveryMehtod]]="pickup"), 15,
    AND(FACT_ORDERS[[#This Row],[DeliveryMehtod]]="shippment",FACT_ORDERS[[#This Row],[TotalAmount]]&lt;200), 35
)</f>
        <v>0</v>
      </c>
      <c r="M534" s="12" t="str" cm="1">
        <f t="array" ref="M534">_xlfn.IFS(
    SUMIFS(FACT_ORDERS[TotalAmount], FACT_ORDERS[WD_CUSTOMERS],FACT_ORDERS[[#This Row],[WD_CUSTOMERS]])&gt;=15000, "VIP",
    SUMIFS(FACT_ORDERS[TotalAmount], FACT_ORDERS[WD_CUSTOMERS],FACT_ORDERS[[#This Row],[WD_CUSTOMERS]])&gt;=8000, "Premium",
    TRUE, "Regular"
)</f>
        <v>Regular</v>
      </c>
      <c r="N534" s="32" cm="1">
        <f t="array" ref="N534">_xlfn.IFS(
   FACT_ORDERS[[#This Row],[TypeOfClient]]="VIP", 0.2,
   FACT_ORDERS[[#This Row],[TypeOfClient]]="Premium", 0.1,
   TRUE, 0
)</f>
        <v>0</v>
      </c>
      <c r="O534" s="31" cm="1">
        <f t="array" ref="O534">_xlfn.IFS(
   FACT_ORDERS[[#This Row],[TotalAmount]]&gt;1500, 0.15,
   FACT_ORDERS[[#This Row],[TotalAmount]]&gt;1000, 0.1,
   FACT_ORDERS[[#This Row],[TotalAmount]]&gt;500, 0.05,
   TRUE, 0
)</f>
        <v>0</v>
      </c>
      <c r="P534" s="28">
        <f xml:space="preserve"> FACT_ORDERS[[#This Row],[TotalAmount]] * (1 - (FACT_ORDERS[[#This Row],[ClientDiscount]] + FACT_ORDERS[[#This Row],[OrderDiscount]]) )</f>
        <v>234</v>
      </c>
      <c r="Q534" s="28">
        <f>FACT_ORDERS[[#This Row],[TotalAmountWithDiscount]]+FACT_ORDERS[[#This Row],[DeliveryCost]]</f>
        <v>234</v>
      </c>
      <c r="R534" s="35">
        <v>45499</v>
      </c>
      <c r="S534" s="35" t="str">
        <f>IF(NETWORKDAYS(FACT_ORDERS[[#This Row],[Order-Date]], FACT_ORDERS[[#This Row],[ArrivalDate ]]) &gt; 10, "Late", "On Time")</f>
        <v>On Time</v>
      </c>
    </row>
    <row r="535" spans="1:19" x14ac:dyDescent="0.3">
      <c r="A535" s="12">
        <v>5533</v>
      </c>
      <c r="B535" s="12">
        <v>241</v>
      </c>
      <c r="C535" s="12">
        <v>10320</v>
      </c>
      <c r="D535" s="12">
        <v>534</v>
      </c>
      <c r="E535" s="12" t="s">
        <v>243</v>
      </c>
      <c r="F535" s="13">
        <v>45360</v>
      </c>
      <c r="G535" s="26" t="s">
        <v>11235</v>
      </c>
      <c r="H535" s="12">
        <v>18</v>
      </c>
      <c r="I535" s="28">
        <f>VLOOKUP(B:B,DIM_PRODUCTS!A:F,5,FALSE)</f>
        <v>20</v>
      </c>
      <c r="J535" s="28">
        <f>FACT_ORDERS[[#This Row],[ProductPrice]]*FACT_ORDERS[[#This Row],[Quantity]]</f>
        <v>360</v>
      </c>
      <c r="K535" s="12" t="str">
        <f>VLOOKUP(C:C,DIM_CUSTOMERS!A:G,7,FALSE)</f>
        <v>Mexico</v>
      </c>
      <c r="L535" s="30" cm="1">
        <f t="array" ref="L535">_xlfn.IFS(
    AND(FACT_ORDERS[[#This Row],[DeliveryMehtod]]="shippment",FACT_ORDERS[[#This Row],[TotalAmount]]&gt;=200), 0,
    AND(FACT_ORDERS[[#This Row],[DeliveryMehtod]]="pickup"), 15,
    AND(FACT_ORDERS[[#This Row],[DeliveryMehtod]]="shippment",FACT_ORDERS[[#This Row],[TotalAmount]]&lt;200), 35
)</f>
        <v>15</v>
      </c>
      <c r="M535" s="12" t="str" cm="1">
        <f t="array" ref="M535">_xlfn.IFS(
    SUMIFS(FACT_ORDERS[TotalAmount], FACT_ORDERS[WD_CUSTOMERS],FACT_ORDERS[[#This Row],[WD_CUSTOMERS]])&gt;=15000, "VIP",
    SUMIFS(FACT_ORDERS[TotalAmount], FACT_ORDERS[WD_CUSTOMERS],FACT_ORDERS[[#This Row],[WD_CUSTOMERS]])&gt;=8000, "Premium",
    TRUE, "Regular"
)</f>
        <v>Regular</v>
      </c>
      <c r="N535" s="32" cm="1">
        <f t="array" ref="N535">_xlfn.IFS(
   FACT_ORDERS[[#This Row],[TypeOfClient]]="VIP", 0.2,
   FACT_ORDERS[[#This Row],[TypeOfClient]]="Premium", 0.1,
   TRUE, 0
)</f>
        <v>0</v>
      </c>
      <c r="O535" s="31" cm="1">
        <f t="array" ref="O535">_xlfn.IFS(
   FACT_ORDERS[[#This Row],[TotalAmount]]&gt;1500, 0.15,
   FACT_ORDERS[[#This Row],[TotalAmount]]&gt;1000, 0.1,
   FACT_ORDERS[[#This Row],[TotalAmount]]&gt;500, 0.05,
   TRUE, 0
)</f>
        <v>0</v>
      </c>
      <c r="P535" s="28">
        <f xml:space="preserve"> FACT_ORDERS[[#This Row],[TotalAmount]] * (1 - (FACT_ORDERS[[#This Row],[ClientDiscount]] + FACT_ORDERS[[#This Row],[OrderDiscount]]) )</f>
        <v>360</v>
      </c>
      <c r="Q535" s="28">
        <f>FACT_ORDERS[[#This Row],[TotalAmountWithDiscount]]+FACT_ORDERS[[#This Row],[DeliveryCost]]</f>
        <v>375</v>
      </c>
      <c r="R535" s="35">
        <v>45368</v>
      </c>
      <c r="S535" s="35" t="str">
        <f>IF(NETWORKDAYS(FACT_ORDERS[[#This Row],[Order-Date]], FACT_ORDERS[[#This Row],[ArrivalDate ]]) &gt; 10, "Late", "On Time")</f>
        <v>On Time</v>
      </c>
    </row>
    <row r="536" spans="1:19" x14ac:dyDescent="0.3">
      <c r="A536" s="12">
        <v>5534</v>
      </c>
      <c r="B536" s="12">
        <v>205</v>
      </c>
      <c r="C536" s="12">
        <v>10270</v>
      </c>
      <c r="D536" s="12">
        <v>535</v>
      </c>
      <c r="E536" s="12" t="s">
        <v>243</v>
      </c>
      <c r="F536" s="13">
        <v>44696</v>
      </c>
      <c r="G536" s="26" t="s">
        <v>11236</v>
      </c>
      <c r="H536" s="12">
        <v>18</v>
      </c>
      <c r="I536" s="28">
        <f>VLOOKUP(B:B,DIM_PRODUCTS!A:F,5,FALSE)</f>
        <v>11</v>
      </c>
      <c r="J536" s="28">
        <f>FACT_ORDERS[[#This Row],[ProductPrice]]*FACT_ORDERS[[#This Row],[Quantity]]</f>
        <v>198</v>
      </c>
      <c r="K536" s="12" t="str">
        <f>VLOOKUP(C:C,DIM_CUSTOMERS!A:G,7,FALSE)</f>
        <v>USA</v>
      </c>
      <c r="L536" s="30" cm="1">
        <f t="array" ref="L536">_xlfn.IFS(
    AND(FACT_ORDERS[[#This Row],[DeliveryMehtod]]="shippment",FACT_ORDERS[[#This Row],[TotalAmount]]&gt;=200), 0,
    AND(FACT_ORDERS[[#This Row],[DeliveryMehtod]]="pickup"), 15,
    AND(FACT_ORDERS[[#This Row],[DeliveryMehtod]]="shippment",FACT_ORDERS[[#This Row],[TotalAmount]]&lt;200), 35
)</f>
        <v>15</v>
      </c>
      <c r="M536" s="12" t="str" cm="1">
        <f t="array" ref="M536">_xlfn.IFS(
    SUMIFS(FACT_ORDERS[TotalAmount], FACT_ORDERS[WD_CUSTOMERS],FACT_ORDERS[[#This Row],[WD_CUSTOMERS]])&gt;=15000, "VIP",
    SUMIFS(FACT_ORDERS[TotalAmount], FACT_ORDERS[WD_CUSTOMERS],FACT_ORDERS[[#This Row],[WD_CUSTOMERS]])&gt;=8000, "Premium",
    TRUE, "Regular"
)</f>
        <v>Regular</v>
      </c>
      <c r="N536" s="32" cm="1">
        <f t="array" ref="N536">_xlfn.IFS(
   FACT_ORDERS[[#This Row],[TypeOfClient]]="VIP", 0.2,
   FACT_ORDERS[[#This Row],[TypeOfClient]]="Premium", 0.1,
   TRUE, 0
)</f>
        <v>0</v>
      </c>
      <c r="O536" s="31" cm="1">
        <f t="array" ref="O536">_xlfn.IFS(
   FACT_ORDERS[[#This Row],[TotalAmount]]&gt;1500, 0.15,
   FACT_ORDERS[[#This Row],[TotalAmount]]&gt;1000, 0.1,
   FACT_ORDERS[[#This Row],[TotalAmount]]&gt;500, 0.05,
   TRUE, 0
)</f>
        <v>0</v>
      </c>
      <c r="P536" s="28">
        <f xml:space="preserve"> FACT_ORDERS[[#This Row],[TotalAmount]] * (1 - (FACT_ORDERS[[#This Row],[ClientDiscount]] + FACT_ORDERS[[#This Row],[OrderDiscount]]) )</f>
        <v>198</v>
      </c>
      <c r="Q536" s="28">
        <f>FACT_ORDERS[[#This Row],[TotalAmountWithDiscount]]+FACT_ORDERS[[#This Row],[DeliveryCost]]</f>
        <v>213</v>
      </c>
      <c r="R536" s="35">
        <v>44706</v>
      </c>
      <c r="S536" s="35" t="str">
        <f>IF(NETWORKDAYS(FACT_ORDERS[[#This Row],[Order-Date]], FACT_ORDERS[[#This Row],[ArrivalDate ]]) &gt; 10, "Late", "On Time")</f>
        <v>On Time</v>
      </c>
    </row>
    <row r="537" spans="1:19" x14ac:dyDescent="0.3">
      <c r="A537" s="12">
        <v>5535</v>
      </c>
      <c r="B537" s="12">
        <v>286</v>
      </c>
      <c r="C537" s="12">
        <v>10270</v>
      </c>
      <c r="D537" s="12">
        <v>536</v>
      </c>
      <c r="E537" s="12" t="s">
        <v>243</v>
      </c>
      <c r="F537" s="13">
        <v>44696</v>
      </c>
      <c r="G537" s="26" t="s">
        <v>11237</v>
      </c>
      <c r="H537" s="12">
        <v>18</v>
      </c>
      <c r="I537" s="28">
        <f>VLOOKUP(B:B,DIM_PRODUCTS!A:F,5,FALSE)</f>
        <v>6</v>
      </c>
      <c r="J537" s="28">
        <f>FACT_ORDERS[[#This Row],[ProductPrice]]*FACT_ORDERS[[#This Row],[Quantity]]</f>
        <v>108</v>
      </c>
      <c r="K537" s="12" t="str">
        <f>VLOOKUP(C:C,DIM_CUSTOMERS!A:G,7,FALSE)</f>
        <v>USA</v>
      </c>
      <c r="L537" s="30" cm="1">
        <f t="array" ref="L537">_xlfn.IFS(
    AND(FACT_ORDERS[[#This Row],[DeliveryMehtod]]="shippment",FACT_ORDERS[[#This Row],[TotalAmount]]&gt;=200), 0,
    AND(FACT_ORDERS[[#This Row],[DeliveryMehtod]]="pickup"), 15,
    AND(FACT_ORDERS[[#This Row],[DeliveryMehtod]]="shippment",FACT_ORDERS[[#This Row],[TotalAmount]]&lt;200), 35
)</f>
        <v>15</v>
      </c>
      <c r="M537" s="12" t="str" cm="1">
        <f t="array" ref="M537">_xlfn.IFS(
    SUMIFS(FACT_ORDERS[TotalAmount], FACT_ORDERS[WD_CUSTOMERS],FACT_ORDERS[[#This Row],[WD_CUSTOMERS]])&gt;=15000, "VIP",
    SUMIFS(FACT_ORDERS[TotalAmount], FACT_ORDERS[WD_CUSTOMERS],FACT_ORDERS[[#This Row],[WD_CUSTOMERS]])&gt;=8000, "Premium",
    TRUE, "Regular"
)</f>
        <v>Regular</v>
      </c>
      <c r="N537" s="32" cm="1">
        <f t="array" ref="N537">_xlfn.IFS(
   FACT_ORDERS[[#This Row],[TypeOfClient]]="VIP", 0.2,
   FACT_ORDERS[[#This Row],[TypeOfClient]]="Premium", 0.1,
   TRUE, 0
)</f>
        <v>0</v>
      </c>
      <c r="O537" s="31" cm="1">
        <f t="array" ref="O537">_xlfn.IFS(
   FACT_ORDERS[[#This Row],[TotalAmount]]&gt;1500, 0.15,
   FACT_ORDERS[[#This Row],[TotalAmount]]&gt;1000, 0.1,
   FACT_ORDERS[[#This Row],[TotalAmount]]&gt;500, 0.05,
   TRUE, 0
)</f>
        <v>0</v>
      </c>
      <c r="P537" s="28">
        <f xml:space="preserve"> FACT_ORDERS[[#This Row],[TotalAmount]] * (1 - (FACT_ORDERS[[#This Row],[ClientDiscount]] + FACT_ORDERS[[#This Row],[OrderDiscount]]) )</f>
        <v>108</v>
      </c>
      <c r="Q537" s="28">
        <f>FACT_ORDERS[[#This Row],[TotalAmountWithDiscount]]+FACT_ORDERS[[#This Row],[DeliveryCost]]</f>
        <v>123</v>
      </c>
      <c r="R537" s="35">
        <v>44715</v>
      </c>
      <c r="S537" s="35" t="str">
        <f>IF(NETWORKDAYS(FACT_ORDERS[[#This Row],[Order-Date]], FACT_ORDERS[[#This Row],[ArrivalDate ]]) &gt; 10, "Late", "On Time")</f>
        <v>Late</v>
      </c>
    </row>
    <row r="538" spans="1:19" x14ac:dyDescent="0.3">
      <c r="A538" s="12">
        <v>5536</v>
      </c>
      <c r="B538" s="12">
        <v>216</v>
      </c>
      <c r="C538" s="12">
        <v>10270</v>
      </c>
      <c r="D538" s="12">
        <v>537</v>
      </c>
      <c r="E538" s="12" t="s">
        <v>243</v>
      </c>
      <c r="F538" s="13">
        <v>44696</v>
      </c>
      <c r="G538" s="26" t="s">
        <v>11238</v>
      </c>
      <c r="H538" s="12">
        <v>38</v>
      </c>
      <c r="I538" s="28">
        <f>VLOOKUP(B:B,DIM_PRODUCTS!A:F,5,FALSE)</f>
        <v>23</v>
      </c>
      <c r="J538" s="28">
        <f>FACT_ORDERS[[#This Row],[ProductPrice]]*FACT_ORDERS[[#This Row],[Quantity]]</f>
        <v>874</v>
      </c>
      <c r="K538" s="12" t="str">
        <f>VLOOKUP(C:C,DIM_CUSTOMERS!A:G,7,FALSE)</f>
        <v>USA</v>
      </c>
      <c r="L538" s="30" cm="1">
        <f t="array" ref="L538">_xlfn.IFS(
    AND(FACT_ORDERS[[#This Row],[DeliveryMehtod]]="shippment",FACT_ORDERS[[#This Row],[TotalAmount]]&gt;=200), 0,
    AND(FACT_ORDERS[[#This Row],[DeliveryMehtod]]="pickup"), 15,
    AND(FACT_ORDERS[[#This Row],[DeliveryMehtod]]="shippment",FACT_ORDERS[[#This Row],[TotalAmount]]&lt;200), 35
)</f>
        <v>15</v>
      </c>
      <c r="M538" s="12" t="str" cm="1">
        <f t="array" ref="M538">_xlfn.IFS(
    SUMIFS(FACT_ORDERS[TotalAmount], FACT_ORDERS[WD_CUSTOMERS],FACT_ORDERS[[#This Row],[WD_CUSTOMERS]])&gt;=15000, "VIP",
    SUMIFS(FACT_ORDERS[TotalAmount], FACT_ORDERS[WD_CUSTOMERS],FACT_ORDERS[[#This Row],[WD_CUSTOMERS]])&gt;=8000, "Premium",
    TRUE, "Regular"
)</f>
        <v>Regular</v>
      </c>
      <c r="N538" s="32" cm="1">
        <f t="array" ref="N538">_xlfn.IFS(
   FACT_ORDERS[[#This Row],[TypeOfClient]]="VIP", 0.2,
   FACT_ORDERS[[#This Row],[TypeOfClient]]="Premium", 0.1,
   TRUE, 0
)</f>
        <v>0</v>
      </c>
      <c r="O538" s="31" cm="1">
        <f t="array" ref="O538">_xlfn.IFS(
   FACT_ORDERS[[#This Row],[TotalAmount]]&gt;1500, 0.15,
   FACT_ORDERS[[#This Row],[TotalAmount]]&gt;1000, 0.1,
   FACT_ORDERS[[#This Row],[TotalAmount]]&gt;500, 0.05,
   TRUE, 0
)</f>
        <v>0.05</v>
      </c>
      <c r="P538" s="28">
        <f xml:space="preserve"> FACT_ORDERS[[#This Row],[TotalAmount]] * (1 - (FACT_ORDERS[[#This Row],[ClientDiscount]] + FACT_ORDERS[[#This Row],[OrderDiscount]]) )</f>
        <v>830.3</v>
      </c>
      <c r="Q538" s="28">
        <f>FACT_ORDERS[[#This Row],[TotalAmountWithDiscount]]+FACT_ORDERS[[#This Row],[DeliveryCost]]</f>
        <v>845.3</v>
      </c>
      <c r="R538" s="35">
        <v>44703</v>
      </c>
      <c r="S538" s="35" t="str">
        <f>IF(NETWORKDAYS(FACT_ORDERS[[#This Row],[Order-Date]], FACT_ORDERS[[#This Row],[ArrivalDate ]]) &gt; 10, "Late", "On Time")</f>
        <v>On Time</v>
      </c>
    </row>
    <row r="539" spans="1:19" x14ac:dyDescent="0.3">
      <c r="A539" s="12">
        <v>5537</v>
      </c>
      <c r="B539" s="12">
        <v>222</v>
      </c>
      <c r="C539" s="12">
        <v>10981</v>
      </c>
      <c r="D539" s="12">
        <v>538</v>
      </c>
      <c r="E539" s="12" t="s">
        <v>244</v>
      </c>
      <c r="F539" s="13">
        <v>45473</v>
      </c>
      <c r="G539" s="26" t="s">
        <v>11239</v>
      </c>
      <c r="H539" s="12">
        <v>28</v>
      </c>
      <c r="I539" s="28">
        <f>VLOOKUP(B:B,DIM_PRODUCTS!A:F,5,FALSE)</f>
        <v>24</v>
      </c>
      <c r="J539" s="28">
        <f>FACT_ORDERS[[#This Row],[ProductPrice]]*FACT_ORDERS[[#This Row],[Quantity]]</f>
        <v>672</v>
      </c>
      <c r="K539" s="12" t="str">
        <f>VLOOKUP(C:C,DIM_CUSTOMERS!A:G,7,FALSE)</f>
        <v>Nigeria</v>
      </c>
      <c r="L539" s="30" cm="1">
        <f t="array" ref="L539">_xlfn.IFS(
    AND(FACT_ORDERS[[#This Row],[DeliveryMehtod]]="shippment",FACT_ORDERS[[#This Row],[TotalAmount]]&gt;=200), 0,
    AND(FACT_ORDERS[[#This Row],[DeliveryMehtod]]="pickup"), 15,
    AND(FACT_ORDERS[[#This Row],[DeliveryMehtod]]="shippment",FACT_ORDERS[[#This Row],[TotalAmount]]&lt;200), 35
)</f>
        <v>0</v>
      </c>
      <c r="M539" s="12" t="str" cm="1">
        <f t="array" ref="M539">_xlfn.IFS(
    SUMIFS(FACT_ORDERS[TotalAmount], FACT_ORDERS[WD_CUSTOMERS],FACT_ORDERS[[#This Row],[WD_CUSTOMERS]])&gt;=15000, "VIP",
    SUMIFS(FACT_ORDERS[TotalAmount], FACT_ORDERS[WD_CUSTOMERS],FACT_ORDERS[[#This Row],[WD_CUSTOMERS]])&gt;=8000, "Premium",
    TRUE, "Regular"
)</f>
        <v>Premium</v>
      </c>
      <c r="N539" s="32" cm="1">
        <f t="array" ref="N539">_xlfn.IFS(
   FACT_ORDERS[[#This Row],[TypeOfClient]]="VIP", 0.2,
   FACT_ORDERS[[#This Row],[TypeOfClient]]="Premium", 0.1,
   TRUE, 0
)</f>
        <v>0.1</v>
      </c>
      <c r="O539" s="31" cm="1">
        <f t="array" ref="O539">_xlfn.IFS(
   FACT_ORDERS[[#This Row],[TotalAmount]]&gt;1500, 0.15,
   FACT_ORDERS[[#This Row],[TotalAmount]]&gt;1000, 0.1,
   FACT_ORDERS[[#This Row],[TotalAmount]]&gt;500, 0.05,
   TRUE, 0
)</f>
        <v>0.05</v>
      </c>
      <c r="P539" s="28">
        <f xml:space="preserve"> FACT_ORDERS[[#This Row],[TotalAmount]] * (1 - (FACT_ORDERS[[#This Row],[ClientDiscount]] + FACT_ORDERS[[#This Row],[OrderDiscount]]) )</f>
        <v>571.19999999999993</v>
      </c>
      <c r="Q539" s="28">
        <f>FACT_ORDERS[[#This Row],[TotalAmountWithDiscount]]+FACT_ORDERS[[#This Row],[DeliveryCost]]</f>
        <v>571.19999999999993</v>
      </c>
      <c r="R539" s="35">
        <v>45484</v>
      </c>
      <c r="S539" s="35" t="str">
        <f>IF(NETWORKDAYS(FACT_ORDERS[[#This Row],[Order-Date]], FACT_ORDERS[[#This Row],[ArrivalDate ]]) &gt; 10, "Late", "On Time")</f>
        <v>On Time</v>
      </c>
    </row>
    <row r="540" spans="1:19" x14ac:dyDescent="0.3">
      <c r="A540" s="12">
        <v>5538</v>
      </c>
      <c r="B540" s="12">
        <v>204</v>
      </c>
      <c r="C540" s="12">
        <v>10981</v>
      </c>
      <c r="D540" s="12">
        <v>539</v>
      </c>
      <c r="E540" s="12" t="s">
        <v>243</v>
      </c>
      <c r="F540" s="13">
        <v>45473</v>
      </c>
      <c r="G540" s="26" t="s">
        <v>11240</v>
      </c>
      <c r="H540" s="12">
        <v>14</v>
      </c>
      <c r="I540" s="28">
        <f>VLOOKUP(B:B,DIM_PRODUCTS!A:F,5,FALSE)</f>
        <v>6</v>
      </c>
      <c r="J540" s="28">
        <f>FACT_ORDERS[[#This Row],[ProductPrice]]*FACT_ORDERS[[#This Row],[Quantity]]</f>
        <v>84</v>
      </c>
      <c r="K540" s="12" t="str">
        <f>VLOOKUP(C:C,DIM_CUSTOMERS!A:G,7,FALSE)</f>
        <v>Nigeria</v>
      </c>
      <c r="L540" s="30" cm="1">
        <f t="array" ref="L540">_xlfn.IFS(
    AND(FACT_ORDERS[[#This Row],[DeliveryMehtod]]="shippment",FACT_ORDERS[[#This Row],[TotalAmount]]&gt;=200), 0,
    AND(FACT_ORDERS[[#This Row],[DeliveryMehtod]]="pickup"), 15,
    AND(FACT_ORDERS[[#This Row],[DeliveryMehtod]]="shippment",FACT_ORDERS[[#This Row],[TotalAmount]]&lt;200), 35
)</f>
        <v>15</v>
      </c>
      <c r="M540" s="12" t="str" cm="1">
        <f t="array" ref="M540">_xlfn.IFS(
    SUMIFS(FACT_ORDERS[TotalAmount], FACT_ORDERS[WD_CUSTOMERS],FACT_ORDERS[[#This Row],[WD_CUSTOMERS]])&gt;=15000, "VIP",
    SUMIFS(FACT_ORDERS[TotalAmount], FACT_ORDERS[WD_CUSTOMERS],FACT_ORDERS[[#This Row],[WD_CUSTOMERS]])&gt;=8000, "Premium",
    TRUE, "Regular"
)</f>
        <v>Premium</v>
      </c>
      <c r="N540" s="32" cm="1">
        <f t="array" ref="N540">_xlfn.IFS(
   FACT_ORDERS[[#This Row],[TypeOfClient]]="VIP", 0.2,
   FACT_ORDERS[[#This Row],[TypeOfClient]]="Premium", 0.1,
   TRUE, 0
)</f>
        <v>0.1</v>
      </c>
      <c r="O540" s="31" cm="1">
        <f t="array" ref="O540">_xlfn.IFS(
   FACT_ORDERS[[#This Row],[TotalAmount]]&gt;1500, 0.15,
   FACT_ORDERS[[#This Row],[TotalAmount]]&gt;1000, 0.1,
   FACT_ORDERS[[#This Row],[TotalAmount]]&gt;500, 0.05,
   TRUE, 0
)</f>
        <v>0</v>
      </c>
      <c r="P540" s="28">
        <f xml:space="preserve"> FACT_ORDERS[[#This Row],[TotalAmount]] * (1 - (FACT_ORDERS[[#This Row],[ClientDiscount]] + FACT_ORDERS[[#This Row],[OrderDiscount]]) )</f>
        <v>75.600000000000009</v>
      </c>
      <c r="Q540" s="28">
        <f>FACT_ORDERS[[#This Row],[TotalAmountWithDiscount]]+FACT_ORDERS[[#This Row],[DeliveryCost]]</f>
        <v>90.600000000000009</v>
      </c>
      <c r="R540" s="35">
        <v>45481</v>
      </c>
      <c r="S540" s="35" t="str">
        <f>IF(NETWORKDAYS(FACT_ORDERS[[#This Row],[Order-Date]], FACT_ORDERS[[#This Row],[ArrivalDate ]]) &gt; 10, "Late", "On Time")</f>
        <v>On Time</v>
      </c>
    </row>
    <row r="541" spans="1:19" x14ac:dyDescent="0.3">
      <c r="A541" s="12">
        <v>5539</v>
      </c>
      <c r="B541" s="12">
        <v>263</v>
      </c>
      <c r="C541" s="12">
        <v>10981</v>
      </c>
      <c r="D541" s="12">
        <v>540</v>
      </c>
      <c r="E541" s="12" t="s">
        <v>243</v>
      </c>
      <c r="F541" s="13">
        <v>45473</v>
      </c>
      <c r="G541" s="26" t="s">
        <v>11241</v>
      </c>
      <c r="H541" s="12">
        <v>40</v>
      </c>
      <c r="I541" s="28">
        <f>VLOOKUP(B:B,DIM_PRODUCTS!A:F,5,FALSE)</f>
        <v>27</v>
      </c>
      <c r="J541" s="28">
        <f>FACT_ORDERS[[#This Row],[ProductPrice]]*FACT_ORDERS[[#This Row],[Quantity]]</f>
        <v>1080</v>
      </c>
      <c r="K541" s="12" t="str">
        <f>VLOOKUP(C:C,DIM_CUSTOMERS!A:G,7,FALSE)</f>
        <v>Nigeria</v>
      </c>
      <c r="L541" s="30" cm="1">
        <f t="array" ref="L541">_xlfn.IFS(
    AND(FACT_ORDERS[[#This Row],[DeliveryMehtod]]="shippment",FACT_ORDERS[[#This Row],[TotalAmount]]&gt;=200), 0,
    AND(FACT_ORDERS[[#This Row],[DeliveryMehtod]]="pickup"), 15,
    AND(FACT_ORDERS[[#This Row],[DeliveryMehtod]]="shippment",FACT_ORDERS[[#This Row],[TotalAmount]]&lt;200), 35
)</f>
        <v>15</v>
      </c>
      <c r="M541" s="12" t="str" cm="1">
        <f t="array" ref="M541">_xlfn.IFS(
    SUMIFS(FACT_ORDERS[TotalAmount], FACT_ORDERS[WD_CUSTOMERS],FACT_ORDERS[[#This Row],[WD_CUSTOMERS]])&gt;=15000, "VIP",
    SUMIFS(FACT_ORDERS[TotalAmount], FACT_ORDERS[WD_CUSTOMERS],FACT_ORDERS[[#This Row],[WD_CUSTOMERS]])&gt;=8000, "Premium",
    TRUE, "Regular"
)</f>
        <v>Premium</v>
      </c>
      <c r="N541" s="32" cm="1">
        <f t="array" ref="N541">_xlfn.IFS(
   FACT_ORDERS[[#This Row],[TypeOfClient]]="VIP", 0.2,
   FACT_ORDERS[[#This Row],[TypeOfClient]]="Premium", 0.1,
   TRUE, 0
)</f>
        <v>0.1</v>
      </c>
      <c r="O541" s="31" cm="1">
        <f t="array" ref="O541">_xlfn.IFS(
   FACT_ORDERS[[#This Row],[TotalAmount]]&gt;1500, 0.15,
   FACT_ORDERS[[#This Row],[TotalAmount]]&gt;1000, 0.1,
   FACT_ORDERS[[#This Row],[TotalAmount]]&gt;500, 0.05,
   TRUE, 0
)</f>
        <v>0.1</v>
      </c>
      <c r="P541" s="28">
        <f xml:space="preserve"> FACT_ORDERS[[#This Row],[TotalAmount]] * (1 - (FACT_ORDERS[[#This Row],[ClientDiscount]] + FACT_ORDERS[[#This Row],[OrderDiscount]]) )</f>
        <v>864</v>
      </c>
      <c r="Q541" s="28">
        <f>FACT_ORDERS[[#This Row],[TotalAmountWithDiscount]]+FACT_ORDERS[[#This Row],[DeliveryCost]]</f>
        <v>879</v>
      </c>
      <c r="R541" s="35">
        <v>45482</v>
      </c>
      <c r="S541" s="35" t="str">
        <f>IF(NETWORKDAYS(FACT_ORDERS[[#This Row],[Order-Date]], FACT_ORDERS[[#This Row],[ArrivalDate ]]) &gt; 10, "Late", "On Time")</f>
        <v>On Time</v>
      </c>
    </row>
    <row r="542" spans="1:19" x14ac:dyDescent="0.3">
      <c r="A542" s="12">
        <v>5540</v>
      </c>
      <c r="B542" s="12">
        <v>234</v>
      </c>
      <c r="C542" s="12">
        <v>10981</v>
      </c>
      <c r="D542" s="12">
        <v>541</v>
      </c>
      <c r="E542" s="12" t="s">
        <v>244</v>
      </c>
      <c r="F542" s="13">
        <v>45473</v>
      </c>
      <c r="G542" s="26" t="s">
        <v>11242</v>
      </c>
      <c r="H542" s="12">
        <v>30</v>
      </c>
      <c r="I542" s="28">
        <f>VLOOKUP(B:B,DIM_PRODUCTS!A:F,5,FALSE)</f>
        <v>13</v>
      </c>
      <c r="J542" s="28">
        <f>FACT_ORDERS[[#This Row],[ProductPrice]]*FACT_ORDERS[[#This Row],[Quantity]]</f>
        <v>390</v>
      </c>
      <c r="K542" s="12" t="str">
        <f>VLOOKUP(C:C,DIM_CUSTOMERS!A:G,7,FALSE)</f>
        <v>Nigeria</v>
      </c>
      <c r="L542" s="30" cm="1">
        <f t="array" ref="L542">_xlfn.IFS(
    AND(FACT_ORDERS[[#This Row],[DeliveryMehtod]]="shippment",FACT_ORDERS[[#This Row],[TotalAmount]]&gt;=200), 0,
    AND(FACT_ORDERS[[#This Row],[DeliveryMehtod]]="pickup"), 15,
    AND(FACT_ORDERS[[#This Row],[DeliveryMehtod]]="shippment",FACT_ORDERS[[#This Row],[TotalAmount]]&lt;200), 35
)</f>
        <v>0</v>
      </c>
      <c r="M542" s="12" t="str" cm="1">
        <f t="array" ref="M542">_xlfn.IFS(
    SUMIFS(FACT_ORDERS[TotalAmount], FACT_ORDERS[WD_CUSTOMERS],FACT_ORDERS[[#This Row],[WD_CUSTOMERS]])&gt;=15000, "VIP",
    SUMIFS(FACT_ORDERS[TotalAmount], FACT_ORDERS[WD_CUSTOMERS],FACT_ORDERS[[#This Row],[WD_CUSTOMERS]])&gt;=8000, "Premium",
    TRUE, "Regular"
)</f>
        <v>Premium</v>
      </c>
      <c r="N542" s="32" cm="1">
        <f t="array" ref="N542">_xlfn.IFS(
   FACT_ORDERS[[#This Row],[TypeOfClient]]="VIP", 0.2,
   FACT_ORDERS[[#This Row],[TypeOfClient]]="Premium", 0.1,
   TRUE, 0
)</f>
        <v>0.1</v>
      </c>
      <c r="O542" s="31" cm="1">
        <f t="array" ref="O542">_xlfn.IFS(
   FACT_ORDERS[[#This Row],[TotalAmount]]&gt;1500, 0.15,
   FACT_ORDERS[[#This Row],[TotalAmount]]&gt;1000, 0.1,
   FACT_ORDERS[[#This Row],[TotalAmount]]&gt;500, 0.05,
   TRUE, 0
)</f>
        <v>0</v>
      </c>
      <c r="P542" s="28">
        <f xml:space="preserve"> FACT_ORDERS[[#This Row],[TotalAmount]] * (1 - (FACT_ORDERS[[#This Row],[ClientDiscount]] + FACT_ORDERS[[#This Row],[OrderDiscount]]) )</f>
        <v>351</v>
      </c>
      <c r="Q542" s="28">
        <f>FACT_ORDERS[[#This Row],[TotalAmountWithDiscount]]+FACT_ORDERS[[#This Row],[DeliveryCost]]</f>
        <v>351</v>
      </c>
      <c r="R542" s="35">
        <v>45484</v>
      </c>
      <c r="S542" s="35" t="str">
        <f>IF(NETWORKDAYS(FACT_ORDERS[[#This Row],[Order-Date]], FACT_ORDERS[[#This Row],[ArrivalDate ]]) &gt; 10, "Late", "On Time")</f>
        <v>On Time</v>
      </c>
    </row>
    <row r="543" spans="1:19" x14ac:dyDescent="0.3">
      <c r="A543" s="12">
        <v>5541</v>
      </c>
      <c r="B543" s="12">
        <v>288</v>
      </c>
      <c r="C543" s="12">
        <v>10044</v>
      </c>
      <c r="D543" s="12">
        <v>542</v>
      </c>
      <c r="E543" s="12" t="s">
        <v>244</v>
      </c>
      <c r="F543" s="13">
        <v>45236</v>
      </c>
      <c r="G543" s="26" t="s">
        <v>11243</v>
      </c>
      <c r="H543" s="12">
        <v>13</v>
      </c>
      <c r="I543" s="28">
        <f>VLOOKUP(B:B,DIM_PRODUCTS!A:F,5,FALSE)</f>
        <v>14</v>
      </c>
      <c r="J543" s="28">
        <f>FACT_ORDERS[[#This Row],[ProductPrice]]*FACT_ORDERS[[#This Row],[Quantity]]</f>
        <v>182</v>
      </c>
      <c r="K543" s="12" t="str">
        <f>VLOOKUP(C:C,DIM_CUSTOMERS!A:G,7,FALSE)</f>
        <v>USA</v>
      </c>
      <c r="L543" s="30" cm="1">
        <f t="array" ref="L543">_xlfn.IFS(
    AND(FACT_ORDERS[[#This Row],[DeliveryMehtod]]="shippment",FACT_ORDERS[[#This Row],[TotalAmount]]&gt;=200), 0,
    AND(FACT_ORDERS[[#This Row],[DeliveryMehtod]]="pickup"), 15,
    AND(FACT_ORDERS[[#This Row],[DeliveryMehtod]]="shippment",FACT_ORDERS[[#This Row],[TotalAmount]]&lt;200), 35
)</f>
        <v>35</v>
      </c>
      <c r="M543" s="12" t="str" cm="1">
        <f t="array" ref="M543">_xlfn.IFS(
    SUMIFS(FACT_ORDERS[TotalAmount], FACT_ORDERS[WD_CUSTOMERS],FACT_ORDERS[[#This Row],[WD_CUSTOMERS]])&gt;=15000, "VIP",
    SUMIFS(FACT_ORDERS[TotalAmount], FACT_ORDERS[WD_CUSTOMERS],FACT_ORDERS[[#This Row],[WD_CUSTOMERS]])&gt;=8000, "Premium",
    TRUE, "Regular"
)</f>
        <v>VIP</v>
      </c>
      <c r="N543" s="32" cm="1">
        <f t="array" ref="N543">_xlfn.IFS(
   FACT_ORDERS[[#This Row],[TypeOfClient]]="VIP", 0.2,
   FACT_ORDERS[[#This Row],[TypeOfClient]]="Premium", 0.1,
   TRUE, 0
)</f>
        <v>0.2</v>
      </c>
      <c r="O543" s="31" cm="1">
        <f t="array" ref="O543">_xlfn.IFS(
   FACT_ORDERS[[#This Row],[TotalAmount]]&gt;1500, 0.15,
   FACT_ORDERS[[#This Row],[TotalAmount]]&gt;1000, 0.1,
   FACT_ORDERS[[#This Row],[TotalAmount]]&gt;500, 0.05,
   TRUE, 0
)</f>
        <v>0</v>
      </c>
      <c r="P543" s="28">
        <f xml:space="preserve"> FACT_ORDERS[[#This Row],[TotalAmount]] * (1 - (FACT_ORDERS[[#This Row],[ClientDiscount]] + FACT_ORDERS[[#This Row],[OrderDiscount]]) )</f>
        <v>145.6</v>
      </c>
      <c r="Q543" s="28">
        <f>FACT_ORDERS[[#This Row],[TotalAmountWithDiscount]]+FACT_ORDERS[[#This Row],[DeliveryCost]]</f>
        <v>180.6</v>
      </c>
      <c r="R543" s="35">
        <v>45247</v>
      </c>
      <c r="S543" s="35" t="str">
        <f>IF(NETWORKDAYS(FACT_ORDERS[[#This Row],[Order-Date]], FACT_ORDERS[[#This Row],[ArrivalDate ]]) &gt; 10, "Late", "On Time")</f>
        <v>On Time</v>
      </c>
    </row>
    <row r="544" spans="1:19" x14ac:dyDescent="0.3">
      <c r="A544" s="12">
        <v>5542</v>
      </c>
      <c r="B544" s="12">
        <v>204</v>
      </c>
      <c r="C544" s="12">
        <v>10044</v>
      </c>
      <c r="D544" s="12">
        <v>543</v>
      </c>
      <c r="E544" s="12" t="s">
        <v>244</v>
      </c>
      <c r="F544" s="13">
        <v>45236</v>
      </c>
      <c r="G544" s="26" t="s">
        <v>11244</v>
      </c>
      <c r="H544" s="12">
        <v>20</v>
      </c>
      <c r="I544" s="28">
        <f>VLOOKUP(B:B,DIM_PRODUCTS!A:F,5,FALSE)</f>
        <v>6</v>
      </c>
      <c r="J544" s="28">
        <f>FACT_ORDERS[[#This Row],[ProductPrice]]*FACT_ORDERS[[#This Row],[Quantity]]</f>
        <v>120</v>
      </c>
      <c r="K544" s="12" t="str">
        <f>VLOOKUP(C:C,DIM_CUSTOMERS!A:G,7,FALSE)</f>
        <v>USA</v>
      </c>
      <c r="L544" s="30" cm="1">
        <f t="array" ref="L544">_xlfn.IFS(
    AND(FACT_ORDERS[[#This Row],[DeliveryMehtod]]="shippment",FACT_ORDERS[[#This Row],[TotalAmount]]&gt;=200), 0,
    AND(FACT_ORDERS[[#This Row],[DeliveryMehtod]]="pickup"), 15,
    AND(FACT_ORDERS[[#This Row],[DeliveryMehtod]]="shippment",FACT_ORDERS[[#This Row],[TotalAmount]]&lt;200), 35
)</f>
        <v>35</v>
      </c>
      <c r="M544" s="12" t="str" cm="1">
        <f t="array" ref="M544">_xlfn.IFS(
    SUMIFS(FACT_ORDERS[TotalAmount], FACT_ORDERS[WD_CUSTOMERS],FACT_ORDERS[[#This Row],[WD_CUSTOMERS]])&gt;=15000, "VIP",
    SUMIFS(FACT_ORDERS[TotalAmount], FACT_ORDERS[WD_CUSTOMERS],FACT_ORDERS[[#This Row],[WD_CUSTOMERS]])&gt;=8000, "Premium",
    TRUE, "Regular"
)</f>
        <v>VIP</v>
      </c>
      <c r="N544" s="32" cm="1">
        <f t="array" ref="N544">_xlfn.IFS(
   FACT_ORDERS[[#This Row],[TypeOfClient]]="VIP", 0.2,
   FACT_ORDERS[[#This Row],[TypeOfClient]]="Premium", 0.1,
   TRUE, 0
)</f>
        <v>0.2</v>
      </c>
      <c r="O544" s="31" cm="1">
        <f t="array" ref="O544">_xlfn.IFS(
   FACT_ORDERS[[#This Row],[TotalAmount]]&gt;1500, 0.15,
   FACT_ORDERS[[#This Row],[TotalAmount]]&gt;1000, 0.1,
   FACT_ORDERS[[#This Row],[TotalAmount]]&gt;500, 0.05,
   TRUE, 0
)</f>
        <v>0</v>
      </c>
      <c r="P544" s="28">
        <f xml:space="preserve"> FACT_ORDERS[[#This Row],[TotalAmount]] * (1 - (FACT_ORDERS[[#This Row],[ClientDiscount]] + FACT_ORDERS[[#This Row],[OrderDiscount]]) )</f>
        <v>96</v>
      </c>
      <c r="Q544" s="28">
        <f>FACT_ORDERS[[#This Row],[TotalAmountWithDiscount]]+FACT_ORDERS[[#This Row],[DeliveryCost]]</f>
        <v>131</v>
      </c>
      <c r="R544" s="35">
        <v>45246</v>
      </c>
      <c r="S544" s="35" t="str">
        <f>IF(NETWORKDAYS(FACT_ORDERS[[#This Row],[Order-Date]], FACT_ORDERS[[#This Row],[ArrivalDate ]]) &gt; 10, "Late", "On Time")</f>
        <v>On Time</v>
      </c>
    </row>
    <row r="545" spans="1:19" x14ac:dyDescent="0.3">
      <c r="A545" s="12">
        <v>5543</v>
      </c>
      <c r="B545" s="12">
        <v>260</v>
      </c>
      <c r="C545" s="12">
        <v>10044</v>
      </c>
      <c r="D545" s="12">
        <v>544</v>
      </c>
      <c r="E545" s="12" t="s">
        <v>244</v>
      </c>
      <c r="F545" s="13">
        <v>45236</v>
      </c>
      <c r="G545" s="26" t="s">
        <v>11245</v>
      </c>
      <c r="H545" s="12">
        <v>31</v>
      </c>
      <c r="I545" s="28">
        <f>VLOOKUP(B:B,DIM_PRODUCTS!A:F,5,FALSE)</f>
        <v>15</v>
      </c>
      <c r="J545" s="28">
        <f>FACT_ORDERS[[#This Row],[ProductPrice]]*FACT_ORDERS[[#This Row],[Quantity]]</f>
        <v>465</v>
      </c>
      <c r="K545" s="12" t="str">
        <f>VLOOKUP(C:C,DIM_CUSTOMERS!A:G,7,FALSE)</f>
        <v>USA</v>
      </c>
      <c r="L545" s="30" cm="1">
        <f t="array" ref="L545">_xlfn.IFS(
    AND(FACT_ORDERS[[#This Row],[DeliveryMehtod]]="shippment",FACT_ORDERS[[#This Row],[TotalAmount]]&gt;=200), 0,
    AND(FACT_ORDERS[[#This Row],[DeliveryMehtod]]="pickup"), 15,
    AND(FACT_ORDERS[[#This Row],[DeliveryMehtod]]="shippment",FACT_ORDERS[[#This Row],[TotalAmount]]&lt;200), 35
)</f>
        <v>0</v>
      </c>
      <c r="M545" s="12" t="str" cm="1">
        <f t="array" ref="M545">_xlfn.IFS(
    SUMIFS(FACT_ORDERS[TotalAmount], FACT_ORDERS[WD_CUSTOMERS],FACT_ORDERS[[#This Row],[WD_CUSTOMERS]])&gt;=15000, "VIP",
    SUMIFS(FACT_ORDERS[TotalAmount], FACT_ORDERS[WD_CUSTOMERS],FACT_ORDERS[[#This Row],[WD_CUSTOMERS]])&gt;=8000, "Premium",
    TRUE, "Regular"
)</f>
        <v>VIP</v>
      </c>
      <c r="N545" s="32" cm="1">
        <f t="array" ref="N545">_xlfn.IFS(
   FACT_ORDERS[[#This Row],[TypeOfClient]]="VIP", 0.2,
   FACT_ORDERS[[#This Row],[TypeOfClient]]="Premium", 0.1,
   TRUE, 0
)</f>
        <v>0.2</v>
      </c>
      <c r="O545" s="31" cm="1">
        <f t="array" ref="O545">_xlfn.IFS(
   FACT_ORDERS[[#This Row],[TotalAmount]]&gt;1500, 0.15,
   FACT_ORDERS[[#This Row],[TotalAmount]]&gt;1000, 0.1,
   FACT_ORDERS[[#This Row],[TotalAmount]]&gt;500, 0.05,
   TRUE, 0
)</f>
        <v>0</v>
      </c>
      <c r="P545" s="28">
        <f xml:space="preserve"> FACT_ORDERS[[#This Row],[TotalAmount]] * (1 - (FACT_ORDERS[[#This Row],[ClientDiscount]] + FACT_ORDERS[[#This Row],[OrderDiscount]]) )</f>
        <v>372</v>
      </c>
      <c r="Q545" s="28">
        <f>FACT_ORDERS[[#This Row],[TotalAmountWithDiscount]]+FACT_ORDERS[[#This Row],[DeliveryCost]]</f>
        <v>372</v>
      </c>
      <c r="R545" s="35">
        <v>45246</v>
      </c>
      <c r="S545" s="35" t="str">
        <f>IF(NETWORKDAYS(FACT_ORDERS[[#This Row],[Order-Date]], FACT_ORDERS[[#This Row],[ArrivalDate ]]) &gt; 10, "Late", "On Time")</f>
        <v>On Time</v>
      </c>
    </row>
    <row r="546" spans="1:19" x14ac:dyDescent="0.3">
      <c r="A546" s="12">
        <v>5544</v>
      </c>
      <c r="B546" s="12">
        <v>267</v>
      </c>
      <c r="C546" s="12">
        <v>10044</v>
      </c>
      <c r="D546" s="12">
        <v>545</v>
      </c>
      <c r="E546" s="12" t="s">
        <v>243</v>
      </c>
      <c r="F546" s="13">
        <v>45236</v>
      </c>
      <c r="G546" s="26" t="s">
        <v>11246</v>
      </c>
      <c r="H546" s="12">
        <v>50</v>
      </c>
      <c r="I546" s="28">
        <f>VLOOKUP(B:B,DIM_PRODUCTS!A:F,5,FALSE)</f>
        <v>26</v>
      </c>
      <c r="J546" s="28">
        <f>FACT_ORDERS[[#This Row],[ProductPrice]]*FACT_ORDERS[[#This Row],[Quantity]]</f>
        <v>1300</v>
      </c>
      <c r="K546" s="12" t="str">
        <f>VLOOKUP(C:C,DIM_CUSTOMERS!A:G,7,FALSE)</f>
        <v>USA</v>
      </c>
      <c r="L546" s="30" cm="1">
        <f t="array" ref="L546">_xlfn.IFS(
    AND(FACT_ORDERS[[#This Row],[DeliveryMehtod]]="shippment",FACT_ORDERS[[#This Row],[TotalAmount]]&gt;=200), 0,
    AND(FACT_ORDERS[[#This Row],[DeliveryMehtod]]="pickup"), 15,
    AND(FACT_ORDERS[[#This Row],[DeliveryMehtod]]="shippment",FACT_ORDERS[[#This Row],[TotalAmount]]&lt;200), 35
)</f>
        <v>15</v>
      </c>
      <c r="M546" s="12" t="str" cm="1">
        <f t="array" ref="M546">_xlfn.IFS(
    SUMIFS(FACT_ORDERS[TotalAmount], FACT_ORDERS[WD_CUSTOMERS],FACT_ORDERS[[#This Row],[WD_CUSTOMERS]])&gt;=15000, "VIP",
    SUMIFS(FACT_ORDERS[TotalAmount], FACT_ORDERS[WD_CUSTOMERS],FACT_ORDERS[[#This Row],[WD_CUSTOMERS]])&gt;=8000, "Premium",
    TRUE, "Regular"
)</f>
        <v>VIP</v>
      </c>
      <c r="N546" s="32" cm="1">
        <f t="array" ref="N546">_xlfn.IFS(
   FACT_ORDERS[[#This Row],[TypeOfClient]]="VIP", 0.2,
   FACT_ORDERS[[#This Row],[TypeOfClient]]="Premium", 0.1,
   TRUE, 0
)</f>
        <v>0.2</v>
      </c>
      <c r="O546" s="31" cm="1">
        <f t="array" ref="O546">_xlfn.IFS(
   FACT_ORDERS[[#This Row],[TotalAmount]]&gt;1500, 0.15,
   FACT_ORDERS[[#This Row],[TotalAmount]]&gt;1000, 0.1,
   FACT_ORDERS[[#This Row],[TotalAmount]]&gt;500, 0.05,
   TRUE, 0
)</f>
        <v>0.1</v>
      </c>
      <c r="P546" s="28">
        <f xml:space="preserve"> FACT_ORDERS[[#This Row],[TotalAmount]] * (1 - (FACT_ORDERS[[#This Row],[ClientDiscount]] + FACT_ORDERS[[#This Row],[OrderDiscount]]) )</f>
        <v>909.99999999999989</v>
      </c>
      <c r="Q546" s="28">
        <f>FACT_ORDERS[[#This Row],[TotalAmountWithDiscount]]+FACT_ORDERS[[#This Row],[DeliveryCost]]</f>
        <v>924.99999999999989</v>
      </c>
      <c r="R546" s="35">
        <v>45244</v>
      </c>
      <c r="S546" s="35" t="str">
        <f>IF(NETWORKDAYS(FACT_ORDERS[[#This Row],[Order-Date]], FACT_ORDERS[[#This Row],[ArrivalDate ]]) &gt; 10, "Late", "On Time")</f>
        <v>On Time</v>
      </c>
    </row>
    <row r="547" spans="1:19" x14ac:dyDescent="0.3">
      <c r="A547" s="12">
        <v>5545</v>
      </c>
      <c r="B547" s="12">
        <v>284</v>
      </c>
      <c r="C547" s="12">
        <v>10518</v>
      </c>
      <c r="D547" s="12">
        <v>546</v>
      </c>
      <c r="E547" s="12" t="s">
        <v>243</v>
      </c>
      <c r="F547" s="13">
        <v>45381</v>
      </c>
      <c r="G547" s="26" t="s">
        <v>11247</v>
      </c>
      <c r="H547" s="12">
        <v>46</v>
      </c>
      <c r="I547" s="28">
        <f>VLOOKUP(B:B,DIM_PRODUCTS!A:F,5,FALSE)</f>
        <v>32</v>
      </c>
      <c r="J547" s="28">
        <f>FACT_ORDERS[[#This Row],[ProductPrice]]*FACT_ORDERS[[#This Row],[Quantity]]</f>
        <v>1472</v>
      </c>
      <c r="K547" s="12" t="str">
        <f>VLOOKUP(C:C,DIM_CUSTOMERS!A:G,7,FALSE)</f>
        <v>India</v>
      </c>
      <c r="L547" s="30" cm="1">
        <f t="array" ref="L547">_xlfn.IFS(
    AND(FACT_ORDERS[[#This Row],[DeliveryMehtod]]="shippment",FACT_ORDERS[[#This Row],[TotalAmount]]&gt;=200), 0,
    AND(FACT_ORDERS[[#This Row],[DeliveryMehtod]]="pickup"), 15,
    AND(FACT_ORDERS[[#This Row],[DeliveryMehtod]]="shippment",FACT_ORDERS[[#This Row],[TotalAmount]]&lt;200), 35
)</f>
        <v>15</v>
      </c>
      <c r="M547" s="12" t="str" cm="1">
        <f t="array" ref="M547">_xlfn.IFS(
    SUMIFS(FACT_ORDERS[TotalAmount], FACT_ORDERS[WD_CUSTOMERS],FACT_ORDERS[[#This Row],[WD_CUSTOMERS]])&gt;=15000, "VIP",
    SUMIFS(FACT_ORDERS[TotalAmount], FACT_ORDERS[WD_CUSTOMERS],FACT_ORDERS[[#This Row],[WD_CUSTOMERS]])&gt;=8000, "Premium",
    TRUE, "Regular"
)</f>
        <v>Regular</v>
      </c>
      <c r="N547" s="32" cm="1">
        <f t="array" ref="N547">_xlfn.IFS(
   FACT_ORDERS[[#This Row],[TypeOfClient]]="VIP", 0.2,
   FACT_ORDERS[[#This Row],[TypeOfClient]]="Premium", 0.1,
   TRUE, 0
)</f>
        <v>0</v>
      </c>
      <c r="O547" s="31" cm="1">
        <f t="array" ref="O547">_xlfn.IFS(
   FACT_ORDERS[[#This Row],[TotalAmount]]&gt;1500, 0.15,
   FACT_ORDERS[[#This Row],[TotalAmount]]&gt;1000, 0.1,
   FACT_ORDERS[[#This Row],[TotalAmount]]&gt;500, 0.05,
   TRUE, 0
)</f>
        <v>0.1</v>
      </c>
      <c r="P547" s="28">
        <f xml:space="preserve"> FACT_ORDERS[[#This Row],[TotalAmount]] * (1 - (FACT_ORDERS[[#This Row],[ClientDiscount]] + FACT_ORDERS[[#This Row],[OrderDiscount]]) )</f>
        <v>1324.8</v>
      </c>
      <c r="Q547" s="28">
        <f>FACT_ORDERS[[#This Row],[TotalAmountWithDiscount]]+FACT_ORDERS[[#This Row],[DeliveryCost]]</f>
        <v>1339.8</v>
      </c>
      <c r="R547" s="35">
        <v>45391</v>
      </c>
      <c r="S547" s="35" t="str">
        <f>IF(NETWORKDAYS(FACT_ORDERS[[#This Row],[Order-Date]], FACT_ORDERS[[#This Row],[ArrivalDate ]]) &gt; 10, "Late", "On Time")</f>
        <v>On Time</v>
      </c>
    </row>
    <row r="548" spans="1:19" x14ac:dyDescent="0.3">
      <c r="A548" s="12">
        <v>5546</v>
      </c>
      <c r="B548" s="12">
        <v>248</v>
      </c>
      <c r="C548" s="12">
        <v>10518</v>
      </c>
      <c r="D548" s="12">
        <v>547</v>
      </c>
      <c r="E548" s="12" t="s">
        <v>243</v>
      </c>
      <c r="F548" s="13">
        <v>45317</v>
      </c>
      <c r="G548" s="26" t="s">
        <v>11248</v>
      </c>
      <c r="H548" s="12">
        <v>14</v>
      </c>
      <c r="I548" s="28">
        <f>VLOOKUP(B:B,DIM_PRODUCTS!A:F,5,FALSE)</f>
        <v>13</v>
      </c>
      <c r="J548" s="28">
        <f>FACT_ORDERS[[#This Row],[ProductPrice]]*FACT_ORDERS[[#This Row],[Quantity]]</f>
        <v>182</v>
      </c>
      <c r="K548" s="12" t="str">
        <f>VLOOKUP(C:C,DIM_CUSTOMERS!A:G,7,FALSE)</f>
        <v>India</v>
      </c>
      <c r="L548" s="30" cm="1">
        <f t="array" ref="L548">_xlfn.IFS(
    AND(FACT_ORDERS[[#This Row],[DeliveryMehtod]]="shippment",FACT_ORDERS[[#This Row],[TotalAmount]]&gt;=200), 0,
    AND(FACT_ORDERS[[#This Row],[DeliveryMehtod]]="pickup"), 15,
    AND(FACT_ORDERS[[#This Row],[DeliveryMehtod]]="shippment",FACT_ORDERS[[#This Row],[TotalAmount]]&lt;200), 35
)</f>
        <v>15</v>
      </c>
      <c r="M548" s="12" t="str" cm="1">
        <f t="array" ref="M548">_xlfn.IFS(
    SUMIFS(FACT_ORDERS[TotalAmount], FACT_ORDERS[WD_CUSTOMERS],FACT_ORDERS[[#This Row],[WD_CUSTOMERS]])&gt;=15000, "VIP",
    SUMIFS(FACT_ORDERS[TotalAmount], FACT_ORDERS[WD_CUSTOMERS],FACT_ORDERS[[#This Row],[WD_CUSTOMERS]])&gt;=8000, "Premium",
    TRUE, "Regular"
)</f>
        <v>Regular</v>
      </c>
      <c r="N548" s="32" cm="1">
        <f t="array" ref="N548">_xlfn.IFS(
   FACT_ORDERS[[#This Row],[TypeOfClient]]="VIP", 0.2,
   FACT_ORDERS[[#This Row],[TypeOfClient]]="Premium", 0.1,
   TRUE, 0
)</f>
        <v>0</v>
      </c>
      <c r="O548" s="31" cm="1">
        <f t="array" ref="O548">_xlfn.IFS(
   FACT_ORDERS[[#This Row],[TotalAmount]]&gt;1500, 0.15,
   FACT_ORDERS[[#This Row],[TotalAmount]]&gt;1000, 0.1,
   FACT_ORDERS[[#This Row],[TotalAmount]]&gt;500, 0.05,
   TRUE, 0
)</f>
        <v>0</v>
      </c>
      <c r="P548" s="28">
        <f xml:space="preserve"> FACT_ORDERS[[#This Row],[TotalAmount]] * (1 - (FACT_ORDERS[[#This Row],[ClientDiscount]] + FACT_ORDERS[[#This Row],[OrderDiscount]]) )</f>
        <v>182</v>
      </c>
      <c r="Q548" s="28">
        <f>FACT_ORDERS[[#This Row],[TotalAmountWithDiscount]]+FACT_ORDERS[[#This Row],[DeliveryCost]]</f>
        <v>197</v>
      </c>
      <c r="R548" s="35">
        <v>45326</v>
      </c>
      <c r="S548" s="35" t="str">
        <f>IF(NETWORKDAYS(FACT_ORDERS[[#This Row],[Order-Date]], FACT_ORDERS[[#This Row],[ArrivalDate ]]) &gt; 10, "Late", "On Time")</f>
        <v>On Time</v>
      </c>
    </row>
    <row r="549" spans="1:19" x14ac:dyDescent="0.3">
      <c r="A549" s="12">
        <v>5547</v>
      </c>
      <c r="B549" s="12">
        <v>244</v>
      </c>
      <c r="C549" s="12">
        <v>10330</v>
      </c>
      <c r="D549" s="12">
        <v>548</v>
      </c>
      <c r="E549" s="12" t="s">
        <v>243</v>
      </c>
      <c r="F549" s="13">
        <v>45398</v>
      </c>
      <c r="G549" s="26" t="s">
        <v>11249</v>
      </c>
      <c r="H549" s="12">
        <v>51</v>
      </c>
      <c r="I549" s="28">
        <f>VLOOKUP(B:B,DIM_PRODUCTS!A:F,5,FALSE)</f>
        <v>25</v>
      </c>
      <c r="J549" s="28">
        <f>FACT_ORDERS[[#This Row],[ProductPrice]]*FACT_ORDERS[[#This Row],[Quantity]]</f>
        <v>1275</v>
      </c>
      <c r="K549" s="12" t="str">
        <f>VLOOKUP(C:C,DIM_CUSTOMERS!A:G,7,FALSE)</f>
        <v>Canada</v>
      </c>
      <c r="L549" s="30" cm="1">
        <f t="array" ref="L549">_xlfn.IFS(
    AND(FACT_ORDERS[[#This Row],[DeliveryMehtod]]="shippment",FACT_ORDERS[[#This Row],[TotalAmount]]&gt;=200), 0,
    AND(FACT_ORDERS[[#This Row],[DeliveryMehtod]]="pickup"), 15,
    AND(FACT_ORDERS[[#This Row],[DeliveryMehtod]]="shippment",FACT_ORDERS[[#This Row],[TotalAmount]]&lt;200), 35
)</f>
        <v>15</v>
      </c>
      <c r="M549" s="12" t="str" cm="1">
        <f t="array" ref="M549">_xlfn.IFS(
    SUMIFS(FACT_ORDERS[TotalAmount], FACT_ORDERS[WD_CUSTOMERS],FACT_ORDERS[[#This Row],[WD_CUSTOMERS]])&gt;=15000, "VIP",
    SUMIFS(FACT_ORDERS[TotalAmount], FACT_ORDERS[WD_CUSTOMERS],FACT_ORDERS[[#This Row],[WD_CUSTOMERS]])&gt;=8000, "Premium",
    TRUE, "Regular"
)</f>
        <v>VIP</v>
      </c>
      <c r="N549" s="32" cm="1">
        <f t="array" ref="N549">_xlfn.IFS(
   FACT_ORDERS[[#This Row],[TypeOfClient]]="VIP", 0.2,
   FACT_ORDERS[[#This Row],[TypeOfClient]]="Premium", 0.1,
   TRUE, 0
)</f>
        <v>0.2</v>
      </c>
      <c r="O549" s="31" cm="1">
        <f t="array" ref="O549">_xlfn.IFS(
   FACT_ORDERS[[#This Row],[TotalAmount]]&gt;1500, 0.15,
   FACT_ORDERS[[#This Row],[TotalAmount]]&gt;1000, 0.1,
   FACT_ORDERS[[#This Row],[TotalAmount]]&gt;500, 0.05,
   TRUE, 0
)</f>
        <v>0.1</v>
      </c>
      <c r="P549" s="28">
        <f xml:space="preserve"> FACT_ORDERS[[#This Row],[TotalAmount]] * (1 - (FACT_ORDERS[[#This Row],[ClientDiscount]] + FACT_ORDERS[[#This Row],[OrderDiscount]]) )</f>
        <v>892.5</v>
      </c>
      <c r="Q549" s="28">
        <f>FACT_ORDERS[[#This Row],[TotalAmountWithDiscount]]+FACT_ORDERS[[#This Row],[DeliveryCost]]</f>
        <v>907.5</v>
      </c>
      <c r="R549" s="35">
        <v>45405</v>
      </c>
      <c r="S549" s="35" t="str">
        <f>IF(NETWORKDAYS(FACT_ORDERS[[#This Row],[Order-Date]], FACT_ORDERS[[#This Row],[ArrivalDate ]]) &gt; 10, "Late", "On Time")</f>
        <v>On Time</v>
      </c>
    </row>
    <row r="550" spans="1:19" x14ac:dyDescent="0.3">
      <c r="A550" s="12">
        <v>5548</v>
      </c>
      <c r="B550" s="12">
        <v>220</v>
      </c>
      <c r="C550" s="12">
        <v>10330</v>
      </c>
      <c r="D550" s="12">
        <v>549</v>
      </c>
      <c r="E550" s="12" t="s">
        <v>243</v>
      </c>
      <c r="F550" s="13">
        <v>45398</v>
      </c>
      <c r="G550" s="26" t="s">
        <v>11250</v>
      </c>
      <c r="H550" s="12">
        <v>45</v>
      </c>
      <c r="I550" s="28">
        <f>VLOOKUP(B:B,DIM_PRODUCTS!A:F,5,FALSE)</f>
        <v>30</v>
      </c>
      <c r="J550" s="28">
        <f>FACT_ORDERS[[#This Row],[ProductPrice]]*FACT_ORDERS[[#This Row],[Quantity]]</f>
        <v>1350</v>
      </c>
      <c r="K550" s="12" t="str">
        <f>VLOOKUP(C:C,DIM_CUSTOMERS!A:G,7,FALSE)</f>
        <v>Canada</v>
      </c>
      <c r="L550" s="30" cm="1">
        <f t="array" ref="L550">_xlfn.IFS(
    AND(FACT_ORDERS[[#This Row],[DeliveryMehtod]]="shippment",FACT_ORDERS[[#This Row],[TotalAmount]]&gt;=200), 0,
    AND(FACT_ORDERS[[#This Row],[DeliveryMehtod]]="pickup"), 15,
    AND(FACT_ORDERS[[#This Row],[DeliveryMehtod]]="shippment",FACT_ORDERS[[#This Row],[TotalAmount]]&lt;200), 35
)</f>
        <v>15</v>
      </c>
      <c r="M550" s="12" t="str" cm="1">
        <f t="array" ref="M550">_xlfn.IFS(
    SUMIFS(FACT_ORDERS[TotalAmount], FACT_ORDERS[WD_CUSTOMERS],FACT_ORDERS[[#This Row],[WD_CUSTOMERS]])&gt;=15000, "VIP",
    SUMIFS(FACT_ORDERS[TotalAmount], FACT_ORDERS[WD_CUSTOMERS],FACT_ORDERS[[#This Row],[WD_CUSTOMERS]])&gt;=8000, "Premium",
    TRUE, "Regular"
)</f>
        <v>VIP</v>
      </c>
      <c r="N550" s="32" cm="1">
        <f t="array" ref="N550">_xlfn.IFS(
   FACT_ORDERS[[#This Row],[TypeOfClient]]="VIP", 0.2,
   FACT_ORDERS[[#This Row],[TypeOfClient]]="Premium", 0.1,
   TRUE, 0
)</f>
        <v>0.2</v>
      </c>
      <c r="O550" s="31" cm="1">
        <f t="array" ref="O550">_xlfn.IFS(
   FACT_ORDERS[[#This Row],[TotalAmount]]&gt;1500, 0.15,
   FACT_ORDERS[[#This Row],[TotalAmount]]&gt;1000, 0.1,
   FACT_ORDERS[[#This Row],[TotalAmount]]&gt;500, 0.05,
   TRUE, 0
)</f>
        <v>0.1</v>
      </c>
      <c r="P550" s="28">
        <f xml:space="preserve"> FACT_ORDERS[[#This Row],[TotalAmount]] * (1 - (FACT_ORDERS[[#This Row],[ClientDiscount]] + FACT_ORDERS[[#This Row],[OrderDiscount]]) )</f>
        <v>944.99999999999989</v>
      </c>
      <c r="Q550" s="28">
        <f>FACT_ORDERS[[#This Row],[TotalAmountWithDiscount]]+FACT_ORDERS[[#This Row],[DeliveryCost]]</f>
        <v>959.99999999999989</v>
      </c>
      <c r="R550" s="35">
        <v>45405</v>
      </c>
      <c r="S550" s="35" t="str">
        <f>IF(NETWORKDAYS(FACT_ORDERS[[#This Row],[Order-Date]], FACT_ORDERS[[#This Row],[ArrivalDate ]]) &gt; 10, "Late", "On Time")</f>
        <v>On Time</v>
      </c>
    </row>
    <row r="551" spans="1:19" x14ac:dyDescent="0.3">
      <c r="A551" s="12">
        <v>5549</v>
      </c>
      <c r="B551" s="12">
        <v>254</v>
      </c>
      <c r="C551" s="12">
        <v>10330</v>
      </c>
      <c r="D551" s="12">
        <v>550</v>
      </c>
      <c r="E551" s="12" t="s">
        <v>243</v>
      </c>
      <c r="F551" s="13">
        <v>45398</v>
      </c>
      <c r="G551" s="26" t="s">
        <v>11251</v>
      </c>
      <c r="H551" s="12">
        <v>22</v>
      </c>
      <c r="I551" s="28">
        <f>VLOOKUP(B:B,DIM_PRODUCTS!A:F,5,FALSE)</f>
        <v>27</v>
      </c>
      <c r="J551" s="28">
        <f>FACT_ORDERS[[#This Row],[ProductPrice]]*FACT_ORDERS[[#This Row],[Quantity]]</f>
        <v>594</v>
      </c>
      <c r="K551" s="12" t="str">
        <f>VLOOKUP(C:C,DIM_CUSTOMERS!A:G,7,FALSE)</f>
        <v>Canada</v>
      </c>
      <c r="L551" s="30" cm="1">
        <f t="array" ref="L551">_xlfn.IFS(
    AND(FACT_ORDERS[[#This Row],[DeliveryMehtod]]="shippment",FACT_ORDERS[[#This Row],[TotalAmount]]&gt;=200), 0,
    AND(FACT_ORDERS[[#This Row],[DeliveryMehtod]]="pickup"), 15,
    AND(FACT_ORDERS[[#This Row],[DeliveryMehtod]]="shippment",FACT_ORDERS[[#This Row],[TotalAmount]]&lt;200), 35
)</f>
        <v>15</v>
      </c>
      <c r="M551" s="12" t="str" cm="1">
        <f t="array" ref="M551">_xlfn.IFS(
    SUMIFS(FACT_ORDERS[TotalAmount], FACT_ORDERS[WD_CUSTOMERS],FACT_ORDERS[[#This Row],[WD_CUSTOMERS]])&gt;=15000, "VIP",
    SUMIFS(FACT_ORDERS[TotalAmount], FACT_ORDERS[WD_CUSTOMERS],FACT_ORDERS[[#This Row],[WD_CUSTOMERS]])&gt;=8000, "Premium",
    TRUE, "Regular"
)</f>
        <v>VIP</v>
      </c>
      <c r="N551" s="32" cm="1">
        <f t="array" ref="N551">_xlfn.IFS(
   FACT_ORDERS[[#This Row],[TypeOfClient]]="VIP", 0.2,
   FACT_ORDERS[[#This Row],[TypeOfClient]]="Premium", 0.1,
   TRUE, 0
)</f>
        <v>0.2</v>
      </c>
      <c r="O551" s="31" cm="1">
        <f t="array" ref="O551">_xlfn.IFS(
   FACT_ORDERS[[#This Row],[TotalAmount]]&gt;1500, 0.15,
   FACT_ORDERS[[#This Row],[TotalAmount]]&gt;1000, 0.1,
   FACT_ORDERS[[#This Row],[TotalAmount]]&gt;500, 0.05,
   TRUE, 0
)</f>
        <v>0.05</v>
      </c>
      <c r="P551" s="28">
        <f xml:space="preserve"> FACT_ORDERS[[#This Row],[TotalAmount]] * (1 - (FACT_ORDERS[[#This Row],[ClientDiscount]] + FACT_ORDERS[[#This Row],[OrderDiscount]]) )</f>
        <v>445.5</v>
      </c>
      <c r="Q551" s="28">
        <f>FACT_ORDERS[[#This Row],[TotalAmountWithDiscount]]+FACT_ORDERS[[#This Row],[DeliveryCost]]</f>
        <v>460.5</v>
      </c>
      <c r="R551" s="35">
        <v>45407</v>
      </c>
      <c r="S551" s="35" t="str">
        <f>IF(NETWORKDAYS(FACT_ORDERS[[#This Row],[Order-Date]], FACT_ORDERS[[#This Row],[ArrivalDate ]]) &gt; 10, "Late", "On Time")</f>
        <v>On Time</v>
      </c>
    </row>
    <row r="552" spans="1:19" x14ac:dyDescent="0.3">
      <c r="A552" s="12">
        <v>5550</v>
      </c>
      <c r="B552" s="12">
        <v>227</v>
      </c>
      <c r="C552" s="12">
        <v>10330</v>
      </c>
      <c r="D552" s="12">
        <v>551</v>
      </c>
      <c r="E552" s="12" t="s">
        <v>243</v>
      </c>
      <c r="F552" s="13">
        <v>45398</v>
      </c>
      <c r="G552" s="26" t="s">
        <v>10983</v>
      </c>
      <c r="H552" s="12">
        <v>32</v>
      </c>
      <c r="I552" s="28">
        <f>VLOOKUP(B:B,DIM_PRODUCTS!A:F,5,FALSE)</f>
        <v>19</v>
      </c>
      <c r="J552" s="28">
        <f>FACT_ORDERS[[#This Row],[ProductPrice]]*FACT_ORDERS[[#This Row],[Quantity]]</f>
        <v>608</v>
      </c>
      <c r="K552" s="12" t="str">
        <f>VLOOKUP(C:C,DIM_CUSTOMERS!A:G,7,FALSE)</f>
        <v>Canada</v>
      </c>
      <c r="L552" s="30" cm="1">
        <f t="array" ref="L552">_xlfn.IFS(
    AND(FACT_ORDERS[[#This Row],[DeliveryMehtod]]="shippment",FACT_ORDERS[[#This Row],[TotalAmount]]&gt;=200), 0,
    AND(FACT_ORDERS[[#This Row],[DeliveryMehtod]]="pickup"), 15,
    AND(FACT_ORDERS[[#This Row],[DeliveryMehtod]]="shippment",FACT_ORDERS[[#This Row],[TotalAmount]]&lt;200), 35
)</f>
        <v>15</v>
      </c>
      <c r="M552" s="12" t="str" cm="1">
        <f t="array" ref="M552">_xlfn.IFS(
    SUMIFS(FACT_ORDERS[TotalAmount], FACT_ORDERS[WD_CUSTOMERS],FACT_ORDERS[[#This Row],[WD_CUSTOMERS]])&gt;=15000, "VIP",
    SUMIFS(FACT_ORDERS[TotalAmount], FACT_ORDERS[WD_CUSTOMERS],FACT_ORDERS[[#This Row],[WD_CUSTOMERS]])&gt;=8000, "Premium",
    TRUE, "Regular"
)</f>
        <v>VIP</v>
      </c>
      <c r="N552" s="32" cm="1">
        <f t="array" ref="N552">_xlfn.IFS(
   FACT_ORDERS[[#This Row],[TypeOfClient]]="VIP", 0.2,
   FACT_ORDERS[[#This Row],[TypeOfClient]]="Premium", 0.1,
   TRUE, 0
)</f>
        <v>0.2</v>
      </c>
      <c r="O552" s="31" cm="1">
        <f t="array" ref="O552">_xlfn.IFS(
   FACT_ORDERS[[#This Row],[TotalAmount]]&gt;1500, 0.15,
   FACT_ORDERS[[#This Row],[TotalAmount]]&gt;1000, 0.1,
   FACT_ORDERS[[#This Row],[TotalAmount]]&gt;500, 0.05,
   TRUE, 0
)</f>
        <v>0.05</v>
      </c>
      <c r="P552" s="28">
        <f xml:space="preserve"> FACT_ORDERS[[#This Row],[TotalAmount]] * (1 - (FACT_ORDERS[[#This Row],[ClientDiscount]] + FACT_ORDERS[[#This Row],[OrderDiscount]]) )</f>
        <v>456</v>
      </c>
      <c r="Q552" s="28">
        <f>FACT_ORDERS[[#This Row],[TotalAmountWithDiscount]]+FACT_ORDERS[[#This Row],[DeliveryCost]]</f>
        <v>471</v>
      </c>
      <c r="R552" s="35">
        <v>45406</v>
      </c>
      <c r="S552" s="35" t="str">
        <f>IF(NETWORKDAYS(FACT_ORDERS[[#This Row],[Order-Date]], FACT_ORDERS[[#This Row],[ArrivalDate ]]) &gt; 10, "Late", "On Time")</f>
        <v>On Time</v>
      </c>
    </row>
    <row r="553" spans="1:19" x14ac:dyDescent="0.3">
      <c r="A553" s="12">
        <v>5551</v>
      </c>
      <c r="B553" s="12">
        <v>276</v>
      </c>
      <c r="C553" s="12">
        <v>10106</v>
      </c>
      <c r="D553" s="12">
        <v>552</v>
      </c>
      <c r="E553" s="12" t="s">
        <v>243</v>
      </c>
      <c r="F553" s="13">
        <v>45483</v>
      </c>
      <c r="G553" s="26" t="s">
        <v>11252</v>
      </c>
      <c r="H553" s="12">
        <v>29</v>
      </c>
      <c r="I553" s="28">
        <f>VLOOKUP(B:B,DIM_PRODUCTS!A:F,5,FALSE)</f>
        <v>28</v>
      </c>
      <c r="J553" s="28">
        <f>FACT_ORDERS[[#This Row],[ProductPrice]]*FACT_ORDERS[[#This Row],[Quantity]]</f>
        <v>812</v>
      </c>
      <c r="K553" s="12" t="str">
        <f>VLOOKUP(C:C,DIM_CUSTOMERS!A:G,7,FALSE)</f>
        <v>Mexico</v>
      </c>
      <c r="L553" s="30" cm="1">
        <f t="array" ref="L553">_xlfn.IFS(
    AND(FACT_ORDERS[[#This Row],[DeliveryMehtod]]="shippment",FACT_ORDERS[[#This Row],[TotalAmount]]&gt;=200), 0,
    AND(FACT_ORDERS[[#This Row],[DeliveryMehtod]]="pickup"), 15,
    AND(FACT_ORDERS[[#This Row],[DeliveryMehtod]]="shippment",FACT_ORDERS[[#This Row],[TotalAmount]]&lt;200), 35
)</f>
        <v>15</v>
      </c>
      <c r="M553" s="12" t="str" cm="1">
        <f t="array" ref="M553">_xlfn.IFS(
    SUMIFS(FACT_ORDERS[TotalAmount], FACT_ORDERS[WD_CUSTOMERS],FACT_ORDERS[[#This Row],[WD_CUSTOMERS]])&gt;=15000, "VIP",
    SUMIFS(FACT_ORDERS[TotalAmount], FACT_ORDERS[WD_CUSTOMERS],FACT_ORDERS[[#This Row],[WD_CUSTOMERS]])&gt;=8000, "Premium",
    TRUE, "Regular"
)</f>
        <v>Regular</v>
      </c>
      <c r="N553" s="32" cm="1">
        <f t="array" ref="N553">_xlfn.IFS(
   FACT_ORDERS[[#This Row],[TypeOfClient]]="VIP", 0.2,
   FACT_ORDERS[[#This Row],[TypeOfClient]]="Premium", 0.1,
   TRUE, 0
)</f>
        <v>0</v>
      </c>
      <c r="O553" s="31" cm="1">
        <f t="array" ref="O553">_xlfn.IFS(
   FACT_ORDERS[[#This Row],[TotalAmount]]&gt;1500, 0.15,
   FACT_ORDERS[[#This Row],[TotalAmount]]&gt;1000, 0.1,
   FACT_ORDERS[[#This Row],[TotalAmount]]&gt;500, 0.05,
   TRUE, 0
)</f>
        <v>0.05</v>
      </c>
      <c r="P553" s="28">
        <f xml:space="preserve"> FACT_ORDERS[[#This Row],[TotalAmount]] * (1 - (FACT_ORDERS[[#This Row],[ClientDiscount]] + FACT_ORDERS[[#This Row],[OrderDiscount]]) )</f>
        <v>771.4</v>
      </c>
      <c r="Q553" s="28">
        <f>FACT_ORDERS[[#This Row],[TotalAmountWithDiscount]]+FACT_ORDERS[[#This Row],[DeliveryCost]]</f>
        <v>786.4</v>
      </c>
      <c r="R553" s="35">
        <v>45493</v>
      </c>
      <c r="S553" s="35" t="str">
        <f>IF(NETWORKDAYS(FACT_ORDERS[[#This Row],[Order-Date]], FACT_ORDERS[[#This Row],[ArrivalDate ]]) &gt; 10, "Late", "On Time")</f>
        <v>On Time</v>
      </c>
    </row>
    <row r="554" spans="1:19" x14ac:dyDescent="0.3">
      <c r="A554" s="12">
        <v>5552</v>
      </c>
      <c r="B554" s="12">
        <v>268</v>
      </c>
      <c r="C554" s="12">
        <v>10069</v>
      </c>
      <c r="D554" s="12">
        <v>553</v>
      </c>
      <c r="E554" s="12" t="s">
        <v>244</v>
      </c>
      <c r="F554" s="13">
        <v>45347</v>
      </c>
      <c r="G554" s="26" t="s">
        <v>11253</v>
      </c>
      <c r="H554" s="12">
        <v>48</v>
      </c>
      <c r="I554" s="28">
        <f>VLOOKUP(B:B,DIM_PRODUCTS!A:F,5,FALSE)</f>
        <v>29</v>
      </c>
      <c r="J554" s="28">
        <f>FACT_ORDERS[[#This Row],[ProductPrice]]*FACT_ORDERS[[#This Row],[Quantity]]</f>
        <v>1392</v>
      </c>
      <c r="K554" s="12" t="str">
        <f>VLOOKUP(C:C,DIM_CUSTOMERS!A:G,7,FALSE)</f>
        <v>Canada</v>
      </c>
      <c r="L554" s="30" cm="1">
        <f t="array" ref="L554">_xlfn.IFS(
    AND(FACT_ORDERS[[#This Row],[DeliveryMehtod]]="shippment",FACT_ORDERS[[#This Row],[TotalAmount]]&gt;=200), 0,
    AND(FACT_ORDERS[[#This Row],[DeliveryMehtod]]="pickup"), 15,
    AND(FACT_ORDERS[[#This Row],[DeliveryMehtod]]="shippment",FACT_ORDERS[[#This Row],[TotalAmount]]&lt;200), 35
)</f>
        <v>0</v>
      </c>
      <c r="M554" s="12" t="str" cm="1">
        <f t="array" ref="M554">_xlfn.IFS(
    SUMIFS(FACT_ORDERS[TotalAmount], FACT_ORDERS[WD_CUSTOMERS],FACT_ORDERS[[#This Row],[WD_CUSTOMERS]])&gt;=15000, "VIP",
    SUMIFS(FACT_ORDERS[TotalAmount], FACT_ORDERS[WD_CUSTOMERS],FACT_ORDERS[[#This Row],[WD_CUSTOMERS]])&gt;=8000, "Premium",
    TRUE, "Regular"
)</f>
        <v>Premium</v>
      </c>
      <c r="N554" s="32" cm="1">
        <f t="array" ref="N554">_xlfn.IFS(
   FACT_ORDERS[[#This Row],[TypeOfClient]]="VIP", 0.2,
   FACT_ORDERS[[#This Row],[TypeOfClient]]="Premium", 0.1,
   TRUE, 0
)</f>
        <v>0.1</v>
      </c>
      <c r="O554" s="31" cm="1">
        <f t="array" ref="O554">_xlfn.IFS(
   FACT_ORDERS[[#This Row],[TotalAmount]]&gt;1500, 0.15,
   FACT_ORDERS[[#This Row],[TotalAmount]]&gt;1000, 0.1,
   FACT_ORDERS[[#This Row],[TotalAmount]]&gt;500, 0.05,
   TRUE, 0
)</f>
        <v>0.1</v>
      </c>
      <c r="P554" s="28">
        <f xml:space="preserve"> FACT_ORDERS[[#This Row],[TotalAmount]] * (1 - (FACT_ORDERS[[#This Row],[ClientDiscount]] + FACT_ORDERS[[#This Row],[OrderDiscount]]) )</f>
        <v>1113.6000000000001</v>
      </c>
      <c r="Q554" s="28">
        <f>FACT_ORDERS[[#This Row],[TotalAmountWithDiscount]]+FACT_ORDERS[[#This Row],[DeliveryCost]]</f>
        <v>1113.6000000000001</v>
      </c>
      <c r="R554" s="35">
        <v>45356</v>
      </c>
      <c r="S554" s="35" t="str">
        <f>IF(NETWORKDAYS(FACT_ORDERS[[#This Row],[Order-Date]], FACT_ORDERS[[#This Row],[ArrivalDate ]]) &gt; 10, "Late", "On Time")</f>
        <v>On Time</v>
      </c>
    </row>
    <row r="555" spans="1:19" x14ac:dyDescent="0.3">
      <c r="A555" s="12">
        <v>5553</v>
      </c>
      <c r="B555" s="12">
        <v>266</v>
      </c>
      <c r="C555" s="12">
        <v>10069</v>
      </c>
      <c r="D555" s="12">
        <v>554</v>
      </c>
      <c r="E555" s="12" t="s">
        <v>243</v>
      </c>
      <c r="F555" s="13">
        <v>45347</v>
      </c>
      <c r="G555" s="26" t="s">
        <v>11254</v>
      </c>
      <c r="H555" s="12">
        <v>36</v>
      </c>
      <c r="I555" s="28">
        <f>VLOOKUP(B:B,DIM_PRODUCTS!A:F,5,FALSE)</f>
        <v>12</v>
      </c>
      <c r="J555" s="28">
        <f>FACT_ORDERS[[#This Row],[ProductPrice]]*FACT_ORDERS[[#This Row],[Quantity]]</f>
        <v>432</v>
      </c>
      <c r="K555" s="12" t="str">
        <f>VLOOKUP(C:C,DIM_CUSTOMERS!A:G,7,FALSE)</f>
        <v>Canada</v>
      </c>
      <c r="L555" s="30" cm="1">
        <f t="array" ref="L555">_xlfn.IFS(
    AND(FACT_ORDERS[[#This Row],[DeliveryMehtod]]="shippment",FACT_ORDERS[[#This Row],[TotalAmount]]&gt;=200), 0,
    AND(FACT_ORDERS[[#This Row],[DeliveryMehtod]]="pickup"), 15,
    AND(FACT_ORDERS[[#This Row],[DeliveryMehtod]]="shippment",FACT_ORDERS[[#This Row],[TotalAmount]]&lt;200), 35
)</f>
        <v>15</v>
      </c>
      <c r="M555" s="12" t="str" cm="1">
        <f t="array" ref="M555">_xlfn.IFS(
    SUMIFS(FACT_ORDERS[TotalAmount], FACT_ORDERS[WD_CUSTOMERS],FACT_ORDERS[[#This Row],[WD_CUSTOMERS]])&gt;=15000, "VIP",
    SUMIFS(FACT_ORDERS[TotalAmount], FACT_ORDERS[WD_CUSTOMERS],FACT_ORDERS[[#This Row],[WD_CUSTOMERS]])&gt;=8000, "Premium",
    TRUE, "Regular"
)</f>
        <v>Premium</v>
      </c>
      <c r="N555" s="32" cm="1">
        <f t="array" ref="N555">_xlfn.IFS(
   FACT_ORDERS[[#This Row],[TypeOfClient]]="VIP", 0.2,
   FACT_ORDERS[[#This Row],[TypeOfClient]]="Premium", 0.1,
   TRUE, 0
)</f>
        <v>0.1</v>
      </c>
      <c r="O555" s="31" cm="1">
        <f t="array" ref="O555">_xlfn.IFS(
   FACT_ORDERS[[#This Row],[TotalAmount]]&gt;1500, 0.15,
   FACT_ORDERS[[#This Row],[TotalAmount]]&gt;1000, 0.1,
   FACT_ORDERS[[#This Row],[TotalAmount]]&gt;500, 0.05,
   TRUE, 0
)</f>
        <v>0</v>
      </c>
      <c r="P555" s="28">
        <f xml:space="preserve"> FACT_ORDERS[[#This Row],[TotalAmount]] * (1 - (FACT_ORDERS[[#This Row],[ClientDiscount]] + FACT_ORDERS[[#This Row],[OrderDiscount]]) )</f>
        <v>388.8</v>
      </c>
      <c r="Q555" s="28">
        <f>FACT_ORDERS[[#This Row],[TotalAmountWithDiscount]]+FACT_ORDERS[[#This Row],[DeliveryCost]]</f>
        <v>403.8</v>
      </c>
      <c r="R555" s="35">
        <v>45355</v>
      </c>
      <c r="S555" s="35" t="str">
        <f>IF(NETWORKDAYS(FACT_ORDERS[[#This Row],[Order-Date]], FACT_ORDERS[[#This Row],[ArrivalDate ]]) &gt; 10, "Late", "On Time")</f>
        <v>On Time</v>
      </c>
    </row>
    <row r="556" spans="1:19" x14ac:dyDescent="0.3">
      <c r="A556" s="12">
        <v>5554</v>
      </c>
      <c r="B556" s="12">
        <v>271</v>
      </c>
      <c r="C556" s="12">
        <v>10369</v>
      </c>
      <c r="D556" s="12">
        <v>555</v>
      </c>
      <c r="E556" s="12" t="s">
        <v>243</v>
      </c>
      <c r="F556" s="13">
        <v>45121</v>
      </c>
      <c r="G556" s="26" t="s">
        <v>11255</v>
      </c>
      <c r="H556" s="12">
        <v>19</v>
      </c>
      <c r="I556" s="28">
        <f>VLOOKUP(B:B,DIM_PRODUCTS!A:F,5,FALSE)</f>
        <v>16</v>
      </c>
      <c r="J556" s="28">
        <f>FACT_ORDERS[[#This Row],[ProductPrice]]*FACT_ORDERS[[#This Row],[Quantity]]</f>
        <v>304</v>
      </c>
      <c r="K556" s="12" t="str">
        <f>VLOOKUP(C:C,DIM_CUSTOMERS!A:G,7,FALSE)</f>
        <v>USA</v>
      </c>
      <c r="L556" s="30" cm="1">
        <f t="array" ref="L556">_xlfn.IFS(
    AND(FACT_ORDERS[[#This Row],[DeliveryMehtod]]="shippment",FACT_ORDERS[[#This Row],[TotalAmount]]&gt;=200), 0,
    AND(FACT_ORDERS[[#This Row],[DeliveryMehtod]]="pickup"), 15,
    AND(FACT_ORDERS[[#This Row],[DeliveryMehtod]]="shippment",FACT_ORDERS[[#This Row],[TotalAmount]]&lt;200), 35
)</f>
        <v>15</v>
      </c>
      <c r="M556" s="12" t="str" cm="1">
        <f t="array" ref="M556">_xlfn.IFS(
    SUMIFS(FACT_ORDERS[TotalAmount], FACT_ORDERS[WD_CUSTOMERS],FACT_ORDERS[[#This Row],[WD_CUSTOMERS]])&gt;=15000, "VIP",
    SUMIFS(FACT_ORDERS[TotalAmount], FACT_ORDERS[WD_CUSTOMERS],FACT_ORDERS[[#This Row],[WD_CUSTOMERS]])&gt;=8000, "Premium",
    TRUE, "Regular"
)</f>
        <v>Regular</v>
      </c>
      <c r="N556" s="32" cm="1">
        <f t="array" ref="N556">_xlfn.IFS(
   FACT_ORDERS[[#This Row],[TypeOfClient]]="VIP", 0.2,
   FACT_ORDERS[[#This Row],[TypeOfClient]]="Premium", 0.1,
   TRUE, 0
)</f>
        <v>0</v>
      </c>
      <c r="O556" s="31" cm="1">
        <f t="array" ref="O556">_xlfn.IFS(
   FACT_ORDERS[[#This Row],[TotalAmount]]&gt;1500, 0.15,
   FACT_ORDERS[[#This Row],[TotalAmount]]&gt;1000, 0.1,
   FACT_ORDERS[[#This Row],[TotalAmount]]&gt;500, 0.05,
   TRUE, 0
)</f>
        <v>0</v>
      </c>
      <c r="P556" s="28">
        <f xml:space="preserve"> FACT_ORDERS[[#This Row],[TotalAmount]] * (1 - (FACT_ORDERS[[#This Row],[ClientDiscount]] + FACT_ORDERS[[#This Row],[OrderDiscount]]) )</f>
        <v>304</v>
      </c>
      <c r="Q556" s="28">
        <f>FACT_ORDERS[[#This Row],[TotalAmountWithDiscount]]+FACT_ORDERS[[#This Row],[DeliveryCost]]</f>
        <v>319</v>
      </c>
      <c r="R556" s="35">
        <v>45131</v>
      </c>
      <c r="S556" s="35" t="str">
        <f>IF(NETWORKDAYS(FACT_ORDERS[[#This Row],[Order-Date]], FACT_ORDERS[[#This Row],[ArrivalDate ]]) &gt; 10, "Late", "On Time")</f>
        <v>On Time</v>
      </c>
    </row>
    <row r="557" spans="1:19" x14ac:dyDescent="0.3">
      <c r="A557" s="12">
        <v>5555</v>
      </c>
      <c r="B557" s="12">
        <v>241</v>
      </c>
      <c r="C557" s="12">
        <v>10369</v>
      </c>
      <c r="D557" s="12">
        <v>556</v>
      </c>
      <c r="E557" s="12" t="s">
        <v>243</v>
      </c>
      <c r="F557" s="13">
        <v>45121</v>
      </c>
      <c r="G557" s="26" t="s">
        <v>11256</v>
      </c>
      <c r="H557" s="12">
        <v>22</v>
      </c>
      <c r="I557" s="28">
        <f>VLOOKUP(B:B,DIM_PRODUCTS!A:F,5,FALSE)</f>
        <v>20</v>
      </c>
      <c r="J557" s="28">
        <f>FACT_ORDERS[[#This Row],[ProductPrice]]*FACT_ORDERS[[#This Row],[Quantity]]</f>
        <v>440</v>
      </c>
      <c r="K557" s="12" t="str">
        <f>VLOOKUP(C:C,DIM_CUSTOMERS!A:G,7,FALSE)</f>
        <v>USA</v>
      </c>
      <c r="L557" s="30" cm="1">
        <f t="array" ref="L557">_xlfn.IFS(
    AND(FACT_ORDERS[[#This Row],[DeliveryMehtod]]="shippment",FACT_ORDERS[[#This Row],[TotalAmount]]&gt;=200), 0,
    AND(FACT_ORDERS[[#This Row],[DeliveryMehtod]]="pickup"), 15,
    AND(FACT_ORDERS[[#This Row],[DeliveryMehtod]]="shippment",FACT_ORDERS[[#This Row],[TotalAmount]]&lt;200), 35
)</f>
        <v>15</v>
      </c>
      <c r="M557" s="12" t="str" cm="1">
        <f t="array" ref="M557">_xlfn.IFS(
    SUMIFS(FACT_ORDERS[TotalAmount], FACT_ORDERS[WD_CUSTOMERS],FACT_ORDERS[[#This Row],[WD_CUSTOMERS]])&gt;=15000, "VIP",
    SUMIFS(FACT_ORDERS[TotalAmount], FACT_ORDERS[WD_CUSTOMERS],FACT_ORDERS[[#This Row],[WD_CUSTOMERS]])&gt;=8000, "Premium",
    TRUE, "Regular"
)</f>
        <v>Regular</v>
      </c>
      <c r="N557" s="32" cm="1">
        <f t="array" ref="N557">_xlfn.IFS(
   FACT_ORDERS[[#This Row],[TypeOfClient]]="VIP", 0.2,
   FACT_ORDERS[[#This Row],[TypeOfClient]]="Premium", 0.1,
   TRUE, 0
)</f>
        <v>0</v>
      </c>
      <c r="O557" s="31" cm="1">
        <f t="array" ref="O557">_xlfn.IFS(
   FACT_ORDERS[[#This Row],[TotalAmount]]&gt;1500, 0.15,
   FACT_ORDERS[[#This Row],[TotalAmount]]&gt;1000, 0.1,
   FACT_ORDERS[[#This Row],[TotalAmount]]&gt;500, 0.05,
   TRUE, 0
)</f>
        <v>0</v>
      </c>
      <c r="P557" s="28">
        <f xml:space="preserve"> FACT_ORDERS[[#This Row],[TotalAmount]] * (1 - (FACT_ORDERS[[#This Row],[ClientDiscount]] + FACT_ORDERS[[#This Row],[OrderDiscount]]) )</f>
        <v>440</v>
      </c>
      <c r="Q557" s="28">
        <f>FACT_ORDERS[[#This Row],[TotalAmountWithDiscount]]+FACT_ORDERS[[#This Row],[DeliveryCost]]</f>
        <v>455</v>
      </c>
      <c r="R557" s="35">
        <v>45129</v>
      </c>
      <c r="S557" s="35" t="str">
        <f>IF(NETWORKDAYS(FACT_ORDERS[[#This Row],[Order-Date]], FACT_ORDERS[[#This Row],[ArrivalDate ]]) &gt; 10, "Late", "On Time")</f>
        <v>On Time</v>
      </c>
    </row>
    <row r="558" spans="1:19" x14ac:dyDescent="0.3">
      <c r="A558" s="12">
        <v>5556</v>
      </c>
      <c r="B558" s="12">
        <v>296</v>
      </c>
      <c r="C558" s="12">
        <v>10369</v>
      </c>
      <c r="D558" s="12">
        <v>557</v>
      </c>
      <c r="E558" s="12" t="s">
        <v>243</v>
      </c>
      <c r="F558" s="13">
        <v>45121</v>
      </c>
      <c r="G558" s="26" t="s">
        <v>11257</v>
      </c>
      <c r="H558" s="12">
        <v>8</v>
      </c>
      <c r="I558" s="28">
        <f>VLOOKUP(B:B,DIM_PRODUCTS!A:F,5,FALSE)</f>
        <v>5</v>
      </c>
      <c r="J558" s="28">
        <f>FACT_ORDERS[[#This Row],[ProductPrice]]*FACT_ORDERS[[#This Row],[Quantity]]</f>
        <v>40</v>
      </c>
      <c r="K558" s="12" t="str">
        <f>VLOOKUP(C:C,DIM_CUSTOMERS!A:G,7,FALSE)</f>
        <v>USA</v>
      </c>
      <c r="L558" s="30" cm="1">
        <f t="array" ref="L558">_xlfn.IFS(
    AND(FACT_ORDERS[[#This Row],[DeliveryMehtod]]="shippment",FACT_ORDERS[[#This Row],[TotalAmount]]&gt;=200), 0,
    AND(FACT_ORDERS[[#This Row],[DeliveryMehtod]]="pickup"), 15,
    AND(FACT_ORDERS[[#This Row],[DeliveryMehtod]]="shippment",FACT_ORDERS[[#This Row],[TotalAmount]]&lt;200), 35
)</f>
        <v>15</v>
      </c>
      <c r="M558" s="12" t="str" cm="1">
        <f t="array" ref="M558">_xlfn.IFS(
    SUMIFS(FACT_ORDERS[TotalAmount], FACT_ORDERS[WD_CUSTOMERS],FACT_ORDERS[[#This Row],[WD_CUSTOMERS]])&gt;=15000, "VIP",
    SUMIFS(FACT_ORDERS[TotalAmount], FACT_ORDERS[WD_CUSTOMERS],FACT_ORDERS[[#This Row],[WD_CUSTOMERS]])&gt;=8000, "Premium",
    TRUE, "Regular"
)</f>
        <v>Regular</v>
      </c>
      <c r="N558" s="32" cm="1">
        <f t="array" ref="N558">_xlfn.IFS(
   FACT_ORDERS[[#This Row],[TypeOfClient]]="VIP", 0.2,
   FACT_ORDERS[[#This Row],[TypeOfClient]]="Premium", 0.1,
   TRUE, 0
)</f>
        <v>0</v>
      </c>
      <c r="O558" s="31" cm="1">
        <f t="array" ref="O558">_xlfn.IFS(
   FACT_ORDERS[[#This Row],[TotalAmount]]&gt;1500, 0.15,
   FACT_ORDERS[[#This Row],[TotalAmount]]&gt;1000, 0.1,
   FACT_ORDERS[[#This Row],[TotalAmount]]&gt;500, 0.05,
   TRUE, 0
)</f>
        <v>0</v>
      </c>
      <c r="P558" s="28">
        <f xml:space="preserve"> FACT_ORDERS[[#This Row],[TotalAmount]] * (1 - (FACT_ORDERS[[#This Row],[ClientDiscount]] + FACT_ORDERS[[#This Row],[OrderDiscount]]) )</f>
        <v>40</v>
      </c>
      <c r="Q558" s="28">
        <f>FACT_ORDERS[[#This Row],[TotalAmountWithDiscount]]+FACT_ORDERS[[#This Row],[DeliveryCost]]</f>
        <v>55</v>
      </c>
      <c r="R558" s="35">
        <v>45129</v>
      </c>
      <c r="S558" s="35" t="str">
        <f>IF(NETWORKDAYS(FACT_ORDERS[[#This Row],[Order-Date]], FACT_ORDERS[[#This Row],[ArrivalDate ]]) &gt; 10, "Late", "On Time")</f>
        <v>On Time</v>
      </c>
    </row>
    <row r="559" spans="1:19" x14ac:dyDescent="0.3">
      <c r="A559" s="12">
        <v>5557</v>
      </c>
      <c r="B559" s="12">
        <v>280</v>
      </c>
      <c r="C559" s="12">
        <v>10102</v>
      </c>
      <c r="D559" s="12">
        <v>558</v>
      </c>
      <c r="E559" s="12" t="s">
        <v>243</v>
      </c>
      <c r="F559" s="13">
        <v>45516</v>
      </c>
      <c r="G559" s="26" t="s">
        <v>11258</v>
      </c>
      <c r="H559" s="12">
        <v>38</v>
      </c>
      <c r="I559" s="28">
        <f>VLOOKUP(B:B,DIM_PRODUCTS!A:F,5,FALSE)</f>
        <v>14</v>
      </c>
      <c r="J559" s="28">
        <f>FACT_ORDERS[[#This Row],[ProductPrice]]*FACT_ORDERS[[#This Row],[Quantity]]</f>
        <v>532</v>
      </c>
      <c r="K559" s="12" t="str">
        <f>VLOOKUP(C:C,DIM_CUSTOMERS!A:G,7,FALSE)</f>
        <v>Mexico</v>
      </c>
      <c r="L559" s="30" cm="1">
        <f t="array" ref="L559">_xlfn.IFS(
    AND(FACT_ORDERS[[#This Row],[DeliveryMehtod]]="shippment",FACT_ORDERS[[#This Row],[TotalAmount]]&gt;=200), 0,
    AND(FACT_ORDERS[[#This Row],[DeliveryMehtod]]="pickup"), 15,
    AND(FACT_ORDERS[[#This Row],[DeliveryMehtod]]="shippment",FACT_ORDERS[[#This Row],[TotalAmount]]&lt;200), 35
)</f>
        <v>15</v>
      </c>
      <c r="M559" s="12" t="str" cm="1">
        <f t="array" ref="M559">_xlfn.IFS(
    SUMIFS(FACT_ORDERS[TotalAmount], FACT_ORDERS[WD_CUSTOMERS],FACT_ORDERS[[#This Row],[WD_CUSTOMERS]])&gt;=15000, "VIP",
    SUMIFS(FACT_ORDERS[TotalAmount], FACT_ORDERS[WD_CUSTOMERS],FACT_ORDERS[[#This Row],[WD_CUSTOMERS]])&gt;=8000, "Premium",
    TRUE, "Regular"
)</f>
        <v>Regular</v>
      </c>
      <c r="N559" s="32" cm="1">
        <f t="array" ref="N559">_xlfn.IFS(
   FACT_ORDERS[[#This Row],[TypeOfClient]]="VIP", 0.2,
   FACT_ORDERS[[#This Row],[TypeOfClient]]="Premium", 0.1,
   TRUE, 0
)</f>
        <v>0</v>
      </c>
      <c r="O559" s="31" cm="1">
        <f t="array" ref="O559">_xlfn.IFS(
   FACT_ORDERS[[#This Row],[TotalAmount]]&gt;1500, 0.15,
   FACT_ORDERS[[#This Row],[TotalAmount]]&gt;1000, 0.1,
   FACT_ORDERS[[#This Row],[TotalAmount]]&gt;500, 0.05,
   TRUE, 0
)</f>
        <v>0.05</v>
      </c>
      <c r="P559" s="28">
        <f xml:space="preserve"> FACT_ORDERS[[#This Row],[TotalAmount]] * (1 - (FACT_ORDERS[[#This Row],[ClientDiscount]] + FACT_ORDERS[[#This Row],[OrderDiscount]]) )</f>
        <v>505.4</v>
      </c>
      <c r="Q559" s="28">
        <f>FACT_ORDERS[[#This Row],[TotalAmountWithDiscount]]+FACT_ORDERS[[#This Row],[DeliveryCost]]</f>
        <v>520.4</v>
      </c>
      <c r="R559" s="35">
        <v>45525</v>
      </c>
      <c r="S559" s="35" t="str">
        <f>IF(NETWORKDAYS(FACT_ORDERS[[#This Row],[Order-Date]], FACT_ORDERS[[#This Row],[ArrivalDate ]]) &gt; 10, "Late", "On Time")</f>
        <v>On Time</v>
      </c>
    </row>
    <row r="560" spans="1:19" x14ac:dyDescent="0.3">
      <c r="A560" s="12">
        <v>5558</v>
      </c>
      <c r="B560" s="12">
        <v>245</v>
      </c>
      <c r="C560" s="12">
        <v>10102</v>
      </c>
      <c r="D560" s="12">
        <v>559</v>
      </c>
      <c r="E560" s="12" t="s">
        <v>244</v>
      </c>
      <c r="F560" s="13">
        <v>44760</v>
      </c>
      <c r="G560" s="26" t="s">
        <v>11259</v>
      </c>
      <c r="H560" s="12">
        <v>24</v>
      </c>
      <c r="I560" s="28">
        <f>VLOOKUP(B:B,DIM_PRODUCTS!A:F,5,FALSE)</f>
        <v>28</v>
      </c>
      <c r="J560" s="28">
        <f>FACT_ORDERS[[#This Row],[ProductPrice]]*FACT_ORDERS[[#This Row],[Quantity]]</f>
        <v>672</v>
      </c>
      <c r="K560" s="12" t="str">
        <f>VLOOKUP(C:C,DIM_CUSTOMERS!A:G,7,FALSE)</f>
        <v>Mexico</v>
      </c>
      <c r="L560" s="30" cm="1">
        <f t="array" ref="L560">_xlfn.IFS(
    AND(FACT_ORDERS[[#This Row],[DeliveryMehtod]]="shippment",FACT_ORDERS[[#This Row],[TotalAmount]]&gt;=200), 0,
    AND(FACT_ORDERS[[#This Row],[DeliveryMehtod]]="pickup"), 15,
    AND(FACT_ORDERS[[#This Row],[DeliveryMehtod]]="shippment",FACT_ORDERS[[#This Row],[TotalAmount]]&lt;200), 35
)</f>
        <v>0</v>
      </c>
      <c r="M560" s="12" t="str" cm="1">
        <f t="array" ref="M560">_xlfn.IFS(
    SUMIFS(FACT_ORDERS[TotalAmount], FACT_ORDERS[WD_CUSTOMERS],FACT_ORDERS[[#This Row],[WD_CUSTOMERS]])&gt;=15000, "VIP",
    SUMIFS(FACT_ORDERS[TotalAmount], FACT_ORDERS[WD_CUSTOMERS],FACT_ORDERS[[#This Row],[WD_CUSTOMERS]])&gt;=8000, "Premium",
    TRUE, "Regular"
)</f>
        <v>Regular</v>
      </c>
      <c r="N560" s="32" cm="1">
        <f t="array" ref="N560">_xlfn.IFS(
   FACT_ORDERS[[#This Row],[TypeOfClient]]="VIP", 0.2,
   FACT_ORDERS[[#This Row],[TypeOfClient]]="Premium", 0.1,
   TRUE, 0
)</f>
        <v>0</v>
      </c>
      <c r="O560" s="31" cm="1">
        <f t="array" ref="O560">_xlfn.IFS(
   FACT_ORDERS[[#This Row],[TotalAmount]]&gt;1500, 0.15,
   FACT_ORDERS[[#This Row],[TotalAmount]]&gt;1000, 0.1,
   FACT_ORDERS[[#This Row],[TotalAmount]]&gt;500, 0.05,
   TRUE, 0
)</f>
        <v>0.05</v>
      </c>
      <c r="P560" s="28">
        <f xml:space="preserve"> FACT_ORDERS[[#This Row],[TotalAmount]] * (1 - (FACT_ORDERS[[#This Row],[ClientDiscount]] + FACT_ORDERS[[#This Row],[OrderDiscount]]) )</f>
        <v>638.4</v>
      </c>
      <c r="Q560" s="28">
        <f>FACT_ORDERS[[#This Row],[TotalAmountWithDiscount]]+FACT_ORDERS[[#This Row],[DeliveryCost]]</f>
        <v>638.4</v>
      </c>
      <c r="R560" s="35">
        <v>44769</v>
      </c>
      <c r="S560" s="35" t="str">
        <f>IF(NETWORKDAYS(FACT_ORDERS[[#This Row],[Order-Date]], FACT_ORDERS[[#This Row],[ArrivalDate ]]) &gt; 10, "Late", "On Time")</f>
        <v>On Time</v>
      </c>
    </row>
    <row r="561" spans="1:19" x14ac:dyDescent="0.3">
      <c r="A561" s="12">
        <v>5559</v>
      </c>
      <c r="B561" s="12">
        <v>299</v>
      </c>
      <c r="C561" s="12">
        <v>10102</v>
      </c>
      <c r="D561" s="12">
        <v>560</v>
      </c>
      <c r="E561" s="12" t="s">
        <v>243</v>
      </c>
      <c r="F561" s="13">
        <v>44760</v>
      </c>
      <c r="G561" s="26" t="s">
        <v>11260</v>
      </c>
      <c r="H561" s="12">
        <v>30</v>
      </c>
      <c r="I561" s="28">
        <f>VLOOKUP(B:B,DIM_PRODUCTS!A:F,5,FALSE)</f>
        <v>19</v>
      </c>
      <c r="J561" s="28">
        <f>FACT_ORDERS[[#This Row],[ProductPrice]]*FACT_ORDERS[[#This Row],[Quantity]]</f>
        <v>570</v>
      </c>
      <c r="K561" s="12" t="str">
        <f>VLOOKUP(C:C,DIM_CUSTOMERS!A:G,7,FALSE)</f>
        <v>Mexico</v>
      </c>
      <c r="L561" s="30" cm="1">
        <f t="array" ref="L561">_xlfn.IFS(
    AND(FACT_ORDERS[[#This Row],[DeliveryMehtod]]="shippment",FACT_ORDERS[[#This Row],[TotalAmount]]&gt;=200), 0,
    AND(FACT_ORDERS[[#This Row],[DeliveryMehtod]]="pickup"), 15,
    AND(FACT_ORDERS[[#This Row],[DeliveryMehtod]]="shippment",FACT_ORDERS[[#This Row],[TotalAmount]]&lt;200), 35
)</f>
        <v>15</v>
      </c>
      <c r="M561" s="12" t="str" cm="1">
        <f t="array" ref="M561">_xlfn.IFS(
    SUMIFS(FACT_ORDERS[TotalAmount], FACT_ORDERS[WD_CUSTOMERS],FACT_ORDERS[[#This Row],[WD_CUSTOMERS]])&gt;=15000, "VIP",
    SUMIFS(FACT_ORDERS[TotalAmount], FACT_ORDERS[WD_CUSTOMERS],FACT_ORDERS[[#This Row],[WD_CUSTOMERS]])&gt;=8000, "Premium",
    TRUE, "Regular"
)</f>
        <v>Regular</v>
      </c>
      <c r="N561" s="32" cm="1">
        <f t="array" ref="N561">_xlfn.IFS(
   FACT_ORDERS[[#This Row],[TypeOfClient]]="VIP", 0.2,
   FACT_ORDERS[[#This Row],[TypeOfClient]]="Premium", 0.1,
   TRUE, 0
)</f>
        <v>0</v>
      </c>
      <c r="O561" s="31" cm="1">
        <f t="array" ref="O561">_xlfn.IFS(
   FACT_ORDERS[[#This Row],[TotalAmount]]&gt;1500, 0.15,
   FACT_ORDERS[[#This Row],[TotalAmount]]&gt;1000, 0.1,
   FACT_ORDERS[[#This Row],[TotalAmount]]&gt;500, 0.05,
   TRUE, 0
)</f>
        <v>0.05</v>
      </c>
      <c r="P561" s="28">
        <f xml:space="preserve"> FACT_ORDERS[[#This Row],[TotalAmount]] * (1 - (FACT_ORDERS[[#This Row],[ClientDiscount]] + FACT_ORDERS[[#This Row],[OrderDiscount]]) )</f>
        <v>541.5</v>
      </c>
      <c r="Q561" s="28">
        <f>FACT_ORDERS[[#This Row],[TotalAmountWithDiscount]]+FACT_ORDERS[[#This Row],[DeliveryCost]]</f>
        <v>556.5</v>
      </c>
      <c r="R561" s="35">
        <v>44770</v>
      </c>
      <c r="S561" s="35" t="str">
        <f>IF(NETWORKDAYS(FACT_ORDERS[[#This Row],[Order-Date]], FACT_ORDERS[[#This Row],[ArrivalDate ]]) &gt; 10, "Late", "On Time")</f>
        <v>On Time</v>
      </c>
    </row>
    <row r="562" spans="1:19" x14ac:dyDescent="0.3">
      <c r="A562" s="12">
        <v>5560</v>
      </c>
      <c r="B562" s="12">
        <v>231</v>
      </c>
      <c r="C562" s="12">
        <v>10376</v>
      </c>
      <c r="D562" s="12">
        <v>561</v>
      </c>
      <c r="E562" s="12" t="s">
        <v>244</v>
      </c>
      <c r="F562" s="13">
        <v>45505</v>
      </c>
      <c r="G562" s="26" t="s">
        <v>11261</v>
      </c>
      <c r="H562" s="12">
        <v>20</v>
      </c>
      <c r="I562" s="28">
        <f>VLOOKUP(B:B,DIM_PRODUCTS!A:F,5,FALSE)</f>
        <v>15</v>
      </c>
      <c r="J562" s="28">
        <f>FACT_ORDERS[[#This Row],[ProductPrice]]*FACT_ORDERS[[#This Row],[Quantity]]</f>
        <v>300</v>
      </c>
      <c r="K562" s="12" t="str">
        <f>VLOOKUP(C:C,DIM_CUSTOMERS!A:G,7,FALSE)</f>
        <v>Canada</v>
      </c>
      <c r="L562" s="30" cm="1">
        <f t="array" ref="L562">_xlfn.IFS(
    AND(FACT_ORDERS[[#This Row],[DeliveryMehtod]]="shippment",FACT_ORDERS[[#This Row],[TotalAmount]]&gt;=200), 0,
    AND(FACT_ORDERS[[#This Row],[DeliveryMehtod]]="pickup"), 15,
    AND(FACT_ORDERS[[#This Row],[DeliveryMehtod]]="shippment",FACT_ORDERS[[#This Row],[TotalAmount]]&lt;200), 35
)</f>
        <v>0</v>
      </c>
      <c r="M562" s="12" t="str" cm="1">
        <f t="array" ref="M562">_xlfn.IFS(
    SUMIFS(FACT_ORDERS[TotalAmount], FACT_ORDERS[WD_CUSTOMERS],FACT_ORDERS[[#This Row],[WD_CUSTOMERS]])&gt;=15000, "VIP",
    SUMIFS(FACT_ORDERS[TotalAmount], FACT_ORDERS[WD_CUSTOMERS],FACT_ORDERS[[#This Row],[WD_CUSTOMERS]])&gt;=8000, "Premium",
    TRUE, "Regular"
)</f>
        <v>Regular</v>
      </c>
      <c r="N562" s="32" cm="1">
        <f t="array" ref="N562">_xlfn.IFS(
   FACT_ORDERS[[#This Row],[TypeOfClient]]="VIP", 0.2,
   FACT_ORDERS[[#This Row],[TypeOfClient]]="Premium", 0.1,
   TRUE, 0
)</f>
        <v>0</v>
      </c>
      <c r="O562" s="31" cm="1">
        <f t="array" ref="O562">_xlfn.IFS(
   FACT_ORDERS[[#This Row],[TotalAmount]]&gt;1500, 0.15,
   FACT_ORDERS[[#This Row],[TotalAmount]]&gt;1000, 0.1,
   FACT_ORDERS[[#This Row],[TotalAmount]]&gt;500, 0.05,
   TRUE, 0
)</f>
        <v>0</v>
      </c>
      <c r="P562" s="28">
        <f xml:space="preserve"> FACT_ORDERS[[#This Row],[TotalAmount]] * (1 - (FACT_ORDERS[[#This Row],[ClientDiscount]] + FACT_ORDERS[[#This Row],[OrderDiscount]]) )</f>
        <v>300</v>
      </c>
      <c r="Q562" s="28">
        <f>FACT_ORDERS[[#This Row],[TotalAmountWithDiscount]]+FACT_ORDERS[[#This Row],[DeliveryCost]]</f>
        <v>300</v>
      </c>
      <c r="R562" s="35">
        <v>45512</v>
      </c>
      <c r="S562" s="35" t="str">
        <f>IF(NETWORKDAYS(FACT_ORDERS[[#This Row],[Order-Date]], FACT_ORDERS[[#This Row],[ArrivalDate ]]) &gt; 10, "Late", "On Time")</f>
        <v>On Time</v>
      </c>
    </row>
    <row r="563" spans="1:19" x14ac:dyDescent="0.3">
      <c r="A563" s="12">
        <v>5561</v>
      </c>
      <c r="B563" s="12">
        <v>236</v>
      </c>
      <c r="C563" s="12">
        <v>10376</v>
      </c>
      <c r="D563" s="12">
        <v>562</v>
      </c>
      <c r="E563" s="12" t="s">
        <v>243</v>
      </c>
      <c r="F563" s="13">
        <v>45485</v>
      </c>
      <c r="G563" s="26" t="s">
        <v>11262</v>
      </c>
      <c r="H563" s="12">
        <v>22</v>
      </c>
      <c r="I563" s="28">
        <f>VLOOKUP(B:B,DIM_PRODUCTS!A:F,5,FALSE)</f>
        <v>12</v>
      </c>
      <c r="J563" s="28">
        <f>FACT_ORDERS[[#This Row],[ProductPrice]]*FACT_ORDERS[[#This Row],[Quantity]]</f>
        <v>264</v>
      </c>
      <c r="K563" s="12" t="str">
        <f>VLOOKUP(C:C,DIM_CUSTOMERS!A:G,7,FALSE)</f>
        <v>Canada</v>
      </c>
      <c r="L563" s="30" cm="1">
        <f t="array" ref="L563">_xlfn.IFS(
    AND(FACT_ORDERS[[#This Row],[DeliveryMehtod]]="shippment",FACT_ORDERS[[#This Row],[TotalAmount]]&gt;=200), 0,
    AND(FACT_ORDERS[[#This Row],[DeliveryMehtod]]="pickup"), 15,
    AND(FACT_ORDERS[[#This Row],[DeliveryMehtod]]="shippment",FACT_ORDERS[[#This Row],[TotalAmount]]&lt;200), 35
)</f>
        <v>15</v>
      </c>
      <c r="M563" s="12" t="str" cm="1">
        <f t="array" ref="M563">_xlfn.IFS(
    SUMIFS(FACT_ORDERS[TotalAmount], FACT_ORDERS[WD_CUSTOMERS],FACT_ORDERS[[#This Row],[WD_CUSTOMERS]])&gt;=15000, "VIP",
    SUMIFS(FACT_ORDERS[TotalAmount], FACT_ORDERS[WD_CUSTOMERS],FACT_ORDERS[[#This Row],[WD_CUSTOMERS]])&gt;=8000, "Premium",
    TRUE, "Regular"
)</f>
        <v>Regular</v>
      </c>
      <c r="N563" s="32" cm="1">
        <f t="array" ref="N563">_xlfn.IFS(
   FACT_ORDERS[[#This Row],[TypeOfClient]]="VIP", 0.2,
   FACT_ORDERS[[#This Row],[TypeOfClient]]="Premium", 0.1,
   TRUE, 0
)</f>
        <v>0</v>
      </c>
      <c r="O563" s="31" cm="1">
        <f t="array" ref="O563">_xlfn.IFS(
   FACT_ORDERS[[#This Row],[TotalAmount]]&gt;1500, 0.15,
   FACT_ORDERS[[#This Row],[TotalAmount]]&gt;1000, 0.1,
   FACT_ORDERS[[#This Row],[TotalAmount]]&gt;500, 0.05,
   TRUE, 0
)</f>
        <v>0</v>
      </c>
      <c r="P563" s="28">
        <f xml:space="preserve"> FACT_ORDERS[[#This Row],[TotalAmount]] * (1 - (FACT_ORDERS[[#This Row],[ClientDiscount]] + FACT_ORDERS[[#This Row],[OrderDiscount]]) )</f>
        <v>264</v>
      </c>
      <c r="Q563" s="28">
        <f>FACT_ORDERS[[#This Row],[TotalAmountWithDiscount]]+FACT_ORDERS[[#This Row],[DeliveryCost]]</f>
        <v>279</v>
      </c>
      <c r="R563" s="35">
        <v>45495</v>
      </c>
      <c r="S563" s="35" t="str">
        <f>IF(NETWORKDAYS(FACT_ORDERS[[#This Row],[Order-Date]], FACT_ORDERS[[#This Row],[ArrivalDate ]]) &gt; 10, "Late", "On Time")</f>
        <v>On Time</v>
      </c>
    </row>
    <row r="564" spans="1:19" x14ac:dyDescent="0.3">
      <c r="A564" s="12">
        <v>5562</v>
      </c>
      <c r="B564" s="12">
        <v>254</v>
      </c>
      <c r="C564" s="12">
        <v>10156</v>
      </c>
      <c r="D564" s="12">
        <v>563</v>
      </c>
      <c r="E564" s="12" t="s">
        <v>243</v>
      </c>
      <c r="F564" s="13">
        <v>45421</v>
      </c>
      <c r="G564" s="26" t="s">
        <v>4102</v>
      </c>
      <c r="H564" s="12">
        <v>21</v>
      </c>
      <c r="I564" s="28">
        <f>VLOOKUP(B:B,DIM_PRODUCTS!A:F,5,FALSE)</f>
        <v>27</v>
      </c>
      <c r="J564" s="28">
        <f>FACT_ORDERS[[#This Row],[ProductPrice]]*FACT_ORDERS[[#This Row],[Quantity]]</f>
        <v>567</v>
      </c>
      <c r="K564" s="12" t="str">
        <f>VLOOKUP(C:C,DIM_CUSTOMERS!A:G,7,FALSE)</f>
        <v>USA</v>
      </c>
      <c r="L564" s="30" cm="1">
        <f t="array" ref="L564">_xlfn.IFS(
    AND(FACT_ORDERS[[#This Row],[DeliveryMehtod]]="shippment",FACT_ORDERS[[#This Row],[TotalAmount]]&gt;=200), 0,
    AND(FACT_ORDERS[[#This Row],[DeliveryMehtod]]="pickup"), 15,
    AND(FACT_ORDERS[[#This Row],[DeliveryMehtod]]="shippment",FACT_ORDERS[[#This Row],[TotalAmount]]&lt;200), 35
)</f>
        <v>15</v>
      </c>
      <c r="M564" s="12" t="str" cm="1">
        <f t="array" ref="M564">_xlfn.IFS(
    SUMIFS(FACT_ORDERS[TotalAmount], FACT_ORDERS[WD_CUSTOMERS],FACT_ORDERS[[#This Row],[WD_CUSTOMERS]])&gt;=15000, "VIP",
    SUMIFS(FACT_ORDERS[TotalAmount], FACT_ORDERS[WD_CUSTOMERS],FACT_ORDERS[[#This Row],[WD_CUSTOMERS]])&gt;=8000, "Premium",
    TRUE, "Regular"
)</f>
        <v>Regular</v>
      </c>
      <c r="N564" s="32" cm="1">
        <f t="array" ref="N564">_xlfn.IFS(
   FACT_ORDERS[[#This Row],[TypeOfClient]]="VIP", 0.2,
   FACT_ORDERS[[#This Row],[TypeOfClient]]="Premium", 0.1,
   TRUE, 0
)</f>
        <v>0</v>
      </c>
      <c r="O564" s="31" cm="1">
        <f t="array" ref="O564">_xlfn.IFS(
   FACT_ORDERS[[#This Row],[TotalAmount]]&gt;1500, 0.15,
   FACT_ORDERS[[#This Row],[TotalAmount]]&gt;1000, 0.1,
   FACT_ORDERS[[#This Row],[TotalAmount]]&gt;500, 0.05,
   TRUE, 0
)</f>
        <v>0.05</v>
      </c>
      <c r="P564" s="28">
        <f xml:space="preserve"> FACT_ORDERS[[#This Row],[TotalAmount]] * (1 - (FACT_ORDERS[[#This Row],[ClientDiscount]] + FACT_ORDERS[[#This Row],[OrderDiscount]]) )</f>
        <v>538.65</v>
      </c>
      <c r="Q564" s="28">
        <f>FACT_ORDERS[[#This Row],[TotalAmountWithDiscount]]+FACT_ORDERS[[#This Row],[DeliveryCost]]</f>
        <v>553.65</v>
      </c>
      <c r="R564" s="35">
        <v>45431</v>
      </c>
      <c r="S564" s="35" t="str">
        <f>IF(NETWORKDAYS(FACT_ORDERS[[#This Row],[Order-Date]], FACT_ORDERS[[#This Row],[ArrivalDate ]]) &gt; 10, "Late", "On Time")</f>
        <v>On Time</v>
      </c>
    </row>
    <row r="565" spans="1:19" x14ac:dyDescent="0.3">
      <c r="A565" s="12">
        <v>5563</v>
      </c>
      <c r="B565" s="12">
        <v>232</v>
      </c>
      <c r="C565" s="12">
        <v>10958</v>
      </c>
      <c r="D565" s="12">
        <v>564</v>
      </c>
      <c r="E565" s="12" t="s">
        <v>243</v>
      </c>
      <c r="F565" s="13">
        <v>45422</v>
      </c>
      <c r="G565" s="26" t="s">
        <v>11263</v>
      </c>
      <c r="H565" s="12">
        <v>25</v>
      </c>
      <c r="I565" s="28">
        <f>VLOOKUP(B:B,DIM_PRODUCTS!A:F,5,FALSE)</f>
        <v>10</v>
      </c>
      <c r="J565" s="28">
        <f>FACT_ORDERS[[#This Row],[ProductPrice]]*FACT_ORDERS[[#This Row],[Quantity]]</f>
        <v>250</v>
      </c>
      <c r="K565" s="12" t="str">
        <f>VLOOKUP(C:C,DIM_CUSTOMERS!A:G,7,FALSE)</f>
        <v>Nigeria</v>
      </c>
      <c r="L565" s="30" cm="1">
        <f t="array" ref="L565">_xlfn.IFS(
    AND(FACT_ORDERS[[#This Row],[DeliveryMehtod]]="shippment",FACT_ORDERS[[#This Row],[TotalAmount]]&gt;=200), 0,
    AND(FACT_ORDERS[[#This Row],[DeliveryMehtod]]="pickup"), 15,
    AND(FACT_ORDERS[[#This Row],[DeliveryMehtod]]="shippment",FACT_ORDERS[[#This Row],[TotalAmount]]&lt;200), 35
)</f>
        <v>15</v>
      </c>
      <c r="M565" s="12" t="str" cm="1">
        <f t="array" ref="M565">_xlfn.IFS(
    SUMIFS(FACT_ORDERS[TotalAmount], FACT_ORDERS[WD_CUSTOMERS],FACT_ORDERS[[#This Row],[WD_CUSTOMERS]])&gt;=15000, "VIP",
    SUMIFS(FACT_ORDERS[TotalAmount], FACT_ORDERS[WD_CUSTOMERS],FACT_ORDERS[[#This Row],[WD_CUSTOMERS]])&gt;=8000, "Premium",
    TRUE, "Regular"
)</f>
        <v>Regular</v>
      </c>
      <c r="N565" s="32" cm="1">
        <f t="array" ref="N565">_xlfn.IFS(
   FACT_ORDERS[[#This Row],[TypeOfClient]]="VIP", 0.2,
   FACT_ORDERS[[#This Row],[TypeOfClient]]="Premium", 0.1,
   TRUE, 0
)</f>
        <v>0</v>
      </c>
      <c r="O565" s="31" cm="1">
        <f t="array" ref="O565">_xlfn.IFS(
   FACT_ORDERS[[#This Row],[TotalAmount]]&gt;1500, 0.15,
   FACT_ORDERS[[#This Row],[TotalAmount]]&gt;1000, 0.1,
   FACT_ORDERS[[#This Row],[TotalAmount]]&gt;500, 0.05,
   TRUE, 0
)</f>
        <v>0</v>
      </c>
      <c r="P565" s="28">
        <f xml:space="preserve"> FACT_ORDERS[[#This Row],[TotalAmount]] * (1 - (FACT_ORDERS[[#This Row],[ClientDiscount]] + FACT_ORDERS[[#This Row],[OrderDiscount]]) )</f>
        <v>250</v>
      </c>
      <c r="Q565" s="28">
        <f>FACT_ORDERS[[#This Row],[TotalAmountWithDiscount]]+FACT_ORDERS[[#This Row],[DeliveryCost]]</f>
        <v>265</v>
      </c>
      <c r="R565" s="35">
        <v>45429</v>
      </c>
      <c r="S565" s="35" t="str">
        <f>IF(NETWORKDAYS(FACT_ORDERS[[#This Row],[Order-Date]], FACT_ORDERS[[#This Row],[ArrivalDate ]]) &gt; 10, "Late", "On Time")</f>
        <v>On Time</v>
      </c>
    </row>
    <row r="566" spans="1:19" x14ac:dyDescent="0.3">
      <c r="A566" s="12">
        <v>5564</v>
      </c>
      <c r="B566" s="12">
        <v>297</v>
      </c>
      <c r="C566" s="12">
        <v>10958</v>
      </c>
      <c r="D566" s="12">
        <v>565</v>
      </c>
      <c r="E566" s="12" t="s">
        <v>243</v>
      </c>
      <c r="F566" s="13">
        <v>45422</v>
      </c>
      <c r="G566" s="26" t="s">
        <v>11264</v>
      </c>
      <c r="H566" s="12">
        <v>20</v>
      </c>
      <c r="I566" s="28">
        <f>VLOOKUP(B:B,DIM_PRODUCTS!A:F,5,FALSE)</f>
        <v>7</v>
      </c>
      <c r="J566" s="28">
        <f>FACT_ORDERS[[#This Row],[ProductPrice]]*FACT_ORDERS[[#This Row],[Quantity]]</f>
        <v>140</v>
      </c>
      <c r="K566" s="12" t="str">
        <f>VLOOKUP(C:C,DIM_CUSTOMERS!A:G,7,FALSE)</f>
        <v>Nigeria</v>
      </c>
      <c r="L566" s="30" cm="1">
        <f t="array" ref="L566">_xlfn.IFS(
    AND(FACT_ORDERS[[#This Row],[DeliveryMehtod]]="shippment",FACT_ORDERS[[#This Row],[TotalAmount]]&gt;=200), 0,
    AND(FACT_ORDERS[[#This Row],[DeliveryMehtod]]="pickup"), 15,
    AND(FACT_ORDERS[[#This Row],[DeliveryMehtod]]="shippment",FACT_ORDERS[[#This Row],[TotalAmount]]&lt;200), 35
)</f>
        <v>15</v>
      </c>
      <c r="M566" s="12" t="str" cm="1">
        <f t="array" ref="M566">_xlfn.IFS(
    SUMIFS(FACT_ORDERS[TotalAmount], FACT_ORDERS[WD_CUSTOMERS],FACT_ORDERS[[#This Row],[WD_CUSTOMERS]])&gt;=15000, "VIP",
    SUMIFS(FACT_ORDERS[TotalAmount], FACT_ORDERS[WD_CUSTOMERS],FACT_ORDERS[[#This Row],[WD_CUSTOMERS]])&gt;=8000, "Premium",
    TRUE, "Regular"
)</f>
        <v>Regular</v>
      </c>
      <c r="N566" s="32" cm="1">
        <f t="array" ref="N566">_xlfn.IFS(
   FACT_ORDERS[[#This Row],[TypeOfClient]]="VIP", 0.2,
   FACT_ORDERS[[#This Row],[TypeOfClient]]="Premium", 0.1,
   TRUE, 0
)</f>
        <v>0</v>
      </c>
      <c r="O566" s="31" cm="1">
        <f t="array" ref="O566">_xlfn.IFS(
   FACT_ORDERS[[#This Row],[TotalAmount]]&gt;1500, 0.15,
   FACT_ORDERS[[#This Row],[TotalAmount]]&gt;1000, 0.1,
   FACT_ORDERS[[#This Row],[TotalAmount]]&gt;500, 0.05,
   TRUE, 0
)</f>
        <v>0</v>
      </c>
      <c r="P566" s="28">
        <f xml:space="preserve"> FACT_ORDERS[[#This Row],[TotalAmount]] * (1 - (FACT_ORDERS[[#This Row],[ClientDiscount]] + FACT_ORDERS[[#This Row],[OrderDiscount]]) )</f>
        <v>140</v>
      </c>
      <c r="Q566" s="28">
        <f>FACT_ORDERS[[#This Row],[TotalAmountWithDiscount]]+FACT_ORDERS[[#This Row],[DeliveryCost]]</f>
        <v>155</v>
      </c>
      <c r="R566" s="35">
        <v>45430</v>
      </c>
      <c r="S566" s="35" t="str">
        <f>IF(NETWORKDAYS(FACT_ORDERS[[#This Row],[Order-Date]], FACT_ORDERS[[#This Row],[ArrivalDate ]]) &gt; 10, "Late", "On Time")</f>
        <v>On Time</v>
      </c>
    </row>
    <row r="567" spans="1:19" x14ac:dyDescent="0.3">
      <c r="A567" s="12">
        <v>5565</v>
      </c>
      <c r="B567" s="12">
        <v>260</v>
      </c>
      <c r="C567" s="12">
        <v>10437</v>
      </c>
      <c r="D567" s="12">
        <v>566</v>
      </c>
      <c r="E567" s="12" t="s">
        <v>243</v>
      </c>
      <c r="F567" s="13">
        <v>45467</v>
      </c>
      <c r="G567" s="26" t="s">
        <v>11265</v>
      </c>
      <c r="H567" s="12">
        <v>30</v>
      </c>
      <c r="I567" s="28">
        <f>VLOOKUP(B:B,DIM_PRODUCTS!A:F,5,FALSE)</f>
        <v>15</v>
      </c>
      <c r="J567" s="28">
        <f>FACT_ORDERS[[#This Row],[ProductPrice]]*FACT_ORDERS[[#This Row],[Quantity]]</f>
        <v>450</v>
      </c>
      <c r="K567" s="12" t="str">
        <f>VLOOKUP(C:C,DIM_CUSTOMERS!A:G,7,FALSE)</f>
        <v>Japan</v>
      </c>
      <c r="L567" s="30" cm="1">
        <f t="array" ref="L567">_xlfn.IFS(
    AND(FACT_ORDERS[[#This Row],[DeliveryMehtod]]="shippment",FACT_ORDERS[[#This Row],[TotalAmount]]&gt;=200), 0,
    AND(FACT_ORDERS[[#This Row],[DeliveryMehtod]]="pickup"), 15,
    AND(FACT_ORDERS[[#This Row],[DeliveryMehtod]]="shippment",FACT_ORDERS[[#This Row],[TotalAmount]]&lt;200), 35
)</f>
        <v>15</v>
      </c>
      <c r="M567" s="12" t="str" cm="1">
        <f t="array" ref="M567">_xlfn.IFS(
    SUMIFS(FACT_ORDERS[TotalAmount], FACT_ORDERS[WD_CUSTOMERS],FACT_ORDERS[[#This Row],[WD_CUSTOMERS]])&gt;=15000, "VIP",
    SUMIFS(FACT_ORDERS[TotalAmount], FACT_ORDERS[WD_CUSTOMERS],FACT_ORDERS[[#This Row],[WD_CUSTOMERS]])&gt;=8000, "Premium",
    TRUE, "Regular"
)</f>
        <v>Regular</v>
      </c>
      <c r="N567" s="32" cm="1">
        <f t="array" ref="N567">_xlfn.IFS(
   FACT_ORDERS[[#This Row],[TypeOfClient]]="VIP", 0.2,
   FACT_ORDERS[[#This Row],[TypeOfClient]]="Premium", 0.1,
   TRUE, 0
)</f>
        <v>0</v>
      </c>
      <c r="O567" s="31" cm="1">
        <f t="array" ref="O567">_xlfn.IFS(
   FACT_ORDERS[[#This Row],[TotalAmount]]&gt;1500, 0.15,
   FACT_ORDERS[[#This Row],[TotalAmount]]&gt;1000, 0.1,
   FACT_ORDERS[[#This Row],[TotalAmount]]&gt;500, 0.05,
   TRUE, 0
)</f>
        <v>0</v>
      </c>
      <c r="P567" s="28">
        <f xml:space="preserve"> FACT_ORDERS[[#This Row],[TotalAmount]] * (1 - (FACT_ORDERS[[#This Row],[ClientDiscount]] + FACT_ORDERS[[#This Row],[OrderDiscount]]) )</f>
        <v>450</v>
      </c>
      <c r="Q567" s="28">
        <f>FACT_ORDERS[[#This Row],[TotalAmountWithDiscount]]+FACT_ORDERS[[#This Row],[DeliveryCost]]</f>
        <v>465</v>
      </c>
      <c r="R567" s="35">
        <v>45477</v>
      </c>
      <c r="S567" s="35" t="str">
        <f>IF(NETWORKDAYS(FACT_ORDERS[[#This Row],[Order-Date]], FACT_ORDERS[[#This Row],[ArrivalDate ]]) &gt; 10, "Late", "On Time")</f>
        <v>On Time</v>
      </c>
    </row>
    <row r="568" spans="1:19" x14ac:dyDescent="0.3">
      <c r="A568" s="12">
        <v>5566</v>
      </c>
      <c r="B568" s="12">
        <v>235</v>
      </c>
      <c r="C568" s="12">
        <v>10437</v>
      </c>
      <c r="D568" s="12">
        <v>567</v>
      </c>
      <c r="E568" s="12" t="s">
        <v>244</v>
      </c>
      <c r="F568" s="13">
        <v>45231</v>
      </c>
      <c r="G568" s="26" t="s">
        <v>11266</v>
      </c>
      <c r="H568" s="12">
        <v>22</v>
      </c>
      <c r="I568" s="28">
        <f>VLOOKUP(B:B,DIM_PRODUCTS!A:F,5,FALSE)</f>
        <v>22</v>
      </c>
      <c r="J568" s="28">
        <f>FACT_ORDERS[[#This Row],[ProductPrice]]*FACT_ORDERS[[#This Row],[Quantity]]</f>
        <v>484</v>
      </c>
      <c r="K568" s="12" t="str">
        <f>VLOOKUP(C:C,DIM_CUSTOMERS!A:G,7,FALSE)</f>
        <v>Japan</v>
      </c>
      <c r="L568" s="30" cm="1">
        <f t="array" ref="L568">_xlfn.IFS(
    AND(FACT_ORDERS[[#This Row],[DeliveryMehtod]]="shippment",FACT_ORDERS[[#This Row],[TotalAmount]]&gt;=200), 0,
    AND(FACT_ORDERS[[#This Row],[DeliveryMehtod]]="pickup"), 15,
    AND(FACT_ORDERS[[#This Row],[DeliveryMehtod]]="shippment",FACT_ORDERS[[#This Row],[TotalAmount]]&lt;200), 35
)</f>
        <v>0</v>
      </c>
      <c r="M568" s="12" t="str" cm="1">
        <f t="array" ref="M568">_xlfn.IFS(
    SUMIFS(FACT_ORDERS[TotalAmount], FACT_ORDERS[WD_CUSTOMERS],FACT_ORDERS[[#This Row],[WD_CUSTOMERS]])&gt;=15000, "VIP",
    SUMIFS(FACT_ORDERS[TotalAmount], FACT_ORDERS[WD_CUSTOMERS],FACT_ORDERS[[#This Row],[WD_CUSTOMERS]])&gt;=8000, "Premium",
    TRUE, "Regular"
)</f>
        <v>Regular</v>
      </c>
      <c r="N568" s="32" cm="1">
        <f t="array" ref="N568">_xlfn.IFS(
   FACT_ORDERS[[#This Row],[TypeOfClient]]="VIP", 0.2,
   FACT_ORDERS[[#This Row],[TypeOfClient]]="Premium", 0.1,
   TRUE, 0
)</f>
        <v>0</v>
      </c>
      <c r="O568" s="31" cm="1">
        <f t="array" ref="O568">_xlfn.IFS(
   FACT_ORDERS[[#This Row],[TotalAmount]]&gt;1500, 0.15,
   FACT_ORDERS[[#This Row],[TotalAmount]]&gt;1000, 0.1,
   FACT_ORDERS[[#This Row],[TotalAmount]]&gt;500, 0.05,
   TRUE, 0
)</f>
        <v>0</v>
      </c>
      <c r="P568" s="28">
        <f xml:space="preserve"> FACT_ORDERS[[#This Row],[TotalAmount]] * (1 - (FACT_ORDERS[[#This Row],[ClientDiscount]] + FACT_ORDERS[[#This Row],[OrderDiscount]]) )</f>
        <v>484</v>
      </c>
      <c r="Q568" s="28">
        <f>FACT_ORDERS[[#This Row],[TotalAmountWithDiscount]]+FACT_ORDERS[[#This Row],[DeliveryCost]]</f>
        <v>484</v>
      </c>
      <c r="R568" s="35">
        <v>45247</v>
      </c>
      <c r="S568" s="35" t="str">
        <f>IF(NETWORKDAYS(FACT_ORDERS[[#This Row],[Order-Date]], FACT_ORDERS[[#This Row],[ArrivalDate ]]) &gt; 10, "Late", "On Time")</f>
        <v>Late</v>
      </c>
    </row>
    <row r="569" spans="1:19" x14ac:dyDescent="0.3">
      <c r="A569" s="12">
        <v>5567</v>
      </c>
      <c r="B569" s="12">
        <v>241</v>
      </c>
      <c r="C569" s="12">
        <v>10683</v>
      </c>
      <c r="D569" s="12">
        <v>568</v>
      </c>
      <c r="E569" s="12" t="s">
        <v>243</v>
      </c>
      <c r="F569" s="13">
        <v>45554</v>
      </c>
      <c r="G569" s="26" t="s">
        <v>11267</v>
      </c>
      <c r="H569" s="12">
        <v>17</v>
      </c>
      <c r="I569" s="28">
        <f>VLOOKUP(B:B,DIM_PRODUCTS!A:F,5,FALSE)</f>
        <v>20</v>
      </c>
      <c r="J569" s="28">
        <f>FACT_ORDERS[[#This Row],[ProductPrice]]*FACT_ORDERS[[#This Row],[Quantity]]</f>
        <v>340</v>
      </c>
      <c r="K569" s="12" t="str">
        <f>VLOOKUP(C:C,DIM_CUSTOMERS!A:G,7,FALSE)</f>
        <v>Italy</v>
      </c>
      <c r="L569" s="30" cm="1">
        <f t="array" ref="L569">_xlfn.IFS(
    AND(FACT_ORDERS[[#This Row],[DeliveryMehtod]]="shippment",FACT_ORDERS[[#This Row],[TotalAmount]]&gt;=200), 0,
    AND(FACT_ORDERS[[#This Row],[DeliveryMehtod]]="pickup"), 15,
    AND(FACT_ORDERS[[#This Row],[DeliveryMehtod]]="shippment",FACT_ORDERS[[#This Row],[TotalAmount]]&lt;200), 35
)</f>
        <v>15</v>
      </c>
      <c r="M569" s="12" t="str" cm="1">
        <f t="array" ref="M569">_xlfn.IFS(
    SUMIFS(FACT_ORDERS[TotalAmount], FACT_ORDERS[WD_CUSTOMERS],FACT_ORDERS[[#This Row],[WD_CUSTOMERS]])&gt;=15000, "VIP",
    SUMIFS(FACT_ORDERS[TotalAmount], FACT_ORDERS[WD_CUSTOMERS],FACT_ORDERS[[#This Row],[WD_CUSTOMERS]])&gt;=8000, "Premium",
    TRUE, "Regular"
)</f>
        <v>VIP</v>
      </c>
      <c r="N569" s="32" cm="1">
        <f t="array" ref="N569">_xlfn.IFS(
   FACT_ORDERS[[#This Row],[TypeOfClient]]="VIP", 0.2,
   FACT_ORDERS[[#This Row],[TypeOfClient]]="Premium", 0.1,
   TRUE, 0
)</f>
        <v>0.2</v>
      </c>
      <c r="O569" s="31" cm="1">
        <f t="array" ref="O569">_xlfn.IFS(
   FACT_ORDERS[[#This Row],[TotalAmount]]&gt;1500, 0.15,
   FACT_ORDERS[[#This Row],[TotalAmount]]&gt;1000, 0.1,
   FACT_ORDERS[[#This Row],[TotalAmount]]&gt;500, 0.05,
   TRUE, 0
)</f>
        <v>0</v>
      </c>
      <c r="P569" s="28">
        <f xml:space="preserve"> FACT_ORDERS[[#This Row],[TotalAmount]] * (1 - (FACT_ORDERS[[#This Row],[ClientDiscount]] + FACT_ORDERS[[#This Row],[OrderDiscount]]) )</f>
        <v>272</v>
      </c>
      <c r="Q569" s="28">
        <f>FACT_ORDERS[[#This Row],[TotalAmountWithDiscount]]+FACT_ORDERS[[#This Row],[DeliveryCost]]</f>
        <v>287</v>
      </c>
      <c r="R569" s="35">
        <v>45561</v>
      </c>
      <c r="S569" s="35" t="str">
        <f>IF(NETWORKDAYS(FACT_ORDERS[[#This Row],[Order-Date]], FACT_ORDERS[[#This Row],[ArrivalDate ]]) &gt; 10, "Late", "On Time")</f>
        <v>On Time</v>
      </c>
    </row>
    <row r="570" spans="1:19" x14ac:dyDescent="0.3">
      <c r="A570" s="12">
        <v>5568</v>
      </c>
      <c r="B570" s="12">
        <v>253</v>
      </c>
      <c r="C570" s="12">
        <v>10683</v>
      </c>
      <c r="D570" s="12">
        <v>569</v>
      </c>
      <c r="E570" s="12" t="s">
        <v>244</v>
      </c>
      <c r="F570" s="13">
        <v>45554</v>
      </c>
      <c r="G570" s="26" t="s">
        <v>11268</v>
      </c>
      <c r="H570" s="12">
        <v>43</v>
      </c>
      <c r="I570" s="28">
        <f>VLOOKUP(B:B,DIM_PRODUCTS!A:F,5,FALSE)</f>
        <v>11</v>
      </c>
      <c r="J570" s="28">
        <f>FACT_ORDERS[[#This Row],[ProductPrice]]*FACT_ORDERS[[#This Row],[Quantity]]</f>
        <v>473</v>
      </c>
      <c r="K570" s="12" t="str">
        <f>VLOOKUP(C:C,DIM_CUSTOMERS!A:G,7,FALSE)</f>
        <v>Italy</v>
      </c>
      <c r="L570" s="30" cm="1">
        <f t="array" ref="L570">_xlfn.IFS(
    AND(FACT_ORDERS[[#This Row],[DeliveryMehtod]]="shippment",FACT_ORDERS[[#This Row],[TotalAmount]]&gt;=200), 0,
    AND(FACT_ORDERS[[#This Row],[DeliveryMehtod]]="pickup"), 15,
    AND(FACT_ORDERS[[#This Row],[DeliveryMehtod]]="shippment",FACT_ORDERS[[#This Row],[TotalAmount]]&lt;200), 35
)</f>
        <v>0</v>
      </c>
      <c r="M570" s="12" t="str" cm="1">
        <f t="array" ref="M570">_xlfn.IFS(
    SUMIFS(FACT_ORDERS[TotalAmount], FACT_ORDERS[WD_CUSTOMERS],FACT_ORDERS[[#This Row],[WD_CUSTOMERS]])&gt;=15000, "VIP",
    SUMIFS(FACT_ORDERS[TotalAmount], FACT_ORDERS[WD_CUSTOMERS],FACT_ORDERS[[#This Row],[WD_CUSTOMERS]])&gt;=8000, "Premium",
    TRUE, "Regular"
)</f>
        <v>VIP</v>
      </c>
      <c r="N570" s="32" cm="1">
        <f t="array" ref="N570">_xlfn.IFS(
   FACT_ORDERS[[#This Row],[TypeOfClient]]="VIP", 0.2,
   FACT_ORDERS[[#This Row],[TypeOfClient]]="Premium", 0.1,
   TRUE, 0
)</f>
        <v>0.2</v>
      </c>
      <c r="O570" s="31" cm="1">
        <f t="array" ref="O570">_xlfn.IFS(
   FACT_ORDERS[[#This Row],[TotalAmount]]&gt;1500, 0.15,
   FACT_ORDERS[[#This Row],[TotalAmount]]&gt;1000, 0.1,
   FACT_ORDERS[[#This Row],[TotalAmount]]&gt;500, 0.05,
   TRUE, 0
)</f>
        <v>0</v>
      </c>
      <c r="P570" s="28">
        <f xml:space="preserve"> FACT_ORDERS[[#This Row],[TotalAmount]] * (1 - (FACT_ORDERS[[#This Row],[ClientDiscount]] + FACT_ORDERS[[#This Row],[OrderDiscount]]) )</f>
        <v>378.40000000000003</v>
      </c>
      <c r="Q570" s="28">
        <f>FACT_ORDERS[[#This Row],[TotalAmountWithDiscount]]+FACT_ORDERS[[#This Row],[DeliveryCost]]</f>
        <v>378.40000000000003</v>
      </c>
      <c r="R570" s="35">
        <v>45562</v>
      </c>
      <c r="S570" s="35" t="str">
        <f>IF(NETWORKDAYS(FACT_ORDERS[[#This Row],[Order-Date]], FACT_ORDERS[[#This Row],[ArrivalDate ]]) &gt; 10, "Late", "On Time")</f>
        <v>On Time</v>
      </c>
    </row>
    <row r="571" spans="1:19" x14ac:dyDescent="0.3">
      <c r="A571" s="12">
        <v>5569</v>
      </c>
      <c r="B571" s="12">
        <v>214</v>
      </c>
      <c r="C571" s="12">
        <v>10683</v>
      </c>
      <c r="D571" s="12">
        <v>570</v>
      </c>
      <c r="E571" s="12" t="s">
        <v>244</v>
      </c>
      <c r="F571" s="13">
        <v>45554</v>
      </c>
      <c r="G571" s="26" t="s">
        <v>11269</v>
      </c>
      <c r="H571" s="12">
        <v>68</v>
      </c>
      <c r="I571" s="28">
        <f>VLOOKUP(B:B,DIM_PRODUCTS!A:F,5,FALSE)</f>
        <v>46</v>
      </c>
      <c r="J571" s="28">
        <f>FACT_ORDERS[[#This Row],[ProductPrice]]*FACT_ORDERS[[#This Row],[Quantity]]</f>
        <v>3128</v>
      </c>
      <c r="K571" s="12" t="str">
        <f>VLOOKUP(C:C,DIM_CUSTOMERS!A:G,7,FALSE)</f>
        <v>Italy</v>
      </c>
      <c r="L571" s="30" cm="1">
        <f t="array" ref="L571">_xlfn.IFS(
    AND(FACT_ORDERS[[#This Row],[DeliveryMehtod]]="shippment",FACT_ORDERS[[#This Row],[TotalAmount]]&gt;=200), 0,
    AND(FACT_ORDERS[[#This Row],[DeliveryMehtod]]="pickup"), 15,
    AND(FACT_ORDERS[[#This Row],[DeliveryMehtod]]="shippment",FACT_ORDERS[[#This Row],[TotalAmount]]&lt;200), 35
)</f>
        <v>0</v>
      </c>
      <c r="M571" s="12" t="str" cm="1">
        <f t="array" ref="M571">_xlfn.IFS(
    SUMIFS(FACT_ORDERS[TotalAmount], FACT_ORDERS[WD_CUSTOMERS],FACT_ORDERS[[#This Row],[WD_CUSTOMERS]])&gt;=15000, "VIP",
    SUMIFS(FACT_ORDERS[TotalAmount], FACT_ORDERS[WD_CUSTOMERS],FACT_ORDERS[[#This Row],[WD_CUSTOMERS]])&gt;=8000, "Premium",
    TRUE, "Regular"
)</f>
        <v>VIP</v>
      </c>
      <c r="N571" s="32" cm="1">
        <f t="array" ref="N571">_xlfn.IFS(
   FACT_ORDERS[[#This Row],[TypeOfClient]]="VIP", 0.2,
   FACT_ORDERS[[#This Row],[TypeOfClient]]="Premium", 0.1,
   TRUE, 0
)</f>
        <v>0.2</v>
      </c>
      <c r="O571" s="31" cm="1">
        <f t="array" ref="O571">_xlfn.IFS(
   FACT_ORDERS[[#This Row],[TotalAmount]]&gt;1500, 0.15,
   FACT_ORDERS[[#This Row],[TotalAmount]]&gt;1000, 0.1,
   FACT_ORDERS[[#This Row],[TotalAmount]]&gt;500, 0.05,
   TRUE, 0
)</f>
        <v>0.15</v>
      </c>
      <c r="P571" s="28">
        <f xml:space="preserve"> FACT_ORDERS[[#This Row],[TotalAmount]] * (1 - (FACT_ORDERS[[#This Row],[ClientDiscount]] + FACT_ORDERS[[#This Row],[OrderDiscount]]) )</f>
        <v>2033.2</v>
      </c>
      <c r="Q571" s="28">
        <f>FACT_ORDERS[[#This Row],[TotalAmountWithDiscount]]+FACT_ORDERS[[#This Row],[DeliveryCost]]</f>
        <v>2033.2</v>
      </c>
      <c r="R571" s="35">
        <v>45564</v>
      </c>
      <c r="S571" s="35" t="str">
        <f>IF(NETWORKDAYS(FACT_ORDERS[[#This Row],[Order-Date]], FACT_ORDERS[[#This Row],[ArrivalDate ]]) &gt; 10, "Late", "On Time")</f>
        <v>On Time</v>
      </c>
    </row>
    <row r="572" spans="1:19" x14ac:dyDescent="0.3">
      <c r="A572" s="12">
        <v>5570</v>
      </c>
      <c r="B572" s="12">
        <v>208</v>
      </c>
      <c r="C572" s="12">
        <v>10683</v>
      </c>
      <c r="D572" s="12">
        <v>571</v>
      </c>
      <c r="E572" s="12" t="s">
        <v>244</v>
      </c>
      <c r="F572" s="13">
        <v>45552</v>
      </c>
      <c r="G572" s="26" t="s">
        <v>11270</v>
      </c>
      <c r="H572" s="12">
        <v>14</v>
      </c>
      <c r="I572" s="28">
        <f>VLOOKUP(B:B,DIM_PRODUCTS!A:F,5,FALSE)</f>
        <v>10</v>
      </c>
      <c r="J572" s="28">
        <f>FACT_ORDERS[[#This Row],[ProductPrice]]*FACT_ORDERS[[#This Row],[Quantity]]</f>
        <v>140</v>
      </c>
      <c r="K572" s="12" t="str">
        <f>VLOOKUP(C:C,DIM_CUSTOMERS!A:G,7,FALSE)</f>
        <v>Italy</v>
      </c>
      <c r="L572" s="30" cm="1">
        <f t="array" ref="L572">_xlfn.IFS(
    AND(FACT_ORDERS[[#This Row],[DeliveryMehtod]]="shippment",FACT_ORDERS[[#This Row],[TotalAmount]]&gt;=200), 0,
    AND(FACT_ORDERS[[#This Row],[DeliveryMehtod]]="pickup"), 15,
    AND(FACT_ORDERS[[#This Row],[DeliveryMehtod]]="shippment",FACT_ORDERS[[#This Row],[TotalAmount]]&lt;200), 35
)</f>
        <v>35</v>
      </c>
      <c r="M572" s="12" t="str" cm="1">
        <f t="array" ref="M572">_xlfn.IFS(
    SUMIFS(FACT_ORDERS[TotalAmount], FACT_ORDERS[WD_CUSTOMERS],FACT_ORDERS[[#This Row],[WD_CUSTOMERS]])&gt;=15000, "VIP",
    SUMIFS(FACT_ORDERS[TotalAmount], FACT_ORDERS[WD_CUSTOMERS],FACT_ORDERS[[#This Row],[WD_CUSTOMERS]])&gt;=8000, "Premium",
    TRUE, "Regular"
)</f>
        <v>VIP</v>
      </c>
      <c r="N572" s="32" cm="1">
        <f t="array" ref="N572">_xlfn.IFS(
   FACT_ORDERS[[#This Row],[TypeOfClient]]="VIP", 0.2,
   FACT_ORDERS[[#This Row],[TypeOfClient]]="Premium", 0.1,
   TRUE, 0
)</f>
        <v>0.2</v>
      </c>
      <c r="O572" s="31" cm="1">
        <f t="array" ref="O572">_xlfn.IFS(
   FACT_ORDERS[[#This Row],[TotalAmount]]&gt;1500, 0.15,
   FACT_ORDERS[[#This Row],[TotalAmount]]&gt;1000, 0.1,
   FACT_ORDERS[[#This Row],[TotalAmount]]&gt;500, 0.05,
   TRUE, 0
)</f>
        <v>0</v>
      </c>
      <c r="P572" s="28">
        <f xml:space="preserve"> FACT_ORDERS[[#This Row],[TotalAmount]] * (1 - (FACT_ORDERS[[#This Row],[ClientDiscount]] + FACT_ORDERS[[#This Row],[OrderDiscount]]) )</f>
        <v>112</v>
      </c>
      <c r="Q572" s="28">
        <f>FACT_ORDERS[[#This Row],[TotalAmountWithDiscount]]+FACT_ORDERS[[#This Row],[DeliveryCost]]</f>
        <v>147</v>
      </c>
      <c r="R572" s="35">
        <v>45559</v>
      </c>
      <c r="S572" s="35" t="str">
        <f>IF(NETWORKDAYS(FACT_ORDERS[[#This Row],[Order-Date]], FACT_ORDERS[[#This Row],[ArrivalDate ]]) &gt; 10, "Late", "On Time")</f>
        <v>On Time</v>
      </c>
    </row>
    <row r="573" spans="1:19" x14ac:dyDescent="0.3">
      <c r="A573" s="12">
        <v>5571</v>
      </c>
      <c r="B573" s="12">
        <v>200</v>
      </c>
      <c r="C573" s="12">
        <v>10683</v>
      </c>
      <c r="D573" s="12">
        <v>572</v>
      </c>
      <c r="E573" s="12" t="s">
        <v>243</v>
      </c>
      <c r="F573" s="13">
        <v>45410</v>
      </c>
      <c r="G573" s="26" t="s">
        <v>11271</v>
      </c>
      <c r="H573" s="12">
        <v>15</v>
      </c>
      <c r="I573" s="28">
        <f>VLOOKUP(B:B,DIM_PRODUCTS!A:F,5,FALSE)</f>
        <v>15</v>
      </c>
      <c r="J573" s="28">
        <f>FACT_ORDERS[[#This Row],[ProductPrice]]*FACT_ORDERS[[#This Row],[Quantity]]</f>
        <v>225</v>
      </c>
      <c r="K573" s="12" t="str">
        <f>VLOOKUP(C:C,DIM_CUSTOMERS!A:G,7,FALSE)</f>
        <v>Italy</v>
      </c>
      <c r="L573" s="30" cm="1">
        <f t="array" ref="L573">_xlfn.IFS(
    AND(FACT_ORDERS[[#This Row],[DeliveryMehtod]]="shippment",FACT_ORDERS[[#This Row],[TotalAmount]]&gt;=200), 0,
    AND(FACT_ORDERS[[#This Row],[DeliveryMehtod]]="pickup"), 15,
    AND(FACT_ORDERS[[#This Row],[DeliveryMehtod]]="shippment",FACT_ORDERS[[#This Row],[TotalAmount]]&lt;200), 35
)</f>
        <v>15</v>
      </c>
      <c r="M573" s="12" t="str" cm="1">
        <f t="array" ref="M573">_xlfn.IFS(
    SUMIFS(FACT_ORDERS[TotalAmount], FACT_ORDERS[WD_CUSTOMERS],FACT_ORDERS[[#This Row],[WD_CUSTOMERS]])&gt;=15000, "VIP",
    SUMIFS(FACT_ORDERS[TotalAmount], FACT_ORDERS[WD_CUSTOMERS],FACT_ORDERS[[#This Row],[WD_CUSTOMERS]])&gt;=8000, "Premium",
    TRUE, "Regular"
)</f>
        <v>VIP</v>
      </c>
      <c r="N573" s="32" cm="1">
        <f t="array" ref="N573">_xlfn.IFS(
   FACT_ORDERS[[#This Row],[TypeOfClient]]="VIP", 0.2,
   FACT_ORDERS[[#This Row],[TypeOfClient]]="Premium", 0.1,
   TRUE, 0
)</f>
        <v>0.2</v>
      </c>
      <c r="O573" s="31" cm="1">
        <f t="array" ref="O573">_xlfn.IFS(
   FACT_ORDERS[[#This Row],[TotalAmount]]&gt;1500, 0.15,
   FACT_ORDERS[[#This Row],[TotalAmount]]&gt;1000, 0.1,
   FACT_ORDERS[[#This Row],[TotalAmount]]&gt;500, 0.05,
   TRUE, 0
)</f>
        <v>0</v>
      </c>
      <c r="P573" s="28">
        <f xml:space="preserve"> FACT_ORDERS[[#This Row],[TotalAmount]] * (1 - (FACT_ORDERS[[#This Row],[ClientDiscount]] + FACT_ORDERS[[#This Row],[OrderDiscount]]) )</f>
        <v>180</v>
      </c>
      <c r="Q573" s="28">
        <f>FACT_ORDERS[[#This Row],[TotalAmountWithDiscount]]+FACT_ORDERS[[#This Row],[DeliveryCost]]</f>
        <v>195</v>
      </c>
      <c r="R573" s="35">
        <v>45419</v>
      </c>
      <c r="S573" s="35" t="str">
        <f>IF(NETWORKDAYS(FACT_ORDERS[[#This Row],[Order-Date]], FACT_ORDERS[[#This Row],[ArrivalDate ]]) &gt; 10, "Late", "On Time")</f>
        <v>On Time</v>
      </c>
    </row>
    <row r="574" spans="1:19" x14ac:dyDescent="0.3">
      <c r="A574" s="12">
        <v>5572</v>
      </c>
      <c r="B574" s="12">
        <v>215</v>
      </c>
      <c r="C574" s="12">
        <v>10222</v>
      </c>
      <c r="D574" s="12">
        <v>573</v>
      </c>
      <c r="E574" s="12" t="s">
        <v>243</v>
      </c>
      <c r="F574" s="13">
        <v>45537</v>
      </c>
      <c r="G574" s="26" t="s">
        <v>11272</v>
      </c>
      <c r="H574" s="12">
        <v>46</v>
      </c>
      <c r="I574" s="28">
        <f>VLOOKUP(B:B,DIM_PRODUCTS!A:F,5,FALSE)</f>
        <v>41</v>
      </c>
      <c r="J574" s="28">
        <f>FACT_ORDERS[[#This Row],[ProductPrice]]*FACT_ORDERS[[#This Row],[Quantity]]</f>
        <v>1886</v>
      </c>
      <c r="K574" s="12" t="str">
        <f>VLOOKUP(C:C,DIM_CUSTOMERS!A:G,7,FALSE)</f>
        <v>Mexico</v>
      </c>
      <c r="L574" s="30" cm="1">
        <f t="array" ref="L574">_xlfn.IFS(
    AND(FACT_ORDERS[[#This Row],[DeliveryMehtod]]="shippment",FACT_ORDERS[[#This Row],[TotalAmount]]&gt;=200), 0,
    AND(FACT_ORDERS[[#This Row],[DeliveryMehtod]]="pickup"), 15,
    AND(FACT_ORDERS[[#This Row],[DeliveryMehtod]]="shippment",FACT_ORDERS[[#This Row],[TotalAmount]]&lt;200), 35
)</f>
        <v>15</v>
      </c>
      <c r="M574" s="12" t="str" cm="1">
        <f t="array" ref="M574">_xlfn.IFS(
    SUMIFS(FACT_ORDERS[TotalAmount], FACT_ORDERS[WD_CUSTOMERS],FACT_ORDERS[[#This Row],[WD_CUSTOMERS]])&gt;=15000, "VIP",
    SUMIFS(FACT_ORDERS[TotalAmount], FACT_ORDERS[WD_CUSTOMERS],FACT_ORDERS[[#This Row],[WD_CUSTOMERS]])&gt;=8000, "Premium",
    TRUE, "Regular"
)</f>
        <v>Regular</v>
      </c>
      <c r="N574" s="32" cm="1">
        <f t="array" ref="N574">_xlfn.IFS(
   FACT_ORDERS[[#This Row],[TypeOfClient]]="VIP", 0.2,
   FACT_ORDERS[[#This Row],[TypeOfClient]]="Premium", 0.1,
   TRUE, 0
)</f>
        <v>0</v>
      </c>
      <c r="O574" s="31" cm="1">
        <f t="array" ref="O574">_xlfn.IFS(
   FACT_ORDERS[[#This Row],[TotalAmount]]&gt;1500, 0.15,
   FACT_ORDERS[[#This Row],[TotalAmount]]&gt;1000, 0.1,
   FACT_ORDERS[[#This Row],[TotalAmount]]&gt;500, 0.05,
   TRUE, 0
)</f>
        <v>0.15</v>
      </c>
      <c r="P574" s="28">
        <f xml:space="preserve"> FACT_ORDERS[[#This Row],[TotalAmount]] * (1 - (FACT_ORDERS[[#This Row],[ClientDiscount]] + FACT_ORDERS[[#This Row],[OrderDiscount]]) )</f>
        <v>1603.1</v>
      </c>
      <c r="Q574" s="28">
        <f>FACT_ORDERS[[#This Row],[TotalAmountWithDiscount]]+FACT_ORDERS[[#This Row],[DeliveryCost]]</f>
        <v>1618.1</v>
      </c>
      <c r="R574" s="35">
        <v>45544</v>
      </c>
      <c r="S574" s="35" t="str">
        <f>IF(NETWORKDAYS(FACT_ORDERS[[#This Row],[Order-Date]], FACT_ORDERS[[#This Row],[ArrivalDate ]]) &gt; 10, "Late", "On Time")</f>
        <v>On Time</v>
      </c>
    </row>
    <row r="575" spans="1:19" x14ac:dyDescent="0.3">
      <c r="A575" s="12">
        <v>5573</v>
      </c>
      <c r="B575" s="12">
        <v>294</v>
      </c>
      <c r="C575" s="12">
        <v>10222</v>
      </c>
      <c r="D575" s="12">
        <v>574</v>
      </c>
      <c r="E575" s="12" t="s">
        <v>244</v>
      </c>
      <c r="F575" s="13">
        <v>45537</v>
      </c>
      <c r="G575" s="26" t="s">
        <v>11273</v>
      </c>
      <c r="H575" s="12">
        <v>12</v>
      </c>
      <c r="I575" s="28">
        <f>VLOOKUP(B:B,DIM_PRODUCTS!A:F,5,FALSE)</f>
        <v>8</v>
      </c>
      <c r="J575" s="28">
        <f>FACT_ORDERS[[#This Row],[ProductPrice]]*FACT_ORDERS[[#This Row],[Quantity]]</f>
        <v>96</v>
      </c>
      <c r="K575" s="12" t="str">
        <f>VLOOKUP(C:C,DIM_CUSTOMERS!A:G,7,FALSE)</f>
        <v>Mexico</v>
      </c>
      <c r="L575" s="30" cm="1">
        <f t="array" ref="L575">_xlfn.IFS(
    AND(FACT_ORDERS[[#This Row],[DeliveryMehtod]]="shippment",FACT_ORDERS[[#This Row],[TotalAmount]]&gt;=200), 0,
    AND(FACT_ORDERS[[#This Row],[DeliveryMehtod]]="pickup"), 15,
    AND(FACT_ORDERS[[#This Row],[DeliveryMehtod]]="shippment",FACT_ORDERS[[#This Row],[TotalAmount]]&lt;200), 35
)</f>
        <v>35</v>
      </c>
      <c r="M575" s="12" t="str" cm="1">
        <f t="array" ref="M575">_xlfn.IFS(
    SUMIFS(FACT_ORDERS[TotalAmount], FACT_ORDERS[WD_CUSTOMERS],FACT_ORDERS[[#This Row],[WD_CUSTOMERS]])&gt;=15000, "VIP",
    SUMIFS(FACT_ORDERS[TotalAmount], FACT_ORDERS[WD_CUSTOMERS],FACT_ORDERS[[#This Row],[WD_CUSTOMERS]])&gt;=8000, "Premium",
    TRUE, "Regular"
)</f>
        <v>Regular</v>
      </c>
      <c r="N575" s="32" cm="1">
        <f t="array" ref="N575">_xlfn.IFS(
   FACT_ORDERS[[#This Row],[TypeOfClient]]="VIP", 0.2,
   FACT_ORDERS[[#This Row],[TypeOfClient]]="Premium", 0.1,
   TRUE, 0
)</f>
        <v>0</v>
      </c>
      <c r="O575" s="31" cm="1">
        <f t="array" ref="O575">_xlfn.IFS(
   FACT_ORDERS[[#This Row],[TotalAmount]]&gt;1500, 0.15,
   FACT_ORDERS[[#This Row],[TotalAmount]]&gt;1000, 0.1,
   FACT_ORDERS[[#This Row],[TotalAmount]]&gt;500, 0.05,
   TRUE, 0
)</f>
        <v>0</v>
      </c>
      <c r="P575" s="28">
        <f xml:space="preserve"> FACT_ORDERS[[#This Row],[TotalAmount]] * (1 - (FACT_ORDERS[[#This Row],[ClientDiscount]] + FACT_ORDERS[[#This Row],[OrderDiscount]]) )</f>
        <v>96</v>
      </c>
      <c r="Q575" s="28">
        <f>FACT_ORDERS[[#This Row],[TotalAmountWithDiscount]]+FACT_ORDERS[[#This Row],[DeliveryCost]]</f>
        <v>131</v>
      </c>
      <c r="R575" s="35">
        <v>45547</v>
      </c>
      <c r="S575" s="35" t="str">
        <f>IF(NETWORKDAYS(FACT_ORDERS[[#This Row],[Order-Date]], FACT_ORDERS[[#This Row],[ArrivalDate ]]) &gt; 10, "Late", "On Time")</f>
        <v>On Time</v>
      </c>
    </row>
    <row r="576" spans="1:19" x14ac:dyDescent="0.3">
      <c r="A576" s="12">
        <v>5574</v>
      </c>
      <c r="B576" s="12">
        <v>203</v>
      </c>
      <c r="C576" s="12">
        <v>10222</v>
      </c>
      <c r="D576" s="12">
        <v>575</v>
      </c>
      <c r="E576" s="12" t="s">
        <v>243</v>
      </c>
      <c r="F576" s="13">
        <v>45537</v>
      </c>
      <c r="G576" s="26" t="s">
        <v>11274</v>
      </c>
      <c r="H576" s="12">
        <v>7</v>
      </c>
      <c r="I576" s="28">
        <f>VLOOKUP(B:B,DIM_PRODUCTS!A:F,5,FALSE)</f>
        <v>5</v>
      </c>
      <c r="J576" s="28">
        <f>FACT_ORDERS[[#This Row],[ProductPrice]]*FACT_ORDERS[[#This Row],[Quantity]]</f>
        <v>35</v>
      </c>
      <c r="K576" s="12" t="str">
        <f>VLOOKUP(C:C,DIM_CUSTOMERS!A:G,7,FALSE)</f>
        <v>Mexico</v>
      </c>
      <c r="L576" s="30" cm="1">
        <f t="array" ref="L576">_xlfn.IFS(
    AND(FACT_ORDERS[[#This Row],[DeliveryMehtod]]="shippment",FACT_ORDERS[[#This Row],[TotalAmount]]&gt;=200), 0,
    AND(FACT_ORDERS[[#This Row],[DeliveryMehtod]]="pickup"), 15,
    AND(FACT_ORDERS[[#This Row],[DeliveryMehtod]]="shippment",FACT_ORDERS[[#This Row],[TotalAmount]]&lt;200), 35
)</f>
        <v>15</v>
      </c>
      <c r="M576" s="12" t="str" cm="1">
        <f t="array" ref="M576">_xlfn.IFS(
    SUMIFS(FACT_ORDERS[TotalAmount], FACT_ORDERS[WD_CUSTOMERS],FACT_ORDERS[[#This Row],[WD_CUSTOMERS]])&gt;=15000, "VIP",
    SUMIFS(FACT_ORDERS[TotalAmount], FACT_ORDERS[WD_CUSTOMERS],FACT_ORDERS[[#This Row],[WD_CUSTOMERS]])&gt;=8000, "Premium",
    TRUE, "Regular"
)</f>
        <v>Regular</v>
      </c>
      <c r="N576" s="32" cm="1">
        <f t="array" ref="N576">_xlfn.IFS(
   FACT_ORDERS[[#This Row],[TypeOfClient]]="VIP", 0.2,
   FACT_ORDERS[[#This Row],[TypeOfClient]]="Premium", 0.1,
   TRUE, 0
)</f>
        <v>0</v>
      </c>
      <c r="O576" s="31" cm="1">
        <f t="array" ref="O576">_xlfn.IFS(
   FACT_ORDERS[[#This Row],[TotalAmount]]&gt;1500, 0.15,
   FACT_ORDERS[[#This Row],[TotalAmount]]&gt;1000, 0.1,
   FACT_ORDERS[[#This Row],[TotalAmount]]&gt;500, 0.05,
   TRUE, 0
)</f>
        <v>0</v>
      </c>
      <c r="P576" s="28">
        <f xml:space="preserve"> FACT_ORDERS[[#This Row],[TotalAmount]] * (1 - (FACT_ORDERS[[#This Row],[ClientDiscount]] + FACT_ORDERS[[#This Row],[OrderDiscount]]) )</f>
        <v>35</v>
      </c>
      <c r="Q576" s="28">
        <f>FACT_ORDERS[[#This Row],[TotalAmountWithDiscount]]+FACT_ORDERS[[#This Row],[DeliveryCost]]</f>
        <v>50</v>
      </c>
      <c r="R576" s="35">
        <v>45545</v>
      </c>
      <c r="S576" s="35" t="str">
        <f>IF(NETWORKDAYS(FACT_ORDERS[[#This Row],[Order-Date]], FACT_ORDERS[[#This Row],[ArrivalDate ]]) &gt; 10, "Late", "On Time")</f>
        <v>On Time</v>
      </c>
    </row>
    <row r="577" spans="1:19" x14ac:dyDescent="0.3">
      <c r="A577" s="12">
        <v>5575</v>
      </c>
      <c r="B577" s="12">
        <v>226</v>
      </c>
      <c r="C577" s="12">
        <v>10302</v>
      </c>
      <c r="D577" s="12">
        <v>576</v>
      </c>
      <c r="E577" s="12" t="s">
        <v>243</v>
      </c>
      <c r="F577" s="13">
        <v>44736</v>
      </c>
      <c r="G577" s="26" t="s">
        <v>11275</v>
      </c>
      <c r="H577" s="12">
        <v>36</v>
      </c>
      <c r="I577" s="28">
        <f>VLOOKUP(B:B,DIM_PRODUCTS!A:F,5,FALSE)</f>
        <v>16</v>
      </c>
      <c r="J577" s="28">
        <f>FACT_ORDERS[[#This Row],[ProductPrice]]*FACT_ORDERS[[#This Row],[Quantity]]</f>
        <v>576</v>
      </c>
      <c r="K577" s="12" t="str">
        <f>VLOOKUP(C:C,DIM_CUSTOMERS!A:G,7,FALSE)</f>
        <v>Mexico</v>
      </c>
      <c r="L577" s="30" cm="1">
        <f t="array" ref="L577">_xlfn.IFS(
    AND(FACT_ORDERS[[#This Row],[DeliveryMehtod]]="shippment",FACT_ORDERS[[#This Row],[TotalAmount]]&gt;=200), 0,
    AND(FACT_ORDERS[[#This Row],[DeliveryMehtod]]="pickup"), 15,
    AND(FACT_ORDERS[[#This Row],[DeliveryMehtod]]="shippment",FACT_ORDERS[[#This Row],[TotalAmount]]&lt;200), 35
)</f>
        <v>15</v>
      </c>
      <c r="M577" s="12" t="str" cm="1">
        <f t="array" ref="M577">_xlfn.IFS(
    SUMIFS(FACT_ORDERS[TotalAmount], FACT_ORDERS[WD_CUSTOMERS],FACT_ORDERS[[#This Row],[WD_CUSTOMERS]])&gt;=15000, "VIP",
    SUMIFS(FACT_ORDERS[TotalAmount], FACT_ORDERS[WD_CUSTOMERS],FACT_ORDERS[[#This Row],[WD_CUSTOMERS]])&gt;=8000, "Premium",
    TRUE, "Regular"
)</f>
        <v>Regular</v>
      </c>
      <c r="N577" s="32" cm="1">
        <f t="array" ref="N577">_xlfn.IFS(
   FACT_ORDERS[[#This Row],[TypeOfClient]]="VIP", 0.2,
   FACT_ORDERS[[#This Row],[TypeOfClient]]="Premium", 0.1,
   TRUE, 0
)</f>
        <v>0</v>
      </c>
      <c r="O577" s="31" cm="1">
        <f t="array" ref="O577">_xlfn.IFS(
   FACT_ORDERS[[#This Row],[TotalAmount]]&gt;1500, 0.15,
   FACT_ORDERS[[#This Row],[TotalAmount]]&gt;1000, 0.1,
   FACT_ORDERS[[#This Row],[TotalAmount]]&gt;500, 0.05,
   TRUE, 0
)</f>
        <v>0.05</v>
      </c>
      <c r="P577" s="28">
        <f xml:space="preserve"> FACT_ORDERS[[#This Row],[TotalAmount]] * (1 - (FACT_ORDERS[[#This Row],[ClientDiscount]] + FACT_ORDERS[[#This Row],[OrderDiscount]]) )</f>
        <v>547.19999999999993</v>
      </c>
      <c r="Q577" s="28">
        <f>FACT_ORDERS[[#This Row],[TotalAmountWithDiscount]]+FACT_ORDERS[[#This Row],[DeliveryCost]]</f>
        <v>562.19999999999993</v>
      </c>
      <c r="R577" s="35">
        <v>44743</v>
      </c>
      <c r="S577" s="35" t="str">
        <f>IF(NETWORKDAYS(FACT_ORDERS[[#This Row],[Order-Date]], FACT_ORDERS[[#This Row],[ArrivalDate ]]) &gt; 10, "Late", "On Time")</f>
        <v>On Time</v>
      </c>
    </row>
    <row r="578" spans="1:19" x14ac:dyDescent="0.3">
      <c r="A578" s="12">
        <v>5576</v>
      </c>
      <c r="B578" s="12">
        <v>228</v>
      </c>
      <c r="C578" s="12">
        <v>10302</v>
      </c>
      <c r="D578" s="12">
        <v>577</v>
      </c>
      <c r="E578" s="12" t="s">
        <v>243</v>
      </c>
      <c r="F578" s="13">
        <v>44736</v>
      </c>
      <c r="G578" s="26" t="s">
        <v>11276</v>
      </c>
      <c r="H578" s="12">
        <v>36</v>
      </c>
      <c r="I578" s="28">
        <f>VLOOKUP(B:B,DIM_PRODUCTS!A:F,5,FALSE)</f>
        <v>22</v>
      </c>
      <c r="J578" s="28">
        <f>FACT_ORDERS[[#This Row],[ProductPrice]]*FACT_ORDERS[[#This Row],[Quantity]]</f>
        <v>792</v>
      </c>
      <c r="K578" s="12" t="str">
        <f>VLOOKUP(C:C,DIM_CUSTOMERS!A:G,7,FALSE)</f>
        <v>Mexico</v>
      </c>
      <c r="L578" s="30" cm="1">
        <f t="array" ref="L578">_xlfn.IFS(
    AND(FACT_ORDERS[[#This Row],[DeliveryMehtod]]="shippment",FACT_ORDERS[[#This Row],[TotalAmount]]&gt;=200), 0,
    AND(FACT_ORDERS[[#This Row],[DeliveryMehtod]]="pickup"), 15,
    AND(FACT_ORDERS[[#This Row],[DeliveryMehtod]]="shippment",FACT_ORDERS[[#This Row],[TotalAmount]]&lt;200), 35
)</f>
        <v>15</v>
      </c>
      <c r="M578" s="12" t="str" cm="1">
        <f t="array" ref="M578">_xlfn.IFS(
    SUMIFS(FACT_ORDERS[TotalAmount], FACT_ORDERS[WD_CUSTOMERS],FACT_ORDERS[[#This Row],[WD_CUSTOMERS]])&gt;=15000, "VIP",
    SUMIFS(FACT_ORDERS[TotalAmount], FACT_ORDERS[WD_CUSTOMERS],FACT_ORDERS[[#This Row],[WD_CUSTOMERS]])&gt;=8000, "Premium",
    TRUE, "Regular"
)</f>
        <v>Regular</v>
      </c>
      <c r="N578" s="32" cm="1">
        <f t="array" ref="N578">_xlfn.IFS(
   FACT_ORDERS[[#This Row],[TypeOfClient]]="VIP", 0.2,
   FACT_ORDERS[[#This Row],[TypeOfClient]]="Premium", 0.1,
   TRUE, 0
)</f>
        <v>0</v>
      </c>
      <c r="O578" s="31" cm="1">
        <f t="array" ref="O578">_xlfn.IFS(
   FACT_ORDERS[[#This Row],[TotalAmount]]&gt;1500, 0.15,
   FACT_ORDERS[[#This Row],[TotalAmount]]&gt;1000, 0.1,
   FACT_ORDERS[[#This Row],[TotalAmount]]&gt;500, 0.05,
   TRUE, 0
)</f>
        <v>0.05</v>
      </c>
      <c r="P578" s="28">
        <f xml:space="preserve"> FACT_ORDERS[[#This Row],[TotalAmount]] * (1 - (FACT_ORDERS[[#This Row],[ClientDiscount]] + FACT_ORDERS[[#This Row],[OrderDiscount]]) )</f>
        <v>752.4</v>
      </c>
      <c r="Q578" s="28">
        <f>FACT_ORDERS[[#This Row],[TotalAmountWithDiscount]]+FACT_ORDERS[[#This Row],[DeliveryCost]]</f>
        <v>767.4</v>
      </c>
      <c r="R578" s="35">
        <v>44747</v>
      </c>
      <c r="S578" s="35" t="str">
        <f>IF(NETWORKDAYS(FACT_ORDERS[[#This Row],[Order-Date]], FACT_ORDERS[[#This Row],[ArrivalDate ]]) &gt; 10, "Late", "On Time")</f>
        <v>On Time</v>
      </c>
    </row>
    <row r="579" spans="1:19" x14ac:dyDescent="0.3">
      <c r="A579" s="12">
        <v>5577</v>
      </c>
      <c r="B579" s="12">
        <v>265</v>
      </c>
      <c r="C579" s="12">
        <v>10786</v>
      </c>
      <c r="D579" s="12">
        <v>578</v>
      </c>
      <c r="E579" s="12" t="s">
        <v>243</v>
      </c>
      <c r="F579" s="13">
        <v>45539</v>
      </c>
      <c r="G579" s="26" t="s">
        <v>11277</v>
      </c>
      <c r="H579" s="12">
        <v>21</v>
      </c>
      <c r="I579" s="28">
        <f>VLOOKUP(B:B,DIM_PRODUCTS!A:F,5,FALSE)</f>
        <v>13</v>
      </c>
      <c r="J579" s="28">
        <f>FACT_ORDERS[[#This Row],[ProductPrice]]*FACT_ORDERS[[#This Row],[Quantity]]</f>
        <v>273</v>
      </c>
      <c r="K579" s="12" t="str">
        <f>VLOOKUP(C:C,DIM_CUSTOMERS!A:G,7,FALSE)</f>
        <v>Italy</v>
      </c>
      <c r="L579" s="30" cm="1">
        <f t="array" ref="L579">_xlfn.IFS(
    AND(FACT_ORDERS[[#This Row],[DeliveryMehtod]]="shippment",FACT_ORDERS[[#This Row],[TotalAmount]]&gt;=200), 0,
    AND(FACT_ORDERS[[#This Row],[DeliveryMehtod]]="pickup"), 15,
    AND(FACT_ORDERS[[#This Row],[DeliveryMehtod]]="shippment",FACT_ORDERS[[#This Row],[TotalAmount]]&lt;200), 35
)</f>
        <v>15</v>
      </c>
      <c r="M579" s="12" t="str" cm="1">
        <f t="array" ref="M579">_xlfn.IFS(
    SUMIFS(FACT_ORDERS[TotalAmount], FACT_ORDERS[WD_CUSTOMERS],FACT_ORDERS[[#This Row],[WD_CUSTOMERS]])&gt;=15000, "VIP",
    SUMIFS(FACT_ORDERS[TotalAmount], FACT_ORDERS[WD_CUSTOMERS],FACT_ORDERS[[#This Row],[WD_CUSTOMERS]])&gt;=8000, "Premium",
    TRUE, "Regular"
)</f>
        <v>Regular</v>
      </c>
      <c r="N579" s="32" cm="1">
        <f t="array" ref="N579">_xlfn.IFS(
   FACT_ORDERS[[#This Row],[TypeOfClient]]="VIP", 0.2,
   FACT_ORDERS[[#This Row],[TypeOfClient]]="Premium", 0.1,
   TRUE, 0
)</f>
        <v>0</v>
      </c>
      <c r="O579" s="31" cm="1">
        <f t="array" ref="O579">_xlfn.IFS(
   FACT_ORDERS[[#This Row],[TotalAmount]]&gt;1500, 0.15,
   FACT_ORDERS[[#This Row],[TotalAmount]]&gt;1000, 0.1,
   FACT_ORDERS[[#This Row],[TotalAmount]]&gt;500, 0.05,
   TRUE, 0
)</f>
        <v>0</v>
      </c>
      <c r="P579" s="28">
        <f xml:space="preserve"> FACT_ORDERS[[#This Row],[TotalAmount]] * (1 - (FACT_ORDERS[[#This Row],[ClientDiscount]] + FACT_ORDERS[[#This Row],[OrderDiscount]]) )</f>
        <v>273</v>
      </c>
      <c r="Q579" s="28">
        <f>FACT_ORDERS[[#This Row],[TotalAmountWithDiscount]]+FACT_ORDERS[[#This Row],[DeliveryCost]]</f>
        <v>288</v>
      </c>
      <c r="R579" s="35">
        <v>45548</v>
      </c>
      <c r="S579" s="35" t="str">
        <f>IF(NETWORKDAYS(FACT_ORDERS[[#This Row],[Order-Date]], FACT_ORDERS[[#This Row],[ArrivalDate ]]) &gt; 10, "Late", "On Time")</f>
        <v>On Time</v>
      </c>
    </row>
    <row r="580" spans="1:19" x14ac:dyDescent="0.3">
      <c r="A580" s="12">
        <v>5578</v>
      </c>
      <c r="B580" s="12">
        <v>278</v>
      </c>
      <c r="C580" s="12">
        <v>10786</v>
      </c>
      <c r="D580" s="12">
        <v>579</v>
      </c>
      <c r="E580" s="12" t="s">
        <v>244</v>
      </c>
      <c r="F580" s="13">
        <v>45533</v>
      </c>
      <c r="G580" s="26" t="s">
        <v>11278</v>
      </c>
      <c r="H580" s="12">
        <v>26</v>
      </c>
      <c r="I580" s="28">
        <f>VLOOKUP(B:B,DIM_PRODUCTS!A:F,5,FALSE)</f>
        <v>24</v>
      </c>
      <c r="J580" s="28">
        <f>FACT_ORDERS[[#This Row],[ProductPrice]]*FACT_ORDERS[[#This Row],[Quantity]]</f>
        <v>624</v>
      </c>
      <c r="K580" s="12" t="str">
        <f>VLOOKUP(C:C,DIM_CUSTOMERS!A:G,7,FALSE)</f>
        <v>Italy</v>
      </c>
      <c r="L580" s="30" cm="1">
        <f t="array" ref="L580">_xlfn.IFS(
    AND(FACT_ORDERS[[#This Row],[DeliveryMehtod]]="shippment",FACT_ORDERS[[#This Row],[TotalAmount]]&gt;=200), 0,
    AND(FACT_ORDERS[[#This Row],[DeliveryMehtod]]="pickup"), 15,
    AND(FACT_ORDERS[[#This Row],[DeliveryMehtod]]="shippment",FACT_ORDERS[[#This Row],[TotalAmount]]&lt;200), 35
)</f>
        <v>0</v>
      </c>
      <c r="M580" s="12" t="str" cm="1">
        <f t="array" ref="M580">_xlfn.IFS(
    SUMIFS(FACT_ORDERS[TotalAmount], FACT_ORDERS[WD_CUSTOMERS],FACT_ORDERS[[#This Row],[WD_CUSTOMERS]])&gt;=15000, "VIP",
    SUMIFS(FACT_ORDERS[TotalAmount], FACT_ORDERS[WD_CUSTOMERS],FACT_ORDERS[[#This Row],[WD_CUSTOMERS]])&gt;=8000, "Premium",
    TRUE, "Regular"
)</f>
        <v>Regular</v>
      </c>
      <c r="N580" s="32" cm="1">
        <f t="array" ref="N580">_xlfn.IFS(
   FACT_ORDERS[[#This Row],[TypeOfClient]]="VIP", 0.2,
   FACT_ORDERS[[#This Row],[TypeOfClient]]="Premium", 0.1,
   TRUE, 0
)</f>
        <v>0</v>
      </c>
      <c r="O580" s="31" cm="1">
        <f t="array" ref="O580">_xlfn.IFS(
   FACT_ORDERS[[#This Row],[TotalAmount]]&gt;1500, 0.15,
   FACT_ORDERS[[#This Row],[TotalAmount]]&gt;1000, 0.1,
   FACT_ORDERS[[#This Row],[TotalAmount]]&gt;500, 0.05,
   TRUE, 0
)</f>
        <v>0.05</v>
      </c>
      <c r="P580" s="28">
        <f xml:space="preserve"> FACT_ORDERS[[#This Row],[TotalAmount]] * (1 - (FACT_ORDERS[[#This Row],[ClientDiscount]] + FACT_ORDERS[[#This Row],[OrderDiscount]]) )</f>
        <v>592.79999999999995</v>
      </c>
      <c r="Q580" s="28">
        <f>FACT_ORDERS[[#This Row],[TotalAmountWithDiscount]]+FACT_ORDERS[[#This Row],[DeliveryCost]]</f>
        <v>592.79999999999995</v>
      </c>
      <c r="R580" s="35">
        <v>45543</v>
      </c>
      <c r="S580" s="35" t="str">
        <f>IF(NETWORKDAYS(FACT_ORDERS[[#This Row],[Order-Date]], FACT_ORDERS[[#This Row],[ArrivalDate ]]) &gt; 10, "Late", "On Time")</f>
        <v>On Time</v>
      </c>
    </row>
    <row r="581" spans="1:19" x14ac:dyDescent="0.3">
      <c r="A581" s="12">
        <v>5579</v>
      </c>
      <c r="B581" s="12">
        <v>235</v>
      </c>
      <c r="C581" s="12">
        <v>10786</v>
      </c>
      <c r="D581" s="12">
        <v>580</v>
      </c>
      <c r="E581" s="12" t="s">
        <v>244</v>
      </c>
      <c r="F581" s="13">
        <v>45496</v>
      </c>
      <c r="G581" s="26" t="s">
        <v>11279</v>
      </c>
      <c r="H581" s="12">
        <v>14</v>
      </c>
      <c r="I581" s="28">
        <f>VLOOKUP(B:B,DIM_PRODUCTS!A:F,5,FALSE)</f>
        <v>22</v>
      </c>
      <c r="J581" s="28">
        <f>FACT_ORDERS[[#This Row],[ProductPrice]]*FACT_ORDERS[[#This Row],[Quantity]]</f>
        <v>308</v>
      </c>
      <c r="K581" s="12" t="str">
        <f>VLOOKUP(C:C,DIM_CUSTOMERS!A:G,7,FALSE)</f>
        <v>Italy</v>
      </c>
      <c r="L581" s="30" cm="1">
        <f t="array" ref="L581">_xlfn.IFS(
    AND(FACT_ORDERS[[#This Row],[DeliveryMehtod]]="shippment",FACT_ORDERS[[#This Row],[TotalAmount]]&gt;=200), 0,
    AND(FACT_ORDERS[[#This Row],[DeliveryMehtod]]="pickup"), 15,
    AND(FACT_ORDERS[[#This Row],[DeliveryMehtod]]="shippment",FACT_ORDERS[[#This Row],[TotalAmount]]&lt;200), 35
)</f>
        <v>0</v>
      </c>
      <c r="M581" s="12" t="str" cm="1">
        <f t="array" ref="M581">_xlfn.IFS(
    SUMIFS(FACT_ORDERS[TotalAmount], FACT_ORDERS[WD_CUSTOMERS],FACT_ORDERS[[#This Row],[WD_CUSTOMERS]])&gt;=15000, "VIP",
    SUMIFS(FACT_ORDERS[TotalAmount], FACT_ORDERS[WD_CUSTOMERS],FACT_ORDERS[[#This Row],[WD_CUSTOMERS]])&gt;=8000, "Premium",
    TRUE, "Regular"
)</f>
        <v>Regular</v>
      </c>
      <c r="N581" s="32" cm="1">
        <f t="array" ref="N581">_xlfn.IFS(
   FACT_ORDERS[[#This Row],[TypeOfClient]]="VIP", 0.2,
   FACT_ORDERS[[#This Row],[TypeOfClient]]="Premium", 0.1,
   TRUE, 0
)</f>
        <v>0</v>
      </c>
      <c r="O581" s="31" cm="1">
        <f t="array" ref="O581">_xlfn.IFS(
   FACT_ORDERS[[#This Row],[TotalAmount]]&gt;1500, 0.15,
   FACT_ORDERS[[#This Row],[TotalAmount]]&gt;1000, 0.1,
   FACT_ORDERS[[#This Row],[TotalAmount]]&gt;500, 0.05,
   TRUE, 0
)</f>
        <v>0</v>
      </c>
      <c r="P581" s="28">
        <f xml:space="preserve"> FACT_ORDERS[[#This Row],[TotalAmount]] * (1 - (FACT_ORDERS[[#This Row],[ClientDiscount]] + FACT_ORDERS[[#This Row],[OrderDiscount]]) )</f>
        <v>308</v>
      </c>
      <c r="Q581" s="28">
        <f>FACT_ORDERS[[#This Row],[TotalAmountWithDiscount]]+FACT_ORDERS[[#This Row],[DeliveryCost]]</f>
        <v>308</v>
      </c>
      <c r="R581" s="35">
        <v>45505</v>
      </c>
      <c r="S581" s="35" t="str">
        <f>IF(NETWORKDAYS(FACT_ORDERS[[#This Row],[Order-Date]], FACT_ORDERS[[#This Row],[ArrivalDate ]]) &gt; 10, "Late", "On Time")</f>
        <v>On Time</v>
      </c>
    </row>
    <row r="582" spans="1:19" x14ac:dyDescent="0.3">
      <c r="A582" s="12">
        <v>5580</v>
      </c>
      <c r="B582" s="12">
        <v>266</v>
      </c>
      <c r="C582" s="12">
        <v>10503</v>
      </c>
      <c r="D582" s="12">
        <v>581</v>
      </c>
      <c r="E582" s="12" t="s">
        <v>244</v>
      </c>
      <c r="F582" s="13">
        <v>45519</v>
      </c>
      <c r="G582" s="26" t="s">
        <v>11280</v>
      </c>
      <c r="H582" s="12">
        <v>27</v>
      </c>
      <c r="I582" s="28">
        <f>VLOOKUP(B:B,DIM_PRODUCTS!A:F,5,FALSE)</f>
        <v>12</v>
      </c>
      <c r="J582" s="28">
        <f>FACT_ORDERS[[#This Row],[ProductPrice]]*FACT_ORDERS[[#This Row],[Quantity]]</f>
        <v>324</v>
      </c>
      <c r="K582" s="12" t="str">
        <f>VLOOKUP(C:C,DIM_CUSTOMERS!A:G,7,FALSE)</f>
        <v>Japan</v>
      </c>
      <c r="L582" s="30" cm="1">
        <f t="array" ref="L582">_xlfn.IFS(
    AND(FACT_ORDERS[[#This Row],[DeliveryMehtod]]="shippment",FACT_ORDERS[[#This Row],[TotalAmount]]&gt;=200), 0,
    AND(FACT_ORDERS[[#This Row],[DeliveryMehtod]]="pickup"), 15,
    AND(FACT_ORDERS[[#This Row],[DeliveryMehtod]]="shippment",FACT_ORDERS[[#This Row],[TotalAmount]]&lt;200), 35
)</f>
        <v>0</v>
      </c>
      <c r="M582" s="12" t="str" cm="1">
        <f t="array" ref="M582">_xlfn.IFS(
    SUMIFS(FACT_ORDERS[TotalAmount], FACT_ORDERS[WD_CUSTOMERS],FACT_ORDERS[[#This Row],[WD_CUSTOMERS]])&gt;=15000, "VIP",
    SUMIFS(FACT_ORDERS[TotalAmount], FACT_ORDERS[WD_CUSTOMERS],FACT_ORDERS[[#This Row],[WD_CUSTOMERS]])&gt;=8000, "Premium",
    TRUE, "Regular"
)</f>
        <v>Regular</v>
      </c>
      <c r="N582" s="32" cm="1">
        <f t="array" ref="N582">_xlfn.IFS(
   FACT_ORDERS[[#This Row],[TypeOfClient]]="VIP", 0.2,
   FACT_ORDERS[[#This Row],[TypeOfClient]]="Premium", 0.1,
   TRUE, 0
)</f>
        <v>0</v>
      </c>
      <c r="O582" s="31" cm="1">
        <f t="array" ref="O582">_xlfn.IFS(
   FACT_ORDERS[[#This Row],[TotalAmount]]&gt;1500, 0.15,
   FACT_ORDERS[[#This Row],[TotalAmount]]&gt;1000, 0.1,
   FACT_ORDERS[[#This Row],[TotalAmount]]&gt;500, 0.05,
   TRUE, 0
)</f>
        <v>0</v>
      </c>
      <c r="P582" s="28">
        <f xml:space="preserve"> FACT_ORDERS[[#This Row],[TotalAmount]] * (1 - (FACT_ORDERS[[#This Row],[ClientDiscount]] + FACT_ORDERS[[#This Row],[OrderDiscount]]) )</f>
        <v>324</v>
      </c>
      <c r="Q582" s="28">
        <f>FACT_ORDERS[[#This Row],[TotalAmountWithDiscount]]+FACT_ORDERS[[#This Row],[DeliveryCost]]</f>
        <v>324</v>
      </c>
      <c r="R582" s="35">
        <v>45530</v>
      </c>
      <c r="S582" s="35" t="str">
        <f>IF(NETWORKDAYS(FACT_ORDERS[[#This Row],[Order-Date]], FACT_ORDERS[[#This Row],[ArrivalDate ]]) &gt; 10, "Late", "On Time")</f>
        <v>On Time</v>
      </c>
    </row>
    <row r="583" spans="1:19" x14ac:dyDescent="0.3">
      <c r="A583" s="12">
        <v>5581</v>
      </c>
      <c r="B583" s="12">
        <v>236</v>
      </c>
      <c r="C583" s="12">
        <v>10503</v>
      </c>
      <c r="D583" s="12">
        <v>582</v>
      </c>
      <c r="E583" s="12" t="s">
        <v>243</v>
      </c>
      <c r="F583" s="13">
        <v>45503</v>
      </c>
      <c r="G583" s="26" t="s">
        <v>11281</v>
      </c>
      <c r="H583" s="12">
        <v>20</v>
      </c>
      <c r="I583" s="28">
        <f>VLOOKUP(B:B,DIM_PRODUCTS!A:F,5,FALSE)</f>
        <v>12</v>
      </c>
      <c r="J583" s="28">
        <f>FACT_ORDERS[[#This Row],[ProductPrice]]*FACT_ORDERS[[#This Row],[Quantity]]</f>
        <v>240</v>
      </c>
      <c r="K583" s="12" t="str">
        <f>VLOOKUP(C:C,DIM_CUSTOMERS!A:G,7,FALSE)</f>
        <v>Japan</v>
      </c>
      <c r="L583" s="30" cm="1">
        <f t="array" ref="L583">_xlfn.IFS(
    AND(FACT_ORDERS[[#This Row],[DeliveryMehtod]]="shippment",FACT_ORDERS[[#This Row],[TotalAmount]]&gt;=200), 0,
    AND(FACT_ORDERS[[#This Row],[DeliveryMehtod]]="pickup"), 15,
    AND(FACT_ORDERS[[#This Row],[DeliveryMehtod]]="shippment",FACT_ORDERS[[#This Row],[TotalAmount]]&lt;200), 35
)</f>
        <v>15</v>
      </c>
      <c r="M583" s="12" t="str" cm="1">
        <f t="array" ref="M583">_xlfn.IFS(
    SUMIFS(FACT_ORDERS[TotalAmount], FACT_ORDERS[WD_CUSTOMERS],FACT_ORDERS[[#This Row],[WD_CUSTOMERS]])&gt;=15000, "VIP",
    SUMIFS(FACT_ORDERS[TotalAmount], FACT_ORDERS[WD_CUSTOMERS],FACT_ORDERS[[#This Row],[WD_CUSTOMERS]])&gt;=8000, "Premium",
    TRUE, "Regular"
)</f>
        <v>Regular</v>
      </c>
      <c r="N583" s="32" cm="1">
        <f t="array" ref="N583">_xlfn.IFS(
   FACT_ORDERS[[#This Row],[TypeOfClient]]="VIP", 0.2,
   FACT_ORDERS[[#This Row],[TypeOfClient]]="Premium", 0.1,
   TRUE, 0
)</f>
        <v>0</v>
      </c>
      <c r="O583" s="31" cm="1">
        <f t="array" ref="O583">_xlfn.IFS(
   FACT_ORDERS[[#This Row],[TotalAmount]]&gt;1500, 0.15,
   FACT_ORDERS[[#This Row],[TotalAmount]]&gt;1000, 0.1,
   FACT_ORDERS[[#This Row],[TotalAmount]]&gt;500, 0.05,
   TRUE, 0
)</f>
        <v>0</v>
      </c>
      <c r="P583" s="28">
        <f xml:space="preserve"> FACT_ORDERS[[#This Row],[TotalAmount]] * (1 - (FACT_ORDERS[[#This Row],[ClientDiscount]] + FACT_ORDERS[[#This Row],[OrderDiscount]]) )</f>
        <v>240</v>
      </c>
      <c r="Q583" s="28">
        <f>FACT_ORDERS[[#This Row],[TotalAmountWithDiscount]]+FACT_ORDERS[[#This Row],[DeliveryCost]]</f>
        <v>255</v>
      </c>
      <c r="R583" s="35">
        <v>45512</v>
      </c>
      <c r="S583" s="35" t="str">
        <f>IF(NETWORKDAYS(FACT_ORDERS[[#This Row],[Order-Date]], FACT_ORDERS[[#This Row],[ArrivalDate ]]) &gt; 10, "Late", "On Time")</f>
        <v>On Time</v>
      </c>
    </row>
    <row r="584" spans="1:19" x14ac:dyDescent="0.3">
      <c r="A584" s="12">
        <v>5582</v>
      </c>
      <c r="B584" s="12">
        <v>207</v>
      </c>
      <c r="C584" s="12">
        <v>10117</v>
      </c>
      <c r="D584" s="12">
        <v>583</v>
      </c>
      <c r="E584" s="12" t="s">
        <v>243</v>
      </c>
      <c r="F584" s="13">
        <v>44640</v>
      </c>
      <c r="G584" s="26" t="s">
        <v>11282</v>
      </c>
      <c r="H584" s="12">
        <v>20</v>
      </c>
      <c r="I584" s="28">
        <f>VLOOKUP(B:B,DIM_PRODUCTS!A:F,5,FALSE)</f>
        <v>8</v>
      </c>
      <c r="J584" s="28">
        <f>FACT_ORDERS[[#This Row],[ProductPrice]]*FACT_ORDERS[[#This Row],[Quantity]]</f>
        <v>160</v>
      </c>
      <c r="K584" s="12" t="str">
        <f>VLOOKUP(C:C,DIM_CUSTOMERS!A:G,7,FALSE)</f>
        <v>Canada</v>
      </c>
      <c r="L584" s="30" cm="1">
        <f t="array" ref="L584">_xlfn.IFS(
    AND(FACT_ORDERS[[#This Row],[DeliveryMehtod]]="shippment",FACT_ORDERS[[#This Row],[TotalAmount]]&gt;=200), 0,
    AND(FACT_ORDERS[[#This Row],[DeliveryMehtod]]="pickup"), 15,
    AND(FACT_ORDERS[[#This Row],[DeliveryMehtod]]="shippment",FACT_ORDERS[[#This Row],[TotalAmount]]&lt;200), 35
)</f>
        <v>15</v>
      </c>
      <c r="M584" s="12" t="str" cm="1">
        <f t="array" ref="M584">_xlfn.IFS(
    SUMIFS(FACT_ORDERS[TotalAmount], FACT_ORDERS[WD_CUSTOMERS],FACT_ORDERS[[#This Row],[WD_CUSTOMERS]])&gt;=15000, "VIP",
    SUMIFS(FACT_ORDERS[TotalAmount], FACT_ORDERS[WD_CUSTOMERS],FACT_ORDERS[[#This Row],[WD_CUSTOMERS]])&gt;=8000, "Premium",
    TRUE, "Regular"
)</f>
        <v>Regular</v>
      </c>
      <c r="N584" s="32" cm="1">
        <f t="array" ref="N584">_xlfn.IFS(
   FACT_ORDERS[[#This Row],[TypeOfClient]]="VIP", 0.2,
   FACT_ORDERS[[#This Row],[TypeOfClient]]="Premium", 0.1,
   TRUE, 0
)</f>
        <v>0</v>
      </c>
      <c r="O584" s="31" cm="1">
        <f t="array" ref="O584">_xlfn.IFS(
   FACT_ORDERS[[#This Row],[TotalAmount]]&gt;1500, 0.15,
   FACT_ORDERS[[#This Row],[TotalAmount]]&gt;1000, 0.1,
   FACT_ORDERS[[#This Row],[TotalAmount]]&gt;500, 0.05,
   TRUE, 0
)</f>
        <v>0</v>
      </c>
      <c r="P584" s="28">
        <f xml:space="preserve"> FACT_ORDERS[[#This Row],[TotalAmount]] * (1 - (FACT_ORDERS[[#This Row],[ClientDiscount]] + FACT_ORDERS[[#This Row],[OrderDiscount]]) )</f>
        <v>160</v>
      </c>
      <c r="Q584" s="28">
        <f>FACT_ORDERS[[#This Row],[TotalAmountWithDiscount]]+FACT_ORDERS[[#This Row],[DeliveryCost]]</f>
        <v>175</v>
      </c>
      <c r="R584" s="35">
        <v>44651</v>
      </c>
      <c r="S584" s="35" t="str">
        <f>IF(NETWORKDAYS(FACT_ORDERS[[#This Row],[Order-Date]], FACT_ORDERS[[#This Row],[ArrivalDate ]]) &gt; 10, "Late", "On Time")</f>
        <v>On Time</v>
      </c>
    </row>
    <row r="585" spans="1:19" x14ac:dyDescent="0.3">
      <c r="A585" s="12">
        <v>5583</v>
      </c>
      <c r="B585" s="12">
        <v>293</v>
      </c>
      <c r="C585" s="12">
        <v>10038</v>
      </c>
      <c r="D585" s="12">
        <v>584</v>
      </c>
      <c r="E585" s="12" t="s">
        <v>244</v>
      </c>
      <c r="F585" s="13">
        <v>45271</v>
      </c>
      <c r="G585" s="26" t="s">
        <v>11283</v>
      </c>
      <c r="H585" s="12">
        <v>13</v>
      </c>
      <c r="I585" s="28">
        <f>VLOOKUP(B:B,DIM_PRODUCTS!A:F,5,FALSE)</f>
        <v>11</v>
      </c>
      <c r="J585" s="28">
        <f>FACT_ORDERS[[#This Row],[ProductPrice]]*FACT_ORDERS[[#This Row],[Quantity]]</f>
        <v>143</v>
      </c>
      <c r="K585" s="12" t="str">
        <f>VLOOKUP(C:C,DIM_CUSTOMERS!A:G,7,FALSE)</f>
        <v>USA</v>
      </c>
      <c r="L585" s="30" cm="1">
        <f t="array" ref="L585">_xlfn.IFS(
    AND(FACT_ORDERS[[#This Row],[DeliveryMehtod]]="shippment",FACT_ORDERS[[#This Row],[TotalAmount]]&gt;=200), 0,
    AND(FACT_ORDERS[[#This Row],[DeliveryMehtod]]="pickup"), 15,
    AND(FACT_ORDERS[[#This Row],[DeliveryMehtod]]="shippment",FACT_ORDERS[[#This Row],[TotalAmount]]&lt;200), 35
)</f>
        <v>35</v>
      </c>
      <c r="M585" s="12" t="str" cm="1">
        <f t="array" ref="M585">_xlfn.IFS(
    SUMIFS(FACT_ORDERS[TotalAmount], FACT_ORDERS[WD_CUSTOMERS],FACT_ORDERS[[#This Row],[WD_CUSTOMERS]])&gt;=15000, "VIP",
    SUMIFS(FACT_ORDERS[TotalAmount], FACT_ORDERS[WD_CUSTOMERS],FACT_ORDERS[[#This Row],[WD_CUSTOMERS]])&gt;=8000, "Premium",
    TRUE, "Regular"
)</f>
        <v>Regular</v>
      </c>
      <c r="N585" s="32" cm="1">
        <f t="array" ref="N585">_xlfn.IFS(
   FACT_ORDERS[[#This Row],[TypeOfClient]]="VIP", 0.2,
   FACT_ORDERS[[#This Row],[TypeOfClient]]="Premium", 0.1,
   TRUE, 0
)</f>
        <v>0</v>
      </c>
      <c r="O585" s="31" cm="1">
        <f t="array" ref="O585">_xlfn.IFS(
   FACT_ORDERS[[#This Row],[TotalAmount]]&gt;1500, 0.15,
   FACT_ORDERS[[#This Row],[TotalAmount]]&gt;1000, 0.1,
   FACT_ORDERS[[#This Row],[TotalAmount]]&gt;500, 0.05,
   TRUE, 0
)</f>
        <v>0</v>
      </c>
      <c r="P585" s="28">
        <f xml:space="preserve"> FACT_ORDERS[[#This Row],[TotalAmount]] * (1 - (FACT_ORDERS[[#This Row],[ClientDiscount]] + FACT_ORDERS[[#This Row],[OrderDiscount]]) )</f>
        <v>143</v>
      </c>
      <c r="Q585" s="28">
        <f>FACT_ORDERS[[#This Row],[TotalAmountWithDiscount]]+FACT_ORDERS[[#This Row],[DeliveryCost]]</f>
        <v>178</v>
      </c>
      <c r="R585" s="35">
        <v>45278</v>
      </c>
      <c r="S585" s="35" t="str">
        <f>IF(NETWORKDAYS(FACT_ORDERS[[#This Row],[Order-Date]], FACT_ORDERS[[#This Row],[ArrivalDate ]]) &gt; 10, "Late", "On Time")</f>
        <v>On Time</v>
      </c>
    </row>
    <row r="586" spans="1:19" x14ac:dyDescent="0.3">
      <c r="A586" s="12">
        <v>5584</v>
      </c>
      <c r="B586" s="12">
        <v>228</v>
      </c>
      <c r="C586" s="12">
        <v>10138</v>
      </c>
      <c r="D586" s="12">
        <v>585</v>
      </c>
      <c r="E586" s="12" t="s">
        <v>244</v>
      </c>
      <c r="F586" s="13">
        <v>45117</v>
      </c>
      <c r="G586" s="26" t="s">
        <v>11284</v>
      </c>
      <c r="H586" s="12">
        <v>37</v>
      </c>
      <c r="I586" s="28">
        <f>VLOOKUP(B:B,DIM_PRODUCTS!A:F,5,FALSE)</f>
        <v>22</v>
      </c>
      <c r="J586" s="28">
        <f>FACT_ORDERS[[#This Row],[ProductPrice]]*FACT_ORDERS[[#This Row],[Quantity]]</f>
        <v>814</v>
      </c>
      <c r="K586" s="12" t="str">
        <f>VLOOKUP(C:C,DIM_CUSTOMERS!A:G,7,FALSE)</f>
        <v>USA</v>
      </c>
      <c r="L586" s="30" cm="1">
        <f t="array" ref="L586">_xlfn.IFS(
    AND(FACT_ORDERS[[#This Row],[DeliveryMehtod]]="shippment",FACT_ORDERS[[#This Row],[TotalAmount]]&gt;=200), 0,
    AND(FACT_ORDERS[[#This Row],[DeliveryMehtod]]="pickup"), 15,
    AND(FACT_ORDERS[[#This Row],[DeliveryMehtod]]="shippment",FACT_ORDERS[[#This Row],[TotalAmount]]&lt;200), 35
)</f>
        <v>0</v>
      </c>
      <c r="M586" s="12" t="str" cm="1">
        <f t="array" ref="M586">_xlfn.IFS(
    SUMIFS(FACT_ORDERS[TotalAmount], FACT_ORDERS[WD_CUSTOMERS],FACT_ORDERS[[#This Row],[WD_CUSTOMERS]])&gt;=15000, "VIP",
    SUMIFS(FACT_ORDERS[TotalAmount], FACT_ORDERS[WD_CUSTOMERS],FACT_ORDERS[[#This Row],[WD_CUSTOMERS]])&gt;=8000, "Premium",
    TRUE, "Regular"
)</f>
        <v>Regular</v>
      </c>
      <c r="N586" s="32" cm="1">
        <f t="array" ref="N586">_xlfn.IFS(
   FACT_ORDERS[[#This Row],[TypeOfClient]]="VIP", 0.2,
   FACT_ORDERS[[#This Row],[TypeOfClient]]="Premium", 0.1,
   TRUE, 0
)</f>
        <v>0</v>
      </c>
      <c r="O586" s="31" cm="1">
        <f t="array" ref="O586">_xlfn.IFS(
   FACT_ORDERS[[#This Row],[TotalAmount]]&gt;1500, 0.15,
   FACT_ORDERS[[#This Row],[TotalAmount]]&gt;1000, 0.1,
   FACT_ORDERS[[#This Row],[TotalAmount]]&gt;500, 0.05,
   TRUE, 0
)</f>
        <v>0.05</v>
      </c>
      <c r="P586" s="28">
        <f xml:space="preserve"> FACT_ORDERS[[#This Row],[TotalAmount]] * (1 - (FACT_ORDERS[[#This Row],[ClientDiscount]] + FACT_ORDERS[[#This Row],[OrderDiscount]]) )</f>
        <v>773.3</v>
      </c>
      <c r="Q586" s="28">
        <f>FACT_ORDERS[[#This Row],[TotalAmountWithDiscount]]+FACT_ORDERS[[#This Row],[DeliveryCost]]</f>
        <v>773.3</v>
      </c>
      <c r="R586" s="35">
        <v>45128</v>
      </c>
      <c r="S586" s="35" t="str">
        <f>IF(NETWORKDAYS(FACT_ORDERS[[#This Row],[Order-Date]], FACT_ORDERS[[#This Row],[ArrivalDate ]]) &gt; 10, "Late", "On Time")</f>
        <v>On Time</v>
      </c>
    </row>
    <row r="587" spans="1:19" x14ac:dyDescent="0.3">
      <c r="A587" s="12">
        <v>5585</v>
      </c>
      <c r="B587" s="12">
        <v>241</v>
      </c>
      <c r="C587" s="12">
        <v>10138</v>
      </c>
      <c r="D587" s="12">
        <v>586</v>
      </c>
      <c r="E587" s="12" t="s">
        <v>244</v>
      </c>
      <c r="F587" s="13">
        <v>45117</v>
      </c>
      <c r="G587" s="26" t="s">
        <v>11285</v>
      </c>
      <c r="H587" s="12">
        <v>14</v>
      </c>
      <c r="I587" s="28">
        <f>VLOOKUP(B:B,DIM_PRODUCTS!A:F,5,FALSE)</f>
        <v>20</v>
      </c>
      <c r="J587" s="28">
        <f>FACT_ORDERS[[#This Row],[ProductPrice]]*FACT_ORDERS[[#This Row],[Quantity]]</f>
        <v>280</v>
      </c>
      <c r="K587" s="12" t="str">
        <f>VLOOKUP(C:C,DIM_CUSTOMERS!A:G,7,FALSE)</f>
        <v>USA</v>
      </c>
      <c r="L587" s="30" cm="1">
        <f t="array" ref="L587">_xlfn.IFS(
    AND(FACT_ORDERS[[#This Row],[DeliveryMehtod]]="shippment",FACT_ORDERS[[#This Row],[TotalAmount]]&gt;=200), 0,
    AND(FACT_ORDERS[[#This Row],[DeliveryMehtod]]="pickup"), 15,
    AND(FACT_ORDERS[[#This Row],[DeliveryMehtod]]="shippment",FACT_ORDERS[[#This Row],[TotalAmount]]&lt;200), 35
)</f>
        <v>0</v>
      </c>
      <c r="M587" s="12" t="str" cm="1">
        <f t="array" ref="M587">_xlfn.IFS(
    SUMIFS(FACT_ORDERS[TotalAmount], FACT_ORDERS[WD_CUSTOMERS],FACT_ORDERS[[#This Row],[WD_CUSTOMERS]])&gt;=15000, "VIP",
    SUMIFS(FACT_ORDERS[TotalAmount], FACT_ORDERS[WD_CUSTOMERS],FACT_ORDERS[[#This Row],[WD_CUSTOMERS]])&gt;=8000, "Premium",
    TRUE, "Regular"
)</f>
        <v>Regular</v>
      </c>
      <c r="N587" s="32" cm="1">
        <f t="array" ref="N587">_xlfn.IFS(
   FACT_ORDERS[[#This Row],[TypeOfClient]]="VIP", 0.2,
   FACT_ORDERS[[#This Row],[TypeOfClient]]="Premium", 0.1,
   TRUE, 0
)</f>
        <v>0</v>
      </c>
      <c r="O587" s="31" cm="1">
        <f t="array" ref="O587">_xlfn.IFS(
   FACT_ORDERS[[#This Row],[TotalAmount]]&gt;1500, 0.15,
   FACT_ORDERS[[#This Row],[TotalAmount]]&gt;1000, 0.1,
   FACT_ORDERS[[#This Row],[TotalAmount]]&gt;500, 0.05,
   TRUE, 0
)</f>
        <v>0</v>
      </c>
      <c r="P587" s="28">
        <f xml:space="preserve"> FACT_ORDERS[[#This Row],[TotalAmount]] * (1 - (FACT_ORDERS[[#This Row],[ClientDiscount]] + FACT_ORDERS[[#This Row],[OrderDiscount]]) )</f>
        <v>280</v>
      </c>
      <c r="Q587" s="28">
        <f>FACT_ORDERS[[#This Row],[TotalAmountWithDiscount]]+FACT_ORDERS[[#This Row],[DeliveryCost]]</f>
        <v>280</v>
      </c>
      <c r="R587" s="35">
        <v>45130</v>
      </c>
      <c r="S587" s="35" t="str">
        <f>IF(NETWORKDAYS(FACT_ORDERS[[#This Row],[Order-Date]], FACT_ORDERS[[#This Row],[ArrivalDate ]]) &gt; 10, "Late", "On Time")</f>
        <v>On Time</v>
      </c>
    </row>
    <row r="588" spans="1:19" x14ac:dyDescent="0.3">
      <c r="A588" s="12">
        <v>5586</v>
      </c>
      <c r="B588" s="12">
        <v>247</v>
      </c>
      <c r="C588" s="12">
        <v>10541</v>
      </c>
      <c r="D588" s="12">
        <v>587</v>
      </c>
      <c r="E588" s="12" t="s">
        <v>243</v>
      </c>
      <c r="F588" s="13">
        <v>45507</v>
      </c>
      <c r="G588" s="26" t="s">
        <v>11286</v>
      </c>
      <c r="H588" s="12">
        <v>24</v>
      </c>
      <c r="I588" s="28">
        <f>VLOOKUP(B:B,DIM_PRODUCTS!A:F,5,FALSE)</f>
        <v>13</v>
      </c>
      <c r="J588" s="28">
        <f>FACT_ORDERS[[#This Row],[ProductPrice]]*FACT_ORDERS[[#This Row],[Quantity]]</f>
        <v>312</v>
      </c>
      <c r="K588" s="12" t="str">
        <f>VLOOKUP(C:C,DIM_CUSTOMERS!A:G,7,FALSE)</f>
        <v>South Korea</v>
      </c>
      <c r="L588" s="30" cm="1">
        <f t="array" ref="L588">_xlfn.IFS(
    AND(FACT_ORDERS[[#This Row],[DeliveryMehtod]]="shippment",FACT_ORDERS[[#This Row],[TotalAmount]]&gt;=200), 0,
    AND(FACT_ORDERS[[#This Row],[DeliveryMehtod]]="pickup"), 15,
    AND(FACT_ORDERS[[#This Row],[DeliveryMehtod]]="shippment",FACT_ORDERS[[#This Row],[TotalAmount]]&lt;200), 35
)</f>
        <v>15</v>
      </c>
      <c r="M588" s="12" t="str" cm="1">
        <f t="array" ref="M588">_xlfn.IFS(
    SUMIFS(FACT_ORDERS[TotalAmount], FACT_ORDERS[WD_CUSTOMERS],FACT_ORDERS[[#This Row],[WD_CUSTOMERS]])&gt;=15000, "VIP",
    SUMIFS(FACT_ORDERS[TotalAmount], FACT_ORDERS[WD_CUSTOMERS],FACT_ORDERS[[#This Row],[WD_CUSTOMERS]])&gt;=8000, "Premium",
    TRUE, "Regular"
)</f>
        <v>Regular</v>
      </c>
      <c r="N588" s="32" cm="1">
        <f t="array" ref="N588">_xlfn.IFS(
   FACT_ORDERS[[#This Row],[TypeOfClient]]="VIP", 0.2,
   FACT_ORDERS[[#This Row],[TypeOfClient]]="Premium", 0.1,
   TRUE, 0
)</f>
        <v>0</v>
      </c>
      <c r="O588" s="31" cm="1">
        <f t="array" ref="O588">_xlfn.IFS(
   FACT_ORDERS[[#This Row],[TotalAmount]]&gt;1500, 0.15,
   FACT_ORDERS[[#This Row],[TotalAmount]]&gt;1000, 0.1,
   FACT_ORDERS[[#This Row],[TotalAmount]]&gt;500, 0.05,
   TRUE, 0
)</f>
        <v>0</v>
      </c>
      <c r="P588" s="28">
        <f xml:space="preserve"> FACT_ORDERS[[#This Row],[TotalAmount]] * (1 - (FACT_ORDERS[[#This Row],[ClientDiscount]] + FACT_ORDERS[[#This Row],[OrderDiscount]]) )</f>
        <v>312</v>
      </c>
      <c r="Q588" s="28">
        <f>FACT_ORDERS[[#This Row],[TotalAmountWithDiscount]]+FACT_ORDERS[[#This Row],[DeliveryCost]]</f>
        <v>327</v>
      </c>
      <c r="R588" s="35">
        <v>45514</v>
      </c>
      <c r="S588" s="35" t="str">
        <f>IF(NETWORKDAYS(FACT_ORDERS[[#This Row],[Order-Date]], FACT_ORDERS[[#This Row],[ArrivalDate ]]) &gt; 10, "Late", "On Time")</f>
        <v>On Time</v>
      </c>
    </row>
    <row r="589" spans="1:19" x14ac:dyDescent="0.3">
      <c r="A589" s="12">
        <v>5587</v>
      </c>
      <c r="B589" s="12">
        <v>254</v>
      </c>
      <c r="C589" s="12">
        <v>10541</v>
      </c>
      <c r="D589" s="12">
        <v>588</v>
      </c>
      <c r="E589" s="12" t="s">
        <v>244</v>
      </c>
      <c r="F589" s="13">
        <v>45507</v>
      </c>
      <c r="G589" s="26" t="s">
        <v>11287</v>
      </c>
      <c r="H589" s="12">
        <v>18</v>
      </c>
      <c r="I589" s="28">
        <f>VLOOKUP(B:B,DIM_PRODUCTS!A:F,5,FALSE)</f>
        <v>27</v>
      </c>
      <c r="J589" s="28">
        <f>FACT_ORDERS[[#This Row],[ProductPrice]]*FACT_ORDERS[[#This Row],[Quantity]]</f>
        <v>486</v>
      </c>
      <c r="K589" s="12" t="str">
        <f>VLOOKUP(C:C,DIM_CUSTOMERS!A:G,7,FALSE)</f>
        <v>South Korea</v>
      </c>
      <c r="L589" s="30" cm="1">
        <f t="array" ref="L589">_xlfn.IFS(
    AND(FACT_ORDERS[[#This Row],[DeliveryMehtod]]="shippment",FACT_ORDERS[[#This Row],[TotalAmount]]&gt;=200), 0,
    AND(FACT_ORDERS[[#This Row],[DeliveryMehtod]]="pickup"), 15,
    AND(FACT_ORDERS[[#This Row],[DeliveryMehtod]]="shippment",FACT_ORDERS[[#This Row],[TotalAmount]]&lt;200), 35
)</f>
        <v>0</v>
      </c>
      <c r="M589" s="12" t="str" cm="1">
        <f t="array" ref="M589">_xlfn.IFS(
    SUMIFS(FACT_ORDERS[TotalAmount], FACT_ORDERS[WD_CUSTOMERS],FACT_ORDERS[[#This Row],[WD_CUSTOMERS]])&gt;=15000, "VIP",
    SUMIFS(FACT_ORDERS[TotalAmount], FACT_ORDERS[WD_CUSTOMERS],FACT_ORDERS[[#This Row],[WD_CUSTOMERS]])&gt;=8000, "Premium",
    TRUE, "Regular"
)</f>
        <v>Regular</v>
      </c>
      <c r="N589" s="32" cm="1">
        <f t="array" ref="N589">_xlfn.IFS(
   FACT_ORDERS[[#This Row],[TypeOfClient]]="VIP", 0.2,
   FACT_ORDERS[[#This Row],[TypeOfClient]]="Premium", 0.1,
   TRUE, 0
)</f>
        <v>0</v>
      </c>
      <c r="O589" s="31" cm="1">
        <f t="array" ref="O589">_xlfn.IFS(
   FACT_ORDERS[[#This Row],[TotalAmount]]&gt;1500, 0.15,
   FACT_ORDERS[[#This Row],[TotalAmount]]&gt;1000, 0.1,
   FACT_ORDERS[[#This Row],[TotalAmount]]&gt;500, 0.05,
   TRUE, 0
)</f>
        <v>0</v>
      </c>
      <c r="P589" s="28">
        <f xml:space="preserve"> FACT_ORDERS[[#This Row],[TotalAmount]] * (1 - (FACT_ORDERS[[#This Row],[ClientDiscount]] + FACT_ORDERS[[#This Row],[OrderDiscount]]) )</f>
        <v>486</v>
      </c>
      <c r="Q589" s="28">
        <f>FACT_ORDERS[[#This Row],[TotalAmountWithDiscount]]+FACT_ORDERS[[#This Row],[DeliveryCost]]</f>
        <v>486</v>
      </c>
      <c r="R589" s="35">
        <v>45514</v>
      </c>
      <c r="S589" s="35" t="str">
        <f>IF(NETWORKDAYS(FACT_ORDERS[[#This Row],[Order-Date]], FACT_ORDERS[[#This Row],[ArrivalDate ]]) &gt; 10, "Late", "On Time")</f>
        <v>On Time</v>
      </c>
    </row>
    <row r="590" spans="1:19" x14ac:dyDescent="0.3">
      <c r="A590" s="12">
        <v>5588</v>
      </c>
      <c r="B590" s="12">
        <v>241</v>
      </c>
      <c r="C590" s="12">
        <v>10541</v>
      </c>
      <c r="D590" s="12">
        <v>589</v>
      </c>
      <c r="E590" s="12" t="s">
        <v>243</v>
      </c>
      <c r="F590" s="13">
        <v>45242</v>
      </c>
      <c r="G590" s="26" t="s">
        <v>11288</v>
      </c>
      <c r="H590" s="12">
        <v>20</v>
      </c>
      <c r="I590" s="28">
        <f>VLOOKUP(B:B,DIM_PRODUCTS!A:F,5,FALSE)</f>
        <v>20</v>
      </c>
      <c r="J590" s="28">
        <f>FACT_ORDERS[[#This Row],[ProductPrice]]*FACT_ORDERS[[#This Row],[Quantity]]</f>
        <v>400</v>
      </c>
      <c r="K590" s="12" t="str">
        <f>VLOOKUP(C:C,DIM_CUSTOMERS!A:G,7,FALSE)</f>
        <v>South Korea</v>
      </c>
      <c r="L590" s="30" cm="1">
        <f t="array" ref="L590">_xlfn.IFS(
    AND(FACT_ORDERS[[#This Row],[DeliveryMehtod]]="shippment",FACT_ORDERS[[#This Row],[TotalAmount]]&gt;=200), 0,
    AND(FACT_ORDERS[[#This Row],[DeliveryMehtod]]="pickup"), 15,
    AND(FACT_ORDERS[[#This Row],[DeliveryMehtod]]="shippment",FACT_ORDERS[[#This Row],[TotalAmount]]&lt;200), 35
)</f>
        <v>15</v>
      </c>
      <c r="M590" s="12" t="str" cm="1">
        <f t="array" ref="M590">_xlfn.IFS(
    SUMIFS(FACT_ORDERS[TotalAmount], FACT_ORDERS[WD_CUSTOMERS],FACT_ORDERS[[#This Row],[WD_CUSTOMERS]])&gt;=15000, "VIP",
    SUMIFS(FACT_ORDERS[TotalAmount], FACT_ORDERS[WD_CUSTOMERS],FACT_ORDERS[[#This Row],[WD_CUSTOMERS]])&gt;=8000, "Premium",
    TRUE, "Regular"
)</f>
        <v>Regular</v>
      </c>
      <c r="N590" s="32" cm="1">
        <f t="array" ref="N590">_xlfn.IFS(
   FACT_ORDERS[[#This Row],[TypeOfClient]]="VIP", 0.2,
   FACT_ORDERS[[#This Row],[TypeOfClient]]="Premium", 0.1,
   TRUE, 0
)</f>
        <v>0</v>
      </c>
      <c r="O590" s="31" cm="1">
        <f t="array" ref="O590">_xlfn.IFS(
   FACT_ORDERS[[#This Row],[TotalAmount]]&gt;1500, 0.15,
   FACT_ORDERS[[#This Row],[TotalAmount]]&gt;1000, 0.1,
   FACT_ORDERS[[#This Row],[TotalAmount]]&gt;500, 0.05,
   TRUE, 0
)</f>
        <v>0</v>
      </c>
      <c r="P590" s="28">
        <f xml:space="preserve"> FACT_ORDERS[[#This Row],[TotalAmount]] * (1 - (FACT_ORDERS[[#This Row],[ClientDiscount]] + FACT_ORDERS[[#This Row],[OrderDiscount]]) )</f>
        <v>400</v>
      </c>
      <c r="Q590" s="28">
        <f>FACT_ORDERS[[#This Row],[TotalAmountWithDiscount]]+FACT_ORDERS[[#This Row],[DeliveryCost]]</f>
        <v>415</v>
      </c>
      <c r="R590" s="35">
        <v>45249</v>
      </c>
      <c r="S590" s="35" t="str">
        <f>IF(NETWORKDAYS(FACT_ORDERS[[#This Row],[Order-Date]], FACT_ORDERS[[#This Row],[ArrivalDate ]]) &gt; 10, "Late", "On Time")</f>
        <v>On Time</v>
      </c>
    </row>
    <row r="591" spans="1:19" x14ac:dyDescent="0.3">
      <c r="A591" s="12">
        <v>5589</v>
      </c>
      <c r="B591" s="12">
        <v>291</v>
      </c>
      <c r="C591" s="12">
        <v>10217</v>
      </c>
      <c r="D591" s="12">
        <v>590</v>
      </c>
      <c r="E591" s="12" t="s">
        <v>243</v>
      </c>
      <c r="F591" s="13">
        <v>45363</v>
      </c>
      <c r="G591" s="26" t="s">
        <v>11289</v>
      </c>
      <c r="H591" s="12">
        <v>8</v>
      </c>
      <c r="I591" s="28">
        <f>VLOOKUP(B:B,DIM_PRODUCTS!A:F,5,FALSE)</f>
        <v>6</v>
      </c>
      <c r="J591" s="28">
        <f>FACT_ORDERS[[#This Row],[ProductPrice]]*FACT_ORDERS[[#This Row],[Quantity]]</f>
        <v>48</v>
      </c>
      <c r="K591" s="12" t="str">
        <f>VLOOKUP(C:C,DIM_CUSTOMERS!A:G,7,FALSE)</f>
        <v>USA</v>
      </c>
      <c r="L591" s="30" cm="1">
        <f t="array" ref="L591">_xlfn.IFS(
    AND(FACT_ORDERS[[#This Row],[DeliveryMehtod]]="shippment",FACT_ORDERS[[#This Row],[TotalAmount]]&gt;=200), 0,
    AND(FACT_ORDERS[[#This Row],[DeliveryMehtod]]="pickup"), 15,
    AND(FACT_ORDERS[[#This Row],[DeliveryMehtod]]="shippment",FACT_ORDERS[[#This Row],[TotalAmount]]&lt;200), 35
)</f>
        <v>15</v>
      </c>
      <c r="M591" s="12" t="str" cm="1">
        <f t="array" ref="M591">_xlfn.IFS(
    SUMIFS(FACT_ORDERS[TotalAmount], FACT_ORDERS[WD_CUSTOMERS],FACT_ORDERS[[#This Row],[WD_CUSTOMERS]])&gt;=15000, "VIP",
    SUMIFS(FACT_ORDERS[TotalAmount], FACT_ORDERS[WD_CUSTOMERS],FACT_ORDERS[[#This Row],[WD_CUSTOMERS]])&gt;=8000, "Premium",
    TRUE, "Regular"
)</f>
        <v>Regular</v>
      </c>
      <c r="N591" s="32" cm="1">
        <f t="array" ref="N591">_xlfn.IFS(
   FACT_ORDERS[[#This Row],[TypeOfClient]]="VIP", 0.2,
   FACT_ORDERS[[#This Row],[TypeOfClient]]="Premium", 0.1,
   TRUE, 0
)</f>
        <v>0</v>
      </c>
      <c r="O591" s="31" cm="1">
        <f t="array" ref="O591">_xlfn.IFS(
   FACT_ORDERS[[#This Row],[TotalAmount]]&gt;1500, 0.15,
   FACT_ORDERS[[#This Row],[TotalAmount]]&gt;1000, 0.1,
   FACT_ORDERS[[#This Row],[TotalAmount]]&gt;500, 0.05,
   TRUE, 0
)</f>
        <v>0</v>
      </c>
      <c r="P591" s="28">
        <f xml:space="preserve"> FACT_ORDERS[[#This Row],[TotalAmount]] * (1 - (FACT_ORDERS[[#This Row],[ClientDiscount]] + FACT_ORDERS[[#This Row],[OrderDiscount]]) )</f>
        <v>48</v>
      </c>
      <c r="Q591" s="28">
        <f>FACT_ORDERS[[#This Row],[TotalAmountWithDiscount]]+FACT_ORDERS[[#This Row],[DeliveryCost]]</f>
        <v>63</v>
      </c>
      <c r="R591" s="35">
        <v>45370</v>
      </c>
      <c r="S591" s="35" t="str">
        <f>IF(NETWORKDAYS(FACT_ORDERS[[#This Row],[Order-Date]], FACT_ORDERS[[#This Row],[ArrivalDate ]]) &gt; 10, "Late", "On Time")</f>
        <v>On Time</v>
      </c>
    </row>
    <row r="592" spans="1:19" x14ac:dyDescent="0.3">
      <c r="A592" s="12">
        <v>5590</v>
      </c>
      <c r="B592" s="12">
        <v>236</v>
      </c>
      <c r="C592" s="12">
        <v>10217</v>
      </c>
      <c r="D592" s="12">
        <v>591</v>
      </c>
      <c r="E592" s="12" t="s">
        <v>243</v>
      </c>
      <c r="F592" s="13">
        <v>44899</v>
      </c>
      <c r="G592" s="26" t="s">
        <v>11290</v>
      </c>
      <c r="H592" s="12">
        <v>23</v>
      </c>
      <c r="I592" s="28">
        <f>VLOOKUP(B:B,DIM_PRODUCTS!A:F,5,FALSE)</f>
        <v>12</v>
      </c>
      <c r="J592" s="28">
        <f>FACT_ORDERS[[#This Row],[ProductPrice]]*FACT_ORDERS[[#This Row],[Quantity]]</f>
        <v>276</v>
      </c>
      <c r="K592" s="12" t="str">
        <f>VLOOKUP(C:C,DIM_CUSTOMERS!A:G,7,FALSE)</f>
        <v>USA</v>
      </c>
      <c r="L592" s="30" cm="1">
        <f t="array" ref="L592">_xlfn.IFS(
    AND(FACT_ORDERS[[#This Row],[DeliveryMehtod]]="shippment",FACT_ORDERS[[#This Row],[TotalAmount]]&gt;=200), 0,
    AND(FACT_ORDERS[[#This Row],[DeliveryMehtod]]="pickup"), 15,
    AND(FACT_ORDERS[[#This Row],[DeliveryMehtod]]="shippment",FACT_ORDERS[[#This Row],[TotalAmount]]&lt;200), 35
)</f>
        <v>15</v>
      </c>
      <c r="M592" s="12" t="str" cm="1">
        <f t="array" ref="M592">_xlfn.IFS(
    SUMIFS(FACT_ORDERS[TotalAmount], FACT_ORDERS[WD_CUSTOMERS],FACT_ORDERS[[#This Row],[WD_CUSTOMERS]])&gt;=15000, "VIP",
    SUMIFS(FACT_ORDERS[TotalAmount], FACT_ORDERS[WD_CUSTOMERS],FACT_ORDERS[[#This Row],[WD_CUSTOMERS]])&gt;=8000, "Premium",
    TRUE, "Regular"
)</f>
        <v>Regular</v>
      </c>
      <c r="N592" s="32" cm="1">
        <f t="array" ref="N592">_xlfn.IFS(
   FACT_ORDERS[[#This Row],[TypeOfClient]]="VIP", 0.2,
   FACT_ORDERS[[#This Row],[TypeOfClient]]="Premium", 0.1,
   TRUE, 0
)</f>
        <v>0</v>
      </c>
      <c r="O592" s="31" cm="1">
        <f t="array" ref="O592">_xlfn.IFS(
   FACT_ORDERS[[#This Row],[TotalAmount]]&gt;1500, 0.15,
   FACT_ORDERS[[#This Row],[TotalAmount]]&gt;1000, 0.1,
   FACT_ORDERS[[#This Row],[TotalAmount]]&gt;500, 0.05,
   TRUE, 0
)</f>
        <v>0</v>
      </c>
      <c r="P592" s="28">
        <f xml:space="preserve"> FACT_ORDERS[[#This Row],[TotalAmount]] * (1 - (FACT_ORDERS[[#This Row],[ClientDiscount]] + FACT_ORDERS[[#This Row],[OrderDiscount]]) )</f>
        <v>276</v>
      </c>
      <c r="Q592" s="28">
        <f>FACT_ORDERS[[#This Row],[TotalAmountWithDiscount]]+FACT_ORDERS[[#This Row],[DeliveryCost]]</f>
        <v>291</v>
      </c>
      <c r="R592" s="35">
        <v>44909</v>
      </c>
      <c r="S592" s="35" t="str">
        <f>IF(NETWORKDAYS(FACT_ORDERS[[#This Row],[Order-Date]], FACT_ORDERS[[#This Row],[ArrivalDate ]]) &gt; 10, "Late", "On Time")</f>
        <v>On Time</v>
      </c>
    </row>
    <row r="593" spans="1:19" x14ac:dyDescent="0.3">
      <c r="A593" s="12">
        <v>5591</v>
      </c>
      <c r="B593" s="12">
        <v>249</v>
      </c>
      <c r="C593" s="12">
        <v>10825</v>
      </c>
      <c r="D593" s="12">
        <v>592</v>
      </c>
      <c r="E593" s="12" t="s">
        <v>243</v>
      </c>
      <c r="F593" s="13">
        <v>45513</v>
      </c>
      <c r="G593" s="26" t="s">
        <v>11291</v>
      </c>
      <c r="H593" s="12">
        <v>21</v>
      </c>
      <c r="I593" s="28">
        <f>VLOOKUP(B:B,DIM_PRODUCTS!A:F,5,FALSE)</f>
        <v>13</v>
      </c>
      <c r="J593" s="28">
        <f>FACT_ORDERS[[#This Row],[ProductPrice]]*FACT_ORDERS[[#This Row],[Quantity]]</f>
        <v>273</v>
      </c>
      <c r="K593" s="12" t="str">
        <f>VLOOKUP(C:C,DIM_CUSTOMERS!A:G,7,FALSE)</f>
        <v>Germany</v>
      </c>
      <c r="L593" s="30" cm="1">
        <f t="array" ref="L593">_xlfn.IFS(
    AND(FACT_ORDERS[[#This Row],[DeliveryMehtod]]="shippment",FACT_ORDERS[[#This Row],[TotalAmount]]&gt;=200), 0,
    AND(FACT_ORDERS[[#This Row],[DeliveryMehtod]]="pickup"), 15,
    AND(FACT_ORDERS[[#This Row],[DeliveryMehtod]]="shippment",FACT_ORDERS[[#This Row],[TotalAmount]]&lt;200), 35
)</f>
        <v>15</v>
      </c>
      <c r="M593" s="12" t="str" cm="1">
        <f t="array" ref="M593">_xlfn.IFS(
    SUMIFS(FACT_ORDERS[TotalAmount], FACT_ORDERS[WD_CUSTOMERS],FACT_ORDERS[[#This Row],[WD_CUSTOMERS]])&gt;=15000, "VIP",
    SUMIFS(FACT_ORDERS[TotalAmount], FACT_ORDERS[WD_CUSTOMERS],FACT_ORDERS[[#This Row],[WD_CUSTOMERS]])&gt;=8000, "Premium",
    TRUE, "Regular"
)</f>
        <v>Regular</v>
      </c>
      <c r="N593" s="32" cm="1">
        <f t="array" ref="N593">_xlfn.IFS(
   FACT_ORDERS[[#This Row],[TypeOfClient]]="VIP", 0.2,
   FACT_ORDERS[[#This Row],[TypeOfClient]]="Premium", 0.1,
   TRUE, 0
)</f>
        <v>0</v>
      </c>
      <c r="O593" s="31" cm="1">
        <f t="array" ref="O593">_xlfn.IFS(
   FACT_ORDERS[[#This Row],[TotalAmount]]&gt;1500, 0.15,
   FACT_ORDERS[[#This Row],[TotalAmount]]&gt;1000, 0.1,
   FACT_ORDERS[[#This Row],[TotalAmount]]&gt;500, 0.05,
   TRUE, 0
)</f>
        <v>0</v>
      </c>
      <c r="P593" s="28">
        <f xml:space="preserve"> FACT_ORDERS[[#This Row],[TotalAmount]] * (1 - (FACT_ORDERS[[#This Row],[ClientDiscount]] + FACT_ORDERS[[#This Row],[OrderDiscount]]) )</f>
        <v>273</v>
      </c>
      <c r="Q593" s="28">
        <f>FACT_ORDERS[[#This Row],[TotalAmountWithDiscount]]+FACT_ORDERS[[#This Row],[DeliveryCost]]</f>
        <v>288</v>
      </c>
      <c r="R593" s="35">
        <v>45523</v>
      </c>
      <c r="S593" s="35" t="str">
        <f>IF(NETWORKDAYS(FACT_ORDERS[[#This Row],[Order-Date]], FACT_ORDERS[[#This Row],[ArrivalDate ]]) &gt; 10, "Late", "On Time")</f>
        <v>On Time</v>
      </c>
    </row>
    <row r="594" spans="1:19" x14ac:dyDescent="0.3">
      <c r="A594" s="12">
        <v>5592</v>
      </c>
      <c r="B594" s="12">
        <v>266</v>
      </c>
      <c r="C594" s="12">
        <v>10057</v>
      </c>
      <c r="D594" s="12">
        <v>593</v>
      </c>
      <c r="E594" s="12" t="s">
        <v>244</v>
      </c>
      <c r="F594" s="13">
        <v>45456</v>
      </c>
      <c r="G594" s="26" t="s">
        <v>11292</v>
      </c>
      <c r="H594" s="12">
        <v>35</v>
      </c>
      <c r="I594" s="28">
        <f>VLOOKUP(B:B,DIM_PRODUCTS!A:F,5,FALSE)</f>
        <v>12</v>
      </c>
      <c r="J594" s="28">
        <f>FACT_ORDERS[[#This Row],[ProductPrice]]*FACT_ORDERS[[#This Row],[Quantity]]</f>
        <v>420</v>
      </c>
      <c r="K594" s="12" t="str">
        <f>VLOOKUP(C:C,DIM_CUSTOMERS!A:G,7,FALSE)</f>
        <v>Canada</v>
      </c>
      <c r="L594" s="30" cm="1">
        <f t="array" ref="L594">_xlfn.IFS(
    AND(FACT_ORDERS[[#This Row],[DeliveryMehtod]]="shippment",FACT_ORDERS[[#This Row],[TotalAmount]]&gt;=200), 0,
    AND(FACT_ORDERS[[#This Row],[DeliveryMehtod]]="pickup"), 15,
    AND(FACT_ORDERS[[#This Row],[DeliveryMehtod]]="shippment",FACT_ORDERS[[#This Row],[TotalAmount]]&lt;200), 35
)</f>
        <v>0</v>
      </c>
      <c r="M594" s="12" t="str" cm="1">
        <f t="array" ref="M594">_xlfn.IFS(
    SUMIFS(FACT_ORDERS[TotalAmount], FACT_ORDERS[WD_CUSTOMERS],FACT_ORDERS[[#This Row],[WD_CUSTOMERS]])&gt;=15000, "VIP",
    SUMIFS(FACT_ORDERS[TotalAmount], FACT_ORDERS[WD_CUSTOMERS],FACT_ORDERS[[#This Row],[WD_CUSTOMERS]])&gt;=8000, "Premium",
    TRUE, "Regular"
)</f>
        <v>Regular</v>
      </c>
      <c r="N594" s="32" cm="1">
        <f t="array" ref="N594">_xlfn.IFS(
   FACT_ORDERS[[#This Row],[TypeOfClient]]="VIP", 0.2,
   FACT_ORDERS[[#This Row],[TypeOfClient]]="Premium", 0.1,
   TRUE, 0
)</f>
        <v>0</v>
      </c>
      <c r="O594" s="31" cm="1">
        <f t="array" ref="O594">_xlfn.IFS(
   FACT_ORDERS[[#This Row],[TotalAmount]]&gt;1500, 0.15,
   FACT_ORDERS[[#This Row],[TotalAmount]]&gt;1000, 0.1,
   FACT_ORDERS[[#This Row],[TotalAmount]]&gt;500, 0.05,
   TRUE, 0
)</f>
        <v>0</v>
      </c>
      <c r="P594" s="28">
        <f xml:space="preserve"> FACT_ORDERS[[#This Row],[TotalAmount]] * (1 - (FACT_ORDERS[[#This Row],[ClientDiscount]] + FACT_ORDERS[[#This Row],[OrderDiscount]]) )</f>
        <v>420</v>
      </c>
      <c r="Q594" s="28">
        <f>FACT_ORDERS[[#This Row],[TotalAmountWithDiscount]]+FACT_ORDERS[[#This Row],[DeliveryCost]]</f>
        <v>420</v>
      </c>
      <c r="R594" s="35">
        <v>45463</v>
      </c>
      <c r="S594" s="35" t="str">
        <f>IF(NETWORKDAYS(FACT_ORDERS[[#This Row],[Order-Date]], FACT_ORDERS[[#This Row],[ArrivalDate ]]) &gt; 10, "Late", "On Time")</f>
        <v>On Time</v>
      </c>
    </row>
    <row r="595" spans="1:19" x14ac:dyDescent="0.3">
      <c r="A595" s="12">
        <v>5593</v>
      </c>
      <c r="B595" s="12">
        <v>211</v>
      </c>
      <c r="C595" s="12">
        <v>10057</v>
      </c>
      <c r="D595" s="12">
        <v>594</v>
      </c>
      <c r="E595" s="12" t="s">
        <v>244</v>
      </c>
      <c r="F595" s="13">
        <v>45456</v>
      </c>
      <c r="G595" s="26" t="s">
        <v>11293</v>
      </c>
      <c r="H595" s="12">
        <v>43</v>
      </c>
      <c r="I595" s="28">
        <f>VLOOKUP(B:B,DIM_PRODUCTS!A:F,5,FALSE)</f>
        <v>13</v>
      </c>
      <c r="J595" s="28">
        <f>FACT_ORDERS[[#This Row],[ProductPrice]]*FACT_ORDERS[[#This Row],[Quantity]]</f>
        <v>559</v>
      </c>
      <c r="K595" s="12" t="str">
        <f>VLOOKUP(C:C,DIM_CUSTOMERS!A:G,7,FALSE)</f>
        <v>Canada</v>
      </c>
      <c r="L595" s="30" cm="1">
        <f t="array" ref="L595">_xlfn.IFS(
    AND(FACT_ORDERS[[#This Row],[DeliveryMehtod]]="shippment",FACT_ORDERS[[#This Row],[TotalAmount]]&gt;=200), 0,
    AND(FACT_ORDERS[[#This Row],[DeliveryMehtod]]="pickup"), 15,
    AND(FACT_ORDERS[[#This Row],[DeliveryMehtod]]="shippment",FACT_ORDERS[[#This Row],[TotalAmount]]&lt;200), 35
)</f>
        <v>0</v>
      </c>
      <c r="M595" s="12" t="str" cm="1">
        <f t="array" ref="M595">_xlfn.IFS(
    SUMIFS(FACT_ORDERS[TotalAmount], FACT_ORDERS[WD_CUSTOMERS],FACT_ORDERS[[#This Row],[WD_CUSTOMERS]])&gt;=15000, "VIP",
    SUMIFS(FACT_ORDERS[TotalAmount], FACT_ORDERS[WD_CUSTOMERS],FACT_ORDERS[[#This Row],[WD_CUSTOMERS]])&gt;=8000, "Premium",
    TRUE, "Regular"
)</f>
        <v>Regular</v>
      </c>
      <c r="N595" s="32" cm="1">
        <f t="array" ref="N595">_xlfn.IFS(
   FACT_ORDERS[[#This Row],[TypeOfClient]]="VIP", 0.2,
   FACT_ORDERS[[#This Row],[TypeOfClient]]="Premium", 0.1,
   TRUE, 0
)</f>
        <v>0</v>
      </c>
      <c r="O595" s="31" cm="1">
        <f t="array" ref="O595">_xlfn.IFS(
   FACT_ORDERS[[#This Row],[TotalAmount]]&gt;1500, 0.15,
   FACT_ORDERS[[#This Row],[TotalAmount]]&gt;1000, 0.1,
   FACT_ORDERS[[#This Row],[TotalAmount]]&gt;500, 0.05,
   TRUE, 0
)</f>
        <v>0.05</v>
      </c>
      <c r="P595" s="28">
        <f xml:space="preserve"> FACT_ORDERS[[#This Row],[TotalAmount]] * (1 - (FACT_ORDERS[[#This Row],[ClientDiscount]] + FACT_ORDERS[[#This Row],[OrderDiscount]]) )</f>
        <v>531.04999999999995</v>
      </c>
      <c r="Q595" s="28">
        <f>FACT_ORDERS[[#This Row],[TotalAmountWithDiscount]]+FACT_ORDERS[[#This Row],[DeliveryCost]]</f>
        <v>531.04999999999995</v>
      </c>
      <c r="R595" s="35">
        <v>45466</v>
      </c>
      <c r="S595" s="35" t="str">
        <f>IF(NETWORKDAYS(FACT_ORDERS[[#This Row],[Order-Date]], FACT_ORDERS[[#This Row],[ArrivalDate ]]) &gt; 10, "Late", "On Time")</f>
        <v>On Time</v>
      </c>
    </row>
    <row r="596" spans="1:19" x14ac:dyDescent="0.3">
      <c r="A596" s="12">
        <v>5594</v>
      </c>
      <c r="B596" s="12">
        <v>223</v>
      </c>
      <c r="C596" s="12">
        <v>10899</v>
      </c>
      <c r="D596" s="12">
        <v>595</v>
      </c>
      <c r="E596" s="12" t="s">
        <v>244</v>
      </c>
      <c r="F596" s="13">
        <v>45506</v>
      </c>
      <c r="G596" s="26" t="s">
        <v>11294</v>
      </c>
      <c r="H596" s="12">
        <v>22</v>
      </c>
      <c r="I596" s="28">
        <f>VLOOKUP(B:B,DIM_PRODUCTS!A:F,5,FALSE)</f>
        <v>20</v>
      </c>
      <c r="J596" s="28">
        <f>FACT_ORDERS[[#This Row],[ProductPrice]]*FACT_ORDERS[[#This Row],[Quantity]]</f>
        <v>440</v>
      </c>
      <c r="K596" s="12" t="str">
        <f>VLOOKUP(C:C,DIM_CUSTOMERS!A:G,7,FALSE)</f>
        <v>Italy</v>
      </c>
      <c r="L596" s="30" cm="1">
        <f t="array" ref="L596">_xlfn.IFS(
    AND(FACT_ORDERS[[#This Row],[DeliveryMehtod]]="shippment",FACT_ORDERS[[#This Row],[TotalAmount]]&gt;=200), 0,
    AND(FACT_ORDERS[[#This Row],[DeliveryMehtod]]="pickup"), 15,
    AND(FACT_ORDERS[[#This Row],[DeliveryMehtod]]="shippment",FACT_ORDERS[[#This Row],[TotalAmount]]&lt;200), 35
)</f>
        <v>0</v>
      </c>
      <c r="M596" s="12" t="str" cm="1">
        <f t="array" ref="M596">_xlfn.IFS(
    SUMIFS(FACT_ORDERS[TotalAmount], FACT_ORDERS[WD_CUSTOMERS],FACT_ORDERS[[#This Row],[WD_CUSTOMERS]])&gt;=15000, "VIP",
    SUMIFS(FACT_ORDERS[TotalAmount], FACT_ORDERS[WD_CUSTOMERS],FACT_ORDERS[[#This Row],[WD_CUSTOMERS]])&gt;=8000, "Premium",
    TRUE, "Regular"
)</f>
        <v>Premium</v>
      </c>
      <c r="N596" s="32" cm="1">
        <f t="array" ref="N596">_xlfn.IFS(
   FACT_ORDERS[[#This Row],[TypeOfClient]]="VIP", 0.2,
   FACT_ORDERS[[#This Row],[TypeOfClient]]="Premium", 0.1,
   TRUE, 0
)</f>
        <v>0.1</v>
      </c>
      <c r="O596" s="31" cm="1">
        <f t="array" ref="O596">_xlfn.IFS(
   FACT_ORDERS[[#This Row],[TotalAmount]]&gt;1500, 0.15,
   FACT_ORDERS[[#This Row],[TotalAmount]]&gt;1000, 0.1,
   FACT_ORDERS[[#This Row],[TotalAmount]]&gt;500, 0.05,
   TRUE, 0
)</f>
        <v>0</v>
      </c>
      <c r="P596" s="28">
        <f xml:space="preserve"> FACT_ORDERS[[#This Row],[TotalAmount]] * (1 - (FACT_ORDERS[[#This Row],[ClientDiscount]] + FACT_ORDERS[[#This Row],[OrderDiscount]]) )</f>
        <v>396</v>
      </c>
      <c r="Q596" s="28">
        <f>FACT_ORDERS[[#This Row],[TotalAmountWithDiscount]]+FACT_ORDERS[[#This Row],[DeliveryCost]]</f>
        <v>396</v>
      </c>
      <c r="R596" s="35">
        <v>45516</v>
      </c>
      <c r="S596" s="35" t="str">
        <f>IF(NETWORKDAYS(FACT_ORDERS[[#This Row],[Order-Date]], FACT_ORDERS[[#This Row],[ArrivalDate ]]) &gt; 10, "Late", "On Time")</f>
        <v>On Time</v>
      </c>
    </row>
    <row r="597" spans="1:19" x14ac:dyDescent="0.3">
      <c r="A597" s="12">
        <v>5595</v>
      </c>
      <c r="B597" s="12">
        <v>298</v>
      </c>
      <c r="C597" s="12">
        <v>10899</v>
      </c>
      <c r="D597" s="12">
        <v>596</v>
      </c>
      <c r="E597" s="12" t="s">
        <v>243</v>
      </c>
      <c r="F597" s="13">
        <v>45506</v>
      </c>
      <c r="G597" s="26" t="s">
        <v>11295</v>
      </c>
      <c r="H597" s="12">
        <v>21</v>
      </c>
      <c r="I597" s="28">
        <f>VLOOKUP(B:B,DIM_PRODUCTS!A:F,5,FALSE)</f>
        <v>19</v>
      </c>
      <c r="J597" s="28">
        <f>FACT_ORDERS[[#This Row],[ProductPrice]]*FACT_ORDERS[[#This Row],[Quantity]]</f>
        <v>399</v>
      </c>
      <c r="K597" s="12" t="str">
        <f>VLOOKUP(C:C,DIM_CUSTOMERS!A:G,7,FALSE)</f>
        <v>Italy</v>
      </c>
      <c r="L597" s="30" cm="1">
        <f t="array" ref="L597">_xlfn.IFS(
    AND(FACT_ORDERS[[#This Row],[DeliveryMehtod]]="shippment",FACT_ORDERS[[#This Row],[TotalAmount]]&gt;=200), 0,
    AND(FACT_ORDERS[[#This Row],[DeliveryMehtod]]="pickup"), 15,
    AND(FACT_ORDERS[[#This Row],[DeliveryMehtod]]="shippment",FACT_ORDERS[[#This Row],[TotalAmount]]&lt;200), 35
)</f>
        <v>15</v>
      </c>
      <c r="M597" s="12" t="str" cm="1">
        <f t="array" ref="M597">_xlfn.IFS(
    SUMIFS(FACT_ORDERS[TotalAmount], FACT_ORDERS[WD_CUSTOMERS],FACT_ORDERS[[#This Row],[WD_CUSTOMERS]])&gt;=15000, "VIP",
    SUMIFS(FACT_ORDERS[TotalAmount], FACT_ORDERS[WD_CUSTOMERS],FACT_ORDERS[[#This Row],[WD_CUSTOMERS]])&gt;=8000, "Premium",
    TRUE, "Regular"
)</f>
        <v>Premium</v>
      </c>
      <c r="N597" s="32" cm="1">
        <f t="array" ref="N597">_xlfn.IFS(
   FACT_ORDERS[[#This Row],[TypeOfClient]]="VIP", 0.2,
   FACT_ORDERS[[#This Row],[TypeOfClient]]="Premium", 0.1,
   TRUE, 0
)</f>
        <v>0.1</v>
      </c>
      <c r="O597" s="31" cm="1">
        <f t="array" ref="O597">_xlfn.IFS(
   FACT_ORDERS[[#This Row],[TotalAmount]]&gt;1500, 0.15,
   FACT_ORDERS[[#This Row],[TotalAmount]]&gt;1000, 0.1,
   FACT_ORDERS[[#This Row],[TotalAmount]]&gt;500, 0.05,
   TRUE, 0
)</f>
        <v>0</v>
      </c>
      <c r="P597" s="28">
        <f xml:space="preserve"> FACT_ORDERS[[#This Row],[TotalAmount]] * (1 - (FACT_ORDERS[[#This Row],[ClientDiscount]] + FACT_ORDERS[[#This Row],[OrderDiscount]]) )</f>
        <v>359.1</v>
      </c>
      <c r="Q597" s="28">
        <f>FACT_ORDERS[[#This Row],[TotalAmountWithDiscount]]+FACT_ORDERS[[#This Row],[DeliveryCost]]</f>
        <v>374.1</v>
      </c>
      <c r="R597" s="35">
        <v>45513</v>
      </c>
      <c r="S597" s="35" t="str">
        <f>IF(NETWORKDAYS(FACT_ORDERS[[#This Row],[Order-Date]], FACT_ORDERS[[#This Row],[ArrivalDate ]]) &gt; 10, "Late", "On Time")</f>
        <v>On Time</v>
      </c>
    </row>
    <row r="598" spans="1:19" x14ac:dyDescent="0.3">
      <c r="A598" s="12">
        <v>5596</v>
      </c>
      <c r="B598" s="12">
        <v>212</v>
      </c>
      <c r="C598" s="12">
        <v>10588</v>
      </c>
      <c r="D598" s="12">
        <v>597</v>
      </c>
      <c r="E598" s="12" t="s">
        <v>243</v>
      </c>
      <c r="F598" s="13">
        <v>45557</v>
      </c>
      <c r="G598" s="26" t="s">
        <v>11296</v>
      </c>
      <c r="H598" s="12">
        <v>78</v>
      </c>
      <c r="I598" s="28">
        <f>VLOOKUP(B:B,DIM_PRODUCTS!A:F,5,FALSE)</f>
        <v>41</v>
      </c>
      <c r="J598" s="28">
        <f>FACT_ORDERS[[#This Row],[ProductPrice]]*FACT_ORDERS[[#This Row],[Quantity]]</f>
        <v>3198</v>
      </c>
      <c r="K598" s="12" t="str">
        <f>VLOOKUP(C:C,DIM_CUSTOMERS!A:G,7,FALSE)</f>
        <v>South Korea</v>
      </c>
      <c r="L598" s="30" cm="1">
        <f t="array" ref="L598">_xlfn.IFS(
    AND(FACT_ORDERS[[#This Row],[DeliveryMehtod]]="shippment",FACT_ORDERS[[#This Row],[TotalAmount]]&gt;=200), 0,
    AND(FACT_ORDERS[[#This Row],[DeliveryMehtod]]="pickup"), 15,
    AND(FACT_ORDERS[[#This Row],[DeliveryMehtod]]="shippment",FACT_ORDERS[[#This Row],[TotalAmount]]&lt;200), 35
)</f>
        <v>15</v>
      </c>
      <c r="M598" s="12" t="str" cm="1">
        <f t="array" ref="M598">_xlfn.IFS(
    SUMIFS(FACT_ORDERS[TotalAmount], FACT_ORDERS[WD_CUSTOMERS],FACT_ORDERS[[#This Row],[WD_CUSTOMERS]])&gt;=15000, "VIP",
    SUMIFS(FACT_ORDERS[TotalAmount], FACT_ORDERS[WD_CUSTOMERS],FACT_ORDERS[[#This Row],[WD_CUSTOMERS]])&gt;=8000, "Premium",
    TRUE, "Regular"
)</f>
        <v>VIP</v>
      </c>
      <c r="N598" s="32" cm="1">
        <f t="array" ref="N598">_xlfn.IFS(
   FACT_ORDERS[[#This Row],[TypeOfClient]]="VIP", 0.2,
   FACT_ORDERS[[#This Row],[TypeOfClient]]="Premium", 0.1,
   TRUE, 0
)</f>
        <v>0.2</v>
      </c>
      <c r="O598" s="31" cm="1">
        <f t="array" ref="O598">_xlfn.IFS(
   FACT_ORDERS[[#This Row],[TotalAmount]]&gt;1500, 0.15,
   FACT_ORDERS[[#This Row],[TotalAmount]]&gt;1000, 0.1,
   FACT_ORDERS[[#This Row],[TotalAmount]]&gt;500, 0.05,
   TRUE, 0
)</f>
        <v>0.15</v>
      </c>
      <c r="P598" s="28">
        <f xml:space="preserve"> FACT_ORDERS[[#This Row],[TotalAmount]] * (1 - (FACT_ORDERS[[#This Row],[ClientDiscount]] + FACT_ORDERS[[#This Row],[OrderDiscount]]) )</f>
        <v>2078.7000000000003</v>
      </c>
      <c r="Q598" s="28">
        <f>FACT_ORDERS[[#This Row],[TotalAmountWithDiscount]]+FACT_ORDERS[[#This Row],[DeliveryCost]]</f>
        <v>2093.7000000000003</v>
      </c>
      <c r="R598" s="35">
        <v>45564</v>
      </c>
      <c r="S598" s="35" t="str">
        <f>IF(NETWORKDAYS(FACT_ORDERS[[#This Row],[Order-Date]], FACT_ORDERS[[#This Row],[ArrivalDate ]]) &gt; 10, "Late", "On Time")</f>
        <v>On Time</v>
      </c>
    </row>
    <row r="599" spans="1:19" x14ac:dyDescent="0.3">
      <c r="A599" s="12">
        <v>5597</v>
      </c>
      <c r="B599" s="12">
        <v>237</v>
      </c>
      <c r="C599" s="12">
        <v>10588</v>
      </c>
      <c r="D599" s="12">
        <v>598</v>
      </c>
      <c r="E599" s="12" t="s">
        <v>244</v>
      </c>
      <c r="F599" s="13">
        <v>45540</v>
      </c>
      <c r="G599" s="26" t="s">
        <v>11297</v>
      </c>
      <c r="H599" s="12">
        <v>23</v>
      </c>
      <c r="I599" s="28">
        <f>VLOOKUP(B:B,DIM_PRODUCTS!A:F,5,FALSE)</f>
        <v>17</v>
      </c>
      <c r="J599" s="28">
        <f>FACT_ORDERS[[#This Row],[ProductPrice]]*FACT_ORDERS[[#This Row],[Quantity]]</f>
        <v>391</v>
      </c>
      <c r="K599" s="12" t="str">
        <f>VLOOKUP(C:C,DIM_CUSTOMERS!A:G,7,FALSE)</f>
        <v>South Korea</v>
      </c>
      <c r="L599" s="30" cm="1">
        <f t="array" ref="L599">_xlfn.IFS(
    AND(FACT_ORDERS[[#This Row],[DeliveryMehtod]]="shippment",FACT_ORDERS[[#This Row],[TotalAmount]]&gt;=200), 0,
    AND(FACT_ORDERS[[#This Row],[DeliveryMehtod]]="pickup"), 15,
    AND(FACT_ORDERS[[#This Row],[DeliveryMehtod]]="shippment",FACT_ORDERS[[#This Row],[TotalAmount]]&lt;200), 35
)</f>
        <v>0</v>
      </c>
      <c r="M599" s="12" t="str" cm="1">
        <f t="array" ref="M599">_xlfn.IFS(
    SUMIFS(FACT_ORDERS[TotalAmount], FACT_ORDERS[WD_CUSTOMERS],FACT_ORDERS[[#This Row],[WD_CUSTOMERS]])&gt;=15000, "VIP",
    SUMIFS(FACT_ORDERS[TotalAmount], FACT_ORDERS[WD_CUSTOMERS],FACT_ORDERS[[#This Row],[WD_CUSTOMERS]])&gt;=8000, "Premium",
    TRUE, "Regular"
)</f>
        <v>VIP</v>
      </c>
      <c r="N599" s="32" cm="1">
        <f t="array" ref="N599">_xlfn.IFS(
   FACT_ORDERS[[#This Row],[TypeOfClient]]="VIP", 0.2,
   FACT_ORDERS[[#This Row],[TypeOfClient]]="Premium", 0.1,
   TRUE, 0
)</f>
        <v>0.2</v>
      </c>
      <c r="O599" s="31" cm="1">
        <f t="array" ref="O599">_xlfn.IFS(
   FACT_ORDERS[[#This Row],[TotalAmount]]&gt;1500, 0.15,
   FACT_ORDERS[[#This Row],[TotalAmount]]&gt;1000, 0.1,
   FACT_ORDERS[[#This Row],[TotalAmount]]&gt;500, 0.05,
   TRUE, 0
)</f>
        <v>0</v>
      </c>
      <c r="P599" s="28">
        <f xml:space="preserve"> FACT_ORDERS[[#This Row],[TotalAmount]] * (1 - (FACT_ORDERS[[#This Row],[ClientDiscount]] + FACT_ORDERS[[#This Row],[OrderDiscount]]) )</f>
        <v>312.8</v>
      </c>
      <c r="Q599" s="28">
        <f>FACT_ORDERS[[#This Row],[TotalAmountWithDiscount]]+FACT_ORDERS[[#This Row],[DeliveryCost]]</f>
        <v>312.8</v>
      </c>
      <c r="R599" s="35">
        <v>45559</v>
      </c>
      <c r="S599" s="35" t="str">
        <f>IF(NETWORKDAYS(FACT_ORDERS[[#This Row],[Order-Date]], FACT_ORDERS[[#This Row],[ArrivalDate ]]) &gt; 10, "Late", "On Time")</f>
        <v>Late</v>
      </c>
    </row>
    <row r="600" spans="1:19" x14ac:dyDescent="0.3">
      <c r="A600" s="12">
        <v>5598</v>
      </c>
      <c r="B600" s="12">
        <v>227</v>
      </c>
      <c r="C600" s="12">
        <v>10588</v>
      </c>
      <c r="D600" s="12">
        <v>599</v>
      </c>
      <c r="E600" s="12" t="s">
        <v>244</v>
      </c>
      <c r="F600" s="13">
        <v>45540</v>
      </c>
      <c r="G600" s="26" t="s">
        <v>11298</v>
      </c>
      <c r="H600" s="12">
        <v>44</v>
      </c>
      <c r="I600" s="28">
        <f>VLOOKUP(B:B,DIM_PRODUCTS!A:F,5,FALSE)</f>
        <v>19</v>
      </c>
      <c r="J600" s="28">
        <f>FACT_ORDERS[[#This Row],[ProductPrice]]*FACT_ORDERS[[#This Row],[Quantity]]</f>
        <v>836</v>
      </c>
      <c r="K600" s="12" t="str">
        <f>VLOOKUP(C:C,DIM_CUSTOMERS!A:G,7,FALSE)</f>
        <v>South Korea</v>
      </c>
      <c r="L600" s="30" cm="1">
        <f t="array" ref="L600">_xlfn.IFS(
    AND(FACT_ORDERS[[#This Row],[DeliveryMehtod]]="shippment",FACT_ORDERS[[#This Row],[TotalAmount]]&gt;=200), 0,
    AND(FACT_ORDERS[[#This Row],[DeliveryMehtod]]="pickup"), 15,
    AND(FACT_ORDERS[[#This Row],[DeliveryMehtod]]="shippment",FACT_ORDERS[[#This Row],[TotalAmount]]&lt;200), 35
)</f>
        <v>0</v>
      </c>
      <c r="M600" s="12" t="str" cm="1">
        <f t="array" ref="M600">_xlfn.IFS(
    SUMIFS(FACT_ORDERS[TotalAmount], FACT_ORDERS[WD_CUSTOMERS],FACT_ORDERS[[#This Row],[WD_CUSTOMERS]])&gt;=15000, "VIP",
    SUMIFS(FACT_ORDERS[TotalAmount], FACT_ORDERS[WD_CUSTOMERS],FACT_ORDERS[[#This Row],[WD_CUSTOMERS]])&gt;=8000, "Premium",
    TRUE, "Regular"
)</f>
        <v>VIP</v>
      </c>
      <c r="N600" s="32" cm="1">
        <f t="array" ref="N600">_xlfn.IFS(
   FACT_ORDERS[[#This Row],[TypeOfClient]]="VIP", 0.2,
   FACT_ORDERS[[#This Row],[TypeOfClient]]="Premium", 0.1,
   TRUE, 0
)</f>
        <v>0.2</v>
      </c>
      <c r="O600" s="31" cm="1">
        <f t="array" ref="O600">_xlfn.IFS(
   FACT_ORDERS[[#This Row],[TotalAmount]]&gt;1500, 0.15,
   FACT_ORDERS[[#This Row],[TotalAmount]]&gt;1000, 0.1,
   FACT_ORDERS[[#This Row],[TotalAmount]]&gt;500, 0.05,
   TRUE, 0
)</f>
        <v>0.05</v>
      </c>
      <c r="P600" s="28">
        <f xml:space="preserve"> FACT_ORDERS[[#This Row],[TotalAmount]] * (1 - (FACT_ORDERS[[#This Row],[ClientDiscount]] + FACT_ORDERS[[#This Row],[OrderDiscount]]) )</f>
        <v>627</v>
      </c>
      <c r="Q600" s="28">
        <f>FACT_ORDERS[[#This Row],[TotalAmountWithDiscount]]+FACT_ORDERS[[#This Row],[DeliveryCost]]</f>
        <v>627</v>
      </c>
      <c r="R600" s="35">
        <v>45547</v>
      </c>
      <c r="S600" s="35" t="str">
        <f>IF(NETWORKDAYS(FACT_ORDERS[[#This Row],[Order-Date]], FACT_ORDERS[[#This Row],[ArrivalDate ]]) &gt; 10, "Late", "On Time")</f>
        <v>On Time</v>
      </c>
    </row>
    <row r="601" spans="1:19" x14ac:dyDescent="0.3">
      <c r="A601" s="12">
        <v>5599</v>
      </c>
      <c r="B601" s="12">
        <v>278</v>
      </c>
      <c r="C601" s="12">
        <v>10141</v>
      </c>
      <c r="D601" s="12">
        <v>600</v>
      </c>
      <c r="E601" s="12" t="s">
        <v>244</v>
      </c>
      <c r="F601" s="13">
        <v>45337</v>
      </c>
      <c r="G601" s="26" t="s">
        <v>11299</v>
      </c>
      <c r="H601" s="12">
        <v>48</v>
      </c>
      <c r="I601" s="28">
        <f>VLOOKUP(B:B,DIM_PRODUCTS!A:F,5,FALSE)</f>
        <v>24</v>
      </c>
      <c r="J601" s="28">
        <f>FACT_ORDERS[[#This Row],[ProductPrice]]*FACT_ORDERS[[#This Row],[Quantity]]</f>
        <v>1152</v>
      </c>
      <c r="K601" s="12" t="str">
        <f>VLOOKUP(C:C,DIM_CUSTOMERS!A:G,7,FALSE)</f>
        <v>Canada</v>
      </c>
      <c r="L601" s="30" cm="1">
        <f t="array" ref="L601">_xlfn.IFS(
    AND(FACT_ORDERS[[#This Row],[DeliveryMehtod]]="shippment",FACT_ORDERS[[#This Row],[TotalAmount]]&gt;=200), 0,
    AND(FACT_ORDERS[[#This Row],[DeliveryMehtod]]="pickup"), 15,
    AND(FACT_ORDERS[[#This Row],[DeliveryMehtod]]="shippment",FACT_ORDERS[[#This Row],[TotalAmount]]&lt;200), 35
)</f>
        <v>0</v>
      </c>
      <c r="M601" s="12" t="str" cm="1">
        <f t="array" ref="M601">_xlfn.IFS(
    SUMIFS(FACT_ORDERS[TotalAmount], FACT_ORDERS[WD_CUSTOMERS],FACT_ORDERS[[#This Row],[WD_CUSTOMERS]])&gt;=15000, "VIP",
    SUMIFS(FACT_ORDERS[TotalAmount], FACT_ORDERS[WD_CUSTOMERS],FACT_ORDERS[[#This Row],[WD_CUSTOMERS]])&gt;=8000, "Premium",
    TRUE, "Regular"
)</f>
        <v>Regular</v>
      </c>
      <c r="N601" s="32" cm="1">
        <f t="array" ref="N601">_xlfn.IFS(
   FACT_ORDERS[[#This Row],[TypeOfClient]]="VIP", 0.2,
   FACT_ORDERS[[#This Row],[TypeOfClient]]="Premium", 0.1,
   TRUE, 0
)</f>
        <v>0</v>
      </c>
      <c r="O601" s="31" cm="1">
        <f t="array" ref="O601">_xlfn.IFS(
   FACT_ORDERS[[#This Row],[TotalAmount]]&gt;1500, 0.15,
   FACT_ORDERS[[#This Row],[TotalAmount]]&gt;1000, 0.1,
   FACT_ORDERS[[#This Row],[TotalAmount]]&gt;500, 0.05,
   TRUE, 0
)</f>
        <v>0.1</v>
      </c>
      <c r="P601" s="28">
        <f xml:space="preserve"> FACT_ORDERS[[#This Row],[TotalAmount]] * (1 - (FACT_ORDERS[[#This Row],[ClientDiscount]] + FACT_ORDERS[[#This Row],[OrderDiscount]]) )</f>
        <v>1036.8</v>
      </c>
      <c r="Q601" s="28">
        <f>FACT_ORDERS[[#This Row],[TotalAmountWithDiscount]]+FACT_ORDERS[[#This Row],[DeliveryCost]]</f>
        <v>1036.8</v>
      </c>
      <c r="R601" s="35">
        <v>45344</v>
      </c>
      <c r="S601" s="35" t="str">
        <f>IF(NETWORKDAYS(FACT_ORDERS[[#This Row],[Order-Date]], FACT_ORDERS[[#This Row],[ArrivalDate ]]) &gt; 10, "Late", "On Time")</f>
        <v>On Time</v>
      </c>
    </row>
    <row r="602" spans="1:19" x14ac:dyDescent="0.3">
      <c r="A602" s="12">
        <v>5600</v>
      </c>
      <c r="B602" s="12">
        <v>297</v>
      </c>
      <c r="C602" s="12">
        <v>10501</v>
      </c>
      <c r="D602" s="12">
        <v>601</v>
      </c>
      <c r="E602" s="12" t="s">
        <v>243</v>
      </c>
      <c r="F602" s="13">
        <v>45222</v>
      </c>
      <c r="G602" s="26" t="s">
        <v>11300</v>
      </c>
      <c r="H602" s="12">
        <v>28</v>
      </c>
      <c r="I602" s="28">
        <f>VLOOKUP(B:B,DIM_PRODUCTS!A:F,5,FALSE)</f>
        <v>7</v>
      </c>
      <c r="J602" s="28">
        <f>FACT_ORDERS[[#This Row],[ProductPrice]]*FACT_ORDERS[[#This Row],[Quantity]]</f>
        <v>196</v>
      </c>
      <c r="K602" s="12" t="str">
        <f>VLOOKUP(C:C,DIM_CUSTOMERS!A:G,7,FALSE)</f>
        <v>China</v>
      </c>
      <c r="L602" s="30" cm="1">
        <f t="array" ref="L602">_xlfn.IFS(
    AND(FACT_ORDERS[[#This Row],[DeliveryMehtod]]="shippment",FACT_ORDERS[[#This Row],[TotalAmount]]&gt;=200), 0,
    AND(FACT_ORDERS[[#This Row],[DeliveryMehtod]]="pickup"), 15,
    AND(FACT_ORDERS[[#This Row],[DeliveryMehtod]]="shippment",FACT_ORDERS[[#This Row],[TotalAmount]]&lt;200), 35
)</f>
        <v>15</v>
      </c>
      <c r="M602" s="12" t="str" cm="1">
        <f t="array" ref="M602">_xlfn.IFS(
    SUMIFS(FACT_ORDERS[TotalAmount], FACT_ORDERS[WD_CUSTOMERS],FACT_ORDERS[[#This Row],[WD_CUSTOMERS]])&gt;=15000, "VIP",
    SUMIFS(FACT_ORDERS[TotalAmount], FACT_ORDERS[WD_CUSTOMERS],FACT_ORDERS[[#This Row],[WD_CUSTOMERS]])&gt;=8000, "Premium",
    TRUE, "Regular"
)</f>
        <v>Regular</v>
      </c>
      <c r="N602" s="32" cm="1">
        <f t="array" ref="N602">_xlfn.IFS(
   FACT_ORDERS[[#This Row],[TypeOfClient]]="VIP", 0.2,
   FACT_ORDERS[[#This Row],[TypeOfClient]]="Premium", 0.1,
   TRUE, 0
)</f>
        <v>0</v>
      </c>
      <c r="O602" s="31" cm="1">
        <f t="array" ref="O602">_xlfn.IFS(
   FACT_ORDERS[[#This Row],[TotalAmount]]&gt;1500, 0.15,
   FACT_ORDERS[[#This Row],[TotalAmount]]&gt;1000, 0.1,
   FACT_ORDERS[[#This Row],[TotalAmount]]&gt;500, 0.05,
   TRUE, 0
)</f>
        <v>0</v>
      </c>
      <c r="P602" s="28">
        <f xml:space="preserve"> FACT_ORDERS[[#This Row],[TotalAmount]] * (1 - (FACT_ORDERS[[#This Row],[ClientDiscount]] + FACT_ORDERS[[#This Row],[OrderDiscount]]) )</f>
        <v>196</v>
      </c>
      <c r="Q602" s="28">
        <f>FACT_ORDERS[[#This Row],[TotalAmountWithDiscount]]+FACT_ORDERS[[#This Row],[DeliveryCost]]</f>
        <v>211</v>
      </c>
      <c r="R602" s="35">
        <v>45233</v>
      </c>
      <c r="S602" s="35" t="str">
        <f>IF(NETWORKDAYS(FACT_ORDERS[[#This Row],[Order-Date]], FACT_ORDERS[[#This Row],[ArrivalDate ]]) &gt; 10, "Late", "On Time")</f>
        <v>On Time</v>
      </c>
    </row>
    <row r="603" spans="1:19" x14ac:dyDescent="0.3">
      <c r="A603" s="12">
        <v>5601</v>
      </c>
      <c r="B603" s="12">
        <v>224</v>
      </c>
      <c r="C603" s="12">
        <v>10501</v>
      </c>
      <c r="D603" s="12">
        <v>602</v>
      </c>
      <c r="E603" s="12" t="s">
        <v>244</v>
      </c>
      <c r="F603" s="13">
        <v>45222</v>
      </c>
      <c r="G603" s="26" t="s">
        <v>11301</v>
      </c>
      <c r="H603" s="12">
        <v>26</v>
      </c>
      <c r="I603" s="28">
        <f>VLOOKUP(B:B,DIM_PRODUCTS!A:F,5,FALSE)</f>
        <v>14</v>
      </c>
      <c r="J603" s="28">
        <f>FACT_ORDERS[[#This Row],[ProductPrice]]*FACT_ORDERS[[#This Row],[Quantity]]</f>
        <v>364</v>
      </c>
      <c r="K603" s="12" t="str">
        <f>VLOOKUP(C:C,DIM_CUSTOMERS!A:G,7,FALSE)</f>
        <v>China</v>
      </c>
      <c r="L603" s="30" cm="1">
        <f t="array" ref="L603">_xlfn.IFS(
    AND(FACT_ORDERS[[#This Row],[DeliveryMehtod]]="shippment",FACT_ORDERS[[#This Row],[TotalAmount]]&gt;=200), 0,
    AND(FACT_ORDERS[[#This Row],[DeliveryMehtod]]="pickup"), 15,
    AND(FACT_ORDERS[[#This Row],[DeliveryMehtod]]="shippment",FACT_ORDERS[[#This Row],[TotalAmount]]&lt;200), 35
)</f>
        <v>0</v>
      </c>
      <c r="M603" s="12" t="str" cm="1">
        <f t="array" ref="M603">_xlfn.IFS(
    SUMIFS(FACT_ORDERS[TotalAmount], FACT_ORDERS[WD_CUSTOMERS],FACT_ORDERS[[#This Row],[WD_CUSTOMERS]])&gt;=15000, "VIP",
    SUMIFS(FACT_ORDERS[TotalAmount], FACT_ORDERS[WD_CUSTOMERS],FACT_ORDERS[[#This Row],[WD_CUSTOMERS]])&gt;=8000, "Premium",
    TRUE, "Regular"
)</f>
        <v>Regular</v>
      </c>
      <c r="N603" s="32" cm="1">
        <f t="array" ref="N603">_xlfn.IFS(
   FACT_ORDERS[[#This Row],[TypeOfClient]]="VIP", 0.2,
   FACT_ORDERS[[#This Row],[TypeOfClient]]="Premium", 0.1,
   TRUE, 0
)</f>
        <v>0</v>
      </c>
      <c r="O603" s="31" cm="1">
        <f t="array" ref="O603">_xlfn.IFS(
   FACT_ORDERS[[#This Row],[TotalAmount]]&gt;1500, 0.15,
   FACT_ORDERS[[#This Row],[TotalAmount]]&gt;1000, 0.1,
   FACT_ORDERS[[#This Row],[TotalAmount]]&gt;500, 0.05,
   TRUE, 0
)</f>
        <v>0</v>
      </c>
      <c r="P603" s="28">
        <f xml:space="preserve"> FACT_ORDERS[[#This Row],[TotalAmount]] * (1 - (FACT_ORDERS[[#This Row],[ClientDiscount]] + FACT_ORDERS[[#This Row],[OrderDiscount]]) )</f>
        <v>364</v>
      </c>
      <c r="Q603" s="28">
        <f>FACT_ORDERS[[#This Row],[TotalAmountWithDiscount]]+FACT_ORDERS[[#This Row],[DeliveryCost]]</f>
        <v>364</v>
      </c>
      <c r="R603" s="35">
        <v>45235</v>
      </c>
      <c r="S603" s="35" t="str">
        <f>IF(NETWORKDAYS(FACT_ORDERS[[#This Row],[Order-Date]], FACT_ORDERS[[#This Row],[ArrivalDate ]]) &gt; 10, "Late", "On Time")</f>
        <v>On Time</v>
      </c>
    </row>
    <row r="604" spans="1:19" x14ac:dyDescent="0.3">
      <c r="A604" s="12">
        <v>5602</v>
      </c>
      <c r="B604" s="12">
        <v>205</v>
      </c>
      <c r="C604" s="12">
        <v>10690</v>
      </c>
      <c r="D604" s="12">
        <v>603</v>
      </c>
      <c r="E604" s="12" t="s">
        <v>244</v>
      </c>
      <c r="F604" s="13">
        <v>45528</v>
      </c>
      <c r="G604" s="26" t="s">
        <v>11302</v>
      </c>
      <c r="H604" s="12">
        <v>12</v>
      </c>
      <c r="I604" s="28">
        <f>VLOOKUP(B:B,DIM_PRODUCTS!A:F,5,FALSE)</f>
        <v>11</v>
      </c>
      <c r="J604" s="28">
        <f>FACT_ORDERS[[#This Row],[ProductPrice]]*FACT_ORDERS[[#This Row],[Quantity]]</f>
        <v>132</v>
      </c>
      <c r="K604" s="12" t="str">
        <f>VLOOKUP(C:C,DIM_CUSTOMERS!A:G,7,FALSE)</f>
        <v>France</v>
      </c>
      <c r="L604" s="30" cm="1">
        <f t="array" ref="L604">_xlfn.IFS(
    AND(FACT_ORDERS[[#This Row],[DeliveryMehtod]]="shippment",FACT_ORDERS[[#This Row],[TotalAmount]]&gt;=200), 0,
    AND(FACT_ORDERS[[#This Row],[DeliveryMehtod]]="pickup"), 15,
    AND(FACT_ORDERS[[#This Row],[DeliveryMehtod]]="shippment",FACT_ORDERS[[#This Row],[TotalAmount]]&lt;200), 35
)</f>
        <v>35</v>
      </c>
      <c r="M604" s="12" t="str" cm="1">
        <f t="array" ref="M604">_xlfn.IFS(
    SUMIFS(FACT_ORDERS[TotalAmount], FACT_ORDERS[WD_CUSTOMERS],FACT_ORDERS[[#This Row],[WD_CUSTOMERS]])&gt;=15000, "VIP",
    SUMIFS(FACT_ORDERS[TotalAmount], FACT_ORDERS[WD_CUSTOMERS],FACT_ORDERS[[#This Row],[WD_CUSTOMERS]])&gt;=8000, "Premium",
    TRUE, "Regular"
)</f>
        <v>Regular</v>
      </c>
      <c r="N604" s="32" cm="1">
        <f t="array" ref="N604">_xlfn.IFS(
   FACT_ORDERS[[#This Row],[TypeOfClient]]="VIP", 0.2,
   FACT_ORDERS[[#This Row],[TypeOfClient]]="Premium", 0.1,
   TRUE, 0
)</f>
        <v>0</v>
      </c>
      <c r="O604" s="31" cm="1">
        <f t="array" ref="O604">_xlfn.IFS(
   FACT_ORDERS[[#This Row],[TotalAmount]]&gt;1500, 0.15,
   FACT_ORDERS[[#This Row],[TotalAmount]]&gt;1000, 0.1,
   FACT_ORDERS[[#This Row],[TotalAmount]]&gt;500, 0.05,
   TRUE, 0
)</f>
        <v>0</v>
      </c>
      <c r="P604" s="28">
        <f xml:space="preserve"> FACT_ORDERS[[#This Row],[TotalAmount]] * (1 - (FACT_ORDERS[[#This Row],[ClientDiscount]] + FACT_ORDERS[[#This Row],[OrderDiscount]]) )</f>
        <v>132</v>
      </c>
      <c r="Q604" s="28">
        <f>FACT_ORDERS[[#This Row],[TotalAmountWithDiscount]]+FACT_ORDERS[[#This Row],[DeliveryCost]]</f>
        <v>167</v>
      </c>
      <c r="R604" s="35">
        <v>45536</v>
      </c>
      <c r="S604" s="35" t="str">
        <f>IF(NETWORKDAYS(FACT_ORDERS[[#This Row],[Order-Date]], FACT_ORDERS[[#This Row],[ArrivalDate ]]) &gt; 10, "Late", "On Time")</f>
        <v>On Time</v>
      </c>
    </row>
    <row r="605" spans="1:19" x14ac:dyDescent="0.3">
      <c r="A605" s="12">
        <v>5603</v>
      </c>
      <c r="B605" s="12">
        <v>215</v>
      </c>
      <c r="C605" s="12">
        <v>10690</v>
      </c>
      <c r="D605" s="12">
        <v>604</v>
      </c>
      <c r="E605" s="12" t="s">
        <v>243</v>
      </c>
      <c r="F605" s="13">
        <v>45483</v>
      </c>
      <c r="G605" s="26" t="s">
        <v>11303</v>
      </c>
      <c r="H605" s="12">
        <v>40</v>
      </c>
      <c r="I605" s="28">
        <f>VLOOKUP(B:B,DIM_PRODUCTS!A:F,5,FALSE)</f>
        <v>41</v>
      </c>
      <c r="J605" s="28">
        <f>FACT_ORDERS[[#This Row],[ProductPrice]]*FACT_ORDERS[[#This Row],[Quantity]]</f>
        <v>1640</v>
      </c>
      <c r="K605" s="12" t="str">
        <f>VLOOKUP(C:C,DIM_CUSTOMERS!A:G,7,FALSE)</f>
        <v>France</v>
      </c>
      <c r="L605" s="30" cm="1">
        <f t="array" ref="L605">_xlfn.IFS(
    AND(FACT_ORDERS[[#This Row],[DeliveryMehtod]]="shippment",FACT_ORDERS[[#This Row],[TotalAmount]]&gt;=200), 0,
    AND(FACT_ORDERS[[#This Row],[DeliveryMehtod]]="pickup"), 15,
    AND(FACT_ORDERS[[#This Row],[DeliveryMehtod]]="shippment",FACT_ORDERS[[#This Row],[TotalAmount]]&lt;200), 35
)</f>
        <v>15</v>
      </c>
      <c r="M605" s="12" t="str" cm="1">
        <f t="array" ref="M605">_xlfn.IFS(
    SUMIFS(FACT_ORDERS[TotalAmount], FACT_ORDERS[WD_CUSTOMERS],FACT_ORDERS[[#This Row],[WD_CUSTOMERS]])&gt;=15000, "VIP",
    SUMIFS(FACT_ORDERS[TotalAmount], FACT_ORDERS[WD_CUSTOMERS],FACT_ORDERS[[#This Row],[WD_CUSTOMERS]])&gt;=8000, "Premium",
    TRUE, "Regular"
)</f>
        <v>Regular</v>
      </c>
      <c r="N605" s="32" cm="1">
        <f t="array" ref="N605">_xlfn.IFS(
   FACT_ORDERS[[#This Row],[TypeOfClient]]="VIP", 0.2,
   FACT_ORDERS[[#This Row],[TypeOfClient]]="Premium", 0.1,
   TRUE, 0
)</f>
        <v>0</v>
      </c>
      <c r="O605" s="31" cm="1">
        <f t="array" ref="O605">_xlfn.IFS(
   FACT_ORDERS[[#This Row],[TotalAmount]]&gt;1500, 0.15,
   FACT_ORDERS[[#This Row],[TotalAmount]]&gt;1000, 0.1,
   FACT_ORDERS[[#This Row],[TotalAmount]]&gt;500, 0.05,
   TRUE, 0
)</f>
        <v>0.15</v>
      </c>
      <c r="P605" s="28">
        <f xml:space="preserve"> FACT_ORDERS[[#This Row],[TotalAmount]] * (1 - (FACT_ORDERS[[#This Row],[ClientDiscount]] + FACT_ORDERS[[#This Row],[OrderDiscount]]) )</f>
        <v>1394</v>
      </c>
      <c r="Q605" s="28">
        <f>FACT_ORDERS[[#This Row],[TotalAmountWithDiscount]]+FACT_ORDERS[[#This Row],[DeliveryCost]]</f>
        <v>1409</v>
      </c>
      <c r="R605" s="35">
        <v>45493</v>
      </c>
      <c r="S605" s="35" t="str">
        <f>IF(NETWORKDAYS(FACT_ORDERS[[#This Row],[Order-Date]], FACT_ORDERS[[#This Row],[ArrivalDate ]]) &gt; 10, "Late", "On Time")</f>
        <v>On Time</v>
      </c>
    </row>
    <row r="606" spans="1:19" x14ac:dyDescent="0.3">
      <c r="A606" s="12">
        <v>5604</v>
      </c>
      <c r="B606" s="12">
        <v>282</v>
      </c>
      <c r="C606" s="12">
        <v>10666</v>
      </c>
      <c r="D606" s="12">
        <v>605</v>
      </c>
      <c r="E606" s="12" t="s">
        <v>244</v>
      </c>
      <c r="F606" s="13">
        <v>45549</v>
      </c>
      <c r="G606" s="26" t="s">
        <v>11304</v>
      </c>
      <c r="H606" s="12">
        <v>22</v>
      </c>
      <c r="I606" s="28">
        <f>VLOOKUP(B:B,DIM_PRODUCTS!A:F,5,FALSE)</f>
        <v>10</v>
      </c>
      <c r="J606" s="28">
        <f>FACT_ORDERS[[#This Row],[ProductPrice]]*FACT_ORDERS[[#This Row],[Quantity]]</f>
        <v>220</v>
      </c>
      <c r="K606" s="12" t="str">
        <f>VLOOKUP(C:C,DIM_CUSTOMERS!A:G,7,FALSE)</f>
        <v>Spain</v>
      </c>
      <c r="L606" s="30" cm="1">
        <f t="array" ref="L606">_xlfn.IFS(
    AND(FACT_ORDERS[[#This Row],[DeliveryMehtod]]="shippment",FACT_ORDERS[[#This Row],[TotalAmount]]&gt;=200), 0,
    AND(FACT_ORDERS[[#This Row],[DeliveryMehtod]]="pickup"), 15,
    AND(FACT_ORDERS[[#This Row],[DeliveryMehtod]]="shippment",FACT_ORDERS[[#This Row],[TotalAmount]]&lt;200), 35
)</f>
        <v>0</v>
      </c>
      <c r="M606" s="12" t="str" cm="1">
        <f t="array" ref="M606">_xlfn.IFS(
    SUMIFS(FACT_ORDERS[TotalAmount], FACT_ORDERS[WD_CUSTOMERS],FACT_ORDERS[[#This Row],[WD_CUSTOMERS]])&gt;=15000, "VIP",
    SUMIFS(FACT_ORDERS[TotalAmount], FACT_ORDERS[WD_CUSTOMERS],FACT_ORDERS[[#This Row],[WD_CUSTOMERS]])&gt;=8000, "Premium",
    TRUE, "Regular"
)</f>
        <v>Regular</v>
      </c>
      <c r="N606" s="32" cm="1">
        <f t="array" ref="N606">_xlfn.IFS(
   FACT_ORDERS[[#This Row],[TypeOfClient]]="VIP", 0.2,
   FACT_ORDERS[[#This Row],[TypeOfClient]]="Premium", 0.1,
   TRUE, 0
)</f>
        <v>0</v>
      </c>
      <c r="O606" s="31" cm="1">
        <f t="array" ref="O606">_xlfn.IFS(
   FACT_ORDERS[[#This Row],[TotalAmount]]&gt;1500, 0.15,
   FACT_ORDERS[[#This Row],[TotalAmount]]&gt;1000, 0.1,
   FACT_ORDERS[[#This Row],[TotalAmount]]&gt;500, 0.05,
   TRUE, 0
)</f>
        <v>0</v>
      </c>
      <c r="P606" s="28">
        <f xml:space="preserve"> FACT_ORDERS[[#This Row],[TotalAmount]] * (1 - (FACT_ORDERS[[#This Row],[ClientDiscount]] + FACT_ORDERS[[#This Row],[OrderDiscount]]) )</f>
        <v>220</v>
      </c>
      <c r="Q606" s="28">
        <f>FACT_ORDERS[[#This Row],[TotalAmountWithDiscount]]+FACT_ORDERS[[#This Row],[DeliveryCost]]</f>
        <v>220</v>
      </c>
      <c r="R606" s="35">
        <v>45557</v>
      </c>
      <c r="S606" s="35" t="str">
        <f>IF(NETWORKDAYS(FACT_ORDERS[[#This Row],[Order-Date]], FACT_ORDERS[[#This Row],[ArrivalDate ]]) &gt; 10, "Late", "On Time")</f>
        <v>On Time</v>
      </c>
    </row>
    <row r="607" spans="1:19" x14ac:dyDescent="0.3">
      <c r="A607" s="12">
        <v>5605</v>
      </c>
      <c r="B607" s="12">
        <v>208</v>
      </c>
      <c r="C607" s="12">
        <v>10391</v>
      </c>
      <c r="D607" s="12">
        <v>606</v>
      </c>
      <c r="E607" s="12" t="s">
        <v>243</v>
      </c>
      <c r="F607" s="13">
        <v>44827</v>
      </c>
      <c r="G607" s="26" t="s">
        <v>11305</v>
      </c>
      <c r="H607" s="12">
        <v>10</v>
      </c>
      <c r="I607" s="28">
        <f>VLOOKUP(B:B,DIM_PRODUCTS!A:F,5,FALSE)</f>
        <v>10</v>
      </c>
      <c r="J607" s="28">
        <f>FACT_ORDERS[[#This Row],[ProductPrice]]*FACT_ORDERS[[#This Row],[Quantity]]</f>
        <v>100</v>
      </c>
      <c r="K607" s="12" t="str">
        <f>VLOOKUP(C:C,DIM_CUSTOMERS!A:G,7,FALSE)</f>
        <v>Mexico</v>
      </c>
      <c r="L607" s="30" cm="1">
        <f t="array" ref="L607">_xlfn.IFS(
    AND(FACT_ORDERS[[#This Row],[DeliveryMehtod]]="shippment",FACT_ORDERS[[#This Row],[TotalAmount]]&gt;=200), 0,
    AND(FACT_ORDERS[[#This Row],[DeliveryMehtod]]="pickup"), 15,
    AND(FACT_ORDERS[[#This Row],[DeliveryMehtod]]="shippment",FACT_ORDERS[[#This Row],[TotalAmount]]&lt;200), 35
)</f>
        <v>15</v>
      </c>
      <c r="M607" s="12" t="str" cm="1">
        <f t="array" ref="M607">_xlfn.IFS(
    SUMIFS(FACT_ORDERS[TotalAmount], FACT_ORDERS[WD_CUSTOMERS],FACT_ORDERS[[#This Row],[WD_CUSTOMERS]])&gt;=15000, "VIP",
    SUMIFS(FACT_ORDERS[TotalAmount], FACT_ORDERS[WD_CUSTOMERS],FACT_ORDERS[[#This Row],[WD_CUSTOMERS]])&gt;=8000, "Premium",
    TRUE, "Regular"
)</f>
        <v>Regular</v>
      </c>
      <c r="N607" s="32" cm="1">
        <f t="array" ref="N607">_xlfn.IFS(
   FACT_ORDERS[[#This Row],[TypeOfClient]]="VIP", 0.2,
   FACT_ORDERS[[#This Row],[TypeOfClient]]="Premium", 0.1,
   TRUE, 0
)</f>
        <v>0</v>
      </c>
      <c r="O607" s="31" cm="1">
        <f t="array" ref="O607">_xlfn.IFS(
   FACT_ORDERS[[#This Row],[TotalAmount]]&gt;1500, 0.15,
   FACT_ORDERS[[#This Row],[TotalAmount]]&gt;1000, 0.1,
   FACT_ORDERS[[#This Row],[TotalAmount]]&gt;500, 0.05,
   TRUE, 0
)</f>
        <v>0</v>
      </c>
      <c r="P607" s="28">
        <f xml:space="preserve"> FACT_ORDERS[[#This Row],[TotalAmount]] * (1 - (FACT_ORDERS[[#This Row],[ClientDiscount]] + FACT_ORDERS[[#This Row],[OrderDiscount]]) )</f>
        <v>100</v>
      </c>
      <c r="Q607" s="28">
        <f>FACT_ORDERS[[#This Row],[TotalAmountWithDiscount]]+FACT_ORDERS[[#This Row],[DeliveryCost]]</f>
        <v>115</v>
      </c>
      <c r="R607" s="35">
        <v>44844</v>
      </c>
      <c r="S607" s="35" t="str">
        <f>IF(NETWORKDAYS(FACT_ORDERS[[#This Row],[Order-Date]], FACT_ORDERS[[#This Row],[ArrivalDate ]]) &gt; 10, "Late", "On Time")</f>
        <v>Late</v>
      </c>
    </row>
    <row r="608" spans="1:19" x14ac:dyDescent="0.3">
      <c r="A608" s="12">
        <v>5606</v>
      </c>
      <c r="B608" s="12">
        <v>205</v>
      </c>
      <c r="C608" s="12">
        <v>10391</v>
      </c>
      <c r="D608" s="12">
        <v>607</v>
      </c>
      <c r="E608" s="12" t="s">
        <v>244</v>
      </c>
      <c r="F608" s="13">
        <v>44827</v>
      </c>
      <c r="G608" s="26" t="s">
        <v>11306</v>
      </c>
      <c r="H608" s="12">
        <v>16</v>
      </c>
      <c r="I608" s="28">
        <f>VLOOKUP(B:B,DIM_PRODUCTS!A:F,5,FALSE)</f>
        <v>11</v>
      </c>
      <c r="J608" s="28">
        <f>FACT_ORDERS[[#This Row],[ProductPrice]]*FACT_ORDERS[[#This Row],[Quantity]]</f>
        <v>176</v>
      </c>
      <c r="K608" s="12" t="str">
        <f>VLOOKUP(C:C,DIM_CUSTOMERS!A:G,7,FALSE)</f>
        <v>Mexico</v>
      </c>
      <c r="L608" s="30" cm="1">
        <f t="array" ref="L608">_xlfn.IFS(
    AND(FACT_ORDERS[[#This Row],[DeliveryMehtod]]="shippment",FACT_ORDERS[[#This Row],[TotalAmount]]&gt;=200), 0,
    AND(FACT_ORDERS[[#This Row],[DeliveryMehtod]]="pickup"), 15,
    AND(FACT_ORDERS[[#This Row],[DeliveryMehtod]]="shippment",FACT_ORDERS[[#This Row],[TotalAmount]]&lt;200), 35
)</f>
        <v>35</v>
      </c>
      <c r="M608" s="12" t="str" cm="1">
        <f t="array" ref="M608">_xlfn.IFS(
    SUMIFS(FACT_ORDERS[TotalAmount], FACT_ORDERS[WD_CUSTOMERS],FACT_ORDERS[[#This Row],[WD_CUSTOMERS]])&gt;=15000, "VIP",
    SUMIFS(FACT_ORDERS[TotalAmount], FACT_ORDERS[WD_CUSTOMERS],FACT_ORDERS[[#This Row],[WD_CUSTOMERS]])&gt;=8000, "Premium",
    TRUE, "Regular"
)</f>
        <v>Regular</v>
      </c>
      <c r="N608" s="32" cm="1">
        <f t="array" ref="N608">_xlfn.IFS(
   FACT_ORDERS[[#This Row],[TypeOfClient]]="VIP", 0.2,
   FACT_ORDERS[[#This Row],[TypeOfClient]]="Premium", 0.1,
   TRUE, 0
)</f>
        <v>0</v>
      </c>
      <c r="O608" s="31" cm="1">
        <f t="array" ref="O608">_xlfn.IFS(
   FACT_ORDERS[[#This Row],[TotalAmount]]&gt;1500, 0.15,
   FACT_ORDERS[[#This Row],[TotalAmount]]&gt;1000, 0.1,
   FACT_ORDERS[[#This Row],[TotalAmount]]&gt;500, 0.05,
   TRUE, 0
)</f>
        <v>0</v>
      </c>
      <c r="P608" s="28">
        <f xml:space="preserve"> FACT_ORDERS[[#This Row],[TotalAmount]] * (1 - (FACT_ORDERS[[#This Row],[ClientDiscount]] + FACT_ORDERS[[#This Row],[OrderDiscount]]) )</f>
        <v>176</v>
      </c>
      <c r="Q608" s="28">
        <f>FACT_ORDERS[[#This Row],[TotalAmountWithDiscount]]+FACT_ORDERS[[#This Row],[DeliveryCost]]</f>
        <v>211</v>
      </c>
      <c r="R608" s="35">
        <v>44838</v>
      </c>
      <c r="S608" s="35" t="str">
        <f>IF(NETWORKDAYS(FACT_ORDERS[[#This Row],[Order-Date]], FACT_ORDERS[[#This Row],[ArrivalDate ]]) &gt; 10, "Late", "On Time")</f>
        <v>On Time</v>
      </c>
    </row>
    <row r="609" spans="1:19" x14ac:dyDescent="0.3">
      <c r="A609" s="12">
        <v>5607</v>
      </c>
      <c r="B609" s="12">
        <v>265</v>
      </c>
      <c r="C609" s="12">
        <v>10391</v>
      </c>
      <c r="D609" s="12">
        <v>608</v>
      </c>
      <c r="E609" s="12" t="s">
        <v>243</v>
      </c>
      <c r="F609" s="13">
        <v>44827</v>
      </c>
      <c r="G609" s="26" t="s">
        <v>11307</v>
      </c>
      <c r="H609" s="12">
        <v>18</v>
      </c>
      <c r="I609" s="28">
        <f>VLOOKUP(B:B,DIM_PRODUCTS!A:F,5,FALSE)</f>
        <v>13</v>
      </c>
      <c r="J609" s="28">
        <f>FACT_ORDERS[[#This Row],[ProductPrice]]*FACT_ORDERS[[#This Row],[Quantity]]</f>
        <v>234</v>
      </c>
      <c r="K609" s="12" t="str">
        <f>VLOOKUP(C:C,DIM_CUSTOMERS!A:G,7,FALSE)</f>
        <v>Mexico</v>
      </c>
      <c r="L609" s="30" cm="1">
        <f t="array" ref="L609">_xlfn.IFS(
    AND(FACT_ORDERS[[#This Row],[DeliveryMehtod]]="shippment",FACT_ORDERS[[#This Row],[TotalAmount]]&gt;=200), 0,
    AND(FACT_ORDERS[[#This Row],[DeliveryMehtod]]="pickup"), 15,
    AND(FACT_ORDERS[[#This Row],[DeliveryMehtod]]="shippment",FACT_ORDERS[[#This Row],[TotalAmount]]&lt;200), 35
)</f>
        <v>15</v>
      </c>
      <c r="M609" s="12" t="str" cm="1">
        <f t="array" ref="M609">_xlfn.IFS(
    SUMIFS(FACT_ORDERS[TotalAmount], FACT_ORDERS[WD_CUSTOMERS],FACT_ORDERS[[#This Row],[WD_CUSTOMERS]])&gt;=15000, "VIP",
    SUMIFS(FACT_ORDERS[TotalAmount], FACT_ORDERS[WD_CUSTOMERS],FACT_ORDERS[[#This Row],[WD_CUSTOMERS]])&gt;=8000, "Premium",
    TRUE, "Regular"
)</f>
        <v>Regular</v>
      </c>
      <c r="N609" s="32" cm="1">
        <f t="array" ref="N609">_xlfn.IFS(
   FACT_ORDERS[[#This Row],[TypeOfClient]]="VIP", 0.2,
   FACT_ORDERS[[#This Row],[TypeOfClient]]="Premium", 0.1,
   TRUE, 0
)</f>
        <v>0</v>
      </c>
      <c r="O609" s="31" cm="1">
        <f t="array" ref="O609">_xlfn.IFS(
   FACT_ORDERS[[#This Row],[TotalAmount]]&gt;1500, 0.15,
   FACT_ORDERS[[#This Row],[TotalAmount]]&gt;1000, 0.1,
   FACT_ORDERS[[#This Row],[TotalAmount]]&gt;500, 0.05,
   TRUE, 0
)</f>
        <v>0</v>
      </c>
      <c r="P609" s="28">
        <f xml:space="preserve"> FACT_ORDERS[[#This Row],[TotalAmount]] * (1 - (FACT_ORDERS[[#This Row],[ClientDiscount]] + FACT_ORDERS[[#This Row],[OrderDiscount]]) )</f>
        <v>234</v>
      </c>
      <c r="Q609" s="28">
        <f>FACT_ORDERS[[#This Row],[TotalAmountWithDiscount]]+FACT_ORDERS[[#This Row],[DeliveryCost]]</f>
        <v>249</v>
      </c>
      <c r="R609" s="35">
        <v>44837</v>
      </c>
      <c r="S609" s="35" t="str">
        <f>IF(NETWORKDAYS(FACT_ORDERS[[#This Row],[Order-Date]], FACT_ORDERS[[#This Row],[ArrivalDate ]]) &gt; 10, "Late", "On Time")</f>
        <v>On Time</v>
      </c>
    </row>
    <row r="610" spans="1:19" x14ac:dyDescent="0.3">
      <c r="A610" s="12">
        <v>5608</v>
      </c>
      <c r="B610" s="12">
        <v>286</v>
      </c>
      <c r="C610" s="12">
        <v>10259</v>
      </c>
      <c r="D610" s="12">
        <v>609</v>
      </c>
      <c r="E610" s="12" t="s">
        <v>244</v>
      </c>
      <c r="F610" s="13">
        <v>45485</v>
      </c>
      <c r="G610" s="26" t="s">
        <v>11308</v>
      </c>
      <c r="H610" s="12">
        <v>23</v>
      </c>
      <c r="I610" s="28">
        <f>VLOOKUP(B:B,DIM_PRODUCTS!A:F,5,FALSE)</f>
        <v>6</v>
      </c>
      <c r="J610" s="28">
        <f>FACT_ORDERS[[#This Row],[ProductPrice]]*FACT_ORDERS[[#This Row],[Quantity]]</f>
        <v>138</v>
      </c>
      <c r="K610" s="12" t="str">
        <f>VLOOKUP(C:C,DIM_CUSTOMERS!A:G,7,FALSE)</f>
        <v>Mexico</v>
      </c>
      <c r="L610" s="30" cm="1">
        <f t="array" ref="L610">_xlfn.IFS(
    AND(FACT_ORDERS[[#This Row],[DeliveryMehtod]]="shippment",FACT_ORDERS[[#This Row],[TotalAmount]]&gt;=200), 0,
    AND(FACT_ORDERS[[#This Row],[DeliveryMehtod]]="pickup"), 15,
    AND(FACT_ORDERS[[#This Row],[DeliveryMehtod]]="shippment",FACT_ORDERS[[#This Row],[TotalAmount]]&lt;200), 35
)</f>
        <v>35</v>
      </c>
      <c r="M610" s="12" t="str" cm="1">
        <f t="array" ref="M610">_xlfn.IFS(
    SUMIFS(FACT_ORDERS[TotalAmount], FACT_ORDERS[WD_CUSTOMERS],FACT_ORDERS[[#This Row],[WD_CUSTOMERS]])&gt;=15000, "VIP",
    SUMIFS(FACT_ORDERS[TotalAmount], FACT_ORDERS[WD_CUSTOMERS],FACT_ORDERS[[#This Row],[WD_CUSTOMERS]])&gt;=8000, "Premium",
    TRUE, "Regular"
)</f>
        <v>Premium</v>
      </c>
      <c r="N610" s="32" cm="1">
        <f t="array" ref="N610">_xlfn.IFS(
   FACT_ORDERS[[#This Row],[TypeOfClient]]="VIP", 0.2,
   FACT_ORDERS[[#This Row],[TypeOfClient]]="Premium", 0.1,
   TRUE, 0
)</f>
        <v>0.1</v>
      </c>
      <c r="O610" s="31" cm="1">
        <f t="array" ref="O610">_xlfn.IFS(
   FACT_ORDERS[[#This Row],[TotalAmount]]&gt;1500, 0.15,
   FACT_ORDERS[[#This Row],[TotalAmount]]&gt;1000, 0.1,
   FACT_ORDERS[[#This Row],[TotalAmount]]&gt;500, 0.05,
   TRUE, 0
)</f>
        <v>0</v>
      </c>
      <c r="P610" s="28">
        <f xml:space="preserve"> FACT_ORDERS[[#This Row],[TotalAmount]] * (1 - (FACT_ORDERS[[#This Row],[ClientDiscount]] + FACT_ORDERS[[#This Row],[OrderDiscount]]) )</f>
        <v>124.2</v>
      </c>
      <c r="Q610" s="28">
        <f>FACT_ORDERS[[#This Row],[TotalAmountWithDiscount]]+FACT_ORDERS[[#This Row],[DeliveryCost]]</f>
        <v>159.19999999999999</v>
      </c>
      <c r="R610" s="35">
        <v>45495</v>
      </c>
      <c r="S610" s="35" t="str">
        <f>IF(NETWORKDAYS(FACT_ORDERS[[#This Row],[Order-Date]], FACT_ORDERS[[#This Row],[ArrivalDate ]]) &gt; 10, "Late", "On Time")</f>
        <v>On Time</v>
      </c>
    </row>
    <row r="611" spans="1:19" x14ac:dyDescent="0.3">
      <c r="A611" s="12">
        <v>5609</v>
      </c>
      <c r="B611" s="12">
        <v>278</v>
      </c>
      <c r="C611" s="12">
        <v>10259</v>
      </c>
      <c r="D611" s="12">
        <v>610</v>
      </c>
      <c r="E611" s="12" t="s">
        <v>244</v>
      </c>
      <c r="F611" s="13">
        <v>45485</v>
      </c>
      <c r="G611" s="26" t="s">
        <v>11309</v>
      </c>
      <c r="H611" s="12">
        <v>45</v>
      </c>
      <c r="I611" s="28">
        <f>VLOOKUP(B:B,DIM_PRODUCTS!A:F,5,FALSE)</f>
        <v>24</v>
      </c>
      <c r="J611" s="28">
        <f>FACT_ORDERS[[#This Row],[ProductPrice]]*FACT_ORDERS[[#This Row],[Quantity]]</f>
        <v>1080</v>
      </c>
      <c r="K611" s="12" t="str">
        <f>VLOOKUP(C:C,DIM_CUSTOMERS!A:G,7,FALSE)</f>
        <v>Mexico</v>
      </c>
      <c r="L611" s="30" cm="1">
        <f t="array" ref="L611">_xlfn.IFS(
    AND(FACT_ORDERS[[#This Row],[DeliveryMehtod]]="shippment",FACT_ORDERS[[#This Row],[TotalAmount]]&gt;=200), 0,
    AND(FACT_ORDERS[[#This Row],[DeliveryMehtod]]="pickup"), 15,
    AND(FACT_ORDERS[[#This Row],[DeliveryMehtod]]="shippment",FACT_ORDERS[[#This Row],[TotalAmount]]&lt;200), 35
)</f>
        <v>0</v>
      </c>
      <c r="M611" s="12" t="str" cm="1">
        <f t="array" ref="M611">_xlfn.IFS(
    SUMIFS(FACT_ORDERS[TotalAmount], FACT_ORDERS[WD_CUSTOMERS],FACT_ORDERS[[#This Row],[WD_CUSTOMERS]])&gt;=15000, "VIP",
    SUMIFS(FACT_ORDERS[TotalAmount], FACT_ORDERS[WD_CUSTOMERS],FACT_ORDERS[[#This Row],[WD_CUSTOMERS]])&gt;=8000, "Premium",
    TRUE, "Regular"
)</f>
        <v>Premium</v>
      </c>
      <c r="N611" s="32" cm="1">
        <f t="array" ref="N611">_xlfn.IFS(
   FACT_ORDERS[[#This Row],[TypeOfClient]]="VIP", 0.2,
   FACT_ORDERS[[#This Row],[TypeOfClient]]="Premium", 0.1,
   TRUE, 0
)</f>
        <v>0.1</v>
      </c>
      <c r="O611" s="31" cm="1">
        <f t="array" ref="O611">_xlfn.IFS(
   FACT_ORDERS[[#This Row],[TotalAmount]]&gt;1500, 0.15,
   FACT_ORDERS[[#This Row],[TotalAmount]]&gt;1000, 0.1,
   FACT_ORDERS[[#This Row],[TotalAmount]]&gt;500, 0.05,
   TRUE, 0
)</f>
        <v>0.1</v>
      </c>
      <c r="P611" s="28">
        <f xml:space="preserve"> FACT_ORDERS[[#This Row],[TotalAmount]] * (1 - (FACT_ORDERS[[#This Row],[ClientDiscount]] + FACT_ORDERS[[#This Row],[OrderDiscount]]) )</f>
        <v>864</v>
      </c>
      <c r="Q611" s="28">
        <f>FACT_ORDERS[[#This Row],[TotalAmountWithDiscount]]+FACT_ORDERS[[#This Row],[DeliveryCost]]</f>
        <v>864</v>
      </c>
      <c r="R611" s="35">
        <v>45494</v>
      </c>
      <c r="S611" s="35" t="str">
        <f>IF(NETWORKDAYS(FACT_ORDERS[[#This Row],[Order-Date]], FACT_ORDERS[[#This Row],[ArrivalDate ]]) &gt; 10, "Late", "On Time")</f>
        <v>On Time</v>
      </c>
    </row>
    <row r="612" spans="1:19" x14ac:dyDescent="0.3">
      <c r="A612" s="12">
        <v>5610</v>
      </c>
      <c r="B612" s="12">
        <v>275</v>
      </c>
      <c r="C612" s="12">
        <v>10259</v>
      </c>
      <c r="D612" s="12">
        <v>611</v>
      </c>
      <c r="E612" s="12" t="s">
        <v>244</v>
      </c>
      <c r="F612" s="13">
        <v>45485</v>
      </c>
      <c r="G612" s="26" t="s">
        <v>11310</v>
      </c>
      <c r="H612" s="12">
        <v>47</v>
      </c>
      <c r="I612" s="28">
        <f>VLOOKUP(B:B,DIM_PRODUCTS!A:F,5,FALSE)</f>
        <v>35</v>
      </c>
      <c r="J612" s="28">
        <f>FACT_ORDERS[[#This Row],[ProductPrice]]*FACT_ORDERS[[#This Row],[Quantity]]</f>
        <v>1645</v>
      </c>
      <c r="K612" s="12" t="str">
        <f>VLOOKUP(C:C,DIM_CUSTOMERS!A:G,7,FALSE)</f>
        <v>Mexico</v>
      </c>
      <c r="L612" s="30" cm="1">
        <f t="array" ref="L612">_xlfn.IFS(
    AND(FACT_ORDERS[[#This Row],[DeliveryMehtod]]="shippment",FACT_ORDERS[[#This Row],[TotalAmount]]&gt;=200), 0,
    AND(FACT_ORDERS[[#This Row],[DeliveryMehtod]]="pickup"), 15,
    AND(FACT_ORDERS[[#This Row],[DeliveryMehtod]]="shippment",FACT_ORDERS[[#This Row],[TotalAmount]]&lt;200), 35
)</f>
        <v>0</v>
      </c>
      <c r="M612" s="12" t="str" cm="1">
        <f t="array" ref="M612">_xlfn.IFS(
    SUMIFS(FACT_ORDERS[TotalAmount], FACT_ORDERS[WD_CUSTOMERS],FACT_ORDERS[[#This Row],[WD_CUSTOMERS]])&gt;=15000, "VIP",
    SUMIFS(FACT_ORDERS[TotalAmount], FACT_ORDERS[WD_CUSTOMERS],FACT_ORDERS[[#This Row],[WD_CUSTOMERS]])&gt;=8000, "Premium",
    TRUE, "Regular"
)</f>
        <v>Premium</v>
      </c>
      <c r="N612" s="32" cm="1">
        <f t="array" ref="N612">_xlfn.IFS(
   FACT_ORDERS[[#This Row],[TypeOfClient]]="VIP", 0.2,
   FACT_ORDERS[[#This Row],[TypeOfClient]]="Premium", 0.1,
   TRUE, 0
)</f>
        <v>0.1</v>
      </c>
      <c r="O612" s="31" cm="1">
        <f t="array" ref="O612">_xlfn.IFS(
   FACT_ORDERS[[#This Row],[TotalAmount]]&gt;1500, 0.15,
   FACT_ORDERS[[#This Row],[TotalAmount]]&gt;1000, 0.1,
   FACT_ORDERS[[#This Row],[TotalAmount]]&gt;500, 0.05,
   TRUE, 0
)</f>
        <v>0.15</v>
      </c>
      <c r="P612" s="28">
        <f xml:space="preserve"> FACT_ORDERS[[#This Row],[TotalAmount]] * (1 - (FACT_ORDERS[[#This Row],[ClientDiscount]] + FACT_ORDERS[[#This Row],[OrderDiscount]]) )</f>
        <v>1233.75</v>
      </c>
      <c r="Q612" s="28">
        <f>FACT_ORDERS[[#This Row],[TotalAmountWithDiscount]]+FACT_ORDERS[[#This Row],[DeliveryCost]]</f>
        <v>1233.75</v>
      </c>
      <c r="R612" s="35">
        <v>45496</v>
      </c>
      <c r="S612" s="35" t="str">
        <f>IF(NETWORKDAYS(FACT_ORDERS[[#This Row],[Order-Date]], FACT_ORDERS[[#This Row],[ArrivalDate ]]) &gt; 10, "Late", "On Time")</f>
        <v>On Time</v>
      </c>
    </row>
    <row r="613" spans="1:19" x14ac:dyDescent="0.3">
      <c r="A613" s="12">
        <v>5611</v>
      </c>
      <c r="B613" s="12">
        <v>211</v>
      </c>
      <c r="C613" s="12">
        <v>10259</v>
      </c>
      <c r="D613" s="12">
        <v>612</v>
      </c>
      <c r="E613" s="12" t="s">
        <v>244</v>
      </c>
      <c r="F613" s="13">
        <v>45376</v>
      </c>
      <c r="G613" s="26" t="s">
        <v>11311</v>
      </c>
      <c r="H613" s="12">
        <v>65</v>
      </c>
      <c r="I613" s="28">
        <f>VLOOKUP(B:B,DIM_PRODUCTS!A:F,5,FALSE)</f>
        <v>13</v>
      </c>
      <c r="J613" s="28">
        <f>FACT_ORDERS[[#This Row],[ProductPrice]]*FACT_ORDERS[[#This Row],[Quantity]]</f>
        <v>845</v>
      </c>
      <c r="K613" s="12" t="str">
        <f>VLOOKUP(C:C,DIM_CUSTOMERS!A:G,7,FALSE)</f>
        <v>Mexico</v>
      </c>
      <c r="L613" s="30" cm="1">
        <f t="array" ref="L613">_xlfn.IFS(
    AND(FACT_ORDERS[[#This Row],[DeliveryMehtod]]="shippment",FACT_ORDERS[[#This Row],[TotalAmount]]&gt;=200), 0,
    AND(FACT_ORDERS[[#This Row],[DeliveryMehtod]]="pickup"), 15,
    AND(FACT_ORDERS[[#This Row],[DeliveryMehtod]]="shippment",FACT_ORDERS[[#This Row],[TotalAmount]]&lt;200), 35
)</f>
        <v>0</v>
      </c>
      <c r="M613" s="12" t="str" cm="1">
        <f t="array" ref="M613">_xlfn.IFS(
    SUMIFS(FACT_ORDERS[TotalAmount], FACT_ORDERS[WD_CUSTOMERS],FACT_ORDERS[[#This Row],[WD_CUSTOMERS]])&gt;=15000, "VIP",
    SUMIFS(FACT_ORDERS[TotalAmount], FACT_ORDERS[WD_CUSTOMERS],FACT_ORDERS[[#This Row],[WD_CUSTOMERS]])&gt;=8000, "Premium",
    TRUE, "Regular"
)</f>
        <v>Premium</v>
      </c>
      <c r="N613" s="32" cm="1">
        <f t="array" ref="N613">_xlfn.IFS(
   FACT_ORDERS[[#This Row],[TypeOfClient]]="VIP", 0.2,
   FACT_ORDERS[[#This Row],[TypeOfClient]]="Premium", 0.1,
   TRUE, 0
)</f>
        <v>0.1</v>
      </c>
      <c r="O613" s="31" cm="1">
        <f t="array" ref="O613">_xlfn.IFS(
   FACT_ORDERS[[#This Row],[TotalAmount]]&gt;1500, 0.15,
   FACT_ORDERS[[#This Row],[TotalAmount]]&gt;1000, 0.1,
   FACT_ORDERS[[#This Row],[TotalAmount]]&gt;500, 0.05,
   TRUE, 0
)</f>
        <v>0.05</v>
      </c>
      <c r="P613" s="28">
        <f xml:space="preserve"> FACT_ORDERS[[#This Row],[TotalAmount]] * (1 - (FACT_ORDERS[[#This Row],[ClientDiscount]] + FACT_ORDERS[[#This Row],[OrderDiscount]]) )</f>
        <v>718.25</v>
      </c>
      <c r="Q613" s="28">
        <f>FACT_ORDERS[[#This Row],[TotalAmountWithDiscount]]+FACT_ORDERS[[#This Row],[DeliveryCost]]</f>
        <v>718.25</v>
      </c>
      <c r="R613" s="35">
        <v>45385</v>
      </c>
      <c r="S613" s="35" t="str">
        <f>IF(NETWORKDAYS(FACT_ORDERS[[#This Row],[Order-Date]], FACT_ORDERS[[#This Row],[ArrivalDate ]]) &gt; 10, "Late", "On Time")</f>
        <v>On Time</v>
      </c>
    </row>
    <row r="614" spans="1:19" x14ac:dyDescent="0.3">
      <c r="A614" s="12">
        <v>5612</v>
      </c>
      <c r="B614" s="12">
        <v>270</v>
      </c>
      <c r="C614" s="12">
        <v>10699</v>
      </c>
      <c r="D614" s="12">
        <v>613</v>
      </c>
      <c r="E614" s="12" t="s">
        <v>244</v>
      </c>
      <c r="F614" s="13">
        <v>45044</v>
      </c>
      <c r="G614" s="26" t="s">
        <v>11312</v>
      </c>
      <c r="H614" s="12">
        <v>32</v>
      </c>
      <c r="I614" s="28">
        <f>VLOOKUP(B:B,DIM_PRODUCTS!A:F,5,FALSE)</f>
        <v>20</v>
      </c>
      <c r="J614" s="28">
        <f>FACT_ORDERS[[#This Row],[ProductPrice]]*FACT_ORDERS[[#This Row],[Quantity]]</f>
        <v>640</v>
      </c>
      <c r="K614" s="12" t="str">
        <f>VLOOKUP(C:C,DIM_CUSTOMERS!A:G,7,FALSE)</f>
        <v>Germany</v>
      </c>
      <c r="L614" s="30" cm="1">
        <f t="array" ref="L614">_xlfn.IFS(
    AND(FACT_ORDERS[[#This Row],[DeliveryMehtod]]="shippment",FACT_ORDERS[[#This Row],[TotalAmount]]&gt;=200), 0,
    AND(FACT_ORDERS[[#This Row],[DeliveryMehtod]]="pickup"), 15,
    AND(FACT_ORDERS[[#This Row],[DeliveryMehtod]]="shippment",FACT_ORDERS[[#This Row],[TotalAmount]]&lt;200), 35
)</f>
        <v>0</v>
      </c>
      <c r="M614" s="12" t="str" cm="1">
        <f t="array" ref="M614">_xlfn.IFS(
    SUMIFS(FACT_ORDERS[TotalAmount], FACT_ORDERS[WD_CUSTOMERS],FACT_ORDERS[[#This Row],[WD_CUSTOMERS]])&gt;=15000, "VIP",
    SUMIFS(FACT_ORDERS[TotalAmount], FACT_ORDERS[WD_CUSTOMERS],FACT_ORDERS[[#This Row],[WD_CUSTOMERS]])&gt;=8000, "Premium",
    TRUE, "Regular"
)</f>
        <v>Premium</v>
      </c>
      <c r="N614" s="32" cm="1">
        <f t="array" ref="N614">_xlfn.IFS(
   FACT_ORDERS[[#This Row],[TypeOfClient]]="VIP", 0.2,
   FACT_ORDERS[[#This Row],[TypeOfClient]]="Premium", 0.1,
   TRUE, 0
)</f>
        <v>0.1</v>
      </c>
      <c r="O614" s="31" cm="1">
        <f t="array" ref="O614">_xlfn.IFS(
   FACT_ORDERS[[#This Row],[TotalAmount]]&gt;1500, 0.15,
   FACT_ORDERS[[#This Row],[TotalAmount]]&gt;1000, 0.1,
   FACT_ORDERS[[#This Row],[TotalAmount]]&gt;500, 0.05,
   TRUE, 0
)</f>
        <v>0.05</v>
      </c>
      <c r="P614" s="28">
        <f xml:space="preserve"> FACT_ORDERS[[#This Row],[TotalAmount]] * (1 - (FACT_ORDERS[[#This Row],[ClientDiscount]] + FACT_ORDERS[[#This Row],[OrderDiscount]]) )</f>
        <v>544</v>
      </c>
      <c r="Q614" s="28">
        <f>FACT_ORDERS[[#This Row],[TotalAmountWithDiscount]]+FACT_ORDERS[[#This Row],[DeliveryCost]]</f>
        <v>544</v>
      </c>
      <c r="R614" s="35">
        <v>45053</v>
      </c>
      <c r="S614" s="35" t="str">
        <f>IF(NETWORKDAYS(FACT_ORDERS[[#This Row],[Order-Date]], FACT_ORDERS[[#This Row],[ArrivalDate ]]) &gt; 10, "Late", "On Time")</f>
        <v>On Time</v>
      </c>
    </row>
    <row r="615" spans="1:19" x14ac:dyDescent="0.3">
      <c r="A615" s="12">
        <v>5613</v>
      </c>
      <c r="B615" s="12">
        <v>293</v>
      </c>
      <c r="C615" s="12">
        <v>10699</v>
      </c>
      <c r="D615" s="12">
        <v>614</v>
      </c>
      <c r="E615" s="12" t="s">
        <v>244</v>
      </c>
      <c r="F615" s="13">
        <v>45044</v>
      </c>
      <c r="G615" s="26" t="s">
        <v>11313</v>
      </c>
      <c r="H615" s="12">
        <v>15</v>
      </c>
      <c r="I615" s="28">
        <f>VLOOKUP(B:B,DIM_PRODUCTS!A:F,5,FALSE)</f>
        <v>11</v>
      </c>
      <c r="J615" s="28">
        <f>FACT_ORDERS[[#This Row],[ProductPrice]]*FACT_ORDERS[[#This Row],[Quantity]]</f>
        <v>165</v>
      </c>
      <c r="K615" s="12" t="str">
        <f>VLOOKUP(C:C,DIM_CUSTOMERS!A:G,7,FALSE)</f>
        <v>Germany</v>
      </c>
      <c r="L615" s="30" cm="1">
        <f t="array" ref="L615">_xlfn.IFS(
    AND(FACT_ORDERS[[#This Row],[DeliveryMehtod]]="shippment",FACT_ORDERS[[#This Row],[TotalAmount]]&gt;=200), 0,
    AND(FACT_ORDERS[[#This Row],[DeliveryMehtod]]="pickup"), 15,
    AND(FACT_ORDERS[[#This Row],[DeliveryMehtod]]="shippment",FACT_ORDERS[[#This Row],[TotalAmount]]&lt;200), 35
)</f>
        <v>35</v>
      </c>
      <c r="M615" s="12" t="str" cm="1">
        <f t="array" ref="M615">_xlfn.IFS(
    SUMIFS(FACT_ORDERS[TotalAmount], FACT_ORDERS[WD_CUSTOMERS],FACT_ORDERS[[#This Row],[WD_CUSTOMERS]])&gt;=15000, "VIP",
    SUMIFS(FACT_ORDERS[TotalAmount], FACT_ORDERS[WD_CUSTOMERS],FACT_ORDERS[[#This Row],[WD_CUSTOMERS]])&gt;=8000, "Premium",
    TRUE, "Regular"
)</f>
        <v>Premium</v>
      </c>
      <c r="N615" s="32" cm="1">
        <f t="array" ref="N615">_xlfn.IFS(
   FACT_ORDERS[[#This Row],[TypeOfClient]]="VIP", 0.2,
   FACT_ORDERS[[#This Row],[TypeOfClient]]="Premium", 0.1,
   TRUE, 0
)</f>
        <v>0.1</v>
      </c>
      <c r="O615" s="31" cm="1">
        <f t="array" ref="O615">_xlfn.IFS(
   FACT_ORDERS[[#This Row],[TotalAmount]]&gt;1500, 0.15,
   FACT_ORDERS[[#This Row],[TotalAmount]]&gt;1000, 0.1,
   FACT_ORDERS[[#This Row],[TotalAmount]]&gt;500, 0.05,
   TRUE, 0
)</f>
        <v>0</v>
      </c>
      <c r="P615" s="28">
        <f xml:space="preserve"> FACT_ORDERS[[#This Row],[TotalAmount]] * (1 - (FACT_ORDERS[[#This Row],[ClientDiscount]] + FACT_ORDERS[[#This Row],[OrderDiscount]]) )</f>
        <v>148.5</v>
      </c>
      <c r="Q615" s="28">
        <f>FACT_ORDERS[[#This Row],[TotalAmountWithDiscount]]+FACT_ORDERS[[#This Row],[DeliveryCost]]</f>
        <v>183.5</v>
      </c>
      <c r="R615" s="35">
        <v>45053</v>
      </c>
      <c r="S615" s="35" t="str">
        <f>IF(NETWORKDAYS(FACT_ORDERS[[#This Row],[Order-Date]], FACT_ORDERS[[#This Row],[ArrivalDate ]]) &gt; 10, "Late", "On Time")</f>
        <v>On Time</v>
      </c>
    </row>
    <row r="616" spans="1:19" x14ac:dyDescent="0.3">
      <c r="A616" s="12">
        <v>5614</v>
      </c>
      <c r="B616" s="12">
        <v>253</v>
      </c>
      <c r="C616" s="12">
        <v>10699</v>
      </c>
      <c r="D616" s="12">
        <v>615</v>
      </c>
      <c r="E616" s="12" t="s">
        <v>244</v>
      </c>
      <c r="F616" s="13">
        <v>45044</v>
      </c>
      <c r="G616" s="26" t="s">
        <v>11314</v>
      </c>
      <c r="H616" s="12">
        <v>35</v>
      </c>
      <c r="I616" s="28">
        <f>VLOOKUP(B:B,DIM_PRODUCTS!A:F,5,FALSE)</f>
        <v>11</v>
      </c>
      <c r="J616" s="28">
        <f>FACT_ORDERS[[#This Row],[ProductPrice]]*FACT_ORDERS[[#This Row],[Quantity]]</f>
        <v>385</v>
      </c>
      <c r="K616" s="12" t="str">
        <f>VLOOKUP(C:C,DIM_CUSTOMERS!A:G,7,FALSE)</f>
        <v>Germany</v>
      </c>
      <c r="L616" s="30" cm="1">
        <f t="array" ref="L616">_xlfn.IFS(
    AND(FACT_ORDERS[[#This Row],[DeliveryMehtod]]="shippment",FACT_ORDERS[[#This Row],[TotalAmount]]&gt;=200), 0,
    AND(FACT_ORDERS[[#This Row],[DeliveryMehtod]]="pickup"), 15,
    AND(FACT_ORDERS[[#This Row],[DeliveryMehtod]]="shippment",FACT_ORDERS[[#This Row],[TotalAmount]]&lt;200), 35
)</f>
        <v>0</v>
      </c>
      <c r="M616" s="12" t="str" cm="1">
        <f t="array" ref="M616">_xlfn.IFS(
    SUMIFS(FACT_ORDERS[TotalAmount], FACT_ORDERS[WD_CUSTOMERS],FACT_ORDERS[[#This Row],[WD_CUSTOMERS]])&gt;=15000, "VIP",
    SUMIFS(FACT_ORDERS[TotalAmount], FACT_ORDERS[WD_CUSTOMERS],FACT_ORDERS[[#This Row],[WD_CUSTOMERS]])&gt;=8000, "Premium",
    TRUE, "Regular"
)</f>
        <v>Premium</v>
      </c>
      <c r="N616" s="32" cm="1">
        <f t="array" ref="N616">_xlfn.IFS(
   FACT_ORDERS[[#This Row],[TypeOfClient]]="VIP", 0.2,
   FACT_ORDERS[[#This Row],[TypeOfClient]]="Premium", 0.1,
   TRUE, 0
)</f>
        <v>0.1</v>
      </c>
      <c r="O616" s="31" cm="1">
        <f t="array" ref="O616">_xlfn.IFS(
   FACT_ORDERS[[#This Row],[TotalAmount]]&gt;1500, 0.15,
   FACT_ORDERS[[#This Row],[TotalAmount]]&gt;1000, 0.1,
   FACT_ORDERS[[#This Row],[TotalAmount]]&gt;500, 0.05,
   TRUE, 0
)</f>
        <v>0</v>
      </c>
      <c r="P616" s="28">
        <f xml:space="preserve"> FACT_ORDERS[[#This Row],[TotalAmount]] * (1 - (FACT_ORDERS[[#This Row],[ClientDiscount]] + FACT_ORDERS[[#This Row],[OrderDiscount]]) )</f>
        <v>346.5</v>
      </c>
      <c r="Q616" s="28">
        <f>FACT_ORDERS[[#This Row],[TotalAmountWithDiscount]]+FACT_ORDERS[[#This Row],[DeliveryCost]]</f>
        <v>346.5</v>
      </c>
      <c r="R616" s="35">
        <v>45052</v>
      </c>
      <c r="S616" s="35" t="str">
        <f>IF(NETWORKDAYS(FACT_ORDERS[[#This Row],[Order-Date]], FACT_ORDERS[[#This Row],[ArrivalDate ]]) &gt; 10, "Late", "On Time")</f>
        <v>On Time</v>
      </c>
    </row>
    <row r="617" spans="1:19" x14ac:dyDescent="0.3">
      <c r="A617" s="12">
        <v>5615</v>
      </c>
      <c r="B617" s="12">
        <v>289</v>
      </c>
      <c r="C617" s="12">
        <v>10699</v>
      </c>
      <c r="D617" s="12">
        <v>616</v>
      </c>
      <c r="E617" s="12" t="s">
        <v>243</v>
      </c>
      <c r="F617" s="13">
        <v>45044</v>
      </c>
      <c r="G617" s="26" t="s">
        <v>4085</v>
      </c>
      <c r="H617" s="12">
        <v>25</v>
      </c>
      <c r="I617" s="28">
        <f>VLOOKUP(B:B,DIM_PRODUCTS!A:F,5,FALSE)</f>
        <v>9</v>
      </c>
      <c r="J617" s="28">
        <f>FACT_ORDERS[[#This Row],[ProductPrice]]*FACT_ORDERS[[#This Row],[Quantity]]</f>
        <v>225</v>
      </c>
      <c r="K617" s="12" t="str">
        <f>VLOOKUP(C:C,DIM_CUSTOMERS!A:G,7,FALSE)</f>
        <v>Germany</v>
      </c>
      <c r="L617" s="30" cm="1">
        <f t="array" ref="L617">_xlfn.IFS(
    AND(FACT_ORDERS[[#This Row],[DeliveryMehtod]]="shippment",FACT_ORDERS[[#This Row],[TotalAmount]]&gt;=200), 0,
    AND(FACT_ORDERS[[#This Row],[DeliveryMehtod]]="pickup"), 15,
    AND(FACT_ORDERS[[#This Row],[DeliveryMehtod]]="shippment",FACT_ORDERS[[#This Row],[TotalAmount]]&lt;200), 35
)</f>
        <v>15</v>
      </c>
      <c r="M617" s="12" t="str" cm="1">
        <f t="array" ref="M617">_xlfn.IFS(
    SUMIFS(FACT_ORDERS[TotalAmount], FACT_ORDERS[WD_CUSTOMERS],FACT_ORDERS[[#This Row],[WD_CUSTOMERS]])&gt;=15000, "VIP",
    SUMIFS(FACT_ORDERS[TotalAmount], FACT_ORDERS[WD_CUSTOMERS],FACT_ORDERS[[#This Row],[WD_CUSTOMERS]])&gt;=8000, "Premium",
    TRUE, "Regular"
)</f>
        <v>Premium</v>
      </c>
      <c r="N617" s="32" cm="1">
        <f t="array" ref="N617">_xlfn.IFS(
   FACT_ORDERS[[#This Row],[TypeOfClient]]="VIP", 0.2,
   FACT_ORDERS[[#This Row],[TypeOfClient]]="Premium", 0.1,
   TRUE, 0
)</f>
        <v>0.1</v>
      </c>
      <c r="O617" s="31" cm="1">
        <f t="array" ref="O617">_xlfn.IFS(
   FACT_ORDERS[[#This Row],[TotalAmount]]&gt;1500, 0.15,
   FACT_ORDERS[[#This Row],[TotalAmount]]&gt;1000, 0.1,
   FACT_ORDERS[[#This Row],[TotalAmount]]&gt;500, 0.05,
   TRUE, 0
)</f>
        <v>0</v>
      </c>
      <c r="P617" s="28">
        <f xml:space="preserve"> FACT_ORDERS[[#This Row],[TotalAmount]] * (1 - (FACT_ORDERS[[#This Row],[ClientDiscount]] + FACT_ORDERS[[#This Row],[OrderDiscount]]) )</f>
        <v>202.5</v>
      </c>
      <c r="Q617" s="28">
        <f>FACT_ORDERS[[#This Row],[TotalAmountWithDiscount]]+FACT_ORDERS[[#This Row],[DeliveryCost]]</f>
        <v>217.5</v>
      </c>
      <c r="R617" s="35">
        <v>45052</v>
      </c>
      <c r="S617" s="35" t="str">
        <f>IF(NETWORKDAYS(FACT_ORDERS[[#This Row],[Order-Date]], FACT_ORDERS[[#This Row],[ArrivalDate ]]) &gt; 10, "Late", "On Time")</f>
        <v>On Time</v>
      </c>
    </row>
    <row r="618" spans="1:19" x14ac:dyDescent="0.3">
      <c r="A618" s="12">
        <v>5616</v>
      </c>
      <c r="B618" s="12">
        <v>294</v>
      </c>
      <c r="C618" s="12">
        <v>10099</v>
      </c>
      <c r="D618" s="12">
        <v>617</v>
      </c>
      <c r="E618" s="12" t="s">
        <v>243</v>
      </c>
      <c r="F618" s="13">
        <v>45088</v>
      </c>
      <c r="G618" s="26" t="s">
        <v>11315</v>
      </c>
      <c r="H618" s="12">
        <v>16</v>
      </c>
      <c r="I618" s="28">
        <f>VLOOKUP(B:B,DIM_PRODUCTS!A:F,5,FALSE)</f>
        <v>8</v>
      </c>
      <c r="J618" s="28">
        <f>FACT_ORDERS[[#This Row],[ProductPrice]]*FACT_ORDERS[[#This Row],[Quantity]]</f>
        <v>128</v>
      </c>
      <c r="K618" s="12" t="str">
        <f>VLOOKUP(C:C,DIM_CUSTOMERS!A:G,7,FALSE)</f>
        <v>USA</v>
      </c>
      <c r="L618" s="30" cm="1">
        <f t="array" ref="L618">_xlfn.IFS(
    AND(FACT_ORDERS[[#This Row],[DeliveryMehtod]]="shippment",FACT_ORDERS[[#This Row],[TotalAmount]]&gt;=200), 0,
    AND(FACT_ORDERS[[#This Row],[DeliveryMehtod]]="pickup"), 15,
    AND(FACT_ORDERS[[#This Row],[DeliveryMehtod]]="shippment",FACT_ORDERS[[#This Row],[TotalAmount]]&lt;200), 35
)</f>
        <v>15</v>
      </c>
      <c r="M618" s="12" t="str" cm="1">
        <f t="array" ref="M618">_xlfn.IFS(
    SUMIFS(FACT_ORDERS[TotalAmount], FACT_ORDERS[WD_CUSTOMERS],FACT_ORDERS[[#This Row],[WD_CUSTOMERS]])&gt;=15000, "VIP",
    SUMIFS(FACT_ORDERS[TotalAmount], FACT_ORDERS[WD_CUSTOMERS],FACT_ORDERS[[#This Row],[WD_CUSTOMERS]])&gt;=8000, "Premium",
    TRUE, "Regular"
)</f>
        <v>Regular</v>
      </c>
      <c r="N618" s="32" cm="1">
        <f t="array" ref="N618">_xlfn.IFS(
   FACT_ORDERS[[#This Row],[TypeOfClient]]="VIP", 0.2,
   FACT_ORDERS[[#This Row],[TypeOfClient]]="Premium", 0.1,
   TRUE, 0
)</f>
        <v>0</v>
      </c>
      <c r="O618" s="31" cm="1">
        <f t="array" ref="O618">_xlfn.IFS(
   FACT_ORDERS[[#This Row],[TotalAmount]]&gt;1500, 0.15,
   FACT_ORDERS[[#This Row],[TotalAmount]]&gt;1000, 0.1,
   FACT_ORDERS[[#This Row],[TotalAmount]]&gt;500, 0.05,
   TRUE, 0
)</f>
        <v>0</v>
      </c>
      <c r="P618" s="28">
        <f xml:space="preserve"> FACT_ORDERS[[#This Row],[TotalAmount]] * (1 - (FACT_ORDERS[[#This Row],[ClientDiscount]] + FACT_ORDERS[[#This Row],[OrderDiscount]]) )</f>
        <v>128</v>
      </c>
      <c r="Q618" s="28">
        <f>FACT_ORDERS[[#This Row],[TotalAmountWithDiscount]]+FACT_ORDERS[[#This Row],[DeliveryCost]]</f>
        <v>143</v>
      </c>
      <c r="R618" s="35">
        <v>45097</v>
      </c>
      <c r="S618" s="35" t="str">
        <f>IF(NETWORKDAYS(FACT_ORDERS[[#This Row],[Order-Date]], FACT_ORDERS[[#This Row],[ArrivalDate ]]) &gt; 10, "Late", "On Time")</f>
        <v>On Time</v>
      </c>
    </row>
    <row r="619" spans="1:19" x14ac:dyDescent="0.3">
      <c r="A619" s="12">
        <v>5617</v>
      </c>
      <c r="B619" s="12">
        <v>249</v>
      </c>
      <c r="C619" s="12">
        <v>10099</v>
      </c>
      <c r="D619" s="12">
        <v>618</v>
      </c>
      <c r="E619" s="12" t="s">
        <v>244</v>
      </c>
      <c r="F619" s="13">
        <v>45088</v>
      </c>
      <c r="G619" s="26" t="s">
        <v>11316</v>
      </c>
      <c r="H619" s="12">
        <v>32</v>
      </c>
      <c r="I619" s="28">
        <f>VLOOKUP(B:B,DIM_PRODUCTS!A:F,5,FALSE)</f>
        <v>13</v>
      </c>
      <c r="J619" s="28">
        <f>FACT_ORDERS[[#This Row],[ProductPrice]]*FACT_ORDERS[[#This Row],[Quantity]]</f>
        <v>416</v>
      </c>
      <c r="K619" s="12" t="str">
        <f>VLOOKUP(C:C,DIM_CUSTOMERS!A:G,7,FALSE)</f>
        <v>USA</v>
      </c>
      <c r="L619" s="30" cm="1">
        <f t="array" ref="L619">_xlfn.IFS(
    AND(FACT_ORDERS[[#This Row],[DeliveryMehtod]]="shippment",FACT_ORDERS[[#This Row],[TotalAmount]]&gt;=200), 0,
    AND(FACT_ORDERS[[#This Row],[DeliveryMehtod]]="pickup"), 15,
    AND(FACT_ORDERS[[#This Row],[DeliveryMehtod]]="shippment",FACT_ORDERS[[#This Row],[TotalAmount]]&lt;200), 35
)</f>
        <v>0</v>
      </c>
      <c r="M619" s="12" t="str" cm="1">
        <f t="array" ref="M619">_xlfn.IFS(
    SUMIFS(FACT_ORDERS[TotalAmount], FACT_ORDERS[WD_CUSTOMERS],FACT_ORDERS[[#This Row],[WD_CUSTOMERS]])&gt;=15000, "VIP",
    SUMIFS(FACT_ORDERS[TotalAmount], FACT_ORDERS[WD_CUSTOMERS],FACT_ORDERS[[#This Row],[WD_CUSTOMERS]])&gt;=8000, "Premium",
    TRUE, "Regular"
)</f>
        <v>Regular</v>
      </c>
      <c r="N619" s="32" cm="1">
        <f t="array" ref="N619">_xlfn.IFS(
   FACT_ORDERS[[#This Row],[TypeOfClient]]="VIP", 0.2,
   FACT_ORDERS[[#This Row],[TypeOfClient]]="Premium", 0.1,
   TRUE, 0
)</f>
        <v>0</v>
      </c>
      <c r="O619" s="31" cm="1">
        <f t="array" ref="O619">_xlfn.IFS(
   FACT_ORDERS[[#This Row],[TotalAmount]]&gt;1500, 0.15,
   FACT_ORDERS[[#This Row],[TotalAmount]]&gt;1000, 0.1,
   FACT_ORDERS[[#This Row],[TotalAmount]]&gt;500, 0.05,
   TRUE, 0
)</f>
        <v>0</v>
      </c>
      <c r="P619" s="28">
        <f xml:space="preserve"> FACT_ORDERS[[#This Row],[TotalAmount]] * (1 - (FACT_ORDERS[[#This Row],[ClientDiscount]] + FACT_ORDERS[[#This Row],[OrderDiscount]]) )</f>
        <v>416</v>
      </c>
      <c r="Q619" s="28">
        <f>FACT_ORDERS[[#This Row],[TotalAmountWithDiscount]]+FACT_ORDERS[[#This Row],[DeliveryCost]]</f>
        <v>416</v>
      </c>
      <c r="R619" s="35">
        <v>45099</v>
      </c>
      <c r="S619" s="35" t="str">
        <f>IF(NETWORKDAYS(FACT_ORDERS[[#This Row],[Order-Date]], FACT_ORDERS[[#This Row],[ArrivalDate ]]) &gt; 10, "Late", "On Time")</f>
        <v>On Time</v>
      </c>
    </row>
    <row r="620" spans="1:19" x14ac:dyDescent="0.3">
      <c r="A620" s="12">
        <v>5618</v>
      </c>
      <c r="B620" s="12">
        <v>224</v>
      </c>
      <c r="C620" s="12">
        <v>10696</v>
      </c>
      <c r="D620" s="12">
        <v>619</v>
      </c>
      <c r="E620" s="12" t="s">
        <v>244</v>
      </c>
      <c r="F620" s="13">
        <v>45542</v>
      </c>
      <c r="G620" s="26" t="s">
        <v>11317</v>
      </c>
      <c r="H620" s="12">
        <v>23</v>
      </c>
      <c r="I620" s="28">
        <f>VLOOKUP(B:B,DIM_PRODUCTS!A:F,5,FALSE)</f>
        <v>14</v>
      </c>
      <c r="J620" s="28">
        <f>FACT_ORDERS[[#This Row],[ProductPrice]]*FACT_ORDERS[[#This Row],[Quantity]]</f>
        <v>322</v>
      </c>
      <c r="K620" s="12" t="str">
        <f>VLOOKUP(C:C,DIM_CUSTOMERS!A:G,7,FALSE)</f>
        <v>France</v>
      </c>
      <c r="L620" s="30" cm="1">
        <f t="array" ref="L620">_xlfn.IFS(
    AND(FACT_ORDERS[[#This Row],[DeliveryMehtod]]="shippment",FACT_ORDERS[[#This Row],[TotalAmount]]&gt;=200), 0,
    AND(FACT_ORDERS[[#This Row],[DeliveryMehtod]]="pickup"), 15,
    AND(FACT_ORDERS[[#This Row],[DeliveryMehtod]]="shippment",FACT_ORDERS[[#This Row],[TotalAmount]]&lt;200), 35
)</f>
        <v>0</v>
      </c>
      <c r="M620" s="12" t="str" cm="1">
        <f t="array" ref="M620">_xlfn.IFS(
    SUMIFS(FACT_ORDERS[TotalAmount], FACT_ORDERS[WD_CUSTOMERS],FACT_ORDERS[[#This Row],[WD_CUSTOMERS]])&gt;=15000, "VIP",
    SUMIFS(FACT_ORDERS[TotalAmount], FACT_ORDERS[WD_CUSTOMERS],FACT_ORDERS[[#This Row],[WD_CUSTOMERS]])&gt;=8000, "Premium",
    TRUE, "Regular"
)</f>
        <v>Regular</v>
      </c>
      <c r="N620" s="32" cm="1">
        <f t="array" ref="N620">_xlfn.IFS(
   FACT_ORDERS[[#This Row],[TypeOfClient]]="VIP", 0.2,
   FACT_ORDERS[[#This Row],[TypeOfClient]]="Premium", 0.1,
   TRUE, 0
)</f>
        <v>0</v>
      </c>
      <c r="O620" s="31" cm="1">
        <f t="array" ref="O620">_xlfn.IFS(
   FACT_ORDERS[[#This Row],[TotalAmount]]&gt;1500, 0.15,
   FACT_ORDERS[[#This Row],[TotalAmount]]&gt;1000, 0.1,
   FACT_ORDERS[[#This Row],[TotalAmount]]&gt;500, 0.05,
   TRUE, 0
)</f>
        <v>0</v>
      </c>
      <c r="P620" s="28">
        <f xml:space="preserve"> FACT_ORDERS[[#This Row],[TotalAmount]] * (1 - (FACT_ORDERS[[#This Row],[ClientDiscount]] + FACT_ORDERS[[#This Row],[OrderDiscount]]) )</f>
        <v>322</v>
      </c>
      <c r="Q620" s="28">
        <f>FACT_ORDERS[[#This Row],[TotalAmountWithDiscount]]+FACT_ORDERS[[#This Row],[DeliveryCost]]</f>
        <v>322</v>
      </c>
      <c r="R620" s="35">
        <v>45549</v>
      </c>
      <c r="S620" s="35" t="str">
        <f>IF(NETWORKDAYS(FACT_ORDERS[[#This Row],[Order-Date]], FACT_ORDERS[[#This Row],[ArrivalDate ]]) &gt; 10, "Late", "On Time")</f>
        <v>On Time</v>
      </c>
    </row>
    <row r="621" spans="1:19" x14ac:dyDescent="0.3">
      <c r="A621" s="12">
        <v>5619</v>
      </c>
      <c r="B621" s="12">
        <v>236</v>
      </c>
      <c r="C621" s="12">
        <v>10696</v>
      </c>
      <c r="D621" s="12">
        <v>620</v>
      </c>
      <c r="E621" s="12" t="s">
        <v>243</v>
      </c>
      <c r="F621" s="13">
        <v>45456</v>
      </c>
      <c r="G621" s="26" t="s">
        <v>11318</v>
      </c>
      <c r="H621" s="12">
        <v>20</v>
      </c>
      <c r="I621" s="28">
        <f>VLOOKUP(B:B,DIM_PRODUCTS!A:F,5,FALSE)</f>
        <v>12</v>
      </c>
      <c r="J621" s="28">
        <f>FACT_ORDERS[[#This Row],[ProductPrice]]*FACT_ORDERS[[#This Row],[Quantity]]</f>
        <v>240</v>
      </c>
      <c r="K621" s="12" t="str">
        <f>VLOOKUP(C:C,DIM_CUSTOMERS!A:G,7,FALSE)</f>
        <v>France</v>
      </c>
      <c r="L621" s="30" cm="1">
        <f t="array" ref="L621">_xlfn.IFS(
    AND(FACT_ORDERS[[#This Row],[DeliveryMehtod]]="shippment",FACT_ORDERS[[#This Row],[TotalAmount]]&gt;=200), 0,
    AND(FACT_ORDERS[[#This Row],[DeliveryMehtod]]="pickup"), 15,
    AND(FACT_ORDERS[[#This Row],[DeliveryMehtod]]="shippment",FACT_ORDERS[[#This Row],[TotalAmount]]&lt;200), 35
)</f>
        <v>15</v>
      </c>
      <c r="M621" s="12" t="str" cm="1">
        <f t="array" ref="M621">_xlfn.IFS(
    SUMIFS(FACT_ORDERS[TotalAmount], FACT_ORDERS[WD_CUSTOMERS],FACT_ORDERS[[#This Row],[WD_CUSTOMERS]])&gt;=15000, "VIP",
    SUMIFS(FACT_ORDERS[TotalAmount], FACT_ORDERS[WD_CUSTOMERS],FACT_ORDERS[[#This Row],[WD_CUSTOMERS]])&gt;=8000, "Premium",
    TRUE, "Regular"
)</f>
        <v>Regular</v>
      </c>
      <c r="N621" s="32" cm="1">
        <f t="array" ref="N621">_xlfn.IFS(
   FACT_ORDERS[[#This Row],[TypeOfClient]]="VIP", 0.2,
   FACT_ORDERS[[#This Row],[TypeOfClient]]="Premium", 0.1,
   TRUE, 0
)</f>
        <v>0</v>
      </c>
      <c r="O621" s="31" cm="1">
        <f t="array" ref="O621">_xlfn.IFS(
   FACT_ORDERS[[#This Row],[TotalAmount]]&gt;1500, 0.15,
   FACT_ORDERS[[#This Row],[TotalAmount]]&gt;1000, 0.1,
   FACT_ORDERS[[#This Row],[TotalAmount]]&gt;500, 0.05,
   TRUE, 0
)</f>
        <v>0</v>
      </c>
      <c r="P621" s="28">
        <f xml:space="preserve"> FACT_ORDERS[[#This Row],[TotalAmount]] * (1 - (FACT_ORDERS[[#This Row],[ClientDiscount]] + FACT_ORDERS[[#This Row],[OrderDiscount]]) )</f>
        <v>240</v>
      </c>
      <c r="Q621" s="28">
        <f>FACT_ORDERS[[#This Row],[TotalAmountWithDiscount]]+FACT_ORDERS[[#This Row],[DeliveryCost]]</f>
        <v>255</v>
      </c>
      <c r="R621" s="35">
        <v>45463</v>
      </c>
      <c r="S621" s="35" t="str">
        <f>IF(NETWORKDAYS(FACT_ORDERS[[#This Row],[Order-Date]], FACT_ORDERS[[#This Row],[ArrivalDate ]]) &gt; 10, "Late", "On Time")</f>
        <v>On Time</v>
      </c>
    </row>
    <row r="622" spans="1:19" x14ac:dyDescent="0.3">
      <c r="A622" s="12">
        <v>5620</v>
      </c>
      <c r="B622" s="12">
        <v>209</v>
      </c>
      <c r="C622" s="12">
        <v>10534</v>
      </c>
      <c r="D622" s="12">
        <v>621</v>
      </c>
      <c r="E622" s="12" t="s">
        <v>243</v>
      </c>
      <c r="F622" s="13">
        <v>45558</v>
      </c>
      <c r="G622" s="26" t="s">
        <v>11319</v>
      </c>
      <c r="H622" s="12">
        <v>17</v>
      </c>
      <c r="I622" s="28">
        <f>VLOOKUP(B:B,DIM_PRODUCTS!A:F,5,FALSE)</f>
        <v>8</v>
      </c>
      <c r="J622" s="28">
        <f>FACT_ORDERS[[#This Row],[ProductPrice]]*FACT_ORDERS[[#This Row],[Quantity]]</f>
        <v>136</v>
      </c>
      <c r="K622" s="12" t="str">
        <f>VLOOKUP(C:C,DIM_CUSTOMERS!A:G,7,FALSE)</f>
        <v>China</v>
      </c>
      <c r="L622" s="30" cm="1">
        <f t="array" ref="L622">_xlfn.IFS(
    AND(FACT_ORDERS[[#This Row],[DeliveryMehtod]]="shippment",FACT_ORDERS[[#This Row],[TotalAmount]]&gt;=200), 0,
    AND(FACT_ORDERS[[#This Row],[DeliveryMehtod]]="pickup"), 15,
    AND(FACT_ORDERS[[#This Row],[DeliveryMehtod]]="shippment",FACT_ORDERS[[#This Row],[TotalAmount]]&lt;200), 35
)</f>
        <v>15</v>
      </c>
      <c r="M622" s="12" t="str" cm="1">
        <f t="array" ref="M622">_xlfn.IFS(
    SUMIFS(FACT_ORDERS[TotalAmount], FACT_ORDERS[WD_CUSTOMERS],FACT_ORDERS[[#This Row],[WD_CUSTOMERS]])&gt;=15000, "VIP",
    SUMIFS(FACT_ORDERS[TotalAmount], FACT_ORDERS[WD_CUSTOMERS],FACT_ORDERS[[#This Row],[WD_CUSTOMERS]])&gt;=8000, "Premium",
    TRUE, "Regular"
)</f>
        <v>Regular</v>
      </c>
      <c r="N622" s="32" cm="1">
        <f t="array" ref="N622">_xlfn.IFS(
   FACT_ORDERS[[#This Row],[TypeOfClient]]="VIP", 0.2,
   FACT_ORDERS[[#This Row],[TypeOfClient]]="Premium", 0.1,
   TRUE, 0
)</f>
        <v>0</v>
      </c>
      <c r="O622" s="31" cm="1">
        <f t="array" ref="O622">_xlfn.IFS(
   FACT_ORDERS[[#This Row],[TotalAmount]]&gt;1500, 0.15,
   FACT_ORDERS[[#This Row],[TotalAmount]]&gt;1000, 0.1,
   FACT_ORDERS[[#This Row],[TotalAmount]]&gt;500, 0.05,
   TRUE, 0
)</f>
        <v>0</v>
      </c>
      <c r="P622" s="28">
        <f xml:space="preserve"> FACT_ORDERS[[#This Row],[TotalAmount]] * (1 - (FACT_ORDERS[[#This Row],[ClientDiscount]] + FACT_ORDERS[[#This Row],[OrderDiscount]]) )</f>
        <v>136</v>
      </c>
      <c r="Q622" s="28">
        <f>FACT_ORDERS[[#This Row],[TotalAmountWithDiscount]]+FACT_ORDERS[[#This Row],[DeliveryCost]]</f>
        <v>151</v>
      </c>
      <c r="R622" s="35">
        <v>45574</v>
      </c>
      <c r="S622" s="35" t="str">
        <f>IF(NETWORKDAYS(FACT_ORDERS[[#This Row],[Order-Date]], FACT_ORDERS[[#This Row],[ArrivalDate ]]) &gt; 10, "Late", "On Time")</f>
        <v>Late</v>
      </c>
    </row>
    <row r="623" spans="1:19" x14ac:dyDescent="0.3">
      <c r="A623" s="12">
        <v>5621</v>
      </c>
      <c r="B623" s="12">
        <v>229</v>
      </c>
      <c r="C623" s="12">
        <v>10362</v>
      </c>
      <c r="D623" s="12">
        <v>622</v>
      </c>
      <c r="E623" s="12" t="s">
        <v>244</v>
      </c>
      <c r="F623" s="13">
        <v>45193</v>
      </c>
      <c r="G623" s="26" t="s">
        <v>4011</v>
      </c>
      <c r="H623" s="12">
        <v>18</v>
      </c>
      <c r="I623" s="28">
        <f>VLOOKUP(B:B,DIM_PRODUCTS!A:F,5,FALSE)</f>
        <v>24</v>
      </c>
      <c r="J623" s="28">
        <f>FACT_ORDERS[[#This Row],[ProductPrice]]*FACT_ORDERS[[#This Row],[Quantity]]</f>
        <v>432</v>
      </c>
      <c r="K623" s="12" t="str">
        <f>VLOOKUP(C:C,DIM_CUSTOMERS!A:G,7,FALSE)</f>
        <v>Canada</v>
      </c>
      <c r="L623" s="30" cm="1">
        <f t="array" ref="L623">_xlfn.IFS(
    AND(FACT_ORDERS[[#This Row],[DeliveryMehtod]]="shippment",FACT_ORDERS[[#This Row],[TotalAmount]]&gt;=200), 0,
    AND(FACT_ORDERS[[#This Row],[DeliveryMehtod]]="pickup"), 15,
    AND(FACT_ORDERS[[#This Row],[DeliveryMehtod]]="shippment",FACT_ORDERS[[#This Row],[TotalAmount]]&lt;200), 35
)</f>
        <v>0</v>
      </c>
      <c r="M623" s="12" t="str" cm="1">
        <f t="array" ref="M623">_xlfn.IFS(
    SUMIFS(FACT_ORDERS[TotalAmount], FACT_ORDERS[WD_CUSTOMERS],FACT_ORDERS[[#This Row],[WD_CUSTOMERS]])&gt;=15000, "VIP",
    SUMIFS(FACT_ORDERS[TotalAmount], FACT_ORDERS[WD_CUSTOMERS],FACT_ORDERS[[#This Row],[WD_CUSTOMERS]])&gt;=8000, "Premium",
    TRUE, "Regular"
)</f>
        <v>Regular</v>
      </c>
      <c r="N623" s="32" cm="1">
        <f t="array" ref="N623">_xlfn.IFS(
   FACT_ORDERS[[#This Row],[TypeOfClient]]="VIP", 0.2,
   FACT_ORDERS[[#This Row],[TypeOfClient]]="Premium", 0.1,
   TRUE, 0
)</f>
        <v>0</v>
      </c>
      <c r="O623" s="31" cm="1">
        <f t="array" ref="O623">_xlfn.IFS(
   FACT_ORDERS[[#This Row],[TotalAmount]]&gt;1500, 0.15,
   FACT_ORDERS[[#This Row],[TotalAmount]]&gt;1000, 0.1,
   FACT_ORDERS[[#This Row],[TotalAmount]]&gt;500, 0.05,
   TRUE, 0
)</f>
        <v>0</v>
      </c>
      <c r="P623" s="28">
        <f xml:space="preserve"> FACT_ORDERS[[#This Row],[TotalAmount]] * (1 - (FACT_ORDERS[[#This Row],[ClientDiscount]] + FACT_ORDERS[[#This Row],[OrderDiscount]]) )</f>
        <v>432</v>
      </c>
      <c r="Q623" s="28">
        <f>FACT_ORDERS[[#This Row],[TotalAmountWithDiscount]]+FACT_ORDERS[[#This Row],[DeliveryCost]]</f>
        <v>432</v>
      </c>
      <c r="R623" s="35">
        <v>45203</v>
      </c>
      <c r="S623" s="35" t="str">
        <f>IF(NETWORKDAYS(FACT_ORDERS[[#This Row],[Order-Date]], FACT_ORDERS[[#This Row],[ArrivalDate ]]) &gt; 10, "Late", "On Time")</f>
        <v>On Time</v>
      </c>
    </row>
    <row r="624" spans="1:19" x14ac:dyDescent="0.3">
      <c r="A624" s="12">
        <v>5622</v>
      </c>
      <c r="B624" s="12">
        <v>264</v>
      </c>
      <c r="C624" s="12">
        <v>10362</v>
      </c>
      <c r="D624" s="12">
        <v>623</v>
      </c>
      <c r="E624" s="12" t="s">
        <v>244</v>
      </c>
      <c r="F624" s="13">
        <v>45193</v>
      </c>
      <c r="G624" s="26" t="s">
        <v>11320</v>
      </c>
      <c r="H624" s="12">
        <v>24</v>
      </c>
      <c r="I624" s="28">
        <f>VLOOKUP(B:B,DIM_PRODUCTS!A:F,5,FALSE)</f>
        <v>26</v>
      </c>
      <c r="J624" s="28">
        <f>FACT_ORDERS[[#This Row],[ProductPrice]]*FACT_ORDERS[[#This Row],[Quantity]]</f>
        <v>624</v>
      </c>
      <c r="K624" s="12" t="str">
        <f>VLOOKUP(C:C,DIM_CUSTOMERS!A:G,7,FALSE)</f>
        <v>Canada</v>
      </c>
      <c r="L624" s="30" cm="1">
        <f t="array" ref="L624">_xlfn.IFS(
    AND(FACT_ORDERS[[#This Row],[DeliveryMehtod]]="shippment",FACT_ORDERS[[#This Row],[TotalAmount]]&gt;=200), 0,
    AND(FACT_ORDERS[[#This Row],[DeliveryMehtod]]="pickup"), 15,
    AND(FACT_ORDERS[[#This Row],[DeliveryMehtod]]="shippment",FACT_ORDERS[[#This Row],[TotalAmount]]&lt;200), 35
)</f>
        <v>0</v>
      </c>
      <c r="M624" s="12" t="str" cm="1">
        <f t="array" ref="M624">_xlfn.IFS(
    SUMIFS(FACT_ORDERS[TotalAmount], FACT_ORDERS[WD_CUSTOMERS],FACT_ORDERS[[#This Row],[WD_CUSTOMERS]])&gt;=15000, "VIP",
    SUMIFS(FACT_ORDERS[TotalAmount], FACT_ORDERS[WD_CUSTOMERS],FACT_ORDERS[[#This Row],[WD_CUSTOMERS]])&gt;=8000, "Premium",
    TRUE, "Regular"
)</f>
        <v>Regular</v>
      </c>
      <c r="N624" s="32" cm="1">
        <f t="array" ref="N624">_xlfn.IFS(
   FACT_ORDERS[[#This Row],[TypeOfClient]]="VIP", 0.2,
   FACT_ORDERS[[#This Row],[TypeOfClient]]="Premium", 0.1,
   TRUE, 0
)</f>
        <v>0</v>
      </c>
      <c r="O624" s="31" cm="1">
        <f t="array" ref="O624">_xlfn.IFS(
   FACT_ORDERS[[#This Row],[TotalAmount]]&gt;1500, 0.15,
   FACT_ORDERS[[#This Row],[TotalAmount]]&gt;1000, 0.1,
   FACT_ORDERS[[#This Row],[TotalAmount]]&gt;500, 0.05,
   TRUE, 0
)</f>
        <v>0.05</v>
      </c>
      <c r="P624" s="28">
        <f xml:space="preserve"> FACT_ORDERS[[#This Row],[TotalAmount]] * (1 - (FACT_ORDERS[[#This Row],[ClientDiscount]] + FACT_ORDERS[[#This Row],[OrderDiscount]]) )</f>
        <v>592.79999999999995</v>
      </c>
      <c r="Q624" s="28">
        <f>FACT_ORDERS[[#This Row],[TotalAmountWithDiscount]]+FACT_ORDERS[[#This Row],[DeliveryCost]]</f>
        <v>592.79999999999995</v>
      </c>
      <c r="R624" s="35">
        <v>45203</v>
      </c>
      <c r="S624" s="35" t="str">
        <f>IF(NETWORKDAYS(FACT_ORDERS[[#This Row],[Order-Date]], FACT_ORDERS[[#This Row],[ArrivalDate ]]) &gt; 10, "Late", "On Time")</f>
        <v>On Time</v>
      </c>
    </row>
    <row r="625" spans="1:19" x14ac:dyDescent="0.3">
      <c r="A625" s="12">
        <v>5623</v>
      </c>
      <c r="B625" s="12">
        <v>219</v>
      </c>
      <c r="C625" s="12">
        <v>10137</v>
      </c>
      <c r="D625" s="12">
        <v>624</v>
      </c>
      <c r="E625" s="12" t="s">
        <v>243</v>
      </c>
      <c r="F625" s="13">
        <v>45555</v>
      </c>
      <c r="G625" s="26" t="s">
        <v>11321</v>
      </c>
      <c r="H625" s="12">
        <v>39</v>
      </c>
      <c r="I625" s="28">
        <f>VLOOKUP(B:B,DIM_PRODUCTS!A:F,5,FALSE)</f>
        <v>50</v>
      </c>
      <c r="J625" s="28">
        <f>FACT_ORDERS[[#This Row],[ProductPrice]]*FACT_ORDERS[[#This Row],[Quantity]]</f>
        <v>1950</v>
      </c>
      <c r="K625" s="12" t="str">
        <f>VLOOKUP(C:C,DIM_CUSTOMERS!A:G,7,FALSE)</f>
        <v>Canada</v>
      </c>
      <c r="L625" s="30" cm="1">
        <f t="array" ref="L625">_xlfn.IFS(
    AND(FACT_ORDERS[[#This Row],[DeliveryMehtod]]="shippment",FACT_ORDERS[[#This Row],[TotalAmount]]&gt;=200), 0,
    AND(FACT_ORDERS[[#This Row],[DeliveryMehtod]]="pickup"), 15,
    AND(FACT_ORDERS[[#This Row],[DeliveryMehtod]]="shippment",FACT_ORDERS[[#This Row],[TotalAmount]]&lt;200), 35
)</f>
        <v>15</v>
      </c>
      <c r="M625" s="12" t="str" cm="1">
        <f t="array" ref="M625">_xlfn.IFS(
    SUMIFS(FACT_ORDERS[TotalAmount], FACT_ORDERS[WD_CUSTOMERS],FACT_ORDERS[[#This Row],[WD_CUSTOMERS]])&gt;=15000, "VIP",
    SUMIFS(FACT_ORDERS[TotalAmount], FACT_ORDERS[WD_CUSTOMERS],FACT_ORDERS[[#This Row],[WD_CUSTOMERS]])&gt;=8000, "Premium",
    TRUE, "Regular"
)</f>
        <v>VIP</v>
      </c>
      <c r="N625" s="32" cm="1">
        <f t="array" ref="N625">_xlfn.IFS(
   FACT_ORDERS[[#This Row],[TypeOfClient]]="VIP", 0.2,
   FACT_ORDERS[[#This Row],[TypeOfClient]]="Premium", 0.1,
   TRUE, 0
)</f>
        <v>0.2</v>
      </c>
      <c r="O625" s="31" cm="1">
        <f t="array" ref="O625">_xlfn.IFS(
   FACT_ORDERS[[#This Row],[TotalAmount]]&gt;1500, 0.15,
   FACT_ORDERS[[#This Row],[TotalAmount]]&gt;1000, 0.1,
   FACT_ORDERS[[#This Row],[TotalAmount]]&gt;500, 0.05,
   TRUE, 0
)</f>
        <v>0.15</v>
      </c>
      <c r="P625" s="28">
        <f xml:space="preserve"> FACT_ORDERS[[#This Row],[TotalAmount]] * (1 - (FACT_ORDERS[[#This Row],[ClientDiscount]] + FACT_ORDERS[[#This Row],[OrderDiscount]]) )</f>
        <v>1267.5</v>
      </c>
      <c r="Q625" s="28">
        <f>FACT_ORDERS[[#This Row],[TotalAmountWithDiscount]]+FACT_ORDERS[[#This Row],[DeliveryCost]]</f>
        <v>1282.5</v>
      </c>
      <c r="R625" s="35">
        <v>45563</v>
      </c>
      <c r="S625" s="35" t="str">
        <f>IF(NETWORKDAYS(FACT_ORDERS[[#This Row],[Order-Date]], FACT_ORDERS[[#This Row],[ArrivalDate ]]) &gt; 10, "Late", "On Time")</f>
        <v>On Time</v>
      </c>
    </row>
    <row r="626" spans="1:19" x14ac:dyDescent="0.3">
      <c r="A626" s="12">
        <v>5624</v>
      </c>
      <c r="B626" s="12">
        <v>228</v>
      </c>
      <c r="C626" s="12">
        <v>10137</v>
      </c>
      <c r="D626" s="12">
        <v>625</v>
      </c>
      <c r="E626" s="12" t="s">
        <v>243</v>
      </c>
      <c r="F626" s="13">
        <v>45555</v>
      </c>
      <c r="G626" s="26" t="s">
        <v>11322</v>
      </c>
      <c r="H626" s="12">
        <v>35</v>
      </c>
      <c r="I626" s="28">
        <f>VLOOKUP(B:B,DIM_PRODUCTS!A:F,5,FALSE)</f>
        <v>22</v>
      </c>
      <c r="J626" s="28">
        <f>FACT_ORDERS[[#This Row],[ProductPrice]]*FACT_ORDERS[[#This Row],[Quantity]]</f>
        <v>770</v>
      </c>
      <c r="K626" s="12" t="str">
        <f>VLOOKUP(C:C,DIM_CUSTOMERS!A:G,7,FALSE)</f>
        <v>Canada</v>
      </c>
      <c r="L626" s="30" cm="1">
        <f t="array" ref="L626">_xlfn.IFS(
    AND(FACT_ORDERS[[#This Row],[DeliveryMehtod]]="shippment",FACT_ORDERS[[#This Row],[TotalAmount]]&gt;=200), 0,
    AND(FACT_ORDERS[[#This Row],[DeliveryMehtod]]="pickup"), 15,
    AND(FACT_ORDERS[[#This Row],[DeliveryMehtod]]="shippment",FACT_ORDERS[[#This Row],[TotalAmount]]&lt;200), 35
)</f>
        <v>15</v>
      </c>
      <c r="M626" s="12" t="str" cm="1">
        <f t="array" ref="M626">_xlfn.IFS(
    SUMIFS(FACT_ORDERS[TotalAmount], FACT_ORDERS[WD_CUSTOMERS],FACT_ORDERS[[#This Row],[WD_CUSTOMERS]])&gt;=15000, "VIP",
    SUMIFS(FACT_ORDERS[TotalAmount], FACT_ORDERS[WD_CUSTOMERS],FACT_ORDERS[[#This Row],[WD_CUSTOMERS]])&gt;=8000, "Premium",
    TRUE, "Regular"
)</f>
        <v>VIP</v>
      </c>
      <c r="N626" s="32" cm="1">
        <f t="array" ref="N626">_xlfn.IFS(
   FACT_ORDERS[[#This Row],[TypeOfClient]]="VIP", 0.2,
   FACT_ORDERS[[#This Row],[TypeOfClient]]="Premium", 0.1,
   TRUE, 0
)</f>
        <v>0.2</v>
      </c>
      <c r="O626" s="31" cm="1">
        <f t="array" ref="O626">_xlfn.IFS(
   FACT_ORDERS[[#This Row],[TotalAmount]]&gt;1500, 0.15,
   FACT_ORDERS[[#This Row],[TotalAmount]]&gt;1000, 0.1,
   FACT_ORDERS[[#This Row],[TotalAmount]]&gt;500, 0.05,
   TRUE, 0
)</f>
        <v>0.05</v>
      </c>
      <c r="P626" s="28">
        <f xml:space="preserve"> FACT_ORDERS[[#This Row],[TotalAmount]] * (1 - (FACT_ORDERS[[#This Row],[ClientDiscount]] + FACT_ORDERS[[#This Row],[OrderDiscount]]) )</f>
        <v>577.5</v>
      </c>
      <c r="Q626" s="28">
        <f>FACT_ORDERS[[#This Row],[TotalAmountWithDiscount]]+FACT_ORDERS[[#This Row],[DeliveryCost]]</f>
        <v>592.5</v>
      </c>
      <c r="R626" s="35">
        <v>45566</v>
      </c>
      <c r="S626" s="35" t="str">
        <f>IF(NETWORKDAYS(FACT_ORDERS[[#This Row],[Order-Date]], FACT_ORDERS[[#This Row],[ArrivalDate ]]) &gt; 10, "Late", "On Time")</f>
        <v>On Time</v>
      </c>
    </row>
    <row r="627" spans="1:19" x14ac:dyDescent="0.3">
      <c r="A627" s="12">
        <v>5625</v>
      </c>
      <c r="B627" s="12">
        <v>210</v>
      </c>
      <c r="C627" s="12">
        <v>10137</v>
      </c>
      <c r="D627" s="12">
        <v>626</v>
      </c>
      <c r="E627" s="12" t="s">
        <v>243</v>
      </c>
      <c r="F627" s="13">
        <v>45448</v>
      </c>
      <c r="G627" s="26" t="s">
        <v>11323</v>
      </c>
      <c r="H627" s="12">
        <v>21</v>
      </c>
      <c r="I627" s="28">
        <f>VLOOKUP(B:B,DIM_PRODUCTS!A:F,5,FALSE)</f>
        <v>14</v>
      </c>
      <c r="J627" s="28">
        <f>FACT_ORDERS[[#This Row],[ProductPrice]]*FACT_ORDERS[[#This Row],[Quantity]]</f>
        <v>294</v>
      </c>
      <c r="K627" s="12" t="str">
        <f>VLOOKUP(C:C,DIM_CUSTOMERS!A:G,7,FALSE)</f>
        <v>Canada</v>
      </c>
      <c r="L627" s="30" cm="1">
        <f t="array" ref="L627">_xlfn.IFS(
    AND(FACT_ORDERS[[#This Row],[DeliveryMehtod]]="shippment",FACT_ORDERS[[#This Row],[TotalAmount]]&gt;=200), 0,
    AND(FACT_ORDERS[[#This Row],[DeliveryMehtod]]="pickup"), 15,
    AND(FACT_ORDERS[[#This Row],[DeliveryMehtod]]="shippment",FACT_ORDERS[[#This Row],[TotalAmount]]&lt;200), 35
)</f>
        <v>15</v>
      </c>
      <c r="M627" s="12" t="str" cm="1">
        <f t="array" ref="M627">_xlfn.IFS(
    SUMIFS(FACT_ORDERS[TotalAmount], FACT_ORDERS[WD_CUSTOMERS],FACT_ORDERS[[#This Row],[WD_CUSTOMERS]])&gt;=15000, "VIP",
    SUMIFS(FACT_ORDERS[TotalAmount], FACT_ORDERS[WD_CUSTOMERS],FACT_ORDERS[[#This Row],[WD_CUSTOMERS]])&gt;=8000, "Premium",
    TRUE, "Regular"
)</f>
        <v>VIP</v>
      </c>
      <c r="N627" s="32" cm="1">
        <f t="array" ref="N627">_xlfn.IFS(
   FACT_ORDERS[[#This Row],[TypeOfClient]]="VIP", 0.2,
   FACT_ORDERS[[#This Row],[TypeOfClient]]="Premium", 0.1,
   TRUE, 0
)</f>
        <v>0.2</v>
      </c>
      <c r="O627" s="31" cm="1">
        <f t="array" ref="O627">_xlfn.IFS(
   FACT_ORDERS[[#This Row],[TotalAmount]]&gt;1500, 0.15,
   FACT_ORDERS[[#This Row],[TotalAmount]]&gt;1000, 0.1,
   FACT_ORDERS[[#This Row],[TotalAmount]]&gt;500, 0.05,
   TRUE, 0
)</f>
        <v>0</v>
      </c>
      <c r="P627" s="28">
        <f xml:space="preserve"> FACT_ORDERS[[#This Row],[TotalAmount]] * (1 - (FACT_ORDERS[[#This Row],[ClientDiscount]] + FACT_ORDERS[[#This Row],[OrderDiscount]]) )</f>
        <v>235.20000000000002</v>
      </c>
      <c r="Q627" s="28">
        <f>FACT_ORDERS[[#This Row],[TotalAmountWithDiscount]]+FACT_ORDERS[[#This Row],[DeliveryCost]]</f>
        <v>250.20000000000002</v>
      </c>
      <c r="R627" s="35">
        <v>45458</v>
      </c>
      <c r="S627" s="35" t="str">
        <f>IF(NETWORKDAYS(FACT_ORDERS[[#This Row],[Order-Date]], FACT_ORDERS[[#This Row],[ArrivalDate ]]) &gt; 10, "Late", "On Time")</f>
        <v>On Time</v>
      </c>
    </row>
    <row r="628" spans="1:19" x14ac:dyDescent="0.3">
      <c r="A628" s="12">
        <v>5626</v>
      </c>
      <c r="B628" s="12">
        <v>266</v>
      </c>
      <c r="C628" s="12">
        <v>10137</v>
      </c>
      <c r="D628" s="12">
        <v>627</v>
      </c>
      <c r="E628" s="12" t="s">
        <v>243</v>
      </c>
      <c r="F628" s="13">
        <v>45448</v>
      </c>
      <c r="G628" s="26" t="s">
        <v>11324</v>
      </c>
      <c r="H628" s="12">
        <v>44</v>
      </c>
      <c r="I628" s="28">
        <f>VLOOKUP(B:B,DIM_PRODUCTS!A:F,5,FALSE)</f>
        <v>12</v>
      </c>
      <c r="J628" s="28">
        <f>FACT_ORDERS[[#This Row],[ProductPrice]]*FACT_ORDERS[[#This Row],[Quantity]]</f>
        <v>528</v>
      </c>
      <c r="K628" s="12" t="str">
        <f>VLOOKUP(C:C,DIM_CUSTOMERS!A:G,7,FALSE)</f>
        <v>Canada</v>
      </c>
      <c r="L628" s="30" cm="1">
        <f t="array" ref="L628">_xlfn.IFS(
    AND(FACT_ORDERS[[#This Row],[DeliveryMehtod]]="shippment",FACT_ORDERS[[#This Row],[TotalAmount]]&gt;=200), 0,
    AND(FACT_ORDERS[[#This Row],[DeliveryMehtod]]="pickup"), 15,
    AND(FACT_ORDERS[[#This Row],[DeliveryMehtod]]="shippment",FACT_ORDERS[[#This Row],[TotalAmount]]&lt;200), 35
)</f>
        <v>15</v>
      </c>
      <c r="M628" s="12" t="str" cm="1">
        <f t="array" ref="M628">_xlfn.IFS(
    SUMIFS(FACT_ORDERS[TotalAmount], FACT_ORDERS[WD_CUSTOMERS],FACT_ORDERS[[#This Row],[WD_CUSTOMERS]])&gt;=15000, "VIP",
    SUMIFS(FACT_ORDERS[TotalAmount], FACT_ORDERS[WD_CUSTOMERS],FACT_ORDERS[[#This Row],[WD_CUSTOMERS]])&gt;=8000, "Premium",
    TRUE, "Regular"
)</f>
        <v>VIP</v>
      </c>
      <c r="N628" s="32" cm="1">
        <f t="array" ref="N628">_xlfn.IFS(
   FACT_ORDERS[[#This Row],[TypeOfClient]]="VIP", 0.2,
   FACT_ORDERS[[#This Row],[TypeOfClient]]="Premium", 0.1,
   TRUE, 0
)</f>
        <v>0.2</v>
      </c>
      <c r="O628" s="31" cm="1">
        <f t="array" ref="O628">_xlfn.IFS(
   FACT_ORDERS[[#This Row],[TotalAmount]]&gt;1500, 0.15,
   FACT_ORDERS[[#This Row],[TotalAmount]]&gt;1000, 0.1,
   FACT_ORDERS[[#This Row],[TotalAmount]]&gt;500, 0.05,
   TRUE, 0
)</f>
        <v>0.05</v>
      </c>
      <c r="P628" s="28">
        <f xml:space="preserve"> FACT_ORDERS[[#This Row],[TotalAmount]] * (1 - (FACT_ORDERS[[#This Row],[ClientDiscount]] + FACT_ORDERS[[#This Row],[OrderDiscount]]) )</f>
        <v>396</v>
      </c>
      <c r="Q628" s="28">
        <f>FACT_ORDERS[[#This Row],[TotalAmountWithDiscount]]+FACT_ORDERS[[#This Row],[DeliveryCost]]</f>
        <v>411</v>
      </c>
      <c r="R628" s="35">
        <v>45457</v>
      </c>
      <c r="S628" s="35" t="str">
        <f>IF(NETWORKDAYS(FACT_ORDERS[[#This Row],[Order-Date]], FACT_ORDERS[[#This Row],[ArrivalDate ]]) &gt; 10, "Late", "On Time")</f>
        <v>On Time</v>
      </c>
    </row>
    <row r="629" spans="1:19" x14ac:dyDescent="0.3">
      <c r="A629" s="12">
        <v>5627</v>
      </c>
      <c r="B629" s="12">
        <v>275</v>
      </c>
      <c r="C629" s="12">
        <v>10516</v>
      </c>
      <c r="D629" s="12">
        <v>628</v>
      </c>
      <c r="E629" s="12" t="s">
        <v>243</v>
      </c>
      <c r="F629" s="13">
        <v>45453</v>
      </c>
      <c r="G629" s="26" t="s">
        <v>11325</v>
      </c>
      <c r="H629" s="12">
        <v>34</v>
      </c>
      <c r="I629" s="28">
        <f>VLOOKUP(B:B,DIM_PRODUCTS!A:F,5,FALSE)</f>
        <v>35</v>
      </c>
      <c r="J629" s="28">
        <f>FACT_ORDERS[[#This Row],[ProductPrice]]*FACT_ORDERS[[#This Row],[Quantity]]</f>
        <v>1190</v>
      </c>
      <c r="K629" s="12" t="str">
        <f>VLOOKUP(C:C,DIM_CUSTOMERS!A:G,7,FALSE)</f>
        <v>China</v>
      </c>
      <c r="L629" s="30" cm="1">
        <f t="array" ref="L629">_xlfn.IFS(
    AND(FACT_ORDERS[[#This Row],[DeliveryMehtod]]="shippment",FACT_ORDERS[[#This Row],[TotalAmount]]&gt;=200), 0,
    AND(FACT_ORDERS[[#This Row],[DeliveryMehtod]]="pickup"), 15,
    AND(FACT_ORDERS[[#This Row],[DeliveryMehtod]]="shippment",FACT_ORDERS[[#This Row],[TotalAmount]]&lt;200), 35
)</f>
        <v>15</v>
      </c>
      <c r="M629" s="12" t="str" cm="1">
        <f t="array" ref="M629">_xlfn.IFS(
    SUMIFS(FACT_ORDERS[TotalAmount], FACT_ORDERS[WD_CUSTOMERS],FACT_ORDERS[[#This Row],[WD_CUSTOMERS]])&gt;=15000, "VIP",
    SUMIFS(FACT_ORDERS[TotalAmount], FACT_ORDERS[WD_CUSTOMERS],FACT_ORDERS[[#This Row],[WD_CUSTOMERS]])&gt;=8000, "Premium",
    TRUE, "Regular"
)</f>
        <v>Premium</v>
      </c>
      <c r="N629" s="32" cm="1">
        <f t="array" ref="N629">_xlfn.IFS(
   FACT_ORDERS[[#This Row],[TypeOfClient]]="VIP", 0.2,
   FACT_ORDERS[[#This Row],[TypeOfClient]]="Premium", 0.1,
   TRUE, 0
)</f>
        <v>0.1</v>
      </c>
      <c r="O629" s="31" cm="1">
        <f t="array" ref="O629">_xlfn.IFS(
   FACT_ORDERS[[#This Row],[TotalAmount]]&gt;1500, 0.15,
   FACT_ORDERS[[#This Row],[TotalAmount]]&gt;1000, 0.1,
   FACT_ORDERS[[#This Row],[TotalAmount]]&gt;500, 0.05,
   TRUE, 0
)</f>
        <v>0.1</v>
      </c>
      <c r="P629" s="28">
        <f xml:space="preserve"> FACT_ORDERS[[#This Row],[TotalAmount]] * (1 - (FACT_ORDERS[[#This Row],[ClientDiscount]] + FACT_ORDERS[[#This Row],[OrderDiscount]]) )</f>
        <v>952</v>
      </c>
      <c r="Q629" s="28">
        <f>FACT_ORDERS[[#This Row],[TotalAmountWithDiscount]]+FACT_ORDERS[[#This Row],[DeliveryCost]]</f>
        <v>967</v>
      </c>
      <c r="R629" s="35">
        <v>45460</v>
      </c>
      <c r="S629" s="35" t="str">
        <f>IF(NETWORKDAYS(FACT_ORDERS[[#This Row],[Order-Date]], FACT_ORDERS[[#This Row],[ArrivalDate ]]) &gt; 10, "Late", "On Time")</f>
        <v>On Time</v>
      </c>
    </row>
    <row r="630" spans="1:19" x14ac:dyDescent="0.3">
      <c r="A630" s="12">
        <v>5628</v>
      </c>
      <c r="B630" s="12">
        <v>225</v>
      </c>
      <c r="C630" s="12">
        <v>10516</v>
      </c>
      <c r="D630" s="12">
        <v>629</v>
      </c>
      <c r="E630" s="12" t="s">
        <v>243</v>
      </c>
      <c r="F630" s="13">
        <v>45453</v>
      </c>
      <c r="G630" s="26" t="s">
        <v>11326</v>
      </c>
      <c r="H630" s="12">
        <v>27</v>
      </c>
      <c r="I630" s="28">
        <f>VLOOKUP(B:B,DIM_PRODUCTS!A:F,5,FALSE)</f>
        <v>21</v>
      </c>
      <c r="J630" s="28">
        <f>FACT_ORDERS[[#This Row],[ProductPrice]]*FACT_ORDERS[[#This Row],[Quantity]]</f>
        <v>567</v>
      </c>
      <c r="K630" s="12" t="str">
        <f>VLOOKUP(C:C,DIM_CUSTOMERS!A:G,7,FALSE)</f>
        <v>China</v>
      </c>
      <c r="L630" s="30" cm="1">
        <f t="array" ref="L630">_xlfn.IFS(
    AND(FACT_ORDERS[[#This Row],[DeliveryMehtod]]="shippment",FACT_ORDERS[[#This Row],[TotalAmount]]&gt;=200), 0,
    AND(FACT_ORDERS[[#This Row],[DeliveryMehtod]]="pickup"), 15,
    AND(FACT_ORDERS[[#This Row],[DeliveryMehtod]]="shippment",FACT_ORDERS[[#This Row],[TotalAmount]]&lt;200), 35
)</f>
        <v>15</v>
      </c>
      <c r="M630" s="12" t="str" cm="1">
        <f t="array" ref="M630">_xlfn.IFS(
    SUMIFS(FACT_ORDERS[TotalAmount], FACT_ORDERS[WD_CUSTOMERS],FACT_ORDERS[[#This Row],[WD_CUSTOMERS]])&gt;=15000, "VIP",
    SUMIFS(FACT_ORDERS[TotalAmount], FACT_ORDERS[WD_CUSTOMERS],FACT_ORDERS[[#This Row],[WD_CUSTOMERS]])&gt;=8000, "Premium",
    TRUE, "Regular"
)</f>
        <v>Premium</v>
      </c>
      <c r="N630" s="32" cm="1">
        <f t="array" ref="N630">_xlfn.IFS(
   FACT_ORDERS[[#This Row],[TypeOfClient]]="VIP", 0.2,
   FACT_ORDERS[[#This Row],[TypeOfClient]]="Premium", 0.1,
   TRUE, 0
)</f>
        <v>0.1</v>
      </c>
      <c r="O630" s="31" cm="1">
        <f t="array" ref="O630">_xlfn.IFS(
   FACT_ORDERS[[#This Row],[TotalAmount]]&gt;1500, 0.15,
   FACT_ORDERS[[#This Row],[TotalAmount]]&gt;1000, 0.1,
   FACT_ORDERS[[#This Row],[TotalAmount]]&gt;500, 0.05,
   TRUE, 0
)</f>
        <v>0.05</v>
      </c>
      <c r="P630" s="28">
        <f xml:space="preserve"> FACT_ORDERS[[#This Row],[TotalAmount]] * (1 - (FACT_ORDERS[[#This Row],[ClientDiscount]] + FACT_ORDERS[[#This Row],[OrderDiscount]]) )</f>
        <v>481.95</v>
      </c>
      <c r="Q630" s="28">
        <f>FACT_ORDERS[[#This Row],[TotalAmountWithDiscount]]+FACT_ORDERS[[#This Row],[DeliveryCost]]</f>
        <v>496.95</v>
      </c>
      <c r="R630" s="35">
        <v>45461</v>
      </c>
      <c r="S630" s="35" t="str">
        <f>IF(NETWORKDAYS(FACT_ORDERS[[#This Row],[Order-Date]], FACT_ORDERS[[#This Row],[ArrivalDate ]]) &gt; 10, "Late", "On Time")</f>
        <v>On Time</v>
      </c>
    </row>
    <row r="631" spans="1:19" x14ac:dyDescent="0.3">
      <c r="A631" s="12">
        <v>5629</v>
      </c>
      <c r="B631" s="12">
        <v>299</v>
      </c>
      <c r="C631" s="12">
        <v>10516</v>
      </c>
      <c r="D631" s="12">
        <v>630</v>
      </c>
      <c r="E631" s="12" t="s">
        <v>243</v>
      </c>
      <c r="F631" s="13">
        <v>45182</v>
      </c>
      <c r="G631" s="26" t="s">
        <v>11327</v>
      </c>
      <c r="H631" s="12">
        <v>17</v>
      </c>
      <c r="I631" s="28">
        <f>VLOOKUP(B:B,DIM_PRODUCTS!A:F,5,FALSE)</f>
        <v>19</v>
      </c>
      <c r="J631" s="28">
        <f>FACT_ORDERS[[#This Row],[ProductPrice]]*FACT_ORDERS[[#This Row],[Quantity]]</f>
        <v>323</v>
      </c>
      <c r="K631" s="12" t="str">
        <f>VLOOKUP(C:C,DIM_CUSTOMERS!A:G,7,FALSE)</f>
        <v>China</v>
      </c>
      <c r="L631" s="30" cm="1">
        <f t="array" ref="L631">_xlfn.IFS(
    AND(FACT_ORDERS[[#This Row],[DeliveryMehtod]]="shippment",FACT_ORDERS[[#This Row],[TotalAmount]]&gt;=200), 0,
    AND(FACT_ORDERS[[#This Row],[DeliveryMehtod]]="pickup"), 15,
    AND(FACT_ORDERS[[#This Row],[DeliveryMehtod]]="shippment",FACT_ORDERS[[#This Row],[TotalAmount]]&lt;200), 35
)</f>
        <v>15</v>
      </c>
      <c r="M631" s="12" t="str" cm="1">
        <f t="array" ref="M631">_xlfn.IFS(
    SUMIFS(FACT_ORDERS[TotalAmount], FACT_ORDERS[WD_CUSTOMERS],FACT_ORDERS[[#This Row],[WD_CUSTOMERS]])&gt;=15000, "VIP",
    SUMIFS(FACT_ORDERS[TotalAmount], FACT_ORDERS[WD_CUSTOMERS],FACT_ORDERS[[#This Row],[WD_CUSTOMERS]])&gt;=8000, "Premium",
    TRUE, "Regular"
)</f>
        <v>Premium</v>
      </c>
      <c r="N631" s="32" cm="1">
        <f t="array" ref="N631">_xlfn.IFS(
   FACT_ORDERS[[#This Row],[TypeOfClient]]="VIP", 0.2,
   FACT_ORDERS[[#This Row],[TypeOfClient]]="Premium", 0.1,
   TRUE, 0
)</f>
        <v>0.1</v>
      </c>
      <c r="O631" s="31" cm="1">
        <f t="array" ref="O631">_xlfn.IFS(
   FACT_ORDERS[[#This Row],[TotalAmount]]&gt;1500, 0.15,
   FACT_ORDERS[[#This Row],[TotalAmount]]&gt;1000, 0.1,
   FACT_ORDERS[[#This Row],[TotalAmount]]&gt;500, 0.05,
   TRUE, 0
)</f>
        <v>0</v>
      </c>
      <c r="P631" s="28">
        <f xml:space="preserve"> FACT_ORDERS[[#This Row],[TotalAmount]] * (1 - (FACT_ORDERS[[#This Row],[ClientDiscount]] + FACT_ORDERS[[#This Row],[OrderDiscount]]) )</f>
        <v>290.7</v>
      </c>
      <c r="Q631" s="28">
        <f>FACT_ORDERS[[#This Row],[TotalAmountWithDiscount]]+FACT_ORDERS[[#This Row],[DeliveryCost]]</f>
        <v>305.7</v>
      </c>
      <c r="R631" s="35">
        <v>45191</v>
      </c>
      <c r="S631" s="35" t="str">
        <f>IF(NETWORKDAYS(FACT_ORDERS[[#This Row],[Order-Date]], FACT_ORDERS[[#This Row],[ArrivalDate ]]) &gt; 10, "Late", "On Time")</f>
        <v>On Time</v>
      </c>
    </row>
    <row r="632" spans="1:19" x14ac:dyDescent="0.3">
      <c r="A632" s="12">
        <v>5630</v>
      </c>
      <c r="B632" s="12">
        <v>218</v>
      </c>
      <c r="C632" s="12">
        <v>10147</v>
      </c>
      <c r="D632" s="12">
        <v>631</v>
      </c>
      <c r="E632" s="12" t="s">
        <v>244</v>
      </c>
      <c r="F632" s="13">
        <v>45537</v>
      </c>
      <c r="G632" s="26" t="s">
        <v>11328</v>
      </c>
      <c r="H632" s="12">
        <v>99</v>
      </c>
      <c r="I632" s="28">
        <f>VLOOKUP(B:B,DIM_PRODUCTS!A:F,5,FALSE)</f>
        <v>48</v>
      </c>
      <c r="J632" s="28">
        <f>FACT_ORDERS[[#This Row],[ProductPrice]]*FACT_ORDERS[[#This Row],[Quantity]]</f>
        <v>4752</v>
      </c>
      <c r="K632" s="12" t="str">
        <f>VLOOKUP(C:C,DIM_CUSTOMERS!A:G,7,FALSE)</f>
        <v>USA</v>
      </c>
      <c r="L632" s="30" cm="1">
        <f t="array" ref="L632">_xlfn.IFS(
    AND(FACT_ORDERS[[#This Row],[DeliveryMehtod]]="shippment",FACT_ORDERS[[#This Row],[TotalAmount]]&gt;=200), 0,
    AND(FACT_ORDERS[[#This Row],[DeliveryMehtod]]="pickup"), 15,
    AND(FACT_ORDERS[[#This Row],[DeliveryMehtod]]="shippment",FACT_ORDERS[[#This Row],[TotalAmount]]&lt;200), 35
)</f>
        <v>0</v>
      </c>
      <c r="M632" s="12" t="str" cm="1">
        <f t="array" ref="M632">_xlfn.IFS(
    SUMIFS(FACT_ORDERS[TotalAmount], FACT_ORDERS[WD_CUSTOMERS],FACT_ORDERS[[#This Row],[WD_CUSTOMERS]])&gt;=15000, "VIP",
    SUMIFS(FACT_ORDERS[TotalAmount], FACT_ORDERS[WD_CUSTOMERS],FACT_ORDERS[[#This Row],[WD_CUSTOMERS]])&gt;=8000, "Premium",
    TRUE, "Regular"
)</f>
        <v>VIP</v>
      </c>
      <c r="N632" s="32" cm="1">
        <f t="array" ref="N632">_xlfn.IFS(
   FACT_ORDERS[[#This Row],[TypeOfClient]]="VIP", 0.2,
   FACT_ORDERS[[#This Row],[TypeOfClient]]="Premium", 0.1,
   TRUE, 0
)</f>
        <v>0.2</v>
      </c>
      <c r="O632" s="31" cm="1">
        <f t="array" ref="O632">_xlfn.IFS(
   FACT_ORDERS[[#This Row],[TotalAmount]]&gt;1500, 0.15,
   FACT_ORDERS[[#This Row],[TotalAmount]]&gt;1000, 0.1,
   FACT_ORDERS[[#This Row],[TotalAmount]]&gt;500, 0.05,
   TRUE, 0
)</f>
        <v>0.15</v>
      </c>
      <c r="P632" s="28">
        <f xml:space="preserve"> FACT_ORDERS[[#This Row],[TotalAmount]] * (1 - (FACT_ORDERS[[#This Row],[ClientDiscount]] + FACT_ORDERS[[#This Row],[OrderDiscount]]) )</f>
        <v>3088.8</v>
      </c>
      <c r="Q632" s="28">
        <f>FACT_ORDERS[[#This Row],[TotalAmountWithDiscount]]+FACT_ORDERS[[#This Row],[DeliveryCost]]</f>
        <v>3088.8</v>
      </c>
      <c r="R632" s="35">
        <v>45547</v>
      </c>
      <c r="S632" s="35" t="str">
        <f>IF(NETWORKDAYS(FACT_ORDERS[[#This Row],[Order-Date]], FACT_ORDERS[[#This Row],[ArrivalDate ]]) &gt; 10, "Late", "On Time")</f>
        <v>On Time</v>
      </c>
    </row>
    <row r="633" spans="1:19" x14ac:dyDescent="0.3">
      <c r="A633" s="12">
        <v>5631</v>
      </c>
      <c r="B633" s="12">
        <v>284</v>
      </c>
      <c r="C633" s="12">
        <v>10147</v>
      </c>
      <c r="D633" s="12">
        <v>632</v>
      </c>
      <c r="E633" s="12" t="s">
        <v>244</v>
      </c>
      <c r="F633" s="13">
        <v>45004</v>
      </c>
      <c r="G633" s="26" t="s">
        <v>11329</v>
      </c>
      <c r="H633" s="12">
        <v>36</v>
      </c>
      <c r="I633" s="28">
        <f>VLOOKUP(B:B,DIM_PRODUCTS!A:F,5,FALSE)</f>
        <v>32</v>
      </c>
      <c r="J633" s="28">
        <f>FACT_ORDERS[[#This Row],[ProductPrice]]*FACT_ORDERS[[#This Row],[Quantity]]</f>
        <v>1152</v>
      </c>
      <c r="K633" s="12" t="str">
        <f>VLOOKUP(C:C,DIM_CUSTOMERS!A:G,7,FALSE)</f>
        <v>USA</v>
      </c>
      <c r="L633" s="30" cm="1">
        <f t="array" ref="L633">_xlfn.IFS(
    AND(FACT_ORDERS[[#This Row],[DeliveryMehtod]]="shippment",FACT_ORDERS[[#This Row],[TotalAmount]]&gt;=200), 0,
    AND(FACT_ORDERS[[#This Row],[DeliveryMehtod]]="pickup"), 15,
    AND(FACT_ORDERS[[#This Row],[DeliveryMehtod]]="shippment",FACT_ORDERS[[#This Row],[TotalAmount]]&lt;200), 35
)</f>
        <v>0</v>
      </c>
      <c r="M633" s="12" t="str" cm="1">
        <f t="array" ref="M633">_xlfn.IFS(
    SUMIFS(FACT_ORDERS[TotalAmount], FACT_ORDERS[WD_CUSTOMERS],FACT_ORDERS[[#This Row],[WD_CUSTOMERS]])&gt;=15000, "VIP",
    SUMIFS(FACT_ORDERS[TotalAmount], FACT_ORDERS[WD_CUSTOMERS],FACT_ORDERS[[#This Row],[WD_CUSTOMERS]])&gt;=8000, "Premium",
    TRUE, "Regular"
)</f>
        <v>VIP</v>
      </c>
      <c r="N633" s="32" cm="1">
        <f t="array" ref="N633">_xlfn.IFS(
   FACT_ORDERS[[#This Row],[TypeOfClient]]="VIP", 0.2,
   FACT_ORDERS[[#This Row],[TypeOfClient]]="Premium", 0.1,
   TRUE, 0
)</f>
        <v>0.2</v>
      </c>
      <c r="O633" s="31" cm="1">
        <f t="array" ref="O633">_xlfn.IFS(
   FACT_ORDERS[[#This Row],[TotalAmount]]&gt;1500, 0.15,
   FACT_ORDERS[[#This Row],[TotalAmount]]&gt;1000, 0.1,
   FACT_ORDERS[[#This Row],[TotalAmount]]&gt;500, 0.05,
   TRUE, 0
)</f>
        <v>0.1</v>
      </c>
      <c r="P633" s="28">
        <f xml:space="preserve"> FACT_ORDERS[[#This Row],[TotalAmount]] * (1 - (FACT_ORDERS[[#This Row],[ClientDiscount]] + FACT_ORDERS[[#This Row],[OrderDiscount]]) )</f>
        <v>806.4</v>
      </c>
      <c r="Q633" s="28">
        <f>FACT_ORDERS[[#This Row],[TotalAmountWithDiscount]]+FACT_ORDERS[[#This Row],[DeliveryCost]]</f>
        <v>806.4</v>
      </c>
      <c r="R633" s="35">
        <v>45015</v>
      </c>
      <c r="S633" s="35" t="str">
        <f>IF(NETWORKDAYS(FACT_ORDERS[[#This Row],[Order-Date]], FACT_ORDERS[[#This Row],[ArrivalDate ]]) &gt; 10, "Late", "On Time")</f>
        <v>On Time</v>
      </c>
    </row>
    <row r="634" spans="1:19" x14ac:dyDescent="0.3">
      <c r="A634" s="12">
        <v>5632</v>
      </c>
      <c r="B634" s="12">
        <v>247</v>
      </c>
      <c r="C634" s="12">
        <v>10087</v>
      </c>
      <c r="D634" s="12">
        <v>633</v>
      </c>
      <c r="E634" s="12" t="s">
        <v>243</v>
      </c>
      <c r="F634" s="13">
        <v>45559</v>
      </c>
      <c r="G634" s="26" t="s">
        <v>11330</v>
      </c>
      <c r="H634" s="12">
        <v>25</v>
      </c>
      <c r="I634" s="28">
        <f>VLOOKUP(B:B,DIM_PRODUCTS!A:F,5,FALSE)</f>
        <v>13</v>
      </c>
      <c r="J634" s="28">
        <f>FACT_ORDERS[[#This Row],[ProductPrice]]*FACT_ORDERS[[#This Row],[Quantity]]</f>
        <v>325</v>
      </c>
      <c r="K634" s="12" t="str">
        <f>VLOOKUP(C:C,DIM_CUSTOMERS!A:G,7,FALSE)</f>
        <v>Canada</v>
      </c>
      <c r="L634" s="30" cm="1">
        <f t="array" ref="L634">_xlfn.IFS(
    AND(FACT_ORDERS[[#This Row],[DeliveryMehtod]]="shippment",FACT_ORDERS[[#This Row],[TotalAmount]]&gt;=200), 0,
    AND(FACT_ORDERS[[#This Row],[DeliveryMehtod]]="pickup"), 15,
    AND(FACT_ORDERS[[#This Row],[DeliveryMehtod]]="shippment",FACT_ORDERS[[#This Row],[TotalAmount]]&lt;200), 35
)</f>
        <v>15</v>
      </c>
      <c r="M634" s="12" t="str" cm="1">
        <f t="array" ref="M634">_xlfn.IFS(
    SUMIFS(FACT_ORDERS[TotalAmount], FACT_ORDERS[WD_CUSTOMERS],FACT_ORDERS[[#This Row],[WD_CUSTOMERS]])&gt;=15000, "VIP",
    SUMIFS(FACT_ORDERS[TotalAmount], FACT_ORDERS[WD_CUSTOMERS],FACT_ORDERS[[#This Row],[WD_CUSTOMERS]])&gt;=8000, "Premium",
    TRUE, "Regular"
)</f>
        <v>Regular</v>
      </c>
      <c r="N634" s="32" cm="1">
        <f t="array" ref="N634">_xlfn.IFS(
   FACT_ORDERS[[#This Row],[TypeOfClient]]="VIP", 0.2,
   FACT_ORDERS[[#This Row],[TypeOfClient]]="Premium", 0.1,
   TRUE, 0
)</f>
        <v>0</v>
      </c>
      <c r="O634" s="31" cm="1">
        <f t="array" ref="O634">_xlfn.IFS(
   FACT_ORDERS[[#This Row],[TotalAmount]]&gt;1500, 0.15,
   FACT_ORDERS[[#This Row],[TotalAmount]]&gt;1000, 0.1,
   FACT_ORDERS[[#This Row],[TotalAmount]]&gt;500, 0.05,
   TRUE, 0
)</f>
        <v>0</v>
      </c>
      <c r="P634" s="28">
        <f xml:space="preserve"> FACT_ORDERS[[#This Row],[TotalAmount]] * (1 - (FACT_ORDERS[[#This Row],[ClientDiscount]] + FACT_ORDERS[[#This Row],[OrderDiscount]]) )</f>
        <v>325</v>
      </c>
      <c r="Q634" s="28">
        <f>FACT_ORDERS[[#This Row],[TotalAmountWithDiscount]]+FACT_ORDERS[[#This Row],[DeliveryCost]]</f>
        <v>340</v>
      </c>
      <c r="R634" s="35">
        <v>45568</v>
      </c>
      <c r="S634" s="35" t="str">
        <f>IF(NETWORKDAYS(FACT_ORDERS[[#This Row],[Order-Date]], FACT_ORDERS[[#This Row],[ArrivalDate ]]) &gt; 10, "Late", "On Time")</f>
        <v>On Time</v>
      </c>
    </row>
    <row r="635" spans="1:19" x14ac:dyDescent="0.3">
      <c r="A635" s="12">
        <v>5633</v>
      </c>
      <c r="B635" s="12">
        <v>218</v>
      </c>
      <c r="C635" s="12">
        <v>10087</v>
      </c>
      <c r="D635" s="12">
        <v>634</v>
      </c>
      <c r="E635" s="12" t="s">
        <v>244</v>
      </c>
      <c r="F635" s="13">
        <v>45554</v>
      </c>
      <c r="G635" s="26" t="s">
        <v>11331</v>
      </c>
      <c r="H635" s="12">
        <v>59</v>
      </c>
      <c r="I635" s="28">
        <f>VLOOKUP(B:B,DIM_PRODUCTS!A:F,5,FALSE)</f>
        <v>48</v>
      </c>
      <c r="J635" s="28">
        <f>FACT_ORDERS[[#This Row],[ProductPrice]]*FACT_ORDERS[[#This Row],[Quantity]]</f>
        <v>2832</v>
      </c>
      <c r="K635" s="12" t="str">
        <f>VLOOKUP(C:C,DIM_CUSTOMERS!A:G,7,FALSE)</f>
        <v>Canada</v>
      </c>
      <c r="L635" s="30" cm="1">
        <f t="array" ref="L635">_xlfn.IFS(
    AND(FACT_ORDERS[[#This Row],[DeliveryMehtod]]="shippment",FACT_ORDERS[[#This Row],[TotalAmount]]&gt;=200), 0,
    AND(FACT_ORDERS[[#This Row],[DeliveryMehtod]]="pickup"), 15,
    AND(FACT_ORDERS[[#This Row],[DeliveryMehtod]]="shippment",FACT_ORDERS[[#This Row],[TotalAmount]]&lt;200), 35
)</f>
        <v>0</v>
      </c>
      <c r="M635" s="12" t="str" cm="1">
        <f t="array" ref="M635">_xlfn.IFS(
    SUMIFS(FACT_ORDERS[TotalAmount], FACT_ORDERS[WD_CUSTOMERS],FACT_ORDERS[[#This Row],[WD_CUSTOMERS]])&gt;=15000, "VIP",
    SUMIFS(FACT_ORDERS[TotalAmount], FACT_ORDERS[WD_CUSTOMERS],FACT_ORDERS[[#This Row],[WD_CUSTOMERS]])&gt;=8000, "Premium",
    TRUE, "Regular"
)</f>
        <v>Regular</v>
      </c>
      <c r="N635" s="32" cm="1">
        <f t="array" ref="N635">_xlfn.IFS(
   FACT_ORDERS[[#This Row],[TypeOfClient]]="VIP", 0.2,
   FACT_ORDERS[[#This Row],[TypeOfClient]]="Premium", 0.1,
   TRUE, 0
)</f>
        <v>0</v>
      </c>
      <c r="O635" s="31" cm="1">
        <f t="array" ref="O635">_xlfn.IFS(
   FACT_ORDERS[[#This Row],[TotalAmount]]&gt;1500, 0.15,
   FACT_ORDERS[[#This Row],[TotalAmount]]&gt;1000, 0.1,
   FACT_ORDERS[[#This Row],[TotalAmount]]&gt;500, 0.05,
   TRUE, 0
)</f>
        <v>0.15</v>
      </c>
      <c r="P635" s="28">
        <f xml:space="preserve"> FACT_ORDERS[[#This Row],[TotalAmount]] * (1 - (FACT_ORDERS[[#This Row],[ClientDiscount]] + FACT_ORDERS[[#This Row],[OrderDiscount]]) )</f>
        <v>2407.1999999999998</v>
      </c>
      <c r="Q635" s="28">
        <f>FACT_ORDERS[[#This Row],[TotalAmountWithDiscount]]+FACT_ORDERS[[#This Row],[DeliveryCost]]</f>
        <v>2407.1999999999998</v>
      </c>
      <c r="R635" s="35">
        <v>45563</v>
      </c>
      <c r="S635" s="35" t="str">
        <f>IF(NETWORKDAYS(FACT_ORDERS[[#This Row],[Order-Date]], FACT_ORDERS[[#This Row],[ArrivalDate ]]) &gt; 10, "Late", "On Time")</f>
        <v>On Time</v>
      </c>
    </row>
    <row r="636" spans="1:19" x14ac:dyDescent="0.3">
      <c r="A636" s="12">
        <v>5634</v>
      </c>
      <c r="B636" s="12">
        <v>203</v>
      </c>
      <c r="C636" s="12">
        <v>10415</v>
      </c>
      <c r="D636" s="12">
        <v>635</v>
      </c>
      <c r="E636" s="12" t="s">
        <v>244</v>
      </c>
      <c r="F636" s="13">
        <v>45433</v>
      </c>
      <c r="G636" s="26" t="s">
        <v>11332</v>
      </c>
      <c r="H636" s="12">
        <v>8</v>
      </c>
      <c r="I636" s="28">
        <f>VLOOKUP(B:B,DIM_PRODUCTS!A:F,5,FALSE)</f>
        <v>5</v>
      </c>
      <c r="J636" s="28">
        <f>FACT_ORDERS[[#This Row],[ProductPrice]]*FACT_ORDERS[[#This Row],[Quantity]]</f>
        <v>40</v>
      </c>
      <c r="K636" s="12" t="str">
        <f>VLOOKUP(C:C,DIM_CUSTOMERS!A:G,7,FALSE)</f>
        <v>Canada</v>
      </c>
      <c r="L636" s="30" cm="1">
        <f t="array" ref="L636">_xlfn.IFS(
    AND(FACT_ORDERS[[#This Row],[DeliveryMehtod]]="shippment",FACT_ORDERS[[#This Row],[TotalAmount]]&gt;=200), 0,
    AND(FACT_ORDERS[[#This Row],[DeliveryMehtod]]="pickup"), 15,
    AND(FACT_ORDERS[[#This Row],[DeliveryMehtod]]="shippment",FACT_ORDERS[[#This Row],[TotalAmount]]&lt;200), 35
)</f>
        <v>35</v>
      </c>
      <c r="M636" s="12" t="str" cm="1">
        <f t="array" ref="M636">_xlfn.IFS(
    SUMIFS(FACT_ORDERS[TotalAmount], FACT_ORDERS[WD_CUSTOMERS],FACT_ORDERS[[#This Row],[WD_CUSTOMERS]])&gt;=15000, "VIP",
    SUMIFS(FACT_ORDERS[TotalAmount], FACT_ORDERS[WD_CUSTOMERS],FACT_ORDERS[[#This Row],[WD_CUSTOMERS]])&gt;=8000, "Premium",
    TRUE, "Regular"
)</f>
        <v>Regular</v>
      </c>
      <c r="N636" s="32" cm="1">
        <f t="array" ref="N636">_xlfn.IFS(
   FACT_ORDERS[[#This Row],[TypeOfClient]]="VIP", 0.2,
   FACT_ORDERS[[#This Row],[TypeOfClient]]="Premium", 0.1,
   TRUE, 0
)</f>
        <v>0</v>
      </c>
      <c r="O636" s="31" cm="1">
        <f t="array" ref="O636">_xlfn.IFS(
   FACT_ORDERS[[#This Row],[TotalAmount]]&gt;1500, 0.15,
   FACT_ORDERS[[#This Row],[TotalAmount]]&gt;1000, 0.1,
   FACT_ORDERS[[#This Row],[TotalAmount]]&gt;500, 0.05,
   TRUE, 0
)</f>
        <v>0</v>
      </c>
      <c r="P636" s="28">
        <f xml:space="preserve"> FACT_ORDERS[[#This Row],[TotalAmount]] * (1 - (FACT_ORDERS[[#This Row],[ClientDiscount]] + FACT_ORDERS[[#This Row],[OrderDiscount]]) )</f>
        <v>40</v>
      </c>
      <c r="Q636" s="28">
        <f>FACT_ORDERS[[#This Row],[TotalAmountWithDiscount]]+FACT_ORDERS[[#This Row],[DeliveryCost]]</f>
        <v>75</v>
      </c>
      <c r="R636" s="35">
        <v>45443</v>
      </c>
      <c r="S636" s="35" t="str">
        <f>IF(NETWORKDAYS(FACT_ORDERS[[#This Row],[Order-Date]], FACT_ORDERS[[#This Row],[ArrivalDate ]]) &gt; 10, "Late", "On Time")</f>
        <v>On Time</v>
      </c>
    </row>
    <row r="637" spans="1:19" x14ac:dyDescent="0.3">
      <c r="A637" s="12">
        <v>5635</v>
      </c>
      <c r="B637" s="12">
        <v>212</v>
      </c>
      <c r="C637" s="12">
        <v>10415</v>
      </c>
      <c r="D637" s="12">
        <v>636</v>
      </c>
      <c r="E637" s="12" t="s">
        <v>243</v>
      </c>
      <c r="F637" s="13">
        <v>45433</v>
      </c>
      <c r="G637" s="26" t="s">
        <v>11333</v>
      </c>
      <c r="H637" s="12">
        <v>69</v>
      </c>
      <c r="I637" s="28">
        <f>VLOOKUP(B:B,DIM_PRODUCTS!A:F,5,FALSE)</f>
        <v>41</v>
      </c>
      <c r="J637" s="28">
        <f>FACT_ORDERS[[#This Row],[ProductPrice]]*FACT_ORDERS[[#This Row],[Quantity]]</f>
        <v>2829</v>
      </c>
      <c r="K637" s="12" t="str">
        <f>VLOOKUP(C:C,DIM_CUSTOMERS!A:G,7,FALSE)</f>
        <v>Canada</v>
      </c>
      <c r="L637" s="30" cm="1">
        <f t="array" ref="L637">_xlfn.IFS(
    AND(FACT_ORDERS[[#This Row],[DeliveryMehtod]]="shippment",FACT_ORDERS[[#This Row],[TotalAmount]]&gt;=200), 0,
    AND(FACT_ORDERS[[#This Row],[DeliveryMehtod]]="pickup"), 15,
    AND(FACT_ORDERS[[#This Row],[DeliveryMehtod]]="shippment",FACT_ORDERS[[#This Row],[TotalAmount]]&lt;200), 35
)</f>
        <v>15</v>
      </c>
      <c r="M637" s="12" t="str" cm="1">
        <f t="array" ref="M637">_xlfn.IFS(
    SUMIFS(FACT_ORDERS[TotalAmount], FACT_ORDERS[WD_CUSTOMERS],FACT_ORDERS[[#This Row],[WD_CUSTOMERS]])&gt;=15000, "VIP",
    SUMIFS(FACT_ORDERS[TotalAmount], FACT_ORDERS[WD_CUSTOMERS],FACT_ORDERS[[#This Row],[WD_CUSTOMERS]])&gt;=8000, "Premium",
    TRUE, "Regular"
)</f>
        <v>Regular</v>
      </c>
      <c r="N637" s="32" cm="1">
        <f t="array" ref="N637">_xlfn.IFS(
   FACT_ORDERS[[#This Row],[TypeOfClient]]="VIP", 0.2,
   FACT_ORDERS[[#This Row],[TypeOfClient]]="Premium", 0.1,
   TRUE, 0
)</f>
        <v>0</v>
      </c>
      <c r="O637" s="31" cm="1">
        <f t="array" ref="O637">_xlfn.IFS(
   FACT_ORDERS[[#This Row],[TotalAmount]]&gt;1500, 0.15,
   FACT_ORDERS[[#This Row],[TotalAmount]]&gt;1000, 0.1,
   FACT_ORDERS[[#This Row],[TotalAmount]]&gt;500, 0.05,
   TRUE, 0
)</f>
        <v>0.15</v>
      </c>
      <c r="P637" s="28">
        <f xml:space="preserve"> FACT_ORDERS[[#This Row],[TotalAmount]] * (1 - (FACT_ORDERS[[#This Row],[ClientDiscount]] + FACT_ORDERS[[#This Row],[OrderDiscount]]) )</f>
        <v>2404.65</v>
      </c>
      <c r="Q637" s="28">
        <f>FACT_ORDERS[[#This Row],[TotalAmountWithDiscount]]+FACT_ORDERS[[#This Row],[DeliveryCost]]</f>
        <v>2419.65</v>
      </c>
      <c r="R637" s="35">
        <v>45440</v>
      </c>
      <c r="S637" s="35" t="str">
        <f>IF(NETWORKDAYS(FACT_ORDERS[[#This Row],[Order-Date]], FACT_ORDERS[[#This Row],[ArrivalDate ]]) &gt; 10, "Late", "On Time")</f>
        <v>On Time</v>
      </c>
    </row>
    <row r="638" spans="1:19" x14ac:dyDescent="0.3">
      <c r="A638" s="12">
        <v>5636</v>
      </c>
      <c r="B638" s="12">
        <v>211</v>
      </c>
      <c r="C638" s="12">
        <v>10153</v>
      </c>
      <c r="D638" s="12">
        <v>637</v>
      </c>
      <c r="E638" s="12" t="s">
        <v>244</v>
      </c>
      <c r="F638" s="13">
        <v>45523</v>
      </c>
      <c r="G638" s="26" t="s">
        <v>11334</v>
      </c>
      <c r="H638" s="12">
        <v>78</v>
      </c>
      <c r="I638" s="28">
        <f>VLOOKUP(B:B,DIM_PRODUCTS!A:F,5,FALSE)</f>
        <v>13</v>
      </c>
      <c r="J638" s="28">
        <f>FACT_ORDERS[[#This Row],[ProductPrice]]*FACT_ORDERS[[#This Row],[Quantity]]</f>
        <v>1014</v>
      </c>
      <c r="K638" s="12" t="str">
        <f>VLOOKUP(C:C,DIM_CUSTOMERS!A:G,7,FALSE)</f>
        <v>Mexico</v>
      </c>
      <c r="L638" s="30" cm="1">
        <f t="array" ref="L638">_xlfn.IFS(
    AND(FACT_ORDERS[[#This Row],[DeliveryMehtod]]="shippment",FACT_ORDERS[[#This Row],[TotalAmount]]&gt;=200), 0,
    AND(FACT_ORDERS[[#This Row],[DeliveryMehtod]]="pickup"), 15,
    AND(FACT_ORDERS[[#This Row],[DeliveryMehtod]]="shippment",FACT_ORDERS[[#This Row],[TotalAmount]]&lt;200), 35
)</f>
        <v>0</v>
      </c>
      <c r="M638" s="12" t="str" cm="1">
        <f t="array" ref="M638">_xlfn.IFS(
    SUMIFS(FACT_ORDERS[TotalAmount], FACT_ORDERS[WD_CUSTOMERS],FACT_ORDERS[[#This Row],[WD_CUSTOMERS]])&gt;=15000, "VIP",
    SUMIFS(FACT_ORDERS[TotalAmount], FACT_ORDERS[WD_CUSTOMERS],FACT_ORDERS[[#This Row],[WD_CUSTOMERS]])&gt;=8000, "Premium",
    TRUE, "Regular"
)</f>
        <v>Regular</v>
      </c>
      <c r="N638" s="32" cm="1">
        <f t="array" ref="N638">_xlfn.IFS(
   FACT_ORDERS[[#This Row],[TypeOfClient]]="VIP", 0.2,
   FACT_ORDERS[[#This Row],[TypeOfClient]]="Premium", 0.1,
   TRUE, 0
)</f>
        <v>0</v>
      </c>
      <c r="O638" s="31" cm="1">
        <f t="array" ref="O638">_xlfn.IFS(
   FACT_ORDERS[[#This Row],[TotalAmount]]&gt;1500, 0.15,
   FACT_ORDERS[[#This Row],[TotalAmount]]&gt;1000, 0.1,
   FACT_ORDERS[[#This Row],[TotalAmount]]&gt;500, 0.05,
   TRUE, 0
)</f>
        <v>0.1</v>
      </c>
      <c r="P638" s="28">
        <f xml:space="preserve"> FACT_ORDERS[[#This Row],[TotalAmount]] * (1 - (FACT_ORDERS[[#This Row],[ClientDiscount]] + FACT_ORDERS[[#This Row],[OrderDiscount]]) )</f>
        <v>912.6</v>
      </c>
      <c r="Q638" s="28">
        <f>FACT_ORDERS[[#This Row],[TotalAmountWithDiscount]]+FACT_ORDERS[[#This Row],[DeliveryCost]]</f>
        <v>912.6</v>
      </c>
      <c r="R638" s="35">
        <v>45531</v>
      </c>
      <c r="S638" s="35" t="str">
        <f>IF(NETWORKDAYS(FACT_ORDERS[[#This Row],[Order-Date]], FACT_ORDERS[[#This Row],[ArrivalDate ]]) &gt; 10, "Late", "On Time")</f>
        <v>On Time</v>
      </c>
    </row>
    <row r="639" spans="1:19" x14ac:dyDescent="0.3">
      <c r="A639" s="12">
        <v>5637</v>
      </c>
      <c r="B639" s="12">
        <v>282</v>
      </c>
      <c r="C639" s="12">
        <v>10407</v>
      </c>
      <c r="D639" s="12">
        <v>638</v>
      </c>
      <c r="E639" s="12" t="s">
        <v>244</v>
      </c>
      <c r="F639" s="13">
        <v>45549</v>
      </c>
      <c r="G639" s="26" t="s">
        <v>11335</v>
      </c>
      <c r="H639" s="12">
        <v>12</v>
      </c>
      <c r="I639" s="28">
        <f>VLOOKUP(B:B,DIM_PRODUCTS!A:F,5,FALSE)</f>
        <v>10</v>
      </c>
      <c r="J639" s="28">
        <f>FACT_ORDERS[[#This Row],[ProductPrice]]*FACT_ORDERS[[#This Row],[Quantity]]</f>
        <v>120</v>
      </c>
      <c r="K639" s="12" t="str">
        <f>VLOOKUP(C:C,DIM_CUSTOMERS!A:G,7,FALSE)</f>
        <v>Mexico</v>
      </c>
      <c r="L639" s="30" cm="1">
        <f t="array" ref="L639">_xlfn.IFS(
    AND(FACT_ORDERS[[#This Row],[DeliveryMehtod]]="shippment",FACT_ORDERS[[#This Row],[TotalAmount]]&gt;=200), 0,
    AND(FACT_ORDERS[[#This Row],[DeliveryMehtod]]="pickup"), 15,
    AND(FACT_ORDERS[[#This Row],[DeliveryMehtod]]="shippment",FACT_ORDERS[[#This Row],[TotalAmount]]&lt;200), 35
)</f>
        <v>35</v>
      </c>
      <c r="M639" s="12" t="str" cm="1">
        <f t="array" ref="M639">_xlfn.IFS(
    SUMIFS(FACT_ORDERS[TotalAmount], FACT_ORDERS[WD_CUSTOMERS],FACT_ORDERS[[#This Row],[WD_CUSTOMERS]])&gt;=15000, "VIP",
    SUMIFS(FACT_ORDERS[TotalAmount], FACT_ORDERS[WD_CUSTOMERS],FACT_ORDERS[[#This Row],[WD_CUSTOMERS]])&gt;=8000, "Premium",
    TRUE, "Regular"
)</f>
        <v>Regular</v>
      </c>
      <c r="N639" s="32" cm="1">
        <f t="array" ref="N639">_xlfn.IFS(
   FACT_ORDERS[[#This Row],[TypeOfClient]]="VIP", 0.2,
   FACT_ORDERS[[#This Row],[TypeOfClient]]="Premium", 0.1,
   TRUE, 0
)</f>
        <v>0</v>
      </c>
      <c r="O639" s="31" cm="1">
        <f t="array" ref="O639">_xlfn.IFS(
   FACT_ORDERS[[#This Row],[TotalAmount]]&gt;1500, 0.15,
   FACT_ORDERS[[#This Row],[TotalAmount]]&gt;1000, 0.1,
   FACT_ORDERS[[#This Row],[TotalAmount]]&gt;500, 0.05,
   TRUE, 0
)</f>
        <v>0</v>
      </c>
      <c r="P639" s="28">
        <f xml:space="preserve"> FACT_ORDERS[[#This Row],[TotalAmount]] * (1 - (FACT_ORDERS[[#This Row],[ClientDiscount]] + FACT_ORDERS[[#This Row],[OrderDiscount]]) )</f>
        <v>120</v>
      </c>
      <c r="Q639" s="28">
        <f>FACT_ORDERS[[#This Row],[TotalAmountWithDiscount]]+FACT_ORDERS[[#This Row],[DeliveryCost]]</f>
        <v>155</v>
      </c>
      <c r="R639" s="35">
        <v>45556</v>
      </c>
      <c r="S639" s="35" t="str">
        <f>IF(NETWORKDAYS(FACT_ORDERS[[#This Row],[Order-Date]], FACT_ORDERS[[#This Row],[ArrivalDate ]]) &gt; 10, "Late", "On Time")</f>
        <v>On Time</v>
      </c>
    </row>
    <row r="640" spans="1:19" x14ac:dyDescent="0.3">
      <c r="A640" s="12">
        <v>5638</v>
      </c>
      <c r="B640" s="12">
        <v>239</v>
      </c>
      <c r="C640" s="12">
        <v>10810</v>
      </c>
      <c r="D640" s="12">
        <v>639</v>
      </c>
      <c r="E640" s="12" t="s">
        <v>243</v>
      </c>
      <c r="F640" s="13">
        <v>45088</v>
      </c>
      <c r="G640" s="26" t="s">
        <v>11336</v>
      </c>
      <c r="H640" s="12">
        <v>48</v>
      </c>
      <c r="I640" s="28">
        <f>VLOOKUP(B:B,DIM_PRODUCTS!A:F,5,FALSE)</f>
        <v>16</v>
      </c>
      <c r="J640" s="28">
        <f>FACT_ORDERS[[#This Row],[ProductPrice]]*FACT_ORDERS[[#This Row],[Quantity]]</f>
        <v>768</v>
      </c>
      <c r="K640" s="12" t="str">
        <f>VLOOKUP(C:C,DIM_CUSTOMERS!A:G,7,FALSE)</f>
        <v>Spain</v>
      </c>
      <c r="L640" s="30" cm="1">
        <f t="array" ref="L640">_xlfn.IFS(
    AND(FACT_ORDERS[[#This Row],[DeliveryMehtod]]="shippment",FACT_ORDERS[[#This Row],[TotalAmount]]&gt;=200), 0,
    AND(FACT_ORDERS[[#This Row],[DeliveryMehtod]]="pickup"), 15,
    AND(FACT_ORDERS[[#This Row],[DeliveryMehtod]]="shippment",FACT_ORDERS[[#This Row],[TotalAmount]]&lt;200), 35
)</f>
        <v>15</v>
      </c>
      <c r="M640" s="12" t="str" cm="1">
        <f t="array" ref="M640">_xlfn.IFS(
    SUMIFS(FACT_ORDERS[TotalAmount], FACT_ORDERS[WD_CUSTOMERS],FACT_ORDERS[[#This Row],[WD_CUSTOMERS]])&gt;=15000, "VIP",
    SUMIFS(FACT_ORDERS[TotalAmount], FACT_ORDERS[WD_CUSTOMERS],FACT_ORDERS[[#This Row],[WD_CUSTOMERS]])&gt;=8000, "Premium",
    TRUE, "Regular"
)</f>
        <v>Regular</v>
      </c>
      <c r="N640" s="32" cm="1">
        <f t="array" ref="N640">_xlfn.IFS(
   FACT_ORDERS[[#This Row],[TypeOfClient]]="VIP", 0.2,
   FACT_ORDERS[[#This Row],[TypeOfClient]]="Premium", 0.1,
   TRUE, 0
)</f>
        <v>0</v>
      </c>
      <c r="O640" s="31" cm="1">
        <f t="array" ref="O640">_xlfn.IFS(
   FACT_ORDERS[[#This Row],[TotalAmount]]&gt;1500, 0.15,
   FACT_ORDERS[[#This Row],[TotalAmount]]&gt;1000, 0.1,
   FACT_ORDERS[[#This Row],[TotalAmount]]&gt;500, 0.05,
   TRUE, 0
)</f>
        <v>0.05</v>
      </c>
      <c r="P640" s="28">
        <f xml:space="preserve"> FACT_ORDERS[[#This Row],[TotalAmount]] * (1 - (FACT_ORDERS[[#This Row],[ClientDiscount]] + FACT_ORDERS[[#This Row],[OrderDiscount]]) )</f>
        <v>729.59999999999991</v>
      </c>
      <c r="Q640" s="28">
        <f>FACT_ORDERS[[#This Row],[TotalAmountWithDiscount]]+FACT_ORDERS[[#This Row],[DeliveryCost]]</f>
        <v>744.59999999999991</v>
      </c>
      <c r="R640" s="35">
        <v>45095</v>
      </c>
      <c r="S640" s="35" t="str">
        <f>IF(NETWORKDAYS(FACT_ORDERS[[#This Row],[Order-Date]], FACT_ORDERS[[#This Row],[ArrivalDate ]]) &gt; 10, "Late", "On Time")</f>
        <v>On Time</v>
      </c>
    </row>
    <row r="641" spans="1:19" x14ac:dyDescent="0.3">
      <c r="A641" s="12">
        <v>5639</v>
      </c>
      <c r="B641" s="12">
        <v>232</v>
      </c>
      <c r="C641" s="12">
        <v>10810</v>
      </c>
      <c r="D641" s="12">
        <v>640</v>
      </c>
      <c r="E641" s="12" t="s">
        <v>243</v>
      </c>
      <c r="F641" s="13">
        <v>45088</v>
      </c>
      <c r="G641" s="26" t="s">
        <v>11337</v>
      </c>
      <c r="H641" s="12">
        <v>17</v>
      </c>
      <c r="I641" s="28">
        <f>VLOOKUP(B:B,DIM_PRODUCTS!A:F,5,FALSE)</f>
        <v>10</v>
      </c>
      <c r="J641" s="28">
        <f>FACT_ORDERS[[#This Row],[ProductPrice]]*FACT_ORDERS[[#This Row],[Quantity]]</f>
        <v>170</v>
      </c>
      <c r="K641" s="12" t="str">
        <f>VLOOKUP(C:C,DIM_CUSTOMERS!A:G,7,FALSE)</f>
        <v>Spain</v>
      </c>
      <c r="L641" s="30" cm="1">
        <f t="array" ref="L641">_xlfn.IFS(
    AND(FACT_ORDERS[[#This Row],[DeliveryMehtod]]="shippment",FACT_ORDERS[[#This Row],[TotalAmount]]&gt;=200), 0,
    AND(FACT_ORDERS[[#This Row],[DeliveryMehtod]]="pickup"), 15,
    AND(FACT_ORDERS[[#This Row],[DeliveryMehtod]]="shippment",FACT_ORDERS[[#This Row],[TotalAmount]]&lt;200), 35
)</f>
        <v>15</v>
      </c>
      <c r="M641" s="12" t="str" cm="1">
        <f t="array" ref="M641">_xlfn.IFS(
    SUMIFS(FACT_ORDERS[TotalAmount], FACT_ORDERS[WD_CUSTOMERS],FACT_ORDERS[[#This Row],[WD_CUSTOMERS]])&gt;=15000, "VIP",
    SUMIFS(FACT_ORDERS[TotalAmount], FACT_ORDERS[WD_CUSTOMERS],FACT_ORDERS[[#This Row],[WD_CUSTOMERS]])&gt;=8000, "Premium",
    TRUE, "Regular"
)</f>
        <v>Regular</v>
      </c>
      <c r="N641" s="32" cm="1">
        <f t="array" ref="N641">_xlfn.IFS(
   FACT_ORDERS[[#This Row],[TypeOfClient]]="VIP", 0.2,
   FACT_ORDERS[[#This Row],[TypeOfClient]]="Premium", 0.1,
   TRUE, 0
)</f>
        <v>0</v>
      </c>
      <c r="O641" s="31" cm="1">
        <f t="array" ref="O641">_xlfn.IFS(
   FACT_ORDERS[[#This Row],[TotalAmount]]&gt;1500, 0.15,
   FACT_ORDERS[[#This Row],[TotalAmount]]&gt;1000, 0.1,
   FACT_ORDERS[[#This Row],[TotalAmount]]&gt;500, 0.05,
   TRUE, 0
)</f>
        <v>0</v>
      </c>
      <c r="P641" s="28">
        <f xml:space="preserve"> FACT_ORDERS[[#This Row],[TotalAmount]] * (1 - (FACT_ORDERS[[#This Row],[ClientDiscount]] + FACT_ORDERS[[#This Row],[OrderDiscount]]) )</f>
        <v>170</v>
      </c>
      <c r="Q641" s="28">
        <f>FACT_ORDERS[[#This Row],[TotalAmountWithDiscount]]+FACT_ORDERS[[#This Row],[DeliveryCost]]</f>
        <v>185</v>
      </c>
      <c r="R641" s="35">
        <v>45096</v>
      </c>
      <c r="S641" s="35" t="str">
        <f>IF(NETWORKDAYS(FACT_ORDERS[[#This Row],[Order-Date]], FACT_ORDERS[[#This Row],[ArrivalDate ]]) &gt; 10, "Late", "On Time")</f>
        <v>On Time</v>
      </c>
    </row>
    <row r="642" spans="1:19" x14ac:dyDescent="0.3">
      <c r="A642" s="12">
        <v>5640</v>
      </c>
      <c r="B642" s="12">
        <v>204</v>
      </c>
      <c r="C642" s="12">
        <v>10810</v>
      </c>
      <c r="D642" s="12">
        <v>641</v>
      </c>
      <c r="E642" s="12" t="s">
        <v>244</v>
      </c>
      <c r="F642" s="13">
        <v>45088</v>
      </c>
      <c r="G642" s="26" t="s">
        <v>11338</v>
      </c>
      <c r="H642" s="12">
        <v>16</v>
      </c>
      <c r="I642" s="28">
        <f>VLOOKUP(B:B,DIM_PRODUCTS!A:F,5,FALSE)</f>
        <v>6</v>
      </c>
      <c r="J642" s="28">
        <f>FACT_ORDERS[[#This Row],[ProductPrice]]*FACT_ORDERS[[#This Row],[Quantity]]</f>
        <v>96</v>
      </c>
      <c r="K642" s="12" t="str">
        <f>VLOOKUP(C:C,DIM_CUSTOMERS!A:G,7,FALSE)</f>
        <v>Spain</v>
      </c>
      <c r="L642" s="30" cm="1">
        <f t="array" ref="L642">_xlfn.IFS(
    AND(FACT_ORDERS[[#This Row],[DeliveryMehtod]]="shippment",FACT_ORDERS[[#This Row],[TotalAmount]]&gt;=200), 0,
    AND(FACT_ORDERS[[#This Row],[DeliveryMehtod]]="pickup"), 15,
    AND(FACT_ORDERS[[#This Row],[DeliveryMehtod]]="shippment",FACT_ORDERS[[#This Row],[TotalAmount]]&lt;200), 35
)</f>
        <v>35</v>
      </c>
      <c r="M642" s="12" t="str" cm="1">
        <f t="array" ref="M642">_xlfn.IFS(
    SUMIFS(FACT_ORDERS[TotalAmount], FACT_ORDERS[WD_CUSTOMERS],FACT_ORDERS[[#This Row],[WD_CUSTOMERS]])&gt;=15000, "VIP",
    SUMIFS(FACT_ORDERS[TotalAmount], FACT_ORDERS[WD_CUSTOMERS],FACT_ORDERS[[#This Row],[WD_CUSTOMERS]])&gt;=8000, "Premium",
    TRUE, "Regular"
)</f>
        <v>Regular</v>
      </c>
      <c r="N642" s="32" cm="1">
        <f t="array" ref="N642">_xlfn.IFS(
   FACT_ORDERS[[#This Row],[TypeOfClient]]="VIP", 0.2,
   FACT_ORDERS[[#This Row],[TypeOfClient]]="Premium", 0.1,
   TRUE, 0
)</f>
        <v>0</v>
      </c>
      <c r="O642" s="31" cm="1">
        <f t="array" ref="O642">_xlfn.IFS(
   FACT_ORDERS[[#This Row],[TotalAmount]]&gt;1500, 0.15,
   FACT_ORDERS[[#This Row],[TotalAmount]]&gt;1000, 0.1,
   FACT_ORDERS[[#This Row],[TotalAmount]]&gt;500, 0.05,
   TRUE, 0
)</f>
        <v>0</v>
      </c>
      <c r="P642" s="28">
        <f xml:space="preserve"> FACT_ORDERS[[#This Row],[TotalAmount]] * (1 - (FACT_ORDERS[[#This Row],[ClientDiscount]] + FACT_ORDERS[[#This Row],[OrderDiscount]]) )</f>
        <v>96</v>
      </c>
      <c r="Q642" s="28">
        <f>FACT_ORDERS[[#This Row],[TotalAmountWithDiscount]]+FACT_ORDERS[[#This Row],[DeliveryCost]]</f>
        <v>131</v>
      </c>
      <c r="R642" s="35">
        <v>45099</v>
      </c>
      <c r="S642" s="35" t="str">
        <f>IF(NETWORKDAYS(FACT_ORDERS[[#This Row],[Order-Date]], FACT_ORDERS[[#This Row],[ArrivalDate ]]) &gt; 10, "Late", "On Time")</f>
        <v>On Time</v>
      </c>
    </row>
    <row r="643" spans="1:19" x14ac:dyDescent="0.3">
      <c r="A643" s="12">
        <v>5641</v>
      </c>
      <c r="B643" s="12">
        <v>295</v>
      </c>
      <c r="C643" s="12">
        <v>10810</v>
      </c>
      <c r="D643" s="12">
        <v>642</v>
      </c>
      <c r="E643" s="12" t="s">
        <v>243</v>
      </c>
      <c r="F643" s="13">
        <v>45088</v>
      </c>
      <c r="G643" s="26" t="s">
        <v>11339</v>
      </c>
      <c r="H643" s="12">
        <v>6</v>
      </c>
      <c r="I643" s="28">
        <f>VLOOKUP(B:B,DIM_PRODUCTS!A:F,5,FALSE)</f>
        <v>10</v>
      </c>
      <c r="J643" s="28">
        <f>FACT_ORDERS[[#This Row],[ProductPrice]]*FACT_ORDERS[[#This Row],[Quantity]]</f>
        <v>60</v>
      </c>
      <c r="K643" s="12" t="str">
        <f>VLOOKUP(C:C,DIM_CUSTOMERS!A:G,7,FALSE)</f>
        <v>Spain</v>
      </c>
      <c r="L643" s="30" cm="1">
        <f t="array" ref="L643">_xlfn.IFS(
    AND(FACT_ORDERS[[#This Row],[DeliveryMehtod]]="shippment",FACT_ORDERS[[#This Row],[TotalAmount]]&gt;=200), 0,
    AND(FACT_ORDERS[[#This Row],[DeliveryMehtod]]="pickup"), 15,
    AND(FACT_ORDERS[[#This Row],[DeliveryMehtod]]="shippment",FACT_ORDERS[[#This Row],[TotalAmount]]&lt;200), 35
)</f>
        <v>15</v>
      </c>
      <c r="M643" s="12" t="str" cm="1">
        <f t="array" ref="M643">_xlfn.IFS(
    SUMIFS(FACT_ORDERS[TotalAmount], FACT_ORDERS[WD_CUSTOMERS],FACT_ORDERS[[#This Row],[WD_CUSTOMERS]])&gt;=15000, "VIP",
    SUMIFS(FACT_ORDERS[TotalAmount], FACT_ORDERS[WD_CUSTOMERS],FACT_ORDERS[[#This Row],[WD_CUSTOMERS]])&gt;=8000, "Premium",
    TRUE, "Regular"
)</f>
        <v>Regular</v>
      </c>
      <c r="N643" s="32" cm="1">
        <f t="array" ref="N643">_xlfn.IFS(
   FACT_ORDERS[[#This Row],[TypeOfClient]]="VIP", 0.2,
   FACT_ORDERS[[#This Row],[TypeOfClient]]="Premium", 0.1,
   TRUE, 0
)</f>
        <v>0</v>
      </c>
      <c r="O643" s="31" cm="1">
        <f t="array" ref="O643">_xlfn.IFS(
   FACT_ORDERS[[#This Row],[TotalAmount]]&gt;1500, 0.15,
   FACT_ORDERS[[#This Row],[TotalAmount]]&gt;1000, 0.1,
   FACT_ORDERS[[#This Row],[TotalAmount]]&gt;500, 0.05,
   TRUE, 0
)</f>
        <v>0</v>
      </c>
      <c r="P643" s="28">
        <f xml:space="preserve"> FACT_ORDERS[[#This Row],[TotalAmount]] * (1 - (FACT_ORDERS[[#This Row],[ClientDiscount]] + FACT_ORDERS[[#This Row],[OrderDiscount]]) )</f>
        <v>60</v>
      </c>
      <c r="Q643" s="28">
        <f>FACT_ORDERS[[#This Row],[TotalAmountWithDiscount]]+FACT_ORDERS[[#This Row],[DeliveryCost]]</f>
        <v>75</v>
      </c>
      <c r="R643" s="35">
        <v>45096</v>
      </c>
      <c r="S643" s="35" t="str">
        <f>IF(NETWORKDAYS(FACT_ORDERS[[#This Row],[Order-Date]], FACT_ORDERS[[#This Row],[ArrivalDate ]]) &gt; 10, "Late", "On Time")</f>
        <v>On Time</v>
      </c>
    </row>
    <row r="644" spans="1:19" x14ac:dyDescent="0.3">
      <c r="A644" s="12">
        <v>5642</v>
      </c>
      <c r="B644" s="12">
        <v>295</v>
      </c>
      <c r="C644" s="12">
        <v>10478</v>
      </c>
      <c r="D644" s="12">
        <v>643</v>
      </c>
      <c r="E644" s="12" t="s">
        <v>244</v>
      </c>
      <c r="F644" s="13">
        <v>44857</v>
      </c>
      <c r="G644" s="26" t="s">
        <v>11340</v>
      </c>
      <c r="H644" s="12">
        <v>10</v>
      </c>
      <c r="I644" s="28">
        <f>VLOOKUP(B:B,DIM_PRODUCTS!A:F,5,FALSE)</f>
        <v>10</v>
      </c>
      <c r="J644" s="28">
        <f>FACT_ORDERS[[#This Row],[ProductPrice]]*FACT_ORDERS[[#This Row],[Quantity]]</f>
        <v>100</v>
      </c>
      <c r="K644" s="12" t="str">
        <f>VLOOKUP(C:C,DIM_CUSTOMERS!A:G,7,FALSE)</f>
        <v>South Korea</v>
      </c>
      <c r="L644" s="30" cm="1">
        <f t="array" ref="L644">_xlfn.IFS(
    AND(FACT_ORDERS[[#This Row],[DeliveryMehtod]]="shippment",FACT_ORDERS[[#This Row],[TotalAmount]]&gt;=200), 0,
    AND(FACT_ORDERS[[#This Row],[DeliveryMehtod]]="pickup"), 15,
    AND(FACT_ORDERS[[#This Row],[DeliveryMehtod]]="shippment",FACT_ORDERS[[#This Row],[TotalAmount]]&lt;200), 35
)</f>
        <v>35</v>
      </c>
      <c r="M644" s="12" t="str" cm="1">
        <f t="array" ref="M644">_xlfn.IFS(
    SUMIFS(FACT_ORDERS[TotalAmount], FACT_ORDERS[WD_CUSTOMERS],FACT_ORDERS[[#This Row],[WD_CUSTOMERS]])&gt;=15000, "VIP",
    SUMIFS(FACT_ORDERS[TotalAmount], FACT_ORDERS[WD_CUSTOMERS],FACT_ORDERS[[#This Row],[WD_CUSTOMERS]])&gt;=8000, "Premium",
    TRUE, "Regular"
)</f>
        <v>Regular</v>
      </c>
      <c r="N644" s="32" cm="1">
        <f t="array" ref="N644">_xlfn.IFS(
   FACT_ORDERS[[#This Row],[TypeOfClient]]="VIP", 0.2,
   FACT_ORDERS[[#This Row],[TypeOfClient]]="Premium", 0.1,
   TRUE, 0
)</f>
        <v>0</v>
      </c>
      <c r="O644" s="31" cm="1">
        <f t="array" ref="O644">_xlfn.IFS(
   FACT_ORDERS[[#This Row],[TotalAmount]]&gt;1500, 0.15,
   FACT_ORDERS[[#This Row],[TotalAmount]]&gt;1000, 0.1,
   FACT_ORDERS[[#This Row],[TotalAmount]]&gt;500, 0.05,
   TRUE, 0
)</f>
        <v>0</v>
      </c>
      <c r="P644" s="28">
        <f xml:space="preserve"> FACT_ORDERS[[#This Row],[TotalAmount]] * (1 - (FACT_ORDERS[[#This Row],[ClientDiscount]] + FACT_ORDERS[[#This Row],[OrderDiscount]]) )</f>
        <v>100</v>
      </c>
      <c r="Q644" s="28">
        <f>FACT_ORDERS[[#This Row],[TotalAmountWithDiscount]]+FACT_ORDERS[[#This Row],[DeliveryCost]]</f>
        <v>135</v>
      </c>
      <c r="R644" s="35">
        <v>44867</v>
      </c>
      <c r="S644" s="35" t="str">
        <f>IF(NETWORKDAYS(FACT_ORDERS[[#This Row],[Order-Date]], FACT_ORDERS[[#This Row],[ArrivalDate ]]) &gt; 10, "Late", "On Time")</f>
        <v>On Time</v>
      </c>
    </row>
    <row r="645" spans="1:19" x14ac:dyDescent="0.3">
      <c r="A645" s="12">
        <v>5643</v>
      </c>
      <c r="B645" s="12">
        <v>260</v>
      </c>
      <c r="C645" s="12">
        <v>10177</v>
      </c>
      <c r="D645" s="12">
        <v>644</v>
      </c>
      <c r="E645" s="12" t="s">
        <v>244</v>
      </c>
      <c r="F645" s="13">
        <v>45513</v>
      </c>
      <c r="G645" s="26" t="s">
        <v>11341</v>
      </c>
      <c r="H645" s="12">
        <v>32</v>
      </c>
      <c r="I645" s="28">
        <f>VLOOKUP(B:B,DIM_PRODUCTS!A:F,5,FALSE)</f>
        <v>15</v>
      </c>
      <c r="J645" s="28">
        <f>FACT_ORDERS[[#This Row],[ProductPrice]]*FACT_ORDERS[[#This Row],[Quantity]]</f>
        <v>480</v>
      </c>
      <c r="K645" s="12" t="str">
        <f>VLOOKUP(C:C,DIM_CUSTOMERS!A:G,7,FALSE)</f>
        <v>Mexico</v>
      </c>
      <c r="L645" s="30" cm="1">
        <f t="array" ref="L645">_xlfn.IFS(
    AND(FACT_ORDERS[[#This Row],[DeliveryMehtod]]="shippment",FACT_ORDERS[[#This Row],[TotalAmount]]&gt;=200), 0,
    AND(FACT_ORDERS[[#This Row],[DeliveryMehtod]]="pickup"), 15,
    AND(FACT_ORDERS[[#This Row],[DeliveryMehtod]]="shippment",FACT_ORDERS[[#This Row],[TotalAmount]]&lt;200), 35
)</f>
        <v>0</v>
      </c>
      <c r="M645" s="12" t="str" cm="1">
        <f t="array" ref="M645">_xlfn.IFS(
    SUMIFS(FACT_ORDERS[TotalAmount], FACT_ORDERS[WD_CUSTOMERS],FACT_ORDERS[[#This Row],[WD_CUSTOMERS]])&gt;=15000, "VIP",
    SUMIFS(FACT_ORDERS[TotalAmount], FACT_ORDERS[WD_CUSTOMERS],FACT_ORDERS[[#This Row],[WD_CUSTOMERS]])&gt;=8000, "Premium",
    TRUE, "Regular"
)</f>
        <v>Premium</v>
      </c>
      <c r="N645" s="32" cm="1">
        <f t="array" ref="N645">_xlfn.IFS(
   FACT_ORDERS[[#This Row],[TypeOfClient]]="VIP", 0.2,
   FACT_ORDERS[[#This Row],[TypeOfClient]]="Premium", 0.1,
   TRUE, 0
)</f>
        <v>0.1</v>
      </c>
      <c r="O645" s="31" cm="1">
        <f t="array" ref="O645">_xlfn.IFS(
   FACT_ORDERS[[#This Row],[TotalAmount]]&gt;1500, 0.15,
   FACT_ORDERS[[#This Row],[TotalAmount]]&gt;1000, 0.1,
   FACT_ORDERS[[#This Row],[TotalAmount]]&gt;500, 0.05,
   TRUE, 0
)</f>
        <v>0</v>
      </c>
      <c r="P645" s="28">
        <f xml:space="preserve"> FACT_ORDERS[[#This Row],[TotalAmount]] * (1 - (FACT_ORDERS[[#This Row],[ClientDiscount]] + FACT_ORDERS[[#This Row],[OrderDiscount]]) )</f>
        <v>432</v>
      </c>
      <c r="Q645" s="28">
        <f>FACT_ORDERS[[#This Row],[TotalAmountWithDiscount]]+FACT_ORDERS[[#This Row],[DeliveryCost]]</f>
        <v>432</v>
      </c>
      <c r="R645" s="35">
        <v>45524</v>
      </c>
      <c r="S645" s="35" t="str">
        <f>IF(NETWORKDAYS(FACT_ORDERS[[#This Row],[Order-Date]], FACT_ORDERS[[#This Row],[ArrivalDate ]]) &gt; 10, "Late", "On Time")</f>
        <v>On Time</v>
      </c>
    </row>
    <row r="646" spans="1:19" x14ac:dyDescent="0.3">
      <c r="A646" s="12">
        <v>5644</v>
      </c>
      <c r="B646" s="12">
        <v>294</v>
      </c>
      <c r="C646" s="12">
        <v>10177</v>
      </c>
      <c r="D646" s="12">
        <v>645</v>
      </c>
      <c r="E646" s="12" t="s">
        <v>244</v>
      </c>
      <c r="F646" s="13">
        <v>45513</v>
      </c>
      <c r="G646" s="26" t="s">
        <v>11342</v>
      </c>
      <c r="H646" s="12">
        <v>15</v>
      </c>
      <c r="I646" s="28">
        <f>VLOOKUP(B:B,DIM_PRODUCTS!A:F,5,FALSE)</f>
        <v>8</v>
      </c>
      <c r="J646" s="28">
        <f>FACT_ORDERS[[#This Row],[ProductPrice]]*FACT_ORDERS[[#This Row],[Quantity]]</f>
        <v>120</v>
      </c>
      <c r="K646" s="12" t="str">
        <f>VLOOKUP(C:C,DIM_CUSTOMERS!A:G,7,FALSE)</f>
        <v>Mexico</v>
      </c>
      <c r="L646" s="30" cm="1">
        <f t="array" ref="L646">_xlfn.IFS(
    AND(FACT_ORDERS[[#This Row],[DeliveryMehtod]]="shippment",FACT_ORDERS[[#This Row],[TotalAmount]]&gt;=200), 0,
    AND(FACT_ORDERS[[#This Row],[DeliveryMehtod]]="pickup"), 15,
    AND(FACT_ORDERS[[#This Row],[DeliveryMehtod]]="shippment",FACT_ORDERS[[#This Row],[TotalAmount]]&lt;200), 35
)</f>
        <v>35</v>
      </c>
      <c r="M646" s="12" t="str" cm="1">
        <f t="array" ref="M646">_xlfn.IFS(
    SUMIFS(FACT_ORDERS[TotalAmount], FACT_ORDERS[WD_CUSTOMERS],FACT_ORDERS[[#This Row],[WD_CUSTOMERS]])&gt;=15000, "VIP",
    SUMIFS(FACT_ORDERS[TotalAmount], FACT_ORDERS[WD_CUSTOMERS],FACT_ORDERS[[#This Row],[WD_CUSTOMERS]])&gt;=8000, "Premium",
    TRUE, "Regular"
)</f>
        <v>Premium</v>
      </c>
      <c r="N646" s="32" cm="1">
        <f t="array" ref="N646">_xlfn.IFS(
   FACT_ORDERS[[#This Row],[TypeOfClient]]="VIP", 0.2,
   FACT_ORDERS[[#This Row],[TypeOfClient]]="Premium", 0.1,
   TRUE, 0
)</f>
        <v>0.1</v>
      </c>
      <c r="O646" s="31" cm="1">
        <f t="array" ref="O646">_xlfn.IFS(
   FACT_ORDERS[[#This Row],[TotalAmount]]&gt;1500, 0.15,
   FACT_ORDERS[[#This Row],[TotalAmount]]&gt;1000, 0.1,
   FACT_ORDERS[[#This Row],[TotalAmount]]&gt;500, 0.05,
   TRUE, 0
)</f>
        <v>0</v>
      </c>
      <c r="P646" s="28">
        <f xml:space="preserve"> FACT_ORDERS[[#This Row],[TotalAmount]] * (1 - (FACT_ORDERS[[#This Row],[ClientDiscount]] + FACT_ORDERS[[#This Row],[OrderDiscount]]) )</f>
        <v>108</v>
      </c>
      <c r="Q646" s="28">
        <f>FACT_ORDERS[[#This Row],[TotalAmountWithDiscount]]+FACT_ORDERS[[#This Row],[DeliveryCost]]</f>
        <v>143</v>
      </c>
      <c r="R646" s="35">
        <v>45522</v>
      </c>
      <c r="S646" s="35" t="str">
        <f>IF(NETWORKDAYS(FACT_ORDERS[[#This Row],[Order-Date]], FACT_ORDERS[[#This Row],[ArrivalDate ]]) &gt; 10, "Late", "On Time")</f>
        <v>On Time</v>
      </c>
    </row>
    <row r="647" spans="1:19" x14ac:dyDescent="0.3">
      <c r="A647" s="12">
        <v>5645</v>
      </c>
      <c r="B647" s="12">
        <v>212</v>
      </c>
      <c r="C647" s="12">
        <v>10177</v>
      </c>
      <c r="D647" s="12">
        <v>646</v>
      </c>
      <c r="E647" s="12" t="s">
        <v>244</v>
      </c>
      <c r="F647" s="13">
        <v>45403</v>
      </c>
      <c r="G647" s="26" t="s">
        <v>11343</v>
      </c>
      <c r="H647" s="12">
        <v>60</v>
      </c>
      <c r="I647" s="28">
        <f>VLOOKUP(B:B,DIM_PRODUCTS!A:F,5,FALSE)</f>
        <v>41</v>
      </c>
      <c r="J647" s="28">
        <f>FACT_ORDERS[[#This Row],[ProductPrice]]*FACT_ORDERS[[#This Row],[Quantity]]</f>
        <v>2460</v>
      </c>
      <c r="K647" s="12" t="str">
        <f>VLOOKUP(C:C,DIM_CUSTOMERS!A:G,7,FALSE)</f>
        <v>Mexico</v>
      </c>
      <c r="L647" s="30" cm="1">
        <f t="array" ref="L647">_xlfn.IFS(
    AND(FACT_ORDERS[[#This Row],[DeliveryMehtod]]="shippment",FACT_ORDERS[[#This Row],[TotalAmount]]&gt;=200), 0,
    AND(FACT_ORDERS[[#This Row],[DeliveryMehtod]]="pickup"), 15,
    AND(FACT_ORDERS[[#This Row],[DeliveryMehtod]]="shippment",FACT_ORDERS[[#This Row],[TotalAmount]]&lt;200), 35
)</f>
        <v>0</v>
      </c>
      <c r="M647" s="12" t="str" cm="1">
        <f t="array" ref="M647">_xlfn.IFS(
    SUMIFS(FACT_ORDERS[TotalAmount], FACT_ORDERS[WD_CUSTOMERS],FACT_ORDERS[[#This Row],[WD_CUSTOMERS]])&gt;=15000, "VIP",
    SUMIFS(FACT_ORDERS[TotalAmount], FACT_ORDERS[WD_CUSTOMERS],FACT_ORDERS[[#This Row],[WD_CUSTOMERS]])&gt;=8000, "Premium",
    TRUE, "Regular"
)</f>
        <v>Premium</v>
      </c>
      <c r="N647" s="32" cm="1">
        <f t="array" ref="N647">_xlfn.IFS(
   FACT_ORDERS[[#This Row],[TypeOfClient]]="VIP", 0.2,
   FACT_ORDERS[[#This Row],[TypeOfClient]]="Premium", 0.1,
   TRUE, 0
)</f>
        <v>0.1</v>
      </c>
      <c r="O647" s="31" cm="1">
        <f t="array" ref="O647">_xlfn.IFS(
   FACT_ORDERS[[#This Row],[TotalAmount]]&gt;1500, 0.15,
   FACT_ORDERS[[#This Row],[TotalAmount]]&gt;1000, 0.1,
   FACT_ORDERS[[#This Row],[TotalAmount]]&gt;500, 0.05,
   TRUE, 0
)</f>
        <v>0.15</v>
      </c>
      <c r="P647" s="28">
        <f xml:space="preserve"> FACT_ORDERS[[#This Row],[TotalAmount]] * (1 - (FACT_ORDERS[[#This Row],[ClientDiscount]] + FACT_ORDERS[[#This Row],[OrderDiscount]]) )</f>
        <v>1845</v>
      </c>
      <c r="Q647" s="28">
        <f>FACT_ORDERS[[#This Row],[TotalAmountWithDiscount]]+FACT_ORDERS[[#This Row],[DeliveryCost]]</f>
        <v>1845</v>
      </c>
      <c r="R647" s="35">
        <v>45418</v>
      </c>
      <c r="S647" s="35" t="str">
        <f>IF(NETWORKDAYS(FACT_ORDERS[[#This Row],[Order-Date]], FACT_ORDERS[[#This Row],[ArrivalDate ]]) &gt; 10, "Late", "On Time")</f>
        <v>Late</v>
      </c>
    </row>
    <row r="648" spans="1:19" x14ac:dyDescent="0.3">
      <c r="A648" s="12">
        <v>5646</v>
      </c>
      <c r="B648" s="12">
        <v>248</v>
      </c>
      <c r="C648" s="12">
        <v>10313</v>
      </c>
      <c r="D648" s="12">
        <v>647</v>
      </c>
      <c r="E648" s="12" t="s">
        <v>244</v>
      </c>
      <c r="F648" s="13">
        <v>45478</v>
      </c>
      <c r="G648" s="26" t="s">
        <v>3711</v>
      </c>
      <c r="H648" s="12">
        <v>24</v>
      </c>
      <c r="I648" s="28">
        <f>VLOOKUP(B:B,DIM_PRODUCTS!A:F,5,FALSE)</f>
        <v>13</v>
      </c>
      <c r="J648" s="28">
        <f>FACT_ORDERS[[#This Row],[ProductPrice]]*FACT_ORDERS[[#This Row],[Quantity]]</f>
        <v>312</v>
      </c>
      <c r="K648" s="12" t="str">
        <f>VLOOKUP(C:C,DIM_CUSTOMERS!A:G,7,FALSE)</f>
        <v>USA</v>
      </c>
      <c r="L648" s="30" cm="1">
        <f t="array" ref="L648">_xlfn.IFS(
    AND(FACT_ORDERS[[#This Row],[DeliveryMehtod]]="shippment",FACT_ORDERS[[#This Row],[TotalAmount]]&gt;=200), 0,
    AND(FACT_ORDERS[[#This Row],[DeliveryMehtod]]="pickup"), 15,
    AND(FACT_ORDERS[[#This Row],[DeliveryMehtod]]="shippment",FACT_ORDERS[[#This Row],[TotalAmount]]&lt;200), 35
)</f>
        <v>0</v>
      </c>
      <c r="M648" s="12" t="str" cm="1">
        <f t="array" ref="M648">_xlfn.IFS(
    SUMIFS(FACT_ORDERS[TotalAmount], FACT_ORDERS[WD_CUSTOMERS],FACT_ORDERS[[#This Row],[WD_CUSTOMERS]])&gt;=15000, "VIP",
    SUMIFS(FACT_ORDERS[TotalAmount], FACT_ORDERS[WD_CUSTOMERS],FACT_ORDERS[[#This Row],[WD_CUSTOMERS]])&gt;=8000, "Premium",
    TRUE, "Regular"
)</f>
        <v>Regular</v>
      </c>
      <c r="N648" s="32" cm="1">
        <f t="array" ref="N648">_xlfn.IFS(
   FACT_ORDERS[[#This Row],[TypeOfClient]]="VIP", 0.2,
   FACT_ORDERS[[#This Row],[TypeOfClient]]="Premium", 0.1,
   TRUE, 0
)</f>
        <v>0</v>
      </c>
      <c r="O648" s="31" cm="1">
        <f t="array" ref="O648">_xlfn.IFS(
   FACT_ORDERS[[#This Row],[TotalAmount]]&gt;1500, 0.15,
   FACT_ORDERS[[#This Row],[TotalAmount]]&gt;1000, 0.1,
   FACT_ORDERS[[#This Row],[TotalAmount]]&gt;500, 0.05,
   TRUE, 0
)</f>
        <v>0</v>
      </c>
      <c r="P648" s="28">
        <f xml:space="preserve"> FACT_ORDERS[[#This Row],[TotalAmount]] * (1 - (FACT_ORDERS[[#This Row],[ClientDiscount]] + FACT_ORDERS[[#This Row],[OrderDiscount]]) )</f>
        <v>312</v>
      </c>
      <c r="Q648" s="28">
        <f>FACT_ORDERS[[#This Row],[TotalAmountWithDiscount]]+FACT_ORDERS[[#This Row],[DeliveryCost]]</f>
        <v>312</v>
      </c>
      <c r="R648" s="35">
        <v>45485</v>
      </c>
      <c r="S648" s="35" t="str">
        <f>IF(NETWORKDAYS(FACT_ORDERS[[#This Row],[Order-Date]], FACT_ORDERS[[#This Row],[ArrivalDate ]]) &gt; 10, "Late", "On Time")</f>
        <v>On Time</v>
      </c>
    </row>
    <row r="649" spans="1:19" x14ac:dyDescent="0.3">
      <c r="A649" s="12">
        <v>5647</v>
      </c>
      <c r="B649" s="12">
        <v>254</v>
      </c>
      <c r="C649" s="12">
        <v>10313</v>
      </c>
      <c r="D649" s="12">
        <v>648</v>
      </c>
      <c r="E649" s="12" t="s">
        <v>244</v>
      </c>
      <c r="F649" s="13">
        <v>45478</v>
      </c>
      <c r="G649" s="26" t="s">
        <v>11344</v>
      </c>
      <c r="H649" s="12">
        <v>24</v>
      </c>
      <c r="I649" s="28">
        <f>VLOOKUP(B:B,DIM_PRODUCTS!A:F,5,FALSE)</f>
        <v>27</v>
      </c>
      <c r="J649" s="28">
        <f>FACT_ORDERS[[#This Row],[ProductPrice]]*FACT_ORDERS[[#This Row],[Quantity]]</f>
        <v>648</v>
      </c>
      <c r="K649" s="12" t="str">
        <f>VLOOKUP(C:C,DIM_CUSTOMERS!A:G,7,FALSE)</f>
        <v>USA</v>
      </c>
      <c r="L649" s="30" cm="1">
        <f t="array" ref="L649">_xlfn.IFS(
    AND(FACT_ORDERS[[#This Row],[DeliveryMehtod]]="shippment",FACT_ORDERS[[#This Row],[TotalAmount]]&gt;=200), 0,
    AND(FACT_ORDERS[[#This Row],[DeliveryMehtod]]="pickup"), 15,
    AND(FACT_ORDERS[[#This Row],[DeliveryMehtod]]="shippment",FACT_ORDERS[[#This Row],[TotalAmount]]&lt;200), 35
)</f>
        <v>0</v>
      </c>
      <c r="M649" s="12" t="str" cm="1">
        <f t="array" ref="M649">_xlfn.IFS(
    SUMIFS(FACT_ORDERS[TotalAmount], FACT_ORDERS[WD_CUSTOMERS],FACT_ORDERS[[#This Row],[WD_CUSTOMERS]])&gt;=15000, "VIP",
    SUMIFS(FACT_ORDERS[TotalAmount], FACT_ORDERS[WD_CUSTOMERS],FACT_ORDERS[[#This Row],[WD_CUSTOMERS]])&gt;=8000, "Premium",
    TRUE, "Regular"
)</f>
        <v>Regular</v>
      </c>
      <c r="N649" s="32" cm="1">
        <f t="array" ref="N649">_xlfn.IFS(
   FACT_ORDERS[[#This Row],[TypeOfClient]]="VIP", 0.2,
   FACT_ORDERS[[#This Row],[TypeOfClient]]="Premium", 0.1,
   TRUE, 0
)</f>
        <v>0</v>
      </c>
      <c r="O649" s="31" cm="1">
        <f t="array" ref="O649">_xlfn.IFS(
   FACT_ORDERS[[#This Row],[TotalAmount]]&gt;1500, 0.15,
   FACT_ORDERS[[#This Row],[TotalAmount]]&gt;1000, 0.1,
   FACT_ORDERS[[#This Row],[TotalAmount]]&gt;500, 0.05,
   TRUE, 0
)</f>
        <v>0.05</v>
      </c>
      <c r="P649" s="28">
        <f xml:space="preserve"> FACT_ORDERS[[#This Row],[TotalAmount]] * (1 - (FACT_ORDERS[[#This Row],[ClientDiscount]] + FACT_ORDERS[[#This Row],[OrderDiscount]]) )</f>
        <v>615.6</v>
      </c>
      <c r="Q649" s="28">
        <f>FACT_ORDERS[[#This Row],[TotalAmountWithDiscount]]+FACT_ORDERS[[#This Row],[DeliveryCost]]</f>
        <v>615.6</v>
      </c>
      <c r="R649" s="35">
        <v>45487</v>
      </c>
      <c r="S649" s="35" t="str">
        <f>IF(NETWORKDAYS(FACT_ORDERS[[#This Row],[Order-Date]], FACT_ORDERS[[#This Row],[ArrivalDate ]]) &gt; 10, "Late", "On Time")</f>
        <v>On Time</v>
      </c>
    </row>
    <row r="650" spans="1:19" x14ac:dyDescent="0.3">
      <c r="A650" s="12">
        <v>5648</v>
      </c>
      <c r="B650" s="12">
        <v>260</v>
      </c>
      <c r="C650" s="12">
        <v>10313</v>
      </c>
      <c r="D650" s="12">
        <v>649</v>
      </c>
      <c r="E650" s="12" t="s">
        <v>243</v>
      </c>
      <c r="F650" s="13">
        <v>45478</v>
      </c>
      <c r="G650" s="26" t="s">
        <v>11345</v>
      </c>
      <c r="H650" s="12">
        <v>28</v>
      </c>
      <c r="I650" s="28">
        <f>VLOOKUP(B:B,DIM_PRODUCTS!A:F,5,FALSE)</f>
        <v>15</v>
      </c>
      <c r="J650" s="28">
        <f>FACT_ORDERS[[#This Row],[ProductPrice]]*FACT_ORDERS[[#This Row],[Quantity]]</f>
        <v>420</v>
      </c>
      <c r="K650" s="12" t="str">
        <f>VLOOKUP(C:C,DIM_CUSTOMERS!A:G,7,FALSE)</f>
        <v>USA</v>
      </c>
      <c r="L650" s="30" cm="1">
        <f t="array" ref="L650">_xlfn.IFS(
    AND(FACT_ORDERS[[#This Row],[DeliveryMehtod]]="shippment",FACT_ORDERS[[#This Row],[TotalAmount]]&gt;=200), 0,
    AND(FACT_ORDERS[[#This Row],[DeliveryMehtod]]="pickup"), 15,
    AND(FACT_ORDERS[[#This Row],[DeliveryMehtod]]="shippment",FACT_ORDERS[[#This Row],[TotalAmount]]&lt;200), 35
)</f>
        <v>15</v>
      </c>
      <c r="M650" s="12" t="str" cm="1">
        <f t="array" ref="M650">_xlfn.IFS(
    SUMIFS(FACT_ORDERS[TotalAmount], FACT_ORDERS[WD_CUSTOMERS],FACT_ORDERS[[#This Row],[WD_CUSTOMERS]])&gt;=15000, "VIP",
    SUMIFS(FACT_ORDERS[TotalAmount], FACT_ORDERS[WD_CUSTOMERS],FACT_ORDERS[[#This Row],[WD_CUSTOMERS]])&gt;=8000, "Premium",
    TRUE, "Regular"
)</f>
        <v>Regular</v>
      </c>
      <c r="N650" s="32" cm="1">
        <f t="array" ref="N650">_xlfn.IFS(
   FACT_ORDERS[[#This Row],[TypeOfClient]]="VIP", 0.2,
   FACT_ORDERS[[#This Row],[TypeOfClient]]="Premium", 0.1,
   TRUE, 0
)</f>
        <v>0</v>
      </c>
      <c r="O650" s="31" cm="1">
        <f t="array" ref="O650">_xlfn.IFS(
   FACT_ORDERS[[#This Row],[TotalAmount]]&gt;1500, 0.15,
   FACT_ORDERS[[#This Row],[TotalAmount]]&gt;1000, 0.1,
   FACT_ORDERS[[#This Row],[TotalAmount]]&gt;500, 0.05,
   TRUE, 0
)</f>
        <v>0</v>
      </c>
      <c r="P650" s="28">
        <f xml:space="preserve"> FACT_ORDERS[[#This Row],[TotalAmount]] * (1 - (FACT_ORDERS[[#This Row],[ClientDiscount]] + FACT_ORDERS[[#This Row],[OrderDiscount]]) )</f>
        <v>420</v>
      </c>
      <c r="Q650" s="28">
        <f>FACT_ORDERS[[#This Row],[TotalAmountWithDiscount]]+FACT_ORDERS[[#This Row],[DeliveryCost]]</f>
        <v>435</v>
      </c>
      <c r="R650" s="35">
        <v>45493</v>
      </c>
      <c r="S650" s="35" t="str">
        <f>IF(NETWORKDAYS(FACT_ORDERS[[#This Row],[Order-Date]], FACT_ORDERS[[#This Row],[ArrivalDate ]]) &gt; 10, "Late", "On Time")</f>
        <v>Late</v>
      </c>
    </row>
    <row r="651" spans="1:19" x14ac:dyDescent="0.3">
      <c r="A651" s="12">
        <v>5649</v>
      </c>
      <c r="B651" s="12">
        <v>202</v>
      </c>
      <c r="C651" s="12">
        <v>10800</v>
      </c>
      <c r="D651" s="12">
        <v>650</v>
      </c>
      <c r="E651" s="12" t="s">
        <v>243</v>
      </c>
      <c r="F651" s="13">
        <v>45511</v>
      </c>
      <c r="G651" s="26" t="s">
        <v>4094</v>
      </c>
      <c r="H651" s="12">
        <v>10</v>
      </c>
      <c r="I651" s="28">
        <f>VLOOKUP(B:B,DIM_PRODUCTS!A:F,5,FALSE)</f>
        <v>15</v>
      </c>
      <c r="J651" s="28">
        <f>FACT_ORDERS[[#This Row],[ProductPrice]]*FACT_ORDERS[[#This Row],[Quantity]]</f>
        <v>150</v>
      </c>
      <c r="K651" s="12" t="str">
        <f>VLOOKUP(C:C,DIM_CUSTOMERS!A:G,7,FALSE)</f>
        <v>Germany</v>
      </c>
      <c r="L651" s="30" cm="1">
        <f t="array" ref="L651">_xlfn.IFS(
    AND(FACT_ORDERS[[#This Row],[DeliveryMehtod]]="shippment",FACT_ORDERS[[#This Row],[TotalAmount]]&gt;=200), 0,
    AND(FACT_ORDERS[[#This Row],[DeliveryMehtod]]="pickup"), 15,
    AND(FACT_ORDERS[[#This Row],[DeliveryMehtod]]="shippment",FACT_ORDERS[[#This Row],[TotalAmount]]&lt;200), 35
)</f>
        <v>15</v>
      </c>
      <c r="M651" s="12" t="str" cm="1">
        <f t="array" ref="M651">_xlfn.IFS(
    SUMIFS(FACT_ORDERS[TotalAmount], FACT_ORDERS[WD_CUSTOMERS],FACT_ORDERS[[#This Row],[WD_CUSTOMERS]])&gt;=15000, "VIP",
    SUMIFS(FACT_ORDERS[TotalAmount], FACT_ORDERS[WD_CUSTOMERS],FACT_ORDERS[[#This Row],[WD_CUSTOMERS]])&gt;=8000, "Premium",
    TRUE, "Regular"
)</f>
        <v>Regular</v>
      </c>
      <c r="N651" s="32" cm="1">
        <f t="array" ref="N651">_xlfn.IFS(
   FACT_ORDERS[[#This Row],[TypeOfClient]]="VIP", 0.2,
   FACT_ORDERS[[#This Row],[TypeOfClient]]="Premium", 0.1,
   TRUE, 0
)</f>
        <v>0</v>
      </c>
      <c r="O651" s="31" cm="1">
        <f t="array" ref="O651">_xlfn.IFS(
   FACT_ORDERS[[#This Row],[TotalAmount]]&gt;1500, 0.15,
   FACT_ORDERS[[#This Row],[TotalAmount]]&gt;1000, 0.1,
   FACT_ORDERS[[#This Row],[TotalAmount]]&gt;500, 0.05,
   TRUE, 0
)</f>
        <v>0</v>
      </c>
      <c r="P651" s="28">
        <f xml:space="preserve"> FACT_ORDERS[[#This Row],[TotalAmount]] * (1 - (FACT_ORDERS[[#This Row],[ClientDiscount]] + FACT_ORDERS[[#This Row],[OrderDiscount]]) )</f>
        <v>150</v>
      </c>
      <c r="Q651" s="28">
        <f>FACT_ORDERS[[#This Row],[TotalAmountWithDiscount]]+FACT_ORDERS[[#This Row],[DeliveryCost]]</f>
        <v>165</v>
      </c>
      <c r="R651" s="35">
        <v>45521</v>
      </c>
      <c r="S651" s="35" t="str">
        <f>IF(NETWORKDAYS(FACT_ORDERS[[#This Row],[Order-Date]], FACT_ORDERS[[#This Row],[ArrivalDate ]]) &gt; 10, "Late", "On Time")</f>
        <v>On Time</v>
      </c>
    </row>
    <row r="652" spans="1:19" x14ac:dyDescent="0.3">
      <c r="A652" s="12">
        <v>5650</v>
      </c>
      <c r="B652" s="12">
        <v>279</v>
      </c>
      <c r="C652" s="12">
        <v>10800</v>
      </c>
      <c r="D652" s="12">
        <v>651</v>
      </c>
      <c r="E652" s="12" t="s">
        <v>243</v>
      </c>
      <c r="F652" s="13">
        <v>45511</v>
      </c>
      <c r="G652" s="26" t="s">
        <v>11346</v>
      </c>
      <c r="H652" s="12">
        <v>19</v>
      </c>
      <c r="I652" s="28">
        <f>VLOOKUP(B:B,DIM_PRODUCTS!A:F,5,FALSE)</f>
        <v>24</v>
      </c>
      <c r="J652" s="28">
        <f>FACT_ORDERS[[#This Row],[ProductPrice]]*FACT_ORDERS[[#This Row],[Quantity]]</f>
        <v>456</v>
      </c>
      <c r="K652" s="12" t="str">
        <f>VLOOKUP(C:C,DIM_CUSTOMERS!A:G,7,FALSE)</f>
        <v>Germany</v>
      </c>
      <c r="L652" s="30" cm="1">
        <f t="array" ref="L652">_xlfn.IFS(
    AND(FACT_ORDERS[[#This Row],[DeliveryMehtod]]="shippment",FACT_ORDERS[[#This Row],[TotalAmount]]&gt;=200), 0,
    AND(FACT_ORDERS[[#This Row],[DeliveryMehtod]]="pickup"), 15,
    AND(FACT_ORDERS[[#This Row],[DeliveryMehtod]]="shippment",FACT_ORDERS[[#This Row],[TotalAmount]]&lt;200), 35
)</f>
        <v>15</v>
      </c>
      <c r="M652" s="12" t="str" cm="1">
        <f t="array" ref="M652">_xlfn.IFS(
    SUMIFS(FACT_ORDERS[TotalAmount], FACT_ORDERS[WD_CUSTOMERS],FACT_ORDERS[[#This Row],[WD_CUSTOMERS]])&gt;=15000, "VIP",
    SUMIFS(FACT_ORDERS[TotalAmount], FACT_ORDERS[WD_CUSTOMERS],FACT_ORDERS[[#This Row],[WD_CUSTOMERS]])&gt;=8000, "Premium",
    TRUE, "Regular"
)</f>
        <v>Regular</v>
      </c>
      <c r="N652" s="32" cm="1">
        <f t="array" ref="N652">_xlfn.IFS(
   FACT_ORDERS[[#This Row],[TypeOfClient]]="VIP", 0.2,
   FACT_ORDERS[[#This Row],[TypeOfClient]]="Premium", 0.1,
   TRUE, 0
)</f>
        <v>0</v>
      </c>
      <c r="O652" s="31" cm="1">
        <f t="array" ref="O652">_xlfn.IFS(
   FACT_ORDERS[[#This Row],[TotalAmount]]&gt;1500, 0.15,
   FACT_ORDERS[[#This Row],[TotalAmount]]&gt;1000, 0.1,
   FACT_ORDERS[[#This Row],[TotalAmount]]&gt;500, 0.05,
   TRUE, 0
)</f>
        <v>0</v>
      </c>
      <c r="P652" s="28">
        <f xml:space="preserve"> FACT_ORDERS[[#This Row],[TotalAmount]] * (1 - (FACT_ORDERS[[#This Row],[ClientDiscount]] + FACT_ORDERS[[#This Row],[OrderDiscount]]) )</f>
        <v>456</v>
      </c>
      <c r="Q652" s="28">
        <f>FACT_ORDERS[[#This Row],[TotalAmountWithDiscount]]+FACT_ORDERS[[#This Row],[DeliveryCost]]</f>
        <v>471</v>
      </c>
      <c r="R652" s="35">
        <v>45521</v>
      </c>
      <c r="S652" s="35" t="str">
        <f>IF(NETWORKDAYS(FACT_ORDERS[[#This Row],[Order-Date]], FACT_ORDERS[[#This Row],[ArrivalDate ]]) &gt; 10, "Late", "On Time")</f>
        <v>On Time</v>
      </c>
    </row>
    <row r="653" spans="1:19" x14ac:dyDescent="0.3">
      <c r="A653" s="12">
        <v>5651</v>
      </c>
      <c r="B653" s="12">
        <v>253</v>
      </c>
      <c r="C653" s="12">
        <v>10665</v>
      </c>
      <c r="D653" s="12">
        <v>652</v>
      </c>
      <c r="E653" s="12" t="s">
        <v>244</v>
      </c>
      <c r="F653" s="13">
        <v>45532</v>
      </c>
      <c r="G653" s="26" t="s">
        <v>11264</v>
      </c>
      <c r="H653" s="12">
        <v>40</v>
      </c>
      <c r="I653" s="28">
        <f>VLOOKUP(B:B,DIM_PRODUCTS!A:F,5,FALSE)</f>
        <v>11</v>
      </c>
      <c r="J653" s="28">
        <f>FACT_ORDERS[[#This Row],[ProductPrice]]*FACT_ORDERS[[#This Row],[Quantity]]</f>
        <v>440</v>
      </c>
      <c r="K653" s="12" t="str">
        <f>VLOOKUP(C:C,DIM_CUSTOMERS!A:G,7,FALSE)</f>
        <v>France</v>
      </c>
      <c r="L653" s="30" cm="1">
        <f t="array" ref="L653">_xlfn.IFS(
    AND(FACT_ORDERS[[#This Row],[DeliveryMehtod]]="shippment",FACT_ORDERS[[#This Row],[TotalAmount]]&gt;=200), 0,
    AND(FACT_ORDERS[[#This Row],[DeliveryMehtod]]="pickup"), 15,
    AND(FACT_ORDERS[[#This Row],[DeliveryMehtod]]="shippment",FACT_ORDERS[[#This Row],[TotalAmount]]&lt;200), 35
)</f>
        <v>0</v>
      </c>
      <c r="M653" s="12" t="str" cm="1">
        <f t="array" ref="M653">_xlfn.IFS(
    SUMIFS(FACT_ORDERS[TotalAmount], FACT_ORDERS[WD_CUSTOMERS],FACT_ORDERS[[#This Row],[WD_CUSTOMERS]])&gt;=15000, "VIP",
    SUMIFS(FACT_ORDERS[TotalAmount], FACT_ORDERS[WD_CUSTOMERS],FACT_ORDERS[[#This Row],[WD_CUSTOMERS]])&gt;=8000, "Premium",
    TRUE, "Regular"
)</f>
        <v>Premium</v>
      </c>
      <c r="N653" s="32" cm="1">
        <f t="array" ref="N653">_xlfn.IFS(
   FACT_ORDERS[[#This Row],[TypeOfClient]]="VIP", 0.2,
   FACT_ORDERS[[#This Row],[TypeOfClient]]="Premium", 0.1,
   TRUE, 0
)</f>
        <v>0.1</v>
      </c>
      <c r="O653" s="31" cm="1">
        <f t="array" ref="O653">_xlfn.IFS(
   FACT_ORDERS[[#This Row],[TotalAmount]]&gt;1500, 0.15,
   FACT_ORDERS[[#This Row],[TotalAmount]]&gt;1000, 0.1,
   FACT_ORDERS[[#This Row],[TotalAmount]]&gt;500, 0.05,
   TRUE, 0
)</f>
        <v>0</v>
      </c>
      <c r="P653" s="28">
        <f xml:space="preserve"> FACT_ORDERS[[#This Row],[TotalAmount]] * (1 - (FACT_ORDERS[[#This Row],[ClientDiscount]] + FACT_ORDERS[[#This Row],[OrderDiscount]]) )</f>
        <v>396</v>
      </c>
      <c r="Q653" s="28">
        <f>FACT_ORDERS[[#This Row],[TotalAmountWithDiscount]]+FACT_ORDERS[[#This Row],[DeliveryCost]]</f>
        <v>396</v>
      </c>
      <c r="R653" s="35">
        <v>45543</v>
      </c>
      <c r="S653" s="35" t="str">
        <f>IF(NETWORKDAYS(FACT_ORDERS[[#This Row],[Order-Date]], FACT_ORDERS[[#This Row],[ArrivalDate ]]) &gt; 10, "Late", "On Time")</f>
        <v>On Time</v>
      </c>
    </row>
    <row r="654" spans="1:19" x14ac:dyDescent="0.3">
      <c r="A654" s="12">
        <v>5652</v>
      </c>
      <c r="B654" s="12">
        <v>243</v>
      </c>
      <c r="C654" s="12">
        <v>10045</v>
      </c>
      <c r="D654" s="12">
        <v>653</v>
      </c>
      <c r="E654" s="12" t="s">
        <v>244</v>
      </c>
      <c r="F654" s="13">
        <v>45408</v>
      </c>
      <c r="G654" s="26" t="s">
        <v>11347</v>
      </c>
      <c r="H654" s="12">
        <v>32</v>
      </c>
      <c r="I654" s="28">
        <f>VLOOKUP(B:B,DIM_PRODUCTS!A:F,5,FALSE)</f>
        <v>22</v>
      </c>
      <c r="J654" s="28">
        <f>FACT_ORDERS[[#This Row],[ProductPrice]]*FACT_ORDERS[[#This Row],[Quantity]]</f>
        <v>704</v>
      </c>
      <c r="K654" s="12" t="str">
        <f>VLOOKUP(C:C,DIM_CUSTOMERS!A:G,7,FALSE)</f>
        <v>Canada</v>
      </c>
      <c r="L654" s="30" cm="1">
        <f t="array" ref="L654">_xlfn.IFS(
    AND(FACT_ORDERS[[#This Row],[DeliveryMehtod]]="shippment",FACT_ORDERS[[#This Row],[TotalAmount]]&gt;=200), 0,
    AND(FACT_ORDERS[[#This Row],[DeliveryMehtod]]="pickup"), 15,
    AND(FACT_ORDERS[[#This Row],[DeliveryMehtod]]="shippment",FACT_ORDERS[[#This Row],[TotalAmount]]&lt;200), 35
)</f>
        <v>0</v>
      </c>
      <c r="M654" s="12" t="str" cm="1">
        <f t="array" ref="M654">_xlfn.IFS(
    SUMIFS(FACT_ORDERS[TotalAmount], FACT_ORDERS[WD_CUSTOMERS],FACT_ORDERS[[#This Row],[WD_CUSTOMERS]])&gt;=15000, "VIP",
    SUMIFS(FACT_ORDERS[TotalAmount], FACT_ORDERS[WD_CUSTOMERS],FACT_ORDERS[[#This Row],[WD_CUSTOMERS]])&gt;=8000, "Premium",
    TRUE, "Regular"
)</f>
        <v>Regular</v>
      </c>
      <c r="N654" s="32" cm="1">
        <f t="array" ref="N654">_xlfn.IFS(
   FACT_ORDERS[[#This Row],[TypeOfClient]]="VIP", 0.2,
   FACT_ORDERS[[#This Row],[TypeOfClient]]="Premium", 0.1,
   TRUE, 0
)</f>
        <v>0</v>
      </c>
      <c r="O654" s="31" cm="1">
        <f t="array" ref="O654">_xlfn.IFS(
   FACT_ORDERS[[#This Row],[TotalAmount]]&gt;1500, 0.15,
   FACT_ORDERS[[#This Row],[TotalAmount]]&gt;1000, 0.1,
   FACT_ORDERS[[#This Row],[TotalAmount]]&gt;500, 0.05,
   TRUE, 0
)</f>
        <v>0.05</v>
      </c>
      <c r="P654" s="28">
        <f xml:space="preserve"> FACT_ORDERS[[#This Row],[TotalAmount]] * (1 - (FACT_ORDERS[[#This Row],[ClientDiscount]] + FACT_ORDERS[[#This Row],[OrderDiscount]]) )</f>
        <v>668.8</v>
      </c>
      <c r="Q654" s="28">
        <f>FACT_ORDERS[[#This Row],[TotalAmountWithDiscount]]+FACT_ORDERS[[#This Row],[DeliveryCost]]</f>
        <v>668.8</v>
      </c>
      <c r="R654" s="35">
        <v>45415</v>
      </c>
      <c r="S654" s="35" t="str">
        <f>IF(NETWORKDAYS(FACT_ORDERS[[#This Row],[Order-Date]], FACT_ORDERS[[#This Row],[ArrivalDate ]]) &gt; 10, "Late", "On Time")</f>
        <v>On Time</v>
      </c>
    </row>
    <row r="655" spans="1:19" x14ac:dyDescent="0.3">
      <c r="A655" s="12">
        <v>5653</v>
      </c>
      <c r="B655" s="12">
        <v>276</v>
      </c>
      <c r="C655" s="12">
        <v>10045</v>
      </c>
      <c r="D655" s="12">
        <v>654</v>
      </c>
      <c r="E655" s="12" t="s">
        <v>244</v>
      </c>
      <c r="F655" s="13">
        <v>45408</v>
      </c>
      <c r="G655" s="26" t="s">
        <v>11348</v>
      </c>
      <c r="H655" s="12">
        <v>35</v>
      </c>
      <c r="I655" s="28">
        <f>VLOOKUP(B:B,DIM_PRODUCTS!A:F,5,FALSE)</f>
        <v>28</v>
      </c>
      <c r="J655" s="28">
        <f>FACT_ORDERS[[#This Row],[ProductPrice]]*FACT_ORDERS[[#This Row],[Quantity]]</f>
        <v>980</v>
      </c>
      <c r="K655" s="12" t="str">
        <f>VLOOKUP(C:C,DIM_CUSTOMERS!A:G,7,FALSE)</f>
        <v>Canada</v>
      </c>
      <c r="L655" s="30" cm="1">
        <f t="array" ref="L655">_xlfn.IFS(
    AND(FACT_ORDERS[[#This Row],[DeliveryMehtod]]="shippment",FACT_ORDERS[[#This Row],[TotalAmount]]&gt;=200), 0,
    AND(FACT_ORDERS[[#This Row],[DeliveryMehtod]]="pickup"), 15,
    AND(FACT_ORDERS[[#This Row],[DeliveryMehtod]]="shippment",FACT_ORDERS[[#This Row],[TotalAmount]]&lt;200), 35
)</f>
        <v>0</v>
      </c>
      <c r="M655" s="12" t="str" cm="1">
        <f t="array" ref="M655">_xlfn.IFS(
    SUMIFS(FACT_ORDERS[TotalAmount], FACT_ORDERS[WD_CUSTOMERS],FACT_ORDERS[[#This Row],[WD_CUSTOMERS]])&gt;=15000, "VIP",
    SUMIFS(FACT_ORDERS[TotalAmount], FACT_ORDERS[WD_CUSTOMERS],FACT_ORDERS[[#This Row],[WD_CUSTOMERS]])&gt;=8000, "Premium",
    TRUE, "Regular"
)</f>
        <v>Regular</v>
      </c>
      <c r="N655" s="32" cm="1">
        <f t="array" ref="N655">_xlfn.IFS(
   FACT_ORDERS[[#This Row],[TypeOfClient]]="VIP", 0.2,
   FACT_ORDERS[[#This Row],[TypeOfClient]]="Premium", 0.1,
   TRUE, 0
)</f>
        <v>0</v>
      </c>
      <c r="O655" s="31" cm="1">
        <f t="array" ref="O655">_xlfn.IFS(
   FACT_ORDERS[[#This Row],[TotalAmount]]&gt;1500, 0.15,
   FACT_ORDERS[[#This Row],[TotalAmount]]&gt;1000, 0.1,
   FACT_ORDERS[[#This Row],[TotalAmount]]&gt;500, 0.05,
   TRUE, 0
)</f>
        <v>0.05</v>
      </c>
      <c r="P655" s="28">
        <f xml:space="preserve"> FACT_ORDERS[[#This Row],[TotalAmount]] * (1 - (FACT_ORDERS[[#This Row],[ClientDiscount]] + FACT_ORDERS[[#This Row],[OrderDiscount]]) )</f>
        <v>931</v>
      </c>
      <c r="Q655" s="28">
        <f>FACT_ORDERS[[#This Row],[TotalAmountWithDiscount]]+FACT_ORDERS[[#This Row],[DeliveryCost]]</f>
        <v>931</v>
      </c>
      <c r="R655" s="35">
        <v>45415</v>
      </c>
      <c r="S655" s="35" t="str">
        <f>IF(NETWORKDAYS(FACT_ORDERS[[#This Row],[Order-Date]], FACT_ORDERS[[#This Row],[ArrivalDate ]]) &gt; 10, "Late", "On Time")</f>
        <v>On Time</v>
      </c>
    </row>
    <row r="656" spans="1:19" x14ac:dyDescent="0.3">
      <c r="A656" s="12">
        <v>5654</v>
      </c>
      <c r="B656" s="12">
        <v>248</v>
      </c>
      <c r="C656" s="12">
        <v>10892</v>
      </c>
      <c r="D656" s="12">
        <v>655</v>
      </c>
      <c r="E656" s="12" t="s">
        <v>244</v>
      </c>
      <c r="F656" s="13">
        <v>45243</v>
      </c>
      <c r="G656" s="26" t="s">
        <v>11349</v>
      </c>
      <c r="H656" s="12">
        <v>16</v>
      </c>
      <c r="I656" s="28">
        <f>VLOOKUP(B:B,DIM_PRODUCTS!A:F,5,FALSE)</f>
        <v>13</v>
      </c>
      <c r="J656" s="28">
        <f>FACT_ORDERS[[#This Row],[ProductPrice]]*FACT_ORDERS[[#This Row],[Quantity]]</f>
        <v>208</v>
      </c>
      <c r="K656" s="12" t="str">
        <f>VLOOKUP(C:C,DIM_CUSTOMERS!A:G,7,FALSE)</f>
        <v>France</v>
      </c>
      <c r="L656" s="30" cm="1">
        <f t="array" ref="L656">_xlfn.IFS(
    AND(FACT_ORDERS[[#This Row],[DeliveryMehtod]]="shippment",FACT_ORDERS[[#This Row],[TotalAmount]]&gt;=200), 0,
    AND(FACT_ORDERS[[#This Row],[DeliveryMehtod]]="pickup"), 15,
    AND(FACT_ORDERS[[#This Row],[DeliveryMehtod]]="shippment",FACT_ORDERS[[#This Row],[TotalAmount]]&lt;200), 35
)</f>
        <v>0</v>
      </c>
      <c r="M656" s="12" t="str" cm="1">
        <f t="array" ref="M656">_xlfn.IFS(
    SUMIFS(FACT_ORDERS[TotalAmount], FACT_ORDERS[WD_CUSTOMERS],FACT_ORDERS[[#This Row],[WD_CUSTOMERS]])&gt;=15000, "VIP",
    SUMIFS(FACT_ORDERS[TotalAmount], FACT_ORDERS[WD_CUSTOMERS],FACT_ORDERS[[#This Row],[WD_CUSTOMERS]])&gt;=8000, "Premium",
    TRUE, "Regular"
)</f>
        <v>Regular</v>
      </c>
      <c r="N656" s="32" cm="1">
        <f t="array" ref="N656">_xlfn.IFS(
   FACT_ORDERS[[#This Row],[TypeOfClient]]="VIP", 0.2,
   FACT_ORDERS[[#This Row],[TypeOfClient]]="Premium", 0.1,
   TRUE, 0
)</f>
        <v>0</v>
      </c>
      <c r="O656" s="31" cm="1">
        <f t="array" ref="O656">_xlfn.IFS(
   FACT_ORDERS[[#This Row],[TotalAmount]]&gt;1500, 0.15,
   FACT_ORDERS[[#This Row],[TotalAmount]]&gt;1000, 0.1,
   FACT_ORDERS[[#This Row],[TotalAmount]]&gt;500, 0.05,
   TRUE, 0
)</f>
        <v>0</v>
      </c>
      <c r="P656" s="28">
        <f xml:space="preserve"> FACT_ORDERS[[#This Row],[TotalAmount]] * (1 - (FACT_ORDERS[[#This Row],[ClientDiscount]] + FACT_ORDERS[[#This Row],[OrderDiscount]]) )</f>
        <v>208</v>
      </c>
      <c r="Q656" s="28">
        <f>FACT_ORDERS[[#This Row],[TotalAmountWithDiscount]]+FACT_ORDERS[[#This Row],[DeliveryCost]]</f>
        <v>208</v>
      </c>
      <c r="R656" s="35">
        <v>45253</v>
      </c>
      <c r="S656" s="35" t="str">
        <f>IF(NETWORKDAYS(FACT_ORDERS[[#This Row],[Order-Date]], FACT_ORDERS[[#This Row],[ArrivalDate ]]) &gt; 10, "Late", "On Time")</f>
        <v>On Time</v>
      </c>
    </row>
    <row r="657" spans="1:19" x14ac:dyDescent="0.3">
      <c r="A657" s="12">
        <v>5655</v>
      </c>
      <c r="B657" s="12">
        <v>239</v>
      </c>
      <c r="C657" s="12">
        <v>10927</v>
      </c>
      <c r="D657" s="12">
        <v>656</v>
      </c>
      <c r="E657" s="12" t="s">
        <v>244</v>
      </c>
      <c r="F657" s="13">
        <v>45475</v>
      </c>
      <c r="G657" s="26" t="s">
        <v>11350</v>
      </c>
      <c r="H657" s="12">
        <v>43</v>
      </c>
      <c r="I657" s="28">
        <f>VLOOKUP(B:B,DIM_PRODUCTS!A:F,5,FALSE)</f>
        <v>16</v>
      </c>
      <c r="J657" s="28">
        <f>FACT_ORDERS[[#This Row],[ProductPrice]]*FACT_ORDERS[[#This Row],[Quantity]]</f>
        <v>688</v>
      </c>
      <c r="K657" s="12" t="str">
        <f>VLOOKUP(C:C,DIM_CUSTOMERS!A:G,7,FALSE)</f>
        <v>Australia</v>
      </c>
      <c r="L657" s="30" cm="1">
        <f t="array" ref="L657">_xlfn.IFS(
    AND(FACT_ORDERS[[#This Row],[DeliveryMehtod]]="shippment",FACT_ORDERS[[#This Row],[TotalAmount]]&gt;=200), 0,
    AND(FACT_ORDERS[[#This Row],[DeliveryMehtod]]="pickup"), 15,
    AND(FACT_ORDERS[[#This Row],[DeliveryMehtod]]="shippment",FACT_ORDERS[[#This Row],[TotalAmount]]&lt;200), 35
)</f>
        <v>0</v>
      </c>
      <c r="M657" s="12" t="str" cm="1">
        <f t="array" ref="M657">_xlfn.IFS(
    SUMIFS(FACT_ORDERS[TotalAmount], FACT_ORDERS[WD_CUSTOMERS],FACT_ORDERS[[#This Row],[WD_CUSTOMERS]])&gt;=15000, "VIP",
    SUMIFS(FACT_ORDERS[TotalAmount], FACT_ORDERS[WD_CUSTOMERS],FACT_ORDERS[[#This Row],[WD_CUSTOMERS]])&gt;=8000, "Premium",
    TRUE, "Regular"
)</f>
        <v>Regular</v>
      </c>
      <c r="N657" s="32" cm="1">
        <f t="array" ref="N657">_xlfn.IFS(
   FACT_ORDERS[[#This Row],[TypeOfClient]]="VIP", 0.2,
   FACT_ORDERS[[#This Row],[TypeOfClient]]="Premium", 0.1,
   TRUE, 0
)</f>
        <v>0</v>
      </c>
      <c r="O657" s="31" cm="1">
        <f t="array" ref="O657">_xlfn.IFS(
   FACT_ORDERS[[#This Row],[TotalAmount]]&gt;1500, 0.15,
   FACT_ORDERS[[#This Row],[TotalAmount]]&gt;1000, 0.1,
   FACT_ORDERS[[#This Row],[TotalAmount]]&gt;500, 0.05,
   TRUE, 0
)</f>
        <v>0.05</v>
      </c>
      <c r="P657" s="28">
        <f xml:space="preserve"> FACT_ORDERS[[#This Row],[TotalAmount]] * (1 - (FACT_ORDERS[[#This Row],[ClientDiscount]] + FACT_ORDERS[[#This Row],[OrderDiscount]]) )</f>
        <v>653.6</v>
      </c>
      <c r="Q657" s="28">
        <f>FACT_ORDERS[[#This Row],[TotalAmountWithDiscount]]+FACT_ORDERS[[#This Row],[DeliveryCost]]</f>
        <v>653.6</v>
      </c>
      <c r="R657" s="35">
        <v>45491</v>
      </c>
      <c r="S657" s="35" t="str">
        <f>IF(NETWORKDAYS(FACT_ORDERS[[#This Row],[Order-Date]], FACT_ORDERS[[#This Row],[ArrivalDate ]]) &gt; 10, "Late", "On Time")</f>
        <v>Late</v>
      </c>
    </row>
    <row r="658" spans="1:19" x14ac:dyDescent="0.3">
      <c r="A658" s="12">
        <v>5656</v>
      </c>
      <c r="B658" s="12">
        <v>232</v>
      </c>
      <c r="C658" s="12">
        <v>10927</v>
      </c>
      <c r="D658" s="12">
        <v>657</v>
      </c>
      <c r="E658" s="12" t="s">
        <v>244</v>
      </c>
      <c r="F658" s="13">
        <v>45324</v>
      </c>
      <c r="G658" s="26" t="s">
        <v>11351</v>
      </c>
      <c r="H658" s="12">
        <v>23</v>
      </c>
      <c r="I658" s="28">
        <f>VLOOKUP(B:B,DIM_PRODUCTS!A:F,5,FALSE)</f>
        <v>10</v>
      </c>
      <c r="J658" s="28">
        <f>FACT_ORDERS[[#This Row],[ProductPrice]]*FACT_ORDERS[[#This Row],[Quantity]]</f>
        <v>230</v>
      </c>
      <c r="K658" s="12" t="str">
        <f>VLOOKUP(C:C,DIM_CUSTOMERS!A:G,7,FALSE)</f>
        <v>Australia</v>
      </c>
      <c r="L658" s="30" cm="1">
        <f t="array" ref="L658">_xlfn.IFS(
    AND(FACT_ORDERS[[#This Row],[DeliveryMehtod]]="shippment",FACT_ORDERS[[#This Row],[TotalAmount]]&gt;=200), 0,
    AND(FACT_ORDERS[[#This Row],[DeliveryMehtod]]="pickup"), 15,
    AND(FACT_ORDERS[[#This Row],[DeliveryMehtod]]="shippment",FACT_ORDERS[[#This Row],[TotalAmount]]&lt;200), 35
)</f>
        <v>0</v>
      </c>
      <c r="M658" s="12" t="str" cm="1">
        <f t="array" ref="M658">_xlfn.IFS(
    SUMIFS(FACT_ORDERS[TotalAmount], FACT_ORDERS[WD_CUSTOMERS],FACT_ORDERS[[#This Row],[WD_CUSTOMERS]])&gt;=15000, "VIP",
    SUMIFS(FACT_ORDERS[TotalAmount], FACT_ORDERS[WD_CUSTOMERS],FACT_ORDERS[[#This Row],[WD_CUSTOMERS]])&gt;=8000, "Premium",
    TRUE, "Regular"
)</f>
        <v>Regular</v>
      </c>
      <c r="N658" s="32" cm="1">
        <f t="array" ref="N658">_xlfn.IFS(
   FACT_ORDERS[[#This Row],[TypeOfClient]]="VIP", 0.2,
   FACT_ORDERS[[#This Row],[TypeOfClient]]="Premium", 0.1,
   TRUE, 0
)</f>
        <v>0</v>
      </c>
      <c r="O658" s="31" cm="1">
        <f t="array" ref="O658">_xlfn.IFS(
   FACT_ORDERS[[#This Row],[TotalAmount]]&gt;1500, 0.15,
   FACT_ORDERS[[#This Row],[TotalAmount]]&gt;1000, 0.1,
   FACT_ORDERS[[#This Row],[TotalAmount]]&gt;500, 0.05,
   TRUE, 0
)</f>
        <v>0</v>
      </c>
      <c r="P658" s="28">
        <f xml:space="preserve"> FACT_ORDERS[[#This Row],[TotalAmount]] * (1 - (FACT_ORDERS[[#This Row],[ClientDiscount]] + FACT_ORDERS[[#This Row],[OrderDiscount]]) )</f>
        <v>230</v>
      </c>
      <c r="Q658" s="28">
        <f>FACT_ORDERS[[#This Row],[TotalAmountWithDiscount]]+FACT_ORDERS[[#This Row],[DeliveryCost]]</f>
        <v>230</v>
      </c>
      <c r="R658" s="35">
        <v>45335</v>
      </c>
      <c r="S658" s="35" t="str">
        <f>IF(NETWORKDAYS(FACT_ORDERS[[#This Row],[Order-Date]], FACT_ORDERS[[#This Row],[ArrivalDate ]]) &gt; 10, "Late", "On Time")</f>
        <v>On Time</v>
      </c>
    </row>
    <row r="659" spans="1:19" x14ac:dyDescent="0.3">
      <c r="A659" s="12">
        <v>5657</v>
      </c>
      <c r="B659" s="12">
        <v>253</v>
      </c>
      <c r="C659" s="12">
        <v>10119</v>
      </c>
      <c r="D659" s="12">
        <v>658</v>
      </c>
      <c r="E659" s="12" t="s">
        <v>243</v>
      </c>
      <c r="F659" s="13">
        <v>45539</v>
      </c>
      <c r="G659" s="26" t="s">
        <v>11352</v>
      </c>
      <c r="H659" s="12">
        <v>32</v>
      </c>
      <c r="I659" s="28">
        <f>VLOOKUP(B:B,DIM_PRODUCTS!A:F,5,FALSE)</f>
        <v>11</v>
      </c>
      <c r="J659" s="28">
        <f>FACT_ORDERS[[#This Row],[ProductPrice]]*FACT_ORDERS[[#This Row],[Quantity]]</f>
        <v>352</v>
      </c>
      <c r="K659" s="12" t="str">
        <f>VLOOKUP(C:C,DIM_CUSTOMERS!A:G,7,FALSE)</f>
        <v>USA</v>
      </c>
      <c r="L659" s="30" cm="1">
        <f t="array" ref="L659">_xlfn.IFS(
    AND(FACT_ORDERS[[#This Row],[DeliveryMehtod]]="shippment",FACT_ORDERS[[#This Row],[TotalAmount]]&gt;=200), 0,
    AND(FACT_ORDERS[[#This Row],[DeliveryMehtod]]="pickup"), 15,
    AND(FACT_ORDERS[[#This Row],[DeliveryMehtod]]="shippment",FACT_ORDERS[[#This Row],[TotalAmount]]&lt;200), 35
)</f>
        <v>15</v>
      </c>
      <c r="M659" s="12" t="str" cm="1">
        <f t="array" ref="M659">_xlfn.IFS(
    SUMIFS(FACT_ORDERS[TotalAmount], FACT_ORDERS[WD_CUSTOMERS],FACT_ORDERS[[#This Row],[WD_CUSTOMERS]])&gt;=15000, "VIP",
    SUMIFS(FACT_ORDERS[TotalAmount], FACT_ORDERS[WD_CUSTOMERS],FACT_ORDERS[[#This Row],[WD_CUSTOMERS]])&gt;=8000, "Premium",
    TRUE, "Regular"
)</f>
        <v>Regular</v>
      </c>
      <c r="N659" s="32" cm="1">
        <f t="array" ref="N659">_xlfn.IFS(
   FACT_ORDERS[[#This Row],[TypeOfClient]]="VIP", 0.2,
   FACT_ORDERS[[#This Row],[TypeOfClient]]="Premium", 0.1,
   TRUE, 0
)</f>
        <v>0</v>
      </c>
      <c r="O659" s="31" cm="1">
        <f t="array" ref="O659">_xlfn.IFS(
   FACT_ORDERS[[#This Row],[TotalAmount]]&gt;1500, 0.15,
   FACT_ORDERS[[#This Row],[TotalAmount]]&gt;1000, 0.1,
   FACT_ORDERS[[#This Row],[TotalAmount]]&gt;500, 0.05,
   TRUE, 0
)</f>
        <v>0</v>
      </c>
      <c r="P659" s="28">
        <f xml:space="preserve"> FACT_ORDERS[[#This Row],[TotalAmount]] * (1 - (FACT_ORDERS[[#This Row],[ClientDiscount]] + FACT_ORDERS[[#This Row],[OrderDiscount]]) )</f>
        <v>352</v>
      </c>
      <c r="Q659" s="28">
        <f>FACT_ORDERS[[#This Row],[TotalAmountWithDiscount]]+FACT_ORDERS[[#This Row],[DeliveryCost]]</f>
        <v>367</v>
      </c>
      <c r="R659" s="35">
        <v>45546</v>
      </c>
      <c r="S659" s="35" t="str">
        <f>IF(NETWORKDAYS(FACT_ORDERS[[#This Row],[Order-Date]], FACT_ORDERS[[#This Row],[ArrivalDate ]]) &gt; 10, "Late", "On Time")</f>
        <v>On Time</v>
      </c>
    </row>
    <row r="660" spans="1:19" x14ac:dyDescent="0.3">
      <c r="A660" s="12">
        <v>5658</v>
      </c>
      <c r="B660" s="12">
        <v>221</v>
      </c>
      <c r="C660" s="12">
        <v>10119</v>
      </c>
      <c r="D660" s="12">
        <v>659</v>
      </c>
      <c r="E660" s="12" t="s">
        <v>244</v>
      </c>
      <c r="F660" s="13">
        <v>45496</v>
      </c>
      <c r="G660" s="26" t="s">
        <v>11353</v>
      </c>
      <c r="H660" s="12">
        <v>37</v>
      </c>
      <c r="I660" s="28">
        <f>VLOOKUP(B:B,DIM_PRODUCTS!A:F,5,FALSE)</f>
        <v>25</v>
      </c>
      <c r="J660" s="28">
        <f>FACT_ORDERS[[#This Row],[ProductPrice]]*FACT_ORDERS[[#This Row],[Quantity]]</f>
        <v>925</v>
      </c>
      <c r="K660" s="12" t="str">
        <f>VLOOKUP(C:C,DIM_CUSTOMERS!A:G,7,FALSE)</f>
        <v>USA</v>
      </c>
      <c r="L660" s="30" cm="1">
        <f t="array" ref="L660">_xlfn.IFS(
    AND(FACT_ORDERS[[#This Row],[DeliveryMehtod]]="shippment",FACT_ORDERS[[#This Row],[TotalAmount]]&gt;=200), 0,
    AND(FACT_ORDERS[[#This Row],[DeliveryMehtod]]="pickup"), 15,
    AND(FACT_ORDERS[[#This Row],[DeliveryMehtod]]="shippment",FACT_ORDERS[[#This Row],[TotalAmount]]&lt;200), 35
)</f>
        <v>0</v>
      </c>
      <c r="M660" s="12" t="str" cm="1">
        <f t="array" ref="M660">_xlfn.IFS(
    SUMIFS(FACT_ORDERS[TotalAmount], FACT_ORDERS[WD_CUSTOMERS],FACT_ORDERS[[#This Row],[WD_CUSTOMERS]])&gt;=15000, "VIP",
    SUMIFS(FACT_ORDERS[TotalAmount], FACT_ORDERS[WD_CUSTOMERS],FACT_ORDERS[[#This Row],[WD_CUSTOMERS]])&gt;=8000, "Premium",
    TRUE, "Regular"
)</f>
        <v>Regular</v>
      </c>
      <c r="N660" s="32" cm="1">
        <f t="array" ref="N660">_xlfn.IFS(
   FACT_ORDERS[[#This Row],[TypeOfClient]]="VIP", 0.2,
   FACT_ORDERS[[#This Row],[TypeOfClient]]="Premium", 0.1,
   TRUE, 0
)</f>
        <v>0</v>
      </c>
      <c r="O660" s="31" cm="1">
        <f t="array" ref="O660">_xlfn.IFS(
   FACT_ORDERS[[#This Row],[TotalAmount]]&gt;1500, 0.15,
   FACT_ORDERS[[#This Row],[TotalAmount]]&gt;1000, 0.1,
   FACT_ORDERS[[#This Row],[TotalAmount]]&gt;500, 0.05,
   TRUE, 0
)</f>
        <v>0.05</v>
      </c>
      <c r="P660" s="28">
        <f xml:space="preserve"> FACT_ORDERS[[#This Row],[TotalAmount]] * (1 - (FACT_ORDERS[[#This Row],[ClientDiscount]] + FACT_ORDERS[[#This Row],[OrderDiscount]]) )</f>
        <v>878.75</v>
      </c>
      <c r="Q660" s="28">
        <f>FACT_ORDERS[[#This Row],[TotalAmountWithDiscount]]+FACT_ORDERS[[#This Row],[DeliveryCost]]</f>
        <v>878.75</v>
      </c>
      <c r="R660" s="35">
        <v>45506</v>
      </c>
      <c r="S660" s="35" t="str">
        <f>IF(NETWORKDAYS(FACT_ORDERS[[#This Row],[Order-Date]], FACT_ORDERS[[#This Row],[ArrivalDate ]]) &gt; 10, "Late", "On Time")</f>
        <v>On Time</v>
      </c>
    </row>
    <row r="661" spans="1:19" x14ac:dyDescent="0.3">
      <c r="A661" s="12">
        <v>5659</v>
      </c>
      <c r="B661" s="12">
        <v>225</v>
      </c>
      <c r="C661" s="12">
        <v>10337</v>
      </c>
      <c r="D661" s="12">
        <v>660</v>
      </c>
      <c r="E661" s="12" t="s">
        <v>244</v>
      </c>
      <c r="F661" s="13">
        <v>45334</v>
      </c>
      <c r="G661" s="26" t="s">
        <v>11354</v>
      </c>
      <c r="H661" s="12">
        <v>24</v>
      </c>
      <c r="I661" s="28">
        <f>VLOOKUP(B:B,DIM_PRODUCTS!A:F,5,FALSE)</f>
        <v>21</v>
      </c>
      <c r="J661" s="28">
        <f>FACT_ORDERS[[#This Row],[ProductPrice]]*FACT_ORDERS[[#This Row],[Quantity]]</f>
        <v>504</v>
      </c>
      <c r="K661" s="12" t="str">
        <f>VLOOKUP(C:C,DIM_CUSTOMERS!A:G,7,FALSE)</f>
        <v>Canada</v>
      </c>
      <c r="L661" s="30" cm="1">
        <f t="array" ref="L661">_xlfn.IFS(
    AND(FACT_ORDERS[[#This Row],[DeliveryMehtod]]="shippment",FACT_ORDERS[[#This Row],[TotalAmount]]&gt;=200), 0,
    AND(FACT_ORDERS[[#This Row],[DeliveryMehtod]]="pickup"), 15,
    AND(FACT_ORDERS[[#This Row],[DeliveryMehtod]]="shippment",FACT_ORDERS[[#This Row],[TotalAmount]]&lt;200), 35
)</f>
        <v>0</v>
      </c>
      <c r="M661" s="12" t="str" cm="1">
        <f t="array" ref="M661">_xlfn.IFS(
    SUMIFS(FACT_ORDERS[TotalAmount], FACT_ORDERS[WD_CUSTOMERS],FACT_ORDERS[[#This Row],[WD_CUSTOMERS]])&gt;=15000, "VIP",
    SUMIFS(FACT_ORDERS[TotalAmount], FACT_ORDERS[WD_CUSTOMERS],FACT_ORDERS[[#This Row],[WD_CUSTOMERS]])&gt;=8000, "Premium",
    TRUE, "Regular"
)</f>
        <v>Premium</v>
      </c>
      <c r="N661" s="32" cm="1">
        <f t="array" ref="N661">_xlfn.IFS(
   FACT_ORDERS[[#This Row],[TypeOfClient]]="VIP", 0.2,
   FACT_ORDERS[[#This Row],[TypeOfClient]]="Premium", 0.1,
   TRUE, 0
)</f>
        <v>0.1</v>
      </c>
      <c r="O661" s="31" cm="1">
        <f t="array" ref="O661">_xlfn.IFS(
   FACT_ORDERS[[#This Row],[TotalAmount]]&gt;1500, 0.15,
   FACT_ORDERS[[#This Row],[TotalAmount]]&gt;1000, 0.1,
   FACT_ORDERS[[#This Row],[TotalAmount]]&gt;500, 0.05,
   TRUE, 0
)</f>
        <v>0.05</v>
      </c>
      <c r="P661" s="28">
        <f xml:space="preserve"> FACT_ORDERS[[#This Row],[TotalAmount]] * (1 - (FACT_ORDERS[[#This Row],[ClientDiscount]] + FACT_ORDERS[[#This Row],[OrderDiscount]]) )</f>
        <v>428.4</v>
      </c>
      <c r="Q661" s="28">
        <f>FACT_ORDERS[[#This Row],[TotalAmountWithDiscount]]+FACT_ORDERS[[#This Row],[DeliveryCost]]</f>
        <v>428.4</v>
      </c>
      <c r="R661" s="35">
        <v>45351</v>
      </c>
      <c r="S661" s="35" t="str">
        <f>IF(NETWORKDAYS(FACT_ORDERS[[#This Row],[Order-Date]], FACT_ORDERS[[#This Row],[ArrivalDate ]]) &gt; 10, "Late", "On Time")</f>
        <v>Late</v>
      </c>
    </row>
    <row r="662" spans="1:19" x14ac:dyDescent="0.3">
      <c r="A662" s="12">
        <v>5660</v>
      </c>
      <c r="B662" s="12">
        <v>224</v>
      </c>
      <c r="C662" s="12">
        <v>10337</v>
      </c>
      <c r="D662" s="12">
        <v>661</v>
      </c>
      <c r="E662" s="12" t="s">
        <v>243</v>
      </c>
      <c r="F662" s="13">
        <v>45334</v>
      </c>
      <c r="G662" s="26" t="s">
        <v>11355</v>
      </c>
      <c r="H662" s="12">
        <v>41</v>
      </c>
      <c r="I662" s="28">
        <f>VLOOKUP(B:B,DIM_PRODUCTS!A:F,5,FALSE)</f>
        <v>14</v>
      </c>
      <c r="J662" s="28">
        <f>FACT_ORDERS[[#This Row],[ProductPrice]]*FACT_ORDERS[[#This Row],[Quantity]]</f>
        <v>574</v>
      </c>
      <c r="K662" s="12" t="str">
        <f>VLOOKUP(C:C,DIM_CUSTOMERS!A:G,7,FALSE)</f>
        <v>Canada</v>
      </c>
      <c r="L662" s="30" cm="1">
        <f t="array" ref="L662">_xlfn.IFS(
    AND(FACT_ORDERS[[#This Row],[DeliveryMehtod]]="shippment",FACT_ORDERS[[#This Row],[TotalAmount]]&gt;=200), 0,
    AND(FACT_ORDERS[[#This Row],[DeliveryMehtod]]="pickup"), 15,
    AND(FACT_ORDERS[[#This Row],[DeliveryMehtod]]="shippment",FACT_ORDERS[[#This Row],[TotalAmount]]&lt;200), 35
)</f>
        <v>15</v>
      </c>
      <c r="M662" s="12" t="str" cm="1">
        <f t="array" ref="M662">_xlfn.IFS(
    SUMIFS(FACT_ORDERS[TotalAmount], FACT_ORDERS[WD_CUSTOMERS],FACT_ORDERS[[#This Row],[WD_CUSTOMERS]])&gt;=15000, "VIP",
    SUMIFS(FACT_ORDERS[TotalAmount], FACT_ORDERS[WD_CUSTOMERS],FACT_ORDERS[[#This Row],[WD_CUSTOMERS]])&gt;=8000, "Premium",
    TRUE, "Regular"
)</f>
        <v>Premium</v>
      </c>
      <c r="N662" s="32" cm="1">
        <f t="array" ref="N662">_xlfn.IFS(
   FACT_ORDERS[[#This Row],[TypeOfClient]]="VIP", 0.2,
   FACT_ORDERS[[#This Row],[TypeOfClient]]="Premium", 0.1,
   TRUE, 0
)</f>
        <v>0.1</v>
      </c>
      <c r="O662" s="31" cm="1">
        <f t="array" ref="O662">_xlfn.IFS(
   FACT_ORDERS[[#This Row],[TotalAmount]]&gt;1500, 0.15,
   FACT_ORDERS[[#This Row],[TotalAmount]]&gt;1000, 0.1,
   FACT_ORDERS[[#This Row],[TotalAmount]]&gt;500, 0.05,
   TRUE, 0
)</f>
        <v>0.05</v>
      </c>
      <c r="P662" s="28">
        <f xml:space="preserve"> FACT_ORDERS[[#This Row],[TotalAmount]] * (1 - (FACT_ORDERS[[#This Row],[ClientDiscount]] + FACT_ORDERS[[#This Row],[OrderDiscount]]) )</f>
        <v>487.9</v>
      </c>
      <c r="Q662" s="28">
        <f>FACT_ORDERS[[#This Row],[TotalAmountWithDiscount]]+FACT_ORDERS[[#This Row],[DeliveryCost]]</f>
        <v>502.9</v>
      </c>
      <c r="R662" s="35">
        <v>45345</v>
      </c>
      <c r="S662" s="35" t="str">
        <f>IF(NETWORKDAYS(FACT_ORDERS[[#This Row],[Order-Date]], FACT_ORDERS[[#This Row],[ArrivalDate ]]) &gt; 10, "Late", "On Time")</f>
        <v>On Time</v>
      </c>
    </row>
    <row r="663" spans="1:19" x14ac:dyDescent="0.3">
      <c r="A663" s="12">
        <v>5661</v>
      </c>
      <c r="B663" s="12">
        <v>253</v>
      </c>
      <c r="C663" s="12">
        <v>10337</v>
      </c>
      <c r="D663" s="12">
        <v>662</v>
      </c>
      <c r="E663" s="12" t="s">
        <v>243</v>
      </c>
      <c r="F663" s="13">
        <v>45334</v>
      </c>
      <c r="G663" s="26" t="s">
        <v>11356</v>
      </c>
      <c r="H663" s="12">
        <v>42</v>
      </c>
      <c r="I663" s="28">
        <f>VLOOKUP(B:B,DIM_PRODUCTS!A:F,5,FALSE)</f>
        <v>11</v>
      </c>
      <c r="J663" s="28">
        <f>FACT_ORDERS[[#This Row],[ProductPrice]]*FACT_ORDERS[[#This Row],[Quantity]]</f>
        <v>462</v>
      </c>
      <c r="K663" s="12" t="str">
        <f>VLOOKUP(C:C,DIM_CUSTOMERS!A:G,7,FALSE)</f>
        <v>Canada</v>
      </c>
      <c r="L663" s="30" cm="1">
        <f t="array" ref="L663">_xlfn.IFS(
    AND(FACT_ORDERS[[#This Row],[DeliveryMehtod]]="shippment",FACT_ORDERS[[#This Row],[TotalAmount]]&gt;=200), 0,
    AND(FACT_ORDERS[[#This Row],[DeliveryMehtod]]="pickup"), 15,
    AND(FACT_ORDERS[[#This Row],[DeliveryMehtod]]="shippment",FACT_ORDERS[[#This Row],[TotalAmount]]&lt;200), 35
)</f>
        <v>15</v>
      </c>
      <c r="M663" s="12" t="str" cm="1">
        <f t="array" ref="M663">_xlfn.IFS(
    SUMIFS(FACT_ORDERS[TotalAmount], FACT_ORDERS[WD_CUSTOMERS],FACT_ORDERS[[#This Row],[WD_CUSTOMERS]])&gt;=15000, "VIP",
    SUMIFS(FACT_ORDERS[TotalAmount], FACT_ORDERS[WD_CUSTOMERS],FACT_ORDERS[[#This Row],[WD_CUSTOMERS]])&gt;=8000, "Premium",
    TRUE, "Regular"
)</f>
        <v>Premium</v>
      </c>
      <c r="N663" s="32" cm="1">
        <f t="array" ref="N663">_xlfn.IFS(
   FACT_ORDERS[[#This Row],[TypeOfClient]]="VIP", 0.2,
   FACT_ORDERS[[#This Row],[TypeOfClient]]="Premium", 0.1,
   TRUE, 0
)</f>
        <v>0.1</v>
      </c>
      <c r="O663" s="31" cm="1">
        <f t="array" ref="O663">_xlfn.IFS(
   FACT_ORDERS[[#This Row],[TotalAmount]]&gt;1500, 0.15,
   FACT_ORDERS[[#This Row],[TotalAmount]]&gt;1000, 0.1,
   FACT_ORDERS[[#This Row],[TotalAmount]]&gt;500, 0.05,
   TRUE, 0
)</f>
        <v>0</v>
      </c>
      <c r="P663" s="28">
        <f xml:space="preserve"> FACT_ORDERS[[#This Row],[TotalAmount]] * (1 - (FACT_ORDERS[[#This Row],[ClientDiscount]] + FACT_ORDERS[[#This Row],[OrderDiscount]]) )</f>
        <v>415.8</v>
      </c>
      <c r="Q663" s="28">
        <f>FACT_ORDERS[[#This Row],[TotalAmountWithDiscount]]+FACT_ORDERS[[#This Row],[DeliveryCost]]</f>
        <v>430.8</v>
      </c>
      <c r="R663" s="35">
        <v>45344</v>
      </c>
      <c r="S663" s="35" t="str">
        <f>IF(NETWORKDAYS(FACT_ORDERS[[#This Row],[Order-Date]], FACT_ORDERS[[#This Row],[ArrivalDate ]]) &gt; 10, "Late", "On Time")</f>
        <v>On Time</v>
      </c>
    </row>
    <row r="664" spans="1:19" x14ac:dyDescent="0.3">
      <c r="A664" s="12">
        <v>5662</v>
      </c>
      <c r="B664" s="12">
        <v>273</v>
      </c>
      <c r="C664" s="12">
        <v>10577</v>
      </c>
      <c r="D664" s="12">
        <v>663</v>
      </c>
      <c r="E664" s="12" t="s">
        <v>244</v>
      </c>
      <c r="F664" s="13">
        <v>45109</v>
      </c>
      <c r="G664" s="26" t="s">
        <v>3293</v>
      </c>
      <c r="H664" s="12">
        <v>12</v>
      </c>
      <c r="I664" s="28">
        <f>VLOOKUP(B:B,DIM_PRODUCTS!A:F,5,FALSE)</f>
        <v>20</v>
      </c>
      <c r="J664" s="28">
        <f>FACT_ORDERS[[#This Row],[ProductPrice]]*FACT_ORDERS[[#This Row],[Quantity]]</f>
        <v>240</v>
      </c>
      <c r="K664" s="12" t="str">
        <f>VLOOKUP(C:C,DIM_CUSTOMERS!A:G,7,FALSE)</f>
        <v>Japan</v>
      </c>
      <c r="L664" s="30" cm="1">
        <f t="array" ref="L664">_xlfn.IFS(
    AND(FACT_ORDERS[[#This Row],[DeliveryMehtod]]="shippment",FACT_ORDERS[[#This Row],[TotalAmount]]&gt;=200), 0,
    AND(FACT_ORDERS[[#This Row],[DeliveryMehtod]]="pickup"), 15,
    AND(FACT_ORDERS[[#This Row],[DeliveryMehtod]]="shippment",FACT_ORDERS[[#This Row],[TotalAmount]]&lt;200), 35
)</f>
        <v>0</v>
      </c>
      <c r="M664" s="12" t="str" cm="1">
        <f t="array" ref="M664">_xlfn.IFS(
    SUMIFS(FACT_ORDERS[TotalAmount], FACT_ORDERS[WD_CUSTOMERS],FACT_ORDERS[[#This Row],[WD_CUSTOMERS]])&gt;=15000, "VIP",
    SUMIFS(FACT_ORDERS[TotalAmount], FACT_ORDERS[WD_CUSTOMERS],FACT_ORDERS[[#This Row],[WD_CUSTOMERS]])&gt;=8000, "Premium",
    TRUE, "Regular"
)</f>
        <v>Regular</v>
      </c>
      <c r="N664" s="32" cm="1">
        <f t="array" ref="N664">_xlfn.IFS(
   FACT_ORDERS[[#This Row],[TypeOfClient]]="VIP", 0.2,
   FACT_ORDERS[[#This Row],[TypeOfClient]]="Premium", 0.1,
   TRUE, 0
)</f>
        <v>0</v>
      </c>
      <c r="O664" s="31" cm="1">
        <f t="array" ref="O664">_xlfn.IFS(
   FACT_ORDERS[[#This Row],[TotalAmount]]&gt;1500, 0.15,
   FACT_ORDERS[[#This Row],[TotalAmount]]&gt;1000, 0.1,
   FACT_ORDERS[[#This Row],[TotalAmount]]&gt;500, 0.05,
   TRUE, 0
)</f>
        <v>0</v>
      </c>
      <c r="P664" s="28">
        <f xml:space="preserve"> FACT_ORDERS[[#This Row],[TotalAmount]] * (1 - (FACT_ORDERS[[#This Row],[ClientDiscount]] + FACT_ORDERS[[#This Row],[OrderDiscount]]) )</f>
        <v>240</v>
      </c>
      <c r="Q664" s="28">
        <f>FACT_ORDERS[[#This Row],[TotalAmountWithDiscount]]+FACT_ORDERS[[#This Row],[DeliveryCost]]</f>
        <v>240</v>
      </c>
      <c r="R664" s="35">
        <v>45119</v>
      </c>
      <c r="S664" s="35" t="str">
        <f>IF(NETWORKDAYS(FACT_ORDERS[[#This Row],[Order-Date]], FACT_ORDERS[[#This Row],[ArrivalDate ]]) &gt; 10, "Late", "On Time")</f>
        <v>On Time</v>
      </c>
    </row>
    <row r="665" spans="1:19" x14ac:dyDescent="0.3">
      <c r="A665" s="12">
        <v>5663</v>
      </c>
      <c r="B665" s="12">
        <v>275</v>
      </c>
      <c r="C665" s="12">
        <v>10756</v>
      </c>
      <c r="D665" s="12">
        <v>664</v>
      </c>
      <c r="E665" s="12" t="s">
        <v>243</v>
      </c>
      <c r="F665" s="13">
        <v>45151</v>
      </c>
      <c r="G665" s="26" t="s">
        <v>11357</v>
      </c>
      <c r="H665" s="12">
        <v>42</v>
      </c>
      <c r="I665" s="28">
        <f>VLOOKUP(B:B,DIM_PRODUCTS!A:F,5,FALSE)</f>
        <v>35</v>
      </c>
      <c r="J665" s="28">
        <f>FACT_ORDERS[[#This Row],[ProductPrice]]*FACT_ORDERS[[#This Row],[Quantity]]</f>
        <v>1470</v>
      </c>
      <c r="K665" s="12" t="str">
        <f>VLOOKUP(C:C,DIM_CUSTOMERS!A:G,7,FALSE)</f>
        <v>Germany</v>
      </c>
      <c r="L665" s="30" cm="1">
        <f t="array" ref="L665">_xlfn.IFS(
    AND(FACT_ORDERS[[#This Row],[DeliveryMehtod]]="shippment",FACT_ORDERS[[#This Row],[TotalAmount]]&gt;=200), 0,
    AND(FACT_ORDERS[[#This Row],[DeliveryMehtod]]="pickup"), 15,
    AND(FACT_ORDERS[[#This Row],[DeliveryMehtod]]="shippment",FACT_ORDERS[[#This Row],[TotalAmount]]&lt;200), 35
)</f>
        <v>15</v>
      </c>
      <c r="M665" s="12" t="str" cm="1">
        <f t="array" ref="M665">_xlfn.IFS(
    SUMIFS(FACT_ORDERS[TotalAmount], FACT_ORDERS[WD_CUSTOMERS],FACT_ORDERS[[#This Row],[WD_CUSTOMERS]])&gt;=15000, "VIP",
    SUMIFS(FACT_ORDERS[TotalAmount], FACT_ORDERS[WD_CUSTOMERS],FACT_ORDERS[[#This Row],[WD_CUSTOMERS]])&gt;=8000, "Premium",
    TRUE, "Regular"
)</f>
        <v>Regular</v>
      </c>
      <c r="N665" s="32" cm="1">
        <f t="array" ref="N665">_xlfn.IFS(
   FACT_ORDERS[[#This Row],[TypeOfClient]]="VIP", 0.2,
   FACT_ORDERS[[#This Row],[TypeOfClient]]="Premium", 0.1,
   TRUE, 0
)</f>
        <v>0</v>
      </c>
      <c r="O665" s="31" cm="1">
        <f t="array" ref="O665">_xlfn.IFS(
   FACT_ORDERS[[#This Row],[TotalAmount]]&gt;1500, 0.15,
   FACT_ORDERS[[#This Row],[TotalAmount]]&gt;1000, 0.1,
   FACT_ORDERS[[#This Row],[TotalAmount]]&gt;500, 0.05,
   TRUE, 0
)</f>
        <v>0.1</v>
      </c>
      <c r="P665" s="28">
        <f xml:space="preserve"> FACT_ORDERS[[#This Row],[TotalAmount]] * (1 - (FACT_ORDERS[[#This Row],[ClientDiscount]] + FACT_ORDERS[[#This Row],[OrderDiscount]]) )</f>
        <v>1323</v>
      </c>
      <c r="Q665" s="28">
        <f>FACT_ORDERS[[#This Row],[TotalAmountWithDiscount]]+FACT_ORDERS[[#This Row],[DeliveryCost]]</f>
        <v>1338</v>
      </c>
      <c r="R665" s="35">
        <v>45160</v>
      </c>
      <c r="S665" s="35" t="str">
        <f>IF(NETWORKDAYS(FACT_ORDERS[[#This Row],[Order-Date]], FACT_ORDERS[[#This Row],[ArrivalDate ]]) &gt; 10, "Late", "On Time")</f>
        <v>On Time</v>
      </c>
    </row>
    <row r="666" spans="1:19" x14ac:dyDescent="0.3">
      <c r="A666" s="12">
        <v>5664</v>
      </c>
      <c r="B666" s="12">
        <v>203</v>
      </c>
      <c r="C666" s="12">
        <v>10965</v>
      </c>
      <c r="D666" s="12">
        <v>665</v>
      </c>
      <c r="E666" s="12" t="s">
        <v>243</v>
      </c>
      <c r="F666" s="13">
        <v>45370</v>
      </c>
      <c r="G666" s="26" t="s">
        <v>11358</v>
      </c>
      <c r="H666" s="12">
        <v>8</v>
      </c>
      <c r="I666" s="28">
        <f>VLOOKUP(B:B,DIM_PRODUCTS!A:F,5,FALSE)</f>
        <v>5</v>
      </c>
      <c r="J666" s="28">
        <f>FACT_ORDERS[[#This Row],[ProductPrice]]*FACT_ORDERS[[#This Row],[Quantity]]</f>
        <v>40</v>
      </c>
      <c r="K666" s="12" t="str">
        <f>VLOOKUP(C:C,DIM_CUSTOMERS!A:G,7,FALSE)</f>
        <v>Kenya</v>
      </c>
      <c r="L666" s="30" cm="1">
        <f t="array" ref="L666">_xlfn.IFS(
    AND(FACT_ORDERS[[#This Row],[DeliveryMehtod]]="shippment",FACT_ORDERS[[#This Row],[TotalAmount]]&gt;=200), 0,
    AND(FACT_ORDERS[[#This Row],[DeliveryMehtod]]="pickup"), 15,
    AND(FACT_ORDERS[[#This Row],[DeliveryMehtod]]="shippment",FACT_ORDERS[[#This Row],[TotalAmount]]&lt;200), 35
)</f>
        <v>15</v>
      </c>
      <c r="M666" s="12" t="str" cm="1">
        <f t="array" ref="M666">_xlfn.IFS(
    SUMIFS(FACT_ORDERS[TotalAmount], FACT_ORDERS[WD_CUSTOMERS],FACT_ORDERS[[#This Row],[WD_CUSTOMERS]])&gt;=15000, "VIP",
    SUMIFS(FACT_ORDERS[TotalAmount], FACT_ORDERS[WD_CUSTOMERS],FACT_ORDERS[[#This Row],[WD_CUSTOMERS]])&gt;=8000, "Premium",
    TRUE, "Regular"
)</f>
        <v>Regular</v>
      </c>
      <c r="N666" s="32" cm="1">
        <f t="array" ref="N666">_xlfn.IFS(
   FACT_ORDERS[[#This Row],[TypeOfClient]]="VIP", 0.2,
   FACT_ORDERS[[#This Row],[TypeOfClient]]="Premium", 0.1,
   TRUE, 0
)</f>
        <v>0</v>
      </c>
      <c r="O666" s="31" cm="1">
        <f t="array" ref="O666">_xlfn.IFS(
   FACT_ORDERS[[#This Row],[TotalAmount]]&gt;1500, 0.15,
   FACT_ORDERS[[#This Row],[TotalAmount]]&gt;1000, 0.1,
   FACT_ORDERS[[#This Row],[TotalAmount]]&gt;500, 0.05,
   TRUE, 0
)</f>
        <v>0</v>
      </c>
      <c r="P666" s="28">
        <f xml:space="preserve"> FACT_ORDERS[[#This Row],[TotalAmount]] * (1 - (FACT_ORDERS[[#This Row],[ClientDiscount]] + FACT_ORDERS[[#This Row],[OrderDiscount]]) )</f>
        <v>40</v>
      </c>
      <c r="Q666" s="28">
        <f>FACT_ORDERS[[#This Row],[TotalAmountWithDiscount]]+FACT_ORDERS[[#This Row],[DeliveryCost]]</f>
        <v>55</v>
      </c>
      <c r="R666" s="35">
        <v>45380</v>
      </c>
      <c r="S666" s="35" t="str">
        <f>IF(NETWORKDAYS(FACT_ORDERS[[#This Row],[Order-Date]], FACT_ORDERS[[#This Row],[ArrivalDate ]]) &gt; 10, "Late", "On Time")</f>
        <v>On Time</v>
      </c>
    </row>
    <row r="667" spans="1:19" x14ac:dyDescent="0.3">
      <c r="A667" s="12">
        <v>5665</v>
      </c>
      <c r="B667" s="12">
        <v>234</v>
      </c>
      <c r="C667" s="12">
        <v>10965</v>
      </c>
      <c r="D667" s="12">
        <v>666</v>
      </c>
      <c r="E667" s="12" t="s">
        <v>244</v>
      </c>
      <c r="F667" s="13">
        <v>45370</v>
      </c>
      <c r="G667" s="26" t="s">
        <v>11359</v>
      </c>
      <c r="H667" s="12">
        <v>44</v>
      </c>
      <c r="I667" s="28">
        <f>VLOOKUP(B:B,DIM_PRODUCTS!A:F,5,FALSE)</f>
        <v>13</v>
      </c>
      <c r="J667" s="28">
        <f>FACT_ORDERS[[#This Row],[ProductPrice]]*FACT_ORDERS[[#This Row],[Quantity]]</f>
        <v>572</v>
      </c>
      <c r="K667" s="12" t="str">
        <f>VLOOKUP(C:C,DIM_CUSTOMERS!A:G,7,FALSE)</f>
        <v>Kenya</v>
      </c>
      <c r="L667" s="30" cm="1">
        <f t="array" ref="L667">_xlfn.IFS(
    AND(FACT_ORDERS[[#This Row],[DeliveryMehtod]]="shippment",FACT_ORDERS[[#This Row],[TotalAmount]]&gt;=200), 0,
    AND(FACT_ORDERS[[#This Row],[DeliveryMehtod]]="pickup"), 15,
    AND(FACT_ORDERS[[#This Row],[DeliveryMehtod]]="shippment",FACT_ORDERS[[#This Row],[TotalAmount]]&lt;200), 35
)</f>
        <v>0</v>
      </c>
      <c r="M667" s="12" t="str" cm="1">
        <f t="array" ref="M667">_xlfn.IFS(
    SUMIFS(FACT_ORDERS[TotalAmount], FACT_ORDERS[WD_CUSTOMERS],FACT_ORDERS[[#This Row],[WD_CUSTOMERS]])&gt;=15000, "VIP",
    SUMIFS(FACT_ORDERS[TotalAmount], FACT_ORDERS[WD_CUSTOMERS],FACT_ORDERS[[#This Row],[WD_CUSTOMERS]])&gt;=8000, "Premium",
    TRUE, "Regular"
)</f>
        <v>Regular</v>
      </c>
      <c r="N667" s="32" cm="1">
        <f t="array" ref="N667">_xlfn.IFS(
   FACT_ORDERS[[#This Row],[TypeOfClient]]="VIP", 0.2,
   FACT_ORDERS[[#This Row],[TypeOfClient]]="Premium", 0.1,
   TRUE, 0
)</f>
        <v>0</v>
      </c>
      <c r="O667" s="31" cm="1">
        <f t="array" ref="O667">_xlfn.IFS(
   FACT_ORDERS[[#This Row],[TotalAmount]]&gt;1500, 0.15,
   FACT_ORDERS[[#This Row],[TotalAmount]]&gt;1000, 0.1,
   FACT_ORDERS[[#This Row],[TotalAmount]]&gt;500, 0.05,
   TRUE, 0
)</f>
        <v>0.05</v>
      </c>
      <c r="P667" s="28">
        <f xml:space="preserve"> FACT_ORDERS[[#This Row],[TotalAmount]] * (1 - (FACT_ORDERS[[#This Row],[ClientDiscount]] + FACT_ORDERS[[#This Row],[OrderDiscount]]) )</f>
        <v>543.4</v>
      </c>
      <c r="Q667" s="28">
        <f>FACT_ORDERS[[#This Row],[TotalAmountWithDiscount]]+FACT_ORDERS[[#This Row],[DeliveryCost]]</f>
        <v>543.4</v>
      </c>
      <c r="R667" s="35">
        <v>45379</v>
      </c>
      <c r="S667" s="35" t="str">
        <f>IF(NETWORKDAYS(FACT_ORDERS[[#This Row],[Order-Date]], FACT_ORDERS[[#This Row],[ArrivalDate ]]) &gt; 10, "Late", "On Time")</f>
        <v>On Time</v>
      </c>
    </row>
    <row r="668" spans="1:19" x14ac:dyDescent="0.3">
      <c r="A668" s="12">
        <v>5666</v>
      </c>
      <c r="B668" s="12">
        <v>269</v>
      </c>
      <c r="C668" s="12">
        <v>10965</v>
      </c>
      <c r="D668" s="12">
        <v>667</v>
      </c>
      <c r="E668" s="12" t="s">
        <v>244</v>
      </c>
      <c r="F668" s="13">
        <v>45370</v>
      </c>
      <c r="G668" s="26" t="s">
        <v>11360</v>
      </c>
      <c r="H668" s="12">
        <v>38</v>
      </c>
      <c r="I668" s="28">
        <f>VLOOKUP(B:B,DIM_PRODUCTS!A:F,5,FALSE)</f>
        <v>29</v>
      </c>
      <c r="J668" s="28">
        <f>FACT_ORDERS[[#This Row],[ProductPrice]]*FACT_ORDERS[[#This Row],[Quantity]]</f>
        <v>1102</v>
      </c>
      <c r="K668" s="12" t="str">
        <f>VLOOKUP(C:C,DIM_CUSTOMERS!A:G,7,FALSE)</f>
        <v>Kenya</v>
      </c>
      <c r="L668" s="30" cm="1">
        <f t="array" ref="L668">_xlfn.IFS(
    AND(FACT_ORDERS[[#This Row],[DeliveryMehtod]]="shippment",FACT_ORDERS[[#This Row],[TotalAmount]]&gt;=200), 0,
    AND(FACT_ORDERS[[#This Row],[DeliveryMehtod]]="pickup"), 15,
    AND(FACT_ORDERS[[#This Row],[DeliveryMehtod]]="shippment",FACT_ORDERS[[#This Row],[TotalAmount]]&lt;200), 35
)</f>
        <v>0</v>
      </c>
      <c r="M668" s="12" t="str" cm="1">
        <f t="array" ref="M668">_xlfn.IFS(
    SUMIFS(FACT_ORDERS[TotalAmount], FACT_ORDERS[WD_CUSTOMERS],FACT_ORDERS[[#This Row],[WD_CUSTOMERS]])&gt;=15000, "VIP",
    SUMIFS(FACT_ORDERS[TotalAmount], FACT_ORDERS[WD_CUSTOMERS],FACT_ORDERS[[#This Row],[WD_CUSTOMERS]])&gt;=8000, "Premium",
    TRUE, "Regular"
)</f>
        <v>Regular</v>
      </c>
      <c r="N668" s="32" cm="1">
        <f t="array" ref="N668">_xlfn.IFS(
   FACT_ORDERS[[#This Row],[TypeOfClient]]="VIP", 0.2,
   FACT_ORDERS[[#This Row],[TypeOfClient]]="Premium", 0.1,
   TRUE, 0
)</f>
        <v>0</v>
      </c>
      <c r="O668" s="31" cm="1">
        <f t="array" ref="O668">_xlfn.IFS(
   FACT_ORDERS[[#This Row],[TotalAmount]]&gt;1500, 0.15,
   FACT_ORDERS[[#This Row],[TotalAmount]]&gt;1000, 0.1,
   FACT_ORDERS[[#This Row],[TotalAmount]]&gt;500, 0.05,
   TRUE, 0
)</f>
        <v>0.1</v>
      </c>
      <c r="P668" s="28">
        <f xml:space="preserve"> FACT_ORDERS[[#This Row],[TotalAmount]] * (1 - (FACT_ORDERS[[#This Row],[ClientDiscount]] + FACT_ORDERS[[#This Row],[OrderDiscount]]) )</f>
        <v>991.80000000000007</v>
      </c>
      <c r="Q668" s="28">
        <f>FACT_ORDERS[[#This Row],[TotalAmountWithDiscount]]+FACT_ORDERS[[#This Row],[DeliveryCost]]</f>
        <v>991.80000000000007</v>
      </c>
      <c r="R668" s="35">
        <v>45378</v>
      </c>
      <c r="S668" s="35" t="str">
        <f>IF(NETWORKDAYS(FACT_ORDERS[[#This Row],[Order-Date]], FACT_ORDERS[[#This Row],[ArrivalDate ]]) &gt; 10, "Late", "On Time")</f>
        <v>On Time</v>
      </c>
    </row>
    <row r="669" spans="1:19" x14ac:dyDescent="0.3">
      <c r="A669" s="12">
        <v>5667</v>
      </c>
      <c r="B669" s="12">
        <v>292</v>
      </c>
      <c r="C669" s="12">
        <v>10612</v>
      </c>
      <c r="D669" s="12">
        <v>668</v>
      </c>
      <c r="E669" s="12" t="s">
        <v>244</v>
      </c>
      <c r="F669" s="13">
        <v>45364</v>
      </c>
      <c r="G669" s="26" t="s">
        <v>11361</v>
      </c>
      <c r="H669" s="12">
        <v>21</v>
      </c>
      <c r="I669" s="28">
        <f>VLOOKUP(B:B,DIM_PRODUCTS!A:F,5,FALSE)</f>
        <v>6</v>
      </c>
      <c r="J669" s="28">
        <f>FACT_ORDERS[[#This Row],[ProductPrice]]*FACT_ORDERS[[#This Row],[Quantity]]</f>
        <v>126</v>
      </c>
      <c r="K669" s="12" t="str">
        <f>VLOOKUP(C:C,DIM_CUSTOMERS!A:G,7,FALSE)</f>
        <v>France</v>
      </c>
      <c r="L669" s="30" cm="1">
        <f t="array" ref="L669">_xlfn.IFS(
    AND(FACT_ORDERS[[#This Row],[DeliveryMehtod]]="shippment",FACT_ORDERS[[#This Row],[TotalAmount]]&gt;=200), 0,
    AND(FACT_ORDERS[[#This Row],[DeliveryMehtod]]="pickup"), 15,
    AND(FACT_ORDERS[[#This Row],[DeliveryMehtod]]="shippment",FACT_ORDERS[[#This Row],[TotalAmount]]&lt;200), 35
)</f>
        <v>35</v>
      </c>
      <c r="M669" s="12" t="str" cm="1">
        <f t="array" ref="M669">_xlfn.IFS(
    SUMIFS(FACT_ORDERS[TotalAmount], FACT_ORDERS[WD_CUSTOMERS],FACT_ORDERS[[#This Row],[WD_CUSTOMERS]])&gt;=15000, "VIP",
    SUMIFS(FACT_ORDERS[TotalAmount], FACT_ORDERS[WD_CUSTOMERS],FACT_ORDERS[[#This Row],[WD_CUSTOMERS]])&gt;=8000, "Premium",
    TRUE, "Regular"
)</f>
        <v>Regular</v>
      </c>
      <c r="N669" s="32" cm="1">
        <f t="array" ref="N669">_xlfn.IFS(
   FACT_ORDERS[[#This Row],[TypeOfClient]]="VIP", 0.2,
   FACT_ORDERS[[#This Row],[TypeOfClient]]="Premium", 0.1,
   TRUE, 0
)</f>
        <v>0</v>
      </c>
      <c r="O669" s="31" cm="1">
        <f t="array" ref="O669">_xlfn.IFS(
   FACT_ORDERS[[#This Row],[TotalAmount]]&gt;1500, 0.15,
   FACT_ORDERS[[#This Row],[TotalAmount]]&gt;1000, 0.1,
   FACT_ORDERS[[#This Row],[TotalAmount]]&gt;500, 0.05,
   TRUE, 0
)</f>
        <v>0</v>
      </c>
      <c r="P669" s="28">
        <f xml:space="preserve"> FACT_ORDERS[[#This Row],[TotalAmount]] * (1 - (FACT_ORDERS[[#This Row],[ClientDiscount]] + FACT_ORDERS[[#This Row],[OrderDiscount]]) )</f>
        <v>126</v>
      </c>
      <c r="Q669" s="28">
        <f>FACT_ORDERS[[#This Row],[TotalAmountWithDiscount]]+FACT_ORDERS[[#This Row],[DeliveryCost]]</f>
        <v>161</v>
      </c>
      <c r="R669" s="35">
        <v>45375</v>
      </c>
      <c r="S669" s="35" t="str">
        <f>IF(NETWORKDAYS(FACT_ORDERS[[#This Row],[Order-Date]], FACT_ORDERS[[#This Row],[ArrivalDate ]]) &gt; 10, "Late", "On Time")</f>
        <v>On Time</v>
      </c>
    </row>
    <row r="670" spans="1:19" x14ac:dyDescent="0.3">
      <c r="A670" s="12">
        <v>5668</v>
      </c>
      <c r="B670" s="12">
        <v>287</v>
      </c>
      <c r="C670" s="12">
        <v>10612</v>
      </c>
      <c r="D670" s="12">
        <v>669</v>
      </c>
      <c r="E670" s="12" t="s">
        <v>243</v>
      </c>
      <c r="F670" s="13">
        <v>45364</v>
      </c>
      <c r="G670" s="26" t="s">
        <v>11362</v>
      </c>
      <c r="H670" s="12">
        <v>19</v>
      </c>
      <c r="I670" s="28">
        <f>VLOOKUP(B:B,DIM_PRODUCTS!A:F,5,FALSE)</f>
        <v>13</v>
      </c>
      <c r="J670" s="28">
        <f>FACT_ORDERS[[#This Row],[ProductPrice]]*FACT_ORDERS[[#This Row],[Quantity]]</f>
        <v>247</v>
      </c>
      <c r="K670" s="12" t="str">
        <f>VLOOKUP(C:C,DIM_CUSTOMERS!A:G,7,FALSE)</f>
        <v>France</v>
      </c>
      <c r="L670" s="30" cm="1">
        <f t="array" ref="L670">_xlfn.IFS(
    AND(FACT_ORDERS[[#This Row],[DeliveryMehtod]]="shippment",FACT_ORDERS[[#This Row],[TotalAmount]]&gt;=200), 0,
    AND(FACT_ORDERS[[#This Row],[DeliveryMehtod]]="pickup"), 15,
    AND(FACT_ORDERS[[#This Row],[DeliveryMehtod]]="shippment",FACT_ORDERS[[#This Row],[TotalAmount]]&lt;200), 35
)</f>
        <v>15</v>
      </c>
      <c r="M670" s="12" t="str" cm="1">
        <f t="array" ref="M670">_xlfn.IFS(
    SUMIFS(FACT_ORDERS[TotalAmount], FACT_ORDERS[WD_CUSTOMERS],FACT_ORDERS[[#This Row],[WD_CUSTOMERS]])&gt;=15000, "VIP",
    SUMIFS(FACT_ORDERS[TotalAmount], FACT_ORDERS[WD_CUSTOMERS],FACT_ORDERS[[#This Row],[WD_CUSTOMERS]])&gt;=8000, "Premium",
    TRUE, "Regular"
)</f>
        <v>Regular</v>
      </c>
      <c r="N670" s="32" cm="1">
        <f t="array" ref="N670">_xlfn.IFS(
   FACT_ORDERS[[#This Row],[TypeOfClient]]="VIP", 0.2,
   FACT_ORDERS[[#This Row],[TypeOfClient]]="Premium", 0.1,
   TRUE, 0
)</f>
        <v>0</v>
      </c>
      <c r="O670" s="31" cm="1">
        <f t="array" ref="O670">_xlfn.IFS(
   FACT_ORDERS[[#This Row],[TotalAmount]]&gt;1500, 0.15,
   FACT_ORDERS[[#This Row],[TotalAmount]]&gt;1000, 0.1,
   FACT_ORDERS[[#This Row],[TotalAmount]]&gt;500, 0.05,
   TRUE, 0
)</f>
        <v>0</v>
      </c>
      <c r="P670" s="28">
        <f xml:space="preserve"> FACT_ORDERS[[#This Row],[TotalAmount]] * (1 - (FACT_ORDERS[[#This Row],[ClientDiscount]] + FACT_ORDERS[[#This Row],[OrderDiscount]]) )</f>
        <v>247</v>
      </c>
      <c r="Q670" s="28">
        <f>FACT_ORDERS[[#This Row],[TotalAmountWithDiscount]]+FACT_ORDERS[[#This Row],[DeliveryCost]]</f>
        <v>262</v>
      </c>
      <c r="R670" s="35">
        <v>45375</v>
      </c>
      <c r="S670" s="35" t="str">
        <f>IF(NETWORKDAYS(FACT_ORDERS[[#This Row],[Order-Date]], FACT_ORDERS[[#This Row],[ArrivalDate ]]) &gt; 10, "Late", "On Time")</f>
        <v>On Time</v>
      </c>
    </row>
    <row r="671" spans="1:19" x14ac:dyDescent="0.3">
      <c r="A671" s="12">
        <v>5669</v>
      </c>
      <c r="B671" s="12">
        <v>235</v>
      </c>
      <c r="C671" s="12">
        <v>10612</v>
      </c>
      <c r="D671" s="12">
        <v>670</v>
      </c>
      <c r="E671" s="12" t="s">
        <v>244</v>
      </c>
      <c r="F671" s="13">
        <v>45364</v>
      </c>
      <c r="G671" s="26" t="s">
        <v>3724</v>
      </c>
      <c r="H671" s="12">
        <v>23</v>
      </c>
      <c r="I671" s="28">
        <f>VLOOKUP(B:B,DIM_PRODUCTS!A:F,5,FALSE)</f>
        <v>22</v>
      </c>
      <c r="J671" s="28">
        <f>FACT_ORDERS[[#This Row],[ProductPrice]]*FACT_ORDERS[[#This Row],[Quantity]]</f>
        <v>506</v>
      </c>
      <c r="K671" s="12" t="str">
        <f>VLOOKUP(C:C,DIM_CUSTOMERS!A:G,7,FALSE)</f>
        <v>France</v>
      </c>
      <c r="L671" s="30" cm="1">
        <f t="array" ref="L671">_xlfn.IFS(
    AND(FACT_ORDERS[[#This Row],[DeliveryMehtod]]="shippment",FACT_ORDERS[[#This Row],[TotalAmount]]&gt;=200), 0,
    AND(FACT_ORDERS[[#This Row],[DeliveryMehtod]]="pickup"), 15,
    AND(FACT_ORDERS[[#This Row],[DeliveryMehtod]]="shippment",FACT_ORDERS[[#This Row],[TotalAmount]]&lt;200), 35
)</f>
        <v>0</v>
      </c>
      <c r="M671" s="12" t="str" cm="1">
        <f t="array" ref="M671">_xlfn.IFS(
    SUMIFS(FACT_ORDERS[TotalAmount], FACT_ORDERS[WD_CUSTOMERS],FACT_ORDERS[[#This Row],[WD_CUSTOMERS]])&gt;=15000, "VIP",
    SUMIFS(FACT_ORDERS[TotalAmount], FACT_ORDERS[WD_CUSTOMERS],FACT_ORDERS[[#This Row],[WD_CUSTOMERS]])&gt;=8000, "Premium",
    TRUE, "Regular"
)</f>
        <v>Regular</v>
      </c>
      <c r="N671" s="32" cm="1">
        <f t="array" ref="N671">_xlfn.IFS(
   FACT_ORDERS[[#This Row],[TypeOfClient]]="VIP", 0.2,
   FACT_ORDERS[[#This Row],[TypeOfClient]]="Premium", 0.1,
   TRUE, 0
)</f>
        <v>0</v>
      </c>
      <c r="O671" s="31" cm="1">
        <f t="array" ref="O671">_xlfn.IFS(
   FACT_ORDERS[[#This Row],[TotalAmount]]&gt;1500, 0.15,
   FACT_ORDERS[[#This Row],[TotalAmount]]&gt;1000, 0.1,
   FACT_ORDERS[[#This Row],[TotalAmount]]&gt;500, 0.05,
   TRUE, 0
)</f>
        <v>0.05</v>
      </c>
      <c r="P671" s="28">
        <f xml:space="preserve"> FACT_ORDERS[[#This Row],[TotalAmount]] * (1 - (FACT_ORDERS[[#This Row],[ClientDiscount]] + FACT_ORDERS[[#This Row],[OrderDiscount]]) )</f>
        <v>480.7</v>
      </c>
      <c r="Q671" s="28">
        <f>FACT_ORDERS[[#This Row],[TotalAmountWithDiscount]]+FACT_ORDERS[[#This Row],[DeliveryCost]]</f>
        <v>480.7</v>
      </c>
      <c r="R671" s="35">
        <v>45371</v>
      </c>
      <c r="S671" s="35" t="str">
        <f>IF(NETWORKDAYS(FACT_ORDERS[[#This Row],[Order-Date]], FACT_ORDERS[[#This Row],[ArrivalDate ]]) &gt; 10, "Late", "On Time")</f>
        <v>On Time</v>
      </c>
    </row>
    <row r="672" spans="1:19" x14ac:dyDescent="0.3">
      <c r="A672" s="12">
        <v>5670</v>
      </c>
      <c r="B672" s="12">
        <v>252</v>
      </c>
      <c r="C672" s="12">
        <v>10140</v>
      </c>
      <c r="D672" s="12">
        <v>671</v>
      </c>
      <c r="E672" s="12" t="s">
        <v>244</v>
      </c>
      <c r="F672" s="13">
        <v>45458</v>
      </c>
      <c r="G672" s="26" t="s">
        <v>11363</v>
      </c>
      <c r="H672" s="12">
        <v>19</v>
      </c>
      <c r="I672" s="28">
        <f>VLOOKUP(B:B,DIM_PRODUCTS!A:F,5,FALSE)</f>
        <v>18</v>
      </c>
      <c r="J672" s="28">
        <f>FACT_ORDERS[[#This Row],[ProductPrice]]*FACT_ORDERS[[#This Row],[Quantity]]</f>
        <v>342</v>
      </c>
      <c r="K672" s="12" t="str">
        <f>VLOOKUP(C:C,DIM_CUSTOMERS!A:G,7,FALSE)</f>
        <v>USA</v>
      </c>
      <c r="L672" s="30" cm="1">
        <f t="array" ref="L672">_xlfn.IFS(
    AND(FACT_ORDERS[[#This Row],[DeliveryMehtod]]="shippment",FACT_ORDERS[[#This Row],[TotalAmount]]&gt;=200), 0,
    AND(FACT_ORDERS[[#This Row],[DeliveryMehtod]]="pickup"), 15,
    AND(FACT_ORDERS[[#This Row],[DeliveryMehtod]]="shippment",FACT_ORDERS[[#This Row],[TotalAmount]]&lt;200), 35
)</f>
        <v>0</v>
      </c>
      <c r="M672" s="12" t="str" cm="1">
        <f t="array" ref="M672">_xlfn.IFS(
    SUMIFS(FACT_ORDERS[TotalAmount], FACT_ORDERS[WD_CUSTOMERS],FACT_ORDERS[[#This Row],[WD_CUSTOMERS]])&gt;=15000, "VIP",
    SUMIFS(FACT_ORDERS[TotalAmount], FACT_ORDERS[WD_CUSTOMERS],FACT_ORDERS[[#This Row],[WD_CUSTOMERS]])&gt;=8000, "Premium",
    TRUE, "Regular"
)</f>
        <v>Premium</v>
      </c>
      <c r="N672" s="32" cm="1">
        <f t="array" ref="N672">_xlfn.IFS(
   FACT_ORDERS[[#This Row],[TypeOfClient]]="VIP", 0.2,
   FACT_ORDERS[[#This Row],[TypeOfClient]]="Premium", 0.1,
   TRUE, 0
)</f>
        <v>0.1</v>
      </c>
      <c r="O672" s="31" cm="1">
        <f t="array" ref="O672">_xlfn.IFS(
   FACT_ORDERS[[#This Row],[TotalAmount]]&gt;1500, 0.15,
   FACT_ORDERS[[#This Row],[TotalAmount]]&gt;1000, 0.1,
   FACT_ORDERS[[#This Row],[TotalAmount]]&gt;500, 0.05,
   TRUE, 0
)</f>
        <v>0</v>
      </c>
      <c r="P672" s="28">
        <f xml:space="preserve"> FACT_ORDERS[[#This Row],[TotalAmount]] * (1 - (FACT_ORDERS[[#This Row],[ClientDiscount]] + FACT_ORDERS[[#This Row],[OrderDiscount]]) )</f>
        <v>307.8</v>
      </c>
      <c r="Q672" s="28">
        <f>FACT_ORDERS[[#This Row],[TotalAmountWithDiscount]]+FACT_ORDERS[[#This Row],[DeliveryCost]]</f>
        <v>307.8</v>
      </c>
      <c r="R672" s="35">
        <v>45468</v>
      </c>
      <c r="S672" s="35" t="str">
        <f>IF(NETWORKDAYS(FACT_ORDERS[[#This Row],[Order-Date]], FACT_ORDERS[[#This Row],[ArrivalDate ]]) &gt; 10, "Late", "On Time")</f>
        <v>On Time</v>
      </c>
    </row>
    <row r="673" spans="1:19" x14ac:dyDescent="0.3">
      <c r="A673" s="12">
        <v>5671</v>
      </c>
      <c r="B673" s="12">
        <v>269</v>
      </c>
      <c r="C673" s="12">
        <v>10140</v>
      </c>
      <c r="D673" s="12">
        <v>672</v>
      </c>
      <c r="E673" s="12" t="s">
        <v>244</v>
      </c>
      <c r="F673" s="13">
        <v>45458</v>
      </c>
      <c r="G673" s="26" t="s">
        <v>11364</v>
      </c>
      <c r="H673" s="12">
        <v>27</v>
      </c>
      <c r="I673" s="28">
        <f>VLOOKUP(B:B,DIM_PRODUCTS!A:F,5,FALSE)</f>
        <v>29</v>
      </c>
      <c r="J673" s="28">
        <f>FACT_ORDERS[[#This Row],[ProductPrice]]*FACT_ORDERS[[#This Row],[Quantity]]</f>
        <v>783</v>
      </c>
      <c r="K673" s="12" t="str">
        <f>VLOOKUP(C:C,DIM_CUSTOMERS!A:G,7,FALSE)</f>
        <v>USA</v>
      </c>
      <c r="L673" s="30" cm="1">
        <f t="array" ref="L673">_xlfn.IFS(
    AND(FACT_ORDERS[[#This Row],[DeliveryMehtod]]="shippment",FACT_ORDERS[[#This Row],[TotalAmount]]&gt;=200), 0,
    AND(FACT_ORDERS[[#This Row],[DeliveryMehtod]]="pickup"), 15,
    AND(FACT_ORDERS[[#This Row],[DeliveryMehtod]]="shippment",FACT_ORDERS[[#This Row],[TotalAmount]]&lt;200), 35
)</f>
        <v>0</v>
      </c>
      <c r="M673" s="12" t="str" cm="1">
        <f t="array" ref="M673">_xlfn.IFS(
    SUMIFS(FACT_ORDERS[TotalAmount], FACT_ORDERS[WD_CUSTOMERS],FACT_ORDERS[[#This Row],[WD_CUSTOMERS]])&gt;=15000, "VIP",
    SUMIFS(FACT_ORDERS[TotalAmount], FACT_ORDERS[WD_CUSTOMERS],FACT_ORDERS[[#This Row],[WD_CUSTOMERS]])&gt;=8000, "Premium",
    TRUE, "Regular"
)</f>
        <v>Premium</v>
      </c>
      <c r="N673" s="32" cm="1">
        <f t="array" ref="N673">_xlfn.IFS(
   FACT_ORDERS[[#This Row],[TypeOfClient]]="VIP", 0.2,
   FACT_ORDERS[[#This Row],[TypeOfClient]]="Premium", 0.1,
   TRUE, 0
)</f>
        <v>0.1</v>
      </c>
      <c r="O673" s="31" cm="1">
        <f t="array" ref="O673">_xlfn.IFS(
   FACT_ORDERS[[#This Row],[TotalAmount]]&gt;1500, 0.15,
   FACT_ORDERS[[#This Row],[TotalAmount]]&gt;1000, 0.1,
   FACT_ORDERS[[#This Row],[TotalAmount]]&gt;500, 0.05,
   TRUE, 0
)</f>
        <v>0.05</v>
      </c>
      <c r="P673" s="28">
        <f xml:space="preserve"> FACT_ORDERS[[#This Row],[TotalAmount]] * (1 - (FACT_ORDERS[[#This Row],[ClientDiscount]] + FACT_ORDERS[[#This Row],[OrderDiscount]]) )</f>
        <v>665.55</v>
      </c>
      <c r="Q673" s="28">
        <f>FACT_ORDERS[[#This Row],[TotalAmountWithDiscount]]+FACT_ORDERS[[#This Row],[DeliveryCost]]</f>
        <v>665.55</v>
      </c>
      <c r="R673" s="35">
        <v>45467</v>
      </c>
      <c r="S673" s="35" t="str">
        <f>IF(NETWORKDAYS(FACT_ORDERS[[#This Row],[Order-Date]], FACT_ORDERS[[#This Row],[ArrivalDate ]]) &gt; 10, "Late", "On Time")</f>
        <v>On Time</v>
      </c>
    </row>
    <row r="674" spans="1:19" x14ac:dyDescent="0.3">
      <c r="A674" s="12">
        <v>5672</v>
      </c>
      <c r="B674" s="12">
        <v>200</v>
      </c>
      <c r="C674" s="12">
        <v>10358</v>
      </c>
      <c r="D674" s="12">
        <v>673</v>
      </c>
      <c r="E674" s="12" t="s">
        <v>244</v>
      </c>
      <c r="F674" s="13">
        <v>45318</v>
      </c>
      <c r="G674" s="26" t="s">
        <v>11365</v>
      </c>
      <c r="H674" s="12">
        <v>16</v>
      </c>
      <c r="I674" s="28">
        <f>VLOOKUP(B:B,DIM_PRODUCTS!A:F,5,FALSE)</f>
        <v>15</v>
      </c>
      <c r="J674" s="28">
        <f>FACT_ORDERS[[#This Row],[ProductPrice]]*FACT_ORDERS[[#This Row],[Quantity]]</f>
        <v>240</v>
      </c>
      <c r="K674" s="12" t="str">
        <f>VLOOKUP(C:C,DIM_CUSTOMERS!A:G,7,FALSE)</f>
        <v>Mexico</v>
      </c>
      <c r="L674" s="30" cm="1">
        <f t="array" ref="L674">_xlfn.IFS(
    AND(FACT_ORDERS[[#This Row],[DeliveryMehtod]]="shippment",FACT_ORDERS[[#This Row],[TotalAmount]]&gt;=200), 0,
    AND(FACT_ORDERS[[#This Row],[DeliveryMehtod]]="pickup"), 15,
    AND(FACT_ORDERS[[#This Row],[DeliveryMehtod]]="shippment",FACT_ORDERS[[#This Row],[TotalAmount]]&lt;200), 35
)</f>
        <v>0</v>
      </c>
      <c r="M674" s="12" t="str" cm="1">
        <f t="array" ref="M674">_xlfn.IFS(
    SUMIFS(FACT_ORDERS[TotalAmount], FACT_ORDERS[WD_CUSTOMERS],FACT_ORDERS[[#This Row],[WD_CUSTOMERS]])&gt;=15000, "VIP",
    SUMIFS(FACT_ORDERS[TotalAmount], FACT_ORDERS[WD_CUSTOMERS],FACT_ORDERS[[#This Row],[WD_CUSTOMERS]])&gt;=8000, "Premium",
    TRUE, "Regular"
)</f>
        <v>VIP</v>
      </c>
      <c r="N674" s="32" cm="1">
        <f t="array" ref="N674">_xlfn.IFS(
   FACT_ORDERS[[#This Row],[TypeOfClient]]="VIP", 0.2,
   FACT_ORDERS[[#This Row],[TypeOfClient]]="Premium", 0.1,
   TRUE, 0
)</f>
        <v>0.2</v>
      </c>
      <c r="O674" s="31" cm="1">
        <f t="array" ref="O674">_xlfn.IFS(
   FACT_ORDERS[[#This Row],[TotalAmount]]&gt;1500, 0.15,
   FACT_ORDERS[[#This Row],[TotalAmount]]&gt;1000, 0.1,
   FACT_ORDERS[[#This Row],[TotalAmount]]&gt;500, 0.05,
   TRUE, 0
)</f>
        <v>0</v>
      </c>
      <c r="P674" s="28">
        <f xml:space="preserve"> FACT_ORDERS[[#This Row],[TotalAmount]] * (1 - (FACT_ORDERS[[#This Row],[ClientDiscount]] + FACT_ORDERS[[#This Row],[OrderDiscount]]) )</f>
        <v>192</v>
      </c>
      <c r="Q674" s="28">
        <f>FACT_ORDERS[[#This Row],[TotalAmountWithDiscount]]+FACT_ORDERS[[#This Row],[DeliveryCost]]</f>
        <v>192</v>
      </c>
      <c r="R674" s="35">
        <v>45327</v>
      </c>
      <c r="S674" s="35" t="str">
        <f>IF(NETWORKDAYS(FACT_ORDERS[[#This Row],[Order-Date]], FACT_ORDERS[[#This Row],[ArrivalDate ]]) &gt; 10, "Late", "On Time")</f>
        <v>On Time</v>
      </c>
    </row>
    <row r="675" spans="1:19" x14ac:dyDescent="0.3">
      <c r="A675" s="12">
        <v>5673</v>
      </c>
      <c r="B675" s="12">
        <v>277</v>
      </c>
      <c r="C675" s="12">
        <v>10358</v>
      </c>
      <c r="D675" s="12">
        <v>674</v>
      </c>
      <c r="E675" s="12" t="s">
        <v>243</v>
      </c>
      <c r="F675" s="13">
        <v>45318</v>
      </c>
      <c r="G675" s="26" t="s">
        <v>3778</v>
      </c>
      <c r="H675" s="12">
        <v>31</v>
      </c>
      <c r="I675" s="28">
        <f>VLOOKUP(B:B,DIM_PRODUCTS!A:F,5,FALSE)</f>
        <v>19</v>
      </c>
      <c r="J675" s="28">
        <f>FACT_ORDERS[[#This Row],[ProductPrice]]*FACT_ORDERS[[#This Row],[Quantity]]</f>
        <v>589</v>
      </c>
      <c r="K675" s="12" t="str">
        <f>VLOOKUP(C:C,DIM_CUSTOMERS!A:G,7,FALSE)</f>
        <v>Mexico</v>
      </c>
      <c r="L675" s="30" cm="1">
        <f t="array" ref="L675">_xlfn.IFS(
    AND(FACT_ORDERS[[#This Row],[DeliveryMehtod]]="shippment",FACT_ORDERS[[#This Row],[TotalAmount]]&gt;=200), 0,
    AND(FACT_ORDERS[[#This Row],[DeliveryMehtod]]="pickup"), 15,
    AND(FACT_ORDERS[[#This Row],[DeliveryMehtod]]="shippment",FACT_ORDERS[[#This Row],[TotalAmount]]&lt;200), 35
)</f>
        <v>15</v>
      </c>
      <c r="M675" s="12" t="str" cm="1">
        <f t="array" ref="M675">_xlfn.IFS(
    SUMIFS(FACT_ORDERS[TotalAmount], FACT_ORDERS[WD_CUSTOMERS],FACT_ORDERS[[#This Row],[WD_CUSTOMERS]])&gt;=15000, "VIP",
    SUMIFS(FACT_ORDERS[TotalAmount], FACT_ORDERS[WD_CUSTOMERS],FACT_ORDERS[[#This Row],[WD_CUSTOMERS]])&gt;=8000, "Premium",
    TRUE, "Regular"
)</f>
        <v>VIP</v>
      </c>
      <c r="N675" s="32" cm="1">
        <f t="array" ref="N675">_xlfn.IFS(
   FACT_ORDERS[[#This Row],[TypeOfClient]]="VIP", 0.2,
   FACT_ORDERS[[#This Row],[TypeOfClient]]="Premium", 0.1,
   TRUE, 0
)</f>
        <v>0.2</v>
      </c>
      <c r="O675" s="31" cm="1">
        <f t="array" ref="O675">_xlfn.IFS(
   FACT_ORDERS[[#This Row],[TotalAmount]]&gt;1500, 0.15,
   FACT_ORDERS[[#This Row],[TotalAmount]]&gt;1000, 0.1,
   FACT_ORDERS[[#This Row],[TotalAmount]]&gt;500, 0.05,
   TRUE, 0
)</f>
        <v>0.05</v>
      </c>
      <c r="P675" s="28">
        <f xml:space="preserve"> FACT_ORDERS[[#This Row],[TotalAmount]] * (1 - (FACT_ORDERS[[#This Row],[ClientDiscount]] + FACT_ORDERS[[#This Row],[OrderDiscount]]) )</f>
        <v>441.75</v>
      </c>
      <c r="Q675" s="28">
        <f>FACT_ORDERS[[#This Row],[TotalAmountWithDiscount]]+FACT_ORDERS[[#This Row],[DeliveryCost]]</f>
        <v>456.75</v>
      </c>
      <c r="R675" s="35">
        <v>45328</v>
      </c>
      <c r="S675" s="35" t="str">
        <f>IF(NETWORKDAYS(FACT_ORDERS[[#This Row],[Order-Date]], FACT_ORDERS[[#This Row],[ArrivalDate ]]) &gt; 10, "Late", "On Time")</f>
        <v>On Time</v>
      </c>
    </row>
    <row r="676" spans="1:19" x14ac:dyDescent="0.3">
      <c r="A676" s="12">
        <v>5674</v>
      </c>
      <c r="B676" s="12">
        <v>296</v>
      </c>
      <c r="C676" s="12">
        <v>10358</v>
      </c>
      <c r="D676" s="12">
        <v>675</v>
      </c>
      <c r="E676" s="12" t="s">
        <v>244</v>
      </c>
      <c r="F676" s="13">
        <v>45318</v>
      </c>
      <c r="G676" s="26" t="s">
        <v>11366</v>
      </c>
      <c r="H676" s="12">
        <v>11</v>
      </c>
      <c r="I676" s="28">
        <f>VLOOKUP(B:B,DIM_PRODUCTS!A:F,5,FALSE)</f>
        <v>5</v>
      </c>
      <c r="J676" s="28">
        <f>FACT_ORDERS[[#This Row],[ProductPrice]]*FACT_ORDERS[[#This Row],[Quantity]]</f>
        <v>55</v>
      </c>
      <c r="K676" s="12" t="str">
        <f>VLOOKUP(C:C,DIM_CUSTOMERS!A:G,7,FALSE)</f>
        <v>Mexico</v>
      </c>
      <c r="L676" s="30" cm="1">
        <f t="array" ref="L676">_xlfn.IFS(
    AND(FACT_ORDERS[[#This Row],[DeliveryMehtod]]="shippment",FACT_ORDERS[[#This Row],[TotalAmount]]&gt;=200), 0,
    AND(FACT_ORDERS[[#This Row],[DeliveryMehtod]]="pickup"), 15,
    AND(FACT_ORDERS[[#This Row],[DeliveryMehtod]]="shippment",FACT_ORDERS[[#This Row],[TotalAmount]]&lt;200), 35
)</f>
        <v>35</v>
      </c>
      <c r="M676" s="12" t="str" cm="1">
        <f t="array" ref="M676">_xlfn.IFS(
    SUMIFS(FACT_ORDERS[TotalAmount], FACT_ORDERS[WD_CUSTOMERS],FACT_ORDERS[[#This Row],[WD_CUSTOMERS]])&gt;=15000, "VIP",
    SUMIFS(FACT_ORDERS[TotalAmount], FACT_ORDERS[WD_CUSTOMERS],FACT_ORDERS[[#This Row],[WD_CUSTOMERS]])&gt;=8000, "Premium",
    TRUE, "Regular"
)</f>
        <v>VIP</v>
      </c>
      <c r="N676" s="32" cm="1">
        <f t="array" ref="N676">_xlfn.IFS(
   FACT_ORDERS[[#This Row],[TypeOfClient]]="VIP", 0.2,
   FACT_ORDERS[[#This Row],[TypeOfClient]]="Premium", 0.1,
   TRUE, 0
)</f>
        <v>0.2</v>
      </c>
      <c r="O676" s="31" cm="1">
        <f t="array" ref="O676">_xlfn.IFS(
   FACT_ORDERS[[#This Row],[TotalAmount]]&gt;1500, 0.15,
   FACT_ORDERS[[#This Row],[TotalAmount]]&gt;1000, 0.1,
   FACT_ORDERS[[#This Row],[TotalAmount]]&gt;500, 0.05,
   TRUE, 0
)</f>
        <v>0</v>
      </c>
      <c r="P676" s="28">
        <f xml:space="preserve"> FACT_ORDERS[[#This Row],[TotalAmount]] * (1 - (FACT_ORDERS[[#This Row],[ClientDiscount]] + FACT_ORDERS[[#This Row],[OrderDiscount]]) )</f>
        <v>44</v>
      </c>
      <c r="Q676" s="28">
        <f>FACT_ORDERS[[#This Row],[TotalAmountWithDiscount]]+FACT_ORDERS[[#This Row],[DeliveryCost]]</f>
        <v>79</v>
      </c>
      <c r="R676" s="35">
        <v>45329</v>
      </c>
      <c r="S676" s="35" t="str">
        <f>IF(NETWORKDAYS(FACT_ORDERS[[#This Row],[Order-Date]], FACT_ORDERS[[#This Row],[ArrivalDate ]]) &gt; 10, "Late", "On Time")</f>
        <v>On Time</v>
      </c>
    </row>
    <row r="677" spans="1:19" x14ac:dyDescent="0.3">
      <c r="A677" s="12">
        <v>5675</v>
      </c>
      <c r="B677" s="12">
        <v>241</v>
      </c>
      <c r="C677" s="12">
        <v>10358</v>
      </c>
      <c r="D677" s="12">
        <v>676</v>
      </c>
      <c r="E677" s="12" t="s">
        <v>243</v>
      </c>
      <c r="F677" s="13">
        <v>45318</v>
      </c>
      <c r="G677" s="26" t="s">
        <v>11367</v>
      </c>
      <c r="H677" s="12">
        <v>14</v>
      </c>
      <c r="I677" s="28">
        <f>VLOOKUP(B:B,DIM_PRODUCTS!A:F,5,FALSE)</f>
        <v>20</v>
      </c>
      <c r="J677" s="28">
        <f>FACT_ORDERS[[#This Row],[ProductPrice]]*FACT_ORDERS[[#This Row],[Quantity]]</f>
        <v>280</v>
      </c>
      <c r="K677" s="12" t="str">
        <f>VLOOKUP(C:C,DIM_CUSTOMERS!A:G,7,FALSE)</f>
        <v>Mexico</v>
      </c>
      <c r="L677" s="30" cm="1">
        <f t="array" ref="L677">_xlfn.IFS(
    AND(FACT_ORDERS[[#This Row],[DeliveryMehtod]]="shippment",FACT_ORDERS[[#This Row],[TotalAmount]]&gt;=200), 0,
    AND(FACT_ORDERS[[#This Row],[DeliveryMehtod]]="pickup"), 15,
    AND(FACT_ORDERS[[#This Row],[DeliveryMehtod]]="shippment",FACT_ORDERS[[#This Row],[TotalAmount]]&lt;200), 35
)</f>
        <v>15</v>
      </c>
      <c r="M677" s="12" t="str" cm="1">
        <f t="array" ref="M677">_xlfn.IFS(
    SUMIFS(FACT_ORDERS[TotalAmount], FACT_ORDERS[WD_CUSTOMERS],FACT_ORDERS[[#This Row],[WD_CUSTOMERS]])&gt;=15000, "VIP",
    SUMIFS(FACT_ORDERS[TotalAmount], FACT_ORDERS[WD_CUSTOMERS],FACT_ORDERS[[#This Row],[WD_CUSTOMERS]])&gt;=8000, "Premium",
    TRUE, "Regular"
)</f>
        <v>VIP</v>
      </c>
      <c r="N677" s="32" cm="1">
        <f t="array" ref="N677">_xlfn.IFS(
   FACT_ORDERS[[#This Row],[TypeOfClient]]="VIP", 0.2,
   FACT_ORDERS[[#This Row],[TypeOfClient]]="Premium", 0.1,
   TRUE, 0
)</f>
        <v>0.2</v>
      </c>
      <c r="O677" s="31" cm="1">
        <f t="array" ref="O677">_xlfn.IFS(
   FACT_ORDERS[[#This Row],[TotalAmount]]&gt;1500, 0.15,
   FACT_ORDERS[[#This Row],[TotalAmount]]&gt;1000, 0.1,
   FACT_ORDERS[[#This Row],[TotalAmount]]&gt;500, 0.05,
   TRUE, 0
)</f>
        <v>0</v>
      </c>
      <c r="P677" s="28">
        <f xml:space="preserve"> FACT_ORDERS[[#This Row],[TotalAmount]] * (1 - (FACT_ORDERS[[#This Row],[ClientDiscount]] + FACT_ORDERS[[#This Row],[OrderDiscount]]) )</f>
        <v>224</v>
      </c>
      <c r="Q677" s="28">
        <f>FACT_ORDERS[[#This Row],[TotalAmountWithDiscount]]+FACT_ORDERS[[#This Row],[DeliveryCost]]</f>
        <v>239</v>
      </c>
      <c r="R677" s="35">
        <v>45326</v>
      </c>
      <c r="S677" s="35" t="str">
        <f>IF(NETWORKDAYS(FACT_ORDERS[[#This Row],[Order-Date]], FACT_ORDERS[[#This Row],[ArrivalDate ]]) &gt; 10, "Late", "On Time")</f>
        <v>On Time</v>
      </c>
    </row>
    <row r="678" spans="1:19" x14ac:dyDescent="0.3">
      <c r="A678" s="12">
        <v>5676</v>
      </c>
      <c r="B678" s="12">
        <v>292</v>
      </c>
      <c r="C678" s="12">
        <v>10358</v>
      </c>
      <c r="D678" s="12">
        <v>677</v>
      </c>
      <c r="E678" s="12" t="s">
        <v>244</v>
      </c>
      <c r="F678" s="13">
        <v>45318</v>
      </c>
      <c r="G678" s="26" t="s">
        <v>11368</v>
      </c>
      <c r="H678" s="12">
        <v>19</v>
      </c>
      <c r="I678" s="28">
        <f>VLOOKUP(B:B,DIM_PRODUCTS!A:F,5,FALSE)</f>
        <v>6</v>
      </c>
      <c r="J678" s="28">
        <f>FACT_ORDERS[[#This Row],[ProductPrice]]*FACT_ORDERS[[#This Row],[Quantity]]</f>
        <v>114</v>
      </c>
      <c r="K678" s="12" t="str">
        <f>VLOOKUP(C:C,DIM_CUSTOMERS!A:G,7,FALSE)</f>
        <v>Mexico</v>
      </c>
      <c r="L678" s="30" cm="1">
        <f t="array" ref="L678">_xlfn.IFS(
    AND(FACT_ORDERS[[#This Row],[DeliveryMehtod]]="shippment",FACT_ORDERS[[#This Row],[TotalAmount]]&gt;=200), 0,
    AND(FACT_ORDERS[[#This Row],[DeliveryMehtod]]="pickup"), 15,
    AND(FACT_ORDERS[[#This Row],[DeliveryMehtod]]="shippment",FACT_ORDERS[[#This Row],[TotalAmount]]&lt;200), 35
)</f>
        <v>35</v>
      </c>
      <c r="M678" s="12" t="str" cm="1">
        <f t="array" ref="M678">_xlfn.IFS(
    SUMIFS(FACT_ORDERS[TotalAmount], FACT_ORDERS[WD_CUSTOMERS],FACT_ORDERS[[#This Row],[WD_CUSTOMERS]])&gt;=15000, "VIP",
    SUMIFS(FACT_ORDERS[TotalAmount], FACT_ORDERS[WD_CUSTOMERS],FACT_ORDERS[[#This Row],[WD_CUSTOMERS]])&gt;=8000, "Premium",
    TRUE, "Regular"
)</f>
        <v>VIP</v>
      </c>
      <c r="N678" s="32" cm="1">
        <f t="array" ref="N678">_xlfn.IFS(
   FACT_ORDERS[[#This Row],[TypeOfClient]]="VIP", 0.2,
   FACT_ORDERS[[#This Row],[TypeOfClient]]="Premium", 0.1,
   TRUE, 0
)</f>
        <v>0.2</v>
      </c>
      <c r="O678" s="31" cm="1">
        <f t="array" ref="O678">_xlfn.IFS(
   FACT_ORDERS[[#This Row],[TotalAmount]]&gt;1500, 0.15,
   FACT_ORDERS[[#This Row],[TotalAmount]]&gt;1000, 0.1,
   FACT_ORDERS[[#This Row],[TotalAmount]]&gt;500, 0.05,
   TRUE, 0
)</f>
        <v>0</v>
      </c>
      <c r="P678" s="28">
        <f xml:space="preserve"> FACT_ORDERS[[#This Row],[TotalAmount]] * (1 - (FACT_ORDERS[[#This Row],[ClientDiscount]] + FACT_ORDERS[[#This Row],[OrderDiscount]]) )</f>
        <v>91.2</v>
      </c>
      <c r="Q678" s="28">
        <f>FACT_ORDERS[[#This Row],[TotalAmountWithDiscount]]+FACT_ORDERS[[#This Row],[DeliveryCost]]</f>
        <v>126.2</v>
      </c>
      <c r="R678" s="35">
        <v>45327</v>
      </c>
      <c r="S678" s="35" t="str">
        <f>IF(NETWORKDAYS(FACT_ORDERS[[#This Row],[Order-Date]], FACT_ORDERS[[#This Row],[ArrivalDate ]]) &gt; 10, "Late", "On Time")</f>
        <v>On Time</v>
      </c>
    </row>
    <row r="679" spans="1:19" x14ac:dyDescent="0.3">
      <c r="A679" s="12">
        <v>5677</v>
      </c>
      <c r="B679" s="12">
        <v>227</v>
      </c>
      <c r="C679" s="12">
        <v>10358</v>
      </c>
      <c r="D679" s="12">
        <v>678</v>
      </c>
      <c r="E679" s="12" t="s">
        <v>243</v>
      </c>
      <c r="F679" s="13">
        <v>45318</v>
      </c>
      <c r="G679" s="26" t="s">
        <v>11369</v>
      </c>
      <c r="H679" s="12">
        <v>33</v>
      </c>
      <c r="I679" s="28">
        <f>VLOOKUP(B:B,DIM_PRODUCTS!A:F,5,FALSE)</f>
        <v>19</v>
      </c>
      <c r="J679" s="28">
        <f>FACT_ORDERS[[#This Row],[ProductPrice]]*FACT_ORDERS[[#This Row],[Quantity]]</f>
        <v>627</v>
      </c>
      <c r="K679" s="12" t="str">
        <f>VLOOKUP(C:C,DIM_CUSTOMERS!A:G,7,FALSE)</f>
        <v>Mexico</v>
      </c>
      <c r="L679" s="30" cm="1">
        <f t="array" ref="L679">_xlfn.IFS(
    AND(FACT_ORDERS[[#This Row],[DeliveryMehtod]]="shippment",FACT_ORDERS[[#This Row],[TotalAmount]]&gt;=200), 0,
    AND(FACT_ORDERS[[#This Row],[DeliveryMehtod]]="pickup"), 15,
    AND(FACT_ORDERS[[#This Row],[DeliveryMehtod]]="shippment",FACT_ORDERS[[#This Row],[TotalAmount]]&lt;200), 35
)</f>
        <v>15</v>
      </c>
      <c r="M679" s="12" t="str" cm="1">
        <f t="array" ref="M679">_xlfn.IFS(
    SUMIFS(FACT_ORDERS[TotalAmount], FACT_ORDERS[WD_CUSTOMERS],FACT_ORDERS[[#This Row],[WD_CUSTOMERS]])&gt;=15000, "VIP",
    SUMIFS(FACT_ORDERS[TotalAmount], FACT_ORDERS[WD_CUSTOMERS],FACT_ORDERS[[#This Row],[WD_CUSTOMERS]])&gt;=8000, "Premium",
    TRUE, "Regular"
)</f>
        <v>VIP</v>
      </c>
      <c r="N679" s="32" cm="1">
        <f t="array" ref="N679">_xlfn.IFS(
   FACT_ORDERS[[#This Row],[TypeOfClient]]="VIP", 0.2,
   FACT_ORDERS[[#This Row],[TypeOfClient]]="Premium", 0.1,
   TRUE, 0
)</f>
        <v>0.2</v>
      </c>
      <c r="O679" s="31" cm="1">
        <f t="array" ref="O679">_xlfn.IFS(
   FACT_ORDERS[[#This Row],[TotalAmount]]&gt;1500, 0.15,
   FACT_ORDERS[[#This Row],[TotalAmount]]&gt;1000, 0.1,
   FACT_ORDERS[[#This Row],[TotalAmount]]&gt;500, 0.05,
   TRUE, 0
)</f>
        <v>0.05</v>
      </c>
      <c r="P679" s="28">
        <f xml:space="preserve"> FACT_ORDERS[[#This Row],[TotalAmount]] * (1 - (FACT_ORDERS[[#This Row],[ClientDiscount]] + FACT_ORDERS[[#This Row],[OrderDiscount]]) )</f>
        <v>470.25</v>
      </c>
      <c r="Q679" s="28">
        <f>FACT_ORDERS[[#This Row],[TotalAmountWithDiscount]]+FACT_ORDERS[[#This Row],[DeliveryCost]]</f>
        <v>485.25</v>
      </c>
      <c r="R679" s="35">
        <v>45328</v>
      </c>
      <c r="S679" s="35" t="str">
        <f>IF(NETWORKDAYS(FACT_ORDERS[[#This Row],[Order-Date]], FACT_ORDERS[[#This Row],[ArrivalDate ]]) &gt; 10, "Late", "On Time")</f>
        <v>On Time</v>
      </c>
    </row>
    <row r="680" spans="1:19" x14ac:dyDescent="0.3">
      <c r="A680" s="12">
        <v>5678</v>
      </c>
      <c r="B680" s="12">
        <v>295</v>
      </c>
      <c r="C680" s="12">
        <v>10358</v>
      </c>
      <c r="D680" s="12">
        <v>679</v>
      </c>
      <c r="E680" s="12" t="s">
        <v>243</v>
      </c>
      <c r="F680" s="13">
        <v>44716</v>
      </c>
      <c r="G680" s="26" t="s">
        <v>11370</v>
      </c>
      <c r="H680" s="12">
        <v>9</v>
      </c>
      <c r="I680" s="28">
        <f>VLOOKUP(B:B,DIM_PRODUCTS!A:F,5,FALSE)</f>
        <v>10</v>
      </c>
      <c r="J680" s="28">
        <f>FACT_ORDERS[[#This Row],[ProductPrice]]*FACT_ORDERS[[#This Row],[Quantity]]</f>
        <v>90</v>
      </c>
      <c r="K680" s="12" t="str">
        <f>VLOOKUP(C:C,DIM_CUSTOMERS!A:G,7,FALSE)</f>
        <v>Mexico</v>
      </c>
      <c r="L680" s="30" cm="1">
        <f t="array" ref="L680">_xlfn.IFS(
    AND(FACT_ORDERS[[#This Row],[DeliveryMehtod]]="shippment",FACT_ORDERS[[#This Row],[TotalAmount]]&gt;=200), 0,
    AND(FACT_ORDERS[[#This Row],[DeliveryMehtod]]="pickup"), 15,
    AND(FACT_ORDERS[[#This Row],[DeliveryMehtod]]="shippment",FACT_ORDERS[[#This Row],[TotalAmount]]&lt;200), 35
)</f>
        <v>15</v>
      </c>
      <c r="M680" s="12" t="str" cm="1">
        <f t="array" ref="M680">_xlfn.IFS(
    SUMIFS(FACT_ORDERS[TotalAmount], FACT_ORDERS[WD_CUSTOMERS],FACT_ORDERS[[#This Row],[WD_CUSTOMERS]])&gt;=15000, "VIP",
    SUMIFS(FACT_ORDERS[TotalAmount], FACT_ORDERS[WD_CUSTOMERS],FACT_ORDERS[[#This Row],[WD_CUSTOMERS]])&gt;=8000, "Premium",
    TRUE, "Regular"
)</f>
        <v>VIP</v>
      </c>
      <c r="N680" s="32" cm="1">
        <f t="array" ref="N680">_xlfn.IFS(
   FACT_ORDERS[[#This Row],[TypeOfClient]]="VIP", 0.2,
   FACT_ORDERS[[#This Row],[TypeOfClient]]="Premium", 0.1,
   TRUE, 0
)</f>
        <v>0.2</v>
      </c>
      <c r="O680" s="31" cm="1">
        <f t="array" ref="O680">_xlfn.IFS(
   FACT_ORDERS[[#This Row],[TotalAmount]]&gt;1500, 0.15,
   FACT_ORDERS[[#This Row],[TotalAmount]]&gt;1000, 0.1,
   FACT_ORDERS[[#This Row],[TotalAmount]]&gt;500, 0.05,
   TRUE, 0
)</f>
        <v>0</v>
      </c>
      <c r="P680" s="28">
        <f xml:space="preserve"> FACT_ORDERS[[#This Row],[TotalAmount]] * (1 - (FACT_ORDERS[[#This Row],[ClientDiscount]] + FACT_ORDERS[[#This Row],[OrderDiscount]]) )</f>
        <v>72</v>
      </c>
      <c r="Q680" s="28">
        <f>FACT_ORDERS[[#This Row],[TotalAmountWithDiscount]]+FACT_ORDERS[[#This Row],[DeliveryCost]]</f>
        <v>87</v>
      </c>
      <c r="R680" s="35">
        <v>44724</v>
      </c>
      <c r="S680" s="35" t="str">
        <f>IF(NETWORKDAYS(FACT_ORDERS[[#This Row],[Order-Date]], FACT_ORDERS[[#This Row],[ArrivalDate ]]) &gt; 10, "Late", "On Time")</f>
        <v>On Time</v>
      </c>
    </row>
    <row r="681" spans="1:19" x14ac:dyDescent="0.3">
      <c r="A681" s="12">
        <v>5679</v>
      </c>
      <c r="B681" s="12">
        <v>277</v>
      </c>
      <c r="C681" s="12">
        <v>10144</v>
      </c>
      <c r="D681" s="12">
        <v>680</v>
      </c>
      <c r="E681" s="12" t="s">
        <v>243</v>
      </c>
      <c r="F681" s="13">
        <v>44490</v>
      </c>
      <c r="G681" s="26" t="s">
        <v>11371</v>
      </c>
      <c r="H681" s="12">
        <v>45</v>
      </c>
      <c r="I681" s="28">
        <f>VLOOKUP(B:B,DIM_PRODUCTS!A:F,5,FALSE)</f>
        <v>19</v>
      </c>
      <c r="J681" s="28">
        <f>FACT_ORDERS[[#This Row],[ProductPrice]]*FACT_ORDERS[[#This Row],[Quantity]]</f>
        <v>855</v>
      </c>
      <c r="K681" s="12" t="str">
        <f>VLOOKUP(C:C,DIM_CUSTOMERS!A:G,7,FALSE)</f>
        <v>Canada</v>
      </c>
      <c r="L681" s="30" cm="1">
        <f t="array" ref="L681">_xlfn.IFS(
    AND(FACT_ORDERS[[#This Row],[DeliveryMehtod]]="shippment",FACT_ORDERS[[#This Row],[TotalAmount]]&gt;=200), 0,
    AND(FACT_ORDERS[[#This Row],[DeliveryMehtod]]="pickup"), 15,
    AND(FACT_ORDERS[[#This Row],[DeliveryMehtod]]="shippment",FACT_ORDERS[[#This Row],[TotalAmount]]&lt;200), 35
)</f>
        <v>15</v>
      </c>
      <c r="M681" s="12" t="str" cm="1">
        <f t="array" ref="M681">_xlfn.IFS(
    SUMIFS(FACT_ORDERS[TotalAmount], FACT_ORDERS[WD_CUSTOMERS],FACT_ORDERS[[#This Row],[WD_CUSTOMERS]])&gt;=15000, "VIP",
    SUMIFS(FACT_ORDERS[TotalAmount], FACT_ORDERS[WD_CUSTOMERS],FACT_ORDERS[[#This Row],[WD_CUSTOMERS]])&gt;=8000, "Premium",
    TRUE, "Regular"
)</f>
        <v>VIP</v>
      </c>
      <c r="N681" s="32" cm="1">
        <f t="array" ref="N681">_xlfn.IFS(
   FACT_ORDERS[[#This Row],[TypeOfClient]]="VIP", 0.2,
   FACT_ORDERS[[#This Row],[TypeOfClient]]="Premium", 0.1,
   TRUE, 0
)</f>
        <v>0.2</v>
      </c>
      <c r="O681" s="31" cm="1">
        <f t="array" ref="O681">_xlfn.IFS(
   FACT_ORDERS[[#This Row],[TotalAmount]]&gt;1500, 0.15,
   FACT_ORDERS[[#This Row],[TotalAmount]]&gt;1000, 0.1,
   FACT_ORDERS[[#This Row],[TotalAmount]]&gt;500, 0.05,
   TRUE, 0
)</f>
        <v>0.05</v>
      </c>
      <c r="P681" s="28">
        <f xml:space="preserve"> FACT_ORDERS[[#This Row],[TotalAmount]] * (1 - (FACT_ORDERS[[#This Row],[ClientDiscount]] + FACT_ORDERS[[#This Row],[OrderDiscount]]) )</f>
        <v>641.25</v>
      </c>
      <c r="Q681" s="28">
        <f>FACT_ORDERS[[#This Row],[TotalAmountWithDiscount]]+FACT_ORDERS[[#This Row],[DeliveryCost]]</f>
        <v>656.25</v>
      </c>
      <c r="R681" s="35">
        <v>44497</v>
      </c>
      <c r="S681" s="35" t="str">
        <f>IF(NETWORKDAYS(FACT_ORDERS[[#This Row],[Order-Date]], FACT_ORDERS[[#This Row],[ArrivalDate ]]) &gt; 10, "Late", "On Time")</f>
        <v>On Time</v>
      </c>
    </row>
    <row r="682" spans="1:19" x14ac:dyDescent="0.3">
      <c r="A682" s="12">
        <v>5680</v>
      </c>
      <c r="B682" s="12">
        <v>215</v>
      </c>
      <c r="C682" s="12">
        <v>10144</v>
      </c>
      <c r="D682" s="12">
        <v>681</v>
      </c>
      <c r="E682" s="12" t="s">
        <v>244</v>
      </c>
      <c r="F682" s="13">
        <v>44490</v>
      </c>
      <c r="G682" s="26" t="s">
        <v>11372</v>
      </c>
      <c r="H682" s="12">
        <v>44</v>
      </c>
      <c r="I682" s="28">
        <f>VLOOKUP(B:B,DIM_PRODUCTS!A:F,5,FALSE)</f>
        <v>41</v>
      </c>
      <c r="J682" s="28">
        <f>FACT_ORDERS[[#This Row],[ProductPrice]]*FACT_ORDERS[[#This Row],[Quantity]]</f>
        <v>1804</v>
      </c>
      <c r="K682" s="12" t="str">
        <f>VLOOKUP(C:C,DIM_CUSTOMERS!A:G,7,FALSE)</f>
        <v>Canada</v>
      </c>
      <c r="L682" s="30" cm="1">
        <f t="array" ref="L682">_xlfn.IFS(
    AND(FACT_ORDERS[[#This Row],[DeliveryMehtod]]="shippment",FACT_ORDERS[[#This Row],[TotalAmount]]&gt;=200), 0,
    AND(FACT_ORDERS[[#This Row],[DeliveryMehtod]]="pickup"), 15,
    AND(FACT_ORDERS[[#This Row],[DeliveryMehtod]]="shippment",FACT_ORDERS[[#This Row],[TotalAmount]]&lt;200), 35
)</f>
        <v>0</v>
      </c>
      <c r="M682" s="12" t="str" cm="1">
        <f t="array" ref="M682">_xlfn.IFS(
    SUMIFS(FACT_ORDERS[TotalAmount], FACT_ORDERS[WD_CUSTOMERS],FACT_ORDERS[[#This Row],[WD_CUSTOMERS]])&gt;=15000, "VIP",
    SUMIFS(FACT_ORDERS[TotalAmount], FACT_ORDERS[WD_CUSTOMERS],FACT_ORDERS[[#This Row],[WD_CUSTOMERS]])&gt;=8000, "Premium",
    TRUE, "Regular"
)</f>
        <v>VIP</v>
      </c>
      <c r="N682" s="32" cm="1">
        <f t="array" ref="N682">_xlfn.IFS(
   FACT_ORDERS[[#This Row],[TypeOfClient]]="VIP", 0.2,
   FACT_ORDERS[[#This Row],[TypeOfClient]]="Premium", 0.1,
   TRUE, 0
)</f>
        <v>0.2</v>
      </c>
      <c r="O682" s="31" cm="1">
        <f t="array" ref="O682">_xlfn.IFS(
   FACT_ORDERS[[#This Row],[TotalAmount]]&gt;1500, 0.15,
   FACT_ORDERS[[#This Row],[TotalAmount]]&gt;1000, 0.1,
   FACT_ORDERS[[#This Row],[TotalAmount]]&gt;500, 0.05,
   TRUE, 0
)</f>
        <v>0.15</v>
      </c>
      <c r="P682" s="28">
        <f xml:space="preserve"> FACT_ORDERS[[#This Row],[TotalAmount]] * (1 - (FACT_ORDERS[[#This Row],[ClientDiscount]] + FACT_ORDERS[[#This Row],[OrderDiscount]]) )</f>
        <v>1172.6000000000001</v>
      </c>
      <c r="Q682" s="28">
        <f>FACT_ORDERS[[#This Row],[TotalAmountWithDiscount]]+FACT_ORDERS[[#This Row],[DeliveryCost]]</f>
        <v>1172.6000000000001</v>
      </c>
      <c r="R682" s="35">
        <v>44497</v>
      </c>
      <c r="S682" s="35" t="str">
        <f>IF(NETWORKDAYS(FACT_ORDERS[[#This Row],[Order-Date]], FACT_ORDERS[[#This Row],[ArrivalDate ]]) &gt; 10, "Late", "On Time")</f>
        <v>On Time</v>
      </c>
    </row>
    <row r="683" spans="1:19" x14ac:dyDescent="0.3">
      <c r="A683" s="12">
        <v>5681</v>
      </c>
      <c r="B683" s="12">
        <v>288</v>
      </c>
      <c r="C683" s="12">
        <v>10144</v>
      </c>
      <c r="D683" s="12">
        <v>682</v>
      </c>
      <c r="E683" s="12" t="s">
        <v>243</v>
      </c>
      <c r="F683" s="13">
        <v>44490</v>
      </c>
      <c r="G683" s="26" t="s">
        <v>11373</v>
      </c>
      <c r="H683" s="12">
        <v>10</v>
      </c>
      <c r="I683" s="28">
        <f>VLOOKUP(B:B,DIM_PRODUCTS!A:F,5,FALSE)</f>
        <v>14</v>
      </c>
      <c r="J683" s="28">
        <f>FACT_ORDERS[[#This Row],[ProductPrice]]*FACT_ORDERS[[#This Row],[Quantity]]</f>
        <v>140</v>
      </c>
      <c r="K683" s="12" t="str">
        <f>VLOOKUP(C:C,DIM_CUSTOMERS!A:G,7,FALSE)</f>
        <v>Canada</v>
      </c>
      <c r="L683" s="30" cm="1">
        <f t="array" ref="L683">_xlfn.IFS(
    AND(FACT_ORDERS[[#This Row],[DeliveryMehtod]]="shippment",FACT_ORDERS[[#This Row],[TotalAmount]]&gt;=200), 0,
    AND(FACT_ORDERS[[#This Row],[DeliveryMehtod]]="pickup"), 15,
    AND(FACT_ORDERS[[#This Row],[DeliveryMehtod]]="shippment",FACT_ORDERS[[#This Row],[TotalAmount]]&lt;200), 35
)</f>
        <v>15</v>
      </c>
      <c r="M683" s="12" t="str" cm="1">
        <f t="array" ref="M683">_xlfn.IFS(
    SUMIFS(FACT_ORDERS[TotalAmount], FACT_ORDERS[WD_CUSTOMERS],FACT_ORDERS[[#This Row],[WD_CUSTOMERS]])&gt;=15000, "VIP",
    SUMIFS(FACT_ORDERS[TotalAmount], FACT_ORDERS[WD_CUSTOMERS],FACT_ORDERS[[#This Row],[WD_CUSTOMERS]])&gt;=8000, "Premium",
    TRUE, "Regular"
)</f>
        <v>VIP</v>
      </c>
      <c r="N683" s="32" cm="1">
        <f t="array" ref="N683">_xlfn.IFS(
   FACT_ORDERS[[#This Row],[TypeOfClient]]="VIP", 0.2,
   FACT_ORDERS[[#This Row],[TypeOfClient]]="Premium", 0.1,
   TRUE, 0
)</f>
        <v>0.2</v>
      </c>
      <c r="O683" s="31" cm="1">
        <f t="array" ref="O683">_xlfn.IFS(
   FACT_ORDERS[[#This Row],[TotalAmount]]&gt;1500, 0.15,
   FACT_ORDERS[[#This Row],[TotalAmount]]&gt;1000, 0.1,
   FACT_ORDERS[[#This Row],[TotalAmount]]&gt;500, 0.05,
   TRUE, 0
)</f>
        <v>0</v>
      </c>
      <c r="P683" s="28">
        <f xml:space="preserve"> FACT_ORDERS[[#This Row],[TotalAmount]] * (1 - (FACT_ORDERS[[#This Row],[ClientDiscount]] + FACT_ORDERS[[#This Row],[OrderDiscount]]) )</f>
        <v>112</v>
      </c>
      <c r="Q683" s="28">
        <f>FACT_ORDERS[[#This Row],[TotalAmountWithDiscount]]+FACT_ORDERS[[#This Row],[DeliveryCost]]</f>
        <v>127</v>
      </c>
      <c r="R683" s="35">
        <v>44499</v>
      </c>
      <c r="S683" s="35" t="str">
        <f>IF(NETWORKDAYS(FACT_ORDERS[[#This Row],[Order-Date]], FACT_ORDERS[[#This Row],[ArrivalDate ]]) &gt; 10, "Late", "On Time")</f>
        <v>On Time</v>
      </c>
    </row>
    <row r="684" spans="1:19" x14ac:dyDescent="0.3">
      <c r="A684" s="12">
        <v>5682</v>
      </c>
      <c r="B684" s="12">
        <v>212</v>
      </c>
      <c r="C684" s="12">
        <v>10329</v>
      </c>
      <c r="D684" s="12">
        <v>683</v>
      </c>
      <c r="E684" s="12" t="s">
        <v>244</v>
      </c>
      <c r="F684" s="13">
        <v>45287</v>
      </c>
      <c r="G684" s="26" t="s">
        <v>4195</v>
      </c>
      <c r="H684" s="12">
        <v>71</v>
      </c>
      <c r="I684" s="28">
        <f>VLOOKUP(B:B,DIM_PRODUCTS!A:F,5,FALSE)</f>
        <v>41</v>
      </c>
      <c r="J684" s="28">
        <f>FACT_ORDERS[[#This Row],[ProductPrice]]*FACT_ORDERS[[#This Row],[Quantity]]</f>
        <v>2911</v>
      </c>
      <c r="K684" s="12" t="str">
        <f>VLOOKUP(C:C,DIM_CUSTOMERS!A:G,7,FALSE)</f>
        <v>USA</v>
      </c>
      <c r="L684" s="30" cm="1">
        <f t="array" ref="L684">_xlfn.IFS(
    AND(FACT_ORDERS[[#This Row],[DeliveryMehtod]]="shippment",FACT_ORDERS[[#This Row],[TotalAmount]]&gt;=200), 0,
    AND(FACT_ORDERS[[#This Row],[DeliveryMehtod]]="pickup"), 15,
    AND(FACT_ORDERS[[#This Row],[DeliveryMehtod]]="shippment",FACT_ORDERS[[#This Row],[TotalAmount]]&lt;200), 35
)</f>
        <v>0</v>
      </c>
      <c r="M684" s="12" t="str" cm="1">
        <f t="array" ref="M684">_xlfn.IFS(
    SUMIFS(FACT_ORDERS[TotalAmount], FACT_ORDERS[WD_CUSTOMERS],FACT_ORDERS[[#This Row],[WD_CUSTOMERS]])&gt;=15000, "VIP",
    SUMIFS(FACT_ORDERS[TotalAmount], FACT_ORDERS[WD_CUSTOMERS],FACT_ORDERS[[#This Row],[WD_CUSTOMERS]])&gt;=8000, "Premium",
    TRUE, "Regular"
)</f>
        <v>Regular</v>
      </c>
      <c r="N684" s="32" cm="1">
        <f t="array" ref="N684">_xlfn.IFS(
   FACT_ORDERS[[#This Row],[TypeOfClient]]="VIP", 0.2,
   FACT_ORDERS[[#This Row],[TypeOfClient]]="Premium", 0.1,
   TRUE, 0
)</f>
        <v>0</v>
      </c>
      <c r="O684" s="31" cm="1">
        <f t="array" ref="O684">_xlfn.IFS(
   FACT_ORDERS[[#This Row],[TotalAmount]]&gt;1500, 0.15,
   FACT_ORDERS[[#This Row],[TotalAmount]]&gt;1000, 0.1,
   FACT_ORDERS[[#This Row],[TotalAmount]]&gt;500, 0.05,
   TRUE, 0
)</f>
        <v>0.15</v>
      </c>
      <c r="P684" s="28">
        <f xml:space="preserve"> FACT_ORDERS[[#This Row],[TotalAmount]] * (1 - (FACT_ORDERS[[#This Row],[ClientDiscount]] + FACT_ORDERS[[#This Row],[OrderDiscount]]) )</f>
        <v>2474.35</v>
      </c>
      <c r="Q684" s="28">
        <f>FACT_ORDERS[[#This Row],[TotalAmountWithDiscount]]+FACT_ORDERS[[#This Row],[DeliveryCost]]</f>
        <v>2474.35</v>
      </c>
      <c r="R684" s="35">
        <v>45297</v>
      </c>
      <c r="S684" s="35" t="str">
        <f>IF(NETWORKDAYS(FACT_ORDERS[[#This Row],[Order-Date]], FACT_ORDERS[[#This Row],[ArrivalDate ]]) &gt; 10, "Late", "On Time")</f>
        <v>On Time</v>
      </c>
    </row>
    <row r="685" spans="1:19" x14ac:dyDescent="0.3">
      <c r="A685" s="12">
        <v>5683</v>
      </c>
      <c r="B685" s="12">
        <v>299</v>
      </c>
      <c r="C685" s="12">
        <v>10714</v>
      </c>
      <c r="D685" s="12">
        <v>684</v>
      </c>
      <c r="E685" s="12" t="s">
        <v>243</v>
      </c>
      <c r="F685" s="13">
        <v>45164</v>
      </c>
      <c r="G685" s="26" t="s">
        <v>11374</v>
      </c>
      <c r="H685" s="12">
        <v>19</v>
      </c>
      <c r="I685" s="28">
        <f>VLOOKUP(B:B,DIM_PRODUCTS!A:F,5,FALSE)</f>
        <v>19</v>
      </c>
      <c r="J685" s="28">
        <f>FACT_ORDERS[[#This Row],[ProductPrice]]*FACT_ORDERS[[#This Row],[Quantity]]</f>
        <v>361</v>
      </c>
      <c r="K685" s="12" t="str">
        <f>VLOOKUP(C:C,DIM_CUSTOMERS!A:G,7,FALSE)</f>
        <v>Germany</v>
      </c>
      <c r="L685" s="30" cm="1">
        <f t="array" ref="L685">_xlfn.IFS(
    AND(FACT_ORDERS[[#This Row],[DeliveryMehtod]]="shippment",FACT_ORDERS[[#This Row],[TotalAmount]]&gt;=200), 0,
    AND(FACT_ORDERS[[#This Row],[DeliveryMehtod]]="pickup"), 15,
    AND(FACT_ORDERS[[#This Row],[DeliveryMehtod]]="shippment",FACT_ORDERS[[#This Row],[TotalAmount]]&lt;200), 35
)</f>
        <v>15</v>
      </c>
      <c r="M685" s="12" t="str" cm="1">
        <f t="array" ref="M685">_xlfn.IFS(
    SUMIFS(FACT_ORDERS[TotalAmount], FACT_ORDERS[WD_CUSTOMERS],FACT_ORDERS[[#This Row],[WD_CUSTOMERS]])&gt;=15000, "VIP",
    SUMIFS(FACT_ORDERS[TotalAmount], FACT_ORDERS[WD_CUSTOMERS],FACT_ORDERS[[#This Row],[WD_CUSTOMERS]])&gt;=8000, "Premium",
    TRUE, "Regular"
)</f>
        <v>Regular</v>
      </c>
      <c r="N685" s="32" cm="1">
        <f t="array" ref="N685">_xlfn.IFS(
   FACT_ORDERS[[#This Row],[TypeOfClient]]="VIP", 0.2,
   FACT_ORDERS[[#This Row],[TypeOfClient]]="Premium", 0.1,
   TRUE, 0
)</f>
        <v>0</v>
      </c>
      <c r="O685" s="31" cm="1">
        <f t="array" ref="O685">_xlfn.IFS(
   FACT_ORDERS[[#This Row],[TotalAmount]]&gt;1500, 0.15,
   FACT_ORDERS[[#This Row],[TotalAmount]]&gt;1000, 0.1,
   FACT_ORDERS[[#This Row],[TotalAmount]]&gt;500, 0.05,
   TRUE, 0
)</f>
        <v>0</v>
      </c>
      <c r="P685" s="28">
        <f xml:space="preserve"> FACT_ORDERS[[#This Row],[TotalAmount]] * (1 - (FACT_ORDERS[[#This Row],[ClientDiscount]] + FACT_ORDERS[[#This Row],[OrderDiscount]]) )</f>
        <v>361</v>
      </c>
      <c r="Q685" s="28">
        <f>FACT_ORDERS[[#This Row],[TotalAmountWithDiscount]]+FACT_ORDERS[[#This Row],[DeliveryCost]]</f>
        <v>376</v>
      </c>
      <c r="R685" s="35">
        <v>45174</v>
      </c>
      <c r="S685" s="35" t="str">
        <f>IF(NETWORKDAYS(FACT_ORDERS[[#This Row],[Order-Date]], FACT_ORDERS[[#This Row],[ArrivalDate ]]) &gt; 10, "Late", "On Time")</f>
        <v>On Time</v>
      </c>
    </row>
    <row r="686" spans="1:19" x14ac:dyDescent="0.3">
      <c r="A686" s="12">
        <v>5684</v>
      </c>
      <c r="B686" s="12">
        <v>204</v>
      </c>
      <c r="C686" s="12">
        <v>10650</v>
      </c>
      <c r="D686" s="12">
        <v>685</v>
      </c>
      <c r="E686" s="12" t="s">
        <v>243</v>
      </c>
      <c r="F686" s="13">
        <v>44951</v>
      </c>
      <c r="G686" s="26" t="s">
        <v>11375</v>
      </c>
      <c r="H686" s="12">
        <v>12</v>
      </c>
      <c r="I686" s="28">
        <f>VLOOKUP(B:B,DIM_PRODUCTS!A:F,5,FALSE)</f>
        <v>6</v>
      </c>
      <c r="J686" s="28">
        <f>FACT_ORDERS[[#This Row],[ProductPrice]]*FACT_ORDERS[[#This Row],[Quantity]]</f>
        <v>72</v>
      </c>
      <c r="K686" s="12" t="str">
        <f>VLOOKUP(C:C,DIM_CUSTOMERS!A:G,7,FALSE)</f>
        <v>Italy</v>
      </c>
      <c r="L686" s="30" cm="1">
        <f t="array" ref="L686">_xlfn.IFS(
    AND(FACT_ORDERS[[#This Row],[DeliveryMehtod]]="shippment",FACT_ORDERS[[#This Row],[TotalAmount]]&gt;=200), 0,
    AND(FACT_ORDERS[[#This Row],[DeliveryMehtod]]="pickup"), 15,
    AND(FACT_ORDERS[[#This Row],[DeliveryMehtod]]="shippment",FACT_ORDERS[[#This Row],[TotalAmount]]&lt;200), 35
)</f>
        <v>15</v>
      </c>
      <c r="M686" s="12" t="str" cm="1">
        <f t="array" ref="M686">_xlfn.IFS(
    SUMIFS(FACT_ORDERS[TotalAmount], FACT_ORDERS[WD_CUSTOMERS],FACT_ORDERS[[#This Row],[WD_CUSTOMERS]])&gt;=15000, "VIP",
    SUMIFS(FACT_ORDERS[TotalAmount], FACT_ORDERS[WD_CUSTOMERS],FACT_ORDERS[[#This Row],[WD_CUSTOMERS]])&gt;=8000, "Premium",
    TRUE, "Regular"
)</f>
        <v>Regular</v>
      </c>
      <c r="N686" s="32" cm="1">
        <f t="array" ref="N686">_xlfn.IFS(
   FACT_ORDERS[[#This Row],[TypeOfClient]]="VIP", 0.2,
   FACT_ORDERS[[#This Row],[TypeOfClient]]="Premium", 0.1,
   TRUE, 0
)</f>
        <v>0</v>
      </c>
      <c r="O686" s="31" cm="1">
        <f t="array" ref="O686">_xlfn.IFS(
   FACT_ORDERS[[#This Row],[TotalAmount]]&gt;1500, 0.15,
   FACT_ORDERS[[#This Row],[TotalAmount]]&gt;1000, 0.1,
   FACT_ORDERS[[#This Row],[TotalAmount]]&gt;500, 0.05,
   TRUE, 0
)</f>
        <v>0</v>
      </c>
      <c r="P686" s="28">
        <f xml:space="preserve"> FACT_ORDERS[[#This Row],[TotalAmount]] * (1 - (FACT_ORDERS[[#This Row],[ClientDiscount]] + FACT_ORDERS[[#This Row],[OrderDiscount]]) )</f>
        <v>72</v>
      </c>
      <c r="Q686" s="28">
        <f>FACT_ORDERS[[#This Row],[TotalAmountWithDiscount]]+FACT_ORDERS[[#This Row],[DeliveryCost]]</f>
        <v>87</v>
      </c>
      <c r="R686" s="35">
        <v>44961</v>
      </c>
      <c r="S686" s="35" t="str">
        <f>IF(NETWORKDAYS(FACT_ORDERS[[#This Row],[Order-Date]], FACT_ORDERS[[#This Row],[ArrivalDate ]]) &gt; 10, "Late", "On Time")</f>
        <v>On Time</v>
      </c>
    </row>
    <row r="687" spans="1:19" x14ac:dyDescent="0.3">
      <c r="A687" s="12">
        <v>5685</v>
      </c>
      <c r="B687" s="12">
        <v>289</v>
      </c>
      <c r="C687" s="12">
        <v>10874</v>
      </c>
      <c r="D687" s="12">
        <v>686</v>
      </c>
      <c r="E687" s="12" t="s">
        <v>243</v>
      </c>
      <c r="F687" s="13">
        <v>44948</v>
      </c>
      <c r="G687" s="26" t="s">
        <v>11376</v>
      </c>
      <c r="H687" s="12">
        <v>26</v>
      </c>
      <c r="I687" s="28">
        <f>VLOOKUP(B:B,DIM_PRODUCTS!A:F,5,FALSE)</f>
        <v>9</v>
      </c>
      <c r="J687" s="28">
        <f>FACT_ORDERS[[#This Row],[ProductPrice]]*FACT_ORDERS[[#This Row],[Quantity]]</f>
        <v>234</v>
      </c>
      <c r="K687" s="12" t="str">
        <f>VLOOKUP(C:C,DIM_CUSTOMERS!A:G,7,FALSE)</f>
        <v>Italy</v>
      </c>
      <c r="L687" s="30" cm="1">
        <f t="array" ref="L687">_xlfn.IFS(
    AND(FACT_ORDERS[[#This Row],[DeliveryMehtod]]="shippment",FACT_ORDERS[[#This Row],[TotalAmount]]&gt;=200), 0,
    AND(FACT_ORDERS[[#This Row],[DeliveryMehtod]]="pickup"), 15,
    AND(FACT_ORDERS[[#This Row],[DeliveryMehtod]]="shippment",FACT_ORDERS[[#This Row],[TotalAmount]]&lt;200), 35
)</f>
        <v>15</v>
      </c>
      <c r="M687" s="12" t="str" cm="1">
        <f t="array" ref="M687">_xlfn.IFS(
    SUMIFS(FACT_ORDERS[TotalAmount], FACT_ORDERS[WD_CUSTOMERS],FACT_ORDERS[[#This Row],[WD_CUSTOMERS]])&gt;=15000, "VIP",
    SUMIFS(FACT_ORDERS[TotalAmount], FACT_ORDERS[WD_CUSTOMERS],FACT_ORDERS[[#This Row],[WD_CUSTOMERS]])&gt;=8000, "Premium",
    TRUE, "Regular"
)</f>
        <v>Regular</v>
      </c>
      <c r="N687" s="32" cm="1">
        <f t="array" ref="N687">_xlfn.IFS(
   FACT_ORDERS[[#This Row],[TypeOfClient]]="VIP", 0.2,
   FACT_ORDERS[[#This Row],[TypeOfClient]]="Premium", 0.1,
   TRUE, 0
)</f>
        <v>0</v>
      </c>
      <c r="O687" s="31" cm="1">
        <f t="array" ref="O687">_xlfn.IFS(
   FACT_ORDERS[[#This Row],[TotalAmount]]&gt;1500, 0.15,
   FACT_ORDERS[[#This Row],[TotalAmount]]&gt;1000, 0.1,
   FACT_ORDERS[[#This Row],[TotalAmount]]&gt;500, 0.05,
   TRUE, 0
)</f>
        <v>0</v>
      </c>
      <c r="P687" s="28">
        <f xml:space="preserve"> FACT_ORDERS[[#This Row],[TotalAmount]] * (1 - (FACT_ORDERS[[#This Row],[ClientDiscount]] + FACT_ORDERS[[#This Row],[OrderDiscount]]) )</f>
        <v>234</v>
      </c>
      <c r="Q687" s="28">
        <f>FACT_ORDERS[[#This Row],[TotalAmountWithDiscount]]+FACT_ORDERS[[#This Row],[DeliveryCost]]</f>
        <v>249</v>
      </c>
      <c r="R687" s="35">
        <v>44958</v>
      </c>
      <c r="S687" s="35" t="str">
        <f>IF(NETWORKDAYS(FACT_ORDERS[[#This Row],[Order-Date]], FACT_ORDERS[[#This Row],[ArrivalDate ]]) &gt; 10, "Late", "On Time")</f>
        <v>On Time</v>
      </c>
    </row>
    <row r="688" spans="1:19" x14ac:dyDescent="0.3">
      <c r="A688" s="12">
        <v>5686</v>
      </c>
      <c r="B688" s="12">
        <v>297</v>
      </c>
      <c r="C688" s="12">
        <v>10874</v>
      </c>
      <c r="D688" s="12">
        <v>687</v>
      </c>
      <c r="E688" s="12" t="s">
        <v>244</v>
      </c>
      <c r="F688" s="13">
        <v>44948</v>
      </c>
      <c r="G688" s="26" t="s">
        <v>11377</v>
      </c>
      <c r="H688" s="12">
        <v>20</v>
      </c>
      <c r="I688" s="28">
        <f>VLOOKUP(B:B,DIM_PRODUCTS!A:F,5,FALSE)</f>
        <v>7</v>
      </c>
      <c r="J688" s="28">
        <f>FACT_ORDERS[[#This Row],[ProductPrice]]*FACT_ORDERS[[#This Row],[Quantity]]</f>
        <v>140</v>
      </c>
      <c r="K688" s="12" t="str">
        <f>VLOOKUP(C:C,DIM_CUSTOMERS!A:G,7,FALSE)</f>
        <v>Italy</v>
      </c>
      <c r="L688" s="30" cm="1">
        <f t="array" ref="L688">_xlfn.IFS(
    AND(FACT_ORDERS[[#This Row],[DeliveryMehtod]]="shippment",FACT_ORDERS[[#This Row],[TotalAmount]]&gt;=200), 0,
    AND(FACT_ORDERS[[#This Row],[DeliveryMehtod]]="pickup"), 15,
    AND(FACT_ORDERS[[#This Row],[DeliveryMehtod]]="shippment",FACT_ORDERS[[#This Row],[TotalAmount]]&lt;200), 35
)</f>
        <v>35</v>
      </c>
      <c r="M688" s="12" t="str" cm="1">
        <f t="array" ref="M688">_xlfn.IFS(
    SUMIFS(FACT_ORDERS[TotalAmount], FACT_ORDERS[WD_CUSTOMERS],FACT_ORDERS[[#This Row],[WD_CUSTOMERS]])&gt;=15000, "VIP",
    SUMIFS(FACT_ORDERS[TotalAmount], FACT_ORDERS[WD_CUSTOMERS],FACT_ORDERS[[#This Row],[WD_CUSTOMERS]])&gt;=8000, "Premium",
    TRUE, "Regular"
)</f>
        <v>Regular</v>
      </c>
      <c r="N688" s="32" cm="1">
        <f t="array" ref="N688">_xlfn.IFS(
   FACT_ORDERS[[#This Row],[TypeOfClient]]="VIP", 0.2,
   FACT_ORDERS[[#This Row],[TypeOfClient]]="Premium", 0.1,
   TRUE, 0
)</f>
        <v>0</v>
      </c>
      <c r="O688" s="31" cm="1">
        <f t="array" ref="O688">_xlfn.IFS(
   FACT_ORDERS[[#This Row],[TotalAmount]]&gt;1500, 0.15,
   FACT_ORDERS[[#This Row],[TotalAmount]]&gt;1000, 0.1,
   FACT_ORDERS[[#This Row],[TotalAmount]]&gt;500, 0.05,
   TRUE, 0
)</f>
        <v>0</v>
      </c>
      <c r="P688" s="28">
        <f xml:space="preserve"> FACT_ORDERS[[#This Row],[TotalAmount]] * (1 - (FACT_ORDERS[[#This Row],[ClientDiscount]] + FACT_ORDERS[[#This Row],[OrderDiscount]]) )</f>
        <v>140</v>
      </c>
      <c r="Q688" s="28">
        <f>FACT_ORDERS[[#This Row],[TotalAmountWithDiscount]]+FACT_ORDERS[[#This Row],[DeliveryCost]]</f>
        <v>175</v>
      </c>
      <c r="R688" s="35">
        <v>44959</v>
      </c>
      <c r="S688" s="35" t="str">
        <f>IF(NETWORKDAYS(FACT_ORDERS[[#This Row],[Order-Date]], FACT_ORDERS[[#This Row],[ArrivalDate ]]) &gt; 10, "Late", "On Time")</f>
        <v>On Time</v>
      </c>
    </row>
    <row r="689" spans="1:19" x14ac:dyDescent="0.3">
      <c r="A689" s="12">
        <v>5687</v>
      </c>
      <c r="B689" s="12">
        <v>258</v>
      </c>
      <c r="C689" s="12">
        <v>10874</v>
      </c>
      <c r="D689" s="12">
        <v>688</v>
      </c>
      <c r="E689" s="12" t="s">
        <v>243</v>
      </c>
      <c r="F689" s="13">
        <v>44948</v>
      </c>
      <c r="G689" s="26" t="s">
        <v>11378</v>
      </c>
      <c r="H689" s="12">
        <v>37</v>
      </c>
      <c r="I689" s="28">
        <f>VLOOKUP(B:B,DIM_PRODUCTS!A:F,5,FALSE)</f>
        <v>24</v>
      </c>
      <c r="J689" s="28">
        <f>FACT_ORDERS[[#This Row],[ProductPrice]]*FACT_ORDERS[[#This Row],[Quantity]]</f>
        <v>888</v>
      </c>
      <c r="K689" s="12" t="str">
        <f>VLOOKUP(C:C,DIM_CUSTOMERS!A:G,7,FALSE)</f>
        <v>Italy</v>
      </c>
      <c r="L689" s="30" cm="1">
        <f t="array" ref="L689">_xlfn.IFS(
    AND(FACT_ORDERS[[#This Row],[DeliveryMehtod]]="shippment",FACT_ORDERS[[#This Row],[TotalAmount]]&gt;=200), 0,
    AND(FACT_ORDERS[[#This Row],[DeliveryMehtod]]="pickup"), 15,
    AND(FACT_ORDERS[[#This Row],[DeliveryMehtod]]="shippment",FACT_ORDERS[[#This Row],[TotalAmount]]&lt;200), 35
)</f>
        <v>15</v>
      </c>
      <c r="M689" s="12" t="str" cm="1">
        <f t="array" ref="M689">_xlfn.IFS(
    SUMIFS(FACT_ORDERS[TotalAmount], FACT_ORDERS[WD_CUSTOMERS],FACT_ORDERS[[#This Row],[WD_CUSTOMERS]])&gt;=15000, "VIP",
    SUMIFS(FACT_ORDERS[TotalAmount], FACT_ORDERS[WD_CUSTOMERS],FACT_ORDERS[[#This Row],[WD_CUSTOMERS]])&gt;=8000, "Premium",
    TRUE, "Regular"
)</f>
        <v>Regular</v>
      </c>
      <c r="N689" s="32" cm="1">
        <f t="array" ref="N689">_xlfn.IFS(
   FACT_ORDERS[[#This Row],[TypeOfClient]]="VIP", 0.2,
   FACT_ORDERS[[#This Row],[TypeOfClient]]="Premium", 0.1,
   TRUE, 0
)</f>
        <v>0</v>
      </c>
      <c r="O689" s="31" cm="1">
        <f t="array" ref="O689">_xlfn.IFS(
   FACT_ORDERS[[#This Row],[TotalAmount]]&gt;1500, 0.15,
   FACT_ORDERS[[#This Row],[TotalAmount]]&gt;1000, 0.1,
   FACT_ORDERS[[#This Row],[TotalAmount]]&gt;500, 0.05,
   TRUE, 0
)</f>
        <v>0.05</v>
      </c>
      <c r="P689" s="28">
        <f xml:space="preserve"> FACT_ORDERS[[#This Row],[TotalAmount]] * (1 - (FACT_ORDERS[[#This Row],[ClientDiscount]] + FACT_ORDERS[[#This Row],[OrderDiscount]]) )</f>
        <v>843.59999999999991</v>
      </c>
      <c r="Q689" s="28">
        <f>FACT_ORDERS[[#This Row],[TotalAmountWithDiscount]]+FACT_ORDERS[[#This Row],[DeliveryCost]]</f>
        <v>858.59999999999991</v>
      </c>
      <c r="R689" s="35">
        <v>44959</v>
      </c>
      <c r="S689" s="35" t="str">
        <f>IF(NETWORKDAYS(FACT_ORDERS[[#This Row],[Order-Date]], FACT_ORDERS[[#This Row],[ArrivalDate ]]) &gt; 10, "Late", "On Time")</f>
        <v>On Time</v>
      </c>
    </row>
    <row r="690" spans="1:19" x14ac:dyDescent="0.3">
      <c r="A690" s="12">
        <v>5688</v>
      </c>
      <c r="B690" s="12">
        <v>204</v>
      </c>
      <c r="C690" s="12">
        <v>10874</v>
      </c>
      <c r="D690" s="12">
        <v>689</v>
      </c>
      <c r="E690" s="12" t="s">
        <v>243</v>
      </c>
      <c r="F690" s="13">
        <v>44948</v>
      </c>
      <c r="G690" s="26" t="s">
        <v>11379</v>
      </c>
      <c r="H690" s="12">
        <v>17</v>
      </c>
      <c r="I690" s="28">
        <f>VLOOKUP(B:B,DIM_PRODUCTS!A:F,5,FALSE)</f>
        <v>6</v>
      </c>
      <c r="J690" s="28">
        <f>FACT_ORDERS[[#This Row],[ProductPrice]]*FACT_ORDERS[[#This Row],[Quantity]]</f>
        <v>102</v>
      </c>
      <c r="K690" s="12" t="str">
        <f>VLOOKUP(C:C,DIM_CUSTOMERS!A:G,7,FALSE)</f>
        <v>Italy</v>
      </c>
      <c r="L690" s="30" cm="1">
        <f t="array" ref="L690">_xlfn.IFS(
    AND(FACT_ORDERS[[#This Row],[DeliveryMehtod]]="shippment",FACT_ORDERS[[#This Row],[TotalAmount]]&gt;=200), 0,
    AND(FACT_ORDERS[[#This Row],[DeliveryMehtod]]="pickup"), 15,
    AND(FACT_ORDERS[[#This Row],[DeliveryMehtod]]="shippment",FACT_ORDERS[[#This Row],[TotalAmount]]&lt;200), 35
)</f>
        <v>15</v>
      </c>
      <c r="M690" s="12" t="str" cm="1">
        <f t="array" ref="M690">_xlfn.IFS(
    SUMIFS(FACT_ORDERS[TotalAmount], FACT_ORDERS[WD_CUSTOMERS],FACT_ORDERS[[#This Row],[WD_CUSTOMERS]])&gt;=15000, "VIP",
    SUMIFS(FACT_ORDERS[TotalAmount], FACT_ORDERS[WD_CUSTOMERS],FACT_ORDERS[[#This Row],[WD_CUSTOMERS]])&gt;=8000, "Premium",
    TRUE, "Regular"
)</f>
        <v>Regular</v>
      </c>
      <c r="N690" s="32" cm="1">
        <f t="array" ref="N690">_xlfn.IFS(
   FACT_ORDERS[[#This Row],[TypeOfClient]]="VIP", 0.2,
   FACT_ORDERS[[#This Row],[TypeOfClient]]="Premium", 0.1,
   TRUE, 0
)</f>
        <v>0</v>
      </c>
      <c r="O690" s="31" cm="1">
        <f t="array" ref="O690">_xlfn.IFS(
   FACT_ORDERS[[#This Row],[TotalAmount]]&gt;1500, 0.15,
   FACT_ORDERS[[#This Row],[TotalAmount]]&gt;1000, 0.1,
   FACT_ORDERS[[#This Row],[TotalAmount]]&gt;500, 0.05,
   TRUE, 0
)</f>
        <v>0</v>
      </c>
      <c r="P690" s="28">
        <f xml:space="preserve"> FACT_ORDERS[[#This Row],[TotalAmount]] * (1 - (FACT_ORDERS[[#This Row],[ClientDiscount]] + FACT_ORDERS[[#This Row],[OrderDiscount]]) )</f>
        <v>102</v>
      </c>
      <c r="Q690" s="28">
        <f>FACT_ORDERS[[#This Row],[TotalAmountWithDiscount]]+FACT_ORDERS[[#This Row],[DeliveryCost]]</f>
        <v>117</v>
      </c>
      <c r="R690" s="35">
        <v>44956</v>
      </c>
      <c r="S690" s="35" t="str">
        <f>IF(NETWORKDAYS(FACT_ORDERS[[#This Row],[Order-Date]], FACT_ORDERS[[#This Row],[ArrivalDate ]]) &gt; 10, "Late", "On Time")</f>
        <v>On Time</v>
      </c>
    </row>
    <row r="691" spans="1:19" x14ac:dyDescent="0.3">
      <c r="A691" s="12">
        <v>5689</v>
      </c>
      <c r="B691" s="12">
        <v>292</v>
      </c>
      <c r="C691" s="12">
        <v>10720</v>
      </c>
      <c r="D691" s="12">
        <v>690</v>
      </c>
      <c r="E691" s="12" t="s">
        <v>243</v>
      </c>
      <c r="F691" s="13">
        <v>45438</v>
      </c>
      <c r="G691" s="26" t="s">
        <v>11380</v>
      </c>
      <c r="H691" s="12">
        <v>15</v>
      </c>
      <c r="I691" s="28">
        <f>VLOOKUP(B:B,DIM_PRODUCTS!A:F,5,FALSE)</f>
        <v>6</v>
      </c>
      <c r="J691" s="28">
        <f>FACT_ORDERS[[#This Row],[ProductPrice]]*FACT_ORDERS[[#This Row],[Quantity]]</f>
        <v>90</v>
      </c>
      <c r="K691" s="12" t="str">
        <f>VLOOKUP(C:C,DIM_CUSTOMERS!A:G,7,FALSE)</f>
        <v>Germany</v>
      </c>
      <c r="L691" s="30" cm="1">
        <f t="array" ref="L691">_xlfn.IFS(
    AND(FACT_ORDERS[[#This Row],[DeliveryMehtod]]="shippment",FACT_ORDERS[[#This Row],[TotalAmount]]&gt;=200), 0,
    AND(FACT_ORDERS[[#This Row],[DeliveryMehtod]]="pickup"), 15,
    AND(FACT_ORDERS[[#This Row],[DeliveryMehtod]]="shippment",FACT_ORDERS[[#This Row],[TotalAmount]]&lt;200), 35
)</f>
        <v>15</v>
      </c>
      <c r="M691" s="12" t="str" cm="1">
        <f t="array" ref="M691">_xlfn.IFS(
    SUMIFS(FACT_ORDERS[TotalAmount], FACT_ORDERS[WD_CUSTOMERS],FACT_ORDERS[[#This Row],[WD_CUSTOMERS]])&gt;=15000, "VIP",
    SUMIFS(FACT_ORDERS[TotalAmount], FACT_ORDERS[WD_CUSTOMERS],FACT_ORDERS[[#This Row],[WD_CUSTOMERS]])&gt;=8000, "Premium",
    TRUE, "Regular"
)</f>
        <v>Regular</v>
      </c>
      <c r="N691" s="32" cm="1">
        <f t="array" ref="N691">_xlfn.IFS(
   FACT_ORDERS[[#This Row],[TypeOfClient]]="VIP", 0.2,
   FACT_ORDERS[[#This Row],[TypeOfClient]]="Premium", 0.1,
   TRUE, 0
)</f>
        <v>0</v>
      </c>
      <c r="O691" s="31" cm="1">
        <f t="array" ref="O691">_xlfn.IFS(
   FACT_ORDERS[[#This Row],[TotalAmount]]&gt;1500, 0.15,
   FACT_ORDERS[[#This Row],[TotalAmount]]&gt;1000, 0.1,
   FACT_ORDERS[[#This Row],[TotalAmount]]&gt;500, 0.05,
   TRUE, 0
)</f>
        <v>0</v>
      </c>
      <c r="P691" s="28">
        <f xml:space="preserve"> FACT_ORDERS[[#This Row],[TotalAmount]] * (1 - (FACT_ORDERS[[#This Row],[ClientDiscount]] + FACT_ORDERS[[#This Row],[OrderDiscount]]) )</f>
        <v>90</v>
      </c>
      <c r="Q691" s="28">
        <f>FACT_ORDERS[[#This Row],[TotalAmountWithDiscount]]+FACT_ORDERS[[#This Row],[DeliveryCost]]</f>
        <v>105</v>
      </c>
      <c r="R691" s="35">
        <v>45446</v>
      </c>
      <c r="S691" s="35" t="str">
        <f>IF(NETWORKDAYS(FACT_ORDERS[[#This Row],[Order-Date]], FACT_ORDERS[[#This Row],[ArrivalDate ]]) &gt; 10, "Late", "On Time")</f>
        <v>On Time</v>
      </c>
    </row>
    <row r="692" spans="1:19" x14ac:dyDescent="0.3">
      <c r="A692" s="12">
        <v>5690</v>
      </c>
      <c r="B692" s="12">
        <v>204</v>
      </c>
      <c r="C692" s="12">
        <v>10720</v>
      </c>
      <c r="D692" s="12">
        <v>691</v>
      </c>
      <c r="E692" s="12" t="s">
        <v>243</v>
      </c>
      <c r="F692" s="13">
        <v>45438</v>
      </c>
      <c r="G692" s="26" t="s">
        <v>11381</v>
      </c>
      <c r="H692" s="12">
        <v>15</v>
      </c>
      <c r="I692" s="28">
        <f>VLOOKUP(B:B,DIM_PRODUCTS!A:F,5,FALSE)</f>
        <v>6</v>
      </c>
      <c r="J692" s="28">
        <f>FACT_ORDERS[[#This Row],[ProductPrice]]*FACT_ORDERS[[#This Row],[Quantity]]</f>
        <v>90</v>
      </c>
      <c r="K692" s="12" t="str">
        <f>VLOOKUP(C:C,DIM_CUSTOMERS!A:G,7,FALSE)</f>
        <v>Germany</v>
      </c>
      <c r="L692" s="30" cm="1">
        <f t="array" ref="L692">_xlfn.IFS(
    AND(FACT_ORDERS[[#This Row],[DeliveryMehtod]]="shippment",FACT_ORDERS[[#This Row],[TotalAmount]]&gt;=200), 0,
    AND(FACT_ORDERS[[#This Row],[DeliveryMehtod]]="pickup"), 15,
    AND(FACT_ORDERS[[#This Row],[DeliveryMehtod]]="shippment",FACT_ORDERS[[#This Row],[TotalAmount]]&lt;200), 35
)</f>
        <v>15</v>
      </c>
      <c r="M692" s="12" t="str" cm="1">
        <f t="array" ref="M692">_xlfn.IFS(
    SUMIFS(FACT_ORDERS[TotalAmount], FACT_ORDERS[WD_CUSTOMERS],FACT_ORDERS[[#This Row],[WD_CUSTOMERS]])&gt;=15000, "VIP",
    SUMIFS(FACT_ORDERS[TotalAmount], FACT_ORDERS[WD_CUSTOMERS],FACT_ORDERS[[#This Row],[WD_CUSTOMERS]])&gt;=8000, "Premium",
    TRUE, "Regular"
)</f>
        <v>Regular</v>
      </c>
      <c r="N692" s="32" cm="1">
        <f t="array" ref="N692">_xlfn.IFS(
   FACT_ORDERS[[#This Row],[TypeOfClient]]="VIP", 0.2,
   FACT_ORDERS[[#This Row],[TypeOfClient]]="Premium", 0.1,
   TRUE, 0
)</f>
        <v>0</v>
      </c>
      <c r="O692" s="31" cm="1">
        <f t="array" ref="O692">_xlfn.IFS(
   FACT_ORDERS[[#This Row],[TotalAmount]]&gt;1500, 0.15,
   FACT_ORDERS[[#This Row],[TotalAmount]]&gt;1000, 0.1,
   FACT_ORDERS[[#This Row],[TotalAmount]]&gt;500, 0.05,
   TRUE, 0
)</f>
        <v>0</v>
      </c>
      <c r="P692" s="28">
        <f xml:space="preserve"> FACT_ORDERS[[#This Row],[TotalAmount]] * (1 - (FACT_ORDERS[[#This Row],[ClientDiscount]] + FACT_ORDERS[[#This Row],[OrderDiscount]]) )</f>
        <v>90</v>
      </c>
      <c r="Q692" s="28">
        <f>FACT_ORDERS[[#This Row],[TotalAmountWithDiscount]]+FACT_ORDERS[[#This Row],[DeliveryCost]]</f>
        <v>105</v>
      </c>
      <c r="R692" s="35">
        <v>45445</v>
      </c>
      <c r="S692" s="35" t="str">
        <f>IF(NETWORKDAYS(FACT_ORDERS[[#This Row],[Order-Date]], FACT_ORDERS[[#This Row],[ArrivalDate ]]) &gt; 10, "Late", "On Time")</f>
        <v>On Time</v>
      </c>
    </row>
    <row r="693" spans="1:19" x14ac:dyDescent="0.3">
      <c r="A693" s="12">
        <v>5691</v>
      </c>
      <c r="B693" s="12">
        <v>261</v>
      </c>
      <c r="C693" s="12">
        <v>10720</v>
      </c>
      <c r="D693" s="12">
        <v>692</v>
      </c>
      <c r="E693" s="12" t="s">
        <v>244</v>
      </c>
      <c r="F693" s="13">
        <v>45438</v>
      </c>
      <c r="G693" s="26" t="s">
        <v>11382</v>
      </c>
      <c r="H693" s="12">
        <v>11</v>
      </c>
      <c r="I693" s="28">
        <f>VLOOKUP(B:B,DIM_PRODUCTS!A:F,5,FALSE)</f>
        <v>19</v>
      </c>
      <c r="J693" s="28">
        <f>FACT_ORDERS[[#This Row],[ProductPrice]]*FACT_ORDERS[[#This Row],[Quantity]]</f>
        <v>209</v>
      </c>
      <c r="K693" s="12" t="str">
        <f>VLOOKUP(C:C,DIM_CUSTOMERS!A:G,7,FALSE)</f>
        <v>Germany</v>
      </c>
      <c r="L693" s="30" cm="1">
        <f t="array" ref="L693">_xlfn.IFS(
    AND(FACT_ORDERS[[#This Row],[DeliveryMehtod]]="shippment",FACT_ORDERS[[#This Row],[TotalAmount]]&gt;=200), 0,
    AND(FACT_ORDERS[[#This Row],[DeliveryMehtod]]="pickup"), 15,
    AND(FACT_ORDERS[[#This Row],[DeliveryMehtod]]="shippment",FACT_ORDERS[[#This Row],[TotalAmount]]&lt;200), 35
)</f>
        <v>0</v>
      </c>
      <c r="M693" s="12" t="str" cm="1">
        <f t="array" ref="M693">_xlfn.IFS(
    SUMIFS(FACT_ORDERS[TotalAmount], FACT_ORDERS[WD_CUSTOMERS],FACT_ORDERS[[#This Row],[WD_CUSTOMERS]])&gt;=15000, "VIP",
    SUMIFS(FACT_ORDERS[TotalAmount], FACT_ORDERS[WD_CUSTOMERS],FACT_ORDERS[[#This Row],[WD_CUSTOMERS]])&gt;=8000, "Premium",
    TRUE, "Regular"
)</f>
        <v>Regular</v>
      </c>
      <c r="N693" s="32" cm="1">
        <f t="array" ref="N693">_xlfn.IFS(
   FACT_ORDERS[[#This Row],[TypeOfClient]]="VIP", 0.2,
   FACT_ORDERS[[#This Row],[TypeOfClient]]="Premium", 0.1,
   TRUE, 0
)</f>
        <v>0</v>
      </c>
      <c r="O693" s="31" cm="1">
        <f t="array" ref="O693">_xlfn.IFS(
   FACT_ORDERS[[#This Row],[TotalAmount]]&gt;1500, 0.15,
   FACT_ORDERS[[#This Row],[TotalAmount]]&gt;1000, 0.1,
   FACT_ORDERS[[#This Row],[TotalAmount]]&gt;500, 0.05,
   TRUE, 0
)</f>
        <v>0</v>
      </c>
      <c r="P693" s="28">
        <f xml:space="preserve"> FACT_ORDERS[[#This Row],[TotalAmount]] * (1 - (FACT_ORDERS[[#This Row],[ClientDiscount]] + FACT_ORDERS[[#This Row],[OrderDiscount]]) )</f>
        <v>209</v>
      </c>
      <c r="Q693" s="28">
        <f>FACT_ORDERS[[#This Row],[TotalAmountWithDiscount]]+FACT_ORDERS[[#This Row],[DeliveryCost]]</f>
        <v>209</v>
      </c>
      <c r="R693" s="35">
        <v>45446</v>
      </c>
      <c r="S693" s="35" t="str">
        <f>IF(NETWORKDAYS(FACT_ORDERS[[#This Row],[Order-Date]], FACT_ORDERS[[#This Row],[ArrivalDate ]]) &gt; 10, "Late", "On Time")</f>
        <v>On Time</v>
      </c>
    </row>
    <row r="694" spans="1:19" x14ac:dyDescent="0.3">
      <c r="A694" s="12">
        <v>5692</v>
      </c>
      <c r="B694" s="12">
        <v>204</v>
      </c>
      <c r="C694" s="12">
        <v>10094</v>
      </c>
      <c r="D694" s="12">
        <v>693</v>
      </c>
      <c r="E694" s="12" t="s">
        <v>243</v>
      </c>
      <c r="F694" s="13">
        <v>45527</v>
      </c>
      <c r="G694" s="26" t="s">
        <v>11383</v>
      </c>
      <c r="H694" s="12">
        <v>13</v>
      </c>
      <c r="I694" s="28">
        <f>VLOOKUP(B:B,DIM_PRODUCTS!A:F,5,FALSE)</f>
        <v>6</v>
      </c>
      <c r="J694" s="28">
        <f>FACT_ORDERS[[#This Row],[ProductPrice]]*FACT_ORDERS[[#This Row],[Quantity]]</f>
        <v>78</v>
      </c>
      <c r="K694" s="12" t="str">
        <f>VLOOKUP(C:C,DIM_CUSTOMERS!A:G,7,FALSE)</f>
        <v>Canada</v>
      </c>
      <c r="L694" s="30" cm="1">
        <f t="array" ref="L694">_xlfn.IFS(
    AND(FACT_ORDERS[[#This Row],[DeliveryMehtod]]="shippment",FACT_ORDERS[[#This Row],[TotalAmount]]&gt;=200), 0,
    AND(FACT_ORDERS[[#This Row],[DeliveryMehtod]]="pickup"), 15,
    AND(FACT_ORDERS[[#This Row],[DeliveryMehtod]]="shippment",FACT_ORDERS[[#This Row],[TotalAmount]]&lt;200), 35
)</f>
        <v>15</v>
      </c>
      <c r="M694" s="12" t="str" cm="1">
        <f t="array" ref="M694">_xlfn.IFS(
    SUMIFS(FACT_ORDERS[TotalAmount], FACT_ORDERS[WD_CUSTOMERS],FACT_ORDERS[[#This Row],[WD_CUSTOMERS]])&gt;=15000, "VIP",
    SUMIFS(FACT_ORDERS[TotalAmount], FACT_ORDERS[WD_CUSTOMERS],FACT_ORDERS[[#This Row],[WD_CUSTOMERS]])&gt;=8000, "Premium",
    TRUE, "Regular"
)</f>
        <v>Premium</v>
      </c>
      <c r="N694" s="32" cm="1">
        <f t="array" ref="N694">_xlfn.IFS(
   FACT_ORDERS[[#This Row],[TypeOfClient]]="VIP", 0.2,
   FACT_ORDERS[[#This Row],[TypeOfClient]]="Premium", 0.1,
   TRUE, 0
)</f>
        <v>0.1</v>
      </c>
      <c r="O694" s="31" cm="1">
        <f t="array" ref="O694">_xlfn.IFS(
   FACT_ORDERS[[#This Row],[TotalAmount]]&gt;1500, 0.15,
   FACT_ORDERS[[#This Row],[TotalAmount]]&gt;1000, 0.1,
   FACT_ORDERS[[#This Row],[TotalAmount]]&gt;500, 0.05,
   TRUE, 0
)</f>
        <v>0</v>
      </c>
      <c r="P694" s="28">
        <f xml:space="preserve"> FACT_ORDERS[[#This Row],[TotalAmount]] * (1 - (FACT_ORDERS[[#This Row],[ClientDiscount]] + FACT_ORDERS[[#This Row],[OrderDiscount]]) )</f>
        <v>70.2</v>
      </c>
      <c r="Q694" s="28">
        <f>FACT_ORDERS[[#This Row],[TotalAmountWithDiscount]]+FACT_ORDERS[[#This Row],[DeliveryCost]]</f>
        <v>85.2</v>
      </c>
      <c r="R694" s="35">
        <v>45535</v>
      </c>
      <c r="S694" s="35" t="str">
        <f>IF(NETWORKDAYS(FACT_ORDERS[[#This Row],[Order-Date]], FACT_ORDERS[[#This Row],[ArrivalDate ]]) &gt; 10, "Late", "On Time")</f>
        <v>On Time</v>
      </c>
    </row>
    <row r="695" spans="1:19" x14ac:dyDescent="0.3">
      <c r="A695" s="12">
        <v>5693</v>
      </c>
      <c r="B695" s="12">
        <v>267</v>
      </c>
      <c r="C695" s="12">
        <v>10094</v>
      </c>
      <c r="D695" s="12">
        <v>694</v>
      </c>
      <c r="E695" s="12" t="s">
        <v>243</v>
      </c>
      <c r="F695" s="13">
        <v>45527</v>
      </c>
      <c r="G695" s="26" t="s">
        <v>11384</v>
      </c>
      <c r="H695" s="12">
        <v>56</v>
      </c>
      <c r="I695" s="28">
        <f>VLOOKUP(B:B,DIM_PRODUCTS!A:F,5,FALSE)</f>
        <v>26</v>
      </c>
      <c r="J695" s="28">
        <f>FACT_ORDERS[[#This Row],[ProductPrice]]*FACT_ORDERS[[#This Row],[Quantity]]</f>
        <v>1456</v>
      </c>
      <c r="K695" s="12" t="str">
        <f>VLOOKUP(C:C,DIM_CUSTOMERS!A:G,7,FALSE)</f>
        <v>Canada</v>
      </c>
      <c r="L695" s="30" cm="1">
        <f t="array" ref="L695">_xlfn.IFS(
    AND(FACT_ORDERS[[#This Row],[DeliveryMehtod]]="shippment",FACT_ORDERS[[#This Row],[TotalAmount]]&gt;=200), 0,
    AND(FACT_ORDERS[[#This Row],[DeliveryMehtod]]="pickup"), 15,
    AND(FACT_ORDERS[[#This Row],[DeliveryMehtod]]="shippment",FACT_ORDERS[[#This Row],[TotalAmount]]&lt;200), 35
)</f>
        <v>15</v>
      </c>
      <c r="M695" s="12" t="str" cm="1">
        <f t="array" ref="M695">_xlfn.IFS(
    SUMIFS(FACT_ORDERS[TotalAmount], FACT_ORDERS[WD_CUSTOMERS],FACT_ORDERS[[#This Row],[WD_CUSTOMERS]])&gt;=15000, "VIP",
    SUMIFS(FACT_ORDERS[TotalAmount], FACT_ORDERS[WD_CUSTOMERS],FACT_ORDERS[[#This Row],[WD_CUSTOMERS]])&gt;=8000, "Premium",
    TRUE, "Regular"
)</f>
        <v>Premium</v>
      </c>
      <c r="N695" s="32" cm="1">
        <f t="array" ref="N695">_xlfn.IFS(
   FACT_ORDERS[[#This Row],[TypeOfClient]]="VIP", 0.2,
   FACT_ORDERS[[#This Row],[TypeOfClient]]="Premium", 0.1,
   TRUE, 0
)</f>
        <v>0.1</v>
      </c>
      <c r="O695" s="31" cm="1">
        <f t="array" ref="O695">_xlfn.IFS(
   FACT_ORDERS[[#This Row],[TotalAmount]]&gt;1500, 0.15,
   FACT_ORDERS[[#This Row],[TotalAmount]]&gt;1000, 0.1,
   FACT_ORDERS[[#This Row],[TotalAmount]]&gt;500, 0.05,
   TRUE, 0
)</f>
        <v>0.1</v>
      </c>
      <c r="P695" s="28">
        <f xml:space="preserve"> FACT_ORDERS[[#This Row],[TotalAmount]] * (1 - (FACT_ORDERS[[#This Row],[ClientDiscount]] + FACT_ORDERS[[#This Row],[OrderDiscount]]) )</f>
        <v>1164.8</v>
      </c>
      <c r="Q695" s="28">
        <f>FACT_ORDERS[[#This Row],[TotalAmountWithDiscount]]+FACT_ORDERS[[#This Row],[DeliveryCost]]</f>
        <v>1179.8</v>
      </c>
      <c r="R695" s="35">
        <v>45538</v>
      </c>
      <c r="S695" s="35" t="str">
        <f>IF(NETWORKDAYS(FACT_ORDERS[[#This Row],[Order-Date]], FACT_ORDERS[[#This Row],[ArrivalDate ]]) &gt; 10, "Late", "On Time")</f>
        <v>On Time</v>
      </c>
    </row>
    <row r="696" spans="1:19" x14ac:dyDescent="0.3">
      <c r="A696" s="12">
        <v>5694</v>
      </c>
      <c r="B696" s="12">
        <v>283</v>
      </c>
      <c r="C696" s="12">
        <v>10200</v>
      </c>
      <c r="D696" s="12">
        <v>695</v>
      </c>
      <c r="E696" s="12" t="s">
        <v>244</v>
      </c>
      <c r="F696" s="13">
        <v>44419</v>
      </c>
      <c r="G696" s="26" t="s">
        <v>11385</v>
      </c>
      <c r="H696" s="12">
        <v>57</v>
      </c>
      <c r="I696" s="28">
        <f>VLOOKUP(B:B,DIM_PRODUCTS!A:F,5,FALSE)</f>
        <v>11</v>
      </c>
      <c r="J696" s="28">
        <f>FACT_ORDERS[[#This Row],[ProductPrice]]*FACT_ORDERS[[#This Row],[Quantity]]</f>
        <v>627</v>
      </c>
      <c r="K696" s="12" t="str">
        <f>VLOOKUP(C:C,DIM_CUSTOMERS!A:G,7,FALSE)</f>
        <v>USA</v>
      </c>
      <c r="L696" s="30" cm="1">
        <f t="array" ref="L696">_xlfn.IFS(
    AND(FACT_ORDERS[[#This Row],[DeliveryMehtod]]="shippment",FACT_ORDERS[[#This Row],[TotalAmount]]&gt;=200), 0,
    AND(FACT_ORDERS[[#This Row],[DeliveryMehtod]]="pickup"), 15,
    AND(FACT_ORDERS[[#This Row],[DeliveryMehtod]]="shippment",FACT_ORDERS[[#This Row],[TotalAmount]]&lt;200), 35
)</f>
        <v>0</v>
      </c>
      <c r="M696" s="12" t="str" cm="1">
        <f t="array" ref="M696">_xlfn.IFS(
    SUMIFS(FACT_ORDERS[TotalAmount], FACT_ORDERS[WD_CUSTOMERS],FACT_ORDERS[[#This Row],[WD_CUSTOMERS]])&gt;=15000, "VIP",
    SUMIFS(FACT_ORDERS[TotalAmount], FACT_ORDERS[WD_CUSTOMERS],FACT_ORDERS[[#This Row],[WD_CUSTOMERS]])&gt;=8000, "Premium",
    TRUE, "Regular"
)</f>
        <v>VIP</v>
      </c>
      <c r="N696" s="32" cm="1">
        <f t="array" ref="N696">_xlfn.IFS(
   FACT_ORDERS[[#This Row],[TypeOfClient]]="VIP", 0.2,
   FACT_ORDERS[[#This Row],[TypeOfClient]]="Premium", 0.1,
   TRUE, 0
)</f>
        <v>0.2</v>
      </c>
      <c r="O696" s="31" cm="1">
        <f t="array" ref="O696">_xlfn.IFS(
   FACT_ORDERS[[#This Row],[TotalAmount]]&gt;1500, 0.15,
   FACT_ORDERS[[#This Row],[TotalAmount]]&gt;1000, 0.1,
   FACT_ORDERS[[#This Row],[TotalAmount]]&gt;500, 0.05,
   TRUE, 0
)</f>
        <v>0.05</v>
      </c>
      <c r="P696" s="28">
        <f xml:space="preserve"> FACT_ORDERS[[#This Row],[TotalAmount]] * (1 - (FACT_ORDERS[[#This Row],[ClientDiscount]] + FACT_ORDERS[[#This Row],[OrderDiscount]]) )</f>
        <v>470.25</v>
      </c>
      <c r="Q696" s="28">
        <f>FACT_ORDERS[[#This Row],[TotalAmountWithDiscount]]+FACT_ORDERS[[#This Row],[DeliveryCost]]</f>
        <v>470.25</v>
      </c>
      <c r="R696" s="35">
        <v>44427</v>
      </c>
      <c r="S696" s="35" t="str">
        <f>IF(NETWORKDAYS(FACT_ORDERS[[#This Row],[Order-Date]], FACT_ORDERS[[#This Row],[ArrivalDate ]]) &gt; 10, "Late", "On Time")</f>
        <v>On Time</v>
      </c>
    </row>
    <row r="697" spans="1:19" x14ac:dyDescent="0.3">
      <c r="A697" s="12">
        <v>5695</v>
      </c>
      <c r="B697" s="12">
        <v>219</v>
      </c>
      <c r="C697" s="12">
        <v>10200</v>
      </c>
      <c r="D697" s="12">
        <v>696</v>
      </c>
      <c r="E697" s="12" t="s">
        <v>244</v>
      </c>
      <c r="F697" s="13">
        <v>44419</v>
      </c>
      <c r="G697" s="26" t="s">
        <v>11386</v>
      </c>
      <c r="H697" s="12">
        <v>44</v>
      </c>
      <c r="I697" s="28">
        <f>VLOOKUP(B:B,DIM_PRODUCTS!A:F,5,FALSE)</f>
        <v>50</v>
      </c>
      <c r="J697" s="28">
        <f>FACT_ORDERS[[#This Row],[ProductPrice]]*FACT_ORDERS[[#This Row],[Quantity]]</f>
        <v>2200</v>
      </c>
      <c r="K697" s="12" t="str">
        <f>VLOOKUP(C:C,DIM_CUSTOMERS!A:G,7,FALSE)</f>
        <v>USA</v>
      </c>
      <c r="L697" s="30" cm="1">
        <f t="array" ref="L697">_xlfn.IFS(
    AND(FACT_ORDERS[[#This Row],[DeliveryMehtod]]="shippment",FACT_ORDERS[[#This Row],[TotalAmount]]&gt;=200), 0,
    AND(FACT_ORDERS[[#This Row],[DeliveryMehtod]]="pickup"), 15,
    AND(FACT_ORDERS[[#This Row],[DeliveryMehtod]]="shippment",FACT_ORDERS[[#This Row],[TotalAmount]]&lt;200), 35
)</f>
        <v>0</v>
      </c>
      <c r="M697" s="12" t="str" cm="1">
        <f t="array" ref="M697">_xlfn.IFS(
    SUMIFS(FACT_ORDERS[TotalAmount], FACT_ORDERS[WD_CUSTOMERS],FACT_ORDERS[[#This Row],[WD_CUSTOMERS]])&gt;=15000, "VIP",
    SUMIFS(FACT_ORDERS[TotalAmount], FACT_ORDERS[WD_CUSTOMERS],FACT_ORDERS[[#This Row],[WD_CUSTOMERS]])&gt;=8000, "Premium",
    TRUE, "Regular"
)</f>
        <v>VIP</v>
      </c>
      <c r="N697" s="32" cm="1">
        <f t="array" ref="N697">_xlfn.IFS(
   FACT_ORDERS[[#This Row],[TypeOfClient]]="VIP", 0.2,
   FACT_ORDERS[[#This Row],[TypeOfClient]]="Premium", 0.1,
   TRUE, 0
)</f>
        <v>0.2</v>
      </c>
      <c r="O697" s="31" cm="1">
        <f t="array" ref="O697">_xlfn.IFS(
   FACT_ORDERS[[#This Row],[TotalAmount]]&gt;1500, 0.15,
   FACT_ORDERS[[#This Row],[TotalAmount]]&gt;1000, 0.1,
   FACT_ORDERS[[#This Row],[TotalAmount]]&gt;500, 0.05,
   TRUE, 0
)</f>
        <v>0.15</v>
      </c>
      <c r="P697" s="28">
        <f xml:space="preserve"> FACT_ORDERS[[#This Row],[TotalAmount]] * (1 - (FACT_ORDERS[[#This Row],[ClientDiscount]] + FACT_ORDERS[[#This Row],[OrderDiscount]]) )</f>
        <v>1430</v>
      </c>
      <c r="Q697" s="28">
        <f>FACT_ORDERS[[#This Row],[TotalAmountWithDiscount]]+FACT_ORDERS[[#This Row],[DeliveryCost]]</f>
        <v>1430</v>
      </c>
      <c r="R697" s="35">
        <v>44427</v>
      </c>
      <c r="S697" s="35" t="str">
        <f>IF(NETWORKDAYS(FACT_ORDERS[[#This Row],[Order-Date]], FACT_ORDERS[[#This Row],[ArrivalDate ]]) &gt; 10, "Late", "On Time")</f>
        <v>On Time</v>
      </c>
    </row>
    <row r="698" spans="1:19" x14ac:dyDescent="0.3">
      <c r="A698" s="12">
        <v>5696</v>
      </c>
      <c r="B698" s="12">
        <v>213</v>
      </c>
      <c r="C698" s="12">
        <v>10200</v>
      </c>
      <c r="D698" s="12">
        <v>697</v>
      </c>
      <c r="E698" s="12" t="s">
        <v>244</v>
      </c>
      <c r="F698" s="13">
        <v>44419</v>
      </c>
      <c r="G698" s="26" t="s">
        <v>11387</v>
      </c>
      <c r="H698" s="12">
        <v>57</v>
      </c>
      <c r="I698" s="28">
        <f>VLOOKUP(B:B,DIM_PRODUCTS!A:F,5,FALSE)</f>
        <v>45</v>
      </c>
      <c r="J698" s="28">
        <f>FACT_ORDERS[[#This Row],[ProductPrice]]*FACT_ORDERS[[#This Row],[Quantity]]</f>
        <v>2565</v>
      </c>
      <c r="K698" s="12" t="str">
        <f>VLOOKUP(C:C,DIM_CUSTOMERS!A:G,7,FALSE)</f>
        <v>USA</v>
      </c>
      <c r="L698" s="30" cm="1">
        <f t="array" ref="L698">_xlfn.IFS(
    AND(FACT_ORDERS[[#This Row],[DeliveryMehtod]]="shippment",FACT_ORDERS[[#This Row],[TotalAmount]]&gt;=200), 0,
    AND(FACT_ORDERS[[#This Row],[DeliveryMehtod]]="pickup"), 15,
    AND(FACT_ORDERS[[#This Row],[DeliveryMehtod]]="shippment",FACT_ORDERS[[#This Row],[TotalAmount]]&lt;200), 35
)</f>
        <v>0</v>
      </c>
      <c r="M698" s="12" t="str" cm="1">
        <f t="array" ref="M698">_xlfn.IFS(
    SUMIFS(FACT_ORDERS[TotalAmount], FACT_ORDERS[WD_CUSTOMERS],FACT_ORDERS[[#This Row],[WD_CUSTOMERS]])&gt;=15000, "VIP",
    SUMIFS(FACT_ORDERS[TotalAmount], FACT_ORDERS[WD_CUSTOMERS],FACT_ORDERS[[#This Row],[WD_CUSTOMERS]])&gt;=8000, "Premium",
    TRUE, "Regular"
)</f>
        <v>VIP</v>
      </c>
      <c r="N698" s="32" cm="1">
        <f t="array" ref="N698">_xlfn.IFS(
   FACT_ORDERS[[#This Row],[TypeOfClient]]="VIP", 0.2,
   FACT_ORDERS[[#This Row],[TypeOfClient]]="Premium", 0.1,
   TRUE, 0
)</f>
        <v>0.2</v>
      </c>
      <c r="O698" s="31" cm="1">
        <f t="array" ref="O698">_xlfn.IFS(
   FACT_ORDERS[[#This Row],[TotalAmount]]&gt;1500, 0.15,
   FACT_ORDERS[[#This Row],[TotalAmount]]&gt;1000, 0.1,
   FACT_ORDERS[[#This Row],[TotalAmount]]&gt;500, 0.05,
   TRUE, 0
)</f>
        <v>0.15</v>
      </c>
      <c r="P698" s="28">
        <f xml:space="preserve"> FACT_ORDERS[[#This Row],[TotalAmount]] * (1 - (FACT_ORDERS[[#This Row],[ClientDiscount]] + FACT_ORDERS[[#This Row],[OrderDiscount]]) )</f>
        <v>1667.25</v>
      </c>
      <c r="Q698" s="28">
        <f>FACT_ORDERS[[#This Row],[TotalAmountWithDiscount]]+FACT_ORDERS[[#This Row],[DeliveryCost]]</f>
        <v>1667.25</v>
      </c>
      <c r="R698" s="35">
        <v>44430</v>
      </c>
      <c r="S698" s="35" t="str">
        <f>IF(NETWORKDAYS(FACT_ORDERS[[#This Row],[Order-Date]], FACT_ORDERS[[#This Row],[ArrivalDate ]]) &gt; 10, "Late", "On Time")</f>
        <v>On Time</v>
      </c>
    </row>
    <row r="699" spans="1:19" x14ac:dyDescent="0.3">
      <c r="A699" s="12">
        <v>5697</v>
      </c>
      <c r="B699" s="12">
        <v>295</v>
      </c>
      <c r="C699" s="12">
        <v>10261</v>
      </c>
      <c r="D699" s="12">
        <v>698</v>
      </c>
      <c r="E699" s="12" t="s">
        <v>244</v>
      </c>
      <c r="F699" s="13">
        <v>45513</v>
      </c>
      <c r="G699" s="26" t="s">
        <v>11388</v>
      </c>
      <c r="H699" s="12">
        <v>6</v>
      </c>
      <c r="I699" s="28">
        <f>VLOOKUP(B:B,DIM_PRODUCTS!A:F,5,FALSE)</f>
        <v>10</v>
      </c>
      <c r="J699" s="28">
        <f>FACT_ORDERS[[#This Row],[ProductPrice]]*FACT_ORDERS[[#This Row],[Quantity]]</f>
        <v>60</v>
      </c>
      <c r="K699" s="12" t="str">
        <f>VLOOKUP(C:C,DIM_CUSTOMERS!A:G,7,FALSE)</f>
        <v>USA</v>
      </c>
      <c r="L699" s="30" cm="1">
        <f t="array" ref="L699">_xlfn.IFS(
    AND(FACT_ORDERS[[#This Row],[DeliveryMehtod]]="shippment",FACT_ORDERS[[#This Row],[TotalAmount]]&gt;=200), 0,
    AND(FACT_ORDERS[[#This Row],[DeliveryMehtod]]="pickup"), 15,
    AND(FACT_ORDERS[[#This Row],[DeliveryMehtod]]="shippment",FACT_ORDERS[[#This Row],[TotalAmount]]&lt;200), 35
)</f>
        <v>35</v>
      </c>
      <c r="M699" s="12" t="str" cm="1">
        <f t="array" ref="M699">_xlfn.IFS(
    SUMIFS(FACT_ORDERS[TotalAmount], FACT_ORDERS[WD_CUSTOMERS],FACT_ORDERS[[#This Row],[WD_CUSTOMERS]])&gt;=15000, "VIP",
    SUMIFS(FACT_ORDERS[TotalAmount], FACT_ORDERS[WD_CUSTOMERS],FACT_ORDERS[[#This Row],[WD_CUSTOMERS]])&gt;=8000, "Premium",
    TRUE, "Regular"
)</f>
        <v>Regular</v>
      </c>
      <c r="N699" s="32" cm="1">
        <f t="array" ref="N699">_xlfn.IFS(
   FACT_ORDERS[[#This Row],[TypeOfClient]]="VIP", 0.2,
   FACT_ORDERS[[#This Row],[TypeOfClient]]="Premium", 0.1,
   TRUE, 0
)</f>
        <v>0</v>
      </c>
      <c r="O699" s="31" cm="1">
        <f t="array" ref="O699">_xlfn.IFS(
   FACT_ORDERS[[#This Row],[TotalAmount]]&gt;1500, 0.15,
   FACT_ORDERS[[#This Row],[TotalAmount]]&gt;1000, 0.1,
   FACT_ORDERS[[#This Row],[TotalAmount]]&gt;500, 0.05,
   TRUE, 0
)</f>
        <v>0</v>
      </c>
      <c r="P699" s="28">
        <f xml:space="preserve"> FACT_ORDERS[[#This Row],[TotalAmount]] * (1 - (FACT_ORDERS[[#This Row],[ClientDiscount]] + FACT_ORDERS[[#This Row],[OrderDiscount]]) )</f>
        <v>60</v>
      </c>
      <c r="Q699" s="28">
        <f>FACT_ORDERS[[#This Row],[TotalAmountWithDiscount]]+FACT_ORDERS[[#This Row],[DeliveryCost]]</f>
        <v>95</v>
      </c>
      <c r="R699" s="35">
        <v>45521</v>
      </c>
      <c r="S699" s="35" t="str">
        <f>IF(NETWORKDAYS(FACT_ORDERS[[#This Row],[Order-Date]], FACT_ORDERS[[#This Row],[ArrivalDate ]]) &gt; 10, "Late", "On Time")</f>
        <v>On Time</v>
      </c>
    </row>
    <row r="700" spans="1:19" x14ac:dyDescent="0.3">
      <c r="A700" s="12">
        <v>5698</v>
      </c>
      <c r="B700" s="12">
        <v>235</v>
      </c>
      <c r="C700" s="12">
        <v>10877</v>
      </c>
      <c r="D700" s="12">
        <v>699</v>
      </c>
      <c r="E700" s="12" t="s">
        <v>243</v>
      </c>
      <c r="F700" s="13">
        <v>45266</v>
      </c>
      <c r="G700" s="26" t="s">
        <v>11389</v>
      </c>
      <c r="H700" s="12">
        <v>18</v>
      </c>
      <c r="I700" s="28">
        <f>VLOOKUP(B:B,DIM_PRODUCTS!A:F,5,FALSE)</f>
        <v>22</v>
      </c>
      <c r="J700" s="28">
        <f>FACT_ORDERS[[#This Row],[ProductPrice]]*FACT_ORDERS[[#This Row],[Quantity]]</f>
        <v>396</v>
      </c>
      <c r="K700" s="12" t="str">
        <f>VLOOKUP(C:C,DIM_CUSTOMERS!A:G,7,FALSE)</f>
        <v>Germany</v>
      </c>
      <c r="L700" s="30" cm="1">
        <f t="array" ref="L700">_xlfn.IFS(
    AND(FACT_ORDERS[[#This Row],[DeliveryMehtod]]="shippment",FACT_ORDERS[[#This Row],[TotalAmount]]&gt;=200), 0,
    AND(FACT_ORDERS[[#This Row],[DeliveryMehtod]]="pickup"), 15,
    AND(FACT_ORDERS[[#This Row],[DeliveryMehtod]]="shippment",FACT_ORDERS[[#This Row],[TotalAmount]]&lt;200), 35
)</f>
        <v>15</v>
      </c>
      <c r="M700" s="12" t="str" cm="1">
        <f t="array" ref="M700">_xlfn.IFS(
    SUMIFS(FACT_ORDERS[TotalAmount], FACT_ORDERS[WD_CUSTOMERS],FACT_ORDERS[[#This Row],[WD_CUSTOMERS]])&gt;=15000, "VIP",
    SUMIFS(FACT_ORDERS[TotalAmount], FACT_ORDERS[WD_CUSTOMERS],FACT_ORDERS[[#This Row],[WD_CUSTOMERS]])&gt;=8000, "Premium",
    TRUE, "Regular"
)</f>
        <v>Regular</v>
      </c>
      <c r="N700" s="32" cm="1">
        <f t="array" ref="N700">_xlfn.IFS(
   FACT_ORDERS[[#This Row],[TypeOfClient]]="VIP", 0.2,
   FACT_ORDERS[[#This Row],[TypeOfClient]]="Premium", 0.1,
   TRUE, 0
)</f>
        <v>0</v>
      </c>
      <c r="O700" s="31" cm="1">
        <f t="array" ref="O700">_xlfn.IFS(
   FACT_ORDERS[[#This Row],[TotalAmount]]&gt;1500, 0.15,
   FACT_ORDERS[[#This Row],[TotalAmount]]&gt;1000, 0.1,
   FACT_ORDERS[[#This Row],[TotalAmount]]&gt;500, 0.05,
   TRUE, 0
)</f>
        <v>0</v>
      </c>
      <c r="P700" s="28">
        <f xml:space="preserve"> FACT_ORDERS[[#This Row],[TotalAmount]] * (1 - (FACT_ORDERS[[#This Row],[ClientDiscount]] + FACT_ORDERS[[#This Row],[OrderDiscount]]) )</f>
        <v>396</v>
      </c>
      <c r="Q700" s="28">
        <f>FACT_ORDERS[[#This Row],[TotalAmountWithDiscount]]+FACT_ORDERS[[#This Row],[DeliveryCost]]</f>
        <v>411</v>
      </c>
      <c r="R700" s="35">
        <v>45277</v>
      </c>
      <c r="S700" s="35" t="str">
        <f>IF(NETWORKDAYS(FACT_ORDERS[[#This Row],[Order-Date]], FACT_ORDERS[[#This Row],[ArrivalDate ]]) &gt; 10, "Late", "On Time")</f>
        <v>On Time</v>
      </c>
    </row>
    <row r="701" spans="1:19" x14ac:dyDescent="0.3">
      <c r="A701" s="12">
        <v>5699</v>
      </c>
      <c r="B701" s="12">
        <v>252</v>
      </c>
      <c r="C701" s="12">
        <v>10877</v>
      </c>
      <c r="D701" s="12">
        <v>700</v>
      </c>
      <c r="E701" s="12" t="s">
        <v>243</v>
      </c>
      <c r="F701" s="13">
        <v>45266</v>
      </c>
      <c r="G701" s="26" t="s">
        <v>11390</v>
      </c>
      <c r="H701" s="12">
        <v>20</v>
      </c>
      <c r="I701" s="28">
        <f>VLOOKUP(B:B,DIM_PRODUCTS!A:F,5,FALSE)</f>
        <v>18</v>
      </c>
      <c r="J701" s="28">
        <f>FACT_ORDERS[[#This Row],[ProductPrice]]*FACT_ORDERS[[#This Row],[Quantity]]</f>
        <v>360</v>
      </c>
      <c r="K701" s="12" t="str">
        <f>VLOOKUP(C:C,DIM_CUSTOMERS!A:G,7,FALSE)</f>
        <v>Germany</v>
      </c>
      <c r="L701" s="30" cm="1">
        <f t="array" ref="L701">_xlfn.IFS(
    AND(FACT_ORDERS[[#This Row],[DeliveryMehtod]]="shippment",FACT_ORDERS[[#This Row],[TotalAmount]]&gt;=200), 0,
    AND(FACT_ORDERS[[#This Row],[DeliveryMehtod]]="pickup"), 15,
    AND(FACT_ORDERS[[#This Row],[DeliveryMehtod]]="shippment",FACT_ORDERS[[#This Row],[TotalAmount]]&lt;200), 35
)</f>
        <v>15</v>
      </c>
      <c r="M701" s="12" t="str" cm="1">
        <f t="array" ref="M701">_xlfn.IFS(
    SUMIFS(FACT_ORDERS[TotalAmount], FACT_ORDERS[WD_CUSTOMERS],FACT_ORDERS[[#This Row],[WD_CUSTOMERS]])&gt;=15000, "VIP",
    SUMIFS(FACT_ORDERS[TotalAmount], FACT_ORDERS[WD_CUSTOMERS],FACT_ORDERS[[#This Row],[WD_CUSTOMERS]])&gt;=8000, "Premium",
    TRUE, "Regular"
)</f>
        <v>Regular</v>
      </c>
      <c r="N701" s="32" cm="1">
        <f t="array" ref="N701">_xlfn.IFS(
   FACT_ORDERS[[#This Row],[TypeOfClient]]="VIP", 0.2,
   FACT_ORDERS[[#This Row],[TypeOfClient]]="Premium", 0.1,
   TRUE, 0
)</f>
        <v>0</v>
      </c>
      <c r="O701" s="31" cm="1">
        <f t="array" ref="O701">_xlfn.IFS(
   FACT_ORDERS[[#This Row],[TotalAmount]]&gt;1500, 0.15,
   FACT_ORDERS[[#This Row],[TotalAmount]]&gt;1000, 0.1,
   FACT_ORDERS[[#This Row],[TotalAmount]]&gt;500, 0.05,
   TRUE, 0
)</f>
        <v>0</v>
      </c>
      <c r="P701" s="28">
        <f xml:space="preserve"> FACT_ORDERS[[#This Row],[TotalAmount]] * (1 - (FACT_ORDERS[[#This Row],[ClientDiscount]] + FACT_ORDERS[[#This Row],[OrderDiscount]]) )</f>
        <v>360</v>
      </c>
      <c r="Q701" s="28">
        <f>FACT_ORDERS[[#This Row],[TotalAmountWithDiscount]]+FACT_ORDERS[[#This Row],[DeliveryCost]]</f>
        <v>375</v>
      </c>
      <c r="R701" s="35">
        <v>45275</v>
      </c>
      <c r="S701" s="35" t="str">
        <f>IF(NETWORKDAYS(FACT_ORDERS[[#This Row],[Order-Date]], FACT_ORDERS[[#This Row],[ArrivalDate ]]) &gt; 10, "Late", "On Time")</f>
        <v>On Time</v>
      </c>
    </row>
    <row r="702" spans="1:19" x14ac:dyDescent="0.3">
      <c r="A702" s="12">
        <v>5700</v>
      </c>
      <c r="B702" s="12">
        <v>296</v>
      </c>
      <c r="C702" s="12">
        <v>10877</v>
      </c>
      <c r="D702" s="12">
        <v>701</v>
      </c>
      <c r="E702" s="12" t="s">
        <v>244</v>
      </c>
      <c r="F702" s="13">
        <v>45266</v>
      </c>
      <c r="G702" s="26" t="s">
        <v>11391</v>
      </c>
      <c r="H702" s="12">
        <v>12</v>
      </c>
      <c r="I702" s="28">
        <f>VLOOKUP(B:B,DIM_PRODUCTS!A:F,5,FALSE)</f>
        <v>5</v>
      </c>
      <c r="J702" s="28">
        <f>FACT_ORDERS[[#This Row],[ProductPrice]]*FACT_ORDERS[[#This Row],[Quantity]]</f>
        <v>60</v>
      </c>
      <c r="K702" s="12" t="str">
        <f>VLOOKUP(C:C,DIM_CUSTOMERS!A:G,7,FALSE)</f>
        <v>Germany</v>
      </c>
      <c r="L702" s="30" cm="1">
        <f t="array" ref="L702">_xlfn.IFS(
    AND(FACT_ORDERS[[#This Row],[DeliveryMehtod]]="shippment",FACT_ORDERS[[#This Row],[TotalAmount]]&gt;=200), 0,
    AND(FACT_ORDERS[[#This Row],[DeliveryMehtod]]="pickup"), 15,
    AND(FACT_ORDERS[[#This Row],[DeliveryMehtod]]="shippment",FACT_ORDERS[[#This Row],[TotalAmount]]&lt;200), 35
)</f>
        <v>35</v>
      </c>
      <c r="M702" s="12" t="str" cm="1">
        <f t="array" ref="M702">_xlfn.IFS(
    SUMIFS(FACT_ORDERS[TotalAmount], FACT_ORDERS[WD_CUSTOMERS],FACT_ORDERS[[#This Row],[WD_CUSTOMERS]])&gt;=15000, "VIP",
    SUMIFS(FACT_ORDERS[TotalAmount], FACT_ORDERS[WD_CUSTOMERS],FACT_ORDERS[[#This Row],[WD_CUSTOMERS]])&gt;=8000, "Premium",
    TRUE, "Regular"
)</f>
        <v>Regular</v>
      </c>
      <c r="N702" s="32" cm="1">
        <f t="array" ref="N702">_xlfn.IFS(
   FACT_ORDERS[[#This Row],[TypeOfClient]]="VIP", 0.2,
   FACT_ORDERS[[#This Row],[TypeOfClient]]="Premium", 0.1,
   TRUE, 0
)</f>
        <v>0</v>
      </c>
      <c r="O702" s="31" cm="1">
        <f t="array" ref="O702">_xlfn.IFS(
   FACT_ORDERS[[#This Row],[TotalAmount]]&gt;1500, 0.15,
   FACT_ORDERS[[#This Row],[TotalAmount]]&gt;1000, 0.1,
   FACT_ORDERS[[#This Row],[TotalAmount]]&gt;500, 0.05,
   TRUE, 0
)</f>
        <v>0</v>
      </c>
      <c r="P702" s="28">
        <f xml:space="preserve"> FACT_ORDERS[[#This Row],[TotalAmount]] * (1 - (FACT_ORDERS[[#This Row],[ClientDiscount]] + FACT_ORDERS[[#This Row],[OrderDiscount]]) )</f>
        <v>60</v>
      </c>
      <c r="Q702" s="28">
        <f>FACT_ORDERS[[#This Row],[TotalAmountWithDiscount]]+FACT_ORDERS[[#This Row],[DeliveryCost]]</f>
        <v>95</v>
      </c>
      <c r="R702" s="35">
        <v>45276</v>
      </c>
      <c r="S702" s="35" t="str">
        <f>IF(NETWORKDAYS(FACT_ORDERS[[#This Row],[Order-Date]], FACT_ORDERS[[#This Row],[ArrivalDate ]]) &gt; 10, "Late", "On Time")</f>
        <v>On Time</v>
      </c>
    </row>
    <row r="703" spans="1:19" x14ac:dyDescent="0.3">
      <c r="A703" s="12">
        <v>5701</v>
      </c>
      <c r="B703" s="12">
        <v>233</v>
      </c>
      <c r="C703" s="12">
        <v>10377</v>
      </c>
      <c r="D703" s="12">
        <v>702</v>
      </c>
      <c r="E703" s="12" t="s">
        <v>244</v>
      </c>
      <c r="F703" s="13">
        <v>44951</v>
      </c>
      <c r="G703" s="26" t="s">
        <v>11392</v>
      </c>
      <c r="H703" s="12">
        <v>17</v>
      </c>
      <c r="I703" s="28">
        <f>VLOOKUP(B:B,DIM_PRODUCTS!A:F,5,FALSE)</f>
        <v>13</v>
      </c>
      <c r="J703" s="28">
        <f>FACT_ORDERS[[#This Row],[ProductPrice]]*FACT_ORDERS[[#This Row],[Quantity]]</f>
        <v>221</v>
      </c>
      <c r="K703" s="12" t="str">
        <f>VLOOKUP(C:C,DIM_CUSTOMERS!A:G,7,FALSE)</f>
        <v>Mexico</v>
      </c>
      <c r="L703" s="30" cm="1">
        <f t="array" ref="L703">_xlfn.IFS(
    AND(FACT_ORDERS[[#This Row],[DeliveryMehtod]]="shippment",FACT_ORDERS[[#This Row],[TotalAmount]]&gt;=200), 0,
    AND(FACT_ORDERS[[#This Row],[DeliveryMehtod]]="pickup"), 15,
    AND(FACT_ORDERS[[#This Row],[DeliveryMehtod]]="shippment",FACT_ORDERS[[#This Row],[TotalAmount]]&lt;200), 35
)</f>
        <v>0</v>
      </c>
      <c r="M703" s="12" t="str" cm="1">
        <f t="array" ref="M703">_xlfn.IFS(
    SUMIFS(FACT_ORDERS[TotalAmount], FACT_ORDERS[WD_CUSTOMERS],FACT_ORDERS[[#This Row],[WD_CUSTOMERS]])&gt;=15000, "VIP",
    SUMIFS(FACT_ORDERS[TotalAmount], FACT_ORDERS[WD_CUSTOMERS],FACT_ORDERS[[#This Row],[WD_CUSTOMERS]])&gt;=8000, "Premium",
    TRUE, "Regular"
)</f>
        <v>Regular</v>
      </c>
      <c r="N703" s="32" cm="1">
        <f t="array" ref="N703">_xlfn.IFS(
   FACT_ORDERS[[#This Row],[TypeOfClient]]="VIP", 0.2,
   FACT_ORDERS[[#This Row],[TypeOfClient]]="Premium", 0.1,
   TRUE, 0
)</f>
        <v>0</v>
      </c>
      <c r="O703" s="31" cm="1">
        <f t="array" ref="O703">_xlfn.IFS(
   FACT_ORDERS[[#This Row],[TotalAmount]]&gt;1500, 0.15,
   FACT_ORDERS[[#This Row],[TotalAmount]]&gt;1000, 0.1,
   FACT_ORDERS[[#This Row],[TotalAmount]]&gt;500, 0.05,
   TRUE, 0
)</f>
        <v>0</v>
      </c>
      <c r="P703" s="28">
        <f xml:space="preserve"> FACT_ORDERS[[#This Row],[TotalAmount]] * (1 - (FACT_ORDERS[[#This Row],[ClientDiscount]] + FACT_ORDERS[[#This Row],[OrderDiscount]]) )</f>
        <v>221</v>
      </c>
      <c r="Q703" s="28">
        <f>FACT_ORDERS[[#This Row],[TotalAmountWithDiscount]]+FACT_ORDERS[[#This Row],[DeliveryCost]]</f>
        <v>221</v>
      </c>
      <c r="R703" s="35">
        <v>44959</v>
      </c>
      <c r="S703" s="35" t="str">
        <f>IF(NETWORKDAYS(FACT_ORDERS[[#This Row],[Order-Date]], FACT_ORDERS[[#This Row],[ArrivalDate ]]) &gt; 10, "Late", "On Time")</f>
        <v>On Time</v>
      </c>
    </row>
    <row r="704" spans="1:19" x14ac:dyDescent="0.3">
      <c r="A704" s="12">
        <v>5702</v>
      </c>
      <c r="B704" s="12">
        <v>205</v>
      </c>
      <c r="C704" s="12">
        <v>10593</v>
      </c>
      <c r="D704" s="12">
        <v>703</v>
      </c>
      <c r="E704" s="12" t="s">
        <v>244</v>
      </c>
      <c r="F704" s="13">
        <v>45529</v>
      </c>
      <c r="G704" s="26" t="s">
        <v>11393</v>
      </c>
      <c r="H704" s="12">
        <v>13</v>
      </c>
      <c r="I704" s="28">
        <f>VLOOKUP(B:B,DIM_PRODUCTS!A:F,5,FALSE)</f>
        <v>11</v>
      </c>
      <c r="J704" s="28">
        <f>FACT_ORDERS[[#This Row],[ProductPrice]]*FACT_ORDERS[[#This Row],[Quantity]]</f>
        <v>143</v>
      </c>
      <c r="K704" s="12" t="str">
        <f>VLOOKUP(C:C,DIM_CUSTOMERS!A:G,7,FALSE)</f>
        <v>China</v>
      </c>
      <c r="L704" s="30" cm="1">
        <f t="array" ref="L704">_xlfn.IFS(
    AND(FACT_ORDERS[[#This Row],[DeliveryMehtod]]="shippment",FACT_ORDERS[[#This Row],[TotalAmount]]&gt;=200), 0,
    AND(FACT_ORDERS[[#This Row],[DeliveryMehtod]]="pickup"), 15,
    AND(FACT_ORDERS[[#This Row],[DeliveryMehtod]]="shippment",FACT_ORDERS[[#This Row],[TotalAmount]]&lt;200), 35
)</f>
        <v>35</v>
      </c>
      <c r="M704" s="12" t="str" cm="1">
        <f t="array" ref="M704">_xlfn.IFS(
    SUMIFS(FACT_ORDERS[TotalAmount], FACT_ORDERS[WD_CUSTOMERS],FACT_ORDERS[[#This Row],[WD_CUSTOMERS]])&gt;=15000, "VIP",
    SUMIFS(FACT_ORDERS[TotalAmount], FACT_ORDERS[WD_CUSTOMERS],FACT_ORDERS[[#This Row],[WD_CUSTOMERS]])&gt;=8000, "Premium",
    TRUE, "Regular"
)</f>
        <v>Regular</v>
      </c>
      <c r="N704" s="32" cm="1">
        <f t="array" ref="N704">_xlfn.IFS(
   FACT_ORDERS[[#This Row],[TypeOfClient]]="VIP", 0.2,
   FACT_ORDERS[[#This Row],[TypeOfClient]]="Premium", 0.1,
   TRUE, 0
)</f>
        <v>0</v>
      </c>
      <c r="O704" s="31" cm="1">
        <f t="array" ref="O704">_xlfn.IFS(
   FACT_ORDERS[[#This Row],[TotalAmount]]&gt;1500, 0.15,
   FACT_ORDERS[[#This Row],[TotalAmount]]&gt;1000, 0.1,
   FACT_ORDERS[[#This Row],[TotalAmount]]&gt;500, 0.05,
   TRUE, 0
)</f>
        <v>0</v>
      </c>
      <c r="P704" s="28">
        <f xml:space="preserve"> FACT_ORDERS[[#This Row],[TotalAmount]] * (1 - (FACT_ORDERS[[#This Row],[ClientDiscount]] + FACT_ORDERS[[#This Row],[OrderDiscount]]) )</f>
        <v>143</v>
      </c>
      <c r="Q704" s="28">
        <f>FACT_ORDERS[[#This Row],[TotalAmountWithDiscount]]+FACT_ORDERS[[#This Row],[DeliveryCost]]</f>
        <v>178</v>
      </c>
      <c r="R704" s="35">
        <v>45538</v>
      </c>
      <c r="S704" s="35" t="str">
        <f>IF(NETWORKDAYS(FACT_ORDERS[[#This Row],[Order-Date]], FACT_ORDERS[[#This Row],[ArrivalDate ]]) &gt; 10, "Late", "On Time")</f>
        <v>On Time</v>
      </c>
    </row>
    <row r="705" spans="1:19" x14ac:dyDescent="0.3">
      <c r="A705" s="12">
        <v>5703</v>
      </c>
      <c r="B705" s="12">
        <v>270</v>
      </c>
      <c r="C705" s="12">
        <v>10593</v>
      </c>
      <c r="D705" s="12">
        <v>704</v>
      </c>
      <c r="E705" s="12" t="s">
        <v>243</v>
      </c>
      <c r="F705" s="13">
        <v>45491</v>
      </c>
      <c r="G705" s="26" t="s">
        <v>11394</v>
      </c>
      <c r="H705" s="12">
        <v>30</v>
      </c>
      <c r="I705" s="28">
        <f>VLOOKUP(B:B,DIM_PRODUCTS!A:F,5,FALSE)</f>
        <v>20</v>
      </c>
      <c r="J705" s="28">
        <f>FACT_ORDERS[[#This Row],[ProductPrice]]*FACT_ORDERS[[#This Row],[Quantity]]</f>
        <v>600</v>
      </c>
      <c r="K705" s="12" t="str">
        <f>VLOOKUP(C:C,DIM_CUSTOMERS!A:G,7,FALSE)</f>
        <v>China</v>
      </c>
      <c r="L705" s="30" cm="1">
        <f t="array" ref="L705">_xlfn.IFS(
    AND(FACT_ORDERS[[#This Row],[DeliveryMehtod]]="shippment",FACT_ORDERS[[#This Row],[TotalAmount]]&gt;=200), 0,
    AND(FACT_ORDERS[[#This Row],[DeliveryMehtod]]="pickup"), 15,
    AND(FACT_ORDERS[[#This Row],[DeliveryMehtod]]="shippment",FACT_ORDERS[[#This Row],[TotalAmount]]&lt;200), 35
)</f>
        <v>15</v>
      </c>
      <c r="M705" s="12" t="str" cm="1">
        <f t="array" ref="M705">_xlfn.IFS(
    SUMIFS(FACT_ORDERS[TotalAmount], FACT_ORDERS[WD_CUSTOMERS],FACT_ORDERS[[#This Row],[WD_CUSTOMERS]])&gt;=15000, "VIP",
    SUMIFS(FACT_ORDERS[TotalAmount], FACT_ORDERS[WD_CUSTOMERS],FACT_ORDERS[[#This Row],[WD_CUSTOMERS]])&gt;=8000, "Premium",
    TRUE, "Regular"
)</f>
        <v>Regular</v>
      </c>
      <c r="N705" s="32" cm="1">
        <f t="array" ref="N705">_xlfn.IFS(
   FACT_ORDERS[[#This Row],[TypeOfClient]]="VIP", 0.2,
   FACT_ORDERS[[#This Row],[TypeOfClient]]="Premium", 0.1,
   TRUE, 0
)</f>
        <v>0</v>
      </c>
      <c r="O705" s="31" cm="1">
        <f t="array" ref="O705">_xlfn.IFS(
   FACT_ORDERS[[#This Row],[TotalAmount]]&gt;1500, 0.15,
   FACT_ORDERS[[#This Row],[TotalAmount]]&gt;1000, 0.1,
   FACT_ORDERS[[#This Row],[TotalAmount]]&gt;500, 0.05,
   TRUE, 0
)</f>
        <v>0.05</v>
      </c>
      <c r="P705" s="28">
        <f xml:space="preserve"> FACT_ORDERS[[#This Row],[TotalAmount]] * (1 - (FACT_ORDERS[[#This Row],[ClientDiscount]] + FACT_ORDERS[[#This Row],[OrderDiscount]]) )</f>
        <v>570</v>
      </c>
      <c r="Q705" s="28">
        <f>FACT_ORDERS[[#This Row],[TotalAmountWithDiscount]]+FACT_ORDERS[[#This Row],[DeliveryCost]]</f>
        <v>585</v>
      </c>
      <c r="R705" s="35">
        <v>45498</v>
      </c>
      <c r="S705" s="35" t="str">
        <f>IF(NETWORKDAYS(FACT_ORDERS[[#This Row],[Order-Date]], FACT_ORDERS[[#This Row],[ArrivalDate ]]) &gt; 10, "Late", "On Time")</f>
        <v>On Time</v>
      </c>
    </row>
    <row r="706" spans="1:19" x14ac:dyDescent="0.3">
      <c r="A706" s="12">
        <v>5704</v>
      </c>
      <c r="B706" s="12">
        <v>276</v>
      </c>
      <c r="C706" s="12">
        <v>10765</v>
      </c>
      <c r="D706" s="12">
        <v>705</v>
      </c>
      <c r="E706" s="12" t="s">
        <v>243</v>
      </c>
      <c r="F706" s="13">
        <v>45459</v>
      </c>
      <c r="G706" s="26" t="s">
        <v>11395</v>
      </c>
      <c r="H706" s="12">
        <v>21</v>
      </c>
      <c r="I706" s="28">
        <f>VLOOKUP(B:B,DIM_PRODUCTS!A:F,5,FALSE)</f>
        <v>28</v>
      </c>
      <c r="J706" s="28">
        <f>FACT_ORDERS[[#This Row],[ProductPrice]]*FACT_ORDERS[[#This Row],[Quantity]]</f>
        <v>588</v>
      </c>
      <c r="K706" s="12" t="str">
        <f>VLOOKUP(C:C,DIM_CUSTOMERS!A:G,7,FALSE)</f>
        <v>Spain</v>
      </c>
      <c r="L706" s="30" cm="1">
        <f t="array" ref="L706">_xlfn.IFS(
    AND(FACT_ORDERS[[#This Row],[DeliveryMehtod]]="shippment",FACT_ORDERS[[#This Row],[TotalAmount]]&gt;=200), 0,
    AND(FACT_ORDERS[[#This Row],[DeliveryMehtod]]="pickup"), 15,
    AND(FACT_ORDERS[[#This Row],[DeliveryMehtod]]="shippment",FACT_ORDERS[[#This Row],[TotalAmount]]&lt;200), 35
)</f>
        <v>15</v>
      </c>
      <c r="M706" s="12" t="str" cm="1">
        <f t="array" ref="M706">_xlfn.IFS(
    SUMIFS(FACT_ORDERS[TotalAmount], FACT_ORDERS[WD_CUSTOMERS],FACT_ORDERS[[#This Row],[WD_CUSTOMERS]])&gt;=15000, "VIP",
    SUMIFS(FACT_ORDERS[TotalAmount], FACT_ORDERS[WD_CUSTOMERS],FACT_ORDERS[[#This Row],[WD_CUSTOMERS]])&gt;=8000, "Premium",
    TRUE, "Regular"
)</f>
        <v>Premium</v>
      </c>
      <c r="N706" s="32" cm="1">
        <f t="array" ref="N706">_xlfn.IFS(
   FACT_ORDERS[[#This Row],[TypeOfClient]]="VIP", 0.2,
   FACT_ORDERS[[#This Row],[TypeOfClient]]="Premium", 0.1,
   TRUE, 0
)</f>
        <v>0.1</v>
      </c>
      <c r="O706" s="31" cm="1">
        <f t="array" ref="O706">_xlfn.IFS(
   FACT_ORDERS[[#This Row],[TotalAmount]]&gt;1500, 0.15,
   FACT_ORDERS[[#This Row],[TotalAmount]]&gt;1000, 0.1,
   FACT_ORDERS[[#This Row],[TotalAmount]]&gt;500, 0.05,
   TRUE, 0
)</f>
        <v>0.05</v>
      </c>
      <c r="P706" s="28">
        <f xml:space="preserve"> FACT_ORDERS[[#This Row],[TotalAmount]] * (1 - (FACT_ORDERS[[#This Row],[ClientDiscount]] + FACT_ORDERS[[#This Row],[OrderDiscount]]) )</f>
        <v>499.8</v>
      </c>
      <c r="Q706" s="28">
        <f>FACT_ORDERS[[#This Row],[TotalAmountWithDiscount]]+FACT_ORDERS[[#This Row],[DeliveryCost]]</f>
        <v>514.79999999999995</v>
      </c>
      <c r="R706" s="35">
        <v>45470</v>
      </c>
      <c r="S706" s="35" t="str">
        <f>IF(NETWORKDAYS(FACT_ORDERS[[#This Row],[Order-Date]], FACT_ORDERS[[#This Row],[ArrivalDate ]]) &gt; 10, "Late", "On Time")</f>
        <v>On Time</v>
      </c>
    </row>
    <row r="707" spans="1:19" x14ac:dyDescent="0.3">
      <c r="A707" s="12">
        <v>5705</v>
      </c>
      <c r="B707" s="12">
        <v>236</v>
      </c>
      <c r="C707" s="12">
        <v>10765</v>
      </c>
      <c r="D707" s="12">
        <v>706</v>
      </c>
      <c r="E707" s="12" t="s">
        <v>244</v>
      </c>
      <c r="F707" s="13">
        <v>45459</v>
      </c>
      <c r="G707" s="26" t="s">
        <v>11396</v>
      </c>
      <c r="H707" s="12">
        <v>23</v>
      </c>
      <c r="I707" s="28">
        <f>VLOOKUP(B:B,DIM_PRODUCTS!A:F,5,FALSE)</f>
        <v>12</v>
      </c>
      <c r="J707" s="28">
        <f>FACT_ORDERS[[#This Row],[ProductPrice]]*FACT_ORDERS[[#This Row],[Quantity]]</f>
        <v>276</v>
      </c>
      <c r="K707" s="12" t="str">
        <f>VLOOKUP(C:C,DIM_CUSTOMERS!A:G,7,FALSE)</f>
        <v>Spain</v>
      </c>
      <c r="L707" s="30" cm="1">
        <f t="array" ref="L707">_xlfn.IFS(
    AND(FACT_ORDERS[[#This Row],[DeliveryMehtod]]="shippment",FACT_ORDERS[[#This Row],[TotalAmount]]&gt;=200), 0,
    AND(FACT_ORDERS[[#This Row],[DeliveryMehtod]]="pickup"), 15,
    AND(FACT_ORDERS[[#This Row],[DeliveryMehtod]]="shippment",FACT_ORDERS[[#This Row],[TotalAmount]]&lt;200), 35
)</f>
        <v>0</v>
      </c>
      <c r="M707" s="12" t="str" cm="1">
        <f t="array" ref="M707">_xlfn.IFS(
    SUMIFS(FACT_ORDERS[TotalAmount], FACT_ORDERS[WD_CUSTOMERS],FACT_ORDERS[[#This Row],[WD_CUSTOMERS]])&gt;=15000, "VIP",
    SUMIFS(FACT_ORDERS[TotalAmount], FACT_ORDERS[WD_CUSTOMERS],FACT_ORDERS[[#This Row],[WD_CUSTOMERS]])&gt;=8000, "Premium",
    TRUE, "Regular"
)</f>
        <v>Premium</v>
      </c>
      <c r="N707" s="32" cm="1">
        <f t="array" ref="N707">_xlfn.IFS(
   FACT_ORDERS[[#This Row],[TypeOfClient]]="VIP", 0.2,
   FACT_ORDERS[[#This Row],[TypeOfClient]]="Premium", 0.1,
   TRUE, 0
)</f>
        <v>0.1</v>
      </c>
      <c r="O707" s="31" cm="1">
        <f t="array" ref="O707">_xlfn.IFS(
   FACT_ORDERS[[#This Row],[TotalAmount]]&gt;1500, 0.15,
   FACT_ORDERS[[#This Row],[TotalAmount]]&gt;1000, 0.1,
   FACT_ORDERS[[#This Row],[TotalAmount]]&gt;500, 0.05,
   TRUE, 0
)</f>
        <v>0</v>
      </c>
      <c r="P707" s="28">
        <f xml:space="preserve"> FACT_ORDERS[[#This Row],[TotalAmount]] * (1 - (FACT_ORDERS[[#This Row],[ClientDiscount]] + FACT_ORDERS[[#This Row],[OrderDiscount]]) )</f>
        <v>248.4</v>
      </c>
      <c r="Q707" s="28">
        <f>FACT_ORDERS[[#This Row],[TotalAmountWithDiscount]]+FACT_ORDERS[[#This Row],[DeliveryCost]]</f>
        <v>248.4</v>
      </c>
      <c r="R707" s="35">
        <v>45466</v>
      </c>
      <c r="S707" s="35" t="str">
        <f>IF(NETWORKDAYS(FACT_ORDERS[[#This Row],[Order-Date]], FACT_ORDERS[[#This Row],[ArrivalDate ]]) &gt; 10, "Late", "On Time")</f>
        <v>On Time</v>
      </c>
    </row>
    <row r="708" spans="1:19" x14ac:dyDescent="0.3">
      <c r="A708" s="12">
        <v>5706</v>
      </c>
      <c r="B708" s="12">
        <v>222</v>
      </c>
      <c r="C708" s="12">
        <v>10765</v>
      </c>
      <c r="D708" s="12">
        <v>707</v>
      </c>
      <c r="E708" s="12" t="s">
        <v>243</v>
      </c>
      <c r="F708" s="13">
        <v>45459</v>
      </c>
      <c r="G708" s="26" t="s">
        <v>11397</v>
      </c>
      <c r="H708" s="12">
        <v>26</v>
      </c>
      <c r="I708" s="28">
        <f>VLOOKUP(B:B,DIM_PRODUCTS!A:F,5,FALSE)</f>
        <v>24</v>
      </c>
      <c r="J708" s="28">
        <f>FACT_ORDERS[[#This Row],[ProductPrice]]*FACT_ORDERS[[#This Row],[Quantity]]</f>
        <v>624</v>
      </c>
      <c r="K708" s="12" t="str">
        <f>VLOOKUP(C:C,DIM_CUSTOMERS!A:G,7,FALSE)</f>
        <v>Spain</v>
      </c>
      <c r="L708" s="30" cm="1">
        <f t="array" ref="L708">_xlfn.IFS(
    AND(FACT_ORDERS[[#This Row],[DeliveryMehtod]]="shippment",FACT_ORDERS[[#This Row],[TotalAmount]]&gt;=200), 0,
    AND(FACT_ORDERS[[#This Row],[DeliveryMehtod]]="pickup"), 15,
    AND(FACT_ORDERS[[#This Row],[DeliveryMehtod]]="shippment",FACT_ORDERS[[#This Row],[TotalAmount]]&lt;200), 35
)</f>
        <v>15</v>
      </c>
      <c r="M708" s="12" t="str" cm="1">
        <f t="array" ref="M708">_xlfn.IFS(
    SUMIFS(FACT_ORDERS[TotalAmount], FACT_ORDERS[WD_CUSTOMERS],FACT_ORDERS[[#This Row],[WD_CUSTOMERS]])&gt;=15000, "VIP",
    SUMIFS(FACT_ORDERS[TotalAmount], FACT_ORDERS[WD_CUSTOMERS],FACT_ORDERS[[#This Row],[WD_CUSTOMERS]])&gt;=8000, "Premium",
    TRUE, "Regular"
)</f>
        <v>Premium</v>
      </c>
      <c r="N708" s="32" cm="1">
        <f t="array" ref="N708">_xlfn.IFS(
   FACT_ORDERS[[#This Row],[TypeOfClient]]="VIP", 0.2,
   FACT_ORDERS[[#This Row],[TypeOfClient]]="Premium", 0.1,
   TRUE, 0
)</f>
        <v>0.1</v>
      </c>
      <c r="O708" s="31" cm="1">
        <f t="array" ref="O708">_xlfn.IFS(
   FACT_ORDERS[[#This Row],[TotalAmount]]&gt;1500, 0.15,
   FACT_ORDERS[[#This Row],[TotalAmount]]&gt;1000, 0.1,
   FACT_ORDERS[[#This Row],[TotalAmount]]&gt;500, 0.05,
   TRUE, 0
)</f>
        <v>0.05</v>
      </c>
      <c r="P708" s="28">
        <f xml:space="preserve"> FACT_ORDERS[[#This Row],[TotalAmount]] * (1 - (FACT_ORDERS[[#This Row],[ClientDiscount]] + FACT_ORDERS[[#This Row],[OrderDiscount]]) )</f>
        <v>530.4</v>
      </c>
      <c r="Q708" s="28">
        <f>FACT_ORDERS[[#This Row],[TotalAmountWithDiscount]]+FACT_ORDERS[[#This Row],[DeliveryCost]]</f>
        <v>545.4</v>
      </c>
      <c r="R708" s="35">
        <v>45469</v>
      </c>
      <c r="S708" s="35" t="str">
        <f>IF(NETWORKDAYS(FACT_ORDERS[[#This Row],[Order-Date]], FACT_ORDERS[[#This Row],[ArrivalDate ]]) &gt; 10, "Late", "On Time")</f>
        <v>On Time</v>
      </c>
    </row>
    <row r="709" spans="1:19" x14ac:dyDescent="0.3">
      <c r="A709" s="12">
        <v>5707</v>
      </c>
      <c r="B709" s="12">
        <v>254</v>
      </c>
      <c r="C709" s="12">
        <v>10765</v>
      </c>
      <c r="D709" s="12">
        <v>708</v>
      </c>
      <c r="E709" s="12" t="s">
        <v>244</v>
      </c>
      <c r="F709" s="13">
        <v>45163</v>
      </c>
      <c r="G709" s="26" t="s">
        <v>11398</v>
      </c>
      <c r="H709" s="12">
        <v>16</v>
      </c>
      <c r="I709" s="28">
        <f>VLOOKUP(B:B,DIM_PRODUCTS!A:F,5,FALSE)</f>
        <v>27</v>
      </c>
      <c r="J709" s="28">
        <f>FACT_ORDERS[[#This Row],[ProductPrice]]*FACT_ORDERS[[#This Row],[Quantity]]</f>
        <v>432</v>
      </c>
      <c r="K709" s="12" t="str">
        <f>VLOOKUP(C:C,DIM_CUSTOMERS!A:G,7,FALSE)</f>
        <v>Spain</v>
      </c>
      <c r="L709" s="30" cm="1">
        <f t="array" ref="L709">_xlfn.IFS(
    AND(FACT_ORDERS[[#This Row],[DeliveryMehtod]]="shippment",FACT_ORDERS[[#This Row],[TotalAmount]]&gt;=200), 0,
    AND(FACT_ORDERS[[#This Row],[DeliveryMehtod]]="pickup"), 15,
    AND(FACT_ORDERS[[#This Row],[DeliveryMehtod]]="shippment",FACT_ORDERS[[#This Row],[TotalAmount]]&lt;200), 35
)</f>
        <v>0</v>
      </c>
      <c r="M709" s="12" t="str" cm="1">
        <f t="array" ref="M709">_xlfn.IFS(
    SUMIFS(FACT_ORDERS[TotalAmount], FACT_ORDERS[WD_CUSTOMERS],FACT_ORDERS[[#This Row],[WD_CUSTOMERS]])&gt;=15000, "VIP",
    SUMIFS(FACT_ORDERS[TotalAmount], FACT_ORDERS[WD_CUSTOMERS],FACT_ORDERS[[#This Row],[WD_CUSTOMERS]])&gt;=8000, "Premium",
    TRUE, "Regular"
)</f>
        <v>Premium</v>
      </c>
      <c r="N709" s="32" cm="1">
        <f t="array" ref="N709">_xlfn.IFS(
   FACT_ORDERS[[#This Row],[TypeOfClient]]="VIP", 0.2,
   FACT_ORDERS[[#This Row],[TypeOfClient]]="Premium", 0.1,
   TRUE, 0
)</f>
        <v>0.1</v>
      </c>
      <c r="O709" s="31" cm="1">
        <f t="array" ref="O709">_xlfn.IFS(
   FACT_ORDERS[[#This Row],[TotalAmount]]&gt;1500, 0.15,
   FACT_ORDERS[[#This Row],[TotalAmount]]&gt;1000, 0.1,
   FACT_ORDERS[[#This Row],[TotalAmount]]&gt;500, 0.05,
   TRUE, 0
)</f>
        <v>0</v>
      </c>
      <c r="P709" s="28">
        <f xml:space="preserve"> FACT_ORDERS[[#This Row],[TotalAmount]] * (1 - (FACT_ORDERS[[#This Row],[ClientDiscount]] + FACT_ORDERS[[#This Row],[OrderDiscount]]) )</f>
        <v>388.8</v>
      </c>
      <c r="Q709" s="28">
        <f>FACT_ORDERS[[#This Row],[TotalAmountWithDiscount]]+FACT_ORDERS[[#This Row],[DeliveryCost]]</f>
        <v>388.8</v>
      </c>
      <c r="R709" s="35">
        <v>45170</v>
      </c>
      <c r="S709" s="35" t="str">
        <f>IF(NETWORKDAYS(FACT_ORDERS[[#This Row],[Order-Date]], FACT_ORDERS[[#This Row],[ArrivalDate ]]) &gt; 10, "Late", "On Time")</f>
        <v>On Time</v>
      </c>
    </row>
    <row r="710" spans="1:19" x14ac:dyDescent="0.3">
      <c r="A710" s="12">
        <v>5708</v>
      </c>
      <c r="B710" s="12">
        <v>265</v>
      </c>
      <c r="C710" s="12">
        <v>10775</v>
      </c>
      <c r="D710" s="12">
        <v>709</v>
      </c>
      <c r="E710" s="12" t="s">
        <v>243</v>
      </c>
      <c r="F710" s="13">
        <v>45262</v>
      </c>
      <c r="G710" s="26" t="s">
        <v>11399</v>
      </c>
      <c r="H710" s="12">
        <v>19</v>
      </c>
      <c r="I710" s="28">
        <f>VLOOKUP(B:B,DIM_PRODUCTS!A:F,5,FALSE)</f>
        <v>13</v>
      </c>
      <c r="J710" s="28">
        <f>FACT_ORDERS[[#This Row],[ProductPrice]]*FACT_ORDERS[[#This Row],[Quantity]]</f>
        <v>247</v>
      </c>
      <c r="K710" s="12" t="str">
        <f>VLOOKUP(C:C,DIM_CUSTOMERS!A:G,7,FALSE)</f>
        <v>France</v>
      </c>
      <c r="L710" s="30" cm="1">
        <f t="array" ref="L710">_xlfn.IFS(
    AND(FACT_ORDERS[[#This Row],[DeliveryMehtod]]="shippment",FACT_ORDERS[[#This Row],[TotalAmount]]&gt;=200), 0,
    AND(FACT_ORDERS[[#This Row],[DeliveryMehtod]]="pickup"), 15,
    AND(FACT_ORDERS[[#This Row],[DeliveryMehtod]]="shippment",FACT_ORDERS[[#This Row],[TotalAmount]]&lt;200), 35
)</f>
        <v>15</v>
      </c>
      <c r="M710" s="12" t="str" cm="1">
        <f t="array" ref="M710">_xlfn.IFS(
    SUMIFS(FACT_ORDERS[TotalAmount], FACT_ORDERS[WD_CUSTOMERS],FACT_ORDERS[[#This Row],[WD_CUSTOMERS]])&gt;=15000, "VIP",
    SUMIFS(FACT_ORDERS[TotalAmount], FACT_ORDERS[WD_CUSTOMERS],FACT_ORDERS[[#This Row],[WD_CUSTOMERS]])&gt;=8000, "Premium",
    TRUE, "Regular"
)</f>
        <v>Regular</v>
      </c>
      <c r="N710" s="32" cm="1">
        <f t="array" ref="N710">_xlfn.IFS(
   FACT_ORDERS[[#This Row],[TypeOfClient]]="VIP", 0.2,
   FACT_ORDERS[[#This Row],[TypeOfClient]]="Premium", 0.1,
   TRUE, 0
)</f>
        <v>0</v>
      </c>
      <c r="O710" s="31" cm="1">
        <f t="array" ref="O710">_xlfn.IFS(
   FACT_ORDERS[[#This Row],[TotalAmount]]&gt;1500, 0.15,
   FACT_ORDERS[[#This Row],[TotalAmount]]&gt;1000, 0.1,
   FACT_ORDERS[[#This Row],[TotalAmount]]&gt;500, 0.05,
   TRUE, 0
)</f>
        <v>0</v>
      </c>
      <c r="P710" s="28">
        <f xml:space="preserve"> FACT_ORDERS[[#This Row],[TotalAmount]] * (1 - (FACT_ORDERS[[#This Row],[ClientDiscount]] + FACT_ORDERS[[#This Row],[OrderDiscount]]) )</f>
        <v>247</v>
      </c>
      <c r="Q710" s="28">
        <f>FACT_ORDERS[[#This Row],[TotalAmountWithDiscount]]+FACT_ORDERS[[#This Row],[DeliveryCost]]</f>
        <v>262</v>
      </c>
      <c r="R710" s="35">
        <v>45270</v>
      </c>
      <c r="S710" s="35" t="str">
        <f>IF(NETWORKDAYS(FACT_ORDERS[[#This Row],[Order-Date]], FACT_ORDERS[[#This Row],[ArrivalDate ]]) &gt; 10, "Late", "On Time")</f>
        <v>On Time</v>
      </c>
    </row>
    <row r="711" spans="1:19" x14ac:dyDescent="0.3">
      <c r="A711" s="12">
        <v>5709</v>
      </c>
      <c r="B711" s="12">
        <v>296</v>
      </c>
      <c r="C711" s="12">
        <v>10775</v>
      </c>
      <c r="D711" s="12">
        <v>710</v>
      </c>
      <c r="E711" s="12" t="s">
        <v>244</v>
      </c>
      <c r="F711" s="13">
        <v>45262</v>
      </c>
      <c r="G711" s="26" t="s">
        <v>11400</v>
      </c>
      <c r="H711" s="12">
        <v>9</v>
      </c>
      <c r="I711" s="28">
        <f>VLOOKUP(B:B,DIM_PRODUCTS!A:F,5,FALSE)</f>
        <v>5</v>
      </c>
      <c r="J711" s="28">
        <f>FACT_ORDERS[[#This Row],[ProductPrice]]*FACT_ORDERS[[#This Row],[Quantity]]</f>
        <v>45</v>
      </c>
      <c r="K711" s="12" t="str">
        <f>VLOOKUP(C:C,DIM_CUSTOMERS!A:G,7,FALSE)</f>
        <v>France</v>
      </c>
      <c r="L711" s="30" cm="1">
        <f t="array" ref="L711">_xlfn.IFS(
    AND(FACT_ORDERS[[#This Row],[DeliveryMehtod]]="shippment",FACT_ORDERS[[#This Row],[TotalAmount]]&gt;=200), 0,
    AND(FACT_ORDERS[[#This Row],[DeliveryMehtod]]="pickup"), 15,
    AND(FACT_ORDERS[[#This Row],[DeliveryMehtod]]="shippment",FACT_ORDERS[[#This Row],[TotalAmount]]&lt;200), 35
)</f>
        <v>35</v>
      </c>
      <c r="M711" s="12" t="str" cm="1">
        <f t="array" ref="M711">_xlfn.IFS(
    SUMIFS(FACT_ORDERS[TotalAmount], FACT_ORDERS[WD_CUSTOMERS],FACT_ORDERS[[#This Row],[WD_CUSTOMERS]])&gt;=15000, "VIP",
    SUMIFS(FACT_ORDERS[TotalAmount], FACT_ORDERS[WD_CUSTOMERS],FACT_ORDERS[[#This Row],[WD_CUSTOMERS]])&gt;=8000, "Premium",
    TRUE, "Regular"
)</f>
        <v>Regular</v>
      </c>
      <c r="N711" s="32" cm="1">
        <f t="array" ref="N711">_xlfn.IFS(
   FACT_ORDERS[[#This Row],[TypeOfClient]]="VIP", 0.2,
   FACT_ORDERS[[#This Row],[TypeOfClient]]="Premium", 0.1,
   TRUE, 0
)</f>
        <v>0</v>
      </c>
      <c r="O711" s="31" cm="1">
        <f t="array" ref="O711">_xlfn.IFS(
   FACT_ORDERS[[#This Row],[TotalAmount]]&gt;1500, 0.15,
   FACT_ORDERS[[#This Row],[TotalAmount]]&gt;1000, 0.1,
   FACT_ORDERS[[#This Row],[TotalAmount]]&gt;500, 0.05,
   TRUE, 0
)</f>
        <v>0</v>
      </c>
      <c r="P711" s="28">
        <f xml:space="preserve"> FACT_ORDERS[[#This Row],[TotalAmount]] * (1 - (FACT_ORDERS[[#This Row],[ClientDiscount]] + FACT_ORDERS[[#This Row],[OrderDiscount]]) )</f>
        <v>45</v>
      </c>
      <c r="Q711" s="28">
        <f>FACT_ORDERS[[#This Row],[TotalAmountWithDiscount]]+FACT_ORDERS[[#This Row],[DeliveryCost]]</f>
        <v>80</v>
      </c>
      <c r="R711" s="35">
        <v>45273</v>
      </c>
      <c r="S711" s="35" t="str">
        <f>IF(NETWORKDAYS(FACT_ORDERS[[#This Row],[Order-Date]], FACT_ORDERS[[#This Row],[ArrivalDate ]]) &gt; 10, "Late", "On Time")</f>
        <v>On Time</v>
      </c>
    </row>
    <row r="712" spans="1:19" x14ac:dyDescent="0.3">
      <c r="A712" s="12">
        <v>5710</v>
      </c>
      <c r="B712" s="12">
        <v>233</v>
      </c>
      <c r="C712" s="12">
        <v>10775</v>
      </c>
      <c r="D712" s="12">
        <v>711</v>
      </c>
      <c r="E712" s="12" t="s">
        <v>244</v>
      </c>
      <c r="F712" s="13">
        <v>45262</v>
      </c>
      <c r="G712" s="26" t="s">
        <v>11401</v>
      </c>
      <c r="H712" s="12">
        <v>24</v>
      </c>
      <c r="I712" s="28">
        <f>VLOOKUP(B:B,DIM_PRODUCTS!A:F,5,FALSE)</f>
        <v>13</v>
      </c>
      <c r="J712" s="28">
        <f>FACT_ORDERS[[#This Row],[ProductPrice]]*FACT_ORDERS[[#This Row],[Quantity]]</f>
        <v>312</v>
      </c>
      <c r="K712" s="12" t="str">
        <f>VLOOKUP(C:C,DIM_CUSTOMERS!A:G,7,FALSE)</f>
        <v>France</v>
      </c>
      <c r="L712" s="30" cm="1">
        <f t="array" ref="L712">_xlfn.IFS(
    AND(FACT_ORDERS[[#This Row],[DeliveryMehtod]]="shippment",FACT_ORDERS[[#This Row],[TotalAmount]]&gt;=200), 0,
    AND(FACT_ORDERS[[#This Row],[DeliveryMehtod]]="pickup"), 15,
    AND(FACT_ORDERS[[#This Row],[DeliveryMehtod]]="shippment",FACT_ORDERS[[#This Row],[TotalAmount]]&lt;200), 35
)</f>
        <v>0</v>
      </c>
      <c r="M712" s="12" t="str" cm="1">
        <f t="array" ref="M712">_xlfn.IFS(
    SUMIFS(FACT_ORDERS[TotalAmount], FACT_ORDERS[WD_CUSTOMERS],FACT_ORDERS[[#This Row],[WD_CUSTOMERS]])&gt;=15000, "VIP",
    SUMIFS(FACT_ORDERS[TotalAmount], FACT_ORDERS[WD_CUSTOMERS],FACT_ORDERS[[#This Row],[WD_CUSTOMERS]])&gt;=8000, "Premium",
    TRUE, "Regular"
)</f>
        <v>Regular</v>
      </c>
      <c r="N712" s="32" cm="1">
        <f t="array" ref="N712">_xlfn.IFS(
   FACT_ORDERS[[#This Row],[TypeOfClient]]="VIP", 0.2,
   FACT_ORDERS[[#This Row],[TypeOfClient]]="Premium", 0.1,
   TRUE, 0
)</f>
        <v>0</v>
      </c>
      <c r="O712" s="31" cm="1">
        <f t="array" ref="O712">_xlfn.IFS(
   FACT_ORDERS[[#This Row],[TotalAmount]]&gt;1500, 0.15,
   FACT_ORDERS[[#This Row],[TotalAmount]]&gt;1000, 0.1,
   FACT_ORDERS[[#This Row],[TotalAmount]]&gt;500, 0.05,
   TRUE, 0
)</f>
        <v>0</v>
      </c>
      <c r="P712" s="28">
        <f xml:space="preserve"> FACT_ORDERS[[#This Row],[TotalAmount]] * (1 - (FACT_ORDERS[[#This Row],[ClientDiscount]] + FACT_ORDERS[[#This Row],[OrderDiscount]]) )</f>
        <v>312</v>
      </c>
      <c r="Q712" s="28">
        <f>FACT_ORDERS[[#This Row],[TotalAmountWithDiscount]]+FACT_ORDERS[[#This Row],[DeliveryCost]]</f>
        <v>312</v>
      </c>
      <c r="R712" s="35">
        <v>45271</v>
      </c>
      <c r="S712" s="35" t="str">
        <f>IF(NETWORKDAYS(FACT_ORDERS[[#This Row],[Order-Date]], FACT_ORDERS[[#This Row],[ArrivalDate ]]) &gt; 10, "Late", "On Time")</f>
        <v>On Time</v>
      </c>
    </row>
    <row r="713" spans="1:19" x14ac:dyDescent="0.3">
      <c r="A713" s="12">
        <v>5711</v>
      </c>
      <c r="B713" s="12">
        <v>236</v>
      </c>
      <c r="C713" s="12">
        <v>10511</v>
      </c>
      <c r="D713" s="12">
        <v>712</v>
      </c>
      <c r="E713" s="12" t="s">
        <v>244</v>
      </c>
      <c r="F713" s="13">
        <v>44576</v>
      </c>
      <c r="G713" s="26" t="s">
        <v>11402</v>
      </c>
      <c r="H713" s="12">
        <v>29</v>
      </c>
      <c r="I713" s="28">
        <f>VLOOKUP(B:B,DIM_PRODUCTS!A:F,5,FALSE)</f>
        <v>12</v>
      </c>
      <c r="J713" s="28">
        <f>FACT_ORDERS[[#This Row],[ProductPrice]]*FACT_ORDERS[[#This Row],[Quantity]]</f>
        <v>348</v>
      </c>
      <c r="K713" s="12" t="str">
        <f>VLOOKUP(C:C,DIM_CUSTOMERS!A:G,7,FALSE)</f>
        <v>India</v>
      </c>
      <c r="L713" s="30" cm="1">
        <f t="array" ref="L713">_xlfn.IFS(
    AND(FACT_ORDERS[[#This Row],[DeliveryMehtod]]="shippment",FACT_ORDERS[[#This Row],[TotalAmount]]&gt;=200), 0,
    AND(FACT_ORDERS[[#This Row],[DeliveryMehtod]]="pickup"), 15,
    AND(FACT_ORDERS[[#This Row],[DeliveryMehtod]]="shippment",FACT_ORDERS[[#This Row],[TotalAmount]]&lt;200), 35
)</f>
        <v>0</v>
      </c>
      <c r="M713" s="12" t="str" cm="1">
        <f t="array" ref="M713">_xlfn.IFS(
    SUMIFS(FACT_ORDERS[TotalAmount], FACT_ORDERS[WD_CUSTOMERS],FACT_ORDERS[[#This Row],[WD_CUSTOMERS]])&gt;=15000, "VIP",
    SUMIFS(FACT_ORDERS[TotalAmount], FACT_ORDERS[WD_CUSTOMERS],FACT_ORDERS[[#This Row],[WD_CUSTOMERS]])&gt;=8000, "Premium",
    TRUE, "Regular"
)</f>
        <v>Regular</v>
      </c>
      <c r="N713" s="32" cm="1">
        <f t="array" ref="N713">_xlfn.IFS(
   FACT_ORDERS[[#This Row],[TypeOfClient]]="VIP", 0.2,
   FACT_ORDERS[[#This Row],[TypeOfClient]]="Premium", 0.1,
   TRUE, 0
)</f>
        <v>0</v>
      </c>
      <c r="O713" s="31" cm="1">
        <f t="array" ref="O713">_xlfn.IFS(
   FACT_ORDERS[[#This Row],[TotalAmount]]&gt;1500, 0.15,
   FACT_ORDERS[[#This Row],[TotalAmount]]&gt;1000, 0.1,
   FACT_ORDERS[[#This Row],[TotalAmount]]&gt;500, 0.05,
   TRUE, 0
)</f>
        <v>0</v>
      </c>
      <c r="P713" s="28">
        <f xml:space="preserve"> FACT_ORDERS[[#This Row],[TotalAmount]] * (1 - (FACT_ORDERS[[#This Row],[ClientDiscount]] + FACT_ORDERS[[#This Row],[OrderDiscount]]) )</f>
        <v>348</v>
      </c>
      <c r="Q713" s="28">
        <f>FACT_ORDERS[[#This Row],[TotalAmountWithDiscount]]+FACT_ORDERS[[#This Row],[DeliveryCost]]</f>
        <v>348</v>
      </c>
      <c r="R713" s="35">
        <v>44583</v>
      </c>
      <c r="S713" s="35" t="str">
        <f>IF(NETWORKDAYS(FACT_ORDERS[[#This Row],[Order-Date]], FACT_ORDERS[[#This Row],[ArrivalDate ]]) &gt; 10, "Late", "On Time")</f>
        <v>On Time</v>
      </c>
    </row>
    <row r="714" spans="1:19" x14ac:dyDescent="0.3">
      <c r="A714" s="12">
        <v>5712</v>
      </c>
      <c r="B714" s="12">
        <v>268</v>
      </c>
      <c r="C714" s="12">
        <v>10198</v>
      </c>
      <c r="D714" s="12">
        <v>713</v>
      </c>
      <c r="E714" s="12" t="s">
        <v>243</v>
      </c>
      <c r="F714" s="13">
        <v>45304</v>
      </c>
      <c r="G714" s="26" t="s">
        <v>3544</v>
      </c>
      <c r="H714" s="12">
        <v>55</v>
      </c>
      <c r="I714" s="28">
        <f>VLOOKUP(B:B,DIM_PRODUCTS!A:F,5,FALSE)</f>
        <v>29</v>
      </c>
      <c r="J714" s="28">
        <f>FACT_ORDERS[[#This Row],[ProductPrice]]*FACT_ORDERS[[#This Row],[Quantity]]</f>
        <v>1595</v>
      </c>
      <c r="K714" s="12" t="str">
        <f>VLOOKUP(C:C,DIM_CUSTOMERS!A:G,7,FALSE)</f>
        <v>Canada</v>
      </c>
      <c r="L714" s="30" cm="1">
        <f t="array" ref="L714">_xlfn.IFS(
    AND(FACT_ORDERS[[#This Row],[DeliveryMehtod]]="shippment",FACT_ORDERS[[#This Row],[TotalAmount]]&gt;=200), 0,
    AND(FACT_ORDERS[[#This Row],[DeliveryMehtod]]="pickup"), 15,
    AND(FACT_ORDERS[[#This Row],[DeliveryMehtod]]="shippment",FACT_ORDERS[[#This Row],[TotalAmount]]&lt;200), 35
)</f>
        <v>15</v>
      </c>
      <c r="M714" s="12" t="str" cm="1">
        <f t="array" ref="M714">_xlfn.IFS(
    SUMIFS(FACT_ORDERS[TotalAmount], FACT_ORDERS[WD_CUSTOMERS],FACT_ORDERS[[#This Row],[WD_CUSTOMERS]])&gt;=15000, "VIP",
    SUMIFS(FACT_ORDERS[TotalAmount], FACT_ORDERS[WD_CUSTOMERS],FACT_ORDERS[[#This Row],[WD_CUSTOMERS]])&gt;=8000, "Premium",
    TRUE, "Regular"
)</f>
        <v>Regular</v>
      </c>
      <c r="N714" s="32" cm="1">
        <f t="array" ref="N714">_xlfn.IFS(
   FACT_ORDERS[[#This Row],[TypeOfClient]]="VIP", 0.2,
   FACT_ORDERS[[#This Row],[TypeOfClient]]="Premium", 0.1,
   TRUE, 0
)</f>
        <v>0</v>
      </c>
      <c r="O714" s="31" cm="1">
        <f t="array" ref="O714">_xlfn.IFS(
   FACT_ORDERS[[#This Row],[TotalAmount]]&gt;1500, 0.15,
   FACT_ORDERS[[#This Row],[TotalAmount]]&gt;1000, 0.1,
   FACT_ORDERS[[#This Row],[TotalAmount]]&gt;500, 0.05,
   TRUE, 0
)</f>
        <v>0.15</v>
      </c>
      <c r="P714" s="28">
        <f xml:space="preserve"> FACT_ORDERS[[#This Row],[TotalAmount]] * (1 - (FACT_ORDERS[[#This Row],[ClientDiscount]] + FACT_ORDERS[[#This Row],[OrderDiscount]]) )</f>
        <v>1355.75</v>
      </c>
      <c r="Q714" s="28">
        <f>FACT_ORDERS[[#This Row],[TotalAmountWithDiscount]]+FACT_ORDERS[[#This Row],[DeliveryCost]]</f>
        <v>1370.75</v>
      </c>
      <c r="R714" s="35">
        <v>45311</v>
      </c>
      <c r="S714" s="35" t="str">
        <f>IF(NETWORKDAYS(FACT_ORDERS[[#This Row],[Order-Date]], FACT_ORDERS[[#This Row],[ArrivalDate ]]) &gt; 10, "Late", "On Time")</f>
        <v>On Time</v>
      </c>
    </row>
    <row r="715" spans="1:19" x14ac:dyDescent="0.3">
      <c r="A715" s="12">
        <v>5713</v>
      </c>
      <c r="B715" s="12">
        <v>239</v>
      </c>
      <c r="C715" s="12">
        <v>10198</v>
      </c>
      <c r="D715" s="12">
        <v>714</v>
      </c>
      <c r="E715" s="12" t="s">
        <v>243</v>
      </c>
      <c r="F715" s="13">
        <v>45304</v>
      </c>
      <c r="G715" s="26" t="s">
        <v>11403</v>
      </c>
      <c r="H715" s="12">
        <v>42</v>
      </c>
      <c r="I715" s="28">
        <f>VLOOKUP(B:B,DIM_PRODUCTS!A:F,5,FALSE)</f>
        <v>16</v>
      </c>
      <c r="J715" s="28">
        <f>FACT_ORDERS[[#This Row],[ProductPrice]]*FACT_ORDERS[[#This Row],[Quantity]]</f>
        <v>672</v>
      </c>
      <c r="K715" s="12" t="str">
        <f>VLOOKUP(C:C,DIM_CUSTOMERS!A:G,7,FALSE)</f>
        <v>Canada</v>
      </c>
      <c r="L715" s="30" cm="1">
        <f t="array" ref="L715">_xlfn.IFS(
    AND(FACT_ORDERS[[#This Row],[DeliveryMehtod]]="shippment",FACT_ORDERS[[#This Row],[TotalAmount]]&gt;=200), 0,
    AND(FACT_ORDERS[[#This Row],[DeliveryMehtod]]="pickup"), 15,
    AND(FACT_ORDERS[[#This Row],[DeliveryMehtod]]="shippment",FACT_ORDERS[[#This Row],[TotalAmount]]&lt;200), 35
)</f>
        <v>15</v>
      </c>
      <c r="M715" s="12" t="str" cm="1">
        <f t="array" ref="M715">_xlfn.IFS(
    SUMIFS(FACT_ORDERS[TotalAmount], FACT_ORDERS[WD_CUSTOMERS],FACT_ORDERS[[#This Row],[WD_CUSTOMERS]])&gt;=15000, "VIP",
    SUMIFS(FACT_ORDERS[TotalAmount], FACT_ORDERS[WD_CUSTOMERS],FACT_ORDERS[[#This Row],[WD_CUSTOMERS]])&gt;=8000, "Premium",
    TRUE, "Regular"
)</f>
        <v>Regular</v>
      </c>
      <c r="N715" s="32" cm="1">
        <f t="array" ref="N715">_xlfn.IFS(
   FACT_ORDERS[[#This Row],[TypeOfClient]]="VIP", 0.2,
   FACT_ORDERS[[#This Row],[TypeOfClient]]="Premium", 0.1,
   TRUE, 0
)</f>
        <v>0</v>
      </c>
      <c r="O715" s="31" cm="1">
        <f t="array" ref="O715">_xlfn.IFS(
   FACT_ORDERS[[#This Row],[TotalAmount]]&gt;1500, 0.15,
   FACT_ORDERS[[#This Row],[TotalAmount]]&gt;1000, 0.1,
   FACT_ORDERS[[#This Row],[TotalAmount]]&gt;500, 0.05,
   TRUE, 0
)</f>
        <v>0.05</v>
      </c>
      <c r="P715" s="28">
        <f xml:space="preserve"> FACT_ORDERS[[#This Row],[TotalAmount]] * (1 - (FACT_ORDERS[[#This Row],[ClientDiscount]] + FACT_ORDERS[[#This Row],[OrderDiscount]]) )</f>
        <v>638.4</v>
      </c>
      <c r="Q715" s="28">
        <f>FACT_ORDERS[[#This Row],[TotalAmountWithDiscount]]+FACT_ORDERS[[#This Row],[DeliveryCost]]</f>
        <v>653.4</v>
      </c>
      <c r="R715" s="35">
        <v>45315</v>
      </c>
      <c r="S715" s="35" t="str">
        <f>IF(NETWORKDAYS(FACT_ORDERS[[#This Row],[Order-Date]], FACT_ORDERS[[#This Row],[ArrivalDate ]]) &gt; 10, "Late", "On Time")</f>
        <v>On Time</v>
      </c>
    </row>
    <row r="716" spans="1:19" x14ac:dyDescent="0.3">
      <c r="A716" s="12">
        <v>5714</v>
      </c>
      <c r="B716" s="12">
        <v>286</v>
      </c>
      <c r="C716" s="12">
        <v>10926</v>
      </c>
      <c r="D716" s="12">
        <v>715</v>
      </c>
      <c r="E716" s="12" t="s">
        <v>244</v>
      </c>
      <c r="F716" s="13">
        <v>45558</v>
      </c>
      <c r="G716" s="26" t="s">
        <v>11404</v>
      </c>
      <c r="H716" s="12">
        <v>15</v>
      </c>
      <c r="I716" s="28">
        <f>VLOOKUP(B:B,DIM_PRODUCTS!A:F,5,FALSE)</f>
        <v>6</v>
      </c>
      <c r="J716" s="28">
        <f>FACT_ORDERS[[#This Row],[ProductPrice]]*FACT_ORDERS[[#This Row],[Quantity]]</f>
        <v>90</v>
      </c>
      <c r="K716" s="12" t="str">
        <f>VLOOKUP(C:C,DIM_CUSTOMERS!A:G,7,FALSE)</f>
        <v>Australia</v>
      </c>
      <c r="L716" s="30" cm="1">
        <f t="array" ref="L716">_xlfn.IFS(
    AND(FACT_ORDERS[[#This Row],[DeliveryMehtod]]="shippment",FACT_ORDERS[[#This Row],[TotalAmount]]&gt;=200), 0,
    AND(FACT_ORDERS[[#This Row],[DeliveryMehtod]]="pickup"), 15,
    AND(FACT_ORDERS[[#This Row],[DeliveryMehtod]]="shippment",FACT_ORDERS[[#This Row],[TotalAmount]]&lt;200), 35
)</f>
        <v>35</v>
      </c>
      <c r="M716" s="12" t="str" cm="1">
        <f t="array" ref="M716">_xlfn.IFS(
    SUMIFS(FACT_ORDERS[TotalAmount], FACT_ORDERS[WD_CUSTOMERS],FACT_ORDERS[[#This Row],[WD_CUSTOMERS]])&gt;=15000, "VIP",
    SUMIFS(FACT_ORDERS[TotalAmount], FACT_ORDERS[WD_CUSTOMERS],FACT_ORDERS[[#This Row],[WD_CUSTOMERS]])&gt;=8000, "Premium",
    TRUE, "Regular"
)</f>
        <v>Regular</v>
      </c>
      <c r="N716" s="32" cm="1">
        <f t="array" ref="N716">_xlfn.IFS(
   FACT_ORDERS[[#This Row],[TypeOfClient]]="VIP", 0.2,
   FACT_ORDERS[[#This Row],[TypeOfClient]]="Premium", 0.1,
   TRUE, 0
)</f>
        <v>0</v>
      </c>
      <c r="O716" s="31" cm="1">
        <f t="array" ref="O716">_xlfn.IFS(
   FACT_ORDERS[[#This Row],[TotalAmount]]&gt;1500, 0.15,
   FACT_ORDERS[[#This Row],[TotalAmount]]&gt;1000, 0.1,
   FACT_ORDERS[[#This Row],[TotalAmount]]&gt;500, 0.05,
   TRUE, 0
)</f>
        <v>0</v>
      </c>
      <c r="P716" s="28">
        <f xml:space="preserve"> FACT_ORDERS[[#This Row],[TotalAmount]] * (1 - (FACT_ORDERS[[#This Row],[ClientDiscount]] + FACT_ORDERS[[#This Row],[OrderDiscount]]) )</f>
        <v>90</v>
      </c>
      <c r="Q716" s="28">
        <f>FACT_ORDERS[[#This Row],[TotalAmountWithDiscount]]+FACT_ORDERS[[#This Row],[DeliveryCost]]</f>
        <v>125</v>
      </c>
      <c r="R716" s="35">
        <v>45568</v>
      </c>
      <c r="S716" s="35" t="str">
        <f>IF(NETWORKDAYS(FACT_ORDERS[[#This Row],[Order-Date]], FACT_ORDERS[[#This Row],[ArrivalDate ]]) &gt; 10, "Late", "On Time")</f>
        <v>On Time</v>
      </c>
    </row>
    <row r="717" spans="1:19" x14ac:dyDescent="0.3">
      <c r="A717" s="12">
        <v>5715</v>
      </c>
      <c r="B717" s="12">
        <v>299</v>
      </c>
      <c r="C717" s="12">
        <v>10926</v>
      </c>
      <c r="D717" s="12">
        <v>716</v>
      </c>
      <c r="E717" s="12" t="s">
        <v>244</v>
      </c>
      <c r="F717" s="13">
        <v>45558</v>
      </c>
      <c r="G717" s="26" t="s">
        <v>11405</v>
      </c>
      <c r="H717" s="12">
        <v>26</v>
      </c>
      <c r="I717" s="28">
        <f>VLOOKUP(B:B,DIM_PRODUCTS!A:F,5,FALSE)</f>
        <v>19</v>
      </c>
      <c r="J717" s="28">
        <f>FACT_ORDERS[[#This Row],[ProductPrice]]*FACT_ORDERS[[#This Row],[Quantity]]</f>
        <v>494</v>
      </c>
      <c r="K717" s="12" t="str">
        <f>VLOOKUP(C:C,DIM_CUSTOMERS!A:G,7,FALSE)</f>
        <v>Australia</v>
      </c>
      <c r="L717" s="30" cm="1">
        <f t="array" ref="L717">_xlfn.IFS(
    AND(FACT_ORDERS[[#This Row],[DeliveryMehtod]]="shippment",FACT_ORDERS[[#This Row],[TotalAmount]]&gt;=200), 0,
    AND(FACT_ORDERS[[#This Row],[DeliveryMehtod]]="pickup"), 15,
    AND(FACT_ORDERS[[#This Row],[DeliveryMehtod]]="shippment",FACT_ORDERS[[#This Row],[TotalAmount]]&lt;200), 35
)</f>
        <v>0</v>
      </c>
      <c r="M717" s="12" t="str" cm="1">
        <f t="array" ref="M717">_xlfn.IFS(
    SUMIFS(FACT_ORDERS[TotalAmount], FACT_ORDERS[WD_CUSTOMERS],FACT_ORDERS[[#This Row],[WD_CUSTOMERS]])&gt;=15000, "VIP",
    SUMIFS(FACT_ORDERS[TotalAmount], FACT_ORDERS[WD_CUSTOMERS],FACT_ORDERS[[#This Row],[WD_CUSTOMERS]])&gt;=8000, "Premium",
    TRUE, "Regular"
)</f>
        <v>Regular</v>
      </c>
      <c r="N717" s="32" cm="1">
        <f t="array" ref="N717">_xlfn.IFS(
   FACT_ORDERS[[#This Row],[TypeOfClient]]="VIP", 0.2,
   FACT_ORDERS[[#This Row],[TypeOfClient]]="Premium", 0.1,
   TRUE, 0
)</f>
        <v>0</v>
      </c>
      <c r="O717" s="31" cm="1">
        <f t="array" ref="O717">_xlfn.IFS(
   FACT_ORDERS[[#This Row],[TotalAmount]]&gt;1500, 0.15,
   FACT_ORDERS[[#This Row],[TotalAmount]]&gt;1000, 0.1,
   FACT_ORDERS[[#This Row],[TotalAmount]]&gt;500, 0.05,
   TRUE, 0
)</f>
        <v>0</v>
      </c>
      <c r="P717" s="28">
        <f xml:space="preserve"> FACT_ORDERS[[#This Row],[TotalAmount]] * (1 - (FACT_ORDERS[[#This Row],[ClientDiscount]] + FACT_ORDERS[[#This Row],[OrderDiscount]]) )</f>
        <v>494</v>
      </c>
      <c r="Q717" s="28">
        <f>FACT_ORDERS[[#This Row],[TotalAmountWithDiscount]]+FACT_ORDERS[[#This Row],[DeliveryCost]]</f>
        <v>494</v>
      </c>
      <c r="R717" s="35">
        <v>45568</v>
      </c>
      <c r="S717" s="35" t="str">
        <f>IF(NETWORKDAYS(FACT_ORDERS[[#This Row],[Order-Date]], FACT_ORDERS[[#This Row],[ArrivalDate ]]) &gt; 10, "Late", "On Time")</f>
        <v>On Time</v>
      </c>
    </row>
    <row r="718" spans="1:19" x14ac:dyDescent="0.3">
      <c r="A718" s="12">
        <v>5716</v>
      </c>
      <c r="B718" s="12">
        <v>280</v>
      </c>
      <c r="C718" s="12">
        <v>10229</v>
      </c>
      <c r="D718" s="12">
        <v>717</v>
      </c>
      <c r="E718" s="12" t="s">
        <v>244</v>
      </c>
      <c r="F718" s="13">
        <v>45531</v>
      </c>
      <c r="G718" s="26" t="s">
        <v>11406</v>
      </c>
      <c r="H718" s="12">
        <v>27</v>
      </c>
      <c r="I718" s="28">
        <f>VLOOKUP(B:B,DIM_PRODUCTS!A:F,5,FALSE)</f>
        <v>14</v>
      </c>
      <c r="J718" s="28">
        <f>FACT_ORDERS[[#This Row],[ProductPrice]]*FACT_ORDERS[[#This Row],[Quantity]]</f>
        <v>378</v>
      </c>
      <c r="K718" s="12" t="str">
        <f>VLOOKUP(C:C,DIM_CUSTOMERS!A:G,7,FALSE)</f>
        <v>Canada</v>
      </c>
      <c r="L718" s="30" cm="1">
        <f t="array" ref="L718">_xlfn.IFS(
    AND(FACT_ORDERS[[#This Row],[DeliveryMehtod]]="shippment",FACT_ORDERS[[#This Row],[TotalAmount]]&gt;=200), 0,
    AND(FACT_ORDERS[[#This Row],[DeliveryMehtod]]="pickup"), 15,
    AND(FACT_ORDERS[[#This Row],[DeliveryMehtod]]="shippment",FACT_ORDERS[[#This Row],[TotalAmount]]&lt;200), 35
)</f>
        <v>0</v>
      </c>
      <c r="M718" s="12" t="str" cm="1">
        <f t="array" ref="M718">_xlfn.IFS(
    SUMIFS(FACT_ORDERS[TotalAmount], FACT_ORDERS[WD_CUSTOMERS],FACT_ORDERS[[#This Row],[WD_CUSTOMERS]])&gt;=15000, "VIP",
    SUMIFS(FACT_ORDERS[TotalAmount], FACT_ORDERS[WD_CUSTOMERS],FACT_ORDERS[[#This Row],[WD_CUSTOMERS]])&gt;=8000, "Premium",
    TRUE, "Regular"
)</f>
        <v>Regular</v>
      </c>
      <c r="N718" s="32" cm="1">
        <f t="array" ref="N718">_xlfn.IFS(
   FACT_ORDERS[[#This Row],[TypeOfClient]]="VIP", 0.2,
   FACT_ORDERS[[#This Row],[TypeOfClient]]="Premium", 0.1,
   TRUE, 0
)</f>
        <v>0</v>
      </c>
      <c r="O718" s="31" cm="1">
        <f t="array" ref="O718">_xlfn.IFS(
   FACT_ORDERS[[#This Row],[TotalAmount]]&gt;1500, 0.15,
   FACT_ORDERS[[#This Row],[TotalAmount]]&gt;1000, 0.1,
   FACT_ORDERS[[#This Row],[TotalAmount]]&gt;500, 0.05,
   TRUE, 0
)</f>
        <v>0</v>
      </c>
      <c r="P718" s="28">
        <f xml:space="preserve"> FACT_ORDERS[[#This Row],[TotalAmount]] * (1 - (FACT_ORDERS[[#This Row],[ClientDiscount]] + FACT_ORDERS[[#This Row],[OrderDiscount]]) )</f>
        <v>378</v>
      </c>
      <c r="Q718" s="28">
        <f>FACT_ORDERS[[#This Row],[TotalAmountWithDiscount]]+FACT_ORDERS[[#This Row],[DeliveryCost]]</f>
        <v>378</v>
      </c>
      <c r="R718" s="35">
        <v>45539</v>
      </c>
      <c r="S718" s="35" t="str">
        <f>IF(NETWORKDAYS(FACT_ORDERS[[#This Row],[Order-Date]], FACT_ORDERS[[#This Row],[ArrivalDate ]]) &gt; 10, "Late", "On Time")</f>
        <v>On Time</v>
      </c>
    </row>
    <row r="719" spans="1:19" x14ac:dyDescent="0.3">
      <c r="A719" s="12">
        <v>5717</v>
      </c>
      <c r="B719" s="12">
        <v>232</v>
      </c>
      <c r="C719" s="12">
        <v>10229</v>
      </c>
      <c r="D719" s="12">
        <v>718</v>
      </c>
      <c r="E719" s="12" t="s">
        <v>243</v>
      </c>
      <c r="F719" s="13">
        <v>45412</v>
      </c>
      <c r="G719" s="26" t="s">
        <v>11407</v>
      </c>
      <c r="H719" s="12">
        <v>14</v>
      </c>
      <c r="I719" s="28">
        <f>VLOOKUP(B:B,DIM_PRODUCTS!A:F,5,FALSE)</f>
        <v>10</v>
      </c>
      <c r="J719" s="28">
        <f>FACT_ORDERS[[#This Row],[ProductPrice]]*FACT_ORDERS[[#This Row],[Quantity]]</f>
        <v>140</v>
      </c>
      <c r="K719" s="12" t="str">
        <f>VLOOKUP(C:C,DIM_CUSTOMERS!A:G,7,FALSE)</f>
        <v>Canada</v>
      </c>
      <c r="L719" s="30" cm="1">
        <f t="array" ref="L719">_xlfn.IFS(
    AND(FACT_ORDERS[[#This Row],[DeliveryMehtod]]="shippment",FACT_ORDERS[[#This Row],[TotalAmount]]&gt;=200), 0,
    AND(FACT_ORDERS[[#This Row],[DeliveryMehtod]]="pickup"), 15,
    AND(FACT_ORDERS[[#This Row],[DeliveryMehtod]]="shippment",FACT_ORDERS[[#This Row],[TotalAmount]]&lt;200), 35
)</f>
        <v>15</v>
      </c>
      <c r="M719" s="12" t="str" cm="1">
        <f t="array" ref="M719">_xlfn.IFS(
    SUMIFS(FACT_ORDERS[TotalAmount], FACT_ORDERS[WD_CUSTOMERS],FACT_ORDERS[[#This Row],[WD_CUSTOMERS]])&gt;=15000, "VIP",
    SUMIFS(FACT_ORDERS[TotalAmount], FACT_ORDERS[WD_CUSTOMERS],FACT_ORDERS[[#This Row],[WD_CUSTOMERS]])&gt;=8000, "Premium",
    TRUE, "Regular"
)</f>
        <v>Regular</v>
      </c>
      <c r="N719" s="32" cm="1">
        <f t="array" ref="N719">_xlfn.IFS(
   FACT_ORDERS[[#This Row],[TypeOfClient]]="VIP", 0.2,
   FACT_ORDERS[[#This Row],[TypeOfClient]]="Premium", 0.1,
   TRUE, 0
)</f>
        <v>0</v>
      </c>
      <c r="O719" s="31" cm="1">
        <f t="array" ref="O719">_xlfn.IFS(
   FACT_ORDERS[[#This Row],[TotalAmount]]&gt;1500, 0.15,
   FACT_ORDERS[[#This Row],[TotalAmount]]&gt;1000, 0.1,
   FACT_ORDERS[[#This Row],[TotalAmount]]&gt;500, 0.05,
   TRUE, 0
)</f>
        <v>0</v>
      </c>
      <c r="P719" s="28">
        <f xml:space="preserve"> FACT_ORDERS[[#This Row],[TotalAmount]] * (1 - (FACT_ORDERS[[#This Row],[ClientDiscount]] + FACT_ORDERS[[#This Row],[OrderDiscount]]) )</f>
        <v>140</v>
      </c>
      <c r="Q719" s="28">
        <f>FACT_ORDERS[[#This Row],[TotalAmountWithDiscount]]+FACT_ORDERS[[#This Row],[DeliveryCost]]</f>
        <v>155</v>
      </c>
      <c r="R719" s="35">
        <v>45423</v>
      </c>
      <c r="S719" s="35" t="str">
        <f>IF(NETWORKDAYS(FACT_ORDERS[[#This Row],[Order-Date]], FACT_ORDERS[[#This Row],[ArrivalDate ]]) &gt; 10, "Late", "On Time")</f>
        <v>On Time</v>
      </c>
    </row>
    <row r="720" spans="1:19" x14ac:dyDescent="0.3">
      <c r="A720" s="12">
        <v>5718</v>
      </c>
      <c r="B720" s="12">
        <v>211</v>
      </c>
      <c r="C720" s="12">
        <v>10364</v>
      </c>
      <c r="D720" s="12">
        <v>719</v>
      </c>
      <c r="E720" s="12" t="s">
        <v>244</v>
      </c>
      <c r="F720" s="13">
        <v>45523</v>
      </c>
      <c r="G720" s="26" t="s">
        <v>4258</v>
      </c>
      <c r="H720" s="12">
        <v>48</v>
      </c>
      <c r="I720" s="28">
        <f>VLOOKUP(B:B,DIM_PRODUCTS!A:F,5,FALSE)</f>
        <v>13</v>
      </c>
      <c r="J720" s="28">
        <f>FACT_ORDERS[[#This Row],[ProductPrice]]*FACT_ORDERS[[#This Row],[Quantity]]</f>
        <v>624</v>
      </c>
      <c r="K720" s="12" t="str">
        <f>VLOOKUP(C:C,DIM_CUSTOMERS!A:G,7,FALSE)</f>
        <v>Canada</v>
      </c>
      <c r="L720" s="30" cm="1">
        <f t="array" ref="L720">_xlfn.IFS(
    AND(FACT_ORDERS[[#This Row],[DeliveryMehtod]]="shippment",FACT_ORDERS[[#This Row],[TotalAmount]]&gt;=200), 0,
    AND(FACT_ORDERS[[#This Row],[DeliveryMehtod]]="pickup"), 15,
    AND(FACT_ORDERS[[#This Row],[DeliveryMehtod]]="shippment",FACT_ORDERS[[#This Row],[TotalAmount]]&lt;200), 35
)</f>
        <v>0</v>
      </c>
      <c r="M720" s="12" t="str" cm="1">
        <f t="array" ref="M720">_xlfn.IFS(
    SUMIFS(FACT_ORDERS[TotalAmount], FACT_ORDERS[WD_CUSTOMERS],FACT_ORDERS[[#This Row],[WD_CUSTOMERS]])&gt;=15000, "VIP",
    SUMIFS(FACT_ORDERS[TotalAmount], FACT_ORDERS[WD_CUSTOMERS],FACT_ORDERS[[#This Row],[WD_CUSTOMERS]])&gt;=8000, "Premium",
    TRUE, "Regular"
)</f>
        <v>Regular</v>
      </c>
      <c r="N720" s="32" cm="1">
        <f t="array" ref="N720">_xlfn.IFS(
   FACT_ORDERS[[#This Row],[TypeOfClient]]="VIP", 0.2,
   FACT_ORDERS[[#This Row],[TypeOfClient]]="Premium", 0.1,
   TRUE, 0
)</f>
        <v>0</v>
      </c>
      <c r="O720" s="31" cm="1">
        <f t="array" ref="O720">_xlfn.IFS(
   FACT_ORDERS[[#This Row],[TotalAmount]]&gt;1500, 0.15,
   FACT_ORDERS[[#This Row],[TotalAmount]]&gt;1000, 0.1,
   FACT_ORDERS[[#This Row],[TotalAmount]]&gt;500, 0.05,
   TRUE, 0
)</f>
        <v>0.05</v>
      </c>
      <c r="P720" s="28">
        <f xml:space="preserve"> FACT_ORDERS[[#This Row],[TotalAmount]] * (1 - (FACT_ORDERS[[#This Row],[ClientDiscount]] + FACT_ORDERS[[#This Row],[OrderDiscount]]) )</f>
        <v>592.79999999999995</v>
      </c>
      <c r="Q720" s="28">
        <f>FACT_ORDERS[[#This Row],[TotalAmountWithDiscount]]+FACT_ORDERS[[#This Row],[DeliveryCost]]</f>
        <v>592.79999999999995</v>
      </c>
      <c r="R720" s="35">
        <v>45534</v>
      </c>
      <c r="S720" s="35" t="str">
        <f>IF(NETWORKDAYS(FACT_ORDERS[[#This Row],[Order-Date]], FACT_ORDERS[[#This Row],[ArrivalDate ]]) &gt; 10, "Late", "On Time")</f>
        <v>On Time</v>
      </c>
    </row>
    <row r="721" spans="1:19" x14ac:dyDescent="0.3">
      <c r="A721" s="12">
        <v>5719</v>
      </c>
      <c r="B721" s="12">
        <v>284</v>
      </c>
      <c r="C721" s="12">
        <v>10732</v>
      </c>
      <c r="D721" s="12">
        <v>720</v>
      </c>
      <c r="E721" s="12" t="s">
        <v>244</v>
      </c>
      <c r="F721" s="13">
        <v>45396</v>
      </c>
      <c r="G721" s="26" t="s">
        <v>11408</v>
      </c>
      <c r="H721" s="12">
        <v>49</v>
      </c>
      <c r="I721" s="28">
        <f>VLOOKUP(B:B,DIM_PRODUCTS!A:F,5,FALSE)</f>
        <v>32</v>
      </c>
      <c r="J721" s="28">
        <f>FACT_ORDERS[[#This Row],[ProductPrice]]*FACT_ORDERS[[#This Row],[Quantity]]</f>
        <v>1568</v>
      </c>
      <c r="K721" s="12" t="str">
        <f>VLOOKUP(C:C,DIM_CUSTOMERS!A:G,7,FALSE)</f>
        <v>Spain</v>
      </c>
      <c r="L721" s="30" cm="1">
        <f t="array" ref="L721">_xlfn.IFS(
    AND(FACT_ORDERS[[#This Row],[DeliveryMehtod]]="shippment",FACT_ORDERS[[#This Row],[TotalAmount]]&gt;=200), 0,
    AND(FACT_ORDERS[[#This Row],[DeliveryMehtod]]="pickup"), 15,
    AND(FACT_ORDERS[[#This Row],[DeliveryMehtod]]="shippment",FACT_ORDERS[[#This Row],[TotalAmount]]&lt;200), 35
)</f>
        <v>0</v>
      </c>
      <c r="M721" s="12" t="str" cm="1">
        <f t="array" ref="M721">_xlfn.IFS(
    SUMIFS(FACT_ORDERS[TotalAmount], FACT_ORDERS[WD_CUSTOMERS],FACT_ORDERS[[#This Row],[WD_CUSTOMERS]])&gt;=15000, "VIP",
    SUMIFS(FACT_ORDERS[TotalAmount], FACT_ORDERS[WD_CUSTOMERS],FACT_ORDERS[[#This Row],[WD_CUSTOMERS]])&gt;=8000, "Premium",
    TRUE, "Regular"
)</f>
        <v>Regular</v>
      </c>
      <c r="N721" s="32" cm="1">
        <f t="array" ref="N721">_xlfn.IFS(
   FACT_ORDERS[[#This Row],[TypeOfClient]]="VIP", 0.2,
   FACT_ORDERS[[#This Row],[TypeOfClient]]="Premium", 0.1,
   TRUE, 0
)</f>
        <v>0</v>
      </c>
      <c r="O721" s="31" cm="1">
        <f t="array" ref="O721">_xlfn.IFS(
   FACT_ORDERS[[#This Row],[TotalAmount]]&gt;1500, 0.15,
   FACT_ORDERS[[#This Row],[TotalAmount]]&gt;1000, 0.1,
   FACT_ORDERS[[#This Row],[TotalAmount]]&gt;500, 0.05,
   TRUE, 0
)</f>
        <v>0.15</v>
      </c>
      <c r="P721" s="28">
        <f xml:space="preserve"> FACT_ORDERS[[#This Row],[TotalAmount]] * (1 - (FACT_ORDERS[[#This Row],[ClientDiscount]] + FACT_ORDERS[[#This Row],[OrderDiscount]]) )</f>
        <v>1332.8</v>
      </c>
      <c r="Q721" s="28">
        <f>FACT_ORDERS[[#This Row],[TotalAmountWithDiscount]]+FACT_ORDERS[[#This Row],[DeliveryCost]]</f>
        <v>1332.8</v>
      </c>
      <c r="R721" s="35">
        <v>45415</v>
      </c>
      <c r="S721" s="35" t="str">
        <f>IF(NETWORKDAYS(FACT_ORDERS[[#This Row],[Order-Date]], FACT_ORDERS[[#This Row],[ArrivalDate ]]) &gt; 10, "Late", "On Time")</f>
        <v>Late</v>
      </c>
    </row>
    <row r="722" spans="1:19" x14ac:dyDescent="0.3">
      <c r="A722" s="12">
        <v>5720</v>
      </c>
      <c r="B722" s="12">
        <v>251</v>
      </c>
      <c r="C722" s="12">
        <v>10668</v>
      </c>
      <c r="D722" s="12">
        <v>721</v>
      </c>
      <c r="E722" s="12" t="s">
        <v>243</v>
      </c>
      <c r="F722" s="13">
        <v>45524</v>
      </c>
      <c r="G722" s="26" t="s">
        <v>11409</v>
      </c>
      <c r="H722" s="12">
        <v>33</v>
      </c>
      <c r="I722" s="28">
        <f>VLOOKUP(B:B,DIM_PRODUCTS!A:F,5,FALSE)</f>
        <v>12</v>
      </c>
      <c r="J722" s="28">
        <f>FACT_ORDERS[[#This Row],[ProductPrice]]*FACT_ORDERS[[#This Row],[Quantity]]</f>
        <v>396</v>
      </c>
      <c r="K722" s="12" t="str">
        <f>VLOOKUP(C:C,DIM_CUSTOMERS!A:G,7,FALSE)</f>
        <v>France</v>
      </c>
      <c r="L722" s="30" cm="1">
        <f t="array" ref="L722">_xlfn.IFS(
    AND(FACT_ORDERS[[#This Row],[DeliveryMehtod]]="shippment",FACT_ORDERS[[#This Row],[TotalAmount]]&gt;=200), 0,
    AND(FACT_ORDERS[[#This Row],[DeliveryMehtod]]="pickup"), 15,
    AND(FACT_ORDERS[[#This Row],[DeliveryMehtod]]="shippment",FACT_ORDERS[[#This Row],[TotalAmount]]&lt;200), 35
)</f>
        <v>15</v>
      </c>
      <c r="M722" s="12" t="str" cm="1">
        <f t="array" ref="M722">_xlfn.IFS(
    SUMIFS(FACT_ORDERS[TotalAmount], FACT_ORDERS[WD_CUSTOMERS],FACT_ORDERS[[#This Row],[WD_CUSTOMERS]])&gt;=15000, "VIP",
    SUMIFS(FACT_ORDERS[TotalAmount], FACT_ORDERS[WD_CUSTOMERS],FACT_ORDERS[[#This Row],[WD_CUSTOMERS]])&gt;=8000, "Premium",
    TRUE, "Regular"
)</f>
        <v>Premium</v>
      </c>
      <c r="N722" s="32" cm="1">
        <f t="array" ref="N722">_xlfn.IFS(
   FACT_ORDERS[[#This Row],[TypeOfClient]]="VIP", 0.2,
   FACT_ORDERS[[#This Row],[TypeOfClient]]="Premium", 0.1,
   TRUE, 0
)</f>
        <v>0.1</v>
      </c>
      <c r="O722" s="31" cm="1">
        <f t="array" ref="O722">_xlfn.IFS(
   FACT_ORDERS[[#This Row],[TotalAmount]]&gt;1500, 0.15,
   FACT_ORDERS[[#This Row],[TotalAmount]]&gt;1000, 0.1,
   FACT_ORDERS[[#This Row],[TotalAmount]]&gt;500, 0.05,
   TRUE, 0
)</f>
        <v>0</v>
      </c>
      <c r="P722" s="28">
        <f xml:space="preserve"> FACT_ORDERS[[#This Row],[TotalAmount]] * (1 - (FACT_ORDERS[[#This Row],[ClientDiscount]] + FACT_ORDERS[[#This Row],[OrderDiscount]]) )</f>
        <v>356.40000000000003</v>
      </c>
      <c r="Q722" s="28">
        <f>FACT_ORDERS[[#This Row],[TotalAmountWithDiscount]]+FACT_ORDERS[[#This Row],[DeliveryCost]]</f>
        <v>371.40000000000003</v>
      </c>
      <c r="R722" s="35">
        <v>45532</v>
      </c>
      <c r="S722" s="35" t="str">
        <f>IF(NETWORKDAYS(FACT_ORDERS[[#This Row],[Order-Date]], FACT_ORDERS[[#This Row],[ArrivalDate ]]) &gt; 10, "Late", "On Time")</f>
        <v>On Time</v>
      </c>
    </row>
    <row r="723" spans="1:19" x14ac:dyDescent="0.3">
      <c r="A723" s="12">
        <v>5721</v>
      </c>
      <c r="B723" s="12">
        <v>207</v>
      </c>
      <c r="C723" s="12">
        <v>10668</v>
      </c>
      <c r="D723" s="12">
        <v>722</v>
      </c>
      <c r="E723" s="12" t="s">
        <v>244</v>
      </c>
      <c r="F723" s="13">
        <v>45524</v>
      </c>
      <c r="G723" s="26" t="s">
        <v>11410</v>
      </c>
      <c r="H723" s="12">
        <v>20</v>
      </c>
      <c r="I723" s="28">
        <f>VLOOKUP(B:B,DIM_PRODUCTS!A:F,5,FALSE)</f>
        <v>8</v>
      </c>
      <c r="J723" s="28">
        <f>FACT_ORDERS[[#This Row],[ProductPrice]]*FACT_ORDERS[[#This Row],[Quantity]]</f>
        <v>160</v>
      </c>
      <c r="K723" s="12" t="str">
        <f>VLOOKUP(C:C,DIM_CUSTOMERS!A:G,7,FALSE)</f>
        <v>France</v>
      </c>
      <c r="L723" s="30" cm="1">
        <f t="array" ref="L723">_xlfn.IFS(
    AND(FACT_ORDERS[[#This Row],[DeliveryMehtod]]="shippment",FACT_ORDERS[[#This Row],[TotalAmount]]&gt;=200), 0,
    AND(FACT_ORDERS[[#This Row],[DeliveryMehtod]]="pickup"), 15,
    AND(FACT_ORDERS[[#This Row],[DeliveryMehtod]]="shippment",FACT_ORDERS[[#This Row],[TotalAmount]]&lt;200), 35
)</f>
        <v>35</v>
      </c>
      <c r="M723" s="12" t="str" cm="1">
        <f t="array" ref="M723">_xlfn.IFS(
    SUMIFS(FACT_ORDERS[TotalAmount], FACT_ORDERS[WD_CUSTOMERS],FACT_ORDERS[[#This Row],[WD_CUSTOMERS]])&gt;=15000, "VIP",
    SUMIFS(FACT_ORDERS[TotalAmount], FACT_ORDERS[WD_CUSTOMERS],FACT_ORDERS[[#This Row],[WD_CUSTOMERS]])&gt;=8000, "Premium",
    TRUE, "Regular"
)</f>
        <v>Premium</v>
      </c>
      <c r="N723" s="32" cm="1">
        <f t="array" ref="N723">_xlfn.IFS(
   FACT_ORDERS[[#This Row],[TypeOfClient]]="VIP", 0.2,
   FACT_ORDERS[[#This Row],[TypeOfClient]]="Premium", 0.1,
   TRUE, 0
)</f>
        <v>0.1</v>
      </c>
      <c r="O723" s="31" cm="1">
        <f t="array" ref="O723">_xlfn.IFS(
   FACT_ORDERS[[#This Row],[TotalAmount]]&gt;1500, 0.15,
   FACT_ORDERS[[#This Row],[TotalAmount]]&gt;1000, 0.1,
   FACT_ORDERS[[#This Row],[TotalAmount]]&gt;500, 0.05,
   TRUE, 0
)</f>
        <v>0</v>
      </c>
      <c r="P723" s="28">
        <f xml:space="preserve"> FACT_ORDERS[[#This Row],[TotalAmount]] * (1 - (FACT_ORDERS[[#This Row],[ClientDiscount]] + FACT_ORDERS[[#This Row],[OrderDiscount]]) )</f>
        <v>144</v>
      </c>
      <c r="Q723" s="28">
        <f>FACT_ORDERS[[#This Row],[TotalAmountWithDiscount]]+FACT_ORDERS[[#This Row],[DeliveryCost]]</f>
        <v>179</v>
      </c>
      <c r="R723" s="35">
        <v>45535</v>
      </c>
      <c r="S723" s="35" t="str">
        <f>IF(NETWORKDAYS(FACT_ORDERS[[#This Row],[Order-Date]], FACT_ORDERS[[#This Row],[ArrivalDate ]]) &gt; 10, "Late", "On Time")</f>
        <v>On Time</v>
      </c>
    </row>
    <row r="724" spans="1:19" x14ac:dyDescent="0.3">
      <c r="A724" s="12">
        <v>5722</v>
      </c>
      <c r="B724" s="12">
        <v>226</v>
      </c>
      <c r="C724" s="12">
        <v>10668</v>
      </c>
      <c r="D724" s="12">
        <v>723</v>
      </c>
      <c r="E724" s="12" t="s">
        <v>244</v>
      </c>
      <c r="F724" s="13">
        <v>45524</v>
      </c>
      <c r="G724" s="26" t="s">
        <v>3924</v>
      </c>
      <c r="H724" s="12">
        <v>20</v>
      </c>
      <c r="I724" s="28">
        <f>VLOOKUP(B:B,DIM_PRODUCTS!A:F,5,FALSE)</f>
        <v>16</v>
      </c>
      <c r="J724" s="28">
        <f>FACT_ORDERS[[#This Row],[ProductPrice]]*FACT_ORDERS[[#This Row],[Quantity]]</f>
        <v>320</v>
      </c>
      <c r="K724" s="12" t="str">
        <f>VLOOKUP(C:C,DIM_CUSTOMERS!A:G,7,FALSE)</f>
        <v>France</v>
      </c>
      <c r="L724" s="30" cm="1">
        <f t="array" ref="L724">_xlfn.IFS(
    AND(FACT_ORDERS[[#This Row],[DeliveryMehtod]]="shippment",FACT_ORDERS[[#This Row],[TotalAmount]]&gt;=200), 0,
    AND(FACT_ORDERS[[#This Row],[DeliveryMehtod]]="pickup"), 15,
    AND(FACT_ORDERS[[#This Row],[DeliveryMehtod]]="shippment",FACT_ORDERS[[#This Row],[TotalAmount]]&lt;200), 35
)</f>
        <v>0</v>
      </c>
      <c r="M724" s="12" t="str" cm="1">
        <f t="array" ref="M724">_xlfn.IFS(
    SUMIFS(FACT_ORDERS[TotalAmount], FACT_ORDERS[WD_CUSTOMERS],FACT_ORDERS[[#This Row],[WD_CUSTOMERS]])&gt;=15000, "VIP",
    SUMIFS(FACT_ORDERS[TotalAmount], FACT_ORDERS[WD_CUSTOMERS],FACT_ORDERS[[#This Row],[WD_CUSTOMERS]])&gt;=8000, "Premium",
    TRUE, "Regular"
)</f>
        <v>Premium</v>
      </c>
      <c r="N724" s="32" cm="1">
        <f t="array" ref="N724">_xlfn.IFS(
   FACT_ORDERS[[#This Row],[TypeOfClient]]="VIP", 0.2,
   FACT_ORDERS[[#This Row],[TypeOfClient]]="Premium", 0.1,
   TRUE, 0
)</f>
        <v>0.1</v>
      </c>
      <c r="O724" s="31" cm="1">
        <f t="array" ref="O724">_xlfn.IFS(
   FACT_ORDERS[[#This Row],[TotalAmount]]&gt;1500, 0.15,
   FACT_ORDERS[[#This Row],[TotalAmount]]&gt;1000, 0.1,
   FACT_ORDERS[[#This Row],[TotalAmount]]&gt;500, 0.05,
   TRUE, 0
)</f>
        <v>0</v>
      </c>
      <c r="P724" s="28">
        <f xml:space="preserve"> FACT_ORDERS[[#This Row],[TotalAmount]] * (1 - (FACT_ORDERS[[#This Row],[ClientDiscount]] + FACT_ORDERS[[#This Row],[OrderDiscount]]) )</f>
        <v>288</v>
      </c>
      <c r="Q724" s="28">
        <f>FACT_ORDERS[[#This Row],[TotalAmountWithDiscount]]+FACT_ORDERS[[#This Row],[DeliveryCost]]</f>
        <v>288</v>
      </c>
      <c r="R724" s="35">
        <v>45533</v>
      </c>
      <c r="S724" s="35" t="str">
        <f>IF(NETWORKDAYS(FACT_ORDERS[[#This Row],[Order-Date]], FACT_ORDERS[[#This Row],[ArrivalDate ]]) &gt; 10, "Late", "On Time")</f>
        <v>On Time</v>
      </c>
    </row>
    <row r="725" spans="1:19" x14ac:dyDescent="0.3">
      <c r="A725" s="12">
        <v>5723</v>
      </c>
      <c r="B725" s="12">
        <v>295</v>
      </c>
      <c r="C725" s="12">
        <v>10668</v>
      </c>
      <c r="D725" s="12">
        <v>724</v>
      </c>
      <c r="E725" s="12" t="s">
        <v>243</v>
      </c>
      <c r="F725" s="13">
        <v>45460</v>
      </c>
      <c r="G725" s="26" t="s">
        <v>11411</v>
      </c>
      <c r="H725" s="12">
        <v>8</v>
      </c>
      <c r="I725" s="28">
        <f>VLOOKUP(B:B,DIM_PRODUCTS!A:F,5,FALSE)</f>
        <v>10</v>
      </c>
      <c r="J725" s="28">
        <f>FACT_ORDERS[[#This Row],[ProductPrice]]*FACT_ORDERS[[#This Row],[Quantity]]</f>
        <v>80</v>
      </c>
      <c r="K725" s="12" t="str">
        <f>VLOOKUP(C:C,DIM_CUSTOMERS!A:G,7,FALSE)</f>
        <v>France</v>
      </c>
      <c r="L725" s="30" cm="1">
        <f t="array" ref="L725">_xlfn.IFS(
    AND(FACT_ORDERS[[#This Row],[DeliveryMehtod]]="shippment",FACT_ORDERS[[#This Row],[TotalAmount]]&gt;=200), 0,
    AND(FACT_ORDERS[[#This Row],[DeliveryMehtod]]="pickup"), 15,
    AND(FACT_ORDERS[[#This Row],[DeliveryMehtod]]="shippment",FACT_ORDERS[[#This Row],[TotalAmount]]&lt;200), 35
)</f>
        <v>15</v>
      </c>
      <c r="M725" s="12" t="str" cm="1">
        <f t="array" ref="M725">_xlfn.IFS(
    SUMIFS(FACT_ORDERS[TotalAmount], FACT_ORDERS[WD_CUSTOMERS],FACT_ORDERS[[#This Row],[WD_CUSTOMERS]])&gt;=15000, "VIP",
    SUMIFS(FACT_ORDERS[TotalAmount], FACT_ORDERS[WD_CUSTOMERS],FACT_ORDERS[[#This Row],[WD_CUSTOMERS]])&gt;=8000, "Premium",
    TRUE, "Regular"
)</f>
        <v>Premium</v>
      </c>
      <c r="N725" s="32" cm="1">
        <f t="array" ref="N725">_xlfn.IFS(
   FACT_ORDERS[[#This Row],[TypeOfClient]]="VIP", 0.2,
   FACT_ORDERS[[#This Row],[TypeOfClient]]="Premium", 0.1,
   TRUE, 0
)</f>
        <v>0.1</v>
      </c>
      <c r="O725" s="31" cm="1">
        <f t="array" ref="O725">_xlfn.IFS(
   FACT_ORDERS[[#This Row],[TotalAmount]]&gt;1500, 0.15,
   FACT_ORDERS[[#This Row],[TotalAmount]]&gt;1000, 0.1,
   FACT_ORDERS[[#This Row],[TotalAmount]]&gt;500, 0.05,
   TRUE, 0
)</f>
        <v>0</v>
      </c>
      <c r="P725" s="28">
        <f xml:space="preserve"> FACT_ORDERS[[#This Row],[TotalAmount]] * (1 - (FACT_ORDERS[[#This Row],[ClientDiscount]] + FACT_ORDERS[[#This Row],[OrderDiscount]]) )</f>
        <v>72</v>
      </c>
      <c r="Q725" s="28">
        <f>FACT_ORDERS[[#This Row],[TotalAmountWithDiscount]]+FACT_ORDERS[[#This Row],[DeliveryCost]]</f>
        <v>87</v>
      </c>
      <c r="R725" s="35">
        <v>45469</v>
      </c>
      <c r="S725" s="35" t="str">
        <f>IF(NETWORKDAYS(FACT_ORDERS[[#This Row],[Order-Date]], FACT_ORDERS[[#This Row],[ArrivalDate ]]) &gt; 10, "Late", "On Time")</f>
        <v>On Time</v>
      </c>
    </row>
    <row r="726" spans="1:19" x14ac:dyDescent="0.3">
      <c r="A726" s="12">
        <v>5724</v>
      </c>
      <c r="B726" s="12">
        <v>268</v>
      </c>
      <c r="C726" s="12">
        <v>10082</v>
      </c>
      <c r="D726" s="12">
        <v>725</v>
      </c>
      <c r="E726" s="12" t="s">
        <v>244</v>
      </c>
      <c r="F726" s="13">
        <v>45509</v>
      </c>
      <c r="G726" s="26" t="s">
        <v>11412</v>
      </c>
      <c r="H726" s="12">
        <v>30</v>
      </c>
      <c r="I726" s="28">
        <f>VLOOKUP(B:B,DIM_PRODUCTS!A:F,5,FALSE)</f>
        <v>29</v>
      </c>
      <c r="J726" s="28">
        <f>FACT_ORDERS[[#This Row],[ProductPrice]]*FACT_ORDERS[[#This Row],[Quantity]]</f>
        <v>870</v>
      </c>
      <c r="K726" s="12" t="str">
        <f>VLOOKUP(C:C,DIM_CUSTOMERS!A:G,7,FALSE)</f>
        <v>USA</v>
      </c>
      <c r="L726" s="30" cm="1">
        <f t="array" ref="L726">_xlfn.IFS(
    AND(FACT_ORDERS[[#This Row],[DeliveryMehtod]]="shippment",FACT_ORDERS[[#This Row],[TotalAmount]]&gt;=200), 0,
    AND(FACT_ORDERS[[#This Row],[DeliveryMehtod]]="pickup"), 15,
    AND(FACT_ORDERS[[#This Row],[DeliveryMehtod]]="shippment",FACT_ORDERS[[#This Row],[TotalAmount]]&lt;200), 35
)</f>
        <v>0</v>
      </c>
      <c r="M726" s="12" t="str" cm="1">
        <f t="array" ref="M726">_xlfn.IFS(
    SUMIFS(FACT_ORDERS[TotalAmount], FACT_ORDERS[WD_CUSTOMERS],FACT_ORDERS[[#This Row],[WD_CUSTOMERS]])&gt;=15000, "VIP",
    SUMIFS(FACT_ORDERS[TotalAmount], FACT_ORDERS[WD_CUSTOMERS],FACT_ORDERS[[#This Row],[WD_CUSTOMERS]])&gt;=8000, "Premium",
    TRUE, "Regular"
)</f>
        <v>Premium</v>
      </c>
      <c r="N726" s="32" cm="1">
        <f t="array" ref="N726">_xlfn.IFS(
   FACT_ORDERS[[#This Row],[TypeOfClient]]="VIP", 0.2,
   FACT_ORDERS[[#This Row],[TypeOfClient]]="Premium", 0.1,
   TRUE, 0
)</f>
        <v>0.1</v>
      </c>
      <c r="O726" s="31" cm="1">
        <f t="array" ref="O726">_xlfn.IFS(
   FACT_ORDERS[[#This Row],[TotalAmount]]&gt;1500, 0.15,
   FACT_ORDERS[[#This Row],[TotalAmount]]&gt;1000, 0.1,
   FACT_ORDERS[[#This Row],[TotalAmount]]&gt;500, 0.05,
   TRUE, 0
)</f>
        <v>0.05</v>
      </c>
      <c r="P726" s="28">
        <f xml:space="preserve"> FACT_ORDERS[[#This Row],[TotalAmount]] * (1 - (FACT_ORDERS[[#This Row],[ClientDiscount]] + FACT_ORDERS[[#This Row],[OrderDiscount]]) )</f>
        <v>739.5</v>
      </c>
      <c r="Q726" s="28">
        <f>FACT_ORDERS[[#This Row],[TotalAmountWithDiscount]]+FACT_ORDERS[[#This Row],[DeliveryCost]]</f>
        <v>739.5</v>
      </c>
      <c r="R726" s="35">
        <v>45518</v>
      </c>
      <c r="S726" s="35" t="str">
        <f>IF(NETWORKDAYS(FACT_ORDERS[[#This Row],[Order-Date]], FACT_ORDERS[[#This Row],[ArrivalDate ]]) &gt; 10, "Late", "On Time")</f>
        <v>On Time</v>
      </c>
    </row>
    <row r="727" spans="1:19" x14ac:dyDescent="0.3">
      <c r="A727" s="12">
        <v>5725</v>
      </c>
      <c r="B727" s="12">
        <v>228</v>
      </c>
      <c r="C727" s="12">
        <v>10082</v>
      </c>
      <c r="D727" s="12">
        <v>726</v>
      </c>
      <c r="E727" s="12" t="s">
        <v>243</v>
      </c>
      <c r="F727" s="13">
        <v>45177</v>
      </c>
      <c r="G727" s="26" t="s">
        <v>11413</v>
      </c>
      <c r="H727" s="12">
        <v>44</v>
      </c>
      <c r="I727" s="28">
        <f>VLOOKUP(B:B,DIM_PRODUCTS!A:F,5,FALSE)</f>
        <v>22</v>
      </c>
      <c r="J727" s="28">
        <f>FACT_ORDERS[[#This Row],[ProductPrice]]*FACT_ORDERS[[#This Row],[Quantity]]</f>
        <v>968</v>
      </c>
      <c r="K727" s="12" t="str">
        <f>VLOOKUP(C:C,DIM_CUSTOMERS!A:G,7,FALSE)</f>
        <v>USA</v>
      </c>
      <c r="L727" s="30" cm="1">
        <f t="array" ref="L727">_xlfn.IFS(
    AND(FACT_ORDERS[[#This Row],[DeliveryMehtod]]="shippment",FACT_ORDERS[[#This Row],[TotalAmount]]&gt;=200), 0,
    AND(FACT_ORDERS[[#This Row],[DeliveryMehtod]]="pickup"), 15,
    AND(FACT_ORDERS[[#This Row],[DeliveryMehtod]]="shippment",FACT_ORDERS[[#This Row],[TotalAmount]]&lt;200), 35
)</f>
        <v>15</v>
      </c>
      <c r="M727" s="12" t="str" cm="1">
        <f t="array" ref="M727">_xlfn.IFS(
    SUMIFS(FACT_ORDERS[TotalAmount], FACT_ORDERS[WD_CUSTOMERS],FACT_ORDERS[[#This Row],[WD_CUSTOMERS]])&gt;=15000, "VIP",
    SUMIFS(FACT_ORDERS[TotalAmount], FACT_ORDERS[WD_CUSTOMERS],FACT_ORDERS[[#This Row],[WD_CUSTOMERS]])&gt;=8000, "Premium",
    TRUE, "Regular"
)</f>
        <v>Premium</v>
      </c>
      <c r="N727" s="32" cm="1">
        <f t="array" ref="N727">_xlfn.IFS(
   FACT_ORDERS[[#This Row],[TypeOfClient]]="VIP", 0.2,
   FACT_ORDERS[[#This Row],[TypeOfClient]]="Premium", 0.1,
   TRUE, 0
)</f>
        <v>0.1</v>
      </c>
      <c r="O727" s="31" cm="1">
        <f t="array" ref="O727">_xlfn.IFS(
   FACT_ORDERS[[#This Row],[TotalAmount]]&gt;1500, 0.15,
   FACT_ORDERS[[#This Row],[TotalAmount]]&gt;1000, 0.1,
   FACT_ORDERS[[#This Row],[TotalAmount]]&gt;500, 0.05,
   TRUE, 0
)</f>
        <v>0.05</v>
      </c>
      <c r="P727" s="28">
        <f xml:space="preserve"> FACT_ORDERS[[#This Row],[TotalAmount]] * (1 - (FACT_ORDERS[[#This Row],[ClientDiscount]] + FACT_ORDERS[[#This Row],[OrderDiscount]]) )</f>
        <v>822.8</v>
      </c>
      <c r="Q727" s="28">
        <f>FACT_ORDERS[[#This Row],[TotalAmountWithDiscount]]+FACT_ORDERS[[#This Row],[DeliveryCost]]</f>
        <v>837.8</v>
      </c>
      <c r="R727" s="35">
        <v>45184</v>
      </c>
      <c r="S727" s="35" t="str">
        <f>IF(NETWORKDAYS(FACT_ORDERS[[#This Row],[Order-Date]], FACT_ORDERS[[#This Row],[ArrivalDate ]]) &gt; 10, "Late", "On Time")</f>
        <v>On Time</v>
      </c>
    </row>
    <row r="728" spans="1:19" x14ac:dyDescent="0.3">
      <c r="A728" s="12">
        <v>5726</v>
      </c>
      <c r="B728" s="12">
        <v>203</v>
      </c>
      <c r="C728" s="12">
        <v>10795</v>
      </c>
      <c r="D728" s="12">
        <v>727</v>
      </c>
      <c r="E728" s="12" t="s">
        <v>243</v>
      </c>
      <c r="F728" s="13">
        <v>45542</v>
      </c>
      <c r="G728" s="26" t="s">
        <v>11414</v>
      </c>
      <c r="H728" s="12">
        <v>7</v>
      </c>
      <c r="I728" s="28">
        <f>VLOOKUP(B:B,DIM_PRODUCTS!A:F,5,FALSE)</f>
        <v>5</v>
      </c>
      <c r="J728" s="28">
        <f>FACT_ORDERS[[#This Row],[ProductPrice]]*FACT_ORDERS[[#This Row],[Quantity]]</f>
        <v>35</v>
      </c>
      <c r="K728" s="12" t="str">
        <f>VLOOKUP(C:C,DIM_CUSTOMERS!A:G,7,FALSE)</f>
        <v>France</v>
      </c>
      <c r="L728" s="30" cm="1">
        <f t="array" ref="L728">_xlfn.IFS(
    AND(FACT_ORDERS[[#This Row],[DeliveryMehtod]]="shippment",FACT_ORDERS[[#This Row],[TotalAmount]]&gt;=200), 0,
    AND(FACT_ORDERS[[#This Row],[DeliveryMehtod]]="pickup"), 15,
    AND(FACT_ORDERS[[#This Row],[DeliveryMehtod]]="shippment",FACT_ORDERS[[#This Row],[TotalAmount]]&lt;200), 35
)</f>
        <v>15</v>
      </c>
      <c r="M728" s="12" t="str" cm="1">
        <f t="array" ref="M728">_xlfn.IFS(
    SUMIFS(FACT_ORDERS[TotalAmount], FACT_ORDERS[WD_CUSTOMERS],FACT_ORDERS[[#This Row],[WD_CUSTOMERS]])&gt;=15000, "VIP",
    SUMIFS(FACT_ORDERS[TotalAmount], FACT_ORDERS[WD_CUSTOMERS],FACT_ORDERS[[#This Row],[WD_CUSTOMERS]])&gt;=8000, "Premium",
    TRUE, "Regular"
)</f>
        <v>Regular</v>
      </c>
      <c r="N728" s="32" cm="1">
        <f t="array" ref="N728">_xlfn.IFS(
   FACT_ORDERS[[#This Row],[TypeOfClient]]="VIP", 0.2,
   FACT_ORDERS[[#This Row],[TypeOfClient]]="Premium", 0.1,
   TRUE, 0
)</f>
        <v>0</v>
      </c>
      <c r="O728" s="31" cm="1">
        <f t="array" ref="O728">_xlfn.IFS(
   FACT_ORDERS[[#This Row],[TotalAmount]]&gt;1500, 0.15,
   FACT_ORDERS[[#This Row],[TotalAmount]]&gt;1000, 0.1,
   FACT_ORDERS[[#This Row],[TotalAmount]]&gt;500, 0.05,
   TRUE, 0
)</f>
        <v>0</v>
      </c>
      <c r="P728" s="28">
        <f xml:space="preserve"> FACT_ORDERS[[#This Row],[TotalAmount]] * (1 - (FACT_ORDERS[[#This Row],[ClientDiscount]] + FACT_ORDERS[[#This Row],[OrderDiscount]]) )</f>
        <v>35</v>
      </c>
      <c r="Q728" s="28">
        <f>FACT_ORDERS[[#This Row],[TotalAmountWithDiscount]]+FACT_ORDERS[[#This Row],[DeliveryCost]]</f>
        <v>50</v>
      </c>
      <c r="R728" s="35">
        <v>45551</v>
      </c>
      <c r="S728" s="35" t="str">
        <f>IF(NETWORKDAYS(FACT_ORDERS[[#This Row],[Order-Date]], FACT_ORDERS[[#This Row],[ArrivalDate ]]) &gt; 10, "Late", "On Time")</f>
        <v>On Time</v>
      </c>
    </row>
    <row r="729" spans="1:19" x14ac:dyDescent="0.3">
      <c r="A729" s="12">
        <v>5727</v>
      </c>
      <c r="B729" s="12">
        <v>249</v>
      </c>
      <c r="C729" s="12">
        <v>10795</v>
      </c>
      <c r="D729" s="12">
        <v>728</v>
      </c>
      <c r="E729" s="12" t="s">
        <v>243</v>
      </c>
      <c r="F729" s="13">
        <v>45492</v>
      </c>
      <c r="G729" s="26" t="s">
        <v>11415</v>
      </c>
      <c r="H729" s="12">
        <v>30</v>
      </c>
      <c r="I729" s="28">
        <f>VLOOKUP(B:B,DIM_PRODUCTS!A:F,5,FALSE)</f>
        <v>13</v>
      </c>
      <c r="J729" s="28">
        <f>FACT_ORDERS[[#This Row],[ProductPrice]]*FACT_ORDERS[[#This Row],[Quantity]]</f>
        <v>390</v>
      </c>
      <c r="K729" s="12" t="str">
        <f>VLOOKUP(C:C,DIM_CUSTOMERS!A:G,7,FALSE)</f>
        <v>France</v>
      </c>
      <c r="L729" s="30" cm="1">
        <f t="array" ref="L729">_xlfn.IFS(
    AND(FACT_ORDERS[[#This Row],[DeliveryMehtod]]="shippment",FACT_ORDERS[[#This Row],[TotalAmount]]&gt;=200), 0,
    AND(FACT_ORDERS[[#This Row],[DeliveryMehtod]]="pickup"), 15,
    AND(FACT_ORDERS[[#This Row],[DeliveryMehtod]]="shippment",FACT_ORDERS[[#This Row],[TotalAmount]]&lt;200), 35
)</f>
        <v>15</v>
      </c>
      <c r="M729" s="12" t="str" cm="1">
        <f t="array" ref="M729">_xlfn.IFS(
    SUMIFS(FACT_ORDERS[TotalAmount], FACT_ORDERS[WD_CUSTOMERS],FACT_ORDERS[[#This Row],[WD_CUSTOMERS]])&gt;=15000, "VIP",
    SUMIFS(FACT_ORDERS[TotalAmount], FACT_ORDERS[WD_CUSTOMERS],FACT_ORDERS[[#This Row],[WD_CUSTOMERS]])&gt;=8000, "Premium",
    TRUE, "Regular"
)</f>
        <v>Regular</v>
      </c>
      <c r="N729" s="32" cm="1">
        <f t="array" ref="N729">_xlfn.IFS(
   FACT_ORDERS[[#This Row],[TypeOfClient]]="VIP", 0.2,
   FACT_ORDERS[[#This Row],[TypeOfClient]]="Premium", 0.1,
   TRUE, 0
)</f>
        <v>0</v>
      </c>
      <c r="O729" s="31" cm="1">
        <f t="array" ref="O729">_xlfn.IFS(
   FACT_ORDERS[[#This Row],[TotalAmount]]&gt;1500, 0.15,
   FACT_ORDERS[[#This Row],[TotalAmount]]&gt;1000, 0.1,
   FACT_ORDERS[[#This Row],[TotalAmount]]&gt;500, 0.05,
   TRUE, 0
)</f>
        <v>0</v>
      </c>
      <c r="P729" s="28">
        <f xml:space="preserve"> FACT_ORDERS[[#This Row],[TotalAmount]] * (1 - (FACT_ORDERS[[#This Row],[ClientDiscount]] + FACT_ORDERS[[#This Row],[OrderDiscount]]) )</f>
        <v>390</v>
      </c>
      <c r="Q729" s="28">
        <f>FACT_ORDERS[[#This Row],[TotalAmountWithDiscount]]+FACT_ORDERS[[#This Row],[DeliveryCost]]</f>
        <v>405</v>
      </c>
      <c r="R729" s="35">
        <v>45502</v>
      </c>
      <c r="S729" s="35" t="str">
        <f>IF(NETWORKDAYS(FACT_ORDERS[[#This Row],[Order-Date]], FACT_ORDERS[[#This Row],[ArrivalDate ]]) &gt; 10, "Late", "On Time")</f>
        <v>On Time</v>
      </c>
    </row>
    <row r="730" spans="1:19" x14ac:dyDescent="0.3">
      <c r="A730" s="12">
        <v>5728</v>
      </c>
      <c r="B730" s="12">
        <v>238</v>
      </c>
      <c r="C730" s="12">
        <v>10795</v>
      </c>
      <c r="D730" s="12">
        <v>729</v>
      </c>
      <c r="E730" s="12" t="s">
        <v>243</v>
      </c>
      <c r="F730" s="13">
        <v>45490</v>
      </c>
      <c r="G730" s="26" t="s">
        <v>11416</v>
      </c>
      <c r="H730" s="12">
        <v>27</v>
      </c>
      <c r="I730" s="28">
        <f>VLOOKUP(B:B,DIM_PRODUCTS!A:F,5,FALSE)</f>
        <v>16</v>
      </c>
      <c r="J730" s="28">
        <f>FACT_ORDERS[[#This Row],[ProductPrice]]*FACT_ORDERS[[#This Row],[Quantity]]</f>
        <v>432</v>
      </c>
      <c r="K730" s="12" t="str">
        <f>VLOOKUP(C:C,DIM_CUSTOMERS!A:G,7,FALSE)</f>
        <v>France</v>
      </c>
      <c r="L730" s="30" cm="1">
        <f t="array" ref="L730">_xlfn.IFS(
    AND(FACT_ORDERS[[#This Row],[DeliveryMehtod]]="shippment",FACT_ORDERS[[#This Row],[TotalAmount]]&gt;=200), 0,
    AND(FACT_ORDERS[[#This Row],[DeliveryMehtod]]="pickup"), 15,
    AND(FACT_ORDERS[[#This Row],[DeliveryMehtod]]="shippment",FACT_ORDERS[[#This Row],[TotalAmount]]&lt;200), 35
)</f>
        <v>15</v>
      </c>
      <c r="M730" s="12" t="str" cm="1">
        <f t="array" ref="M730">_xlfn.IFS(
    SUMIFS(FACT_ORDERS[TotalAmount], FACT_ORDERS[WD_CUSTOMERS],FACT_ORDERS[[#This Row],[WD_CUSTOMERS]])&gt;=15000, "VIP",
    SUMIFS(FACT_ORDERS[TotalAmount], FACT_ORDERS[WD_CUSTOMERS],FACT_ORDERS[[#This Row],[WD_CUSTOMERS]])&gt;=8000, "Premium",
    TRUE, "Regular"
)</f>
        <v>Regular</v>
      </c>
      <c r="N730" s="32" cm="1">
        <f t="array" ref="N730">_xlfn.IFS(
   FACT_ORDERS[[#This Row],[TypeOfClient]]="VIP", 0.2,
   FACT_ORDERS[[#This Row],[TypeOfClient]]="Premium", 0.1,
   TRUE, 0
)</f>
        <v>0</v>
      </c>
      <c r="O730" s="31" cm="1">
        <f t="array" ref="O730">_xlfn.IFS(
   FACT_ORDERS[[#This Row],[TotalAmount]]&gt;1500, 0.15,
   FACT_ORDERS[[#This Row],[TotalAmount]]&gt;1000, 0.1,
   FACT_ORDERS[[#This Row],[TotalAmount]]&gt;500, 0.05,
   TRUE, 0
)</f>
        <v>0</v>
      </c>
      <c r="P730" s="28">
        <f xml:space="preserve"> FACT_ORDERS[[#This Row],[TotalAmount]] * (1 - (FACT_ORDERS[[#This Row],[ClientDiscount]] + FACT_ORDERS[[#This Row],[OrderDiscount]]) )</f>
        <v>432</v>
      </c>
      <c r="Q730" s="28">
        <f>FACT_ORDERS[[#This Row],[TotalAmountWithDiscount]]+FACT_ORDERS[[#This Row],[DeliveryCost]]</f>
        <v>447</v>
      </c>
      <c r="R730" s="35">
        <v>45500</v>
      </c>
      <c r="S730" s="35" t="str">
        <f>IF(NETWORKDAYS(FACT_ORDERS[[#This Row],[Order-Date]], FACT_ORDERS[[#This Row],[ArrivalDate ]]) &gt; 10, "Late", "On Time")</f>
        <v>On Time</v>
      </c>
    </row>
    <row r="731" spans="1:19" x14ac:dyDescent="0.3">
      <c r="A731" s="12">
        <v>5729</v>
      </c>
      <c r="B731" s="12">
        <v>249</v>
      </c>
      <c r="C731" s="12">
        <v>10393</v>
      </c>
      <c r="D731" s="12">
        <v>730</v>
      </c>
      <c r="E731" s="12" t="s">
        <v>244</v>
      </c>
      <c r="F731" s="13">
        <v>45481</v>
      </c>
      <c r="G731" s="26" t="s">
        <v>11417</v>
      </c>
      <c r="H731" s="12">
        <v>26</v>
      </c>
      <c r="I731" s="28">
        <f>VLOOKUP(B:B,DIM_PRODUCTS!A:F,5,FALSE)</f>
        <v>13</v>
      </c>
      <c r="J731" s="28">
        <f>FACT_ORDERS[[#This Row],[ProductPrice]]*FACT_ORDERS[[#This Row],[Quantity]]</f>
        <v>338</v>
      </c>
      <c r="K731" s="12" t="str">
        <f>VLOOKUP(C:C,DIM_CUSTOMERS!A:G,7,FALSE)</f>
        <v>USA</v>
      </c>
      <c r="L731" s="30" cm="1">
        <f t="array" ref="L731">_xlfn.IFS(
    AND(FACT_ORDERS[[#This Row],[DeliveryMehtod]]="shippment",FACT_ORDERS[[#This Row],[TotalAmount]]&gt;=200), 0,
    AND(FACT_ORDERS[[#This Row],[DeliveryMehtod]]="pickup"), 15,
    AND(FACT_ORDERS[[#This Row],[DeliveryMehtod]]="shippment",FACT_ORDERS[[#This Row],[TotalAmount]]&lt;200), 35
)</f>
        <v>0</v>
      </c>
      <c r="M731" s="12" t="str" cm="1">
        <f t="array" ref="M731">_xlfn.IFS(
    SUMIFS(FACT_ORDERS[TotalAmount], FACT_ORDERS[WD_CUSTOMERS],FACT_ORDERS[[#This Row],[WD_CUSTOMERS]])&gt;=15000, "VIP",
    SUMIFS(FACT_ORDERS[TotalAmount], FACT_ORDERS[WD_CUSTOMERS],FACT_ORDERS[[#This Row],[WD_CUSTOMERS]])&gt;=8000, "Premium",
    TRUE, "Regular"
)</f>
        <v>Regular</v>
      </c>
      <c r="N731" s="32" cm="1">
        <f t="array" ref="N731">_xlfn.IFS(
   FACT_ORDERS[[#This Row],[TypeOfClient]]="VIP", 0.2,
   FACT_ORDERS[[#This Row],[TypeOfClient]]="Premium", 0.1,
   TRUE, 0
)</f>
        <v>0</v>
      </c>
      <c r="O731" s="31" cm="1">
        <f t="array" ref="O731">_xlfn.IFS(
   FACT_ORDERS[[#This Row],[TotalAmount]]&gt;1500, 0.15,
   FACT_ORDERS[[#This Row],[TotalAmount]]&gt;1000, 0.1,
   FACT_ORDERS[[#This Row],[TotalAmount]]&gt;500, 0.05,
   TRUE, 0
)</f>
        <v>0</v>
      </c>
      <c r="P731" s="28">
        <f xml:space="preserve"> FACT_ORDERS[[#This Row],[TotalAmount]] * (1 - (FACT_ORDERS[[#This Row],[ClientDiscount]] + FACT_ORDERS[[#This Row],[OrderDiscount]]) )</f>
        <v>338</v>
      </c>
      <c r="Q731" s="28">
        <f>FACT_ORDERS[[#This Row],[TotalAmountWithDiscount]]+FACT_ORDERS[[#This Row],[DeliveryCost]]</f>
        <v>338</v>
      </c>
      <c r="R731" s="35">
        <v>45492</v>
      </c>
      <c r="S731" s="35" t="str">
        <f>IF(NETWORKDAYS(FACT_ORDERS[[#This Row],[Order-Date]], FACT_ORDERS[[#This Row],[ArrivalDate ]]) &gt; 10, "Late", "On Time")</f>
        <v>On Time</v>
      </c>
    </row>
    <row r="732" spans="1:19" x14ac:dyDescent="0.3">
      <c r="A732" s="12">
        <v>5730</v>
      </c>
      <c r="B732" s="12">
        <v>270</v>
      </c>
      <c r="C732" s="12">
        <v>10393</v>
      </c>
      <c r="D732" s="12">
        <v>731</v>
      </c>
      <c r="E732" s="12" t="s">
        <v>244</v>
      </c>
      <c r="F732" s="13">
        <v>45481</v>
      </c>
      <c r="G732" s="26" t="s">
        <v>11418</v>
      </c>
      <c r="H732" s="12">
        <v>32</v>
      </c>
      <c r="I732" s="28">
        <f>VLOOKUP(B:B,DIM_PRODUCTS!A:F,5,FALSE)</f>
        <v>20</v>
      </c>
      <c r="J732" s="28">
        <f>FACT_ORDERS[[#This Row],[ProductPrice]]*FACT_ORDERS[[#This Row],[Quantity]]</f>
        <v>640</v>
      </c>
      <c r="K732" s="12" t="str">
        <f>VLOOKUP(C:C,DIM_CUSTOMERS!A:G,7,FALSE)</f>
        <v>USA</v>
      </c>
      <c r="L732" s="30" cm="1">
        <f t="array" ref="L732">_xlfn.IFS(
    AND(FACT_ORDERS[[#This Row],[DeliveryMehtod]]="shippment",FACT_ORDERS[[#This Row],[TotalAmount]]&gt;=200), 0,
    AND(FACT_ORDERS[[#This Row],[DeliveryMehtod]]="pickup"), 15,
    AND(FACT_ORDERS[[#This Row],[DeliveryMehtod]]="shippment",FACT_ORDERS[[#This Row],[TotalAmount]]&lt;200), 35
)</f>
        <v>0</v>
      </c>
      <c r="M732" s="12" t="str" cm="1">
        <f t="array" ref="M732">_xlfn.IFS(
    SUMIFS(FACT_ORDERS[TotalAmount], FACT_ORDERS[WD_CUSTOMERS],FACT_ORDERS[[#This Row],[WD_CUSTOMERS]])&gt;=15000, "VIP",
    SUMIFS(FACT_ORDERS[TotalAmount], FACT_ORDERS[WD_CUSTOMERS],FACT_ORDERS[[#This Row],[WD_CUSTOMERS]])&gt;=8000, "Premium",
    TRUE, "Regular"
)</f>
        <v>Regular</v>
      </c>
      <c r="N732" s="32" cm="1">
        <f t="array" ref="N732">_xlfn.IFS(
   FACT_ORDERS[[#This Row],[TypeOfClient]]="VIP", 0.2,
   FACT_ORDERS[[#This Row],[TypeOfClient]]="Premium", 0.1,
   TRUE, 0
)</f>
        <v>0</v>
      </c>
      <c r="O732" s="31" cm="1">
        <f t="array" ref="O732">_xlfn.IFS(
   FACT_ORDERS[[#This Row],[TotalAmount]]&gt;1500, 0.15,
   FACT_ORDERS[[#This Row],[TotalAmount]]&gt;1000, 0.1,
   FACT_ORDERS[[#This Row],[TotalAmount]]&gt;500, 0.05,
   TRUE, 0
)</f>
        <v>0.05</v>
      </c>
      <c r="P732" s="28">
        <f xml:space="preserve"> FACT_ORDERS[[#This Row],[TotalAmount]] * (1 - (FACT_ORDERS[[#This Row],[ClientDiscount]] + FACT_ORDERS[[#This Row],[OrderDiscount]]) )</f>
        <v>608</v>
      </c>
      <c r="Q732" s="28">
        <f>FACT_ORDERS[[#This Row],[TotalAmountWithDiscount]]+FACT_ORDERS[[#This Row],[DeliveryCost]]</f>
        <v>608</v>
      </c>
      <c r="R732" s="35">
        <v>45488</v>
      </c>
      <c r="S732" s="35" t="str">
        <f>IF(NETWORKDAYS(FACT_ORDERS[[#This Row],[Order-Date]], FACT_ORDERS[[#This Row],[ArrivalDate ]]) &gt; 10, "Late", "On Time")</f>
        <v>On Time</v>
      </c>
    </row>
    <row r="733" spans="1:19" x14ac:dyDescent="0.3">
      <c r="A733" s="12">
        <v>5731</v>
      </c>
      <c r="B733" s="12">
        <v>279</v>
      </c>
      <c r="C733" s="12">
        <v>10178</v>
      </c>
      <c r="D733" s="12">
        <v>732</v>
      </c>
      <c r="E733" s="12" t="s">
        <v>244</v>
      </c>
      <c r="F733" s="13">
        <v>45456</v>
      </c>
      <c r="G733" s="26" t="s">
        <v>11419</v>
      </c>
      <c r="H733" s="12">
        <v>18</v>
      </c>
      <c r="I733" s="28">
        <f>VLOOKUP(B:B,DIM_PRODUCTS!A:F,5,FALSE)</f>
        <v>24</v>
      </c>
      <c r="J733" s="28">
        <f>FACT_ORDERS[[#This Row],[ProductPrice]]*FACT_ORDERS[[#This Row],[Quantity]]</f>
        <v>432</v>
      </c>
      <c r="K733" s="12" t="str">
        <f>VLOOKUP(C:C,DIM_CUSTOMERS!A:G,7,FALSE)</f>
        <v>Mexico</v>
      </c>
      <c r="L733" s="30" cm="1">
        <f t="array" ref="L733">_xlfn.IFS(
    AND(FACT_ORDERS[[#This Row],[DeliveryMehtod]]="shippment",FACT_ORDERS[[#This Row],[TotalAmount]]&gt;=200), 0,
    AND(FACT_ORDERS[[#This Row],[DeliveryMehtod]]="pickup"), 15,
    AND(FACT_ORDERS[[#This Row],[DeliveryMehtod]]="shippment",FACT_ORDERS[[#This Row],[TotalAmount]]&lt;200), 35
)</f>
        <v>0</v>
      </c>
      <c r="M733" s="12" t="str" cm="1">
        <f t="array" ref="M733">_xlfn.IFS(
    SUMIFS(FACT_ORDERS[TotalAmount], FACT_ORDERS[WD_CUSTOMERS],FACT_ORDERS[[#This Row],[WD_CUSTOMERS]])&gt;=15000, "VIP",
    SUMIFS(FACT_ORDERS[TotalAmount], FACT_ORDERS[WD_CUSTOMERS],FACT_ORDERS[[#This Row],[WD_CUSTOMERS]])&gt;=8000, "Premium",
    TRUE, "Regular"
)</f>
        <v>Regular</v>
      </c>
      <c r="N733" s="32" cm="1">
        <f t="array" ref="N733">_xlfn.IFS(
   FACT_ORDERS[[#This Row],[TypeOfClient]]="VIP", 0.2,
   FACT_ORDERS[[#This Row],[TypeOfClient]]="Premium", 0.1,
   TRUE, 0
)</f>
        <v>0</v>
      </c>
      <c r="O733" s="31" cm="1">
        <f t="array" ref="O733">_xlfn.IFS(
   FACT_ORDERS[[#This Row],[TotalAmount]]&gt;1500, 0.15,
   FACT_ORDERS[[#This Row],[TotalAmount]]&gt;1000, 0.1,
   FACT_ORDERS[[#This Row],[TotalAmount]]&gt;500, 0.05,
   TRUE, 0
)</f>
        <v>0</v>
      </c>
      <c r="P733" s="28">
        <f xml:space="preserve"> FACT_ORDERS[[#This Row],[TotalAmount]] * (1 - (FACT_ORDERS[[#This Row],[ClientDiscount]] + FACT_ORDERS[[#This Row],[OrderDiscount]]) )</f>
        <v>432</v>
      </c>
      <c r="Q733" s="28">
        <f>FACT_ORDERS[[#This Row],[TotalAmountWithDiscount]]+FACT_ORDERS[[#This Row],[DeliveryCost]]</f>
        <v>432</v>
      </c>
      <c r="R733" s="35">
        <v>45475</v>
      </c>
      <c r="S733" s="35" t="str">
        <f>IF(NETWORKDAYS(FACT_ORDERS[[#This Row],[Order-Date]], FACT_ORDERS[[#This Row],[ArrivalDate ]]) &gt; 10, "Late", "On Time")</f>
        <v>Late</v>
      </c>
    </row>
    <row r="734" spans="1:19" x14ac:dyDescent="0.3">
      <c r="A734" s="12">
        <v>5732</v>
      </c>
      <c r="B734" s="12">
        <v>249</v>
      </c>
      <c r="C734" s="12">
        <v>10327</v>
      </c>
      <c r="D734" s="12">
        <v>733</v>
      </c>
      <c r="E734" s="12" t="s">
        <v>244</v>
      </c>
      <c r="F734" s="13">
        <v>45555</v>
      </c>
      <c r="G734" s="26" t="s">
        <v>11420</v>
      </c>
      <c r="H734" s="12">
        <v>24</v>
      </c>
      <c r="I734" s="28">
        <f>VLOOKUP(B:B,DIM_PRODUCTS!A:F,5,FALSE)</f>
        <v>13</v>
      </c>
      <c r="J734" s="28">
        <f>FACT_ORDERS[[#This Row],[ProductPrice]]*FACT_ORDERS[[#This Row],[Quantity]]</f>
        <v>312</v>
      </c>
      <c r="K734" s="12" t="str">
        <f>VLOOKUP(C:C,DIM_CUSTOMERS!A:G,7,FALSE)</f>
        <v>Mexico</v>
      </c>
      <c r="L734" s="30" cm="1">
        <f t="array" ref="L734">_xlfn.IFS(
    AND(FACT_ORDERS[[#This Row],[DeliveryMehtod]]="shippment",FACT_ORDERS[[#This Row],[TotalAmount]]&gt;=200), 0,
    AND(FACT_ORDERS[[#This Row],[DeliveryMehtod]]="pickup"), 15,
    AND(FACT_ORDERS[[#This Row],[DeliveryMehtod]]="shippment",FACT_ORDERS[[#This Row],[TotalAmount]]&lt;200), 35
)</f>
        <v>0</v>
      </c>
      <c r="M734" s="12" t="str" cm="1">
        <f t="array" ref="M734">_xlfn.IFS(
    SUMIFS(FACT_ORDERS[TotalAmount], FACT_ORDERS[WD_CUSTOMERS],FACT_ORDERS[[#This Row],[WD_CUSTOMERS]])&gt;=15000, "VIP",
    SUMIFS(FACT_ORDERS[TotalAmount], FACT_ORDERS[WD_CUSTOMERS],FACT_ORDERS[[#This Row],[WD_CUSTOMERS]])&gt;=8000, "Premium",
    TRUE, "Regular"
)</f>
        <v>Regular</v>
      </c>
      <c r="N734" s="32" cm="1">
        <f t="array" ref="N734">_xlfn.IFS(
   FACT_ORDERS[[#This Row],[TypeOfClient]]="VIP", 0.2,
   FACT_ORDERS[[#This Row],[TypeOfClient]]="Premium", 0.1,
   TRUE, 0
)</f>
        <v>0</v>
      </c>
      <c r="O734" s="31" cm="1">
        <f t="array" ref="O734">_xlfn.IFS(
   FACT_ORDERS[[#This Row],[TotalAmount]]&gt;1500, 0.15,
   FACT_ORDERS[[#This Row],[TotalAmount]]&gt;1000, 0.1,
   FACT_ORDERS[[#This Row],[TotalAmount]]&gt;500, 0.05,
   TRUE, 0
)</f>
        <v>0</v>
      </c>
      <c r="P734" s="28">
        <f xml:space="preserve"> FACT_ORDERS[[#This Row],[TotalAmount]] * (1 - (FACT_ORDERS[[#This Row],[ClientDiscount]] + FACT_ORDERS[[#This Row],[OrderDiscount]]) )</f>
        <v>312</v>
      </c>
      <c r="Q734" s="28">
        <f>FACT_ORDERS[[#This Row],[TotalAmountWithDiscount]]+FACT_ORDERS[[#This Row],[DeliveryCost]]</f>
        <v>312</v>
      </c>
      <c r="R734" s="35">
        <v>45564</v>
      </c>
      <c r="S734" s="35" t="str">
        <f>IF(NETWORKDAYS(FACT_ORDERS[[#This Row],[Order-Date]], FACT_ORDERS[[#This Row],[ArrivalDate ]]) &gt; 10, "Late", "On Time")</f>
        <v>On Time</v>
      </c>
    </row>
    <row r="735" spans="1:19" x14ac:dyDescent="0.3">
      <c r="A735" s="12">
        <v>5733</v>
      </c>
      <c r="B735" s="12">
        <v>279</v>
      </c>
      <c r="C735" s="12">
        <v>10327</v>
      </c>
      <c r="D735" s="12">
        <v>734</v>
      </c>
      <c r="E735" s="12" t="s">
        <v>243</v>
      </c>
      <c r="F735" s="13">
        <v>45555</v>
      </c>
      <c r="G735" s="26" t="s">
        <v>11421</v>
      </c>
      <c r="H735" s="12">
        <v>26</v>
      </c>
      <c r="I735" s="28">
        <f>VLOOKUP(B:B,DIM_PRODUCTS!A:F,5,FALSE)</f>
        <v>24</v>
      </c>
      <c r="J735" s="28">
        <f>FACT_ORDERS[[#This Row],[ProductPrice]]*FACT_ORDERS[[#This Row],[Quantity]]</f>
        <v>624</v>
      </c>
      <c r="K735" s="12" t="str">
        <f>VLOOKUP(C:C,DIM_CUSTOMERS!A:G,7,FALSE)</f>
        <v>Mexico</v>
      </c>
      <c r="L735" s="30" cm="1">
        <f t="array" ref="L735">_xlfn.IFS(
    AND(FACT_ORDERS[[#This Row],[DeliveryMehtod]]="shippment",FACT_ORDERS[[#This Row],[TotalAmount]]&gt;=200), 0,
    AND(FACT_ORDERS[[#This Row],[DeliveryMehtod]]="pickup"), 15,
    AND(FACT_ORDERS[[#This Row],[DeliveryMehtod]]="shippment",FACT_ORDERS[[#This Row],[TotalAmount]]&lt;200), 35
)</f>
        <v>15</v>
      </c>
      <c r="M735" s="12" t="str" cm="1">
        <f t="array" ref="M735">_xlfn.IFS(
    SUMIFS(FACT_ORDERS[TotalAmount], FACT_ORDERS[WD_CUSTOMERS],FACT_ORDERS[[#This Row],[WD_CUSTOMERS]])&gt;=15000, "VIP",
    SUMIFS(FACT_ORDERS[TotalAmount], FACT_ORDERS[WD_CUSTOMERS],FACT_ORDERS[[#This Row],[WD_CUSTOMERS]])&gt;=8000, "Premium",
    TRUE, "Regular"
)</f>
        <v>Regular</v>
      </c>
      <c r="N735" s="32" cm="1">
        <f t="array" ref="N735">_xlfn.IFS(
   FACT_ORDERS[[#This Row],[TypeOfClient]]="VIP", 0.2,
   FACT_ORDERS[[#This Row],[TypeOfClient]]="Premium", 0.1,
   TRUE, 0
)</f>
        <v>0</v>
      </c>
      <c r="O735" s="31" cm="1">
        <f t="array" ref="O735">_xlfn.IFS(
   FACT_ORDERS[[#This Row],[TotalAmount]]&gt;1500, 0.15,
   FACT_ORDERS[[#This Row],[TotalAmount]]&gt;1000, 0.1,
   FACT_ORDERS[[#This Row],[TotalAmount]]&gt;500, 0.05,
   TRUE, 0
)</f>
        <v>0.05</v>
      </c>
      <c r="P735" s="28">
        <f xml:space="preserve"> FACT_ORDERS[[#This Row],[TotalAmount]] * (1 - (FACT_ORDERS[[#This Row],[ClientDiscount]] + FACT_ORDERS[[#This Row],[OrderDiscount]]) )</f>
        <v>592.79999999999995</v>
      </c>
      <c r="Q735" s="28">
        <f>FACT_ORDERS[[#This Row],[TotalAmountWithDiscount]]+FACT_ORDERS[[#This Row],[DeliveryCost]]</f>
        <v>607.79999999999995</v>
      </c>
      <c r="R735" s="35">
        <v>45563</v>
      </c>
      <c r="S735" s="35" t="str">
        <f>IF(NETWORKDAYS(FACT_ORDERS[[#This Row],[Order-Date]], FACT_ORDERS[[#This Row],[ArrivalDate ]]) &gt; 10, "Late", "On Time")</f>
        <v>On Time</v>
      </c>
    </row>
    <row r="736" spans="1:19" x14ac:dyDescent="0.3">
      <c r="A736" s="12">
        <v>5734</v>
      </c>
      <c r="B736" s="12">
        <v>263</v>
      </c>
      <c r="C736" s="12">
        <v>10844</v>
      </c>
      <c r="D736" s="12">
        <v>735</v>
      </c>
      <c r="E736" s="12" t="s">
        <v>244</v>
      </c>
      <c r="F736" s="13">
        <v>45259</v>
      </c>
      <c r="G736" s="26" t="s">
        <v>11422</v>
      </c>
      <c r="H736" s="12">
        <v>50</v>
      </c>
      <c r="I736" s="28">
        <f>VLOOKUP(B:B,DIM_PRODUCTS!A:F,5,FALSE)</f>
        <v>27</v>
      </c>
      <c r="J736" s="28">
        <f>FACT_ORDERS[[#This Row],[ProductPrice]]*FACT_ORDERS[[#This Row],[Quantity]]</f>
        <v>1350</v>
      </c>
      <c r="K736" s="12" t="str">
        <f>VLOOKUP(C:C,DIM_CUSTOMERS!A:G,7,FALSE)</f>
        <v>Italy</v>
      </c>
      <c r="L736" s="30" cm="1">
        <f t="array" ref="L736">_xlfn.IFS(
    AND(FACT_ORDERS[[#This Row],[DeliveryMehtod]]="shippment",FACT_ORDERS[[#This Row],[TotalAmount]]&gt;=200), 0,
    AND(FACT_ORDERS[[#This Row],[DeliveryMehtod]]="pickup"), 15,
    AND(FACT_ORDERS[[#This Row],[DeliveryMehtod]]="shippment",FACT_ORDERS[[#This Row],[TotalAmount]]&lt;200), 35
)</f>
        <v>0</v>
      </c>
      <c r="M736" s="12" t="str" cm="1">
        <f t="array" ref="M736">_xlfn.IFS(
    SUMIFS(FACT_ORDERS[TotalAmount], FACT_ORDERS[WD_CUSTOMERS],FACT_ORDERS[[#This Row],[WD_CUSTOMERS]])&gt;=15000, "VIP",
    SUMIFS(FACT_ORDERS[TotalAmount], FACT_ORDERS[WD_CUSTOMERS],FACT_ORDERS[[#This Row],[WD_CUSTOMERS]])&gt;=8000, "Premium",
    TRUE, "Regular"
)</f>
        <v>Regular</v>
      </c>
      <c r="N736" s="32" cm="1">
        <f t="array" ref="N736">_xlfn.IFS(
   FACT_ORDERS[[#This Row],[TypeOfClient]]="VIP", 0.2,
   FACT_ORDERS[[#This Row],[TypeOfClient]]="Premium", 0.1,
   TRUE, 0
)</f>
        <v>0</v>
      </c>
      <c r="O736" s="31" cm="1">
        <f t="array" ref="O736">_xlfn.IFS(
   FACT_ORDERS[[#This Row],[TotalAmount]]&gt;1500, 0.15,
   FACT_ORDERS[[#This Row],[TotalAmount]]&gt;1000, 0.1,
   FACT_ORDERS[[#This Row],[TotalAmount]]&gt;500, 0.05,
   TRUE, 0
)</f>
        <v>0.1</v>
      </c>
      <c r="P736" s="28">
        <f xml:space="preserve"> FACT_ORDERS[[#This Row],[TotalAmount]] * (1 - (FACT_ORDERS[[#This Row],[ClientDiscount]] + FACT_ORDERS[[#This Row],[OrderDiscount]]) )</f>
        <v>1215</v>
      </c>
      <c r="Q736" s="28">
        <f>FACT_ORDERS[[#This Row],[TotalAmountWithDiscount]]+FACT_ORDERS[[#This Row],[DeliveryCost]]</f>
        <v>1215</v>
      </c>
      <c r="R736" s="35">
        <v>45269</v>
      </c>
      <c r="S736" s="35" t="str">
        <f>IF(NETWORKDAYS(FACT_ORDERS[[#This Row],[Order-Date]], FACT_ORDERS[[#This Row],[ArrivalDate ]]) &gt; 10, "Late", "On Time")</f>
        <v>On Time</v>
      </c>
    </row>
    <row r="737" spans="1:19" x14ac:dyDescent="0.3">
      <c r="A737" s="12">
        <v>5735</v>
      </c>
      <c r="B737" s="12">
        <v>254</v>
      </c>
      <c r="C737" s="12">
        <v>10844</v>
      </c>
      <c r="D737" s="12">
        <v>736</v>
      </c>
      <c r="E737" s="12" t="s">
        <v>243</v>
      </c>
      <c r="F737" s="13">
        <v>45259</v>
      </c>
      <c r="G737" s="26" t="s">
        <v>11423</v>
      </c>
      <c r="H737" s="12">
        <v>18</v>
      </c>
      <c r="I737" s="28">
        <f>VLOOKUP(B:B,DIM_PRODUCTS!A:F,5,FALSE)</f>
        <v>27</v>
      </c>
      <c r="J737" s="28">
        <f>FACT_ORDERS[[#This Row],[ProductPrice]]*FACT_ORDERS[[#This Row],[Quantity]]</f>
        <v>486</v>
      </c>
      <c r="K737" s="12" t="str">
        <f>VLOOKUP(C:C,DIM_CUSTOMERS!A:G,7,FALSE)</f>
        <v>Italy</v>
      </c>
      <c r="L737" s="30" cm="1">
        <f t="array" ref="L737">_xlfn.IFS(
    AND(FACT_ORDERS[[#This Row],[DeliveryMehtod]]="shippment",FACT_ORDERS[[#This Row],[TotalAmount]]&gt;=200), 0,
    AND(FACT_ORDERS[[#This Row],[DeliveryMehtod]]="pickup"), 15,
    AND(FACT_ORDERS[[#This Row],[DeliveryMehtod]]="shippment",FACT_ORDERS[[#This Row],[TotalAmount]]&lt;200), 35
)</f>
        <v>15</v>
      </c>
      <c r="M737" s="12" t="str" cm="1">
        <f t="array" ref="M737">_xlfn.IFS(
    SUMIFS(FACT_ORDERS[TotalAmount], FACT_ORDERS[WD_CUSTOMERS],FACT_ORDERS[[#This Row],[WD_CUSTOMERS]])&gt;=15000, "VIP",
    SUMIFS(FACT_ORDERS[TotalAmount], FACT_ORDERS[WD_CUSTOMERS],FACT_ORDERS[[#This Row],[WD_CUSTOMERS]])&gt;=8000, "Premium",
    TRUE, "Regular"
)</f>
        <v>Regular</v>
      </c>
      <c r="N737" s="32" cm="1">
        <f t="array" ref="N737">_xlfn.IFS(
   FACT_ORDERS[[#This Row],[TypeOfClient]]="VIP", 0.2,
   FACT_ORDERS[[#This Row],[TypeOfClient]]="Premium", 0.1,
   TRUE, 0
)</f>
        <v>0</v>
      </c>
      <c r="O737" s="31" cm="1">
        <f t="array" ref="O737">_xlfn.IFS(
   FACT_ORDERS[[#This Row],[TotalAmount]]&gt;1500, 0.15,
   FACT_ORDERS[[#This Row],[TotalAmount]]&gt;1000, 0.1,
   FACT_ORDERS[[#This Row],[TotalAmount]]&gt;500, 0.05,
   TRUE, 0
)</f>
        <v>0</v>
      </c>
      <c r="P737" s="28">
        <f xml:space="preserve"> FACT_ORDERS[[#This Row],[TotalAmount]] * (1 - (FACT_ORDERS[[#This Row],[ClientDiscount]] + FACT_ORDERS[[#This Row],[OrderDiscount]]) )</f>
        <v>486</v>
      </c>
      <c r="Q737" s="28">
        <f>FACT_ORDERS[[#This Row],[TotalAmountWithDiscount]]+FACT_ORDERS[[#This Row],[DeliveryCost]]</f>
        <v>501</v>
      </c>
      <c r="R737" s="35">
        <v>45270</v>
      </c>
      <c r="S737" s="35" t="str">
        <f>IF(NETWORKDAYS(FACT_ORDERS[[#This Row],[Order-Date]], FACT_ORDERS[[#This Row],[ArrivalDate ]]) &gt; 10, "Late", "On Time")</f>
        <v>On Time</v>
      </c>
    </row>
    <row r="738" spans="1:19" x14ac:dyDescent="0.3">
      <c r="A738" s="12">
        <v>5736</v>
      </c>
      <c r="B738" s="12">
        <v>266</v>
      </c>
      <c r="C738" s="12">
        <v>10844</v>
      </c>
      <c r="D738" s="12">
        <v>737</v>
      </c>
      <c r="E738" s="12" t="s">
        <v>243</v>
      </c>
      <c r="F738" s="13">
        <v>45259</v>
      </c>
      <c r="G738" s="26" t="s">
        <v>11424</v>
      </c>
      <c r="H738" s="12">
        <v>27</v>
      </c>
      <c r="I738" s="28">
        <f>VLOOKUP(B:B,DIM_PRODUCTS!A:F,5,FALSE)</f>
        <v>12</v>
      </c>
      <c r="J738" s="28">
        <f>FACT_ORDERS[[#This Row],[ProductPrice]]*FACT_ORDERS[[#This Row],[Quantity]]</f>
        <v>324</v>
      </c>
      <c r="K738" s="12" t="str">
        <f>VLOOKUP(C:C,DIM_CUSTOMERS!A:G,7,FALSE)</f>
        <v>Italy</v>
      </c>
      <c r="L738" s="30" cm="1">
        <f t="array" ref="L738">_xlfn.IFS(
    AND(FACT_ORDERS[[#This Row],[DeliveryMehtod]]="shippment",FACT_ORDERS[[#This Row],[TotalAmount]]&gt;=200), 0,
    AND(FACT_ORDERS[[#This Row],[DeliveryMehtod]]="pickup"), 15,
    AND(FACT_ORDERS[[#This Row],[DeliveryMehtod]]="shippment",FACT_ORDERS[[#This Row],[TotalAmount]]&lt;200), 35
)</f>
        <v>15</v>
      </c>
      <c r="M738" s="12" t="str" cm="1">
        <f t="array" ref="M738">_xlfn.IFS(
    SUMIFS(FACT_ORDERS[TotalAmount], FACT_ORDERS[WD_CUSTOMERS],FACT_ORDERS[[#This Row],[WD_CUSTOMERS]])&gt;=15000, "VIP",
    SUMIFS(FACT_ORDERS[TotalAmount], FACT_ORDERS[WD_CUSTOMERS],FACT_ORDERS[[#This Row],[WD_CUSTOMERS]])&gt;=8000, "Premium",
    TRUE, "Regular"
)</f>
        <v>Regular</v>
      </c>
      <c r="N738" s="32" cm="1">
        <f t="array" ref="N738">_xlfn.IFS(
   FACT_ORDERS[[#This Row],[TypeOfClient]]="VIP", 0.2,
   FACT_ORDERS[[#This Row],[TypeOfClient]]="Premium", 0.1,
   TRUE, 0
)</f>
        <v>0</v>
      </c>
      <c r="O738" s="31" cm="1">
        <f t="array" ref="O738">_xlfn.IFS(
   FACT_ORDERS[[#This Row],[TotalAmount]]&gt;1500, 0.15,
   FACT_ORDERS[[#This Row],[TotalAmount]]&gt;1000, 0.1,
   FACT_ORDERS[[#This Row],[TotalAmount]]&gt;500, 0.05,
   TRUE, 0
)</f>
        <v>0</v>
      </c>
      <c r="P738" s="28">
        <f xml:space="preserve"> FACT_ORDERS[[#This Row],[TotalAmount]] * (1 - (FACT_ORDERS[[#This Row],[ClientDiscount]] + FACT_ORDERS[[#This Row],[OrderDiscount]]) )</f>
        <v>324</v>
      </c>
      <c r="Q738" s="28">
        <f>FACT_ORDERS[[#This Row],[TotalAmountWithDiscount]]+FACT_ORDERS[[#This Row],[DeliveryCost]]</f>
        <v>339</v>
      </c>
      <c r="R738" s="35">
        <v>45269</v>
      </c>
      <c r="S738" s="35" t="str">
        <f>IF(NETWORKDAYS(FACT_ORDERS[[#This Row],[Order-Date]], FACT_ORDERS[[#This Row],[ArrivalDate ]]) &gt; 10, "Late", "On Time")</f>
        <v>On Time</v>
      </c>
    </row>
    <row r="739" spans="1:19" x14ac:dyDescent="0.3">
      <c r="A739" s="12">
        <v>5737</v>
      </c>
      <c r="B739" s="12">
        <v>265</v>
      </c>
      <c r="C739" s="12">
        <v>10387</v>
      </c>
      <c r="D739" s="12">
        <v>738</v>
      </c>
      <c r="E739" s="12" t="s">
        <v>244</v>
      </c>
      <c r="F739" s="13">
        <v>45480</v>
      </c>
      <c r="G739" s="26" t="s">
        <v>4307</v>
      </c>
      <c r="H739" s="12">
        <v>21</v>
      </c>
      <c r="I739" s="28">
        <f>VLOOKUP(B:B,DIM_PRODUCTS!A:F,5,FALSE)</f>
        <v>13</v>
      </c>
      <c r="J739" s="28">
        <f>FACT_ORDERS[[#This Row],[ProductPrice]]*FACT_ORDERS[[#This Row],[Quantity]]</f>
        <v>273</v>
      </c>
      <c r="K739" s="12" t="str">
        <f>VLOOKUP(C:C,DIM_CUSTOMERS!A:G,7,FALSE)</f>
        <v>USA</v>
      </c>
      <c r="L739" s="30" cm="1">
        <f t="array" ref="L739">_xlfn.IFS(
    AND(FACT_ORDERS[[#This Row],[DeliveryMehtod]]="shippment",FACT_ORDERS[[#This Row],[TotalAmount]]&gt;=200), 0,
    AND(FACT_ORDERS[[#This Row],[DeliveryMehtod]]="pickup"), 15,
    AND(FACT_ORDERS[[#This Row],[DeliveryMehtod]]="shippment",FACT_ORDERS[[#This Row],[TotalAmount]]&lt;200), 35
)</f>
        <v>0</v>
      </c>
      <c r="M739" s="12" t="str" cm="1">
        <f t="array" ref="M739">_xlfn.IFS(
    SUMIFS(FACT_ORDERS[TotalAmount], FACT_ORDERS[WD_CUSTOMERS],FACT_ORDERS[[#This Row],[WD_CUSTOMERS]])&gt;=15000, "VIP",
    SUMIFS(FACT_ORDERS[TotalAmount], FACT_ORDERS[WD_CUSTOMERS],FACT_ORDERS[[#This Row],[WD_CUSTOMERS]])&gt;=8000, "Premium",
    TRUE, "Regular"
)</f>
        <v>VIP</v>
      </c>
      <c r="N739" s="32" cm="1">
        <f t="array" ref="N739">_xlfn.IFS(
   FACT_ORDERS[[#This Row],[TypeOfClient]]="VIP", 0.2,
   FACT_ORDERS[[#This Row],[TypeOfClient]]="Premium", 0.1,
   TRUE, 0
)</f>
        <v>0.2</v>
      </c>
      <c r="O739" s="31" cm="1">
        <f t="array" ref="O739">_xlfn.IFS(
   FACT_ORDERS[[#This Row],[TotalAmount]]&gt;1500, 0.15,
   FACT_ORDERS[[#This Row],[TotalAmount]]&gt;1000, 0.1,
   FACT_ORDERS[[#This Row],[TotalAmount]]&gt;500, 0.05,
   TRUE, 0
)</f>
        <v>0</v>
      </c>
      <c r="P739" s="28">
        <f xml:space="preserve"> FACT_ORDERS[[#This Row],[TotalAmount]] * (1 - (FACT_ORDERS[[#This Row],[ClientDiscount]] + FACT_ORDERS[[#This Row],[OrderDiscount]]) )</f>
        <v>218.4</v>
      </c>
      <c r="Q739" s="28">
        <f>FACT_ORDERS[[#This Row],[TotalAmountWithDiscount]]+FACT_ORDERS[[#This Row],[DeliveryCost]]</f>
        <v>218.4</v>
      </c>
      <c r="R739" s="35">
        <v>45489</v>
      </c>
      <c r="S739" s="35" t="str">
        <f>IF(NETWORKDAYS(FACT_ORDERS[[#This Row],[Order-Date]], FACT_ORDERS[[#This Row],[ArrivalDate ]]) &gt; 10, "Late", "On Time")</f>
        <v>On Time</v>
      </c>
    </row>
    <row r="740" spans="1:19" x14ac:dyDescent="0.3">
      <c r="A740" s="12">
        <v>5738</v>
      </c>
      <c r="B740" s="12">
        <v>214</v>
      </c>
      <c r="C740" s="12">
        <v>10387</v>
      </c>
      <c r="D740" s="12">
        <v>739</v>
      </c>
      <c r="E740" s="12" t="s">
        <v>244</v>
      </c>
      <c r="F740" s="13">
        <v>45480</v>
      </c>
      <c r="G740" s="26" t="s">
        <v>11425</v>
      </c>
      <c r="H740" s="12">
        <v>77</v>
      </c>
      <c r="I740" s="28">
        <f>VLOOKUP(B:B,DIM_PRODUCTS!A:F,5,FALSE)</f>
        <v>46</v>
      </c>
      <c r="J740" s="28">
        <f>FACT_ORDERS[[#This Row],[ProductPrice]]*FACT_ORDERS[[#This Row],[Quantity]]</f>
        <v>3542</v>
      </c>
      <c r="K740" s="12" t="str">
        <f>VLOOKUP(C:C,DIM_CUSTOMERS!A:G,7,FALSE)</f>
        <v>USA</v>
      </c>
      <c r="L740" s="30" cm="1">
        <f t="array" ref="L740">_xlfn.IFS(
    AND(FACT_ORDERS[[#This Row],[DeliveryMehtod]]="shippment",FACT_ORDERS[[#This Row],[TotalAmount]]&gt;=200), 0,
    AND(FACT_ORDERS[[#This Row],[DeliveryMehtod]]="pickup"), 15,
    AND(FACT_ORDERS[[#This Row],[DeliveryMehtod]]="shippment",FACT_ORDERS[[#This Row],[TotalAmount]]&lt;200), 35
)</f>
        <v>0</v>
      </c>
      <c r="M740" s="12" t="str" cm="1">
        <f t="array" ref="M740">_xlfn.IFS(
    SUMIFS(FACT_ORDERS[TotalAmount], FACT_ORDERS[WD_CUSTOMERS],FACT_ORDERS[[#This Row],[WD_CUSTOMERS]])&gt;=15000, "VIP",
    SUMIFS(FACT_ORDERS[TotalAmount], FACT_ORDERS[WD_CUSTOMERS],FACT_ORDERS[[#This Row],[WD_CUSTOMERS]])&gt;=8000, "Premium",
    TRUE, "Regular"
)</f>
        <v>VIP</v>
      </c>
      <c r="N740" s="32" cm="1">
        <f t="array" ref="N740">_xlfn.IFS(
   FACT_ORDERS[[#This Row],[TypeOfClient]]="VIP", 0.2,
   FACT_ORDERS[[#This Row],[TypeOfClient]]="Premium", 0.1,
   TRUE, 0
)</f>
        <v>0.2</v>
      </c>
      <c r="O740" s="31" cm="1">
        <f t="array" ref="O740">_xlfn.IFS(
   FACT_ORDERS[[#This Row],[TotalAmount]]&gt;1500, 0.15,
   FACT_ORDERS[[#This Row],[TotalAmount]]&gt;1000, 0.1,
   FACT_ORDERS[[#This Row],[TotalAmount]]&gt;500, 0.05,
   TRUE, 0
)</f>
        <v>0.15</v>
      </c>
      <c r="P740" s="28">
        <f xml:space="preserve"> FACT_ORDERS[[#This Row],[TotalAmount]] * (1 - (FACT_ORDERS[[#This Row],[ClientDiscount]] + FACT_ORDERS[[#This Row],[OrderDiscount]]) )</f>
        <v>2302.3000000000002</v>
      </c>
      <c r="Q740" s="28">
        <f>FACT_ORDERS[[#This Row],[TotalAmountWithDiscount]]+FACT_ORDERS[[#This Row],[DeliveryCost]]</f>
        <v>2302.3000000000002</v>
      </c>
      <c r="R740" s="35">
        <v>45491</v>
      </c>
      <c r="S740" s="35" t="str">
        <f>IF(NETWORKDAYS(FACT_ORDERS[[#This Row],[Order-Date]], FACT_ORDERS[[#This Row],[ArrivalDate ]]) &gt; 10, "Late", "On Time")</f>
        <v>On Time</v>
      </c>
    </row>
    <row r="741" spans="1:19" x14ac:dyDescent="0.3">
      <c r="A741" s="12">
        <v>5739</v>
      </c>
      <c r="B741" s="12">
        <v>277</v>
      </c>
      <c r="C741" s="12">
        <v>10387</v>
      </c>
      <c r="D741" s="12">
        <v>740</v>
      </c>
      <c r="E741" s="12" t="s">
        <v>243</v>
      </c>
      <c r="F741" s="13">
        <v>45480</v>
      </c>
      <c r="G741" s="26" t="s">
        <v>11426</v>
      </c>
      <c r="H741" s="12">
        <v>27</v>
      </c>
      <c r="I741" s="28">
        <f>VLOOKUP(B:B,DIM_PRODUCTS!A:F,5,FALSE)</f>
        <v>19</v>
      </c>
      <c r="J741" s="28">
        <f>FACT_ORDERS[[#This Row],[ProductPrice]]*FACT_ORDERS[[#This Row],[Quantity]]</f>
        <v>513</v>
      </c>
      <c r="K741" s="12" t="str">
        <f>VLOOKUP(C:C,DIM_CUSTOMERS!A:G,7,FALSE)</f>
        <v>USA</v>
      </c>
      <c r="L741" s="30" cm="1">
        <f t="array" ref="L741">_xlfn.IFS(
    AND(FACT_ORDERS[[#This Row],[DeliveryMehtod]]="shippment",FACT_ORDERS[[#This Row],[TotalAmount]]&gt;=200), 0,
    AND(FACT_ORDERS[[#This Row],[DeliveryMehtod]]="pickup"), 15,
    AND(FACT_ORDERS[[#This Row],[DeliveryMehtod]]="shippment",FACT_ORDERS[[#This Row],[TotalAmount]]&lt;200), 35
)</f>
        <v>15</v>
      </c>
      <c r="M741" s="12" t="str" cm="1">
        <f t="array" ref="M741">_xlfn.IFS(
    SUMIFS(FACT_ORDERS[TotalAmount], FACT_ORDERS[WD_CUSTOMERS],FACT_ORDERS[[#This Row],[WD_CUSTOMERS]])&gt;=15000, "VIP",
    SUMIFS(FACT_ORDERS[TotalAmount], FACT_ORDERS[WD_CUSTOMERS],FACT_ORDERS[[#This Row],[WD_CUSTOMERS]])&gt;=8000, "Premium",
    TRUE, "Regular"
)</f>
        <v>VIP</v>
      </c>
      <c r="N741" s="32" cm="1">
        <f t="array" ref="N741">_xlfn.IFS(
   FACT_ORDERS[[#This Row],[TypeOfClient]]="VIP", 0.2,
   FACT_ORDERS[[#This Row],[TypeOfClient]]="Premium", 0.1,
   TRUE, 0
)</f>
        <v>0.2</v>
      </c>
      <c r="O741" s="31" cm="1">
        <f t="array" ref="O741">_xlfn.IFS(
   FACT_ORDERS[[#This Row],[TotalAmount]]&gt;1500, 0.15,
   FACT_ORDERS[[#This Row],[TotalAmount]]&gt;1000, 0.1,
   FACT_ORDERS[[#This Row],[TotalAmount]]&gt;500, 0.05,
   TRUE, 0
)</f>
        <v>0.05</v>
      </c>
      <c r="P741" s="28">
        <f xml:space="preserve"> FACT_ORDERS[[#This Row],[TotalAmount]] * (1 - (FACT_ORDERS[[#This Row],[ClientDiscount]] + FACT_ORDERS[[#This Row],[OrderDiscount]]) )</f>
        <v>384.75</v>
      </c>
      <c r="Q741" s="28">
        <f>FACT_ORDERS[[#This Row],[TotalAmountWithDiscount]]+FACT_ORDERS[[#This Row],[DeliveryCost]]</f>
        <v>399.75</v>
      </c>
      <c r="R741" s="35">
        <v>45490</v>
      </c>
      <c r="S741" s="35" t="str">
        <f>IF(NETWORKDAYS(FACT_ORDERS[[#This Row],[Order-Date]], FACT_ORDERS[[#This Row],[ArrivalDate ]]) &gt; 10, "Late", "On Time")</f>
        <v>On Time</v>
      </c>
    </row>
    <row r="742" spans="1:19" x14ac:dyDescent="0.3">
      <c r="A742" s="12">
        <v>5740</v>
      </c>
      <c r="B742" s="12">
        <v>285</v>
      </c>
      <c r="C742" s="12">
        <v>10059</v>
      </c>
      <c r="D742" s="12">
        <v>741</v>
      </c>
      <c r="E742" s="12" t="s">
        <v>243</v>
      </c>
      <c r="F742" s="13">
        <v>45552</v>
      </c>
      <c r="G742" s="26" t="s">
        <v>11427</v>
      </c>
      <c r="H742" s="12">
        <v>7</v>
      </c>
      <c r="I742" s="28">
        <f>VLOOKUP(B:B,DIM_PRODUCTS!A:F,5,FALSE)</f>
        <v>26</v>
      </c>
      <c r="J742" s="28">
        <f>FACT_ORDERS[[#This Row],[ProductPrice]]*FACT_ORDERS[[#This Row],[Quantity]]</f>
        <v>182</v>
      </c>
      <c r="K742" s="12" t="str">
        <f>VLOOKUP(C:C,DIM_CUSTOMERS!A:G,7,FALSE)</f>
        <v>Mexico</v>
      </c>
      <c r="L742" s="30" cm="1">
        <f t="array" ref="L742">_xlfn.IFS(
    AND(FACT_ORDERS[[#This Row],[DeliveryMehtod]]="shippment",FACT_ORDERS[[#This Row],[TotalAmount]]&gt;=200), 0,
    AND(FACT_ORDERS[[#This Row],[DeliveryMehtod]]="pickup"), 15,
    AND(FACT_ORDERS[[#This Row],[DeliveryMehtod]]="shippment",FACT_ORDERS[[#This Row],[TotalAmount]]&lt;200), 35
)</f>
        <v>15</v>
      </c>
      <c r="M742" s="12" t="str" cm="1">
        <f t="array" ref="M742">_xlfn.IFS(
    SUMIFS(FACT_ORDERS[TotalAmount], FACT_ORDERS[WD_CUSTOMERS],FACT_ORDERS[[#This Row],[WD_CUSTOMERS]])&gt;=15000, "VIP",
    SUMIFS(FACT_ORDERS[TotalAmount], FACT_ORDERS[WD_CUSTOMERS],FACT_ORDERS[[#This Row],[WD_CUSTOMERS]])&gt;=8000, "Premium",
    TRUE, "Regular"
)</f>
        <v>Regular</v>
      </c>
      <c r="N742" s="32" cm="1">
        <f t="array" ref="N742">_xlfn.IFS(
   FACT_ORDERS[[#This Row],[TypeOfClient]]="VIP", 0.2,
   FACT_ORDERS[[#This Row],[TypeOfClient]]="Premium", 0.1,
   TRUE, 0
)</f>
        <v>0</v>
      </c>
      <c r="O742" s="31" cm="1">
        <f t="array" ref="O742">_xlfn.IFS(
   FACT_ORDERS[[#This Row],[TotalAmount]]&gt;1500, 0.15,
   FACT_ORDERS[[#This Row],[TotalAmount]]&gt;1000, 0.1,
   FACT_ORDERS[[#This Row],[TotalAmount]]&gt;500, 0.05,
   TRUE, 0
)</f>
        <v>0</v>
      </c>
      <c r="P742" s="28">
        <f xml:space="preserve"> FACT_ORDERS[[#This Row],[TotalAmount]] * (1 - (FACT_ORDERS[[#This Row],[ClientDiscount]] + FACT_ORDERS[[#This Row],[OrderDiscount]]) )</f>
        <v>182</v>
      </c>
      <c r="Q742" s="28">
        <f>FACT_ORDERS[[#This Row],[TotalAmountWithDiscount]]+FACT_ORDERS[[#This Row],[DeliveryCost]]</f>
        <v>197</v>
      </c>
      <c r="R742" s="35">
        <v>45559</v>
      </c>
      <c r="S742" s="35" t="str">
        <f>IF(NETWORKDAYS(FACT_ORDERS[[#This Row],[Order-Date]], FACT_ORDERS[[#This Row],[ArrivalDate ]]) &gt; 10, "Late", "On Time")</f>
        <v>On Time</v>
      </c>
    </row>
    <row r="743" spans="1:19" x14ac:dyDescent="0.3">
      <c r="A743" s="12">
        <v>5741</v>
      </c>
      <c r="B743" s="12">
        <v>266</v>
      </c>
      <c r="C743" s="12">
        <v>10059</v>
      </c>
      <c r="D743" s="12">
        <v>742</v>
      </c>
      <c r="E743" s="12" t="s">
        <v>243</v>
      </c>
      <c r="F743" s="13">
        <v>45552</v>
      </c>
      <c r="G743" s="26" t="s">
        <v>11428</v>
      </c>
      <c r="H743" s="12">
        <v>52</v>
      </c>
      <c r="I743" s="28">
        <f>VLOOKUP(B:B,DIM_PRODUCTS!A:F,5,FALSE)</f>
        <v>12</v>
      </c>
      <c r="J743" s="28">
        <f>FACT_ORDERS[[#This Row],[ProductPrice]]*FACT_ORDERS[[#This Row],[Quantity]]</f>
        <v>624</v>
      </c>
      <c r="K743" s="12" t="str">
        <f>VLOOKUP(C:C,DIM_CUSTOMERS!A:G,7,FALSE)</f>
        <v>Mexico</v>
      </c>
      <c r="L743" s="30" cm="1">
        <f t="array" ref="L743">_xlfn.IFS(
    AND(FACT_ORDERS[[#This Row],[DeliveryMehtod]]="shippment",FACT_ORDERS[[#This Row],[TotalAmount]]&gt;=200), 0,
    AND(FACT_ORDERS[[#This Row],[DeliveryMehtod]]="pickup"), 15,
    AND(FACT_ORDERS[[#This Row],[DeliveryMehtod]]="shippment",FACT_ORDERS[[#This Row],[TotalAmount]]&lt;200), 35
)</f>
        <v>15</v>
      </c>
      <c r="M743" s="12" t="str" cm="1">
        <f t="array" ref="M743">_xlfn.IFS(
    SUMIFS(FACT_ORDERS[TotalAmount], FACT_ORDERS[WD_CUSTOMERS],FACT_ORDERS[[#This Row],[WD_CUSTOMERS]])&gt;=15000, "VIP",
    SUMIFS(FACT_ORDERS[TotalAmount], FACT_ORDERS[WD_CUSTOMERS],FACT_ORDERS[[#This Row],[WD_CUSTOMERS]])&gt;=8000, "Premium",
    TRUE, "Regular"
)</f>
        <v>Regular</v>
      </c>
      <c r="N743" s="32" cm="1">
        <f t="array" ref="N743">_xlfn.IFS(
   FACT_ORDERS[[#This Row],[TypeOfClient]]="VIP", 0.2,
   FACT_ORDERS[[#This Row],[TypeOfClient]]="Premium", 0.1,
   TRUE, 0
)</f>
        <v>0</v>
      </c>
      <c r="O743" s="31" cm="1">
        <f t="array" ref="O743">_xlfn.IFS(
   FACT_ORDERS[[#This Row],[TotalAmount]]&gt;1500, 0.15,
   FACT_ORDERS[[#This Row],[TotalAmount]]&gt;1000, 0.1,
   FACT_ORDERS[[#This Row],[TotalAmount]]&gt;500, 0.05,
   TRUE, 0
)</f>
        <v>0.05</v>
      </c>
      <c r="P743" s="28">
        <f xml:space="preserve"> FACT_ORDERS[[#This Row],[TotalAmount]] * (1 - (FACT_ORDERS[[#This Row],[ClientDiscount]] + FACT_ORDERS[[#This Row],[OrderDiscount]]) )</f>
        <v>592.79999999999995</v>
      </c>
      <c r="Q743" s="28">
        <f>FACT_ORDERS[[#This Row],[TotalAmountWithDiscount]]+FACT_ORDERS[[#This Row],[DeliveryCost]]</f>
        <v>607.79999999999995</v>
      </c>
      <c r="R743" s="35">
        <v>45563</v>
      </c>
      <c r="S743" s="35" t="str">
        <f>IF(NETWORKDAYS(FACT_ORDERS[[#This Row],[Order-Date]], FACT_ORDERS[[#This Row],[ArrivalDate ]]) &gt; 10, "Late", "On Time")</f>
        <v>On Time</v>
      </c>
    </row>
    <row r="744" spans="1:19" x14ac:dyDescent="0.3">
      <c r="A744" s="12">
        <v>5742</v>
      </c>
      <c r="B744" s="12">
        <v>268</v>
      </c>
      <c r="C744" s="12">
        <v>10059</v>
      </c>
      <c r="D744" s="12">
        <v>743</v>
      </c>
      <c r="E744" s="12" t="s">
        <v>244</v>
      </c>
      <c r="F744" s="13">
        <v>45552</v>
      </c>
      <c r="G744" s="26" t="s">
        <v>11429</v>
      </c>
      <c r="H744" s="12">
        <v>37</v>
      </c>
      <c r="I744" s="28">
        <f>VLOOKUP(B:B,DIM_PRODUCTS!A:F,5,FALSE)</f>
        <v>29</v>
      </c>
      <c r="J744" s="28">
        <f>FACT_ORDERS[[#This Row],[ProductPrice]]*FACT_ORDERS[[#This Row],[Quantity]]</f>
        <v>1073</v>
      </c>
      <c r="K744" s="12" t="str">
        <f>VLOOKUP(C:C,DIM_CUSTOMERS!A:G,7,FALSE)</f>
        <v>Mexico</v>
      </c>
      <c r="L744" s="30" cm="1">
        <f t="array" ref="L744">_xlfn.IFS(
    AND(FACT_ORDERS[[#This Row],[DeliveryMehtod]]="shippment",FACT_ORDERS[[#This Row],[TotalAmount]]&gt;=200), 0,
    AND(FACT_ORDERS[[#This Row],[DeliveryMehtod]]="pickup"), 15,
    AND(FACT_ORDERS[[#This Row],[DeliveryMehtod]]="shippment",FACT_ORDERS[[#This Row],[TotalAmount]]&lt;200), 35
)</f>
        <v>0</v>
      </c>
      <c r="M744" s="12" t="str" cm="1">
        <f t="array" ref="M744">_xlfn.IFS(
    SUMIFS(FACT_ORDERS[TotalAmount], FACT_ORDERS[WD_CUSTOMERS],FACT_ORDERS[[#This Row],[WD_CUSTOMERS]])&gt;=15000, "VIP",
    SUMIFS(FACT_ORDERS[TotalAmount], FACT_ORDERS[WD_CUSTOMERS],FACT_ORDERS[[#This Row],[WD_CUSTOMERS]])&gt;=8000, "Premium",
    TRUE, "Regular"
)</f>
        <v>Regular</v>
      </c>
      <c r="N744" s="32" cm="1">
        <f t="array" ref="N744">_xlfn.IFS(
   FACT_ORDERS[[#This Row],[TypeOfClient]]="VIP", 0.2,
   FACT_ORDERS[[#This Row],[TypeOfClient]]="Premium", 0.1,
   TRUE, 0
)</f>
        <v>0</v>
      </c>
      <c r="O744" s="31" cm="1">
        <f t="array" ref="O744">_xlfn.IFS(
   FACT_ORDERS[[#This Row],[TotalAmount]]&gt;1500, 0.15,
   FACT_ORDERS[[#This Row],[TotalAmount]]&gt;1000, 0.1,
   FACT_ORDERS[[#This Row],[TotalAmount]]&gt;500, 0.05,
   TRUE, 0
)</f>
        <v>0.1</v>
      </c>
      <c r="P744" s="28">
        <f xml:space="preserve"> FACT_ORDERS[[#This Row],[TotalAmount]] * (1 - (FACT_ORDERS[[#This Row],[ClientDiscount]] + FACT_ORDERS[[#This Row],[OrderDiscount]]) )</f>
        <v>965.7</v>
      </c>
      <c r="Q744" s="28">
        <f>FACT_ORDERS[[#This Row],[TotalAmountWithDiscount]]+FACT_ORDERS[[#This Row],[DeliveryCost]]</f>
        <v>965.7</v>
      </c>
      <c r="R744" s="35">
        <v>45562</v>
      </c>
      <c r="S744" s="35" t="str">
        <f>IF(NETWORKDAYS(FACT_ORDERS[[#This Row],[Order-Date]], FACT_ORDERS[[#This Row],[ArrivalDate ]]) &gt; 10, "Late", "On Time")</f>
        <v>On Time</v>
      </c>
    </row>
    <row r="745" spans="1:19" x14ac:dyDescent="0.3">
      <c r="A745" s="12">
        <v>5743</v>
      </c>
      <c r="B745" s="12">
        <v>215</v>
      </c>
      <c r="C745" s="12">
        <v>10497</v>
      </c>
      <c r="D745" s="12">
        <v>744</v>
      </c>
      <c r="E745" s="12" t="s">
        <v>243</v>
      </c>
      <c r="F745" s="13">
        <v>45325</v>
      </c>
      <c r="G745" s="26" t="s">
        <v>3381</v>
      </c>
      <c r="H745" s="12">
        <v>44</v>
      </c>
      <c r="I745" s="28">
        <f>VLOOKUP(B:B,DIM_PRODUCTS!A:F,5,FALSE)</f>
        <v>41</v>
      </c>
      <c r="J745" s="28">
        <f>FACT_ORDERS[[#This Row],[ProductPrice]]*FACT_ORDERS[[#This Row],[Quantity]]</f>
        <v>1804</v>
      </c>
      <c r="K745" s="12" t="str">
        <f>VLOOKUP(C:C,DIM_CUSTOMERS!A:G,7,FALSE)</f>
        <v>Japan</v>
      </c>
      <c r="L745" s="30" cm="1">
        <f t="array" ref="L745">_xlfn.IFS(
    AND(FACT_ORDERS[[#This Row],[DeliveryMehtod]]="shippment",FACT_ORDERS[[#This Row],[TotalAmount]]&gt;=200), 0,
    AND(FACT_ORDERS[[#This Row],[DeliveryMehtod]]="pickup"), 15,
    AND(FACT_ORDERS[[#This Row],[DeliveryMehtod]]="shippment",FACT_ORDERS[[#This Row],[TotalAmount]]&lt;200), 35
)</f>
        <v>15</v>
      </c>
      <c r="M745" s="12" t="str" cm="1">
        <f t="array" ref="M745">_xlfn.IFS(
    SUMIFS(FACT_ORDERS[TotalAmount], FACT_ORDERS[WD_CUSTOMERS],FACT_ORDERS[[#This Row],[WD_CUSTOMERS]])&gt;=15000, "VIP",
    SUMIFS(FACT_ORDERS[TotalAmount], FACT_ORDERS[WD_CUSTOMERS],FACT_ORDERS[[#This Row],[WD_CUSTOMERS]])&gt;=8000, "Premium",
    TRUE, "Regular"
)</f>
        <v>VIP</v>
      </c>
      <c r="N745" s="32" cm="1">
        <f t="array" ref="N745">_xlfn.IFS(
   FACT_ORDERS[[#This Row],[TypeOfClient]]="VIP", 0.2,
   FACT_ORDERS[[#This Row],[TypeOfClient]]="Premium", 0.1,
   TRUE, 0
)</f>
        <v>0.2</v>
      </c>
      <c r="O745" s="31" cm="1">
        <f t="array" ref="O745">_xlfn.IFS(
   FACT_ORDERS[[#This Row],[TotalAmount]]&gt;1500, 0.15,
   FACT_ORDERS[[#This Row],[TotalAmount]]&gt;1000, 0.1,
   FACT_ORDERS[[#This Row],[TotalAmount]]&gt;500, 0.05,
   TRUE, 0
)</f>
        <v>0.15</v>
      </c>
      <c r="P745" s="28">
        <f xml:space="preserve"> FACT_ORDERS[[#This Row],[TotalAmount]] * (1 - (FACT_ORDERS[[#This Row],[ClientDiscount]] + FACT_ORDERS[[#This Row],[OrderDiscount]]) )</f>
        <v>1172.6000000000001</v>
      </c>
      <c r="Q745" s="28">
        <f>FACT_ORDERS[[#This Row],[TotalAmountWithDiscount]]+FACT_ORDERS[[#This Row],[DeliveryCost]]</f>
        <v>1187.6000000000001</v>
      </c>
      <c r="R745" s="35">
        <v>45335</v>
      </c>
      <c r="S745" s="35" t="str">
        <f>IF(NETWORKDAYS(FACT_ORDERS[[#This Row],[Order-Date]], FACT_ORDERS[[#This Row],[ArrivalDate ]]) &gt; 10, "Late", "On Time")</f>
        <v>On Time</v>
      </c>
    </row>
    <row r="746" spans="1:19" x14ac:dyDescent="0.3">
      <c r="A746" s="12">
        <v>5744</v>
      </c>
      <c r="B746" s="12">
        <v>217</v>
      </c>
      <c r="C746" s="12">
        <v>10497</v>
      </c>
      <c r="D746" s="12">
        <v>745</v>
      </c>
      <c r="E746" s="12" t="s">
        <v>244</v>
      </c>
      <c r="F746" s="13">
        <v>45325</v>
      </c>
      <c r="G746" s="26" t="s">
        <v>11430</v>
      </c>
      <c r="H746" s="12">
        <v>69</v>
      </c>
      <c r="I746" s="28">
        <f>VLOOKUP(B:B,DIM_PRODUCTS!A:F,5,FALSE)</f>
        <v>20</v>
      </c>
      <c r="J746" s="28">
        <f>FACT_ORDERS[[#This Row],[ProductPrice]]*FACT_ORDERS[[#This Row],[Quantity]]</f>
        <v>1380</v>
      </c>
      <c r="K746" s="12" t="str">
        <f>VLOOKUP(C:C,DIM_CUSTOMERS!A:G,7,FALSE)</f>
        <v>Japan</v>
      </c>
      <c r="L746" s="30" cm="1">
        <f t="array" ref="L746">_xlfn.IFS(
    AND(FACT_ORDERS[[#This Row],[DeliveryMehtod]]="shippment",FACT_ORDERS[[#This Row],[TotalAmount]]&gt;=200), 0,
    AND(FACT_ORDERS[[#This Row],[DeliveryMehtod]]="pickup"), 15,
    AND(FACT_ORDERS[[#This Row],[DeliveryMehtod]]="shippment",FACT_ORDERS[[#This Row],[TotalAmount]]&lt;200), 35
)</f>
        <v>0</v>
      </c>
      <c r="M746" s="12" t="str" cm="1">
        <f t="array" ref="M746">_xlfn.IFS(
    SUMIFS(FACT_ORDERS[TotalAmount], FACT_ORDERS[WD_CUSTOMERS],FACT_ORDERS[[#This Row],[WD_CUSTOMERS]])&gt;=15000, "VIP",
    SUMIFS(FACT_ORDERS[TotalAmount], FACT_ORDERS[WD_CUSTOMERS],FACT_ORDERS[[#This Row],[WD_CUSTOMERS]])&gt;=8000, "Premium",
    TRUE, "Regular"
)</f>
        <v>VIP</v>
      </c>
      <c r="N746" s="32" cm="1">
        <f t="array" ref="N746">_xlfn.IFS(
   FACT_ORDERS[[#This Row],[TypeOfClient]]="VIP", 0.2,
   FACT_ORDERS[[#This Row],[TypeOfClient]]="Premium", 0.1,
   TRUE, 0
)</f>
        <v>0.2</v>
      </c>
      <c r="O746" s="31" cm="1">
        <f t="array" ref="O746">_xlfn.IFS(
   FACT_ORDERS[[#This Row],[TotalAmount]]&gt;1500, 0.15,
   FACT_ORDERS[[#This Row],[TotalAmount]]&gt;1000, 0.1,
   FACT_ORDERS[[#This Row],[TotalAmount]]&gt;500, 0.05,
   TRUE, 0
)</f>
        <v>0.1</v>
      </c>
      <c r="P746" s="28">
        <f xml:space="preserve"> FACT_ORDERS[[#This Row],[TotalAmount]] * (1 - (FACT_ORDERS[[#This Row],[ClientDiscount]] + FACT_ORDERS[[#This Row],[OrderDiscount]]) )</f>
        <v>965.99999999999989</v>
      </c>
      <c r="Q746" s="28">
        <f>FACT_ORDERS[[#This Row],[TotalAmountWithDiscount]]+FACT_ORDERS[[#This Row],[DeliveryCost]]</f>
        <v>965.99999999999989</v>
      </c>
      <c r="R746" s="35">
        <v>45334</v>
      </c>
      <c r="S746" s="35" t="str">
        <f>IF(NETWORKDAYS(FACT_ORDERS[[#This Row],[Order-Date]], FACT_ORDERS[[#This Row],[ArrivalDate ]]) &gt; 10, "Late", "On Time")</f>
        <v>On Time</v>
      </c>
    </row>
    <row r="747" spans="1:19" x14ac:dyDescent="0.3">
      <c r="A747" s="12">
        <v>5745</v>
      </c>
      <c r="B747" s="12">
        <v>216</v>
      </c>
      <c r="C747" s="12">
        <v>10497</v>
      </c>
      <c r="D747" s="12">
        <v>746</v>
      </c>
      <c r="E747" s="12" t="s">
        <v>244</v>
      </c>
      <c r="F747" s="13">
        <v>45325</v>
      </c>
      <c r="G747" s="26" t="s">
        <v>11431</v>
      </c>
      <c r="H747" s="12">
        <v>31</v>
      </c>
      <c r="I747" s="28">
        <f>VLOOKUP(B:B,DIM_PRODUCTS!A:F,5,FALSE)</f>
        <v>23</v>
      </c>
      <c r="J747" s="28">
        <f>FACT_ORDERS[[#This Row],[ProductPrice]]*FACT_ORDERS[[#This Row],[Quantity]]</f>
        <v>713</v>
      </c>
      <c r="K747" s="12" t="str">
        <f>VLOOKUP(C:C,DIM_CUSTOMERS!A:G,7,FALSE)</f>
        <v>Japan</v>
      </c>
      <c r="L747" s="30" cm="1">
        <f t="array" ref="L747">_xlfn.IFS(
    AND(FACT_ORDERS[[#This Row],[DeliveryMehtod]]="shippment",FACT_ORDERS[[#This Row],[TotalAmount]]&gt;=200), 0,
    AND(FACT_ORDERS[[#This Row],[DeliveryMehtod]]="pickup"), 15,
    AND(FACT_ORDERS[[#This Row],[DeliveryMehtod]]="shippment",FACT_ORDERS[[#This Row],[TotalAmount]]&lt;200), 35
)</f>
        <v>0</v>
      </c>
      <c r="M747" s="12" t="str" cm="1">
        <f t="array" ref="M747">_xlfn.IFS(
    SUMIFS(FACT_ORDERS[TotalAmount], FACT_ORDERS[WD_CUSTOMERS],FACT_ORDERS[[#This Row],[WD_CUSTOMERS]])&gt;=15000, "VIP",
    SUMIFS(FACT_ORDERS[TotalAmount], FACT_ORDERS[WD_CUSTOMERS],FACT_ORDERS[[#This Row],[WD_CUSTOMERS]])&gt;=8000, "Premium",
    TRUE, "Regular"
)</f>
        <v>VIP</v>
      </c>
      <c r="N747" s="32" cm="1">
        <f t="array" ref="N747">_xlfn.IFS(
   FACT_ORDERS[[#This Row],[TypeOfClient]]="VIP", 0.2,
   FACT_ORDERS[[#This Row],[TypeOfClient]]="Premium", 0.1,
   TRUE, 0
)</f>
        <v>0.2</v>
      </c>
      <c r="O747" s="31" cm="1">
        <f t="array" ref="O747">_xlfn.IFS(
   FACT_ORDERS[[#This Row],[TotalAmount]]&gt;1500, 0.15,
   FACT_ORDERS[[#This Row],[TotalAmount]]&gt;1000, 0.1,
   FACT_ORDERS[[#This Row],[TotalAmount]]&gt;500, 0.05,
   TRUE, 0
)</f>
        <v>0.05</v>
      </c>
      <c r="P747" s="28">
        <f xml:space="preserve"> FACT_ORDERS[[#This Row],[TotalAmount]] * (1 - (FACT_ORDERS[[#This Row],[ClientDiscount]] + FACT_ORDERS[[#This Row],[OrderDiscount]]) )</f>
        <v>534.75</v>
      </c>
      <c r="Q747" s="28">
        <f>FACT_ORDERS[[#This Row],[TotalAmountWithDiscount]]+FACT_ORDERS[[#This Row],[DeliveryCost]]</f>
        <v>534.75</v>
      </c>
      <c r="R747" s="35">
        <v>45336</v>
      </c>
      <c r="S747" s="35" t="str">
        <f>IF(NETWORKDAYS(FACT_ORDERS[[#This Row],[Order-Date]], FACT_ORDERS[[#This Row],[ArrivalDate ]]) &gt; 10, "Late", "On Time")</f>
        <v>On Time</v>
      </c>
    </row>
    <row r="748" spans="1:19" x14ac:dyDescent="0.3">
      <c r="A748" s="12">
        <v>5746</v>
      </c>
      <c r="B748" s="12">
        <v>274</v>
      </c>
      <c r="C748" s="12">
        <v>10497</v>
      </c>
      <c r="D748" s="12">
        <v>747</v>
      </c>
      <c r="E748" s="12" t="s">
        <v>243</v>
      </c>
      <c r="F748" s="13">
        <v>45266</v>
      </c>
      <c r="G748" s="26" t="s">
        <v>11432</v>
      </c>
      <c r="H748" s="12">
        <v>57</v>
      </c>
      <c r="I748" s="28">
        <f>VLOOKUP(B:B,DIM_PRODUCTS!A:F,5,FALSE)</f>
        <v>10</v>
      </c>
      <c r="J748" s="28">
        <f>FACT_ORDERS[[#This Row],[ProductPrice]]*FACT_ORDERS[[#This Row],[Quantity]]</f>
        <v>570</v>
      </c>
      <c r="K748" s="12" t="str">
        <f>VLOOKUP(C:C,DIM_CUSTOMERS!A:G,7,FALSE)</f>
        <v>Japan</v>
      </c>
      <c r="L748" s="30" cm="1">
        <f t="array" ref="L748">_xlfn.IFS(
    AND(FACT_ORDERS[[#This Row],[DeliveryMehtod]]="shippment",FACT_ORDERS[[#This Row],[TotalAmount]]&gt;=200), 0,
    AND(FACT_ORDERS[[#This Row],[DeliveryMehtod]]="pickup"), 15,
    AND(FACT_ORDERS[[#This Row],[DeliveryMehtod]]="shippment",FACT_ORDERS[[#This Row],[TotalAmount]]&lt;200), 35
)</f>
        <v>15</v>
      </c>
      <c r="M748" s="12" t="str" cm="1">
        <f t="array" ref="M748">_xlfn.IFS(
    SUMIFS(FACT_ORDERS[TotalAmount], FACT_ORDERS[WD_CUSTOMERS],FACT_ORDERS[[#This Row],[WD_CUSTOMERS]])&gt;=15000, "VIP",
    SUMIFS(FACT_ORDERS[TotalAmount], FACT_ORDERS[WD_CUSTOMERS],FACT_ORDERS[[#This Row],[WD_CUSTOMERS]])&gt;=8000, "Premium",
    TRUE, "Regular"
)</f>
        <v>VIP</v>
      </c>
      <c r="N748" s="32" cm="1">
        <f t="array" ref="N748">_xlfn.IFS(
   FACT_ORDERS[[#This Row],[TypeOfClient]]="VIP", 0.2,
   FACT_ORDERS[[#This Row],[TypeOfClient]]="Premium", 0.1,
   TRUE, 0
)</f>
        <v>0.2</v>
      </c>
      <c r="O748" s="31" cm="1">
        <f t="array" ref="O748">_xlfn.IFS(
   FACT_ORDERS[[#This Row],[TotalAmount]]&gt;1500, 0.15,
   FACT_ORDERS[[#This Row],[TotalAmount]]&gt;1000, 0.1,
   FACT_ORDERS[[#This Row],[TotalAmount]]&gt;500, 0.05,
   TRUE, 0
)</f>
        <v>0.05</v>
      </c>
      <c r="P748" s="28">
        <f xml:space="preserve"> FACT_ORDERS[[#This Row],[TotalAmount]] * (1 - (FACT_ORDERS[[#This Row],[ClientDiscount]] + FACT_ORDERS[[#This Row],[OrderDiscount]]) )</f>
        <v>427.5</v>
      </c>
      <c r="Q748" s="28">
        <f>FACT_ORDERS[[#This Row],[TotalAmountWithDiscount]]+FACT_ORDERS[[#This Row],[DeliveryCost]]</f>
        <v>442.5</v>
      </c>
      <c r="R748" s="35">
        <v>45273</v>
      </c>
      <c r="S748" s="35" t="str">
        <f>IF(NETWORKDAYS(FACT_ORDERS[[#This Row],[Order-Date]], FACT_ORDERS[[#This Row],[ArrivalDate ]]) &gt; 10, "Late", "On Time")</f>
        <v>On Time</v>
      </c>
    </row>
    <row r="749" spans="1:19" x14ac:dyDescent="0.3">
      <c r="A749" s="12">
        <v>5747</v>
      </c>
      <c r="B749" s="12">
        <v>286</v>
      </c>
      <c r="C749" s="12">
        <v>10817</v>
      </c>
      <c r="D749" s="12">
        <v>748</v>
      </c>
      <c r="E749" s="12" t="s">
        <v>244</v>
      </c>
      <c r="F749" s="13">
        <v>45553</v>
      </c>
      <c r="G749" s="26" t="s">
        <v>11433</v>
      </c>
      <c r="H749" s="12">
        <v>25</v>
      </c>
      <c r="I749" s="28">
        <f>VLOOKUP(B:B,DIM_PRODUCTS!A:F,5,FALSE)</f>
        <v>6</v>
      </c>
      <c r="J749" s="28">
        <f>FACT_ORDERS[[#This Row],[ProductPrice]]*FACT_ORDERS[[#This Row],[Quantity]]</f>
        <v>150</v>
      </c>
      <c r="K749" s="12" t="str">
        <f>VLOOKUP(C:C,DIM_CUSTOMERS!A:G,7,FALSE)</f>
        <v>Spain</v>
      </c>
      <c r="L749" s="30" cm="1">
        <f t="array" ref="L749">_xlfn.IFS(
    AND(FACT_ORDERS[[#This Row],[DeliveryMehtod]]="shippment",FACT_ORDERS[[#This Row],[TotalAmount]]&gt;=200), 0,
    AND(FACT_ORDERS[[#This Row],[DeliveryMehtod]]="pickup"), 15,
    AND(FACT_ORDERS[[#This Row],[DeliveryMehtod]]="shippment",FACT_ORDERS[[#This Row],[TotalAmount]]&lt;200), 35
)</f>
        <v>35</v>
      </c>
      <c r="M749" s="12" t="str" cm="1">
        <f t="array" ref="M749">_xlfn.IFS(
    SUMIFS(FACT_ORDERS[TotalAmount], FACT_ORDERS[WD_CUSTOMERS],FACT_ORDERS[[#This Row],[WD_CUSTOMERS]])&gt;=15000, "VIP",
    SUMIFS(FACT_ORDERS[TotalAmount], FACT_ORDERS[WD_CUSTOMERS],FACT_ORDERS[[#This Row],[WD_CUSTOMERS]])&gt;=8000, "Premium",
    TRUE, "Regular"
)</f>
        <v>Regular</v>
      </c>
      <c r="N749" s="32" cm="1">
        <f t="array" ref="N749">_xlfn.IFS(
   FACT_ORDERS[[#This Row],[TypeOfClient]]="VIP", 0.2,
   FACT_ORDERS[[#This Row],[TypeOfClient]]="Premium", 0.1,
   TRUE, 0
)</f>
        <v>0</v>
      </c>
      <c r="O749" s="31" cm="1">
        <f t="array" ref="O749">_xlfn.IFS(
   FACT_ORDERS[[#This Row],[TotalAmount]]&gt;1500, 0.15,
   FACT_ORDERS[[#This Row],[TotalAmount]]&gt;1000, 0.1,
   FACT_ORDERS[[#This Row],[TotalAmount]]&gt;500, 0.05,
   TRUE, 0
)</f>
        <v>0</v>
      </c>
      <c r="P749" s="28">
        <f xml:space="preserve"> FACT_ORDERS[[#This Row],[TotalAmount]] * (1 - (FACT_ORDERS[[#This Row],[ClientDiscount]] + FACT_ORDERS[[#This Row],[OrderDiscount]]) )</f>
        <v>150</v>
      </c>
      <c r="Q749" s="28">
        <f>FACT_ORDERS[[#This Row],[TotalAmountWithDiscount]]+FACT_ORDERS[[#This Row],[DeliveryCost]]</f>
        <v>185</v>
      </c>
      <c r="R749" s="35">
        <v>45561</v>
      </c>
      <c r="S749" s="35" t="str">
        <f>IF(NETWORKDAYS(FACT_ORDERS[[#This Row],[Order-Date]], FACT_ORDERS[[#This Row],[ArrivalDate ]]) &gt; 10, "Late", "On Time")</f>
        <v>On Time</v>
      </c>
    </row>
    <row r="750" spans="1:19" x14ac:dyDescent="0.3">
      <c r="A750" s="12">
        <v>5748</v>
      </c>
      <c r="B750" s="12">
        <v>261</v>
      </c>
      <c r="C750" s="12">
        <v>10817</v>
      </c>
      <c r="D750" s="12">
        <v>749</v>
      </c>
      <c r="E750" s="12" t="s">
        <v>243</v>
      </c>
      <c r="F750" s="13">
        <v>45553</v>
      </c>
      <c r="G750" s="26" t="s">
        <v>11434</v>
      </c>
      <c r="H750" s="12">
        <v>15</v>
      </c>
      <c r="I750" s="28">
        <f>VLOOKUP(B:B,DIM_PRODUCTS!A:F,5,FALSE)</f>
        <v>19</v>
      </c>
      <c r="J750" s="28">
        <f>FACT_ORDERS[[#This Row],[ProductPrice]]*FACT_ORDERS[[#This Row],[Quantity]]</f>
        <v>285</v>
      </c>
      <c r="K750" s="12" t="str">
        <f>VLOOKUP(C:C,DIM_CUSTOMERS!A:G,7,FALSE)</f>
        <v>Spain</v>
      </c>
      <c r="L750" s="30" cm="1">
        <f t="array" ref="L750">_xlfn.IFS(
    AND(FACT_ORDERS[[#This Row],[DeliveryMehtod]]="shippment",FACT_ORDERS[[#This Row],[TotalAmount]]&gt;=200), 0,
    AND(FACT_ORDERS[[#This Row],[DeliveryMehtod]]="pickup"), 15,
    AND(FACT_ORDERS[[#This Row],[DeliveryMehtod]]="shippment",FACT_ORDERS[[#This Row],[TotalAmount]]&lt;200), 35
)</f>
        <v>15</v>
      </c>
      <c r="M750" s="12" t="str" cm="1">
        <f t="array" ref="M750">_xlfn.IFS(
    SUMIFS(FACT_ORDERS[TotalAmount], FACT_ORDERS[WD_CUSTOMERS],FACT_ORDERS[[#This Row],[WD_CUSTOMERS]])&gt;=15000, "VIP",
    SUMIFS(FACT_ORDERS[TotalAmount], FACT_ORDERS[WD_CUSTOMERS],FACT_ORDERS[[#This Row],[WD_CUSTOMERS]])&gt;=8000, "Premium",
    TRUE, "Regular"
)</f>
        <v>Regular</v>
      </c>
      <c r="N750" s="32" cm="1">
        <f t="array" ref="N750">_xlfn.IFS(
   FACT_ORDERS[[#This Row],[TypeOfClient]]="VIP", 0.2,
   FACT_ORDERS[[#This Row],[TypeOfClient]]="Premium", 0.1,
   TRUE, 0
)</f>
        <v>0</v>
      </c>
      <c r="O750" s="31" cm="1">
        <f t="array" ref="O750">_xlfn.IFS(
   FACT_ORDERS[[#This Row],[TotalAmount]]&gt;1500, 0.15,
   FACT_ORDERS[[#This Row],[TotalAmount]]&gt;1000, 0.1,
   FACT_ORDERS[[#This Row],[TotalAmount]]&gt;500, 0.05,
   TRUE, 0
)</f>
        <v>0</v>
      </c>
      <c r="P750" s="28">
        <f xml:space="preserve"> FACT_ORDERS[[#This Row],[TotalAmount]] * (1 - (FACT_ORDERS[[#This Row],[ClientDiscount]] + FACT_ORDERS[[#This Row],[OrderDiscount]]) )</f>
        <v>285</v>
      </c>
      <c r="Q750" s="28">
        <f>FACT_ORDERS[[#This Row],[TotalAmountWithDiscount]]+FACT_ORDERS[[#This Row],[DeliveryCost]]</f>
        <v>300</v>
      </c>
      <c r="R750" s="35">
        <v>45566</v>
      </c>
      <c r="S750" s="35" t="str">
        <f>IF(NETWORKDAYS(FACT_ORDERS[[#This Row],[Order-Date]], FACT_ORDERS[[#This Row],[ArrivalDate ]]) &gt; 10, "Late", "On Time")</f>
        <v>On Time</v>
      </c>
    </row>
    <row r="751" spans="1:19" x14ac:dyDescent="0.3">
      <c r="A751" s="12">
        <v>5749</v>
      </c>
      <c r="B751" s="12">
        <v>226</v>
      </c>
      <c r="C751" s="12">
        <v>10817</v>
      </c>
      <c r="D751" s="12">
        <v>750</v>
      </c>
      <c r="E751" s="12" t="s">
        <v>244</v>
      </c>
      <c r="F751" s="13">
        <v>45552</v>
      </c>
      <c r="G751" s="26" t="s">
        <v>11435</v>
      </c>
      <c r="H751" s="12">
        <v>28</v>
      </c>
      <c r="I751" s="28">
        <f>VLOOKUP(B:B,DIM_PRODUCTS!A:F,5,FALSE)</f>
        <v>16</v>
      </c>
      <c r="J751" s="28">
        <f>FACT_ORDERS[[#This Row],[ProductPrice]]*FACT_ORDERS[[#This Row],[Quantity]]</f>
        <v>448</v>
      </c>
      <c r="K751" s="12" t="str">
        <f>VLOOKUP(C:C,DIM_CUSTOMERS!A:G,7,FALSE)</f>
        <v>Spain</v>
      </c>
      <c r="L751" s="30" cm="1">
        <f t="array" ref="L751">_xlfn.IFS(
    AND(FACT_ORDERS[[#This Row],[DeliveryMehtod]]="shippment",FACT_ORDERS[[#This Row],[TotalAmount]]&gt;=200), 0,
    AND(FACT_ORDERS[[#This Row],[DeliveryMehtod]]="pickup"), 15,
    AND(FACT_ORDERS[[#This Row],[DeliveryMehtod]]="shippment",FACT_ORDERS[[#This Row],[TotalAmount]]&lt;200), 35
)</f>
        <v>0</v>
      </c>
      <c r="M751" s="12" t="str" cm="1">
        <f t="array" ref="M751">_xlfn.IFS(
    SUMIFS(FACT_ORDERS[TotalAmount], FACT_ORDERS[WD_CUSTOMERS],FACT_ORDERS[[#This Row],[WD_CUSTOMERS]])&gt;=15000, "VIP",
    SUMIFS(FACT_ORDERS[TotalAmount], FACT_ORDERS[WD_CUSTOMERS],FACT_ORDERS[[#This Row],[WD_CUSTOMERS]])&gt;=8000, "Premium",
    TRUE, "Regular"
)</f>
        <v>Regular</v>
      </c>
      <c r="N751" s="32" cm="1">
        <f t="array" ref="N751">_xlfn.IFS(
   FACT_ORDERS[[#This Row],[TypeOfClient]]="VIP", 0.2,
   FACT_ORDERS[[#This Row],[TypeOfClient]]="Premium", 0.1,
   TRUE, 0
)</f>
        <v>0</v>
      </c>
      <c r="O751" s="31" cm="1">
        <f t="array" ref="O751">_xlfn.IFS(
   FACT_ORDERS[[#This Row],[TotalAmount]]&gt;1500, 0.15,
   FACT_ORDERS[[#This Row],[TotalAmount]]&gt;1000, 0.1,
   FACT_ORDERS[[#This Row],[TotalAmount]]&gt;500, 0.05,
   TRUE, 0
)</f>
        <v>0</v>
      </c>
      <c r="P751" s="28">
        <f xml:space="preserve"> FACT_ORDERS[[#This Row],[TotalAmount]] * (1 - (FACT_ORDERS[[#This Row],[ClientDiscount]] + FACT_ORDERS[[#This Row],[OrderDiscount]]) )</f>
        <v>448</v>
      </c>
      <c r="Q751" s="28">
        <f>FACT_ORDERS[[#This Row],[TotalAmountWithDiscount]]+FACT_ORDERS[[#This Row],[DeliveryCost]]</f>
        <v>448</v>
      </c>
      <c r="R751" s="35">
        <v>45560</v>
      </c>
      <c r="S751" s="35" t="str">
        <f>IF(NETWORKDAYS(FACT_ORDERS[[#This Row],[Order-Date]], FACT_ORDERS[[#This Row],[ArrivalDate ]]) &gt; 10, "Late", "On Time")</f>
        <v>On Time</v>
      </c>
    </row>
    <row r="752" spans="1:19" x14ac:dyDescent="0.3">
      <c r="A752" s="12">
        <v>5750</v>
      </c>
      <c r="B752" s="12">
        <v>281</v>
      </c>
      <c r="C752" s="12">
        <v>10551</v>
      </c>
      <c r="D752" s="12">
        <v>751</v>
      </c>
      <c r="E752" s="12" t="s">
        <v>243</v>
      </c>
      <c r="F752" s="13">
        <v>45550</v>
      </c>
      <c r="G752" s="26" t="s">
        <v>11436</v>
      </c>
      <c r="H752" s="12">
        <v>18</v>
      </c>
      <c r="I752" s="28">
        <f>VLOOKUP(B:B,DIM_PRODUCTS!A:F,5,FALSE)</f>
        <v>25</v>
      </c>
      <c r="J752" s="28">
        <f>FACT_ORDERS[[#This Row],[ProductPrice]]*FACT_ORDERS[[#This Row],[Quantity]]</f>
        <v>450</v>
      </c>
      <c r="K752" s="12" t="str">
        <f>VLOOKUP(C:C,DIM_CUSTOMERS!A:G,7,FALSE)</f>
        <v>Japan</v>
      </c>
      <c r="L752" s="30" cm="1">
        <f t="array" ref="L752">_xlfn.IFS(
    AND(FACT_ORDERS[[#This Row],[DeliveryMehtod]]="shippment",FACT_ORDERS[[#This Row],[TotalAmount]]&gt;=200), 0,
    AND(FACT_ORDERS[[#This Row],[DeliveryMehtod]]="pickup"), 15,
    AND(FACT_ORDERS[[#This Row],[DeliveryMehtod]]="shippment",FACT_ORDERS[[#This Row],[TotalAmount]]&lt;200), 35
)</f>
        <v>15</v>
      </c>
      <c r="M752" s="12" t="str" cm="1">
        <f t="array" ref="M752">_xlfn.IFS(
    SUMIFS(FACT_ORDERS[TotalAmount], FACT_ORDERS[WD_CUSTOMERS],FACT_ORDERS[[#This Row],[WD_CUSTOMERS]])&gt;=15000, "VIP",
    SUMIFS(FACT_ORDERS[TotalAmount], FACT_ORDERS[WD_CUSTOMERS],FACT_ORDERS[[#This Row],[WD_CUSTOMERS]])&gt;=8000, "Premium",
    TRUE, "Regular"
)</f>
        <v>Regular</v>
      </c>
      <c r="N752" s="32" cm="1">
        <f t="array" ref="N752">_xlfn.IFS(
   FACT_ORDERS[[#This Row],[TypeOfClient]]="VIP", 0.2,
   FACT_ORDERS[[#This Row],[TypeOfClient]]="Premium", 0.1,
   TRUE, 0
)</f>
        <v>0</v>
      </c>
      <c r="O752" s="31" cm="1">
        <f t="array" ref="O752">_xlfn.IFS(
   FACT_ORDERS[[#This Row],[TotalAmount]]&gt;1500, 0.15,
   FACT_ORDERS[[#This Row],[TotalAmount]]&gt;1000, 0.1,
   FACT_ORDERS[[#This Row],[TotalAmount]]&gt;500, 0.05,
   TRUE, 0
)</f>
        <v>0</v>
      </c>
      <c r="P752" s="28">
        <f xml:space="preserve"> FACT_ORDERS[[#This Row],[TotalAmount]] * (1 - (FACT_ORDERS[[#This Row],[ClientDiscount]] + FACT_ORDERS[[#This Row],[OrderDiscount]]) )</f>
        <v>450</v>
      </c>
      <c r="Q752" s="28">
        <f>FACT_ORDERS[[#This Row],[TotalAmountWithDiscount]]+FACT_ORDERS[[#This Row],[DeliveryCost]]</f>
        <v>465</v>
      </c>
      <c r="R752" s="35">
        <v>45560</v>
      </c>
      <c r="S752" s="35" t="str">
        <f>IF(NETWORKDAYS(FACT_ORDERS[[#This Row],[Order-Date]], FACT_ORDERS[[#This Row],[ArrivalDate ]]) &gt; 10, "Late", "On Time")</f>
        <v>On Time</v>
      </c>
    </row>
    <row r="753" spans="1:19" x14ac:dyDescent="0.3">
      <c r="A753" s="12">
        <v>5751</v>
      </c>
      <c r="B753" s="12">
        <v>254</v>
      </c>
      <c r="C753" s="12">
        <v>10551</v>
      </c>
      <c r="D753" s="12">
        <v>752</v>
      </c>
      <c r="E753" s="12" t="s">
        <v>243</v>
      </c>
      <c r="F753" s="13">
        <v>45550</v>
      </c>
      <c r="G753" s="26" t="s">
        <v>3511</v>
      </c>
      <c r="H753" s="12">
        <v>18</v>
      </c>
      <c r="I753" s="28">
        <f>VLOOKUP(B:B,DIM_PRODUCTS!A:F,5,FALSE)</f>
        <v>27</v>
      </c>
      <c r="J753" s="28">
        <f>FACT_ORDERS[[#This Row],[ProductPrice]]*FACT_ORDERS[[#This Row],[Quantity]]</f>
        <v>486</v>
      </c>
      <c r="K753" s="12" t="str">
        <f>VLOOKUP(C:C,DIM_CUSTOMERS!A:G,7,FALSE)</f>
        <v>Japan</v>
      </c>
      <c r="L753" s="30" cm="1">
        <f t="array" ref="L753">_xlfn.IFS(
    AND(FACT_ORDERS[[#This Row],[DeliveryMehtod]]="shippment",FACT_ORDERS[[#This Row],[TotalAmount]]&gt;=200), 0,
    AND(FACT_ORDERS[[#This Row],[DeliveryMehtod]]="pickup"), 15,
    AND(FACT_ORDERS[[#This Row],[DeliveryMehtod]]="shippment",FACT_ORDERS[[#This Row],[TotalAmount]]&lt;200), 35
)</f>
        <v>15</v>
      </c>
      <c r="M753" s="12" t="str" cm="1">
        <f t="array" ref="M753">_xlfn.IFS(
    SUMIFS(FACT_ORDERS[TotalAmount], FACT_ORDERS[WD_CUSTOMERS],FACT_ORDERS[[#This Row],[WD_CUSTOMERS]])&gt;=15000, "VIP",
    SUMIFS(FACT_ORDERS[TotalAmount], FACT_ORDERS[WD_CUSTOMERS],FACT_ORDERS[[#This Row],[WD_CUSTOMERS]])&gt;=8000, "Premium",
    TRUE, "Regular"
)</f>
        <v>Regular</v>
      </c>
      <c r="N753" s="32" cm="1">
        <f t="array" ref="N753">_xlfn.IFS(
   FACT_ORDERS[[#This Row],[TypeOfClient]]="VIP", 0.2,
   FACT_ORDERS[[#This Row],[TypeOfClient]]="Premium", 0.1,
   TRUE, 0
)</f>
        <v>0</v>
      </c>
      <c r="O753" s="31" cm="1">
        <f t="array" ref="O753">_xlfn.IFS(
   FACT_ORDERS[[#This Row],[TotalAmount]]&gt;1500, 0.15,
   FACT_ORDERS[[#This Row],[TotalAmount]]&gt;1000, 0.1,
   FACT_ORDERS[[#This Row],[TotalAmount]]&gt;500, 0.05,
   TRUE, 0
)</f>
        <v>0</v>
      </c>
      <c r="P753" s="28">
        <f xml:space="preserve"> FACT_ORDERS[[#This Row],[TotalAmount]] * (1 - (FACT_ORDERS[[#This Row],[ClientDiscount]] + FACT_ORDERS[[#This Row],[OrderDiscount]]) )</f>
        <v>486</v>
      </c>
      <c r="Q753" s="28">
        <f>FACT_ORDERS[[#This Row],[TotalAmountWithDiscount]]+FACT_ORDERS[[#This Row],[DeliveryCost]]</f>
        <v>501</v>
      </c>
      <c r="R753" s="35">
        <v>45557</v>
      </c>
      <c r="S753" s="35" t="str">
        <f>IF(NETWORKDAYS(FACT_ORDERS[[#This Row],[Order-Date]], FACT_ORDERS[[#This Row],[ArrivalDate ]]) &gt; 10, "Late", "On Time")</f>
        <v>On Time</v>
      </c>
    </row>
    <row r="754" spans="1:19" x14ac:dyDescent="0.3">
      <c r="A754" s="12">
        <v>5752</v>
      </c>
      <c r="B754" s="12">
        <v>232</v>
      </c>
      <c r="C754" s="12">
        <v>10847</v>
      </c>
      <c r="D754" s="12">
        <v>753</v>
      </c>
      <c r="E754" s="12" t="s">
        <v>243</v>
      </c>
      <c r="F754" s="13">
        <v>45211</v>
      </c>
      <c r="G754" s="26" t="s">
        <v>11437</v>
      </c>
      <c r="H754" s="12">
        <v>24</v>
      </c>
      <c r="I754" s="28">
        <f>VLOOKUP(B:B,DIM_PRODUCTS!A:F,5,FALSE)</f>
        <v>10</v>
      </c>
      <c r="J754" s="28">
        <f>FACT_ORDERS[[#This Row],[ProductPrice]]*FACT_ORDERS[[#This Row],[Quantity]]</f>
        <v>240</v>
      </c>
      <c r="K754" s="12" t="str">
        <f>VLOOKUP(C:C,DIM_CUSTOMERS!A:G,7,FALSE)</f>
        <v>Italy</v>
      </c>
      <c r="L754" s="30" cm="1">
        <f t="array" ref="L754">_xlfn.IFS(
    AND(FACT_ORDERS[[#This Row],[DeliveryMehtod]]="shippment",FACT_ORDERS[[#This Row],[TotalAmount]]&gt;=200), 0,
    AND(FACT_ORDERS[[#This Row],[DeliveryMehtod]]="pickup"), 15,
    AND(FACT_ORDERS[[#This Row],[DeliveryMehtod]]="shippment",FACT_ORDERS[[#This Row],[TotalAmount]]&lt;200), 35
)</f>
        <v>15</v>
      </c>
      <c r="M754" s="12" t="str" cm="1">
        <f t="array" ref="M754">_xlfn.IFS(
    SUMIFS(FACT_ORDERS[TotalAmount], FACT_ORDERS[WD_CUSTOMERS],FACT_ORDERS[[#This Row],[WD_CUSTOMERS]])&gt;=15000, "VIP",
    SUMIFS(FACT_ORDERS[TotalAmount], FACT_ORDERS[WD_CUSTOMERS],FACT_ORDERS[[#This Row],[WD_CUSTOMERS]])&gt;=8000, "Premium",
    TRUE, "Regular"
)</f>
        <v>Regular</v>
      </c>
      <c r="N754" s="32" cm="1">
        <f t="array" ref="N754">_xlfn.IFS(
   FACT_ORDERS[[#This Row],[TypeOfClient]]="VIP", 0.2,
   FACT_ORDERS[[#This Row],[TypeOfClient]]="Premium", 0.1,
   TRUE, 0
)</f>
        <v>0</v>
      </c>
      <c r="O754" s="31" cm="1">
        <f t="array" ref="O754">_xlfn.IFS(
   FACT_ORDERS[[#This Row],[TotalAmount]]&gt;1500, 0.15,
   FACT_ORDERS[[#This Row],[TotalAmount]]&gt;1000, 0.1,
   FACT_ORDERS[[#This Row],[TotalAmount]]&gt;500, 0.05,
   TRUE, 0
)</f>
        <v>0</v>
      </c>
      <c r="P754" s="28">
        <f xml:space="preserve"> FACT_ORDERS[[#This Row],[TotalAmount]] * (1 - (FACT_ORDERS[[#This Row],[ClientDiscount]] + FACT_ORDERS[[#This Row],[OrderDiscount]]) )</f>
        <v>240</v>
      </c>
      <c r="Q754" s="28">
        <f>FACT_ORDERS[[#This Row],[TotalAmountWithDiscount]]+FACT_ORDERS[[#This Row],[DeliveryCost]]</f>
        <v>255</v>
      </c>
      <c r="R754" s="35">
        <v>45219</v>
      </c>
      <c r="S754" s="35" t="str">
        <f>IF(NETWORKDAYS(FACT_ORDERS[[#This Row],[Order-Date]], FACT_ORDERS[[#This Row],[ArrivalDate ]]) &gt; 10, "Late", "On Time")</f>
        <v>On Time</v>
      </c>
    </row>
    <row r="755" spans="1:19" x14ac:dyDescent="0.3">
      <c r="A755" s="12">
        <v>5753</v>
      </c>
      <c r="B755" s="12">
        <v>250</v>
      </c>
      <c r="C755" s="12">
        <v>10745</v>
      </c>
      <c r="D755" s="12">
        <v>754</v>
      </c>
      <c r="E755" s="12" t="s">
        <v>244</v>
      </c>
      <c r="F755" s="13">
        <v>45539</v>
      </c>
      <c r="G755" s="26" t="s">
        <v>11438</v>
      </c>
      <c r="H755" s="12">
        <v>21</v>
      </c>
      <c r="I755" s="28">
        <f>VLOOKUP(B:B,DIM_PRODUCTS!A:F,5,FALSE)</f>
        <v>18</v>
      </c>
      <c r="J755" s="28">
        <f>FACT_ORDERS[[#This Row],[ProductPrice]]*FACT_ORDERS[[#This Row],[Quantity]]</f>
        <v>378</v>
      </c>
      <c r="K755" s="12" t="str">
        <f>VLOOKUP(C:C,DIM_CUSTOMERS!A:G,7,FALSE)</f>
        <v>Italy</v>
      </c>
      <c r="L755" s="30" cm="1">
        <f t="array" ref="L755">_xlfn.IFS(
    AND(FACT_ORDERS[[#This Row],[DeliveryMehtod]]="shippment",FACT_ORDERS[[#This Row],[TotalAmount]]&gt;=200), 0,
    AND(FACT_ORDERS[[#This Row],[DeliveryMehtod]]="pickup"), 15,
    AND(FACT_ORDERS[[#This Row],[DeliveryMehtod]]="shippment",FACT_ORDERS[[#This Row],[TotalAmount]]&lt;200), 35
)</f>
        <v>0</v>
      </c>
      <c r="M755" s="12" t="str" cm="1">
        <f t="array" ref="M755">_xlfn.IFS(
    SUMIFS(FACT_ORDERS[TotalAmount], FACT_ORDERS[WD_CUSTOMERS],FACT_ORDERS[[#This Row],[WD_CUSTOMERS]])&gt;=15000, "VIP",
    SUMIFS(FACT_ORDERS[TotalAmount], FACT_ORDERS[WD_CUSTOMERS],FACT_ORDERS[[#This Row],[WD_CUSTOMERS]])&gt;=8000, "Premium",
    TRUE, "Regular"
)</f>
        <v>VIP</v>
      </c>
      <c r="N755" s="32" cm="1">
        <f t="array" ref="N755">_xlfn.IFS(
   FACT_ORDERS[[#This Row],[TypeOfClient]]="VIP", 0.2,
   FACT_ORDERS[[#This Row],[TypeOfClient]]="Premium", 0.1,
   TRUE, 0
)</f>
        <v>0.2</v>
      </c>
      <c r="O755" s="31" cm="1">
        <f t="array" ref="O755">_xlfn.IFS(
   FACT_ORDERS[[#This Row],[TotalAmount]]&gt;1500, 0.15,
   FACT_ORDERS[[#This Row],[TotalAmount]]&gt;1000, 0.1,
   FACT_ORDERS[[#This Row],[TotalAmount]]&gt;500, 0.05,
   TRUE, 0
)</f>
        <v>0</v>
      </c>
      <c r="P755" s="28">
        <f xml:space="preserve"> FACT_ORDERS[[#This Row],[TotalAmount]] * (1 - (FACT_ORDERS[[#This Row],[ClientDiscount]] + FACT_ORDERS[[#This Row],[OrderDiscount]]) )</f>
        <v>302.40000000000003</v>
      </c>
      <c r="Q755" s="28">
        <f>FACT_ORDERS[[#This Row],[TotalAmountWithDiscount]]+FACT_ORDERS[[#This Row],[DeliveryCost]]</f>
        <v>302.40000000000003</v>
      </c>
      <c r="R755" s="35">
        <v>45549</v>
      </c>
      <c r="S755" s="35" t="str">
        <f>IF(NETWORKDAYS(FACT_ORDERS[[#This Row],[Order-Date]], FACT_ORDERS[[#This Row],[ArrivalDate ]]) &gt; 10, "Late", "On Time")</f>
        <v>On Time</v>
      </c>
    </row>
    <row r="756" spans="1:19" x14ac:dyDescent="0.3">
      <c r="A756" s="12">
        <v>5754</v>
      </c>
      <c r="B756" s="12">
        <v>274</v>
      </c>
      <c r="C756" s="12">
        <v>10745</v>
      </c>
      <c r="D756" s="12">
        <v>755</v>
      </c>
      <c r="E756" s="12" t="s">
        <v>244</v>
      </c>
      <c r="F756" s="13">
        <v>45539</v>
      </c>
      <c r="G756" s="26" t="s">
        <v>11439</v>
      </c>
      <c r="H756" s="12">
        <v>41</v>
      </c>
      <c r="I756" s="28">
        <f>VLOOKUP(B:B,DIM_PRODUCTS!A:F,5,FALSE)</f>
        <v>10</v>
      </c>
      <c r="J756" s="28">
        <f>FACT_ORDERS[[#This Row],[ProductPrice]]*FACT_ORDERS[[#This Row],[Quantity]]</f>
        <v>410</v>
      </c>
      <c r="K756" s="12" t="str">
        <f>VLOOKUP(C:C,DIM_CUSTOMERS!A:G,7,FALSE)</f>
        <v>Italy</v>
      </c>
      <c r="L756" s="30" cm="1">
        <f t="array" ref="L756">_xlfn.IFS(
    AND(FACT_ORDERS[[#This Row],[DeliveryMehtod]]="shippment",FACT_ORDERS[[#This Row],[TotalAmount]]&gt;=200), 0,
    AND(FACT_ORDERS[[#This Row],[DeliveryMehtod]]="pickup"), 15,
    AND(FACT_ORDERS[[#This Row],[DeliveryMehtod]]="shippment",FACT_ORDERS[[#This Row],[TotalAmount]]&lt;200), 35
)</f>
        <v>0</v>
      </c>
      <c r="M756" s="12" t="str" cm="1">
        <f t="array" ref="M756">_xlfn.IFS(
    SUMIFS(FACT_ORDERS[TotalAmount], FACT_ORDERS[WD_CUSTOMERS],FACT_ORDERS[[#This Row],[WD_CUSTOMERS]])&gt;=15000, "VIP",
    SUMIFS(FACT_ORDERS[TotalAmount], FACT_ORDERS[WD_CUSTOMERS],FACT_ORDERS[[#This Row],[WD_CUSTOMERS]])&gt;=8000, "Premium",
    TRUE, "Regular"
)</f>
        <v>VIP</v>
      </c>
      <c r="N756" s="32" cm="1">
        <f t="array" ref="N756">_xlfn.IFS(
   FACT_ORDERS[[#This Row],[TypeOfClient]]="VIP", 0.2,
   FACT_ORDERS[[#This Row],[TypeOfClient]]="Premium", 0.1,
   TRUE, 0
)</f>
        <v>0.2</v>
      </c>
      <c r="O756" s="31" cm="1">
        <f t="array" ref="O756">_xlfn.IFS(
   FACT_ORDERS[[#This Row],[TotalAmount]]&gt;1500, 0.15,
   FACT_ORDERS[[#This Row],[TotalAmount]]&gt;1000, 0.1,
   FACT_ORDERS[[#This Row],[TotalAmount]]&gt;500, 0.05,
   TRUE, 0
)</f>
        <v>0</v>
      </c>
      <c r="P756" s="28">
        <f xml:space="preserve"> FACT_ORDERS[[#This Row],[TotalAmount]] * (1 - (FACT_ORDERS[[#This Row],[ClientDiscount]] + FACT_ORDERS[[#This Row],[OrderDiscount]]) )</f>
        <v>328</v>
      </c>
      <c r="Q756" s="28">
        <f>FACT_ORDERS[[#This Row],[TotalAmountWithDiscount]]+FACT_ORDERS[[#This Row],[DeliveryCost]]</f>
        <v>328</v>
      </c>
      <c r="R756" s="35">
        <v>45558</v>
      </c>
      <c r="S756" s="35" t="str">
        <f>IF(NETWORKDAYS(FACT_ORDERS[[#This Row],[Order-Date]], FACT_ORDERS[[#This Row],[ArrivalDate ]]) &gt; 10, "Late", "On Time")</f>
        <v>Late</v>
      </c>
    </row>
    <row r="757" spans="1:19" x14ac:dyDescent="0.3">
      <c r="A757" s="12">
        <v>5755</v>
      </c>
      <c r="B757" s="12">
        <v>213</v>
      </c>
      <c r="C757" s="12">
        <v>10745</v>
      </c>
      <c r="D757" s="12">
        <v>756</v>
      </c>
      <c r="E757" s="12" t="s">
        <v>243</v>
      </c>
      <c r="F757" s="13">
        <v>45518</v>
      </c>
      <c r="G757" s="26" t="s">
        <v>11440</v>
      </c>
      <c r="H757" s="12">
        <v>83</v>
      </c>
      <c r="I757" s="28">
        <f>VLOOKUP(B:B,DIM_PRODUCTS!A:F,5,FALSE)</f>
        <v>45</v>
      </c>
      <c r="J757" s="28">
        <f>FACT_ORDERS[[#This Row],[ProductPrice]]*FACT_ORDERS[[#This Row],[Quantity]]</f>
        <v>3735</v>
      </c>
      <c r="K757" s="12" t="str">
        <f>VLOOKUP(C:C,DIM_CUSTOMERS!A:G,7,FALSE)</f>
        <v>Italy</v>
      </c>
      <c r="L757" s="30" cm="1">
        <f t="array" ref="L757">_xlfn.IFS(
    AND(FACT_ORDERS[[#This Row],[DeliveryMehtod]]="shippment",FACT_ORDERS[[#This Row],[TotalAmount]]&gt;=200), 0,
    AND(FACT_ORDERS[[#This Row],[DeliveryMehtod]]="pickup"), 15,
    AND(FACT_ORDERS[[#This Row],[DeliveryMehtod]]="shippment",FACT_ORDERS[[#This Row],[TotalAmount]]&lt;200), 35
)</f>
        <v>15</v>
      </c>
      <c r="M757" s="12" t="str" cm="1">
        <f t="array" ref="M757">_xlfn.IFS(
    SUMIFS(FACT_ORDERS[TotalAmount], FACT_ORDERS[WD_CUSTOMERS],FACT_ORDERS[[#This Row],[WD_CUSTOMERS]])&gt;=15000, "VIP",
    SUMIFS(FACT_ORDERS[TotalAmount], FACT_ORDERS[WD_CUSTOMERS],FACT_ORDERS[[#This Row],[WD_CUSTOMERS]])&gt;=8000, "Premium",
    TRUE, "Regular"
)</f>
        <v>VIP</v>
      </c>
      <c r="N757" s="32" cm="1">
        <f t="array" ref="N757">_xlfn.IFS(
   FACT_ORDERS[[#This Row],[TypeOfClient]]="VIP", 0.2,
   FACT_ORDERS[[#This Row],[TypeOfClient]]="Premium", 0.1,
   TRUE, 0
)</f>
        <v>0.2</v>
      </c>
      <c r="O757" s="31" cm="1">
        <f t="array" ref="O757">_xlfn.IFS(
   FACT_ORDERS[[#This Row],[TotalAmount]]&gt;1500, 0.15,
   FACT_ORDERS[[#This Row],[TotalAmount]]&gt;1000, 0.1,
   FACT_ORDERS[[#This Row],[TotalAmount]]&gt;500, 0.05,
   TRUE, 0
)</f>
        <v>0.15</v>
      </c>
      <c r="P757" s="28">
        <f xml:space="preserve"> FACT_ORDERS[[#This Row],[TotalAmount]] * (1 - (FACT_ORDERS[[#This Row],[ClientDiscount]] + FACT_ORDERS[[#This Row],[OrderDiscount]]) )</f>
        <v>2427.75</v>
      </c>
      <c r="Q757" s="28">
        <f>FACT_ORDERS[[#This Row],[TotalAmountWithDiscount]]+FACT_ORDERS[[#This Row],[DeliveryCost]]</f>
        <v>2442.75</v>
      </c>
      <c r="R757" s="35">
        <v>45526</v>
      </c>
      <c r="S757" s="35" t="str">
        <f>IF(NETWORKDAYS(FACT_ORDERS[[#This Row],[Order-Date]], FACT_ORDERS[[#This Row],[ArrivalDate ]]) &gt; 10, "Late", "On Time")</f>
        <v>On Time</v>
      </c>
    </row>
    <row r="758" spans="1:19" x14ac:dyDescent="0.3">
      <c r="A758" s="12">
        <v>5756</v>
      </c>
      <c r="B758" s="12">
        <v>206</v>
      </c>
      <c r="C758" s="12">
        <v>10647</v>
      </c>
      <c r="D758" s="12">
        <v>757</v>
      </c>
      <c r="E758" s="12" t="s">
        <v>243</v>
      </c>
      <c r="F758" s="13">
        <v>45536</v>
      </c>
      <c r="G758" s="26" t="s">
        <v>11441</v>
      </c>
      <c r="H758" s="12">
        <v>10</v>
      </c>
      <c r="I758" s="28">
        <f>VLOOKUP(B:B,DIM_PRODUCTS!A:F,5,FALSE)</f>
        <v>10</v>
      </c>
      <c r="J758" s="28">
        <f>FACT_ORDERS[[#This Row],[ProductPrice]]*FACT_ORDERS[[#This Row],[Quantity]]</f>
        <v>100</v>
      </c>
      <c r="K758" s="12" t="str">
        <f>VLOOKUP(C:C,DIM_CUSTOMERS!A:G,7,FALSE)</f>
        <v>Italy</v>
      </c>
      <c r="L758" s="30" cm="1">
        <f t="array" ref="L758">_xlfn.IFS(
    AND(FACT_ORDERS[[#This Row],[DeliveryMehtod]]="shippment",FACT_ORDERS[[#This Row],[TotalAmount]]&gt;=200), 0,
    AND(FACT_ORDERS[[#This Row],[DeliveryMehtod]]="pickup"), 15,
    AND(FACT_ORDERS[[#This Row],[DeliveryMehtod]]="shippment",FACT_ORDERS[[#This Row],[TotalAmount]]&lt;200), 35
)</f>
        <v>15</v>
      </c>
      <c r="M758" s="12" t="str" cm="1">
        <f t="array" ref="M758">_xlfn.IFS(
    SUMIFS(FACT_ORDERS[TotalAmount], FACT_ORDERS[WD_CUSTOMERS],FACT_ORDERS[[#This Row],[WD_CUSTOMERS]])&gt;=15000, "VIP",
    SUMIFS(FACT_ORDERS[TotalAmount], FACT_ORDERS[WD_CUSTOMERS],FACT_ORDERS[[#This Row],[WD_CUSTOMERS]])&gt;=8000, "Premium",
    TRUE, "Regular"
)</f>
        <v>Premium</v>
      </c>
      <c r="N758" s="32" cm="1">
        <f t="array" ref="N758">_xlfn.IFS(
   FACT_ORDERS[[#This Row],[TypeOfClient]]="VIP", 0.2,
   FACT_ORDERS[[#This Row],[TypeOfClient]]="Premium", 0.1,
   TRUE, 0
)</f>
        <v>0.1</v>
      </c>
      <c r="O758" s="31" cm="1">
        <f t="array" ref="O758">_xlfn.IFS(
   FACT_ORDERS[[#This Row],[TotalAmount]]&gt;1500, 0.15,
   FACT_ORDERS[[#This Row],[TotalAmount]]&gt;1000, 0.1,
   FACT_ORDERS[[#This Row],[TotalAmount]]&gt;500, 0.05,
   TRUE, 0
)</f>
        <v>0</v>
      </c>
      <c r="P758" s="28">
        <f xml:space="preserve"> FACT_ORDERS[[#This Row],[TotalAmount]] * (1 - (FACT_ORDERS[[#This Row],[ClientDiscount]] + FACT_ORDERS[[#This Row],[OrderDiscount]]) )</f>
        <v>90</v>
      </c>
      <c r="Q758" s="28">
        <f>FACT_ORDERS[[#This Row],[TotalAmountWithDiscount]]+FACT_ORDERS[[#This Row],[DeliveryCost]]</f>
        <v>105</v>
      </c>
      <c r="R758" s="35">
        <v>45543</v>
      </c>
      <c r="S758" s="35" t="str">
        <f>IF(NETWORKDAYS(FACT_ORDERS[[#This Row],[Order-Date]], FACT_ORDERS[[#This Row],[ArrivalDate ]]) &gt; 10, "Late", "On Time")</f>
        <v>On Time</v>
      </c>
    </row>
    <row r="759" spans="1:19" x14ac:dyDescent="0.3">
      <c r="A759" s="12">
        <v>5757</v>
      </c>
      <c r="B759" s="12">
        <v>293</v>
      </c>
      <c r="C759" s="12">
        <v>10647</v>
      </c>
      <c r="D759" s="12">
        <v>758</v>
      </c>
      <c r="E759" s="12" t="s">
        <v>244</v>
      </c>
      <c r="F759" s="13">
        <v>45536</v>
      </c>
      <c r="G759" s="26" t="s">
        <v>11442</v>
      </c>
      <c r="H759" s="12">
        <v>13</v>
      </c>
      <c r="I759" s="28">
        <f>VLOOKUP(B:B,DIM_PRODUCTS!A:F,5,FALSE)</f>
        <v>11</v>
      </c>
      <c r="J759" s="28">
        <f>FACT_ORDERS[[#This Row],[ProductPrice]]*FACT_ORDERS[[#This Row],[Quantity]]</f>
        <v>143</v>
      </c>
      <c r="K759" s="12" t="str">
        <f>VLOOKUP(C:C,DIM_CUSTOMERS!A:G,7,FALSE)</f>
        <v>Italy</v>
      </c>
      <c r="L759" s="30" cm="1">
        <f t="array" ref="L759">_xlfn.IFS(
    AND(FACT_ORDERS[[#This Row],[DeliveryMehtod]]="shippment",FACT_ORDERS[[#This Row],[TotalAmount]]&gt;=200), 0,
    AND(FACT_ORDERS[[#This Row],[DeliveryMehtod]]="pickup"), 15,
    AND(FACT_ORDERS[[#This Row],[DeliveryMehtod]]="shippment",FACT_ORDERS[[#This Row],[TotalAmount]]&lt;200), 35
)</f>
        <v>35</v>
      </c>
      <c r="M759" s="12" t="str" cm="1">
        <f t="array" ref="M759">_xlfn.IFS(
    SUMIFS(FACT_ORDERS[TotalAmount], FACT_ORDERS[WD_CUSTOMERS],FACT_ORDERS[[#This Row],[WD_CUSTOMERS]])&gt;=15000, "VIP",
    SUMIFS(FACT_ORDERS[TotalAmount], FACT_ORDERS[WD_CUSTOMERS],FACT_ORDERS[[#This Row],[WD_CUSTOMERS]])&gt;=8000, "Premium",
    TRUE, "Regular"
)</f>
        <v>Premium</v>
      </c>
      <c r="N759" s="32" cm="1">
        <f t="array" ref="N759">_xlfn.IFS(
   FACT_ORDERS[[#This Row],[TypeOfClient]]="VIP", 0.2,
   FACT_ORDERS[[#This Row],[TypeOfClient]]="Premium", 0.1,
   TRUE, 0
)</f>
        <v>0.1</v>
      </c>
      <c r="O759" s="31" cm="1">
        <f t="array" ref="O759">_xlfn.IFS(
   FACT_ORDERS[[#This Row],[TotalAmount]]&gt;1500, 0.15,
   FACT_ORDERS[[#This Row],[TotalAmount]]&gt;1000, 0.1,
   FACT_ORDERS[[#This Row],[TotalAmount]]&gt;500, 0.05,
   TRUE, 0
)</f>
        <v>0</v>
      </c>
      <c r="P759" s="28">
        <f xml:space="preserve"> FACT_ORDERS[[#This Row],[TotalAmount]] * (1 - (FACT_ORDERS[[#This Row],[ClientDiscount]] + FACT_ORDERS[[#This Row],[OrderDiscount]]) )</f>
        <v>128.70000000000002</v>
      </c>
      <c r="Q759" s="28">
        <f>FACT_ORDERS[[#This Row],[TotalAmountWithDiscount]]+FACT_ORDERS[[#This Row],[DeliveryCost]]</f>
        <v>163.70000000000002</v>
      </c>
      <c r="R759" s="35">
        <v>45545</v>
      </c>
      <c r="S759" s="35" t="str">
        <f>IF(NETWORKDAYS(FACT_ORDERS[[#This Row],[Order-Date]], FACT_ORDERS[[#This Row],[ArrivalDate ]]) &gt; 10, "Late", "On Time")</f>
        <v>On Time</v>
      </c>
    </row>
    <row r="760" spans="1:19" x14ac:dyDescent="0.3">
      <c r="A760" s="12">
        <v>5758</v>
      </c>
      <c r="B760" s="12">
        <v>218</v>
      </c>
      <c r="C760" s="12">
        <v>10647</v>
      </c>
      <c r="D760" s="12">
        <v>759</v>
      </c>
      <c r="E760" s="12" t="s">
        <v>243</v>
      </c>
      <c r="F760" s="13">
        <v>45427</v>
      </c>
      <c r="G760" s="26" t="s">
        <v>11443</v>
      </c>
      <c r="H760" s="12">
        <v>91</v>
      </c>
      <c r="I760" s="28">
        <f>VLOOKUP(B:B,DIM_PRODUCTS!A:F,5,FALSE)</f>
        <v>48</v>
      </c>
      <c r="J760" s="28">
        <f>FACT_ORDERS[[#This Row],[ProductPrice]]*FACT_ORDERS[[#This Row],[Quantity]]</f>
        <v>4368</v>
      </c>
      <c r="K760" s="12" t="str">
        <f>VLOOKUP(C:C,DIM_CUSTOMERS!A:G,7,FALSE)</f>
        <v>Italy</v>
      </c>
      <c r="L760" s="30" cm="1">
        <f t="array" ref="L760">_xlfn.IFS(
    AND(FACT_ORDERS[[#This Row],[DeliveryMehtod]]="shippment",FACT_ORDERS[[#This Row],[TotalAmount]]&gt;=200), 0,
    AND(FACT_ORDERS[[#This Row],[DeliveryMehtod]]="pickup"), 15,
    AND(FACT_ORDERS[[#This Row],[DeliveryMehtod]]="shippment",FACT_ORDERS[[#This Row],[TotalAmount]]&lt;200), 35
)</f>
        <v>15</v>
      </c>
      <c r="M760" s="12" t="str" cm="1">
        <f t="array" ref="M760">_xlfn.IFS(
    SUMIFS(FACT_ORDERS[TotalAmount], FACT_ORDERS[WD_CUSTOMERS],FACT_ORDERS[[#This Row],[WD_CUSTOMERS]])&gt;=15000, "VIP",
    SUMIFS(FACT_ORDERS[TotalAmount], FACT_ORDERS[WD_CUSTOMERS],FACT_ORDERS[[#This Row],[WD_CUSTOMERS]])&gt;=8000, "Premium",
    TRUE, "Regular"
)</f>
        <v>Premium</v>
      </c>
      <c r="N760" s="32" cm="1">
        <f t="array" ref="N760">_xlfn.IFS(
   FACT_ORDERS[[#This Row],[TypeOfClient]]="VIP", 0.2,
   FACT_ORDERS[[#This Row],[TypeOfClient]]="Premium", 0.1,
   TRUE, 0
)</f>
        <v>0.1</v>
      </c>
      <c r="O760" s="31" cm="1">
        <f t="array" ref="O760">_xlfn.IFS(
   FACT_ORDERS[[#This Row],[TotalAmount]]&gt;1500, 0.15,
   FACT_ORDERS[[#This Row],[TotalAmount]]&gt;1000, 0.1,
   FACT_ORDERS[[#This Row],[TotalAmount]]&gt;500, 0.05,
   TRUE, 0
)</f>
        <v>0.15</v>
      </c>
      <c r="P760" s="28">
        <f xml:space="preserve"> FACT_ORDERS[[#This Row],[TotalAmount]] * (1 - (FACT_ORDERS[[#This Row],[ClientDiscount]] + FACT_ORDERS[[#This Row],[OrderDiscount]]) )</f>
        <v>3276</v>
      </c>
      <c r="Q760" s="28">
        <f>FACT_ORDERS[[#This Row],[TotalAmountWithDiscount]]+FACT_ORDERS[[#This Row],[DeliveryCost]]</f>
        <v>3291</v>
      </c>
      <c r="R760" s="35">
        <v>45434</v>
      </c>
      <c r="S760" s="35" t="str">
        <f>IF(NETWORKDAYS(FACT_ORDERS[[#This Row],[Order-Date]], FACT_ORDERS[[#This Row],[ArrivalDate ]]) &gt; 10, "Late", "On Time")</f>
        <v>On Time</v>
      </c>
    </row>
    <row r="761" spans="1:19" x14ac:dyDescent="0.3">
      <c r="A761" s="12">
        <v>5759</v>
      </c>
      <c r="B761" s="12">
        <v>298</v>
      </c>
      <c r="C761" s="12">
        <v>10647</v>
      </c>
      <c r="D761" s="12">
        <v>760</v>
      </c>
      <c r="E761" s="12" t="s">
        <v>244</v>
      </c>
      <c r="F761" s="13">
        <v>45427</v>
      </c>
      <c r="G761" s="26" t="s">
        <v>11444</v>
      </c>
      <c r="H761" s="12">
        <v>37</v>
      </c>
      <c r="I761" s="28">
        <f>VLOOKUP(B:B,DIM_PRODUCTS!A:F,5,FALSE)</f>
        <v>19</v>
      </c>
      <c r="J761" s="28">
        <f>FACT_ORDERS[[#This Row],[ProductPrice]]*FACT_ORDERS[[#This Row],[Quantity]]</f>
        <v>703</v>
      </c>
      <c r="K761" s="12" t="str">
        <f>VLOOKUP(C:C,DIM_CUSTOMERS!A:G,7,FALSE)</f>
        <v>Italy</v>
      </c>
      <c r="L761" s="30" cm="1">
        <f t="array" ref="L761">_xlfn.IFS(
    AND(FACT_ORDERS[[#This Row],[DeliveryMehtod]]="shippment",FACT_ORDERS[[#This Row],[TotalAmount]]&gt;=200), 0,
    AND(FACT_ORDERS[[#This Row],[DeliveryMehtod]]="pickup"), 15,
    AND(FACT_ORDERS[[#This Row],[DeliveryMehtod]]="shippment",FACT_ORDERS[[#This Row],[TotalAmount]]&lt;200), 35
)</f>
        <v>0</v>
      </c>
      <c r="M761" s="12" t="str" cm="1">
        <f t="array" ref="M761">_xlfn.IFS(
    SUMIFS(FACT_ORDERS[TotalAmount], FACT_ORDERS[WD_CUSTOMERS],FACT_ORDERS[[#This Row],[WD_CUSTOMERS]])&gt;=15000, "VIP",
    SUMIFS(FACT_ORDERS[TotalAmount], FACT_ORDERS[WD_CUSTOMERS],FACT_ORDERS[[#This Row],[WD_CUSTOMERS]])&gt;=8000, "Premium",
    TRUE, "Regular"
)</f>
        <v>Premium</v>
      </c>
      <c r="N761" s="32" cm="1">
        <f t="array" ref="N761">_xlfn.IFS(
   FACT_ORDERS[[#This Row],[TypeOfClient]]="VIP", 0.2,
   FACT_ORDERS[[#This Row],[TypeOfClient]]="Premium", 0.1,
   TRUE, 0
)</f>
        <v>0.1</v>
      </c>
      <c r="O761" s="31" cm="1">
        <f t="array" ref="O761">_xlfn.IFS(
   FACT_ORDERS[[#This Row],[TotalAmount]]&gt;1500, 0.15,
   FACT_ORDERS[[#This Row],[TotalAmount]]&gt;1000, 0.1,
   FACT_ORDERS[[#This Row],[TotalAmount]]&gt;500, 0.05,
   TRUE, 0
)</f>
        <v>0.05</v>
      </c>
      <c r="P761" s="28">
        <f xml:space="preserve"> FACT_ORDERS[[#This Row],[TotalAmount]] * (1 - (FACT_ORDERS[[#This Row],[ClientDiscount]] + FACT_ORDERS[[#This Row],[OrderDiscount]]) )</f>
        <v>597.54999999999995</v>
      </c>
      <c r="Q761" s="28">
        <f>FACT_ORDERS[[#This Row],[TotalAmountWithDiscount]]+FACT_ORDERS[[#This Row],[DeliveryCost]]</f>
        <v>597.54999999999995</v>
      </c>
      <c r="R761" s="35">
        <v>45435</v>
      </c>
      <c r="S761" s="35" t="str">
        <f>IF(NETWORKDAYS(FACT_ORDERS[[#This Row],[Order-Date]], FACT_ORDERS[[#This Row],[ArrivalDate ]]) &gt; 10, "Late", "On Time")</f>
        <v>On Time</v>
      </c>
    </row>
    <row r="762" spans="1:19" x14ac:dyDescent="0.3">
      <c r="A762" s="12">
        <v>5760</v>
      </c>
      <c r="B762" s="12">
        <v>237</v>
      </c>
      <c r="C762" s="12">
        <v>10423</v>
      </c>
      <c r="D762" s="12">
        <v>761</v>
      </c>
      <c r="E762" s="12" t="s">
        <v>243</v>
      </c>
      <c r="F762" s="13">
        <v>45384</v>
      </c>
      <c r="G762" s="26" t="s">
        <v>11445</v>
      </c>
      <c r="H762" s="12">
        <v>22</v>
      </c>
      <c r="I762" s="28">
        <f>VLOOKUP(B:B,DIM_PRODUCTS!A:F,5,FALSE)</f>
        <v>17</v>
      </c>
      <c r="J762" s="28">
        <f>FACT_ORDERS[[#This Row],[ProductPrice]]*FACT_ORDERS[[#This Row],[Quantity]]</f>
        <v>374</v>
      </c>
      <c r="K762" s="12" t="str">
        <f>VLOOKUP(C:C,DIM_CUSTOMERS!A:G,7,FALSE)</f>
        <v>USA</v>
      </c>
      <c r="L762" s="30" cm="1">
        <f t="array" ref="L762">_xlfn.IFS(
    AND(FACT_ORDERS[[#This Row],[DeliveryMehtod]]="shippment",FACT_ORDERS[[#This Row],[TotalAmount]]&gt;=200), 0,
    AND(FACT_ORDERS[[#This Row],[DeliveryMehtod]]="pickup"), 15,
    AND(FACT_ORDERS[[#This Row],[DeliveryMehtod]]="shippment",FACT_ORDERS[[#This Row],[TotalAmount]]&lt;200), 35
)</f>
        <v>15</v>
      </c>
      <c r="M762" s="12" t="str" cm="1">
        <f t="array" ref="M762">_xlfn.IFS(
    SUMIFS(FACT_ORDERS[TotalAmount], FACT_ORDERS[WD_CUSTOMERS],FACT_ORDERS[[#This Row],[WD_CUSTOMERS]])&gt;=15000, "VIP",
    SUMIFS(FACT_ORDERS[TotalAmount], FACT_ORDERS[WD_CUSTOMERS],FACT_ORDERS[[#This Row],[WD_CUSTOMERS]])&gt;=8000, "Premium",
    TRUE, "Regular"
)</f>
        <v>Regular</v>
      </c>
      <c r="N762" s="32" cm="1">
        <f t="array" ref="N762">_xlfn.IFS(
   FACT_ORDERS[[#This Row],[TypeOfClient]]="VIP", 0.2,
   FACT_ORDERS[[#This Row],[TypeOfClient]]="Premium", 0.1,
   TRUE, 0
)</f>
        <v>0</v>
      </c>
      <c r="O762" s="31" cm="1">
        <f t="array" ref="O762">_xlfn.IFS(
   FACT_ORDERS[[#This Row],[TotalAmount]]&gt;1500, 0.15,
   FACT_ORDERS[[#This Row],[TotalAmount]]&gt;1000, 0.1,
   FACT_ORDERS[[#This Row],[TotalAmount]]&gt;500, 0.05,
   TRUE, 0
)</f>
        <v>0</v>
      </c>
      <c r="P762" s="28">
        <f xml:space="preserve"> FACT_ORDERS[[#This Row],[TotalAmount]] * (1 - (FACT_ORDERS[[#This Row],[ClientDiscount]] + FACT_ORDERS[[#This Row],[OrderDiscount]]) )</f>
        <v>374</v>
      </c>
      <c r="Q762" s="28">
        <f>FACT_ORDERS[[#This Row],[TotalAmountWithDiscount]]+FACT_ORDERS[[#This Row],[DeliveryCost]]</f>
        <v>389</v>
      </c>
      <c r="R762" s="35">
        <v>45391</v>
      </c>
      <c r="S762" s="35" t="str">
        <f>IF(NETWORKDAYS(FACT_ORDERS[[#This Row],[Order-Date]], FACT_ORDERS[[#This Row],[ArrivalDate ]]) &gt; 10, "Late", "On Time")</f>
        <v>On Time</v>
      </c>
    </row>
    <row r="763" spans="1:19" x14ac:dyDescent="0.3">
      <c r="A763" s="12">
        <v>5761</v>
      </c>
      <c r="B763" s="12">
        <v>258</v>
      </c>
      <c r="C763" s="12">
        <v>10423</v>
      </c>
      <c r="D763" s="12">
        <v>762</v>
      </c>
      <c r="E763" s="12" t="s">
        <v>243</v>
      </c>
      <c r="F763" s="13">
        <v>45384</v>
      </c>
      <c r="G763" s="26" t="s">
        <v>11446</v>
      </c>
      <c r="H763" s="12">
        <v>35</v>
      </c>
      <c r="I763" s="28">
        <f>VLOOKUP(B:B,DIM_PRODUCTS!A:F,5,FALSE)</f>
        <v>24</v>
      </c>
      <c r="J763" s="28">
        <f>FACT_ORDERS[[#This Row],[ProductPrice]]*FACT_ORDERS[[#This Row],[Quantity]]</f>
        <v>840</v>
      </c>
      <c r="K763" s="12" t="str">
        <f>VLOOKUP(C:C,DIM_CUSTOMERS!A:G,7,FALSE)</f>
        <v>USA</v>
      </c>
      <c r="L763" s="30" cm="1">
        <f t="array" ref="L763">_xlfn.IFS(
    AND(FACT_ORDERS[[#This Row],[DeliveryMehtod]]="shippment",FACT_ORDERS[[#This Row],[TotalAmount]]&gt;=200), 0,
    AND(FACT_ORDERS[[#This Row],[DeliveryMehtod]]="pickup"), 15,
    AND(FACT_ORDERS[[#This Row],[DeliveryMehtod]]="shippment",FACT_ORDERS[[#This Row],[TotalAmount]]&lt;200), 35
)</f>
        <v>15</v>
      </c>
      <c r="M763" s="12" t="str" cm="1">
        <f t="array" ref="M763">_xlfn.IFS(
    SUMIFS(FACT_ORDERS[TotalAmount], FACT_ORDERS[WD_CUSTOMERS],FACT_ORDERS[[#This Row],[WD_CUSTOMERS]])&gt;=15000, "VIP",
    SUMIFS(FACT_ORDERS[TotalAmount], FACT_ORDERS[WD_CUSTOMERS],FACT_ORDERS[[#This Row],[WD_CUSTOMERS]])&gt;=8000, "Premium",
    TRUE, "Regular"
)</f>
        <v>Regular</v>
      </c>
      <c r="N763" s="32" cm="1">
        <f t="array" ref="N763">_xlfn.IFS(
   FACT_ORDERS[[#This Row],[TypeOfClient]]="VIP", 0.2,
   FACT_ORDERS[[#This Row],[TypeOfClient]]="Premium", 0.1,
   TRUE, 0
)</f>
        <v>0</v>
      </c>
      <c r="O763" s="31" cm="1">
        <f t="array" ref="O763">_xlfn.IFS(
   FACT_ORDERS[[#This Row],[TotalAmount]]&gt;1500, 0.15,
   FACT_ORDERS[[#This Row],[TotalAmount]]&gt;1000, 0.1,
   FACT_ORDERS[[#This Row],[TotalAmount]]&gt;500, 0.05,
   TRUE, 0
)</f>
        <v>0.05</v>
      </c>
      <c r="P763" s="28">
        <f xml:space="preserve"> FACT_ORDERS[[#This Row],[TotalAmount]] * (1 - (FACT_ORDERS[[#This Row],[ClientDiscount]] + FACT_ORDERS[[#This Row],[OrderDiscount]]) )</f>
        <v>798</v>
      </c>
      <c r="Q763" s="28">
        <f>FACT_ORDERS[[#This Row],[TotalAmountWithDiscount]]+FACT_ORDERS[[#This Row],[DeliveryCost]]</f>
        <v>813</v>
      </c>
      <c r="R763" s="35">
        <v>45392</v>
      </c>
      <c r="S763" s="35" t="str">
        <f>IF(NETWORKDAYS(FACT_ORDERS[[#This Row],[Order-Date]], FACT_ORDERS[[#This Row],[ArrivalDate ]]) &gt; 10, "Late", "On Time")</f>
        <v>On Time</v>
      </c>
    </row>
    <row r="764" spans="1:19" x14ac:dyDescent="0.3">
      <c r="A764" s="12">
        <v>5762</v>
      </c>
      <c r="B764" s="12">
        <v>288</v>
      </c>
      <c r="C764" s="12">
        <v>10197</v>
      </c>
      <c r="D764" s="12">
        <v>763</v>
      </c>
      <c r="E764" s="12" t="s">
        <v>244</v>
      </c>
      <c r="F764" s="13">
        <v>45544</v>
      </c>
      <c r="G764" s="26" t="s">
        <v>11447</v>
      </c>
      <c r="H764" s="12">
        <v>10</v>
      </c>
      <c r="I764" s="28">
        <f>VLOOKUP(B:B,DIM_PRODUCTS!A:F,5,FALSE)</f>
        <v>14</v>
      </c>
      <c r="J764" s="28">
        <f>FACT_ORDERS[[#This Row],[ProductPrice]]*FACT_ORDERS[[#This Row],[Quantity]]</f>
        <v>140</v>
      </c>
      <c r="K764" s="12" t="str">
        <f>VLOOKUP(C:C,DIM_CUSTOMERS!A:G,7,FALSE)</f>
        <v>Mexico</v>
      </c>
      <c r="L764" s="30" cm="1">
        <f t="array" ref="L764">_xlfn.IFS(
    AND(FACT_ORDERS[[#This Row],[DeliveryMehtod]]="shippment",FACT_ORDERS[[#This Row],[TotalAmount]]&gt;=200), 0,
    AND(FACT_ORDERS[[#This Row],[DeliveryMehtod]]="pickup"), 15,
    AND(FACT_ORDERS[[#This Row],[DeliveryMehtod]]="shippment",FACT_ORDERS[[#This Row],[TotalAmount]]&lt;200), 35
)</f>
        <v>35</v>
      </c>
      <c r="M764" s="12" t="str" cm="1">
        <f t="array" ref="M764">_xlfn.IFS(
    SUMIFS(FACT_ORDERS[TotalAmount], FACT_ORDERS[WD_CUSTOMERS],FACT_ORDERS[[#This Row],[WD_CUSTOMERS]])&gt;=15000, "VIP",
    SUMIFS(FACT_ORDERS[TotalAmount], FACT_ORDERS[WD_CUSTOMERS],FACT_ORDERS[[#This Row],[WD_CUSTOMERS]])&gt;=8000, "Premium",
    TRUE, "Regular"
)</f>
        <v>Regular</v>
      </c>
      <c r="N764" s="32" cm="1">
        <f t="array" ref="N764">_xlfn.IFS(
   FACT_ORDERS[[#This Row],[TypeOfClient]]="VIP", 0.2,
   FACT_ORDERS[[#This Row],[TypeOfClient]]="Premium", 0.1,
   TRUE, 0
)</f>
        <v>0</v>
      </c>
      <c r="O764" s="31" cm="1">
        <f t="array" ref="O764">_xlfn.IFS(
   FACT_ORDERS[[#This Row],[TotalAmount]]&gt;1500, 0.15,
   FACT_ORDERS[[#This Row],[TotalAmount]]&gt;1000, 0.1,
   FACT_ORDERS[[#This Row],[TotalAmount]]&gt;500, 0.05,
   TRUE, 0
)</f>
        <v>0</v>
      </c>
      <c r="P764" s="28">
        <f xml:space="preserve"> FACT_ORDERS[[#This Row],[TotalAmount]] * (1 - (FACT_ORDERS[[#This Row],[ClientDiscount]] + FACT_ORDERS[[#This Row],[OrderDiscount]]) )</f>
        <v>140</v>
      </c>
      <c r="Q764" s="28">
        <f>FACT_ORDERS[[#This Row],[TotalAmountWithDiscount]]+FACT_ORDERS[[#This Row],[DeliveryCost]]</f>
        <v>175</v>
      </c>
      <c r="R764" s="35">
        <v>45554</v>
      </c>
      <c r="S764" s="35" t="str">
        <f>IF(NETWORKDAYS(FACT_ORDERS[[#This Row],[Order-Date]], FACT_ORDERS[[#This Row],[ArrivalDate ]]) &gt; 10, "Late", "On Time")</f>
        <v>On Time</v>
      </c>
    </row>
    <row r="765" spans="1:19" x14ac:dyDescent="0.3">
      <c r="A765" s="12">
        <v>5763</v>
      </c>
      <c r="B765" s="12">
        <v>263</v>
      </c>
      <c r="C765" s="12">
        <v>10839</v>
      </c>
      <c r="D765" s="12">
        <v>764</v>
      </c>
      <c r="E765" s="12" t="s">
        <v>243</v>
      </c>
      <c r="F765" s="13">
        <v>45287</v>
      </c>
      <c r="G765" s="26" t="s">
        <v>11448</v>
      </c>
      <c r="H765" s="12">
        <v>44</v>
      </c>
      <c r="I765" s="28">
        <f>VLOOKUP(B:B,DIM_PRODUCTS!A:F,5,FALSE)</f>
        <v>27</v>
      </c>
      <c r="J765" s="28">
        <f>FACT_ORDERS[[#This Row],[ProductPrice]]*FACT_ORDERS[[#This Row],[Quantity]]</f>
        <v>1188</v>
      </c>
      <c r="K765" s="12" t="str">
        <f>VLOOKUP(C:C,DIM_CUSTOMERS!A:G,7,FALSE)</f>
        <v>Italy</v>
      </c>
      <c r="L765" s="30" cm="1">
        <f t="array" ref="L765">_xlfn.IFS(
    AND(FACT_ORDERS[[#This Row],[DeliveryMehtod]]="shippment",FACT_ORDERS[[#This Row],[TotalAmount]]&gt;=200), 0,
    AND(FACT_ORDERS[[#This Row],[DeliveryMehtod]]="pickup"), 15,
    AND(FACT_ORDERS[[#This Row],[DeliveryMehtod]]="shippment",FACT_ORDERS[[#This Row],[TotalAmount]]&lt;200), 35
)</f>
        <v>15</v>
      </c>
      <c r="M765" s="12" t="str" cm="1">
        <f t="array" ref="M765">_xlfn.IFS(
    SUMIFS(FACT_ORDERS[TotalAmount], FACT_ORDERS[WD_CUSTOMERS],FACT_ORDERS[[#This Row],[WD_CUSTOMERS]])&gt;=15000, "VIP",
    SUMIFS(FACT_ORDERS[TotalAmount], FACT_ORDERS[WD_CUSTOMERS],FACT_ORDERS[[#This Row],[WD_CUSTOMERS]])&gt;=8000, "Premium",
    TRUE, "Regular"
)</f>
        <v>Premium</v>
      </c>
      <c r="N765" s="32" cm="1">
        <f t="array" ref="N765">_xlfn.IFS(
   FACT_ORDERS[[#This Row],[TypeOfClient]]="VIP", 0.2,
   FACT_ORDERS[[#This Row],[TypeOfClient]]="Premium", 0.1,
   TRUE, 0
)</f>
        <v>0.1</v>
      </c>
      <c r="O765" s="31" cm="1">
        <f t="array" ref="O765">_xlfn.IFS(
   FACT_ORDERS[[#This Row],[TotalAmount]]&gt;1500, 0.15,
   FACT_ORDERS[[#This Row],[TotalAmount]]&gt;1000, 0.1,
   FACT_ORDERS[[#This Row],[TotalAmount]]&gt;500, 0.05,
   TRUE, 0
)</f>
        <v>0.1</v>
      </c>
      <c r="P765" s="28">
        <f xml:space="preserve"> FACT_ORDERS[[#This Row],[TotalAmount]] * (1 - (FACT_ORDERS[[#This Row],[ClientDiscount]] + FACT_ORDERS[[#This Row],[OrderDiscount]]) )</f>
        <v>950.40000000000009</v>
      </c>
      <c r="Q765" s="28">
        <f>FACT_ORDERS[[#This Row],[TotalAmountWithDiscount]]+FACT_ORDERS[[#This Row],[DeliveryCost]]</f>
        <v>965.40000000000009</v>
      </c>
      <c r="R765" s="35">
        <v>45296</v>
      </c>
      <c r="S765" s="35" t="str">
        <f>IF(NETWORKDAYS(FACT_ORDERS[[#This Row],[Order-Date]], FACT_ORDERS[[#This Row],[ArrivalDate ]]) &gt; 10, "Late", "On Time")</f>
        <v>On Time</v>
      </c>
    </row>
    <row r="766" spans="1:19" x14ac:dyDescent="0.3">
      <c r="A766" s="12">
        <v>5764</v>
      </c>
      <c r="B766" s="12">
        <v>250</v>
      </c>
      <c r="C766" s="12">
        <v>10839</v>
      </c>
      <c r="D766" s="12">
        <v>765</v>
      </c>
      <c r="E766" s="12" t="s">
        <v>244</v>
      </c>
      <c r="F766" s="13">
        <v>45287</v>
      </c>
      <c r="G766" s="26" t="s">
        <v>11449</v>
      </c>
      <c r="H766" s="12">
        <v>16</v>
      </c>
      <c r="I766" s="28">
        <f>VLOOKUP(B:B,DIM_PRODUCTS!A:F,5,FALSE)</f>
        <v>18</v>
      </c>
      <c r="J766" s="28">
        <f>FACT_ORDERS[[#This Row],[ProductPrice]]*FACT_ORDERS[[#This Row],[Quantity]]</f>
        <v>288</v>
      </c>
      <c r="K766" s="12" t="str">
        <f>VLOOKUP(C:C,DIM_CUSTOMERS!A:G,7,FALSE)</f>
        <v>Italy</v>
      </c>
      <c r="L766" s="30" cm="1">
        <f t="array" ref="L766">_xlfn.IFS(
    AND(FACT_ORDERS[[#This Row],[DeliveryMehtod]]="shippment",FACT_ORDERS[[#This Row],[TotalAmount]]&gt;=200), 0,
    AND(FACT_ORDERS[[#This Row],[DeliveryMehtod]]="pickup"), 15,
    AND(FACT_ORDERS[[#This Row],[DeliveryMehtod]]="shippment",FACT_ORDERS[[#This Row],[TotalAmount]]&lt;200), 35
)</f>
        <v>0</v>
      </c>
      <c r="M766" s="12" t="str" cm="1">
        <f t="array" ref="M766">_xlfn.IFS(
    SUMIFS(FACT_ORDERS[TotalAmount], FACT_ORDERS[WD_CUSTOMERS],FACT_ORDERS[[#This Row],[WD_CUSTOMERS]])&gt;=15000, "VIP",
    SUMIFS(FACT_ORDERS[TotalAmount], FACT_ORDERS[WD_CUSTOMERS],FACT_ORDERS[[#This Row],[WD_CUSTOMERS]])&gt;=8000, "Premium",
    TRUE, "Regular"
)</f>
        <v>Premium</v>
      </c>
      <c r="N766" s="32" cm="1">
        <f t="array" ref="N766">_xlfn.IFS(
   FACT_ORDERS[[#This Row],[TypeOfClient]]="VIP", 0.2,
   FACT_ORDERS[[#This Row],[TypeOfClient]]="Premium", 0.1,
   TRUE, 0
)</f>
        <v>0.1</v>
      </c>
      <c r="O766" s="31" cm="1">
        <f t="array" ref="O766">_xlfn.IFS(
   FACT_ORDERS[[#This Row],[TotalAmount]]&gt;1500, 0.15,
   FACT_ORDERS[[#This Row],[TotalAmount]]&gt;1000, 0.1,
   FACT_ORDERS[[#This Row],[TotalAmount]]&gt;500, 0.05,
   TRUE, 0
)</f>
        <v>0</v>
      </c>
      <c r="P766" s="28">
        <f xml:space="preserve"> FACT_ORDERS[[#This Row],[TotalAmount]] * (1 - (FACT_ORDERS[[#This Row],[ClientDiscount]] + FACT_ORDERS[[#This Row],[OrderDiscount]]) )</f>
        <v>259.2</v>
      </c>
      <c r="Q766" s="28">
        <f>FACT_ORDERS[[#This Row],[TotalAmountWithDiscount]]+FACT_ORDERS[[#This Row],[DeliveryCost]]</f>
        <v>259.2</v>
      </c>
      <c r="R766" s="35">
        <v>45294</v>
      </c>
      <c r="S766" s="35" t="str">
        <f>IF(NETWORKDAYS(FACT_ORDERS[[#This Row],[Order-Date]], FACT_ORDERS[[#This Row],[ArrivalDate ]]) &gt; 10, "Late", "On Time")</f>
        <v>On Time</v>
      </c>
    </row>
    <row r="767" spans="1:19" x14ac:dyDescent="0.3">
      <c r="A767" s="12">
        <v>5765</v>
      </c>
      <c r="B767" s="12">
        <v>211</v>
      </c>
      <c r="C767" s="12">
        <v>10839</v>
      </c>
      <c r="D767" s="12">
        <v>766</v>
      </c>
      <c r="E767" s="12" t="s">
        <v>243</v>
      </c>
      <c r="F767" s="13">
        <v>45287</v>
      </c>
      <c r="G767" s="26" t="s">
        <v>11450</v>
      </c>
      <c r="H767" s="12">
        <v>76</v>
      </c>
      <c r="I767" s="28">
        <f>VLOOKUP(B:B,DIM_PRODUCTS!A:F,5,FALSE)</f>
        <v>13</v>
      </c>
      <c r="J767" s="28">
        <f>FACT_ORDERS[[#This Row],[ProductPrice]]*FACT_ORDERS[[#This Row],[Quantity]]</f>
        <v>988</v>
      </c>
      <c r="K767" s="12" t="str">
        <f>VLOOKUP(C:C,DIM_CUSTOMERS!A:G,7,FALSE)</f>
        <v>Italy</v>
      </c>
      <c r="L767" s="30" cm="1">
        <f t="array" ref="L767">_xlfn.IFS(
    AND(FACT_ORDERS[[#This Row],[DeliveryMehtod]]="shippment",FACT_ORDERS[[#This Row],[TotalAmount]]&gt;=200), 0,
    AND(FACT_ORDERS[[#This Row],[DeliveryMehtod]]="pickup"), 15,
    AND(FACT_ORDERS[[#This Row],[DeliveryMehtod]]="shippment",FACT_ORDERS[[#This Row],[TotalAmount]]&lt;200), 35
)</f>
        <v>15</v>
      </c>
      <c r="M767" s="12" t="str" cm="1">
        <f t="array" ref="M767">_xlfn.IFS(
    SUMIFS(FACT_ORDERS[TotalAmount], FACT_ORDERS[WD_CUSTOMERS],FACT_ORDERS[[#This Row],[WD_CUSTOMERS]])&gt;=15000, "VIP",
    SUMIFS(FACT_ORDERS[TotalAmount], FACT_ORDERS[WD_CUSTOMERS],FACT_ORDERS[[#This Row],[WD_CUSTOMERS]])&gt;=8000, "Premium",
    TRUE, "Regular"
)</f>
        <v>Premium</v>
      </c>
      <c r="N767" s="32" cm="1">
        <f t="array" ref="N767">_xlfn.IFS(
   FACT_ORDERS[[#This Row],[TypeOfClient]]="VIP", 0.2,
   FACT_ORDERS[[#This Row],[TypeOfClient]]="Premium", 0.1,
   TRUE, 0
)</f>
        <v>0.1</v>
      </c>
      <c r="O767" s="31" cm="1">
        <f t="array" ref="O767">_xlfn.IFS(
   FACT_ORDERS[[#This Row],[TotalAmount]]&gt;1500, 0.15,
   FACT_ORDERS[[#This Row],[TotalAmount]]&gt;1000, 0.1,
   FACT_ORDERS[[#This Row],[TotalAmount]]&gt;500, 0.05,
   TRUE, 0
)</f>
        <v>0.05</v>
      </c>
      <c r="P767" s="28">
        <f xml:space="preserve"> FACT_ORDERS[[#This Row],[TotalAmount]] * (1 - (FACT_ORDERS[[#This Row],[ClientDiscount]] + FACT_ORDERS[[#This Row],[OrderDiscount]]) )</f>
        <v>839.8</v>
      </c>
      <c r="Q767" s="28">
        <f>FACT_ORDERS[[#This Row],[TotalAmountWithDiscount]]+FACT_ORDERS[[#This Row],[DeliveryCost]]</f>
        <v>854.8</v>
      </c>
      <c r="R767" s="35">
        <v>45296</v>
      </c>
      <c r="S767" s="35" t="str">
        <f>IF(NETWORKDAYS(FACT_ORDERS[[#This Row],[Order-Date]], FACT_ORDERS[[#This Row],[ArrivalDate ]]) &gt; 10, "Late", "On Time")</f>
        <v>On Time</v>
      </c>
    </row>
    <row r="768" spans="1:19" x14ac:dyDescent="0.3">
      <c r="A768" s="12">
        <v>5766</v>
      </c>
      <c r="B768" s="12">
        <v>256</v>
      </c>
      <c r="C768" s="12">
        <v>10812</v>
      </c>
      <c r="D768" s="12">
        <v>767</v>
      </c>
      <c r="E768" s="12" t="s">
        <v>243</v>
      </c>
      <c r="F768" s="13">
        <v>45348</v>
      </c>
      <c r="G768" s="26" t="s">
        <v>11451</v>
      </c>
      <c r="H768" s="12">
        <v>33</v>
      </c>
      <c r="I768" s="28">
        <f>VLOOKUP(B:B,DIM_PRODUCTS!A:F,5,FALSE)</f>
        <v>14</v>
      </c>
      <c r="J768" s="28">
        <f>FACT_ORDERS[[#This Row],[ProductPrice]]*FACT_ORDERS[[#This Row],[Quantity]]</f>
        <v>462</v>
      </c>
      <c r="K768" s="12" t="str">
        <f>VLOOKUP(C:C,DIM_CUSTOMERS!A:G,7,FALSE)</f>
        <v>Germany</v>
      </c>
      <c r="L768" s="30" cm="1">
        <f t="array" ref="L768">_xlfn.IFS(
    AND(FACT_ORDERS[[#This Row],[DeliveryMehtod]]="shippment",FACT_ORDERS[[#This Row],[TotalAmount]]&gt;=200), 0,
    AND(FACT_ORDERS[[#This Row],[DeliveryMehtod]]="pickup"), 15,
    AND(FACT_ORDERS[[#This Row],[DeliveryMehtod]]="shippment",FACT_ORDERS[[#This Row],[TotalAmount]]&lt;200), 35
)</f>
        <v>15</v>
      </c>
      <c r="M768" s="12" t="str" cm="1">
        <f t="array" ref="M768">_xlfn.IFS(
    SUMIFS(FACT_ORDERS[TotalAmount], FACT_ORDERS[WD_CUSTOMERS],FACT_ORDERS[[#This Row],[WD_CUSTOMERS]])&gt;=15000, "VIP",
    SUMIFS(FACT_ORDERS[TotalAmount], FACT_ORDERS[WD_CUSTOMERS],FACT_ORDERS[[#This Row],[WD_CUSTOMERS]])&gt;=8000, "Premium",
    TRUE, "Regular"
)</f>
        <v>Regular</v>
      </c>
      <c r="N768" s="32" cm="1">
        <f t="array" ref="N768">_xlfn.IFS(
   FACT_ORDERS[[#This Row],[TypeOfClient]]="VIP", 0.2,
   FACT_ORDERS[[#This Row],[TypeOfClient]]="Premium", 0.1,
   TRUE, 0
)</f>
        <v>0</v>
      </c>
      <c r="O768" s="31" cm="1">
        <f t="array" ref="O768">_xlfn.IFS(
   FACT_ORDERS[[#This Row],[TotalAmount]]&gt;1500, 0.15,
   FACT_ORDERS[[#This Row],[TotalAmount]]&gt;1000, 0.1,
   FACT_ORDERS[[#This Row],[TotalAmount]]&gt;500, 0.05,
   TRUE, 0
)</f>
        <v>0</v>
      </c>
      <c r="P768" s="28">
        <f xml:space="preserve"> FACT_ORDERS[[#This Row],[TotalAmount]] * (1 - (FACT_ORDERS[[#This Row],[ClientDiscount]] + FACT_ORDERS[[#This Row],[OrderDiscount]]) )</f>
        <v>462</v>
      </c>
      <c r="Q768" s="28">
        <f>FACT_ORDERS[[#This Row],[TotalAmountWithDiscount]]+FACT_ORDERS[[#This Row],[DeliveryCost]]</f>
        <v>477</v>
      </c>
      <c r="R768" s="35">
        <v>45356</v>
      </c>
      <c r="S768" s="35" t="str">
        <f>IF(NETWORKDAYS(FACT_ORDERS[[#This Row],[Order-Date]], FACT_ORDERS[[#This Row],[ArrivalDate ]]) &gt; 10, "Late", "On Time")</f>
        <v>On Time</v>
      </c>
    </row>
    <row r="769" spans="1:19" x14ac:dyDescent="0.3">
      <c r="A769" s="12">
        <v>5767</v>
      </c>
      <c r="B769" s="12">
        <v>208</v>
      </c>
      <c r="C769" s="12">
        <v>10582</v>
      </c>
      <c r="D769" s="12">
        <v>768</v>
      </c>
      <c r="E769" s="12" t="s">
        <v>243</v>
      </c>
      <c r="F769" s="13">
        <v>45277</v>
      </c>
      <c r="G769" s="26" t="s">
        <v>11452</v>
      </c>
      <c r="H769" s="12">
        <v>15</v>
      </c>
      <c r="I769" s="28">
        <f>VLOOKUP(B:B,DIM_PRODUCTS!A:F,5,FALSE)</f>
        <v>10</v>
      </c>
      <c r="J769" s="28">
        <f>FACT_ORDERS[[#This Row],[ProductPrice]]*FACT_ORDERS[[#This Row],[Quantity]]</f>
        <v>150</v>
      </c>
      <c r="K769" s="12" t="str">
        <f>VLOOKUP(C:C,DIM_CUSTOMERS!A:G,7,FALSE)</f>
        <v>China</v>
      </c>
      <c r="L769" s="30" cm="1">
        <f t="array" ref="L769">_xlfn.IFS(
    AND(FACT_ORDERS[[#This Row],[DeliveryMehtod]]="shippment",FACT_ORDERS[[#This Row],[TotalAmount]]&gt;=200), 0,
    AND(FACT_ORDERS[[#This Row],[DeliveryMehtod]]="pickup"), 15,
    AND(FACT_ORDERS[[#This Row],[DeliveryMehtod]]="shippment",FACT_ORDERS[[#This Row],[TotalAmount]]&lt;200), 35
)</f>
        <v>15</v>
      </c>
      <c r="M769" s="12" t="str" cm="1">
        <f t="array" ref="M769">_xlfn.IFS(
    SUMIFS(FACT_ORDERS[TotalAmount], FACT_ORDERS[WD_CUSTOMERS],FACT_ORDERS[[#This Row],[WD_CUSTOMERS]])&gt;=15000, "VIP",
    SUMIFS(FACT_ORDERS[TotalAmount], FACT_ORDERS[WD_CUSTOMERS],FACT_ORDERS[[#This Row],[WD_CUSTOMERS]])&gt;=8000, "Premium",
    TRUE, "Regular"
)</f>
        <v>Regular</v>
      </c>
      <c r="N769" s="32" cm="1">
        <f t="array" ref="N769">_xlfn.IFS(
   FACT_ORDERS[[#This Row],[TypeOfClient]]="VIP", 0.2,
   FACT_ORDERS[[#This Row],[TypeOfClient]]="Premium", 0.1,
   TRUE, 0
)</f>
        <v>0</v>
      </c>
      <c r="O769" s="31" cm="1">
        <f t="array" ref="O769">_xlfn.IFS(
   FACT_ORDERS[[#This Row],[TotalAmount]]&gt;1500, 0.15,
   FACT_ORDERS[[#This Row],[TotalAmount]]&gt;1000, 0.1,
   FACT_ORDERS[[#This Row],[TotalAmount]]&gt;500, 0.05,
   TRUE, 0
)</f>
        <v>0</v>
      </c>
      <c r="P769" s="28">
        <f xml:space="preserve"> FACT_ORDERS[[#This Row],[TotalAmount]] * (1 - (FACT_ORDERS[[#This Row],[ClientDiscount]] + FACT_ORDERS[[#This Row],[OrderDiscount]]) )</f>
        <v>150</v>
      </c>
      <c r="Q769" s="28">
        <f>FACT_ORDERS[[#This Row],[TotalAmountWithDiscount]]+FACT_ORDERS[[#This Row],[DeliveryCost]]</f>
        <v>165</v>
      </c>
      <c r="R769" s="35">
        <v>45285</v>
      </c>
      <c r="S769" s="35" t="str">
        <f>IF(NETWORKDAYS(FACT_ORDERS[[#This Row],[Order-Date]], FACT_ORDERS[[#This Row],[ArrivalDate ]]) &gt; 10, "Late", "On Time")</f>
        <v>On Time</v>
      </c>
    </row>
    <row r="770" spans="1:19" x14ac:dyDescent="0.3">
      <c r="A770" s="12">
        <v>5768</v>
      </c>
      <c r="B770" s="12">
        <v>258</v>
      </c>
      <c r="C770" s="12">
        <v>10417</v>
      </c>
      <c r="D770" s="12">
        <v>769</v>
      </c>
      <c r="E770" s="12" t="s">
        <v>244</v>
      </c>
      <c r="F770" s="13">
        <v>45543</v>
      </c>
      <c r="G770" s="26" t="s">
        <v>4075</v>
      </c>
      <c r="H770" s="12">
        <v>34</v>
      </c>
      <c r="I770" s="28">
        <f>VLOOKUP(B:B,DIM_PRODUCTS!A:F,5,FALSE)</f>
        <v>24</v>
      </c>
      <c r="J770" s="28">
        <f>FACT_ORDERS[[#This Row],[ProductPrice]]*FACT_ORDERS[[#This Row],[Quantity]]</f>
        <v>816</v>
      </c>
      <c r="K770" s="12" t="str">
        <f>VLOOKUP(C:C,DIM_CUSTOMERS!A:G,7,FALSE)</f>
        <v>Canada</v>
      </c>
      <c r="L770" s="30" cm="1">
        <f t="array" ref="L770">_xlfn.IFS(
    AND(FACT_ORDERS[[#This Row],[DeliveryMehtod]]="shippment",FACT_ORDERS[[#This Row],[TotalAmount]]&gt;=200), 0,
    AND(FACT_ORDERS[[#This Row],[DeliveryMehtod]]="pickup"), 15,
    AND(FACT_ORDERS[[#This Row],[DeliveryMehtod]]="shippment",FACT_ORDERS[[#This Row],[TotalAmount]]&lt;200), 35
)</f>
        <v>0</v>
      </c>
      <c r="M770" s="12" t="str" cm="1">
        <f t="array" ref="M770">_xlfn.IFS(
    SUMIFS(FACT_ORDERS[TotalAmount], FACT_ORDERS[WD_CUSTOMERS],FACT_ORDERS[[#This Row],[WD_CUSTOMERS]])&gt;=15000, "VIP",
    SUMIFS(FACT_ORDERS[TotalAmount], FACT_ORDERS[WD_CUSTOMERS],FACT_ORDERS[[#This Row],[WD_CUSTOMERS]])&gt;=8000, "Premium",
    TRUE, "Regular"
)</f>
        <v>Premium</v>
      </c>
      <c r="N770" s="32" cm="1">
        <f t="array" ref="N770">_xlfn.IFS(
   FACT_ORDERS[[#This Row],[TypeOfClient]]="VIP", 0.2,
   FACT_ORDERS[[#This Row],[TypeOfClient]]="Premium", 0.1,
   TRUE, 0
)</f>
        <v>0.1</v>
      </c>
      <c r="O770" s="31" cm="1">
        <f t="array" ref="O770">_xlfn.IFS(
   FACT_ORDERS[[#This Row],[TotalAmount]]&gt;1500, 0.15,
   FACT_ORDERS[[#This Row],[TotalAmount]]&gt;1000, 0.1,
   FACT_ORDERS[[#This Row],[TotalAmount]]&gt;500, 0.05,
   TRUE, 0
)</f>
        <v>0.05</v>
      </c>
      <c r="P770" s="28">
        <f xml:space="preserve"> FACT_ORDERS[[#This Row],[TotalAmount]] * (1 - (FACT_ORDERS[[#This Row],[ClientDiscount]] + FACT_ORDERS[[#This Row],[OrderDiscount]]) )</f>
        <v>693.6</v>
      </c>
      <c r="Q770" s="28">
        <f>FACT_ORDERS[[#This Row],[TotalAmountWithDiscount]]+FACT_ORDERS[[#This Row],[DeliveryCost]]</f>
        <v>693.6</v>
      </c>
      <c r="R770" s="35">
        <v>45550</v>
      </c>
      <c r="S770" s="35" t="str">
        <f>IF(NETWORKDAYS(FACT_ORDERS[[#This Row],[Order-Date]], FACT_ORDERS[[#This Row],[ArrivalDate ]]) &gt; 10, "Late", "On Time")</f>
        <v>On Time</v>
      </c>
    </row>
    <row r="771" spans="1:19" x14ac:dyDescent="0.3">
      <c r="A771" s="12">
        <v>5769</v>
      </c>
      <c r="B771" s="12">
        <v>243</v>
      </c>
      <c r="C771" s="12">
        <v>10417</v>
      </c>
      <c r="D771" s="12">
        <v>770</v>
      </c>
      <c r="E771" s="12" t="s">
        <v>243</v>
      </c>
      <c r="F771" s="13">
        <v>45543</v>
      </c>
      <c r="G771" s="26" t="s">
        <v>11453</v>
      </c>
      <c r="H771" s="12">
        <v>44</v>
      </c>
      <c r="I771" s="28">
        <f>VLOOKUP(B:B,DIM_PRODUCTS!A:F,5,FALSE)</f>
        <v>22</v>
      </c>
      <c r="J771" s="28">
        <f>FACT_ORDERS[[#This Row],[ProductPrice]]*FACT_ORDERS[[#This Row],[Quantity]]</f>
        <v>968</v>
      </c>
      <c r="K771" s="12" t="str">
        <f>VLOOKUP(C:C,DIM_CUSTOMERS!A:G,7,FALSE)</f>
        <v>Canada</v>
      </c>
      <c r="L771" s="30" cm="1">
        <f t="array" ref="L771">_xlfn.IFS(
    AND(FACT_ORDERS[[#This Row],[DeliveryMehtod]]="shippment",FACT_ORDERS[[#This Row],[TotalAmount]]&gt;=200), 0,
    AND(FACT_ORDERS[[#This Row],[DeliveryMehtod]]="pickup"), 15,
    AND(FACT_ORDERS[[#This Row],[DeliveryMehtod]]="shippment",FACT_ORDERS[[#This Row],[TotalAmount]]&lt;200), 35
)</f>
        <v>15</v>
      </c>
      <c r="M771" s="12" t="str" cm="1">
        <f t="array" ref="M771">_xlfn.IFS(
    SUMIFS(FACT_ORDERS[TotalAmount], FACT_ORDERS[WD_CUSTOMERS],FACT_ORDERS[[#This Row],[WD_CUSTOMERS]])&gt;=15000, "VIP",
    SUMIFS(FACT_ORDERS[TotalAmount], FACT_ORDERS[WD_CUSTOMERS],FACT_ORDERS[[#This Row],[WD_CUSTOMERS]])&gt;=8000, "Premium",
    TRUE, "Regular"
)</f>
        <v>Premium</v>
      </c>
      <c r="N771" s="32" cm="1">
        <f t="array" ref="N771">_xlfn.IFS(
   FACT_ORDERS[[#This Row],[TypeOfClient]]="VIP", 0.2,
   FACT_ORDERS[[#This Row],[TypeOfClient]]="Premium", 0.1,
   TRUE, 0
)</f>
        <v>0.1</v>
      </c>
      <c r="O771" s="31" cm="1">
        <f t="array" ref="O771">_xlfn.IFS(
   FACT_ORDERS[[#This Row],[TotalAmount]]&gt;1500, 0.15,
   FACT_ORDERS[[#This Row],[TotalAmount]]&gt;1000, 0.1,
   FACT_ORDERS[[#This Row],[TotalAmount]]&gt;500, 0.05,
   TRUE, 0
)</f>
        <v>0.05</v>
      </c>
      <c r="P771" s="28">
        <f xml:space="preserve"> FACT_ORDERS[[#This Row],[TotalAmount]] * (1 - (FACT_ORDERS[[#This Row],[ClientDiscount]] + FACT_ORDERS[[#This Row],[OrderDiscount]]) )</f>
        <v>822.8</v>
      </c>
      <c r="Q771" s="28">
        <f>FACT_ORDERS[[#This Row],[TotalAmountWithDiscount]]+FACT_ORDERS[[#This Row],[DeliveryCost]]</f>
        <v>837.8</v>
      </c>
      <c r="R771" s="35">
        <v>45553</v>
      </c>
      <c r="S771" s="35" t="str">
        <f>IF(NETWORKDAYS(FACT_ORDERS[[#This Row],[Order-Date]], FACT_ORDERS[[#This Row],[ArrivalDate ]]) &gt; 10, "Late", "On Time")</f>
        <v>On Time</v>
      </c>
    </row>
    <row r="772" spans="1:19" x14ac:dyDescent="0.3">
      <c r="A772" s="12">
        <v>5770</v>
      </c>
      <c r="B772" s="12">
        <v>210</v>
      </c>
      <c r="C772" s="12">
        <v>10625</v>
      </c>
      <c r="D772" s="12">
        <v>771</v>
      </c>
      <c r="E772" s="12" t="s">
        <v>243</v>
      </c>
      <c r="F772" s="13">
        <v>45383</v>
      </c>
      <c r="G772" s="26" t="s">
        <v>11454</v>
      </c>
      <c r="H772" s="12">
        <v>21</v>
      </c>
      <c r="I772" s="28">
        <f>VLOOKUP(B:B,DIM_PRODUCTS!A:F,5,FALSE)</f>
        <v>14</v>
      </c>
      <c r="J772" s="28">
        <f>FACT_ORDERS[[#This Row],[ProductPrice]]*FACT_ORDERS[[#This Row],[Quantity]]</f>
        <v>294</v>
      </c>
      <c r="K772" s="12" t="str">
        <f>VLOOKUP(C:C,DIM_CUSTOMERS!A:G,7,FALSE)</f>
        <v>France</v>
      </c>
      <c r="L772" s="30" cm="1">
        <f t="array" ref="L772">_xlfn.IFS(
    AND(FACT_ORDERS[[#This Row],[DeliveryMehtod]]="shippment",FACT_ORDERS[[#This Row],[TotalAmount]]&gt;=200), 0,
    AND(FACT_ORDERS[[#This Row],[DeliveryMehtod]]="pickup"), 15,
    AND(FACT_ORDERS[[#This Row],[DeliveryMehtod]]="shippment",FACT_ORDERS[[#This Row],[TotalAmount]]&lt;200), 35
)</f>
        <v>15</v>
      </c>
      <c r="M772" s="12" t="str" cm="1">
        <f t="array" ref="M772">_xlfn.IFS(
    SUMIFS(FACT_ORDERS[TotalAmount], FACT_ORDERS[WD_CUSTOMERS],FACT_ORDERS[[#This Row],[WD_CUSTOMERS]])&gt;=15000, "VIP",
    SUMIFS(FACT_ORDERS[TotalAmount], FACT_ORDERS[WD_CUSTOMERS],FACT_ORDERS[[#This Row],[WD_CUSTOMERS]])&gt;=8000, "Premium",
    TRUE, "Regular"
)</f>
        <v>Regular</v>
      </c>
      <c r="N772" s="32" cm="1">
        <f t="array" ref="N772">_xlfn.IFS(
   FACT_ORDERS[[#This Row],[TypeOfClient]]="VIP", 0.2,
   FACT_ORDERS[[#This Row],[TypeOfClient]]="Premium", 0.1,
   TRUE, 0
)</f>
        <v>0</v>
      </c>
      <c r="O772" s="31" cm="1">
        <f t="array" ref="O772">_xlfn.IFS(
   FACT_ORDERS[[#This Row],[TotalAmount]]&gt;1500, 0.15,
   FACT_ORDERS[[#This Row],[TotalAmount]]&gt;1000, 0.1,
   FACT_ORDERS[[#This Row],[TotalAmount]]&gt;500, 0.05,
   TRUE, 0
)</f>
        <v>0</v>
      </c>
      <c r="P772" s="28">
        <f xml:space="preserve"> FACT_ORDERS[[#This Row],[TotalAmount]] * (1 - (FACT_ORDERS[[#This Row],[ClientDiscount]] + FACT_ORDERS[[#This Row],[OrderDiscount]]) )</f>
        <v>294</v>
      </c>
      <c r="Q772" s="28">
        <f>FACT_ORDERS[[#This Row],[TotalAmountWithDiscount]]+FACT_ORDERS[[#This Row],[DeliveryCost]]</f>
        <v>309</v>
      </c>
      <c r="R772" s="35">
        <v>45391</v>
      </c>
      <c r="S772" s="35" t="str">
        <f>IF(NETWORKDAYS(FACT_ORDERS[[#This Row],[Order-Date]], FACT_ORDERS[[#This Row],[ArrivalDate ]]) &gt; 10, "Late", "On Time")</f>
        <v>On Time</v>
      </c>
    </row>
    <row r="773" spans="1:19" x14ac:dyDescent="0.3">
      <c r="A773" s="12">
        <v>5771</v>
      </c>
      <c r="B773" s="12">
        <v>201</v>
      </c>
      <c r="C773" s="12">
        <v>10625</v>
      </c>
      <c r="D773" s="12">
        <v>772</v>
      </c>
      <c r="E773" s="12" t="s">
        <v>243</v>
      </c>
      <c r="F773" s="13">
        <v>45383</v>
      </c>
      <c r="G773" s="26" t="s">
        <v>11455</v>
      </c>
      <c r="H773" s="12">
        <v>22</v>
      </c>
      <c r="I773" s="28">
        <f>VLOOKUP(B:B,DIM_PRODUCTS!A:F,5,FALSE)</f>
        <v>10</v>
      </c>
      <c r="J773" s="28">
        <f>FACT_ORDERS[[#This Row],[ProductPrice]]*FACT_ORDERS[[#This Row],[Quantity]]</f>
        <v>220</v>
      </c>
      <c r="K773" s="12" t="str">
        <f>VLOOKUP(C:C,DIM_CUSTOMERS!A:G,7,FALSE)</f>
        <v>France</v>
      </c>
      <c r="L773" s="30" cm="1">
        <f t="array" ref="L773">_xlfn.IFS(
    AND(FACT_ORDERS[[#This Row],[DeliveryMehtod]]="shippment",FACT_ORDERS[[#This Row],[TotalAmount]]&gt;=200), 0,
    AND(FACT_ORDERS[[#This Row],[DeliveryMehtod]]="pickup"), 15,
    AND(FACT_ORDERS[[#This Row],[DeliveryMehtod]]="shippment",FACT_ORDERS[[#This Row],[TotalAmount]]&lt;200), 35
)</f>
        <v>15</v>
      </c>
      <c r="M773" s="12" t="str" cm="1">
        <f t="array" ref="M773">_xlfn.IFS(
    SUMIFS(FACT_ORDERS[TotalAmount], FACT_ORDERS[WD_CUSTOMERS],FACT_ORDERS[[#This Row],[WD_CUSTOMERS]])&gt;=15000, "VIP",
    SUMIFS(FACT_ORDERS[TotalAmount], FACT_ORDERS[WD_CUSTOMERS],FACT_ORDERS[[#This Row],[WD_CUSTOMERS]])&gt;=8000, "Premium",
    TRUE, "Regular"
)</f>
        <v>Regular</v>
      </c>
      <c r="N773" s="32" cm="1">
        <f t="array" ref="N773">_xlfn.IFS(
   FACT_ORDERS[[#This Row],[TypeOfClient]]="VIP", 0.2,
   FACT_ORDERS[[#This Row],[TypeOfClient]]="Premium", 0.1,
   TRUE, 0
)</f>
        <v>0</v>
      </c>
      <c r="O773" s="31" cm="1">
        <f t="array" ref="O773">_xlfn.IFS(
   FACT_ORDERS[[#This Row],[TotalAmount]]&gt;1500, 0.15,
   FACT_ORDERS[[#This Row],[TotalAmount]]&gt;1000, 0.1,
   FACT_ORDERS[[#This Row],[TotalAmount]]&gt;500, 0.05,
   TRUE, 0
)</f>
        <v>0</v>
      </c>
      <c r="P773" s="28">
        <f xml:space="preserve"> FACT_ORDERS[[#This Row],[TotalAmount]] * (1 - (FACT_ORDERS[[#This Row],[ClientDiscount]] + FACT_ORDERS[[#This Row],[OrderDiscount]]) )</f>
        <v>220</v>
      </c>
      <c r="Q773" s="28">
        <f>FACT_ORDERS[[#This Row],[TotalAmountWithDiscount]]+FACT_ORDERS[[#This Row],[DeliveryCost]]</f>
        <v>235</v>
      </c>
      <c r="R773" s="35">
        <v>45390</v>
      </c>
      <c r="S773" s="35" t="str">
        <f>IF(NETWORKDAYS(FACT_ORDERS[[#This Row],[Order-Date]], FACT_ORDERS[[#This Row],[ArrivalDate ]]) &gt; 10, "Late", "On Time")</f>
        <v>On Time</v>
      </c>
    </row>
    <row r="774" spans="1:19" x14ac:dyDescent="0.3">
      <c r="A774" s="12">
        <v>5772</v>
      </c>
      <c r="B774" s="12">
        <v>233</v>
      </c>
      <c r="C774" s="12">
        <v>10632</v>
      </c>
      <c r="D774" s="12">
        <v>773</v>
      </c>
      <c r="E774" s="12" t="s">
        <v>243</v>
      </c>
      <c r="F774" s="13">
        <v>44876</v>
      </c>
      <c r="G774" s="26" t="s">
        <v>11456</v>
      </c>
      <c r="H774" s="12">
        <v>14</v>
      </c>
      <c r="I774" s="28">
        <f>VLOOKUP(B:B,DIM_PRODUCTS!A:F,5,FALSE)</f>
        <v>13</v>
      </c>
      <c r="J774" s="28">
        <f>FACT_ORDERS[[#This Row],[ProductPrice]]*FACT_ORDERS[[#This Row],[Quantity]]</f>
        <v>182</v>
      </c>
      <c r="K774" s="12" t="str">
        <f>VLOOKUP(C:C,DIM_CUSTOMERS!A:G,7,FALSE)</f>
        <v>Italy</v>
      </c>
      <c r="L774" s="30" cm="1">
        <f t="array" ref="L774">_xlfn.IFS(
    AND(FACT_ORDERS[[#This Row],[DeliveryMehtod]]="shippment",FACT_ORDERS[[#This Row],[TotalAmount]]&gt;=200), 0,
    AND(FACT_ORDERS[[#This Row],[DeliveryMehtod]]="pickup"), 15,
    AND(FACT_ORDERS[[#This Row],[DeliveryMehtod]]="shippment",FACT_ORDERS[[#This Row],[TotalAmount]]&lt;200), 35
)</f>
        <v>15</v>
      </c>
      <c r="M774" s="12" t="str" cm="1">
        <f t="array" ref="M774">_xlfn.IFS(
    SUMIFS(FACT_ORDERS[TotalAmount], FACT_ORDERS[WD_CUSTOMERS],FACT_ORDERS[[#This Row],[WD_CUSTOMERS]])&gt;=15000, "VIP",
    SUMIFS(FACT_ORDERS[TotalAmount], FACT_ORDERS[WD_CUSTOMERS],FACT_ORDERS[[#This Row],[WD_CUSTOMERS]])&gt;=8000, "Premium",
    TRUE, "Regular"
)</f>
        <v>Regular</v>
      </c>
      <c r="N774" s="32" cm="1">
        <f t="array" ref="N774">_xlfn.IFS(
   FACT_ORDERS[[#This Row],[TypeOfClient]]="VIP", 0.2,
   FACT_ORDERS[[#This Row],[TypeOfClient]]="Premium", 0.1,
   TRUE, 0
)</f>
        <v>0</v>
      </c>
      <c r="O774" s="31" cm="1">
        <f t="array" ref="O774">_xlfn.IFS(
   FACT_ORDERS[[#This Row],[TotalAmount]]&gt;1500, 0.15,
   FACT_ORDERS[[#This Row],[TotalAmount]]&gt;1000, 0.1,
   FACT_ORDERS[[#This Row],[TotalAmount]]&gt;500, 0.05,
   TRUE, 0
)</f>
        <v>0</v>
      </c>
      <c r="P774" s="28">
        <f xml:space="preserve"> FACT_ORDERS[[#This Row],[TotalAmount]] * (1 - (FACT_ORDERS[[#This Row],[ClientDiscount]] + FACT_ORDERS[[#This Row],[OrderDiscount]]) )</f>
        <v>182</v>
      </c>
      <c r="Q774" s="28">
        <f>FACT_ORDERS[[#This Row],[TotalAmountWithDiscount]]+FACT_ORDERS[[#This Row],[DeliveryCost]]</f>
        <v>197</v>
      </c>
      <c r="R774" s="35">
        <v>44883</v>
      </c>
      <c r="S774" s="35" t="str">
        <f>IF(NETWORKDAYS(FACT_ORDERS[[#This Row],[Order-Date]], FACT_ORDERS[[#This Row],[ArrivalDate ]]) &gt; 10, "Late", "On Time")</f>
        <v>On Time</v>
      </c>
    </row>
    <row r="775" spans="1:19" x14ac:dyDescent="0.3">
      <c r="A775" s="12">
        <v>5773</v>
      </c>
      <c r="B775" s="12">
        <v>292</v>
      </c>
      <c r="C775" s="12">
        <v>10791</v>
      </c>
      <c r="D775" s="12">
        <v>774</v>
      </c>
      <c r="E775" s="12" t="s">
        <v>244</v>
      </c>
      <c r="F775" s="13">
        <v>45434</v>
      </c>
      <c r="G775" s="26" t="s">
        <v>11457</v>
      </c>
      <c r="H775" s="12">
        <v>19</v>
      </c>
      <c r="I775" s="28">
        <f>VLOOKUP(B:B,DIM_PRODUCTS!A:F,5,FALSE)</f>
        <v>6</v>
      </c>
      <c r="J775" s="28">
        <f>FACT_ORDERS[[#This Row],[ProductPrice]]*FACT_ORDERS[[#This Row],[Quantity]]</f>
        <v>114</v>
      </c>
      <c r="K775" s="12" t="str">
        <f>VLOOKUP(C:C,DIM_CUSTOMERS!A:G,7,FALSE)</f>
        <v>France</v>
      </c>
      <c r="L775" s="30" cm="1">
        <f t="array" ref="L775">_xlfn.IFS(
    AND(FACT_ORDERS[[#This Row],[DeliveryMehtod]]="shippment",FACT_ORDERS[[#This Row],[TotalAmount]]&gt;=200), 0,
    AND(FACT_ORDERS[[#This Row],[DeliveryMehtod]]="pickup"), 15,
    AND(FACT_ORDERS[[#This Row],[DeliveryMehtod]]="shippment",FACT_ORDERS[[#This Row],[TotalAmount]]&lt;200), 35
)</f>
        <v>35</v>
      </c>
      <c r="M775" s="12" t="str" cm="1">
        <f t="array" ref="M775">_xlfn.IFS(
    SUMIFS(FACT_ORDERS[TotalAmount], FACT_ORDERS[WD_CUSTOMERS],FACT_ORDERS[[#This Row],[WD_CUSTOMERS]])&gt;=15000, "VIP",
    SUMIFS(FACT_ORDERS[TotalAmount], FACT_ORDERS[WD_CUSTOMERS],FACT_ORDERS[[#This Row],[WD_CUSTOMERS]])&gt;=8000, "Premium",
    TRUE, "Regular"
)</f>
        <v>Regular</v>
      </c>
      <c r="N775" s="32" cm="1">
        <f t="array" ref="N775">_xlfn.IFS(
   FACT_ORDERS[[#This Row],[TypeOfClient]]="VIP", 0.2,
   FACT_ORDERS[[#This Row],[TypeOfClient]]="Premium", 0.1,
   TRUE, 0
)</f>
        <v>0</v>
      </c>
      <c r="O775" s="31" cm="1">
        <f t="array" ref="O775">_xlfn.IFS(
   FACT_ORDERS[[#This Row],[TotalAmount]]&gt;1500, 0.15,
   FACT_ORDERS[[#This Row],[TotalAmount]]&gt;1000, 0.1,
   FACT_ORDERS[[#This Row],[TotalAmount]]&gt;500, 0.05,
   TRUE, 0
)</f>
        <v>0</v>
      </c>
      <c r="P775" s="28">
        <f xml:space="preserve"> FACT_ORDERS[[#This Row],[TotalAmount]] * (1 - (FACT_ORDERS[[#This Row],[ClientDiscount]] + FACT_ORDERS[[#This Row],[OrderDiscount]]) )</f>
        <v>114</v>
      </c>
      <c r="Q775" s="28">
        <f>FACT_ORDERS[[#This Row],[TotalAmountWithDiscount]]+FACT_ORDERS[[#This Row],[DeliveryCost]]</f>
        <v>149</v>
      </c>
      <c r="R775" s="35">
        <v>45444</v>
      </c>
      <c r="S775" s="35" t="str">
        <f>IF(NETWORKDAYS(FACT_ORDERS[[#This Row],[Order-Date]], FACT_ORDERS[[#This Row],[ArrivalDate ]]) &gt; 10, "Late", "On Time")</f>
        <v>On Time</v>
      </c>
    </row>
    <row r="776" spans="1:19" x14ac:dyDescent="0.3">
      <c r="A776" s="12">
        <v>5774</v>
      </c>
      <c r="B776" s="12">
        <v>248</v>
      </c>
      <c r="C776" s="12">
        <v>10921</v>
      </c>
      <c r="D776" s="12">
        <v>775</v>
      </c>
      <c r="E776" s="12" t="s">
        <v>243</v>
      </c>
      <c r="F776" s="13">
        <v>45270</v>
      </c>
      <c r="G776" s="26" t="s">
        <v>11458</v>
      </c>
      <c r="H776" s="12">
        <v>25</v>
      </c>
      <c r="I776" s="28">
        <f>VLOOKUP(B:B,DIM_PRODUCTS!A:F,5,FALSE)</f>
        <v>13</v>
      </c>
      <c r="J776" s="28">
        <f>FACT_ORDERS[[#This Row],[ProductPrice]]*FACT_ORDERS[[#This Row],[Quantity]]</f>
        <v>325</v>
      </c>
      <c r="K776" s="12" t="str">
        <f>VLOOKUP(C:C,DIM_CUSTOMERS!A:G,7,FALSE)</f>
        <v>New Zealand</v>
      </c>
      <c r="L776" s="30" cm="1">
        <f t="array" ref="L776">_xlfn.IFS(
    AND(FACT_ORDERS[[#This Row],[DeliveryMehtod]]="shippment",FACT_ORDERS[[#This Row],[TotalAmount]]&gt;=200), 0,
    AND(FACT_ORDERS[[#This Row],[DeliveryMehtod]]="pickup"), 15,
    AND(FACT_ORDERS[[#This Row],[DeliveryMehtod]]="shippment",FACT_ORDERS[[#This Row],[TotalAmount]]&lt;200), 35
)</f>
        <v>15</v>
      </c>
      <c r="M776" s="12" t="str" cm="1">
        <f t="array" ref="M776">_xlfn.IFS(
    SUMIFS(FACT_ORDERS[TotalAmount], FACT_ORDERS[WD_CUSTOMERS],FACT_ORDERS[[#This Row],[WD_CUSTOMERS]])&gt;=15000, "VIP",
    SUMIFS(FACT_ORDERS[TotalAmount], FACT_ORDERS[WD_CUSTOMERS],FACT_ORDERS[[#This Row],[WD_CUSTOMERS]])&gt;=8000, "Premium",
    TRUE, "Regular"
)</f>
        <v>Regular</v>
      </c>
      <c r="N776" s="32" cm="1">
        <f t="array" ref="N776">_xlfn.IFS(
   FACT_ORDERS[[#This Row],[TypeOfClient]]="VIP", 0.2,
   FACT_ORDERS[[#This Row],[TypeOfClient]]="Premium", 0.1,
   TRUE, 0
)</f>
        <v>0</v>
      </c>
      <c r="O776" s="31" cm="1">
        <f t="array" ref="O776">_xlfn.IFS(
   FACT_ORDERS[[#This Row],[TotalAmount]]&gt;1500, 0.15,
   FACT_ORDERS[[#This Row],[TotalAmount]]&gt;1000, 0.1,
   FACT_ORDERS[[#This Row],[TotalAmount]]&gt;500, 0.05,
   TRUE, 0
)</f>
        <v>0</v>
      </c>
      <c r="P776" s="28">
        <f xml:space="preserve"> FACT_ORDERS[[#This Row],[TotalAmount]] * (1 - (FACT_ORDERS[[#This Row],[ClientDiscount]] + FACT_ORDERS[[#This Row],[OrderDiscount]]) )</f>
        <v>325</v>
      </c>
      <c r="Q776" s="28">
        <f>FACT_ORDERS[[#This Row],[TotalAmountWithDiscount]]+FACT_ORDERS[[#This Row],[DeliveryCost]]</f>
        <v>340</v>
      </c>
      <c r="R776" s="35">
        <v>45280</v>
      </c>
      <c r="S776" s="35" t="str">
        <f>IF(NETWORKDAYS(FACT_ORDERS[[#This Row],[Order-Date]], FACT_ORDERS[[#This Row],[ArrivalDate ]]) &gt; 10, "Late", "On Time")</f>
        <v>On Time</v>
      </c>
    </row>
    <row r="777" spans="1:19" x14ac:dyDescent="0.3">
      <c r="A777" s="12">
        <v>5775</v>
      </c>
      <c r="B777" s="12">
        <v>234</v>
      </c>
      <c r="C777" s="12">
        <v>10921</v>
      </c>
      <c r="D777" s="12">
        <v>776</v>
      </c>
      <c r="E777" s="12" t="s">
        <v>244</v>
      </c>
      <c r="F777" s="13">
        <v>45270</v>
      </c>
      <c r="G777" s="26" t="s">
        <v>11459</v>
      </c>
      <c r="H777" s="12">
        <v>25</v>
      </c>
      <c r="I777" s="28">
        <f>VLOOKUP(B:B,DIM_PRODUCTS!A:F,5,FALSE)</f>
        <v>13</v>
      </c>
      <c r="J777" s="28">
        <f>FACT_ORDERS[[#This Row],[ProductPrice]]*FACT_ORDERS[[#This Row],[Quantity]]</f>
        <v>325</v>
      </c>
      <c r="K777" s="12" t="str">
        <f>VLOOKUP(C:C,DIM_CUSTOMERS!A:G,7,FALSE)</f>
        <v>New Zealand</v>
      </c>
      <c r="L777" s="30" cm="1">
        <f t="array" ref="L777">_xlfn.IFS(
    AND(FACT_ORDERS[[#This Row],[DeliveryMehtod]]="shippment",FACT_ORDERS[[#This Row],[TotalAmount]]&gt;=200), 0,
    AND(FACT_ORDERS[[#This Row],[DeliveryMehtod]]="pickup"), 15,
    AND(FACT_ORDERS[[#This Row],[DeliveryMehtod]]="shippment",FACT_ORDERS[[#This Row],[TotalAmount]]&lt;200), 35
)</f>
        <v>0</v>
      </c>
      <c r="M777" s="12" t="str" cm="1">
        <f t="array" ref="M777">_xlfn.IFS(
    SUMIFS(FACT_ORDERS[TotalAmount], FACT_ORDERS[WD_CUSTOMERS],FACT_ORDERS[[#This Row],[WD_CUSTOMERS]])&gt;=15000, "VIP",
    SUMIFS(FACT_ORDERS[TotalAmount], FACT_ORDERS[WD_CUSTOMERS],FACT_ORDERS[[#This Row],[WD_CUSTOMERS]])&gt;=8000, "Premium",
    TRUE, "Regular"
)</f>
        <v>Regular</v>
      </c>
      <c r="N777" s="32" cm="1">
        <f t="array" ref="N777">_xlfn.IFS(
   FACT_ORDERS[[#This Row],[TypeOfClient]]="VIP", 0.2,
   FACT_ORDERS[[#This Row],[TypeOfClient]]="Premium", 0.1,
   TRUE, 0
)</f>
        <v>0</v>
      </c>
      <c r="O777" s="31" cm="1">
        <f t="array" ref="O777">_xlfn.IFS(
   FACT_ORDERS[[#This Row],[TotalAmount]]&gt;1500, 0.15,
   FACT_ORDERS[[#This Row],[TotalAmount]]&gt;1000, 0.1,
   FACT_ORDERS[[#This Row],[TotalAmount]]&gt;500, 0.05,
   TRUE, 0
)</f>
        <v>0</v>
      </c>
      <c r="P777" s="28">
        <f xml:space="preserve"> FACT_ORDERS[[#This Row],[TotalAmount]] * (1 - (FACT_ORDERS[[#This Row],[ClientDiscount]] + FACT_ORDERS[[#This Row],[OrderDiscount]]) )</f>
        <v>325</v>
      </c>
      <c r="Q777" s="28">
        <f>FACT_ORDERS[[#This Row],[TotalAmountWithDiscount]]+FACT_ORDERS[[#This Row],[DeliveryCost]]</f>
        <v>325</v>
      </c>
      <c r="R777" s="35">
        <v>45279</v>
      </c>
      <c r="S777" s="35" t="str">
        <f>IF(NETWORKDAYS(FACT_ORDERS[[#This Row],[Order-Date]], FACT_ORDERS[[#This Row],[ArrivalDate ]]) &gt; 10, "Late", "On Time")</f>
        <v>On Time</v>
      </c>
    </row>
    <row r="778" spans="1:19" x14ac:dyDescent="0.3">
      <c r="A778" s="12">
        <v>5776</v>
      </c>
      <c r="B778" s="12">
        <v>233</v>
      </c>
      <c r="C778" s="12">
        <v>10921</v>
      </c>
      <c r="D778" s="12">
        <v>777</v>
      </c>
      <c r="E778" s="12" t="s">
        <v>244</v>
      </c>
      <c r="F778" s="13">
        <v>45270</v>
      </c>
      <c r="G778" s="26" t="s">
        <v>11460</v>
      </c>
      <c r="H778" s="12">
        <v>25</v>
      </c>
      <c r="I778" s="28">
        <f>VLOOKUP(B:B,DIM_PRODUCTS!A:F,5,FALSE)</f>
        <v>13</v>
      </c>
      <c r="J778" s="28">
        <f>FACT_ORDERS[[#This Row],[ProductPrice]]*FACT_ORDERS[[#This Row],[Quantity]]</f>
        <v>325</v>
      </c>
      <c r="K778" s="12" t="str">
        <f>VLOOKUP(C:C,DIM_CUSTOMERS!A:G,7,FALSE)</f>
        <v>New Zealand</v>
      </c>
      <c r="L778" s="30" cm="1">
        <f t="array" ref="L778">_xlfn.IFS(
    AND(FACT_ORDERS[[#This Row],[DeliveryMehtod]]="shippment",FACT_ORDERS[[#This Row],[TotalAmount]]&gt;=200), 0,
    AND(FACT_ORDERS[[#This Row],[DeliveryMehtod]]="pickup"), 15,
    AND(FACT_ORDERS[[#This Row],[DeliveryMehtod]]="shippment",FACT_ORDERS[[#This Row],[TotalAmount]]&lt;200), 35
)</f>
        <v>0</v>
      </c>
      <c r="M778" s="12" t="str" cm="1">
        <f t="array" ref="M778">_xlfn.IFS(
    SUMIFS(FACT_ORDERS[TotalAmount], FACT_ORDERS[WD_CUSTOMERS],FACT_ORDERS[[#This Row],[WD_CUSTOMERS]])&gt;=15000, "VIP",
    SUMIFS(FACT_ORDERS[TotalAmount], FACT_ORDERS[WD_CUSTOMERS],FACT_ORDERS[[#This Row],[WD_CUSTOMERS]])&gt;=8000, "Premium",
    TRUE, "Regular"
)</f>
        <v>Regular</v>
      </c>
      <c r="N778" s="32" cm="1">
        <f t="array" ref="N778">_xlfn.IFS(
   FACT_ORDERS[[#This Row],[TypeOfClient]]="VIP", 0.2,
   FACT_ORDERS[[#This Row],[TypeOfClient]]="Premium", 0.1,
   TRUE, 0
)</f>
        <v>0</v>
      </c>
      <c r="O778" s="31" cm="1">
        <f t="array" ref="O778">_xlfn.IFS(
   FACT_ORDERS[[#This Row],[TotalAmount]]&gt;1500, 0.15,
   FACT_ORDERS[[#This Row],[TotalAmount]]&gt;1000, 0.1,
   FACT_ORDERS[[#This Row],[TotalAmount]]&gt;500, 0.05,
   TRUE, 0
)</f>
        <v>0</v>
      </c>
      <c r="P778" s="28">
        <f xml:space="preserve"> FACT_ORDERS[[#This Row],[TotalAmount]] * (1 - (FACT_ORDERS[[#This Row],[ClientDiscount]] + FACT_ORDERS[[#This Row],[OrderDiscount]]) )</f>
        <v>325</v>
      </c>
      <c r="Q778" s="28">
        <f>FACT_ORDERS[[#This Row],[TotalAmountWithDiscount]]+FACT_ORDERS[[#This Row],[DeliveryCost]]</f>
        <v>325</v>
      </c>
      <c r="R778" s="35">
        <v>45279</v>
      </c>
      <c r="S778" s="35" t="str">
        <f>IF(NETWORKDAYS(FACT_ORDERS[[#This Row],[Order-Date]], FACT_ORDERS[[#This Row],[ArrivalDate ]]) &gt; 10, "Late", "On Time")</f>
        <v>On Time</v>
      </c>
    </row>
    <row r="779" spans="1:19" x14ac:dyDescent="0.3">
      <c r="A779" s="12">
        <v>5777</v>
      </c>
      <c r="B779" s="12">
        <v>225</v>
      </c>
      <c r="C779" s="12">
        <v>10921</v>
      </c>
      <c r="D779" s="12">
        <v>778</v>
      </c>
      <c r="E779" s="12" t="s">
        <v>243</v>
      </c>
      <c r="F779" s="13">
        <v>45270</v>
      </c>
      <c r="G779" s="26" t="s">
        <v>4475</v>
      </c>
      <c r="H779" s="12">
        <v>21</v>
      </c>
      <c r="I779" s="28">
        <f>VLOOKUP(B:B,DIM_PRODUCTS!A:F,5,FALSE)</f>
        <v>21</v>
      </c>
      <c r="J779" s="28">
        <f>FACT_ORDERS[[#This Row],[ProductPrice]]*FACT_ORDERS[[#This Row],[Quantity]]</f>
        <v>441</v>
      </c>
      <c r="K779" s="12" t="str">
        <f>VLOOKUP(C:C,DIM_CUSTOMERS!A:G,7,FALSE)</f>
        <v>New Zealand</v>
      </c>
      <c r="L779" s="30" cm="1">
        <f t="array" ref="L779">_xlfn.IFS(
    AND(FACT_ORDERS[[#This Row],[DeliveryMehtod]]="shippment",FACT_ORDERS[[#This Row],[TotalAmount]]&gt;=200), 0,
    AND(FACT_ORDERS[[#This Row],[DeliveryMehtod]]="pickup"), 15,
    AND(FACT_ORDERS[[#This Row],[DeliveryMehtod]]="shippment",FACT_ORDERS[[#This Row],[TotalAmount]]&lt;200), 35
)</f>
        <v>15</v>
      </c>
      <c r="M779" s="12" t="str" cm="1">
        <f t="array" ref="M779">_xlfn.IFS(
    SUMIFS(FACT_ORDERS[TotalAmount], FACT_ORDERS[WD_CUSTOMERS],FACT_ORDERS[[#This Row],[WD_CUSTOMERS]])&gt;=15000, "VIP",
    SUMIFS(FACT_ORDERS[TotalAmount], FACT_ORDERS[WD_CUSTOMERS],FACT_ORDERS[[#This Row],[WD_CUSTOMERS]])&gt;=8000, "Premium",
    TRUE, "Regular"
)</f>
        <v>Regular</v>
      </c>
      <c r="N779" s="32" cm="1">
        <f t="array" ref="N779">_xlfn.IFS(
   FACT_ORDERS[[#This Row],[TypeOfClient]]="VIP", 0.2,
   FACT_ORDERS[[#This Row],[TypeOfClient]]="Premium", 0.1,
   TRUE, 0
)</f>
        <v>0</v>
      </c>
      <c r="O779" s="31" cm="1">
        <f t="array" ref="O779">_xlfn.IFS(
   FACT_ORDERS[[#This Row],[TotalAmount]]&gt;1500, 0.15,
   FACT_ORDERS[[#This Row],[TotalAmount]]&gt;1000, 0.1,
   FACT_ORDERS[[#This Row],[TotalAmount]]&gt;500, 0.05,
   TRUE, 0
)</f>
        <v>0</v>
      </c>
      <c r="P779" s="28">
        <f xml:space="preserve"> FACT_ORDERS[[#This Row],[TotalAmount]] * (1 - (FACT_ORDERS[[#This Row],[ClientDiscount]] + FACT_ORDERS[[#This Row],[OrderDiscount]]) )</f>
        <v>441</v>
      </c>
      <c r="Q779" s="28">
        <f>FACT_ORDERS[[#This Row],[TotalAmountWithDiscount]]+FACT_ORDERS[[#This Row],[DeliveryCost]]</f>
        <v>456</v>
      </c>
      <c r="R779" s="35">
        <v>45279</v>
      </c>
      <c r="S779" s="35" t="str">
        <f>IF(NETWORKDAYS(FACT_ORDERS[[#This Row],[Order-Date]], FACT_ORDERS[[#This Row],[ArrivalDate ]]) &gt; 10, "Late", "On Time")</f>
        <v>On Time</v>
      </c>
    </row>
    <row r="780" spans="1:19" x14ac:dyDescent="0.3">
      <c r="A780" s="12">
        <v>5778</v>
      </c>
      <c r="B780" s="12">
        <v>237</v>
      </c>
      <c r="C780" s="12">
        <v>10454</v>
      </c>
      <c r="D780" s="12">
        <v>779</v>
      </c>
      <c r="E780" s="12" t="s">
        <v>243</v>
      </c>
      <c r="F780" s="13">
        <v>45469</v>
      </c>
      <c r="G780" s="26" t="s">
        <v>11461</v>
      </c>
      <c r="H780" s="12">
        <v>30</v>
      </c>
      <c r="I780" s="28">
        <f>VLOOKUP(B:B,DIM_PRODUCTS!A:F,5,FALSE)</f>
        <v>17</v>
      </c>
      <c r="J780" s="28">
        <f>FACT_ORDERS[[#This Row],[ProductPrice]]*FACT_ORDERS[[#This Row],[Quantity]]</f>
        <v>510</v>
      </c>
      <c r="K780" s="12" t="str">
        <f>VLOOKUP(C:C,DIM_CUSTOMERS!A:G,7,FALSE)</f>
        <v>Japan</v>
      </c>
      <c r="L780" s="30" cm="1">
        <f t="array" ref="L780">_xlfn.IFS(
    AND(FACT_ORDERS[[#This Row],[DeliveryMehtod]]="shippment",FACT_ORDERS[[#This Row],[TotalAmount]]&gt;=200), 0,
    AND(FACT_ORDERS[[#This Row],[DeliveryMehtod]]="pickup"), 15,
    AND(FACT_ORDERS[[#This Row],[DeliveryMehtod]]="shippment",FACT_ORDERS[[#This Row],[TotalAmount]]&lt;200), 35
)</f>
        <v>15</v>
      </c>
      <c r="M780" s="12" t="str" cm="1">
        <f t="array" ref="M780">_xlfn.IFS(
    SUMIFS(FACT_ORDERS[TotalAmount], FACT_ORDERS[WD_CUSTOMERS],FACT_ORDERS[[#This Row],[WD_CUSTOMERS]])&gt;=15000, "VIP",
    SUMIFS(FACT_ORDERS[TotalAmount], FACT_ORDERS[WD_CUSTOMERS],FACT_ORDERS[[#This Row],[WD_CUSTOMERS]])&gt;=8000, "Premium",
    TRUE, "Regular"
)</f>
        <v>Regular</v>
      </c>
      <c r="N780" s="32" cm="1">
        <f t="array" ref="N780">_xlfn.IFS(
   FACT_ORDERS[[#This Row],[TypeOfClient]]="VIP", 0.2,
   FACT_ORDERS[[#This Row],[TypeOfClient]]="Premium", 0.1,
   TRUE, 0
)</f>
        <v>0</v>
      </c>
      <c r="O780" s="31" cm="1">
        <f t="array" ref="O780">_xlfn.IFS(
   FACT_ORDERS[[#This Row],[TotalAmount]]&gt;1500, 0.15,
   FACT_ORDERS[[#This Row],[TotalAmount]]&gt;1000, 0.1,
   FACT_ORDERS[[#This Row],[TotalAmount]]&gt;500, 0.05,
   TRUE, 0
)</f>
        <v>0.05</v>
      </c>
      <c r="P780" s="28">
        <f xml:space="preserve"> FACT_ORDERS[[#This Row],[TotalAmount]] * (1 - (FACT_ORDERS[[#This Row],[ClientDiscount]] + FACT_ORDERS[[#This Row],[OrderDiscount]]) )</f>
        <v>484.5</v>
      </c>
      <c r="Q780" s="28">
        <f>FACT_ORDERS[[#This Row],[TotalAmountWithDiscount]]+FACT_ORDERS[[#This Row],[DeliveryCost]]</f>
        <v>499.5</v>
      </c>
      <c r="R780" s="35">
        <v>45479</v>
      </c>
      <c r="S780" s="35" t="str">
        <f>IF(NETWORKDAYS(FACT_ORDERS[[#This Row],[Order-Date]], FACT_ORDERS[[#This Row],[ArrivalDate ]]) &gt; 10, "Late", "On Time")</f>
        <v>On Time</v>
      </c>
    </row>
    <row r="781" spans="1:19" x14ac:dyDescent="0.3">
      <c r="A781" s="12">
        <v>5779</v>
      </c>
      <c r="B781" s="12">
        <v>251</v>
      </c>
      <c r="C781" s="12">
        <v>10932</v>
      </c>
      <c r="D781" s="12">
        <v>780</v>
      </c>
      <c r="E781" s="12" t="s">
        <v>244</v>
      </c>
      <c r="F781" s="13">
        <v>45150</v>
      </c>
      <c r="G781" s="26" t="s">
        <v>11462</v>
      </c>
      <c r="H781" s="12">
        <v>36</v>
      </c>
      <c r="I781" s="28">
        <f>VLOOKUP(B:B,DIM_PRODUCTS!A:F,5,FALSE)</f>
        <v>12</v>
      </c>
      <c r="J781" s="28">
        <f>FACT_ORDERS[[#This Row],[ProductPrice]]*FACT_ORDERS[[#This Row],[Quantity]]</f>
        <v>432</v>
      </c>
      <c r="K781" s="12" t="str">
        <f>VLOOKUP(C:C,DIM_CUSTOMERS!A:G,7,FALSE)</f>
        <v>Australia</v>
      </c>
      <c r="L781" s="30" cm="1">
        <f t="array" ref="L781">_xlfn.IFS(
    AND(FACT_ORDERS[[#This Row],[DeliveryMehtod]]="shippment",FACT_ORDERS[[#This Row],[TotalAmount]]&gt;=200), 0,
    AND(FACT_ORDERS[[#This Row],[DeliveryMehtod]]="pickup"), 15,
    AND(FACT_ORDERS[[#This Row],[DeliveryMehtod]]="shippment",FACT_ORDERS[[#This Row],[TotalAmount]]&lt;200), 35
)</f>
        <v>0</v>
      </c>
      <c r="M781" s="12" t="str" cm="1">
        <f t="array" ref="M781">_xlfn.IFS(
    SUMIFS(FACT_ORDERS[TotalAmount], FACT_ORDERS[WD_CUSTOMERS],FACT_ORDERS[[#This Row],[WD_CUSTOMERS]])&gt;=15000, "VIP",
    SUMIFS(FACT_ORDERS[TotalAmount], FACT_ORDERS[WD_CUSTOMERS],FACT_ORDERS[[#This Row],[WD_CUSTOMERS]])&gt;=8000, "Premium",
    TRUE, "Regular"
)</f>
        <v>Regular</v>
      </c>
      <c r="N781" s="32" cm="1">
        <f t="array" ref="N781">_xlfn.IFS(
   FACT_ORDERS[[#This Row],[TypeOfClient]]="VIP", 0.2,
   FACT_ORDERS[[#This Row],[TypeOfClient]]="Premium", 0.1,
   TRUE, 0
)</f>
        <v>0</v>
      </c>
      <c r="O781" s="31" cm="1">
        <f t="array" ref="O781">_xlfn.IFS(
   FACT_ORDERS[[#This Row],[TotalAmount]]&gt;1500, 0.15,
   FACT_ORDERS[[#This Row],[TotalAmount]]&gt;1000, 0.1,
   FACT_ORDERS[[#This Row],[TotalAmount]]&gt;500, 0.05,
   TRUE, 0
)</f>
        <v>0</v>
      </c>
      <c r="P781" s="28">
        <f xml:space="preserve"> FACT_ORDERS[[#This Row],[TotalAmount]] * (1 - (FACT_ORDERS[[#This Row],[ClientDiscount]] + FACT_ORDERS[[#This Row],[OrderDiscount]]) )</f>
        <v>432</v>
      </c>
      <c r="Q781" s="28">
        <f>FACT_ORDERS[[#This Row],[TotalAmountWithDiscount]]+FACT_ORDERS[[#This Row],[DeliveryCost]]</f>
        <v>432</v>
      </c>
      <c r="R781" s="35">
        <v>45161</v>
      </c>
      <c r="S781" s="35" t="str">
        <f>IF(NETWORKDAYS(FACT_ORDERS[[#This Row],[Order-Date]], FACT_ORDERS[[#This Row],[ArrivalDate ]]) &gt; 10, "Late", "On Time")</f>
        <v>On Time</v>
      </c>
    </row>
    <row r="782" spans="1:19" x14ac:dyDescent="0.3">
      <c r="A782" s="12">
        <v>5780</v>
      </c>
      <c r="B782" s="12">
        <v>244</v>
      </c>
      <c r="C782" s="12">
        <v>10932</v>
      </c>
      <c r="D782" s="12">
        <v>781</v>
      </c>
      <c r="E782" s="12" t="s">
        <v>243</v>
      </c>
      <c r="F782" s="13">
        <v>44840</v>
      </c>
      <c r="G782" s="26" t="s">
        <v>11463</v>
      </c>
      <c r="H782" s="12">
        <v>42</v>
      </c>
      <c r="I782" s="28">
        <f>VLOOKUP(B:B,DIM_PRODUCTS!A:F,5,FALSE)</f>
        <v>25</v>
      </c>
      <c r="J782" s="28">
        <f>FACT_ORDERS[[#This Row],[ProductPrice]]*FACT_ORDERS[[#This Row],[Quantity]]</f>
        <v>1050</v>
      </c>
      <c r="K782" s="12" t="str">
        <f>VLOOKUP(C:C,DIM_CUSTOMERS!A:G,7,FALSE)</f>
        <v>Australia</v>
      </c>
      <c r="L782" s="30" cm="1">
        <f t="array" ref="L782">_xlfn.IFS(
    AND(FACT_ORDERS[[#This Row],[DeliveryMehtod]]="shippment",FACT_ORDERS[[#This Row],[TotalAmount]]&gt;=200), 0,
    AND(FACT_ORDERS[[#This Row],[DeliveryMehtod]]="pickup"), 15,
    AND(FACT_ORDERS[[#This Row],[DeliveryMehtod]]="shippment",FACT_ORDERS[[#This Row],[TotalAmount]]&lt;200), 35
)</f>
        <v>15</v>
      </c>
      <c r="M782" s="12" t="str" cm="1">
        <f t="array" ref="M782">_xlfn.IFS(
    SUMIFS(FACT_ORDERS[TotalAmount], FACT_ORDERS[WD_CUSTOMERS],FACT_ORDERS[[#This Row],[WD_CUSTOMERS]])&gt;=15000, "VIP",
    SUMIFS(FACT_ORDERS[TotalAmount], FACT_ORDERS[WD_CUSTOMERS],FACT_ORDERS[[#This Row],[WD_CUSTOMERS]])&gt;=8000, "Premium",
    TRUE, "Regular"
)</f>
        <v>Regular</v>
      </c>
      <c r="N782" s="32" cm="1">
        <f t="array" ref="N782">_xlfn.IFS(
   FACT_ORDERS[[#This Row],[TypeOfClient]]="VIP", 0.2,
   FACT_ORDERS[[#This Row],[TypeOfClient]]="Premium", 0.1,
   TRUE, 0
)</f>
        <v>0</v>
      </c>
      <c r="O782" s="31" cm="1">
        <f t="array" ref="O782">_xlfn.IFS(
   FACT_ORDERS[[#This Row],[TotalAmount]]&gt;1500, 0.15,
   FACT_ORDERS[[#This Row],[TotalAmount]]&gt;1000, 0.1,
   FACT_ORDERS[[#This Row],[TotalAmount]]&gt;500, 0.05,
   TRUE, 0
)</f>
        <v>0.1</v>
      </c>
      <c r="P782" s="28">
        <f xml:space="preserve"> FACT_ORDERS[[#This Row],[TotalAmount]] * (1 - (FACT_ORDERS[[#This Row],[ClientDiscount]] + FACT_ORDERS[[#This Row],[OrderDiscount]]) )</f>
        <v>945</v>
      </c>
      <c r="Q782" s="28">
        <f>FACT_ORDERS[[#This Row],[TotalAmountWithDiscount]]+FACT_ORDERS[[#This Row],[DeliveryCost]]</f>
        <v>960</v>
      </c>
      <c r="R782" s="35">
        <v>44848</v>
      </c>
      <c r="S782" s="35" t="str">
        <f>IF(NETWORKDAYS(FACT_ORDERS[[#This Row],[Order-Date]], FACT_ORDERS[[#This Row],[ArrivalDate ]]) &gt; 10, "Late", "On Time")</f>
        <v>On Time</v>
      </c>
    </row>
    <row r="783" spans="1:19" x14ac:dyDescent="0.3">
      <c r="A783" s="12">
        <v>5781</v>
      </c>
      <c r="B783" s="12">
        <v>256</v>
      </c>
      <c r="C783" s="12">
        <v>10000</v>
      </c>
      <c r="D783" s="12">
        <v>782</v>
      </c>
      <c r="E783" s="12" t="s">
        <v>244</v>
      </c>
      <c r="F783" s="13">
        <v>45541</v>
      </c>
      <c r="G783" s="26" t="s">
        <v>11464</v>
      </c>
      <c r="H783" s="12">
        <v>28</v>
      </c>
      <c r="I783" s="28">
        <f>VLOOKUP(B:B,DIM_PRODUCTS!A:F,5,FALSE)</f>
        <v>14</v>
      </c>
      <c r="J783" s="28">
        <f>FACT_ORDERS[[#This Row],[ProductPrice]]*FACT_ORDERS[[#This Row],[Quantity]]</f>
        <v>392</v>
      </c>
      <c r="K783" s="12" t="str">
        <f>VLOOKUP(C:C,DIM_CUSTOMERS!A:G,7,FALSE)</f>
        <v>USA</v>
      </c>
      <c r="L783" s="30" cm="1">
        <f t="array" ref="L783">_xlfn.IFS(
    AND(FACT_ORDERS[[#This Row],[DeliveryMehtod]]="shippment",FACT_ORDERS[[#This Row],[TotalAmount]]&gt;=200), 0,
    AND(FACT_ORDERS[[#This Row],[DeliveryMehtod]]="pickup"), 15,
    AND(FACT_ORDERS[[#This Row],[DeliveryMehtod]]="shippment",FACT_ORDERS[[#This Row],[TotalAmount]]&lt;200), 35
)</f>
        <v>0</v>
      </c>
      <c r="M783" s="12" t="str" cm="1">
        <f t="array" ref="M783">_xlfn.IFS(
    SUMIFS(FACT_ORDERS[TotalAmount], FACT_ORDERS[WD_CUSTOMERS],FACT_ORDERS[[#This Row],[WD_CUSTOMERS]])&gt;=15000, "VIP",
    SUMIFS(FACT_ORDERS[TotalAmount], FACT_ORDERS[WD_CUSTOMERS],FACT_ORDERS[[#This Row],[WD_CUSTOMERS]])&gt;=8000, "Premium",
    TRUE, "Regular"
)</f>
        <v>Regular</v>
      </c>
      <c r="N783" s="32" cm="1">
        <f t="array" ref="N783">_xlfn.IFS(
   FACT_ORDERS[[#This Row],[TypeOfClient]]="VIP", 0.2,
   FACT_ORDERS[[#This Row],[TypeOfClient]]="Premium", 0.1,
   TRUE, 0
)</f>
        <v>0</v>
      </c>
      <c r="O783" s="31" cm="1">
        <f t="array" ref="O783">_xlfn.IFS(
   FACT_ORDERS[[#This Row],[TotalAmount]]&gt;1500, 0.15,
   FACT_ORDERS[[#This Row],[TotalAmount]]&gt;1000, 0.1,
   FACT_ORDERS[[#This Row],[TotalAmount]]&gt;500, 0.05,
   TRUE, 0
)</f>
        <v>0</v>
      </c>
      <c r="P783" s="28">
        <f xml:space="preserve"> FACT_ORDERS[[#This Row],[TotalAmount]] * (1 - (FACT_ORDERS[[#This Row],[ClientDiscount]] + FACT_ORDERS[[#This Row],[OrderDiscount]]) )</f>
        <v>392</v>
      </c>
      <c r="Q783" s="28">
        <f>FACT_ORDERS[[#This Row],[TotalAmountWithDiscount]]+FACT_ORDERS[[#This Row],[DeliveryCost]]</f>
        <v>392</v>
      </c>
      <c r="R783" s="35">
        <v>45551</v>
      </c>
      <c r="S783" s="35" t="str">
        <f>IF(NETWORKDAYS(FACT_ORDERS[[#This Row],[Order-Date]], FACT_ORDERS[[#This Row],[ArrivalDate ]]) &gt; 10, "Late", "On Time")</f>
        <v>On Time</v>
      </c>
    </row>
    <row r="784" spans="1:19" x14ac:dyDescent="0.3">
      <c r="A784" s="12">
        <v>5782</v>
      </c>
      <c r="B784" s="12">
        <v>208</v>
      </c>
      <c r="C784" s="12">
        <v>10000</v>
      </c>
      <c r="D784" s="12">
        <v>783</v>
      </c>
      <c r="E784" s="12" t="s">
        <v>243</v>
      </c>
      <c r="F784" s="13">
        <v>45376</v>
      </c>
      <c r="G784" s="26" t="s">
        <v>11465</v>
      </c>
      <c r="H784" s="12">
        <v>9</v>
      </c>
      <c r="I784" s="28">
        <f>VLOOKUP(B:B,DIM_PRODUCTS!A:F,5,FALSE)</f>
        <v>10</v>
      </c>
      <c r="J784" s="28">
        <f>FACT_ORDERS[[#This Row],[ProductPrice]]*FACT_ORDERS[[#This Row],[Quantity]]</f>
        <v>90</v>
      </c>
      <c r="K784" s="12" t="str">
        <f>VLOOKUP(C:C,DIM_CUSTOMERS!A:G,7,FALSE)</f>
        <v>USA</v>
      </c>
      <c r="L784" s="30" cm="1">
        <f t="array" ref="L784">_xlfn.IFS(
    AND(FACT_ORDERS[[#This Row],[DeliveryMehtod]]="shippment",FACT_ORDERS[[#This Row],[TotalAmount]]&gt;=200), 0,
    AND(FACT_ORDERS[[#This Row],[DeliveryMehtod]]="pickup"), 15,
    AND(FACT_ORDERS[[#This Row],[DeliveryMehtod]]="shippment",FACT_ORDERS[[#This Row],[TotalAmount]]&lt;200), 35
)</f>
        <v>15</v>
      </c>
      <c r="M784" s="12" t="str" cm="1">
        <f t="array" ref="M784">_xlfn.IFS(
    SUMIFS(FACT_ORDERS[TotalAmount], FACT_ORDERS[WD_CUSTOMERS],FACT_ORDERS[[#This Row],[WD_CUSTOMERS]])&gt;=15000, "VIP",
    SUMIFS(FACT_ORDERS[TotalAmount], FACT_ORDERS[WD_CUSTOMERS],FACT_ORDERS[[#This Row],[WD_CUSTOMERS]])&gt;=8000, "Premium",
    TRUE, "Regular"
)</f>
        <v>Regular</v>
      </c>
      <c r="N784" s="32" cm="1">
        <f t="array" ref="N784">_xlfn.IFS(
   FACT_ORDERS[[#This Row],[TypeOfClient]]="VIP", 0.2,
   FACT_ORDERS[[#This Row],[TypeOfClient]]="Premium", 0.1,
   TRUE, 0
)</f>
        <v>0</v>
      </c>
      <c r="O784" s="31" cm="1">
        <f t="array" ref="O784">_xlfn.IFS(
   FACT_ORDERS[[#This Row],[TotalAmount]]&gt;1500, 0.15,
   FACT_ORDERS[[#This Row],[TotalAmount]]&gt;1000, 0.1,
   FACT_ORDERS[[#This Row],[TotalAmount]]&gt;500, 0.05,
   TRUE, 0
)</f>
        <v>0</v>
      </c>
      <c r="P784" s="28">
        <f xml:space="preserve"> FACT_ORDERS[[#This Row],[TotalAmount]] * (1 - (FACT_ORDERS[[#This Row],[ClientDiscount]] + FACT_ORDERS[[#This Row],[OrderDiscount]]) )</f>
        <v>90</v>
      </c>
      <c r="Q784" s="28">
        <f>FACT_ORDERS[[#This Row],[TotalAmountWithDiscount]]+FACT_ORDERS[[#This Row],[DeliveryCost]]</f>
        <v>105</v>
      </c>
      <c r="R784" s="35">
        <v>45385</v>
      </c>
      <c r="S784" s="35" t="str">
        <f>IF(NETWORKDAYS(FACT_ORDERS[[#This Row],[Order-Date]], FACT_ORDERS[[#This Row],[ArrivalDate ]]) &gt; 10, "Late", "On Time")</f>
        <v>On Time</v>
      </c>
    </row>
    <row r="785" spans="1:19" x14ac:dyDescent="0.3">
      <c r="A785" s="12">
        <v>5783</v>
      </c>
      <c r="B785" s="12">
        <v>234</v>
      </c>
      <c r="C785" s="12">
        <v>10000</v>
      </c>
      <c r="D785" s="12">
        <v>784</v>
      </c>
      <c r="E785" s="12" t="s">
        <v>243</v>
      </c>
      <c r="F785" s="13">
        <v>45376</v>
      </c>
      <c r="G785" s="26" t="s">
        <v>11466</v>
      </c>
      <c r="H785" s="12">
        <v>32</v>
      </c>
      <c r="I785" s="28">
        <f>VLOOKUP(B:B,DIM_PRODUCTS!A:F,5,FALSE)</f>
        <v>13</v>
      </c>
      <c r="J785" s="28">
        <f>FACT_ORDERS[[#This Row],[ProductPrice]]*FACT_ORDERS[[#This Row],[Quantity]]</f>
        <v>416</v>
      </c>
      <c r="K785" s="12" t="str">
        <f>VLOOKUP(C:C,DIM_CUSTOMERS!A:G,7,FALSE)</f>
        <v>USA</v>
      </c>
      <c r="L785" s="30" cm="1">
        <f t="array" ref="L785">_xlfn.IFS(
    AND(FACT_ORDERS[[#This Row],[DeliveryMehtod]]="shippment",FACT_ORDERS[[#This Row],[TotalAmount]]&gt;=200), 0,
    AND(FACT_ORDERS[[#This Row],[DeliveryMehtod]]="pickup"), 15,
    AND(FACT_ORDERS[[#This Row],[DeliveryMehtod]]="shippment",FACT_ORDERS[[#This Row],[TotalAmount]]&lt;200), 35
)</f>
        <v>15</v>
      </c>
      <c r="M785" s="12" t="str" cm="1">
        <f t="array" ref="M785">_xlfn.IFS(
    SUMIFS(FACT_ORDERS[TotalAmount], FACT_ORDERS[WD_CUSTOMERS],FACT_ORDERS[[#This Row],[WD_CUSTOMERS]])&gt;=15000, "VIP",
    SUMIFS(FACT_ORDERS[TotalAmount], FACT_ORDERS[WD_CUSTOMERS],FACT_ORDERS[[#This Row],[WD_CUSTOMERS]])&gt;=8000, "Premium",
    TRUE, "Regular"
)</f>
        <v>Regular</v>
      </c>
      <c r="N785" s="32" cm="1">
        <f t="array" ref="N785">_xlfn.IFS(
   FACT_ORDERS[[#This Row],[TypeOfClient]]="VIP", 0.2,
   FACT_ORDERS[[#This Row],[TypeOfClient]]="Premium", 0.1,
   TRUE, 0
)</f>
        <v>0</v>
      </c>
      <c r="O785" s="31" cm="1">
        <f t="array" ref="O785">_xlfn.IFS(
   FACT_ORDERS[[#This Row],[TotalAmount]]&gt;1500, 0.15,
   FACT_ORDERS[[#This Row],[TotalAmount]]&gt;1000, 0.1,
   FACT_ORDERS[[#This Row],[TotalAmount]]&gt;500, 0.05,
   TRUE, 0
)</f>
        <v>0</v>
      </c>
      <c r="P785" s="28">
        <f xml:space="preserve"> FACT_ORDERS[[#This Row],[TotalAmount]] * (1 - (FACT_ORDERS[[#This Row],[ClientDiscount]] + FACT_ORDERS[[#This Row],[OrderDiscount]]) )</f>
        <v>416</v>
      </c>
      <c r="Q785" s="28">
        <f>FACT_ORDERS[[#This Row],[TotalAmountWithDiscount]]+FACT_ORDERS[[#This Row],[DeliveryCost]]</f>
        <v>431</v>
      </c>
      <c r="R785" s="35">
        <v>45383</v>
      </c>
      <c r="S785" s="35" t="str">
        <f>IF(NETWORKDAYS(FACT_ORDERS[[#This Row],[Order-Date]], FACT_ORDERS[[#This Row],[ArrivalDate ]]) &gt; 10, "Late", "On Time")</f>
        <v>On Time</v>
      </c>
    </row>
    <row r="786" spans="1:19" x14ac:dyDescent="0.3">
      <c r="A786" s="12">
        <v>5784</v>
      </c>
      <c r="B786" s="12">
        <v>210</v>
      </c>
      <c r="C786" s="12">
        <v>10236</v>
      </c>
      <c r="D786" s="12">
        <v>785</v>
      </c>
      <c r="E786" s="12" t="s">
        <v>243</v>
      </c>
      <c r="F786" s="13">
        <v>45084</v>
      </c>
      <c r="G786" s="26" t="s">
        <v>11467</v>
      </c>
      <c r="H786" s="12">
        <v>19</v>
      </c>
      <c r="I786" s="28">
        <f>VLOOKUP(B:B,DIM_PRODUCTS!A:F,5,FALSE)</f>
        <v>14</v>
      </c>
      <c r="J786" s="28">
        <f>FACT_ORDERS[[#This Row],[ProductPrice]]*FACT_ORDERS[[#This Row],[Quantity]]</f>
        <v>266</v>
      </c>
      <c r="K786" s="12" t="str">
        <f>VLOOKUP(C:C,DIM_CUSTOMERS!A:G,7,FALSE)</f>
        <v>USA</v>
      </c>
      <c r="L786" s="30" cm="1">
        <f t="array" ref="L786">_xlfn.IFS(
    AND(FACT_ORDERS[[#This Row],[DeliveryMehtod]]="shippment",FACT_ORDERS[[#This Row],[TotalAmount]]&gt;=200), 0,
    AND(FACT_ORDERS[[#This Row],[DeliveryMehtod]]="pickup"), 15,
    AND(FACT_ORDERS[[#This Row],[DeliveryMehtod]]="shippment",FACT_ORDERS[[#This Row],[TotalAmount]]&lt;200), 35
)</f>
        <v>15</v>
      </c>
      <c r="M786" s="12" t="str" cm="1">
        <f t="array" ref="M786">_xlfn.IFS(
    SUMIFS(FACT_ORDERS[TotalAmount], FACT_ORDERS[WD_CUSTOMERS],FACT_ORDERS[[#This Row],[WD_CUSTOMERS]])&gt;=15000, "VIP",
    SUMIFS(FACT_ORDERS[TotalAmount], FACT_ORDERS[WD_CUSTOMERS],FACT_ORDERS[[#This Row],[WD_CUSTOMERS]])&gt;=8000, "Premium",
    TRUE, "Regular"
)</f>
        <v>Regular</v>
      </c>
      <c r="N786" s="32" cm="1">
        <f t="array" ref="N786">_xlfn.IFS(
   FACT_ORDERS[[#This Row],[TypeOfClient]]="VIP", 0.2,
   FACT_ORDERS[[#This Row],[TypeOfClient]]="Premium", 0.1,
   TRUE, 0
)</f>
        <v>0</v>
      </c>
      <c r="O786" s="31" cm="1">
        <f t="array" ref="O786">_xlfn.IFS(
   FACT_ORDERS[[#This Row],[TotalAmount]]&gt;1500, 0.15,
   FACT_ORDERS[[#This Row],[TotalAmount]]&gt;1000, 0.1,
   FACT_ORDERS[[#This Row],[TotalAmount]]&gt;500, 0.05,
   TRUE, 0
)</f>
        <v>0</v>
      </c>
      <c r="P786" s="28">
        <f xml:space="preserve"> FACT_ORDERS[[#This Row],[TotalAmount]] * (1 - (FACT_ORDERS[[#This Row],[ClientDiscount]] + FACT_ORDERS[[#This Row],[OrderDiscount]]) )</f>
        <v>266</v>
      </c>
      <c r="Q786" s="28">
        <f>FACT_ORDERS[[#This Row],[TotalAmountWithDiscount]]+FACT_ORDERS[[#This Row],[DeliveryCost]]</f>
        <v>281</v>
      </c>
      <c r="R786" s="35">
        <v>45094</v>
      </c>
      <c r="S786" s="35" t="str">
        <f>IF(NETWORKDAYS(FACT_ORDERS[[#This Row],[Order-Date]], FACT_ORDERS[[#This Row],[ArrivalDate ]]) &gt; 10, "Late", "On Time")</f>
        <v>On Time</v>
      </c>
    </row>
    <row r="787" spans="1:19" x14ac:dyDescent="0.3">
      <c r="A787" s="12">
        <v>5785</v>
      </c>
      <c r="B787" s="12">
        <v>269</v>
      </c>
      <c r="C787" s="12">
        <v>10236</v>
      </c>
      <c r="D787" s="12">
        <v>786</v>
      </c>
      <c r="E787" s="12" t="s">
        <v>244</v>
      </c>
      <c r="F787" s="13">
        <v>45084</v>
      </c>
      <c r="G787" s="26" t="s">
        <v>11468</v>
      </c>
      <c r="H787" s="12">
        <v>27</v>
      </c>
      <c r="I787" s="28">
        <f>VLOOKUP(B:B,DIM_PRODUCTS!A:F,5,FALSE)</f>
        <v>29</v>
      </c>
      <c r="J787" s="28">
        <f>FACT_ORDERS[[#This Row],[ProductPrice]]*FACT_ORDERS[[#This Row],[Quantity]]</f>
        <v>783</v>
      </c>
      <c r="K787" s="12" t="str">
        <f>VLOOKUP(C:C,DIM_CUSTOMERS!A:G,7,FALSE)</f>
        <v>USA</v>
      </c>
      <c r="L787" s="30" cm="1">
        <f t="array" ref="L787">_xlfn.IFS(
    AND(FACT_ORDERS[[#This Row],[DeliveryMehtod]]="shippment",FACT_ORDERS[[#This Row],[TotalAmount]]&gt;=200), 0,
    AND(FACT_ORDERS[[#This Row],[DeliveryMehtod]]="pickup"), 15,
    AND(FACT_ORDERS[[#This Row],[DeliveryMehtod]]="shippment",FACT_ORDERS[[#This Row],[TotalAmount]]&lt;200), 35
)</f>
        <v>0</v>
      </c>
      <c r="M787" s="12" t="str" cm="1">
        <f t="array" ref="M787">_xlfn.IFS(
    SUMIFS(FACT_ORDERS[TotalAmount], FACT_ORDERS[WD_CUSTOMERS],FACT_ORDERS[[#This Row],[WD_CUSTOMERS]])&gt;=15000, "VIP",
    SUMIFS(FACT_ORDERS[TotalAmount], FACT_ORDERS[WD_CUSTOMERS],FACT_ORDERS[[#This Row],[WD_CUSTOMERS]])&gt;=8000, "Premium",
    TRUE, "Regular"
)</f>
        <v>Regular</v>
      </c>
      <c r="N787" s="32" cm="1">
        <f t="array" ref="N787">_xlfn.IFS(
   FACT_ORDERS[[#This Row],[TypeOfClient]]="VIP", 0.2,
   FACT_ORDERS[[#This Row],[TypeOfClient]]="Premium", 0.1,
   TRUE, 0
)</f>
        <v>0</v>
      </c>
      <c r="O787" s="31" cm="1">
        <f t="array" ref="O787">_xlfn.IFS(
   FACT_ORDERS[[#This Row],[TotalAmount]]&gt;1500, 0.15,
   FACT_ORDERS[[#This Row],[TotalAmount]]&gt;1000, 0.1,
   FACT_ORDERS[[#This Row],[TotalAmount]]&gt;500, 0.05,
   TRUE, 0
)</f>
        <v>0.05</v>
      </c>
      <c r="P787" s="28">
        <f xml:space="preserve"> FACT_ORDERS[[#This Row],[TotalAmount]] * (1 - (FACT_ORDERS[[#This Row],[ClientDiscount]] + FACT_ORDERS[[#This Row],[OrderDiscount]]) )</f>
        <v>743.84999999999991</v>
      </c>
      <c r="Q787" s="28">
        <f>FACT_ORDERS[[#This Row],[TotalAmountWithDiscount]]+FACT_ORDERS[[#This Row],[DeliveryCost]]</f>
        <v>743.84999999999991</v>
      </c>
      <c r="R787" s="35">
        <v>45093</v>
      </c>
      <c r="S787" s="35" t="str">
        <f>IF(NETWORKDAYS(FACT_ORDERS[[#This Row],[Order-Date]], FACT_ORDERS[[#This Row],[ArrivalDate ]]) &gt; 10, "Late", "On Time")</f>
        <v>On Time</v>
      </c>
    </row>
    <row r="788" spans="1:19" x14ac:dyDescent="0.3">
      <c r="A788" s="12">
        <v>5786</v>
      </c>
      <c r="B788" s="12">
        <v>207</v>
      </c>
      <c r="C788" s="12">
        <v>10790</v>
      </c>
      <c r="D788" s="12">
        <v>787</v>
      </c>
      <c r="E788" s="12" t="s">
        <v>244</v>
      </c>
      <c r="F788" s="13">
        <v>45280</v>
      </c>
      <c r="G788" s="26" t="s">
        <v>11469</v>
      </c>
      <c r="H788" s="12">
        <v>12</v>
      </c>
      <c r="I788" s="28">
        <f>VLOOKUP(B:B,DIM_PRODUCTS!A:F,5,FALSE)</f>
        <v>8</v>
      </c>
      <c r="J788" s="28">
        <f>FACT_ORDERS[[#This Row],[ProductPrice]]*FACT_ORDERS[[#This Row],[Quantity]]</f>
        <v>96</v>
      </c>
      <c r="K788" s="12" t="str">
        <f>VLOOKUP(C:C,DIM_CUSTOMERS!A:G,7,FALSE)</f>
        <v>Germany</v>
      </c>
      <c r="L788" s="30" cm="1">
        <f t="array" ref="L788">_xlfn.IFS(
    AND(FACT_ORDERS[[#This Row],[DeliveryMehtod]]="shippment",FACT_ORDERS[[#This Row],[TotalAmount]]&gt;=200), 0,
    AND(FACT_ORDERS[[#This Row],[DeliveryMehtod]]="pickup"), 15,
    AND(FACT_ORDERS[[#This Row],[DeliveryMehtod]]="shippment",FACT_ORDERS[[#This Row],[TotalAmount]]&lt;200), 35
)</f>
        <v>35</v>
      </c>
      <c r="M788" s="12" t="str" cm="1">
        <f t="array" ref="M788">_xlfn.IFS(
    SUMIFS(FACT_ORDERS[TotalAmount], FACT_ORDERS[WD_CUSTOMERS],FACT_ORDERS[[#This Row],[WD_CUSTOMERS]])&gt;=15000, "VIP",
    SUMIFS(FACT_ORDERS[TotalAmount], FACT_ORDERS[WD_CUSTOMERS],FACT_ORDERS[[#This Row],[WD_CUSTOMERS]])&gt;=8000, "Premium",
    TRUE, "Regular"
)</f>
        <v>Regular</v>
      </c>
      <c r="N788" s="32" cm="1">
        <f t="array" ref="N788">_xlfn.IFS(
   FACT_ORDERS[[#This Row],[TypeOfClient]]="VIP", 0.2,
   FACT_ORDERS[[#This Row],[TypeOfClient]]="Premium", 0.1,
   TRUE, 0
)</f>
        <v>0</v>
      </c>
      <c r="O788" s="31" cm="1">
        <f t="array" ref="O788">_xlfn.IFS(
   FACT_ORDERS[[#This Row],[TotalAmount]]&gt;1500, 0.15,
   FACT_ORDERS[[#This Row],[TotalAmount]]&gt;1000, 0.1,
   FACT_ORDERS[[#This Row],[TotalAmount]]&gt;500, 0.05,
   TRUE, 0
)</f>
        <v>0</v>
      </c>
      <c r="P788" s="28">
        <f xml:space="preserve"> FACT_ORDERS[[#This Row],[TotalAmount]] * (1 - (FACT_ORDERS[[#This Row],[ClientDiscount]] + FACT_ORDERS[[#This Row],[OrderDiscount]]) )</f>
        <v>96</v>
      </c>
      <c r="Q788" s="28">
        <f>FACT_ORDERS[[#This Row],[TotalAmountWithDiscount]]+FACT_ORDERS[[#This Row],[DeliveryCost]]</f>
        <v>131</v>
      </c>
      <c r="R788" s="35">
        <v>45288</v>
      </c>
      <c r="S788" s="35" t="str">
        <f>IF(NETWORKDAYS(FACT_ORDERS[[#This Row],[Order-Date]], FACT_ORDERS[[#This Row],[ArrivalDate ]]) &gt; 10, "Late", "On Time")</f>
        <v>On Time</v>
      </c>
    </row>
    <row r="789" spans="1:19" x14ac:dyDescent="0.3">
      <c r="A789" s="12">
        <v>5787</v>
      </c>
      <c r="B789" s="12">
        <v>257</v>
      </c>
      <c r="C789" s="12">
        <v>10559</v>
      </c>
      <c r="D789" s="12">
        <v>788</v>
      </c>
      <c r="E789" s="12" t="s">
        <v>244</v>
      </c>
      <c r="F789" s="13">
        <v>45531</v>
      </c>
      <c r="G789" s="26" t="s">
        <v>11470</v>
      </c>
      <c r="H789" s="12">
        <v>41</v>
      </c>
      <c r="I789" s="28">
        <f>VLOOKUP(B:B,DIM_PRODUCTS!A:F,5,FALSE)</f>
        <v>20</v>
      </c>
      <c r="J789" s="28">
        <f>FACT_ORDERS[[#This Row],[ProductPrice]]*FACT_ORDERS[[#This Row],[Quantity]]</f>
        <v>820</v>
      </c>
      <c r="K789" s="12" t="str">
        <f>VLOOKUP(C:C,DIM_CUSTOMERS!A:G,7,FALSE)</f>
        <v>India</v>
      </c>
      <c r="L789" s="30" cm="1">
        <f t="array" ref="L789">_xlfn.IFS(
    AND(FACT_ORDERS[[#This Row],[DeliveryMehtod]]="shippment",FACT_ORDERS[[#This Row],[TotalAmount]]&gt;=200), 0,
    AND(FACT_ORDERS[[#This Row],[DeliveryMehtod]]="pickup"), 15,
    AND(FACT_ORDERS[[#This Row],[DeliveryMehtod]]="shippment",FACT_ORDERS[[#This Row],[TotalAmount]]&lt;200), 35
)</f>
        <v>0</v>
      </c>
      <c r="M789" s="12" t="str" cm="1">
        <f t="array" ref="M789">_xlfn.IFS(
    SUMIFS(FACT_ORDERS[TotalAmount], FACT_ORDERS[WD_CUSTOMERS],FACT_ORDERS[[#This Row],[WD_CUSTOMERS]])&gt;=15000, "VIP",
    SUMIFS(FACT_ORDERS[TotalAmount], FACT_ORDERS[WD_CUSTOMERS],FACT_ORDERS[[#This Row],[WD_CUSTOMERS]])&gt;=8000, "Premium",
    TRUE, "Regular"
)</f>
        <v>Regular</v>
      </c>
      <c r="N789" s="32" cm="1">
        <f t="array" ref="N789">_xlfn.IFS(
   FACT_ORDERS[[#This Row],[TypeOfClient]]="VIP", 0.2,
   FACT_ORDERS[[#This Row],[TypeOfClient]]="Premium", 0.1,
   TRUE, 0
)</f>
        <v>0</v>
      </c>
      <c r="O789" s="31" cm="1">
        <f t="array" ref="O789">_xlfn.IFS(
   FACT_ORDERS[[#This Row],[TotalAmount]]&gt;1500, 0.15,
   FACT_ORDERS[[#This Row],[TotalAmount]]&gt;1000, 0.1,
   FACT_ORDERS[[#This Row],[TotalAmount]]&gt;500, 0.05,
   TRUE, 0
)</f>
        <v>0.05</v>
      </c>
      <c r="P789" s="28">
        <f xml:space="preserve"> FACT_ORDERS[[#This Row],[TotalAmount]] * (1 - (FACT_ORDERS[[#This Row],[ClientDiscount]] + FACT_ORDERS[[#This Row],[OrderDiscount]]) )</f>
        <v>779</v>
      </c>
      <c r="Q789" s="28">
        <f>FACT_ORDERS[[#This Row],[TotalAmountWithDiscount]]+FACT_ORDERS[[#This Row],[DeliveryCost]]</f>
        <v>779</v>
      </c>
      <c r="R789" s="35">
        <v>45542</v>
      </c>
      <c r="S789" s="35" t="str">
        <f>IF(NETWORKDAYS(FACT_ORDERS[[#This Row],[Order-Date]], FACT_ORDERS[[#This Row],[ArrivalDate ]]) &gt; 10, "Late", "On Time")</f>
        <v>On Time</v>
      </c>
    </row>
    <row r="790" spans="1:19" x14ac:dyDescent="0.3">
      <c r="A790" s="12">
        <v>5788</v>
      </c>
      <c r="B790" s="12">
        <v>279</v>
      </c>
      <c r="C790" s="12">
        <v>10559</v>
      </c>
      <c r="D790" s="12">
        <v>789</v>
      </c>
      <c r="E790" s="12" t="s">
        <v>244</v>
      </c>
      <c r="F790" s="13">
        <v>45531</v>
      </c>
      <c r="G790" s="26" t="s">
        <v>11471</v>
      </c>
      <c r="H790" s="12">
        <v>16</v>
      </c>
      <c r="I790" s="28">
        <f>VLOOKUP(B:B,DIM_PRODUCTS!A:F,5,FALSE)</f>
        <v>24</v>
      </c>
      <c r="J790" s="28">
        <f>FACT_ORDERS[[#This Row],[ProductPrice]]*FACT_ORDERS[[#This Row],[Quantity]]</f>
        <v>384</v>
      </c>
      <c r="K790" s="12" t="str">
        <f>VLOOKUP(C:C,DIM_CUSTOMERS!A:G,7,FALSE)</f>
        <v>India</v>
      </c>
      <c r="L790" s="30" cm="1">
        <f t="array" ref="L790">_xlfn.IFS(
    AND(FACT_ORDERS[[#This Row],[DeliveryMehtod]]="shippment",FACT_ORDERS[[#This Row],[TotalAmount]]&gt;=200), 0,
    AND(FACT_ORDERS[[#This Row],[DeliveryMehtod]]="pickup"), 15,
    AND(FACT_ORDERS[[#This Row],[DeliveryMehtod]]="shippment",FACT_ORDERS[[#This Row],[TotalAmount]]&lt;200), 35
)</f>
        <v>0</v>
      </c>
      <c r="M790" s="12" t="str" cm="1">
        <f t="array" ref="M790">_xlfn.IFS(
    SUMIFS(FACT_ORDERS[TotalAmount], FACT_ORDERS[WD_CUSTOMERS],FACT_ORDERS[[#This Row],[WD_CUSTOMERS]])&gt;=15000, "VIP",
    SUMIFS(FACT_ORDERS[TotalAmount], FACT_ORDERS[WD_CUSTOMERS],FACT_ORDERS[[#This Row],[WD_CUSTOMERS]])&gt;=8000, "Premium",
    TRUE, "Regular"
)</f>
        <v>Regular</v>
      </c>
      <c r="N790" s="32" cm="1">
        <f t="array" ref="N790">_xlfn.IFS(
   FACT_ORDERS[[#This Row],[TypeOfClient]]="VIP", 0.2,
   FACT_ORDERS[[#This Row],[TypeOfClient]]="Premium", 0.1,
   TRUE, 0
)</f>
        <v>0</v>
      </c>
      <c r="O790" s="31" cm="1">
        <f t="array" ref="O790">_xlfn.IFS(
   FACT_ORDERS[[#This Row],[TotalAmount]]&gt;1500, 0.15,
   FACT_ORDERS[[#This Row],[TotalAmount]]&gt;1000, 0.1,
   FACT_ORDERS[[#This Row],[TotalAmount]]&gt;500, 0.05,
   TRUE, 0
)</f>
        <v>0</v>
      </c>
      <c r="P790" s="28">
        <f xml:space="preserve"> FACT_ORDERS[[#This Row],[TotalAmount]] * (1 - (FACT_ORDERS[[#This Row],[ClientDiscount]] + FACT_ORDERS[[#This Row],[OrderDiscount]]) )</f>
        <v>384</v>
      </c>
      <c r="Q790" s="28">
        <f>FACT_ORDERS[[#This Row],[TotalAmountWithDiscount]]+FACT_ORDERS[[#This Row],[DeliveryCost]]</f>
        <v>384</v>
      </c>
      <c r="R790" s="35">
        <v>45542</v>
      </c>
      <c r="S790" s="35" t="str">
        <f>IF(NETWORKDAYS(FACT_ORDERS[[#This Row],[Order-Date]], FACT_ORDERS[[#This Row],[ArrivalDate ]]) &gt; 10, "Late", "On Time")</f>
        <v>On Time</v>
      </c>
    </row>
    <row r="791" spans="1:19" x14ac:dyDescent="0.3">
      <c r="A791" s="12">
        <v>5789</v>
      </c>
      <c r="B791" s="12">
        <v>292</v>
      </c>
      <c r="C791" s="12">
        <v>10559</v>
      </c>
      <c r="D791" s="12">
        <v>790</v>
      </c>
      <c r="E791" s="12" t="s">
        <v>243</v>
      </c>
      <c r="F791" s="13">
        <v>45531</v>
      </c>
      <c r="G791" s="26" t="s">
        <v>11472</v>
      </c>
      <c r="H791" s="12">
        <v>17</v>
      </c>
      <c r="I791" s="28">
        <f>VLOOKUP(B:B,DIM_PRODUCTS!A:F,5,FALSE)</f>
        <v>6</v>
      </c>
      <c r="J791" s="28">
        <f>FACT_ORDERS[[#This Row],[ProductPrice]]*FACT_ORDERS[[#This Row],[Quantity]]</f>
        <v>102</v>
      </c>
      <c r="K791" s="12" t="str">
        <f>VLOOKUP(C:C,DIM_CUSTOMERS!A:G,7,FALSE)</f>
        <v>India</v>
      </c>
      <c r="L791" s="30" cm="1">
        <f t="array" ref="L791">_xlfn.IFS(
    AND(FACT_ORDERS[[#This Row],[DeliveryMehtod]]="shippment",FACT_ORDERS[[#This Row],[TotalAmount]]&gt;=200), 0,
    AND(FACT_ORDERS[[#This Row],[DeliveryMehtod]]="pickup"), 15,
    AND(FACT_ORDERS[[#This Row],[DeliveryMehtod]]="shippment",FACT_ORDERS[[#This Row],[TotalAmount]]&lt;200), 35
)</f>
        <v>15</v>
      </c>
      <c r="M791" s="12" t="str" cm="1">
        <f t="array" ref="M791">_xlfn.IFS(
    SUMIFS(FACT_ORDERS[TotalAmount], FACT_ORDERS[WD_CUSTOMERS],FACT_ORDERS[[#This Row],[WD_CUSTOMERS]])&gt;=15000, "VIP",
    SUMIFS(FACT_ORDERS[TotalAmount], FACT_ORDERS[WD_CUSTOMERS],FACT_ORDERS[[#This Row],[WD_CUSTOMERS]])&gt;=8000, "Premium",
    TRUE, "Regular"
)</f>
        <v>Regular</v>
      </c>
      <c r="N791" s="32" cm="1">
        <f t="array" ref="N791">_xlfn.IFS(
   FACT_ORDERS[[#This Row],[TypeOfClient]]="VIP", 0.2,
   FACT_ORDERS[[#This Row],[TypeOfClient]]="Premium", 0.1,
   TRUE, 0
)</f>
        <v>0</v>
      </c>
      <c r="O791" s="31" cm="1">
        <f t="array" ref="O791">_xlfn.IFS(
   FACT_ORDERS[[#This Row],[TotalAmount]]&gt;1500, 0.15,
   FACT_ORDERS[[#This Row],[TotalAmount]]&gt;1000, 0.1,
   FACT_ORDERS[[#This Row],[TotalAmount]]&gt;500, 0.05,
   TRUE, 0
)</f>
        <v>0</v>
      </c>
      <c r="P791" s="28">
        <f xml:space="preserve"> FACT_ORDERS[[#This Row],[TotalAmount]] * (1 - (FACT_ORDERS[[#This Row],[ClientDiscount]] + FACT_ORDERS[[#This Row],[OrderDiscount]]) )</f>
        <v>102</v>
      </c>
      <c r="Q791" s="28">
        <f>FACT_ORDERS[[#This Row],[TotalAmountWithDiscount]]+FACT_ORDERS[[#This Row],[DeliveryCost]]</f>
        <v>117</v>
      </c>
      <c r="R791" s="35">
        <v>45541</v>
      </c>
      <c r="S791" s="35" t="str">
        <f>IF(NETWORKDAYS(FACT_ORDERS[[#This Row],[Order-Date]], FACT_ORDERS[[#This Row],[ArrivalDate ]]) &gt; 10, "Late", "On Time")</f>
        <v>On Time</v>
      </c>
    </row>
    <row r="792" spans="1:19" x14ac:dyDescent="0.3">
      <c r="A792" s="12">
        <v>5790</v>
      </c>
      <c r="B792" s="12">
        <v>299</v>
      </c>
      <c r="C792" s="12">
        <v>10559</v>
      </c>
      <c r="D792" s="12">
        <v>791</v>
      </c>
      <c r="E792" s="12" t="s">
        <v>243</v>
      </c>
      <c r="F792" s="13">
        <v>45437</v>
      </c>
      <c r="G792" s="26" t="s">
        <v>3251</v>
      </c>
      <c r="H792" s="12">
        <v>19</v>
      </c>
      <c r="I792" s="28">
        <f>VLOOKUP(B:B,DIM_PRODUCTS!A:F,5,FALSE)</f>
        <v>19</v>
      </c>
      <c r="J792" s="28">
        <f>FACT_ORDERS[[#This Row],[ProductPrice]]*FACT_ORDERS[[#This Row],[Quantity]]</f>
        <v>361</v>
      </c>
      <c r="K792" s="12" t="str">
        <f>VLOOKUP(C:C,DIM_CUSTOMERS!A:G,7,FALSE)</f>
        <v>India</v>
      </c>
      <c r="L792" s="30" cm="1">
        <f t="array" ref="L792">_xlfn.IFS(
    AND(FACT_ORDERS[[#This Row],[DeliveryMehtod]]="shippment",FACT_ORDERS[[#This Row],[TotalAmount]]&gt;=200), 0,
    AND(FACT_ORDERS[[#This Row],[DeliveryMehtod]]="pickup"), 15,
    AND(FACT_ORDERS[[#This Row],[DeliveryMehtod]]="shippment",FACT_ORDERS[[#This Row],[TotalAmount]]&lt;200), 35
)</f>
        <v>15</v>
      </c>
      <c r="M792" s="12" t="str" cm="1">
        <f t="array" ref="M792">_xlfn.IFS(
    SUMIFS(FACT_ORDERS[TotalAmount], FACT_ORDERS[WD_CUSTOMERS],FACT_ORDERS[[#This Row],[WD_CUSTOMERS]])&gt;=15000, "VIP",
    SUMIFS(FACT_ORDERS[TotalAmount], FACT_ORDERS[WD_CUSTOMERS],FACT_ORDERS[[#This Row],[WD_CUSTOMERS]])&gt;=8000, "Premium",
    TRUE, "Regular"
)</f>
        <v>Regular</v>
      </c>
      <c r="N792" s="32" cm="1">
        <f t="array" ref="N792">_xlfn.IFS(
   FACT_ORDERS[[#This Row],[TypeOfClient]]="VIP", 0.2,
   FACT_ORDERS[[#This Row],[TypeOfClient]]="Premium", 0.1,
   TRUE, 0
)</f>
        <v>0</v>
      </c>
      <c r="O792" s="31" cm="1">
        <f t="array" ref="O792">_xlfn.IFS(
   FACT_ORDERS[[#This Row],[TotalAmount]]&gt;1500, 0.15,
   FACT_ORDERS[[#This Row],[TotalAmount]]&gt;1000, 0.1,
   FACT_ORDERS[[#This Row],[TotalAmount]]&gt;500, 0.05,
   TRUE, 0
)</f>
        <v>0</v>
      </c>
      <c r="P792" s="28">
        <f xml:space="preserve"> FACT_ORDERS[[#This Row],[TotalAmount]] * (1 - (FACT_ORDERS[[#This Row],[ClientDiscount]] + FACT_ORDERS[[#This Row],[OrderDiscount]]) )</f>
        <v>361</v>
      </c>
      <c r="Q792" s="28">
        <f>FACT_ORDERS[[#This Row],[TotalAmountWithDiscount]]+FACT_ORDERS[[#This Row],[DeliveryCost]]</f>
        <v>376</v>
      </c>
      <c r="R792" s="35">
        <v>45445</v>
      </c>
      <c r="S792" s="35" t="str">
        <f>IF(NETWORKDAYS(FACT_ORDERS[[#This Row],[Order-Date]], FACT_ORDERS[[#This Row],[ArrivalDate ]]) &gt; 10, "Late", "On Time")</f>
        <v>On Time</v>
      </c>
    </row>
    <row r="793" spans="1:19" x14ac:dyDescent="0.3">
      <c r="A793" s="12">
        <v>5791</v>
      </c>
      <c r="B793" s="12">
        <v>269</v>
      </c>
      <c r="C793" s="12">
        <v>10811</v>
      </c>
      <c r="D793" s="12">
        <v>792</v>
      </c>
      <c r="E793" s="12" t="s">
        <v>244</v>
      </c>
      <c r="F793" s="13">
        <v>45508</v>
      </c>
      <c r="G793" s="26" t="s">
        <v>11473</v>
      </c>
      <c r="H793" s="12">
        <v>21</v>
      </c>
      <c r="I793" s="28">
        <f>VLOOKUP(B:B,DIM_PRODUCTS!A:F,5,FALSE)</f>
        <v>29</v>
      </c>
      <c r="J793" s="28">
        <f>FACT_ORDERS[[#This Row],[ProductPrice]]*FACT_ORDERS[[#This Row],[Quantity]]</f>
        <v>609</v>
      </c>
      <c r="K793" s="12" t="str">
        <f>VLOOKUP(C:C,DIM_CUSTOMERS!A:G,7,FALSE)</f>
        <v>Spain</v>
      </c>
      <c r="L793" s="30" cm="1">
        <f t="array" ref="L793">_xlfn.IFS(
    AND(FACT_ORDERS[[#This Row],[DeliveryMehtod]]="shippment",FACT_ORDERS[[#This Row],[TotalAmount]]&gt;=200), 0,
    AND(FACT_ORDERS[[#This Row],[DeliveryMehtod]]="pickup"), 15,
    AND(FACT_ORDERS[[#This Row],[DeliveryMehtod]]="shippment",FACT_ORDERS[[#This Row],[TotalAmount]]&lt;200), 35
)</f>
        <v>0</v>
      </c>
      <c r="M793" s="12" t="str" cm="1">
        <f t="array" ref="M793">_xlfn.IFS(
    SUMIFS(FACT_ORDERS[TotalAmount], FACT_ORDERS[WD_CUSTOMERS],FACT_ORDERS[[#This Row],[WD_CUSTOMERS]])&gt;=15000, "VIP",
    SUMIFS(FACT_ORDERS[TotalAmount], FACT_ORDERS[WD_CUSTOMERS],FACT_ORDERS[[#This Row],[WD_CUSTOMERS]])&gt;=8000, "Premium",
    TRUE, "Regular"
)</f>
        <v>Regular</v>
      </c>
      <c r="N793" s="32" cm="1">
        <f t="array" ref="N793">_xlfn.IFS(
   FACT_ORDERS[[#This Row],[TypeOfClient]]="VIP", 0.2,
   FACT_ORDERS[[#This Row],[TypeOfClient]]="Premium", 0.1,
   TRUE, 0
)</f>
        <v>0</v>
      </c>
      <c r="O793" s="31" cm="1">
        <f t="array" ref="O793">_xlfn.IFS(
   FACT_ORDERS[[#This Row],[TotalAmount]]&gt;1500, 0.15,
   FACT_ORDERS[[#This Row],[TotalAmount]]&gt;1000, 0.1,
   FACT_ORDERS[[#This Row],[TotalAmount]]&gt;500, 0.05,
   TRUE, 0
)</f>
        <v>0.05</v>
      </c>
      <c r="P793" s="28">
        <f xml:space="preserve"> FACT_ORDERS[[#This Row],[TotalAmount]] * (1 - (FACT_ORDERS[[#This Row],[ClientDiscount]] + FACT_ORDERS[[#This Row],[OrderDiscount]]) )</f>
        <v>578.54999999999995</v>
      </c>
      <c r="Q793" s="28">
        <f>FACT_ORDERS[[#This Row],[TotalAmountWithDiscount]]+FACT_ORDERS[[#This Row],[DeliveryCost]]</f>
        <v>578.54999999999995</v>
      </c>
      <c r="R793" s="35">
        <v>45517</v>
      </c>
      <c r="S793" s="35" t="str">
        <f>IF(NETWORKDAYS(FACT_ORDERS[[#This Row],[Order-Date]], FACT_ORDERS[[#This Row],[ArrivalDate ]]) &gt; 10, "Late", "On Time")</f>
        <v>On Time</v>
      </c>
    </row>
    <row r="794" spans="1:19" x14ac:dyDescent="0.3">
      <c r="A794" s="12">
        <v>5792</v>
      </c>
      <c r="B794" s="12">
        <v>242</v>
      </c>
      <c r="C794" s="12">
        <v>10811</v>
      </c>
      <c r="D794" s="12">
        <v>793</v>
      </c>
      <c r="E794" s="12" t="s">
        <v>244</v>
      </c>
      <c r="F794" s="13">
        <v>45508</v>
      </c>
      <c r="G794" s="26" t="s">
        <v>11474</v>
      </c>
      <c r="H794" s="12">
        <v>33</v>
      </c>
      <c r="I794" s="28">
        <f>VLOOKUP(B:B,DIM_PRODUCTS!A:F,5,FALSE)</f>
        <v>11</v>
      </c>
      <c r="J794" s="28">
        <f>FACT_ORDERS[[#This Row],[ProductPrice]]*FACT_ORDERS[[#This Row],[Quantity]]</f>
        <v>363</v>
      </c>
      <c r="K794" s="12" t="str">
        <f>VLOOKUP(C:C,DIM_CUSTOMERS!A:G,7,FALSE)</f>
        <v>Spain</v>
      </c>
      <c r="L794" s="30" cm="1">
        <f t="array" ref="L794">_xlfn.IFS(
    AND(FACT_ORDERS[[#This Row],[DeliveryMehtod]]="shippment",FACT_ORDERS[[#This Row],[TotalAmount]]&gt;=200), 0,
    AND(FACT_ORDERS[[#This Row],[DeliveryMehtod]]="pickup"), 15,
    AND(FACT_ORDERS[[#This Row],[DeliveryMehtod]]="shippment",FACT_ORDERS[[#This Row],[TotalAmount]]&lt;200), 35
)</f>
        <v>0</v>
      </c>
      <c r="M794" s="12" t="str" cm="1">
        <f t="array" ref="M794">_xlfn.IFS(
    SUMIFS(FACT_ORDERS[TotalAmount], FACT_ORDERS[WD_CUSTOMERS],FACT_ORDERS[[#This Row],[WD_CUSTOMERS]])&gt;=15000, "VIP",
    SUMIFS(FACT_ORDERS[TotalAmount], FACT_ORDERS[WD_CUSTOMERS],FACT_ORDERS[[#This Row],[WD_CUSTOMERS]])&gt;=8000, "Premium",
    TRUE, "Regular"
)</f>
        <v>Regular</v>
      </c>
      <c r="N794" s="32" cm="1">
        <f t="array" ref="N794">_xlfn.IFS(
   FACT_ORDERS[[#This Row],[TypeOfClient]]="VIP", 0.2,
   FACT_ORDERS[[#This Row],[TypeOfClient]]="Premium", 0.1,
   TRUE, 0
)</f>
        <v>0</v>
      </c>
      <c r="O794" s="31" cm="1">
        <f t="array" ref="O794">_xlfn.IFS(
   FACT_ORDERS[[#This Row],[TotalAmount]]&gt;1500, 0.15,
   FACT_ORDERS[[#This Row],[TotalAmount]]&gt;1000, 0.1,
   FACT_ORDERS[[#This Row],[TotalAmount]]&gt;500, 0.05,
   TRUE, 0
)</f>
        <v>0</v>
      </c>
      <c r="P794" s="28">
        <f xml:space="preserve"> FACT_ORDERS[[#This Row],[TotalAmount]] * (1 - (FACT_ORDERS[[#This Row],[ClientDiscount]] + FACT_ORDERS[[#This Row],[OrderDiscount]]) )</f>
        <v>363</v>
      </c>
      <c r="Q794" s="28">
        <f>FACT_ORDERS[[#This Row],[TotalAmountWithDiscount]]+FACT_ORDERS[[#This Row],[DeliveryCost]]</f>
        <v>363</v>
      </c>
      <c r="R794" s="35">
        <v>45515</v>
      </c>
      <c r="S794" s="35" t="str">
        <f>IF(NETWORKDAYS(FACT_ORDERS[[#This Row],[Order-Date]], FACT_ORDERS[[#This Row],[ArrivalDate ]]) &gt; 10, "Late", "On Time")</f>
        <v>On Time</v>
      </c>
    </row>
    <row r="795" spans="1:19" x14ac:dyDescent="0.3">
      <c r="A795" s="12">
        <v>5793</v>
      </c>
      <c r="B795" s="12">
        <v>229</v>
      </c>
      <c r="C795" s="12">
        <v>10392</v>
      </c>
      <c r="D795" s="12">
        <v>794</v>
      </c>
      <c r="E795" s="12" t="s">
        <v>243</v>
      </c>
      <c r="F795" s="13">
        <v>45449</v>
      </c>
      <c r="G795" s="26" t="s">
        <v>11475</v>
      </c>
      <c r="H795" s="12">
        <v>22</v>
      </c>
      <c r="I795" s="28">
        <f>VLOOKUP(B:B,DIM_PRODUCTS!A:F,5,FALSE)</f>
        <v>24</v>
      </c>
      <c r="J795" s="28">
        <f>FACT_ORDERS[[#This Row],[ProductPrice]]*FACT_ORDERS[[#This Row],[Quantity]]</f>
        <v>528</v>
      </c>
      <c r="K795" s="12" t="str">
        <f>VLOOKUP(C:C,DIM_CUSTOMERS!A:G,7,FALSE)</f>
        <v>Canada</v>
      </c>
      <c r="L795" s="30" cm="1">
        <f t="array" ref="L795">_xlfn.IFS(
    AND(FACT_ORDERS[[#This Row],[DeliveryMehtod]]="shippment",FACT_ORDERS[[#This Row],[TotalAmount]]&gt;=200), 0,
    AND(FACT_ORDERS[[#This Row],[DeliveryMehtod]]="pickup"), 15,
    AND(FACT_ORDERS[[#This Row],[DeliveryMehtod]]="shippment",FACT_ORDERS[[#This Row],[TotalAmount]]&lt;200), 35
)</f>
        <v>15</v>
      </c>
      <c r="M795" s="12" t="str" cm="1">
        <f t="array" ref="M795">_xlfn.IFS(
    SUMIFS(FACT_ORDERS[TotalAmount], FACT_ORDERS[WD_CUSTOMERS],FACT_ORDERS[[#This Row],[WD_CUSTOMERS]])&gt;=15000, "VIP",
    SUMIFS(FACT_ORDERS[TotalAmount], FACT_ORDERS[WD_CUSTOMERS],FACT_ORDERS[[#This Row],[WD_CUSTOMERS]])&gt;=8000, "Premium",
    TRUE, "Regular"
)</f>
        <v>Regular</v>
      </c>
      <c r="N795" s="32" cm="1">
        <f t="array" ref="N795">_xlfn.IFS(
   FACT_ORDERS[[#This Row],[TypeOfClient]]="VIP", 0.2,
   FACT_ORDERS[[#This Row],[TypeOfClient]]="Premium", 0.1,
   TRUE, 0
)</f>
        <v>0</v>
      </c>
      <c r="O795" s="31" cm="1">
        <f t="array" ref="O795">_xlfn.IFS(
   FACT_ORDERS[[#This Row],[TotalAmount]]&gt;1500, 0.15,
   FACT_ORDERS[[#This Row],[TotalAmount]]&gt;1000, 0.1,
   FACT_ORDERS[[#This Row],[TotalAmount]]&gt;500, 0.05,
   TRUE, 0
)</f>
        <v>0.05</v>
      </c>
      <c r="P795" s="28">
        <f xml:space="preserve"> FACT_ORDERS[[#This Row],[TotalAmount]] * (1 - (FACT_ORDERS[[#This Row],[ClientDiscount]] + FACT_ORDERS[[#This Row],[OrderDiscount]]) )</f>
        <v>501.59999999999997</v>
      </c>
      <c r="Q795" s="28">
        <f>FACT_ORDERS[[#This Row],[TotalAmountWithDiscount]]+FACT_ORDERS[[#This Row],[DeliveryCost]]</f>
        <v>516.59999999999991</v>
      </c>
      <c r="R795" s="35">
        <v>45467</v>
      </c>
      <c r="S795" s="35" t="str">
        <f>IF(NETWORKDAYS(FACT_ORDERS[[#This Row],[Order-Date]], FACT_ORDERS[[#This Row],[ArrivalDate ]]) &gt; 10, "Late", "On Time")</f>
        <v>Late</v>
      </c>
    </row>
    <row r="796" spans="1:19" x14ac:dyDescent="0.3">
      <c r="A796" s="12">
        <v>5794</v>
      </c>
      <c r="B796" s="12">
        <v>223</v>
      </c>
      <c r="C796" s="12">
        <v>10392</v>
      </c>
      <c r="D796" s="12">
        <v>795</v>
      </c>
      <c r="E796" s="12" t="s">
        <v>243</v>
      </c>
      <c r="F796" s="13">
        <v>44769</v>
      </c>
      <c r="G796" s="26" t="s">
        <v>11476</v>
      </c>
      <c r="H796" s="12">
        <v>26</v>
      </c>
      <c r="I796" s="28">
        <f>VLOOKUP(B:B,DIM_PRODUCTS!A:F,5,FALSE)</f>
        <v>20</v>
      </c>
      <c r="J796" s="28">
        <f>FACT_ORDERS[[#This Row],[ProductPrice]]*FACT_ORDERS[[#This Row],[Quantity]]</f>
        <v>520</v>
      </c>
      <c r="K796" s="12" t="str">
        <f>VLOOKUP(C:C,DIM_CUSTOMERS!A:G,7,FALSE)</f>
        <v>Canada</v>
      </c>
      <c r="L796" s="30" cm="1">
        <f t="array" ref="L796">_xlfn.IFS(
    AND(FACT_ORDERS[[#This Row],[DeliveryMehtod]]="shippment",FACT_ORDERS[[#This Row],[TotalAmount]]&gt;=200), 0,
    AND(FACT_ORDERS[[#This Row],[DeliveryMehtod]]="pickup"), 15,
    AND(FACT_ORDERS[[#This Row],[DeliveryMehtod]]="shippment",FACT_ORDERS[[#This Row],[TotalAmount]]&lt;200), 35
)</f>
        <v>15</v>
      </c>
      <c r="M796" s="12" t="str" cm="1">
        <f t="array" ref="M796">_xlfn.IFS(
    SUMIFS(FACT_ORDERS[TotalAmount], FACT_ORDERS[WD_CUSTOMERS],FACT_ORDERS[[#This Row],[WD_CUSTOMERS]])&gt;=15000, "VIP",
    SUMIFS(FACT_ORDERS[TotalAmount], FACT_ORDERS[WD_CUSTOMERS],FACT_ORDERS[[#This Row],[WD_CUSTOMERS]])&gt;=8000, "Premium",
    TRUE, "Regular"
)</f>
        <v>Regular</v>
      </c>
      <c r="N796" s="32" cm="1">
        <f t="array" ref="N796">_xlfn.IFS(
   FACT_ORDERS[[#This Row],[TypeOfClient]]="VIP", 0.2,
   FACT_ORDERS[[#This Row],[TypeOfClient]]="Premium", 0.1,
   TRUE, 0
)</f>
        <v>0</v>
      </c>
      <c r="O796" s="31" cm="1">
        <f t="array" ref="O796">_xlfn.IFS(
   FACT_ORDERS[[#This Row],[TotalAmount]]&gt;1500, 0.15,
   FACT_ORDERS[[#This Row],[TotalAmount]]&gt;1000, 0.1,
   FACT_ORDERS[[#This Row],[TotalAmount]]&gt;500, 0.05,
   TRUE, 0
)</f>
        <v>0.05</v>
      </c>
      <c r="P796" s="28">
        <f xml:space="preserve"> FACT_ORDERS[[#This Row],[TotalAmount]] * (1 - (FACT_ORDERS[[#This Row],[ClientDiscount]] + FACT_ORDERS[[#This Row],[OrderDiscount]]) )</f>
        <v>494</v>
      </c>
      <c r="Q796" s="28">
        <f>FACT_ORDERS[[#This Row],[TotalAmountWithDiscount]]+FACT_ORDERS[[#This Row],[DeliveryCost]]</f>
        <v>509</v>
      </c>
      <c r="R796" s="35">
        <v>44780</v>
      </c>
      <c r="S796" s="35" t="str">
        <f>IF(NETWORKDAYS(FACT_ORDERS[[#This Row],[Order-Date]], FACT_ORDERS[[#This Row],[ArrivalDate ]]) &gt; 10, "Late", "On Time")</f>
        <v>On Time</v>
      </c>
    </row>
    <row r="797" spans="1:19" x14ac:dyDescent="0.3">
      <c r="A797" s="12">
        <v>5795</v>
      </c>
      <c r="B797" s="12">
        <v>271</v>
      </c>
      <c r="C797" s="12">
        <v>10768</v>
      </c>
      <c r="D797" s="12">
        <v>796</v>
      </c>
      <c r="E797" s="12" t="s">
        <v>243</v>
      </c>
      <c r="F797" s="13">
        <v>45515</v>
      </c>
      <c r="G797" s="26" t="s">
        <v>11477</v>
      </c>
      <c r="H797" s="12">
        <v>20</v>
      </c>
      <c r="I797" s="28">
        <f>VLOOKUP(B:B,DIM_PRODUCTS!A:F,5,FALSE)</f>
        <v>16</v>
      </c>
      <c r="J797" s="28">
        <f>FACT_ORDERS[[#This Row],[ProductPrice]]*FACT_ORDERS[[#This Row],[Quantity]]</f>
        <v>320</v>
      </c>
      <c r="K797" s="12" t="str">
        <f>VLOOKUP(C:C,DIM_CUSTOMERS!A:G,7,FALSE)</f>
        <v>Spain</v>
      </c>
      <c r="L797" s="30" cm="1">
        <f t="array" ref="L797">_xlfn.IFS(
    AND(FACT_ORDERS[[#This Row],[DeliveryMehtod]]="shippment",FACT_ORDERS[[#This Row],[TotalAmount]]&gt;=200), 0,
    AND(FACT_ORDERS[[#This Row],[DeliveryMehtod]]="pickup"), 15,
    AND(FACT_ORDERS[[#This Row],[DeliveryMehtod]]="shippment",FACT_ORDERS[[#This Row],[TotalAmount]]&lt;200), 35
)</f>
        <v>15</v>
      </c>
      <c r="M797" s="12" t="str" cm="1">
        <f t="array" ref="M797">_xlfn.IFS(
    SUMIFS(FACT_ORDERS[TotalAmount], FACT_ORDERS[WD_CUSTOMERS],FACT_ORDERS[[#This Row],[WD_CUSTOMERS]])&gt;=15000, "VIP",
    SUMIFS(FACT_ORDERS[TotalAmount], FACT_ORDERS[WD_CUSTOMERS],FACT_ORDERS[[#This Row],[WD_CUSTOMERS]])&gt;=8000, "Premium",
    TRUE, "Regular"
)</f>
        <v>Premium</v>
      </c>
      <c r="N797" s="32" cm="1">
        <f t="array" ref="N797">_xlfn.IFS(
   FACT_ORDERS[[#This Row],[TypeOfClient]]="VIP", 0.2,
   FACT_ORDERS[[#This Row],[TypeOfClient]]="Premium", 0.1,
   TRUE, 0
)</f>
        <v>0.1</v>
      </c>
      <c r="O797" s="31" cm="1">
        <f t="array" ref="O797">_xlfn.IFS(
   FACT_ORDERS[[#This Row],[TotalAmount]]&gt;1500, 0.15,
   FACT_ORDERS[[#This Row],[TotalAmount]]&gt;1000, 0.1,
   FACT_ORDERS[[#This Row],[TotalAmount]]&gt;500, 0.05,
   TRUE, 0
)</f>
        <v>0</v>
      </c>
      <c r="P797" s="28">
        <f xml:space="preserve"> FACT_ORDERS[[#This Row],[TotalAmount]] * (1 - (FACT_ORDERS[[#This Row],[ClientDiscount]] + FACT_ORDERS[[#This Row],[OrderDiscount]]) )</f>
        <v>288</v>
      </c>
      <c r="Q797" s="28">
        <f>FACT_ORDERS[[#This Row],[TotalAmountWithDiscount]]+FACT_ORDERS[[#This Row],[DeliveryCost]]</f>
        <v>303</v>
      </c>
      <c r="R797" s="35">
        <v>45522</v>
      </c>
      <c r="S797" s="35" t="str">
        <f>IF(NETWORKDAYS(FACT_ORDERS[[#This Row],[Order-Date]], FACT_ORDERS[[#This Row],[ArrivalDate ]]) &gt; 10, "Late", "On Time")</f>
        <v>On Time</v>
      </c>
    </row>
    <row r="798" spans="1:19" x14ac:dyDescent="0.3">
      <c r="A798" s="12">
        <v>5796</v>
      </c>
      <c r="B798" s="12">
        <v>219</v>
      </c>
      <c r="C798" s="12">
        <v>10768</v>
      </c>
      <c r="D798" s="12">
        <v>797</v>
      </c>
      <c r="E798" s="12" t="s">
        <v>244</v>
      </c>
      <c r="F798" s="13">
        <v>45515</v>
      </c>
      <c r="G798" s="26" t="s">
        <v>11478</v>
      </c>
      <c r="H798" s="12">
        <v>49</v>
      </c>
      <c r="I798" s="28">
        <f>VLOOKUP(B:B,DIM_PRODUCTS!A:F,5,FALSE)</f>
        <v>50</v>
      </c>
      <c r="J798" s="28">
        <f>FACT_ORDERS[[#This Row],[ProductPrice]]*FACT_ORDERS[[#This Row],[Quantity]]</f>
        <v>2450</v>
      </c>
      <c r="K798" s="12" t="str">
        <f>VLOOKUP(C:C,DIM_CUSTOMERS!A:G,7,FALSE)</f>
        <v>Spain</v>
      </c>
      <c r="L798" s="30" cm="1">
        <f t="array" ref="L798">_xlfn.IFS(
    AND(FACT_ORDERS[[#This Row],[DeliveryMehtod]]="shippment",FACT_ORDERS[[#This Row],[TotalAmount]]&gt;=200), 0,
    AND(FACT_ORDERS[[#This Row],[DeliveryMehtod]]="pickup"), 15,
    AND(FACT_ORDERS[[#This Row],[DeliveryMehtod]]="shippment",FACT_ORDERS[[#This Row],[TotalAmount]]&lt;200), 35
)</f>
        <v>0</v>
      </c>
      <c r="M798" s="12" t="str" cm="1">
        <f t="array" ref="M798">_xlfn.IFS(
    SUMIFS(FACT_ORDERS[TotalAmount], FACT_ORDERS[WD_CUSTOMERS],FACT_ORDERS[[#This Row],[WD_CUSTOMERS]])&gt;=15000, "VIP",
    SUMIFS(FACT_ORDERS[TotalAmount], FACT_ORDERS[WD_CUSTOMERS],FACT_ORDERS[[#This Row],[WD_CUSTOMERS]])&gt;=8000, "Premium",
    TRUE, "Regular"
)</f>
        <v>Premium</v>
      </c>
      <c r="N798" s="32" cm="1">
        <f t="array" ref="N798">_xlfn.IFS(
   FACT_ORDERS[[#This Row],[TypeOfClient]]="VIP", 0.2,
   FACT_ORDERS[[#This Row],[TypeOfClient]]="Premium", 0.1,
   TRUE, 0
)</f>
        <v>0.1</v>
      </c>
      <c r="O798" s="31" cm="1">
        <f t="array" ref="O798">_xlfn.IFS(
   FACT_ORDERS[[#This Row],[TotalAmount]]&gt;1500, 0.15,
   FACT_ORDERS[[#This Row],[TotalAmount]]&gt;1000, 0.1,
   FACT_ORDERS[[#This Row],[TotalAmount]]&gt;500, 0.05,
   TRUE, 0
)</f>
        <v>0.15</v>
      </c>
      <c r="P798" s="28">
        <f xml:space="preserve"> FACT_ORDERS[[#This Row],[TotalAmount]] * (1 - (FACT_ORDERS[[#This Row],[ClientDiscount]] + FACT_ORDERS[[#This Row],[OrderDiscount]]) )</f>
        <v>1837.5</v>
      </c>
      <c r="Q798" s="28">
        <f>FACT_ORDERS[[#This Row],[TotalAmountWithDiscount]]+FACT_ORDERS[[#This Row],[DeliveryCost]]</f>
        <v>1837.5</v>
      </c>
      <c r="R798" s="35">
        <v>45522</v>
      </c>
      <c r="S798" s="35" t="str">
        <f>IF(NETWORKDAYS(FACT_ORDERS[[#This Row],[Order-Date]], FACT_ORDERS[[#This Row],[ArrivalDate ]]) &gt; 10, "Late", "On Time")</f>
        <v>On Time</v>
      </c>
    </row>
    <row r="799" spans="1:19" x14ac:dyDescent="0.3">
      <c r="A799" s="12">
        <v>5797</v>
      </c>
      <c r="B799" s="12">
        <v>245</v>
      </c>
      <c r="C799" s="12">
        <v>10768</v>
      </c>
      <c r="D799" s="12">
        <v>798</v>
      </c>
      <c r="E799" s="12" t="s">
        <v>244</v>
      </c>
      <c r="F799" s="13">
        <v>45515</v>
      </c>
      <c r="G799" s="26" t="s">
        <v>11479</v>
      </c>
      <c r="H799" s="12">
        <v>33</v>
      </c>
      <c r="I799" s="28">
        <f>VLOOKUP(B:B,DIM_PRODUCTS!A:F,5,FALSE)</f>
        <v>28</v>
      </c>
      <c r="J799" s="28">
        <f>FACT_ORDERS[[#This Row],[ProductPrice]]*FACT_ORDERS[[#This Row],[Quantity]]</f>
        <v>924</v>
      </c>
      <c r="K799" s="12" t="str">
        <f>VLOOKUP(C:C,DIM_CUSTOMERS!A:G,7,FALSE)</f>
        <v>Spain</v>
      </c>
      <c r="L799" s="30" cm="1">
        <f t="array" ref="L799">_xlfn.IFS(
    AND(FACT_ORDERS[[#This Row],[DeliveryMehtod]]="shippment",FACT_ORDERS[[#This Row],[TotalAmount]]&gt;=200), 0,
    AND(FACT_ORDERS[[#This Row],[DeliveryMehtod]]="pickup"), 15,
    AND(FACT_ORDERS[[#This Row],[DeliveryMehtod]]="shippment",FACT_ORDERS[[#This Row],[TotalAmount]]&lt;200), 35
)</f>
        <v>0</v>
      </c>
      <c r="M799" s="12" t="str" cm="1">
        <f t="array" ref="M799">_xlfn.IFS(
    SUMIFS(FACT_ORDERS[TotalAmount], FACT_ORDERS[WD_CUSTOMERS],FACT_ORDERS[[#This Row],[WD_CUSTOMERS]])&gt;=15000, "VIP",
    SUMIFS(FACT_ORDERS[TotalAmount], FACT_ORDERS[WD_CUSTOMERS],FACT_ORDERS[[#This Row],[WD_CUSTOMERS]])&gt;=8000, "Premium",
    TRUE, "Regular"
)</f>
        <v>Premium</v>
      </c>
      <c r="N799" s="32" cm="1">
        <f t="array" ref="N799">_xlfn.IFS(
   FACT_ORDERS[[#This Row],[TypeOfClient]]="VIP", 0.2,
   FACT_ORDERS[[#This Row],[TypeOfClient]]="Premium", 0.1,
   TRUE, 0
)</f>
        <v>0.1</v>
      </c>
      <c r="O799" s="31" cm="1">
        <f t="array" ref="O799">_xlfn.IFS(
   FACT_ORDERS[[#This Row],[TotalAmount]]&gt;1500, 0.15,
   FACT_ORDERS[[#This Row],[TotalAmount]]&gt;1000, 0.1,
   FACT_ORDERS[[#This Row],[TotalAmount]]&gt;500, 0.05,
   TRUE, 0
)</f>
        <v>0.05</v>
      </c>
      <c r="P799" s="28">
        <f xml:space="preserve"> FACT_ORDERS[[#This Row],[TotalAmount]] * (1 - (FACT_ORDERS[[#This Row],[ClientDiscount]] + FACT_ORDERS[[#This Row],[OrderDiscount]]) )</f>
        <v>785.4</v>
      </c>
      <c r="Q799" s="28">
        <f>FACT_ORDERS[[#This Row],[TotalAmountWithDiscount]]+FACT_ORDERS[[#This Row],[DeliveryCost]]</f>
        <v>785.4</v>
      </c>
      <c r="R799" s="35">
        <v>45526</v>
      </c>
      <c r="S799" s="35" t="str">
        <f>IF(NETWORKDAYS(FACT_ORDERS[[#This Row],[Order-Date]], FACT_ORDERS[[#This Row],[ArrivalDate ]]) &gt; 10, "Late", "On Time")</f>
        <v>On Time</v>
      </c>
    </row>
    <row r="800" spans="1:19" x14ac:dyDescent="0.3">
      <c r="A800" s="12">
        <v>5798</v>
      </c>
      <c r="B800" s="12">
        <v>224</v>
      </c>
      <c r="C800" s="12">
        <v>10248</v>
      </c>
      <c r="D800" s="12">
        <v>799</v>
      </c>
      <c r="E800" s="12" t="s">
        <v>244</v>
      </c>
      <c r="F800" s="13">
        <v>44717</v>
      </c>
      <c r="G800" s="26" t="s">
        <v>11480</v>
      </c>
      <c r="H800" s="12">
        <v>29</v>
      </c>
      <c r="I800" s="28">
        <f>VLOOKUP(B:B,DIM_PRODUCTS!A:F,5,FALSE)</f>
        <v>14</v>
      </c>
      <c r="J800" s="28">
        <f>FACT_ORDERS[[#This Row],[ProductPrice]]*FACT_ORDERS[[#This Row],[Quantity]]</f>
        <v>406</v>
      </c>
      <c r="K800" s="12" t="str">
        <f>VLOOKUP(C:C,DIM_CUSTOMERS!A:G,7,FALSE)</f>
        <v>Canada</v>
      </c>
      <c r="L800" s="30" cm="1">
        <f t="array" ref="L800">_xlfn.IFS(
    AND(FACT_ORDERS[[#This Row],[DeliveryMehtod]]="shippment",FACT_ORDERS[[#This Row],[TotalAmount]]&gt;=200), 0,
    AND(FACT_ORDERS[[#This Row],[DeliveryMehtod]]="pickup"), 15,
    AND(FACT_ORDERS[[#This Row],[DeliveryMehtod]]="shippment",FACT_ORDERS[[#This Row],[TotalAmount]]&lt;200), 35
)</f>
        <v>0</v>
      </c>
      <c r="M800" s="12" t="str" cm="1">
        <f t="array" ref="M800">_xlfn.IFS(
    SUMIFS(FACT_ORDERS[TotalAmount], FACT_ORDERS[WD_CUSTOMERS],FACT_ORDERS[[#This Row],[WD_CUSTOMERS]])&gt;=15000, "VIP",
    SUMIFS(FACT_ORDERS[TotalAmount], FACT_ORDERS[WD_CUSTOMERS],FACT_ORDERS[[#This Row],[WD_CUSTOMERS]])&gt;=8000, "Premium",
    TRUE, "Regular"
)</f>
        <v>Regular</v>
      </c>
      <c r="N800" s="32" cm="1">
        <f t="array" ref="N800">_xlfn.IFS(
   FACT_ORDERS[[#This Row],[TypeOfClient]]="VIP", 0.2,
   FACT_ORDERS[[#This Row],[TypeOfClient]]="Premium", 0.1,
   TRUE, 0
)</f>
        <v>0</v>
      </c>
      <c r="O800" s="31" cm="1">
        <f t="array" ref="O800">_xlfn.IFS(
   FACT_ORDERS[[#This Row],[TotalAmount]]&gt;1500, 0.15,
   FACT_ORDERS[[#This Row],[TotalAmount]]&gt;1000, 0.1,
   FACT_ORDERS[[#This Row],[TotalAmount]]&gt;500, 0.05,
   TRUE, 0
)</f>
        <v>0</v>
      </c>
      <c r="P800" s="28">
        <f xml:space="preserve"> FACT_ORDERS[[#This Row],[TotalAmount]] * (1 - (FACT_ORDERS[[#This Row],[ClientDiscount]] + FACT_ORDERS[[#This Row],[OrderDiscount]]) )</f>
        <v>406</v>
      </c>
      <c r="Q800" s="28">
        <f>FACT_ORDERS[[#This Row],[TotalAmountWithDiscount]]+FACT_ORDERS[[#This Row],[DeliveryCost]]</f>
        <v>406</v>
      </c>
      <c r="R800" s="35">
        <v>44726</v>
      </c>
      <c r="S800" s="35" t="str">
        <f>IF(NETWORKDAYS(FACT_ORDERS[[#This Row],[Order-Date]], FACT_ORDERS[[#This Row],[ArrivalDate ]]) &gt; 10, "Late", "On Time")</f>
        <v>On Time</v>
      </c>
    </row>
    <row r="801" spans="1:19" x14ac:dyDescent="0.3">
      <c r="A801" s="12">
        <v>5799</v>
      </c>
      <c r="B801" s="12">
        <v>210</v>
      </c>
      <c r="C801" s="12">
        <v>10248</v>
      </c>
      <c r="D801" s="12">
        <v>800</v>
      </c>
      <c r="E801" s="12" t="s">
        <v>243</v>
      </c>
      <c r="F801" s="13">
        <v>44717</v>
      </c>
      <c r="G801" s="26" t="s">
        <v>11481</v>
      </c>
      <c r="H801" s="12">
        <v>14</v>
      </c>
      <c r="I801" s="28">
        <f>VLOOKUP(B:B,DIM_PRODUCTS!A:F,5,FALSE)</f>
        <v>14</v>
      </c>
      <c r="J801" s="28">
        <f>FACT_ORDERS[[#This Row],[ProductPrice]]*FACT_ORDERS[[#This Row],[Quantity]]</f>
        <v>196</v>
      </c>
      <c r="K801" s="12" t="str">
        <f>VLOOKUP(C:C,DIM_CUSTOMERS!A:G,7,FALSE)</f>
        <v>Canada</v>
      </c>
      <c r="L801" s="30" cm="1">
        <f t="array" ref="L801">_xlfn.IFS(
    AND(FACT_ORDERS[[#This Row],[DeliveryMehtod]]="shippment",FACT_ORDERS[[#This Row],[TotalAmount]]&gt;=200), 0,
    AND(FACT_ORDERS[[#This Row],[DeliveryMehtod]]="pickup"), 15,
    AND(FACT_ORDERS[[#This Row],[DeliveryMehtod]]="shippment",FACT_ORDERS[[#This Row],[TotalAmount]]&lt;200), 35
)</f>
        <v>15</v>
      </c>
      <c r="M801" s="12" t="str" cm="1">
        <f t="array" ref="M801">_xlfn.IFS(
    SUMIFS(FACT_ORDERS[TotalAmount], FACT_ORDERS[WD_CUSTOMERS],FACT_ORDERS[[#This Row],[WD_CUSTOMERS]])&gt;=15000, "VIP",
    SUMIFS(FACT_ORDERS[TotalAmount], FACT_ORDERS[WD_CUSTOMERS],FACT_ORDERS[[#This Row],[WD_CUSTOMERS]])&gt;=8000, "Premium",
    TRUE, "Regular"
)</f>
        <v>Regular</v>
      </c>
      <c r="N801" s="32" cm="1">
        <f t="array" ref="N801">_xlfn.IFS(
   FACT_ORDERS[[#This Row],[TypeOfClient]]="VIP", 0.2,
   FACT_ORDERS[[#This Row],[TypeOfClient]]="Premium", 0.1,
   TRUE, 0
)</f>
        <v>0</v>
      </c>
      <c r="O801" s="31" cm="1">
        <f t="array" ref="O801">_xlfn.IFS(
   FACT_ORDERS[[#This Row],[TotalAmount]]&gt;1500, 0.15,
   FACT_ORDERS[[#This Row],[TotalAmount]]&gt;1000, 0.1,
   FACT_ORDERS[[#This Row],[TotalAmount]]&gt;500, 0.05,
   TRUE, 0
)</f>
        <v>0</v>
      </c>
      <c r="P801" s="28">
        <f xml:space="preserve"> FACT_ORDERS[[#This Row],[TotalAmount]] * (1 - (FACT_ORDERS[[#This Row],[ClientDiscount]] + FACT_ORDERS[[#This Row],[OrderDiscount]]) )</f>
        <v>196</v>
      </c>
      <c r="Q801" s="28">
        <f>FACT_ORDERS[[#This Row],[TotalAmountWithDiscount]]+FACT_ORDERS[[#This Row],[DeliveryCost]]</f>
        <v>211</v>
      </c>
      <c r="R801" s="35">
        <v>44724</v>
      </c>
      <c r="S801" s="35" t="str">
        <f>IF(NETWORKDAYS(FACT_ORDERS[[#This Row],[Order-Date]], FACT_ORDERS[[#This Row],[ArrivalDate ]]) &gt; 10, "Late", "On Time")</f>
        <v>On Time</v>
      </c>
    </row>
    <row r="802" spans="1:19" x14ac:dyDescent="0.3">
      <c r="A802" s="12">
        <v>5800</v>
      </c>
      <c r="B802" s="12">
        <v>234</v>
      </c>
      <c r="C802" s="12">
        <v>10248</v>
      </c>
      <c r="D802" s="12">
        <v>801</v>
      </c>
      <c r="E802" s="12" t="s">
        <v>243</v>
      </c>
      <c r="F802" s="13">
        <v>44440</v>
      </c>
      <c r="G802" s="26" t="s">
        <v>11482</v>
      </c>
      <c r="H802" s="12">
        <v>23</v>
      </c>
      <c r="I802" s="28">
        <f>VLOOKUP(B:B,DIM_PRODUCTS!A:F,5,FALSE)</f>
        <v>13</v>
      </c>
      <c r="J802" s="28">
        <f>FACT_ORDERS[[#This Row],[ProductPrice]]*FACT_ORDERS[[#This Row],[Quantity]]</f>
        <v>299</v>
      </c>
      <c r="K802" s="12" t="str">
        <f>VLOOKUP(C:C,DIM_CUSTOMERS!A:G,7,FALSE)</f>
        <v>Canada</v>
      </c>
      <c r="L802" s="30" cm="1">
        <f t="array" ref="L802">_xlfn.IFS(
    AND(FACT_ORDERS[[#This Row],[DeliveryMehtod]]="shippment",FACT_ORDERS[[#This Row],[TotalAmount]]&gt;=200), 0,
    AND(FACT_ORDERS[[#This Row],[DeliveryMehtod]]="pickup"), 15,
    AND(FACT_ORDERS[[#This Row],[DeliveryMehtod]]="shippment",FACT_ORDERS[[#This Row],[TotalAmount]]&lt;200), 35
)</f>
        <v>15</v>
      </c>
      <c r="M802" s="12" t="str" cm="1">
        <f t="array" ref="M802">_xlfn.IFS(
    SUMIFS(FACT_ORDERS[TotalAmount], FACT_ORDERS[WD_CUSTOMERS],FACT_ORDERS[[#This Row],[WD_CUSTOMERS]])&gt;=15000, "VIP",
    SUMIFS(FACT_ORDERS[TotalAmount], FACT_ORDERS[WD_CUSTOMERS],FACT_ORDERS[[#This Row],[WD_CUSTOMERS]])&gt;=8000, "Premium",
    TRUE, "Regular"
)</f>
        <v>Regular</v>
      </c>
      <c r="N802" s="32" cm="1">
        <f t="array" ref="N802">_xlfn.IFS(
   FACT_ORDERS[[#This Row],[TypeOfClient]]="VIP", 0.2,
   FACT_ORDERS[[#This Row],[TypeOfClient]]="Premium", 0.1,
   TRUE, 0
)</f>
        <v>0</v>
      </c>
      <c r="O802" s="31" cm="1">
        <f t="array" ref="O802">_xlfn.IFS(
   FACT_ORDERS[[#This Row],[TotalAmount]]&gt;1500, 0.15,
   FACT_ORDERS[[#This Row],[TotalAmount]]&gt;1000, 0.1,
   FACT_ORDERS[[#This Row],[TotalAmount]]&gt;500, 0.05,
   TRUE, 0
)</f>
        <v>0</v>
      </c>
      <c r="P802" s="28">
        <f xml:space="preserve"> FACT_ORDERS[[#This Row],[TotalAmount]] * (1 - (FACT_ORDERS[[#This Row],[ClientDiscount]] + FACT_ORDERS[[#This Row],[OrderDiscount]]) )</f>
        <v>299</v>
      </c>
      <c r="Q802" s="28">
        <f>FACT_ORDERS[[#This Row],[TotalAmountWithDiscount]]+FACT_ORDERS[[#This Row],[DeliveryCost]]</f>
        <v>314</v>
      </c>
      <c r="R802" s="35">
        <v>44447</v>
      </c>
      <c r="S802" s="35" t="str">
        <f>IF(NETWORKDAYS(FACT_ORDERS[[#This Row],[Order-Date]], FACT_ORDERS[[#This Row],[ArrivalDate ]]) &gt; 10, "Late", "On Time")</f>
        <v>On Time</v>
      </c>
    </row>
    <row r="803" spans="1:19" x14ac:dyDescent="0.3">
      <c r="A803" s="12">
        <v>5801</v>
      </c>
      <c r="B803" s="12">
        <v>215</v>
      </c>
      <c r="C803" s="12">
        <v>10773</v>
      </c>
      <c r="D803" s="12">
        <v>802</v>
      </c>
      <c r="E803" s="12" t="s">
        <v>243</v>
      </c>
      <c r="F803" s="13">
        <v>45404</v>
      </c>
      <c r="G803" s="26" t="s">
        <v>11483</v>
      </c>
      <c r="H803" s="12">
        <v>24</v>
      </c>
      <c r="I803" s="28">
        <f>VLOOKUP(B:B,DIM_PRODUCTS!A:F,5,FALSE)</f>
        <v>41</v>
      </c>
      <c r="J803" s="28">
        <f>FACT_ORDERS[[#This Row],[ProductPrice]]*FACT_ORDERS[[#This Row],[Quantity]]</f>
        <v>984</v>
      </c>
      <c r="K803" s="12" t="str">
        <f>VLOOKUP(C:C,DIM_CUSTOMERS!A:G,7,FALSE)</f>
        <v>Italy</v>
      </c>
      <c r="L803" s="30" cm="1">
        <f t="array" ref="L803">_xlfn.IFS(
    AND(FACT_ORDERS[[#This Row],[DeliveryMehtod]]="shippment",FACT_ORDERS[[#This Row],[TotalAmount]]&gt;=200), 0,
    AND(FACT_ORDERS[[#This Row],[DeliveryMehtod]]="pickup"), 15,
    AND(FACT_ORDERS[[#This Row],[DeliveryMehtod]]="shippment",FACT_ORDERS[[#This Row],[TotalAmount]]&lt;200), 35
)</f>
        <v>15</v>
      </c>
      <c r="M803" s="12" t="str" cm="1">
        <f t="array" ref="M803">_xlfn.IFS(
    SUMIFS(FACT_ORDERS[TotalAmount], FACT_ORDERS[WD_CUSTOMERS],FACT_ORDERS[[#This Row],[WD_CUSTOMERS]])&gt;=15000, "VIP",
    SUMIFS(FACT_ORDERS[TotalAmount], FACT_ORDERS[WD_CUSTOMERS],FACT_ORDERS[[#This Row],[WD_CUSTOMERS]])&gt;=8000, "Premium",
    TRUE, "Regular"
)</f>
        <v>Regular</v>
      </c>
      <c r="N803" s="32" cm="1">
        <f t="array" ref="N803">_xlfn.IFS(
   FACT_ORDERS[[#This Row],[TypeOfClient]]="VIP", 0.2,
   FACT_ORDERS[[#This Row],[TypeOfClient]]="Premium", 0.1,
   TRUE, 0
)</f>
        <v>0</v>
      </c>
      <c r="O803" s="31" cm="1">
        <f t="array" ref="O803">_xlfn.IFS(
   FACT_ORDERS[[#This Row],[TotalAmount]]&gt;1500, 0.15,
   FACT_ORDERS[[#This Row],[TotalAmount]]&gt;1000, 0.1,
   FACT_ORDERS[[#This Row],[TotalAmount]]&gt;500, 0.05,
   TRUE, 0
)</f>
        <v>0.05</v>
      </c>
      <c r="P803" s="28">
        <f xml:space="preserve"> FACT_ORDERS[[#This Row],[TotalAmount]] * (1 - (FACT_ORDERS[[#This Row],[ClientDiscount]] + FACT_ORDERS[[#This Row],[OrderDiscount]]) )</f>
        <v>934.8</v>
      </c>
      <c r="Q803" s="28">
        <f>FACT_ORDERS[[#This Row],[TotalAmountWithDiscount]]+FACT_ORDERS[[#This Row],[DeliveryCost]]</f>
        <v>949.8</v>
      </c>
      <c r="R803" s="35">
        <v>45415</v>
      </c>
      <c r="S803" s="35" t="str">
        <f>IF(NETWORKDAYS(FACT_ORDERS[[#This Row],[Order-Date]], FACT_ORDERS[[#This Row],[ArrivalDate ]]) &gt; 10, "Late", "On Time")</f>
        <v>On Time</v>
      </c>
    </row>
    <row r="804" spans="1:19" x14ac:dyDescent="0.3">
      <c r="A804" s="12">
        <v>5802</v>
      </c>
      <c r="B804" s="12">
        <v>267</v>
      </c>
      <c r="C804" s="12">
        <v>10848</v>
      </c>
      <c r="D804" s="12">
        <v>803</v>
      </c>
      <c r="E804" s="12" t="s">
        <v>244</v>
      </c>
      <c r="F804" s="13">
        <v>45539</v>
      </c>
      <c r="G804" s="26" t="s">
        <v>11484</v>
      </c>
      <c r="H804" s="12">
        <v>53</v>
      </c>
      <c r="I804" s="28">
        <f>VLOOKUP(B:B,DIM_PRODUCTS!A:F,5,FALSE)</f>
        <v>26</v>
      </c>
      <c r="J804" s="28">
        <f>FACT_ORDERS[[#This Row],[ProductPrice]]*FACT_ORDERS[[#This Row],[Quantity]]</f>
        <v>1378</v>
      </c>
      <c r="K804" s="12" t="str">
        <f>VLOOKUP(C:C,DIM_CUSTOMERS!A:G,7,FALSE)</f>
        <v>Germany</v>
      </c>
      <c r="L804" s="30" cm="1">
        <f t="array" ref="L804">_xlfn.IFS(
    AND(FACT_ORDERS[[#This Row],[DeliveryMehtod]]="shippment",FACT_ORDERS[[#This Row],[TotalAmount]]&gt;=200), 0,
    AND(FACT_ORDERS[[#This Row],[DeliveryMehtod]]="pickup"), 15,
    AND(FACT_ORDERS[[#This Row],[DeliveryMehtod]]="shippment",FACT_ORDERS[[#This Row],[TotalAmount]]&lt;200), 35
)</f>
        <v>0</v>
      </c>
      <c r="M804" s="12" t="str" cm="1">
        <f t="array" ref="M804">_xlfn.IFS(
    SUMIFS(FACT_ORDERS[TotalAmount], FACT_ORDERS[WD_CUSTOMERS],FACT_ORDERS[[#This Row],[WD_CUSTOMERS]])&gt;=15000, "VIP",
    SUMIFS(FACT_ORDERS[TotalAmount], FACT_ORDERS[WD_CUSTOMERS],FACT_ORDERS[[#This Row],[WD_CUSTOMERS]])&gt;=8000, "Premium",
    TRUE, "Regular"
)</f>
        <v>VIP</v>
      </c>
      <c r="N804" s="32" cm="1">
        <f t="array" ref="N804">_xlfn.IFS(
   FACT_ORDERS[[#This Row],[TypeOfClient]]="VIP", 0.2,
   FACT_ORDERS[[#This Row],[TypeOfClient]]="Premium", 0.1,
   TRUE, 0
)</f>
        <v>0.2</v>
      </c>
      <c r="O804" s="31" cm="1">
        <f t="array" ref="O804">_xlfn.IFS(
   FACT_ORDERS[[#This Row],[TotalAmount]]&gt;1500, 0.15,
   FACT_ORDERS[[#This Row],[TotalAmount]]&gt;1000, 0.1,
   FACT_ORDERS[[#This Row],[TotalAmount]]&gt;500, 0.05,
   TRUE, 0
)</f>
        <v>0.1</v>
      </c>
      <c r="P804" s="28">
        <f xml:space="preserve"> FACT_ORDERS[[#This Row],[TotalAmount]] * (1 - (FACT_ORDERS[[#This Row],[ClientDiscount]] + FACT_ORDERS[[#This Row],[OrderDiscount]]) )</f>
        <v>964.59999999999991</v>
      </c>
      <c r="Q804" s="28">
        <f>FACT_ORDERS[[#This Row],[TotalAmountWithDiscount]]+FACT_ORDERS[[#This Row],[DeliveryCost]]</f>
        <v>964.59999999999991</v>
      </c>
      <c r="R804" s="35">
        <v>45549</v>
      </c>
      <c r="S804" s="35" t="str">
        <f>IF(NETWORKDAYS(FACT_ORDERS[[#This Row],[Order-Date]], FACT_ORDERS[[#This Row],[ArrivalDate ]]) &gt; 10, "Late", "On Time")</f>
        <v>On Time</v>
      </c>
    </row>
    <row r="805" spans="1:19" x14ac:dyDescent="0.3">
      <c r="A805" s="12">
        <v>5803</v>
      </c>
      <c r="B805" s="12">
        <v>283</v>
      </c>
      <c r="C805" s="12">
        <v>10848</v>
      </c>
      <c r="D805" s="12">
        <v>804</v>
      </c>
      <c r="E805" s="12" t="s">
        <v>243</v>
      </c>
      <c r="F805" s="13">
        <v>45401</v>
      </c>
      <c r="G805" s="26" t="s">
        <v>11328</v>
      </c>
      <c r="H805" s="12">
        <v>52</v>
      </c>
      <c r="I805" s="28">
        <f>VLOOKUP(B:B,DIM_PRODUCTS!A:F,5,FALSE)</f>
        <v>11</v>
      </c>
      <c r="J805" s="28">
        <f>FACT_ORDERS[[#This Row],[ProductPrice]]*FACT_ORDERS[[#This Row],[Quantity]]</f>
        <v>572</v>
      </c>
      <c r="K805" s="12" t="str">
        <f>VLOOKUP(C:C,DIM_CUSTOMERS!A:G,7,FALSE)</f>
        <v>Germany</v>
      </c>
      <c r="L805" s="30" cm="1">
        <f t="array" ref="L805">_xlfn.IFS(
    AND(FACT_ORDERS[[#This Row],[DeliveryMehtod]]="shippment",FACT_ORDERS[[#This Row],[TotalAmount]]&gt;=200), 0,
    AND(FACT_ORDERS[[#This Row],[DeliveryMehtod]]="pickup"), 15,
    AND(FACT_ORDERS[[#This Row],[DeliveryMehtod]]="shippment",FACT_ORDERS[[#This Row],[TotalAmount]]&lt;200), 35
)</f>
        <v>15</v>
      </c>
      <c r="M805" s="12" t="str" cm="1">
        <f t="array" ref="M805">_xlfn.IFS(
    SUMIFS(FACT_ORDERS[TotalAmount], FACT_ORDERS[WD_CUSTOMERS],FACT_ORDERS[[#This Row],[WD_CUSTOMERS]])&gt;=15000, "VIP",
    SUMIFS(FACT_ORDERS[TotalAmount], FACT_ORDERS[WD_CUSTOMERS],FACT_ORDERS[[#This Row],[WD_CUSTOMERS]])&gt;=8000, "Premium",
    TRUE, "Regular"
)</f>
        <v>VIP</v>
      </c>
      <c r="N805" s="32" cm="1">
        <f t="array" ref="N805">_xlfn.IFS(
   FACT_ORDERS[[#This Row],[TypeOfClient]]="VIP", 0.2,
   FACT_ORDERS[[#This Row],[TypeOfClient]]="Premium", 0.1,
   TRUE, 0
)</f>
        <v>0.2</v>
      </c>
      <c r="O805" s="31" cm="1">
        <f t="array" ref="O805">_xlfn.IFS(
   FACT_ORDERS[[#This Row],[TotalAmount]]&gt;1500, 0.15,
   FACT_ORDERS[[#This Row],[TotalAmount]]&gt;1000, 0.1,
   FACT_ORDERS[[#This Row],[TotalAmount]]&gt;500, 0.05,
   TRUE, 0
)</f>
        <v>0.05</v>
      </c>
      <c r="P805" s="28">
        <f xml:space="preserve"> FACT_ORDERS[[#This Row],[TotalAmount]] * (1 - (FACT_ORDERS[[#This Row],[ClientDiscount]] + FACT_ORDERS[[#This Row],[OrderDiscount]]) )</f>
        <v>429</v>
      </c>
      <c r="Q805" s="28">
        <f>FACT_ORDERS[[#This Row],[TotalAmountWithDiscount]]+FACT_ORDERS[[#This Row],[DeliveryCost]]</f>
        <v>444</v>
      </c>
      <c r="R805" s="35">
        <v>45409</v>
      </c>
      <c r="S805" s="35" t="str">
        <f>IF(NETWORKDAYS(FACT_ORDERS[[#This Row],[Order-Date]], FACT_ORDERS[[#This Row],[ArrivalDate ]]) &gt; 10, "Late", "On Time")</f>
        <v>On Time</v>
      </c>
    </row>
    <row r="806" spans="1:19" x14ac:dyDescent="0.3">
      <c r="A806" s="12">
        <v>5804</v>
      </c>
      <c r="B806" s="12">
        <v>259</v>
      </c>
      <c r="C806" s="12">
        <v>10848</v>
      </c>
      <c r="D806" s="12">
        <v>805</v>
      </c>
      <c r="E806" s="12" t="s">
        <v>244</v>
      </c>
      <c r="F806" s="13">
        <v>45401</v>
      </c>
      <c r="G806" s="26" t="s">
        <v>3671</v>
      </c>
      <c r="H806" s="12">
        <v>30</v>
      </c>
      <c r="I806" s="28">
        <f>VLOOKUP(B:B,DIM_PRODUCTS!A:F,5,FALSE)</f>
        <v>20</v>
      </c>
      <c r="J806" s="28">
        <f>FACT_ORDERS[[#This Row],[ProductPrice]]*FACT_ORDERS[[#This Row],[Quantity]]</f>
        <v>600</v>
      </c>
      <c r="K806" s="12" t="str">
        <f>VLOOKUP(C:C,DIM_CUSTOMERS!A:G,7,FALSE)</f>
        <v>Germany</v>
      </c>
      <c r="L806" s="30" cm="1">
        <f t="array" ref="L806">_xlfn.IFS(
    AND(FACT_ORDERS[[#This Row],[DeliveryMehtod]]="shippment",FACT_ORDERS[[#This Row],[TotalAmount]]&gt;=200), 0,
    AND(FACT_ORDERS[[#This Row],[DeliveryMehtod]]="pickup"), 15,
    AND(FACT_ORDERS[[#This Row],[DeliveryMehtod]]="shippment",FACT_ORDERS[[#This Row],[TotalAmount]]&lt;200), 35
)</f>
        <v>0</v>
      </c>
      <c r="M806" s="12" t="str" cm="1">
        <f t="array" ref="M806">_xlfn.IFS(
    SUMIFS(FACT_ORDERS[TotalAmount], FACT_ORDERS[WD_CUSTOMERS],FACT_ORDERS[[#This Row],[WD_CUSTOMERS]])&gt;=15000, "VIP",
    SUMIFS(FACT_ORDERS[TotalAmount], FACT_ORDERS[WD_CUSTOMERS],FACT_ORDERS[[#This Row],[WD_CUSTOMERS]])&gt;=8000, "Premium",
    TRUE, "Regular"
)</f>
        <v>VIP</v>
      </c>
      <c r="N806" s="32" cm="1">
        <f t="array" ref="N806">_xlfn.IFS(
   FACT_ORDERS[[#This Row],[TypeOfClient]]="VIP", 0.2,
   FACT_ORDERS[[#This Row],[TypeOfClient]]="Premium", 0.1,
   TRUE, 0
)</f>
        <v>0.2</v>
      </c>
      <c r="O806" s="31" cm="1">
        <f t="array" ref="O806">_xlfn.IFS(
   FACT_ORDERS[[#This Row],[TotalAmount]]&gt;1500, 0.15,
   FACT_ORDERS[[#This Row],[TotalAmount]]&gt;1000, 0.1,
   FACT_ORDERS[[#This Row],[TotalAmount]]&gt;500, 0.05,
   TRUE, 0
)</f>
        <v>0.05</v>
      </c>
      <c r="P806" s="28">
        <f xml:space="preserve"> FACT_ORDERS[[#This Row],[TotalAmount]] * (1 - (FACT_ORDERS[[#This Row],[ClientDiscount]] + FACT_ORDERS[[#This Row],[OrderDiscount]]) )</f>
        <v>450</v>
      </c>
      <c r="Q806" s="28">
        <f>FACT_ORDERS[[#This Row],[TotalAmountWithDiscount]]+FACT_ORDERS[[#This Row],[DeliveryCost]]</f>
        <v>450</v>
      </c>
      <c r="R806" s="35">
        <v>45410</v>
      </c>
      <c r="S806" s="35" t="str">
        <f>IF(NETWORKDAYS(FACT_ORDERS[[#This Row],[Order-Date]], FACT_ORDERS[[#This Row],[ArrivalDate ]]) &gt; 10, "Late", "On Time")</f>
        <v>On Time</v>
      </c>
    </row>
    <row r="807" spans="1:19" x14ac:dyDescent="0.3">
      <c r="A807" s="12">
        <v>5805</v>
      </c>
      <c r="B807" s="12">
        <v>224</v>
      </c>
      <c r="C807" s="12">
        <v>10848</v>
      </c>
      <c r="D807" s="12">
        <v>806</v>
      </c>
      <c r="E807" s="12" t="s">
        <v>244</v>
      </c>
      <c r="F807" s="13">
        <v>45401</v>
      </c>
      <c r="G807" s="26" t="s">
        <v>3405</v>
      </c>
      <c r="H807" s="12">
        <v>34</v>
      </c>
      <c r="I807" s="28">
        <f>VLOOKUP(B:B,DIM_PRODUCTS!A:F,5,FALSE)</f>
        <v>14</v>
      </c>
      <c r="J807" s="28">
        <f>FACT_ORDERS[[#This Row],[ProductPrice]]*FACT_ORDERS[[#This Row],[Quantity]]</f>
        <v>476</v>
      </c>
      <c r="K807" s="12" t="str">
        <f>VLOOKUP(C:C,DIM_CUSTOMERS!A:G,7,FALSE)</f>
        <v>Germany</v>
      </c>
      <c r="L807" s="30" cm="1">
        <f t="array" ref="L807">_xlfn.IFS(
    AND(FACT_ORDERS[[#This Row],[DeliveryMehtod]]="shippment",FACT_ORDERS[[#This Row],[TotalAmount]]&gt;=200), 0,
    AND(FACT_ORDERS[[#This Row],[DeliveryMehtod]]="pickup"), 15,
    AND(FACT_ORDERS[[#This Row],[DeliveryMehtod]]="shippment",FACT_ORDERS[[#This Row],[TotalAmount]]&lt;200), 35
)</f>
        <v>0</v>
      </c>
      <c r="M807" s="12" t="str" cm="1">
        <f t="array" ref="M807">_xlfn.IFS(
    SUMIFS(FACT_ORDERS[TotalAmount], FACT_ORDERS[WD_CUSTOMERS],FACT_ORDERS[[#This Row],[WD_CUSTOMERS]])&gt;=15000, "VIP",
    SUMIFS(FACT_ORDERS[TotalAmount], FACT_ORDERS[WD_CUSTOMERS],FACT_ORDERS[[#This Row],[WD_CUSTOMERS]])&gt;=8000, "Premium",
    TRUE, "Regular"
)</f>
        <v>VIP</v>
      </c>
      <c r="N807" s="32" cm="1">
        <f t="array" ref="N807">_xlfn.IFS(
   FACT_ORDERS[[#This Row],[TypeOfClient]]="VIP", 0.2,
   FACT_ORDERS[[#This Row],[TypeOfClient]]="Premium", 0.1,
   TRUE, 0
)</f>
        <v>0.2</v>
      </c>
      <c r="O807" s="31" cm="1">
        <f t="array" ref="O807">_xlfn.IFS(
   FACT_ORDERS[[#This Row],[TotalAmount]]&gt;1500, 0.15,
   FACT_ORDERS[[#This Row],[TotalAmount]]&gt;1000, 0.1,
   FACT_ORDERS[[#This Row],[TotalAmount]]&gt;500, 0.05,
   TRUE, 0
)</f>
        <v>0</v>
      </c>
      <c r="P807" s="28">
        <f xml:space="preserve"> FACT_ORDERS[[#This Row],[TotalAmount]] * (1 - (FACT_ORDERS[[#This Row],[ClientDiscount]] + FACT_ORDERS[[#This Row],[OrderDiscount]]) )</f>
        <v>380.8</v>
      </c>
      <c r="Q807" s="28">
        <f>FACT_ORDERS[[#This Row],[TotalAmountWithDiscount]]+FACT_ORDERS[[#This Row],[DeliveryCost]]</f>
        <v>380.8</v>
      </c>
      <c r="R807" s="35">
        <v>45411</v>
      </c>
      <c r="S807" s="35" t="str">
        <f>IF(NETWORKDAYS(FACT_ORDERS[[#This Row],[Order-Date]], FACT_ORDERS[[#This Row],[ArrivalDate ]]) &gt; 10, "Late", "On Time")</f>
        <v>On Time</v>
      </c>
    </row>
    <row r="808" spans="1:19" x14ac:dyDescent="0.3">
      <c r="A808" s="12">
        <v>5806</v>
      </c>
      <c r="B808" s="12">
        <v>218</v>
      </c>
      <c r="C808" s="12">
        <v>10438</v>
      </c>
      <c r="D808" s="12">
        <v>807</v>
      </c>
      <c r="E808" s="12" t="s">
        <v>244</v>
      </c>
      <c r="F808" s="13">
        <v>45393</v>
      </c>
      <c r="G808" s="26" t="s">
        <v>11485</v>
      </c>
      <c r="H808" s="12">
        <v>76</v>
      </c>
      <c r="I808" s="28">
        <f>VLOOKUP(B:B,DIM_PRODUCTS!A:F,5,FALSE)</f>
        <v>48</v>
      </c>
      <c r="J808" s="28">
        <f>FACT_ORDERS[[#This Row],[ProductPrice]]*FACT_ORDERS[[#This Row],[Quantity]]</f>
        <v>3648</v>
      </c>
      <c r="K808" s="12" t="str">
        <f>VLOOKUP(C:C,DIM_CUSTOMERS!A:G,7,FALSE)</f>
        <v>India</v>
      </c>
      <c r="L808" s="30" cm="1">
        <f t="array" ref="L808">_xlfn.IFS(
    AND(FACT_ORDERS[[#This Row],[DeliveryMehtod]]="shippment",FACT_ORDERS[[#This Row],[TotalAmount]]&gt;=200), 0,
    AND(FACT_ORDERS[[#This Row],[DeliveryMehtod]]="pickup"), 15,
    AND(FACT_ORDERS[[#This Row],[DeliveryMehtod]]="shippment",FACT_ORDERS[[#This Row],[TotalAmount]]&lt;200), 35
)</f>
        <v>0</v>
      </c>
      <c r="M808" s="12" t="str" cm="1">
        <f t="array" ref="M808">_xlfn.IFS(
    SUMIFS(FACT_ORDERS[TotalAmount], FACT_ORDERS[WD_CUSTOMERS],FACT_ORDERS[[#This Row],[WD_CUSTOMERS]])&gt;=15000, "VIP",
    SUMIFS(FACT_ORDERS[TotalAmount], FACT_ORDERS[WD_CUSTOMERS],FACT_ORDERS[[#This Row],[WD_CUSTOMERS]])&gt;=8000, "Premium",
    TRUE, "Regular"
)</f>
        <v>VIP</v>
      </c>
      <c r="N808" s="32" cm="1">
        <f t="array" ref="N808">_xlfn.IFS(
   FACT_ORDERS[[#This Row],[TypeOfClient]]="VIP", 0.2,
   FACT_ORDERS[[#This Row],[TypeOfClient]]="Premium", 0.1,
   TRUE, 0
)</f>
        <v>0.2</v>
      </c>
      <c r="O808" s="31" cm="1">
        <f t="array" ref="O808">_xlfn.IFS(
   FACT_ORDERS[[#This Row],[TotalAmount]]&gt;1500, 0.15,
   FACT_ORDERS[[#This Row],[TotalAmount]]&gt;1000, 0.1,
   FACT_ORDERS[[#This Row],[TotalAmount]]&gt;500, 0.05,
   TRUE, 0
)</f>
        <v>0.15</v>
      </c>
      <c r="P808" s="28">
        <f xml:space="preserve"> FACT_ORDERS[[#This Row],[TotalAmount]] * (1 - (FACT_ORDERS[[#This Row],[ClientDiscount]] + FACT_ORDERS[[#This Row],[OrderDiscount]]) )</f>
        <v>2371.2000000000003</v>
      </c>
      <c r="Q808" s="28">
        <f>FACT_ORDERS[[#This Row],[TotalAmountWithDiscount]]+FACT_ORDERS[[#This Row],[DeliveryCost]]</f>
        <v>2371.2000000000003</v>
      </c>
      <c r="R808" s="35">
        <v>45401</v>
      </c>
      <c r="S808" s="35" t="str">
        <f>IF(NETWORKDAYS(FACT_ORDERS[[#This Row],[Order-Date]], FACT_ORDERS[[#This Row],[ArrivalDate ]]) &gt; 10, "Late", "On Time")</f>
        <v>On Time</v>
      </c>
    </row>
    <row r="809" spans="1:19" x14ac:dyDescent="0.3">
      <c r="A809" s="12">
        <v>5807</v>
      </c>
      <c r="B809" s="12">
        <v>233</v>
      </c>
      <c r="C809" s="12">
        <v>10438</v>
      </c>
      <c r="D809" s="12">
        <v>808</v>
      </c>
      <c r="E809" s="12" t="s">
        <v>244</v>
      </c>
      <c r="F809" s="13">
        <v>45317</v>
      </c>
      <c r="G809" s="26" t="s">
        <v>11486</v>
      </c>
      <c r="H809" s="12">
        <v>14</v>
      </c>
      <c r="I809" s="28">
        <f>VLOOKUP(B:B,DIM_PRODUCTS!A:F,5,FALSE)</f>
        <v>13</v>
      </c>
      <c r="J809" s="28">
        <f>FACT_ORDERS[[#This Row],[ProductPrice]]*FACT_ORDERS[[#This Row],[Quantity]]</f>
        <v>182</v>
      </c>
      <c r="K809" s="12" t="str">
        <f>VLOOKUP(C:C,DIM_CUSTOMERS!A:G,7,FALSE)</f>
        <v>India</v>
      </c>
      <c r="L809" s="30" cm="1">
        <f t="array" ref="L809">_xlfn.IFS(
    AND(FACT_ORDERS[[#This Row],[DeliveryMehtod]]="shippment",FACT_ORDERS[[#This Row],[TotalAmount]]&gt;=200), 0,
    AND(FACT_ORDERS[[#This Row],[DeliveryMehtod]]="pickup"), 15,
    AND(FACT_ORDERS[[#This Row],[DeliveryMehtod]]="shippment",FACT_ORDERS[[#This Row],[TotalAmount]]&lt;200), 35
)</f>
        <v>35</v>
      </c>
      <c r="M809" s="12" t="str" cm="1">
        <f t="array" ref="M809">_xlfn.IFS(
    SUMIFS(FACT_ORDERS[TotalAmount], FACT_ORDERS[WD_CUSTOMERS],FACT_ORDERS[[#This Row],[WD_CUSTOMERS]])&gt;=15000, "VIP",
    SUMIFS(FACT_ORDERS[TotalAmount], FACT_ORDERS[WD_CUSTOMERS],FACT_ORDERS[[#This Row],[WD_CUSTOMERS]])&gt;=8000, "Premium",
    TRUE, "Regular"
)</f>
        <v>VIP</v>
      </c>
      <c r="N809" s="32" cm="1">
        <f t="array" ref="N809">_xlfn.IFS(
   FACT_ORDERS[[#This Row],[TypeOfClient]]="VIP", 0.2,
   FACT_ORDERS[[#This Row],[TypeOfClient]]="Premium", 0.1,
   TRUE, 0
)</f>
        <v>0.2</v>
      </c>
      <c r="O809" s="31" cm="1">
        <f t="array" ref="O809">_xlfn.IFS(
   FACT_ORDERS[[#This Row],[TotalAmount]]&gt;1500, 0.15,
   FACT_ORDERS[[#This Row],[TotalAmount]]&gt;1000, 0.1,
   FACT_ORDERS[[#This Row],[TotalAmount]]&gt;500, 0.05,
   TRUE, 0
)</f>
        <v>0</v>
      </c>
      <c r="P809" s="28">
        <f xml:space="preserve"> FACT_ORDERS[[#This Row],[TotalAmount]] * (1 - (FACT_ORDERS[[#This Row],[ClientDiscount]] + FACT_ORDERS[[#This Row],[OrderDiscount]]) )</f>
        <v>145.6</v>
      </c>
      <c r="Q809" s="28">
        <f>FACT_ORDERS[[#This Row],[TotalAmountWithDiscount]]+FACT_ORDERS[[#This Row],[DeliveryCost]]</f>
        <v>180.6</v>
      </c>
      <c r="R809" s="35">
        <v>45327</v>
      </c>
      <c r="S809" s="35" t="str">
        <f>IF(NETWORKDAYS(FACT_ORDERS[[#This Row],[Order-Date]], FACT_ORDERS[[#This Row],[ArrivalDate ]]) &gt; 10, "Late", "On Time")</f>
        <v>On Time</v>
      </c>
    </row>
    <row r="810" spans="1:19" x14ac:dyDescent="0.3">
      <c r="A810" s="12">
        <v>5808</v>
      </c>
      <c r="B810" s="12">
        <v>293</v>
      </c>
      <c r="C810" s="12">
        <v>10763</v>
      </c>
      <c r="D810" s="12">
        <v>809</v>
      </c>
      <c r="E810" s="12" t="s">
        <v>243</v>
      </c>
      <c r="F810" s="13">
        <v>45453</v>
      </c>
      <c r="G810" s="26" t="s">
        <v>11487</v>
      </c>
      <c r="H810" s="12">
        <v>11</v>
      </c>
      <c r="I810" s="28">
        <f>VLOOKUP(B:B,DIM_PRODUCTS!A:F,5,FALSE)</f>
        <v>11</v>
      </c>
      <c r="J810" s="28">
        <f>FACT_ORDERS[[#This Row],[ProductPrice]]*FACT_ORDERS[[#This Row],[Quantity]]</f>
        <v>121</v>
      </c>
      <c r="K810" s="12" t="str">
        <f>VLOOKUP(C:C,DIM_CUSTOMERS!A:G,7,FALSE)</f>
        <v>Germany</v>
      </c>
      <c r="L810" s="30" cm="1">
        <f t="array" ref="L810">_xlfn.IFS(
    AND(FACT_ORDERS[[#This Row],[DeliveryMehtod]]="shippment",FACT_ORDERS[[#This Row],[TotalAmount]]&gt;=200), 0,
    AND(FACT_ORDERS[[#This Row],[DeliveryMehtod]]="pickup"), 15,
    AND(FACT_ORDERS[[#This Row],[DeliveryMehtod]]="shippment",FACT_ORDERS[[#This Row],[TotalAmount]]&lt;200), 35
)</f>
        <v>15</v>
      </c>
      <c r="M810" s="12" t="str" cm="1">
        <f t="array" ref="M810">_xlfn.IFS(
    SUMIFS(FACT_ORDERS[TotalAmount], FACT_ORDERS[WD_CUSTOMERS],FACT_ORDERS[[#This Row],[WD_CUSTOMERS]])&gt;=15000, "VIP",
    SUMIFS(FACT_ORDERS[TotalAmount], FACT_ORDERS[WD_CUSTOMERS],FACT_ORDERS[[#This Row],[WD_CUSTOMERS]])&gt;=8000, "Premium",
    TRUE, "Regular"
)</f>
        <v>Regular</v>
      </c>
      <c r="N810" s="32" cm="1">
        <f t="array" ref="N810">_xlfn.IFS(
   FACT_ORDERS[[#This Row],[TypeOfClient]]="VIP", 0.2,
   FACT_ORDERS[[#This Row],[TypeOfClient]]="Premium", 0.1,
   TRUE, 0
)</f>
        <v>0</v>
      </c>
      <c r="O810" s="31" cm="1">
        <f t="array" ref="O810">_xlfn.IFS(
   FACT_ORDERS[[#This Row],[TotalAmount]]&gt;1500, 0.15,
   FACT_ORDERS[[#This Row],[TotalAmount]]&gt;1000, 0.1,
   FACT_ORDERS[[#This Row],[TotalAmount]]&gt;500, 0.05,
   TRUE, 0
)</f>
        <v>0</v>
      </c>
      <c r="P810" s="28">
        <f xml:space="preserve"> FACT_ORDERS[[#This Row],[TotalAmount]] * (1 - (FACT_ORDERS[[#This Row],[ClientDiscount]] + FACT_ORDERS[[#This Row],[OrderDiscount]]) )</f>
        <v>121</v>
      </c>
      <c r="Q810" s="28">
        <f>FACT_ORDERS[[#This Row],[TotalAmountWithDiscount]]+FACT_ORDERS[[#This Row],[DeliveryCost]]</f>
        <v>136</v>
      </c>
      <c r="R810" s="35">
        <v>45460</v>
      </c>
      <c r="S810" s="35" t="str">
        <f>IF(NETWORKDAYS(FACT_ORDERS[[#This Row],[Order-Date]], FACT_ORDERS[[#This Row],[ArrivalDate ]]) &gt; 10, "Late", "On Time")</f>
        <v>On Time</v>
      </c>
    </row>
    <row r="811" spans="1:19" x14ac:dyDescent="0.3">
      <c r="A811" s="12">
        <v>5809</v>
      </c>
      <c r="B811" s="12">
        <v>294</v>
      </c>
      <c r="C811" s="12">
        <v>10515</v>
      </c>
      <c r="D811" s="12">
        <v>810</v>
      </c>
      <c r="E811" s="12" t="s">
        <v>244</v>
      </c>
      <c r="F811" s="13">
        <v>45416</v>
      </c>
      <c r="G811" s="26" t="s">
        <v>11488</v>
      </c>
      <c r="H811" s="12">
        <v>19</v>
      </c>
      <c r="I811" s="28">
        <f>VLOOKUP(B:B,DIM_PRODUCTS!A:F,5,FALSE)</f>
        <v>8</v>
      </c>
      <c r="J811" s="28">
        <f>FACT_ORDERS[[#This Row],[ProductPrice]]*FACT_ORDERS[[#This Row],[Quantity]]</f>
        <v>152</v>
      </c>
      <c r="K811" s="12" t="str">
        <f>VLOOKUP(C:C,DIM_CUSTOMERS!A:G,7,FALSE)</f>
        <v>South Korea</v>
      </c>
      <c r="L811" s="30" cm="1">
        <f t="array" ref="L811">_xlfn.IFS(
    AND(FACT_ORDERS[[#This Row],[DeliveryMehtod]]="shippment",FACT_ORDERS[[#This Row],[TotalAmount]]&gt;=200), 0,
    AND(FACT_ORDERS[[#This Row],[DeliveryMehtod]]="pickup"), 15,
    AND(FACT_ORDERS[[#This Row],[DeliveryMehtod]]="shippment",FACT_ORDERS[[#This Row],[TotalAmount]]&lt;200), 35
)</f>
        <v>35</v>
      </c>
      <c r="M811" s="12" t="str" cm="1">
        <f t="array" ref="M811">_xlfn.IFS(
    SUMIFS(FACT_ORDERS[TotalAmount], FACT_ORDERS[WD_CUSTOMERS],FACT_ORDERS[[#This Row],[WD_CUSTOMERS]])&gt;=15000, "VIP",
    SUMIFS(FACT_ORDERS[TotalAmount], FACT_ORDERS[WD_CUSTOMERS],FACT_ORDERS[[#This Row],[WD_CUSTOMERS]])&gt;=8000, "Premium",
    TRUE, "Regular"
)</f>
        <v>Regular</v>
      </c>
      <c r="N811" s="32" cm="1">
        <f t="array" ref="N811">_xlfn.IFS(
   FACT_ORDERS[[#This Row],[TypeOfClient]]="VIP", 0.2,
   FACT_ORDERS[[#This Row],[TypeOfClient]]="Premium", 0.1,
   TRUE, 0
)</f>
        <v>0</v>
      </c>
      <c r="O811" s="31" cm="1">
        <f t="array" ref="O811">_xlfn.IFS(
   FACT_ORDERS[[#This Row],[TotalAmount]]&gt;1500, 0.15,
   FACT_ORDERS[[#This Row],[TotalAmount]]&gt;1000, 0.1,
   FACT_ORDERS[[#This Row],[TotalAmount]]&gt;500, 0.05,
   TRUE, 0
)</f>
        <v>0</v>
      </c>
      <c r="P811" s="28">
        <f xml:space="preserve"> FACT_ORDERS[[#This Row],[TotalAmount]] * (1 - (FACT_ORDERS[[#This Row],[ClientDiscount]] + FACT_ORDERS[[#This Row],[OrderDiscount]]) )</f>
        <v>152</v>
      </c>
      <c r="Q811" s="28">
        <f>FACT_ORDERS[[#This Row],[TotalAmountWithDiscount]]+FACT_ORDERS[[#This Row],[DeliveryCost]]</f>
        <v>187</v>
      </c>
      <c r="R811" s="35">
        <v>45427</v>
      </c>
      <c r="S811" s="35" t="str">
        <f>IF(NETWORKDAYS(FACT_ORDERS[[#This Row],[Order-Date]], FACT_ORDERS[[#This Row],[ArrivalDate ]]) &gt; 10, "Late", "On Time")</f>
        <v>On Time</v>
      </c>
    </row>
    <row r="812" spans="1:19" x14ac:dyDescent="0.3">
      <c r="A812" s="12">
        <v>5810</v>
      </c>
      <c r="B812" s="12">
        <v>270</v>
      </c>
      <c r="C812" s="12">
        <v>10515</v>
      </c>
      <c r="D812" s="12">
        <v>811</v>
      </c>
      <c r="E812" s="12" t="s">
        <v>244</v>
      </c>
      <c r="F812" s="13">
        <v>45416</v>
      </c>
      <c r="G812" s="26" t="s">
        <v>11489</v>
      </c>
      <c r="H812" s="12">
        <v>20</v>
      </c>
      <c r="I812" s="28">
        <f>VLOOKUP(B:B,DIM_PRODUCTS!A:F,5,FALSE)</f>
        <v>20</v>
      </c>
      <c r="J812" s="28">
        <f>FACT_ORDERS[[#This Row],[ProductPrice]]*FACT_ORDERS[[#This Row],[Quantity]]</f>
        <v>400</v>
      </c>
      <c r="K812" s="12" t="str">
        <f>VLOOKUP(C:C,DIM_CUSTOMERS!A:G,7,FALSE)</f>
        <v>South Korea</v>
      </c>
      <c r="L812" s="30" cm="1">
        <f t="array" ref="L812">_xlfn.IFS(
    AND(FACT_ORDERS[[#This Row],[DeliveryMehtod]]="shippment",FACT_ORDERS[[#This Row],[TotalAmount]]&gt;=200), 0,
    AND(FACT_ORDERS[[#This Row],[DeliveryMehtod]]="pickup"), 15,
    AND(FACT_ORDERS[[#This Row],[DeliveryMehtod]]="shippment",FACT_ORDERS[[#This Row],[TotalAmount]]&lt;200), 35
)</f>
        <v>0</v>
      </c>
      <c r="M812" s="12" t="str" cm="1">
        <f t="array" ref="M812">_xlfn.IFS(
    SUMIFS(FACT_ORDERS[TotalAmount], FACT_ORDERS[WD_CUSTOMERS],FACT_ORDERS[[#This Row],[WD_CUSTOMERS]])&gt;=15000, "VIP",
    SUMIFS(FACT_ORDERS[TotalAmount], FACT_ORDERS[WD_CUSTOMERS],FACT_ORDERS[[#This Row],[WD_CUSTOMERS]])&gt;=8000, "Premium",
    TRUE, "Regular"
)</f>
        <v>Regular</v>
      </c>
      <c r="N812" s="32" cm="1">
        <f t="array" ref="N812">_xlfn.IFS(
   FACT_ORDERS[[#This Row],[TypeOfClient]]="VIP", 0.2,
   FACT_ORDERS[[#This Row],[TypeOfClient]]="Premium", 0.1,
   TRUE, 0
)</f>
        <v>0</v>
      </c>
      <c r="O812" s="31" cm="1">
        <f t="array" ref="O812">_xlfn.IFS(
   FACT_ORDERS[[#This Row],[TotalAmount]]&gt;1500, 0.15,
   FACT_ORDERS[[#This Row],[TotalAmount]]&gt;1000, 0.1,
   FACT_ORDERS[[#This Row],[TotalAmount]]&gt;500, 0.05,
   TRUE, 0
)</f>
        <v>0</v>
      </c>
      <c r="P812" s="28">
        <f xml:space="preserve"> FACT_ORDERS[[#This Row],[TotalAmount]] * (1 - (FACT_ORDERS[[#This Row],[ClientDiscount]] + FACT_ORDERS[[#This Row],[OrderDiscount]]) )</f>
        <v>400</v>
      </c>
      <c r="Q812" s="28">
        <f>FACT_ORDERS[[#This Row],[TotalAmountWithDiscount]]+FACT_ORDERS[[#This Row],[DeliveryCost]]</f>
        <v>400</v>
      </c>
      <c r="R812" s="35">
        <v>45425</v>
      </c>
      <c r="S812" s="35" t="str">
        <f>IF(NETWORKDAYS(FACT_ORDERS[[#This Row],[Order-Date]], FACT_ORDERS[[#This Row],[ArrivalDate ]]) &gt; 10, "Late", "On Time")</f>
        <v>On Time</v>
      </c>
    </row>
    <row r="813" spans="1:19" x14ac:dyDescent="0.3">
      <c r="A813" s="12">
        <v>5811</v>
      </c>
      <c r="B813" s="12">
        <v>292</v>
      </c>
      <c r="C813" s="12">
        <v>10490</v>
      </c>
      <c r="D813" s="12">
        <v>812</v>
      </c>
      <c r="E813" s="12" t="s">
        <v>244</v>
      </c>
      <c r="F813" s="13">
        <v>45077</v>
      </c>
      <c r="G813" s="26" t="s">
        <v>11490</v>
      </c>
      <c r="H813" s="12">
        <v>17</v>
      </c>
      <c r="I813" s="28">
        <f>VLOOKUP(B:B,DIM_PRODUCTS!A:F,5,FALSE)</f>
        <v>6</v>
      </c>
      <c r="J813" s="28">
        <f>FACT_ORDERS[[#This Row],[ProductPrice]]*FACT_ORDERS[[#This Row],[Quantity]]</f>
        <v>102</v>
      </c>
      <c r="K813" s="12" t="str">
        <f>VLOOKUP(C:C,DIM_CUSTOMERS!A:G,7,FALSE)</f>
        <v>Japan</v>
      </c>
      <c r="L813" s="30" cm="1">
        <f t="array" ref="L813">_xlfn.IFS(
    AND(FACT_ORDERS[[#This Row],[DeliveryMehtod]]="shippment",FACT_ORDERS[[#This Row],[TotalAmount]]&gt;=200), 0,
    AND(FACT_ORDERS[[#This Row],[DeliveryMehtod]]="pickup"), 15,
    AND(FACT_ORDERS[[#This Row],[DeliveryMehtod]]="shippment",FACT_ORDERS[[#This Row],[TotalAmount]]&lt;200), 35
)</f>
        <v>35</v>
      </c>
      <c r="M813" s="12" t="str" cm="1">
        <f t="array" ref="M813">_xlfn.IFS(
    SUMIFS(FACT_ORDERS[TotalAmount], FACT_ORDERS[WD_CUSTOMERS],FACT_ORDERS[[#This Row],[WD_CUSTOMERS]])&gt;=15000, "VIP",
    SUMIFS(FACT_ORDERS[TotalAmount], FACT_ORDERS[WD_CUSTOMERS],FACT_ORDERS[[#This Row],[WD_CUSTOMERS]])&gt;=8000, "Premium",
    TRUE, "Regular"
)</f>
        <v>VIP</v>
      </c>
      <c r="N813" s="32" cm="1">
        <f t="array" ref="N813">_xlfn.IFS(
   FACT_ORDERS[[#This Row],[TypeOfClient]]="VIP", 0.2,
   FACT_ORDERS[[#This Row],[TypeOfClient]]="Premium", 0.1,
   TRUE, 0
)</f>
        <v>0.2</v>
      </c>
      <c r="O813" s="31" cm="1">
        <f t="array" ref="O813">_xlfn.IFS(
   FACT_ORDERS[[#This Row],[TotalAmount]]&gt;1500, 0.15,
   FACT_ORDERS[[#This Row],[TotalAmount]]&gt;1000, 0.1,
   FACT_ORDERS[[#This Row],[TotalAmount]]&gt;500, 0.05,
   TRUE, 0
)</f>
        <v>0</v>
      </c>
      <c r="P813" s="28">
        <f xml:space="preserve"> FACT_ORDERS[[#This Row],[TotalAmount]] * (1 - (FACT_ORDERS[[#This Row],[ClientDiscount]] + FACT_ORDERS[[#This Row],[OrderDiscount]]) )</f>
        <v>81.600000000000009</v>
      </c>
      <c r="Q813" s="28">
        <f>FACT_ORDERS[[#This Row],[TotalAmountWithDiscount]]+FACT_ORDERS[[#This Row],[DeliveryCost]]</f>
        <v>116.60000000000001</v>
      </c>
      <c r="R813" s="35">
        <v>45088</v>
      </c>
      <c r="S813" s="35" t="str">
        <f>IF(NETWORKDAYS(FACT_ORDERS[[#This Row],[Order-Date]], FACT_ORDERS[[#This Row],[ArrivalDate ]]) &gt; 10, "Late", "On Time")</f>
        <v>On Time</v>
      </c>
    </row>
    <row r="814" spans="1:19" x14ac:dyDescent="0.3">
      <c r="A814" s="12">
        <v>5812</v>
      </c>
      <c r="B814" s="12">
        <v>242</v>
      </c>
      <c r="C814" s="12">
        <v>10490</v>
      </c>
      <c r="D814" s="12">
        <v>813</v>
      </c>
      <c r="E814" s="12" t="s">
        <v>244</v>
      </c>
      <c r="F814" s="13">
        <v>45077</v>
      </c>
      <c r="G814" s="26" t="s">
        <v>11491</v>
      </c>
      <c r="H814" s="12">
        <v>29</v>
      </c>
      <c r="I814" s="28">
        <f>VLOOKUP(B:B,DIM_PRODUCTS!A:F,5,FALSE)</f>
        <v>11</v>
      </c>
      <c r="J814" s="28">
        <f>FACT_ORDERS[[#This Row],[ProductPrice]]*FACT_ORDERS[[#This Row],[Quantity]]</f>
        <v>319</v>
      </c>
      <c r="K814" s="12" t="str">
        <f>VLOOKUP(C:C,DIM_CUSTOMERS!A:G,7,FALSE)</f>
        <v>Japan</v>
      </c>
      <c r="L814" s="30" cm="1">
        <f t="array" ref="L814">_xlfn.IFS(
    AND(FACT_ORDERS[[#This Row],[DeliveryMehtod]]="shippment",FACT_ORDERS[[#This Row],[TotalAmount]]&gt;=200), 0,
    AND(FACT_ORDERS[[#This Row],[DeliveryMehtod]]="pickup"), 15,
    AND(FACT_ORDERS[[#This Row],[DeliveryMehtod]]="shippment",FACT_ORDERS[[#This Row],[TotalAmount]]&lt;200), 35
)</f>
        <v>0</v>
      </c>
      <c r="M814" s="12" t="str" cm="1">
        <f t="array" ref="M814">_xlfn.IFS(
    SUMIFS(FACT_ORDERS[TotalAmount], FACT_ORDERS[WD_CUSTOMERS],FACT_ORDERS[[#This Row],[WD_CUSTOMERS]])&gt;=15000, "VIP",
    SUMIFS(FACT_ORDERS[TotalAmount], FACT_ORDERS[WD_CUSTOMERS],FACT_ORDERS[[#This Row],[WD_CUSTOMERS]])&gt;=8000, "Premium",
    TRUE, "Regular"
)</f>
        <v>VIP</v>
      </c>
      <c r="N814" s="32" cm="1">
        <f t="array" ref="N814">_xlfn.IFS(
   FACT_ORDERS[[#This Row],[TypeOfClient]]="VIP", 0.2,
   FACT_ORDERS[[#This Row],[TypeOfClient]]="Premium", 0.1,
   TRUE, 0
)</f>
        <v>0.2</v>
      </c>
      <c r="O814" s="31" cm="1">
        <f t="array" ref="O814">_xlfn.IFS(
   FACT_ORDERS[[#This Row],[TotalAmount]]&gt;1500, 0.15,
   FACT_ORDERS[[#This Row],[TotalAmount]]&gt;1000, 0.1,
   FACT_ORDERS[[#This Row],[TotalAmount]]&gt;500, 0.05,
   TRUE, 0
)</f>
        <v>0</v>
      </c>
      <c r="P814" s="28">
        <f xml:space="preserve"> FACT_ORDERS[[#This Row],[TotalAmount]] * (1 - (FACT_ORDERS[[#This Row],[ClientDiscount]] + FACT_ORDERS[[#This Row],[OrderDiscount]]) )</f>
        <v>255.20000000000002</v>
      </c>
      <c r="Q814" s="28">
        <f>FACT_ORDERS[[#This Row],[TotalAmountWithDiscount]]+FACT_ORDERS[[#This Row],[DeliveryCost]]</f>
        <v>255.20000000000002</v>
      </c>
      <c r="R814" s="35">
        <v>45086</v>
      </c>
      <c r="S814" s="35" t="str">
        <f>IF(NETWORKDAYS(FACT_ORDERS[[#This Row],[Order-Date]], FACT_ORDERS[[#This Row],[ArrivalDate ]]) &gt; 10, "Late", "On Time")</f>
        <v>On Time</v>
      </c>
    </row>
    <row r="815" spans="1:19" x14ac:dyDescent="0.3">
      <c r="A815" s="12">
        <v>5813</v>
      </c>
      <c r="B815" s="12">
        <v>297</v>
      </c>
      <c r="C815" s="12">
        <v>10490</v>
      </c>
      <c r="D815" s="12">
        <v>814</v>
      </c>
      <c r="E815" s="12" t="s">
        <v>243</v>
      </c>
      <c r="F815" s="13">
        <v>45077</v>
      </c>
      <c r="G815" s="26" t="s">
        <v>11492</v>
      </c>
      <c r="H815" s="12">
        <v>32</v>
      </c>
      <c r="I815" s="28">
        <f>VLOOKUP(B:B,DIM_PRODUCTS!A:F,5,FALSE)</f>
        <v>7</v>
      </c>
      <c r="J815" s="28">
        <f>FACT_ORDERS[[#This Row],[ProductPrice]]*FACT_ORDERS[[#This Row],[Quantity]]</f>
        <v>224</v>
      </c>
      <c r="K815" s="12" t="str">
        <f>VLOOKUP(C:C,DIM_CUSTOMERS!A:G,7,FALSE)</f>
        <v>Japan</v>
      </c>
      <c r="L815" s="30" cm="1">
        <f t="array" ref="L815">_xlfn.IFS(
    AND(FACT_ORDERS[[#This Row],[DeliveryMehtod]]="shippment",FACT_ORDERS[[#This Row],[TotalAmount]]&gt;=200), 0,
    AND(FACT_ORDERS[[#This Row],[DeliveryMehtod]]="pickup"), 15,
    AND(FACT_ORDERS[[#This Row],[DeliveryMehtod]]="shippment",FACT_ORDERS[[#This Row],[TotalAmount]]&lt;200), 35
)</f>
        <v>15</v>
      </c>
      <c r="M815" s="12" t="str" cm="1">
        <f t="array" ref="M815">_xlfn.IFS(
    SUMIFS(FACT_ORDERS[TotalAmount], FACT_ORDERS[WD_CUSTOMERS],FACT_ORDERS[[#This Row],[WD_CUSTOMERS]])&gt;=15000, "VIP",
    SUMIFS(FACT_ORDERS[TotalAmount], FACT_ORDERS[WD_CUSTOMERS],FACT_ORDERS[[#This Row],[WD_CUSTOMERS]])&gt;=8000, "Premium",
    TRUE, "Regular"
)</f>
        <v>VIP</v>
      </c>
      <c r="N815" s="32" cm="1">
        <f t="array" ref="N815">_xlfn.IFS(
   FACT_ORDERS[[#This Row],[TypeOfClient]]="VIP", 0.2,
   FACT_ORDERS[[#This Row],[TypeOfClient]]="Premium", 0.1,
   TRUE, 0
)</f>
        <v>0.2</v>
      </c>
      <c r="O815" s="31" cm="1">
        <f t="array" ref="O815">_xlfn.IFS(
   FACT_ORDERS[[#This Row],[TotalAmount]]&gt;1500, 0.15,
   FACT_ORDERS[[#This Row],[TotalAmount]]&gt;1000, 0.1,
   FACT_ORDERS[[#This Row],[TotalAmount]]&gt;500, 0.05,
   TRUE, 0
)</f>
        <v>0</v>
      </c>
      <c r="P815" s="28">
        <f xml:space="preserve"> FACT_ORDERS[[#This Row],[TotalAmount]] * (1 - (FACT_ORDERS[[#This Row],[ClientDiscount]] + FACT_ORDERS[[#This Row],[OrderDiscount]]) )</f>
        <v>179.20000000000002</v>
      </c>
      <c r="Q815" s="28">
        <f>FACT_ORDERS[[#This Row],[TotalAmountWithDiscount]]+FACT_ORDERS[[#This Row],[DeliveryCost]]</f>
        <v>194.20000000000002</v>
      </c>
      <c r="R815" s="35">
        <v>45087</v>
      </c>
      <c r="S815" s="35" t="str">
        <f>IF(NETWORKDAYS(FACT_ORDERS[[#This Row],[Order-Date]], FACT_ORDERS[[#This Row],[ArrivalDate ]]) &gt; 10, "Late", "On Time")</f>
        <v>On Time</v>
      </c>
    </row>
    <row r="816" spans="1:19" x14ac:dyDescent="0.3">
      <c r="A816" s="12">
        <v>5814</v>
      </c>
      <c r="B816" s="12">
        <v>278</v>
      </c>
      <c r="C816" s="12">
        <v>10490</v>
      </c>
      <c r="D816" s="12">
        <v>815</v>
      </c>
      <c r="E816" s="12" t="s">
        <v>243</v>
      </c>
      <c r="F816" s="13">
        <v>45077</v>
      </c>
      <c r="G816" s="26" t="s">
        <v>11493</v>
      </c>
      <c r="H816" s="12">
        <v>44</v>
      </c>
      <c r="I816" s="28">
        <f>VLOOKUP(B:B,DIM_PRODUCTS!A:F,5,FALSE)</f>
        <v>24</v>
      </c>
      <c r="J816" s="28">
        <f>FACT_ORDERS[[#This Row],[ProductPrice]]*FACT_ORDERS[[#This Row],[Quantity]]</f>
        <v>1056</v>
      </c>
      <c r="K816" s="12" t="str">
        <f>VLOOKUP(C:C,DIM_CUSTOMERS!A:G,7,FALSE)</f>
        <v>Japan</v>
      </c>
      <c r="L816" s="30" cm="1">
        <f t="array" ref="L816">_xlfn.IFS(
    AND(FACT_ORDERS[[#This Row],[DeliveryMehtod]]="shippment",FACT_ORDERS[[#This Row],[TotalAmount]]&gt;=200), 0,
    AND(FACT_ORDERS[[#This Row],[DeliveryMehtod]]="pickup"), 15,
    AND(FACT_ORDERS[[#This Row],[DeliveryMehtod]]="shippment",FACT_ORDERS[[#This Row],[TotalAmount]]&lt;200), 35
)</f>
        <v>15</v>
      </c>
      <c r="M816" s="12" t="str" cm="1">
        <f t="array" ref="M816">_xlfn.IFS(
    SUMIFS(FACT_ORDERS[TotalAmount], FACT_ORDERS[WD_CUSTOMERS],FACT_ORDERS[[#This Row],[WD_CUSTOMERS]])&gt;=15000, "VIP",
    SUMIFS(FACT_ORDERS[TotalAmount], FACT_ORDERS[WD_CUSTOMERS],FACT_ORDERS[[#This Row],[WD_CUSTOMERS]])&gt;=8000, "Premium",
    TRUE, "Regular"
)</f>
        <v>VIP</v>
      </c>
      <c r="N816" s="32" cm="1">
        <f t="array" ref="N816">_xlfn.IFS(
   FACT_ORDERS[[#This Row],[TypeOfClient]]="VIP", 0.2,
   FACT_ORDERS[[#This Row],[TypeOfClient]]="Premium", 0.1,
   TRUE, 0
)</f>
        <v>0.2</v>
      </c>
      <c r="O816" s="31" cm="1">
        <f t="array" ref="O816">_xlfn.IFS(
   FACT_ORDERS[[#This Row],[TotalAmount]]&gt;1500, 0.15,
   FACT_ORDERS[[#This Row],[TotalAmount]]&gt;1000, 0.1,
   FACT_ORDERS[[#This Row],[TotalAmount]]&gt;500, 0.05,
   TRUE, 0
)</f>
        <v>0.1</v>
      </c>
      <c r="P816" s="28">
        <f xml:space="preserve"> FACT_ORDERS[[#This Row],[TotalAmount]] * (1 - (FACT_ORDERS[[#This Row],[ClientDiscount]] + FACT_ORDERS[[#This Row],[OrderDiscount]]) )</f>
        <v>739.19999999999993</v>
      </c>
      <c r="Q816" s="28">
        <f>FACT_ORDERS[[#This Row],[TotalAmountWithDiscount]]+FACT_ORDERS[[#This Row],[DeliveryCost]]</f>
        <v>754.19999999999993</v>
      </c>
      <c r="R816" s="35">
        <v>45088</v>
      </c>
      <c r="S816" s="35" t="str">
        <f>IF(NETWORKDAYS(FACT_ORDERS[[#This Row],[Order-Date]], FACT_ORDERS[[#This Row],[ArrivalDate ]]) &gt; 10, "Late", "On Time")</f>
        <v>On Time</v>
      </c>
    </row>
    <row r="817" spans="1:19" x14ac:dyDescent="0.3">
      <c r="A817" s="12">
        <v>5815</v>
      </c>
      <c r="B817" s="12">
        <v>209</v>
      </c>
      <c r="C817" s="12">
        <v>10490</v>
      </c>
      <c r="D817" s="12">
        <v>816</v>
      </c>
      <c r="E817" s="12" t="s">
        <v>243</v>
      </c>
      <c r="F817" s="13">
        <v>45077</v>
      </c>
      <c r="G817" s="26" t="s">
        <v>11494</v>
      </c>
      <c r="H817" s="12">
        <v>23</v>
      </c>
      <c r="I817" s="28">
        <f>VLOOKUP(B:B,DIM_PRODUCTS!A:F,5,FALSE)</f>
        <v>8</v>
      </c>
      <c r="J817" s="28">
        <f>FACT_ORDERS[[#This Row],[ProductPrice]]*FACT_ORDERS[[#This Row],[Quantity]]</f>
        <v>184</v>
      </c>
      <c r="K817" s="12" t="str">
        <f>VLOOKUP(C:C,DIM_CUSTOMERS!A:G,7,FALSE)</f>
        <v>Japan</v>
      </c>
      <c r="L817" s="30" cm="1">
        <f t="array" ref="L817">_xlfn.IFS(
    AND(FACT_ORDERS[[#This Row],[DeliveryMehtod]]="shippment",FACT_ORDERS[[#This Row],[TotalAmount]]&gt;=200), 0,
    AND(FACT_ORDERS[[#This Row],[DeliveryMehtod]]="pickup"), 15,
    AND(FACT_ORDERS[[#This Row],[DeliveryMehtod]]="shippment",FACT_ORDERS[[#This Row],[TotalAmount]]&lt;200), 35
)</f>
        <v>15</v>
      </c>
      <c r="M817" s="12" t="str" cm="1">
        <f t="array" ref="M817">_xlfn.IFS(
    SUMIFS(FACT_ORDERS[TotalAmount], FACT_ORDERS[WD_CUSTOMERS],FACT_ORDERS[[#This Row],[WD_CUSTOMERS]])&gt;=15000, "VIP",
    SUMIFS(FACT_ORDERS[TotalAmount], FACT_ORDERS[WD_CUSTOMERS],FACT_ORDERS[[#This Row],[WD_CUSTOMERS]])&gt;=8000, "Premium",
    TRUE, "Regular"
)</f>
        <v>VIP</v>
      </c>
      <c r="N817" s="32" cm="1">
        <f t="array" ref="N817">_xlfn.IFS(
   FACT_ORDERS[[#This Row],[TypeOfClient]]="VIP", 0.2,
   FACT_ORDERS[[#This Row],[TypeOfClient]]="Premium", 0.1,
   TRUE, 0
)</f>
        <v>0.2</v>
      </c>
      <c r="O817" s="31" cm="1">
        <f t="array" ref="O817">_xlfn.IFS(
   FACT_ORDERS[[#This Row],[TotalAmount]]&gt;1500, 0.15,
   FACT_ORDERS[[#This Row],[TotalAmount]]&gt;1000, 0.1,
   FACT_ORDERS[[#This Row],[TotalAmount]]&gt;500, 0.05,
   TRUE, 0
)</f>
        <v>0</v>
      </c>
      <c r="P817" s="28">
        <f xml:space="preserve"> FACT_ORDERS[[#This Row],[TotalAmount]] * (1 - (FACT_ORDERS[[#This Row],[ClientDiscount]] + FACT_ORDERS[[#This Row],[OrderDiscount]]) )</f>
        <v>147.20000000000002</v>
      </c>
      <c r="Q817" s="28">
        <f>FACT_ORDERS[[#This Row],[TotalAmountWithDiscount]]+FACT_ORDERS[[#This Row],[DeliveryCost]]</f>
        <v>162.20000000000002</v>
      </c>
      <c r="R817" s="35">
        <v>45087</v>
      </c>
      <c r="S817" s="35" t="str">
        <f>IF(NETWORKDAYS(FACT_ORDERS[[#This Row],[Order-Date]], FACT_ORDERS[[#This Row],[ArrivalDate ]]) &gt; 10, "Late", "On Time")</f>
        <v>On Time</v>
      </c>
    </row>
    <row r="818" spans="1:19" x14ac:dyDescent="0.3">
      <c r="A818" s="12">
        <v>5816</v>
      </c>
      <c r="B818" s="12">
        <v>285</v>
      </c>
      <c r="C818" s="12">
        <v>10490</v>
      </c>
      <c r="D818" s="12">
        <v>817</v>
      </c>
      <c r="E818" s="12" t="s">
        <v>243</v>
      </c>
      <c r="F818" s="13">
        <v>45077</v>
      </c>
      <c r="G818" s="26" t="s">
        <v>11495</v>
      </c>
      <c r="H818" s="12">
        <v>8</v>
      </c>
      <c r="I818" s="28">
        <f>VLOOKUP(B:B,DIM_PRODUCTS!A:F,5,FALSE)</f>
        <v>26</v>
      </c>
      <c r="J818" s="28">
        <f>FACT_ORDERS[[#This Row],[ProductPrice]]*FACT_ORDERS[[#This Row],[Quantity]]</f>
        <v>208</v>
      </c>
      <c r="K818" s="12" t="str">
        <f>VLOOKUP(C:C,DIM_CUSTOMERS!A:G,7,FALSE)</f>
        <v>Japan</v>
      </c>
      <c r="L818" s="30" cm="1">
        <f t="array" ref="L818">_xlfn.IFS(
    AND(FACT_ORDERS[[#This Row],[DeliveryMehtod]]="shippment",FACT_ORDERS[[#This Row],[TotalAmount]]&gt;=200), 0,
    AND(FACT_ORDERS[[#This Row],[DeliveryMehtod]]="pickup"), 15,
    AND(FACT_ORDERS[[#This Row],[DeliveryMehtod]]="shippment",FACT_ORDERS[[#This Row],[TotalAmount]]&lt;200), 35
)</f>
        <v>15</v>
      </c>
      <c r="M818" s="12" t="str" cm="1">
        <f t="array" ref="M818">_xlfn.IFS(
    SUMIFS(FACT_ORDERS[TotalAmount], FACT_ORDERS[WD_CUSTOMERS],FACT_ORDERS[[#This Row],[WD_CUSTOMERS]])&gt;=15000, "VIP",
    SUMIFS(FACT_ORDERS[TotalAmount], FACT_ORDERS[WD_CUSTOMERS],FACT_ORDERS[[#This Row],[WD_CUSTOMERS]])&gt;=8000, "Premium",
    TRUE, "Regular"
)</f>
        <v>VIP</v>
      </c>
      <c r="N818" s="32" cm="1">
        <f t="array" ref="N818">_xlfn.IFS(
   FACT_ORDERS[[#This Row],[TypeOfClient]]="VIP", 0.2,
   FACT_ORDERS[[#This Row],[TypeOfClient]]="Premium", 0.1,
   TRUE, 0
)</f>
        <v>0.2</v>
      </c>
      <c r="O818" s="31" cm="1">
        <f t="array" ref="O818">_xlfn.IFS(
   FACT_ORDERS[[#This Row],[TotalAmount]]&gt;1500, 0.15,
   FACT_ORDERS[[#This Row],[TotalAmount]]&gt;1000, 0.1,
   FACT_ORDERS[[#This Row],[TotalAmount]]&gt;500, 0.05,
   TRUE, 0
)</f>
        <v>0</v>
      </c>
      <c r="P818" s="28">
        <f xml:space="preserve"> FACT_ORDERS[[#This Row],[TotalAmount]] * (1 - (FACT_ORDERS[[#This Row],[ClientDiscount]] + FACT_ORDERS[[#This Row],[OrderDiscount]]) )</f>
        <v>166.4</v>
      </c>
      <c r="Q818" s="28">
        <f>FACT_ORDERS[[#This Row],[TotalAmountWithDiscount]]+FACT_ORDERS[[#This Row],[DeliveryCost]]</f>
        <v>181.4</v>
      </c>
      <c r="R818" s="35">
        <v>45088</v>
      </c>
      <c r="S818" s="35" t="str">
        <f>IF(NETWORKDAYS(FACT_ORDERS[[#This Row],[Order-Date]], FACT_ORDERS[[#This Row],[ArrivalDate ]]) &gt; 10, "Late", "On Time")</f>
        <v>On Time</v>
      </c>
    </row>
    <row r="819" spans="1:19" x14ac:dyDescent="0.3">
      <c r="A819" s="12">
        <v>5817</v>
      </c>
      <c r="B819" s="12">
        <v>210</v>
      </c>
      <c r="C819" s="12">
        <v>10490</v>
      </c>
      <c r="D819" s="12">
        <v>818</v>
      </c>
      <c r="E819" s="12" t="s">
        <v>243</v>
      </c>
      <c r="F819" s="13">
        <v>45077</v>
      </c>
      <c r="G819" s="26" t="s">
        <v>11496</v>
      </c>
      <c r="H819" s="12">
        <v>15</v>
      </c>
      <c r="I819" s="28">
        <f>VLOOKUP(B:B,DIM_PRODUCTS!A:F,5,FALSE)</f>
        <v>14</v>
      </c>
      <c r="J819" s="28">
        <f>FACT_ORDERS[[#This Row],[ProductPrice]]*FACT_ORDERS[[#This Row],[Quantity]]</f>
        <v>210</v>
      </c>
      <c r="K819" s="12" t="str">
        <f>VLOOKUP(C:C,DIM_CUSTOMERS!A:G,7,FALSE)</f>
        <v>Japan</v>
      </c>
      <c r="L819" s="30" cm="1">
        <f t="array" ref="L819">_xlfn.IFS(
    AND(FACT_ORDERS[[#This Row],[DeliveryMehtod]]="shippment",FACT_ORDERS[[#This Row],[TotalAmount]]&gt;=200), 0,
    AND(FACT_ORDERS[[#This Row],[DeliveryMehtod]]="pickup"), 15,
    AND(FACT_ORDERS[[#This Row],[DeliveryMehtod]]="shippment",FACT_ORDERS[[#This Row],[TotalAmount]]&lt;200), 35
)</f>
        <v>15</v>
      </c>
      <c r="M819" s="12" t="str" cm="1">
        <f t="array" ref="M819">_xlfn.IFS(
    SUMIFS(FACT_ORDERS[TotalAmount], FACT_ORDERS[WD_CUSTOMERS],FACT_ORDERS[[#This Row],[WD_CUSTOMERS]])&gt;=15000, "VIP",
    SUMIFS(FACT_ORDERS[TotalAmount], FACT_ORDERS[WD_CUSTOMERS],FACT_ORDERS[[#This Row],[WD_CUSTOMERS]])&gt;=8000, "Premium",
    TRUE, "Regular"
)</f>
        <v>VIP</v>
      </c>
      <c r="N819" s="32" cm="1">
        <f t="array" ref="N819">_xlfn.IFS(
   FACT_ORDERS[[#This Row],[TypeOfClient]]="VIP", 0.2,
   FACT_ORDERS[[#This Row],[TypeOfClient]]="Premium", 0.1,
   TRUE, 0
)</f>
        <v>0.2</v>
      </c>
      <c r="O819" s="31" cm="1">
        <f t="array" ref="O819">_xlfn.IFS(
   FACT_ORDERS[[#This Row],[TotalAmount]]&gt;1500, 0.15,
   FACT_ORDERS[[#This Row],[TotalAmount]]&gt;1000, 0.1,
   FACT_ORDERS[[#This Row],[TotalAmount]]&gt;500, 0.05,
   TRUE, 0
)</f>
        <v>0</v>
      </c>
      <c r="P819" s="28">
        <f xml:space="preserve"> FACT_ORDERS[[#This Row],[TotalAmount]] * (1 - (FACT_ORDERS[[#This Row],[ClientDiscount]] + FACT_ORDERS[[#This Row],[OrderDiscount]]) )</f>
        <v>168</v>
      </c>
      <c r="Q819" s="28">
        <f>FACT_ORDERS[[#This Row],[TotalAmountWithDiscount]]+FACT_ORDERS[[#This Row],[DeliveryCost]]</f>
        <v>183</v>
      </c>
      <c r="R819" s="35">
        <v>45084</v>
      </c>
      <c r="S819" s="35" t="str">
        <f>IF(NETWORKDAYS(FACT_ORDERS[[#This Row],[Order-Date]], FACT_ORDERS[[#This Row],[ArrivalDate ]]) &gt; 10, "Late", "On Time")</f>
        <v>On Time</v>
      </c>
    </row>
    <row r="820" spans="1:19" x14ac:dyDescent="0.3">
      <c r="A820" s="12">
        <v>5818</v>
      </c>
      <c r="B820" s="12">
        <v>271</v>
      </c>
      <c r="C820" s="12">
        <v>10151</v>
      </c>
      <c r="D820" s="12">
        <v>819</v>
      </c>
      <c r="E820" s="12" t="s">
        <v>244</v>
      </c>
      <c r="F820" s="13">
        <v>45336</v>
      </c>
      <c r="G820" s="26" t="s">
        <v>11497</v>
      </c>
      <c r="H820" s="12">
        <v>29</v>
      </c>
      <c r="I820" s="28">
        <f>VLOOKUP(B:B,DIM_PRODUCTS!A:F,5,FALSE)</f>
        <v>16</v>
      </c>
      <c r="J820" s="28">
        <f>FACT_ORDERS[[#This Row],[ProductPrice]]*FACT_ORDERS[[#This Row],[Quantity]]</f>
        <v>464</v>
      </c>
      <c r="K820" s="12" t="str">
        <f>VLOOKUP(C:C,DIM_CUSTOMERS!A:G,7,FALSE)</f>
        <v>Canada</v>
      </c>
      <c r="L820" s="30" cm="1">
        <f t="array" ref="L820">_xlfn.IFS(
    AND(FACT_ORDERS[[#This Row],[DeliveryMehtod]]="shippment",FACT_ORDERS[[#This Row],[TotalAmount]]&gt;=200), 0,
    AND(FACT_ORDERS[[#This Row],[DeliveryMehtod]]="pickup"), 15,
    AND(FACT_ORDERS[[#This Row],[DeliveryMehtod]]="shippment",FACT_ORDERS[[#This Row],[TotalAmount]]&lt;200), 35
)</f>
        <v>0</v>
      </c>
      <c r="M820" s="12" t="str" cm="1">
        <f t="array" ref="M820">_xlfn.IFS(
    SUMIFS(FACT_ORDERS[TotalAmount], FACT_ORDERS[WD_CUSTOMERS],FACT_ORDERS[[#This Row],[WD_CUSTOMERS]])&gt;=15000, "VIP",
    SUMIFS(FACT_ORDERS[TotalAmount], FACT_ORDERS[WD_CUSTOMERS],FACT_ORDERS[[#This Row],[WD_CUSTOMERS]])&gt;=8000, "Premium",
    TRUE, "Regular"
)</f>
        <v>Regular</v>
      </c>
      <c r="N820" s="32" cm="1">
        <f t="array" ref="N820">_xlfn.IFS(
   FACT_ORDERS[[#This Row],[TypeOfClient]]="VIP", 0.2,
   FACT_ORDERS[[#This Row],[TypeOfClient]]="Premium", 0.1,
   TRUE, 0
)</f>
        <v>0</v>
      </c>
      <c r="O820" s="31" cm="1">
        <f t="array" ref="O820">_xlfn.IFS(
   FACT_ORDERS[[#This Row],[TotalAmount]]&gt;1500, 0.15,
   FACT_ORDERS[[#This Row],[TotalAmount]]&gt;1000, 0.1,
   FACT_ORDERS[[#This Row],[TotalAmount]]&gt;500, 0.05,
   TRUE, 0
)</f>
        <v>0</v>
      </c>
      <c r="P820" s="28">
        <f xml:space="preserve"> FACT_ORDERS[[#This Row],[TotalAmount]] * (1 - (FACT_ORDERS[[#This Row],[ClientDiscount]] + FACT_ORDERS[[#This Row],[OrderDiscount]]) )</f>
        <v>464</v>
      </c>
      <c r="Q820" s="28">
        <f>FACT_ORDERS[[#This Row],[TotalAmountWithDiscount]]+FACT_ORDERS[[#This Row],[DeliveryCost]]</f>
        <v>464</v>
      </c>
      <c r="R820" s="35">
        <v>45344</v>
      </c>
      <c r="S820" s="35" t="str">
        <f>IF(NETWORKDAYS(FACT_ORDERS[[#This Row],[Order-Date]], FACT_ORDERS[[#This Row],[ArrivalDate ]]) &gt; 10, "Late", "On Time")</f>
        <v>On Time</v>
      </c>
    </row>
    <row r="821" spans="1:19" x14ac:dyDescent="0.3">
      <c r="A821" s="12">
        <v>5819</v>
      </c>
      <c r="B821" s="12">
        <v>242</v>
      </c>
      <c r="C821" s="12">
        <v>10151</v>
      </c>
      <c r="D821" s="12">
        <v>820</v>
      </c>
      <c r="E821" s="12" t="s">
        <v>244</v>
      </c>
      <c r="F821" s="13">
        <v>45336</v>
      </c>
      <c r="G821" s="26" t="s">
        <v>11498</v>
      </c>
      <c r="H821" s="12">
        <v>43</v>
      </c>
      <c r="I821" s="28">
        <f>VLOOKUP(B:B,DIM_PRODUCTS!A:F,5,FALSE)</f>
        <v>11</v>
      </c>
      <c r="J821" s="28">
        <f>FACT_ORDERS[[#This Row],[ProductPrice]]*FACT_ORDERS[[#This Row],[Quantity]]</f>
        <v>473</v>
      </c>
      <c r="K821" s="12" t="str">
        <f>VLOOKUP(C:C,DIM_CUSTOMERS!A:G,7,FALSE)</f>
        <v>Canada</v>
      </c>
      <c r="L821" s="30" cm="1">
        <f t="array" ref="L821">_xlfn.IFS(
    AND(FACT_ORDERS[[#This Row],[DeliveryMehtod]]="shippment",FACT_ORDERS[[#This Row],[TotalAmount]]&gt;=200), 0,
    AND(FACT_ORDERS[[#This Row],[DeliveryMehtod]]="pickup"), 15,
    AND(FACT_ORDERS[[#This Row],[DeliveryMehtod]]="shippment",FACT_ORDERS[[#This Row],[TotalAmount]]&lt;200), 35
)</f>
        <v>0</v>
      </c>
      <c r="M821" s="12" t="str" cm="1">
        <f t="array" ref="M821">_xlfn.IFS(
    SUMIFS(FACT_ORDERS[TotalAmount], FACT_ORDERS[WD_CUSTOMERS],FACT_ORDERS[[#This Row],[WD_CUSTOMERS]])&gt;=15000, "VIP",
    SUMIFS(FACT_ORDERS[TotalAmount], FACT_ORDERS[WD_CUSTOMERS],FACT_ORDERS[[#This Row],[WD_CUSTOMERS]])&gt;=8000, "Premium",
    TRUE, "Regular"
)</f>
        <v>Regular</v>
      </c>
      <c r="N821" s="32" cm="1">
        <f t="array" ref="N821">_xlfn.IFS(
   FACT_ORDERS[[#This Row],[TypeOfClient]]="VIP", 0.2,
   FACT_ORDERS[[#This Row],[TypeOfClient]]="Premium", 0.1,
   TRUE, 0
)</f>
        <v>0</v>
      </c>
      <c r="O821" s="31" cm="1">
        <f t="array" ref="O821">_xlfn.IFS(
   FACT_ORDERS[[#This Row],[TotalAmount]]&gt;1500, 0.15,
   FACT_ORDERS[[#This Row],[TotalAmount]]&gt;1000, 0.1,
   FACT_ORDERS[[#This Row],[TotalAmount]]&gt;500, 0.05,
   TRUE, 0
)</f>
        <v>0</v>
      </c>
      <c r="P821" s="28">
        <f xml:space="preserve"> FACT_ORDERS[[#This Row],[TotalAmount]] * (1 - (FACT_ORDERS[[#This Row],[ClientDiscount]] + FACT_ORDERS[[#This Row],[OrderDiscount]]) )</f>
        <v>473</v>
      </c>
      <c r="Q821" s="28">
        <f>FACT_ORDERS[[#This Row],[TotalAmountWithDiscount]]+FACT_ORDERS[[#This Row],[DeliveryCost]]</f>
        <v>473</v>
      </c>
      <c r="R821" s="35">
        <v>45347</v>
      </c>
      <c r="S821" s="35" t="str">
        <f>IF(NETWORKDAYS(FACT_ORDERS[[#This Row],[Order-Date]], FACT_ORDERS[[#This Row],[ArrivalDate ]]) &gt; 10, "Late", "On Time")</f>
        <v>On Time</v>
      </c>
    </row>
    <row r="822" spans="1:19" x14ac:dyDescent="0.3">
      <c r="A822" s="12">
        <v>5820</v>
      </c>
      <c r="B822" s="12">
        <v>236</v>
      </c>
      <c r="C822" s="12">
        <v>10151</v>
      </c>
      <c r="D822" s="12">
        <v>821</v>
      </c>
      <c r="E822" s="12" t="s">
        <v>244</v>
      </c>
      <c r="F822" s="13">
        <v>45336</v>
      </c>
      <c r="G822" s="26" t="s">
        <v>11499</v>
      </c>
      <c r="H822" s="12">
        <v>24</v>
      </c>
      <c r="I822" s="28">
        <f>VLOOKUP(B:B,DIM_PRODUCTS!A:F,5,FALSE)</f>
        <v>12</v>
      </c>
      <c r="J822" s="28">
        <f>FACT_ORDERS[[#This Row],[ProductPrice]]*FACT_ORDERS[[#This Row],[Quantity]]</f>
        <v>288</v>
      </c>
      <c r="K822" s="12" t="str">
        <f>VLOOKUP(C:C,DIM_CUSTOMERS!A:G,7,FALSE)</f>
        <v>Canada</v>
      </c>
      <c r="L822" s="30" cm="1">
        <f t="array" ref="L822">_xlfn.IFS(
    AND(FACT_ORDERS[[#This Row],[DeliveryMehtod]]="shippment",FACT_ORDERS[[#This Row],[TotalAmount]]&gt;=200), 0,
    AND(FACT_ORDERS[[#This Row],[DeliveryMehtod]]="pickup"), 15,
    AND(FACT_ORDERS[[#This Row],[DeliveryMehtod]]="shippment",FACT_ORDERS[[#This Row],[TotalAmount]]&lt;200), 35
)</f>
        <v>0</v>
      </c>
      <c r="M822" s="12" t="str" cm="1">
        <f t="array" ref="M822">_xlfn.IFS(
    SUMIFS(FACT_ORDERS[TotalAmount], FACT_ORDERS[WD_CUSTOMERS],FACT_ORDERS[[#This Row],[WD_CUSTOMERS]])&gt;=15000, "VIP",
    SUMIFS(FACT_ORDERS[TotalAmount], FACT_ORDERS[WD_CUSTOMERS],FACT_ORDERS[[#This Row],[WD_CUSTOMERS]])&gt;=8000, "Premium",
    TRUE, "Regular"
)</f>
        <v>Regular</v>
      </c>
      <c r="N822" s="32" cm="1">
        <f t="array" ref="N822">_xlfn.IFS(
   FACT_ORDERS[[#This Row],[TypeOfClient]]="VIP", 0.2,
   FACT_ORDERS[[#This Row],[TypeOfClient]]="Premium", 0.1,
   TRUE, 0
)</f>
        <v>0</v>
      </c>
      <c r="O822" s="31" cm="1">
        <f t="array" ref="O822">_xlfn.IFS(
   FACT_ORDERS[[#This Row],[TotalAmount]]&gt;1500, 0.15,
   FACT_ORDERS[[#This Row],[TotalAmount]]&gt;1000, 0.1,
   FACT_ORDERS[[#This Row],[TotalAmount]]&gt;500, 0.05,
   TRUE, 0
)</f>
        <v>0</v>
      </c>
      <c r="P822" s="28">
        <f xml:space="preserve"> FACT_ORDERS[[#This Row],[TotalAmount]] * (1 - (FACT_ORDERS[[#This Row],[ClientDiscount]] + FACT_ORDERS[[#This Row],[OrderDiscount]]) )</f>
        <v>288</v>
      </c>
      <c r="Q822" s="28">
        <f>FACT_ORDERS[[#This Row],[TotalAmountWithDiscount]]+FACT_ORDERS[[#This Row],[DeliveryCost]]</f>
        <v>288</v>
      </c>
      <c r="R822" s="35">
        <v>45347</v>
      </c>
      <c r="S822" s="35" t="str">
        <f>IF(NETWORKDAYS(FACT_ORDERS[[#This Row],[Order-Date]], FACT_ORDERS[[#This Row],[ArrivalDate ]]) &gt; 10, "Late", "On Time")</f>
        <v>On Time</v>
      </c>
    </row>
    <row r="823" spans="1:19" x14ac:dyDescent="0.3">
      <c r="A823" s="12">
        <v>5821</v>
      </c>
      <c r="B823" s="12">
        <v>276</v>
      </c>
      <c r="C823" s="12">
        <v>10925</v>
      </c>
      <c r="D823" s="12">
        <v>822</v>
      </c>
      <c r="E823" s="12" t="s">
        <v>244</v>
      </c>
      <c r="F823" s="13">
        <v>45510</v>
      </c>
      <c r="G823" s="26" t="s">
        <v>3492</v>
      </c>
      <c r="H823" s="12">
        <v>22</v>
      </c>
      <c r="I823" s="28">
        <f>VLOOKUP(B:B,DIM_PRODUCTS!A:F,5,FALSE)</f>
        <v>28</v>
      </c>
      <c r="J823" s="28">
        <f>FACT_ORDERS[[#This Row],[ProductPrice]]*FACT_ORDERS[[#This Row],[Quantity]]</f>
        <v>616</v>
      </c>
      <c r="K823" s="12" t="str">
        <f>VLOOKUP(C:C,DIM_CUSTOMERS!A:G,7,FALSE)</f>
        <v>Australia</v>
      </c>
      <c r="L823" s="30" cm="1">
        <f t="array" ref="L823">_xlfn.IFS(
    AND(FACT_ORDERS[[#This Row],[DeliveryMehtod]]="shippment",FACT_ORDERS[[#This Row],[TotalAmount]]&gt;=200), 0,
    AND(FACT_ORDERS[[#This Row],[DeliveryMehtod]]="pickup"), 15,
    AND(FACT_ORDERS[[#This Row],[DeliveryMehtod]]="shippment",FACT_ORDERS[[#This Row],[TotalAmount]]&lt;200), 35
)</f>
        <v>0</v>
      </c>
      <c r="M823" s="12" t="str" cm="1">
        <f t="array" ref="M823">_xlfn.IFS(
    SUMIFS(FACT_ORDERS[TotalAmount], FACT_ORDERS[WD_CUSTOMERS],FACT_ORDERS[[#This Row],[WD_CUSTOMERS]])&gt;=15000, "VIP",
    SUMIFS(FACT_ORDERS[TotalAmount], FACT_ORDERS[WD_CUSTOMERS],FACT_ORDERS[[#This Row],[WD_CUSTOMERS]])&gt;=8000, "Premium",
    TRUE, "Regular"
)</f>
        <v>VIP</v>
      </c>
      <c r="N823" s="32" cm="1">
        <f t="array" ref="N823">_xlfn.IFS(
   FACT_ORDERS[[#This Row],[TypeOfClient]]="VIP", 0.2,
   FACT_ORDERS[[#This Row],[TypeOfClient]]="Premium", 0.1,
   TRUE, 0
)</f>
        <v>0.2</v>
      </c>
      <c r="O823" s="31" cm="1">
        <f t="array" ref="O823">_xlfn.IFS(
   FACT_ORDERS[[#This Row],[TotalAmount]]&gt;1500, 0.15,
   FACT_ORDERS[[#This Row],[TotalAmount]]&gt;1000, 0.1,
   FACT_ORDERS[[#This Row],[TotalAmount]]&gt;500, 0.05,
   TRUE, 0
)</f>
        <v>0.05</v>
      </c>
      <c r="P823" s="28">
        <f xml:space="preserve"> FACT_ORDERS[[#This Row],[TotalAmount]] * (1 - (FACT_ORDERS[[#This Row],[ClientDiscount]] + FACT_ORDERS[[#This Row],[OrderDiscount]]) )</f>
        <v>462</v>
      </c>
      <c r="Q823" s="28">
        <f>FACT_ORDERS[[#This Row],[TotalAmountWithDiscount]]+FACT_ORDERS[[#This Row],[DeliveryCost]]</f>
        <v>462</v>
      </c>
      <c r="R823" s="35">
        <v>45521</v>
      </c>
      <c r="S823" s="35" t="str">
        <f>IF(NETWORKDAYS(FACT_ORDERS[[#This Row],[Order-Date]], FACT_ORDERS[[#This Row],[ArrivalDate ]]) &gt; 10, "Late", "On Time")</f>
        <v>On Time</v>
      </c>
    </row>
    <row r="824" spans="1:19" x14ac:dyDescent="0.3">
      <c r="A824" s="12">
        <v>5822</v>
      </c>
      <c r="B824" s="12">
        <v>219</v>
      </c>
      <c r="C824" s="12">
        <v>10925</v>
      </c>
      <c r="D824" s="12">
        <v>823</v>
      </c>
      <c r="E824" s="12" t="s">
        <v>244</v>
      </c>
      <c r="F824" s="13">
        <v>45510</v>
      </c>
      <c r="G824" s="26" t="s">
        <v>11500</v>
      </c>
      <c r="H824" s="12">
        <v>42</v>
      </c>
      <c r="I824" s="28">
        <f>VLOOKUP(B:B,DIM_PRODUCTS!A:F,5,FALSE)</f>
        <v>50</v>
      </c>
      <c r="J824" s="28">
        <f>FACT_ORDERS[[#This Row],[ProductPrice]]*FACT_ORDERS[[#This Row],[Quantity]]</f>
        <v>2100</v>
      </c>
      <c r="K824" s="12" t="str">
        <f>VLOOKUP(C:C,DIM_CUSTOMERS!A:G,7,FALSE)</f>
        <v>Australia</v>
      </c>
      <c r="L824" s="30" cm="1">
        <f t="array" ref="L824">_xlfn.IFS(
    AND(FACT_ORDERS[[#This Row],[DeliveryMehtod]]="shippment",FACT_ORDERS[[#This Row],[TotalAmount]]&gt;=200), 0,
    AND(FACT_ORDERS[[#This Row],[DeliveryMehtod]]="pickup"), 15,
    AND(FACT_ORDERS[[#This Row],[DeliveryMehtod]]="shippment",FACT_ORDERS[[#This Row],[TotalAmount]]&lt;200), 35
)</f>
        <v>0</v>
      </c>
      <c r="M824" s="12" t="str" cm="1">
        <f t="array" ref="M824">_xlfn.IFS(
    SUMIFS(FACT_ORDERS[TotalAmount], FACT_ORDERS[WD_CUSTOMERS],FACT_ORDERS[[#This Row],[WD_CUSTOMERS]])&gt;=15000, "VIP",
    SUMIFS(FACT_ORDERS[TotalAmount], FACT_ORDERS[WD_CUSTOMERS],FACT_ORDERS[[#This Row],[WD_CUSTOMERS]])&gt;=8000, "Premium",
    TRUE, "Regular"
)</f>
        <v>VIP</v>
      </c>
      <c r="N824" s="32" cm="1">
        <f t="array" ref="N824">_xlfn.IFS(
   FACT_ORDERS[[#This Row],[TypeOfClient]]="VIP", 0.2,
   FACT_ORDERS[[#This Row],[TypeOfClient]]="Premium", 0.1,
   TRUE, 0
)</f>
        <v>0.2</v>
      </c>
      <c r="O824" s="31" cm="1">
        <f t="array" ref="O824">_xlfn.IFS(
   FACT_ORDERS[[#This Row],[TotalAmount]]&gt;1500, 0.15,
   FACT_ORDERS[[#This Row],[TotalAmount]]&gt;1000, 0.1,
   FACT_ORDERS[[#This Row],[TotalAmount]]&gt;500, 0.05,
   TRUE, 0
)</f>
        <v>0.15</v>
      </c>
      <c r="P824" s="28">
        <f xml:space="preserve"> FACT_ORDERS[[#This Row],[TotalAmount]] * (1 - (FACT_ORDERS[[#This Row],[ClientDiscount]] + FACT_ORDERS[[#This Row],[OrderDiscount]]) )</f>
        <v>1365</v>
      </c>
      <c r="Q824" s="28">
        <f>FACT_ORDERS[[#This Row],[TotalAmountWithDiscount]]+FACT_ORDERS[[#This Row],[DeliveryCost]]</f>
        <v>1365</v>
      </c>
      <c r="R824" s="35">
        <v>45520</v>
      </c>
      <c r="S824" s="35" t="str">
        <f>IF(NETWORKDAYS(FACT_ORDERS[[#This Row],[Order-Date]], FACT_ORDERS[[#This Row],[ArrivalDate ]]) &gt; 10, "Late", "On Time")</f>
        <v>On Time</v>
      </c>
    </row>
    <row r="825" spans="1:19" x14ac:dyDescent="0.3">
      <c r="A825" s="12">
        <v>5823</v>
      </c>
      <c r="B825" s="12">
        <v>208</v>
      </c>
      <c r="C825" s="12">
        <v>10925</v>
      </c>
      <c r="D825" s="12">
        <v>824</v>
      </c>
      <c r="E825" s="12" t="s">
        <v>243</v>
      </c>
      <c r="F825" s="13">
        <v>45510</v>
      </c>
      <c r="G825" s="26" t="s">
        <v>11501</v>
      </c>
      <c r="H825" s="12">
        <v>10</v>
      </c>
      <c r="I825" s="28">
        <f>VLOOKUP(B:B,DIM_PRODUCTS!A:F,5,FALSE)</f>
        <v>10</v>
      </c>
      <c r="J825" s="28">
        <f>FACT_ORDERS[[#This Row],[ProductPrice]]*FACT_ORDERS[[#This Row],[Quantity]]</f>
        <v>100</v>
      </c>
      <c r="K825" s="12" t="str">
        <f>VLOOKUP(C:C,DIM_CUSTOMERS!A:G,7,FALSE)</f>
        <v>Australia</v>
      </c>
      <c r="L825" s="30" cm="1">
        <f t="array" ref="L825">_xlfn.IFS(
    AND(FACT_ORDERS[[#This Row],[DeliveryMehtod]]="shippment",FACT_ORDERS[[#This Row],[TotalAmount]]&gt;=200), 0,
    AND(FACT_ORDERS[[#This Row],[DeliveryMehtod]]="pickup"), 15,
    AND(FACT_ORDERS[[#This Row],[DeliveryMehtod]]="shippment",FACT_ORDERS[[#This Row],[TotalAmount]]&lt;200), 35
)</f>
        <v>15</v>
      </c>
      <c r="M825" s="12" t="str" cm="1">
        <f t="array" ref="M825">_xlfn.IFS(
    SUMIFS(FACT_ORDERS[TotalAmount], FACT_ORDERS[WD_CUSTOMERS],FACT_ORDERS[[#This Row],[WD_CUSTOMERS]])&gt;=15000, "VIP",
    SUMIFS(FACT_ORDERS[TotalAmount], FACT_ORDERS[WD_CUSTOMERS],FACT_ORDERS[[#This Row],[WD_CUSTOMERS]])&gt;=8000, "Premium",
    TRUE, "Regular"
)</f>
        <v>VIP</v>
      </c>
      <c r="N825" s="32" cm="1">
        <f t="array" ref="N825">_xlfn.IFS(
   FACT_ORDERS[[#This Row],[TypeOfClient]]="VIP", 0.2,
   FACT_ORDERS[[#This Row],[TypeOfClient]]="Premium", 0.1,
   TRUE, 0
)</f>
        <v>0.2</v>
      </c>
      <c r="O825" s="31" cm="1">
        <f t="array" ref="O825">_xlfn.IFS(
   FACT_ORDERS[[#This Row],[TotalAmount]]&gt;1500, 0.15,
   FACT_ORDERS[[#This Row],[TotalAmount]]&gt;1000, 0.1,
   FACT_ORDERS[[#This Row],[TotalAmount]]&gt;500, 0.05,
   TRUE, 0
)</f>
        <v>0</v>
      </c>
      <c r="P825" s="28">
        <f xml:space="preserve"> FACT_ORDERS[[#This Row],[TotalAmount]] * (1 - (FACT_ORDERS[[#This Row],[ClientDiscount]] + FACT_ORDERS[[#This Row],[OrderDiscount]]) )</f>
        <v>80</v>
      </c>
      <c r="Q825" s="28">
        <f>FACT_ORDERS[[#This Row],[TotalAmountWithDiscount]]+FACT_ORDERS[[#This Row],[DeliveryCost]]</f>
        <v>95</v>
      </c>
      <c r="R825" s="35">
        <v>45521</v>
      </c>
      <c r="S825" s="35" t="str">
        <f>IF(NETWORKDAYS(FACT_ORDERS[[#This Row],[Order-Date]], FACT_ORDERS[[#This Row],[ArrivalDate ]]) &gt; 10, "Late", "On Time")</f>
        <v>On Time</v>
      </c>
    </row>
    <row r="826" spans="1:19" x14ac:dyDescent="0.3">
      <c r="A826" s="12">
        <v>5824</v>
      </c>
      <c r="B826" s="12">
        <v>246</v>
      </c>
      <c r="C826" s="12">
        <v>10925</v>
      </c>
      <c r="D826" s="12">
        <v>825</v>
      </c>
      <c r="E826" s="12" t="s">
        <v>243</v>
      </c>
      <c r="F826" s="13">
        <v>45510</v>
      </c>
      <c r="G826" s="26" t="s">
        <v>11502</v>
      </c>
      <c r="H826" s="12">
        <v>18</v>
      </c>
      <c r="I826" s="28">
        <f>VLOOKUP(B:B,DIM_PRODUCTS!A:F,5,FALSE)</f>
        <v>23</v>
      </c>
      <c r="J826" s="28">
        <f>FACT_ORDERS[[#This Row],[ProductPrice]]*FACT_ORDERS[[#This Row],[Quantity]]</f>
        <v>414</v>
      </c>
      <c r="K826" s="12" t="str">
        <f>VLOOKUP(C:C,DIM_CUSTOMERS!A:G,7,FALSE)</f>
        <v>Australia</v>
      </c>
      <c r="L826" s="30" cm="1">
        <f t="array" ref="L826">_xlfn.IFS(
    AND(FACT_ORDERS[[#This Row],[DeliveryMehtod]]="shippment",FACT_ORDERS[[#This Row],[TotalAmount]]&gt;=200), 0,
    AND(FACT_ORDERS[[#This Row],[DeliveryMehtod]]="pickup"), 15,
    AND(FACT_ORDERS[[#This Row],[DeliveryMehtod]]="shippment",FACT_ORDERS[[#This Row],[TotalAmount]]&lt;200), 35
)</f>
        <v>15</v>
      </c>
      <c r="M826" s="12" t="str" cm="1">
        <f t="array" ref="M826">_xlfn.IFS(
    SUMIFS(FACT_ORDERS[TotalAmount], FACT_ORDERS[WD_CUSTOMERS],FACT_ORDERS[[#This Row],[WD_CUSTOMERS]])&gt;=15000, "VIP",
    SUMIFS(FACT_ORDERS[TotalAmount], FACT_ORDERS[WD_CUSTOMERS],FACT_ORDERS[[#This Row],[WD_CUSTOMERS]])&gt;=8000, "Premium",
    TRUE, "Regular"
)</f>
        <v>VIP</v>
      </c>
      <c r="N826" s="32" cm="1">
        <f t="array" ref="N826">_xlfn.IFS(
   FACT_ORDERS[[#This Row],[TypeOfClient]]="VIP", 0.2,
   FACT_ORDERS[[#This Row],[TypeOfClient]]="Premium", 0.1,
   TRUE, 0
)</f>
        <v>0.2</v>
      </c>
      <c r="O826" s="31" cm="1">
        <f t="array" ref="O826">_xlfn.IFS(
   FACT_ORDERS[[#This Row],[TotalAmount]]&gt;1500, 0.15,
   FACT_ORDERS[[#This Row],[TotalAmount]]&gt;1000, 0.1,
   FACT_ORDERS[[#This Row],[TotalAmount]]&gt;500, 0.05,
   TRUE, 0
)</f>
        <v>0</v>
      </c>
      <c r="P826" s="28">
        <f xml:space="preserve"> FACT_ORDERS[[#This Row],[TotalAmount]] * (1 - (FACT_ORDERS[[#This Row],[ClientDiscount]] + FACT_ORDERS[[#This Row],[OrderDiscount]]) )</f>
        <v>331.20000000000005</v>
      </c>
      <c r="Q826" s="28">
        <f>FACT_ORDERS[[#This Row],[TotalAmountWithDiscount]]+FACT_ORDERS[[#This Row],[DeliveryCost]]</f>
        <v>346.20000000000005</v>
      </c>
      <c r="R826" s="35">
        <v>45519</v>
      </c>
      <c r="S826" s="35" t="str">
        <f>IF(NETWORKDAYS(FACT_ORDERS[[#This Row],[Order-Date]], FACT_ORDERS[[#This Row],[ArrivalDate ]]) &gt; 10, "Late", "On Time")</f>
        <v>On Time</v>
      </c>
    </row>
    <row r="827" spans="1:19" x14ac:dyDescent="0.3">
      <c r="A827" s="12">
        <v>5825</v>
      </c>
      <c r="B827" s="12">
        <v>284</v>
      </c>
      <c r="C827" s="12">
        <v>10274</v>
      </c>
      <c r="D827" s="12">
        <v>826</v>
      </c>
      <c r="E827" s="12" t="s">
        <v>244</v>
      </c>
      <c r="F827" s="13">
        <v>45528</v>
      </c>
      <c r="G827" s="26" t="s">
        <v>11503</v>
      </c>
      <c r="H827" s="12">
        <v>48</v>
      </c>
      <c r="I827" s="28">
        <f>VLOOKUP(B:B,DIM_PRODUCTS!A:F,5,FALSE)</f>
        <v>32</v>
      </c>
      <c r="J827" s="28">
        <f>FACT_ORDERS[[#This Row],[ProductPrice]]*FACT_ORDERS[[#This Row],[Quantity]]</f>
        <v>1536</v>
      </c>
      <c r="K827" s="12" t="str">
        <f>VLOOKUP(C:C,DIM_CUSTOMERS!A:G,7,FALSE)</f>
        <v>Canada</v>
      </c>
      <c r="L827" s="30" cm="1">
        <f t="array" ref="L827">_xlfn.IFS(
    AND(FACT_ORDERS[[#This Row],[DeliveryMehtod]]="shippment",FACT_ORDERS[[#This Row],[TotalAmount]]&gt;=200), 0,
    AND(FACT_ORDERS[[#This Row],[DeliveryMehtod]]="pickup"), 15,
    AND(FACT_ORDERS[[#This Row],[DeliveryMehtod]]="shippment",FACT_ORDERS[[#This Row],[TotalAmount]]&lt;200), 35
)</f>
        <v>0</v>
      </c>
      <c r="M827" s="12" t="str" cm="1">
        <f t="array" ref="M827">_xlfn.IFS(
    SUMIFS(FACT_ORDERS[TotalAmount], FACT_ORDERS[WD_CUSTOMERS],FACT_ORDERS[[#This Row],[WD_CUSTOMERS]])&gt;=15000, "VIP",
    SUMIFS(FACT_ORDERS[TotalAmount], FACT_ORDERS[WD_CUSTOMERS],FACT_ORDERS[[#This Row],[WD_CUSTOMERS]])&gt;=8000, "Premium",
    TRUE, "Regular"
)</f>
        <v>Regular</v>
      </c>
      <c r="N827" s="32" cm="1">
        <f t="array" ref="N827">_xlfn.IFS(
   FACT_ORDERS[[#This Row],[TypeOfClient]]="VIP", 0.2,
   FACT_ORDERS[[#This Row],[TypeOfClient]]="Premium", 0.1,
   TRUE, 0
)</f>
        <v>0</v>
      </c>
      <c r="O827" s="31" cm="1">
        <f t="array" ref="O827">_xlfn.IFS(
   FACT_ORDERS[[#This Row],[TotalAmount]]&gt;1500, 0.15,
   FACT_ORDERS[[#This Row],[TotalAmount]]&gt;1000, 0.1,
   FACT_ORDERS[[#This Row],[TotalAmount]]&gt;500, 0.05,
   TRUE, 0
)</f>
        <v>0.15</v>
      </c>
      <c r="P827" s="28">
        <f xml:space="preserve"> FACT_ORDERS[[#This Row],[TotalAmount]] * (1 - (FACT_ORDERS[[#This Row],[ClientDiscount]] + FACT_ORDERS[[#This Row],[OrderDiscount]]) )</f>
        <v>1305.5999999999999</v>
      </c>
      <c r="Q827" s="28">
        <f>FACT_ORDERS[[#This Row],[TotalAmountWithDiscount]]+FACT_ORDERS[[#This Row],[DeliveryCost]]</f>
        <v>1305.5999999999999</v>
      </c>
      <c r="R827" s="35">
        <v>45536</v>
      </c>
      <c r="S827" s="35" t="str">
        <f>IF(NETWORKDAYS(FACT_ORDERS[[#This Row],[Order-Date]], FACT_ORDERS[[#This Row],[ArrivalDate ]]) &gt; 10, "Late", "On Time")</f>
        <v>On Time</v>
      </c>
    </row>
    <row r="828" spans="1:19" x14ac:dyDescent="0.3">
      <c r="A828" s="12">
        <v>5826</v>
      </c>
      <c r="B828" s="12">
        <v>250</v>
      </c>
      <c r="C828" s="12">
        <v>10274</v>
      </c>
      <c r="D828" s="12">
        <v>827</v>
      </c>
      <c r="E828" s="12" t="s">
        <v>243</v>
      </c>
      <c r="F828" s="13">
        <v>45528</v>
      </c>
      <c r="G828" s="26" t="s">
        <v>11504</v>
      </c>
      <c r="H828" s="12">
        <v>24</v>
      </c>
      <c r="I828" s="28">
        <f>VLOOKUP(B:B,DIM_PRODUCTS!A:F,5,FALSE)</f>
        <v>18</v>
      </c>
      <c r="J828" s="28">
        <f>FACT_ORDERS[[#This Row],[ProductPrice]]*FACT_ORDERS[[#This Row],[Quantity]]</f>
        <v>432</v>
      </c>
      <c r="K828" s="12" t="str">
        <f>VLOOKUP(C:C,DIM_CUSTOMERS!A:G,7,FALSE)</f>
        <v>Canada</v>
      </c>
      <c r="L828" s="30" cm="1">
        <f t="array" ref="L828">_xlfn.IFS(
    AND(FACT_ORDERS[[#This Row],[DeliveryMehtod]]="shippment",FACT_ORDERS[[#This Row],[TotalAmount]]&gt;=200), 0,
    AND(FACT_ORDERS[[#This Row],[DeliveryMehtod]]="pickup"), 15,
    AND(FACT_ORDERS[[#This Row],[DeliveryMehtod]]="shippment",FACT_ORDERS[[#This Row],[TotalAmount]]&lt;200), 35
)</f>
        <v>15</v>
      </c>
      <c r="M828" s="12" t="str" cm="1">
        <f t="array" ref="M828">_xlfn.IFS(
    SUMIFS(FACT_ORDERS[TotalAmount], FACT_ORDERS[WD_CUSTOMERS],FACT_ORDERS[[#This Row],[WD_CUSTOMERS]])&gt;=15000, "VIP",
    SUMIFS(FACT_ORDERS[TotalAmount], FACT_ORDERS[WD_CUSTOMERS],FACT_ORDERS[[#This Row],[WD_CUSTOMERS]])&gt;=8000, "Premium",
    TRUE, "Regular"
)</f>
        <v>Regular</v>
      </c>
      <c r="N828" s="32" cm="1">
        <f t="array" ref="N828">_xlfn.IFS(
   FACT_ORDERS[[#This Row],[TypeOfClient]]="VIP", 0.2,
   FACT_ORDERS[[#This Row],[TypeOfClient]]="Premium", 0.1,
   TRUE, 0
)</f>
        <v>0</v>
      </c>
      <c r="O828" s="31" cm="1">
        <f t="array" ref="O828">_xlfn.IFS(
   FACT_ORDERS[[#This Row],[TotalAmount]]&gt;1500, 0.15,
   FACT_ORDERS[[#This Row],[TotalAmount]]&gt;1000, 0.1,
   FACT_ORDERS[[#This Row],[TotalAmount]]&gt;500, 0.05,
   TRUE, 0
)</f>
        <v>0</v>
      </c>
      <c r="P828" s="28">
        <f xml:space="preserve"> FACT_ORDERS[[#This Row],[TotalAmount]] * (1 - (FACT_ORDERS[[#This Row],[ClientDiscount]] + FACT_ORDERS[[#This Row],[OrderDiscount]]) )</f>
        <v>432</v>
      </c>
      <c r="Q828" s="28">
        <f>FACT_ORDERS[[#This Row],[TotalAmountWithDiscount]]+FACT_ORDERS[[#This Row],[DeliveryCost]]</f>
        <v>447</v>
      </c>
      <c r="R828" s="35">
        <v>45536</v>
      </c>
      <c r="S828" s="35" t="str">
        <f>IF(NETWORKDAYS(FACT_ORDERS[[#This Row],[Order-Date]], FACT_ORDERS[[#This Row],[ArrivalDate ]]) &gt; 10, "Late", "On Time")</f>
        <v>On Time</v>
      </c>
    </row>
    <row r="829" spans="1:19" x14ac:dyDescent="0.3">
      <c r="A829" s="12">
        <v>5827</v>
      </c>
      <c r="B829" s="12">
        <v>227</v>
      </c>
      <c r="C829" s="12">
        <v>10274</v>
      </c>
      <c r="D829" s="12">
        <v>828</v>
      </c>
      <c r="E829" s="12" t="s">
        <v>243</v>
      </c>
      <c r="F829" s="13">
        <v>45528</v>
      </c>
      <c r="G829" s="26" t="s">
        <v>11505</v>
      </c>
      <c r="H829" s="12">
        <v>25</v>
      </c>
      <c r="I829" s="28">
        <f>VLOOKUP(B:B,DIM_PRODUCTS!A:F,5,FALSE)</f>
        <v>19</v>
      </c>
      <c r="J829" s="28">
        <f>FACT_ORDERS[[#This Row],[ProductPrice]]*FACT_ORDERS[[#This Row],[Quantity]]</f>
        <v>475</v>
      </c>
      <c r="K829" s="12" t="str">
        <f>VLOOKUP(C:C,DIM_CUSTOMERS!A:G,7,FALSE)</f>
        <v>Canada</v>
      </c>
      <c r="L829" s="30" cm="1">
        <f t="array" ref="L829">_xlfn.IFS(
    AND(FACT_ORDERS[[#This Row],[DeliveryMehtod]]="shippment",FACT_ORDERS[[#This Row],[TotalAmount]]&gt;=200), 0,
    AND(FACT_ORDERS[[#This Row],[DeliveryMehtod]]="pickup"), 15,
    AND(FACT_ORDERS[[#This Row],[DeliveryMehtod]]="shippment",FACT_ORDERS[[#This Row],[TotalAmount]]&lt;200), 35
)</f>
        <v>15</v>
      </c>
      <c r="M829" s="12" t="str" cm="1">
        <f t="array" ref="M829">_xlfn.IFS(
    SUMIFS(FACT_ORDERS[TotalAmount], FACT_ORDERS[WD_CUSTOMERS],FACT_ORDERS[[#This Row],[WD_CUSTOMERS]])&gt;=15000, "VIP",
    SUMIFS(FACT_ORDERS[TotalAmount], FACT_ORDERS[WD_CUSTOMERS],FACT_ORDERS[[#This Row],[WD_CUSTOMERS]])&gt;=8000, "Premium",
    TRUE, "Regular"
)</f>
        <v>Regular</v>
      </c>
      <c r="N829" s="32" cm="1">
        <f t="array" ref="N829">_xlfn.IFS(
   FACT_ORDERS[[#This Row],[TypeOfClient]]="VIP", 0.2,
   FACT_ORDERS[[#This Row],[TypeOfClient]]="Premium", 0.1,
   TRUE, 0
)</f>
        <v>0</v>
      </c>
      <c r="O829" s="31" cm="1">
        <f t="array" ref="O829">_xlfn.IFS(
   FACT_ORDERS[[#This Row],[TotalAmount]]&gt;1500, 0.15,
   FACT_ORDERS[[#This Row],[TotalAmount]]&gt;1000, 0.1,
   FACT_ORDERS[[#This Row],[TotalAmount]]&gt;500, 0.05,
   TRUE, 0
)</f>
        <v>0</v>
      </c>
      <c r="P829" s="28">
        <f xml:space="preserve"> FACT_ORDERS[[#This Row],[TotalAmount]] * (1 - (FACT_ORDERS[[#This Row],[ClientDiscount]] + FACT_ORDERS[[#This Row],[OrderDiscount]]) )</f>
        <v>475</v>
      </c>
      <c r="Q829" s="28">
        <f>FACT_ORDERS[[#This Row],[TotalAmountWithDiscount]]+FACT_ORDERS[[#This Row],[DeliveryCost]]</f>
        <v>490</v>
      </c>
      <c r="R829" s="35">
        <v>45537</v>
      </c>
      <c r="S829" s="35" t="str">
        <f>IF(NETWORKDAYS(FACT_ORDERS[[#This Row],[Order-Date]], FACT_ORDERS[[#This Row],[ArrivalDate ]]) &gt; 10, "Late", "On Time")</f>
        <v>On Time</v>
      </c>
    </row>
    <row r="830" spans="1:19" x14ac:dyDescent="0.3">
      <c r="A830" s="12">
        <v>5828</v>
      </c>
      <c r="B830" s="12">
        <v>253</v>
      </c>
      <c r="C830" s="12">
        <v>10665</v>
      </c>
      <c r="D830" s="12">
        <v>829</v>
      </c>
      <c r="E830" s="12" t="s">
        <v>244</v>
      </c>
      <c r="F830" s="13">
        <v>45441</v>
      </c>
      <c r="G830" s="26" t="s">
        <v>11506</v>
      </c>
      <c r="H830" s="12">
        <v>30</v>
      </c>
      <c r="I830" s="28">
        <f>VLOOKUP(B:B,DIM_PRODUCTS!A:F,5,FALSE)</f>
        <v>11</v>
      </c>
      <c r="J830" s="28">
        <f>FACT_ORDERS[[#This Row],[ProductPrice]]*FACT_ORDERS[[#This Row],[Quantity]]</f>
        <v>330</v>
      </c>
      <c r="K830" s="12" t="str">
        <f>VLOOKUP(C:C,DIM_CUSTOMERS!A:G,7,FALSE)</f>
        <v>France</v>
      </c>
      <c r="L830" s="30" cm="1">
        <f t="array" ref="L830">_xlfn.IFS(
    AND(FACT_ORDERS[[#This Row],[DeliveryMehtod]]="shippment",FACT_ORDERS[[#This Row],[TotalAmount]]&gt;=200), 0,
    AND(FACT_ORDERS[[#This Row],[DeliveryMehtod]]="pickup"), 15,
    AND(FACT_ORDERS[[#This Row],[DeliveryMehtod]]="shippment",FACT_ORDERS[[#This Row],[TotalAmount]]&lt;200), 35
)</f>
        <v>0</v>
      </c>
      <c r="M830" s="12" t="str" cm="1">
        <f t="array" ref="M830">_xlfn.IFS(
    SUMIFS(FACT_ORDERS[TotalAmount], FACT_ORDERS[WD_CUSTOMERS],FACT_ORDERS[[#This Row],[WD_CUSTOMERS]])&gt;=15000, "VIP",
    SUMIFS(FACT_ORDERS[TotalAmount], FACT_ORDERS[WD_CUSTOMERS],FACT_ORDERS[[#This Row],[WD_CUSTOMERS]])&gt;=8000, "Premium",
    TRUE, "Regular"
)</f>
        <v>Premium</v>
      </c>
      <c r="N830" s="32" cm="1">
        <f t="array" ref="N830">_xlfn.IFS(
   FACT_ORDERS[[#This Row],[TypeOfClient]]="VIP", 0.2,
   FACT_ORDERS[[#This Row],[TypeOfClient]]="Premium", 0.1,
   TRUE, 0
)</f>
        <v>0.1</v>
      </c>
      <c r="O830" s="31" cm="1">
        <f t="array" ref="O830">_xlfn.IFS(
   FACT_ORDERS[[#This Row],[TotalAmount]]&gt;1500, 0.15,
   FACT_ORDERS[[#This Row],[TotalAmount]]&gt;1000, 0.1,
   FACT_ORDERS[[#This Row],[TotalAmount]]&gt;500, 0.05,
   TRUE, 0
)</f>
        <v>0</v>
      </c>
      <c r="P830" s="28">
        <f xml:space="preserve"> FACT_ORDERS[[#This Row],[TotalAmount]] * (1 - (FACT_ORDERS[[#This Row],[ClientDiscount]] + FACT_ORDERS[[#This Row],[OrderDiscount]]) )</f>
        <v>297</v>
      </c>
      <c r="Q830" s="28">
        <f>FACT_ORDERS[[#This Row],[TotalAmountWithDiscount]]+FACT_ORDERS[[#This Row],[DeliveryCost]]</f>
        <v>297</v>
      </c>
      <c r="R830" s="35">
        <v>45448</v>
      </c>
      <c r="S830" s="35" t="str">
        <f>IF(NETWORKDAYS(FACT_ORDERS[[#This Row],[Order-Date]], FACT_ORDERS[[#This Row],[ArrivalDate ]]) &gt; 10, "Late", "On Time")</f>
        <v>On Time</v>
      </c>
    </row>
    <row r="831" spans="1:19" x14ac:dyDescent="0.3">
      <c r="A831" s="12">
        <v>5829</v>
      </c>
      <c r="B831" s="12">
        <v>237</v>
      </c>
      <c r="C831" s="12">
        <v>10665</v>
      </c>
      <c r="D831" s="12">
        <v>830</v>
      </c>
      <c r="E831" s="12" t="s">
        <v>243</v>
      </c>
      <c r="F831" s="13">
        <v>45441</v>
      </c>
      <c r="G831" s="26" t="s">
        <v>11507</v>
      </c>
      <c r="H831" s="12">
        <v>20</v>
      </c>
      <c r="I831" s="28">
        <f>VLOOKUP(B:B,DIM_PRODUCTS!A:F,5,FALSE)</f>
        <v>17</v>
      </c>
      <c r="J831" s="28">
        <f>FACT_ORDERS[[#This Row],[ProductPrice]]*FACT_ORDERS[[#This Row],[Quantity]]</f>
        <v>340</v>
      </c>
      <c r="K831" s="12" t="str">
        <f>VLOOKUP(C:C,DIM_CUSTOMERS!A:G,7,FALSE)</f>
        <v>France</v>
      </c>
      <c r="L831" s="30" cm="1">
        <f t="array" ref="L831">_xlfn.IFS(
    AND(FACT_ORDERS[[#This Row],[DeliveryMehtod]]="shippment",FACT_ORDERS[[#This Row],[TotalAmount]]&gt;=200), 0,
    AND(FACT_ORDERS[[#This Row],[DeliveryMehtod]]="pickup"), 15,
    AND(FACT_ORDERS[[#This Row],[DeliveryMehtod]]="shippment",FACT_ORDERS[[#This Row],[TotalAmount]]&lt;200), 35
)</f>
        <v>15</v>
      </c>
      <c r="M831" s="12" t="str" cm="1">
        <f t="array" ref="M831">_xlfn.IFS(
    SUMIFS(FACT_ORDERS[TotalAmount], FACT_ORDERS[WD_CUSTOMERS],FACT_ORDERS[[#This Row],[WD_CUSTOMERS]])&gt;=15000, "VIP",
    SUMIFS(FACT_ORDERS[TotalAmount], FACT_ORDERS[WD_CUSTOMERS],FACT_ORDERS[[#This Row],[WD_CUSTOMERS]])&gt;=8000, "Premium",
    TRUE, "Regular"
)</f>
        <v>Premium</v>
      </c>
      <c r="N831" s="32" cm="1">
        <f t="array" ref="N831">_xlfn.IFS(
   FACT_ORDERS[[#This Row],[TypeOfClient]]="VIP", 0.2,
   FACT_ORDERS[[#This Row],[TypeOfClient]]="Premium", 0.1,
   TRUE, 0
)</f>
        <v>0.1</v>
      </c>
      <c r="O831" s="31" cm="1">
        <f t="array" ref="O831">_xlfn.IFS(
   FACT_ORDERS[[#This Row],[TotalAmount]]&gt;1500, 0.15,
   FACT_ORDERS[[#This Row],[TotalAmount]]&gt;1000, 0.1,
   FACT_ORDERS[[#This Row],[TotalAmount]]&gt;500, 0.05,
   TRUE, 0
)</f>
        <v>0</v>
      </c>
      <c r="P831" s="28">
        <f xml:space="preserve"> FACT_ORDERS[[#This Row],[TotalAmount]] * (1 - (FACT_ORDERS[[#This Row],[ClientDiscount]] + FACT_ORDERS[[#This Row],[OrderDiscount]]) )</f>
        <v>306</v>
      </c>
      <c r="Q831" s="28">
        <f>FACT_ORDERS[[#This Row],[TotalAmountWithDiscount]]+FACT_ORDERS[[#This Row],[DeliveryCost]]</f>
        <v>321</v>
      </c>
      <c r="R831" s="35">
        <v>45450</v>
      </c>
      <c r="S831" s="35" t="str">
        <f>IF(NETWORKDAYS(FACT_ORDERS[[#This Row],[Order-Date]], FACT_ORDERS[[#This Row],[ArrivalDate ]]) &gt; 10, "Late", "On Time")</f>
        <v>On Time</v>
      </c>
    </row>
    <row r="832" spans="1:19" x14ac:dyDescent="0.3">
      <c r="A832" s="12">
        <v>5830</v>
      </c>
      <c r="B832" s="12">
        <v>283</v>
      </c>
      <c r="C832" s="12">
        <v>10665</v>
      </c>
      <c r="D832" s="12">
        <v>831</v>
      </c>
      <c r="E832" s="12" t="s">
        <v>243</v>
      </c>
      <c r="F832" s="13">
        <v>45193</v>
      </c>
      <c r="G832" s="26" t="s">
        <v>11508</v>
      </c>
      <c r="H832" s="12">
        <v>60</v>
      </c>
      <c r="I832" s="28">
        <f>VLOOKUP(B:B,DIM_PRODUCTS!A:F,5,FALSE)</f>
        <v>11</v>
      </c>
      <c r="J832" s="28">
        <f>FACT_ORDERS[[#This Row],[ProductPrice]]*FACT_ORDERS[[#This Row],[Quantity]]</f>
        <v>660</v>
      </c>
      <c r="K832" s="12" t="str">
        <f>VLOOKUP(C:C,DIM_CUSTOMERS!A:G,7,FALSE)</f>
        <v>France</v>
      </c>
      <c r="L832" s="30" cm="1">
        <f t="array" ref="L832">_xlfn.IFS(
    AND(FACT_ORDERS[[#This Row],[DeliveryMehtod]]="shippment",FACT_ORDERS[[#This Row],[TotalAmount]]&gt;=200), 0,
    AND(FACT_ORDERS[[#This Row],[DeliveryMehtod]]="pickup"), 15,
    AND(FACT_ORDERS[[#This Row],[DeliveryMehtod]]="shippment",FACT_ORDERS[[#This Row],[TotalAmount]]&lt;200), 35
)</f>
        <v>15</v>
      </c>
      <c r="M832" s="12" t="str" cm="1">
        <f t="array" ref="M832">_xlfn.IFS(
    SUMIFS(FACT_ORDERS[TotalAmount], FACT_ORDERS[WD_CUSTOMERS],FACT_ORDERS[[#This Row],[WD_CUSTOMERS]])&gt;=15000, "VIP",
    SUMIFS(FACT_ORDERS[TotalAmount], FACT_ORDERS[WD_CUSTOMERS],FACT_ORDERS[[#This Row],[WD_CUSTOMERS]])&gt;=8000, "Premium",
    TRUE, "Regular"
)</f>
        <v>Premium</v>
      </c>
      <c r="N832" s="32" cm="1">
        <f t="array" ref="N832">_xlfn.IFS(
   FACT_ORDERS[[#This Row],[TypeOfClient]]="VIP", 0.2,
   FACT_ORDERS[[#This Row],[TypeOfClient]]="Premium", 0.1,
   TRUE, 0
)</f>
        <v>0.1</v>
      </c>
      <c r="O832" s="31" cm="1">
        <f t="array" ref="O832">_xlfn.IFS(
   FACT_ORDERS[[#This Row],[TotalAmount]]&gt;1500, 0.15,
   FACT_ORDERS[[#This Row],[TotalAmount]]&gt;1000, 0.1,
   FACT_ORDERS[[#This Row],[TotalAmount]]&gt;500, 0.05,
   TRUE, 0
)</f>
        <v>0.05</v>
      </c>
      <c r="P832" s="28">
        <f xml:space="preserve"> FACT_ORDERS[[#This Row],[TotalAmount]] * (1 - (FACT_ORDERS[[#This Row],[ClientDiscount]] + FACT_ORDERS[[#This Row],[OrderDiscount]]) )</f>
        <v>561</v>
      </c>
      <c r="Q832" s="28">
        <f>FACT_ORDERS[[#This Row],[TotalAmountWithDiscount]]+FACT_ORDERS[[#This Row],[DeliveryCost]]</f>
        <v>576</v>
      </c>
      <c r="R832" s="35">
        <v>45202</v>
      </c>
      <c r="S832" s="35" t="str">
        <f>IF(NETWORKDAYS(FACT_ORDERS[[#This Row],[Order-Date]], FACT_ORDERS[[#This Row],[ArrivalDate ]]) &gt; 10, "Late", "On Time")</f>
        <v>On Time</v>
      </c>
    </row>
    <row r="833" spans="1:19" x14ac:dyDescent="0.3">
      <c r="A833" s="12">
        <v>5831</v>
      </c>
      <c r="B833" s="12">
        <v>210</v>
      </c>
      <c r="C833" s="12">
        <v>10928</v>
      </c>
      <c r="D833" s="12">
        <v>832</v>
      </c>
      <c r="E833" s="12" t="s">
        <v>244</v>
      </c>
      <c r="F833" s="13">
        <v>45327</v>
      </c>
      <c r="G833" s="26" t="s">
        <v>11509</v>
      </c>
      <c r="H833" s="12">
        <v>15</v>
      </c>
      <c r="I833" s="28">
        <f>VLOOKUP(B:B,DIM_PRODUCTS!A:F,5,FALSE)</f>
        <v>14</v>
      </c>
      <c r="J833" s="28">
        <f>FACT_ORDERS[[#This Row],[ProductPrice]]*FACT_ORDERS[[#This Row],[Quantity]]</f>
        <v>210</v>
      </c>
      <c r="K833" s="12" t="str">
        <f>VLOOKUP(C:C,DIM_CUSTOMERS!A:G,7,FALSE)</f>
        <v>New Zealand</v>
      </c>
      <c r="L833" s="30" cm="1">
        <f t="array" ref="L833">_xlfn.IFS(
    AND(FACT_ORDERS[[#This Row],[DeliveryMehtod]]="shippment",FACT_ORDERS[[#This Row],[TotalAmount]]&gt;=200), 0,
    AND(FACT_ORDERS[[#This Row],[DeliveryMehtod]]="pickup"), 15,
    AND(FACT_ORDERS[[#This Row],[DeliveryMehtod]]="shippment",FACT_ORDERS[[#This Row],[TotalAmount]]&lt;200), 35
)</f>
        <v>0</v>
      </c>
      <c r="M833" s="12" t="str" cm="1">
        <f t="array" ref="M833">_xlfn.IFS(
    SUMIFS(FACT_ORDERS[TotalAmount], FACT_ORDERS[WD_CUSTOMERS],FACT_ORDERS[[#This Row],[WD_CUSTOMERS]])&gt;=15000, "VIP",
    SUMIFS(FACT_ORDERS[TotalAmount], FACT_ORDERS[WD_CUSTOMERS],FACT_ORDERS[[#This Row],[WD_CUSTOMERS]])&gt;=8000, "Premium",
    TRUE, "Regular"
)</f>
        <v>Regular</v>
      </c>
      <c r="N833" s="32" cm="1">
        <f t="array" ref="N833">_xlfn.IFS(
   FACT_ORDERS[[#This Row],[TypeOfClient]]="VIP", 0.2,
   FACT_ORDERS[[#This Row],[TypeOfClient]]="Premium", 0.1,
   TRUE, 0
)</f>
        <v>0</v>
      </c>
      <c r="O833" s="31" cm="1">
        <f t="array" ref="O833">_xlfn.IFS(
   FACT_ORDERS[[#This Row],[TotalAmount]]&gt;1500, 0.15,
   FACT_ORDERS[[#This Row],[TotalAmount]]&gt;1000, 0.1,
   FACT_ORDERS[[#This Row],[TotalAmount]]&gt;500, 0.05,
   TRUE, 0
)</f>
        <v>0</v>
      </c>
      <c r="P833" s="28">
        <f xml:space="preserve"> FACT_ORDERS[[#This Row],[TotalAmount]] * (1 - (FACT_ORDERS[[#This Row],[ClientDiscount]] + FACT_ORDERS[[#This Row],[OrderDiscount]]) )</f>
        <v>210</v>
      </c>
      <c r="Q833" s="28">
        <f>FACT_ORDERS[[#This Row],[TotalAmountWithDiscount]]+FACT_ORDERS[[#This Row],[DeliveryCost]]</f>
        <v>210</v>
      </c>
      <c r="R833" s="35">
        <v>45337</v>
      </c>
      <c r="S833" s="35" t="str">
        <f>IF(NETWORKDAYS(FACT_ORDERS[[#This Row],[Order-Date]], FACT_ORDERS[[#This Row],[ArrivalDate ]]) &gt; 10, "Late", "On Time")</f>
        <v>On Time</v>
      </c>
    </row>
    <row r="834" spans="1:19" x14ac:dyDescent="0.3">
      <c r="A834" s="12">
        <v>5832</v>
      </c>
      <c r="B834" s="12">
        <v>237</v>
      </c>
      <c r="C834" s="12">
        <v>10661</v>
      </c>
      <c r="D834" s="12">
        <v>833</v>
      </c>
      <c r="E834" s="12" t="s">
        <v>243</v>
      </c>
      <c r="F834" s="13">
        <v>45550</v>
      </c>
      <c r="G834" s="26" t="s">
        <v>11510</v>
      </c>
      <c r="H834" s="12">
        <v>24</v>
      </c>
      <c r="I834" s="28">
        <f>VLOOKUP(B:B,DIM_PRODUCTS!A:F,5,FALSE)</f>
        <v>17</v>
      </c>
      <c r="J834" s="28">
        <f>FACT_ORDERS[[#This Row],[ProductPrice]]*FACT_ORDERS[[#This Row],[Quantity]]</f>
        <v>408</v>
      </c>
      <c r="K834" s="12" t="str">
        <f>VLOOKUP(C:C,DIM_CUSTOMERS!A:G,7,FALSE)</f>
        <v>Spain</v>
      </c>
      <c r="L834" s="30" cm="1">
        <f t="array" ref="L834">_xlfn.IFS(
    AND(FACT_ORDERS[[#This Row],[DeliveryMehtod]]="shippment",FACT_ORDERS[[#This Row],[TotalAmount]]&gt;=200), 0,
    AND(FACT_ORDERS[[#This Row],[DeliveryMehtod]]="pickup"), 15,
    AND(FACT_ORDERS[[#This Row],[DeliveryMehtod]]="shippment",FACT_ORDERS[[#This Row],[TotalAmount]]&lt;200), 35
)</f>
        <v>15</v>
      </c>
      <c r="M834" s="12" t="str" cm="1">
        <f t="array" ref="M834">_xlfn.IFS(
    SUMIFS(FACT_ORDERS[TotalAmount], FACT_ORDERS[WD_CUSTOMERS],FACT_ORDERS[[#This Row],[WD_CUSTOMERS]])&gt;=15000, "VIP",
    SUMIFS(FACT_ORDERS[TotalAmount], FACT_ORDERS[WD_CUSTOMERS],FACT_ORDERS[[#This Row],[WD_CUSTOMERS]])&gt;=8000, "Premium",
    TRUE, "Regular"
)</f>
        <v>Regular</v>
      </c>
      <c r="N834" s="32" cm="1">
        <f t="array" ref="N834">_xlfn.IFS(
   FACT_ORDERS[[#This Row],[TypeOfClient]]="VIP", 0.2,
   FACT_ORDERS[[#This Row],[TypeOfClient]]="Premium", 0.1,
   TRUE, 0
)</f>
        <v>0</v>
      </c>
      <c r="O834" s="31" cm="1">
        <f t="array" ref="O834">_xlfn.IFS(
   FACT_ORDERS[[#This Row],[TotalAmount]]&gt;1500, 0.15,
   FACT_ORDERS[[#This Row],[TotalAmount]]&gt;1000, 0.1,
   FACT_ORDERS[[#This Row],[TotalAmount]]&gt;500, 0.05,
   TRUE, 0
)</f>
        <v>0</v>
      </c>
      <c r="P834" s="28">
        <f xml:space="preserve"> FACT_ORDERS[[#This Row],[TotalAmount]] * (1 - (FACT_ORDERS[[#This Row],[ClientDiscount]] + FACT_ORDERS[[#This Row],[OrderDiscount]]) )</f>
        <v>408</v>
      </c>
      <c r="Q834" s="28">
        <f>FACT_ORDERS[[#This Row],[TotalAmountWithDiscount]]+FACT_ORDERS[[#This Row],[DeliveryCost]]</f>
        <v>423</v>
      </c>
      <c r="R834" s="35">
        <v>45558</v>
      </c>
      <c r="S834" s="35" t="str">
        <f>IF(NETWORKDAYS(FACT_ORDERS[[#This Row],[Order-Date]], FACT_ORDERS[[#This Row],[ArrivalDate ]]) &gt; 10, "Late", "On Time")</f>
        <v>On Time</v>
      </c>
    </row>
    <row r="835" spans="1:19" x14ac:dyDescent="0.3">
      <c r="A835" s="12">
        <v>5833</v>
      </c>
      <c r="B835" s="12">
        <v>244</v>
      </c>
      <c r="C835" s="12">
        <v>10661</v>
      </c>
      <c r="D835" s="12">
        <v>834</v>
      </c>
      <c r="E835" s="12" t="s">
        <v>244</v>
      </c>
      <c r="F835" s="13">
        <v>45358</v>
      </c>
      <c r="G835" s="26" t="s">
        <v>11511</v>
      </c>
      <c r="H835" s="12">
        <v>50</v>
      </c>
      <c r="I835" s="28">
        <f>VLOOKUP(B:B,DIM_PRODUCTS!A:F,5,FALSE)</f>
        <v>25</v>
      </c>
      <c r="J835" s="28">
        <f>FACT_ORDERS[[#This Row],[ProductPrice]]*FACT_ORDERS[[#This Row],[Quantity]]</f>
        <v>1250</v>
      </c>
      <c r="K835" s="12" t="str">
        <f>VLOOKUP(C:C,DIM_CUSTOMERS!A:G,7,FALSE)</f>
        <v>Spain</v>
      </c>
      <c r="L835" s="30" cm="1">
        <f t="array" ref="L835">_xlfn.IFS(
    AND(FACT_ORDERS[[#This Row],[DeliveryMehtod]]="shippment",FACT_ORDERS[[#This Row],[TotalAmount]]&gt;=200), 0,
    AND(FACT_ORDERS[[#This Row],[DeliveryMehtod]]="pickup"), 15,
    AND(FACT_ORDERS[[#This Row],[DeliveryMehtod]]="shippment",FACT_ORDERS[[#This Row],[TotalAmount]]&lt;200), 35
)</f>
        <v>0</v>
      </c>
      <c r="M835" s="12" t="str" cm="1">
        <f t="array" ref="M835">_xlfn.IFS(
    SUMIFS(FACT_ORDERS[TotalAmount], FACT_ORDERS[WD_CUSTOMERS],FACT_ORDERS[[#This Row],[WD_CUSTOMERS]])&gt;=15000, "VIP",
    SUMIFS(FACT_ORDERS[TotalAmount], FACT_ORDERS[WD_CUSTOMERS],FACT_ORDERS[[#This Row],[WD_CUSTOMERS]])&gt;=8000, "Premium",
    TRUE, "Regular"
)</f>
        <v>Regular</v>
      </c>
      <c r="N835" s="32" cm="1">
        <f t="array" ref="N835">_xlfn.IFS(
   FACT_ORDERS[[#This Row],[TypeOfClient]]="VIP", 0.2,
   FACT_ORDERS[[#This Row],[TypeOfClient]]="Premium", 0.1,
   TRUE, 0
)</f>
        <v>0</v>
      </c>
      <c r="O835" s="31" cm="1">
        <f t="array" ref="O835">_xlfn.IFS(
   FACT_ORDERS[[#This Row],[TotalAmount]]&gt;1500, 0.15,
   FACT_ORDERS[[#This Row],[TotalAmount]]&gt;1000, 0.1,
   FACT_ORDERS[[#This Row],[TotalAmount]]&gt;500, 0.05,
   TRUE, 0
)</f>
        <v>0.1</v>
      </c>
      <c r="P835" s="28">
        <f xml:space="preserve"> FACT_ORDERS[[#This Row],[TotalAmount]] * (1 - (FACT_ORDERS[[#This Row],[ClientDiscount]] + FACT_ORDERS[[#This Row],[OrderDiscount]]) )</f>
        <v>1125</v>
      </c>
      <c r="Q835" s="28">
        <f>FACT_ORDERS[[#This Row],[TotalAmountWithDiscount]]+FACT_ORDERS[[#This Row],[DeliveryCost]]</f>
        <v>1125</v>
      </c>
      <c r="R835" s="35">
        <v>45368</v>
      </c>
      <c r="S835" s="35" t="str">
        <f>IF(NETWORKDAYS(FACT_ORDERS[[#This Row],[Order-Date]], FACT_ORDERS[[#This Row],[ArrivalDate ]]) &gt; 10, "Late", "On Time")</f>
        <v>On Time</v>
      </c>
    </row>
    <row r="836" spans="1:19" x14ac:dyDescent="0.3">
      <c r="A836" s="12">
        <v>5834</v>
      </c>
      <c r="B836" s="12">
        <v>251</v>
      </c>
      <c r="C836" s="12">
        <v>10946</v>
      </c>
      <c r="D836" s="12">
        <v>835</v>
      </c>
      <c r="E836" s="12" t="s">
        <v>243</v>
      </c>
      <c r="F836" s="13">
        <v>45422</v>
      </c>
      <c r="G836" s="26" t="s">
        <v>11512</v>
      </c>
      <c r="H836" s="12">
        <v>23</v>
      </c>
      <c r="I836" s="28">
        <f>VLOOKUP(B:B,DIM_PRODUCTS!A:F,5,FALSE)</f>
        <v>12</v>
      </c>
      <c r="J836" s="28">
        <f>FACT_ORDERS[[#This Row],[ProductPrice]]*FACT_ORDERS[[#This Row],[Quantity]]</f>
        <v>276</v>
      </c>
      <c r="K836" s="12" t="str">
        <f>VLOOKUP(C:C,DIM_CUSTOMERS!A:G,7,FALSE)</f>
        <v>South Africa</v>
      </c>
      <c r="L836" s="30" cm="1">
        <f t="array" ref="L836">_xlfn.IFS(
    AND(FACT_ORDERS[[#This Row],[DeliveryMehtod]]="shippment",FACT_ORDERS[[#This Row],[TotalAmount]]&gt;=200), 0,
    AND(FACT_ORDERS[[#This Row],[DeliveryMehtod]]="pickup"), 15,
    AND(FACT_ORDERS[[#This Row],[DeliveryMehtod]]="shippment",FACT_ORDERS[[#This Row],[TotalAmount]]&lt;200), 35
)</f>
        <v>15</v>
      </c>
      <c r="M836" s="12" t="str" cm="1">
        <f t="array" ref="M836">_xlfn.IFS(
    SUMIFS(FACT_ORDERS[TotalAmount], FACT_ORDERS[WD_CUSTOMERS],FACT_ORDERS[[#This Row],[WD_CUSTOMERS]])&gt;=15000, "VIP",
    SUMIFS(FACT_ORDERS[TotalAmount], FACT_ORDERS[WD_CUSTOMERS],FACT_ORDERS[[#This Row],[WD_CUSTOMERS]])&gt;=8000, "Premium",
    TRUE, "Regular"
)</f>
        <v>Regular</v>
      </c>
      <c r="N836" s="32" cm="1">
        <f t="array" ref="N836">_xlfn.IFS(
   FACT_ORDERS[[#This Row],[TypeOfClient]]="VIP", 0.2,
   FACT_ORDERS[[#This Row],[TypeOfClient]]="Premium", 0.1,
   TRUE, 0
)</f>
        <v>0</v>
      </c>
      <c r="O836" s="31" cm="1">
        <f t="array" ref="O836">_xlfn.IFS(
   FACT_ORDERS[[#This Row],[TotalAmount]]&gt;1500, 0.15,
   FACT_ORDERS[[#This Row],[TotalAmount]]&gt;1000, 0.1,
   FACT_ORDERS[[#This Row],[TotalAmount]]&gt;500, 0.05,
   TRUE, 0
)</f>
        <v>0</v>
      </c>
      <c r="P836" s="28">
        <f xml:space="preserve"> FACT_ORDERS[[#This Row],[TotalAmount]] * (1 - (FACT_ORDERS[[#This Row],[ClientDiscount]] + FACT_ORDERS[[#This Row],[OrderDiscount]]) )</f>
        <v>276</v>
      </c>
      <c r="Q836" s="28">
        <f>FACT_ORDERS[[#This Row],[TotalAmountWithDiscount]]+FACT_ORDERS[[#This Row],[DeliveryCost]]</f>
        <v>291</v>
      </c>
      <c r="R836" s="35">
        <v>45431</v>
      </c>
      <c r="S836" s="35" t="str">
        <f>IF(NETWORKDAYS(FACT_ORDERS[[#This Row],[Order-Date]], FACT_ORDERS[[#This Row],[ArrivalDate ]]) &gt; 10, "Late", "On Time")</f>
        <v>On Time</v>
      </c>
    </row>
    <row r="837" spans="1:19" x14ac:dyDescent="0.3">
      <c r="A837" s="12">
        <v>5835</v>
      </c>
      <c r="B837" s="12">
        <v>241</v>
      </c>
      <c r="C837" s="12">
        <v>10946</v>
      </c>
      <c r="D837" s="12">
        <v>836</v>
      </c>
      <c r="E837" s="12" t="s">
        <v>244</v>
      </c>
      <c r="F837" s="13">
        <v>45422</v>
      </c>
      <c r="G837" s="26" t="s">
        <v>11513</v>
      </c>
      <c r="H837" s="12">
        <v>12</v>
      </c>
      <c r="I837" s="28">
        <f>VLOOKUP(B:B,DIM_PRODUCTS!A:F,5,FALSE)</f>
        <v>20</v>
      </c>
      <c r="J837" s="28">
        <f>FACT_ORDERS[[#This Row],[ProductPrice]]*FACT_ORDERS[[#This Row],[Quantity]]</f>
        <v>240</v>
      </c>
      <c r="K837" s="12" t="str">
        <f>VLOOKUP(C:C,DIM_CUSTOMERS!A:G,7,FALSE)</f>
        <v>South Africa</v>
      </c>
      <c r="L837" s="30" cm="1">
        <f t="array" ref="L837">_xlfn.IFS(
    AND(FACT_ORDERS[[#This Row],[DeliveryMehtod]]="shippment",FACT_ORDERS[[#This Row],[TotalAmount]]&gt;=200), 0,
    AND(FACT_ORDERS[[#This Row],[DeliveryMehtod]]="pickup"), 15,
    AND(FACT_ORDERS[[#This Row],[DeliveryMehtod]]="shippment",FACT_ORDERS[[#This Row],[TotalAmount]]&lt;200), 35
)</f>
        <v>0</v>
      </c>
      <c r="M837" s="12" t="str" cm="1">
        <f t="array" ref="M837">_xlfn.IFS(
    SUMIFS(FACT_ORDERS[TotalAmount], FACT_ORDERS[WD_CUSTOMERS],FACT_ORDERS[[#This Row],[WD_CUSTOMERS]])&gt;=15000, "VIP",
    SUMIFS(FACT_ORDERS[TotalAmount], FACT_ORDERS[WD_CUSTOMERS],FACT_ORDERS[[#This Row],[WD_CUSTOMERS]])&gt;=8000, "Premium",
    TRUE, "Regular"
)</f>
        <v>Regular</v>
      </c>
      <c r="N837" s="32" cm="1">
        <f t="array" ref="N837">_xlfn.IFS(
   FACT_ORDERS[[#This Row],[TypeOfClient]]="VIP", 0.2,
   FACT_ORDERS[[#This Row],[TypeOfClient]]="Premium", 0.1,
   TRUE, 0
)</f>
        <v>0</v>
      </c>
      <c r="O837" s="31" cm="1">
        <f t="array" ref="O837">_xlfn.IFS(
   FACT_ORDERS[[#This Row],[TotalAmount]]&gt;1500, 0.15,
   FACT_ORDERS[[#This Row],[TotalAmount]]&gt;1000, 0.1,
   FACT_ORDERS[[#This Row],[TotalAmount]]&gt;500, 0.05,
   TRUE, 0
)</f>
        <v>0</v>
      </c>
      <c r="P837" s="28">
        <f xml:space="preserve"> FACT_ORDERS[[#This Row],[TotalAmount]] * (1 - (FACT_ORDERS[[#This Row],[ClientDiscount]] + FACT_ORDERS[[#This Row],[OrderDiscount]]) )</f>
        <v>240</v>
      </c>
      <c r="Q837" s="28">
        <f>FACT_ORDERS[[#This Row],[TotalAmountWithDiscount]]+FACT_ORDERS[[#This Row],[DeliveryCost]]</f>
        <v>240</v>
      </c>
      <c r="R837" s="35">
        <v>45430</v>
      </c>
      <c r="S837" s="35" t="str">
        <f>IF(NETWORKDAYS(FACT_ORDERS[[#This Row],[Order-Date]], FACT_ORDERS[[#This Row],[ArrivalDate ]]) &gt; 10, "Late", "On Time")</f>
        <v>On Time</v>
      </c>
    </row>
    <row r="838" spans="1:19" x14ac:dyDescent="0.3">
      <c r="A838" s="12">
        <v>5836</v>
      </c>
      <c r="B838" s="12">
        <v>293</v>
      </c>
      <c r="C838" s="12">
        <v>10872</v>
      </c>
      <c r="D838" s="12">
        <v>837</v>
      </c>
      <c r="E838" s="12" t="s">
        <v>243</v>
      </c>
      <c r="F838" s="13">
        <v>45242</v>
      </c>
      <c r="G838" s="26" t="s">
        <v>3837</v>
      </c>
      <c r="H838" s="12">
        <v>13</v>
      </c>
      <c r="I838" s="28">
        <f>VLOOKUP(B:B,DIM_PRODUCTS!A:F,5,FALSE)</f>
        <v>11</v>
      </c>
      <c r="J838" s="28">
        <f>FACT_ORDERS[[#This Row],[ProductPrice]]*FACT_ORDERS[[#This Row],[Quantity]]</f>
        <v>143</v>
      </c>
      <c r="K838" s="12" t="str">
        <f>VLOOKUP(C:C,DIM_CUSTOMERS!A:G,7,FALSE)</f>
        <v>Germany</v>
      </c>
      <c r="L838" s="30" cm="1">
        <f t="array" ref="L838">_xlfn.IFS(
    AND(FACT_ORDERS[[#This Row],[DeliveryMehtod]]="shippment",FACT_ORDERS[[#This Row],[TotalAmount]]&gt;=200), 0,
    AND(FACT_ORDERS[[#This Row],[DeliveryMehtod]]="pickup"), 15,
    AND(FACT_ORDERS[[#This Row],[DeliveryMehtod]]="shippment",FACT_ORDERS[[#This Row],[TotalAmount]]&lt;200), 35
)</f>
        <v>15</v>
      </c>
      <c r="M838" s="12" t="str" cm="1">
        <f t="array" ref="M838">_xlfn.IFS(
    SUMIFS(FACT_ORDERS[TotalAmount], FACT_ORDERS[WD_CUSTOMERS],FACT_ORDERS[[#This Row],[WD_CUSTOMERS]])&gt;=15000, "VIP",
    SUMIFS(FACT_ORDERS[TotalAmount], FACT_ORDERS[WD_CUSTOMERS],FACT_ORDERS[[#This Row],[WD_CUSTOMERS]])&gt;=8000, "Premium",
    TRUE, "Regular"
)</f>
        <v>Premium</v>
      </c>
      <c r="N838" s="32" cm="1">
        <f t="array" ref="N838">_xlfn.IFS(
   FACT_ORDERS[[#This Row],[TypeOfClient]]="VIP", 0.2,
   FACT_ORDERS[[#This Row],[TypeOfClient]]="Premium", 0.1,
   TRUE, 0
)</f>
        <v>0.1</v>
      </c>
      <c r="O838" s="31" cm="1">
        <f t="array" ref="O838">_xlfn.IFS(
   FACT_ORDERS[[#This Row],[TotalAmount]]&gt;1500, 0.15,
   FACT_ORDERS[[#This Row],[TotalAmount]]&gt;1000, 0.1,
   FACT_ORDERS[[#This Row],[TotalAmount]]&gt;500, 0.05,
   TRUE, 0
)</f>
        <v>0</v>
      </c>
      <c r="P838" s="28">
        <f xml:space="preserve"> FACT_ORDERS[[#This Row],[TotalAmount]] * (1 - (FACT_ORDERS[[#This Row],[ClientDiscount]] + FACT_ORDERS[[#This Row],[OrderDiscount]]) )</f>
        <v>128.70000000000002</v>
      </c>
      <c r="Q838" s="28">
        <f>FACT_ORDERS[[#This Row],[TotalAmountWithDiscount]]+FACT_ORDERS[[#This Row],[DeliveryCost]]</f>
        <v>143.70000000000002</v>
      </c>
      <c r="R838" s="35">
        <v>45249</v>
      </c>
      <c r="S838" s="35" t="str">
        <f>IF(NETWORKDAYS(FACT_ORDERS[[#This Row],[Order-Date]], FACT_ORDERS[[#This Row],[ArrivalDate ]]) &gt; 10, "Late", "On Time")</f>
        <v>On Time</v>
      </c>
    </row>
    <row r="839" spans="1:19" x14ac:dyDescent="0.3">
      <c r="A839" s="12">
        <v>5837</v>
      </c>
      <c r="B839" s="12">
        <v>235</v>
      </c>
      <c r="C839" s="12">
        <v>10872</v>
      </c>
      <c r="D839" s="12">
        <v>838</v>
      </c>
      <c r="E839" s="12" t="s">
        <v>244</v>
      </c>
      <c r="F839" s="13">
        <v>45242</v>
      </c>
      <c r="G839" s="26" t="s">
        <v>11514</v>
      </c>
      <c r="H839" s="12">
        <v>23</v>
      </c>
      <c r="I839" s="28">
        <f>VLOOKUP(B:B,DIM_PRODUCTS!A:F,5,FALSE)</f>
        <v>22</v>
      </c>
      <c r="J839" s="28">
        <f>FACT_ORDERS[[#This Row],[ProductPrice]]*FACT_ORDERS[[#This Row],[Quantity]]</f>
        <v>506</v>
      </c>
      <c r="K839" s="12" t="str">
        <f>VLOOKUP(C:C,DIM_CUSTOMERS!A:G,7,FALSE)</f>
        <v>Germany</v>
      </c>
      <c r="L839" s="30" cm="1">
        <f t="array" ref="L839">_xlfn.IFS(
    AND(FACT_ORDERS[[#This Row],[DeliveryMehtod]]="shippment",FACT_ORDERS[[#This Row],[TotalAmount]]&gt;=200), 0,
    AND(FACT_ORDERS[[#This Row],[DeliveryMehtod]]="pickup"), 15,
    AND(FACT_ORDERS[[#This Row],[DeliveryMehtod]]="shippment",FACT_ORDERS[[#This Row],[TotalAmount]]&lt;200), 35
)</f>
        <v>0</v>
      </c>
      <c r="M839" s="12" t="str" cm="1">
        <f t="array" ref="M839">_xlfn.IFS(
    SUMIFS(FACT_ORDERS[TotalAmount], FACT_ORDERS[WD_CUSTOMERS],FACT_ORDERS[[#This Row],[WD_CUSTOMERS]])&gt;=15000, "VIP",
    SUMIFS(FACT_ORDERS[TotalAmount], FACT_ORDERS[WD_CUSTOMERS],FACT_ORDERS[[#This Row],[WD_CUSTOMERS]])&gt;=8000, "Premium",
    TRUE, "Regular"
)</f>
        <v>Premium</v>
      </c>
      <c r="N839" s="32" cm="1">
        <f t="array" ref="N839">_xlfn.IFS(
   FACT_ORDERS[[#This Row],[TypeOfClient]]="VIP", 0.2,
   FACT_ORDERS[[#This Row],[TypeOfClient]]="Premium", 0.1,
   TRUE, 0
)</f>
        <v>0.1</v>
      </c>
      <c r="O839" s="31" cm="1">
        <f t="array" ref="O839">_xlfn.IFS(
   FACT_ORDERS[[#This Row],[TotalAmount]]&gt;1500, 0.15,
   FACT_ORDERS[[#This Row],[TotalAmount]]&gt;1000, 0.1,
   FACT_ORDERS[[#This Row],[TotalAmount]]&gt;500, 0.05,
   TRUE, 0
)</f>
        <v>0.05</v>
      </c>
      <c r="P839" s="28">
        <f xml:space="preserve"> FACT_ORDERS[[#This Row],[TotalAmount]] * (1 - (FACT_ORDERS[[#This Row],[ClientDiscount]] + FACT_ORDERS[[#This Row],[OrderDiscount]]) )</f>
        <v>430.09999999999997</v>
      </c>
      <c r="Q839" s="28">
        <f>FACT_ORDERS[[#This Row],[TotalAmountWithDiscount]]+FACT_ORDERS[[#This Row],[DeliveryCost]]</f>
        <v>430.09999999999997</v>
      </c>
      <c r="R839" s="35">
        <v>45251</v>
      </c>
      <c r="S839" s="35" t="str">
        <f>IF(NETWORKDAYS(FACT_ORDERS[[#This Row],[Order-Date]], FACT_ORDERS[[#This Row],[ArrivalDate ]]) &gt; 10, "Late", "On Time")</f>
        <v>On Time</v>
      </c>
    </row>
    <row r="840" spans="1:19" x14ac:dyDescent="0.3">
      <c r="A840" s="12">
        <v>5838</v>
      </c>
      <c r="B840" s="12">
        <v>200</v>
      </c>
      <c r="C840" s="12">
        <v>10872</v>
      </c>
      <c r="D840" s="12">
        <v>839</v>
      </c>
      <c r="E840" s="12" t="s">
        <v>243</v>
      </c>
      <c r="F840" s="13">
        <v>45242</v>
      </c>
      <c r="G840" s="26" t="s">
        <v>11515</v>
      </c>
      <c r="H840" s="12">
        <v>13</v>
      </c>
      <c r="I840" s="28">
        <f>VLOOKUP(B:B,DIM_PRODUCTS!A:F,5,FALSE)</f>
        <v>15</v>
      </c>
      <c r="J840" s="28">
        <f>FACT_ORDERS[[#This Row],[ProductPrice]]*FACT_ORDERS[[#This Row],[Quantity]]</f>
        <v>195</v>
      </c>
      <c r="K840" s="12" t="str">
        <f>VLOOKUP(C:C,DIM_CUSTOMERS!A:G,7,FALSE)</f>
        <v>Germany</v>
      </c>
      <c r="L840" s="30" cm="1">
        <f t="array" ref="L840">_xlfn.IFS(
    AND(FACT_ORDERS[[#This Row],[DeliveryMehtod]]="shippment",FACT_ORDERS[[#This Row],[TotalAmount]]&gt;=200), 0,
    AND(FACT_ORDERS[[#This Row],[DeliveryMehtod]]="pickup"), 15,
    AND(FACT_ORDERS[[#This Row],[DeliveryMehtod]]="shippment",FACT_ORDERS[[#This Row],[TotalAmount]]&lt;200), 35
)</f>
        <v>15</v>
      </c>
      <c r="M840" s="12" t="str" cm="1">
        <f t="array" ref="M840">_xlfn.IFS(
    SUMIFS(FACT_ORDERS[TotalAmount], FACT_ORDERS[WD_CUSTOMERS],FACT_ORDERS[[#This Row],[WD_CUSTOMERS]])&gt;=15000, "VIP",
    SUMIFS(FACT_ORDERS[TotalAmount], FACT_ORDERS[WD_CUSTOMERS],FACT_ORDERS[[#This Row],[WD_CUSTOMERS]])&gt;=8000, "Premium",
    TRUE, "Regular"
)</f>
        <v>Premium</v>
      </c>
      <c r="N840" s="32" cm="1">
        <f t="array" ref="N840">_xlfn.IFS(
   FACT_ORDERS[[#This Row],[TypeOfClient]]="VIP", 0.2,
   FACT_ORDERS[[#This Row],[TypeOfClient]]="Premium", 0.1,
   TRUE, 0
)</f>
        <v>0.1</v>
      </c>
      <c r="O840" s="31" cm="1">
        <f t="array" ref="O840">_xlfn.IFS(
   FACT_ORDERS[[#This Row],[TotalAmount]]&gt;1500, 0.15,
   FACT_ORDERS[[#This Row],[TotalAmount]]&gt;1000, 0.1,
   FACT_ORDERS[[#This Row],[TotalAmount]]&gt;500, 0.05,
   TRUE, 0
)</f>
        <v>0</v>
      </c>
      <c r="P840" s="28">
        <f xml:space="preserve"> FACT_ORDERS[[#This Row],[TotalAmount]] * (1 - (FACT_ORDERS[[#This Row],[ClientDiscount]] + FACT_ORDERS[[#This Row],[OrderDiscount]]) )</f>
        <v>175.5</v>
      </c>
      <c r="Q840" s="28">
        <f>FACT_ORDERS[[#This Row],[TotalAmountWithDiscount]]+FACT_ORDERS[[#This Row],[DeliveryCost]]</f>
        <v>190.5</v>
      </c>
      <c r="R840" s="35">
        <v>45249</v>
      </c>
      <c r="S840" s="35" t="str">
        <f>IF(NETWORKDAYS(FACT_ORDERS[[#This Row],[Order-Date]], FACT_ORDERS[[#This Row],[ArrivalDate ]]) &gt; 10, "Late", "On Time")</f>
        <v>On Time</v>
      </c>
    </row>
    <row r="841" spans="1:19" x14ac:dyDescent="0.3">
      <c r="A841" s="12">
        <v>5839</v>
      </c>
      <c r="B841" s="12">
        <v>288</v>
      </c>
      <c r="C841" s="12">
        <v>10872</v>
      </c>
      <c r="D841" s="12">
        <v>840</v>
      </c>
      <c r="E841" s="12" t="s">
        <v>243</v>
      </c>
      <c r="F841" s="13">
        <v>45083</v>
      </c>
      <c r="G841" s="26" t="s">
        <v>11516</v>
      </c>
      <c r="H841" s="12">
        <v>11</v>
      </c>
      <c r="I841" s="28">
        <f>VLOOKUP(B:B,DIM_PRODUCTS!A:F,5,FALSE)</f>
        <v>14</v>
      </c>
      <c r="J841" s="28">
        <f>FACT_ORDERS[[#This Row],[ProductPrice]]*FACT_ORDERS[[#This Row],[Quantity]]</f>
        <v>154</v>
      </c>
      <c r="K841" s="12" t="str">
        <f>VLOOKUP(C:C,DIM_CUSTOMERS!A:G,7,FALSE)</f>
        <v>Germany</v>
      </c>
      <c r="L841" s="30" cm="1">
        <f t="array" ref="L841">_xlfn.IFS(
    AND(FACT_ORDERS[[#This Row],[DeliveryMehtod]]="shippment",FACT_ORDERS[[#This Row],[TotalAmount]]&gt;=200), 0,
    AND(FACT_ORDERS[[#This Row],[DeliveryMehtod]]="pickup"), 15,
    AND(FACT_ORDERS[[#This Row],[DeliveryMehtod]]="shippment",FACT_ORDERS[[#This Row],[TotalAmount]]&lt;200), 35
)</f>
        <v>15</v>
      </c>
      <c r="M841" s="12" t="str" cm="1">
        <f t="array" ref="M841">_xlfn.IFS(
    SUMIFS(FACT_ORDERS[TotalAmount], FACT_ORDERS[WD_CUSTOMERS],FACT_ORDERS[[#This Row],[WD_CUSTOMERS]])&gt;=15000, "VIP",
    SUMIFS(FACT_ORDERS[TotalAmount], FACT_ORDERS[WD_CUSTOMERS],FACT_ORDERS[[#This Row],[WD_CUSTOMERS]])&gt;=8000, "Premium",
    TRUE, "Regular"
)</f>
        <v>Premium</v>
      </c>
      <c r="N841" s="32" cm="1">
        <f t="array" ref="N841">_xlfn.IFS(
   FACT_ORDERS[[#This Row],[TypeOfClient]]="VIP", 0.2,
   FACT_ORDERS[[#This Row],[TypeOfClient]]="Premium", 0.1,
   TRUE, 0
)</f>
        <v>0.1</v>
      </c>
      <c r="O841" s="31" cm="1">
        <f t="array" ref="O841">_xlfn.IFS(
   FACT_ORDERS[[#This Row],[TotalAmount]]&gt;1500, 0.15,
   FACT_ORDERS[[#This Row],[TotalAmount]]&gt;1000, 0.1,
   FACT_ORDERS[[#This Row],[TotalAmount]]&gt;500, 0.05,
   TRUE, 0
)</f>
        <v>0</v>
      </c>
      <c r="P841" s="28">
        <f xml:space="preserve"> FACT_ORDERS[[#This Row],[TotalAmount]] * (1 - (FACT_ORDERS[[#This Row],[ClientDiscount]] + FACT_ORDERS[[#This Row],[OrderDiscount]]) )</f>
        <v>138.6</v>
      </c>
      <c r="Q841" s="28">
        <f>FACT_ORDERS[[#This Row],[TotalAmountWithDiscount]]+FACT_ORDERS[[#This Row],[DeliveryCost]]</f>
        <v>153.6</v>
      </c>
      <c r="R841" s="35">
        <v>45090</v>
      </c>
      <c r="S841" s="35" t="str">
        <f>IF(NETWORKDAYS(FACT_ORDERS[[#This Row],[Order-Date]], FACT_ORDERS[[#This Row],[ArrivalDate ]]) &gt; 10, "Late", "On Time")</f>
        <v>On Time</v>
      </c>
    </row>
    <row r="842" spans="1:19" x14ac:dyDescent="0.3">
      <c r="A842" s="12">
        <v>5840</v>
      </c>
      <c r="B842" s="12">
        <v>214</v>
      </c>
      <c r="C842" s="12">
        <v>10640</v>
      </c>
      <c r="D842" s="12">
        <v>841</v>
      </c>
      <c r="E842" s="12" t="s">
        <v>244</v>
      </c>
      <c r="F842" s="13">
        <v>45527</v>
      </c>
      <c r="G842" s="26" t="s">
        <v>11517</v>
      </c>
      <c r="H842" s="12">
        <v>78</v>
      </c>
      <c r="I842" s="28">
        <f>VLOOKUP(B:B,DIM_PRODUCTS!A:F,5,FALSE)</f>
        <v>46</v>
      </c>
      <c r="J842" s="28">
        <f>FACT_ORDERS[[#This Row],[ProductPrice]]*FACT_ORDERS[[#This Row],[Quantity]]</f>
        <v>3588</v>
      </c>
      <c r="K842" s="12" t="str">
        <f>VLOOKUP(C:C,DIM_CUSTOMERS!A:G,7,FALSE)</f>
        <v>Spain</v>
      </c>
      <c r="L842" s="30" cm="1">
        <f t="array" ref="L842">_xlfn.IFS(
    AND(FACT_ORDERS[[#This Row],[DeliveryMehtod]]="shippment",FACT_ORDERS[[#This Row],[TotalAmount]]&gt;=200), 0,
    AND(FACT_ORDERS[[#This Row],[DeliveryMehtod]]="pickup"), 15,
    AND(FACT_ORDERS[[#This Row],[DeliveryMehtod]]="shippment",FACT_ORDERS[[#This Row],[TotalAmount]]&lt;200), 35
)</f>
        <v>0</v>
      </c>
      <c r="M842" s="12" t="str" cm="1">
        <f t="array" ref="M842">_xlfn.IFS(
    SUMIFS(FACT_ORDERS[TotalAmount], FACT_ORDERS[WD_CUSTOMERS],FACT_ORDERS[[#This Row],[WD_CUSTOMERS]])&gt;=15000, "VIP",
    SUMIFS(FACT_ORDERS[TotalAmount], FACT_ORDERS[WD_CUSTOMERS],FACT_ORDERS[[#This Row],[WD_CUSTOMERS]])&gt;=8000, "Premium",
    TRUE, "Regular"
)</f>
        <v>Premium</v>
      </c>
      <c r="N842" s="32" cm="1">
        <f t="array" ref="N842">_xlfn.IFS(
   FACT_ORDERS[[#This Row],[TypeOfClient]]="VIP", 0.2,
   FACT_ORDERS[[#This Row],[TypeOfClient]]="Premium", 0.1,
   TRUE, 0
)</f>
        <v>0.1</v>
      </c>
      <c r="O842" s="31" cm="1">
        <f t="array" ref="O842">_xlfn.IFS(
   FACT_ORDERS[[#This Row],[TotalAmount]]&gt;1500, 0.15,
   FACT_ORDERS[[#This Row],[TotalAmount]]&gt;1000, 0.1,
   FACT_ORDERS[[#This Row],[TotalAmount]]&gt;500, 0.05,
   TRUE, 0
)</f>
        <v>0.15</v>
      </c>
      <c r="P842" s="28">
        <f xml:space="preserve"> FACT_ORDERS[[#This Row],[TotalAmount]] * (1 - (FACT_ORDERS[[#This Row],[ClientDiscount]] + FACT_ORDERS[[#This Row],[OrderDiscount]]) )</f>
        <v>2691</v>
      </c>
      <c r="Q842" s="28">
        <f>FACT_ORDERS[[#This Row],[TotalAmountWithDiscount]]+FACT_ORDERS[[#This Row],[DeliveryCost]]</f>
        <v>2691</v>
      </c>
      <c r="R842" s="35">
        <v>45537</v>
      </c>
      <c r="S842" s="35" t="str">
        <f>IF(NETWORKDAYS(FACT_ORDERS[[#This Row],[Order-Date]], FACT_ORDERS[[#This Row],[ArrivalDate ]]) &gt; 10, "Late", "On Time")</f>
        <v>On Time</v>
      </c>
    </row>
    <row r="843" spans="1:19" x14ac:dyDescent="0.3">
      <c r="A843" s="12">
        <v>5841</v>
      </c>
      <c r="B843" s="12">
        <v>234</v>
      </c>
      <c r="C843" s="12">
        <v>10271</v>
      </c>
      <c r="D843" s="12">
        <v>842</v>
      </c>
      <c r="E843" s="12" t="s">
        <v>244</v>
      </c>
      <c r="F843" s="13">
        <v>45200</v>
      </c>
      <c r="G843" s="26" t="s">
        <v>11518</v>
      </c>
      <c r="H843" s="12">
        <v>41</v>
      </c>
      <c r="I843" s="28">
        <f>VLOOKUP(B:B,DIM_PRODUCTS!A:F,5,FALSE)</f>
        <v>13</v>
      </c>
      <c r="J843" s="28">
        <f>FACT_ORDERS[[#This Row],[ProductPrice]]*FACT_ORDERS[[#This Row],[Quantity]]</f>
        <v>533</v>
      </c>
      <c r="K843" s="12" t="str">
        <f>VLOOKUP(C:C,DIM_CUSTOMERS!A:G,7,FALSE)</f>
        <v>USA</v>
      </c>
      <c r="L843" s="30" cm="1">
        <f t="array" ref="L843">_xlfn.IFS(
    AND(FACT_ORDERS[[#This Row],[DeliveryMehtod]]="shippment",FACT_ORDERS[[#This Row],[TotalAmount]]&gt;=200), 0,
    AND(FACT_ORDERS[[#This Row],[DeliveryMehtod]]="pickup"), 15,
    AND(FACT_ORDERS[[#This Row],[DeliveryMehtod]]="shippment",FACT_ORDERS[[#This Row],[TotalAmount]]&lt;200), 35
)</f>
        <v>0</v>
      </c>
      <c r="M843" s="12" t="str" cm="1">
        <f t="array" ref="M843">_xlfn.IFS(
    SUMIFS(FACT_ORDERS[TotalAmount], FACT_ORDERS[WD_CUSTOMERS],FACT_ORDERS[[#This Row],[WD_CUSTOMERS]])&gt;=15000, "VIP",
    SUMIFS(FACT_ORDERS[TotalAmount], FACT_ORDERS[WD_CUSTOMERS],FACT_ORDERS[[#This Row],[WD_CUSTOMERS]])&gt;=8000, "Premium",
    TRUE, "Regular"
)</f>
        <v>Regular</v>
      </c>
      <c r="N843" s="32" cm="1">
        <f t="array" ref="N843">_xlfn.IFS(
   FACT_ORDERS[[#This Row],[TypeOfClient]]="VIP", 0.2,
   FACT_ORDERS[[#This Row],[TypeOfClient]]="Premium", 0.1,
   TRUE, 0
)</f>
        <v>0</v>
      </c>
      <c r="O843" s="31" cm="1">
        <f t="array" ref="O843">_xlfn.IFS(
   FACT_ORDERS[[#This Row],[TotalAmount]]&gt;1500, 0.15,
   FACT_ORDERS[[#This Row],[TotalAmount]]&gt;1000, 0.1,
   FACT_ORDERS[[#This Row],[TotalAmount]]&gt;500, 0.05,
   TRUE, 0
)</f>
        <v>0.05</v>
      </c>
      <c r="P843" s="28">
        <f xml:space="preserve"> FACT_ORDERS[[#This Row],[TotalAmount]] * (1 - (FACT_ORDERS[[#This Row],[ClientDiscount]] + FACT_ORDERS[[#This Row],[OrderDiscount]]) )</f>
        <v>506.34999999999997</v>
      </c>
      <c r="Q843" s="28">
        <f>FACT_ORDERS[[#This Row],[TotalAmountWithDiscount]]+FACT_ORDERS[[#This Row],[DeliveryCost]]</f>
        <v>506.34999999999997</v>
      </c>
      <c r="R843" s="35">
        <v>45211</v>
      </c>
      <c r="S843" s="35" t="str">
        <f>IF(NETWORKDAYS(FACT_ORDERS[[#This Row],[Order-Date]], FACT_ORDERS[[#This Row],[ArrivalDate ]]) &gt; 10, "Late", "On Time")</f>
        <v>On Time</v>
      </c>
    </row>
    <row r="844" spans="1:19" x14ac:dyDescent="0.3">
      <c r="A844" s="12">
        <v>5842</v>
      </c>
      <c r="B844" s="12">
        <v>204</v>
      </c>
      <c r="C844" s="12">
        <v>10094</v>
      </c>
      <c r="D844" s="12">
        <v>843</v>
      </c>
      <c r="E844" s="12" t="s">
        <v>244</v>
      </c>
      <c r="F844" s="13">
        <v>45435</v>
      </c>
      <c r="G844" s="26" t="s">
        <v>11519</v>
      </c>
      <c r="H844" s="12">
        <v>17</v>
      </c>
      <c r="I844" s="28">
        <f>VLOOKUP(B:B,DIM_PRODUCTS!A:F,5,FALSE)</f>
        <v>6</v>
      </c>
      <c r="J844" s="28">
        <f>FACT_ORDERS[[#This Row],[ProductPrice]]*FACT_ORDERS[[#This Row],[Quantity]]</f>
        <v>102</v>
      </c>
      <c r="K844" s="12" t="str">
        <f>VLOOKUP(C:C,DIM_CUSTOMERS!A:G,7,FALSE)</f>
        <v>Canada</v>
      </c>
      <c r="L844" s="30" cm="1">
        <f t="array" ref="L844">_xlfn.IFS(
    AND(FACT_ORDERS[[#This Row],[DeliveryMehtod]]="shippment",FACT_ORDERS[[#This Row],[TotalAmount]]&gt;=200), 0,
    AND(FACT_ORDERS[[#This Row],[DeliveryMehtod]]="pickup"), 15,
    AND(FACT_ORDERS[[#This Row],[DeliveryMehtod]]="shippment",FACT_ORDERS[[#This Row],[TotalAmount]]&lt;200), 35
)</f>
        <v>35</v>
      </c>
      <c r="M844" s="12" t="str" cm="1">
        <f t="array" ref="M844">_xlfn.IFS(
    SUMIFS(FACT_ORDERS[TotalAmount], FACT_ORDERS[WD_CUSTOMERS],FACT_ORDERS[[#This Row],[WD_CUSTOMERS]])&gt;=15000, "VIP",
    SUMIFS(FACT_ORDERS[TotalAmount], FACT_ORDERS[WD_CUSTOMERS],FACT_ORDERS[[#This Row],[WD_CUSTOMERS]])&gt;=8000, "Premium",
    TRUE, "Regular"
)</f>
        <v>Premium</v>
      </c>
      <c r="N844" s="32" cm="1">
        <f t="array" ref="N844">_xlfn.IFS(
   FACT_ORDERS[[#This Row],[TypeOfClient]]="VIP", 0.2,
   FACT_ORDERS[[#This Row],[TypeOfClient]]="Premium", 0.1,
   TRUE, 0
)</f>
        <v>0.1</v>
      </c>
      <c r="O844" s="31" cm="1">
        <f t="array" ref="O844">_xlfn.IFS(
   FACT_ORDERS[[#This Row],[TotalAmount]]&gt;1500, 0.15,
   FACT_ORDERS[[#This Row],[TotalAmount]]&gt;1000, 0.1,
   FACT_ORDERS[[#This Row],[TotalAmount]]&gt;500, 0.05,
   TRUE, 0
)</f>
        <v>0</v>
      </c>
      <c r="P844" s="28">
        <f xml:space="preserve"> FACT_ORDERS[[#This Row],[TotalAmount]] * (1 - (FACT_ORDERS[[#This Row],[ClientDiscount]] + FACT_ORDERS[[#This Row],[OrderDiscount]]) )</f>
        <v>91.8</v>
      </c>
      <c r="Q844" s="28">
        <f>FACT_ORDERS[[#This Row],[TotalAmountWithDiscount]]+FACT_ORDERS[[#This Row],[DeliveryCost]]</f>
        <v>126.8</v>
      </c>
      <c r="R844" s="35">
        <v>45445</v>
      </c>
      <c r="S844" s="35" t="str">
        <f>IF(NETWORKDAYS(FACT_ORDERS[[#This Row],[Order-Date]], FACT_ORDERS[[#This Row],[ArrivalDate ]]) &gt; 10, "Late", "On Time")</f>
        <v>On Time</v>
      </c>
    </row>
    <row r="845" spans="1:19" x14ac:dyDescent="0.3">
      <c r="A845" s="12">
        <v>5843</v>
      </c>
      <c r="B845" s="12">
        <v>267</v>
      </c>
      <c r="C845" s="12">
        <v>10094</v>
      </c>
      <c r="D845" s="12">
        <v>844</v>
      </c>
      <c r="E845" s="12" t="s">
        <v>243</v>
      </c>
      <c r="F845" s="13">
        <v>45435</v>
      </c>
      <c r="G845" s="26" t="s">
        <v>11520</v>
      </c>
      <c r="H845" s="12">
        <v>47</v>
      </c>
      <c r="I845" s="28">
        <f>VLOOKUP(B:B,DIM_PRODUCTS!A:F,5,FALSE)</f>
        <v>26</v>
      </c>
      <c r="J845" s="28">
        <f>FACT_ORDERS[[#This Row],[ProductPrice]]*FACT_ORDERS[[#This Row],[Quantity]]</f>
        <v>1222</v>
      </c>
      <c r="K845" s="12" t="str">
        <f>VLOOKUP(C:C,DIM_CUSTOMERS!A:G,7,FALSE)</f>
        <v>Canada</v>
      </c>
      <c r="L845" s="30" cm="1">
        <f t="array" ref="L845">_xlfn.IFS(
    AND(FACT_ORDERS[[#This Row],[DeliveryMehtod]]="shippment",FACT_ORDERS[[#This Row],[TotalAmount]]&gt;=200), 0,
    AND(FACT_ORDERS[[#This Row],[DeliveryMehtod]]="pickup"), 15,
    AND(FACT_ORDERS[[#This Row],[DeliveryMehtod]]="shippment",FACT_ORDERS[[#This Row],[TotalAmount]]&lt;200), 35
)</f>
        <v>15</v>
      </c>
      <c r="M845" s="12" t="str" cm="1">
        <f t="array" ref="M845">_xlfn.IFS(
    SUMIFS(FACT_ORDERS[TotalAmount], FACT_ORDERS[WD_CUSTOMERS],FACT_ORDERS[[#This Row],[WD_CUSTOMERS]])&gt;=15000, "VIP",
    SUMIFS(FACT_ORDERS[TotalAmount], FACT_ORDERS[WD_CUSTOMERS],FACT_ORDERS[[#This Row],[WD_CUSTOMERS]])&gt;=8000, "Premium",
    TRUE, "Regular"
)</f>
        <v>Premium</v>
      </c>
      <c r="N845" s="32" cm="1">
        <f t="array" ref="N845">_xlfn.IFS(
   FACT_ORDERS[[#This Row],[TypeOfClient]]="VIP", 0.2,
   FACT_ORDERS[[#This Row],[TypeOfClient]]="Premium", 0.1,
   TRUE, 0
)</f>
        <v>0.1</v>
      </c>
      <c r="O845" s="31" cm="1">
        <f t="array" ref="O845">_xlfn.IFS(
   FACT_ORDERS[[#This Row],[TotalAmount]]&gt;1500, 0.15,
   FACT_ORDERS[[#This Row],[TotalAmount]]&gt;1000, 0.1,
   FACT_ORDERS[[#This Row],[TotalAmount]]&gt;500, 0.05,
   TRUE, 0
)</f>
        <v>0.1</v>
      </c>
      <c r="P845" s="28">
        <f xml:space="preserve"> FACT_ORDERS[[#This Row],[TotalAmount]] * (1 - (FACT_ORDERS[[#This Row],[ClientDiscount]] + FACT_ORDERS[[#This Row],[OrderDiscount]]) )</f>
        <v>977.6</v>
      </c>
      <c r="Q845" s="28">
        <f>FACT_ORDERS[[#This Row],[TotalAmountWithDiscount]]+FACT_ORDERS[[#This Row],[DeliveryCost]]</f>
        <v>992.6</v>
      </c>
      <c r="R845" s="35">
        <v>45453</v>
      </c>
      <c r="S845" s="35" t="str">
        <f>IF(NETWORKDAYS(FACT_ORDERS[[#This Row],[Order-Date]], FACT_ORDERS[[#This Row],[ArrivalDate ]]) &gt; 10, "Late", "On Time")</f>
        <v>Late</v>
      </c>
    </row>
    <row r="846" spans="1:19" x14ac:dyDescent="0.3">
      <c r="A846" s="12">
        <v>5844</v>
      </c>
      <c r="B846" s="12">
        <v>202</v>
      </c>
      <c r="C846" s="12">
        <v>10548</v>
      </c>
      <c r="D846" s="12">
        <v>845</v>
      </c>
      <c r="E846" s="12" t="s">
        <v>243</v>
      </c>
      <c r="F846" s="13">
        <v>45429</v>
      </c>
      <c r="G846" s="26" t="s">
        <v>11521</v>
      </c>
      <c r="H846" s="12">
        <v>8</v>
      </c>
      <c r="I846" s="28">
        <f>VLOOKUP(B:B,DIM_PRODUCTS!A:F,5,FALSE)</f>
        <v>15</v>
      </c>
      <c r="J846" s="28">
        <f>FACT_ORDERS[[#This Row],[ProductPrice]]*FACT_ORDERS[[#This Row],[Quantity]]</f>
        <v>120</v>
      </c>
      <c r="K846" s="12" t="str">
        <f>VLOOKUP(C:C,DIM_CUSTOMERS!A:G,7,FALSE)</f>
        <v>China</v>
      </c>
      <c r="L846" s="30" cm="1">
        <f t="array" ref="L846">_xlfn.IFS(
    AND(FACT_ORDERS[[#This Row],[DeliveryMehtod]]="shippment",FACT_ORDERS[[#This Row],[TotalAmount]]&gt;=200), 0,
    AND(FACT_ORDERS[[#This Row],[DeliveryMehtod]]="pickup"), 15,
    AND(FACT_ORDERS[[#This Row],[DeliveryMehtod]]="shippment",FACT_ORDERS[[#This Row],[TotalAmount]]&lt;200), 35
)</f>
        <v>15</v>
      </c>
      <c r="M846" s="12" t="str" cm="1">
        <f t="array" ref="M846">_xlfn.IFS(
    SUMIFS(FACT_ORDERS[TotalAmount], FACT_ORDERS[WD_CUSTOMERS],FACT_ORDERS[[#This Row],[WD_CUSTOMERS]])&gt;=15000, "VIP",
    SUMIFS(FACT_ORDERS[TotalAmount], FACT_ORDERS[WD_CUSTOMERS],FACT_ORDERS[[#This Row],[WD_CUSTOMERS]])&gt;=8000, "Premium",
    TRUE, "Regular"
)</f>
        <v>Regular</v>
      </c>
      <c r="N846" s="32" cm="1">
        <f t="array" ref="N846">_xlfn.IFS(
   FACT_ORDERS[[#This Row],[TypeOfClient]]="VIP", 0.2,
   FACT_ORDERS[[#This Row],[TypeOfClient]]="Premium", 0.1,
   TRUE, 0
)</f>
        <v>0</v>
      </c>
      <c r="O846" s="31" cm="1">
        <f t="array" ref="O846">_xlfn.IFS(
   FACT_ORDERS[[#This Row],[TotalAmount]]&gt;1500, 0.15,
   FACT_ORDERS[[#This Row],[TotalAmount]]&gt;1000, 0.1,
   FACT_ORDERS[[#This Row],[TotalAmount]]&gt;500, 0.05,
   TRUE, 0
)</f>
        <v>0</v>
      </c>
      <c r="P846" s="28">
        <f xml:space="preserve"> FACT_ORDERS[[#This Row],[TotalAmount]] * (1 - (FACT_ORDERS[[#This Row],[ClientDiscount]] + FACT_ORDERS[[#This Row],[OrderDiscount]]) )</f>
        <v>120</v>
      </c>
      <c r="Q846" s="28">
        <f>FACT_ORDERS[[#This Row],[TotalAmountWithDiscount]]+FACT_ORDERS[[#This Row],[DeliveryCost]]</f>
        <v>135</v>
      </c>
      <c r="R846" s="35">
        <v>45440</v>
      </c>
      <c r="S846" s="35" t="str">
        <f>IF(NETWORKDAYS(FACT_ORDERS[[#This Row],[Order-Date]], FACT_ORDERS[[#This Row],[ArrivalDate ]]) &gt; 10, "Late", "On Time")</f>
        <v>On Time</v>
      </c>
    </row>
    <row r="847" spans="1:19" x14ac:dyDescent="0.3">
      <c r="A847" s="12">
        <v>5845</v>
      </c>
      <c r="B847" s="12">
        <v>204</v>
      </c>
      <c r="C847" s="12">
        <v>10602</v>
      </c>
      <c r="D847" s="12">
        <v>846</v>
      </c>
      <c r="E847" s="12" t="s">
        <v>243</v>
      </c>
      <c r="F847" s="13">
        <v>45549</v>
      </c>
      <c r="G847" s="26" t="s">
        <v>11522</v>
      </c>
      <c r="H847" s="12">
        <v>22</v>
      </c>
      <c r="I847" s="28">
        <f>VLOOKUP(B:B,DIM_PRODUCTS!A:F,5,FALSE)</f>
        <v>6</v>
      </c>
      <c r="J847" s="28">
        <f>FACT_ORDERS[[#This Row],[ProductPrice]]*FACT_ORDERS[[#This Row],[Quantity]]</f>
        <v>132</v>
      </c>
      <c r="K847" s="12" t="str">
        <f>VLOOKUP(C:C,DIM_CUSTOMERS!A:G,7,FALSE)</f>
        <v>France</v>
      </c>
      <c r="L847" s="30" cm="1">
        <f t="array" ref="L847">_xlfn.IFS(
    AND(FACT_ORDERS[[#This Row],[DeliveryMehtod]]="shippment",FACT_ORDERS[[#This Row],[TotalAmount]]&gt;=200), 0,
    AND(FACT_ORDERS[[#This Row],[DeliveryMehtod]]="pickup"), 15,
    AND(FACT_ORDERS[[#This Row],[DeliveryMehtod]]="shippment",FACT_ORDERS[[#This Row],[TotalAmount]]&lt;200), 35
)</f>
        <v>15</v>
      </c>
      <c r="M847" s="12" t="str" cm="1">
        <f t="array" ref="M847">_xlfn.IFS(
    SUMIFS(FACT_ORDERS[TotalAmount], FACT_ORDERS[WD_CUSTOMERS],FACT_ORDERS[[#This Row],[WD_CUSTOMERS]])&gt;=15000, "VIP",
    SUMIFS(FACT_ORDERS[TotalAmount], FACT_ORDERS[WD_CUSTOMERS],FACT_ORDERS[[#This Row],[WD_CUSTOMERS]])&gt;=8000, "Premium",
    TRUE, "Regular"
)</f>
        <v>Regular</v>
      </c>
      <c r="N847" s="32" cm="1">
        <f t="array" ref="N847">_xlfn.IFS(
   FACT_ORDERS[[#This Row],[TypeOfClient]]="VIP", 0.2,
   FACT_ORDERS[[#This Row],[TypeOfClient]]="Premium", 0.1,
   TRUE, 0
)</f>
        <v>0</v>
      </c>
      <c r="O847" s="31" cm="1">
        <f t="array" ref="O847">_xlfn.IFS(
   FACT_ORDERS[[#This Row],[TotalAmount]]&gt;1500, 0.15,
   FACT_ORDERS[[#This Row],[TotalAmount]]&gt;1000, 0.1,
   FACT_ORDERS[[#This Row],[TotalAmount]]&gt;500, 0.05,
   TRUE, 0
)</f>
        <v>0</v>
      </c>
      <c r="P847" s="28">
        <f xml:space="preserve"> FACT_ORDERS[[#This Row],[TotalAmount]] * (1 - (FACT_ORDERS[[#This Row],[ClientDiscount]] + FACT_ORDERS[[#This Row],[OrderDiscount]]) )</f>
        <v>132</v>
      </c>
      <c r="Q847" s="28">
        <f>FACT_ORDERS[[#This Row],[TotalAmountWithDiscount]]+FACT_ORDERS[[#This Row],[DeliveryCost]]</f>
        <v>147</v>
      </c>
      <c r="R847" s="35">
        <v>45558</v>
      </c>
      <c r="S847" s="35" t="str">
        <f>IF(NETWORKDAYS(FACT_ORDERS[[#This Row],[Order-Date]], FACT_ORDERS[[#This Row],[ArrivalDate ]]) &gt; 10, "Late", "On Time")</f>
        <v>On Time</v>
      </c>
    </row>
    <row r="848" spans="1:19" x14ac:dyDescent="0.3">
      <c r="A848" s="12">
        <v>5846</v>
      </c>
      <c r="B848" s="12">
        <v>258</v>
      </c>
      <c r="C848" s="12">
        <v>10845</v>
      </c>
      <c r="D848" s="12">
        <v>847</v>
      </c>
      <c r="E848" s="12" t="s">
        <v>243</v>
      </c>
      <c r="F848" s="13">
        <v>45516</v>
      </c>
      <c r="G848" s="26" t="s">
        <v>11523</v>
      </c>
      <c r="H848" s="12">
        <v>24</v>
      </c>
      <c r="I848" s="28">
        <f>VLOOKUP(B:B,DIM_PRODUCTS!A:F,5,FALSE)</f>
        <v>24</v>
      </c>
      <c r="J848" s="28">
        <f>FACT_ORDERS[[#This Row],[ProductPrice]]*FACT_ORDERS[[#This Row],[Quantity]]</f>
        <v>576</v>
      </c>
      <c r="K848" s="12" t="str">
        <f>VLOOKUP(C:C,DIM_CUSTOMERS!A:G,7,FALSE)</f>
        <v>Italy</v>
      </c>
      <c r="L848" s="30" cm="1">
        <f t="array" ref="L848">_xlfn.IFS(
    AND(FACT_ORDERS[[#This Row],[DeliveryMehtod]]="shippment",FACT_ORDERS[[#This Row],[TotalAmount]]&gt;=200), 0,
    AND(FACT_ORDERS[[#This Row],[DeliveryMehtod]]="pickup"), 15,
    AND(FACT_ORDERS[[#This Row],[DeliveryMehtod]]="shippment",FACT_ORDERS[[#This Row],[TotalAmount]]&lt;200), 35
)</f>
        <v>15</v>
      </c>
      <c r="M848" s="12" t="str" cm="1">
        <f t="array" ref="M848">_xlfn.IFS(
    SUMIFS(FACT_ORDERS[TotalAmount], FACT_ORDERS[WD_CUSTOMERS],FACT_ORDERS[[#This Row],[WD_CUSTOMERS]])&gt;=15000, "VIP",
    SUMIFS(FACT_ORDERS[TotalAmount], FACT_ORDERS[WD_CUSTOMERS],FACT_ORDERS[[#This Row],[WD_CUSTOMERS]])&gt;=8000, "Premium",
    TRUE, "Regular"
)</f>
        <v>VIP</v>
      </c>
      <c r="N848" s="32" cm="1">
        <f t="array" ref="N848">_xlfn.IFS(
   FACT_ORDERS[[#This Row],[TypeOfClient]]="VIP", 0.2,
   FACT_ORDERS[[#This Row],[TypeOfClient]]="Premium", 0.1,
   TRUE, 0
)</f>
        <v>0.2</v>
      </c>
      <c r="O848" s="31" cm="1">
        <f t="array" ref="O848">_xlfn.IFS(
   FACT_ORDERS[[#This Row],[TotalAmount]]&gt;1500, 0.15,
   FACT_ORDERS[[#This Row],[TotalAmount]]&gt;1000, 0.1,
   FACT_ORDERS[[#This Row],[TotalAmount]]&gt;500, 0.05,
   TRUE, 0
)</f>
        <v>0.05</v>
      </c>
      <c r="P848" s="28">
        <f xml:space="preserve"> FACT_ORDERS[[#This Row],[TotalAmount]] * (1 - (FACT_ORDERS[[#This Row],[ClientDiscount]] + FACT_ORDERS[[#This Row],[OrderDiscount]]) )</f>
        <v>432</v>
      </c>
      <c r="Q848" s="28">
        <f>FACT_ORDERS[[#This Row],[TotalAmountWithDiscount]]+FACT_ORDERS[[#This Row],[DeliveryCost]]</f>
        <v>447</v>
      </c>
      <c r="R848" s="35">
        <v>45525</v>
      </c>
      <c r="S848" s="35" t="str">
        <f>IF(NETWORKDAYS(FACT_ORDERS[[#This Row],[Order-Date]], FACT_ORDERS[[#This Row],[ArrivalDate ]]) &gt; 10, "Late", "On Time")</f>
        <v>On Time</v>
      </c>
    </row>
    <row r="849" spans="1:19" x14ac:dyDescent="0.3">
      <c r="A849" s="12">
        <v>5847</v>
      </c>
      <c r="B849" s="12">
        <v>203</v>
      </c>
      <c r="C849" s="12">
        <v>10845</v>
      </c>
      <c r="D849" s="12">
        <v>848</v>
      </c>
      <c r="E849" s="12" t="s">
        <v>244</v>
      </c>
      <c r="F849" s="13">
        <v>45240</v>
      </c>
      <c r="G849" s="26" t="s">
        <v>11524</v>
      </c>
      <c r="H849" s="12">
        <v>7</v>
      </c>
      <c r="I849" s="28">
        <f>VLOOKUP(B:B,DIM_PRODUCTS!A:F,5,FALSE)</f>
        <v>5</v>
      </c>
      <c r="J849" s="28">
        <f>FACT_ORDERS[[#This Row],[ProductPrice]]*FACT_ORDERS[[#This Row],[Quantity]]</f>
        <v>35</v>
      </c>
      <c r="K849" s="12" t="str">
        <f>VLOOKUP(C:C,DIM_CUSTOMERS!A:G,7,FALSE)</f>
        <v>Italy</v>
      </c>
      <c r="L849" s="30" cm="1">
        <f t="array" ref="L849">_xlfn.IFS(
    AND(FACT_ORDERS[[#This Row],[DeliveryMehtod]]="shippment",FACT_ORDERS[[#This Row],[TotalAmount]]&gt;=200), 0,
    AND(FACT_ORDERS[[#This Row],[DeliveryMehtod]]="pickup"), 15,
    AND(FACT_ORDERS[[#This Row],[DeliveryMehtod]]="shippment",FACT_ORDERS[[#This Row],[TotalAmount]]&lt;200), 35
)</f>
        <v>35</v>
      </c>
      <c r="M849" s="12" t="str" cm="1">
        <f t="array" ref="M849">_xlfn.IFS(
    SUMIFS(FACT_ORDERS[TotalAmount], FACT_ORDERS[WD_CUSTOMERS],FACT_ORDERS[[#This Row],[WD_CUSTOMERS]])&gt;=15000, "VIP",
    SUMIFS(FACT_ORDERS[TotalAmount], FACT_ORDERS[WD_CUSTOMERS],FACT_ORDERS[[#This Row],[WD_CUSTOMERS]])&gt;=8000, "Premium",
    TRUE, "Regular"
)</f>
        <v>VIP</v>
      </c>
      <c r="N849" s="32" cm="1">
        <f t="array" ref="N849">_xlfn.IFS(
   FACT_ORDERS[[#This Row],[TypeOfClient]]="VIP", 0.2,
   FACT_ORDERS[[#This Row],[TypeOfClient]]="Premium", 0.1,
   TRUE, 0
)</f>
        <v>0.2</v>
      </c>
      <c r="O849" s="31" cm="1">
        <f t="array" ref="O849">_xlfn.IFS(
   FACT_ORDERS[[#This Row],[TotalAmount]]&gt;1500, 0.15,
   FACT_ORDERS[[#This Row],[TotalAmount]]&gt;1000, 0.1,
   FACT_ORDERS[[#This Row],[TotalAmount]]&gt;500, 0.05,
   TRUE, 0
)</f>
        <v>0</v>
      </c>
      <c r="P849" s="28">
        <f xml:space="preserve"> FACT_ORDERS[[#This Row],[TotalAmount]] * (1 - (FACT_ORDERS[[#This Row],[ClientDiscount]] + FACT_ORDERS[[#This Row],[OrderDiscount]]) )</f>
        <v>28</v>
      </c>
      <c r="Q849" s="28">
        <f>FACT_ORDERS[[#This Row],[TotalAmountWithDiscount]]+FACT_ORDERS[[#This Row],[DeliveryCost]]</f>
        <v>63</v>
      </c>
      <c r="R849" s="35">
        <v>45248</v>
      </c>
      <c r="S849" s="35" t="str">
        <f>IF(NETWORKDAYS(FACT_ORDERS[[#This Row],[Order-Date]], FACT_ORDERS[[#This Row],[ArrivalDate ]]) &gt; 10, "Late", "On Time")</f>
        <v>On Time</v>
      </c>
    </row>
    <row r="850" spans="1:19" x14ac:dyDescent="0.3">
      <c r="A850" s="12">
        <v>5848</v>
      </c>
      <c r="B850" s="12">
        <v>221</v>
      </c>
      <c r="C850" s="12">
        <v>10845</v>
      </c>
      <c r="D850" s="12">
        <v>849</v>
      </c>
      <c r="E850" s="12" t="s">
        <v>243</v>
      </c>
      <c r="F850" s="13">
        <v>45240</v>
      </c>
      <c r="G850" s="26" t="s">
        <v>11525</v>
      </c>
      <c r="H850" s="12">
        <v>30</v>
      </c>
      <c r="I850" s="28">
        <f>VLOOKUP(B:B,DIM_PRODUCTS!A:F,5,FALSE)</f>
        <v>25</v>
      </c>
      <c r="J850" s="28">
        <f>FACT_ORDERS[[#This Row],[ProductPrice]]*FACT_ORDERS[[#This Row],[Quantity]]</f>
        <v>750</v>
      </c>
      <c r="K850" s="12" t="str">
        <f>VLOOKUP(C:C,DIM_CUSTOMERS!A:G,7,FALSE)</f>
        <v>Italy</v>
      </c>
      <c r="L850" s="30" cm="1">
        <f t="array" ref="L850">_xlfn.IFS(
    AND(FACT_ORDERS[[#This Row],[DeliveryMehtod]]="shippment",FACT_ORDERS[[#This Row],[TotalAmount]]&gt;=200), 0,
    AND(FACT_ORDERS[[#This Row],[DeliveryMehtod]]="pickup"), 15,
    AND(FACT_ORDERS[[#This Row],[DeliveryMehtod]]="shippment",FACT_ORDERS[[#This Row],[TotalAmount]]&lt;200), 35
)</f>
        <v>15</v>
      </c>
      <c r="M850" s="12" t="str" cm="1">
        <f t="array" ref="M850">_xlfn.IFS(
    SUMIFS(FACT_ORDERS[TotalAmount], FACT_ORDERS[WD_CUSTOMERS],FACT_ORDERS[[#This Row],[WD_CUSTOMERS]])&gt;=15000, "VIP",
    SUMIFS(FACT_ORDERS[TotalAmount], FACT_ORDERS[WD_CUSTOMERS],FACT_ORDERS[[#This Row],[WD_CUSTOMERS]])&gt;=8000, "Premium",
    TRUE, "Regular"
)</f>
        <v>VIP</v>
      </c>
      <c r="N850" s="32" cm="1">
        <f t="array" ref="N850">_xlfn.IFS(
   FACT_ORDERS[[#This Row],[TypeOfClient]]="VIP", 0.2,
   FACT_ORDERS[[#This Row],[TypeOfClient]]="Premium", 0.1,
   TRUE, 0
)</f>
        <v>0.2</v>
      </c>
      <c r="O850" s="31" cm="1">
        <f t="array" ref="O850">_xlfn.IFS(
   FACT_ORDERS[[#This Row],[TotalAmount]]&gt;1500, 0.15,
   FACT_ORDERS[[#This Row],[TotalAmount]]&gt;1000, 0.1,
   FACT_ORDERS[[#This Row],[TotalAmount]]&gt;500, 0.05,
   TRUE, 0
)</f>
        <v>0.05</v>
      </c>
      <c r="P850" s="28">
        <f xml:space="preserve"> FACT_ORDERS[[#This Row],[TotalAmount]] * (1 - (FACT_ORDERS[[#This Row],[ClientDiscount]] + FACT_ORDERS[[#This Row],[OrderDiscount]]) )</f>
        <v>562.5</v>
      </c>
      <c r="Q850" s="28">
        <f>FACT_ORDERS[[#This Row],[TotalAmountWithDiscount]]+FACT_ORDERS[[#This Row],[DeliveryCost]]</f>
        <v>577.5</v>
      </c>
      <c r="R850" s="35">
        <v>45249</v>
      </c>
      <c r="S850" s="35" t="str">
        <f>IF(NETWORKDAYS(FACT_ORDERS[[#This Row],[Order-Date]], FACT_ORDERS[[#This Row],[ArrivalDate ]]) &gt; 10, "Late", "On Time")</f>
        <v>On Time</v>
      </c>
    </row>
    <row r="851" spans="1:19" x14ac:dyDescent="0.3">
      <c r="A851" s="12">
        <v>5849</v>
      </c>
      <c r="B851" s="12">
        <v>226</v>
      </c>
      <c r="C851" s="12">
        <v>10845</v>
      </c>
      <c r="D851" s="12">
        <v>850</v>
      </c>
      <c r="E851" s="12" t="s">
        <v>244</v>
      </c>
      <c r="F851" s="13">
        <v>45240</v>
      </c>
      <c r="G851" s="26" t="s">
        <v>11526</v>
      </c>
      <c r="H851" s="12">
        <v>38</v>
      </c>
      <c r="I851" s="28">
        <f>VLOOKUP(B:B,DIM_PRODUCTS!A:F,5,FALSE)</f>
        <v>16</v>
      </c>
      <c r="J851" s="28">
        <f>FACT_ORDERS[[#This Row],[ProductPrice]]*FACT_ORDERS[[#This Row],[Quantity]]</f>
        <v>608</v>
      </c>
      <c r="K851" s="12" t="str">
        <f>VLOOKUP(C:C,DIM_CUSTOMERS!A:G,7,FALSE)</f>
        <v>Italy</v>
      </c>
      <c r="L851" s="30" cm="1">
        <f t="array" ref="L851">_xlfn.IFS(
    AND(FACT_ORDERS[[#This Row],[DeliveryMehtod]]="shippment",FACT_ORDERS[[#This Row],[TotalAmount]]&gt;=200), 0,
    AND(FACT_ORDERS[[#This Row],[DeliveryMehtod]]="pickup"), 15,
    AND(FACT_ORDERS[[#This Row],[DeliveryMehtod]]="shippment",FACT_ORDERS[[#This Row],[TotalAmount]]&lt;200), 35
)</f>
        <v>0</v>
      </c>
      <c r="M851" s="12" t="str" cm="1">
        <f t="array" ref="M851">_xlfn.IFS(
    SUMIFS(FACT_ORDERS[TotalAmount], FACT_ORDERS[WD_CUSTOMERS],FACT_ORDERS[[#This Row],[WD_CUSTOMERS]])&gt;=15000, "VIP",
    SUMIFS(FACT_ORDERS[TotalAmount], FACT_ORDERS[WD_CUSTOMERS],FACT_ORDERS[[#This Row],[WD_CUSTOMERS]])&gt;=8000, "Premium",
    TRUE, "Regular"
)</f>
        <v>VIP</v>
      </c>
      <c r="N851" s="32" cm="1">
        <f t="array" ref="N851">_xlfn.IFS(
   FACT_ORDERS[[#This Row],[TypeOfClient]]="VIP", 0.2,
   FACT_ORDERS[[#This Row],[TypeOfClient]]="Premium", 0.1,
   TRUE, 0
)</f>
        <v>0.2</v>
      </c>
      <c r="O851" s="31" cm="1">
        <f t="array" ref="O851">_xlfn.IFS(
   FACT_ORDERS[[#This Row],[TotalAmount]]&gt;1500, 0.15,
   FACT_ORDERS[[#This Row],[TotalAmount]]&gt;1000, 0.1,
   FACT_ORDERS[[#This Row],[TotalAmount]]&gt;500, 0.05,
   TRUE, 0
)</f>
        <v>0.05</v>
      </c>
      <c r="P851" s="28">
        <f xml:space="preserve"> FACT_ORDERS[[#This Row],[TotalAmount]] * (1 - (FACT_ORDERS[[#This Row],[ClientDiscount]] + FACT_ORDERS[[#This Row],[OrderDiscount]]) )</f>
        <v>456</v>
      </c>
      <c r="Q851" s="28">
        <f>FACT_ORDERS[[#This Row],[TotalAmountWithDiscount]]+FACT_ORDERS[[#This Row],[DeliveryCost]]</f>
        <v>456</v>
      </c>
      <c r="R851" s="35">
        <v>45249</v>
      </c>
      <c r="S851" s="35" t="str">
        <f>IF(NETWORKDAYS(FACT_ORDERS[[#This Row],[Order-Date]], FACT_ORDERS[[#This Row],[ArrivalDate ]]) &gt; 10, "Late", "On Time")</f>
        <v>On Time</v>
      </c>
    </row>
    <row r="852" spans="1:19" x14ac:dyDescent="0.3">
      <c r="A852" s="12">
        <v>5850</v>
      </c>
      <c r="B852" s="12">
        <v>213</v>
      </c>
      <c r="C852" s="12">
        <v>10845</v>
      </c>
      <c r="D852" s="12">
        <v>851</v>
      </c>
      <c r="E852" s="12" t="s">
        <v>244</v>
      </c>
      <c r="F852" s="13">
        <v>45240</v>
      </c>
      <c r="G852" s="26" t="s">
        <v>11527</v>
      </c>
      <c r="H852" s="12">
        <v>84</v>
      </c>
      <c r="I852" s="28">
        <f>VLOOKUP(B:B,DIM_PRODUCTS!A:F,5,FALSE)</f>
        <v>45</v>
      </c>
      <c r="J852" s="28">
        <f>FACT_ORDERS[[#This Row],[ProductPrice]]*FACT_ORDERS[[#This Row],[Quantity]]</f>
        <v>3780</v>
      </c>
      <c r="K852" s="12" t="str">
        <f>VLOOKUP(C:C,DIM_CUSTOMERS!A:G,7,FALSE)</f>
        <v>Italy</v>
      </c>
      <c r="L852" s="30" cm="1">
        <f t="array" ref="L852">_xlfn.IFS(
    AND(FACT_ORDERS[[#This Row],[DeliveryMehtod]]="shippment",FACT_ORDERS[[#This Row],[TotalAmount]]&gt;=200), 0,
    AND(FACT_ORDERS[[#This Row],[DeliveryMehtod]]="pickup"), 15,
    AND(FACT_ORDERS[[#This Row],[DeliveryMehtod]]="shippment",FACT_ORDERS[[#This Row],[TotalAmount]]&lt;200), 35
)</f>
        <v>0</v>
      </c>
      <c r="M852" s="12" t="str" cm="1">
        <f t="array" ref="M852">_xlfn.IFS(
    SUMIFS(FACT_ORDERS[TotalAmount], FACT_ORDERS[WD_CUSTOMERS],FACT_ORDERS[[#This Row],[WD_CUSTOMERS]])&gt;=15000, "VIP",
    SUMIFS(FACT_ORDERS[TotalAmount], FACT_ORDERS[WD_CUSTOMERS],FACT_ORDERS[[#This Row],[WD_CUSTOMERS]])&gt;=8000, "Premium",
    TRUE, "Regular"
)</f>
        <v>VIP</v>
      </c>
      <c r="N852" s="32" cm="1">
        <f t="array" ref="N852">_xlfn.IFS(
   FACT_ORDERS[[#This Row],[TypeOfClient]]="VIP", 0.2,
   FACT_ORDERS[[#This Row],[TypeOfClient]]="Premium", 0.1,
   TRUE, 0
)</f>
        <v>0.2</v>
      </c>
      <c r="O852" s="31" cm="1">
        <f t="array" ref="O852">_xlfn.IFS(
   FACT_ORDERS[[#This Row],[TotalAmount]]&gt;1500, 0.15,
   FACT_ORDERS[[#This Row],[TotalAmount]]&gt;1000, 0.1,
   FACT_ORDERS[[#This Row],[TotalAmount]]&gt;500, 0.05,
   TRUE, 0
)</f>
        <v>0.15</v>
      </c>
      <c r="P852" s="28">
        <f xml:space="preserve"> FACT_ORDERS[[#This Row],[TotalAmount]] * (1 - (FACT_ORDERS[[#This Row],[ClientDiscount]] + FACT_ORDERS[[#This Row],[OrderDiscount]]) )</f>
        <v>2457</v>
      </c>
      <c r="Q852" s="28">
        <f>FACT_ORDERS[[#This Row],[TotalAmountWithDiscount]]+FACT_ORDERS[[#This Row],[DeliveryCost]]</f>
        <v>2457</v>
      </c>
      <c r="R852" s="35">
        <v>45250</v>
      </c>
      <c r="S852" s="35" t="str">
        <f>IF(NETWORKDAYS(FACT_ORDERS[[#This Row],[Order-Date]], FACT_ORDERS[[#This Row],[ArrivalDate ]]) &gt; 10, "Late", "On Time")</f>
        <v>On Time</v>
      </c>
    </row>
    <row r="853" spans="1:19" x14ac:dyDescent="0.3">
      <c r="A853" s="12">
        <v>5851</v>
      </c>
      <c r="B853" s="12">
        <v>290</v>
      </c>
      <c r="C853" s="12">
        <v>10527</v>
      </c>
      <c r="D853" s="12">
        <v>852</v>
      </c>
      <c r="E853" s="12" t="s">
        <v>244</v>
      </c>
      <c r="F853" s="13">
        <v>45293</v>
      </c>
      <c r="G853" s="26" t="s">
        <v>11528</v>
      </c>
      <c r="H853" s="12">
        <v>8</v>
      </c>
      <c r="I853" s="28">
        <f>VLOOKUP(B:B,DIM_PRODUCTS!A:F,5,FALSE)</f>
        <v>15</v>
      </c>
      <c r="J853" s="28">
        <f>FACT_ORDERS[[#This Row],[ProductPrice]]*FACT_ORDERS[[#This Row],[Quantity]]</f>
        <v>120</v>
      </c>
      <c r="K853" s="12" t="str">
        <f>VLOOKUP(C:C,DIM_CUSTOMERS!A:G,7,FALSE)</f>
        <v>Japan</v>
      </c>
      <c r="L853" s="30" cm="1">
        <f t="array" ref="L853">_xlfn.IFS(
    AND(FACT_ORDERS[[#This Row],[DeliveryMehtod]]="shippment",FACT_ORDERS[[#This Row],[TotalAmount]]&gt;=200), 0,
    AND(FACT_ORDERS[[#This Row],[DeliveryMehtod]]="pickup"), 15,
    AND(FACT_ORDERS[[#This Row],[DeliveryMehtod]]="shippment",FACT_ORDERS[[#This Row],[TotalAmount]]&lt;200), 35
)</f>
        <v>35</v>
      </c>
      <c r="M853" s="12" t="str" cm="1">
        <f t="array" ref="M853">_xlfn.IFS(
    SUMIFS(FACT_ORDERS[TotalAmount], FACT_ORDERS[WD_CUSTOMERS],FACT_ORDERS[[#This Row],[WD_CUSTOMERS]])&gt;=15000, "VIP",
    SUMIFS(FACT_ORDERS[TotalAmount], FACT_ORDERS[WD_CUSTOMERS],FACT_ORDERS[[#This Row],[WD_CUSTOMERS]])&gt;=8000, "Premium",
    TRUE, "Regular"
)</f>
        <v>Premium</v>
      </c>
      <c r="N853" s="32" cm="1">
        <f t="array" ref="N853">_xlfn.IFS(
   FACT_ORDERS[[#This Row],[TypeOfClient]]="VIP", 0.2,
   FACT_ORDERS[[#This Row],[TypeOfClient]]="Premium", 0.1,
   TRUE, 0
)</f>
        <v>0.1</v>
      </c>
      <c r="O853" s="31" cm="1">
        <f t="array" ref="O853">_xlfn.IFS(
   FACT_ORDERS[[#This Row],[TotalAmount]]&gt;1500, 0.15,
   FACT_ORDERS[[#This Row],[TotalAmount]]&gt;1000, 0.1,
   FACT_ORDERS[[#This Row],[TotalAmount]]&gt;500, 0.05,
   TRUE, 0
)</f>
        <v>0</v>
      </c>
      <c r="P853" s="28">
        <f xml:space="preserve"> FACT_ORDERS[[#This Row],[TotalAmount]] * (1 - (FACT_ORDERS[[#This Row],[ClientDiscount]] + FACT_ORDERS[[#This Row],[OrderDiscount]]) )</f>
        <v>108</v>
      </c>
      <c r="Q853" s="28">
        <f>FACT_ORDERS[[#This Row],[TotalAmountWithDiscount]]+FACT_ORDERS[[#This Row],[DeliveryCost]]</f>
        <v>143</v>
      </c>
      <c r="R853" s="35">
        <v>45300</v>
      </c>
      <c r="S853" s="35" t="str">
        <f>IF(NETWORKDAYS(FACT_ORDERS[[#This Row],[Order-Date]], FACT_ORDERS[[#This Row],[ArrivalDate ]]) &gt; 10, "Late", "On Time")</f>
        <v>On Time</v>
      </c>
    </row>
    <row r="854" spans="1:19" x14ac:dyDescent="0.3">
      <c r="A854" s="12">
        <v>5852</v>
      </c>
      <c r="B854" s="12">
        <v>268</v>
      </c>
      <c r="C854" s="12">
        <v>10527</v>
      </c>
      <c r="D854" s="12">
        <v>853</v>
      </c>
      <c r="E854" s="12" t="s">
        <v>244</v>
      </c>
      <c r="F854" s="13">
        <v>45293</v>
      </c>
      <c r="G854" s="26" t="s">
        <v>11529</v>
      </c>
      <c r="H854" s="12">
        <v>49</v>
      </c>
      <c r="I854" s="28">
        <f>VLOOKUP(B:B,DIM_PRODUCTS!A:F,5,FALSE)</f>
        <v>29</v>
      </c>
      <c r="J854" s="28">
        <f>FACT_ORDERS[[#This Row],[ProductPrice]]*FACT_ORDERS[[#This Row],[Quantity]]</f>
        <v>1421</v>
      </c>
      <c r="K854" s="12" t="str">
        <f>VLOOKUP(C:C,DIM_CUSTOMERS!A:G,7,FALSE)</f>
        <v>Japan</v>
      </c>
      <c r="L854" s="30" cm="1">
        <f t="array" ref="L854">_xlfn.IFS(
    AND(FACT_ORDERS[[#This Row],[DeliveryMehtod]]="shippment",FACT_ORDERS[[#This Row],[TotalAmount]]&gt;=200), 0,
    AND(FACT_ORDERS[[#This Row],[DeliveryMehtod]]="pickup"), 15,
    AND(FACT_ORDERS[[#This Row],[DeliveryMehtod]]="shippment",FACT_ORDERS[[#This Row],[TotalAmount]]&lt;200), 35
)</f>
        <v>0</v>
      </c>
      <c r="M854" s="12" t="str" cm="1">
        <f t="array" ref="M854">_xlfn.IFS(
    SUMIFS(FACT_ORDERS[TotalAmount], FACT_ORDERS[WD_CUSTOMERS],FACT_ORDERS[[#This Row],[WD_CUSTOMERS]])&gt;=15000, "VIP",
    SUMIFS(FACT_ORDERS[TotalAmount], FACT_ORDERS[WD_CUSTOMERS],FACT_ORDERS[[#This Row],[WD_CUSTOMERS]])&gt;=8000, "Premium",
    TRUE, "Regular"
)</f>
        <v>Premium</v>
      </c>
      <c r="N854" s="32" cm="1">
        <f t="array" ref="N854">_xlfn.IFS(
   FACT_ORDERS[[#This Row],[TypeOfClient]]="VIP", 0.2,
   FACT_ORDERS[[#This Row],[TypeOfClient]]="Premium", 0.1,
   TRUE, 0
)</f>
        <v>0.1</v>
      </c>
      <c r="O854" s="31" cm="1">
        <f t="array" ref="O854">_xlfn.IFS(
   FACT_ORDERS[[#This Row],[TotalAmount]]&gt;1500, 0.15,
   FACT_ORDERS[[#This Row],[TotalAmount]]&gt;1000, 0.1,
   FACT_ORDERS[[#This Row],[TotalAmount]]&gt;500, 0.05,
   TRUE, 0
)</f>
        <v>0.1</v>
      </c>
      <c r="P854" s="28">
        <f xml:space="preserve"> FACT_ORDERS[[#This Row],[TotalAmount]] * (1 - (FACT_ORDERS[[#This Row],[ClientDiscount]] + FACT_ORDERS[[#This Row],[OrderDiscount]]) )</f>
        <v>1136.8</v>
      </c>
      <c r="Q854" s="28">
        <f>FACT_ORDERS[[#This Row],[TotalAmountWithDiscount]]+FACT_ORDERS[[#This Row],[DeliveryCost]]</f>
        <v>1136.8</v>
      </c>
      <c r="R854" s="35">
        <v>45304</v>
      </c>
      <c r="S854" s="35" t="str">
        <f>IF(NETWORKDAYS(FACT_ORDERS[[#This Row],[Order-Date]], FACT_ORDERS[[#This Row],[ArrivalDate ]]) &gt; 10, "Late", "On Time")</f>
        <v>On Time</v>
      </c>
    </row>
    <row r="855" spans="1:19" x14ac:dyDescent="0.3">
      <c r="A855" s="12">
        <v>5853</v>
      </c>
      <c r="B855" s="12">
        <v>230</v>
      </c>
      <c r="C855" s="12">
        <v>10527</v>
      </c>
      <c r="D855" s="12">
        <v>854</v>
      </c>
      <c r="E855" s="12" t="s">
        <v>243</v>
      </c>
      <c r="F855" s="13">
        <v>45293</v>
      </c>
      <c r="G855" s="26" t="s">
        <v>3390</v>
      </c>
      <c r="H855" s="12">
        <v>17</v>
      </c>
      <c r="I855" s="28">
        <f>VLOOKUP(B:B,DIM_PRODUCTS!A:F,5,FALSE)</f>
        <v>14</v>
      </c>
      <c r="J855" s="28">
        <f>FACT_ORDERS[[#This Row],[ProductPrice]]*FACT_ORDERS[[#This Row],[Quantity]]</f>
        <v>238</v>
      </c>
      <c r="K855" s="12" t="str">
        <f>VLOOKUP(C:C,DIM_CUSTOMERS!A:G,7,FALSE)</f>
        <v>Japan</v>
      </c>
      <c r="L855" s="30" cm="1">
        <f t="array" ref="L855">_xlfn.IFS(
    AND(FACT_ORDERS[[#This Row],[DeliveryMehtod]]="shippment",FACT_ORDERS[[#This Row],[TotalAmount]]&gt;=200), 0,
    AND(FACT_ORDERS[[#This Row],[DeliveryMehtod]]="pickup"), 15,
    AND(FACT_ORDERS[[#This Row],[DeliveryMehtod]]="shippment",FACT_ORDERS[[#This Row],[TotalAmount]]&lt;200), 35
)</f>
        <v>15</v>
      </c>
      <c r="M855" s="12" t="str" cm="1">
        <f t="array" ref="M855">_xlfn.IFS(
    SUMIFS(FACT_ORDERS[TotalAmount], FACT_ORDERS[WD_CUSTOMERS],FACT_ORDERS[[#This Row],[WD_CUSTOMERS]])&gt;=15000, "VIP",
    SUMIFS(FACT_ORDERS[TotalAmount], FACT_ORDERS[WD_CUSTOMERS],FACT_ORDERS[[#This Row],[WD_CUSTOMERS]])&gt;=8000, "Premium",
    TRUE, "Regular"
)</f>
        <v>Premium</v>
      </c>
      <c r="N855" s="32" cm="1">
        <f t="array" ref="N855">_xlfn.IFS(
   FACT_ORDERS[[#This Row],[TypeOfClient]]="VIP", 0.2,
   FACT_ORDERS[[#This Row],[TypeOfClient]]="Premium", 0.1,
   TRUE, 0
)</f>
        <v>0.1</v>
      </c>
      <c r="O855" s="31" cm="1">
        <f t="array" ref="O855">_xlfn.IFS(
   FACT_ORDERS[[#This Row],[TotalAmount]]&gt;1500, 0.15,
   FACT_ORDERS[[#This Row],[TotalAmount]]&gt;1000, 0.1,
   FACT_ORDERS[[#This Row],[TotalAmount]]&gt;500, 0.05,
   TRUE, 0
)</f>
        <v>0</v>
      </c>
      <c r="P855" s="28">
        <f xml:space="preserve"> FACT_ORDERS[[#This Row],[TotalAmount]] * (1 - (FACT_ORDERS[[#This Row],[ClientDiscount]] + FACT_ORDERS[[#This Row],[OrderDiscount]]) )</f>
        <v>214.20000000000002</v>
      </c>
      <c r="Q855" s="28">
        <f>FACT_ORDERS[[#This Row],[TotalAmountWithDiscount]]+FACT_ORDERS[[#This Row],[DeliveryCost]]</f>
        <v>229.20000000000002</v>
      </c>
      <c r="R855" s="35">
        <v>45301</v>
      </c>
      <c r="S855" s="35" t="str">
        <f>IF(NETWORKDAYS(FACT_ORDERS[[#This Row],[Order-Date]], FACT_ORDERS[[#This Row],[ArrivalDate ]]) &gt; 10, "Late", "On Time")</f>
        <v>On Time</v>
      </c>
    </row>
    <row r="856" spans="1:19" x14ac:dyDescent="0.3">
      <c r="A856" s="12">
        <v>5854</v>
      </c>
      <c r="B856" s="12">
        <v>261</v>
      </c>
      <c r="C856" s="12">
        <v>10527</v>
      </c>
      <c r="D856" s="12">
        <v>855</v>
      </c>
      <c r="E856" s="12" t="s">
        <v>243</v>
      </c>
      <c r="F856" s="13">
        <v>45293</v>
      </c>
      <c r="G856" s="26" t="s">
        <v>11530</v>
      </c>
      <c r="H856" s="12">
        <v>14</v>
      </c>
      <c r="I856" s="28">
        <f>VLOOKUP(B:B,DIM_PRODUCTS!A:F,5,FALSE)</f>
        <v>19</v>
      </c>
      <c r="J856" s="28">
        <f>FACT_ORDERS[[#This Row],[ProductPrice]]*FACT_ORDERS[[#This Row],[Quantity]]</f>
        <v>266</v>
      </c>
      <c r="K856" s="12" t="str">
        <f>VLOOKUP(C:C,DIM_CUSTOMERS!A:G,7,FALSE)</f>
        <v>Japan</v>
      </c>
      <c r="L856" s="30" cm="1">
        <f t="array" ref="L856">_xlfn.IFS(
    AND(FACT_ORDERS[[#This Row],[DeliveryMehtod]]="shippment",FACT_ORDERS[[#This Row],[TotalAmount]]&gt;=200), 0,
    AND(FACT_ORDERS[[#This Row],[DeliveryMehtod]]="pickup"), 15,
    AND(FACT_ORDERS[[#This Row],[DeliveryMehtod]]="shippment",FACT_ORDERS[[#This Row],[TotalAmount]]&lt;200), 35
)</f>
        <v>15</v>
      </c>
      <c r="M856" s="12" t="str" cm="1">
        <f t="array" ref="M856">_xlfn.IFS(
    SUMIFS(FACT_ORDERS[TotalAmount], FACT_ORDERS[WD_CUSTOMERS],FACT_ORDERS[[#This Row],[WD_CUSTOMERS]])&gt;=15000, "VIP",
    SUMIFS(FACT_ORDERS[TotalAmount], FACT_ORDERS[WD_CUSTOMERS],FACT_ORDERS[[#This Row],[WD_CUSTOMERS]])&gt;=8000, "Premium",
    TRUE, "Regular"
)</f>
        <v>Premium</v>
      </c>
      <c r="N856" s="32" cm="1">
        <f t="array" ref="N856">_xlfn.IFS(
   FACT_ORDERS[[#This Row],[TypeOfClient]]="VIP", 0.2,
   FACT_ORDERS[[#This Row],[TypeOfClient]]="Premium", 0.1,
   TRUE, 0
)</f>
        <v>0.1</v>
      </c>
      <c r="O856" s="31" cm="1">
        <f t="array" ref="O856">_xlfn.IFS(
   FACT_ORDERS[[#This Row],[TotalAmount]]&gt;1500, 0.15,
   FACT_ORDERS[[#This Row],[TotalAmount]]&gt;1000, 0.1,
   FACT_ORDERS[[#This Row],[TotalAmount]]&gt;500, 0.05,
   TRUE, 0
)</f>
        <v>0</v>
      </c>
      <c r="P856" s="28">
        <f xml:space="preserve"> FACT_ORDERS[[#This Row],[TotalAmount]] * (1 - (FACT_ORDERS[[#This Row],[ClientDiscount]] + FACT_ORDERS[[#This Row],[OrderDiscount]]) )</f>
        <v>239.4</v>
      </c>
      <c r="Q856" s="28">
        <f>FACT_ORDERS[[#This Row],[TotalAmountWithDiscount]]+FACT_ORDERS[[#This Row],[DeliveryCost]]</f>
        <v>254.4</v>
      </c>
      <c r="R856" s="35">
        <v>45309</v>
      </c>
      <c r="S856" s="35" t="str">
        <f>IF(NETWORKDAYS(FACT_ORDERS[[#This Row],[Order-Date]], FACT_ORDERS[[#This Row],[ArrivalDate ]]) &gt; 10, "Late", "On Time")</f>
        <v>Late</v>
      </c>
    </row>
    <row r="857" spans="1:19" x14ac:dyDescent="0.3">
      <c r="A857" s="12">
        <v>5855</v>
      </c>
      <c r="B857" s="12">
        <v>215</v>
      </c>
      <c r="C857" s="12">
        <v>10222</v>
      </c>
      <c r="D857" s="12">
        <v>856</v>
      </c>
      <c r="E857" s="12" t="s">
        <v>243</v>
      </c>
      <c r="F857" s="13">
        <v>45533</v>
      </c>
      <c r="G857" s="26" t="s">
        <v>11531</v>
      </c>
      <c r="H857" s="12">
        <v>29</v>
      </c>
      <c r="I857" s="28">
        <f>VLOOKUP(B:B,DIM_PRODUCTS!A:F,5,FALSE)</f>
        <v>41</v>
      </c>
      <c r="J857" s="28">
        <f>FACT_ORDERS[[#This Row],[ProductPrice]]*FACT_ORDERS[[#This Row],[Quantity]]</f>
        <v>1189</v>
      </c>
      <c r="K857" s="12" t="str">
        <f>VLOOKUP(C:C,DIM_CUSTOMERS!A:G,7,FALSE)</f>
        <v>Mexico</v>
      </c>
      <c r="L857" s="30" cm="1">
        <f t="array" ref="L857">_xlfn.IFS(
    AND(FACT_ORDERS[[#This Row],[DeliveryMehtod]]="shippment",FACT_ORDERS[[#This Row],[TotalAmount]]&gt;=200), 0,
    AND(FACT_ORDERS[[#This Row],[DeliveryMehtod]]="pickup"), 15,
    AND(FACT_ORDERS[[#This Row],[DeliveryMehtod]]="shippment",FACT_ORDERS[[#This Row],[TotalAmount]]&lt;200), 35
)</f>
        <v>15</v>
      </c>
      <c r="M857" s="12" t="str" cm="1">
        <f t="array" ref="M857">_xlfn.IFS(
    SUMIFS(FACT_ORDERS[TotalAmount], FACT_ORDERS[WD_CUSTOMERS],FACT_ORDERS[[#This Row],[WD_CUSTOMERS]])&gt;=15000, "VIP",
    SUMIFS(FACT_ORDERS[TotalAmount], FACT_ORDERS[WD_CUSTOMERS],FACT_ORDERS[[#This Row],[WD_CUSTOMERS]])&gt;=8000, "Premium",
    TRUE, "Regular"
)</f>
        <v>Regular</v>
      </c>
      <c r="N857" s="32" cm="1">
        <f t="array" ref="N857">_xlfn.IFS(
   FACT_ORDERS[[#This Row],[TypeOfClient]]="VIP", 0.2,
   FACT_ORDERS[[#This Row],[TypeOfClient]]="Premium", 0.1,
   TRUE, 0
)</f>
        <v>0</v>
      </c>
      <c r="O857" s="31" cm="1">
        <f t="array" ref="O857">_xlfn.IFS(
   FACT_ORDERS[[#This Row],[TotalAmount]]&gt;1500, 0.15,
   FACT_ORDERS[[#This Row],[TotalAmount]]&gt;1000, 0.1,
   FACT_ORDERS[[#This Row],[TotalAmount]]&gt;500, 0.05,
   TRUE, 0
)</f>
        <v>0.1</v>
      </c>
      <c r="P857" s="28">
        <f xml:space="preserve"> FACT_ORDERS[[#This Row],[TotalAmount]] * (1 - (FACT_ORDERS[[#This Row],[ClientDiscount]] + FACT_ORDERS[[#This Row],[OrderDiscount]]) )</f>
        <v>1070.1000000000001</v>
      </c>
      <c r="Q857" s="28">
        <f>FACT_ORDERS[[#This Row],[TotalAmountWithDiscount]]+FACT_ORDERS[[#This Row],[DeliveryCost]]</f>
        <v>1085.1000000000001</v>
      </c>
      <c r="R857" s="35">
        <v>45541</v>
      </c>
      <c r="S857" s="35" t="str">
        <f>IF(NETWORKDAYS(FACT_ORDERS[[#This Row],[Order-Date]], FACT_ORDERS[[#This Row],[ArrivalDate ]]) &gt; 10, "Late", "On Time")</f>
        <v>On Time</v>
      </c>
    </row>
    <row r="858" spans="1:19" x14ac:dyDescent="0.3">
      <c r="A858" s="12">
        <v>5856</v>
      </c>
      <c r="B858" s="12">
        <v>294</v>
      </c>
      <c r="C858" s="12">
        <v>10222</v>
      </c>
      <c r="D858" s="12">
        <v>857</v>
      </c>
      <c r="E858" s="12" t="s">
        <v>243</v>
      </c>
      <c r="F858" s="13">
        <v>45533</v>
      </c>
      <c r="G858" s="26" t="s">
        <v>11532</v>
      </c>
      <c r="H858" s="12">
        <v>18</v>
      </c>
      <c r="I858" s="28">
        <f>VLOOKUP(B:B,DIM_PRODUCTS!A:F,5,FALSE)</f>
        <v>8</v>
      </c>
      <c r="J858" s="28">
        <f>FACT_ORDERS[[#This Row],[ProductPrice]]*FACT_ORDERS[[#This Row],[Quantity]]</f>
        <v>144</v>
      </c>
      <c r="K858" s="12" t="str">
        <f>VLOOKUP(C:C,DIM_CUSTOMERS!A:G,7,FALSE)</f>
        <v>Mexico</v>
      </c>
      <c r="L858" s="30" cm="1">
        <f t="array" ref="L858">_xlfn.IFS(
    AND(FACT_ORDERS[[#This Row],[DeliveryMehtod]]="shippment",FACT_ORDERS[[#This Row],[TotalAmount]]&gt;=200), 0,
    AND(FACT_ORDERS[[#This Row],[DeliveryMehtod]]="pickup"), 15,
    AND(FACT_ORDERS[[#This Row],[DeliveryMehtod]]="shippment",FACT_ORDERS[[#This Row],[TotalAmount]]&lt;200), 35
)</f>
        <v>15</v>
      </c>
      <c r="M858" s="12" t="str" cm="1">
        <f t="array" ref="M858">_xlfn.IFS(
    SUMIFS(FACT_ORDERS[TotalAmount], FACT_ORDERS[WD_CUSTOMERS],FACT_ORDERS[[#This Row],[WD_CUSTOMERS]])&gt;=15000, "VIP",
    SUMIFS(FACT_ORDERS[TotalAmount], FACT_ORDERS[WD_CUSTOMERS],FACT_ORDERS[[#This Row],[WD_CUSTOMERS]])&gt;=8000, "Premium",
    TRUE, "Regular"
)</f>
        <v>Regular</v>
      </c>
      <c r="N858" s="32" cm="1">
        <f t="array" ref="N858">_xlfn.IFS(
   FACT_ORDERS[[#This Row],[TypeOfClient]]="VIP", 0.2,
   FACT_ORDERS[[#This Row],[TypeOfClient]]="Premium", 0.1,
   TRUE, 0
)</f>
        <v>0</v>
      </c>
      <c r="O858" s="31" cm="1">
        <f t="array" ref="O858">_xlfn.IFS(
   FACT_ORDERS[[#This Row],[TotalAmount]]&gt;1500, 0.15,
   FACT_ORDERS[[#This Row],[TotalAmount]]&gt;1000, 0.1,
   FACT_ORDERS[[#This Row],[TotalAmount]]&gt;500, 0.05,
   TRUE, 0
)</f>
        <v>0</v>
      </c>
      <c r="P858" s="28">
        <f xml:space="preserve"> FACT_ORDERS[[#This Row],[TotalAmount]] * (1 - (FACT_ORDERS[[#This Row],[ClientDiscount]] + FACT_ORDERS[[#This Row],[OrderDiscount]]) )</f>
        <v>144</v>
      </c>
      <c r="Q858" s="28">
        <f>FACT_ORDERS[[#This Row],[TotalAmountWithDiscount]]+FACT_ORDERS[[#This Row],[DeliveryCost]]</f>
        <v>159</v>
      </c>
      <c r="R858" s="35">
        <v>45541</v>
      </c>
      <c r="S858" s="35" t="str">
        <f>IF(NETWORKDAYS(FACT_ORDERS[[#This Row],[Order-Date]], FACT_ORDERS[[#This Row],[ArrivalDate ]]) &gt; 10, "Late", "On Time")</f>
        <v>On Time</v>
      </c>
    </row>
    <row r="859" spans="1:19" x14ac:dyDescent="0.3">
      <c r="A859" s="12">
        <v>5857</v>
      </c>
      <c r="B859" s="12">
        <v>203</v>
      </c>
      <c r="C859" s="12">
        <v>10222</v>
      </c>
      <c r="D859" s="12">
        <v>858</v>
      </c>
      <c r="E859" s="12" t="s">
        <v>243</v>
      </c>
      <c r="F859" s="13">
        <v>45533</v>
      </c>
      <c r="G859" s="26" t="s">
        <v>11533</v>
      </c>
      <c r="H859" s="12">
        <v>8</v>
      </c>
      <c r="I859" s="28">
        <f>VLOOKUP(B:B,DIM_PRODUCTS!A:F,5,FALSE)</f>
        <v>5</v>
      </c>
      <c r="J859" s="28">
        <f>FACT_ORDERS[[#This Row],[ProductPrice]]*FACT_ORDERS[[#This Row],[Quantity]]</f>
        <v>40</v>
      </c>
      <c r="K859" s="12" t="str">
        <f>VLOOKUP(C:C,DIM_CUSTOMERS!A:G,7,FALSE)</f>
        <v>Mexico</v>
      </c>
      <c r="L859" s="30" cm="1">
        <f t="array" ref="L859">_xlfn.IFS(
    AND(FACT_ORDERS[[#This Row],[DeliveryMehtod]]="shippment",FACT_ORDERS[[#This Row],[TotalAmount]]&gt;=200), 0,
    AND(FACT_ORDERS[[#This Row],[DeliveryMehtod]]="pickup"), 15,
    AND(FACT_ORDERS[[#This Row],[DeliveryMehtod]]="shippment",FACT_ORDERS[[#This Row],[TotalAmount]]&lt;200), 35
)</f>
        <v>15</v>
      </c>
      <c r="M859" s="12" t="str" cm="1">
        <f t="array" ref="M859">_xlfn.IFS(
    SUMIFS(FACT_ORDERS[TotalAmount], FACT_ORDERS[WD_CUSTOMERS],FACT_ORDERS[[#This Row],[WD_CUSTOMERS]])&gt;=15000, "VIP",
    SUMIFS(FACT_ORDERS[TotalAmount], FACT_ORDERS[WD_CUSTOMERS],FACT_ORDERS[[#This Row],[WD_CUSTOMERS]])&gt;=8000, "Premium",
    TRUE, "Regular"
)</f>
        <v>Regular</v>
      </c>
      <c r="N859" s="32" cm="1">
        <f t="array" ref="N859">_xlfn.IFS(
   FACT_ORDERS[[#This Row],[TypeOfClient]]="VIP", 0.2,
   FACT_ORDERS[[#This Row],[TypeOfClient]]="Premium", 0.1,
   TRUE, 0
)</f>
        <v>0</v>
      </c>
      <c r="O859" s="31" cm="1">
        <f t="array" ref="O859">_xlfn.IFS(
   FACT_ORDERS[[#This Row],[TotalAmount]]&gt;1500, 0.15,
   FACT_ORDERS[[#This Row],[TotalAmount]]&gt;1000, 0.1,
   FACT_ORDERS[[#This Row],[TotalAmount]]&gt;500, 0.05,
   TRUE, 0
)</f>
        <v>0</v>
      </c>
      <c r="P859" s="28">
        <f xml:space="preserve"> FACT_ORDERS[[#This Row],[TotalAmount]] * (1 - (FACT_ORDERS[[#This Row],[ClientDiscount]] + FACT_ORDERS[[#This Row],[OrderDiscount]]) )</f>
        <v>40</v>
      </c>
      <c r="Q859" s="28">
        <f>FACT_ORDERS[[#This Row],[TotalAmountWithDiscount]]+FACT_ORDERS[[#This Row],[DeliveryCost]]</f>
        <v>55</v>
      </c>
      <c r="R859" s="35">
        <v>45541</v>
      </c>
      <c r="S859" s="35" t="str">
        <f>IF(NETWORKDAYS(FACT_ORDERS[[#This Row],[Order-Date]], FACT_ORDERS[[#This Row],[ArrivalDate ]]) &gt; 10, "Late", "On Time")</f>
        <v>On Time</v>
      </c>
    </row>
    <row r="860" spans="1:19" x14ac:dyDescent="0.3">
      <c r="A860" s="12">
        <v>5858</v>
      </c>
      <c r="B860" s="12">
        <v>267</v>
      </c>
      <c r="C860" s="12">
        <v>10333</v>
      </c>
      <c r="D860" s="12">
        <v>859</v>
      </c>
      <c r="E860" s="12" t="s">
        <v>243</v>
      </c>
      <c r="F860" s="13">
        <v>45195</v>
      </c>
      <c r="G860" s="26" t="s">
        <v>11534</v>
      </c>
      <c r="H860" s="12">
        <v>51</v>
      </c>
      <c r="I860" s="28">
        <f>VLOOKUP(B:B,DIM_PRODUCTS!A:F,5,FALSE)</f>
        <v>26</v>
      </c>
      <c r="J860" s="28">
        <f>FACT_ORDERS[[#This Row],[ProductPrice]]*FACT_ORDERS[[#This Row],[Quantity]]</f>
        <v>1326</v>
      </c>
      <c r="K860" s="12" t="str">
        <f>VLOOKUP(C:C,DIM_CUSTOMERS!A:G,7,FALSE)</f>
        <v>Canada</v>
      </c>
      <c r="L860" s="30" cm="1">
        <f t="array" ref="L860">_xlfn.IFS(
    AND(FACT_ORDERS[[#This Row],[DeliveryMehtod]]="shippment",FACT_ORDERS[[#This Row],[TotalAmount]]&gt;=200), 0,
    AND(FACT_ORDERS[[#This Row],[DeliveryMehtod]]="pickup"), 15,
    AND(FACT_ORDERS[[#This Row],[DeliveryMehtod]]="shippment",FACT_ORDERS[[#This Row],[TotalAmount]]&lt;200), 35
)</f>
        <v>15</v>
      </c>
      <c r="M860" s="12" t="str" cm="1">
        <f t="array" ref="M860">_xlfn.IFS(
    SUMIFS(FACT_ORDERS[TotalAmount], FACT_ORDERS[WD_CUSTOMERS],FACT_ORDERS[[#This Row],[WD_CUSTOMERS]])&gt;=15000, "VIP",
    SUMIFS(FACT_ORDERS[TotalAmount], FACT_ORDERS[WD_CUSTOMERS],FACT_ORDERS[[#This Row],[WD_CUSTOMERS]])&gt;=8000, "Premium",
    TRUE, "Regular"
)</f>
        <v>Regular</v>
      </c>
      <c r="N860" s="32" cm="1">
        <f t="array" ref="N860">_xlfn.IFS(
   FACT_ORDERS[[#This Row],[TypeOfClient]]="VIP", 0.2,
   FACT_ORDERS[[#This Row],[TypeOfClient]]="Premium", 0.1,
   TRUE, 0
)</f>
        <v>0</v>
      </c>
      <c r="O860" s="31" cm="1">
        <f t="array" ref="O860">_xlfn.IFS(
   FACT_ORDERS[[#This Row],[TotalAmount]]&gt;1500, 0.15,
   FACT_ORDERS[[#This Row],[TotalAmount]]&gt;1000, 0.1,
   FACT_ORDERS[[#This Row],[TotalAmount]]&gt;500, 0.05,
   TRUE, 0
)</f>
        <v>0.1</v>
      </c>
      <c r="P860" s="28">
        <f xml:space="preserve"> FACT_ORDERS[[#This Row],[TotalAmount]] * (1 - (FACT_ORDERS[[#This Row],[ClientDiscount]] + FACT_ORDERS[[#This Row],[OrderDiscount]]) )</f>
        <v>1193.4000000000001</v>
      </c>
      <c r="Q860" s="28">
        <f>FACT_ORDERS[[#This Row],[TotalAmountWithDiscount]]+FACT_ORDERS[[#This Row],[DeliveryCost]]</f>
        <v>1208.4000000000001</v>
      </c>
      <c r="R860" s="35">
        <v>45203</v>
      </c>
      <c r="S860" s="35" t="str">
        <f>IF(NETWORKDAYS(FACT_ORDERS[[#This Row],[Order-Date]], FACT_ORDERS[[#This Row],[ArrivalDate ]]) &gt; 10, "Late", "On Time")</f>
        <v>On Time</v>
      </c>
    </row>
    <row r="861" spans="1:19" x14ac:dyDescent="0.3">
      <c r="A861" s="12">
        <v>5859</v>
      </c>
      <c r="B861" s="12">
        <v>268</v>
      </c>
      <c r="C861" s="12">
        <v>10822</v>
      </c>
      <c r="D861" s="12">
        <v>860</v>
      </c>
      <c r="E861" s="12" t="s">
        <v>244</v>
      </c>
      <c r="F861" s="13">
        <v>45275</v>
      </c>
      <c r="G861" s="26" t="s">
        <v>11535</v>
      </c>
      <c r="H861" s="12">
        <v>55</v>
      </c>
      <c r="I861" s="28">
        <f>VLOOKUP(B:B,DIM_PRODUCTS!A:F,5,FALSE)</f>
        <v>29</v>
      </c>
      <c r="J861" s="28">
        <f>FACT_ORDERS[[#This Row],[ProductPrice]]*FACT_ORDERS[[#This Row],[Quantity]]</f>
        <v>1595</v>
      </c>
      <c r="K861" s="12" t="str">
        <f>VLOOKUP(C:C,DIM_CUSTOMERS!A:G,7,FALSE)</f>
        <v>France</v>
      </c>
      <c r="L861" s="30" cm="1">
        <f t="array" ref="L861">_xlfn.IFS(
    AND(FACT_ORDERS[[#This Row],[DeliveryMehtod]]="shippment",FACT_ORDERS[[#This Row],[TotalAmount]]&gt;=200), 0,
    AND(FACT_ORDERS[[#This Row],[DeliveryMehtod]]="pickup"), 15,
    AND(FACT_ORDERS[[#This Row],[DeliveryMehtod]]="shippment",FACT_ORDERS[[#This Row],[TotalAmount]]&lt;200), 35
)</f>
        <v>0</v>
      </c>
      <c r="M861" s="12" t="str" cm="1">
        <f t="array" ref="M861">_xlfn.IFS(
    SUMIFS(FACT_ORDERS[TotalAmount], FACT_ORDERS[WD_CUSTOMERS],FACT_ORDERS[[#This Row],[WD_CUSTOMERS]])&gt;=15000, "VIP",
    SUMIFS(FACT_ORDERS[TotalAmount], FACT_ORDERS[WD_CUSTOMERS],FACT_ORDERS[[#This Row],[WD_CUSTOMERS]])&gt;=8000, "Premium",
    TRUE, "Regular"
)</f>
        <v>Regular</v>
      </c>
      <c r="N861" s="32" cm="1">
        <f t="array" ref="N861">_xlfn.IFS(
   FACT_ORDERS[[#This Row],[TypeOfClient]]="VIP", 0.2,
   FACT_ORDERS[[#This Row],[TypeOfClient]]="Premium", 0.1,
   TRUE, 0
)</f>
        <v>0</v>
      </c>
      <c r="O861" s="31" cm="1">
        <f t="array" ref="O861">_xlfn.IFS(
   FACT_ORDERS[[#This Row],[TotalAmount]]&gt;1500, 0.15,
   FACT_ORDERS[[#This Row],[TotalAmount]]&gt;1000, 0.1,
   FACT_ORDERS[[#This Row],[TotalAmount]]&gt;500, 0.05,
   TRUE, 0
)</f>
        <v>0.15</v>
      </c>
      <c r="P861" s="28">
        <f xml:space="preserve"> FACT_ORDERS[[#This Row],[TotalAmount]] * (1 - (FACT_ORDERS[[#This Row],[ClientDiscount]] + FACT_ORDERS[[#This Row],[OrderDiscount]]) )</f>
        <v>1355.75</v>
      </c>
      <c r="Q861" s="28">
        <f>FACT_ORDERS[[#This Row],[TotalAmountWithDiscount]]+FACT_ORDERS[[#This Row],[DeliveryCost]]</f>
        <v>1355.75</v>
      </c>
      <c r="R861" s="35">
        <v>45285</v>
      </c>
      <c r="S861" s="35" t="str">
        <f>IF(NETWORKDAYS(FACT_ORDERS[[#This Row],[Order-Date]], FACT_ORDERS[[#This Row],[ArrivalDate ]]) &gt; 10, "Late", "On Time")</f>
        <v>On Time</v>
      </c>
    </row>
    <row r="862" spans="1:19" x14ac:dyDescent="0.3">
      <c r="A862" s="12">
        <v>5860</v>
      </c>
      <c r="B862" s="12">
        <v>207</v>
      </c>
      <c r="C862" s="12">
        <v>10822</v>
      </c>
      <c r="D862" s="12">
        <v>861</v>
      </c>
      <c r="E862" s="12" t="s">
        <v>244</v>
      </c>
      <c r="F862" s="13">
        <v>45275</v>
      </c>
      <c r="G862" s="26" t="s">
        <v>11536</v>
      </c>
      <c r="H862" s="12">
        <v>12</v>
      </c>
      <c r="I862" s="28">
        <f>VLOOKUP(B:B,DIM_PRODUCTS!A:F,5,FALSE)</f>
        <v>8</v>
      </c>
      <c r="J862" s="28">
        <f>FACT_ORDERS[[#This Row],[ProductPrice]]*FACT_ORDERS[[#This Row],[Quantity]]</f>
        <v>96</v>
      </c>
      <c r="K862" s="12" t="str">
        <f>VLOOKUP(C:C,DIM_CUSTOMERS!A:G,7,FALSE)</f>
        <v>France</v>
      </c>
      <c r="L862" s="30" cm="1">
        <f t="array" ref="L862">_xlfn.IFS(
    AND(FACT_ORDERS[[#This Row],[DeliveryMehtod]]="shippment",FACT_ORDERS[[#This Row],[TotalAmount]]&gt;=200), 0,
    AND(FACT_ORDERS[[#This Row],[DeliveryMehtod]]="pickup"), 15,
    AND(FACT_ORDERS[[#This Row],[DeliveryMehtod]]="shippment",FACT_ORDERS[[#This Row],[TotalAmount]]&lt;200), 35
)</f>
        <v>35</v>
      </c>
      <c r="M862" s="12" t="str" cm="1">
        <f t="array" ref="M862">_xlfn.IFS(
    SUMIFS(FACT_ORDERS[TotalAmount], FACT_ORDERS[WD_CUSTOMERS],FACT_ORDERS[[#This Row],[WD_CUSTOMERS]])&gt;=15000, "VIP",
    SUMIFS(FACT_ORDERS[TotalAmount], FACT_ORDERS[WD_CUSTOMERS],FACT_ORDERS[[#This Row],[WD_CUSTOMERS]])&gt;=8000, "Premium",
    TRUE, "Regular"
)</f>
        <v>Regular</v>
      </c>
      <c r="N862" s="32" cm="1">
        <f t="array" ref="N862">_xlfn.IFS(
   FACT_ORDERS[[#This Row],[TypeOfClient]]="VIP", 0.2,
   FACT_ORDERS[[#This Row],[TypeOfClient]]="Premium", 0.1,
   TRUE, 0
)</f>
        <v>0</v>
      </c>
      <c r="O862" s="31" cm="1">
        <f t="array" ref="O862">_xlfn.IFS(
   FACT_ORDERS[[#This Row],[TotalAmount]]&gt;1500, 0.15,
   FACT_ORDERS[[#This Row],[TotalAmount]]&gt;1000, 0.1,
   FACT_ORDERS[[#This Row],[TotalAmount]]&gt;500, 0.05,
   TRUE, 0
)</f>
        <v>0</v>
      </c>
      <c r="P862" s="28">
        <f xml:space="preserve"> FACT_ORDERS[[#This Row],[TotalAmount]] * (1 - (FACT_ORDERS[[#This Row],[ClientDiscount]] + FACT_ORDERS[[#This Row],[OrderDiscount]]) )</f>
        <v>96</v>
      </c>
      <c r="Q862" s="28">
        <f>FACT_ORDERS[[#This Row],[TotalAmountWithDiscount]]+FACT_ORDERS[[#This Row],[DeliveryCost]]</f>
        <v>131</v>
      </c>
      <c r="R862" s="35">
        <v>45282</v>
      </c>
      <c r="S862" s="35" t="str">
        <f>IF(NETWORKDAYS(FACT_ORDERS[[#This Row],[Order-Date]], FACT_ORDERS[[#This Row],[ArrivalDate ]]) &gt; 10, "Late", "On Time")</f>
        <v>On Time</v>
      </c>
    </row>
    <row r="863" spans="1:19" x14ac:dyDescent="0.3">
      <c r="A863" s="12">
        <v>5861</v>
      </c>
      <c r="B863" s="12">
        <v>286</v>
      </c>
      <c r="C863" s="12">
        <v>10822</v>
      </c>
      <c r="D863" s="12">
        <v>862</v>
      </c>
      <c r="E863" s="12" t="s">
        <v>244</v>
      </c>
      <c r="F863" s="13">
        <v>45275</v>
      </c>
      <c r="G863" s="26" t="s">
        <v>11537</v>
      </c>
      <c r="H863" s="12">
        <v>20</v>
      </c>
      <c r="I863" s="28">
        <f>VLOOKUP(B:B,DIM_PRODUCTS!A:F,5,FALSE)</f>
        <v>6</v>
      </c>
      <c r="J863" s="28">
        <f>FACT_ORDERS[[#This Row],[ProductPrice]]*FACT_ORDERS[[#This Row],[Quantity]]</f>
        <v>120</v>
      </c>
      <c r="K863" s="12" t="str">
        <f>VLOOKUP(C:C,DIM_CUSTOMERS!A:G,7,FALSE)</f>
        <v>France</v>
      </c>
      <c r="L863" s="30" cm="1">
        <f t="array" ref="L863">_xlfn.IFS(
    AND(FACT_ORDERS[[#This Row],[DeliveryMehtod]]="shippment",FACT_ORDERS[[#This Row],[TotalAmount]]&gt;=200), 0,
    AND(FACT_ORDERS[[#This Row],[DeliveryMehtod]]="pickup"), 15,
    AND(FACT_ORDERS[[#This Row],[DeliveryMehtod]]="shippment",FACT_ORDERS[[#This Row],[TotalAmount]]&lt;200), 35
)</f>
        <v>35</v>
      </c>
      <c r="M863" s="12" t="str" cm="1">
        <f t="array" ref="M863">_xlfn.IFS(
    SUMIFS(FACT_ORDERS[TotalAmount], FACT_ORDERS[WD_CUSTOMERS],FACT_ORDERS[[#This Row],[WD_CUSTOMERS]])&gt;=15000, "VIP",
    SUMIFS(FACT_ORDERS[TotalAmount], FACT_ORDERS[WD_CUSTOMERS],FACT_ORDERS[[#This Row],[WD_CUSTOMERS]])&gt;=8000, "Premium",
    TRUE, "Regular"
)</f>
        <v>Regular</v>
      </c>
      <c r="N863" s="32" cm="1">
        <f t="array" ref="N863">_xlfn.IFS(
   FACT_ORDERS[[#This Row],[TypeOfClient]]="VIP", 0.2,
   FACT_ORDERS[[#This Row],[TypeOfClient]]="Premium", 0.1,
   TRUE, 0
)</f>
        <v>0</v>
      </c>
      <c r="O863" s="31" cm="1">
        <f t="array" ref="O863">_xlfn.IFS(
   FACT_ORDERS[[#This Row],[TotalAmount]]&gt;1500, 0.15,
   FACT_ORDERS[[#This Row],[TotalAmount]]&gt;1000, 0.1,
   FACT_ORDERS[[#This Row],[TotalAmount]]&gt;500, 0.05,
   TRUE, 0
)</f>
        <v>0</v>
      </c>
      <c r="P863" s="28">
        <f xml:space="preserve"> FACT_ORDERS[[#This Row],[TotalAmount]] * (1 - (FACT_ORDERS[[#This Row],[ClientDiscount]] + FACT_ORDERS[[#This Row],[OrderDiscount]]) )</f>
        <v>120</v>
      </c>
      <c r="Q863" s="28">
        <f>FACT_ORDERS[[#This Row],[TotalAmountWithDiscount]]+FACT_ORDERS[[#This Row],[DeliveryCost]]</f>
        <v>155</v>
      </c>
      <c r="R863" s="35">
        <v>45282</v>
      </c>
      <c r="S863" s="35" t="str">
        <f>IF(NETWORKDAYS(FACT_ORDERS[[#This Row],[Order-Date]], FACT_ORDERS[[#This Row],[ArrivalDate ]]) &gt; 10, "Late", "On Time")</f>
        <v>On Time</v>
      </c>
    </row>
    <row r="864" spans="1:19" x14ac:dyDescent="0.3">
      <c r="A864" s="12">
        <v>5862</v>
      </c>
      <c r="B864" s="12">
        <v>289</v>
      </c>
      <c r="C864" s="12">
        <v>10127</v>
      </c>
      <c r="D864" s="12">
        <v>863</v>
      </c>
      <c r="E864" s="12" t="s">
        <v>243</v>
      </c>
      <c r="F864" s="13">
        <v>45084</v>
      </c>
      <c r="G864" s="26" t="s">
        <v>11538</v>
      </c>
      <c r="H864" s="12">
        <v>21</v>
      </c>
      <c r="I864" s="28">
        <f>VLOOKUP(B:B,DIM_PRODUCTS!A:F,5,FALSE)</f>
        <v>9</v>
      </c>
      <c r="J864" s="28">
        <f>FACT_ORDERS[[#This Row],[ProductPrice]]*FACT_ORDERS[[#This Row],[Quantity]]</f>
        <v>189</v>
      </c>
      <c r="K864" s="12" t="str">
        <f>VLOOKUP(C:C,DIM_CUSTOMERS!A:G,7,FALSE)</f>
        <v>Mexico</v>
      </c>
      <c r="L864" s="30" cm="1">
        <f t="array" ref="L864">_xlfn.IFS(
    AND(FACT_ORDERS[[#This Row],[DeliveryMehtod]]="shippment",FACT_ORDERS[[#This Row],[TotalAmount]]&gt;=200), 0,
    AND(FACT_ORDERS[[#This Row],[DeliveryMehtod]]="pickup"), 15,
    AND(FACT_ORDERS[[#This Row],[DeliveryMehtod]]="shippment",FACT_ORDERS[[#This Row],[TotalAmount]]&lt;200), 35
)</f>
        <v>15</v>
      </c>
      <c r="M864" s="12" t="str" cm="1">
        <f t="array" ref="M864">_xlfn.IFS(
    SUMIFS(FACT_ORDERS[TotalAmount], FACT_ORDERS[WD_CUSTOMERS],FACT_ORDERS[[#This Row],[WD_CUSTOMERS]])&gt;=15000, "VIP",
    SUMIFS(FACT_ORDERS[TotalAmount], FACT_ORDERS[WD_CUSTOMERS],FACT_ORDERS[[#This Row],[WD_CUSTOMERS]])&gt;=8000, "Premium",
    TRUE, "Regular"
)</f>
        <v>Premium</v>
      </c>
      <c r="N864" s="32" cm="1">
        <f t="array" ref="N864">_xlfn.IFS(
   FACT_ORDERS[[#This Row],[TypeOfClient]]="VIP", 0.2,
   FACT_ORDERS[[#This Row],[TypeOfClient]]="Premium", 0.1,
   TRUE, 0
)</f>
        <v>0.1</v>
      </c>
      <c r="O864" s="31" cm="1">
        <f t="array" ref="O864">_xlfn.IFS(
   FACT_ORDERS[[#This Row],[TotalAmount]]&gt;1500, 0.15,
   FACT_ORDERS[[#This Row],[TotalAmount]]&gt;1000, 0.1,
   FACT_ORDERS[[#This Row],[TotalAmount]]&gt;500, 0.05,
   TRUE, 0
)</f>
        <v>0</v>
      </c>
      <c r="P864" s="28">
        <f xml:space="preserve"> FACT_ORDERS[[#This Row],[TotalAmount]] * (1 - (FACT_ORDERS[[#This Row],[ClientDiscount]] + FACT_ORDERS[[#This Row],[OrderDiscount]]) )</f>
        <v>170.1</v>
      </c>
      <c r="Q864" s="28">
        <f>FACT_ORDERS[[#This Row],[TotalAmountWithDiscount]]+FACT_ORDERS[[#This Row],[DeliveryCost]]</f>
        <v>185.1</v>
      </c>
      <c r="R864" s="35">
        <v>45093</v>
      </c>
      <c r="S864" s="35" t="str">
        <f>IF(NETWORKDAYS(FACT_ORDERS[[#This Row],[Order-Date]], FACT_ORDERS[[#This Row],[ArrivalDate ]]) &gt; 10, "Late", "On Time")</f>
        <v>On Time</v>
      </c>
    </row>
    <row r="865" spans="1:19" x14ac:dyDescent="0.3">
      <c r="A865" s="12">
        <v>5863</v>
      </c>
      <c r="B865" s="12">
        <v>219</v>
      </c>
      <c r="C865" s="12">
        <v>10127</v>
      </c>
      <c r="D865" s="12">
        <v>864</v>
      </c>
      <c r="E865" s="12" t="s">
        <v>244</v>
      </c>
      <c r="F865" s="13">
        <v>45084</v>
      </c>
      <c r="G865" s="26" t="s">
        <v>11539</v>
      </c>
      <c r="H865" s="12">
        <v>40</v>
      </c>
      <c r="I865" s="28">
        <f>VLOOKUP(B:B,DIM_PRODUCTS!A:F,5,FALSE)</f>
        <v>50</v>
      </c>
      <c r="J865" s="28">
        <f>FACT_ORDERS[[#This Row],[ProductPrice]]*FACT_ORDERS[[#This Row],[Quantity]]</f>
        <v>2000</v>
      </c>
      <c r="K865" s="12" t="str">
        <f>VLOOKUP(C:C,DIM_CUSTOMERS!A:G,7,FALSE)</f>
        <v>Mexico</v>
      </c>
      <c r="L865" s="30" cm="1">
        <f t="array" ref="L865">_xlfn.IFS(
    AND(FACT_ORDERS[[#This Row],[DeliveryMehtod]]="shippment",FACT_ORDERS[[#This Row],[TotalAmount]]&gt;=200), 0,
    AND(FACT_ORDERS[[#This Row],[DeliveryMehtod]]="pickup"), 15,
    AND(FACT_ORDERS[[#This Row],[DeliveryMehtod]]="shippment",FACT_ORDERS[[#This Row],[TotalAmount]]&lt;200), 35
)</f>
        <v>0</v>
      </c>
      <c r="M865" s="12" t="str" cm="1">
        <f t="array" ref="M865">_xlfn.IFS(
    SUMIFS(FACT_ORDERS[TotalAmount], FACT_ORDERS[WD_CUSTOMERS],FACT_ORDERS[[#This Row],[WD_CUSTOMERS]])&gt;=15000, "VIP",
    SUMIFS(FACT_ORDERS[TotalAmount], FACT_ORDERS[WD_CUSTOMERS],FACT_ORDERS[[#This Row],[WD_CUSTOMERS]])&gt;=8000, "Premium",
    TRUE, "Regular"
)</f>
        <v>Premium</v>
      </c>
      <c r="N865" s="32" cm="1">
        <f t="array" ref="N865">_xlfn.IFS(
   FACT_ORDERS[[#This Row],[TypeOfClient]]="VIP", 0.2,
   FACT_ORDERS[[#This Row],[TypeOfClient]]="Premium", 0.1,
   TRUE, 0
)</f>
        <v>0.1</v>
      </c>
      <c r="O865" s="31" cm="1">
        <f t="array" ref="O865">_xlfn.IFS(
   FACT_ORDERS[[#This Row],[TotalAmount]]&gt;1500, 0.15,
   FACT_ORDERS[[#This Row],[TotalAmount]]&gt;1000, 0.1,
   FACT_ORDERS[[#This Row],[TotalAmount]]&gt;500, 0.05,
   TRUE, 0
)</f>
        <v>0.15</v>
      </c>
      <c r="P865" s="28">
        <f xml:space="preserve"> FACT_ORDERS[[#This Row],[TotalAmount]] * (1 - (FACT_ORDERS[[#This Row],[ClientDiscount]] + FACT_ORDERS[[#This Row],[OrderDiscount]]) )</f>
        <v>1500</v>
      </c>
      <c r="Q865" s="28">
        <f>FACT_ORDERS[[#This Row],[TotalAmountWithDiscount]]+FACT_ORDERS[[#This Row],[DeliveryCost]]</f>
        <v>1500</v>
      </c>
      <c r="R865" s="35">
        <v>45091</v>
      </c>
      <c r="S865" s="35" t="str">
        <f>IF(NETWORKDAYS(FACT_ORDERS[[#This Row],[Order-Date]], FACT_ORDERS[[#This Row],[ArrivalDate ]]) &gt; 10, "Late", "On Time")</f>
        <v>On Time</v>
      </c>
    </row>
    <row r="866" spans="1:19" x14ac:dyDescent="0.3">
      <c r="A866" s="12">
        <v>5864</v>
      </c>
      <c r="B866" s="12">
        <v>231</v>
      </c>
      <c r="C866" s="12">
        <v>10282</v>
      </c>
      <c r="D866" s="12">
        <v>865</v>
      </c>
      <c r="E866" s="12" t="s">
        <v>244</v>
      </c>
      <c r="F866" s="13">
        <v>45480</v>
      </c>
      <c r="G866" s="26" t="s">
        <v>11540</v>
      </c>
      <c r="H866" s="12">
        <v>15</v>
      </c>
      <c r="I866" s="28">
        <f>VLOOKUP(B:B,DIM_PRODUCTS!A:F,5,FALSE)</f>
        <v>15</v>
      </c>
      <c r="J866" s="28">
        <f>FACT_ORDERS[[#This Row],[ProductPrice]]*FACT_ORDERS[[#This Row],[Quantity]]</f>
        <v>225</v>
      </c>
      <c r="K866" s="12" t="str">
        <f>VLOOKUP(C:C,DIM_CUSTOMERS!A:G,7,FALSE)</f>
        <v>Mexico</v>
      </c>
      <c r="L866" s="30" cm="1">
        <f t="array" ref="L866">_xlfn.IFS(
    AND(FACT_ORDERS[[#This Row],[DeliveryMehtod]]="shippment",FACT_ORDERS[[#This Row],[TotalAmount]]&gt;=200), 0,
    AND(FACT_ORDERS[[#This Row],[DeliveryMehtod]]="pickup"), 15,
    AND(FACT_ORDERS[[#This Row],[DeliveryMehtod]]="shippment",FACT_ORDERS[[#This Row],[TotalAmount]]&lt;200), 35
)</f>
        <v>0</v>
      </c>
      <c r="M866" s="12" t="str" cm="1">
        <f t="array" ref="M866">_xlfn.IFS(
    SUMIFS(FACT_ORDERS[TotalAmount], FACT_ORDERS[WD_CUSTOMERS],FACT_ORDERS[[#This Row],[WD_CUSTOMERS]])&gt;=15000, "VIP",
    SUMIFS(FACT_ORDERS[TotalAmount], FACT_ORDERS[WD_CUSTOMERS],FACT_ORDERS[[#This Row],[WD_CUSTOMERS]])&gt;=8000, "Premium",
    TRUE, "Regular"
)</f>
        <v>Regular</v>
      </c>
      <c r="N866" s="32" cm="1">
        <f t="array" ref="N866">_xlfn.IFS(
   FACT_ORDERS[[#This Row],[TypeOfClient]]="VIP", 0.2,
   FACT_ORDERS[[#This Row],[TypeOfClient]]="Premium", 0.1,
   TRUE, 0
)</f>
        <v>0</v>
      </c>
      <c r="O866" s="31" cm="1">
        <f t="array" ref="O866">_xlfn.IFS(
   FACT_ORDERS[[#This Row],[TotalAmount]]&gt;1500, 0.15,
   FACT_ORDERS[[#This Row],[TotalAmount]]&gt;1000, 0.1,
   FACT_ORDERS[[#This Row],[TotalAmount]]&gt;500, 0.05,
   TRUE, 0
)</f>
        <v>0</v>
      </c>
      <c r="P866" s="28">
        <f xml:space="preserve"> FACT_ORDERS[[#This Row],[TotalAmount]] * (1 - (FACT_ORDERS[[#This Row],[ClientDiscount]] + FACT_ORDERS[[#This Row],[OrderDiscount]]) )</f>
        <v>225</v>
      </c>
      <c r="Q866" s="28">
        <f>FACT_ORDERS[[#This Row],[TotalAmountWithDiscount]]+FACT_ORDERS[[#This Row],[DeliveryCost]]</f>
        <v>225</v>
      </c>
      <c r="R866" s="35">
        <v>45491</v>
      </c>
      <c r="S866" s="35" t="str">
        <f>IF(NETWORKDAYS(FACT_ORDERS[[#This Row],[Order-Date]], FACT_ORDERS[[#This Row],[ArrivalDate ]]) &gt; 10, "Late", "On Time")</f>
        <v>On Time</v>
      </c>
    </row>
    <row r="867" spans="1:19" x14ac:dyDescent="0.3">
      <c r="A867" s="12">
        <v>5865</v>
      </c>
      <c r="B867" s="12">
        <v>287</v>
      </c>
      <c r="C867" s="12">
        <v>10020</v>
      </c>
      <c r="D867" s="12">
        <v>866</v>
      </c>
      <c r="E867" s="12" t="s">
        <v>243</v>
      </c>
      <c r="F867" s="13">
        <v>45556</v>
      </c>
      <c r="G867" s="26" t="s">
        <v>11541</v>
      </c>
      <c r="H867" s="12">
        <v>20</v>
      </c>
      <c r="I867" s="28">
        <f>VLOOKUP(B:B,DIM_PRODUCTS!A:F,5,FALSE)</f>
        <v>13</v>
      </c>
      <c r="J867" s="28">
        <f>FACT_ORDERS[[#This Row],[ProductPrice]]*FACT_ORDERS[[#This Row],[Quantity]]</f>
        <v>260</v>
      </c>
      <c r="K867" s="12" t="str">
        <f>VLOOKUP(C:C,DIM_CUSTOMERS!A:G,7,FALSE)</f>
        <v>Mexico</v>
      </c>
      <c r="L867" s="30" cm="1">
        <f t="array" ref="L867">_xlfn.IFS(
    AND(FACT_ORDERS[[#This Row],[DeliveryMehtod]]="shippment",FACT_ORDERS[[#This Row],[TotalAmount]]&gt;=200), 0,
    AND(FACT_ORDERS[[#This Row],[DeliveryMehtod]]="pickup"), 15,
    AND(FACT_ORDERS[[#This Row],[DeliveryMehtod]]="shippment",FACT_ORDERS[[#This Row],[TotalAmount]]&lt;200), 35
)</f>
        <v>15</v>
      </c>
      <c r="M867" s="12" t="str" cm="1">
        <f t="array" ref="M867">_xlfn.IFS(
    SUMIFS(FACT_ORDERS[TotalAmount], FACT_ORDERS[WD_CUSTOMERS],FACT_ORDERS[[#This Row],[WD_CUSTOMERS]])&gt;=15000, "VIP",
    SUMIFS(FACT_ORDERS[TotalAmount], FACT_ORDERS[WD_CUSTOMERS],FACT_ORDERS[[#This Row],[WD_CUSTOMERS]])&gt;=8000, "Premium",
    TRUE, "Regular"
)</f>
        <v>VIP</v>
      </c>
      <c r="N867" s="32" cm="1">
        <f t="array" ref="N867">_xlfn.IFS(
   FACT_ORDERS[[#This Row],[TypeOfClient]]="VIP", 0.2,
   FACT_ORDERS[[#This Row],[TypeOfClient]]="Premium", 0.1,
   TRUE, 0
)</f>
        <v>0.2</v>
      </c>
      <c r="O867" s="31" cm="1">
        <f t="array" ref="O867">_xlfn.IFS(
   FACT_ORDERS[[#This Row],[TotalAmount]]&gt;1500, 0.15,
   FACT_ORDERS[[#This Row],[TotalAmount]]&gt;1000, 0.1,
   FACT_ORDERS[[#This Row],[TotalAmount]]&gt;500, 0.05,
   TRUE, 0
)</f>
        <v>0</v>
      </c>
      <c r="P867" s="28">
        <f xml:space="preserve"> FACT_ORDERS[[#This Row],[TotalAmount]] * (1 - (FACT_ORDERS[[#This Row],[ClientDiscount]] + FACT_ORDERS[[#This Row],[OrderDiscount]]) )</f>
        <v>208</v>
      </c>
      <c r="Q867" s="28">
        <f>FACT_ORDERS[[#This Row],[TotalAmountWithDiscount]]+FACT_ORDERS[[#This Row],[DeliveryCost]]</f>
        <v>223</v>
      </c>
      <c r="R867" s="35">
        <v>45565</v>
      </c>
      <c r="S867" s="35" t="str">
        <f>IF(NETWORKDAYS(FACT_ORDERS[[#This Row],[Order-Date]], FACT_ORDERS[[#This Row],[ArrivalDate ]]) &gt; 10, "Late", "On Time")</f>
        <v>On Time</v>
      </c>
    </row>
    <row r="868" spans="1:19" x14ac:dyDescent="0.3">
      <c r="A868" s="12">
        <v>5866</v>
      </c>
      <c r="B868" s="12">
        <v>272</v>
      </c>
      <c r="C868" s="12">
        <v>10020</v>
      </c>
      <c r="D868" s="12">
        <v>867</v>
      </c>
      <c r="E868" s="12" t="s">
        <v>244</v>
      </c>
      <c r="F868" s="13">
        <v>45556</v>
      </c>
      <c r="G868" s="26" t="s">
        <v>11542</v>
      </c>
      <c r="H868" s="12">
        <v>22</v>
      </c>
      <c r="I868" s="28">
        <f>VLOOKUP(B:B,DIM_PRODUCTS!A:F,5,FALSE)</f>
        <v>15</v>
      </c>
      <c r="J868" s="28">
        <f>FACT_ORDERS[[#This Row],[ProductPrice]]*FACT_ORDERS[[#This Row],[Quantity]]</f>
        <v>330</v>
      </c>
      <c r="K868" s="12" t="str">
        <f>VLOOKUP(C:C,DIM_CUSTOMERS!A:G,7,FALSE)</f>
        <v>Mexico</v>
      </c>
      <c r="L868" s="30" cm="1">
        <f t="array" ref="L868">_xlfn.IFS(
    AND(FACT_ORDERS[[#This Row],[DeliveryMehtod]]="shippment",FACT_ORDERS[[#This Row],[TotalAmount]]&gt;=200), 0,
    AND(FACT_ORDERS[[#This Row],[DeliveryMehtod]]="pickup"), 15,
    AND(FACT_ORDERS[[#This Row],[DeliveryMehtod]]="shippment",FACT_ORDERS[[#This Row],[TotalAmount]]&lt;200), 35
)</f>
        <v>0</v>
      </c>
      <c r="M868" s="12" t="str" cm="1">
        <f t="array" ref="M868">_xlfn.IFS(
    SUMIFS(FACT_ORDERS[TotalAmount], FACT_ORDERS[WD_CUSTOMERS],FACT_ORDERS[[#This Row],[WD_CUSTOMERS]])&gt;=15000, "VIP",
    SUMIFS(FACT_ORDERS[TotalAmount], FACT_ORDERS[WD_CUSTOMERS],FACT_ORDERS[[#This Row],[WD_CUSTOMERS]])&gt;=8000, "Premium",
    TRUE, "Regular"
)</f>
        <v>VIP</v>
      </c>
      <c r="N868" s="32" cm="1">
        <f t="array" ref="N868">_xlfn.IFS(
   FACT_ORDERS[[#This Row],[TypeOfClient]]="VIP", 0.2,
   FACT_ORDERS[[#This Row],[TypeOfClient]]="Premium", 0.1,
   TRUE, 0
)</f>
        <v>0.2</v>
      </c>
      <c r="O868" s="31" cm="1">
        <f t="array" ref="O868">_xlfn.IFS(
   FACT_ORDERS[[#This Row],[TotalAmount]]&gt;1500, 0.15,
   FACT_ORDERS[[#This Row],[TotalAmount]]&gt;1000, 0.1,
   FACT_ORDERS[[#This Row],[TotalAmount]]&gt;500, 0.05,
   TRUE, 0
)</f>
        <v>0</v>
      </c>
      <c r="P868" s="28">
        <f xml:space="preserve"> FACT_ORDERS[[#This Row],[TotalAmount]] * (1 - (FACT_ORDERS[[#This Row],[ClientDiscount]] + FACT_ORDERS[[#This Row],[OrderDiscount]]) )</f>
        <v>264</v>
      </c>
      <c r="Q868" s="28">
        <f>FACT_ORDERS[[#This Row],[TotalAmountWithDiscount]]+FACT_ORDERS[[#This Row],[DeliveryCost]]</f>
        <v>264</v>
      </c>
      <c r="R868" s="35">
        <v>45566</v>
      </c>
      <c r="S868" s="35" t="str">
        <f>IF(NETWORKDAYS(FACT_ORDERS[[#This Row],[Order-Date]], FACT_ORDERS[[#This Row],[ArrivalDate ]]) &gt; 10, "Late", "On Time")</f>
        <v>On Time</v>
      </c>
    </row>
    <row r="869" spans="1:19" x14ac:dyDescent="0.3">
      <c r="A869" s="12">
        <v>5867</v>
      </c>
      <c r="B869" s="12">
        <v>245</v>
      </c>
      <c r="C869" s="12">
        <v>10020</v>
      </c>
      <c r="D869" s="12">
        <v>868</v>
      </c>
      <c r="E869" s="12" t="s">
        <v>244</v>
      </c>
      <c r="F869" s="13">
        <v>45522</v>
      </c>
      <c r="G869" s="26" t="s">
        <v>11543</v>
      </c>
      <c r="H869" s="12">
        <v>24</v>
      </c>
      <c r="I869" s="28">
        <f>VLOOKUP(B:B,DIM_PRODUCTS!A:F,5,FALSE)</f>
        <v>28</v>
      </c>
      <c r="J869" s="28">
        <f>FACT_ORDERS[[#This Row],[ProductPrice]]*FACT_ORDERS[[#This Row],[Quantity]]</f>
        <v>672</v>
      </c>
      <c r="K869" s="12" t="str">
        <f>VLOOKUP(C:C,DIM_CUSTOMERS!A:G,7,FALSE)</f>
        <v>Mexico</v>
      </c>
      <c r="L869" s="30" cm="1">
        <f t="array" ref="L869">_xlfn.IFS(
    AND(FACT_ORDERS[[#This Row],[DeliveryMehtod]]="shippment",FACT_ORDERS[[#This Row],[TotalAmount]]&gt;=200), 0,
    AND(FACT_ORDERS[[#This Row],[DeliveryMehtod]]="pickup"), 15,
    AND(FACT_ORDERS[[#This Row],[DeliveryMehtod]]="shippment",FACT_ORDERS[[#This Row],[TotalAmount]]&lt;200), 35
)</f>
        <v>0</v>
      </c>
      <c r="M869" s="12" t="str" cm="1">
        <f t="array" ref="M869">_xlfn.IFS(
    SUMIFS(FACT_ORDERS[TotalAmount], FACT_ORDERS[WD_CUSTOMERS],FACT_ORDERS[[#This Row],[WD_CUSTOMERS]])&gt;=15000, "VIP",
    SUMIFS(FACT_ORDERS[TotalAmount], FACT_ORDERS[WD_CUSTOMERS],FACT_ORDERS[[#This Row],[WD_CUSTOMERS]])&gt;=8000, "Premium",
    TRUE, "Regular"
)</f>
        <v>VIP</v>
      </c>
      <c r="N869" s="32" cm="1">
        <f t="array" ref="N869">_xlfn.IFS(
   FACT_ORDERS[[#This Row],[TypeOfClient]]="VIP", 0.2,
   FACT_ORDERS[[#This Row],[TypeOfClient]]="Premium", 0.1,
   TRUE, 0
)</f>
        <v>0.2</v>
      </c>
      <c r="O869" s="31" cm="1">
        <f t="array" ref="O869">_xlfn.IFS(
   FACT_ORDERS[[#This Row],[TotalAmount]]&gt;1500, 0.15,
   FACT_ORDERS[[#This Row],[TotalAmount]]&gt;1000, 0.1,
   FACT_ORDERS[[#This Row],[TotalAmount]]&gt;500, 0.05,
   TRUE, 0
)</f>
        <v>0.05</v>
      </c>
      <c r="P869" s="28">
        <f xml:space="preserve"> FACT_ORDERS[[#This Row],[TotalAmount]] * (1 - (FACT_ORDERS[[#This Row],[ClientDiscount]] + FACT_ORDERS[[#This Row],[OrderDiscount]]) )</f>
        <v>504</v>
      </c>
      <c r="Q869" s="28">
        <f>FACT_ORDERS[[#This Row],[TotalAmountWithDiscount]]+FACT_ORDERS[[#This Row],[DeliveryCost]]</f>
        <v>504</v>
      </c>
      <c r="R869" s="35">
        <v>45532</v>
      </c>
      <c r="S869" s="35" t="str">
        <f>IF(NETWORKDAYS(FACT_ORDERS[[#This Row],[Order-Date]], FACT_ORDERS[[#This Row],[ArrivalDate ]]) &gt; 10, "Late", "On Time")</f>
        <v>On Time</v>
      </c>
    </row>
    <row r="870" spans="1:19" x14ac:dyDescent="0.3">
      <c r="A870" s="12">
        <v>5868</v>
      </c>
      <c r="B870" s="12">
        <v>218</v>
      </c>
      <c r="C870" s="12">
        <v>10020</v>
      </c>
      <c r="D870" s="12">
        <v>869</v>
      </c>
      <c r="E870" s="12" t="s">
        <v>243</v>
      </c>
      <c r="F870" s="13">
        <v>45522</v>
      </c>
      <c r="G870" s="26" t="s">
        <v>11544</v>
      </c>
      <c r="H870" s="12">
        <v>55</v>
      </c>
      <c r="I870" s="28">
        <f>VLOOKUP(B:B,DIM_PRODUCTS!A:F,5,FALSE)</f>
        <v>48</v>
      </c>
      <c r="J870" s="28">
        <f>FACT_ORDERS[[#This Row],[ProductPrice]]*FACT_ORDERS[[#This Row],[Quantity]]</f>
        <v>2640</v>
      </c>
      <c r="K870" s="12" t="str">
        <f>VLOOKUP(C:C,DIM_CUSTOMERS!A:G,7,FALSE)</f>
        <v>Mexico</v>
      </c>
      <c r="L870" s="30" cm="1">
        <f t="array" ref="L870">_xlfn.IFS(
    AND(FACT_ORDERS[[#This Row],[DeliveryMehtod]]="shippment",FACT_ORDERS[[#This Row],[TotalAmount]]&gt;=200), 0,
    AND(FACT_ORDERS[[#This Row],[DeliveryMehtod]]="pickup"), 15,
    AND(FACT_ORDERS[[#This Row],[DeliveryMehtod]]="shippment",FACT_ORDERS[[#This Row],[TotalAmount]]&lt;200), 35
)</f>
        <v>15</v>
      </c>
      <c r="M870" s="12" t="str" cm="1">
        <f t="array" ref="M870">_xlfn.IFS(
    SUMIFS(FACT_ORDERS[TotalAmount], FACT_ORDERS[WD_CUSTOMERS],FACT_ORDERS[[#This Row],[WD_CUSTOMERS]])&gt;=15000, "VIP",
    SUMIFS(FACT_ORDERS[TotalAmount], FACT_ORDERS[WD_CUSTOMERS],FACT_ORDERS[[#This Row],[WD_CUSTOMERS]])&gt;=8000, "Premium",
    TRUE, "Regular"
)</f>
        <v>VIP</v>
      </c>
      <c r="N870" s="32" cm="1">
        <f t="array" ref="N870">_xlfn.IFS(
   FACT_ORDERS[[#This Row],[TypeOfClient]]="VIP", 0.2,
   FACT_ORDERS[[#This Row],[TypeOfClient]]="Premium", 0.1,
   TRUE, 0
)</f>
        <v>0.2</v>
      </c>
      <c r="O870" s="31" cm="1">
        <f t="array" ref="O870">_xlfn.IFS(
   FACT_ORDERS[[#This Row],[TotalAmount]]&gt;1500, 0.15,
   FACT_ORDERS[[#This Row],[TotalAmount]]&gt;1000, 0.1,
   FACT_ORDERS[[#This Row],[TotalAmount]]&gt;500, 0.05,
   TRUE, 0
)</f>
        <v>0.15</v>
      </c>
      <c r="P870" s="28">
        <f xml:space="preserve"> FACT_ORDERS[[#This Row],[TotalAmount]] * (1 - (FACT_ORDERS[[#This Row],[ClientDiscount]] + FACT_ORDERS[[#This Row],[OrderDiscount]]) )</f>
        <v>1716</v>
      </c>
      <c r="Q870" s="28">
        <f>FACT_ORDERS[[#This Row],[TotalAmountWithDiscount]]+FACT_ORDERS[[#This Row],[DeliveryCost]]</f>
        <v>1731</v>
      </c>
      <c r="R870" s="35">
        <v>45529</v>
      </c>
      <c r="S870" s="35" t="str">
        <f>IF(NETWORKDAYS(FACT_ORDERS[[#This Row],[Order-Date]], FACT_ORDERS[[#This Row],[ArrivalDate ]]) &gt; 10, "Late", "On Time")</f>
        <v>On Time</v>
      </c>
    </row>
    <row r="871" spans="1:19" x14ac:dyDescent="0.3">
      <c r="A871" s="12">
        <v>5869</v>
      </c>
      <c r="B871" s="12">
        <v>213</v>
      </c>
      <c r="C871" s="12">
        <v>10020</v>
      </c>
      <c r="D871" s="12">
        <v>870</v>
      </c>
      <c r="E871" s="12" t="s">
        <v>244</v>
      </c>
      <c r="F871" s="13">
        <v>45522</v>
      </c>
      <c r="G871" s="26" t="s">
        <v>11545</v>
      </c>
      <c r="H871" s="12">
        <v>60</v>
      </c>
      <c r="I871" s="28">
        <f>VLOOKUP(B:B,DIM_PRODUCTS!A:F,5,FALSE)</f>
        <v>45</v>
      </c>
      <c r="J871" s="28">
        <f>FACT_ORDERS[[#This Row],[ProductPrice]]*FACT_ORDERS[[#This Row],[Quantity]]</f>
        <v>2700</v>
      </c>
      <c r="K871" s="12" t="str">
        <f>VLOOKUP(C:C,DIM_CUSTOMERS!A:G,7,FALSE)</f>
        <v>Mexico</v>
      </c>
      <c r="L871" s="30" cm="1">
        <f t="array" ref="L871">_xlfn.IFS(
    AND(FACT_ORDERS[[#This Row],[DeliveryMehtod]]="shippment",FACT_ORDERS[[#This Row],[TotalAmount]]&gt;=200), 0,
    AND(FACT_ORDERS[[#This Row],[DeliveryMehtod]]="pickup"), 15,
    AND(FACT_ORDERS[[#This Row],[DeliveryMehtod]]="shippment",FACT_ORDERS[[#This Row],[TotalAmount]]&lt;200), 35
)</f>
        <v>0</v>
      </c>
      <c r="M871" s="12" t="str" cm="1">
        <f t="array" ref="M871">_xlfn.IFS(
    SUMIFS(FACT_ORDERS[TotalAmount], FACT_ORDERS[WD_CUSTOMERS],FACT_ORDERS[[#This Row],[WD_CUSTOMERS]])&gt;=15000, "VIP",
    SUMIFS(FACT_ORDERS[TotalAmount], FACT_ORDERS[WD_CUSTOMERS],FACT_ORDERS[[#This Row],[WD_CUSTOMERS]])&gt;=8000, "Premium",
    TRUE, "Regular"
)</f>
        <v>VIP</v>
      </c>
      <c r="N871" s="32" cm="1">
        <f t="array" ref="N871">_xlfn.IFS(
   FACT_ORDERS[[#This Row],[TypeOfClient]]="VIP", 0.2,
   FACT_ORDERS[[#This Row],[TypeOfClient]]="Premium", 0.1,
   TRUE, 0
)</f>
        <v>0.2</v>
      </c>
      <c r="O871" s="31" cm="1">
        <f t="array" ref="O871">_xlfn.IFS(
   FACT_ORDERS[[#This Row],[TotalAmount]]&gt;1500, 0.15,
   FACT_ORDERS[[#This Row],[TotalAmount]]&gt;1000, 0.1,
   FACT_ORDERS[[#This Row],[TotalAmount]]&gt;500, 0.05,
   TRUE, 0
)</f>
        <v>0.15</v>
      </c>
      <c r="P871" s="28">
        <f xml:space="preserve"> FACT_ORDERS[[#This Row],[TotalAmount]] * (1 - (FACT_ORDERS[[#This Row],[ClientDiscount]] + FACT_ORDERS[[#This Row],[OrderDiscount]]) )</f>
        <v>1755</v>
      </c>
      <c r="Q871" s="28">
        <f>FACT_ORDERS[[#This Row],[TotalAmountWithDiscount]]+FACT_ORDERS[[#This Row],[DeliveryCost]]</f>
        <v>1755</v>
      </c>
      <c r="R871" s="35">
        <v>45531</v>
      </c>
      <c r="S871" s="35" t="str">
        <f>IF(NETWORKDAYS(FACT_ORDERS[[#This Row],[Order-Date]], FACT_ORDERS[[#This Row],[ArrivalDate ]]) &gt; 10, "Late", "On Time")</f>
        <v>On Time</v>
      </c>
    </row>
    <row r="872" spans="1:19" x14ac:dyDescent="0.3">
      <c r="A872" s="12">
        <v>5870</v>
      </c>
      <c r="B872" s="12">
        <v>212</v>
      </c>
      <c r="C872" s="12">
        <v>10030</v>
      </c>
      <c r="D872" s="12">
        <v>871</v>
      </c>
      <c r="E872" s="12" t="s">
        <v>244</v>
      </c>
      <c r="F872" s="13">
        <v>45549</v>
      </c>
      <c r="G872" s="26" t="s">
        <v>11546</v>
      </c>
      <c r="H872" s="12">
        <v>71</v>
      </c>
      <c r="I872" s="28">
        <f>VLOOKUP(B:B,DIM_PRODUCTS!A:F,5,FALSE)</f>
        <v>41</v>
      </c>
      <c r="J872" s="28">
        <f>FACT_ORDERS[[#This Row],[ProductPrice]]*FACT_ORDERS[[#This Row],[Quantity]]</f>
        <v>2911</v>
      </c>
      <c r="K872" s="12" t="str">
        <f>VLOOKUP(C:C,DIM_CUSTOMERS!A:G,7,FALSE)</f>
        <v>USA</v>
      </c>
      <c r="L872" s="30" cm="1">
        <f t="array" ref="L872">_xlfn.IFS(
    AND(FACT_ORDERS[[#This Row],[DeliveryMehtod]]="shippment",FACT_ORDERS[[#This Row],[TotalAmount]]&gt;=200), 0,
    AND(FACT_ORDERS[[#This Row],[DeliveryMehtod]]="pickup"), 15,
    AND(FACT_ORDERS[[#This Row],[DeliveryMehtod]]="shippment",FACT_ORDERS[[#This Row],[TotalAmount]]&lt;200), 35
)</f>
        <v>0</v>
      </c>
      <c r="M872" s="12" t="str" cm="1">
        <f t="array" ref="M872">_xlfn.IFS(
    SUMIFS(FACT_ORDERS[TotalAmount], FACT_ORDERS[WD_CUSTOMERS],FACT_ORDERS[[#This Row],[WD_CUSTOMERS]])&gt;=15000, "VIP",
    SUMIFS(FACT_ORDERS[TotalAmount], FACT_ORDERS[WD_CUSTOMERS],FACT_ORDERS[[#This Row],[WD_CUSTOMERS]])&gt;=8000, "Premium",
    TRUE, "Regular"
)</f>
        <v>VIP</v>
      </c>
      <c r="N872" s="32" cm="1">
        <f t="array" ref="N872">_xlfn.IFS(
   FACT_ORDERS[[#This Row],[TypeOfClient]]="VIP", 0.2,
   FACT_ORDERS[[#This Row],[TypeOfClient]]="Premium", 0.1,
   TRUE, 0
)</f>
        <v>0.2</v>
      </c>
      <c r="O872" s="31" cm="1">
        <f t="array" ref="O872">_xlfn.IFS(
   FACT_ORDERS[[#This Row],[TotalAmount]]&gt;1500, 0.15,
   FACT_ORDERS[[#This Row],[TotalAmount]]&gt;1000, 0.1,
   FACT_ORDERS[[#This Row],[TotalAmount]]&gt;500, 0.05,
   TRUE, 0
)</f>
        <v>0.15</v>
      </c>
      <c r="P872" s="28">
        <f xml:space="preserve"> FACT_ORDERS[[#This Row],[TotalAmount]] * (1 - (FACT_ORDERS[[#This Row],[ClientDiscount]] + FACT_ORDERS[[#This Row],[OrderDiscount]]) )</f>
        <v>1892.15</v>
      </c>
      <c r="Q872" s="28">
        <f>FACT_ORDERS[[#This Row],[TotalAmountWithDiscount]]+FACT_ORDERS[[#This Row],[DeliveryCost]]</f>
        <v>1892.15</v>
      </c>
      <c r="R872" s="35">
        <v>45558</v>
      </c>
      <c r="S872" s="35" t="str">
        <f>IF(NETWORKDAYS(FACT_ORDERS[[#This Row],[Order-Date]], FACT_ORDERS[[#This Row],[ArrivalDate ]]) &gt; 10, "Late", "On Time")</f>
        <v>On Time</v>
      </c>
    </row>
    <row r="873" spans="1:19" x14ac:dyDescent="0.3">
      <c r="A873" s="12">
        <v>5871</v>
      </c>
      <c r="B873" s="12">
        <v>207</v>
      </c>
      <c r="C873" s="12">
        <v>10030</v>
      </c>
      <c r="D873" s="12">
        <v>872</v>
      </c>
      <c r="E873" s="12" t="s">
        <v>244</v>
      </c>
      <c r="F873" s="13">
        <v>45338</v>
      </c>
      <c r="G873" s="26" t="s">
        <v>11547</v>
      </c>
      <c r="H873" s="12">
        <v>18</v>
      </c>
      <c r="I873" s="28">
        <f>VLOOKUP(B:B,DIM_PRODUCTS!A:F,5,FALSE)</f>
        <v>8</v>
      </c>
      <c r="J873" s="28">
        <f>FACT_ORDERS[[#This Row],[ProductPrice]]*FACT_ORDERS[[#This Row],[Quantity]]</f>
        <v>144</v>
      </c>
      <c r="K873" s="12" t="str">
        <f>VLOOKUP(C:C,DIM_CUSTOMERS!A:G,7,FALSE)</f>
        <v>USA</v>
      </c>
      <c r="L873" s="30" cm="1">
        <f t="array" ref="L873">_xlfn.IFS(
    AND(FACT_ORDERS[[#This Row],[DeliveryMehtod]]="shippment",FACT_ORDERS[[#This Row],[TotalAmount]]&gt;=200), 0,
    AND(FACT_ORDERS[[#This Row],[DeliveryMehtod]]="pickup"), 15,
    AND(FACT_ORDERS[[#This Row],[DeliveryMehtod]]="shippment",FACT_ORDERS[[#This Row],[TotalAmount]]&lt;200), 35
)</f>
        <v>35</v>
      </c>
      <c r="M873" s="12" t="str" cm="1">
        <f t="array" ref="M873">_xlfn.IFS(
    SUMIFS(FACT_ORDERS[TotalAmount], FACT_ORDERS[WD_CUSTOMERS],FACT_ORDERS[[#This Row],[WD_CUSTOMERS]])&gt;=15000, "VIP",
    SUMIFS(FACT_ORDERS[TotalAmount], FACT_ORDERS[WD_CUSTOMERS],FACT_ORDERS[[#This Row],[WD_CUSTOMERS]])&gt;=8000, "Premium",
    TRUE, "Regular"
)</f>
        <v>VIP</v>
      </c>
      <c r="N873" s="32" cm="1">
        <f t="array" ref="N873">_xlfn.IFS(
   FACT_ORDERS[[#This Row],[TypeOfClient]]="VIP", 0.2,
   FACT_ORDERS[[#This Row],[TypeOfClient]]="Premium", 0.1,
   TRUE, 0
)</f>
        <v>0.2</v>
      </c>
      <c r="O873" s="31" cm="1">
        <f t="array" ref="O873">_xlfn.IFS(
   FACT_ORDERS[[#This Row],[TotalAmount]]&gt;1500, 0.15,
   FACT_ORDERS[[#This Row],[TotalAmount]]&gt;1000, 0.1,
   FACT_ORDERS[[#This Row],[TotalAmount]]&gt;500, 0.05,
   TRUE, 0
)</f>
        <v>0</v>
      </c>
      <c r="P873" s="28">
        <f xml:space="preserve"> FACT_ORDERS[[#This Row],[TotalAmount]] * (1 - (FACT_ORDERS[[#This Row],[ClientDiscount]] + FACT_ORDERS[[#This Row],[OrderDiscount]]) )</f>
        <v>115.2</v>
      </c>
      <c r="Q873" s="28">
        <f>FACT_ORDERS[[#This Row],[TotalAmountWithDiscount]]+FACT_ORDERS[[#This Row],[DeliveryCost]]</f>
        <v>150.19999999999999</v>
      </c>
      <c r="R873" s="35">
        <v>45349</v>
      </c>
      <c r="S873" s="35" t="str">
        <f>IF(NETWORKDAYS(FACT_ORDERS[[#This Row],[Order-Date]], FACT_ORDERS[[#This Row],[ArrivalDate ]]) &gt; 10, "Late", "On Time")</f>
        <v>On Time</v>
      </c>
    </row>
    <row r="874" spans="1:19" x14ac:dyDescent="0.3">
      <c r="A874" s="12">
        <v>5872</v>
      </c>
      <c r="B874" s="12">
        <v>216</v>
      </c>
      <c r="C874" s="12">
        <v>10030</v>
      </c>
      <c r="D874" s="12">
        <v>873</v>
      </c>
      <c r="E874" s="12" t="s">
        <v>243</v>
      </c>
      <c r="F874" s="13">
        <v>45338</v>
      </c>
      <c r="G874" s="26" t="s">
        <v>11548</v>
      </c>
      <c r="H874" s="12">
        <v>38</v>
      </c>
      <c r="I874" s="28">
        <f>VLOOKUP(B:B,DIM_PRODUCTS!A:F,5,FALSE)</f>
        <v>23</v>
      </c>
      <c r="J874" s="28">
        <f>FACT_ORDERS[[#This Row],[ProductPrice]]*FACT_ORDERS[[#This Row],[Quantity]]</f>
        <v>874</v>
      </c>
      <c r="K874" s="12" t="str">
        <f>VLOOKUP(C:C,DIM_CUSTOMERS!A:G,7,FALSE)</f>
        <v>USA</v>
      </c>
      <c r="L874" s="30" cm="1">
        <f t="array" ref="L874">_xlfn.IFS(
    AND(FACT_ORDERS[[#This Row],[DeliveryMehtod]]="shippment",FACT_ORDERS[[#This Row],[TotalAmount]]&gt;=200), 0,
    AND(FACT_ORDERS[[#This Row],[DeliveryMehtod]]="pickup"), 15,
    AND(FACT_ORDERS[[#This Row],[DeliveryMehtod]]="shippment",FACT_ORDERS[[#This Row],[TotalAmount]]&lt;200), 35
)</f>
        <v>15</v>
      </c>
      <c r="M874" s="12" t="str" cm="1">
        <f t="array" ref="M874">_xlfn.IFS(
    SUMIFS(FACT_ORDERS[TotalAmount], FACT_ORDERS[WD_CUSTOMERS],FACT_ORDERS[[#This Row],[WD_CUSTOMERS]])&gt;=15000, "VIP",
    SUMIFS(FACT_ORDERS[TotalAmount], FACT_ORDERS[WD_CUSTOMERS],FACT_ORDERS[[#This Row],[WD_CUSTOMERS]])&gt;=8000, "Premium",
    TRUE, "Regular"
)</f>
        <v>VIP</v>
      </c>
      <c r="N874" s="32" cm="1">
        <f t="array" ref="N874">_xlfn.IFS(
   FACT_ORDERS[[#This Row],[TypeOfClient]]="VIP", 0.2,
   FACT_ORDERS[[#This Row],[TypeOfClient]]="Premium", 0.1,
   TRUE, 0
)</f>
        <v>0.2</v>
      </c>
      <c r="O874" s="31" cm="1">
        <f t="array" ref="O874">_xlfn.IFS(
   FACT_ORDERS[[#This Row],[TotalAmount]]&gt;1500, 0.15,
   FACT_ORDERS[[#This Row],[TotalAmount]]&gt;1000, 0.1,
   FACT_ORDERS[[#This Row],[TotalAmount]]&gt;500, 0.05,
   TRUE, 0
)</f>
        <v>0.05</v>
      </c>
      <c r="P874" s="28">
        <f xml:space="preserve"> FACT_ORDERS[[#This Row],[TotalAmount]] * (1 - (FACT_ORDERS[[#This Row],[ClientDiscount]] + FACT_ORDERS[[#This Row],[OrderDiscount]]) )</f>
        <v>655.5</v>
      </c>
      <c r="Q874" s="28">
        <f>FACT_ORDERS[[#This Row],[TotalAmountWithDiscount]]+FACT_ORDERS[[#This Row],[DeliveryCost]]</f>
        <v>670.5</v>
      </c>
      <c r="R874" s="35">
        <v>45348</v>
      </c>
      <c r="S874" s="35" t="str">
        <f>IF(NETWORKDAYS(FACT_ORDERS[[#This Row],[Order-Date]], FACT_ORDERS[[#This Row],[ArrivalDate ]]) &gt; 10, "Late", "On Time")</f>
        <v>On Time</v>
      </c>
    </row>
    <row r="875" spans="1:19" x14ac:dyDescent="0.3">
      <c r="A875" s="12">
        <v>5873</v>
      </c>
      <c r="B875" s="12">
        <v>261</v>
      </c>
      <c r="C875" s="12">
        <v>10030</v>
      </c>
      <c r="D875" s="12">
        <v>874</v>
      </c>
      <c r="E875" s="12" t="s">
        <v>244</v>
      </c>
      <c r="F875" s="13">
        <v>44977</v>
      </c>
      <c r="G875" s="26" t="s">
        <v>11549</v>
      </c>
      <c r="H875" s="12">
        <v>13</v>
      </c>
      <c r="I875" s="28">
        <f>VLOOKUP(B:B,DIM_PRODUCTS!A:F,5,FALSE)</f>
        <v>19</v>
      </c>
      <c r="J875" s="28">
        <f>FACT_ORDERS[[#This Row],[ProductPrice]]*FACT_ORDERS[[#This Row],[Quantity]]</f>
        <v>247</v>
      </c>
      <c r="K875" s="12" t="str">
        <f>VLOOKUP(C:C,DIM_CUSTOMERS!A:G,7,FALSE)</f>
        <v>USA</v>
      </c>
      <c r="L875" s="30" cm="1">
        <f t="array" ref="L875">_xlfn.IFS(
    AND(FACT_ORDERS[[#This Row],[DeliveryMehtod]]="shippment",FACT_ORDERS[[#This Row],[TotalAmount]]&gt;=200), 0,
    AND(FACT_ORDERS[[#This Row],[DeliveryMehtod]]="pickup"), 15,
    AND(FACT_ORDERS[[#This Row],[DeliveryMehtod]]="shippment",FACT_ORDERS[[#This Row],[TotalAmount]]&lt;200), 35
)</f>
        <v>0</v>
      </c>
      <c r="M875" s="12" t="str" cm="1">
        <f t="array" ref="M875">_xlfn.IFS(
    SUMIFS(FACT_ORDERS[TotalAmount], FACT_ORDERS[WD_CUSTOMERS],FACT_ORDERS[[#This Row],[WD_CUSTOMERS]])&gt;=15000, "VIP",
    SUMIFS(FACT_ORDERS[TotalAmount], FACT_ORDERS[WD_CUSTOMERS],FACT_ORDERS[[#This Row],[WD_CUSTOMERS]])&gt;=8000, "Premium",
    TRUE, "Regular"
)</f>
        <v>VIP</v>
      </c>
      <c r="N875" s="32" cm="1">
        <f t="array" ref="N875">_xlfn.IFS(
   FACT_ORDERS[[#This Row],[TypeOfClient]]="VIP", 0.2,
   FACT_ORDERS[[#This Row],[TypeOfClient]]="Premium", 0.1,
   TRUE, 0
)</f>
        <v>0.2</v>
      </c>
      <c r="O875" s="31" cm="1">
        <f t="array" ref="O875">_xlfn.IFS(
   FACT_ORDERS[[#This Row],[TotalAmount]]&gt;1500, 0.15,
   FACT_ORDERS[[#This Row],[TotalAmount]]&gt;1000, 0.1,
   FACT_ORDERS[[#This Row],[TotalAmount]]&gt;500, 0.05,
   TRUE, 0
)</f>
        <v>0</v>
      </c>
      <c r="P875" s="28">
        <f xml:space="preserve"> FACT_ORDERS[[#This Row],[TotalAmount]] * (1 - (FACT_ORDERS[[#This Row],[ClientDiscount]] + FACT_ORDERS[[#This Row],[OrderDiscount]]) )</f>
        <v>197.60000000000002</v>
      </c>
      <c r="Q875" s="28">
        <f>FACT_ORDERS[[#This Row],[TotalAmountWithDiscount]]+FACT_ORDERS[[#This Row],[DeliveryCost]]</f>
        <v>197.60000000000002</v>
      </c>
      <c r="R875" s="35">
        <v>44985</v>
      </c>
      <c r="S875" s="35" t="str">
        <f>IF(NETWORKDAYS(FACT_ORDERS[[#This Row],[Order-Date]], FACT_ORDERS[[#This Row],[ArrivalDate ]]) &gt; 10, "Late", "On Time")</f>
        <v>On Time</v>
      </c>
    </row>
    <row r="876" spans="1:19" x14ac:dyDescent="0.3">
      <c r="A876" s="12">
        <v>5874</v>
      </c>
      <c r="B876" s="12">
        <v>278</v>
      </c>
      <c r="C876" s="12">
        <v>10596</v>
      </c>
      <c r="D876" s="12">
        <v>875</v>
      </c>
      <c r="E876" s="12" t="s">
        <v>243</v>
      </c>
      <c r="F876" s="13">
        <v>45402</v>
      </c>
      <c r="G876" s="26" t="s">
        <v>11550</v>
      </c>
      <c r="H876" s="12">
        <v>48</v>
      </c>
      <c r="I876" s="28">
        <f>VLOOKUP(B:B,DIM_PRODUCTS!A:F,5,FALSE)</f>
        <v>24</v>
      </c>
      <c r="J876" s="28">
        <f>FACT_ORDERS[[#This Row],[ProductPrice]]*FACT_ORDERS[[#This Row],[Quantity]]</f>
        <v>1152</v>
      </c>
      <c r="K876" s="12" t="str">
        <f>VLOOKUP(C:C,DIM_CUSTOMERS!A:G,7,FALSE)</f>
        <v>China</v>
      </c>
      <c r="L876" s="30" cm="1">
        <f t="array" ref="L876">_xlfn.IFS(
    AND(FACT_ORDERS[[#This Row],[DeliveryMehtod]]="shippment",FACT_ORDERS[[#This Row],[TotalAmount]]&gt;=200), 0,
    AND(FACT_ORDERS[[#This Row],[DeliveryMehtod]]="pickup"), 15,
    AND(FACT_ORDERS[[#This Row],[DeliveryMehtod]]="shippment",FACT_ORDERS[[#This Row],[TotalAmount]]&lt;200), 35
)</f>
        <v>15</v>
      </c>
      <c r="M876" s="12" t="str" cm="1">
        <f t="array" ref="M876">_xlfn.IFS(
    SUMIFS(FACT_ORDERS[TotalAmount], FACT_ORDERS[WD_CUSTOMERS],FACT_ORDERS[[#This Row],[WD_CUSTOMERS]])&gt;=15000, "VIP",
    SUMIFS(FACT_ORDERS[TotalAmount], FACT_ORDERS[WD_CUSTOMERS],FACT_ORDERS[[#This Row],[WD_CUSTOMERS]])&gt;=8000, "Premium",
    TRUE, "Regular"
)</f>
        <v>Regular</v>
      </c>
      <c r="N876" s="32" cm="1">
        <f t="array" ref="N876">_xlfn.IFS(
   FACT_ORDERS[[#This Row],[TypeOfClient]]="VIP", 0.2,
   FACT_ORDERS[[#This Row],[TypeOfClient]]="Premium", 0.1,
   TRUE, 0
)</f>
        <v>0</v>
      </c>
      <c r="O876" s="31" cm="1">
        <f t="array" ref="O876">_xlfn.IFS(
   FACT_ORDERS[[#This Row],[TotalAmount]]&gt;1500, 0.15,
   FACT_ORDERS[[#This Row],[TotalAmount]]&gt;1000, 0.1,
   FACT_ORDERS[[#This Row],[TotalAmount]]&gt;500, 0.05,
   TRUE, 0
)</f>
        <v>0.1</v>
      </c>
      <c r="P876" s="28">
        <f xml:space="preserve"> FACT_ORDERS[[#This Row],[TotalAmount]] * (1 - (FACT_ORDERS[[#This Row],[ClientDiscount]] + FACT_ORDERS[[#This Row],[OrderDiscount]]) )</f>
        <v>1036.8</v>
      </c>
      <c r="Q876" s="28">
        <f>FACT_ORDERS[[#This Row],[TotalAmountWithDiscount]]+FACT_ORDERS[[#This Row],[DeliveryCost]]</f>
        <v>1051.8</v>
      </c>
      <c r="R876" s="35">
        <v>45410</v>
      </c>
      <c r="S876" s="35" t="str">
        <f>IF(NETWORKDAYS(FACT_ORDERS[[#This Row],[Order-Date]], FACT_ORDERS[[#This Row],[ArrivalDate ]]) &gt; 10, "Late", "On Time")</f>
        <v>On Time</v>
      </c>
    </row>
    <row r="877" spans="1:19" x14ac:dyDescent="0.3">
      <c r="A877" s="12">
        <v>5875</v>
      </c>
      <c r="B877" s="12">
        <v>262</v>
      </c>
      <c r="C877" s="12">
        <v>10333</v>
      </c>
      <c r="D877" s="12">
        <v>876</v>
      </c>
      <c r="E877" s="12" t="s">
        <v>243</v>
      </c>
      <c r="F877" s="13">
        <v>44879</v>
      </c>
      <c r="G877" s="26" t="s">
        <v>11551</v>
      </c>
      <c r="H877" s="12">
        <v>43</v>
      </c>
      <c r="I877" s="28">
        <f>VLOOKUP(B:B,DIM_PRODUCTS!A:F,5,FALSE)</f>
        <v>10</v>
      </c>
      <c r="J877" s="28">
        <f>FACT_ORDERS[[#This Row],[ProductPrice]]*FACT_ORDERS[[#This Row],[Quantity]]</f>
        <v>430</v>
      </c>
      <c r="K877" s="12" t="str">
        <f>VLOOKUP(C:C,DIM_CUSTOMERS!A:G,7,FALSE)</f>
        <v>Canada</v>
      </c>
      <c r="L877" s="30" cm="1">
        <f t="array" ref="L877">_xlfn.IFS(
    AND(FACT_ORDERS[[#This Row],[DeliveryMehtod]]="shippment",FACT_ORDERS[[#This Row],[TotalAmount]]&gt;=200), 0,
    AND(FACT_ORDERS[[#This Row],[DeliveryMehtod]]="pickup"), 15,
    AND(FACT_ORDERS[[#This Row],[DeliveryMehtod]]="shippment",FACT_ORDERS[[#This Row],[TotalAmount]]&lt;200), 35
)</f>
        <v>15</v>
      </c>
      <c r="M877" s="12" t="str" cm="1">
        <f t="array" ref="M877">_xlfn.IFS(
    SUMIFS(FACT_ORDERS[TotalAmount], FACT_ORDERS[WD_CUSTOMERS],FACT_ORDERS[[#This Row],[WD_CUSTOMERS]])&gt;=15000, "VIP",
    SUMIFS(FACT_ORDERS[TotalAmount], FACT_ORDERS[WD_CUSTOMERS],FACT_ORDERS[[#This Row],[WD_CUSTOMERS]])&gt;=8000, "Premium",
    TRUE, "Regular"
)</f>
        <v>Regular</v>
      </c>
      <c r="N877" s="32" cm="1">
        <f t="array" ref="N877">_xlfn.IFS(
   FACT_ORDERS[[#This Row],[TypeOfClient]]="VIP", 0.2,
   FACT_ORDERS[[#This Row],[TypeOfClient]]="Premium", 0.1,
   TRUE, 0
)</f>
        <v>0</v>
      </c>
      <c r="O877" s="31" cm="1">
        <f t="array" ref="O877">_xlfn.IFS(
   FACT_ORDERS[[#This Row],[TotalAmount]]&gt;1500, 0.15,
   FACT_ORDERS[[#This Row],[TotalAmount]]&gt;1000, 0.1,
   FACT_ORDERS[[#This Row],[TotalAmount]]&gt;500, 0.05,
   TRUE, 0
)</f>
        <v>0</v>
      </c>
      <c r="P877" s="28">
        <f xml:space="preserve"> FACT_ORDERS[[#This Row],[TotalAmount]] * (1 - (FACT_ORDERS[[#This Row],[ClientDiscount]] + FACT_ORDERS[[#This Row],[OrderDiscount]]) )</f>
        <v>430</v>
      </c>
      <c r="Q877" s="28">
        <f>FACT_ORDERS[[#This Row],[TotalAmountWithDiscount]]+FACT_ORDERS[[#This Row],[DeliveryCost]]</f>
        <v>445</v>
      </c>
      <c r="R877" s="35">
        <v>44888</v>
      </c>
      <c r="S877" s="35" t="str">
        <f>IF(NETWORKDAYS(FACT_ORDERS[[#This Row],[Order-Date]], FACT_ORDERS[[#This Row],[ArrivalDate ]]) &gt; 10, "Late", "On Time")</f>
        <v>On Time</v>
      </c>
    </row>
    <row r="878" spans="1:19" x14ac:dyDescent="0.3">
      <c r="A878" s="12">
        <v>5876</v>
      </c>
      <c r="B878" s="12">
        <v>267</v>
      </c>
      <c r="C878" s="12">
        <v>10333</v>
      </c>
      <c r="D878" s="12">
        <v>877</v>
      </c>
      <c r="E878" s="12" t="s">
        <v>244</v>
      </c>
      <c r="F878" s="13">
        <v>44879</v>
      </c>
      <c r="G878" s="26" t="s">
        <v>11552</v>
      </c>
      <c r="H878" s="12">
        <v>41</v>
      </c>
      <c r="I878" s="28">
        <f>VLOOKUP(B:B,DIM_PRODUCTS!A:F,5,FALSE)</f>
        <v>26</v>
      </c>
      <c r="J878" s="28">
        <f>FACT_ORDERS[[#This Row],[ProductPrice]]*FACT_ORDERS[[#This Row],[Quantity]]</f>
        <v>1066</v>
      </c>
      <c r="K878" s="12" t="str">
        <f>VLOOKUP(C:C,DIM_CUSTOMERS!A:G,7,FALSE)</f>
        <v>Canada</v>
      </c>
      <c r="L878" s="30" cm="1">
        <f t="array" ref="L878">_xlfn.IFS(
    AND(FACT_ORDERS[[#This Row],[DeliveryMehtod]]="shippment",FACT_ORDERS[[#This Row],[TotalAmount]]&gt;=200), 0,
    AND(FACT_ORDERS[[#This Row],[DeliveryMehtod]]="pickup"), 15,
    AND(FACT_ORDERS[[#This Row],[DeliveryMehtod]]="shippment",FACT_ORDERS[[#This Row],[TotalAmount]]&lt;200), 35
)</f>
        <v>0</v>
      </c>
      <c r="M878" s="12" t="str" cm="1">
        <f t="array" ref="M878">_xlfn.IFS(
    SUMIFS(FACT_ORDERS[TotalAmount], FACT_ORDERS[WD_CUSTOMERS],FACT_ORDERS[[#This Row],[WD_CUSTOMERS]])&gt;=15000, "VIP",
    SUMIFS(FACT_ORDERS[TotalAmount], FACT_ORDERS[WD_CUSTOMERS],FACT_ORDERS[[#This Row],[WD_CUSTOMERS]])&gt;=8000, "Premium",
    TRUE, "Regular"
)</f>
        <v>Regular</v>
      </c>
      <c r="N878" s="32" cm="1">
        <f t="array" ref="N878">_xlfn.IFS(
   FACT_ORDERS[[#This Row],[TypeOfClient]]="VIP", 0.2,
   FACT_ORDERS[[#This Row],[TypeOfClient]]="Premium", 0.1,
   TRUE, 0
)</f>
        <v>0</v>
      </c>
      <c r="O878" s="31" cm="1">
        <f t="array" ref="O878">_xlfn.IFS(
   FACT_ORDERS[[#This Row],[TotalAmount]]&gt;1500, 0.15,
   FACT_ORDERS[[#This Row],[TotalAmount]]&gt;1000, 0.1,
   FACT_ORDERS[[#This Row],[TotalAmount]]&gt;500, 0.05,
   TRUE, 0
)</f>
        <v>0.1</v>
      </c>
      <c r="P878" s="28">
        <f xml:space="preserve"> FACT_ORDERS[[#This Row],[TotalAmount]] * (1 - (FACT_ORDERS[[#This Row],[ClientDiscount]] + FACT_ORDERS[[#This Row],[OrderDiscount]]) )</f>
        <v>959.4</v>
      </c>
      <c r="Q878" s="28">
        <f>FACT_ORDERS[[#This Row],[TotalAmountWithDiscount]]+FACT_ORDERS[[#This Row],[DeliveryCost]]</f>
        <v>959.4</v>
      </c>
      <c r="R878" s="35">
        <v>44889</v>
      </c>
      <c r="S878" s="35" t="str">
        <f>IF(NETWORKDAYS(FACT_ORDERS[[#This Row],[Order-Date]], FACT_ORDERS[[#This Row],[ArrivalDate ]]) &gt; 10, "Late", "On Time")</f>
        <v>On Time</v>
      </c>
    </row>
    <row r="879" spans="1:19" x14ac:dyDescent="0.3">
      <c r="A879" s="12">
        <v>5877</v>
      </c>
      <c r="B879" s="12">
        <v>288</v>
      </c>
      <c r="C879" s="12">
        <v>10295</v>
      </c>
      <c r="D879" s="12">
        <v>878</v>
      </c>
      <c r="E879" s="12" t="s">
        <v>244</v>
      </c>
      <c r="F879" s="13">
        <v>45504</v>
      </c>
      <c r="G879" s="26" t="s">
        <v>11553</v>
      </c>
      <c r="H879" s="12">
        <v>13</v>
      </c>
      <c r="I879" s="28">
        <f>VLOOKUP(B:B,DIM_PRODUCTS!A:F,5,FALSE)</f>
        <v>14</v>
      </c>
      <c r="J879" s="28">
        <f>FACT_ORDERS[[#This Row],[ProductPrice]]*FACT_ORDERS[[#This Row],[Quantity]]</f>
        <v>182</v>
      </c>
      <c r="K879" s="12" t="str">
        <f>VLOOKUP(C:C,DIM_CUSTOMERS!A:G,7,FALSE)</f>
        <v>Mexico</v>
      </c>
      <c r="L879" s="30" cm="1">
        <f t="array" ref="L879">_xlfn.IFS(
    AND(FACT_ORDERS[[#This Row],[DeliveryMehtod]]="shippment",FACT_ORDERS[[#This Row],[TotalAmount]]&gt;=200), 0,
    AND(FACT_ORDERS[[#This Row],[DeliveryMehtod]]="pickup"), 15,
    AND(FACT_ORDERS[[#This Row],[DeliveryMehtod]]="shippment",FACT_ORDERS[[#This Row],[TotalAmount]]&lt;200), 35
)</f>
        <v>35</v>
      </c>
      <c r="M879" s="12" t="str" cm="1">
        <f t="array" ref="M879">_xlfn.IFS(
    SUMIFS(FACT_ORDERS[TotalAmount], FACT_ORDERS[WD_CUSTOMERS],FACT_ORDERS[[#This Row],[WD_CUSTOMERS]])&gt;=15000, "VIP",
    SUMIFS(FACT_ORDERS[TotalAmount], FACT_ORDERS[WD_CUSTOMERS],FACT_ORDERS[[#This Row],[WD_CUSTOMERS]])&gt;=8000, "Premium",
    TRUE, "Regular"
)</f>
        <v>VIP</v>
      </c>
      <c r="N879" s="32" cm="1">
        <f t="array" ref="N879">_xlfn.IFS(
   FACT_ORDERS[[#This Row],[TypeOfClient]]="VIP", 0.2,
   FACT_ORDERS[[#This Row],[TypeOfClient]]="Premium", 0.1,
   TRUE, 0
)</f>
        <v>0.2</v>
      </c>
      <c r="O879" s="31" cm="1">
        <f t="array" ref="O879">_xlfn.IFS(
   FACT_ORDERS[[#This Row],[TotalAmount]]&gt;1500, 0.15,
   FACT_ORDERS[[#This Row],[TotalAmount]]&gt;1000, 0.1,
   FACT_ORDERS[[#This Row],[TotalAmount]]&gt;500, 0.05,
   TRUE, 0
)</f>
        <v>0</v>
      </c>
      <c r="P879" s="28">
        <f xml:space="preserve"> FACT_ORDERS[[#This Row],[TotalAmount]] * (1 - (FACT_ORDERS[[#This Row],[ClientDiscount]] + FACT_ORDERS[[#This Row],[OrderDiscount]]) )</f>
        <v>145.6</v>
      </c>
      <c r="Q879" s="28">
        <f>FACT_ORDERS[[#This Row],[TotalAmountWithDiscount]]+FACT_ORDERS[[#This Row],[DeliveryCost]]</f>
        <v>180.6</v>
      </c>
      <c r="R879" s="35">
        <v>45513</v>
      </c>
      <c r="S879" s="35" t="str">
        <f>IF(NETWORKDAYS(FACT_ORDERS[[#This Row],[Order-Date]], FACT_ORDERS[[#This Row],[ArrivalDate ]]) &gt; 10, "Late", "On Time")</f>
        <v>On Time</v>
      </c>
    </row>
    <row r="880" spans="1:19" x14ac:dyDescent="0.3">
      <c r="A880" s="12">
        <v>5878</v>
      </c>
      <c r="B880" s="12">
        <v>283</v>
      </c>
      <c r="C880" s="12">
        <v>10295</v>
      </c>
      <c r="D880" s="12">
        <v>879</v>
      </c>
      <c r="E880" s="12" t="s">
        <v>243</v>
      </c>
      <c r="F880" s="13">
        <v>45504</v>
      </c>
      <c r="G880" s="26" t="s">
        <v>3945</v>
      </c>
      <c r="H880" s="12">
        <v>64</v>
      </c>
      <c r="I880" s="28">
        <f>VLOOKUP(B:B,DIM_PRODUCTS!A:F,5,FALSE)</f>
        <v>11</v>
      </c>
      <c r="J880" s="28">
        <f>FACT_ORDERS[[#This Row],[ProductPrice]]*FACT_ORDERS[[#This Row],[Quantity]]</f>
        <v>704</v>
      </c>
      <c r="K880" s="12" t="str">
        <f>VLOOKUP(C:C,DIM_CUSTOMERS!A:G,7,FALSE)</f>
        <v>Mexico</v>
      </c>
      <c r="L880" s="30" cm="1">
        <f t="array" ref="L880">_xlfn.IFS(
    AND(FACT_ORDERS[[#This Row],[DeliveryMehtod]]="shippment",FACT_ORDERS[[#This Row],[TotalAmount]]&gt;=200), 0,
    AND(FACT_ORDERS[[#This Row],[DeliveryMehtod]]="pickup"), 15,
    AND(FACT_ORDERS[[#This Row],[DeliveryMehtod]]="shippment",FACT_ORDERS[[#This Row],[TotalAmount]]&lt;200), 35
)</f>
        <v>15</v>
      </c>
      <c r="M880" s="12" t="str" cm="1">
        <f t="array" ref="M880">_xlfn.IFS(
    SUMIFS(FACT_ORDERS[TotalAmount], FACT_ORDERS[WD_CUSTOMERS],FACT_ORDERS[[#This Row],[WD_CUSTOMERS]])&gt;=15000, "VIP",
    SUMIFS(FACT_ORDERS[TotalAmount], FACT_ORDERS[WD_CUSTOMERS],FACT_ORDERS[[#This Row],[WD_CUSTOMERS]])&gt;=8000, "Premium",
    TRUE, "Regular"
)</f>
        <v>VIP</v>
      </c>
      <c r="N880" s="32" cm="1">
        <f t="array" ref="N880">_xlfn.IFS(
   FACT_ORDERS[[#This Row],[TypeOfClient]]="VIP", 0.2,
   FACT_ORDERS[[#This Row],[TypeOfClient]]="Premium", 0.1,
   TRUE, 0
)</f>
        <v>0.2</v>
      </c>
      <c r="O880" s="31" cm="1">
        <f t="array" ref="O880">_xlfn.IFS(
   FACT_ORDERS[[#This Row],[TotalAmount]]&gt;1500, 0.15,
   FACT_ORDERS[[#This Row],[TotalAmount]]&gt;1000, 0.1,
   FACT_ORDERS[[#This Row],[TotalAmount]]&gt;500, 0.05,
   TRUE, 0
)</f>
        <v>0.05</v>
      </c>
      <c r="P880" s="28">
        <f xml:space="preserve"> FACT_ORDERS[[#This Row],[TotalAmount]] * (1 - (FACT_ORDERS[[#This Row],[ClientDiscount]] + FACT_ORDERS[[#This Row],[OrderDiscount]]) )</f>
        <v>528</v>
      </c>
      <c r="Q880" s="28">
        <f>FACT_ORDERS[[#This Row],[TotalAmountWithDiscount]]+FACT_ORDERS[[#This Row],[DeliveryCost]]</f>
        <v>543</v>
      </c>
      <c r="R880" s="35">
        <v>45515</v>
      </c>
      <c r="S880" s="35" t="str">
        <f>IF(NETWORKDAYS(FACT_ORDERS[[#This Row],[Order-Date]], FACT_ORDERS[[#This Row],[ArrivalDate ]]) &gt; 10, "Late", "On Time")</f>
        <v>On Time</v>
      </c>
    </row>
    <row r="881" spans="1:19" x14ac:dyDescent="0.3">
      <c r="A881" s="12">
        <v>5879</v>
      </c>
      <c r="B881" s="12">
        <v>257</v>
      </c>
      <c r="C881" s="12">
        <v>10295</v>
      </c>
      <c r="D881" s="12">
        <v>880</v>
      </c>
      <c r="E881" s="12" t="s">
        <v>243</v>
      </c>
      <c r="F881" s="13">
        <v>44991</v>
      </c>
      <c r="G881" s="26" t="s">
        <v>11554</v>
      </c>
      <c r="H881" s="12">
        <v>36</v>
      </c>
      <c r="I881" s="28">
        <f>VLOOKUP(B:B,DIM_PRODUCTS!A:F,5,FALSE)</f>
        <v>20</v>
      </c>
      <c r="J881" s="28">
        <f>FACT_ORDERS[[#This Row],[ProductPrice]]*FACT_ORDERS[[#This Row],[Quantity]]</f>
        <v>720</v>
      </c>
      <c r="K881" s="12" t="str">
        <f>VLOOKUP(C:C,DIM_CUSTOMERS!A:G,7,FALSE)</f>
        <v>Mexico</v>
      </c>
      <c r="L881" s="30" cm="1">
        <f t="array" ref="L881">_xlfn.IFS(
    AND(FACT_ORDERS[[#This Row],[DeliveryMehtod]]="shippment",FACT_ORDERS[[#This Row],[TotalAmount]]&gt;=200), 0,
    AND(FACT_ORDERS[[#This Row],[DeliveryMehtod]]="pickup"), 15,
    AND(FACT_ORDERS[[#This Row],[DeliveryMehtod]]="shippment",FACT_ORDERS[[#This Row],[TotalAmount]]&lt;200), 35
)</f>
        <v>15</v>
      </c>
      <c r="M881" s="12" t="str" cm="1">
        <f t="array" ref="M881">_xlfn.IFS(
    SUMIFS(FACT_ORDERS[TotalAmount], FACT_ORDERS[WD_CUSTOMERS],FACT_ORDERS[[#This Row],[WD_CUSTOMERS]])&gt;=15000, "VIP",
    SUMIFS(FACT_ORDERS[TotalAmount], FACT_ORDERS[WD_CUSTOMERS],FACT_ORDERS[[#This Row],[WD_CUSTOMERS]])&gt;=8000, "Premium",
    TRUE, "Regular"
)</f>
        <v>VIP</v>
      </c>
      <c r="N881" s="32" cm="1">
        <f t="array" ref="N881">_xlfn.IFS(
   FACT_ORDERS[[#This Row],[TypeOfClient]]="VIP", 0.2,
   FACT_ORDERS[[#This Row],[TypeOfClient]]="Premium", 0.1,
   TRUE, 0
)</f>
        <v>0.2</v>
      </c>
      <c r="O881" s="31" cm="1">
        <f t="array" ref="O881">_xlfn.IFS(
   FACT_ORDERS[[#This Row],[TotalAmount]]&gt;1500, 0.15,
   FACT_ORDERS[[#This Row],[TotalAmount]]&gt;1000, 0.1,
   FACT_ORDERS[[#This Row],[TotalAmount]]&gt;500, 0.05,
   TRUE, 0
)</f>
        <v>0.05</v>
      </c>
      <c r="P881" s="28">
        <f xml:space="preserve"> FACT_ORDERS[[#This Row],[TotalAmount]] * (1 - (FACT_ORDERS[[#This Row],[ClientDiscount]] + FACT_ORDERS[[#This Row],[OrderDiscount]]) )</f>
        <v>540</v>
      </c>
      <c r="Q881" s="28">
        <f>FACT_ORDERS[[#This Row],[TotalAmountWithDiscount]]+FACT_ORDERS[[#This Row],[DeliveryCost]]</f>
        <v>555</v>
      </c>
      <c r="R881" s="35">
        <v>45000</v>
      </c>
      <c r="S881" s="35" t="str">
        <f>IF(NETWORKDAYS(FACT_ORDERS[[#This Row],[Order-Date]], FACT_ORDERS[[#This Row],[ArrivalDate ]]) &gt; 10, "Late", "On Time")</f>
        <v>On Time</v>
      </c>
    </row>
    <row r="882" spans="1:19" x14ac:dyDescent="0.3">
      <c r="A882" s="12">
        <v>5880</v>
      </c>
      <c r="B882" s="12">
        <v>201</v>
      </c>
      <c r="C882" s="12">
        <v>10295</v>
      </c>
      <c r="D882" s="12">
        <v>881</v>
      </c>
      <c r="E882" s="12" t="s">
        <v>244</v>
      </c>
      <c r="F882" s="13">
        <v>44991</v>
      </c>
      <c r="G882" s="26" t="s">
        <v>11555</v>
      </c>
      <c r="H882" s="12">
        <v>20</v>
      </c>
      <c r="I882" s="28">
        <f>VLOOKUP(B:B,DIM_PRODUCTS!A:F,5,FALSE)</f>
        <v>10</v>
      </c>
      <c r="J882" s="28">
        <f>FACT_ORDERS[[#This Row],[ProductPrice]]*FACT_ORDERS[[#This Row],[Quantity]]</f>
        <v>200</v>
      </c>
      <c r="K882" s="12" t="str">
        <f>VLOOKUP(C:C,DIM_CUSTOMERS!A:G,7,FALSE)</f>
        <v>Mexico</v>
      </c>
      <c r="L882" s="30" cm="1">
        <f t="array" ref="L882">_xlfn.IFS(
    AND(FACT_ORDERS[[#This Row],[DeliveryMehtod]]="shippment",FACT_ORDERS[[#This Row],[TotalAmount]]&gt;=200), 0,
    AND(FACT_ORDERS[[#This Row],[DeliveryMehtod]]="pickup"), 15,
    AND(FACT_ORDERS[[#This Row],[DeliveryMehtod]]="shippment",FACT_ORDERS[[#This Row],[TotalAmount]]&lt;200), 35
)</f>
        <v>0</v>
      </c>
      <c r="M882" s="12" t="str" cm="1">
        <f t="array" ref="M882">_xlfn.IFS(
    SUMIFS(FACT_ORDERS[TotalAmount], FACT_ORDERS[WD_CUSTOMERS],FACT_ORDERS[[#This Row],[WD_CUSTOMERS]])&gt;=15000, "VIP",
    SUMIFS(FACT_ORDERS[TotalAmount], FACT_ORDERS[WD_CUSTOMERS],FACT_ORDERS[[#This Row],[WD_CUSTOMERS]])&gt;=8000, "Premium",
    TRUE, "Regular"
)</f>
        <v>VIP</v>
      </c>
      <c r="N882" s="32" cm="1">
        <f t="array" ref="N882">_xlfn.IFS(
   FACT_ORDERS[[#This Row],[TypeOfClient]]="VIP", 0.2,
   FACT_ORDERS[[#This Row],[TypeOfClient]]="Premium", 0.1,
   TRUE, 0
)</f>
        <v>0.2</v>
      </c>
      <c r="O882" s="31" cm="1">
        <f t="array" ref="O882">_xlfn.IFS(
   FACT_ORDERS[[#This Row],[TotalAmount]]&gt;1500, 0.15,
   FACT_ORDERS[[#This Row],[TotalAmount]]&gt;1000, 0.1,
   FACT_ORDERS[[#This Row],[TotalAmount]]&gt;500, 0.05,
   TRUE, 0
)</f>
        <v>0</v>
      </c>
      <c r="P882" s="28">
        <f xml:space="preserve"> FACT_ORDERS[[#This Row],[TotalAmount]] * (1 - (FACT_ORDERS[[#This Row],[ClientDiscount]] + FACT_ORDERS[[#This Row],[OrderDiscount]]) )</f>
        <v>160</v>
      </c>
      <c r="Q882" s="28">
        <f>FACT_ORDERS[[#This Row],[TotalAmountWithDiscount]]+FACT_ORDERS[[#This Row],[DeliveryCost]]</f>
        <v>160</v>
      </c>
      <c r="R882" s="35">
        <v>45002</v>
      </c>
      <c r="S882" s="35" t="str">
        <f>IF(NETWORKDAYS(FACT_ORDERS[[#This Row],[Order-Date]], FACT_ORDERS[[#This Row],[ArrivalDate ]]) &gt; 10, "Late", "On Time")</f>
        <v>On Time</v>
      </c>
    </row>
    <row r="883" spans="1:19" x14ac:dyDescent="0.3">
      <c r="A883" s="12">
        <v>5881</v>
      </c>
      <c r="B883" s="12">
        <v>217</v>
      </c>
      <c r="C883" s="12">
        <v>10295</v>
      </c>
      <c r="D883" s="12">
        <v>882</v>
      </c>
      <c r="E883" s="12" t="s">
        <v>244</v>
      </c>
      <c r="F883" s="13">
        <v>44991</v>
      </c>
      <c r="G883" s="26" t="s">
        <v>4140</v>
      </c>
      <c r="H883" s="12">
        <v>75</v>
      </c>
      <c r="I883" s="28">
        <f>VLOOKUP(B:B,DIM_PRODUCTS!A:F,5,FALSE)</f>
        <v>20</v>
      </c>
      <c r="J883" s="28">
        <f>FACT_ORDERS[[#This Row],[ProductPrice]]*FACT_ORDERS[[#This Row],[Quantity]]</f>
        <v>1500</v>
      </c>
      <c r="K883" s="12" t="str">
        <f>VLOOKUP(C:C,DIM_CUSTOMERS!A:G,7,FALSE)</f>
        <v>Mexico</v>
      </c>
      <c r="L883" s="30" cm="1">
        <f t="array" ref="L883">_xlfn.IFS(
    AND(FACT_ORDERS[[#This Row],[DeliveryMehtod]]="shippment",FACT_ORDERS[[#This Row],[TotalAmount]]&gt;=200), 0,
    AND(FACT_ORDERS[[#This Row],[DeliveryMehtod]]="pickup"), 15,
    AND(FACT_ORDERS[[#This Row],[DeliveryMehtod]]="shippment",FACT_ORDERS[[#This Row],[TotalAmount]]&lt;200), 35
)</f>
        <v>0</v>
      </c>
      <c r="M883" s="12" t="str" cm="1">
        <f t="array" ref="M883">_xlfn.IFS(
    SUMIFS(FACT_ORDERS[TotalAmount], FACT_ORDERS[WD_CUSTOMERS],FACT_ORDERS[[#This Row],[WD_CUSTOMERS]])&gt;=15000, "VIP",
    SUMIFS(FACT_ORDERS[TotalAmount], FACT_ORDERS[WD_CUSTOMERS],FACT_ORDERS[[#This Row],[WD_CUSTOMERS]])&gt;=8000, "Premium",
    TRUE, "Regular"
)</f>
        <v>VIP</v>
      </c>
      <c r="N883" s="32" cm="1">
        <f t="array" ref="N883">_xlfn.IFS(
   FACT_ORDERS[[#This Row],[TypeOfClient]]="VIP", 0.2,
   FACT_ORDERS[[#This Row],[TypeOfClient]]="Premium", 0.1,
   TRUE, 0
)</f>
        <v>0.2</v>
      </c>
      <c r="O883" s="31" cm="1">
        <f t="array" ref="O883">_xlfn.IFS(
   FACT_ORDERS[[#This Row],[TotalAmount]]&gt;1500, 0.15,
   FACT_ORDERS[[#This Row],[TotalAmount]]&gt;1000, 0.1,
   FACT_ORDERS[[#This Row],[TotalAmount]]&gt;500, 0.05,
   TRUE, 0
)</f>
        <v>0.1</v>
      </c>
      <c r="P883" s="28">
        <f xml:space="preserve"> FACT_ORDERS[[#This Row],[TotalAmount]] * (1 - (FACT_ORDERS[[#This Row],[ClientDiscount]] + FACT_ORDERS[[#This Row],[OrderDiscount]]) )</f>
        <v>1050</v>
      </c>
      <c r="Q883" s="28">
        <f>FACT_ORDERS[[#This Row],[TotalAmountWithDiscount]]+FACT_ORDERS[[#This Row],[DeliveryCost]]</f>
        <v>1050</v>
      </c>
      <c r="R883" s="35">
        <v>44999</v>
      </c>
      <c r="S883" s="35" t="str">
        <f>IF(NETWORKDAYS(FACT_ORDERS[[#This Row],[Order-Date]], FACT_ORDERS[[#This Row],[ArrivalDate ]]) &gt; 10, "Late", "On Time")</f>
        <v>On Time</v>
      </c>
    </row>
    <row r="884" spans="1:19" x14ac:dyDescent="0.3">
      <c r="A884" s="12">
        <v>5882</v>
      </c>
      <c r="B884" s="12">
        <v>293</v>
      </c>
      <c r="C884" s="12">
        <v>10763</v>
      </c>
      <c r="D884" s="12">
        <v>883</v>
      </c>
      <c r="E884" s="12" t="s">
        <v>243</v>
      </c>
      <c r="F884" s="13">
        <v>44855</v>
      </c>
      <c r="G884" s="26" t="s">
        <v>3602</v>
      </c>
      <c r="H884" s="12">
        <v>10</v>
      </c>
      <c r="I884" s="28">
        <f>VLOOKUP(B:B,DIM_PRODUCTS!A:F,5,FALSE)</f>
        <v>11</v>
      </c>
      <c r="J884" s="28">
        <f>FACT_ORDERS[[#This Row],[ProductPrice]]*FACT_ORDERS[[#This Row],[Quantity]]</f>
        <v>110</v>
      </c>
      <c r="K884" s="12" t="str">
        <f>VLOOKUP(C:C,DIM_CUSTOMERS!A:G,7,FALSE)</f>
        <v>Germany</v>
      </c>
      <c r="L884" s="30" cm="1">
        <f t="array" ref="L884">_xlfn.IFS(
    AND(FACT_ORDERS[[#This Row],[DeliveryMehtod]]="shippment",FACT_ORDERS[[#This Row],[TotalAmount]]&gt;=200), 0,
    AND(FACT_ORDERS[[#This Row],[DeliveryMehtod]]="pickup"), 15,
    AND(FACT_ORDERS[[#This Row],[DeliveryMehtod]]="shippment",FACT_ORDERS[[#This Row],[TotalAmount]]&lt;200), 35
)</f>
        <v>15</v>
      </c>
      <c r="M884" s="12" t="str" cm="1">
        <f t="array" ref="M884">_xlfn.IFS(
    SUMIFS(FACT_ORDERS[TotalAmount], FACT_ORDERS[WD_CUSTOMERS],FACT_ORDERS[[#This Row],[WD_CUSTOMERS]])&gt;=15000, "VIP",
    SUMIFS(FACT_ORDERS[TotalAmount], FACT_ORDERS[WD_CUSTOMERS],FACT_ORDERS[[#This Row],[WD_CUSTOMERS]])&gt;=8000, "Premium",
    TRUE, "Regular"
)</f>
        <v>Regular</v>
      </c>
      <c r="N884" s="32" cm="1">
        <f t="array" ref="N884">_xlfn.IFS(
   FACT_ORDERS[[#This Row],[TypeOfClient]]="VIP", 0.2,
   FACT_ORDERS[[#This Row],[TypeOfClient]]="Premium", 0.1,
   TRUE, 0
)</f>
        <v>0</v>
      </c>
      <c r="O884" s="31" cm="1">
        <f t="array" ref="O884">_xlfn.IFS(
   FACT_ORDERS[[#This Row],[TotalAmount]]&gt;1500, 0.15,
   FACT_ORDERS[[#This Row],[TotalAmount]]&gt;1000, 0.1,
   FACT_ORDERS[[#This Row],[TotalAmount]]&gt;500, 0.05,
   TRUE, 0
)</f>
        <v>0</v>
      </c>
      <c r="P884" s="28">
        <f xml:space="preserve"> FACT_ORDERS[[#This Row],[TotalAmount]] * (1 - (FACT_ORDERS[[#This Row],[ClientDiscount]] + FACT_ORDERS[[#This Row],[OrderDiscount]]) )</f>
        <v>110</v>
      </c>
      <c r="Q884" s="28">
        <f>FACT_ORDERS[[#This Row],[TotalAmountWithDiscount]]+FACT_ORDERS[[#This Row],[DeliveryCost]]</f>
        <v>125</v>
      </c>
      <c r="R884" s="35">
        <v>44865</v>
      </c>
      <c r="S884" s="35" t="str">
        <f>IF(NETWORKDAYS(FACT_ORDERS[[#This Row],[Order-Date]], FACT_ORDERS[[#This Row],[ArrivalDate ]]) &gt; 10, "Late", "On Time")</f>
        <v>On Time</v>
      </c>
    </row>
    <row r="885" spans="1:19" x14ac:dyDescent="0.3">
      <c r="A885" s="12">
        <v>5883</v>
      </c>
      <c r="B885" s="12">
        <v>246</v>
      </c>
      <c r="C885" s="12">
        <v>10303</v>
      </c>
      <c r="D885" s="12">
        <v>884</v>
      </c>
      <c r="E885" s="12" t="s">
        <v>243</v>
      </c>
      <c r="F885" s="13">
        <v>45460</v>
      </c>
      <c r="G885" s="26" t="s">
        <v>11556</v>
      </c>
      <c r="H885" s="12">
        <v>15</v>
      </c>
      <c r="I885" s="28">
        <f>VLOOKUP(B:B,DIM_PRODUCTS!A:F,5,FALSE)</f>
        <v>23</v>
      </c>
      <c r="J885" s="28">
        <f>FACT_ORDERS[[#This Row],[ProductPrice]]*FACT_ORDERS[[#This Row],[Quantity]]</f>
        <v>345</v>
      </c>
      <c r="K885" s="12" t="str">
        <f>VLOOKUP(C:C,DIM_CUSTOMERS!A:G,7,FALSE)</f>
        <v>USA</v>
      </c>
      <c r="L885" s="30" cm="1">
        <f t="array" ref="L885">_xlfn.IFS(
    AND(FACT_ORDERS[[#This Row],[DeliveryMehtod]]="shippment",FACT_ORDERS[[#This Row],[TotalAmount]]&gt;=200), 0,
    AND(FACT_ORDERS[[#This Row],[DeliveryMehtod]]="pickup"), 15,
    AND(FACT_ORDERS[[#This Row],[DeliveryMehtod]]="shippment",FACT_ORDERS[[#This Row],[TotalAmount]]&lt;200), 35
)</f>
        <v>15</v>
      </c>
      <c r="M885" s="12" t="str" cm="1">
        <f t="array" ref="M885">_xlfn.IFS(
    SUMIFS(FACT_ORDERS[TotalAmount], FACT_ORDERS[WD_CUSTOMERS],FACT_ORDERS[[#This Row],[WD_CUSTOMERS]])&gt;=15000, "VIP",
    SUMIFS(FACT_ORDERS[TotalAmount], FACT_ORDERS[WD_CUSTOMERS],FACT_ORDERS[[#This Row],[WD_CUSTOMERS]])&gt;=8000, "Premium",
    TRUE, "Regular"
)</f>
        <v>Premium</v>
      </c>
      <c r="N885" s="32" cm="1">
        <f t="array" ref="N885">_xlfn.IFS(
   FACT_ORDERS[[#This Row],[TypeOfClient]]="VIP", 0.2,
   FACT_ORDERS[[#This Row],[TypeOfClient]]="Premium", 0.1,
   TRUE, 0
)</f>
        <v>0.1</v>
      </c>
      <c r="O885" s="31" cm="1">
        <f t="array" ref="O885">_xlfn.IFS(
   FACT_ORDERS[[#This Row],[TotalAmount]]&gt;1500, 0.15,
   FACT_ORDERS[[#This Row],[TotalAmount]]&gt;1000, 0.1,
   FACT_ORDERS[[#This Row],[TotalAmount]]&gt;500, 0.05,
   TRUE, 0
)</f>
        <v>0</v>
      </c>
      <c r="P885" s="28">
        <f xml:space="preserve"> FACT_ORDERS[[#This Row],[TotalAmount]] * (1 - (FACT_ORDERS[[#This Row],[ClientDiscount]] + FACT_ORDERS[[#This Row],[OrderDiscount]]) )</f>
        <v>310.5</v>
      </c>
      <c r="Q885" s="28">
        <f>FACT_ORDERS[[#This Row],[TotalAmountWithDiscount]]+FACT_ORDERS[[#This Row],[DeliveryCost]]</f>
        <v>325.5</v>
      </c>
      <c r="R885" s="35">
        <v>45470</v>
      </c>
      <c r="S885" s="35" t="str">
        <f>IF(NETWORKDAYS(FACT_ORDERS[[#This Row],[Order-Date]], FACT_ORDERS[[#This Row],[ArrivalDate ]]) &gt; 10, "Late", "On Time")</f>
        <v>On Time</v>
      </c>
    </row>
    <row r="886" spans="1:19" x14ac:dyDescent="0.3">
      <c r="A886" s="12">
        <v>5884</v>
      </c>
      <c r="B886" s="12">
        <v>265</v>
      </c>
      <c r="C886" s="12">
        <v>10303</v>
      </c>
      <c r="D886" s="12">
        <v>885</v>
      </c>
      <c r="E886" s="12" t="s">
        <v>244</v>
      </c>
      <c r="F886" s="13">
        <v>45460</v>
      </c>
      <c r="G886" s="26" t="s">
        <v>11557</v>
      </c>
      <c r="H886" s="12">
        <v>13</v>
      </c>
      <c r="I886" s="28">
        <f>VLOOKUP(B:B,DIM_PRODUCTS!A:F,5,FALSE)</f>
        <v>13</v>
      </c>
      <c r="J886" s="28">
        <f>FACT_ORDERS[[#This Row],[ProductPrice]]*FACT_ORDERS[[#This Row],[Quantity]]</f>
        <v>169</v>
      </c>
      <c r="K886" s="12" t="str">
        <f>VLOOKUP(C:C,DIM_CUSTOMERS!A:G,7,FALSE)</f>
        <v>USA</v>
      </c>
      <c r="L886" s="30" cm="1">
        <f t="array" ref="L886">_xlfn.IFS(
    AND(FACT_ORDERS[[#This Row],[DeliveryMehtod]]="shippment",FACT_ORDERS[[#This Row],[TotalAmount]]&gt;=200), 0,
    AND(FACT_ORDERS[[#This Row],[DeliveryMehtod]]="pickup"), 15,
    AND(FACT_ORDERS[[#This Row],[DeliveryMehtod]]="shippment",FACT_ORDERS[[#This Row],[TotalAmount]]&lt;200), 35
)</f>
        <v>35</v>
      </c>
      <c r="M886" s="12" t="str" cm="1">
        <f t="array" ref="M886">_xlfn.IFS(
    SUMIFS(FACT_ORDERS[TotalAmount], FACT_ORDERS[WD_CUSTOMERS],FACT_ORDERS[[#This Row],[WD_CUSTOMERS]])&gt;=15000, "VIP",
    SUMIFS(FACT_ORDERS[TotalAmount], FACT_ORDERS[WD_CUSTOMERS],FACT_ORDERS[[#This Row],[WD_CUSTOMERS]])&gt;=8000, "Premium",
    TRUE, "Regular"
)</f>
        <v>Premium</v>
      </c>
      <c r="N886" s="32" cm="1">
        <f t="array" ref="N886">_xlfn.IFS(
   FACT_ORDERS[[#This Row],[TypeOfClient]]="VIP", 0.2,
   FACT_ORDERS[[#This Row],[TypeOfClient]]="Premium", 0.1,
   TRUE, 0
)</f>
        <v>0.1</v>
      </c>
      <c r="O886" s="31" cm="1">
        <f t="array" ref="O886">_xlfn.IFS(
   FACT_ORDERS[[#This Row],[TotalAmount]]&gt;1500, 0.15,
   FACT_ORDERS[[#This Row],[TotalAmount]]&gt;1000, 0.1,
   FACT_ORDERS[[#This Row],[TotalAmount]]&gt;500, 0.05,
   TRUE, 0
)</f>
        <v>0</v>
      </c>
      <c r="P886" s="28">
        <f xml:space="preserve"> FACT_ORDERS[[#This Row],[TotalAmount]] * (1 - (FACT_ORDERS[[#This Row],[ClientDiscount]] + FACT_ORDERS[[#This Row],[OrderDiscount]]) )</f>
        <v>152.1</v>
      </c>
      <c r="Q886" s="28">
        <f>FACT_ORDERS[[#This Row],[TotalAmountWithDiscount]]+FACT_ORDERS[[#This Row],[DeliveryCost]]</f>
        <v>187.1</v>
      </c>
      <c r="R886" s="35">
        <v>45470</v>
      </c>
      <c r="S886" s="35" t="str">
        <f>IF(NETWORKDAYS(FACT_ORDERS[[#This Row],[Order-Date]], FACT_ORDERS[[#This Row],[ArrivalDate ]]) &gt; 10, "Late", "On Time")</f>
        <v>On Time</v>
      </c>
    </row>
    <row r="887" spans="1:19" x14ac:dyDescent="0.3">
      <c r="A887" s="12">
        <v>5885</v>
      </c>
      <c r="B887" s="12">
        <v>282</v>
      </c>
      <c r="C887" s="12">
        <v>10303</v>
      </c>
      <c r="D887" s="12">
        <v>886</v>
      </c>
      <c r="E887" s="12" t="s">
        <v>243</v>
      </c>
      <c r="F887" s="13">
        <v>45460</v>
      </c>
      <c r="G887" s="26" t="s">
        <v>11558</v>
      </c>
      <c r="H887" s="12">
        <v>21</v>
      </c>
      <c r="I887" s="28">
        <f>VLOOKUP(B:B,DIM_PRODUCTS!A:F,5,FALSE)</f>
        <v>10</v>
      </c>
      <c r="J887" s="28">
        <f>FACT_ORDERS[[#This Row],[ProductPrice]]*FACT_ORDERS[[#This Row],[Quantity]]</f>
        <v>210</v>
      </c>
      <c r="K887" s="12" t="str">
        <f>VLOOKUP(C:C,DIM_CUSTOMERS!A:G,7,FALSE)</f>
        <v>USA</v>
      </c>
      <c r="L887" s="30" cm="1">
        <f t="array" ref="L887">_xlfn.IFS(
    AND(FACT_ORDERS[[#This Row],[DeliveryMehtod]]="shippment",FACT_ORDERS[[#This Row],[TotalAmount]]&gt;=200), 0,
    AND(FACT_ORDERS[[#This Row],[DeliveryMehtod]]="pickup"), 15,
    AND(FACT_ORDERS[[#This Row],[DeliveryMehtod]]="shippment",FACT_ORDERS[[#This Row],[TotalAmount]]&lt;200), 35
)</f>
        <v>15</v>
      </c>
      <c r="M887" s="12" t="str" cm="1">
        <f t="array" ref="M887">_xlfn.IFS(
    SUMIFS(FACT_ORDERS[TotalAmount], FACT_ORDERS[WD_CUSTOMERS],FACT_ORDERS[[#This Row],[WD_CUSTOMERS]])&gt;=15000, "VIP",
    SUMIFS(FACT_ORDERS[TotalAmount], FACT_ORDERS[WD_CUSTOMERS],FACT_ORDERS[[#This Row],[WD_CUSTOMERS]])&gt;=8000, "Premium",
    TRUE, "Regular"
)</f>
        <v>Premium</v>
      </c>
      <c r="N887" s="32" cm="1">
        <f t="array" ref="N887">_xlfn.IFS(
   FACT_ORDERS[[#This Row],[TypeOfClient]]="VIP", 0.2,
   FACT_ORDERS[[#This Row],[TypeOfClient]]="Premium", 0.1,
   TRUE, 0
)</f>
        <v>0.1</v>
      </c>
      <c r="O887" s="31" cm="1">
        <f t="array" ref="O887">_xlfn.IFS(
   FACT_ORDERS[[#This Row],[TotalAmount]]&gt;1500, 0.15,
   FACT_ORDERS[[#This Row],[TotalAmount]]&gt;1000, 0.1,
   FACT_ORDERS[[#This Row],[TotalAmount]]&gt;500, 0.05,
   TRUE, 0
)</f>
        <v>0</v>
      </c>
      <c r="P887" s="28">
        <f xml:space="preserve"> FACT_ORDERS[[#This Row],[TotalAmount]] * (1 - (FACT_ORDERS[[#This Row],[ClientDiscount]] + FACT_ORDERS[[#This Row],[OrderDiscount]]) )</f>
        <v>189</v>
      </c>
      <c r="Q887" s="28">
        <f>FACT_ORDERS[[#This Row],[TotalAmountWithDiscount]]+FACT_ORDERS[[#This Row],[DeliveryCost]]</f>
        <v>204</v>
      </c>
      <c r="R887" s="35">
        <v>45469</v>
      </c>
      <c r="S887" s="35" t="str">
        <f>IF(NETWORKDAYS(FACT_ORDERS[[#This Row],[Order-Date]], FACT_ORDERS[[#This Row],[ArrivalDate ]]) &gt; 10, "Late", "On Time")</f>
        <v>On Time</v>
      </c>
    </row>
    <row r="888" spans="1:19" x14ac:dyDescent="0.3">
      <c r="A888" s="12">
        <v>5886</v>
      </c>
      <c r="B888" s="12">
        <v>223</v>
      </c>
      <c r="C888" s="12">
        <v>10303</v>
      </c>
      <c r="D888" s="12">
        <v>887</v>
      </c>
      <c r="E888" s="12" t="s">
        <v>243</v>
      </c>
      <c r="F888" s="13">
        <v>45404</v>
      </c>
      <c r="G888" s="26" t="s">
        <v>11559</v>
      </c>
      <c r="H888" s="12">
        <v>21</v>
      </c>
      <c r="I888" s="28">
        <f>VLOOKUP(B:B,DIM_PRODUCTS!A:F,5,FALSE)</f>
        <v>20</v>
      </c>
      <c r="J888" s="28">
        <f>FACT_ORDERS[[#This Row],[ProductPrice]]*FACT_ORDERS[[#This Row],[Quantity]]</f>
        <v>420</v>
      </c>
      <c r="K888" s="12" t="str">
        <f>VLOOKUP(C:C,DIM_CUSTOMERS!A:G,7,FALSE)</f>
        <v>USA</v>
      </c>
      <c r="L888" s="30" cm="1">
        <f t="array" ref="L888">_xlfn.IFS(
    AND(FACT_ORDERS[[#This Row],[DeliveryMehtod]]="shippment",FACT_ORDERS[[#This Row],[TotalAmount]]&gt;=200), 0,
    AND(FACT_ORDERS[[#This Row],[DeliveryMehtod]]="pickup"), 15,
    AND(FACT_ORDERS[[#This Row],[DeliveryMehtod]]="shippment",FACT_ORDERS[[#This Row],[TotalAmount]]&lt;200), 35
)</f>
        <v>15</v>
      </c>
      <c r="M888" s="12" t="str" cm="1">
        <f t="array" ref="M888">_xlfn.IFS(
    SUMIFS(FACT_ORDERS[TotalAmount], FACT_ORDERS[WD_CUSTOMERS],FACT_ORDERS[[#This Row],[WD_CUSTOMERS]])&gt;=15000, "VIP",
    SUMIFS(FACT_ORDERS[TotalAmount], FACT_ORDERS[WD_CUSTOMERS],FACT_ORDERS[[#This Row],[WD_CUSTOMERS]])&gt;=8000, "Premium",
    TRUE, "Regular"
)</f>
        <v>Premium</v>
      </c>
      <c r="N888" s="32" cm="1">
        <f t="array" ref="N888">_xlfn.IFS(
   FACT_ORDERS[[#This Row],[TypeOfClient]]="VIP", 0.2,
   FACT_ORDERS[[#This Row],[TypeOfClient]]="Premium", 0.1,
   TRUE, 0
)</f>
        <v>0.1</v>
      </c>
      <c r="O888" s="31" cm="1">
        <f t="array" ref="O888">_xlfn.IFS(
   FACT_ORDERS[[#This Row],[TotalAmount]]&gt;1500, 0.15,
   FACT_ORDERS[[#This Row],[TotalAmount]]&gt;1000, 0.1,
   FACT_ORDERS[[#This Row],[TotalAmount]]&gt;500, 0.05,
   TRUE, 0
)</f>
        <v>0</v>
      </c>
      <c r="P888" s="28">
        <f xml:space="preserve"> FACT_ORDERS[[#This Row],[TotalAmount]] * (1 - (FACT_ORDERS[[#This Row],[ClientDiscount]] + FACT_ORDERS[[#This Row],[OrderDiscount]]) )</f>
        <v>378</v>
      </c>
      <c r="Q888" s="28">
        <f>FACT_ORDERS[[#This Row],[TotalAmountWithDiscount]]+FACT_ORDERS[[#This Row],[DeliveryCost]]</f>
        <v>393</v>
      </c>
      <c r="R888" s="35">
        <v>45415</v>
      </c>
      <c r="S888" s="35" t="str">
        <f>IF(NETWORKDAYS(FACT_ORDERS[[#This Row],[Order-Date]], FACT_ORDERS[[#This Row],[ArrivalDate ]]) &gt; 10, "Late", "On Time")</f>
        <v>On Time</v>
      </c>
    </row>
    <row r="889" spans="1:19" x14ac:dyDescent="0.3">
      <c r="A889" s="12">
        <v>5887</v>
      </c>
      <c r="B889" s="12">
        <v>298</v>
      </c>
      <c r="C889" s="12">
        <v>10553</v>
      </c>
      <c r="D889" s="12">
        <v>888</v>
      </c>
      <c r="E889" s="12" t="s">
        <v>243</v>
      </c>
      <c r="F889" s="13">
        <v>45434</v>
      </c>
      <c r="G889" s="26" t="s">
        <v>11560</v>
      </c>
      <c r="H889" s="12">
        <v>33</v>
      </c>
      <c r="I889" s="28">
        <f>VLOOKUP(B:B,DIM_PRODUCTS!A:F,5,FALSE)</f>
        <v>19</v>
      </c>
      <c r="J889" s="28">
        <f>FACT_ORDERS[[#This Row],[ProductPrice]]*FACT_ORDERS[[#This Row],[Quantity]]</f>
        <v>627</v>
      </c>
      <c r="K889" s="12" t="str">
        <f>VLOOKUP(C:C,DIM_CUSTOMERS!A:G,7,FALSE)</f>
        <v>South Korea</v>
      </c>
      <c r="L889" s="30" cm="1">
        <f t="array" ref="L889">_xlfn.IFS(
    AND(FACT_ORDERS[[#This Row],[DeliveryMehtod]]="shippment",FACT_ORDERS[[#This Row],[TotalAmount]]&gt;=200), 0,
    AND(FACT_ORDERS[[#This Row],[DeliveryMehtod]]="pickup"), 15,
    AND(FACT_ORDERS[[#This Row],[DeliveryMehtod]]="shippment",FACT_ORDERS[[#This Row],[TotalAmount]]&lt;200), 35
)</f>
        <v>15</v>
      </c>
      <c r="M889" s="12" t="str" cm="1">
        <f t="array" ref="M889">_xlfn.IFS(
    SUMIFS(FACT_ORDERS[TotalAmount], FACT_ORDERS[WD_CUSTOMERS],FACT_ORDERS[[#This Row],[WD_CUSTOMERS]])&gt;=15000, "VIP",
    SUMIFS(FACT_ORDERS[TotalAmount], FACT_ORDERS[WD_CUSTOMERS],FACT_ORDERS[[#This Row],[WD_CUSTOMERS]])&gt;=8000, "Premium",
    TRUE, "Regular"
)</f>
        <v>Regular</v>
      </c>
      <c r="N889" s="32" cm="1">
        <f t="array" ref="N889">_xlfn.IFS(
   FACT_ORDERS[[#This Row],[TypeOfClient]]="VIP", 0.2,
   FACT_ORDERS[[#This Row],[TypeOfClient]]="Premium", 0.1,
   TRUE, 0
)</f>
        <v>0</v>
      </c>
      <c r="O889" s="31" cm="1">
        <f t="array" ref="O889">_xlfn.IFS(
   FACT_ORDERS[[#This Row],[TotalAmount]]&gt;1500, 0.15,
   FACT_ORDERS[[#This Row],[TotalAmount]]&gt;1000, 0.1,
   FACT_ORDERS[[#This Row],[TotalAmount]]&gt;500, 0.05,
   TRUE, 0
)</f>
        <v>0.05</v>
      </c>
      <c r="P889" s="28">
        <f xml:space="preserve"> FACT_ORDERS[[#This Row],[TotalAmount]] * (1 - (FACT_ORDERS[[#This Row],[ClientDiscount]] + FACT_ORDERS[[#This Row],[OrderDiscount]]) )</f>
        <v>595.65</v>
      </c>
      <c r="Q889" s="28">
        <f>FACT_ORDERS[[#This Row],[TotalAmountWithDiscount]]+FACT_ORDERS[[#This Row],[DeliveryCost]]</f>
        <v>610.65</v>
      </c>
      <c r="R889" s="35">
        <v>45442</v>
      </c>
      <c r="S889" s="35" t="str">
        <f>IF(NETWORKDAYS(FACT_ORDERS[[#This Row],[Order-Date]], FACT_ORDERS[[#This Row],[ArrivalDate ]]) &gt; 10, "Late", "On Time")</f>
        <v>On Time</v>
      </c>
    </row>
    <row r="890" spans="1:19" x14ac:dyDescent="0.3">
      <c r="A890" s="12">
        <v>5888</v>
      </c>
      <c r="B890" s="12">
        <v>209</v>
      </c>
      <c r="C890" s="12">
        <v>10836</v>
      </c>
      <c r="D890" s="12">
        <v>889</v>
      </c>
      <c r="E890" s="12" t="s">
        <v>243</v>
      </c>
      <c r="F890" s="13">
        <v>45549</v>
      </c>
      <c r="G890" s="26" t="s">
        <v>11561</v>
      </c>
      <c r="H890" s="12">
        <v>17</v>
      </c>
      <c r="I890" s="28">
        <f>VLOOKUP(B:B,DIM_PRODUCTS!A:F,5,FALSE)</f>
        <v>8</v>
      </c>
      <c r="J890" s="28">
        <f>FACT_ORDERS[[#This Row],[ProductPrice]]*FACT_ORDERS[[#This Row],[Quantity]]</f>
        <v>136</v>
      </c>
      <c r="K890" s="12" t="str">
        <f>VLOOKUP(C:C,DIM_CUSTOMERS!A:G,7,FALSE)</f>
        <v>Spain</v>
      </c>
      <c r="L890" s="30" cm="1">
        <f t="array" ref="L890">_xlfn.IFS(
    AND(FACT_ORDERS[[#This Row],[DeliveryMehtod]]="shippment",FACT_ORDERS[[#This Row],[TotalAmount]]&gt;=200), 0,
    AND(FACT_ORDERS[[#This Row],[DeliveryMehtod]]="pickup"), 15,
    AND(FACT_ORDERS[[#This Row],[DeliveryMehtod]]="shippment",FACT_ORDERS[[#This Row],[TotalAmount]]&lt;200), 35
)</f>
        <v>15</v>
      </c>
      <c r="M890" s="12" t="str" cm="1">
        <f t="array" ref="M890">_xlfn.IFS(
    SUMIFS(FACT_ORDERS[TotalAmount], FACT_ORDERS[WD_CUSTOMERS],FACT_ORDERS[[#This Row],[WD_CUSTOMERS]])&gt;=15000, "VIP",
    SUMIFS(FACT_ORDERS[TotalAmount], FACT_ORDERS[WD_CUSTOMERS],FACT_ORDERS[[#This Row],[WD_CUSTOMERS]])&gt;=8000, "Premium",
    TRUE, "Regular"
)</f>
        <v>Regular</v>
      </c>
      <c r="N890" s="32" cm="1">
        <f t="array" ref="N890">_xlfn.IFS(
   FACT_ORDERS[[#This Row],[TypeOfClient]]="VIP", 0.2,
   FACT_ORDERS[[#This Row],[TypeOfClient]]="Premium", 0.1,
   TRUE, 0
)</f>
        <v>0</v>
      </c>
      <c r="O890" s="31" cm="1">
        <f t="array" ref="O890">_xlfn.IFS(
   FACT_ORDERS[[#This Row],[TotalAmount]]&gt;1500, 0.15,
   FACT_ORDERS[[#This Row],[TotalAmount]]&gt;1000, 0.1,
   FACT_ORDERS[[#This Row],[TotalAmount]]&gt;500, 0.05,
   TRUE, 0
)</f>
        <v>0</v>
      </c>
      <c r="P890" s="28">
        <f xml:space="preserve"> FACT_ORDERS[[#This Row],[TotalAmount]] * (1 - (FACT_ORDERS[[#This Row],[ClientDiscount]] + FACT_ORDERS[[#This Row],[OrderDiscount]]) )</f>
        <v>136</v>
      </c>
      <c r="Q890" s="28">
        <f>FACT_ORDERS[[#This Row],[TotalAmountWithDiscount]]+FACT_ORDERS[[#This Row],[DeliveryCost]]</f>
        <v>151</v>
      </c>
      <c r="R890" s="35">
        <v>45559</v>
      </c>
      <c r="S890" s="35" t="str">
        <f>IF(NETWORKDAYS(FACT_ORDERS[[#This Row],[Order-Date]], FACT_ORDERS[[#This Row],[ArrivalDate ]]) &gt; 10, "Late", "On Time")</f>
        <v>On Time</v>
      </c>
    </row>
    <row r="891" spans="1:19" x14ac:dyDescent="0.3">
      <c r="A891" s="12">
        <v>5889</v>
      </c>
      <c r="B891" s="12">
        <v>220</v>
      </c>
      <c r="C891" s="12">
        <v>10922</v>
      </c>
      <c r="D891" s="12">
        <v>890</v>
      </c>
      <c r="E891" s="12" t="s">
        <v>243</v>
      </c>
      <c r="F891" s="13">
        <v>45272</v>
      </c>
      <c r="G891" s="26" t="s">
        <v>11562</v>
      </c>
      <c r="H891" s="12">
        <v>34</v>
      </c>
      <c r="I891" s="28">
        <f>VLOOKUP(B:B,DIM_PRODUCTS!A:F,5,FALSE)</f>
        <v>30</v>
      </c>
      <c r="J891" s="28">
        <f>FACT_ORDERS[[#This Row],[ProductPrice]]*FACT_ORDERS[[#This Row],[Quantity]]</f>
        <v>1020</v>
      </c>
      <c r="K891" s="12" t="str">
        <f>VLOOKUP(C:C,DIM_CUSTOMERS!A:G,7,FALSE)</f>
        <v>Australia</v>
      </c>
      <c r="L891" s="30" cm="1">
        <f t="array" ref="L891">_xlfn.IFS(
    AND(FACT_ORDERS[[#This Row],[DeliveryMehtod]]="shippment",FACT_ORDERS[[#This Row],[TotalAmount]]&gt;=200), 0,
    AND(FACT_ORDERS[[#This Row],[DeliveryMehtod]]="pickup"), 15,
    AND(FACT_ORDERS[[#This Row],[DeliveryMehtod]]="shippment",FACT_ORDERS[[#This Row],[TotalAmount]]&lt;200), 35
)</f>
        <v>15</v>
      </c>
      <c r="M891" s="12" t="str" cm="1">
        <f t="array" ref="M891">_xlfn.IFS(
    SUMIFS(FACT_ORDERS[TotalAmount], FACT_ORDERS[WD_CUSTOMERS],FACT_ORDERS[[#This Row],[WD_CUSTOMERS]])&gt;=15000, "VIP",
    SUMIFS(FACT_ORDERS[TotalAmount], FACT_ORDERS[WD_CUSTOMERS],FACT_ORDERS[[#This Row],[WD_CUSTOMERS]])&gt;=8000, "Premium",
    TRUE, "Regular"
)</f>
        <v>Premium</v>
      </c>
      <c r="N891" s="32" cm="1">
        <f t="array" ref="N891">_xlfn.IFS(
   FACT_ORDERS[[#This Row],[TypeOfClient]]="VIP", 0.2,
   FACT_ORDERS[[#This Row],[TypeOfClient]]="Premium", 0.1,
   TRUE, 0
)</f>
        <v>0.1</v>
      </c>
      <c r="O891" s="31" cm="1">
        <f t="array" ref="O891">_xlfn.IFS(
   FACT_ORDERS[[#This Row],[TotalAmount]]&gt;1500, 0.15,
   FACT_ORDERS[[#This Row],[TotalAmount]]&gt;1000, 0.1,
   FACT_ORDERS[[#This Row],[TotalAmount]]&gt;500, 0.05,
   TRUE, 0
)</f>
        <v>0.1</v>
      </c>
      <c r="P891" s="28">
        <f xml:space="preserve"> FACT_ORDERS[[#This Row],[TotalAmount]] * (1 - (FACT_ORDERS[[#This Row],[ClientDiscount]] + FACT_ORDERS[[#This Row],[OrderDiscount]]) )</f>
        <v>816</v>
      </c>
      <c r="Q891" s="28">
        <f>FACT_ORDERS[[#This Row],[TotalAmountWithDiscount]]+FACT_ORDERS[[#This Row],[DeliveryCost]]</f>
        <v>831</v>
      </c>
      <c r="R891" s="35">
        <v>45280</v>
      </c>
      <c r="S891" s="35" t="str">
        <f>IF(NETWORKDAYS(FACT_ORDERS[[#This Row],[Order-Date]], FACT_ORDERS[[#This Row],[ArrivalDate ]]) &gt; 10, "Late", "On Time")</f>
        <v>On Time</v>
      </c>
    </row>
    <row r="892" spans="1:19" x14ac:dyDescent="0.3">
      <c r="A892" s="12">
        <v>5890</v>
      </c>
      <c r="B892" s="12">
        <v>259</v>
      </c>
      <c r="C892" s="12">
        <v>10922</v>
      </c>
      <c r="D892" s="12">
        <v>891</v>
      </c>
      <c r="E892" s="12" t="s">
        <v>243</v>
      </c>
      <c r="F892" s="13">
        <v>45272</v>
      </c>
      <c r="G892" s="26" t="s">
        <v>11563</v>
      </c>
      <c r="H892" s="12">
        <v>21</v>
      </c>
      <c r="I892" s="28">
        <f>VLOOKUP(B:B,DIM_PRODUCTS!A:F,5,FALSE)</f>
        <v>20</v>
      </c>
      <c r="J892" s="28">
        <f>FACT_ORDERS[[#This Row],[ProductPrice]]*FACT_ORDERS[[#This Row],[Quantity]]</f>
        <v>420</v>
      </c>
      <c r="K892" s="12" t="str">
        <f>VLOOKUP(C:C,DIM_CUSTOMERS!A:G,7,FALSE)</f>
        <v>Australia</v>
      </c>
      <c r="L892" s="30" cm="1">
        <f t="array" ref="L892">_xlfn.IFS(
    AND(FACT_ORDERS[[#This Row],[DeliveryMehtod]]="shippment",FACT_ORDERS[[#This Row],[TotalAmount]]&gt;=200), 0,
    AND(FACT_ORDERS[[#This Row],[DeliveryMehtod]]="pickup"), 15,
    AND(FACT_ORDERS[[#This Row],[DeliveryMehtod]]="shippment",FACT_ORDERS[[#This Row],[TotalAmount]]&lt;200), 35
)</f>
        <v>15</v>
      </c>
      <c r="M892" s="12" t="str" cm="1">
        <f t="array" ref="M892">_xlfn.IFS(
    SUMIFS(FACT_ORDERS[TotalAmount], FACT_ORDERS[WD_CUSTOMERS],FACT_ORDERS[[#This Row],[WD_CUSTOMERS]])&gt;=15000, "VIP",
    SUMIFS(FACT_ORDERS[TotalAmount], FACT_ORDERS[WD_CUSTOMERS],FACT_ORDERS[[#This Row],[WD_CUSTOMERS]])&gt;=8000, "Premium",
    TRUE, "Regular"
)</f>
        <v>Premium</v>
      </c>
      <c r="N892" s="32" cm="1">
        <f t="array" ref="N892">_xlfn.IFS(
   FACT_ORDERS[[#This Row],[TypeOfClient]]="VIP", 0.2,
   FACT_ORDERS[[#This Row],[TypeOfClient]]="Premium", 0.1,
   TRUE, 0
)</f>
        <v>0.1</v>
      </c>
      <c r="O892" s="31" cm="1">
        <f t="array" ref="O892">_xlfn.IFS(
   FACT_ORDERS[[#This Row],[TotalAmount]]&gt;1500, 0.15,
   FACT_ORDERS[[#This Row],[TotalAmount]]&gt;1000, 0.1,
   FACT_ORDERS[[#This Row],[TotalAmount]]&gt;500, 0.05,
   TRUE, 0
)</f>
        <v>0</v>
      </c>
      <c r="P892" s="28">
        <f xml:space="preserve"> FACT_ORDERS[[#This Row],[TotalAmount]] * (1 - (FACT_ORDERS[[#This Row],[ClientDiscount]] + FACT_ORDERS[[#This Row],[OrderDiscount]]) )</f>
        <v>378</v>
      </c>
      <c r="Q892" s="28">
        <f>FACT_ORDERS[[#This Row],[TotalAmountWithDiscount]]+FACT_ORDERS[[#This Row],[DeliveryCost]]</f>
        <v>393</v>
      </c>
      <c r="R892" s="35">
        <v>45281</v>
      </c>
      <c r="S892" s="35" t="str">
        <f>IF(NETWORKDAYS(FACT_ORDERS[[#This Row],[Order-Date]], FACT_ORDERS[[#This Row],[ArrivalDate ]]) &gt; 10, "Late", "On Time")</f>
        <v>On Time</v>
      </c>
    </row>
    <row r="893" spans="1:19" x14ac:dyDescent="0.3">
      <c r="A893" s="12">
        <v>5891</v>
      </c>
      <c r="B893" s="12">
        <v>271</v>
      </c>
      <c r="C893" s="12">
        <v>10426</v>
      </c>
      <c r="D893" s="12">
        <v>892</v>
      </c>
      <c r="E893" s="12" t="s">
        <v>243</v>
      </c>
      <c r="F893" s="13">
        <v>45560</v>
      </c>
      <c r="G893" s="26" t="s">
        <v>11564</v>
      </c>
      <c r="H893" s="12">
        <v>19</v>
      </c>
      <c r="I893" s="28">
        <f>VLOOKUP(B:B,DIM_PRODUCTS!A:F,5,FALSE)</f>
        <v>16</v>
      </c>
      <c r="J893" s="28">
        <f>FACT_ORDERS[[#This Row],[ProductPrice]]*FACT_ORDERS[[#This Row],[Quantity]]</f>
        <v>304</v>
      </c>
      <c r="K893" s="12" t="str">
        <f>VLOOKUP(C:C,DIM_CUSTOMERS!A:G,7,FALSE)</f>
        <v>Canada</v>
      </c>
      <c r="L893" s="30" cm="1">
        <f t="array" ref="L893">_xlfn.IFS(
    AND(FACT_ORDERS[[#This Row],[DeliveryMehtod]]="shippment",FACT_ORDERS[[#This Row],[TotalAmount]]&gt;=200), 0,
    AND(FACT_ORDERS[[#This Row],[DeliveryMehtod]]="pickup"), 15,
    AND(FACT_ORDERS[[#This Row],[DeliveryMehtod]]="shippment",FACT_ORDERS[[#This Row],[TotalAmount]]&lt;200), 35
)</f>
        <v>15</v>
      </c>
      <c r="M893" s="12" t="str" cm="1">
        <f t="array" ref="M893">_xlfn.IFS(
    SUMIFS(FACT_ORDERS[TotalAmount], FACT_ORDERS[WD_CUSTOMERS],FACT_ORDERS[[#This Row],[WD_CUSTOMERS]])&gt;=15000, "VIP",
    SUMIFS(FACT_ORDERS[TotalAmount], FACT_ORDERS[WD_CUSTOMERS],FACT_ORDERS[[#This Row],[WD_CUSTOMERS]])&gt;=8000, "Premium",
    TRUE, "Regular"
)</f>
        <v>Regular</v>
      </c>
      <c r="N893" s="32" cm="1">
        <f t="array" ref="N893">_xlfn.IFS(
   FACT_ORDERS[[#This Row],[TypeOfClient]]="VIP", 0.2,
   FACT_ORDERS[[#This Row],[TypeOfClient]]="Premium", 0.1,
   TRUE, 0
)</f>
        <v>0</v>
      </c>
      <c r="O893" s="31" cm="1">
        <f t="array" ref="O893">_xlfn.IFS(
   FACT_ORDERS[[#This Row],[TotalAmount]]&gt;1500, 0.15,
   FACT_ORDERS[[#This Row],[TotalAmount]]&gt;1000, 0.1,
   FACT_ORDERS[[#This Row],[TotalAmount]]&gt;500, 0.05,
   TRUE, 0
)</f>
        <v>0</v>
      </c>
      <c r="P893" s="28">
        <f xml:space="preserve"> FACT_ORDERS[[#This Row],[TotalAmount]] * (1 - (FACT_ORDERS[[#This Row],[ClientDiscount]] + FACT_ORDERS[[#This Row],[OrderDiscount]]) )</f>
        <v>304</v>
      </c>
      <c r="Q893" s="28">
        <f>FACT_ORDERS[[#This Row],[TotalAmountWithDiscount]]+FACT_ORDERS[[#This Row],[DeliveryCost]]</f>
        <v>319</v>
      </c>
      <c r="R893" s="35">
        <v>45567</v>
      </c>
      <c r="S893" s="35" t="str">
        <f>IF(NETWORKDAYS(FACT_ORDERS[[#This Row],[Order-Date]], FACT_ORDERS[[#This Row],[ArrivalDate ]]) &gt; 10, "Late", "On Time")</f>
        <v>On Time</v>
      </c>
    </row>
    <row r="894" spans="1:19" x14ac:dyDescent="0.3">
      <c r="A894" s="12">
        <v>5892</v>
      </c>
      <c r="B894" s="12">
        <v>278</v>
      </c>
      <c r="C894" s="12">
        <v>10530</v>
      </c>
      <c r="D894" s="12">
        <v>893</v>
      </c>
      <c r="E894" s="12" t="s">
        <v>244</v>
      </c>
      <c r="F894" s="13">
        <v>45545</v>
      </c>
      <c r="G894" s="26" t="s">
        <v>11565</v>
      </c>
      <c r="H894" s="12">
        <v>36</v>
      </c>
      <c r="I894" s="28">
        <f>VLOOKUP(B:B,DIM_PRODUCTS!A:F,5,FALSE)</f>
        <v>24</v>
      </c>
      <c r="J894" s="28">
        <f>FACT_ORDERS[[#This Row],[ProductPrice]]*FACT_ORDERS[[#This Row],[Quantity]]</f>
        <v>864</v>
      </c>
      <c r="K894" s="12" t="str">
        <f>VLOOKUP(C:C,DIM_CUSTOMERS!A:G,7,FALSE)</f>
        <v>China</v>
      </c>
      <c r="L894" s="30" cm="1">
        <f t="array" ref="L894">_xlfn.IFS(
    AND(FACT_ORDERS[[#This Row],[DeliveryMehtod]]="shippment",FACT_ORDERS[[#This Row],[TotalAmount]]&gt;=200), 0,
    AND(FACT_ORDERS[[#This Row],[DeliveryMehtod]]="pickup"), 15,
    AND(FACT_ORDERS[[#This Row],[DeliveryMehtod]]="shippment",FACT_ORDERS[[#This Row],[TotalAmount]]&lt;200), 35
)</f>
        <v>0</v>
      </c>
      <c r="M894" s="12" t="str" cm="1">
        <f t="array" ref="M894">_xlfn.IFS(
    SUMIFS(FACT_ORDERS[TotalAmount], FACT_ORDERS[WD_CUSTOMERS],FACT_ORDERS[[#This Row],[WD_CUSTOMERS]])&gt;=15000, "VIP",
    SUMIFS(FACT_ORDERS[TotalAmount], FACT_ORDERS[WD_CUSTOMERS],FACT_ORDERS[[#This Row],[WD_CUSTOMERS]])&gt;=8000, "Premium",
    TRUE, "Regular"
)</f>
        <v>Premium</v>
      </c>
      <c r="N894" s="32" cm="1">
        <f t="array" ref="N894">_xlfn.IFS(
   FACT_ORDERS[[#This Row],[TypeOfClient]]="VIP", 0.2,
   FACT_ORDERS[[#This Row],[TypeOfClient]]="Premium", 0.1,
   TRUE, 0
)</f>
        <v>0.1</v>
      </c>
      <c r="O894" s="31" cm="1">
        <f t="array" ref="O894">_xlfn.IFS(
   FACT_ORDERS[[#This Row],[TotalAmount]]&gt;1500, 0.15,
   FACT_ORDERS[[#This Row],[TotalAmount]]&gt;1000, 0.1,
   FACT_ORDERS[[#This Row],[TotalAmount]]&gt;500, 0.05,
   TRUE, 0
)</f>
        <v>0.05</v>
      </c>
      <c r="P894" s="28">
        <f xml:space="preserve"> FACT_ORDERS[[#This Row],[TotalAmount]] * (1 - (FACT_ORDERS[[#This Row],[ClientDiscount]] + FACT_ORDERS[[#This Row],[OrderDiscount]]) )</f>
        <v>734.4</v>
      </c>
      <c r="Q894" s="28">
        <f>FACT_ORDERS[[#This Row],[TotalAmountWithDiscount]]+FACT_ORDERS[[#This Row],[DeliveryCost]]</f>
        <v>734.4</v>
      </c>
      <c r="R894" s="35">
        <v>45553</v>
      </c>
      <c r="S894" s="35" t="str">
        <f>IF(NETWORKDAYS(FACT_ORDERS[[#This Row],[Order-Date]], FACT_ORDERS[[#This Row],[ArrivalDate ]]) &gt; 10, "Late", "On Time")</f>
        <v>On Time</v>
      </c>
    </row>
    <row r="895" spans="1:19" x14ac:dyDescent="0.3">
      <c r="A895" s="12">
        <v>5893</v>
      </c>
      <c r="B895" s="12">
        <v>259</v>
      </c>
      <c r="C895" s="12">
        <v>10530</v>
      </c>
      <c r="D895" s="12">
        <v>894</v>
      </c>
      <c r="E895" s="12" t="s">
        <v>243</v>
      </c>
      <c r="F895" s="13">
        <v>45545</v>
      </c>
      <c r="G895" s="26" t="s">
        <v>11566</v>
      </c>
      <c r="H895" s="12">
        <v>19</v>
      </c>
      <c r="I895" s="28">
        <f>VLOOKUP(B:B,DIM_PRODUCTS!A:F,5,FALSE)</f>
        <v>20</v>
      </c>
      <c r="J895" s="28">
        <f>FACT_ORDERS[[#This Row],[ProductPrice]]*FACT_ORDERS[[#This Row],[Quantity]]</f>
        <v>380</v>
      </c>
      <c r="K895" s="12" t="str">
        <f>VLOOKUP(C:C,DIM_CUSTOMERS!A:G,7,FALSE)</f>
        <v>China</v>
      </c>
      <c r="L895" s="30" cm="1">
        <f t="array" ref="L895">_xlfn.IFS(
    AND(FACT_ORDERS[[#This Row],[DeliveryMehtod]]="shippment",FACT_ORDERS[[#This Row],[TotalAmount]]&gt;=200), 0,
    AND(FACT_ORDERS[[#This Row],[DeliveryMehtod]]="pickup"), 15,
    AND(FACT_ORDERS[[#This Row],[DeliveryMehtod]]="shippment",FACT_ORDERS[[#This Row],[TotalAmount]]&lt;200), 35
)</f>
        <v>15</v>
      </c>
      <c r="M895" s="12" t="str" cm="1">
        <f t="array" ref="M895">_xlfn.IFS(
    SUMIFS(FACT_ORDERS[TotalAmount], FACT_ORDERS[WD_CUSTOMERS],FACT_ORDERS[[#This Row],[WD_CUSTOMERS]])&gt;=15000, "VIP",
    SUMIFS(FACT_ORDERS[TotalAmount], FACT_ORDERS[WD_CUSTOMERS],FACT_ORDERS[[#This Row],[WD_CUSTOMERS]])&gt;=8000, "Premium",
    TRUE, "Regular"
)</f>
        <v>Premium</v>
      </c>
      <c r="N895" s="32" cm="1">
        <f t="array" ref="N895">_xlfn.IFS(
   FACT_ORDERS[[#This Row],[TypeOfClient]]="VIP", 0.2,
   FACT_ORDERS[[#This Row],[TypeOfClient]]="Premium", 0.1,
   TRUE, 0
)</f>
        <v>0.1</v>
      </c>
      <c r="O895" s="31" cm="1">
        <f t="array" ref="O895">_xlfn.IFS(
   FACT_ORDERS[[#This Row],[TotalAmount]]&gt;1500, 0.15,
   FACT_ORDERS[[#This Row],[TotalAmount]]&gt;1000, 0.1,
   FACT_ORDERS[[#This Row],[TotalAmount]]&gt;500, 0.05,
   TRUE, 0
)</f>
        <v>0</v>
      </c>
      <c r="P895" s="28">
        <f xml:space="preserve"> FACT_ORDERS[[#This Row],[TotalAmount]] * (1 - (FACT_ORDERS[[#This Row],[ClientDiscount]] + FACT_ORDERS[[#This Row],[OrderDiscount]]) )</f>
        <v>342</v>
      </c>
      <c r="Q895" s="28">
        <f>FACT_ORDERS[[#This Row],[TotalAmountWithDiscount]]+FACT_ORDERS[[#This Row],[DeliveryCost]]</f>
        <v>357</v>
      </c>
      <c r="R895" s="35">
        <v>45555</v>
      </c>
      <c r="S895" s="35" t="str">
        <f>IF(NETWORKDAYS(FACT_ORDERS[[#This Row],[Order-Date]], FACT_ORDERS[[#This Row],[ArrivalDate ]]) &gt; 10, "Late", "On Time")</f>
        <v>On Time</v>
      </c>
    </row>
    <row r="896" spans="1:19" x14ac:dyDescent="0.3">
      <c r="A896" s="12">
        <v>5894</v>
      </c>
      <c r="B896" s="12">
        <v>247</v>
      </c>
      <c r="C896" s="12">
        <v>10530</v>
      </c>
      <c r="D896" s="12">
        <v>895</v>
      </c>
      <c r="E896" s="12" t="s">
        <v>244</v>
      </c>
      <c r="F896" s="13">
        <v>45348</v>
      </c>
      <c r="G896" s="26" t="s">
        <v>11567</v>
      </c>
      <c r="H896" s="12">
        <v>25</v>
      </c>
      <c r="I896" s="28">
        <f>VLOOKUP(B:B,DIM_PRODUCTS!A:F,5,FALSE)</f>
        <v>13</v>
      </c>
      <c r="J896" s="28">
        <f>FACT_ORDERS[[#This Row],[ProductPrice]]*FACT_ORDERS[[#This Row],[Quantity]]</f>
        <v>325</v>
      </c>
      <c r="K896" s="12" t="str">
        <f>VLOOKUP(C:C,DIM_CUSTOMERS!A:G,7,FALSE)</f>
        <v>China</v>
      </c>
      <c r="L896" s="30" cm="1">
        <f t="array" ref="L896">_xlfn.IFS(
    AND(FACT_ORDERS[[#This Row],[DeliveryMehtod]]="shippment",FACT_ORDERS[[#This Row],[TotalAmount]]&gt;=200), 0,
    AND(FACT_ORDERS[[#This Row],[DeliveryMehtod]]="pickup"), 15,
    AND(FACT_ORDERS[[#This Row],[DeliveryMehtod]]="shippment",FACT_ORDERS[[#This Row],[TotalAmount]]&lt;200), 35
)</f>
        <v>0</v>
      </c>
      <c r="M896" s="12" t="str" cm="1">
        <f t="array" ref="M896">_xlfn.IFS(
    SUMIFS(FACT_ORDERS[TotalAmount], FACT_ORDERS[WD_CUSTOMERS],FACT_ORDERS[[#This Row],[WD_CUSTOMERS]])&gt;=15000, "VIP",
    SUMIFS(FACT_ORDERS[TotalAmount], FACT_ORDERS[WD_CUSTOMERS],FACT_ORDERS[[#This Row],[WD_CUSTOMERS]])&gt;=8000, "Premium",
    TRUE, "Regular"
)</f>
        <v>Premium</v>
      </c>
      <c r="N896" s="32" cm="1">
        <f t="array" ref="N896">_xlfn.IFS(
   FACT_ORDERS[[#This Row],[TypeOfClient]]="VIP", 0.2,
   FACT_ORDERS[[#This Row],[TypeOfClient]]="Premium", 0.1,
   TRUE, 0
)</f>
        <v>0.1</v>
      </c>
      <c r="O896" s="31" cm="1">
        <f t="array" ref="O896">_xlfn.IFS(
   FACT_ORDERS[[#This Row],[TotalAmount]]&gt;1500, 0.15,
   FACT_ORDERS[[#This Row],[TotalAmount]]&gt;1000, 0.1,
   FACT_ORDERS[[#This Row],[TotalAmount]]&gt;500, 0.05,
   TRUE, 0
)</f>
        <v>0</v>
      </c>
      <c r="P896" s="28">
        <f xml:space="preserve"> FACT_ORDERS[[#This Row],[TotalAmount]] * (1 - (FACT_ORDERS[[#This Row],[ClientDiscount]] + FACT_ORDERS[[#This Row],[OrderDiscount]]) )</f>
        <v>292.5</v>
      </c>
      <c r="Q896" s="28">
        <f>FACT_ORDERS[[#This Row],[TotalAmountWithDiscount]]+FACT_ORDERS[[#This Row],[DeliveryCost]]</f>
        <v>292.5</v>
      </c>
      <c r="R896" s="35">
        <v>45359</v>
      </c>
      <c r="S896" s="35" t="str">
        <f>IF(NETWORKDAYS(FACT_ORDERS[[#This Row],[Order-Date]], FACT_ORDERS[[#This Row],[ArrivalDate ]]) &gt; 10, "Late", "On Time")</f>
        <v>On Time</v>
      </c>
    </row>
    <row r="897" spans="1:19" x14ac:dyDescent="0.3">
      <c r="A897" s="12">
        <v>5895</v>
      </c>
      <c r="B897" s="12">
        <v>227</v>
      </c>
      <c r="C897" s="12">
        <v>10530</v>
      </c>
      <c r="D897" s="12">
        <v>896</v>
      </c>
      <c r="E897" s="12" t="s">
        <v>243</v>
      </c>
      <c r="F897" s="13">
        <v>45348</v>
      </c>
      <c r="G897" s="26" t="s">
        <v>11568</v>
      </c>
      <c r="H897" s="12">
        <v>43</v>
      </c>
      <c r="I897" s="28">
        <f>VLOOKUP(B:B,DIM_PRODUCTS!A:F,5,FALSE)</f>
        <v>19</v>
      </c>
      <c r="J897" s="28">
        <f>FACT_ORDERS[[#This Row],[ProductPrice]]*FACT_ORDERS[[#This Row],[Quantity]]</f>
        <v>817</v>
      </c>
      <c r="K897" s="12" t="str">
        <f>VLOOKUP(C:C,DIM_CUSTOMERS!A:G,7,FALSE)</f>
        <v>China</v>
      </c>
      <c r="L897" s="30" cm="1">
        <f t="array" ref="L897">_xlfn.IFS(
    AND(FACT_ORDERS[[#This Row],[DeliveryMehtod]]="shippment",FACT_ORDERS[[#This Row],[TotalAmount]]&gt;=200), 0,
    AND(FACT_ORDERS[[#This Row],[DeliveryMehtod]]="pickup"), 15,
    AND(FACT_ORDERS[[#This Row],[DeliveryMehtod]]="shippment",FACT_ORDERS[[#This Row],[TotalAmount]]&lt;200), 35
)</f>
        <v>15</v>
      </c>
      <c r="M897" s="12" t="str" cm="1">
        <f t="array" ref="M897">_xlfn.IFS(
    SUMIFS(FACT_ORDERS[TotalAmount], FACT_ORDERS[WD_CUSTOMERS],FACT_ORDERS[[#This Row],[WD_CUSTOMERS]])&gt;=15000, "VIP",
    SUMIFS(FACT_ORDERS[TotalAmount], FACT_ORDERS[WD_CUSTOMERS],FACT_ORDERS[[#This Row],[WD_CUSTOMERS]])&gt;=8000, "Premium",
    TRUE, "Regular"
)</f>
        <v>Premium</v>
      </c>
      <c r="N897" s="32" cm="1">
        <f t="array" ref="N897">_xlfn.IFS(
   FACT_ORDERS[[#This Row],[TypeOfClient]]="VIP", 0.2,
   FACT_ORDERS[[#This Row],[TypeOfClient]]="Premium", 0.1,
   TRUE, 0
)</f>
        <v>0.1</v>
      </c>
      <c r="O897" s="31" cm="1">
        <f t="array" ref="O897">_xlfn.IFS(
   FACT_ORDERS[[#This Row],[TotalAmount]]&gt;1500, 0.15,
   FACT_ORDERS[[#This Row],[TotalAmount]]&gt;1000, 0.1,
   FACT_ORDERS[[#This Row],[TotalAmount]]&gt;500, 0.05,
   TRUE, 0
)</f>
        <v>0.05</v>
      </c>
      <c r="P897" s="28">
        <f xml:space="preserve"> FACT_ORDERS[[#This Row],[TotalAmount]] * (1 - (FACT_ORDERS[[#This Row],[ClientDiscount]] + FACT_ORDERS[[#This Row],[OrderDiscount]]) )</f>
        <v>694.44999999999993</v>
      </c>
      <c r="Q897" s="28">
        <f>FACT_ORDERS[[#This Row],[TotalAmountWithDiscount]]+FACT_ORDERS[[#This Row],[DeliveryCost]]</f>
        <v>709.44999999999993</v>
      </c>
      <c r="R897" s="35">
        <v>45359</v>
      </c>
      <c r="S897" s="35" t="str">
        <f>IF(NETWORKDAYS(FACT_ORDERS[[#This Row],[Order-Date]], FACT_ORDERS[[#This Row],[ArrivalDate ]]) &gt; 10, "Late", "On Time")</f>
        <v>On Time</v>
      </c>
    </row>
    <row r="898" spans="1:19" x14ac:dyDescent="0.3">
      <c r="A898" s="12">
        <v>5896</v>
      </c>
      <c r="B898" s="12">
        <v>260</v>
      </c>
      <c r="C898" s="12">
        <v>10187</v>
      </c>
      <c r="D898" s="12">
        <v>897</v>
      </c>
      <c r="E898" s="12" t="s">
        <v>244</v>
      </c>
      <c r="F898" s="13">
        <v>45526</v>
      </c>
      <c r="G898" s="26" t="s">
        <v>3522</v>
      </c>
      <c r="H898" s="12">
        <v>28</v>
      </c>
      <c r="I898" s="28">
        <f>VLOOKUP(B:B,DIM_PRODUCTS!A:F,5,FALSE)</f>
        <v>15</v>
      </c>
      <c r="J898" s="28">
        <f>FACT_ORDERS[[#This Row],[ProductPrice]]*FACT_ORDERS[[#This Row],[Quantity]]</f>
        <v>420</v>
      </c>
      <c r="K898" s="12" t="str">
        <f>VLOOKUP(C:C,DIM_CUSTOMERS!A:G,7,FALSE)</f>
        <v>Canada</v>
      </c>
      <c r="L898" s="30" cm="1">
        <f t="array" ref="L898">_xlfn.IFS(
    AND(FACT_ORDERS[[#This Row],[DeliveryMehtod]]="shippment",FACT_ORDERS[[#This Row],[TotalAmount]]&gt;=200), 0,
    AND(FACT_ORDERS[[#This Row],[DeliveryMehtod]]="pickup"), 15,
    AND(FACT_ORDERS[[#This Row],[DeliveryMehtod]]="shippment",FACT_ORDERS[[#This Row],[TotalAmount]]&lt;200), 35
)</f>
        <v>0</v>
      </c>
      <c r="M898" s="12" t="str" cm="1">
        <f t="array" ref="M898">_xlfn.IFS(
    SUMIFS(FACT_ORDERS[TotalAmount], FACT_ORDERS[WD_CUSTOMERS],FACT_ORDERS[[#This Row],[WD_CUSTOMERS]])&gt;=15000, "VIP",
    SUMIFS(FACT_ORDERS[TotalAmount], FACT_ORDERS[WD_CUSTOMERS],FACT_ORDERS[[#This Row],[WD_CUSTOMERS]])&gt;=8000, "Premium",
    TRUE, "Regular"
)</f>
        <v>Regular</v>
      </c>
      <c r="N898" s="32" cm="1">
        <f t="array" ref="N898">_xlfn.IFS(
   FACT_ORDERS[[#This Row],[TypeOfClient]]="VIP", 0.2,
   FACT_ORDERS[[#This Row],[TypeOfClient]]="Premium", 0.1,
   TRUE, 0
)</f>
        <v>0</v>
      </c>
      <c r="O898" s="31" cm="1">
        <f t="array" ref="O898">_xlfn.IFS(
   FACT_ORDERS[[#This Row],[TotalAmount]]&gt;1500, 0.15,
   FACT_ORDERS[[#This Row],[TotalAmount]]&gt;1000, 0.1,
   FACT_ORDERS[[#This Row],[TotalAmount]]&gt;500, 0.05,
   TRUE, 0
)</f>
        <v>0</v>
      </c>
      <c r="P898" s="28">
        <f xml:space="preserve"> FACT_ORDERS[[#This Row],[TotalAmount]] * (1 - (FACT_ORDERS[[#This Row],[ClientDiscount]] + FACT_ORDERS[[#This Row],[OrderDiscount]]) )</f>
        <v>420</v>
      </c>
      <c r="Q898" s="28">
        <f>FACT_ORDERS[[#This Row],[TotalAmountWithDiscount]]+FACT_ORDERS[[#This Row],[DeliveryCost]]</f>
        <v>420</v>
      </c>
      <c r="R898" s="35">
        <v>45535</v>
      </c>
      <c r="S898" s="35" t="str">
        <f>IF(NETWORKDAYS(FACT_ORDERS[[#This Row],[Order-Date]], FACT_ORDERS[[#This Row],[ArrivalDate ]]) &gt; 10, "Late", "On Time")</f>
        <v>On Time</v>
      </c>
    </row>
    <row r="899" spans="1:19" x14ac:dyDescent="0.3">
      <c r="A899" s="12">
        <v>5897</v>
      </c>
      <c r="B899" s="12">
        <v>222</v>
      </c>
      <c r="C899" s="12">
        <v>10187</v>
      </c>
      <c r="D899" s="12">
        <v>898</v>
      </c>
      <c r="E899" s="12" t="s">
        <v>243</v>
      </c>
      <c r="F899" s="13">
        <v>45526</v>
      </c>
      <c r="G899" s="26" t="s">
        <v>11569</v>
      </c>
      <c r="H899" s="12">
        <v>27</v>
      </c>
      <c r="I899" s="28">
        <f>VLOOKUP(B:B,DIM_PRODUCTS!A:F,5,FALSE)</f>
        <v>24</v>
      </c>
      <c r="J899" s="28">
        <f>FACT_ORDERS[[#This Row],[ProductPrice]]*FACT_ORDERS[[#This Row],[Quantity]]</f>
        <v>648</v>
      </c>
      <c r="K899" s="12" t="str">
        <f>VLOOKUP(C:C,DIM_CUSTOMERS!A:G,7,FALSE)</f>
        <v>Canada</v>
      </c>
      <c r="L899" s="30" cm="1">
        <f t="array" ref="L899">_xlfn.IFS(
    AND(FACT_ORDERS[[#This Row],[DeliveryMehtod]]="shippment",FACT_ORDERS[[#This Row],[TotalAmount]]&gt;=200), 0,
    AND(FACT_ORDERS[[#This Row],[DeliveryMehtod]]="pickup"), 15,
    AND(FACT_ORDERS[[#This Row],[DeliveryMehtod]]="shippment",FACT_ORDERS[[#This Row],[TotalAmount]]&lt;200), 35
)</f>
        <v>15</v>
      </c>
      <c r="M899" s="12" t="str" cm="1">
        <f t="array" ref="M899">_xlfn.IFS(
    SUMIFS(FACT_ORDERS[TotalAmount], FACT_ORDERS[WD_CUSTOMERS],FACT_ORDERS[[#This Row],[WD_CUSTOMERS]])&gt;=15000, "VIP",
    SUMIFS(FACT_ORDERS[TotalAmount], FACT_ORDERS[WD_CUSTOMERS],FACT_ORDERS[[#This Row],[WD_CUSTOMERS]])&gt;=8000, "Premium",
    TRUE, "Regular"
)</f>
        <v>Regular</v>
      </c>
      <c r="N899" s="32" cm="1">
        <f t="array" ref="N899">_xlfn.IFS(
   FACT_ORDERS[[#This Row],[TypeOfClient]]="VIP", 0.2,
   FACT_ORDERS[[#This Row],[TypeOfClient]]="Premium", 0.1,
   TRUE, 0
)</f>
        <v>0</v>
      </c>
      <c r="O899" s="31" cm="1">
        <f t="array" ref="O899">_xlfn.IFS(
   FACT_ORDERS[[#This Row],[TotalAmount]]&gt;1500, 0.15,
   FACT_ORDERS[[#This Row],[TotalAmount]]&gt;1000, 0.1,
   FACT_ORDERS[[#This Row],[TotalAmount]]&gt;500, 0.05,
   TRUE, 0
)</f>
        <v>0.05</v>
      </c>
      <c r="P899" s="28">
        <f xml:space="preserve"> FACT_ORDERS[[#This Row],[TotalAmount]] * (1 - (FACT_ORDERS[[#This Row],[ClientDiscount]] + FACT_ORDERS[[#This Row],[OrderDiscount]]) )</f>
        <v>615.6</v>
      </c>
      <c r="Q899" s="28">
        <f>FACT_ORDERS[[#This Row],[TotalAmountWithDiscount]]+FACT_ORDERS[[#This Row],[DeliveryCost]]</f>
        <v>630.6</v>
      </c>
      <c r="R899" s="35">
        <v>45538</v>
      </c>
      <c r="S899" s="35" t="str">
        <f>IF(NETWORKDAYS(FACT_ORDERS[[#This Row],[Order-Date]], FACT_ORDERS[[#This Row],[ArrivalDate ]]) &gt; 10, "Late", "On Time")</f>
        <v>On Time</v>
      </c>
    </row>
    <row r="900" spans="1:19" x14ac:dyDescent="0.3">
      <c r="A900" s="12">
        <v>5898</v>
      </c>
      <c r="B900" s="12">
        <v>226</v>
      </c>
      <c r="C900" s="12">
        <v>10424</v>
      </c>
      <c r="D900" s="12">
        <v>899</v>
      </c>
      <c r="E900" s="12" t="s">
        <v>244</v>
      </c>
      <c r="F900" s="13">
        <v>45551</v>
      </c>
      <c r="G900" s="26" t="s">
        <v>11570</v>
      </c>
      <c r="H900" s="12">
        <v>22</v>
      </c>
      <c r="I900" s="28">
        <f>VLOOKUP(B:B,DIM_PRODUCTS!A:F,5,FALSE)</f>
        <v>16</v>
      </c>
      <c r="J900" s="28">
        <f>FACT_ORDERS[[#This Row],[ProductPrice]]*FACT_ORDERS[[#This Row],[Quantity]]</f>
        <v>352</v>
      </c>
      <c r="K900" s="12" t="str">
        <f>VLOOKUP(C:C,DIM_CUSTOMERS!A:G,7,FALSE)</f>
        <v>USA</v>
      </c>
      <c r="L900" s="30" cm="1">
        <f t="array" ref="L900">_xlfn.IFS(
    AND(FACT_ORDERS[[#This Row],[DeliveryMehtod]]="shippment",FACT_ORDERS[[#This Row],[TotalAmount]]&gt;=200), 0,
    AND(FACT_ORDERS[[#This Row],[DeliveryMehtod]]="pickup"), 15,
    AND(FACT_ORDERS[[#This Row],[DeliveryMehtod]]="shippment",FACT_ORDERS[[#This Row],[TotalAmount]]&lt;200), 35
)</f>
        <v>0</v>
      </c>
      <c r="M900" s="12" t="str" cm="1">
        <f t="array" ref="M900">_xlfn.IFS(
    SUMIFS(FACT_ORDERS[TotalAmount], FACT_ORDERS[WD_CUSTOMERS],FACT_ORDERS[[#This Row],[WD_CUSTOMERS]])&gt;=15000, "VIP",
    SUMIFS(FACT_ORDERS[TotalAmount], FACT_ORDERS[WD_CUSTOMERS],FACT_ORDERS[[#This Row],[WD_CUSTOMERS]])&gt;=8000, "Premium",
    TRUE, "Regular"
)</f>
        <v>Regular</v>
      </c>
      <c r="N900" s="32" cm="1">
        <f t="array" ref="N900">_xlfn.IFS(
   FACT_ORDERS[[#This Row],[TypeOfClient]]="VIP", 0.2,
   FACT_ORDERS[[#This Row],[TypeOfClient]]="Premium", 0.1,
   TRUE, 0
)</f>
        <v>0</v>
      </c>
      <c r="O900" s="31" cm="1">
        <f t="array" ref="O900">_xlfn.IFS(
   FACT_ORDERS[[#This Row],[TotalAmount]]&gt;1500, 0.15,
   FACT_ORDERS[[#This Row],[TotalAmount]]&gt;1000, 0.1,
   FACT_ORDERS[[#This Row],[TotalAmount]]&gt;500, 0.05,
   TRUE, 0
)</f>
        <v>0</v>
      </c>
      <c r="P900" s="28">
        <f xml:space="preserve"> FACT_ORDERS[[#This Row],[TotalAmount]] * (1 - (FACT_ORDERS[[#This Row],[ClientDiscount]] + FACT_ORDERS[[#This Row],[OrderDiscount]]) )</f>
        <v>352</v>
      </c>
      <c r="Q900" s="28">
        <f>FACT_ORDERS[[#This Row],[TotalAmountWithDiscount]]+FACT_ORDERS[[#This Row],[DeliveryCost]]</f>
        <v>352</v>
      </c>
      <c r="R900" s="35">
        <v>45558</v>
      </c>
      <c r="S900" s="35" t="str">
        <f>IF(NETWORKDAYS(FACT_ORDERS[[#This Row],[Order-Date]], FACT_ORDERS[[#This Row],[ArrivalDate ]]) &gt; 10, "Late", "On Time")</f>
        <v>On Time</v>
      </c>
    </row>
    <row r="901" spans="1:19" x14ac:dyDescent="0.3">
      <c r="A901" s="12">
        <v>5899</v>
      </c>
      <c r="B901" s="12">
        <v>235</v>
      </c>
      <c r="C901" s="12">
        <v>10424</v>
      </c>
      <c r="D901" s="12">
        <v>900</v>
      </c>
      <c r="E901" s="12" t="s">
        <v>244</v>
      </c>
      <c r="F901" s="13">
        <v>45436</v>
      </c>
      <c r="G901" s="26" t="s">
        <v>11571</v>
      </c>
      <c r="H901" s="12">
        <v>21</v>
      </c>
      <c r="I901" s="28">
        <f>VLOOKUP(B:B,DIM_PRODUCTS!A:F,5,FALSE)</f>
        <v>22</v>
      </c>
      <c r="J901" s="28">
        <f>FACT_ORDERS[[#This Row],[ProductPrice]]*FACT_ORDERS[[#This Row],[Quantity]]</f>
        <v>462</v>
      </c>
      <c r="K901" s="12" t="str">
        <f>VLOOKUP(C:C,DIM_CUSTOMERS!A:G,7,FALSE)</f>
        <v>USA</v>
      </c>
      <c r="L901" s="30" cm="1">
        <f t="array" ref="L901">_xlfn.IFS(
    AND(FACT_ORDERS[[#This Row],[DeliveryMehtod]]="shippment",FACT_ORDERS[[#This Row],[TotalAmount]]&gt;=200), 0,
    AND(FACT_ORDERS[[#This Row],[DeliveryMehtod]]="pickup"), 15,
    AND(FACT_ORDERS[[#This Row],[DeliveryMehtod]]="shippment",FACT_ORDERS[[#This Row],[TotalAmount]]&lt;200), 35
)</f>
        <v>0</v>
      </c>
      <c r="M901" s="12" t="str" cm="1">
        <f t="array" ref="M901">_xlfn.IFS(
    SUMIFS(FACT_ORDERS[TotalAmount], FACT_ORDERS[WD_CUSTOMERS],FACT_ORDERS[[#This Row],[WD_CUSTOMERS]])&gt;=15000, "VIP",
    SUMIFS(FACT_ORDERS[TotalAmount], FACT_ORDERS[WD_CUSTOMERS],FACT_ORDERS[[#This Row],[WD_CUSTOMERS]])&gt;=8000, "Premium",
    TRUE, "Regular"
)</f>
        <v>Regular</v>
      </c>
      <c r="N901" s="32" cm="1">
        <f t="array" ref="N901">_xlfn.IFS(
   FACT_ORDERS[[#This Row],[TypeOfClient]]="VIP", 0.2,
   FACT_ORDERS[[#This Row],[TypeOfClient]]="Premium", 0.1,
   TRUE, 0
)</f>
        <v>0</v>
      </c>
      <c r="O901" s="31" cm="1">
        <f t="array" ref="O901">_xlfn.IFS(
   FACT_ORDERS[[#This Row],[TotalAmount]]&gt;1500, 0.15,
   FACT_ORDERS[[#This Row],[TotalAmount]]&gt;1000, 0.1,
   FACT_ORDERS[[#This Row],[TotalAmount]]&gt;500, 0.05,
   TRUE, 0
)</f>
        <v>0</v>
      </c>
      <c r="P901" s="28">
        <f xml:space="preserve"> FACT_ORDERS[[#This Row],[TotalAmount]] * (1 - (FACT_ORDERS[[#This Row],[ClientDiscount]] + FACT_ORDERS[[#This Row],[OrderDiscount]]) )</f>
        <v>462</v>
      </c>
      <c r="Q901" s="28">
        <f>FACT_ORDERS[[#This Row],[TotalAmountWithDiscount]]+FACT_ORDERS[[#This Row],[DeliveryCost]]</f>
        <v>462</v>
      </c>
      <c r="R901" s="35">
        <v>45443</v>
      </c>
      <c r="S901" s="35" t="str">
        <f>IF(NETWORKDAYS(FACT_ORDERS[[#This Row],[Order-Date]], FACT_ORDERS[[#This Row],[ArrivalDate ]]) &gt; 10, "Late", "On Time")</f>
        <v>On Time</v>
      </c>
    </row>
    <row r="902" spans="1:19" x14ac:dyDescent="0.3">
      <c r="A902" s="12">
        <v>5900</v>
      </c>
      <c r="B902" s="12">
        <v>262</v>
      </c>
      <c r="C902" s="12">
        <v>10803</v>
      </c>
      <c r="D902" s="12">
        <v>901</v>
      </c>
      <c r="E902" s="12" t="s">
        <v>243</v>
      </c>
      <c r="F902" s="13">
        <v>45366</v>
      </c>
      <c r="G902" s="26" t="s">
        <v>11572</v>
      </c>
      <c r="H902" s="12">
        <v>30</v>
      </c>
      <c r="I902" s="28">
        <f>VLOOKUP(B:B,DIM_PRODUCTS!A:F,5,FALSE)</f>
        <v>10</v>
      </c>
      <c r="J902" s="28">
        <f>FACT_ORDERS[[#This Row],[ProductPrice]]*FACT_ORDERS[[#This Row],[Quantity]]</f>
        <v>300</v>
      </c>
      <c r="K902" s="12" t="str">
        <f>VLOOKUP(C:C,DIM_CUSTOMERS!A:G,7,FALSE)</f>
        <v>France</v>
      </c>
      <c r="L902" s="30" cm="1">
        <f t="array" ref="L902">_xlfn.IFS(
    AND(FACT_ORDERS[[#This Row],[DeliveryMehtod]]="shippment",FACT_ORDERS[[#This Row],[TotalAmount]]&gt;=200), 0,
    AND(FACT_ORDERS[[#This Row],[DeliveryMehtod]]="pickup"), 15,
    AND(FACT_ORDERS[[#This Row],[DeliveryMehtod]]="shippment",FACT_ORDERS[[#This Row],[TotalAmount]]&lt;200), 35
)</f>
        <v>15</v>
      </c>
      <c r="M902" s="12" t="str" cm="1">
        <f t="array" ref="M902">_xlfn.IFS(
    SUMIFS(FACT_ORDERS[TotalAmount], FACT_ORDERS[WD_CUSTOMERS],FACT_ORDERS[[#This Row],[WD_CUSTOMERS]])&gt;=15000, "VIP",
    SUMIFS(FACT_ORDERS[TotalAmount], FACT_ORDERS[WD_CUSTOMERS],FACT_ORDERS[[#This Row],[WD_CUSTOMERS]])&gt;=8000, "Premium",
    TRUE, "Regular"
)</f>
        <v>Regular</v>
      </c>
      <c r="N902" s="32" cm="1">
        <f t="array" ref="N902">_xlfn.IFS(
   FACT_ORDERS[[#This Row],[TypeOfClient]]="VIP", 0.2,
   FACT_ORDERS[[#This Row],[TypeOfClient]]="Premium", 0.1,
   TRUE, 0
)</f>
        <v>0</v>
      </c>
      <c r="O902" s="31" cm="1">
        <f t="array" ref="O902">_xlfn.IFS(
   FACT_ORDERS[[#This Row],[TotalAmount]]&gt;1500, 0.15,
   FACT_ORDERS[[#This Row],[TotalAmount]]&gt;1000, 0.1,
   FACT_ORDERS[[#This Row],[TotalAmount]]&gt;500, 0.05,
   TRUE, 0
)</f>
        <v>0</v>
      </c>
      <c r="P902" s="28">
        <f xml:space="preserve"> FACT_ORDERS[[#This Row],[TotalAmount]] * (1 - (FACT_ORDERS[[#This Row],[ClientDiscount]] + FACT_ORDERS[[#This Row],[OrderDiscount]]) )</f>
        <v>300</v>
      </c>
      <c r="Q902" s="28">
        <f>FACT_ORDERS[[#This Row],[TotalAmountWithDiscount]]+FACT_ORDERS[[#This Row],[DeliveryCost]]</f>
        <v>315</v>
      </c>
      <c r="R902" s="35">
        <v>45375</v>
      </c>
      <c r="S902" s="35" t="str">
        <f>IF(NETWORKDAYS(FACT_ORDERS[[#This Row],[Order-Date]], FACT_ORDERS[[#This Row],[ArrivalDate ]]) &gt; 10, "Late", "On Time")</f>
        <v>On Time</v>
      </c>
    </row>
    <row r="903" spans="1:19" x14ac:dyDescent="0.3">
      <c r="A903" s="12">
        <v>5901</v>
      </c>
      <c r="B903" s="12">
        <v>226</v>
      </c>
      <c r="C903" s="12">
        <v>10043</v>
      </c>
      <c r="D903" s="12">
        <v>902</v>
      </c>
      <c r="E903" s="12" t="s">
        <v>244</v>
      </c>
      <c r="F903" s="13">
        <v>45479</v>
      </c>
      <c r="G903" s="26" t="s">
        <v>4044</v>
      </c>
      <c r="H903" s="12">
        <v>26</v>
      </c>
      <c r="I903" s="28">
        <f>VLOOKUP(B:B,DIM_PRODUCTS!A:F,5,FALSE)</f>
        <v>16</v>
      </c>
      <c r="J903" s="28">
        <f>FACT_ORDERS[[#This Row],[ProductPrice]]*FACT_ORDERS[[#This Row],[Quantity]]</f>
        <v>416</v>
      </c>
      <c r="K903" s="12" t="str">
        <f>VLOOKUP(C:C,DIM_CUSTOMERS!A:G,7,FALSE)</f>
        <v>Mexico</v>
      </c>
      <c r="L903" s="30" cm="1">
        <f t="array" ref="L903">_xlfn.IFS(
    AND(FACT_ORDERS[[#This Row],[DeliveryMehtod]]="shippment",FACT_ORDERS[[#This Row],[TotalAmount]]&gt;=200), 0,
    AND(FACT_ORDERS[[#This Row],[DeliveryMehtod]]="pickup"), 15,
    AND(FACT_ORDERS[[#This Row],[DeliveryMehtod]]="shippment",FACT_ORDERS[[#This Row],[TotalAmount]]&lt;200), 35
)</f>
        <v>0</v>
      </c>
      <c r="M903" s="12" t="str" cm="1">
        <f t="array" ref="M903">_xlfn.IFS(
    SUMIFS(FACT_ORDERS[TotalAmount], FACT_ORDERS[WD_CUSTOMERS],FACT_ORDERS[[#This Row],[WD_CUSTOMERS]])&gt;=15000, "VIP",
    SUMIFS(FACT_ORDERS[TotalAmount], FACT_ORDERS[WD_CUSTOMERS],FACT_ORDERS[[#This Row],[WD_CUSTOMERS]])&gt;=8000, "Premium",
    TRUE, "Regular"
)</f>
        <v>Regular</v>
      </c>
      <c r="N903" s="32" cm="1">
        <f t="array" ref="N903">_xlfn.IFS(
   FACT_ORDERS[[#This Row],[TypeOfClient]]="VIP", 0.2,
   FACT_ORDERS[[#This Row],[TypeOfClient]]="Premium", 0.1,
   TRUE, 0
)</f>
        <v>0</v>
      </c>
      <c r="O903" s="31" cm="1">
        <f t="array" ref="O903">_xlfn.IFS(
   FACT_ORDERS[[#This Row],[TotalAmount]]&gt;1500, 0.15,
   FACT_ORDERS[[#This Row],[TotalAmount]]&gt;1000, 0.1,
   FACT_ORDERS[[#This Row],[TotalAmount]]&gt;500, 0.05,
   TRUE, 0
)</f>
        <v>0</v>
      </c>
      <c r="P903" s="28">
        <f xml:space="preserve"> FACT_ORDERS[[#This Row],[TotalAmount]] * (1 - (FACT_ORDERS[[#This Row],[ClientDiscount]] + FACT_ORDERS[[#This Row],[OrderDiscount]]) )</f>
        <v>416</v>
      </c>
      <c r="Q903" s="28">
        <f>FACT_ORDERS[[#This Row],[TotalAmountWithDiscount]]+FACT_ORDERS[[#This Row],[DeliveryCost]]</f>
        <v>416</v>
      </c>
      <c r="R903" s="35">
        <v>45489</v>
      </c>
      <c r="S903" s="35" t="str">
        <f>IF(NETWORKDAYS(FACT_ORDERS[[#This Row],[Order-Date]], FACT_ORDERS[[#This Row],[ArrivalDate ]]) &gt; 10, "Late", "On Time")</f>
        <v>On Time</v>
      </c>
    </row>
    <row r="904" spans="1:19" x14ac:dyDescent="0.3">
      <c r="A904" s="12">
        <v>5902</v>
      </c>
      <c r="B904" s="12">
        <v>208</v>
      </c>
      <c r="C904" s="12">
        <v>10043</v>
      </c>
      <c r="D904" s="12">
        <v>903</v>
      </c>
      <c r="E904" s="12" t="s">
        <v>243</v>
      </c>
      <c r="F904" s="13">
        <v>45479</v>
      </c>
      <c r="G904" s="26" t="s">
        <v>11573</v>
      </c>
      <c r="H904" s="12">
        <v>9</v>
      </c>
      <c r="I904" s="28">
        <f>VLOOKUP(B:B,DIM_PRODUCTS!A:F,5,FALSE)</f>
        <v>10</v>
      </c>
      <c r="J904" s="28">
        <f>FACT_ORDERS[[#This Row],[ProductPrice]]*FACT_ORDERS[[#This Row],[Quantity]]</f>
        <v>90</v>
      </c>
      <c r="K904" s="12" t="str">
        <f>VLOOKUP(C:C,DIM_CUSTOMERS!A:G,7,FALSE)</f>
        <v>Mexico</v>
      </c>
      <c r="L904" s="30" cm="1">
        <f t="array" ref="L904">_xlfn.IFS(
    AND(FACT_ORDERS[[#This Row],[DeliveryMehtod]]="shippment",FACT_ORDERS[[#This Row],[TotalAmount]]&gt;=200), 0,
    AND(FACT_ORDERS[[#This Row],[DeliveryMehtod]]="pickup"), 15,
    AND(FACT_ORDERS[[#This Row],[DeliveryMehtod]]="shippment",FACT_ORDERS[[#This Row],[TotalAmount]]&lt;200), 35
)</f>
        <v>15</v>
      </c>
      <c r="M904" s="12" t="str" cm="1">
        <f t="array" ref="M904">_xlfn.IFS(
    SUMIFS(FACT_ORDERS[TotalAmount], FACT_ORDERS[WD_CUSTOMERS],FACT_ORDERS[[#This Row],[WD_CUSTOMERS]])&gt;=15000, "VIP",
    SUMIFS(FACT_ORDERS[TotalAmount], FACT_ORDERS[WD_CUSTOMERS],FACT_ORDERS[[#This Row],[WD_CUSTOMERS]])&gt;=8000, "Premium",
    TRUE, "Regular"
)</f>
        <v>Regular</v>
      </c>
      <c r="N904" s="32" cm="1">
        <f t="array" ref="N904">_xlfn.IFS(
   FACT_ORDERS[[#This Row],[TypeOfClient]]="VIP", 0.2,
   FACT_ORDERS[[#This Row],[TypeOfClient]]="Premium", 0.1,
   TRUE, 0
)</f>
        <v>0</v>
      </c>
      <c r="O904" s="31" cm="1">
        <f t="array" ref="O904">_xlfn.IFS(
   FACT_ORDERS[[#This Row],[TotalAmount]]&gt;1500, 0.15,
   FACT_ORDERS[[#This Row],[TotalAmount]]&gt;1000, 0.1,
   FACT_ORDERS[[#This Row],[TotalAmount]]&gt;500, 0.05,
   TRUE, 0
)</f>
        <v>0</v>
      </c>
      <c r="P904" s="28">
        <f xml:space="preserve"> FACT_ORDERS[[#This Row],[TotalAmount]] * (1 - (FACT_ORDERS[[#This Row],[ClientDiscount]] + FACT_ORDERS[[#This Row],[OrderDiscount]]) )</f>
        <v>90</v>
      </c>
      <c r="Q904" s="28">
        <f>FACT_ORDERS[[#This Row],[TotalAmountWithDiscount]]+FACT_ORDERS[[#This Row],[DeliveryCost]]</f>
        <v>105</v>
      </c>
      <c r="R904" s="35">
        <v>45490</v>
      </c>
      <c r="S904" s="35" t="str">
        <f>IF(NETWORKDAYS(FACT_ORDERS[[#This Row],[Order-Date]], FACT_ORDERS[[#This Row],[ArrivalDate ]]) &gt; 10, "Late", "On Time")</f>
        <v>On Time</v>
      </c>
    </row>
    <row r="905" spans="1:19" x14ac:dyDescent="0.3">
      <c r="A905" s="12">
        <v>5903</v>
      </c>
      <c r="B905" s="12">
        <v>240</v>
      </c>
      <c r="C905" s="12">
        <v>10410</v>
      </c>
      <c r="D905" s="12">
        <v>904</v>
      </c>
      <c r="E905" s="12" t="s">
        <v>243</v>
      </c>
      <c r="F905" s="13">
        <v>45476</v>
      </c>
      <c r="G905" s="26" t="s">
        <v>11574</v>
      </c>
      <c r="H905" s="12">
        <v>21</v>
      </c>
      <c r="I905" s="28">
        <f>VLOOKUP(B:B,DIM_PRODUCTS!A:F,5,FALSE)</f>
        <v>24</v>
      </c>
      <c r="J905" s="28">
        <f>FACT_ORDERS[[#This Row],[ProductPrice]]*FACT_ORDERS[[#This Row],[Quantity]]</f>
        <v>504</v>
      </c>
      <c r="K905" s="12" t="str">
        <f>VLOOKUP(C:C,DIM_CUSTOMERS!A:G,7,FALSE)</f>
        <v>Canada</v>
      </c>
      <c r="L905" s="30" cm="1">
        <f t="array" ref="L905">_xlfn.IFS(
    AND(FACT_ORDERS[[#This Row],[DeliveryMehtod]]="shippment",FACT_ORDERS[[#This Row],[TotalAmount]]&gt;=200), 0,
    AND(FACT_ORDERS[[#This Row],[DeliveryMehtod]]="pickup"), 15,
    AND(FACT_ORDERS[[#This Row],[DeliveryMehtod]]="shippment",FACT_ORDERS[[#This Row],[TotalAmount]]&lt;200), 35
)</f>
        <v>15</v>
      </c>
      <c r="M905" s="12" t="str" cm="1">
        <f t="array" ref="M905">_xlfn.IFS(
    SUMIFS(FACT_ORDERS[TotalAmount], FACT_ORDERS[WD_CUSTOMERS],FACT_ORDERS[[#This Row],[WD_CUSTOMERS]])&gt;=15000, "VIP",
    SUMIFS(FACT_ORDERS[TotalAmount], FACT_ORDERS[WD_CUSTOMERS],FACT_ORDERS[[#This Row],[WD_CUSTOMERS]])&gt;=8000, "Premium",
    TRUE, "Regular"
)</f>
        <v>Premium</v>
      </c>
      <c r="N905" s="32" cm="1">
        <f t="array" ref="N905">_xlfn.IFS(
   FACT_ORDERS[[#This Row],[TypeOfClient]]="VIP", 0.2,
   FACT_ORDERS[[#This Row],[TypeOfClient]]="Premium", 0.1,
   TRUE, 0
)</f>
        <v>0.1</v>
      </c>
      <c r="O905" s="31" cm="1">
        <f t="array" ref="O905">_xlfn.IFS(
   FACT_ORDERS[[#This Row],[TotalAmount]]&gt;1500, 0.15,
   FACT_ORDERS[[#This Row],[TotalAmount]]&gt;1000, 0.1,
   FACT_ORDERS[[#This Row],[TotalAmount]]&gt;500, 0.05,
   TRUE, 0
)</f>
        <v>0.05</v>
      </c>
      <c r="P905" s="28">
        <f xml:space="preserve"> FACT_ORDERS[[#This Row],[TotalAmount]] * (1 - (FACT_ORDERS[[#This Row],[ClientDiscount]] + FACT_ORDERS[[#This Row],[OrderDiscount]]) )</f>
        <v>428.4</v>
      </c>
      <c r="Q905" s="28">
        <f>FACT_ORDERS[[#This Row],[TotalAmountWithDiscount]]+FACT_ORDERS[[#This Row],[DeliveryCost]]</f>
        <v>443.4</v>
      </c>
      <c r="R905" s="35">
        <v>45483</v>
      </c>
      <c r="S905" s="35" t="str">
        <f>IF(NETWORKDAYS(FACT_ORDERS[[#This Row],[Order-Date]], FACT_ORDERS[[#This Row],[ArrivalDate ]]) &gt; 10, "Late", "On Time")</f>
        <v>On Time</v>
      </c>
    </row>
    <row r="906" spans="1:19" x14ac:dyDescent="0.3">
      <c r="A906" s="12">
        <v>5904</v>
      </c>
      <c r="B906" s="12">
        <v>281</v>
      </c>
      <c r="C906" s="12">
        <v>10410</v>
      </c>
      <c r="D906" s="12">
        <v>905</v>
      </c>
      <c r="E906" s="12" t="s">
        <v>244</v>
      </c>
      <c r="F906" s="13">
        <v>45476</v>
      </c>
      <c r="G906" s="26" t="s">
        <v>11575</v>
      </c>
      <c r="H906" s="12">
        <v>11</v>
      </c>
      <c r="I906" s="28">
        <f>VLOOKUP(B:B,DIM_PRODUCTS!A:F,5,FALSE)</f>
        <v>25</v>
      </c>
      <c r="J906" s="28">
        <f>FACT_ORDERS[[#This Row],[ProductPrice]]*FACT_ORDERS[[#This Row],[Quantity]]</f>
        <v>275</v>
      </c>
      <c r="K906" s="12" t="str">
        <f>VLOOKUP(C:C,DIM_CUSTOMERS!A:G,7,FALSE)</f>
        <v>Canada</v>
      </c>
      <c r="L906" s="30" cm="1">
        <f t="array" ref="L906">_xlfn.IFS(
    AND(FACT_ORDERS[[#This Row],[DeliveryMehtod]]="shippment",FACT_ORDERS[[#This Row],[TotalAmount]]&gt;=200), 0,
    AND(FACT_ORDERS[[#This Row],[DeliveryMehtod]]="pickup"), 15,
    AND(FACT_ORDERS[[#This Row],[DeliveryMehtod]]="shippment",FACT_ORDERS[[#This Row],[TotalAmount]]&lt;200), 35
)</f>
        <v>0</v>
      </c>
      <c r="M906" s="12" t="str" cm="1">
        <f t="array" ref="M906">_xlfn.IFS(
    SUMIFS(FACT_ORDERS[TotalAmount], FACT_ORDERS[WD_CUSTOMERS],FACT_ORDERS[[#This Row],[WD_CUSTOMERS]])&gt;=15000, "VIP",
    SUMIFS(FACT_ORDERS[TotalAmount], FACT_ORDERS[WD_CUSTOMERS],FACT_ORDERS[[#This Row],[WD_CUSTOMERS]])&gt;=8000, "Premium",
    TRUE, "Regular"
)</f>
        <v>Premium</v>
      </c>
      <c r="N906" s="32" cm="1">
        <f t="array" ref="N906">_xlfn.IFS(
   FACT_ORDERS[[#This Row],[TypeOfClient]]="VIP", 0.2,
   FACT_ORDERS[[#This Row],[TypeOfClient]]="Premium", 0.1,
   TRUE, 0
)</f>
        <v>0.1</v>
      </c>
      <c r="O906" s="31" cm="1">
        <f t="array" ref="O906">_xlfn.IFS(
   FACT_ORDERS[[#This Row],[TotalAmount]]&gt;1500, 0.15,
   FACT_ORDERS[[#This Row],[TotalAmount]]&gt;1000, 0.1,
   FACT_ORDERS[[#This Row],[TotalAmount]]&gt;500, 0.05,
   TRUE, 0
)</f>
        <v>0</v>
      </c>
      <c r="P906" s="28">
        <f xml:space="preserve"> FACT_ORDERS[[#This Row],[TotalAmount]] * (1 - (FACT_ORDERS[[#This Row],[ClientDiscount]] + FACT_ORDERS[[#This Row],[OrderDiscount]]) )</f>
        <v>247.5</v>
      </c>
      <c r="Q906" s="28">
        <f>FACT_ORDERS[[#This Row],[TotalAmountWithDiscount]]+FACT_ORDERS[[#This Row],[DeliveryCost]]</f>
        <v>247.5</v>
      </c>
      <c r="R906" s="35">
        <v>45484</v>
      </c>
      <c r="S906" s="35" t="str">
        <f>IF(NETWORKDAYS(FACT_ORDERS[[#This Row],[Order-Date]], FACT_ORDERS[[#This Row],[ArrivalDate ]]) &gt; 10, "Late", "On Time")</f>
        <v>On Time</v>
      </c>
    </row>
    <row r="907" spans="1:19" x14ac:dyDescent="0.3">
      <c r="A907" s="12">
        <v>5905</v>
      </c>
      <c r="B907" s="12">
        <v>280</v>
      </c>
      <c r="C907" s="12">
        <v>10410</v>
      </c>
      <c r="D907" s="12">
        <v>906</v>
      </c>
      <c r="E907" s="12" t="s">
        <v>243</v>
      </c>
      <c r="F907" s="13">
        <v>45476</v>
      </c>
      <c r="G907" s="26" t="s">
        <v>11576</v>
      </c>
      <c r="H907" s="12">
        <v>39</v>
      </c>
      <c r="I907" s="28">
        <f>VLOOKUP(B:B,DIM_PRODUCTS!A:F,5,FALSE)</f>
        <v>14</v>
      </c>
      <c r="J907" s="28">
        <f>FACT_ORDERS[[#This Row],[ProductPrice]]*FACT_ORDERS[[#This Row],[Quantity]]</f>
        <v>546</v>
      </c>
      <c r="K907" s="12" t="str">
        <f>VLOOKUP(C:C,DIM_CUSTOMERS!A:G,7,FALSE)</f>
        <v>Canada</v>
      </c>
      <c r="L907" s="30" cm="1">
        <f t="array" ref="L907">_xlfn.IFS(
    AND(FACT_ORDERS[[#This Row],[DeliveryMehtod]]="shippment",FACT_ORDERS[[#This Row],[TotalAmount]]&gt;=200), 0,
    AND(FACT_ORDERS[[#This Row],[DeliveryMehtod]]="pickup"), 15,
    AND(FACT_ORDERS[[#This Row],[DeliveryMehtod]]="shippment",FACT_ORDERS[[#This Row],[TotalAmount]]&lt;200), 35
)</f>
        <v>15</v>
      </c>
      <c r="M907" s="12" t="str" cm="1">
        <f t="array" ref="M907">_xlfn.IFS(
    SUMIFS(FACT_ORDERS[TotalAmount], FACT_ORDERS[WD_CUSTOMERS],FACT_ORDERS[[#This Row],[WD_CUSTOMERS]])&gt;=15000, "VIP",
    SUMIFS(FACT_ORDERS[TotalAmount], FACT_ORDERS[WD_CUSTOMERS],FACT_ORDERS[[#This Row],[WD_CUSTOMERS]])&gt;=8000, "Premium",
    TRUE, "Regular"
)</f>
        <v>Premium</v>
      </c>
      <c r="N907" s="32" cm="1">
        <f t="array" ref="N907">_xlfn.IFS(
   FACT_ORDERS[[#This Row],[TypeOfClient]]="VIP", 0.2,
   FACT_ORDERS[[#This Row],[TypeOfClient]]="Premium", 0.1,
   TRUE, 0
)</f>
        <v>0.1</v>
      </c>
      <c r="O907" s="31" cm="1">
        <f t="array" ref="O907">_xlfn.IFS(
   FACT_ORDERS[[#This Row],[TotalAmount]]&gt;1500, 0.15,
   FACT_ORDERS[[#This Row],[TotalAmount]]&gt;1000, 0.1,
   FACT_ORDERS[[#This Row],[TotalAmount]]&gt;500, 0.05,
   TRUE, 0
)</f>
        <v>0.05</v>
      </c>
      <c r="P907" s="28">
        <f xml:space="preserve"> FACT_ORDERS[[#This Row],[TotalAmount]] * (1 - (FACT_ORDERS[[#This Row],[ClientDiscount]] + FACT_ORDERS[[#This Row],[OrderDiscount]]) )</f>
        <v>464.09999999999997</v>
      </c>
      <c r="Q907" s="28">
        <f>FACT_ORDERS[[#This Row],[TotalAmountWithDiscount]]+FACT_ORDERS[[#This Row],[DeliveryCost]]</f>
        <v>479.09999999999997</v>
      </c>
      <c r="R907" s="35">
        <v>45484</v>
      </c>
      <c r="S907" s="35" t="str">
        <f>IF(NETWORKDAYS(FACT_ORDERS[[#This Row],[Order-Date]], FACT_ORDERS[[#This Row],[ArrivalDate ]]) &gt; 10, "Late", "On Time")</f>
        <v>On Time</v>
      </c>
    </row>
    <row r="908" spans="1:19" x14ac:dyDescent="0.3">
      <c r="A908" s="12">
        <v>5906</v>
      </c>
      <c r="B908" s="12">
        <v>299</v>
      </c>
      <c r="C908" s="12">
        <v>10410</v>
      </c>
      <c r="D908" s="12">
        <v>907</v>
      </c>
      <c r="E908" s="12" t="s">
        <v>244</v>
      </c>
      <c r="F908" s="13">
        <v>45476</v>
      </c>
      <c r="G908" s="26" t="s">
        <v>11577</v>
      </c>
      <c r="H908" s="12">
        <v>27</v>
      </c>
      <c r="I908" s="28">
        <f>VLOOKUP(B:B,DIM_PRODUCTS!A:F,5,FALSE)</f>
        <v>19</v>
      </c>
      <c r="J908" s="28">
        <f>FACT_ORDERS[[#This Row],[ProductPrice]]*FACT_ORDERS[[#This Row],[Quantity]]</f>
        <v>513</v>
      </c>
      <c r="K908" s="12" t="str">
        <f>VLOOKUP(C:C,DIM_CUSTOMERS!A:G,7,FALSE)</f>
        <v>Canada</v>
      </c>
      <c r="L908" s="30" cm="1">
        <f t="array" ref="L908">_xlfn.IFS(
    AND(FACT_ORDERS[[#This Row],[DeliveryMehtod]]="shippment",FACT_ORDERS[[#This Row],[TotalAmount]]&gt;=200), 0,
    AND(FACT_ORDERS[[#This Row],[DeliveryMehtod]]="pickup"), 15,
    AND(FACT_ORDERS[[#This Row],[DeliveryMehtod]]="shippment",FACT_ORDERS[[#This Row],[TotalAmount]]&lt;200), 35
)</f>
        <v>0</v>
      </c>
      <c r="M908" s="12" t="str" cm="1">
        <f t="array" ref="M908">_xlfn.IFS(
    SUMIFS(FACT_ORDERS[TotalAmount], FACT_ORDERS[WD_CUSTOMERS],FACT_ORDERS[[#This Row],[WD_CUSTOMERS]])&gt;=15000, "VIP",
    SUMIFS(FACT_ORDERS[TotalAmount], FACT_ORDERS[WD_CUSTOMERS],FACT_ORDERS[[#This Row],[WD_CUSTOMERS]])&gt;=8000, "Premium",
    TRUE, "Regular"
)</f>
        <v>Premium</v>
      </c>
      <c r="N908" s="32" cm="1">
        <f t="array" ref="N908">_xlfn.IFS(
   FACT_ORDERS[[#This Row],[TypeOfClient]]="VIP", 0.2,
   FACT_ORDERS[[#This Row],[TypeOfClient]]="Premium", 0.1,
   TRUE, 0
)</f>
        <v>0.1</v>
      </c>
      <c r="O908" s="31" cm="1">
        <f t="array" ref="O908">_xlfn.IFS(
   FACT_ORDERS[[#This Row],[TotalAmount]]&gt;1500, 0.15,
   FACT_ORDERS[[#This Row],[TotalAmount]]&gt;1000, 0.1,
   FACT_ORDERS[[#This Row],[TotalAmount]]&gt;500, 0.05,
   TRUE, 0
)</f>
        <v>0.05</v>
      </c>
      <c r="P908" s="28">
        <f xml:space="preserve"> FACT_ORDERS[[#This Row],[TotalAmount]] * (1 - (FACT_ORDERS[[#This Row],[ClientDiscount]] + FACT_ORDERS[[#This Row],[OrderDiscount]]) )</f>
        <v>436.05</v>
      </c>
      <c r="Q908" s="28">
        <f>FACT_ORDERS[[#This Row],[TotalAmountWithDiscount]]+FACT_ORDERS[[#This Row],[DeliveryCost]]</f>
        <v>436.05</v>
      </c>
      <c r="R908" s="35">
        <v>45486</v>
      </c>
      <c r="S908" s="35" t="str">
        <f>IF(NETWORKDAYS(FACT_ORDERS[[#This Row],[Order-Date]], FACT_ORDERS[[#This Row],[ArrivalDate ]]) &gt; 10, "Late", "On Time")</f>
        <v>On Time</v>
      </c>
    </row>
    <row r="909" spans="1:19" x14ac:dyDescent="0.3">
      <c r="A909" s="12">
        <v>5907</v>
      </c>
      <c r="B909" s="12">
        <v>216</v>
      </c>
      <c r="C909" s="12">
        <v>10922</v>
      </c>
      <c r="D909" s="12">
        <v>908</v>
      </c>
      <c r="E909" s="12" t="s">
        <v>244</v>
      </c>
      <c r="F909" s="13">
        <v>44780</v>
      </c>
      <c r="G909" s="26" t="s">
        <v>11578</v>
      </c>
      <c r="H909" s="12">
        <v>26</v>
      </c>
      <c r="I909" s="28">
        <f>VLOOKUP(B:B,DIM_PRODUCTS!A:F,5,FALSE)</f>
        <v>23</v>
      </c>
      <c r="J909" s="28">
        <f>FACT_ORDERS[[#This Row],[ProductPrice]]*FACT_ORDERS[[#This Row],[Quantity]]</f>
        <v>598</v>
      </c>
      <c r="K909" s="12" t="str">
        <f>VLOOKUP(C:C,DIM_CUSTOMERS!A:G,7,FALSE)</f>
        <v>Australia</v>
      </c>
      <c r="L909" s="30" cm="1">
        <f t="array" ref="L909">_xlfn.IFS(
    AND(FACT_ORDERS[[#This Row],[DeliveryMehtod]]="shippment",FACT_ORDERS[[#This Row],[TotalAmount]]&gt;=200), 0,
    AND(FACT_ORDERS[[#This Row],[DeliveryMehtod]]="pickup"), 15,
    AND(FACT_ORDERS[[#This Row],[DeliveryMehtod]]="shippment",FACT_ORDERS[[#This Row],[TotalAmount]]&lt;200), 35
)</f>
        <v>0</v>
      </c>
      <c r="M909" s="12" t="str" cm="1">
        <f t="array" ref="M909">_xlfn.IFS(
    SUMIFS(FACT_ORDERS[TotalAmount], FACT_ORDERS[WD_CUSTOMERS],FACT_ORDERS[[#This Row],[WD_CUSTOMERS]])&gt;=15000, "VIP",
    SUMIFS(FACT_ORDERS[TotalAmount], FACT_ORDERS[WD_CUSTOMERS],FACT_ORDERS[[#This Row],[WD_CUSTOMERS]])&gt;=8000, "Premium",
    TRUE, "Regular"
)</f>
        <v>Premium</v>
      </c>
      <c r="N909" s="32" cm="1">
        <f t="array" ref="N909">_xlfn.IFS(
   FACT_ORDERS[[#This Row],[TypeOfClient]]="VIP", 0.2,
   FACT_ORDERS[[#This Row],[TypeOfClient]]="Premium", 0.1,
   TRUE, 0
)</f>
        <v>0.1</v>
      </c>
      <c r="O909" s="31" cm="1">
        <f t="array" ref="O909">_xlfn.IFS(
   FACT_ORDERS[[#This Row],[TotalAmount]]&gt;1500, 0.15,
   FACT_ORDERS[[#This Row],[TotalAmount]]&gt;1000, 0.1,
   FACT_ORDERS[[#This Row],[TotalAmount]]&gt;500, 0.05,
   TRUE, 0
)</f>
        <v>0.05</v>
      </c>
      <c r="P909" s="28">
        <f xml:space="preserve"> FACT_ORDERS[[#This Row],[TotalAmount]] * (1 - (FACT_ORDERS[[#This Row],[ClientDiscount]] + FACT_ORDERS[[#This Row],[OrderDiscount]]) )</f>
        <v>508.3</v>
      </c>
      <c r="Q909" s="28">
        <f>FACT_ORDERS[[#This Row],[TotalAmountWithDiscount]]+FACT_ORDERS[[#This Row],[DeliveryCost]]</f>
        <v>508.3</v>
      </c>
      <c r="R909" s="35">
        <v>44791</v>
      </c>
      <c r="S909" s="35" t="str">
        <f>IF(NETWORKDAYS(FACT_ORDERS[[#This Row],[Order-Date]], FACT_ORDERS[[#This Row],[ArrivalDate ]]) &gt; 10, "Late", "On Time")</f>
        <v>On Time</v>
      </c>
    </row>
    <row r="910" spans="1:19" x14ac:dyDescent="0.3">
      <c r="A910" s="12">
        <v>5908</v>
      </c>
      <c r="B910" s="12">
        <v>220</v>
      </c>
      <c r="C910" s="12">
        <v>10922</v>
      </c>
      <c r="D910" s="12">
        <v>909</v>
      </c>
      <c r="E910" s="12" t="s">
        <v>244</v>
      </c>
      <c r="F910" s="13">
        <v>44780</v>
      </c>
      <c r="G910" s="26" t="s">
        <v>11579</v>
      </c>
      <c r="H910" s="12">
        <v>43</v>
      </c>
      <c r="I910" s="28">
        <f>VLOOKUP(B:B,DIM_PRODUCTS!A:F,5,FALSE)</f>
        <v>30</v>
      </c>
      <c r="J910" s="28">
        <f>FACT_ORDERS[[#This Row],[ProductPrice]]*FACT_ORDERS[[#This Row],[Quantity]]</f>
        <v>1290</v>
      </c>
      <c r="K910" s="12" t="str">
        <f>VLOOKUP(C:C,DIM_CUSTOMERS!A:G,7,FALSE)</f>
        <v>Australia</v>
      </c>
      <c r="L910" s="30" cm="1">
        <f t="array" ref="L910">_xlfn.IFS(
    AND(FACT_ORDERS[[#This Row],[DeliveryMehtod]]="shippment",FACT_ORDERS[[#This Row],[TotalAmount]]&gt;=200), 0,
    AND(FACT_ORDERS[[#This Row],[DeliveryMehtod]]="pickup"), 15,
    AND(FACT_ORDERS[[#This Row],[DeliveryMehtod]]="shippment",FACT_ORDERS[[#This Row],[TotalAmount]]&lt;200), 35
)</f>
        <v>0</v>
      </c>
      <c r="M910" s="12" t="str" cm="1">
        <f t="array" ref="M910">_xlfn.IFS(
    SUMIFS(FACT_ORDERS[TotalAmount], FACT_ORDERS[WD_CUSTOMERS],FACT_ORDERS[[#This Row],[WD_CUSTOMERS]])&gt;=15000, "VIP",
    SUMIFS(FACT_ORDERS[TotalAmount], FACT_ORDERS[WD_CUSTOMERS],FACT_ORDERS[[#This Row],[WD_CUSTOMERS]])&gt;=8000, "Premium",
    TRUE, "Regular"
)</f>
        <v>Premium</v>
      </c>
      <c r="N910" s="32" cm="1">
        <f t="array" ref="N910">_xlfn.IFS(
   FACT_ORDERS[[#This Row],[TypeOfClient]]="VIP", 0.2,
   FACT_ORDERS[[#This Row],[TypeOfClient]]="Premium", 0.1,
   TRUE, 0
)</f>
        <v>0.1</v>
      </c>
      <c r="O910" s="31" cm="1">
        <f t="array" ref="O910">_xlfn.IFS(
   FACT_ORDERS[[#This Row],[TotalAmount]]&gt;1500, 0.15,
   FACT_ORDERS[[#This Row],[TotalAmount]]&gt;1000, 0.1,
   FACT_ORDERS[[#This Row],[TotalAmount]]&gt;500, 0.05,
   TRUE, 0
)</f>
        <v>0.1</v>
      </c>
      <c r="P910" s="28">
        <f xml:space="preserve"> FACT_ORDERS[[#This Row],[TotalAmount]] * (1 - (FACT_ORDERS[[#This Row],[ClientDiscount]] + FACT_ORDERS[[#This Row],[OrderDiscount]]) )</f>
        <v>1032</v>
      </c>
      <c r="Q910" s="28">
        <f>FACT_ORDERS[[#This Row],[TotalAmountWithDiscount]]+FACT_ORDERS[[#This Row],[DeliveryCost]]</f>
        <v>1032</v>
      </c>
      <c r="R910" s="35">
        <v>44787</v>
      </c>
      <c r="S910" s="35" t="str">
        <f>IF(NETWORKDAYS(FACT_ORDERS[[#This Row],[Order-Date]], FACT_ORDERS[[#This Row],[ArrivalDate ]]) &gt; 10, "Late", "On Time")</f>
        <v>On Time</v>
      </c>
    </row>
    <row r="911" spans="1:19" x14ac:dyDescent="0.3">
      <c r="A911" s="12">
        <v>5909</v>
      </c>
      <c r="B911" s="12">
        <v>259</v>
      </c>
      <c r="C911" s="12">
        <v>10922</v>
      </c>
      <c r="D911" s="12">
        <v>910</v>
      </c>
      <c r="E911" s="12" t="s">
        <v>244</v>
      </c>
      <c r="F911" s="13">
        <v>44780</v>
      </c>
      <c r="G911" s="26" t="s">
        <v>11580</v>
      </c>
      <c r="H911" s="12">
        <v>17</v>
      </c>
      <c r="I911" s="28">
        <f>VLOOKUP(B:B,DIM_PRODUCTS!A:F,5,FALSE)</f>
        <v>20</v>
      </c>
      <c r="J911" s="28">
        <f>FACT_ORDERS[[#This Row],[ProductPrice]]*FACT_ORDERS[[#This Row],[Quantity]]</f>
        <v>340</v>
      </c>
      <c r="K911" s="12" t="str">
        <f>VLOOKUP(C:C,DIM_CUSTOMERS!A:G,7,FALSE)</f>
        <v>Australia</v>
      </c>
      <c r="L911" s="30" cm="1">
        <f t="array" ref="L911">_xlfn.IFS(
    AND(FACT_ORDERS[[#This Row],[DeliveryMehtod]]="shippment",FACT_ORDERS[[#This Row],[TotalAmount]]&gt;=200), 0,
    AND(FACT_ORDERS[[#This Row],[DeliveryMehtod]]="pickup"), 15,
    AND(FACT_ORDERS[[#This Row],[DeliveryMehtod]]="shippment",FACT_ORDERS[[#This Row],[TotalAmount]]&lt;200), 35
)</f>
        <v>0</v>
      </c>
      <c r="M911" s="12" t="str" cm="1">
        <f t="array" ref="M911">_xlfn.IFS(
    SUMIFS(FACT_ORDERS[TotalAmount], FACT_ORDERS[WD_CUSTOMERS],FACT_ORDERS[[#This Row],[WD_CUSTOMERS]])&gt;=15000, "VIP",
    SUMIFS(FACT_ORDERS[TotalAmount], FACT_ORDERS[WD_CUSTOMERS],FACT_ORDERS[[#This Row],[WD_CUSTOMERS]])&gt;=8000, "Premium",
    TRUE, "Regular"
)</f>
        <v>Premium</v>
      </c>
      <c r="N911" s="32" cm="1">
        <f t="array" ref="N911">_xlfn.IFS(
   FACT_ORDERS[[#This Row],[TypeOfClient]]="VIP", 0.2,
   FACT_ORDERS[[#This Row],[TypeOfClient]]="Premium", 0.1,
   TRUE, 0
)</f>
        <v>0.1</v>
      </c>
      <c r="O911" s="31" cm="1">
        <f t="array" ref="O911">_xlfn.IFS(
   FACT_ORDERS[[#This Row],[TotalAmount]]&gt;1500, 0.15,
   FACT_ORDERS[[#This Row],[TotalAmount]]&gt;1000, 0.1,
   FACT_ORDERS[[#This Row],[TotalAmount]]&gt;500, 0.05,
   TRUE, 0
)</f>
        <v>0</v>
      </c>
      <c r="P911" s="28">
        <f xml:space="preserve"> FACT_ORDERS[[#This Row],[TotalAmount]] * (1 - (FACT_ORDERS[[#This Row],[ClientDiscount]] + FACT_ORDERS[[#This Row],[OrderDiscount]]) )</f>
        <v>306</v>
      </c>
      <c r="Q911" s="28">
        <f>FACT_ORDERS[[#This Row],[TotalAmountWithDiscount]]+FACT_ORDERS[[#This Row],[DeliveryCost]]</f>
        <v>306</v>
      </c>
      <c r="R911" s="35">
        <v>44790</v>
      </c>
      <c r="S911" s="35" t="str">
        <f>IF(NETWORKDAYS(FACT_ORDERS[[#This Row],[Order-Date]], FACT_ORDERS[[#This Row],[ArrivalDate ]]) &gt; 10, "Late", "On Time")</f>
        <v>On Time</v>
      </c>
    </row>
    <row r="912" spans="1:19" x14ac:dyDescent="0.3">
      <c r="A912" s="12">
        <v>5910</v>
      </c>
      <c r="B912" s="12">
        <v>282</v>
      </c>
      <c r="C912" s="12">
        <v>10586</v>
      </c>
      <c r="D912" s="12">
        <v>911</v>
      </c>
      <c r="E912" s="12" t="s">
        <v>243</v>
      </c>
      <c r="F912" s="13">
        <v>44969</v>
      </c>
      <c r="G912" s="26" t="s">
        <v>11581</v>
      </c>
      <c r="H912" s="12">
        <v>18</v>
      </c>
      <c r="I912" s="28">
        <f>VLOOKUP(B:B,DIM_PRODUCTS!A:F,5,FALSE)</f>
        <v>10</v>
      </c>
      <c r="J912" s="28">
        <f>FACT_ORDERS[[#This Row],[ProductPrice]]*FACT_ORDERS[[#This Row],[Quantity]]</f>
        <v>180</v>
      </c>
      <c r="K912" s="12" t="str">
        <f>VLOOKUP(C:C,DIM_CUSTOMERS!A:G,7,FALSE)</f>
        <v>China</v>
      </c>
      <c r="L912" s="30" cm="1">
        <f t="array" ref="L912">_xlfn.IFS(
    AND(FACT_ORDERS[[#This Row],[DeliveryMehtod]]="shippment",FACT_ORDERS[[#This Row],[TotalAmount]]&gt;=200), 0,
    AND(FACT_ORDERS[[#This Row],[DeliveryMehtod]]="pickup"), 15,
    AND(FACT_ORDERS[[#This Row],[DeliveryMehtod]]="shippment",FACT_ORDERS[[#This Row],[TotalAmount]]&lt;200), 35
)</f>
        <v>15</v>
      </c>
      <c r="M912" s="12" t="str" cm="1">
        <f t="array" ref="M912">_xlfn.IFS(
    SUMIFS(FACT_ORDERS[TotalAmount], FACT_ORDERS[WD_CUSTOMERS],FACT_ORDERS[[#This Row],[WD_CUSTOMERS]])&gt;=15000, "VIP",
    SUMIFS(FACT_ORDERS[TotalAmount], FACT_ORDERS[WD_CUSTOMERS],FACT_ORDERS[[#This Row],[WD_CUSTOMERS]])&gt;=8000, "Premium",
    TRUE, "Regular"
)</f>
        <v>Premium</v>
      </c>
      <c r="N912" s="32" cm="1">
        <f t="array" ref="N912">_xlfn.IFS(
   FACT_ORDERS[[#This Row],[TypeOfClient]]="VIP", 0.2,
   FACT_ORDERS[[#This Row],[TypeOfClient]]="Premium", 0.1,
   TRUE, 0
)</f>
        <v>0.1</v>
      </c>
      <c r="O912" s="31" cm="1">
        <f t="array" ref="O912">_xlfn.IFS(
   FACT_ORDERS[[#This Row],[TotalAmount]]&gt;1500, 0.15,
   FACT_ORDERS[[#This Row],[TotalAmount]]&gt;1000, 0.1,
   FACT_ORDERS[[#This Row],[TotalAmount]]&gt;500, 0.05,
   TRUE, 0
)</f>
        <v>0</v>
      </c>
      <c r="P912" s="28">
        <f xml:space="preserve"> FACT_ORDERS[[#This Row],[TotalAmount]] * (1 - (FACT_ORDERS[[#This Row],[ClientDiscount]] + FACT_ORDERS[[#This Row],[OrderDiscount]]) )</f>
        <v>162</v>
      </c>
      <c r="Q912" s="28">
        <f>FACT_ORDERS[[#This Row],[TotalAmountWithDiscount]]+FACT_ORDERS[[#This Row],[DeliveryCost]]</f>
        <v>177</v>
      </c>
      <c r="R912" s="35">
        <v>44989</v>
      </c>
      <c r="S912" s="35" t="str">
        <f>IF(NETWORKDAYS(FACT_ORDERS[[#This Row],[Order-Date]], FACT_ORDERS[[#This Row],[ArrivalDate ]]) &gt; 10, "Late", "On Time")</f>
        <v>Late</v>
      </c>
    </row>
    <row r="913" spans="1:19" x14ac:dyDescent="0.3">
      <c r="A913" s="12">
        <v>5911</v>
      </c>
      <c r="B913" s="12">
        <v>204</v>
      </c>
      <c r="C913" s="12">
        <v>10586</v>
      </c>
      <c r="D913" s="12">
        <v>912</v>
      </c>
      <c r="E913" s="12" t="s">
        <v>244</v>
      </c>
      <c r="F913" s="13">
        <v>44969</v>
      </c>
      <c r="G913" s="26" t="s">
        <v>11582</v>
      </c>
      <c r="H913" s="12">
        <v>17</v>
      </c>
      <c r="I913" s="28">
        <f>VLOOKUP(B:B,DIM_PRODUCTS!A:F,5,FALSE)</f>
        <v>6</v>
      </c>
      <c r="J913" s="28">
        <f>FACT_ORDERS[[#This Row],[ProductPrice]]*FACT_ORDERS[[#This Row],[Quantity]]</f>
        <v>102</v>
      </c>
      <c r="K913" s="12" t="str">
        <f>VLOOKUP(C:C,DIM_CUSTOMERS!A:G,7,FALSE)</f>
        <v>China</v>
      </c>
      <c r="L913" s="30" cm="1">
        <f t="array" ref="L913">_xlfn.IFS(
    AND(FACT_ORDERS[[#This Row],[DeliveryMehtod]]="shippment",FACT_ORDERS[[#This Row],[TotalAmount]]&gt;=200), 0,
    AND(FACT_ORDERS[[#This Row],[DeliveryMehtod]]="pickup"), 15,
    AND(FACT_ORDERS[[#This Row],[DeliveryMehtod]]="shippment",FACT_ORDERS[[#This Row],[TotalAmount]]&lt;200), 35
)</f>
        <v>35</v>
      </c>
      <c r="M913" s="12" t="str" cm="1">
        <f t="array" ref="M913">_xlfn.IFS(
    SUMIFS(FACT_ORDERS[TotalAmount], FACT_ORDERS[WD_CUSTOMERS],FACT_ORDERS[[#This Row],[WD_CUSTOMERS]])&gt;=15000, "VIP",
    SUMIFS(FACT_ORDERS[TotalAmount], FACT_ORDERS[WD_CUSTOMERS],FACT_ORDERS[[#This Row],[WD_CUSTOMERS]])&gt;=8000, "Premium",
    TRUE, "Regular"
)</f>
        <v>Premium</v>
      </c>
      <c r="N913" s="32" cm="1">
        <f t="array" ref="N913">_xlfn.IFS(
   FACT_ORDERS[[#This Row],[TypeOfClient]]="VIP", 0.2,
   FACT_ORDERS[[#This Row],[TypeOfClient]]="Premium", 0.1,
   TRUE, 0
)</f>
        <v>0.1</v>
      </c>
      <c r="O913" s="31" cm="1">
        <f t="array" ref="O913">_xlfn.IFS(
   FACT_ORDERS[[#This Row],[TotalAmount]]&gt;1500, 0.15,
   FACT_ORDERS[[#This Row],[TotalAmount]]&gt;1000, 0.1,
   FACT_ORDERS[[#This Row],[TotalAmount]]&gt;500, 0.05,
   TRUE, 0
)</f>
        <v>0</v>
      </c>
      <c r="P913" s="28">
        <f xml:space="preserve"> FACT_ORDERS[[#This Row],[TotalAmount]] * (1 - (FACT_ORDERS[[#This Row],[ClientDiscount]] + FACT_ORDERS[[#This Row],[OrderDiscount]]) )</f>
        <v>91.8</v>
      </c>
      <c r="Q913" s="28">
        <f>FACT_ORDERS[[#This Row],[TotalAmountWithDiscount]]+FACT_ORDERS[[#This Row],[DeliveryCost]]</f>
        <v>126.8</v>
      </c>
      <c r="R913" s="35">
        <v>44978</v>
      </c>
      <c r="S913" s="35" t="str">
        <f>IF(NETWORKDAYS(FACT_ORDERS[[#This Row],[Order-Date]], FACT_ORDERS[[#This Row],[ArrivalDate ]]) &gt; 10, "Late", "On Time")</f>
        <v>On Time</v>
      </c>
    </row>
    <row r="914" spans="1:19" x14ac:dyDescent="0.3">
      <c r="A914" s="12">
        <v>5912</v>
      </c>
      <c r="B914" s="12">
        <v>206</v>
      </c>
      <c r="C914" s="12">
        <v>10586</v>
      </c>
      <c r="D914" s="12">
        <v>913</v>
      </c>
      <c r="E914" s="12" t="s">
        <v>244</v>
      </c>
      <c r="F914" s="13">
        <v>44969</v>
      </c>
      <c r="G914" s="26" t="s">
        <v>11583</v>
      </c>
      <c r="H914" s="12">
        <v>15</v>
      </c>
      <c r="I914" s="28">
        <f>VLOOKUP(B:B,DIM_PRODUCTS!A:F,5,FALSE)</f>
        <v>10</v>
      </c>
      <c r="J914" s="28">
        <f>FACT_ORDERS[[#This Row],[ProductPrice]]*FACT_ORDERS[[#This Row],[Quantity]]</f>
        <v>150</v>
      </c>
      <c r="K914" s="12" t="str">
        <f>VLOOKUP(C:C,DIM_CUSTOMERS!A:G,7,FALSE)</f>
        <v>China</v>
      </c>
      <c r="L914" s="30" cm="1">
        <f t="array" ref="L914">_xlfn.IFS(
    AND(FACT_ORDERS[[#This Row],[DeliveryMehtod]]="shippment",FACT_ORDERS[[#This Row],[TotalAmount]]&gt;=200), 0,
    AND(FACT_ORDERS[[#This Row],[DeliveryMehtod]]="pickup"), 15,
    AND(FACT_ORDERS[[#This Row],[DeliveryMehtod]]="shippment",FACT_ORDERS[[#This Row],[TotalAmount]]&lt;200), 35
)</f>
        <v>35</v>
      </c>
      <c r="M914" s="12" t="str" cm="1">
        <f t="array" ref="M914">_xlfn.IFS(
    SUMIFS(FACT_ORDERS[TotalAmount], FACT_ORDERS[WD_CUSTOMERS],FACT_ORDERS[[#This Row],[WD_CUSTOMERS]])&gt;=15000, "VIP",
    SUMIFS(FACT_ORDERS[TotalAmount], FACT_ORDERS[WD_CUSTOMERS],FACT_ORDERS[[#This Row],[WD_CUSTOMERS]])&gt;=8000, "Premium",
    TRUE, "Regular"
)</f>
        <v>Premium</v>
      </c>
      <c r="N914" s="32" cm="1">
        <f t="array" ref="N914">_xlfn.IFS(
   FACT_ORDERS[[#This Row],[TypeOfClient]]="VIP", 0.2,
   FACT_ORDERS[[#This Row],[TypeOfClient]]="Premium", 0.1,
   TRUE, 0
)</f>
        <v>0.1</v>
      </c>
      <c r="O914" s="31" cm="1">
        <f t="array" ref="O914">_xlfn.IFS(
   FACT_ORDERS[[#This Row],[TotalAmount]]&gt;1500, 0.15,
   FACT_ORDERS[[#This Row],[TotalAmount]]&gt;1000, 0.1,
   FACT_ORDERS[[#This Row],[TotalAmount]]&gt;500, 0.05,
   TRUE, 0
)</f>
        <v>0</v>
      </c>
      <c r="P914" s="28">
        <f xml:space="preserve"> FACT_ORDERS[[#This Row],[TotalAmount]] * (1 - (FACT_ORDERS[[#This Row],[ClientDiscount]] + FACT_ORDERS[[#This Row],[OrderDiscount]]) )</f>
        <v>135</v>
      </c>
      <c r="Q914" s="28">
        <f>FACT_ORDERS[[#This Row],[TotalAmountWithDiscount]]+FACT_ORDERS[[#This Row],[DeliveryCost]]</f>
        <v>170</v>
      </c>
      <c r="R914" s="35">
        <v>44988</v>
      </c>
      <c r="S914" s="35" t="str">
        <f>IF(NETWORKDAYS(FACT_ORDERS[[#This Row],[Order-Date]], FACT_ORDERS[[#This Row],[ArrivalDate ]]) &gt; 10, "Late", "On Time")</f>
        <v>Late</v>
      </c>
    </row>
    <row r="915" spans="1:19" x14ac:dyDescent="0.3">
      <c r="A915" s="12">
        <v>5913</v>
      </c>
      <c r="B915" s="12">
        <v>273</v>
      </c>
      <c r="C915" s="12">
        <v>10586</v>
      </c>
      <c r="D915" s="12">
        <v>914</v>
      </c>
      <c r="E915" s="12" t="s">
        <v>243</v>
      </c>
      <c r="F915" s="13">
        <v>44969</v>
      </c>
      <c r="G915" s="26" t="s">
        <v>11584</v>
      </c>
      <c r="H915" s="12">
        <v>12</v>
      </c>
      <c r="I915" s="28">
        <f>VLOOKUP(B:B,DIM_PRODUCTS!A:F,5,FALSE)</f>
        <v>20</v>
      </c>
      <c r="J915" s="28">
        <f>FACT_ORDERS[[#This Row],[ProductPrice]]*FACT_ORDERS[[#This Row],[Quantity]]</f>
        <v>240</v>
      </c>
      <c r="K915" s="12" t="str">
        <f>VLOOKUP(C:C,DIM_CUSTOMERS!A:G,7,FALSE)</f>
        <v>China</v>
      </c>
      <c r="L915" s="30" cm="1">
        <f t="array" ref="L915">_xlfn.IFS(
    AND(FACT_ORDERS[[#This Row],[DeliveryMehtod]]="shippment",FACT_ORDERS[[#This Row],[TotalAmount]]&gt;=200), 0,
    AND(FACT_ORDERS[[#This Row],[DeliveryMehtod]]="pickup"), 15,
    AND(FACT_ORDERS[[#This Row],[DeliveryMehtod]]="shippment",FACT_ORDERS[[#This Row],[TotalAmount]]&lt;200), 35
)</f>
        <v>15</v>
      </c>
      <c r="M915" s="12" t="str" cm="1">
        <f t="array" ref="M915">_xlfn.IFS(
    SUMIFS(FACT_ORDERS[TotalAmount], FACT_ORDERS[WD_CUSTOMERS],FACT_ORDERS[[#This Row],[WD_CUSTOMERS]])&gt;=15000, "VIP",
    SUMIFS(FACT_ORDERS[TotalAmount], FACT_ORDERS[WD_CUSTOMERS],FACT_ORDERS[[#This Row],[WD_CUSTOMERS]])&gt;=8000, "Premium",
    TRUE, "Regular"
)</f>
        <v>Premium</v>
      </c>
      <c r="N915" s="32" cm="1">
        <f t="array" ref="N915">_xlfn.IFS(
   FACT_ORDERS[[#This Row],[TypeOfClient]]="VIP", 0.2,
   FACT_ORDERS[[#This Row],[TypeOfClient]]="Premium", 0.1,
   TRUE, 0
)</f>
        <v>0.1</v>
      </c>
      <c r="O915" s="31" cm="1">
        <f t="array" ref="O915">_xlfn.IFS(
   FACT_ORDERS[[#This Row],[TotalAmount]]&gt;1500, 0.15,
   FACT_ORDERS[[#This Row],[TotalAmount]]&gt;1000, 0.1,
   FACT_ORDERS[[#This Row],[TotalAmount]]&gt;500, 0.05,
   TRUE, 0
)</f>
        <v>0</v>
      </c>
      <c r="P915" s="28">
        <f xml:space="preserve"> FACT_ORDERS[[#This Row],[TotalAmount]] * (1 - (FACT_ORDERS[[#This Row],[ClientDiscount]] + FACT_ORDERS[[#This Row],[OrderDiscount]]) )</f>
        <v>216</v>
      </c>
      <c r="Q915" s="28">
        <f>FACT_ORDERS[[#This Row],[TotalAmountWithDiscount]]+FACT_ORDERS[[#This Row],[DeliveryCost]]</f>
        <v>231</v>
      </c>
      <c r="R915" s="35">
        <v>44988</v>
      </c>
      <c r="S915" s="35" t="str">
        <f>IF(NETWORKDAYS(FACT_ORDERS[[#This Row],[Order-Date]], FACT_ORDERS[[#This Row],[ArrivalDate ]]) &gt; 10, "Late", "On Time")</f>
        <v>Late</v>
      </c>
    </row>
    <row r="916" spans="1:19" x14ac:dyDescent="0.3">
      <c r="A916" s="12">
        <v>5914</v>
      </c>
      <c r="B916" s="12">
        <v>217</v>
      </c>
      <c r="C916" s="12">
        <v>10528</v>
      </c>
      <c r="D916" s="12">
        <v>915</v>
      </c>
      <c r="E916" s="12" t="s">
        <v>243</v>
      </c>
      <c r="F916" s="13">
        <v>45458</v>
      </c>
      <c r="G916" s="26" t="s">
        <v>11585</v>
      </c>
      <c r="H916" s="12">
        <v>91</v>
      </c>
      <c r="I916" s="28">
        <f>VLOOKUP(B:B,DIM_PRODUCTS!A:F,5,FALSE)</f>
        <v>20</v>
      </c>
      <c r="J916" s="28">
        <f>FACT_ORDERS[[#This Row],[ProductPrice]]*FACT_ORDERS[[#This Row],[Quantity]]</f>
        <v>1820</v>
      </c>
      <c r="K916" s="12" t="str">
        <f>VLOOKUP(C:C,DIM_CUSTOMERS!A:G,7,FALSE)</f>
        <v>South Korea</v>
      </c>
      <c r="L916" s="30" cm="1">
        <f t="array" ref="L916">_xlfn.IFS(
    AND(FACT_ORDERS[[#This Row],[DeliveryMehtod]]="shippment",FACT_ORDERS[[#This Row],[TotalAmount]]&gt;=200), 0,
    AND(FACT_ORDERS[[#This Row],[DeliveryMehtod]]="pickup"), 15,
    AND(FACT_ORDERS[[#This Row],[DeliveryMehtod]]="shippment",FACT_ORDERS[[#This Row],[TotalAmount]]&lt;200), 35
)</f>
        <v>15</v>
      </c>
      <c r="M916" s="12" t="str" cm="1">
        <f t="array" ref="M916">_xlfn.IFS(
    SUMIFS(FACT_ORDERS[TotalAmount], FACT_ORDERS[WD_CUSTOMERS],FACT_ORDERS[[#This Row],[WD_CUSTOMERS]])&gt;=15000, "VIP",
    SUMIFS(FACT_ORDERS[TotalAmount], FACT_ORDERS[WD_CUSTOMERS],FACT_ORDERS[[#This Row],[WD_CUSTOMERS]])&gt;=8000, "Premium",
    TRUE, "Regular"
)</f>
        <v>Regular</v>
      </c>
      <c r="N916" s="32" cm="1">
        <f t="array" ref="N916">_xlfn.IFS(
   FACT_ORDERS[[#This Row],[TypeOfClient]]="VIP", 0.2,
   FACT_ORDERS[[#This Row],[TypeOfClient]]="Premium", 0.1,
   TRUE, 0
)</f>
        <v>0</v>
      </c>
      <c r="O916" s="31" cm="1">
        <f t="array" ref="O916">_xlfn.IFS(
   FACT_ORDERS[[#This Row],[TotalAmount]]&gt;1500, 0.15,
   FACT_ORDERS[[#This Row],[TotalAmount]]&gt;1000, 0.1,
   FACT_ORDERS[[#This Row],[TotalAmount]]&gt;500, 0.05,
   TRUE, 0
)</f>
        <v>0.15</v>
      </c>
      <c r="P916" s="28">
        <f xml:space="preserve"> FACT_ORDERS[[#This Row],[TotalAmount]] * (1 - (FACT_ORDERS[[#This Row],[ClientDiscount]] + FACT_ORDERS[[#This Row],[OrderDiscount]]) )</f>
        <v>1547</v>
      </c>
      <c r="Q916" s="28">
        <f>FACT_ORDERS[[#This Row],[TotalAmountWithDiscount]]+FACT_ORDERS[[#This Row],[DeliveryCost]]</f>
        <v>1562</v>
      </c>
      <c r="R916" s="35">
        <v>45469</v>
      </c>
      <c r="S916" s="35" t="str">
        <f>IF(NETWORKDAYS(FACT_ORDERS[[#This Row],[Order-Date]], FACT_ORDERS[[#This Row],[ArrivalDate ]]) &gt; 10, "Late", "On Time")</f>
        <v>On Time</v>
      </c>
    </row>
    <row r="917" spans="1:19" x14ac:dyDescent="0.3">
      <c r="A917" s="12">
        <v>5915</v>
      </c>
      <c r="B917" s="12">
        <v>275</v>
      </c>
      <c r="C917" s="12">
        <v>10546</v>
      </c>
      <c r="D917" s="12">
        <v>916</v>
      </c>
      <c r="E917" s="12" t="s">
        <v>244</v>
      </c>
      <c r="F917" s="13">
        <v>45447</v>
      </c>
      <c r="G917" s="26" t="s">
        <v>11586</v>
      </c>
      <c r="H917" s="12">
        <v>48</v>
      </c>
      <c r="I917" s="28">
        <f>VLOOKUP(B:B,DIM_PRODUCTS!A:F,5,FALSE)</f>
        <v>35</v>
      </c>
      <c r="J917" s="28">
        <f>FACT_ORDERS[[#This Row],[ProductPrice]]*FACT_ORDERS[[#This Row],[Quantity]]</f>
        <v>1680</v>
      </c>
      <c r="K917" s="12" t="str">
        <f>VLOOKUP(C:C,DIM_CUSTOMERS!A:G,7,FALSE)</f>
        <v>South Korea</v>
      </c>
      <c r="L917" s="30" cm="1">
        <f t="array" ref="L917">_xlfn.IFS(
    AND(FACT_ORDERS[[#This Row],[DeliveryMehtod]]="shippment",FACT_ORDERS[[#This Row],[TotalAmount]]&gt;=200), 0,
    AND(FACT_ORDERS[[#This Row],[DeliveryMehtod]]="pickup"), 15,
    AND(FACT_ORDERS[[#This Row],[DeliveryMehtod]]="shippment",FACT_ORDERS[[#This Row],[TotalAmount]]&lt;200), 35
)</f>
        <v>0</v>
      </c>
      <c r="M917" s="12" t="str" cm="1">
        <f t="array" ref="M917">_xlfn.IFS(
    SUMIFS(FACT_ORDERS[TotalAmount], FACT_ORDERS[WD_CUSTOMERS],FACT_ORDERS[[#This Row],[WD_CUSTOMERS]])&gt;=15000, "VIP",
    SUMIFS(FACT_ORDERS[TotalAmount], FACT_ORDERS[WD_CUSTOMERS],FACT_ORDERS[[#This Row],[WD_CUSTOMERS]])&gt;=8000, "Premium",
    TRUE, "Regular"
)</f>
        <v>VIP</v>
      </c>
      <c r="N917" s="32" cm="1">
        <f t="array" ref="N917">_xlfn.IFS(
   FACT_ORDERS[[#This Row],[TypeOfClient]]="VIP", 0.2,
   FACT_ORDERS[[#This Row],[TypeOfClient]]="Premium", 0.1,
   TRUE, 0
)</f>
        <v>0.2</v>
      </c>
      <c r="O917" s="31" cm="1">
        <f t="array" ref="O917">_xlfn.IFS(
   FACT_ORDERS[[#This Row],[TotalAmount]]&gt;1500, 0.15,
   FACT_ORDERS[[#This Row],[TotalAmount]]&gt;1000, 0.1,
   FACT_ORDERS[[#This Row],[TotalAmount]]&gt;500, 0.05,
   TRUE, 0
)</f>
        <v>0.15</v>
      </c>
      <c r="P917" s="28">
        <f xml:space="preserve"> FACT_ORDERS[[#This Row],[TotalAmount]] * (1 - (FACT_ORDERS[[#This Row],[ClientDiscount]] + FACT_ORDERS[[#This Row],[OrderDiscount]]) )</f>
        <v>1092</v>
      </c>
      <c r="Q917" s="28">
        <f>FACT_ORDERS[[#This Row],[TotalAmountWithDiscount]]+FACT_ORDERS[[#This Row],[DeliveryCost]]</f>
        <v>1092</v>
      </c>
      <c r="R917" s="35">
        <v>45456</v>
      </c>
      <c r="S917" s="35" t="str">
        <f>IF(NETWORKDAYS(FACT_ORDERS[[#This Row],[Order-Date]], FACT_ORDERS[[#This Row],[ArrivalDate ]]) &gt; 10, "Late", "On Time")</f>
        <v>On Time</v>
      </c>
    </row>
    <row r="918" spans="1:19" x14ac:dyDescent="0.3">
      <c r="A918" s="12">
        <v>5916</v>
      </c>
      <c r="B918" s="12">
        <v>257</v>
      </c>
      <c r="C918" s="12">
        <v>10546</v>
      </c>
      <c r="D918" s="12">
        <v>917</v>
      </c>
      <c r="E918" s="12" t="s">
        <v>243</v>
      </c>
      <c r="F918" s="13">
        <v>45447</v>
      </c>
      <c r="G918" s="26" t="s">
        <v>11587</v>
      </c>
      <c r="H918" s="12">
        <v>25</v>
      </c>
      <c r="I918" s="28">
        <f>VLOOKUP(B:B,DIM_PRODUCTS!A:F,5,FALSE)</f>
        <v>20</v>
      </c>
      <c r="J918" s="28">
        <f>FACT_ORDERS[[#This Row],[ProductPrice]]*FACT_ORDERS[[#This Row],[Quantity]]</f>
        <v>500</v>
      </c>
      <c r="K918" s="12" t="str">
        <f>VLOOKUP(C:C,DIM_CUSTOMERS!A:G,7,FALSE)</f>
        <v>South Korea</v>
      </c>
      <c r="L918" s="30" cm="1">
        <f t="array" ref="L918">_xlfn.IFS(
    AND(FACT_ORDERS[[#This Row],[DeliveryMehtod]]="shippment",FACT_ORDERS[[#This Row],[TotalAmount]]&gt;=200), 0,
    AND(FACT_ORDERS[[#This Row],[DeliveryMehtod]]="pickup"), 15,
    AND(FACT_ORDERS[[#This Row],[DeliveryMehtod]]="shippment",FACT_ORDERS[[#This Row],[TotalAmount]]&lt;200), 35
)</f>
        <v>15</v>
      </c>
      <c r="M918" s="12" t="str" cm="1">
        <f t="array" ref="M918">_xlfn.IFS(
    SUMIFS(FACT_ORDERS[TotalAmount], FACT_ORDERS[WD_CUSTOMERS],FACT_ORDERS[[#This Row],[WD_CUSTOMERS]])&gt;=15000, "VIP",
    SUMIFS(FACT_ORDERS[TotalAmount], FACT_ORDERS[WD_CUSTOMERS],FACT_ORDERS[[#This Row],[WD_CUSTOMERS]])&gt;=8000, "Premium",
    TRUE, "Regular"
)</f>
        <v>VIP</v>
      </c>
      <c r="N918" s="32" cm="1">
        <f t="array" ref="N918">_xlfn.IFS(
   FACT_ORDERS[[#This Row],[TypeOfClient]]="VIP", 0.2,
   FACT_ORDERS[[#This Row],[TypeOfClient]]="Premium", 0.1,
   TRUE, 0
)</f>
        <v>0.2</v>
      </c>
      <c r="O918" s="31" cm="1">
        <f t="array" ref="O918">_xlfn.IFS(
   FACT_ORDERS[[#This Row],[TotalAmount]]&gt;1500, 0.15,
   FACT_ORDERS[[#This Row],[TotalAmount]]&gt;1000, 0.1,
   FACT_ORDERS[[#This Row],[TotalAmount]]&gt;500, 0.05,
   TRUE, 0
)</f>
        <v>0</v>
      </c>
      <c r="P918" s="28">
        <f xml:space="preserve"> FACT_ORDERS[[#This Row],[TotalAmount]] * (1 - (FACT_ORDERS[[#This Row],[ClientDiscount]] + FACT_ORDERS[[#This Row],[OrderDiscount]]) )</f>
        <v>400</v>
      </c>
      <c r="Q918" s="28">
        <f>FACT_ORDERS[[#This Row],[TotalAmountWithDiscount]]+FACT_ORDERS[[#This Row],[DeliveryCost]]</f>
        <v>415</v>
      </c>
      <c r="R918" s="35">
        <v>45456</v>
      </c>
      <c r="S918" s="35" t="str">
        <f>IF(NETWORKDAYS(FACT_ORDERS[[#This Row],[Order-Date]], FACT_ORDERS[[#This Row],[ArrivalDate ]]) &gt; 10, "Late", "On Time")</f>
        <v>On Time</v>
      </c>
    </row>
    <row r="919" spans="1:19" x14ac:dyDescent="0.3">
      <c r="A919" s="12">
        <v>5917</v>
      </c>
      <c r="B919" s="12">
        <v>228</v>
      </c>
      <c r="C919" s="12">
        <v>10546</v>
      </c>
      <c r="D919" s="12">
        <v>918</v>
      </c>
      <c r="E919" s="12" t="s">
        <v>244</v>
      </c>
      <c r="F919" s="13">
        <v>45447</v>
      </c>
      <c r="G919" s="26" t="s">
        <v>11588</v>
      </c>
      <c r="H919" s="12">
        <v>36</v>
      </c>
      <c r="I919" s="28">
        <f>VLOOKUP(B:B,DIM_PRODUCTS!A:F,5,FALSE)</f>
        <v>22</v>
      </c>
      <c r="J919" s="28">
        <f>FACT_ORDERS[[#This Row],[ProductPrice]]*FACT_ORDERS[[#This Row],[Quantity]]</f>
        <v>792</v>
      </c>
      <c r="K919" s="12" t="str">
        <f>VLOOKUP(C:C,DIM_CUSTOMERS!A:G,7,FALSE)</f>
        <v>South Korea</v>
      </c>
      <c r="L919" s="30" cm="1">
        <f t="array" ref="L919">_xlfn.IFS(
    AND(FACT_ORDERS[[#This Row],[DeliveryMehtod]]="shippment",FACT_ORDERS[[#This Row],[TotalAmount]]&gt;=200), 0,
    AND(FACT_ORDERS[[#This Row],[DeliveryMehtod]]="pickup"), 15,
    AND(FACT_ORDERS[[#This Row],[DeliveryMehtod]]="shippment",FACT_ORDERS[[#This Row],[TotalAmount]]&lt;200), 35
)</f>
        <v>0</v>
      </c>
      <c r="M919" s="12" t="str" cm="1">
        <f t="array" ref="M919">_xlfn.IFS(
    SUMIFS(FACT_ORDERS[TotalAmount], FACT_ORDERS[WD_CUSTOMERS],FACT_ORDERS[[#This Row],[WD_CUSTOMERS]])&gt;=15000, "VIP",
    SUMIFS(FACT_ORDERS[TotalAmount], FACT_ORDERS[WD_CUSTOMERS],FACT_ORDERS[[#This Row],[WD_CUSTOMERS]])&gt;=8000, "Premium",
    TRUE, "Regular"
)</f>
        <v>VIP</v>
      </c>
      <c r="N919" s="32" cm="1">
        <f t="array" ref="N919">_xlfn.IFS(
   FACT_ORDERS[[#This Row],[TypeOfClient]]="VIP", 0.2,
   FACT_ORDERS[[#This Row],[TypeOfClient]]="Premium", 0.1,
   TRUE, 0
)</f>
        <v>0.2</v>
      </c>
      <c r="O919" s="31" cm="1">
        <f t="array" ref="O919">_xlfn.IFS(
   FACT_ORDERS[[#This Row],[TotalAmount]]&gt;1500, 0.15,
   FACT_ORDERS[[#This Row],[TotalAmount]]&gt;1000, 0.1,
   FACT_ORDERS[[#This Row],[TotalAmount]]&gt;500, 0.05,
   TRUE, 0
)</f>
        <v>0.05</v>
      </c>
      <c r="P919" s="28">
        <f xml:space="preserve"> FACT_ORDERS[[#This Row],[TotalAmount]] * (1 - (FACT_ORDERS[[#This Row],[ClientDiscount]] + FACT_ORDERS[[#This Row],[OrderDiscount]]) )</f>
        <v>594</v>
      </c>
      <c r="Q919" s="28">
        <f>FACT_ORDERS[[#This Row],[TotalAmountWithDiscount]]+FACT_ORDERS[[#This Row],[DeliveryCost]]</f>
        <v>594</v>
      </c>
      <c r="R919" s="35">
        <v>45455</v>
      </c>
      <c r="S919" s="35" t="str">
        <f>IF(NETWORKDAYS(FACT_ORDERS[[#This Row],[Order-Date]], FACT_ORDERS[[#This Row],[ArrivalDate ]]) &gt; 10, "Late", "On Time")</f>
        <v>On Time</v>
      </c>
    </row>
    <row r="920" spans="1:19" x14ac:dyDescent="0.3">
      <c r="A920" s="12">
        <v>5918</v>
      </c>
      <c r="B920" s="12">
        <v>249</v>
      </c>
      <c r="C920" s="12">
        <v>10583</v>
      </c>
      <c r="D920" s="12">
        <v>919</v>
      </c>
      <c r="E920" s="12" t="s">
        <v>244</v>
      </c>
      <c r="F920" s="13">
        <v>44962</v>
      </c>
      <c r="G920" s="26" t="s">
        <v>11589</v>
      </c>
      <c r="H920" s="12">
        <v>22</v>
      </c>
      <c r="I920" s="28">
        <f>VLOOKUP(B:B,DIM_PRODUCTS!A:F,5,FALSE)</f>
        <v>13</v>
      </c>
      <c r="J920" s="28">
        <f>FACT_ORDERS[[#This Row],[ProductPrice]]*FACT_ORDERS[[#This Row],[Quantity]]</f>
        <v>286</v>
      </c>
      <c r="K920" s="12" t="str">
        <f>VLOOKUP(C:C,DIM_CUSTOMERS!A:G,7,FALSE)</f>
        <v>China</v>
      </c>
      <c r="L920" s="30" cm="1">
        <f t="array" ref="L920">_xlfn.IFS(
    AND(FACT_ORDERS[[#This Row],[DeliveryMehtod]]="shippment",FACT_ORDERS[[#This Row],[TotalAmount]]&gt;=200), 0,
    AND(FACT_ORDERS[[#This Row],[DeliveryMehtod]]="pickup"), 15,
    AND(FACT_ORDERS[[#This Row],[DeliveryMehtod]]="shippment",FACT_ORDERS[[#This Row],[TotalAmount]]&lt;200), 35
)</f>
        <v>0</v>
      </c>
      <c r="M920" s="12" t="str" cm="1">
        <f t="array" ref="M920">_xlfn.IFS(
    SUMIFS(FACT_ORDERS[TotalAmount], FACT_ORDERS[WD_CUSTOMERS],FACT_ORDERS[[#This Row],[WD_CUSTOMERS]])&gt;=15000, "VIP",
    SUMIFS(FACT_ORDERS[TotalAmount], FACT_ORDERS[WD_CUSTOMERS],FACT_ORDERS[[#This Row],[WD_CUSTOMERS]])&gt;=8000, "Premium",
    TRUE, "Regular"
)</f>
        <v>Regular</v>
      </c>
      <c r="N920" s="32" cm="1">
        <f t="array" ref="N920">_xlfn.IFS(
   FACT_ORDERS[[#This Row],[TypeOfClient]]="VIP", 0.2,
   FACT_ORDERS[[#This Row],[TypeOfClient]]="Premium", 0.1,
   TRUE, 0
)</f>
        <v>0</v>
      </c>
      <c r="O920" s="31" cm="1">
        <f t="array" ref="O920">_xlfn.IFS(
   FACT_ORDERS[[#This Row],[TotalAmount]]&gt;1500, 0.15,
   FACT_ORDERS[[#This Row],[TotalAmount]]&gt;1000, 0.1,
   FACT_ORDERS[[#This Row],[TotalAmount]]&gt;500, 0.05,
   TRUE, 0
)</f>
        <v>0</v>
      </c>
      <c r="P920" s="28">
        <f xml:space="preserve"> FACT_ORDERS[[#This Row],[TotalAmount]] * (1 - (FACT_ORDERS[[#This Row],[ClientDiscount]] + FACT_ORDERS[[#This Row],[OrderDiscount]]) )</f>
        <v>286</v>
      </c>
      <c r="Q920" s="28">
        <f>FACT_ORDERS[[#This Row],[TotalAmountWithDiscount]]+FACT_ORDERS[[#This Row],[DeliveryCost]]</f>
        <v>286</v>
      </c>
      <c r="R920" s="35">
        <v>44973</v>
      </c>
      <c r="S920" s="35" t="str">
        <f>IF(NETWORKDAYS(FACT_ORDERS[[#This Row],[Order-Date]], FACT_ORDERS[[#This Row],[ArrivalDate ]]) &gt; 10, "Late", "On Time")</f>
        <v>On Time</v>
      </c>
    </row>
    <row r="921" spans="1:19" x14ac:dyDescent="0.3">
      <c r="A921" s="12">
        <v>5919</v>
      </c>
      <c r="B921" s="12">
        <v>272</v>
      </c>
      <c r="C921" s="12">
        <v>10583</v>
      </c>
      <c r="D921" s="12">
        <v>920</v>
      </c>
      <c r="E921" s="12" t="s">
        <v>244</v>
      </c>
      <c r="F921" s="13">
        <v>44962</v>
      </c>
      <c r="G921" s="26" t="s">
        <v>3763</v>
      </c>
      <c r="H921" s="12">
        <v>26</v>
      </c>
      <c r="I921" s="28">
        <f>VLOOKUP(B:B,DIM_PRODUCTS!A:F,5,FALSE)</f>
        <v>15</v>
      </c>
      <c r="J921" s="28">
        <f>FACT_ORDERS[[#This Row],[ProductPrice]]*FACT_ORDERS[[#This Row],[Quantity]]</f>
        <v>390</v>
      </c>
      <c r="K921" s="12" t="str">
        <f>VLOOKUP(C:C,DIM_CUSTOMERS!A:G,7,FALSE)</f>
        <v>China</v>
      </c>
      <c r="L921" s="30" cm="1">
        <f t="array" ref="L921">_xlfn.IFS(
    AND(FACT_ORDERS[[#This Row],[DeliveryMehtod]]="shippment",FACT_ORDERS[[#This Row],[TotalAmount]]&gt;=200), 0,
    AND(FACT_ORDERS[[#This Row],[DeliveryMehtod]]="pickup"), 15,
    AND(FACT_ORDERS[[#This Row],[DeliveryMehtod]]="shippment",FACT_ORDERS[[#This Row],[TotalAmount]]&lt;200), 35
)</f>
        <v>0</v>
      </c>
      <c r="M921" s="12" t="str" cm="1">
        <f t="array" ref="M921">_xlfn.IFS(
    SUMIFS(FACT_ORDERS[TotalAmount], FACT_ORDERS[WD_CUSTOMERS],FACT_ORDERS[[#This Row],[WD_CUSTOMERS]])&gt;=15000, "VIP",
    SUMIFS(FACT_ORDERS[TotalAmount], FACT_ORDERS[WD_CUSTOMERS],FACT_ORDERS[[#This Row],[WD_CUSTOMERS]])&gt;=8000, "Premium",
    TRUE, "Regular"
)</f>
        <v>Regular</v>
      </c>
      <c r="N921" s="32" cm="1">
        <f t="array" ref="N921">_xlfn.IFS(
   FACT_ORDERS[[#This Row],[TypeOfClient]]="VIP", 0.2,
   FACT_ORDERS[[#This Row],[TypeOfClient]]="Premium", 0.1,
   TRUE, 0
)</f>
        <v>0</v>
      </c>
      <c r="O921" s="31" cm="1">
        <f t="array" ref="O921">_xlfn.IFS(
   FACT_ORDERS[[#This Row],[TotalAmount]]&gt;1500, 0.15,
   FACT_ORDERS[[#This Row],[TotalAmount]]&gt;1000, 0.1,
   FACT_ORDERS[[#This Row],[TotalAmount]]&gt;500, 0.05,
   TRUE, 0
)</f>
        <v>0</v>
      </c>
      <c r="P921" s="28">
        <f xml:space="preserve"> FACT_ORDERS[[#This Row],[TotalAmount]] * (1 - (FACT_ORDERS[[#This Row],[ClientDiscount]] + FACT_ORDERS[[#This Row],[OrderDiscount]]) )</f>
        <v>390</v>
      </c>
      <c r="Q921" s="28">
        <f>FACT_ORDERS[[#This Row],[TotalAmountWithDiscount]]+FACT_ORDERS[[#This Row],[DeliveryCost]]</f>
        <v>390</v>
      </c>
      <c r="R921" s="35">
        <v>44971</v>
      </c>
      <c r="S921" s="35" t="str">
        <f>IF(NETWORKDAYS(FACT_ORDERS[[#This Row],[Order-Date]], FACT_ORDERS[[#This Row],[ArrivalDate ]]) &gt; 10, "Late", "On Time")</f>
        <v>On Time</v>
      </c>
    </row>
    <row r="922" spans="1:19" x14ac:dyDescent="0.3">
      <c r="A922" s="12">
        <v>5920</v>
      </c>
      <c r="B922" s="12">
        <v>265</v>
      </c>
      <c r="C922" s="12">
        <v>10583</v>
      </c>
      <c r="D922" s="12">
        <v>921</v>
      </c>
      <c r="E922" s="12" t="s">
        <v>243</v>
      </c>
      <c r="F922" s="13">
        <v>44962</v>
      </c>
      <c r="G922" s="26" t="s">
        <v>11590</v>
      </c>
      <c r="H922" s="12">
        <v>17</v>
      </c>
      <c r="I922" s="28">
        <f>VLOOKUP(B:B,DIM_PRODUCTS!A:F,5,FALSE)</f>
        <v>13</v>
      </c>
      <c r="J922" s="28">
        <f>FACT_ORDERS[[#This Row],[ProductPrice]]*FACT_ORDERS[[#This Row],[Quantity]]</f>
        <v>221</v>
      </c>
      <c r="K922" s="12" t="str">
        <f>VLOOKUP(C:C,DIM_CUSTOMERS!A:G,7,FALSE)</f>
        <v>China</v>
      </c>
      <c r="L922" s="30" cm="1">
        <f t="array" ref="L922">_xlfn.IFS(
    AND(FACT_ORDERS[[#This Row],[DeliveryMehtod]]="shippment",FACT_ORDERS[[#This Row],[TotalAmount]]&gt;=200), 0,
    AND(FACT_ORDERS[[#This Row],[DeliveryMehtod]]="pickup"), 15,
    AND(FACT_ORDERS[[#This Row],[DeliveryMehtod]]="shippment",FACT_ORDERS[[#This Row],[TotalAmount]]&lt;200), 35
)</f>
        <v>15</v>
      </c>
      <c r="M922" s="12" t="str" cm="1">
        <f t="array" ref="M922">_xlfn.IFS(
    SUMIFS(FACT_ORDERS[TotalAmount], FACT_ORDERS[WD_CUSTOMERS],FACT_ORDERS[[#This Row],[WD_CUSTOMERS]])&gt;=15000, "VIP",
    SUMIFS(FACT_ORDERS[TotalAmount], FACT_ORDERS[WD_CUSTOMERS],FACT_ORDERS[[#This Row],[WD_CUSTOMERS]])&gt;=8000, "Premium",
    TRUE, "Regular"
)</f>
        <v>Regular</v>
      </c>
      <c r="N922" s="32" cm="1">
        <f t="array" ref="N922">_xlfn.IFS(
   FACT_ORDERS[[#This Row],[TypeOfClient]]="VIP", 0.2,
   FACT_ORDERS[[#This Row],[TypeOfClient]]="Premium", 0.1,
   TRUE, 0
)</f>
        <v>0</v>
      </c>
      <c r="O922" s="31" cm="1">
        <f t="array" ref="O922">_xlfn.IFS(
   FACT_ORDERS[[#This Row],[TotalAmount]]&gt;1500, 0.15,
   FACT_ORDERS[[#This Row],[TotalAmount]]&gt;1000, 0.1,
   FACT_ORDERS[[#This Row],[TotalAmount]]&gt;500, 0.05,
   TRUE, 0
)</f>
        <v>0</v>
      </c>
      <c r="P922" s="28">
        <f xml:space="preserve"> FACT_ORDERS[[#This Row],[TotalAmount]] * (1 - (FACT_ORDERS[[#This Row],[ClientDiscount]] + FACT_ORDERS[[#This Row],[OrderDiscount]]) )</f>
        <v>221</v>
      </c>
      <c r="Q922" s="28">
        <f>FACT_ORDERS[[#This Row],[TotalAmountWithDiscount]]+FACT_ORDERS[[#This Row],[DeliveryCost]]</f>
        <v>236</v>
      </c>
      <c r="R922" s="35">
        <v>44971</v>
      </c>
      <c r="S922" s="35" t="str">
        <f>IF(NETWORKDAYS(FACT_ORDERS[[#This Row],[Order-Date]], FACT_ORDERS[[#This Row],[ArrivalDate ]]) &gt; 10, "Late", "On Time")</f>
        <v>On Time</v>
      </c>
    </row>
    <row r="923" spans="1:19" x14ac:dyDescent="0.3">
      <c r="A923" s="12">
        <v>5921</v>
      </c>
      <c r="B923" s="12">
        <v>232</v>
      </c>
      <c r="C923" s="12">
        <v>10992</v>
      </c>
      <c r="D923" s="12">
        <v>922</v>
      </c>
      <c r="E923" s="12" t="s">
        <v>244</v>
      </c>
      <c r="F923" s="13">
        <v>45443</v>
      </c>
      <c r="G923" s="26" t="s">
        <v>11591</v>
      </c>
      <c r="H923" s="12">
        <v>21</v>
      </c>
      <c r="I923" s="28">
        <f>VLOOKUP(B:B,DIM_PRODUCTS!A:F,5,FALSE)</f>
        <v>10</v>
      </c>
      <c r="J923" s="28">
        <f>FACT_ORDERS[[#This Row],[ProductPrice]]*FACT_ORDERS[[#This Row],[Quantity]]</f>
        <v>210</v>
      </c>
      <c r="K923" s="12" t="str">
        <f>VLOOKUP(C:C,DIM_CUSTOMERS!A:G,7,FALSE)</f>
        <v>Kenya</v>
      </c>
      <c r="L923" s="30" cm="1">
        <f t="array" ref="L923">_xlfn.IFS(
    AND(FACT_ORDERS[[#This Row],[DeliveryMehtod]]="shippment",FACT_ORDERS[[#This Row],[TotalAmount]]&gt;=200), 0,
    AND(FACT_ORDERS[[#This Row],[DeliveryMehtod]]="pickup"), 15,
    AND(FACT_ORDERS[[#This Row],[DeliveryMehtod]]="shippment",FACT_ORDERS[[#This Row],[TotalAmount]]&lt;200), 35
)</f>
        <v>0</v>
      </c>
      <c r="M923" s="12" t="str" cm="1">
        <f t="array" ref="M923">_xlfn.IFS(
    SUMIFS(FACT_ORDERS[TotalAmount], FACT_ORDERS[WD_CUSTOMERS],FACT_ORDERS[[#This Row],[WD_CUSTOMERS]])&gt;=15000, "VIP",
    SUMIFS(FACT_ORDERS[TotalAmount], FACT_ORDERS[WD_CUSTOMERS],FACT_ORDERS[[#This Row],[WD_CUSTOMERS]])&gt;=8000, "Premium",
    TRUE, "Regular"
)</f>
        <v>Regular</v>
      </c>
      <c r="N923" s="32" cm="1">
        <f t="array" ref="N923">_xlfn.IFS(
   FACT_ORDERS[[#This Row],[TypeOfClient]]="VIP", 0.2,
   FACT_ORDERS[[#This Row],[TypeOfClient]]="Premium", 0.1,
   TRUE, 0
)</f>
        <v>0</v>
      </c>
      <c r="O923" s="31" cm="1">
        <f t="array" ref="O923">_xlfn.IFS(
   FACT_ORDERS[[#This Row],[TotalAmount]]&gt;1500, 0.15,
   FACT_ORDERS[[#This Row],[TotalAmount]]&gt;1000, 0.1,
   FACT_ORDERS[[#This Row],[TotalAmount]]&gt;500, 0.05,
   TRUE, 0
)</f>
        <v>0</v>
      </c>
      <c r="P923" s="28">
        <f xml:space="preserve"> FACT_ORDERS[[#This Row],[TotalAmount]] * (1 - (FACT_ORDERS[[#This Row],[ClientDiscount]] + FACT_ORDERS[[#This Row],[OrderDiscount]]) )</f>
        <v>210</v>
      </c>
      <c r="Q923" s="28">
        <f>FACT_ORDERS[[#This Row],[TotalAmountWithDiscount]]+FACT_ORDERS[[#This Row],[DeliveryCost]]</f>
        <v>210</v>
      </c>
      <c r="R923" s="35">
        <v>45452</v>
      </c>
      <c r="S923" s="35" t="str">
        <f>IF(NETWORKDAYS(FACT_ORDERS[[#This Row],[Order-Date]], FACT_ORDERS[[#This Row],[ArrivalDate ]]) &gt; 10, "Late", "On Time")</f>
        <v>On Time</v>
      </c>
    </row>
    <row r="924" spans="1:19" x14ac:dyDescent="0.3">
      <c r="A924" s="12">
        <v>5922</v>
      </c>
      <c r="B924" s="12">
        <v>210</v>
      </c>
      <c r="C924" s="12">
        <v>10992</v>
      </c>
      <c r="D924" s="12">
        <v>923</v>
      </c>
      <c r="E924" s="12" t="s">
        <v>244</v>
      </c>
      <c r="F924" s="13">
        <v>45443</v>
      </c>
      <c r="G924" s="26" t="s">
        <v>11592</v>
      </c>
      <c r="H924" s="12">
        <v>17</v>
      </c>
      <c r="I924" s="28">
        <f>VLOOKUP(B:B,DIM_PRODUCTS!A:F,5,FALSE)</f>
        <v>14</v>
      </c>
      <c r="J924" s="28">
        <f>FACT_ORDERS[[#This Row],[ProductPrice]]*FACT_ORDERS[[#This Row],[Quantity]]</f>
        <v>238</v>
      </c>
      <c r="K924" s="12" t="str">
        <f>VLOOKUP(C:C,DIM_CUSTOMERS!A:G,7,FALSE)</f>
        <v>Kenya</v>
      </c>
      <c r="L924" s="30" cm="1">
        <f t="array" ref="L924">_xlfn.IFS(
    AND(FACT_ORDERS[[#This Row],[DeliveryMehtod]]="shippment",FACT_ORDERS[[#This Row],[TotalAmount]]&gt;=200), 0,
    AND(FACT_ORDERS[[#This Row],[DeliveryMehtod]]="pickup"), 15,
    AND(FACT_ORDERS[[#This Row],[DeliveryMehtod]]="shippment",FACT_ORDERS[[#This Row],[TotalAmount]]&lt;200), 35
)</f>
        <v>0</v>
      </c>
      <c r="M924" s="12" t="str" cm="1">
        <f t="array" ref="M924">_xlfn.IFS(
    SUMIFS(FACT_ORDERS[TotalAmount], FACT_ORDERS[WD_CUSTOMERS],FACT_ORDERS[[#This Row],[WD_CUSTOMERS]])&gt;=15000, "VIP",
    SUMIFS(FACT_ORDERS[TotalAmount], FACT_ORDERS[WD_CUSTOMERS],FACT_ORDERS[[#This Row],[WD_CUSTOMERS]])&gt;=8000, "Premium",
    TRUE, "Regular"
)</f>
        <v>Regular</v>
      </c>
      <c r="N924" s="32" cm="1">
        <f t="array" ref="N924">_xlfn.IFS(
   FACT_ORDERS[[#This Row],[TypeOfClient]]="VIP", 0.2,
   FACT_ORDERS[[#This Row],[TypeOfClient]]="Premium", 0.1,
   TRUE, 0
)</f>
        <v>0</v>
      </c>
      <c r="O924" s="31" cm="1">
        <f t="array" ref="O924">_xlfn.IFS(
   FACT_ORDERS[[#This Row],[TotalAmount]]&gt;1500, 0.15,
   FACT_ORDERS[[#This Row],[TotalAmount]]&gt;1000, 0.1,
   FACT_ORDERS[[#This Row],[TotalAmount]]&gt;500, 0.05,
   TRUE, 0
)</f>
        <v>0</v>
      </c>
      <c r="P924" s="28">
        <f xml:space="preserve"> FACT_ORDERS[[#This Row],[TotalAmount]] * (1 - (FACT_ORDERS[[#This Row],[ClientDiscount]] + FACT_ORDERS[[#This Row],[OrderDiscount]]) )</f>
        <v>238</v>
      </c>
      <c r="Q924" s="28">
        <f>FACT_ORDERS[[#This Row],[TotalAmountWithDiscount]]+FACT_ORDERS[[#This Row],[DeliveryCost]]</f>
        <v>238</v>
      </c>
      <c r="R924" s="35">
        <v>45452</v>
      </c>
      <c r="S924" s="35" t="str">
        <f>IF(NETWORKDAYS(FACT_ORDERS[[#This Row],[Order-Date]], FACT_ORDERS[[#This Row],[ArrivalDate ]]) &gt; 10, "Late", "On Time")</f>
        <v>On Time</v>
      </c>
    </row>
    <row r="925" spans="1:19" x14ac:dyDescent="0.3">
      <c r="A925" s="12">
        <v>5923</v>
      </c>
      <c r="B925" s="12">
        <v>229</v>
      </c>
      <c r="C925" s="12">
        <v>10992</v>
      </c>
      <c r="D925" s="12">
        <v>924</v>
      </c>
      <c r="E925" s="12" t="s">
        <v>243</v>
      </c>
      <c r="F925" s="13">
        <v>44897</v>
      </c>
      <c r="G925" s="26" t="s">
        <v>11593</v>
      </c>
      <c r="H925" s="12">
        <v>27</v>
      </c>
      <c r="I925" s="28">
        <f>VLOOKUP(B:B,DIM_PRODUCTS!A:F,5,FALSE)</f>
        <v>24</v>
      </c>
      <c r="J925" s="28">
        <f>FACT_ORDERS[[#This Row],[ProductPrice]]*FACT_ORDERS[[#This Row],[Quantity]]</f>
        <v>648</v>
      </c>
      <c r="K925" s="12" t="str">
        <f>VLOOKUP(C:C,DIM_CUSTOMERS!A:G,7,FALSE)</f>
        <v>Kenya</v>
      </c>
      <c r="L925" s="30" cm="1">
        <f t="array" ref="L925">_xlfn.IFS(
    AND(FACT_ORDERS[[#This Row],[DeliveryMehtod]]="shippment",FACT_ORDERS[[#This Row],[TotalAmount]]&gt;=200), 0,
    AND(FACT_ORDERS[[#This Row],[DeliveryMehtod]]="pickup"), 15,
    AND(FACT_ORDERS[[#This Row],[DeliveryMehtod]]="shippment",FACT_ORDERS[[#This Row],[TotalAmount]]&lt;200), 35
)</f>
        <v>15</v>
      </c>
      <c r="M925" s="12" t="str" cm="1">
        <f t="array" ref="M925">_xlfn.IFS(
    SUMIFS(FACT_ORDERS[TotalAmount], FACT_ORDERS[WD_CUSTOMERS],FACT_ORDERS[[#This Row],[WD_CUSTOMERS]])&gt;=15000, "VIP",
    SUMIFS(FACT_ORDERS[TotalAmount], FACT_ORDERS[WD_CUSTOMERS],FACT_ORDERS[[#This Row],[WD_CUSTOMERS]])&gt;=8000, "Premium",
    TRUE, "Regular"
)</f>
        <v>Regular</v>
      </c>
      <c r="N925" s="32" cm="1">
        <f t="array" ref="N925">_xlfn.IFS(
   FACT_ORDERS[[#This Row],[TypeOfClient]]="VIP", 0.2,
   FACT_ORDERS[[#This Row],[TypeOfClient]]="Premium", 0.1,
   TRUE, 0
)</f>
        <v>0</v>
      </c>
      <c r="O925" s="31" cm="1">
        <f t="array" ref="O925">_xlfn.IFS(
   FACT_ORDERS[[#This Row],[TotalAmount]]&gt;1500, 0.15,
   FACT_ORDERS[[#This Row],[TotalAmount]]&gt;1000, 0.1,
   FACT_ORDERS[[#This Row],[TotalAmount]]&gt;500, 0.05,
   TRUE, 0
)</f>
        <v>0.05</v>
      </c>
      <c r="P925" s="28">
        <f xml:space="preserve"> FACT_ORDERS[[#This Row],[TotalAmount]] * (1 - (FACT_ORDERS[[#This Row],[ClientDiscount]] + FACT_ORDERS[[#This Row],[OrderDiscount]]) )</f>
        <v>615.6</v>
      </c>
      <c r="Q925" s="28">
        <f>FACT_ORDERS[[#This Row],[TotalAmountWithDiscount]]+FACT_ORDERS[[#This Row],[DeliveryCost]]</f>
        <v>630.6</v>
      </c>
      <c r="R925" s="35">
        <v>44908</v>
      </c>
      <c r="S925" s="35" t="str">
        <f>IF(NETWORKDAYS(FACT_ORDERS[[#This Row],[Order-Date]], FACT_ORDERS[[#This Row],[ArrivalDate ]]) &gt; 10, "Late", "On Time")</f>
        <v>On Time</v>
      </c>
    </row>
    <row r="926" spans="1:19" x14ac:dyDescent="0.3">
      <c r="A926" s="12">
        <v>5924</v>
      </c>
      <c r="B926" s="12">
        <v>233</v>
      </c>
      <c r="C926" s="12">
        <v>10521</v>
      </c>
      <c r="D926" s="12">
        <v>925</v>
      </c>
      <c r="E926" s="12" t="s">
        <v>244</v>
      </c>
      <c r="F926" s="13">
        <v>45551</v>
      </c>
      <c r="G926" s="26" t="s">
        <v>11594</v>
      </c>
      <c r="H926" s="12">
        <v>17</v>
      </c>
      <c r="I926" s="28">
        <f>VLOOKUP(B:B,DIM_PRODUCTS!A:F,5,FALSE)</f>
        <v>13</v>
      </c>
      <c r="J926" s="28">
        <f>FACT_ORDERS[[#This Row],[ProductPrice]]*FACT_ORDERS[[#This Row],[Quantity]]</f>
        <v>221</v>
      </c>
      <c r="K926" s="12" t="str">
        <f>VLOOKUP(C:C,DIM_CUSTOMERS!A:G,7,FALSE)</f>
        <v>China</v>
      </c>
      <c r="L926" s="30" cm="1">
        <f t="array" ref="L926">_xlfn.IFS(
    AND(FACT_ORDERS[[#This Row],[DeliveryMehtod]]="shippment",FACT_ORDERS[[#This Row],[TotalAmount]]&gt;=200), 0,
    AND(FACT_ORDERS[[#This Row],[DeliveryMehtod]]="pickup"), 15,
    AND(FACT_ORDERS[[#This Row],[DeliveryMehtod]]="shippment",FACT_ORDERS[[#This Row],[TotalAmount]]&lt;200), 35
)</f>
        <v>0</v>
      </c>
      <c r="M926" s="12" t="str" cm="1">
        <f t="array" ref="M926">_xlfn.IFS(
    SUMIFS(FACT_ORDERS[TotalAmount], FACT_ORDERS[WD_CUSTOMERS],FACT_ORDERS[[#This Row],[WD_CUSTOMERS]])&gt;=15000, "VIP",
    SUMIFS(FACT_ORDERS[TotalAmount], FACT_ORDERS[WD_CUSTOMERS],FACT_ORDERS[[#This Row],[WD_CUSTOMERS]])&gt;=8000, "Premium",
    TRUE, "Regular"
)</f>
        <v>Regular</v>
      </c>
      <c r="N926" s="32" cm="1">
        <f t="array" ref="N926">_xlfn.IFS(
   FACT_ORDERS[[#This Row],[TypeOfClient]]="VIP", 0.2,
   FACT_ORDERS[[#This Row],[TypeOfClient]]="Premium", 0.1,
   TRUE, 0
)</f>
        <v>0</v>
      </c>
      <c r="O926" s="31" cm="1">
        <f t="array" ref="O926">_xlfn.IFS(
   FACT_ORDERS[[#This Row],[TotalAmount]]&gt;1500, 0.15,
   FACT_ORDERS[[#This Row],[TotalAmount]]&gt;1000, 0.1,
   FACT_ORDERS[[#This Row],[TotalAmount]]&gt;500, 0.05,
   TRUE, 0
)</f>
        <v>0</v>
      </c>
      <c r="P926" s="28">
        <f xml:space="preserve"> FACT_ORDERS[[#This Row],[TotalAmount]] * (1 - (FACT_ORDERS[[#This Row],[ClientDiscount]] + FACT_ORDERS[[#This Row],[OrderDiscount]]) )</f>
        <v>221</v>
      </c>
      <c r="Q926" s="28">
        <f>FACT_ORDERS[[#This Row],[TotalAmountWithDiscount]]+FACT_ORDERS[[#This Row],[DeliveryCost]]</f>
        <v>221</v>
      </c>
      <c r="R926" s="35">
        <v>45558</v>
      </c>
      <c r="S926" s="35" t="str">
        <f>IF(NETWORKDAYS(FACT_ORDERS[[#This Row],[Order-Date]], FACT_ORDERS[[#This Row],[ArrivalDate ]]) &gt; 10, "Late", "On Time")</f>
        <v>On Time</v>
      </c>
    </row>
    <row r="927" spans="1:19" x14ac:dyDescent="0.3">
      <c r="A927" s="12">
        <v>5925</v>
      </c>
      <c r="B927" s="12">
        <v>201</v>
      </c>
      <c r="C927" s="12">
        <v>10521</v>
      </c>
      <c r="D927" s="12">
        <v>926</v>
      </c>
      <c r="E927" s="12" t="s">
        <v>244</v>
      </c>
      <c r="F927" s="13">
        <v>45551</v>
      </c>
      <c r="G927" s="26" t="s">
        <v>11595</v>
      </c>
      <c r="H927" s="12">
        <v>18</v>
      </c>
      <c r="I927" s="28">
        <f>VLOOKUP(B:B,DIM_PRODUCTS!A:F,5,FALSE)</f>
        <v>10</v>
      </c>
      <c r="J927" s="28">
        <f>FACT_ORDERS[[#This Row],[ProductPrice]]*FACT_ORDERS[[#This Row],[Quantity]]</f>
        <v>180</v>
      </c>
      <c r="K927" s="12" t="str">
        <f>VLOOKUP(C:C,DIM_CUSTOMERS!A:G,7,FALSE)</f>
        <v>China</v>
      </c>
      <c r="L927" s="30" cm="1">
        <f t="array" ref="L927">_xlfn.IFS(
    AND(FACT_ORDERS[[#This Row],[DeliveryMehtod]]="shippment",FACT_ORDERS[[#This Row],[TotalAmount]]&gt;=200), 0,
    AND(FACT_ORDERS[[#This Row],[DeliveryMehtod]]="pickup"), 15,
    AND(FACT_ORDERS[[#This Row],[DeliveryMehtod]]="shippment",FACT_ORDERS[[#This Row],[TotalAmount]]&lt;200), 35
)</f>
        <v>35</v>
      </c>
      <c r="M927" s="12" t="str" cm="1">
        <f t="array" ref="M927">_xlfn.IFS(
    SUMIFS(FACT_ORDERS[TotalAmount], FACT_ORDERS[WD_CUSTOMERS],FACT_ORDERS[[#This Row],[WD_CUSTOMERS]])&gt;=15000, "VIP",
    SUMIFS(FACT_ORDERS[TotalAmount], FACT_ORDERS[WD_CUSTOMERS],FACT_ORDERS[[#This Row],[WD_CUSTOMERS]])&gt;=8000, "Premium",
    TRUE, "Regular"
)</f>
        <v>Regular</v>
      </c>
      <c r="N927" s="32" cm="1">
        <f t="array" ref="N927">_xlfn.IFS(
   FACT_ORDERS[[#This Row],[TypeOfClient]]="VIP", 0.2,
   FACT_ORDERS[[#This Row],[TypeOfClient]]="Premium", 0.1,
   TRUE, 0
)</f>
        <v>0</v>
      </c>
      <c r="O927" s="31" cm="1">
        <f t="array" ref="O927">_xlfn.IFS(
   FACT_ORDERS[[#This Row],[TotalAmount]]&gt;1500, 0.15,
   FACT_ORDERS[[#This Row],[TotalAmount]]&gt;1000, 0.1,
   FACT_ORDERS[[#This Row],[TotalAmount]]&gt;500, 0.05,
   TRUE, 0
)</f>
        <v>0</v>
      </c>
      <c r="P927" s="28">
        <f xml:space="preserve"> FACT_ORDERS[[#This Row],[TotalAmount]] * (1 - (FACT_ORDERS[[#This Row],[ClientDiscount]] + FACT_ORDERS[[#This Row],[OrderDiscount]]) )</f>
        <v>180</v>
      </c>
      <c r="Q927" s="28">
        <f>FACT_ORDERS[[#This Row],[TotalAmountWithDiscount]]+FACT_ORDERS[[#This Row],[DeliveryCost]]</f>
        <v>215</v>
      </c>
      <c r="R927" s="35">
        <v>45562</v>
      </c>
      <c r="S927" s="35" t="str">
        <f>IF(NETWORKDAYS(FACT_ORDERS[[#This Row],[Order-Date]], FACT_ORDERS[[#This Row],[ArrivalDate ]]) &gt; 10, "Late", "On Time")</f>
        <v>On Time</v>
      </c>
    </row>
    <row r="928" spans="1:19" x14ac:dyDescent="0.3">
      <c r="A928" s="12">
        <v>5926</v>
      </c>
      <c r="B928" s="12">
        <v>200</v>
      </c>
      <c r="C928" s="12">
        <v>10587</v>
      </c>
      <c r="D928" s="12">
        <v>927</v>
      </c>
      <c r="E928" s="12" t="s">
        <v>243</v>
      </c>
      <c r="F928" s="13">
        <v>45522</v>
      </c>
      <c r="G928" s="26" t="s">
        <v>11596</v>
      </c>
      <c r="H928" s="12">
        <v>15</v>
      </c>
      <c r="I928" s="28">
        <f>VLOOKUP(B:B,DIM_PRODUCTS!A:F,5,FALSE)</f>
        <v>15</v>
      </c>
      <c r="J928" s="28">
        <f>FACT_ORDERS[[#This Row],[ProductPrice]]*FACT_ORDERS[[#This Row],[Quantity]]</f>
        <v>225</v>
      </c>
      <c r="K928" s="12" t="str">
        <f>VLOOKUP(C:C,DIM_CUSTOMERS!A:G,7,FALSE)</f>
        <v>South Korea</v>
      </c>
      <c r="L928" s="30" cm="1">
        <f t="array" ref="L928">_xlfn.IFS(
    AND(FACT_ORDERS[[#This Row],[DeliveryMehtod]]="shippment",FACT_ORDERS[[#This Row],[TotalAmount]]&gt;=200), 0,
    AND(FACT_ORDERS[[#This Row],[DeliveryMehtod]]="pickup"), 15,
    AND(FACT_ORDERS[[#This Row],[DeliveryMehtod]]="shippment",FACT_ORDERS[[#This Row],[TotalAmount]]&lt;200), 35
)</f>
        <v>15</v>
      </c>
      <c r="M928" s="12" t="str" cm="1">
        <f t="array" ref="M928">_xlfn.IFS(
    SUMIFS(FACT_ORDERS[TotalAmount], FACT_ORDERS[WD_CUSTOMERS],FACT_ORDERS[[#This Row],[WD_CUSTOMERS]])&gt;=15000, "VIP",
    SUMIFS(FACT_ORDERS[TotalAmount], FACT_ORDERS[WD_CUSTOMERS],FACT_ORDERS[[#This Row],[WD_CUSTOMERS]])&gt;=8000, "Premium",
    TRUE, "Regular"
)</f>
        <v>VIP</v>
      </c>
      <c r="N928" s="32" cm="1">
        <f t="array" ref="N928">_xlfn.IFS(
   FACT_ORDERS[[#This Row],[TypeOfClient]]="VIP", 0.2,
   FACT_ORDERS[[#This Row],[TypeOfClient]]="Premium", 0.1,
   TRUE, 0
)</f>
        <v>0.2</v>
      </c>
      <c r="O928" s="31" cm="1">
        <f t="array" ref="O928">_xlfn.IFS(
   FACT_ORDERS[[#This Row],[TotalAmount]]&gt;1500, 0.15,
   FACT_ORDERS[[#This Row],[TotalAmount]]&gt;1000, 0.1,
   FACT_ORDERS[[#This Row],[TotalAmount]]&gt;500, 0.05,
   TRUE, 0
)</f>
        <v>0</v>
      </c>
      <c r="P928" s="28">
        <f xml:space="preserve"> FACT_ORDERS[[#This Row],[TotalAmount]] * (1 - (FACT_ORDERS[[#This Row],[ClientDiscount]] + FACT_ORDERS[[#This Row],[OrderDiscount]]) )</f>
        <v>180</v>
      </c>
      <c r="Q928" s="28">
        <f>FACT_ORDERS[[#This Row],[TotalAmountWithDiscount]]+FACT_ORDERS[[#This Row],[DeliveryCost]]</f>
        <v>195</v>
      </c>
      <c r="R928" s="35">
        <v>45530</v>
      </c>
      <c r="S928" s="35" t="str">
        <f>IF(NETWORKDAYS(FACT_ORDERS[[#This Row],[Order-Date]], FACT_ORDERS[[#This Row],[ArrivalDate ]]) &gt; 10, "Late", "On Time")</f>
        <v>On Time</v>
      </c>
    </row>
    <row r="929" spans="1:19" x14ac:dyDescent="0.3">
      <c r="A929" s="12">
        <v>5927</v>
      </c>
      <c r="B929" s="12">
        <v>237</v>
      </c>
      <c r="C929" s="12">
        <v>10587</v>
      </c>
      <c r="D929" s="12">
        <v>928</v>
      </c>
      <c r="E929" s="12" t="s">
        <v>243</v>
      </c>
      <c r="F929" s="13">
        <v>45522</v>
      </c>
      <c r="G929" s="26" t="s">
        <v>11597</v>
      </c>
      <c r="H929" s="12">
        <v>25</v>
      </c>
      <c r="I929" s="28">
        <f>VLOOKUP(B:B,DIM_PRODUCTS!A:F,5,FALSE)</f>
        <v>17</v>
      </c>
      <c r="J929" s="28">
        <f>FACT_ORDERS[[#This Row],[ProductPrice]]*FACT_ORDERS[[#This Row],[Quantity]]</f>
        <v>425</v>
      </c>
      <c r="K929" s="12" t="str">
        <f>VLOOKUP(C:C,DIM_CUSTOMERS!A:G,7,FALSE)</f>
        <v>South Korea</v>
      </c>
      <c r="L929" s="30" cm="1">
        <f t="array" ref="L929">_xlfn.IFS(
    AND(FACT_ORDERS[[#This Row],[DeliveryMehtod]]="shippment",FACT_ORDERS[[#This Row],[TotalAmount]]&gt;=200), 0,
    AND(FACT_ORDERS[[#This Row],[DeliveryMehtod]]="pickup"), 15,
    AND(FACT_ORDERS[[#This Row],[DeliveryMehtod]]="shippment",FACT_ORDERS[[#This Row],[TotalAmount]]&lt;200), 35
)</f>
        <v>15</v>
      </c>
      <c r="M929" s="12" t="str" cm="1">
        <f t="array" ref="M929">_xlfn.IFS(
    SUMIFS(FACT_ORDERS[TotalAmount], FACT_ORDERS[WD_CUSTOMERS],FACT_ORDERS[[#This Row],[WD_CUSTOMERS]])&gt;=15000, "VIP",
    SUMIFS(FACT_ORDERS[TotalAmount], FACT_ORDERS[WD_CUSTOMERS],FACT_ORDERS[[#This Row],[WD_CUSTOMERS]])&gt;=8000, "Premium",
    TRUE, "Regular"
)</f>
        <v>VIP</v>
      </c>
      <c r="N929" s="32" cm="1">
        <f t="array" ref="N929">_xlfn.IFS(
   FACT_ORDERS[[#This Row],[TypeOfClient]]="VIP", 0.2,
   FACT_ORDERS[[#This Row],[TypeOfClient]]="Premium", 0.1,
   TRUE, 0
)</f>
        <v>0.2</v>
      </c>
      <c r="O929" s="31" cm="1">
        <f t="array" ref="O929">_xlfn.IFS(
   FACT_ORDERS[[#This Row],[TotalAmount]]&gt;1500, 0.15,
   FACT_ORDERS[[#This Row],[TotalAmount]]&gt;1000, 0.1,
   FACT_ORDERS[[#This Row],[TotalAmount]]&gt;500, 0.05,
   TRUE, 0
)</f>
        <v>0</v>
      </c>
      <c r="P929" s="28">
        <f xml:space="preserve"> FACT_ORDERS[[#This Row],[TotalAmount]] * (1 - (FACT_ORDERS[[#This Row],[ClientDiscount]] + FACT_ORDERS[[#This Row],[OrderDiscount]]) )</f>
        <v>340</v>
      </c>
      <c r="Q929" s="28">
        <f>FACT_ORDERS[[#This Row],[TotalAmountWithDiscount]]+FACT_ORDERS[[#This Row],[DeliveryCost]]</f>
        <v>355</v>
      </c>
      <c r="R929" s="35">
        <v>45529</v>
      </c>
      <c r="S929" s="35" t="str">
        <f>IF(NETWORKDAYS(FACT_ORDERS[[#This Row],[Order-Date]], FACT_ORDERS[[#This Row],[ArrivalDate ]]) &gt; 10, "Late", "On Time")</f>
        <v>On Time</v>
      </c>
    </row>
    <row r="930" spans="1:19" x14ac:dyDescent="0.3">
      <c r="A930" s="12">
        <v>5928</v>
      </c>
      <c r="B930" s="12">
        <v>239</v>
      </c>
      <c r="C930" s="12">
        <v>10587</v>
      </c>
      <c r="D930" s="12">
        <v>929</v>
      </c>
      <c r="E930" s="12" t="s">
        <v>243</v>
      </c>
      <c r="F930" s="13">
        <v>45350</v>
      </c>
      <c r="G930" s="26" t="s">
        <v>3873</v>
      </c>
      <c r="H930" s="12">
        <v>29</v>
      </c>
      <c r="I930" s="28">
        <f>VLOOKUP(B:B,DIM_PRODUCTS!A:F,5,FALSE)</f>
        <v>16</v>
      </c>
      <c r="J930" s="28">
        <f>FACT_ORDERS[[#This Row],[ProductPrice]]*FACT_ORDERS[[#This Row],[Quantity]]</f>
        <v>464</v>
      </c>
      <c r="K930" s="12" t="str">
        <f>VLOOKUP(C:C,DIM_CUSTOMERS!A:G,7,FALSE)</f>
        <v>South Korea</v>
      </c>
      <c r="L930" s="30" cm="1">
        <f t="array" ref="L930">_xlfn.IFS(
    AND(FACT_ORDERS[[#This Row],[DeliveryMehtod]]="shippment",FACT_ORDERS[[#This Row],[TotalAmount]]&gt;=200), 0,
    AND(FACT_ORDERS[[#This Row],[DeliveryMehtod]]="pickup"), 15,
    AND(FACT_ORDERS[[#This Row],[DeliveryMehtod]]="shippment",FACT_ORDERS[[#This Row],[TotalAmount]]&lt;200), 35
)</f>
        <v>15</v>
      </c>
      <c r="M930" s="12" t="str" cm="1">
        <f t="array" ref="M930">_xlfn.IFS(
    SUMIFS(FACT_ORDERS[TotalAmount], FACT_ORDERS[WD_CUSTOMERS],FACT_ORDERS[[#This Row],[WD_CUSTOMERS]])&gt;=15000, "VIP",
    SUMIFS(FACT_ORDERS[TotalAmount], FACT_ORDERS[WD_CUSTOMERS],FACT_ORDERS[[#This Row],[WD_CUSTOMERS]])&gt;=8000, "Premium",
    TRUE, "Regular"
)</f>
        <v>VIP</v>
      </c>
      <c r="N930" s="32" cm="1">
        <f t="array" ref="N930">_xlfn.IFS(
   FACT_ORDERS[[#This Row],[TypeOfClient]]="VIP", 0.2,
   FACT_ORDERS[[#This Row],[TypeOfClient]]="Premium", 0.1,
   TRUE, 0
)</f>
        <v>0.2</v>
      </c>
      <c r="O930" s="31" cm="1">
        <f t="array" ref="O930">_xlfn.IFS(
   FACT_ORDERS[[#This Row],[TotalAmount]]&gt;1500, 0.15,
   FACT_ORDERS[[#This Row],[TotalAmount]]&gt;1000, 0.1,
   FACT_ORDERS[[#This Row],[TotalAmount]]&gt;500, 0.05,
   TRUE, 0
)</f>
        <v>0</v>
      </c>
      <c r="P930" s="28">
        <f xml:space="preserve"> FACT_ORDERS[[#This Row],[TotalAmount]] * (1 - (FACT_ORDERS[[#This Row],[ClientDiscount]] + FACT_ORDERS[[#This Row],[OrderDiscount]]) )</f>
        <v>371.20000000000005</v>
      </c>
      <c r="Q930" s="28">
        <f>FACT_ORDERS[[#This Row],[TotalAmountWithDiscount]]+FACT_ORDERS[[#This Row],[DeliveryCost]]</f>
        <v>386.20000000000005</v>
      </c>
      <c r="R930" s="35">
        <v>45358</v>
      </c>
      <c r="S930" s="35" t="str">
        <f>IF(NETWORKDAYS(FACT_ORDERS[[#This Row],[Order-Date]], FACT_ORDERS[[#This Row],[ArrivalDate ]]) &gt; 10, "Late", "On Time")</f>
        <v>On Time</v>
      </c>
    </row>
    <row r="931" spans="1:19" x14ac:dyDescent="0.3">
      <c r="A931" s="12">
        <v>5929</v>
      </c>
      <c r="B931" s="12">
        <v>248</v>
      </c>
      <c r="C931" s="12">
        <v>10587</v>
      </c>
      <c r="D931" s="12">
        <v>930</v>
      </c>
      <c r="E931" s="12" t="s">
        <v>243</v>
      </c>
      <c r="F931" s="13">
        <v>45350</v>
      </c>
      <c r="G931" s="26" t="s">
        <v>11598</v>
      </c>
      <c r="H931" s="12">
        <v>20</v>
      </c>
      <c r="I931" s="28">
        <f>VLOOKUP(B:B,DIM_PRODUCTS!A:F,5,FALSE)</f>
        <v>13</v>
      </c>
      <c r="J931" s="28">
        <f>FACT_ORDERS[[#This Row],[ProductPrice]]*FACT_ORDERS[[#This Row],[Quantity]]</f>
        <v>260</v>
      </c>
      <c r="K931" s="12" t="str">
        <f>VLOOKUP(C:C,DIM_CUSTOMERS!A:G,7,FALSE)</f>
        <v>South Korea</v>
      </c>
      <c r="L931" s="30" cm="1">
        <f t="array" ref="L931">_xlfn.IFS(
    AND(FACT_ORDERS[[#This Row],[DeliveryMehtod]]="shippment",FACT_ORDERS[[#This Row],[TotalAmount]]&gt;=200), 0,
    AND(FACT_ORDERS[[#This Row],[DeliveryMehtod]]="pickup"), 15,
    AND(FACT_ORDERS[[#This Row],[DeliveryMehtod]]="shippment",FACT_ORDERS[[#This Row],[TotalAmount]]&lt;200), 35
)</f>
        <v>15</v>
      </c>
      <c r="M931" s="12" t="str" cm="1">
        <f t="array" ref="M931">_xlfn.IFS(
    SUMIFS(FACT_ORDERS[TotalAmount], FACT_ORDERS[WD_CUSTOMERS],FACT_ORDERS[[#This Row],[WD_CUSTOMERS]])&gt;=15000, "VIP",
    SUMIFS(FACT_ORDERS[TotalAmount], FACT_ORDERS[WD_CUSTOMERS],FACT_ORDERS[[#This Row],[WD_CUSTOMERS]])&gt;=8000, "Premium",
    TRUE, "Regular"
)</f>
        <v>VIP</v>
      </c>
      <c r="N931" s="32" cm="1">
        <f t="array" ref="N931">_xlfn.IFS(
   FACT_ORDERS[[#This Row],[TypeOfClient]]="VIP", 0.2,
   FACT_ORDERS[[#This Row],[TypeOfClient]]="Premium", 0.1,
   TRUE, 0
)</f>
        <v>0.2</v>
      </c>
      <c r="O931" s="31" cm="1">
        <f t="array" ref="O931">_xlfn.IFS(
   FACT_ORDERS[[#This Row],[TotalAmount]]&gt;1500, 0.15,
   FACT_ORDERS[[#This Row],[TotalAmount]]&gt;1000, 0.1,
   FACT_ORDERS[[#This Row],[TotalAmount]]&gt;500, 0.05,
   TRUE, 0
)</f>
        <v>0</v>
      </c>
      <c r="P931" s="28">
        <f xml:space="preserve"> FACT_ORDERS[[#This Row],[TotalAmount]] * (1 - (FACT_ORDERS[[#This Row],[ClientDiscount]] + FACT_ORDERS[[#This Row],[OrderDiscount]]) )</f>
        <v>208</v>
      </c>
      <c r="Q931" s="28">
        <f>FACT_ORDERS[[#This Row],[TotalAmountWithDiscount]]+FACT_ORDERS[[#This Row],[DeliveryCost]]</f>
        <v>223</v>
      </c>
      <c r="R931" s="35">
        <v>45357</v>
      </c>
      <c r="S931" s="35" t="str">
        <f>IF(NETWORKDAYS(FACT_ORDERS[[#This Row],[Order-Date]], FACT_ORDERS[[#This Row],[ArrivalDate ]]) &gt; 10, "Late", "On Time")</f>
        <v>On Time</v>
      </c>
    </row>
    <row r="932" spans="1:19" x14ac:dyDescent="0.3">
      <c r="A932" s="12">
        <v>5930</v>
      </c>
      <c r="B932" s="12">
        <v>267</v>
      </c>
      <c r="C932" s="12">
        <v>10587</v>
      </c>
      <c r="D932" s="12">
        <v>931</v>
      </c>
      <c r="E932" s="12" t="s">
        <v>243</v>
      </c>
      <c r="F932" s="13">
        <v>45350</v>
      </c>
      <c r="G932" s="26" t="s">
        <v>11599</v>
      </c>
      <c r="H932" s="12">
        <v>47</v>
      </c>
      <c r="I932" s="28">
        <f>VLOOKUP(B:B,DIM_PRODUCTS!A:F,5,FALSE)</f>
        <v>26</v>
      </c>
      <c r="J932" s="28">
        <f>FACT_ORDERS[[#This Row],[ProductPrice]]*FACT_ORDERS[[#This Row],[Quantity]]</f>
        <v>1222</v>
      </c>
      <c r="K932" s="12" t="str">
        <f>VLOOKUP(C:C,DIM_CUSTOMERS!A:G,7,FALSE)</f>
        <v>South Korea</v>
      </c>
      <c r="L932" s="30" cm="1">
        <f t="array" ref="L932">_xlfn.IFS(
    AND(FACT_ORDERS[[#This Row],[DeliveryMehtod]]="shippment",FACT_ORDERS[[#This Row],[TotalAmount]]&gt;=200), 0,
    AND(FACT_ORDERS[[#This Row],[DeliveryMehtod]]="pickup"), 15,
    AND(FACT_ORDERS[[#This Row],[DeliveryMehtod]]="shippment",FACT_ORDERS[[#This Row],[TotalAmount]]&lt;200), 35
)</f>
        <v>15</v>
      </c>
      <c r="M932" s="12" t="str" cm="1">
        <f t="array" ref="M932">_xlfn.IFS(
    SUMIFS(FACT_ORDERS[TotalAmount], FACT_ORDERS[WD_CUSTOMERS],FACT_ORDERS[[#This Row],[WD_CUSTOMERS]])&gt;=15000, "VIP",
    SUMIFS(FACT_ORDERS[TotalAmount], FACT_ORDERS[WD_CUSTOMERS],FACT_ORDERS[[#This Row],[WD_CUSTOMERS]])&gt;=8000, "Premium",
    TRUE, "Regular"
)</f>
        <v>VIP</v>
      </c>
      <c r="N932" s="32" cm="1">
        <f t="array" ref="N932">_xlfn.IFS(
   FACT_ORDERS[[#This Row],[TypeOfClient]]="VIP", 0.2,
   FACT_ORDERS[[#This Row],[TypeOfClient]]="Premium", 0.1,
   TRUE, 0
)</f>
        <v>0.2</v>
      </c>
      <c r="O932" s="31" cm="1">
        <f t="array" ref="O932">_xlfn.IFS(
   FACT_ORDERS[[#This Row],[TotalAmount]]&gt;1500, 0.15,
   FACT_ORDERS[[#This Row],[TotalAmount]]&gt;1000, 0.1,
   FACT_ORDERS[[#This Row],[TotalAmount]]&gt;500, 0.05,
   TRUE, 0
)</f>
        <v>0.1</v>
      </c>
      <c r="P932" s="28">
        <f xml:space="preserve"> FACT_ORDERS[[#This Row],[TotalAmount]] * (1 - (FACT_ORDERS[[#This Row],[ClientDiscount]] + FACT_ORDERS[[#This Row],[OrderDiscount]]) )</f>
        <v>855.4</v>
      </c>
      <c r="Q932" s="28">
        <f>FACT_ORDERS[[#This Row],[TotalAmountWithDiscount]]+FACT_ORDERS[[#This Row],[DeliveryCost]]</f>
        <v>870.4</v>
      </c>
      <c r="R932" s="35">
        <v>45359</v>
      </c>
      <c r="S932" s="35" t="str">
        <f>IF(NETWORKDAYS(FACT_ORDERS[[#This Row],[Order-Date]], FACT_ORDERS[[#This Row],[ArrivalDate ]]) &gt; 10, "Late", "On Time")</f>
        <v>On Time</v>
      </c>
    </row>
    <row r="933" spans="1:19" x14ac:dyDescent="0.3">
      <c r="A933" s="12">
        <v>5931</v>
      </c>
      <c r="B933" s="12">
        <v>211</v>
      </c>
      <c r="C933" s="12">
        <v>10587</v>
      </c>
      <c r="D933" s="12">
        <v>932</v>
      </c>
      <c r="E933" s="12" t="s">
        <v>244</v>
      </c>
      <c r="F933" s="13">
        <v>45350</v>
      </c>
      <c r="G933" s="26" t="s">
        <v>11600</v>
      </c>
      <c r="H933" s="12">
        <v>49</v>
      </c>
      <c r="I933" s="28">
        <f>VLOOKUP(B:B,DIM_PRODUCTS!A:F,5,FALSE)</f>
        <v>13</v>
      </c>
      <c r="J933" s="28">
        <f>FACT_ORDERS[[#This Row],[ProductPrice]]*FACT_ORDERS[[#This Row],[Quantity]]</f>
        <v>637</v>
      </c>
      <c r="K933" s="12" t="str">
        <f>VLOOKUP(C:C,DIM_CUSTOMERS!A:G,7,FALSE)</f>
        <v>South Korea</v>
      </c>
      <c r="L933" s="30" cm="1">
        <f t="array" ref="L933">_xlfn.IFS(
    AND(FACT_ORDERS[[#This Row],[DeliveryMehtod]]="shippment",FACT_ORDERS[[#This Row],[TotalAmount]]&gt;=200), 0,
    AND(FACT_ORDERS[[#This Row],[DeliveryMehtod]]="pickup"), 15,
    AND(FACT_ORDERS[[#This Row],[DeliveryMehtod]]="shippment",FACT_ORDERS[[#This Row],[TotalAmount]]&lt;200), 35
)</f>
        <v>0</v>
      </c>
      <c r="M933" s="12" t="str" cm="1">
        <f t="array" ref="M933">_xlfn.IFS(
    SUMIFS(FACT_ORDERS[TotalAmount], FACT_ORDERS[WD_CUSTOMERS],FACT_ORDERS[[#This Row],[WD_CUSTOMERS]])&gt;=15000, "VIP",
    SUMIFS(FACT_ORDERS[TotalAmount], FACT_ORDERS[WD_CUSTOMERS],FACT_ORDERS[[#This Row],[WD_CUSTOMERS]])&gt;=8000, "Premium",
    TRUE, "Regular"
)</f>
        <v>VIP</v>
      </c>
      <c r="N933" s="32" cm="1">
        <f t="array" ref="N933">_xlfn.IFS(
   FACT_ORDERS[[#This Row],[TypeOfClient]]="VIP", 0.2,
   FACT_ORDERS[[#This Row],[TypeOfClient]]="Premium", 0.1,
   TRUE, 0
)</f>
        <v>0.2</v>
      </c>
      <c r="O933" s="31" cm="1">
        <f t="array" ref="O933">_xlfn.IFS(
   FACT_ORDERS[[#This Row],[TotalAmount]]&gt;1500, 0.15,
   FACT_ORDERS[[#This Row],[TotalAmount]]&gt;1000, 0.1,
   FACT_ORDERS[[#This Row],[TotalAmount]]&gt;500, 0.05,
   TRUE, 0
)</f>
        <v>0.05</v>
      </c>
      <c r="P933" s="28">
        <f xml:space="preserve"> FACT_ORDERS[[#This Row],[TotalAmount]] * (1 - (FACT_ORDERS[[#This Row],[ClientDiscount]] + FACT_ORDERS[[#This Row],[OrderDiscount]]) )</f>
        <v>477.75</v>
      </c>
      <c r="Q933" s="28">
        <f>FACT_ORDERS[[#This Row],[TotalAmountWithDiscount]]+FACT_ORDERS[[#This Row],[DeliveryCost]]</f>
        <v>477.75</v>
      </c>
      <c r="R933" s="35">
        <v>45357</v>
      </c>
      <c r="S933" s="35" t="str">
        <f>IF(NETWORKDAYS(FACT_ORDERS[[#This Row],[Order-Date]], FACT_ORDERS[[#This Row],[ArrivalDate ]]) &gt; 10, "Late", "On Time")</f>
        <v>On Time</v>
      </c>
    </row>
    <row r="934" spans="1:19" x14ac:dyDescent="0.3">
      <c r="A934" s="12">
        <v>5932</v>
      </c>
      <c r="B934" s="12">
        <v>231</v>
      </c>
      <c r="C934" s="12">
        <v>10384</v>
      </c>
      <c r="D934" s="12">
        <v>933</v>
      </c>
      <c r="E934" s="12" t="s">
        <v>244</v>
      </c>
      <c r="F934" s="13">
        <v>45412</v>
      </c>
      <c r="G934" s="26" t="s">
        <v>11601</v>
      </c>
      <c r="H934" s="12">
        <v>12</v>
      </c>
      <c r="I934" s="28">
        <f>VLOOKUP(B:B,DIM_PRODUCTS!A:F,5,FALSE)</f>
        <v>15</v>
      </c>
      <c r="J934" s="28">
        <f>FACT_ORDERS[[#This Row],[ProductPrice]]*FACT_ORDERS[[#This Row],[Quantity]]</f>
        <v>180</v>
      </c>
      <c r="K934" s="12" t="str">
        <f>VLOOKUP(C:C,DIM_CUSTOMERS!A:G,7,FALSE)</f>
        <v>USA</v>
      </c>
      <c r="L934" s="30" cm="1">
        <f t="array" ref="L934">_xlfn.IFS(
    AND(FACT_ORDERS[[#This Row],[DeliveryMehtod]]="shippment",FACT_ORDERS[[#This Row],[TotalAmount]]&gt;=200), 0,
    AND(FACT_ORDERS[[#This Row],[DeliveryMehtod]]="pickup"), 15,
    AND(FACT_ORDERS[[#This Row],[DeliveryMehtod]]="shippment",FACT_ORDERS[[#This Row],[TotalAmount]]&lt;200), 35
)</f>
        <v>35</v>
      </c>
      <c r="M934" s="12" t="str" cm="1">
        <f t="array" ref="M934">_xlfn.IFS(
    SUMIFS(FACT_ORDERS[TotalAmount], FACT_ORDERS[WD_CUSTOMERS],FACT_ORDERS[[#This Row],[WD_CUSTOMERS]])&gt;=15000, "VIP",
    SUMIFS(FACT_ORDERS[TotalAmount], FACT_ORDERS[WD_CUSTOMERS],FACT_ORDERS[[#This Row],[WD_CUSTOMERS]])&gt;=8000, "Premium",
    TRUE, "Regular"
)</f>
        <v>Regular</v>
      </c>
      <c r="N934" s="32" cm="1">
        <f t="array" ref="N934">_xlfn.IFS(
   FACT_ORDERS[[#This Row],[TypeOfClient]]="VIP", 0.2,
   FACT_ORDERS[[#This Row],[TypeOfClient]]="Premium", 0.1,
   TRUE, 0
)</f>
        <v>0</v>
      </c>
      <c r="O934" s="31" cm="1">
        <f t="array" ref="O934">_xlfn.IFS(
   FACT_ORDERS[[#This Row],[TotalAmount]]&gt;1500, 0.15,
   FACT_ORDERS[[#This Row],[TotalAmount]]&gt;1000, 0.1,
   FACT_ORDERS[[#This Row],[TotalAmount]]&gt;500, 0.05,
   TRUE, 0
)</f>
        <v>0</v>
      </c>
      <c r="P934" s="28">
        <f xml:space="preserve"> FACT_ORDERS[[#This Row],[TotalAmount]] * (1 - (FACT_ORDERS[[#This Row],[ClientDiscount]] + FACT_ORDERS[[#This Row],[OrderDiscount]]) )</f>
        <v>180</v>
      </c>
      <c r="Q934" s="28">
        <f>FACT_ORDERS[[#This Row],[TotalAmountWithDiscount]]+FACT_ORDERS[[#This Row],[DeliveryCost]]</f>
        <v>215</v>
      </c>
      <c r="R934" s="35">
        <v>45419</v>
      </c>
      <c r="S934" s="35" t="str">
        <f>IF(NETWORKDAYS(FACT_ORDERS[[#This Row],[Order-Date]], FACT_ORDERS[[#This Row],[ArrivalDate ]]) &gt; 10, "Late", "On Time")</f>
        <v>On Time</v>
      </c>
    </row>
    <row r="935" spans="1:19" x14ac:dyDescent="0.3">
      <c r="A935" s="12">
        <v>5933</v>
      </c>
      <c r="B935" s="12">
        <v>228</v>
      </c>
      <c r="C935" s="12">
        <v>10384</v>
      </c>
      <c r="D935" s="12">
        <v>934</v>
      </c>
      <c r="E935" s="12" t="s">
        <v>244</v>
      </c>
      <c r="F935" s="13">
        <v>45412</v>
      </c>
      <c r="G935" s="26" t="s">
        <v>11602</v>
      </c>
      <c r="H935" s="12">
        <v>27</v>
      </c>
      <c r="I935" s="28">
        <f>VLOOKUP(B:B,DIM_PRODUCTS!A:F,5,FALSE)</f>
        <v>22</v>
      </c>
      <c r="J935" s="28">
        <f>FACT_ORDERS[[#This Row],[ProductPrice]]*FACT_ORDERS[[#This Row],[Quantity]]</f>
        <v>594</v>
      </c>
      <c r="K935" s="12" t="str">
        <f>VLOOKUP(C:C,DIM_CUSTOMERS!A:G,7,FALSE)</f>
        <v>USA</v>
      </c>
      <c r="L935" s="30" cm="1">
        <f t="array" ref="L935">_xlfn.IFS(
    AND(FACT_ORDERS[[#This Row],[DeliveryMehtod]]="shippment",FACT_ORDERS[[#This Row],[TotalAmount]]&gt;=200), 0,
    AND(FACT_ORDERS[[#This Row],[DeliveryMehtod]]="pickup"), 15,
    AND(FACT_ORDERS[[#This Row],[DeliveryMehtod]]="shippment",FACT_ORDERS[[#This Row],[TotalAmount]]&lt;200), 35
)</f>
        <v>0</v>
      </c>
      <c r="M935" s="12" t="str" cm="1">
        <f t="array" ref="M935">_xlfn.IFS(
    SUMIFS(FACT_ORDERS[TotalAmount], FACT_ORDERS[WD_CUSTOMERS],FACT_ORDERS[[#This Row],[WD_CUSTOMERS]])&gt;=15000, "VIP",
    SUMIFS(FACT_ORDERS[TotalAmount], FACT_ORDERS[WD_CUSTOMERS],FACT_ORDERS[[#This Row],[WD_CUSTOMERS]])&gt;=8000, "Premium",
    TRUE, "Regular"
)</f>
        <v>Regular</v>
      </c>
      <c r="N935" s="32" cm="1">
        <f t="array" ref="N935">_xlfn.IFS(
   FACT_ORDERS[[#This Row],[TypeOfClient]]="VIP", 0.2,
   FACT_ORDERS[[#This Row],[TypeOfClient]]="Premium", 0.1,
   TRUE, 0
)</f>
        <v>0</v>
      </c>
      <c r="O935" s="31" cm="1">
        <f t="array" ref="O935">_xlfn.IFS(
   FACT_ORDERS[[#This Row],[TotalAmount]]&gt;1500, 0.15,
   FACT_ORDERS[[#This Row],[TotalAmount]]&gt;1000, 0.1,
   FACT_ORDERS[[#This Row],[TotalAmount]]&gt;500, 0.05,
   TRUE, 0
)</f>
        <v>0.05</v>
      </c>
      <c r="P935" s="28">
        <f xml:space="preserve"> FACT_ORDERS[[#This Row],[TotalAmount]] * (1 - (FACT_ORDERS[[#This Row],[ClientDiscount]] + FACT_ORDERS[[#This Row],[OrderDiscount]]) )</f>
        <v>564.29999999999995</v>
      </c>
      <c r="Q935" s="28">
        <f>FACT_ORDERS[[#This Row],[TotalAmountWithDiscount]]+FACT_ORDERS[[#This Row],[DeliveryCost]]</f>
        <v>564.29999999999995</v>
      </c>
      <c r="R935" s="35">
        <v>45419</v>
      </c>
      <c r="S935" s="35" t="str">
        <f>IF(NETWORKDAYS(FACT_ORDERS[[#This Row],[Order-Date]], FACT_ORDERS[[#This Row],[ArrivalDate ]]) &gt; 10, "Late", "On Time")</f>
        <v>On Time</v>
      </c>
    </row>
    <row r="936" spans="1:19" x14ac:dyDescent="0.3">
      <c r="A936" s="12">
        <v>5934</v>
      </c>
      <c r="B936" s="12">
        <v>248</v>
      </c>
      <c r="C936" s="12">
        <v>10532</v>
      </c>
      <c r="D936" s="12">
        <v>935</v>
      </c>
      <c r="E936" s="12" t="s">
        <v>243</v>
      </c>
      <c r="F936" s="13">
        <v>45536</v>
      </c>
      <c r="G936" s="26" t="s">
        <v>11603</v>
      </c>
      <c r="H936" s="12">
        <v>19</v>
      </c>
      <c r="I936" s="28">
        <f>VLOOKUP(B:B,DIM_PRODUCTS!A:F,5,FALSE)</f>
        <v>13</v>
      </c>
      <c r="J936" s="28">
        <f>FACT_ORDERS[[#This Row],[ProductPrice]]*FACT_ORDERS[[#This Row],[Quantity]]</f>
        <v>247</v>
      </c>
      <c r="K936" s="12" t="str">
        <f>VLOOKUP(C:C,DIM_CUSTOMERS!A:G,7,FALSE)</f>
        <v>South Korea</v>
      </c>
      <c r="L936" s="30" cm="1">
        <f t="array" ref="L936">_xlfn.IFS(
    AND(FACT_ORDERS[[#This Row],[DeliveryMehtod]]="shippment",FACT_ORDERS[[#This Row],[TotalAmount]]&gt;=200), 0,
    AND(FACT_ORDERS[[#This Row],[DeliveryMehtod]]="pickup"), 15,
    AND(FACT_ORDERS[[#This Row],[DeliveryMehtod]]="shippment",FACT_ORDERS[[#This Row],[TotalAmount]]&lt;200), 35
)</f>
        <v>15</v>
      </c>
      <c r="M936" s="12" t="str" cm="1">
        <f t="array" ref="M936">_xlfn.IFS(
    SUMIFS(FACT_ORDERS[TotalAmount], FACT_ORDERS[WD_CUSTOMERS],FACT_ORDERS[[#This Row],[WD_CUSTOMERS]])&gt;=15000, "VIP",
    SUMIFS(FACT_ORDERS[TotalAmount], FACT_ORDERS[WD_CUSTOMERS],FACT_ORDERS[[#This Row],[WD_CUSTOMERS]])&gt;=8000, "Premium",
    TRUE, "Regular"
)</f>
        <v>Regular</v>
      </c>
      <c r="N936" s="32" cm="1">
        <f t="array" ref="N936">_xlfn.IFS(
   FACT_ORDERS[[#This Row],[TypeOfClient]]="VIP", 0.2,
   FACT_ORDERS[[#This Row],[TypeOfClient]]="Premium", 0.1,
   TRUE, 0
)</f>
        <v>0</v>
      </c>
      <c r="O936" s="31" cm="1">
        <f t="array" ref="O936">_xlfn.IFS(
   FACT_ORDERS[[#This Row],[TotalAmount]]&gt;1500, 0.15,
   FACT_ORDERS[[#This Row],[TotalAmount]]&gt;1000, 0.1,
   FACT_ORDERS[[#This Row],[TotalAmount]]&gt;500, 0.05,
   TRUE, 0
)</f>
        <v>0</v>
      </c>
      <c r="P936" s="28">
        <f xml:space="preserve"> FACT_ORDERS[[#This Row],[TotalAmount]] * (1 - (FACT_ORDERS[[#This Row],[ClientDiscount]] + FACT_ORDERS[[#This Row],[OrderDiscount]]) )</f>
        <v>247</v>
      </c>
      <c r="Q936" s="28">
        <f>FACT_ORDERS[[#This Row],[TotalAmountWithDiscount]]+FACT_ORDERS[[#This Row],[DeliveryCost]]</f>
        <v>262</v>
      </c>
      <c r="R936" s="35">
        <v>45544</v>
      </c>
      <c r="S936" s="35" t="str">
        <f>IF(NETWORKDAYS(FACT_ORDERS[[#This Row],[Order-Date]], FACT_ORDERS[[#This Row],[ArrivalDate ]]) &gt; 10, "Late", "On Time")</f>
        <v>On Time</v>
      </c>
    </row>
    <row r="937" spans="1:19" x14ac:dyDescent="0.3">
      <c r="A937" s="12">
        <v>5935</v>
      </c>
      <c r="B937" s="12">
        <v>241</v>
      </c>
      <c r="C937" s="12">
        <v>10532</v>
      </c>
      <c r="D937" s="12">
        <v>936</v>
      </c>
      <c r="E937" s="12" t="s">
        <v>244</v>
      </c>
      <c r="F937" s="13">
        <v>45536</v>
      </c>
      <c r="G937" s="26" t="s">
        <v>11604</v>
      </c>
      <c r="H937" s="12">
        <v>17</v>
      </c>
      <c r="I937" s="28">
        <f>VLOOKUP(B:B,DIM_PRODUCTS!A:F,5,FALSE)</f>
        <v>20</v>
      </c>
      <c r="J937" s="28">
        <f>FACT_ORDERS[[#This Row],[ProductPrice]]*FACT_ORDERS[[#This Row],[Quantity]]</f>
        <v>340</v>
      </c>
      <c r="K937" s="12" t="str">
        <f>VLOOKUP(C:C,DIM_CUSTOMERS!A:G,7,FALSE)</f>
        <v>South Korea</v>
      </c>
      <c r="L937" s="30" cm="1">
        <f t="array" ref="L937">_xlfn.IFS(
    AND(FACT_ORDERS[[#This Row],[DeliveryMehtod]]="shippment",FACT_ORDERS[[#This Row],[TotalAmount]]&gt;=200), 0,
    AND(FACT_ORDERS[[#This Row],[DeliveryMehtod]]="pickup"), 15,
    AND(FACT_ORDERS[[#This Row],[DeliveryMehtod]]="shippment",FACT_ORDERS[[#This Row],[TotalAmount]]&lt;200), 35
)</f>
        <v>0</v>
      </c>
      <c r="M937" s="12" t="str" cm="1">
        <f t="array" ref="M937">_xlfn.IFS(
    SUMIFS(FACT_ORDERS[TotalAmount], FACT_ORDERS[WD_CUSTOMERS],FACT_ORDERS[[#This Row],[WD_CUSTOMERS]])&gt;=15000, "VIP",
    SUMIFS(FACT_ORDERS[TotalAmount], FACT_ORDERS[WD_CUSTOMERS],FACT_ORDERS[[#This Row],[WD_CUSTOMERS]])&gt;=8000, "Premium",
    TRUE, "Regular"
)</f>
        <v>Regular</v>
      </c>
      <c r="N937" s="32" cm="1">
        <f t="array" ref="N937">_xlfn.IFS(
   FACT_ORDERS[[#This Row],[TypeOfClient]]="VIP", 0.2,
   FACT_ORDERS[[#This Row],[TypeOfClient]]="Premium", 0.1,
   TRUE, 0
)</f>
        <v>0</v>
      </c>
      <c r="O937" s="31" cm="1">
        <f t="array" ref="O937">_xlfn.IFS(
   FACT_ORDERS[[#This Row],[TotalAmount]]&gt;1500, 0.15,
   FACT_ORDERS[[#This Row],[TotalAmount]]&gt;1000, 0.1,
   FACT_ORDERS[[#This Row],[TotalAmount]]&gt;500, 0.05,
   TRUE, 0
)</f>
        <v>0</v>
      </c>
      <c r="P937" s="28">
        <f xml:space="preserve"> FACT_ORDERS[[#This Row],[TotalAmount]] * (1 - (FACT_ORDERS[[#This Row],[ClientDiscount]] + FACT_ORDERS[[#This Row],[OrderDiscount]]) )</f>
        <v>340</v>
      </c>
      <c r="Q937" s="28">
        <f>FACT_ORDERS[[#This Row],[TotalAmountWithDiscount]]+FACT_ORDERS[[#This Row],[DeliveryCost]]</f>
        <v>340</v>
      </c>
      <c r="R937" s="35">
        <v>45543</v>
      </c>
      <c r="S937" s="35" t="str">
        <f>IF(NETWORKDAYS(FACT_ORDERS[[#This Row],[Order-Date]], FACT_ORDERS[[#This Row],[ArrivalDate ]]) &gt; 10, "Late", "On Time")</f>
        <v>On Time</v>
      </c>
    </row>
    <row r="938" spans="1:19" x14ac:dyDescent="0.3">
      <c r="A938" s="12">
        <v>5936</v>
      </c>
      <c r="B938" s="12">
        <v>222</v>
      </c>
      <c r="C938" s="12">
        <v>10968</v>
      </c>
      <c r="D938" s="12">
        <v>937</v>
      </c>
      <c r="E938" s="12" t="s">
        <v>244</v>
      </c>
      <c r="F938" s="13">
        <v>44728</v>
      </c>
      <c r="G938" s="26" t="s">
        <v>11605</v>
      </c>
      <c r="H938" s="12">
        <v>32</v>
      </c>
      <c r="I938" s="28">
        <f>VLOOKUP(B:B,DIM_PRODUCTS!A:F,5,FALSE)</f>
        <v>24</v>
      </c>
      <c r="J938" s="28">
        <f>FACT_ORDERS[[#This Row],[ProductPrice]]*FACT_ORDERS[[#This Row],[Quantity]]</f>
        <v>768</v>
      </c>
      <c r="K938" s="12" t="str">
        <f>VLOOKUP(C:C,DIM_CUSTOMERS!A:G,7,FALSE)</f>
        <v>Nigeria</v>
      </c>
      <c r="L938" s="30" cm="1">
        <f t="array" ref="L938">_xlfn.IFS(
    AND(FACT_ORDERS[[#This Row],[DeliveryMehtod]]="shippment",FACT_ORDERS[[#This Row],[TotalAmount]]&gt;=200), 0,
    AND(FACT_ORDERS[[#This Row],[DeliveryMehtod]]="pickup"), 15,
    AND(FACT_ORDERS[[#This Row],[DeliveryMehtod]]="shippment",FACT_ORDERS[[#This Row],[TotalAmount]]&lt;200), 35
)</f>
        <v>0</v>
      </c>
      <c r="M938" s="12" t="str" cm="1">
        <f t="array" ref="M938">_xlfn.IFS(
    SUMIFS(FACT_ORDERS[TotalAmount], FACT_ORDERS[WD_CUSTOMERS],FACT_ORDERS[[#This Row],[WD_CUSTOMERS]])&gt;=15000, "VIP",
    SUMIFS(FACT_ORDERS[TotalAmount], FACT_ORDERS[WD_CUSTOMERS],FACT_ORDERS[[#This Row],[WD_CUSTOMERS]])&gt;=8000, "Premium",
    TRUE, "Regular"
)</f>
        <v>VIP</v>
      </c>
      <c r="N938" s="32" cm="1">
        <f t="array" ref="N938">_xlfn.IFS(
   FACT_ORDERS[[#This Row],[TypeOfClient]]="VIP", 0.2,
   FACT_ORDERS[[#This Row],[TypeOfClient]]="Premium", 0.1,
   TRUE, 0
)</f>
        <v>0.2</v>
      </c>
      <c r="O938" s="31" cm="1">
        <f t="array" ref="O938">_xlfn.IFS(
   FACT_ORDERS[[#This Row],[TotalAmount]]&gt;1500, 0.15,
   FACT_ORDERS[[#This Row],[TotalAmount]]&gt;1000, 0.1,
   FACT_ORDERS[[#This Row],[TotalAmount]]&gt;500, 0.05,
   TRUE, 0
)</f>
        <v>0.05</v>
      </c>
      <c r="P938" s="28">
        <f xml:space="preserve"> FACT_ORDERS[[#This Row],[TotalAmount]] * (1 - (FACT_ORDERS[[#This Row],[ClientDiscount]] + FACT_ORDERS[[#This Row],[OrderDiscount]]) )</f>
        <v>576</v>
      </c>
      <c r="Q938" s="28">
        <f>FACT_ORDERS[[#This Row],[TotalAmountWithDiscount]]+FACT_ORDERS[[#This Row],[DeliveryCost]]</f>
        <v>576</v>
      </c>
      <c r="R938" s="35">
        <v>44737</v>
      </c>
      <c r="S938" s="35" t="str">
        <f>IF(NETWORKDAYS(FACT_ORDERS[[#This Row],[Order-Date]], FACT_ORDERS[[#This Row],[ArrivalDate ]]) &gt; 10, "Late", "On Time")</f>
        <v>On Time</v>
      </c>
    </row>
    <row r="939" spans="1:19" x14ac:dyDescent="0.3">
      <c r="A939" s="12">
        <v>5937</v>
      </c>
      <c r="B939" s="12">
        <v>212</v>
      </c>
      <c r="C939" s="12">
        <v>10968</v>
      </c>
      <c r="D939" s="12">
        <v>938</v>
      </c>
      <c r="E939" s="12" t="s">
        <v>243</v>
      </c>
      <c r="F939" s="13">
        <v>44728</v>
      </c>
      <c r="G939" s="26" t="s">
        <v>11606</v>
      </c>
      <c r="H939" s="12">
        <v>58</v>
      </c>
      <c r="I939" s="28">
        <f>VLOOKUP(B:B,DIM_PRODUCTS!A:F,5,FALSE)</f>
        <v>41</v>
      </c>
      <c r="J939" s="28">
        <f>FACT_ORDERS[[#This Row],[ProductPrice]]*FACT_ORDERS[[#This Row],[Quantity]]</f>
        <v>2378</v>
      </c>
      <c r="K939" s="12" t="str">
        <f>VLOOKUP(C:C,DIM_CUSTOMERS!A:G,7,FALSE)</f>
        <v>Nigeria</v>
      </c>
      <c r="L939" s="30" cm="1">
        <f t="array" ref="L939">_xlfn.IFS(
    AND(FACT_ORDERS[[#This Row],[DeliveryMehtod]]="shippment",FACT_ORDERS[[#This Row],[TotalAmount]]&gt;=200), 0,
    AND(FACT_ORDERS[[#This Row],[DeliveryMehtod]]="pickup"), 15,
    AND(FACT_ORDERS[[#This Row],[DeliveryMehtod]]="shippment",FACT_ORDERS[[#This Row],[TotalAmount]]&lt;200), 35
)</f>
        <v>15</v>
      </c>
      <c r="M939" s="12" t="str" cm="1">
        <f t="array" ref="M939">_xlfn.IFS(
    SUMIFS(FACT_ORDERS[TotalAmount], FACT_ORDERS[WD_CUSTOMERS],FACT_ORDERS[[#This Row],[WD_CUSTOMERS]])&gt;=15000, "VIP",
    SUMIFS(FACT_ORDERS[TotalAmount], FACT_ORDERS[WD_CUSTOMERS],FACT_ORDERS[[#This Row],[WD_CUSTOMERS]])&gt;=8000, "Premium",
    TRUE, "Regular"
)</f>
        <v>VIP</v>
      </c>
      <c r="N939" s="32" cm="1">
        <f t="array" ref="N939">_xlfn.IFS(
   FACT_ORDERS[[#This Row],[TypeOfClient]]="VIP", 0.2,
   FACT_ORDERS[[#This Row],[TypeOfClient]]="Premium", 0.1,
   TRUE, 0
)</f>
        <v>0.2</v>
      </c>
      <c r="O939" s="31" cm="1">
        <f t="array" ref="O939">_xlfn.IFS(
   FACT_ORDERS[[#This Row],[TotalAmount]]&gt;1500, 0.15,
   FACT_ORDERS[[#This Row],[TotalAmount]]&gt;1000, 0.1,
   FACT_ORDERS[[#This Row],[TotalAmount]]&gt;500, 0.05,
   TRUE, 0
)</f>
        <v>0.15</v>
      </c>
      <c r="P939" s="28">
        <f xml:space="preserve"> FACT_ORDERS[[#This Row],[TotalAmount]] * (1 - (FACT_ORDERS[[#This Row],[ClientDiscount]] + FACT_ORDERS[[#This Row],[OrderDiscount]]) )</f>
        <v>1545.7</v>
      </c>
      <c r="Q939" s="28">
        <f>FACT_ORDERS[[#This Row],[TotalAmountWithDiscount]]+FACT_ORDERS[[#This Row],[DeliveryCost]]</f>
        <v>1560.7</v>
      </c>
      <c r="R939" s="35">
        <v>44736</v>
      </c>
      <c r="S939" s="35" t="str">
        <f>IF(NETWORKDAYS(FACT_ORDERS[[#This Row],[Order-Date]], FACT_ORDERS[[#This Row],[ArrivalDate ]]) &gt; 10, "Late", "On Time")</f>
        <v>On Time</v>
      </c>
    </row>
    <row r="940" spans="1:19" x14ac:dyDescent="0.3">
      <c r="A940" s="12">
        <v>5938</v>
      </c>
      <c r="B940" s="12">
        <v>290</v>
      </c>
      <c r="C940" s="12">
        <v>10968</v>
      </c>
      <c r="D940" s="12">
        <v>939</v>
      </c>
      <c r="E940" s="12" t="s">
        <v>244</v>
      </c>
      <c r="F940" s="13">
        <v>44728</v>
      </c>
      <c r="G940" s="26" t="s">
        <v>11607</v>
      </c>
      <c r="H940" s="12">
        <v>7</v>
      </c>
      <c r="I940" s="28">
        <f>VLOOKUP(B:B,DIM_PRODUCTS!A:F,5,FALSE)</f>
        <v>15</v>
      </c>
      <c r="J940" s="28">
        <f>FACT_ORDERS[[#This Row],[ProductPrice]]*FACT_ORDERS[[#This Row],[Quantity]]</f>
        <v>105</v>
      </c>
      <c r="K940" s="12" t="str">
        <f>VLOOKUP(C:C,DIM_CUSTOMERS!A:G,7,FALSE)</f>
        <v>Nigeria</v>
      </c>
      <c r="L940" s="30" cm="1">
        <f t="array" ref="L940">_xlfn.IFS(
    AND(FACT_ORDERS[[#This Row],[DeliveryMehtod]]="shippment",FACT_ORDERS[[#This Row],[TotalAmount]]&gt;=200), 0,
    AND(FACT_ORDERS[[#This Row],[DeliveryMehtod]]="pickup"), 15,
    AND(FACT_ORDERS[[#This Row],[DeliveryMehtod]]="shippment",FACT_ORDERS[[#This Row],[TotalAmount]]&lt;200), 35
)</f>
        <v>35</v>
      </c>
      <c r="M940" s="12" t="str" cm="1">
        <f t="array" ref="M940">_xlfn.IFS(
    SUMIFS(FACT_ORDERS[TotalAmount], FACT_ORDERS[WD_CUSTOMERS],FACT_ORDERS[[#This Row],[WD_CUSTOMERS]])&gt;=15000, "VIP",
    SUMIFS(FACT_ORDERS[TotalAmount], FACT_ORDERS[WD_CUSTOMERS],FACT_ORDERS[[#This Row],[WD_CUSTOMERS]])&gt;=8000, "Premium",
    TRUE, "Regular"
)</f>
        <v>VIP</v>
      </c>
      <c r="N940" s="32" cm="1">
        <f t="array" ref="N940">_xlfn.IFS(
   FACT_ORDERS[[#This Row],[TypeOfClient]]="VIP", 0.2,
   FACT_ORDERS[[#This Row],[TypeOfClient]]="Premium", 0.1,
   TRUE, 0
)</f>
        <v>0.2</v>
      </c>
      <c r="O940" s="31" cm="1">
        <f t="array" ref="O940">_xlfn.IFS(
   FACT_ORDERS[[#This Row],[TotalAmount]]&gt;1500, 0.15,
   FACT_ORDERS[[#This Row],[TotalAmount]]&gt;1000, 0.1,
   FACT_ORDERS[[#This Row],[TotalAmount]]&gt;500, 0.05,
   TRUE, 0
)</f>
        <v>0</v>
      </c>
      <c r="P940" s="28">
        <f xml:space="preserve"> FACT_ORDERS[[#This Row],[TotalAmount]] * (1 - (FACT_ORDERS[[#This Row],[ClientDiscount]] + FACT_ORDERS[[#This Row],[OrderDiscount]]) )</f>
        <v>84</v>
      </c>
      <c r="Q940" s="28">
        <f>FACT_ORDERS[[#This Row],[TotalAmountWithDiscount]]+FACT_ORDERS[[#This Row],[DeliveryCost]]</f>
        <v>119</v>
      </c>
      <c r="R940" s="35">
        <v>44738</v>
      </c>
      <c r="S940" s="35" t="str">
        <f>IF(NETWORKDAYS(FACT_ORDERS[[#This Row],[Order-Date]], FACT_ORDERS[[#This Row],[ArrivalDate ]]) &gt; 10, "Late", "On Time")</f>
        <v>On Time</v>
      </c>
    </row>
    <row r="941" spans="1:19" x14ac:dyDescent="0.3">
      <c r="A941" s="12">
        <v>5939</v>
      </c>
      <c r="B941" s="12">
        <v>241</v>
      </c>
      <c r="C941" s="12">
        <v>10422</v>
      </c>
      <c r="D941" s="12">
        <v>940</v>
      </c>
      <c r="E941" s="12" t="s">
        <v>243</v>
      </c>
      <c r="F941" s="13">
        <v>45541</v>
      </c>
      <c r="G941" s="26" t="s">
        <v>11608</v>
      </c>
      <c r="H941" s="12">
        <v>21</v>
      </c>
      <c r="I941" s="28">
        <f>VLOOKUP(B:B,DIM_PRODUCTS!A:F,5,FALSE)</f>
        <v>20</v>
      </c>
      <c r="J941" s="28">
        <f>FACT_ORDERS[[#This Row],[ProductPrice]]*FACT_ORDERS[[#This Row],[Quantity]]</f>
        <v>420</v>
      </c>
      <c r="K941" s="12" t="str">
        <f>VLOOKUP(C:C,DIM_CUSTOMERS!A:G,7,FALSE)</f>
        <v>Mexico</v>
      </c>
      <c r="L941" s="30" cm="1">
        <f t="array" ref="L941">_xlfn.IFS(
    AND(FACT_ORDERS[[#This Row],[DeliveryMehtod]]="shippment",FACT_ORDERS[[#This Row],[TotalAmount]]&gt;=200), 0,
    AND(FACT_ORDERS[[#This Row],[DeliveryMehtod]]="pickup"), 15,
    AND(FACT_ORDERS[[#This Row],[DeliveryMehtod]]="shippment",FACT_ORDERS[[#This Row],[TotalAmount]]&lt;200), 35
)</f>
        <v>15</v>
      </c>
      <c r="M941" s="12" t="str" cm="1">
        <f t="array" ref="M941">_xlfn.IFS(
    SUMIFS(FACT_ORDERS[TotalAmount], FACT_ORDERS[WD_CUSTOMERS],FACT_ORDERS[[#This Row],[WD_CUSTOMERS]])&gt;=15000, "VIP",
    SUMIFS(FACT_ORDERS[TotalAmount], FACT_ORDERS[WD_CUSTOMERS],FACT_ORDERS[[#This Row],[WD_CUSTOMERS]])&gt;=8000, "Premium",
    TRUE, "Regular"
)</f>
        <v>Regular</v>
      </c>
      <c r="N941" s="32" cm="1">
        <f t="array" ref="N941">_xlfn.IFS(
   FACT_ORDERS[[#This Row],[TypeOfClient]]="VIP", 0.2,
   FACT_ORDERS[[#This Row],[TypeOfClient]]="Premium", 0.1,
   TRUE, 0
)</f>
        <v>0</v>
      </c>
      <c r="O941" s="31" cm="1">
        <f t="array" ref="O941">_xlfn.IFS(
   FACT_ORDERS[[#This Row],[TotalAmount]]&gt;1500, 0.15,
   FACT_ORDERS[[#This Row],[TotalAmount]]&gt;1000, 0.1,
   FACT_ORDERS[[#This Row],[TotalAmount]]&gt;500, 0.05,
   TRUE, 0
)</f>
        <v>0</v>
      </c>
      <c r="P941" s="28">
        <f xml:space="preserve"> FACT_ORDERS[[#This Row],[TotalAmount]] * (1 - (FACT_ORDERS[[#This Row],[ClientDiscount]] + FACT_ORDERS[[#This Row],[OrderDiscount]]) )</f>
        <v>420</v>
      </c>
      <c r="Q941" s="28">
        <f>FACT_ORDERS[[#This Row],[TotalAmountWithDiscount]]+FACT_ORDERS[[#This Row],[DeliveryCost]]</f>
        <v>435</v>
      </c>
      <c r="R941" s="35">
        <v>45551</v>
      </c>
      <c r="S941" s="35" t="str">
        <f>IF(NETWORKDAYS(FACT_ORDERS[[#This Row],[Order-Date]], FACT_ORDERS[[#This Row],[ArrivalDate ]]) &gt; 10, "Late", "On Time")</f>
        <v>On Time</v>
      </c>
    </row>
    <row r="942" spans="1:19" x14ac:dyDescent="0.3">
      <c r="A942" s="12">
        <v>5940</v>
      </c>
      <c r="B942" s="12">
        <v>249</v>
      </c>
      <c r="C942" s="12">
        <v>10422</v>
      </c>
      <c r="D942" s="12">
        <v>941</v>
      </c>
      <c r="E942" s="12" t="s">
        <v>244</v>
      </c>
      <c r="F942" s="13">
        <v>45541</v>
      </c>
      <c r="G942" s="26" t="s">
        <v>11609</v>
      </c>
      <c r="H942" s="12">
        <v>27</v>
      </c>
      <c r="I942" s="28">
        <f>VLOOKUP(B:B,DIM_PRODUCTS!A:F,5,FALSE)</f>
        <v>13</v>
      </c>
      <c r="J942" s="28">
        <f>FACT_ORDERS[[#This Row],[ProductPrice]]*FACT_ORDERS[[#This Row],[Quantity]]</f>
        <v>351</v>
      </c>
      <c r="K942" s="12" t="str">
        <f>VLOOKUP(C:C,DIM_CUSTOMERS!A:G,7,FALSE)</f>
        <v>Mexico</v>
      </c>
      <c r="L942" s="30" cm="1">
        <f t="array" ref="L942">_xlfn.IFS(
    AND(FACT_ORDERS[[#This Row],[DeliveryMehtod]]="shippment",FACT_ORDERS[[#This Row],[TotalAmount]]&gt;=200), 0,
    AND(FACT_ORDERS[[#This Row],[DeliveryMehtod]]="pickup"), 15,
    AND(FACT_ORDERS[[#This Row],[DeliveryMehtod]]="shippment",FACT_ORDERS[[#This Row],[TotalAmount]]&lt;200), 35
)</f>
        <v>0</v>
      </c>
      <c r="M942" s="12" t="str" cm="1">
        <f t="array" ref="M942">_xlfn.IFS(
    SUMIFS(FACT_ORDERS[TotalAmount], FACT_ORDERS[WD_CUSTOMERS],FACT_ORDERS[[#This Row],[WD_CUSTOMERS]])&gt;=15000, "VIP",
    SUMIFS(FACT_ORDERS[TotalAmount], FACT_ORDERS[WD_CUSTOMERS],FACT_ORDERS[[#This Row],[WD_CUSTOMERS]])&gt;=8000, "Premium",
    TRUE, "Regular"
)</f>
        <v>Regular</v>
      </c>
      <c r="N942" s="32" cm="1">
        <f t="array" ref="N942">_xlfn.IFS(
   FACT_ORDERS[[#This Row],[TypeOfClient]]="VIP", 0.2,
   FACT_ORDERS[[#This Row],[TypeOfClient]]="Premium", 0.1,
   TRUE, 0
)</f>
        <v>0</v>
      </c>
      <c r="O942" s="31" cm="1">
        <f t="array" ref="O942">_xlfn.IFS(
   FACT_ORDERS[[#This Row],[TotalAmount]]&gt;1500, 0.15,
   FACT_ORDERS[[#This Row],[TotalAmount]]&gt;1000, 0.1,
   FACT_ORDERS[[#This Row],[TotalAmount]]&gt;500, 0.05,
   TRUE, 0
)</f>
        <v>0</v>
      </c>
      <c r="P942" s="28">
        <f xml:space="preserve"> FACT_ORDERS[[#This Row],[TotalAmount]] * (1 - (FACT_ORDERS[[#This Row],[ClientDiscount]] + FACT_ORDERS[[#This Row],[OrderDiscount]]) )</f>
        <v>351</v>
      </c>
      <c r="Q942" s="28">
        <f>FACT_ORDERS[[#This Row],[TotalAmountWithDiscount]]+FACT_ORDERS[[#This Row],[DeliveryCost]]</f>
        <v>351</v>
      </c>
      <c r="R942" s="35">
        <v>45548</v>
      </c>
      <c r="S942" s="35" t="str">
        <f>IF(NETWORKDAYS(FACT_ORDERS[[#This Row],[Order-Date]], FACT_ORDERS[[#This Row],[ArrivalDate ]]) &gt; 10, "Late", "On Time")</f>
        <v>On Time</v>
      </c>
    </row>
    <row r="943" spans="1:19" x14ac:dyDescent="0.3">
      <c r="A943" s="12">
        <v>5941</v>
      </c>
      <c r="B943" s="12">
        <v>251</v>
      </c>
      <c r="C943" s="12">
        <v>10449</v>
      </c>
      <c r="D943" s="12">
        <v>942</v>
      </c>
      <c r="E943" s="12" t="s">
        <v>243</v>
      </c>
      <c r="F943" s="13">
        <v>45456</v>
      </c>
      <c r="G943" s="26" t="s">
        <v>11610</v>
      </c>
      <c r="H943" s="12">
        <v>33</v>
      </c>
      <c r="I943" s="28">
        <f>VLOOKUP(B:B,DIM_PRODUCTS!A:F,5,FALSE)</f>
        <v>12</v>
      </c>
      <c r="J943" s="28">
        <f>FACT_ORDERS[[#This Row],[ProductPrice]]*FACT_ORDERS[[#This Row],[Quantity]]</f>
        <v>396</v>
      </c>
      <c r="K943" s="12" t="str">
        <f>VLOOKUP(C:C,DIM_CUSTOMERS!A:G,7,FALSE)</f>
        <v>Japan</v>
      </c>
      <c r="L943" s="30" cm="1">
        <f t="array" ref="L943">_xlfn.IFS(
    AND(FACT_ORDERS[[#This Row],[DeliveryMehtod]]="shippment",FACT_ORDERS[[#This Row],[TotalAmount]]&gt;=200), 0,
    AND(FACT_ORDERS[[#This Row],[DeliveryMehtod]]="pickup"), 15,
    AND(FACT_ORDERS[[#This Row],[DeliveryMehtod]]="shippment",FACT_ORDERS[[#This Row],[TotalAmount]]&lt;200), 35
)</f>
        <v>15</v>
      </c>
      <c r="M943" s="12" t="str" cm="1">
        <f t="array" ref="M943">_xlfn.IFS(
    SUMIFS(FACT_ORDERS[TotalAmount], FACT_ORDERS[WD_CUSTOMERS],FACT_ORDERS[[#This Row],[WD_CUSTOMERS]])&gt;=15000, "VIP",
    SUMIFS(FACT_ORDERS[TotalAmount], FACT_ORDERS[WD_CUSTOMERS],FACT_ORDERS[[#This Row],[WD_CUSTOMERS]])&gt;=8000, "Premium",
    TRUE, "Regular"
)</f>
        <v>Regular</v>
      </c>
      <c r="N943" s="32" cm="1">
        <f t="array" ref="N943">_xlfn.IFS(
   FACT_ORDERS[[#This Row],[TypeOfClient]]="VIP", 0.2,
   FACT_ORDERS[[#This Row],[TypeOfClient]]="Premium", 0.1,
   TRUE, 0
)</f>
        <v>0</v>
      </c>
      <c r="O943" s="31" cm="1">
        <f t="array" ref="O943">_xlfn.IFS(
   FACT_ORDERS[[#This Row],[TotalAmount]]&gt;1500, 0.15,
   FACT_ORDERS[[#This Row],[TotalAmount]]&gt;1000, 0.1,
   FACT_ORDERS[[#This Row],[TotalAmount]]&gt;500, 0.05,
   TRUE, 0
)</f>
        <v>0</v>
      </c>
      <c r="P943" s="28">
        <f xml:space="preserve"> FACT_ORDERS[[#This Row],[TotalAmount]] * (1 - (FACT_ORDERS[[#This Row],[ClientDiscount]] + FACT_ORDERS[[#This Row],[OrderDiscount]]) )</f>
        <v>396</v>
      </c>
      <c r="Q943" s="28">
        <f>FACT_ORDERS[[#This Row],[TotalAmountWithDiscount]]+FACT_ORDERS[[#This Row],[DeliveryCost]]</f>
        <v>411</v>
      </c>
      <c r="R943" s="35">
        <v>45473</v>
      </c>
      <c r="S943" s="35" t="str">
        <f>IF(NETWORKDAYS(FACT_ORDERS[[#This Row],[Order-Date]], FACT_ORDERS[[#This Row],[ArrivalDate ]]) &gt; 10, "Late", "On Time")</f>
        <v>Late</v>
      </c>
    </row>
    <row r="944" spans="1:19" x14ac:dyDescent="0.3">
      <c r="A944" s="12">
        <v>5942</v>
      </c>
      <c r="B944" s="12">
        <v>206</v>
      </c>
      <c r="C944" s="12">
        <v>10449</v>
      </c>
      <c r="D944" s="12">
        <v>943</v>
      </c>
      <c r="E944" s="12" t="s">
        <v>243</v>
      </c>
      <c r="F944" s="13">
        <v>45456</v>
      </c>
      <c r="G944" s="26" t="s">
        <v>11611</v>
      </c>
      <c r="H944" s="12">
        <v>13</v>
      </c>
      <c r="I944" s="28">
        <f>VLOOKUP(B:B,DIM_PRODUCTS!A:F,5,FALSE)</f>
        <v>10</v>
      </c>
      <c r="J944" s="28">
        <f>FACT_ORDERS[[#This Row],[ProductPrice]]*FACT_ORDERS[[#This Row],[Quantity]]</f>
        <v>130</v>
      </c>
      <c r="K944" s="12" t="str">
        <f>VLOOKUP(C:C,DIM_CUSTOMERS!A:G,7,FALSE)</f>
        <v>Japan</v>
      </c>
      <c r="L944" s="30" cm="1">
        <f t="array" ref="L944">_xlfn.IFS(
    AND(FACT_ORDERS[[#This Row],[DeliveryMehtod]]="shippment",FACT_ORDERS[[#This Row],[TotalAmount]]&gt;=200), 0,
    AND(FACT_ORDERS[[#This Row],[DeliveryMehtod]]="pickup"), 15,
    AND(FACT_ORDERS[[#This Row],[DeliveryMehtod]]="shippment",FACT_ORDERS[[#This Row],[TotalAmount]]&lt;200), 35
)</f>
        <v>15</v>
      </c>
      <c r="M944" s="12" t="str" cm="1">
        <f t="array" ref="M944">_xlfn.IFS(
    SUMIFS(FACT_ORDERS[TotalAmount], FACT_ORDERS[WD_CUSTOMERS],FACT_ORDERS[[#This Row],[WD_CUSTOMERS]])&gt;=15000, "VIP",
    SUMIFS(FACT_ORDERS[TotalAmount], FACT_ORDERS[WD_CUSTOMERS],FACT_ORDERS[[#This Row],[WD_CUSTOMERS]])&gt;=8000, "Premium",
    TRUE, "Regular"
)</f>
        <v>Regular</v>
      </c>
      <c r="N944" s="32" cm="1">
        <f t="array" ref="N944">_xlfn.IFS(
   FACT_ORDERS[[#This Row],[TypeOfClient]]="VIP", 0.2,
   FACT_ORDERS[[#This Row],[TypeOfClient]]="Premium", 0.1,
   TRUE, 0
)</f>
        <v>0</v>
      </c>
      <c r="O944" s="31" cm="1">
        <f t="array" ref="O944">_xlfn.IFS(
   FACT_ORDERS[[#This Row],[TotalAmount]]&gt;1500, 0.15,
   FACT_ORDERS[[#This Row],[TotalAmount]]&gt;1000, 0.1,
   FACT_ORDERS[[#This Row],[TotalAmount]]&gt;500, 0.05,
   TRUE, 0
)</f>
        <v>0</v>
      </c>
      <c r="P944" s="28">
        <f xml:space="preserve"> FACT_ORDERS[[#This Row],[TotalAmount]] * (1 - (FACT_ORDERS[[#This Row],[ClientDiscount]] + FACT_ORDERS[[#This Row],[OrderDiscount]]) )</f>
        <v>130</v>
      </c>
      <c r="Q944" s="28">
        <f>FACT_ORDERS[[#This Row],[TotalAmountWithDiscount]]+FACT_ORDERS[[#This Row],[DeliveryCost]]</f>
        <v>145</v>
      </c>
      <c r="R944" s="35">
        <v>45467</v>
      </c>
      <c r="S944" s="35" t="str">
        <f>IF(NETWORKDAYS(FACT_ORDERS[[#This Row],[Order-Date]], FACT_ORDERS[[#This Row],[ArrivalDate ]]) &gt; 10, "Late", "On Time")</f>
        <v>On Time</v>
      </c>
    </row>
    <row r="945" spans="1:19" x14ac:dyDescent="0.3">
      <c r="A945" s="12">
        <v>5943</v>
      </c>
      <c r="B945" s="12">
        <v>232</v>
      </c>
      <c r="C945" s="12">
        <v>10927</v>
      </c>
      <c r="D945" s="12">
        <v>944</v>
      </c>
      <c r="E945" s="12" t="s">
        <v>244</v>
      </c>
      <c r="F945" s="13">
        <v>44932</v>
      </c>
      <c r="G945" s="26" t="s">
        <v>11612</v>
      </c>
      <c r="H945" s="12">
        <v>23</v>
      </c>
      <c r="I945" s="28">
        <f>VLOOKUP(B:B,DIM_PRODUCTS!A:F,5,FALSE)</f>
        <v>10</v>
      </c>
      <c r="J945" s="28">
        <f>FACT_ORDERS[[#This Row],[ProductPrice]]*FACT_ORDERS[[#This Row],[Quantity]]</f>
        <v>230</v>
      </c>
      <c r="K945" s="12" t="str">
        <f>VLOOKUP(C:C,DIM_CUSTOMERS!A:G,7,FALSE)</f>
        <v>Australia</v>
      </c>
      <c r="L945" s="30" cm="1">
        <f t="array" ref="L945">_xlfn.IFS(
    AND(FACT_ORDERS[[#This Row],[DeliveryMehtod]]="shippment",FACT_ORDERS[[#This Row],[TotalAmount]]&gt;=200), 0,
    AND(FACT_ORDERS[[#This Row],[DeliveryMehtod]]="pickup"), 15,
    AND(FACT_ORDERS[[#This Row],[DeliveryMehtod]]="shippment",FACT_ORDERS[[#This Row],[TotalAmount]]&lt;200), 35
)</f>
        <v>0</v>
      </c>
      <c r="M945" s="12" t="str" cm="1">
        <f t="array" ref="M945">_xlfn.IFS(
    SUMIFS(FACT_ORDERS[TotalAmount], FACT_ORDERS[WD_CUSTOMERS],FACT_ORDERS[[#This Row],[WD_CUSTOMERS]])&gt;=15000, "VIP",
    SUMIFS(FACT_ORDERS[TotalAmount], FACT_ORDERS[WD_CUSTOMERS],FACT_ORDERS[[#This Row],[WD_CUSTOMERS]])&gt;=8000, "Premium",
    TRUE, "Regular"
)</f>
        <v>Regular</v>
      </c>
      <c r="N945" s="32" cm="1">
        <f t="array" ref="N945">_xlfn.IFS(
   FACT_ORDERS[[#This Row],[TypeOfClient]]="VIP", 0.2,
   FACT_ORDERS[[#This Row],[TypeOfClient]]="Premium", 0.1,
   TRUE, 0
)</f>
        <v>0</v>
      </c>
      <c r="O945" s="31" cm="1">
        <f t="array" ref="O945">_xlfn.IFS(
   FACT_ORDERS[[#This Row],[TotalAmount]]&gt;1500, 0.15,
   FACT_ORDERS[[#This Row],[TotalAmount]]&gt;1000, 0.1,
   FACT_ORDERS[[#This Row],[TotalAmount]]&gt;500, 0.05,
   TRUE, 0
)</f>
        <v>0</v>
      </c>
      <c r="P945" s="28">
        <f xml:space="preserve"> FACT_ORDERS[[#This Row],[TotalAmount]] * (1 - (FACT_ORDERS[[#This Row],[ClientDiscount]] + FACT_ORDERS[[#This Row],[OrderDiscount]]) )</f>
        <v>230</v>
      </c>
      <c r="Q945" s="28">
        <f>FACT_ORDERS[[#This Row],[TotalAmountWithDiscount]]+FACT_ORDERS[[#This Row],[DeliveryCost]]</f>
        <v>230</v>
      </c>
      <c r="R945" s="35">
        <v>44939</v>
      </c>
      <c r="S945" s="35" t="str">
        <f>IF(NETWORKDAYS(FACT_ORDERS[[#This Row],[Order-Date]], FACT_ORDERS[[#This Row],[ArrivalDate ]]) &gt; 10, "Late", "On Time")</f>
        <v>On Time</v>
      </c>
    </row>
    <row r="946" spans="1:19" x14ac:dyDescent="0.3">
      <c r="A946" s="12">
        <v>5944</v>
      </c>
      <c r="B946" s="12">
        <v>228</v>
      </c>
      <c r="C946" s="12">
        <v>10007</v>
      </c>
      <c r="D946" s="12">
        <v>945</v>
      </c>
      <c r="E946" s="12" t="s">
        <v>244</v>
      </c>
      <c r="F946" s="13">
        <v>45092</v>
      </c>
      <c r="G946" s="26" t="s">
        <v>11613</v>
      </c>
      <c r="H946" s="12">
        <v>35</v>
      </c>
      <c r="I946" s="28">
        <f>VLOOKUP(B:B,DIM_PRODUCTS!A:F,5,FALSE)</f>
        <v>22</v>
      </c>
      <c r="J946" s="28">
        <f>FACT_ORDERS[[#This Row],[ProductPrice]]*FACT_ORDERS[[#This Row],[Quantity]]</f>
        <v>770</v>
      </c>
      <c r="K946" s="12" t="str">
        <f>VLOOKUP(C:C,DIM_CUSTOMERS!A:G,7,FALSE)</f>
        <v>USA</v>
      </c>
      <c r="L946" s="30" cm="1">
        <f t="array" ref="L946">_xlfn.IFS(
    AND(FACT_ORDERS[[#This Row],[DeliveryMehtod]]="shippment",FACT_ORDERS[[#This Row],[TotalAmount]]&gt;=200), 0,
    AND(FACT_ORDERS[[#This Row],[DeliveryMehtod]]="pickup"), 15,
    AND(FACT_ORDERS[[#This Row],[DeliveryMehtod]]="shippment",FACT_ORDERS[[#This Row],[TotalAmount]]&lt;200), 35
)</f>
        <v>0</v>
      </c>
      <c r="M946" s="12" t="str" cm="1">
        <f t="array" ref="M946">_xlfn.IFS(
    SUMIFS(FACT_ORDERS[TotalAmount], FACT_ORDERS[WD_CUSTOMERS],FACT_ORDERS[[#This Row],[WD_CUSTOMERS]])&gt;=15000, "VIP",
    SUMIFS(FACT_ORDERS[TotalAmount], FACT_ORDERS[WD_CUSTOMERS],FACT_ORDERS[[#This Row],[WD_CUSTOMERS]])&gt;=8000, "Premium",
    TRUE, "Regular"
)</f>
        <v>Regular</v>
      </c>
      <c r="N946" s="32" cm="1">
        <f t="array" ref="N946">_xlfn.IFS(
   FACT_ORDERS[[#This Row],[TypeOfClient]]="VIP", 0.2,
   FACT_ORDERS[[#This Row],[TypeOfClient]]="Premium", 0.1,
   TRUE, 0
)</f>
        <v>0</v>
      </c>
      <c r="O946" s="31" cm="1">
        <f t="array" ref="O946">_xlfn.IFS(
   FACT_ORDERS[[#This Row],[TotalAmount]]&gt;1500, 0.15,
   FACT_ORDERS[[#This Row],[TotalAmount]]&gt;1000, 0.1,
   FACT_ORDERS[[#This Row],[TotalAmount]]&gt;500, 0.05,
   TRUE, 0
)</f>
        <v>0.05</v>
      </c>
      <c r="P946" s="28">
        <f xml:space="preserve"> FACT_ORDERS[[#This Row],[TotalAmount]] * (1 - (FACT_ORDERS[[#This Row],[ClientDiscount]] + FACT_ORDERS[[#This Row],[OrderDiscount]]) )</f>
        <v>731.5</v>
      </c>
      <c r="Q946" s="28">
        <f>FACT_ORDERS[[#This Row],[TotalAmountWithDiscount]]+FACT_ORDERS[[#This Row],[DeliveryCost]]</f>
        <v>731.5</v>
      </c>
      <c r="R946" s="35">
        <v>45099</v>
      </c>
      <c r="S946" s="35" t="str">
        <f>IF(NETWORKDAYS(FACT_ORDERS[[#This Row],[Order-Date]], FACT_ORDERS[[#This Row],[ArrivalDate ]]) &gt; 10, "Late", "On Time")</f>
        <v>On Time</v>
      </c>
    </row>
    <row r="947" spans="1:19" x14ac:dyDescent="0.3">
      <c r="A947" s="12">
        <v>5945</v>
      </c>
      <c r="B947" s="12">
        <v>264</v>
      </c>
      <c r="C947" s="12">
        <v>10133</v>
      </c>
      <c r="D947" s="12">
        <v>946</v>
      </c>
      <c r="E947" s="12" t="s">
        <v>243</v>
      </c>
      <c r="F947" s="13">
        <v>45547</v>
      </c>
      <c r="G947" s="26" t="s">
        <v>11614</v>
      </c>
      <c r="H947" s="12">
        <v>18</v>
      </c>
      <c r="I947" s="28">
        <f>VLOOKUP(B:B,DIM_PRODUCTS!A:F,5,FALSE)</f>
        <v>26</v>
      </c>
      <c r="J947" s="28">
        <f>FACT_ORDERS[[#This Row],[ProductPrice]]*FACT_ORDERS[[#This Row],[Quantity]]</f>
        <v>468</v>
      </c>
      <c r="K947" s="12" t="str">
        <f>VLOOKUP(C:C,DIM_CUSTOMERS!A:G,7,FALSE)</f>
        <v>Canada</v>
      </c>
      <c r="L947" s="30" cm="1">
        <f t="array" ref="L947">_xlfn.IFS(
    AND(FACT_ORDERS[[#This Row],[DeliveryMehtod]]="shippment",FACT_ORDERS[[#This Row],[TotalAmount]]&gt;=200), 0,
    AND(FACT_ORDERS[[#This Row],[DeliveryMehtod]]="pickup"), 15,
    AND(FACT_ORDERS[[#This Row],[DeliveryMehtod]]="shippment",FACT_ORDERS[[#This Row],[TotalAmount]]&lt;200), 35
)</f>
        <v>15</v>
      </c>
      <c r="M947" s="12" t="str" cm="1">
        <f t="array" ref="M947">_xlfn.IFS(
    SUMIFS(FACT_ORDERS[TotalAmount], FACT_ORDERS[WD_CUSTOMERS],FACT_ORDERS[[#This Row],[WD_CUSTOMERS]])&gt;=15000, "VIP",
    SUMIFS(FACT_ORDERS[TotalAmount], FACT_ORDERS[WD_CUSTOMERS],FACT_ORDERS[[#This Row],[WD_CUSTOMERS]])&gt;=8000, "Premium",
    TRUE, "Regular"
)</f>
        <v>Premium</v>
      </c>
      <c r="N947" s="32" cm="1">
        <f t="array" ref="N947">_xlfn.IFS(
   FACT_ORDERS[[#This Row],[TypeOfClient]]="VIP", 0.2,
   FACT_ORDERS[[#This Row],[TypeOfClient]]="Premium", 0.1,
   TRUE, 0
)</f>
        <v>0.1</v>
      </c>
      <c r="O947" s="31" cm="1">
        <f t="array" ref="O947">_xlfn.IFS(
   FACT_ORDERS[[#This Row],[TotalAmount]]&gt;1500, 0.15,
   FACT_ORDERS[[#This Row],[TotalAmount]]&gt;1000, 0.1,
   FACT_ORDERS[[#This Row],[TotalAmount]]&gt;500, 0.05,
   TRUE, 0
)</f>
        <v>0</v>
      </c>
      <c r="P947" s="28">
        <f xml:space="preserve"> FACT_ORDERS[[#This Row],[TotalAmount]] * (1 - (FACT_ORDERS[[#This Row],[ClientDiscount]] + FACT_ORDERS[[#This Row],[OrderDiscount]]) )</f>
        <v>421.2</v>
      </c>
      <c r="Q947" s="28">
        <f>FACT_ORDERS[[#This Row],[TotalAmountWithDiscount]]+FACT_ORDERS[[#This Row],[DeliveryCost]]</f>
        <v>436.2</v>
      </c>
      <c r="R947" s="35">
        <v>45556</v>
      </c>
      <c r="S947" s="35" t="str">
        <f>IF(NETWORKDAYS(FACT_ORDERS[[#This Row],[Order-Date]], FACT_ORDERS[[#This Row],[ArrivalDate ]]) &gt; 10, "Late", "On Time")</f>
        <v>On Time</v>
      </c>
    </row>
    <row r="948" spans="1:19" x14ac:dyDescent="0.3">
      <c r="A948" s="12">
        <v>5946</v>
      </c>
      <c r="B948" s="12">
        <v>234</v>
      </c>
      <c r="C948" s="12">
        <v>10133</v>
      </c>
      <c r="D948" s="12">
        <v>947</v>
      </c>
      <c r="E948" s="12" t="s">
        <v>244</v>
      </c>
      <c r="F948" s="13">
        <v>45547</v>
      </c>
      <c r="G948" s="26" t="s">
        <v>11615</v>
      </c>
      <c r="H948" s="12">
        <v>44</v>
      </c>
      <c r="I948" s="28">
        <f>VLOOKUP(B:B,DIM_PRODUCTS!A:F,5,FALSE)</f>
        <v>13</v>
      </c>
      <c r="J948" s="28">
        <f>FACT_ORDERS[[#This Row],[ProductPrice]]*FACT_ORDERS[[#This Row],[Quantity]]</f>
        <v>572</v>
      </c>
      <c r="K948" s="12" t="str">
        <f>VLOOKUP(C:C,DIM_CUSTOMERS!A:G,7,FALSE)</f>
        <v>Canada</v>
      </c>
      <c r="L948" s="30" cm="1">
        <f t="array" ref="L948">_xlfn.IFS(
    AND(FACT_ORDERS[[#This Row],[DeliveryMehtod]]="shippment",FACT_ORDERS[[#This Row],[TotalAmount]]&gt;=200), 0,
    AND(FACT_ORDERS[[#This Row],[DeliveryMehtod]]="pickup"), 15,
    AND(FACT_ORDERS[[#This Row],[DeliveryMehtod]]="shippment",FACT_ORDERS[[#This Row],[TotalAmount]]&lt;200), 35
)</f>
        <v>0</v>
      </c>
      <c r="M948" s="12" t="str" cm="1">
        <f t="array" ref="M948">_xlfn.IFS(
    SUMIFS(FACT_ORDERS[TotalAmount], FACT_ORDERS[WD_CUSTOMERS],FACT_ORDERS[[#This Row],[WD_CUSTOMERS]])&gt;=15000, "VIP",
    SUMIFS(FACT_ORDERS[TotalAmount], FACT_ORDERS[WD_CUSTOMERS],FACT_ORDERS[[#This Row],[WD_CUSTOMERS]])&gt;=8000, "Premium",
    TRUE, "Regular"
)</f>
        <v>Premium</v>
      </c>
      <c r="N948" s="32" cm="1">
        <f t="array" ref="N948">_xlfn.IFS(
   FACT_ORDERS[[#This Row],[TypeOfClient]]="VIP", 0.2,
   FACT_ORDERS[[#This Row],[TypeOfClient]]="Premium", 0.1,
   TRUE, 0
)</f>
        <v>0.1</v>
      </c>
      <c r="O948" s="31" cm="1">
        <f t="array" ref="O948">_xlfn.IFS(
   FACT_ORDERS[[#This Row],[TotalAmount]]&gt;1500, 0.15,
   FACT_ORDERS[[#This Row],[TotalAmount]]&gt;1000, 0.1,
   FACT_ORDERS[[#This Row],[TotalAmount]]&gt;500, 0.05,
   TRUE, 0
)</f>
        <v>0.05</v>
      </c>
      <c r="P948" s="28">
        <f xml:space="preserve"> FACT_ORDERS[[#This Row],[TotalAmount]] * (1 - (FACT_ORDERS[[#This Row],[ClientDiscount]] + FACT_ORDERS[[#This Row],[OrderDiscount]]) )</f>
        <v>486.2</v>
      </c>
      <c r="Q948" s="28">
        <f>FACT_ORDERS[[#This Row],[TotalAmountWithDiscount]]+FACT_ORDERS[[#This Row],[DeliveryCost]]</f>
        <v>486.2</v>
      </c>
      <c r="R948" s="35">
        <v>45557</v>
      </c>
      <c r="S948" s="35" t="str">
        <f>IF(NETWORKDAYS(FACT_ORDERS[[#This Row],[Order-Date]], FACT_ORDERS[[#This Row],[ArrivalDate ]]) &gt; 10, "Late", "On Time")</f>
        <v>On Time</v>
      </c>
    </row>
    <row r="949" spans="1:19" x14ac:dyDescent="0.3">
      <c r="A949" s="12">
        <v>5947</v>
      </c>
      <c r="B949" s="12">
        <v>259</v>
      </c>
      <c r="C949" s="12">
        <v>10133</v>
      </c>
      <c r="D949" s="12">
        <v>948</v>
      </c>
      <c r="E949" s="12" t="s">
        <v>243</v>
      </c>
      <c r="F949" s="13">
        <v>45209</v>
      </c>
      <c r="G949" s="26" t="s">
        <v>11616</v>
      </c>
      <c r="H949" s="12">
        <v>27</v>
      </c>
      <c r="I949" s="28">
        <f>VLOOKUP(B:B,DIM_PRODUCTS!A:F,5,FALSE)</f>
        <v>20</v>
      </c>
      <c r="J949" s="28">
        <f>FACT_ORDERS[[#This Row],[ProductPrice]]*FACT_ORDERS[[#This Row],[Quantity]]</f>
        <v>540</v>
      </c>
      <c r="K949" s="12" t="str">
        <f>VLOOKUP(C:C,DIM_CUSTOMERS!A:G,7,FALSE)</f>
        <v>Canada</v>
      </c>
      <c r="L949" s="30" cm="1">
        <f t="array" ref="L949">_xlfn.IFS(
    AND(FACT_ORDERS[[#This Row],[DeliveryMehtod]]="shippment",FACT_ORDERS[[#This Row],[TotalAmount]]&gt;=200), 0,
    AND(FACT_ORDERS[[#This Row],[DeliveryMehtod]]="pickup"), 15,
    AND(FACT_ORDERS[[#This Row],[DeliveryMehtod]]="shippment",FACT_ORDERS[[#This Row],[TotalAmount]]&lt;200), 35
)</f>
        <v>15</v>
      </c>
      <c r="M949" s="12" t="str" cm="1">
        <f t="array" ref="M949">_xlfn.IFS(
    SUMIFS(FACT_ORDERS[TotalAmount], FACT_ORDERS[WD_CUSTOMERS],FACT_ORDERS[[#This Row],[WD_CUSTOMERS]])&gt;=15000, "VIP",
    SUMIFS(FACT_ORDERS[TotalAmount], FACT_ORDERS[WD_CUSTOMERS],FACT_ORDERS[[#This Row],[WD_CUSTOMERS]])&gt;=8000, "Premium",
    TRUE, "Regular"
)</f>
        <v>Premium</v>
      </c>
      <c r="N949" s="32" cm="1">
        <f t="array" ref="N949">_xlfn.IFS(
   FACT_ORDERS[[#This Row],[TypeOfClient]]="VIP", 0.2,
   FACT_ORDERS[[#This Row],[TypeOfClient]]="Premium", 0.1,
   TRUE, 0
)</f>
        <v>0.1</v>
      </c>
      <c r="O949" s="31" cm="1">
        <f t="array" ref="O949">_xlfn.IFS(
   FACT_ORDERS[[#This Row],[TotalAmount]]&gt;1500, 0.15,
   FACT_ORDERS[[#This Row],[TotalAmount]]&gt;1000, 0.1,
   FACT_ORDERS[[#This Row],[TotalAmount]]&gt;500, 0.05,
   TRUE, 0
)</f>
        <v>0.05</v>
      </c>
      <c r="P949" s="28">
        <f xml:space="preserve"> FACT_ORDERS[[#This Row],[TotalAmount]] * (1 - (FACT_ORDERS[[#This Row],[ClientDiscount]] + FACT_ORDERS[[#This Row],[OrderDiscount]]) )</f>
        <v>459</v>
      </c>
      <c r="Q949" s="28">
        <f>FACT_ORDERS[[#This Row],[TotalAmountWithDiscount]]+FACT_ORDERS[[#This Row],[DeliveryCost]]</f>
        <v>474</v>
      </c>
      <c r="R949" s="35">
        <v>45219</v>
      </c>
      <c r="S949" s="35" t="str">
        <f>IF(NETWORKDAYS(FACT_ORDERS[[#This Row],[Order-Date]], FACT_ORDERS[[#This Row],[ArrivalDate ]]) &gt; 10, "Late", "On Time")</f>
        <v>On Time</v>
      </c>
    </row>
    <row r="950" spans="1:19" x14ac:dyDescent="0.3">
      <c r="A950" s="12">
        <v>5948</v>
      </c>
      <c r="B950" s="12">
        <v>280</v>
      </c>
      <c r="C950" s="12">
        <v>10896</v>
      </c>
      <c r="D950" s="12">
        <v>949</v>
      </c>
      <c r="E950" s="12" t="s">
        <v>243</v>
      </c>
      <c r="F950" s="13">
        <v>45552</v>
      </c>
      <c r="G950" s="26" t="s">
        <v>11617</v>
      </c>
      <c r="H950" s="12">
        <v>32</v>
      </c>
      <c r="I950" s="28">
        <f>VLOOKUP(B:B,DIM_PRODUCTS!A:F,5,FALSE)</f>
        <v>14</v>
      </c>
      <c r="J950" s="28">
        <f>FACT_ORDERS[[#This Row],[ProductPrice]]*FACT_ORDERS[[#This Row],[Quantity]]</f>
        <v>448</v>
      </c>
      <c r="K950" s="12" t="str">
        <f>VLOOKUP(C:C,DIM_CUSTOMERS!A:G,7,FALSE)</f>
        <v>Spain</v>
      </c>
      <c r="L950" s="30" cm="1">
        <f t="array" ref="L950">_xlfn.IFS(
    AND(FACT_ORDERS[[#This Row],[DeliveryMehtod]]="shippment",FACT_ORDERS[[#This Row],[TotalAmount]]&gt;=200), 0,
    AND(FACT_ORDERS[[#This Row],[DeliveryMehtod]]="pickup"), 15,
    AND(FACT_ORDERS[[#This Row],[DeliveryMehtod]]="shippment",FACT_ORDERS[[#This Row],[TotalAmount]]&lt;200), 35
)</f>
        <v>15</v>
      </c>
      <c r="M950" s="12" t="str" cm="1">
        <f t="array" ref="M950">_xlfn.IFS(
    SUMIFS(FACT_ORDERS[TotalAmount], FACT_ORDERS[WD_CUSTOMERS],FACT_ORDERS[[#This Row],[WD_CUSTOMERS]])&gt;=15000, "VIP",
    SUMIFS(FACT_ORDERS[TotalAmount], FACT_ORDERS[WD_CUSTOMERS],FACT_ORDERS[[#This Row],[WD_CUSTOMERS]])&gt;=8000, "Premium",
    TRUE, "Regular"
)</f>
        <v>Regular</v>
      </c>
      <c r="N950" s="32" cm="1">
        <f t="array" ref="N950">_xlfn.IFS(
   FACT_ORDERS[[#This Row],[TypeOfClient]]="VIP", 0.2,
   FACT_ORDERS[[#This Row],[TypeOfClient]]="Premium", 0.1,
   TRUE, 0
)</f>
        <v>0</v>
      </c>
      <c r="O950" s="31" cm="1">
        <f t="array" ref="O950">_xlfn.IFS(
   FACT_ORDERS[[#This Row],[TotalAmount]]&gt;1500, 0.15,
   FACT_ORDERS[[#This Row],[TotalAmount]]&gt;1000, 0.1,
   FACT_ORDERS[[#This Row],[TotalAmount]]&gt;500, 0.05,
   TRUE, 0
)</f>
        <v>0</v>
      </c>
      <c r="P950" s="28">
        <f xml:space="preserve"> FACT_ORDERS[[#This Row],[TotalAmount]] * (1 - (FACT_ORDERS[[#This Row],[ClientDiscount]] + FACT_ORDERS[[#This Row],[OrderDiscount]]) )</f>
        <v>448</v>
      </c>
      <c r="Q950" s="28">
        <f>FACT_ORDERS[[#This Row],[TotalAmountWithDiscount]]+FACT_ORDERS[[#This Row],[DeliveryCost]]</f>
        <v>463</v>
      </c>
      <c r="R950" s="35">
        <v>45560</v>
      </c>
      <c r="S950" s="35" t="str">
        <f>IF(NETWORKDAYS(FACT_ORDERS[[#This Row],[Order-Date]], FACT_ORDERS[[#This Row],[ArrivalDate ]]) &gt; 10, "Late", "On Time")</f>
        <v>On Time</v>
      </c>
    </row>
    <row r="951" spans="1:19" x14ac:dyDescent="0.3">
      <c r="A951" s="12">
        <v>5949</v>
      </c>
      <c r="B951" s="12">
        <v>220</v>
      </c>
      <c r="C951" s="12">
        <v>10896</v>
      </c>
      <c r="D951" s="12">
        <v>950</v>
      </c>
      <c r="E951" s="12" t="s">
        <v>243</v>
      </c>
      <c r="F951" s="13">
        <v>45527</v>
      </c>
      <c r="G951" s="26" t="s">
        <v>11618</v>
      </c>
      <c r="H951" s="12">
        <v>26</v>
      </c>
      <c r="I951" s="28">
        <f>VLOOKUP(B:B,DIM_PRODUCTS!A:F,5,FALSE)</f>
        <v>30</v>
      </c>
      <c r="J951" s="28">
        <f>FACT_ORDERS[[#This Row],[ProductPrice]]*FACT_ORDERS[[#This Row],[Quantity]]</f>
        <v>780</v>
      </c>
      <c r="K951" s="12" t="str">
        <f>VLOOKUP(C:C,DIM_CUSTOMERS!A:G,7,FALSE)</f>
        <v>Spain</v>
      </c>
      <c r="L951" s="30" cm="1">
        <f t="array" ref="L951">_xlfn.IFS(
    AND(FACT_ORDERS[[#This Row],[DeliveryMehtod]]="shippment",FACT_ORDERS[[#This Row],[TotalAmount]]&gt;=200), 0,
    AND(FACT_ORDERS[[#This Row],[DeliveryMehtod]]="pickup"), 15,
    AND(FACT_ORDERS[[#This Row],[DeliveryMehtod]]="shippment",FACT_ORDERS[[#This Row],[TotalAmount]]&lt;200), 35
)</f>
        <v>15</v>
      </c>
      <c r="M951" s="12" t="str" cm="1">
        <f t="array" ref="M951">_xlfn.IFS(
    SUMIFS(FACT_ORDERS[TotalAmount], FACT_ORDERS[WD_CUSTOMERS],FACT_ORDERS[[#This Row],[WD_CUSTOMERS]])&gt;=15000, "VIP",
    SUMIFS(FACT_ORDERS[TotalAmount], FACT_ORDERS[WD_CUSTOMERS],FACT_ORDERS[[#This Row],[WD_CUSTOMERS]])&gt;=8000, "Premium",
    TRUE, "Regular"
)</f>
        <v>Regular</v>
      </c>
      <c r="N951" s="32" cm="1">
        <f t="array" ref="N951">_xlfn.IFS(
   FACT_ORDERS[[#This Row],[TypeOfClient]]="VIP", 0.2,
   FACT_ORDERS[[#This Row],[TypeOfClient]]="Premium", 0.1,
   TRUE, 0
)</f>
        <v>0</v>
      </c>
      <c r="O951" s="31" cm="1">
        <f t="array" ref="O951">_xlfn.IFS(
   FACT_ORDERS[[#This Row],[TotalAmount]]&gt;1500, 0.15,
   FACT_ORDERS[[#This Row],[TotalAmount]]&gt;1000, 0.1,
   FACT_ORDERS[[#This Row],[TotalAmount]]&gt;500, 0.05,
   TRUE, 0
)</f>
        <v>0.05</v>
      </c>
      <c r="P951" s="28">
        <f xml:space="preserve"> FACT_ORDERS[[#This Row],[TotalAmount]] * (1 - (FACT_ORDERS[[#This Row],[ClientDiscount]] + FACT_ORDERS[[#This Row],[OrderDiscount]]) )</f>
        <v>741</v>
      </c>
      <c r="Q951" s="28">
        <f>FACT_ORDERS[[#This Row],[TotalAmountWithDiscount]]+FACT_ORDERS[[#This Row],[DeliveryCost]]</f>
        <v>756</v>
      </c>
      <c r="R951" s="35">
        <v>45535</v>
      </c>
      <c r="S951" s="35" t="str">
        <f>IF(NETWORKDAYS(FACT_ORDERS[[#This Row],[Order-Date]], FACT_ORDERS[[#This Row],[ArrivalDate ]]) &gt; 10, "Late", "On Time")</f>
        <v>On Time</v>
      </c>
    </row>
    <row r="952" spans="1:19" x14ac:dyDescent="0.3">
      <c r="A952" s="12">
        <v>5950</v>
      </c>
      <c r="B952" s="12">
        <v>231</v>
      </c>
      <c r="C952" s="12">
        <v>10896</v>
      </c>
      <c r="D952" s="12">
        <v>951</v>
      </c>
      <c r="E952" s="12" t="s">
        <v>244</v>
      </c>
      <c r="F952" s="13">
        <v>45510</v>
      </c>
      <c r="G952" s="26" t="s">
        <v>4527</v>
      </c>
      <c r="H952" s="12">
        <v>14</v>
      </c>
      <c r="I952" s="28">
        <f>VLOOKUP(B:B,DIM_PRODUCTS!A:F,5,FALSE)</f>
        <v>15</v>
      </c>
      <c r="J952" s="28">
        <f>FACT_ORDERS[[#This Row],[ProductPrice]]*FACT_ORDERS[[#This Row],[Quantity]]</f>
        <v>210</v>
      </c>
      <c r="K952" s="12" t="str">
        <f>VLOOKUP(C:C,DIM_CUSTOMERS!A:G,7,FALSE)</f>
        <v>Spain</v>
      </c>
      <c r="L952" s="30" cm="1">
        <f t="array" ref="L952">_xlfn.IFS(
    AND(FACT_ORDERS[[#This Row],[DeliveryMehtod]]="shippment",FACT_ORDERS[[#This Row],[TotalAmount]]&gt;=200), 0,
    AND(FACT_ORDERS[[#This Row],[DeliveryMehtod]]="pickup"), 15,
    AND(FACT_ORDERS[[#This Row],[DeliveryMehtod]]="shippment",FACT_ORDERS[[#This Row],[TotalAmount]]&lt;200), 35
)</f>
        <v>0</v>
      </c>
      <c r="M952" s="12" t="str" cm="1">
        <f t="array" ref="M952">_xlfn.IFS(
    SUMIFS(FACT_ORDERS[TotalAmount], FACT_ORDERS[WD_CUSTOMERS],FACT_ORDERS[[#This Row],[WD_CUSTOMERS]])&gt;=15000, "VIP",
    SUMIFS(FACT_ORDERS[TotalAmount], FACT_ORDERS[WD_CUSTOMERS],FACT_ORDERS[[#This Row],[WD_CUSTOMERS]])&gt;=8000, "Premium",
    TRUE, "Regular"
)</f>
        <v>Regular</v>
      </c>
      <c r="N952" s="32" cm="1">
        <f t="array" ref="N952">_xlfn.IFS(
   FACT_ORDERS[[#This Row],[TypeOfClient]]="VIP", 0.2,
   FACT_ORDERS[[#This Row],[TypeOfClient]]="Premium", 0.1,
   TRUE, 0
)</f>
        <v>0</v>
      </c>
      <c r="O952" s="31" cm="1">
        <f t="array" ref="O952">_xlfn.IFS(
   FACT_ORDERS[[#This Row],[TotalAmount]]&gt;1500, 0.15,
   FACT_ORDERS[[#This Row],[TotalAmount]]&gt;1000, 0.1,
   FACT_ORDERS[[#This Row],[TotalAmount]]&gt;500, 0.05,
   TRUE, 0
)</f>
        <v>0</v>
      </c>
      <c r="P952" s="28">
        <f xml:space="preserve"> FACT_ORDERS[[#This Row],[TotalAmount]] * (1 - (FACT_ORDERS[[#This Row],[ClientDiscount]] + FACT_ORDERS[[#This Row],[OrderDiscount]]) )</f>
        <v>210</v>
      </c>
      <c r="Q952" s="28">
        <f>FACT_ORDERS[[#This Row],[TotalAmountWithDiscount]]+FACT_ORDERS[[#This Row],[DeliveryCost]]</f>
        <v>210</v>
      </c>
      <c r="R952" s="35">
        <v>45518</v>
      </c>
      <c r="S952" s="35" t="str">
        <f>IF(NETWORKDAYS(FACT_ORDERS[[#This Row],[Order-Date]], FACT_ORDERS[[#This Row],[ArrivalDate ]]) &gt; 10, "Late", "On Time")</f>
        <v>On Time</v>
      </c>
    </row>
    <row r="953" spans="1:19" x14ac:dyDescent="0.3">
      <c r="A953" s="12">
        <v>5951</v>
      </c>
      <c r="B953" s="12">
        <v>265</v>
      </c>
      <c r="C953" s="12">
        <v>10013</v>
      </c>
      <c r="D953" s="12">
        <v>952</v>
      </c>
      <c r="E953" s="12" t="s">
        <v>243</v>
      </c>
      <c r="F953" s="13">
        <v>45444</v>
      </c>
      <c r="G953" s="26" t="s">
        <v>11619</v>
      </c>
      <c r="H953" s="12">
        <v>13</v>
      </c>
      <c r="I953" s="28">
        <f>VLOOKUP(B:B,DIM_PRODUCTS!A:F,5,FALSE)</f>
        <v>13</v>
      </c>
      <c r="J953" s="28">
        <f>FACT_ORDERS[[#This Row],[ProductPrice]]*FACT_ORDERS[[#This Row],[Quantity]]</f>
        <v>169</v>
      </c>
      <c r="K953" s="12" t="str">
        <f>VLOOKUP(C:C,DIM_CUSTOMERS!A:G,7,FALSE)</f>
        <v>Mexico</v>
      </c>
      <c r="L953" s="30" cm="1">
        <f t="array" ref="L953">_xlfn.IFS(
    AND(FACT_ORDERS[[#This Row],[DeliveryMehtod]]="shippment",FACT_ORDERS[[#This Row],[TotalAmount]]&gt;=200), 0,
    AND(FACT_ORDERS[[#This Row],[DeliveryMehtod]]="pickup"), 15,
    AND(FACT_ORDERS[[#This Row],[DeliveryMehtod]]="shippment",FACT_ORDERS[[#This Row],[TotalAmount]]&lt;200), 35
)</f>
        <v>15</v>
      </c>
      <c r="M953" s="12" t="str" cm="1">
        <f t="array" ref="M953">_xlfn.IFS(
    SUMIFS(FACT_ORDERS[TotalAmount], FACT_ORDERS[WD_CUSTOMERS],FACT_ORDERS[[#This Row],[WD_CUSTOMERS]])&gt;=15000, "VIP",
    SUMIFS(FACT_ORDERS[TotalAmount], FACT_ORDERS[WD_CUSTOMERS],FACT_ORDERS[[#This Row],[WD_CUSTOMERS]])&gt;=8000, "Premium",
    TRUE, "Regular"
)</f>
        <v>Regular</v>
      </c>
      <c r="N953" s="32" cm="1">
        <f t="array" ref="N953">_xlfn.IFS(
   FACT_ORDERS[[#This Row],[TypeOfClient]]="VIP", 0.2,
   FACT_ORDERS[[#This Row],[TypeOfClient]]="Premium", 0.1,
   TRUE, 0
)</f>
        <v>0</v>
      </c>
      <c r="O953" s="31" cm="1">
        <f t="array" ref="O953">_xlfn.IFS(
   FACT_ORDERS[[#This Row],[TotalAmount]]&gt;1500, 0.15,
   FACT_ORDERS[[#This Row],[TotalAmount]]&gt;1000, 0.1,
   FACT_ORDERS[[#This Row],[TotalAmount]]&gt;500, 0.05,
   TRUE, 0
)</f>
        <v>0</v>
      </c>
      <c r="P953" s="28">
        <f xml:space="preserve"> FACT_ORDERS[[#This Row],[TotalAmount]] * (1 - (FACT_ORDERS[[#This Row],[ClientDiscount]] + FACT_ORDERS[[#This Row],[OrderDiscount]]) )</f>
        <v>169</v>
      </c>
      <c r="Q953" s="28">
        <f>FACT_ORDERS[[#This Row],[TotalAmountWithDiscount]]+FACT_ORDERS[[#This Row],[DeliveryCost]]</f>
        <v>184</v>
      </c>
      <c r="R953" s="35">
        <v>45451</v>
      </c>
      <c r="S953" s="35" t="str">
        <f>IF(NETWORKDAYS(FACT_ORDERS[[#This Row],[Order-Date]], FACT_ORDERS[[#This Row],[ArrivalDate ]]) &gt; 10, "Late", "On Time")</f>
        <v>On Time</v>
      </c>
    </row>
    <row r="954" spans="1:19" x14ac:dyDescent="0.3">
      <c r="A954" s="12">
        <v>5952</v>
      </c>
      <c r="B954" s="12">
        <v>292</v>
      </c>
      <c r="C954" s="12">
        <v>10013</v>
      </c>
      <c r="D954" s="12">
        <v>953</v>
      </c>
      <c r="E954" s="12" t="s">
        <v>243</v>
      </c>
      <c r="F954" s="13">
        <v>45444</v>
      </c>
      <c r="G954" s="26" t="s">
        <v>11620</v>
      </c>
      <c r="H954" s="12">
        <v>18</v>
      </c>
      <c r="I954" s="28">
        <f>VLOOKUP(B:B,DIM_PRODUCTS!A:F,5,FALSE)</f>
        <v>6</v>
      </c>
      <c r="J954" s="28">
        <f>FACT_ORDERS[[#This Row],[ProductPrice]]*FACT_ORDERS[[#This Row],[Quantity]]</f>
        <v>108</v>
      </c>
      <c r="K954" s="12" t="str">
        <f>VLOOKUP(C:C,DIM_CUSTOMERS!A:G,7,FALSE)</f>
        <v>Mexico</v>
      </c>
      <c r="L954" s="30" cm="1">
        <f t="array" ref="L954">_xlfn.IFS(
    AND(FACT_ORDERS[[#This Row],[DeliveryMehtod]]="shippment",FACT_ORDERS[[#This Row],[TotalAmount]]&gt;=200), 0,
    AND(FACT_ORDERS[[#This Row],[DeliveryMehtod]]="pickup"), 15,
    AND(FACT_ORDERS[[#This Row],[DeliveryMehtod]]="shippment",FACT_ORDERS[[#This Row],[TotalAmount]]&lt;200), 35
)</f>
        <v>15</v>
      </c>
      <c r="M954" s="12" t="str" cm="1">
        <f t="array" ref="M954">_xlfn.IFS(
    SUMIFS(FACT_ORDERS[TotalAmount], FACT_ORDERS[WD_CUSTOMERS],FACT_ORDERS[[#This Row],[WD_CUSTOMERS]])&gt;=15000, "VIP",
    SUMIFS(FACT_ORDERS[TotalAmount], FACT_ORDERS[WD_CUSTOMERS],FACT_ORDERS[[#This Row],[WD_CUSTOMERS]])&gt;=8000, "Premium",
    TRUE, "Regular"
)</f>
        <v>Regular</v>
      </c>
      <c r="N954" s="32" cm="1">
        <f t="array" ref="N954">_xlfn.IFS(
   FACT_ORDERS[[#This Row],[TypeOfClient]]="VIP", 0.2,
   FACT_ORDERS[[#This Row],[TypeOfClient]]="Premium", 0.1,
   TRUE, 0
)</f>
        <v>0</v>
      </c>
      <c r="O954" s="31" cm="1">
        <f t="array" ref="O954">_xlfn.IFS(
   FACT_ORDERS[[#This Row],[TotalAmount]]&gt;1500, 0.15,
   FACT_ORDERS[[#This Row],[TotalAmount]]&gt;1000, 0.1,
   FACT_ORDERS[[#This Row],[TotalAmount]]&gt;500, 0.05,
   TRUE, 0
)</f>
        <v>0</v>
      </c>
      <c r="P954" s="28">
        <f xml:space="preserve"> FACT_ORDERS[[#This Row],[TotalAmount]] * (1 - (FACT_ORDERS[[#This Row],[ClientDiscount]] + FACT_ORDERS[[#This Row],[OrderDiscount]]) )</f>
        <v>108</v>
      </c>
      <c r="Q954" s="28">
        <f>FACT_ORDERS[[#This Row],[TotalAmountWithDiscount]]+FACT_ORDERS[[#This Row],[DeliveryCost]]</f>
        <v>123</v>
      </c>
      <c r="R954" s="35">
        <v>45452</v>
      </c>
      <c r="S954" s="35" t="str">
        <f>IF(NETWORKDAYS(FACT_ORDERS[[#This Row],[Order-Date]], FACT_ORDERS[[#This Row],[ArrivalDate ]]) &gt; 10, "Late", "On Time")</f>
        <v>On Time</v>
      </c>
    </row>
    <row r="955" spans="1:19" x14ac:dyDescent="0.3">
      <c r="A955" s="12">
        <v>5953</v>
      </c>
      <c r="B955" s="12">
        <v>233</v>
      </c>
      <c r="C955" s="12">
        <v>10013</v>
      </c>
      <c r="D955" s="12">
        <v>954</v>
      </c>
      <c r="E955" s="12" t="s">
        <v>244</v>
      </c>
      <c r="F955" s="13">
        <v>45444</v>
      </c>
      <c r="G955" s="26" t="s">
        <v>4023</v>
      </c>
      <c r="H955" s="12">
        <v>18</v>
      </c>
      <c r="I955" s="28">
        <f>VLOOKUP(B:B,DIM_PRODUCTS!A:F,5,FALSE)</f>
        <v>13</v>
      </c>
      <c r="J955" s="28">
        <f>FACT_ORDERS[[#This Row],[ProductPrice]]*FACT_ORDERS[[#This Row],[Quantity]]</f>
        <v>234</v>
      </c>
      <c r="K955" s="12" t="str">
        <f>VLOOKUP(C:C,DIM_CUSTOMERS!A:G,7,FALSE)</f>
        <v>Mexico</v>
      </c>
      <c r="L955" s="30" cm="1">
        <f t="array" ref="L955">_xlfn.IFS(
    AND(FACT_ORDERS[[#This Row],[DeliveryMehtod]]="shippment",FACT_ORDERS[[#This Row],[TotalAmount]]&gt;=200), 0,
    AND(FACT_ORDERS[[#This Row],[DeliveryMehtod]]="pickup"), 15,
    AND(FACT_ORDERS[[#This Row],[DeliveryMehtod]]="shippment",FACT_ORDERS[[#This Row],[TotalAmount]]&lt;200), 35
)</f>
        <v>0</v>
      </c>
      <c r="M955" s="12" t="str" cm="1">
        <f t="array" ref="M955">_xlfn.IFS(
    SUMIFS(FACT_ORDERS[TotalAmount], FACT_ORDERS[WD_CUSTOMERS],FACT_ORDERS[[#This Row],[WD_CUSTOMERS]])&gt;=15000, "VIP",
    SUMIFS(FACT_ORDERS[TotalAmount], FACT_ORDERS[WD_CUSTOMERS],FACT_ORDERS[[#This Row],[WD_CUSTOMERS]])&gt;=8000, "Premium",
    TRUE, "Regular"
)</f>
        <v>Regular</v>
      </c>
      <c r="N955" s="32" cm="1">
        <f t="array" ref="N955">_xlfn.IFS(
   FACT_ORDERS[[#This Row],[TypeOfClient]]="VIP", 0.2,
   FACT_ORDERS[[#This Row],[TypeOfClient]]="Premium", 0.1,
   TRUE, 0
)</f>
        <v>0</v>
      </c>
      <c r="O955" s="31" cm="1">
        <f t="array" ref="O955">_xlfn.IFS(
   FACT_ORDERS[[#This Row],[TotalAmount]]&gt;1500, 0.15,
   FACT_ORDERS[[#This Row],[TotalAmount]]&gt;1000, 0.1,
   FACT_ORDERS[[#This Row],[TotalAmount]]&gt;500, 0.05,
   TRUE, 0
)</f>
        <v>0</v>
      </c>
      <c r="P955" s="28">
        <f xml:space="preserve"> FACT_ORDERS[[#This Row],[TotalAmount]] * (1 - (FACT_ORDERS[[#This Row],[ClientDiscount]] + FACT_ORDERS[[#This Row],[OrderDiscount]]) )</f>
        <v>234</v>
      </c>
      <c r="Q955" s="28">
        <f>FACT_ORDERS[[#This Row],[TotalAmountWithDiscount]]+FACT_ORDERS[[#This Row],[DeliveryCost]]</f>
        <v>234</v>
      </c>
      <c r="R955" s="35">
        <v>45455</v>
      </c>
      <c r="S955" s="35" t="str">
        <f>IF(NETWORKDAYS(FACT_ORDERS[[#This Row],[Order-Date]], FACT_ORDERS[[#This Row],[ArrivalDate ]]) &gt; 10, "Late", "On Time")</f>
        <v>On Time</v>
      </c>
    </row>
    <row r="956" spans="1:19" x14ac:dyDescent="0.3">
      <c r="A956" s="12">
        <v>5954</v>
      </c>
      <c r="B956" s="12">
        <v>295</v>
      </c>
      <c r="C956" s="12">
        <v>10013</v>
      </c>
      <c r="D956" s="12">
        <v>955</v>
      </c>
      <c r="E956" s="12" t="s">
        <v>244</v>
      </c>
      <c r="F956" s="13">
        <v>45444</v>
      </c>
      <c r="G956" s="26" t="s">
        <v>11621</v>
      </c>
      <c r="H956" s="12">
        <v>10</v>
      </c>
      <c r="I956" s="28">
        <f>VLOOKUP(B:B,DIM_PRODUCTS!A:F,5,FALSE)</f>
        <v>10</v>
      </c>
      <c r="J956" s="28">
        <f>FACT_ORDERS[[#This Row],[ProductPrice]]*FACT_ORDERS[[#This Row],[Quantity]]</f>
        <v>100</v>
      </c>
      <c r="K956" s="12" t="str">
        <f>VLOOKUP(C:C,DIM_CUSTOMERS!A:G,7,FALSE)</f>
        <v>Mexico</v>
      </c>
      <c r="L956" s="30" cm="1">
        <f t="array" ref="L956">_xlfn.IFS(
    AND(FACT_ORDERS[[#This Row],[DeliveryMehtod]]="shippment",FACT_ORDERS[[#This Row],[TotalAmount]]&gt;=200), 0,
    AND(FACT_ORDERS[[#This Row],[DeliveryMehtod]]="pickup"), 15,
    AND(FACT_ORDERS[[#This Row],[DeliveryMehtod]]="shippment",FACT_ORDERS[[#This Row],[TotalAmount]]&lt;200), 35
)</f>
        <v>35</v>
      </c>
      <c r="M956" s="12" t="str" cm="1">
        <f t="array" ref="M956">_xlfn.IFS(
    SUMIFS(FACT_ORDERS[TotalAmount], FACT_ORDERS[WD_CUSTOMERS],FACT_ORDERS[[#This Row],[WD_CUSTOMERS]])&gt;=15000, "VIP",
    SUMIFS(FACT_ORDERS[TotalAmount], FACT_ORDERS[WD_CUSTOMERS],FACT_ORDERS[[#This Row],[WD_CUSTOMERS]])&gt;=8000, "Premium",
    TRUE, "Regular"
)</f>
        <v>Regular</v>
      </c>
      <c r="N956" s="32" cm="1">
        <f t="array" ref="N956">_xlfn.IFS(
   FACT_ORDERS[[#This Row],[TypeOfClient]]="VIP", 0.2,
   FACT_ORDERS[[#This Row],[TypeOfClient]]="Premium", 0.1,
   TRUE, 0
)</f>
        <v>0</v>
      </c>
      <c r="O956" s="31" cm="1">
        <f t="array" ref="O956">_xlfn.IFS(
   FACT_ORDERS[[#This Row],[TotalAmount]]&gt;1500, 0.15,
   FACT_ORDERS[[#This Row],[TotalAmount]]&gt;1000, 0.1,
   FACT_ORDERS[[#This Row],[TotalAmount]]&gt;500, 0.05,
   TRUE, 0
)</f>
        <v>0</v>
      </c>
      <c r="P956" s="28">
        <f xml:space="preserve"> FACT_ORDERS[[#This Row],[TotalAmount]] * (1 - (FACT_ORDERS[[#This Row],[ClientDiscount]] + FACT_ORDERS[[#This Row],[OrderDiscount]]) )</f>
        <v>100</v>
      </c>
      <c r="Q956" s="28">
        <f>FACT_ORDERS[[#This Row],[TotalAmountWithDiscount]]+FACT_ORDERS[[#This Row],[DeliveryCost]]</f>
        <v>135</v>
      </c>
      <c r="R956" s="35">
        <v>45452</v>
      </c>
      <c r="S956" s="35" t="str">
        <f>IF(NETWORKDAYS(FACT_ORDERS[[#This Row],[Order-Date]], FACT_ORDERS[[#This Row],[ArrivalDate ]]) &gt; 10, "Late", "On Time")</f>
        <v>On Time</v>
      </c>
    </row>
    <row r="957" spans="1:19" x14ac:dyDescent="0.3">
      <c r="A957" s="12">
        <v>5955</v>
      </c>
      <c r="B957" s="12">
        <v>260</v>
      </c>
      <c r="C957" s="12">
        <v>10755</v>
      </c>
      <c r="D957" s="12">
        <v>956</v>
      </c>
      <c r="E957" s="12" t="s">
        <v>244</v>
      </c>
      <c r="F957" s="13">
        <v>45490</v>
      </c>
      <c r="G957" s="26" t="s">
        <v>11622</v>
      </c>
      <c r="H957" s="12">
        <v>38</v>
      </c>
      <c r="I957" s="28">
        <f>VLOOKUP(B:B,DIM_PRODUCTS!A:F,5,FALSE)</f>
        <v>15</v>
      </c>
      <c r="J957" s="28">
        <f>FACT_ORDERS[[#This Row],[ProductPrice]]*FACT_ORDERS[[#This Row],[Quantity]]</f>
        <v>570</v>
      </c>
      <c r="K957" s="12" t="str">
        <f>VLOOKUP(C:C,DIM_CUSTOMERS!A:G,7,FALSE)</f>
        <v>Germany</v>
      </c>
      <c r="L957" s="30" cm="1">
        <f t="array" ref="L957">_xlfn.IFS(
    AND(FACT_ORDERS[[#This Row],[DeliveryMehtod]]="shippment",FACT_ORDERS[[#This Row],[TotalAmount]]&gt;=200), 0,
    AND(FACT_ORDERS[[#This Row],[DeliveryMehtod]]="pickup"), 15,
    AND(FACT_ORDERS[[#This Row],[DeliveryMehtod]]="shippment",FACT_ORDERS[[#This Row],[TotalAmount]]&lt;200), 35
)</f>
        <v>0</v>
      </c>
      <c r="M957" s="12" t="str" cm="1">
        <f t="array" ref="M957">_xlfn.IFS(
    SUMIFS(FACT_ORDERS[TotalAmount], FACT_ORDERS[WD_CUSTOMERS],FACT_ORDERS[[#This Row],[WD_CUSTOMERS]])&gt;=15000, "VIP",
    SUMIFS(FACT_ORDERS[TotalAmount], FACT_ORDERS[WD_CUSTOMERS],FACT_ORDERS[[#This Row],[WD_CUSTOMERS]])&gt;=8000, "Premium",
    TRUE, "Regular"
)</f>
        <v>Regular</v>
      </c>
      <c r="N957" s="32" cm="1">
        <f t="array" ref="N957">_xlfn.IFS(
   FACT_ORDERS[[#This Row],[TypeOfClient]]="VIP", 0.2,
   FACT_ORDERS[[#This Row],[TypeOfClient]]="Premium", 0.1,
   TRUE, 0
)</f>
        <v>0</v>
      </c>
      <c r="O957" s="31" cm="1">
        <f t="array" ref="O957">_xlfn.IFS(
   FACT_ORDERS[[#This Row],[TotalAmount]]&gt;1500, 0.15,
   FACT_ORDERS[[#This Row],[TotalAmount]]&gt;1000, 0.1,
   FACT_ORDERS[[#This Row],[TotalAmount]]&gt;500, 0.05,
   TRUE, 0
)</f>
        <v>0.05</v>
      </c>
      <c r="P957" s="28">
        <f xml:space="preserve"> FACT_ORDERS[[#This Row],[TotalAmount]] * (1 - (FACT_ORDERS[[#This Row],[ClientDiscount]] + FACT_ORDERS[[#This Row],[OrderDiscount]]) )</f>
        <v>541.5</v>
      </c>
      <c r="Q957" s="28">
        <f>FACT_ORDERS[[#This Row],[TotalAmountWithDiscount]]+FACT_ORDERS[[#This Row],[DeliveryCost]]</f>
        <v>541.5</v>
      </c>
      <c r="R957" s="35">
        <v>45499</v>
      </c>
      <c r="S957" s="35" t="str">
        <f>IF(NETWORKDAYS(FACT_ORDERS[[#This Row],[Order-Date]], FACT_ORDERS[[#This Row],[ArrivalDate ]]) &gt; 10, "Late", "On Time")</f>
        <v>On Time</v>
      </c>
    </row>
    <row r="958" spans="1:19" x14ac:dyDescent="0.3">
      <c r="A958" s="12">
        <v>5956</v>
      </c>
      <c r="B958" s="12">
        <v>283</v>
      </c>
      <c r="C958" s="12">
        <v>10755</v>
      </c>
      <c r="D958" s="12">
        <v>957</v>
      </c>
      <c r="E958" s="12" t="s">
        <v>244</v>
      </c>
      <c r="F958" s="13">
        <v>45490</v>
      </c>
      <c r="G958" s="26" t="s">
        <v>11623</v>
      </c>
      <c r="H958" s="12">
        <v>57</v>
      </c>
      <c r="I958" s="28">
        <f>VLOOKUP(B:B,DIM_PRODUCTS!A:F,5,FALSE)</f>
        <v>11</v>
      </c>
      <c r="J958" s="28">
        <f>FACT_ORDERS[[#This Row],[ProductPrice]]*FACT_ORDERS[[#This Row],[Quantity]]</f>
        <v>627</v>
      </c>
      <c r="K958" s="12" t="str">
        <f>VLOOKUP(C:C,DIM_CUSTOMERS!A:G,7,FALSE)</f>
        <v>Germany</v>
      </c>
      <c r="L958" s="30" cm="1">
        <f t="array" ref="L958">_xlfn.IFS(
    AND(FACT_ORDERS[[#This Row],[DeliveryMehtod]]="shippment",FACT_ORDERS[[#This Row],[TotalAmount]]&gt;=200), 0,
    AND(FACT_ORDERS[[#This Row],[DeliveryMehtod]]="pickup"), 15,
    AND(FACT_ORDERS[[#This Row],[DeliveryMehtod]]="shippment",FACT_ORDERS[[#This Row],[TotalAmount]]&lt;200), 35
)</f>
        <v>0</v>
      </c>
      <c r="M958" s="12" t="str" cm="1">
        <f t="array" ref="M958">_xlfn.IFS(
    SUMIFS(FACT_ORDERS[TotalAmount], FACT_ORDERS[WD_CUSTOMERS],FACT_ORDERS[[#This Row],[WD_CUSTOMERS]])&gt;=15000, "VIP",
    SUMIFS(FACT_ORDERS[TotalAmount], FACT_ORDERS[WD_CUSTOMERS],FACT_ORDERS[[#This Row],[WD_CUSTOMERS]])&gt;=8000, "Premium",
    TRUE, "Regular"
)</f>
        <v>Regular</v>
      </c>
      <c r="N958" s="32" cm="1">
        <f t="array" ref="N958">_xlfn.IFS(
   FACT_ORDERS[[#This Row],[TypeOfClient]]="VIP", 0.2,
   FACT_ORDERS[[#This Row],[TypeOfClient]]="Premium", 0.1,
   TRUE, 0
)</f>
        <v>0</v>
      </c>
      <c r="O958" s="31" cm="1">
        <f t="array" ref="O958">_xlfn.IFS(
   FACT_ORDERS[[#This Row],[TotalAmount]]&gt;1500, 0.15,
   FACT_ORDERS[[#This Row],[TotalAmount]]&gt;1000, 0.1,
   FACT_ORDERS[[#This Row],[TotalAmount]]&gt;500, 0.05,
   TRUE, 0
)</f>
        <v>0.05</v>
      </c>
      <c r="P958" s="28">
        <f xml:space="preserve"> FACT_ORDERS[[#This Row],[TotalAmount]] * (1 - (FACT_ORDERS[[#This Row],[ClientDiscount]] + FACT_ORDERS[[#This Row],[OrderDiscount]]) )</f>
        <v>595.65</v>
      </c>
      <c r="Q958" s="28">
        <f>FACT_ORDERS[[#This Row],[TotalAmountWithDiscount]]+FACT_ORDERS[[#This Row],[DeliveryCost]]</f>
        <v>595.65</v>
      </c>
      <c r="R958" s="35">
        <v>45499</v>
      </c>
      <c r="S958" s="35" t="str">
        <f>IF(NETWORKDAYS(FACT_ORDERS[[#This Row],[Order-Date]], FACT_ORDERS[[#This Row],[ArrivalDate ]]) &gt; 10, "Late", "On Time")</f>
        <v>On Time</v>
      </c>
    </row>
    <row r="959" spans="1:19" x14ac:dyDescent="0.3">
      <c r="A959" s="12">
        <v>5957</v>
      </c>
      <c r="B959" s="12">
        <v>257</v>
      </c>
      <c r="C959" s="12">
        <v>10997</v>
      </c>
      <c r="D959" s="12">
        <v>958</v>
      </c>
      <c r="E959" s="12" t="s">
        <v>244</v>
      </c>
      <c r="F959" s="13">
        <v>45510</v>
      </c>
      <c r="G959" s="26" t="s">
        <v>11624</v>
      </c>
      <c r="H959" s="12">
        <v>25</v>
      </c>
      <c r="I959" s="28">
        <f>VLOOKUP(B:B,DIM_PRODUCTS!A:F,5,FALSE)</f>
        <v>20</v>
      </c>
      <c r="J959" s="28">
        <f>FACT_ORDERS[[#This Row],[ProductPrice]]*FACT_ORDERS[[#This Row],[Quantity]]</f>
        <v>500</v>
      </c>
      <c r="K959" s="12" t="str">
        <f>VLOOKUP(C:C,DIM_CUSTOMERS!A:G,7,FALSE)</f>
        <v>Kenya</v>
      </c>
      <c r="L959" s="30" cm="1">
        <f t="array" ref="L959">_xlfn.IFS(
    AND(FACT_ORDERS[[#This Row],[DeliveryMehtod]]="shippment",FACT_ORDERS[[#This Row],[TotalAmount]]&gt;=200), 0,
    AND(FACT_ORDERS[[#This Row],[DeliveryMehtod]]="pickup"), 15,
    AND(FACT_ORDERS[[#This Row],[DeliveryMehtod]]="shippment",FACT_ORDERS[[#This Row],[TotalAmount]]&lt;200), 35
)</f>
        <v>0</v>
      </c>
      <c r="M959" s="12" t="str" cm="1">
        <f t="array" ref="M959">_xlfn.IFS(
    SUMIFS(FACT_ORDERS[TotalAmount], FACT_ORDERS[WD_CUSTOMERS],FACT_ORDERS[[#This Row],[WD_CUSTOMERS]])&gt;=15000, "VIP",
    SUMIFS(FACT_ORDERS[TotalAmount], FACT_ORDERS[WD_CUSTOMERS],FACT_ORDERS[[#This Row],[WD_CUSTOMERS]])&gt;=8000, "Premium",
    TRUE, "Regular"
)</f>
        <v>Regular</v>
      </c>
      <c r="N959" s="32" cm="1">
        <f t="array" ref="N959">_xlfn.IFS(
   FACT_ORDERS[[#This Row],[TypeOfClient]]="VIP", 0.2,
   FACT_ORDERS[[#This Row],[TypeOfClient]]="Premium", 0.1,
   TRUE, 0
)</f>
        <v>0</v>
      </c>
      <c r="O959" s="31" cm="1">
        <f t="array" ref="O959">_xlfn.IFS(
   FACT_ORDERS[[#This Row],[TotalAmount]]&gt;1500, 0.15,
   FACT_ORDERS[[#This Row],[TotalAmount]]&gt;1000, 0.1,
   FACT_ORDERS[[#This Row],[TotalAmount]]&gt;500, 0.05,
   TRUE, 0
)</f>
        <v>0</v>
      </c>
      <c r="P959" s="28">
        <f xml:space="preserve"> FACT_ORDERS[[#This Row],[TotalAmount]] * (1 - (FACT_ORDERS[[#This Row],[ClientDiscount]] + FACT_ORDERS[[#This Row],[OrderDiscount]]) )</f>
        <v>500</v>
      </c>
      <c r="Q959" s="28">
        <f>FACT_ORDERS[[#This Row],[TotalAmountWithDiscount]]+FACT_ORDERS[[#This Row],[DeliveryCost]]</f>
        <v>500</v>
      </c>
      <c r="R959" s="35">
        <v>45521</v>
      </c>
      <c r="S959" s="35" t="str">
        <f>IF(NETWORKDAYS(FACT_ORDERS[[#This Row],[Order-Date]], FACT_ORDERS[[#This Row],[ArrivalDate ]]) &gt; 10, "Late", "On Time")</f>
        <v>On Time</v>
      </c>
    </row>
    <row r="960" spans="1:19" x14ac:dyDescent="0.3">
      <c r="A960" s="12">
        <v>5958</v>
      </c>
      <c r="B960" s="12">
        <v>234</v>
      </c>
      <c r="C960" s="12">
        <v>10809</v>
      </c>
      <c r="D960" s="12">
        <v>959</v>
      </c>
      <c r="E960" s="12" t="s">
        <v>243</v>
      </c>
      <c r="F960" s="13">
        <v>45446</v>
      </c>
      <c r="G960" s="26" t="s">
        <v>3538</v>
      </c>
      <c r="H960" s="12">
        <v>33</v>
      </c>
      <c r="I960" s="28">
        <f>VLOOKUP(B:B,DIM_PRODUCTS!A:F,5,FALSE)</f>
        <v>13</v>
      </c>
      <c r="J960" s="28">
        <f>FACT_ORDERS[[#This Row],[ProductPrice]]*FACT_ORDERS[[#This Row],[Quantity]]</f>
        <v>429</v>
      </c>
      <c r="K960" s="12" t="str">
        <f>VLOOKUP(C:C,DIM_CUSTOMERS!A:G,7,FALSE)</f>
        <v>France</v>
      </c>
      <c r="L960" s="30" cm="1">
        <f t="array" ref="L960">_xlfn.IFS(
    AND(FACT_ORDERS[[#This Row],[DeliveryMehtod]]="shippment",FACT_ORDERS[[#This Row],[TotalAmount]]&gt;=200), 0,
    AND(FACT_ORDERS[[#This Row],[DeliveryMehtod]]="pickup"), 15,
    AND(FACT_ORDERS[[#This Row],[DeliveryMehtod]]="shippment",FACT_ORDERS[[#This Row],[TotalAmount]]&lt;200), 35
)</f>
        <v>15</v>
      </c>
      <c r="M960" s="12" t="str" cm="1">
        <f t="array" ref="M960">_xlfn.IFS(
    SUMIFS(FACT_ORDERS[TotalAmount], FACT_ORDERS[WD_CUSTOMERS],FACT_ORDERS[[#This Row],[WD_CUSTOMERS]])&gt;=15000, "VIP",
    SUMIFS(FACT_ORDERS[TotalAmount], FACT_ORDERS[WD_CUSTOMERS],FACT_ORDERS[[#This Row],[WD_CUSTOMERS]])&gt;=8000, "Premium",
    TRUE, "Regular"
)</f>
        <v>Regular</v>
      </c>
      <c r="N960" s="32" cm="1">
        <f t="array" ref="N960">_xlfn.IFS(
   FACT_ORDERS[[#This Row],[TypeOfClient]]="VIP", 0.2,
   FACT_ORDERS[[#This Row],[TypeOfClient]]="Premium", 0.1,
   TRUE, 0
)</f>
        <v>0</v>
      </c>
      <c r="O960" s="31" cm="1">
        <f t="array" ref="O960">_xlfn.IFS(
   FACT_ORDERS[[#This Row],[TotalAmount]]&gt;1500, 0.15,
   FACT_ORDERS[[#This Row],[TotalAmount]]&gt;1000, 0.1,
   FACT_ORDERS[[#This Row],[TotalAmount]]&gt;500, 0.05,
   TRUE, 0
)</f>
        <v>0</v>
      </c>
      <c r="P960" s="28">
        <f xml:space="preserve"> FACT_ORDERS[[#This Row],[TotalAmount]] * (1 - (FACT_ORDERS[[#This Row],[ClientDiscount]] + FACT_ORDERS[[#This Row],[OrderDiscount]]) )</f>
        <v>429</v>
      </c>
      <c r="Q960" s="28">
        <f>FACT_ORDERS[[#This Row],[TotalAmountWithDiscount]]+FACT_ORDERS[[#This Row],[DeliveryCost]]</f>
        <v>444</v>
      </c>
      <c r="R960" s="35">
        <v>45455</v>
      </c>
      <c r="S960" s="35" t="str">
        <f>IF(NETWORKDAYS(FACT_ORDERS[[#This Row],[Order-Date]], FACT_ORDERS[[#This Row],[ArrivalDate ]]) &gt; 10, "Late", "On Time")</f>
        <v>On Time</v>
      </c>
    </row>
    <row r="961" spans="1:19" x14ac:dyDescent="0.3">
      <c r="A961" s="12">
        <v>5959</v>
      </c>
      <c r="B961" s="12">
        <v>229</v>
      </c>
      <c r="C961" s="12">
        <v>10165</v>
      </c>
      <c r="D961" s="12">
        <v>960</v>
      </c>
      <c r="E961" s="12" t="s">
        <v>244</v>
      </c>
      <c r="F961" s="13">
        <v>45447</v>
      </c>
      <c r="G961" s="26" t="s">
        <v>11625</v>
      </c>
      <c r="H961" s="12">
        <v>27</v>
      </c>
      <c r="I961" s="28">
        <f>VLOOKUP(B:B,DIM_PRODUCTS!A:F,5,FALSE)</f>
        <v>24</v>
      </c>
      <c r="J961" s="28">
        <f>FACT_ORDERS[[#This Row],[ProductPrice]]*FACT_ORDERS[[#This Row],[Quantity]]</f>
        <v>648</v>
      </c>
      <c r="K961" s="12" t="str">
        <f>VLOOKUP(C:C,DIM_CUSTOMERS!A:G,7,FALSE)</f>
        <v>Mexico</v>
      </c>
      <c r="L961" s="30" cm="1">
        <f t="array" ref="L961">_xlfn.IFS(
    AND(FACT_ORDERS[[#This Row],[DeliveryMehtod]]="shippment",FACT_ORDERS[[#This Row],[TotalAmount]]&gt;=200), 0,
    AND(FACT_ORDERS[[#This Row],[DeliveryMehtod]]="pickup"), 15,
    AND(FACT_ORDERS[[#This Row],[DeliveryMehtod]]="shippment",FACT_ORDERS[[#This Row],[TotalAmount]]&lt;200), 35
)</f>
        <v>0</v>
      </c>
      <c r="M961" s="12" t="str" cm="1">
        <f t="array" ref="M961">_xlfn.IFS(
    SUMIFS(FACT_ORDERS[TotalAmount], FACT_ORDERS[WD_CUSTOMERS],FACT_ORDERS[[#This Row],[WD_CUSTOMERS]])&gt;=15000, "VIP",
    SUMIFS(FACT_ORDERS[TotalAmount], FACT_ORDERS[WD_CUSTOMERS],FACT_ORDERS[[#This Row],[WD_CUSTOMERS]])&gt;=8000, "Premium",
    TRUE, "Regular"
)</f>
        <v>Regular</v>
      </c>
      <c r="N961" s="32" cm="1">
        <f t="array" ref="N961">_xlfn.IFS(
   FACT_ORDERS[[#This Row],[TypeOfClient]]="VIP", 0.2,
   FACT_ORDERS[[#This Row],[TypeOfClient]]="Premium", 0.1,
   TRUE, 0
)</f>
        <v>0</v>
      </c>
      <c r="O961" s="31" cm="1">
        <f t="array" ref="O961">_xlfn.IFS(
   FACT_ORDERS[[#This Row],[TotalAmount]]&gt;1500, 0.15,
   FACT_ORDERS[[#This Row],[TotalAmount]]&gt;1000, 0.1,
   FACT_ORDERS[[#This Row],[TotalAmount]]&gt;500, 0.05,
   TRUE, 0
)</f>
        <v>0.05</v>
      </c>
      <c r="P961" s="28">
        <f xml:space="preserve"> FACT_ORDERS[[#This Row],[TotalAmount]] * (1 - (FACT_ORDERS[[#This Row],[ClientDiscount]] + FACT_ORDERS[[#This Row],[OrderDiscount]]) )</f>
        <v>615.6</v>
      </c>
      <c r="Q961" s="28">
        <f>FACT_ORDERS[[#This Row],[TotalAmountWithDiscount]]+FACT_ORDERS[[#This Row],[DeliveryCost]]</f>
        <v>615.6</v>
      </c>
      <c r="R961" s="35">
        <v>45457</v>
      </c>
      <c r="S961" s="35" t="str">
        <f>IF(NETWORKDAYS(FACT_ORDERS[[#This Row],[Order-Date]], FACT_ORDERS[[#This Row],[ArrivalDate ]]) &gt; 10, "Late", "On Time")</f>
        <v>On Time</v>
      </c>
    </row>
    <row r="962" spans="1:19" x14ac:dyDescent="0.3">
      <c r="A962" s="12">
        <v>5960</v>
      </c>
      <c r="B962" s="12">
        <v>247</v>
      </c>
      <c r="C962" s="12">
        <v>10294</v>
      </c>
      <c r="D962" s="12">
        <v>961</v>
      </c>
      <c r="E962" s="12" t="s">
        <v>244</v>
      </c>
      <c r="F962" s="13">
        <v>45029</v>
      </c>
      <c r="G962" s="26" t="s">
        <v>11626</v>
      </c>
      <c r="H962" s="12">
        <v>22</v>
      </c>
      <c r="I962" s="28">
        <f>VLOOKUP(B:B,DIM_PRODUCTS!A:F,5,FALSE)</f>
        <v>13</v>
      </c>
      <c r="J962" s="28">
        <f>FACT_ORDERS[[#This Row],[ProductPrice]]*FACT_ORDERS[[#This Row],[Quantity]]</f>
        <v>286</v>
      </c>
      <c r="K962" s="12" t="str">
        <f>VLOOKUP(C:C,DIM_CUSTOMERS!A:G,7,FALSE)</f>
        <v>Mexico</v>
      </c>
      <c r="L962" s="30" cm="1">
        <f t="array" ref="L962">_xlfn.IFS(
    AND(FACT_ORDERS[[#This Row],[DeliveryMehtod]]="shippment",FACT_ORDERS[[#This Row],[TotalAmount]]&gt;=200), 0,
    AND(FACT_ORDERS[[#This Row],[DeliveryMehtod]]="pickup"), 15,
    AND(FACT_ORDERS[[#This Row],[DeliveryMehtod]]="shippment",FACT_ORDERS[[#This Row],[TotalAmount]]&lt;200), 35
)</f>
        <v>0</v>
      </c>
      <c r="M962" s="12" t="str" cm="1">
        <f t="array" ref="M962">_xlfn.IFS(
    SUMIFS(FACT_ORDERS[TotalAmount], FACT_ORDERS[WD_CUSTOMERS],FACT_ORDERS[[#This Row],[WD_CUSTOMERS]])&gt;=15000, "VIP",
    SUMIFS(FACT_ORDERS[TotalAmount], FACT_ORDERS[WD_CUSTOMERS],FACT_ORDERS[[#This Row],[WD_CUSTOMERS]])&gt;=8000, "Premium",
    TRUE, "Regular"
)</f>
        <v>Regular</v>
      </c>
      <c r="N962" s="32" cm="1">
        <f t="array" ref="N962">_xlfn.IFS(
   FACT_ORDERS[[#This Row],[TypeOfClient]]="VIP", 0.2,
   FACT_ORDERS[[#This Row],[TypeOfClient]]="Premium", 0.1,
   TRUE, 0
)</f>
        <v>0</v>
      </c>
      <c r="O962" s="31" cm="1">
        <f t="array" ref="O962">_xlfn.IFS(
   FACT_ORDERS[[#This Row],[TotalAmount]]&gt;1500, 0.15,
   FACT_ORDERS[[#This Row],[TotalAmount]]&gt;1000, 0.1,
   FACT_ORDERS[[#This Row],[TotalAmount]]&gt;500, 0.05,
   TRUE, 0
)</f>
        <v>0</v>
      </c>
      <c r="P962" s="28">
        <f xml:space="preserve"> FACT_ORDERS[[#This Row],[TotalAmount]] * (1 - (FACT_ORDERS[[#This Row],[ClientDiscount]] + FACT_ORDERS[[#This Row],[OrderDiscount]]) )</f>
        <v>286</v>
      </c>
      <c r="Q962" s="28">
        <f>FACT_ORDERS[[#This Row],[TotalAmountWithDiscount]]+FACT_ORDERS[[#This Row],[DeliveryCost]]</f>
        <v>286</v>
      </c>
      <c r="R962" s="35">
        <v>45037</v>
      </c>
      <c r="S962" s="35" t="str">
        <f>IF(NETWORKDAYS(FACT_ORDERS[[#This Row],[Order-Date]], FACT_ORDERS[[#This Row],[ArrivalDate ]]) &gt; 10, "Late", "On Time")</f>
        <v>On Time</v>
      </c>
    </row>
    <row r="963" spans="1:19" x14ac:dyDescent="0.3">
      <c r="A963" s="12">
        <v>5961</v>
      </c>
      <c r="B963" s="12">
        <v>237</v>
      </c>
      <c r="C963" s="12">
        <v>10876</v>
      </c>
      <c r="D963" s="12">
        <v>962</v>
      </c>
      <c r="E963" s="12" t="s">
        <v>244</v>
      </c>
      <c r="F963" s="13">
        <v>45558</v>
      </c>
      <c r="G963" s="26" t="s">
        <v>11627</v>
      </c>
      <c r="H963" s="12">
        <v>32</v>
      </c>
      <c r="I963" s="28">
        <f>VLOOKUP(B:B,DIM_PRODUCTS!A:F,5,FALSE)</f>
        <v>17</v>
      </c>
      <c r="J963" s="28">
        <f>FACT_ORDERS[[#This Row],[ProductPrice]]*FACT_ORDERS[[#This Row],[Quantity]]</f>
        <v>544</v>
      </c>
      <c r="K963" s="12" t="str">
        <f>VLOOKUP(C:C,DIM_CUSTOMERS!A:G,7,FALSE)</f>
        <v>Spain</v>
      </c>
      <c r="L963" s="30" cm="1">
        <f t="array" ref="L963">_xlfn.IFS(
    AND(FACT_ORDERS[[#This Row],[DeliveryMehtod]]="shippment",FACT_ORDERS[[#This Row],[TotalAmount]]&gt;=200), 0,
    AND(FACT_ORDERS[[#This Row],[DeliveryMehtod]]="pickup"), 15,
    AND(FACT_ORDERS[[#This Row],[DeliveryMehtod]]="shippment",FACT_ORDERS[[#This Row],[TotalAmount]]&lt;200), 35
)</f>
        <v>0</v>
      </c>
      <c r="M963" s="12" t="str" cm="1">
        <f t="array" ref="M963">_xlfn.IFS(
    SUMIFS(FACT_ORDERS[TotalAmount], FACT_ORDERS[WD_CUSTOMERS],FACT_ORDERS[[#This Row],[WD_CUSTOMERS]])&gt;=15000, "VIP",
    SUMIFS(FACT_ORDERS[TotalAmount], FACT_ORDERS[WD_CUSTOMERS],FACT_ORDERS[[#This Row],[WD_CUSTOMERS]])&gt;=8000, "Premium",
    TRUE, "Regular"
)</f>
        <v>Regular</v>
      </c>
      <c r="N963" s="32" cm="1">
        <f t="array" ref="N963">_xlfn.IFS(
   FACT_ORDERS[[#This Row],[TypeOfClient]]="VIP", 0.2,
   FACT_ORDERS[[#This Row],[TypeOfClient]]="Premium", 0.1,
   TRUE, 0
)</f>
        <v>0</v>
      </c>
      <c r="O963" s="31" cm="1">
        <f t="array" ref="O963">_xlfn.IFS(
   FACT_ORDERS[[#This Row],[TotalAmount]]&gt;1500, 0.15,
   FACT_ORDERS[[#This Row],[TotalAmount]]&gt;1000, 0.1,
   FACT_ORDERS[[#This Row],[TotalAmount]]&gt;500, 0.05,
   TRUE, 0
)</f>
        <v>0.05</v>
      </c>
      <c r="P963" s="28">
        <f xml:space="preserve"> FACT_ORDERS[[#This Row],[TotalAmount]] * (1 - (FACT_ORDERS[[#This Row],[ClientDiscount]] + FACT_ORDERS[[#This Row],[OrderDiscount]]) )</f>
        <v>516.79999999999995</v>
      </c>
      <c r="Q963" s="28">
        <f>FACT_ORDERS[[#This Row],[TotalAmountWithDiscount]]+FACT_ORDERS[[#This Row],[DeliveryCost]]</f>
        <v>516.79999999999995</v>
      </c>
      <c r="R963" s="35">
        <v>45567</v>
      </c>
      <c r="S963" s="35" t="str">
        <f>IF(NETWORKDAYS(FACT_ORDERS[[#This Row],[Order-Date]], FACT_ORDERS[[#This Row],[ArrivalDate ]]) &gt; 10, "Late", "On Time")</f>
        <v>On Time</v>
      </c>
    </row>
    <row r="964" spans="1:19" x14ac:dyDescent="0.3">
      <c r="A964" s="12">
        <v>5962</v>
      </c>
      <c r="B964" s="12">
        <v>253</v>
      </c>
      <c r="C964" s="12">
        <v>10188</v>
      </c>
      <c r="D964" s="12">
        <v>963</v>
      </c>
      <c r="E964" s="12" t="s">
        <v>243</v>
      </c>
      <c r="F964" s="13">
        <v>44312</v>
      </c>
      <c r="G964" s="26" t="s">
        <v>11193</v>
      </c>
      <c r="H964" s="12">
        <v>51</v>
      </c>
      <c r="I964" s="28">
        <f>VLOOKUP(B:B,DIM_PRODUCTS!A:F,5,FALSE)</f>
        <v>11</v>
      </c>
      <c r="J964" s="28">
        <f>FACT_ORDERS[[#This Row],[ProductPrice]]*FACT_ORDERS[[#This Row],[Quantity]]</f>
        <v>561</v>
      </c>
      <c r="K964" s="12" t="str">
        <f>VLOOKUP(C:C,DIM_CUSTOMERS!A:G,7,FALSE)</f>
        <v>USA</v>
      </c>
      <c r="L964" s="30" cm="1">
        <f t="array" ref="L964">_xlfn.IFS(
    AND(FACT_ORDERS[[#This Row],[DeliveryMehtod]]="shippment",FACT_ORDERS[[#This Row],[TotalAmount]]&gt;=200), 0,
    AND(FACT_ORDERS[[#This Row],[DeliveryMehtod]]="pickup"), 15,
    AND(FACT_ORDERS[[#This Row],[DeliveryMehtod]]="shippment",FACT_ORDERS[[#This Row],[TotalAmount]]&lt;200), 35
)</f>
        <v>15</v>
      </c>
      <c r="M964" s="12" t="str" cm="1">
        <f t="array" ref="M964">_xlfn.IFS(
    SUMIFS(FACT_ORDERS[TotalAmount], FACT_ORDERS[WD_CUSTOMERS],FACT_ORDERS[[#This Row],[WD_CUSTOMERS]])&gt;=15000, "VIP",
    SUMIFS(FACT_ORDERS[TotalAmount], FACT_ORDERS[WD_CUSTOMERS],FACT_ORDERS[[#This Row],[WD_CUSTOMERS]])&gt;=8000, "Premium",
    TRUE, "Regular"
)</f>
        <v>Regular</v>
      </c>
      <c r="N964" s="32" cm="1">
        <f t="array" ref="N964">_xlfn.IFS(
   FACT_ORDERS[[#This Row],[TypeOfClient]]="VIP", 0.2,
   FACT_ORDERS[[#This Row],[TypeOfClient]]="Premium", 0.1,
   TRUE, 0
)</f>
        <v>0</v>
      </c>
      <c r="O964" s="31" cm="1">
        <f t="array" ref="O964">_xlfn.IFS(
   FACT_ORDERS[[#This Row],[TotalAmount]]&gt;1500, 0.15,
   FACT_ORDERS[[#This Row],[TotalAmount]]&gt;1000, 0.1,
   FACT_ORDERS[[#This Row],[TotalAmount]]&gt;500, 0.05,
   TRUE, 0
)</f>
        <v>0.05</v>
      </c>
      <c r="P964" s="28">
        <f xml:space="preserve"> FACT_ORDERS[[#This Row],[TotalAmount]] * (1 - (FACT_ORDERS[[#This Row],[ClientDiscount]] + FACT_ORDERS[[#This Row],[OrderDiscount]]) )</f>
        <v>532.94999999999993</v>
      </c>
      <c r="Q964" s="28">
        <f>FACT_ORDERS[[#This Row],[TotalAmountWithDiscount]]+FACT_ORDERS[[#This Row],[DeliveryCost]]</f>
        <v>547.94999999999993</v>
      </c>
      <c r="R964" s="35">
        <v>44321</v>
      </c>
      <c r="S964" s="35" t="str">
        <f>IF(NETWORKDAYS(FACT_ORDERS[[#This Row],[Order-Date]], FACT_ORDERS[[#This Row],[ArrivalDate ]]) &gt; 10, "Late", "On Time")</f>
        <v>On Time</v>
      </c>
    </row>
    <row r="965" spans="1:19" x14ac:dyDescent="0.3">
      <c r="A965" s="12">
        <v>5963</v>
      </c>
      <c r="B965" s="12">
        <v>230</v>
      </c>
      <c r="C965" s="12">
        <v>10188</v>
      </c>
      <c r="D965" s="12">
        <v>964</v>
      </c>
      <c r="E965" s="12" t="s">
        <v>244</v>
      </c>
      <c r="F965" s="13">
        <v>44312</v>
      </c>
      <c r="G965" s="26" t="s">
        <v>3861</v>
      </c>
      <c r="H965" s="12">
        <v>20</v>
      </c>
      <c r="I965" s="28">
        <f>VLOOKUP(B:B,DIM_PRODUCTS!A:F,5,FALSE)</f>
        <v>14</v>
      </c>
      <c r="J965" s="28">
        <f>FACT_ORDERS[[#This Row],[ProductPrice]]*FACT_ORDERS[[#This Row],[Quantity]]</f>
        <v>280</v>
      </c>
      <c r="K965" s="12" t="str">
        <f>VLOOKUP(C:C,DIM_CUSTOMERS!A:G,7,FALSE)</f>
        <v>USA</v>
      </c>
      <c r="L965" s="30" cm="1">
        <f t="array" ref="L965">_xlfn.IFS(
    AND(FACT_ORDERS[[#This Row],[DeliveryMehtod]]="shippment",FACT_ORDERS[[#This Row],[TotalAmount]]&gt;=200), 0,
    AND(FACT_ORDERS[[#This Row],[DeliveryMehtod]]="pickup"), 15,
    AND(FACT_ORDERS[[#This Row],[DeliveryMehtod]]="shippment",FACT_ORDERS[[#This Row],[TotalAmount]]&lt;200), 35
)</f>
        <v>0</v>
      </c>
      <c r="M965" s="12" t="str" cm="1">
        <f t="array" ref="M965">_xlfn.IFS(
    SUMIFS(FACT_ORDERS[TotalAmount], FACT_ORDERS[WD_CUSTOMERS],FACT_ORDERS[[#This Row],[WD_CUSTOMERS]])&gt;=15000, "VIP",
    SUMIFS(FACT_ORDERS[TotalAmount], FACT_ORDERS[WD_CUSTOMERS],FACT_ORDERS[[#This Row],[WD_CUSTOMERS]])&gt;=8000, "Premium",
    TRUE, "Regular"
)</f>
        <v>Regular</v>
      </c>
      <c r="N965" s="32" cm="1">
        <f t="array" ref="N965">_xlfn.IFS(
   FACT_ORDERS[[#This Row],[TypeOfClient]]="VIP", 0.2,
   FACT_ORDERS[[#This Row],[TypeOfClient]]="Premium", 0.1,
   TRUE, 0
)</f>
        <v>0</v>
      </c>
      <c r="O965" s="31" cm="1">
        <f t="array" ref="O965">_xlfn.IFS(
   FACT_ORDERS[[#This Row],[TotalAmount]]&gt;1500, 0.15,
   FACT_ORDERS[[#This Row],[TotalAmount]]&gt;1000, 0.1,
   FACT_ORDERS[[#This Row],[TotalAmount]]&gt;500, 0.05,
   TRUE, 0
)</f>
        <v>0</v>
      </c>
      <c r="P965" s="28">
        <f xml:space="preserve"> FACT_ORDERS[[#This Row],[TotalAmount]] * (1 - (FACT_ORDERS[[#This Row],[ClientDiscount]] + FACT_ORDERS[[#This Row],[OrderDiscount]]) )</f>
        <v>280</v>
      </c>
      <c r="Q965" s="28">
        <f>FACT_ORDERS[[#This Row],[TotalAmountWithDiscount]]+FACT_ORDERS[[#This Row],[DeliveryCost]]</f>
        <v>280</v>
      </c>
      <c r="R965" s="35">
        <v>44322</v>
      </c>
      <c r="S965" s="35" t="str">
        <f>IF(NETWORKDAYS(FACT_ORDERS[[#This Row],[Order-Date]], FACT_ORDERS[[#This Row],[ArrivalDate ]]) &gt; 10, "Late", "On Time")</f>
        <v>On Time</v>
      </c>
    </row>
    <row r="966" spans="1:19" x14ac:dyDescent="0.3">
      <c r="A966" s="12">
        <v>5964</v>
      </c>
      <c r="B966" s="12">
        <v>208</v>
      </c>
      <c r="C966" s="12">
        <v>10286</v>
      </c>
      <c r="D966" s="12">
        <v>965</v>
      </c>
      <c r="E966" s="12" t="s">
        <v>244</v>
      </c>
      <c r="F966" s="13">
        <v>45513</v>
      </c>
      <c r="G966" s="26" t="s">
        <v>11628</v>
      </c>
      <c r="H966" s="12">
        <v>12</v>
      </c>
      <c r="I966" s="28">
        <f>VLOOKUP(B:B,DIM_PRODUCTS!A:F,5,FALSE)</f>
        <v>10</v>
      </c>
      <c r="J966" s="28">
        <f>FACT_ORDERS[[#This Row],[ProductPrice]]*FACT_ORDERS[[#This Row],[Quantity]]</f>
        <v>120</v>
      </c>
      <c r="K966" s="12" t="str">
        <f>VLOOKUP(C:C,DIM_CUSTOMERS!A:G,7,FALSE)</f>
        <v>USA</v>
      </c>
      <c r="L966" s="30" cm="1">
        <f t="array" ref="L966">_xlfn.IFS(
    AND(FACT_ORDERS[[#This Row],[DeliveryMehtod]]="shippment",FACT_ORDERS[[#This Row],[TotalAmount]]&gt;=200), 0,
    AND(FACT_ORDERS[[#This Row],[DeliveryMehtod]]="pickup"), 15,
    AND(FACT_ORDERS[[#This Row],[DeliveryMehtod]]="shippment",FACT_ORDERS[[#This Row],[TotalAmount]]&lt;200), 35
)</f>
        <v>35</v>
      </c>
      <c r="M966" s="12" t="str" cm="1">
        <f t="array" ref="M966">_xlfn.IFS(
    SUMIFS(FACT_ORDERS[TotalAmount], FACT_ORDERS[WD_CUSTOMERS],FACT_ORDERS[[#This Row],[WD_CUSTOMERS]])&gt;=15000, "VIP",
    SUMIFS(FACT_ORDERS[TotalAmount], FACT_ORDERS[WD_CUSTOMERS],FACT_ORDERS[[#This Row],[WD_CUSTOMERS]])&gt;=8000, "Premium",
    TRUE, "Regular"
)</f>
        <v>Regular</v>
      </c>
      <c r="N966" s="32" cm="1">
        <f t="array" ref="N966">_xlfn.IFS(
   FACT_ORDERS[[#This Row],[TypeOfClient]]="VIP", 0.2,
   FACT_ORDERS[[#This Row],[TypeOfClient]]="Premium", 0.1,
   TRUE, 0
)</f>
        <v>0</v>
      </c>
      <c r="O966" s="31" cm="1">
        <f t="array" ref="O966">_xlfn.IFS(
   FACT_ORDERS[[#This Row],[TotalAmount]]&gt;1500, 0.15,
   FACT_ORDERS[[#This Row],[TotalAmount]]&gt;1000, 0.1,
   FACT_ORDERS[[#This Row],[TotalAmount]]&gt;500, 0.05,
   TRUE, 0
)</f>
        <v>0</v>
      </c>
      <c r="P966" s="28">
        <f xml:space="preserve"> FACT_ORDERS[[#This Row],[TotalAmount]] * (1 - (FACT_ORDERS[[#This Row],[ClientDiscount]] + FACT_ORDERS[[#This Row],[OrderDiscount]]) )</f>
        <v>120</v>
      </c>
      <c r="Q966" s="28">
        <f>FACT_ORDERS[[#This Row],[TotalAmountWithDiscount]]+FACT_ORDERS[[#This Row],[DeliveryCost]]</f>
        <v>155</v>
      </c>
      <c r="R966" s="35">
        <v>45521</v>
      </c>
      <c r="S966" s="35" t="str">
        <f>IF(NETWORKDAYS(FACT_ORDERS[[#This Row],[Order-Date]], FACT_ORDERS[[#This Row],[ArrivalDate ]]) &gt; 10, "Late", "On Time")</f>
        <v>On Time</v>
      </c>
    </row>
    <row r="967" spans="1:19" x14ac:dyDescent="0.3">
      <c r="A967" s="12">
        <v>5965</v>
      </c>
      <c r="B967" s="12">
        <v>276</v>
      </c>
      <c r="C967" s="12">
        <v>10286</v>
      </c>
      <c r="D967" s="12">
        <v>966</v>
      </c>
      <c r="E967" s="12" t="s">
        <v>244</v>
      </c>
      <c r="F967" s="13">
        <v>45178</v>
      </c>
      <c r="G967" s="26" t="s">
        <v>11629</v>
      </c>
      <c r="H967" s="12">
        <v>33</v>
      </c>
      <c r="I967" s="28">
        <f>VLOOKUP(B:B,DIM_PRODUCTS!A:F,5,FALSE)</f>
        <v>28</v>
      </c>
      <c r="J967" s="28">
        <f>FACT_ORDERS[[#This Row],[ProductPrice]]*FACT_ORDERS[[#This Row],[Quantity]]</f>
        <v>924</v>
      </c>
      <c r="K967" s="12" t="str">
        <f>VLOOKUP(C:C,DIM_CUSTOMERS!A:G,7,FALSE)</f>
        <v>USA</v>
      </c>
      <c r="L967" s="30" cm="1">
        <f t="array" ref="L967">_xlfn.IFS(
    AND(FACT_ORDERS[[#This Row],[DeliveryMehtod]]="shippment",FACT_ORDERS[[#This Row],[TotalAmount]]&gt;=200), 0,
    AND(FACT_ORDERS[[#This Row],[DeliveryMehtod]]="pickup"), 15,
    AND(FACT_ORDERS[[#This Row],[DeliveryMehtod]]="shippment",FACT_ORDERS[[#This Row],[TotalAmount]]&lt;200), 35
)</f>
        <v>0</v>
      </c>
      <c r="M967" s="12" t="str" cm="1">
        <f t="array" ref="M967">_xlfn.IFS(
    SUMIFS(FACT_ORDERS[TotalAmount], FACT_ORDERS[WD_CUSTOMERS],FACT_ORDERS[[#This Row],[WD_CUSTOMERS]])&gt;=15000, "VIP",
    SUMIFS(FACT_ORDERS[TotalAmount], FACT_ORDERS[WD_CUSTOMERS],FACT_ORDERS[[#This Row],[WD_CUSTOMERS]])&gt;=8000, "Premium",
    TRUE, "Regular"
)</f>
        <v>Regular</v>
      </c>
      <c r="N967" s="32" cm="1">
        <f t="array" ref="N967">_xlfn.IFS(
   FACT_ORDERS[[#This Row],[TypeOfClient]]="VIP", 0.2,
   FACT_ORDERS[[#This Row],[TypeOfClient]]="Premium", 0.1,
   TRUE, 0
)</f>
        <v>0</v>
      </c>
      <c r="O967" s="31" cm="1">
        <f t="array" ref="O967">_xlfn.IFS(
   FACT_ORDERS[[#This Row],[TotalAmount]]&gt;1500, 0.15,
   FACT_ORDERS[[#This Row],[TotalAmount]]&gt;1000, 0.1,
   FACT_ORDERS[[#This Row],[TotalAmount]]&gt;500, 0.05,
   TRUE, 0
)</f>
        <v>0.05</v>
      </c>
      <c r="P967" s="28">
        <f xml:space="preserve"> FACT_ORDERS[[#This Row],[TotalAmount]] * (1 - (FACT_ORDERS[[#This Row],[ClientDiscount]] + FACT_ORDERS[[#This Row],[OrderDiscount]]) )</f>
        <v>877.8</v>
      </c>
      <c r="Q967" s="28">
        <f>FACT_ORDERS[[#This Row],[TotalAmountWithDiscount]]+FACT_ORDERS[[#This Row],[DeliveryCost]]</f>
        <v>877.8</v>
      </c>
      <c r="R967" s="35">
        <v>45185</v>
      </c>
      <c r="S967" s="35" t="str">
        <f>IF(NETWORKDAYS(FACT_ORDERS[[#This Row],[Order-Date]], FACT_ORDERS[[#This Row],[ArrivalDate ]]) &gt; 10, "Late", "On Time")</f>
        <v>On Time</v>
      </c>
    </row>
    <row r="968" spans="1:19" x14ac:dyDescent="0.3">
      <c r="A968" s="12">
        <v>5966</v>
      </c>
      <c r="B968" s="12">
        <v>240</v>
      </c>
      <c r="C968" s="12">
        <v>10286</v>
      </c>
      <c r="D968" s="12">
        <v>967</v>
      </c>
      <c r="E968" s="12" t="s">
        <v>243</v>
      </c>
      <c r="F968" s="13">
        <v>45178</v>
      </c>
      <c r="G968" s="26" t="s">
        <v>11630</v>
      </c>
      <c r="H968" s="12">
        <v>35</v>
      </c>
      <c r="I968" s="28">
        <f>VLOOKUP(B:B,DIM_PRODUCTS!A:F,5,FALSE)</f>
        <v>24</v>
      </c>
      <c r="J968" s="28">
        <f>FACT_ORDERS[[#This Row],[ProductPrice]]*FACT_ORDERS[[#This Row],[Quantity]]</f>
        <v>840</v>
      </c>
      <c r="K968" s="12" t="str">
        <f>VLOOKUP(C:C,DIM_CUSTOMERS!A:G,7,FALSE)</f>
        <v>USA</v>
      </c>
      <c r="L968" s="30" cm="1">
        <f t="array" ref="L968">_xlfn.IFS(
    AND(FACT_ORDERS[[#This Row],[DeliveryMehtod]]="shippment",FACT_ORDERS[[#This Row],[TotalAmount]]&gt;=200), 0,
    AND(FACT_ORDERS[[#This Row],[DeliveryMehtod]]="pickup"), 15,
    AND(FACT_ORDERS[[#This Row],[DeliveryMehtod]]="shippment",FACT_ORDERS[[#This Row],[TotalAmount]]&lt;200), 35
)</f>
        <v>15</v>
      </c>
      <c r="M968" s="12" t="str" cm="1">
        <f t="array" ref="M968">_xlfn.IFS(
    SUMIFS(FACT_ORDERS[TotalAmount], FACT_ORDERS[WD_CUSTOMERS],FACT_ORDERS[[#This Row],[WD_CUSTOMERS]])&gt;=15000, "VIP",
    SUMIFS(FACT_ORDERS[TotalAmount], FACT_ORDERS[WD_CUSTOMERS],FACT_ORDERS[[#This Row],[WD_CUSTOMERS]])&gt;=8000, "Premium",
    TRUE, "Regular"
)</f>
        <v>Regular</v>
      </c>
      <c r="N968" s="32" cm="1">
        <f t="array" ref="N968">_xlfn.IFS(
   FACT_ORDERS[[#This Row],[TypeOfClient]]="VIP", 0.2,
   FACT_ORDERS[[#This Row],[TypeOfClient]]="Premium", 0.1,
   TRUE, 0
)</f>
        <v>0</v>
      </c>
      <c r="O968" s="31" cm="1">
        <f t="array" ref="O968">_xlfn.IFS(
   FACT_ORDERS[[#This Row],[TotalAmount]]&gt;1500, 0.15,
   FACT_ORDERS[[#This Row],[TotalAmount]]&gt;1000, 0.1,
   FACT_ORDERS[[#This Row],[TotalAmount]]&gt;500, 0.05,
   TRUE, 0
)</f>
        <v>0.05</v>
      </c>
      <c r="P968" s="28">
        <f xml:space="preserve"> FACT_ORDERS[[#This Row],[TotalAmount]] * (1 - (FACT_ORDERS[[#This Row],[ClientDiscount]] + FACT_ORDERS[[#This Row],[OrderDiscount]]) )</f>
        <v>798</v>
      </c>
      <c r="Q968" s="28">
        <f>FACT_ORDERS[[#This Row],[TotalAmountWithDiscount]]+FACT_ORDERS[[#This Row],[DeliveryCost]]</f>
        <v>813</v>
      </c>
      <c r="R968" s="35">
        <v>45187</v>
      </c>
      <c r="S968" s="35" t="str">
        <f>IF(NETWORKDAYS(FACT_ORDERS[[#This Row],[Order-Date]], FACT_ORDERS[[#This Row],[ArrivalDate ]]) &gt; 10, "Late", "On Time")</f>
        <v>On Time</v>
      </c>
    </row>
    <row r="969" spans="1:19" x14ac:dyDescent="0.3">
      <c r="A969" s="12">
        <v>5967</v>
      </c>
      <c r="B969" s="12">
        <v>259</v>
      </c>
      <c r="C969" s="12">
        <v>10326</v>
      </c>
      <c r="D969" s="12">
        <v>968</v>
      </c>
      <c r="E969" s="12" t="s">
        <v>243</v>
      </c>
      <c r="F969" s="13">
        <v>45026</v>
      </c>
      <c r="G969" s="26" t="s">
        <v>11631</v>
      </c>
      <c r="H969" s="12">
        <v>21</v>
      </c>
      <c r="I969" s="28">
        <f>VLOOKUP(B:B,DIM_PRODUCTS!A:F,5,FALSE)</f>
        <v>20</v>
      </c>
      <c r="J969" s="28">
        <f>FACT_ORDERS[[#This Row],[ProductPrice]]*FACT_ORDERS[[#This Row],[Quantity]]</f>
        <v>420</v>
      </c>
      <c r="K969" s="12" t="str">
        <f>VLOOKUP(C:C,DIM_CUSTOMERS!A:G,7,FALSE)</f>
        <v>Canada</v>
      </c>
      <c r="L969" s="30" cm="1">
        <f t="array" ref="L969">_xlfn.IFS(
    AND(FACT_ORDERS[[#This Row],[DeliveryMehtod]]="shippment",FACT_ORDERS[[#This Row],[TotalAmount]]&gt;=200), 0,
    AND(FACT_ORDERS[[#This Row],[DeliveryMehtod]]="pickup"), 15,
    AND(FACT_ORDERS[[#This Row],[DeliveryMehtod]]="shippment",FACT_ORDERS[[#This Row],[TotalAmount]]&lt;200), 35
)</f>
        <v>15</v>
      </c>
      <c r="M969" s="12" t="str" cm="1">
        <f t="array" ref="M969">_xlfn.IFS(
    SUMIFS(FACT_ORDERS[TotalAmount], FACT_ORDERS[WD_CUSTOMERS],FACT_ORDERS[[#This Row],[WD_CUSTOMERS]])&gt;=15000, "VIP",
    SUMIFS(FACT_ORDERS[TotalAmount], FACT_ORDERS[WD_CUSTOMERS],FACT_ORDERS[[#This Row],[WD_CUSTOMERS]])&gt;=8000, "Premium",
    TRUE, "Regular"
)</f>
        <v>VIP</v>
      </c>
      <c r="N969" s="32" cm="1">
        <f t="array" ref="N969">_xlfn.IFS(
   FACT_ORDERS[[#This Row],[TypeOfClient]]="VIP", 0.2,
   FACT_ORDERS[[#This Row],[TypeOfClient]]="Premium", 0.1,
   TRUE, 0
)</f>
        <v>0.2</v>
      </c>
      <c r="O969" s="31" cm="1">
        <f t="array" ref="O969">_xlfn.IFS(
   FACT_ORDERS[[#This Row],[TotalAmount]]&gt;1500, 0.15,
   FACT_ORDERS[[#This Row],[TotalAmount]]&gt;1000, 0.1,
   FACT_ORDERS[[#This Row],[TotalAmount]]&gt;500, 0.05,
   TRUE, 0
)</f>
        <v>0</v>
      </c>
      <c r="P969" s="28">
        <f xml:space="preserve"> FACT_ORDERS[[#This Row],[TotalAmount]] * (1 - (FACT_ORDERS[[#This Row],[ClientDiscount]] + FACT_ORDERS[[#This Row],[OrderDiscount]]) )</f>
        <v>336</v>
      </c>
      <c r="Q969" s="28">
        <f>FACT_ORDERS[[#This Row],[TotalAmountWithDiscount]]+FACT_ORDERS[[#This Row],[DeliveryCost]]</f>
        <v>351</v>
      </c>
      <c r="R969" s="35">
        <v>45036</v>
      </c>
      <c r="S969" s="35" t="str">
        <f>IF(NETWORKDAYS(FACT_ORDERS[[#This Row],[Order-Date]], FACT_ORDERS[[#This Row],[ArrivalDate ]]) &gt; 10, "Late", "On Time")</f>
        <v>On Time</v>
      </c>
    </row>
    <row r="970" spans="1:19" x14ac:dyDescent="0.3">
      <c r="A970" s="12">
        <v>5968</v>
      </c>
      <c r="B970" s="12">
        <v>240</v>
      </c>
      <c r="C970" s="12">
        <v>10326</v>
      </c>
      <c r="D970" s="12">
        <v>969</v>
      </c>
      <c r="E970" s="12" t="s">
        <v>243</v>
      </c>
      <c r="F970" s="13">
        <v>45026</v>
      </c>
      <c r="G970" s="26" t="s">
        <v>11632</v>
      </c>
      <c r="H970" s="12">
        <v>28</v>
      </c>
      <c r="I970" s="28">
        <f>VLOOKUP(B:B,DIM_PRODUCTS!A:F,5,FALSE)</f>
        <v>24</v>
      </c>
      <c r="J970" s="28">
        <f>FACT_ORDERS[[#This Row],[ProductPrice]]*FACT_ORDERS[[#This Row],[Quantity]]</f>
        <v>672</v>
      </c>
      <c r="K970" s="12" t="str">
        <f>VLOOKUP(C:C,DIM_CUSTOMERS!A:G,7,FALSE)</f>
        <v>Canada</v>
      </c>
      <c r="L970" s="30" cm="1">
        <f t="array" ref="L970">_xlfn.IFS(
    AND(FACT_ORDERS[[#This Row],[DeliveryMehtod]]="shippment",FACT_ORDERS[[#This Row],[TotalAmount]]&gt;=200), 0,
    AND(FACT_ORDERS[[#This Row],[DeliveryMehtod]]="pickup"), 15,
    AND(FACT_ORDERS[[#This Row],[DeliveryMehtod]]="shippment",FACT_ORDERS[[#This Row],[TotalAmount]]&lt;200), 35
)</f>
        <v>15</v>
      </c>
      <c r="M970" s="12" t="str" cm="1">
        <f t="array" ref="M970">_xlfn.IFS(
    SUMIFS(FACT_ORDERS[TotalAmount], FACT_ORDERS[WD_CUSTOMERS],FACT_ORDERS[[#This Row],[WD_CUSTOMERS]])&gt;=15000, "VIP",
    SUMIFS(FACT_ORDERS[TotalAmount], FACT_ORDERS[WD_CUSTOMERS],FACT_ORDERS[[#This Row],[WD_CUSTOMERS]])&gt;=8000, "Premium",
    TRUE, "Regular"
)</f>
        <v>VIP</v>
      </c>
      <c r="N970" s="32" cm="1">
        <f t="array" ref="N970">_xlfn.IFS(
   FACT_ORDERS[[#This Row],[TypeOfClient]]="VIP", 0.2,
   FACT_ORDERS[[#This Row],[TypeOfClient]]="Premium", 0.1,
   TRUE, 0
)</f>
        <v>0.2</v>
      </c>
      <c r="O970" s="31" cm="1">
        <f t="array" ref="O970">_xlfn.IFS(
   FACT_ORDERS[[#This Row],[TotalAmount]]&gt;1500, 0.15,
   FACT_ORDERS[[#This Row],[TotalAmount]]&gt;1000, 0.1,
   FACT_ORDERS[[#This Row],[TotalAmount]]&gt;500, 0.05,
   TRUE, 0
)</f>
        <v>0.05</v>
      </c>
      <c r="P970" s="28">
        <f xml:space="preserve"> FACT_ORDERS[[#This Row],[TotalAmount]] * (1 - (FACT_ORDERS[[#This Row],[ClientDiscount]] + FACT_ORDERS[[#This Row],[OrderDiscount]]) )</f>
        <v>504</v>
      </c>
      <c r="Q970" s="28">
        <f>FACT_ORDERS[[#This Row],[TotalAmountWithDiscount]]+FACT_ORDERS[[#This Row],[DeliveryCost]]</f>
        <v>519</v>
      </c>
      <c r="R970" s="35">
        <v>45038</v>
      </c>
      <c r="S970" s="35" t="str">
        <f>IF(NETWORKDAYS(FACT_ORDERS[[#This Row],[Order-Date]], FACT_ORDERS[[#This Row],[ArrivalDate ]]) &gt; 10, "Late", "On Time")</f>
        <v>On Time</v>
      </c>
    </row>
    <row r="971" spans="1:19" x14ac:dyDescent="0.3">
      <c r="A971" s="12">
        <v>5969</v>
      </c>
      <c r="B971" s="12">
        <v>275</v>
      </c>
      <c r="C971" s="12">
        <v>10326</v>
      </c>
      <c r="D971" s="12">
        <v>970</v>
      </c>
      <c r="E971" s="12" t="s">
        <v>243</v>
      </c>
      <c r="F971" s="13">
        <v>45026</v>
      </c>
      <c r="G971" s="26" t="s">
        <v>11633</v>
      </c>
      <c r="H971" s="12">
        <v>33</v>
      </c>
      <c r="I971" s="28">
        <f>VLOOKUP(B:B,DIM_PRODUCTS!A:F,5,FALSE)</f>
        <v>35</v>
      </c>
      <c r="J971" s="28">
        <f>FACT_ORDERS[[#This Row],[ProductPrice]]*FACT_ORDERS[[#This Row],[Quantity]]</f>
        <v>1155</v>
      </c>
      <c r="K971" s="12" t="str">
        <f>VLOOKUP(C:C,DIM_CUSTOMERS!A:G,7,FALSE)</f>
        <v>Canada</v>
      </c>
      <c r="L971" s="30" cm="1">
        <f t="array" ref="L971">_xlfn.IFS(
    AND(FACT_ORDERS[[#This Row],[DeliveryMehtod]]="shippment",FACT_ORDERS[[#This Row],[TotalAmount]]&gt;=200), 0,
    AND(FACT_ORDERS[[#This Row],[DeliveryMehtod]]="pickup"), 15,
    AND(FACT_ORDERS[[#This Row],[DeliveryMehtod]]="shippment",FACT_ORDERS[[#This Row],[TotalAmount]]&lt;200), 35
)</f>
        <v>15</v>
      </c>
      <c r="M971" s="12" t="str" cm="1">
        <f t="array" ref="M971">_xlfn.IFS(
    SUMIFS(FACT_ORDERS[TotalAmount], FACT_ORDERS[WD_CUSTOMERS],FACT_ORDERS[[#This Row],[WD_CUSTOMERS]])&gt;=15000, "VIP",
    SUMIFS(FACT_ORDERS[TotalAmount], FACT_ORDERS[WD_CUSTOMERS],FACT_ORDERS[[#This Row],[WD_CUSTOMERS]])&gt;=8000, "Premium",
    TRUE, "Regular"
)</f>
        <v>VIP</v>
      </c>
      <c r="N971" s="32" cm="1">
        <f t="array" ref="N971">_xlfn.IFS(
   FACT_ORDERS[[#This Row],[TypeOfClient]]="VIP", 0.2,
   FACT_ORDERS[[#This Row],[TypeOfClient]]="Premium", 0.1,
   TRUE, 0
)</f>
        <v>0.2</v>
      </c>
      <c r="O971" s="31" cm="1">
        <f t="array" ref="O971">_xlfn.IFS(
   FACT_ORDERS[[#This Row],[TotalAmount]]&gt;1500, 0.15,
   FACT_ORDERS[[#This Row],[TotalAmount]]&gt;1000, 0.1,
   FACT_ORDERS[[#This Row],[TotalAmount]]&gt;500, 0.05,
   TRUE, 0
)</f>
        <v>0.1</v>
      </c>
      <c r="P971" s="28">
        <f xml:space="preserve"> FACT_ORDERS[[#This Row],[TotalAmount]] * (1 - (FACT_ORDERS[[#This Row],[ClientDiscount]] + FACT_ORDERS[[#This Row],[OrderDiscount]]) )</f>
        <v>808.5</v>
      </c>
      <c r="Q971" s="28">
        <f>FACT_ORDERS[[#This Row],[TotalAmountWithDiscount]]+FACT_ORDERS[[#This Row],[DeliveryCost]]</f>
        <v>823.5</v>
      </c>
      <c r="R971" s="35">
        <v>45033</v>
      </c>
      <c r="S971" s="35" t="str">
        <f>IF(NETWORKDAYS(FACT_ORDERS[[#This Row],[Order-Date]], FACT_ORDERS[[#This Row],[ArrivalDate ]]) &gt; 10, "Late", "On Time")</f>
        <v>On Time</v>
      </c>
    </row>
    <row r="972" spans="1:19" x14ac:dyDescent="0.3">
      <c r="A972" s="12">
        <v>5970</v>
      </c>
      <c r="B972" s="12">
        <v>253</v>
      </c>
      <c r="C972" s="12">
        <v>10326</v>
      </c>
      <c r="D972" s="12">
        <v>971</v>
      </c>
      <c r="E972" s="12" t="s">
        <v>244</v>
      </c>
      <c r="F972" s="13">
        <v>44805</v>
      </c>
      <c r="G972" s="26" t="s">
        <v>11634</v>
      </c>
      <c r="H972" s="12">
        <v>46</v>
      </c>
      <c r="I972" s="28">
        <f>VLOOKUP(B:B,DIM_PRODUCTS!A:F,5,FALSE)</f>
        <v>11</v>
      </c>
      <c r="J972" s="28">
        <f>FACT_ORDERS[[#This Row],[ProductPrice]]*FACT_ORDERS[[#This Row],[Quantity]]</f>
        <v>506</v>
      </c>
      <c r="K972" s="12" t="str">
        <f>VLOOKUP(C:C,DIM_CUSTOMERS!A:G,7,FALSE)</f>
        <v>Canada</v>
      </c>
      <c r="L972" s="30" cm="1">
        <f t="array" ref="L972">_xlfn.IFS(
    AND(FACT_ORDERS[[#This Row],[DeliveryMehtod]]="shippment",FACT_ORDERS[[#This Row],[TotalAmount]]&gt;=200), 0,
    AND(FACT_ORDERS[[#This Row],[DeliveryMehtod]]="pickup"), 15,
    AND(FACT_ORDERS[[#This Row],[DeliveryMehtod]]="shippment",FACT_ORDERS[[#This Row],[TotalAmount]]&lt;200), 35
)</f>
        <v>0</v>
      </c>
      <c r="M972" s="12" t="str" cm="1">
        <f t="array" ref="M972">_xlfn.IFS(
    SUMIFS(FACT_ORDERS[TotalAmount], FACT_ORDERS[WD_CUSTOMERS],FACT_ORDERS[[#This Row],[WD_CUSTOMERS]])&gt;=15000, "VIP",
    SUMIFS(FACT_ORDERS[TotalAmount], FACT_ORDERS[WD_CUSTOMERS],FACT_ORDERS[[#This Row],[WD_CUSTOMERS]])&gt;=8000, "Premium",
    TRUE, "Regular"
)</f>
        <v>VIP</v>
      </c>
      <c r="N972" s="32" cm="1">
        <f t="array" ref="N972">_xlfn.IFS(
   FACT_ORDERS[[#This Row],[TypeOfClient]]="VIP", 0.2,
   FACT_ORDERS[[#This Row],[TypeOfClient]]="Premium", 0.1,
   TRUE, 0
)</f>
        <v>0.2</v>
      </c>
      <c r="O972" s="31" cm="1">
        <f t="array" ref="O972">_xlfn.IFS(
   FACT_ORDERS[[#This Row],[TotalAmount]]&gt;1500, 0.15,
   FACT_ORDERS[[#This Row],[TotalAmount]]&gt;1000, 0.1,
   FACT_ORDERS[[#This Row],[TotalAmount]]&gt;500, 0.05,
   TRUE, 0
)</f>
        <v>0.05</v>
      </c>
      <c r="P972" s="28">
        <f xml:space="preserve"> FACT_ORDERS[[#This Row],[TotalAmount]] * (1 - (FACT_ORDERS[[#This Row],[ClientDiscount]] + FACT_ORDERS[[#This Row],[OrderDiscount]]) )</f>
        <v>379.5</v>
      </c>
      <c r="Q972" s="28">
        <f>FACT_ORDERS[[#This Row],[TotalAmountWithDiscount]]+FACT_ORDERS[[#This Row],[DeliveryCost]]</f>
        <v>379.5</v>
      </c>
      <c r="R972" s="35">
        <v>44814</v>
      </c>
      <c r="S972" s="35" t="str">
        <f>IF(NETWORKDAYS(FACT_ORDERS[[#This Row],[Order-Date]], FACT_ORDERS[[#This Row],[ArrivalDate ]]) &gt; 10, "Late", "On Time")</f>
        <v>On Time</v>
      </c>
    </row>
    <row r="973" spans="1:19" x14ac:dyDescent="0.3">
      <c r="A973" s="12">
        <v>5971</v>
      </c>
      <c r="B973" s="12">
        <v>258</v>
      </c>
      <c r="C973" s="12">
        <v>10971</v>
      </c>
      <c r="D973" s="12">
        <v>972</v>
      </c>
      <c r="E973" s="12" t="s">
        <v>243</v>
      </c>
      <c r="F973" s="13">
        <v>45538</v>
      </c>
      <c r="G973" s="26" t="s">
        <v>11635</v>
      </c>
      <c r="H973" s="12">
        <v>39</v>
      </c>
      <c r="I973" s="28">
        <f>VLOOKUP(B:B,DIM_PRODUCTS!A:F,5,FALSE)</f>
        <v>24</v>
      </c>
      <c r="J973" s="28">
        <f>FACT_ORDERS[[#This Row],[ProductPrice]]*FACT_ORDERS[[#This Row],[Quantity]]</f>
        <v>936</v>
      </c>
      <c r="K973" s="12" t="str">
        <f>VLOOKUP(C:C,DIM_CUSTOMERS!A:G,7,FALSE)</f>
        <v>Kenya</v>
      </c>
      <c r="L973" s="30" cm="1">
        <f t="array" ref="L973">_xlfn.IFS(
    AND(FACT_ORDERS[[#This Row],[DeliveryMehtod]]="shippment",FACT_ORDERS[[#This Row],[TotalAmount]]&gt;=200), 0,
    AND(FACT_ORDERS[[#This Row],[DeliveryMehtod]]="pickup"), 15,
    AND(FACT_ORDERS[[#This Row],[DeliveryMehtod]]="shippment",FACT_ORDERS[[#This Row],[TotalAmount]]&lt;200), 35
)</f>
        <v>15</v>
      </c>
      <c r="M973" s="12" t="str" cm="1">
        <f t="array" ref="M973">_xlfn.IFS(
    SUMIFS(FACT_ORDERS[TotalAmount], FACT_ORDERS[WD_CUSTOMERS],FACT_ORDERS[[#This Row],[WD_CUSTOMERS]])&gt;=15000, "VIP",
    SUMIFS(FACT_ORDERS[TotalAmount], FACT_ORDERS[WD_CUSTOMERS],FACT_ORDERS[[#This Row],[WD_CUSTOMERS]])&gt;=8000, "Premium",
    TRUE, "Regular"
)</f>
        <v>Premium</v>
      </c>
      <c r="N973" s="32" cm="1">
        <f t="array" ref="N973">_xlfn.IFS(
   FACT_ORDERS[[#This Row],[TypeOfClient]]="VIP", 0.2,
   FACT_ORDERS[[#This Row],[TypeOfClient]]="Premium", 0.1,
   TRUE, 0
)</f>
        <v>0.1</v>
      </c>
      <c r="O973" s="31" cm="1">
        <f t="array" ref="O973">_xlfn.IFS(
   FACT_ORDERS[[#This Row],[TotalAmount]]&gt;1500, 0.15,
   FACT_ORDERS[[#This Row],[TotalAmount]]&gt;1000, 0.1,
   FACT_ORDERS[[#This Row],[TotalAmount]]&gt;500, 0.05,
   TRUE, 0
)</f>
        <v>0.05</v>
      </c>
      <c r="P973" s="28">
        <f xml:space="preserve"> FACT_ORDERS[[#This Row],[TotalAmount]] * (1 - (FACT_ORDERS[[#This Row],[ClientDiscount]] + FACT_ORDERS[[#This Row],[OrderDiscount]]) )</f>
        <v>795.6</v>
      </c>
      <c r="Q973" s="28">
        <f>FACT_ORDERS[[#This Row],[TotalAmountWithDiscount]]+FACT_ORDERS[[#This Row],[DeliveryCost]]</f>
        <v>810.6</v>
      </c>
      <c r="R973" s="35">
        <v>45545</v>
      </c>
      <c r="S973" s="35" t="str">
        <f>IF(NETWORKDAYS(FACT_ORDERS[[#This Row],[Order-Date]], FACT_ORDERS[[#This Row],[ArrivalDate ]]) &gt; 10, "Late", "On Time")</f>
        <v>On Time</v>
      </c>
    </row>
    <row r="974" spans="1:19" x14ac:dyDescent="0.3">
      <c r="A974" s="12">
        <v>5972</v>
      </c>
      <c r="B974" s="12">
        <v>270</v>
      </c>
      <c r="C974" s="12">
        <v>10971</v>
      </c>
      <c r="D974" s="12">
        <v>973</v>
      </c>
      <c r="E974" s="12" t="s">
        <v>243</v>
      </c>
      <c r="F974" s="13">
        <v>45538</v>
      </c>
      <c r="G974" s="26" t="s">
        <v>11636</v>
      </c>
      <c r="H974" s="12">
        <v>17</v>
      </c>
      <c r="I974" s="28">
        <f>VLOOKUP(B:B,DIM_PRODUCTS!A:F,5,FALSE)</f>
        <v>20</v>
      </c>
      <c r="J974" s="28">
        <f>FACT_ORDERS[[#This Row],[ProductPrice]]*FACT_ORDERS[[#This Row],[Quantity]]</f>
        <v>340</v>
      </c>
      <c r="K974" s="12" t="str">
        <f>VLOOKUP(C:C,DIM_CUSTOMERS!A:G,7,FALSE)</f>
        <v>Kenya</v>
      </c>
      <c r="L974" s="30" cm="1">
        <f t="array" ref="L974">_xlfn.IFS(
    AND(FACT_ORDERS[[#This Row],[DeliveryMehtod]]="shippment",FACT_ORDERS[[#This Row],[TotalAmount]]&gt;=200), 0,
    AND(FACT_ORDERS[[#This Row],[DeliveryMehtod]]="pickup"), 15,
    AND(FACT_ORDERS[[#This Row],[DeliveryMehtod]]="shippment",FACT_ORDERS[[#This Row],[TotalAmount]]&lt;200), 35
)</f>
        <v>15</v>
      </c>
      <c r="M974" s="12" t="str" cm="1">
        <f t="array" ref="M974">_xlfn.IFS(
    SUMIFS(FACT_ORDERS[TotalAmount], FACT_ORDERS[WD_CUSTOMERS],FACT_ORDERS[[#This Row],[WD_CUSTOMERS]])&gt;=15000, "VIP",
    SUMIFS(FACT_ORDERS[TotalAmount], FACT_ORDERS[WD_CUSTOMERS],FACT_ORDERS[[#This Row],[WD_CUSTOMERS]])&gt;=8000, "Premium",
    TRUE, "Regular"
)</f>
        <v>Premium</v>
      </c>
      <c r="N974" s="32" cm="1">
        <f t="array" ref="N974">_xlfn.IFS(
   FACT_ORDERS[[#This Row],[TypeOfClient]]="VIP", 0.2,
   FACT_ORDERS[[#This Row],[TypeOfClient]]="Premium", 0.1,
   TRUE, 0
)</f>
        <v>0.1</v>
      </c>
      <c r="O974" s="31" cm="1">
        <f t="array" ref="O974">_xlfn.IFS(
   FACT_ORDERS[[#This Row],[TotalAmount]]&gt;1500, 0.15,
   FACT_ORDERS[[#This Row],[TotalAmount]]&gt;1000, 0.1,
   FACT_ORDERS[[#This Row],[TotalAmount]]&gt;500, 0.05,
   TRUE, 0
)</f>
        <v>0</v>
      </c>
      <c r="P974" s="28">
        <f xml:space="preserve"> FACT_ORDERS[[#This Row],[TotalAmount]] * (1 - (FACT_ORDERS[[#This Row],[ClientDiscount]] + FACT_ORDERS[[#This Row],[OrderDiscount]]) )</f>
        <v>306</v>
      </c>
      <c r="Q974" s="28">
        <f>FACT_ORDERS[[#This Row],[TotalAmountWithDiscount]]+FACT_ORDERS[[#This Row],[DeliveryCost]]</f>
        <v>321</v>
      </c>
      <c r="R974" s="35">
        <v>45546</v>
      </c>
      <c r="S974" s="35" t="str">
        <f>IF(NETWORKDAYS(FACT_ORDERS[[#This Row],[Order-Date]], FACT_ORDERS[[#This Row],[ArrivalDate ]]) &gt; 10, "Late", "On Time")</f>
        <v>On Time</v>
      </c>
    </row>
    <row r="975" spans="1:19" x14ac:dyDescent="0.3">
      <c r="A975" s="12">
        <v>5973</v>
      </c>
      <c r="B975" s="12">
        <v>251</v>
      </c>
      <c r="C975" s="12">
        <v>10971</v>
      </c>
      <c r="D975" s="12">
        <v>974</v>
      </c>
      <c r="E975" s="12" t="s">
        <v>243</v>
      </c>
      <c r="F975" s="13">
        <v>45538</v>
      </c>
      <c r="G975" s="26" t="s">
        <v>3921</v>
      </c>
      <c r="H975" s="12">
        <v>30</v>
      </c>
      <c r="I975" s="28">
        <f>VLOOKUP(B:B,DIM_PRODUCTS!A:F,5,FALSE)</f>
        <v>12</v>
      </c>
      <c r="J975" s="28">
        <f>FACT_ORDERS[[#This Row],[ProductPrice]]*FACT_ORDERS[[#This Row],[Quantity]]</f>
        <v>360</v>
      </c>
      <c r="K975" s="12" t="str">
        <f>VLOOKUP(C:C,DIM_CUSTOMERS!A:G,7,FALSE)</f>
        <v>Kenya</v>
      </c>
      <c r="L975" s="30" cm="1">
        <f t="array" ref="L975">_xlfn.IFS(
    AND(FACT_ORDERS[[#This Row],[DeliveryMehtod]]="shippment",FACT_ORDERS[[#This Row],[TotalAmount]]&gt;=200), 0,
    AND(FACT_ORDERS[[#This Row],[DeliveryMehtod]]="pickup"), 15,
    AND(FACT_ORDERS[[#This Row],[DeliveryMehtod]]="shippment",FACT_ORDERS[[#This Row],[TotalAmount]]&lt;200), 35
)</f>
        <v>15</v>
      </c>
      <c r="M975" s="12" t="str" cm="1">
        <f t="array" ref="M975">_xlfn.IFS(
    SUMIFS(FACT_ORDERS[TotalAmount], FACT_ORDERS[WD_CUSTOMERS],FACT_ORDERS[[#This Row],[WD_CUSTOMERS]])&gt;=15000, "VIP",
    SUMIFS(FACT_ORDERS[TotalAmount], FACT_ORDERS[WD_CUSTOMERS],FACT_ORDERS[[#This Row],[WD_CUSTOMERS]])&gt;=8000, "Premium",
    TRUE, "Regular"
)</f>
        <v>Premium</v>
      </c>
      <c r="N975" s="32" cm="1">
        <f t="array" ref="N975">_xlfn.IFS(
   FACT_ORDERS[[#This Row],[TypeOfClient]]="VIP", 0.2,
   FACT_ORDERS[[#This Row],[TypeOfClient]]="Premium", 0.1,
   TRUE, 0
)</f>
        <v>0.1</v>
      </c>
      <c r="O975" s="31" cm="1">
        <f t="array" ref="O975">_xlfn.IFS(
   FACT_ORDERS[[#This Row],[TotalAmount]]&gt;1500, 0.15,
   FACT_ORDERS[[#This Row],[TotalAmount]]&gt;1000, 0.1,
   FACT_ORDERS[[#This Row],[TotalAmount]]&gt;500, 0.05,
   TRUE, 0
)</f>
        <v>0</v>
      </c>
      <c r="P975" s="28">
        <f xml:space="preserve"> FACT_ORDERS[[#This Row],[TotalAmount]] * (1 - (FACT_ORDERS[[#This Row],[ClientDiscount]] + FACT_ORDERS[[#This Row],[OrderDiscount]]) )</f>
        <v>324</v>
      </c>
      <c r="Q975" s="28">
        <f>FACT_ORDERS[[#This Row],[TotalAmountWithDiscount]]+FACT_ORDERS[[#This Row],[DeliveryCost]]</f>
        <v>339</v>
      </c>
      <c r="R975" s="35">
        <v>45549</v>
      </c>
      <c r="S975" s="35" t="str">
        <f>IF(NETWORKDAYS(FACT_ORDERS[[#This Row],[Order-Date]], FACT_ORDERS[[#This Row],[ArrivalDate ]]) &gt; 10, "Late", "On Time")</f>
        <v>On Time</v>
      </c>
    </row>
    <row r="976" spans="1:19" x14ac:dyDescent="0.3">
      <c r="A976" s="12">
        <v>5974</v>
      </c>
      <c r="B976" s="12">
        <v>252</v>
      </c>
      <c r="C976" s="12">
        <v>10383</v>
      </c>
      <c r="D976" s="12">
        <v>975</v>
      </c>
      <c r="E976" s="12" t="s">
        <v>244</v>
      </c>
      <c r="F976" s="13">
        <v>45551</v>
      </c>
      <c r="G976" s="26" t="s">
        <v>11637</v>
      </c>
      <c r="H976" s="12">
        <v>15</v>
      </c>
      <c r="I976" s="28">
        <f>VLOOKUP(B:B,DIM_PRODUCTS!A:F,5,FALSE)</f>
        <v>18</v>
      </c>
      <c r="J976" s="28">
        <f>FACT_ORDERS[[#This Row],[ProductPrice]]*FACT_ORDERS[[#This Row],[Quantity]]</f>
        <v>270</v>
      </c>
      <c r="K976" s="12" t="str">
        <f>VLOOKUP(C:C,DIM_CUSTOMERS!A:G,7,FALSE)</f>
        <v>Mexico</v>
      </c>
      <c r="L976" s="30" cm="1">
        <f t="array" ref="L976">_xlfn.IFS(
    AND(FACT_ORDERS[[#This Row],[DeliveryMehtod]]="shippment",FACT_ORDERS[[#This Row],[TotalAmount]]&gt;=200), 0,
    AND(FACT_ORDERS[[#This Row],[DeliveryMehtod]]="pickup"), 15,
    AND(FACT_ORDERS[[#This Row],[DeliveryMehtod]]="shippment",FACT_ORDERS[[#This Row],[TotalAmount]]&lt;200), 35
)</f>
        <v>0</v>
      </c>
      <c r="M976" s="12" t="str" cm="1">
        <f t="array" ref="M976">_xlfn.IFS(
    SUMIFS(FACT_ORDERS[TotalAmount], FACT_ORDERS[WD_CUSTOMERS],FACT_ORDERS[[#This Row],[WD_CUSTOMERS]])&gt;=15000, "VIP",
    SUMIFS(FACT_ORDERS[TotalAmount], FACT_ORDERS[WD_CUSTOMERS],FACT_ORDERS[[#This Row],[WD_CUSTOMERS]])&gt;=8000, "Premium",
    TRUE, "Regular"
)</f>
        <v>Regular</v>
      </c>
      <c r="N976" s="32" cm="1">
        <f t="array" ref="N976">_xlfn.IFS(
   FACT_ORDERS[[#This Row],[TypeOfClient]]="VIP", 0.2,
   FACT_ORDERS[[#This Row],[TypeOfClient]]="Premium", 0.1,
   TRUE, 0
)</f>
        <v>0</v>
      </c>
      <c r="O976" s="31" cm="1">
        <f t="array" ref="O976">_xlfn.IFS(
   FACT_ORDERS[[#This Row],[TotalAmount]]&gt;1500, 0.15,
   FACT_ORDERS[[#This Row],[TotalAmount]]&gt;1000, 0.1,
   FACT_ORDERS[[#This Row],[TotalAmount]]&gt;500, 0.05,
   TRUE, 0
)</f>
        <v>0</v>
      </c>
      <c r="P976" s="28">
        <f xml:space="preserve"> FACT_ORDERS[[#This Row],[TotalAmount]] * (1 - (FACT_ORDERS[[#This Row],[ClientDiscount]] + FACT_ORDERS[[#This Row],[OrderDiscount]]) )</f>
        <v>270</v>
      </c>
      <c r="Q976" s="28">
        <f>FACT_ORDERS[[#This Row],[TotalAmountWithDiscount]]+FACT_ORDERS[[#This Row],[DeliveryCost]]</f>
        <v>270</v>
      </c>
      <c r="R976" s="35">
        <v>45561</v>
      </c>
      <c r="S976" s="35" t="str">
        <f>IF(NETWORKDAYS(FACT_ORDERS[[#This Row],[Order-Date]], FACT_ORDERS[[#This Row],[ArrivalDate ]]) &gt; 10, "Late", "On Time")</f>
        <v>On Time</v>
      </c>
    </row>
    <row r="977" spans="1:19" x14ac:dyDescent="0.3">
      <c r="A977" s="12">
        <v>5975</v>
      </c>
      <c r="B977" s="12">
        <v>256</v>
      </c>
      <c r="C977" s="12">
        <v>10104</v>
      </c>
      <c r="D977" s="12">
        <v>976</v>
      </c>
      <c r="E977" s="12" t="s">
        <v>243</v>
      </c>
      <c r="F977" s="13">
        <v>45546</v>
      </c>
      <c r="G977" s="26" t="s">
        <v>11638</v>
      </c>
      <c r="H977" s="12">
        <v>34</v>
      </c>
      <c r="I977" s="28">
        <f>VLOOKUP(B:B,DIM_PRODUCTS!A:F,5,FALSE)</f>
        <v>14</v>
      </c>
      <c r="J977" s="28">
        <f>FACT_ORDERS[[#This Row],[ProductPrice]]*FACT_ORDERS[[#This Row],[Quantity]]</f>
        <v>476</v>
      </c>
      <c r="K977" s="12" t="str">
        <f>VLOOKUP(C:C,DIM_CUSTOMERS!A:G,7,FALSE)</f>
        <v>Mexico</v>
      </c>
      <c r="L977" s="30" cm="1">
        <f t="array" ref="L977">_xlfn.IFS(
    AND(FACT_ORDERS[[#This Row],[DeliveryMehtod]]="shippment",FACT_ORDERS[[#This Row],[TotalAmount]]&gt;=200), 0,
    AND(FACT_ORDERS[[#This Row],[DeliveryMehtod]]="pickup"), 15,
    AND(FACT_ORDERS[[#This Row],[DeliveryMehtod]]="shippment",FACT_ORDERS[[#This Row],[TotalAmount]]&lt;200), 35
)</f>
        <v>15</v>
      </c>
      <c r="M977" s="12" t="str" cm="1">
        <f t="array" ref="M977">_xlfn.IFS(
    SUMIFS(FACT_ORDERS[TotalAmount], FACT_ORDERS[WD_CUSTOMERS],FACT_ORDERS[[#This Row],[WD_CUSTOMERS]])&gt;=15000, "VIP",
    SUMIFS(FACT_ORDERS[TotalAmount], FACT_ORDERS[WD_CUSTOMERS],FACT_ORDERS[[#This Row],[WD_CUSTOMERS]])&gt;=8000, "Premium",
    TRUE, "Regular"
)</f>
        <v>Regular</v>
      </c>
      <c r="N977" s="32" cm="1">
        <f t="array" ref="N977">_xlfn.IFS(
   FACT_ORDERS[[#This Row],[TypeOfClient]]="VIP", 0.2,
   FACT_ORDERS[[#This Row],[TypeOfClient]]="Premium", 0.1,
   TRUE, 0
)</f>
        <v>0</v>
      </c>
      <c r="O977" s="31" cm="1">
        <f t="array" ref="O977">_xlfn.IFS(
   FACT_ORDERS[[#This Row],[TotalAmount]]&gt;1500, 0.15,
   FACT_ORDERS[[#This Row],[TotalAmount]]&gt;1000, 0.1,
   FACT_ORDERS[[#This Row],[TotalAmount]]&gt;500, 0.05,
   TRUE, 0
)</f>
        <v>0</v>
      </c>
      <c r="P977" s="28">
        <f xml:space="preserve"> FACT_ORDERS[[#This Row],[TotalAmount]] * (1 - (FACT_ORDERS[[#This Row],[ClientDiscount]] + FACT_ORDERS[[#This Row],[OrderDiscount]]) )</f>
        <v>476</v>
      </c>
      <c r="Q977" s="28">
        <f>FACT_ORDERS[[#This Row],[TotalAmountWithDiscount]]+FACT_ORDERS[[#This Row],[DeliveryCost]]</f>
        <v>491</v>
      </c>
      <c r="R977" s="35">
        <v>45557</v>
      </c>
      <c r="S977" s="35" t="str">
        <f>IF(NETWORKDAYS(FACT_ORDERS[[#This Row],[Order-Date]], FACT_ORDERS[[#This Row],[ArrivalDate ]]) &gt; 10, "Late", "On Time")</f>
        <v>On Time</v>
      </c>
    </row>
    <row r="978" spans="1:19" x14ac:dyDescent="0.3">
      <c r="A978" s="12">
        <v>5976</v>
      </c>
      <c r="B978" s="12">
        <v>200</v>
      </c>
      <c r="C978" s="12">
        <v>10502</v>
      </c>
      <c r="D978" s="12">
        <v>977</v>
      </c>
      <c r="E978" s="12" t="s">
        <v>243</v>
      </c>
      <c r="F978" s="13">
        <v>44882</v>
      </c>
      <c r="G978" s="26" t="s">
        <v>11639</v>
      </c>
      <c r="H978" s="12">
        <v>19</v>
      </c>
      <c r="I978" s="28">
        <f>VLOOKUP(B:B,DIM_PRODUCTS!A:F,5,FALSE)</f>
        <v>15</v>
      </c>
      <c r="J978" s="28">
        <f>FACT_ORDERS[[#This Row],[ProductPrice]]*FACT_ORDERS[[#This Row],[Quantity]]</f>
        <v>285</v>
      </c>
      <c r="K978" s="12" t="str">
        <f>VLOOKUP(C:C,DIM_CUSTOMERS!A:G,7,FALSE)</f>
        <v>China</v>
      </c>
      <c r="L978" s="30" cm="1">
        <f t="array" ref="L978">_xlfn.IFS(
    AND(FACT_ORDERS[[#This Row],[DeliveryMehtod]]="shippment",FACT_ORDERS[[#This Row],[TotalAmount]]&gt;=200), 0,
    AND(FACT_ORDERS[[#This Row],[DeliveryMehtod]]="pickup"), 15,
    AND(FACT_ORDERS[[#This Row],[DeliveryMehtod]]="shippment",FACT_ORDERS[[#This Row],[TotalAmount]]&lt;200), 35
)</f>
        <v>15</v>
      </c>
      <c r="M978" s="12" t="str" cm="1">
        <f t="array" ref="M978">_xlfn.IFS(
    SUMIFS(FACT_ORDERS[TotalAmount], FACT_ORDERS[WD_CUSTOMERS],FACT_ORDERS[[#This Row],[WD_CUSTOMERS]])&gt;=15000, "VIP",
    SUMIFS(FACT_ORDERS[TotalAmount], FACT_ORDERS[WD_CUSTOMERS],FACT_ORDERS[[#This Row],[WD_CUSTOMERS]])&gt;=8000, "Premium",
    TRUE, "Regular"
)</f>
        <v>Regular</v>
      </c>
      <c r="N978" s="32" cm="1">
        <f t="array" ref="N978">_xlfn.IFS(
   FACT_ORDERS[[#This Row],[TypeOfClient]]="VIP", 0.2,
   FACT_ORDERS[[#This Row],[TypeOfClient]]="Premium", 0.1,
   TRUE, 0
)</f>
        <v>0</v>
      </c>
      <c r="O978" s="31" cm="1">
        <f t="array" ref="O978">_xlfn.IFS(
   FACT_ORDERS[[#This Row],[TotalAmount]]&gt;1500, 0.15,
   FACT_ORDERS[[#This Row],[TotalAmount]]&gt;1000, 0.1,
   FACT_ORDERS[[#This Row],[TotalAmount]]&gt;500, 0.05,
   TRUE, 0
)</f>
        <v>0</v>
      </c>
      <c r="P978" s="28">
        <f xml:space="preserve"> FACT_ORDERS[[#This Row],[TotalAmount]] * (1 - (FACT_ORDERS[[#This Row],[ClientDiscount]] + FACT_ORDERS[[#This Row],[OrderDiscount]]) )</f>
        <v>285</v>
      </c>
      <c r="Q978" s="28">
        <f>FACT_ORDERS[[#This Row],[TotalAmountWithDiscount]]+FACT_ORDERS[[#This Row],[DeliveryCost]]</f>
        <v>300</v>
      </c>
      <c r="R978" s="35">
        <v>44892</v>
      </c>
      <c r="S978" s="35" t="str">
        <f>IF(NETWORKDAYS(FACT_ORDERS[[#This Row],[Order-Date]], FACT_ORDERS[[#This Row],[ArrivalDate ]]) &gt; 10, "Late", "On Time")</f>
        <v>On Time</v>
      </c>
    </row>
    <row r="979" spans="1:19" x14ac:dyDescent="0.3">
      <c r="A979" s="12">
        <v>5977</v>
      </c>
      <c r="B979" s="12">
        <v>214</v>
      </c>
      <c r="C979" s="12">
        <v>10342</v>
      </c>
      <c r="D979" s="12">
        <v>978</v>
      </c>
      <c r="E979" s="12" t="s">
        <v>244</v>
      </c>
      <c r="F979" s="13">
        <v>45446</v>
      </c>
      <c r="G979" s="26" t="s">
        <v>11640</v>
      </c>
      <c r="H979" s="12">
        <v>47</v>
      </c>
      <c r="I979" s="28">
        <f>VLOOKUP(B:B,DIM_PRODUCTS!A:F,5,FALSE)</f>
        <v>46</v>
      </c>
      <c r="J979" s="28">
        <f>FACT_ORDERS[[#This Row],[ProductPrice]]*FACT_ORDERS[[#This Row],[Quantity]]</f>
        <v>2162</v>
      </c>
      <c r="K979" s="12" t="str">
        <f>VLOOKUP(C:C,DIM_CUSTOMERS!A:G,7,FALSE)</f>
        <v>USA</v>
      </c>
      <c r="L979" s="30" cm="1">
        <f t="array" ref="L979">_xlfn.IFS(
    AND(FACT_ORDERS[[#This Row],[DeliveryMehtod]]="shippment",FACT_ORDERS[[#This Row],[TotalAmount]]&gt;=200), 0,
    AND(FACT_ORDERS[[#This Row],[DeliveryMehtod]]="pickup"), 15,
    AND(FACT_ORDERS[[#This Row],[DeliveryMehtod]]="shippment",FACT_ORDERS[[#This Row],[TotalAmount]]&lt;200), 35
)</f>
        <v>0</v>
      </c>
      <c r="M979" s="12" t="str" cm="1">
        <f t="array" ref="M979">_xlfn.IFS(
    SUMIFS(FACT_ORDERS[TotalAmount], FACT_ORDERS[WD_CUSTOMERS],FACT_ORDERS[[#This Row],[WD_CUSTOMERS]])&gt;=15000, "VIP",
    SUMIFS(FACT_ORDERS[TotalAmount], FACT_ORDERS[WD_CUSTOMERS],FACT_ORDERS[[#This Row],[WD_CUSTOMERS]])&gt;=8000, "Premium",
    TRUE, "Regular"
)</f>
        <v>Regular</v>
      </c>
      <c r="N979" s="32" cm="1">
        <f t="array" ref="N979">_xlfn.IFS(
   FACT_ORDERS[[#This Row],[TypeOfClient]]="VIP", 0.2,
   FACT_ORDERS[[#This Row],[TypeOfClient]]="Premium", 0.1,
   TRUE, 0
)</f>
        <v>0</v>
      </c>
      <c r="O979" s="31" cm="1">
        <f t="array" ref="O979">_xlfn.IFS(
   FACT_ORDERS[[#This Row],[TotalAmount]]&gt;1500, 0.15,
   FACT_ORDERS[[#This Row],[TotalAmount]]&gt;1000, 0.1,
   FACT_ORDERS[[#This Row],[TotalAmount]]&gt;500, 0.05,
   TRUE, 0
)</f>
        <v>0.15</v>
      </c>
      <c r="P979" s="28">
        <f xml:space="preserve"> FACT_ORDERS[[#This Row],[TotalAmount]] * (1 - (FACT_ORDERS[[#This Row],[ClientDiscount]] + FACT_ORDERS[[#This Row],[OrderDiscount]]) )</f>
        <v>1837.7</v>
      </c>
      <c r="Q979" s="28">
        <f>FACT_ORDERS[[#This Row],[TotalAmountWithDiscount]]+FACT_ORDERS[[#This Row],[DeliveryCost]]</f>
        <v>1837.7</v>
      </c>
      <c r="R979" s="35">
        <v>45456</v>
      </c>
      <c r="S979" s="35" t="str">
        <f>IF(NETWORKDAYS(FACT_ORDERS[[#This Row],[Order-Date]], FACT_ORDERS[[#This Row],[ArrivalDate ]]) &gt; 10, "Late", "On Time")</f>
        <v>On Time</v>
      </c>
    </row>
    <row r="980" spans="1:19" x14ac:dyDescent="0.3">
      <c r="A980" s="12">
        <v>5978</v>
      </c>
      <c r="B980" s="12">
        <v>234</v>
      </c>
      <c r="C980" s="12">
        <v>10465</v>
      </c>
      <c r="D980" s="12">
        <v>979</v>
      </c>
      <c r="E980" s="12" t="s">
        <v>243</v>
      </c>
      <c r="F980" s="13">
        <v>45258</v>
      </c>
      <c r="G980" s="26" t="s">
        <v>11641</v>
      </c>
      <c r="H980" s="12">
        <v>23</v>
      </c>
      <c r="I980" s="28">
        <f>VLOOKUP(B:B,DIM_PRODUCTS!A:F,5,FALSE)</f>
        <v>13</v>
      </c>
      <c r="J980" s="28">
        <f>FACT_ORDERS[[#This Row],[ProductPrice]]*FACT_ORDERS[[#This Row],[Quantity]]</f>
        <v>299</v>
      </c>
      <c r="K980" s="12" t="str">
        <f>VLOOKUP(C:C,DIM_CUSTOMERS!A:G,7,FALSE)</f>
        <v>India</v>
      </c>
      <c r="L980" s="30" cm="1">
        <f t="array" ref="L980">_xlfn.IFS(
    AND(FACT_ORDERS[[#This Row],[DeliveryMehtod]]="shippment",FACT_ORDERS[[#This Row],[TotalAmount]]&gt;=200), 0,
    AND(FACT_ORDERS[[#This Row],[DeliveryMehtod]]="pickup"), 15,
    AND(FACT_ORDERS[[#This Row],[DeliveryMehtod]]="shippment",FACT_ORDERS[[#This Row],[TotalAmount]]&lt;200), 35
)</f>
        <v>15</v>
      </c>
      <c r="M980" s="12" t="str" cm="1">
        <f t="array" ref="M980">_xlfn.IFS(
    SUMIFS(FACT_ORDERS[TotalAmount], FACT_ORDERS[WD_CUSTOMERS],FACT_ORDERS[[#This Row],[WD_CUSTOMERS]])&gt;=15000, "VIP",
    SUMIFS(FACT_ORDERS[TotalAmount], FACT_ORDERS[WD_CUSTOMERS],FACT_ORDERS[[#This Row],[WD_CUSTOMERS]])&gt;=8000, "Premium",
    TRUE, "Regular"
)</f>
        <v>Premium</v>
      </c>
      <c r="N980" s="32" cm="1">
        <f t="array" ref="N980">_xlfn.IFS(
   FACT_ORDERS[[#This Row],[TypeOfClient]]="VIP", 0.2,
   FACT_ORDERS[[#This Row],[TypeOfClient]]="Premium", 0.1,
   TRUE, 0
)</f>
        <v>0.1</v>
      </c>
      <c r="O980" s="31" cm="1">
        <f t="array" ref="O980">_xlfn.IFS(
   FACT_ORDERS[[#This Row],[TotalAmount]]&gt;1500, 0.15,
   FACT_ORDERS[[#This Row],[TotalAmount]]&gt;1000, 0.1,
   FACT_ORDERS[[#This Row],[TotalAmount]]&gt;500, 0.05,
   TRUE, 0
)</f>
        <v>0</v>
      </c>
      <c r="P980" s="28">
        <f xml:space="preserve"> FACT_ORDERS[[#This Row],[TotalAmount]] * (1 - (FACT_ORDERS[[#This Row],[ClientDiscount]] + FACT_ORDERS[[#This Row],[OrderDiscount]]) )</f>
        <v>269.10000000000002</v>
      </c>
      <c r="Q980" s="28">
        <f>FACT_ORDERS[[#This Row],[TotalAmountWithDiscount]]+FACT_ORDERS[[#This Row],[DeliveryCost]]</f>
        <v>284.10000000000002</v>
      </c>
      <c r="R980" s="35">
        <v>45269</v>
      </c>
      <c r="S980" s="35" t="str">
        <f>IF(NETWORKDAYS(FACT_ORDERS[[#This Row],[Order-Date]], FACT_ORDERS[[#This Row],[ArrivalDate ]]) &gt; 10, "Late", "On Time")</f>
        <v>On Time</v>
      </c>
    </row>
    <row r="981" spans="1:19" x14ac:dyDescent="0.3">
      <c r="A981" s="12">
        <v>5979</v>
      </c>
      <c r="B981" s="12">
        <v>223</v>
      </c>
      <c r="C981" s="12">
        <v>10465</v>
      </c>
      <c r="D981" s="12">
        <v>980</v>
      </c>
      <c r="E981" s="12" t="s">
        <v>244</v>
      </c>
      <c r="F981" s="13">
        <v>45258</v>
      </c>
      <c r="G981" s="26" t="s">
        <v>11642</v>
      </c>
      <c r="H981" s="12">
        <v>15</v>
      </c>
      <c r="I981" s="28">
        <f>VLOOKUP(B:B,DIM_PRODUCTS!A:F,5,FALSE)</f>
        <v>20</v>
      </c>
      <c r="J981" s="28">
        <f>FACT_ORDERS[[#This Row],[ProductPrice]]*FACT_ORDERS[[#This Row],[Quantity]]</f>
        <v>300</v>
      </c>
      <c r="K981" s="12" t="str">
        <f>VLOOKUP(C:C,DIM_CUSTOMERS!A:G,7,FALSE)</f>
        <v>India</v>
      </c>
      <c r="L981" s="30" cm="1">
        <f t="array" ref="L981">_xlfn.IFS(
    AND(FACT_ORDERS[[#This Row],[DeliveryMehtod]]="shippment",FACT_ORDERS[[#This Row],[TotalAmount]]&gt;=200), 0,
    AND(FACT_ORDERS[[#This Row],[DeliveryMehtod]]="pickup"), 15,
    AND(FACT_ORDERS[[#This Row],[DeliveryMehtod]]="shippment",FACT_ORDERS[[#This Row],[TotalAmount]]&lt;200), 35
)</f>
        <v>0</v>
      </c>
      <c r="M981" s="12" t="str" cm="1">
        <f t="array" ref="M981">_xlfn.IFS(
    SUMIFS(FACT_ORDERS[TotalAmount], FACT_ORDERS[WD_CUSTOMERS],FACT_ORDERS[[#This Row],[WD_CUSTOMERS]])&gt;=15000, "VIP",
    SUMIFS(FACT_ORDERS[TotalAmount], FACT_ORDERS[WD_CUSTOMERS],FACT_ORDERS[[#This Row],[WD_CUSTOMERS]])&gt;=8000, "Premium",
    TRUE, "Regular"
)</f>
        <v>Premium</v>
      </c>
      <c r="N981" s="32" cm="1">
        <f t="array" ref="N981">_xlfn.IFS(
   FACT_ORDERS[[#This Row],[TypeOfClient]]="VIP", 0.2,
   FACT_ORDERS[[#This Row],[TypeOfClient]]="Premium", 0.1,
   TRUE, 0
)</f>
        <v>0.1</v>
      </c>
      <c r="O981" s="31" cm="1">
        <f t="array" ref="O981">_xlfn.IFS(
   FACT_ORDERS[[#This Row],[TotalAmount]]&gt;1500, 0.15,
   FACT_ORDERS[[#This Row],[TotalAmount]]&gt;1000, 0.1,
   FACT_ORDERS[[#This Row],[TotalAmount]]&gt;500, 0.05,
   TRUE, 0
)</f>
        <v>0</v>
      </c>
      <c r="P981" s="28">
        <f xml:space="preserve"> FACT_ORDERS[[#This Row],[TotalAmount]] * (1 - (FACT_ORDERS[[#This Row],[ClientDiscount]] + FACT_ORDERS[[#This Row],[OrderDiscount]]) )</f>
        <v>270</v>
      </c>
      <c r="Q981" s="28">
        <f>FACT_ORDERS[[#This Row],[TotalAmountWithDiscount]]+FACT_ORDERS[[#This Row],[DeliveryCost]]</f>
        <v>270</v>
      </c>
      <c r="R981" s="35">
        <v>45265</v>
      </c>
      <c r="S981" s="35" t="str">
        <f>IF(NETWORKDAYS(FACT_ORDERS[[#This Row],[Order-Date]], FACT_ORDERS[[#This Row],[ArrivalDate ]]) &gt; 10, "Late", "On Time")</f>
        <v>On Time</v>
      </c>
    </row>
    <row r="982" spans="1:19" x14ac:dyDescent="0.3">
      <c r="A982" s="12">
        <v>5980</v>
      </c>
      <c r="B982" s="12">
        <v>224</v>
      </c>
      <c r="C982" s="12">
        <v>10465</v>
      </c>
      <c r="D982" s="12">
        <v>981</v>
      </c>
      <c r="E982" s="12" t="s">
        <v>243</v>
      </c>
      <c r="F982" s="13">
        <v>45258</v>
      </c>
      <c r="G982" s="26" t="s">
        <v>11643</v>
      </c>
      <c r="H982" s="12">
        <v>30</v>
      </c>
      <c r="I982" s="28">
        <f>VLOOKUP(B:B,DIM_PRODUCTS!A:F,5,FALSE)</f>
        <v>14</v>
      </c>
      <c r="J982" s="28">
        <f>FACT_ORDERS[[#This Row],[ProductPrice]]*FACT_ORDERS[[#This Row],[Quantity]]</f>
        <v>420</v>
      </c>
      <c r="K982" s="12" t="str">
        <f>VLOOKUP(C:C,DIM_CUSTOMERS!A:G,7,FALSE)</f>
        <v>India</v>
      </c>
      <c r="L982" s="30" cm="1">
        <f t="array" ref="L982">_xlfn.IFS(
    AND(FACT_ORDERS[[#This Row],[DeliveryMehtod]]="shippment",FACT_ORDERS[[#This Row],[TotalAmount]]&gt;=200), 0,
    AND(FACT_ORDERS[[#This Row],[DeliveryMehtod]]="pickup"), 15,
    AND(FACT_ORDERS[[#This Row],[DeliveryMehtod]]="shippment",FACT_ORDERS[[#This Row],[TotalAmount]]&lt;200), 35
)</f>
        <v>15</v>
      </c>
      <c r="M982" s="12" t="str" cm="1">
        <f t="array" ref="M982">_xlfn.IFS(
    SUMIFS(FACT_ORDERS[TotalAmount], FACT_ORDERS[WD_CUSTOMERS],FACT_ORDERS[[#This Row],[WD_CUSTOMERS]])&gt;=15000, "VIP",
    SUMIFS(FACT_ORDERS[TotalAmount], FACT_ORDERS[WD_CUSTOMERS],FACT_ORDERS[[#This Row],[WD_CUSTOMERS]])&gt;=8000, "Premium",
    TRUE, "Regular"
)</f>
        <v>Premium</v>
      </c>
      <c r="N982" s="32" cm="1">
        <f t="array" ref="N982">_xlfn.IFS(
   FACT_ORDERS[[#This Row],[TypeOfClient]]="VIP", 0.2,
   FACT_ORDERS[[#This Row],[TypeOfClient]]="Premium", 0.1,
   TRUE, 0
)</f>
        <v>0.1</v>
      </c>
      <c r="O982" s="31" cm="1">
        <f t="array" ref="O982">_xlfn.IFS(
   FACT_ORDERS[[#This Row],[TotalAmount]]&gt;1500, 0.15,
   FACT_ORDERS[[#This Row],[TotalAmount]]&gt;1000, 0.1,
   FACT_ORDERS[[#This Row],[TotalAmount]]&gt;500, 0.05,
   TRUE, 0
)</f>
        <v>0</v>
      </c>
      <c r="P982" s="28">
        <f xml:space="preserve"> FACT_ORDERS[[#This Row],[TotalAmount]] * (1 - (FACT_ORDERS[[#This Row],[ClientDiscount]] + FACT_ORDERS[[#This Row],[OrderDiscount]]) )</f>
        <v>378</v>
      </c>
      <c r="Q982" s="28">
        <f>FACT_ORDERS[[#This Row],[TotalAmountWithDiscount]]+FACT_ORDERS[[#This Row],[DeliveryCost]]</f>
        <v>393</v>
      </c>
      <c r="R982" s="35">
        <v>45266</v>
      </c>
      <c r="S982" s="35" t="str">
        <f>IF(NETWORKDAYS(FACT_ORDERS[[#This Row],[Order-Date]], FACT_ORDERS[[#This Row],[ArrivalDate ]]) &gt; 10, "Late", "On Time")</f>
        <v>On Time</v>
      </c>
    </row>
    <row r="983" spans="1:19" x14ac:dyDescent="0.3">
      <c r="A983" s="12">
        <v>5981</v>
      </c>
      <c r="B983" s="12">
        <v>242</v>
      </c>
      <c r="C983" s="12">
        <v>10465</v>
      </c>
      <c r="D983" s="12">
        <v>982</v>
      </c>
      <c r="E983" s="12" t="s">
        <v>243</v>
      </c>
      <c r="F983" s="13">
        <v>45258</v>
      </c>
      <c r="G983" s="26" t="s">
        <v>11644</v>
      </c>
      <c r="H983" s="12">
        <v>25</v>
      </c>
      <c r="I983" s="28">
        <f>VLOOKUP(B:B,DIM_PRODUCTS!A:F,5,FALSE)</f>
        <v>11</v>
      </c>
      <c r="J983" s="28">
        <f>FACT_ORDERS[[#This Row],[ProductPrice]]*FACT_ORDERS[[#This Row],[Quantity]]</f>
        <v>275</v>
      </c>
      <c r="K983" s="12" t="str">
        <f>VLOOKUP(C:C,DIM_CUSTOMERS!A:G,7,FALSE)</f>
        <v>India</v>
      </c>
      <c r="L983" s="30" cm="1">
        <f t="array" ref="L983">_xlfn.IFS(
    AND(FACT_ORDERS[[#This Row],[DeliveryMehtod]]="shippment",FACT_ORDERS[[#This Row],[TotalAmount]]&gt;=200), 0,
    AND(FACT_ORDERS[[#This Row],[DeliveryMehtod]]="pickup"), 15,
    AND(FACT_ORDERS[[#This Row],[DeliveryMehtod]]="shippment",FACT_ORDERS[[#This Row],[TotalAmount]]&lt;200), 35
)</f>
        <v>15</v>
      </c>
      <c r="M983" s="12" t="str" cm="1">
        <f t="array" ref="M983">_xlfn.IFS(
    SUMIFS(FACT_ORDERS[TotalAmount], FACT_ORDERS[WD_CUSTOMERS],FACT_ORDERS[[#This Row],[WD_CUSTOMERS]])&gt;=15000, "VIP",
    SUMIFS(FACT_ORDERS[TotalAmount], FACT_ORDERS[WD_CUSTOMERS],FACT_ORDERS[[#This Row],[WD_CUSTOMERS]])&gt;=8000, "Premium",
    TRUE, "Regular"
)</f>
        <v>Premium</v>
      </c>
      <c r="N983" s="32" cm="1">
        <f t="array" ref="N983">_xlfn.IFS(
   FACT_ORDERS[[#This Row],[TypeOfClient]]="VIP", 0.2,
   FACT_ORDERS[[#This Row],[TypeOfClient]]="Premium", 0.1,
   TRUE, 0
)</f>
        <v>0.1</v>
      </c>
      <c r="O983" s="31" cm="1">
        <f t="array" ref="O983">_xlfn.IFS(
   FACT_ORDERS[[#This Row],[TotalAmount]]&gt;1500, 0.15,
   FACT_ORDERS[[#This Row],[TotalAmount]]&gt;1000, 0.1,
   FACT_ORDERS[[#This Row],[TotalAmount]]&gt;500, 0.05,
   TRUE, 0
)</f>
        <v>0</v>
      </c>
      <c r="P983" s="28">
        <f xml:space="preserve"> FACT_ORDERS[[#This Row],[TotalAmount]] * (1 - (FACT_ORDERS[[#This Row],[ClientDiscount]] + FACT_ORDERS[[#This Row],[OrderDiscount]]) )</f>
        <v>247.5</v>
      </c>
      <c r="Q983" s="28">
        <f>FACT_ORDERS[[#This Row],[TotalAmountWithDiscount]]+FACT_ORDERS[[#This Row],[DeliveryCost]]</f>
        <v>262.5</v>
      </c>
      <c r="R983" s="35">
        <v>45267</v>
      </c>
      <c r="S983" s="35" t="str">
        <f>IF(NETWORKDAYS(FACT_ORDERS[[#This Row],[Order-Date]], FACT_ORDERS[[#This Row],[ArrivalDate ]]) &gt; 10, "Late", "On Time")</f>
        <v>On Time</v>
      </c>
    </row>
    <row r="984" spans="1:19" x14ac:dyDescent="0.3">
      <c r="A984" s="12">
        <v>5982</v>
      </c>
      <c r="B984" s="12">
        <v>233</v>
      </c>
      <c r="C984" s="12">
        <v>10465</v>
      </c>
      <c r="D984" s="12">
        <v>983</v>
      </c>
      <c r="E984" s="12" t="s">
        <v>244</v>
      </c>
      <c r="F984" s="13">
        <v>45258</v>
      </c>
      <c r="G984" s="26" t="s">
        <v>11645</v>
      </c>
      <c r="H984" s="12">
        <v>18</v>
      </c>
      <c r="I984" s="28">
        <f>VLOOKUP(B:B,DIM_PRODUCTS!A:F,5,FALSE)</f>
        <v>13</v>
      </c>
      <c r="J984" s="28">
        <f>FACT_ORDERS[[#This Row],[ProductPrice]]*FACT_ORDERS[[#This Row],[Quantity]]</f>
        <v>234</v>
      </c>
      <c r="K984" s="12" t="str">
        <f>VLOOKUP(C:C,DIM_CUSTOMERS!A:G,7,FALSE)</f>
        <v>India</v>
      </c>
      <c r="L984" s="30" cm="1">
        <f t="array" ref="L984">_xlfn.IFS(
    AND(FACT_ORDERS[[#This Row],[DeliveryMehtod]]="shippment",FACT_ORDERS[[#This Row],[TotalAmount]]&gt;=200), 0,
    AND(FACT_ORDERS[[#This Row],[DeliveryMehtod]]="pickup"), 15,
    AND(FACT_ORDERS[[#This Row],[DeliveryMehtod]]="shippment",FACT_ORDERS[[#This Row],[TotalAmount]]&lt;200), 35
)</f>
        <v>0</v>
      </c>
      <c r="M984" s="12" t="str" cm="1">
        <f t="array" ref="M984">_xlfn.IFS(
    SUMIFS(FACT_ORDERS[TotalAmount], FACT_ORDERS[WD_CUSTOMERS],FACT_ORDERS[[#This Row],[WD_CUSTOMERS]])&gt;=15000, "VIP",
    SUMIFS(FACT_ORDERS[TotalAmount], FACT_ORDERS[WD_CUSTOMERS],FACT_ORDERS[[#This Row],[WD_CUSTOMERS]])&gt;=8000, "Premium",
    TRUE, "Regular"
)</f>
        <v>Premium</v>
      </c>
      <c r="N984" s="32" cm="1">
        <f t="array" ref="N984">_xlfn.IFS(
   FACT_ORDERS[[#This Row],[TypeOfClient]]="VIP", 0.2,
   FACT_ORDERS[[#This Row],[TypeOfClient]]="Premium", 0.1,
   TRUE, 0
)</f>
        <v>0.1</v>
      </c>
      <c r="O984" s="31" cm="1">
        <f t="array" ref="O984">_xlfn.IFS(
   FACT_ORDERS[[#This Row],[TotalAmount]]&gt;1500, 0.15,
   FACT_ORDERS[[#This Row],[TotalAmount]]&gt;1000, 0.1,
   FACT_ORDERS[[#This Row],[TotalAmount]]&gt;500, 0.05,
   TRUE, 0
)</f>
        <v>0</v>
      </c>
      <c r="P984" s="28">
        <f xml:space="preserve"> FACT_ORDERS[[#This Row],[TotalAmount]] * (1 - (FACT_ORDERS[[#This Row],[ClientDiscount]] + FACT_ORDERS[[#This Row],[OrderDiscount]]) )</f>
        <v>210.6</v>
      </c>
      <c r="Q984" s="28">
        <f>FACT_ORDERS[[#This Row],[TotalAmountWithDiscount]]+FACT_ORDERS[[#This Row],[DeliveryCost]]</f>
        <v>210.6</v>
      </c>
      <c r="R984" s="35">
        <v>45267</v>
      </c>
      <c r="S984" s="35" t="str">
        <f>IF(NETWORKDAYS(FACT_ORDERS[[#This Row],[Order-Date]], FACT_ORDERS[[#This Row],[ArrivalDate ]]) &gt; 10, "Late", "On Time")</f>
        <v>On Time</v>
      </c>
    </row>
    <row r="985" spans="1:19" x14ac:dyDescent="0.3">
      <c r="A985" s="12">
        <v>5983</v>
      </c>
      <c r="B985" s="12">
        <v>245</v>
      </c>
      <c r="C985" s="12">
        <v>10287</v>
      </c>
      <c r="D985" s="12">
        <v>984</v>
      </c>
      <c r="E985" s="12" t="s">
        <v>244</v>
      </c>
      <c r="F985" s="13">
        <v>44531</v>
      </c>
      <c r="G985" s="26" t="s">
        <v>11646</v>
      </c>
      <c r="H985" s="12">
        <v>40</v>
      </c>
      <c r="I985" s="28">
        <f>VLOOKUP(B:B,DIM_PRODUCTS!A:F,5,FALSE)</f>
        <v>28</v>
      </c>
      <c r="J985" s="28">
        <f>FACT_ORDERS[[#This Row],[ProductPrice]]*FACT_ORDERS[[#This Row],[Quantity]]</f>
        <v>1120</v>
      </c>
      <c r="K985" s="12" t="str">
        <f>VLOOKUP(C:C,DIM_CUSTOMERS!A:G,7,FALSE)</f>
        <v>Mexico</v>
      </c>
      <c r="L985" s="30" cm="1">
        <f t="array" ref="L985">_xlfn.IFS(
    AND(FACT_ORDERS[[#This Row],[DeliveryMehtod]]="shippment",FACT_ORDERS[[#This Row],[TotalAmount]]&gt;=200), 0,
    AND(FACT_ORDERS[[#This Row],[DeliveryMehtod]]="pickup"), 15,
    AND(FACT_ORDERS[[#This Row],[DeliveryMehtod]]="shippment",FACT_ORDERS[[#This Row],[TotalAmount]]&lt;200), 35
)</f>
        <v>0</v>
      </c>
      <c r="M985" s="12" t="str" cm="1">
        <f t="array" ref="M985">_xlfn.IFS(
    SUMIFS(FACT_ORDERS[TotalAmount], FACT_ORDERS[WD_CUSTOMERS],FACT_ORDERS[[#This Row],[WD_CUSTOMERS]])&gt;=15000, "VIP",
    SUMIFS(FACT_ORDERS[TotalAmount], FACT_ORDERS[WD_CUSTOMERS],FACT_ORDERS[[#This Row],[WD_CUSTOMERS]])&gt;=8000, "Premium",
    TRUE, "Regular"
)</f>
        <v>Regular</v>
      </c>
      <c r="N985" s="32" cm="1">
        <f t="array" ref="N985">_xlfn.IFS(
   FACT_ORDERS[[#This Row],[TypeOfClient]]="VIP", 0.2,
   FACT_ORDERS[[#This Row],[TypeOfClient]]="Premium", 0.1,
   TRUE, 0
)</f>
        <v>0</v>
      </c>
      <c r="O985" s="31" cm="1">
        <f t="array" ref="O985">_xlfn.IFS(
   FACT_ORDERS[[#This Row],[TotalAmount]]&gt;1500, 0.15,
   FACT_ORDERS[[#This Row],[TotalAmount]]&gt;1000, 0.1,
   FACT_ORDERS[[#This Row],[TotalAmount]]&gt;500, 0.05,
   TRUE, 0
)</f>
        <v>0.1</v>
      </c>
      <c r="P985" s="28">
        <f xml:space="preserve"> FACT_ORDERS[[#This Row],[TotalAmount]] * (1 - (FACT_ORDERS[[#This Row],[ClientDiscount]] + FACT_ORDERS[[#This Row],[OrderDiscount]]) )</f>
        <v>1008</v>
      </c>
      <c r="Q985" s="28">
        <f>FACT_ORDERS[[#This Row],[TotalAmountWithDiscount]]+FACT_ORDERS[[#This Row],[DeliveryCost]]</f>
        <v>1008</v>
      </c>
      <c r="R985" s="35">
        <v>44541</v>
      </c>
      <c r="S985" s="35" t="str">
        <f>IF(NETWORKDAYS(FACT_ORDERS[[#This Row],[Order-Date]], FACT_ORDERS[[#This Row],[ArrivalDate ]]) &gt; 10, "Late", "On Time")</f>
        <v>On Time</v>
      </c>
    </row>
    <row r="986" spans="1:19" x14ac:dyDescent="0.3">
      <c r="A986" s="12">
        <v>5984</v>
      </c>
      <c r="B986" s="12">
        <v>208</v>
      </c>
      <c r="C986" s="12">
        <v>10287</v>
      </c>
      <c r="D986" s="12">
        <v>985</v>
      </c>
      <c r="E986" s="12" t="s">
        <v>243</v>
      </c>
      <c r="F986" s="13">
        <v>44531</v>
      </c>
      <c r="G986" s="26" t="s">
        <v>11647</v>
      </c>
      <c r="H986" s="12">
        <v>14</v>
      </c>
      <c r="I986" s="28">
        <f>VLOOKUP(B:B,DIM_PRODUCTS!A:F,5,FALSE)</f>
        <v>10</v>
      </c>
      <c r="J986" s="28">
        <f>FACT_ORDERS[[#This Row],[ProductPrice]]*FACT_ORDERS[[#This Row],[Quantity]]</f>
        <v>140</v>
      </c>
      <c r="K986" s="12" t="str">
        <f>VLOOKUP(C:C,DIM_CUSTOMERS!A:G,7,FALSE)</f>
        <v>Mexico</v>
      </c>
      <c r="L986" s="30" cm="1">
        <f t="array" ref="L986">_xlfn.IFS(
    AND(FACT_ORDERS[[#This Row],[DeliveryMehtod]]="shippment",FACT_ORDERS[[#This Row],[TotalAmount]]&gt;=200), 0,
    AND(FACT_ORDERS[[#This Row],[DeliveryMehtod]]="pickup"), 15,
    AND(FACT_ORDERS[[#This Row],[DeliveryMehtod]]="shippment",FACT_ORDERS[[#This Row],[TotalAmount]]&lt;200), 35
)</f>
        <v>15</v>
      </c>
      <c r="M986" s="12" t="str" cm="1">
        <f t="array" ref="M986">_xlfn.IFS(
    SUMIFS(FACT_ORDERS[TotalAmount], FACT_ORDERS[WD_CUSTOMERS],FACT_ORDERS[[#This Row],[WD_CUSTOMERS]])&gt;=15000, "VIP",
    SUMIFS(FACT_ORDERS[TotalAmount], FACT_ORDERS[WD_CUSTOMERS],FACT_ORDERS[[#This Row],[WD_CUSTOMERS]])&gt;=8000, "Premium",
    TRUE, "Regular"
)</f>
        <v>Regular</v>
      </c>
      <c r="N986" s="32" cm="1">
        <f t="array" ref="N986">_xlfn.IFS(
   FACT_ORDERS[[#This Row],[TypeOfClient]]="VIP", 0.2,
   FACT_ORDERS[[#This Row],[TypeOfClient]]="Premium", 0.1,
   TRUE, 0
)</f>
        <v>0</v>
      </c>
      <c r="O986" s="31" cm="1">
        <f t="array" ref="O986">_xlfn.IFS(
   FACT_ORDERS[[#This Row],[TotalAmount]]&gt;1500, 0.15,
   FACT_ORDERS[[#This Row],[TotalAmount]]&gt;1000, 0.1,
   FACT_ORDERS[[#This Row],[TotalAmount]]&gt;500, 0.05,
   TRUE, 0
)</f>
        <v>0</v>
      </c>
      <c r="P986" s="28">
        <f xml:space="preserve"> FACT_ORDERS[[#This Row],[TotalAmount]] * (1 - (FACT_ORDERS[[#This Row],[ClientDiscount]] + FACT_ORDERS[[#This Row],[OrderDiscount]]) )</f>
        <v>140</v>
      </c>
      <c r="Q986" s="28">
        <f>FACT_ORDERS[[#This Row],[TotalAmountWithDiscount]]+FACT_ORDERS[[#This Row],[DeliveryCost]]</f>
        <v>155</v>
      </c>
      <c r="R986" s="35">
        <v>44540</v>
      </c>
      <c r="S986" s="35" t="str">
        <f>IF(NETWORKDAYS(FACT_ORDERS[[#This Row],[Order-Date]], FACT_ORDERS[[#This Row],[ArrivalDate ]]) &gt; 10, "Late", "On Time")</f>
        <v>On Time</v>
      </c>
    </row>
    <row r="987" spans="1:19" x14ac:dyDescent="0.3">
      <c r="A987" s="12">
        <v>5985</v>
      </c>
      <c r="B987" s="12">
        <v>299</v>
      </c>
      <c r="C987" s="12">
        <v>10316</v>
      </c>
      <c r="D987" s="12">
        <v>986</v>
      </c>
      <c r="E987" s="12" t="s">
        <v>243</v>
      </c>
      <c r="F987" s="13">
        <v>45481</v>
      </c>
      <c r="G987" s="26" t="s">
        <v>11648</v>
      </c>
      <c r="H987" s="12">
        <v>29</v>
      </c>
      <c r="I987" s="28">
        <f>VLOOKUP(B:B,DIM_PRODUCTS!A:F,5,FALSE)</f>
        <v>19</v>
      </c>
      <c r="J987" s="28">
        <f>FACT_ORDERS[[#This Row],[ProductPrice]]*FACT_ORDERS[[#This Row],[Quantity]]</f>
        <v>551</v>
      </c>
      <c r="K987" s="12" t="str">
        <f>VLOOKUP(C:C,DIM_CUSTOMERS!A:G,7,FALSE)</f>
        <v>Mexico</v>
      </c>
      <c r="L987" s="30" cm="1">
        <f t="array" ref="L987">_xlfn.IFS(
    AND(FACT_ORDERS[[#This Row],[DeliveryMehtod]]="shippment",FACT_ORDERS[[#This Row],[TotalAmount]]&gt;=200), 0,
    AND(FACT_ORDERS[[#This Row],[DeliveryMehtod]]="pickup"), 15,
    AND(FACT_ORDERS[[#This Row],[DeliveryMehtod]]="shippment",FACT_ORDERS[[#This Row],[TotalAmount]]&lt;200), 35
)</f>
        <v>15</v>
      </c>
      <c r="M987" s="12" t="str" cm="1">
        <f t="array" ref="M987">_xlfn.IFS(
    SUMIFS(FACT_ORDERS[TotalAmount], FACT_ORDERS[WD_CUSTOMERS],FACT_ORDERS[[#This Row],[WD_CUSTOMERS]])&gt;=15000, "VIP",
    SUMIFS(FACT_ORDERS[TotalAmount], FACT_ORDERS[WD_CUSTOMERS],FACT_ORDERS[[#This Row],[WD_CUSTOMERS]])&gt;=8000, "Premium",
    TRUE, "Regular"
)</f>
        <v>Regular</v>
      </c>
      <c r="N987" s="32" cm="1">
        <f t="array" ref="N987">_xlfn.IFS(
   FACT_ORDERS[[#This Row],[TypeOfClient]]="VIP", 0.2,
   FACT_ORDERS[[#This Row],[TypeOfClient]]="Premium", 0.1,
   TRUE, 0
)</f>
        <v>0</v>
      </c>
      <c r="O987" s="31" cm="1">
        <f t="array" ref="O987">_xlfn.IFS(
   FACT_ORDERS[[#This Row],[TotalAmount]]&gt;1500, 0.15,
   FACT_ORDERS[[#This Row],[TotalAmount]]&gt;1000, 0.1,
   FACT_ORDERS[[#This Row],[TotalAmount]]&gt;500, 0.05,
   TRUE, 0
)</f>
        <v>0.05</v>
      </c>
      <c r="P987" s="28">
        <f xml:space="preserve"> FACT_ORDERS[[#This Row],[TotalAmount]] * (1 - (FACT_ORDERS[[#This Row],[ClientDiscount]] + FACT_ORDERS[[#This Row],[OrderDiscount]]) )</f>
        <v>523.44999999999993</v>
      </c>
      <c r="Q987" s="28">
        <f>FACT_ORDERS[[#This Row],[TotalAmountWithDiscount]]+FACT_ORDERS[[#This Row],[DeliveryCost]]</f>
        <v>538.44999999999993</v>
      </c>
      <c r="R987" s="35">
        <v>45488</v>
      </c>
      <c r="S987" s="35" t="str">
        <f>IF(NETWORKDAYS(FACT_ORDERS[[#This Row],[Order-Date]], FACT_ORDERS[[#This Row],[ArrivalDate ]]) &gt; 10, "Late", "On Time")</f>
        <v>On Time</v>
      </c>
    </row>
    <row r="988" spans="1:19" x14ac:dyDescent="0.3">
      <c r="A988" s="12">
        <v>5986</v>
      </c>
      <c r="B988" s="12">
        <v>218</v>
      </c>
      <c r="C988" s="12">
        <v>10718</v>
      </c>
      <c r="D988" s="12">
        <v>987</v>
      </c>
      <c r="E988" s="12" t="s">
        <v>244</v>
      </c>
      <c r="F988" s="13">
        <v>45269</v>
      </c>
      <c r="G988" s="26" t="s">
        <v>11649</v>
      </c>
      <c r="H988" s="12">
        <v>55</v>
      </c>
      <c r="I988" s="28">
        <f>VLOOKUP(B:B,DIM_PRODUCTS!A:F,5,FALSE)</f>
        <v>48</v>
      </c>
      <c r="J988" s="28">
        <f>FACT_ORDERS[[#This Row],[ProductPrice]]*FACT_ORDERS[[#This Row],[Quantity]]</f>
        <v>2640</v>
      </c>
      <c r="K988" s="12" t="str">
        <f>VLOOKUP(C:C,DIM_CUSTOMERS!A:G,7,FALSE)</f>
        <v>Germany</v>
      </c>
      <c r="L988" s="30" cm="1">
        <f t="array" ref="L988">_xlfn.IFS(
    AND(FACT_ORDERS[[#This Row],[DeliveryMehtod]]="shippment",FACT_ORDERS[[#This Row],[TotalAmount]]&gt;=200), 0,
    AND(FACT_ORDERS[[#This Row],[DeliveryMehtod]]="pickup"), 15,
    AND(FACT_ORDERS[[#This Row],[DeliveryMehtod]]="shippment",FACT_ORDERS[[#This Row],[TotalAmount]]&lt;200), 35
)</f>
        <v>0</v>
      </c>
      <c r="M988" s="12" t="str" cm="1">
        <f t="array" ref="M988">_xlfn.IFS(
    SUMIFS(FACT_ORDERS[TotalAmount], FACT_ORDERS[WD_CUSTOMERS],FACT_ORDERS[[#This Row],[WD_CUSTOMERS]])&gt;=15000, "VIP",
    SUMIFS(FACT_ORDERS[TotalAmount], FACT_ORDERS[WD_CUSTOMERS],FACT_ORDERS[[#This Row],[WD_CUSTOMERS]])&gt;=8000, "Premium",
    TRUE, "Regular"
)</f>
        <v>Regular</v>
      </c>
      <c r="N988" s="32" cm="1">
        <f t="array" ref="N988">_xlfn.IFS(
   FACT_ORDERS[[#This Row],[TypeOfClient]]="VIP", 0.2,
   FACT_ORDERS[[#This Row],[TypeOfClient]]="Premium", 0.1,
   TRUE, 0
)</f>
        <v>0</v>
      </c>
      <c r="O988" s="31" cm="1">
        <f t="array" ref="O988">_xlfn.IFS(
   FACT_ORDERS[[#This Row],[TotalAmount]]&gt;1500, 0.15,
   FACT_ORDERS[[#This Row],[TotalAmount]]&gt;1000, 0.1,
   FACT_ORDERS[[#This Row],[TotalAmount]]&gt;500, 0.05,
   TRUE, 0
)</f>
        <v>0.15</v>
      </c>
      <c r="P988" s="28">
        <f xml:space="preserve"> FACT_ORDERS[[#This Row],[TotalAmount]] * (1 - (FACT_ORDERS[[#This Row],[ClientDiscount]] + FACT_ORDERS[[#This Row],[OrderDiscount]]) )</f>
        <v>2244</v>
      </c>
      <c r="Q988" s="28">
        <f>FACT_ORDERS[[#This Row],[TotalAmountWithDiscount]]+FACT_ORDERS[[#This Row],[DeliveryCost]]</f>
        <v>2244</v>
      </c>
      <c r="R988" s="35">
        <v>45276</v>
      </c>
      <c r="S988" s="35" t="str">
        <f>IF(NETWORKDAYS(FACT_ORDERS[[#This Row],[Order-Date]], FACT_ORDERS[[#This Row],[ArrivalDate ]]) &gt; 10, "Late", "On Time")</f>
        <v>On Time</v>
      </c>
    </row>
    <row r="989" spans="1:19" x14ac:dyDescent="0.3">
      <c r="A989" s="12">
        <v>5987</v>
      </c>
      <c r="B989" s="12">
        <v>268</v>
      </c>
      <c r="C989" s="12">
        <v>10709</v>
      </c>
      <c r="D989" s="12">
        <v>988</v>
      </c>
      <c r="E989" s="12" t="s">
        <v>243</v>
      </c>
      <c r="F989" s="13">
        <v>45548</v>
      </c>
      <c r="G989" s="26" t="s">
        <v>11650</v>
      </c>
      <c r="H989" s="12">
        <v>48</v>
      </c>
      <c r="I989" s="28">
        <f>VLOOKUP(B:B,DIM_PRODUCTS!A:F,5,FALSE)</f>
        <v>29</v>
      </c>
      <c r="J989" s="28">
        <f>FACT_ORDERS[[#This Row],[ProductPrice]]*FACT_ORDERS[[#This Row],[Quantity]]</f>
        <v>1392</v>
      </c>
      <c r="K989" s="12" t="str">
        <f>VLOOKUP(C:C,DIM_CUSTOMERS!A:G,7,FALSE)</f>
        <v>Italy</v>
      </c>
      <c r="L989" s="30" cm="1">
        <f t="array" ref="L989">_xlfn.IFS(
    AND(FACT_ORDERS[[#This Row],[DeliveryMehtod]]="shippment",FACT_ORDERS[[#This Row],[TotalAmount]]&gt;=200), 0,
    AND(FACT_ORDERS[[#This Row],[DeliveryMehtod]]="pickup"), 15,
    AND(FACT_ORDERS[[#This Row],[DeliveryMehtod]]="shippment",FACT_ORDERS[[#This Row],[TotalAmount]]&lt;200), 35
)</f>
        <v>15</v>
      </c>
      <c r="M989" s="12" t="str" cm="1">
        <f t="array" ref="M989">_xlfn.IFS(
    SUMIFS(FACT_ORDERS[TotalAmount], FACT_ORDERS[WD_CUSTOMERS],FACT_ORDERS[[#This Row],[WD_CUSTOMERS]])&gt;=15000, "VIP",
    SUMIFS(FACT_ORDERS[TotalAmount], FACT_ORDERS[WD_CUSTOMERS],FACT_ORDERS[[#This Row],[WD_CUSTOMERS]])&gt;=8000, "Premium",
    TRUE, "Regular"
)</f>
        <v>VIP</v>
      </c>
      <c r="N989" s="32" cm="1">
        <f t="array" ref="N989">_xlfn.IFS(
   FACT_ORDERS[[#This Row],[TypeOfClient]]="VIP", 0.2,
   FACT_ORDERS[[#This Row],[TypeOfClient]]="Premium", 0.1,
   TRUE, 0
)</f>
        <v>0.2</v>
      </c>
      <c r="O989" s="31" cm="1">
        <f t="array" ref="O989">_xlfn.IFS(
   FACT_ORDERS[[#This Row],[TotalAmount]]&gt;1500, 0.15,
   FACT_ORDERS[[#This Row],[TotalAmount]]&gt;1000, 0.1,
   FACT_ORDERS[[#This Row],[TotalAmount]]&gt;500, 0.05,
   TRUE, 0
)</f>
        <v>0.1</v>
      </c>
      <c r="P989" s="28">
        <f xml:space="preserve"> FACT_ORDERS[[#This Row],[TotalAmount]] * (1 - (FACT_ORDERS[[#This Row],[ClientDiscount]] + FACT_ORDERS[[#This Row],[OrderDiscount]]) )</f>
        <v>974.4</v>
      </c>
      <c r="Q989" s="28">
        <f>FACT_ORDERS[[#This Row],[TotalAmountWithDiscount]]+FACT_ORDERS[[#This Row],[DeliveryCost]]</f>
        <v>989.4</v>
      </c>
      <c r="R989" s="35">
        <v>45558</v>
      </c>
      <c r="S989" s="35" t="str">
        <f>IF(NETWORKDAYS(FACT_ORDERS[[#This Row],[Order-Date]], FACT_ORDERS[[#This Row],[ArrivalDate ]]) &gt; 10, "Late", "On Time")</f>
        <v>On Time</v>
      </c>
    </row>
    <row r="990" spans="1:19" x14ac:dyDescent="0.3">
      <c r="A990" s="12">
        <v>5988</v>
      </c>
      <c r="B990" s="12">
        <v>202</v>
      </c>
      <c r="C990" s="12">
        <v>10709</v>
      </c>
      <c r="D990" s="12">
        <v>989</v>
      </c>
      <c r="E990" s="12" t="s">
        <v>243</v>
      </c>
      <c r="F990" s="13">
        <v>45076</v>
      </c>
      <c r="G990" s="26" t="s">
        <v>4595</v>
      </c>
      <c r="H990" s="12">
        <v>6</v>
      </c>
      <c r="I990" s="28">
        <f>VLOOKUP(B:B,DIM_PRODUCTS!A:F,5,FALSE)</f>
        <v>15</v>
      </c>
      <c r="J990" s="28">
        <f>FACT_ORDERS[[#This Row],[ProductPrice]]*FACT_ORDERS[[#This Row],[Quantity]]</f>
        <v>90</v>
      </c>
      <c r="K990" s="12" t="str">
        <f>VLOOKUP(C:C,DIM_CUSTOMERS!A:G,7,FALSE)</f>
        <v>Italy</v>
      </c>
      <c r="L990" s="30" cm="1">
        <f t="array" ref="L990">_xlfn.IFS(
    AND(FACT_ORDERS[[#This Row],[DeliveryMehtod]]="shippment",FACT_ORDERS[[#This Row],[TotalAmount]]&gt;=200), 0,
    AND(FACT_ORDERS[[#This Row],[DeliveryMehtod]]="pickup"), 15,
    AND(FACT_ORDERS[[#This Row],[DeliveryMehtod]]="shippment",FACT_ORDERS[[#This Row],[TotalAmount]]&lt;200), 35
)</f>
        <v>15</v>
      </c>
      <c r="M990" s="12" t="str" cm="1">
        <f t="array" ref="M990">_xlfn.IFS(
    SUMIFS(FACT_ORDERS[TotalAmount], FACT_ORDERS[WD_CUSTOMERS],FACT_ORDERS[[#This Row],[WD_CUSTOMERS]])&gt;=15000, "VIP",
    SUMIFS(FACT_ORDERS[TotalAmount], FACT_ORDERS[WD_CUSTOMERS],FACT_ORDERS[[#This Row],[WD_CUSTOMERS]])&gt;=8000, "Premium",
    TRUE, "Regular"
)</f>
        <v>VIP</v>
      </c>
      <c r="N990" s="32" cm="1">
        <f t="array" ref="N990">_xlfn.IFS(
   FACT_ORDERS[[#This Row],[TypeOfClient]]="VIP", 0.2,
   FACT_ORDERS[[#This Row],[TypeOfClient]]="Premium", 0.1,
   TRUE, 0
)</f>
        <v>0.2</v>
      </c>
      <c r="O990" s="31" cm="1">
        <f t="array" ref="O990">_xlfn.IFS(
   FACT_ORDERS[[#This Row],[TotalAmount]]&gt;1500, 0.15,
   FACT_ORDERS[[#This Row],[TotalAmount]]&gt;1000, 0.1,
   FACT_ORDERS[[#This Row],[TotalAmount]]&gt;500, 0.05,
   TRUE, 0
)</f>
        <v>0</v>
      </c>
      <c r="P990" s="28">
        <f xml:space="preserve"> FACT_ORDERS[[#This Row],[TotalAmount]] * (1 - (FACT_ORDERS[[#This Row],[ClientDiscount]] + FACT_ORDERS[[#This Row],[OrderDiscount]]) )</f>
        <v>72</v>
      </c>
      <c r="Q990" s="28">
        <f>FACT_ORDERS[[#This Row],[TotalAmountWithDiscount]]+FACT_ORDERS[[#This Row],[DeliveryCost]]</f>
        <v>87</v>
      </c>
      <c r="R990" s="35">
        <v>45083</v>
      </c>
      <c r="S990" s="35" t="str">
        <f>IF(NETWORKDAYS(FACT_ORDERS[[#This Row],[Order-Date]], FACT_ORDERS[[#This Row],[ArrivalDate ]]) &gt; 10, "Late", "On Time")</f>
        <v>On Time</v>
      </c>
    </row>
    <row r="991" spans="1:19" x14ac:dyDescent="0.3">
      <c r="A991" s="12">
        <v>5989</v>
      </c>
      <c r="B991" s="12">
        <v>263</v>
      </c>
      <c r="C991" s="12">
        <v>10709</v>
      </c>
      <c r="D991" s="12">
        <v>990</v>
      </c>
      <c r="E991" s="12" t="s">
        <v>244</v>
      </c>
      <c r="F991" s="13">
        <v>45076</v>
      </c>
      <c r="G991" s="26" t="s">
        <v>11651</v>
      </c>
      <c r="H991" s="12">
        <v>44</v>
      </c>
      <c r="I991" s="28">
        <f>VLOOKUP(B:B,DIM_PRODUCTS!A:F,5,FALSE)</f>
        <v>27</v>
      </c>
      <c r="J991" s="28">
        <f>FACT_ORDERS[[#This Row],[ProductPrice]]*FACT_ORDERS[[#This Row],[Quantity]]</f>
        <v>1188</v>
      </c>
      <c r="K991" s="12" t="str">
        <f>VLOOKUP(C:C,DIM_CUSTOMERS!A:G,7,FALSE)</f>
        <v>Italy</v>
      </c>
      <c r="L991" s="30" cm="1">
        <f t="array" ref="L991">_xlfn.IFS(
    AND(FACT_ORDERS[[#This Row],[DeliveryMehtod]]="shippment",FACT_ORDERS[[#This Row],[TotalAmount]]&gt;=200), 0,
    AND(FACT_ORDERS[[#This Row],[DeliveryMehtod]]="pickup"), 15,
    AND(FACT_ORDERS[[#This Row],[DeliveryMehtod]]="shippment",FACT_ORDERS[[#This Row],[TotalAmount]]&lt;200), 35
)</f>
        <v>0</v>
      </c>
      <c r="M991" s="12" t="str" cm="1">
        <f t="array" ref="M991">_xlfn.IFS(
    SUMIFS(FACT_ORDERS[TotalAmount], FACT_ORDERS[WD_CUSTOMERS],FACT_ORDERS[[#This Row],[WD_CUSTOMERS]])&gt;=15000, "VIP",
    SUMIFS(FACT_ORDERS[TotalAmount], FACT_ORDERS[WD_CUSTOMERS],FACT_ORDERS[[#This Row],[WD_CUSTOMERS]])&gt;=8000, "Premium",
    TRUE, "Regular"
)</f>
        <v>VIP</v>
      </c>
      <c r="N991" s="32" cm="1">
        <f t="array" ref="N991">_xlfn.IFS(
   FACT_ORDERS[[#This Row],[TypeOfClient]]="VIP", 0.2,
   FACT_ORDERS[[#This Row],[TypeOfClient]]="Premium", 0.1,
   TRUE, 0
)</f>
        <v>0.2</v>
      </c>
      <c r="O991" s="31" cm="1">
        <f t="array" ref="O991">_xlfn.IFS(
   FACT_ORDERS[[#This Row],[TotalAmount]]&gt;1500, 0.15,
   FACT_ORDERS[[#This Row],[TotalAmount]]&gt;1000, 0.1,
   FACT_ORDERS[[#This Row],[TotalAmount]]&gt;500, 0.05,
   TRUE, 0
)</f>
        <v>0.1</v>
      </c>
      <c r="P991" s="28">
        <f xml:space="preserve"> FACT_ORDERS[[#This Row],[TotalAmount]] * (1 - (FACT_ORDERS[[#This Row],[ClientDiscount]] + FACT_ORDERS[[#This Row],[OrderDiscount]]) )</f>
        <v>831.59999999999991</v>
      </c>
      <c r="Q991" s="28">
        <f>FACT_ORDERS[[#This Row],[TotalAmountWithDiscount]]+FACT_ORDERS[[#This Row],[DeliveryCost]]</f>
        <v>831.59999999999991</v>
      </c>
      <c r="R991" s="35">
        <v>45084</v>
      </c>
      <c r="S991" s="35" t="str">
        <f>IF(NETWORKDAYS(FACT_ORDERS[[#This Row],[Order-Date]], FACT_ORDERS[[#This Row],[ArrivalDate ]]) &gt; 10, "Late", "On Time")</f>
        <v>On Time</v>
      </c>
    </row>
    <row r="992" spans="1:19" x14ac:dyDescent="0.3">
      <c r="A992" s="12">
        <v>5990</v>
      </c>
      <c r="B992" s="12">
        <v>201</v>
      </c>
      <c r="C992" s="12">
        <v>10709</v>
      </c>
      <c r="D992" s="12">
        <v>991</v>
      </c>
      <c r="E992" s="12" t="s">
        <v>244</v>
      </c>
      <c r="F992" s="13">
        <v>45076</v>
      </c>
      <c r="G992" s="26" t="s">
        <v>3797</v>
      </c>
      <c r="H992" s="12">
        <v>27</v>
      </c>
      <c r="I992" s="28">
        <f>VLOOKUP(B:B,DIM_PRODUCTS!A:F,5,FALSE)</f>
        <v>10</v>
      </c>
      <c r="J992" s="28">
        <f>FACT_ORDERS[[#This Row],[ProductPrice]]*FACT_ORDERS[[#This Row],[Quantity]]</f>
        <v>270</v>
      </c>
      <c r="K992" s="12" t="str">
        <f>VLOOKUP(C:C,DIM_CUSTOMERS!A:G,7,FALSE)</f>
        <v>Italy</v>
      </c>
      <c r="L992" s="30" cm="1">
        <f t="array" ref="L992">_xlfn.IFS(
    AND(FACT_ORDERS[[#This Row],[DeliveryMehtod]]="shippment",FACT_ORDERS[[#This Row],[TotalAmount]]&gt;=200), 0,
    AND(FACT_ORDERS[[#This Row],[DeliveryMehtod]]="pickup"), 15,
    AND(FACT_ORDERS[[#This Row],[DeliveryMehtod]]="shippment",FACT_ORDERS[[#This Row],[TotalAmount]]&lt;200), 35
)</f>
        <v>0</v>
      </c>
      <c r="M992" s="12" t="str" cm="1">
        <f t="array" ref="M992">_xlfn.IFS(
    SUMIFS(FACT_ORDERS[TotalAmount], FACT_ORDERS[WD_CUSTOMERS],FACT_ORDERS[[#This Row],[WD_CUSTOMERS]])&gt;=15000, "VIP",
    SUMIFS(FACT_ORDERS[TotalAmount], FACT_ORDERS[WD_CUSTOMERS],FACT_ORDERS[[#This Row],[WD_CUSTOMERS]])&gt;=8000, "Premium",
    TRUE, "Regular"
)</f>
        <v>VIP</v>
      </c>
      <c r="N992" s="32" cm="1">
        <f t="array" ref="N992">_xlfn.IFS(
   FACT_ORDERS[[#This Row],[TypeOfClient]]="VIP", 0.2,
   FACT_ORDERS[[#This Row],[TypeOfClient]]="Premium", 0.1,
   TRUE, 0
)</f>
        <v>0.2</v>
      </c>
      <c r="O992" s="31" cm="1">
        <f t="array" ref="O992">_xlfn.IFS(
   FACT_ORDERS[[#This Row],[TotalAmount]]&gt;1500, 0.15,
   FACT_ORDERS[[#This Row],[TotalAmount]]&gt;1000, 0.1,
   FACT_ORDERS[[#This Row],[TotalAmount]]&gt;500, 0.05,
   TRUE, 0
)</f>
        <v>0</v>
      </c>
      <c r="P992" s="28">
        <f xml:space="preserve"> FACT_ORDERS[[#This Row],[TotalAmount]] * (1 - (FACT_ORDERS[[#This Row],[ClientDiscount]] + FACT_ORDERS[[#This Row],[OrderDiscount]]) )</f>
        <v>216</v>
      </c>
      <c r="Q992" s="28">
        <f>FACT_ORDERS[[#This Row],[TotalAmountWithDiscount]]+FACT_ORDERS[[#This Row],[DeliveryCost]]</f>
        <v>216</v>
      </c>
      <c r="R992" s="35">
        <v>45086</v>
      </c>
      <c r="S992" s="35" t="str">
        <f>IF(NETWORKDAYS(FACT_ORDERS[[#This Row],[Order-Date]], FACT_ORDERS[[#This Row],[ArrivalDate ]]) &gt; 10, "Late", "On Time")</f>
        <v>On Time</v>
      </c>
    </row>
    <row r="993" spans="1:19" x14ac:dyDescent="0.3">
      <c r="A993" s="12">
        <v>5991</v>
      </c>
      <c r="B993" s="12">
        <v>299</v>
      </c>
      <c r="C993" s="12">
        <v>10709</v>
      </c>
      <c r="D993" s="12">
        <v>992</v>
      </c>
      <c r="E993" s="12" t="s">
        <v>244</v>
      </c>
      <c r="F993" s="13">
        <v>45076</v>
      </c>
      <c r="G993" s="26" t="s">
        <v>11652</v>
      </c>
      <c r="H993" s="12">
        <v>29</v>
      </c>
      <c r="I993" s="28">
        <f>VLOOKUP(B:B,DIM_PRODUCTS!A:F,5,FALSE)</f>
        <v>19</v>
      </c>
      <c r="J993" s="28">
        <f>FACT_ORDERS[[#This Row],[ProductPrice]]*FACT_ORDERS[[#This Row],[Quantity]]</f>
        <v>551</v>
      </c>
      <c r="K993" s="12" t="str">
        <f>VLOOKUP(C:C,DIM_CUSTOMERS!A:G,7,FALSE)</f>
        <v>Italy</v>
      </c>
      <c r="L993" s="30" cm="1">
        <f t="array" ref="L993">_xlfn.IFS(
    AND(FACT_ORDERS[[#This Row],[DeliveryMehtod]]="shippment",FACT_ORDERS[[#This Row],[TotalAmount]]&gt;=200), 0,
    AND(FACT_ORDERS[[#This Row],[DeliveryMehtod]]="pickup"), 15,
    AND(FACT_ORDERS[[#This Row],[DeliveryMehtod]]="shippment",FACT_ORDERS[[#This Row],[TotalAmount]]&lt;200), 35
)</f>
        <v>0</v>
      </c>
      <c r="M993" s="12" t="str" cm="1">
        <f t="array" ref="M993">_xlfn.IFS(
    SUMIFS(FACT_ORDERS[TotalAmount], FACT_ORDERS[WD_CUSTOMERS],FACT_ORDERS[[#This Row],[WD_CUSTOMERS]])&gt;=15000, "VIP",
    SUMIFS(FACT_ORDERS[TotalAmount], FACT_ORDERS[WD_CUSTOMERS],FACT_ORDERS[[#This Row],[WD_CUSTOMERS]])&gt;=8000, "Premium",
    TRUE, "Regular"
)</f>
        <v>VIP</v>
      </c>
      <c r="N993" s="32" cm="1">
        <f t="array" ref="N993">_xlfn.IFS(
   FACT_ORDERS[[#This Row],[TypeOfClient]]="VIP", 0.2,
   FACT_ORDERS[[#This Row],[TypeOfClient]]="Premium", 0.1,
   TRUE, 0
)</f>
        <v>0.2</v>
      </c>
      <c r="O993" s="31" cm="1">
        <f t="array" ref="O993">_xlfn.IFS(
   FACT_ORDERS[[#This Row],[TotalAmount]]&gt;1500, 0.15,
   FACT_ORDERS[[#This Row],[TotalAmount]]&gt;1000, 0.1,
   FACT_ORDERS[[#This Row],[TotalAmount]]&gt;500, 0.05,
   TRUE, 0
)</f>
        <v>0.05</v>
      </c>
      <c r="P993" s="28">
        <f xml:space="preserve"> FACT_ORDERS[[#This Row],[TotalAmount]] * (1 - (FACT_ORDERS[[#This Row],[ClientDiscount]] + FACT_ORDERS[[#This Row],[OrderDiscount]]) )</f>
        <v>413.25</v>
      </c>
      <c r="Q993" s="28">
        <f>FACT_ORDERS[[#This Row],[TotalAmountWithDiscount]]+FACT_ORDERS[[#This Row],[DeliveryCost]]</f>
        <v>413.25</v>
      </c>
      <c r="R993" s="35">
        <v>45085</v>
      </c>
      <c r="S993" s="35" t="str">
        <f>IF(NETWORKDAYS(FACT_ORDERS[[#This Row],[Order-Date]], FACT_ORDERS[[#This Row],[ArrivalDate ]]) &gt; 10, "Late", "On Time")</f>
        <v>On Time</v>
      </c>
    </row>
    <row r="994" spans="1:19" x14ac:dyDescent="0.3">
      <c r="A994" s="12">
        <v>5992</v>
      </c>
      <c r="B994" s="12">
        <v>266</v>
      </c>
      <c r="C994" s="12">
        <v>10709</v>
      </c>
      <c r="D994" s="12">
        <v>993</v>
      </c>
      <c r="E994" s="12" t="s">
        <v>243</v>
      </c>
      <c r="F994" s="13">
        <v>45076</v>
      </c>
      <c r="G994" s="26" t="s">
        <v>11653</v>
      </c>
      <c r="H994" s="12">
        <v>51</v>
      </c>
      <c r="I994" s="28">
        <f>VLOOKUP(B:B,DIM_PRODUCTS!A:F,5,FALSE)</f>
        <v>12</v>
      </c>
      <c r="J994" s="28">
        <f>FACT_ORDERS[[#This Row],[ProductPrice]]*FACT_ORDERS[[#This Row],[Quantity]]</f>
        <v>612</v>
      </c>
      <c r="K994" s="12" t="str">
        <f>VLOOKUP(C:C,DIM_CUSTOMERS!A:G,7,FALSE)</f>
        <v>Italy</v>
      </c>
      <c r="L994" s="30" cm="1">
        <f t="array" ref="L994">_xlfn.IFS(
    AND(FACT_ORDERS[[#This Row],[DeliveryMehtod]]="shippment",FACT_ORDERS[[#This Row],[TotalAmount]]&gt;=200), 0,
    AND(FACT_ORDERS[[#This Row],[DeliveryMehtod]]="pickup"), 15,
    AND(FACT_ORDERS[[#This Row],[DeliveryMehtod]]="shippment",FACT_ORDERS[[#This Row],[TotalAmount]]&lt;200), 35
)</f>
        <v>15</v>
      </c>
      <c r="M994" s="12" t="str" cm="1">
        <f t="array" ref="M994">_xlfn.IFS(
    SUMIFS(FACT_ORDERS[TotalAmount], FACT_ORDERS[WD_CUSTOMERS],FACT_ORDERS[[#This Row],[WD_CUSTOMERS]])&gt;=15000, "VIP",
    SUMIFS(FACT_ORDERS[TotalAmount], FACT_ORDERS[WD_CUSTOMERS],FACT_ORDERS[[#This Row],[WD_CUSTOMERS]])&gt;=8000, "Premium",
    TRUE, "Regular"
)</f>
        <v>VIP</v>
      </c>
      <c r="N994" s="32" cm="1">
        <f t="array" ref="N994">_xlfn.IFS(
   FACT_ORDERS[[#This Row],[TypeOfClient]]="VIP", 0.2,
   FACT_ORDERS[[#This Row],[TypeOfClient]]="Premium", 0.1,
   TRUE, 0
)</f>
        <v>0.2</v>
      </c>
      <c r="O994" s="31" cm="1">
        <f t="array" ref="O994">_xlfn.IFS(
   FACT_ORDERS[[#This Row],[TotalAmount]]&gt;1500, 0.15,
   FACT_ORDERS[[#This Row],[TotalAmount]]&gt;1000, 0.1,
   FACT_ORDERS[[#This Row],[TotalAmount]]&gt;500, 0.05,
   TRUE, 0
)</f>
        <v>0.05</v>
      </c>
      <c r="P994" s="28">
        <f xml:space="preserve"> FACT_ORDERS[[#This Row],[TotalAmount]] * (1 - (FACT_ORDERS[[#This Row],[ClientDiscount]] + FACT_ORDERS[[#This Row],[OrderDiscount]]) )</f>
        <v>459</v>
      </c>
      <c r="Q994" s="28">
        <f>FACT_ORDERS[[#This Row],[TotalAmountWithDiscount]]+FACT_ORDERS[[#This Row],[DeliveryCost]]</f>
        <v>474</v>
      </c>
      <c r="R994" s="35">
        <v>45083</v>
      </c>
      <c r="S994" s="35" t="str">
        <f>IF(NETWORKDAYS(FACT_ORDERS[[#This Row],[Order-Date]], FACT_ORDERS[[#This Row],[ArrivalDate ]]) &gt; 10, "Late", "On Time")</f>
        <v>On Time</v>
      </c>
    </row>
    <row r="995" spans="1:19" x14ac:dyDescent="0.3">
      <c r="A995" s="12">
        <v>5993</v>
      </c>
      <c r="B995" s="12">
        <v>261</v>
      </c>
      <c r="C995" s="12">
        <v>10030</v>
      </c>
      <c r="D995" s="12">
        <v>994</v>
      </c>
      <c r="E995" s="12" t="s">
        <v>243</v>
      </c>
      <c r="F995" s="13">
        <v>44793</v>
      </c>
      <c r="G995" s="26" t="s">
        <v>11654</v>
      </c>
      <c r="H995" s="12">
        <v>16</v>
      </c>
      <c r="I995" s="28">
        <f>VLOOKUP(B:B,DIM_PRODUCTS!A:F,5,FALSE)</f>
        <v>19</v>
      </c>
      <c r="J995" s="28">
        <f>FACT_ORDERS[[#This Row],[ProductPrice]]*FACT_ORDERS[[#This Row],[Quantity]]</f>
        <v>304</v>
      </c>
      <c r="K995" s="12" t="str">
        <f>VLOOKUP(C:C,DIM_CUSTOMERS!A:G,7,FALSE)</f>
        <v>USA</v>
      </c>
      <c r="L995" s="30" cm="1">
        <f t="array" ref="L995">_xlfn.IFS(
    AND(FACT_ORDERS[[#This Row],[DeliveryMehtod]]="shippment",FACT_ORDERS[[#This Row],[TotalAmount]]&gt;=200), 0,
    AND(FACT_ORDERS[[#This Row],[DeliveryMehtod]]="pickup"), 15,
    AND(FACT_ORDERS[[#This Row],[DeliveryMehtod]]="shippment",FACT_ORDERS[[#This Row],[TotalAmount]]&lt;200), 35
)</f>
        <v>15</v>
      </c>
      <c r="M995" s="12" t="str" cm="1">
        <f t="array" ref="M995">_xlfn.IFS(
    SUMIFS(FACT_ORDERS[TotalAmount], FACT_ORDERS[WD_CUSTOMERS],FACT_ORDERS[[#This Row],[WD_CUSTOMERS]])&gt;=15000, "VIP",
    SUMIFS(FACT_ORDERS[TotalAmount], FACT_ORDERS[WD_CUSTOMERS],FACT_ORDERS[[#This Row],[WD_CUSTOMERS]])&gt;=8000, "Premium",
    TRUE, "Regular"
)</f>
        <v>VIP</v>
      </c>
      <c r="N995" s="32" cm="1">
        <f t="array" ref="N995">_xlfn.IFS(
   FACT_ORDERS[[#This Row],[TypeOfClient]]="VIP", 0.2,
   FACT_ORDERS[[#This Row],[TypeOfClient]]="Premium", 0.1,
   TRUE, 0
)</f>
        <v>0.2</v>
      </c>
      <c r="O995" s="31" cm="1">
        <f t="array" ref="O995">_xlfn.IFS(
   FACT_ORDERS[[#This Row],[TotalAmount]]&gt;1500, 0.15,
   FACT_ORDERS[[#This Row],[TotalAmount]]&gt;1000, 0.1,
   FACT_ORDERS[[#This Row],[TotalAmount]]&gt;500, 0.05,
   TRUE, 0
)</f>
        <v>0</v>
      </c>
      <c r="P995" s="28">
        <f xml:space="preserve"> FACT_ORDERS[[#This Row],[TotalAmount]] * (1 - (FACT_ORDERS[[#This Row],[ClientDiscount]] + FACT_ORDERS[[#This Row],[OrderDiscount]]) )</f>
        <v>243.20000000000002</v>
      </c>
      <c r="Q995" s="28">
        <f>FACT_ORDERS[[#This Row],[TotalAmountWithDiscount]]+FACT_ORDERS[[#This Row],[DeliveryCost]]</f>
        <v>258.20000000000005</v>
      </c>
      <c r="R995" s="35">
        <v>44802</v>
      </c>
      <c r="S995" s="35" t="str">
        <f>IF(NETWORKDAYS(FACT_ORDERS[[#This Row],[Order-Date]], FACT_ORDERS[[#This Row],[ArrivalDate ]]) &gt; 10, "Late", "On Time")</f>
        <v>On Time</v>
      </c>
    </row>
    <row r="996" spans="1:19" x14ac:dyDescent="0.3">
      <c r="A996" s="12">
        <v>5994</v>
      </c>
      <c r="B996" s="12">
        <v>298</v>
      </c>
      <c r="C996" s="12">
        <v>10697</v>
      </c>
      <c r="D996" s="12">
        <v>995</v>
      </c>
      <c r="E996" s="12" t="s">
        <v>244</v>
      </c>
      <c r="F996" s="13">
        <v>45366</v>
      </c>
      <c r="G996" s="26" t="s">
        <v>11655</v>
      </c>
      <c r="H996" s="12">
        <v>34</v>
      </c>
      <c r="I996" s="28">
        <f>VLOOKUP(B:B,DIM_PRODUCTS!A:F,5,FALSE)</f>
        <v>19</v>
      </c>
      <c r="J996" s="28">
        <f>FACT_ORDERS[[#This Row],[ProductPrice]]*FACT_ORDERS[[#This Row],[Quantity]]</f>
        <v>646</v>
      </c>
      <c r="K996" s="12" t="str">
        <f>VLOOKUP(C:C,DIM_CUSTOMERS!A:G,7,FALSE)</f>
        <v>Spain</v>
      </c>
      <c r="L996" s="30" cm="1">
        <f t="array" ref="L996">_xlfn.IFS(
    AND(FACT_ORDERS[[#This Row],[DeliveryMehtod]]="shippment",FACT_ORDERS[[#This Row],[TotalAmount]]&gt;=200), 0,
    AND(FACT_ORDERS[[#This Row],[DeliveryMehtod]]="pickup"), 15,
    AND(FACT_ORDERS[[#This Row],[DeliveryMehtod]]="shippment",FACT_ORDERS[[#This Row],[TotalAmount]]&lt;200), 35
)</f>
        <v>0</v>
      </c>
      <c r="M996" s="12" t="str" cm="1">
        <f t="array" ref="M996">_xlfn.IFS(
    SUMIFS(FACT_ORDERS[TotalAmount], FACT_ORDERS[WD_CUSTOMERS],FACT_ORDERS[[#This Row],[WD_CUSTOMERS]])&gt;=15000, "VIP",
    SUMIFS(FACT_ORDERS[TotalAmount], FACT_ORDERS[WD_CUSTOMERS],FACT_ORDERS[[#This Row],[WD_CUSTOMERS]])&gt;=8000, "Premium",
    TRUE, "Regular"
)</f>
        <v>Regular</v>
      </c>
      <c r="N996" s="32" cm="1">
        <f t="array" ref="N996">_xlfn.IFS(
   FACT_ORDERS[[#This Row],[TypeOfClient]]="VIP", 0.2,
   FACT_ORDERS[[#This Row],[TypeOfClient]]="Premium", 0.1,
   TRUE, 0
)</f>
        <v>0</v>
      </c>
      <c r="O996" s="31" cm="1">
        <f t="array" ref="O996">_xlfn.IFS(
   FACT_ORDERS[[#This Row],[TotalAmount]]&gt;1500, 0.15,
   FACT_ORDERS[[#This Row],[TotalAmount]]&gt;1000, 0.1,
   FACT_ORDERS[[#This Row],[TotalAmount]]&gt;500, 0.05,
   TRUE, 0
)</f>
        <v>0.05</v>
      </c>
      <c r="P996" s="28">
        <f xml:space="preserve"> FACT_ORDERS[[#This Row],[TotalAmount]] * (1 - (FACT_ORDERS[[#This Row],[ClientDiscount]] + FACT_ORDERS[[#This Row],[OrderDiscount]]) )</f>
        <v>613.69999999999993</v>
      </c>
      <c r="Q996" s="28">
        <f>FACT_ORDERS[[#This Row],[TotalAmountWithDiscount]]+FACT_ORDERS[[#This Row],[DeliveryCost]]</f>
        <v>613.69999999999993</v>
      </c>
      <c r="R996" s="35">
        <v>45377</v>
      </c>
      <c r="S996" s="35" t="str">
        <f>IF(NETWORKDAYS(FACT_ORDERS[[#This Row],[Order-Date]], FACT_ORDERS[[#This Row],[ArrivalDate ]]) &gt; 10, "Late", "On Time")</f>
        <v>On Time</v>
      </c>
    </row>
    <row r="997" spans="1:19" x14ac:dyDescent="0.3">
      <c r="A997" s="12">
        <v>5995</v>
      </c>
      <c r="B997" s="12">
        <v>234</v>
      </c>
      <c r="C997" s="12">
        <v>10073</v>
      </c>
      <c r="D997" s="12">
        <v>996</v>
      </c>
      <c r="E997" s="12" t="s">
        <v>243</v>
      </c>
      <c r="F997" s="13">
        <v>44826</v>
      </c>
      <c r="G997" s="26" t="s">
        <v>11656</v>
      </c>
      <c r="H997" s="12">
        <v>29</v>
      </c>
      <c r="I997" s="28">
        <f>VLOOKUP(B:B,DIM_PRODUCTS!A:F,5,FALSE)</f>
        <v>13</v>
      </c>
      <c r="J997" s="28">
        <f>FACT_ORDERS[[#This Row],[ProductPrice]]*FACT_ORDERS[[#This Row],[Quantity]]</f>
        <v>377</v>
      </c>
      <c r="K997" s="12" t="str">
        <f>VLOOKUP(C:C,DIM_CUSTOMERS!A:G,7,FALSE)</f>
        <v>Mexico</v>
      </c>
      <c r="L997" s="30" cm="1">
        <f t="array" ref="L997">_xlfn.IFS(
    AND(FACT_ORDERS[[#This Row],[DeliveryMehtod]]="shippment",FACT_ORDERS[[#This Row],[TotalAmount]]&gt;=200), 0,
    AND(FACT_ORDERS[[#This Row],[DeliveryMehtod]]="pickup"), 15,
    AND(FACT_ORDERS[[#This Row],[DeliveryMehtod]]="shippment",FACT_ORDERS[[#This Row],[TotalAmount]]&lt;200), 35
)</f>
        <v>15</v>
      </c>
      <c r="M997" s="12" t="str" cm="1">
        <f t="array" ref="M997">_xlfn.IFS(
    SUMIFS(FACT_ORDERS[TotalAmount], FACT_ORDERS[WD_CUSTOMERS],FACT_ORDERS[[#This Row],[WD_CUSTOMERS]])&gt;=15000, "VIP",
    SUMIFS(FACT_ORDERS[TotalAmount], FACT_ORDERS[WD_CUSTOMERS],FACT_ORDERS[[#This Row],[WD_CUSTOMERS]])&gt;=8000, "Premium",
    TRUE, "Regular"
)</f>
        <v>Regular</v>
      </c>
      <c r="N997" s="32" cm="1">
        <f t="array" ref="N997">_xlfn.IFS(
   FACT_ORDERS[[#This Row],[TypeOfClient]]="VIP", 0.2,
   FACT_ORDERS[[#This Row],[TypeOfClient]]="Premium", 0.1,
   TRUE, 0
)</f>
        <v>0</v>
      </c>
      <c r="O997" s="31" cm="1">
        <f t="array" ref="O997">_xlfn.IFS(
   FACT_ORDERS[[#This Row],[TotalAmount]]&gt;1500, 0.15,
   FACT_ORDERS[[#This Row],[TotalAmount]]&gt;1000, 0.1,
   FACT_ORDERS[[#This Row],[TotalAmount]]&gt;500, 0.05,
   TRUE, 0
)</f>
        <v>0</v>
      </c>
      <c r="P997" s="28">
        <f xml:space="preserve"> FACT_ORDERS[[#This Row],[TotalAmount]] * (1 - (FACT_ORDERS[[#This Row],[ClientDiscount]] + FACT_ORDERS[[#This Row],[OrderDiscount]]) )</f>
        <v>377</v>
      </c>
      <c r="Q997" s="28">
        <f>FACT_ORDERS[[#This Row],[TotalAmountWithDiscount]]+FACT_ORDERS[[#This Row],[DeliveryCost]]</f>
        <v>392</v>
      </c>
      <c r="R997" s="35">
        <v>44837</v>
      </c>
      <c r="S997" s="35" t="str">
        <f>IF(NETWORKDAYS(FACT_ORDERS[[#This Row],[Order-Date]], FACT_ORDERS[[#This Row],[ArrivalDate ]]) &gt; 10, "Late", "On Time")</f>
        <v>On Time</v>
      </c>
    </row>
    <row r="998" spans="1:19" x14ac:dyDescent="0.3">
      <c r="A998" s="12">
        <v>5996</v>
      </c>
      <c r="B998" s="12">
        <v>204</v>
      </c>
      <c r="C998" s="12">
        <v>10073</v>
      </c>
      <c r="D998" s="12">
        <v>997</v>
      </c>
      <c r="E998" s="12" t="s">
        <v>243</v>
      </c>
      <c r="F998" s="13">
        <v>44826</v>
      </c>
      <c r="G998" s="26" t="s">
        <v>11657</v>
      </c>
      <c r="H998" s="12">
        <v>12</v>
      </c>
      <c r="I998" s="28">
        <f>VLOOKUP(B:B,DIM_PRODUCTS!A:F,5,FALSE)</f>
        <v>6</v>
      </c>
      <c r="J998" s="28">
        <f>FACT_ORDERS[[#This Row],[ProductPrice]]*FACT_ORDERS[[#This Row],[Quantity]]</f>
        <v>72</v>
      </c>
      <c r="K998" s="12" t="str">
        <f>VLOOKUP(C:C,DIM_CUSTOMERS!A:G,7,FALSE)</f>
        <v>Mexico</v>
      </c>
      <c r="L998" s="30" cm="1">
        <f t="array" ref="L998">_xlfn.IFS(
    AND(FACT_ORDERS[[#This Row],[DeliveryMehtod]]="shippment",FACT_ORDERS[[#This Row],[TotalAmount]]&gt;=200), 0,
    AND(FACT_ORDERS[[#This Row],[DeliveryMehtod]]="pickup"), 15,
    AND(FACT_ORDERS[[#This Row],[DeliveryMehtod]]="shippment",FACT_ORDERS[[#This Row],[TotalAmount]]&lt;200), 35
)</f>
        <v>15</v>
      </c>
      <c r="M998" s="12" t="str" cm="1">
        <f t="array" ref="M998">_xlfn.IFS(
    SUMIFS(FACT_ORDERS[TotalAmount], FACT_ORDERS[WD_CUSTOMERS],FACT_ORDERS[[#This Row],[WD_CUSTOMERS]])&gt;=15000, "VIP",
    SUMIFS(FACT_ORDERS[TotalAmount], FACT_ORDERS[WD_CUSTOMERS],FACT_ORDERS[[#This Row],[WD_CUSTOMERS]])&gt;=8000, "Premium",
    TRUE, "Regular"
)</f>
        <v>Regular</v>
      </c>
      <c r="N998" s="32" cm="1">
        <f t="array" ref="N998">_xlfn.IFS(
   FACT_ORDERS[[#This Row],[TypeOfClient]]="VIP", 0.2,
   FACT_ORDERS[[#This Row],[TypeOfClient]]="Premium", 0.1,
   TRUE, 0
)</f>
        <v>0</v>
      </c>
      <c r="O998" s="31" cm="1">
        <f t="array" ref="O998">_xlfn.IFS(
   FACT_ORDERS[[#This Row],[TotalAmount]]&gt;1500, 0.15,
   FACT_ORDERS[[#This Row],[TotalAmount]]&gt;1000, 0.1,
   FACT_ORDERS[[#This Row],[TotalAmount]]&gt;500, 0.05,
   TRUE, 0
)</f>
        <v>0</v>
      </c>
      <c r="P998" s="28">
        <f xml:space="preserve"> FACT_ORDERS[[#This Row],[TotalAmount]] * (1 - (FACT_ORDERS[[#This Row],[ClientDiscount]] + FACT_ORDERS[[#This Row],[OrderDiscount]]) )</f>
        <v>72</v>
      </c>
      <c r="Q998" s="28">
        <f>FACT_ORDERS[[#This Row],[TotalAmountWithDiscount]]+FACT_ORDERS[[#This Row],[DeliveryCost]]</f>
        <v>87</v>
      </c>
      <c r="R998" s="35">
        <v>44835</v>
      </c>
      <c r="S998" s="35" t="str">
        <f>IF(NETWORKDAYS(FACT_ORDERS[[#This Row],[Order-Date]], FACT_ORDERS[[#This Row],[ArrivalDate ]]) &gt; 10, "Late", "On Time")</f>
        <v>On Time</v>
      </c>
    </row>
    <row r="999" spans="1:19" x14ac:dyDescent="0.3">
      <c r="A999" s="12">
        <v>5997</v>
      </c>
      <c r="B999" s="12">
        <v>273</v>
      </c>
      <c r="C999" s="12">
        <v>10073</v>
      </c>
      <c r="D999" s="12">
        <v>998</v>
      </c>
      <c r="E999" s="12" t="s">
        <v>244</v>
      </c>
      <c r="F999" s="13">
        <v>44826</v>
      </c>
      <c r="G999" s="26" t="s">
        <v>11658</v>
      </c>
      <c r="H999" s="12">
        <v>19</v>
      </c>
      <c r="I999" s="28">
        <f>VLOOKUP(B:B,DIM_PRODUCTS!A:F,5,FALSE)</f>
        <v>20</v>
      </c>
      <c r="J999" s="28">
        <f>FACT_ORDERS[[#This Row],[ProductPrice]]*FACT_ORDERS[[#This Row],[Quantity]]</f>
        <v>380</v>
      </c>
      <c r="K999" s="12" t="str">
        <f>VLOOKUP(C:C,DIM_CUSTOMERS!A:G,7,FALSE)</f>
        <v>Mexico</v>
      </c>
      <c r="L999" s="30" cm="1">
        <f t="array" ref="L999">_xlfn.IFS(
    AND(FACT_ORDERS[[#This Row],[DeliveryMehtod]]="shippment",FACT_ORDERS[[#This Row],[TotalAmount]]&gt;=200), 0,
    AND(FACT_ORDERS[[#This Row],[DeliveryMehtod]]="pickup"), 15,
    AND(FACT_ORDERS[[#This Row],[DeliveryMehtod]]="shippment",FACT_ORDERS[[#This Row],[TotalAmount]]&lt;200), 35
)</f>
        <v>0</v>
      </c>
      <c r="M999" s="12" t="str" cm="1">
        <f t="array" ref="M999">_xlfn.IFS(
    SUMIFS(FACT_ORDERS[TotalAmount], FACT_ORDERS[WD_CUSTOMERS],FACT_ORDERS[[#This Row],[WD_CUSTOMERS]])&gt;=15000, "VIP",
    SUMIFS(FACT_ORDERS[TotalAmount], FACT_ORDERS[WD_CUSTOMERS],FACT_ORDERS[[#This Row],[WD_CUSTOMERS]])&gt;=8000, "Premium",
    TRUE, "Regular"
)</f>
        <v>Regular</v>
      </c>
      <c r="N999" s="32" cm="1">
        <f t="array" ref="N999">_xlfn.IFS(
   FACT_ORDERS[[#This Row],[TypeOfClient]]="VIP", 0.2,
   FACT_ORDERS[[#This Row],[TypeOfClient]]="Premium", 0.1,
   TRUE, 0
)</f>
        <v>0</v>
      </c>
      <c r="O999" s="31" cm="1">
        <f t="array" ref="O999">_xlfn.IFS(
   FACT_ORDERS[[#This Row],[TotalAmount]]&gt;1500, 0.15,
   FACT_ORDERS[[#This Row],[TotalAmount]]&gt;1000, 0.1,
   FACT_ORDERS[[#This Row],[TotalAmount]]&gt;500, 0.05,
   TRUE, 0
)</f>
        <v>0</v>
      </c>
      <c r="P999" s="28">
        <f xml:space="preserve"> FACT_ORDERS[[#This Row],[TotalAmount]] * (1 - (FACT_ORDERS[[#This Row],[ClientDiscount]] + FACT_ORDERS[[#This Row],[OrderDiscount]]) )</f>
        <v>380</v>
      </c>
      <c r="Q999" s="28">
        <f>FACT_ORDERS[[#This Row],[TotalAmountWithDiscount]]+FACT_ORDERS[[#This Row],[DeliveryCost]]</f>
        <v>380</v>
      </c>
      <c r="R999" s="35">
        <v>44836</v>
      </c>
      <c r="S999" s="35" t="str">
        <f>IF(NETWORKDAYS(FACT_ORDERS[[#This Row],[Order-Date]], FACT_ORDERS[[#This Row],[ArrivalDate ]]) &gt; 10, "Late", "On Time")</f>
        <v>On Time</v>
      </c>
    </row>
    <row r="1000" spans="1:19" x14ac:dyDescent="0.3">
      <c r="A1000" s="12">
        <v>5998</v>
      </c>
      <c r="B1000" s="12">
        <v>228</v>
      </c>
      <c r="C1000" s="12">
        <v>10186</v>
      </c>
      <c r="D1000" s="12">
        <v>999</v>
      </c>
      <c r="E1000" s="12" t="s">
        <v>243</v>
      </c>
      <c r="F1000" s="13">
        <v>45535</v>
      </c>
      <c r="G1000" s="26" t="s">
        <v>3884</v>
      </c>
      <c r="H1000" s="12">
        <v>42</v>
      </c>
      <c r="I1000" s="28">
        <f>VLOOKUP(B:B,DIM_PRODUCTS!A:F,5,FALSE)</f>
        <v>22</v>
      </c>
      <c r="J1000" s="28">
        <f>FACT_ORDERS[[#This Row],[ProductPrice]]*FACT_ORDERS[[#This Row],[Quantity]]</f>
        <v>924</v>
      </c>
      <c r="K1000" s="12" t="str">
        <f>VLOOKUP(C:C,DIM_CUSTOMERS!A:G,7,FALSE)</f>
        <v>Mexico</v>
      </c>
      <c r="L1000" s="30" cm="1">
        <f t="array" ref="L1000">_xlfn.IFS(
    AND(FACT_ORDERS[[#This Row],[DeliveryMehtod]]="shippment",FACT_ORDERS[[#This Row],[TotalAmount]]&gt;=200), 0,
    AND(FACT_ORDERS[[#This Row],[DeliveryMehtod]]="pickup"), 15,
    AND(FACT_ORDERS[[#This Row],[DeliveryMehtod]]="shippment",FACT_ORDERS[[#This Row],[TotalAmount]]&lt;200), 35
)</f>
        <v>15</v>
      </c>
      <c r="M1000" s="12" t="str" cm="1">
        <f t="array" ref="M1000">_xlfn.IFS(
    SUMIFS(FACT_ORDERS[TotalAmount], FACT_ORDERS[WD_CUSTOMERS],FACT_ORDERS[[#This Row],[WD_CUSTOMERS]])&gt;=15000, "VIP",
    SUMIFS(FACT_ORDERS[TotalAmount], FACT_ORDERS[WD_CUSTOMERS],FACT_ORDERS[[#This Row],[WD_CUSTOMERS]])&gt;=8000, "Premium",
    TRUE, "Regular"
)</f>
        <v>Regular</v>
      </c>
      <c r="N1000" s="32" cm="1">
        <f t="array" ref="N1000">_xlfn.IFS(
   FACT_ORDERS[[#This Row],[TypeOfClient]]="VIP", 0.2,
   FACT_ORDERS[[#This Row],[TypeOfClient]]="Premium", 0.1,
   TRUE, 0
)</f>
        <v>0</v>
      </c>
      <c r="O1000" s="31" cm="1">
        <f t="array" ref="O1000">_xlfn.IFS(
   FACT_ORDERS[[#This Row],[TotalAmount]]&gt;1500, 0.15,
   FACT_ORDERS[[#This Row],[TotalAmount]]&gt;1000, 0.1,
   FACT_ORDERS[[#This Row],[TotalAmount]]&gt;500, 0.05,
   TRUE, 0
)</f>
        <v>0.05</v>
      </c>
      <c r="P1000" s="28">
        <f xml:space="preserve"> FACT_ORDERS[[#This Row],[TotalAmount]] * (1 - (FACT_ORDERS[[#This Row],[ClientDiscount]] + FACT_ORDERS[[#This Row],[OrderDiscount]]) )</f>
        <v>877.8</v>
      </c>
      <c r="Q1000" s="28">
        <f>FACT_ORDERS[[#This Row],[TotalAmountWithDiscount]]+FACT_ORDERS[[#This Row],[DeliveryCost]]</f>
        <v>892.8</v>
      </c>
      <c r="R1000" s="35">
        <v>45543</v>
      </c>
      <c r="S1000" s="35" t="str">
        <f>IF(NETWORKDAYS(FACT_ORDERS[[#This Row],[Order-Date]], FACT_ORDERS[[#This Row],[ArrivalDate ]]) &gt; 10, "Late", "On Time")</f>
        <v>On Time</v>
      </c>
    </row>
    <row r="1001" spans="1:19" x14ac:dyDescent="0.3">
      <c r="A1001" s="12">
        <v>5999</v>
      </c>
      <c r="B1001" s="12">
        <v>271</v>
      </c>
      <c r="C1001" s="12">
        <v>10854</v>
      </c>
      <c r="D1001" s="12">
        <v>1000</v>
      </c>
      <c r="E1001" s="12" t="s">
        <v>243</v>
      </c>
      <c r="F1001" s="13">
        <v>45314</v>
      </c>
      <c r="G1001" s="26" t="s">
        <v>11659</v>
      </c>
      <c r="H1001" s="12">
        <v>26</v>
      </c>
      <c r="I1001" s="28">
        <f>VLOOKUP(B:B,DIM_PRODUCTS!A:F,5,FALSE)</f>
        <v>16</v>
      </c>
      <c r="J1001" s="28">
        <f>FACT_ORDERS[[#This Row],[ProductPrice]]*FACT_ORDERS[[#This Row],[Quantity]]</f>
        <v>416</v>
      </c>
      <c r="K1001" s="12" t="str">
        <f>VLOOKUP(C:C,DIM_CUSTOMERS!A:G,7,FALSE)</f>
        <v>France</v>
      </c>
      <c r="L1001" s="30" cm="1">
        <f t="array" ref="L1001">_xlfn.IFS(
    AND(FACT_ORDERS[[#This Row],[DeliveryMehtod]]="shippment",FACT_ORDERS[[#This Row],[TotalAmount]]&gt;=200), 0,
    AND(FACT_ORDERS[[#This Row],[DeliveryMehtod]]="pickup"), 15,
    AND(FACT_ORDERS[[#This Row],[DeliveryMehtod]]="shippment",FACT_ORDERS[[#This Row],[TotalAmount]]&lt;200), 35
)</f>
        <v>15</v>
      </c>
      <c r="M1001" s="12" t="str" cm="1">
        <f t="array" ref="M1001">_xlfn.IFS(
    SUMIFS(FACT_ORDERS[TotalAmount], FACT_ORDERS[WD_CUSTOMERS],FACT_ORDERS[[#This Row],[WD_CUSTOMERS]])&gt;=15000, "VIP",
    SUMIFS(FACT_ORDERS[TotalAmount], FACT_ORDERS[WD_CUSTOMERS],FACT_ORDERS[[#This Row],[WD_CUSTOMERS]])&gt;=8000, "Premium",
    TRUE, "Regular"
)</f>
        <v>Regular</v>
      </c>
      <c r="N1001" s="32" cm="1">
        <f t="array" ref="N1001">_xlfn.IFS(
   FACT_ORDERS[[#This Row],[TypeOfClient]]="VIP", 0.2,
   FACT_ORDERS[[#This Row],[TypeOfClient]]="Premium", 0.1,
   TRUE, 0
)</f>
        <v>0</v>
      </c>
      <c r="O1001" s="31" cm="1">
        <f t="array" ref="O1001">_xlfn.IFS(
   FACT_ORDERS[[#This Row],[TotalAmount]]&gt;1500, 0.15,
   FACT_ORDERS[[#This Row],[TotalAmount]]&gt;1000, 0.1,
   FACT_ORDERS[[#This Row],[TotalAmount]]&gt;500, 0.05,
   TRUE, 0
)</f>
        <v>0</v>
      </c>
      <c r="P1001" s="28">
        <f xml:space="preserve"> FACT_ORDERS[[#This Row],[TotalAmount]] * (1 - (FACT_ORDERS[[#This Row],[ClientDiscount]] + FACT_ORDERS[[#This Row],[OrderDiscount]]) )</f>
        <v>416</v>
      </c>
      <c r="Q1001" s="28">
        <f>FACT_ORDERS[[#This Row],[TotalAmountWithDiscount]]+FACT_ORDERS[[#This Row],[DeliveryCost]]</f>
        <v>431</v>
      </c>
      <c r="R1001" s="35">
        <v>45322</v>
      </c>
      <c r="S1001" s="35" t="str">
        <f>IF(NETWORKDAYS(FACT_ORDERS[[#This Row],[Order-Date]], FACT_ORDERS[[#This Row],[ArrivalDate ]]) &gt; 10, "Late", "On Time")</f>
        <v>On Time</v>
      </c>
    </row>
    <row r="1002" spans="1:19" x14ac:dyDescent="0.3">
      <c r="A1002" s="12">
        <v>6000</v>
      </c>
      <c r="B1002" s="12">
        <v>227</v>
      </c>
      <c r="C1002" s="12">
        <v>10107</v>
      </c>
      <c r="D1002" s="12">
        <v>1001</v>
      </c>
      <c r="E1002" s="12" t="s">
        <v>243</v>
      </c>
      <c r="F1002" s="13">
        <v>45490</v>
      </c>
      <c r="G1002" s="26" t="s">
        <v>11660</v>
      </c>
      <c r="H1002" s="12">
        <v>35</v>
      </c>
      <c r="I1002" s="28">
        <f>VLOOKUP(B:B,DIM_PRODUCTS!A:F,5,FALSE)</f>
        <v>19</v>
      </c>
      <c r="J1002" s="28">
        <f>FACT_ORDERS[[#This Row],[ProductPrice]]*FACT_ORDERS[[#This Row],[Quantity]]</f>
        <v>665</v>
      </c>
      <c r="K1002" s="12" t="str">
        <f>VLOOKUP(C:C,DIM_CUSTOMERS!A:G,7,FALSE)</f>
        <v>USA</v>
      </c>
      <c r="L1002" s="30" cm="1">
        <f t="array" ref="L1002">_xlfn.IFS(
    AND(FACT_ORDERS[[#This Row],[DeliveryMehtod]]="shippment",FACT_ORDERS[[#This Row],[TotalAmount]]&gt;=200), 0,
    AND(FACT_ORDERS[[#This Row],[DeliveryMehtod]]="pickup"), 15,
    AND(FACT_ORDERS[[#This Row],[DeliveryMehtod]]="shippment",FACT_ORDERS[[#This Row],[TotalAmount]]&lt;200), 35
)</f>
        <v>15</v>
      </c>
      <c r="M1002" s="12" t="str" cm="1">
        <f t="array" ref="M1002">_xlfn.IFS(
    SUMIFS(FACT_ORDERS[TotalAmount], FACT_ORDERS[WD_CUSTOMERS],FACT_ORDERS[[#This Row],[WD_CUSTOMERS]])&gt;=15000, "VIP",
    SUMIFS(FACT_ORDERS[TotalAmount], FACT_ORDERS[WD_CUSTOMERS],FACT_ORDERS[[#This Row],[WD_CUSTOMERS]])&gt;=8000, "Premium",
    TRUE, "Regular"
)</f>
        <v>Regular</v>
      </c>
      <c r="N1002" s="32" cm="1">
        <f t="array" ref="N1002">_xlfn.IFS(
   FACT_ORDERS[[#This Row],[TypeOfClient]]="VIP", 0.2,
   FACT_ORDERS[[#This Row],[TypeOfClient]]="Premium", 0.1,
   TRUE, 0
)</f>
        <v>0</v>
      </c>
      <c r="O1002" s="31" cm="1">
        <f t="array" ref="O1002">_xlfn.IFS(
   FACT_ORDERS[[#This Row],[TotalAmount]]&gt;1500, 0.15,
   FACT_ORDERS[[#This Row],[TotalAmount]]&gt;1000, 0.1,
   FACT_ORDERS[[#This Row],[TotalAmount]]&gt;500, 0.05,
   TRUE, 0
)</f>
        <v>0.05</v>
      </c>
      <c r="P1002" s="28">
        <f xml:space="preserve"> FACT_ORDERS[[#This Row],[TotalAmount]] * (1 - (FACT_ORDERS[[#This Row],[ClientDiscount]] + FACT_ORDERS[[#This Row],[OrderDiscount]]) )</f>
        <v>631.75</v>
      </c>
      <c r="Q1002" s="28">
        <f>FACT_ORDERS[[#This Row],[TotalAmountWithDiscount]]+FACT_ORDERS[[#This Row],[DeliveryCost]]</f>
        <v>646.75</v>
      </c>
      <c r="R1002" s="35">
        <v>45506</v>
      </c>
      <c r="S1002" s="35" t="str">
        <f>IF(NETWORKDAYS(FACT_ORDERS[[#This Row],[Order-Date]], FACT_ORDERS[[#This Row],[ArrivalDate ]]) &gt; 10, "Late", "On Time")</f>
        <v>Late</v>
      </c>
    </row>
    <row r="1003" spans="1:19" x14ac:dyDescent="0.3">
      <c r="A1003" s="12">
        <v>6001</v>
      </c>
      <c r="B1003" s="12">
        <v>242</v>
      </c>
      <c r="C1003" s="12">
        <v>10062</v>
      </c>
      <c r="D1003" s="12">
        <v>1002</v>
      </c>
      <c r="E1003" s="12" t="s">
        <v>244</v>
      </c>
      <c r="F1003" s="13">
        <v>45463</v>
      </c>
      <c r="G1003" s="26" t="s">
        <v>11661</v>
      </c>
      <c r="H1003" s="12">
        <v>29</v>
      </c>
      <c r="I1003" s="28">
        <f>VLOOKUP(B:B,DIM_PRODUCTS!A:F,5,FALSE)</f>
        <v>11</v>
      </c>
      <c r="J1003" s="28">
        <f>FACT_ORDERS[[#This Row],[ProductPrice]]*FACT_ORDERS[[#This Row],[Quantity]]</f>
        <v>319</v>
      </c>
      <c r="K1003" s="12" t="str">
        <f>VLOOKUP(C:C,DIM_CUSTOMERS!A:G,7,FALSE)</f>
        <v>Mexico</v>
      </c>
      <c r="L1003" s="30" cm="1">
        <f t="array" ref="L1003">_xlfn.IFS(
    AND(FACT_ORDERS[[#This Row],[DeliveryMehtod]]="shippment",FACT_ORDERS[[#This Row],[TotalAmount]]&gt;=200), 0,
    AND(FACT_ORDERS[[#This Row],[DeliveryMehtod]]="pickup"), 15,
    AND(FACT_ORDERS[[#This Row],[DeliveryMehtod]]="shippment",FACT_ORDERS[[#This Row],[TotalAmount]]&lt;200), 35
)</f>
        <v>0</v>
      </c>
      <c r="M1003" s="12" t="str" cm="1">
        <f t="array" ref="M1003">_xlfn.IFS(
    SUMIFS(FACT_ORDERS[TotalAmount], FACT_ORDERS[WD_CUSTOMERS],FACT_ORDERS[[#This Row],[WD_CUSTOMERS]])&gt;=15000, "VIP",
    SUMIFS(FACT_ORDERS[TotalAmount], FACT_ORDERS[WD_CUSTOMERS],FACT_ORDERS[[#This Row],[WD_CUSTOMERS]])&gt;=8000, "Premium",
    TRUE, "Regular"
)</f>
        <v>Regular</v>
      </c>
      <c r="N1003" s="32" cm="1">
        <f t="array" ref="N1003">_xlfn.IFS(
   FACT_ORDERS[[#This Row],[TypeOfClient]]="VIP", 0.2,
   FACT_ORDERS[[#This Row],[TypeOfClient]]="Premium", 0.1,
   TRUE, 0
)</f>
        <v>0</v>
      </c>
      <c r="O1003" s="31" cm="1">
        <f t="array" ref="O1003">_xlfn.IFS(
   FACT_ORDERS[[#This Row],[TotalAmount]]&gt;1500, 0.15,
   FACT_ORDERS[[#This Row],[TotalAmount]]&gt;1000, 0.1,
   FACT_ORDERS[[#This Row],[TotalAmount]]&gt;500, 0.05,
   TRUE, 0
)</f>
        <v>0</v>
      </c>
      <c r="P1003" s="28">
        <f xml:space="preserve"> FACT_ORDERS[[#This Row],[TotalAmount]] * (1 - (FACT_ORDERS[[#This Row],[ClientDiscount]] + FACT_ORDERS[[#This Row],[OrderDiscount]]) )</f>
        <v>319</v>
      </c>
      <c r="Q1003" s="28">
        <f>FACT_ORDERS[[#This Row],[TotalAmountWithDiscount]]+FACT_ORDERS[[#This Row],[DeliveryCost]]</f>
        <v>319</v>
      </c>
      <c r="R1003" s="35">
        <v>45474</v>
      </c>
      <c r="S1003" s="35" t="str">
        <f>IF(NETWORKDAYS(FACT_ORDERS[[#This Row],[Order-Date]], FACT_ORDERS[[#This Row],[ArrivalDate ]]) &gt; 10, "Late", "On Time")</f>
        <v>On Time</v>
      </c>
    </row>
    <row r="1004" spans="1:19" x14ac:dyDescent="0.3">
      <c r="A1004" s="12">
        <v>6002</v>
      </c>
      <c r="B1004" s="12">
        <v>285</v>
      </c>
      <c r="C1004" s="12">
        <v>10062</v>
      </c>
      <c r="D1004" s="12">
        <v>1003</v>
      </c>
      <c r="E1004" s="12" t="s">
        <v>244</v>
      </c>
      <c r="F1004" s="13">
        <v>45337</v>
      </c>
      <c r="G1004" s="26" t="s">
        <v>3567</v>
      </c>
      <c r="H1004" s="12">
        <v>11</v>
      </c>
      <c r="I1004" s="28">
        <f>VLOOKUP(B:B,DIM_PRODUCTS!A:F,5,FALSE)</f>
        <v>26</v>
      </c>
      <c r="J1004" s="28">
        <f>FACT_ORDERS[[#This Row],[ProductPrice]]*FACT_ORDERS[[#This Row],[Quantity]]</f>
        <v>286</v>
      </c>
      <c r="K1004" s="12" t="str">
        <f>VLOOKUP(C:C,DIM_CUSTOMERS!A:G,7,FALSE)</f>
        <v>Mexico</v>
      </c>
      <c r="L1004" s="30" cm="1">
        <f t="array" ref="L1004">_xlfn.IFS(
    AND(FACT_ORDERS[[#This Row],[DeliveryMehtod]]="shippment",FACT_ORDERS[[#This Row],[TotalAmount]]&gt;=200), 0,
    AND(FACT_ORDERS[[#This Row],[DeliveryMehtod]]="pickup"), 15,
    AND(FACT_ORDERS[[#This Row],[DeliveryMehtod]]="shippment",FACT_ORDERS[[#This Row],[TotalAmount]]&lt;200), 35
)</f>
        <v>0</v>
      </c>
      <c r="M1004" s="12" t="str" cm="1">
        <f t="array" ref="M1004">_xlfn.IFS(
    SUMIFS(FACT_ORDERS[TotalAmount], FACT_ORDERS[WD_CUSTOMERS],FACT_ORDERS[[#This Row],[WD_CUSTOMERS]])&gt;=15000, "VIP",
    SUMIFS(FACT_ORDERS[TotalAmount], FACT_ORDERS[WD_CUSTOMERS],FACT_ORDERS[[#This Row],[WD_CUSTOMERS]])&gt;=8000, "Premium",
    TRUE, "Regular"
)</f>
        <v>Regular</v>
      </c>
      <c r="N1004" s="32" cm="1">
        <f t="array" ref="N1004">_xlfn.IFS(
   FACT_ORDERS[[#This Row],[TypeOfClient]]="VIP", 0.2,
   FACT_ORDERS[[#This Row],[TypeOfClient]]="Premium", 0.1,
   TRUE, 0
)</f>
        <v>0</v>
      </c>
      <c r="O1004" s="31" cm="1">
        <f t="array" ref="O1004">_xlfn.IFS(
   FACT_ORDERS[[#This Row],[TotalAmount]]&gt;1500, 0.15,
   FACT_ORDERS[[#This Row],[TotalAmount]]&gt;1000, 0.1,
   FACT_ORDERS[[#This Row],[TotalAmount]]&gt;500, 0.05,
   TRUE, 0
)</f>
        <v>0</v>
      </c>
      <c r="P1004" s="28">
        <f xml:space="preserve"> FACT_ORDERS[[#This Row],[TotalAmount]] * (1 - (FACT_ORDERS[[#This Row],[ClientDiscount]] + FACT_ORDERS[[#This Row],[OrderDiscount]]) )</f>
        <v>286</v>
      </c>
      <c r="Q1004" s="28">
        <f>FACT_ORDERS[[#This Row],[TotalAmountWithDiscount]]+FACT_ORDERS[[#This Row],[DeliveryCost]]</f>
        <v>286</v>
      </c>
      <c r="R1004" s="35">
        <v>45345</v>
      </c>
      <c r="S1004" s="35" t="str">
        <f>IF(NETWORKDAYS(FACT_ORDERS[[#This Row],[Order-Date]], FACT_ORDERS[[#This Row],[ArrivalDate ]]) &gt; 10, "Late", "On Time")</f>
        <v>On Time</v>
      </c>
    </row>
    <row r="1005" spans="1:19" x14ac:dyDescent="0.3">
      <c r="A1005" s="12">
        <v>6003</v>
      </c>
      <c r="B1005" s="12">
        <v>273</v>
      </c>
      <c r="C1005" s="12">
        <v>10062</v>
      </c>
      <c r="D1005" s="12">
        <v>1004</v>
      </c>
      <c r="E1005" s="12" t="s">
        <v>244</v>
      </c>
      <c r="F1005" s="13">
        <v>45337</v>
      </c>
      <c r="G1005" s="26" t="s">
        <v>11662</v>
      </c>
      <c r="H1005" s="12">
        <v>15</v>
      </c>
      <c r="I1005" s="28">
        <f>VLOOKUP(B:B,DIM_PRODUCTS!A:F,5,FALSE)</f>
        <v>20</v>
      </c>
      <c r="J1005" s="28">
        <f>FACT_ORDERS[[#This Row],[ProductPrice]]*FACT_ORDERS[[#This Row],[Quantity]]</f>
        <v>300</v>
      </c>
      <c r="K1005" s="12" t="str">
        <f>VLOOKUP(C:C,DIM_CUSTOMERS!A:G,7,FALSE)</f>
        <v>Mexico</v>
      </c>
      <c r="L1005" s="30" cm="1">
        <f t="array" ref="L1005">_xlfn.IFS(
    AND(FACT_ORDERS[[#This Row],[DeliveryMehtod]]="shippment",FACT_ORDERS[[#This Row],[TotalAmount]]&gt;=200), 0,
    AND(FACT_ORDERS[[#This Row],[DeliveryMehtod]]="pickup"), 15,
    AND(FACT_ORDERS[[#This Row],[DeliveryMehtod]]="shippment",FACT_ORDERS[[#This Row],[TotalAmount]]&lt;200), 35
)</f>
        <v>0</v>
      </c>
      <c r="M1005" s="12" t="str" cm="1">
        <f t="array" ref="M1005">_xlfn.IFS(
    SUMIFS(FACT_ORDERS[TotalAmount], FACT_ORDERS[WD_CUSTOMERS],FACT_ORDERS[[#This Row],[WD_CUSTOMERS]])&gt;=15000, "VIP",
    SUMIFS(FACT_ORDERS[TotalAmount], FACT_ORDERS[WD_CUSTOMERS],FACT_ORDERS[[#This Row],[WD_CUSTOMERS]])&gt;=8000, "Premium",
    TRUE, "Regular"
)</f>
        <v>Regular</v>
      </c>
      <c r="N1005" s="32" cm="1">
        <f t="array" ref="N1005">_xlfn.IFS(
   FACT_ORDERS[[#This Row],[TypeOfClient]]="VIP", 0.2,
   FACT_ORDERS[[#This Row],[TypeOfClient]]="Premium", 0.1,
   TRUE, 0
)</f>
        <v>0</v>
      </c>
      <c r="O1005" s="31" cm="1">
        <f t="array" ref="O1005">_xlfn.IFS(
   FACT_ORDERS[[#This Row],[TotalAmount]]&gt;1500, 0.15,
   FACT_ORDERS[[#This Row],[TotalAmount]]&gt;1000, 0.1,
   FACT_ORDERS[[#This Row],[TotalAmount]]&gt;500, 0.05,
   TRUE, 0
)</f>
        <v>0</v>
      </c>
      <c r="P1005" s="28">
        <f xml:space="preserve"> FACT_ORDERS[[#This Row],[TotalAmount]] * (1 - (FACT_ORDERS[[#This Row],[ClientDiscount]] + FACT_ORDERS[[#This Row],[OrderDiscount]]) )</f>
        <v>300</v>
      </c>
      <c r="Q1005" s="28">
        <f>FACT_ORDERS[[#This Row],[TotalAmountWithDiscount]]+FACT_ORDERS[[#This Row],[DeliveryCost]]</f>
        <v>300</v>
      </c>
      <c r="R1005" s="35">
        <v>45348</v>
      </c>
      <c r="S1005" s="35" t="str">
        <f>IF(NETWORKDAYS(FACT_ORDERS[[#This Row],[Order-Date]], FACT_ORDERS[[#This Row],[ArrivalDate ]]) &gt; 10, "Late", "On Time")</f>
        <v>On Time</v>
      </c>
    </row>
    <row r="1006" spans="1:19" x14ac:dyDescent="0.3">
      <c r="A1006" s="12">
        <v>6004</v>
      </c>
      <c r="B1006" s="12">
        <v>227</v>
      </c>
      <c r="C1006" s="12">
        <v>10572</v>
      </c>
      <c r="D1006" s="12">
        <v>1005</v>
      </c>
      <c r="E1006" s="12" t="s">
        <v>244</v>
      </c>
      <c r="F1006" s="13">
        <v>45530</v>
      </c>
      <c r="G1006" s="26" t="s">
        <v>11663</v>
      </c>
      <c r="H1006" s="12">
        <v>34</v>
      </c>
      <c r="I1006" s="28">
        <f>VLOOKUP(B:B,DIM_PRODUCTS!A:F,5,FALSE)</f>
        <v>19</v>
      </c>
      <c r="J1006" s="28">
        <f>FACT_ORDERS[[#This Row],[ProductPrice]]*FACT_ORDERS[[#This Row],[Quantity]]</f>
        <v>646</v>
      </c>
      <c r="K1006" s="12" t="str">
        <f>VLOOKUP(C:C,DIM_CUSTOMERS!A:G,7,FALSE)</f>
        <v>China</v>
      </c>
      <c r="L1006" s="30" cm="1">
        <f t="array" ref="L1006">_xlfn.IFS(
    AND(FACT_ORDERS[[#This Row],[DeliveryMehtod]]="shippment",FACT_ORDERS[[#This Row],[TotalAmount]]&gt;=200), 0,
    AND(FACT_ORDERS[[#This Row],[DeliveryMehtod]]="pickup"), 15,
    AND(FACT_ORDERS[[#This Row],[DeliveryMehtod]]="shippment",FACT_ORDERS[[#This Row],[TotalAmount]]&lt;200), 35
)</f>
        <v>0</v>
      </c>
      <c r="M1006" s="12" t="str" cm="1">
        <f t="array" ref="M1006">_xlfn.IFS(
    SUMIFS(FACT_ORDERS[TotalAmount], FACT_ORDERS[WD_CUSTOMERS],FACT_ORDERS[[#This Row],[WD_CUSTOMERS]])&gt;=15000, "VIP",
    SUMIFS(FACT_ORDERS[TotalAmount], FACT_ORDERS[WD_CUSTOMERS],FACT_ORDERS[[#This Row],[WD_CUSTOMERS]])&gt;=8000, "Premium",
    TRUE, "Regular"
)</f>
        <v>Regular</v>
      </c>
      <c r="N1006" s="32" cm="1">
        <f t="array" ref="N1006">_xlfn.IFS(
   FACT_ORDERS[[#This Row],[TypeOfClient]]="VIP", 0.2,
   FACT_ORDERS[[#This Row],[TypeOfClient]]="Premium", 0.1,
   TRUE, 0
)</f>
        <v>0</v>
      </c>
      <c r="O1006" s="31" cm="1">
        <f t="array" ref="O1006">_xlfn.IFS(
   FACT_ORDERS[[#This Row],[TotalAmount]]&gt;1500, 0.15,
   FACT_ORDERS[[#This Row],[TotalAmount]]&gt;1000, 0.1,
   FACT_ORDERS[[#This Row],[TotalAmount]]&gt;500, 0.05,
   TRUE, 0
)</f>
        <v>0.05</v>
      </c>
      <c r="P1006" s="28">
        <f xml:space="preserve"> FACT_ORDERS[[#This Row],[TotalAmount]] * (1 - (FACT_ORDERS[[#This Row],[ClientDiscount]] + FACT_ORDERS[[#This Row],[OrderDiscount]]) )</f>
        <v>613.69999999999993</v>
      </c>
      <c r="Q1006" s="28">
        <f>FACT_ORDERS[[#This Row],[TotalAmountWithDiscount]]+FACT_ORDERS[[#This Row],[DeliveryCost]]</f>
        <v>613.69999999999993</v>
      </c>
      <c r="R1006" s="35">
        <v>45540</v>
      </c>
      <c r="S1006" s="35" t="str">
        <f>IF(NETWORKDAYS(FACT_ORDERS[[#This Row],[Order-Date]], FACT_ORDERS[[#This Row],[ArrivalDate ]]) &gt; 10, "Late", "On Time")</f>
        <v>On Time</v>
      </c>
    </row>
    <row r="1007" spans="1:19" x14ac:dyDescent="0.3">
      <c r="A1007" s="12">
        <v>6005</v>
      </c>
      <c r="B1007" s="12">
        <v>267</v>
      </c>
      <c r="C1007" s="12">
        <v>10638</v>
      </c>
      <c r="D1007" s="12">
        <v>1006</v>
      </c>
      <c r="E1007" s="12" t="s">
        <v>243</v>
      </c>
      <c r="F1007" s="13">
        <v>45226</v>
      </c>
      <c r="G1007" s="26" t="s">
        <v>11664</v>
      </c>
      <c r="H1007" s="12">
        <v>41</v>
      </c>
      <c r="I1007" s="28">
        <f>VLOOKUP(B:B,DIM_PRODUCTS!A:F,5,FALSE)</f>
        <v>26</v>
      </c>
      <c r="J1007" s="28">
        <f>FACT_ORDERS[[#This Row],[ProductPrice]]*FACT_ORDERS[[#This Row],[Quantity]]</f>
        <v>1066</v>
      </c>
      <c r="K1007" s="12" t="str">
        <f>VLOOKUP(C:C,DIM_CUSTOMERS!A:G,7,FALSE)</f>
        <v>Spain</v>
      </c>
      <c r="L1007" s="30" cm="1">
        <f t="array" ref="L1007">_xlfn.IFS(
    AND(FACT_ORDERS[[#This Row],[DeliveryMehtod]]="shippment",FACT_ORDERS[[#This Row],[TotalAmount]]&gt;=200), 0,
    AND(FACT_ORDERS[[#This Row],[DeliveryMehtod]]="pickup"), 15,
    AND(FACT_ORDERS[[#This Row],[DeliveryMehtod]]="shippment",FACT_ORDERS[[#This Row],[TotalAmount]]&lt;200), 35
)</f>
        <v>15</v>
      </c>
      <c r="M1007" s="12" t="str" cm="1">
        <f t="array" ref="M1007">_xlfn.IFS(
    SUMIFS(FACT_ORDERS[TotalAmount], FACT_ORDERS[WD_CUSTOMERS],FACT_ORDERS[[#This Row],[WD_CUSTOMERS]])&gt;=15000, "VIP",
    SUMIFS(FACT_ORDERS[TotalAmount], FACT_ORDERS[WD_CUSTOMERS],FACT_ORDERS[[#This Row],[WD_CUSTOMERS]])&gt;=8000, "Premium",
    TRUE, "Regular"
)</f>
        <v>Premium</v>
      </c>
      <c r="N1007" s="32" cm="1">
        <f t="array" ref="N1007">_xlfn.IFS(
   FACT_ORDERS[[#This Row],[TypeOfClient]]="VIP", 0.2,
   FACT_ORDERS[[#This Row],[TypeOfClient]]="Premium", 0.1,
   TRUE, 0
)</f>
        <v>0.1</v>
      </c>
      <c r="O1007" s="31" cm="1">
        <f t="array" ref="O1007">_xlfn.IFS(
   FACT_ORDERS[[#This Row],[TotalAmount]]&gt;1500, 0.15,
   FACT_ORDERS[[#This Row],[TotalAmount]]&gt;1000, 0.1,
   FACT_ORDERS[[#This Row],[TotalAmount]]&gt;500, 0.05,
   TRUE, 0
)</f>
        <v>0.1</v>
      </c>
      <c r="P1007" s="28">
        <f xml:space="preserve"> FACT_ORDERS[[#This Row],[TotalAmount]] * (1 - (FACT_ORDERS[[#This Row],[ClientDiscount]] + FACT_ORDERS[[#This Row],[OrderDiscount]]) )</f>
        <v>852.80000000000007</v>
      </c>
      <c r="Q1007" s="28">
        <f>FACT_ORDERS[[#This Row],[TotalAmountWithDiscount]]+FACT_ORDERS[[#This Row],[DeliveryCost]]</f>
        <v>867.80000000000007</v>
      </c>
      <c r="R1007" s="35">
        <v>45236</v>
      </c>
      <c r="S1007" s="35" t="str">
        <f>IF(NETWORKDAYS(FACT_ORDERS[[#This Row],[Order-Date]], FACT_ORDERS[[#This Row],[ArrivalDate ]]) &gt; 10, "Late", "On Time")</f>
        <v>On Time</v>
      </c>
    </row>
    <row r="1008" spans="1:19" x14ac:dyDescent="0.3">
      <c r="A1008" s="12">
        <v>6006</v>
      </c>
      <c r="B1008" s="12">
        <v>202</v>
      </c>
      <c r="C1008" s="12">
        <v>10638</v>
      </c>
      <c r="D1008" s="12">
        <v>1007</v>
      </c>
      <c r="E1008" s="12" t="s">
        <v>244</v>
      </c>
      <c r="F1008" s="13">
        <v>45226</v>
      </c>
      <c r="G1008" s="26" t="s">
        <v>4123</v>
      </c>
      <c r="H1008" s="12">
        <v>8</v>
      </c>
      <c r="I1008" s="28">
        <f>VLOOKUP(B:B,DIM_PRODUCTS!A:F,5,FALSE)</f>
        <v>15</v>
      </c>
      <c r="J1008" s="28">
        <f>FACT_ORDERS[[#This Row],[ProductPrice]]*FACT_ORDERS[[#This Row],[Quantity]]</f>
        <v>120</v>
      </c>
      <c r="K1008" s="12" t="str">
        <f>VLOOKUP(C:C,DIM_CUSTOMERS!A:G,7,FALSE)</f>
        <v>Spain</v>
      </c>
      <c r="L1008" s="30" cm="1">
        <f t="array" ref="L1008">_xlfn.IFS(
    AND(FACT_ORDERS[[#This Row],[DeliveryMehtod]]="shippment",FACT_ORDERS[[#This Row],[TotalAmount]]&gt;=200), 0,
    AND(FACT_ORDERS[[#This Row],[DeliveryMehtod]]="pickup"), 15,
    AND(FACT_ORDERS[[#This Row],[DeliveryMehtod]]="shippment",FACT_ORDERS[[#This Row],[TotalAmount]]&lt;200), 35
)</f>
        <v>35</v>
      </c>
      <c r="M1008" s="12" t="str" cm="1">
        <f t="array" ref="M1008">_xlfn.IFS(
    SUMIFS(FACT_ORDERS[TotalAmount], FACT_ORDERS[WD_CUSTOMERS],FACT_ORDERS[[#This Row],[WD_CUSTOMERS]])&gt;=15000, "VIP",
    SUMIFS(FACT_ORDERS[TotalAmount], FACT_ORDERS[WD_CUSTOMERS],FACT_ORDERS[[#This Row],[WD_CUSTOMERS]])&gt;=8000, "Premium",
    TRUE, "Regular"
)</f>
        <v>Premium</v>
      </c>
      <c r="N1008" s="32" cm="1">
        <f t="array" ref="N1008">_xlfn.IFS(
   FACT_ORDERS[[#This Row],[TypeOfClient]]="VIP", 0.2,
   FACT_ORDERS[[#This Row],[TypeOfClient]]="Premium", 0.1,
   TRUE, 0
)</f>
        <v>0.1</v>
      </c>
      <c r="O1008" s="31" cm="1">
        <f t="array" ref="O1008">_xlfn.IFS(
   FACT_ORDERS[[#This Row],[TotalAmount]]&gt;1500, 0.15,
   FACT_ORDERS[[#This Row],[TotalAmount]]&gt;1000, 0.1,
   FACT_ORDERS[[#This Row],[TotalAmount]]&gt;500, 0.05,
   TRUE, 0
)</f>
        <v>0</v>
      </c>
      <c r="P1008" s="28">
        <f xml:space="preserve"> FACT_ORDERS[[#This Row],[TotalAmount]] * (1 - (FACT_ORDERS[[#This Row],[ClientDiscount]] + FACT_ORDERS[[#This Row],[OrderDiscount]]) )</f>
        <v>108</v>
      </c>
      <c r="Q1008" s="28">
        <f>FACT_ORDERS[[#This Row],[TotalAmountWithDiscount]]+FACT_ORDERS[[#This Row],[DeliveryCost]]</f>
        <v>143</v>
      </c>
      <c r="R1008" s="35">
        <v>45235</v>
      </c>
      <c r="S1008" s="35" t="str">
        <f>IF(NETWORKDAYS(FACT_ORDERS[[#This Row],[Order-Date]], FACT_ORDERS[[#This Row],[ArrivalDate ]]) &gt; 10, "Late", "On Time")</f>
        <v>On Time</v>
      </c>
    </row>
    <row r="1009" spans="1:19" x14ac:dyDescent="0.3">
      <c r="A1009" s="12">
        <v>6007</v>
      </c>
      <c r="B1009" s="12">
        <v>254</v>
      </c>
      <c r="C1009" s="12">
        <v>10638</v>
      </c>
      <c r="D1009" s="12">
        <v>1008</v>
      </c>
      <c r="E1009" s="12" t="s">
        <v>244</v>
      </c>
      <c r="F1009" s="13">
        <v>45226</v>
      </c>
      <c r="G1009" s="26" t="s">
        <v>11665</v>
      </c>
      <c r="H1009" s="12">
        <v>19</v>
      </c>
      <c r="I1009" s="28">
        <f>VLOOKUP(B:B,DIM_PRODUCTS!A:F,5,FALSE)</f>
        <v>27</v>
      </c>
      <c r="J1009" s="28">
        <f>FACT_ORDERS[[#This Row],[ProductPrice]]*FACT_ORDERS[[#This Row],[Quantity]]</f>
        <v>513</v>
      </c>
      <c r="K1009" s="12" t="str">
        <f>VLOOKUP(C:C,DIM_CUSTOMERS!A:G,7,FALSE)</f>
        <v>Spain</v>
      </c>
      <c r="L1009" s="30" cm="1">
        <f t="array" ref="L1009">_xlfn.IFS(
    AND(FACT_ORDERS[[#This Row],[DeliveryMehtod]]="shippment",FACT_ORDERS[[#This Row],[TotalAmount]]&gt;=200), 0,
    AND(FACT_ORDERS[[#This Row],[DeliveryMehtod]]="pickup"), 15,
    AND(FACT_ORDERS[[#This Row],[DeliveryMehtod]]="shippment",FACT_ORDERS[[#This Row],[TotalAmount]]&lt;200), 35
)</f>
        <v>0</v>
      </c>
      <c r="M1009" s="12" t="str" cm="1">
        <f t="array" ref="M1009">_xlfn.IFS(
    SUMIFS(FACT_ORDERS[TotalAmount], FACT_ORDERS[WD_CUSTOMERS],FACT_ORDERS[[#This Row],[WD_CUSTOMERS]])&gt;=15000, "VIP",
    SUMIFS(FACT_ORDERS[TotalAmount], FACT_ORDERS[WD_CUSTOMERS],FACT_ORDERS[[#This Row],[WD_CUSTOMERS]])&gt;=8000, "Premium",
    TRUE, "Regular"
)</f>
        <v>Premium</v>
      </c>
      <c r="N1009" s="32" cm="1">
        <f t="array" ref="N1009">_xlfn.IFS(
   FACT_ORDERS[[#This Row],[TypeOfClient]]="VIP", 0.2,
   FACT_ORDERS[[#This Row],[TypeOfClient]]="Premium", 0.1,
   TRUE, 0
)</f>
        <v>0.1</v>
      </c>
      <c r="O1009" s="31" cm="1">
        <f t="array" ref="O1009">_xlfn.IFS(
   FACT_ORDERS[[#This Row],[TotalAmount]]&gt;1500, 0.15,
   FACT_ORDERS[[#This Row],[TotalAmount]]&gt;1000, 0.1,
   FACT_ORDERS[[#This Row],[TotalAmount]]&gt;500, 0.05,
   TRUE, 0
)</f>
        <v>0.05</v>
      </c>
      <c r="P1009" s="28">
        <f xml:space="preserve"> FACT_ORDERS[[#This Row],[TotalAmount]] * (1 - (FACT_ORDERS[[#This Row],[ClientDiscount]] + FACT_ORDERS[[#This Row],[OrderDiscount]]) )</f>
        <v>436.05</v>
      </c>
      <c r="Q1009" s="28">
        <f>FACT_ORDERS[[#This Row],[TotalAmountWithDiscount]]+FACT_ORDERS[[#This Row],[DeliveryCost]]</f>
        <v>436.05</v>
      </c>
      <c r="R1009" s="35">
        <v>45234</v>
      </c>
      <c r="S1009" s="35" t="str">
        <f>IF(NETWORKDAYS(FACT_ORDERS[[#This Row],[Order-Date]], FACT_ORDERS[[#This Row],[ArrivalDate ]]) &gt; 10, "Late", "On Time")</f>
        <v>On Time</v>
      </c>
    </row>
    <row r="1010" spans="1:19" x14ac:dyDescent="0.3">
      <c r="A1010" s="12">
        <v>6008</v>
      </c>
      <c r="B1010" s="12">
        <v>278</v>
      </c>
      <c r="C1010" s="12">
        <v>10466</v>
      </c>
      <c r="D1010" s="12">
        <v>1009</v>
      </c>
      <c r="E1010" s="12" t="s">
        <v>244</v>
      </c>
      <c r="F1010" s="13">
        <v>45092</v>
      </c>
      <c r="G1010" s="26" t="s">
        <v>11666</v>
      </c>
      <c r="H1010" s="12">
        <v>34</v>
      </c>
      <c r="I1010" s="28">
        <f>VLOOKUP(B:B,DIM_PRODUCTS!A:F,5,FALSE)</f>
        <v>24</v>
      </c>
      <c r="J1010" s="28">
        <f>FACT_ORDERS[[#This Row],[ProductPrice]]*FACT_ORDERS[[#This Row],[Quantity]]</f>
        <v>816</v>
      </c>
      <c r="K1010" s="12" t="str">
        <f>VLOOKUP(C:C,DIM_CUSTOMERS!A:G,7,FALSE)</f>
        <v>China</v>
      </c>
      <c r="L1010" s="30" cm="1">
        <f t="array" ref="L1010">_xlfn.IFS(
    AND(FACT_ORDERS[[#This Row],[DeliveryMehtod]]="shippment",FACT_ORDERS[[#This Row],[TotalAmount]]&gt;=200), 0,
    AND(FACT_ORDERS[[#This Row],[DeliveryMehtod]]="pickup"), 15,
    AND(FACT_ORDERS[[#This Row],[DeliveryMehtod]]="shippment",FACT_ORDERS[[#This Row],[TotalAmount]]&lt;200), 35
)</f>
        <v>0</v>
      </c>
      <c r="M1010" s="12" t="str" cm="1">
        <f t="array" ref="M1010">_xlfn.IFS(
    SUMIFS(FACT_ORDERS[TotalAmount], FACT_ORDERS[WD_CUSTOMERS],FACT_ORDERS[[#This Row],[WD_CUSTOMERS]])&gt;=15000, "VIP",
    SUMIFS(FACT_ORDERS[TotalAmount], FACT_ORDERS[WD_CUSTOMERS],FACT_ORDERS[[#This Row],[WD_CUSTOMERS]])&gt;=8000, "Premium",
    TRUE, "Regular"
)</f>
        <v>Regular</v>
      </c>
      <c r="N1010" s="32" cm="1">
        <f t="array" ref="N1010">_xlfn.IFS(
   FACT_ORDERS[[#This Row],[TypeOfClient]]="VIP", 0.2,
   FACT_ORDERS[[#This Row],[TypeOfClient]]="Premium", 0.1,
   TRUE, 0
)</f>
        <v>0</v>
      </c>
      <c r="O1010" s="31" cm="1">
        <f t="array" ref="O1010">_xlfn.IFS(
   FACT_ORDERS[[#This Row],[TotalAmount]]&gt;1500, 0.15,
   FACT_ORDERS[[#This Row],[TotalAmount]]&gt;1000, 0.1,
   FACT_ORDERS[[#This Row],[TotalAmount]]&gt;500, 0.05,
   TRUE, 0
)</f>
        <v>0.05</v>
      </c>
      <c r="P1010" s="28">
        <f xml:space="preserve"> FACT_ORDERS[[#This Row],[TotalAmount]] * (1 - (FACT_ORDERS[[#This Row],[ClientDiscount]] + FACT_ORDERS[[#This Row],[OrderDiscount]]) )</f>
        <v>775.19999999999993</v>
      </c>
      <c r="Q1010" s="28">
        <f>FACT_ORDERS[[#This Row],[TotalAmountWithDiscount]]+FACT_ORDERS[[#This Row],[DeliveryCost]]</f>
        <v>775.19999999999993</v>
      </c>
      <c r="R1010" s="35">
        <v>45100</v>
      </c>
      <c r="S1010" s="35" t="str">
        <f>IF(NETWORKDAYS(FACT_ORDERS[[#This Row],[Order-Date]], FACT_ORDERS[[#This Row],[ArrivalDate ]]) &gt; 10, "Late", "On Time")</f>
        <v>On Time</v>
      </c>
    </row>
    <row r="1011" spans="1:19" x14ac:dyDescent="0.3">
      <c r="A1011" s="12">
        <v>6009</v>
      </c>
      <c r="B1011" s="12">
        <v>213</v>
      </c>
      <c r="C1011" s="12">
        <v>10277</v>
      </c>
      <c r="D1011" s="12">
        <v>1010</v>
      </c>
      <c r="E1011" s="12" t="s">
        <v>243</v>
      </c>
      <c r="F1011" s="13">
        <v>44959</v>
      </c>
      <c r="G1011" s="26" t="s">
        <v>4172</v>
      </c>
      <c r="H1011" s="12">
        <v>50</v>
      </c>
      <c r="I1011" s="28">
        <f>VLOOKUP(B:B,DIM_PRODUCTS!A:F,5,FALSE)</f>
        <v>45</v>
      </c>
      <c r="J1011" s="28">
        <f>FACT_ORDERS[[#This Row],[ProductPrice]]*FACT_ORDERS[[#This Row],[Quantity]]</f>
        <v>2250</v>
      </c>
      <c r="K1011" s="12" t="str">
        <f>VLOOKUP(C:C,DIM_CUSTOMERS!A:G,7,FALSE)</f>
        <v>Canada</v>
      </c>
      <c r="L1011" s="30" cm="1">
        <f t="array" ref="L1011">_xlfn.IFS(
    AND(FACT_ORDERS[[#This Row],[DeliveryMehtod]]="shippment",FACT_ORDERS[[#This Row],[TotalAmount]]&gt;=200), 0,
    AND(FACT_ORDERS[[#This Row],[DeliveryMehtod]]="pickup"), 15,
    AND(FACT_ORDERS[[#This Row],[DeliveryMehtod]]="shippment",FACT_ORDERS[[#This Row],[TotalAmount]]&lt;200), 35
)</f>
        <v>15</v>
      </c>
      <c r="M1011" s="12" t="str" cm="1">
        <f t="array" ref="M1011">_xlfn.IFS(
    SUMIFS(FACT_ORDERS[TotalAmount], FACT_ORDERS[WD_CUSTOMERS],FACT_ORDERS[[#This Row],[WD_CUSTOMERS]])&gt;=15000, "VIP",
    SUMIFS(FACT_ORDERS[TotalAmount], FACT_ORDERS[WD_CUSTOMERS],FACT_ORDERS[[#This Row],[WD_CUSTOMERS]])&gt;=8000, "Premium",
    TRUE, "Regular"
)</f>
        <v>Regular</v>
      </c>
      <c r="N1011" s="32" cm="1">
        <f t="array" ref="N1011">_xlfn.IFS(
   FACT_ORDERS[[#This Row],[TypeOfClient]]="VIP", 0.2,
   FACT_ORDERS[[#This Row],[TypeOfClient]]="Premium", 0.1,
   TRUE, 0
)</f>
        <v>0</v>
      </c>
      <c r="O1011" s="31" cm="1">
        <f t="array" ref="O1011">_xlfn.IFS(
   FACT_ORDERS[[#This Row],[TotalAmount]]&gt;1500, 0.15,
   FACT_ORDERS[[#This Row],[TotalAmount]]&gt;1000, 0.1,
   FACT_ORDERS[[#This Row],[TotalAmount]]&gt;500, 0.05,
   TRUE, 0
)</f>
        <v>0.15</v>
      </c>
      <c r="P1011" s="28">
        <f xml:space="preserve"> FACT_ORDERS[[#This Row],[TotalAmount]] * (1 - (FACT_ORDERS[[#This Row],[ClientDiscount]] + FACT_ORDERS[[#This Row],[OrderDiscount]]) )</f>
        <v>1912.5</v>
      </c>
      <c r="Q1011" s="28">
        <f>FACT_ORDERS[[#This Row],[TotalAmountWithDiscount]]+FACT_ORDERS[[#This Row],[DeliveryCost]]</f>
        <v>1927.5</v>
      </c>
      <c r="R1011" s="35">
        <v>44969</v>
      </c>
      <c r="S1011" s="35" t="str">
        <f>IF(NETWORKDAYS(FACT_ORDERS[[#This Row],[Order-Date]], FACT_ORDERS[[#This Row],[ArrivalDate ]]) &gt; 10, "Late", "On Time")</f>
        <v>On Time</v>
      </c>
    </row>
    <row r="1012" spans="1:19" x14ac:dyDescent="0.3">
      <c r="A1012" s="12">
        <v>6010</v>
      </c>
      <c r="B1012" s="12">
        <v>212</v>
      </c>
      <c r="C1012" s="12">
        <v>10857</v>
      </c>
      <c r="D1012" s="12">
        <v>1011</v>
      </c>
      <c r="E1012" s="12" t="s">
        <v>244</v>
      </c>
      <c r="F1012" s="13">
        <v>45538</v>
      </c>
      <c r="G1012" s="26" t="s">
        <v>11667</v>
      </c>
      <c r="H1012" s="12">
        <v>89</v>
      </c>
      <c r="I1012" s="28">
        <f>VLOOKUP(B:B,DIM_PRODUCTS!A:F,5,FALSE)</f>
        <v>41</v>
      </c>
      <c r="J1012" s="28">
        <f>FACT_ORDERS[[#This Row],[ProductPrice]]*FACT_ORDERS[[#This Row],[Quantity]]</f>
        <v>3649</v>
      </c>
      <c r="K1012" s="12" t="str">
        <f>VLOOKUP(C:C,DIM_CUSTOMERS!A:G,7,FALSE)</f>
        <v>Spain</v>
      </c>
      <c r="L1012" s="30" cm="1">
        <f t="array" ref="L1012">_xlfn.IFS(
    AND(FACT_ORDERS[[#This Row],[DeliveryMehtod]]="shippment",FACT_ORDERS[[#This Row],[TotalAmount]]&gt;=200), 0,
    AND(FACT_ORDERS[[#This Row],[DeliveryMehtod]]="pickup"), 15,
    AND(FACT_ORDERS[[#This Row],[DeliveryMehtod]]="shippment",FACT_ORDERS[[#This Row],[TotalAmount]]&lt;200), 35
)</f>
        <v>0</v>
      </c>
      <c r="M1012" s="12" t="str" cm="1">
        <f t="array" ref="M1012">_xlfn.IFS(
    SUMIFS(FACT_ORDERS[TotalAmount], FACT_ORDERS[WD_CUSTOMERS],FACT_ORDERS[[#This Row],[WD_CUSTOMERS]])&gt;=15000, "VIP",
    SUMIFS(FACT_ORDERS[TotalAmount], FACT_ORDERS[WD_CUSTOMERS],FACT_ORDERS[[#This Row],[WD_CUSTOMERS]])&gt;=8000, "Premium",
    TRUE, "Regular"
)</f>
        <v>Premium</v>
      </c>
      <c r="N1012" s="32" cm="1">
        <f t="array" ref="N1012">_xlfn.IFS(
   FACT_ORDERS[[#This Row],[TypeOfClient]]="VIP", 0.2,
   FACT_ORDERS[[#This Row],[TypeOfClient]]="Premium", 0.1,
   TRUE, 0
)</f>
        <v>0.1</v>
      </c>
      <c r="O1012" s="31" cm="1">
        <f t="array" ref="O1012">_xlfn.IFS(
   FACT_ORDERS[[#This Row],[TotalAmount]]&gt;1500, 0.15,
   FACT_ORDERS[[#This Row],[TotalAmount]]&gt;1000, 0.1,
   FACT_ORDERS[[#This Row],[TotalAmount]]&gt;500, 0.05,
   TRUE, 0
)</f>
        <v>0.15</v>
      </c>
      <c r="P1012" s="28">
        <f xml:space="preserve"> FACT_ORDERS[[#This Row],[TotalAmount]] * (1 - (FACT_ORDERS[[#This Row],[ClientDiscount]] + FACT_ORDERS[[#This Row],[OrderDiscount]]) )</f>
        <v>2736.75</v>
      </c>
      <c r="Q1012" s="28">
        <f>FACT_ORDERS[[#This Row],[TotalAmountWithDiscount]]+FACT_ORDERS[[#This Row],[DeliveryCost]]</f>
        <v>2736.75</v>
      </c>
      <c r="R1012" s="35">
        <v>45546</v>
      </c>
      <c r="S1012" s="35" t="str">
        <f>IF(NETWORKDAYS(FACT_ORDERS[[#This Row],[Order-Date]], FACT_ORDERS[[#This Row],[ArrivalDate ]]) &gt; 10, "Late", "On Time")</f>
        <v>On Time</v>
      </c>
    </row>
    <row r="1013" spans="1:19" x14ac:dyDescent="0.3">
      <c r="A1013" s="12">
        <v>6011</v>
      </c>
      <c r="B1013" s="12">
        <v>273</v>
      </c>
      <c r="C1013" s="12">
        <v>10857</v>
      </c>
      <c r="D1013" s="12">
        <v>1012</v>
      </c>
      <c r="E1013" s="12" t="s">
        <v>244</v>
      </c>
      <c r="F1013" s="13">
        <v>45538</v>
      </c>
      <c r="G1013" s="26" t="s">
        <v>11668</v>
      </c>
      <c r="H1013" s="12">
        <v>15</v>
      </c>
      <c r="I1013" s="28">
        <f>VLOOKUP(B:B,DIM_PRODUCTS!A:F,5,FALSE)</f>
        <v>20</v>
      </c>
      <c r="J1013" s="28">
        <f>FACT_ORDERS[[#This Row],[ProductPrice]]*FACT_ORDERS[[#This Row],[Quantity]]</f>
        <v>300</v>
      </c>
      <c r="K1013" s="12" t="str">
        <f>VLOOKUP(C:C,DIM_CUSTOMERS!A:G,7,FALSE)</f>
        <v>Spain</v>
      </c>
      <c r="L1013" s="30" cm="1">
        <f t="array" ref="L1013">_xlfn.IFS(
    AND(FACT_ORDERS[[#This Row],[DeliveryMehtod]]="shippment",FACT_ORDERS[[#This Row],[TotalAmount]]&gt;=200), 0,
    AND(FACT_ORDERS[[#This Row],[DeliveryMehtod]]="pickup"), 15,
    AND(FACT_ORDERS[[#This Row],[DeliveryMehtod]]="shippment",FACT_ORDERS[[#This Row],[TotalAmount]]&lt;200), 35
)</f>
        <v>0</v>
      </c>
      <c r="M1013" s="12" t="str" cm="1">
        <f t="array" ref="M1013">_xlfn.IFS(
    SUMIFS(FACT_ORDERS[TotalAmount], FACT_ORDERS[WD_CUSTOMERS],FACT_ORDERS[[#This Row],[WD_CUSTOMERS]])&gt;=15000, "VIP",
    SUMIFS(FACT_ORDERS[TotalAmount], FACT_ORDERS[WD_CUSTOMERS],FACT_ORDERS[[#This Row],[WD_CUSTOMERS]])&gt;=8000, "Premium",
    TRUE, "Regular"
)</f>
        <v>Premium</v>
      </c>
      <c r="N1013" s="32" cm="1">
        <f t="array" ref="N1013">_xlfn.IFS(
   FACT_ORDERS[[#This Row],[TypeOfClient]]="VIP", 0.2,
   FACT_ORDERS[[#This Row],[TypeOfClient]]="Premium", 0.1,
   TRUE, 0
)</f>
        <v>0.1</v>
      </c>
      <c r="O1013" s="31" cm="1">
        <f t="array" ref="O1013">_xlfn.IFS(
   FACT_ORDERS[[#This Row],[TotalAmount]]&gt;1500, 0.15,
   FACT_ORDERS[[#This Row],[TotalAmount]]&gt;1000, 0.1,
   FACT_ORDERS[[#This Row],[TotalAmount]]&gt;500, 0.05,
   TRUE, 0
)</f>
        <v>0</v>
      </c>
      <c r="P1013" s="28">
        <f xml:space="preserve"> FACT_ORDERS[[#This Row],[TotalAmount]] * (1 - (FACT_ORDERS[[#This Row],[ClientDiscount]] + FACT_ORDERS[[#This Row],[OrderDiscount]]) )</f>
        <v>270</v>
      </c>
      <c r="Q1013" s="28">
        <f>FACT_ORDERS[[#This Row],[TotalAmountWithDiscount]]+FACT_ORDERS[[#This Row],[DeliveryCost]]</f>
        <v>270</v>
      </c>
      <c r="R1013" s="35">
        <v>45549</v>
      </c>
      <c r="S1013" s="35" t="str">
        <f>IF(NETWORKDAYS(FACT_ORDERS[[#This Row],[Order-Date]], FACT_ORDERS[[#This Row],[ArrivalDate ]]) &gt; 10, "Late", "On Time")</f>
        <v>On Time</v>
      </c>
    </row>
    <row r="1014" spans="1:19" x14ac:dyDescent="0.3">
      <c r="A1014" s="12">
        <v>6012</v>
      </c>
      <c r="B1014" s="12">
        <v>246</v>
      </c>
      <c r="C1014" s="12">
        <v>10857</v>
      </c>
      <c r="D1014" s="12">
        <v>1013</v>
      </c>
      <c r="E1014" s="12" t="s">
        <v>243</v>
      </c>
      <c r="F1014" s="13">
        <v>45538</v>
      </c>
      <c r="G1014" s="26" t="s">
        <v>11669</v>
      </c>
      <c r="H1014" s="12">
        <v>26</v>
      </c>
      <c r="I1014" s="28">
        <f>VLOOKUP(B:B,DIM_PRODUCTS!A:F,5,FALSE)</f>
        <v>23</v>
      </c>
      <c r="J1014" s="28">
        <f>FACT_ORDERS[[#This Row],[ProductPrice]]*FACT_ORDERS[[#This Row],[Quantity]]</f>
        <v>598</v>
      </c>
      <c r="K1014" s="12" t="str">
        <f>VLOOKUP(C:C,DIM_CUSTOMERS!A:G,7,FALSE)</f>
        <v>Spain</v>
      </c>
      <c r="L1014" s="30" cm="1">
        <f t="array" ref="L1014">_xlfn.IFS(
    AND(FACT_ORDERS[[#This Row],[DeliveryMehtod]]="shippment",FACT_ORDERS[[#This Row],[TotalAmount]]&gt;=200), 0,
    AND(FACT_ORDERS[[#This Row],[DeliveryMehtod]]="pickup"), 15,
    AND(FACT_ORDERS[[#This Row],[DeliveryMehtod]]="shippment",FACT_ORDERS[[#This Row],[TotalAmount]]&lt;200), 35
)</f>
        <v>15</v>
      </c>
      <c r="M1014" s="12" t="str" cm="1">
        <f t="array" ref="M1014">_xlfn.IFS(
    SUMIFS(FACT_ORDERS[TotalAmount], FACT_ORDERS[WD_CUSTOMERS],FACT_ORDERS[[#This Row],[WD_CUSTOMERS]])&gt;=15000, "VIP",
    SUMIFS(FACT_ORDERS[TotalAmount], FACT_ORDERS[WD_CUSTOMERS],FACT_ORDERS[[#This Row],[WD_CUSTOMERS]])&gt;=8000, "Premium",
    TRUE, "Regular"
)</f>
        <v>Premium</v>
      </c>
      <c r="N1014" s="32" cm="1">
        <f t="array" ref="N1014">_xlfn.IFS(
   FACT_ORDERS[[#This Row],[TypeOfClient]]="VIP", 0.2,
   FACT_ORDERS[[#This Row],[TypeOfClient]]="Premium", 0.1,
   TRUE, 0
)</f>
        <v>0.1</v>
      </c>
      <c r="O1014" s="31" cm="1">
        <f t="array" ref="O1014">_xlfn.IFS(
   FACT_ORDERS[[#This Row],[TotalAmount]]&gt;1500, 0.15,
   FACT_ORDERS[[#This Row],[TotalAmount]]&gt;1000, 0.1,
   FACT_ORDERS[[#This Row],[TotalAmount]]&gt;500, 0.05,
   TRUE, 0
)</f>
        <v>0.05</v>
      </c>
      <c r="P1014" s="28">
        <f xml:space="preserve"> FACT_ORDERS[[#This Row],[TotalAmount]] * (1 - (FACT_ORDERS[[#This Row],[ClientDiscount]] + FACT_ORDERS[[#This Row],[OrderDiscount]]) )</f>
        <v>508.3</v>
      </c>
      <c r="Q1014" s="28">
        <f>FACT_ORDERS[[#This Row],[TotalAmountWithDiscount]]+FACT_ORDERS[[#This Row],[DeliveryCost]]</f>
        <v>523.29999999999995</v>
      </c>
      <c r="R1014" s="35">
        <v>45549</v>
      </c>
      <c r="S1014" s="35" t="str">
        <f>IF(NETWORKDAYS(FACT_ORDERS[[#This Row],[Order-Date]], FACT_ORDERS[[#This Row],[ArrivalDate ]]) &gt; 10, "Late", "On Time")</f>
        <v>On Time</v>
      </c>
    </row>
    <row r="1015" spans="1:19" x14ac:dyDescent="0.3">
      <c r="A1015" s="12">
        <v>6013</v>
      </c>
      <c r="B1015" s="12">
        <v>289</v>
      </c>
      <c r="C1015" s="12">
        <v>10601</v>
      </c>
      <c r="D1015" s="12">
        <v>1014</v>
      </c>
      <c r="E1015" s="12" t="s">
        <v>244</v>
      </c>
      <c r="F1015" s="13">
        <v>45530</v>
      </c>
      <c r="G1015" s="26" t="s">
        <v>11670</v>
      </c>
      <c r="H1015" s="12">
        <v>18</v>
      </c>
      <c r="I1015" s="28">
        <f>VLOOKUP(B:B,DIM_PRODUCTS!A:F,5,FALSE)</f>
        <v>9</v>
      </c>
      <c r="J1015" s="28">
        <f>FACT_ORDERS[[#This Row],[ProductPrice]]*FACT_ORDERS[[#This Row],[Quantity]]</f>
        <v>162</v>
      </c>
      <c r="K1015" s="12" t="str">
        <f>VLOOKUP(C:C,DIM_CUSTOMERS!A:G,7,FALSE)</f>
        <v>Spain</v>
      </c>
      <c r="L1015" s="30" cm="1">
        <f t="array" ref="L1015">_xlfn.IFS(
    AND(FACT_ORDERS[[#This Row],[DeliveryMehtod]]="shippment",FACT_ORDERS[[#This Row],[TotalAmount]]&gt;=200), 0,
    AND(FACT_ORDERS[[#This Row],[DeliveryMehtod]]="pickup"), 15,
    AND(FACT_ORDERS[[#This Row],[DeliveryMehtod]]="shippment",FACT_ORDERS[[#This Row],[TotalAmount]]&lt;200), 35
)</f>
        <v>35</v>
      </c>
      <c r="M1015" s="12" t="str" cm="1">
        <f t="array" ref="M1015">_xlfn.IFS(
    SUMIFS(FACT_ORDERS[TotalAmount], FACT_ORDERS[WD_CUSTOMERS],FACT_ORDERS[[#This Row],[WD_CUSTOMERS]])&gt;=15000, "VIP",
    SUMIFS(FACT_ORDERS[TotalAmount], FACT_ORDERS[WD_CUSTOMERS],FACT_ORDERS[[#This Row],[WD_CUSTOMERS]])&gt;=8000, "Premium",
    TRUE, "Regular"
)</f>
        <v>Premium</v>
      </c>
      <c r="N1015" s="32" cm="1">
        <f t="array" ref="N1015">_xlfn.IFS(
   FACT_ORDERS[[#This Row],[TypeOfClient]]="VIP", 0.2,
   FACT_ORDERS[[#This Row],[TypeOfClient]]="Premium", 0.1,
   TRUE, 0
)</f>
        <v>0.1</v>
      </c>
      <c r="O1015" s="31" cm="1">
        <f t="array" ref="O1015">_xlfn.IFS(
   FACT_ORDERS[[#This Row],[TotalAmount]]&gt;1500, 0.15,
   FACT_ORDERS[[#This Row],[TotalAmount]]&gt;1000, 0.1,
   FACT_ORDERS[[#This Row],[TotalAmount]]&gt;500, 0.05,
   TRUE, 0
)</f>
        <v>0</v>
      </c>
      <c r="P1015" s="28">
        <f xml:space="preserve"> FACT_ORDERS[[#This Row],[TotalAmount]] * (1 - (FACT_ORDERS[[#This Row],[ClientDiscount]] + FACT_ORDERS[[#This Row],[OrderDiscount]]) )</f>
        <v>145.80000000000001</v>
      </c>
      <c r="Q1015" s="28">
        <f>FACT_ORDERS[[#This Row],[TotalAmountWithDiscount]]+FACT_ORDERS[[#This Row],[DeliveryCost]]</f>
        <v>180.8</v>
      </c>
      <c r="R1015" s="35">
        <v>45538</v>
      </c>
      <c r="S1015" s="35" t="str">
        <f>IF(NETWORKDAYS(FACT_ORDERS[[#This Row],[Order-Date]], FACT_ORDERS[[#This Row],[ArrivalDate ]]) &gt; 10, "Late", "On Time")</f>
        <v>On Time</v>
      </c>
    </row>
    <row r="1016" spans="1:19" x14ac:dyDescent="0.3">
      <c r="A1016" s="12">
        <v>6014</v>
      </c>
      <c r="B1016" s="12">
        <v>255</v>
      </c>
      <c r="C1016" s="12">
        <v>10601</v>
      </c>
      <c r="D1016" s="12">
        <v>1015</v>
      </c>
      <c r="E1016" s="12" t="s">
        <v>243</v>
      </c>
      <c r="F1016" s="13">
        <v>45397</v>
      </c>
      <c r="G1016" s="26" t="s">
        <v>11671</v>
      </c>
      <c r="H1016" s="12">
        <v>23</v>
      </c>
      <c r="I1016" s="28">
        <f>VLOOKUP(B:B,DIM_PRODUCTS!A:F,5,FALSE)</f>
        <v>12</v>
      </c>
      <c r="J1016" s="28">
        <f>FACT_ORDERS[[#This Row],[ProductPrice]]*FACT_ORDERS[[#This Row],[Quantity]]</f>
        <v>276</v>
      </c>
      <c r="K1016" s="12" t="str">
        <f>VLOOKUP(C:C,DIM_CUSTOMERS!A:G,7,FALSE)</f>
        <v>Spain</v>
      </c>
      <c r="L1016" s="30" cm="1">
        <f t="array" ref="L1016">_xlfn.IFS(
    AND(FACT_ORDERS[[#This Row],[DeliveryMehtod]]="shippment",FACT_ORDERS[[#This Row],[TotalAmount]]&gt;=200), 0,
    AND(FACT_ORDERS[[#This Row],[DeliveryMehtod]]="pickup"), 15,
    AND(FACT_ORDERS[[#This Row],[DeliveryMehtod]]="shippment",FACT_ORDERS[[#This Row],[TotalAmount]]&lt;200), 35
)</f>
        <v>15</v>
      </c>
      <c r="M1016" s="12" t="str" cm="1">
        <f t="array" ref="M1016">_xlfn.IFS(
    SUMIFS(FACT_ORDERS[TotalAmount], FACT_ORDERS[WD_CUSTOMERS],FACT_ORDERS[[#This Row],[WD_CUSTOMERS]])&gt;=15000, "VIP",
    SUMIFS(FACT_ORDERS[TotalAmount], FACT_ORDERS[WD_CUSTOMERS],FACT_ORDERS[[#This Row],[WD_CUSTOMERS]])&gt;=8000, "Premium",
    TRUE, "Regular"
)</f>
        <v>Premium</v>
      </c>
      <c r="N1016" s="32" cm="1">
        <f t="array" ref="N1016">_xlfn.IFS(
   FACT_ORDERS[[#This Row],[TypeOfClient]]="VIP", 0.2,
   FACT_ORDERS[[#This Row],[TypeOfClient]]="Premium", 0.1,
   TRUE, 0
)</f>
        <v>0.1</v>
      </c>
      <c r="O1016" s="31" cm="1">
        <f t="array" ref="O1016">_xlfn.IFS(
   FACT_ORDERS[[#This Row],[TotalAmount]]&gt;1500, 0.15,
   FACT_ORDERS[[#This Row],[TotalAmount]]&gt;1000, 0.1,
   FACT_ORDERS[[#This Row],[TotalAmount]]&gt;500, 0.05,
   TRUE, 0
)</f>
        <v>0</v>
      </c>
      <c r="P1016" s="28">
        <f xml:space="preserve"> FACT_ORDERS[[#This Row],[TotalAmount]] * (1 - (FACT_ORDERS[[#This Row],[ClientDiscount]] + FACT_ORDERS[[#This Row],[OrderDiscount]]) )</f>
        <v>248.4</v>
      </c>
      <c r="Q1016" s="28">
        <f>FACT_ORDERS[[#This Row],[TotalAmountWithDiscount]]+FACT_ORDERS[[#This Row],[DeliveryCost]]</f>
        <v>263.39999999999998</v>
      </c>
      <c r="R1016" s="35">
        <v>45404</v>
      </c>
      <c r="S1016" s="35" t="str">
        <f>IF(NETWORKDAYS(FACT_ORDERS[[#This Row],[Order-Date]], FACT_ORDERS[[#This Row],[ArrivalDate ]]) &gt; 10, "Late", "On Time")</f>
        <v>On Time</v>
      </c>
    </row>
    <row r="1017" spans="1:19" x14ac:dyDescent="0.3">
      <c r="A1017" s="12">
        <v>6015</v>
      </c>
      <c r="B1017" s="12">
        <v>278</v>
      </c>
      <c r="C1017" s="12">
        <v>10601</v>
      </c>
      <c r="D1017" s="12">
        <v>1016</v>
      </c>
      <c r="E1017" s="12" t="s">
        <v>244</v>
      </c>
      <c r="F1017" s="13">
        <v>45397</v>
      </c>
      <c r="G1017" s="26" t="s">
        <v>11672</v>
      </c>
      <c r="H1017" s="12">
        <v>36</v>
      </c>
      <c r="I1017" s="28">
        <f>VLOOKUP(B:B,DIM_PRODUCTS!A:F,5,FALSE)</f>
        <v>24</v>
      </c>
      <c r="J1017" s="28">
        <f>FACT_ORDERS[[#This Row],[ProductPrice]]*FACT_ORDERS[[#This Row],[Quantity]]</f>
        <v>864</v>
      </c>
      <c r="K1017" s="12" t="str">
        <f>VLOOKUP(C:C,DIM_CUSTOMERS!A:G,7,FALSE)</f>
        <v>Spain</v>
      </c>
      <c r="L1017" s="30" cm="1">
        <f t="array" ref="L1017">_xlfn.IFS(
    AND(FACT_ORDERS[[#This Row],[DeliveryMehtod]]="shippment",FACT_ORDERS[[#This Row],[TotalAmount]]&gt;=200), 0,
    AND(FACT_ORDERS[[#This Row],[DeliveryMehtod]]="pickup"), 15,
    AND(FACT_ORDERS[[#This Row],[DeliveryMehtod]]="shippment",FACT_ORDERS[[#This Row],[TotalAmount]]&lt;200), 35
)</f>
        <v>0</v>
      </c>
      <c r="M1017" s="12" t="str" cm="1">
        <f t="array" ref="M1017">_xlfn.IFS(
    SUMIFS(FACT_ORDERS[TotalAmount], FACT_ORDERS[WD_CUSTOMERS],FACT_ORDERS[[#This Row],[WD_CUSTOMERS]])&gt;=15000, "VIP",
    SUMIFS(FACT_ORDERS[TotalAmount], FACT_ORDERS[WD_CUSTOMERS],FACT_ORDERS[[#This Row],[WD_CUSTOMERS]])&gt;=8000, "Premium",
    TRUE, "Regular"
)</f>
        <v>Premium</v>
      </c>
      <c r="N1017" s="32" cm="1">
        <f t="array" ref="N1017">_xlfn.IFS(
   FACT_ORDERS[[#This Row],[TypeOfClient]]="VIP", 0.2,
   FACT_ORDERS[[#This Row],[TypeOfClient]]="Premium", 0.1,
   TRUE, 0
)</f>
        <v>0.1</v>
      </c>
      <c r="O1017" s="31" cm="1">
        <f t="array" ref="O1017">_xlfn.IFS(
   FACT_ORDERS[[#This Row],[TotalAmount]]&gt;1500, 0.15,
   FACT_ORDERS[[#This Row],[TotalAmount]]&gt;1000, 0.1,
   FACT_ORDERS[[#This Row],[TotalAmount]]&gt;500, 0.05,
   TRUE, 0
)</f>
        <v>0.05</v>
      </c>
      <c r="P1017" s="28">
        <f xml:space="preserve"> FACT_ORDERS[[#This Row],[TotalAmount]] * (1 - (FACT_ORDERS[[#This Row],[ClientDiscount]] + FACT_ORDERS[[#This Row],[OrderDiscount]]) )</f>
        <v>734.4</v>
      </c>
      <c r="Q1017" s="28">
        <f>FACT_ORDERS[[#This Row],[TotalAmountWithDiscount]]+FACT_ORDERS[[#This Row],[DeliveryCost]]</f>
        <v>734.4</v>
      </c>
      <c r="R1017" s="35">
        <v>45407</v>
      </c>
      <c r="S1017" s="35" t="str">
        <f>IF(NETWORKDAYS(FACT_ORDERS[[#This Row],[Order-Date]], FACT_ORDERS[[#This Row],[ArrivalDate ]]) &gt; 10, "Late", "On Time")</f>
        <v>On Time</v>
      </c>
    </row>
    <row r="1018" spans="1:19" x14ac:dyDescent="0.3">
      <c r="A1018" s="12">
        <v>6016</v>
      </c>
      <c r="B1018" s="12">
        <v>297</v>
      </c>
      <c r="C1018" s="12">
        <v>10601</v>
      </c>
      <c r="D1018" s="12">
        <v>1017</v>
      </c>
      <c r="E1018" s="12" t="s">
        <v>243</v>
      </c>
      <c r="F1018" s="13">
        <v>45221</v>
      </c>
      <c r="G1018" s="26" t="s">
        <v>11673</v>
      </c>
      <c r="H1018" s="12">
        <v>35</v>
      </c>
      <c r="I1018" s="28">
        <f>VLOOKUP(B:B,DIM_PRODUCTS!A:F,5,FALSE)</f>
        <v>7</v>
      </c>
      <c r="J1018" s="28">
        <f>FACT_ORDERS[[#This Row],[ProductPrice]]*FACT_ORDERS[[#This Row],[Quantity]]</f>
        <v>245</v>
      </c>
      <c r="K1018" s="12" t="str">
        <f>VLOOKUP(C:C,DIM_CUSTOMERS!A:G,7,FALSE)</f>
        <v>Spain</v>
      </c>
      <c r="L1018" s="30" cm="1">
        <f t="array" ref="L1018">_xlfn.IFS(
    AND(FACT_ORDERS[[#This Row],[DeliveryMehtod]]="shippment",FACT_ORDERS[[#This Row],[TotalAmount]]&gt;=200), 0,
    AND(FACT_ORDERS[[#This Row],[DeliveryMehtod]]="pickup"), 15,
    AND(FACT_ORDERS[[#This Row],[DeliveryMehtod]]="shippment",FACT_ORDERS[[#This Row],[TotalAmount]]&lt;200), 35
)</f>
        <v>15</v>
      </c>
      <c r="M1018" s="12" t="str" cm="1">
        <f t="array" ref="M1018">_xlfn.IFS(
    SUMIFS(FACT_ORDERS[TotalAmount], FACT_ORDERS[WD_CUSTOMERS],FACT_ORDERS[[#This Row],[WD_CUSTOMERS]])&gt;=15000, "VIP",
    SUMIFS(FACT_ORDERS[TotalAmount], FACT_ORDERS[WD_CUSTOMERS],FACT_ORDERS[[#This Row],[WD_CUSTOMERS]])&gt;=8000, "Premium",
    TRUE, "Regular"
)</f>
        <v>Premium</v>
      </c>
      <c r="N1018" s="32" cm="1">
        <f t="array" ref="N1018">_xlfn.IFS(
   FACT_ORDERS[[#This Row],[TypeOfClient]]="VIP", 0.2,
   FACT_ORDERS[[#This Row],[TypeOfClient]]="Premium", 0.1,
   TRUE, 0
)</f>
        <v>0.1</v>
      </c>
      <c r="O1018" s="31" cm="1">
        <f t="array" ref="O1018">_xlfn.IFS(
   FACT_ORDERS[[#This Row],[TotalAmount]]&gt;1500, 0.15,
   FACT_ORDERS[[#This Row],[TotalAmount]]&gt;1000, 0.1,
   FACT_ORDERS[[#This Row],[TotalAmount]]&gt;500, 0.05,
   TRUE, 0
)</f>
        <v>0</v>
      </c>
      <c r="P1018" s="28">
        <f xml:space="preserve"> FACT_ORDERS[[#This Row],[TotalAmount]] * (1 - (FACT_ORDERS[[#This Row],[ClientDiscount]] + FACT_ORDERS[[#This Row],[OrderDiscount]]) )</f>
        <v>220.5</v>
      </c>
      <c r="Q1018" s="28">
        <f>FACT_ORDERS[[#This Row],[TotalAmountWithDiscount]]+FACT_ORDERS[[#This Row],[DeliveryCost]]</f>
        <v>235.5</v>
      </c>
      <c r="R1018" s="35">
        <v>45229</v>
      </c>
      <c r="S1018" s="35" t="str">
        <f>IF(NETWORKDAYS(FACT_ORDERS[[#This Row],[Order-Date]], FACT_ORDERS[[#This Row],[ArrivalDate ]]) &gt; 10, "Late", "On Time")</f>
        <v>On Time</v>
      </c>
    </row>
    <row r="1019" spans="1:19" x14ac:dyDescent="0.3">
      <c r="A1019" s="12">
        <v>6017</v>
      </c>
      <c r="B1019" s="12">
        <v>213</v>
      </c>
      <c r="C1019" s="12">
        <v>10745</v>
      </c>
      <c r="D1019" s="12">
        <v>1018</v>
      </c>
      <c r="E1019" s="12" t="s">
        <v>243</v>
      </c>
      <c r="F1019" s="13">
        <v>45462</v>
      </c>
      <c r="G1019" s="26" t="s">
        <v>11468</v>
      </c>
      <c r="H1019" s="12">
        <v>76</v>
      </c>
      <c r="I1019" s="28">
        <f>VLOOKUP(B:B,DIM_PRODUCTS!A:F,5,FALSE)</f>
        <v>45</v>
      </c>
      <c r="J1019" s="28">
        <f>FACT_ORDERS[[#This Row],[ProductPrice]]*FACT_ORDERS[[#This Row],[Quantity]]</f>
        <v>3420</v>
      </c>
      <c r="K1019" s="12" t="str">
        <f>VLOOKUP(C:C,DIM_CUSTOMERS!A:G,7,FALSE)</f>
        <v>Italy</v>
      </c>
      <c r="L1019" s="30" cm="1">
        <f t="array" ref="L1019">_xlfn.IFS(
    AND(FACT_ORDERS[[#This Row],[DeliveryMehtod]]="shippment",FACT_ORDERS[[#This Row],[TotalAmount]]&gt;=200), 0,
    AND(FACT_ORDERS[[#This Row],[DeliveryMehtod]]="pickup"), 15,
    AND(FACT_ORDERS[[#This Row],[DeliveryMehtod]]="shippment",FACT_ORDERS[[#This Row],[TotalAmount]]&lt;200), 35
)</f>
        <v>15</v>
      </c>
      <c r="M1019" s="12" t="str" cm="1">
        <f t="array" ref="M1019">_xlfn.IFS(
    SUMIFS(FACT_ORDERS[TotalAmount], FACT_ORDERS[WD_CUSTOMERS],FACT_ORDERS[[#This Row],[WD_CUSTOMERS]])&gt;=15000, "VIP",
    SUMIFS(FACT_ORDERS[TotalAmount], FACT_ORDERS[WD_CUSTOMERS],FACT_ORDERS[[#This Row],[WD_CUSTOMERS]])&gt;=8000, "Premium",
    TRUE, "Regular"
)</f>
        <v>VIP</v>
      </c>
      <c r="N1019" s="32" cm="1">
        <f t="array" ref="N1019">_xlfn.IFS(
   FACT_ORDERS[[#This Row],[TypeOfClient]]="VIP", 0.2,
   FACT_ORDERS[[#This Row],[TypeOfClient]]="Premium", 0.1,
   TRUE, 0
)</f>
        <v>0.2</v>
      </c>
      <c r="O1019" s="31" cm="1">
        <f t="array" ref="O1019">_xlfn.IFS(
   FACT_ORDERS[[#This Row],[TotalAmount]]&gt;1500, 0.15,
   FACT_ORDERS[[#This Row],[TotalAmount]]&gt;1000, 0.1,
   FACT_ORDERS[[#This Row],[TotalAmount]]&gt;500, 0.05,
   TRUE, 0
)</f>
        <v>0.15</v>
      </c>
      <c r="P1019" s="28">
        <f xml:space="preserve"> FACT_ORDERS[[#This Row],[TotalAmount]] * (1 - (FACT_ORDERS[[#This Row],[ClientDiscount]] + FACT_ORDERS[[#This Row],[OrderDiscount]]) )</f>
        <v>2223</v>
      </c>
      <c r="Q1019" s="28">
        <f>FACT_ORDERS[[#This Row],[TotalAmountWithDiscount]]+FACT_ORDERS[[#This Row],[DeliveryCost]]</f>
        <v>2238</v>
      </c>
      <c r="R1019" s="35">
        <v>45469</v>
      </c>
      <c r="S1019" s="35" t="str">
        <f>IF(NETWORKDAYS(FACT_ORDERS[[#This Row],[Order-Date]], FACT_ORDERS[[#This Row],[ArrivalDate ]]) &gt; 10, "Late", "On Time")</f>
        <v>On Time</v>
      </c>
    </row>
    <row r="1020" spans="1:19" x14ac:dyDescent="0.3">
      <c r="A1020" s="12">
        <v>6018</v>
      </c>
      <c r="B1020" s="12">
        <v>250</v>
      </c>
      <c r="C1020" s="12">
        <v>10745</v>
      </c>
      <c r="D1020" s="12">
        <v>1019</v>
      </c>
      <c r="E1020" s="12" t="s">
        <v>243</v>
      </c>
      <c r="F1020" s="13">
        <v>45462</v>
      </c>
      <c r="G1020" s="26" t="s">
        <v>11674</v>
      </c>
      <c r="H1020" s="12">
        <v>15</v>
      </c>
      <c r="I1020" s="28">
        <f>VLOOKUP(B:B,DIM_PRODUCTS!A:F,5,FALSE)</f>
        <v>18</v>
      </c>
      <c r="J1020" s="28">
        <f>FACT_ORDERS[[#This Row],[ProductPrice]]*FACT_ORDERS[[#This Row],[Quantity]]</f>
        <v>270</v>
      </c>
      <c r="K1020" s="12" t="str">
        <f>VLOOKUP(C:C,DIM_CUSTOMERS!A:G,7,FALSE)</f>
        <v>Italy</v>
      </c>
      <c r="L1020" s="30" cm="1">
        <f t="array" ref="L1020">_xlfn.IFS(
    AND(FACT_ORDERS[[#This Row],[DeliveryMehtod]]="shippment",FACT_ORDERS[[#This Row],[TotalAmount]]&gt;=200), 0,
    AND(FACT_ORDERS[[#This Row],[DeliveryMehtod]]="pickup"), 15,
    AND(FACT_ORDERS[[#This Row],[DeliveryMehtod]]="shippment",FACT_ORDERS[[#This Row],[TotalAmount]]&lt;200), 35
)</f>
        <v>15</v>
      </c>
      <c r="M1020" s="12" t="str" cm="1">
        <f t="array" ref="M1020">_xlfn.IFS(
    SUMIFS(FACT_ORDERS[TotalAmount], FACT_ORDERS[WD_CUSTOMERS],FACT_ORDERS[[#This Row],[WD_CUSTOMERS]])&gt;=15000, "VIP",
    SUMIFS(FACT_ORDERS[TotalAmount], FACT_ORDERS[WD_CUSTOMERS],FACT_ORDERS[[#This Row],[WD_CUSTOMERS]])&gt;=8000, "Premium",
    TRUE, "Regular"
)</f>
        <v>VIP</v>
      </c>
      <c r="N1020" s="32" cm="1">
        <f t="array" ref="N1020">_xlfn.IFS(
   FACT_ORDERS[[#This Row],[TypeOfClient]]="VIP", 0.2,
   FACT_ORDERS[[#This Row],[TypeOfClient]]="Premium", 0.1,
   TRUE, 0
)</f>
        <v>0.2</v>
      </c>
      <c r="O1020" s="31" cm="1">
        <f t="array" ref="O1020">_xlfn.IFS(
   FACT_ORDERS[[#This Row],[TotalAmount]]&gt;1500, 0.15,
   FACT_ORDERS[[#This Row],[TotalAmount]]&gt;1000, 0.1,
   FACT_ORDERS[[#This Row],[TotalAmount]]&gt;500, 0.05,
   TRUE, 0
)</f>
        <v>0</v>
      </c>
      <c r="P1020" s="28">
        <f xml:space="preserve"> FACT_ORDERS[[#This Row],[TotalAmount]] * (1 - (FACT_ORDERS[[#This Row],[ClientDiscount]] + FACT_ORDERS[[#This Row],[OrderDiscount]]) )</f>
        <v>216</v>
      </c>
      <c r="Q1020" s="28">
        <f>FACT_ORDERS[[#This Row],[TotalAmountWithDiscount]]+FACT_ORDERS[[#This Row],[DeliveryCost]]</f>
        <v>231</v>
      </c>
      <c r="R1020" s="35">
        <v>45471</v>
      </c>
      <c r="S1020" s="35" t="str">
        <f>IF(NETWORKDAYS(FACT_ORDERS[[#This Row],[Order-Date]], FACT_ORDERS[[#This Row],[ArrivalDate ]]) &gt; 10, "Late", "On Time")</f>
        <v>On Time</v>
      </c>
    </row>
    <row r="1021" spans="1:19" x14ac:dyDescent="0.3">
      <c r="A1021" s="12">
        <v>6019</v>
      </c>
      <c r="B1021" s="12">
        <v>274</v>
      </c>
      <c r="C1021" s="12">
        <v>10745</v>
      </c>
      <c r="D1021" s="12">
        <v>1020</v>
      </c>
      <c r="E1021" s="12" t="s">
        <v>243</v>
      </c>
      <c r="F1021" s="13">
        <v>45462</v>
      </c>
      <c r="G1021" s="26" t="s">
        <v>11675</v>
      </c>
      <c r="H1021" s="12">
        <v>45</v>
      </c>
      <c r="I1021" s="28">
        <f>VLOOKUP(B:B,DIM_PRODUCTS!A:F,5,FALSE)</f>
        <v>10</v>
      </c>
      <c r="J1021" s="28">
        <f>FACT_ORDERS[[#This Row],[ProductPrice]]*FACT_ORDERS[[#This Row],[Quantity]]</f>
        <v>450</v>
      </c>
      <c r="K1021" s="12" t="str">
        <f>VLOOKUP(C:C,DIM_CUSTOMERS!A:G,7,FALSE)</f>
        <v>Italy</v>
      </c>
      <c r="L1021" s="30" cm="1">
        <f t="array" ref="L1021">_xlfn.IFS(
    AND(FACT_ORDERS[[#This Row],[DeliveryMehtod]]="shippment",FACT_ORDERS[[#This Row],[TotalAmount]]&gt;=200), 0,
    AND(FACT_ORDERS[[#This Row],[DeliveryMehtod]]="pickup"), 15,
    AND(FACT_ORDERS[[#This Row],[DeliveryMehtod]]="shippment",FACT_ORDERS[[#This Row],[TotalAmount]]&lt;200), 35
)</f>
        <v>15</v>
      </c>
      <c r="M1021" s="12" t="str" cm="1">
        <f t="array" ref="M1021">_xlfn.IFS(
    SUMIFS(FACT_ORDERS[TotalAmount], FACT_ORDERS[WD_CUSTOMERS],FACT_ORDERS[[#This Row],[WD_CUSTOMERS]])&gt;=15000, "VIP",
    SUMIFS(FACT_ORDERS[TotalAmount], FACT_ORDERS[WD_CUSTOMERS],FACT_ORDERS[[#This Row],[WD_CUSTOMERS]])&gt;=8000, "Premium",
    TRUE, "Regular"
)</f>
        <v>VIP</v>
      </c>
      <c r="N1021" s="32" cm="1">
        <f t="array" ref="N1021">_xlfn.IFS(
   FACT_ORDERS[[#This Row],[TypeOfClient]]="VIP", 0.2,
   FACT_ORDERS[[#This Row],[TypeOfClient]]="Premium", 0.1,
   TRUE, 0
)</f>
        <v>0.2</v>
      </c>
      <c r="O1021" s="31" cm="1">
        <f t="array" ref="O1021">_xlfn.IFS(
   FACT_ORDERS[[#This Row],[TotalAmount]]&gt;1500, 0.15,
   FACT_ORDERS[[#This Row],[TotalAmount]]&gt;1000, 0.1,
   FACT_ORDERS[[#This Row],[TotalAmount]]&gt;500, 0.05,
   TRUE, 0
)</f>
        <v>0</v>
      </c>
      <c r="P1021" s="28">
        <f xml:space="preserve"> FACT_ORDERS[[#This Row],[TotalAmount]] * (1 - (FACT_ORDERS[[#This Row],[ClientDiscount]] + FACT_ORDERS[[#This Row],[OrderDiscount]]) )</f>
        <v>360</v>
      </c>
      <c r="Q1021" s="28">
        <f>FACT_ORDERS[[#This Row],[TotalAmountWithDiscount]]+FACT_ORDERS[[#This Row],[DeliveryCost]]</f>
        <v>375</v>
      </c>
      <c r="R1021" s="35">
        <v>45471</v>
      </c>
      <c r="S1021" s="35" t="str">
        <f>IF(NETWORKDAYS(FACT_ORDERS[[#This Row],[Order-Date]], FACT_ORDERS[[#This Row],[ArrivalDate ]]) &gt; 10, "Late", "On Time")</f>
        <v>On Time</v>
      </c>
    </row>
    <row r="1022" spans="1:19" x14ac:dyDescent="0.3">
      <c r="A1022" s="12">
        <v>6020</v>
      </c>
      <c r="B1022" s="12">
        <v>201</v>
      </c>
      <c r="C1022" s="12">
        <v>10727</v>
      </c>
      <c r="D1022" s="12">
        <v>1021</v>
      </c>
      <c r="E1022" s="12" t="s">
        <v>243</v>
      </c>
      <c r="F1022" s="13">
        <v>45501</v>
      </c>
      <c r="G1022" s="26" t="s">
        <v>11676</v>
      </c>
      <c r="H1022" s="12">
        <v>30</v>
      </c>
      <c r="I1022" s="28">
        <f>VLOOKUP(B:B,DIM_PRODUCTS!A:F,5,FALSE)</f>
        <v>10</v>
      </c>
      <c r="J1022" s="28">
        <f>FACT_ORDERS[[#This Row],[ProductPrice]]*FACT_ORDERS[[#This Row],[Quantity]]</f>
        <v>300</v>
      </c>
      <c r="K1022" s="12" t="str">
        <f>VLOOKUP(C:C,DIM_CUSTOMERS!A:G,7,FALSE)</f>
        <v>Italy</v>
      </c>
      <c r="L1022" s="30" cm="1">
        <f t="array" ref="L1022">_xlfn.IFS(
    AND(FACT_ORDERS[[#This Row],[DeliveryMehtod]]="shippment",FACT_ORDERS[[#This Row],[TotalAmount]]&gt;=200), 0,
    AND(FACT_ORDERS[[#This Row],[DeliveryMehtod]]="pickup"), 15,
    AND(FACT_ORDERS[[#This Row],[DeliveryMehtod]]="shippment",FACT_ORDERS[[#This Row],[TotalAmount]]&lt;200), 35
)</f>
        <v>15</v>
      </c>
      <c r="M1022" s="12" t="str" cm="1">
        <f t="array" ref="M1022">_xlfn.IFS(
    SUMIFS(FACT_ORDERS[TotalAmount], FACT_ORDERS[WD_CUSTOMERS],FACT_ORDERS[[#This Row],[WD_CUSTOMERS]])&gt;=15000, "VIP",
    SUMIFS(FACT_ORDERS[TotalAmount], FACT_ORDERS[WD_CUSTOMERS],FACT_ORDERS[[#This Row],[WD_CUSTOMERS]])&gt;=8000, "Premium",
    TRUE, "Regular"
)</f>
        <v>Regular</v>
      </c>
      <c r="N1022" s="32" cm="1">
        <f t="array" ref="N1022">_xlfn.IFS(
   FACT_ORDERS[[#This Row],[TypeOfClient]]="VIP", 0.2,
   FACT_ORDERS[[#This Row],[TypeOfClient]]="Premium", 0.1,
   TRUE, 0
)</f>
        <v>0</v>
      </c>
      <c r="O1022" s="31" cm="1">
        <f t="array" ref="O1022">_xlfn.IFS(
   FACT_ORDERS[[#This Row],[TotalAmount]]&gt;1500, 0.15,
   FACT_ORDERS[[#This Row],[TotalAmount]]&gt;1000, 0.1,
   FACT_ORDERS[[#This Row],[TotalAmount]]&gt;500, 0.05,
   TRUE, 0
)</f>
        <v>0</v>
      </c>
      <c r="P1022" s="28">
        <f xml:space="preserve"> FACT_ORDERS[[#This Row],[TotalAmount]] * (1 - (FACT_ORDERS[[#This Row],[ClientDiscount]] + FACT_ORDERS[[#This Row],[OrderDiscount]]) )</f>
        <v>300</v>
      </c>
      <c r="Q1022" s="28">
        <f>FACT_ORDERS[[#This Row],[TotalAmountWithDiscount]]+FACT_ORDERS[[#This Row],[DeliveryCost]]</f>
        <v>315</v>
      </c>
      <c r="R1022" s="35">
        <v>45511</v>
      </c>
      <c r="S1022" s="35" t="str">
        <f>IF(NETWORKDAYS(FACT_ORDERS[[#This Row],[Order-Date]], FACT_ORDERS[[#This Row],[ArrivalDate ]]) &gt; 10, "Late", "On Time")</f>
        <v>On Time</v>
      </c>
    </row>
    <row r="1023" spans="1:19" x14ac:dyDescent="0.3">
      <c r="A1023" s="12">
        <v>6021</v>
      </c>
      <c r="B1023" s="12">
        <v>247</v>
      </c>
      <c r="C1023" s="12">
        <v>10881</v>
      </c>
      <c r="D1023" s="12">
        <v>1022</v>
      </c>
      <c r="E1023" s="12" t="s">
        <v>244</v>
      </c>
      <c r="F1023" s="13">
        <v>45524</v>
      </c>
      <c r="G1023" s="26" t="s">
        <v>11677</v>
      </c>
      <c r="H1023" s="12">
        <v>21</v>
      </c>
      <c r="I1023" s="28">
        <f>VLOOKUP(B:B,DIM_PRODUCTS!A:F,5,FALSE)</f>
        <v>13</v>
      </c>
      <c r="J1023" s="28">
        <f>FACT_ORDERS[[#This Row],[ProductPrice]]*FACT_ORDERS[[#This Row],[Quantity]]</f>
        <v>273</v>
      </c>
      <c r="K1023" s="12" t="str">
        <f>VLOOKUP(C:C,DIM_CUSTOMERS!A:G,7,FALSE)</f>
        <v>Italy</v>
      </c>
      <c r="L1023" s="30" cm="1">
        <f t="array" ref="L1023">_xlfn.IFS(
    AND(FACT_ORDERS[[#This Row],[DeliveryMehtod]]="shippment",FACT_ORDERS[[#This Row],[TotalAmount]]&gt;=200), 0,
    AND(FACT_ORDERS[[#This Row],[DeliveryMehtod]]="pickup"), 15,
    AND(FACT_ORDERS[[#This Row],[DeliveryMehtod]]="shippment",FACT_ORDERS[[#This Row],[TotalAmount]]&lt;200), 35
)</f>
        <v>0</v>
      </c>
      <c r="M1023" s="12" t="str" cm="1">
        <f t="array" ref="M1023">_xlfn.IFS(
    SUMIFS(FACT_ORDERS[TotalAmount], FACT_ORDERS[WD_CUSTOMERS],FACT_ORDERS[[#This Row],[WD_CUSTOMERS]])&gt;=15000, "VIP",
    SUMIFS(FACT_ORDERS[TotalAmount], FACT_ORDERS[WD_CUSTOMERS],FACT_ORDERS[[#This Row],[WD_CUSTOMERS]])&gt;=8000, "Premium",
    TRUE, "Regular"
)</f>
        <v>Regular</v>
      </c>
      <c r="N1023" s="32" cm="1">
        <f t="array" ref="N1023">_xlfn.IFS(
   FACT_ORDERS[[#This Row],[TypeOfClient]]="VIP", 0.2,
   FACT_ORDERS[[#This Row],[TypeOfClient]]="Premium", 0.1,
   TRUE, 0
)</f>
        <v>0</v>
      </c>
      <c r="O1023" s="31" cm="1">
        <f t="array" ref="O1023">_xlfn.IFS(
   FACT_ORDERS[[#This Row],[TotalAmount]]&gt;1500, 0.15,
   FACT_ORDERS[[#This Row],[TotalAmount]]&gt;1000, 0.1,
   FACT_ORDERS[[#This Row],[TotalAmount]]&gt;500, 0.05,
   TRUE, 0
)</f>
        <v>0</v>
      </c>
      <c r="P1023" s="28">
        <f xml:space="preserve"> FACT_ORDERS[[#This Row],[TotalAmount]] * (1 - (FACT_ORDERS[[#This Row],[ClientDiscount]] + FACT_ORDERS[[#This Row],[OrderDiscount]]) )</f>
        <v>273</v>
      </c>
      <c r="Q1023" s="28">
        <f>FACT_ORDERS[[#This Row],[TotalAmountWithDiscount]]+FACT_ORDERS[[#This Row],[DeliveryCost]]</f>
        <v>273</v>
      </c>
      <c r="R1023" s="35">
        <v>45531</v>
      </c>
      <c r="S1023" s="35" t="str">
        <f>IF(NETWORKDAYS(FACT_ORDERS[[#This Row],[Order-Date]], FACT_ORDERS[[#This Row],[ArrivalDate ]]) &gt; 10, "Late", "On Time")</f>
        <v>On Time</v>
      </c>
    </row>
    <row r="1024" spans="1:19" x14ac:dyDescent="0.3">
      <c r="A1024" s="12">
        <v>6022</v>
      </c>
      <c r="B1024" s="12">
        <v>287</v>
      </c>
      <c r="C1024" s="12">
        <v>10158</v>
      </c>
      <c r="D1024" s="12">
        <v>1023</v>
      </c>
      <c r="E1024" s="12" t="s">
        <v>243</v>
      </c>
      <c r="F1024" s="13">
        <v>45517</v>
      </c>
      <c r="G1024" s="26" t="s">
        <v>11678</v>
      </c>
      <c r="H1024" s="12">
        <v>18</v>
      </c>
      <c r="I1024" s="28">
        <f>VLOOKUP(B:B,DIM_PRODUCTS!A:F,5,FALSE)</f>
        <v>13</v>
      </c>
      <c r="J1024" s="28">
        <f>FACT_ORDERS[[#This Row],[ProductPrice]]*FACT_ORDERS[[#This Row],[Quantity]]</f>
        <v>234</v>
      </c>
      <c r="K1024" s="12" t="str">
        <f>VLOOKUP(C:C,DIM_CUSTOMERS!A:G,7,FALSE)</f>
        <v>Mexico</v>
      </c>
      <c r="L1024" s="30" cm="1">
        <f t="array" ref="L1024">_xlfn.IFS(
    AND(FACT_ORDERS[[#This Row],[DeliveryMehtod]]="shippment",FACT_ORDERS[[#This Row],[TotalAmount]]&gt;=200), 0,
    AND(FACT_ORDERS[[#This Row],[DeliveryMehtod]]="pickup"), 15,
    AND(FACT_ORDERS[[#This Row],[DeliveryMehtod]]="shippment",FACT_ORDERS[[#This Row],[TotalAmount]]&lt;200), 35
)</f>
        <v>15</v>
      </c>
      <c r="M1024" s="12" t="str" cm="1">
        <f t="array" ref="M1024">_xlfn.IFS(
    SUMIFS(FACT_ORDERS[TotalAmount], FACT_ORDERS[WD_CUSTOMERS],FACT_ORDERS[[#This Row],[WD_CUSTOMERS]])&gt;=15000, "VIP",
    SUMIFS(FACT_ORDERS[TotalAmount], FACT_ORDERS[WD_CUSTOMERS],FACT_ORDERS[[#This Row],[WD_CUSTOMERS]])&gt;=8000, "Premium",
    TRUE, "Regular"
)</f>
        <v>Regular</v>
      </c>
      <c r="N1024" s="32" cm="1">
        <f t="array" ref="N1024">_xlfn.IFS(
   FACT_ORDERS[[#This Row],[TypeOfClient]]="VIP", 0.2,
   FACT_ORDERS[[#This Row],[TypeOfClient]]="Premium", 0.1,
   TRUE, 0
)</f>
        <v>0</v>
      </c>
      <c r="O1024" s="31" cm="1">
        <f t="array" ref="O1024">_xlfn.IFS(
   FACT_ORDERS[[#This Row],[TotalAmount]]&gt;1500, 0.15,
   FACT_ORDERS[[#This Row],[TotalAmount]]&gt;1000, 0.1,
   FACT_ORDERS[[#This Row],[TotalAmount]]&gt;500, 0.05,
   TRUE, 0
)</f>
        <v>0</v>
      </c>
      <c r="P1024" s="28">
        <f xml:space="preserve"> FACT_ORDERS[[#This Row],[TotalAmount]] * (1 - (FACT_ORDERS[[#This Row],[ClientDiscount]] + FACT_ORDERS[[#This Row],[OrderDiscount]]) )</f>
        <v>234</v>
      </c>
      <c r="Q1024" s="28">
        <f>FACT_ORDERS[[#This Row],[TotalAmountWithDiscount]]+FACT_ORDERS[[#This Row],[DeliveryCost]]</f>
        <v>249</v>
      </c>
      <c r="R1024" s="35">
        <v>45527</v>
      </c>
      <c r="S1024" s="35" t="str">
        <f>IF(NETWORKDAYS(FACT_ORDERS[[#This Row],[Order-Date]], FACT_ORDERS[[#This Row],[ArrivalDate ]]) &gt; 10, "Late", "On Time")</f>
        <v>On Time</v>
      </c>
    </row>
    <row r="1025" spans="1:19" x14ac:dyDescent="0.3">
      <c r="A1025" s="12">
        <v>6023</v>
      </c>
      <c r="B1025" s="12">
        <v>261</v>
      </c>
      <c r="C1025" s="12">
        <v>10158</v>
      </c>
      <c r="D1025" s="12">
        <v>1024</v>
      </c>
      <c r="E1025" s="12" t="s">
        <v>243</v>
      </c>
      <c r="F1025" s="13">
        <v>45517</v>
      </c>
      <c r="G1025" s="26" t="s">
        <v>11679</v>
      </c>
      <c r="H1025" s="12">
        <v>17</v>
      </c>
      <c r="I1025" s="28">
        <f>VLOOKUP(B:B,DIM_PRODUCTS!A:F,5,FALSE)</f>
        <v>19</v>
      </c>
      <c r="J1025" s="28">
        <f>FACT_ORDERS[[#This Row],[ProductPrice]]*FACT_ORDERS[[#This Row],[Quantity]]</f>
        <v>323</v>
      </c>
      <c r="K1025" s="12" t="str">
        <f>VLOOKUP(C:C,DIM_CUSTOMERS!A:G,7,FALSE)</f>
        <v>Mexico</v>
      </c>
      <c r="L1025" s="30" cm="1">
        <f t="array" ref="L1025">_xlfn.IFS(
    AND(FACT_ORDERS[[#This Row],[DeliveryMehtod]]="shippment",FACT_ORDERS[[#This Row],[TotalAmount]]&gt;=200), 0,
    AND(FACT_ORDERS[[#This Row],[DeliveryMehtod]]="pickup"), 15,
    AND(FACT_ORDERS[[#This Row],[DeliveryMehtod]]="shippment",FACT_ORDERS[[#This Row],[TotalAmount]]&lt;200), 35
)</f>
        <v>15</v>
      </c>
      <c r="M1025" s="12" t="str" cm="1">
        <f t="array" ref="M1025">_xlfn.IFS(
    SUMIFS(FACT_ORDERS[TotalAmount], FACT_ORDERS[WD_CUSTOMERS],FACT_ORDERS[[#This Row],[WD_CUSTOMERS]])&gt;=15000, "VIP",
    SUMIFS(FACT_ORDERS[TotalAmount], FACT_ORDERS[WD_CUSTOMERS],FACT_ORDERS[[#This Row],[WD_CUSTOMERS]])&gt;=8000, "Premium",
    TRUE, "Regular"
)</f>
        <v>Regular</v>
      </c>
      <c r="N1025" s="32" cm="1">
        <f t="array" ref="N1025">_xlfn.IFS(
   FACT_ORDERS[[#This Row],[TypeOfClient]]="VIP", 0.2,
   FACT_ORDERS[[#This Row],[TypeOfClient]]="Premium", 0.1,
   TRUE, 0
)</f>
        <v>0</v>
      </c>
      <c r="O1025" s="31" cm="1">
        <f t="array" ref="O1025">_xlfn.IFS(
   FACT_ORDERS[[#This Row],[TotalAmount]]&gt;1500, 0.15,
   FACT_ORDERS[[#This Row],[TotalAmount]]&gt;1000, 0.1,
   FACT_ORDERS[[#This Row],[TotalAmount]]&gt;500, 0.05,
   TRUE, 0
)</f>
        <v>0</v>
      </c>
      <c r="P1025" s="28">
        <f xml:space="preserve"> FACT_ORDERS[[#This Row],[TotalAmount]] * (1 - (FACT_ORDERS[[#This Row],[ClientDiscount]] + FACT_ORDERS[[#This Row],[OrderDiscount]]) )</f>
        <v>323</v>
      </c>
      <c r="Q1025" s="28">
        <f>FACT_ORDERS[[#This Row],[TotalAmountWithDiscount]]+FACT_ORDERS[[#This Row],[DeliveryCost]]</f>
        <v>338</v>
      </c>
      <c r="R1025" s="35">
        <v>45528</v>
      </c>
      <c r="S1025" s="35" t="str">
        <f>IF(NETWORKDAYS(FACT_ORDERS[[#This Row],[Order-Date]], FACT_ORDERS[[#This Row],[ArrivalDate ]]) &gt; 10, "Late", "On Time")</f>
        <v>On Time</v>
      </c>
    </row>
    <row r="1026" spans="1:19" x14ac:dyDescent="0.3">
      <c r="A1026" s="12">
        <v>6024</v>
      </c>
      <c r="B1026" s="12">
        <v>243</v>
      </c>
      <c r="C1026" s="12">
        <v>10899</v>
      </c>
      <c r="D1026" s="12">
        <v>1025</v>
      </c>
      <c r="E1026" s="12" t="s">
        <v>244</v>
      </c>
      <c r="F1026" s="13">
        <v>44959</v>
      </c>
      <c r="G1026" s="26" t="s">
        <v>11680</v>
      </c>
      <c r="H1026" s="12">
        <v>39</v>
      </c>
      <c r="I1026" s="28">
        <f>VLOOKUP(B:B,DIM_PRODUCTS!A:F,5,FALSE)</f>
        <v>22</v>
      </c>
      <c r="J1026" s="28">
        <f>FACT_ORDERS[[#This Row],[ProductPrice]]*FACT_ORDERS[[#This Row],[Quantity]]</f>
        <v>858</v>
      </c>
      <c r="K1026" s="12" t="str">
        <f>VLOOKUP(C:C,DIM_CUSTOMERS!A:G,7,FALSE)</f>
        <v>Italy</v>
      </c>
      <c r="L1026" s="30" cm="1">
        <f t="array" ref="L1026">_xlfn.IFS(
    AND(FACT_ORDERS[[#This Row],[DeliveryMehtod]]="shippment",FACT_ORDERS[[#This Row],[TotalAmount]]&gt;=200), 0,
    AND(FACT_ORDERS[[#This Row],[DeliveryMehtod]]="pickup"), 15,
    AND(FACT_ORDERS[[#This Row],[DeliveryMehtod]]="shippment",FACT_ORDERS[[#This Row],[TotalAmount]]&lt;200), 35
)</f>
        <v>0</v>
      </c>
      <c r="M1026" s="12" t="str" cm="1">
        <f t="array" ref="M1026">_xlfn.IFS(
    SUMIFS(FACT_ORDERS[TotalAmount], FACT_ORDERS[WD_CUSTOMERS],FACT_ORDERS[[#This Row],[WD_CUSTOMERS]])&gt;=15000, "VIP",
    SUMIFS(FACT_ORDERS[TotalAmount], FACT_ORDERS[WD_CUSTOMERS],FACT_ORDERS[[#This Row],[WD_CUSTOMERS]])&gt;=8000, "Premium",
    TRUE, "Regular"
)</f>
        <v>Premium</v>
      </c>
      <c r="N1026" s="32" cm="1">
        <f t="array" ref="N1026">_xlfn.IFS(
   FACT_ORDERS[[#This Row],[TypeOfClient]]="VIP", 0.2,
   FACT_ORDERS[[#This Row],[TypeOfClient]]="Premium", 0.1,
   TRUE, 0
)</f>
        <v>0.1</v>
      </c>
      <c r="O1026" s="31" cm="1">
        <f t="array" ref="O1026">_xlfn.IFS(
   FACT_ORDERS[[#This Row],[TotalAmount]]&gt;1500, 0.15,
   FACT_ORDERS[[#This Row],[TotalAmount]]&gt;1000, 0.1,
   FACT_ORDERS[[#This Row],[TotalAmount]]&gt;500, 0.05,
   TRUE, 0
)</f>
        <v>0.05</v>
      </c>
      <c r="P1026" s="28">
        <f xml:space="preserve"> FACT_ORDERS[[#This Row],[TotalAmount]] * (1 - (FACT_ORDERS[[#This Row],[ClientDiscount]] + FACT_ORDERS[[#This Row],[OrderDiscount]]) )</f>
        <v>729.3</v>
      </c>
      <c r="Q1026" s="28">
        <f>FACT_ORDERS[[#This Row],[TotalAmountWithDiscount]]+FACT_ORDERS[[#This Row],[DeliveryCost]]</f>
        <v>729.3</v>
      </c>
      <c r="R1026" s="35">
        <v>44968</v>
      </c>
      <c r="S1026" s="35" t="str">
        <f>IF(NETWORKDAYS(FACT_ORDERS[[#This Row],[Order-Date]], FACT_ORDERS[[#This Row],[ArrivalDate ]]) &gt; 10, "Late", "On Time")</f>
        <v>On Time</v>
      </c>
    </row>
    <row r="1027" spans="1:19" x14ac:dyDescent="0.3">
      <c r="A1027" s="12">
        <v>6025</v>
      </c>
      <c r="B1027" s="12">
        <v>241</v>
      </c>
      <c r="C1027" s="12">
        <v>10894</v>
      </c>
      <c r="D1027" s="12">
        <v>1026</v>
      </c>
      <c r="E1027" s="12" t="s">
        <v>244</v>
      </c>
      <c r="F1027" s="13">
        <v>44695</v>
      </c>
      <c r="G1027" s="26" t="s">
        <v>11681</v>
      </c>
      <c r="H1027" s="12">
        <v>12</v>
      </c>
      <c r="I1027" s="28">
        <f>VLOOKUP(B:B,DIM_PRODUCTS!A:F,5,FALSE)</f>
        <v>20</v>
      </c>
      <c r="J1027" s="28">
        <f>FACT_ORDERS[[#This Row],[ProductPrice]]*FACT_ORDERS[[#This Row],[Quantity]]</f>
        <v>240</v>
      </c>
      <c r="K1027" s="12" t="str">
        <f>VLOOKUP(C:C,DIM_CUSTOMERS!A:G,7,FALSE)</f>
        <v>France</v>
      </c>
      <c r="L1027" s="30" cm="1">
        <f t="array" ref="L1027">_xlfn.IFS(
    AND(FACT_ORDERS[[#This Row],[DeliveryMehtod]]="shippment",FACT_ORDERS[[#This Row],[TotalAmount]]&gt;=200), 0,
    AND(FACT_ORDERS[[#This Row],[DeliveryMehtod]]="pickup"), 15,
    AND(FACT_ORDERS[[#This Row],[DeliveryMehtod]]="shippment",FACT_ORDERS[[#This Row],[TotalAmount]]&lt;200), 35
)</f>
        <v>0</v>
      </c>
      <c r="M1027" s="12" t="str" cm="1">
        <f t="array" ref="M1027">_xlfn.IFS(
    SUMIFS(FACT_ORDERS[TotalAmount], FACT_ORDERS[WD_CUSTOMERS],FACT_ORDERS[[#This Row],[WD_CUSTOMERS]])&gt;=15000, "VIP",
    SUMIFS(FACT_ORDERS[TotalAmount], FACT_ORDERS[WD_CUSTOMERS],FACT_ORDERS[[#This Row],[WD_CUSTOMERS]])&gt;=8000, "Premium",
    TRUE, "Regular"
)</f>
        <v>Regular</v>
      </c>
      <c r="N1027" s="32" cm="1">
        <f t="array" ref="N1027">_xlfn.IFS(
   FACT_ORDERS[[#This Row],[TypeOfClient]]="VIP", 0.2,
   FACT_ORDERS[[#This Row],[TypeOfClient]]="Premium", 0.1,
   TRUE, 0
)</f>
        <v>0</v>
      </c>
      <c r="O1027" s="31" cm="1">
        <f t="array" ref="O1027">_xlfn.IFS(
   FACT_ORDERS[[#This Row],[TotalAmount]]&gt;1500, 0.15,
   FACT_ORDERS[[#This Row],[TotalAmount]]&gt;1000, 0.1,
   FACT_ORDERS[[#This Row],[TotalAmount]]&gt;500, 0.05,
   TRUE, 0
)</f>
        <v>0</v>
      </c>
      <c r="P1027" s="28">
        <f xml:space="preserve"> FACT_ORDERS[[#This Row],[TotalAmount]] * (1 - (FACT_ORDERS[[#This Row],[ClientDiscount]] + FACT_ORDERS[[#This Row],[OrderDiscount]]) )</f>
        <v>240</v>
      </c>
      <c r="Q1027" s="28">
        <f>FACT_ORDERS[[#This Row],[TotalAmountWithDiscount]]+FACT_ORDERS[[#This Row],[DeliveryCost]]</f>
        <v>240</v>
      </c>
      <c r="R1027" s="35">
        <v>44703</v>
      </c>
      <c r="S1027" s="35" t="str">
        <f>IF(NETWORKDAYS(FACT_ORDERS[[#This Row],[Order-Date]], FACT_ORDERS[[#This Row],[ArrivalDate ]]) &gt; 10, "Late", "On Time")</f>
        <v>On Time</v>
      </c>
    </row>
    <row r="1028" spans="1:19" x14ac:dyDescent="0.3">
      <c r="A1028" s="12">
        <v>6026</v>
      </c>
      <c r="B1028" s="12">
        <v>293</v>
      </c>
      <c r="C1028" s="12">
        <v>10176</v>
      </c>
      <c r="D1028" s="12">
        <v>1027</v>
      </c>
      <c r="E1028" s="12" t="s">
        <v>244</v>
      </c>
      <c r="F1028" s="13">
        <v>45536</v>
      </c>
      <c r="G1028" s="26" t="s">
        <v>11682</v>
      </c>
      <c r="H1028" s="12">
        <v>16</v>
      </c>
      <c r="I1028" s="28">
        <f>VLOOKUP(B:B,DIM_PRODUCTS!A:F,5,FALSE)</f>
        <v>11</v>
      </c>
      <c r="J1028" s="28">
        <f>FACT_ORDERS[[#This Row],[ProductPrice]]*FACT_ORDERS[[#This Row],[Quantity]]</f>
        <v>176</v>
      </c>
      <c r="K1028" s="12" t="str">
        <f>VLOOKUP(C:C,DIM_CUSTOMERS!A:G,7,FALSE)</f>
        <v>USA</v>
      </c>
      <c r="L1028" s="30" cm="1">
        <f t="array" ref="L1028">_xlfn.IFS(
    AND(FACT_ORDERS[[#This Row],[DeliveryMehtod]]="shippment",FACT_ORDERS[[#This Row],[TotalAmount]]&gt;=200), 0,
    AND(FACT_ORDERS[[#This Row],[DeliveryMehtod]]="pickup"), 15,
    AND(FACT_ORDERS[[#This Row],[DeliveryMehtod]]="shippment",FACT_ORDERS[[#This Row],[TotalAmount]]&lt;200), 35
)</f>
        <v>35</v>
      </c>
      <c r="M1028" s="12" t="str" cm="1">
        <f t="array" ref="M1028">_xlfn.IFS(
    SUMIFS(FACT_ORDERS[TotalAmount], FACT_ORDERS[WD_CUSTOMERS],FACT_ORDERS[[#This Row],[WD_CUSTOMERS]])&gt;=15000, "VIP",
    SUMIFS(FACT_ORDERS[TotalAmount], FACT_ORDERS[WD_CUSTOMERS],FACT_ORDERS[[#This Row],[WD_CUSTOMERS]])&gt;=8000, "Premium",
    TRUE, "Regular"
)</f>
        <v>Regular</v>
      </c>
      <c r="N1028" s="32" cm="1">
        <f t="array" ref="N1028">_xlfn.IFS(
   FACT_ORDERS[[#This Row],[TypeOfClient]]="VIP", 0.2,
   FACT_ORDERS[[#This Row],[TypeOfClient]]="Premium", 0.1,
   TRUE, 0
)</f>
        <v>0</v>
      </c>
      <c r="O1028" s="31" cm="1">
        <f t="array" ref="O1028">_xlfn.IFS(
   FACT_ORDERS[[#This Row],[TotalAmount]]&gt;1500, 0.15,
   FACT_ORDERS[[#This Row],[TotalAmount]]&gt;1000, 0.1,
   FACT_ORDERS[[#This Row],[TotalAmount]]&gt;500, 0.05,
   TRUE, 0
)</f>
        <v>0</v>
      </c>
      <c r="P1028" s="28">
        <f xml:space="preserve"> FACT_ORDERS[[#This Row],[TotalAmount]] * (1 - (FACT_ORDERS[[#This Row],[ClientDiscount]] + FACT_ORDERS[[#This Row],[OrderDiscount]]) )</f>
        <v>176</v>
      </c>
      <c r="Q1028" s="28">
        <f>FACT_ORDERS[[#This Row],[TotalAmountWithDiscount]]+FACT_ORDERS[[#This Row],[DeliveryCost]]</f>
        <v>211</v>
      </c>
      <c r="R1028" s="35">
        <v>45547</v>
      </c>
      <c r="S1028" s="35" t="str">
        <f>IF(NETWORKDAYS(FACT_ORDERS[[#This Row],[Order-Date]], FACT_ORDERS[[#This Row],[ArrivalDate ]]) &gt; 10, "Late", "On Time")</f>
        <v>On Time</v>
      </c>
    </row>
    <row r="1029" spans="1:19" x14ac:dyDescent="0.3">
      <c r="A1029" s="12">
        <v>6027</v>
      </c>
      <c r="B1029" s="12">
        <v>295</v>
      </c>
      <c r="C1029" s="12">
        <v>10176</v>
      </c>
      <c r="D1029" s="12">
        <v>1028</v>
      </c>
      <c r="E1029" s="12" t="s">
        <v>244</v>
      </c>
      <c r="F1029" s="13">
        <v>45437</v>
      </c>
      <c r="G1029" s="26" t="s">
        <v>11683</v>
      </c>
      <c r="H1029" s="12">
        <v>10</v>
      </c>
      <c r="I1029" s="28">
        <f>VLOOKUP(B:B,DIM_PRODUCTS!A:F,5,FALSE)</f>
        <v>10</v>
      </c>
      <c r="J1029" s="28">
        <f>FACT_ORDERS[[#This Row],[ProductPrice]]*FACT_ORDERS[[#This Row],[Quantity]]</f>
        <v>100</v>
      </c>
      <c r="K1029" s="12" t="str">
        <f>VLOOKUP(C:C,DIM_CUSTOMERS!A:G,7,FALSE)</f>
        <v>USA</v>
      </c>
      <c r="L1029" s="30" cm="1">
        <f t="array" ref="L1029">_xlfn.IFS(
    AND(FACT_ORDERS[[#This Row],[DeliveryMehtod]]="shippment",FACT_ORDERS[[#This Row],[TotalAmount]]&gt;=200), 0,
    AND(FACT_ORDERS[[#This Row],[DeliveryMehtod]]="pickup"), 15,
    AND(FACT_ORDERS[[#This Row],[DeliveryMehtod]]="shippment",FACT_ORDERS[[#This Row],[TotalAmount]]&lt;200), 35
)</f>
        <v>35</v>
      </c>
      <c r="M1029" s="12" t="str" cm="1">
        <f t="array" ref="M1029">_xlfn.IFS(
    SUMIFS(FACT_ORDERS[TotalAmount], FACT_ORDERS[WD_CUSTOMERS],FACT_ORDERS[[#This Row],[WD_CUSTOMERS]])&gt;=15000, "VIP",
    SUMIFS(FACT_ORDERS[TotalAmount], FACT_ORDERS[WD_CUSTOMERS],FACT_ORDERS[[#This Row],[WD_CUSTOMERS]])&gt;=8000, "Premium",
    TRUE, "Regular"
)</f>
        <v>Regular</v>
      </c>
      <c r="N1029" s="32" cm="1">
        <f t="array" ref="N1029">_xlfn.IFS(
   FACT_ORDERS[[#This Row],[TypeOfClient]]="VIP", 0.2,
   FACT_ORDERS[[#This Row],[TypeOfClient]]="Premium", 0.1,
   TRUE, 0
)</f>
        <v>0</v>
      </c>
      <c r="O1029" s="31" cm="1">
        <f t="array" ref="O1029">_xlfn.IFS(
   FACT_ORDERS[[#This Row],[TotalAmount]]&gt;1500, 0.15,
   FACT_ORDERS[[#This Row],[TotalAmount]]&gt;1000, 0.1,
   FACT_ORDERS[[#This Row],[TotalAmount]]&gt;500, 0.05,
   TRUE, 0
)</f>
        <v>0</v>
      </c>
      <c r="P1029" s="28">
        <f xml:space="preserve"> FACT_ORDERS[[#This Row],[TotalAmount]] * (1 - (FACT_ORDERS[[#This Row],[ClientDiscount]] + FACT_ORDERS[[#This Row],[OrderDiscount]]) )</f>
        <v>100</v>
      </c>
      <c r="Q1029" s="28">
        <f>FACT_ORDERS[[#This Row],[TotalAmountWithDiscount]]+FACT_ORDERS[[#This Row],[DeliveryCost]]</f>
        <v>135</v>
      </c>
      <c r="R1029" s="35">
        <v>45446</v>
      </c>
      <c r="S1029" s="35" t="str">
        <f>IF(NETWORKDAYS(FACT_ORDERS[[#This Row],[Order-Date]], FACT_ORDERS[[#This Row],[ArrivalDate ]]) &gt; 10, "Late", "On Time")</f>
        <v>On Time</v>
      </c>
    </row>
    <row r="1030" spans="1:19" x14ac:dyDescent="0.3">
      <c r="A1030" s="12">
        <v>6028</v>
      </c>
      <c r="B1030" s="12">
        <v>249</v>
      </c>
      <c r="C1030" s="12">
        <v>10176</v>
      </c>
      <c r="D1030" s="12">
        <v>1029</v>
      </c>
      <c r="E1030" s="12" t="s">
        <v>244</v>
      </c>
      <c r="F1030" s="13">
        <v>45381</v>
      </c>
      <c r="G1030" s="26" t="s">
        <v>11684</v>
      </c>
      <c r="H1030" s="12">
        <v>22</v>
      </c>
      <c r="I1030" s="28">
        <f>VLOOKUP(B:B,DIM_PRODUCTS!A:F,5,FALSE)</f>
        <v>13</v>
      </c>
      <c r="J1030" s="28">
        <f>FACT_ORDERS[[#This Row],[ProductPrice]]*FACT_ORDERS[[#This Row],[Quantity]]</f>
        <v>286</v>
      </c>
      <c r="K1030" s="12" t="str">
        <f>VLOOKUP(C:C,DIM_CUSTOMERS!A:G,7,FALSE)</f>
        <v>USA</v>
      </c>
      <c r="L1030" s="30" cm="1">
        <f t="array" ref="L1030">_xlfn.IFS(
    AND(FACT_ORDERS[[#This Row],[DeliveryMehtod]]="shippment",FACT_ORDERS[[#This Row],[TotalAmount]]&gt;=200), 0,
    AND(FACT_ORDERS[[#This Row],[DeliveryMehtod]]="pickup"), 15,
    AND(FACT_ORDERS[[#This Row],[DeliveryMehtod]]="shippment",FACT_ORDERS[[#This Row],[TotalAmount]]&lt;200), 35
)</f>
        <v>0</v>
      </c>
      <c r="M1030" s="12" t="str" cm="1">
        <f t="array" ref="M1030">_xlfn.IFS(
    SUMIFS(FACT_ORDERS[TotalAmount], FACT_ORDERS[WD_CUSTOMERS],FACT_ORDERS[[#This Row],[WD_CUSTOMERS]])&gt;=15000, "VIP",
    SUMIFS(FACT_ORDERS[TotalAmount], FACT_ORDERS[WD_CUSTOMERS],FACT_ORDERS[[#This Row],[WD_CUSTOMERS]])&gt;=8000, "Premium",
    TRUE, "Regular"
)</f>
        <v>Regular</v>
      </c>
      <c r="N1030" s="32" cm="1">
        <f t="array" ref="N1030">_xlfn.IFS(
   FACT_ORDERS[[#This Row],[TypeOfClient]]="VIP", 0.2,
   FACT_ORDERS[[#This Row],[TypeOfClient]]="Premium", 0.1,
   TRUE, 0
)</f>
        <v>0</v>
      </c>
      <c r="O1030" s="31" cm="1">
        <f t="array" ref="O1030">_xlfn.IFS(
   FACT_ORDERS[[#This Row],[TotalAmount]]&gt;1500, 0.15,
   FACT_ORDERS[[#This Row],[TotalAmount]]&gt;1000, 0.1,
   FACT_ORDERS[[#This Row],[TotalAmount]]&gt;500, 0.05,
   TRUE, 0
)</f>
        <v>0</v>
      </c>
      <c r="P1030" s="28">
        <f xml:space="preserve"> FACT_ORDERS[[#This Row],[TotalAmount]] * (1 - (FACT_ORDERS[[#This Row],[ClientDiscount]] + FACT_ORDERS[[#This Row],[OrderDiscount]]) )</f>
        <v>286</v>
      </c>
      <c r="Q1030" s="28">
        <f>FACT_ORDERS[[#This Row],[TotalAmountWithDiscount]]+FACT_ORDERS[[#This Row],[DeliveryCost]]</f>
        <v>286</v>
      </c>
      <c r="R1030" s="35">
        <v>45390</v>
      </c>
      <c r="S1030" s="35" t="str">
        <f>IF(NETWORKDAYS(FACT_ORDERS[[#This Row],[Order-Date]], FACT_ORDERS[[#This Row],[ArrivalDate ]]) &gt; 10, "Late", "On Time")</f>
        <v>On Time</v>
      </c>
    </row>
    <row r="1031" spans="1:19" x14ac:dyDescent="0.3">
      <c r="A1031" s="12">
        <v>6029</v>
      </c>
      <c r="B1031" s="12">
        <v>296</v>
      </c>
      <c r="C1031" s="12">
        <v>10840</v>
      </c>
      <c r="D1031" s="12">
        <v>1030</v>
      </c>
      <c r="E1031" s="12" t="s">
        <v>243</v>
      </c>
      <c r="F1031" s="13">
        <v>45529</v>
      </c>
      <c r="G1031" s="26" t="s">
        <v>11685</v>
      </c>
      <c r="H1031" s="12">
        <v>12</v>
      </c>
      <c r="I1031" s="28">
        <f>VLOOKUP(B:B,DIM_PRODUCTS!A:F,5,FALSE)</f>
        <v>5</v>
      </c>
      <c r="J1031" s="28">
        <f>FACT_ORDERS[[#This Row],[ProductPrice]]*FACT_ORDERS[[#This Row],[Quantity]]</f>
        <v>60</v>
      </c>
      <c r="K1031" s="12" t="str">
        <f>VLOOKUP(C:C,DIM_CUSTOMERS!A:G,7,FALSE)</f>
        <v>Spain</v>
      </c>
      <c r="L1031" s="30" cm="1">
        <f t="array" ref="L1031">_xlfn.IFS(
    AND(FACT_ORDERS[[#This Row],[DeliveryMehtod]]="shippment",FACT_ORDERS[[#This Row],[TotalAmount]]&gt;=200), 0,
    AND(FACT_ORDERS[[#This Row],[DeliveryMehtod]]="pickup"), 15,
    AND(FACT_ORDERS[[#This Row],[DeliveryMehtod]]="shippment",FACT_ORDERS[[#This Row],[TotalAmount]]&lt;200), 35
)</f>
        <v>15</v>
      </c>
      <c r="M1031" s="12" t="str" cm="1">
        <f t="array" ref="M1031">_xlfn.IFS(
    SUMIFS(FACT_ORDERS[TotalAmount], FACT_ORDERS[WD_CUSTOMERS],FACT_ORDERS[[#This Row],[WD_CUSTOMERS]])&gt;=15000, "VIP",
    SUMIFS(FACT_ORDERS[TotalAmount], FACT_ORDERS[WD_CUSTOMERS],FACT_ORDERS[[#This Row],[WD_CUSTOMERS]])&gt;=8000, "Premium",
    TRUE, "Regular"
)</f>
        <v>VIP</v>
      </c>
      <c r="N1031" s="32" cm="1">
        <f t="array" ref="N1031">_xlfn.IFS(
   FACT_ORDERS[[#This Row],[TypeOfClient]]="VIP", 0.2,
   FACT_ORDERS[[#This Row],[TypeOfClient]]="Premium", 0.1,
   TRUE, 0
)</f>
        <v>0.2</v>
      </c>
      <c r="O1031" s="31" cm="1">
        <f t="array" ref="O1031">_xlfn.IFS(
   FACT_ORDERS[[#This Row],[TotalAmount]]&gt;1500, 0.15,
   FACT_ORDERS[[#This Row],[TotalAmount]]&gt;1000, 0.1,
   FACT_ORDERS[[#This Row],[TotalAmount]]&gt;500, 0.05,
   TRUE, 0
)</f>
        <v>0</v>
      </c>
      <c r="P1031" s="28">
        <f xml:space="preserve"> FACT_ORDERS[[#This Row],[TotalAmount]] * (1 - (FACT_ORDERS[[#This Row],[ClientDiscount]] + FACT_ORDERS[[#This Row],[OrderDiscount]]) )</f>
        <v>48</v>
      </c>
      <c r="Q1031" s="28">
        <f>FACT_ORDERS[[#This Row],[TotalAmountWithDiscount]]+FACT_ORDERS[[#This Row],[DeliveryCost]]</f>
        <v>63</v>
      </c>
      <c r="R1031" s="35">
        <v>45537</v>
      </c>
      <c r="S1031" s="35" t="str">
        <f>IF(NETWORKDAYS(FACT_ORDERS[[#This Row],[Order-Date]], FACT_ORDERS[[#This Row],[ArrivalDate ]]) &gt; 10, "Late", "On Time")</f>
        <v>On Time</v>
      </c>
    </row>
    <row r="1032" spans="1:19" x14ac:dyDescent="0.3">
      <c r="A1032" s="12">
        <v>6030</v>
      </c>
      <c r="B1032" s="12">
        <v>207</v>
      </c>
      <c r="C1032" s="12">
        <v>10840</v>
      </c>
      <c r="D1032" s="12">
        <v>1031</v>
      </c>
      <c r="E1032" s="12" t="s">
        <v>244</v>
      </c>
      <c r="F1032" s="13">
        <v>45529</v>
      </c>
      <c r="G1032" s="26" t="s">
        <v>11686</v>
      </c>
      <c r="H1032" s="12">
        <v>12</v>
      </c>
      <c r="I1032" s="28">
        <f>VLOOKUP(B:B,DIM_PRODUCTS!A:F,5,FALSE)</f>
        <v>8</v>
      </c>
      <c r="J1032" s="28">
        <f>FACT_ORDERS[[#This Row],[ProductPrice]]*FACT_ORDERS[[#This Row],[Quantity]]</f>
        <v>96</v>
      </c>
      <c r="K1032" s="12" t="str">
        <f>VLOOKUP(C:C,DIM_CUSTOMERS!A:G,7,FALSE)</f>
        <v>Spain</v>
      </c>
      <c r="L1032" s="30" cm="1">
        <f t="array" ref="L1032">_xlfn.IFS(
    AND(FACT_ORDERS[[#This Row],[DeliveryMehtod]]="shippment",FACT_ORDERS[[#This Row],[TotalAmount]]&gt;=200), 0,
    AND(FACT_ORDERS[[#This Row],[DeliveryMehtod]]="pickup"), 15,
    AND(FACT_ORDERS[[#This Row],[DeliveryMehtod]]="shippment",FACT_ORDERS[[#This Row],[TotalAmount]]&lt;200), 35
)</f>
        <v>35</v>
      </c>
      <c r="M1032" s="12" t="str" cm="1">
        <f t="array" ref="M1032">_xlfn.IFS(
    SUMIFS(FACT_ORDERS[TotalAmount], FACT_ORDERS[WD_CUSTOMERS],FACT_ORDERS[[#This Row],[WD_CUSTOMERS]])&gt;=15000, "VIP",
    SUMIFS(FACT_ORDERS[TotalAmount], FACT_ORDERS[WD_CUSTOMERS],FACT_ORDERS[[#This Row],[WD_CUSTOMERS]])&gt;=8000, "Premium",
    TRUE, "Regular"
)</f>
        <v>VIP</v>
      </c>
      <c r="N1032" s="32" cm="1">
        <f t="array" ref="N1032">_xlfn.IFS(
   FACT_ORDERS[[#This Row],[TypeOfClient]]="VIP", 0.2,
   FACT_ORDERS[[#This Row],[TypeOfClient]]="Premium", 0.1,
   TRUE, 0
)</f>
        <v>0.2</v>
      </c>
      <c r="O1032" s="31" cm="1">
        <f t="array" ref="O1032">_xlfn.IFS(
   FACT_ORDERS[[#This Row],[TotalAmount]]&gt;1500, 0.15,
   FACT_ORDERS[[#This Row],[TotalAmount]]&gt;1000, 0.1,
   FACT_ORDERS[[#This Row],[TotalAmount]]&gt;500, 0.05,
   TRUE, 0
)</f>
        <v>0</v>
      </c>
      <c r="P1032" s="28">
        <f xml:space="preserve"> FACT_ORDERS[[#This Row],[TotalAmount]] * (1 - (FACT_ORDERS[[#This Row],[ClientDiscount]] + FACT_ORDERS[[#This Row],[OrderDiscount]]) )</f>
        <v>76.800000000000011</v>
      </c>
      <c r="Q1032" s="28">
        <f>FACT_ORDERS[[#This Row],[TotalAmountWithDiscount]]+FACT_ORDERS[[#This Row],[DeliveryCost]]</f>
        <v>111.80000000000001</v>
      </c>
      <c r="R1032" s="35">
        <v>45538</v>
      </c>
      <c r="S1032" s="35" t="str">
        <f>IF(NETWORKDAYS(FACT_ORDERS[[#This Row],[Order-Date]], FACT_ORDERS[[#This Row],[ArrivalDate ]]) &gt; 10, "Late", "On Time")</f>
        <v>On Time</v>
      </c>
    </row>
    <row r="1033" spans="1:19" x14ac:dyDescent="0.3">
      <c r="A1033" s="12">
        <v>6031</v>
      </c>
      <c r="B1033" s="12">
        <v>249</v>
      </c>
      <c r="C1033" s="12">
        <v>10840</v>
      </c>
      <c r="D1033" s="12">
        <v>1032</v>
      </c>
      <c r="E1033" s="12" t="s">
        <v>244</v>
      </c>
      <c r="F1033" s="13">
        <v>45529</v>
      </c>
      <c r="G1033" s="26" t="s">
        <v>11687</v>
      </c>
      <c r="H1033" s="12">
        <v>32</v>
      </c>
      <c r="I1033" s="28">
        <f>VLOOKUP(B:B,DIM_PRODUCTS!A:F,5,FALSE)</f>
        <v>13</v>
      </c>
      <c r="J1033" s="28">
        <f>FACT_ORDERS[[#This Row],[ProductPrice]]*FACT_ORDERS[[#This Row],[Quantity]]</f>
        <v>416</v>
      </c>
      <c r="K1033" s="12" t="str">
        <f>VLOOKUP(C:C,DIM_CUSTOMERS!A:G,7,FALSE)</f>
        <v>Spain</v>
      </c>
      <c r="L1033" s="30" cm="1">
        <f t="array" ref="L1033">_xlfn.IFS(
    AND(FACT_ORDERS[[#This Row],[DeliveryMehtod]]="shippment",FACT_ORDERS[[#This Row],[TotalAmount]]&gt;=200), 0,
    AND(FACT_ORDERS[[#This Row],[DeliveryMehtod]]="pickup"), 15,
    AND(FACT_ORDERS[[#This Row],[DeliveryMehtod]]="shippment",FACT_ORDERS[[#This Row],[TotalAmount]]&lt;200), 35
)</f>
        <v>0</v>
      </c>
      <c r="M1033" s="12" t="str" cm="1">
        <f t="array" ref="M1033">_xlfn.IFS(
    SUMIFS(FACT_ORDERS[TotalAmount], FACT_ORDERS[WD_CUSTOMERS],FACT_ORDERS[[#This Row],[WD_CUSTOMERS]])&gt;=15000, "VIP",
    SUMIFS(FACT_ORDERS[TotalAmount], FACT_ORDERS[WD_CUSTOMERS],FACT_ORDERS[[#This Row],[WD_CUSTOMERS]])&gt;=8000, "Premium",
    TRUE, "Regular"
)</f>
        <v>VIP</v>
      </c>
      <c r="N1033" s="32" cm="1">
        <f t="array" ref="N1033">_xlfn.IFS(
   FACT_ORDERS[[#This Row],[TypeOfClient]]="VIP", 0.2,
   FACT_ORDERS[[#This Row],[TypeOfClient]]="Premium", 0.1,
   TRUE, 0
)</f>
        <v>0.2</v>
      </c>
      <c r="O1033" s="31" cm="1">
        <f t="array" ref="O1033">_xlfn.IFS(
   FACT_ORDERS[[#This Row],[TotalAmount]]&gt;1500, 0.15,
   FACT_ORDERS[[#This Row],[TotalAmount]]&gt;1000, 0.1,
   FACT_ORDERS[[#This Row],[TotalAmount]]&gt;500, 0.05,
   TRUE, 0
)</f>
        <v>0</v>
      </c>
      <c r="P1033" s="28">
        <f xml:space="preserve"> FACT_ORDERS[[#This Row],[TotalAmount]] * (1 - (FACT_ORDERS[[#This Row],[ClientDiscount]] + FACT_ORDERS[[#This Row],[OrderDiscount]]) )</f>
        <v>332.8</v>
      </c>
      <c r="Q1033" s="28">
        <f>FACT_ORDERS[[#This Row],[TotalAmountWithDiscount]]+FACT_ORDERS[[#This Row],[DeliveryCost]]</f>
        <v>332.8</v>
      </c>
      <c r="R1033" s="35">
        <v>45537</v>
      </c>
      <c r="S1033" s="35" t="str">
        <f>IF(NETWORKDAYS(FACT_ORDERS[[#This Row],[Order-Date]], FACT_ORDERS[[#This Row],[ArrivalDate ]]) &gt; 10, "Late", "On Time")</f>
        <v>On Time</v>
      </c>
    </row>
    <row r="1034" spans="1:19" x14ac:dyDescent="0.3">
      <c r="A1034" s="12">
        <v>6032</v>
      </c>
      <c r="B1034" s="12">
        <v>278</v>
      </c>
      <c r="C1034" s="12">
        <v>10840</v>
      </c>
      <c r="D1034" s="12">
        <v>1033</v>
      </c>
      <c r="E1034" s="12" t="s">
        <v>244</v>
      </c>
      <c r="F1034" s="13">
        <v>45529</v>
      </c>
      <c r="G1034" s="26" t="s">
        <v>11688</v>
      </c>
      <c r="H1034" s="12">
        <v>36</v>
      </c>
      <c r="I1034" s="28">
        <f>VLOOKUP(B:B,DIM_PRODUCTS!A:F,5,FALSE)</f>
        <v>24</v>
      </c>
      <c r="J1034" s="28">
        <f>FACT_ORDERS[[#This Row],[ProductPrice]]*FACT_ORDERS[[#This Row],[Quantity]]</f>
        <v>864</v>
      </c>
      <c r="K1034" s="12" t="str">
        <f>VLOOKUP(C:C,DIM_CUSTOMERS!A:G,7,FALSE)</f>
        <v>Spain</v>
      </c>
      <c r="L1034" s="30" cm="1">
        <f t="array" ref="L1034">_xlfn.IFS(
    AND(FACT_ORDERS[[#This Row],[DeliveryMehtod]]="shippment",FACT_ORDERS[[#This Row],[TotalAmount]]&gt;=200), 0,
    AND(FACT_ORDERS[[#This Row],[DeliveryMehtod]]="pickup"), 15,
    AND(FACT_ORDERS[[#This Row],[DeliveryMehtod]]="shippment",FACT_ORDERS[[#This Row],[TotalAmount]]&lt;200), 35
)</f>
        <v>0</v>
      </c>
      <c r="M1034" s="12" t="str" cm="1">
        <f t="array" ref="M1034">_xlfn.IFS(
    SUMIFS(FACT_ORDERS[TotalAmount], FACT_ORDERS[WD_CUSTOMERS],FACT_ORDERS[[#This Row],[WD_CUSTOMERS]])&gt;=15000, "VIP",
    SUMIFS(FACT_ORDERS[TotalAmount], FACT_ORDERS[WD_CUSTOMERS],FACT_ORDERS[[#This Row],[WD_CUSTOMERS]])&gt;=8000, "Premium",
    TRUE, "Regular"
)</f>
        <v>VIP</v>
      </c>
      <c r="N1034" s="32" cm="1">
        <f t="array" ref="N1034">_xlfn.IFS(
   FACT_ORDERS[[#This Row],[TypeOfClient]]="VIP", 0.2,
   FACT_ORDERS[[#This Row],[TypeOfClient]]="Premium", 0.1,
   TRUE, 0
)</f>
        <v>0.2</v>
      </c>
      <c r="O1034" s="31" cm="1">
        <f t="array" ref="O1034">_xlfn.IFS(
   FACT_ORDERS[[#This Row],[TotalAmount]]&gt;1500, 0.15,
   FACT_ORDERS[[#This Row],[TotalAmount]]&gt;1000, 0.1,
   FACT_ORDERS[[#This Row],[TotalAmount]]&gt;500, 0.05,
   TRUE, 0
)</f>
        <v>0.05</v>
      </c>
      <c r="P1034" s="28">
        <f xml:space="preserve"> FACT_ORDERS[[#This Row],[TotalAmount]] * (1 - (FACT_ORDERS[[#This Row],[ClientDiscount]] + FACT_ORDERS[[#This Row],[OrderDiscount]]) )</f>
        <v>648</v>
      </c>
      <c r="Q1034" s="28">
        <f>FACT_ORDERS[[#This Row],[TotalAmountWithDiscount]]+FACT_ORDERS[[#This Row],[DeliveryCost]]</f>
        <v>648</v>
      </c>
      <c r="R1034" s="35">
        <v>45537</v>
      </c>
      <c r="S1034" s="35" t="str">
        <f>IF(NETWORKDAYS(FACT_ORDERS[[#This Row],[Order-Date]], FACT_ORDERS[[#This Row],[ArrivalDate ]]) &gt; 10, "Late", "On Time")</f>
        <v>On Time</v>
      </c>
    </row>
    <row r="1035" spans="1:19" x14ac:dyDescent="0.3">
      <c r="A1035" s="12">
        <v>6033</v>
      </c>
      <c r="B1035" s="12">
        <v>251</v>
      </c>
      <c r="C1035" s="12">
        <v>10840</v>
      </c>
      <c r="D1035" s="12">
        <v>1034</v>
      </c>
      <c r="E1035" s="12" t="s">
        <v>244</v>
      </c>
      <c r="F1035" s="13">
        <v>45470</v>
      </c>
      <c r="G1035" s="26" t="s">
        <v>11689</v>
      </c>
      <c r="H1035" s="12">
        <v>21</v>
      </c>
      <c r="I1035" s="28">
        <f>VLOOKUP(B:B,DIM_PRODUCTS!A:F,5,FALSE)</f>
        <v>12</v>
      </c>
      <c r="J1035" s="28">
        <f>FACT_ORDERS[[#This Row],[ProductPrice]]*FACT_ORDERS[[#This Row],[Quantity]]</f>
        <v>252</v>
      </c>
      <c r="K1035" s="12" t="str">
        <f>VLOOKUP(C:C,DIM_CUSTOMERS!A:G,7,FALSE)</f>
        <v>Spain</v>
      </c>
      <c r="L1035" s="30" cm="1">
        <f t="array" ref="L1035">_xlfn.IFS(
    AND(FACT_ORDERS[[#This Row],[DeliveryMehtod]]="shippment",FACT_ORDERS[[#This Row],[TotalAmount]]&gt;=200), 0,
    AND(FACT_ORDERS[[#This Row],[DeliveryMehtod]]="pickup"), 15,
    AND(FACT_ORDERS[[#This Row],[DeliveryMehtod]]="shippment",FACT_ORDERS[[#This Row],[TotalAmount]]&lt;200), 35
)</f>
        <v>0</v>
      </c>
      <c r="M1035" s="12" t="str" cm="1">
        <f t="array" ref="M1035">_xlfn.IFS(
    SUMIFS(FACT_ORDERS[TotalAmount], FACT_ORDERS[WD_CUSTOMERS],FACT_ORDERS[[#This Row],[WD_CUSTOMERS]])&gt;=15000, "VIP",
    SUMIFS(FACT_ORDERS[TotalAmount], FACT_ORDERS[WD_CUSTOMERS],FACT_ORDERS[[#This Row],[WD_CUSTOMERS]])&gt;=8000, "Premium",
    TRUE, "Regular"
)</f>
        <v>VIP</v>
      </c>
      <c r="N1035" s="32" cm="1">
        <f t="array" ref="N1035">_xlfn.IFS(
   FACT_ORDERS[[#This Row],[TypeOfClient]]="VIP", 0.2,
   FACT_ORDERS[[#This Row],[TypeOfClient]]="Premium", 0.1,
   TRUE, 0
)</f>
        <v>0.2</v>
      </c>
      <c r="O1035" s="31" cm="1">
        <f t="array" ref="O1035">_xlfn.IFS(
   FACT_ORDERS[[#This Row],[TotalAmount]]&gt;1500, 0.15,
   FACT_ORDERS[[#This Row],[TotalAmount]]&gt;1000, 0.1,
   FACT_ORDERS[[#This Row],[TotalAmount]]&gt;500, 0.05,
   TRUE, 0
)</f>
        <v>0</v>
      </c>
      <c r="P1035" s="28">
        <f xml:space="preserve"> FACT_ORDERS[[#This Row],[TotalAmount]] * (1 - (FACT_ORDERS[[#This Row],[ClientDiscount]] + FACT_ORDERS[[#This Row],[OrderDiscount]]) )</f>
        <v>201.60000000000002</v>
      </c>
      <c r="Q1035" s="28">
        <f>FACT_ORDERS[[#This Row],[TotalAmountWithDiscount]]+FACT_ORDERS[[#This Row],[DeliveryCost]]</f>
        <v>201.60000000000002</v>
      </c>
      <c r="R1035" s="35">
        <v>45477</v>
      </c>
      <c r="S1035" s="35" t="str">
        <f>IF(NETWORKDAYS(FACT_ORDERS[[#This Row],[Order-Date]], FACT_ORDERS[[#This Row],[ArrivalDate ]]) &gt; 10, "Late", "On Time")</f>
        <v>On Time</v>
      </c>
    </row>
    <row r="1036" spans="1:19" x14ac:dyDescent="0.3">
      <c r="A1036" s="12">
        <v>6034</v>
      </c>
      <c r="B1036" s="12">
        <v>260</v>
      </c>
      <c r="C1036" s="12">
        <v>10171</v>
      </c>
      <c r="D1036" s="12">
        <v>1035</v>
      </c>
      <c r="E1036" s="12" t="s">
        <v>243</v>
      </c>
      <c r="F1036" s="13">
        <v>45523</v>
      </c>
      <c r="G1036" s="26" t="s">
        <v>11690</v>
      </c>
      <c r="H1036" s="12">
        <v>20</v>
      </c>
      <c r="I1036" s="28">
        <f>VLOOKUP(B:B,DIM_PRODUCTS!A:F,5,FALSE)</f>
        <v>15</v>
      </c>
      <c r="J1036" s="28">
        <f>FACT_ORDERS[[#This Row],[ProductPrice]]*FACT_ORDERS[[#This Row],[Quantity]]</f>
        <v>300</v>
      </c>
      <c r="K1036" s="12" t="str">
        <f>VLOOKUP(C:C,DIM_CUSTOMERS!A:G,7,FALSE)</f>
        <v>USA</v>
      </c>
      <c r="L1036" s="30" cm="1">
        <f t="array" ref="L1036">_xlfn.IFS(
    AND(FACT_ORDERS[[#This Row],[DeliveryMehtod]]="shippment",FACT_ORDERS[[#This Row],[TotalAmount]]&gt;=200), 0,
    AND(FACT_ORDERS[[#This Row],[DeliveryMehtod]]="pickup"), 15,
    AND(FACT_ORDERS[[#This Row],[DeliveryMehtod]]="shippment",FACT_ORDERS[[#This Row],[TotalAmount]]&lt;200), 35
)</f>
        <v>15</v>
      </c>
      <c r="M1036" s="12" t="str" cm="1">
        <f t="array" ref="M1036">_xlfn.IFS(
    SUMIFS(FACT_ORDERS[TotalAmount], FACT_ORDERS[WD_CUSTOMERS],FACT_ORDERS[[#This Row],[WD_CUSTOMERS]])&gt;=15000, "VIP",
    SUMIFS(FACT_ORDERS[TotalAmount], FACT_ORDERS[WD_CUSTOMERS],FACT_ORDERS[[#This Row],[WD_CUSTOMERS]])&gt;=8000, "Premium",
    TRUE, "Regular"
)</f>
        <v>Regular</v>
      </c>
      <c r="N1036" s="32" cm="1">
        <f t="array" ref="N1036">_xlfn.IFS(
   FACT_ORDERS[[#This Row],[TypeOfClient]]="VIP", 0.2,
   FACT_ORDERS[[#This Row],[TypeOfClient]]="Premium", 0.1,
   TRUE, 0
)</f>
        <v>0</v>
      </c>
      <c r="O1036" s="31" cm="1">
        <f t="array" ref="O1036">_xlfn.IFS(
   FACT_ORDERS[[#This Row],[TotalAmount]]&gt;1500, 0.15,
   FACT_ORDERS[[#This Row],[TotalAmount]]&gt;1000, 0.1,
   FACT_ORDERS[[#This Row],[TotalAmount]]&gt;500, 0.05,
   TRUE, 0
)</f>
        <v>0</v>
      </c>
      <c r="P1036" s="28">
        <f xml:space="preserve"> FACT_ORDERS[[#This Row],[TotalAmount]] * (1 - (FACT_ORDERS[[#This Row],[ClientDiscount]] + FACT_ORDERS[[#This Row],[OrderDiscount]]) )</f>
        <v>300</v>
      </c>
      <c r="Q1036" s="28">
        <f>FACT_ORDERS[[#This Row],[TotalAmountWithDiscount]]+FACT_ORDERS[[#This Row],[DeliveryCost]]</f>
        <v>315</v>
      </c>
      <c r="R1036" s="35">
        <v>45532</v>
      </c>
      <c r="S1036" s="35" t="str">
        <f>IF(NETWORKDAYS(FACT_ORDERS[[#This Row],[Order-Date]], FACT_ORDERS[[#This Row],[ArrivalDate ]]) &gt; 10, "Late", "On Time")</f>
        <v>On Time</v>
      </c>
    </row>
    <row r="1037" spans="1:19" x14ac:dyDescent="0.3">
      <c r="A1037" s="12">
        <v>6035</v>
      </c>
      <c r="B1037" s="12">
        <v>239</v>
      </c>
      <c r="C1037" s="12">
        <v>10171</v>
      </c>
      <c r="D1037" s="12">
        <v>1036</v>
      </c>
      <c r="E1037" s="12" t="s">
        <v>243</v>
      </c>
      <c r="F1037" s="13">
        <v>45493</v>
      </c>
      <c r="G1037" s="26" t="s">
        <v>11691</v>
      </c>
      <c r="H1037" s="12">
        <v>40</v>
      </c>
      <c r="I1037" s="28">
        <f>VLOOKUP(B:B,DIM_PRODUCTS!A:F,5,FALSE)</f>
        <v>16</v>
      </c>
      <c r="J1037" s="28">
        <f>FACT_ORDERS[[#This Row],[ProductPrice]]*FACT_ORDERS[[#This Row],[Quantity]]</f>
        <v>640</v>
      </c>
      <c r="K1037" s="12" t="str">
        <f>VLOOKUP(C:C,DIM_CUSTOMERS!A:G,7,FALSE)</f>
        <v>USA</v>
      </c>
      <c r="L1037" s="30" cm="1">
        <f t="array" ref="L1037">_xlfn.IFS(
    AND(FACT_ORDERS[[#This Row],[DeliveryMehtod]]="shippment",FACT_ORDERS[[#This Row],[TotalAmount]]&gt;=200), 0,
    AND(FACT_ORDERS[[#This Row],[DeliveryMehtod]]="pickup"), 15,
    AND(FACT_ORDERS[[#This Row],[DeliveryMehtod]]="shippment",FACT_ORDERS[[#This Row],[TotalAmount]]&lt;200), 35
)</f>
        <v>15</v>
      </c>
      <c r="M1037" s="12" t="str" cm="1">
        <f t="array" ref="M1037">_xlfn.IFS(
    SUMIFS(FACT_ORDERS[TotalAmount], FACT_ORDERS[WD_CUSTOMERS],FACT_ORDERS[[#This Row],[WD_CUSTOMERS]])&gt;=15000, "VIP",
    SUMIFS(FACT_ORDERS[TotalAmount], FACT_ORDERS[WD_CUSTOMERS],FACT_ORDERS[[#This Row],[WD_CUSTOMERS]])&gt;=8000, "Premium",
    TRUE, "Regular"
)</f>
        <v>Regular</v>
      </c>
      <c r="N1037" s="32" cm="1">
        <f t="array" ref="N1037">_xlfn.IFS(
   FACT_ORDERS[[#This Row],[TypeOfClient]]="VIP", 0.2,
   FACT_ORDERS[[#This Row],[TypeOfClient]]="Premium", 0.1,
   TRUE, 0
)</f>
        <v>0</v>
      </c>
      <c r="O1037" s="31" cm="1">
        <f t="array" ref="O1037">_xlfn.IFS(
   FACT_ORDERS[[#This Row],[TotalAmount]]&gt;1500, 0.15,
   FACT_ORDERS[[#This Row],[TotalAmount]]&gt;1000, 0.1,
   FACT_ORDERS[[#This Row],[TotalAmount]]&gt;500, 0.05,
   TRUE, 0
)</f>
        <v>0.05</v>
      </c>
      <c r="P1037" s="28">
        <f xml:space="preserve"> FACT_ORDERS[[#This Row],[TotalAmount]] * (1 - (FACT_ORDERS[[#This Row],[ClientDiscount]] + FACT_ORDERS[[#This Row],[OrderDiscount]]) )</f>
        <v>608</v>
      </c>
      <c r="Q1037" s="28">
        <f>FACT_ORDERS[[#This Row],[TotalAmountWithDiscount]]+FACT_ORDERS[[#This Row],[DeliveryCost]]</f>
        <v>623</v>
      </c>
      <c r="R1037" s="35">
        <v>45501</v>
      </c>
      <c r="S1037" s="35" t="str">
        <f>IF(NETWORKDAYS(FACT_ORDERS[[#This Row],[Order-Date]], FACT_ORDERS[[#This Row],[ArrivalDate ]]) &gt; 10, "Late", "On Time")</f>
        <v>On Time</v>
      </c>
    </row>
    <row r="1038" spans="1:19" x14ac:dyDescent="0.3">
      <c r="A1038" s="12">
        <v>6036</v>
      </c>
      <c r="B1038" s="12">
        <v>217</v>
      </c>
      <c r="C1038" s="12">
        <v>10060</v>
      </c>
      <c r="D1038" s="12">
        <v>1037</v>
      </c>
      <c r="E1038" s="12" t="s">
        <v>244</v>
      </c>
      <c r="F1038" s="13">
        <v>45476</v>
      </c>
      <c r="G1038" s="26" t="s">
        <v>11692</v>
      </c>
      <c r="H1038" s="12">
        <v>71</v>
      </c>
      <c r="I1038" s="28">
        <f>VLOOKUP(B:B,DIM_PRODUCTS!A:F,5,FALSE)</f>
        <v>20</v>
      </c>
      <c r="J1038" s="28">
        <f>FACT_ORDERS[[#This Row],[ProductPrice]]*FACT_ORDERS[[#This Row],[Quantity]]</f>
        <v>1420</v>
      </c>
      <c r="K1038" s="12" t="str">
        <f>VLOOKUP(C:C,DIM_CUSTOMERS!A:G,7,FALSE)</f>
        <v>Canada</v>
      </c>
      <c r="L1038" s="30" cm="1">
        <f t="array" ref="L1038">_xlfn.IFS(
    AND(FACT_ORDERS[[#This Row],[DeliveryMehtod]]="shippment",FACT_ORDERS[[#This Row],[TotalAmount]]&gt;=200), 0,
    AND(FACT_ORDERS[[#This Row],[DeliveryMehtod]]="pickup"), 15,
    AND(FACT_ORDERS[[#This Row],[DeliveryMehtod]]="shippment",FACT_ORDERS[[#This Row],[TotalAmount]]&lt;200), 35
)</f>
        <v>0</v>
      </c>
      <c r="M1038" s="12" t="str" cm="1">
        <f t="array" ref="M1038">_xlfn.IFS(
    SUMIFS(FACT_ORDERS[TotalAmount], FACT_ORDERS[WD_CUSTOMERS],FACT_ORDERS[[#This Row],[WD_CUSTOMERS]])&gt;=15000, "VIP",
    SUMIFS(FACT_ORDERS[TotalAmount], FACT_ORDERS[WD_CUSTOMERS],FACT_ORDERS[[#This Row],[WD_CUSTOMERS]])&gt;=8000, "Premium",
    TRUE, "Regular"
)</f>
        <v>Premium</v>
      </c>
      <c r="N1038" s="32" cm="1">
        <f t="array" ref="N1038">_xlfn.IFS(
   FACT_ORDERS[[#This Row],[TypeOfClient]]="VIP", 0.2,
   FACT_ORDERS[[#This Row],[TypeOfClient]]="Premium", 0.1,
   TRUE, 0
)</f>
        <v>0.1</v>
      </c>
      <c r="O1038" s="31" cm="1">
        <f t="array" ref="O1038">_xlfn.IFS(
   FACT_ORDERS[[#This Row],[TotalAmount]]&gt;1500, 0.15,
   FACT_ORDERS[[#This Row],[TotalAmount]]&gt;1000, 0.1,
   FACT_ORDERS[[#This Row],[TotalAmount]]&gt;500, 0.05,
   TRUE, 0
)</f>
        <v>0.1</v>
      </c>
      <c r="P1038" s="28">
        <f xml:space="preserve"> FACT_ORDERS[[#This Row],[TotalAmount]] * (1 - (FACT_ORDERS[[#This Row],[ClientDiscount]] + FACT_ORDERS[[#This Row],[OrderDiscount]]) )</f>
        <v>1136</v>
      </c>
      <c r="Q1038" s="28">
        <f>FACT_ORDERS[[#This Row],[TotalAmountWithDiscount]]+FACT_ORDERS[[#This Row],[DeliveryCost]]</f>
        <v>1136</v>
      </c>
      <c r="R1038" s="35">
        <v>45483</v>
      </c>
      <c r="S1038" s="35" t="str">
        <f>IF(NETWORKDAYS(FACT_ORDERS[[#This Row],[Order-Date]], FACT_ORDERS[[#This Row],[ArrivalDate ]]) &gt; 10, "Late", "On Time")</f>
        <v>On Time</v>
      </c>
    </row>
    <row r="1039" spans="1:19" x14ac:dyDescent="0.3">
      <c r="A1039" s="12">
        <v>6037</v>
      </c>
      <c r="B1039" s="12">
        <v>291</v>
      </c>
      <c r="C1039" s="12">
        <v>10060</v>
      </c>
      <c r="D1039" s="12">
        <v>1038</v>
      </c>
      <c r="E1039" s="12" t="s">
        <v>244</v>
      </c>
      <c r="F1039" s="13">
        <v>45476</v>
      </c>
      <c r="G1039" s="26" t="s">
        <v>11693</v>
      </c>
      <c r="H1039" s="12">
        <v>8</v>
      </c>
      <c r="I1039" s="28">
        <f>VLOOKUP(B:B,DIM_PRODUCTS!A:F,5,FALSE)</f>
        <v>6</v>
      </c>
      <c r="J1039" s="28">
        <f>FACT_ORDERS[[#This Row],[ProductPrice]]*FACT_ORDERS[[#This Row],[Quantity]]</f>
        <v>48</v>
      </c>
      <c r="K1039" s="12" t="str">
        <f>VLOOKUP(C:C,DIM_CUSTOMERS!A:G,7,FALSE)</f>
        <v>Canada</v>
      </c>
      <c r="L1039" s="30" cm="1">
        <f t="array" ref="L1039">_xlfn.IFS(
    AND(FACT_ORDERS[[#This Row],[DeliveryMehtod]]="shippment",FACT_ORDERS[[#This Row],[TotalAmount]]&gt;=200), 0,
    AND(FACT_ORDERS[[#This Row],[DeliveryMehtod]]="pickup"), 15,
    AND(FACT_ORDERS[[#This Row],[DeliveryMehtod]]="shippment",FACT_ORDERS[[#This Row],[TotalAmount]]&lt;200), 35
)</f>
        <v>35</v>
      </c>
      <c r="M1039" s="12" t="str" cm="1">
        <f t="array" ref="M1039">_xlfn.IFS(
    SUMIFS(FACT_ORDERS[TotalAmount], FACT_ORDERS[WD_CUSTOMERS],FACT_ORDERS[[#This Row],[WD_CUSTOMERS]])&gt;=15000, "VIP",
    SUMIFS(FACT_ORDERS[TotalAmount], FACT_ORDERS[WD_CUSTOMERS],FACT_ORDERS[[#This Row],[WD_CUSTOMERS]])&gt;=8000, "Premium",
    TRUE, "Regular"
)</f>
        <v>Premium</v>
      </c>
      <c r="N1039" s="32" cm="1">
        <f t="array" ref="N1039">_xlfn.IFS(
   FACT_ORDERS[[#This Row],[TypeOfClient]]="VIP", 0.2,
   FACT_ORDERS[[#This Row],[TypeOfClient]]="Premium", 0.1,
   TRUE, 0
)</f>
        <v>0.1</v>
      </c>
      <c r="O1039" s="31" cm="1">
        <f t="array" ref="O1039">_xlfn.IFS(
   FACT_ORDERS[[#This Row],[TotalAmount]]&gt;1500, 0.15,
   FACT_ORDERS[[#This Row],[TotalAmount]]&gt;1000, 0.1,
   FACT_ORDERS[[#This Row],[TotalAmount]]&gt;500, 0.05,
   TRUE, 0
)</f>
        <v>0</v>
      </c>
      <c r="P1039" s="28">
        <f xml:space="preserve"> FACT_ORDERS[[#This Row],[TotalAmount]] * (1 - (FACT_ORDERS[[#This Row],[ClientDiscount]] + FACT_ORDERS[[#This Row],[OrderDiscount]]) )</f>
        <v>43.2</v>
      </c>
      <c r="Q1039" s="28">
        <f>FACT_ORDERS[[#This Row],[TotalAmountWithDiscount]]+FACT_ORDERS[[#This Row],[DeliveryCost]]</f>
        <v>78.2</v>
      </c>
      <c r="R1039" s="35">
        <v>45486</v>
      </c>
      <c r="S1039" s="35" t="str">
        <f>IF(NETWORKDAYS(FACT_ORDERS[[#This Row],[Order-Date]], FACT_ORDERS[[#This Row],[ArrivalDate ]]) &gt; 10, "Late", "On Time")</f>
        <v>On Time</v>
      </c>
    </row>
    <row r="1040" spans="1:19" x14ac:dyDescent="0.3">
      <c r="A1040" s="12">
        <v>6038</v>
      </c>
      <c r="B1040" s="12">
        <v>245</v>
      </c>
      <c r="C1040" s="12">
        <v>10060</v>
      </c>
      <c r="D1040" s="12">
        <v>1039</v>
      </c>
      <c r="E1040" s="12" t="s">
        <v>243</v>
      </c>
      <c r="F1040" s="13">
        <v>45174</v>
      </c>
      <c r="G1040" s="26" t="s">
        <v>11694</v>
      </c>
      <c r="H1040" s="12">
        <v>46</v>
      </c>
      <c r="I1040" s="28">
        <f>VLOOKUP(B:B,DIM_PRODUCTS!A:F,5,FALSE)</f>
        <v>28</v>
      </c>
      <c r="J1040" s="28">
        <f>FACT_ORDERS[[#This Row],[ProductPrice]]*FACT_ORDERS[[#This Row],[Quantity]]</f>
        <v>1288</v>
      </c>
      <c r="K1040" s="12" t="str">
        <f>VLOOKUP(C:C,DIM_CUSTOMERS!A:G,7,FALSE)</f>
        <v>Canada</v>
      </c>
      <c r="L1040" s="30" cm="1">
        <f t="array" ref="L1040">_xlfn.IFS(
    AND(FACT_ORDERS[[#This Row],[DeliveryMehtod]]="shippment",FACT_ORDERS[[#This Row],[TotalAmount]]&gt;=200), 0,
    AND(FACT_ORDERS[[#This Row],[DeliveryMehtod]]="pickup"), 15,
    AND(FACT_ORDERS[[#This Row],[DeliveryMehtod]]="shippment",FACT_ORDERS[[#This Row],[TotalAmount]]&lt;200), 35
)</f>
        <v>15</v>
      </c>
      <c r="M1040" s="12" t="str" cm="1">
        <f t="array" ref="M1040">_xlfn.IFS(
    SUMIFS(FACT_ORDERS[TotalAmount], FACT_ORDERS[WD_CUSTOMERS],FACT_ORDERS[[#This Row],[WD_CUSTOMERS]])&gt;=15000, "VIP",
    SUMIFS(FACT_ORDERS[TotalAmount], FACT_ORDERS[WD_CUSTOMERS],FACT_ORDERS[[#This Row],[WD_CUSTOMERS]])&gt;=8000, "Premium",
    TRUE, "Regular"
)</f>
        <v>Premium</v>
      </c>
      <c r="N1040" s="32" cm="1">
        <f t="array" ref="N1040">_xlfn.IFS(
   FACT_ORDERS[[#This Row],[TypeOfClient]]="VIP", 0.2,
   FACT_ORDERS[[#This Row],[TypeOfClient]]="Premium", 0.1,
   TRUE, 0
)</f>
        <v>0.1</v>
      </c>
      <c r="O1040" s="31" cm="1">
        <f t="array" ref="O1040">_xlfn.IFS(
   FACT_ORDERS[[#This Row],[TotalAmount]]&gt;1500, 0.15,
   FACT_ORDERS[[#This Row],[TotalAmount]]&gt;1000, 0.1,
   FACT_ORDERS[[#This Row],[TotalAmount]]&gt;500, 0.05,
   TRUE, 0
)</f>
        <v>0.1</v>
      </c>
      <c r="P1040" s="28">
        <f xml:space="preserve"> FACT_ORDERS[[#This Row],[TotalAmount]] * (1 - (FACT_ORDERS[[#This Row],[ClientDiscount]] + FACT_ORDERS[[#This Row],[OrderDiscount]]) )</f>
        <v>1030.4000000000001</v>
      </c>
      <c r="Q1040" s="28">
        <f>FACT_ORDERS[[#This Row],[TotalAmountWithDiscount]]+FACT_ORDERS[[#This Row],[DeliveryCost]]</f>
        <v>1045.4000000000001</v>
      </c>
      <c r="R1040" s="35">
        <v>45181</v>
      </c>
      <c r="S1040" s="35" t="str">
        <f>IF(NETWORKDAYS(FACT_ORDERS[[#This Row],[Order-Date]], FACT_ORDERS[[#This Row],[ArrivalDate ]]) &gt; 10, "Late", "On Time")</f>
        <v>On Time</v>
      </c>
    </row>
    <row r="1041" spans="1:19" x14ac:dyDescent="0.3">
      <c r="A1041" s="12">
        <v>6039</v>
      </c>
      <c r="B1041" s="12">
        <v>231</v>
      </c>
      <c r="C1041" s="12">
        <v>10233</v>
      </c>
      <c r="D1041" s="12">
        <v>1040</v>
      </c>
      <c r="E1041" s="12" t="s">
        <v>244</v>
      </c>
      <c r="F1041" s="13">
        <v>45533</v>
      </c>
      <c r="G1041" s="26" t="s">
        <v>11695</v>
      </c>
      <c r="H1041" s="12">
        <v>19</v>
      </c>
      <c r="I1041" s="28">
        <f>VLOOKUP(B:B,DIM_PRODUCTS!A:F,5,FALSE)</f>
        <v>15</v>
      </c>
      <c r="J1041" s="28">
        <f>FACT_ORDERS[[#This Row],[ProductPrice]]*FACT_ORDERS[[#This Row],[Quantity]]</f>
        <v>285</v>
      </c>
      <c r="K1041" s="12" t="str">
        <f>VLOOKUP(C:C,DIM_CUSTOMERS!A:G,7,FALSE)</f>
        <v>Mexico</v>
      </c>
      <c r="L1041" s="30" cm="1">
        <f t="array" ref="L1041">_xlfn.IFS(
    AND(FACT_ORDERS[[#This Row],[DeliveryMehtod]]="shippment",FACT_ORDERS[[#This Row],[TotalAmount]]&gt;=200), 0,
    AND(FACT_ORDERS[[#This Row],[DeliveryMehtod]]="pickup"), 15,
    AND(FACT_ORDERS[[#This Row],[DeliveryMehtod]]="shippment",FACT_ORDERS[[#This Row],[TotalAmount]]&lt;200), 35
)</f>
        <v>0</v>
      </c>
      <c r="M1041" s="12" t="str" cm="1">
        <f t="array" ref="M1041">_xlfn.IFS(
    SUMIFS(FACT_ORDERS[TotalAmount], FACT_ORDERS[WD_CUSTOMERS],FACT_ORDERS[[#This Row],[WD_CUSTOMERS]])&gt;=15000, "VIP",
    SUMIFS(FACT_ORDERS[TotalAmount], FACT_ORDERS[WD_CUSTOMERS],FACT_ORDERS[[#This Row],[WD_CUSTOMERS]])&gt;=8000, "Premium",
    TRUE, "Regular"
)</f>
        <v>Regular</v>
      </c>
      <c r="N1041" s="32" cm="1">
        <f t="array" ref="N1041">_xlfn.IFS(
   FACT_ORDERS[[#This Row],[TypeOfClient]]="VIP", 0.2,
   FACT_ORDERS[[#This Row],[TypeOfClient]]="Premium", 0.1,
   TRUE, 0
)</f>
        <v>0</v>
      </c>
      <c r="O1041" s="31" cm="1">
        <f t="array" ref="O1041">_xlfn.IFS(
   FACT_ORDERS[[#This Row],[TotalAmount]]&gt;1500, 0.15,
   FACT_ORDERS[[#This Row],[TotalAmount]]&gt;1000, 0.1,
   FACT_ORDERS[[#This Row],[TotalAmount]]&gt;500, 0.05,
   TRUE, 0
)</f>
        <v>0</v>
      </c>
      <c r="P1041" s="28">
        <f xml:space="preserve"> FACT_ORDERS[[#This Row],[TotalAmount]] * (1 - (FACT_ORDERS[[#This Row],[ClientDiscount]] + FACT_ORDERS[[#This Row],[OrderDiscount]]) )</f>
        <v>285</v>
      </c>
      <c r="Q1041" s="28">
        <f>FACT_ORDERS[[#This Row],[TotalAmountWithDiscount]]+FACT_ORDERS[[#This Row],[DeliveryCost]]</f>
        <v>285</v>
      </c>
      <c r="R1041" s="35">
        <v>45542</v>
      </c>
      <c r="S1041" s="35" t="str">
        <f>IF(NETWORKDAYS(FACT_ORDERS[[#This Row],[Order-Date]], FACT_ORDERS[[#This Row],[ArrivalDate ]]) &gt; 10, "Late", "On Time")</f>
        <v>On Time</v>
      </c>
    </row>
    <row r="1042" spans="1:19" x14ac:dyDescent="0.3">
      <c r="A1042" s="12">
        <v>6040</v>
      </c>
      <c r="B1042" s="12">
        <v>289</v>
      </c>
      <c r="C1042" s="12">
        <v>10145</v>
      </c>
      <c r="D1042" s="12">
        <v>1041</v>
      </c>
      <c r="E1042" s="12" t="s">
        <v>244</v>
      </c>
      <c r="F1042" s="13">
        <v>45424</v>
      </c>
      <c r="G1042" s="26" t="s">
        <v>11696</v>
      </c>
      <c r="H1042" s="12">
        <v>21</v>
      </c>
      <c r="I1042" s="28">
        <f>VLOOKUP(B:B,DIM_PRODUCTS!A:F,5,FALSE)</f>
        <v>9</v>
      </c>
      <c r="J1042" s="28">
        <f>FACT_ORDERS[[#This Row],[ProductPrice]]*FACT_ORDERS[[#This Row],[Quantity]]</f>
        <v>189</v>
      </c>
      <c r="K1042" s="12" t="str">
        <f>VLOOKUP(C:C,DIM_CUSTOMERS!A:G,7,FALSE)</f>
        <v>Mexico</v>
      </c>
      <c r="L1042" s="30" cm="1">
        <f t="array" ref="L1042">_xlfn.IFS(
    AND(FACT_ORDERS[[#This Row],[DeliveryMehtod]]="shippment",FACT_ORDERS[[#This Row],[TotalAmount]]&gt;=200), 0,
    AND(FACT_ORDERS[[#This Row],[DeliveryMehtod]]="pickup"), 15,
    AND(FACT_ORDERS[[#This Row],[DeliveryMehtod]]="shippment",FACT_ORDERS[[#This Row],[TotalAmount]]&lt;200), 35
)</f>
        <v>35</v>
      </c>
      <c r="M1042" s="12" t="str" cm="1">
        <f t="array" ref="M1042">_xlfn.IFS(
    SUMIFS(FACT_ORDERS[TotalAmount], FACT_ORDERS[WD_CUSTOMERS],FACT_ORDERS[[#This Row],[WD_CUSTOMERS]])&gt;=15000, "VIP",
    SUMIFS(FACT_ORDERS[TotalAmount], FACT_ORDERS[WD_CUSTOMERS],FACT_ORDERS[[#This Row],[WD_CUSTOMERS]])&gt;=8000, "Premium",
    TRUE, "Regular"
)</f>
        <v>Premium</v>
      </c>
      <c r="N1042" s="32" cm="1">
        <f t="array" ref="N1042">_xlfn.IFS(
   FACT_ORDERS[[#This Row],[TypeOfClient]]="VIP", 0.2,
   FACT_ORDERS[[#This Row],[TypeOfClient]]="Premium", 0.1,
   TRUE, 0
)</f>
        <v>0.1</v>
      </c>
      <c r="O1042" s="31" cm="1">
        <f t="array" ref="O1042">_xlfn.IFS(
   FACT_ORDERS[[#This Row],[TotalAmount]]&gt;1500, 0.15,
   FACT_ORDERS[[#This Row],[TotalAmount]]&gt;1000, 0.1,
   FACT_ORDERS[[#This Row],[TotalAmount]]&gt;500, 0.05,
   TRUE, 0
)</f>
        <v>0</v>
      </c>
      <c r="P1042" s="28">
        <f xml:space="preserve"> FACT_ORDERS[[#This Row],[TotalAmount]] * (1 - (FACT_ORDERS[[#This Row],[ClientDiscount]] + FACT_ORDERS[[#This Row],[OrderDiscount]]) )</f>
        <v>170.1</v>
      </c>
      <c r="Q1042" s="28">
        <f>FACT_ORDERS[[#This Row],[TotalAmountWithDiscount]]+FACT_ORDERS[[#This Row],[DeliveryCost]]</f>
        <v>205.1</v>
      </c>
      <c r="R1042" s="35">
        <v>45435</v>
      </c>
      <c r="S1042" s="35" t="str">
        <f>IF(NETWORKDAYS(FACT_ORDERS[[#This Row],[Order-Date]], FACT_ORDERS[[#This Row],[ArrivalDate ]]) &gt; 10, "Late", "On Time")</f>
        <v>On Time</v>
      </c>
    </row>
    <row r="1043" spans="1:19" x14ac:dyDescent="0.3">
      <c r="A1043" s="12">
        <v>6041</v>
      </c>
      <c r="B1043" s="12">
        <v>281</v>
      </c>
      <c r="C1043" s="12">
        <v>10145</v>
      </c>
      <c r="D1043" s="12">
        <v>1042</v>
      </c>
      <c r="E1043" s="12" t="s">
        <v>243</v>
      </c>
      <c r="F1043" s="13">
        <v>45424</v>
      </c>
      <c r="G1043" s="26" t="s">
        <v>11697</v>
      </c>
      <c r="H1043" s="12">
        <v>15</v>
      </c>
      <c r="I1043" s="28">
        <f>VLOOKUP(B:B,DIM_PRODUCTS!A:F,5,FALSE)</f>
        <v>25</v>
      </c>
      <c r="J1043" s="28">
        <f>FACT_ORDERS[[#This Row],[ProductPrice]]*FACT_ORDERS[[#This Row],[Quantity]]</f>
        <v>375</v>
      </c>
      <c r="K1043" s="12" t="str">
        <f>VLOOKUP(C:C,DIM_CUSTOMERS!A:G,7,FALSE)</f>
        <v>Mexico</v>
      </c>
      <c r="L1043" s="30" cm="1">
        <f t="array" ref="L1043">_xlfn.IFS(
    AND(FACT_ORDERS[[#This Row],[DeliveryMehtod]]="shippment",FACT_ORDERS[[#This Row],[TotalAmount]]&gt;=200), 0,
    AND(FACT_ORDERS[[#This Row],[DeliveryMehtod]]="pickup"), 15,
    AND(FACT_ORDERS[[#This Row],[DeliveryMehtod]]="shippment",FACT_ORDERS[[#This Row],[TotalAmount]]&lt;200), 35
)</f>
        <v>15</v>
      </c>
      <c r="M1043" s="12" t="str" cm="1">
        <f t="array" ref="M1043">_xlfn.IFS(
    SUMIFS(FACT_ORDERS[TotalAmount], FACT_ORDERS[WD_CUSTOMERS],FACT_ORDERS[[#This Row],[WD_CUSTOMERS]])&gt;=15000, "VIP",
    SUMIFS(FACT_ORDERS[TotalAmount], FACT_ORDERS[WD_CUSTOMERS],FACT_ORDERS[[#This Row],[WD_CUSTOMERS]])&gt;=8000, "Premium",
    TRUE, "Regular"
)</f>
        <v>Premium</v>
      </c>
      <c r="N1043" s="32" cm="1">
        <f t="array" ref="N1043">_xlfn.IFS(
   FACT_ORDERS[[#This Row],[TypeOfClient]]="VIP", 0.2,
   FACT_ORDERS[[#This Row],[TypeOfClient]]="Premium", 0.1,
   TRUE, 0
)</f>
        <v>0.1</v>
      </c>
      <c r="O1043" s="31" cm="1">
        <f t="array" ref="O1043">_xlfn.IFS(
   FACT_ORDERS[[#This Row],[TotalAmount]]&gt;1500, 0.15,
   FACT_ORDERS[[#This Row],[TotalAmount]]&gt;1000, 0.1,
   FACT_ORDERS[[#This Row],[TotalAmount]]&gt;500, 0.05,
   TRUE, 0
)</f>
        <v>0</v>
      </c>
      <c r="P1043" s="28">
        <f xml:space="preserve"> FACT_ORDERS[[#This Row],[TotalAmount]] * (1 - (FACT_ORDERS[[#This Row],[ClientDiscount]] + FACT_ORDERS[[#This Row],[OrderDiscount]]) )</f>
        <v>337.5</v>
      </c>
      <c r="Q1043" s="28">
        <f>FACT_ORDERS[[#This Row],[TotalAmountWithDiscount]]+FACT_ORDERS[[#This Row],[DeliveryCost]]</f>
        <v>352.5</v>
      </c>
      <c r="R1043" s="35">
        <v>45433</v>
      </c>
      <c r="S1043" s="35" t="str">
        <f>IF(NETWORKDAYS(FACT_ORDERS[[#This Row],[Order-Date]], FACT_ORDERS[[#This Row],[ArrivalDate ]]) &gt; 10, "Late", "On Time")</f>
        <v>On Time</v>
      </c>
    </row>
    <row r="1044" spans="1:19" x14ac:dyDescent="0.3">
      <c r="A1044" s="12">
        <v>6042</v>
      </c>
      <c r="B1044" s="12">
        <v>298</v>
      </c>
      <c r="C1044" s="12">
        <v>10145</v>
      </c>
      <c r="D1044" s="12">
        <v>1043</v>
      </c>
      <c r="E1044" s="12" t="s">
        <v>244</v>
      </c>
      <c r="F1044" s="13">
        <v>44726</v>
      </c>
      <c r="G1044" s="26" t="s">
        <v>11698</v>
      </c>
      <c r="H1044" s="12">
        <v>33</v>
      </c>
      <c r="I1044" s="28">
        <f>VLOOKUP(B:B,DIM_PRODUCTS!A:F,5,FALSE)</f>
        <v>19</v>
      </c>
      <c r="J1044" s="28">
        <f>FACT_ORDERS[[#This Row],[ProductPrice]]*FACT_ORDERS[[#This Row],[Quantity]]</f>
        <v>627</v>
      </c>
      <c r="K1044" s="12" t="str">
        <f>VLOOKUP(C:C,DIM_CUSTOMERS!A:G,7,FALSE)</f>
        <v>Mexico</v>
      </c>
      <c r="L1044" s="30" cm="1">
        <f t="array" ref="L1044">_xlfn.IFS(
    AND(FACT_ORDERS[[#This Row],[DeliveryMehtod]]="shippment",FACT_ORDERS[[#This Row],[TotalAmount]]&gt;=200), 0,
    AND(FACT_ORDERS[[#This Row],[DeliveryMehtod]]="pickup"), 15,
    AND(FACT_ORDERS[[#This Row],[DeliveryMehtod]]="shippment",FACT_ORDERS[[#This Row],[TotalAmount]]&lt;200), 35
)</f>
        <v>0</v>
      </c>
      <c r="M1044" s="12" t="str" cm="1">
        <f t="array" ref="M1044">_xlfn.IFS(
    SUMIFS(FACT_ORDERS[TotalAmount], FACT_ORDERS[WD_CUSTOMERS],FACT_ORDERS[[#This Row],[WD_CUSTOMERS]])&gt;=15000, "VIP",
    SUMIFS(FACT_ORDERS[TotalAmount], FACT_ORDERS[WD_CUSTOMERS],FACT_ORDERS[[#This Row],[WD_CUSTOMERS]])&gt;=8000, "Premium",
    TRUE, "Regular"
)</f>
        <v>Premium</v>
      </c>
      <c r="N1044" s="32" cm="1">
        <f t="array" ref="N1044">_xlfn.IFS(
   FACT_ORDERS[[#This Row],[TypeOfClient]]="VIP", 0.2,
   FACT_ORDERS[[#This Row],[TypeOfClient]]="Premium", 0.1,
   TRUE, 0
)</f>
        <v>0.1</v>
      </c>
      <c r="O1044" s="31" cm="1">
        <f t="array" ref="O1044">_xlfn.IFS(
   FACT_ORDERS[[#This Row],[TotalAmount]]&gt;1500, 0.15,
   FACT_ORDERS[[#This Row],[TotalAmount]]&gt;1000, 0.1,
   FACT_ORDERS[[#This Row],[TotalAmount]]&gt;500, 0.05,
   TRUE, 0
)</f>
        <v>0.05</v>
      </c>
      <c r="P1044" s="28">
        <f xml:space="preserve"> FACT_ORDERS[[#This Row],[TotalAmount]] * (1 - (FACT_ORDERS[[#This Row],[ClientDiscount]] + FACT_ORDERS[[#This Row],[OrderDiscount]]) )</f>
        <v>532.94999999999993</v>
      </c>
      <c r="Q1044" s="28">
        <f>FACT_ORDERS[[#This Row],[TotalAmountWithDiscount]]+FACT_ORDERS[[#This Row],[DeliveryCost]]</f>
        <v>532.94999999999993</v>
      </c>
      <c r="R1044" s="35">
        <v>44734</v>
      </c>
      <c r="S1044" s="35" t="str">
        <f>IF(NETWORKDAYS(FACT_ORDERS[[#This Row],[Order-Date]], FACT_ORDERS[[#This Row],[ArrivalDate ]]) &gt; 10, "Late", "On Time")</f>
        <v>On Time</v>
      </c>
    </row>
    <row r="1045" spans="1:19" x14ac:dyDescent="0.3">
      <c r="A1045" s="12">
        <v>6043</v>
      </c>
      <c r="B1045" s="12">
        <v>282</v>
      </c>
      <c r="C1045" s="12">
        <v>10360</v>
      </c>
      <c r="D1045" s="12">
        <v>1044</v>
      </c>
      <c r="E1045" s="12" t="s">
        <v>243</v>
      </c>
      <c r="F1045" s="13">
        <v>45072</v>
      </c>
      <c r="G1045" s="26" t="s">
        <v>3886</v>
      </c>
      <c r="H1045" s="12">
        <v>12</v>
      </c>
      <c r="I1045" s="28">
        <f>VLOOKUP(B:B,DIM_PRODUCTS!A:F,5,FALSE)</f>
        <v>10</v>
      </c>
      <c r="J1045" s="28">
        <f>FACT_ORDERS[[#This Row],[ProductPrice]]*FACT_ORDERS[[#This Row],[Quantity]]</f>
        <v>120</v>
      </c>
      <c r="K1045" s="12" t="str">
        <f>VLOOKUP(C:C,DIM_CUSTOMERS!A:G,7,FALSE)</f>
        <v>Mexico</v>
      </c>
      <c r="L1045" s="30" cm="1">
        <f t="array" ref="L1045">_xlfn.IFS(
    AND(FACT_ORDERS[[#This Row],[DeliveryMehtod]]="shippment",FACT_ORDERS[[#This Row],[TotalAmount]]&gt;=200), 0,
    AND(FACT_ORDERS[[#This Row],[DeliveryMehtod]]="pickup"), 15,
    AND(FACT_ORDERS[[#This Row],[DeliveryMehtod]]="shippment",FACT_ORDERS[[#This Row],[TotalAmount]]&lt;200), 35
)</f>
        <v>15</v>
      </c>
      <c r="M1045" s="12" t="str" cm="1">
        <f t="array" ref="M1045">_xlfn.IFS(
    SUMIFS(FACT_ORDERS[TotalAmount], FACT_ORDERS[WD_CUSTOMERS],FACT_ORDERS[[#This Row],[WD_CUSTOMERS]])&gt;=15000, "VIP",
    SUMIFS(FACT_ORDERS[TotalAmount], FACT_ORDERS[WD_CUSTOMERS],FACT_ORDERS[[#This Row],[WD_CUSTOMERS]])&gt;=8000, "Premium",
    TRUE, "Regular"
)</f>
        <v>Premium</v>
      </c>
      <c r="N1045" s="32" cm="1">
        <f t="array" ref="N1045">_xlfn.IFS(
   FACT_ORDERS[[#This Row],[TypeOfClient]]="VIP", 0.2,
   FACT_ORDERS[[#This Row],[TypeOfClient]]="Premium", 0.1,
   TRUE, 0
)</f>
        <v>0.1</v>
      </c>
      <c r="O1045" s="31" cm="1">
        <f t="array" ref="O1045">_xlfn.IFS(
   FACT_ORDERS[[#This Row],[TotalAmount]]&gt;1500, 0.15,
   FACT_ORDERS[[#This Row],[TotalAmount]]&gt;1000, 0.1,
   FACT_ORDERS[[#This Row],[TotalAmount]]&gt;500, 0.05,
   TRUE, 0
)</f>
        <v>0</v>
      </c>
      <c r="P1045" s="28">
        <f xml:space="preserve"> FACT_ORDERS[[#This Row],[TotalAmount]] * (1 - (FACT_ORDERS[[#This Row],[ClientDiscount]] + FACT_ORDERS[[#This Row],[OrderDiscount]]) )</f>
        <v>108</v>
      </c>
      <c r="Q1045" s="28">
        <f>FACT_ORDERS[[#This Row],[TotalAmountWithDiscount]]+FACT_ORDERS[[#This Row],[DeliveryCost]]</f>
        <v>123</v>
      </c>
      <c r="R1045" s="35">
        <v>45081</v>
      </c>
      <c r="S1045" s="35" t="str">
        <f>IF(NETWORKDAYS(FACT_ORDERS[[#This Row],[Order-Date]], FACT_ORDERS[[#This Row],[ArrivalDate ]]) &gt; 10, "Late", "On Time")</f>
        <v>On Time</v>
      </c>
    </row>
    <row r="1046" spans="1:19" x14ac:dyDescent="0.3">
      <c r="A1046" s="12">
        <v>6044</v>
      </c>
      <c r="B1046" s="12">
        <v>238</v>
      </c>
      <c r="C1046" s="12">
        <v>10360</v>
      </c>
      <c r="D1046" s="12">
        <v>1045</v>
      </c>
      <c r="E1046" s="12" t="s">
        <v>244</v>
      </c>
      <c r="F1046" s="13">
        <v>45072</v>
      </c>
      <c r="G1046" s="26" t="s">
        <v>11699</v>
      </c>
      <c r="H1046" s="12">
        <v>19</v>
      </c>
      <c r="I1046" s="28">
        <f>VLOOKUP(B:B,DIM_PRODUCTS!A:F,5,FALSE)</f>
        <v>16</v>
      </c>
      <c r="J1046" s="28">
        <f>FACT_ORDERS[[#This Row],[ProductPrice]]*FACT_ORDERS[[#This Row],[Quantity]]</f>
        <v>304</v>
      </c>
      <c r="K1046" s="12" t="str">
        <f>VLOOKUP(C:C,DIM_CUSTOMERS!A:G,7,FALSE)</f>
        <v>Mexico</v>
      </c>
      <c r="L1046" s="30" cm="1">
        <f t="array" ref="L1046">_xlfn.IFS(
    AND(FACT_ORDERS[[#This Row],[DeliveryMehtod]]="shippment",FACT_ORDERS[[#This Row],[TotalAmount]]&gt;=200), 0,
    AND(FACT_ORDERS[[#This Row],[DeliveryMehtod]]="pickup"), 15,
    AND(FACT_ORDERS[[#This Row],[DeliveryMehtod]]="shippment",FACT_ORDERS[[#This Row],[TotalAmount]]&lt;200), 35
)</f>
        <v>0</v>
      </c>
      <c r="M1046" s="12" t="str" cm="1">
        <f t="array" ref="M1046">_xlfn.IFS(
    SUMIFS(FACT_ORDERS[TotalAmount], FACT_ORDERS[WD_CUSTOMERS],FACT_ORDERS[[#This Row],[WD_CUSTOMERS]])&gt;=15000, "VIP",
    SUMIFS(FACT_ORDERS[TotalAmount], FACT_ORDERS[WD_CUSTOMERS],FACT_ORDERS[[#This Row],[WD_CUSTOMERS]])&gt;=8000, "Premium",
    TRUE, "Regular"
)</f>
        <v>Premium</v>
      </c>
      <c r="N1046" s="32" cm="1">
        <f t="array" ref="N1046">_xlfn.IFS(
   FACT_ORDERS[[#This Row],[TypeOfClient]]="VIP", 0.2,
   FACT_ORDERS[[#This Row],[TypeOfClient]]="Premium", 0.1,
   TRUE, 0
)</f>
        <v>0.1</v>
      </c>
      <c r="O1046" s="31" cm="1">
        <f t="array" ref="O1046">_xlfn.IFS(
   FACT_ORDERS[[#This Row],[TotalAmount]]&gt;1500, 0.15,
   FACT_ORDERS[[#This Row],[TotalAmount]]&gt;1000, 0.1,
   FACT_ORDERS[[#This Row],[TotalAmount]]&gt;500, 0.05,
   TRUE, 0
)</f>
        <v>0</v>
      </c>
      <c r="P1046" s="28">
        <f xml:space="preserve"> FACT_ORDERS[[#This Row],[TotalAmount]] * (1 - (FACT_ORDERS[[#This Row],[ClientDiscount]] + FACT_ORDERS[[#This Row],[OrderDiscount]]) )</f>
        <v>273.60000000000002</v>
      </c>
      <c r="Q1046" s="28">
        <f>FACT_ORDERS[[#This Row],[TotalAmountWithDiscount]]+FACT_ORDERS[[#This Row],[DeliveryCost]]</f>
        <v>273.60000000000002</v>
      </c>
      <c r="R1046" s="35">
        <v>45083</v>
      </c>
      <c r="S1046" s="35" t="str">
        <f>IF(NETWORKDAYS(FACT_ORDERS[[#This Row],[Order-Date]], FACT_ORDERS[[#This Row],[ArrivalDate ]]) &gt; 10, "Late", "On Time")</f>
        <v>On Time</v>
      </c>
    </row>
    <row r="1047" spans="1:19" x14ac:dyDescent="0.3">
      <c r="A1047" s="12">
        <v>6045</v>
      </c>
      <c r="B1047" s="12">
        <v>234</v>
      </c>
      <c r="C1047" s="12">
        <v>10360</v>
      </c>
      <c r="D1047" s="12">
        <v>1046</v>
      </c>
      <c r="E1047" s="12" t="s">
        <v>243</v>
      </c>
      <c r="F1047" s="13">
        <v>45072</v>
      </c>
      <c r="G1047" s="26" t="s">
        <v>11700</v>
      </c>
      <c r="H1047" s="12">
        <v>27</v>
      </c>
      <c r="I1047" s="28">
        <f>VLOOKUP(B:B,DIM_PRODUCTS!A:F,5,FALSE)</f>
        <v>13</v>
      </c>
      <c r="J1047" s="28">
        <f>FACT_ORDERS[[#This Row],[ProductPrice]]*FACT_ORDERS[[#This Row],[Quantity]]</f>
        <v>351</v>
      </c>
      <c r="K1047" s="12" t="str">
        <f>VLOOKUP(C:C,DIM_CUSTOMERS!A:G,7,FALSE)</f>
        <v>Mexico</v>
      </c>
      <c r="L1047" s="30" cm="1">
        <f t="array" ref="L1047">_xlfn.IFS(
    AND(FACT_ORDERS[[#This Row],[DeliveryMehtod]]="shippment",FACT_ORDERS[[#This Row],[TotalAmount]]&gt;=200), 0,
    AND(FACT_ORDERS[[#This Row],[DeliveryMehtod]]="pickup"), 15,
    AND(FACT_ORDERS[[#This Row],[DeliveryMehtod]]="shippment",FACT_ORDERS[[#This Row],[TotalAmount]]&lt;200), 35
)</f>
        <v>15</v>
      </c>
      <c r="M1047" s="12" t="str" cm="1">
        <f t="array" ref="M1047">_xlfn.IFS(
    SUMIFS(FACT_ORDERS[TotalAmount], FACT_ORDERS[WD_CUSTOMERS],FACT_ORDERS[[#This Row],[WD_CUSTOMERS]])&gt;=15000, "VIP",
    SUMIFS(FACT_ORDERS[TotalAmount], FACT_ORDERS[WD_CUSTOMERS],FACT_ORDERS[[#This Row],[WD_CUSTOMERS]])&gt;=8000, "Premium",
    TRUE, "Regular"
)</f>
        <v>Premium</v>
      </c>
      <c r="N1047" s="32" cm="1">
        <f t="array" ref="N1047">_xlfn.IFS(
   FACT_ORDERS[[#This Row],[TypeOfClient]]="VIP", 0.2,
   FACT_ORDERS[[#This Row],[TypeOfClient]]="Premium", 0.1,
   TRUE, 0
)</f>
        <v>0.1</v>
      </c>
      <c r="O1047" s="31" cm="1">
        <f t="array" ref="O1047">_xlfn.IFS(
   FACT_ORDERS[[#This Row],[TotalAmount]]&gt;1500, 0.15,
   FACT_ORDERS[[#This Row],[TotalAmount]]&gt;1000, 0.1,
   FACT_ORDERS[[#This Row],[TotalAmount]]&gt;500, 0.05,
   TRUE, 0
)</f>
        <v>0</v>
      </c>
      <c r="P1047" s="28">
        <f xml:space="preserve"> FACT_ORDERS[[#This Row],[TotalAmount]] * (1 - (FACT_ORDERS[[#This Row],[ClientDiscount]] + FACT_ORDERS[[#This Row],[OrderDiscount]]) )</f>
        <v>315.90000000000003</v>
      </c>
      <c r="Q1047" s="28">
        <f>FACT_ORDERS[[#This Row],[TotalAmountWithDiscount]]+FACT_ORDERS[[#This Row],[DeliveryCost]]</f>
        <v>330.90000000000003</v>
      </c>
      <c r="R1047" s="35">
        <v>45080</v>
      </c>
      <c r="S1047" s="35" t="str">
        <f>IF(NETWORKDAYS(FACT_ORDERS[[#This Row],[Order-Date]], FACT_ORDERS[[#This Row],[ArrivalDate ]]) &gt; 10, "Late", "On Time")</f>
        <v>On Time</v>
      </c>
    </row>
    <row r="1048" spans="1:19" x14ac:dyDescent="0.3">
      <c r="A1048" s="12">
        <v>6046</v>
      </c>
      <c r="B1048" s="12">
        <v>208</v>
      </c>
      <c r="C1048" s="12">
        <v>10564</v>
      </c>
      <c r="D1048" s="12">
        <v>1047</v>
      </c>
      <c r="E1048" s="12" t="s">
        <v>243</v>
      </c>
      <c r="F1048" s="13">
        <v>45555</v>
      </c>
      <c r="G1048" s="26" t="s">
        <v>11701</v>
      </c>
      <c r="H1048" s="12">
        <v>13</v>
      </c>
      <c r="I1048" s="28">
        <f>VLOOKUP(B:B,DIM_PRODUCTS!A:F,5,FALSE)</f>
        <v>10</v>
      </c>
      <c r="J1048" s="28">
        <f>FACT_ORDERS[[#This Row],[ProductPrice]]*FACT_ORDERS[[#This Row],[Quantity]]</f>
        <v>130</v>
      </c>
      <c r="K1048" s="12" t="str">
        <f>VLOOKUP(C:C,DIM_CUSTOMERS!A:G,7,FALSE)</f>
        <v>South Korea</v>
      </c>
      <c r="L1048" s="30" cm="1">
        <f t="array" ref="L1048">_xlfn.IFS(
    AND(FACT_ORDERS[[#This Row],[DeliveryMehtod]]="shippment",FACT_ORDERS[[#This Row],[TotalAmount]]&gt;=200), 0,
    AND(FACT_ORDERS[[#This Row],[DeliveryMehtod]]="pickup"), 15,
    AND(FACT_ORDERS[[#This Row],[DeliveryMehtod]]="shippment",FACT_ORDERS[[#This Row],[TotalAmount]]&lt;200), 35
)</f>
        <v>15</v>
      </c>
      <c r="M1048" s="12" t="str" cm="1">
        <f t="array" ref="M1048">_xlfn.IFS(
    SUMIFS(FACT_ORDERS[TotalAmount], FACT_ORDERS[WD_CUSTOMERS],FACT_ORDERS[[#This Row],[WD_CUSTOMERS]])&gt;=15000, "VIP",
    SUMIFS(FACT_ORDERS[TotalAmount], FACT_ORDERS[WD_CUSTOMERS],FACT_ORDERS[[#This Row],[WD_CUSTOMERS]])&gt;=8000, "Premium",
    TRUE, "Regular"
)</f>
        <v>Regular</v>
      </c>
      <c r="N1048" s="32" cm="1">
        <f t="array" ref="N1048">_xlfn.IFS(
   FACT_ORDERS[[#This Row],[TypeOfClient]]="VIP", 0.2,
   FACT_ORDERS[[#This Row],[TypeOfClient]]="Premium", 0.1,
   TRUE, 0
)</f>
        <v>0</v>
      </c>
      <c r="O1048" s="31" cm="1">
        <f t="array" ref="O1048">_xlfn.IFS(
   FACT_ORDERS[[#This Row],[TotalAmount]]&gt;1500, 0.15,
   FACT_ORDERS[[#This Row],[TotalAmount]]&gt;1000, 0.1,
   FACT_ORDERS[[#This Row],[TotalAmount]]&gt;500, 0.05,
   TRUE, 0
)</f>
        <v>0</v>
      </c>
      <c r="P1048" s="28">
        <f xml:space="preserve"> FACT_ORDERS[[#This Row],[TotalAmount]] * (1 - (FACT_ORDERS[[#This Row],[ClientDiscount]] + FACT_ORDERS[[#This Row],[OrderDiscount]]) )</f>
        <v>130</v>
      </c>
      <c r="Q1048" s="28">
        <f>FACT_ORDERS[[#This Row],[TotalAmountWithDiscount]]+FACT_ORDERS[[#This Row],[DeliveryCost]]</f>
        <v>145</v>
      </c>
      <c r="R1048" s="35">
        <v>45564</v>
      </c>
      <c r="S1048" s="35" t="str">
        <f>IF(NETWORKDAYS(FACT_ORDERS[[#This Row],[Order-Date]], FACT_ORDERS[[#This Row],[ArrivalDate ]]) &gt; 10, "Late", "On Time")</f>
        <v>On Time</v>
      </c>
    </row>
    <row r="1049" spans="1:19" x14ac:dyDescent="0.3">
      <c r="A1049" s="12">
        <v>6047</v>
      </c>
      <c r="B1049" s="12">
        <v>239</v>
      </c>
      <c r="C1049" s="12">
        <v>10564</v>
      </c>
      <c r="D1049" s="12">
        <v>1048</v>
      </c>
      <c r="E1049" s="12" t="s">
        <v>243</v>
      </c>
      <c r="F1049" s="13">
        <v>45431</v>
      </c>
      <c r="G1049" s="26" t="s">
        <v>11702</v>
      </c>
      <c r="H1049" s="12">
        <v>39</v>
      </c>
      <c r="I1049" s="28">
        <f>VLOOKUP(B:B,DIM_PRODUCTS!A:F,5,FALSE)</f>
        <v>16</v>
      </c>
      <c r="J1049" s="28">
        <f>FACT_ORDERS[[#This Row],[ProductPrice]]*FACT_ORDERS[[#This Row],[Quantity]]</f>
        <v>624</v>
      </c>
      <c r="K1049" s="12" t="str">
        <f>VLOOKUP(C:C,DIM_CUSTOMERS!A:G,7,FALSE)</f>
        <v>South Korea</v>
      </c>
      <c r="L1049" s="30" cm="1">
        <f t="array" ref="L1049">_xlfn.IFS(
    AND(FACT_ORDERS[[#This Row],[DeliveryMehtod]]="shippment",FACT_ORDERS[[#This Row],[TotalAmount]]&gt;=200), 0,
    AND(FACT_ORDERS[[#This Row],[DeliveryMehtod]]="pickup"), 15,
    AND(FACT_ORDERS[[#This Row],[DeliveryMehtod]]="shippment",FACT_ORDERS[[#This Row],[TotalAmount]]&lt;200), 35
)</f>
        <v>15</v>
      </c>
      <c r="M1049" s="12" t="str" cm="1">
        <f t="array" ref="M1049">_xlfn.IFS(
    SUMIFS(FACT_ORDERS[TotalAmount], FACT_ORDERS[WD_CUSTOMERS],FACT_ORDERS[[#This Row],[WD_CUSTOMERS]])&gt;=15000, "VIP",
    SUMIFS(FACT_ORDERS[TotalAmount], FACT_ORDERS[WD_CUSTOMERS],FACT_ORDERS[[#This Row],[WD_CUSTOMERS]])&gt;=8000, "Premium",
    TRUE, "Regular"
)</f>
        <v>Regular</v>
      </c>
      <c r="N1049" s="32" cm="1">
        <f t="array" ref="N1049">_xlfn.IFS(
   FACT_ORDERS[[#This Row],[TypeOfClient]]="VIP", 0.2,
   FACT_ORDERS[[#This Row],[TypeOfClient]]="Premium", 0.1,
   TRUE, 0
)</f>
        <v>0</v>
      </c>
      <c r="O1049" s="31" cm="1">
        <f t="array" ref="O1049">_xlfn.IFS(
   FACT_ORDERS[[#This Row],[TotalAmount]]&gt;1500, 0.15,
   FACT_ORDERS[[#This Row],[TotalAmount]]&gt;1000, 0.1,
   FACT_ORDERS[[#This Row],[TotalAmount]]&gt;500, 0.05,
   TRUE, 0
)</f>
        <v>0.05</v>
      </c>
      <c r="P1049" s="28">
        <f xml:space="preserve"> FACT_ORDERS[[#This Row],[TotalAmount]] * (1 - (FACT_ORDERS[[#This Row],[ClientDiscount]] + FACT_ORDERS[[#This Row],[OrderDiscount]]) )</f>
        <v>592.79999999999995</v>
      </c>
      <c r="Q1049" s="28">
        <f>FACT_ORDERS[[#This Row],[TotalAmountWithDiscount]]+FACT_ORDERS[[#This Row],[DeliveryCost]]</f>
        <v>607.79999999999995</v>
      </c>
      <c r="R1049" s="35">
        <v>45439</v>
      </c>
      <c r="S1049" s="35" t="str">
        <f>IF(NETWORKDAYS(FACT_ORDERS[[#This Row],[Order-Date]], FACT_ORDERS[[#This Row],[ArrivalDate ]]) &gt; 10, "Late", "On Time")</f>
        <v>On Time</v>
      </c>
    </row>
    <row r="1050" spans="1:19" x14ac:dyDescent="0.3">
      <c r="A1050" s="12">
        <v>6048</v>
      </c>
      <c r="B1050" s="12">
        <v>237</v>
      </c>
      <c r="C1050" s="12">
        <v>10585</v>
      </c>
      <c r="D1050" s="12">
        <v>1049</v>
      </c>
      <c r="E1050" s="12" t="s">
        <v>244</v>
      </c>
      <c r="F1050" s="13">
        <v>45486</v>
      </c>
      <c r="G1050" s="26" t="s">
        <v>11703</v>
      </c>
      <c r="H1050" s="12">
        <v>30</v>
      </c>
      <c r="I1050" s="28">
        <f>VLOOKUP(B:B,DIM_PRODUCTS!A:F,5,FALSE)</f>
        <v>17</v>
      </c>
      <c r="J1050" s="28">
        <f>FACT_ORDERS[[#This Row],[ProductPrice]]*FACT_ORDERS[[#This Row],[Quantity]]</f>
        <v>510</v>
      </c>
      <c r="K1050" s="12" t="str">
        <f>VLOOKUP(C:C,DIM_CUSTOMERS!A:G,7,FALSE)</f>
        <v>Japan</v>
      </c>
      <c r="L1050" s="30" cm="1">
        <f t="array" ref="L1050">_xlfn.IFS(
    AND(FACT_ORDERS[[#This Row],[DeliveryMehtod]]="shippment",FACT_ORDERS[[#This Row],[TotalAmount]]&gt;=200), 0,
    AND(FACT_ORDERS[[#This Row],[DeliveryMehtod]]="pickup"), 15,
    AND(FACT_ORDERS[[#This Row],[DeliveryMehtod]]="shippment",FACT_ORDERS[[#This Row],[TotalAmount]]&lt;200), 35
)</f>
        <v>0</v>
      </c>
      <c r="M1050" s="12" t="str" cm="1">
        <f t="array" ref="M1050">_xlfn.IFS(
    SUMIFS(FACT_ORDERS[TotalAmount], FACT_ORDERS[WD_CUSTOMERS],FACT_ORDERS[[#This Row],[WD_CUSTOMERS]])&gt;=15000, "VIP",
    SUMIFS(FACT_ORDERS[TotalAmount], FACT_ORDERS[WD_CUSTOMERS],FACT_ORDERS[[#This Row],[WD_CUSTOMERS]])&gt;=8000, "Premium",
    TRUE, "Regular"
)</f>
        <v>Premium</v>
      </c>
      <c r="N1050" s="32" cm="1">
        <f t="array" ref="N1050">_xlfn.IFS(
   FACT_ORDERS[[#This Row],[TypeOfClient]]="VIP", 0.2,
   FACT_ORDERS[[#This Row],[TypeOfClient]]="Premium", 0.1,
   TRUE, 0
)</f>
        <v>0.1</v>
      </c>
      <c r="O1050" s="31" cm="1">
        <f t="array" ref="O1050">_xlfn.IFS(
   FACT_ORDERS[[#This Row],[TotalAmount]]&gt;1500, 0.15,
   FACT_ORDERS[[#This Row],[TotalAmount]]&gt;1000, 0.1,
   FACT_ORDERS[[#This Row],[TotalAmount]]&gt;500, 0.05,
   TRUE, 0
)</f>
        <v>0.05</v>
      </c>
      <c r="P1050" s="28">
        <f xml:space="preserve"> FACT_ORDERS[[#This Row],[TotalAmount]] * (1 - (FACT_ORDERS[[#This Row],[ClientDiscount]] + FACT_ORDERS[[#This Row],[OrderDiscount]]) )</f>
        <v>433.5</v>
      </c>
      <c r="Q1050" s="28">
        <f>FACT_ORDERS[[#This Row],[TotalAmountWithDiscount]]+FACT_ORDERS[[#This Row],[DeliveryCost]]</f>
        <v>433.5</v>
      </c>
      <c r="R1050" s="35">
        <v>45502</v>
      </c>
      <c r="S1050" s="35" t="str">
        <f>IF(NETWORKDAYS(FACT_ORDERS[[#This Row],[Order-Date]], FACT_ORDERS[[#This Row],[ArrivalDate ]]) &gt; 10, "Late", "On Time")</f>
        <v>Late</v>
      </c>
    </row>
    <row r="1051" spans="1:19" x14ac:dyDescent="0.3">
      <c r="A1051" s="12">
        <v>6049</v>
      </c>
      <c r="B1051" s="12">
        <v>245</v>
      </c>
      <c r="C1051" s="12">
        <v>10585</v>
      </c>
      <c r="D1051" s="12">
        <v>1050</v>
      </c>
      <c r="E1051" s="12" t="s">
        <v>244</v>
      </c>
      <c r="F1051" s="13">
        <v>45486</v>
      </c>
      <c r="G1051" s="26" t="s">
        <v>11704</v>
      </c>
      <c r="H1051" s="12">
        <v>30</v>
      </c>
      <c r="I1051" s="28">
        <f>VLOOKUP(B:B,DIM_PRODUCTS!A:F,5,FALSE)</f>
        <v>28</v>
      </c>
      <c r="J1051" s="28">
        <f>FACT_ORDERS[[#This Row],[ProductPrice]]*FACT_ORDERS[[#This Row],[Quantity]]</f>
        <v>840</v>
      </c>
      <c r="K1051" s="12" t="str">
        <f>VLOOKUP(C:C,DIM_CUSTOMERS!A:G,7,FALSE)</f>
        <v>Japan</v>
      </c>
      <c r="L1051" s="30" cm="1">
        <f t="array" ref="L1051">_xlfn.IFS(
    AND(FACT_ORDERS[[#This Row],[DeliveryMehtod]]="shippment",FACT_ORDERS[[#This Row],[TotalAmount]]&gt;=200), 0,
    AND(FACT_ORDERS[[#This Row],[DeliveryMehtod]]="pickup"), 15,
    AND(FACT_ORDERS[[#This Row],[DeliveryMehtod]]="shippment",FACT_ORDERS[[#This Row],[TotalAmount]]&lt;200), 35
)</f>
        <v>0</v>
      </c>
      <c r="M1051" s="12" t="str" cm="1">
        <f t="array" ref="M1051">_xlfn.IFS(
    SUMIFS(FACT_ORDERS[TotalAmount], FACT_ORDERS[WD_CUSTOMERS],FACT_ORDERS[[#This Row],[WD_CUSTOMERS]])&gt;=15000, "VIP",
    SUMIFS(FACT_ORDERS[TotalAmount], FACT_ORDERS[WD_CUSTOMERS],FACT_ORDERS[[#This Row],[WD_CUSTOMERS]])&gt;=8000, "Premium",
    TRUE, "Regular"
)</f>
        <v>Premium</v>
      </c>
      <c r="N1051" s="32" cm="1">
        <f t="array" ref="N1051">_xlfn.IFS(
   FACT_ORDERS[[#This Row],[TypeOfClient]]="VIP", 0.2,
   FACT_ORDERS[[#This Row],[TypeOfClient]]="Premium", 0.1,
   TRUE, 0
)</f>
        <v>0.1</v>
      </c>
      <c r="O1051" s="31" cm="1">
        <f t="array" ref="O1051">_xlfn.IFS(
   FACT_ORDERS[[#This Row],[TotalAmount]]&gt;1500, 0.15,
   FACT_ORDERS[[#This Row],[TotalAmount]]&gt;1000, 0.1,
   FACT_ORDERS[[#This Row],[TotalAmount]]&gt;500, 0.05,
   TRUE, 0
)</f>
        <v>0.05</v>
      </c>
      <c r="P1051" s="28">
        <f xml:space="preserve"> FACT_ORDERS[[#This Row],[TotalAmount]] * (1 - (FACT_ORDERS[[#This Row],[ClientDiscount]] + FACT_ORDERS[[#This Row],[OrderDiscount]]) )</f>
        <v>714</v>
      </c>
      <c r="Q1051" s="28">
        <f>FACT_ORDERS[[#This Row],[TotalAmountWithDiscount]]+FACT_ORDERS[[#This Row],[DeliveryCost]]</f>
        <v>714</v>
      </c>
      <c r="R1051" s="35">
        <v>45494</v>
      </c>
      <c r="S1051" s="35" t="str">
        <f>IF(NETWORKDAYS(FACT_ORDERS[[#This Row],[Order-Date]], FACT_ORDERS[[#This Row],[ArrivalDate ]]) &gt; 10, "Late", "On Time")</f>
        <v>On Time</v>
      </c>
    </row>
    <row r="1052" spans="1:19" x14ac:dyDescent="0.3">
      <c r="A1052" s="12">
        <v>6050</v>
      </c>
      <c r="B1052" s="12">
        <v>209</v>
      </c>
      <c r="C1052" s="12">
        <v>10807</v>
      </c>
      <c r="D1052" s="12">
        <v>1051</v>
      </c>
      <c r="E1052" s="12" t="s">
        <v>244</v>
      </c>
      <c r="F1052" s="13">
        <v>45236</v>
      </c>
      <c r="G1052" s="26" t="s">
        <v>11705</v>
      </c>
      <c r="H1052" s="12">
        <v>24</v>
      </c>
      <c r="I1052" s="28">
        <f>VLOOKUP(B:B,DIM_PRODUCTS!A:F,5,FALSE)</f>
        <v>8</v>
      </c>
      <c r="J1052" s="28">
        <f>FACT_ORDERS[[#This Row],[ProductPrice]]*FACT_ORDERS[[#This Row],[Quantity]]</f>
        <v>192</v>
      </c>
      <c r="K1052" s="12" t="str">
        <f>VLOOKUP(C:C,DIM_CUSTOMERS!A:G,7,FALSE)</f>
        <v>France</v>
      </c>
      <c r="L1052" s="30" cm="1">
        <f t="array" ref="L1052">_xlfn.IFS(
    AND(FACT_ORDERS[[#This Row],[DeliveryMehtod]]="shippment",FACT_ORDERS[[#This Row],[TotalAmount]]&gt;=200), 0,
    AND(FACT_ORDERS[[#This Row],[DeliveryMehtod]]="pickup"), 15,
    AND(FACT_ORDERS[[#This Row],[DeliveryMehtod]]="shippment",FACT_ORDERS[[#This Row],[TotalAmount]]&lt;200), 35
)</f>
        <v>35</v>
      </c>
      <c r="M1052" s="12" t="str" cm="1">
        <f t="array" ref="M1052">_xlfn.IFS(
    SUMIFS(FACT_ORDERS[TotalAmount], FACT_ORDERS[WD_CUSTOMERS],FACT_ORDERS[[#This Row],[WD_CUSTOMERS]])&gt;=15000, "VIP",
    SUMIFS(FACT_ORDERS[TotalAmount], FACT_ORDERS[WD_CUSTOMERS],FACT_ORDERS[[#This Row],[WD_CUSTOMERS]])&gt;=8000, "Premium",
    TRUE, "Regular"
)</f>
        <v>Regular</v>
      </c>
      <c r="N1052" s="32" cm="1">
        <f t="array" ref="N1052">_xlfn.IFS(
   FACT_ORDERS[[#This Row],[TypeOfClient]]="VIP", 0.2,
   FACT_ORDERS[[#This Row],[TypeOfClient]]="Premium", 0.1,
   TRUE, 0
)</f>
        <v>0</v>
      </c>
      <c r="O1052" s="31" cm="1">
        <f t="array" ref="O1052">_xlfn.IFS(
   FACT_ORDERS[[#This Row],[TotalAmount]]&gt;1500, 0.15,
   FACT_ORDERS[[#This Row],[TotalAmount]]&gt;1000, 0.1,
   FACT_ORDERS[[#This Row],[TotalAmount]]&gt;500, 0.05,
   TRUE, 0
)</f>
        <v>0</v>
      </c>
      <c r="P1052" s="28">
        <f xml:space="preserve"> FACT_ORDERS[[#This Row],[TotalAmount]] * (1 - (FACT_ORDERS[[#This Row],[ClientDiscount]] + FACT_ORDERS[[#This Row],[OrderDiscount]]) )</f>
        <v>192</v>
      </c>
      <c r="Q1052" s="28">
        <f>FACT_ORDERS[[#This Row],[TotalAmountWithDiscount]]+FACT_ORDERS[[#This Row],[DeliveryCost]]</f>
        <v>227</v>
      </c>
      <c r="R1052" s="35">
        <v>45243</v>
      </c>
      <c r="S1052" s="35" t="str">
        <f>IF(NETWORKDAYS(FACT_ORDERS[[#This Row],[Order-Date]], FACT_ORDERS[[#This Row],[ArrivalDate ]]) &gt; 10, "Late", "On Time")</f>
        <v>On Time</v>
      </c>
    </row>
    <row r="1053" spans="1:19" x14ac:dyDescent="0.3">
      <c r="A1053" s="12">
        <v>6051</v>
      </c>
      <c r="B1053" s="12">
        <v>290</v>
      </c>
      <c r="C1053" s="12">
        <v>10807</v>
      </c>
      <c r="D1053" s="12">
        <v>1052</v>
      </c>
      <c r="E1053" s="12" t="s">
        <v>243</v>
      </c>
      <c r="F1053" s="13">
        <v>45236</v>
      </c>
      <c r="G1053" s="26" t="s">
        <v>11706</v>
      </c>
      <c r="H1053" s="12">
        <v>8</v>
      </c>
      <c r="I1053" s="28">
        <f>VLOOKUP(B:B,DIM_PRODUCTS!A:F,5,FALSE)</f>
        <v>15</v>
      </c>
      <c r="J1053" s="28">
        <f>FACT_ORDERS[[#This Row],[ProductPrice]]*FACT_ORDERS[[#This Row],[Quantity]]</f>
        <v>120</v>
      </c>
      <c r="K1053" s="12" t="str">
        <f>VLOOKUP(C:C,DIM_CUSTOMERS!A:G,7,FALSE)</f>
        <v>France</v>
      </c>
      <c r="L1053" s="30" cm="1">
        <f t="array" ref="L1053">_xlfn.IFS(
    AND(FACT_ORDERS[[#This Row],[DeliveryMehtod]]="shippment",FACT_ORDERS[[#This Row],[TotalAmount]]&gt;=200), 0,
    AND(FACT_ORDERS[[#This Row],[DeliveryMehtod]]="pickup"), 15,
    AND(FACT_ORDERS[[#This Row],[DeliveryMehtod]]="shippment",FACT_ORDERS[[#This Row],[TotalAmount]]&lt;200), 35
)</f>
        <v>15</v>
      </c>
      <c r="M1053" s="12" t="str" cm="1">
        <f t="array" ref="M1053">_xlfn.IFS(
    SUMIFS(FACT_ORDERS[TotalAmount], FACT_ORDERS[WD_CUSTOMERS],FACT_ORDERS[[#This Row],[WD_CUSTOMERS]])&gt;=15000, "VIP",
    SUMIFS(FACT_ORDERS[TotalAmount], FACT_ORDERS[WD_CUSTOMERS],FACT_ORDERS[[#This Row],[WD_CUSTOMERS]])&gt;=8000, "Premium",
    TRUE, "Regular"
)</f>
        <v>Regular</v>
      </c>
      <c r="N1053" s="32" cm="1">
        <f t="array" ref="N1053">_xlfn.IFS(
   FACT_ORDERS[[#This Row],[TypeOfClient]]="VIP", 0.2,
   FACT_ORDERS[[#This Row],[TypeOfClient]]="Premium", 0.1,
   TRUE, 0
)</f>
        <v>0</v>
      </c>
      <c r="O1053" s="31" cm="1">
        <f t="array" ref="O1053">_xlfn.IFS(
   FACT_ORDERS[[#This Row],[TotalAmount]]&gt;1500, 0.15,
   FACT_ORDERS[[#This Row],[TotalAmount]]&gt;1000, 0.1,
   FACT_ORDERS[[#This Row],[TotalAmount]]&gt;500, 0.05,
   TRUE, 0
)</f>
        <v>0</v>
      </c>
      <c r="P1053" s="28">
        <f xml:space="preserve"> FACT_ORDERS[[#This Row],[TotalAmount]] * (1 - (FACT_ORDERS[[#This Row],[ClientDiscount]] + FACT_ORDERS[[#This Row],[OrderDiscount]]) )</f>
        <v>120</v>
      </c>
      <c r="Q1053" s="28">
        <f>FACT_ORDERS[[#This Row],[TotalAmountWithDiscount]]+FACT_ORDERS[[#This Row],[DeliveryCost]]</f>
        <v>135</v>
      </c>
      <c r="R1053" s="35">
        <v>45246</v>
      </c>
      <c r="S1053" s="35" t="str">
        <f>IF(NETWORKDAYS(FACT_ORDERS[[#This Row],[Order-Date]], FACT_ORDERS[[#This Row],[ArrivalDate ]]) &gt; 10, "Late", "On Time")</f>
        <v>On Time</v>
      </c>
    </row>
    <row r="1054" spans="1:19" x14ac:dyDescent="0.3">
      <c r="A1054" s="12">
        <v>6052</v>
      </c>
      <c r="B1054" s="12">
        <v>238</v>
      </c>
      <c r="C1054" s="12">
        <v>10807</v>
      </c>
      <c r="D1054" s="12">
        <v>1053</v>
      </c>
      <c r="E1054" s="12" t="s">
        <v>244</v>
      </c>
      <c r="F1054" s="13">
        <v>45236</v>
      </c>
      <c r="G1054" s="26" t="s">
        <v>11707</v>
      </c>
      <c r="H1054" s="12">
        <v>27</v>
      </c>
      <c r="I1054" s="28">
        <f>VLOOKUP(B:B,DIM_PRODUCTS!A:F,5,FALSE)</f>
        <v>16</v>
      </c>
      <c r="J1054" s="28">
        <f>FACT_ORDERS[[#This Row],[ProductPrice]]*FACT_ORDERS[[#This Row],[Quantity]]</f>
        <v>432</v>
      </c>
      <c r="K1054" s="12" t="str">
        <f>VLOOKUP(C:C,DIM_CUSTOMERS!A:G,7,FALSE)</f>
        <v>France</v>
      </c>
      <c r="L1054" s="30" cm="1">
        <f t="array" ref="L1054">_xlfn.IFS(
    AND(FACT_ORDERS[[#This Row],[DeliveryMehtod]]="shippment",FACT_ORDERS[[#This Row],[TotalAmount]]&gt;=200), 0,
    AND(FACT_ORDERS[[#This Row],[DeliveryMehtod]]="pickup"), 15,
    AND(FACT_ORDERS[[#This Row],[DeliveryMehtod]]="shippment",FACT_ORDERS[[#This Row],[TotalAmount]]&lt;200), 35
)</f>
        <v>0</v>
      </c>
      <c r="M1054" s="12" t="str" cm="1">
        <f t="array" ref="M1054">_xlfn.IFS(
    SUMIFS(FACT_ORDERS[TotalAmount], FACT_ORDERS[WD_CUSTOMERS],FACT_ORDERS[[#This Row],[WD_CUSTOMERS]])&gt;=15000, "VIP",
    SUMIFS(FACT_ORDERS[TotalAmount], FACT_ORDERS[WD_CUSTOMERS],FACT_ORDERS[[#This Row],[WD_CUSTOMERS]])&gt;=8000, "Premium",
    TRUE, "Regular"
)</f>
        <v>Regular</v>
      </c>
      <c r="N1054" s="32" cm="1">
        <f t="array" ref="N1054">_xlfn.IFS(
   FACT_ORDERS[[#This Row],[TypeOfClient]]="VIP", 0.2,
   FACT_ORDERS[[#This Row],[TypeOfClient]]="Premium", 0.1,
   TRUE, 0
)</f>
        <v>0</v>
      </c>
      <c r="O1054" s="31" cm="1">
        <f t="array" ref="O1054">_xlfn.IFS(
   FACT_ORDERS[[#This Row],[TotalAmount]]&gt;1500, 0.15,
   FACT_ORDERS[[#This Row],[TotalAmount]]&gt;1000, 0.1,
   FACT_ORDERS[[#This Row],[TotalAmount]]&gt;500, 0.05,
   TRUE, 0
)</f>
        <v>0</v>
      </c>
      <c r="P1054" s="28">
        <f xml:space="preserve"> FACT_ORDERS[[#This Row],[TotalAmount]] * (1 - (FACT_ORDERS[[#This Row],[ClientDiscount]] + FACT_ORDERS[[#This Row],[OrderDiscount]]) )</f>
        <v>432</v>
      </c>
      <c r="Q1054" s="28">
        <f>FACT_ORDERS[[#This Row],[TotalAmountWithDiscount]]+FACT_ORDERS[[#This Row],[DeliveryCost]]</f>
        <v>432</v>
      </c>
      <c r="R1054" s="35">
        <v>45248</v>
      </c>
      <c r="S1054" s="35" t="str">
        <f>IF(NETWORKDAYS(FACT_ORDERS[[#This Row],[Order-Date]], FACT_ORDERS[[#This Row],[ArrivalDate ]]) &gt; 10, "Late", "On Time")</f>
        <v>On Time</v>
      </c>
    </row>
    <row r="1055" spans="1:19" x14ac:dyDescent="0.3">
      <c r="A1055" s="12">
        <v>6053</v>
      </c>
      <c r="B1055" s="12">
        <v>256</v>
      </c>
      <c r="C1055" s="12">
        <v>10813</v>
      </c>
      <c r="D1055" s="12">
        <v>1054</v>
      </c>
      <c r="E1055" s="12" t="s">
        <v>244</v>
      </c>
      <c r="F1055" s="13">
        <v>45324</v>
      </c>
      <c r="G1055" s="26" t="s">
        <v>11708</v>
      </c>
      <c r="H1055" s="12">
        <v>36</v>
      </c>
      <c r="I1055" s="28">
        <f>VLOOKUP(B:B,DIM_PRODUCTS!A:F,5,FALSE)</f>
        <v>14</v>
      </c>
      <c r="J1055" s="28">
        <f>FACT_ORDERS[[#This Row],[ProductPrice]]*FACT_ORDERS[[#This Row],[Quantity]]</f>
        <v>504</v>
      </c>
      <c r="K1055" s="12" t="str">
        <f>VLOOKUP(C:C,DIM_CUSTOMERS!A:G,7,FALSE)</f>
        <v>Spain</v>
      </c>
      <c r="L1055" s="30" cm="1">
        <f t="array" ref="L1055">_xlfn.IFS(
    AND(FACT_ORDERS[[#This Row],[DeliveryMehtod]]="shippment",FACT_ORDERS[[#This Row],[TotalAmount]]&gt;=200), 0,
    AND(FACT_ORDERS[[#This Row],[DeliveryMehtod]]="pickup"), 15,
    AND(FACT_ORDERS[[#This Row],[DeliveryMehtod]]="shippment",FACT_ORDERS[[#This Row],[TotalAmount]]&lt;200), 35
)</f>
        <v>0</v>
      </c>
      <c r="M1055" s="12" t="str" cm="1">
        <f t="array" ref="M1055">_xlfn.IFS(
    SUMIFS(FACT_ORDERS[TotalAmount], FACT_ORDERS[WD_CUSTOMERS],FACT_ORDERS[[#This Row],[WD_CUSTOMERS]])&gt;=15000, "VIP",
    SUMIFS(FACT_ORDERS[TotalAmount], FACT_ORDERS[WD_CUSTOMERS],FACT_ORDERS[[#This Row],[WD_CUSTOMERS]])&gt;=8000, "Premium",
    TRUE, "Regular"
)</f>
        <v>Regular</v>
      </c>
      <c r="N1055" s="32" cm="1">
        <f t="array" ref="N1055">_xlfn.IFS(
   FACT_ORDERS[[#This Row],[TypeOfClient]]="VIP", 0.2,
   FACT_ORDERS[[#This Row],[TypeOfClient]]="Premium", 0.1,
   TRUE, 0
)</f>
        <v>0</v>
      </c>
      <c r="O1055" s="31" cm="1">
        <f t="array" ref="O1055">_xlfn.IFS(
   FACT_ORDERS[[#This Row],[TotalAmount]]&gt;1500, 0.15,
   FACT_ORDERS[[#This Row],[TotalAmount]]&gt;1000, 0.1,
   FACT_ORDERS[[#This Row],[TotalAmount]]&gt;500, 0.05,
   TRUE, 0
)</f>
        <v>0.05</v>
      </c>
      <c r="P1055" s="28">
        <f xml:space="preserve"> FACT_ORDERS[[#This Row],[TotalAmount]] * (1 - (FACT_ORDERS[[#This Row],[ClientDiscount]] + FACT_ORDERS[[#This Row],[OrderDiscount]]) )</f>
        <v>478.79999999999995</v>
      </c>
      <c r="Q1055" s="28">
        <f>FACT_ORDERS[[#This Row],[TotalAmountWithDiscount]]+FACT_ORDERS[[#This Row],[DeliveryCost]]</f>
        <v>478.79999999999995</v>
      </c>
      <c r="R1055" s="35">
        <v>45331</v>
      </c>
      <c r="S1055" s="35" t="str">
        <f>IF(NETWORKDAYS(FACT_ORDERS[[#This Row],[Order-Date]], FACT_ORDERS[[#This Row],[ArrivalDate ]]) &gt; 10, "Late", "On Time")</f>
        <v>On Time</v>
      </c>
    </row>
    <row r="1056" spans="1:19" x14ac:dyDescent="0.3">
      <c r="A1056" s="12">
        <v>6054</v>
      </c>
      <c r="B1056" s="12">
        <v>235</v>
      </c>
      <c r="C1056" s="12">
        <v>10867</v>
      </c>
      <c r="D1056" s="12">
        <v>1055</v>
      </c>
      <c r="E1056" s="12" t="s">
        <v>243</v>
      </c>
      <c r="F1056" s="13">
        <v>45546</v>
      </c>
      <c r="G1056" s="26" t="s">
        <v>11709</v>
      </c>
      <c r="H1056" s="12">
        <v>22</v>
      </c>
      <c r="I1056" s="28">
        <f>VLOOKUP(B:B,DIM_PRODUCTS!A:F,5,FALSE)</f>
        <v>22</v>
      </c>
      <c r="J1056" s="28">
        <f>FACT_ORDERS[[#This Row],[ProductPrice]]*FACT_ORDERS[[#This Row],[Quantity]]</f>
        <v>484</v>
      </c>
      <c r="K1056" s="12" t="str">
        <f>VLOOKUP(C:C,DIM_CUSTOMERS!A:G,7,FALSE)</f>
        <v>Germany</v>
      </c>
      <c r="L1056" s="30" cm="1">
        <f t="array" ref="L1056">_xlfn.IFS(
    AND(FACT_ORDERS[[#This Row],[DeliveryMehtod]]="shippment",FACT_ORDERS[[#This Row],[TotalAmount]]&gt;=200), 0,
    AND(FACT_ORDERS[[#This Row],[DeliveryMehtod]]="pickup"), 15,
    AND(FACT_ORDERS[[#This Row],[DeliveryMehtod]]="shippment",FACT_ORDERS[[#This Row],[TotalAmount]]&lt;200), 35
)</f>
        <v>15</v>
      </c>
      <c r="M1056" s="12" t="str" cm="1">
        <f t="array" ref="M1056">_xlfn.IFS(
    SUMIFS(FACT_ORDERS[TotalAmount], FACT_ORDERS[WD_CUSTOMERS],FACT_ORDERS[[#This Row],[WD_CUSTOMERS]])&gt;=15000, "VIP",
    SUMIFS(FACT_ORDERS[TotalAmount], FACT_ORDERS[WD_CUSTOMERS],FACT_ORDERS[[#This Row],[WD_CUSTOMERS]])&gt;=8000, "Premium",
    TRUE, "Regular"
)</f>
        <v>Regular</v>
      </c>
      <c r="N1056" s="32" cm="1">
        <f t="array" ref="N1056">_xlfn.IFS(
   FACT_ORDERS[[#This Row],[TypeOfClient]]="VIP", 0.2,
   FACT_ORDERS[[#This Row],[TypeOfClient]]="Premium", 0.1,
   TRUE, 0
)</f>
        <v>0</v>
      </c>
      <c r="O1056" s="31" cm="1">
        <f t="array" ref="O1056">_xlfn.IFS(
   FACT_ORDERS[[#This Row],[TotalAmount]]&gt;1500, 0.15,
   FACT_ORDERS[[#This Row],[TotalAmount]]&gt;1000, 0.1,
   FACT_ORDERS[[#This Row],[TotalAmount]]&gt;500, 0.05,
   TRUE, 0
)</f>
        <v>0</v>
      </c>
      <c r="P1056" s="28">
        <f xml:space="preserve"> FACT_ORDERS[[#This Row],[TotalAmount]] * (1 - (FACT_ORDERS[[#This Row],[ClientDiscount]] + FACT_ORDERS[[#This Row],[OrderDiscount]]) )</f>
        <v>484</v>
      </c>
      <c r="Q1056" s="28">
        <f>FACT_ORDERS[[#This Row],[TotalAmountWithDiscount]]+FACT_ORDERS[[#This Row],[DeliveryCost]]</f>
        <v>499</v>
      </c>
      <c r="R1056" s="35">
        <v>45555</v>
      </c>
      <c r="S1056" s="35" t="str">
        <f>IF(NETWORKDAYS(FACT_ORDERS[[#This Row],[Order-Date]], FACT_ORDERS[[#This Row],[ArrivalDate ]]) &gt; 10, "Late", "On Time")</f>
        <v>On Time</v>
      </c>
    </row>
    <row r="1057" spans="1:19" x14ac:dyDescent="0.3">
      <c r="A1057" s="12">
        <v>6055</v>
      </c>
      <c r="B1057" s="12">
        <v>281</v>
      </c>
      <c r="C1057" s="12">
        <v>10867</v>
      </c>
      <c r="D1057" s="12">
        <v>1056</v>
      </c>
      <c r="E1057" s="12" t="s">
        <v>244</v>
      </c>
      <c r="F1057" s="13">
        <v>45331</v>
      </c>
      <c r="G1057" s="26" t="s">
        <v>11710</v>
      </c>
      <c r="H1057" s="12">
        <v>18</v>
      </c>
      <c r="I1057" s="28">
        <f>VLOOKUP(B:B,DIM_PRODUCTS!A:F,5,FALSE)</f>
        <v>25</v>
      </c>
      <c r="J1057" s="28">
        <f>FACT_ORDERS[[#This Row],[ProductPrice]]*FACT_ORDERS[[#This Row],[Quantity]]</f>
        <v>450</v>
      </c>
      <c r="K1057" s="12" t="str">
        <f>VLOOKUP(C:C,DIM_CUSTOMERS!A:G,7,FALSE)</f>
        <v>Germany</v>
      </c>
      <c r="L1057" s="30" cm="1">
        <f t="array" ref="L1057">_xlfn.IFS(
    AND(FACT_ORDERS[[#This Row],[DeliveryMehtod]]="shippment",FACT_ORDERS[[#This Row],[TotalAmount]]&gt;=200), 0,
    AND(FACT_ORDERS[[#This Row],[DeliveryMehtod]]="pickup"), 15,
    AND(FACT_ORDERS[[#This Row],[DeliveryMehtod]]="shippment",FACT_ORDERS[[#This Row],[TotalAmount]]&lt;200), 35
)</f>
        <v>0</v>
      </c>
      <c r="M1057" s="12" t="str" cm="1">
        <f t="array" ref="M1057">_xlfn.IFS(
    SUMIFS(FACT_ORDERS[TotalAmount], FACT_ORDERS[WD_CUSTOMERS],FACT_ORDERS[[#This Row],[WD_CUSTOMERS]])&gt;=15000, "VIP",
    SUMIFS(FACT_ORDERS[TotalAmount], FACT_ORDERS[WD_CUSTOMERS],FACT_ORDERS[[#This Row],[WD_CUSTOMERS]])&gt;=8000, "Premium",
    TRUE, "Regular"
)</f>
        <v>Regular</v>
      </c>
      <c r="N1057" s="32" cm="1">
        <f t="array" ref="N1057">_xlfn.IFS(
   FACT_ORDERS[[#This Row],[TypeOfClient]]="VIP", 0.2,
   FACT_ORDERS[[#This Row],[TypeOfClient]]="Premium", 0.1,
   TRUE, 0
)</f>
        <v>0</v>
      </c>
      <c r="O1057" s="31" cm="1">
        <f t="array" ref="O1057">_xlfn.IFS(
   FACT_ORDERS[[#This Row],[TotalAmount]]&gt;1500, 0.15,
   FACT_ORDERS[[#This Row],[TotalAmount]]&gt;1000, 0.1,
   FACT_ORDERS[[#This Row],[TotalAmount]]&gt;500, 0.05,
   TRUE, 0
)</f>
        <v>0</v>
      </c>
      <c r="P1057" s="28">
        <f xml:space="preserve"> FACT_ORDERS[[#This Row],[TotalAmount]] * (1 - (FACT_ORDERS[[#This Row],[ClientDiscount]] + FACT_ORDERS[[#This Row],[OrderDiscount]]) )</f>
        <v>450</v>
      </c>
      <c r="Q1057" s="28">
        <f>FACT_ORDERS[[#This Row],[TotalAmountWithDiscount]]+FACT_ORDERS[[#This Row],[DeliveryCost]]</f>
        <v>450</v>
      </c>
      <c r="R1057" s="35">
        <v>45339</v>
      </c>
      <c r="S1057" s="35" t="str">
        <f>IF(NETWORKDAYS(FACT_ORDERS[[#This Row],[Order-Date]], FACT_ORDERS[[#This Row],[ArrivalDate ]]) &gt; 10, "Late", "On Time")</f>
        <v>On Time</v>
      </c>
    </row>
    <row r="1058" spans="1:19" x14ac:dyDescent="0.3">
      <c r="A1058" s="12">
        <v>6056</v>
      </c>
      <c r="B1058" s="12">
        <v>204</v>
      </c>
      <c r="C1058" s="12">
        <v>10867</v>
      </c>
      <c r="D1058" s="12">
        <v>1057</v>
      </c>
      <c r="E1058" s="12" t="s">
        <v>244</v>
      </c>
      <c r="F1058" s="13">
        <v>45331</v>
      </c>
      <c r="G1058" s="26" t="s">
        <v>11711</v>
      </c>
      <c r="H1058" s="12">
        <v>19</v>
      </c>
      <c r="I1058" s="28">
        <f>VLOOKUP(B:B,DIM_PRODUCTS!A:F,5,FALSE)</f>
        <v>6</v>
      </c>
      <c r="J1058" s="28">
        <f>FACT_ORDERS[[#This Row],[ProductPrice]]*FACT_ORDERS[[#This Row],[Quantity]]</f>
        <v>114</v>
      </c>
      <c r="K1058" s="12" t="str">
        <f>VLOOKUP(C:C,DIM_CUSTOMERS!A:G,7,FALSE)</f>
        <v>Germany</v>
      </c>
      <c r="L1058" s="30" cm="1">
        <f t="array" ref="L1058">_xlfn.IFS(
    AND(FACT_ORDERS[[#This Row],[DeliveryMehtod]]="shippment",FACT_ORDERS[[#This Row],[TotalAmount]]&gt;=200), 0,
    AND(FACT_ORDERS[[#This Row],[DeliveryMehtod]]="pickup"), 15,
    AND(FACT_ORDERS[[#This Row],[DeliveryMehtod]]="shippment",FACT_ORDERS[[#This Row],[TotalAmount]]&lt;200), 35
)</f>
        <v>35</v>
      </c>
      <c r="M1058" s="12" t="str" cm="1">
        <f t="array" ref="M1058">_xlfn.IFS(
    SUMIFS(FACT_ORDERS[TotalAmount], FACT_ORDERS[WD_CUSTOMERS],FACT_ORDERS[[#This Row],[WD_CUSTOMERS]])&gt;=15000, "VIP",
    SUMIFS(FACT_ORDERS[TotalAmount], FACT_ORDERS[WD_CUSTOMERS],FACT_ORDERS[[#This Row],[WD_CUSTOMERS]])&gt;=8000, "Premium",
    TRUE, "Regular"
)</f>
        <v>Regular</v>
      </c>
      <c r="N1058" s="32" cm="1">
        <f t="array" ref="N1058">_xlfn.IFS(
   FACT_ORDERS[[#This Row],[TypeOfClient]]="VIP", 0.2,
   FACT_ORDERS[[#This Row],[TypeOfClient]]="Premium", 0.1,
   TRUE, 0
)</f>
        <v>0</v>
      </c>
      <c r="O1058" s="31" cm="1">
        <f t="array" ref="O1058">_xlfn.IFS(
   FACT_ORDERS[[#This Row],[TotalAmount]]&gt;1500, 0.15,
   FACT_ORDERS[[#This Row],[TotalAmount]]&gt;1000, 0.1,
   FACT_ORDERS[[#This Row],[TotalAmount]]&gt;500, 0.05,
   TRUE, 0
)</f>
        <v>0</v>
      </c>
      <c r="P1058" s="28">
        <f xml:space="preserve"> FACT_ORDERS[[#This Row],[TotalAmount]] * (1 - (FACT_ORDERS[[#This Row],[ClientDiscount]] + FACT_ORDERS[[#This Row],[OrderDiscount]]) )</f>
        <v>114</v>
      </c>
      <c r="Q1058" s="28">
        <f>FACT_ORDERS[[#This Row],[TotalAmountWithDiscount]]+FACT_ORDERS[[#This Row],[DeliveryCost]]</f>
        <v>149</v>
      </c>
      <c r="R1058" s="35">
        <v>45338</v>
      </c>
      <c r="S1058" s="35" t="str">
        <f>IF(NETWORKDAYS(FACT_ORDERS[[#This Row],[Order-Date]], FACT_ORDERS[[#This Row],[ArrivalDate ]]) &gt; 10, "Late", "On Time")</f>
        <v>On Time</v>
      </c>
    </row>
    <row r="1059" spans="1:19" x14ac:dyDescent="0.3">
      <c r="A1059" s="12">
        <v>6057</v>
      </c>
      <c r="B1059" s="12">
        <v>225</v>
      </c>
      <c r="C1059" s="12">
        <v>10918</v>
      </c>
      <c r="D1059" s="12">
        <v>1058</v>
      </c>
      <c r="E1059" s="12" t="s">
        <v>244</v>
      </c>
      <c r="F1059" s="13">
        <v>45530</v>
      </c>
      <c r="G1059" s="26" t="s">
        <v>4695</v>
      </c>
      <c r="H1059" s="12">
        <v>17</v>
      </c>
      <c r="I1059" s="28">
        <f>VLOOKUP(B:B,DIM_PRODUCTS!A:F,5,FALSE)</f>
        <v>21</v>
      </c>
      <c r="J1059" s="28">
        <f>FACT_ORDERS[[#This Row],[ProductPrice]]*FACT_ORDERS[[#This Row],[Quantity]]</f>
        <v>357</v>
      </c>
      <c r="K1059" s="12" t="str">
        <f>VLOOKUP(C:C,DIM_CUSTOMERS!A:G,7,FALSE)</f>
        <v>Spain</v>
      </c>
      <c r="L1059" s="30" cm="1">
        <f t="array" ref="L1059">_xlfn.IFS(
    AND(FACT_ORDERS[[#This Row],[DeliveryMehtod]]="shippment",FACT_ORDERS[[#This Row],[TotalAmount]]&gt;=200), 0,
    AND(FACT_ORDERS[[#This Row],[DeliveryMehtod]]="pickup"), 15,
    AND(FACT_ORDERS[[#This Row],[DeliveryMehtod]]="shippment",FACT_ORDERS[[#This Row],[TotalAmount]]&lt;200), 35
)</f>
        <v>0</v>
      </c>
      <c r="M1059" s="12" t="str" cm="1">
        <f t="array" ref="M1059">_xlfn.IFS(
    SUMIFS(FACT_ORDERS[TotalAmount], FACT_ORDERS[WD_CUSTOMERS],FACT_ORDERS[[#This Row],[WD_CUSTOMERS]])&gt;=15000, "VIP",
    SUMIFS(FACT_ORDERS[TotalAmount], FACT_ORDERS[WD_CUSTOMERS],FACT_ORDERS[[#This Row],[WD_CUSTOMERS]])&gt;=8000, "Premium",
    TRUE, "Regular"
)</f>
        <v>VIP</v>
      </c>
      <c r="N1059" s="32" cm="1">
        <f t="array" ref="N1059">_xlfn.IFS(
   FACT_ORDERS[[#This Row],[TypeOfClient]]="VIP", 0.2,
   FACT_ORDERS[[#This Row],[TypeOfClient]]="Premium", 0.1,
   TRUE, 0
)</f>
        <v>0.2</v>
      </c>
      <c r="O1059" s="31" cm="1">
        <f t="array" ref="O1059">_xlfn.IFS(
   FACT_ORDERS[[#This Row],[TotalAmount]]&gt;1500, 0.15,
   FACT_ORDERS[[#This Row],[TotalAmount]]&gt;1000, 0.1,
   FACT_ORDERS[[#This Row],[TotalAmount]]&gt;500, 0.05,
   TRUE, 0
)</f>
        <v>0</v>
      </c>
      <c r="P1059" s="28">
        <f xml:space="preserve"> FACT_ORDERS[[#This Row],[TotalAmount]] * (1 - (FACT_ORDERS[[#This Row],[ClientDiscount]] + FACT_ORDERS[[#This Row],[OrderDiscount]]) )</f>
        <v>285.60000000000002</v>
      </c>
      <c r="Q1059" s="28">
        <f>FACT_ORDERS[[#This Row],[TotalAmountWithDiscount]]+FACT_ORDERS[[#This Row],[DeliveryCost]]</f>
        <v>285.60000000000002</v>
      </c>
      <c r="R1059" s="35">
        <v>45538</v>
      </c>
      <c r="S1059" s="35" t="str">
        <f>IF(NETWORKDAYS(FACT_ORDERS[[#This Row],[Order-Date]], FACT_ORDERS[[#This Row],[ArrivalDate ]]) &gt; 10, "Late", "On Time")</f>
        <v>On Time</v>
      </c>
    </row>
    <row r="1060" spans="1:19" x14ac:dyDescent="0.3">
      <c r="A1060" s="12">
        <v>6058</v>
      </c>
      <c r="B1060" s="12">
        <v>210</v>
      </c>
      <c r="C1060" s="12">
        <v>10918</v>
      </c>
      <c r="D1060" s="12">
        <v>1059</v>
      </c>
      <c r="E1060" s="12" t="s">
        <v>243</v>
      </c>
      <c r="F1060" s="13">
        <v>45530</v>
      </c>
      <c r="G1060" s="26" t="s">
        <v>11712</v>
      </c>
      <c r="H1060" s="12">
        <v>25</v>
      </c>
      <c r="I1060" s="28">
        <f>VLOOKUP(B:B,DIM_PRODUCTS!A:F,5,FALSE)</f>
        <v>14</v>
      </c>
      <c r="J1060" s="28">
        <f>FACT_ORDERS[[#This Row],[ProductPrice]]*FACT_ORDERS[[#This Row],[Quantity]]</f>
        <v>350</v>
      </c>
      <c r="K1060" s="12" t="str">
        <f>VLOOKUP(C:C,DIM_CUSTOMERS!A:G,7,FALSE)</f>
        <v>Spain</v>
      </c>
      <c r="L1060" s="30" cm="1">
        <f t="array" ref="L1060">_xlfn.IFS(
    AND(FACT_ORDERS[[#This Row],[DeliveryMehtod]]="shippment",FACT_ORDERS[[#This Row],[TotalAmount]]&gt;=200), 0,
    AND(FACT_ORDERS[[#This Row],[DeliveryMehtod]]="pickup"), 15,
    AND(FACT_ORDERS[[#This Row],[DeliveryMehtod]]="shippment",FACT_ORDERS[[#This Row],[TotalAmount]]&lt;200), 35
)</f>
        <v>15</v>
      </c>
      <c r="M1060" s="12" t="str" cm="1">
        <f t="array" ref="M1060">_xlfn.IFS(
    SUMIFS(FACT_ORDERS[TotalAmount], FACT_ORDERS[WD_CUSTOMERS],FACT_ORDERS[[#This Row],[WD_CUSTOMERS]])&gt;=15000, "VIP",
    SUMIFS(FACT_ORDERS[TotalAmount], FACT_ORDERS[WD_CUSTOMERS],FACT_ORDERS[[#This Row],[WD_CUSTOMERS]])&gt;=8000, "Premium",
    TRUE, "Regular"
)</f>
        <v>VIP</v>
      </c>
      <c r="N1060" s="32" cm="1">
        <f t="array" ref="N1060">_xlfn.IFS(
   FACT_ORDERS[[#This Row],[TypeOfClient]]="VIP", 0.2,
   FACT_ORDERS[[#This Row],[TypeOfClient]]="Premium", 0.1,
   TRUE, 0
)</f>
        <v>0.2</v>
      </c>
      <c r="O1060" s="31" cm="1">
        <f t="array" ref="O1060">_xlfn.IFS(
   FACT_ORDERS[[#This Row],[TotalAmount]]&gt;1500, 0.15,
   FACT_ORDERS[[#This Row],[TotalAmount]]&gt;1000, 0.1,
   FACT_ORDERS[[#This Row],[TotalAmount]]&gt;500, 0.05,
   TRUE, 0
)</f>
        <v>0</v>
      </c>
      <c r="P1060" s="28">
        <f xml:space="preserve"> FACT_ORDERS[[#This Row],[TotalAmount]] * (1 - (FACT_ORDERS[[#This Row],[ClientDiscount]] + FACT_ORDERS[[#This Row],[OrderDiscount]]) )</f>
        <v>280</v>
      </c>
      <c r="Q1060" s="28">
        <f>FACT_ORDERS[[#This Row],[TotalAmountWithDiscount]]+FACT_ORDERS[[#This Row],[DeliveryCost]]</f>
        <v>295</v>
      </c>
      <c r="R1060" s="35">
        <v>45538</v>
      </c>
      <c r="S1060" s="35" t="str">
        <f>IF(NETWORKDAYS(FACT_ORDERS[[#This Row],[Order-Date]], FACT_ORDERS[[#This Row],[ArrivalDate ]]) &gt; 10, "Late", "On Time")</f>
        <v>On Time</v>
      </c>
    </row>
    <row r="1061" spans="1:19" x14ac:dyDescent="0.3">
      <c r="A1061" s="12">
        <v>6059</v>
      </c>
      <c r="B1061" s="12">
        <v>266</v>
      </c>
      <c r="C1061" s="12">
        <v>10918</v>
      </c>
      <c r="D1061" s="12">
        <v>1060</v>
      </c>
      <c r="E1061" s="12" t="s">
        <v>243</v>
      </c>
      <c r="F1061" s="13">
        <v>45464</v>
      </c>
      <c r="G1061" s="26" t="s">
        <v>11713</v>
      </c>
      <c r="H1061" s="12">
        <v>41</v>
      </c>
      <c r="I1061" s="28">
        <f>VLOOKUP(B:B,DIM_PRODUCTS!A:F,5,FALSE)</f>
        <v>12</v>
      </c>
      <c r="J1061" s="28">
        <f>FACT_ORDERS[[#This Row],[ProductPrice]]*FACT_ORDERS[[#This Row],[Quantity]]</f>
        <v>492</v>
      </c>
      <c r="K1061" s="12" t="str">
        <f>VLOOKUP(C:C,DIM_CUSTOMERS!A:G,7,FALSE)</f>
        <v>Spain</v>
      </c>
      <c r="L1061" s="30" cm="1">
        <f t="array" ref="L1061">_xlfn.IFS(
    AND(FACT_ORDERS[[#This Row],[DeliveryMehtod]]="shippment",FACT_ORDERS[[#This Row],[TotalAmount]]&gt;=200), 0,
    AND(FACT_ORDERS[[#This Row],[DeliveryMehtod]]="pickup"), 15,
    AND(FACT_ORDERS[[#This Row],[DeliveryMehtod]]="shippment",FACT_ORDERS[[#This Row],[TotalAmount]]&lt;200), 35
)</f>
        <v>15</v>
      </c>
      <c r="M1061" s="12" t="str" cm="1">
        <f t="array" ref="M1061">_xlfn.IFS(
    SUMIFS(FACT_ORDERS[TotalAmount], FACT_ORDERS[WD_CUSTOMERS],FACT_ORDERS[[#This Row],[WD_CUSTOMERS]])&gt;=15000, "VIP",
    SUMIFS(FACT_ORDERS[TotalAmount], FACT_ORDERS[WD_CUSTOMERS],FACT_ORDERS[[#This Row],[WD_CUSTOMERS]])&gt;=8000, "Premium",
    TRUE, "Regular"
)</f>
        <v>VIP</v>
      </c>
      <c r="N1061" s="32" cm="1">
        <f t="array" ref="N1061">_xlfn.IFS(
   FACT_ORDERS[[#This Row],[TypeOfClient]]="VIP", 0.2,
   FACT_ORDERS[[#This Row],[TypeOfClient]]="Premium", 0.1,
   TRUE, 0
)</f>
        <v>0.2</v>
      </c>
      <c r="O1061" s="31" cm="1">
        <f t="array" ref="O1061">_xlfn.IFS(
   FACT_ORDERS[[#This Row],[TotalAmount]]&gt;1500, 0.15,
   FACT_ORDERS[[#This Row],[TotalAmount]]&gt;1000, 0.1,
   FACT_ORDERS[[#This Row],[TotalAmount]]&gt;500, 0.05,
   TRUE, 0
)</f>
        <v>0</v>
      </c>
      <c r="P1061" s="28">
        <f xml:space="preserve"> FACT_ORDERS[[#This Row],[TotalAmount]] * (1 - (FACT_ORDERS[[#This Row],[ClientDiscount]] + FACT_ORDERS[[#This Row],[OrderDiscount]]) )</f>
        <v>393.6</v>
      </c>
      <c r="Q1061" s="28">
        <f>FACT_ORDERS[[#This Row],[TotalAmountWithDiscount]]+FACT_ORDERS[[#This Row],[DeliveryCost]]</f>
        <v>408.6</v>
      </c>
      <c r="R1061" s="35">
        <v>45478</v>
      </c>
      <c r="S1061" s="35" t="str">
        <f>IF(NETWORKDAYS(FACT_ORDERS[[#This Row],[Order-Date]], FACT_ORDERS[[#This Row],[ArrivalDate ]]) &gt; 10, "Late", "On Time")</f>
        <v>Late</v>
      </c>
    </row>
    <row r="1062" spans="1:19" x14ac:dyDescent="0.3">
      <c r="A1062" s="12">
        <v>6060</v>
      </c>
      <c r="B1062" s="12">
        <v>268</v>
      </c>
      <c r="C1062" s="12">
        <v>10918</v>
      </c>
      <c r="D1062" s="12">
        <v>1061</v>
      </c>
      <c r="E1062" s="12" t="s">
        <v>243</v>
      </c>
      <c r="F1062" s="13">
        <v>45386</v>
      </c>
      <c r="G1062" s="26" t="s">
        <v>11714</v>
      </c>
      <c r="H1062" s="12">
        <v>33</v>
      </c>
      <c r="I1062" s="28">
        <f>VLOOKUP(B:B,DIM_PRODUCTS!A:F,5,FALSE)</f>
        <v>29</v>
      </c>
      <c r="J1062" s="28">
        <f>FACT_ORDERS[[#This Row],[ProductPrice]]*FACT_ORDERS[[#This Row],[Quantity]]</f>
        <v>957</v>
      </c>
      <c r="K1062" s="12" t="str">
        <f>VLOOKUP(C:C,DIM_CUSTOMERS!A:G,7,FALSE)</f>
        <v>Spain</v>
      </c>
      <c r="L1062" s="30" cm="1">
        <f t="array" ref="L1062">_xlfn.IFS(
    AND(FACT_ORDERS[[#This Row],[DeliveryMehtod]]="shippment",FACT_ORDERS[[#This Row],[TotalAmount]]&gt;=200), 0,
    AND(FACT_ORDERS[[#This Row],[DeliveryMehtod]]="pickup"), 15,
    AND(FACT_ORDERS[[#This Row],[DeliveryMehtod]]="shippment",FACT_ORDERS[[#This Row],[TotalAmount]]&lt;200), 35
)</f>
        <v>15</v>
      </c>
      <c r="M1062" s="12" t="str" cm="1">
        <f t="array" ref="M1062">_xlfn.IFS(
    SUMIFS(FACT_ORDERS[TotalAmount], FACT_ORDERS[WD_CUSTOMERS],FACT_ORDERS[[#This Row],[WD_CUSTOMERS]])&gt;=15000, "VIP",
    SUMIFS(FACT_ORDERS[TotalAmount], FACT_ORDERS[WD_CUSTOMERS],FACT_ORDERS[[#This Row],[WD_CUSTOMERS]])&gt;=8000, "Premium",
    TRUE, "Regular"
)</f>
        <v>VIP</v>
      </c>
      <c r="N1062" s="32" cm="1">
        <f t="array" ref="N1062">_xlfn.IFS(
   FACT_ORDERS[[#This Row],[TypeOfClient]]="VIP", 0.2,
   FACT_ORDERS[[#This Row],[TypeOfClient]]="Premium", 0.1,
   TRUE, 0
)</f>
        <v>0.2</v>
      </c>
      <c r="O1062" s="31" cm="1">
        <f t="array" ref="O1062">_xlfn.IFS(
   FACT_ORDERS[[#This Row],[TotalAmount]]&gt;1500, 0.15,
   FACT_ORDERS[[#This Row],[TotalAmount]]&gt;1000, 0.1,
   FACT_ORDERS[[#This Row],[TotalAmount]]&gt;500, 0.05,
   TRUE, 0
)</f>
        <v>0.05</v>
      </c>
      <c r="P1062" s="28">
        <f xml:space="preserve"> FACT_ORDERS[[#This Row],[TotalAmount]] * (1 - (FACT_ORDERS[[#This Row],[ClientDiscount]] + FACT_ORDERS[[#This Row],[OrderDiscount]]) )</f>
        <v>717.75</v>
      </c>
      <c r="Q1062" s="28">
        <f>FACT_ORDERS[[#This Row],[TotalAmountWithDiscount]]+FACT_ORDERS[[#This Row],[DeliveryCost]]</f>
        <v>732.75</v>
      </c>
      <c r="R1062" s="35">
        <v>45397</v>
      </c>
      <c r="S1062" s="35" t="str">
        <f>IF(NETWORKDAYS(FACT_ORDERS[[#This Row],[Order-Date]], FACT_ORDERS[[#This Row],[ArrivalDate ]]) &gt; 10, "Late", "On Time")</f>
        <v>On Time</v>
      </c>
    </row>
    <row r="1063" spans="1:19" x14ac:dyDescent="0.3">
      <c r="A1063" s="12">
        <v>6061</v>
      </c>
      <c r="B1063" s="12">
        <v>256</v>
      </c>
      <c r="C1063" s="12">
        <v>10966</v>
      </c>
      <c r="D1063" s="12">
        <v>1062</v>
      </c>
      <c r="E1063" s="12" t="s">
        <v>244</v>
      </c>
      <c r="F1063" s="13">
        <v>45384</v>
      </c>
      <c r="G1063" s="26" t="s">
        <v>11715</v>
      </c>
      <c r="H1063" s="12">
        <v>32</v>
      </c>
      <c r="I1063" s="28">
        <f>VLOOKUP(B:B,DIM_PRODUCTS!A:F,5,FALSE)</f>
        <v>14</v>
      </c>
      <c r="J1063" s="28">
        <f>FACT_ORDERS[[#This Row],[ProductPrice]]*FACT_ORDERS[[#This Row],[Quantity]]</f>
        <v>448</v>
      </c>
      <c r="K1063" s="12" t="str">
        <f>VLOOKUP(C:C,DIM_CUSTOMERS!A:G,7,FALSE)</f>
        <v>Kenya</v>
      </c>
      <c r="L1063" s="30" cm="1">
        <f t="array" ref="L1063">_xlfn.IFS(
    AND(FACT_ORDERS[[#This Row],[DeliveryMehtod]]="shippment",FACT_ORDERS[[#This Row],[TotalAmount]]&gt;=200), 0,
    AND(FACT_ORDERS[[#This Row],[DeliveryMehtod]]="pickup"), 15,
    AND(FACT_ORDERS[[#This Row],[DeliveryMehtod]]="shippment",FACT_ORDERS[[#This Row],[TotalAmount]]&lt;200), 35
)</f>
        <v>0</v>
      </c>
      <c r="M1063" s="12" t="str" cm="1">
        <f t="array" ref="M1063">_xlfn.IFS(
    SUMIFS(FACT_ORDERS[TotalAmount], FACT_ORDERS[WD_CUSTOMERS],FACT_ORDERS[[#This Row],[WD_CUSTOMERS]])&gt;=15000, "VIP",
    SUMIFS(FACT_ORDERS[TotalAmount], FACT_ORDERS[WD_CUSTOMERS],FACT_ORDERS[[#This Row],[WD_CUSTOMERS]])&gt;=8000, "Premium",
    TRUE, "Regular"
)</f>
        <v>VIP</v>
      </c>
      <c r="N1063" s="32" cm="1">
        <f t="array" ref="N1063">_xlfn.IFS(
   FACT_ORDERS[[#This Row],[TypeOfClient]]="VIP", 0.2,
   FACT_ORDERS[[#This Row],[TypeOfClient]]="Premium", 0.1,
   TRUE, 0
)</f>
        <v>0.2</v>
      </c>
      <c r="O1063" s="31" cm="1">
        <f t="array" ref="O1063">_xlfn.IFS(
   FACT_ORDERS[[#This Row],[TotalAmount]]&gt;1500, 0.15,
   FACT_ORDERS[[#This Row],[TotalAmount]]&gt;1000, 0.1,
   FACT_ORDERS[[#This Row],[TotalAmount]]&gt;500, 0.05,
   TRUE, 0
)</f>
        <v>0</v>
      </c>
      <c r="P1063" s="28">
        <f xml:space="preserve"> FACT_ORDERS[[#This Row],[TotalAmount]] * (1 - (FACT_ORDERS[[#This Row],[ClientDiscount]] + FACT_ORDERS[[#This Row],[OrderDiscount]]) )</f>
        <v>358.40000000000003</v>
      </c>
      <c r="Q1063" s="28">
        <f>FACT_ORDERS[[#This Row],[TotalAmountWithDiscount]]+FACT_ORDERS[[#This Row],[DeliveryCost]]</f>
        <v>358.40000000000003</v>
      </c>
      <c r="R1063" s="35">
        <v>45403</v>
      </c>
      <c r="S1063" s="35" t="str">
        <f>IF(NETWORKDAYS(FACT_ORDERS[[#This Row],[Order-Date]], FACT_ORDERS[[#This Row],[ArrivalDate ]]) &gt; 10, "Late", "On Time")</f>
        <v>Late</v>
      </c>
    </row>
    <row r="1064" spans="1:19" x14ac:dyDescent="0.3">
      <c r="A1064" s="12">
        <v>6062</v>
      </c>
      <c r="B1064" s="12">
        <v>277</v>
      </c>
      <c r="C1064" s="12">
        <v>10966</v>
      </c>
      <c r="D1064" s="12">
        <v>1063</v>
      </c>
      <c r="E1064" s="12" t="s">
        <v>244</v>
      </c>
      <c r="F1064" s="13">
        <v>45384</v>
      </c>
      <c r="G1064" s="26" t="s">
        <v>11716</v>
      </c>
      <c r="H1064" s="12">
        <v>39</v>
      </c>
      <c r="I1064" s="28">
        <f>VLOOKUP(B:B,DIM_PRODUCTS!A:F,5,FALSE)</f>
        <v>19</v>
      </c>
      <c r="J1064" s="28">
        <f>FACT_ORDERS[[#This Row],[ProductPrice]]*FACT_ORDERS[[#This Row],[Quantity]]</f>
        <v>741</v>
      </c>
      <c r="K1064" s="12" t="str">
        <f>VLOOKUP(C:C,DIM_CUSTOMERS!A:G,7,FALSE)</f>
        <v>Kenya</v>
      </c>
      <c r="L1064" s="30" cm="1">
        <f t="array" ref="L1064">_xlfn.IFS(
    AND(FACT_ORDERS[[#This Row],[DeliveryMehtod]]="shippment",FACT_ORDERS[[#This Row],[TotalAmount]]&gt;=200), 0,
    AND(FACT_ORDERS[[#This Row],[DeliveryMehtod]]="pickup"), 15,
    AND(FACT_ORDERS[[#This Row],[DeliveryMehtod]]="shippment",FACT_ORDERS[[#This Row],[TotalAmount]]&lt;200), 35
)</f>
        <v>0</v>
      </c>
      <c r="M1064" s="12" t="str" cm="1">
        <f t="array" ref="M1064">_xlfn.IFS(
    SUMIFS(FACT_ORDERS[TotalAmount], FACT_ORDERS[WD_CUSTOMERS],FACT_ORDERS[[#This Row],[WD_CUSTOMERS]])&gt;=15000, "VIP",
    SUMIFS(FACT_ORDERS[TotalAmount], FACT_ORDERS[WD_CUSTOMERS],FACT_ORDERS[[#This Row],[WD_CUSTOMERS]])&gt;=8000, "Premium",
    TRUE, "Regular"
)</f>
        <v>VIP</v>
      </c>
      <c r="N1064" s="32" cm="1">
        <f t="array" ref="N1064">_xlfn.IFS(
   FACT_ORDERS[[#This Row],[TypeOfClient]]="VIP", 0.2,
   FACT_ORDERS[[#This Row],[TypeOfClient]]="Premium", 0.1,
   TRUE, 0
)</f>
        <v>0.2</v>
      </c>
      <c r="O1064" s="31" cm="1">
        <f t="array" ref="O1064">_xlfn.IFS(
   FACT_ORDERS[[#This Row],[TotalAmount]]&gt;1500, 0.15,
   FACT_ORDERS[[#This Row],[TotalAmount]]&gt;1000, 0.1,
   FACT_ORDERS[[#This Row],[TotalAmount]]&gt;500, 0.05,
   TRUE, 0
)</f>
        <v>0.05</v>
      </c>
      <c r="P1064" s="28">
        <f xml:space="preserve"> FACT_ORDERS[[#This Row],[TotalAmount]] * (1 - (FACT_ORDERS[[#This Row],[ClientDiscount]] + FACT_ORDERS[[#This Row],[OrderDiscount]]) )</f>
        <v>555.75</v>
      </c>
      <c r="Q1064" s="28">
        <f>FACT_ORDERS[[#This Row],[TotalAmountWithDiscount]]+FACT_ORDERS[[#This Row],[DeliveryCost]]</f>
        <v>555.75</v>
      </c>
      <c r="R1064" s="35">
        <v>45393</v>
      </c>
      <c r="S1064" s="35" t="str">
        <f>IF(NETWORKDAYS(FACT_ORDERS[[#This Row],[Order-Date]], FACT_ORDERS[[#This Row],[ArrivalDate ]]) &gt; 10, "Late", "On Time")</f>
        <v>On Time</v>
      </c>
    </row>
    <row r="1065" spans="1:19" x14ac:dyDescent="0.3">
      <c r="A1065" s="12">
        <v>6063</v>
      </c>
      <c r="B1065" s="12">
        <v>237</v>
      </c>
      <c r="C1065" s="12">
        <v>10966</v>
      </c>
      <c r="D1065" s="12">
        <v>1064</v>
      </c>
      <c r="E1065" s="12" t="s">
        <v>244</v>
      </c>
      <c r="F1065" s="13">
        <v>45384</v>
      </c>
      <c r="G1065" s="26" t="s">
        <v>11717</v>
      </c>
      <c r="H1065" s="12">
        <v>24</v>
      </c>
      <c r="I1065" s="28">
        <f>VLOOKUP(B:B,DIM_PRODUCTS!A:F,5,FALSE)</f>
        <v>17</v>
      </c>
      <c r="J1065" s="28">
        <f>FACT_ORDERS[[#This Row],[ProductPrice]]*FACT_ORDERS[[#This Row],[Quantity]]</f>
        <v>408</v>
      </c>
      <c r="K1065" s="12" t="str">
        <f>VLOOKUP(C:C,DIM_CUSTOMERS!A:G,7,FALSE)</f>
        <v>Kenya</v>
      </c>
      <c r="L1065" s="30" cm="1">
        <f t="array" ref="L1065">_xlfn.IFS(
    AND(FACT_ORDERS[[#This Row],[DeliveryMehtod]]="shippment",FACT_ORDERS[[#This Row],[TotalAmount]]&gt;=200), 0,
    AND(FACT_ORDERS[[#This Row],[DeliveryMehtod]]="pickup"), 15,
    AND(FACT_ORDERS[[#This Row],[DeliveryMehtod]]="shippment",FACT_ORDERS[[#This Row],[TotalAmount]]&lt;200), 35
)</f>
        <v>0</v>
      </c>
      <c r="M1065" s="12" t="str" cm="1">
        <f t="array" ref="M1065">_xlfn.IFS(
    SUMIFS(FACT_ORDERS[TotalAmount], FACT_ORDERS[WD_CUSTOMERS],FACT_ORDERS[[#This Row],[WD_CUSTOMERS]])&gt;=15000, "VIP",
    SUMIFS(FACT_ORDERS[TotalAmount], FACT_ORDERS[WD_CUSTOMERS],FACT_ORDERS[[#This Row],[WD_CUSTOMERS]])&gt;=8000, "Premium",
    TRUE, "Regular"
)</f>
        <v>VIP</v>
      </c>
      <c r="N1065" s="32" cm="1">
        <f t="array" ref="N1065">_xlfn.IFS(
   FACT_ORDERS[[#This Row],[TypeOfClient]]="VIP", 0.2,
   FACT_ORDERS[[#This Row],[TypeOfClient]]="Premium", 0.1,
   TRUE, 0
)</f>
        <v>0.2</v>
      </c>
      <c r="O1065" s="31" cm="1">
        <f t="array" ref="O1065">_xlfn.IFS(
   FACT_ORDERS[[#This Row],[TotalAmount]]&gt;1500, 0.15,
   FACT_ORDERS[[#This Row],[TotalAmount]]&gt;1000, 0.1,
   FACT_ORDERS[[#This Row],[TotalAmount]]&gt;500, 0.05,
   TRUE, 0
)</f>
        <v>0</v>
      </c>
      <c r="P1065" s="28">
        <f xml:space="preserve"> FACT_ORDERS[[#This Row],[TotalAmount]] * (1 - (FACT_ORDERS[[#This Row],[ClientDiscount]] + FACT_ORDERS[[#This Row],[OrderDiscount]]) )</f>
        <v>326.40000000000003</v>
      </c>
      <c r="Q1065" s="28">
        <f>FACT_ORDERS[[#This Row],[TotalAmountWithDiscount]]+FACT_ORDERS[[#This Row],[DeliveryCost]]</f>
        <v>326.40000000000003</v>
      </c>
      <c r="R1065" s="35">
        <v>45392</v>
      </c>
      <c r="S1065" s="35" t="str">
        <f>IF(NETWORKDAYS(FACT_ORDERS[[#This Row],[Order-Date]], FACT_ORDERS[[#This Row],[ArrivalDate ]]) &gt; 10, "Late", "On Time")</f>
        <v>On Time</v>
      </c>
    </row>
    <row r="1066" spans="1:19" x14ac:dyDescent="0.3">
      <c r="A1066" s="12">
        <v>6064</v>
      </c>
      <c r="B1066" s="12">
        <v>204</v>
      </c>
      <c r="C1066" s="12">
        <v>10966</v>
      </c>
      <c r="D1066" s="12">
        <v>1065</v>
      </c>
      <c r="E1066" s="12" t="s">
        <v>244</v>
      </c>
      <c r="F1066" s="13">
        <v>45254</v>
      </c>
      <c r="G1066" s="26" t="s">
        <v>11718</v>
      </c>
      <c r="H1066" s="12">
        <v>15</v>
      </c>
      <c r="I1066" s="28">
        <f>VLOOKUP(B:B,DIM_PRODUCTS!A:F,5,FALSE)</f>
        <v>6</v>
      </c>
      <c r="J1066" s="28">
        <f>FACT_ORDERS[[#This Row],[ProductPrice]]*FACT_ORDERS[[#This Row],[Quantity]]</f>
        <v>90</v>
      </c>
      <c r="K1066" s="12" t="str">
        <f>VLOOKUP(C:C,DIM_CUSTOMERS!A:G,7,FALSE)</f>
        <v>Kenya</v>
      </c>
      <c r="L1066" s="30" cm="1">
        <f t="array" ref="L1066">_xlfn.IFS(
    AND(FACT_ORDERS[[#This Row],[DeliveryMehtod]]="shippment",FACT_ORDERS[[#This Row],[TotalAmount]]&gt;=200), 0,
    AND(FACT_ORDERS[[#This Row],[DeliveryMehtod]]="pickup"), 15,
    AND(FACT_ORDERS[[#This Row],[DeliveryMehtod]]="shippment",FACT_ORDERS[[#This Row],[TotalAmount]]&lt;200), 35
)</f>
        <v>35</v>
      </c>
      <c r="M1066" s="12" t="str" cm="1">
        <f t="array" ref="M1066">_xlfn.IFS(
    SUMIFS(FACT_ORDERS[TotalAmount], FACT_ORDERS[WD_CUSTOMERS],FACT_ORDERS[[#This Row],[WD_CUSTOMERS]])&gt;=15000, "VIP",
    SUMIFS(FACT_ORDERS[TotalAmount], FACT_ORDERS[WD_CUSTOMERS],FACT_ORDERS[[#This Row],[WD_CUSTOMERS]])&gt;=8000, "Premium",
    TRUE, "Regular"
)</f>
        <v>VIP</v>
      </c>
      <c r="N1066" s="32" cm="1">
        <f t="array" ref="N1066">_xlfn.IFS(
   FACT_ORDERS[[#This Row],[TypeOfClient]]="VIP", 0.2,
   FACT_ORDERS[[#This Row],[TypeOfClient]]="Premium", 0.1,
   TRUE, 0
)</f>
        <v>0.2</v>
      </c>
      <c r="O1066" s="31" cm="1">
        <f t="array" ref="O1066">_xlfn.IFS(
   FACT_ORDERS[[#This Row],[TotalAmount]]&gt;1500, 0.15,
   FACT_ORDERS[[#This Row],[TotalAmount]]&gt;1000, 0.1,
   FACT_ORDERS[[#This Row],[TotalAmount]]&gt;500, 0.05,
   TRUE, 0
)</f>
        <v>0</v>
      </c>
      <c r="P1066" s="28">
        <f xml:space="preserve"> FACT_ORDERS[[#This Row],[TotalAmount]] * (1 - (FACT_ORDERS[[#This Row],[ClientDiscount]] + FACT_ORDERS[[#This Row],[OrderDiscount]]) )</f>
        <v>72</v>
      </c>
      <c r="Q1066" s="28">
        <f>FACT_ORDERS[[#This Row],[TotalAmountWithDiscount]]+FACT_ORDERS[[#This Row],[DeliveryCost]]</f>
        <v>107</v>
      </c>
      <c r="R1066" s="35">
        <v>45268</v>
      </c>
      <c r="S1066" s="35" t="str">
        <f>IF(NETWORKDAYS(FACT_ORDERS[[#This Row],[Order-Date]], FACT_ORDERS[[#This Row],[ArrivalDate ]]) &gt; 10, "Late", "On Time")</f>
        <v>Late</v>
      </c>
    </row>
    <row r="1067" spans="1:19" x14ac:dyDescent="0.3">
      <c r="A1067" s="12">
        <v>6065</v>
      </c>
      <c r="B1067" s="12">
        <v>225</v>
      </c>
      <c r="C1067" s="12">
        <v>10409</v>
      </c>
      <c r="D1067" s="12">
        <v>1066</v>
      </c>
      <c r="E1067" s="12" t="s">
        <v>244</v>
      </c>
      <c r="F1067" s="13">
        <v>45134</v>
      </c>
      <c r="G1067" s="26" t="s">
        <v>11719</v>
      </c>
      <c r="H1067" s="12">
        <v>27</v>
      </c>
      <c r="I1067" s="28">
        <f>VLOOKUP(B:B,DIM_PRODUCTS!A:F,5,FALSE)</f>
        <v>21</v>
      </c>
      <c r="J1067" s="28">
        <f>FACT_ORDERS[[#This Row],[ProductPrice]]*FACT_ORDERS[[#This Row],[Quantity]]</f>
        <v>567</v>
      </c>
      <c r="K1067" s="12" t="str">
        <f>VLOOKUP(C:C,DIM_CUSTOMERS!A:G,7,FALSE)</f>
        <v>Canada</v>
      </c>
      <c r="L1067" s="30" cm="1">
        <f t="array" ref="L1067">_xlfn.IFS(
    AND(FACT_ORDERS[[#This Row],[DeliveryMehtod]]="shippment",FACT_ORDERS[[#This Row],[TotalAmount]]&gt;=200), 0,
    AND(FACT_ORDERS[[#This Row],[DeliveryMehtod]]="pickup"), 15,
    AND(FACT_ORDERS[[#This Row],[DeliveryMehtod]]="shippment",FACT_ORDERS[[#This Row],[TotalAmount]]&lt;200), 35
)</f>
        <v>0</v>
      </c>
      <c r="M1067" s="12" t="str" cm="1">
        <f t="array" ref="M1067">_xlfn.IFS(
    SUMIFS(FACT_ORDERS[TotalAmount], FACT_ORDERS[WD_CUSTOMERS],FACT_ORDERS[[#This Row],[WD_CUSTOMERS]])&gt;=15000, "VIP",
    SUMIFS(FACT_ORDERS[TotalAmount], FACT_ORDERS[WD_CUSTOMERS],FACT_ORDERS[[#This Row],[WD_CUSTOMERS]])&gt;=8000, "Premium",
    TRUE, "Regular"
)</f>
        <v>Regular</v>
      </c>
      <c r="N1067" s="32" cm="1">
        <f t="array" ref="N1067">_xlfn.IFS(
   FACT_ORDERS[[#This Row],[TypeOfClient]]="VIP", 0.2,
   FACT_ORDERS[[#This Row],[TypeOfClient]]="Premium", 0.1,
   TRUE, 0
)</f>
        <v>0</v>
      </c>
      <c r="O1067" s="31" cm="1">
        <f t="array" ref="O1067">_xlfn.IFS(
   FACT_ORDERS[[#This Row],[TotalAmount]]&gt;1500, 0.15,
   FACT_ORDERS[[#This Row],[TotalAmount]]&gt;1000, 0.1,
   FACT_ORDERS[[#This Row],[TotalAmount]]&gt;500, 0.05,
   TRUE, 0
)</f>
        <v>0.05</v>
      </c>
      <c r="P1067" s="28">
        <f xml:space="preserve"> FACT_ORDERS[[#This Row],[TotalAmount]] * (1 - (FACT_ORDERS[[#This Row],[ClientDiscount]] + FACT_ORDERS[[#This Row],[OrderDiscount]]) )</f>
        <v>538.65</v>
      </c>
      <c r="Q1067" s="28">
        <f>FACT_ORDERS[[#This Row],[TotalAmountWithDiscount]]+FACT_ORDERS[[#This Row],[DeliveryCost]]</f>
        <v>538.65</v>
      </c>
      <c r="R1067" s="35">
        <v>45144</v>
      </c>
      <c r="S1067" s="35" t="str">
        <f>IF(NETWORKDAYS(FACT_ORDERS[[#This Row],[Order-Date]], FACT_ORDERS[[#This Row],[ArrivalDate ]]) &gt; 10, "Late", "On Time")</f>
        <v>On Time</v>
      </c>
    </row>
    <row r="1068" spans="1:19" x14ac:dyDescent="0.3">
      <c r="A1068" s="12">
        <v>6066</v>
      </c>
      <c r="B1068" s="12">
        <v>216</v>
      </c>
      <c r="C1068" s="12">
        <v>10192</v>
      </c>
      <c r="D1068" s="12">
        <v>1067</v>
      </c>
      <c r="E1068" s="12" t="s">
        <v>244</v>
      </c>
      <c r="F1068" s="13">
        <v>44575</v>
      </c>
      <c r="G1068" s="26" t="s">
        <v>11720</v>
      </c>
      <c r="H1068" s="12">
        <v>31</v>
      </c>
      <c r="I1068" s="28">
        <f>VLOOKUP(B:B,DIM_PRODUCTS!A:F,5,FALSE)</f>
        <v>23</v>
      </c>
      <c r="J1068" s="28">
        <f>FACT_ORDERS[[#This Row],[ProductPrice]]*FACT_ORDERS[[#This Row],[Quantity]]</f>
        <v>713</v>
      </c>
      <c r="K1068" s="12" t="str">
        <f>VLOOKUP(C:C,DIM_CUSTOMERS!A:G,7,FALSE)</f>
        <v>USA</v>
      </c>
      <c r="L1068" s="30" cm="1">
        <f t="array" ref="L1068">_xlfn.IFS(
    AND(FACT_ORDERS[[#This Row],[DeliveryMehtod]]="shippment",FACT_ORDERS[[#This Row],[TotalAmount]]&gt;=200), 0,
    AND(FACT_ORDERS[[#This Row],[DeliveryMehtod]]="pickup"), 15,
    AND(FACT_ORDERS[[#This Row],[DeliveryMehtod]]="shippment",FACT_ORDERS[[#This Row],[TotalAmount]]&lt;200), 35
)</f>
        <v>0</v>
      </c>
      <c r="M1068" s="12" t="str" cm="1">
        <f t="array" ref="M1068">_xlfn.IFS(
    SUMIFS(FACT_ORDERS[TotalAmount], FACT_ORDERS[WD_CUSTOMERS],FACT_ORDERS[[#This Row],[WD_CUSTOMERS]])&gt;=15000, "VIP",
    SUMIFS(FACT_ORDERS[TotalAmount], FACT_ORDERS[WD_CUSTOMERS],FACT_ORDERS[[#This Row],[WD_CUSTOMERS]])&gt;=8000, "Premium",
    TRUE, "Regular"
)</f>
        <v>Regular</v>
      </c>
      <c r="N1068" s="32" cm="1">
        <f t="array" ref="N1068">_xlfn.IFS(
   FACT_ORDERS[[#This Row],[TypeOfClient]]="VIP", 0.2,
   FACT_ORDERS[[#This Row],[TypeOfClient]]="Premium", 0.1,
   TRUE, 0
)</f>
        <v>0</v>
      </c>
      <c r="O1068" s="31" cm="1">
        <f t="array" ref="O1068">_xlfn.IFS(
   FACT_ORDERS[[#This Row],[TotalAmount]]&gt;1500, 0.15,
   FACT_ORDERS[[#This Row],[TotalAmount]]&gt;1000, 0.1,
   FACT_ORDERS[[#This Row],[TotalAmount]]&gt;500, 0.05,
   TRUE, 0
)</f>
        <v>0.05</v>
      </c>
      <c r="P1068" s="28">
        <f xml:space="preserve"> FACT_ORDERS[[#This Row],[TotalAmount]] * (1 - (FACT_ORDERS[[#This Row],[ClientDiscount]] + FACT_ORDERS[[#This Row],[OrderDiscount]]) )</f>
        <v>677.35</v>
      </c>
      <c r="Q1068" s="28">
        <f>FACT_ORDERS[[#This Row],[TotalAmountWithDiscount]]+FACT_ORDERS[[#This Row],[DeliveryCost]]</f>
        <v>677.35</v>
      </c>
      <c r="R1068" s="35">
        <v>44584</v>
      </c>
      <c r="S1068" s="35" t="str">
        <f>IF(NETWORKDAYS(FACT_ORDERS[[#This Row],[Order-Date]], FACT_ORDERS[[#This Row],[ArrivalDate ]]) &gt; 10, "Late", "On Time")</f>
        <v>On Time</v>
      </c>
    </row>
    <row r="1069" spans="1:19" x14ac:dyDescent="0.3">
      <c r="A1069" s="12">
        <v>6067</v>
      </c>
      <c r="B1069" s="12">
        <v>285</v>
      </c>
      <c r="C1069" s="12">
        <v>10459</v>
      </c>
      <c r="D1069" s="12">
        <v>1068</v>
      </c>
      <c r="E1069" s="12" t="s">
        <v>244</v>
      </c>
      <c r="F1069" s="13">
        <v>45513</v>
      </c>
      <c r="G1069" s="26" t="s">
        <v>11205</v>
      </c>
      <c r="H1069" s="12">
        <v>11</v>
      </c>
      <c r="I1069" s="28">
        <f>VLOOKUP(B:B,DIM_PRODUCTS!A:F,5,FALSE)</f>
        <v>26</v>
      </c>
      <c r="J1069" s="28">
        <f>FACT_ORDERS[[#This Row],[ProductPrice]]*FACT_ORDERS[[#This Row],[Quantity]]</f>
        <v>286</v>
      </c>
      <c r="K1069" s="12" t="str">
        <f>VLOOKUP(C:C,DIM_CUSTOMERS!A:G,7,FALSE)</f>
        <v>China</v>
      </c>
      <c r="L1069" s="30" cm="1">
        <f t="array" ref="L1069">_xlfn.IFS(
    AND(FACT_ORDERS[[#This Row],[DeliveryMehtod]]="shippment",FACT_ORDERS[[#This Row],[TotalAmount]]&gt;=200), 0,
    AND(FACT_ORDERS[[#This Row],[DeliveryMehtod]]="pickup"), 15,
    AND(FACT_ORDERS[[#This Row],[DeliveryMehtod]]="shippment",FACT_ORDERS[[#This Row],[TotalAmount]]&lt;200), 35
)</f>
        <v>0</v>
      </c>
      <c r="M1069" s="12" t="str" cm="1">
        <f t="array" ref="M1069">_xlfn.IFS(
    SUMIFS(FACT_ORDERS[TotalAmount], FACT_ORDERS[WD_CUSTOMERS],FACT_ORDERS[[#This Row],[WD_CUSTOMERS]])&gt;=15000, "VIP",
    SUMIFS(FACT_ORDERS[TotalAmount], FACT_ORDERS[WD_CUSTOMERS],FACT_ORDERS[[#This Row],[WD_CUSTOMERS]])&gt;=8000, "Premium",
    TRUE, "Regular"
)</f>
        <v>Regular</v>
      </c>
      <c r="N1069" s="32" cm="1">
        <f t="array" ref="N1069">_xlfn.IFS(
   FACT_ORDERS[[#This Row],[TypeOfClient]]="VIP", 0.2,
   FACT_ORDERS[[#This Row],[TypeOfClient]]="Premium", 0.1,
   TRUE, 0
)</f>
        <v>0</v>
      </c>
      <c r="O1069" s="31" cm="1">
        <f t="array" ref="O1069">_xlfn.IFS(
   FACT_ORDERS[[#This Row],[TotalAmount]]&gt;1500, 0.15,
   FACT_ORDERS[[#This Row],[TotalAmount]]&gt;1000, 0.1,
   FACT_ORDERS[[#This Row],[TotalAmount]]&gt;500, 0.05,
   TRUE, 0
)</f>
        <v>0</v>
      </c>
      <c r="P1069" s="28">
        <f xml:space="preserve"> FACT_ORDERS[[#This Row],[TotalAmount]] * (1 - (FACT_ORDERS[[#This Row],[ClientDiscount]] + FACT_ORDERS[[#This Row],[OrderDiscount]]) )</f>
        <v>286</v>
      </c>
      <c r="Q1069" s="28">
        <f>FACT_ORDERS[[#This Row],[TotalAmountWithDiscount]]+FACT_ORDERS[[#This Row],[DeliveryCost]]</f>
        <v>286</v>
      </c>
      <c r="R1069" s="35">
        <v>45524</v>
      </c>
      <c r="S1069" s="35" t="str">
        <f>IF(NETWORKDAYS(FACT_ORDERS[[#This Row],[Order-Date]], FACT_ORDERS[[#This Row],[ArrivalDate ]]) &gt; 10, "Late", "On Time")</f>
        <v>On Time</v>
      </c>
    </row>
    <row r="1070" spans="1:19" x14ac:dyDescent="0.3">
      <c r="A1070" s="12">
        <v>6068</v>
      </c>
      <c r="B1070" s="12">
        <v>273</v>
      </c>
      <c r="C1070" s="12">
        <v>10237</v>
      </c>
      <c r="D1070" s="12">
        <v>1069</v>
      </c>
      <c r="E1070" s="12" t="s">
        <v>244</v>
      </c>
      <c r="F1070" s="13">
        <v>45241</v>
      </c>
      <c r="G1070" s="26" t="s">
        <v>11721</v>
      </c>
      <c r="H1070" s="12">
        <v>18</v>
      </c>
      <c r="I1070" s="28">
        <f>VLOOKUP(B:B,DIM_PRODUCTS!A:F,5,FALSE)</f>
        <v>20</v>
      </c>
      <c r="J1070" s="28">
        <f>FACT_ORDERS[[#This Row],[ProductPrice]]*FACT_ORDERS[[#This Row],[Quantity]]</f>
        <v>360</v>
      </c>
      <c r="K1070" s="12" t="str">
        <f>VLOOKUP(C:C,DIM_CUSTOMERS!A:G,7,FALSE)</f>
        <v>Canada</v>
      </c>
      <c r="L1070" s="30" cm="1">
        <f t="array" ref="L1070">_xlfn.IFS(
    AND(FACT_ORDERS[[#This Row],[DeliveryMehtod]]="shippment",FACT_ORDERS[[#This Row],[TotalAmount]]&gt;=200), 0,
    AND(FACT_ORDERS[[#This Row],[DeliveryMehtod]]="pickup"), 15,
    AND(FACT_ORDERS[[#This Row],[DeliveryMehtod]]="shippment",FACT_ORDERS[[#This Row],[TotalAmount]]&lt;200), 35
)</f>
        <v>0</v>
      </c>
      <c r="M1070" s="12" t="str" cm="1">
        <f t="array" ref="M1070">_xlfn.IFS(
    SUMIFS(FACT_ORDERS[TotalAmount], FACT_ORDERS[WD_CUSTOMERS],FACT_ORDERS[[#This Row],[WD_CUSTOMERS]])&gt;=15000, "VIP",
    SUMIFS(FACT_ORDERS[TotalAmount], FACT_ORDERS[WD_CUSTOMERS],FACT_ORDERS[[#This Row],[WD_CUSTOMERS]])&gt;=8000, "Premium",
    TRUE, "Regular"
)</f>
        <v>Premium</v>
      </c>
      <c r="N1070" s="32" cm="1">
        <f t="array" ref="N1070">_xlfn.IFS(
   FACT_ORDERS[[#This Row],[TypeOfClient]]="VIP", 0.2,
   FACT_ORDERS[[#This Row],[TypeOfClient]]="Premium", 0.1,
   TRUE, 0
)</f>
        <v>0.1</v>
      </c>
      <c r="O1070" s="31" cm="1">
        <f t="array" ref="O1070">_xlfn.IFS(
   FACT_ORDERS[[#This Row],[TotalAmount]]&gt;1500, 0.15,
   FACT_ORDERS[[#This Row],[TotalAmount]]&gt;1000, 0.1,
   FACT_ORDERS[[#This Row],[TotalAmount]]&gt;500, 0.05,
   TRUE, 0
)</f>
        <v>0</v>
      </c>
      <c r="P1070" s="28">
        <f xml:space="preserve"> FACT_ORDERS[[#This Row],[TotalAmount]] * (1 - (FACT_ORDERS[[#This Row],[ClientDiscount]] + FACT_ORDERS[[#This Row],[OrderDiscount]]) )</f>
        <v>324</v>
      </c>
      <c r="Q1070" s="28">
        <f>FACT_ORDERS[[#This Row],[TotalAmountWithDiscount]]+FACT_ORDERS[[#This Row],[DeliveryCost]]</f>
        <v>324</v>
      </c>
      <c r="R1070" s="35">
        <v>45249</v>
      </c>
      <c r="S1070" s="35" t="str">
        <f>IF(NETWORKDAYS(FACT_ORDERS[[#This Row],[Order-Date]], FACT_ORDERS[[#This Row],[ArrivalDate ]]) &gt; 10, "Late", "On Time")</f>
        <v>On Time</v>
      </c>
    </row>
    <row r="1071" spans="1:19" x14ac:dyDescent="0.3">
      <c r="A1071" s="12">
        <v>6069</v>
      </c>
      <c r="B1071" s="12">
        <v>205</v>
      </c>
      <c r="C1071" s="12">
        <v>10237</v>
      </c>
      <c r="D1071" s="12">
        <v>1070</v>
      </c>
      <c r="E1071" s="12" t="s">
        <v>244</v>
      </c>
      <c r="F1071" s="13">
        <v>45241</v>
      </c>
      <c r="G1071" s="26" t="s">
        <v>11722</v>
      </c>
      <c r="H1071" s="12">
        <v>12</v>
      </c>
      <c r="I1071" s="28">
        <f>VLOOKUP(B:B,DIM_PRODUCTS!A:F,5,FALSE)</f>
        <v>11</v>
      </c>
      <c r="J1071" s="28">
        <f>FACT_ORDERS[[#This Row],[ProductPrice]]*FACT_ORDERS[[#This Row],[Quantity]]</f>
        <v>132</v>
      </c>
      <c r="K1071" s="12" t="str">
        <f>VLOOKUP(C:C,DIM_CUSTOMERS!A:G,7,FALSE)</f>
        <v>Canada</v>
      </c>
      <c r="L1071" s="30" cm="1">
        <f t="array" ref="L1071">_xlfn.IFS(
    AND(FACT_ORDERS[[#This Row],[DeliveryMehtod]]="shippment",FACT_ORDERS[[#This Row],[TotalAmount]]&gt;=200), 0,
    AND(FACT_ORDERS[[#This Row],[DeliveryMehtod]]="pickup"), 15,
    AND(FACT_ORDERS[[#This Row],[DeliveryMehtod]]="shippment",FACT_ORDERS[[#This Row],[TotalAmount]]&lt;200), 35
)</f>
        <v>35</v>
      </c>
      <c r="M1071" s="12" t="str" cm="1">
        <f t="array" ref="M1071">_xlfn.IFS(
    SUMIFS(FACT_ORDERS[TotalAmount], FACT_ORDERS[WD_CUSTOMERS],FACT_ORDERS[[#This Row],[WD_CUSTOMERS]])&gt;=15000, "VIP",
    SUMIFS(FACT_ORDERS[TotalAmount], FACT_ORDERS[WD_CUSTOMERS],FACT_ORDERS[[#This Row],[WD_CUSTOMERS]])&gt;=8000, "Premium",
    TRUE, "Regular"
)</f>
        <v>Premium</v>
      </c>
      <c r="N1071" s="32" cm="1">
        <f t="array" ref="N1071">_xlfn.IFS(
   FACT_ORDERS[[#This Row],[TypeOfClient]]="VIP", 0.2,
   FACT_ORDERS[[#This Row],[TypeOfClient]]="Premium", 0.1,
   TRUE, 0
)</f>
        <v>0.1</v>
      </c>
      <c r="O1071" s="31" cm="1">
        <f t="array" ref="O1071">_xlfn.IFS(
   FACT_ORDERS[[#This Row],[TotalAmount]]&gt;1500, 0.15,
   FACT_ORDERS[[#This Row],[TotalAmount]]&gt;1000, 0.1,
   FACT_ORDERS[[#This Row],[TotalAmount]]&gt;500, 0.05,
   TRUE, 0
)</f>
        <v>0</v>
      </c>
      <c r="P1071" s="28">
        <f xml:space="preserve"> FACT_ORDERS[[#This Row],[TotalAmount]] * (1 - (FACT_ORDERS[[#This Row],[ClientDiscount]] + FACT_ORDERS[[#This Row],[OrderDiscount]]) )</f>
        <v>118.8</v>
      </c>
      <c r="Q1071" s="28">
        <f>FACT_ORDERS[[#This Row],[TotalAmountWithDiscount]]+FACT_ORDERS[[#This Row],[DeliveryCost]]</f>
        <v>153.80000000000001</v>
      </c>
      <c r="R1071" s="35">
        <v>45249</v>
      </c>
      <c r="S1071" s="35" t="str">
        <f>IF(NETWORKDAYS(FACT_ORDERS[[#This Row],[Order-Date]], FACT_ORDERS[[#This Row],[ArrivalDate ]]) &gt; 10, "Late", "On Time")</f>
        <v>On Time</v>
      </c>
    </row>
    <row r="1072" spans="1:19" x14ac:dyDescent="0.3">
      <c r="A1072" s="12">
        <v>6070</v>
      </c>
      <c r="B1072" s="12">
        <v>233</v>
      </c>
      <c r="C1072" s="12">
        <v>10237</v>
      </c>
      <c r="D1072" s="12">
        <v>1071</v>
      </c>
      <c r="E1072" s="12" t="s">
        <v>244</v>
      </c>
      <c r="F1072" s="13">
        <v>45241</v>
      </c>
      <c r="G1072" s="26" t="s">
        <v>11723</v>
      </c>
      <c r="H1072" s="12">
        <v>14</v>
      </c>
      <c r="I1072" s="28">
        <f>VLOOKUP(B:B,DIM_PRODUCTS!A:F,5,FALSE)</f>
        <v>13</v>
      </c>
      <c r="J1072" s="28">
        <f>FACT_ORDERS[[#This Row],[ProductPrice]]*FACT_ORDERS[[#This Row],[Quantity]]</f>
        <v>182</v>
      </c>
      <c r="K1072" s="12" t="str">
        <f>VLOOKUP(C:C,DIM_CUSTOMERS!A:G,7,FALSE)</f>
        <v>Canada</v>
      </c>
      <c r="L1072" s="30" cm="1">
        <f t="array" ref="L1072">_xlfn.IFS(
    AND(FACT_ORDERS[[#This Row],[DeliveryMehtod]]="shippment",FACT_ORDERS[[#This Row],[TotalAmount]]&gt;=200), 0,
    AND(FACT_ORDERS[[#This Row],[DeliveryMehtod]]="pickup"), 15,
    AND(FACT_ORDERS[[#This Row],[DeliveryMehtod]]="shippment",FACT_ORDERS[[#This Row],[TotalAmount]]&lt;200), 35
)</f>
        <v>35</v>
      </c>
      <c r="M1072" s="12" t="str" cm="1">
        <f t="array" ref="M1072">_xlfn.IFS(
    SUMIFS(FACT_ORDERS[TotalAmount], FACT_ORDERS[WD_CUSTOMERS],FACT_ORDERS[[#This Row],[WD_CUSTOMERS]])&gt;=15000, "VIP",
    SUMIFS(FACT_ORDERS[TotalAmount], FACT_ORDERS[WD_CUSTOMERS],FACT_ORDERS[[#This Row],[WD_CUSTOMERS]])&gt;=8000, "Premium",
    TRUE, "Regular"
)</f>
        <v>Premium</v>
      </c>
      <c r="N1072" s="32" cm="1">
        <f t="array" ref="N1072">_xlfn.IFS(
   FACT_ORDERS[[#This Row],[TypeOfClient]]="VIP", 0.2,
   FACT_ORDERS[[#This Row],[TypeOfClient]]="Premium", 0.1,
   TRUE, 0
)</f>
        <v>0.1</v>
      </c>
      <c r="O1072" s="31" cm="1">
        <f t="array" ref="O1072">_xlfn.IFS(
   FACT_ORDERS[[#This Row],[TotalAmount]]&gt;1500, 0.15,
   FACT_ORDERS[[#This Row],[TotalAmount]]&gt;1000, 0.1,
   FACT_ORDERS[[#This Row],[TotalAmount]]&gt;500, 0.05,
   TRUE, 0
)</f>
        <v>0</v>
      </c>
      <c r="P1072" s="28">
        <f xml:space="preserve"> FACT_ORDERS[[#This Row],[TotalAmount]] * (1 - (FACT_ORDERS[[#This Row],[ClientDiscount]] + FACT_ORDERS[[#This Row],[OrderDiscount]]) )</f>
        <v>163.80000000000001</v>
      </c>
      <c r="Q1072" s="28">
        <f>FACT_ORDERS[[#This Row],[TotalAmountWithDiscount]]+FACT_ORDERS[[#This Row],[DeliveryCost]]</f>
        <v>198.8</v>
      </c>
      <c r="R1072" s="35">
        <v>45249</v>
      </c>
      <c r="S1072" s="35" t="str">
        <f>IF(NETWORKDAYS(FACT_ORDERS[[#This Row],[Order-Date]], FACT_ORDERS[[#This Row],[ArrivalDate ]]) &gt; 10, "Late", "On Time")</f>
        <v>On Time</v>
      </c>
    </row>
    <row r="1073" spans="1:19" x14ac:dyDescent="0.3">
      <c r="A1073" s="12">
        <v>6071</v>
      </c>
      <c r="B1073" s="12">
        <v>272</v>
      </c>
      <c r="C1073" s="12">
        <v>10237</v>
      </c>
      <c r="D1073" s="12">
        <v>1072</v>
      </c>
      <c r="E1073" s="12" t="s">
        <v>243</v>
      </c>
      <c r="F1073" s="13">
        <v>45241</v>
      </c>
      <c r="G1073" s="26" t="s">
        <v>11724</v>
      </c>
      <c r="H1073" s="12">
        <v>29</v>
      </c>
      <c r="I1073" s="28">
        <f>VLOOKUP(B:B,DIM_PRODUCTS!A:F,5,FALSE)</f>
        <v>15</v>
      </c>
      <c r="J1073" s="28">
        <f>FACT_ORDERS[[#This Row],[ProductPrice]]*FACT_ORDERS[[#This Row],[Quantity]]</f>
        <v>435</v>
      </c>
      <c r="K1073" s="12" t="str">
        <f>VLOOKUP(C:C,DIM_CUSTOMERS!A:G,7,FALSE)</f>
        <v>Canada</v>
      </c>
      <c r="L1073" s="30" cm="1">
        <f t="array" ref="L1073">_xlfn.IFS(
    AND(FACT_ORDERS[[#This Row],[DeliveryMehtod]]="shippment",FACT_ORDERS[[#This Row],[TotalAmount]]&gt;=200), 0,
    AND(FACT_ORDERS[[#This Row],[DeliveryMehtod]]="pickup"), 15,
    AND(FACT_ORDERS[[#This Row],[DeliveryMehtod]]="shippment",FACT_ORDERS[[#This Row],[TotalAmount]]&lt;200), 35
)</f>
        <v>15</v>
      </c>
      <c r="M1073" s="12" t="str" cm="1">
        <f t="array" ref="M1073">_xlfn.IFS(
    SUMIFS(FACT_ORDERS[TotalAmount], FACT_ORDERS[WD_CUSTOMERS],FACT_ORDERS[[#This Row],[WD_CUSTOMERS]])&gt;=15000, "VIP",
    SUMIFS(FACT_ORDERS[TotalAmount], FACT_ORDERS[WD_CUSTOMERS],FACT_ORDERS[[#This Row],[WD_CUSTOMERS]])&gt;=8000, "Premium",
    TRUE, "Regular"
)</f>
        <v>Premium</v>
      </c>
      <c r="N1073" s="32" cm="1">
        <f t="array" ref="N1073">_xlfn.IFS(
   FACT_ORDERS[[#This Row],[TypeOfClient]]="VIP", 0.2,
   FACT_ORDERS[[#This Row],[TypeOfClient]]="Premium", 0.1,
   TRUE, 0
)</f>
        <v>0.1</v>
      </c>
      <c r="O1073" s="31" cm="1">
        <f t="array" ref="O1073">_xlfn.IFS(
   FACT_ORDERS[[#This Row],[TotalAmount]]&gt;1500, 0.15,
   FACT_ORDERS[[#This Row],[TotalAmount]]&gt;1000, 0.1,
   FACT_ORDERS[[#This Row],[TotalAmount]]&gt;500, 0.05,
   TRUE, 0
)</f>
        <v>0</v>
      </c>
      <c r="P1073" s="28">
        <f xml:space="preserve"> FACT_ORDERS[[#This Row],[TotalAmount]] * (1 - (FACT_ORDERS[[#This Row],[ClientDiscount]] + FACT_ORDERS[[#This Row],[OrderDiscount]]) )</f>
        <v>391.5</v>
      </c>
      <c r="Q1073" s="28">
        <f>FACT_ORDERS[[#This Row],[TotalAmountWithDiscount]]+FACT_ORDERS[[#This Row],[DeliveryCost]]</f>
        <v>406.5</v>
      </c>
      <c r="R1073" s="35">
        <v>45248</v>
      </c>
      <c r="S1073" s="35" t="str">
        <f>IF(NETWORKDAYS(FACT_ORDERS[[#This Row],[Order-Date]], FACT_ORDERS[[#This Row],[ArrivalDate ]]) &gt; 10, "Late", "On Time")</f>
        <v>On Time</v>
      </c>
    </row>
    <row r="1074" spans="1:19" x14ac:dyDescent="0.3">
      <c r="A1074" s="12">
        <v>6072</v>
      </c>
      <c r="B1074" s="12">
        <v>217</v>
      </c>
      <c r="C1074" s="12">
        <v>10111</v>
      </c>
      <c r="D1074" s="12">
        <v>1073</v>
      </c>
      <c r="E1074" s="12" t="s">
        <v>244</v>
      </c>
      <c r="F1074" s="13">
        <v>45363</v>
      </c>
      <c r="G1074" s="26" t="s">
        <v>11725</v>
      </c>
      <c r="H1074" s="12">
        <v>62</v>
      </c>
      <c r="I1074" s="28">
        <f>VLOOKUP(B:B,DIM_PRODUCTS!A:F,5,FALSE)</f>
        <v>20</v>
      </c>
      <c r="J1074" s="28">
        <f>FACT_ORDERS[[#This Row],[ProductPrice]]*FACT_ORDERS[[#This Row],[Quantity]]</f>
        <v>1240</v>
      </c>
      <c r="K1074" s="12" t="str">
        <f>VLOOKUP(C:C,DIM_CUSTOMERS!A:G,7,FALSE)</f>
        <v>Canada</v>
      </c>
      <c r="L1074" s="30" cm="1">
        <f t="array" ref="L1074">_xlfn.IFS(
    AND(FACT_ORDERS[[#This Row],[DeliveryMehtod]]="shippment",FACT_ORDERS[[#This Row],[TotalAmount]]&gt;=200), 0,
    AND(FACT_ORDERS[[#This Row],[DeliveryMehtod]]="pickup"), 15,
    AND(FACT_ORDERS[[#This Row],[DeliveryMehtod]]="shippment",FACT_ORDERS[[#This Row],[TotalAmount]]&lt;200), 35
)</f>
        <v>0</v>
      </c>
      <c r="M1074" s="12" t="str" cm="1">
        <f t="array" ref="M1074">_xlfn.IFS(
    SUMIFS(FACT_ORDERS[TotalAmount], FACT_ORDERS[WD_CUSTOMERS],FACT_ORDERS[[#This Row],[WD_CUSTOMERS]])&gt;=15000, "VIP",
    SUMIFS(FACT_ORDERS[TotalAmount], FACT_ORDERS[WD_CUSTOMERS],FACT_ORDERS[[#This Row],[WD_CUSTOMERS]])&gt;=8000, "Premium",
    TRUE, "Regular"
)</f>
        <v>Premium</v>
      </c>
      <c r="N1074" s="32" cm="1">
        <f t="array" ref="N1074">_xlfn.IFS(
   FACT_ORDERS[[#This Row],[TypeOfClient]]="VIP", 0.2,
   FACT_ORDERS[[#This Row],[TypeOfClient]]="Premium", 0.1,
   TRUE, 0
)</f>
        <v>0.1</v>
      </c>
      <c r="O1074" s="31" cm="1">
        <f t="array" ref="O1074">_xlfn.IFS(
   FACT_ORDERS[[#This Row],[TotalAmount]]&gt;1500, 0.15,
   FACT_ORDERS[[#This Row],[TotalAmount]]&gt;1000, 0.1,
   FACT_ORDERS[[#This Row],[TotalAmount]]&gt;500, 0.05,
   TRUE, 0
)</f>
        <v>0.1</v>
      </c>
      <c r="P1074" s="28">
        <f xml:space="preserve"> FACT_ORDERS[[#This Row],[TotalAmount]] * (1 - (FACT_ORDERS[[#This Row],[ClientDiscount]] + FACT_ORDERS[[#This Row],[OrderDiscount]]) )</f>
        <v>992</v>
      </c>
      <c r="Q1074" s="28">
        <f>FACT_ORDERS[[#This Row],[TotalAmountWithDiscount]]+FACT_ORDERS[[#This Row],[DeliveryCost]]</f>
        <v>992</v>
      </c>
      <c r="R1074" s="35">
        <v>45373</v>
      </c>
      <c r="S1074" s="35" t="str">
        <f>IF(NETWORKDAYS(FACT_ORDERS[[#This Row],[Order-Date]], FACT_ORDERS[[#This Row],[ArrivalDate ]]) &gt; 10, "Late", "On Time")</f>
        <v>On Time</v>
      </c>
    </row>
    <row r="1075" spans="1:19" x14ac:dyDescent="0.3">
      <c r="A1075" s="12">
        <v>6073</v>
      </c>
      <c r="B1075" s="12">
        <v>237</v>
      </c>
      <c r="C1075" s="12">
        <v>10421</v>
      </c>
      <c r="D1075" s="12">
        <v>1074</v>
      </c>
      <c r="E1075" s="12" t="s">
        <v>244</v>
      </c>
      <c r="F1075" s="13">
        <v>45434</v>
      </c>
      <c r="G1075" s="26" t="s">
        <v>11726</v>
      </c>
      <c r="H1075" s="12">
        <v>31</v>
      </c>
      <c r="I1075" s="28">
        <f>VLOOKUP(B:B,DIM_PRODUCTS!A:F,5,FALSE)</f>
        <v>17</v>
      </c>
      <c r="J1075" s="28">
        <f>FACT_ORDERS[[#This Row],[ProductPrice]]*FACT_ORDERS[[#This Row],[Quantity]]</f>
        <v>527</v>
      </c>
      <c r="K1075" s="12" t="str">
        <f>VLOOKUP(C:C,DIM_CUSTOMERS!A:G,7,FALSE)</f>
        <v>USA</v>
      </c>
      <c r="L1075" s="30" cm="1">
        <f t="array" ref="L1075">_xlfn.IFS(
    AND(FACT_ORDERS[[#This Row],[DeliveryMehtod]]="shippment",FACT_ORDERS[[#This Row],[TotalAmount]]&gt;=200), 0,
    AND(FACT_ORDERS[[#This Row],[DeliveryMehtod]]="pickup"), 15,
    AND(FACT_ORDERS[[#This Row],[DeliveryMehtod]]="shippment",FACT_ORDERS[[#This Row],[TotalAmount]]&lt;200), 35
)</f>
        <v>0</v>
      </c>
      <c r="M1075" s="12" t="str" cm="1">
        <f t="array" ref="M1075">_xlfn.IFS(
    SUMIFS(FACT_ORDERS[TotalAmount], FACT_ORDERS[WD_CUSTOMERS],FACT_ORDERS[[#This Row],[WD_CUSTOMERS]])&gt;=15000, "VIP",
    SUMIFS(FACT_ORDERS[TotalAmount], FACT_ORDERS[WD_CUSTOMERS],FACT_ORDERS[[#This Row],[WD_CUSTOMERS]])&gt;=8000, "Premium",
    TRUE, "Regular"
)</f>
        <v>Regular</v>
      </c>
      <c r="N1075" s="32" cm="1">
        <f t="array" ref="N1075">_xlfn.IFS(
   FACT_ORDERS[[#This Row],[TypeOfClient]]="VIP", 0.2,
   FACT_ORDERS[[#This Row],[TypeOfClient]]="Premium", 0.1,
   TRUE, 0
)</f>
        <v>0</v>
      </c>
      <c r="O1075" s="31" cm="1">
        <f t="array" ref="O1075">_xlfn.IFS(
   FACT_ORDERS[[#This Row],[TotalAmount]]&gt;1500, 0.15,
   FACT_ORDERS[[#This Row],[TotalAmount]]&gt;1000, 0.1,
   FACT_ORDERS[[#This Row],[TotalAmount]]&gt;500, 0.05,
   TRUE, 0
)</f>
        <v>0.05</v>
      </c>
      <c r="P1075" s="28">
        <f xml:space="preserve"> FACT_ORDERS[[#This Row],[TotalAmount]] * (1 - (FACT_ORDERS[[#This Row],[ClientDiscount]] + FACT_ORDERS[[#This Row],[OrderDiscount]]) )</f>
        <v>500.65</v>
      </c>
      <c r="Q1075" s="28">
        <f>FACT_ORDERS[[#This Row],[TotalAmountWithDiscount]]+FACT_ORDERS[[#This Row],[DeliveryCost]]</f>
        <v>500.65</v>
      </c>
      <c r="R1075" s="35">
        <v>45445</v>
      </c>
      <c r="S1075" s="35" t="str">
        <f>IF(NETWORKDAYS(FACT_ORDERS[[#This Row],[Order-Date]], FACT_ORDERS[[#This Row],[ArrivalDate ]]) &gt; 10, "Late", "On Time")</f>
        <v>On Time</v>
      </c>
    </row>
    <row r="1076" spans="1:19" x14ac:dyDescent="0.3">
      <c r="A1076" s="12">
        <v>6074</v>
      </c>
      <c r="B1076" s="12">
        <v>254</v>
      </c>
      <c r="C1076" s="12">
        <v>10315</v>
      </c>
      <c r="D1076" s="12">
        <v>1075</v>
      </c>
      <c r="E1076" s="12" t="s">
        <v>243</v>
      </c>
      <c r="F1076" s="13">
        <v>45539</v>
      </c>
      <c r="G1076" s="26" t="s">
        <v>11727</v>
      </c>
      <c r="H1076" s="12">
        <v>14</v>
      </c>
      <c r="I1076" s="28">
        <f>VLOOKUP(B:B,DIM_PRODUCTS!A:F,5,FALSE)</f>
        <v>27</v>
      </c>
      <c r="J1076" s="28">
        <f>FACT_ORDERS[[#This Row],[ProductPrice]]*FACT_ORDERS[[#This Row],[Quantity]]</f>
        <v>378</v>
      </c>
      <c r="K1076" s="12" t="str">
        <f>VLOOKUP(C:C,DIM_CUSTOMERS!A:G,7,FALSE)</f>
        <v>Canada</v>
      </c>
      <c r="L1076" s="30" cm="1">
        <f t="array" ref="L1076">_xlfn.IFS(
    AND(FACT_ORDERS[[#This Row],[DeliveryMehtod]]="shippment",FACT_ORDERS[[#This Row],[TotalAmount]]&gt;=200), 0,
    AND(FACT_ORDERS[[#This Row],[DeliveryMehtod]]="pickup"), 15,
    AND(FACT_ORDERS[[#This Row],[DeliveryMehtod]]="shippment",FACT_ORDERS[[#This Row],[TotalAmount]]&lt;200), 35
)</f>
        <v>15</v>
      </c>
      <c r="M1076" s="12" t="str" cm="1">
        <f t="array" ref="M1076">_xlfn.IFS(
    SUMIFS(FACT_ORDERS[TotalAmount], FACT_ORDERS[WD_CUSTOMERS],FACT_ORDERS[[#This Row],[WD_CUSTOMERS]])&gt;=15000, "VIP",
    SUMIFS(FACT_ORDERS[TotalAmount], FACT_ORDERS[WD_CUSTOMERS],FACT_ORDERS[[#This Row],[WD_CUSTOMERS]])&gt;=8000, "Premium",
    TRUE, "Regular"
)</f>
        <v>Premium</v>
      </c>
      <c r="N1076" s="32" cm="1">
        <f t="array" ref="N1076">_xlfn.IFS(
   FACT_ORDERS[[#This Row],[TypeOfClient]]="VIP", 0.2,
   FACT_ORDERS[[#This Row],[TypeOfClient]]="Premium", 0.1,
   TRUE, 0
)</f>
        <v>0.1</v>
      </c>
      <c r="O1076" s="31" cm="1">
        <f t="array" ref="O1076">_xlfn.IFS(
   FACT_ORDERS[[#This Row],[TotalAmount]]&gt;1500, 0.15,
   FACT_ORDERS[[#This Row],[TotalAmount]]&gt;1000, 0.1,
   FACT_ORDERS[[#This Row],[TotalAmount]]&gt;500, 0.05,
   TRUE, 0
)</f>
        <v>0</v>
      </c>
      <c r="P1076" s="28">
        <f xml:space="preserve"> FACT_ORDERS[[#This Row],[TotalAmount]] * (1 - (FACT_ORDERS[[#This Row],[ClientDiscount]] + FACT_ORDERS[[#This Row],[OrderDiscount]]) )</f>
        <v>340.2</v>
      </c>
      <c r="Q1076" s="28">
        <f>FACT_ORDERS[[#This Row],[TotalAmountWithDiscount]]+FACT_ORDERS[[#This Row],[DeliveryCost]]</f>
        <v>355.2</v>
      </c>
      <c r="R1076" s="35">
        <v>45549</v>
      </c>
      <c r="S1076" s="35" t="str">
        <f>IF(NETWORKDAYS(FACT_ORDERS[[#This Row],[Order-Date]], FACT_ORDERS[[#This Row],[ArrivalDate ]]) &gt; 10, "Late", "On Time")</f>
        <v>On Time</v>
      </c>
    </row>
    <row r="1077" spans="1:19" x14ac:dyDescent="0.3">
      <c r="A1077" s="12">
        <v>6075</v>
      </c>
      <c r="B1077" s="12">
        <v>257</v>
      </c>
      <c r="C1077" s="12">
        <v>10315</v>
      </c>
      <c r="D1077" s="12">
        <v>1076</v>
      </c>
      <c r="E1077" s="12" t="s">
        <v>244</v>
      </c>
      <c r="F1077" s="13">
        <v>45539</v>
      </c>
      <c r="G1077" s="26" t="s">
        <v>11728</v>
      </c>
      <c r="H1077" s="12">
        <v>45</v>
      </c>
      <c r="I1077" s="28">
        <f>VLOOKUP(B:B,DIM_PRODUCTS!A:F,5,FALSE)</f>
        <v>20</v>
      </c>
      <c r="J1077" s="28">
        <f>FACT_ORDERS[[#This Row],[ProductPrice]]*FACT_ORDERS[[#This Row],[Quantity]]</f>
        <v>900</v>
      </c>
      <c r="K1077" s="12" t="str">
        <f>VLOOKUP(C:C,DIM_CUSTOMERS!A:G,7,FALSE)</f>
        <v>Canada</v>
      </c>
      <c r="L1077" s="30" cm="1">
        <f t="array" ref="L1077">_xlfn.IFS(
    AND(FACT_ORDERS[[#This Row],[DeliveryMehtod]]="shippment",FACT_ORDERS[[#This Row],[TotalAmount]]&gt;=200), 0,
    AND(FACT_ORDERS[[#This Row],[DeliveryMehtod]]="pickup"), 15,
    AND(FACT_ORDERS[[#This Row],[DeliveryMehtod]]="shippment",FACT_ORDERS[[#This Row],[TotalAmount]]&lt;200), 35
)</f>
        <v>0</v>
      </c>
      <c r="M1077" s="12" t="str" cm="1">
        <f t="array" ref="M1077">_xlfn.IFS(
    SUMIFS(FACT_ORDERS[TotalAmount], FACT_ORDERS[WD_CUSTOMERS],FACT_ORDERS[[#This Row],[WD_CUSTOMERS]])&gt;=15000, "VIP",
    SUMIFS(FACT_ORDERS[TotalAmount], FACT_ORDERS[WD_CUSTOMERS],FACT_ORDERS[[#This Row],[WD_CUSTOMERS]])&gt;=8000, "Premium",
    TRUE, "Regular"
)</f>
        <v>Premium</v>
      </c>
      <c r="N1077" s="32" cm="1">
        <f t="array" ref="N1077">_xlfn.IFS(
   FACT_ORDERS[[#This Row],[TypeOfClient]]="VIP", 0.2,
   FACT_ORDERS[[#This Row],[TypeOfClient]]="Premium", 0.1,
   TRUE, 0
)</f>
        <v>0.1</v>
      </c>
      <c r="O1077" s="31" cm="1">
        <f t="array" ref="O1077">_xlfn.IFS(
   FACT_ORDERS[[#This Row],[TotalAmount]]&gt;1500, 0.15,
   FACT_ORDERS[[#This Row],[TotalAmount]]&gt;1000, 0.1,
   FACT_ORDERS[[#This Row],[TotalAmount]]&gt;500, 0.05,
   TRUE, 0
)</f>
        <v>0.05</v>
      </c>
      <c r="P1077" s="28">
        <f xml:space="preserve"> FACT_ORDERS[[#This Row],[TotalAmount]] * (1 - (FACT_ORDERS[[#This Row],[ClientDiscount]] + FACT_ORDERS[[#This Row],[OrderDiscount]]) )</f>
        <v>765</v>
      </c>
      <c r="Q1077" s="28">
        <f>FACT_ORDERS[[#This Row],[TotalAmountWithDiscount]]+FACT_ORDERS[[#This Row],[DeliveryCost]]</f>
        <v>765</v>
      </c>
      <c r="R1077" s="35">
        <v>45548</v>
      </c>
      <c r="S1077" s="35" t="str">
        <f>IF(NETWORKDAYS(FACT_ORDERS[[#This Row],[Order-Date]], FACT_ORDERS[[#This Row],[ArrivalDate ]]) &gt; 10, "Late", "On Time")</f>
        <v>On Time</v>
      </c>
    </row>
    <row r="1078" spans="1:19" x14ac:dyDescent="0.3">
      <c r="A1078" s="12">
        <v>6076</v>
      </c>
      <c r="B1078" s="12">
        <v>202</v>
      </c>
      <c r="C1078" s="12">
        <v>10069</v>
      </c>
      <c r="D1078" s="12">
        <v>1077</v>
      </c>
      <c r="E1078" s="12" t="s">
        <v>244</v>
      </c>
      <c r="F1078" s="13">
        <v>45194</v>
      </c>
      <c r="G1078" s="26" t="s">
        <v>11729</v>
      </c>
      <c r="H1078" s="12">
        <v>7</v>
      </c>
      <c r="I1078" s="28">
        <f>VLOOKUP(B:B,DIM_PRODUCTS!A:F,5,FALSE)</f>
        <v>15</v>
      </c>
      <c r="J1078" s="28">
        <f>FACT_ORDERS[[#This Row],[ProductPrice]]*FACT_ORDERS[[#This Row],[Quantity]]</f>
        <v>105</v>
      </c>
      <c r="K1078" s="12" t="str">
        <f>VLOOKUP(C:C,DIM_CUSTOMERS!A:G,7,FALSE)</f>
        <v>Canada</v>
      </c>
      <c r="L1078" s="30" cm="1">
        <f t="array" ref="L1078">_xlfn.IFS(
    AND(FACT_ORDERS[[#This Row],[DeliveryMehtod]]="shippment",FACT_ORDERS[[#This Row],[TotalAmount]]&gt;=200), 0,
    AND(FACT_ORDERS[[#This Row],[DeliveryMehtod]]="pickup"), 15,
    AND(FACT_ORDERS[[#This Row],[DeliveryMehtod]]="shippment",FACT_ORDERS[[#This Row],[TotalAmount]]&lt;200), 35
)</f>
        <v>35</v>
      </c>
      <c r="M1078" s="12" t="str" cm="1">
        <f t="array" ref="M1078">_xlfn.IFS(
    SUMIFS(FACT_ORDERS[TotalAmount], FACT_ORDERS[WD_CUSTOMERS],FACT_ORDERS[[#This Row],[WD_CUSTOMERS]])&gt;=15000, "VIP",
    SUMIFS(FACT_ORDERS[TotalAmount], FACT_ORDERS[WD_CUSTOMERS],FACT_ORDERS[[#This Row],[WD_CUSTOMERS]])&gt;=8000, "Premium",
    TRUE, "Regular"
)</f>
        <v>Premium</v>
      </c>
      <c r="N1078" s="32" cm="1">
        <f t="array" ref="N1078">_xlfn.IFS(
   FACT_ORDERS[[#This Row],[TypeOfClient]]="VIP", 0.2,
   FACT_ORDERS[[#This Row],[TypeOfClient]]="Premium", 0.1,
   TRUE, 0
)</f>
        <v>0.1</v>
      </c>
      <c r="O1078" s="31" cm="1">
        <f t="array" ref="O1078">_xlfn.IFS(
   FACT_ORDERS[[#This Row],[TotalAmount]]&gt;1500, 0.15,
   FACT_ORDERS[[#This Row],[TotalAmount]]&gt;1000, 0.1,
   FACT_ORDERS[[#This Row],[TotalAmount]]&gt;500, 0.05,
   TRUE, 0
)</f>
        <v>0</v>
      </c>
      <c r="P1078" s="28">
        <f xml:space="preserve"> FACT_ORDERS[[#This Row],[TotalAmount]] * (1 - (FACT_ORDERS[[#This Row],[ClientDiscount]] + FACT_ORDERS[[#This Row],[OrderDiscount]]) )</f>
        <v>94.5</v>
      </c>
      <c r="Q1078" s="28">
        <f>FACT_ORDERS[[#This Row],[TotalAmountWithDiscount]]+FACT_ORDERS[[#This Row],[DeliveryCost]]</f>
        <v>129.5</v>
      </c>
      <c r="R1078" s="35">
        <v>45201</v>
      </c>
      <c r="S1078" s="35" t="str">
        <f>IF(NETWORKDAYS(FACT_ORDERS[[#This Row],[Order-Date]], FACT_ORDERS[[#This Row],[ArrivalDate ]]) &gt; 10, "Late", "On Time")</f>
        <v>On Time</v>
      </c>
    </row>
    <row r="1079" spans="1:19" x14ac:dyDescent="0.3">
      <c r="A1079" s="12">
        <v>6077</v>
      </c>
      <c r="B1079" s="12">
        <v>225</v>
      </c>
      <c r="C1079" s="12">
        <v>10485</v>
      </c>
      <c r="D1079" s="12">
        <v>1078</v>
      </c>
      <c r="E1079" s="12" t="s">
        <v>243</v>
      </c>
      <c r="F1079" s="13">
        <v>45558</v>
      </c>
      <c r="G1079" s="26" t="s">
        <v>11730</v>
      </c>
      <c r="H1079" s="12">
        <v>31</v>
      </c>
      <c r="I1079" s="28">
        <f>VLOOKUP(B:B,DIM_PRODUCTS!A:F,5,FALSE)</f>
        <v>21</v>
      </c>
      <c r="J1079" s="28">
        <f>FACT_ORDERS[[#This Row],[ProductPrice]]*FACT_ORDERS[[#This Row],[Quantity]]</f>
        <v>651</v>
      </c>
      <c r="K1079" s="12" t="str">
        <f>VLOOKUP(C:C,DIM_CUSTOMERS!A:G,7,FALSE)</f>
        <v>Japan</v>
      </c>
      <c r="L1079" s="30" cm="1">
        <f t="array" ref="L1079">_xlfn.IFS(
    AND(FACT_ORDERS[[#This Row],[DeliveryMehtod]]="shippment",FACT_ORDERS[[#This Row],[TotalAmount]]&gt;=200), 0,
    AND(FACT_ORDERS[[#This Row],[DeliveryMehtod]]="pickup"), 15,
    AND(FACT_ORDERS[[#This Row],[DeliveryMehtod]]="shippment",FACT_ORDERS[[#This Row],[TotalAmount]]&lt;200), 35
)</f>
        <v>15</v>
      </c>
      <c r="M1079" s="12" t="str" cm="1">
        <f t="array" ref="M1079">_xlfn.IFS(
    SUMIFS(FACT_ORDERS[TotalAmount], FACT_ORDERS[WD_CUSTOMERS],FACT_ORDERS[[#This Row],[WD_CUSTOMERS]])&gt;=15000, "VIP",
    SUMIFS(FACT_ORDERS[TotalAmount], FACT_ORDERS[WD_CUSTOMERS],FACT_ORDERS[[#This Row],[WD_CUSTOMERS]])&gt;=8000, "Premium",
    TRUE, "Regular"
)</f>
        <v>Regular</v>
      </c>
      <c r="N1079" s="32" cm="1">
        <f t="array" ref="N1079">_xlfn.IFS(
   FACT_ORDERS[[#This Row],[TypeOfClient]]="VIP", 0.2,
   FACT_ORDERS[[#This Row],[TypeOfClient]]="Premium", 0.1,
   TRUE, 0
)</f>
        <v>0</v>
      </c>
      <c r="O1079" s="31" cm="1">
        <f t="array" ref="O1079">_xlfn.IFS(
   FACT_ORDERS[[#This Row],[TotalAmount]]&gt;1500, 0.15,
   FACT_ORDERS[[#This Row],[TotalAmount]]&gt;1000, 0.1,
   FACT_ORDERS[[#This Row],[TotalAmount]]&gt;500, 0.05,
   TRUE, 0
)</f>
        <v>0.05</v>
      </c>
      <c r="P1079" s="28">
        <f xml:space="preserve"> FACT_ORDERS[[#This Row],[TotalAmount]] * (1 - (FACT_ORDERS[[#This Row],[ClientDiscount]] + FACT_ORDERS[[#This Row],[OrderDiscount]]) )</f>
        <v>618.44999999999993</v>
      </c>
      <c r="Q1079" s="28">
        <f>FACT_ORDERS[[#This Row],[TotalAmountWithDiscount]]+FACT_ORDERS[[#This Row],[DeliveryCost]]</f>
        <v>633.44999999999993</v>
      </c>
      <c r="R1079" s="35">
        <v>45567</v>
      </c>
      <c r="S1079" s="35" t="str">
        <f>IF(NETWORKDAYS(FACT_ORDERS[[#This Row],[Order-Date]], FACT_ORDERS[[#This Row],[ArrivalDate ]]) &gt; 10, "Late", "On Time")</f>
        <v>On Time</v>
      </c>
    </row>
    <row r="1080" spans="1:19" x14ac:dyDescent="0.3">
      <c r="A1080" s="12">
        <v>6078</v>
      </c>
      <c r="B1080" s="12">
        <v>235</v>
      </c>
      <c r="C1080" s="12">
        <v>10568</v>
      </c>
      <c r="D1080" s="12">
        <v>1079</v>
      </c>
      <c r="E1080" s="12" t="s">
        <v>243</v>
      </c>
      <c r="F1080" s="13">
        <v>44860</v>
      </c>
      <c r="G1080" s="26" t="s">
        <v>11731</v>
      </c>
      <c r="H1080" s="12">
        <v>15</v>
      </c>
      <c r="I1080" s="28">
        <f>VLOOKUP(B:B,DIM_PRODUCTS!A:F,5,FALSE)</f>
        <v>22</v>
      </c>
      <c r="J1080" s="28">
        <f>FACT_ORDERS[[#This Row],[ProductPrice]]*FACT_ORDERS[[#This Row],[Quantity]]</f>
        <v>330</v>
      </c>
      <c r="K1080" s="12" t="str">
        <f>VLOOKUP(C:C,DIM_CUSTOMERS!A:G,7,FALSE)</f>
        <v>India</v>
      </c>
      <c r="L1080" s="30" cm="1">
        <f t="array" ref="L1080">_xlfn.IFS(
    AND(FACT_ORDERS[[#This Row],[DeliveryMehtod]]="shippment",FACT_ORDERS[[#This Row],[TotalAmount]]&gt;=200), 0,
    AND(FACT_ORDERS[[#This Row],[DeliveryMehtod]]="pickup"), 15,
    AND(FACT_ORDERS[[#This Row],[DeliveryMehtod]]="shippment",FACT_ORDERS[[#This Row],[TotalAmount]]&lt;200), 35
)</f>
        <v>15</v>
      </c>
      <c r="M1080" s="12" t="str" cm="1">
        <f t="array" ref="M1080">_xlfn.IFS(
    SUMIFS(FACT_ORDERS[TotalAmount], FACT_ORDERS[WD_CUSTOMERS],FACT_ORDERS[[#This Row],[WD_CUSTOMERS]])&gt;=15000, "VIP",
    SUMIFS(FACT_ORDERS[TotalAmount], FACT_ORDERS[WD_CUSTOMERS],FACT_ORDERS[[#This Row],[WD_CUSTOMERS]])&gt;=8000, "Premium",
    TRUE, "Regular"
)</f>
        <v>Regular</v>
      </c>
      <c r="N1080" s="32" cm="1">
        <f t="array" ref="N1080">_xlfn.IFS(
   FACT_ORDERS[[#This Row],[TypeOfClient]]="VIP", 0.2,
   FACT_ORDERS[[#This Row],[TypeOfClient]]="Premium", 0.1,
   TRUE, 0
)</f>
        <v>0</v>
      </c>
      <c r="O1080" s="31" cm="1">
        <f t="array" ref="O1080">_xlfn.IFS(
   FACT_ORDERS[[#This Row],[TotalAmount]]&gt;1500, 0.15,
   FACT_ORDERS[[#This Row],[TotalAmount]]&gt;1000, 0.1,
   FACT_ORDERS[[#This Row],[TotalAmount]]&gt;500, 0.05,
   TRUE, 0
)</f>
        <v>0</v>
      </c>
      <c r="P1080" s="28">
        <f xml:space="preserve"> FACT_ORDERS[[#This Row],[TotalAmount]] * (1 - (FACT_ORDERS[[#This Row],[ClientDiscount]] + FACT_ORDERS[[#This Row],[OrderDiscount]]) )</f>
        <v>330</v>
      </c>
      <c r="Q1080" s="28">
        <f>FACT_ORDERS[[#This Row],[TotalAmountWithDiscount]]+FACT_ORDERS[[#This Row],[DeliveryCost]]</f>
        <v>345</v>
      </c>
      <c r="R1080" s="35">
        <v>44870</v>
      </c>
      <c r="S1080" s="35" t="str">
        <f>IF(NETWORKDAYS(FACT_ORDERS[[#This Row],[Order-Date]], FACT_ORDERS[[#This Row],[ArrivalDate ]]) &gt; 10, "Late", "On Time")</f>
        <v>On Time</v>
      </c>
    </row>
    <row r="1081" spans="1:19" x14ac:dyDescent="0.3">
      <c r="A1081" s="12">
        <v>6079</v>
      </c>
      <c r="B1081" s="12">
        <v>285</v>
      </c>
      <c r="C1081" s="12">
        <v>10568</v>
      </c>
      <c r="D1081" s="12">
        <v>1080</v>
      </c>
      <c r="E1081" s="12" t="s">
        <v>243</v>
      </c>
      <c r="F1081" s="13">
        <v>44860</v>
      </c>
      <c r="G1081" s="26" t="s">
        <v>11732</v>
      </c>
      <c r="H1081" s="12">
        <v>7</v>
      </c>
      <c r="I1081" s="28">
        <f>VLOOKUP(B:B,DIM_PRODUCTS!A:F,5,FALSE)</f>
        <v>26</v>
      </c>
      <c r="J1081" s="28">
        <f>FACT_ORDERS[[#This Row],[ProductPrice]]*FACT_ORDERS[[#This Row],[Quantity]]</f>
        <v>182</v>
      </c>
      <c r="K1081" s="12" t="str">
        <f>VLOOKUP(C:C,DIM_CUSTOMERS!A:G,7,FALSE)</f>
        <v>India</v>
      </c>
      <c r="L1081" s="30" cm="1">
        <f t="array" ref="L1081">_xlfn.IFS(
    AND(FACT_ORDERS[[#This Row],[DeliveryMehtod]]="shippment",FACT_ORDERS[[#This Row],[TotalAmount]]&gt;=200), 0,
    AND(FACT_ORDERS[[#This Row],[DeliveryMehtod]]="pickup"), 15,
    AND(FACT_ORDERS[[#This Row],[DeliveryMehtod]]="shippment",FACT_ORDERS[[#This Row],[TotalAmount]]&lt;200), 35
)</f>
        <v>15</v>
      </c>
      <c r="M1081" s="12" t="str" cm="1">
        <f t="array" ref="M1081">_xlfn.IFS(
    SUMIFS(FACT_ORDERS[TotalAmount], FACT_ORDERS[WD_CUSTOMERS],FACT_ORDERS[[#This Row],[WD_CUSTOMERS]])&gt;=15000, "VIP",
    SUMIFS(FACT_ORDERS[TotalAmount], FACT_ORDERS[WD_CUSTOMERS],FACT_ORDERS[[#This Row],[WD_CUSTOMERS]])&gt;=8000, "Premium",
    TRUE, "Regular"
)</f>
        <v>Regular</v>
      </c>
      <c r="N1081" s="32" cm="1">
        <f t="array" ref="N1081">_xlfn.IFS(
   FACT_ORDERS[[#This Row],[TypeOfClient]]="VIP", 0.2,
   FACT_ORDERS[[#This Row],[TypeOfClient]]="Premium", 0.1,
   TRUE, 0
)</f>
        <v>0</v>
      </c>
      <c r="O1081" s="31" cm="1">
        <f t="array" ref="O1081">_xlfn.IFS(
   FACT_ORDERS[[#This Row],[TotalAmount]]&gt;1500, 0.15,
   FACT_ORDERS[[#This Row],[TotalAmount]]&gt;1000, 0.1,
   FACT_ORDERS[[#This Row],[TotalAmount]]&gt;500, 0.05,
   TRUE, 0
)</f>
        <v>0</v>
      </c>
      <c r="P1081" s="28">
        <f xml:space="preserve"> FACT_ORDERS[[#This Row],[TotalAmount]] * (1 - (FACT_ORDERS[[#This Row],[ClientDiscount]] + FACT_ORDERS[[#This Row],[OrderDiscount]]) )</f>
        <v>182</v>
      </c>
      <c r="Q1081" s="28">
        <f>FACT_ORDERS[[#This Row],[TotalAmountWithDiscount]]+FACT_ORDERS[[#This Row],[DeliveryCost]]</f>
        <v>197</v>
      </c>
      <c r="R1081" s="35">
        <v>44867</v>
      </c>
      <c r="S1081" s="35" t="str">
        <f>IF(NETWORKDAYS(FACT_ORDERS[[#This Row],[Order-Date]], FACT_ORDERS[[#This Row],[ArrivalDate ]]) &gt; 10, "Late", "On Time")</f>
        <v>On Time</v>
      </c>
    </row>
    <row r="1082" spans="1:19" x14ac:dyDescent="0.3">
      <c r="A1082" s="12">
        <v>6080</v>
      </c>
      <c r="B1082" s="12">
        <v>208</v>
      </c>
      <c r="C1082" s="12">
        <v>10568</v>
      </c>
      <c r="D1082" s="12">
        <v>1081</v>
      </c>
      <c r="E1082" s="12" t="s">
        <v>244</v>
      </c>
      <c r="F1082" s="13">
        <v>44860</v>
      </c>
      <c r="G1082" s="26" t="s">
        <v>11733</v>
      </c>
      <c r="H1082" s="12">
        <v>12</v>
      </c>
      <c r="I1082" s="28">
        <f>VLOOKUP(B:B,DIM_PRODUCTS!A:F,5,FALSE)</f>
        <v>10</v>
      </c>
      <c r="J1082" s="28">
        <f>FACT_ORDERS[[#This Row],[ProductPrice]]*FACT_ORDERS[[#This Row],[Quantity]]</f>
        <v>120</v>
      </c>
      <c r="K1082" s="12" t="str">
        <f>VLOOKUP(C:C,DIM_CUSTOMERS!A:G,7,FALSE)</f>
        <v>India</v>
      </c>
      <c r="L1082" s="30" cm="1">
        <f t="array" ref="L1082">_xlfn.IFS(
    AND(FACT_ORDERS[[#This Row],[DeliveryMehtod]]="shippment",FACT_ORDERS[[#This Row],[TotalAmount]]&gt;=200), 0,
    AND(FACT_ORDERS[[#This Row],[DeliveryMehtod]]="pickup"), 15,
    AND(FACT_ORDERS[[#This Row],[DeliveryMehtod]]="shippment",FACT_ORDERS[[#This Row],[TotalAmount]]&lt;200), 35
)</f>
        <v>35</v>
      </c>
      <c r="M1082" s="12" t="str" cm="1">
        <f t="array" ref="M1082">_xlfn.IFS(
    SUMIFS(FACT_ORDERS[TotalAmount], FACT_ORDERS[WD_CUSTOMERS],FACT_ORDERS[[#This Row],[WD_CUSTOMERS]])&gt;=15000, "VIP",
    SUMIFS(FACT_ORDERS[TotalAmount], FACT_ORDERS[WD_CUSTOMERS],FACT_ORDERS[[#This Row],[WD_CUSTOMERS]])&gt;=8000, "Premium",
    TRUE, "Regular"
)</f>
        <v>Regular</v>
      </c>
      <c r="N1082" s="32" cm="1">
        <f t="array" ref="N1082">_xlfn.IFS(
   FACT_ORDERS[[#This Row],[TypeOfClient]]="VIP", 0.2,
   FACT_ORDERS[[#This Row],[TypeOfClient]]="Premium", 0.1,
   TRUE, 0
)</f>
        <v>0</v>
      </c>
      <c r="O1082" s="31" cm="1">
        <f t="array" ref="O1082">_xlfn.IFS(
   FACT_ORDERS[[#This Row],[TotalAmount]]&gt;1500, 0.15,
   FACT_ORDERS[[#This Row],[TotalAmount]]&gt;1000, 0.1,
   FACT_ORDERS[[#This Row],[TotalAmount]]&gt;500, 0.05,
   TRUE, 0
)</f>
        <v>0</v>
      </c>
      <c r="P1082" s="28">
        <f xml:space="preserve"> FACT_ORDERS[[#This Row],[TotalAmount]] * (1 - (FACT_ORDERS[[#This Row],[ClientDiscount]] + FACT_ORDERS[[#This Row],[OrderDiscount]]) )</f>
        <v>120</v>
      </c>
      <c r="Q1082" s="28">
        <f>FACT_ORDERS[[#This Row],[TotalAmountWithDiscount]]+FACT_ORDERS[[#This Row],[DeliveryCost]]</f>
        <v>155</v>
      </c>
      <c r="R1082" s="35">
        <v>44868</v>
      </c>
      <c r="S1082" s="35" t="str">
        <f>IF(NETWORKDAYS(FACT_ORDERS[[#This Row],[Order-Date]], FACT_ORDERS[[#This Row],[ArrivalDate ]]) &gt; 10, "Late", "On Time")</f>
        <v>On Time</v>
      </c>
    </row>
    <row r="1083" spans="1:19" x14ac:dyDescent="0.3">
      <c r="A1083" s="12">
        <v>6081</v>
      </c>
      <c r="B1083" s="12">
        <v>281</v>
      </c>
      <c r="C1083" s="12">
        <v>10867</v>
      </c>
      <c r="D1083" s="12">
        <v>1082</v>
      </c>
      <c r="E1083" s="12" t="s">
        <v>243</v>
      </c>
      <c r="F1083" s="13">
        <v>45248</v>
      </c>
      <c r="G1083" s="26" t="s">
        <v>11734</v>
      </c>
      <c r="H1083" s="12">
        <v>15</v>
      </c>
      <c r="I1083" s="28">
        <f>VLOOKUP(B:B,DIM_PRODUCTS!A:F,5,FALSE)</f>
        <v>25</v>
      </c>
      <c r="J1083" s="28">
        <f>FACT_ORDERS[[#This Row],[ProductPrice]]*FACT_ORDERS[[#This Row],[Quantity]]</f>
        <v>375</v>
      </c>
      <c r="K1083" s="12" t="str">
        <f>VLOOKUP(C:C,DIM_CUSTOMERS!A:G,7,FALSE)</f>
        <v>Germany</v>
      </c>
      <c r="L1083" s="30" cm="1">
        <f t="array" ref="L1083">_xlfn.IFS(
    AND(FACT_ORDERS[[#This Row],[DeliveryMehtod]]="shippment",FACT_ORDERS[[#This Row],[TotalAmount]]&gt;=200), 0,
    AND(FACT_ORDERS[[#This Row],[DeliveryMehtod]]="pickup"), 15,
    AND(FACT_ORDERS[[#This Row],[DeliveryMehtod]]="shippment",FACT_ORDERS[[#This Row],[TotalAmount]]&lt;200), 35
)</f>
        <v>15</v>
      </c>
      <c r="M1083" s="12" t="str" cm="1">
        <f t="array" ref="M1083">_xlfn.IFS(
    SUMIFS(FACT_ORDERS[TotalAmount], FACT_ORDERS[WD_CUSTOMERS],FACT_ORDERS[[#This Row],[WD_CUSTOMERS]])&gt;=15000, "VIP",
    SUMIFS(FACT_ORDERS[TotalAmount], FACT_ORDERS[WD_CUSTOMERS],FACT_ORDERS[[#This Row],[WD_CUSTOMERS]])&gt;=8000, "Premium",
    TRUE, "Regular"
)</f>
        <v>Regular</v>
      </c>
      <c r="N1083" s="32" cm="1">
        <f t="array" ref="N1083">_xlfn.IFS(
   FACT_ORDERS[[#This Row],[TypeOfClient]]="VIP", 0.2,
   FACT_ORDERS[[#This Row],[TypeOfClient]]="Premium", 0.1,
   TRUE, 0
)</f>
        <v>0</v>
      </c>
      <c r="O1083" s="31" cm="1">
        <f t="array" ref="O1083">_xlfn.IFS(
   FACT_ORDERS[[#This Row],[TotalAmount]]&gt;1500, 0.15,
   FACT_ORDERS[[#This Row],[TotalAmount]]&gt;1000, 0.1,
   FACT_ORDERS[[#This Row],[TotalAmount]]&gt;500, 0.05,
   TRUE, 0
)</f>
        <v>0</v>
      </c>
      <c r="P1083" s="28">
        <f xml:space="preserve"> FACT_ORDERS[[#This Row],[TotalAmount]] * (1 - (FACT_ORDERS[[#This Row],[ClientDiscount]] + FACT_ORDERS[[#This Row],[OrderDiscount]]) )</f>
        <v>375</v>
      </c>
      <c r="Q1083" s="28">
        <f>FACT_ORDERS[[#This Row],[TotalAmountWithDiscount]]+FACT_ORDERS[[#This Row],[DeliveryCost]]</f>
        <v>390</v>
      </c>
      <c r="R1083" s="35">
        <v>45256</v>
      </c>
      <c r="S1083" s="35" t="str">
        <f>IF(NETWORKDAYS(FACT_ORDERS[[#This Row],[Order-Date]], FACT_ORDERS[[#This Row],[ArrivalDate ]]) &gt; 10, "Late", "On Time")</f>
        <v>On Time</v>
      </c>
    </row>
    <row r="1084" spans="1:19" x14ac:dyDescent="0.3">
      <c r="A1084" s="12">
        <v>6082</v>
      </c>
      <c r="B1084" s="12">
        <v>204</v>
      </c>
      <c r="C1084" s="12">
        <v>10867</v>
      </c>
      <c r="D1084" s="12">
        <v>1083</v>
      </c>
      <c r="E1084" s="12" t="s">
        <v>243</v>
      </c>
      <c r="F1084" s="13">
        <v>45248</v>
      </c>
      <c r="G1084" s="26" t="s">
        <v>11735</v>
      </c>
      <c r="H1084" s="12">
        <v>14</v>
      </c>
      <c r="I1084" s="28">
        <f>VLOOKUP(B:B,DIM_PRODUCTS!A:F,5,FALSE)</f>
        <v>6</v>
      </c>
      <c r="J1084" s="28">
        <f>FACT_ORDERS[[#This Row],[ProductPrice]]*FACT_ORDERS[[#This Row],[Quantity]]</f>
        <v>84</v>
      </c>
      <c r="K1084" s="12" t="str">
        <f>VLOOKUP(C:C,DIM_CUSTOMERS!A:G,7,FALSE)</f>
        <v>Germany</v>
      </c>
      <c r="L1084" s="30" cm="1">
        <f t="array" ref="L1084">_xlfn.IFS(
    AND(FACT_ORDERS[[#This Row],[DeliveryMehtod]]="shippment",FACT_ORDERS[[#This Row],[TotalAmount]]&gt;=200), 0,
    AND(FACT_ORDERS[[#This Row],[DeliveryMehtod]]="pickup"), 15,
    AND(FACT_ORDERS[[#This Row],[DeliveryMehtod]]="shippment",FACT_ORDERS[[#This Row],[TotalAmount]]&lt;200), 35
)</f>
        <v>15</v>
      </c>
      <c r="M1084" s="12" t="str" cm="1">
        <f t="array" ref="M1084">_xlfn.IFS(
    SUMIFS(FACT_ORDERS[TotalAmount], FACT_ORDERS[WD_CUSTOMERS],FACT_ORDERS[[#This Row],[WD_CUSTOMERS]])&gt;=15000, "VIP",
    SUMIFS(FACT_ORDERS[TotalAmount], FACT_ORDERS[WD_CUSTOMERS],FACT_ORDERS[[#This Row],[WD_CUSTOMERS]])&gt;=8000, "Premium",
    TRUE, "Regular"
)</f>
        <v>Regular</v>
      </c>
      <c r="N1084" s="32" cm="1">
        <f t="array" ref="N1084">_xlfn.IFS(
   FACT_ORDERS[[#This Row],[TypeOfClient]]="VIP", 0.2,
   FACT_ORDERS[[#This Row],[TypeOfClient]]="Premium", 0.1,
   TRUE, 0
)</f>
        <v>0</v>
      </c>
      <c r="O1084" s="31" cm="1">
        <f t="array" ref="O1084">_xlfn.IFS(
   FACT_ORDERS[[#This Row],[TotalAmount]]&gt;1500, 0.15,
   FACT_ORDERS[[#This Row],[TotalAmount]]&gt;1000, 0.1,
   FACT_ORDERS[[#This Row],[TotalAmount]]&gt;500, 0.05,
   TRUE, 0
)</f>
        <v>0</v>
      </c>
      <c r="P1084" s="28">
        <f xml:space="preserve"> FACT_ORDERS[[#This Row],[TotalAmount]] * (1 - (FACT_ORDERS[[#This Row],[ClientDiscount]] + FACT_ORDERS[[#This Row],[OrderDiscount]]) )</f>
        <v>84</v>
      </c>
      <c r="Q1084" s="28">
        <f>FACT_ORDERS[[#This Row],[TotalAmountWithDiscount]]+FACT_ORDERS[[#This Row],[DeliveryCost]]</f>
        <v>99</v>
      </c>
      <c r="R1084" s="35">
        <v>45257</v>
      </c>
      <c r="S1084" s="35" t="str">
        <f>IF(NETWORKDAYS(FACT_ORDERS[[#This Row],[Order-Date]], FACT_ORDERS[[#This Row],[ArrivalDate ]]) &gt; 10, "Late", "On Time")</f>
        <v>On Time</v>
      </c>
    </row>
    <row r="1085" spans="1:19" x14ac:dyDescent="0.3">
      <c r="A1085" s="12">
        <v>6083</v>
      </c>
      <c r="B1085" s="12">
        <v>228</v>
      </c>
      <c r="C1085" s="12">
        <v>10482</v>
      </c>
      <c r="D1085" s="12">
        <v>1084</v>
      </c>
      <c r="E1085" s="12" t="s">
        <v>243</v>
      </c>
      <c r="F1085" s="13">
        <v>45366</v>
      </c>
      <c r="G1085" s="26" t="s">
        <v>11736</v>
      </c>
      <c r="H1085" s="12">
        <v>44</v>
      </c>
      <c r="I1085" s="28">
        <f>VLOOKUP(B:B,DIM_PRODUCTS!A:F,5,FALSE)</f>
        <v>22</v>
      </c>
      <c r="J1085" s="28">
        <f>FACT_ORDERS[[#This Row],[ProductPrice]]*FACT_ORDERS[[#This Row],[Quantity]]</f>
        <v>968</v>
      </c>
      <c r="K1085" s="12" t="str">
        <f>VLOOKUP(C:C,DIM_CUSTOMERS!A:G,7,FALSE)</f>
        <v>South Korea</v>
      </c>
      <c r="L1085" s="30" cm="1">
        <f t="array" ref="L1085">_xlfn.IFS(
    AND(FACT_ORDERS[[#This Row],[DeliveryMehtod]]="shippment",FACT_ORDERS[[#This Row],[TotalAmount]]&gt;=200), 0,
    AND(FACT_ORDERS[[#This Row],[DeliveryMehtod]]="pickup"), 15,
    AND(FACT_ORDERS[[#This Row],[DeliveryMehtod]]="shippment",FACT_ORDERS[[#This Row],[TotalAmount]]&lt;200), 35
)</f>
        <v>15</v>
      </c>
      <c r="M1085" s="12" t="str" cm="1">
        <f t="array" ref="M1085">_xlfn.IFS(
    SUMIFS(FACT_ORDERS[TotalAmount], FACT_ORDERS[WD_CUSTOMERS],FACT_ORDERS[[#This Row],[WD_CUSTOMERS]])&gt;=15000, "VIP",
    SUMIFS(FACT_ORDERS[TotalAmount], FACT_ORDERS[WD_CUSTOMERS],FACT_ORDERS[[#This Row],[WD_CUSTOMERS]])&gt;=8000, "Premium",
    TRUE, "Regular"
)</f>
        <v>Premium</v>
      </c>
      <c r="N1085" s="32" cm="1">
        <f t="array" ref="N1085">_xlfn.IFS(
   FACT_ORDERS[[#This Row],[TypeOfClient]]="VIP", 0.2,
   FACT_ORDERS[[#This Row],[TypeOfClient]]="Premium", 0.1,
   TRUE, 0
)</f>
        <v>0.1</v>
      </c>
      <c r="O1085" s="31" cm="1">
        <f t="array" ref="O1085">_xlfn.IFS(
   FACT_ORDERS[[#This Row],[TotalAmount]]&gt;1500, 0.15,
   FACT_ORDERS[[#This Row],[TotalAmount]]&gt;1000, 0.1,
   FACT_ORDERS[[#This Row],[TotalAmount]]&gt;500, 0.05,
   TRUE, 0
)</f>
        <v>0.05</v>
      </c>
      <c r="P1085" s="28">
        <f xml:space="preserve"> FACT_ORDERS[[#This Row],[TotalAmount]] * (1 - (FACT_ORDERS[[#This Row],[ClientDiscount]] + FACT_ORDERS[[#This Row],[OrderDiscount]]) )</f>
        <v>822.8</v>
      </c>
      <c r="Q1085" s="28">
        <f>FACT_ORDERS[[#This Row],[TotalAmountWithDiscount]]+FACT_ORDERS[[#This Row],[DeliveryCost]]</f>
        <v>837.8</v>
      </c>
      <c r="R1085" s="35">
        <v>45373</v>
      </c>
      <c r="S1085" s="35" t="str">
        <f>IF(NETWORKDAYS(FACT_ORDERS[[#This Row],[Order-Date]], FACT_ORDERS[[#This Row],[ArrivalDate ]]) &gt; 10, "Late", "On Time")</f>
        <v>On Time</v>
      </c>
    </row>
    <row r="1086" spans="1:19" x14ac:dyDescent="0.3">
      <c r="A1086" s="12">
        <v>6084</v>
      </c>
      <c r="B1086" s="12">
        <v>238</v>
      </c>
      <c r="C1086" s="12">
        <v>10482</v>
      </c>
      <c r="D1086" s="12">
        <v>1085</v>
      </c>
      <c r="E1086" s="12" t="s">
        <v>243</v>
      </c>
      <c r="F1086" s="13">
        <v>45366</v>
      </c>
      <c r="G1086" s="26" t="s">
        <v>11737</v>
      </c>
      <c r="H1086" s="12">
        <v>30</v>
      </c>
      <c r="I1086" s="28">
        <f>VLOOKUP(B:B,DIM_PRODUCTS!A:F,5,FALSE)</f>
        <v>16</v>
      </c>
      <c r="J1086" s="28">
        <f>FACT_ORDERS[[#This Row],[ProductPrice]]*FACT_ORDERS[[#This Row],[Quantity]]</f>
        <v>480</v>
      </c>
      <c r="K1086" s="12" t="str">
        <f>VLOOKUP(C:C,DIM_CUSTOMERS!A:G,7,FALSE)</f>
        <v>South Korea</v>
      </c>
      <c r="L1086" s="30" cm="1">
        <f t="array" ref="L1086">_xlfn.IFS(
    AND(FACT_ORDERS[[#This Row],[DeliveryMehtod]]="shippment",FACT_ORDERS[[#This Row],[TotalAmount]]&gt;=200), 0,
    AND(FACT_ORDERS[[#This Row],[DeliveryMehtod]]="pickup"), 15,
    AND(FACT_ORDERS[[#This Row],[DeliveryMehtod]]="shippment",FACT_ORDERS[[#This Row],[TotalAmount]]&lt;200), 35
)</f>
        <v>15</v>
      </c>
      <c r="M1086" s="12" t="str" cm="1">
        <f t="array" ref="M1086">_xlfn.IFS(
    SUMIFS(FACT_ORDERS[TotalAmount], FACT_ORDERS[WD_CUSTOMERS],FACT_ORDERS[[#This Row],[WD_CUSTOMERS]])&gt;=15000, "VIP",
    SUMIFS(FACT_ORDERS[TotalAmount], FACT_ORDERS[WD_CUSTOMERS],FACT_ORDERS[[#This Row],[WD_CUSTOMERS]])&gt;=8000, "Premium",
    TRUE, "Regular"
)</f>
        <v>Premium</v>
      </c>
      <c r="N1086" s="32" cm="1">
        <f t="array" ref="N1086">_xlfn.IFS(
   FACT_ORDERS[[#This Row],[TypeOfClient]]="VIP", 0.2,
   FACT_ORDERS[[#This Row],[TypeOfClient]]="Premium", 0.1,
   TRUE, 0
)</f>
        <v>0.1</v>
      </c>
      <c r="O1086" s="31" cm="1">
        <f t="array" ref="O1086">_xlfn.IFS(
   FACT_ORDERS[[#This Row],[TotalAmount]]&gt;1500, 0.15,
   FACT_ORDERS[[#This Row],[TotalAmount]]&gt;1000, 0.1,
   FACT_ORDERS[[#This Row],[TotalAmount]]&gt;500, 0.05,
   TRUE, 0
)</f>
        <v>0</v>
      </c>
      <c r="P1086" s="28">
        <f xml:space="preserve"> FACT_ORDERS[[#This Row],[TotalAmount]] * (1 - (FACT_ORDERS[[#This Row],[ClientDiscount]] + FACT_ORDERS[[#This Row],[OrderDiscount]]) )</f>
        <v>432</v>
      </c>
      <c r="Q1086" s="28">
        <f>FACT_ORDERS[[#This Row],[TotalAmountWithDiscount]]+FACT_ORDERS[[#This Row],[DeliveryCost]]</f>
        <v>447</v>
      </c>
      <c r="R1086" s="35">
        <v>45376</v>
      </c>
      <c r="S1086" s="35" t="str">
        <f>IF(NETWORKDAYS(FACT_ORDERS[[#This Row],[Order-Date]], FACT_ORDERS[[#This Row],[ArrivalDate ]]) &gt; 10, "Late", "On Time")</f>
        <v>On Time</v>
      </c>
    </row>
    <row r="1087" spans="1:19" x14ac:dyDescent="0.3">
      <c r="A1087" s="12">
        <v>6085</v>
      </c>
      <c r="B1087" s="12">
        <v>288</v>
      </c>
      <c r="C1087" s="12">
        <v>10159</v>
      </c>
      <c r="D1087" s="12">
        <v>1086</v>
      </c>
      <c r="E1087" s="12" t="s">
        <v>244</v>
      </c>
      <c r="F1087" s="13">
        <v>45553</v>
      </c>
      <c r="G1087" s="26" t="s">
        <v>11738</v>
      </c>
      <c r="H1087" s="12">
        <v>14</v>
      </c>
      <c r="I1087" s="28">
        <f>VLOOKUP(B:B,DIM_PRODUCTS!A:F,5,FALSE)</f>
        <v>14</v>
      </c>
      <c r="J1087" s="28">
        <f>FACT_ORDERS[[#This Row],[ProductPrice]]*FACT_ORDERS[[#This Row],[Quantity]]</f>
        <v>196</v>
      </c>
      <c r="K1087" s="12" t="str">
        <f>VLOOKUP(C:C,DIM_CUSTOMERS!A:G,7,FALSE)</f>
        <v>Mexico</v>
      </c>
      <c r="L1087" s="30" cm="1">
        <f t="array" ref="L1087">_xlfn.IFS(
    AND(FACT_ORDERS[[#This Row],[DeliveryMehtod]]="shippment",FACT_ORDERS[[#This Row],[TotalAmount]]&gt;=200), 0,
    AND(FACT_ORDERS[[#This Row],[DeliveryMehtod]]="pickup"), 15,
    AND(FACT_ORDERS[[#This Row],[DeliveryMehtod]]="shippment",FACT_ORDERS[[#This Row],[TotalAmount]]&lt;200), 35
)</f>
        <v>35</v>
      </c>
      <c r="M1087" s="12" t="str" cm="1">
        <f t="array" ref="M1087">_xlfn.IFS(
    SUMIFS(FACT_ORDERS[TotalAmount], FACT_ORDERS[WD_CUSTOMERS],FACT_ORDERS[[#This Row],[WD_CUSTOMERS]])&gt;=15000, "VIP",
    SUMIFS(FACT_ORDERS[TotalAmount], FACT_ORDERS[WD_CUSTOMERS],FACT_ORDERS[[#This Row],[WD_CUSTOMERS]])&gt;=8000, "Premium",
    TRUE, "Regular"
)</f>
        <v>Regular</v>
      </c>
      <c r="N1087" s="32" cm="1">
        <f t="array" ref="N1087">_xlfn.IFS(
   FACT_ORDERS[[#This Row],[TypeOfClient]]="VIP", 0.2,
   FACT_ORDERS[[#This Row],[TypeOfClient]]="Premium", 0.1,
   TRUE, 0
)</f>
        <v>0</v>
      </c>
      <c r="O1087" s="31" cm="1">
        <f t="array" ref="O1087">_xlfn.IFS(
   FACT_ORDERS[[#This Row],[TotalAmount]]&gt;1500, 0.15,
   FACT_ORDERS[[#This Row],[TotalAmount]]&gt;1000, 0.1,
   FACT_ORDERS[[#This Row],[TotalAmount]]&gt;500, 0.05,
   TRUE, 0
)</f>
        <v>0</v>
      </c>
      <c r="P1087" s="28">
        <f xml:space="preserve"> FACT_ORDERS[[#This Row],[TotalAmount]] * (1 - (FACT_ORDERS[[#This Row],[ClientDiscount]] + FACT_ORDERS[[#This Row],[OrderDiscount]]) )</f>
        <v>196</v>
      </c>
      <c r="Q1087" s="28">
        <f>FACT_ORDERS[[#This Row],[TotalAmountWithDiscount]]+FACT_ORDERS[[#This Row],[DeliveryCost]]</f>
        <v>231</v>
      </c>
      <c r="R1087" s="35">
        <v>45573</v>
      </c>
      <c r="S1087" s="35" t="str">
        <f>IF(NETWORKDAYS(FACT_ORDERS[[#This Row],[Order-Date]], FACT_ORDERS[[#This Row],[ArrivalDate ]]) &gt; 10, "Late", "On Time")</f>
        <v>Late</v>
      </c>
    </row>
    <row r="1088" spans="1:19" x14ac:dyDescent="0.3">
      <c r="A1088" s="12">
        <v>6086</v>
      </c>
      <c r="B1088" s="12">
        <v>280</v>
      </c>
      <c r="C1088" s="12">
        <v>10159</v>
      </c>
      <c r="D1088" s="12">
        <v>1087</v>
      </c>
      <c r="E1088" s="12" t="s">
        <v>243</v>
      </c>
      <c r="F1088" s="13">
        <v>45553</v>
      </c>
      <c r="G1088" s="26" t="s">
        <v>11739</v>
      </c>
      <c r="H1088" s="12">
        <v>34</v>
      </c>
      <c r="I1088" s="28">
        <f>VLOOKUP(B:B,DIM_PRODUCTS!A:F,5,FALSE)</f>
        <v>14</v>
      </c>
      <c r="J1088" s="28">
        <f>FACT_ORDERS[[#This Row],[ProductPrice]]*FACT_ORDERS[[#This Row],[Quantity]]</f>
        <v>476</v>
      </c>
      <c r="K1088" s="12" t="str">
        <f>VLOOKUP(C:C,DIM_CUSTOMERS!A:G,7,FALSE)</f>
        <v>Mexico</v>
      </c>
      <c r="L1088" s="30" cm="1">
        <f t="array" ref="L1088">_xlfn.IFS(
    AND(FACT_ORDERS[[#This Row],[DeliveryMehtod]]="shippment",FACT_ORDERS[[#This Row],[TotalAmount]]&gt;=200), 0,
    AND(FACT_ORDERS[[#This Row],[DeliveryMehtod]]="pickup"), 15,
    AND(FACT_ORDERS[[#This Row],[DeliveryMehtod]]="shippment",FACT_ORDERS[[#This Row],[TotalAmount]]&lt;200), 35
)</f>
        <v>15</v>
      </c>
      <c r="M1088" s="12" t="str" cm="1">
        <f t="array" ref="M1088">_xlfn.IFS(
    SUMIFS(FACT_ORDERS[TotalAmount], FACT_ORDERS[WD_CUSTOMERS],FACT_ORDERS[[#This Row],[WD_CUSTOMERS]])&gt;=15000, "VIP",
    SUMIFS(FACT_ORDERS[TotalAmount], FACT_ORDERS[WD_CUSTOMERS],FACT_ORDERS[[#This Row],[WD_CUSTOMERS]])&gt;=8000, "Premium",
    TRUE, "Regular"
)</f>
        <v>Regular</v>
      </c>
      <c r="N1088" s="32" cm="1">
        <f t="array" ref="N1088">_xlfn.IFS(
   FACT_ORDERS[[#This Row],[TypeOfClient]]="VIP", 0.2,
   FACT_ORDERS[[#This Row],[TypeOfClient]]="Premium", 0.1,
   TRUE, 0
)</f>
        <v>0</v>
      </c>
      <c r="O1088" s="31" cm="1">
        <f t="array" ref="O1088">_xlfn.IFS(
   FACT_ORDERS[[#This Row],[TotalAmount]]&gt;1500, 0.15,
   FACT_ORDERS[[#This Row],[TotalAmount]]&gt;1000, 0.1,
   FACT_ORDERS[[#This Row],[TotalAmount]]&gt;500, 0.05,
   TRUE, 0
)</f>
        <v>0</v>
      </c>
      <c r="P1088" s="28">
        <f xml:space="preserve"> FACT_ORDERS[[#This Row],[TotalAmount]] * (1 - (FACT_ORDERS[[#This Row],[ClientDiscount]] + FACT_ORDERS[[#This Row],[OrderDiscount]]) )</f>
        <v>476</v>
      </c>
      <c r="Q1088" s="28">
        <f>FACT_ORDERS[[#This Row],[TotalAmountWithDiscount]]+FACT_ORDERS[[#This Row],[DeliveryCost]]</f>
        <v>491</v>
      </c>
      <c r="R1088" s="35">
        <v>45561</v>
      </c>
      <c r="S1088" s="35" t="str">
        <f>IF(NETWORKDAYS(FACT_ORDERS[[#This Row],[Order-Date]], FACT_ORDERS[[#This Row],[ArrivalDate ]]) &gt; 10, "Late", "On Time")</f>
        <v>On Time</v>
      </c>
    </row>
    <row r="1089" spans="1:19" x14ac:dyDescent="0.3">
      <c r="A1089" s="12">
        <v>6087</v>
      </c>
      <c r="B1089" s="12">
        <v>229</v>
      </c>
      <c r="C1089" s="12">
        <v>10159</v>
      </c>
      <c r="D1089" s="12">
        <v>1088</v>
      </c>
      <c r="E1089" s="12" t="s">
        <v>243</v>
      </c>
      <c r="F1089" s="13">
        <v>45553</v>
      </c>
      <c r="G1089" s="26" t="s">
        <v>11740</v>
      </c>
      <c r="H1089" s="12">
        <v>19</v>
      </c>
      <c r="I1089" s="28">
        <f>VLOOKUP(B:B,DIM_PRODUCTS!A:F,5,FALSE)</f>
        <v>24</v>
      </c>
      <c r="J1089" s="28">
        <f>FACT_ORDERS[[#This Row],[ProductPrice]]*FACT_ORDERS[[#This Row],[Quantity]]</f>
        <v>456</v>
      </c>
      <c r="K1089" s="12" t="str">
        <f>VLOOKUP(C:C,DIM_CUSTOMERS!A:G,7,FALSE)</f>
        <v>Mexico</v>
      </c>
      <c r="L1089" s="30" cm="1">
        <f t="array" ref="L1089">_xlfn.IFS(
    AND(FACT_ORDERS[[#This Row],[DeliveryMehtod]]="shippment",FACT_ORDERS[[#This Row],[TotalAmount]]&gt;=200), 0,
    AND(FACT_ORDERS[[#This Row],[DeliveryMehtod]]="pickup"), 15,
    AND(FACT_ORDERS[[#This Row],[DeliveryMehtod]]="shippment",FACT_ORDERS[[#This Row],[TotalAmount]]&lt;200), 35
)</f>
        <v>15</v>
      </c>
      <c r="M1089" s="12" t="str" cm="1">
        <f t="array" ref="M1089">_xlfn.IFS(
    SUMIFS(FACT_ORDERS[TotalAmount], FACT_ORDERS[WD_CUSTOMERS],FACT_ORDERS[[#This Row],[WD_CUSTOMERS]])&gt;=15000, "VIP",
    SUMIFS(FACT_ORDERS[TotalAmount], FACT_ORDERS[WD_CUSTOMERS],FACT_ORDERS[[#This Row],[WD_CUSTOMERS]])&gt;=8000, "Premium",
    TRUE, "Regular"
)</f>
        <v>Regular</v>
      </c>
      <c r="N1089" s="32" cm="1">
        <f t="array" ref="N1089">_xlfn.IFS(
   FACT_ORDERS[[#This Row],[TypeOfClient]]="VIP", 0.2,
   FACT_ORDERS[[#This Row],[TypeOfClient]]="Premium", 0.1,
   TRUE, 0
)</f>
        <v>0</v>
      </c>
      <c r="O1089" s="31" cm="1">
        <f t="array" ref="O1089">_xlfn.IFS(
   FACT_ORDERS[[#This Row],[TotalAmount]]&gt;1500, 0.15,
   FACT_ORDERS[[#This Row],[TotalAmount]]&gt;1000, 0.1,
   FACT_ORDERS[[#This Row],[TotalAmount]]&gt;500, 0.05,
   TRUE, 0
)</f>
        <v>0</v>
      </c>
      <c r="P1089" s="28">
        <f xml:space="preserve"> FACT_ORDERS[[#This Row],[TotalAmount]] * (1 - (FACT_ORDERS[[#This Row],[ClientDiscount]] + FACT_ORDERS[[#This Row],[OrderDiscount]]) )</f>
        <v>456</v>
      </c>
      <c r="Q1089" s="28">
        <f>FACT_ORDERS[[#This Row],[TotalAmountWithDiscount]]+FACT_ORDERS[[#This Row],[DeliveryCost]]</f>
        <v>471</v>
      </c>
      <c r="R1089" s="35">
        <v>45562</v>
      </c>
      <c r="S1089" s="35" t="str">
        <f>IF(NETWORKDAYS(FACT_ORDERS[[#This Row],[Order-Date]], FACT_ORDERS[[#This Row],[ArrivalDate ]]) &gt; 10, "Late", "On Time")</f>
        <v>On Time</v>
      </c>
    </row>
    <row r="1090" spans="1:19" x14ac:dyDescent="0.3">
      <c r="A1090" s="12">
        <v>6088</v>
      </c>
      <c r="B1090" s="12">
        <v>231</v>
      </c>
      <c r="C1090" s="12">
        <v>10159</v>
      </c>
      <c r="D1090" s="12">
        <v>1089</v>
      </c>
      <c r="E1090" s="12" t="s">
        <v>244</v>
      </c>
      <c r="F1090" s="13">
        <v>45553</v>
      </c>
      <c r="G1090" s="26" t="s">
        <v>11741</v>
      </c>
      <c r="H1090" s="12">
        <v>19</v>
      </c>
      <c r="I1090" s="28">
        <f>VLOOKUP(B:B,DIM_PRODUCTS!A:F,5,FALSE)</f>
        <v>15</v>
      </c>
      <c r="J1090" s="28">
        <f>FACT_ORDERS[[#This Row],[ProductPrice]]*FACT_ORDERS[[#This Row],[Quantity]]</f>
        <v>285</v>
      </c>
      <c r="K1090" s="12" t="str">
        <f>VLOOKUP(C:C,DIM_CUSTOMERS!A:G,7,FALSE)</f>
        <v>Mexico</v>
      </c>
      <c r="L1090" s="30" cm="1">
        <f t="array" ref="L1090">_xlfn.IFS(
    AND(FACT_ORDERS[[#This Row],[DeliveryMehtod]]="shippment",FACT_ORDERS[[#This Row],[TotalAmount]]&gt;=200), 0,
    AND(FACT_ORDERS[[#This Row],[DeliveryMehtod]]="pickup"), 15,
    AND(FACT_ORDERS[[#This Row],[DeliveryMehtod]]="shippment",FACT_ORDERS[[#This Row],[TotalAmount]]&lt;200), 35
)</f>
        <v>0</v>
      </c>
      <c r="M1090" s="12" t="str" cm="1">
        <f t="array" ref="M1090">_xlfn.IFS(
    SUMIFS(FACT_ORDERS[TotalAmount], FACT_ORDERS[WD_CUSTOMERS],FACT_ORDERS[[#This Row],[WD_CUSTOMERS]])&gt;=15000, "VIP",
    SUMIFS(FACT_ORDERS[TotalAmount], FACT_ORDERS[WD_CUSTOMERS],FACT_ORDERS[[#This Row],[WD_CUSTOMERS]])&gt;=8000, "Premium",
    TRUE, "Regular"
)</f>
        <v>Regular</v>
      </c>
      <c r="N1090" s="32" cm="1">
        <f t="array" ref="N1090">_xlfn.IFS(
   FACT_ORDERS[[#This Row],[TypeOfClient]]="VIP", 0.2,
   FACT_ORDERS[[#This Row],[TypeOfClient]]="Premium", 0.1,
   TRUE, 0
)</f>
        <v>0</v>
      </c>
      <c r="O1090" s="31" cm="1">
        <f t="array" ref="O1090">_xlfn.IFS(
   FACT_ORDERS[[#This Row],[TotalAmount]]&gt;1500, 0.15,
   FACT_ORDERS[[#This Row],[TotalAmount]]&gt;1000, 0.1,
   FACT_ORDERS[[#This Row],[TotalAmount]]&gt;500, 0.05,
   TRUE, 0
)</f>
        <v>0</v>
      </c>
      <c r="P1090" s="28">
        <f xml:space="preserve"> FACT_ORDERS[[#This Row],[TotalAmount]] * (1 - (FACT_ORDERS[[#This Row],[ClientDiscount]] + FACT_ORDERS[[#This Row],[OrderDiscount]]) )</f>
        <v>285</v>
      </c>
      <c r="Q1090" s="28">
        <f>FACT_ORDERS[[#This Row],[TotalAmountWithDiscount]]+FACT_ORDERS[[#This Row],[DeliveryCost]]</f>
        <v>285</v>
      </c>
      <c r="R1090" s="35">
        <v>45564</v>
      </c>
      <c r="S1090" s="35" t="str">
        <f>IF(NETWORKDAYS(FACT_ORDERS[[#This Row],[Order-Date]], FACT_ORDERS[[#This Row],[ArrivalDate ]]) &gt; 10, "Late", "On Time")</f>
        <v>On Time</v>
      </c>
    </row>
    <row r="1091" spans="1:19" x14ac:dyDescent="0.3">
      <c r="A1091" s="12">
        <v>6089</v>
      </c>
      <c r="B1091" s="12">
        <v>227</v>
      </c>
      <c r="C1091" s="12">
        <v>10766</v>
      </c>
      <c r="D1091" s="12">
        <v>1090</v>
      </c>
      <c r="E1091" s="12" t="s">
        <v>243</v>
      </c>
      <c r="F1091" s="13">
        <v>45450</v>
      </c>
      <c r="G1091" s="26" t="s">
        <v>11742</v>
      </c>
      <c r="H1091" s="12">
        <v>37</v>
      </c>
      <c r="I1091" s="28">
        <f>VLOOKUP(B:B,DIM_PRODUCTS!A:F,5,FALSE)</f>
        <v>19</v>
      </c>
      <c r="J1091" s="28">
        <f>FACT_ORDERS[[#This Row],[ProductPrice]]*FACT_ORDERS[[#This Row],[Quantity]]</f>
        <v>703</v>
      </c>
      <c r="K1091" s="12" t="str">
        <f>VLOOKUP(C:C,DIM_CUSTOMERS!A:G,7,FALSE)</f>
        <v>Spain</v>
      </c>
      <c r="L1091" s="30" cm="1">
        <f t="array" ref="L1091">_xlfn.IFS(
    AND(FACT_ORDERS[[#This Row],[DeliveryMehtod]]="shippment",FACT_ORDERS[[#This Row],[TotalAmount]]&gt;=200), 0,
    AND(FACT_ORDERS[[#This Row],[DeliveryMehtod]]="pickup"), 15,
    AND(FACT_ORDERS[[#This Row],[DeliveryMehtod]]="shippment",FACT_ORDERS[[#This Row],[TotalAmount]]&lt;200), 35
)</f>
        <v>15</v>
      </c>
      <c r="M1091" s="12" t="str" cm="1">
        <f t="array" ref="M1091">_xlfn.IFS(
    SUMIFS(FACT_ORDERS[TotalAmount], FACT_ORDERS[WD_CUSTOMERS],FACT_ORDERS[[#This Row],[WD_CUSTOMERS]])&gt;=15000, "VIP",
    SUMIFS(FACT_ORDERS[TotalAmount], FACT_ORDERS[WD_CUSTOMERS],FACT_ORDERS[[#This Row],[WD_CUSTOMERS]])&gt;=8000, "Premium",
    TRUE, "Regular"
)</f>
        <v>Regular</v>
      </c>
      <c r="N1091" s="32" cm="1">
        <f t="array" ref="N1091">_xlfn.IFS(
   FACT_ORDERS[[#This Row],[TypeOfClient]]="VIP", 0.2,
   FACT_ORDERS[[#This Row],[TypeOfClient]]="Premium", 0.1,
   TRUE, 0
)</f>
        <v>0</v>
      </c>
      <c r="O1091" s="31" cm="1">
        <f t="array" ref="O1091">_xlfn.IFS(
   FACT_ORDERS[[#This Row],[TotalAmount]]&gt;1500, 0.15,
   FACT_ORDERS[[#This Row],[TotalAmount]]&gt;1000, 0.1,
   FACT_ORDERS[[#This Row],[TotalAmount]]&gt;500, 0.05,
   TRUE, 0
)</f>
        <v>0.05</v>
      </c>
      <c r="P1091" s="28">
        <f xml:space="preserve"> FACT_ORDERS[[#This Row],[TotalAmount]] * (1 - (FACT_ORDERS[[#This Row],[ClientDiscount]] + FACT_ORDERS[[#This Row],[OrderDiscount]]) )</f>
        <v>667.85</v>
      </c>
      <c r="Q1091" s="28">
        <f>FACT_ORDERS[[#This Row],[TotalAmountWithDiscount]]+FACT_ORDERS[[#This Row],[DeliveryCost]]</f>
        <v>682.85</v>
      </c>
      <c r="R1091" s="35">
        <v>45457</v>
      </c>
      <c r="S1091" s="35" t="str">
        <f>IF(NETWORKDAYS(FACT_ORDERS[[#This Row],[Order-Date]], FACT_ORDERS[[#This Row],[ArrivalDate ]]) &gt; 10, "Late", "On Time")</f>
        <v>On Time</v>
      </c>
    </row>
    <row r="1092" spans="1:19" x14ac:dyDescent="0.3">
      <c r="A1092" s="12">
        <v>6090</v>
      </c>
      <c r="B1092" s="12">
        <v>273</v>
      </c>
      <c r="C1092" s="12">
        <v>10766</v>
      </c>
      <c r="D1092" s="12">
        <v>1091</v>
      </c>
      <c r="E1092" s="12" t="s">
        <v>244</v>
      </c>
      <c r="F1092" s="13">
        <v>45450</v>
      </c>
      <c r="G1092" s="26" t="s">
        <v>11743</v>
      </c>
      <c r="H1092" s="12">
        <v>13</v>
      </c>
      <c r="I1092" s="28">
        <f>VLOOKUP(B:B,DIM_PRODUCTS!A:F,5,FALSE)</f>
        <v>20</v>
      </c>
      <c r="J1092" s="28">
        <f>FACT_ORDERS[[#This Row],[ProductPrice]]*FACT_ORDERS[[#This Row],[Quantity]]</f>
        <v>260</v>
      </c>
      <c r="K1092" s="12" t="str">
        <f>VLOOKUP(C:C,DIM_CUSTOMERS!A:G,7,FALSE)</f>
        <v>Spain</v>
      </c>
      <c r="L1092" s="30" cm="1">
        <f t="array" ref="L1092">_xlfn.IFS(
    AND(FACT_ORDERS[[#This Row],[DeliveryMehtod]]="shippment",FACT_ORDERS[[#This Row],[TotalAmount]]&gt;=200), 0,
    AND(FACT_ORDERS[[#This Row],[DeliveryMehtod]]="pickup"), 15,
    AND(FACT_ORDERS[[#This Row],[DeliveryMehtod]]="shippment",FACT_ORDERS[[#This Row],[TotalAmount]]&lt;200), 35
)</f>
        <v>0</v>
      </c>
      <c r="M1092" s="12" t="str" cm="1">
        <f t="array" ref="M1092">_xlfn.IFS(
    SUMIFS(FACT_ORDERS[TotalAmount], FACT_ORDERS[WD_CUSTOMERS],FACT_ORDERS[[#This Row],[WD_CUSTOMERS]])&gt;=15000, "VIP",
    SUMIFS(FACT_ORDERS[TotalAmount], FACT_ORDERS[WD_CUSTOMERS],FACT_ORDERS[[#This Row],[WD_CUSTOMERS]])&gt;=8000, "Premium",
    TRUE, "Regular"
)</f>
        <v>Regular</v>
      </c>
      <c r="N1092" s="32" cm="1">
        <f t="array" ref="N1092">_xlfn.IFS(
   FACT_ORDERS[[#This Row],[TypeOfClient]]="VIP", 0.2,
   FACT_ORDERS[[#This Row],[TypeOfClient]]="Premium", 0.1,
   TRUE, 0
)</f>
        <v>0</v>
      </c>
      <c r="O1092" s="31" cm="1">
        <f t="array" ref="O1092">_xlfn.IFS(
   FACT_ORDERS[[#This Row],[TotalAmount]]&gt;1500, 0.15,
   FACT_ORDERS[[#This Row],[TotalAmount]]&gt;1000, 0.1,
   FACT_ORDERS[[#This Row],[TotalAmount]]&gt;500, 0.05,
   TRUE, 0
)</f>
        <v>0</v>
      </c>
      <c r="P1092" s="28">
        <f xml:space="preserve"> FACT_ORDERS[[#This Row],[TotalAmount]] * (1 - (FACT_ORDERS[[#This Row],[ClientDiscount]] + FACT_ORDERS[[#This Row],[OrderDiscount]]) )</f>
        <v>260</v>
      </c>
      <c r="Q1092" s="28">
        <f>FACT_ORDERS[[#This Row],[TotalAmountWithDiscount]]+FACT_ORDERS[[#This Row],[DeliveryCost]]</f>
        <v>260</v>
      </c>
      <c r="R1092" s="35">
        <v>45457</v>
      </c>
      <c r="S1092" s="35" t="str">
        <f>IF(NETWORKDAYS(FACT_ORDERS[[#This Row],[Order-Date]], FACT_ORDERS[[#This Row],[ArrivalDate ]]) &gt; 10, "Late", "On Time")</f>
        <v>On Time</v>
      </c>
    </row>
    <row r="1093" spans="1:19" x14ac:dyDescent="0.3">
      <c r="A1093" s="12">
        <v>6091</v>
      </c>
      <c r="B1093" s="12">
        <v>227</v>
      </c>
      <c r="C1093" s="12">
        <v>10766</v>
      </c>
      <c r="D1093" s="12">
        <v>1092</v>
      </c>
      <c r="E1093" s="12" t="s">
        <v>243</v>
      </c>
      <c r="F1093" s="13">
        <v>45508</v>
      </c>
      <c r="G1093" s="26" t="s">
        <v>11744</v>
      </c>
      <c r="H1093" s="12">
        <v>33</v>
      </c>
      <c r="I1093" s="28">
        <f>VLOOKUP(B:B,DIM_PRODUCTS!A:F,5,FALSE)</f>
        <v>19</v>
      </c>
      <c r="J1093" s="28">
        <f>FACT_ORDERS[[#This Row],[ProductPrice]]*FACT_ORDERS[[#This Row],[Quantity]]</f>
        <v>627</v>
      </c>
      <c r="K1093" s="12" t="str">
        <f>VLOOKUP(C:C,DIM_CUSTOMERS!A:G,7,FALSE)</f>
        <v>Spain</v>
      </c>
      <c r="L1093" s="30" cm="1">
        <f t="array" ref="L1093">_xlfn.IFS(
    AND(FACT_ORDERS[[#This Row],[DeliveryMehtod]]="shippment",FACT_ORDERS[[#This Row],[TotalAmount]]&gt;=200), 0,
    AND(FACT_ORDERS[[#This Row],[DeliveryMehtod]]="pickup"), 15,
    AND(FACT_ORDERS[[#This Row],[DeliveryMehtod]]="shippment",FACT_ORDERS[[#This Row],[TotalAmount]]&lt;200), 35
)</f>
        <v>15</v>
      </c>
      <c r="M1093" s="12" t="str" cm="1">
        <f t="array" ref="M1093">_xlfn.IFS(
    SUMIFS(FACT_ORDERS[TotalAmount], FACT_ORDERS[WD_CUSTOMERS],FACT_ORDERS[[#This Row],[WD_CUSTOMERS]])&gt;=15000, "VIP",
    SUMIFS(FACT_ORDERS[TotalAmount], FACT_ORDERS[WD_CUSTOMERS],FACT_ORDERS[[#This Row],[WD_CUSTOMERS]])&gt;=8000, "Premium",
    TRUE, "Regular"
)</f>
        <v>Regular</v>
      </c>
      <c r="N1093" s="32" cm="1">
        <f t="array" ref="N1093">_xlfn.IFS(
   FACT_ORDERS[[#This Row],[TypeOfClient]]="VIP", 0.2,
   FACT_ORDERS[[#This Row],[TypeOfClient]]="Premium", 0.1,
   TRUE, 0
)</f>
        <v>0</v>
      </c>
      <c r="O1093" s="31" cm="1">
        <f t="array" ref="O1093">_xlfn.IFS(
   FACT_ORDERS[[#This Row],[TotalAmount]]&gt;1500, 0.15,
   FACT_ORDERS[[#This Row],[TotalAmount]]&gt;1000, 0.1,
   FACT_ORDERS[[#This Row],[TotalAmount]]&gt;500, 0.05,
   TRUE, 0
)</f>
        <v>0.05</v>
      </c>
      <c r="P1093" s="28">
        <f xml:space="preserve"> FACT_ORDERS[[#This Row],[TotalAmount]] * (1 - (FACT_ORDERS[[#This Row],[ClientDiscount]] + FACT_ORDERS[[#This Row],[OrderDiscount]]) )</f>
        <v>595.65</v>
      </c>
      <c r="Q1093" s="28">
        <f>FACT_ORDERS[[#This Row],[TotalAmountWithDiscount]]+FACT_ORDERS[[#This Row],[DeliveryCost]]</f>
        <v>610.65</v>
      </c>
      <c r="R1093" s="35">
        <v>45516</v>
      </c>
      <c r="S1093" s="35" t="str">
        <f>IF(NETWORKDAYS(FACT_ORDERS[[#This Row],[Order-Date]], FACT_ORDERS[[#This Row],[ArrivalDate ]]) &gt; 10, "Late", "On Time")</f>
        <v>On Time</v>
      </c>
    </row>
    <row r="1094" spans="1:19" x14ac:dyDescent="0.3">
      <c r="A1094" s="12">
        <v>6092</v>
      </c>
      <c r="B1094" s="12">
        <v>292</v>
      </c>
      <c r="C1094" s="12">
        <v>10766</v>
      </c>
      <c r="D1094" s="12">
        <v>1093</v>
      </c>
      <c r="E1094" s="12" t="s">
        <v>243</v>
      </c>
      <c r="F1094" s="13">
        <v>45508</v>
      </c>
      <c r="G1094" s="26" t="s">
        <v>11745</v>
      </c>
      <c r="H1094" s="12">
        <v>12</v>
      </c>
      <c r="I1094" s="28">
        <f>VLOOKUP(B:B,DIM_PRODUCTS!A:F,5,FALSE)</f>
        <v>6</v>
      </c>
      <c r="J1094" s="28">
        <f>FACT_ORDERS[[#This Row],[ProductPrice]]*FACT_ORDERS[[#This Row],[Quantity]]</f>
        <v>72</v>
      </c>
      <c r="K1094" s="12" t="str">
        <f>VLOOKUP(C:C,DIM_CUSTOMERS!A:G,7,FALSE)</f>
        <v>Spain</v>
      </c>
      <c r="L1094" s="30" cm="1">
        <f t="array" ref="L1094">_xlfn.IFS(
    AND(FACT_ORDERS[[#This Row],[DeliveryMehtod]]="shippment",FACT_ORDERS[[#This Row],[TotalAmount]]&gt;=200), 0,
    AND(FACT_ORDERS[[#This Row],[DeliveryMehtod]]="pickup"), 15,
    AND(FACT_ORDERS[[#This Row],[DeliveryMehtod]]="shippment",FACT_ORDERS[[#This Row],[TotalAmount]]&lt;200), 35
)</f>
        <v>15</v>
      </c>
      <c r="M1094" s="12" t="str" cm="1">
        <f t="array" ref="M1094">_xlfn.IFS(
    SUMIFS(FACT_ORDERS[TotalAmount], FACT_ORDERS[WD_CUSTOMERS],FACT_ORDERS[[#This Row],[WD_CUSTOMERS]])&gt;=15000, "VIP",
    SUMIFS(FACT_ORDERS[TotalAmount], FACT_ORDERS[WD_CUSTOMERS],FACT_ORDERS[[#This Row],[WD_CUSTOMERS]])&gt;=8000, "Premium",
    TRUE, "Regular"
)</f>
        <v>Regular</v>
      </c>
      <c r="N1094" s="32" cm="1">
        <f t="array" ref="N1094">_xlfn.IFS(
   FACT_ORDERS[[#This Row],[TypeOfClient]]="VIP", 0.2,
   FACT_ORDERS[[#This Row],[TypeOfClient]]="Premium", 0.1,
   TRUE, 0
)</f>
        <v>0</v>
      </c>
      <c r="O1094" s="31" cm="1">
        <f t="array" ref="O1094">_xlfn.IFS(
   FACT_ORDERS[[#This Row],[TotalAmount]]&gt;1500, 0.15,
   FACT_ORDERS[[#This Row],[TotalAmount]]&gt;1000, 0.1,
   FACT_ORDERS[[#This Row],[TotalAmount]]&gt;500, 0.05,
   TRUE, 0
)</f>
        <v>0</v>
      </c>
      <c r="P1094" s="28">
        <f xml:space="preserve"> FACT_ORDERS[[#This Row],[TotalAmount]] * (1 - (FACT_ORDERS[[#This Row],[ClientDiscount]] + FACT_ORDERS[[#This Row],[OrderDiscount]]) )</f>
        <v>72</v>
      </c>
      <c r="Q1094" s="28">
        <f>FACT_ORDERS[[#This Row],[TotalAmountWithDiscount]]+FACT_ORDERS[[#This Row],[DeliveryCost]]</f>
        <v>87</v>
      </c>
      <c r="R1094" s="35">
        <v>45518</v>
      </c>
      <c r="S1094" s="35" t="str">
        <f>IF(NETWORKDAYS(FACT_ORDERS[[#This Row],[Order-Date]], FACT_ORDERS[[#This Row],[ArrivalDate ]]) &gt; 10, "Late", "On Time")</f>
        <v>On Time</v>
      </c>
    </row>
    <row r="1095" spans="1:19" x14ac:dyDescent="0.3">
      <c r="A1095" s="12">
        <v>6093</v>
      </c>
      <c r="B1095" s="12">
        <v>273</v>
      </c>
      <c r="C1095" s="12">
        <v>10766</v>
      </c>
      <c r="D1095" s="12">
        <v>1094</v>
      </c>
      <c r="E1095" s="12" t="s">
        <v>244</v>
      </c>
      <c r="F1095" s="13">
        <v>45508</v>
      </c>
      <c r="G1095" s="26" t="s">
        <v>11746</v>
      </c>
      <c r="H1095" s="12">
        <v>13</v>
      </c>
      <c r="I1095" s="28">
        <f>VLOOKUP(B:B,DIM_PRODUCTS!A:F,5,FALSE)</f>
        <v>20</v>
      </c>
      <c r="J1095" s="28">
        <f>FACT_ORDERS[[#This Row],[ProductPrice]]*FACT_ORDERS[[#This Row],[Quantity]]</f>
        <v>260</v>
      </c>
      <c r="K1095" s="12" t="str">
        <f>VLOOKUP(C:C,DIM_CUSTOMERS!A:G,7,FALSE)</f>
        <v>Spain</v>
      </c>
      <c r="L1095" s="30" cm="1">
        <f t="array" ref="L1095">_xlfn.IFS(
    AND(FACT_ORDERS[[#This Row],[DeliveryMehtod]]="shippment",FACT_ORDERS[[#This Row],[TotalAmount]]&gt;=200), 0,
    AND(FACT_ORDERS[[#This Row],[DeliveryMehtod]]="pickup"), 15,
    AND(FACT_ORDERS[[#This Row],[DeliveryMehtod]]="shippment",FACT_ORDERS[[#This Row],[TotalAmount]]&lt;200), 35
)</f>
        <v>0</v>
      </c>
      <c r="M1095" s="12" t="str" cm="1">
        <f t="array" ref="M1095">_xlfn.IFS(
    SUMIFS(FACT_ORDERS[TotalAmount], FACT_ORDERS[WD_CUSTOMERS],FACT_ORDERS[[#This Row],[WD_CUSTOMERS]])&gt;=15000, "VIP",
    SUMIFS(FACT_ORDERS[TotalAmount], FACT_ORDERS[WD_CUSTOMERS],FACT_ORDERS[[#This Row],[WD_CUSTOMERS]])&gt;=8000, "Premium",
    TRUE, "Regular"
)</f>
        <v>Regular</v>
      </c>
      <c r="N1095" s="32" cm="1">
        <f t="array" ref="N1095">_xlfn.IFS(
   FACT_ORDERS[[#This Row],[TypeOfClient]]="VIP", 0.2,
   FACT_ORDERS[[#This Row],[TypeOfClient]]="Premium", 0.1,
   TRUE, 0
)</f>
        <v>0</v>
      </c>
      <c r="O1095" s="31" cm="1">
        <f t="array" ref="O1095">_xlfn.IFS(
   FACT_ORDERS[[#This Row],[TotalAmount]]&gt;1500, 0.15,
   FACT_ORDERS[[#This Row],[TotalAmount]]&gt;1000, 0.1,
   FACT_ORDERS[[#This Row],[TotalAmount]]&gt;500, 0.05,
   TRUE, 0
)</f>
        <v>0</v>
      </c>
      <c r="P1095" s="28">
        <f xml:space="preserve"> FACT_ORDERS[[#This Row],[TotalAmount]] * (1 - (FACT_ORDERS[[#This Row],[ClientDiscount]] + FACT_ORDERS[[#This Row],[OrderDiscount]]) )</f>
        <v>260</v>
      </c>
      <c r="Q1095" s="28">
        <f>FACT_ORDERS[[#This Row],[TotalAmountWithDiscount]]+FACT_ORDERS[[#This Row],[DeliveryCost]]</f>
        <v>260</v>
      </c>
      <c r="R1095" s="35">
        <v>45523</v>
      </c>
      <c r="S1095" s="35" t="str">
        <f>IF(NETWORKDAYS(FACT_ORDERS[[#This Row],[Order-Date]], FACT_ORDERS[[#This Row],[ArrivalDate ]]) &gt; 10, "Late", "On Time")</f>
        <v>Late</v>
      </c>
    </row>
    <row r="1096" spans="1:19" x14ac:dyDescent="0.3">
      <c r="A1096" s="12">
        <v>6094</v>
      </c>
      <c r="B1096" s="12">
        <v>227</v>
      </c>
      <c r="C1096" s="12">
        <v>10766</v>
      </c>
      <c r="D1096" s="12">
        <v>1095</v>
      </c>
      <c r="E1096" s="12" t="s">
        <v>244</v>
      </c>
      <c r="F1096" s="13">
        <v>45356</v>
      </c>
      <c r="G1096" s="26" t="s">
        <v>4537</v>
      </c>
      <c r="H1096" s="12">
        <v>35</v>
      </c>
      <c r="I1096" s="28">
        <f>VLOOKUP(B:B,DIM_PRODUCTS!A:F,5,FALSE)</f>
        <v>19</v>
      </c>
      <c r="J1096" s="28">
        <f>FACT_ORDERS[[#This Row],[ProductPrice]]*FACT_ORDERS[[#This Row],[Quantity]]</f>
        <v>665</v>
      </c>
      <c r="K1096" s="12" t="str">
        <f>VLOOKUP(C:C,DIM_CUSTOMERS!A:G,7,FALSE)</f>
        <v>Spain</v>
      </c>
      <c r="L1096" s="30" cm="1">
        <f t="array" ref="L1096">_xlfn.IFS(
    AND(FACT_ORDERS[[#This Row],[DeliveryMehtod]]="shippment",FACT_ORDERS[[#This Row],[TotalAmount]]&gt;=200), 0,
    AND(FACT_ORDERS[[#This Row],[DeliveryMehtod]]="pickup"), 15,
    AND(FACT_ORDERS[[#This Row],[DeliveryMehtod]]="shippment",FACT_ORDERS[[#This Row],[TotalAmount]]&lt;200), 35
)</f>
        <v>0</v>
      </c>
      <c r="M1096" s="12" t="str" cm="1">
        <f t="array" ref="M1096">_xlfn.IFS(
    SUMIFS(FACT_ORDERS[TotalAmount], FACT_ORDERS[WD_CUSTOMERS],FACT_ORDERS[[#This Row],[WD_CUSTOMERS]])&gt;=15000, "VIP",
    SUMIFS(FACT_ORDERS[TotalAmount], FACT_ORDERS[WD_CUSTOMERS],FACT_ORDERS[[#This Row],[WD_CUSTOMERS]])&gt;=8000, "Premium",
    TRUE, "Regular"
)</f>
        <v>Regular</v>
      </c>
      <c r="N1096" s="32" cm="1">
        <f t="array" ref="N1096">_xlfn.IFS(
   FACT_ORDERS[[#This Row],[TypeOfClient]]="VIP", 0.2,
   FACT_ORDERS[[#This Row],[TypeOfClient]]="Premium", 0.1,
   TRUE, 0
)</f>
        <v>0</v>
      </c>
      <c r="O1096" s="31" cm="1">
        <f t="array" ref="O1096">_xlfn.IFS(
   FACT_ORDERS[[#This Row],[TotalAmount]]&gt;1500, 0.15,
   FACT_ORDERS[[#This Row],[TotalAmount]]&gt;1000, 0.1,
   FACT_ORDERS[[#This Row],[TotalAmount]]&gt;500, 0.05,
   TRUE, 0
)</f>
        <v>0.05</v>
      </c>
      <c r="P1096" s="28">
        <f xml:space="preserve"> FACT_ORDERS[[#This Row],[TotalAmount]] * (1 - (FACT_ORDERS[[#This Row],[ClientDiscount]] + FACT_ORDERS[[#This Row],[OrderDiscount]]) )</f>
        <v>631.75</v>
      </c>
      <c r="Q1096" s="28">
        <f>FACT_ORDERS[[#This Row],[TotalAmountWithDiscount]]+FACT_ORDERS[[#This Row],[DeliveryCost]]</f>
        <v>631.75</v>
      </c>
      <c r="R1096" s="35">
        <v>45363</v>
      </c>
      <c r="S1096" s="35" t="str">
        <f>IF(NETWORKDAYS(FACT_ORDERS[[#This Row],[Order-Date]], FACT_ORDERS[[#This Row],[ArrivalDate ]]) &gt; 10, "Late", "On Time")</f>
        <v>On Time</v>
      </c>
    </row>
    <row r="1097" spans="1:19" x14ac:dyDescent="0.3">
      <c r="A1097" s="12">
        <v>6095</v>
      </c>
      <c r="B1097" s="12">
        <v>292</v>
      </c>
      <c r="C1097" s="12">
        <v>10766</v>
      </c>
      <c r="D1097" s="12">
        <v>1096</v>
      </c>
      <c r="E1097" s="12" t="s">
        <v>243</v>
      </c>
      <c r="F1097" s="13">
        <v>45356</v>
      </c>
      <c r="G1097" s="26" t="s">
        <v>11747</v>
      </c>
      <c r="H1097" s="12">
        <v>19</v>
      </c>
      <c r="I1097" s="28">
        <f>VLOOKUP(B:B,DIM_PRODUCTS!A:F,5,FALSE)</f>
        <v>6</v>
      </c>
      <c r="J1097" s="28">
        <f>FACT_ORDERS[[#This Row],[ProductPrice]]*FACT_ORDERS[[#This Row],[Quantity]]</f>
        <v>114</v>
      </c>
      <c r="K1097" s="12" t="str">
        <f>VLOOKUP(C:C,DIM_CUSTOMERS!A:G,7,FALSE)</f>
        <v>Spain</v>
      </c>
      <c r="L1097" s="30" cm="1">
        <f t="array" ref="L1097">_xlfn.IFS(
    AND(FACT_ORDERS[[#This Row],[DeliveryMehtod]]="shippment",FACT_ORDERS[[#This Row],[TotalAmount]]&gt;=200), 0,
    AND(FACT_ORDERS[[#This Row],[DeliveryMehtod]]="pickup"), 15,
    AND(FACT_ORDERS[[#This Row],[DeliveryMehtod]]="shippment",FACT_ORDERS[[#This Row],[TotalAmount]]&lt;200), 35
)</f>
        <v>15</v>
      </c>
      <c r="M1097" s="12" t="str" cm="1">
        <f t="array" ref="M1097">_xlfn.IFS(
    SUMIFS(FACT_ORDERS[TotalAmount], FACT_ORDERS[WD_CUSTOMERS],FACT_ORDERS[[#This Row],[WD_CUSTOMERS]])&gt;=15000, "VIP",
    SUMIFS(FACT_ORDERS[TotalAmount], FACT_ORDERS[WD_CUSTOMERS],FACT_ORDERS[[#This Row],[WD_CUSTOMERS]])&gt;=8000, "Premium",
    TRUE, "Regular"
)</f>
        <v>Regular</v>
      </c>
      <c r="N1097" s="32" cm="1">
        <f t="array" ref="N1097">_xlfn.IFS(
   FACT_ORDERS[[#This Row],[TypeOfClient]]="VIP", 0.2,
   FACT_ORDERS[[#This Row],[TypeOfClient]]="Premium", 0.1,
   TRUE, 0
)</f>
        <v>0</v>
      </c>
      <c r="O1097" s="31" cm="1">
        <f t="array" ref="O1097">_xlfn.IFS(
   FACT_ORDERS[[#This Row],[TotalAmount]]&gt;1500, 0.15,
   FACT_ORDERS[[#This Row],[TotalAmount]]&gt;1000, 0.1,
   FACT_ORDERS[[#This Row],[TotalAmount]]&gt;500, 0.05,
   TRUE, 0
)</f>
        <v>0</v>
      </c>
      <c r="P1097" s="28">
        <f xml:space="preserve"> FACT_ORDERS[[#This Row],[TotalAmount]] * (1 - (FACT_ORDERS[[#This Row],[ClientDiscount]] + FACT_ORDERS[[#This Row],[OrderDiscount]]) )</f>
        <v>114</v>
      </c>
      <c r="Q1097" s="28">
        <f>FACT_ORDERS[[#This Row],[TotalAmountWithDiscount]]+FACT_ORDERS[[#This Row],[DeliveryCost]]</f>
        <v>129</v>
      </c>
      <c r="R1097" s="35">
        <v>45367</v>
      </c>
      <c r="S1097" s="35" t="str">
        <f>IF(NETWORKDAYS(FACT_ORDERS[[#This Row],[Order-Date]], FACT_ORDERS[[#This Row],[ArrivalDate ]]) &gt; 10, "Late", "On Time")</f>
        <v>On Time</v>
      </c>
    </row>
    <row r="1098" spans="1:19" x14ac:dyDescent="0.3">
      <c r="A1098" s="12">
        <v>6096</v>
      </c>
      <c r="B1098" s="12">
        <v>273</v>
      </c>
      <c r="C1098" s="12">
        <v>10766</v>
      </c>
      <c r="D1098" s="12">
        <v>1097</v>
      </c>
      <c r="E1098" s="12" t="s">
        <v>243</v>
      </c>
      <c r="F1098" s="13">
        <v>45356</v>
      </c>
      <c r="G1098" s="26" t="s">
        <v>11748</v>
      </c>
      <c r="H1098" s="12">
        <v>13</v>
      </c>
      <c r="I1098" s="28">
        <f>VLOOKUP(B:B,DIM_PRODUCTS!A:F,5,FALSE)</f>
        <v>20</v>
      </c>
      <c r="J1098" s="28">
        <f>FACT_ORDERS[[#This Row],[ProductPrice]]*FACT_ORDERS[[#This Row],[Quantity]]</f>
        <v>260</v>
      </c>
      <c r="K1098" s="12" t="str">
        <f>VLOOKUP(C:C,DIM_CUSTOMERS!A:G,7,FALSE)</f>
        <v>Spain</v>
      </c>
      <c r="L1098" s="30" cm="1">
        <f t="array" ref="L1098">_xlfn.IFS(
    AND(FACT_ORDERS[[#This Row],[DeliveryMehtod]]="shippment",FACT_ORDERS[[#This Row],[TotalAmount]]&gt;=200), 0,
    AND(FACT_ORDERS[[#This Row],[DeliveryMehtod]]="pickup"), 15,
    AND(FACT_ORDERS[[#This Row],[DeliveryMehtod]]="shippment",FACT_ORDERS[[#This Row],[TotalAmount]]&lt;200), 35
)</f>
        <v>15</v>
      </c>
      <c r="M1098" s="12" t="str" cm="1">
        <f t="array" ref="M1098">_xlfn.IFS(
    SUMIFS(FACT_ORDERS[TotalAmount], FACT_ORDERS[WD_CUSTOMERS],FACT_ORDERS[[#This Row],[WD_CUSTOMERS]])&gt;=15000, "VIP",
    SUMIFS(FACT_ORDERS[TotalAmount], FACT_ORDERS[WD_CUSTOMERS],FACT_ORDERS[[#This Row],[WD_CUSTOMERS]])&gt;=8000, "Premium",
    TRUE, "Regular"
)</f>
        <v>Regular</v>
      </c>
      <c r="N1098" s="32" cm="1">
        <f t="array" ref="N1098">_xlfn.IFS(
   FACT_ORDERS[[#This Row],[TypeOfClient]]="VIP", 0.2,
   FACT_ORDERS[[#This Row],[TypeOfClient]]="Premium", 0.1,
   TRUE, 0
)</f>
        <v>0</v>
      </c>
      <c r="O1098" s="31" cm="1">
        <f t="array" ref="O1098">_xlfn.IFS(
   FACT_ORDERS[[#This Row],[TotalAmount]]&gt;1500, 0.15,
   FACT_ORDERS[[#This Row],[TotalAmount]]&gt;1000, 0.1,
   FACT_ORDERS[[#This Row],[TotalAmount]]&gt;500, 0.05,
   TRUE, 0
)</f>
        <v>0</v>
      </c>
      <c r="P1098" s="28">
        <f xml:space="preserve"> FACT_ORDERS[[#This Row],[TotalAmount]] * (1 - (FACT_ORDERS[[#This Row],[ClientDiscount]] + FACT_ORDERS[[#This Row],[OrderDiscount]]) )</f>
        <v>260</v>
      </c>
      <c r="Q1098" s="28">
        <f>FACT_ORDERS[[#This Row],[TotalAmountWithDiscount]]+FACT_ORDERS[[#This Row],[DeliveryCost]]</f>
        <v>275</v>
      </c>
      <c r="R1098" s="35">
        <v>45367</v>
      </c>
      <c r="S1098" s="35" t="str">
        <f>IF(NETWORKDAYS(FACT_ORDERS[[#This Row],[Order-Date]], FACT_ORDERS[[#This Row],[ArrivalDate ]]) &gt; 10, "Late", "On Time")</f>
        <v>On Time</v>
      </c>
    </row>
    <row r="1099" spans="1:19" x14ac:dyDescent="0.3">
      <c r="A1099" s="12">
        <v>6097</v>
      </c>
      <c r="B1099" s="12">
        <v>273</v>
      </c>
      <c r="C1099" s="12">
        <v>10766</v>
      </c>
      <c r="D1099" s="12">
        <v>1098</v>
      </c>
      <c r="E1099" s="12" t="s">
        <v>244</v>
      </c>
      <c r="F1099" s="13">
        <v>45558</v>
      </c>
      <c r="G1099" s="26" t="s">
        <v>4444</v>
      </c>
      <c r="H1099" s="12">
        <v>15</v>
      </c>
      <c r="I1099" s="28">
        <f>VLOOKUP(B:B,DIM_PRODUCTS!A:F,5,FALSE)</f>
        <v>20</v>
      </c>
      <c r="J1099" s="28">
        <f>FACT_ORDERS[[#This Row],[ProductPrice]]*FACT_ORDERS[[#This Row],[Quantity]]</f>
        <v>300</v>
      </c>
      <c r="K1099" s="12" t="str">
        <f>VLOOKUP(C:C,DIM_CUSTOMERS!A:G,7,FALSE)</f>
        <v>Spain</v>
      </c>
      <c r="L1099" s="30" cm="1">
        <f t="array" ref="L1099">_xlfn.IFS(
    AND(FACT_ORDERS[[#This Row],[DeliveryMehtod]]="shippment",FACT_ORDERS[[#This Row],[TotalAmount]]&gt;=200), 0,
    AND(FACT_ORDERS[[#This Row],[DeliveryMehtod]]="pickup"), 15,
    AND(FACT_ORDERS[[#This Row],[DeliveryMehtod]]="shippment",FACT_ORDERS[[#This Row],[TotalAmount]]&lt;200), 35
)</f>
        <v>0</v>
      </c>
      <c r="M1099" s="12" t="str" cm="1">
        <f t="array" ref="M1099">_xlfn.IFS(
    SUMIFS(FACT_ORDERS[TotalAmount], FACT_ORDERS[WD_CUSTOMERS],FACT_ORDERS[[#This Row],[WD_CUSTOMERS]])&gt;=15000, "VIP",
    SUMIFS(FACT_ORDERS[TotalAmount], FACT_ORDERS[WD_CUSTOMERS],FACT_ORDERS[[#This Row],[WD_CUSTOMERS]])&gt;=8000, "Premium",
    TRUE, "Regular"
)</f>
        <v>Regular</v>
      </c>
      <c r="N1099" s="32" cm="1">
        <f t="array" ref="N1099">_xlfn.IFS(
   FACT_ORDERS[[#This Row],[TypeOfClient]]="VIP", 0.2,
   FACT_ORDERS[[#This Row],[TypeOfClient]]="Premium", 0.1,
   TRUE, 0
)</f>
        <v>0</v>
      </c>
      <c r="O1099" s="31" cm="1">
        <f t="array" ref="O1099">_xlfn.IFS(
   FACT_ORDERS[[#This Row],[TotalAmount]]&gt;1500, 0.15,
   FACT_ORDERS[[#This Row],[TotalAmount]]&gt;1000, 0.1,
   FACT_ORDERS[[#This Row],[TotalAmount]]&gt;500, 0.05,
   TRUE, 0
)</f>
        <v>0</v>
      </c>
      <c r="P1099" s="28">
        <f xml:space="preserve"> FACT_ORDERS[[#This Row],[TotalAmount]] * (1 - (FACT_ORDERS[[#This Row],[ClientDiscount]] + FACT_ORDERS[[#This Row],[OrderDiscount]]) )</f>
        <v>300</v>
      </c>
      <c r="Q1099" s="28">
        <f>FACT_ORDERS[[#This Row],[TotalAmountWithDiscount]]+FACT_ORDERS[[#This Row],[DeliveryCost]]</f>
        <v>300</v>
      </c>
      <c r="R1099" s="35">
        <v>45569</v>
      </c>
      <c r="S1099" s="35" t="str">
        <f>IF(NETWORKDAYS(FACT_ORDERS[[#This Row],[Order-Date]], FACT_ORDERS[[#This Row],[ArrivalDate ]]) &gt; 10, "Late", "On Time")</f>
        <v>On Time</v>
      </c>
    </row>
    <row r="1100" spans="1:19" x14ac:dyDescent="0.3">
      <c r="A1100" s="12">
        <v>6098</v>
      </c>
      <c r="B1100" s="12">
        <v>273</v>
      </c>
      <c r="C1100" s="12">
        <v>10766</v>
      </c>
      <c r="D1100" s="12">
        <v>1099</v>
      </c>
      <c r="E1100" s="12" t="s">
        <v>243</v>
      </c>
      <c r="F1100" s="13">
        <v>45556</v>
      </c>
      <c r="G1100" s="26" t="s">
        <v>3273</v>
      </c>
      <c r="H1100" s="12">
        <v>15</v>
      </c>
      <c r="I1100" s="28">
        <f>VLOOKUP(B:B,DIM_PRODUCTS!A:F,5,FALSE)</f>
        <v>20</v>
      </c>
      <c r="J1100" s="28">
        <f>FACT_ORDERS[[#This Row],[ProductPrice]]*FACT_ORDERS[[#This Row],[Quantity]]</f>
        <v>300</v>
      </c>
      <c r="K1100" s="12" t="str">
        <f>VLOOKUP(C:C,DIM_CUSTOMERS!A:G,7,FALSE)</f>
        <v>Spain</v>
      </c>
      <c r="L1100" s="30" cm="1">
        <f t="array" ref="L1100">_xlfn.IFS(
    AND(FACT_ORDERS[[#This Row],[DeliveryMehtod]]="shippment",FACT_ORDERS[[#This Row],[TotalAmount]]&gt;=200), 0,
    AND(FACT_ORDERS[[#This Row],[DeliveryMehtod]]="pickup"), 15,
    AND(FACT_ORDERS[[#This Row],[DeliveryMehtod]]="shippment",FACT_ORDERS[[#This Row],[TotalAmount]]&lt;200), 35
)</f>
        <v>15</v>
      </c>
      <c r="M1100" s="12" t="str" cm="1">
        <f t="array" ref="M1100">_xlfn.IFS(
    SUMIFS(FACT_ORDERS[TotalAmount], FACT_ORDERS[WD_CUSTOMERS],FACT_ORDERS[[#This Row],[WD_CUSTOMERS]])&gt;=15000, "VIP",
    SUMIFS(FACT_ORDERS[TotalAmount], FACT_ORDERS[WD_CUSTOMERS],FACT_ORDERS[[#This Row],[WD_CUSTOMERS]])&gt;=8000, "Premium",
    TRUE, "Regular"
)</f>
        <v>Regular</v>
      </c>
      <c r="N1100" s="32" cm="1">
        <f t="array" ref="N1100">_xlfn.IFS(
   FACT_ORDERS[[#This Row],[TypeOfClient]]="VIP", 0.2,
   FACT_ORDERS[[#This Row],[TypeOfClient]]="Premium", 0.1,
   TRUE, 0
)</f>
        <v>0</v>
      </c>
      <c r="O1100" s="31" cm="1">
        <f t="array" ref="O1100">_xlfn.IFS(
   FACT_ORDERS[[#This Row],[TotalAmount]]&gt;1500, 0.15,
   FACT_ORDERS[[#This Row],[TotalAmount]]&gt;1000, 0.1,
   FACT_ORDERS[[#This Row],[TotalAmount]]&gt;500, 0.05,
   TRUE, 0
)</f>
        <v>0</v>
      </c>
      <c r="P1100" s="28">
        <f xml:space="preserve"> FACT_ORDERS[[#This Row],[TotalAmount]] * (1 - (FACT_ORDERS[[#This Row],[ClientDiscount]] + FACT_ORDERS[[#This Row],[OrderDiscount]]) )</f>
        <v>300</v>
      </c>
      <c r="Q1100" s="28">
        <f>FACT_ORDERS[[#This Row],[TotalAmountWithDiscount]]+FACT_ORDERS[[#This Row],[DeliveryCost]]</f>
        <v>315</v>
      </c>
      <c r="R1100" s="35">
        <v>45566</v>
      </c>
      <c r="S1100" s="35" t="str">
        <f>IF(NETWORKDAYS(FACT_ORDERS[[#This Row],[Order-Date]], FACT_ORDERS[[#This Row],[ArrivalDate ]]) &gt; 10, "Late", "On Time")</f>
        <v>On Time</v>
      </c>
    </row>
    <row r="1101" spans="1:19" x14ac:dyDescent="0.3">
      <c r="A1101" s="12">
        <v>6099</v>
      </c>
      <c r="B1101" s="12">
        <v>227</v>
      </c>
      <c r="C1101" s="12">
        <v>10766</v>
      </c>
      <c r="D1101" s="12">
        <v>1100</v>
      </c>
      <c r="E1101" s="12" t="s">
        <v>243</v>
      </c>
      <c r="F1101" s="13">
        <v>45448</v>
      </c>
      <c r="G1101" s="26" t="s">
        <v>11749</v>
      </c>
      <c r="H1101" s="12">
        <v>31</v>
      </c>
      <c r="I1101" s="28">
        <f>VLOOKUP(B:B,DIM_PRODUCTS!A:F,5,FALSE)</f>
        <v>19</v>
      </c>
      <c r="J1101" s="28">
        <f>FACT_ORDERS[[#This Row],[ProductPrice]]*FACT_ORDERS[[#This Row],[Quantity]]</f>
        <v>589</v>
      </c>
      <c r="K1101" s="12" t="str">
        <f>VLOOKUP(C:C,DIM_CUSTOMERS!A:G,7,FALSE)</f>
        <v>Spain</v>
      </c>
      <c r="L1101" s="30" cm="1">
        <f t="array" ref="L1101">_xlfn.IFS(
    AND(FACT_ORDERS[[#This Row],[DeliveryMehtod]]="shippment",FACT_ORDERS[[#This Row],[TotalAmount]]&gt;=200), 0,
    AND(FACT_ORDERS[[#This Row],[DeliveryMehtod]]="pickup"), 15,
    AND(FACT_ORDERS[[#This Row],[DeliveryMehtod]]="shippment",FACT_ORDERS[[#This Row],[TotalAmount]]&lt;200), 35
)</f>
        <v>15</v>
      </c>
      <c r="M1101" s="12" t="str" cm="1">
        <f t="array" ref="M1101">_xlfn.IFS(
    SUMIFS(FACT_ORDERS[TotalAmount], FACT_ORDERS[WD_CUSTOMERS],FACT_ORDERS[[#This Row],[WD_CUSTOMERS]])&gt;=15000, "VIP",
    SUMIFS(FACT_ORDERS[TotalAmount], FACT_ORDERS[WD_CUSTOMERS],FACT_ORDERS[[#This Row],[WD_CUSTOMERS]])&gt;=8000, "Premium",
    TRUE, "Regular"
)</f>
        <v>Regular</v>
      </c>
      <c r="N1101" s="32" cm="1">
        <f t="array" ref="N1101">_xlfn.IFS(
   FACT_ORDERS[[#This Row],[TypeOfClient]]="VIP", 0.2,
   FACT_ORDERS[[#This Row],[TypeOfClient]]="Premium", 0.1,
   TRUE, 0
)</f>
        <v>0</v>
      </c>
      <c r="O1101" s="31" cm="1">
        <f t="array" ref="O1101">_xlfn.IFS(
   FACT_ORDERS[[#This Row],[TotalAmount]]&gt;1500, 0.15,
   FACT_ORDERS[[#This Row],[TotalAmount]]&gt;1000, 0.1,
   FACT_ORDERS[[#This Row],[TotalAmount]]&gt;500, 0.05,
   TRUE, 0
)</f>
        <v>0.05</v>
      </c>
      <c r="P1101" s="28">
        <f xml:space="preserve"> FACT_ORDERS[[#This Row],[TotalAmount]] * (1 - (FACT_ORDERS[[#This Row],[ClientDiscount]] + FACT_ORDERS[[#This Row],[OrderDiscount]]) )</f>
        <v>559.54999999999995</v>
      </c>
      <c r="Q1101" s="28">
        <f>FACT_ORDERS[[#This Row],[TotalAmountWithDiscount]]+FACT_ORDERS[[#This Row],[DeliveryCost]]</f>
        <v>574.54999999999995</v>
      </c>
      <c r="R1101" s="35">
        <v>45456</v>
      </c>
      <c r="S1101" s="35" t="str">
        <f>IF(NETWORKDAYS(FACT_ORDERS[[#This Row],[Order-Date]], FACT_ORDERS[[#This Row],[ArrivalDate ]]) &gt; 10, "Late", "On Time")</f>
        <v>On Time</v>
      </c>
    </row>
    <row r="1102" spans="1:19" x14ac:dyDescent="0.3">
      <c r="A1102" s="12">
        <v>6100</v>
      </c>
      <c r="B1102" s="12">
        <v>292</v>
      </c>
      <c r="C1102" s="12">
        <v>10766</v>
      </c>
      <c r="D1102" s="12">
        <v>1101</v>
      </c>
      <c r="E1102" s="12" t="s">
        <v>244</v>
      </c>
      <c r="F1102" s="13">
        <v>45448</v>
      </c>
      <c r="G1102" s="26" t="s">
        <v>11750</v>
      </c>
      <c r="H1102" s="12">
        <v>21</v>
      </c>
      <c r="I1102" s="28">
        <f>VLOOKUP(B:B,DIM_PRODUCTS!A:F,5,FALSE)</f>
        <v>6</v>
      </c>
      <c r="J1102" s="28">
        <f>FACT_ORDERS[[#This Row],[ProductPrice]]*FACT_ORDERS[[#This Row],[Quantity]]</f>
        <v>126</v>
      </c>
      <c r="K1102" s="12" t="str">
        <f>VLOOKUP(C:C,DIM_CUSTOMERS!A:G,7,FALSE)</f>
        <v>Spain</v>
      </c>
      <c r="L1102" s="30" cm="1">
        <f t="array" ref="L1102">_xlfn.IFS(
    AND(FACT_ORDERS[[#This Row],[DeliveryMehtod]]="shippment",FACT_ORDERS[[#This Row],[TotalAmount]]&gt;=200), 0,
    AND(FACT_ORDERS[[#This Row],[DeliveryMehtod]]="pickup"), 15,
    AND(FACT_ORDERS[[#This Row],[DeliveryMehtod]]="shippment",FACT_ORDERS[[#This Row],[TotalAmount]]&lt;200), 35
)</f>
        <v>35</v>
      </c>
      <c r="M1102" s="12" t="str" cm="1">
        <f t="array" ref="M1102">_xlfn.IFS(
    SUMIFS(FACT_ORDERS[TotalAmount], FACT_ORDERS[WD_CUSTOMERS],FACT_ORDERS[[#This Row],[WD_CUSTOMERS]])&gt;=15000, "VIP",
    SUMIFS(FACT_ORDERS[TotalAmount], FACT_ORDERS[WD_CUSTOMERS],FACT_ORDERS[[#This Row],[WD_CUSTOMERS]])&gt;=8000, "Premium",
    TRUE, "Regular"
)</f>
        <v>Regular</v>
      </c>
      <c r="N1102" s="32" cm="1">
        <f t="array" ref="N1102">_xlfn.IFS(
   FACT_ORDERS[[#This Row],[TypeOfClient]]="VIP", 0.2,
   FACT_ORDERS[[#This Row],[TypeOfClient]]="Premium", 0.1,
   TRUE, 0
)</f>
        <v>0</v>
      </c>
      <c r="O1102" s="31" cm="1">
        <f t="array" ref="O1102">_xlfn.IFS(
   FACT_ORDERS[[#This Row],[TotalAmount]]&gt;1500, 0.15,
   FACT_ORDERS[[#This Row],[TotalAmount]]&gt;1000, 0.1,
   FACT_ORDERS[[#This Row],[TotalAmount]]&gt;500, 0.05,
   TRUE, 0
)</f>
        <v>0</v>
      </c>
      <c r="P1102" s="28">
        <f xml:space="preserve"> FACT_ORDERS[[#This Row],[TotalAmount]] * (1 - (FACT_ORDERS[[#This Row],[ClientDiscount]] + FACT_ORDERS[[#This Row],[OrderDiscount]]) )</f>
        <v>126</v>
      </c>
      <c r="Q1102" s="28">
        <f>FACT_ORDERS[[#This Row],[TotalAmountWithDiscount]]+FACT_ORDERS[[#This Row],[DeliveryCost]]</f>
        <v>161</v>
      </c>
      <c r="R1102" s="35">
        <v>45457</v>
      </c>
      <c r="S1102" s="35" t="str">
        <f>IF(NETWORKDAYS(FACT_ORDERS[[#This Row],[Order-Date]], FACT_ORDERS[[#This Row],[ArrivalDate ]]) &gt; 10, "Late", "On Time")</f>
        <v>On Time</v>
      </c>
    </row>
    <row r="1103" spans="1:19" x14ac:dyDescent="0.3">
      <c r="A1103" s="12">
        <v>6101</v>
      </c>
      <c r="B1103" s="12">
        <v>273</v>
      </c>
      <c r="C1103" s="12">
        <v>10766</v>
      </c>
      <c r="D1103" s="12">
        <v>1102</v>
      </c>
      <c r="E1103" s="12" t="s">
        <v>244</v>
      </c>
      <c r="F1103" s="13">
        <v>45448</v>
      </c>
      <c r="G1103" s="26" t="s">
        <v>11751</v>
      </c>
      <c r="H1103" s="12">
        <v>18</v>
      </c>
      <c r="I1103" s="28">
        <f>VLOOKUP(B:B,DIM_PRODUCTS!A:F,5,FALSE)</f>
        <v>20</v>
      </c>
      <c r="J1103" s="28">
        <f>FACT_ORDERS[[#This Row],[ProductPrice]]*FACT_ORDERS[[#This Row],[Quantity]]</f>
        <v>360</v>
      </c>
      <c r="K1103" s="12" t="str">
        <f>VLOOKUP(C:C,DIM_CUSTOMERS!A:G,7,FALSE)</f>
        <v>Spain</v>
      </c>
      <c r="L1103" s="30" cm="1">
        <f t="array" ref="L1103">_xlfn.IFS(
    AND(FACT_ORDERS[[#This Row],[DeliveryMehtod]]="shippment",FACT_ORDERS[[#This Row],[TotalAmount]]&gt;=200), 0,
    AND(FACT_ORDERS[[#This Row],[DeliveryMehtod]]="pickup"), 15,
    AND(FACT_ORDERS[[#This Row],[DeliveryMehtod]]="shippment",FACT_ORDERS[[#This Row],[TotalAmount]]&lt;200), 35
)</f>
        <v>0</v>
      </c>
      <c r="M1103" s="12" t="str" cm="1">
        <f t="array" ref="M1103">_xlfn.IFS(
    SUMIFS(FACT_ORDERS[TotalAmount], FACT_ORDERS[WD_CUSTOMERS],FACT_ORDERS[[#This Row],[WD_CUSTOMERS]])&gt;=15000, "VIP",
    SUMIFS(FACT_ORDERS[TotalAmount], FACT_ORDERS[WD_CUSTOMERS],FACT_ORDERS[[#This Row],[WD_CUSTOMERS]])&gt;=8000, "Premium",
    TRUE, "Regular"
)</f>
        <v>Regular</v>
      </c>
      <c r="N1103" s="32" cm="1">
        <f t="array" ref="N1103">_xlfn.IFS(
   FACT_ORDERS[[#This Row],[TypeOfClient]]="VIP", 0.2,
   FACT_ORDERS[[#This Row],[TypeOfClient]]="Premium", 0.1,
   TRUE, 0
)</f>
        <v>0</v>
      </c>
      <c r="O1103" s="31" cm="1">
        <f t="array" ref="O1103">_xlfn.IFS(
   FACT_ORDERS[[#This Row],[TotalAmount]]&gt;1500, 0.15,
   FACT_ORDERS[[#This Row],[TotalAmount]]&gt;1000, 0.1,
   FACT_ORDERS[[#This Row],[TotalAmount]]&gt;500, 0.05,
   TRUE, 0
)</f>
        <v>0</v>
      </c>
      <c r="P1103" s="28">
        <f xml:space="preserve"> FACT_ORDERS[[#This Row],[TotalAmount]] * (1 - (FACT_ORDERS[[#This Row],[ClientDiscount]] + FACT_ORDERS[[#This Row],[OrderDiscount]]) )</f>
        <v>360</v>
      </c>
      <c r="Q1103" s="28">
        <f>FACT_ORDERS[[#This Row],[TotalAmountWithDiscount]]+FACT_ORDERS[[#This Row],[DeliveryCost]]</f>
        <v>360</v>
      </c>
      <c r="R1103" s="35">
        <v>45456</v>
      </c>
      <c r="S1103" s="35" t="str">
        <f>IF(NETWORKDAYS(FACT_ORDERS[[#This Row],[Order-Date]], FACT_ORDERS[[#This Row],[ArrivalDate ]]) &gt; 10, "Late", "On Time")</f>
        <v>On Time</v>
      </c>
    </row>
    <row r="1104" spans="1:19" x14ac:dyDescent="0.3">
      <c r="A1104" s="12">
        <v>6102</v>
      </c>
      <c r="B1104" s="12">
        <v>227</v>
      </c>
      <c r="C1104" s="12">
        <v>10766</v>
      </c>
      <c r="D1104" s="12">
        <v>1103</v>
      </c>
      <c r="E1104" s="12" t="s">
        <v>243</v>
      </c>
      <c r="F1104" s="13">
        <v>45373</v>
      </c>
      <c r="G1104" s="26" t="s">
        <v>11752</v>
      </c>
      <c r="H1104" s="12">
        <v>23</v>
      </c>
      <c r="I1104" s="28">
        <f>VLOOKUP(B:B,DIM_PRODUCTS!A:F,5,FALSE)</f>
        <v>19</v>
      </c>
      <c r="J1104" s="28">
        <f>FACT_ORDERS[[#This Row],[ProductPrice]]*FACT_ORDERS[[#This Row],[Quantity]]</f>
        <v>437</v>
      </c>
      <c r="K1104" s="12" t="str">
        <f>VLOOKUP(C:C,DIM_CUSTOMERS!A:G,7,FALSE)</f>
        <v>Spain</v>
      </c>
      <c r="L1104" s="30" cm="1">
        <f t="array" ref="L1104">_xlfn.IFS(
    AND(FACT_ORDERS[[#This Row],[DeliveryMehtod]]="shippment",FACT_ORDERS[[#This Row],[TotalAmount]]&gt;=200), 0,
    AND(FACT_ORDERS[[#This Row],[DeliveryMehtod]]="pickup"), 15,
    AND(FACT_ORDERS[[#This Row],[DeliveryMehtod]]="shippment",FACT_ORDERS[[#This Row],[TotalAmount]]&lt;200), 35
)</f>
        <v>15</v>
      </c>
      <c r="M1104" s="12" t="str" cm="1">
        <f t="array" ref="M1104">_xlfn.IFS(
    SUMIFS(FACT_ORDERS[TotalAmount], FACT_ORDERS[WD_CUSTOMERS],FACT_ORDERS[[#This Row],[WD_CUSTOMERS]])&gt;=15000, "VIP",
    SUMIFS(FACT_ORDERS[TotalAmount], FACT_ORDERS[WD_CUSTOMERS],FACT_ORDERS[[#This Row],[WD_CUSTOMERS]])&gt;=8000, "Premium",
    TRUE, "Regular"
)</f>
        <v>Regular</v>
      </c>
      <c r="N1104" s="32" cm="1">
        <f t="array" ref="N1104">_xlfn.IFS(
   FACT_ORDERS[[#This Row],[TypeOfClient]]="VIP", 0.2,
   FACT_ORDERS[[#This Row],[TypeOfClient]]="Premium", 0.1,
   TRUE, 0
)</f>
        <v>0</v>
      </c>
      <c r="O1104" s="31" cm="1">
        <f t="array" ref="O1104">_xlfn.IFS(
   FACT_ORDERS[[#This Row],[TotalAmount]]&gt;1500, 0.15,
   FACT_ORDERS[[#This Row],[TotalAmount]]&gt;1000, 0.1,
   FACT_ORDERS[[#This Row],[TotalAmount]]&gt;500, 0.05,
   TRUE, 0
)</f>
        <v>0</v>
      </c>
      <c r="P1104" s="28">
        <f xml:space="preserve"> FACT_ORDERS[[#This Row],[TotalAmount]] * (1 - (FACT_ORDERS[[#This Row],[ClientDiscount]] + FACT_ORDERS[[#This Row],[OrderDiscount]]) )</f>
        <v>437</v>
      </c>
      <c r="Q1104" s="28">
        <f>FACT_ORDERS[[#This Row],[TotalAmountWithDiscount]]+FACT_ORDERS[[#This Row],[DeliveryCost]]</f>
        <v>452</v>
      </c>
      <c r="R1104" s="35">
        <v>45382</v>
      </c>
      <c r="S1104" s="35" t="str">
        <f>IF(NETWORKDAYS(FACT_ORDERS[[#This Row],[Order-Date]], FACT_ORDERS[[#This Row],[ArrivalDate ]]) &gt; 10, "Late", "On Time")</f>
        <v>On Time</v>
      </c>
    </row>
    <row r="1105" spans="1:19" x14ac:dyDescent="0.3">
      <c r="A1105" s="12">
        <v>6103</v>
      </c>
      <c r="B1105" s="12">
        <v>292</v>
      </c>
      <c r="C1105" s="12">
        <v>10766</v>
      </c>
      <c r="D1105" s="12">
        <v>1104</v>
      </c>
      <c r="E1105" s="12" t="s">
        <v>244</v>
      </c>
      <c r="F1105" s="13">
        <v>45373</v>
      </c>
      <c r="G1105" s="26" t="s">
        <v>4060</v>
      </c>
      <c r="H1105" s="12">
        <v>19</v>
      </c>
      <c r="I1105" s="28">
        <f>VLOOKUP(B:B,DIM_PRODUCTS!A:F,5,FALSE)</f>
        <v>6</v>
      </c>
      <c r="J1105" s="28">
        <f>FACT_ORDERS[[#This Row],[ProductPrice]]*FACT_ORDERS[[#This Row],[Quantity]]</f>
        <v>114</v>
      </c>
      <c r="K1105" s="12" t="str">
        <f>VLOOKUP(C:C,DIM_CUSTOMERS!A:G,7,FALSE)</f>
        <v>Spain</v>
      </c>
      <c r="L1105" s="30" cm="1">
        <f t="array" ref="L1105">_xlfn.IFS(
    AND(FACT_ORDERS[[#This Row],[DeliveryMehtod]]="shippment",FACT_ORDERS[[#This Row],[TotalAmount]]&gt;=200), 0,
    AND(FACT_ORDERS[[#This Row],[DeliveryMehtod]]="pickup"), 15,
    AND(FACT_ORDERS[[#This Row],[DeliveryMehtod]]="shippment",FACT_ORDERS[[#This Row],[TotalAmount]]&lt;200), 35
)</f>
        <v>35</v>
      </c>
      <c r="M1105" s="12" t="str" cm="1">
        <f t="array" ref="M1105">_xlfn.IFS(
    SUMIFS(FACT_ORDERS[TotalAmount], FACT_ORDERS[WD_CUSTOMERS],FACT_ORDERS[[#This Row],[WD_CUSTOMERS]])&gt;=15000, "VIP",
    SUMIFS(FACT_ORDERS[TotalAmount], FACT_ORDERS[WD_CUSTOMERS],FACT_ORDERS[[#This Row],[WD_CUSTOMERS]])&gt;=8000, "Premium",
    TRUE, "Regular"
)</f>
        <v>Regular</v>
      </c>
      <c r="N1105" s="32" cm="1">
        <f t="array" ref="N1105">_xlfn.IFS(
   FACT_ORDERS[[#This Row],[TypeOfClient]]="VIP", 0.2,
   FACT_ORDERS[[#This Row],[TypeOfClient]]="Premium", 0.1,
   TRUE, 0
)</f>
        <v>0</v>
      </c>
      <c r="O1105" s="31" cm="1">
        <f t="array" ref="O1105">_xlfn.IFS(
   FACT_ORDERS[[#This Row],[TotalAmount]]&gt;1500, 0.15,
   FACT_ORDERS[[#This Row],[TotalAmount]]&gt;1000, 0.1,
   FACT_ORDERS[[#This Row],[TotalAmount]]&gt;500, 0.05,
   TRUE, 0
)</f>
        <v>0</v>
      </c>
      <c r="P1105" s="28">
        <f xml:space="preserve"> FACT_ORDERS[[#This Row],[TotalAmount]] * (1 - (FACT_ORDERS[[#This Row],[ClientDiscount]] + FACT_ORDERS[[#This Row],[OrderDiscount]]) )</f>
        <v>114</v>
      </c>
      <c r="Q1105" s="28">
        <f>FACT_ORDERS[[#This Row],[TotalAmountWithDiscount]]+FACT_ORDERS[[#This Row],[DeliveryCost]]</f>
        <v>149</v>
      </c>
      <c r="R1105" s="35">
        <v>45380</v>
      </c>
      <c r="S1105" s="35" t="str">
        <f>IF(NETWORKDAYS(FACT_ORDERS[[#This Row],[Order-Date]], FACT_ORDERS[[#This Row],[ArrivalDate ]]) &gt; 10, "Late", "On Time")</f>
        <v>On Time</v>
      </c>
    </row>
    <row r="1106" spans="1:19" x14ac:dyDescent="0.3">
      <c r="A1106" s="12">
        <v>6104</v>
      </c>
      <c r="B1106" s="12">
        <v>273</v>
      </c>
      <c r="C1106" s="12">
        <v>10766</v>
      </c>
      <c r="D1106" s="12">
        <v>1105</v>
      </c>
      <c r="E1106" s="12" t="s">
        <v>243</v>
      </c>
      <c r="F1106" s="13">
        <v>45373</v>
      </c>
      <c r="G1106" s="26" t="s">
        <v>11753</v>
      </c>
      <c r="H1106" s="12">
        <v>11</v>
      </c>
      <c r="I1106" s="28">
        <f>VLOOKUP(B:B,DIM_PRODUCTS!A:F,5,FALSE)</f>
        <v>20</v>
      </c>
      <c r="J1106" s="28">
        <f>FACT_ORDERS[[#This Row],[ProductPrice]]*FACT_ORDERS[[#This Row],[Quantity]]</f>
        <v>220</v>
      </c>
      <c r="K1106" s="12" t="str">
        <f>VLOOKUP(C:C,DIM_CUSTOMERS!A:G,7,FALSE)</f>
        <v>Spain</v>
      </c>
      <c r="L1106" s="30" cm="1">
        <f t="array" ref="L1106">_xlfn.IFS(
    AND(FACT_ORDERS[[#This Row],[DeliveryMehtod]]="shippment",FACT_ORDERS[[#This Row],[TotalAmount]]&gt;=200), 0,
    AND(FACT_ORDERS[[#This Row],[DeliveryMehtod]]="pickup"), 15,
    AND(FACT_ORDERS[[#This Row],[DeliveryMehtod]]="shippment",FACT_ORDERS[[#This Row],[TotalAmount]]&lt;200), 35
)</f>
        <v>15</v>
      </c>
      <c r="M1106" s="12" t="str" cm="1">
        <f t="array" ref="M1106">_xlfn.IFS(
    SUMIFS(FACT_ORDERS[TotalAmount], FACT_ORDERS[WD_CUSTOMERS],FACT_ORDERS[[#This Row],[WD_CUSTOMERS]])&gt;=15000, "VIP",
    SUMIFS(FACT_ORDERS[TotalAmount], FACT_ORDERS[WD_CUSTOMERS],FACT_ORDERS[[#This Row],[WD_CUSTOMERS]])&gt;=8000, "Premium",
    TRUE, "Regular"
)</f>
        <v>Regular</v>
      </c>
      <c r="N1106" s="32" cm="1">
        <f t="array" ref="N1106">_xlfn.IFS(
   FACT_ORDERS[[#This Row],[TypeOfClient]]="VIP", 0.2,
   FACT_ORDERS[[#This Row],[TypeOfClient]]="Premium", 0.1,
   TRUE, 0
)</f>
        <v>0</v>
      </c>
      <c r="O1106" s="31" cm="1">
        <f t="array" ref="O1106">_xlfn.IFS(
   FACT_ORDERS[[#This Row],[TotalAmount]]&gt;1500, 0.15,
   FACT_ORDERS[[#This Row],[TotalAmount]]&gt;1000, 0.1,
   FACT_ORDERS[[#This Row],[TotalAmount]]&gt;500, 0.05,
   TRUE, 0
)</f>
        <v>0</v>
      </c>
      <c r="P1106" s="28">
        <f xml:space="preserve"> FACT_ORDERS[[#This Row],[TotalAmount]] * (1 - (FACT_ORDERS[[#This Row],[ClientDiscount]] + FACT_ORDERS[[#This Row],[OrderDiscount]]) )</f>
        <v>220</v>
      </c>
      <c r="Q1106" s="28">
        <f>FACT_ORDERS[[#This Row],[TotalAmountWithDiscount]]+FACT_ORDERS[[#This Row],[DeliveryCost]]</f>
        <v>235</v>
      </c>
      <c r="R1106" s="35">
        <v>45381</v>
      </c>
      <c r="S1106" s="35" t="str">
        <f>IF(NETWORKDAYS(FACT_ORDERS[[#This Row],[Order-Date]], FACT_ORDERS[[#This Row],[ArrivalDate ]]) &gt; 10, "Late", "On Time")</f>
        <v>On Time</v>
      </c>
    </row>
    <row r="1107" spans="1:19" x14ac:dyDescent="0.3">
      <c r="A1107" s="12">
        <v>6105</v>
      </c>
      <c r="B1107" s="12">
        <v>215</v>
      </c>
      <c r="C1107" s="12">
        <v>10744</v>
      </c>
      <c r="D1107" s="12">
        <v>1106</v>
      </c>
      <c r="E1107" s="12" t="s">
        <v>244</v>
      </c>
      <c r="F1107" s="13">
        <v>45546</v>
      </c>
      <c r="G1107" s="26" t="s">
        <v>11754</v>
      </c>
      <c r="H1107" s="12">
        <v>40</v>
      </c>
      <c r="I1107" s="28">
        <f>VLOOKUP(B:B,DIM_PRODUCTS!A:F,5,FALSE)</f>
        <v>41</v>
      </c>
      <c r="J1107" s="28">
        <f>FACT_ORDERS[[#This Row],[ProductPrice]]*FACT_ORDERS[[#This Row],[Quantity]]</f>
        <v>1640</v>
      </c>
      <c r="K1107" s="12" t="str">
        <f>VLOOKUP(C:C,DIM_CUSTOMERS!A:G,7,FALSE)</f>
        <v>France</v>
      </c>
      <c r="L1107" s="30" cm="1">
        <f t="array" ref="L1107">_xlfn.IFS(
    AND(FACT_ORDERS[[#This Row],[DeliveryMehtod]]="shippment",FACT_ORDERS[[#This Row],[TotalAmount]]&gt;=200), 0,
    AND(FACT_ORDERS[[#This Row],[DeliveryMehtod]]="pickup"), 15,
    AND(FACT_ORDERS[[#This Row],[DeliveryMehtod]]="shippment",FACT_ORDERS[[#This Row],[TotalAmount]]&lt;200), 35
)</f>
        <v>0</v>
      </c>
      <c r="M1107" s="12" t="str" cm="1">
        <f t="array" ref="M1107">_xlfn.IFS(
    SUMIFS(FACT_ORDERS[TotalAmount], FACT_ORDERS[WD_CUSTOMERS],FACT_ORDERS[[#This Row],[WD_CUSTOMERS]])&gt;=15000, "VIP",
    SUMIFS(FACT_ORDERS[TotalAmount], FACT_ORDERS[WD_CUSTOMERS],FACT_ORDERS[[#This Row],[WD_CUSTOMERS]])&gt;=8000, "Premium",
    TRUE, "Regular"
)</f>
        <v>Premium</v>
      </c>
      <c r="N1107" s="32" cm="1">
        <f t="array" ref="N1107">_xlfn.IFS(
   FACT_ORDERS[[#This Row],[TypeOfClient]]="VIP", 0.2,
   FACT_ORDERS[[#This Row],[TypeOfClient]]="Premium", 0.1,
   TRUE, 0
)</f>
        <v>0.1</v>
      </c>
      <c r="O1107" s="31" cm="1">
        <f t="array" ref="O1107">_xlfn.IFS(
   FACT_ORDERS[[#This Row],[TotalAmount]]&gt;1500, 0.15,
   FACT_ORDERS[[#This Row],[TotalAmount]]&gt;1000, 0.1,
   FACT_ORDERS[[#This Row],[TotalAmount]]&gt;500, 0.05,
   TRUE, 0
)</f>
        <v>0.15</v>
      </c>
      <c r="P1107" s="28">
        <f xml:space="preserve"> FACT_ORDERS[[#This Row],[TotalAmount]] * (1 - (FACT_ORDERS[[#This Row],[ClientDiscount]] + FACT_ORDERS[[#This Row],[OrderDiscount]]) )</f>
        <v>1230</v>
      </c>
      <c r="Q1107" s="28">
        <f>FACT_ORDERS[[#This Row],[TotalAmountWithDiscount]]+FACT_ORDERS[[#This Row],[DeliveryCost]]</f>
        <v>1230</v>
      </c>
      <c r="R1107" s="35">
        <v>45555</v>
      </c>
      <c r="S1107" s="35" t="str">
        <f>IF(NETWORKDAYS(FACT_ORDERS[[#This Row],[Order-Date]], FACT_ORDERS[[#This Row],[ArrivalDate ]]) &gt; 10, "Late", "On Time")</f>
        <v>On Time</v>
      </c>
    </row>
    <row r="1108" spans="1:19" x14ac:dyDescent="0.3">
      <c r="A1108" s="12">
        <v>6106</v>
      </c>
      <c r="B1108" s="12">
        <v>215</v>
      </c>
      <c r="C1108" s="12">
        <v>10744</v>
      </c>
      <c r="D1108" s="12">
        <v>1107</v>
      </c>
      <c r="E1108" s="12" t="s">
        <v>243</v>
      </c>
      <c r="F1108" s="13">
        <v>45339</v>
      </c>
      <c r="G1108" s="26" t="s">
        <v>11755</v>
      </c>
      <c r="H1108" s="12">
        <v>40</v>
      </c>
      <c r="I1108" s="28">
        <f>VLOOKUP(B:B,DIM_PRODUCTS!A:F,5,FALSE)</f>
        <v>41</v>
      </c>
      <c r="J1108" s="28">
        <f>FACT_ORDERS[[#This Row],[ProductPrice]]*FACT_ORDERS[[#This Row],[Quantity]]</f>
        <v>1640</v>
      </c>
      <c r="K1108" s="12" t="str">
        <f>VLOOKUP(C:C,DIM_CUSTOMERS!A:G,7,FALSE)</f>
        <v>France</v>
      </c>
      <c r="L1108" s="30" cm="1">
        <f t="array" ref="L1108">_xlfn.IFS(
    AND(FACT_ORDERS[[#This Row],[DeliveryMehtod]]="shippment",FACT_ORDERS[[#This Row],[TotalAmount]]&gt;=200), 0,
    AND(FACT_ORDERS[[#This Row],[DeliveryMehtod]]="pickup"), 15,
    AND(FACT_ORDERS[[#This Row],[DeliveryMehtod]]="shippment",FACT_ORDERS[[#This Row],[TotalAmount]]&lt;200), 35
)</f>
        <v>15</v>
      </c>
      <c r="M1108" s="12" t="str" cm="1">
        <f t="array" ref="M1108">_xlfn.IFS(
    SUMIFS(FACT_ORDERS[TotalAmount], FACT_ORDERS[WD_CUSTOMERS],FACT_ORDERS[[#This Row],[WD_CUSTOMERS]])&gt;=15000, "VIP",
    SUMIFS(FACT_ORDERS[TotalAmount], FACT_ORDERS[WD_CUSTOMERS],FACT_ORDERS[[#This Row],[WD_CUSTOMERS]])&gt;=8000, "Premium",
    TRUE, "Regular"
)</f>
        <v>Premium</v>
      </c>
      <c r="N1108" s="32" cm="1">
        <f t="array" ref="N1108">_xlfn.IFS(
   FACT_ORDERS[[#This Row],[TypeOfClient]]="VIP", 0.2,
   FACT_ORDERS[[#This Row],[TypeOfClient]]="Premium", 0.1,
   TRUE, 0
)</f>
        <v>0.1</v>
      </c>
      <c r="O1108" s="31" cm="1">
        <f t="array" ref="O1108">_xlfn.IFS(
   FACT_ORDERS[[#This Row],[TotalAmount]]&gt;1500, 0.15,
   FACT_ORDERS[[#This Row],[TotalAmount]]&gt;1000, 0.1,
   FACT_ORDERS[[#This Row],[TotalAmount]]&gt;500, 0.05,
   TRUE, 0
)</f>
        <v>0.15</v>
      </c>
      <c r="P1108" s="28">
        <f xml:space="preserve"> FACT_ORDERS[[#This Row],[TotalAmount]] * (1 - (FACT_ORDERS[[#This Row],[ClientDiscount]] + FACT_ORDERS[[#This Row],[OrderDiscount]]) )</f>
        <v>1230</v>
      </c>
      <c r="Q1108" s="28">
        <f>FACT_ORDERS[[#This Row],[TotalAmountWithDiscount]]+FACT_ORDERS[[#This Row],[DeliveryCost]]</f>
        <v>1245</v>
      </c>
      <c r="R1108" s="35">
        <v>45348</v>
      </c>
      <c r="S1108" s="35" t="str">
        <f>IF(NETWORKDAYS(FACT_ORDERS[[#This Row],[Order-Date]], FACT_ORDERS[[#This Row],[ArrivalDate ]]) &gt; 10, "Late", "On Time")</f>
        <v>On Time</v>
      </c>
    </row>
    <row r="1109" spans="1:19" x14ac:dyDescent="0.3">
      <c r="A1109" s="12">
        <v>6107</v>
      </c>
      <c r="B1109" s="12">
        <v>298</v>
      </c>
      <c r="C1109" s="12">
        <v>10744</v>
      </c>
      <c r="D1109" s="12">
        <v>1108</v>
      </c>
      <c r="E1109" s="12" t="s">
        <v>244</v>
      </c>
      <c r="F1109" s="13">
        <v>45339</v>
      </c>
      <c r="G1109" s="26" t="s">
        <v>11756</v>
      </c>
      <c r="H1109" s="12">
        <v>30</v>
      </c>
      <c r="I1109" s="28">
        <f>VLOOKUP(B:B,DIM_PRODUCTS!A:F,5,FALSE)</f>
        <v>19</v>
      </c>
      <c r="J1109" s="28">
        <f>FACT_ORDERS[[#This Row],[ProductPrice]]*FACT_ORDERS[[#This Row],[Quantity]]</f>
        <v>570</v>
      </c>
      <c r="K1109" s="12" t="str">
        <f>VLOOKUP(C:C,DIM_CUSTOMERS!A:G,7,FALSE)</f>
        <v>France</v>
      </c>
      <c r="L1109" s="30" cm="1">
        <f t="array" ref="L1109">_xlfn.IFS(
    AND(FACT_ORDERS[[#This Row],[DeliveryMehtod]]="shippment",FACT_ORDERS[[#This Row],[TotalAmount]]&gt;=200), 0,
    AND(FACT_ORDERS[[#This Row],[DeliveryMehtod]]="pickup"), 15,
    AND(FACT_ORDERS[[#This Row],[DeliveryMehtod]]="shippment",FACT_ORDERS[[#This Row],[TotalAmount]]&lt;200), 35
)</f>
        <v>0</v>
      </c>
      <c r="M1109" s="12" t="str" cm="1">
        <f t="array" ref="M1109">_xlfn.IFS(
    SUMIFS(FACT_ORDERS[TotalAmount], FACT_ORDERS[WD_CUSTOMERS],FACT_ORDERS[[#This Row],[WD_CUSTOMERS]])&gt;=15000, "VIP",
    SUMIFS(FACT_ORDERS[TotalAmount], FACT_ORDERS[WD_CUSTOMERS],FACT_ORDERS[[#This Row],[WD_CUSTOMERS]])&gt;=8000, "Premium",
    TRUE, "Regular"
)</f>
        <v>Premium</v>
      </c>
      <c r="N1109" s="32" cm="1">
        <f t="array" ref="N1109">_xlfn.IFS(
   FACT_ORDERS[[#This Row],[TypeOfClient]]="VIP", 0.2,
   FACT_ORDERS[[#This Row],[TypeOfClient]]="Premium", 0.1,
   TRUE, 0
)</f>
        <v>0.1</v>
      </c>
      <c r="O1109" s="31" cm="1">
        <f t="array" ref="O1109">_xlfn.IFS(
   FACT_ORDERS[[#This Row],[TotalAmount]]&gt;1500, 0.15,
   FACT_ORDERS[[#This Row],[TotalAmount]]&gt;1000, 0.1,
   FACT_ORDERS[[#This Row],[TotalAmount]]&gt;500, 0.05,
   TRUE, 0
)</f>
        <v>0.05</v>
      </c>
      <c r="P1109" s="28">
        <f xml:space="preserve"> FACT_ORDERS[[#This Row],[TotalAmount]] * (1 - (FACT_ORDERS[[#This Row],[ClientDiscount]] + FACT_ORDERS[[#This Row],[OrderDiscount]]) )</f>
        <v>484.5</v>
      </c>
      <c r="Q1109" s="28">
        <f>FACT_ORDERS[[#This Row],[TotalAmountWithDiscount]]+FACT_ORDERS[[#This Row],[DeliveryCost]]</f>
        <v>484.5</v>
      </c>
      <c r="R1109" s="35">
        <v>45347</v>
      </c>
      <c r="S1109" s="35" t="str">
        <f>IF(NETWORKDAYS(FACT_ORDERS[[#This Row],[Order-Date]], FACT_ORDERS[[#This Row],[ArrivalDate ]]) &gt; 10, "Late", "On Time")</f>
        <v>On Time</v>
      </c>
    </row>
    <row r="1110" spans="1:19" x14ac:dyDescent="0.3">
      <c r="A1110" s="12">
        <v>6108</v>
      </c>
      <c r="B1110" s="12">
        <v>215</v>
      </c>
      <c r="C1110" s="12">
        <v>10744</v>
      </c>
      <c r="D1110" s="12">
        <v>1109</v>
      </c>
      <c r="E1110" s="12" t="s">
        <v>243</v>
      </c>
      <c r="F1110" s="13">
        <v>45456</v>
      </c>
      <c r="G1110" s="26" t="s">
        <v>11757</v>
      </c>
      <c r="H1110" s="12">
        <v>43</v>
      </c>
      <c r="I1110" s="28">
        <f>VLOOKUP(B:B,DIM_PRODUCTS!A:F,5,FALSE)</f>
        <v>41</v>
      </c>
      <c r="J1110" s="28">
        <f>FACT_ORDERS[[#This Row],[ProductPrice]]*FACT_ORDERS[[#This Row],[Quantity]]</f>
        <v>1763</v>
      </c>
      <c r="K1110" s="12" t="str">
        <f>VLOOKUP(C:C,DIM_CUSTOMERS!A:G,7,FALSE)</f>
        <v>France</v>
      </c>
      <c r="L1110" s="30" cm="1">
        <f t="array" ref="L1110">_xlfn.IFS(
    AND(FACT_ORDERS[[#This Row],[DeliveryMehtod]]="shippment",FACT_ORDERS[[#This Row],[TotalAmount]]&gt;=200), 0,
    AND(FACT_ORDERS[[#This Row],[DeliveryMehtod]]="pickup"), 15,
    AND(FACT_ORDERS[[#This Row],[DeliveryMehtod]]="shippment",FACT_ORDERS[[#This Row],[TotalAmount]]&lt;200), 35
)</f>
        <v>15</v>
      </c>
      <c r="M1110" s="12" t="str" cm="1">
        <f t="array" ref="M1110">_xlfn.IFS(
    SUMIFS(FACT_ORDERS[TotalAmount], FACT_ORDERS[WD_CUSTOMERS],FACT_ORDERS[[#This Row],[WD_CUSTOMERS]])&gt;=15000, "VIP",
    SUMIFS(FACT_ORDERS[TotalAmount], FACT_ORDERS[WD_CUSTOMERS],FACT_ORDERS[[#This Row],[WD_CUSTOMERS]])&gt;=8000, "Premium",
    TRUE, "Regular"
)</f>
        <v>Premium</v>
      </c>
      <c r="N1110" s="32" cm="1">
        <f t="array" ref="N1110">_xlfn.IFS(
   FACT_ORDERS[[#This Row],[TypeOfClient]]="VIP", 0.2,
   FACT_ORDERS[[#This Row],[TypeOfClient]]="Premium", 0.1,
   TRUE, 0
)</f>
        <v>0.1</v>
      </c>
      <c r="O1110" s="31" cm="1">
        <f t="array" ref="O1110">_xlfn.IFS(
   FACT_ORDERS[[#This Row],[TotalAmount]]&gt;1500, 0.15,
   FACT_ORDERS[[#This Row],[TotalAmount]]&gt;1000, 0.1,
   FACT_ORDERS[[#This Row],[TotalAmount]]&gt;500, 0.05,
   TRUE, 0
)</f>
        <v>0.15</v>
      </c>
      <c r="P1110" s="28">
        <f xml:space="preserve"> FACT_ORDERS[[#This Row],[TotalAmount]] * (1 - (FACT_ORDERS[[#This Row],[ClientDiscount]] + FACT_ORDERS[[#This Row],[OrderDiscount]]) )</f>
        <v>1322.25</v>
      </c>
      <c r="Q1110" s="28">
        <f>FACT_ORDERS[[#This Row],[TotalAmountWithDiscount]]+FACT_ORDERS[[#This Row],[DeliveryCost]]</f>
        <v>1337.25</v>
      </c>
      <c r="R1110" s="35">
        <v>45470</v>
      </c>
      <c r="S1110" s="35" t="str">
        <f>IF(NETWORKDAYS(FACT_ORDERS[[#This Row],[Order-Date]], FACT_ORDERS[[#This Row],[ArrivalDate ]]) &gt; 10, "Late", "On Time")</f>
        <v>Late</v>
      </c>
    </row>
    <row r="1111" spans="1:19" x14ac:dyDescent="0.3">
      <c r="A1111" s="12">
        <v>6109</v>
      </c>
      <c r="B1111" s="12">
        <v>215</v>
      </c>
      <c r="C1111" s="12">
        <v>10744</v>
      </c>
      <c r="D1111" s="12">
        <v>1110</v>
      </c>
      <c r="E1111" s="12" t="s">
        <v>243</v>
      </c>
      <c r="F1111" s="13">
        <v>45279</v>
      </c>
      <c r="G1111" s="26" t="s">
        <v>11758</v>
      </c>
      <c r="H1111" s="12">
        <v>44</v>
      </c>
      <c r="I1111" s="28">
        <f>VLOOKUP(B:B,DIM_PRODUCTS!A:F,5,FALSE)</f>
        <v>41</v>
      </c>
      <c r="J1111" s="28">
        <f>FACT_ORDERS[[#This Row],[ProductPrice]]*FACT_ORDERS[[#This Row],[Quantity]]</f>
        <v>1804</v>
      </c>
      <c r="K1111" s="12" t="str">
        <f>VLOOKUP(C:C,DIM_CUSTOMERS!A:G,7,FALSE)</f>
        <v>France</v>
      </c>
      <c r="L1111" s="30" cm="1">
        <f t="array" ref="L1111">_xlfn.IFS(
    AND(FACT_ORDERS[[#This Row],[DeliveryMehtod]]="shippment",FACT_ORDERS[[#This Row],[TotalAmount]]&gt;=200), 0,
    AND(FACT_ORDERS[[#This Row],[DeliveryMehtod]]="pickup"), 15,
    AND(FACT_ORDERS[[#This Row],[DeliveryMehtod]]="shippment",FACT_ORDERS[[#This Row],[TotalAmount]]&lt;200), 35
)</f>
        <v>15</v>
      </c>
      <c r="M1111" s="12" t="str" cm="1">
        <f t="array" ref="M1111">_xlfn.IFS(
    SUMIFS(FACT_ORDERS[TotalAmount], FACT_ORDERS[WD_CUSTOMERS],FACT_ORDERS[[#This Row],[WD_CUSTOMERS]])&gt;=15000, "VIP",
    SUMIFS(FACT_ORDERS[TotalAmount], FACT_ORDERS[WD_CUSTOMERS],FACT_ORDERS[[#This Row],[WD_CUSTOMERS]])&gt;=8000, "Premium",
    TRUE, "Regular"
)</f>
        <v>Premium</v>
      </c>
      <c r="N1111" s="32" cm="1">
        <f t="array" ref="N1111">_xlfn.IFS(
   FACT_ORDERS[[#This Row],[TypeOfClient]]="VIP", 0.2,
   FACT_ORDERS[[#This Row],[TypeOfClient]]="Premium", 0.1,
   TRUE, 0
)</f>
        <v>0.1</v>
      </c>
      <c r="O1111" s="31" cm="1">
        <f t="array" ref="O1111">_xlfn.IFS(
   FACT_ORDERS[[#This Row],[TotalAmount]]&gt;1500, 0.15,
   FACT_ORDERS[[#This Row],[TotalAmount]]&gt;1000, 0.1,
   FACT_ORDERS[[#This Row],[TotalAmount]]&gt;500, 0.05,
   TRUE, 0
)</f>
        <v>0.15</v>
      </c>
      <c r="P1111" s="28">
        <f xml:space="preserve"> FACT_ORDERS[[#This Row],[TotalAmount]] * (1 - (FACT_ORDERS[[#This Row],[ClientDiscount]] + FACT_ORDERS[[#This Row],[OrderDiscount]]) )</f>
        <v>1353</v>
      </c>
      <c r="Q1111" s="28">
        <f>FACT_ORDERS[[#This Row],[TotalAmountWithDiscount]]+FACT_ORDERS[[#This Row],[DeliveryCost]]</f>
        <v>1368</v>
      </c>
      <c r="R1111" s="35">
        <v>45286</v>
      </c>
      <c r="S1111" s="35" t="str">
        <f>IF(NETWORKDAYS(FACT_ORDERS[[#This Row],[Order-Date]], FACT_ORDERS[[#This Row],[ArrivalDate ]]) &gt; 10, "Late", "On Time")</f>
        <v>On Time</v>
      </c>
    </row>
    <row r="1112" spans="1:19" x14ac:dyDescent="0.3">
      <c r="A1112" s="12">
        <v>6110</v>
      </c>
      <c r="B1112" s="12">
        <v>298</v>
      </c>
      <c r="C1112" s="12">
        <v>10744</v>
      </c>
      <c r="D1112" s="12">
        <v>1111</v>
      </c>
      <c r="E1112" s="12" t="s">
        <v>244</v>
      </c>
      <c r="F1112" s="13">
        <v>45279</v>
      </c>
      <c r="G1112" s="26" t="s">
        <v>4050</v>
      </c>
      <c r="H1112" s="12">
        <v>38</v>
      </c>
      <c r="I1112" s="28">
        <f>VLOOKUP(B:B,DIM_PRODUCTS!A:F,5,FALSE)</f>
        <v>19</v>
      </c>
      <c r="J1112" s="28">
        <f>FACT_ORDERS[[#This Row],[ProductPrice]]*FACT_ORDERS[[#This Row],[Quantity]]</f>
        <v>722</v>
      </c>
      <c r="K1112" s="12" t="str">
        <f>VLOOKUP(C:C,DIM_CUSTOMERS!A:G,7,FALSE)</f>
        <v>France</v>
      </c>
      <c r="L1112" s="30" cm="1">
        <f t="array" ref="L1112">_xlfn.IFS(
    AND(FACT_ORDERS[[#This Row],[DeliveryMehtod]]="shippment",FACT_ORDERS[[#This Row],[TotalAmount]]&gt;=200), 0,
    AND(FACT_ORDERS[[#This Row],[DeliveryMehtod]]="pickup"), 15,
    AND(FACT_ORDERS[[#This Row],[DeliveryMehtod]]="shippment",FACT_ORDERS[[#This Row],[TotalAmount]]&lt;200), 35
)</f>
        <v>0</v>
      </c>
      <c r="M1112" s="12" t="str" cm="1">
        <f t="array" ref="M1112">_xlfn.IFS(
    SUMIFS(FACT_ORDERS[TotalAmount], FACT_ORDERS[WD_CUSTOMERS],FACT_ORDERS[[#This Row],[WD_CUSTOMERS]])&gt;=15000, "VIP",
    SUMIFS(FACT_ORDERS[TotalAmount], FACT_ORDERS[WD_CUSTOMERS],FACT_ORDERS[[#This Row],[WD_CUSTOMERS]])&gt;=8000, "Premium",
    TRUE, "Regular"
)</f>
        <v>Premium</v>
      </c>
      <c r="N1112" s="32" cm="1">
        <f t="array" ref="N1112">_xlfn.IFS(
   FACT_ORDERS[[#This Row],[TypeOfClient]]="VIP", 0.2,
   FACT_ORDERS[[#This Row],[TypeOfClient]]="Premium", 0.1,
   TRUE, 0
)</f>
        <v>0.1</v>
      </c>
      <c r="O1112" s="31" cm="1">
        <f t="array" ref="O1112">_xlfn.IFS(
   FACT_ORDERS[[#This Row],[TotalAmount]]&gt;1500, 0.15,
   FACT_ORDERS[[#This Row],[TotalAmount]]&gt;1000, 0.1,
   FACT_ORDERS[[#This Row],[TotalAmount]]&gt;500, 0.05,
   TRUE, 0
)</f>
        <v>0.05</v>
      </c>
      <c r="P1112" s="28">
        <f xml:space="preserve"> FACT_ORDERS[[#This Row],[TotalAmount]] * (1 - (FACT_ORDERS[[#This Row],[ClientDiscount]] + FACT_ORDERS[[#This Row],[OrderDiscount]]) )</f>
        <v>613.69999999999993</v>
      </c>
      <c r="Q1112" s="28">
        <f>FACT_ORDERS[[#This Row],[TotalAmountWithDiscount]]+FACT_ORDERS[[#This Row],[DeliveryCost]]</f>
        <v>613.69999999999993</v>
      </c>
      <c r="R1112" s="35">
        <v>45288</v>
      </c>
      <c r="S1112" s="35" t="str">
        <f>IF(NETWORKDAYS(FACT_ORDERS[[#This Row],[Order-Date]], FACT_ORDERS[[#This Row],[ArrivalDate ]]) &gt; 10, "Late", "On Time")</f>
        <v>On Time</v>
      </c>
    </row>
    <row r="1113" spans="1:19" x14ac:dyDescent="0.3">
      <c r="A1113" s="12">
        <v>6111</v>
      </c>
      <c r="B1113" s="12">
        <v>215</v>
      </c>
      <c r="C1113" s="12">
        <v>10744</v>
      </c>
      <c r="D1113" s="12">
        <v>1112</v>
      </c>
      <c r="E1113" s="12" t="s">
        <v>244</v>
      </c>
      <c r="F1113" s="13">
        <v>44914</v>
      </c>
      <c r="G1113" s="26" t="s">
        <v>11759</v>
      </c>
      <c r="H1113" s="12">
        <v>38</v>
      </c>
      <c r="I1113" s="28">
        <f>VLOOKUP(B:B,DIM_PRODUCTS!A:F,5,FALSE)</f>
        <v>41</v>
      </c>
      <c r="J1113" s="28">
        <f>FACT_ORDERS[[#This Row],[ProductPrice]]*FACT_ORDERS[[#This Row],[Quantity]]</f>
        <v>1558</v>
      </c>
      <c r="K1113" s="12" t="str">
        <f>VLOOKUP(C:C,DIM_CUSTOMERS!A:G,7,FALSE)</f>
        <v>France</v>
      </c>
      <c r="L1113" s="30" cm="1">
        <f t="array" ref="L1113">_xlfn.IFS(
    AND(FACT_ORDERS[[#This Row],[DeliveryMehtod]]="shippment",FACT_ORDERS[[#This Row],[TotalAmount]]&gt;=200), 0,
    AND(FACT_ORDERS[[#This Row],[DeliveryMehtod]]="pickup"), 15,
    AND(FACT_ORDERS[[#This Row],[DeliveryMehtod]]="shippment",FACT_ORDERS[[#This Row],[TotalAmount]]&lt;200), 35
)</f>
        <v>0</v>
      </c>
      <c r="M1113" s="12" t="str" cm="1">
        <f t="array" ref="M1113">_xlfn.IFS(
    SUMIFS(FACT_ORDERS[TotalAmount], FACT_ORDERS[WD_CUSTOMERS],FACT_ORDERS[[#This Row],[WD_CUSTOMERS]])&gt;=15000, "VIP",
    SUMIFS(FACT_ORDERS[TotalAmount], FACT_ORDERS[WD_CUSTOMERS],FACT_ORDERS[[#This Row],[WD_CUSTOMERS]])&gt;=8000, "Premium",
    TRUE, "Regular"
)</f>
        <v>Premium</v>
      </c>
      <c r="N1113" s="32" cm="1">
        <f t="array" ref="N1113">_xlfn.IFS(
   FACT_ORDERS[[#This Row],[TypeOfClient]]="VIP", 0.2,
   FACT_ORDERS[[#This Row],[TypeOfClient]]="Premium", 0.1,
   TRUE, 0
)</f>
        <v>0.1</v>
      </c>
      <c r="O1113" s="31" cm="1">
        <f t="array" ref="O1113">_xlfn.IFS(
   FACT_ORDERS[[#This Row],[TotalAmount]]&gt;1500, 0.15,
   FACT_ORDERS[[#This Row],[TotalAmount]]&gt;1000, 0.1,
   FACT_ORDERS[[#This Row],[TotalAmount]]&gt;500, 0.05,
   TRUE, 0
)</f>
        <v>0.15</v>
      </c>
      <c r="P1113" s="28">
        <f xml:space="preserve"> FACT_ORDERS[[#This Row],[TotalAmount]] * (1 - (FACT_ORDERS[[#This Row],[ClientDiscount]] + FACT_ORDERS[[#This Row],[OrderDiscount]]) )</f>
        <v>1168.5</v>
      </c>
      <c r="Q1113" s="28">
        <f>FACT_ORDERS[[#This Row],[TotalAmountWithDiscount]]+FACT_ORDERS[[#This Row],[DeliveryCost]]</f>
        <v>1168.5</v>
      </c>
      <c r="R1113" s="35">
        <v>44925</v>
      </c>
      <c r="S1113" s="35" t="str">
        <f>IF(NETWORKDAYS(FACT_ORDERS[[#This Row],[Order-Date]], FACT_ORDERS[[#This Row],[ArrivalDate ]]) &gt; 10, "Late", "On Time")</f>
        <v>On Time</v>
      </c>
    </row>
    <row r="1114" spans="1:19" x14ac:dyDescent="0.3">
      <c r="A1114" s="12">
        <v>6112</v>
      </c>
      <c r="B1114" s="12">
        <v>298</v>
      </c>
      <c r="C1114" s="12">
        <v>10744</v>
      </c>
      <c r="D1114" s="12">
        <v>1113</v>
      </c>
      <c r="E1114" s="12" t="s">
        <v>244</v>
      </c>
      <c r="F1114" s="13">
        <v>44914</v>
      </c>
      <c r="G1114" s="26" t="s">
        <v>4655</v>
      </c>
      <c r="H1114" s="12">
        <v>36</v>
      </c>
      <c r="I1114" s="28">
        <f>VLOOKUP(B:B,DIM_PRODUCTS!A:F,5,FALSE)</f>
        <v>19</v>
      </c>
      <c r="J1114" s="28">
        <f>FACT_ORDERS[[#This Row],[ProductPrice]]*FACT_ORDERS[[#This Row],[Quantity]]</f>
        <v>684</v>
      </c>
      <c r="K1114" s="12" t="str">
        <f>VLOOKUP(C:C,DIM_CUSTOMERS!A:G,7,FALSE)</f>
        <v>France</v>
      </c>
      <c r="L1114" s="30" cm="1">
        <f t="array" ref="L1114">_xlfn.IFS(
    AND(FACT_ORDERS[[#This Row],[DeliveryMehtod]]="shippment",FACT_ORDERS[[#This Row],[TotalAmount]]&gt;=200), 0,
    AND(FACT_ORDERS[[#This Row],[DeliveryMehtod]]="pickup"), 15,
    AND(FACT_ORDERS[[#This Row],[DeliveryMehtod]]="shippment",FACT_ORDERS[[#This Row],[TotalAmount]]&lt;200), 35
)</f>
        <v>0</v>
      </c>
      <c r="M1114" s="12" t="str" cm="1">
        <f t="array" ref="M1114">_xlfn.IFS(
    SUMIFS(FACT_ORDERS[TotalAmount], FACT_ORDERS[WD_CUSTOMERS],FACT_ORDERS[[#This Row],[WD_CUSTOMERS]])&gt;=15000, "VIP",
    SUMIFS(FACT_ORDERS[TotalAmount], FACT_ORDERS[WD_CUSTOMERS],FACT_ORDERS[[#This Row],[WD_CUSTOMERS]])&gt;=8000, "Premium",
    TRUE, "Regular"
)</f>
        <v>Premium</v>
      </c>
      <c r="N1114" s="32" cm="1">
        <f t="array" ref="N1114">_xlfn.IFS(
   FACT_ORDERS[[#This Row],[TypeOfClient]]="VIP", 0.2,
   FACT_ORDERS[[#This Row],[TypeOfClient]]="Premium", 0.1,
   TRUE, 0
)</f>
        <v>0.1</v>
      </c>
      <c r="O1114" s="31" cm="1">
        <f t="array" ref="O1114">_xlfn.IFS(
   FACT_ORDERS[[#This Row],[TotalAmount]]&gt;1500, 0.15,
   FACT_ORDERS[[#This Row],[TotalAmount]]&gt;1000, 0.1,
   FACT_ORDERS[[#This Row],[TotalAmount]]&gt;500, 0.05,
   TRUE, 0
)</f>
        <v>0.05</v>
      </c>
      <c r="P1114" s="28">
        <f xml:space="preserve"> FACT_ORDERS[[#This Row],[TotalAmount]] * (1 - (FACT_ORDERS[[#This Row],[ClientDiscount]] + FACT_ORDERS[[#This Row],[OrderDiscount]]) )</f>
        <v>581.4</v>
      </c>
      <c r="Q1114" s="28">
        <f>FACT_ORDERS[[#This Row],[TotalAmountWithDiscount]]+FACT_ORDERS[[#This Row],[DeliveryCost]]</f>
        <v>581.4</v>
      </c>
      <c r="R1114" s="35">
        <v>44922</v>
      </c>
      <c r="S1114" s="35" t="str">
        <f>IF(NETWORKDAYS(FACT_ORDERS[[#This Row],[Order-Date]], FACT_ORDERS[[#This Row],[ArrivalDate ]]) &gt; 10, "Late", "On Time")</f>
        <v>On Time</v>
      </c>
    </row>
    <row r="1115" spans="1:19" x14ac:dyDescent="0.3">
      <c r="A1115" s="12">
        <v>6113</v>
      </c>
      <c r="B1115" s="12">
        <v>291</v>
      </c>
      <c r="C1115" s="12">
        <v>10711</v>
      </c>
      <c r="D1115" s="12">
        <v>1114</v>
      </c>
      <c r="E1115" s="12" t="s">
        <v>243</v>
      </c>
      <c r="F1115" s="13">
        <v>45069</v>
      </c>
      <c r="G1115" s="26" t="s">
        <v>11760</v>
      </c>
      <c r="H1115" s="12">
        <v>9</v>
      </c>
      <c r="I1115" s="28">
        <f>VLOOKUP(B:B,DIM_PRODUCTS!A:F,5,FALSE)</f>
        <v>6</v>
      </c>
      <c r="J1115" s="28">
        <f>FACT_ORDERS[[#This Row],[ProductPrice]]*FACT_ORDERS[[#This Row],[Quantity]]</f>
        <v>54</v>
      </c>
      <c r="K1115" s="12" t="str">
        <f>VLOOKUP(C:C,DIM_CUSTOMERS!A:G,7,FALSE)</f>
        <v>Spain</v>
      </c>
      <c r="L1115" s="30" cm="1">
        <f t="array" ref="L1115">_xlfn.IFS(
    AND(FACT_ORDERS[[#This Row],[DeliveryMehtod]]="shippment",FACT_ORDERS[[#This Row],[TotalAmount]]&gt;=200), 0,
    AND(FACT_ORDERS[[#This Row],[DeliveryMehtod]]="pickup"), 15,
    AND(FACT_ORDERS[[#This Row],[DeliveryMehtod]]="shippment",FACT_ORDERS[[#This Row],[TotalAmount]]&lt;200), 35
)</f>
        <v>15</v>
      </c>
      <c r="M1115" s="12" t="str" cm="1">
        <f t="array" ref="M1115">_xlfn.IFS(
    SUMIFS(FACT_ORDERS[TotalAmount], FACT_ORDERS[WD_CUSTOMERS],FACT_ORDERS[[#This Row],[WD_CUSTOMERS]])&gt;=15000, "VIP",
    SUMIFS(FACT_ORDERS[TotalAmount], FACT_ORDERS[WD_CUSTOMERS],FACT_ORDERS[[#This Row],[WD_CUSTOMERS]])&gt;=8000, "Premium",
    TRUE, "Regular"
)</f>
        <v>Regular</v>
      </c>
      <c r="N1115" s="32" cm="1">
        <f t="array" ref="N1115">_xlfn.IFS(
   FACT_ORDERS[[#This Row],[TypeOfClient]]="VIP", 0.2,
   FACT_ORDERS[[#This Row],[TypeOfClient]]="Premium", 0.1,
   TRUE, 0
)</f>
        <v>0</v>
      </c>
      <c r="O1115" s="31" cm="1">
        <f t="array" ref="O1115">_xlfn.IFS(
   FACT_ORDERS[[#This Row],[TotalAmount]]&gt;1500, 0.15,
   FACT_ORDERS[[#This Row],[TotalAmount]]&gt;1000, 0.1,
   FACT_ORDERS[[#This Row],[TotalAmount]]&gt;500, 0.05,
   TRUE, 0
)</f>
        <v>0</v>
      </c>
      <c r="P1115" s="28">
        <f xml:space="preserve"> FACT_ORDERS[[#This Row],[TotalAmount]] * (1 - (FACT_ORDERS[[#This Row],[ClientDiscount]] + FACT_ORDERS[[#This Row],[OrderDiscount]]) )</f>
        <v>54</v>
      </c>
      <c r="Q1115" s="28">
        <f>FACT_ORDERS[[#This Row],[TotalAmountWithDiscount]]+FACT_ORDERS[[#This Row],[DeliveryCost]]</f>
        <v>69</v>
      </c>
      <c r="R1115" s="35">
        <v>45077</v>
      </c>
      <c r="S1115" s="35" t="str">
        <f>IF(NETWORKDAYS(FACT_ORDERS[[#This Row],[Order-Date]], FACT_ORDERS[[#This Row],[ArrivalDate ]]) &gt; 10, "Late", "On Time")</f>
        <v>On Time</v>
      </c>
    </row>
    <row r="1116" spans="1:19" x14ac:dyDescent="0.3">
      <c r="A1116" s="12">
        <v>6114</v>
      </c>
      <c r="B1116" s="12">
        <v>291</v>
      </c>
      <c r="C1116" s="12">
        <v>10711</v>
      </c>
      <c r="D1116" s="12">
        <v>1115</v>
      </c>
      <c r="E1116" s="12" t="s">
        <v>244</v>
      </c>
      <c r="F1116" s="13">
        <v>45385</v>
      </c>
      <c r="G1116" s="26" t="s">
        <v>11761</v>
      </c>
      <c r="H1116" s="12">
        <v>9</v>
      </c>
      <c r="I1116" s="28">
        <f>VLOOKUP(B:B,DIM_PRODUCTS!A:F,5,FALSE)</f>
        <v>6</v>
      </c>
      <c r="J1116" s="28">
        <f>FACT_ORDERS[[#This Row],[ProductPrice]]*FACT_ORDERS[[#This Row],[Quantity]]</f>
        <v>54</v>
      </c>
      <c r="K1116" s="12" t="str">
        <f>VLOOKUP(C:C,DIM_CUSTOMERS!A:G,7,FALSE)</f>
        <v>Spain</v>
      </c>
      <c r="L1116" s="30" cm="1">
        <f t="array" ref="L1116">_xlfn.IFS(
    AND(FACT_ORDERS[[#This Row],[DeliveryMehtod]]="shippment",FACT_ORDERS[[#This Row],[TotalAmount]]&gt;=200), 0,
    AND(FACT_ORDERS[[#This Row],[DeliveryMehtod]]="pickup"), 15,
    AND(FACT_ORDERS[[#This Row],[DeliveryMehtod]]="shippment",FACT_ORDERS[[#This Row],[TotalAmount]]&lt;200), 35
)</f>
        <v>35</v>
      </c>
      <c r="M1116" s="12" t="str" cm="1">
        <f t="array" ref="M1116">_xlfn.IFS(
    SUMIFS(FACT_ORDERS[TotalAmount], FACT_ORDERS[WD_CUSTOMERS],FACT_ORDERS[[#This Row],[WD_CUSTOMERS]])&gt;=15000, "VIP",
    SUMIFS(FACT_ORDERS[TotalAmount], FACT_ORDERS[WD_CUSTOMERS],FACT_ORDERS[[#This Row],[WD_CUSTOMERS]])&gt;=8000, "Premium",
    TRUE, "Regular"
)</f>
        <v>Regular</v>
      </c>
      <c r="N1116" s="32" cm="1">
        <f t="array" ref="N1116">_xlfn.IFS(
   FACT_ORDERS[[#This Row],[TypeOfClient]]="VIP", 0.2,
   FACT_ORDERS[[#This Row],[TypeOfClient]]="Premium", 0.1,
   TRUE, 0
)</f>
        <v>0</v>
      </c>
      <c r="O1116" s="31" cm="1">
        <f t="array" ref="O1116">_xlfn.IFS(
   FACT_ORDERS[[#This Row],[TotalAmount]]&gt;1500, 0.15,
   FACT_ORDERS[[#This Row],[TotalAmount]]&gt;1000, 0.1,
   FACT_ORDERS[[#This Row],[TotalAmount]]&gt;500, 0.05,
   TRUE, 0
)</f>
        <v>0</v>
      </c>
      <c r="P1116" s="28">
        <f xml:space="preserve"> FACT_ORDERS[[#This Row],[TotalAmount]] * (1 - (FACT_ORDERS[[#This Row],[ClientDiscount]] + FACT_ORDERS[[#This Row],[OrderDiscount]]) )</f>
        <v>54</v>
      </c>
      <c r="Q1116" s="28">
        <f>FACT_ORDERS[[#This Row],[TotalAmountWithDiscount]]+FACT_ORDERS[[#This Row],[DeliveryCost]]</f>
        <v>89</v>
      </c>
      <c r="R1116" s="35">
        <v>45394</v>
      </c>
      <c r="S1116" s="35" t="str">
        <f>IF(NETWORKDAYS(FACT_ORDERS[[#This Row],[Order-Date]], FACT_ORDERS[[#This Row],[ArrivalDate ]]) &gt; 10, "Late", "On Time")</f>
        <v>On Time</v>
      </c>
    </row>
    <row r="1117" spans="1:19" x14ac:dyDescent="0.3">
      <c r="A1117" s="12">
        <v>6115</v>
      </c>
      <c r="B1117" s="12">
        <v>257</v>
      </c>
      <c r="C1117" s="12">
        <v>10170</v>
      </c>
      <c r="D1117" s="12">
        <v>1116</v>
      </c>
      <c r="E1117" s="12" t="s">
        <v>243</v>
      </c>
      <c r="F1117" s="13">
        <v>45538</v>
      </c>
      <c r="G1117" s="26" t="s">
        <v>11762</v>
      </c>
      <c r="H1117" s="12">
        <v>28</v>
      </c>
      <c r="I1117" s="28">
        <f>VLOOKUP(B:B,DIM_PRODUCTS!A:F,5,FALSE)</f>
        <v>20</v>
      </c>
      <c r="J1117" s="28">
        <f>FACT_ORDERS[[#This Row],[ProductPrice]]*FACT_ORDERS[[#This Row],[Quantity]]</f>
        <v>560</v>
      </c>
      <c r="K1117" s="12" t="str">
        <f>VLOOKUP(C:C,DIM_CUSTOMERS!A:G,7,FALSE)</f>
        <v>USA</v>
      </c>
      <c r="L1117" s="30" cm="1">
        <f t="array" ref="L1117">_xlfn.IFS(
    AND(FACT_ORDERS[[#This Row],[DeliveryMehtod]]="shippment",FACT_ORDERS[[#This Row],[TotalAmount]]&gt;=200), 0,
    AND(FACT_ORDERS[[#This Row],[DeliveryMehtod]]="pickup"), 15,
    AND(FACT_ORDERS[[#This Row],[DeliveryMehtod]]="shippment",FACT_ORDERS[[#This Row],[TotalAmount]]&lt;200), 35
)</f>
        <v>15</v>
      </c>
      <c r="M1117" s="12" t="str" cm="1">
        <f t="array" ref="M1117">_xlfn.IFS(
    SUMIFS(FACT_ORDERS[TotalAmount], FACT_ORDERS[WD_CUSTOMERS],FACT_ORDERS[[#This Row],[WD_CUSTOMERS]])&gt;=15000, "VIP",
    SUMIFS(FACT_ORDERS[TotalAmount], FACT_ORDERS[WD_CUSTOMERS],FACT_ORDERS[[#This Row],[WD_CUSTOMERS]])&gt;=8000, "Premium",
    TRUE, "Regular"
)</f>
        <v>Regular</v>
      </c>
      <c r="N1117" s="32" cm="1">
        <f t="array" ref="N1117">_xlfn.IFS(
   FACT_ORDERS[[#This Row],[TypeOfClient]]="VIP", 0.2,
   FACT_ORDERS[[#This Row],[TypeOfClient]]="Premium", 0.1,
   TRUE, 0
)</f>
        <v>0</v>
      </c>
      <c r="O1117" s="31" cm="1">
        <f t="array" ref="O1117">_xlfn.IFS(
   FACT_ORDERS[[#This Row],[TotalAmount]]&gt;1500, 0.15,
   FACT_ORDERS[[#This Row],[TotalAmount]]&gt;1000, 0.1,
   FACT_ORDERS[[#This Row],[TotalAmount]]&gt;500, 0.05,
   TRUE, 0
)</f>
        <v>0.05</v>
      </c>
      <c r="P1117" s="28">
        <f xml:space="preserve"> FACT_ORDERS[[#This Row],[TotalAmount]] * (1 - (FACT_ORDERS[[#This Row],[ClientDiscount]] + FACT_ORDERS[[#This Row],[OrderDiscount]]) )</f>
        <v>532</v>
      </c>
      <c r="Q1117" s="28">
        <f>FACT_ORDERS[[#This Row],[TotalAmountWithDiscount]]+FACT_ORDERS[[#This Row],[DeliveryCost]]</f>
        <v>547</v>
      </c>
      <c r="R1117" s="35">
        <v>45548</v>
      </c>
      <c r="S1117" s="35" t="str">
        <f>IF(NETWORKDAYS(FACT_ORDERS[[#This Row],[Order-Date]], FACT_ORDERS[[#This Row],[ArrivalDate ]]) &gt; 10, "Late", "On Time")</f>
        <v>On Time</v>
      </c>
    </row>
    <row r="1118" spans="1:19" x14ac:dyDescent="0.3">
      <c r="A1118" s="12">
        <v>6116</v>
      </c>
      <c r="B1118" s="12">
        <v>265</v>
      </c>
      <c r="C1118" s="12">
        <v>10170</v>
      </c>
      <c r="D1118" s="12">
        <v>1117</v>
      </c>
      <c r="E1118" s="12" t="s">
        <v>243</v>
      </c>
      <c r="F1118" s="13">
        <v>45538</v>
      </c>
      <c r="G1118" s="26" t="s">
        <v>11763</v>
      </c>
      <c r="H1118" s="12">
        <v>22</v>
      </c>
      <c r="I1118" s="28">
        <f>VLOOKUP(B:B,DIM_PRODUCTS!A:F,5,FALSE)</f>
        <v>13</v>
      </c>
      <c r="J1118" s="28">
        <f>FACT_ORDERS[[#This Row],[ProductPrice]]*FACT_ORDERS[[#This Row],[Quantity]]</f>
        <v>286</v>
      </c>
      <c r="K1118" s="12" t="str">
        <f>VLOOKUP(C:C,DIM_CUSTOMERS!A:G,7,FALSE)</f>
        <v>USA</v>
      </c>
      <c r="L1118" s="30" cm="1">
        <f t="array" ref="L1118">_xlfn.IFS(
    AND(FACT_ORDERS[[#This Row],[DeliveryMehtod]]="shippment",FACT_ORDERS[[#This Row],[TotalAmount]]&gt;=200), 0,
    AND(FACT_ORDERS[[#This Row],[DeliveryMehtod]]="pickup"), 15,
    AND(FACT_ORDERS[[#This Row],[DeliveryMehtod]]="shippment",FACT_ORDERS[[#This Row],[TotalAmount]]&lt;200), 35
)</f>
        <v>15</v>
      </c>
      <c r="M1118" s="12" t="str" cm="1">
        <f t="array" ref="M1118">_xlfn.IFS(
    SUMIFS(FACT_ORDERS[TotalAmount], FACT_ORDERS[WD_CUSTOMERS],FACT_ORDERS[[#This Row],[WD_CUSTOMERS]])&gt;=15000, "VIP",
    SUMIFS(FACT_ORDERS[TotalAmount], FACT_ORDERS[WD_CUSTOMERS],FACT_ORDERS[[#This Row],[WD_CUSTOMERS]])&gt;=8000, "Premium",
    TRUE, "Regular"
)</f>
        <v>Regular</v>
      </c>
      <c r="N1118" s="32" cm="1">
        <f t="array" ref="N1118">_xlfn.IFS(
   FACT_ORDERS[[#This Row],[TypeOfClient]]="VIP", 0.2,
   FACT_ORDERS[[#This Row],[TypeOfClient]]="Premium", 0.1,
   TRUE, 0
)</f>
        <v>0</v>
      </c>
      <c r="O1118" s="31" cm="1">
        <f t="array" ref="O1118">_xlfn.IFS(
   FACT_ORDERS[[#This Row],[TotalAmount]]&gt;1500, 0.15,
   FACT_ORDERS[[#This Row],[TotalAmount]]&gt;1000, 0.1,
   FACT_ORDERS[[#This Row],[TotalAmount]]&gt;500, 0.05,
   TRUE, 0
)</f>
        <v>0</v>
      </c>
      <c r="P1118" s="28">
        <f xml:space="preserve"> FACT_ORDERS[[#This Row],[TotalAmount]] * (1 - (FACT_ORDERS[[#This Row],[ClientDiscount]] + FACT_ORDERS[[#This Row],[OrderDiscount]]) )</f>
        <v>286</v>
      </c>
      <c r="Q1118" s="28">
        <f>FACT_ORDERS[[#This Row],[TotalAmountWithDiscount]]+FACT_ORDERS[[#This Row],[DeliveryCost]]</f>
        <v>301</v>
      </c>
      <c r="R1118" s="35">
        <v>45546</v>
      </c>
      <c r="S1118" s="35" t="str">
        <f>IF(NETWORKDAYS(FACT_ORDERS[[#This Row],[Order-Date]], FACT_ORDERS[[#This Row],[ArrivalDate ]]) &gt; 10, "Late", "On Time")</f>
        <v>On Time</v>
      </c>
    </row>
    <row r="1119" spans="1:19" x14ac:dyDescent="0.3">
      <c r="A1119" s="12">
        <v>6117</v>
      </c>
      <c r="B1119" s="12">
        <v>265</v>
      </c>
      <c r="C1119" s="12">
        <v>10170</v>
      </c>
      <c r="D1119" s="12">
        <v>1118</v>
      </c>
      <c r="E1119" s="12" t="s">
        <v>244</v>
      </c>
      <c r="F1119" s="13">
        <v>45542</v>
      </c>
      <c r="G1119" s="26" t="s">
        <v>11764</v>
      </c>
      <c r="H1119" s="12">
        <v>16</v>
      </c>
      <c r="I1119" s="28">
        <f>VLOOKUP(B:B,DIM_PRODUCTS!A:F,5,FALSE)</f>
        <v>13</v>
      </c>
      <c r="J1119" s="28">
        <f>FACT_ORDERS[[#This Row],[ProductPrice]]*FACT_ORDERS[[#This Row],[Quantity]]</f>
        <v>208</v>
      </c>
      <c r="K1119" s="12" t="str">
        <f>VLOOKUP(C:C,DIM_CUSTOMERS!A:G,7,FALSE)</f>
        <v>USA</v>
      </c>
      <c r="L1119" s="30" cm="1">
        <f t="array" ref="L1119">_xlfn.IFS(
    AND(FACT_ORDERS[[#This Row],[DeliveryMehtod]]="shippment",FACT_ORDERS[[#This Row],[TotalAmount]]&gt;=200), 0,
    AND(FACT_ORDERS[[#This Row],[DeliveryMehtod]]="pickup"), 15,
    AND(FACT_ORDERS[[#This Row],[DeliveryMehtod]]="shippment",FACT_ORDERS[[#This Row],[TotalAmount]]&lt;200), 35
)</f>
        <v>0</v>
      </c>
      <c r="M1119" s="12" t="str" cm="1">
        <f t="array" ref="M1119">_xlfn.IFS(
    SUMIFS(FACT_ORDERS[TotalAmount], FACT_ORDERS[WD_CUSTOMERS],FACT_ORDERS[[#This Row],[WD_CUSTOMERS]])&gt;=15000, "VIP",
    SUMIFS(FACT_ORDERS[TotalAmount], FACT_ORDERS[WD_CUSTOMERS],FACT_ORDERS[[#This Row],[WD_CUSTOMERS]])&gt;=8000, "Premium",
    TRUE, "Regular"
)</f>
        <v>Regular</v>
      </c>
      <c r="N1119" s="32" cm="1">
        <f t="array" ref="N1119">_xlfn.IFS(
   FACT_ORDERS[[#This Row],[TypeOfClient]]="VIP", 0.2,
   FACT_ORDERS[[#This Row],[TypeOfClient]]="Premium", 0.1,
   TRUE, 0
)</f>
        <v>0</v>
      </c>
      <c r="O1119" s="31" cm="1">
        <f t="array" ref="O1119">_xlfn.IFS(
   FACT_ORDERS[[#This Row],[TotalAmount]]&gt;1500, 0.15,
   FACT_ORDERS[[#This Row],[TotalAmount]]&gt;1000, 0.1,
   FACT_ORDERS[[#This Row],[TotalAmount]]&gt;500, 0.05,
   TRUE, 0
)</f>
        <v>0</v>
      </c>
      <c r="P1119" s="28">
        <f xml:space="preserve"> FACT_ORDERS[[#This Row],[TotalAmount]] * (1 - (FACT_ORDERS[[#This Row],[ClientDiscount]] + FACT_ORDERS[[#This Row],[OrderDiscount]]) )</f>
        <v>208</v>
      </c>
      <c r="Q1119" s="28">
        <f>FACT_ORDERS[[#This Row],[TotalAmountWithDiscount]]+FACT_ORDERS[[#This Row],[DeliveryCost]]</f>
        <v>208</v>
      </c>
      <c r="R1119" s="35">
        <v>45551</v>
      </c>
      <c r="S1119" s="35" t="str">
        <f>IF(NETWORKDAYS(FACT_ORDERS[[#This Row],[Order-Date]], FACT_ORDERS[[#This Row],[ArrivalDate ]]) &gt; 10, "Late", "On Time")</f>
        <v>On Time</v>
      </c>
    </row>
    <row r="1120" spans="1:19" x14ac:dyDescent="0.3">
      <c r="A1120" s="12">
        <v>6118</v>
      </c>
      <c r="B1120" s="12">
        <v>295</v>
      </c>
      <c r="C1120" s="12">
        <v>10036</v>
      </c>
      <c r="D1120" s="12">
        <v>1119</v>
      </c>
      <c r="E1120" s="12" t="s">
        <v>244</v>
      </c>
      <c r="F1120" s="13">
        <v>45532</v>
      </c>
      <c r="G1120" s="26" t="s">
        <v>11765</v>
      </c>
      <c r="H1120" s="12">
        <v>8</v>
      </c>
      <c r="I1120" s="28">
        <f>VLOOKUP(B:B,DIM_PRODUCTS!A:F,5,FALSE)</f>
        <v>10</v>
      </c>
      <c r="J1120" s="28">
        <f>FACT_ORDERS[[#This Row],[ProductPrice]]*FACT_ORDERS[[#This Row],[Quantity]]</f>
        <v>80</v>
      </c>
      <c r="K1120" s="12" t="str">
        <f>VLOOKUP(C:C,DIM_CUSTOMERS!A:G,7,FALSE)</f>
        <v>Canada</v>
      </c>
      <c r="L1120" s="30" cm="1">
        <f t="array" ref="L1120">_xlfn.IFS(
    AND(FACT_ORDERS[[#This Row],[DeliveryMehtod]]="shippment",FACT_ORDERS[[#This Row],[TotalAmount]]&gt;=200), 0,
    AND(FACT_ORDERS[[#This Row],[DeliveryMehtod]]="pickup"), 15,
    AND(FACT_ORDERS[[#This Row],[DeliveryMehtod]]="shippment",FACT_ORDERS[[#This Row],[TotalAmount]]&lt;200), 35
)</f>
        <v>35</v>
      </c>
      <c r="M1120" s="12" t="str" cm="1">
        <f t="array" ref="M1120">_xlfn.IFS(
    SUMIFS(FACT_ORDERS[TotalAmount], FACT_ORDERS[WD_CUSTOMERS],FACT_ORDERS[[#This Row],[WD_CUSTOMERS]])&gt;=15000, "VIP",
    SUMIFS(FACT_ORDERS[TotalAmount], FACT_ORDERS[WD_CUSTOMERS],FACT_ORDERS[[#This Row],[WD_CUSTOMERS]])&gt;=8000, "Premium",
    TRUE, "Regular"
)</f>
        <v>Regular</v>
      </c>
      <c r="N1120" s="32" cm="1">
        <f t="array" ref="N1120">_xlfn.IFS(
   FACT_ORDERS[[#This Row],[TypeOfClient]]="VIP", 0.2,
   FACT_ORDERS[[#This Row],[TypeOfClient]]="Premium", 0.1,
   TRUE, 0
)</f>
        <v>0</v>
      </c>
      <c r="O1120" s="31" cm="1">
        <f t="array" ref="O1120">_xlfn.IFS(
   FACT_ORDERS[[#This Row],[TotalAmount]]&gt;1500, 0.15,
   FACT_ORDERS[[#This Row],[TotalAmount]]&gt;1000, 0.1,
   FACT_ORDERS[[#This Row],[TotalAmount]]&gt;500, 0.05,
   TRUE, 0
)</f>
        <v>0</v>
      </c>
      <c r="P1120" s="28">
        <f xml:space="preserve"> FACT_ORDERS[[#This Row],[TotalAmount]] * (1 - (FACT_ORDERS[[#This Row],[ClientDiscount]] + FACT_ORDERS[[#This Row],[OrderDiscount]]) )</f>
        <v>80</v>
      </c>
      <c r="Q1120" s="28">
        <f>FACT_ORDERS[[#This Row],[TotalAmountWithDiscount]]+FACT_ORDERS[[#This Row],[DeliveryCost]]</f>
        <v>115</v>
      </c>
      <c r="R1120" s="35">
        <v>45541</v>
      </c>
      <c r="S1120" s="35" t="str">
        <f>IF(NETWORKDAYS(FACT_ORDERS[[#This Row],[Order-Date]], FACT_ORDERS[[#This Row],[ArrivalDate ]]) &gt; 10, "Late", "On Time")</f>
        <v>On Time</v>
      </c>
    </row>
    <row r="1121" spans="1:19" x14ac:dyDescent="0.3">
      <c r="A1121" s="12">
        <v>6119</v>
      </c>
      <c r="B1121" s="12">
        <v>295</v>
      </c>
      <c r="C1121" s="12">
        <v>10036</v>
      </c>
      <c r="D1121" s="12">
        <v>1120</v>
      </c>
      <c r="E1121" s="12" t="s">
        <v>243</v>
      </c>
      <c r="F1121" s="13">
        <v>44794</v>
      </c>
      <c r="G1121" s="26" t="s">
        <v>11766</v>
      </c>
      <c r="H1121" s="12">
        <v>8</v>
      </c>
      <c r="I1121" s="28">
        <f>VLOOKUP(B:B,DIM_PRODUCTS!A:F,5,FALSE)</f>
        <v>10</v>
      </c>
      <c r="J1121" s="28">
        <f>FACT_ORDERS[[#This Row],[ProductPrice]]*FACT_ORDERS[[#This Row],[Quantity]]</f>
        <v>80</v>
      </c>
      <c r="K1121" s="12" t="str">
        <f>VLOOKUP(C:C,DIM_CUSTOMERS!A:G,7,FALSE)</f>
        <v>Canada</v>
      </c>
      <c r="L1121" s="30" cm="1">
        <f t="array" ref="L1121">_xlfn.IFS(
    AND(FACT_ORDERS[[#This Row],[DeliveryMehtod]]="shippment",FACT_ORDERS[[#This Row],[TotalAmount]]&gt;=200), 0,
    AND(FACT_ORDERS[[#This Row],[DeliveryMehtod]]="pickup"), 15,
    AND(FACT_ORDERS[[#This Row],[DeliveryMehtod]]="shippment",FACT_ORDERS[[#This Row],[TotalAmount]]&lt;200), 35
)</f>
        <v>15</v>
      </c>
      <c r="M1121" s="12" t="str" cm="1">
        <f t="array" ref="M1121">_xlfn.IFS(
    SUMIFS(FACT_ORDERS[TotalAmount], FACT_ORDERS[WD_CUSTOMERS],FACT_ORDERS[[#This Row],[WD_CUSTOMERS]])&gt;=15000, "VIP",
    SUMIFS(FACT_ORDERS[TotalAmount], FACT_ORDERS[WD_CUSTOMERS],FACT_ORDERS[[#This Row],[WD_CUSTOMERS]])&gt;=8000, "Premium",
    TRUE, "Regular"
)</f>
        <v>Regular</v>
      </c>
      <c r="N1121" s="32" cm="1">
        <f t="array" ref="N1121">_xlfn.IFS(
   FACT_ORDERS[[#This Row],[TypeOfClient]]="VIP", 0.2,
   FACT_ORDERS[[#This Row],[TypeOfClient]]="Premium", 0.1,
   TRUE, 0
)</f>
        <v>0</v>
      </c>
      <c r="O1121" s="31" cm="1">
        <f t="array" ref="O1121">_xlfn.IFS(
   FACT_ORDERS[[#This Row],[TotalAmount]]&gt;1500, 0.15,
   FACT_ORDERS[[#This Row],[TotalAmount]]&gt;1000, 0.1,
   FACT_ORDERS[[#This Row],[TotalAmount]]&gt;500, 0.05,
   TRUE, 0
)</f>
        <v>0</v>
      </c>
      <c r="P1121" s="28">
        <f xml:space="preserve"> FACT_ORDERS[[#This Row],[TotalAmount]] * (1 - (FACT_ORDERS[[#This Row],[ClientDiscount]] + FACT_ORDERS[[#This Row],[OrderDiscount]]) )</f>
        <v>80</v>
      </c>
      <c r="Q1121" s="28">
        <f>FACT_ORDERS[[#This Row],[TotalAmountWithDiscount]]+FACT_ORDERS[[#This Row],[DeliveryCost]]</f>
        <v>95</v>
      </c>
      <c r="R1121" s="35">
        <v>44801</v>
      </c>
      <c r="S1121" s="35" t="str">
        <f>IF(NETWORKDAYS(FACT_ORDERS[[#This Row],[Order-Date]], FACT_ORDERS[[#This Row],[ArrivalDate ]]) &gt; 10, "Late", "On Time")</f>
        <v>On Time</v>
      </c>
    </row>
    <row r="1122" spans="1:19" x14ac:dyDescent="0.3">
      <c r="A1122" s="12">
        <v>6120</v>
      </c>
      <c r="B1122" s="12">
        <v>295</v>
      </c>
      <c r="C1122" s="12">
        <v>10036</v>
      </c>
      <c r="D1122" s="12">
        <v>1121</v>
      </c>
      <c r="E1122" s="12" t="s">
        <v>243</v>
      </c>
      <c r="F1122" s="13">
        <v>45546</v>
      </c>
      <c r="G1122" s="26" t="s">
        <v>11767</v>
      </c>
      <c r="H1122" s="12">
        <v>7</v>
      </c>
      <c r="I1122" s="28">
        <f>VLOOKUP(B:B,DIM_PRODUCTS!A:F,5,FALSE)</f>
        <v>10</v>
      </c>
      <c r="J1122" s="28">
        <f>FACT_ORDERS[[#This Row],[ProductPrice]]*FACT_ORDERS[[#This Row],[Quantity]]</f>
        <v>70</v>
      </c>
      <c r="K1122" s="12" t="str">
        <f>VLOOKUP(C:C,DIM_CUSTOMERS!A:G,7,FALSE)</f>
        <v>Canada</v>
      </c>
      <c r="L1122" s="30" cm="1">
        <f t="array" ref="L1122">_xlfn.IFS(
    AND(FACT_ORDERS[[#This Row],[DeliveryMehtod]]="shippment",FACT_ORDERS[[#This Row],[TotalAmount]]&gt;=200), 0,
    AND(FACT_ORDERS[[#This Row],[DeliveryMehtod]]="pickup"), 15,
    AND(FACT_ORDERS[[#This Row],[DeliveryMehtod]]="shippment",FACT_ORDERS[[#This Row],[TotalAmount]]&lt;200), 35
)</f>
        <v>15</v>
      </c>
      <c r="M1122" s="12" t="str" cm="1">
        <f t="array" ref="M1122">_xlfn.IFS(
    SUMIFS(FACT_ORDERS[TotalAmount], FACT_ORDERS[WD_CUSTOMERS],FACT_ORDERS[[#This Row],[WD_CUSTOMERS]])&gt;=15000, "VIP",
    SUMIFS(FACT_ORDERS[TotalAmount], FACT_ORDERS[WD_CUSTOMERS],FACT_ORDERS[[#This Row],[WD_CUSTOMERS]])&gt;=8000, "Premium",
    TRUE, "Regular"
)</f>
        <v>Regular</v>
      </c>
      <c r="N1122" s="32" cm="1">
        <f t="array" ref="N1122">_xlfn.IFS(
   FACT_ORDERS[[#This Row],[TypeOfClient]]="VIP", 0.2,
   FACT_ORDERS[[#This Row],[TypeOfClient]]="Premium", 0.1,
   TRUE, 0
)</f>
        <v>0</v>
      </c>
      <c r="O1122" s="31" cm="1">
        <f t="array" ref="O1122">_xlfn.IFS(
   FACT_ORDERS[[#This Row],[TotalAmount]]&gt;1500, 0.15,
   FACT_ORDERS[[#This Row],[TotalAmount]]&gt;1000, 0.1,
   FACT_ORDERS[[#This Row],[TotalAmount]]&gt;500, 0.05,
   TRUE, 0
)</f>
        <v>0</v>
      </c>
      <c r="P1122" s="28">
        <f xml:space="preserve"> FACT_ORDERS[[#This Row],[TotalAmount]] * (1 - (FACT_ORDERS[[#This Row],[ClientDiscount]] + FACT_ORDERS[[#This Row],[OrderDiscount]]) )</f>
        <v>70</v>
      </c>
      <c r="Q1122" s="28">
        <f>FACT_ORDERS[[#This Row],[TotalAmountWithDiscount]]+FACT_ORDERS[[#This Row],[DeliveryCost]]</f>
        <v>85</v>
      </c>
      <c r="R1122" s="35">
        <v>45555</v>
      </c>
      <c r="S1122" s="35" t="str">
        <f>IF(NETWORKDAYS(FACT_ORDERS[[#This Row],[Order-Date]], FACT_ORDERS[[#This Row],[ArrivalDate ]]) &gt; 10, "Late", "On Time")</f>
        <v>On Time</v>
      </c>
    </row>
    <row r="1123" spans="1:19" x14ac:dyDescent="0.3">
      <c r="A1123" s="12">
        <v>6121</v>
      </c>
      <c r="B1123" s="12">
        <v>284</v>
      </c>
      <c r="C1123" s="12">
        <v>10850</v>
      </c>
      <c r="D1123" s="12">
        <v>1122</v>
      </c>
      <c r="E1123" s="12" t="s">
        <v>243</v>
      </c>
      <c r="F1123" s="13">
        <v>45428</v>
      </c>
      <c r="G1123" s="26" t="s">
        <v>11768</v>
      </c>
      <c r="H1123" s="12">
        <v>32</v>
      </c>
      <c r="I1123" s="28">
        <f>VLOOKUP(B:B,DIM_PRODUCTS!A:F,5,FALSE)</f>
        <v>32</v>
      </c>
      <c r="J1123" s="28">
        <f>FACT_ORDERS[[#This Row],[ProductPrice]]*FACT_ORDERS[[#This Row],[Quantity]]</f>
        <v>1024</v>
      </c>
      <c r="K1123" s="12" t="str">
        <f>VLOOKUP(C:C,DIM_CUSTOMERS!A:G,7,FALSE)</f>
        <v>Italy</v>
      </c>
      <c r="L1123" s="30" cm="1">
        <f t="array" ref="L1123">_xlfn.IFS(
    AND(FACT_ORDERS[[#This Row],[DeliveryMehtod]]="shippment",FACT_ORDERS[[#This Row],[TotalAmount]]&gt;=200), 0,
    AND(FACT_ORDERS[[#This Row],[DeliveryMehtod]]="pickup"), 15,
    AND(FACT_ORDERS[[#This Row],[DeliveryMehtod]]="shippment",FACT_ORDERS[[#This Row],[TotalAmount]]&lt;200), 35
)</f>
        <v>15</v>
      </c>
      <c r="M1123" s="12" t="str" cm="1">
        <f t="array" ref="M1123">_xlfn.IFS(
    SUMIFS(FACT_ORDERS[TotalAmount], FACT_ORDERS[WD_CUSTOMERS],FACT_ORDERS[[#This Row],[WD_CUSTOMERS]])&gt;=15000, "VIP",
    SUMIFS(FACT_ORDERS[TotalAmount], FACT_ORDERS[WD_CUSTOMERS],FACT_ORDERS[[#This Row],[WD_CUSTOMERS]])&gt;=8000, "Premium",
    TRUE, "Regular"
)</f>
        <v>Regular</v>
      </c>
      <c r="N1123" s="32" cm="1">
        <f t="array" ref="N1123">_xlfn.IFS(
   FACT_ORDERS[[#This Row],[TypeOfClient]]="VIP", 0.2,
   FACT_ORDERS[[#This Row],[TypeOfClient]]="Premium", 0.1,
   TRUE, 0
)</f>
        <v>0</v>
      </c>
      <c r="O1123" s="31" cm="1">
        <f t="array" ref="O1123">_xlfn.IFS(
   FACT_ORDERS[[#This Row],[TotalAmount]]&gt;1500, 0.15,
   FACT_ORDERS[[#This Row],[TotalAmount]]&gt;1000, 0.1,
   FACT_ORDERS[[#This Row],[TotalAmount]]&gt;500, 0.05,
   TRUE, 0
)</f>
        <v>0.1</v>
      </c>
      <c r="P1123" s="28">
        <f xml:space="preserve"> FACT_ORDERS[[#This Row],[TotalAmount]] * (1 - (FACT_ORDERS[[#This Row],[ClientDiscount]] + FACT_ORDERS[[#This Row],[OrderDiscount]]) )</f>
        <v>921.6</v>
      </c>
      <c r="Q1123" s="28">
        <f>FACT_ORDERS[[#This Row],[TotalAmountWithDiscount]]+FACT_ORDERS[[#This Row],[DeliveryCost]]</f>
        <v>936.6</v>
      </c>
      <c r="R1123" s="35">
        <v>45439</v>
      </c>
      <c r="S1123" s="35" t="str">
        <f>IF(NETWORKDAYS(FACT_ORDERS[[#This Row],[Order-Date]], FACT_ORDERS[[#This Row],[ArrivalDate ]]) &gt; 10, "Late", "On Time")</f>
        <v>On Time</v>
      </c>
    </row>
    <row r="1124" spans="1:19" x14ac:dyDescent="0.3">
      <c r="A1124" s="12">
        <v>6122</v>
      </c>
      <c r="B1124" s="12">
        <v>216</v>
      </c>
      <c r="C1124" s="12">
        <v>10850</v>
      </c>
      <c r="D1124" s="12">
        <v>1123</v>
      </c>
      <c r="E1124" s="12" t="s">
        <v>244</v>
      </c>
      <c r="F1124" s="13">
        <v>45428</v>
      </c>
      <c r="G1124" s="26" t="s">
        <v>11769</v>
      </c>
      <c r="H1124" s="12">
        <v>38</v>
      </c>
      <c r="I1124" s="28">
        <f>VLOOKUP(B:B,DIM_PRODUCTS!A:F,5,FALSE)</f>
        <v>23</v>
      </c>
      <c r="J1124" s="28">
        <f>FACT_ORDERS[[#This Row],[ProductPrice]]*FACT_ORDERS[[#This Row],[Quantity]]</f>
        <v>874</v>
      </c>
      <c r="K1124" s="12" t="str">
        <f>VLOOKUP(C:C,DIM_CUSTOMERS!A:G,7,FALSE)</f>
        <v>Italy</v>
      </c>
      <c r="L1124" s="30" cm="1">
        <f t="array" ref="L1124">_xlfn.IFS(
    AND(FACT_ORDERS[[#This Row],[DeliveryMehtod]]="shippment",FACT_ORDERS[[#This Row],[TotalAmount]]&gt;=200), 0,
    AND(FACT_ORDERS[[#This Row],[DeliveryMehtod]]="pickup"), 15,
    AND(FACT_ORDERS[[#This Row],[DeliveryMehtod]]="shippment",FACT_ORDERS[[#This Row],[TotalAmount]]&lt;200), 35
)</f>
        <v>0</v>
      </c>
      <c r="M1124" s="12" t="str" cm="1">
        <f t="array" ref="M1124">_xlfn.IFS(
    SUMIFS(FACT_ORDERS[TotalAmount], FACT_ORDERS[WD_CUSTOMERS],FACT_ORDERS[[#This Row],[WD_CUSTOMERS]])&gt;=15000, "VIP",
    SUMIFS(FACT_ORDERS[TotalAmount], FACT_ORDERS[WD_CUSTOMERS],FACT_ORDERS[[#This Row],[WD_CUSTOMERS]])&gt;=8000, "Premium",
    TRUE, "Regular"
)</f>
        <v>Regular</v>
      </c>
      <c r="N1124" s="32" cm="1">
        <f t="array" ref="N1124">_xlfn.IFS(
   FACT_ORDERS[[#This Row],[TypeOfClient]]="VIP", 0.2,
   FACT_ORDERS[[#This Row],[TypeOfClient]]="Premium", 0.1,
   TRUE, 0
)</f>
        <v>0</v>
      </c>
      <c r="O1124" s="31" cm="1">
        <f t="array" ref="O1124">_xlfn.IFS(
   FACT_ORDERS[[#This Row],[TotalAmount]]&gt;1500, 0.15,
   FACT_ORDERS[[#This Row],[TotalAmount]]&gt;1000, 0.1,
   FACT_ORDERS[[#This Row],[TotalAmount]]&gt;500, 0.05,
   TRUE, 0
)</f>
        <v>0.05</v>
      </c>
      <c r="P1124" s="28">
        <f xml:space="preserve"> FACT_ORDERS[[#This Row],[TotalAmount]] * (1 - (FACT_ORDERS[[#This Row],[ClientDiscount]] + FACT_ORDERS[[#This Row],[OrderDiscount]]) )</f>
        <v>830.3</v>
      </c>
      <c r="Q1124" s="28">
        <f>FACT_ORDERS[[#This Row],[TotalAmountWithDiscount]]+FACT_ORDERS[[#This Row],[DeliveryCost]]</f>
        <v>830.3</v>
      </c>
      <c r="R1124" s="35">
        <v>45439</v>
      </c>
      <c r="S1124" s="35" t="str">
        <f>IF(NETWORKDAYS(FACT_ORDERS[[#This Row],[Order-Date]], FACT_ORDERS[[#This Row],[ArrivalDate ]]) &gt; 10, "Late", "On Time")</f>
        <v>On Time</v>
      </c>
    </row>
    <row r="1125" spans="1:19" x14ac:dyDescent="0.3">
      <c r="A1125" s="12">
        <v>6123</v>
      </c>
      <c r="B1125" s="12">
        <v>284</v>
      </c>
      <c r="C1125" s="12">
        <v>10850</v>
      </c>
      <c r="D1125" s="12">
        <v>1124</v>
      </c>
      <c r="E1125" s="12" t="s">
        <v>244</v>
      </c>
      <c r="F1125" s="13">
        <v>45402</v>
      </c>
      <c r="G1125" s="26" t="s">
        <v>11770</v>
      </c>
      <c r="H1125" s="12">
        <v>49</v>
      </c>
      <c r="I1125" s="28">
        <f>VLOOKUP(B:B,DIM_PRODUCTS!A:F,5,FALSE)</f>
        <v>32</v>
      </c>
      <c r="J1125" s="28">
        <f>FACT_ORDERS[[#This Row],[ProductPrice]]*FACT_ORDERS[[#This Row],[Quantity]]</f>
        <v>1568</v>
      </c>
      <c r="K1125" s="12" t="str">
        <f>VLOOKUP(C:C,DIM_CUSTOMERS!A:G,7,FALSE)</f>
        <v>Italy</v>
      </c>
      <c r="L1125" s="30" cm="1">
        <f t="array" ref="L1125">_xlfn.IFS(
    AND(FACT_ORDERS[[#This Row],[DeliveryMehtod]]="shippment",FACT_ORDERS[[#This Row],[TotalAmount]]&gt;=200), 0,
    AND(FACT_ORDERS[[#This Row],[DeliveryMehtod]]="pickup"), 15,
    AND(FACT_ORDERS[[#This Row],[DeliveryMehtod]]="shippment",FACT_ORDERS[[#This Row],[TotalAmount]]&lt;200), 35
)</f>
        <v>0</v>
      </c>
      <c r="M1125" s="12" t="str" cm="1">
        <f t="array" ref="M1125">_xlfn.IFS(
    SUMIFS(FACT_ORDERS[TotalAmount], FACT_ORDERS[WD_CUSTOMERS],FACT_ORDERS[[#This Row],[WD_CUSTOMERS]])&gt;=15000, "VIP",
    SUMIFS(FACT_ORDERS[TotalAmount], FACT_ORDERS[WD_CUSTOMERS],FACT_ORDERS[[#This Row],[WD_CUSTOMERS]])&gt;=8000, "Premium",
    TRUE, "Regular"
)</f>
        <v>Regular</v>
      </c>
      <c r="N1125" s="32" cm="1">
        <f t="array" ref="N1125">_xlfn.IFS(
   FACT_ORDERS[[#This Row],[TypeOfClient]]="VIP", 0.2,
   FACT_ORDERS[[#This Row],[TypeOfClient]]="Premium", 0.1,
   TRUE, 0
)</f>
        <v>0</v>
      </c>
      <c r="O1125" s="31" cm="1">
        <f t="array" ref="O1125">_xlfn.IFS(
   FACT_ORDERS[[#This Row],[TotalAmount]]&gt;1500, 0.15,
   FACT_ORDERS[[#This Row],[TotalAmount]]&gt;1000, 0.1,
   FACT_ORDERS[[#This Row],[TotalAmount]]&gt;500, 0.05,
   TRUE, 0
)</f>
        <v>0.15</v>
      </c>
      <c r="P1125" s="28">
        <f xml:space="preserve"> FACT_ORDERS[[#This Row],[TotalAmount]] * (1 - (FACT_ORDERS[[#This Row],[ClientDiscount]] + FACT_ORDERS[[#This Row],[OrderDiscount]]) )</f>
        <v>1332.8</v>
      </c>
      <c r="Q1125" s="28">
        <f>FACT_ORDERS[[#This Row],[TotalAmountWithDiscount]]+FACT_ORDERS[[#This Row],[DeliveryCost]]</f>
        <v>1332.8</v>
      </c>
      <c r="R1125" s="35">
        <v>45409</v>
      </c>
      <c r="S1125" s="35" t="str">
        <f>IF(NETWORKDAYS(FACT_ORDERS[[#This Row],[Order-Date]], FACT_ORDERS[[#This Row],[ArrivalDate ]]) &gt; 10, "Late", "On Time")</f>
        <v>On Time</v>
      </c>
    </row>
    <row r="1126" spans="1:19" x14ac:dyDescent="0.3">
      <c r="A1126" s="12">
        <v>6124</v>
      </c>
      <c r="B1126" s="12">
        <v>216</v>
      </c>
      <c r="C1126" s="12">
        <v>10850</v>
      </c>
      <c r="D1126" s="12">
        <v>1125</v>
      </c>
      <c r="E1126" s="12" t="s">
        <v>244</v>
      </c>
      <c r="F1126" s="13">
        <v>45402</v>
      </c>
      <c r="G1126" s="26" t="s">
        <v>11771</v>
      </c>
      <c r="H1126" s="12">
        <v>40</v>
      </c>
      <c r="I1126" s="28">
        <f>VLOOKUP(B:B,DIM_PRODUCTS!A:F,5,FALSE)</f>
        <v>23</v>
      </c>
      <c r="J1126" s="28">
        <f>FACT_ORDERS[[#This Row],[ProductPrice]]*FACT_ORDERS[[#This Row],[Quantity]]</f>
        <v>920</v>
      </c>
      <c r="K1126" s="12" t="str">
        <f>VLOOKUP(C:C,DIM_CUSTOMERS!A:G,7,FALSE)</f>
        <v>Italy</v>
      </c>
      <c r="L1126" s="30" cm="1">
        <f t="array" ref="L1126">_xlfn.IFS(
    AND(FACT_ORDERS[[#This Row],[DeliveryMehtod]]="shippment",FACT_ORDERS[[#This Row],[TotalAmount]]&gt;=200), 0,
    AND(FACT_ORDERS[[#This Row],[DeliveryMehtod]]="pickup"), 15,
    AND(FACT_ORDERS[[#This Row],[DeliveryMehtod]]="shippment",FACT_ORDERS[[#This Row],[TotalAmount]]&lt;200), 35
)</f>
        <v>0</v>
      </c>
      <c r="M1126" s="12" t="str" cm="1">
        <f t="array" ref="M1126">_xlfn.IFS(
    SUMIFS(FACT_ORDERS[TotalAmount], FACT_ORDERS[WD_CUSTOMERS],FACT_ORDERS[[#This Row],[WD_CUSTOMERS]])&gt;=15000, "VIP",
    SUMIFS(FACT_ORDERS[TotalAmount], FACT_ORDERS[WD_CUSTOMERS],FACT_ORDERS[[#This Row],[WD_CUSTOMERS]])&gt;=8000, "Premium",
    TRUE, "Regular"
)</f>
        <v>Regular</v>
      </c>
      <c r="N1126" s="32" cm="1">
        <f t="array" ref="N1126">_xlfn.IFS(
   FACT_ORDERS[[#This Row],[TypeOfClient]]="VIP", 0.2,
   FACT_ORDERS[[#This Row],[TypeOfClient]]="Premium", 0.1,
   TRUE, 0
)</f>
        <v>0</v>
      </c>
      <c r="O1126" s="31" cm="1">
        <f t="array" ref="O1126">_xlfn.IFS(
   FACT_ORDERS[[#This Row],[TotalAmount]]&gt;1500, 0.15,
   FACT_ORDERS[[#This Row],[TotalAmount]]&gt;1000, 0.1,
   FACT_ORDERS[[#This Row],[TotalAmount]]&gt;500, 0.05,
   TRUE, 0
)</f>
        <v>0.05</v>
      </c>
      <c r="P1126" s="28">
        <f xml:space="preserve"> FACT_ORDERS[[#This Row],[TotalAmount]] * (1 - (FACT_ORDERS[[#This Row],[ClientDiscount]] + FACT_ORDERS[[#This Row],[OrderDiscount]]) )</f>
        <v>874</v>
      </c>
      <c r="Q1126" s="28">
        <f>FACT_ORDERS[[#This Row],[TotalAmountWithDiscount]]+FACT_ORDERS[[#This Row],[DeliveryCost]]</f>
        <v>874</v>
      </c>
      <c r="R1126" s="35">
        <v>45409</v>
      </c>
      <c r="S1126" s="35" t="str">
        <f>IF(NETWORKDAYS(FACT_ORDERS[[#This Row],[Order-Date]], FACT_ORDERS[[#This Row],[ArrivalDate ]]) &gt; 10, "Late", "On Time")</f>
        <v>On Time</v>
      </c>
    </row>
    <row r="1127" spans="1:19" x14ac:dyDescent="0.3">
      <c r="A1127" s="12">
        <v>6125</v>
      </c>
      <c r="B1127" s="12">
        <v>216</v>
      </c>
      <c r="C1127" s="12">
        <v>10850</v>
      </c>
      <c r="D1127" s="12">
        <v>1126</v>
      </c>
      <c r="E1127" s="12" t="s">
        <v>244</v>
      </c>
      <c r="F1127" s="13">
        <v>45539</v>
      </c>
      <c r="G1127" s="26" t="s">
        <v>11772</v>
      </c>
      <c r="H1127" s="12">
        <v>28</v>
      </c>
      <c r="I1127" s="28">
        <f>VLOOKUP(B:B,DIM_PRODUCTS!A:F,5,FALSE)</f>
        <v>23</v>
      </c>
      <c r="J1127" s="28">
        <f>FACT_ORDERS[[#This Row],[ProductPrice]]*FACT_ORDERS[[#This Row],[Quantity]]</f>
        <v>644</v>
      </c>
      <c r="K1127" s="12" t="str">
        <f>VLOOKUP(C:C,DIM_CUSTOMERS!A:G,7,FALSE)</f>
        <v>Italy</v>
      </c>
      <c r="L1127" s="30" cm="1">
        <f t="array" ref="L1127">_xlfn.IFS(
    AND(FACT_ORDERS[[#This Row],[DeliveryMehtod]]="shippment",FACT_ORDERS[[#This Row],[TotalAmount]]&gt;=200), 0,
    AND(FACT_ORDERS[[#This Row],[DeliveryMehtod]]="pickup"), 15,
    AND(FACT_ORDERS[[#This Row],[DeliveryMehtod]]="shippment",FACT_ORDERS[[#This Row],[TotalAmount]]&lt;200), 35
)</f>
        <v>0</v>
      </c>
      <c r="M1127" s="12" t="str" cm="1">
        <f t="array" ref="M1127">_xlfn.IFS(
    SUMIFS(FACT_ORDERS[TotalAmount], FACT_ORDERS[WD_CUSTOMERS],FACT_ORDERS[[#This Row],[WD_CUSTOMERS]])&gt;=15000, "VIP",
    SUMIFS(FACT_ORDERS[TotalAmount], FACT_ORDERS[WD_CUSTOMERS],FACT_ORDERS[[#This Row],[WD_CUSTOMERS]])&gt;=8000, "Premium",
    TRUE, "Regular"
)</f>
        <v>Regular</v>
      </c>
      <c r="N1127" s="32" cm="1">
        <f t="array" ref="N1127">_xlfn.IFS(
   FACT_ORDERS[[#This Row],[TypeOfClient]]="VIP", 0.2,
   FACT_ORDERS[[#This Row],[TypeOfClient]]="Premium", 0.1,
   TRUE, 0
)</f>
        <v>0</v>
      </c>
      <c r="O1127" s="31" cm="1">
        <f t="array" ref="O1127">_xlfn.IFS(
   FACT_ORDERS[[#This Row],[TotalAmount]]&gt;1500, 0.15,
   FACT_ORDERS[[#This Row],[TotalAmount]]&gt;1000, 0.1,
   FACT_ORDERS[[#This Row],[TotalAmount]]&gt;500, 0.05,
   TRUE, 0
)</f>
        <v>0.05</v>
      </c>
      <c r="P1127" s="28">
        <f xml:space="preserve"> FACT_ORDERS[[#This Row],[TotalAmount]] * (1 - (FACT_ORDERS[[#This Row],[ClientDiscount]] + FACT_ORDERS[[#This Row],[OrderDiscount]]) )</f>
        <v>611.79999999999995</v>
      </c>
      <c r="Q1127" s="28">
        <f>FACT_ORDERS[[#This Row],[TotalAmountWithDiscount]]+FACT_ORDERS[[#This Row],[DeliveryCost]]</f>
        <v>611.79999999999995</v>
      </c>
      <c r="R1127" s="35">
        <v>45550</v>
      </c>
      <c r="S1127" s="35" t="str">
        <f>IF(NETWORKDAYS(FACT_ORDERS[[#This Row],[Order-Date]], FACT_ORDERS[[#This Row],[ArrivalDate ]]) &gt; 10, "Late", "On Time")</f>
        <v>On Time</v>
      </c>
    </row>
    <row r="1128" spans="1:19" x14ac:dyDescent="0.3">
      <c r="A1128" s="12">
        <v>6126</v>
      </c>
      <c r="B1128" s="12">
        <v>257</v>
      </c>
      <c r="C1128" s="12">
        <v>10066</v>
      </c>
      <c r="D1128" s="12">
        <v>1127</v>
      </c>
      <c r="E1128" s="12" t="s">
        <v>243</v>
      </c>
      <c r="F1128" s="13">
        <v>44697</v>
      </c>
      <c r="G1128" s="26" t="s">
        <v>11773</v>
      </c>
      <c r="H1128" s="12">
        <v>34</v>
      </c>
      <c r="I1128" s="28">
        <f>VLOOKUP(B:B,DIM_PRODUCTS!A:F,5,FALSE)</f>
        <v>20</v>
      </c>
      <c r="J1128" s="28">
        <f>FACT_ORDERS[[#This Row],[ProductPrice]]*FACT_ORDERS[[#This Row],[Quantity]]</f>
        <v>680</v>
      </c>
      <c r="K1128" s="12" t="str">
        <f>VLOOKUP(C:C,DIM_CUSTOMERS!A:G,7,FALSE)</f>
        <v>USA</v>
      </c>
      <c r="L1128" s="30" cm="1">
        <f t="array" ref="L1128">_xlfn.IFS(
    AND(FACT_ORDERS[[#This Row],[DeliveryMehtod]]="shippment",FACT_ORDERS[[#This Row],[TotalAmount]]&gt;=200), 0,
    AND(FACT_ORDERS[[#This Row],[DeliveryMehtod]]="pickup"), 15,
    AND(FACT_ORDERS[[#This Row],[DeliveryMehtod]]="shippment",FACT_ORDERS[[#This Row],[TotalAmount]]&lt;200), 35
)</f>
        <v>15</v>
      </c>
      <c r="M1128" s="12" t="str" cm="1">
        <f t="array" ref="M1128">_xlfn.IFS(
    SUMIFS(FACT_ORDERS[TotalAmount], FACT_ORDERS[WD_CUSTOMERS],FACT_ORDERS[[#This Row],[WD_CUSTOMERS]])&gt;=15000, "VIP",
    SUMIFS(FACT_ORDERS[TotalAmount], FACT_ORDERS[WD_CUSTOMERS],FACT_ORDERS[[#This Row],[WD_CUSTOMERS]])&gt;=8000, "Premium",
    TRUE, "Regular"
)</f>
        <v>Regular</v>
      </c>
      <c r="N1128" s="32" cm="1">
        <f t="array" ref="N1128">_xlfn.IFS(
   FACT_ORDERS[[#This Row],[TypeOfClient]]="VIP", 0.2,
   FACT_ORDERS[[#This Row],[TypeOfClient]]="Premium", 0.1,
   TRUE, 0
)</f>
        <v>0</v>
      </c>
      <c r="O1128" s="31" cm="1">
        <f t="array" ref="O1128">_xlfn.IFS(
   FACT_ORDERS[[#This Row],[TotalAmount]]&gt;1500, 0.15,
   FACT_ORDERS[[#This Row],[TotalAmount]]&gt;1000, 0.1,
   FACT_ORDERS[[#This Row],[TotalAmount]]&gt;500, 0.05,
   TRUE, 0
)</f>
        <v>0.05</v>
      </c>
      <c r="P1128" s="28">
        <f xml:space="preserve"> FACT_ORDERS[[#This Row],[TotalAmount]] * (1 - (FACT_ORDERS[[#This Row],[ClientDiscount]] + FACT_ORDERS[[#This Row],[OrderDiscount]]) )</f>
        <v>646</v>
      </c>
      <c r="Q1128" s="28">
        <f>FACT_ORDERS[[#This Row],[TotalAmountWithDiscount]]+FACT_ORDERS[[#This Row],[DeliveryCost]]</f>
        <v>661</v>
      </c>
      <c r="R1128" s="35">
        <v>44708</v>
      </c>
      <c r="S1128" s="35" t="str">
        <f>IF(NETWORKDAYS(FACT_ORDERS[[#This Row],[Order-Date]], FACT_ORDERS[[#This Row],[ArrivalDate ]]) &gt; 10, "Late", "On Time")</f>
        <v>On Time</v>
      </c>
    </row>
    <row r="1129" spans="1:19" x14ac:dyDescent="0.3">
      <c r="A1129" s="12">
        <v>6127</v>
      </c>
      <c r="B1129" s="12">
        <v>209</v>
      </c>
      <c r="C1129" s="12">
        <v>10066</v>
      </c>
      <c r="D1129" s="12">
        <v>1128</v>
      </c>
      <c r="E1129" s="12" t="s">
        <v>243</v>
      </c>
      <c r="F1129" s="13">
        <v>44697</v>
      </c>
      <c r="G1129" s="26" t="s">
        <v>11774</v>
      </c>
      <c r="H1129" s="12">
        <v>25</v>
      </c>
      <c r="I1129" s="28">
        <f>VLOOKUP(B:B,DIM_PRODUCTS!A:F,5,FALSE)</f>
        <v>8</v>
      </c>
      <c r="J1129" s="28">
        <f>FACT_ORDERS[[#This Row],[ProductPrice]]*FACT_ORDERS[[#This Row],[Quantity]]</f>
        <v>200</v>
      </c>
      <c r="K1129" s="12" t="str">
        <f>VLOOKUP(C:C,DIM_CUSTOMERS!A:G,7,FALSE)</f>
        <v>USA</v>
      </c>
      <c r="L1129" s="30" cm="1">
        <f t="array" ref="L1129">_xlfn.IFS(
    AND(FACT_ORDERS[[#This Row],[DeliveryMehtod]]="shippment",FACT_ORDERS[[#This Row],[TotalAmount]]&gt;=200), 0,
    AND(FACT_ORDERS[[#This Row],[DeliveryMehtod]]="pickup"), 15,
    AND(FACT_ORDERS[[#This Row],[DeliveryMehtod]]="shippment",FACT_ORDERS[[#This Row],[TotalAmount]]&lt;200), 35
)</f>
        <v>15</v>
      </c>
      <c r="M1129" s="12" t="str" cm="1">
        <f t="array" ref="M1129">_xlfn.IFS(
    SUMIFS(FACT_ORDERS[TotalAmount], FACT_ORDERS[WD_CUSTOMERS],FACT_ORDERS[[#This Row],[WD_CUSTOMERS]])&gt;=15000, "VIP",
    SUMIFS(FACT_ORDERS[TotalAmount], FACT_ORDERS[WD_CUSTOMERS],FACT_ORDERS[[#This Row],[WD_CUSTOMERS]])&gt;=8000, "Premium",
    TRUE, "Regular"
)</f>
        <v>Regular</v>
      </c>
      <c r="N1129" s="32" cm="1">
        <f t="array" ref="N1129">_xlfn.IFS(
   FACT_ORDERS[[#This Row],[TypeOfClient]]="VIP", 0.2,
   FACT_ORDERS[[#This Row],[TypeOfClient]]="Premium", 0.1,
   TRUE, 0
)</f>
        <v>0</v>
      </c>
      <c r="O1129" s="31" cm="1">
        <f t="array" ref="O1129">_xlfn.IFS(
   FACT_ORDERS[[#This Row],[TotalAmount]]&gt;1500, 0.15,
   FACT_ORDERS[[#This Row],[TotalAmount]]&gt;1000, 0.1,
   FACT_ORDERS[[#This Row],[TotalAmount]]&gt;500, 0.05,
   TRUE, 0
)</f>
        <v>0</v>
      </c>
      <c r="P1129" s="28">
        <f xml:space="preserve"> FACT_ORDERS[[#This Row],[TotalAmount]] * (1 - (FACT_ORDERS[[#This Row],[ClientDiscount]] + FACT_ORDERS[[#This Row],[OrderDiscount]]) )</f>
        <v>200</v>
      </c>
      <c r="Q1129" s="28">
        <f>FACT_ORDERS[[#This Row],[TotalAmountWithDiscount]]+FACT_ORDERS[[#This Row],[DeliveryCost]]</f>
        <v>215</v>
      </c>
      <c r="R1129" s="35">
        <v>44708</v>
      </c>
      <c r="S1129" s="35" t="str">
        <f>IF(NETWORKDAYS(FACT_ORDERS[[#This Row],[Order-Date]], FACT_ORDERS[[#This Row],[ArrivalDate ]]) &gt; 10, "Late", "On Time")</f>
        <v>On Time</v>
      </c>
    </row>
    <row r="1130" spans="1:19" x14ac:dyDescent="0.3">
      <c r="A1130" s="12">
        <v>6128</v>
      </c>
      <c r="B1130" s="12">
        <v>257</v>
      </c>
      <c r="C1130" s="12">
        <v>10066</v>
      </c>
      <c r="D1130" s="12">
        <v>1129</v>
      </c>
      <c r="E1130" s="12" t="s">
        <v>243</v>
      </c>
      <c r="F1130" s="13">
        <v>44674</v>
      </c>
      <c r="G1130" s="26" t="s">
        <v>11775</v>
      </c>
      <c r="H1130" s="12">
        <v>32</v>
      </c>
      <c r="I1130" s="28">
        <f>VLOOKUP(B:B,DIM_PRODUCTS!A:F,5,FALSE)</f>
        <v>20</v>
      </c>
      <c r="J1130" s="28">
        <f>FACT_ORDERS[[#This Row],[ProductPrice]]*FACT_ORDERS[[#This Row],[Quantity]]</f>
        <v>640</v>
      </c>
      <c r="K1130" s="12" t="str">
        <f>VLOOKUP(C:C,DIM_CUSTOMERS!A:G,7,FALSE)</f>
        <v>USA</v>
      </c>
      <c r="L1130" s="30" cm="1">
        <f t="array" ref="L1130">_xlfn.IFS(
    AND(FACT_ORDERS[[#This Row],[DeliveryMehtod]]="shippment",FACT_ORDERS[[#This Row],[TotalAmount]]&gt;=200), 0,
    AND(FACT_ORDERS[[#This Row],[DeliveryMehtod]]="pickup"), 15,
    AND(FACT_ORDERS[[#This Row],[DeliveryMehtod]]="shippment",FACT_ORDERS[[#This Row],[TotalAmount]]&lt;200), 35
)</f>
        <v>15</v>
      </c>
      <c r="M1130" s="12" t="str" cm="1">
        <f t="array" ref="M1130">_xlfn.IFS(
    SUMIFS(FACT_ORDERS[TotalAmount], FACT_ORDERS[WD_CUSTOMERS],FACT_ORDERS[[#This Row],[WD_CUSTOMERS]])&gt;=15000, "VIP",
    SUMIFS(FACT_ORDERS[TotalAmount], FACT_ORDERS[WD_CUSTOMERS],FACT_ORDERS[[#This Row],[WD_CUSTOMERS]])&gt;=8000, "Premium",
    TRUE, "Regular"
)</f>
        <v>Regular</v>
      </c>
      <c r="N1130" s="32" cm="1">
        <f t="array" ref="N1130">_xlfn.IFS(
   FACT_ORDERS[[#This Row],[TypeOfClient]]="VIP", 0.2,
   FACT_ORDERS[[#This Row],[TypeOfClient]]="Premium", 0.1,
   TRUE, 0
)</f>
        <v>0</v>
      </c>
      <c r="O1130" s="31" cm="1">
        <f t="array" ref="O1130">_xlfn.IFS(
   FACT_ORDERS[[#This Row],[TotalAmount]]&gt;1500, 0.15,
   FACT_ORDERS[[#This Row],[TotalAmount]]&gt;1000, 0.1,
   FACT_ORDERS[[#This Row],[TotalAmount]]&gt;500, 0.05,
   TRUE, 0
)</f>
        <v>0.05</v>
      </c>
      <c r="P1130" s="28">
        <f xml:space="preserve"> FACT_ORDERS[[#This Row],[TotalAmount]] * (1 - (FACT_ORDERS[[#This Row],[ClientDiscount]] + FACT_ORDERS[[#This Row],[OrderDiscount]]) )</f>
        <v>608</v>
      </c>
      <c r="Q1130" s="28">
        <f>FACT_ORDERS[[#This Row],[TotalAmountWithDiscount]]+FACT_ORDERS[[#This Row],[DeliveryCost]]</f>
        <v>623</v>
      </c>
      <c r="R1130" s="35">
        <v>44684</v>
      </c>
      <c r="S1130" s="35" t="str">
        <f>IF(NETWORKDAYS(FACT_ORDERS[[#This Row],[Order-Date]], FACT_ORDERS[[#This Row],[ArrivalDate ]]) &gt; 10, "Late", "On Time")</f>
        <v>On Time</v>
      </c>
    </row>
    <row r="1131" spans="1:19" x14ac:dyDescent="0.3">
      <c r="A1131" s="12">
        <v>6129</v>
      </c>
      <c r="B1131" s="12">
        <v>209</v>
      </c>
      <c r="C1131" s="12">
        <v>10066</v>
      </c>
      <c r="D1131" s="12">
        <v>1130</v>
      </c>
      <c r="E1131" s="12" t="s">
        <v>243</v>
      </c>
      <c r="F1131" s="13">
        <v>44674</v>
      </c>
      <c r="G1131" s="26" t="s">
        <v>11776</v>
      </c>
      <c r="H1131" s="12">
        <v>18</v>
      </c>
      <c r="I1131" s="28">
        <f>VLOOKUP(B:B,DIM_PRODUCTS!A:F,5,FALSE)</f>
        <v>8</v>
      </c>
      <c r="J1131" s="28">
        <f>FACT_ORDERS[[#This Row],[ProductPrice]]*FACT_ORDERS[[#This Row],[Quantity]]</f>
        <v>144</v>
      </c>
      <c r="K1131" s="12" t="str">
        <f>VLOOKUP(C:C,DIM_CUSTOMERS!A:G,7,FALSE)</f>
        <v>USA</v>
      </c>
      <c r="L1131" s="30" cm="1">
        <f t="array" ref="L1131">_xlfn.IFS(
    AND(FACT_ORDERS[[#This Row],[DeliveryMehtod]]="shippment",FACT_ORDERS[[#This Row],[TotalAmount]]&gt;=200), 0,
    AND(FACT_ORDERS[[#This Row],[DeliveryMehtod]]="pickup"), 15,
    AND(FACT_ORDERS[[#This Row],[DeliveryMehtod]]="shippment",FACT_ORDERS[[#This Row],[TotalAmount]]&lt;200), 35
)</f>
        <v>15</v>
      </c>
      <c r="M1131" s="12" t="str" cm="1">
        <f t="array" ref="M1131">_xlfn.IFS(
    SUMIFS(FACT_ORDERS[TotalAmount], FACT_ORDERS[WD_CUSTOMERS],FACT_ORDERS[[#This Row],[WD_CUSTOMERS]])&gt;=15000, "VIP",
    SUMIFS(FACT_ORDERS[TotalAmount], FACT_ORDERS[WD_CUSTOMERS],FACT_ORDERS[[#This Row],[WD_CUSTOMERS]])&gt;=8000, "Premium",
    TRUE, "Regular"
)</f>
        <v>Regular</v>
      </c>
      <c r="N1131" s="32" cm="1">
        <f t="array" ref="N1131">_xlfn.IFS(
   FACT_ORDERS[[#This Row],[TypeOfClient]]="VIP", 0.2,
   FACT_ORDERS[[#This Row],[TypeOfClient]]="Premium", 0.1,
   TRUE, 0
)</f>
        <v>0</v>
      </c>
      <c r="O1131" s="31" cm="1">
        <f t="array" ref="O1131">_xlfn.IFS(
   FACT_ORDERS[[#This Row],[TotalAmount]]&gt;1500, 0.15,
   FACT_ORDERS[[#This Row],[TotalAmount]]&gt;1000, 0.1,
   FACT_ORDERS[[#This Row],[TotalAmount]]&gt;500, 0.05,
   TRUE, 0
)</f>
        <v>0</v>
      </c>
      <c r="P1131" s="28">
        <f xml:space="preserve"> FACT_ORDERS[[#This Row],[TotalAmount]] * (1 - (FACT_ORDERS[[#This Row],[ClientDiscount]] + FACT_ORDERS[[#This Row],[OrderDiscount]]) )</f>
        <v>144</v>
      </c>
      <c r="Q1131" s="28">
        <f>FACT_ORDERS[[#This Row],[TotalAmountWithDiscount]]+FACT_ORDERS[[#This Row],[DeliveryCost]]</f>
        <v>159</v>
      </c>
      <c r="R1131" s="35">
        <v>44681</v>
      </c>
      <c r="S1131" s="35" t="str">
        <f>IF(NETWORKDAYS(FACT_ORDERS[[#This Row],[Order-Date]], FACT_ORDERS[[#This Row],[ArrivalDate ]]) &gt; 10, "Late", "On Time")</f>
        <v>On Time</v>
      </c>
    </row>
    <row r="1132" spans="1:19" x14ac:dyDescent="0.3">
      <c r="A1132" s="12">
        <v>6130</v>
      </c>
      <c r="B1132" s="12">
        <v>257</v>
      </c>
      <c r="C1132" s="12">
        <v>10066</v>
      </c>
      <c r="D1132" s="12">
        <v>1131</v>
      </c>
      <c r="E1132" s="12" t="s">
        <v>243</v>
      </c>
      <c r="F1132" s="13">
        <v>44358</v>
      </c>
      <c r="G1132" s="26" t="s">
        <v>11777</v>
      </c>
      <c r="H1132" s="12">
        <v>47</v>
      </c>
      <c r="I1132" s="28">
        <f>VLOOKUP(B:B,DIM_PRODUCTS!A:F,5,FALSE)</f>
        <v>20</v>
      </c>
      <c r="J1132" s="28">
        <f>FACT_ORDERS[[#This Row],[ProductPrice]]*FACT_ORDERS[[#This Row],[Quantity]]</f>
        <v>940</v>
      </c>
      <c r="K1132" s="12" t="str">
        <f>VLOOKUP(C:C,DIM_CUSTOMERS!A:G,7,FALSE)</f>
        <v>USA</v>
      </c>
      <c r="L1132" s="30" cm="1">
        <f t="array" ref="L1132">_xlfn.IFS(
    AND(FACT_ORDERS[[#This Row],[DeliveryMehtod]]="shippment",FACT_ORDERS[[#This Row],[TotalAmount]]&gt;=200), 0,
    AND(FACT_ORDERS[[#This Row],[DeliveryMehtod]]="pickup"), 15,
    AND(FACT_ORDERS[[#This Row],[DeliveryMehtod]]="shippment",FACT_ORDERS[[#This Row],[TotalAmount]]&lt;200), 35
)</f>
        <v>15</v>
      </c>
      <c r="M1132" s="12" t="str" cm="1">
        <f t="array" ref="M1132">_xlfn.IFS(
    SUMIFS(FACT_ORDERS[TotalAmount], FACT_ORDERS[WD_CUSTOMERS],FACT_ORDERS[[#This Row],[WD_CUSTOMERS]])&gt;=15000, "VIP",
    SUMIFS(FACT_ORDERS[TotalAmount], FACT_ORDERS[WD_CUSTOMERS],FACT_ORDERS[[#This Row],[WD_CUSTOMERS]])&gt;=8000, "Premium",
    TRUE, "Regular"
)</f>
        <v>Regular</v>
      </c>
      <c r="N1132" s="32" cm="1">
        <f t="array" ref="N1132">_xlfn.IFS(
   FACT_ORDERS[[#This Row],[TypeOfClient]]="VIP", 0.2,
   FACT_ORDERS[[#This Row],[TypeOfClient]]="Premium", 0.1,
   TRUE, 0
)</f>
        <v>0</v>
      </c>
      <c r="O1132" s="31" cm="1">
        <f t="array" ref="O1132">_xlfn.IFS(
   FACT_ORDERS[[#This Row],[TotalAmount]]&gt;1500, 0.15,
   FACT_ORDERS[[#This Row],[TotalAmount]]&gt;1000, 0.1,
   FACT_ORDERS[[#This Row],[TotalAmount]]&gt;500, 0.05,
   TRUE, 0
)</f>
        <v>0.05</v>
      </c>
      <c r="P1132" s="28">
        <f xml:space="preserve"> FACT_ORDERS[[#This Row],[TotalAmount]] * (1 - (FACT_ORDERS[[#This Row],[ClientDiscount]] + FACT_ORDERS[[#This Row],[OrderDiscount]]) )</f>
        <v>893</v>
      </c>
      <c r="Q1132" s="28">
        <f>FACT_ORDERS[[#This Row],[TotalAmountWithDiscount]]+FACT_ORDERS[[#This Row],[DeliveryCost]]</f>
        <v>908</v>
      </c>
      <c r="R1132" s="35">
        <v>44367</v>
      </c>
      <c r="S1132" s="35" t="str">
        <f>IF(NETWORKDAYS(FACT_ORDERS[[#This Row],[Order-Date]], FACT_ORDERS[[#This Row],[ArrivalDate ]]) &gt; 10, "Late", "On Time")</f>
        <v>On Time</v>
      </c>
    </row>
    <row r="1133" spans="1:19" x14ac:dyDescent="0.3">
      <c r="A1133" s="12">
        <v>6131</v>
      </c>
      <c r="B1133" s="12">
        <v>209</v>
      </c>
      <c r="C1133" s="12">
        <v>10066</v>
      </c>
      <c r="D1133" s="12">
        <v>1132</v>
      </c>
      <c r="E1133" s="12" t="s">
        <v>244</v>
      </c>
      <c r="F1133" s="13">
        <v>44358</v>
      </c>
      <c r="G1133" s="26" t="s">
        <v>11778</v>
      </c>
      <c r="H1133" s="12">
        <v>20</v>
      </c>
      <c r="I1133" s="28">
        <f>VLOOKUP(B:B,DIM_PRODUCTS!A:F,5,FALSE)</f>
        <v>8</v>
      </c>
      <c r="J1133" s="28">
        <f>FACT_ORDERS[[#This Row],[ProductPrice]]*FACT_ORDERS[[#This Row],[Quantity]]</f>
        <v>160</v>
      </c>
      <c r="K1133" s="12" t="str">
        <f>VLOOKUP(C:C,DIM_CUSTOMERS!A:G,7,FALSE)</f>
        <v>USA</v>
      </c>
      <c r="L1133" s="30" cm="1">
        <f t="array" ref="L1133">_xlfn.IFS(
    AND(FACT_ORDERS[[#This Row],[DeliveryMehtod]]="shippment",FACT_ORDERS[[#This Row],[TotalAmount]]&gt;=200), 0,
    AND(FACT_ORDERS[[#This Row],[DeliveryMehtod]]="pickup"), 15,
    AND(FACT_ORDERS[[#This Row],[DeliveryMehtod]]="shippment",FACT_ORDERS[[#This Row],[TotalAmount]]&lt;200), 35
)</f>
        <v>35</v>
      </c>
      <c r="M1133" s="12" t="str" cm="1">
        <f t="array" ref="M1133">_xlfn.IFS(
    SUMIFS(FACT_ORDERS[TotalAmount], FACT_ORDERS[WD_CUSTOMERS],FACT_ORDERS[[#This Row],[WD_CUSTOMERS]])&gt;=15000, "VIP",
    SUMIFS(FACT_ORDERS[TotalAmount], FACT_ORDERS[WD_CUSTOMERS],FACT_ORDERS[[#This Row],[WD_CUSTOMERS]])&gt;=8000, "Premium",
    TRUE, "Regular"
)</f>
        <v>Regular</v>
      </c>
      <c r="N1133" s="32" cm="1">
        <f t="array" ref="N1133">_xlfn.IFS(
   FACT_ORDERS[[#This Row],[TypeOfClient]]="VIP", 0.2,
   FACT_ORDERS[[#This Row],[TypeOfClient]]="Premium", 0.1,
   TRUE, 0
)</f>
        <v>0</v>
      </c>
      <c r="O1133" s="31" cm="1">
        <f t="array" ref="O1133">_xlfn.IFS(
   FACT_ORDERS[[#This Row],[TotalAmount]]&gt;1500, 0.15,
   FACT_ORDERS[[#This Row],[TotalAmount]]&gt;1000, 0.1,
   FACT_ORDERS[[#This Row],[TotalAmount]]&gt;500, 0.05,
   TRUE, 0
)</f>
        <v>0</v>
      </c>
      <c r="P1133" s="28">
        <f xml:space="preserve"> FACT_ORDERS[[#This Row],[TotalAmount]] * (1 - (FACT_ORDERS[[#This Row],[ClientDiscount]] + FACT_ORDERS[[#This Row],[OrderDiscount]]) )</f>
        <v>160</v>
      </c>
      <c r="Q1133" s="28">
        <f>FACT_ORDERS[[#This Row],[TotalAmountWithDiscount]]+FACT_ORDERS[[#This Row],[DeliveryCost]]</f>
        <v>195</v>
      </c>
      <c r="R1133" s="35">
        <v>44366</v>
      </c>
      <c r="S1133" s="35" t="str">
        <f>IF(NETWORKDAYS(FACT_ORDERS[[#This Row],[Order-Date]], FACT_ORDERS[[#This Row],[ArrivalDate ]]) &gt; 10, "Late", "On Time")</f>
        <v>On Time</v>
      </c>
    </row>
    <row r="1134" spans="1:19" x14ac:dyDescent="0.3">
      <c r="A1134" s="12">
        <v>6132</v>
      </c>
      <c r="B1134" s="12">
        <v>257</v>
      </c>
      <c r="C1134" s="12">
        <v>10066</v>
      </c>
      <c r="D1134" s="12">
        <v>1133</v>
      </c>
      <c r="E1134" s="12" t="s">
        <v>244</v>
      </c>
      <c r="F1134" s="13">
        <v>44942</v>
      </c>
      <c r="G1134" s="26" t="s">
        <v>11779</v>
      </c>
      <c r="H1134" s="12">
        <v>43</v>
      </c>
      <c r="I1134" s="28">
        <f>VLOOKUP(B:B,DIM_PRODUCTS!A:F,5,FALSE)</f>
        <v>20</v>
      </c>
      <c r="J1134" s="28">
        <f>FACT_ORDERS[[#This Row],[ProductPrice]]*FACT_ORDERS[[#This Row],[Quantity]]</f>
        <v>860</v>
      </c>
      <c r="K1134" s="12" t="str">
        <f>VLOOKUP(C:C,DIM_CUSTOMERS!A:G,7,FALSE)</f>
        <v>USA</v>
      </c>
      <c r="L1134" s="30" cm="1">
        <f t="array" ref="L1134">_xlfn.IFS(
    AND(FACT_ORDERS[[#This Row],[DeliveryMehtod]]="shippment",FACT_ORDERS[[#This Row],[TotalAmount]]&gt;=200), 0,
    AND(FACT_ORDERS[[#This Row],[DeliveryMehtod]]="pickup"), 15,
    AND(FACT_ORDERS[[#This Row],[DeliveryMehtod]]="shippment",FACT_ORDERS[[#This Row],[TotalAmount]]&lt;200), 35
)</f>
        <v>0</v>
      </c>
      <c r="M1134" s="12" t="str" cm="1">
        <f t="array" ref="M1134">_xlfn.IFS(
    SUMIFS(FACT_ORDERS[TotalAmount], FACT_ORDERS[WD_CUSTOMERS],FACT_ORDERS[[#This Row],[WD_CUSTOMERS]])&gt;=15000, "VIP",
    SUMIFS(FACT_ORDERS[TotalAmount], FACT_ORDERS[WD_CUSTOMERS],FACT_ORDERS[[#This Row],[WD_CUSTOMERS]])&gt;=8000, "Premium",
    TRUE, "Regular"
)</f>
        <v>Regular</v>
      </c>
      <c r="N1134" s="32" cm="1">
        <f t="array" ref="N1134">_xlfn.IFS(
   FACT_ORDERS[[#This Row],[TypeOfClient]]="VIP", 0.2,
   FACT_ORDERS[[#This Row],[TypeOfClient]]="Premium", 0.1,
   TRUE, 0
)</f>
        <v>0</v>
      </c>
      <c r="O1134" s="31" cm="1">
        <f t="array" ref="O1134">_xlfn.IFS(
   FACT_ORDERS[[#This Row],[TotalAmount]]&gt;1500, 0.15,
   FACT_ORDERS[[#This Row],[TotalAmount]]&gt;1000, 0.1,
   FACT_ORDERS[[#This Row],[TotalAmount]]&gt;500, 0.05,
   TRUE, 0
)</f>
        <v>0.05</v>
      </c>
      <c r="P1134" s="28">
        <f xml:space="preserve"> FACT_ORDERS[[#This Row],[TotalAmount]] * (1 - (FACT_ORDERS[[#This Row],[ClientDiscount]] + FACT_ORDERS[[#This Row],[OrderDiscount]]) )</f>
        <v>817</v>
      </c>
      <c r="Q1134" s="28">
        <f>FACT_ORDERS[[#This Row],[TotalAmountWithDiscount]]+FACT_ORDERS[[#This Row],[DeliveryCost]]</f>
        <v>817</v>
      </c>
      <c r="R1134" s="35">
        <v>44953</v>
      </c>
      <c r="S1134" s="35" t="str">
        <f>IF(NETWORKDAYS(FACT_ORDERS[[#This Row],[Order-Date]], FACT_ORDERS[[#This Row],[ArrivalDate ]]) &gt; 10, "Late", "On Time")</f>
        <v>On Time</v>
      </c>
    </row>
    <row r="1135" spans="1:19" x14ac:dyDescent="0.3">
      <c r="A1135" s="12">
        <v>6133</v>
      </c>
      <c r="B1135" s="12">
        <v>209</v>
      </c>
      <c r="C1135" s="12">
        <v>10066</v>
      </c>
      <c r="D1135" s="12">
        <v>1134</v>
      </c>
      <c r="E1135" s="12" t="s">
        <v>243</v>
      </c>
      <c r="F1135" s="13">
        <v>44942</v>
      </c>
      <c r="G1135" s="26" t="s">
        <v>4643</v>
      </c>
      <c r="H1135" s="12">
        <v>19</v>
      </c>
      <c r="I1135" s="28">
        <f>VLOOKUP(B:B,DIM_PRODUCTS!A:F,5,FALSE)</f>
        <v>8</v>
      </c>
      <c r="J1135" s="28">
        <f>FACT_ORDERS[[#This Row],[ProductPrice]]*FACT_ORDERS[[#This Row],[Quantity]]</f>
        <v>152</v>
      </c>
      <c r="K1135" s="12" t="str">
        <f>VLOOKUP(C:C,DIM_CUSTOMERS!A:G,7,FALSE)</f>
        <v>USA</v>
      </c>
      <c r="L1135" s="30" cm="1">
        <f t="array" ref="L1135">_xlfn.IFS(
    AND(FACT_ORDERS[[#This Row],[DeliveryMehtod]]="shippment",FACT_ORDERS[[#This Row],[TotalAmount]]&gt;=200), 0,
    AND(FACT_ORDERS[[#This Row],[DeliveryMehtod]]="pickup"), 15,
    AND(FACT_ORDERS[[#This Row],[DeliveryMehtod]]="shippment",FACT_ORDERS[[#This Row],[TotalAmount]]&lt;200), 35
)</f>
        <v>15</v>
      </c>
      <c r="M1135" s="12" t="str" cm="1">
        <f t="array" ref="M1135">_xlfn.IFS(
    SUMIFS(FACT_ORDERS[TotalAmount], FACT_ORDERS[WD_CUSTOMERS],FACT_ORDERS[[#This Row],[WD_CUSTOMERS]])&gt;=15000, "VIP",
    SUMIFS(FACT_ORDERS[TotalAmount], FACT_ORDERS[WD_CUSTOMERS],FACT_ORDERS[[#This Row],[WD_CUSTOMERS]])&gt;=8000, "Premium",
    TRUE, "Regular"
)</f>
        <v>Regular</v>
      </c>
      <c r="N1135" s="32" cm="1">
        <f t="array" ref="N1135">_xlfn.IFS(
   FACT_ORDERS[[#This Row],[TypeOfClient]]="VIP", 0.2,
   FACT_ORDERS[[#This Row],[TypeOfClient]]="Premium", 0.1,
   TRUE, 0
)</f>
        <v>0</v>
      </c>
      <c r="O1135" s="31" cm="1">
        <f t="array" ref="O1135">_xlfn.IFS(
   FACT_ORDERS[[#This Row],[TotalAmount]]&gt;1500, 0.15,
   FACT_ORDERS[[#This Row],[TotalAmount]]&gt;1000, 0.1,
   FACT_ORDERS[[#This Row],[TotalAmount]]&gt;500, 0.05,
   TRUE, 0
)</f>
        <v>0</v>
      </c>
      <c r="P1135" s="28">
        <f xml:space="preserve"> FACT_ORDERS[[#This Row],[TotalAmount]] * (1 - (FACT_ORDERS[[#This Row],[ClientDiscount]] + FACT_ORDERS[[#This Row],[OrderDiscount]]) )</f>
        <v>152</v>
      </c>
      <c r="Q1135" s="28">
        <f>FACT_ORDERS[[#This Row],[TotalAmountWithDiscount]]+FACT_ORDERS[[#This Row],[DeliveryCost]]</f>
        <v>167</v>
      </c>
      <c r="R1135" s="35">
        <v>44951</v>
      </c>
      <c r="S1135" s="35" t="str">
        <f>IF(NETWORKDAYS(FACT_ORDERS[[#This Row],[Order-Date]], FACT_ORDERS[[#This Row],[ArrivalDate ]]) &gt; 10, "Late", "On Time")</f>
        <v>On Time</v>
      </c>
    </row>
    <row r="1136" spans="1:19" x14ac:dyDescent="0.3">
      <c r="A1136" s="12">
        <v>6134</v>
      </c>
      <c r="B1136" s="12">
        <v>263</v>
      </c>
      <c r="C1136" s="12">
        <v>10531</v>
      </c>
      <c r="D1136" s="12">
        <v>1135</v>
      </c>
      <c r="E1136" s="12" t="s">
        <v>243</v>
      </c>
      <c r="F1136" s="13">
        <v>45069</v>
      </c>
      <c r="G1136" s="26" t="s">
        <v>11780</v>
      </c>
      <c r="H1136" s="12">
        <v>32</v>
      </c>
      <c r="I1136" s="28">
        <f>VLOOKUP(B:B,DIM_PRODUCTS!A:F,5,FALSE)</f>
        <v>27</v>
      </c>
      <c r="J1136" s="28">
        <f>FACT_ORDERS[[#This Row],[ProductPrice]]*FACT_ORDERS[[#This Row],[Quantity]]</f>
        <v>864</v>
      </c>
      <c r="K1136" s="12" t="str">
        <f>VLOOKUP(C:C,DIM_CUSTOMERS!A:G,7,FALSE)</f>
        <v>India</v>
      </c>
      <c r="L1136" s="30" cm="1">
        <f t="array" ref="L1136">_xlfn.IFS(
    AND(FACT_ORDERS[[#This Row],[DeliveryMehtod]]="shippment",FACT_ORDERS[[#This Row],[TotalAmount]]&gt;=200), 0,
    AND(FACT_ORDERS[[#This Row],[DeliveryMehtod]]="pickup"), 15,
    AND(FACT_ORDERS[[#This Row],[DeliveryMehtod]]="shippment",FACT_ORDERS[[#This Row],[TotalAmount]]&lt;200), 35
)</f>
        <v>15</v>
      </c>
      <c r="M1136" s="12" t="str" cm="1">
        <f t="array" ref="M1136">_xlfn.IFS(
    SUMIFS(FACT_ORDERS[TotalAmount], FACT_ORDERS[WD_CUSTOMERS],FACT_ORDERS[[#This Row],[WD_CUSTOMERS]])&gt;=15000, "VIP",
    SUMIFS(FACT_ORDERS[TotalAmount], FACT_ORDERS[WD_CUSTOMERS],FACT_ORDERS[[#This Row],[WD_CUSTOMERS]])&gt;=8000, "Premium",
    TRUE, "Regular"
)</f>
        <v>Premium</v>
      </c>
      <c r="N1136" s="32" cm="1">
        <f t="array" ref="N1136">_xlfn.IFS(
   FACT_ORDERS[[#This Row],[TypeOfClient]]="VIP", 0.2,
   FACT_ORDERS[[#This Row],[TypeOfClient]]="Premium", 0.1,
   TRUE, 0
)</f>
        <v>0.1</v>
      </c>
      <c r="O1136" s="31" cm="1">
        <f t="array" ref="O1136">_xlfn.IFS(
   FACT_ORDERS[[#This Row],[TotalAmount]]&gt;1500, 0.15,
   FACT_ORDERS[[#This Row],[TotalAmount]]&gt;1000, 0.1,
   FACT_ORDERS[[#This Row],[TotalAmount]]&gt;500, 0.05,
   TRUE, 0
)</f>
        <v>0.05</v>
      </c>
      <c r="P1136" s="28">
        <f xml:space="preserve"> FACT_ORDERS[[#This Row],[TotalAmount]] * (1 - (FACT_ORDERS[[#This Row],[ClientDiscount]] + FACT_ORDERS[[#This Row],[OrderDiscount]]) )</f>
        <v>734.4</v>
      </c>
      <c r="Q1136" s="28">
        <f>FACT_ORDERS[[#This Row],[TotalAmountWithDiscount]]+FACT_ORDERS[[#This Row],[DeliveryCost]]</f>
        <v>749.4</v>
      </c>
      <c r="R1136" s="35">
        <v>45076</v>
      </c>
      <c r="S1136" s="35" t="str">
        <f>IF(NETWORKDAYS(FACT_ORDERS[[#This Row],[Order-Date]], FACT_ORDERS[[#This Row],[ArrivalDate ]]) &gt; 10, "Late", "On Time")</f>
        <v>On Time</v>
      </c>
    </row>
    <row r="1137" spans="1:19" x14ac:dyDescent="0.3">
      <c r="A1137" s="12">
        <v>6135</v>
      </c>
      <c r="B1137" s="12">
        <v>263</v>
      </c>
      <c r="C1137" s="12">
        <v>10531</v>
      </c>
      <c r="D1137" s="12">
        <v>1136</v>
      </c>
      <c r="E1137" s="12" t="s">
        <v>243</v>
      </c>
      <c r="F1137" s="13">
        <v>45337</v>
      </c>
      <c r="G1137" s="26" t="s">
        <v>11781</v>
      </c>
      <c r="H1137" s="12">
        <v>37</v>
      </c>
      <c r="I1137" s="28">
        <f>VLOOKUP(B:B,DIM_PRODUCTS!A:F,5,FALSE)</f>
        <v>27</v>
      </c>
      <c r="J1137" s="28">
        <f>FACT_ORDERS[[#This Row],[ProductPrice]]*FACT_ORDERS[[#This Row],[Quantity]]</f>
        <v>999</v>
      </c>
      <c r="K1137" s="12" t="str">
        <f>VLOOKUP(C:C,DIM_CUSTOMERS!A:G,7,FALSE)</f>
        <v>India</v>
      </c>
      <c r="L1137" s="30" cm="1">
        <f t="array" ref="L1137">_xlfn.IFS(
    AND(FACT_ORDERS[[#This Row],[DeliveryMehtod]]="shippment",FACT_ORDERS[[#This Row],[TotalAmount]]&gt;=200), 0,
    AND(FACT_ORDERS[[#This Row],[DeliveryMehtod]]="pickup"), 15,
    AND(FACT_ORDERS[[#This Row],[DeliveryMehtod]]="shippment",FACT_ORDERS[[#This Row],[TotalAmount]]&lt;200), 35
)</f>
        <v>15</v>
      </c>
      <c r="M1137" s="12" t="str" cm="1">
        <f t="array" ref="M1137">_xlfn.IFS(
    SUMIFS(FACT_ORDERS[TotalAmount], FACT_ORDERS[WD_CUSTOMERS],FACT_ORDERS[[#This Row],[WD_CUSTOMERS]])&gt;=15000, "VIP",
    SUMIFS(FACT_ORDERS[TotalAmount], FACT_ORDERS[WD_CUSTOMERS],FACT_ORDERS[[#This Row],[WD_CUSTOMERS]])&gt;=8000, "Premium",
    TRUE, "Regular"
)</f>
        <v>Premium</v>
      </c>
      <c r="N1137" s="32" cm="1">
        <f t="array" ref="N1137">_xlfn.IFS(
   FACT_ORDERS[[#This Row],[TypeOfClient]]="VIP", 0.2,
   FACT_ORDERS[[#This Row],[TypeOfClient]]="Premium", 0.1,
   TRUE, 0
)</f>
        <v>0.1</v>
      </c>
      <c r="O1137" s="31" cm="1">
        <f t="array" ref="O1137">_xlfn.IFS(
   FACT_ORDERS[[#This Row],[TotalAmount]]&gt;1500, 0.15,
   FACT_ORDERS[[#This Row],[TotalAmount]]&gt;1000, 0.1,
   FACT_ORDERS[[#This Row],[TotalAmount]]&gt;500, 0.05,
   TRUE, 0
)</f>
        <v>0.05</v>
      </c>
      <c r="P1137" s="28">
        <f xml:space="preserve"> FACT_ORDERS[[#This Row],[TotalAmount]] * (1 - (FACT_ORDERS[[#This Row],[ClientDiscount]] + FACT_ORDERS[[#This Row],[OrderDiscount]]) )</f>
        <v>849.15</v>
      </c>
      <c r="Q1137" s="28">
        <f>FACT_ORDERS[[#This Row],[TotalAmountWithDiscount]]+FACT_ORDERS[[#This Row],[DeliveryCost]]</f>
        <v>864.15</v>
      </c>
      <c r="R1137" s="35">
        <v>45346</v>
      </c>
      <c r="S1137" s="35" t="str">
        <f>IF(NETWORKDAYS(FACT_ORDERS[[#This Row],[Order-Date]], FACT_ORDERS[[#This Row],[ArrivalDate ]]) &gt; 10, "Late", "On Time")</f>
        <v>On Time</v>
      </c>
    </row>
    <row r="1138" spans="1:19" x14ac:dyDescent="0.3">
      <c r="A1138" s="12">
        <v>6136</v>
      </c>
      <c r="B1138" s="12">
        <v>263</v>
      </c>
      <c r="C1138" s="12">
        <v>10531</v>
      </c>
      <c r="D1138" s="12">
        <v>1137</v>
      </c>
      <c r="E1138" s="12" t="s">
        <v>243</v>
      </c>
      <c r="F1138" s="13">
        <v>45145</v>
      </c>
      <c r="G1138" s="26" t="s">
        <v>3633</v>
      </c>
      <c r="H1138" s="12">
        <v>39</v>
      </c>
      <c r="I1138" s="28">
        <f>VLOOKUP(B:B,DIM_PRODUCTS!A:F,5,FALSE)</f>
        <v>27</v>
      </c>
      <c r="J1138" s="28">
        <f>FACT_ORDERS[[#This Row],[ProductPrice]]*FACT_ORDERS[[#This Row],[Quantity]]</f>
        <v>1053</v>
      </c>
      <c r="K1138" s="12" t="str">
        <f>VLOOKUP(C:C,DIM_CUSTOMERS!A:G,7,FALSE)</f>
        <v>India</v>
      </c>
      <c r="L1138" s="30" cm="1">
        <f t="array" ref="L1138">_xlfn.IFS(
    AND(FACT_ORDERS[[#This Row],[DeliveryMehtod]]="shippment",FACT_ORDERS[[#This Row],[TotalAmount]]&gt;=200), 0,
    AND(FACT_ORDERS[[#This Row],[DeliveryMehtod]]="pickup"), 15,
    AND(FACT_ORDERS[[#This Row],[DeliveryMehtod]]="shippment",FACT_ORDERS[[#This Row],[TotalAmount]]&lt;200), 35
)</f>
        <v>15</v>
      </c>
      <c r="M1138" s="12" t="str" cm="1">
        <f t="array" ref="M1138">_xlfn.IFS(
    SUMIFS(FACT_ORDERS[TotalAmount], FACT_ORDERS[WD_CUSTOMERS],FACT_ORDERS[[#This Row],[WD_CUSTOMERS]])&gt;=15000, "VIP",
    SUMIFS(FACT_ORDERS[TotalAmount], FACT_ORDERS[WD_CUSTOMERS],FACT_ORDERS[[#This Row],[WD_CUSTOMERS]])&gt;=8000, "Premium",
    TRUE, "Regular"
)</f>
        <v>Premium</v>
      </c>
      <c r="N1138" s="32" cm="1">
        <f t="array" ref="N1138">_xlfn.IFS(
   FACT_ORDERS[[#This Row],[TypeOfClient]]="VIP", 0.2,
   FACT_ORDERS[[#This Row],[TypeOfClient]]="Premium", 0.1,
   TRUE, 0
)</f>
        <v>0.1</v>
      </c>
      <c r="O1138" s="31" cm="1">
        <f t="array" ref="O1138">_xlfn.IFS(
   FACT_ORDERS[[#This Row],[TotalAmount]]&gt;1500, 0.15,
   FACT_ORDERS[[#This Row],[TotalAmount]]&gt;1000, 0.1,
   FACT_ORDERS[[#This Row],[TotalAmount]]&gt;500, 0.05,
   TRUE, 0
)</f>
        <v>0.1</v>
      </c>
      <c r="P1138" s="28">
        <f xml:space="preserve"> FACT_ORDERS[[#This Row],[TotalAmount]] * (1 - (FACT_ORDERS[[#This Row],[ClientDiscount]] + FACT_ORDERS[[#This Row],[OrderDiscount]]) )</f>
        <v>842.40000000000009</v>
      </c>
      <c r="Q1138" s="28">
        <f>FACT_ORDERS[[#This Row],[TotalAmountWithDiscount]]+FACT_ORDERS[[#This Row],[DeliveryCost]]</f>
        <v>857.40000000000009</v>
      </c>
      <c r="R1138" s="35">
        <v>45156</v>
      </c>
      <c r="S1138" s="35" t="str">
        <f>IF(NETWORKDAYS(FACT_ORDERS[[#This Row],[Order-Date]], FACT_ORDERS[[#This Row],[ArrivalDate ]]) &gt; 10, "Late", "On Time")</f>
        <v>On Time</v>
      </c>
    </row>
    <row r="1139" spans="1:19" x14ac:dyDescent="0.3">
      <c r="A1139" s="12">
        <v>6137</v>
      </c>
      <c r="B1139" s="12">
        <v>263</v>
      </c>
      <c r="C1139" s="12">
        <v>10531</v>
      </c>
      <c r="D1139" s="12">
        <v>1138</v>
      </c>
      <c r="E1139" s="12" t="s">
        <v>243</v>
      </c>
      <c r="F1139" s="13">
        <v>45161</v>
      </c>
      <c r="G1139" s="26" t="s">
        <v>11782</v>
      </c>
      <c r="H1139" s="12">
        <v>30</v>
      </c>
      <c r="I1139" s="28">
        <f>VLOOKUP(B:B,DIM_PRODUCTS!A:F,5,FALSE)</f>
        <v>27</v>
      </c>
      <c r="J1139" s="28">
        <f>FACT_ORDERS[[#This Row],[ProductPrice]]*FACT_ORDERS[[#This Row],[Quantity]]</f>
        <v>810</v>
      </c>
      <c r="K1139" s="12" t="str">
        <f>VLOOKUP(C:C,DIM_CUSTOMERS!A:G,7,FALSE)</f>
        <v>India</v>
      </c>
      <c r="L1139" s="30" cm="1">
        <f t="array" ref="L1139">_xlfn.IFS(
    AND(FACT_ORDERS[[#This Row],[DeliveryMehtod]]="shippment",FACT_ORDERS[[#This Row],[TotalAmount]]&gt;=200), 0,
    AND(FACT_ORDERS[[#This Row],[DeliveryMehtod]]="pickup"), 15,
    AND(FACT_ORDERS[[#This Row],[DeliveryMehtod]]="shippment",FACT_ORDERS[[#This Row],[TotalAmount]]&lt;200), 35
)</f>
        <v>15</v>
      </c>
      <c r="M1139" s="12" t="str" cm="1">
        <f t="array" ref="M1139">_xlfn.IFS(
    SUMIFS(FACT_ORDERS[TotalAmount], FACT_ORDERS[WD_CUSTOMERS],FACT_ORDERS[[#This Row],[WD_CUSTOMERS]])&gt;=15000, "VIP",
    SUMIFS(FACT_ORDERS[TotalAmount], FACT_ORDERS[WD_CUSTOMERS],FACT_ORDERS[[#This Row],[WD_CUSTOMERS]])&gt;=8000, "Premium",
    TRUE, "Regular"
)</f>
        <v>Premium</v>
      </c>
      <c r="N1139" s="32" cm="1">
        <f t="array" ref="N1139">_xlfn.IFS(
   FACT_ORDERS[[#This Row],[TypeOfClient]]="VIP", 0.2,
   FACT_ORDERS[[#This Row],[TypeOfClient]]="Premium", 0.1,
   TRUE, 0
)</f>
        <v>0.1</v>
      </c>
      <c r="O1139" s="31" cm="1">
        <f t="array" ref="O1139">_xlfn.IFS(
   FACT_ORDERS[[#This Row],[TotalAmount]]&gt;1500, 0.15,
   FACT_ORDERS[[#This Row],[TotalAmount]]&gt;1000, 0.1,
   FACT_ORDERS[[#This Row],[TotalAmount]]&gt;500, 0.05,
   TRUE, 0
)</f>
        <v>0.05</v>
      </c>
      <c r="P1139" s="28">
        <f xml:space="preserve"> FACT_ORDERS[[#This Row],[TotalAmount]] * (1 - (FACT_ORDERS[[#This Row],[ClientDiscount]] + FACT_ORDERS[[#This Row],[OrderDiscount]]) )</f>
        <v>688.5</v>
      </c>
      <c r="Q1139" s="28">
        <f>FACT_ORDERS[[#This Row],[TotalAmountWithDiscount]]+FACT_ORDERS[[#This Row],[DeliveryCost]]</f>
        <v>703.5</v>
      </c>
      <c r="R1139" s="35">
        <v>45170</v>
      </c>
      <c r="S1139" s="35" t="str">
        <f>IF(NETWORKDAYS(FACT_ORDERS[[#This Row],[Order-Date]], FACT_ORDERS[[#This Row],[ArrivalDate ]]) &gt; 10, "Late", "On Time")</f>
        <v>On Time</v>
      </c>
    </row>
    <row r="1140" spans="1:19" x14ac:dyDescent="0.3">
      <c r="A1140" s="12">
        <v>6138</v>
      </c>
      <c r="B1140" s="12">
        <v>214</v>
      </c>
      <c r="C1140" s="12">
        <v>10531</v>
      </c>
      <c r="D1140" s="12">
        <v>1139</v>
      </c>
      <c r="E1140" s="12" t="s">
        <v>244</v>
      </c>
      <c r="F1140" s="13">
        <v>45011</v>
      </c>
      <c r="G1140" s="26" t="s">
        <v>3621</v>
      </c>
      <c r="H1140" s="12">
        <v>64</v>
      </c>
      <c r="I1140" s="28">
        <f>VLOOKUP(B:B,DIM_PRODUCTS!A:F,5,FALSE)</f>
        <v>46</v>
      </c>
      <c r="J1140" s="28">
        <f>FACT_ORDERS[[#This Row],[ProductPrice]]*FACT_ORDERS[[#This Row],[Quantity]]</f>
        <v>2944</v>
      </c>
      <c r="K1140" s="12" t="str">
        <f>VLOOKUP(C:C,DIM_CUSTOMERS!A:G,7,FALSE)</f>
        <v>India</v>
      </c>
      <c r="L1140" s="30" cm="1">
        <f t="array" ref="L1140">_xlfn.IFS(
    AND(FACT_ORDERS[[#This Row],[DeliveryMehtod]]="shippment",FACT_ORDERS[[#This Row],[TotalAmount]]&gt;=200), 0,
    AND(FACT_ORDERS[[#This Row],[DeliveryMehtod]]="pickup"), 15,
    AND(FACT_ORDERS[[#This Row],[DeliveryMehtod]]="shippment",FACT_ORDERS[[#This Row],[TotalAmount]]&lt;200), 35
)</f>
        <v>0</v>
      </c>
      <c r="M1140" s="12" t="str" cm="1">
        <f t="array" ref="M1140">_xlfn.IFS(
    SUMIFS(FACT_ORDERS[TotalAmount], FACT_ORDERS[WD_CUSTOMERS],FACT_ORDERS[[#This Row],[WD_CUSTOMERS]])&gt;=15000, "VIP",
    SUMIFS(FACT_ORDERS[TotalAmount], FACT_ORDERS[WD_CUSTOMERS],FACT_ORDERS[[#This Row],[WD_CUSTOMERS]])&gt;=8000, "Premium",
    TRUE, "Regular"
)</f>
        <v>Premium</v>
      </c>
      <c r="N1140" s="32" cm="1">
        <f t="array" ref="N1140">_xlfn.IFS(
   FACT_ORDERS[[#This Row],[TypeOfClient]]="VIP", 0.2,
   FACT_ORDERS[[#This Row],[TypeOfClient]]="Premium", 0.1,
   TRUE, 0
)</f>
        <v>0.1</v>
      </c>
      <c r="O1140" s="31" cm="1">
        <f t="array" ref="O1140">_xlfn.IFS(
   FACT_ORDERS[[#This Row],[TotalAmount]]&gt;1500, 0.15,
   FACT_ORDERS[[#This Row],[TotalAmount]]&gt;1000, 0.1,
   FACT_ORDERS[[#This Row],[TotalAmount]]&gt;500, 0.05,
   TRUE, 0
)</f>
        <v>0.15</v>
      </c>
      <c r="P1140" s="28">
        <f xml:space="preserve"> FACT_ORDERS[[#This Row],[TotalAmount]] * (1 - (FACT_ORDERS[[#This Row],[ClientDiscount]] + FACT_ORDERS[[#This Row],[OrderDiscount]]) )</f>
        <v>2208</v>
      </c>
      <c r="Q1140" s="28">
        <f>FACT_ORDERS[[#This Row],[TotalAmountWithDiscount]]+FACT_ORDERS[[#This Row],[DeliveryCost]]</f>
        <v>2208</v>
      </c>
      <c r="R1140" s="35">
        <v>45018</v>
      </c>
      <c r="S1140" s="35" t="str">
        <f>IF(NETWORKDAYS(FACT_ORDERS[[#This Row],[Order-Date]], FACT_ORDERS[[#This Row],[ArrivalDate ]]) &gt; 10, "Late", "On Time")</f>
        <v>On Time</v>
      </c>
    </row>
    <row r="1141" spans="1:19" x14ac:dyDescent="0.3">
      <c r="A1141" s="12">
        <v>6139</v>
      </c>
      <c r="B1141" s="12">
        <v>263</v>
      </c>
      <c r="C1141" s="12">
        <v>10531</v>
      </c>
      <c r="D1141" s="12">
        <v>1140</v>
      </c>
      <c r="E1141" s="12" t="s">
        <v>244</v>
      </c>
      <c r="F1141" s="13">
        <v>45011</v>
      </c>
      <c r="G1141" s="26" t="s">
        <v>11783</v>
      </c>
      <c r="H1141" s="12">
        <v>28</v>
      </c>
      <c r="I1141" s="28">
        <f>VLOOKUP(B:B,DIM_PRODUCTS!A:F,5,FALSE)</f>
        <v>27</v>
      </c>
      <c r="J1141" s="28">
        <f>FACT_ORDERS[[#This Row],[ProductPrice]]*FACT_ORDERS[[#This Row],[Quantity]]</f>
        <v>756</v>
      </c>
      <c r="K1141" s="12" t="str">
        <f>VLOOKUP(C:C,DIM_CUSTOMERS!A:G,7,FALSE)</f>
        <v>India</v>
      </c>
      <c r="L1141" s="30" cm="1">
        <f t="array" ref="L1141">_xlfn.IFS(
    AND(FACT_ORDERS[[#This Row],[DeliveryMehtod]]="shippment",FACT_ORDERS[[#This Row],[TotalAmount]]&gt;=200), 0,
    AND(FACT_ORDERS[[#This Row],[DeliveryMehtod]]="pickup"), 15,
    AND(FACT_ORDERS[[#This Row],[DeliveryMehtod]]="shippment",FACT_ORDERS[[#This Row],[TotalAmount]]&lt;200), 35
)</f>
        <v>0</v>
      </c>
      <c r="M1141" s="12" t="str" cm="1">
        <f t="array" ref="M1141">_xlfn.IFS(
    SUMIFS(FACT_ORDERS[TotalAmount], FACT_ORDERS[WD_CUSTOMERS],FACT_ORDERS[[#This Row],[WD_CUSTOMERS]])&gt;=15000, "VIP",
    SUMIFS(FACT_ORDERS[TotalAmount], FACT_ORDERS[WD_CUSTOMERS],FACT_ORDERS[[#This Row],[WD_CUSTOMERS]])&gt;=8000, "Premium",
    TRUE, "Regular"
)</f>
        <v>Premium</v>
      </c>
      <c r="N1141" s="32" cm="1">
        <f t="array" ref="N1141">_xlfn.IFS(
   FACT_ORDERS[[#This Row],[TypeOfClient]]="VIP", 0.2,
   FACT_ORDERS[[#This Row],[TypeOfClient]]="Premium", 0.1,
   TRUE, 0
)</f>
        <v>0.1</v>
      </c>
      <c r="O1141" s="31" cm="1">
        <f t="array" ref="O1141">_xlfn.IFS(
   FACT_ORDERS[[#This Row],[TotalAmount]]&gt;1500, 0.15,
   FACT_ORDERS[[#This Row],[TotalAmount]]&gt;1000, 0.1,
   FACT_ORDERS[[#This Row],[TotalAmount]]&gt;500, 0.05,
   TRUE, 0
)</f>
        <v>0.05</v>
      </c>
      <c r="P1141" s="28">
        <f xml:space="preserve"> FACT_ORDERS[[#This Row],[TotalAmount]] * (1 - (FACT_ORDERS[[#This Row],[ClientDiscount]] + FACT_ORDERS[[#This Row],[OrderDiscount]]) )</f>
        <v>642.6</v>
      </c>
      <c r="Q1141" s="28">
        <f>FACT_ORDERS[[#This Row],[TotalAmountWithDiscount]]+FACT_ORDERS[[#This Row],[DeliveryCost]]</f>
        <v>642.6</v>
      </c>
      <c r="R1141" s="35">
        <v>45018</v>
      </c>
      <c r="S1141" s="35" t="str">
        <f>IF(NETWORKDAYS(FACT_ORDERS[[#This Row],[Order-Date]], FACT_ORDERS[[#This Row],[ArrivalDate ]]) &gt; 10, "Late", "On Time")</f>
        <v>On Time</v>
      </c>
    </row>
    <row r="1142" spans="1:19" x14ac:dyDescent="0.3">
      <c r="A1142" s="12">
        <v>6140</v>
      </c>
      <c r="B1142" s="12">
        <v>263</v>
      </c>
      <c r="C1142" s="12">
        <v>10556</v>
      </c>
      <c r="D1142" s="12">
        <v>1141</v>
      </c>
      <c r="E1142" s="12" t="s">
        <v>244</v>
      </c>
      <c r="F1142" s="13">
        <v>45532</v>
      </c>
      <c r="G1142" s="26" t="s">
        <v>11784</v>
      </c>
      <c r="H1142" s="12">
        <v>34</v>
      </c>
      <c r="I1142" s="28">
        <f>VLOOKUP(B:B,DIM_PRODUCTS!A:F,5,FALSE)</f>
        <v>27</v>
      </c>
      <c r="J1142" s="28">
        <f>FACT_ORDERS[[#This Row],[ProductPrice]]*FACT_ORDERS[[#This Row],[Quantity]]</f>
        <v>918</v>
      </c>
      <c r="K1142" s="12" t="str">
        <f>VLOOKUP(C:C,DIM_CUSTOMERS!A:G,7,FALSE)</f>
        <v>China</v>
      </c>
      <c r="L1142" s="30" cm="1">
        <f t="array" ref="L1142">_xlfn.IFS(
    AND(FACT_ORDERS[[#This Row],[DeliveryMehtod]]="shippment",FACT_ORDERS[[#This Row],[TotalAmount]]&gt;=200), 0,
    AND(FACT_ORDERS[[#This Row],[DeliveryMehtod]]="pickup"), 15,
    AND(FACT_ORDERS[[#This Row],[DeliveryMehtod]]="shippment",FACT_ORDERS[[#This Row],[TotalAmount]]&lt;200), 35
)</f>
        <v>0</v>
      </c>
      <c r="M1142" s="12" t="str" cm="1">
        <f t="array" ref="M1142">_xlfn.IFS(
    SUMIFS(FACT_ORDERS[TotalAmount], FACT_ORDERS[WD_CUSTOMERS],FACT_ORDERS[[#This Row],[WD_CUSTOMERS]])&gt;=15000, "VIP",
    SUMIFS(FACT_ORDERS[TotalAmount], FACT_ORDERS[WD_CUSTOMERS],FACT_ORDERS[[#This Row],[WD_CUSTOMERS]])&gt;=8000, "Premium",
    TRUE, "Regular"
)</f>
        <v>Premium</v>
      </c>
      <c r="N1142" s="32" cm="1">
        <f t="array" ref="N1142">_xlfn.IFS(
   FACT_ORDERS[[#This Row],[TypeOfClient]]="VIP", 0.2,
   FACT_ORDERS[[#This Row],[TypeOfClient]]="Premium", 0.1,
   TRUE, 0
)</f>
        <v>0.1</v>
      </c>
      <c r="O1142" s="31" cm="1">
        <f t="array" ref="O1142">_xlfn.IFS(
   FACT_ORDERS[[#This Row],[TotalAmount]]&gt;1500, 0.15,
   FACT_ORDERS[[#This Row],[TotalAmount]]&gt;1000, 0.1,
   FACT_ORDERS[[#This Row],[TotalAmount]]&gt;500, 0.05,
   TRUE, 0
)</f>
        <v>0.05</v>
      </c>
      <c r="P1142" s="28">
        <f xml:space="preserve"> FACT_ORDERS[[#This Row],[TotalAmount]] * (1 - (FACT_ORDERS[[#This Row],[ClientDiscount]] + FACT_ORDERS[[#This Row],[OrderDiscount]]) )</f>
        <v>780.3</v>
      </c>
      <c r="Q1142" s="28">
        <f>FACT_ORDERS[[#This Row],[TotalAmountWithDiscount]]+FACT_ORDERS[[#This Row],[DeliveryCost]]</f>
        <v>780.3</v>
      </c>
      <c r="R1142" s="35">
        <v>45540</v>
      </c>
      <c r="S1142" s="35" t="str">
        <f>IF(NETWORKDAYS(FACT_ORDERS[[#This Row],[Order-Date]], FACT_ORDERS[[#This Row],[ArrivalDate ]]) &gt; 10, "Late", "On Time")</f>
        <v>On Time</v>
      </c>
    </row>
    <row r="1143" spans="1:19" x14ac:dyDescent="0.3">
      <c r="A1143" s="12">
        <v>6141</v>
      </c>
      <c r="B1143" s="12">
        <v>292</v>
      </c>
      <c r="C1143" s="12">
        <v>10556</v>
      </c>
      <c r="D1143" s="12">
        <v>1142</v>
      </c>
      <c r="E1143" s="12" t="s">
        <v>244</v>
      </c>
      <c r="F1143" s="13">
        <v>45532</v>
      </c>
      <c r="G1143" s="26" t="s">
        <v>11785</v>
      </c>
      <c r="H1143" s="12">
        <v>19</v>
      </c>
      <c r="I1143" s="28">
        <f>VLOOKUP(B:B,DIM_PRODUCTS!A:F,5,FALSE)</f>
        <v>6</v>
      </c>
      <c r="J1143" s="28">
        <f>FACT_ORDERS[[#This Row],[ProductPrice]]*FACT_ORDERS[[#This Row],[Quantity]]</f>
        <v>114</v>
      </c>
      <c r="K1143" s="12" t="str">
        <f>VLOOKUP(C:C,DIM_CUSTOMERS!A:G,7,FALSE)</f>
        <v>China</v>
      </c>
      <c r="L1143" s="30" cm="1">
        <f t="array" ref="L1143">_xlfn.IFS(
    AND(FACT_ORDERS[[#This Row],[DeliveryMehtod]]="shippment",FACT_ORDERS[[#This Row],[TotalAmount]]&gt;=200), 0,
    AND(FACT_ORDERS[[#This Row],[DeliveryMehtod]]="pickup"), 15,
    AND(FACT_ORDERS[[#This Row],[DeliveryMehtod]]="shippment",FACT_ORDERS[[#This Row],[TotalAmount]]&lt;200), 35
)</f>
        <v>35</v>
      </c>
      <c r="M1143" s="12" t="str" cm="1">
        <f t="array" ref="M1143">_xlfn.IFS(
    SUMIFS(FACT_ORDERS[TotalAmount], FACT_ORDERS[WD_CUSTOMERS],FACT_ORDERS[[#This Row],[WD_CUSTOMERS]])&gt;=15000, "VIP",
    SUMIFS(FACT_ORDERS[TotalAmount], FACT_ORDERS[WD_CUSTOMERS],FACT_ORDERS[[#This Row],[WD_CUSTOMERS]])&gt;=8000, "Premium",
    TRUE, "Regular"
)</f>
        <v>Premium</v>
      </c>
      <c r="N1143" s="32" cm="1">
        <f t="array" ref="N1143">_xlfn.IFS(
   FACT_ORDERS[[#This Row],[TypeOfClient]]="VIP", 0.2,
   FACT_ORDERS[[#This Row],[TypeOfClient]]="Premium", 0.1,
   TRUE, 0
)</f>
        <v>0.1</v>
      </c>
      <c r="O1143" s="31" cm="1">
        <f t="array" ref="O1143">_xlfn.IFS(
   FACT_ORDERS[[#This Row],[TotalAmount]]&gt;1500, 0.15,
   FACT_ORDERS[[#This Row],[TotalAmount]]&gt;1000, 0.1,
   FACT_ORDERS[[#This Row],[TotalAmount]]&gt;500, 0.05,
   TRUE, 0
)</f>
        <v>0</v>
      </c>
      <c r="P1143" s="28">
        <f xml:space="preserve"> FACT_ORDERS[[#This Row],[TotalAmount]] * (1 - (FACT_ORDERS[[#This Row],[ClientDiscount]] + FACT_ORDERS[[#This Row],[OrderDiscount]]) )</f>
        <v>102.60000000000001</v>
      </c>
      <c r="Q1143" s="28">
        <f>FACT_ORDERS[[#This Row],[TotalAmountWithDiscount]]+FACT_ORDERS[[#This Row],[DeliveryCost]]</f>
        <v>137.60000000000002</v>
      </c>
      <c r="R1143" s="35">
        <v>45541</v>
      </c>
      <c r="S1143" s="35" t="str">
        <f>IF(NETWORKDAYS(FACT_ORDERS[[#This Row],[Order-Date]], FACT_ORDERS[[#This Row],[ArrivalDate ]]) &gt; 10, "Late", "On Time")</f>
        <v>On Time</v>
      </c>
    </row>
    <row r="1144" spans="1:19" x14ac:dyDescent="0.3">
      <c r="A1144" s="12">
        <v>6142</v>
      </c>
      <c r="B1144" s="12">
        <v>269</v>
      </c>
      <c r="C1144" s="12">
        <v>10556</v>
      </c>
      <c r="D1144" s="12">
        <v>1143</v>
      </c>
      <c r="E1144" s="12" t="s">
        <v>244</v>
      </c>
      <c r="F1144" s="13">
        <v>45532</v>
      </c>
      <c r="G1144" s="26" t="s">
        <v>11786</v>
      </c>
      <c r="H1144" s="12">
        <v>39</v>
      </c>
      <c r="I1144" s="28">
        <f>VLOOKUP(B:B,DIM_PRODUCTS!A:F,5,FALSE)</f>
        <v>29</v>
      </c>
      <c r="J1144" s="28">
        <f>FACT_ORDERS[[#This Row],[ProductPrice]]*FACT_ORDERS[[#This Row],[Quantity]]</f>
        <v>1131</v>
      </c>
      <c r="K1144" s="12" t="str">
        <f>VLOOKUP(C:C,DIM_CUSTOMERS!A:G,7,FALSE)</f>
        <v>China</v>
      </c>
      <c r="L1144" s="30" cm="1">
        <f t="array" ref="L1144">_xlfn.IFS(
    AND(FACT_ORDERS[[#This Row],[DeliveryMehtod]]="shippment",FACT_ORDERS[[#This Row],[TotalAmount]]&gt;=200), 0,
    AND(FACT_ORDERS[[#This Row],[DeliveryMehtod]]="pickup"), 15,
    AND(FACT_ORDERS[[#This Row],[DeliveryMehtod]]="shippment",FACT_ORDERS[[#This Row],[TotalAmount]]&lt;200), 35
)</f>
        <v>0</v>
      </c>
      <c r="M1144" s="12" t="str" cm="1">
        <f t="array" ref="M1144">_xlfn.IFS(
    SUMIFS(FACT_ORDERS[TotalAmount], FACT_ORDERS[WD_CUSTOMERS],FACT_ORDERS[[#This Row],[WD_CUSTOMERS]])&gt;=15000, "VIP",
    SUMIFS(FACT_ORDERS[TotalAmount], FACT_ORDERS[WD_CUSTOMERS],FACT_ORDERS[[#This Row],[WD_CUSTOMERS]])&gt;=8000, "Premium",
    TRUE, "Regular"
)</f>
        <v>Premium</v>
      </c>
      <c r="N1144" s="32" cm="1">
        <f t="array" ref="N1144">_xlfn.IFS(
   FACT_ORDERS[[#This Row],[TypeOfClient]]="VIP", 0.2,
   FACT_ORDERS[[#This Row],[TypeOfClient]]="Premium", 0.1,
   TRUE, 0
)</f>
        <v>0.1</v>
      </c>
      <c r="O1144" s="31" cm="1">
        <f t="array" ref="O1144">_xlfn.IFS(
   FACT_ORDERS[[#This Row],[TotalAmount]]&gt;1500, 0.15,
   FACT_ORDERS[[#This Row],[TotalAmount]]&gt;1000, 0.1,
   FACT_ORDERS[[#This Row],[TotalAmount]]&gt;500, 0.05,
   TRUE, 0
)</f>
        <v>0.1</v>
      </c>
      <c r="P1144" s="28">
        <f xml:space="preserve"> FACT_ORDERS[[#This Row],[TotalAmount]] * (1 - (FACT_ORDERS[[#This Row],[ClientDiscount]] + FACT_ORDERS[[#This Row],[OrderDiscount]]) )</f>
        <v>904.80000000000007</v>
      </c>
      <c r="Q1144" s="28">
        <f>FACT_ORDERS[[#This Row],[TotalAmountWithDiscount]]+FACT_ORDERS[[#This Row],[DeliveryCost]]</f>
        <v>904.80000000000007</v>
      </c>
      <c r="R1144" s="35">
        <v>45540</v>
      </c>
      <c r="S1144" s="35" t="str">
        <f>IF(NETWORKDAYS(FACT_ORDERS[[#This Row],[Order-Date]], FACT_ORDERS[[#This Row],[ArrivalDate ]]) &gt; 10, "Late", "On Time")</f>
        <v>On Time</v>
      </c>
    </row>
    <row r="1145" spans="1:19" x14ac:dyDescent="0.3">
      <c r="A1145" s="12">
        <v>6143</v>
      </c>
      <c r="B1145" s="12">
        <v>236</v>
      </c>
      <c r="C1145" s="12">
        <v>10556</v>
      </c>
      <c r="D1145" s="12">
        <v>1144</v>
      </c>
      <c r="E1145" s="12" t="s">
        <v>244</v>
      </c>
      <c r="F1145" s="13">
        <v>45532</v>
      </c>
      <c r="G1145" s="26" t="s">
        <v>11787</v>
      </c>
      <c r="H1145" s="12">
        <v>18</v>
      </c>
      <c r="I1145" s="28">
        <f>VLOOKUP(B:B,DIM_PRODUCTS!A:F,5,FALSE)</f>
        <v>12</v>
      </c>
      <c r="J1145" s="28">
        <f>FACT_ORDERS[[#This Row],[ProductPrice]]*FACT_ORDERS[[#This Row],[Quantity]]</f>
        <v>216</v>
      </c>
      <c r="K1145" s="12" t="str">
        <f>VLOOKUP(C:C,DIM_CUSTOMERS!A:G,7,FALSE)</f>
        <v>China</v>
      </c>
      <c r="L1145" s="30" cm="1">
        <f t="array" ref="L1145">_xlfn.IFS(
    AND(FACT_ORDERS[[#This Row],[DeliveryMehtod]]="shippment",FACT_ORDERS[[#This Row],[TotalAmount]]&gt;=200), 0,
    AND(FACT_ORDERS[[#This Row],[DeliveryMehtod]]="pickup"), 15,
    AND(FACT_ORDERS[[#This Row],[DeliveryMehtod]]="shippment",FACT_ORDERS[[#This Row],[TotalAmount]]&lt;200), 35
)</f>
        <v>0</v>
      </c>
      <c r="M1145" s="12" t="str" cm="1">
        <f t="array" ref="M1145">_xlfn.IFS(
    SUMIFS(FACT_ORDERS[TotalAmount], FACT_ORDERS[WD_CUSTOMERS],FACT_ORDERS[[#This Row],[WD_CUSTOMERS]])&gt;=15000, "VIP",
    SUMIFS(FACT_ORDERS[TotalAmount], FACT_ORDERS[WD_CUSTOMERS],FACT_ORDERS[[#This Row],[WD_CUSTOMERS]])&gt;=8000, "Premium",
    TRUE, "Regular"
)</f>
        <v>Premium</v>
      </c>
      <c r="N1145" s="32" cm="1">
        <f t="array" ref="N1145">_xlfn.IFS(
   FACT_ORDERS[[#This Row],[TypeOfClient]]="VIP", 0.2,
   FACT_ORDERS[[#This Row],[TypeOfClient]]="Premium", 0.1,
   TRUE, 0
)</f>
        <v>0.1</v>
      </c>
      <c r="O1145" s="31" cm="1">
        <f t="array" ref="O1145">_xlfn.IFS(
   FACT_ORDERS[[#This Row],[TotalAmount]]&gt;1500, 0.15,
   FACT_ORDERS[[#This Row],[TotalAmount]]&gt;1000, 0.1,
   FACT_ORDERS[[#This Row],[TotalAmount]]&gt;500, 0.05,
   TRUE, 0
)</f>
        <v>0</v>
      </c>
      <c r="P1145" s="28">
        <f xml:space="preserve"> FACT_ORDERS[[#This Row],[TotalAmount]] * (1 - (FACT_ORDERS[[#This Row],[ClientDiscount]] + FACT_ORDERS[[#This Row],[OrderDiscount]]) )</f>
        <v>194.4</v>
      </c>
      <c r="Q1145" s="28">
        <f>FACT_ORDERS[[#This Row],[TotalAmountWithDiscount]]+FACT_ORDERS[[#This Row],[DeliveryCost]]</f>
        <v>194.4</v>
      </c>
      <c r="R1145" s="35">
        <v>45539</v>
      </c>
      <c r="S1145" s="35" t="str">
        <f>IF(NETWORKDAYS(FACT_ORDERS[[#This Row],[Order-Date]], FACT_ORDERS[[#This Row],[ArrivalDate ]]) &gt; 10, "Late", "On Time")</f>
        <v>On Time</v>
      </c>
    </row>
    <row r="1146" spans="1:19" x14ac:dyDescent="0.3">
      <c r="A1146" s="12">
        <v>6144</v>
      </c>
      <c r="B1146" s="12">
        <v>263</v>
      </c>
      <c r="C1146" s="12">
        <v>10556</v>
      </c>
      <c r="D1146" s="12">
        <v>1145</v>
      </c>
      <c r="E1146" s="12" t="s">
        <v>244</v>
      </c>
      <c r="F1146" s="13">
        <v>45537</v>
      </c>
      <c r="G1146" s="26" t="s">
        <v>11788</v>
      </c>
      <c r="H1146" s="12">
        <v>41</v>
      </c>
      <c r="I1146" s="28">
        <f>VLOOKUP(B:B,DIM_PRODUCTS!A:F,5,FALSE)</f>
        <v>27</v>
      </c>
      <c r="J1146" s="28">
        <f>FACT_ORDERS[[#This Row],[ProductPrice]]*FACT_ORDERS[[#This Row],[Quantity]]</f>
        <v>1107</v>
      </c>
      <c r="K1146" s="12" t="str">
        <f>VLOOKUP(C:C,DIM_CUSTOMERS!A:G,7,FALSE)</f>
        <v>China</v>
      </c>
      <c r="L1146" s="30" cm="1">
        <f t="array" ref="L1146">_xlfn.IFS(
    AND(FACT_ORDERS[[#This Row],[DeliveryMehtod]]="shippment",FACT_ORDERS[[#This Row],[TotalAmount]]&gt;=200), 0,
    AND(FACT_ORDERS[[#This Row],[DeliveryMehtod]]="pickup"), 15,
    AND(FACT_ORDERS[[#This Row],[DeliveryMehtod]]="shippment",FACT_ORDERS[[#This Row],[TotalAmount]]&lt;200), 35
)</f>
        <v>0</v>
      </c>
      <c r="M1146" s="12" t="str" cm="1">
        <f t="array" ref="M1146">_xlfn.IFS(
    SUMIFS(FACT_ORDERS[TotalAmount], FACT_ORDERS[WD_CUSTOMERS],FACT_ORDERS[[#This Row],[WD_CUSTOMERS]])&gt;=15000, "VIP",
    SUMIFS(FACT_ORDERS[TotalAmount], FACT_ORDERS[WD_CUSTOMERS],FACT_ORDERS[[#This Row],[WD_CUSTOMERS]])&gt;=8000, "Premium",
    TRUE, "Regular"
)</f>
        <v>Premium</v>
      </c>
      <c r="N1146" s="32" cm="1">
        <f t="array" ref="N1146">_xlfn.IFS(
   FACT_ORDERS[[#This Row],[TypeOfClient]]="VIP", 0.2,
   FACT_ORDERS[[#This Row],[TypeOfClient]]="Premium", 0.1,
   TRUE, 0
)</f>
        <v>0.1</v>
      </c>
      <c r="O1146" s="31" cm="1">
        <f t="array" ref="O1146">_xlfn.IFS(
   FACT_ORDERS[[#This Row],[TotalAmount]]&gt;1500, 0.15,
   FACT_ORDERS[[#This Row],[TotalAmount]]&gt;1000, 0.1,
   FACT_ORDERS[[#This Row],[TotalAmount]]&gt;500, 0.05,
   TRUE, 0
)</f>
        <v>0.1</v>
      </c>
      <c r="P1146" s="28">
        <f xml:space="preserve"> FACT_ORDERS[[#This Row],[TotalAmount]] * (1 - (FACT_ORDERS[[#This Row],[ClientDiscount]] + FACT_ORDERS[[#This Row],[OrderDiscount]]) )</f>
        <v>885.6</v>
      </c>
      <c r="Q1146" s="28">
        <f>FACT_ORDERS[[#This Row],[TotalAmountWithDiscount]]+FACT_ORDERS[[#This Row],[DeliveryCost]]</f>
        <v>885.6</v>
      </c>
      <c r="R1146" s="35">
        <v>45545</v>
      </c>
      <c r="S1146" s="35" t="str">
        <f>IF(NETWORKDAYS(FACT_ORDERS[[#This Row],[Order-Date]], FACT_ORDERS[[#This Row],[ArrivalDate ]]) &gt; 10, "Late", "On Time")</f>
        <v>On Time</v>
      </c>
    </row>
    <row r="1147" spans="1:19" x14ac:dyDescent="0.3">
      <c r="A1147" s="12">
        <v>6145</v>
      </c>
      <c r="B1147" s="12">
        <v>292</v>
      </c>
      <c r="C1147" s="12">
        <v>10556</v>
      </c>
      <c r="D1147" s="12">
        <v>1146</v>
      </c>
      <c r="E1147" s="12" t="s">
        <v>243</v>
      </c>
      <c r="F1147" s="13">
        <v>45537</v>
      </c>
      <c r="G1147" s="26" t="s">
        <v>3472</v>
      </c>
      <c r="H1147" s="12">
        <v>17</v>
      </c>
      <c r="I1147" s="28">
        <f>VLOOKUP(B:B,DIM_PRODUCTS!A:F,5,FALSE)</f>
        <v>6</v>
      </c>
      <c r="J1147" s="28">
        <f>FACT_ORDERS[[#This Row],[ProductPrice]]*FACT_ORDERS[[#This Row],[Quantity]]</f>
        <v>102</v>
      </c>
      <c r="K1147" s="12" t="str">
        <f>VLOOKUP(C:C,DIM_CUSTOMERS!A:G,7,FALSE)</f>
        <v>China</v>
      </c>
      <c r="L1147" s="30" cm="1">
        <f t="array" ref="L1147">_xlfn.IFS(
    AND(FACT_ORDERS[[#This Row],[DeliveryMehtod]]="shippment",FACT_ORDERS[[#This Row],[TotalAmount]]&gt;=200), 0,
    AND(FACT_ORDERS[[#This Row],[DeliveryMehtod]]="pickup"), 15,
    AND(FACT_ORDERS[[#This Row],[DeliveryMehtod]]="shippment",FACT_ORDERS[[#This Row],[TotalAmount]]&lt;200), 35
)</f>
        <v>15</v>
      </c>
      <c r="M1147" s="12" t="str" cm="1">
        <f t="array" ref="M1147">_xlfn.IFS(
    SUMIFS(FACT_ORDERS[TotalAmount], FACT_ORDERS[WD_CUSTOMERS],FACT_ORDERS[[#This Row],[WD_CUSTOMERS]])&gt;=15000, "VIP",
    SUMIFS(FACT_ORDERS[TotalAmount], FACT_ORDERS[WD_CUSTOMERS],FACT_ORDERS[[#This Row],[WD_CUSTOMERS]])&gt;=8000, "Premium",
    TRUE, "Regular"
)</f>
        <v>Premium</v>
      </c>
      <c r="N1147" s="32" cm="1">
        <f t="array" ref="N1147">_xlfn.IFS(
   FACT_ORDERS[[#This Row],[TypeOfClient]]="VIP", 0.2,
   FACT_ORDERS[[#This Row],[TypeOfClient]]="Premium", 0.1,
   TRUE, 0
)</f>
        <v>0.1</v>
      </c>
      <c r="O1147" s="31" cm="1">
        <f t="array" ref="O1147">_xlfn.IFS(
   FACT_ORDERS[[#This Row],[TotalAmount]]&gt;1500, 0.15,
   FACT_ORDERS[[#This Row],[TotalAmount]]&gt;1000, 0.1,
   FACT_ORDERS[[#This Row],[TotalAmount]]&gt;500, 0.05,
   TRUE, 0
)</f>
        <v>0</v>
      </c>
      <c r="P1147" s="28">
        <f xml:space="preserve"> FACT_ORDERS[[#This Row],[TotalAmount]] * (1 - (FACT_ORDERS[[#This Row],[ClientDiscount]] + FACT_ORDERS[[#This Row],[OrderDiscount]]) )</f>
        <v>91.8</v>
      </c>
      <c r="Q1147" s="28">
        <f>FACT_ORDERS[[#This Row],[TotalAmountWithDiscount]]+FACT_ORDERS[[#This Row],[DeliveryCost]]</f>
        <v>106.8</v>
      </c>
      <c r="R1147" s="35">
        <v>45547</v>
      </c>
      <c r="S1147" s="35" t="str">
        <f>IF(NETWORKDAYS(FACT_ORDERS[[#This Row],[Order-Date]], FACT_ORDERS[[#This Row],[ArrivalDate ]]) &gt; 10, "Late", "On Time")</f>
        <v>On Time</v>
      </c>
    </row>
    <row r="1148" spans="1:19" x14ac:dyDescent="0.3">
      <c r="A1148" s="12">
        <v>6146</v>
      </c>
      <c r="B1148" s="12">
        <v>236</v>
      </c>
      <c r="C1148" s="12">
        <v>10556</v>
      </c>
      <c r="D1148" s="12">
        <v>1147</v>
      </c>
      <c r="E1148" s="12" t="s">
        <v>243</v>
      </c>
      <c r="F1148" s="13">
        <v>45537</v>
      </c>
      <c r="G1148" s="26" t="s">
        <v>11789</v>
      </c>
      <c r="H1148" s="12">
        <v>24</v>
      </c>
      <c r="I1148" s="28">
        <f>VLOOKUP(B:B,DIM_PRODUCTS!A:F,5,FALSE)</f>
        <v>12</v>
      </c>
      <c r="J1148" s="28">
        <f>FACT_ORDERS[[#This Row],[ProductPrice]]*FACT_ORDERS[[#This Row],[Quantity]]</f>
        <v>288</v>
      </c>
      <c r="K1148" s="12" t="str">
        <f>VLOOKUP(C:C,DIM_CUSTOMERS!A:G,7,FALSE)</f>
        <v>China</v>
      </c>
      <c r="L1148" s="30" cm="1">
        <f t="array" ref="L1148">_xlfn.IFS(
    AND(FACT_ORDERS[[#This Row],[DeliveryMehtod]]="shippment",FACT_ORDERS[[#This Row],[TotalAmount]]&gt;=200), 0,
    AND(FACT_ORDERS[[#This Row],[DeliveryMehtod]]="pickup"), 15,
    AND(FACT_ORDERS[[#This Row],[DeliveryMehtod]]="shippment",FACT_ORDERS[[#This Row],[TotalAmount]]&lt;200), 35
)</f>
        <v>15</v>
      </c>
      <c r="M1148" s="12" t="str" cm="1">
        <f t="array" ref="M1148">_xlfn.IFS(
    SUMIFS(FACT_ORDERS[TotalAmount], FACT_ORDERS[WD_CUSTOMERS],FACT_ORDERS[[#This Row],[WD_CUSTOMERS]])&gt;=15000, "VIP",
    SUMIFS(FACT_ORDERS[TotalAmount], FACT_ORDERS[WD_CUSTOMERS],FACT_ORDERS[[#This Row],[WD_CUSTOMERS]])&gt;=8000, "Premium",
    TRUE, "Regular"
)</f>
        <v>Premium</v>
      </c>
      <c r="N1148" s="32" cm="1">
        <f t="array" ref="N1148">_xlfn.IFS(
   FACT_ORDERS[[#This Row],[TypeOfClient]]="VIP", 0.2,
   FACT_ORDERS[[#This Row],[TypeOfClient]]="Premium", 0.1,
   TRUE, 0
)</f>
        <v>0.1</v>
      </c>
      <c r="O1148" s="31" cm="1">
        <f t="array" ref="O1148">_xlfn.IFS(
   FACT_ORDERS[[#This Row],[TotalAmount]]&gt;1500, 0.15,
   FACT_ORDERS[[#This Row],[TotalAmount]]&gt;1000, 0.1,
   FACT_ORDERS[[#This Row],[TotalAmount]]&gt;500, 0.05,
   TRUE, 0
)</f>
        <v>0</v>
      </c>
      <c r="P1148" s="28">
        <f xml:space="preserve"> FACT_ORDERS[[#This Row],[TotalAmount]] * (1 - (FACT_ORDERS[[#This Row],[ClientDiscount]] + FACT_ORDERS[[#This Row],[OrderDiscount]]) )</f>
        <v>259.2</v>
      </c>
      <c r="Q1148" s="28">
        <f>FACT_ORDERS[[#This Row],[TotalAmountWithDiscount]]+FACT_ORDERS[[#This Row],[DeliveryCost]]</f>
        <v>274.2</v>
      </c>
      <c r="R1148" s="35">
        <v>45551</v>
      </c>
      <c r="S1148" s="35" t="str">
        <f>IF(NETWORKDAYS(FACT_ORDERS[[#This Row],[Order-Date]], FACT_ORDERS[[#This Row],[ArrivalDate ]]) &gt; 10, "Late", "On Time")</f>
        <v>Late</v>
      </c>
    </row>
    <row r="1149" spans="1:19" x14ac:dyDescent="0.3">
      <c r="A1149" s="12">
        <v>6147</v>
      </c>
      <c r="B1149" s="12">
        <v>263</v>
      </c>
      <c r="C1149" s="12">
        <v>10556</v>
      </c>
      <c r="D1149" s="12">
        <v>1148</v>
      </c>
      <c r="E1149" s="12" t="s">
        <v>244</v>
      </c>
      <c r="F1149" s="13">
        <v>45549</v>
      </c>
      <c r="G1149" s="26" t="s">
        <v>11790</v>
      </c>
      <c r="H1149" s="12">
        <v>27</v>
      </c>
      <c r="I1149" s="28">
        <f>VLOOKUP(B:B,DIM_PRODUCTS!A:F,5,FALSE)</f>
        <v>27</v>
      </c>
      <c r="J1149" s="28">
        <f>FACT_ORDERS[[#This Row],[ProductPrice]]*FACT_ORDERS[[#This Row],[Quantity]]</f>
        <v>729</v>
      </c>
      <c r="K1149" s="12" t="str">
        <f>VLOOKUP(C:C,DIM_CUSTOMERS!A:G,7,FALSE)</f>
        <v>China</v>
      </c>
      <c r="L1149" s="30" cm="1">
        <f t="array" ref="L1149">_xlfn.IFS(
    AND(FACT_ORDERS[[#This Row],[DeliveryMehtod]]="shippment",FACT_ORDERS[[#This Row],[TotalAmount]]&gt;=200), 0,
    AND(FACT_ORDERS[[#This Row],[DeliveryMehtod]]="pickup"), 15,
    AND(FACT_ORDERS[[#This Row],[DeliveryMehtod]]="shippment",FACT_ORDERS[[#This Row],[TotalAmount]]&lt;200), 35
)</f>
        <v>0</v>
      </c>
      <c r="M1149" s="12" t="str" cm="1">
        <f t="array" ref="M1149">_xlfn.IFS(
    SUMIFS(FACT_ORDERS[TotalAmount], FACT_ORDERS[WD_CUSTOMERS],FACT_ORDERS[[#This Row],[WD_CUSTOMERS]])&gt;=15000, "VIP",
    SUMIFS(FACT_ORDERS[TotalAmount], FACT_ORDERS[WD_CUSTOMERS],FACT_ORDERS[[#This Row],[WD_CUSTOMERS]])&gt;=8000, "Premium",
    TRUE, "Regular"
)</f>
        <v>Premium</v>
      </c>
      <c r="N1149" s="32" cm="1">
        <f t="array" ref="N1149">_xlfn.IFS(
   FACT_ORDERS[[#This Row],[TypeOfClient]]="VIP", 0.2,
   FACT_ORDERS[[#This Row],[TypeOfClient]]="Premium", 0.1,
   TRUE, 0
)</f>
        <v>0.1</v>
      </c>
      <c r="O1149" s="31" cm="1">
        <f t="array" ref="O1149">_xlfn.IFS(
   FACT_ORDERS[[#This Row],[TotalAmount]]&gt;1500, 0.15,
   FACT_ORDERS[[#This Row],[TotalAmount]]&gt;1000, 0.1,
   FACT_ORDERS[[#This Row],[TotalAmount]]&gt;500, 0.05,
   TRUE, 0
)</f>
        <v>0.05</v>
      </c>
      <c r="P1149" s="28">
        <f xml:space="preserve"> FACT_ORDERS[[#This Row],[TotalAmount]] * (1 - (FACT_ORDERS[[#This Row],[ClientDiscount]] + FACT_ORDERS[[#This Row],[OrderDiscount]]) )</f>
        <v>619.65</v>
      </c>
      <c r="Q1149" s="28">
        <f>FACT_ORDERS[[#This Row],[TotalAmountWithDiscount]]+FACT_ORDERS[[#This Row],[DeliveryCost]]</f>
        <v>619.65</v>
      </c>
      <c r="R1149" s="35">
        <v>45559</v>
      </c>
      <c r="S1149" s="35" t="str">
        <f>IF(NETWORKDAYS(FACT_ORDERS[[#This Row],[Order-Date]], FACT_ORDERS[[#This Row],[ArrivalDate ]]) &gt; 10, "Late", "On Time")</f>
        <v>On Time</v>
      </c>
    </row>
    <row r="1150" spans="1:19" x14ac:dyDescent="0.3">
      <c r="A1150" s="12">
        <v>6148</v>
      </c>
      <c r="B1150" s="12">
        <v>292</v>
      </c>
      <c r="C1150" s="12">
        <v>10556</v>
      </c>
      <c r="D1150" s="12">
        <v>1149</v>
      </c>
      <c r="E1150" s="12" t="s">
        <v>243</v>
      </c>
      <c r="F1150" s="13">
        <v>45549</v>
      </c>
      <c r="G1150" s="26" t="s">
        <v>4542</v>
      </c>
      <c r="H1150" s="12">
        <v>12</v>
      </c>
      <c r="I1150" s="28">
        <f>VLOOKUP(B:B,DIM_PRODUCTS!A:F,5,FALSE)</f>
        <v>6</v>
      </c>
      <c r="J1150" s="28">
        <f>FACT_ORDERS[[#This Row],[ProductPrice]]*FACT_ORDERS[[#This Row],[Quantity]]</f>
        <v>72</v>
      </c>
      <c r="K1150" s="12" t="str">
        <f>VLOOKUP(C:C,DIM_CUSTOMERS!A:G,7,FALSE)</f>
        <v>China</v>
      </c>
      <c r="L1150" s="30" cm="1">
        <f t="array" ref="L1150">_xlfn.IFS(
    AND(FACT_ORDERS[[#This Row],[DeliveryMehtod]]="shippment",FACT_ORDERS[[#This Row],[TotalAmount]]&gt;=200), 0,
    AND(FACT_ORDERS[[#This Row],[DeliveryMehtod]]="pickup"), 15,
    AND(FACT_ORDERS[[#This Row],[DeliveryMehtod]]="shippment",FACT_ORDERS[[#This Row],[TotalAmount]]&lt;200), 35
)</f>
        <v>15</v>
      </c>
      <c r="M1150" s="12" t="str" cm="1">
        <f t="array" ref="M1150">_xlfn.IFS(
    SUMIFS(FACT_ORDERS[TotalAmount], FACT_ORDERS[WD_CUSTOMERS],FACT_ORDERS[[#This Row],[WD_CUSTOMERS]])&gt;=15000, "VIP",
    SUMIFS(FACT_ORDERS[TotalAmount], FACT_ORDERS[WD_CUSTOMERS],FACT_ORDERS[[#This Row],[WD_CUSTOMERS]])&gt;=8000, "Premium",
    TRUE, "Regular"
)</f>
        <v>Premium</v>
      </c>
      <c r="N1150" s="32" cm="1">
        <f t="array" ref="N1150">_xlfn.IFS(
   FACT_ORDERS[[#This Row],[TypeOfClient]]="VIP", 0.2,
   FACT_ORDERS[[#This Row],[TypeOfClient]]="Premium", 0.1,
   TRUE, 0
)</f>
        <v>0.1</v>
      </c>
      <c r="O1150" s="31" cm="1">
        <f t="array" ref="O1150">_xlfn.IFS(
   FACT_ORDERS[[#This Row],[TotalAmount]]&gt;1500, 0.15,
   FACT_ORDERS[[#This Row],[TotalAmount]]&gt;1000, 0.1,
   FACT_ORDERS[[#This Row],[TotalAmount]]&gt;500, 0.05,
   TRUE, 0
)</f>
        <v>0</v>
      </c>
      <c r="P1150" s="28">
        <f xml:space="preserve"> FACT_ORDERS[[#This Row],[TotalAmount]] * (1 - (FACT_ORDERS[[#This Row],[ClientDiscount]] + FACT_ORDERS[[#This Row],[OrderDiscount]]) )</f>
        <v>64.8</v>
      </c>
      <c r="Q1150" s="28">
        <f>FACT_ORDERS[[#This Row],[TotalAmountWithDiscount]]+FACT_ORDERS[[#This Row],[DeliveryCost]]</f>
        <v>79.8</v>
      </c>
      <c r="R1150" s="35">
        <v>45558</v>
      </c>
      <c r="S1150" s="35" t="str">
        <f>IF(NETWORKDAYS(FACT_ORDERS[[#This Row],[Order-Date]], FACT_ORDERS[[#This Row],[ArrivalDate ]]) &gt; 10, "Late", "On Time")</f>
        <v>On Time</v>
      </c>
    </row>
    <row r="1151" spans="1:19" x14ac:dyDescent="0.3">
      <c r="A1151" s="12">
        <v>6149</v>
      </c>
      <c r="B1151" s="12">
        <v>236</v>
      </c>
      <c r="C1151" s="12">
        <v>10556</v>
      </c>
      <c r="D1151" s="12">
        <v>1150</v>
      </c>
      <c r="E1151" s="12" t="s">
        <v>243</v>
      </c>
      <c r="F1151" s="13">
        <v>45549</v>
      </c>
      <c r="G1151" s="26" t="s">
        <v>11791</v>
      </c>
      <c r="H1151" s="12">
        <v>20</v>
      </c>
      <c r="I1151" s="28">
        <f>VLOOKUP(B:B,DIM_PRODUCTS!A:F,5,FALSE)</f>
        <v>12</v>
      </c>
      <c r="J1151" s="28">
        <f>FACT_ORDERS[[#This Row],[ProductPrice]]*FACT_ORDERS[[#This Row],[Quantity]]</f>
        <v>240</v>
      </c>
      <c r="K1151" s="12" t="str">
        <f>VLOOKUP(C:C,DIM_CUSTOMERS!A:G,7,FALSE)</f>
        <v>China</v>
      </c>
      <c r="L1151" s="30" cm="1">
        <f t="array" ref="L1151">_xlfn.IFS(
    AND(FACT_ORDERS[[#This Row],[DeliveryMehtod]]="shippment",FACT_ORDERS[[#This Row],[TotalAmount]]&gt;=200), 0,
    AND(FACT_ORDERS[[#This Row],[DeliveryMehtod]]="pickup"), 15,
    AND(FACT_ORDERS[[#This Row],[DeliveryMehtod]]="shippment",FACT_ORDERS[[#This Row],[TotalAmount]]&lt;200), 35
)</f>
        <v>15</v>
      </c>
      <c r="M1151" s="12" t="str" cm="1">
        <f t="array" ref="M1151">_xlfn.IFS(
    SUMIFS(FACT_ORDERS[TotalAmount], FACT_ORDERS[WD_CUSTOMERS],FACT_ORDERS[[#This Row],[WD_CUSTOMERS]])&gt;=15000, "VIP",
    SUMIFS(FACT_ORDERS[TotalAmount], FACT_ORDERS[WD_CUSTOMERS],FACT_ORDERS[[#This Row],[WD_CUSTOMERS]])&gt;=8000, "Premium",
    TRUE, "Regular"
)</f>
        <v>Premium</v>
      </c>
      <c r="N1151" s="32" cm="1">
        <f t="array" ref="N1151">_xlfn.IFS(
   FACT_ORDERS[[#This Row],[TypeOfClient]]="VIP", 0.2,
   FACT_ORDERS[[#This Row],[TypeOfClient]]="Premium", 0.1,
   TRUE, 0
)</f>
        <v>0.1</v>
      </c>
      <c r="O1151" s="31" cm="1">
        <f t="array" ref="O1151">_xlfn.IFS(
   FACT_ORDERS[[#This Row],[TotalAmount]]&gt;1500, 0.15,
   FACT_ORDERS[[#This Row],[TotalAmount]]&gt;1000, 0.1,
   FACT_ORDERS[[#This Row],[TotalAmount]]&gt;500, 0.05,
   TRUE, 0
)</f>
        <v>0</v>
      </c>
      <c r="P1151" s="28">
        <f xml:space="preserve"> FACT_ORDERS[[#This Row],[TotalAmount]] * (1 - (FACT_ORDERS[[#This Row],[ClientDiscount]] + FACT_ORDERS[[#This Row],[OrderDiscount]]) )</f>
        <v>216</v>
      </c>
      <c r="Q1151" s="28">
        <f>FACT_ORDERS[[#This Row],[TotalAmountWithDiscount]]+FACT_ORDERS[[#This Row],[DeliveryCost]]</f>
        <v>231</v>
      </c>
      <c r="R1151" s="35">
        <v>45560</v>
      </c>
      <c r="S1151" s="35" t="str">
        <f>IF(NETWORKDAYS(FACT_ORDERS[[#This Row],[Order-Date]], FACT_ORDERS[[#This Row],[ArrivalDate ]]) &gt; 10, "Late", "On Time")</f>
        <v>On Time</v>
      </c>
    </row>
    <row r="1152" spans="1:19" x14ac:dyDescent="0.3">
      <c r="A1152" s="12">
        <v>6150</v>
      </c>
      <c r="B1152" s="12">
        <v>263</v>
      </c>
      <c r="C1152" s="12">
        <v>10556</v>
      </c>
      <c r="D1152" s="12">
        <v>1151</v>
      </c>
      <c r="E1152" s="12" t="s">
        <v>243</v>
      </c>
      <c r="F1152" s="13">
        <v>45536</v>
      </c>
      <c r="G1152" s="26" t="s">
        <v>11792</v>
      </c>
      <c r="H1152" s="12">
        <v>38</v>
      </c>
      <c r="I1152" s="28">
        <f>VLOOKUP(B:B,DIM_PRODUCTS!A:F,5,FALSE)</f>
        <v>27</v>
      </c>
      <c r="J1152" s="28">
        <f>FACT_ORDERS[[#This Row],[ProductPrice]]*FACT_ORDERS[[#This Row],[Quantity]]</f>
        <v>1026</v>
      </c>
      <c r="K1152" s="12" t="str">
        <f>VLOOKUP(C:C,DIM_CUSTOMERS!A:G,7,FALSE)</f>
        <v>China</v>
      </c>
      <c r="L1152" s="30" cm="1">
        <f t="array" ref="L1152">_xlfn.IFS(
    AND(FACT_ORDERS[[#This Row],[DeliveryMehtod]]="shippment",FACT_ORDERS[[#This Row],[TotalAmount]]&gt;=200), 0,
    AND(FACT_ORDERS[[#This Row],[DeliveryMehtod]]="pickup"), 15,
    AND(FACT_ORDERS[[#This Row],[DeliveryMehtod]]="shippment",FACT_ORDERS[[#This Row],[TotalAmount]]&lt;200), 35
)</f>
        <v>15</v>
      </c>
      <c r="M1152" s="12" t="str" cm="1">
        <f t="array" ref="M1152">_xlfn.IFS(
    SUMIFS(FACT_ORDERS[TotalAmount], FACT_ORDERS[WD_CUSTOMERS],FACT_ORDERS[[#This Row],[WD_CUSTOMERS]])&gt;=15000, "VIP",
    SUMIFS(FACT_ORDERS[TotalAmount], FACT_ORDERS[WD_CUSTOMERS],FACT_ORDERS[[#This Row],[WD_CUSTOMERS]])&gt;=8000, "Premium",
    TRUE, "Regular"
)</f>
        <v>Premium</v>
      </c>
      <c r="N1152" s="32" cm="1">
        <f t="array" ref="N1152">_xlfn.IFS(
   FACT_ORDERS[[#This Row],[TypeOfClient]]="VIP", 0.2,
   FACT_ORDERS[[#This Row],[TypeOfClient]]="Premium", 0.1,
   TRUE, 0
)</f>
        <v>0.1</v>
      </c>
      <c r="O1152" s="31" cm="1">
        <f t="array" ref="O1152">_xlfn.IFS(
   FACT_ORDERS[[#This Row],[TotalAmount]]&gt;1500, 0.15,
   FACT_ORDERS[[#This Row],[TotalAmount]]&gt;1000, 0.1,
   FACT_ORDERS[[#This Row],[TotalAmount]]&gt;500, 0.05,
   TRUE, 0
)</f>
        <v>0.1</v>
      </c>
      <c r="P1152" s="28">
        <f xml:space="preserve"> FACT_ORDERS[[#This Row],[TotalAmount]] * (1 - (FACT_ORDERS[[#This Row],[ClientDiscount]] + FACT_ORDERS[[#This Row],[OrderDiscount]]) )</f>
        <v>820.80000000000007</v>
      </c>
      <c r="Q1152" s="28">
        <f>FACT_ORDERS[[#This Row],[TotalAmountWithDiscount]]+FACT_ORDERS[[#This Row],[DeliveryCost]]</f>
        <v>835.80000000000007</v>
      </c>
      <c r="R1152" s="35">
        <v>45546</v>
      </c>
      <c r="S1152" s="35" t="str">
        <f>IF(NETWORKDAYS(FACT_ORDERS[[#This Row],[Order-Date]], FACT_ORDERS[[#This Row],[ArrivalDate ]]) &gt; 10, "Late", "On Time")</f>
        <v>On Time</v>
      </c>
    </row>
    <row r="1153" spans="1:19" x14ac:dyDescent="0.3">
      <c r="A1153" s="12">
        <v>6151</v>
      </c>
      <c r="B1153" s="12">
        <v>292</v>
      </c>
      <c r="C1153" s="12">
        <v>10556</v>
      </c>
      <c r="D1153" s="12">
        <v>1152</v>
      </c>
      <c r="E1153" s="12" t="s">
        <v>244</v>
      </c>
      <c r="F1153" s="13">
        <v>45536</v>
      </c>
      <c r="G1153" s="26" t="s">
        <v>11793</v>
      </c>
      <c r="H1153" s="12">
        <v>19</v>
      </c>
      <c r="I1153" s="28">
        <f>VLOOKUP(B:B,DIM_PRODUCTS!A:F,5,FALSE)</f>
        <v>6</v>
      </c>
      <c r="J1153" s="28">
        <f>FACT_ORDERS[[#This Row],[ProductPrice]]*FACT_ORDERS[[#This Row],[Quantity]]</f>
        <v>114</v>
      </c>
      <c r="K1153" s="12" t="str">
        <f>VLOOKUP(C:C,DIM_CUSTOMERS!A:G,7,FALSE)</f>
        <v>China</v>
      </c>
      <c r="L1153" s="30" cm="1">
        <f t="array" ref="L1153">_xlfn.IFS(
    AND(FACT_ORDERS[[#This Row],[DeliveryMehtod]]="shippment",FACT_ORDERS[[#This Row],[TotalAmount]]&gt;=200), 0,
    AND(FACT_ORDERS[[#This Row],[DeliveryMehtod]]="pickup"), 15,
    AND(FACT_ORDERS[[#This Row],[DeliveryMehtod]]="shippment",FACT_ORDERS[[#This Row],[TotalAmount]]&lt;200), 35
)</f>
        <v>35</v>
      </c>
      <c r="M1153" s="12" t="str" cm="1">
        <f t="array" ref="M1153">_xlfn.IFS(
    SUMIFS(FACT_ORDERS[TotalAmount], FACT_ORDERS[WD_CUSTOMERS],FACT_ORDERS[[#This Row],[WD_CUSTOMERS]])&gt;=15000, "VIP",
    SUMIFS(FACT_ORDERS[TotalAmount], FACT_ORDERS[WD_CUSTOMERS],FACT_ORDERS[[#This Row],[WD_CUSTOMERS]])&gt;=8000, "Premium",
    TRUE, "Regular"
)</f>
        <v>Premium</v>
      </c>
      <c r="N1153" s="32" cm="1">
        <f t="array" ref="N1153">_xlfn.IFS(
   FACT_ORDERS[[#This Row],[TypeOfClient]]="VIP", 0.2,
   FACT_ORDERS[[#This Row],[TypeOfClient]]="Premium", 0.1,
   TRUE, 0
)</f>
        <v>0.1</v>
      </c>
      <c r="O1153" s="31" cm="1">
        <f t="array" ref="O1153">_xlfn.IFS(
   FACT_ORDERS[[#This Row],[TotalAmount]]&gt;1500, 0.15,
   FACT_ORDERS[[#This Row],[TotalAmount]]&gt;1000, 0.1,
   FACT_ORDERS[[#This Row],[TotalAmount]]&gt;500, 0.05,
   TRUE, 0
)</f>
        <v>0</v>
      </c>
      <c r="P1153" s="28">
        <f xml:space="preserve"> FACT_ORDERS[[#This Row],[TotalAmount]] * (1 - (FACT_ORDERS[[#This Row],[ClientDiscount]] + FACT_ORDERS[[#This Row],[OrderDiscount]]) )</f>
        <v>102.60000000000001</v>
      </c>
      <c r="Q1153" s="28">
        <f>FACT_ORDERS[[#This Row],[TotalAmountWithDiscount]]+FACT_ORDERS[[#This Row],[DeliveryCost]]</f>
        <v>137.60000000000002</v>
      </c>
      <c r="R1153" s="35">
        <v>45544</v>
      </c>
      <c r="S1153" s="35" t="str">
        <f>IF(NETWORKDAYS(FACT_ORDERS[[#This Row],[Order-Date]], FACT_ORDERS[[#This Row],[ArrivalDate ]]) &gt; 10, "Late", "On Time")</f>
        <v>On Time</v>
      </c>
    </row>
    <row r="1154" spans="1:19" x14ac:dyDescent="0.3">
      <c r="A1154" s="12">
        <v>6152</v>
      </c>
      <c r="B1154" s="12">
        <v>269</v>
      </c>
      <c r="C1154" s="12">
        <v>10556</v>
      </c>
      <c r="D1154" s="12">
        <v>1153</v>
      </c>
      <c r="E1154" s="12" t="s">
        <v>244</v>
      </c>
      <c r="F1154" s="13">
        <v>45536</v>
      </c>
      <c r="G1154" s="26" t="s">
        <v>11794</v>
      </c>
      <c r="H1154" s="12">
        <v>25</v>
      </c>
      <c r="I1154" s="28">
        <f>VLOOKUP(B:B,DIM_PRODUCTS!A:F,5,FALSE)</f>
        <v>29</v>
      </c>
      <c r="J1154" s="28">
        <f>FACT_ORDERS[[#This Row],[ProductPrice]]*FACT_ORDERS[[#This Row],[Quantity]]</f>
        <v>725</v>
      </c>
      <c r="K1154" s="12" t="str">
        <f>VLOOKUP(C:C,DIM_CUSTOMERS!A:G,7,FALSE)</f>
        <v>China</v>
      </c>
      <c r="L1154" s="30" cm="1">
        <f t="array" ref="L1154">_xlfn.IFS(
    AND(FACT_ORDERS[[#This Row],[DeliveryMehtod]]="shippment",FACT_ORDERS[[#This Row],[TotalAmount]]&gt;=200), 0,
    AND(FACT_ORDERS[[#This Row],[DeliveryMehtod]]="pickup"), 15,
    AND(FACT_ORDERS[[#This Row],[DeliveryMehtod]]="shippment",FACT_ORDERS[[#This Row],[TotalAmount]]&lt;200), 35
)</f>
        <v>0</v>
      </c>
      <c r="M1154" s="12" t="str" cm="1">
        <f t="array" ref="M1154">_xlfn.IFS(
    SUMIFS(FACT_ORDERS[TotalAmount], FACT_ORDERS[WD_CUSTOMERS],FACT_ORDERS[[#This Row],[WD_CUSTOMERS]])&gt;=15000, "VIP",
    SUMIFS(FACT_ORDERS[TotalAmount], FACT_ORDERS[WD_CUSTOMERS],FACT_ORDERS[[#This Row],[WD_CUSTOMERS]])&gt;=8000, "Premium",
    TRUE, "Regular"
)</f>
        <v>Premium</v>
      </c>
      <c r="N1154" s="32" cm="1">
        <f t="array" ref="N1154">_xlfn.IFS(
   FACT_ORDERS[[#This Row],[TypeOfClient]]="VIP", 0.2,
   FACT_ORDERS[[#This Row],[TypeOfClient]]="Premium", 0.1,
   TRUE, 0
)</f>
        <v>0.1</v>
      </c>
      <c r="O1154" s="31" cm="1">
        <f t="array" ref="O1154">_xlfn.IFS(
   FACT_ORDERS[[#This Row],[TotalAmount]]&gt;1500, 0.15,
   FACT_ORDERS[[#This Row],[TotalAmount]]&gt;1000, 0.1,
   FACT_ORDERS[[#This Row],[TotalAmount]]&gt;500, 0.05,
   TRUE, 0
)</f>
        <v>0.05</v>
      </c>
      <c r="P1154" s="28">
        <f xml:space="preserve"> FACT_ORDERS[[#This Row],[TotalAmount]] * (1 - (FACT_ORDERS[[#This Row],[ClientDiscount]] + FACT_ORDERS[[#This Row],[OrderDiscount]]) )</f>
        <v>616.25</v>
      </c>
      <c r="Q1154" s="28">
        <f>FACT_ORDERS[[#This Row],[TotalAmountWithDiscount]]+FACT_ORDERS[[#This Row],[DeliveryCost]]</f>
        <v>616.25</v>
      </c>
      <c r="R1154" s="35">
        <v>45545</v>
      </c>
      <c r="S1154" s="35" t="str">
        <f>IF(NETWORKDAYS(FACT_ORDERS[[#This Row],[Order-Date]], FACT_ORDERS[[#This Row],[ArrivalDate ]]) &gt; 10, "Late", "On Time")</f>
        <v>On Time</v>
      </c>
    </row>
    <row r="1155" spans="1:19" x14ac:dyDescent="0.3">
      <c r="A1155" s="12">
        <v>6153</v>
      </c>
      <c r="B1155" s="12">
        <v>236</v>
      </c>
      <c r="C1155" s="12">
        <v>10556</v>
      </c>
      <c r="D1155" s="12">
        <v>1154</v>
      </c>
      <c r="E1155" s="12" t="s">
        <v>243</v>
      </c>
      <c r="F1155" s="13">
        <v>45536</v>
      </c>
      <c r="G1155" s="26" t="s">
        <v>11795</v>
      </c>
      <c r="H1155" s="12">
        <v>19</v>
      </c>
      <c r="I1155" s="28">
        <f>VLOOKUP(B:B,DIM_PRODUCTS!A:F,5,FALSE)</f>
        <v>12</v>
      </c>
      <c r="J1155" s="28">
        <f>FACT_ORDERS[[#This Row],[ProductPrice]]*FACT_ORDERS[[#This Row],[Quantity]]</f>
        <v>228</v>
      </c>
      <c r="K1155" s="12" t="str">
        <f>VLOOKUP(C:C,DIM_CUSTOMERS!A:G,7,FALSE)</f>
        <v>China</v>
      </c>
      <c r="L1155" s="30" cm="1">
        <f t="array" ref="L1155">_xlfn.IFS(
    AND(FACT_ORDERS[[#This Row],[DeliveryMehtod]]="shippment",FACT_ORDERS[[#This Row],[TotalAmount]]&gt;=200), 0,
    AND(FACT_ORDERS[[#This Row],[DeliveryMehtod]]="pickup"), 15,
    AND(FACT_ORDERS[[#This Row],[DeliveryMehtod]]="shippment",FACT_ORDERS[[#This Row],[TotalAmount]]&lt;200), 35
)</f>
        <v>15</v>
      </c>
      <c r="M1155" s="12" t="str" cm="1">
        <f t="array" ref="M1155">_xlfn.IFS(
    SUMIFS(FACT_ORDERS[TotalAmount], FACT_ORDERS[WD_CUSTOMERS],FACT_ORDERS[[#This Row],[WD_CUSTOMERS]])&gt;=15000, "VIP",
    SUMIFS(FACT_ORDERS[TotalAmount], FACT_ORDERS[WD_CUSTOMERS],FACT_ORDERS[[#This Row],[WD_CUSTOMERS]])&gt;=8000, "Premium",
    TRUE, "Regular"
)</f>
        <v>Premium</v>
      </c>
      <c r="N1155" s="32" cm="1">
        <f t="array" ref="N1155">_xlfn.IFS(
   FACT_ORDERS[[#This Row],[TypeOfClient]]="VIP", 0.2,
   FACT_ORDERS[[#This Row],[TypeOfClient]]="Premium", 0.1,
   TRUE, 0
)</f>
        <v>0.1</v>
      </c>
      <c r="O1155" s="31" cm="1">
        <f t="array" ref="O1155">_xlfn.IFS(
   FACT_ORDERS[[#This Row],[TotalAmount]]&gt;1500, 0.15,
   FACT_ORDERS[[#This Row],[TotalAmount]]&gt;1000, 0.1,
   FACT_ORDERS[[#This Row],[TotalAmount]]&gt;500, 0.05,
   TRUE, 0
)</f>
        <v>0</v>
      </c>
      <c r="P1155" s="28">
        <f xml:space="preserve"> FACT_ORDERS[[#This Row],[TotalAmount]] * (1 - (FACT_ORDERS[[#This Row],[ClientDiscount]] + FACT_ORDERS[[#This Row],[OrderDiscount]]) )</f>
        <v>205.20000000000002</v>
      </c>
      <c r="Q1155" s="28">
        <f>FACT_ORDERS[[#This Row],[TotalAmountWithDiscount]]+FACT_ORDERS[[#This Row],[DeliveryCost]]</f>
        <v>220.20000000000002</v>
      </c>
      <c r="R1155" s="35">
        <v>45543</v>
      </c>
      <c r="S1155" s="35" t="str">
        <f>IF(NETWORKDAYS(FACT_ORDERS[[#This Row],[Order-Date]], FACT_ORDERS[[#This Row],[ArrivalDate ]]) &gt; 10, "Late", "On Time")</f>
        <v>On Time</v>
      </c>
    </row>
    <row r="1156" spans="1:19" x14ac:dyDescent="0.3">
      <c r="A1156" s="12">
        <v>6154</v>
      </c>
      <c r="B1156" s="12">
        <v>263</v>
      </c>
      <c r="C1156" s="12">
        <v>10556</v>
      </c>
      <c r="D1156" s="12">
        <v>1155</v>
      </c>
      <c r="E1156" s="12" t="s">
        <v>243</v>
      </c>
      <c r="F1156" s="13">
        <v>45560</v>
      </c>
      <c r="G1156" s="26" t="s">
        <v>11796</v>
      </c>
      <c r="H1156" s="12">
        <v>34</v>
      </c>
      <c r="I1156" s="28">
        <f>VLOOKUP(B:B,DIM_PRODUCTS!A:F,5,FALSE)</f>
        <v>27</v>
      </c>
      <c r="J1156" s="28">
        <f>FACT_ORDERS[[#This Row],[ProductPrice]]*FACT_ORDERS[[#This Row],[Quantity]]</f>
        <v>918</v>
      </c>
      <c r="K1156" s="12" t="str">
        <f>VLOOKUP(C:C,DIM_CUSTOMERS!A:G,7,FALSE)</f>
        <v>China</v>
      </c>
      <c r="L1156" s="30" cm="1">
        <f t="array" ref="L1156">_xlfn.IFS(
    AND(FACT_ORDERS[[#This Row],[DeliveryMehtod]]="shippment",FACT_ORDERS[[#This Row],[TotalAmount]]&gt;=200), 0,
    AND(FACT_ORDERS[[#This Row],[DeliveryMehtod]]="pickup"), 15,
    AND(FACT_ORDERS[[#This Row],[DeliveryMehtod]]="shippment",FACT_ORDERS[[#This Row],[TotalAmount]]&lt;200), 35
)</f>
        <v>15</v>
      </c>
      <c r="M1156" s="12" t="str" cm="1">
        <f t="array" ref="M1156">_xlfn.IFS(
    SUMIFS(FACT_ORDERS[TotalAmount], FACT_ORDERS[WD_CUSTOMERS],FACT_ORDERS[[#This Row],[WD_CUSTOMERS]])&gt;=15000, "VIP",
    SUMIFS(FACT_ORDERS[TotalAmount], FACT_ORDERS[WD_CUSTOMERS],FACT_ORDERS[[#This Row],[WD_CUSTOMERS]])&gt;=8000, "Premium",
    TRUE, "Regular"
)</f>
        <v>Premium</v>
      </c>
      <c r="N1156" s="32" cm="1">
        <f t="array" ref="N1156">_xlfn.IFS(
   FACT_ORDERS[[#This Row],[TypeOfClient]]="VIP", 0.2,
   FACT_ORDERS[[#This Row],[TypeOfClient]]="Premium", 0.1,
   TRUE, 0
)</f>
        <v>0.1</v>
      </c>
      <c r="O1156" s="31" cm="1">
        <f t="array" ref="O1156">_xlfn.IFS(
   FACT_ORDERS[[#This Row],[TotalAmount]]&gt;1500, 0.15,
   FACT_ORDERS[[#This Row],[TotalAmount]]&gt;1000, 0.1,
   FACT_ORDERS[[#This Row],[TotalAmount]]&gt;500, 0.05,
   TRUE, 0
)</f>
        <v>0.05</v>
      </c>
      <c r="P1156" s="28">
        <f xml:space="preserve"> FACT_ORDERS[[#This Row],[TotalAmount]] * (1 - (FACT_ORDERS[[#This Row],[ClientDiscount]] + FACT_ORDERS[[#This Row],[OrderDiscount]]) )</f>
        <v>780.3</v>
      </c>
      <c r="Q1156" s="28">
        <f>FACT_ORDERS[[#This Row],[TotalAmountWithDiscount]]+FACT_ORDERS[[#This Row],[DeliveryCost]]</f>
        <v>795.3</v>
      </c>
      <c r="R1156" s="35">
        <v>45568</v>
      </c>
      <c r="S1156" s="35" t="str">
        <f>IF(NETWORKDAYS(FACT_ORDERS[[#This Row],[Order-Date]], FACT_ORDERS[[#This Row],[ArrivalDate ]]) &gt; 10, "Late", "On Time")</f>
        <v>On Time</v>
      </c>
    </row>
    <row r="1157" spans="1:19" x14ac:dyDescent="0.3">
      <c r="A1157" s="12">
        <v>6155</v>
      </c>
      <c r="B1157" s="12">
        <v>263</v>
      </c>
      <c r="C1157" s="12">
        <v>10556</v>
      </c>
      <c r="D1157" s="12">
        <v>1156</v>
      </c>
      <c r="E1157" s="12" t="s">
        <v>244</v>
      </c>
      <c r="F1157" s="13">
        <v>45542</v>
      </c>
      <c r="G1157" s="26" t="s">
        <v>11797</v>
      </c>
      <c r="H1157" s="12">
        <v>32</v>
      </c>
      <c r="I1157" s="28">
        <f>VLOOKUP(B:B,DIM_PRODUCTS!A:F,5,FALSE)</f>
        <v>27</v>
      </c>
      <c r="J1157" s="28">
        <f>FACT_ORDERS[[#This Row],[ProductPrice]]*FACT_ORDERS[[#This Row],[Quantity]]</f>
        <v>864</v>
      </c>
      <c r="K1157" s="12" t="str">
        <f>VLOOKUP(C:C,DIM_CUSTOMERS!A:G,7,FALSE)</f>
        <v>China</v>
      </c>
      <c r="L1157" s="30" cm="1">
        <f t="array" ref="L1157">_xlfn.IFS(
    AND(FACT_ORDERS[[#This Row],[DeliveryMehtod]]="shippment",FACT_ORDERS[[#This Row],[TotalAmount]]&gt;=200), 0,
    AND(FACT_ORDERS[[#This Row],[DeliveryMehtod]]="pickup"), 15,
    AND(FACT_ORDERS[[#This Row],[DeliveryMehtod]]="shippment",FACT_ORDERS[[#This Row],[TotalAmount]]&lt;200), 35
)</f>
        <v>0</v>
      </c>
      <c r="M1157" s="12" t="str" cm="1">
        <f t="array" ref="M1157">_xlfn.IFS(
    SUMIFS(FACT_ORDERS[TotalAmount], FACT_ORDERS[WD_CUSTOMERS],FACT_ORDERS[[#This Row],[WD_CUSTOMERS]])&gt;=15000, "VIP",
    SUMIFS(FACT_ORDERS[TotalAmount], FACT_ORDERS[WD_CUSTOMERS],FACT_ORDERS[[#This Row],[WD_CUSTOMERS]])&gt;=8000, "Premium",
    TRUE, "Regular"
)</f>
        <v>Premium</v>
      </c>
      <c r="N1157" s="32" cm="1">
        <f t="array" ref="N1157">_xlfn.IFS(
   FACT_ORDERS[[#This Row],[TypeOfClient]]="VIP", 0.2,
   FACT_ORDERS[[#This Row],[TypeOfClient]]="Premium", 0.1,
   TRUE, 0
)</f>
        <v>0.1</v>
      </c>
      <c r="O1157" s="31" cm="1">
        <f t="array" ref="O1157">_xlfn.IFS(
   FACT_ORDERS[[#This Row],[TotalAmount]]&gt;1500, 0.15,
   FACT_ORDERS[[#This Row],[TotalAmount]]&gt;1000, 0.1,
   FACT_ORDERS[[#This Row],[TotalAmount]]&gt;500, 0.05,
   TRUE, 0
)</f>
        <v>0.05</v>
      </c>
      <c r="P1157" s="28">
        <f xml:space="preserve"> FACT_ORDERS[[#This Row],[TotalAmount]] * (1 - (FACT_ORDERS[[#This Row],[ClientDiscount]] + FACT_ORDERS[[#This Row],[OrderDiscount]]) )</f>
        <v>734.4</v>
      </c>
      <c r="Q1157" s="28">
        <f>FACT_ORDERS[[#This Row],[TotalAmountWithDiscount]]+FACT_ORDERS[[#This Row],[DeliveryCost]]</f>
        <v>734.4</v>
      </c>
      <c r="R1157" s="35">
        <v>45553</v>
      </c>
      <c r="S1157" s="35" t="str">
        <f>IF(NETWORKDAYS(FACT_ORDERS[[#This Row],[Order-Date]], FACT_ORDERS[[#This Row],[ArrivalDate ]]) &gt; 10, "Late", "On Time")</f>
        <v>On Time</v>
      </c>
    </row>
    <row r="1158" spans="1:19" x14ac:dyDescent="0.3">
      <c r="A1158" s="12">
        <v>6156</v>
      </c>
      <c r="B1158" s="12">
        <v>292</v>
      </c>
      <c r="C1158" s="12">
        <v>10556</v>
      </c>
      <c r="D1158" s="12">
        <v>1157</v>
      </c>
      <c r="E1158" s="12" t="s">
        <v>243</v>
      </c>
      <c r="F1158" s="13">
        <v>45542</v>
      </c>
      <c r="G1158" s="26" t="s">
        <v>11798</v>
      </c>
      <c r="H1158" s="12">
        <v>16</v>
      </c>
      <c r="I1158" s="28">
        <f>VLOOKUP(B:B,DIM_PRODUCTS!A:F,5,FALSE)</f>
        <v>6</v>
      </c>
      <c r="J1158" s="28">
        <f>FACT_ORDERS[[#This Row],[ProductPrice]]*FACT_ORDERS[[#This Row],[Quantity]]</f>
        <v>96</v>
      </c>
      <c r="K1158" s="12" t="str">
        <f>VLOOKUP(C:C,DIM_CUSTOMERS!A:G,7,FALSE)</f>
        <v>China</v>
      </c>
      <c r="L1158" s="30" cm="1">
        <f t="array" ref="L1158">_xlfn.IFS(
    AND(FACT_ORDERS[[#This Row],[DeliveryMehtod]]="shippment",FACT_ORDERS[[#This Row],[TotalAmount]]&gt;=200), 0,
    AND(FACT_ORDERS[[#This Row],[DeliveryMehtod]]="pickup"), 15,
    AND(FACT_ORDERS[[#This Row],[DeliveryMehtod]]="shippment",FACT_ORDERS[[#This Row],[TotalAmount]]&lt;200), 35
)</f>
        <v>15</v>
      </c>
      <c r="M1158" s="12" t="str" cm="1">
        <f t="array" ref="M1158">_xlfn.IFS(
    SUMIFS(FACT_ORDERS[TotalAmount], FACT_ORDERS[WD_CUSTOMERS],FACT_ORDERS[[#This Row],[WD_CUSTOMERS]])&gt;=15000, "VIP",
    SUMIFS(FACT_ORDERS[TotalAmount], FACT_ORDERS[WD_CUSTOMERS],FACT_ORDERS[[#This Row],[WD_CUSTOMERS]])&gt;=8000, "Premium",
    TRUE, "Regular"
)</f>
        <v>Premium</v>
      </c>
      <c r="N1158" s="32" cm="1">
        <f t="array" ref="N1158">_xlfn.IFS(
   FACT_ORDERS[[#This Row],[TypeOfClient]]="VIP", 0.2,
   FACT_ORDERS[[#This Row],[TypeOfClient]]="Premium", 0.1,
   TRUE, 0
)</f>
        <v>0.1</v>
      </c>
      <c r="O1158" s="31" cm="1">
        <f t="array" ref="O1158">_xlfn.IFS(
   FACT_ORDERS[[#This Row],[TotalAmount]]&gt;1500, 0.15,
   FACT_ORDERS[[#This Row],[TotalAmount]]&gt;1000, 0.1,
   FACT_ORDERS[[#This Row],[TotalAmount]]&gt;500, 0.05,
   TRUE, 0
)</f>
        <v>0</v>
      </c>
      <c r="P1158" s="28">
        <f xml:space="preserve"> FACT_ORDERS[[#This Row],[TotalAmount]] * (1 - (FACT_ORDERS[[#This Row],[ClientDiscount]] + FACT_ORDERS[[#This Row],[OrderDiscount]]) )</f>
        <v>86.4</v>
      </c>
      <c r="Q1158" s="28">
        <f>FACT_ORDERS[[#This Row],[TotalAmountWithDiscount]]+FACT_ORDERS[[#This Row],[DeliveryCost]]</f>
        <v>101.4</v>
      </c>
      <c r="R1158" s="35">
        <v>45561</v>
      </c>
      <c r="S1158" s="35" t="str">
        <f>IF(NETWORKDAYS(FACT_ORDERS[[#This Row],[Order-Date]], FACT_ORDERS[[#This Row],[ArrivalDate ]]) &gt; 10, "Late", "On Time")</f>
        <v>Late</v>
      </c>
    </row>
    <row r="1159" spans="1:19" x14ac:dyDescent="0.3">
      <c r="A1159" s="12">
        <v>6157</v>
      </c>
      <c r="B1159" s="12">
        <v>236</v>
      </c>
      <c r="C1159" s="12">
        <v>10556</v>
      </c>
      <c r="D1159" s="12">
        <v>1158</v>
      </c>
      <c r="E1159" s="12" t="s">
        <v>243</v>
      </c>
      <c r="F1159" s="13">
        <v>45542</v>
      </c>
      <c r="G1159" s="26" t="s">
        <v>11799</v>
      </c>
      <c r="H1159" s="12">
        <v>20</v>
      </c>
      <c r="I1159" s="28">
        <f>VLOOKUP(B:B,DIM_PRODUCTS!A:F,5,FALSE)</f>
        <v>12</v>
      </c>
      <c r="J1159" s="28">
        <f>FACT_ORDERS[[#This Row],[ProductPrice]]*FACT_ORDERS[[#This Row],[Quantity]]</f>
        <v>240</v>
      </c>
      <c r="K1159" s="12" t="str">
        <f>VLOOKUP(C:C,DIM_CUSTOMERS!A:G,7,FALSE)</f>
        <v>China</v>
      </c>
      <c r="L1159" s="30" cm="1">
        <f t="array" ref="L1159">_xlfn.IFS(
    AND(FACT_ORDERS[[#This Row],[DeliveryMehtod]]="shippment",FACT_ORDERS[[#This Row],[TotalAmount]]&gt;=200), 0,
    AND(FACT_ORDERS[[#This Row],[DeliveryMehtod]]="pickup"), 15,
    AND(FACT_ORDERS[[#This Row],[DeliveryMehtod]]="shippment",FACT_ORDERS[[#This Row],[TotalAmount]]&lt;200), 35
)</f>
        <v>15</v>
      </c>
      <c r="M1159" s="12" t="str" cm="1">
        <f t="array" ref="M1159">_xlfn.IFS(
    SUMIFS(FACT_ORDERS[TotalAmount], FACT_ORDERS[WD_CUSTOMERS],FACT_ORDERS[[#This Row],[WD_CUSTOMERS]])&gt;=15000, "VIP",
    SUMIFS(FACT_ORDERS[TotalAmount], FACT_ORDERS[WD_CUSTOMERS],FACT_ORDERS[[#This Row],[WD_CUSTOMERS]])&gt;=8000, "Premium",
    TRUE, "Regular"
)</f>
        <v>Premium</v>
      </c>
      <c r="N1159" s="32" cm="1">
        <f t="array" ref="N1159">_xlfn.IFS(
   FACT_ORDERS[[#This Row],[TypeOfClient]]="VIP", 0.2,
   FACT_ORDERS[[#This Row],[TypeOfClient]]="Premium", 0.1,
   TRUE, 0
)</f>
        <v>0.1</v>
      </c>
      <c r="O1159" s="31" cm="1">
        <f t="array" ref="O1159">_xlfn.IFS(
   FACT_ORDERS[[#This Row],[TotalAmount]]&gt;1500, 0.15,
   FACT_ORDERS[[#This Row],[TotalAmount]]&gt;1000, 0.1,
   FACT_ORDERS[[#This Row],[TotalAmount]]&gt;500, 0.05,
   TRUE, 0
)</f>
        <v>0</v>
      </c>
      <c r="P1159" s="28">
        <f xml:space="preserve"> FACT_ORDERS[[#This Row],[TotalAmount]] * (1 - (FACT_ORDERS[[#This Row],[ClientDiscount]] + FACT_ORDERS[[#This Row],[OrderDiscount]]) )</f>
        <v>216</v>
      </c>
      <c r="Q1159" s="28">
        <f>FACT_ORDERS[[#This Row],[TotalAmountWithDiscount]]+FACT_ORDERS[[#This Row],[DeliveryCost]]</f>
        <v>231</v>
      </c>
      <c r="R1159" s="35">
        <v>45561</v>
      </c>
      <c r="S1159" s="35" t="str">
        <f>IF(NETWORKDAYS(FACT_ORDERS[[#This Row],[Order-Date]], FACT_ORDERS[[#This Row],[ArrivalDate ]]) &gt; 10, "Late", "On Time")</f>
        <v>Late</v>
      </c>
    </row>
    <row r="1160" spans="1:19" x14ac:dyDescent="0.3">
      <c r="A1160" s="12">
        <v>6158</v>
      </c>
      <c r="B1160" s="12">
        <v>206</v>
      </c>
      <c r="C1160" s="12">
        <v>10980</v>
      </c>
      <c r="D1160" s="12">
        <v>1159</v>
      </c>
      <c r="E1160" s="12" t="s">
        <v>244</v>
      </c>
      <c r="F1160" s="13">
        <v>45172</v>
      </c>
      <c r="G1160" s="26" t="s">
        <v>11800</v>
      </c>
      <c r="H1160" s="12">
        <v>13</v>
      </c>
      <c r="I1160" s="28">
        <f>VLOOKUP(B:B,DIM_PRODUCTS!A:F,5,FALSE)</f>
        <v>10</v>
      </c>
      <c r="J1160" s="28">
        <f>FACT_ORDERS[[#This Row],[ProductPrice]]*FACT_ORDERS[[#This Row],[Quantity]]</f>
        <v>130</v>
      </c>
      <c r="K1160" s="12" t="str">
        <f>VLOOKUP(C:C,DIM_CUSTOMERS!A:G,7,FALSE)</f>
        <v>Kenya</v>
      </c>
      <c r="L1160" s="30" cm="1">
        <f t="array" ref="L1160">_xlfn.IFS(
    AND(FACT_ORDERS[[#This Row],[DeliveryMehtod]]="shippment",FACT_ORDERS[[#This Row],[TotalAmount]]&gt;=200), 0,
    AND(FACT_ORDERS[[#This Row],[DeliveryMehtod]]="pickup"), 15,
    AND(FACT_ORDERS[[#This Row],[DeliveryMehtod]]="shippment",FACT_ORDERS[[#This Row],[TotalAmount]]&lt;200), 35
)</f>
        <v>35</v>
      </c>
      <c r="M1160" s="12" t="str" cm="1">
        <f t="array" ref="M1160">_xlfn.IFS(
    SUMIFS(FACT_ORDERS[TotalAmount], FACT_ORDERS[WD_CUSTOMERS],FACT_ORDERS[[#This Row],[WD_CUSTOMERS]])&gt;=15000, "VIP",
    SUMIFS(FACT_ORDERS[TotalAmount], FACT_ORDERS[WD_CUSTOMERS],FACT_ORDERS[[#This Row],[WD_CUSTOMERS]])&gt;=8000, "Premium",
    TRUE, "Regular"
)</f>
        <v>Regular</v>
      </c>
      <c r="N1160" s="32" cm="1">
        <f t="array" ref="N1160">_xlfn.IFS(
   FACT_ORDERS[[#This Row],[TypeOfClient]]="VIP", 0.2,
   FACT_ORDERS[[#This Row],[TypeOfClient]]="Premium", 0.1,
   TRUE, 0
)</f>
        <v>0</v>
      </c>
      <c r="O1160" s="31" cm="1">
        <f t="array" ref="O1160">_xlfn.IFS(
   FACT_ORDERS[[#This Row],[TotalAmount]]&gt;1500, 0.15,
   FACT_ORDERS[[#This Row],[TotalAmount]]&gt;1000, 0.1,
   FACT_ORDERS[[#This Row],[TotalAmount]]&gt;500, 0.05,
   TRUE, 0
)</f>
        <v>0</v>
      </c>
      <c r="P1160" s="28">
        <f xml:space="preserve"> FACT_ORDERS[[#This Row],[TotalAmount]] * (1 - (FACT_ORDERS[[#This Row],[ClientDiscount]] + FACT_ORDERS[[#This Row],[OrderDiscount]]) )</f>
        <v>130</v>
      </c>
      <c r="Q1160" s="28">
        <f>FACT_ORDERS[[#This Row],[TotalAmountWithDiscount]]+FACT_ORDERS[[#This Row],[DeliveryCost]]</f>
        <v>165</v>
      </c>
      <c r="R1160" s="35">
        <v>45180</v>
      </c>
      <c r="S1160" s="35" t="str">
        <f>IF(NETWORKDAYS(FACT_ORDERS[[#This Row],[Order-Date]], FACT_ORDERS[[#This Row],[ArrivalDate ]]) &gt; 10, "Late", "On Time")</f>
        <v>On Time</v>
      </c>
    </row>
    <row r="1161" spans="1:19" x14ac:dyDescent="0.3">
      <c r="A1161" s="12">
        <v>6159</v>
      </c>
      <c r="B1161" s="12">
        <v>269</v>
      </c>
      <c r="C1161" s="12">
        <v>10529</v>
      </c>
      <c r="D1161" s="12">
        <v>1160</v>
      </c>
      <c r="E1161" s="12" t="s">
        <v>243</v>
      </c>
      <c r="F1161" s="13">
        <v>45363</v>
      </c>
      <c r="G1161" s="26" t="s">
        <v>11801</v>
      </c>
      <c r="H1161" s="12">
        <v>28</v>
      </c>
      <c r="I1161" s="28">
        <f>VLOOKUP(B:B,DIM_PRODUCTS!A:F,5,FALSE)</f>
        <v>29</v>
      </c>
      <c r="J1161" s="28">
        <f>FACT_ORDERS[[#This Row],[ProductPrice]]*FACT_ORDERS[[#This Row],[Quantity]]</f>
        <v>812</v>
      </c>
      <c r="K1161" s="12" t="str">
        <f>VLOOKUP(C:C,DIM_CUSTOMERS!A:G,7,FALSE)</f>
        <v>Japan</v>
      </c>
      <c r="L1161" s="30" cm="1">
        <f t="array" ref="L1161">_xlfn.IFS(
    AND(FACT_ORDERS[[#This Row],[DeliveryMehtod]]="shippment",FACT_ORDERS[[#This Row],[TotalAmount]]&gt;=200), 0,
    AND(FACT_ORDERS[[#This Row],[DeliveryMehtod]]="pickup"), 15,
    AND(FACT_ORDERS[[#This Row],[DeliveryMehtod]]="shippment",FACT_ORDERS[[#This Row],[TotalAmount]]&lt;200), 35
)</f>
        <v>15</v>
      </c>
      <c r="M1161" s="12" t="str" cm="1">
        <f t="array" ref="M1161">_xlfn.IFS(
    SUMIFS(FACT_ORDERS[TotalAmount], FACT_ORDERS[WD_CUSTOMERS],FACT_ORDERS[[#This Row],[WD_CUSTOMERS]])&gt;=15000, "VIP",
    SUMIFS(FACT_ORDERS[TotalAmount], FACT_ORDERS[WD_CUSTOMERS],FACT_ORDERS[[#This Row],[WD_CUSTOMERS]])&gt;=8000, "Premium",
    TRUE, "Regular"
)</f>
        <v>Regular</v>
      </c>
      <c r="N1161" s="32" cm="1">
        <f t="array" ref="N1161">_xlfn.IFS(
   FACT_ORDERS[[#This Row],[TypeOfClient]]="VIP", 0.2,
   FACT_ORDERS[[#This Row],[TypeOfClient]]="Premium", 0.1,
   TRUE, 0
)</f>
        <v>0</v>
      </c>
      <c r="O1161" s="31" cm="1">
        <f t="array" ref="O1161">_xlfn.IFS(
   FACT_ORDERS[[#This Row],[TotalAmount]]&gt;1500, 0.15,
   FACT_ORDERS[[#This Row],[TotalAmount]]&gt;1000, 0.1,
   FACT_ORDERS[[#This Row],[TotalAmount]]&gt;500, 0.05,
   TRUE, 0
)</f>
        <v>0.05</v>
      </c>
      <c r="P1161" s="28">
        <f xml:space="preserve"> FACT_ORDERS[[#This Row],[TotalAmount]] * (1 - (FACT_ORDERS[[#This Row],[ClientDiscount]] + FACT_ORDERS[[#This Row],[OrderDiscount]]) )</f>
        <v>771.4</v>
      </c>
      <c r="Q1161" s="28">
        <f>FACT_ORDERS[[#This Row],[TotalAmountWithDiscount]]+FACT_ORDERS[[#This Row],[DeliveryCost]]</f>
        <v>786.4</v>
      </c>
      <c r="R1161" s="35">
        <v>45373</v>
      </c>
      <c r="S1161" s="35" t="str">
        <f>IF(NETWORKDAYS(FACT_ORDERS[[#This Row],[Order-Date]], FACT_ORDERS[[#This Row],[ArrivalDate ]]) &gt; 10, "Late", "On Time")</f>
        <v>On Time</v>
      </c>
    </row>
    <row r="1162" spans="1:19" x14ac:dyDescent="0.3">
      <c r="A1162" s="12">
        <v>6160</v>
      </c>
      <c r="B1162" s="12">
        <v>201</v>
      </c>
      <c r="C1162" s="12">
        <v>10961</v>
      </c>
      <c r="D1162" s="12">
        <v>1161</v>
      </c>
      <c r="E1162" s="12" t="s">
        <v>243</v>
      </c>
      <c r="F1162" s="13">
        <v>45555</v>
      </c>
      <c r="G1162" s="26" t="s">
        <v>4347</v>
      </c>
      <c r="H1162" s="12">
        <v>18</v>
      </c>
      <c r="I1162" s="28">
        <f>VLOOKUP(B:B,DIM_PRODUCTS!A:F,5,FALSE)</f>
        <v>10</v>
      </c>
      <c r="J1162" s="28">
        <f>FACT_ORDERS[[#This Row],[ProductPrice]]*FACT_ORDERS[[#This Row],[Quantity]]</f>
        <v>180</v>
      </c>
      <c r="K1162" s="12" t="str">
        <f>VLOOKUP(C:C,DIM_CUSTOMERS!A:G,7,FALSE)</f>
        <v>South Africa</v>
      </c>
      <c r="L1162" s="30" cm="1">
        <f t="array" ref="L1162">_xlfn.IFS(
    AND(FACT_ORDERS[[#This Row],[DeliveryMehtod]]="shippment",FACT_ORDERS[[#This Row],[TotalAmount]]&gt;=200), 0,
    AND(FACT_ORDERS[[#This Row],[DeliveryMehtod]]="pickup"), 15,
    AND(FACT_ORDERS[[#This Row],[DeliveryMehtod]]="shippment",FACT_ORDERS[[#This Row],[TotalAmount]]&lt;200), 35
)</f>
        <v>15</v>
      </c>
      <c r="M1162" s="12" t="str" cm="1">
        <f t="array" ref="M1162">_xlfn.IFS(
    SUMIFS(FACT_ORDERS[TotalAmount], FACT_ORDERS[WD_CUSTOMERS],FACT_ORDERS[[#This Row],[WD_CUSTOMERS]])&gt;=15000, "VIP",
    SUMIFS(FACT_ORDERS[TotalAmount], FACT_ORDERS[WD_CUSTOMERS],FACT_ORDERS[[#This Row],[WD_CUSTOMERS]])&gt;=8000, "Premium",
    TRUE, "Regular"
)</f>
        <v>Premium</v>
      </c>
      <c r="N1162" s="32" cm="1">
        <f t="array" ref="N1162">_xlfn.IFS(
   FACT_ORDERS[[#This Row],[TypeOfClient]]="VIP", 0.2,
   FACT_ORDERS[[#This Row],[TypeOfClient]]="Premium", 0.1,
   TRUE, 0
)</f>
        <v>0.1</v>
      </c>
      <c r="O1162" s="31" cm="1">
        <f t="array" ref="O1162">_xlfn.IFS(
   FACT_ORDERS[[#This Row],[TotalAmount]]&gt;1500, 0.15,
   FACT_ORDERS[[#This Row],[TotalAmount]]&gt;1000, 0.1,
   FACT_ORDERS[[#This Row],[TotalAmount]]&gt;500, 0.05,
   TRUE, 0
)</f>
        <v>0</v>
      </c>
      <c r="P1162" s="28">
        <f xml:space="preserve"> FACT_ORDERS[[#This Row],[TotalAmount]] * (1 - (FACT_ORDERS[[#This Row],[ClientDiscount]] + FACT_ORDERS[[#This Row],[OrderDiscount]]) )</f>
        <v>162</v>
      </c>
      <c r="Q1162" s="28">
        <f>FACT_ORDERS[[#This Row],[TotalAmountWithDiscount]]+FACT_ORDERS[[#This Row],[DeliveryCost]]</f>
        <v>177</v>
      </c>
      <c r="R1162" s="35">
        <v>45566</v>
      </c>
      <c r="S1162" s="35" t="str">
        <f>IF(NETWORKDAYS(FACT_ORDERS[[#This Row],[Order-Date]], FACT_ORDERS[[#This Row],[ArrivalDate ]]) &gt; 10, "Late", "On Time")</f>
        <v>On Time</v>
      </c>
    </row>
    <row r="1163" spans="1:19" x14ac:dyDescent="0.3">
      <c r="A1163" s="12">
        <v>6161</v>
      </c>
      <c r="B1163" s="12">
        <v>201</v>
      </c>
      <c r="C1163" s="12">
        <v>10961</v>
      </c>
      <c r="D1163" s="12">
        <v>1162</v>
      </c>
      <c r="E1163" s="12" t="s">
        <v>244</v>
      </c>
      <c r="F1163" s="13">
        <v>45501</v>
      </c>
      <c r="G1163" s="26" t="s">
        <v>11802</v>
      </c>
      <c r="H1163" s="12">
        <v>23</v>
      </c>
      <c r="I1163" s="28">
        <f>VLOOKUP(B:B,DIM_PRODUCTS!A:F,5,FALSE)</f>
        <v>10</v>
      </c>
      <c r="J1163" s="28">
        <f>FACT_ORDERS[[#This Row],[ProductPrice]]*FACT_ORDERS[[#This Row],[Quantity]]</f>
        <v>230</v>
      </c>
      <c r="K1163" s="12" t="str">
        <f>VLOOKUP(C:C,DIM_CUSTOMERS!A:G,7,FALSE)</f>
        <v>South Africa</v>
      </c>
      <c r="L1163" s="30" cm="1">
        <f t="array" ref="L1163">_xlfn.IFS(
    AND(FACT_ORDERS[[#This Row],[DeliveryMehtod]]="shippment",FACT_ORDERS[[#This Row],[TotalAmount]]&gt;=200), 0,
    AND(FACT_ORDERS[[#This Row],[DeliveryMehtod]]="pickup"), 15,
    AND(FACT_ORDERS[[#This Row],[DeliveryMehtod]]="shippment",FACT_ORDERS[[#This Row],[TotalAmount]]&lt;200), 35
)</f>
        <v>0</v>
      </c>
      <c r="M1163" s="12" t="str" cm="1">
        <f t="array" ref="M1163">_xlfn.IFS(
    SUMIFS(FACT_ORDERS[TotalAmount], FACT_ORDERS[WD_CUSTOMERS],FACT_ORDERS[[#This Row],[WD_CUSTOMERS]])&gt;=15000, "VIP",
    SUMIFS(FACT_ORDERS[TotalAmount], FACT_ORDERS[WD_CUSTOMERS],FACT_ORDERS[[#This Row],[WD_CUSTOMERS]])&gt;=8000, "Premium",
    TRUE, "Regular"
)</f>
        <v>Premium</v>
      </c>
      <c r="N1163" s="32" cm="1">
        <f t="array" ref="N1163">_xlfn.IFS(
   FACT_ORDERS[[#This Row],[TypeOfClient]]="VIP", 0.2,
   FACT_ORDERS[[#This Row],[TypeOfClient]]="Premium", 0.1,
   TRUE, 0
)</f>
        <v>0.1</v>
      </c>
      <c r="O1163" s="31" cm="1">
        <f t="array" ref="O1163">_xlfn.IFS(
   FACT_ORDERS[[#This Row],[TotalAmount]]&gt;1500, 0.15,
   FACT_ORDERS[[#This Row],[TotalAmount]]&gt;1000, 0.1,
   FACT_ORDERS[[#This Row],[TotalAmount]]&gt;500, 0.05,
   TRUE, 0
)</f>
        <v>0</v>
      </c>
      <c r="P1163" s="28">
        <f xml:space="preserve"> FACT_ORDERS[[#This Row],[TotalAmount]] * (1 - (FACT_ORDERS[[#This Row],[ClientDiscount]] + FACT_ORDERS[[#This Row],[OrderDiscount]]) )</f>
        <v>207</v>
      </c>
      <c r="Q1163" s="28">
        <f>FACT_ORDERS[[#This Row],[TotalAmountWithDiscount]]+FACT_ORDERS[[#This Row],[DeliveryCost]]</f>
        <v>207</v>
      </c>
      <c r="R1163" s="35">
        <v>45517</v>
      </c>
      <c r="S1163" s="35" t="str">
        <f>IF(NETWORKDAYS(FACT_ORDERS[[#This Row],[Order-Date]], FACT_ORDERS[[#This Row],[ArrivalDate ]]) &gt; 10, "Late", "On Time")</f>
        <v>Late</v>
      </c>
    </row>
    <row r="1164" spans="1:19" x14ac:dyDescent="0.3">
      <c r="A1164" s="12">
        <v>6162</v>
      </c>
      <c r="B1164" s="12">
        <v>275</v>
      </c>
      <c r="C1164" s="12">
        <v>10961</v>
      </c>
      <c r="D1164" s="12">
        <v>1163</v>
      </c>
      <c r="E1164" s="12" t="s">
        <v>243</v>
      </c>
      <c r="F1164" s="13">
        <v>45501</v>
      </c>
      <c r="G1164" s="26" t="s">
        <v>4355</v>
      </c>
      <c r="H1164" s="12">
        <v>47</v>
      </c>
      <c r="I1164" s="28">
        <f>VLOOKUP(B:B,DIM_PRODUCTS!A:F,5,FALSE)</f>
        <v>35</v>
      </c>
      <c r="J1164" s="28">
        <f>FACT_ORDERS[[#This Row],[ProductPrice]]*FACT_ORDERS[[#This Row],[Quantity]]</f>
        <v>1645</v>
      </c>
      <c r="K1164" s="12" t="str">
        <f>VLOOKUP(C:C,DIM_CUSTOMERS!A:G,7,FALSE)</f>
        <v>South Africa</v>
      </c>
      <c r="L1164" s="30" cm="1">
        <f t="array" ref="L1164">_xlfn.IFS(
    AND(FACT_ORDERS[[#This Row],[DeliveryMehtod]]="shippment",FACT_ORDERS[[#This Row],[TotalAmount]]&gt;=200), 0,
    AND(FACT_ORDERS[[#This Row],[DeliveryMehtod]]="pickup"), 15,
    AND(FACT_ORDERS[[#This Row],[DeliveryMehtod]]="shippment",FACT_ORDERS[[#This Row],[TotalAmount]]&lt;200), 35
)</f>
        <v>15</v>
      </c>
      <c r="M1164" s="12" t="str" cm="1">
        <f t="array" ref="M1164">_xlfn.IFS(
    SUMIFS(FACT_ORDERS[TotalAmount], FACT_ORDERS[WD_CUSTOMERS],FACT_ORDERS[[#This Row],[WD_CUSTOMERS]])&gt;=15000, "VIP",
    SUMIFS(FACT_ORDERS[TotalAmount], FACT_ORDERS[WD_CUSTOMERS],FACT_ORDERS[[#This Row],[WD_CUSTOMERS]])&gt;=8000, "Premium",
    TRUE, "Regular"
)</f>
        <v>Premium</v>
      </c>
      <c r="N1164" s="32" cm="1">
        <f t="array" ref="N1164">_xlfn.IFS(
   FACT_ORDERS[[#This Row],[TypeOfClient]]="VIP", 0.2,
   FACT_ORDERS[[#This Row],[TypeOfClient]]="Premium", 0.1,
   TRUE, 0
)</f>
        <v>0.1</v>
      </c>
      <c r="O1164" s="31" cm="1">
        <f t="array" ref="O1164">_xlfn.IFS(
   FACT_ORDERS[[#This Row],[TotalAmount]]&gt;1500, 0.15,
   FACT_ORDERS[[#This Row],[TotalAmount]]&gt;1000, 0.1,
   FACT_ORDERS[[#This Row],[TotalAmount]]&gt;500, 0.05,
   TRUE, 0
)</f>
        <v>0.15</v>
      </c>
      <c r="P1164" s="28">
        <f xml:space="preserve"> FACT_ORDERS[[#This Row],[TotalAmount]] * (1 - (FACT_ORDERS[[#This Row],[ClientDiscount]] + FACT_ORDERS[[#This Row],[OrderDiscount]]) )</f>
        <v>1233.75</v>
      </c>
      <c r="Q1164" s="28">
        <f>FACT_ORDERS[[#This Row],[TotalAmountWithDiscount]]+FACT_ORDERS[[#This Row],[DeliveryCost]]</f>
        <v>1248.75</v>
      </c>
      <c r="R1164" s="35">
        <v>45510</v>
      </c>
      <c r="S1164" s="35" t="str">
        <f>IF(NETWORKDAYS(FACT_ORDERS[[#This Row],[Order-Date]], FACT_ORDERS[[#This Row],[ArrivalDate ]]) &gt; 10, "Late", "On Time")</f>
        <v>On Time</v>
      </c>
    </row>
    <row r="1165" spans="1:19" x14ac:dyDescent="0.3">
      <c r="A1165" s="12">
        <v>6163</v>
      </c>
      <c r="B1165" s="12">
        <v>201</v>
      </c>
      <c r="C1165" s="12">
        <v>10961</v>
      </c>
      <c r="D1165" s="12">
        <v>1164</v>
      </c>
      <c r="E1165" s="12" t="s">
        <v>244</v>
      </c>
      <c r="F1165" s="13">
        <v>45338</v>
      </c>
      <c r="G1165" s="26" t="s">
        <v>11803</v>
      </c>
      <c r="H1165" s="12">
        <v>28</v>
      </c>
      <c r="I1165" s="28">
        <f>VLOOKUP(B:B,DIM_PRODUCTS!A:F,5,FALSE)</f>
        <v>10</v>
      </c>
      <c r="J1165" s="28">
        <f>FACT_ORDERS[[#This Row],[ProductPrice]]*FACT_ORDERS[[#This Row],[Quantity]]</f>
        <v>280</v>
      </c>
      <c r="K1165" s="12" t="str">
        <f>VLOOKUP(C:C,DIM_CUSTOMERS!A:G,7,FALSE)</f>
        <v>South Africa</v>
      </c>
      <c r="L1165" s="30" cm="1">
        <f t="array" ref="L1165">_xlfn.IFS(
    AND(FACT_ORDERS[[#This Row],[DeliveryMehtod]]="shippment",FACT_ORDERS[[#This Row],[TotalAmount]]&gt;=200), 0,
    AND(FACT_ORDERS[[#This Row],[DeliveryMehtod]]="pickup"), 15,
    AND(FACT_ORDERS[[#This Row],[DeliveryMehtod]]="shippment",FACT_ORDERS[[#This Row],[TotalAmount]]&lt;200), 35
)</f>
        <v>0</v>
      </c>
      <c r="M1165" s="12" t="str" cm="1">
        <f t="array" ref="M1165">_xlfn.IFS(
    SUMIFS(FACT_ORDERS[TotalAmount], FACT_ORDERS[WD_CUSTOMERS],FACT_ORDERS[[#This Row],[WD_CUSTOMERS]])&gt;=15000, "VIP",
    SUMIFS(FACT_ORDERS[TotalAmount], FACT_ORDERS[WD_CUSTOMERS],FACT_ORDERS[[#This Row],[WD_CUSTOMERS]])&gt;=8000, "Premium",
    TRUE, "Regular"
)</f>
        <v>Premium</v>
      </c>
      <c r="N1165" s="32" cm="1">
        <f t="array" ref="N1165">_xlfn.IFS(
   FACT_ORDERS[[#This Row],[TypeOfClient]]="VIP", 0.2,
   FACT_ORDERS[[#This Row],[TypeOfClient]]="Premium", 0.1,
   TRUE, 0
)</f>
        <v>0.1</v>
      </c>
      <c r="O1165" s="31" cm="1">
        <f t="array" ref="O1165">_xlfn.IFS(
   FACT_ORDERS[[#This Row],[TotalAmount]]&gt;1500, 0.15,
   FACT_ORDERS[[#This Row],[TotalAmount]]&gt;1000, 0.1,
   FACT_ORDERS[[#This Row],[TotalAmount]]&gt;500, 0.05,
   TRUE, 0
)</f>
        <v>0</v>
      </c>
      <c r="P1165" s="28">
        <f xml:space="preserve"> FACT_ORDERS[[#This Row],[TotalAmount]] * (1 - (FACT_ORDERS[[#This Row],[ClientDiscount]] + FACT_ORDERS[[#This Row],[OrderDiscount]]) )</f>
        <v>252</v>
      </c>
      <c r="Q1165" s="28">
        <f>FACT_ORDERS[[#This Row],[TotalAmountWithDiscount]]+FACT_ORDERS[[#This Row],[DeliveryCost]]</f>
        <v>252</v>
      </c>
      <c r="R1165" s="35">
        <v>45345</v>
      </c>
      <c r="S1165" s="35" t="str">
        <f>IF(NETWORKDAYS(FACT_ORDERS[[#This Row],[Order-Date]], FACT_ORDERS[[#This Row],[ArrivalDate ]]) &gt; 10, "Late", "On Time")</f>
        <v>On Time</v>
      </c>
    </row>
    <row r="1166" spans="1:19" x14ac:dyDescent="0.3">
      <c r="A1166" s="12">
        <v>6164</v>
      </c>
      <c r="B1166" s="12">
        <v>275</v>
      </c>
      <c r="C1166" s="12">
        <v>10961</v>
      </c>
      <c r="D1166" s="12">
        <v>1165</v>
      </c>
      <c r="E1166" s="12" t="s">
        <v>243</v>
      </c>
      <c r="F1166" s="13">
        <v>45338</v>
      </c>
      <c r="G1166" s="26" t="s">
        <v>11804</v>
      </c>
      <c r="H1166" s="12">
        <v>51</v>
      </c>
      <c r="I1166" s="28">
        <f>VLOOKUP(B:B,DIM_PRODUCTS!A:F,5,FALSE)</f>
        <v>35</v>
      </c>
      <c r="J1166" s="28">
        <f>FACT_ORDERS[[#This Row],[ProductPrice]]*FACT_ORDERS[[#This Row],[Quantity]]</f>
        <v>1785</v>
      </c>
      <c r="K1166" s="12" t="str">
        <f>VLOOKUP(C:C,DIM_CUSTOMERS!A:G,7,FALSE)</f>
        <v>South Africa</v>
      </c>
      <c r="L1166" s="30" cm="1">
        <f t="array" ref="L1166">_xlfn.IFS(
    AND(FACT_ORDERS[[#This Row],[DeliveryMehtod]]="shippment",FACT_ORDERS[[#This Row],[TotalAmount]]&gt;=200), 0,
    AND(FACT_ORDERS[[#This Row],[DeliveryMehtod]]="pickup"), 15,
    AND(FACT_ORDERS[[#This Row],[DeliveryMehtod]]="shippment",FACT_ORDERS[[#This Row],[TotalAmount]]&lt;200), 35
)</f>
        <v>15</v>
      </c>
      <c r="M1166" s="12" t="str" cm="1">
        <f t="array" ref="M1166">_xlfn.IFS(
    SUMIFS(FACT_ORDERS[TotalAmount], FACT_ORDERS[WD_CUSTOMERS],FACT_ORDERS[[#This Row],[WD_CUSTOMERS]])&gt;=15000, "VIP",
    SUMIFS(FACT_ORDERS[TotalAmount], FACT_ORDERS[WD_CUSTOMERS],FACT_ORDERS[[#This Row],[WD_CUSTOMERS]])&gt;=8000, "Premium",
    TRUE, "Regular"
)</f>
        <v>Premium</v>
      </c>
      <c r="N1166" s="32" cm="1">
        <f t="array" ref="N1166">_xlfn.IFS(
   FACT_ORDERS[[#This Row],[TypeOfClient]]="VIP", 0.2,
   FACT_ORDERS[[#This Row],[TypeOfClient]]="Premium", 0.1,
   TRUE, 0
)</f>
        <v>0.1</v>
      </c>
      <c r="O1166" s="31" cm="1">
        <f t="array" ref="O1166">_xlfn.IFS(
   FACT_ORDERS[[#This Row],[TotalAmount]]&gt;1500, 0.15,
   FACT_ORDERS[[#This Row],[TotalAmount]]&gt;1000, 0.1,
   FACT_ORDERS[[#This Row],[TotalAmount]]&gt;500, 0.05,
   TRUE, 0
)</f>
        <v>0.15</v>
      </c>
      <c r="P1166" s="28">
        <f xml:space="preserve"> FACT_ORDERS[[#This Row],[TotalAmount]] * (1 - (FACT_ORDERS[[#This Row],[ClientDiscount]] + FACT_ORDERS[[#This Row],[OrderDiscount]]) )</f>
        <v>1338.75</v>
      </c>
      <c r="Q1166" s="28">
        <f>FACT_ORDERS[[#This Row],[TotalAmountWithDiscount]]+FACT_ORDERS[[#This Row],[DeliveryCost]]</f>
        <v>1353.75</v>
      </c>
      <c r="R1166" s="35">
        <v>45349</v>
      </c>
      <c r="S1166" s="35" t="str">
        <f>IF(NETWORKDAYS(FACT_ORDERS[[#This Row],[Order-Date]], FACT_ORDERS[[#This Row],[ArrivalDate ]]) &gt; 10, "Late", "On Time")</f>
        <v>On Time</v>
      </c>
    </row>
    <row r="1167" spans="1:19" x14ac:dyDescent="0.3">
      <c r="A1167" s="12">
        <v>6165</v>
      </c>
      <c r="B1167" s="12">
        <v>201</v>
      </c>
      <c r="C1167" s="12">
        <v>10961</v>
      </c>
      <c r="D1167" s="12">
        <v>1166</v>
      </c>
      <c r="E1167" s="12" t="s">
        <v>244</v>
      </c>
      <c r="F1167" s="13">
        <v>45153</v>
      </c>
      <c r="G1167" s="26" t="s">
        <v>11805</v>
      </c>
      <c r="H1167" s="12">
        <v>17</v>
      </c>
      <c r="I1167" s="28">
        <f>VLOOKUP(B:B,DIM_PRODUCTS!A:F,5,FALSE)</f>
        <v>10</v>
      </c>
      <c r="J1167" s="28">
        <f>FACT_ORDERS[[#This Row],[ProductPrice]]*FACT_ORDERS[[#This Row],[Quantity]]</f>
        <v>170</v>
      </c>
      <c r="K1167" s="12" t="str">
        <f>VLOOKUP(C:C,DIM_CUSTOMERS!A:G,7,FALSE)</f>
        <v>South Africa</v>
      </c>
      <c r="L1167" s="30" cm="1">
        <f t="array" ref="L1167">_xlfn.IFS(
    AND(FACT_ORDERS[[#This Row],[DeliveryMehtod]]="shippment",FACT_ORDERS[[#This Row],[TotalAmount]]&gt;=200), 0,
    AND(FACT_ORDERS[[#This Row],[DeliveryMehtod]]="pickup"), 15,
    AND(FACT_ORDERS[[#This Row],[DeliveryMehtod]]="shippment",FACT_ORDERS[[#This Row],[TotalAmount]]&lt;200), 35
)</f>
        <v>35</v>
      </c>
      <c r="M1167" s="12" t="str" cm="1">
        <f t="array" ref="M1167">_xlfn.IFS(
    SUMIFS(FACT_ORDERS[TotalAmount], FACT_ORDERS[WD_CUSTOMERS],FACT_ORDERS[[#This Row],[WD_CUSTOMERS]])&gt;=15000, "VIP",
    SUMIFS(FACT_ORDERS[TotalAmount], FACT_ORDERS[WD_CUSTOMERS],FACT_ORDERS[[#This Row],[WD_CUSTOMERS]])&gt;=8000, "Premium",
    TRUE, "Regular"
)</f>
        <v>Premium</v>
      </c>
      <c r="N1167" s="32" cm="1">
        <f t="array" ref="N1167">_xlfn.IFS(
   FACT_ORDERS[[#This Row],[TypeOfClient]]="VIP", 0.2,
   FACT_ORDERS[[#This Row],[TypeOfClient]]="Premium", 0.1,
   TRUE, 0
)</f>
        <v>0.1</v>
      </c>
      <c r="O1167" s="31" cm="1">
        <f t="array" ref="O1167">_xlfn.IFS(
   FACT_ORDERS[[#This Row],[TotalAmount]]&gt;1500, 0.15,
   FACT_ORDERS[[#This Row],[TotalAmount]]&gt;1000, 0.1,
   FACT_ORDERS[[#This Row],[TotalAmount]]&gt;500, 0.05,
   TRUE, 0
)</f>
        <v>0</v>
      </c>
      <c r="P1167" s="28">
        <f xml:space="preserve"> FACT_ORDERS[[#This Row],[TotalAmount]] * (1 - (FACT_ORDERS[[#This Row],[ClientDiscount]] + FACT_ORDERS[[#This Row],[OrderDiscount]]) )</f>
        <v>153</v>
      </c>
      <c r="Q1167" s="28">
        <f>FACT_ORDERS[[#This Row],[TotalAmountWithDiscount]]+FACT_ORDERS[[#This Row],[DeliveryCost]]</f>
        <v>188</v>
      </c>
      <c r="R1167" s="35">
        <v>45164</v>
      </c>
      <c r="S1167" s="35" t="str">
        <f>IF(NETWORKDAYS(FACT_ORDERS[[#This Row],[Order-Date]], FACT_ORDERS[[#This Row],[ArrivalDate ]]) &gt; 10, "Late", "On Time")</f>
        <v>On Time</v>
      </c>
    </row>
    <row r="1168" spans="1:19" x14ac:dyDescent="0.3">
      <c r="A1168" s="12">
        <v>6166</v>
      </c>
      <c r="B1168" s="12">
        <v>275</v>
      </c>
      <c r="C1168" s="12">
        <v>10961</v>
      </c>
      <c r="D1168" s="12">
        <v>1167</v>
      </c>
      <c r="E1168" s="12" t="s">
        <v>243</v>
      </c>
      <c r="F1168" s="13">
        <v>45153</v>
      </c>
      <c r="G1168" s="26" t="s">
        <v>11806</v>
      </c>
      <c r="H1168" s="12">
        <v>49</v>
      </c>
      <c r="I1168" s="28">
        <f>VLOOKUP(B:B,DIM_PRODUCTS!A:F,5,FALSE)</f>
        <v>35</v>
      </c>
      <c r="J1168" s="28">
        <f>FACT_ORDERS[[#This Row],[ProductPrice]]*FACT_ORDERS[[#This Row],[Quantity]]</f>
        <v>1715</v>
      </c>
      <c r="K1168" s="12" t="str">
        <f>VLOOKUP(C:C,DIM_CUSTOMERS!A:G,7,FALSE)</f>
        <v>South Africa</v>
      </c>
      <c r="L1168" s="30" cm="1">
        <f t="array" ref="L1168">_xlfn.IFS(
    AND(FACT_ORDERS[[#This Row],[DeliveryMehtod]]="shippment",FACT_ORDERS[[#This Row],[TotalAmount]]&gt;=200), 0,
    AND(FACT_ORDERS[[#This Row],[DeliveryMehtod]]="pickup"), 15,
    AND(FACT_ORDERS[[#This Row],[DeliveryMehtod]]="shippment",FACT_ORDERS[[#This Row],[TotalAmount]]&lt;200), 35
)</f>
        <v>15</v>
      </c>
      <c r="M1168" s="12" t="str" cm="1">
        <f t="array" ref="M1168">_xlfn.IFS(
    SUMIFS(FACT_ORDERS[TotalAmount], FACT_ORDERS[WD_CUSTOMERS],FACT_ORDERS[[#This Row],[WD_CUSTOMERS]])&gt;=15000, "VIP",
    SUMIFS(FACT_ORDERS[TotalAmount], FACT_ORDERS[WD_CUSTOMERS],FACT_ORDERS[[#This Row],[WD_CUSTOMERS]])&gt;=8000, "Premium",
    TRUE, "Regular"
)</f>
        <v>Premium</v>
      </c>
      <c r="N1168" s="32" cm="1">
        <f t="array" ref="N1168">_xlfn.IFS(
   FACT_ORDERS[[#This Row],[TypeOfClient]]="VIP", 0.2,
   FACT_ORDERS[[#This Row],[TypeOfClient]]="Premium", 0.1,
   TRUE, 0
)</f>
        <v>0.1</v>
      </c>
      <c r="O1168" s="31" cm="1">
        <f t="array" ref="O1168">_xlfn.IFS(
   FACT_ORDERS[[#This Row],[TotalAmount]]&gt;1500, 0.15,
   FACT_ORDERS[[#This Row],[TotalAmount]]&gt;1000, 0.1,
   FACT_ORDERS[[#This Row],[TotalAmount]]&gt;500, 0.05,
   TRUE, 0
)</f>
        <v>0.15</v>
      </c>
      <c r="P1168" s="28">
        <f xml:space="preserve"> FACT_ORDERS[[#This Row],[TotalAmount]] * (1 - (FACT_ORDERS[[#This Row],[ClientDiscount]] + FACT_ORDERS[[#This Row],[OrderDiscount]]) )</f>
        <v>1286.25</v>
      </c>
      <c r="Q1168" s="28">
        <f>FACT_ORDERS[[#This Row],[TotalAmountWithDiscount]]+FACT_ORDERS[[#This Row],[DeliveryCost]]</f>
        <v>1301.25</v>
      </c>
      <c r="R1168" s="35">
        <v>45164</v>
      </c>
      <c r="S1168" s="35" t="str">
        <f>IF(NETWORKDAYS(FACT_ORDERS[[#This Row],[Order-Date]], FACT_ORDERS[[#This Row],[ArrivalDate ]]) &gt; 10, "Late", "On Time")</f>
        <v>On Time</v>
      </c>
    </row>
    <row r="1169" spans="1:19" x14ac:dyDescent="0.3">
      <c r="A1169" s="12">
        <v>6167</v>
      </c>
      <c r="B1169" s="12">
        <v>255</v>
      </c>
      <c r="C1169" s="12">
        <v>10961</v>
      </c>
      <c r="D1169" s="12">
        <v>1168</v>
      </c>
      <c r="E1169" s="12" t="s">
        <v>244</v>
      </c>
      <c r="F1169" s="13">
        <v>45153</v>
      </c>
      <c r="G1169" s="26" t="s">
        <v>11807</v>
      </c>
      <c r="H1169" s="12">
        <v>21</v>
      </c>
      <c r="I1169" s="28">
        <f>VLOOKUP(B:B,DIM_PRODUCTS!A:F,5,FALSE)</f>
        <v>12</v>
      </c>
      <c r="J1169" s="28">
        <f>FACT_ORDERS[[#This Row],[ProductPrice]]*FACT_ORDERS[[#This Row],[Quantity]]</f>
        <v>252</v>
      </c>
      <c r="K1169" s="12" t="str">
        <f>VLOOKUP(C:C,DIM_CUSTOMERS!A:G,7,FALSE)</f>
        <v>South Africa</v>
      </c>
      <c r="L1169" s="30" cm="1">
        <f t="array" ref="L1169">_xlfn.IFS(
    AND(FACT_ORDERS[[#This Row],[DeliveryMehtod]]="shippment",FACT_ORDERS[[#This Row],[TotalAmount]]&gt;=200), 0,
    AND(FACT_ORDERS[[#This Row],[DeliveryMehtod]]="pickup"), 15,
    AND(FACT_ORDERS[[#This Row],[DeliveryMehtod]]="shippment",FACT_ORDERS[[#This Row],[TotalAmount]]&lt;200), 35
)</f>
        <v>0</v>
      </c>
      <c r="M1169" s="12" t="str" cm="1">
        <f t="array" ref="M1169">_xlfn.IFS(
    SUMIFS(FACT_ORDERS[TotalAmount], FACT_ORDERS[WD_CUSTOMERS],FACT_ORDERS[[#This Row],[WD_CUSTOMERS]])&gt;=15000, "VIP",
    SUMIFS(FACT_ORDERS[TotalAmount], FACT_ORDERS[WD_CUSTOMERS],FACT_ORDERS[[#This Row],[WD_CUSTOMERS]])&gt;=8000, "Premium",
    TRUE, "Regular"
)</f>
        <v>Premium</v>
      </c>
      <c r="N1169" s="32" cm="1">
        <f t="array" ref="N1169">_xlfn.IFS(
   FACT_ORDERS[[#This Row],[TypeOfClient]]="VIP", 0.2,
   FACT_ORDERS[[#This Row],[TypeOfClient]]="Premium", 0.1,
   TRUE, 0
)</f>
        <v>0.1</v>
      </c>
      <c r="O1169" s="31" cm="1">
        <f t="array" ref="O1169">_xlfn.IFS(
   FACT_ORDERS[[#This Row],[TotalAmount]]&gt;1500, 0.15,
   FACT_ORDERS[[#This Row],[TotalAmount]]&gt;1000, 0.1,
   FACT_ORDERS[[#This Row],[TotalAmount]]&gt;500, 0.05,
   TRUE, 0
)</f>
        <v>0</v>
      </c>
      <c r="P1169" s="28">
        <f xml:space="preserve"> FACT_ORDERS[[#This Row],[TotalAmount]] * (1 - (FACT_ORDERS[[#This Row],[ClientDiscount]] + FACT_ORDERS[[#This Row],[OrderDiscount]]) )</f>
        <v>226.8</v>
      </c>
      <c r="Q1169" s="28">
        <f>FACT_ORDERS[[#This Row],[TotalAmountWithDiscount]]+FACT_ORDERS[[#This Row],[DeliveryCost]]</f>
        <v>226.8</v>
      </c>
      <c r="R1169" s="35">
        <v>45163</v>
      </c>
      <c r="S1169" s="35" t="str">
        <f>IF(NETWORKDAYS(FACT_ORDERS[[#This Row],[Order-Date]], FACT_ORDERS[[#This Row],[ArrivalDate ]]) &gt; 10, "Late", "On Time")</f>
        <v>On Time</v>
      </c>
    </row>
    <row r="1170" spans="1:19" x14ac:dyDescent="0.3">
      <c r="A1170" s="12">
        <v>6168</v>
      </c>
      <c r="B1170" s="12">
        <v>201</v>
      </c>
      <c r="C1170" s="12">
        <v>10961</v>
      </c>
      <c r="D1170" s="12">
        <v>1169</v>
      </c>
      <c r="E1170" s="12" t="s">
        <v>243</v>
      </c>
      <c r="F1170" s="13">
        <v>45353</v>
      </c>
      <c r="G1170" s="26" t="s">
        <v>11808</v>
      </c>
      <c r="H1170" s="12">
        <v>19</v>
      </c>
      <c r="I1170" s="28">
        <f>VLOOKUP(B:B,DIM_PRODUCTS!A:F,5,FALSE)</f>
        <v>10</v>
      </c>
      <c r="J1170" s="28">
        <f>FACT_ORDERS[[#This Row],[ProductPrice]]*FACT_ORDERS[[#This Row],[Quantity]]</f>
        <v>190</v>
      </c>
      <c r="K1170" s="12" t="str">
        <f>VLOOKUP(C:C,DIM_CUSTOMERS!A:G,7,FALSE)</f>
        <v>South Africa</v>
      </c>
      <c r="L1170" s="30" cm="1">
        <f t="array" ref="L1170">_xlfn.IFS(
    AND(FACT_ORDERS[[#This Row],[DeliveryMehtod]]="shippment",FACT_ORDERS[[#This Row],[TotalAmount]]&gt;=200), 0,
    AND(FACT_ORDERS[[#This Row],[DeliveryMehtod]]="pickup"), 15,
    AND(FACT_ORDERS[[#This Row],[DeliveryMehtod]]="shippment",FACT_ORDERS[[#This Row],[TotalAmount]]&lt;200), 35
)</f>
        <v>15</v>
      </c>
      <c r="M1170" s="12" t="str" cm="1">
        <f t="array" ref="M1170">_xlfn.IFS(
    SUMIFS(FACT_ORDERS[TotalAmount], FACT_ORDERS[WD_CUSTOMERS],FACT_ORDERS[[#This Row],[WD_CUSTOMERS]])&gt;=15000, "VIP",
    SUMIFS(FACT_ORDERS[TotalAmount], FACT_ORDERS[WD_CUSTOMERS],FACT_ORDERS[[#This Row],[WD_CUSTOMERS]])&gt;=8000, "Premium",
    TRUE, "Regular"
)</f>
        <v>Premium</v>
      </c>
      <c r="N1170" s="32" cm="1">
        <f t="array" ref="N1170">_xlfn.IFS(
   FACT_ORDERS[[#This Row],[TypeOfClient]]="VIP", 0.2,
   FACT_ORDERS[[#This Row],[TypeOfClient]]="Premium", 0.1,
   TRUE, 0
)</f>
        <v>0.1</v>
      </c>
      <c r="O1170" s="31" cm="1">
        <f t="array" ref="O1170">_xlfn.IFS(
   FACT_ORDERS[[#This Row],[TotalAmount]]&gt;1500, 0.15,
   FACT_ORDERS[[#This Row],[TotalAmount]]&gt;1000, 0.1,
   FACT_ORDERS[[#This Row],[TotalAmount]]&gt;500, 0.05,
   TRUE, 0
)</f>
        <v>0</v>
      </c>
      <c r="P1170" s="28">
        <f xml:space="preserve"> FACT_ORDERS[[#This Row],[TotalAmount]] * (1 - (FACT_ORDERS[[#This Row],[ClientDiscount]] + FACT_ORDERS[[#This Row],[OrderDiscount]]) )</f>
        <v>171</v>
      </c>
      <c r="Q1170" s="28">
        <f>FACT_ORDERS[[#This Row],[TotalAmountWithDiscount]]+FACT_ORDERS[[#This Row],[DeliveryCost]]</f>
        <v>186</v>
      </c>
      <c r="R1170" s="35">
        <v>45361</v>
      </c>
      <c r="S1170" s="35" t="str">
        <f>IF(NETWORKDAYS(FACT_ORDERS[[#This Row],[Order-Date]], FACT_ORDERS[[#This Row],[ArrivalDate ]]) &gt; 10, "Late", "On Time")</f>
        <v>On Time</v>
      </c>
    </row>
    <row r="1171" spans="1:19" x14ac:dyDescent="0.3">
      <c r="A1171" s="12">
        <v>6169</v>
      </c>
      <c r="B1171" s="12">
        <v>275</v>
      </c>
      <c r="C1171" s="12">
        <v>10961</v>
      </c>
      <c r="D1171" s="12">
        <v>1170</v>
      </c>
      <c r="E1171" s="12" t="s">
        <v>243</v>
      </c>
      <c r="F1171" s="13">
        <v>45353</v>
      </c>
      <c r="G1171" s="26" t="s">
        <v>11809</v>
      </c>
      <c r="H1171" s="12">
        <v>49</v>
      </c>
      <c r="I1171" s="28">
        <f>VLOOKUP(B:B,DIM_PRODUCTS!A:F,5,FALSE)</f>
        <v>35</v>
      </c>
      <c r="J1171" s="28">
        <f>FACT_ORDERS[[#This Row],[ProductPrice]]*FACT_ORDERS[[#This Row],[Quantity]]</f>
        <v>1715</v>
      </c>
      <c r="K1171" s="12" t="str">
        <f>VLOOKUP(C:C,DIM_CUSTOMERS!A:G,7,FALSE)</f>
        <v>South Africa</v>
      </c>
      <c r="L1171" s="30" cm="1">
        <f t="array" ref="L1171">_xlfn.IFS(
    AND(FACT_ORDERS[[#This Row],[DeliveryMehtod]]="shippment",FACT_ORDERS[[#This Row],[TotalAmount]]&gt;=200), 0,
    AND(FACT_ORDERS[[#This Row],[DeliveryMehtod]]="pickup"), 15,
    AND(FACT_ORDERS[[#This Row],[DeliveryMehtod]]="shippment",FACT_ORDERS[[#This Row],[TotalAmount]]&lt;200), 35
)</f>
        <v>15</v>
      </c>
      <c r="M1171" s="12" t="str" cm="1">
        <f t="array" ref="M1171">_xlfn.IFS(
    SUMIFS(FACT_ORDERS[TotalAmount], FACT_ORDERS[WD_CUSTOMERS],FACT_ORDERS[[#This Row],[WD_CUSTOMERS]])&gt;=15000, "VIP",
    SUMIFS(FACT_ORDERS[TotalAmount], FACT_ORDERS[WD_CUSTOMERS],FACT_ORDERS[[#This Row],[WD_CUSTOMERS]])&gt;=8000, "Premium",
    TRUE, "Regular"
)</f>
        <v>Premium</v>
      </c>
      <c r="N1171" s="32" cm="1">
        <f t="array" ref="N1171">_xlfn.IFS(
   FACT_ORDERS[[#This Row],[TypeOfClient]]="VIP", 0.2,
   FACT_ORDERS[[#This Row],[TypeOfClient]]="Premium", 0.1,
   TRUE, 0
)</f>
        <v>0.1</v>
      </c>
      <c r="O1171" s="31" cm="1">
        <f t="array" ref="O1171">_xlfn.IFS(
   FACT_ORDERS[[#This Row],[TotalAmount]]&gt;1500, 0.15,
   FACT_ORDERS[[#This Row],[TotalAmount]]&gt;1000, 0.1,
   FACT_ORDERS[[#This Row],[TotalAmount]]&gt;500, 0.05,
   TRUE, 0
)</f>
        <v>0.15</v>
      </c>
      <c r="P1171" s="28">
        <f xml:space="preserve"> FACT_ORDERS[[#This Row],[TotalAmount]] * (1 - (FACT_ORDERS[[#This Row],[ClientDiscount]] + FACT_ORDERS[[#This Row],[OrderDiscount]]) )</f>
        <v>1286.25</v>
      </c>
      <c r="Q1171" s="28">
        <f>FACT_ORDERS[[#This Row],[TotalAmountWithDiscount]]+FACT_ORDERS[[#This Row],[DeliveryCost]]</f>
        <v>1301.25</v>
      </c>
      <c r="R1171" s="35">
        <v>45361</v>
      </c>
      <c r="S1171" s="35" t="str">
        <f>IF(NETWORKDAYS(FACT_ORDERS[[#This Row],[Order-Date]], FACT_ORDERS[[#This Row],[ArrivalDate ]]) &gt; 10, "Late", "On Time")</f>
        <v>On Time</v>
      </c>
    </row>
    <row r="1172" spans="1:19" x14ac:dyDescent="0.3">
      <c r="A1172" s="12">
        <v>6170</v>
      </c>
      <c r="B1172" s="12">
        <v>255</v>
      </c>
      <c r="C1172" s="12">
        <v>10961</v>
      </c>
      <c r="D1172" s="12">
        <v>1171</v>
      </c>
      <c r="E1172" s="12" t="s">
        <v>244</v>
      </c>
      <c r="F1172" s="13">
        <v>45353</v>
      </c>
      <c r="G1172" s="26" t="s">
        <v>11810</v>
      </c>
      <c r="H1172" s="12">
        <v>19</v>
      </c>
      <c r="I1172" s="28">
        <f>VLOOKUP(B:B,DIM_PRODUCTS!A:F,5,FALSE)</f>
        <v>12</v>
      </c>
      <c r="J1172" s="28">
        <f>FACT_ORDERS[[#This Row],[ProductPrice]]*FACT_ORDERS[[#This Row],[Quantity]]</f>
        <v>228</v>
      </c>
      <c r="K1172" s="12" t="str">
        <f>VLOOKUP(C:C,DIM_CUSTOMERS!A:G,7,FALSE)</f>
        <v>South Africa</v>
      </c>
      <c r="L1172" s="30" cm="1">
        <f t="array" ref="L1172">_xlfn.IFS(
    AND(FACT_ORDERS[[#This Row],[DeliveryMehtod]]="shippment",FACT_ORDERS[[#This Row],[TotalAmount]]&gt;=200), 0,
    AND(FACT_ORDERS[[#This Row],[DeliveryMehtod]]="pickup"), 15,
    AND(FACT_ORDERS[[#This Row],[DeliveryMehtod]]="shippment",FACT_ORDERS[[#This Row],[TotalAmount]]&lt;200), 35
)</f>
        <v>0</v>
      </c>
      <c r="M1172" s="12" t="str" cm="1">
        <f t="array" ref="M1172">_xlfn.IFS(
    SUMIFS(FACT_ORDERS[TotalAmount], FACT_ORDERS[WD_CUSTOMERS],FACT_ORDERS[[#This Row],[WD_CUSTOMERS]])&gt;=15000, "VIP",
    SUMIFS(FACT_ORDERS[TotalAmount], FACT_ORDERS[WD_CUSTOMERS],FACT_ORDERS[[#This Row],[WD_CUSTOMERS]])&gt;=8000, "Premium",
    TRUE, "Regular"
)</f>
        <v>Premium</v>
      </c>
      <c r="N1172" s="32" cm="1">
        <f t="array" ref="N1172">_xlfn.IFS(
   FACT_ORDERS[[#This Row],[TypeOfClient]]="VIP", 0.2,
   FACT_ORDERS[[#This Row],[TypeOfClient]]="Premium", 0.1,
   TRUE, 0
)</f>
        <v>0.1</v>
      </c>
      <c r="O1172" s="31" cm="1">
        <f t="array" ref="O1172">_xlfn.IFS(
   FACT_ORDERS[[#This Row],[TotalAmount]]&gt;1500, 0.15,
   FACT_ORDERS[[#This Row],[TotalAmount]]&gt;1000, 0.1,
   FACT_ORDERS[[#This Row],[TotalAmount]]&gt;500, 0.05,
   TRUE, 0
)</f>
        <v>0</v>
      </c>
      <c r="P1172" s="28">
        <f xml:space="preserve"> FACT_ORDERS[[#This Row],[TotalAmount]] * (1 - (FACT_ORDERS[[#This Row],[ClientDiscount]] + FACT_ORDERS[[#This Row],[OrderDiscount]]) )</f>
        <v>205.20000000000002</v>
      </c>
      <c r="Q1172" s="28">
        <f>FACT_ORDERS[[#This Row],[TotalAmountWithDiscount]]+FACT_ORDERS[[#This Row],[DeliveryCost]]</f>
        <v>205.20000000000002</v>
      </c>
      <c r="R1172" s="35">
        <v>45362</v>
      </c>
      <c r="S1172" s="35" t="str">
        <f>IF(NETWORKDAYS(FACT_ORDERS[[#This Row],[Order-Date]], FACT_ORDERS[[#This Row],[ArrivalDate ]]) &gt; 10, "Late", "On Time")</f>
        <v>On Time</v>
      </c>
    </row>
    <row r="1173" spans="1:19" x14ac:dyDescent="0.3">
      <c r="A1173" s="12">
        <v>6171</v>
      </c>
      <c r="B1173" s="12">
        <v>201</v>
      </c>
      <c r="C1173" s="12">
        <v>10961</v>
      </c>
      <c r="D1173" s="12">
        <v>1172</v>
      </c>
      <c r="E1173" s="12" t="s">
        <v>244</v>
      </c>
      <c r="F1173" s="13">
        <v>45530</v>
      </c>
      <c r="G1173" s="26" t="s">
        <v>11811</v>
      </c>
      <c r="H1173" s="12">
        <v>18</v>
      </c>
      <c r="I1173" s="28">
        <f>VLOOKUP(B:B,DIM_PRODUCTS!A:F,5,FALSE)</f>
        <v>10</v>
      </c>
      <c r="J1173" s="28">
        <f>FACT_ORDERS[[#This Row],[ProductPrice]]*FACT_ORDERS[[#This Row],[Quantity]]</f>
        <v>180</v>
      </c>
      <c r="K1173" s="12" t="str">
        <f>VLOOKUP(C:C,DIM_CUSTOMERS!A:G,7,FALSE)</f>
        <v>South Africa</v>
      </c>
      <c r="L1173" s="30" cm="1">
        <f t="array" ref="L1173">_xlfn.IFS(
    AND(FACT_ORDERS[[#This Row],[DeliveryMehtod]]="shippment",FACT_ORDERS[[#This Row],[TotalAmount]]&gt;=200), 0,
    AND(FACT_ORDERS[[#This Row],[DeliveryMehtod]]="pickup"), 15,
    AND(FACT_ORDERS[[#This Row],[DeliveryMehtod]]="shippment",FACT_ORDERS[[#This Row],[TotalAmount]]&lt;200), 35
)</f>
        <v>35</v>
      </c>
      <c r="M1173" s="12" t="str" cm="1">
        <f t="array" ref="M1173">_xlfn.IFS(
    SUMIFS(FACT_ORDERS[TotalAmount], FACT_ORDERS[WD_CUSTOMERS],FACT_ORDERS[[#This Row],[WD_CUSTOMERS]])&gt;=15000, "VIP",
    SUMIFS(FACT_ORDERS[TotalAmount], FACT_ORDERS[WD_CUSTOMERS],FACT_ORDERS[[#This Row],[WD_CUSTOMERS]])&gt;=8000, "Premium",
    TRUE, "Regular"
)</f>
        <v>Premium</v>
      </c>
      <c r="N1173" s="32" cm="1">
        <f t="array" ref="N1173">_xlfn.IFS(
   FACT_ORDERS[[#This Row],[TypeOfClient]]="VIP", 0.2,
   FACT_ORDERS[[#This Row],[TypeOfClient]]="Premium", 0.1,
   TRUE, 0
)</f>
        <v>0.1</v>
      </c>
      <c r="O1173" s="31" cm="1">
        <f t="array" ref="O1173">_xlfn.IFS(
   FACT_ORDERS[[#This Row],[TotalAmount]]&gt;1500, 0.15,
   FACT_ORDERS[[#This Row],[TotalAmount]]&gt;1000, 0.1,
   FACT_ORDERS[[#This Row],[TotalAmount]]&gt;500, 0.05,
   TRUE, 0
)</f>
        <v>0</v>
      </c>
      <c r="P1173" s="28">
        <f xml:space="preserve"> FACT_ORDERS[[#This Row],[TotalAmount]] * (1 - (FACT_ORDERS[[#This Row],[ClientDiscount]] + FACT_ORDERS[[#This Row],[OrderDiscount]]) )</f>
        <v>162</v>
      </c>
      <c r="Q1173" s="28">
        <f>FACT_ORDERS[[#This Row],[TotalAmountWithDiscount]]+FACT_ORDERS[[#This Row],[DeliveryCost]]</f>
        <v>197</v>
      </c>
      <c r="R1173" s="35">
        <v>45538</v>
      </c>
      <c r="S1173" s="35" t="str">
        <f>IF(NETWORKDAYS(FACT_ORDERS[[#This Row],[Order-Date]], FACT_ORDERS[[#This Row],[ArrivalDate ]]) &gt; 10, "Late", "On Time")</f>
        <v>On Time</v>
      </c>
    </row>
    <row r="1174" spans="1:19" x14ac:dyDescent="0.3">
      <c r="A1174" s="12">
        <v>6172</v>
      </c>
      <c r="B1174" s="12">
        <v>275</v>
      </c>
      <c r="C1174" s="12">
        <v>10961</v>
      </c>
      <c r="D1174" s="12">
        <v>1173</v>
      </c>
      <c r="E1174" s="12" t="s">
        <v>243</v>
      </c>
      <c r="F1174" s="13">
        <v>45530</v>
      </c>
      <c r="G1174" s="26" t="s">
        <v>11812</v>
      </c>
      <c r="H1174" s="12">
        <v>51</v>
      </c>
      <c r="I1174" s="28">
        <f>VLOOKUP(B:B,DIM_PRODUCTS!A:F,5,FALSE)</f>
        <v>35</v>
      </c>
      <c r="J1174" s="28">
        <f>FACT_ORDERS[[#This Row],[ProductPrice]]*FACT_ORDERS[[#This Row],[Quantity]]</f>
        <v>1785</v>
      </c>
      <c r="K1174" s="12" t="str">
        <f>VLOOKUP(C:C,DIM_CUSTOMERS!A:G,7,FALSE)</f>
        <v>South Africa</v>
      </c>
      <c r="L1174" s="30" cm="1">
        <f t="array" ref="L1174">_xlfn.IFS(
    AND(FACT_ORDERS[[#This Row],[DeliveryMehtod]]="shippment",FACT_ORDERS[[#This Row],[TotalAmount]]&gt;=200), 0,
    AND(FACT_ORDERS[[#This Row],[DeliveryMehtod]]="pickup"), 15,
    AND(FACT_ORDERS[[#This Row],[DeliveryMehtod]]="shippment",FACT_ORDERS[[#This Row],[TotalAmount]]&lt;200), 35
)</f>
        <v>15</v>
      </c>
      <c r="M1174" s="12" t="str" cm="1">
        <f t="array" ref="M1174">_xlfn.IFS(
    SUMIFS(FACT_ORDERS[TotalAmount], FACT_ORDERS[WD_CUSTOMERS],FACT_ORDERS[[#This Row],[WD_CUSTOMERS]])&gt;=15000, "VIP",
    SUMIFS(FACT_ORDERS[TotalAmount], FACT_ORDERS[WD_CUSTOMERS],FACT_ORDERS[[#This Row],[WD_CUSTOMERS]])&gt;=8000, "Premium",
    TRUE, "Regular"
)</f>
        <v>Premium</v>
      </c>
      <c r="N1174" s="32" cm="1">
        <f t="array" ref="N1174">_xlfn.IFS(
   FACT_ORDERS[[#This Row],[TypeOfClient]]="VIP", 0.2,
   FACT_ORDERS[[#This Row],[TypeOfClient]]="Premium", 0.1,
   TRUE, 0
)</f>
        <v>0.1</v>
      </c>
      <c r="O1174" s="31" cm="1">
        <f t="array" ref="O1174">_xlfn.IFS(
   FACT_ORDERS[[#This Row],[TotalAmount]]&gt;1500, 0.15,
   FACT_ORDERS[[#This Row],[TotalAmount]]&gt;1000, 0.1,
   FACT_ORDERS[[#This Row],[TotalAmount]]&gt;500, 0.05,
   TRUE, 0
)</f>
        <v>0.15</v>
      </c>
      <c r="P1174" s="28">
        <f xml:space="preserve"> FACT_ORDERS[[#This Row],[TotalAmount]] * (1 - (FACT_ORDERS[[#This Row],[ClientDiscount]] + FACT_ORDERS[[#This Row],[OrderDiscount]]) )</f>
        <v>1338.75</v>
      </c>
      <c r="Q1174" s="28">
        <f>FACT_ORDERS[[#This Row],[TotalAmountWithDiscount]]+FACT_ORDERS[[#This Row],[DeliveryCost]]</f>
        <v>1353.75</v>
      </c>
      <c r="R1174" s="35">
        <v>45542</v>
      </c>
      <c r="S1174" s="35" t="str">
        <f>IF(NETWORKDAYS(FACT_ORDERS[[#This Row],[Order-Date]], FACT_ORDERS[[#This Row],[ArrivalDate ]]) &gt; 10, "Late", "On Time")</f>
        <v>On Time</v>
      </c>
    </row>
    <row r="1175" spans="1:19" x14ac:dyDescent="0.3">
      <c r="A1175" s="12">
        <v>6173</v>
      </c>
      <c r="B1175" s="12">
        <v>294</v>
      </c>
      <c r="C1175" s="12">
        <v>10762</v>
      </c>
      <c r="D1175" s="12">
        <v>1174</v>
      </c>
      <c r="E1175" s="12" t="s">
        <v>243</v>
      </c>
      <c r="F1175" s="13">
        <v>45510</v>
      </c>
      <c r="G1175" s="26" t="s">
        <v>11813</v>
      </c>
      <c r="H1175" s="12">
        <v>12</v>
      </c>
      <c r="I1175" s="28">
        <f>VLOOKUP(B:B,DIM_PRODUCTS!A:F,5,FALSE)</f>
        <v>8</v>
      </c>
      <c r="J1175" s="28">
        <f>FACT_ORDERS[[#This Row],[ProductPrice]]*FACT_ORDERS[[#This Row],[Quantity]]</f>
        <v>96</v>
      </c>
      <c r="K1175" s="12" t="str">
        <f>VLOOKUP(C:C,DIM_CUSTOMERS!A:G,7,FALSE)</f>
        <v>Spain</v>
      </c>
      <c r="L1175" s="30" cm="1">
        <f t="array" ref="L1175">_xlfn.IFS(
    AND(FACT_ORDERS[[#This Row],[DeliveryMehtod]]="shippment",FACT_ORDERS[[#This Row],[TotalAmount]]&gt;=200), 0,
    AND(FACT_ORDERS[[#This Row],[DeliveryMehtod]]="pickup"), 15,
    AND(FACT_ORDERS[[#This Row],[DeliveryMehtod]]="shippment",FACT_ORDERS[[#This Row],[TotalAmount]]&lt;200), 35
)</f>
        <v>15</v>
      </c>
      <c r="M1175" s="12" t="str" cm="1">
        <f t="array" ref="M1175">_xlfn.IFS(
    SUMIFS(FACT_ORDERS[TotalAmount], FACT_ORDERS[WD_CUSTOMERS],FACT_ORDERS[[#This Row],[WD_CUSTOMERS]])&gt;=15000, "VIP",
    SUMIFS(FACT_ORDERS[TotalAmount], FACT_ORDERS[WD_CUSTOMERS],FACT_ORDERS[[#This Row],[WD_CUSTOMERS]])&gt;=8000, "Premium",
    TRUE, "Regular"
)</f>
        <v>Regular</v>
      </c>
      <c r="N1175" s="32" cm="1">
        <f t="array" ref="N1175">_xlfn.IFS(
   FACT_ORDERS[[#This Row],[TypeOfClient]]="VIP", 0.2,
   FACT_ORDERS[[#This Row],[TypeOfClient]]="Premium", 0.1,
   TRUE, 0
)</f>
        <v>0</v>
      </c>
      <c r="O1175" s="31" cm="1">
        <f t="array" ref="O1175">_xlfn.IFS(
   FACT_ORDERS[[#This Row],[TotalAmount]]&gt;1500, 0.15,
   FACT_ORDERS[[#This Row],[TotalAmount]]&gt;1000, 0.1,
   FACT_ORDERS[[#This Row],[TotalAmount]]&gt;500, 0.05,
   TRUE, 0
)</f>
        <v>0</v>
      </c>
      <c r="P1175" s="28">
        <f xml:space="preserve"> FACT_ORDERS[[#This Row],[TotalAmount]] * (1 - (FACT_ORDERS[[#This Row],[ClientDiscount]] + FACT_ORDERS[[#This Row],[OrderDiscount]]) )</f>
        <v>96</v>
      </c>
      <c r="Q1175" s="28">
        <f>FACT_ORDERS[[#This Row],[TotalAmountWithDiscount]]+FACT_ORDERS[[#This Row],[DeliveryCost]]</f>
        <v>111</v>
      </c>
      <c r="R1175" s="35">
        <v>45521</v>
      </c>
      <c r="S1175" s="35" t="str">
        <f>IF(NETWORKDAYS(FACT_ORDERS[[#This Row],[Order-Date]], FACT_ORDERS[[#This Row],[ArrivalDate ]]) &gt; 10, "Late", "On Time")</f>
        <v>On Time</v>
      </c>
    </row>
    <row r="1176" spans="1:19" x14ac:dyDescent="0.3">
      <c r="A1176" s="12">
        <v>6174</v>
      </c>
      <c r="B1176" s="12">
        <v>285</v>
      </c>
      <c r="C1176" s="12">
        <v>10762</v>
      </c>
      <c r="D1176" s="12">
        <v>1175</v>
      </c>
      <c r="E1176" s="12" t="s">
        <v>244</v>
      </c>
      <c r="F1176" s="13">
        <v>45510</v>
      </c>
      <c r="G1176" s="26" t="s">
        <v>11814</v>
      </c>
      <c r="H1176" s="12">
        <v>7</v>
      </c>
      <c r="I1176" s="28">
        <f>VLOOKUP(B:B,DIM_PRODUCTS!A:F,5,FALSE)</f>
        <v>26</v>
      </c>
      <c r="J1176" s="28">
        <f>FACT_ORDERS[[#This Row],[ProductPrice]]*FACT_ORDERS[[#This Row],[Quantity]]</f>
        <v>182</v>
      </c>
      <c r="K1176" s="12" t="str">
        <f>VLOOKUP(C:C,DIM_CUSTOMERS!A:G,7,FALSE)</f>
        <v>Spain</v>
      </c>
      <c r="L1176" s="30" cm="1">
        <f t="array" ref="L1176">_xlfn.IFS(
    AND(FACT_ORDERS[[#This Row],[DeliveryMehtod]]="shippment",FACT_ORDERS[[#This Row],[TotalAmount]]&gt;=200), 0,
    AND(FACT_ORDERS[[#This Row],[DeliveryMehtod]]="pickup"), 15,
    AND(FACT_ORDERS[[#This Row],[DeliveryMehtod]]="shippment",FACT_ORDERS[[#This Row],[TotalAmount]]&lt;200), 35
)</f>
        <v>35</v>
      </c>
      <c r="M1176" s="12" t="str" cm="1">
        <f t="array" ref="M1176">_xlfn.IFS(
    SUMIFS(FACT_ORDERS[TotalAmount], FACT_ORDERS[WD_CUSTOMERS],FACT_ORDERS[[#This Row],[WD_CUSTOMERS]])&gt;=15000, "VIP",
    SUMIFS(FACT_ORDERS[TotalAmount], FACT_ORDERS[WD_CUSTOMERS],FACT_ORDERS[[#This Row],[WD_CUSTOMERS]])&gt;=8000, "Premium",
    TRUE, "Regular"
)</f>
        <v>Regular</v>
      </c>
      <c r="N1176" s="32" cm="1">
        <f t="array" ref="N1176">_xlfn.IFS(
   FACT_ORDERS[[#This Row],[TypeOfClient]]="VIP", 0.2,
   FACT_ORDERS[[#This Row],[TypeOfClient]]="Premium", 0.1,
   TRUE, 0
)</f>
        <v>0</v>
      </c>
      <c r="O1176" s="31" cm="1">
        <f t="array" ref="O1176">_xlfn.IFS(
   FACT_ORDERS[[#This Row],[TotalAmount]]&gt;1500, 0.15,
   FACT_ORDERS[[#This Row],[TotalAmount]]&gt;1000, 0.1,
   FACT_ORDERS[[#This Row],[TotalAmount]]&gt;500, 0.05,
   TRUE, 0
)</f>
        <v>0</v>
      </c>
      <c r="P1176" s="28">
        <f xml:space="preserve"> FACT_ORDERS[[#This Row],[TotalAmount]] * (1 - (FACT_ORDERS[[#This Row],[ClientDiscount]] + FACT_ORDERS[[#This Row],[OrderDiscount]]) )</f>
        <v>182</v>
      </c>
      <c r="Q1176" s="28">
        <f>FACT_ORDERS[[#This Row],[TotalAmountWithDiscount]]+FACT_ORDERS[[#This Row],[DeliveryCost]]</f>
        <v>217</v>
      </c>
      <c r="R1176" s="35">
        <v>45517</v>
      </c>
      <c r="S1176" s="35" t="str">
        <f>IF(NETWORKDAYS(FACT_ORDERS[[#This Row],[Order-Date]], FACT_ORDERS[[#This Row],[ArrivalDate ]]) &gt; 10, "Late", "On Time")</f>
        <v>On Time</v>
      </c>
    </row>
    <row r="1177" spans="1:19" x14ac:dyDescent="0.3">
      <c r="A1177" s="12">
        <v>6175</v>
      </c>
      <c r="B1177" s="12">
        <v>294</v>
      </c>
      <c r="C1177" s="12">
        <v>10762</v>
      </c>
      <c r="D1177" s="12">
        <v>1176</v>
      </c>
      <c r="E1177" s="12" t="s">
        <v>244</v>
      </c>
      <c r="F1177" s="13">
        <v>45398</v>
      </c>
      <c r="G1177" s="26" t="s">
        <v>3281</v>
      </c>
      <c r="H1177" s="12">
        <v>15</v>
      </c>
      <c r="I1177" s="28">
        <f>VLOOKUP(B:B,DIM_PRODUCTS!A:F,5,FALSE)</f>
        <v>8</v>
      </c>
      <c r="J1177" s="28">
        <f>FACT_ORDERS[[#This Row],[ProductPrice]]*FACT_ORDERS[[#This Row],[Quantity]]</f>
        <v>120</v>
      </c>
      <c r="K1177" s="12" t="str">
        <f>VLOOKUP(C:C,DIM_CUSTOMERS!A:G,7,FALSE)</f>
        <v>Spain</v>
      </c>
      <c r="L1177" s="30" cm="1">
        <f t="array" ref="L1177">_xlfn.IFS(
    AND(FACT_ORDERS[[#This Row],[DeliveryMehtod]]="shippment",FACT_ORDERS[[#This Row],[TotalAmount]]&gt;=200), 0,
    AND(FACT_ORDERS[[#This Row],[DeliveryMehtod]]="pickup"), 15,
    AND(FACT_ORDERS[[#This Row],[DeliveryMehtod]]="shippment",FACT_ORDERS[[#This Row],[TotalAmount]]&lt;200), 35
)</f>
        <v>35</v>
      </c>
      <c r="M1177" s="12" t="str" cm="1">
        <f t="array" ref="M1177">_xlfn.IFS(
    SUMIFS(FACT_ORDERS[TotalAmount], FACT_ORDERS[WD_CUSTOMERS],FACT_ORDERS[[#This Row],[WD_CUSTOMERS]])&gt;=15000, "VIP",
    SUMIFS(FACT_ORDERS[TotalAmount], FACT_ORDERS[WD_CUSTOMERS],FACT_ORDERS[[#This Row],[WD_CUSTOMERS]])&gt;=8000, "Premium",
    TRUE, "Regular"
)</f>
        <v>Regular</v>
      </c>
      <c r="N1177" s="32" cm="1">
        <f t="array" ref="N1177">_xlfn.IFS(
   FACT_ORDERS[[#This Row],[TypeOfClient]]="VIP", 0.2,
   FACT_ORDERS[[#This Row],[TypeOfClient]]="Premium", 0.1,
   TRUE, 0
)</f>
        <v>0</v>
      </c>
      <c r="O1177" s="31" cm="1">
        <f t="array" ref="O1177">_xlfn.IFS(
   FACT_ORDERS[[#This Row],[TotalAmount]]&gt;1500, 0.15,
   FACT_ORDERS[[#This Row],[TotalAmount]]&gt;1000, 0.1,
   FACT_ORDERS[[#This Row],[TotalAmount]]&gt;500, 0.05,
   TRUE, 0
)</f>
        <v>0</v>
      </c>
      <c r="P1177" s="28">
        <f xml:space="preserve"> FACT_ORDERS[[#This Row],[TotalAmount]] * (1 - (FACT_ORDERS[[#This Row],[ClientDiscount]] + FACT_ORDERS[[#This Row],[OrderDiscount]]) )</f>
        <v>120</v>
      </c>
      <c r="Q1177" s="28">
        <f>FACT_ORDERS[[#This Row],[TotalAmountWithDiscount]]+FACT_ORDERS[[#This Row],[DeliveryCost]]</f>
        <v>155</v>
      </c>
      <c r="R1177" s="35">
        <v>45408</v>
      </c>
      <c r="S1177" s="35" t="str">
        <f>IF(NETWORKDAYS(FACT_ORDERS[[#This Row],[Order-Date]], FACT_ORDERS[[#This Row],[ArrivalDate ]]) &gt; 10, "Late", "On Time")</f>
        <v>On Time</v>
      </c>
    </row>
    <row r="1178" spans="1:19" x14ac:dyDescent="0.3">
      <c r="A1178" s="12">
        <v>6176</v>
      </c>
      <c r="B1178" s="12">
        <v>285</v>
      </c>
      <c r="C1178" s="12">
        <v>10762</v>
      </c>
      <c r="D1178" s="12">
        <v>1177</v>
      </c>
      <c r="E1178" s="12" t="s">
        <v>244</v>
      </c>
      <c r="F1178" s="13">
        <v>45398</v>
      </c>
      <c r="G1178" s="26" t="s">
        <v>11815</v>
      </c>
      <c r="H1178" s="12">
        <v>11</v>
      </c>
      <c r="I1178" s="28">
        <f>VLOOKUP(B:B,DIM_PRODUCTS!A:F,5,FALSE)</f>
        <v>26</v>
      </c>
      <c r="J1178" s="28">
        <f>FACT_ORDERS[[#This Row],[ProductPrice]]*FACT_ORDERS[[#This Row],[Quantity]]</f>
        <v>286</v>
      </c>
      <c r="K1178" s="12" t="str">
        <f>VLOOKUP(C:C,DIM_CUSTOMERS!A:G,7,FALSE)</f>
        <v>Spain</v>
      </c>
      <c r="L1178" s="30" cm="1">
        <f t="array" ref="L1178">_xlfn.IFS(
    AND(FACT_ORDERS[[#This Row],[DeliveryMehtod]]="shippment",FACT_ORDERS[[#This Row],[TotalAmount]]&gt;=200), 0,
    AND(FACT_ORDERS[[#This Row],[DeliveryMehtod]]="pickup"), 15,
    AND(FACT_ORDERS[[#This Row],[DeliveryMehtod]]="shippment",FACT_ORDERS[[#This Row],[TotalAmount]]&lt;200), 35
)</f>
        <v>0</v>
      </c>
      <c r="M1178" s="12" t="str" cm="1">
        <f t="array" ref="M1178">_xlfn.IFS(
    SUMIFS(FACT_ORDERS[TotalAmount], FACT_ORDERS[WD_CUSTOMERS],FACT_ORDERS[[#This Row],[WD_CUSTOMERS]])&gt;=15000, "VIP",
    SUMIFS(FACT_ORDERS[TotalAmount], FACT_ORDERS[WD_CUSTOMERS],FACT_ORDERS[[#This Row],[WD_CUSTOMERS]])&gt;=8000, "Premium",
    TRUE, "Regular"
)</f>
        <v>Regular</v>
      </c>
      <c r="N1178" s="32" cm="1">
        <f t="array" ref="N1178">_xlfn.IFS(
   FACT_ORDERS[[#This Row],[TypeOfClient]]="VIP", 0.2,
   FACT_ORDERS[[#This Row],[TypeOfClient]]="Premium", 0.1,
   TRUE, 0
)</f>
        <v>0</v>
      </c>
      <c r="O1178" s="31" cm="1">
        <f t="array" ref="O1178">_xlfn.IFS(
   FACT_ORDERS[[#This Row],[TotalAmount]]&gt;1500, 0.15,
   FACT_ORDERS[[#This Row],[TotalAmount]]&gt;1000, 0.1,
   FACT_ORDERS[[#This Row],[TotalAmount]]&gt;500, 0.05,
   TRUE, 0
)</f>
        <v>0</v>
      </c>
      <c r="P1178" s="28">
        <f xml:space="preserve"> FACT_ORDERS[[#This Row],[TotalAmount]] * (1 - (FACT_ORDERS[[#This Row],[ClientDiscount]] + FACT_ORDERS[[#This Row],[OrderDiscount]]) )</f>
        <v>286</v>
      </c>
      <c r="Q1178" s="28">
        <f>FACT_ORDERS[[#This Row],[TotalAmountWithDiscount]]+FACT_ORDERS[[#This Row],[DeliveryCost]]</f>
        <v>286</v>
      </c>
      <c r="R1178" s="35">
        <v>45409</v>
      </c>
      <c r="S1178" s="35" t="str">
        <f>IF(NETWORKDAYS(FACT_ORDERS[[#This Row],[Order-Date]], FACT_ORDERS[[#This Row],[ArrivalDate ]]) &gt; 10, "Late", "On Time")</f>
        <v>On Time</v>
      </c>
    </row>
    <row r="1179" spans="1:19" x14ac:dyDescent="0.3">
      <c r="A1179" s="12">
        <v>6177</v>
      </c>
      <c r="B1179" s="12">
        <v>294</v>
      </c>
      <c r="C1179" s="12">
        <v>10762</v>
      </c>
      <c r="D1179" s="12">
        <v>1178</v>
      </c>
      <c r="E1179" s="12" t="s">
        <v>243</v>
      </c>
      <c r="F1179" s="13">
        <v>45521</v>
      </c>
      <c r="G1179" s="26" t="s">
        <v>11816</v>
      </c>
      <c r="H1179" s="12">
        <v>15</v>
      </c>
      <c r="I1179" s="28">
        <f>VLOOKUP(B:B,DIM_PRODUCTS!A:F,5,FALSE)</f>
        <v>8</v>
      </c>
      <c r="J1179" s="28">
        <f>FACT_ORDERS[[#This Row],[ProductPrice]]*FACT_ORDERS[[#This Row],[Quantity]]</f>
        <v>120</v>
      </c>
      <c r="K1179" s="12" t="str">
        <f>VLOOKUP(C:C,DIM_CUSTOMERS!A:G,7,FALSE)</f>
        <v>Spain</v>
      </c>
      <c r="L1179" s="30" cm="1">
        <f t="array" ref="L1179">_xlfn.IFS(
    AND(FACT_ORDERS[[#This Row],[DeliveryMehtod]]="shippment",FACT_ORDERS[[#This Row],[TotalAmount]]&gt;=200), 0,
    AND(FACT_ORDERS[[#This Row],[DeliveryMehtod]]="pickup"), 15,
    AND(FACT_ORDERS[[#This Row],[DeliveryMehtod]]="shippment",FACT_ORDERS[[#This Row],[TotalAmount]]&lt;200), 35
)</f>
        <v>15</v>
      </c>
      <c r="M1179" s="12" t="str" cm="1">
        <f t="array" ref="M1179">_xlfn.IFS(
    SUMIFS(FACT_ORDERS[TotalAmount], FACT_ORDERS[WD_CUSTOMERS],FACT_ORDERS[[#This Row],[WD_CUSTOMERS]])&gt;=15000, "VIP",
    SUMIFS(FACT_ORDERS[TotalAmount], FACT_ORDERS[WD_CUSTOMERS],FACT_ORDERS[[#This Row],[WD_CUSTOMERS]])&gt;=8000, "Premium",
    TRUE, "Regular"
)</f>
        <v>Regular</v>
      </c>
      <c r="N1179" s="32" cm="1">
        <f t="array" ref="N1179">_xlfn.IFS(
   FACT_ORDERS[[#This Row],[TypeOfClient]]="VIP", 0.2,
   FACT_ORDERS[[#This Row],[TypeOfClient]]="Premium", 0.1,
   TRUE, 0
)</f>
        <v>0</v>
      </c>
      <c r="O1179" s="31" cm="1">
        <f t="array" ref="O1179">_xlfn.IFS(
   FACT_ORDERS[[#This Row],[TotalAmount]]&gt;1500, 0.15,
   FACT_ORDERS[[#This Row],[TotalAmount]]&gt;1000, 0.1,
   FACT_ORDERS[[#This Row],[TotalAmount]]&gt;500, 0.05,
   TRUE, 0
)</f>
        <v>0</v>
      </c>
      <c r="P1179" s="28">
        <f xml:space="preserve"> FACT_ORDERS[[#This Row],[TotalAmount]] * (1 - (FACT_ORDERS[[#This Row],[ClientDiscount]] + FACT_ORDERS[[#This Row],[OrderDiscount]]) )</f>
        <v>120</v>
      </c>
      <c r="Q1179" s="28">
        <f>FACT_ORDERS[[#This Row],[TotalAmountWithDiscount]]+FACT_ORDERS[[#This Row],[DeliveryCost]]</f>
        <v>135</v>
      </c>
      <c r="R1179" s="35">
        <v>45532</v>
      </c>
      <c r="S1179" s="35" t="str">
        <f>IF(NETWORKDAYS(FACT_ORDERS[[#This Row],[Order-Date]], FACT_ORDERS[[#This Row],[ArrivalDate ]]) &gt; 10, "Late", "On Time")</f>
        <v>On Time</v>
      </c>
    </row>
    <row r="1180" spans="1:19" x14ac:dyDescent="0.3">
      <c r="A1180" s="12">
        <v>6178</v>
      </c>
      <c r="B1180" s="12">
        <v>285</v>
      </c>
      <c r="C1180" s="12">
        <v>10762</v>
      </c>
      <c r="D1180" s="12">
        <v>1179</v>
      </c>
      <c r="E1180" s="12" t="s">
        <v>243</v>
      </c>
      <c r="F1180" s="13">
        <v>45521</v>
      </c>
      <c r="G1180" s="26" t="s">
        <v>11817</v>
      </c>
      <c r="H1180" s="12">
        <v>10</v>
      </c>
      <c r="I1180" s="28">
        <f>VLOOKUP(B:B,DIM_PRODUCTS!A:F,5,FALSE)</f>
        <v>26</v>
      </c>
      <c r="J1180" s="28">
        <f>FACT_ORDERS[[#This Row],[ProductPrice]]*FACT_ORDERS[[#This Row],[Quantity]]</f>
        <v>260</v>
      </c>
      <c r="K1180" s="12" t="str">
        <f>VLOOKUP(C:C,DIM_CUSTOMERS!A:G,7,FALSE)</f>
        <v>Spain</v>
      </c>
      <c r="L1180" s="30" cm="1">
        <f t="array" ref="L1180">_xlfn.IFS(
    AND(FACT_ORDERS[[#This Row],[DeliveryMehtod]]="shippment",FACT_ORDERS[[#This Row],[TotalAmount]]&gt;=200), 0,
    AND(FACT_ORDERS[[#This Row],[DeliveryMehtod]]="pickup"), 15,
    AND(FACT_ORDERS[[#This Row],[DeliveryMehtod]]="shippment",FACT_ORDERS[[#This Row],[TotalAmount]]&lt;200), 35
)</f>
        <v>15</v>
      </c>
      <c r="M1180" s="12" t="str" cm="1">
        <f t="array" ref="M1180">_xlfn.IFS(
    SUMIFS(FACT_ORDERS[TotalAmount], FACT_ORDERS[WD_CUSTOMERS],FACT_ORDERS[[#This Row],[WD_CUSTOMERS]])&gt;=15000, "VIP",
    SUMIFS(FACT_ORDERS[TotalAmount], FACT_ORDERS[WD_CUSTOMERS],FACT_ORDERS[[#This Row],[WD_CUSTOMERS]])&gt;=8000, "Premium",
    TRUE, "Regular"
)</f>
        <v>Regular</v>
      </c>
      <c r="N1180" s="32" cm="1">
        <f t="array" ref="N1180">_xlfn.IFS(
   FACT_ORDERS[[#This Row],[TypeOfClient]]="VIP", 0.2,
   FACT_ORDERS[[#This Row],[TypeOfClient]]="Premium", 0.1,
   TRUE, 0
)</f>
        <v>0</v>
      </c>
      <c r="O1180" s="31" cm="1">
        <f t="array" ref="O1180">_xlfn.IFS(
   FACT_ORDERS[[#This Row],[TotalAmount]]&gt;1500, 0.15,
   FACT_ORDERS[[#This Row],[TotalAmount]]&gt;1000, 0.1,
   FACT_ORDERS[[#This Row],[TotalAmount]]&gt;500, 0.05,
   TRUE, 0
)</f>
        <v>0</v>
      </c>
      <c r="P1180" s="28">
        <f xml:space="preserve"> FACT_ORDERS[[#This Row],[TotalAmount]] * (1 - (FACT_ORDERS[[#This Row],[ClientDiscount]] + FACT_ORDERS[[#This Row],[OrderDiscount]]) )</f>
        <v>260</v>
      </c>
      <c r="Q1180" s="28">
        <f>FACT_ORDERS[[#This Row],[TotalAmountWithDiscount]]+FACT_ORDERS[[#This Row],[DeliveryCost]]</f>
        <v>275</v>
      </c>
      <c r="R1180" s="35">
        <v>45528</v>
      </c>
      <c r="S1180" s="35" t="str">
        <f>IF(NETWORKDAYS(FACT_ORDERS[[#This Row],[Order-Date]], FACT_ORDERS[[#This Row],[ArrivalDate ]]) &gt; 10, "Late", "On Time")</f>
        <v>On Time</v>
      </c>
    </row>
    <row r="1181" spans="1:19" x14ac:dyDescent="0.3">
      <c r="A1181" s="12">
        <v>6179</v>
      </c>
      <c r="B1181" s="12">
        <v>294</v>
      </c>
      <c r="C1181" s="12">
        <v>10762</v>
      </c>
      <c r="D1181" s="12">
        <v>1180</v>
      </c>
      <c r="E1181" s="12" t="s">
        <v>244</v>
      </c>
      <c r="F1181" s="13">
        <v>45328</v>
      </c>
      <c r="G1181" s="26" t="s">
        <v>3896</v>
      </c>
      <c r="H1181" s="12">
        <v>19</v>
      </c>
      <c r="I1181" s="28">
        <f>VLOOKUP(B:B,DIM_PRODUCTS!A:F,5,FALSE)</f>
        <v>8</v>
      </c>
      <c r="J1181" s="28">
        <f>FACT_ORDERS[[#This Row],[ProductPrice]]*FACT_ORDERS[[#This Row],[Quantity]]</f>
        <v>152</v>
      </c>
      <c r="K1181" s="12" t="str">
        <f>VLOOKUP(C:C,DIM_CUSTOMERS!A:G,7,FALSE)</f>
        <v>Spain</v>
      </c>
      <c r="L1181" s="30" cm="1">
        <f t="array" ref="L1181">_xlfn.IFS(
    AND(FACT_ORDERS[[#This Row],[DeliveryMehtod]]="shippment",FACT_ORDERS[[#This Row],[TotalAmount]]&gt;=200), 0,
    AND(FACT_ORDERS[[#This Row],[DeliveryMehtod]]="pickup"), 15,
    AND(FACT_ORDERS[[#This Row],[DeliveryMehtod]]="shippment",FACT_ORDERS[[#This Row],[TotalAmount]]&lt;200), 35
)</f>
        <v>35</v>
      </c>
      <c r="M1181" s="12" t="str" cm="1">
        <f t="array" ref="M1181">_xlfn.IFS(
    SUMIFS(FACT_ORDERS[TotalAmount], FACT_ORDERS[WD_CUSTOMERS],FACT_ORDERS[[#This Row],[WD_CUSTOMERS]])&gt;=15000, "VIP",
    SUMIFS(FACT_ORDERS[TotalAmount], FACT_ORDERS[WD_CUSTOMERS],FACT_ORDERS[[#This Row],[WD_CUSTOMERS]])&gt;=8000, "Premium",
    TRUE, "Regular"
)</f>
        <v>Regular</v>
      </c>
      <c r="N1181" s="32" cm="1">
        <f t="array" ref="N1181">_xlfn.IFS(
   FACT_ORDERS[[#This Row],[TypeOfClient]]="VIP", 0.2,
   FACT_ORDERS[[#This Row],[TypeOfClient]]="Premium", 0.1,
   TRUE, 0
)</f>
        <v>0</v>
      </c>
      <c r="O1181" s="31" cm="1">
        <f t="array" ref="O1181">_xlfn.IFS(
   FACT_ORDERS[[#This Row],[TotalAmount]]&gt;1500, 0.15,
   FACT_ORDERS[[#This Row],[TotalAmount]]&gt;1000, 0.1,
   FACT_ORDERS[[#This Row],[TotalAmount]]&gt;500, 0.05,
   TRUE, 0
)</f>
        <v>0</v>
      </c>
      <c r="P1181" s="28">
        <f xml:space="preserve"> FACT_ORDERS[[#This Row],[TotalAmount]] * (1 - (FACT_ORDERS[[#This Row],[ClientDiscount]] + FACT_ORDERS[[#This Row],[OrderDiscount]]) )</f>
        <v>152</v>
      </c>
      <c r="Q1181" s="28">
        <f>FACT_ORDERS[[#This Row],[TotalAmountWithDiscount]]+FACT_ORDERS[[#This Row],[DeliveryCost]]</f>
        <v>187</v>
      </c>
      <c r="R1181" s="35">
        <v>45336</v>
      </c>
      <c r="S1181" s="35" t="str">
        <f>IF(NETWORKDAYS(FACT_ORDERS[[#This Row],[Order-Date]], FACT_ORDERS[[#This Row],[ArrivalDate ]]) &gt; 10, "Late", "On Time")</f>
        <v>On Time</v>
      </c>
    </row>
    <row r="1182" spans="1:19" x14ac:dyDescent="0.3">
      <c r="A1182" s="12">
        <v>6180</v>
      </c>
      <c r="B1182" s="12">
        <v>276</v>
      </c>
      <c r="C1182" s="12">
        <v>10762</v>
      </c>
      <c r="D1182" s="12">
        <v>1181</v>
      </c>
      <c r="E1182" s="12" t="s">
        <v>243</v>
      </c>
      <c r="F1182" s="13">
        <v>45328</v>
      </c>
      <c r="G1182" s="26" t="s">
        <v>11818</v>
      </c>
      <c r="H1182" s="12">
        <v>36</v>
      </c>
      <c r="I1182" s="28">
        <f>VLOOKUP(B:B,DIM_PRODUCTS!A:F,5,FALSE)</f>
        <v>28</v>
      </c>
      <c r="J1182" s="28">
        <f>FACT_ORDERS[[#This Row],[ProductPrice]]*FACT_ORDERS[[#This Row],[Quantity]]</f>
        <v>1008</v>
      </c>
      <c r="K1182" s="12" t="str">
        <f>VLOOKUP(C:C,DIM_CUSTOMERS!A:G,7,FALSE)</f>
        <v>Spain</v>
      </c>
      <c r="L1182" s="30" cm="1">
        <f t="array" ref="L1182">_xlfn.IFS(
    AND(FACT_ORDERS[[#This Row],[DeliveryMehtod]]="shippment",FACT_ORDERS[[#This Row],[TotalAmount]]&gt;=200), 0,
    AND(FACT_ORDERS[[#This Row],[DeliveryMehtod]]="pickup"), 15,
    AND(FACT_ORDERS[[#This Row],[DeliveryMehtod]]="shippment",FACT_ORDERS[[#This Row],[TotalAmount]]&lt;200), 35
)</f>
        <v>15</v>
      </c>
      <c r="M1182" s="12" t="str" cm="1">
        <f t="array" ref="M1182">_xlfn.IFS(
    SUMIFS(FACT_ORDERS[TotalAmount], FACT_ORDERS[WD_CUSTOMERS],FACT_ORDERS[[#This Row],[WD_CUSTOMERS]])&gt;=15000, "VIP",
    SUMIFS(FACT_ORDERS[TotalAmount], FACT_ORDERS[WD_CUSTOMERS],FACT_ORDERS[[#This Row],[WD_CUSTOMERS]])&gt;=8000, "Premium",
    TRUE, "Regular"
)</f>
        <v>Regular</v>
      </c>
      <c r="N1182" s="32" cm="1">
        <f t="array" ref="N1182">_xlfn.IFS(
   FACT_ORDERS[[#This Row],[TypeOfClient]]="VIP", 0.2,
   FACT_ORDERS[[#This Row],[TypeOfClient]]="Premium", 0.1,
   TRUE, 0
)</f>
        <v>0</v>
      </c>
      <c r="O1182" s="31" cm="1">
        <f t="array" ref="O1182">_xlfn.IFS(
   FACT_ORDERS[[#This Row],[TotalAmount]]&gt;1500, 0.15,
   FACT_ORDERS[[#This Row],[TotalAmount]]&gt;1000, 0.1,
   FACT_ORDERS[[#This Row],[TotalAmount]]&gt;500, 0.05,
   TRUE, 0
)</f>
        <v>0.1</v>
      </c>
      <c r="P1182" s="28">
        <f xml:space="preserve"> FACT_ORDERS[[#This Row],[TotalAmount]] * (1 - (FACT_ORDERS[[#This Row],[ClientDiscount]] + FACT_ORDERS[[#This Row],[OrderDiscount]]) )</f>
        <v>907.2</v>
      </c>
      <c r="Q1182" s="28">
        <f>FACT_ORDERS[[#This Row],[TotalAmountWithDiscount]]+FACT_ORDERS[[#This Row],[DeliveryCost]]</f>
        <v>922.2</v>
      </c>
      <c r="R1182" s="35">
        <v>45335</v>
      </c>
      <c r="S1182" s="35" t="str">
        <f>IF(NETWORKDAYS(FACT_ORDERS[[#This Row],[Order-Date]], FACT_ORDERS[[#This Row],[ArrivalDate ]]) &gt; 10, "Late", "On Time")</f>
        <v>On Time</v>
      </c>
    </row>
    <row r="1183" spans="1:19" x14ac:dyDescent="0.3">
      <c r="A1183" s="12">
        <v>6181</v>
      </c>
      <c r="B1183" s="12">
        <v>285</v>
      </c>
      <c r="C1183" s="12">
        <v>10762</v>
      </c>
      <c r="D1183" s="12">
        <v>1182</v>
      </c>
      <c r="E1183" s="12" t="s">
        <v>243</v>
      </c>
      <c r="F1183" s="13">
        <v>45328</v>
      </c>
      <c r="G1183" s="26" t="s">
        <v>11819</v>
      </c>
      <c r="H1183" s="12">
        <v>9</v>
      </c>
      <c r="I1183" s="28">
        <f>VLOOKUP(B:B,DIM_PRODUCTS!A:F,5,FALSE)</f>
        <v>26</v>
      </c>
      <c r="J1183" s="28">
        <f>FACT_ORDERS[[#This Row],[ProductPrice]]*FACT_ORDERS[[#This Row],[Quantity]]</f>
        <v>234</v>
      </c>
      <c r="K1183" s="12" t="str">
        <f>VLOOKUP(C:C,DIM_CUSTOMERS!A:G,7,FALSE)</f>
        <v>Spain</v>
      </c>
      <c r="L1183" s="30" cm="1">
        <f t="array" ref="L1183">_xlfn.IFS(
    AND(FACT_ORDERS[[#This Row],[DeliveryMehtod]]="shippment",FACT_ORDERS[[#This Row],[TotalAmount]]&gt;=200), 0,
    AND(FACT_ORDERS[[#This Row],[DeliveryMehtod]]="pickup"), 15,
    AND(FACT_ORDERS[[#This Row],[DeliveryMehtod]]="shippment",FACT_ORDERS[[#This Row],[TotalAmount]]&lt;200), 35
)</f>
        <v>15</v>
      </c>
      <c r="M1183" s="12" t="str" cm="1">
        <f t="array" ref="M1183">_xlfn.IFS(
    SUMIFS(FACT_ORDERS[TotalAmount], FACT_ORDERS[WD_CUSTOMERS],FACT_ORDERS[[#This Row],[WD_CUSTOMERS]])&gt;=15000, "VIP",
    SUMIFS(FACT_ORDERS[TotalAmount], FACT_ORDERS[WD_CUSTOMERS],FACT_ORDERS[[#This Row],[WD_CUSTOMERS]])&gt;=8000, "Premium",
    TRUE, "Regular"
)</f>
        <v>Regular</v>
      </c>
      <c r="N1183" s="32" cm="1">
        <f t="array" ref="N1183">_xlfn.IFS(
   FACT_ORDERS[[#This Row],[TypeOfClient]]="VIP", 0.2,
   FACT_ORDERS[[#This Row],[TypeOfClient]]="Premium", 0.1,
   TRUE, 0
)</f>
        <v>0</v>
      </c>
      <c r="O1183" s="31" cm="1">
        <f t="array" ref="O1183">_xlfn.IFS(
   FACT_ORDERS[[#This Row],[TotalAmount]]&gt;1500, 0.15,
   FACT_ORDERS[[#This Row],[TotalAmount]]&gt;1000, 0.1,
   FACT_ORDERS[[#This Row],[TotalAmount]]&gt;500, 0.05,
   TRUE, 0
)</f>
        <v>0</v>
      </c>
      <c r="P1183" s="28">
        <f xml:space="preserve"> FACT_ORDERS[[#This Row],[TotalAmount]] * (1 - (FACT_ORDERS[[#This Row],[ClientDiscount]] + FACT_ORDERS[[#This Row],[OrderDiscount]]) )</f>
        <v>234</v>
      </c>
      <c r="Q1183" s="28">
        <f>FACT_ORDERS[[#This Row],[TotalAmountWithDiscount]]+FACT_ORDERS[[#This Row],[DeliveryCost]]</f>
        <v>249</v>
      </c>
      <c r="R1183" s="35">
        <v>45336</v>
      </c>
      <c r="S1183" s="35" t="str">
        <f>IF(NETWORKDAYS(FACT_ORDERS[[#This Row],[Order-Date]], FACT_ORDERS[[#This Row],[ArrivalDate ]]) &gt; 10, "Late", "On Time")</f>
        <v>On Time</v>
      </c>
    </row>
    <row r="1184" spans="1:19" x14ac:dyDescent="0.3">
      <c r="A1184" s="12">
        <v>6182</v>
      </c>
      <c r="B1184" s="12">
        <v>294</v>
      </c>
      <c r="C1184" s="12">
        <v>10762</v>
      </c>
      <c r="D1184" s="12">
        <v>1183</v>
      </c>
      <c r="E1184" s="12" t="s">
        <v>243</v>
      </c>
      <c r="F1184" s="13">
        <v>45448</v>
      </c>
      <c r="G1184" s="26" t="s">
        <v>11820</v>
      </c>
      <c r="H1184" s="12">
        <v>17</v>
      </c>
      <c r="I1184" s="28">
        <f>VLOOKUP(B:B,DIM_PRODUCTS!A:F,5,FALSE)</f>
        <v>8</v>
      </c>
      <c r="J1184" s="28">
        <f>FACT_ORDERS[[#This Row],[ProductPrice]]*FACT_ORDERS[[#This Row],[Quantity]]</f>
        <v>136</v>
      </c>
      <c r="K1184" s="12" t="str">
        <f>VLOOKUP(C:C,DIM_CUSTOMERS!A:G,7,FALSE)</f>
        <v>Spain</v>
      </c>
      <c r="L1184" s="30" cm="1">
        <f t="array" ref="L1184">_xlfn.IFS(
    AND(FACT_ORDERS[[#This Row],[DeliveryMehtod]]="shippment",FACT_ORDERS[[#This Row],[TotalAmount]]&gt;=200), 0,
    AND(FACT_ORDERS[[#This Row],[DeliveryMehtod]]="pickup"), 15,
    AND(FACT_ORDERS[[#This Row],[DeliveryMehtod]]="shippment",FACT_ORDERS[[#This Row],[TotalAmount]]&lt;200), 35
)</f>
        <v>15</v>
      </c>
      <c r="M1184" s="12" t="str" cm="1">
        <f t="array" ref="M1184">_xlfn.IFS(
    SUMIFS(FACT_ORDERS[TotalAmount], FACT_ORDERS[WD_CUSTOMERS],FACT_ORDERS[[#This Row],[WD_CUSTOMERS]])&gt;=15000, "VIP",
    SUMIFS(FACT_ORDERS[TotalAmount], FACT_ORDERS[WD_CUSTOMERS],FACT_ORDERS[[#This Row],[WD_CUSTOMERS]])&gt;=8000, "Premium",
    TRUE, "Regular"
)</f>
        <v>Regular</v>
      </c>
      <c r="N1184" s="32" cm="1">
        <f t="array" ref="N1184">_xlfn.IFS(
   FACT_ORDERS[[#This Row],[TypeOfClient]]="VIP", 0.2,
   FACT_ORDERS[[#This Row],[TypeOfClient]]="Premium", 0.1,
   TRUE, 0
)</f>
        <v>0</v>
      </c>
      <c r="O1184" s="31" cm="1">
        <f t="array" ref="O1184">_xlfn.IFS(
   FACT_ORDERS[[#This Row],[TotalAmount]]&gt;1500, 0.15,
   FACT_ORDERS[[#This Row],[TotalAmount]]&gt;1000, 0.1,
   FACT_ORDERS[[#This Row],[TotalAmount]]&gt;500, 0.05,
   TRUE, 0
)</f>
        <v>0</v>
      </c>
      <c r="P1184" s="28">
        <f xml:space="preserve"> FACT_ORDERS[[#This Row],[TotalAmount]] * (1 - (FACT_ORDERS[[#This Row],[ClientDiscount]] + FACT_ORDERS[[#This Row],[OrderDiscount]]) )</f>
        <v>136</v>
      </c>
      <c r="Q1184" s="28">
        <f>FACT_ORDERS[[#This Row],[TotalAmountWithDiscount]]+FACT_ORDERS[[#This Row],[DeliveryCost]]</f>
        <v>151</v>
      </c>
      <c r="R1184" s="35">
        <v>45458</v>
      </c>
      <c r="S1184" s="35" t="str">
        <f>IF(NETWORKDAYS(FACT_ORDERS[[#This Row],[Order-Date]], FACT_ORDERS[[#This Row],[ArrivalDate ]]) &gt; 10, "Late", "On Time")</f>
        <v>On Time</v>
      </c>
    </row>
    <row r="1185" spans="1:19" x14ac:dyDescent="0.3">
      <c r="A1185" s="12">
        <v>6183</v>
      </c>
      <c r="B1185" s="12">
        <v>276</v>
      </c>
      <c r="C1185" s="12">
        <v>10762</v>
      </c>
      <c r="D1185" s="12">
        <v>1184</v>
      </c>
      <c r="E1185" s="12" t="s">
        <v>243</v>
      </c>
      <c r="F1185" s="13">
        <v>45448</v>
      </c>
      <c r="G1185" s="26" t="s">
        <v>11821</v>
      </c>
      <c r="H1185" s="12">
        <v>28</v>
      </c>
      <c r="I1185" s="28">
        <f>VLOOKUP(B:B,DIM_PRODUCTS!A:F,5,FALSE)</f>
        <v>28</v>
      </c>
      <c r="J1185" s="28">
        <f>FACT_ORDERS[[#This Row],[ProductPrice]]*FACT_ORDERS[[#This Row],[Quantity]]</f>
        <v>784</v>
      </c>
      <c r="K1185" s="12" t="str">
        <f>VLOOKUP(C:C,DIM_CUSTOMERS!A:G,7,FALSE)</f>
        <v>Spain</v>
      </c>
      <c r="L1185" s="30" cm="1">
        <f t="array" ref="L1185">_xlfn.IFS(
    AND(FACT_ORDERS[[#This Row],[DeliveryMehtod]]="shippment",FACT_ORDERS[[#This Row],[TotalAmount]]&gt;=200), 0,
    AND(FACT_ORDERS[[#This Row],[DeliveryMehtod]]="pickup"), 15,
    AND(FACT_ORDERS[[#This Row],[DeliveryMehtod]]="shippment",FACT_ORDERS[[#This Row],[TotalAmount]]&lt;200), 35
)</f>
        <v>15</v>
      </c>
      <c r="M1185" s="12" t="str" cm="1">
        <f t="array" ref="M1185">_xlfn.IFS(
    SUMIFS(FACT_ORDERS[TotalAmount], FACT_ORDERS[WD_CUSTOMERS],FACT_ORDERS[[#This Row],[WD_CUSTOMERS]])&gt;=15000, "VIP",
    SUMIFS(FACT_ORDERS[TotalAmount], FACT_ORDERS[WD_CUSTOMERS],FACT_ORDERS[[#This Row],[WD_CUSTOMERS]])&gt;=8000, "Premium",
    TRUE, "Regular"
)</f>
        <v>Regular</v>
      </c>
      <c r="N1185" s="32" cm="1">
        <f t="array" ref="N1185">_xlfn.IFS(
   FACT_ORDERS[[#This Row],[TypeOfClient]]="VIP", 0.2,
   FACT_ORDERS[[#This Row],[TypeOfClient]]="Premium", 0.1,
   TRUE, 0
)</f>
        <v>0</v>
      </c>
      <c r="O1185" s="31" cm="1">
        <f t="array" ref="O1185">_xlfn.IFS(
   FACT_ORDERS[[#This Row],[TotalAmount]]&gt;1500, 0.15,
   FACT_ORDERS[[#This Row],[TotalAmount]]&gt;1000, 0.1,
   FACT_ORDERS[[#This Row],[TotalAmount]]&gt;500, 0.05,
   TRUE, 0
)</f>
        <v>0.05</v>
      </c>
      <c r="P1185" s="28">
        <f xml:space="preserve"> FACT_ORDERS[[#This Row],[TotalAmount]] * (1 - (FACT_ORDERS[[#This Row],[ClientDiscount]] + FACT_ORDERS[[#This Row],[OrderDiscount]]) )</f>
        <v>744.8</v>
      </c>
      <c r="Q1185" s="28">
        <f>FACT_ORDERS[[#This Row],[TotalAmountWithDiscount]]+FACT_ORDERS[[#This Row],[DeliveryCost]]</f>
        <v>759.8</v>
      </c>
      <c r="R1185" s="35">
        <v>45455</v>
      </c>
      <c r="S1185" s="35" t="str">
        <f>IF(NETWORKDAYS(FACT_ORDERS[[#This Row],[Order-Date]], FACT_ORDERS[[#This Row],[ArrivalDate ]]) &gt; 10, "Late", "On Time")</f>
        <v>On Time</v>
      </c>
    </row>
    <row r="1186" spans="1:19" x14ac:dyDescent="0.3">
      <c r="A1186" s="12">
        <v>6184</v>
      </c>
      <c r="B1186" s="12">
        <v>285</v>
      </c>
      <c r="C1186" s="12">
        <v>10762</v>
      </c>
      <c r="D1186" s="12">
        <v>1185</v>
      </c>
      <c r="E1186" s="12" t="s">
        <v>244</v>
      </c>
      <c r="F1186" s="13">
        <v>45448</v>
      </c>
      <c r="G1186" s="26" t="s">
        <v>11822</v>
      </c>
      <c r="H1186" s="12">
        <v>11</v>
      </c>
      <c r="I1186" s="28">
        <f>VLOOKUP(B:B,DIM_PRODUCTS!A:F,5,FALSE)</f>
        <v>26</v>
      </c>
      <c r="J1186" s="28">
        <f>FACT_ORDERS[[#This Row],[ProductPrice]]*FACT_ORDERS[[#This Row],[Quantity]]</f>
        <v>286</v>
      </c>
      <c r="K1186" s="12" t="str">
        <f>VLOOKUP(C:C,DIM_CUSTOMERS!A:G,7,FALSE)</f>
        <v>Spain</v>
      </c>
      <c r="L1186" s="30" cm="1">
        <f t="array" ref="L1186">_xlfn.IFS(
    AND(FACT_ORDERS[[#This Row],[DeliveryMehtod]]="shippment",FACT_ORDERS[[#This Row],[TotalAmount]]&gt;=200), 0,
    AND(FACT_ORDERS[[#This Row],[DeliveryMehtod]]="pickup"), 15,
    AND(FACT_ORDERS[[#This Row],[DeliveryMehtod]]="shippment",FACT_ORDERS[[#This Row],[TotalAmount]]&lt;200), 35
)</f>
        <v>0</v>
      </c>
      <c r="M1186" s="12" t="str" cm="1">
        <f t="array" ref="M1186">_xlfn.IFS(
    SUMIFS(FACT_ORDERS[TotalAmount], FACT_ORDERS[WD_CUSTOMERS],FACT_ORDERS[[#This Row],[WD_CUSTOMERS]])&gt;=15000, "VIP",
    SUMIFS(FACT_ORDERS[TotalAmount], FACT_ORDERS[WD_CUSTOMERS],FACT_ORDERS[[#This Row],[WD_CUSTOMERS]])&gt;=8000, "Premium",
    TRUE, "Regular"
)</f>
        <v>Regular</v>
      </c>
      <c r="N1186" s="32" cm="1">
        <f t="array" ref="N1186">_xlfn.IFS(
   FACT_ORDERS[[#This Row],[TypeOfClient]]="VIP", 0.2,
   FACT_ORDERS[[#This Row],[TypeOfClient]]="Premium", 0.1,
   TRUE, 0
)</f>
        <v>0</v>
      </c>
      <c r="O1186" s="31" cm="1">
        <f t="array" ref="O1186">_xlfn.IFS(
   FACT_ORDERS[[#This Row],[TotalAmount]]&gt;1500, 0.15,
   FACT_ORDERS[[#This Row],[TotalAmount]]&gt;1000, 0.1,
   FACT_ORDERS[[#This Row],[TotalAmount]]&gt;500, 0.05,
   TRUE, 0
)</f>
        <v>0</v>
      </c>
      <c r="P1186" s="28">
        <f xml:space="preserve"> FACT_ORDERS[[#This Row],[TotalAmount]] * (1 - (FACT_ORDERS[[#This Row],[ClientDiscount]] + FACT_ORDERS[[#This Row],[OrderDiscount]]) )</f>
        <v>286</v>
      </c>
      <c r="Q1186" s="28">
        <f>FACT_ORDERS[[#This Row],[TotalAmountWithDiscount]]+FACT_ORDERS[[#This Row],[DeliveryCost]]</f>
        <v>286</v>
      </c>
      <c r="R1186" s="35">
        <v>45457</v>
      </c>
      <c r="S1186" s="35" t="str">
        <f>IF(NETWORKDAYS(FACT_ORDERS[[#This Row],[Order-Date]], FACT_ORDERS[[#This Row],[ArrivalDate ]]) &gt; 10, "Late", "On Time")</f>
        <v>On Time</v>
      </c>
    </row>
    <row r="1187" spans="1:19" x14ac:dyDescent="0.3">
      <c r="A1187" s="12">
        <v>6185</v>
      </c>
      <c r="B1187" s="12">
        <v>222</v>
      </c>
      <c r="C1187" s="12">
        <v>10542</v>
      </c>
      <c r="D1187" s="12">
        <v>1186</v>
      </c>
      <c r="E1187" s="12" t="s">
        <v>243</v>
      </c>
      <c r="F1187" s="13">
        <v>45344</v>
      </c>
      <c r="G1187" s="26" t="s">
        <v>4294</v>
      </c>
      <c r="H1187" s="12">
        <v>31</v>
      </c>
      <c r="I1187" s="28">
        <f>VLOOKUP(B:B,DIM_PRODUCTS!A:F,5,FALSE)</f>
        <v>24</v>
      </c>
      <c r="J1187" s="28">
        <f>FACT_ORDERS[[#This Row],[ProductPrice]]*FACT_ORDERS[[#This Row],[Quantity]]</f>
        <v>744</v>
      </c>
      <c r="K1187" s="12" t="str">
        <f>VLOOKUP(C:C,DIM_CUSTOMERS!A:G,7,FALSE)</f>
        <v>South Korea</v>
      </c>
      <c r="L1187" s="30" cm="1">
        <f t="array" ref="L1187">_xlfn.IFS(
    AND(FACT_ORDERS[[#This Row],[DeliveryMehtod]]="shippment",FACT_ORDERS[[#This Row],[TotalAmount]]&gt;=200), 0,
    AND(FACT_ORDERS[[#This Row],[DeliveryMehtod]]="pickup"), 15,
    AND(FACT_ORDERS[[#This Row],[DeliveryMehtod]]="shippment",FACT_ORDERS[[#This Row],[TotalAmount]]&lt;200), 35
)</f>
        <v>15</v>
      </c>
      <c r="M1187" s="12" t="str" cm="1">
        <f t="array" ref="M1187">_xlfn.IFS(
    SUMIFS(FACT_ORDERS[TotalAmount], FACT_ORDERS[WD_CUSTOMERS],FACT_ORDERS[[#This Row],[WD_CUSTOMERS]])&gt;=15000, "VIP",
    SUMIFS(FACT_ORDERS[TotalAmount], FACT_ORDERS[WD_CUSTOMERS],FACT_ORDERS[[#This Row],[WD_CUSTOMERS]])&gt;=8000, "Premium",
    TRUE, "Regular"
)</f>
        <v>Premium</v>
      </c>
      <c r="N1187" s="32" cm="1">
        <f t="array" ref="N1187">_xlfn.IFS(
   FACT_ORDERS[[#This Row],[TypeOfClient]]="VIP", 0.2,
   FACT_ORDERS[[#This Row],[TypeOfClient]]="Premium", 0.1,
   TRUE, 0
)</f>
        <v>0.1</v>
      </c>
      <c r="O1187" s="31" cm="1">
        <f t="array" ref="O1187">_xlfn.IFS(
   FACT_ORDERS[[#This Row],[TotalAmount]]&gt;1500, 0.15,
   FACT_ORDERS[[#This Row],[TotalAmount]]&gt;1000, 0.1,
   FACT_ORDERS[[#This Row],[TotalAmount]]&gt;500, 0.05,
   TRUE, 0
)</f>
        <v>0.05</v>
      </c>
      <c r="P1187" s="28">
        <f xml:space="preserve"> FACT_ORDERS[[#This Row],[TotalAmount]] * (1 - (FACT_ORDERS[[#This Row],[ClientDiscount]] + FACT_ORDERS[[#This Row],[OrderDiscount]]) )</f>
        <v>632.4</v>
      </c>
      <c r="Q1187" s="28">
        <f>FACT_ORDERS[[#This Row],[TotalAmountWithDiscount]]+FACT_ORDERS[[#This Row],[DeliveryCost]]</f>
        <v>647.4</v>
      </c>
      <c r="R1187" s="35">
        <v>45352</v>
      </c>
      <c r="S1187" s="35" t="str">
        <f>IF(NETWORKDAYS(FACT_ORDERS[[#This Row],[Order-Date]], FACT_ORDERS[[#This Row],[ArrivalDate ]]) &gt; 10, "Late", "On Time")</f>
        <v>On Time</v>
      </c>
    </row>
    <row r="1188" spans="1:19" x14ac:dyDescent="0.3">
      <c r="A1188" s="12">
        <v>6186</v>
      </c>
      <c r="B1188" s="12">
        <v>299</v>
      </c>
      <c r="C1188" s="12">
        <v>10542</v>
      </c>
      <c r="D1188" s="12">
        <v>1187</v>
      </c>
      <c r="E1188" s="12" t="s">
        <v>243</v>
      </c>
      <c r="F1188" s="13">
        <v>45344</v>
      </c>
      <c r="G1188" s="26" t="s">
        <v>11823</v>
      </c>
      <c r="H1188" s="12">
        <v>19</v>
      </c>
      <c r="I1188" s="28">
        <f>VLOOKUP(B:B,DIM_PRODUCTS!A:F,5,FALSE)</f>
        <v>19</v>
      </c>
      <c r="J1188" s="28">
        <f>FACT_ORDERS[[#This Row],[ProductPrice]]*FACT_ORDERS[[#This Row],[Quantity]]</f>
        <v>361</v>
      </c>
      <c r="K1188" s="12" t="str">
        <f>VLOOKUP(C:C,DIM_CUSTOMERS!A:G,7,FALSE)</f>
        <v>South Korea</v>
      </c>
      <c r="L1188" s="30" cm="1">
        <f t="array" ref="L1188">_xlfn.IFS(
    AND(FACT_ORDERS[[#This Row],[DeliveryMehtod]]="shippment",FACT_ORDERS[[#This Row],[TotalAmount]]&gt;=200), 0,
    AND(FACT_ORDERS[[#This Row],[DeliveryMehtod]]="pickup"), 15,
    AND(FACT_ORDERS[[#This Row],[DeliveryMehtod]]="shippment",FACT_ORDERS[[#This Row],[TotalAmount]]&lt;200), 35
)</f>
        <v>15</v>
      </c>
      <c r="M1188" s="12" t="str" cm="1">
        <f t="array" ref="M1188">_xlfn.IFS(
    SUMIFS(FACT_ORDERS[TotalAmount], FACT_ORDERS[WD_CUSTOMERS],FACT_ORDERS[[#This Row],[WD_CUSTOMERS]])&gt;=15000, "VIP",
    SUMIFS(FACT_ORDERS[TotalAmount], FACT_ORDERS[WD_CUSTOMERS],FACT_ORDERS[[#This Row],[WD_CUSTOMERS]])&gt;=8000, "Premium",
    TRUE, "Regular"
)</f>
        <v>Premium</v>
      </c>
      <c r="N1188" s="32" cm="1">
        <f t="array" ref="N1188">_xlfn.IFS(
   FACT_ORDERS[[#This Row],[TypeOfClient]]="VIP", 0.2,
   FACT_ORDERS[[#This Row],[TypeOfClient]]="Premium", 0.1,
   TRUE, 0
)</f>
        <v>0.1</v>
      </c>
      <c r="O1188" s="31" cm="1">
        <f t="array" ref="O1188">_xlfn.IFS(
   FACT_ORDERS[[#This Row],[TotalAmount]]&gt;1500, 0.15,
   FACT_ORDERS[[#This Row],[TotalAmount]]&gt;1000, 0.1,
   FACT_ORDERS[[#This Row],[TotalAmount]]&gt;500, 0.05,
   TRUE, 0
)</f>
        <v>0</v>
      </c>
      <c r="P1188" s="28">
        <f xml:space="preserve"> FACT_ORDERS[[#This Row],[TotalAmount]] * (1 - (FACT_ORDERS[[#This Row],[ClientDiscount]] + FACT_ORDERS[[#This Row],[OrderDiscount]]) )</f>
        <v>324.90000000000003</v>
      </c>
      <c r="Q1188" s="28">
        <f>FACT_ORDERS[[#This Row],[TotalAmountWithDiscount]]+FACT_ORDERS[[#This Row],[DeliveryCost]]</f>
        <v>339.90000000000003</v>
      </c>
      <c r="R1188" s="35">
        <v>45352</v>
      </c>
      <c r="S1188" s="35" t="str">
        <f>IF(NETWORKDAYS(FACT_ORDERS[[#This Row],[Order-Date]], FACT_ORDERS[[#This Row],[ArrivalDate ]]) &gt; 10, "Late", "On Time")</f>
        <v>On Time</v>
      </c>
    </row>
    <row r="1189" spans="1:19" x14ac:dyDescent="0.3">
      <c r="A1189" s="12">
        <v>6187</v>
      </c>
      <c r="B1189" s="12">
        <v>243</v>
      </c>
      <c r="C1189" s="12">
        <v>10542</v>
      </c>
      <c r="D1189" s="12">
        <v>1188</v>
      </c>
      <c r="E1189" s="12" t="s">
        <v>243</v>
      </c>
      <c r="F1189" s="13">
        <v>45344</v>
      </c>
      <c r="G1189" s="26" t="s">
        <v>11824</v>
      </c>
      <c r="H1189" s="12">
        <v>46</v>
      </c>
      <c r="I1189" s="28">
        <f>VLOOKUP(B:B,DIM_PRODUCTS!A:F,5,FALSE)</f>
        <v>22</v>
      </c>
      <c r="J1189" s="28">
        <f>FACT_ORDERS[[#This Row],[ProductPrice]]*FACT_ORDERS[[#This Row],[Quantity]]</f>
        <v>1012</v>
      </c>
      <c r="K1189" s="12" t="str">
        <f>VLOOKUP(C:C,DIM_CUSTOMERS!A:G,7,FALSE)</f>
        <v>South Korea</v>
      </c>
      <c r="L1189" s="30" cm="1">
        <f t="array" ref="L1189">_xlfn.IFS(
    AND(FACT_ORDERS[[#This Row],[DeliveryMehtod]]="shippment",FACT_ORDERS[[#This Row],[TotalAmount]]&gt;=200), 0,
    AND(FACT_ORDERS[[#This Row],[DeliveryMehtod]]="pickup"), 15,
    AND(FACT_ORDERS[[#This Row],[DeliveryMehtod]]="shippment",FACT_ORDERS[[#This Row],[TotalAmount]]&lt;200), 35
)</f>
        <v>15</v>
      </c>
      <c r="M1189" s="12" t="str" cm="1">
        <f t="array" ref="M1189">_xlfn.IFS(
    SUMIFS(FACT_ORDERS[TotalAmount], FACT_ORDERS[WD_CUSTOMERS],FACT_ORDERS[[#This Row],[WD_CUSTOMERS]])&gt;=15000, "VIP",
    SUMIFS(FACT_ORDERS[TotalAmount], FACT_ORDERS[WD_CUSTOMERS],FACT_ORDERS[[#This Row],[WD_CUSTOMERS]])&gt;=8000, "Premium",
    TRUE, "Regular"
)</f>
        <v>Premium</v>
      </c>
      <c r="N1189" s="32" cm="1">
        <f t="array" ref="N1189">_xlfn.IFS(
   FACT_ORDERS[[#This Row],[TypeOfClient]]="VIP", 0.2,
   FACT_ORDERS[[#This Row],[TypeOfClient]]="Premium", 0.1,
   TRUE, 0
)</f>
        <v>0.1</v>
      </c>
      <c r="O1189" s="31" cm="1">
        <f t="array" ref="O1189">_xlfn.IFS(
   FACT_ORDERS[[#This Row],[TotalAmount]]&gt;1500, 0.15,
   FACT_ORDERS[[#This Row],[TotalAmount]]&gt;1000, 0.1,
   FACT_ORDERS[[#This Row],[TotalAmount]]&gt;500, 0.05,
   TRUE, 0
)</f>
        <v>0.1</v>
      </c>
      <c r="P1189" s="28">
        <f xml:space="preserve"> FACT_ORDERS[[#This Row],[TotalAmount]] * (1 - (FACT_ORDERS[[#This Row],[ClientDiscount]] + FACT_ORDERS[[#This Row],[OrderDiscount]]) )</f>
        <v>809.6</v>
      </c>
      <c r="Q1189" s="28">
        <f>FACT_ORDERS[[#This Row],[TotalAmountWithDiscount]]+FACT_ORDERS[[#This Row],[DeliveryCost]]</f>
        <v>824.6</v>
      </c>
      <c r="R1189" s="35">
        <v>45355</v>
      </c>
      <c r="S1189" s="35" t="str">
        <f>IF(NETWORKDAYS(FACT_ORDERS[[#This Row],[Order-Date]], FACT_ORDERS[[#This Row],[ArrivalDate ]]) &gt; 10, "Late", "On Time")</f>
        <v>On Time</v>
      </c>
    </row>
    <row r="1190" spans="1:19" x14ac:dyDescent="0.3">
      <c r="A1190" s="12">
        <v>6188</v>
      </c>
      <c r="B1190" s="12">
        <v>222</v>
      </c>
      <c r="C1190" s="12">
        <v>10542</v>
      </c>
      <c r="D1190" s="12">
        <v>1189</v>
      </c>
      <c r="E1190" s="12" t="s">
        <v>243</v>
      </c>
      <c r="F1190" s="13">
        <v>45425</v>
      </c>
      <c r="G1190" s="26" t="s">
        <v>11825</v>
      </c>
      <c r="H1190" s="12">
        <v>21</v>
      </c>
      <c r="I1190" s="28">
        <f>VLOOKUP(B:B,DIM_PRODUCTS!A:F,5,FALSE)</f>
        <v>24</v>
      </c>
      <c r="J1190" s="28">
        <f>FACT_ORDERS[[#This Row],[ProductPrice]]*FACT_ORDERS[[#This Row],[Quantity]]</f>
        <v>504</v>
      </c>
      <c r="K1190" s="12" t="str">
        <f>VLOOKUP(C:C,DIM_CUSTOMERS!A:G,7,FALSE)</f>
        <v>South Korea</v>
      </c>
      <c r="L1190" s="30" cm="1">
        <f t="array" ref="L1190">_xlfn.IFS(
    AND(FACT_ORDERS[[#This Row],[DeliveryMehtod]]="shippment",FACT_ORDERS[[#This Row],[TotalAmount]]&gt;=200), 0,
    AND(FACT_ORDERS[[#This Row],[DeliveryMehtod]]="pickup"), 15,
    AND(FACT_ORDERS[[#This Row],[DeliveryMehtod]]="shippment",FACT_ORDERS[[#This Row],[TotalAmount]]&lt;200), 35
)</f>
        <v>15</v>
      </c>
      <c r="M1190" s="12" t="str" cm="1">
        <f t="array" ref="M1190">_xlfn.IFS(
    SUMIFS(FACT_ORDERS[TotalAmount], FACT_ORDERS[WD_CUSTOMERS],FACT_ORDERS[[#This Row],[WD_CUSTOMERS]])&gt;=15000, "VIP",
    SUMIFS(FACT_ORDERS[TotalAmount], FACT_ORDERS[WD_CUSTOMERS],FACT_ORDERS[[#This Row],[WD_CUSTOMERS]])&gt;=8000, "Premium",
    TRUE, "Regular"
)</f>
        <v>Premium</v>
      </c>
      <c r="N1190" s="32" cm="1">
        <f t="array" ref="N1190">_xlfn.IFS(
   FACT_ORDERS[[#This Row],[TypeOfClient]]="VIP", 0.2,
   FACT_ORDERS[[#This Row],[TypeOfClient]]="Premium", 0.1,
   TRUE, 0
)</f>
        <v>0.1</v>
      </c>
      <c r="O1190" s="31" cm="1">
        <f t="array" ref="O1190">_xlfn.IFS(
   FACT_ORDERS[[#This Row],[TotalAmount]]&gt;1500, 0.15,
   FACT_ORDERS[[#This Row],[TotalAmount]]&gt;1000, 0.1,
   FACT_ORDERS[[#This Row],[TotalAmount]]&gt;500, 0.05,
   TRUE, 0
)</f>
        <v>0.05</v>
      </c>
      <c r="P1190" s="28">
        <f xml:space="preserve"> FACT_ORDERS[[#This Row],[TotalAmount]] * (1 - (FACT_ORDERS[[#This Row],[ClientDiscount]] + FACT_ORDERS[[#This Row],[OrderDiscount]]) )</f>
        <v>428.4</v>
      </c>
      <c r="Q1190" s="28">
        <f>FACT_ORDERS[[#This Row],[TotalAmountWithDiscount]]+FACT_ORDERS[[#This Row],[DeliveryCost]]</f>
        <v>443.4</v>
      </c>
      <c r="R1190" s="35">
        <v>45434</v>
      </c>
      <c r="S1190" s="35" t="str">
        <f>IF(NETWORKDAYS(FACT_ORDERS[[#This Row],[Order-Date]], FACT_ORDERS[[#This Row],[ArrivalDate ]]) &gt; 10, "Late", "On Time")</f>
        <v>On Time</v>
      </c>
    </row>
    <row r="1191" spans="1:19" x14ac:dyDescent="0.3">
      <c r="A1191" s="12">
        <v>6189</v>
      </c>
      <c r="B1191" s="12">
        <v>299</v>
      </c>
      <c r="C1191" s="12">
        <v>10542</v>
      </c>
      <c r="D1191" s="12">
        <v>1190</v>
      </c>
      <c r="E1191" s="12" t="s">
        <v>243</v>
      </c>
      <c r="F1191" s="13">
        <v>45425</v>
      </c>
      <c r="G1191" s="26" t="s">
        <v>11826</v>
      </c>
      <c r="H1191" s="12">
        <v>30</v>
      </c>
      <c r="I1191" s="28">
        <f>VLOOKUP(B:B,DIM_PRODUCTS!A:F,5,FALSE)</f>
        <v>19</v>
      </c>
      <c r="J1191" s="28">
        <f>FACT_ORDERS[[#This Row],[ProductPrice]]*FACT_ORDERS[[#This Row],[Quantity]]</f>
        <v>570</v>
      </c>
      <c r="K1191" s="12" t="str">
        <f>VLOOKUP(C:C,DIM_CUSTOMERS!A:G,7,FALSE)</f>
        <v>South Korea</v>
      </c>
      <c r="L1191" s="30" cm="1">
        <f t="array" ref="L1191">_xlfn.IFS(
    AND(FACT_ORDERS[[#This Row],[DeliveryMehtod]]="shippment",FACT_ORDERS[[#This Row],[TotalAmount]]&gt;=200), 0,
    AND(FACT_ORDERS[[#This Row],[DeliveryMehtod]]="pickup"), 15,
    AND(FACT_ORDERS[[#This Row],[DeliveryMehtod]]="shippment",FACT_ORDERS[[#This Row],[TotalAmount]]&lt;200), 35
)</f>
        <v>15</v>
      </c>
      <c r="M1191" s="12" t="str" cm="1">
        <f t="array" ref="M1191">_xlfn.IFS(
    SUMIFS(FACT_ORDERS[TotalAmount], FACT_ORDERS[WD_CUSTOMERS],FACT_ORDERS[[#This Row],[WD_CUSTOMERS]])&gt;=15000, "VIP",
    SUMIFS(FACT_ORDERS[TotalAmount], FACT_ORDERS[WD_CUSTOMERS],FACT_ORDERS[[#This Row],[WD_CUSTOMERS]])&gt;=8000, "Premium",
    TRUE, "Regular"
)</f>
        <v>Premium</v>
      </c>
      <c r="N1191" s="32" cm="1">
        <f t="array" ref="N1191">_xlfn.IFS(
   FACT_ORDERS[[#This Row],[TypeOfClient]]="VIP", 0.2,
   FACT_ORDERS[[#This Row],[TypeOfClient]]="Premium", 0.1,
   TRUE, 0
)</f>
        <v>0.1</v>
      </c>
      <c r="O1191" s="31" cm="1">
        <f t="array" ref="O1191">_xlfn.IFS(
   FACT_ORDERS[[#This Row],[TotalAmount]]&gt;1500, 0.15,
   FACT_ORDERS[[#This Row],[TotalAmount]]&gt;1000, 0.1,
   FACT_ORDERS[[#This Row],[TotalAmount]]&gt;500, 0.05,
   TRUE, 0
)</f>
        <v>0.05</v>
      </c>
      <c r="P1191" s="28">
        <f xml:space="preserve"> FACT_ORDERS[[#This Row],[TotalAmount]] * (1 - (FACT_ORDERS[[#This Row],[ClientDiscount]] + FACT_ORDERS[[#This Row],[OrderDiscount]]) )</f>
        <v>484.5</v>
      </c>
      <c r="Q1191" s="28">
        <f>FACT_ORDERS[[#This Row],[TotalAmountWithDiscount]]+FACT_ORDERS[[#This Row],[DeliveryCost]]</f>
        <v>499.5</v>
      </c>
      <c r="R1191" s="35">
        <v>45436</v>
      </c>
      <c r="S1191" s="35" t="str">
        <f>IF(NETWORKDAYS(FACT_ORDERS[[#This Row],[Order-Date]], FACT_ORDERS[[#This Row],[ArrivalDate ]]) &gt; 10, "Late", "On Time")</f>
        <v>On Time</v>
      </c>
    </row>
    <row r="1192" spans="1:19" x14ac:dyDescent="0.3">
      <c r="A1192" s="12">
        <v>6190</v>
      </c>
      <c r="B1192" s="12">
        <v>243</v>
      </c>
      <c r="C1192" s="12">
        <v>10542</v>
      </c>
      <c r="D1192" s="12">
        <v>1191</v>
      </c>
      <c r="E1192" s="12" t="s">
        <v>243</v>
      </c>
      <c r="F1192" s="13">
        <v>45425</v>
      </c>
      <c r="G1192" s="26" t="s">
        <v>11827</v>
      </c>
      <c r="H1192" s="12">
        <v>38</v>
      </c>
      <c r="I1192" s="28">
        <f>VLOOKUP(B:B,DIM_PRODUCTS!A:F,5,FALSE)</f>
        <v>22</v>
      </c>
      <c r="J1192" s="28">
        <f>FACT_ORDERS[[#This Row],[ProductPrice]]*FACT_ORDERS[[#This Row],[Quantity]]</f>
        <v>836</v>
      </c>
      <c r="K1192" s="12" t="str">
        <f>VLOOKUP(C:C,DIM_CUSTOMERS!A:G,7,FALSE)</f>
        <v>South Korea</v>
      </c>
      <c r="L1192" s="30" cm="1">
        <f t="array" ref="L1192">_xlfn.IFS(
    AND(FACT_ORDERS[[#This Row],[DeliveryMehtod]]="shippment",FACT_ORDERS[[#This Row],[TotalAmount]]&gt;=200), 0,
    AND(FACT_ORDERS[[#This Row],[DeliveryMehtod]]="pickup"), 15,
    AND(FACT_ORDERS[[#This Row],[DeliveryMehtod]]="shippment",FACT_ORDERS[[#This Row],[TotalAmount]]&lt;200), 35
)</f>
        <v>15</v>
      </c>
      <c r="M1192" s="12" t="str" cm="1">
        <f t="array" ref="M1192">_xlfn.IFS(
    SUMIFS(FACT_ORDERS[TotalAmount], FACT_ORDERS[WD_CUSTOMERS],FACT_ORDERS[[#This Row],[WD_CUSTOMERS]])&gt;=15000, "VIP",
    SUMIFS(FACT_ORDERS[TotalAmount], FACT_ORDERS[WD_CUSTOMERS],FACT_ORDERS[[#This Row],[WD_CUSTOMERS]])&gt;=8000, "Premium",
    TRUE, "Regular"
)</f>
        <v>Premium</v>
      </c>
      <c r="N1192" s="32" cm="1">
        <f t="array" ref="N1192">_xlfn.IFS(
   FACT_ORDERS[[#This Row],[TypeOfClient]]="VIP", 0.2,
   FACT_ORDERS[[#This Row],[TypeOfClient]]="Premium", 0.1,
   TRUE, 0
)</f>
        <v>0.1</v>
      </c>
      <c r="O1192" s="31" cm="1">
        <f t="array" ref="O1192">_xlfn.IFS(
   FACT_ORDERS[[#This Row],[TotalAmount]]&gt;1500, 0.15,
   FACT_ORDERS[[#This Row],[TotalAmount]]&gt;1000, 0.1,
   FACT_ORDERS[[#This Row],[TotalAmount]]&gt;500, 0.05,
   TRUE, 0
)</f>
        <v>0.05</v>
      </c>
      <c r="P1192" s="28">
        <f xml:space="preserve"> FACT_ORDERS[[#This Row],[TotalAmount]] * (1 - (FACT_ORDERS[[#This Row],[ClientDiscount]] + FACT_ORDERS[[#This Row],[OrderDiscount]]) )</f>
        <v>710.6</v>
      </c>
      <c r="Q1192" s="28">
        <f>FACT_ORDERS[[#This Row],[TotalAmountWithDiscount]]+FACT_ORDERS[[#This Row],[DeliveryCost]]</f>
        <v>725.6</v>
      </c>
      <c r="R1192" s="35">
        <v>45435</v>
      </c>
      <c r="S1192" s="35" t="str">
        <f>IF(NETWORKDAYS(FACT_ORDERS[[#This Row],[Order-Date]], FACT_ORDERS[[#This Row],[ArrivalDate ]]) &gt; 10, "Late", "On Time")</f>
        <v>On Time</v>
      </c>
    </row>
    <row r="1193" spans="1:19" x14ac:dyDescent="0.3">
      <c r="A1193" s="12">
        <v>6191</v>
      </c>
      <c r="B1193" s="12">
        <v>222</v>
      </c>
      <c r="C1193" s="12">
        <v>10542</v>
      </c>
      <c r="D1193" s="12">
        <v>1192</v>
      </c>
      <c r="E1193" s="12" t="s">
        <v>244</v>
      </c>
      <c r="F1193" s="13">
        <v>45469</v>
      </c>
      <c r="G1193" s="26" t="s">
        <v>11828</v>
      </c>
      <c r="H1193" s="12">
        <v>34</v>
      </c>
      <c r="I1193" s="28">
        <f>VLOOKUP(B:B,DIM_PRODUCTS!A:F,5,FALSE)</f>
        <v>24</v>
      </c>
      <c r="J1193" s="28">
        <f>FACT_ORDERS[[#This Row],[ProductPrice]]*FACT_ORDERS[[#This Row],[Quantity]]</f>
        <v>816</v>
      </c>
      <c r="K1193" s="12" t="str">
        <f>VLOOKUP(C:C,DIM_CUSTOMERS!A:G,7,FALSE)</f>
        <v>South Korea</v>
      </c>
      <c r="L1193" s="30" cm="1">
        <f t="array" ref="L1193">_xlfn.IFS(
    AND(FACT_ORDERS[[#This Row],[DeliveryMehtod]]="shippment",FACT_ORDERS[[#This Row],[TotalAmount]]&gt;=200), 0,
    AND(FACT_ORDERS[[#This Row],[DeliveryMehtod]]="pickup"), 15,
    AND(FACT_ORDERS[[#This Row],[DeliveryMehtod]]="shippment",FACT_ORDERS[[#This Row],[TotalAmount]]&lt;200), 35
)</f>
        <v>0</v>
      </c>
      <c r="M1193" s="12" t="str" cm="1">
        <f t="array" ref="M1193">_xlfn.IFS(
    SUMIFS(FACT_ORDERS[TotalAmount], FACT_ORDERS[WD_CUSTOMERS],FACT_ORDERS[[#This Row],[WD_CUSTOMERS]])&gt;=15000, "VIP",
    SUMIFS(FACT_ORDERS[TotalAmount], FACT_ORDERS[WD_CUSTOMERS],FACT_ORDERS[[#This Row],[WD_CUSTOMERS]])&gt;=8000, "Premium",
    TRUE, "Regular"
)</f>
        <v>Premium</v>
      </c>
      <c r="N1193" s="32" cm="1">
        <f t="array" ref="N1193">_xlfn.IFS(
   FACT_ORDERS[[#This Row],[TypeOfClient]]="VIP", 0.2,
   FACT_ORDERS[[#This Row],[TypeOfClient]]="Premium", 0.1,
   TRUE, 0
)</f>
        <v>0.1</v>
      </c>
      <c r="O1193" s="31" cm="1">
        <f t="array" ref="O1193">_xlfn.IFS(
   FACT_ORDERS[[#This Row],[TotalAmount]]&gt;1500, 0.15,
   FACT_ORDERS[[#This Row],[TotalAmount]]&gt;1000, 0.1,
   FACT_ORDERS[[#This Row],[TotalAmount]]&gt;500, 0.05,
   TRUE, 0
)</f>
        <v>0.05</v>
      </c>
      <c r="P1193" s="28">
        <f xml:space="preserve"> FACT_ORDERS[[#This Row],[TotalAmount]] * (1 - (FACT_ORDERS[[#This Row],[ClientDiscount]] + FACT_ORDERS[[#This Row],[OrderDiscount]]) )</f>
        <v>693.6</v>
      </c>
      <c r="Q1193" s="28">
        <f>FACT_ORDERS[[#This Row],[TotalAmountWithDiscount]]+FACT_ORDERS[[#This Row],[DeliveryCost]]</f>
        <v>693.6</v>
      </c>
      <c r="R1193" s="35">
        <v>45476</v>
      </c>
      <c r="S1193" s="35" t="str">
        <f>IF(NETWORKDAYS(FACT_ORDERS[[#This Row],[Order-Date]], FACT_ORDERS[[#This Row],[ArrivalDate ]]) &gt; 10, "Late", "On Time")</f>
        <v>On Time</v>
      </c>
    </row>
    <row r="1194" spans="1:19" x14ac:dyDescent="0.3">
      <c r="A1194" s="12">
        <v>6192</v>
      </c>
      <c r="B1194" s="12">
        <v>299</v>
      </c>
      <c r="C1194" s="12">
        <v>10542</v>
      </c>
      <c r="D1194" s="12">
        <v>1193</v>
      </c>
      <c r="E1194" s="12" t="s">
        <v>243</v>
      </c>
      <c r="F1194" s="13">
        <v>45469</v>
      </c>
      <c r="G1194" s="26" t="s">
        <v>11829</v>
      </c>
      <c r="H1194" s="12">
        <v>18</v>
      </c>
      <c r="I1194" s="28">
        <f>VLOOKUP(B:B,DIM_PRODUCTS!A:F,5,FALSE)</f>
        <v>19</v>
      </c>
      <c r="J1194" s="28">
        <f>FACT_ORDERS[[#This Row],[ProductPrice]]*FACT_ORDERS[[#This Row],[Quantity]]</f>
        <v>342</v>
      </c>
      <c r="K1194" s="12" t="str">
        <f>VLOOKUP(C:C,DIM_CUSTOMERS!A:G,7,FALSE)</f>
        <v>South Korea</v>
      </c>
      <c r="L1194" s="30" cm="1">
        <f t="array" ref="L1194">_xlfn.IFS(
    AND(FACT_ORDERS[[#This Row],[DeliveryMehtod]]="shippment",FACT_ORDERS[[#This Row],[TotalAmount]]&gt;=200), 0,
    AND(FACT_ORDERS[[#This Row],[DeliveryMehtod]]="pickup"), 15,
    AND(FACT_ORDERS[[#This Row],[DeliveryMehtod]]="shippment",FACT_ORDERS[[#This Row],[TotalAmount]]&lt;200), 35
)</f>
        <v>15</v>
      </c>
      <c r="M1194" s="12" t="str" cm="1">
        <f t="array" ref="M1194">_xlfn.IFS(
    SUMIFS(FACT_ORDERS[TotalAmount], FACT_ORDERS[WD_CUSTOMERS],FACT_ORDERS[[#This Row],[WD_CUSTOMERS]])&gt;=15000, "VIP",
    SUMIFS(FACT_ORDERS[TotalAmount], FACT_ORDERS[WD_CUSTOMERS],FACT_ORDERS[[#This Row],[WD_CUSTOMERS]])&gt;=8000, "Premium",
    TRUE, "Regular"
)</f>
        <v>Premium</v>
      </c>
      <c r="N1194" s="32" cm="1">
        <f t="array" ref="N1194">_xlfn.IFS(
   FACT_ORDERS[[#This Row],[TypeOfClient]]="VIP", 0.2,
   FACT_ORDERS[[#This Row],[TypeOfClient]]="Premium", 0.1,
   TRUE, 0
)</f>
        <v>0.1</v>
      </c>
      <c r="O1194" s="31" cm="1">
        <f t="array" ref="O1194">_xlfn.IFS(
   FACT_ORDERS[[#This Row],[TotalAmount]]&gt;1500, 0.15,
   FACT_ORDERS[[#This Row],[TotalAmount]]&gt;1000, 0.1,
   FACT_ORDERS[[#This Row],[TotalAmount]]&gt;500, 0.05,
   TRUE, 0
)</f>
        <v>0</v>
      </c>
      <c r="P1194" s="28">
        <f xml:space="preserve"> FACT_ORDERS[[#This Row],[TotalAmount]] * (1 - (FACT_ORDERS[[#This Row],[ClientDiscount]] + FACT_ORDERS[[#This Row],[OrderDiscount]]) )</f>
        <v>307.8</v>
      </c>
      <c r="Q1194" s="28">
        <f>FACT_ORDERS[[#This Row],[TotalAmountWithDiscount]]+FACT_ORDERS[[#This Row],[DeliveryCost]]</f>
        <v>322.8</v>
      </c>
      <c r="R1194" s="35">
        <v>45480</v>
      </c>
      <c r="S1194" s="35" t="str">
        <f>IF(NETWORKDAYS(FACT_ORDERS[[#This Row],[Order-Date]], FACT_ORDERS[[#This Row],[ArrivalDate ]]) &gt; 10, "Late", "On Time")</f>
        <v>On Time</v>
      </c>
    </row>
    <row r="1195" spans="1:19" x14ac:dyDescent="0.3">
      <c r="A1195" s="12">
        <v>6193</v>
      </c>
      <c r="B1195" s="12">
        <v>243</v>
      </c>
      <c r="C1195" s="12">
        <v>10542</v>
      </c>
      <c r="D1195" s="12">
        <v>1194</v>
      </c>
      <c r="E1195" s="12" t="s">
        <v>244</v>
      </c>
      <c r="F1195" s="13">
        <v>45469</v>
      </c>
      <c r="G1195" s="26" t="s">
        <v>11830</v>
      </c>
      <c r="H1195" s="12">
        <v>29</v>
      </c>
      <c r="I1195" s="28">
        <f>VLOOKUP(B:B,DIM_PRODUCTS!A:F,5,FALSE)</f>
        <v>22</v>
      </c>
      <c r="J1195" s="28">
        <f>FACT_ORDERS[[#This Row],[ProductPrice]]*FACT_ORDERS[[#This Row],[Quantity]]</f>
        <v>638</v>
      </c>
      <c r="K1195" s="12" t="str">
        <f>VLOOKUP(C:C,DIM_CUSTOMERS!A:G,7,FALSE)</f>
        <v>South Korea</v>
      </c>
      <c r="L1195" s="30" cm="1">
        <f t="array" ref="L1195">_xlfn.IFS(
    AND(FACT_ORDERS[[#This Row],[DeliveryMehtod]]="shippment",FACT_ORDERS[[#This Row],[TotalAmount]]&gt;=200), 0,
    AND(FACT_ORDERS[[#This Row],[DeliveryMehtod]]="pickup"), 15,
    AND(FACT_ORDERS[[#This Row],[DeliveryMehtod]]="shippment",FACT_ORDERS[[#This Row],[TotalAmount]]&lt;200), 35
)</f>
        <v>0</v>
      </c>
      <c r="M1195" s="12" t="str" cm="1">
        <f t="array" ref="M1195">_xlfn.IFS(
    SUMIFS(FACT_ORDERS[TotalAmount], FACT_ORDERS[WD_CUSTOMERS],FACT_ORDERS[[#This Row],[WD_CUSTOMERS]])&gt;=15000, "VIP",
    SUMIFS(FACT_ORDERS[TotalAmount], FACT_ORDERS[WD_CUSTOMERS],FACT_ORDERS[[#This Row],[WD_CUSTOMERS]])&gt;=8000, "Premium",
    TRUE, "Regular"
)</f>
        <v>Premium</v>
      </c>
      <c r="N1195" s="32" cm="1">
        <f t="array" ref="N1195">_xlfn.IFS(
   FACT_ORDERS[[#This Row],[TypeOfClient]]="VIP", 0.2,
   FACT_ORDERS[[#This Row],[TypeOfClient]]="Premium", 0.1,
   TRUE, 0
)</f>
        <v>0.1</v>
      </c>
      <c r="O1195" s="31" cm="1">
        <f t="array" ref="O1195">_xlfn.IFS(
   FACT_ORDERS[[#This Row],[TotalAmount]]&gt;1500, 0.15,
   FACT_ORDERS[[#This Row],[TotalAmount]]&gt;1000, 0.1,
   FACT_ORDERS[[#This Row],[TotalAmount]]&gt;500, 0.05,
   TRUE, 0
)</f>
        <v>0.05</v>
      </c>
      <c r="P1195" s="28">
        <f xml:space="preserve"> FACT_ORDERS[[#This Row],[TotalAmount]] * (1 - (FACT_ORDERS[[#This Row],[ClientDiscount]] + FACT_ORDERS[[#This Row],[OrderDiscount]]) )</f>
        <v>542.29999999999995</v>
      </c>
      <c r="Q1195" s="28">
        <f>FACT_ORDERS[[#This Row],[TotalAmountWithDiscount]]+FACT_ORDERS[[#This Row],[DeliveryCost]]</f>
        <v>542.29999999999995</v>
      </c>
      <c r="R1195" s="35">
        <v>45480</v>
      </c>
      <c r="S1195" s="35" t="str">
        <f>IF(NETWORKDAYS(FACT_ORDERS[[#This Row],[Order-Date]], FACT_ORDERS[[#This Row],[ArrivalDate ]]) &gt; 10, "Late", "On Time")</f>
        <v>On Time</v>
      </c>
    </row>
    <row r="1196" spans="1:19" x14ac:dyDescent="0.3">
      <c r="A1196" s="12">
        <v>6194</v>
      </c>
      <c r="B1196" s="12">
        <v>252</v>
      </c>
      <c r="C1196" s="12">
        <v>10414</v>
      </c>
      <c r="D1196" s="12">
        <v>1195</v>
      </c>
      <c r="E1196" s="12" t="s">
        <v>243</v>
      </c>
      <c r="F1196" s="13">
        <v>45240</v>
      </c>
      <c r="G1196" s="26" t="s">
        <v>4529</v>
      </c>
      <c r="H1196" s="12">
        <v>16</v>
      </c>
      <c r="I1196" s="28">
        <f>VLOOKUP(B:B,DIM_PRODUCTS!A:F,5,FALSE)</f>
        <v>18</v>
      </c>
      <c r="J1196" s="28">
        <f>FACT_ORDERS[[#This Row],[ProductPrice]]*FACT_ORDERS[[#This Row],[Quantity]]</f>
        <v>288</v>
      </c>
      <c r="K1196" s="12" t="str">
        <f>VLOOKUP(C:C,DIM_CUSTOMERS!A:G,7,FALSE)</f>
        <v>USA</v>
      </c>
      <c r="L1196" s="30" cm="1">
        <f t="array" ref="L1196">_xlfn.IFS(
    AND(FACT_ORDERS[[#This Row],[DeliveryMehtod]]="shippment",FACT_ORDERS[[#This Row],[TotalAmount]]&gt;=200), 0,
    AND(FACT_ORDERS[[#This Row],[DeliveryMehtod]]="pickup"), 15,
    AND(FACT_ORDERS[[#This Row],[DeliveryMehtod]]="shippment",FACT_ORDERS[[#This Row],[TotalAmount]]&lt;200), 35
)</f>
        <v>15</v>
      </c>
      <c r="M1196" s="12" t="str" cm="1">
        <f t="array" ref="M1196">_xlfn.IFS(
    SUMIFS(FACT_ORDERS[TotalAmount], FACT_ORDERS[WD_CUSTOMERS],FACT_ORDERS[[#This Row],[WD_CUSTOMERS]])&gt;=15000, "VIP",
    SUMIFS(FACT_ORDERS[TotalAmount], FACT_ORDERS[WD_CUSTOMERS],FACT_ORDERS[[#This Row],[WD_CUSTOMERS]])&gt;=8000, "Premium",
    TRUE, "Regular"
)</f>
        <v>Regular</v>
      </c>
      <c r="N1196" s="32" cm="1">
        <f t="array" ref="N1196">_xlfn.IFS(
   FACT_ORDERS[[#This Row],[TypeOfClient]]="VIP", 0.2,
   FACT_ORDERS[[#This Row],[TypeOfClient]]="Premium", 0.1,
   TRUE, 0
)</f>
        <v>0</v>
      </c>
      <c r="O1196" s="31" cm="1">
        <f t="array" ref="O1196">_xlfn.IFS(
   FACT_ORDERS[[#This Row],[TotalAmount]]&gt;1500, 0.15,
   FACT_ORDERS[[#This Row],[TotalAmount]]&gt;1000, 0.1,
   FACT_ORDERS[[#This Row],[TotalAmount]]&gt;500, 0.05,
   TRUE, 0
)</f>
        <v>0</v>
      </c>
      <c r="P1196" s="28">
        <f xml:space="preserve"> FACT_ORDERS[[#This Row],[TotalAmount]] * (1 - (FACT_ORDERS[[#This Row],[ClientDiscount]] + FACT_ORDERS[[#This Row],[OrderDiscount]]) )</f>
        <v>288</v>
      </c>
      <c r="Q1196" s="28">
        <f>FACT_ORDERS[[#This Row],[TotalAmountWithDiscount]]+FACT_ORDERS[[#This Row],[DeliveryCost]]</f>
        <v>303</v>
      </c>
      <c r="R1196" s="35">
        <v>45249</v>
      </c>
      <c r="S1196" s="35" t="str">
        <f>IF(NETWORKDAYS(FACT_ORDERS[[#This Row],[Order-Date]], FACT_ORDERS[[#This Row],[ArrivalDate ]]) &gt; 10, "Late", "On Time")</f>
        <v>On Time</v>
      </c>
    </row>
    <row r="1197" spans="1:19" x14ac:dyDescent="0.3">
      <c r="A1197" s="12">
        <v>6195</v>
      </c>
      <c r="B1197" s="12">
        <v>257</v>
      </c>
      <c r="C1197" s="12">
        <v>10414</v>
      </c>
      <c r="D1197" s="12">
        <v>1196</v>
      </c>
      <c r="E1197" s="12" t="s">
        <v>243</v>
      </c>
      <c r="F1197" s="13">
        <v>45240</v>
      </c>
      <c r="G1197" s="26" t="s">
        <v>11831</v>
      </c>
      <c r="H1197" s="12">
        <v>45</v>
      </c>
      <c r="I1197" s="28">
        <f>VLOOKUP(B:B,DIM_PRODUCTS!A:F,5,FALSE)</f>
        <v>20</v>
      </c>
      <c r="J1197" s="28">
        <f>FACT_ORDERS[[#This Row],[ProductPrice]]*FACT_ORDERS[[#This Row],[Quantity]]</f>
        <v>900</v>
      </c>
      <c r="K1197" s="12" t="str">
        <f>VLOOKUP(C:C,DIM_CUSTOMERS!A:G,7,FALSE)</f>
        <v>USA</v>
      </c>
      <c r="L1197" s="30" cm="1">
        <f t="array" ref="L1197">_xlfn.IFS(
    AND(FACT_ORDERS[[#This Row],[DeliveryMehtod]]="shippment",FACT_ORDERS[[#This Row],[TotalAmount]]&gt;=200), 0,
    AND(FACT_ORDERS[[#This Row],[DeliveryMehtod]]="pickup"), 15,
    AND(FACT_ORDERS[[#This Row],[DeliveryMehtod]]="shippment",FACT_ORDERS[[#This Row],[TotalAmount]]&lt;200), 35
)</f>
        <v>15</v>
      </c>
      <c r="M1197" s="12" t="str" cm="1">
        <f t="array" ref="M1197">_xlfn.IFS(
    SUMIFS(FACT_ORDERS[TotalAmount], FACT_ORDERS[WD_CUSTOMERS],FACT_ORDERS[[#This Row],[WD_CUSTOMERS]])&gt;=15000, "VIP",
    SUMIFS(FACT_ORDERS[TotalAmount], FACT_ORDERS[WD_CUSTOMERS],FACT_ORDERS[[#This Row],[WD_CUSTOMERS]])&gt;=8000, "Premium",
    TRUE, "Regular"
)</f>
        <v>Regular</v>
      </c>
      <c r="N1197" s="32" cm="1">
        <f t="array" ref="N1197">_xlfn.IFS(
   FACT_ORDERS[[#This Row],[TypeOfClient]]="VIP", 0.2,
   FACT_ORDERS[[#This Row],[TypeOfClient]]="Premium", 0.1,
   TRUE, 0
)</f>
        <v>0</v>
      </c>
      <c r="O1197" s="31" cm="1">
        <f t="array" ref="O1197">_xlfn.IFS(
   FACT_ORDERS[[#This Row],[TotalAmount]]&gt;1500, 0.15,
   FACT_ORDERS[[#This Row],[TotalAmount]]&gt;1000, 0.1,
   FACT_ORDERS[[#This Row],[TotalAmount]]&gt;500, 0.05,
   TRUE, 0
)</f>
        <v>0.05</v>
      </c>
      <c r="P1197" s="28">
        <f xml:space="preserve"> FACT_ORDERS[[#This Row],[TotalAmount]] * (1 - (FACT_ORDERS[[#This Row],[ClientDiscount]] + FACT_ORDERS[[#This Row],[OrderDiscount]]) )</f>
        <v>855</v>
      </c>
      <c r="Q1197" s="28">
        <f>FACT_ORDERS[[#This Row],[TotalAmountWithDiscount]]+FACT_ORDERS[[#This Row],[DeliveryCost]]</f>
        <v>870</v>
      </c>
      <c r="R1197" s="35">
        <v>45250</v>
      </c>
      <c r="S1197" s="35" t="str">
        <f>IF(NETWORKDAYS(FACT_ORDERS[[#This Row],[Order-Date]], FACT_ORDERS[[#This Row],[ArrivalDate ]]) &gt; 10, "Late", "On Time")</f>
        <v>On Time</v>
      </c>
    </row>
    <row r="1198" spans="1:19" x14ac:dyDescent="0.3">
      <c r="A1198" s="12">
        <v>6196</v>
      </c>
      <c r="B1198" s="12">
        <v>252</v>
      </c>
      <c r="C1198" s="12">
        <v>10414</v>
      </c>
      <c r="D1198" s="12">
        <v>1197</v>
      </c>
      <c r="E1198" s="12" t="s">
        <v>243</v>
      </c>
      <c r="F1198" s="13">
        <v>45393</v>
      </c>
      <c r="G1198" s="26" t="s">
        <v>3636</v>
      </c>
      <c r="H1198" s="12">
        <v>14</v>
      </c>
      <c r="I1198" s="28">
        <f>VLOOKUP(B:B,DIM_PRODUCTS!A:F,5,FALSE)</f>
        <v>18</v>
      </c>
      <c r="J1198" s="28">
        <f>FACT_ORDERS[[#This Row],[ProductPrice]]*FACT_ORDERS[[#This Row],[Quantity]]</f>
        <v>252</v>
      </c>
      <c r="K1198" s="12" t="str">
        <f>VLOOKUP(C:C,DIM_CUSTOMERS!A:G,7,FALSE)</f>
        <v>USA</v>
      </c>
      <c r="L1198" s="30" cm="1">
        <f t="array" ref="L1198">_xlfn.IFS(
    AND(FACT_ORDERS[[#This Row],[DeliveryMehtod]]="shippment",FACT_ORDERS[[#This Row],[TotalAmount]]&gt;=200), 0,
    AND(FACT_ORDERS[[#This Row],[DeliveryMehtod]]="pickup"), 15,
    AND(FACT_ORDERS[[#This Row],[DeliveryMehtod]]="shippment",FACT_ORDERS[[#This Row],[TotalAmount]]&lt;200), 35
)</f>
        <v>15</v>
      </c>
      <c r="M1198" s="12" t="str" cm="1">
        <f t="array" ref="M1198">_xlfn.IFS(
    SUMIFS(FACT_ORDERS[TotalAmount], FACT_ORDERS[WD_CUSTOMERS],FACT_ORDERS[[#This Row],[WD_CUSTOMERS]])&gt;=15000, "VIP",
    SUMIFS(FACT_ORDERS[TotalAmount], FACT_ORDERS[WD_CUSTOMERS],FACT_ORDERS[[#This Row],[WD_CUSTOMERS]])&gt;=8000, "Premium",
    TRUE, "Regular"
)</f>
        <v>Regular</v>
      </c>
      <c r="N1198" s="32" cm="1">
        <f t="array" ref="N1198">_xlfn.IFS(
   FACT_ORDERS[[#This Row],[TypeOfClient]]="VIP", 0.2,
   FACT_ORDERS[[#This Row],[TypeOfClient]]="Premium", 0.1,
   TRUE, 0
)</f>
        <v>0</v>
      </c>
      <c r="O1198" s="31" cm="1">
        <f t="array" ref="O1198">_xlfn.IFS(
   FACT_ORDERS[[#This Row],[TotalAmount]]&gt;1500, 0.15,
   FACT_ORDERS[[#This Row],[TotalAmount]]&gt;1000, 0.1,
   FACT_ORDERS[[#This Row],[TotalAmount]]&gt;500, 0.05,
   TRUE, 0
)</f>
        <v>0</v>
      </c>
      <c r="P1198" s="28">
        <f xml:space="preserve"> FACT_ORDERS[[#This Row],[TotalAmount]] * (1 - (FACT_ORDERS[[#This Row],[ClientDiscount]] + FACT_ORDERS[[#This Row],[OrderDiscount]]) )</f>
        <v>252</v>
      </c>
      <c r="Q1198" s="28">
        <f>FACT_ORDERS[[#This Row],[TotalAmountWithDiscount]]+FACT_ORDERS[[#This Row],[DeliveryCost]]</f>
        <v>267</v>
      </c>
      <c r="R1198" s="35">
        <v>45404</v>
      </c>
      <c r="S1198" s="35" t="str">
        <f>IF(NETWORKDAYS(FACT_ORDERS[[#This Row],[Order-Date]], FACT_ORDERS[[#This Row],[ArrivalDate ]]) &gt; 10, "Late", "On Time")</f>
        <v>On Time</v>
      </c>
    </row>
    <row r="1199" spans="1:19" x14ac:dyDescent="0.3">
      <c r="A1199" s="12">
        <v>6197</v>
      </c>
      <c r="B1199" s="12">
        <v>257</v>
      </c>
      <c r="C1199" s="12">
        <v>10414</v>
      </c>
      <c r="D1199" s="12">
        <v>1198</v>
      </c>
      <c r="E1199" s="12" t="s">
        <v>243</v>
      </c>
      <c r="F1199" s="13">
        <v>45393</v>
      </c>
      <c r="G1199" s="26" t="s">
        <v>11832</v>
      </c>
      <c r="H1199" s="12">
        <v>47</v>
      </c>
      <c r="I1199" s="28">
        <f>VLOOKUP(B:B,DIM_PRODUCTS!A:F,5,FALSE)</f>
        <v>20</v>
      </c>
      <c r="J1199" s="28">
        <f>FACT_ORDERS[[#This Row],[ProductPrice]]*FACT_ORDERS[[#This Row],[Quantity]]</f>
        <v>940</v>
      </c>
      <c r="K1199" s="12" t="str">
        <f>VLOOKUP(C:C,DIM_CUSTOMERS!A:G,7,FALSE)</f>
        <v>USA</v>
      </c>
      <c r="L1199" s="30" cm="1">
        <f t="array" ref="L1199">_xlfn.IFS(
    AND(FACT_ORDERS[[#This Row],[DeliveryMehtod]]="shippment",FACT_ORDERS[[#This Row],[TotalAmount]]&gt;=200), 0,
    AND(FACT_ORDERS[[#This Row],[DeliveryMehtod]]="pickup"), 15,
    AND(FACT_ORDERS[[#This Row],[DeliveryMehtod]]="shippment",FACT_ORDERS[[#This Row],[TotalAmount]]&lt;200), 35
)</f>
        <v>15</v>
      </c>
      <c r="M1199" s="12" t="str" cm="1">
        <f t="array" ref="M1199">_xlfn.IFS(
    SUMIFS(FACT_ORDERS[TotalAmount], FACT_ORDERS[WD_CUSTOMERS],FACT_ORDERS[[#This Row],[WD_CUSTOMERS]])&gt;=15000, "VIP",
    SUMIFS(FACT_ORDERS[TotalAmount], FACT_ORDERS[WD_CUSTOMERS],FACT_ORDERS[[#This Row],[WD_CUSTOMERS]])&gt;=8000, "Premium",
    TRUE, "Regular"
)</f>
        <v>Regular</v>
      </c>
      <c r="N1199" s="32" cm="1">
        <f t="array" ref="N1199">_xlfn.IFS(
   FACT_ORDERS[[#This Row],[TypeOfClient]]="VIP", 0.2,
   FACT_ORDERS[[#This Row],[TypeOfClient]]="Premium", 0.1,
   TRUE, 0
)</f>
        <v>0</v>
      </c>
      <c r="O1199" s="31" cm="1">
        <f t="array" ref="O1199">_xlfn.IFS(
   FACT_ORDERS[[#This Row],[TotalAmount]]&gt;1500, 0.15,
   FACT_ORDERS[[#This Row],[TotalAmount]]&gt;1000, 0.1,
   FACT_ORDERS[[#This Row],[TotalAmount]]&gt;500, 0.05,
   TRUE, 0
)</f>
        <v>0.05</v>
      </c>
      <c r="P1199" s="28">
        <f xml:space="preserve"> FACT_ORDERS[[#This Row],[TotalAmount]] * (1 - (FACT_ORDERS[[#This Row],[ClientDiscount]] + FACT_ORDERS[[#This Row],[OrderDiscount]]) )</f>
        <v>893</v>
      </c>
      <c r="Q1199" s="28">
        <f>FACT_ORDERS[[#This Row],[TotalAmountWithDiscount]]+FACT_ORDERS[[#This Row],[DeliveryCost]]</f>
        <v>908</v>
      </c>
      <c r="R1199" s="35">
        <v>45403</v>
      </c>
      <c r="S1199" s="35" t="str">
        <f>IF(NETWORKDAYS(FACT_ORDERS[[#This Row],[Order-Date]], FACT_ORDERS[[#This Row],[ArrivalDate ]]) &gt; 10, "Late", "On Time")</f>
        <v>On Time</v>
      </c>
    </row>
    <row r="1200" spans="1:19" x14ac:dyDescent="0.3">
      <c r="A1200" s="12">
        <v>6198</v>
      </c>
      <c r="B1200" s="12">
        <v>203</v>
      </c>
      <c r="C1200" s="12">
        <v>10166</v>
      </c>
      <c r="D1200" s="12">
        <v>1199</v>
      </c>
      <c r="E1200" s="12" t="s">
        <v>244</v>
      </c>
      <c r="F1200" s="13">
        <v>44953</v>
      </c>
      <c r="G1200" s="26" t="s">
        <v>11833</v>
      </c>
      <c r="H1200" s="12">
        <v>8</v>
      </c>
      <c r="I1200" s="28">
        <f>VLOOKUP(B:B,DIM_PRODUCTS!A:F,5,FALSE)</f>
        <v>5</v>
      </c>
      <c r="J1200" s="28">
        <f>FACT_ORDERS[[#This Row],[ProductPrice]]*FACT_ORDERS[[#This Row],[Quantity]]</f>
        <v>40</v>
      </c>
      <c r="K1200" s="12" t="str">
        <f>VLOOKUP(C:C,DIM_CUSTOMERS!A:G,7,FALSE)</f>
        <v>Mexico</v>
      </c>
      <c r="L1200" s="30" cm="1">
        <f t="array" ref="L1200">_xlfn.IFS(
    AND(FACT_ORDERS[[#This Row],[DeliveryMehtod]]="shippment",FACT_ORDERS[[#This Row],[TotalAmount]]&gt;=200), 0,
    AND(FACT_ORDERS[[#This Row],[DeliveryMehtod]]="pickup"), 15,
    AND(FACT_ORDERS[[#This Row],[DeliveryMehtod]]="shippment",FACT_ORDERS[[#This Row],[TotalAmount]]&lt;200), 35
)</f>
        <v>35</v>
      </c>
      <c r="M1200" s="12" t="str" cm="1">
        <f t="array" ref="M1200">_xlfn.IFS(
    SUMIFS(FACT_ORDERS[TotalAmount], FACT_ORDERS[WD_CUSTOMERS],FACT_ORDERS[[#This Row],[WD_CUSTOMERS]])&gt;=15000, "VIP",
    SUMIFS(FACT_ORDERS[TotalAmount], FACT_ORDERS[WD_CUSTOMERS],FACT_ORDERS[[#This Row],[WD_CUSTOMERS]])&gt;=8000, "Premium",
    TRUE, "Regular"
)</f>
        <v>VIP</v>
      </c>
      <c r="N1200" s="32" cm="1">
        <f t="array" ref="N1200">_xlfn.IFS(
   FACT_ORDERS[[#This Row],[TypeOfClient]]="VIP", 0.2,
   FACT_ORDERS[[#This Row],[TypeOfClient]]="Premium", 0.1,
   TRUE, 0
)</f>
        <v>0.2</v>
      </c>
      <c r="O1200" s="31" cm="1">
        <f t="array" ref="O1200">_xlfn.IFS(
   FACT_ORDERS[[#This Row],[TotalAmount]]&gt;1500, 0.15,
   FACT_ORDERS[[#This Row],[TotalAmount]]&gt;1000, 0.1,
   FACT_ORDERS[[#This Row],[TotalAmount]]&gt;500, 0.05,
   TRUE, 0
)</f>
        <v>0</v>
      </c>
      <c r="P1200" s="28">
        <f xml:space="preserve"> FACT_ORDERS[[#This Row],[TotalAmount]] * (1 - (FACT_ORDERS[[#This Row],[ClientDiscount]] + FACT_ORDERS[[#This Row],[OrderDiscount]]) )</f>
        <v>32</v>
      </c>
      <c r="Q1200" s="28">
        <f>FACT_ORDERS[[#This Row],[TotalAmountWithDiscount]]+FACT_ORDERS[[#This Row],[DeliveryCost]]</f>
        <v>67</v>
      </c>
      <c r="R1200" s="35">
        <v>44961</v>
      </c>
      <c r="S1200" s="35" t="str">
        <f>IF(NETWORKDAYS(FACT_ORDERS[[#This Row],[Order-Date]], FACT_ORDERS[[#This Row],[ArrivalDate ]]) &gt; 10, "Late", "On Time")</f>
        <v>On Time</v>
      </c>
    </row>
    <row r="1201" spans="1:19" x14ac:dyDescent="0.3">
      <c r="A1201" s="12">
        <v>6199</v>
      </c>
      <c r="B1201" s="12">
        <v>262</v>
      </c>
      <c r="C1201" s="12">
        <v>10166</v>
      </c>
      <c r="D1201" s="12">
        <v>1200</v>
      </c>
      <c r="E1201" s="12" t="s">
        <v>243</v>
      </c>
      <c r="F1201" s="13">
        <v>44953</v>
      </c>
      <c r="G1201" s="26" t="s">
        <v>11834</v>
      </c>
      <c r="H1201" s="12">
        <v>33</v>
      </c>
      <c r="I1201" s="28">
        <f>VLOOKUP(B:B,DIM_PRODUCTS!A:F,5,FALSE)</f>
        <v>10</v>
      </c>
      <c r="J1201" s="28">
        <f>FACT_ORDERS[[#This Row],[ProductPrice]]*FACT_ORDERS[[#This Row],[Quantity]]</f>
        <v>330</v>
      </c>
      <c r="K1201" s="12" t="str">
        <f>VLOOKUP(C:C,DIM_CUSTOMERS!A:G,7,FALSE)</f>
        <v>Mexico</v>
      </c>
      <c r="L1201" s="30" cm="1">
        <f t="array" ref="L1201">_xlfn.IFS(
    AND(FACT_ORDERS[[#This Row],[DeliveryMehtod]]="shippment",FACT_ORDERS[[#This Row],[TotalAmount]]&gt;=200), 0,
    AND(FACT_ORDERS[[#This Row],[DeliveryMehtod]]="pickup"), 15,
    AND(FACT_ORDERS[[#This Row],[DeliveryMehtod]]="shippment",FACT_ORDERS[[#This Row],[TotalAmount]]&lt;200), 35
)</f>
        <v>15</v>
      </c>
      <c r="M1201" s="12" t="str" cm="1">
        <f t="array" ref="M1201">_xlfn.IFS(
    SUMIFS(FACT_ORDERS[TotalAmount], FACT_ORDERS[WD_CUSTOMERS],FACT_ORDERS[[#This Row],[WD_CUSTOMERS]])&gt;=15000, "VIP",
    SUMIFS(FACT_ORDERS[TotalAmount], FACT_ORDERS[WD_CUSTOMERS],FACT_ORDERS[[#This Row],[WD_CUSTOMERS]])&gt;=8000, "Premium",
    TRUE, "Regular"
)</f>
        <v>VIP</v>
      </c>
      <c r="N1201" s="32" cm="1">
        <f t="array" ref="N1201">_xlfn.IFS(
   FACT_ORDERS[[#This Row],[TypeOfClient]]="VIP", 0.2,
   FACT_ORDERS[[#This Row],[TypeOfClient]]="Premium", 0.1,
   TRUE, 0
)</f>
        <v>0.2</v>
      </c>
      <c r="O1201" s="31" cm="1">
        <f t="array" ref="O1201">_xlfn.IFS(
   FACT_ORDERS[[#This Row],[TotalAmount]]&gt;1500, 0.15,
   FACT_ORDERS[[#This Row],[TotalAmount]]&gt;1000, 0.1,
   FACT_ORDERS[[#This Row],[TotalAmount]]&gt;500, 0.05,
   TRUE, 0
)</f>
        <v>0</v>
      </c>
      <c r="P1201" s="28">
        <f xml:space="preserve"> FACT_ORDERS[[#This Row],[TotalAmount]] * (1 - (FACT_ORDERS[[#This Row],[ClientDiscount]] + FACT_ORDERS[[#This Row],[OrderDiscount]]) )</f>
        <v>264</v>
      </c>
      <c r="Q1201" s="28">
        <f>FACT_ORDERS[[#This Row],[TotalAmountWithDiscount]]+FACT_ORDERS[[#This Row],[DeliveryCost]]</f>
        <v>279</v>
      </c>
      <c r="R1201" s="35">
        <v>44973</v>
      </c>
      <c r="S1201" s="35" t="str">
        <f>IF(NETWORKDAYS(FACT_ORDERS[[#This Row],[Order-Date]], FACT_ORDERS[[#This Row],[ArrivalDate ]]) &gt; 10, "Late", "On Time")</f>
        <v>Late</v>
      </c>
    </row>
    <row r="1202" spans="1:19" x14ac:dyDescent="0.3">
      <c r="A1202" s="12">
        <v>6200</v>
      </c>
      <c r="B1202" s="12">
        <v>214</v>
      </c>
      <c r="C1202" s="12">
        <v>10166</v>
      </c>
      <c r="D1202" s="12">
        <v>1201</v>
      </c>
      <c r="E1202" s="12" t="s">
        <v>243</v>
      </c>
      <c r="F1202" s="13">
        <v>44953</v>
      </c>
      <c r="G1202" s="26" t="s">
        <v>11835</v>
      </c>
      <c r="H1202" s="12">
        <v>65</v>
      </c>
      <c r="I1202" s="28">
        <f>VLOOKUP(B:B,DIM_PRODUCTS!A:F,5,FALSE)</f>
        <v>46</v>
      </c>
      <c r="J1202" s="28">
        <f>FACT_ORDERS[[#This Row],[ProductPrice]]*FACT_ORDERS[[#This Row],[Quantity]]</f>
        <v>2990</v>
      </c>
      <c r="K1202" s="12" t="str">
        <f>VLOOKUP(C:C,DIM_CUSTOMERS!A:G,7,FALSE)</f>
        <v>Mexico</v>
      </c>
      <c r="L1202" s="30" cm="1">
        <f t="array" ref="L1202">_xlfn.IFS(
    AND(FACT_ORDERS[[#This Row],[DeliveryMehtod]]="shippment",FACT_ORDERS[[#This Row],[TotalAmount]]&gt;=200), 0,
    AND(FACT_ORDERS[[#This Row],[DeliveryMehtod]]="pickup"), 15,
    AND(FACT_ORDERS[[#This Row],[DeliveryMehtod]]="shippment",FACT_ORDERS[[#This Row],[TotalAmount]]&lt;200), 35
)</f>
        <v>15</v>
      </c>
      <c r="M1202" s="12" t="str" cm="1">
        <f t="array" ref="M1202">_xlfn.IFS(
    SUMIFS(FACT_ORDERS[TotalAmount], FACT_ORDERS[WD_CUSTOMERS],FACT_ORDERS[[#This Row],[WD_CUSTOMERS]])&gt;=15000, "VIP",
    SUMIFS(FACT_ORDERS[TotalAmount], FACT_ORDERS[WD_CUSTOMERS],FACT_ORDERS[[#This Row],[WD_CUSTOMERS]])&gt;=8000, "Premium",
    TRUE, "Regular"
)</f>
        <v>VIP</v>
      </c>
      <c r="N1202" s="32" cm="1">
        <f t="array" ref="N1202">_xlfn.IFS(
   FACT_ORDERS[[#This Row],[TypeOfClient]]="VIP", 0.2,
   FACT_ORDERS[[#This Row],[TypeOfClient]]="Premium", 0.1,
   TRUE, 0
)</f>
        <v>0.2</v>
      </c>
      <c r="O1202" s="31" cm="1">
        <f t="array" ref="O1202">_xlfn.IFS(
   FACT_ORDERS[[#This Row],[TotalAmount]]&gt;1500, 0.15,
   FACT_ORDERS[[#This Row],[TotalAmount]]&gt;1000, 0.1,
   FACT_ORDERS[[#This Row],[TotalAmount]]&gt;500, 0.05,
   TRUE, 0
)</f>
        <v>0.15</v>
      </c>
      <c r="P1202" s="28">
        <f xml:space="preserve"> FACT_ORDERS[[#This Row],[TotalAmount]] * (1 - (FACT_ORDERS[[#This Row],[ClientDiscount]] + FACT_ORDERS[[#This Row],[OrderDiscount]]) )</f>
        <v>1943.5</v>
      </c>
      <c r="Q1202" s="28">
        <f>FACT_ORDERS[[#This Row],[TotalAmountWithDiscount]]+FACT_ORDERS[[#This Row],[DeliveryCost]]</f>
        <v>1958.5</v>
      </c>
      <c r="R1202" s="35">
        <v>44963</v>
      </c>
      <c r="S1202" s="35" t="str">
        <f>IF(NETWORKDAYS(FACT_ORDERS[[#This Row],[Order-Date]], FACT_ORDERS[[#This Row],[ArrivalDate ]]) &gt; 10, "Late", "On Time")</f>
        <v>On Time</v>
      </c>
    </row>
    <row r="1203" spans="1:19" x14ac:dyDescent="0.3">
      <c r="A1203" s="12">
        <v>6201</v>
      </c>
      <c r="B1203" s="12">
        <v>233</v>
      </c>
      <c r="C1203" s="12">
        <v>10166</v>
      </c>
      <c r="D1203" s="12">
        <v>1202</v>
      </c>
      <c r="E1203" s="12" t="s">
        <v>244</v>
      </c>
      <c r="F1203" s="13">
        <v>44953</v>
      </c>
      <c r="G1203" s="26" t="s">
        <v>11836</v>
      </c>
      <c r="H1203" s="12">
        <v>20</v>
      </c>
      <c r="I1203" s="28">
        <f>VLOOKUP(B:B,DIM_PRODUCTS!A:F,5,FALSE)</f>
        <v>13</v>
      </c>
      <c r="J1203" s="28">
        <f>FACT_ORDERS[[#This Row],[ProductPrice]]*FACT_ORDERS[[#This Row],[Quantity]]</f>
        <v>260</v>
      </c>
      <c r="K1203" s="12" t="str">
        <f>VLOOKUP(C:C,DIM_CUSTOMERS!A:G,7,FALSE)</f>
        <v>Mexico</v>
      </c>
      <c r="L1203" s="30" cm="1">
        <f t="array" ref="L1203">_xlfn.IFS(
    AND(FACT_ORDERS[[#This Row],[DeliveryMehtod]]="shippment",FACT_ORDERS[[#This Row],[TotalAmount]]&gt;=200), 0,
    AND(FACT_ORDERS[[#This Row],[DeliveryMehtod]]="pickup"), 15,
    AND(FACT_ORDERS[[#This Row],[DeliveryMehtod]]="shippment",FACT_ORDERS[[#This Row],[TotalAmount]]&lt;200), 35
)</f>
        <v>0</v>
      </c>
      <c r="M1203" s="12" t="str" cm="1">
        <f t="array" ref="M1203">_xlfn.IFS(
    SUMIFS(FACT_ORDERS[TotalAmount], FACT_ORDERS[WD_CUSTOMERS],FACT_ORDERS[[#This Row],[WD_CUSTOMERS]])&gt;=15000, "VIP",
    SUMIFS(FACT_ORDERS[TotalAmount], FACT_ORDERS[WD_CUSTOMERS],FACT_ORDERS[[#This Row],[WD_CUSTOMERS]])&gt;=8000, "Premium",
    TRUE, "Regular"
)</f>
        <v>VIP</v>
      </c>
      <c r="N1203" s="32" cm="1">
        <f t="array" ref="N1203">_xlfn.IFS(
   FACT_ORDERS[[#This Row],[TypeOfClient]]="VIP", 0.2,
   FACT_ORDERS[[#This Row],[TypeOfClient]]="Premium", 0.1,
   TRUE, 0
)</f>
        <v>0.2</v>
      </c>
      <c r="O1203" s="31" cm="1">
        <f t="array" ref="O1203">_xlfn.IFS(
   FACT_ORDERS[[#This Row],[TotalAmount]]&gt;1500, 0.15,
   FACT_ORDERS[[#This Row],[TotalAmount]]&gt;1000, 0.1,
   FACT_ORDERS[[#This Row],[TotalAmount]]&gt;500, 0.05,
   TRUE, 0
)</f>
        <v>0</v>
      </c>
      <c r="P1203" s="28">
        <f xml:space="preserve"> FACT_ORDERS[[#This Row],[TotalAmount]] * (1 - (FACT_ORDERS[[#This Row],[ClientDiscount]] + FACT_ORDERS[[#This Row],[OrderDiscount]]) )</f>
        <v>208</v>
      </c>
      <c r="Q1203" s="28">
        <f>FACT_ORDERS[[#This Row],[TotalAmountWithDiscount]]+FACT_ORDERS[[#This Row],[DeliveryCost]]</f>
        <v>208</v>
      </c>
      <c r="R1203" s="35">
        <v>44962</v>
      </c>
      <c r="S1203" s="35" t="str">
        <f>IF(NETWORKDAYS(FACT_ORDERS[[#This Row],[Order-Date]], FACT_ORDERS[[#This Row],[ArrivalDate ]]) &gt; 10, "Late", "On Time")</f>
        <v>On Time</v>
      </c>
    </row>
    <row r="1204" spans="1:19" x14ac:dyDescent="0.3">
      <c r="A1204" s="12">
        <v>6202</v>
      </c>
      <c r="B1204" s="12">
        <v>203</v>
      </c>
      <c r="C1204" s="12">
        <v>10166</v>
      </c>
      <c r="D1204" s="12">
        <v>1203</v>
      </c>
      <c r="E1204" s="12" t="s">
        <v>243</v>
      </c>
      <c r="F1204" s="13">
        <v>45540</v>
      </c>
      <c r="G1204" s="26" t="s">
        <v>11837</v>
      </c>
      <c r="H1204" s="12">
        <v>8</v>
      </c>
      <c r="I1204" s="28">
        <f>VLOOKUP(B:B,DIM_PRODUCTS!A:F,5,FALSE)</f>
        <v>5</v>
      </c>
      <c r="J1204" s="28">
        <f>FACT_ORDERS[[#This Row],[ProductPrice]]*FACT_ORDERS[[#This Row],[Quantity]]</f>
        <v>40</v>
      </c>
      <c r="K1204" s="12" t="str">
        <f>VLOOKUP(C:C,DIM_CUSTOMERS!A:G,7,FALSE)</f>
        <v>Mexico</v>
      </c>
      <c r="L1204" s="30" cm="1">
        <f t="array" ref="L1204">_xlfn.IFS(
    AND(FACT_ORDERS[[#This Row],[DeliveryMehtod]]="shippment",FACT_ORDERS[[#This Row],[TotalAmount]]&gt;=200), 0,
    AND(FACT_ORDERS[[#This Row],[DeliveryMehtod]]="pickup"), 15,
    AND(FACT_ORDERS[[#This Row],[DeliveryMehtod]]="shippment",FACT_ORDERS[[#This Row],[TotalAmount]]&lt;200), 35
)</f>
        <v>15</v>
      </c>
      <c r="M1204" s="12" t="str" cm="1">
        <f t="array" ref="M1204">_xlfn.IFS(
    SUMIFS(FACT_ORDERS[TotalAmount], FACT_ORDERS[WD_CUSTOMERS],FACT_ORDERS[[#This Row],[WD_CUSTOMERS]])&gt;=15000, "VIP",
    SUMIFS(FACT_ORDERS[TotalAmount], FACT_ORDERS[WD_CUSTOMERS],FACT_ORDERS[[#This Row],[WD_CUSTOMERS]])&gt;=8000, "Premium",
    TRUE, "Regular"
)</f>
        <v>VIP</v>
      </c>
      <c r="N1204" s="32" cm="1">
        <f t="array" ref="N1204">_xlfn.IFS(
   FACT_ORDERS[[#This Row],[TypeOfClient]]="VIP", 0.2,
   FACT_ORDERS[[#This Row],[TypeOfClient]]="Premium", 0.1,
   TRUE, 0
)</f>
        <v>0.2</v>
      </c>
      <c r="O1204" s="31" cm="1">
        <f t="array" ref="O1204">_xlfn.IFS(
   FACT_ORDERS[[#This Row],[TotalAmount]]&gt;1500, 0.15,
   FACT_ORDERS[[#This Row],[TotalAmount]]&gt;1000, 0.1,
   FACT_ORDERS[[#This Row],[TotalAmount]]&gt;500, 0.05,
   TRUE, 0
)</f>
        <v>0</v>
      </c>
      <c r="P1204" s="28">
        <f xml:space="preserve"> FACT_ORDERS[[#This Row],[TotalAmount]] * (1 - (FACT_ORDERS[[#This Row],[ClientDiscount]] + FACT_ORDERS[[#This Row],[OrderDiscount]]) )</f>
        <v>32</v>
      </c>
      <c r="Q1204" s="28">
        <f>FACT_ORDERS[[#This Row],[TotalAmountWithDiscount]]+FACT_ORDERS[[#This Row],[DeliveryCost]]</f>
        <v>47</v>
      </c>
      <c r="R1204" s="35">
        <v>45551</v>
      </c>
      <c r="S1204" s="35" t="str">
        <f>IF(NETWORKDAYS(FACT_ORDERS[[#This Row],[Order-Date]], FACT_ORDERS[[#This Row],[ArrivalDate ]]) &gt; 10, "Late", "On Time")</f>
        <v>On Time</v>
      </c>
    </row>
    <row r="1205" spans="1:19" x14ac:dyDescent="0.3">
      <c r="A1205" s="12">
        <v>6203</v>
      </c>
      <c r="B1205" s="12">
        <v>233</v>
      </c>
      <c r="C1205" s="12">
        <v>10166</v>
      </c>
      <c r="D1205" s="12">
        <v>1204</v>
      </c>
      <c r="E1205" s="12" t="s">
        <v>243</v>
      </c>
      <c r="F1205" s="13">
        <v>45540</v>
      </c>
      <c r="G1205" s="26" t="s">
        <v>11838</v>
      </c>
      <c r="H1205" s="12">
        <v>14</v>
      </c>
      <c r="I1205" s="28">
        <f>VLOOKUP(B:B,DIM_PRODUCTS!A:F,5,FALSE)</f>
        <v>13</v>
      </c>
      <c r="J1205" s="28">
        <f>FACT_ORDERS[[#This Row],[ProductPrice]]*FACT_ORDERS[[#This Row],[Quantity]]</f>
        <v>182</v>
      </c>
      <c r="K1205" s="12" t="str">
        <f>VLOOKUP(C:C,DIM_CUSTOMERS!A:G,7,FALSE)</f>
        <v>Mexico</v>
      </c>
      <c r="L1205" s="30" cm="1">
        <f t="array" ref="L1205">_xlfn.IFS(
    AND(FACT_ORDERS[[#This Row],[DeliveryMehtod]]="shippment",FACT_ORDERS[[#This Row],[TotalAmount]]&gt;=200), 0,
    AND(FACT_ORDERS[[#This Row],[DeliveryMehtod]]="pickup"), 15,
    AND(FACT_ORDERS[[#This Row],[DeliveryMehtod]]="shippment",FACT_ORDERS[[#This Row],[TotalAmount]]&lt;200), 35
)</f>
        <v>15</v>
      </c>
      <c r="M1205" s="12" t="str" cm="1">
        <f t="array" ref="M1205">_xlfn.IFS(
    SUMIFS(FACT_ORDERS[TotalAmount], FACT_ORDERS[WD_CUSTOMERS],FACT_ORDERS[[#This Row],[WD_CUSTOMERS]])&gt;=15000, "VIP",
    SUMIFS(FACT_ORDERS[TotalAmount], FACT_ORDERS[WD_CUSTOMERS],FACT_ORDERS[[#This Row],[WD_CUSTOMERS]])&gt;=8000, "Premium",
    TRUE, "Regular"
)</f>
        <v>VIP</v>
      </c>
      <c r="N1205" s="32" cm="1">
        <f t="array" ref="N1205">_xlfn.IFS(
   FACT_ORDERS[[#This Row],[TypeOfClient]]="VIP", 0.2,
   FACT_ORDERS[[#This Row],[TypeOfClient]]="Premium", 0.1,
   TRUE, 0
)</f>
        <v>0.2</v>
      </c>
      <c r="O1205" s="31" cm="1">
        <f t="array" ref="O1205">_xlfn.IFS(
   FACT_ORDERS[[#This Row],[TotalAmount]]&gt;1500, 0.15,
   FACT_ORDERS[[#This Row],[TotalAmount]]&gt;1000, 0.1,
   FACT_ORDERS[[#This Row],[TotalAmount]]&gt;500, 0.05,
   TRUE, 0
)</f>
        <v>0</v>
      </c>
      <c r="P1205" s="28">
        <f xml:space="preserve"> FACT_ORDERS[[#This Row],[TotalAmount]] * (1 - (FACT_ORDERS[[#This Row],[ClientDiscount]] + FACT_ORDERS[[#This Row],[OrderDiscount]]) )</f>
        <v>145.6</v>
      </c>
      <c r="Q1205" s="28">
        <f>FACT_ORDERS[[#This Row],[TotalAmountWithDiscount]]+FACT_ORDERS[[#This Row],[DeliveryCost]]</f>
        <v>160.6</v>
      </c>
      <c r="R1205" s="35">
        <v>45549</v>
      </c>
      <c r="S1205" s="35" t="str">
        <f>IF(NETWORKDAYS(FACT_ORDERS[[#This Row],[Order-Date]], FACT_ORDERS[[#This Row],[ArrivalDate ]]) &gt; 10, "Late", "On Time")</f>
        <v>On Time</v>
      </c>
    </row>
    <row r="1206" spans="1:19" x14ac:dyDescent="0.3">
      <c r="A1206" s="12">
        <v>6204</v>
      </c>
      <c r="B1206" s="12">
        <v>203</v>
      </c>
      <c r="C1206" s="12">
        <v>10166</v>
      </c>
      <c r="D1206" s="12">
        <v>1205</v>
      </c>
      <c r="E1206" s="12" t="s">
        <v>244</v>
      </c>
      <c r="F1206" s="13">
        <v>45318</v>
      </c>
      <c r="G1206" s="26" t="s">
        <v>4190</v>
      </c>
      <c r="H1206" s="12">
        <v>8</v>
      </c>
      <c r="I1206" s="28">
        <f>VLOOKUP(B:B,DIM_PRODUCTS!A:F,5,FALSE)</f>
        <v>5</v>
      </c>
      <c r="J1206" s="28">
        <f>FACT_ORDERS[[#This Row],[ProductPrice]]*FACT_ORDERS[[#This Row],[Quantity]]</f>
        <v>40</v>
      </c>
      <c r="K1206" s="12" t="str">
        <f>VLOOKUP(C:C,DIM_CUSTOMERS!A:G,7,FALSE)</f>
        <v>Mexico</v>
      </c>
      <c r="L1206" s="30" cm="1">
        <f t="array" ref="L1206">_xlfn.IFS(
    AND(FACT_ORDERS[[#This Row],[DeliveryMehtod]]="shippment",FACT_ORDERS[[#This Row],[TotalAmount]]&gt;=200), 0,
    AND(FACT_ORDERS[[#This Row],[DeliveryMehtod]]="pickup"), 15,
    AND(FACT_ORDERS[[#This Row],[DeliveryMehtod]]="shippment",FACT_ORDERS[[#This Row],[TotalAmount]]&lt;200), 35
)</f>
        <v>35</v>
      </c>
      <c r="M1206" s="12" t="str" cm="1">
        <f t="array" ref="M1206">_xlfn.IFS(
    SUMIFS(FACT_ORDERS[TotalAmount], FACT_ORDERS[WD_CUSTOMERS],FACT_ORDERS[[#This Row],[WD_CUSTOMERS]])&gt;=15000, "VIP",
    SUMIFS(FACT_ORDERS[TotalAmount], FACT_ORDERS[WD_CUSTOMERS],FACT_ORDERS[[#This Row],[WD_CUSTOMERS]])&gt;=8000, "Premium",
    TRUE, "Regular"
)</f>
        <v>VIP</v>
      </c>
      <c r="N1206" s="32" cm="1">
        <f t="array" ref="N1206">_xlfn.IFS(
   FACT_ORDERS[[#This Row],[TypeOfClient]]="VIP", 0.2,
   FACT_ORDERS[[#This Row],[TypeOfClient]]="Premium", 0.1,
   TRUE, 0
)</f>
        <v>0.2</v>
      </c>
      <c r="O1206" s="31" cm="1">
        <f t="array" ref="O1206">_xlfn.IFS(
   FACT_ORDERS[[#This Row],[TotalAmount]]&gt;1500, 0.15,
   FACT_ORDERS[[#This Row],[TotalAmount]]&gt;1000, 0.1,
   FACT_ORDERS[[#This Row],[TotalAmount]]&gt;500, 0.05,
   TRUE, 0
)</f>
        <v>0</v>
      </c>
      <c r="P1206" s="28">
        <f xml:space="preserve"> FACT_ORDERS[[#This Row],[TotalAmount]] * (1 - (FACT_ORDERS[[#This Row],[ClientDiscount]] + FACT_ORDERS[[#This Row],[OrderDiscount]]) )</f>
        <v>32</v>
      </c>
      <c r="Q1206" s="28">
        <f>FACT_ORDERS[[#This Row],[TotalAmountWithDiscount]]+FACT_ORDERS[[#This Row],[DeliveryCost]]</f>
        <v>67</v>
      </c>
      <c r="R1206" s="35">
        <v>45327</v>
      </c>
      <c r="S1206" s="35" t="str">
        <f>IF(NETWORKDAYS(FACT_ORDERS[[#This Row],[Order-Date]], FACT_ORDERS[[#This Row],[ArrivalDate ]]) &gt; 10, "Late", "On Time")</f>
        <v>On Time</v>
      </c>
    </row>
    <row r="1207" spans="1:19" x14ac:dyDescent="0.3">
      <c r="A1207" s="12">
        <v>6205</v>
      </c>
      <c r="B1207" s="12">
        <v>262</v>
      </c>
      <c r="C1207" s="12">
        <v>10166</v>
      </c>
      <c r="D1207" s="12">
        <v>1206</v>
      </c>
      <c r="E1207" s="12" t="s">
        <v>243</v>
      </c>
      <c r="F1207" s="13">
        <v>45318</v>
      </c>
      <c r="G1207" s="26" t="s">
        <v>11839</v>
      </c>
      <c r="H1207" s="12">
        <v>32</v>
      </c>
      <c r="I1207" s="28">
        <f>VLOOKUP(B:B,DIM_PRODUCTS!A:F,5,FALSE)</f>
        <v>10</v>
      </c>
      <c r="J1207" s="28">
        <f>FACT_ORDERS[[#This Row],[ProductPrice]]*FACT_ORDERS[[#This Row],[Quantity]]</f>
        <v>320</v>
      </c>
      <c r="K1207" s="12" t="str">
        <f>VLOOKUP(C:C,DIM_CUSTOMERS!A:G,7,FALSE)</f>
        <v>Mexico</v>
      </c>
      <c r="L1207" s="30" cm="1">
        <f t="array" ref="L1207">_xlfn.IFS(
    AND(FACT_ORDERS[[#This Row],[DeliveryMehtod]]="shippment",FACT_ORDERS[[#This Row],[TotalAmount]]&gt;=200), 0,
    AND(FACT_ORDERS[[#This Row],[DeliveryMehtod]]="pickup"), 15,
    AND(FACT_ORDERS[[#This Row],[DeliveryMehtod]]="shippment",FACT_ORDERS[[#This Row],[TotalAmount]]&lt;200), 35
)</f>
        <v>15</v>
      </c>
      <c r="M1207" s="12" t="str" cm="1">
        <f t="array" ref="M1207">_xlfn.IFS(
    SUMIFS(FACT_ORDERS[TotalAmount], FACT_ORDERS[WD_CUSTOMERS],FACT_ORDERS[[#This Row],[WD_CUSTOMERS]])&gt;=15000, "VIP",
    SUMIFS(FACT_ORDERS[TotalAmount], FACT_ORDERS[WD_CUSTOMERS],FACT_ORDERS[[#This Row],[WD_CUSTOMERS]])&gt;=8000, "Premium",
    TRUE, "Regular"
)</f>
        <v>VIP</v>
      </c>
      <c r="N1207" s="32" cm="1">
        <f t="array" ref="N1207">_xlfn.IFS(
   FACT_ORDERS[[#This Row],[TypeOfClient]]="VIP", 0.2,
   FACT_ORDERS[[#This Row],[TypeOfClient]]="Premium", 0.1,
   TRUE, 0
)</f>
        <v>0.2</v>
      </c>
      <c r="O1207" s="31" cm="1">
        <f t="array" ref="O1207">_xlfn.IFS(
   FACT_ORDERS[[#This Row],[TotalAmount]]&gt;1500, 0.15,
   FACT_ORDERS[[#This Row],[TotalAmount]]&gt;1000, 0.1,
   FACT_ORDERS[[#This Row],[TotalAmount]]&gt;500, 0.05,
   TRUE, 0
)</f>
        <v>0</v>
      </c>
      <c r="P1207" s="28">
        <f xml:space="preserve"> FACT_ORDERS[[#This Row],[TotalAmount]] * (1 - (FACT_ORDERS[[#This Row],[ClientDiscount]] + FACT_ORDERS[[#This Row],[OrderDiscount]]) )</f>
        <v>256</v>
      </c>
      <c r="Q1207" s="28">
        <f>FACT_ORDERS[[#This Row],[TotalAmountWithDiscount]]+FACT_ORDERS[[#This Row],[DeliveryCost]]</f>
        <v>271</v>
      </c>
      <c r="R1207" s="35">
        <v>45326</v>
      </c>
      <c r="S1207" s="35" t="str">
        <f>IF(NETWORKDAYS(FACT_ORDERS[[#This Row],[Order-Date]], FACT_ORDERS[[#This Row],[ArrivalDate ]]) &gt; 10, "Late", "On Time")</f>
        <v>On Time</v>
      </c>
    </row>
    <row r="1208" spans="1:19" x14ac:dyDescent="0.3">
      <c r="A1208" s="12">
        <v>6206</v>
      </c>
      <c r="B1208" s="12">
        <v>214</v>
      </c>
      <c r="C1208" s="12">
        <v>10166</v>
      </c>
      <c r="D1208" s="12">
        <v>1207</v>
      </c>
      <c r="E1208" s="12" t="s">
        <v>243</v>
      </c>
      <c r="F1208" s="13">
        <v>45318</v>
      </c>
      <c r="G1208" s="26" t="s">
        <v>11840</v>
      </c>
      <c r="H1208" s="12">
        <v>53</v>
      </c>
      <c r="I1208" s="28">
        <f>VLOOKUP(B:B,DIM_PRODUCTS!A:F,5,FALSE)</f>
        <v>46</v>
      </c>
      <c r="J1208" s="28">
        <f>FACT_ORDERS[[#This Row],[ProductPrice]]*FACT_ORDERS[[#This Row],[Quantity]]</f>
        <v>2438</v>
      </c>
      <c r="K1208" s="12" t="str">
        <f>VLOOKUP(C:C,DIM_CUSTOMERS!A:G,7,FALSE)</f>
        <v>Mexico</v>
      </c>
      <c r="L1208" s="30" cm="1">
        <f t="array" ref="L1208">_xlfn.IFS(
    AND(FACT_ORDERS[[#This Row],[DeliveryMehtod]]="shippment",FACT_ORDERS[[#This Row],[TotalAmount]]&gt;=200), 0,
    AND(FACT_ORDERS[[#This Row],[DeliveryMehtod]]="pickup"), 15,
    AND(FACT_ORDERS[[#This Row],[DeliveryMehtod]]="shippment",FACT_ORDERS[[#This Row],[TotalAmount]]&lt;200), 35
)</f>
        <v>15</v>
      </c>
      <c r="M1208" s="12" t="str" cm="1">
        <f t="array" ref="M1208">_xlfn.IFS(
    SUMIFS(FACT_ORDERS[TotalAmount], FACT_ORDERS[WD_CUSTOMERS],FACT_ORDERS[[#This Row],[WD_CUSTOMERS]])&gt;=15000, "VIP",
    SUMIFS(FACT_ORDERS[TotalAmount], FACT_ORDERS[WD_CUSTOMERS],FACT_ORDERS[[#This Row],[WD_CUSTOMERS]])&gt;=8000, "Premium",
    TRUE, "Regular"
)</f>
        <v>VIP</v>
      </c>
      <c r="N1208" s="32" cm="1">
        <f t="array" ref="N1208">_xlfn.IFS(
   FACT_ORDERS[[#This Row],[TypeOfClient]]="VIP", 0.2,
   FACT_ORDERS[[#This Row],[TypeOfClient]]="Premium", 0.1,
   TRUE, 0
)</f>
        <v>0.2</v>
      </c>
      <c r="O1208" s="31" cm="1">
        <f t="array" ref="O1208">_xlfn.IFS(
   FACT_ORDERS[[#This Row],[TotalAmount]]&gt;1500, 0.15,
   FACT_ORDERS[[#This Row],[TotalAmount]]&gt;1000, 0.1,
   FACT_ORDERS[[#This Row],[TotalAmount]]&gt;500, 0.05,
   TRUE, 0
)</f>
        <v>0.15</v>
      </c>
      <c r="P1208" s="28">
        <f xml:space="preserve"> FACT_ORDERS[[#This Row],[TotalAmount]] * (1 - (FACT_ORDERS[[#This Row],[ClientDiscount]] + FACT_ORDERS[[#This Row],[OrderDiscount]]) )</f>
        <v>1584.7</v>
      </c>
      <c r="Q1208" s="28">
        <f>FACT_ORDERS[[#This Row],[TotalAmountWithDiscount]]+FACT_ORDERS[[#This Row],[DeliveryCost]]</f>
        <v>1599.7</v>
      </c>
      <c r="R1208" s="35">
        <v>45338</v>
      </c>
      <c r="S1208" s="35" t="str">
        <f>IF(NETWORKDAYS(FACT_ORDERS[[#This Row],[Order-Date]], FACT_ORDERS[[#This Row],[ArrivalDate ]]) &gt; 10, "Late", "On Time")</f>
        <v>Late</v>
      </c>
    </row>
    <row r="1209" spans="1:19" x14ac:dyDescent="0.3">
      <c r="A1209" s="12">
        <v>6207</v>
      </c>
      <c r="B1209" s="12">
        <v>233</v>
      </c>
      <c r="C1209" s="12">
        <v>10166</v>
      </c>
      <c r="D1209" s="12">
        <v>1208</v>
      </c>
      <c r="E1209" s="12" t="s">
        <v>243</v>
      </c>
      <c r="F1209" s="13">
        <v>45318</v>
      </c>
      <c r="G1209" s="26" t="s">
        <v>11841</v>
      </c>
      <c r="H1209" s="12">
        <v>23</v>
      </c>
      <c r="I1209" s="28">
        <f>VLOOKUP(B:B,DIM_PRODUCTS!A:F,5,FALSE)</f>
        <v>13</v>
      </c>
      <c r="J1209" s="28">
        <f>FACT_ORDERS[[#This Row],[ProductPrice]]*FACT_ORDERS[[#This Row],[Quantity]]</f>
        <v>299</v>
      </c>
      <c r="K1209" s="12" t="str">
        <f>VLOOKUP(C:C,DIM_CUSTOMERS!A:G,7,FALSE)</f>
        <v>Mexico</v>
      </c>
      <c r="L1209" s="30" cm="1">
        <f t="array" ref="L1209">_xlfn.IFS(
    AND(FACT_ORDERS[[#This Row],[DeliveryMehtod]]="shippment",FACT_ORDERS[[#This Row],[TotalAmount]]&gt;=200), 0,
    AND(FACT_ORDERS[[#This Row],[DeliveryMehtod]]="pickup"), 15,
    AND(FACT_ORDERS[[#This Row],[DeliveryMehtod]]="shippment",FACT_ORDERS[[#This Row],[TotalAmount]]&lt;200), 35
)</f>
        <v>15</v>
      </c>
      <c r="M1209" s="12" t="str" cm="1">
        <f t="array" ref="M1209">_xlfn.IFS(
    SUMIFS(FACT_ORDERS[TotalAmount], FACT_ORDERS[WD_CUSTOMERS],FACT_ORDERS[[#This Row],[WD_CUSTOMERS]])&gt;=15000, "VIP",
    SUMIFS(FACT_ORDERS[TotalAmount], FACT_ORDERS[WD_CUSTOMERS],FACT_ORDERS[[#This Row],[WD_CUSTOMERS]])&gt;=8000, "Premium",
    TRUE, "Regular"
)</f>
        <v>VIP</v>
      </c>
      <c r="N1209" s="32" cm="1">
        <f t="array" ref="N1209">_xlfn.IFS(
   FACT_ORDERS[[#This Row],[TypeOfClient]]="VIP", 0.2,
   FACT_ORDERS[[#This Row],[TypeOfClient]]="Premium", 0.1,
   TRUE, 0
)</f>
        <v>0.2</v>
      </c>
      <c r="O1209" s="31" cm="1">
        <f t="array" ref="O1209">_xlfn.IFS(
   FACT_ORDERS[[#This Row],[TotalAmount]]&gt;1500, 0.15,
   FACT_ORDERS[[#This Row],[TotalAmount]]&gt;1000, 0.1,
   FACT_ORDERS[[#This Row],[TotalAmount]]&gt;500, 0.05,
   TRUE, 0
)</f>
        <v>0</v>
      </c>
      <c r="P1209" s="28">
        <f xml:space="preserve"> FACT_ORDERS[[#This Row],[TotalAmount]] * (1 - (FACT_ORDERS[[#This Row],[ClientDiscount]] + FACT_ORDERS[[#This Row],[OrderDiscount]]) )</f>
        <v>239.20000000000002</v>
      </c>
      <c r="Q1209" s="28">
        <f>FACT_ORDERS[[#This Row],[TotalAmountWithDiscount]]+FACT_ORDERS[[#This Row],[DeliveryCost]]</f>
        <v>254.20000000000002</v>
      </c>
      <c r="R1209" s="35">
        <v>45325</v>
      </c>
      <c r="S1209" s="35" t="str">
        <f>IF(NETWORKDAYS(FACT_ORDERS[[#This Row],[Order-Date]], FACT_ORDERS[[#This Row],[ArrivalDate ]]) &gt; 10, "Late", "On Time")</f>
        <v>On Time</v>
      </c>
    </row>
    <row r="1210" spans="1:19" x14ac:dyDescent="0.3">
      <c r="A1210" s="12">
        <v>6208</v>
      </c>
      <c r="B1210" s="12">
        <v>265</v>
      </c>
      <c r="C1210" s="12">
        <v>10166</v>
      </c>
      <c r="D1210" s="12">
        <v>1209</v>
      </c>
      <c r="E1210" s="12" t="s">
        <v>244</v>
      </c>
      <c r="F1210" s="13">
        <v>45318</v>
      </c>
      <c r="G1210" s="26" t="s">
        <v>11842</v>
      </c>
      <c r="H1210" s="12">
        <v>23</v>
      </c>
      <c r="I1210" s="28">
        <f>VLOOKUP(B:B,DIM_PRODUCTS!A:F,5,FALSE)</f>
        <v>13</v>
      </c>
      <c r="J1210" s="28">
        <f>FACT_ORDERS[[#This Row],[ProductPrice]]*FACT_ORDERS[[#This Row],[Quantity]]</f>
        <v>299</v>
      </c>
      <c r="K1210" s="12" t="str">
        <f>VLOOKUP(C:C,DIM_CUSTOMERS!A:G,7,FALSE)</f>
        <v>Mexico</v>
      </c>
      <c r="L1210" s="30" cm="1">
        <f t="array" ref="L1210">_xlfn.IFS(
    AND(FACT_ORDERS[[#This Row],[DeliveryMehtod]]="shippment",FACT_ORDERS[[#This Row],[TotalAmount]]&gt;=200), 0,
    AND(FACT_ORDERS[[#This Row],[DeliveryMehtod]]="pickup"), 15,
    AND(FACT_ORDERS[[#This Row],[DeliveryMehtod]]="shippment",FACT_ORDERS[[#This Row],[TotalAmount]]&lt;200), 35
)</f>
        <v>0</v>
      </c>
      <c r="M1210" s="12" t="str" cm="1">
        <f t="array" ref="M1210">_xlfn.IFS(
    SUMIFS(FACT_ORDERS[TotalAmount], FACT_ORDERS[WD_CUSTOMERS],FACT_ORDERS[[#This Row],[WD_CUSTOMERS]])&gt;=15000, "VIP",
    SUMIFS(FACT_ORDERS[TotalAmount], FACT_ORDERS[WD_CUSTOMERS],FACT_ORDERS[[#This Row],[WD_CUSTOMERS]])&gt;=8000, "Premium",
    TRUE, "Regular"
)</f>
        <v>VIP</v>
      </c>
      <c r="N1210" s="32" cm="1">
        <f t="array" ref="N1210">_xlfn.IFS(
   FACT_ORDERS[[#This Row],[TypeOfClient]]="VIP", 0.2,
   FACT_ORDERS[[#This Row],[TypeOfClient]]="Premium", 0.1,
   TRUE, 0
)</f>
        <v>0.2</v>
      </c>
      <c r="O1210" s="31" cm="1">
        <f t="array" ref="O1210">_xlfn.IFS(
   FACT_ORDERS[[#This Row],[TotalAmount]]&gt;1500, 0.15,
   FACT_ORDERS[[#This Row],[TotalAmount]]&gt;1000, 0.1,
   FACT_ORDERS[[#This Row],[TotalAmount]]&gt;500, 0.05,
   TRUE, 0
)</f>
        <v>0</v>
      </c>
      <c r="P1210" s="28">
        <f xml:space="preserve"> FACT_ORDERS[[#This Row],[TotalAmount]] * (1 - (FACT_ORDERS[[#This Row],[ClientDiscount]] + FACT_ORDERS[[#This Row],[OrderDiscount]]) )</f>
        <v>239.20000000000002</v>
      </c>
      <c r="Q1210" s="28">
        <f>FACT_ORDERS[[#This Row],[TotalAmountWithDiscount]]+FACT_ORDERS[[#This Row],[DeliveryCost]]</f>
        <v>239.20000000000002</v>
      </c>
      <c r="R1210" s="35">
        <v>45329</v>
      </c>
      <c r="S1210" s="35" t="str">
        <f>IF(NETWORKDAYS(FACT_ORDERS[[#This Row],[Order-Date]], FACT_ORDERS[[#This Row],[ArrivalDate ]]) &gt; 10, "Late", "On Time")</f>
        <v>On Time</v>
      </c>
    </row>
    <row r="1211" spans="1:19" x14ac:dyDescent="0.3">
      <c r="A1211" s="12">
        <v>6209</v>
      </c>
      <c r="B1211" s="12">
        <v>203</v>
      </c>
      <c r="C1211" s="12">
        <v>10166</v>
      </c>
      <c r="D1211" s="12">
        <v>1210</v>
      </c>
      <c r="E1211" s="12" t="s">
        <v>243</v>
      </c>
      <c r="F1211" s="13">
        <v>45443</v>
      </c>
      <c r="G1211" s="26" t="s">
        <v>11843</v>
      </c>
      <c r="H1211" s="12">
        <v>11</v>
      </c>
      <c r="I1211" s="28">
        <f>VLOOKUP(B:B,DIM_PRODUCTS!A:F,5,FALSE)</f>
        <v>5</v>
      </c>
      <c r="J1211" s="28">
        <f>FACT_ORDERS[[#This Row],[ProductPrice]]*FACT_ORDERS[[#This Row],[Quantity]]</f>
        <v>55</v>
      </c>
      <c r="K1211" s="12" t="str">
        <f>VLOOKUP(C:C,DIM_CUSTOMERS!A:G,7,FALSE)</f>
        <v>Mexico</v>
      </c>
      <c r="L1211" s="30" cm="1">
        <f t="array" ref="L1211">_xlfn.IFS(
    AND(FACT_ORDERS[[#This Row],[DeliveryMehtod]]="shippment",FACT_ORDERS[[#This Row],[TotalAmount]]&gt;=200), 0,
    AND(FACT_ORDERS[[#This Row],[DeliveryMehtod]]="pickup"), 15,
    AND(FACT_ORDERS[[#This Row],[DeliveryMehtod]]="shippment",FACT_ORDERS[[#This Row],[TotalAmount]]&lt;200), 35
)</f>
        <v>15</v>
      </c>
      <c r="M1211" s="12" t="str" cm="1">
        <f t="array" ref="M1211">_xlfn.IFS(
    SUMIFS(FACT_ORDERS[TotalAmount], FACT_ORDERS[WD_CUSTOMERS],FACT_ORDERS[[#This Row],[WD_CUSTOMERS]])&gt;=15000, "VIP",
    SUMIFS(FACT_ORDERS[TotalAmount], FACT_ORDERS[WD_CUSTOMERS],FACT_ORDERS[[#This Row],[WD_CUSTOMERS]])&gt;=8000, "Premium",
    TRUE, "Regular"
)</f>
        <v>VIP</v>
      </c>
      <c r="N1211" s="32" cm="1">
        <f t="array" ref="N1211">_xlfn.IFS(
   FACT_ORDERS[[#This Row],[TypeOfClient]]="VIP", 0.2,
   FACT_ORDERS[[#This Row],[TypeOfClient]]="Premium", 0.1,
   TRUE, 0
)</f>
        <v>0.2</v>
      </c>
      <c r="O1211" s="31" cm="1">
        <f t="array" ref="O1211">_xlfn.IFS(
   FACT_ORDERS[[#This Row],[TotalAmount]]&gt;1500, 0.15,
   FACT_ORDERS[[#This Row],[TotalAmount]]&gt;1000, 0.1,
   FACT_ORDERS[[#This Row],[TotalAmount]]&gt;500, 0.05,
   TRUE, 0
)</f>
        <v>0</v>
      </c>
      <c r="P1211" s="28">
        <f xml:space="preserve"> FACT_ORDERS[[#This Row],[TotalAmount]] * (1 - (FACT_ORDERS[[#This Row],[ClientDiscount]] + FACT_ORDERS[[#This Row],[OrderDiscount]]) )</f>
        <v>44</v>
      </c>
      <c r="Q1211" s="28">
        <f>FACT_ORDERS[[#This Row],[TotalAmountWithDiscount]]+FACT_ORDERS[[#This Row],[DeliveryCost]]</f>
        <v>59</v>
      </c>
      <c r="R1211" s="35">
        <v>45450</v>
      </c>
      <c r="S1211" s="35" t="str">
        <f>IF(NETWORKDAYS(FACT_ORDERS[[#This Row],[Order-Date]], FACT_ORDERS[[#This Row],[ArrivalDate ]]) &gt; 10, "Late", "On Time")</f>
        <v>On Time</v>
      </c>
    </row>
    <row r="1212" spans="1:19" x14ac:dyDescent="0.3">
      <c r="A1212" s="12">
        <v>6210</v>
      </c>
      <c r="B1212" s="12">
        <v>262</v>
      </c>
      <c r="C1212" s="12">
        <v>10166</v>
      </c>
      <c r="D1212" s="12">
        <v>1211</v>
      </c>
      <c r="E1212" s="12" t="s">
        <v>243</v>
      </c>
      <c r="F1212" s="13">
        <v>45443</v>
      </c>
      <c r="G1212" s="26" t="s">
        <v>11844</v>
      </c>
      <c r="H1212" s="12">
        <v>52</v>
      </c>
      <c r="I1212" s="28">
        <f>VLOOKUP(B:B,DIM_PRODUCTS!A:F,5,FALSE)</f>
        <v>10</v>
      </c>
      <c r="J1212" s="28">
        <f>FACT_ORDERS[[#This Row],[ProductPrice]]*FACT_ORDERS[[#This Row],[Quantity]]</f>
        <v>520</v>
      </c>
      <c r="K1212" s="12" t="str">
        <f>VLOOKUP(C:C,DIM_CUSTOMERS!A:G,7,FALSE)</f>
        <v>Mexico</v>
      </c>
      <c r="L1212" s="30" cm="1">
        <f t="array" ref="L1212">_xlfn.IFS(
    AND(FACT_ORDERS[[#This Row],[DeliveryMehtod]]="shippment",FACT_ORDERS[[#This Row],[TotalAmount]]&gt;=200), 0,
    AND(FACT_ORDERS[[#This Row],[DeliveryMehtod]]="pickup"), 15,
    AND(FACT_ORDERS[[#This Row],[DeliveryMehtod]]="shippment",FACT_ORDERS[[#This Row],[TotalAmount]]&lt;200), 35
)</f>
        <v>15</v>
      </c>
      <c r="M1212" s="12" t="str" cm="1">
        <f t="array" ref="M1212">_xlfn.IFS(
    SUMIFS(FACT_ORDERS[TotalAmount], FACT_ORDERS[WD_CUSTOMERS],FACT_ORDERS[[#This Row],[WD_CUSTOMERS]])&gt;=15000, "VIP",
    SUMIFS(FACT_ORDERS[TotalAmount], FACT_ORDERS[WD_CUSTOMERS],FACT_ORDERS[[#This Row],[WD_CUSTOMERS]])&gt;=8000, "Premium",
    TRUE, "Regular"
)</f>
        <v>VIP</v>
      </c>
      <c r="N1212" s="32" cm="1">
        <f t="array" ref="N1212">_xlfn.IFS(
   FACT_ORDERS[[#This Row],[TypeOfClient]]="VIP", 0.2,
   FACT_ORDERS[[#This Row],[TypeOfClient]]="Premium", 0.1,
   TRUE, 0
)</f>
        <v>0.2</v>
      </c>
      <c r="O1212" s="31" cm="1">
        <f t="array" ref="O1212">_xlfn.IFS(
   FACT_ORDERS[[#This Row],[TotalAmount]]&gt;1500, 0.15,
   FACT_ORDERS[[#This Row],[TotalAmount]]&gt;1000, 0.1,
   FACT_ORDERS[[#This Row],[TotalAmount]]&gt;500, 0.05,
   TRUE, 0
)</f>
        <v>0.05</v>
      </c>
      <c r="P1212" s="28">
        <f xml:space="preserve"> FACT_ORDERS[[#This Row],[TotalAmount]] * (1 - (FACT_ORDERS[[#This Row],[ClientDiscount]] + FACT_ORDERS[[#This Row],[OrderDiscount]]) )</f>
        <v>390</v>
      </c>
      <c r="Q1212" s="28">
        <f>FACT_ORDERS[[#This Row],[TotalAmountWithDiscount]]+FACT_ORDERS[[#This Row],[DeliveryCost]]</f>
        <v>405</v>
      </c>
      <c r="R1212" s="35">
        <v>45455</v>
      </c>
      <c r="S1212" s="35" t="str">
        <f>IF(NETWORKDAYS(FACT_ORDERS[[#This Row],[Order-Date]], FACT_ORDERS[[#This Row],[ArrivalDate ]]) &gt; 10, "Late", "On Time")</f>
        <v>On Time</v>
      </c>
    </row>
    <row r="1213" spans="1:19" x14ac:dyDescent="0.3">
      <c r="A1213" s="12">
        <v>6211</v>
      </c>
      <c r="B1213" s="12">
        <v>214</v>
      </c>
      <c r="C1213" s="12">
        <v>10166</v>
      </c>
      <c r="D1213" s="12">
        <v>1212</v>
      </c>
      <c r="E1213" s="12" t="s">
        <v>243</v>
      </c>
      <c r="F1213" s="13">
        <v>45443</v>
      </c>
      <c r="G1213" s="26" t="s">
        <v>11845</v>
      </c>
      <c r="H1213" s="12">
        <v>44</v>
      </c>
      <c r="I1213" s="28">
        <f>VLOOKUP(B:B,DIM_PRODUCTS!A:F,5,FALSE)</f>
        <v>46</v>
      </c>
      <c r="J1213" s="28">
        <f>FACT_ORDERS[[#This Row],[ProductPrice]]*FACT_ORDERS[[#This Row],[Quantity]]</f>
        <v>2024</v>
      </c>
      <c r="K1213" s="12" t="str">
        <f>VLOOKUP(C:C,DIM_CUSTOMERS!A:G,7,FALSE)</f>
        <v>Mexico</v>
      </c>
      <c r="L1213" s="30" cm="1">
        <f t="array" ref="L1213">_xlfn.IFS(
    AND(FACT_ORDERS[[#This Row],[DeliveryMehtod]]="shippment",FACT_ORDERS[[#This Row],[TotalAmount]]&gt;=200), 0,
    AND(FACT_ORDERS[[#This Row],[DeliveryMehtod]]="pickup"), 15,
    AND(FACT_ORDERS[[#This Row],[DeliveryMehtod]]="shippment",FACT_ORDERS[[#This Row],[TotalAmount]]&lt;200), 35
)</f>
        <v>15</v>
      </c>
      <c r="M1213" s="12" t="str" cm="1">
        <f t="array" ref="M1213">_xlfn.IFS(
    SUMIFS(FACT_ORDERS[TotalAmount], FACT_ORDERS[WD_CUSTOMERS],FACT_ORDERS[[#This Row],[WD_CUSTOMERS]])&gt;=15000, "VIP",
    SUMIFS(FACT_ORDERS[TotalAmount], FACT_ORDERS[WD_CUSTOMERS],FACT_ORDERS[[#This Row],[WD_CUSTOMERS]])&gt;=8000, "Premium",
    TRUE, "Regular"
)</f>
        <v>VIP</v>
      </c>
      <c r="N1213" s="32" cm="1">
        <f t="array" ref="N1213">_xlfn.IFS(
   FACT_ORDERS[[#This Row],[TypeOfClient]]="VIP", 0.2,
   FACT_ORDERS[[#This Row],[TypeOfClient]]="Premium", 0.1,
   TRUE, 0
)</f>
        <v>0.2</v>
      </c>
      <c r="O1213" s="31" cm="1">
        <f t="array" ref="O1213">_xlfn.IFS(
   FACT_ORDERS[[#This Row],[TotalAmount]]&gt;1500, 0.15,
   FACT_ORDERS[[#This Row],[TotalAmount]]&gt;1000, 0.1,
   FACT_ORDERS[[#This Row],[TotalAmount]]&gt;500, 0.05,
   TRUE, 0
)</f>
        <v>0.15</v>
      </c>
      <c r="P1213" s="28">
        <f xml:space="preserve"> FACT_ORDERS[[#This Row],[TotalAmount]] * (1 - (FACT_ORDERS[[#This Row],[ClientDiscount]] + FACT_ORDERS[[#This Row],[OrderDiscount]]) )</f>
        <v>1315.6000000000001</v>
      </c>
      <c r="Q1213" s="28">
        <f>FACT_ORDERS[[#This Row],[TotalAmountWithDiscount]]+FACT_ORDERS[[#This Row],[DeliveryCost]]</f>
        <v>1330.6000000000001</v>
      </c>
      <c r="R1213" s="35">
        <v>45450</v>
      </c>
      <c r="S1213" s="35" t="str">
        <f>IF(NETWORKDAYS(FACT_ORDERS[[#This Row],[Order-Date]], FACT_ORDERS[[#This Row],[ArrivalDate ]]) &gt; 10, "Late", "On Time")</f>
        <v>On Time</v>
      </c>
    </row>
    <row r="1214" spans="1:19" x14ac:dyDescent="0.3">
      <c r="A1214" s="12">
        <v>6212</v>
      </c>
      <c r="B1214" s="12">
        <v>233</v>
      </c>
      <c r="C1214" s="12">
        <v>10166</v>
      </c>
      <c r="D1214" s="12">
        <v>1213</v>
      </c>
      <c r="E1214" s="12" t="s">
        <v>244</v>
      </c>
      <c r="F1214" s="13">
        <v>45443</v>
      </c>
      <c r="G1214" s="26" t="s">
        <v>3476</v>
      </c>
      <c r="H1214" s="12">
        <v>26</v>
      </c>
      <c r="I1214" s="28">
        <f>VLOOKUP(B:B,DIM_PRODUCTS!A:F,5,FALSE)</f>
        <v>13</v>
      </c>
      <c r="J1214" s="28">
        <f>FACT_ORDERS[[#This Row],[ProductPrice]]*FACT_ORDERS[[#This Row],[Quantity]]</f>
        <v>338</v>
      </c>
      <c r="K1214" s="12" t="str">
        <f>VLOOKUP(C:C,DIM_CUSTOMERS!A:G,7,FALSE)</f>
        <v>Mexico</v>
      </c>
      <c r="L1214" s="30" cm="1">
        <f t="array" ref="L1214">_xlfn.IFS(
    AND(FACT_ORDERS[[#This Row],[DeliveryMehtod]]="shippment",FACT_ORDERS[[#This Row],[TotalAmount]]&gt;=200), 0,
    AND(FACT_ORDERS[[#This Row],[DeliveryMehtod]]="pickup"), 15,
    AND(FACT_ORDERS[[#This Row],[DeliveryMehtod]]="shippment",FACT_ORDERS[[#This Row],[TotalAmount]]&lt;200), 35
)</f>
        <v>0</v>
      </c>
      <c r="M1214" s="12" t="str" cm="1">
        <f t="array" ref="M1214">_xlfn.IFS(
    SUMIFS(FACT_ORDERS[TotalAmount], FACT_ORDERS[WD_CUSTOMERS],FACT_ORDERS[[#This Row],[WD_CUSTOMERS]])&gt;=15000, "VIP",
    SUMIFS(FACT_ORDERS[TotalAmount], FACT_ORDERS[WD_CUSTOMERS],FACT_ORDERS[[#This Row],[WD_CUSTOMERS]])&gt;=8000, "Premium",
    TRUE, "Regular"
)</f>
        <v>VIP</v>
      </c>
      <c r="N1214" s="32" cm="1">
        <f t="array" ref="N1214">_xlfn.IFS(
   FACT_ORDERS[[#This Row],[TypeOfClient]]="VIP", 0.2,
   FACT_ORDERS[[#This Row],[TypeOfClient]]="Premium", 0.1,
   TRUE, 0
)</f>
        <v>0.2</v>
      </c>
      <c r="O1214" s="31" cm="1">
        <f t="array" ref="O1214">_xlfn.IFS(
   FACT_ORDERS[[#This Row],[TotalAmount]]&gt;1500, 0.15,
   FACT_ORDERS[[#This Row],[TotalAmount]]&gt;1000, 0.1,
   FACT_ORDERS[[#This Row],[TotalAmount]]&gt;500, 0.05,
   TRUE, 0
)</f>
        <v>0</v>
      </c>
      <c r="P1214" s="28">
        <f xml:space="preserve"> FACT_ORDERS[[#This Row],[TotalAmount]] * (1 - (FACT_ORDERS[[#This Row],[ClientDiscount]] + FACT_ORDERS[[#This Row],[OrderDiscount]]) )</f>
        <v>270.40000000000003</v>
      </c>
      <c r="Q1214" s="28">
        <f>FACT_ORDERS[[#This Row],[TotalAmountWithDiscount]]+FACT_ORDERS[[#This Row],[DeliveryCost]]</f>
        <v>270.40000000000003</v>
      </c>
      <c r="R1214" s="35">
        <v>45454</v>
      </c>
      <c r="S1214" s="35" t="str">
        <f>IF(NETWORKDAYS(FACT_ORDERS[[#This Row],[Order-Date]], FACT_ORDERS[[#This Row],[ArrivalDate ]]) &gt; 10, "Late", "On Time")</f>
        <v>On Time</v>
      </c>
    </row>
    <row r="1215" spans="1:19" x14ac:dyDescent="0.3">
      <c r="A1215" s="12">
        <v>6213</v>
      </c>
      <c r="B1215" s="12">
        <v>203</v>
      </c>
      <c r="C1215" s="12">
        <v>10166</v>
      </c>
      <c r="D1215" s="12">
        <v>1214</v>
      </c>
      <c r="E1215" s="12" t="s">
        <v>244</v>
      </c>
      <c r="F1215" s="13">
        <v>45307</v>
      </c>
      <c r="G1215" s="26" t="s">
        <v>11846</v>
      </c>
      <c r="H1215" s="12">
        <v>11</v>
      </c>
      <c r="I1215" s="28">
        <f>VLOOKUP(B:B,DIM_PRODUCTS!A:F,5,FALSE)</f>
        <v>5</v>
      </c>
      <c r="J1215" s="28">
        <f>FACT_ORDERS[[#This Row],[ProductPrice]]*FACT_ORDERS[[#This Row],[Quantity]]</f>
        <v>55</v>
      </c>
      <c r="K1215" s="12" t="str">
        <f>VLOOKUP(C:C,DIM_CUSTOMERS!A:G,7,FALSE)</f>
        <v>Mexico</v>
      </c>
      <c r="L1215" s="30" cm="1">
        <f t="array" ref="L1215">_xlfn.IFS(
    AND(FACT_ORDERS[[#This Row],[DeliveryMehtod]]="shippment",FACT_ORDERS[[#This Row],[TotalAmount]]&gt;=200), 0,
    AND(FACT_ORDERS[[#This Row],[DeliveryMehtod]]="pickup"), 15,
    AND(FACT_ORDERS[[#This Row],[DeliveryMehtod]]="shippment",FACT_ORDERS[[#This Row],[TotalAmount]]&lt;200), 35
)</f>
        <v>35</v>
      </c>
      <c r="M1215" s="12" t="str" cm="1">
        <f t="array" ref="M1215">_xlfn.IFS(
    SUMIFS(FACT_ORDERS[TotalAmount], FACT_ORDERS[WD_CUSTOMERS],FACT_ORDERS[[#This Row],[WD_CUSTOMERS]])&gt;=15000, "VIP",
    SUMIFS(FACT_ORDERS[TotalAmount], FACT_ORDERS[WD_CUSTOMERS],FACT_ORDERS[[#This Row],[WD_CUSTOMERS]])&gt;=8000, "Premium",
    TRUE, "Regular"
)</f>
        <v>VIP</v>
      </c>
      <c r="N1215" s="32" cm="1">
        <f t="array" ref="N1215">_xlfn.IFS(
   FACT_ORDERS[[#This Row],[TypeOfClient]]="VIP", 0.2,
   FACT_ORDERS[[#This Row],[TypeOfClient]]="Premium", 0.1,
   TRUE, 0
)</f>
        <v>0.2</v>
      </c>
      <c r="O1215" s="31" cm="1">
        <f t="array" ref="O1215">_xlfn.IFS(
   FACT_ORDERS[[#This Row],[TotalAmount]]&gt;1500, 0.15,
   FACT_ORDERS[[#This Row],[TotalAmount]]&gt;1000, 0.1,
   FACT_ORDERS[[#This Row],[TotalAmount]]&gt;500, 0.05,
   TRUE, 0
)</f>
        <v>0</v>
      </c>
      <c r="P1215" s="28">
        <f xml:space="preserve"> FACT_ORDERS[[#This Row],[TotalAmount]] * (1 - (FACT_ORDERS[[#This Row],[ClientDiscount]] + FACT_ORDERS[[#This Row],[OrderDiscount]]) )</f>
        <v>44</v>
      </c>
      <c r="Q1215" s="28">
        <f>FACT_ORDERS[[#This Row],[TotalAmountWithDiscount]]+FACT_ORDERS[[#This Row],[DeliveryCost]]</f>
        <v>79</v>
      </c>
      <c r="R1215" s="35">
        <v>45315</v>
      </c>
      <c r="S1215" s="35" t="str">
        <f>IF(NETWORKDAYS(FACT_ORDERS[[#This Row],[Order-Date]], FACT_ORDERS[[#This Row],[ArrivalDate ]]) &gt; 10, "Late", "On Time")</f>
        <v>On Time</v>
      </c>
    </row>
    <row r="1216" spans="1:19" x14ac:dyDescent="0.3">
      <c r="A1216" s="12">
        <v>6214</v>
      </c>
      <c r="B1216" s="12">
        <v>262</v>
      </c>
      <c r="C1216" s="12">
        <v>10166</v>
      </c>
      <c r="D1216" s="12">
        <v>1215</v>
      </c>
      <c r="E1216" s="12" t="s">
        <v>243</v>
      </c>
      <c r="F1216" s="13">
        <v>45307</v>
      </c>
      <c r="G1216" s="26" t="s">
        <v>3803</v>
      </c>
      <c r="H1216" s="12">
        <v>46</v>
      </c>
      <c r="I1216" s="28">
        <f>VLOOKUP(B:B,DIM_PRODUCTS!A:F,5,FALSE)</f>
        <v>10</v>
      </c>
      <c r="J1216" s="28">
        <f>FACT_ORDERS[[#This Row],[ProductPrice]]*FACT_ORDERS[[#This Row],[Quantity]]</f>
        <v>460</v>
      </c>
      <c r="K1216" s="12" t="str">
        <f>VLOOKUP(C:C,DIM_CUSTOMERS!A:G,7,FALSE)</f>
        <v>Mexico</v>
      </c>
      <c r="L1216" s="30" cm="1">
        <f t="array" ref="L1216">_xlfn.IFS(
    AND(FACT_ORDERS[[#This Row],[DeliveryMehtod]]="shippment",FACT_ORDERS[[#This Row],[TotalAmount]]&gt;=200), 0,
    AND(FACT_ORDERS[[#This Row],[DeliveryMehtod]]="pickup"), 15,
    AND(FACT_ORDERS[[#This Row],[DeliveryMehtod]]="shippment",FACT_ORDERS[[#This Row],[TotalAmount]]&lt;200), 35
)</f>
        <v>15</v>
      </c>
      <c r="M1216" s="12" t="str" cm="1">
        <f t="array" ref="M1216">_xlfn.IFS(
    SUMIFS(FACT_ORDERS[TotalAmount], FACT_ORDERS[WD_CUSTOMERS],FACT_ORDERS[[#This Row],[WD_CUSTOMERS]])&gt;=15000, "VIP",
    SUMIFS(FACT_ORDERS[TotalAmount], FACT_ORDERS[WD_CUSTOMERS],FACT_ORDERS[[#This Row],[WD_CUSTOMERS]])&gt;=8000, "Premium",
    TRUE, "Regular"
)</f>
        <v>VIP</v>
      </c>
      <c r="N1216" s="32" cm="1">
        <f t="array" ref="N1216">_xlfn.IFS(
   FACT_ORDERS[[#This Row],[TypeOfClient]]="VIP", 0.2,
   FACT_ORDERS[[#This Row],[TypeOfClient]]="Premium", 0.1,
   TRUE, 0
)</f>
        <v>0.2</v>
      </c>
      <c r="O1216" s="31" cm="1">
        <f t="array" ref="O1216">_xlfn.IFS(
   FACT_ORDERS[[#This Row],[TotalAmount]]&gt;1500, 0.15,
   FACT_ORDERS[[#This Row],[TotalAmount]]&gt;1000, 0.1,
   FACT_ORDERS[[#This Row],[TotalAmount]]&gt;500, 0.05,
   TRUE, 0
)</f>
        <v>0</v>
      </c>
      <c r="P1216" s="28">
        <f xml:space="preserve"> FACT_ORDERS[[#This Row],[TotalAmount]] * (1 - (FACT_ORDERS[[#This Row],[ClientDiscount]] + FACT_ORDERS[[#This Row],[OrderDiscount]]) )</f>
        <v>368</v>
      </c>
      <c r="Q1216" s="28">
        <f>FACT_ORDERS[[#This Row],[TotalAmountWithDiscount]]+FACT_ORDERS[[#This Row],[DeliveryCost]]</f>
        <v>383</v>
      </c>
      <c r="R1216" s="35">
        <v>45316</v>
      </c>
      <c r="S1216" s="35" t="str">
        <f>IF(NETWORKDAYS(FACT_ORDERS[[#This Row],[Order-Date]], FACT_ORDERS[[#This Row],[ArrivalDate ]]) &gt; 10, "Late", "On Time")</f>
        <v>On Time</v>
      </c>
    </row>
    <row r="1217" spans="1:19" x14ac:dyDescent="0.3">
      <c r="A1217" s="12">
        <v>6215</v>
      </c>
      <c r="B1217" s="12">
        <v>214</v>
      </c>
      <c r="C1217" s="12">
        <v>10166</v>
      </c>
      <c r="D1217" s="12">
        <v>1216</v>
      </c>
      <c r="E1217" s="12" t="s">
        <v>244</v>
      </c>
      <c r="F1217" s="13">
        <v>45307</v>
      </c>
      <c r="G1217" s="26" t="s">
        <v>11847</v>
      </c>
      <c r="H1217" s="12">
        <v>53</v>
      </c>
      <c r="I1217" s="28">
        <f>VLOOKUP(B:B,DIM_PRODUCTS!A:F,5,FALSE)</f>
        <v>46</v>
      </c>
      <c r="J1217" s="28">
        <f>FACT_ORDERS[[#This Row],[ProductPrice]]*FACT_ORDERS[[#This Row],[Quantity]]</f>
        <v>2438</v>
      </c>
      <c r="K1217" s="12" t="str">
        <f>VLOOKUP(C:C,DIM_CUSTOMERS!A:G,7,FALSE)</f>
        <v>Mexico</v>
      </c>
      <c r="L1217" s="30" cm="1">
        <f t="array" ref="L1217">_xlfn.IFS(
    AND(FACT_ORDERS[[#This Row],[DeliveryMehtod]]="shippment",FACT_ORDERS[[#This Row],[TotalAmount]]&gt;=200), 0,
    AND(FACT_ORDERS[[#This Row],[DeliveryMehtod]]="pickup"), 15,
    AND(FACT_ORDERS[[#This Row],[DeliveryMehtod]]="shippment",FACT_ORDERS[[#This Row],[TotalAmount]]&lt;200), 35
)</f>
        <v>0</v>
      </c>
      <c r="M1217" s="12" t="str" cm="1">
        <f t="array" ref="M1217">_xlfn.IFS(
    SUMIFS(FACT_ORDERS[TotalAmount], FACT_ORDERS[WD_CUSTOMERS],FACT_ORDERS[[#This Row],[WD_CUSTOMERS]])&gt;=15000, "VIP",
    SUMIFS(FACT_ORDERS[TotalAmount], FACT_ORDERS[WD_CUSTOMERS],FACT_ORDERS[[#This Row],[WD_CUSTOMERS]])&gt;=8000, "Premium",
    TRUE, "Regular"
)</f>
        <v>VIP</v>
      </c>
      <c r="N1217" s="32" cm="1">
        <f t="array" ref="N1217">_xlfn.IFS(
   FACT_ORDERS[[#This Row],[TypeOfClient]]="VIP", 0.2,
   FACT_ORDERS[[#This Row],[TypeOfClient]]="Premium", 0.1,
   TRUE, 0
)</f>
        <v>0.2</v>
      </c>
      <c r="O1217" s="31" cm="1">
        <f t="array" ref="O1217">_xlfn.IFS(
   FACT_ORDERS[[#This Row],[TotalAmount]]&gt;1500, 0.15,
   FACT_ORDERS[[#This Row],[TotalAmount]]&gt;1000, 0.1,
   FACT_ORDERS[[#This Row],[TotalAmount]]&gt;500, 0.05,
   TRUE, 0
)</f>
        <v>0.15</v>
      </c>
      <c r="P1217" s="28">
        <f xml:space="preserve"> FACT_ORDERS[[#This Row],[TotalAmount]] * (1 - (FACT_ORDERS[[#This Row],[ClientDiscount]] + FACT_ORDERS[[#This Row],[OrderDiscount]]) )</f>
        <v>1584.7</v>
      </c>
      <c r="Q1217" s="28">
        <f>FACT_ORDERS[[#This Row],[TotalAmountWithDiscount]]+FACT_ORDERS[[#This Row],[DeliveryCost]]</f>
        <v>1584.7</v>
      </c>
      <c r="R1217" s="35">
        <v>45315</v>
      </c>
      <c r="S1217" s="35" t="str">
        <f>IF(NETWORKDAYS(FACT_ORDERS[[#This Row],[Order-Date]], FACT_ORDERS[[#This Row],[ArrivalDate ]]) &gt; 10, "Late", "On Time")</f>
        <v>On Time</v>
      </c>
    </row>
    <row r="1218" spans="1:19" x14ac:dyDescent="0.3">
      <c r="A1218" s="12">
        <v>6216</v>
      </c>
      <c r="B1218" s="12">
        <v>233</v>
      </c>
      <c r="C1218" s="12">
        <v>10166</v>
      </c>
      <c r="D1218" s="12">
        <v>1217</v>
      </c>
      <c r="E1218" s="12" t="s">
        <v>243</v>
      </c>
      <c r="F1218" s="13">
        <v>45307</v>
      </c>
      <c r="G1218" s="26" t="s">
        <v>11848</v>
      </c>
      <c r="H1218" s="12">
        <v>26</v>
      </c>
      <c r="I1218" s="28">
        <f>VLOOKUP(B:B,DIM_PRODUCTS!A:F,5,FALSE)</f>
        <v>13</v>
      </c>
      <c r="J1218" s="28">
        <f>FACT_ORDERS[[#This Row],[ProductPrice]]*FACT_ORDERS[[#This Row],[Quantity]]</f>
        <v>338</v>
      </c>
      <c r="K1218" s="12" t="str">
        <f>VLOOKUP(C:C,DIM_CUSTOMERS!A:G,7,FALSE)</f>
        <v>Mexico</v>
      </c>
      <c r="L1218" s="30" cm="1">
        <f t="array" ref="L1218">_xlfn.IFS(
    AND(FACT_ORDERS[[#This Row],[DeliveryMehtod]]="shippment",FACT_ORDERS[[#This Row],[TotalAmount]]&gt;=200), 0,
    AND(FACT_ORDERS[[#This Row],[DeliveryMehtod]]="pickup"), 15,
    AND(FACT_ORDERS[[#This Row],[DeliveryMehtod]]="shippment",FACT_ORDERS[[#This Row],[TotalAmount]]&lt;200), 35
)</f>
        <v>15</v>
      </c>
      <c r="M1218" s="12" t="str" cm="1">
        <f t="array" ref="M1218">_xlfn.IFS(
    SUMIFS(FACT_ORDERS[TotalAmount], FACT_ORDERS[WD_CUSTOMERS],FACT_ORDERS[[#This Row],[WD_CUSTOMERS]])&gt;=15000, "VIP",
    SUMIFS(FACT_ORDERS[TotalAmount], FACT_ORDERS[WD_CUSTOMERS],FACT_ORDERS[[#This Row],[WD_CUSTOMERS]])&gt;=8000, "Premium",
    TRUE, "Regular"
)</f>
        <v>VIP</v>
      </c>
      <c r="N1218" s="32" cm="1">
        <f t="array" ref="N1218">_xlfn.IFS(
   FACT_ORDERS[[#This Row],[TypeOfClient]]="VIP", 0.2,
   FACT_ORDERS[[#This Row],[TypeOfClient]]="Premium", 0.1,
   TRUE, 0
)</f>
        <v>0.2</v>
      </c>
      <c r="O1218" s="31" cm="1">
        <f t="array" ref="O1218">_xlfn.IFS(
   FACT_ORDERS[[#This Row],[TotalAmount]]&gt;1500, 0.15,
   FACT_ORDERS[[#This Row],[TotalAmount]]&gt;1000, 0.1,
   FACT_ORDERS[[#This Row],[TotalAmount]]&gt;500, 0.05,
   TRUE, 0
)</f>
        <v>0</v>
      </c>
      <c r="P1218" s="28">
        <f xml:space="preserve"> FACT_ORDERS[[#This Row],[TotalAmount]] * (1 - (FACT_ORDERS[[#This Row],[ClientDiscount]] + FACT_ORDERS[[#This Row],[OrderDiscount]]) )</f>
        <v>270.40000000000003</v>
      </c>
      <c r="Q1218" s="28">
        <f>FACT_ORDERS[[#This Row],[TotalAmountWithDiscount]]+FACT_ORDERS[[#This Row],[DeliveryCost]]</f>
        <v>285.40000000000003</v>
      </c>
      <c r="R1218" s="35">
        <v>45317</v>
      </c>
      <c r="S1218" s="35" t="str">
        <f>IF(NETWORKDAYS(FACT_ORDERS[[#This Row],[Order-Date]], FACT_ORDERS[[#This Row],[ArrivalDate ]]) &gt; 10, "Late", "On Time")</f>
        <v>On Time</v>
      </c>
    </row>
    <row r="1219" spans="1:19" x14ac:dyDescent="0.3">
      <c r="A1219" s="12">
        <v>6217</v>
      </c>
      <c r="B1219" s="12">
        <v>265</v>
      </c>
      <c r="C1219" s="12">
        <v>10166</v>
      </c>
      <c r="D1219" s="12">
        <v>1218</v>
      </c>
      <c r="E1219" s="12" t="s">
        <v>244</v>
      </c>
      <c r="F1219" s="13">
        <v>45307</v>
      </c>
      <c r="G1219" s="26" t="s">
        <v>11849</v>
      </c>
      <c r="H1219" s="12">
        <v>21</v>
      </c>
      <c r="I1219" s="28">
        <f>VLOOKUP(B:B,DIM_PRODUCTS!A:F,5,FALSE)</f>
        <v>13</v>
      </c>
      <c r="J1219" s="28">
        <f>FACT_ORDERS[[#This Row],[ProductPrice]]*FACT_ORDERS[[#This Row],[Quantity]]</f>
        <v>273</v>
      </c>
      <c r="K1219" s="12" t="str">
        <f>VLOOKUP(C:C,DIM_CUSTOMERS!A:G,7,FALSE)</f>
        <v>Mexico</v>
      </c>
      <c r="L1219" s="30" cm="1">
        <f t="array" ref="L1219">_xlfn.IFS(
    AND(FACT_ORDERS[[#This Row],[DeliveryMehtod]]="shippment",FACT_ORDERS[[#This Row],[TotalAmount]]&gt;=200), 0,
    AND(FACT_ORDERS[[#This Row],[DeliveryMehtod]]="pickup"), 15,
    AND(FACT_ORDERS[[#This Row],[DeliveryMehtod]]="shippment",FACT_ORDERS[[#This Row],[TotalAmount]]&lt;200), 35
)</f>
        <v>0</v>
      </c>
      <c r="M1219" s="12" t="str" cm="1">
        <f t="array" ref="M1219">_xlfn.IFS(
    SUMIFS(FACT_ORDERS[TotalAmount], FACT_ORDERS[WD_CUSTOMERS],FACT_ORDERS[[#This Row],[WD_CUSTOMERS]])&gt;=15000, "VIP",
    SUMIFS(FACT_ORDERS[TotalAmount], FACT_ORDERS[WD_CUSTOMERS],FACT_ORDERS[[#This Row],[WD_CUSTOMERS]])&gt;=8000, "Premium",
    TRUE, "Regular"
)</f>
        <v>VIP</v>
      </c>
      <c r="N1219" s="32" cm="1">
        <f t="array" ref="N1219">_xlfn.IFS(
   FACT_ORDERS[[#This Row],[TypeOfClient]]="VIP", 0.2,
   FACT_ORDERS[[#This Row],[TypeOfClient]]="Premium", 0.1,
   TRUE, 0
)</f>
        <v>0.2</v>
      </c>
      <c r="O1219" s="31" cm="1">
        <f t="array" ref="O1219">_xlfn.IFS(
   FACT_ORDERS[[#This Row],[TotalAmount]]&gt;1500, 0.15,
   FACT_ORDERS[[#This Row],[TotalAmount]]&gt;1000, 0.1,
   FACT_ORDERS[[#This Row],[TotalAmount]]&gt;500, 0.05,
   TRUE, 0
)</f>
        <v>0</v>
      </c>
      <c r="P1219" s="28">
        <f xml:space="preserve"> FACT_ORDERS[[#This Row],[TotalAmount]] * (1 - (FACT_ORDERS[[#This Row],[ClientDiscount]] + FACT_ORDERS[[#This Row],[OrderDiscount]]) )</f>
        <v>218.4</v>
      </c>
      <c r="Q1219" s="28">
        <f>FACT_ORDERS[[#This Row],[TotalAmountWithDiscount]]+FACT_ORDERS[[#This Row],[DeliveryCost]]</f>
        <v>218.4</v>
      </c>
      <c r="R1219" s="35">
        <v>45314</v>
      </c>
      <c r="S1219" s="35" t="str">
        <f>IF(NETWORKDAYS(FACT_ORDERS[[#This Row],[Order-Date]], FACT_ORDERS[[#This Row],[ArrivalDate ]]) &gt; 10, "Late", "On Time")</f>
        <v>On Time</v>
      </c>
    </row>
    <row r="1220" spans="1:19" x14ac:dyDescent="0.3">
      <c r="A1220" s="12">
        <v>6218</v>
      </c>
      <c r="B1220" s="12">
        <v>203</v>
      </c>
      <c r="C1220" s="12">
        <v>10166</v>
      </c>
      <c r="D1220" s="12">
        <v>1219</v>
      </c>
      <c r="E1220" s="12" t="s">
        <v>244</v>
      </c>
      <c r="F1220" s="13">
        <v>45380</v>
      </c>
      <c r="G1220" s="26" t="s">
        <v>11850</v>
      </c>
      <c r="H1220" s="12">
        <v>9</v>
      </c>
      <c r="I1220" s="28">
        <f>VLOOKUP(B:B,DIM_PRODUCTS!A:F,5,FALSE)</f>
        <v>5</v>
      </c>
      <c r="J1220" s="28">
        <f>FACT_ORDERS[[#This Row],[ProductPrice]]*FACT_ORDERS[[#This Row],[Quantity]]</f>
        <v>45</v>
      </c>
      <c r="K1220" s="12" t="str">
        <f>VLOOKUP(C:C,DIM_CUSTOMERS!A:G,7,FALSE)</f>
        <v>Mexico</v>
      </c>
      <c r="L1220" s="30" cm="1">
        <f t="array" ref="L1220">_xlfn.IFS(
    AND(FACT_ORDERS[[#This Row],[DeliveryMehtod]]="shippment",FACT_ORDERS[[#This Row],[TotalAmount]]&gt;=200), 0,
    AND(FACT_ORDERS[[#This Row],[DeliveryMehtod]]="pickup"), 15,
    AND(FACT_ORDERS[[#This Row],[DeliveryMehtod]]="shippment",FACT_ORDERS[[#This Row],[TotalAmount]]&lt;200), 35
)</f>
        <v>35</v>
      </c>
      <c r="M1220" s="12" t="str" cm="1">
        <f t="array" ref="M1220">_xlfn.IFS(
    SUMIFS(FACT_ORDERS[TotalAmount], FACT_ORDERS[WD_CUSTOMERS],FACT_ORDERS[[#This Row],[WD_CUSTOMERS]])&gt;=15000, "VIP",
    SUMIFS(FACT_ORDERS[TotalAmount], FACT_ORDERS[WD_CUSTOMERS],FACT_ORDERS[[#This Row],[WD_CUSTOMERS]])&gt;=8000, "Premium",
    TRUE, "Regular"
)</f>
        <v>VIP</v>
      </c>
      <c r="N1220" s="32" cm="1">
        <f t="array" ref="N1220">_xlfn.IFS(
   FACT_ORDERS[[#This Row],[TypeOfClient]]="VIP", 0.2,
   FACT_ORDERS[[#This Row],[TypeOfClient]]="Premium", 0.1,
   TRUE, 0
)</f>
        <v>0.2</v>
      </c>
      <c r="O1220" s="31" cm="1">
        <f t="array" ref="O1220">_xlfn.IFS(
   FACT_ORDERS[[#This Row],[TotalAmount]]&gt;1500, 0.15,
   FACT_ORDERS[[#This Row],[TotalAmount]]&gt;1000, 0.1,
   FACT_ORDERS[[#This Row],[TotalAmount]]&gt;500, 0.05,
   TRUE, 0
)</f>
        <v>0</v>
      </c>
      <c r="P1220" s="28">
        <f xml:space="preserve"> FACT_ORDERS[[#This Row],[TotalAmount]] * (1 - (FACT_ORDERS[[#This Row],[ClientDiscount]] + FACT_ORDERS[[#This Row],[OrderDiscount]]) )</f>
        <v>36</v>
      </c>
      <c r="Q1220" s="28">
        <f>FACT_ORDERS[[#This Row],[TotalAmountWithDiscount]]+FACT_ORDERS[[#This Row],[DeliveryCost]]</f>
        <v>71</v>
      </c>
      <c r="R1220" s="35">
        <v>45390</v>
      </c>
      <c r="S1220" s="35" t="str">
        <f>IF(NETWORKDAYS(FACT_ORDERS[[#This Row],[Order-Date]], FACT_ORDERS[[#This Row],[ArrivalDate ]]) &gt; 10, "Late", "On Time")</f>
        <v>On Time</v>
      </c>
    </row>
    <row r="1221" spans="1:19" x14ac:dyDescent="0.3">
      <c r="A1221" s="12">
        <v>6219</v>
      </c>
      <c r="B1221" s="12">
        <v>262</v>
      </c>
      <c r="C1221" s="12">
        <v>10166</v>
      </c>
      <c r="D1221" s="12">
        <v>1220</v>
      </c>
      <c r="E1221" s="12" t="s">
        <v>243</v>
      </c>
      <c r="F1221" s="13">
        <v>45380</v>
      </c>
      <c r="G1221" s="26" t="s">
        <v>3495</v>
      </c>
      <c r="H1221" s="12">
        <v>46</v>
      </c>
      <c r="I1221" s="28">
        <f>VLOOKUP(B:B,DIM_PRODUCTS!A:F,5,FALSE)</f>
        <v>10</v>
      </c>
      <c r="J1221" s="28">
        <f>FACT_ORDERS[[#This Row],[ProductPrice]]*FACT_ORDERS[[#This Row],[Quantity]]</f>
        <v>460</v>
      </c>
      <c r="K1221" s="12" t="str">
        <f>VLOOKUP(C:C,DIM_CUSTOMERS!A:G,7,FALSE)</f>
        <v>Mexico</v>
      </c>
      <c r="L1221" s="30" cm="1">
        <f t="array" ref="L1221">_xlfn.IFS(
    AND(FACT_ORDERS[[#This Row],[DeliveryMehtod]]="shippment",FACT_ORDERS[[#This Row],[TotalAmount]]&gt;=200), 0,
    AND(FACT_ORDERS[[#This Row],[DeliveryMehtod]]="pickup"), 15,
    AND(FACT_ORDERS[[#This Row],[DeliveryMehtod]]="shippment",FACT_ORDERS[[#This Row],[TotalAmount]]&lt;200), 35
)</f>
        <v>15</v>
      </c>
      <c r="M1221" s="12" t="str" cm="1">
        <f t="array" ref="M1221">_xlfn.IFS(
    SUMIFS(FACT_ORDERS[TotalAmount], FACT_ORDERS[WD_CUSTOMERS],FACT_ORDERS[[#This Row],[WD_CUSTOMERS]])&gt;=15000, "VIP",
    SUMIFS(FACT_ORDERS[TotalAmount], FACT_ORDERS[WD_CUSTOMERS],FACT_ORDERS[[#This Row],[WD_CUSTOMERS]])&gt;=8000, "Premium",
    TRUE, "Regular"
)</f>
        <v>VIP</v>
      </c>
      <c r="N1221" s="32" cm="1">
        <f t="array" ref="N1221">_xlfn.IFS(
   FACT_ORDERS[[#This Row],[TypeOfClient]]="VIP", 0.2,
   FACT_ORDERS[[#This Row],[TypeOfClient]]="Premium", 0.1,
   TRUE, 0
)</f>
        <v>0.2</v>
      </c>
      <c r="O1221" s="31" cm="1">
        <f t="array" ref="O1221">_xlfn.IFS(
   FACT_ORDERS[[#This Row],[TotalAmount]]&gt;1500, 0.15,
   FACT_ORDERS[[#This Row],[TotalAmount]]&gt;1000, 0.1,
   FACT_ORDERS[[#This Row],[TotalAmount]]&gt;500, 0.05,
   TRUE, 0
)</f>
        <v>0</v>
      </c>
      <c r="P1221" s="28">
        <f xml:space="preserve"> FACT_ORDERS[[#This Row],[TotalAmount]] * (1 - (FACT_ORDERS[[#This Row],[ClientDiscount]] + FACT_ORDERS[[#This Row],[OrderDiscount]]) )</f>
        <v>368</v>
      </c>
      <c r="Q1221" s="28">
        <f>FACT_ORDERS[[#This Row],[TotalAmountWithDiscount]]+FACT_ORDERS[[#This Row],[DeliveryCost]]</f>
        <v>383</v>
      </c>
      <c r="R1221" s="35">
        <v>45387</v>
      </c>
      <c r="S1221" s="35" t="str">
        <f>IF(NETWORKDAYS(FACT_ORDERS[[#This Row],[Order-Date]], FACT_ORDERS[[#This Row],[ArrivalDate ]]) &gt; 10, "Late", "On Time")</f>
        <v>On Time</v>
      </c>
    </row>
    <row r="1222" spans="1:19" x14ac:dyDescent="0.3">
      <c r="A1222" s="12">
        <v>6220</v>
      </c>
      <c r="B1222" s="12">
        <v>214</v>
      </c>
      <c r="C1222" s="12">
        <v>10166</v>
      </c>
      <c r="D1222" s="12">
        <v>1221</v>
      </c>
      <c r="E1222" s="12" t="s">
        <v>244</v>
      </c>
      <c r="F1222" s="13">
        <v>45380</v>
      </c>
      <c r="G1222" s="26" t="s">
        <v>11851</v>
      </c>
      <c r="H1222" s="12">
        <v>62</v>
      </c>
      <c r="I1222" s="28">
        <f>VLOOKUP(B:B,DIM_PRODUCTS!A:F,5,FALSE)</f>
        <v>46</v>
      </c>
      <c r="J1222" s="28">
        <f>FACT_ORDERS[[#This Row],[ProductPrice]]*FACT_ORDERS[[#This Row],[Quantity]]</f>
        <v>2852</v>
      </c>
      <c r="K1222" s="12" t="str">
        <f>VLOOKUP(C:C,DIM_CUSTOMERS!A:G,7,FALSE)</f>
        <v>Mexico</v>
      </c>
      <c r="L1222" s="30" cm="1">
        <f t="array" ref="L1222">_xlfn.IFS(
    AND(FACT_ORDERS[[#This Row],[DeliveryMehtod]]="shippment",FACT_ORDERS[[#This Row],[TotalAmount]]&gt;=200), 0,
    AND(FACT_ORDERS[[#This Row],[DeliveryMehtod]]="pickup"), 15,
    AND(FACT_ORDERS[[#This Row],[DeliveryMehtod]]="shippment",FACT_ORDERS[[#This Row],[TotalAmount]]&lt;200), 35
)</f>
        <v>0</v>
      </c>
      <c r="M1222" s="12" t="str" cm="1">
        <f t="array" ref="M1222">_xlfn.IFS(
    SUMIFS(FACT_ORDERS[TotalAmount], FACT_ORDERS[WD_CUSTOMERS],FACT_ORDERS[[#This Row],[WD_CUSTOMERS]])&gt;=15000, "VIP",
    SUMIFS(FACT_ORDERS[TotalAmount], FACT_ORDERS[WD_CUSTOMERS],FACT_ORDERS[[#This Row],[WD_CUSTOMERS]])&gt;=8000, "Premium",
    TRUE, "Regular"
)</f>
        <v>VIP</v>
      </c>
      <c r="N1222" s="32" cm="1">
        <f t="array" ref="N1222">_xlfn.IFS(
   FACT_ORDERS[[#This Row],[TypeOfClient]]="VIP", 0.2,
   FACT_ORDERS[[#This Row],[TypeOfClient]]="Premium", 0.1,
   TRUE, 0
)</f>
        <v>0.2</v>
      </c>
      <c r="O1222" s="31" cm="1">
        <f t="array" ref="O1222">_xlfn.IFS(
   FACT_ORDERS[[#This Row],[TotalAmount]]&gt;1500, 0.15,
   FACT_ORDERS[[#This Row],[TotalAmount]]&gt;1000, 0.1,
   FACT_ORDERS[[#This Row],[TotalAmount]]&gt;500, 0.05,
   TRUE, 0
)</f>
        <v>0.15</v>
      </c>
      <c r="P1222" s="28">
        <f xml:space="preserve"> FACT_ORDERS[[#This Row],[TotalAmount]] * (1 - (FACT_ORDERS[[#This Row],[ClientDiscount]] + FACT_ORDERS[[#This Row],[OrderDiscount]]) )</f>
        <v>1853.8</v>
      </c>
      <c r="Q1222" s="28">
        <f>FACT_ORDERS[[#This Row],[TotalAmountWithDiscount]]+FACT_ORDERS[[#This Row],[DeliveryCost]]</f>
        <v>1853.8</v>
      </c>
      <c r="R1222" s="35">
        <v>45389</v>
      </c>
      <c r="S1222" s="35" t="str">
        <f>IF(NETWORKDAYS(FACT_ORDERS[[#This Row],[Order-Date]], FACT_ORDERS[[#This Row],[ArrivalDate ]]) &gt; 10, "Late", "On Time")</f>
        <v>On Time</v>
      </c>
    </row>
    <row r="1223" spans="1:19" x14ac:dyDescent="0.3">
      <c r="A1223" s="12">
        <v>6221</v>
      </c>
      <c r="B1223" s="12">
        <v>233</v>
      </c>
      <c r="C1223" s="12">
        <v>10166</v>
      </c>
      <c r="D1223" s="12">
        <v>1222</v>
      </c>
      <c r="E1223" s="12" t="s">
        <v>244</v>
      </c>
      <c r="F1223" s="13">
        <v>45380</v>
      </c>
      <c r="G1223" s="26" t="s">
        <v>11852</v>
      </c>
      <c r="H1223" s="12">
        <v>16</v>
      </c>
      <c r="I1223" s="28">
        <f>VLOOKUP(B:B,DIM_PRODUCTS!A:F,5,FALSE)</f>
        <v>13</v>
      </c>
      <c r="J1223" s="28">
        <f>FACT_ORDERS[[#This Row],[ProductPrice]]*FACT_ORDERS[[#This Row],[Quantity]]</f>
        <v>208</v>
      </c>
      <c r="K1223" s="12" t="str">
        <f>VLOOKUP(C:C,DIM_CUSTOMERS!A:G,7,FALSE)</f>
        <v>Mexico</v>
      </c>
      <c r="L1223" s="30" cm="1">
        <f t="array" ref="L1223">_xlfn.IFS(
    AND(FACT_ORDERS[[#This Row],[DeliveryMehtod]]="shippment",FACT_ORDERS[[#This Row],[TotalAmount]]&gt;=200), 0,
    AND(FACT_ORDERS[[#This Row],[DeliveryMehtod]]="pickup"), 15,
    AND(FACT_ORDERS[[#This Row],[DeliveryMehtod]]="shippment",FACT_ORDERS[[#This Row],[TotalAmount]]&lt;200), 35
)</f>
        <v>0</v>
      </c>
      <c r="M1223" s="12" t="str" cm="1">
        <f t="array" ref="M1223">_xlfn.IFS(
    SUMIFS(FACT_ORDERS[TotalAmount], FACT_ORDERS[WD_CUSTOMERS],FACT_ORDERS[[#This Row],[WD_CUSTOMERS]])&gt;=15000, "VIP",
    SUMIFS(FACT_ORDERS[TotalAmount], FACT_ORDERS[WD_CUSTOMERS],FACT_ORDERS[[#This Row],[WD_CUSTOMERS]])&gt;=8000, "Premium",
    TRUE, "Regular"
)</f>
        <v>VIP</v>
      </c>
      <c r="N1223" s="32" cm="1">
        <f t="array" ref="N1223">_xlfn.IFS(
   FACT_ORDERS[[#This Row],[TypeOfClient]]="VIP", 0.2,
   FACT_ORDERS[[#This Row],[TypeOfClient]]="Premium", 0.1,
   TRUE, 0
)</f>
        <v>0.2</v>
      </c>
      <c r="O1223" s="31" cm="1">
        <f t="array" ref="O1223">_xlfn.IFS(
   FACT_ORDERS[[#This Row],[TotalAmount]]&gt;1500, 0.15,
   FACT_ORDERS[[#This Row],[TotalAmount]]&gt;1000, 0.1,
   FACT_ORDERS[[#This Row],[TotalAmount]]&gt;500, 0.05,
   TRUE, 0
)</f>
        <v>0</v>
      </c>
      <c r="P1223" s="28">
        <f xml:space="preserve"> FACT_ORDERS[[#This Row],[TotalAmount]] * (1 - (FACT_ORDERS[[#This Row],[ClientDiscount]] + FACT_ORDERS[[#This Row],[OrderDiscount]]) )</f>
        <v>166.4</v>
      </c>
      <c r="Q1223" s="28">
        <f>FACT_ORDERS[[#This Row],[TotalAmountWithDiscount]]+FACT_ORDERS[[#This Row],[DeliveryCost]]</f>
        <v>166.4</v>
      </c>
      <c r="R1223" s="35">
        <v>45387</v>
      </c>
      <c r="S1223" s="35" t="str">
        <f>IF(NETWORKDAYS(FACT_ORDERS[[#This Row],[Order-Date]], FACT_ORDERS[[#This Row],[ArrivalDate ]]) &gt; 10, "Late", "On Time")</f>
        <v>On Time</v>
      </c>
    </row>
    <row r="1224" spans="1:19" x14ac:dyDescent="0.3">
      <c r="A1224" s="12">
        <v>6222</v>
      </c>
      <c r="B1224" s="12">
        <v>265</v>
      </c>
      <c r="C1224" s="12">
        <v>10166</v>
      </c>
      <c r="D1224" s="12">
        <v>1223</v>
      </c>
      <c r="E1224" s="12" t="s">
        <v>244</v>
      </c>
      <c r="F1224" s="13">
        <v>45380</v>
      </c>
      <c r="G1224" s="26" t="s">
        <v>11853</v>
      </c>
      <c r="H1224" s="12">
        <v>21</v>
      </c>
      <c r="I1224" s="28">
        <f>VLOOKUP(B:B,DIM_PRODUCTS!A:F,5,FALSE)</f>
        <v>13</v>
      </c>
      <c r="J1224" s="28">
        <f>FACT_ORDERS[[#This Row],[ProductPrice]]*FACT_ORDERS[[#This Row],[Quantity]]</f>
        <v>273</v>
      </c>
      <c r="K1224" s="12" t="str">
        <f>VLOOKUP(C:C,DIM_CUSTOMERS!A:G,7,FALSE)</f>
        <v>Mexico</v>
      </c>
      <c r="L1224" s="30" cm="1">
        <f t="array" ref="L1224">_xlfn.IFS(
    AND(FACT_ORDERS[[#This Row],[DeliveryMehtod]]="shippment",FACT_ORDERS[[#This Row],[TotalAmount]]&gt;=200), 0,
    AND(FACT_ORDERS[[#This Row],[DeliveryMehtod]]="pickup"), 15,
    AND(FACT_ORDERS[[#This Row],[DeliveryMehtod]]="shippment",FACT_ORDERS[[#This Row],[TotalAmount]]&lt;200), 35
)</f>
        <v>0</v>
      </c>
      <c r="M1224" s="12" t="str" cm="1">
        <f t="array" ref="M1224">_xlfn.IFS(
    SUMIFS(FACT_ORDERS[TotalAmount], FACT_ORDERS[WD_CUSTOMERS],FACT_ORDERS[[#This Row],[WD_CUSTOMERS]])&gt;=15000, "VIP",
    SUMIFS(FACT_ORDERS[TotalAmount], FACT_ORDERS[WD_CUSTOMERS],FACT_ORDERS[[#This Row],[WD_CUSTOMERS]])&gt;=8000, "Premium",
    TRUE, "Regular"
)</f>
        <v>VIP</v>
      </c>
      <c r="N1224" s="32" cm="1">
        <f t="array" ref="N1224">_xlfn.IFS(
   FACT_ORDERS[[#This Row],[TypeOfClient]]="VIP", 0.2,
   FACT_ORDERS[[#This Row],[TypeOfClient]]="Premium", 0.1,
   TRUE, 0
)</f>
        <v>0.2</v>
      </c>
      <c r="O1224" s="31" cm="1">
        <f t="array" ref="O1224">_xlfn.IFS(
   FACT_ORDERS[[#This Row],[TotalAmount]]&gt;1500, 0.15,
   FACT_ORDERS[[#This Row],[TotalAmount]]&gt;1000, 0.1,
   FACT_ORDERS[[#This Row],[TotalAmount]]&gt;500, 0.05,
   TRUE, 0
)</f>
        <v>0</v>
      </c>
      <c r="P1224" s="28">
        <f xml:space="preserve"> FACT_ORDERS[[#This Row],[TotalAmount]] * (1 - (FACT_ORDERS[[#This Row],[ClientDiscount]] + FACT_ORDERS[[#This Row],[OrderDiscount]]) )</f>
        <v>218.4</v>
      </c>
      <c r="Q1224" s="28">
        <f>FACT_ORDERS[[#This Row],[TotalAmountWithDiscount]]+FACT_ORDERS[[#This Row],[DeliveryCost]]</f>
        <v>218.4</v>
      </c>
      <c r="R1224" s="35">
        <v>45391</v>
      </c>
      <c r="S1224" s="35" t="str">
        <f>IF(NETWORKDAYS(FACT_ORDERS[[#This Row],[Order-Date]], FACT_ORDERS[[#This Row],[ArrivalDate ]]) &gt; 10, "Late", "On Time")</f>
        <v>On Time</v>
      </c>
    </row>
    <row r="1225" spans="1:19" x14ac:dyDescent="0.3">
      <c r="A1225" s="12">
        <v>6223</v>
      </c>
      <c r="B1225" s="12">
        <v>203</v>
      </c>
      <c r="C1225" s="12">
        <v>10166</v>
      </c>
      <c r="D1225" s="12">
        <v>1224</v>
      </c>
      <c r="E1225" s="12" t="s">
        <v>244</v>
      </c>
      <c r="F1225" s="13">
        <v>45507</v>
      </c>
      <c r="G1225" s="26" t="s">
        <v>11854</v>
      </c>
      <c r="H1225" s="12">
        <v>10</v>
      </c>
      <c r="I1225" s="28">
        <f>VLOOKUP(B:B,DIM_PRODUCTS!A:F,5,FALSE)</f>
        <v>5</v>
      </c>
      <c r="J1225" s="28">
        <f>FACT_ORDERS[[#This Row],[ProductPrice]]*FACT_ORDERS[[#This Row],[Quantity]]</f>
        <v>50</v>
      </c>
      <c r="K1225" s="12" t="str">
        <f>VLOOKUP(C:C,DIM_CUSTOMERS!A:G,7,FALSE)</f>
        <v>Mexico</v>
      </c>
      <c r="L1225" s="30" cm="1">
        <f t="array" ref="L1225">_xlfn.IFS(
    AND(FACT_ORDERS[[#This Row],[DeliveryMehtod]]="shippment",FACT_ORDERS[[#This Row],[TotalAmount]]&gt;=200), 0,
    AND(FACT_ORDERS[[#This Row],[DeliveryMehtod]]="pickup"), 15,
    AND(FACT_ORDERS[[#This Row],[DeliveryMehtod]]="shippment",FACT_ORDERS[[#This Row],[TotalAmount]]&lt;200), 35
)</f>
        <v>35</v>
      </c>
      <c r="M1225" s="12" t="str" cm="1">
        <f t="array" ref="M1225">_xlfn.IFS(
    SUMIFS(FACT_ORDERS[TotalAmount], FACT_ORDERS[WD_CUSTOMERS],FACT_ORDERS[[#This Row],[WD_CUSTOMERS]])&gt;=15000, "VIP",
    SUMIFS(FACT_ORDERS[TotalAmount], FACT_ORDERS[WD_CUSTOMERS],FACT_ORDERS[[#This Row],[WD_CUSTOMERS]])&gt;=8000, "Premium",
    TRUE, "Regular"
)</f>
        <v>VIP</v>
      </c>
      <c r="N1225" s="32" cm="1">
        <f t="array" ref="N1225">_xlfn.IFS(
   FACT_ORDERS[[#This Row],[TypeOfClient]]="VIP", 0.2,
   FACT_ORDERS[[#This Row],[TypeOfClient]]="Premium", 0.1,
   TRUE, 0
)</f>
        <v>0.2</v>
      </c>
      <c r="O1225" s="31" cm="1">
        <f t="array" ref="O1225">_xlfn.IFS(
   FACT_ORDERS[[#This Row],[TotalAmount]]&gt;1500, 0.15,
   FACT_ORDERS[[#This Row],[TotalAmount]]&gt;1000, 0.1,
   FACT_ORDERS[[#This Row],[TotalAmount]]&gt;500, 0.05,
   TRUE, 0
)</f>
        <v>0</v>
      </c>
      <c r="P1225" s="28">
        <f xml:space="preserve"> FACT_ORDERS[[#This Row],[TotalAmount]] * (1 - (FACT_ORDERS[[#This Row],[ClientDiscount]] + FACT_ORDERS[[#This Row],[OrderDiscount]]) )</f>
        <v>40</v>
      </c>
      <c r="Q1225" s="28">
        <f>FACT_ORDERS[[#This Row],[TotalAmountWithDiscount]]+FACT_ORDERS[[#This Row],[DeliveryCost]]</f>
        <v>75</v>
      </c>
      <c r="R1225" s="35">
        <v>45518</v>
      </c>
      <c r="S1225" s="35" t="str">
        <f>IF(NETWORKDAYS(FACT_ORDERS[[#This Row],[Order-Date]], FACT_ORDERS[[#This Row],[ArrivalDate ]]) &gt; 10, "Late", "On Time")</f>
        <v>On Time</v>
      </c>
    </row>
    <row r="1226" spans="1:19" x14ac:dyDescent="0.3">
      <c r="A1226" s="12">
        <v>6224</v>
      </c>
      <c r="B1226" s="12">
        <v>214</v>
      </c>
      <c r="C1226" s="12">
        <v>10166</v>
      </c>
      <c r="D1226" s="12">
        <v>1225</v>
      </c>
      <c r="E1226" s="12" t="s">
        <v>243</v>
      </c>
      <c r="F1226" s="13">
        <v>45507</v>
      </c>
      <c r="G1226" s="26" t="s">
        <v>11855</v>
      </c>
      <c r="H1226" s="12">
        <v>61</v>
      </c>
      <c r="I1226" s="28">
        <f>VLOOKUP(B:B,DIM_PRODUCTS!A:F,5,FALSE)</f>
        <v>46</v>
      </c>
      <c r="J1226" s="28">
        <f>FACT_ORDERS[[#This Row],[ProductPrice]]*FACT_ORDERS[[#This Row],[Quantity]]</f>
        <v>2806</v>
      </c>
      <c r="K1226" s="12" t="str">
        <f>VLOOKUP(C:C,DIM_CUSTOMERS!A:G,7,FALSE)</f>
        <v>Mexico</v>
      </c>
      <c r="L1226" s="30" cm="1">
        <f t="array" ref="L1226">_xlfn.IFS(
    AND(FACT_ORDERS[[#This Row],[DeliveryMehtod]]="shippment",FACT_ORDERS[[#This Row],[TotalAmount]]&gt;=200), 0,
    AND(FACT_ORDERS[[#This Row],[DeliveryMehtod]]="pickup"), 15,
    AND(FACT_ORDERS[[#This Row],[DeliveryMehtod]]="shippment",FACT_ORDERS[[#This Row],[TotalAmount]]&lt;200), 35
)</f>
        <v>15</v>
      </c>
      <c r="M1226" s="12" t="str" cm="1">
        <f t="array" ref="M1226">_xlfn.IFS(
    SUMIFS(FACT_ORDERS[TotalAmount], FACT_ORDERS[WD_CUSTOMERS],FACT_ORDERS[[#This Row],[WD_CUSTOMERS]])&gt;=15000, "VIP",
    SUMIFS(FACT_ORDERS[TotalAmount], FACT_ORDERS[WD_CUSTOMERS],FACT_ORDERS[[#This Row],[WD_CUSTOMERS]])&gt;=8000, "Premium",
    TRUE, "Regular"
)</f>
        <v>VIP</v>
      </c>
      <c r="N1226" s="32" cm="1">
        <f t="array" ref="N1226">_xlfn.IFS(
   FACT_ORDERS[[#This Row],[TypeOfClient]]="VIP", 0.2,
   FACT_ORDERS[[#This Row],[TypeOfClient]]="Premium", 0.1,
   TRUE, 0
)</f>
        <v>0.2</v>
      </c>
      <c r="O1226" s="31" cm="1">
        <f t="array" ref="O1226">_xlfn.IFS(
   FACT_ORDERS[[#This Row],[TotalAmount]]&gt;1500, 0.15,
   FACT_ORDERS[[#This Row],[TotalAmount]]&gt;1000, 0.1,
   FACT_ORDERS[[#This Row],[TotalAmount]]&gt;500, 0.05,
   TRUE, 0
)</f>
        <v>0.15</v>
      </c>
      <c r="P1226" s="28">
        <f xml:space="preserve"> FACT_ORDERS[[#This Row],[TotalAmount]] * (1 - (FACT_ORDERS[[#This Row],[ClientDiscount]] + FACT_ORDERS[[#This Row],[OrderDiscount]]) )</f>
        <v>1823.9</v>
      </c>
      <c r="Q1226" s="28">
        <f>FACT_ORDERS[[#This Row],[TotalAmountWithDiscount]]+FACT_ORDERS[[#This Row],[DeliveryCost]]</f>
        <v>1838.9</v>
      </c>
      <c r="R1226" s="35">
        <v>45515</v>
      </c>
      <c r="S1226" s="35" t="str">
        <f>IF(NETWORKDAYS(FACT_ORDERS[[#This Row],[Order-Date]], FACT_ORDERS[[#This Row],[ArrivalDate ]]) &gt; 10, "Late", "On Time")</f>
        <v>On Time</v>
      </c>
    </row>
    <row r="1227" spans="1:19" x14ac:dyDescent="0.3">
      <c r="A1227" s="12">
        <v>6225</v>
      </c>
      <c r="B1227" s="12">
        <v>233</v>
      </c>
      <c r="C1227" s="12">
        <v>10166</v>
      </c>
      <c r="D1227" s="12">
        <v>1226</v>
      </c>
      <c r="E1227" s="12" t="s">
        <v>243</v>
      </c>
      <c r="F1227" s="13">
        <v>45507</v>
      </c>
      <c r="G1227" s="26" t="s">
        <v>11856</v>
      </c>
      <c r="H1227" s="12">
        <v>21</v>
      </c>
      <c r="I1227" s="28">
        <f>VLOOKUP(B:B,DIM_PRODUCTS!A:F,5,FALSE)</f>
        <v>13</v>
      </c>
      <c r="J1227" s="28">
        <f>FACT_ORDERS[[#This Row],[ProductPrice]]*FACT_ORDERS[[#This Row],[Quantity]]</f>
        <v>273</v>
      </c>
      <c r="K1227" s="12" t="str">
        <f>VLOOKUP(C:C,DIM_CUSTOMERS!A:G,7,FALSE)</f>
        <v>Mexico</v>
      </c>
      <c r="L1227" s="30" cm="1">
        <f t="array" ref="L1227">_xlfn.IFS(
    AND(FACT_ORDERS[[#This Row],[DeliveryMehtod]]="shippment",FACT_ORDERS[[#This Row],[TotalAmount]]&gt;=200), 0,
    AND(FACT_ORDERS[[#This Row],[DeliveryMehtod]]="pickup"), 15,
    AND(FACT_ORDERS[[#This Row],[DeliveryMehtod]]="shippment",FACT_ORDERS[[#This Row],[TotalAmount]]&lt;200), 35
)</f>
        <v>15</v>
      </c>
      <c r="M1227" s="12" t="str" cm="1">
        <f t="array" ref="M1227">_xlfn.IFS(
    SUMIFS(FACT_ORDERS[TotalAmount], FACT_ORDERS[WD_CUSTOMERS],FACT_ORDERS[[#This Row],[WD_CUSTOMERS]])&gt;=15000, "VIP",
    SUMIFS(FACT_ORDERS[TotalAmount], FACT_ORDERS[WD_CUSTOMERS],FACT_ORDERS[[#This Row],[WD_CUSTOMERS]])&gt;=8000, "Premium",
    TRUE, "Regular"
)</f>
        <v>VIP</v>
      </c>
      <c r="N1227" s="32" cm="1">
        <f t="array" ref="N1227">_xlfn.IFS(
   FACT_ORDERS[[#This Row],[TypeOfClient]]="VIP", 0.2,
   FACT_ORDERS[[#This Row],[TypeOfClient]]="Premium", 0.1,
   TRUE, 0
)</f>
        <v>0.2</v>
      </c>
      <c r="O1227" s="31" cm="1">
        <f t="array" ref="O1227">_xlfn.IFS(
   FACT_ORDERS[[#This Row],[TotalAmount]]&gt;1500, 0.15,
   FACT_ORDERS[[#This Row],[TotalAmount]]&gt;1000, 0.1,
   FACT_ORDERS[[#This Row],[TotalAmount]]&gt;500, 0.05,
   TRUE, 0
)</f>
        <v>0</v>
      </c>
      <c r="P1227" s="28">
        <f xml:space="preserve"> FACT_ORDERS[[#This Row],[TotalAmount]] * (1 - (FACT_ORDERS[[#This Row],[ClientDiscount]] + FACT_ORDERS[[#This Row],[OrderDiscount]]) )</f>
        <v>218.4</v>
      </c>
      <c r="Q1227" s="28">
        <f>FACT_ORDERS[[#This Row],[TotalAmountWithDiscount]]+FACT_ORDERS[[#This Row],[DeliveryCost]]</f>
        <v>233.4</v>
      </c>
      <c r="R1227" s="35">
        <v>45516</v>
      </c>
      <c r="S1227" s="35" t="str">
        <f>IF(NETWORKDAYS(FACT_ORDERS[[#This Row],[Order-Date]], FACT_ORDERS[[#This Row],[ArrivalDate ]]) &gt; 10, "Late", "On Time")</f>
        <v>On Time</v>
      </c>
    </row>
    <row r="1228" spans="1:19" x14ac:dyDescent="0.3">
      <c r="A1228" s="12">
        <v>6226</v>
      </c>
      <c r="B1228" s="12">
        <v>203</v>
      </c>
      <c r="C1228" s="12">
        <v>10166</v>
      </c>
      <c r="D1228" s="12">
        <v>1227</v>
      </c>
      <c r="E1228" s="12" t="s">
        <v>244</v>
      </c>
      <c r="F1228" s="13">
        <v>45517</v>
      </c>
      <c r="G1228" s="26" t="s">
        <v>11857</v>
      </c>
      <c r="H1228" s="12">
        <v>8</v>
      </c>
      <c r="I1228" s="28">
        <f>VLOOKUP(B:B,DIM_PRODUCTS!A:F,5,FALSE)</f>
        <v>5</v>
      </c>
      <c r="J1228" s="28">
        <f>FACT_ORDERS[[#This Row],[ProductPrice]]*FACT_ORDERS[[#This Row],[Quantity]]</f>
        <v>40</v>
      </c>
      <c r="K1228" s="12" t="str">
        <f>VLOOKUP(C:C,DIM_CUSTOMERS!A:G,7,FALSE)</f>
        <v>Mexico</v>
      </c>
      <c r="L1228" s="30" cm="1">
        <f t="array" ref="L1228">_xlfn.IFS(
    AND(FACT_ORDERS[[#This Row],[DeliveryMehtod]]="shippment",FACT_ORDERS[[#This Row],[TotalAmount]]&gt;=200), 0,
    AND(FACT_ORDERS[[#This Row],[DeliveryMehtod]]="pickup"), 15,
    AND(FACT_ORDERS[[#This Row],[DeliveryMehtod]]="shippment",FACT_ORDERS[[#This Row],[TotalAmount]]&lt;200), 35
)</f>
        <v>35</v>
      </c>
      <c r="M1228" s="12" t="str" cm="1">
        <f t="array" ref="M1228">_xlfn.IFS(
    SUMIFS(FACT_ORDERS[TotalAmount], FACT_ORDERS[WD_CUSTOMERS],FACT_ORDERS[[#This Row],[WD_CUSTOMERS]])&gt;=15000, "VIP",
    SUMIFS(FACT_ORDERS[TotalAmount], FACT_ORDERS[WD_CUSTOMERS],FACT_ORDERS[[#This Row],[WD_CUSTOMERS]])&gt;=8000, "Premium",
    TRUE, "Regular"
)</f>
        <v>VIP</v>
      </c>
      <c r="N1228" s="32" cm="1">
        <f t="array" ref="N1228">_xlfn.IFS(
   FACT_ORDERS[[#This Row],[TypeOfClient]]="VIP", 0.2,
   FACT_ORDERS[[#This Row],[TypeOfClient]]="Premium", 0.1,
   TRUE, 0
)</f>
        <v>0.2</v>
      </c>
      <c r="O1228" s="31" cm="1">
        <f t="array" ref="O1228">_xlfn.IFS(
   FACT_ORDERS[[#This Row],[TotalAmount]]&gt;1500, 0.15,
   FACT_ORDERS[[#This Row],[TotalAmount]]&gt;1000, 0.1,
   FACT_ORDERS[[#This Row],[TotalAmount]]&gt;500, 0.05,
   TRUE, 0
)</f>
        <v>0</v>
      </c>
      <c r="P1228" s="28">
        <f xml:space="preserve"> FACT_ORDERS[[#This Row],[TotalAmount]] * (1 - (FACT_ORDERS[[#This Row],[ClientDiscount]] + FACT_ORDERS[[#This Row],[OrderDiscount]]) )</f>
        <v>32</v>
      </c>
      <c r="Q1228" s="28">
        <f>FACT_ORDERS[[#This Row],[TotalAmountWithDiscount]]+FACT_ORDERS[[#This Row],[DeliveryCost]]</f>
        <v>67</v>
      </c>
      <c r="R1228" s="35">
        <v>45526</v>
      </c>
      <c r="S1228" s="35" t="str">
        <f>IF(NETWORKDAYS(FACT_ORDERS[[#This Row],[Order-Date]], FACT_ORDERS[[#This Row],[ArrivalDate ]]) &gt; 10, "Late", "On Time")</f>
        <v>On Time</v>
      </c>
    </row>
    <row r="1229" spans="1:19" x14ac:dyDescent="0.3">
      <c r="A1229" s="12">
        <v>6227</v>
      </c>
      <c r="B1229" s="12">
        <v>214</v>
      </c>
      <c r="C1229" s="12">
        <v>10166</v>
      </c>
      <c r="D1229" s="12">
        <v>1228</v>
      </c>
      <c r="E1229" s="12" t="s">
        <v>244</v>
      </c>
      <c r="F1229" s="13">
        <v>45517</v>
      </c>
      <c r="G1229" s="26" t="s">
        <v>4663</v>
      </c>
      <c r="H1229" s="12">
        <v>48</v>
      </c>
      <c r="I1229" s="28">
        <f>VLOOKUP(B:B,DIM_PRODUCTS!A:F,5,FALSE)</f>
        <v>46</v>
      </c>
      <c r="J1229" s="28">
        <f>FACT_ORDERS[[#This Row],[ProductPrice]]*FACT_ORDERS[[#This Row],[Quantity]]</f>
        <v>2208</v>
      </c>
      <c r="K1229" s="12" t="str">
        <f>VLOOKUP(C:C,DIM_CUSTOMERS!A:G,7,FALSE)</f>
        <v>Mexico</v>
      </c>
      <c r="L1229" s="30" cm="1">
        <f t="array" ref="L1229">_xlfn.IFS(
    AND(FACT_ORDERS[[#This Row],[DeliveryMehtod]]="shippment",FACT_ORDERS[[#This Row],[TotalAmount]]&gt;=200), 0,
    AND(FACT_ORDERS[[#This Row],[DeliveryMehtod]]="pickup"), 15,
    AND(FACT_ORDERS[[#This Row],[DeliveryMehtod]]="shippment",FACT_ORDERS[[#This Row],[TotalAmount]]&lt;200), 35
)</f>
        <v>0</v>
      </c>
      <c r="M1229" s="12" t="str" cm="1">
        <f t="array" ref="M1229">_xlfn.IFS(
    SUMIFS(FACT_ORDERS[TotalAmount], FACT_ORDERS[WD_CUSTOMERS],FACT_ORDERS[[#This Row],[WD_CUSTOMERS]])&gt;=15000, "VIP",
    SUMIFS(FACT_ORDERS[TotalAmount], FACT_ORDERS[WD_CUSTOMERS],FACT_ORDERS[[#This Row],[WD_CUSTOMERS]])&gt;=8000, "Premium",
    TRUE, "Regular"
)</f>
        <v>VIP</v>
      </c>
      <c r="N1229" s="32" cm="1">
        <f t="array" ref="N1229">_xlfn.IFS(
   FACT_ORDERS[[#This Row],[TypeOfClient]]="VIP", 0.2,
   FACT_ORDERS[[#This Row],[TypeOfClient]]="Premium", 0.1,
   TRUE, 0
)</f>
        <v>0.2</v>
      </c>
      <c r="O1229" s="31" cm="1">
        <f t="array" ref="O1229">_xlfn.IFS(
   FACT_ORDERS[[#This Row],[TotalAmount]]&gt;1500, 0.15,
   FACT_ORDERS[[#This Row],[TotalAmount]]&gt;1000, 0.1,
   FACT_ORDERS[[#This Row],[TotalAmount]]&gt;500, 0.05,
   TRUE, 0
)</f>
        <v>0.15</v>
      </c>
      <c r="P1229" s="28">
        <f xml:space="preserve"> FACT_ORDERS[[#This Row],[TotalAmount]] * (1 - (FACT_ORDERS[[#This Row],[ClientDiscount]] + FACT_ORDERS[[#This Row],[OrderDiscount]]) )</f>
        <v>1435.2</v>
      </c>
      <c r="Q1229" s="28">
        <f>FACT_ORDERS[[#This Row],[TotalAmountWithDiscount]]+FACT_ORDERS[[#This Row],[DeliveryCost]]</f>
        <v>1435.2</v>
      </c>
      <c r="R1229" s="35">
        <v>45527</v>
      </c>
      <c r="S1229" s="35" t="str">
        <f>IF(NETWORKDAYS(FACT_ORDERS[[#This Row],[Order-Date]], FACT_ORDERS[[#This Row],[ArrivalDate ]]) &gt; 10, "Late", "On Time")</f>
        <v>On Time</v>
      </c>
    </row>
    <row r="1230" spans="1:19" x14ac:dyDescent="0.3">
      <c r="A1230" s="12">
        <v>6228</v>
      </c>
      <c r="B1230" s="12">
        <v>233</v>
      </c>
      <c r="C1230" s="12">
        <v>10166</v>
      </c>
      <c r="D1230" s="12">
        <v>1229</v>
      </c>
      <c r="E1230" s="12" t="s">
        <v>243</v>
      </c>
      <c r="F1230" s="13">
        <v>45517</v>
      </c>
      <c r="G1230" s="26" t="s">
        <v>11858</v>
      </c>
      <c r="H1230" s="12">
        <v>14</v>
      </c>
      <c r="I1230" s="28">
        <f>VLOOKUP(B:B,DIM_PRODUCTS!A:F,5,FALSE)</f>
        <v>13</v>
      </c>
      <c r="J1230" s="28">
        <f>FACT_ORDERS[[#This Row],[ProductPrice]]*FACT_ORDERS[[#This Row],[Quantity]]</f>
        <v>182</v>
      </c>
      <c r="K1230" s="12" t="str">
        <f>VLOOKUP(C:C,DIM_CUSTOMERS!A:G,7,FALSE)</f>
        <v>Mexico</v>
      </c>
      <c r="L1230" s="30" cm="1">
        <f t="array" ref="L1230">_xlfn.IFS(
    AND(FACT_ORDERS[[#This Row],[DeliveryMehtod]]="shippment",FACT_ORDERS[[#This Row],[TotalAmount]]&gt;=200), 0,
    AND(FACT_ORDERS[[#This Row],[DeliveryMehtod]]="pickup"), 15,
    AND(FACT_ORDERS[[#This Row],[DeliveryMehtod]]="shippment",FACT_ORDERS[[#This Row],[TotalAmount]]&lt;200), 35
)</f>
        <v>15</v>
      </c>
      <c r="M1230" s="12" t="str" cm="1">
        <f t="array" ref="M1230">_xlfn.IFS(
    SUMIFS(FACT_ORDERS[TotalAmount], FACT_ORDERS[WD_CUSTOMERS],FACT_ORDERS[[#This Row],[WD_CUSTOMERS]])&gt;=15000, "VIP",
    SUMIFS(FACT_ORDERS[TotalAmount], FACT_ORDERS[WD_CUSTOMERS],FACT_ORDERS[[#This Row],[WD_CUSTOMERS]])&gt;=8000, "Premium",
    TRUE, "Regular"
)</f>
        <v>VIP</v>
      </c>
      <c r="N1230" s="32" cm="1">
        <f t="array" ref="N1230">_xlfn.IFS(
   FACT_ORDERS[[#This Row],[TypeOfClient]]="VIP", 0.2,
   FACT_ORDERS[[#This Row],[TypeOfClient]]="Premium", 0.1,
   TRUE, 0
)</f>
        <v>0.2</v>
      </c>
      <c r="O1230" s="31" cm="1">
        <f t="array" ref="O1230">_xlfn.IFS(
   FACT_ORDERS[[#This Row],[TotalAmount]]&gt;1500, 0.15,
   FACT_ORDERS[[#This Row],[TotalAmount]]&gt;1000, 0.1,
   FACT_ORDERS[[#This Row],[TotalAmount]]&gt;500, 0.05,
   TRUE, 0
)</f>
        <v>0</v>
      </c>
      <c r="P1230" s="28">
        <f xml:space="preserve"> FACT_ORDERS[[#This Row],[TotalAmount]] * (1 - (FACT_ORDERS[[#This Row],[ClientDiscount]] + FACT_ORDERS[[#This Row],[OrderDiscount]]) )</f>
        <v>145.6</v>
      </c>
      <c r="Q1230" s="28">
        <f>FACT_ORDERS[[#This Row],[TotalAmountWithDiscount]]+FACT_ORDERS[[#This Row],[DeliveryCost]]</f>
        <v>160.6</v>
      </c>
      <c r="R1230" s="35">
        <v>45526</v>
      </c>
      <c r="S1230" s="35" t="str">
        <f>IF(NETWORKDAYS(FACT_ORDERS[[#This Row],[Order-Date]], FACT_ORDERS[[#This Row],[ArrivalDate ]]) &gt; 10, "Late", "On Time")</f>
        <v>On Time</v>
      </c>
    </row>
    <row r="1231" spans="1:19" x14ac:dyDescent="0.3">
      <c r="A1231" s="12">
        <v>6229</v>
      </c>
      <c r="B1231" s="12">
        <v>247</v>
      </c>
      <c r="C1231" s="12">
        <v>10636</v>
      </c>
      <c r="D1231" s="12">
        <v>1230</v>
      </c>
      <c r="E1231" s="12" t="s">
        <v>244</v>
      </c>
      <c r="F1231" s="13">
        <v>44290</v>
      </c>
      <c r="G1231" s="26" t="s">
        <v>11859</v>
      </c>
      <c r="H1231" s="12">
        <v>19</v>
      </c>
      <c r="I1231" s="28">
        <f>VLOOKUP(B:B,DIM_PRODUCTS!A:F,5,FALSE)</f>
        <v>13</v>
      </c>
      <c r="J1231" s="28">
        <f>FACT_ORDERS[[#This Row],[ProductPrice]]*FACT_ORDERS[[#This Row],[Quantity]]</f>
        <v>247</v>
      </c>
      <c r="K1231" s="12" t="str">
        <f>VLOOKUP(C:C,DIM_CUSTOMERS!A:G,7,FALSE)</f>
        <v>France</v>
      </c>
      <c r="L1231" s="30" cm="1">
        <f t="array" ref="L1231">_xlfn.IFS(
    AND(FACT_ORDERS[[#This Row],[DeliveryMehtod]]="shippment",FACT_ORDERS[[#This Row],[TotalAmount]]&gt;=200), 0,
    AND(FACT_ORDERS[[#This Row],[DeliveryMehtod]]="pickup"), 15,
    AND(FACT_ORDERS[[#This Row],[DeliveryMehtod]]="shippment",FACT_ORDERS[[#This Row],[TotalAmount]]&lt;200), 35
)</f>
        <v>0</v>
      </c>
      <c r="M1231" s="12" t="str" cm="1">
        <f t="array" ref="M1231">_xlfn.IFS(
    SUMIFS(FACT_ORDERS[TotalAmount], FACT_ORDERS[WD_CUSTOMERS],FACT_ORDERS[[#This Row],[WD_CUSTOMERS]])&gt;=15000, "VIP",
    SUMIFS(FACT_ORDERS[TotalAmount], FACT_ORDERS[WD_CUSTOMERS],FACT_ORDERS[[#This Row],[WD_CUSTOMERS]])&gt;=8000, "Premium",
    TRUE, "Regular"
)</f>
        <v>Regular</v>
      </c>
      <c r="N1231" s="32" cm="1">
        <f t="array" ref="N1231">_xlfn.IFS(
   FACT_ORDERS[[#This Row],[TypeOfClient]]="VIP", 0.2,
   FACT_ORDERS[[#This Row],[TypeOfClient]]="Premium", 0.1,
   TRUE, 0
)</f>
        <v>0</v>
      </c>
      <c r="O1231" s="31" cm="1">
        <f t="array" ref="O1231">_xlfn.IFS(
   FACT_ORDERS[[#This Row],[TotalAmount]]&gt;1500, 0.15,
   FACT_ORDERS[[#This Row],[TotalAmount]]&gt;1000, 0.1,
   FACT_ORDERS[[#This Row],[TotalAmount]]&gt;500, 0.05,
   TRUE, 0
)</f>
        <v>0</v>
      </c>
      <c r="P1231" s="28">
        <f xml:space="preserve"> FACT_ORDERS[[#This Row],[TotalAmount]] * (1 - (FACT_ORDERS[[#This Row],[ClientDiscount]] + FACT_ORDERS[[#This Row],[OrderDiscount]]) )</f>
        <v>247</v>
      </c>
      <c r="Q1231" s="28">
        <f>FACT_ORDERS[[#This Row],[TotalAmountWithDiscount]]+FACT_ORDERS[[#This Row],[DeliveryCost]]</f>
        <v>247</v>
      </c>
      <c r="R1231" s="35">
        <v>44301</v>
      </c>
      <c r="S1231" s="35" t="str">
        <f>IF(NETWORKDAYS(FACT_ORDERS[[#This Row],[Order-Date]], FACT_ORDERS[[#This Row],[ArrivalDate ]]) &gt; 10, "Late", "On Time")</f>
        <v>On Time</v>
      </c>
    </row>
    <row r="1232" spans="1:19" x14ac:dyDescent="0.3">
      <c r="A1232" s="12">
        <v>6230</v>
      </c>
      <c r="B1232" s="12">
        <v>247</v>
      </c>
      <c r="C1232" s="12">
        <v>10636</v>
      </c>
      <c r="D1232" s="12">
        <v>1231</v>
      </c>
      <c r="E1232" s="12" t="s">
        <v>243</v>
      </c>
      <c r="F1232" s="13">
        <v>45386</v>
      </c>
      <c r="G1232" s="26" t="s">
        <v>11860</v>
      </c>
      <c r="H1232" s="12">
        <v>26</v>
      </c>
      <c r="I1232" s="28">
        <f>VLOOKUP(B:B,DIM_PRODUCTS!A:F,5,FALSE)</f>
        <v>13</v>
      </c>
      <c r="J1232" s="28">
        <f>FACT_ORDERS[[#This Row],[ProductPrice]]*FACT_ORDERS[[#This Row],[Quantity]]</f>
        <v>338</v>
      </c>
      <c r="K1232" s="12" t="str">
        <f>VLOOKUP(C:C,DIM_CUSTOMERS!A:G,7,FALSE)</f>
        <v>France</v>
      </c>
      <c r="L1232" s="30" cm="1">
        <f t="array" ref="L1232">_xlfn.IFS(
    AND(FACT_ORDERS[[#This Row],[DeliveryMehtod]]="shippment",FACT_ORDERS[[#This Row],[TotalAmount]]&gt;=200), 0,
    AND(FACT_ORDERS[[#This Row],[DeliveryMehtod]]="pickup"), 15,
    AND(FACT_ORDERS[[#This Row],[DeliveryMehtod]]="shippment",FACT_ORDERS[[#This Row],[TotalAmount]]&lt;200), 35
)</f>
        <v>15</v>
      </c>
      <c r="M1232" s="12" t="str" cm="1">
        <f t="array" ref="M1232">_xlfn.IFS(
    SUMIFS(FACT_ORDERS[TotalAmount], FACT_ORDERS[WD_CUSTOMERS],FACT_ORDERS[[#This Row],[WD_CUSTOMERS]])&gt;=15000, "VIP",
    SUMIFS(FACT_ORDERS[TotalAmount], FACT_ORDERS[WD_CUSTOMERS],FACT_ORDERS[[#This Row],[WD_CUSTOMERS]])&gt;=8000, "Premium",
    TRUE, "Regular"
)</f>
        <v>Regular</v>
      </c>
      <c r="N1232" s="32" cm="1">
        <f t="array" ref="N1232">_xlfn.IFS(
   FACT_ORDERS[[#This Row],[TypeOfClient]]="VIP", 0.2,
   FACT_ORDERS[[#This Row],[TypeOfClient]]="Premium", 0.1,
   TRUE, 0
)</f>
        <v>0</v>
      </c>
      <c r="O1232" s="31" cm="1">
        <f t="array" ref="O1232">_xlfn.IFS(
   FACT_ORDERS[[#This Row],[TotalAmount]]&gt;1500, 0.15,
   FACT_ORDERS[[#This Row],[TotalAmount]]&gt;1000, 0.1,
   FACT_ORDERS[[#This Row],[TotalAmount]]&gt;500, 0.05,
   TRUE, 0
)</f>
        <v>0</v>
      </c>
      <c r="P1232" s="28">
        <f xml:space="preserve"> FACT_ORDERS[[#This Row],[TotalAmount]] * (1 - (FACT_ORDERS[[#This Row],[ClientDiscount]] + FACT_ORDERS[[#This Row],[OrderDiscount]]) )</f>
        <v>338</v>
      </c>
      <c r="Q1232" s="28">
        <f>FACT_ORDERS[[#This Row],[TotalAmountWithDiscount]]+FACT_ORDERS[[#This Row],[DeliveryCost]]</f>
        <v>353</v>
      </c>
      <c r="R1232" s="35">
        <v>45396</v>
      </c>
      <c r="S1232" s="35" t="str">
        <f>IF(NETWORKDAYS(FACT_ORDERS[[#This Row],[Order-Date]], FACT_ORDERS[[#This Row],[ArrivalDate ]]) &gt; 10, "Late", "On Time")</f>
        <v>On Time</v>
      </c>
    </row>
    <row r="1233" spans="1:19" x14ac:dyDescent="0.3">
      <c r="A1233" s="12">
        <v>6231</v>
      </c>
      <c r="B1233" s="12">
        <v>247</v>
      </c>
      <c r="C1233" s="12">
        <v>10636</v>
      </c>
      <c r="D1233" s="12">
        <v>1232</v>
      </c>
      <c r="E1233" s="12" t="s">
        <v>244</v>
      </c>
      <c r="F1233" s="13">
        <v>44299</v>
      </c>
      <c r="G1233" s="26" t="s">
        <v>11861</v>
      </c>
      <c r="H1233" s="12">
        <v>21</v>
      </c>
      <c r="I1233" s="28">
        <f>VLOOKUP(B:B,DIM_PRODUCTS!A:F,5,FALSE)</f>
        <v>13</v>
      </c>
      <c r="J1233" s="28">
        <f>FACT_ORDERS[[#This Row],[ProductPrice]]*FACT_ORDERS[[#This Row],[Quantity]]</f>
        <v>273</v>
      </c>
      <c r="K1233" s="12" t="str">
        <f>VLOOKUP(C:C,DIM_CUSTOMERS!A:G,7,FALSE)</f>
        <v>France</v>
      </c>
      <c r="L1233" s="30" cm="1">
        <f t="array" ref="L1233">_xlfn.IFS(
    AND(FACT_ORDERS[[#This Row],[DeliveryMehtod]]="shippment",FACT_ORDERS[[#This Row],[TotalAmount]]&gt;=200), 0,
    AND(FACT_ORDERS[[#This Row],[DeliveryMehtod]]="pickup"), 15,
    AND(FACT_ORDERS[[#This Row],[DeliveryMehtod]]="shippment",FACT_ORDERS[[#This Row],[TotalAmount]]&lt;200), 35
)</f>
        <v>0</v>
      </c>
      <c r="M1233" s="12" t="str" cm="1">
        <f t="array" ref="M1233">_xlfn.IFS(
    SUMIFS(FACT_ORDERS[TotalAmount], FACT_ORDERS[WD_CUSTOMERS],FACT_ORDERS[[#This Row],[WD_CUSTOMERS]])&gt;=15000, "VIP",
    SUMIFS(FACT_ORDERS[TotalAmount], FACT_ORDERS[WD_CUSTOMERS],FACT_ORDERS[[#This Row],[WD_CUSTOMERS]])&gt;=8000, "Premium",
    TRUE, "Regular"
)</f>
        <v>Regular</v>
      </c>
      <c r="N1233" s="32" cm="1">
        <f t="array" ref="N1233">_xlfn.IFS(
   FACT_ORDERS[[#This Row],[TypeOfClient]]="VIP", 0.2,
   FACT_ORDERS[[#This Row],[TypeOfClient]]="Premium", 0.1,
   TRUE, 0
)</f>
        <v>0</v>
      </c>
      <c r="O1233" s="31" cm="1">
        <f t="array" ref="O1233">_xlfn.IFS(
   FACT_ORDERS[[#This Row],[TotalAmount]]&gt;1500, 0.15,
   FACT_ORDERS[[#This Row],[TotalAmount]]&gt;1000, 0.1,
   FACT_ORDERS[[#This Row],[TotalAmount]]&gt;500, 0.05,
   TRUE, 0
)</f>
        <v>0</v>
      </c>
      <c r="P1233" s="28">
        <f xml:space="preserve"> FACT_ORDERS[[#This Row],[TotalAmount]] * (1 - (FACT_ORDERS[[#This Row],[ClientDiscount]] + FACT_ORDERS[[#This Row],[OrderDiscount]]) )</f>
        <v>273</v>
      </c>
      <c r="Q1233" s="28">
        <f>FACT_ORDERS[[#This Row],[TotalAmountWithDiscount]]+FACT_ORDERS[[#This Row],[DeliveryCost]]</f>
        <v>273</v>
      </c>
      <c r="R1233" s="35">
        <v>44308</v>
      </c>
      <c r="S1233" s="35" t="str">
        <f>IF(NETWORKDAYS(FACT_ORDERS[[#This Row],[Order-Date]], FACT_ORDERS[[#This Row],[ArrivalDate ]]) &gt; 10, "Late", "On Time")</f>
        <v>On Time</v>
      </c>
    </row>
    <row r="1234" spans="1:19" x14ac:dyDescent="0.3">
      <c r="A1234" s="12">
        <v>6232</v>
      </c>
      <c r="B1234" s="12">
        <v>291</v>
      </c>
      <c r="C1234" s="12">
        <v>10902</v>
      </c>
      <c r="D1234" s="12">
        <v>1233</v>
      </c>
      <c r="E1234" s="12" t="s">
        <v>243</v>
      </c>
      <c r="F1234" s="13">
        <v>45555</v>
      </c>
      <c r="G1234" s="26" t="s">
        <v>11862</v>
      </c>
      <c r="H1234" s="12">
        <v>12</v>
      </c>
      <c r="I1234" s="28">
        <f>VLOOKUP(B:B,DIM_PRODUCTS!A:F,5,FALSE)</f>
        <v>6</v>
      </c>
      <c r="J1234" s="28">
        <f>FACT_ORDERS[[#This Row],[ProductPrice]]*FACT_ORDERS[[#This Row],[Quantity]]</f>
        <v>72</v>
      </c>
      <c r="K1234" s="12" t="str">
        <f>VLOOKUP(C:C,DIM_CUSTOMERS!A:G,7,FALSE)</f>
        <v>Italy</v>
      </c>
      <c r="L1234" s="30" cm="1">
        <f t="array" ref="L1234">_xlfn.IFS(
    AND(FACT_ORDERS[[#This Row],[DeliveryMehtod]]="shippment",FACT_ORDERS[[#This Row],[TotalAmount]]&gt;=200), 0,
    AND(FACT_ORDERS[[#This Row],[DeliveryMehtod]]="pickup"), 15,
    AND(FACT_ORDERS[[#This Row],[DeliveryMehtod]]="shippment",FACT_ORDERS[[#This Row],[TotalAmount]]&lt;200), 35
)</f>
        <v>15</v>
      </c>
      <c r="M1234" s="12" t="str" cm="1">
        <f t="array" ref="M1234">_xlfn.IFS(
    SUMIFS(FACT_ORDERS[TotalAmount], FACT_ORDERS[WD_CUSTOMERS],FACT_ORDERS[[#This Row],[WD_CUSTOMERS]])&gt;=15000, "VIP",
    SUMIFS(FACT_ORDERS[TotalAmount], FACT_ORDERS[WD_CUSTOMERS],FACT_ORDERS[[#This Row],[WD_CUSTOMERS]])&gt;=8000, "Premium",
    TRUE, "Regular"
)</f>
        <v>VIP</v>
      </c>
      <c r="N1234" s="32" cm="1">
        <f t="array" ref="N1234">_xlfn.IFS(
   FACT_ORDERS[[#This Row],[TypeOfClient]]="VIP", 0.2,
   FACT_ORDERS[[#This Row],[TypeOfClient]]="Premium", 0.1,
   TRUE, 0
)</f>
        <v>0.2</v>
      </c>
      <c r="O1234" s="31" cm="1">
        <f t="array" ref="O1234">_xlfn.IFS(
   FACT_ORDERS[[#This Row],[TotalAmount]]&gt;1500, 0.15,
   FACT_ORDERS[[#This Row],[TotalAmount]]&gt;1000, 0.1,
   FACT_ORDERS[[#This Row],[TotalAmount]]&gt;500, 0.05,
   TRUE, 0
)</f>
        <v>0</v>
      </c>
      <c r="P1234" s="28">
        <f xml:space="preserve"> FACT_ORDERS[[#This Row],[TotalAmount]] * (1 - (FACT_ORDERS[[#This Row],[ClientDiscount]] + FACT_ORDERS[[#This Row],[OrderDiscount]]) )</f>
        <v>57.6</v>
      </c>
      <c r="Q1234" s="28">
        <f>FACT_ORDERS[[#This Row],[TotalAmountWithDiscount]]+FACT_ORDERS[[#This Row],[DeliveryCost]]</f>
        <v>72.599999999999994</v>
      </c>
      <c r="R1234" s="35">
        <v>45565</v>
      </c>
      <c r="S1234" s="35" t="str">
        <f>IF(NETWORKDAYS(FACT_ORDERS[[#This Row],[Order-Date]], FACT_ORDERS[[#This Row],[ArrivalDate ]]) &gt; 10, "Late", "On Time")</f>
        <v>On Time</v>
      </c>
    </row>
    <row r="1235" spans="1:19" x14ac:dyDescent="0.3">
      <c r="A1235" s="12">
        <v>6233</v>
      </c>
      <c r="B1235" s="12">
        <v>227</v>
      </c>
      <c r="C1235" s="12">
        <v>10902</v>
      </c>
      <c r="D1235" s="12">
        <v>1234</v>
      </c>
      <c r="E1235" s="12" t="s">
        <v>244</v>
      </c>
      <c r="F1235" s="13">
        <v>45555</v>
      </c>
      <c r="G1235" s="26" t="s">
        <v>3380</v>
      </c>
      <c r="H1235" s="12">
        <v>27</v>
      </c>
      <c r="I1235" s="28">
        <f>VLOOKUP(B:B,DIM_PRODUCTS!A:F,5,FALSE)</f>
        <v>19</v>
      </c>
      <c r="J1235" s="28">
        <f>FACT_ORDERS[[#This Row],[ProductPrice]]*FACT_ORDERS[[#This Row],[Quantity]]</f>
        <v>513</v>
      </c>
      <c r="K1235" s="12" t="str">
        <f>VLOOKUP(C:C,DIM_CUSTOMERS!A:G,7,FALSE)</f>
        <v>Italy</v>
      </c>
      <c r="L1235" s="30" cm="1">
        <f t="array" ref="L1235">_xlfn.IFS(
    AND(FACT_ORDERS[[#This Row],[DeliveryMehtod]]="shippment",FACT_ORDERS[[#This Row],[TotalAmount]]&gt;=200), 0,
    AND(FACT_ORDERS[[#This Row],[DeliveryMehtod]]="pickup"), 15,
    AND(FACT_ORDERS[[#This Row],[DeliveryMehtod]]="shippment",FACT_ORDERS[[#This Row],[TotalAmount]]&lt;200), 35
)</f>
        <v>0</v>
      </c>
      <c r="M1235" s="12" t="str" cm="1">
        <f t="array" ref="M1235">_xlfn.IFS(
    SUMIFS(FACT_ORDERS[TotalAmount], FACT_ORDERS[WD_CUSTOMERS],FACT_ORDERS[[#This Row],[WD_CUSTOMERS]])&gt;=15000, "VIP",
    SUMIFS(FACT_ORDERS[TotalAmount], FACT_ORDERS[WD_CUSTOMERS],FACT_ORDERS[[#This Row],[WD_CUSTOMERS]])&gt;=8000, "Premium",
    TRUE, "Regular"
)</f>
        <v>VIP</v>
      </c>
      <c r="N1235" s="32" cm="1">
        <f t="array" ref="N1235">_xlfn.IFS(
   FACT_ORDERS[[#This Row],[TypeOfClient]]="VIP", 0.2,
   FACT_ORDERS[[#This Row],[TypeOfClient]]="Premium", 0.1,
   TRUE, 0
)</f>
        <v>0.2</v>
      </c>
      <c r="O1235" s="31" cm="1">
        <f t="array" ref="O1235">_xlfn.IFS(
   FACT_ORDERS[[#This Row],[TotalAmount]]&gt;1500, 0.15,
   FACT_ORDERS[[#This Row],[TotalAmount]]&gt;1000, 0.1,
   FACT_ORDERS[[#This Row],[TotalAmount]]&gt;500, 0.05,
   TRUE, 0
)</f>
        <v>0.05</v>
      </c>
      <c r="P1235" s="28">
        <f xml:space="preserve"> FACT_ORDERS[[#This Row],[TotalAmount]] * (1 - (FACT_ORDERS[[#This Row],[ClientDiscount]] + FACT_ORDERS[[#This Row],[OrderDiscount]]) )</f>
        <v>384.75</v>
      </c>
      <c r="Q1235" s="28">
        <f>FACT_ORDERS[[#This Row],[TotalAmountWithDiscount]]+FACT_ORDERS[[#This Row],[DeliveryCost]]</f>
        <v>384.75</v>
      </c>
      <c r="R1235" s="35">
        <v>45563</v>
      </c>
      <c r="S1235" s="35" t="str">
        <f>IF(NETWORKDAYS(FACT_ORDERS[[#This Row],[Order-Date]], FACT_ORDERS[[#This Row],[ArrivalDate ]]) &gt; 10, "Late", "On Time")</f>
        <v>On Time</v>
      </c>
    </row>
    <row r="1236" spans="1:19" x14ac:dyDescent="0.3">
      <c r="A1236" s="12">
        <v>6234</v>
      </c>
      <c r="B1236" s="12">
        <v>230</v>
      </c>
      <c r="C1236" s="12">
        <v>10902</v>
      </c>
      <c r="D1236" s="12">
        <v>1235</v>
      </c>
      <c r="E1236" s="12" t="s">
        <v>243</v>
      </c>
      <c r="F1236" s="13">
        <v>45555</v>
      </c>
      <c r="G1236" s="26" t="s">
        <v>10963</v>
      </c>
      <c r="H1236" s="12">
        <v>26</v>
      </c>
      <c r="I1236" s="28">
        <f>VLOOKUP(B:B,DIM_PRODUCTS!A:F,5,FALSE)</f>
        <v>14</v>
      </c>
      <c r="J1236" s="28">
        <f>FACT_ORDERS[[#This Row],[ProductPrice]]*FACT_ORDERS[[#This Row],[Quantity]]</f>
        <v>364</v>
      </c>
      <c r="K1236" s="12" t="str">
        <f>VLOOKUP(C:C,DIM_CUSTOMERS!A:G,7,FALSE)</f>
        <v>Italy</v>
      </c>
      <c r="L1236" s="30" cm="1">
        <f t="array" ref="L1236">_xlfn.IFS(
    AND(FACT_ORDERS[[#This Row],[DeliveryMehtod]]="shippment",FACT_ORDERS[[#This Row],[TotalAmount]]&gt;=200), 0,
    AND(FACT_ORDERS[[#This Row],[DeliveryMehtod]]="pickup"), 15,
    AND(FACT_ORDERS[[#This Row],[DeliveryMehtod]]="shippment",FACT_ORDERS[[#This Row],[TotalAmount]]&lt;200), 35
)</f>
        <v>15</v>
      </c>
      <c r="M1236" s="12" t="str" cm="1">
        <f t="array" ref="M1236">_xlfn.IFS(
    SUMIFS(FACT_ORDERS[TotalAmount], FACT_ORDERS[WD_CUSTOMERS],FACT_ORDERS[[#This Row],[WD_CUSTOMERS]])&gt;=15000, "VIP",
    SUMIFS(FACT_ORDERS[TotalAmount], FACT_ORDERS[WD_CUSTOMERS],FACT_ORDERS[[#This Row],[WD_CUSTOMERS]])&gt;=8000, "Premium",
    TRUE, "Regular"
)</f>
        <v>VIP</v>
      </c>
      <c r="N1236" s="32" cm="1">
        <f t="array" ref="N1236">_xlfn.IFS(
   FACT_ORDERS[[#This Row],[TypeOfClient]]="VIP", 0.2,
   FACT_ORDERS[[#This Row],[TypeOfClient]]="Premium", 0.1,
   TRUE, 0
)</f>
        <v>0.2</v>
      </c>
      <c r="O1236" s="31" cm="1">
        <f t="array" ref="O1236">_xlfn.IFS(
   FACT_ORDERS[[#This Row],[TotalAmount]]&gt;1500, 0.15,
   FACT_ORDERS[[#This Row],[TotalAmount]]&gt;1000, 0.1,
   FACT_ORDERS[[#This Row],[TotalAmount]]&gt;500, 0.05,
   TRUE, 0
)</f>
        <v>0</v>
      </c>
      <c r="P1236" s="28">
        <f xml:space="preserve"> FACT_ORDERS[[#This Row],[TotalAmount]] * (1 - (FACT_ORDERS[[#This Row],[ClientDiscount]] + FACT_ORDERS[[#This Row],[OrderDiscount]]) )</f>
        <v>291.2</v>
      </c>
      <c r="Q1236" s="28">
        <f>FACT_ORDERS[[#This Row],[TotalAmountWithDiscount]]+FACT_ORDERS[[#This Row],[DeliveryCost]]</f>
        <v>306.2</v>
      </c>
      <c r="R1236" s="35">
        <v>45574</v>
      </c>
      <c r="S1236" s="35" t="str">
        <f>IF(NETWORKDAYS(FACT_ORDERS[[#This Row],[Order-Date]], FACT_ORDERS[[#This Row],[ArrivalDate ]]) &gt; 10, "Late", "On Time")</f>
        <v>Late</v>
      </c>
    </row>
    <row r="1237" spans="1:19" x14ac:dyDescent="0.3">
      <c r="A1237" s="12">
        <v>6235</v>
      </c>
      <c r="B1237" s="12">
        <v>291</v>
      </c>
      <c r="C1237" s="12">
        <v>10902</v>
      </c>
      <c r="D1237" s="12">
        <v>1236</v>
      </c>
      <c r="E1237" s="12" t="s">
        <v>243</v>
      </c>
      <c r="F1237" s="13">
        <v>45511</v>
      </c>
      <c r="G1237" s="26" t="s">
        <v>11863</v>
      </c>
      <c r="H1237" s="12">
        <v>10</v>
      </c>
      <c r="I1237" s="28">
        <f>VLOOKUP(B:B,DIM_PRODUCTS!A:F,5,FALSE)</f>
        <v>6</v>
      </c>
      <c r="J1237" s="28">
        <f>FACT_ORDERS[[#This Row],[ProductPrice]]*FACT_ORDERS[[#This Row],[Quantity]]</f>
        <v>60</v>
      </c>
      <c r="K1237" s="12" t="str">
        <f>VLOOKUP(C:C,DIM_CUSTOMERS!A:G,7,FALSE)</f>
        <v>Italy</v>
      </c>
      <c r="L1237" s="30" cm="1">
        <f t="array" ref="L1237">_xlfn.IFS(
    AND(FACT_ORDERS[[#This Row],[DeliveryMehtod]]="shippment",FACT_ORDERS[[#This Row],[TotalAmount]]&gt;=200), 0,
    AND(FACT_ORDERS[[#This Row],[DeliveryMehtod]]="pickup"), 15,
    AND(FACT_ORDERS[[#This Row],[DeliveryMehtod]]="shippment",FACT_ORDERS[[#This Row],[TotalAmount]]&lt;200), 35
)</f>
        <v>15</v>
      </c>
      <c r="M1237" s="12" t="str" cm="1">
        <f t="array" ref="M1237">_xlfn.IFS(
    SUMIFS(FACT_ORDERS[TotalAmount], FACT_ORDERS[WD_CUSTOMERS],FACT_ORDERS[[#This Row],[WD_CUSTOMERS]])&gt;=15000, "VIP",
    SUMIFS(FACT_ORDERS[TotalAmount], FACT_ORDERS[WD_CUSTOMERS],FACT_ORDERS[[#This Row],[WD_CUSTOMERS]])&gt;=8000, "Premium",
    TRUE, "Regular"
)</f>
        <v>VIP</v>
      </c>
      <c r="N1237" s="32" cm="1">
        <f t="array" ref="N1237">_xlfn.IFS(
   FACT_ORDERS[[#This Row],[TypeOfClient]]="VIP", 0.2,
   FACT_ORDERS[[#This Row],[TypeOfClient]]="Premium", 0.1,
   TRUE, 0
)</f>
        <v>0.2</v>
      </c>
      <c r="O1237" s="31" cm="1">
        <f t="array" ref="O1237">_xlfn.IFS(
   FACT_ORDERS[[#This Row],[TotalAmount]]&gt;1500, 0.15,
   FACT_ORDERS[[#This Row],[TotalAmount]]&gt;1000, 0.1,
   FACT_ORDERS[[#This Row],[TotalAmount]]&gt;500, 0.05,
   TRUE, 0
)</f>
        <v>0</v>
      </c>
      <c r="P1237" s="28">
        <f xml:space="preserve"> FACT_ORDERS[[#This Row],[TotalAmount]] * (1 - (FACT_ORDERS[[#This Row],[ClientDiscount]] + FACT_ORDERS[[#This Row],[OrderDiscount]]) )</f>
        <v>48</v>
      </c>
      <c r="Q1237" s="28">
        <f>FACT_ORDERS[[#This Row],[TotalAmountWithDiscount]]+FACT_ORDERS[[#This Row],[DeliveryCost]]</f>
        <v>63</v>
      </c>
      <c r="R1237" s="35">
        <v>45518</v>
      </c>
      <c r="S1237" s="35" t="str">
        <f>IF(NETWORKDAYS(FACT_ORDERS[[#This Row],[Order-Date]], FACT_ORDERS[[#This Row],[ArrivalDate ]]) &gt; 10, "Late", "On Time")</f>
        <v>On Time</v>
      </c>
    </row>
    <row r="1238" spans="1:19" x14ac:dyDescent="0.3">
      <c r="A1238" s="12">
        <v>6236</v>
      </c>
      <c r="B1238" s="12">
        <v>227</v>
      </c>
      <c r="C1238" s="12">
        <v>10902</v>
      </c>
      <c r="D1238" s="12">
        <v>1237</v>
      </c>
      <c r="E1238" s="12" t="s">
        <v>244</v>
      </c>
      <c r="F1238" s="13">
        <v>45511</v>
      </c>
      <c r="G1238" s="26" t="s">
        <v>11864</v>
      </c>
      <c r="H1238" s="12">
        <v>38</v>
      </c>
      <c r="I1238" s="28">
        <f>VLOOKUP(B:B,DIM_PRODUCTS!A:F,5,FALSE)</f>
        <v>19</v>
      </c>
      <c r="J1238" s="28">
        <f>FACT_ORDERS[[#This Row],[ProductPrice]]*FACT_ORDERS[[#This Row],[Quantity]]</f>
        <v>722</v>
      </c>
      <c r="K1238" s="12" t="str">
        <f>VLOOKUP(C:C,DIM_CUSTOMERS!A:G,7,FALSE)</f>
        <v>Italy</v>
      </c>
      <c r="L1238" s="30" cm="1">
        <f t="array" ref="L1238">_xlfn.IFS(
    AND(FACT_ORDERS[[#This Row],[DeliveryMehtod]]="shippment",FACT_ORDERS[[#This Row],[TotalAmount]]&gt;=200), 0,
    AND(FACT_ORDERS[[#This Row],[DeliveryMehtod]]="pickup"), 15,
    AND(FACT_ORDERS[[#This Row],[DeliveryMehtod]]="shippment",FACT_ORDERS[[#This Row],[TotalAmount]]&lt;200), 35
)</f>
        <v>0</v>
      </c>
      <c r="M1238" s="12" t="str" cm="1">
        <f t="array" ref="M1238">_xlfn.IFS(
    SUMIFS(FACT_ORDERS[TotalAmount], FACT_ORDERS[WD_CUSTOMERS],FACT_ORDERS[[#This Row],[WD_CUSTOMERS]])&gt;=15000, "VIP",
    SUMIFS(FACT_ORDERS[TotalAmount], FACT_ORDERS[WD_CUSTOMERS],FACT_ORDERS[[#This Row],[WD_CUSTOMERS]])&gt;=8000, "Premium",
    TRUE, "Regular"
)</f>
        <v>VIP</v>
      </c>
      <c r="N1238" s="32" cm="1">
        <f t="array" ref="N1238">_xlfn.IFS(
   FACT_ORDERS[[#This Row],[TypeOfClient]]="VIP", 0.2,
   FACT_ORDERS[[#This Row],[TypeOfClient]]="Premium", 0.1,
   TRUE, 0
)</f>
        <v>0.2</v>
      </c>
      <c r="O1238" s="31" cm="1">
        <f t="array" ref="O1238">_xlfn.IFS(
   FACT_ORDERS[[#This Row],[TotalAmount]]&gt;1500, 0.15,
   FACT_ORDERS[[#This Row],[TotalAmount]]&gt;1000, 0.1,
   FACT_ORDERS[[#This Row],[TotalAmount]]&gt;500, 0.05,
   TRUE, 0
)</f>
        <v>0.05</v>
      </c>
      <c r="P1238" s="28">
        <f xml:space="preserve"> FACT_ORDERS[[#This Row],[TotalAmount]] * (1 - (FACT_ORDERS[[#This Row],[ClientDiscount]] + FACT_ORDERS[[#This Row],[OrderDiscount]]) )</f>
        <v>541.5</v>
      </c>
      <c r="Q1238" s="28">
        <f>FACT_ORDERS[[#This Row],[TotalAmountWithDiscount]]+FACT_ORDERS[[#This Row],[DeliveryCost]]</f>
        <v>541.5</v>
      </c>
      <c r="R1238" s="35">
        <v>45519</v>
      </c>
      <c r="S1238" s="35" t="str">
        <f>IF(NETWORKDAYS(FACT_ORDERS[[#This Row],[Order-Date]], FACT_ORDERS[[#This Row],[ArrivalDate ]]) &gt; 10, "Late", "On Time")</f>
        <v>On Time</v>
      </c>
    </row>
    <row r="1239" spans="1:19" x14ac:dyDescent="0.3">
      <c r="A1239" s="12">
        <v>6237</v>
      </c>
      <c r="B1239" s="12">
        <v>265</v>
      </c>
      <c r="C1239" s="12">
        <v>10902</v>
      </c>
      <c r="D1239" s="12">
        <v>1238</v>
      </c>
      <c r="E1239" s="12" t="s">
        <v>244</v>
      </c>
      <c r="F1239" s="13">
        <v>45511</v>
      </c>
      <c r="G1239" s="26" t="s">
        <v>11865</v>
      </c>
      <c r="H1239" s="12">
        <v>16</v>
      </c>
      <c r="I1239" s="28">
        <f>VLOOKUP(B:B,DIM_PRODUCTS!A:F,5,FALSE)</f>
        <v>13</v>
      </c>
      <c r="J1239" s="28">
        <f>FACT_ORDERS[[#This Row],[ProductPrice]]*FACT_ORDERS[[#This Row],[Quantity]]</f>
        <v>208</v>
      </c>
      <c r="K1239" s="12" t="str">
        <f>VLOOKUP(C:C,DIM_CUSTOMERS!A:G,7,FALSE)</f>
        <v>Italy</v>
      </c>
      <c r="L1239" s="30" cm="1">
        <f t="array" ref="L1239">_xlfn.IFS(
    AND(FACT_ORDERS[[#This Row],[DeliveryMehtod]]="shippment",FACT_ORDERS[[#This Row],[TotalAmount]]&gt;=200), 0,
    AND(FACT_ORDERS[[#This Row],[DeliveryMehtod]]="pickup"), 15,
    AND(FACT_ORDERS[[#This Row],[DeliveryMehtod]]="shippment",FACT_ORDERS[[#This Row],[TotalAmount]]&lt;200), 35
)</f>
        <v>0</v>
      </c>
      <c r="M1239" s="12" t="str" cm="1">
        <f t="array" ref="M1239">_xlfn.IFS(
    SUMIFS(FACT_ORDERS[TotalAmount], FACT_ORDERS[WD_CUSTOMERS],FACT_ORDERS[[#This Row],[WD_CUSTOMERS]])&gt;=15000, "VIP",
    SUMIFS(FACT_ORDERS[TotalAmount], FACT_ORDERS[WD_CUSTOMERS],FACT_ORDERS[[#This Row],[WD_CUSTOMERS]])&gt;=8000, "Premium",
    TRUE, "Regular"
)</f>
        <v>VIP</v>
      </c>
      <c r="N1239" s="32" cm="1">
        <f t="array" ref="N1239">_xlfn.IFS(
   FACT_ORDERS[[#This Row],[TypeOfClient]]="VIP", 0.2,
   FACT_ORDERS[[#This Row],[TypeOfClient]]="Premium", 0.1,
   TRUE, 0
)</f>
        <v>0.2</v>
      </c>
      <c r="O1239" s="31" cm="1">
        <f t="array" ref="O1239">_xlfn.IFS(
   FACT_ORDERS[[#This Row],[TotalAmount]]&gt;1500, 0.15,
   FACT_ORDERS[[#This Row],[TotalAmount]]&gt;1000, 0.1,
   FACT_ORDERS[[#This Row],[TotalAmount]]&gt;500, 0.05,
   TRUE, 0
)</f>
        <v>0</v>
      </c>
      <c r="P1239" s="28">
        <f xml:space="preserve"> FACT_ORDERS[[#This Row],[TotalAmount]] * (1 - (FACT_ORDERS[[#This Row],[ClientDiscount]] + FACT_ORDERS[[#This Row],[OrderDiscount]]) )</f>
        <v>166.4</v>
      </c>
      <c r="Q1239" s="28">
        <f>FACT_ORDERS[[#This Row],[TotalAmountWithDiscount]]+FACT_ORDERS[[#This Row],[DeliveryCost]]</f>
        <v>166.4</v>
      </c>
      <c r="R1239" s="35">
        <v>45518</v>
      </c>
      <c r="S1239" s="35" t="str">
        <f>IF(NETWORKDAYS(FACT_ORDERS[[#This Row],[Order-Date]], FACT_ORDERS[[#This Row],[ArrivalDate ]]) &gt; 10, "Late", "On Time")</f>
        <v>On Time</v>
      </c>
    </row>
    <row r="1240" spans="1:19" x14ac:dyDescent="0.3">
      <c r="A1240" s="12">
        <v>6238</v>
      </c>
      <c r="B1240" s="12">
        <v>244</v>
      </c>
      <c r="C1240" s="12">
        <v>10902</v>
      </c>
      <c r="D1240" s="12">
        <v>1239</v>
      </c>
      <c r="E1240" s="12" t="s">
        <v>243</v>
      </c>
      <c r="F1240" s="13">
        <v>45511</v>
      </c>
      <c r="G1240" s="26" t="s">
        <v>11866</v>
      </c>
      <c r="H1240" s="12">
        <v>55</v>
      </c>
      <c r="I1240" s="28">
        <f>VLOOKUP(B:B,DIM_PRODUCTS!A:F,5,FALSE)</f>
        <v>25</v>
      </c>
      <c r="J1240" s="28">
        <f>FACT_ORDERS[[#This Row],[ProductPrice]]*FACT_ORDERS[[#This Row],[Quantity]]</f>
        <v>1375</v>
      </c>
      <c r="K1240" s="12" t="str">
        <f>VLOOKUP(C:C,DIM_CUSTOMERS!A:G,7,FALSE)</f>
        <v>Italy</v>
      </c>
      <c r="L1240" s="30" cm="1">
        <f t="array" ref="L1240">_xlfn.IFS(
    AND(FACT_ORDERS[[#This Row],[DeliveryMehtod]]="shippment",FACT_ORDERS[[#This Row],[TotalAmount]]&gt;=200), 0,
    AND(FACT_ORDERS[[#This Row],[DeliveryMehtod]]="pickup"), 15,
    AND(FACT_ORDERS[[#This Row],[DeliveryMehtod]]="shippment",FACT_ORDERS[[#This Row],[TotalAmount]]&lt;200), 35
)</f>
        <v>15</v>
      </c>
      <c r="M1240" s="12" t="str" cm="1">
        <f t="array" ref="M1240">_xlfn.IFS(
    SUMIFS(FACT_ORDERS[TotalAmount], FACT_ORDERS[WD_CUSTOMERS],FACT_ORDERS[[#This Row],[WD_CUSTOMERS]])&gt;=15000, "VIP",
    SUMIFS(FACT_ORDERS[TotalAmount], FACT_ORDERS[WD_CUSTOMERS],FACT_ORDERS[[#This Row],[WD_CUSTOMERS]])&gt;=8000, "Premium",
    TRUE, "Regular"
)</f>
        <v>VIP</v>
      </c>
      <c r="N1240" s="32" cm="1">
        <f t="array" ref="N1240">_xlfn.IFS(
   FACT_ORDERS[[#This Row],[TypeOfClient]]="VIP", 0.2,
   FACT_ORDERS[[#This Row],[TypeOfClient]]="Premium", 0.1,
   TRUE, 0
)</f>
        <v>0.2</v>
      </c>
      <c r="O1240" s="31" cm="1">
        <f t="array" ref="O1240">_xlfn.IFS(
   FACT_ORDERS[[#This Row],[TotalAmount]]&gt;1500, 0.15,
   FACT_ORDERS[[#This Row],[TotalAmount]]&gt;1000, 0.1,
   FACT_ORDERS[[#This Row],[TotalAmount]]&gt;500, 0.05,
   TRUE, 0
)</f>
        <v>0.1</v>
      </c>
      <c r="P1240" s="28">
        <f xml:space="preserve"> FACT_ORDERS[[#This Row],[TotalAmount]] * (1 - (FACT_ORDERS[[#This Row],[ClientDiscount]] + FACT_ORDERS[[#This Row],[OrderDiscount]]) )</f>
        <v>962.49999999999989</v>
      </c>
      <c r="Q1240" s="28">
        <f>FACT_ORDERS[[#This Row],[TotalAmountWithDiscount]]+FACT_ORDERS[[#This Row],[DeliveryCost]]</f>
        <v>977.49999999999989</v>
      </c>
      <c r="R1240" s="35">
        <v>45521</v>
      </c>
      <c r="S1240" s="35" t="str">
        <f>IF(NETWORKDAYS(FACT_ORDERS[[#This Row],[Order-Date]], FACT_ORDERS[[#This Row],[ArrivalDate ]]) &gt; 10, "Late", "On Time")</f>
        <v>On Time</v>
      </c>
    </row>
    <row r="1241" spans="1:19" x14ac:dyDescent="0.3">
      <c r="A1241" s="12">
        <v>6239</v>
      </c>
      <c r="B1241" s="12">
        <v>230</v>
      </c>
      <c r="C1241" s="12">
        <v>10902</v>
      </c>
      <c r="D1241" s="12">
        <v>1240</v>
      </c>
      <c r="E1241" s="12" t="s">
        <v>244</v>
      </c>
      <c r="F1241" s="13">
        <v>45511</v>
      </c>
      <c r="G1241" s="26" t="s">
        <v>11867</v>
      </c>
      <c r="H1241" s="12">
        <v>28</v>
      </c>
      <c r="I1241" s="28">
        <f>VLOOKUP(B:B,DIM_PRODUCTS!A:F,5,FALSE)</f>
        <v>14</v>
      </c>
      <c r="J1241" s="28">
        <f>FACT_ORDERS[[#This Row],[ProductPrice]]*FACT_ORDERS[[#This Row],[Quantity]]</f>
        <v>392</v>
      </c>
      <c r="K1241" s="12" t="str">
        <f>VLOOKUP(C:C,DIM_CUSTOMERS!A:G,7,FALSE)</f>
        <v>Italy</v>
      </c>
      <c r="L1241" s="30" cm="1">
        <f t="array" ref="L1241">_xlfn.IFS(
    AND(FACT_ORDERS[[#This Row],[DeliveryMehtod]]="shippment",FACT_ORDERS[[#This Row],[TotalAmount]]&gt;=200), 0,
    AND(FACT_ORDERS[[#This Row],[DeliveryMehtod]]="pickup"), 15,
    AND(FACT_ORDERS[[#This Row],[DeliveryMehtod]]="shippment",FACT_ORDERS[[#This Row],[TotalAmount]]&lt;200), 35
)</f>
        <v>0</v>
      </c>
      <c r="M1241" s="12" t="str" cm="1">
        <f t="array" ref="M1241">_xlfn.IFS(
    SUMIFS(FACT_ORDERS[TotalAmount], FACT_ORDERS[WD_CUSTOMERS],FACT_ORDERS[[#This Row],[WD_CUSTOMERS]])&gt;=15000, "VIP",
    SUMIFS(FACT_ORDERS[TotalAmount], FACT_ORDERS[WD_CUSTOMERS],FACT_ORDERS[[#This Row],[WD_CUSTOMERS]])&gt;=8000, "Premium",
    TRUE, "Regular"
)</f>
        <v>VIP</v>
      </c>
      <c r="N1241" s="32" cm="1">
        <f t="array" ref="N1241">_xlfn.IFS(
   FACT_ORDERS[[#This Row],[TypeOfClient]]="VIP", 0.2,
   FACT_ORDERS[[#This Row],[TypeOfClient]]="Premium", 0.1,
   TRUE, 0
)</f>
        <v>0.2</v>
      </c>
      <c r="O1241" s="31" cm="1">
        <f t="array" ref="O1241">_xlfn.IFS(
   FACT_ORDERS[[#This Row],[TotalAmount]]&gt;1500, 0.15,
   FACT_ORDERS[[#This Row],[TotalAmount]]&gt;1000, 0.1,
   FACT_ORDERS[[#This Row],[TotalAmount]]&gt;500, 0.05,
   TRUE, 0
)</f>
        <v>0</v>
      </c>
      <c r="P1241" s="28">
        <f xml:space="preserve"> FACT_ORDERS[[#This Row],[TotalAmount]] * (1 - (FACT_ORDERS[[#This Row],[ClientDiscount]] + FACT_ORDERS[[#This Row],[OrderDiscount]]) )</f>
        <v>313.60000000000002</v>
      </c>
      <c r="Q1241" s="28">
        <f>FACT_ORDERS[[#This Row],[TotalAmountWithDiscount]]+FACT_ORDERS[[#This Row],[DeliveryCost]]</f>
        <v>313.60000000000002</v>
      </c>
      <c r="R1241" s="35">
        <v>45527</v>
      </c>
      <c r="S1241" s="35" t="str">
        <f>IF(NETWORKDAYS(FACT_ORDERS[[#This Row],[Order-Date]], FACT_ORDERS[[#This Row],[ArrivalDate ]]) &gt; 10, "Late", "On Time")</f>
        <v>Late</v>
      </c>
    </row>
    <row r="1242" spans="1:19" x14ac:dyDescent="0.3">
      <c r="A1242" s="12">
        <v>6240</v>
      </c>
      <c r="B1242" s="12">
        <v>291</v>
      </c>
      <c r="C1242" s="12">
        <v>10902</v>
      </c>
      <c r="D1242" s="12">
        <v>1241</v>
      </c>
      <c r="E1242" s="12" t="s">
        <v>244</v>
      </c>
      <c r="F1242" s="13">
        <v>45529</v>
      </c>
      <c r="G1242" s="26" t="s">
        <v>11868</v>
      </c>
      <c r="H1242" s="12">
        <v>11</v>
      </c>
      <c r="I1242" s="28">
        <f>VLOOKUP(B:B,DIM_PRODUCTS!A:F,5,FALSE)</f>
        <v>6</v>
      </c>
      <c r="J1242" s="28">
        <f>FACT_ORDERS[[#This Row],[ProductPrice]]*FACT_ORDERS[[#This Row],[Quantity]]</f>
        <v>66</v>
      </c>
      <c r="K1242" s="12" t="str">
        <f>VLOOKUP(C:C,DIM_CUSTOMERS!A:G,7,FALSE)</f>
        <v>Italy</v>
      </c>
      <c r="L1242" s="30" cm="1">
        <f t="array" ref="L1242">_xlfn.IFS(
    AND(FACT_ORDERS[[#This Row],[DeliveryMehtod]]="shippment",FACT_ORDERS[[#This Row],[TotalAmount]]&gt;=200), 0,
    AND(FACT_ORDERS[[#This Row],[DeliveryMehtod]]="pickup"), 15,
    AND(FACT_ORDERS[[#This Row],[DeliveryMehtod]]="shippment",FACT_ORDERS[[#This Row],[TotalAmount]]&lt;200), 35
)</f>
        <v>35</v>
      </c>
      <c r="M1242" s="12" t="str" cm="1">
        <f t="array" ref="M1242">_xlfn.IFS(
    SUMIFS(FACT_ORDERS[TotalAmount], FACT_ORDERS[WD_CUSTOMERS],FACT_ORDERS[[#This Row],[WD_CUSTOMERS]])&gt;=15000, "VIP",
    SUMIFS(FACT_ORDERS[TotalAmount], FACT_ORDERS[WD_CUSTOMERS],FACT_ORDERS[[#This Row],[WD_CUSTOMERS]])&gt;=8000, "Premium",
    TRUE, "Regular"
)</f>
        <v>VIP</v>
      </c>
      <c r="N1242" s="32" cm="1">
        <f t="array" ref="N1242">_xlfn.IFS(
   FACT_ORDERS[[#This Row],[TypeOfClient]]="VIP", 0.2,
   FACT_ORDERS[[#This Row],[TypeOfClient]]="Premium", 0.1,
   TRUE, 0
)</f>
        <v>0.2</v>
      </c>
      <c r="O1242" s="31" cm="1">
        <f t="array" ref="O1242">_xlfn.IFS(
   FACT_ORDERS[[#This Row],[TotalAmount]]&gt;1500, 0.15,
   FACT_ORDERS[[#This Row],[TotalAmount]]&gt;1000, 0.1,
   FACT_ORDERS[[#This Row],[TotalAmount]]&gt;500, 0.05,
   TRUE, 0
)</f>
        <v>0</v>
      </c>
      <c r="P1242" s="28">
        <f xml:space="preserve"> FACT_ORDERS[[#This Row],[TotalAmount]] * (1 - (FACT_ORDERS[[#This Row],[ClientDiscount]] + FACT_ORDERS[[#This Row],[OrderDiscount]]) )</f>
        <v>52.800000000000004</v>
      </c>
      <c r="Q1242" s="28">
        <f>FACT_ORDERS[[#This Row],[TotalAmountWithDiscount]]+FACT_ORDERS[[#This Row],[DeliveryCost]]</f>
        <v>87.800000000000011</v>
      </c>
      <c r="R1242" s="35">
        <v>45543</v>
      </c>
      <c r="S1242" s="35" t="str">
        <f>IF(NETWORKDAYS(FACT_ORDERS[[#This Row],[Order-Date]], FACT_ORDERS[[#This Row],[ArrivalDate ]]) &gt; 10, "Late", "On Time")</f>
        <v>On Time</v>
      </c>
    </row>
    <row r="1243" spans="1:19" x14ac:dyDescent="0.3">
      <c r="A1243" s="12">
        <v>6241</v>
      </c>
      <c r="B1243" s="12">
        <v>227</v>
      </c>
      <c r="C1243" s="12">
        <v>10902</v>
      </c>
      <c r="D1243" s="12">
        <v>1242</v>
      </c>
      <c r="E1243" s="12" t="s">
        <v>243</v>
      </c>
      <c r="F1243" s="13">
        <v>45529</v>
      </c>
      <c r="G1243" s="26" t="s">
        <v>11869</v>
      </c>
      <c r="H1243" s="12">
        <v>23</v>
      </c>
      <c r="I1243" s="28">
        <f>VLOOKUP(B:B,DIM_PRODUCTS!A:F,5,FALSE)</f>
        <v>19</v>
      </c>
      <c r="J1243" s="28">
        <f>FACT_ORDERS[[#This Row],[ProductPrice]]*FACT_ORDERS[[#This Row],[Quantity]]</f>
        <v>437</v>
      </c>
      <c r="K1243" s="12" t="str">
        <f>VLOOKUP(C:C,DIM_CUSTOMERS!A:G,7,FALSE)</f>
        <v>Italy</v>
      </c>
      <c r="L1243" s="30" cm="1">
        <f t="array" ref="L1243">_xlfn.IFS(
    AND(FACT_ORDERS[[#This Row],[DeliveryMehtod]]="shippment",FACT_ORDERS[[#This Row],[TotalAmount]]&gt;=200), 0,
    AND(FACT_ORDERS[[#This Row],[DeliveryMehtod]]="pickup"), 15,
    AND(FACT_ORDERS[[#This Row],[DeliveryMehtod]]="shippment",FACT_ORDERS[[#This Row],[TotalAmount]]&lt;200), 35
)</f>
        <v>15</v>
      </c>
      <c r="M1243" s="12" t="str" cm="1">
        <f t="array" ref="M1243">_xlfn.IFS(
    SUMIFS(FACT_ORDERS[TotalAmount], FACT_ORDERS[WD_CUSTOMERS],FACT_ORDERS[[#This Row],[WD_CUSTOMERS]])&gt;=15000, "VIP",
    SUMIFS(FACT_ORDERS[TotalAmount], FACT_ORDERS[WD_CUSTOMERS],FACT_ORDERS[[#This Row],[WD_CUSTOMERS]])&gt;=8000, "Premium",
    TRUE, "Regular"
)</f>
        <v>VIP</v>
      </c>
      <c r="N1243" s="32" cm="1">
        <f t="array" ref="N1243">_xlfn.IFS(
   FACT_ORDERS[[#This Row],[TypeOfClient]]="VIP", 0.2,
   FACT_ORDERS[[#This Row],[TypeOfClient]]="Premium", 0.1,
   TRUE, 0
)</f>
        <v>0.2</v>
      </c>
      <c r="O1243" s="31" cm="1">
        <f t="array" ref="O1243">_xlfn.IFS(
   FACT_ORDERS[[#This Row],[TotalAmount]]&gt;1500, 0.15,
   FACT_ORDERS[[#This Row],[TotalAmount]]&gt;1000, 0.1,
   FACT_ORDERS[[#This Row],[TotalAmount]]&gt;500, 0.05,
   TRUE, 0
)</f>
        <v>0</v>
      </c>
      <c r="P1243" s="28">
        <f xml:space="preserve"> FACT_ORDERS[[#This Row],[TotalAmount]] * (1 - (FACT_ORDERS[[#This Row],[ClientDiscount]] + FACT_ORDERS[[#This Row],[OrderDiscount]]) )</f>
        <v>349.6</v>
      </c>
      <c r="Q1243" s="28">
        <f>FACT_ORDERS[[#This Row],[TotalAmountWithDiscount]]+FACT_ORDERS[[#This Row],[DeliveryCost]]</f>
        <v>364.6</v>
      </c>
      <c r="R1243" s="35">
        <v>45536</v>
      </c>
      <c r="S1243" s="35" t="str">
        <f>IF(NETWORKDAYS(FACT_ORDERS[[#This Row],[Order-Date]], FACT_ORDERS[[#This Row],[ArrivalDate ]]) &gt; 10, "Late", "On Time")</f>
        <v>On Time</v>
      </c>
    </row>
    <row r="1244" spans="1:19" x14ac:dyDescent="0.3">
      <c r="A1244" s="12">
        <v>6242</v>
      </c>
      <c r="B1244" s="12">
        <v>265</v>
      </c>
      <c r="C1244" s="12">
        <v>10902</v>
      </c>
      <c r="D1244" s="12">
        <v>1243</v>
      </c>
      <c r="E1244" s="12" t="s">
        <v>244</v>
      </c>
      <c r="F1244" s="13">
        <v>45529</v>
      </c>
      <c r="G1244" s="26" t="s">
        <v>11870</v>
      </c>
      <c r="H1244" s="12">
        <v>13</v>
      </c>
      <c r="I1244" s="28">
        <f>VLOOKUP(B:B,DIM_PRODUCTS!A:F,5,FALSE)</f>
        <v>13</v>
      </c>
      <c r="J1244" s="28">
        <f>FACT_ORDERS[[#This Row],[ProductPrice]]*FACT_ORDERS[[#This Row],[Quantity]]</f>
        <v>169</v>
      </c>
      <c r="K1244" s="12" t="str">
        <f>VLOOKUP(C:C,DIM_CUSTOMERS!A:G,7,FALSE)</f>
        <v>Italy</v>
      </c>
      <c r="L1244" s="30" cm="1">
        <f t="array" ref="L1244">_xlfn.IFS(
    AND(FACT_ORDERS[[#This Row],[DeliveryMehtod]]="shippment",FACT_ORDERS[[#This Row],[TotalAmount]]&gt;=200), 0,
    AND(FACT_ORDERS[[#This Row],[DeliveryMehtod]]="pickup"), 15,
    AND(FACT_ORDERS[[#This Row],[DeliveryMehtod]]="shippment",FACT_ORDERS[[#This Row],[TotalAmount]]&lt;200), 35
)</f>
        <v>35</v>
      </c>
      <c r="M1244" s="12" t="str" cm="1">
        <f t="array" ref="M1244">_xlfn.IFS(
    SUMIFS(FACT_ORDERS[TotalAmount], FACT_ORDERS[WD_CUSTOMERS],FACT_ORDERS[[#This Row],[WD_CUSTOMERS]])&gt;=15000, "VIP",
    SUMIFS(FACT_ORDERS[TotalAmount], FACT_ORDERS[WD_CUSTOMERS],FACT_ORDERS[[#This Row],[WD_CUSTOMERS]])&gt;=8000, "Premium",
    TRUE, "Regular"
)</f>
        <v>VIP</v>
      </c>
      <c r="N1244" s="32" cm="1">
        <f t="array" ref="N1244">_xlfn.IFS(
   FACT_ORDERS[[#This Row],[TypeOfClient]]="VIP", 0.2,
   FACT_ORDERS[[#This Row],[TypeOfClient]]="Premium", 0.1,
   TRUE, 0
)</f>
        <v>0.2</v>
      </c>
      <c r="O1244" s="31" cm="1">
        <f t="array" ref="O1244">_xlfn.IFS(
   FACT_ORDERS[[#This Row],[TotalAmount]]&gt;1500, 0.15,
   FACT_ORDERS[[#This Row],[TotalAmount]]&gt;1000, 0.1,
   FACT_ORDERS[[#This Row],[TotalAmount]]&gt;500, 0.05,
   TRUE, 0
)</f>
        <v>0</v>
      </c>
      <c r="P1244" s="28">
        <f xml:space="preserve"> FACT_ORDERS[[#This Row],[TotalAmount]] * (1 - (FACT_ORDERS[[#This Row],[ClientDiscount]] + FACT_ORDERS[[#This Row],[OrderDiscount]]) )</f>
        <v>135.20000000000002</v>
      </c>
      <c r="Q1244" s="28">
        <f>FACT_ORDERS[[#This Row],[TotalAmountWithDiscount]]+FACT_ORDERS[[#This Row],[DeliveryCost]]</f>
        <v>170.20000000000002</v>
      </c>
      <c r="R1244" s="35">
        <v>45537</v>
      </c>
      <c r="S1244" s="35" t="str">
        <f>IF(NETWORKDAYS(FACT_ORDERS[[#This Row],[Order-Date]], FACT_ORDERS[[#This Row],[ArrivalDate ]]) &gt; 10, "Late", "On Time")</f>
        <v>On Time</v>
      </c>
    </row>
    <row r="1245" spans="1:19" x14ac:dyDescent="0.3">
      <c r="A1245" s="12">
        <v>6243</v>
      </c>
      <c r="B1245" s="12">
        <v>230</v>
      </c>
      <c r="C1245" s="12">
        <v>10902</v>
      </c>
      <c r="D1245" s="12">
        <v>1244</v>
      </c>
      <c r="E1245" s="12" t="s">
        <v>244</v>
      </c>
      <c r="F1245" s="13">
        <v>45529</v>
      </c>
      <c r="G1245" s="26" t="s">
        <v>3622</v>
      </c>
      <c r="H1245" s="12">
        <v>27</v>
      </c>
      <c r="I1245" s="28">
        <f>VLOOKUP(B:B,DIM_PRODUCTS!A:F,5,FALSE)</f>
        <v>14</v>
      </c>
      <c r="J1245" s="28">
        <f>FACT_ORDERS[[#This Row],[ProductPrice]]*FACT_ORDERS[[#This Row],[Quantity]]</f>
        <v>378</v>
      </c>
      <c r="K1245" s="12" t="str">
        <f>VLOOKUP(C:C,DIM_CUSTOMERS!A:G,7,FALSE)</f>
        <v>Italy</v>
      </c>
      <c r="L1245" s="30" cm="1">
        <f t="array" ref="L1245">_xlfn.IFS(
    AND(FACT_ORDERS[[#This Row],[DeliveryMehtod]]="shippment",FACT_ORDERS[[#This Row],[TotalAmount]]&gt;=200), 0,
    AND(FACT_ORDERS[[#This Row],[DeliveryMehtod]]="pickup"), 15,
    AND(FACT_ORDERS[[#This Row],[DeliveryMehtod]]="shippment",FACT_ORDERS[[#This Row],[TotalAmount]]&lt;200), 35
)</f>
        <v>0</v>
      </c>
      <c r="M1245" s="12" t="str" cm="1">
        <f t="array" ref="M1245">_xlfn.IFS(
    SUMIFS(FACT_ORDERS[TotalAmount], FACT_ORDERS[WD_CUSTOMERS],FACT_ORDERS[[#This Row],[WD_CUSTOMERS]])&gt;=15000, "VIP",
    SUMIFS(FACT_ORDERS[TotalAmount], FACT_ORDERS[WD_CUSTOMERS],FACT_ORDERS[[#This Row],[WD_CUSTOMERS]])&gt;=8000, "Premium",
    TRUE, "Regular"
)</f>
        <v>VIP</v>
      </c>
      <c r="N1245" s="32" cm="1">
        <f t="array" ref="N1245">_xlfn.IFS(
   FACT_ORDERS[[#This Row],[TypeOfClient]]="VIP", 0.2,
   FACT_ORDERS[[#This Row],[TypeOfClient]]="Premium", 0.1,
   TRUE, 0
)</f>
        <v>0.2</v>
      </c>
      <c r="O1245" s="31" cm="1">
        <f t="array" ref="O1245">_xlfn.IFS(
   FACT_ORDERS[[#This Row],[TotalAmount]]&gt;1500, 0.15,
   FACT_ORDERS[[#This Row],[TotalAmount]]&gt;1000, 0.1,
   FACT_ORDERS[[#This Row],[TotalAmount]]&gt;500, 0.05,
   TRUE, 0
)</f>
        <v>0</v>
      </c>
      <c r="P1245" s="28">
        <f xml:space="preserve"> FACT_ORDERS[[#This Row],[TotalAmount]] * (1 - (FACT_ORDERS[[#This Row],[ClientDiscount]] + FACT_ORDERS[[#This Row],[OrderDiscount]]) )</f>
        <v>302.40000000000003</v>
      </c>
      <c r="Q1245" s="28">
        <f>FACT_ORDERS[[#This Row],[TotalAmountWithDiscount]]+FACT_ORDERS[[#This Row],[DeliveryCost]]</f>
        <v>302.40000000000003</v>
      </c>
      <c r="R1245" s="35">
        <v>45538</v>
      </c>
      <c r="S1245" s="35" t="str">
        <f>IF(NETWORKDAYS(FACT_ORDERS[[#This Row],[Order-Date]], FACT_ORDERS[[#This Row],[ArrivalDate ]]) &gt; 10, "Late", "On Time")</f>
        <v>On Time</v>
      </c>
    </row>
    <row r="1246" spans="1:19" x14ac:dyDescent="0.3">
      <c r="A1246" s="12">
        <v>6244</v>
      </c>
      <c r="B1246" s="12">
        <v>227</v>
      </c>
      <c r="C1246" s="12">
        <v>10902</v>
      </c>
      <c r="D1246" s="12">
        <v>1245</v>
      </c>
      <c r="E1246" s="12" t="s">
        <v>244</v>
      </c>
      <c r="F1246" s="13">
        <v>45557</v>
      </c>
      <c r="G1246" s="26" t="s">
        <v>11871</v>
      </c>
      <c r="H1246" s="12">
        <v>24</v>
      </c>
      <c r="I1246" s="28">
        <f>VLOOKUP(B:B,DIM_PRODUCTS!A:F,5,FALSE)</f>
        <v>19</v>
      </c>
      <c r="J1246" s="28">
        <f>FACT_ORDERS[[#This Row],[ProductPrice]]*FACT_ORDERS[[#This Row],[Quantity]]</f>
        <v>456</v>
      </c>
      <c r="K1246" s="12" t="str">
        <f>VLOOKUP(C:C,DIM_CUSTOMERS!A:G,7,FALSE)</f>
        <v>Italy</v>
      </c>
      <c r="L1246" s="30" cm="1">
        <f t="array" ref="L1246">_xlfn.IFS(
    AND(FACT_ORDERS[[#This Row],[DeliveryMehtod]]="shippment",FACT_ORDERS[[#This Row],[TotalAmount]]&gt;=200), 0,
    AND(FACT_ORDERS[[#This Row],[DeliveryMehtod]]="pickup"), 15,
    AND(FACT_ORDERS[[#This Row],[DeliveryMehtod]]="shippment",FACT_ORDERS[[#This Row],[TotalAmount]]&lt;200), 35
)</f>
        <v>0</v>
      </c>
      <c r="M1246" s="12" t="str" cm="1">
        <f t="array" ref="M1246">_xlfn.IFS(
    SUMIFS(FACT_ORDERS[TotalAmount], FACT_ORDERS[WD_CUSTOMERS],FACT_ORDERS[[#This Row],[WD_CUSTOMERS]])&gt;=15000, "VIP",
    SUMIFS(FACT_ORDERS[TotalAmount], FACT_ORDERS[WD_CUSTOMERS],FACT_ORDERS[[#This Row],[WD_CUSTOMERS]])&gt;=8000, "Premium",
    TRUE, "Regular"
)</f>
        <v>VIP</v>
      </c>
      <c r="N1246" s="32" cm="1">
        <f t="array" ref="N1246">_xlfn.IFS(
   FACT_ORDERS[[#This Row],[TypeOfClient]]="VIP", 0.2,
   FACT_ORDERS[[#This Row],[TypeOfClient]]="Premium", 0.1,
   TRUE, 0
)</f>
        <v>0.2</v>
      </c>
      <c r="O1246" s="31" cm="1">
        <f t="array" ref="O1246">_xlfn.IFS(
   FACT_ORDERS[[#This Row],[TotalAmount]]&gt;1500, 0.15,
   FACT_ORDERS[[#This Row],[TotalAmount]]&gt;1000, 0.1,
   FACT_ORDERS[[#This Row],[TotalAmount]]&gt;500, 0.05,
   TRUE, 0
)</f>
        <v>0</v>
      </c>
      <c r="P1246" s="28">
        <f xml:space="preserve"> FACT_ORDERS[[#This Row],[TotalAmount]] * (1 - (FACT_ORDERS[[#This Row],[ClientDiscount]] + FACT_ORDERS[[#This Row],[OrderDiscount]]) )</f>
        <v>364.8</v>
      </c>
      <c r="Q1246" s="28">
        <f>FACT_ORDERS[[#This Row],[TotalAmountWithDiscount]]+FACT_ORDERS[[#This Row],[DeliveryCost]]</f>
        <v>364.8</v>
      </c>
      <c r="R1246" s="35">
        <v>45568</v>
      </c>
      <c r="S1246" s="35" t="str">
        <f>IF(NETWORKDAYS(FACT_ORDERS[[#This Row],[Order-Date]], FACT_ORDERS[[#This Row],[ArrivalDate ]]) &gt; 10, "Late", "On Time")</f>
        <v>On Time</v>
      </c>
    </row>
    <row r="1247" spans="1:19" x14ac:dyDescent="0.3">
      <c r="A1247" s="12">
        <v>6245</v>
      </c>
      <c r="B1247" s="12">
        <v>291</v>
      </c>
      <c r="C1247" s="12">
        <v>10902</v>
      </c>
      <c r="D1247" s="12">
        <v>1246</v>
      </c>
      <c r="E1247" s="12" t="s">
        <v>243</v>
      </c>
      <c r="F1247" s="13">
        <v>45549</v>
      </c>
      <c r="G1247" s="26" t="s">
        <v>11872</v>
      </c>
      <c r="H1247" s="12">
        <v>8</v>
      </c>
      <c r="I1247" s="28">
        <f>VLOOKUP(B:B,DIM_PRODUCTS!A:F,5,FALSE)</f>
        <v>6</v>
      </c>
      <c r="J1247" s="28">
        <f>FACT_ORDERS[[#This Row],[ProductPrice]]*FACT_ORDERS[[#This Row],[Quantity]]</f>
        <v>48</v>
      </c>
      <c r="K1247" s="12" t="str">
        <f>VLOOKUP(C:C,DIM_CUSTOMERS!A:G,7,FALSE)</f>
        <v>Italy</v>
      </c>
      <c r="L1247" s="30" cm="1">
        <f t="array" ref="L1247">_xlfn.IFS(
    AND(FACT_ORDERS[[#This Row],[DeliveryMehtod]]="shippment",FACT_ORDERS[[#This Row],[TotalAmount]]&gt;=200), 0,
    AND(FACT_ORDERS[[#This Row],[DeliveryMehtod]]="pickup"), 15,
    AND(FACT_ORDERS[[#This Row],[DeliveryMehtod]]="shippment",FACT_ORDERS[[#This Row],[TotalAmount]]&lt;200), 35
)</f>
        <v>15</v>
      </c>
      <c r="M1247" s="12" t="str" cm="1">
        <f t="array" ref="M1247">_xlfn.IFS(
    SUMIFS(FACT_ORDERS[TotalAmount], FACT_ORDERS[WD_CUSTOMERS],FACT_ORDERS[[#This Row],[WD_CUSTOMERS]])&gt;=15000, "VIP",
    SUMIFS(FACT_ORDERS[TotalAmount], FACT_ORDERS[WD_CUSTOMERS],FACT_ORDERS[[#This Row],[WD_CUSTOMERS]])&gt;=8000, "Premium",
    TRUE, "Regular"
)</f>
        <v>VIP</v>
      </c>
      <c r="N1247" s="32" cm="1">
        <f t="array" ref="N1247">_xlfn.IFS(
   FACT_ORDERS[[#This Row],[TypeOfClient]]="VIP", 0.2,
   FACT_ORDERS[[#This Row],[TypeOfClient]]="Premium", 0.1,
   TRUE, 0
)</f>
        <v>0.2</v>
      </c>
      <c r="O1247" s="31" cm="1">
        <f t="array" ref="O1247">_xlfn.IFS(
   FACT_ORDERS[[#This Row],[TotalAmount]]&gt;1500, 0.15,
   FACT_ORDERS[[#This Row],[TotalAmount]]&gt;1000, 0.1,
   FACT_ORDERS[[#This Row],[TotalAmount]]&gt;500, 0.05,
   TRUE, 0
)</f>
        <v>0</v>
      </c>
      <c r="P1247" s="28">
        <f xml:space="preserve"> FACT_ORDERS[[#This Row],[TotalAmount]] * (1 - (FACT_ORDERS[[#This Row],[ClientDiscount]] + FACT_ORDERS[[#This Row],[OrderDiscount]]) )</f>
        <v>38.400000000000006</v>
      </c>
      <c r="Q1247" s="28">
        <f>FACT_ORDERS[[#This Row],[TotalAmountWithDiscount]]+FACT_ORDERS[[#This Row],[DeliveryCost]]</f>
        <v>53.400000000000006</v>
      </c>
      <c r="R1247" s="35">
        <v>45559</v>
      </c>
      <c r="S1247" s="35" t="str">
        <f>IF(NETWORKDAYS(FACT_ORDERS[[#This Row],[Order-Date]], FACT_ORDERS[[#This Row],[ArrivalDate ]]) &gt; 10, "Late", "On Time")</f>
        <v>On Time</v>
      </c>
    </row>
    <row r="1248" spans="1:19" x14ac:dyDescent="0.3">
      <c r="A1248" s="12">
        <v>6246</v>
      </c>
      <c r="B1248" s="12">
        <v>227</v>
      </c>
      <c r="C1248" s="12">
        <v>10902</v>
      </c>
      <c r="D1248" s="12">
        <v>1247</v>
      </c>
      <c r="E1248" s="12" t="s">
        <v>244</v>
      </c>
      <c r="F1248" s="13">
        <v>45549</v>
      </c>
      <c r="G1248" s="26" t="s">
        <v>3412</v>
      </c>
      <c r="H1248" s="12">
        <v>23</v>
      </c>
      <c r="I1248" s="28">
        <f>VLOOKUP(B:B,DIM_PRODUCTS!A:F,5,FALSE)</f>
        <v>19</v>
      </c>
      <c r="J1248" s="28">
        <f>FACT_ORDERS[[#This Row],[ProductPrice]]*FACT_ORDERS[[#This Row],[Quantity]]</f>
        <v>437</v>
      </c>
      <c r="K1248" s="12" t="str">
        <f>VLOOKUP(C:C,DIM_CUSTOMERS!A:G,7,FALSE)</f>
        <v>Italy</v>
      </c>
      <c r="L1248" s="30" cm="1">
        <f t="array" ref="L1248">_xlfn.IFS(
    AND(FACT_ORDERS[[#This Row],[DeliveryMehtod]]="shippment",FACT_ORDERS[[#This Row],[TotalAmount]]&gt;=200), 0,
    AND(FACT_ORDERS[[#This Row],[DeliveryMehtod]]="pickup"), 15,
    AND(FACT_ORDERS[[#This Row],[DeliveryMehtod]]="shippment",FACT_ORDERS[[#This Row],[TotalAmount]]&lt;200), 35
)</f>
        <v>0</v>
      </c>
      <c r="M1248" s="12" t="str" cm="1">
        <f t="array" ref="M1248">_xlfn.IFS(
    SUMIFS(FACT_ORDERS[TotalAmount], FACT_ORDERS[WD_CUSTOMERS],FACT_ORDERS[[#This Row],[WD_CUSTOMERS]])&gt;=15000, "VIP",
    SUMIFS(FACT_ORDERS[TotalAmount], FACT_ORDERS[WD_CUSTOMERS],FACT_ORDERS[[#This Row],[WD_CUSTOMERS]])&gt;=8000, "Premium",
    TRUE, "Regular"
)</f>
        <v>VIP</v>
      </c>
      <c r="N1248" s="32" cm="1">
        <f t="array" ref="N1248">_xlfn.IFS(
   FACT_ORDERS[[#This Row],[TypeOfClient]]="VIP", 0.2,
   FACT_ORDERS[[#This Row],[TypeOfClient]]="Premium", 0.1,
   TRUE, 0
)</f>
        <v>0.2</v>
      </c>
      <c r="O1248" s="31" cm="1">
        <f t="array" ref="O1248">_xlfn.IFS(
   FACT_ORDERS[[#This Row],[TotalAmount]]&gt;1500, 0.15,
   FACT_ORDERS[[#This Row],[TotalAmount]]&gt;1000, 0.1,
   FACT_ORDERS[[#This Row],[TotalAmount]]&gt;500, 0.05,
   TRUE, 0
)</f>
        <v>0</v>
      </c>
      <c r="P1248" s="28">
        <f xml:space="preserve"> FACT_ORDERS[[#This Row],[TotalAmount]] * (1 - (FACT_ORDERS[[#This Row],[ClientDiscount]] + FACT_ORDERS[[#This Row],[OrderDiscount]]) )</f>
        <v>349.6</v>
      </c>
      <c r="Q1248" s="28">
        <f>FACT_ORDERS[[#This Row],[TotalAmountWithDiscount]]+FACT_ORDERS[[#This Row],[DeliveryCost]]</f>
        <v>349.6</v>
      </c>
      <c r="R1248" s="35">
        <v>45560</v>
      </c>
      <c r="S1248" s="35" t="str">
        <f>IF(NETWORKDAYS(FACT_ORDERS[[#This Row],[Order-Date]], FACT_ORDERS[[#This Row],[ArrivalDate ]]) &gt; 10, "Late", "On Time")</f>
        <v>On Time</v>
      </c>
    </row>
    <row r="1249" spans="1:19" x14ac:dyDescent="0.3">
      <c r="A1249" s="12">
        <v>6247</v>
      </c>
      <c r="B1249" s="12">
        <v>265</v>
      </c>
      <c r="C1249" s="12">
        <v>10902</v>
      </c>
      <c r="D1249" s="12">
        <v>1248</v>
      </c>
      <c r="E1249" s="12" t="s">
        <v>244</v>
      </c>
      <c r="F1249" s="13">
        <v>45549</v>
      </c>
      <c r="G1249" s="26" t="s">
        <v>11873</v>
      </c>
      <c r="H1249" s="12">
        <v>15</v>
      </c>
      <c r="I1249" s="28">
        <f>VLOOKUP(B:B,DIM_PRODUCTS!A:F,5,FALSE)</f>
        <v>13</v>
      </c>
      <c r="J1249" s="28">
        <f>FACT_ORDERS[[#This Row],[ProductPrice]]*FACT_ORDERS[[#This Row],[Quantity]]</f>
        <v>195</v>
      </c>
      <c r="K1249" s="12" t="str">
        <f>VLOOKUP(C:C,DIM_CUSTOMERS!A:G,7,FALSE)</f>
        <v>Italy</v>
      </c>
      <c r="L1249" s="30" cm="1">
        <f t="array" ref="L1249">_xlfn.IFS(
    AND(FACT_ORDERS[[#This Row],[DeliveryMehtod]]="shippment",FACT_ORDERS[[#This Row],[TotalAmount]]&gt;=200), 0,
    AND(FACT_ORDERS[[#This Row],[DeliveryMehtod]]="pickup"), 15,
    AND(FACT_ORDERS[[#This Row],[DeliveryMehtod]]="shippment",FACT_ORDERS[[#This Row],[TotalAmount]]&lt;200), 35
)</f>
        <v>35</v>
      </c>
      <c r="M1249" s="12" t="str" cm="1">
        <f t="array" ref="M1249">_xlfn.IFS(
    SUMIFS(FACT_ORDERS[TotalAmount], FACT_ORDERS[WD_CUSTOMERS],FACT_ORDERS[[#This Row],[WD_CUSTOMERS]])&gt;=15000, "VIP",
    SUMIFS(FACT_ORDERS[TotalAmount], FACT_ORDERS[WD_CUSTOMERS],FACT_ORDERS[[#This Row],[WD_CUSTOMERS]])&gt;=8000, "Premium",
    TRUE, "Regular"
)</f>
        <v>VIP</v>
      </c>
      <c r="N1249" s="32" cm="1">
        <f t="array" ref="N1249">_xlfn.IFS(
   FACT_ORDERS[[#This Row],[TypeOfClient]]="VIP", 0.2,
   FACT_ORDERS[[#This Row],[TypeOfClient]]="Premium", 0.1,
   TRUE, 0
)</f>
        <v>0.2</v>
      </c>
      <c r="O1249" s="31" cm="1">
        <f t="array" ref="O1249">_xlfn.IFS(
   FACT_ORDERS[[#This Row],[TotalAmount]]&gt;1500, 0.15,
   FACT_ORDERS[[#This Row],[TotalAmount]]&gt;1000, 0.1,
   FACT_ORDERS[[#This Row],[TotalAmount]]&gt;500, 0.05,
   TRUE, 0
)</f>
        <v>0</v>
      </c>
      <c r="P1249" s="28">
        <f xml:space="preserve"> FACT_ORDERS[[#This Row],[TotalAmount]] * (1 - (FACT_ORDERS[[#This Row],[ClientDiscount]] + FACT_ORDERS[[#This Row],[OrderDiscount]]) )</f>
        <v>156</v>
      </c>
      <c r="Q1249" s="28">
        <f>FACT_ORDERS[[#This Row],[TotalAmountWithDiscount]]+FACT_ORDERS[[#This Row],[DeliveryCost]]</f>
        <v>191</v>
      </c>
      <c r="R1249" s="35">
        <v>45559</v>
      </c>
      <c r="S1249" s="35" t="str">
        <f>IF(NETWORKDAYS(FACT_ORDERS[[#This Row],[Order-Date]], FACT_ORDERS[[#This Row],[ArrivalDate ]]) &gt; 10, "Late", "On Time")</f>
        <v>On Time</v>
      </c>
    </row>
    <row r="1250" spans="1:19" x14ac:dyDescent="0.3">
      <c r="A1250" s="12">
        <v>6248</v>
      </c>
      <c r="B1250" s="12">
        <v>230</v>
      </c>
      <c r="C1250" s="12">
        <v>10902</v>
      </c>
      <c r="D1250" s="12">
        <v>1249</v>
      </c>
      <c r="E1250" s="12" t="s">
        <v>243</v>
      </c>
      <c r="F1250" s="13">
        <v>45549</v>
      </c>
      <c r="G1250" s="26" t="s">
        <v>11874</v>
      </c>
      <c r="H1250" s="12">
        <v>25</v>
      </c>
      <c r="I1250" s="28">
        <f>VLOOKUP(B:B,DIM_PRODUCTS!A:F,5,FALSE)</f>
        <v>14</v>
      </c>
      <c r="J1250" s="28">
        <f>FACT_ORDERS[[#This Row],[ProductPrice]]*FACT_ORDERS[[#This Row],[Quantity]]</f>
        <v>350</v>
      </c>
      <c r="K1250" s="12" t="str">
        <f>VLOOKUP(C:C,DIM_CUSTOMERS!A:G,7,FALSE)</f>
        <v>Italy</v>
      </c>
      <c r="L1250" s="30" cm="1">
        <f t="array" ref="L1250">_xlfn.IFS(
    AND(FACT_ORDERS[[#This Row],[DeliveryMehtod]]="shippment",FACT_ORDERS[[#This Row],[TotalAmount]]&gt;=200), 0,
    AND(FACT_ORDERS[[#This Row],[DeliveryMehtod]]="pickup"), 15,
    AND(FACT_ORDERS[[#This Row],[DeliveryMehtod]]="shippment",FACT_ORDERS[[#This Row],[TotalAmount]]&lt;200), 35
)</f>
        <v>15</v>
      </c>
      <c r="M1250" s="12" t="str" cm="1">
        <f t="array" ref="M1250">_xlfn.IFS(
    SUMIFS(FACT_ORDERS[TotalAmount], FACT_ORDERS[WD_CUSTOMERS],FACT_ORDERS[[#This Row],[WD_CUSTOMERS]])&gt;=15000, "VIP",
    SUMIFS(FACT_ORDERS[TotalAmount], FACT_ORDERS[WD_CUSTOMERS],FACT_ORDERS[[#This Row],[WD_CUSTOMERS]])&gt;=8000, "Premium",
    TRUE, "Regular"
)</f>
        <v>VIP</v>
      </c>
      <c r="N1250" s="32" cm="1">
        <f t="array" ref="N1250">_xlfn.IFS(
   FACT_ORDERS[[#This Row],[TypeOfClient]]="VIP", 0.2,
   FACT_ORDERS[[#This Row],[TypeOfClient]]="Premium", 0.1,
   TRUE, 0
)</f>
        <v>0.2</v>
      </c>
      <c r="O1250" s="31" cm="1">
        <f t="array" ref="O1250">_xlfn.IFS(
   FACT_ORDERS[[#This Row],[TotalAmount]]&gt;1500, 0.15,
   FACT_ORDERS[[#This Row],[TotalAmount]]&gt;1000, 0.1,
   FACT_ORDERS[[#This Row],[TotalAmount]]&gt;500, 0.05,
   TRUE, 0
)</f>
        <v>0</v>
      </c>
      <c r="P1250" s="28">
        <f xml:space="preserve"> FACT_ORDERS[[#This Row],[TotalAmount]] * (1 - (FACT_ORDERS[[#This Row],[ClientDiscount]] + FACT_ORDERS[[#This Row],[OrderDiscount]]) )</f>
        <v>280</v>
      </c>
      <c r="Q1250" s="28">
        <f>FACT_ORDERS[[#This Row],[TotalAmountWithDiscount]]+FACT_ORDERS[[#This Row],[DeliveryCost]]</f>
        <v>295</v>
      </c>
      <c r="R1250" s="35">
        <v>45560</v>
      </c>
      <c r="S1250" s="35" t="str">
        <f>IF(NETWORKDAYS(FACT_ORDERS[[#This Row],[Order-Date]], FACT_ORDERS[[#This Row],[ArrivalDate ]]) &gt; 10, "Late", "On Time")</f>
        <v>On Time</v>
      </c>
    </row>
    <row r="1251" spans="1:19" x14ac:dyDescent="0.3">
      <c r="A1251" s="12">
        <v>6249</v>
      </c>
      <c r="B1251" s="12">
        <v>291</v>
      </c>
      <c r="C1251" s="12">
        <v>10902</v>
      </c>
      <c r="D1251" s="12">
        <v>1250</v>
      </c>
      <c r="E1251" s="12" t="s">
        <v>243</v>
      </c>
      <c r="F1251" s="13">
        <v>45464</v>
      </c>
      <c r="G1251" s="26" t="s">
        <v>3714</v>
      </c>
      <c r="H1251" s="12">
        <v>9</v>
      </c>
      <c r="I1251" s="28">
        <f>VLOOKUP(B:B,DIM_PRODUCTS!A:F,5,FALSE)</f>
        <v>6</v>
      </c>
      <c r="J1251" s="28">
        <f>FACT_ORDERS[[#This Row],[ProductPrice]]*FACT_ORDERS[[#This Row],[Quantity]]</f>
        <v>54</v>
      </c>
      <c r="K1251" s="12" t="str">
        <f>VLOOKUP(C:C,DIM_CUSTOMERS!A:G,7,FALSE)</f>
        <v>Italy</v>
      </c>
      <c r="L1251" s="30" cm="1">
        <f t="array" ref="L1251">_xlfn.IFS(
    AND(FACT_ORDERS[[#This Row],[DeliveryMehtod]]="shippment",FACT_ORDERS[[#This Row],[TotalAmount]]&gt;=200), 0,
    AND(FACT_ORDERS[[#This Row],[DeliveryMehtod]]="pickup"), 15,
    AND(FACT_ORDERS[[#This Row],[DeliveryMehtod]]="shippment",FACT_ORDERS[[#This Row],[TotalAmount]]&lt;200), 35
)</f>
        <v>15</v>
      </c>
      <c r="M1251" s="12" t="str" cm="1">
        <f t="array" ref="M1251">_xlfn.IFS(
    SUMIFS(FACT_ORDERS[TotalAmount], FACT_ORDERS[WD_CUSTOMERS],FACT_ORDERS[[#This Row],[WD_CUSTOMERS]])&gt;=15000, "VIP",
    SUMIFS(FACT_ORDERS[TotalAmount], FACT_ORDERS[WD_CUSTOMERS],FACT_ORDERS[[#This Row],[WD_CUSTOMERS]])&gt;=8000, "Premium",
    TRUE, "Regular"
)</f>
        <v>VIP</v>
      </c>
      <c r="N1251" s="32" cm="1">
        <f t="array" ref="N1251">_xlfn.IFS(
   FACT_ORDERS[[#This Row],[TypeOfClient]]="VIP", 0.2,
   FACT_ORDERS[[#This Row],[TypeOfClient]]="Premium", 0.1,
   TRUE, 0
)</f>
        <v>0.2</v>
      </c>
      <c r="O1251" s="31" cm="1">
        <f t="array" ref="O1251">_xlfn.IFS(
   FACT_ORDERS[[#This Row],[TotalAmount]]&gt;1500, 0.15,
   FACT_ORDERS[[#This Row],[TotalAmount]]&gt;1000, 0.1,
   FACT_ORDERS[[#This Row],[TotalAmount]]&gt;500, 0.05,
   TRUE, 0
)</f>
        <v>0</v>
      </c>
      <c r="P1251" s="28">
        <f xml:space="preserve"> FACT_ORDERS[[#This Row],[TotalAmount]] * (1 - (FACT_ORDERS[[#This Row],[ClientDiscount]] + FACT_ORDERS[[#This Row],[OrderDiscount]]) )</f>
        <v>43.2</v>
      </c>
      <c r="Q1251" s="28">
        <f>FACT_ORDERS[[#This Row],[TotalAmountWithDiscount]]+FACT_ORDERS[[#This Row],[DeliveryCost]]</f>
        <v>58.2</v>
      </c>
      <c r="R1251" s="35">
        <v>45473</v>
      </c>
      <c r="S1251" s="35" t="str">
        <f>IF(NETWORKDAYS(FACT_ORDERS[[#This Row],[Order-Date]], FACT_ORDERS[[#This Row],[ArrivalDate ]]) &gt; 10, "Late", "On Time")</f>
        <v>On Time</v>
      </c>
    </row>
    <row r="1252" spans="1:19" x14ac:dyDescent="0.3">
      <c r="A1252" s="12">
        <v>6250</v>
      </c>
      <c r="B1252" s="12">
        <v>227</v>
      </c>
      <c r="C1252" s="12">
        <v>10902</v>
      </c>
      <c r="D1252" s="12">
        <v>1251</v>
      </c>
      <c r="E1252" s="12" t="s">
        <v>243</v>
      </c>
      <c r="F1252" s="13">
        <v>45464</v>
      </c>
      <c r="G1252" s="26" t="s">
        <v>11875</v>
      </c>
      <c r="H1252" s="12">
        <v>34</v>
      </c>
      <c r="I1252" s="28">
        <f>VLOOKUP(B:B,DIM_PRODUCTS!A:F,5,FALSE)</f>
        <v>19</v>
      </c>
      <c r="J1252" s="28">
        <f>FACT_ORDERS[[#This Row],[ProductPrice]]*FACT_ORDERS[[#This Row],[Quantity]]</f>
        <v>646</v>
      </c>
      <c r="K1252" s="12" t="str">
        <f>VLOOKUP(C:C,DIM_CUSTOMERS!A:G,7,FALSE)</f>
        <v>Italy</v>
      </c>
      <c r="L1252" s="30" cm="1">
        <f t="array" ref="L1252">_xlfn.IFS(
    AND(FACT_ORDERS[[#This Row],[DeliveryMehtod]]="shippment",FACT_ORDERS[[#This Row],[TotalAmount]]&gt;=200), 0,
    AND(FACT_ORDERS[[#This Row],[DeliveryMehtod]]="pickup"), 15,
    AND(FACT_ORDERS[[#This Row],[DeliveryMehtod]]="shippment",FACT_ORDERS[[#This Row],[TotalAmount]]&lt;200), 35
)</f>
        <v>15</v>
      </c>
      <c r="M1252" s="12" t="str" cm="1">
        <f t="array" ref="M1252">_xlfn.IFS(
    SUMIFS(FACT_ORDERS[TotalAmount], FACT_ORDERS[WD_CUSTOMERS],FACT_ORDERS[[#This Row],[WD_CUSTOMERS]])&gt;=15000, "VIP",
    SUMIFS(FACT_ORDERS[TotalAmount], FACT_ORDERS[WD_CUSTOMERS],FACT_ORDERS[[#This Row],[WD_CUSTOMERS]])&gt;=8000, "Premium",
    TRUE, "Regular"
)</f>
        <v>VIP</v>
      </c>
      <c r="N1252" s="32" cm="1">
        <f t="array" ref="N1252">_xlfn.IFS(
   FACT_ORDERS[[#This Row],[TypeOfClient]]="VIP", 0.2,
   FACT_ORDERS[[#This Row],[TypeOfClient]]="Premium", 0.1,
   TRUE, 0
)</f>
        <v>0.2</v>
      </c>
      <c r="O1252" s="31" cm="1">
        <f t="array" ref="O1252">_xlfn.IFS(
   FACT_ORDERS[[#This Row],[TotalAmount]]&gt;1500, 0.15,
   FACT_ORDERS[[#This Row],[TotalAmount]]&gt;1000, 0.1,
   FACT_ORDERS[[#This Row],[TotalAmount]]&gt;500, 0.05,
   TRUE, 0
)</f>
        <v>0.05</v>
      </c>
      <c r="P1252" s="28">
        <f xml:space="preserve"> FACT_ORDERS[[#This Row],[TotalAmount]] * (1 - (FACT_ORDERS[[#This Row],[ClientDiscount]] + FACT_ORDERS[[#This Row],[OrderDiscount]]) )</f>
        <v>484.5</v>
      </c>
      <c r="Q1252" s="28">
        <f>FACT_ORDERS[[#This Row],[TotalAmountWithDiscount]]+FACT_ORDERS[[#This Row],[DeliveryCost]]</f>
        <v>499.5</v>
      </c>
      <c r="R1252" s="35">
        <v>45473</v>
      </c>
      <c r="S1252" s="35" t="str">
        <f>IF(NETWORKDAYS(FACT_ORDERS[[#This Row],[Order-Date]], FACT_ORDERS[[#This Row],[ArrivalDate ]]) &gt; 10, "Late", "On Time")</f>
        <v>On Time</v>
      </c>
    </row>
    <row r="1253" spans="1:19" x14ac:dyDescent="0.3">
      <c r="A1253" s="12">
        <v>6251</v>
      </c>
      <c r="B1253" s="12">
        <v>265</v>
      </c>
      <c r="C1253" s="12">
        <v>10902</v>
      </c>
      <c r="D1253" s="12">
        <v>1252</v>
      </c>
      <c r="E1253" s="12" t="s">
        <v>243</v>
      </c>
      <c r="F1253" s="13">
        <v>45464</v>
      </c>
      <c r="G1253" s="26" t="s">
        <v>11876</v>
      </c>
      <c r="H1253" s="12">
        <v>14</v>
      </c>
      <c r="I1253" s="28">
        <f>VLOOKUP(B:B,DIM_PRODUCTS!A:F,5,FALSE)</f>
        <v>13</v>
      </c>
      <c r="J1253" s="28">
        <f>FACT_ORDERS[[#This Row],[ProductPrice]]*FACT_ORDERS[[#This Row],[Quantity]]</f>
        <v>182</v>
      </c>
      <c r="K1253" s="12" t="str">
        <f>VLOOKUP(C:C,DIM_CUSTOMERS!A:G,7,FALSE)</f>
        <v>Italy</v>
      </c>
      <c r="L1253" s="30" cm="1">
        <f t="array" ref="L1253">_xlfn.IFS(
    AND(FACT_ORDERS[[#This Row],[DeliveryMehtod]]="shippment",FACT_ORDERS[[#This Row],[TotalAmount]]&gt;=200), 0,
    AND(FACT_ORDERS[[#This Row],[DeliveryMehtod]]="pickup"), 15,
    AND(FACT_ORDERS[[#This Row],[DeliveryMehtod]]="shippment",FACT_ORDERS[[#This Row],[TotalAmount]]&lt;200), 35
)</f>
        <v>15</v>
      </c>
      <c r="M1253" s="12" t="str" cm="1">
        <f t="array" ref="M1253">_xlfn.IFS(
    SUMIFS(FACT_ORDERS[TotalAmount], FACT_ORDERS[WD_CUSTOMERS],FACT_ORDERS[[#This Row],[WD_CUSTOMERS]])&gt;=15000, "VIP",
    SUMIFS(FACT_ORDERS[TotalAmount], FACT_ORDERS[WD_CUSTOMERS],FACT_ORDERS[[#This Row],[WD_CUSTOMERS]])&gt;=8000, "Premium",
    TRUE, "Regular"
)</f>
        <v>VIP</v>
      </c>
      <c r="N1253" s="32" cm="1">
        <f t="array" ref="N1253">_xlfn.IFS(
   FACT_ORDERS[[#This Row],[TypeOfClient]]="VIP", 0.2,
   FACT_ORDERS[[#This Row],[TypeOfClient]]="Premium", 0.1,
   TRUE, 0
)</f>
        <v>0.2</v>
      </c>
      <c r="O1253" s="31" cm="1">
        <f t="array" ref="O1253">_xlfn.IFS(
   FACT_ORDERS[[#This Row],[TotalAmount]]&gt;1500, 0.15,
   FACT_ORDERS[[#This Row],[TotalAmount]]&gt;1000, 0.1,
   FACT_ORDERS[[#This Row],[TotalAmount]]&gt;500, 0.05,
   TRUE, 0
)</f>
        <v>0</v>
      </c>
      <c r="P1253" s="28">
        <f xml:space="preserve"> FACT_ORDERS[[#This Row],[TotalAmount]] * (1 - (FACT_ORDERS[[#This Row],[ClientDiscount]] + FACT_ORDERS[[#This Row],[OrderDiscount]]) )</f>
        <v>145.6</v>
      </c>
      <c r="Q1253" s="28">
        <f>FACT_ORDERS[[#This Row],[TotalAmountWithDiscount]]+FACT_ORDERS[[#This Row],[DeliveryCost]]</f>
        <v>160.6</v>
      </c>
      <c r="R1253" s="35">
        <v>45473</v>
      </c>
      <c r="S1253" s="35" t="str">
        <f>IF(NETWORKDAYS(FACT_ORDERS[[#This Row],[Order-Date]], FACT_ORDERS[[#This Row],[ArrivalDate ]]) &gt; 10, "Late", "On Time")</f>
        <v>On Time</v>
      </c>
    </row>
    <row r="1254" spans="1:19" x14ac:dyDescent="0.3">
      <c r="A1254" s="12">
        <v>6252</v>
      </c>
      <c r="B1254" s="12">
        <v>244</v>
      </c>
      <c r="C1254" s="12">
        <v>10902</v>
      </c>
      <c r="D1254" s="12">
        <v>1253</v>
      </c>
      <c r="E1254" s="12" t="s">
        <v>243</v>
      </c>
      <c r="F1254" s="13">
        <v>45464</v>
      </c>
      <c r="G1254" s="26" t="s">
        <v>11877</v>
      </c>
      <c r="H1254" s="12">
        <v>33</v>
      </c>
      <c r="I1254" s="28">
        <f>VLOOKUP(B:B,DIM_PRODUCTS!A:F,5,FALSE)</f>
        <v>25</v>
      </c>
      <c r="J1254" s="28">
        <f>FACT_ORDERS[[#This Row],[ProductPrice]]*FACT_ORDERS[[#This Row],[Quantity]]</f>
        <v>825</v>
      </c>
      <c r="K1254" s="12" t="str">
        <f>VLOOKUP(C:C,DIM_CUSTOMERS!A:G,7,FALSE)</f>
        <v>Italy</v>
      </c>
      <c r="L1254" s="30" cm="1">
        <f t="array" ref="L1254">_xlfn.IFS(
    AND(FACT_ORDERS[[#This Row],[DeliveryMehtod]]="shippment",FACT_ORDERS[[#This Row],[TotalAmount]]&gt;=200), 0,
    AND(FACT_ORDERS[[#This Row],[DeliveryMehtod]]="pickup"), 15,
    AND(FACT_ORDERS[[#This Row],[DeliveryMehtod]]="shippment",FACT_ORDERS[[#This Row],[TotalAmount]]&lt;200), 35
)</f>
        <v>15</v>
      </c>
      <c r="M1254" s="12" t="str" cm="1">
        <f t="array" ref="M1254">_xlfn.IFS(
    SUMIFS(FACT_ORDERS[TotalAmount], FACT_ORDERS[WD_CUSTOMERS],FACT_ORDERS[[#This Row],[WD_CUSTOMERS]])&gt;=15000, "VIP",
    SUMIFS(FACT_ORDERS[TotalAmount], FACT_ORDERS[WD_CUSTOMERS],FACT_ORDERS[[#This Row],[WD_CUSTOMERS]])&gt;=8000, "Premium",
    TRUE, "Regular"
)</f>
        <v>VIP</v>
      </c>
      <c r="N1254" s="32" cm="1">
        <f t="array" ref="N1254">_xlfn.IFS(
   FACT_ORDERS[[#This Row],[TypeOfClient]]="VIP", 0.2,
   FACT_ORDERS[[#This Row],[TypeOfClient]]="Premium", 0.1,
   TRUE, 0
)</f>
        <v>0.2</v>
      </c>
      <c r="O1254" s="31" cm="1">
        <f t="array" ref="O1254">_xlfn.IFS(
   FACT_ORDERS[[#This Row],[TotalAmount]]&gt;1500, 0.15,
   FACT_ORDERS[[#This Row],[TotalAmount]]&gt;1000, 0.1,
   FACT_ORDERS[[#This Row],[TotalAmount]]&gt;500, 0.05,
   TRUE, 0
)</f>
        <v>0.05</v>
      </c>
      <c r="P1254" s="28">
        <f xml:space="preserve"> FACT_ORDERS[[#This Row],[TotalAmount]] * (1 - (FACT_ORDERS[[#This Row],[ClientDiscount]] + FACT_ORDERS[[#This Row],[OrderDiscount]]) )</f>
        <v>618.75</v>
      </c>
      <c r="Q1254" s="28">
        <f>FACT_ORDERS[[#This Row],[TotalAmountWithDiscount]]+FACT_ORDERS[[#This Row],[DeliveryCost]]</f>
        <v>633.75</v>
      </c>
      <c r="R1254" s="35">
        <v>45473</v>
      </c>
      <c r="S1254" s="35" t="str">
        <f>IF(NETWORKDAYS(FACT_ORDERS[[#This Row],[Order-Date]], FACT_ORDERS[[#This Row],[ArrivalDate ]]) &gt; 10, "Late", "On Time")</f>
        <v>On Time</v>
      </c>
    </row>
    <row r="1255" spans="1:19" x14ac:dyDescent="0.3">
      <c r="A1255" s="12">
        <v>6253</v>
      </c>
      <c r="B1255" s="12">
        <v>230</v>
      </c>
      <c r="C1255" s="12">
        <v>10902</v>
      </c>
      <c r="D1255" s="12">
        <v>1254</v>
      </c>
      <c r="E1255" s="12" t="s">
        <v>243</v>
      </c>
      <c r="F1255" s="13">
        <v>45464</v>
      </c>
      <c r="G1255" s="26" t="s">
        <v>11878</v>
      </c>
      <c r="H1255" s="12">
        <v>24</v>
      </c>
      <c r="I1255" s="28">
        <f>VLOOKUP(B:B,DIM_PRODUCTS!A:F,5,FALSE)</f>
        <v>14</v>
      </c>
      <c r="J1255" s="28">
        <f>FACT_ORDERS[[#This Row],[ProductPrice]]*FACT_ORDERS[[#This Row],[Quantity]]</f>
        <v>336</v>
      </c>
      <c r="K1255" s="12" t="str">
        <f>VLOOKUP(C:C,DIM_CUSTOMERS!A:G,7,FALSE)</f>
        <v>Italy</v>
      </c>
      <c r="L1255" s="30" cm="1">
        <f t="array" ref="L1255">_xlfn.IFS(
    AND(FACT_ORDERS[[#This Row],[DeliveryMehtod]]="shippment",FACT_ORDERS[[#This Row],[TotalAmount]]&gt;=200), 0,
    AND(FACT_ORDERS[[#This Row],[DeliveryMehtod]]="pickup"), 15,
    AND(FACT_ORDERS[[#This Row],[DeliveryMehtod]]="shippment",FACT_ORDERS[[#This Row],[TotalAmount]]&lt;200), 35
)</f>
        <v>15</v>
      </c>
      <c r="M1255" s="12" t="str" cm="1">
        <f t="array" ref="M1255">_xlfn.IFS(
    SUMIFS(FACT_ORDERS[TotalAmount], FACT_ORDERS[WD_CUSTOMERS],FACT_ORDERS[[#This Row],[WD_CUSTOMERS]])&gt;=15000, "VIP",
    SUMIFS(FACT_ORDERS[TotalAmount], FACT_ORDERS[WD_CUSTOMERS],FACT_ORDERS[[#This Row],[WD_CUSTOMERS]])&gt;=8000, "Premium",
    TRUE, "Regular"
)</f>
        <v>VIP</v>
      </c>
      <c r="N1255" s="32" cm="1">
        <f t="array" ref="N1255">_xlfn.IFS(
   FACT_ORDERS[[#This Row],[TypeOfClient]]="VIP", 0.2,
   FACT_ORDERS[[#This Row],[TypeOfClient]]="Premium", 0.1,
   TRUE, 0
)</f>
        <v>0.2</v>
      </c>
      <c r="O1255" s="31" cm="1">
        <f t="array" ref="O1255">_xlfn.IFS(
   FACT_ORDERS[[#This Row],[TotalAmount]]&gt;1500, 0.15,
   FACT_ORDERS[[#This Row],[TotalAmount]]&gt;1000, 0.1,
   FACT_ORDERS[[#This Row],[TotalAmount]]&gt;500, 0.05,
   TRUE, 0
)</f>
        <v>0</v>
      </c>
      <c r="P1255" s="28">
        <f xml:space="preserve"> FACT_ORDERS[[#This Row],[TotalAmount]] * (1 - (FACT_ORDERS[[#This Row],[ClientDiscount]] + FACT_ORDERS[[#This Row],[OrderDiscount]]) )</f>
        <v>268.8</v>
      </c>
      <c r="Q1255" s="28">
        <f>FACT_ORDERS[[#This Row],[TotalAmountWithDiscount]]+FACT_ORDERS[[#This Row],[DeliveryCost]]</f>
        <v>283.8</v>
      </c>
      <c r="R1255" s="35">
        <v>45471</v>
      </c>
      <c r="S1255" s="35" t="str">
        <f>IF(NETWORKDAYS(FACT_ORDERS[[#This Row],[Order-Date]], FACT_ORDERS[[#This Row],[ArrivalDate ]]) &gt; 10, "Late", "On Time")</f>
        <v>On Time</v>
      </c>
    </row>
    <row r="1256" spans="1:19" x14ac:dyDescent="0.3">
      <c r="A1256" s="12">
        <v>6254</v>
      </c>
      <c r="B1256" s="12">
        <v>291</v>
      </c>
      <c r="C1256" s="12">
        <v>10902</v>
      </c>
      <c r="D1256" s="12">
        <v>1255</v>
      </c>
      <c r="E1256" s="12" t="s">
        <v>244</v>
      </c>
      <c r="F1256" s="13">
        <v>45484</v>
      </c>
      <c r="G1256" s="26" t="s">
        <v>11879</v>
      </c>
      <c r="H1256" s="12">
        <v>10</v>
      </c>
      <c r="I1256" s="28">
        <f>VLOOKUP(B:B,DIM_PRODUCTS!A:F,5,FALSE)</f>
        <v>6</v>
      </c>
      <c r="J1256" s="28">
        <f>FACT_ORDERS[[#This Row],[ProductPrice]]*FACT_ORDERS[[#This Row],[Quantity]]</f>
        <v>60</v>
      </c>
      <c r="K1256" s="12" t="str">
        <f>VLOOKUP(C:C,DIM_CUSTOMERS!A:G,7,FALSE)</f>
        <v>Italy</v>
      </c>
      <c r="L1256" s="30" cm="1">
        <f t="array" ref="L1256">_xlfn.IFS(
    AND(FACT_ORDERS[[#This Row],[DeliveryMehtod]]="shippment",FACT_ORDERS[[#This Row],[TotalAmount]]&gt;=200), 0,
    AND(FACT_ORDERS[[#This Row],[DeliveryMehtod]]="pickup"), 15,
    AND(FACT_ORDERS[[#This Row],[DeliveryMehtod]]="shippment",FACT_ORDERS[[#This Row],[TotalAmount]]&lt;200), 35
)</f>
        <v>35</v>
      </c>
      <c r="M1256" s="12" t="str" cm="1">
        <f t="array" ref="M1256">_xlfn.IFS(
    SUMIFS(FACT_ORDERS[TotalAmount], FACT_ORDERS[WD_CUSTOMERS],FACT_ORDERS[[#This Row],[WD_CUSTOMERS]])&gt;=15000, "VIP",
    SUMIFS(FACT_ORDERS[TotalAmount], FACT_ORDERS[WD_CUSTOMERS],FACT_ORDERS[[#This Row],[WD_CUSTOMERS]])&gt;=8000, "Premium",
    TRUE, "Regular"
)</f>
        <v>VIP</v>
      </c>
      <c r="N1256" s="32" cm="1">
        <f t="array" ref="N1256">_xlfn.IFS(
   FACT_ORDERS[[#This Row],[TypeOfClient]]="VIP", 0.2,
   FACT_ORDERS[[#This Row],[TypeOfClient]]="Premium", 0.1,
   TRUE, 0
)</f>
        <v>0.2</v>
      </c>
      <c r="O1256" s="31" cm="1">
        <f t="array" ref="O1256">_xlfn.IFS(
   FACT_ORDERS[[#This Row],[TotalAmount]]&gt;1500, 0.15,
   FACT_ORDERS[[#This Row],[TotalAmount]]&gt;1000, 0.1,
   FACT_ORDERS[[#This Row],[TotalAmount]]&gt;500, 0.05,
   TRUE, 0
)</f>
        <v>0</v>
      </c>
      <c r="P1256" s="28">
        <f xml:space="preserve"> FACT_ORDERS[[#This Row],[TotalAmount]] * (1 - (FACT_ORDERS[[#This Row],[ClientDiscount]] + FACT_ORDERS[[#This Row],[OrderDiscount]]) )</f>
        <v>48</v>
      </c>
      <c r="Q1256" s="28">
        <f>FACT_ORDERS[[#This Row],[TotalAmountWithDiscount]]+FACT_ORDERS[[#This Row],[DeliveryCost]]</f>
        <v>83</v>
      </c>
      <c r="R1256" s="35">
        <v>45492</v>
      </c>
      <c r="S1256" s="35" t="str">
        <f>IF(NETWORKDAYS(FACT_ORDERS[[#This Row],[Order-Date]], FACT_ORDERS[[#This Row],[ArrivalDate ]]) &gt; 10, "Late", "On Time")</f>
        <v>On Time</v>
      </c>
    </row>
    <row r="1257" spans="1:19" x14ac:dyDescent="0.3">
      <c r="A1257" s="12">
        <v>6255</v>
      </c>
      <c r="B1257" s="12">
        <v>227</v>
      </c>
      <c r="C1257" s="12">
        <v>10902</v>
      </c>
      <c r="D1257" s="12">
        <v>1256</v>
      </c>
      <c r="E1257" s="12" t="s">
        <v>243</v>
      </c>
      <c r="F1257" s="13">
        <v>45484</v>
      </c>
      <c r="G1257" s="26" t="s">
        <v>11880</v>
      </c>
      <c r="H1257" s="12">
        <v>25</v>
      </c>
      <c r="I1257" s="28">
        <f>VLOOKUP(B:B,DIM_PRODUCTS!A:F,5,FALSE)</f>
        <v>19</v>
      </c>
      <c r="J1257" s="28">
        <f>FACT_ORDERS[[#This Row],[ProductPrice]]*FACT_ORDERS[[#This Row],[Quantity]]</f>
        <v>475</v>
      </c>
      <c r="K1257" s="12" t="str">
        <f>VLOOKUP(C:C,DIM_CUSTOMERS!A:G,7,FALSE)</f>
        <v>Italy</v>
      </c>
      <c r="L1257" s="30" cm="1">
        <f t="array" ref="L1257">_xlfn.IFS(
    AND(FACT_ORDERS[[#This Row],[DeliveryMehtod]]="shippment",FACT_ORDERS[[#This Row],[TotalAmount]]&gt;=200), 0,
    AND(FACT_ORDERS[[#This Row],[DeliveryMehtod]]="pickup"), 15,
    AND(FACT_ORDERS[[#This Row],[DeliveryMehtod]]="shippment",FACT_ORDERS[[#This Row],[TotalAmount]]&lt;200), 35
)</f>
        <v>15</v>
      </c>
      <c r="M1257" s="12" t="str" cm="1">
        <f t="array" ref="M1257">_xlfn.IFS(
    SUMIFS(FACT_ORDERS[TotalAmount], FACT_ORDERS[WD_CUSTOMERS],FACT_ORDERS[[#This Row],[WD_CUSTOMERS]])&gt;=15000, "VIP",
    SUMIFS(FACT_ORDERS[TotalAmount], FACT_ORDERS[WD_CUSTOMERS],FACT_ORDERS[[#This Row],[WD_CUSTOMERS]])&gt;=8000, "Premium",
    TRUE, "Regular"
)</f>
        <v>VIP</v>
      </c>
      <c r="N1257" s="32" cm="1">
        <f t="array" ref="N1257">_xlfn.IFS(
   FACT_ORDERS[[#This Row],[TypeOfClient]]="VIP", 0.2,
   FACT_ORDERS[[#This Row],[TypeOfClient]]="Premium", 0.1,
   TRUE, 0
)</f>
        <v>0.2</v>
      </c>
      <c r="O1257" s="31" cm="1">
        <f t="array" ref="O1257">_xlfn.IFS(
   FACT_ORDERS[[#This Row],[TotalAmount]]&gt;1500, 0.15,
   FACT_ORDERS[[#This Row],[TotalAmount]]&gt;1000, 0.1,
   FACT_ORDERS[[#This Row],[TotalAmount]]&gt;500, 0.05,
   TRUE, 0
)</f>
        <v>0</v>
      </c>
      <c r="P1257" s="28">
        <f xml:space="preserve"> FACT_ORDERS[[#This Row],[TotalAmount]] * (1 - (FACT_ORDERS[[#This Row],[ClientDiscount]] + FACT_ORDERS[[#This Row],[OrderDiscount]]) )</f>
        <v>380</v>
      </c>
      <c r="Q1257" s="28">
        <f>FACT_ORDERS[[#This Row],[TotalAmountWithDiscount]]+FACT_ORDERS[[#This Row],[DeliveryCost]]</f>
        <v>395</v>
      </c>
      <c r="R1257" s="35">
        <v>45494</v>
      </c>
      <c r="S1257" s="35" t="str">
        <f>IF(NETWORKDAYS(FACT_ORDERS[[#This Row],[Order-Date]], FACT_ORDERS[[#This Row],[ArrivalDate ]]) &gt; 10, "Late", "On Time")</f>
        <v>On Time</v>
      </c>
    </row>
    <row r="1258" spans="1:19" x14ac:dyDescent="0.3">
      <c r="A1258" s="12">
        <v>6256</v>
      </c>
      <c r="B1258" s="12">
        <v>265</v>
      </c>
      <c r="C1258" s="12">
        <v>10902</v>
      </c>
      <c r="D1258" s="12">
        <v>1257</v>
      </c>
      <c r="E1258" s="12" t="s">
        <v>243</v>
      </c>
      <c r="F1258" s="13">
        <v>45484</v>
      </c>
      <c r="G1258" s="26" t="s">
        <v>11881</v>
      </c>
      <c r="H1258" s="12">
        <v>16</v>
      </c>
      <c r="I1258" s="28">
        <f>VLOOKUP(B:B,DIM_PRODUCTS!A:F,5,FALSE)</f>
        <v>13</v>
      </c>
      <c r="J1258" s="28">
        <f>FACT_ORDERS[[#This Row],[ProductPrice]]*FACT_ORDERS[[#This Row],[Quantity]]</f>
        <v>208</v>
      </c>
      <c r="K1258" s="12" t="str">
        <f>VLOOKUP(C:C,DIM_CUSTOMERS!A:G,7,FALSE)</f>
        <v>Italy</v>
      </c>
      <c r="L1258" s="30" cm="1">
        <f t="array" ref="L1258">_xlfn.IFS(
    AND(FACT_ORDERS[[#This Row],[DeliveryMehtod]]="shippment",FACT_ORDERS[[#This Row],[TotalAmount]]&gt;=200), 0,
    AND(FACT_ORDERS[[#This Row],[DeliveryMehtod]]="pickup"), 15,
    AND(FACT_ORDERS[[#This Row],[DeliveryMehtod]]="shippment",FACT_ORDERS[[#This Row],[TotalAmount]]&lt;200), 35
)</f>
        <v>15</v>
      </c>
      <c r="M1258" s="12" t="str" cm="1">
        <f t="array" ref="M1258">_xlfn.IFS(
    SUMIFS(FACT_ORDERS[TotalAmount], FACT_ORDERS[WD_CUSTOMERS],FACT_ORDERS[[#This Row],[WD_CUSTOMERS]])&gt;=15000, "VIP",
    SUMIFS(FACT_ORDERS[TotalAmount], FACT_ORDERS[WD_CUSTOMERS],FACT_ORDERS[[#This Row],[WD_CUSTOMERS]])&gt;=8000, "Premium",
    TRUE, "Regular"
)</f>
        <v>VIP</v>
      </c>
      <c r="N1258" s="32" cm="1">
        <f t="array" ref="N1258">_xlfn.IFS(
   FACT_ORDERS[[#This Row],[TypeOfClient]]="VIP", 0.2,
   FACT_ORDERS[[#This Row],[TypeOfClient]]="Premium", 0.1,
   TRUE, 0
)</f>
        <v>0.2</v>
      </c>
      <c r="O1258" s="31" cm="1">
        <f t="array" ref="O1258">_xlfn.IFS(
   FACT_ORDERS[[#This Row],[TotalAmount]]&gt;1500, 0.15,
   FACT_ORDERS[[#This Row],[TotalAmount]]&gt;1000, 0.1,
   FACT_ORDERS[[#This Row],[TotalAmount]]&gt;500, 0.05,
   TRUE, 0
)</f>
        <v>0</v>
      </c>
      <c r="P1258" s="28">
        <f xml:space="preserve"> FACT_ORDERS[[#This Row],[TotalAmount]] * (1 - (FACT_ORDERS[[#This Row],[ClientDiscount]] + FACT_ORDERS[[#This Row],[OrderDiscount]]) )</f>
        <v>166.4</v>
      </c>
      <c r="Q1258" s="28">
        <f>FACT_ORDERS[[#This Row],[TotalAmountWithDiscount]]+FACT_ORDERS[[#This Row],[DeliveryCost]]</f>
        <v>181.4</v>
      </c>
      <c r="R1258" s="35">
        <v>45492</v>
      </c>
      <c r="S1258" s="35" t="str">
        <f>IF(NETWORKDAYS(FACT_ORDERS[[#This Row],[Order-Date]], FACT_ORDERS[[#This Row],[ArrivalDate ]]) &gt; 10, "Late", "On Time")</f>
        <v>On Time</v>
      </c>
    </row>
    <row r="1259" spans="1:19" x14ac:dyDescent="0.3">
      <c r="A1259" s="12">
        <v>6257</v>
      </c>
      <c r="B1259" s="12">
        <v>244</v>
      </c>
      <c r="C1259" s="12">
        <v>10902</v>
      </c>
      <c r="D1259" s="12">
        <v>1258</v>
      </c>
      <c r="E1259" s="12" t="s">
        <v>244</v>
      </c>
      <c r="F1259" s="13">
        <v>45484</v>
      </c>
      <c r="G1259" s="26" t="s">
        <v>11882</v>
      </c>
      <c r="H1259" s="12">
        <v>40</v>
      </c>
      <c r="I1259" s="28">
        <f>VLOOKUP(B:B,DIM_PRODUCTS!A:F,5,FALSE)</f>
        <v>25</v>
      </c>
      <c r="J1259" s="28">
        <f>FACT_ORDERS[[#This Row],[ProductPrice]]*FACT_ORDERS[[#This Row],[Quantity]]</f>
        <v>1000</v>
      </c>
      <c r="K1259" s="12" t="str">
        <f>VLOOKUP(C:C,DIM_CUSTOMERS!A:G,7,FALSE)</f>
        <v>Italy</v>
      </c>
      <c r="L1259" s="30" cm="1">
        <f t="array" ref="L1259">_xlfn.IFS(
    AND(FACT_ORDERS[[#This Row],[DeliveryMehtod]]="shippment",FACT_ORDERS[[#This Row],[TotalAmount]]&gt;=200), 0,
    AND(FACT_ORDERS[[#This Row],[DeliveryMehtod]]="pickup"), 15,
    AND(FACT_ORDERS[[#This Row],[DeliveryMehtod]]="shippment",FACT_ORDERS[[#This Row],[TotalAmount]]&lt;200), 35
)</f>
        <v>0</v>
      </c>
      <c r="M1259" s="12" t="str" cm="1">
        <f t="array" ref="M1259">_xlfn.IFS(
    SUMIFS(FACT_ORDERS[TotalAmount], FACT_ORDERS[WD_CUSTOMERS],FACT_ORDERS[[#This Row],[WD_CUSTOMERS]])&gt;=15000, "VIP",
    SUMIFS(FACT_ORDERS[TotalAmount], FACT_ORDERS[WD_CUSTOMERS],FACT_ORDERS[[#This Row],[WD_CUSTOMERS]])&gt;=8000, "Premium",
    TRUE, "Regular"
)</f>
        <v>VIP</v>
      </c>
      <c r="N1259" s="32" cm="1">
        <f t="array" ref="N1259">_xlfn.IFS(
   FACT_ORDERS[[#This Row],[TypeOfClient]]="VIP", 0.2,
   FACT_ORDERS[[#This Row],[TypeOfClient]]="Premium", 0.1,
   TRUE, 0
)</f>
        <v>0.2</v>
      </c>
      <c r="O1259" s="31" cm="1">
        <f t="array" ref="O1259">_xlfn.IFS(
   FACT_ORDERS[[#This Row],[TotalAmount]]&gt;1500, 0.15,
   FACT_ORDERS[[#This Row],[TotalAmount]]&gt;1000, 0.1,
   FACT_ORDERS[[#This Row],[TotalAmount]]&gt;500, 0.05,
   TRUE, 0
)</f>
        <v>0.05</v>
      </c>
      <c r="P1259" s="28">
        <f xml:space="preserve"> FACT_ORDERS[[#This Row],[TotalAmount]] * (1 - (FACT_ORDERS[[#This Row],[ClientDiscount]] + FACT_ORDERS[[#This Row],[OrderDiscount]]) )</f>
        <v>750</v>
      </c>
      <c r="Q1259" s="28">
        <f>FACT_ORDERS[[#This Row],[TotalAmountWithDiscount]]+FACT_ORDERS[[#This Row],[DeliveryCost]]</f>
        <v>750</v>
      </c>
      <c r="R1259" s="35">
        <v>45492</v>
      </c>
      <c r="S1259" s="35" t="str">
        <f>IF(NETWORKDAYS(FACT_ORDERS[[#This Row],[Order-Date]], FACT_ORDERS[[#This Row],[ArrivalDate ]]) &gt; 10, "Late", "On Time")</f>
        <v>On Time</v>
      </c>
    </row>
    <row r="1260" spans="1:19" x14ac:dyDescent="0.3">
      <c r="A1260" s="12">
        <v>6258</v>
      </c>
      <c r="B1260" s="12">
        <v>230</v>
      </c>
      <c r="C1260" s="12">
        <v>10902</v>
      </c>
      <c r="D1260" s="12">
        <v>1259</v>
      </c>
      <c r="E1260" s="12" t="s">
        <v>243</v>
      </c>
      <c r="F1260" s="13">
        <v>45484</v>
      </c>
      <c r="G1260" s="26" t="s">
        <v>11585</v>
      </c>
      <c r="H1260" s="12">
        <v>18</v>
      </c>
      <c r="I1260" s="28">
        <f>VLOOKUP(B:B,DIM_PRODUCTS!A:F,5,FALSE)</f>
        <v>14</v>
      </c>
      <c r="J1260" s="28">
        <f>FACT_ORDERS[[#This Row],[ProductPrice]]*FACT_ORDERS[[#This Row],[Quantity]]</f>
        <v>252</v>
      </c>
      <c r="K1260" s="12" t="str">
        <f>VLOOKUP(C:C,DIM_CUSTOMERS!A:G,7,FALSE)</f>
        <v>Italy</v>
      </c>
      <c r="L1260" s="30" cm="1">
        <f t="array" ref="L1260">_xlfn.IFS(
    AND(FACT_ORDERS[[#This Row],[DeliveryMehtod]]="shippment",FACT_ORDERS[[#This Row],[TotalAmount]]&gt;=200), 0,
    AND(FACT_ORDERS[[#This Row],[DeliveryMehtod]]="pickup"), 15,
    AND(FACT_ORDERS[[#This Row],[DeliveryMehtod]]="shippment",FACT_ORDERS[[#This Row],[TotalAmount]]&lt;200), 35
)</f>
        <v>15</v>
      </c>
      <c r="M1260" s="12" t="str" cm="1">
        <f t="array" ref="M1260">_xlfn.IFS(
    SUMIFS(FACT_ORDERS[TotalAmount], FACT_ORDERS[WD_CUSTOMERS],FACT_ORDERS[[#This Row],[WD_CUSTOMERS]])&gt;=15000, "VIP",
    SUMIFS(FACT_ORDERS[TotalAmount], FACT_ORDERS[WD_CUSTOMERS],FACT_ORDERS[[#This Row],[WD_CUSTOMERS]])&gt;=8000, "Premium",
    TRUE, "Regular"
)</f>
        <v>VIP</v>
      </c>
      <c r="N1260" s="32" cm="1">
        <f t="array" ref="N1260">_xlfn.IFS(
   FACT_ORDERS[[#This Row],[TypeOfClient]]="VIP", 0.2,
   FACT_ORDERS[[#This Row],[TypeOfClient]]="Premium", 0.1,
   TRUE, 0
)</f>
        <v>0.2</v>
      </c>
      <c r="O1260" s="31" cm="1">
        <f t="array" ref="O1260">_xlfn.IFS(
   FACT_ORDERS[[#This Row],[TotalAmount]]&gt;1500, 0.15,
   FACT_ORDERS[[#This Row],[TotalAmount]]&gt;1000, 0.1,
   FACT_ORDERS[[#This Row],[TotalAmount]]&gt;500, 0.05,
   TRUE, 0
)</f>
        <v>0</v>
      </c>
      <c r="P1260" s="28">
        <f xml:space="preserve"> FACT_ORDERS[[#This Row],[TotalAmount]] * (1 - (FACT_ORDERS[[#This Row],[ClientDiscount]] + FACT_ORDERS[[#This Row],[OrderDiscount]]) )</f>
        <v>201.60000000000002</v>
      </c>
      <c r="Q1260" s="28">
        <f>FACT_ORDERS[[#This Row],[TotalAmountWithDiscount]]+FACT_ORDERS[[#This Row],[DeliveryCost]]</f>
        <v>216.60000000000002</v>
      </c>
      <c r="R1260" s="35">
        <v>45494</v>
      </c>
      <c r="S1260" s="35" t="str">
        <f>IF(NETWORKDAYS(FACT_ORDERS[[#This Row],[Order-Date]], FACT_ORDERS[[#This Row],[ArrivalDate ]]) &gt; 10, "Late", "On Time")</f>
        <v>On Time</v>
      </c>
    </row>
    <row r="1261" spans="1:19" x14ac:dyDescent="0.3">
      <c r="A1261" s="12">
        <v>6259</v>
      </c>
      <c r="B1261" s="12">
        <v>291</v>
      </c>
      <c r="C1261" s="12">
        <v>10902</v>
      </c>
      <c r="D1261" s="12">
        <v>1260</v>
      </c>
      <c r="E1261" s="12" t="s">
        <v>243</v>
      </c>
      <c r="F1261" s="13">
        <v>45542</v>
      </c>
      <c r="G1261" s="26" t="s">
        <v>11883</v>
      </c>
      <c r="H1261" s="12">
        <v>11</v>
      </c>
      <c r="I1261" s="28">
        <f>VLOOKUP(B:B,DIM_PRODUCTS!A:F,5,FALSE)</f>
        <v>6</v>
      </c>
      <c r="J1261" s="28">
        <f>FACT_ORDERS[[#This Row],[ProductPrice]]*FACT_ORDERS[[#This Row],[Quantity]]</f>
        <v>66</v>
      </c>
      <c r="K1261" s="12" t="str">
        <f>VLOOKUP(C:C,DIM_CUSTOMERS!A:G,7,FALSE)</f>
        <v>Italy</v>
      </c>
      <c r="L1261" s="30" cm="1">
        <f t="array" ref="L1261">_xlfn.IFS(
    AND(FACT_ORDERS[[#This Row],[DeliveryMehtod]]="shippment",FACT_ORDERS[[#This Row],[TotalAmount]]&gt;=200), 0,
    AND(FACT_ORDERS[[#This Row],[DeliveryMehtod]]="pickup"), 15,
    AND(FACT_ORDERS[[#This Row],[DeliveryMehtod]]="shippment",FACT_ORDERS[[#This Row],[TotalAmount]]&lt;200), 35
)</f>
        <v>15</v>
      </c>
      <c r="M1261" s="12" t="str" cm="1">
        <f t="array" ref="M1261">_xlfn.IFS(
    SUMIFS(FACT_ORDERS[TotalAmount], FACT_ORDERS[WD_CUSTOMERS],FACT_ORDERS[[#This Row],[WD_CUSTOMERS]])&gt;=15000, "VIP",
    SUMIFS(FACT_ORDERS[TotalAmount], FACT_ORDERS[WD_CUSTOMERS],FACT_ORDERS[[#This Row],[WD_CUSTOMERS]])&gt;=8000, "Premium",
    TRUE, "Regular"
)</f>
        <v>VIP</v>
      </c>
      <c r="N1261" s="32" cm="1">
        <f t="array" ref="N1261">_xlfn.IFS(
   FACT_ORDERS[[#This Row],[TypeOfClient]]="VIP", 0.2,
   FACT_ORDERS[[#This Row],[TypeOfClient]]="Premium", 0.1,
   TRUE, 0
)</f>
        <v>0.2</v>
      </c>
      <c r="O1261" s="31" cm="1">
        <f t="array" ref="O1261">_xlfn.IFS(
   FACT_ORDERS[[#This Row],[TotalAmount]]&gt;1500, 0.15,
   FACT_ORDERS[[#This Row],[TotalAmount]]&gt;1000, 0.1,
   FACT_ORDERS[[#This Row],[TotalAmount]]&gt;500, 0.05,
   TRUE, 0
)</f>
        <v>0</v>
      </c>
      <c r="P1261" s="28">
        <f xml:space="preserve"> FACT_ORDERS[[#This Row],[TotalAmount]] * (1 - (FACT_ORDERS[[#This Row],[ClientDiscount]] + FACT_ORDERS[[#This Row],[OrderDiscount]]) )</f>
        <v>52.800000000000004</v>
      </c>
      <c r="Q1261" s="28">
        <f>FACT_ORDERS[[#This Row],[TotalAmountWithDiscount]]+FACT_ORDERS[[#This Row],[DeliveryCost]]</f>
        <v>67.800000000000011</v>
      </c>
      <c r="R1261" s="35">
        <v>45553</v>
      </c>
      <c r="S1261" s="35" t="str">
        <f>IF(NETWORKDAYS(FACT_ORDERS[[#This Row],[Order-Date]], FACT_ORDERS[[#This Row],[ArrivalDate ]]) &gt; 10, "Late", "On Time")</f>
        <v>On Time</v>
      </c>
    </row>
    <row r="1262" spans="1:19" x14ac:dyDescent="0.3">
      <c r="A1262" s="12">
        <v>6260</v>
      </c>
      <c r="B1262" s="12">
        <v>227</v>
      </c>
      <c r="C1262" s="12">
        <v>10902</v>
      </c>
      <c r="D1262" s="12">
        <v>1261</v>
      </c>
      <c r="E1262" s="12" t="s">
        <v>243</v>
      </c>
      <c r="F1262" s="13">
        <v>45542</v>
      </c>
      <c r="G1262" s="26" t="s">
        <v>11884</v>
      </c>
      <c r="H1262" s="12">
        <v>40</v>
      </c>
      <c r="I1262" s="28">
        <f>VLOOKUP(B:B,DIM_PRODUCTS!A:F,5,FALSE)</f>
        <v>19</v>
      </c>
      <c r="J1262" s="28">
        <f>FACT_ORDERS[[#This Row],[ProductPrice]]*FACT_ORDERS[[#This Row],[Quantity]]</f>
        <v>760</v>
      </c>
      <c r="K1262" s="12" t="str">
        <f>VLOOKUP(C:C,DIM_CUSTOMERS!A:G,7,FALSE)</f>
        <v>Italy</v>
      </c>
      <c r="L1262" s="30" cm="1">
        <f t="array" ref="L1262">_xlfn.IFS(
    AND(FACT_ORDERS[[#This Row],[DeliveryMehtod]]="shippment",FACT_ORDERS[[#This Row],[TotalAmount]]&gt;=200), 0,
    AND(FACT_ORDERS[[#This Row],[DeliveryMehtod]]="pickup"), 15,
    AND(FACT_ORDERS[[#This Row],[DeliveryMehtod]]="shippment",FACT_ORDERS[[#This Row],[TotalAmount]]&lt;200), 35
)</f>
        <v>15</v>
      </c>
      <c r="M1262" s="12" t="str" cm="1">
        <f t="array" ref="M1262">_xlfn.IFS(
    SUMIFS(FACT_ORDERS[TotalAmount], FACT_ORDERS[WD_CUSTOMERS],FACT_ORDERS[[#This Row],[WD_CUSTOMERS]])&gt;=15000, "VIP",
    SUMIFS(FACT_ORDERS[TotalAmount], FACT_ORDERS[WD_CUSTOMERS],FACT_ORDERS[[#This Row],[WD_CUSTOMERS]])&gt;=8000, "Premium",
    TRUE, "Regular"
)</f>
        <v>VIP</v>
      </c>
      <c r="N1262" s="32" cm="1">
        <f t="array" ref="N1262">_xlfn.IFS(
   FACT_ORDERS[[#This Row],[TypeOfClient]]="VIP", 0.2,
   FACT_ORDERS[[#This Row],[TypeOfClient]]="Premium", 0.1,
   TRUE, 0
)</f>
        <v>0.2</v>
      </c>
      <c r="O1262" s="31" cm="1">
        <f t="array" ref="O1262">_xlfn.IFS(
   FACT_ORDERS[[#This Row],[TotalAmount]]&gt;1500, 0.15,
   FACT_ORDERS[[#This Row],[TotalAmount]]&gt;1000, 0.1,
   FACT_ORDERS[[#This Row],[TotalAmount]]&gt;500, 0.05,
   TRUE, 0
)</f>
        <v>0.05</v>
      </c>
      <c r="P1262" s="28">
        <f xml:space="preserve"> FACT_ORDERS[[#This Row],[TotalAmount]] * (1 - (FACT_ORDERS[[#This Row],[ClientDiscount]] + FACT_ORDERS[[#This Row],[OrderDiscount]]) )</f>
        <v>570</v>
      </c>
      <c r="Q1262" s="28">
        <f>FACT_ORDERS[[#This Row],[TotalAmountWithDiscount]]+FACT_ORDERS[[#This Row],[DeliveryCost]]</f>
        <v>585</v>
      </c>
      <c r="R1262" s="35">
        <v>45551</v>
      </c>
      <c r="S1262" s="35" t="str">
        <f>IF(NETWORKDAYS(FACT_ORDERS[[#This Row],[Order-Date]], FACT_ORDERS[[#This Row],[ArrivalDate ]]) &gt; 10, "Late", "On Time")</f>
        <v>On Time</v>
      </c>
    </row>
    <row r="1263" spans="1:19" x14ac:dyDescent="0.3">
      <c r="A1263" s="12">
        <v>6261</v>
      </c>
      <c r="B1263" s="12">
        <v>265</v>
      </c>
      <c r="C1263" s="12">
        <v>10902</v>
      </c>
      <c r="D1263" s="12">
        <v>1262</v>
      </c>
      <c r="E1263" s="12" t="s">
        <v>243</v>
      </c>
      <c r="F1263" s="13">
        <v>45542</v>
      </c>
      <c r="G1263" s="26" t="s">
        <v>11885</v>
      </c>
      <c r="H1263" s="12">
        <v>15</v>
      </c>
      <c r="I1263" s="28">
        <f>VLOOKUP(B:B,DIM_PRODUCTS!A:F,5,FALSE)</f>
        <v>13</v>
      </c>
      <c r="J1263" s="28">
        <f>FACT_ORDERS[[#This Row],[ProductPrice]]*FACT_ORDERS[[#This Row],[Quantity]]</f>
        <v>195</v>
      </c>
      <c r="K1263" s="12" t="str">
        <f>VLOOKUP(C:C,DIM_CUSTOMERS!A:G,7,FALSE)</f>
        <v>Italy</v>
      </c>
      <c r="L1263" s="30" cm="1">
        <f t="array" ref="L1263">_xlfn.IFS(
    AND(FACT_ORDERS[[#This Row],[DeliveryMehtod]]="shippment",FACT_ORDERS[[#This Row],[TotalAmount]]&gt;=200), 0,
    AND(FACT_ORDERS[[#This Row],[DeliveryMehtod]]="pickup"), 15,
    AND(FACT_ORDERS[[#This Row],[DeliveryMehtod]]="shippment",FACT_ORDERS[[#This Row],[TotalAmount]]&lt;200), 35
)</f>
        <v>15</v>
      </c>
      <c r="M1263" s="12" t="str" cm="1">
        <f t="array" ref="M1263">_xlfn.IFS(
    SUMIFS(FACT_ORDERS[TotalAmount], FACT_ORDERS[WD_CUSTOMERS],FACT_ORDERS[[#This Row],[WD_CUSTOMERS]])&gt;=15000, "VIP",
    SUMIFS(FACT_ORDERS[TotalAmount], FACT_ORDERS[WD_CUSTOMERS],FACT_ORDERS[[#This Row],[WD_CUSTOMERS]])&gt;=8000, "Premium",
    TRUE, "Regular"
)</f>
        <v>VIP</v>
      </c>
      <c r="N1263" s="32" cm="1">
        <f t="array" ref="N1263">_xlfn.IFS(
   FACT_ORDERS[[#This Row],[TypeOfClient]]="VIP", 0.2,
   FACT_ORDERS[[#This Row],[TypeOfClient]]="Premium", 0.1,
   TRUE, 0
)</f>
        <v>0.2</v>
      </c>
      <c r="O1263" s="31" cm="1">
        <f t="array" ref="O1263">_xlfn.IFS(
   FACT_ORDERS[[#This Row],[TotalAmount]]&gt;1500, 0.15,
   FACT_ORDERS[[#This Row],[TotalAmount]]&gt;1000, 0.1,
   FACT_ORDERS[[#This Row],[TotalAmount]]&gt;500, 0.05,
   TRUE, 0
)</f>
        <v>0</v>
      </c>
      <c r="P1263" s="28">
        <f xml:space="preserve"> FACT_ORDERS[[#This Row],[TotalAmount]] * (1 - (FACT_ORDERS[[#This Row],[ClientDiscount]] + FACT_ORDERS[[#This Row],[OrderDiscount]]) )</f>
        <v>156</v>
      </c>
      <c r="Q1263" s="28">
        <f>FACT_ORDERS[[#This Row],[TotalAmountWithDiscount]]+FACT_ORDERS[[#This Row],[DeliveryCost]]</f>
        <v>171</v>
      </c>
      <c r="R1263" s="35">
        <v>45550</v>
      </c>
      <c r="S1263" s="35" t="str">
        <f>IF(NETWORKDAYS(FACT_ORDERS[[#This Row],[Order-Date]], FACT_ORDERS[[#This Row],[ArrivalDate ]]) &gt; 10, "Late", "On Time")</f>
        <v>On Time</v>
      </c>
    </row>
    <row r="1264" spans="1:19" x14ac:dyDescent="0.3">
      <c r="A1264" s="12">
        <v>6262</v>
      </c>
      <c r="B1264" s="12">
        <v>230</v>
      </c>
      <c r="C1264" s="12">
        <v>10902</v>
      </c>
      <c r="D1264" s="12">
        <v>1263</v>
      </c>
      <c r="E1264" s="12" t="s">
        <v>243</v>
      </c>
      <c r="F1264" s="13">
        <v>45542</v>
      </c>
      <c r="G1264" s="26" t="s">
        <v>11886</v>
      </c>
      <c r="H1264" s="12">
        <v>29</v>
      </c>
      <c r="I1264" s="28">
        <f>VLOOKUP(B:B,DIM_PRODUCTS!A:F,5,FALSE)</f>
        <v>14</v>
      </c>
      <c r="J1264" s="28">
        <f>FACT_ORDERS[[#This Row],[ProductPrice]]*FACT_ORDERS[[#This Row],[Quantity]]</f>
        <v>406</v>
      </c>
      <c r="K1264" s="12" t="str">
        <f>VLOOKUP(C:C,DIM_CUSTOMERS!A:G,7,FALSE)</f>
        <v>Italy</v>
      </c>
      <c r="L1264" s="30" cm="1">
        <f t="array" ref="L1264">_xlfn.IFS(
    AND(FACT_ORDERS[[#This Row],[DeliveryMehtod]]="shippment",FACT_ORDERS[[#This Row],[TotalAmount]]&gt;=200), 0,
    AND(FACT_ORDERS[[#This Row],[DeliveryMehtod]]="pickup"), 15,
    AND(FACT_ORDERS[[#This Row],[DeliveryMehtod]]="shippment",FACT_ORDERS[[#This Row],[TotalAmount]]&lt;200), 35
)</f>
        <v>15</v>
      </c>
      <c r="M1264" s="12" t="str" cm="1">
        <f t="array" ref="M1264">_xlfn.IFS(
    SUMIFS(FACT_ORDERS[TotalAmount], FACT_ORDERS[WD_CUSTOMERS],FACT_ORDERS[[#This Row],[WD_CUSTOMERS]])&gt;=15000, "VIP",
    SUMIFS(FACT_ORDERS[TotalAmount], FACT_ORDERS[WD_CUSTOMERS],FACT_ORDERS[[#This Row],[WD_CUSTOMERS]])&gt;=8000, "Premium",
    TRUE, "Regular"
)</f>
        <v>VIP</v>
      </c>
      <c r="N1264" s="32" cm="1">
        <f t="array" ref="N1264">_xlfn.IFS(
   FACT_ORDERS[[#This Row],[TypeOfClient]]="VIP", 0.2,
   FACT_ORDERS[[#This Row],[TypeOfClient]]="Premium", 0.1,
   TRUE, 0
)</f>
        <v>0.2</v>
      </c>
      <c r="O1264" s="31" cm="1">
        <f t="array" ref="O1264">_xlfn.IFS(
   FACT_ORDERS[[#This Row],[TotalAmount]]&gt;1500, 0.15,
   FACT_ORDERS[[#This Row],[TotalAmount]]&gt;1000, 0.1,
   FACT_ORDERS[[#This Row],[TotalAmount]]&gt;500, 0.05,
   TRUE, 0
)</f>
        <v>0</v>
      </c>
      <c r="P1264" s="28">
        <f xml:space="preserve"> FACT_ORDERS[[#This Row],[TotalAmount]] * (1 - (FACT_ORDERS[[#This Row],[ClientDiscount]] + FACT_ORDERS[[#This Row],[OrderDiscount]]) )</f>
        <v>324.8</v>
      </c>
      <c r="Q1264" s="28">
        <f>FACT_ORDERS[[#This Row],[TotalAmountWithDiscount]]+FACT_ORDERS[[#This Row],[DeliveryCost]]</f>
        <v>339.8</v>
      </c>
      <c r="R1264" s="35">
        <v>45551</v>
      </c>
      <c r="S1264" s="35" t="str">
        <f>IF(NETWORKDAYS(FACT_ORDERS[[#This Row],[Order-Date]], FACT_ORDERS[[#This Row],[ArrivalDate ]]) &gt; 10, "Late", "On Time")</f>
        <v>On Time</v>
      </c>
    </row>
    <row r="1265" spans="1:19" x14ac:dyDescent="0.3">
      <c r="A1265" s="12">
        <v>6263</v>
      </c>
      <c r="B1265" s="12">
        <v>291</v>
      </c>
      <c r="C1265" s="12">
        <v>10902</v>
      </c>
      <c r="D1265" s="12">
        <v>1264</v>
      </c>
      <c r="E1265" s="12" t="s">
        <v>244</v>
      </c>
      <c r="F1265" s="13">
        <v>45515</v>
      </c>
      <c r="G1265" s="26" t="s">
        <v>11887</v>
      </c>
      <c r="H1265" s="12">
        <v>7</v>
      </c>
      <c r="I1265" s="28">
        <f>VLOOKUP(B:B,DIM_PRODUCTS!A:F,5,FALSE)</f>
        <v>6</v>
      </c>
      <c r="J1265" s="28">
        <f>FACT_ORDERS[[#This Row],[ProductPrice]]*FACT_ORDERS[[#This Row],[Quantity]]</f>
        <v>42</v>
      </c>
      <c r="K1265" s="12" t="str">
        <f>VLOOKUP(C:C,DIM_CUSTOMERS!A:G,7,FALSE)</f>
        <v>Italy</v>
      </c>
      <c r="L1265" s="30" cm="1">
        <f t="array" ref="L1265">_xlfn.IFS(
    AND(FACT_ORDERS[[#This Row],[DeliveryMehtod]]="shippment",FACT_ORDERS[[#This Row],[TotalAmount]]&gt;=200), 0,
    AND(FACT_ORDERS[[#This Row],[DeliveryMehtod]]="pickup"), 15,
    AND(FACT_ORDERS[[#This Row],[DeliveryMehtod]]="shippment",FACT_ORDERS[[#This Row],[TotalAmount]]&lt;200), 35
)</f>
        <v>35</v>
      </c>
      <c r="M1265" s="12" t="str" cm="1">
        <f t="array" ref="M1265">_xlfn.IFS(
    SUMIFS(FACT_ORDERS[TotalAmount], FACT_ORDERS[WD_CUSTOMERS],FACT_ORDERS[[#This Row],[WD_CUSTOMERS]])&gt;=15000, "VIP",
    SUMIFS(FACT_ORDERS[TotalAmount], FACT_ORDERS[WD_CUSTOMERS],FACT_ORDERS[[#This Row],[WD_CUSTOMERS]])&gt;=8000, "Premium",
    TRUE, "Regular"
)</f>
        <v>VIP</v>
      </c>
      <c r="N1265" s="32" cm="1">
        <f t="array" ref="N1265">_xlfn.IFS(
   FACT_ORDERS[[#This Row],[TypeOfClient]]="VIP", 0.2,
   FACT_ORDERS[[#This Row],[TypeOfClient]]="Premium", 0.1,
   TRUE, 0
)</f>
        <v>0.2</v>
      </c>
      <c r="O1265" s="31" cm="1">
        <f t="array" ref="O1265">_xlfn.IFS(
   FACT_ORDERS[[#This Row],[TotalAmount]]&gt;1500, 0.15,
   FACT_ORDERS[[#This Row],[TotalAmount]]&gt;1000, 0.1,
   FACT_ORDERS[[#This Row],[TotalAmount]]&gt;500, 0.05,
   TRUE, 0
)</f>
        <v>0</v>
      </c>
      <c r="P1265" s="28">
        <f xml:space="preserve"> FACT_ORDERS[[#This Row],[TotalAmount]] * (1 - (FACT_ORDERS[[#This Row],[ClientDiscount]] + FACT_ORDERS[[#This Row],[OrderDiscount]]) )</f>
        <v>33.6</v>
      </c>
      <c r="Q1265" s="28">
        <f>FACT_ORDERS[[#This Row],[TotalAmountWithDiscount]]+FACT_ORDERS[[#This Row],[DeliveryCost]]</f>
        <v>68.599999999999994</v>
      </c>
      <c r="R1265" s="35">
        <v>45526</v>
      </c>
      <c r="S1265" s="35" t="str">
        <f>IF(NETWORKDAYS(FACT_ORDERS[[#This Row],[Order-Date]], FACT_ORDERS[[#This Row],[ArrivalDate ]]) &gt; 10, "Late", "On Time")</f>
        <v>On Time</v>
      </c>
    </row>
    <row r="1266" spans="1:19" x14ac:dyDescent="0.3">
      <c r="A1266" s="12">
        <v>6264</v>
      </c>
      <c r="B1266" s="12">
        <v>227</v>
      </c>
      <c r="C1266" s="12">
        <v>10902</v>
      </c>
      <c r="D1266" s="12">
        <v>1265</v>
      </c>
      <c r="E1266" s="12" t="s">
        <v>243</v>
      </c>
      <c r="F1266" s="13">
        <v>45515</v>
      </c>
      <c r="G1266" s="26" t="s">
        <v>11888</v>
      </c>
      <c r="H1266" s="12">
        <v>40</v>
      </c>
      <c r="I1266" s="28">
        <f>VLOOKUP(B:B,DIM_PRODUCTS!A:F,5,FALSE)</f>
        <v>19</v>
      </c>
      <c r="J1266" s="28">
        <f>FACT_ORDERS[[#This Row],[ProductPrice]]*FACT_ORDERS[[#This Row],[Quantity]]</f>
        <v>760</v>
      </c>
      <c r="K1266" s="12" t="str">
        <f>VLOOKUP(C:C,DIM_CUSTOMERS!A:G,7,FALSE)</f>
        <v>Italy</v>
      </c>
      <c r="L1266" s="30" cm="1">
        <f t="array" ref="L1266">_xlfn.IFS(
    AND(FACT_ORDERS[[#This Row],[DeliveryMehtod]]="shippment",FACT_ORDERS[[#This Row],[TotalAmount]]&gt;=200), 0,
    AND(FACT_ORDERS[[#This Row],[DeliveryMehtod]]="pickup"), 15,
    AND(FACT_ORDERS[[#This Row],[DeliveryMehtod]]="shippment",FACT_ORDERS[[#This Row],[TotalAmount]]&lt;200), 35
)</f>
        <v>15</v>
      </c>
      <c r="M1266" s="12" t="str" cm="1">
        <f t="array" ref="M1266">_xlfn.IFS(
    SUMIFS(FACT_ORDERS[TotalAmount], FACT_ORDERS[WD_CUSTOMERS],FACT_ORDERS[[#This Row],[WD_CUSTOMERS]])&gt;=15000, "VIP",
    SUMIFS(FACT_ORDERS[TotalAmount], FACT_ORDERS[WD_CUSTOMERS],FACT_ORDERS[[#This Row],[WD_CUSTOMERS]])&gt;=8000, "Premium",
    TRUE, "Regular"
)</f>
        <v>VIP</v>
      </c>
      <c r="N1266" s="32" cm="1">
        <f t="array" ref="N1266">_xlfn.IFS(
   FACT_ORDERS[[#This Row],[TypeOfClient]]="VIP", 0.2,
   FACT_ORDERS[[#This Row],[TypeOfClient]]="Premium", 0.1,
   TRUE, 0
)</f>
        <v>0.2</v>
      </c>
      <c r="O1266" s="31" cm="1">
        <f t="array" ref="O1266">_xlfn.IFS(
   FACT_ORDERS[[#This Row],[TotalAmount]]&gt;1500, 0.15,
   FACT_ORDERS[[#This Row],[TotalAmount]]&gt;1000, 0.1,
   FACT_ORDERS[[#This Row],[TotalAmount]]&gt;500, 0.05,
   TRUE, 0
)</f>
        <v>0.05</v>
      </c>
      <c r="P1266" s="28">
        <f xml:space="preserve"> FACT_ORDERS[[#This Row],[TotalAmount]] * (1 - (FACT_ORDERS[[#This Row],[ClientDiscount]] + FACT_ORDERS[[#This Row],[OrderDiscount]]) )</f>
        <v>570</v>
      </c>
      <c r="Q1266" s="28">
        <f>FACT_ORDERS[[#This Row],[TotalAmountWithDiscount]]+FACT_ORDERS[[#This Row],[DeliveryCost]]</f>
        <v>585</v>
      </c>
      <c r="R1266" s="35">
        <v>45522</v>
      </c>
      <c r="S1266" s="35" t="str">
        <f>IF(NETWORKDAYS(FACT_ORDERS[[#This Row],[Order-Date]], FACT_ORDERS[[#This Row],[ArrivalDate ]]) &gt; 10, "Late", "On Time")</f>
        <v>On Time</v>
      </c>
    </row>
    <row r="1267" spans="1:19" x14ac:dyDescent="0.3">
      <c r="A1267" s="12">
        <v>6265</v>
      </c>
      <c r="B1267" s="12">
        <v>265</v>
      </c>
      <c r="C1267" s="12">
        <v>10902</v>
      </c>
      <c r="D1267" s="12">
        <v>1266</v>
      </c>
      <c r="E1267" s="12" t="s">
        <v>244</v>
      </c>
      <c r="F1267" s="13">
        <v>45515</v>
      </c>
      <c r="G1267" s="26" t="s">
        <v>11889</v>
      </c>
      <c r="H1267" s="12">
        <v>18</v>
      </c>
      <c r="I1267" s="28">
        <f>VLOOKUP(B:B,DIM_PRODUCTS!A:F,5,FALSE)</f>
        <v>13</v>
      </c>
      <c r="J1267" s="28">
        <f>FACT_ORDERS[[#This Row],[ProductPrice]]*FACT_ORDERS[[#This Row],[Quantity]]</f>
        <v>234</v>
      </c>
      <c r="K1267" s="12" t="str">
        <f>VLOOKUP(C:C,DIM_CUSTOMERS!A:G,7,FALSE)</f>
        <v>Italy</v>
      </c>
      <c r="L1267" s="30" cm="1">
        <f t="array" ref="L1267">_xlfn.IFS(
    AND(FACT_ORDERS[[#This Row],[DeliveryMehtod]]="shippment",FACT_ORDERS[[#This Row],[TotalAmount]]&gt;=200), 0,
    AND(FACT_ORDERS[[#This Row],[DeliveryMehtod]]="pickup"), 15,
    AND(FACT_ORDERS[[#This Row],[DeliveryMehtod]]="shippment",FACT_ORDERS[[#This Row],[TotalAmount]]&lt;200), 35
)</f>
        <v>0</v>
      </c>
      <c r="M1267" s="12" t="str" cm="1">
        <f t="array" ref="M1267">_xlfn.IFS(
    SUMIFS(FACT_ORDERS[TotalAmount], FACT_ORDERS[WD_CUSTOMERS],FACT_ORDERS[[#This Row],[WD_CUSTOMERS]])&gt;=15000, "VIP",
    SUMIFS(FACT_ORDERS[TotalAmount], FACT_ORDERS[WD_CUSTOMERS],FACT_ORDERS[[#This Row],[WD_CUSTOMERS]])&gt;=8000, "Premium",
    TRUE, "Regular"
)</f>
        <v>VIP</v>
      </c>
      <c r="N1267" s="32" cm="1">
        <f t="array" ref="N1267">_xlfn.IFS(
   FACT_ORDERS[[#This Row],[TypeOfClient]]="VIP", 0.2,
   FACT_ORDERS[[#This Row],[TypeOfClient]]="Premium", 0.1,
   TRUE, 0
)</f>
        <v>0.2</v>
      </c>
      <c r="O1267" s="31" cm="1">
        <f t="array" ref="O1267">_xlfn.IFS(
   FACT_ORDERS[[#This Row],[TotalAmount]]&gt;1500, 0.15,
   FACT_ORDERS[[#This Row],[TotalAmount]]&gt;1000, 0.1,
   FACT_ORDERS[[#This Row],[TotalAmount]]&gt;500, 0.05,
   TRUE, 0
)</f>
        <v>0</v>
      </c>
      <c r="P1267" s="28">
        <f xml:space="preserve"> FACT_ORDERS[[#This Row],[TotalAmount]] * (1 - (FACT_ORDERS[[#This Row],[ClientDiscount]] + FACT_ORDERS[[#This Row],[OrderDiscount]]) )</f>
        <v>187.20000000000002</v>
      </c>
      <c r="Q1267" s="28">
        <f>FACT_ORDERS[[#This Row],[TotalAmountWithDiscount]]+FACT_ORDERS[[#This Row],[DeliveryCost]]</f>
        <v>187.20000000000002</v>
      </c>
      <c r="R1267" s="35">
        <v>45522</v>
      </c>
      <c r="S1267" s="35" t="str">
        <f>IF(NETWORKDAYS(FACT_ORDERS[[#This Row],[Order-Date]], FACT_ORDERS[[#This Row],[ArrivalDate ]]) &gt; 10, "Late", "On Time")</f>
        <v>On Time</v>
      </c>
    </row>
    <row r="1268" spans="1:19" x14ac:dyDescent="0.3">
      <c r="A1268" s="12">
        <v>6266</v>
      </c>
      <c r="B1268" s="12">
        <v>230</v>
      </c>
      <c r="C1268" s="12">
        <v>10902</v>
      </c>
      <c r="D1268" s="12">
        <v>1267</v>
      </c>
      <c r="E1268" s="12" t="s">
        <v>243</v>
      </c>
      <c r="F1268" s="13">
        <v>45515</v>
      </c>
      <c r="G1268" s="26" t="s">
        <v>11890</v>
      </c>
      <c r="H1268" s="12">
        <v>23</v>
      </c>
      <c r="I1268" s="28">
        <f>VLOOKUP(B:B,DIM_PRODUCTS!A:F,5,FALSE)</f>
        <v>14</v>
      </c>
      <c r="J1268" s="28">
        <f>FACT_ORDERS[[#This Row],[ProductPrice]]*FACT_ORDERS[[#This Row],[Quantity]]</f>
        <v>322</v>
      </c>
      <c r="K1268" s="12" t="str">
        <f>VLOOKUP(C:C,DIM_CUSTOMERS!A:G,7,FALSE)</f>
        <v>Italy</v>
      </c>
      <c r="L1268" s="30" cm="1">
        <f t="array" ref="L1268">_xlfn.IFS(
    AND(FACT_ORDERS[[#This Row],[DeliveryMehtod]]="shippment",FACT_ORDERS[[#This Row],[TotalAmount]]&gt;=200), 0,
    AND(FACT_ORDERS[[#This Row],[DeliveryMehtod]]="pickup"), 15,
    AND(FACT_ORDERS[[#This Row],[DeliveryMehtod]]="shippment",FACT_ORDERS[[#This Row],[TotalAmount]]&lt;200), 35
)</f>
        <v>15</v>
      </c>
      <c r="M1268" s="12" t="str" cm="1">
        <f t="array" ref="M1268">_xlfn.IFS(
    SUMIFS(FACT_ORDERS[TotalAmount], FACT_ORDERS[WD_CUSTOMERS],FACT_ORDERS[[#This Row],[WD_CUSTOMERS]])&gt;=15000, "VIP",
    SUMIFS(FACT_ORDERS[TotalAmount], FACT_ORDERS[WD_CUSTOMERS],FACT_ORDERS[[#This Row],[WD_CUSTOMERS]])&gt;=8000, "Premium",
    TRUE, "Regular"
)</f>
        <v>VIP</v>
      </c>
      <c r="N1268" s="32" cm="1">
        <f t="array" ref="N1268">_xlfn.IFS(
   FACT_ORDERS[[#This Row],[TypeOfClient]]="VIP", 0.2,
   FACT_ORDERS[[#This Row],[TypeOfClient]]="Premium", 0.1,
   TRUE, 0
)</f>
        <v>0.2</v>
      </c>
      <c r="O1268" s="31" cm="1">
        <f t="array" ref="O1268">_xlfn.IFS(
   FACT_ORDERS[[#This Row],[TotalAmount]]&gt;1500, 0.15,
   FACT_ORDERS[[#This Row],[TotalAmount]]&gt;1000, 0.1,
   FACT_ORDERS[[#This Row],[TotalAmount]]&gt;500, 0.05,
   TRUE, 0
)</f>
        <v>0</v>
      </c>
      <c r="P1268" s="28">
        <f xml:space="preserve"> FACT_ORDERS[[#This Row],[TotalAmount]] * (1 - (FACT_ORDERS[[#This Row],[ClientDiscount]] + FACT_ORDERS[[#This Row],[OrderDiscount]]) )</f>
        <v>257.60000000000002</v>
      </c>
      <c r="Q1268" s="28">
        <f>FACT_ORDERS[[#This Row],[TotalAmountWithDiscount]]+FACT_ORDERS[[#This Row],[DeliveryCost]]</f>
        <v>272.60000000000002</v>
      </c>
      <c r="R1268" s="35">
        <v>45524</v>
      </c>
      <c r="S1268" s="35" t="str">
        <f>IF(NETWORKDAYS(FACT_ORDERS[[#This Row],[Order-Date]], FACT_ORDERS[[#This Row],[ArrivalDate ]]) &gt; 10, "Late", "On Time")</f>
        <v>On Time</v>
      </c>
    </row>
    <row r="1269" spans="1:19" x14ac:dyDescent="0.3">
      <c r="A1269" s="12">
        <v>6267</v>
      </c>
      <c r="B1269" s="12">
        <v>291</v>
      </c>
      <c r="C1269" s="12">
        <v>10902</v>
      </c>
      <c r="D1269" s="12">
        <v>1268</v>
      </c>
      <c r="E1269" s="12" t="s">
        <v>244</v>
      </c>
      <c r="F1269" s="13">
        <v>45554</v>
      </c>
      <c r="G1269" s="26" t="s">
        <v>11891</v>
      </c>
      <c r="H1269" s="12">
        <v>9</v>
      </c>
      <c r="I1269" s="28">
        <f>VLOOKUP(B:B,DIM_PRODUCTS!A:F,5,FALSE)</f>
        <v>6</v>
      </c>
      <c r="J1269" s="28">
        <f>FACT_ORDERS[[#This Row],[ProductPrice]]*FACT_ORDERS[[#This Row],[Quantity]]</f>
        <v>54</v>
      </c>
      <c r="K1269" s="12" t="str">
        <f>VLOOKUP(C:C,DIM_CUSTOMERS!A:G,7,FALSE)</f>
        <v>Italy</v>
      </c>
      <c r="L1269" s="30" cm="1">
        <f t="array" ref="L1269">_xlfn.IFS(
    AND(FACT_ORDERS[[#This Row],[DeliveryMehtod]]="shippment",FACT_ORDERS[[#This Row],[TotalAmount]]&gt;=200), 0,
    AND(FACT_ORDERS[[#This Row],[DeliveryMehtod]]="pickup"), 15,
    AND(FACT_ORDERS[[#This Row],[DeliveryMehtod]]="shippment",FACT_ORDERS[[#This Row],[TotalAmount]]&lt;200), 35
)</f>
        <v>35</v>
      </c>
      <c r="M1269" s="12" t="str" cm="1">
        <f t="array" ref="M1269">_xlfn.IFS(
    SUMIFS(FACT_ORDERS[TotalAmount], FACT_ORDERS[WD_CUSTOMERS],FACT_ORDERS[[#This Row],[WD_CUSTOMERS]])&gt;=15000, "VIP",
    SUMIFS(FACT_ORDERS[TotalAmount], FACT_ORDERS[WD_CUSTOMERS],FACT_ORDERS[[#This Row],[WD_CUSTOMERS]])&gt;=8000, "Premium",
    TRUE, "Regular"
)</f>
        <v>VIP</v>
      </c>
      <c r="N1269" s="32" cm="1">
        <f t="array" ref="N1269">_xlfn.IFS(
   FACT_ORDERS[[#This Row],[TypeOfClient]]="VIP", 0.2,
   FACT_ORDERS[[#This Row],[TypeOfClient]]="Premium", 0.1,
   TRUE, 0
)</f>
        <v>0.2</v>
      </c>
      <c r="O1269" s="31" cm="1">
        <f t="array" ref="O1269">_xlfn.IFS(
   FACT_ORDERS[[#This Row],[TotalAmount]]&gt;1500, 0.15,
   FACT_ORDERS[[#This Row],[TotalAmount]]&gt;1000, 0.1,
   FACT_ORDERS[[#This Row],[TotalAmount]]&gt;500, 0.05,
   TRUE, 0
)</f>
        <v>0</v>
      </c>
      <c r="P1269" s="28">
        <f xml:space="preserve"> FACT_ORDERS[[#This Row],[TotalAmount]] * (1 - (FACT_ORDERS[[#This Row],[ClientDiscount]] + FACT_ORDERS[[#This Row],[OrderDiscount]]) )</f>
        <v>43.2</v>
      </c>
      <c r="Q1269" s="28">
        <f>FACT_ORDERS[[#This Row],[TotalAmountWithDiscount]]+FACT_ORDERS[[#This Row],[DeliveryCost]]</f>
        <v>78.2</v>
      </c>
      <c r="R1269" s="35">
        <v>45563</v>
      </c>
      <c r="S1269" s="35" t="str">
        <f>IF(NETWORKDAYS(FACT_ORDERS[[#This Row],[Order-Date]], FACT_ORDERS[[#This Row],[ArrivalDate ]]) &gt; 10, "Late", "On Time")</f>
        <v>On Time</v>
      </c>
    </row>
    <row r="1270" spans="1:19" x14ac:dyDescent="0.3">
      <c r="A1270" s="12">
        <v>6268</v>
      </c>
      <c r="B1270" s="12">
        <v>227</v>
      </c>
      <c r="C1270" s="12">
        <v>10902</v>
      </c>
      <c r="D1270" s="12">
        <v>1269</v>
      </c>
      <c r="E1270" s="12" t="s">
        <v>244</v>
      </c>
      <c r="F1270" s="13">
        <v>45554</v>
      </c>
      <c r="G1270" s="26" t="s">
        <v>11892</v>
      </c>
      <c r="H1270" s="12">
        <v>30</v>
      </c>
      <c r="I1270" s="28">
        <f>VLOOKUP(B:B,DIM_PRODUCTS!A:F,5,FALSE)</f>
        <v>19</v>
      </c>
      <c r="J1270" s="28">
        <f>FACT_ORDERS[[#This Row],[ProductPrice]]*FACT_ORDERS[[#This Row],[Quantity]]</f>
        <v>570</v>
      </c>
      <c r="K1270" s="12" t="str">
        <f>VLOOKUP(C:C,DIM_CUSTOMERS!A:G,7,FALSE)</f>
        <v>Italy</v>
      </c>
      <c r="L1270" s="30" cm="1">
        <f t="array" ref="L1270">_xlfn.IFS(
    AND(FACT_ORDERS[[#This Row],[DeliveryMehtod]]="shippment",FACT_ORDERS[[#This Row],[TotalAmount]]&gt;=200), 0,
    AND(FACT_ORDERS[[#This Row],[DeliveryMehtod]]="pickup"), 15,
    AND(FACT_ORDERS[[#This Row],[DeliveryMehtod]]="shippment",FACT_ORDERS[[#This Row],[TotalAmount]]&lt;200), 35
)</f>
        <v>0</v>
      </c>
      <c r="M1270" s="12" t="str" cm="1">
        <f t="array" ref="M1270">_xlfn.IFS(
    SUMIFS(FACT_ORDERS[TotalAmount], FACT_ORDERS[WD_CUSTOMERS],FACT_ORDERS[[#This Row],[WD_CUSTOMERS]])&gt;=15000, "VIP",
    SUMIFS(FACT_ORDERS[TotalAmount], FACT_ORDERS[WD_CUSTOMERS],FACT_ORDERS[[#This Row],[WD_CUSTOMERS]])&gt;=8000, "Premium",
    TRUE, "Regular"
)</f>
        <v>VIP</v>
      </c>
      <c r="N1270" s="32" cm="1">
        <f t="array" ref="N1270">_xlfn.IFS(
   FACT_ORDERS[[#This Row],[TypeOfClient]]="VIP", 0.2,
   FACT_ORDERS[[#This Row],[TypeOfClient]]="Premium", 0.1,
   TRUE, 0
)</f>
        <v>0.2</v>
      </c>
      <c r="O1270" s="31" cm="1">
        <f t="array" ref="O1270">_xlfn.IFS(
   FACT_ORDERS[[#This Row],[TotalAmount]]&gt;1500, 0.15,
   FACT_ORDERS[[#This Row],[TotalAmount]]&gt;1000, 0.1,
   FACT_ORDERS[[#This Row],[TotalAmount]]&gt;500, 0.05,
   TRUE, 0
)</f>
        <v>0.05</v>
      </c>
      <c r="P1270" s="28">
        <f xml:space="preserve"> FACT_ORDERS[[#This Row],[TotalAmount]] * (1 - (FACT_ORDERS[[#This Row],[ClientDiscount]] + FACT_ORDERS[[#This Row],[OrderDiscount]]) )</f>
        <v>427.5</v>
      </c>
      <c r="Q1270" s="28">
        <f>FACT_ORDERS[[#This Row],[TotalAmountWithDiscount]]+FACT_ORDERS[[#This Row],[DeliveryCost]]</f>
        <v>427.5</v>
      </c>
      <c r="R1270" s="35">
        <v>45565</v>
      </c>
      <c r="S1270" s="35" t="str">
        <f>IF(NETWORKDAYS(FACT_ORDERS[[#This Row],[Order-Date]], FACT_ORDERS[[#This Row],[ArrivalDate ]]) &gt; 10, "Late", "On Time")</f>
        <v>On Time</v>
      </c>
    </row>
    <row r="1271" spans="1:19" x14ac:dyDescent="0.3">
      <c r="A1271" s="12">
        <v>6269</v>
      </c>
      <c r="B1271" s="12">
        <v>230</v>
      </c>
      <c r="C1271" s="12">
        <v>10902</v>
      </c>
      <c r="D1271" s="12">
        <v>1270</v>
      </c>
      <c r="E1271" s="12" t="s">
        <v>244</v>
      </c>
      <c r="F1271" s="13">
        <v>45554</v>
      </c>
      <c r="G1271" s="26" t="s">
        <v>11893</v>
      </c>
      <c r="H1271" s="12">
        <v>29</v>
      </c>
      <c r="I1271" s="28">
        <f>VLOOKUP(B:B,DIM_PRODUCTS!A:F,5,FALSE)</f>
        <v>14</v>
      </c>
      <c r="J1271" s="28">
        <f>FACT_ORDERS[[#This Row],[ProductPrice]]*FACT_ORDERS[[#This Row],[Quantity]]</f>
        <v>406</v>
      </c>
      <c r="K1271" s="12" t="str">
        <f>VLOOKUP(C:C,DIM_CUSTOMERS!A:G,7,FALSE)</f>
        <v>Italy</v>
      </c>
      <c r="L1271" s="30" cm="1">
        <f t="array" ref="L1271">_xlfn.IFS(
    AND(FACT_ORDERS[[#This Row],[DeliveryMehtod]]="shippment",FACT_ORDERS[[#This Row],[TotalAmount]]&gt;=200), 0,
    AND(FACT_ORDERS[[#This Row],[DeliveryMehtod]]="pickup"), 15,
    AND(FACT_ORDERS[[#This Row],[DeliveryMehtod]]="shippment",FACT_ORDERS[[#This Row],[TotalAmount]]&lt;200), 35
)</f>
        <v>0</v>
      </c>
      <c r="M1271" s="12" t="str" cm="1">
        <f t="array" ref="M1271">_xlfn.IFS(
    SUMIFS(FACT_ORDERS[TotalAmount], FACT_ORDERS[WD_CUSTOMERS],FACT_ORDERS[[#This Row],[WD_CUSTOMERS]])&gt;=15000, "VIP",
    SUMIFS(FACT_ORDERS[TotalAmount], FACT_ORDERS[WD_CUSTOMERS],FACT_ORDERS[[#This Row],[WD_CUSTOMERS]])&gt;=8000, "Premium",
    TRUE, "Regular"
)</f>
        <v>VIP</v>
      </c>
      <c r="N1271" s="32" cm="1">
        <f t="array" ref="N1271">_xlfn.IFS(
   FACT_ORDERS[[#This Row],[TypeOfClient]]="VIP", 0.2,
   FACT_ORDERS[[#This Row],[TypeOfClient]]="Premium", 0.1,
   TRUE, 0
)</f>
        <v>0.2</v>
      </c>
      <c r="O1271" s="31" cm="1">
        <f t="array" ref="O1271">_xlfn.IFS(
   FACT_ORDERS[[#This Row],[TotalAmount]]&gt;1500, 0.15,
   FACT_ORDERS[[#This Row],[TotalAmount]]&gt;1000, 0.1,
   FACT_ORDERS[[#This Row],[TotalAmount]]&gt;500, 0.05,
   TRUE, 0
)</f>
        <v>0</v>
      </c>
      <c r="P1271" s="28">
        <f xml:space="preserve"> FACT_ORDERS[[#This Row],[TotalAmount]] * (1 - (FACT_ORDERS[[#This Row],[ClientDiscount]] + FACT_ORDERS[[#This Row],[OrderDiscount]]) )</f>
        <v>324.8</v>
      </c>
      <c r="Q1271" s="28">
        <f>FACT_ORDERS[[#This Row],[TotalAmountWithDiscount]]+FACT_ORDERS[[#This Row],[DeliveryCost]]</f>
        <v>324.8</v>
      </c>
      <c r="R1271" s="35">
        <v>45564</v>
      </c>
      <c r="S1271" s="35" t="str">
        <f>IF(NETWORKDAYS(FACT_ORDERS[[#This Row],[Order-Date]], FACT_ORDERS[[#This Row],[ArrivalDate ]]) &gt; 10, "Late", "On Time")</f>
        <v>On Time</v>
      </c>
    </row>
    <row r="1272" spans="1:19" x14ac:dyDescent="0.3">
      <c r="A1272" s="12">
        <v>6270</v>
      </c>
      <c r="B1272" s="12">
        <v>291</v>
      </c>
      <c r="C1272" s="12">
        <v>10902</v>
      </c>
      <c r="D1272" s="12">
        <v>1271</v>
      </c>
      <c r="E1272" s="12" t="s">
        <v>243</v>
      </c>
      <c r="F1272" s="13">
        <v>45453</v>
      </c>
      <c r="G1272" s="26" t="s">
        <v>4605</v>
      </c>
      <c r="H1272" s="12">
        <v>8</v>
      </c>
      <c r="I1272" s="28">
        <f>VLOOKUP(B:B,DIM_PRODUCTS!A:F,5,FALSE)</f>
        <v>6</v>
      </c>
      <c r="J1272" s="28">
        <f>FACT_ORDERS[[#This Row],[ProductPrice]]*FACT_ORDERS[[#This Row],[Quantity]]</f>
        <v>48</v>
      </c>
      <c r="K1272" s="12" t="str">
        <f>VLOOKUP(C:C,DIM_CUSTOMERS!A:G,7,FALSE)</f>
        <v>Italy</v>
      </c>
      <c r="L1272" s="30" cm="1">
        <f t="array" ref="L1272">_xlfn.IFS(
    AND(FACT_ORDERS[[#This Row],[DeliveryMehtod]]="shippment",FACT_ORDERS[[#This Row],[TotalAmount]]&gt;=200), 0,
    AND(FACT_ORDERS[[#This Row],[DeliveryMehtod]]="pickup"), 15,
    AND(FACT_ORDERS[[#This Row],[DeliveryMehtod]]="shippment",FACT_ORDERS[[#This Row],[TotalAmount]]&lt;200), 35
)</f>
        <v>15</v>
      </c>
      <c r="M1272" s="12" t="str" cm="1">
        <f t="array" ref="M1272">_xlfn.IFS(
    SUMIFS(FACT_ORDERS[TotalAmount], FACT_ORDERS[WD_CUSTOMERS],FACT_ORDERS[[#This Row],[WD_CUSTOMERS]])&gt;=15000, "VIP",
    SUMIFS(FACT_ORDERS[TotalAmount], FACT_ORDERS[WD_CUSTOMERS],FACT_ORDERS[[#This Row],[WD_CUSTOMERS]])&gt;=8000, "Premium",
    TRUE, "Regular"
)</f>
        <v>VIP</v>
      </c>
      <c r="N1272" s="32" cm="1">
        <f t="array" ref="N1272">_xlfn.IFS(
   FACT_ORDERS[[#This Row],[TypeOfClient]]="VIP", 0.2,
   FACT_ORDERS[[#This Row],[TypeOfClient]]="Premium", 0.1,
   TRUE, 0
)</f>
        <v>0.2</v>
      </c>
      <c r="O1272" s="31" cm="1">
        <f t="array" ref="O1272">_xlfn.IFS(
   FACT_ORDERS[[#This Row],[TotalAmount]]&gt;1500, 0.15,
   FACT_ORDERS[[#This Row],[TotalAmount]]&gt;1000, 0.1,
   FACT_ORDERS[[#This Row],[TotalAmount]]&gt;500, 0.05,
   TRUE, 0
)</f>
        <v>0</v>
      </c>
      <c r="P1272" s="28">
        <f xml:space="preserve"> FACT_ORDERS[[#This Row],[TotalAmount]] * (1 - (FACT_ORDERS[[#This Row],[ClientDiscount]] + FACT_ORDERS[[#This Row],[OrderDiscount]]) )</f>
        <v>38.400000000000006</v>
      </c>
      <c r="Q1272" s="28">
        <f>FACT_ORDERS[[#This Row],[TotalAmountWithDiscount]]+FACT_ORDERS[[#This Row],[DeliveryCost]]</f>
        <v>53.400000000000006</v>
      </c>
      <c r="R1272" s="35">
        <v>45464</v>
      </c>
      <c r="S1272" s="35" t="str">
        <f>IF(NETWORKDAYS(FACT_ORDERS[[#This Row],[Order-Date]], FACT_ORDERS[[#This Row],[ArrivalDate ]]) &gt; 10, "Late", "On Time")</f>
        <v>On Time</v>
      </c>
    </row>
    <row r="1273" spans="1:19" x14ac:dyDescent="0.3">
      <c r="A1273" s="12">
        <v>6271</v>
      </c>
      <c r="B1273" s="12">
        <v>227</v>
      </c>
      <c r="C1273" s="12">
        <v>10902</v>
      </c>
      <c r="D1273" s="12">
        <v>1272</v>
      </c>
      <c r="E1273" s="12" t="s">
        <v>243</v>
      </c>
      <c r="F1273" s="13">
        <v>45453</v>
      </c>
      <c r="G1273" s="26" t="s">
        <v>11894</v>
      </c>
      <c r="H1273" s="12">
        <v>36</v>
      </c>
      <c r="I1273" s="28">
        <f>VLOOKUP(B:B,DIM_PRODUCTS!A:F,5,FALSE)</f>
        <v>19</v>
      </c>
      <c r="J1273" s="28">
        <f>FACT_ORDERS[[#This Row],[ProductPrice]]*FACT_ORDERS[[#This Row],[Quantity]]</f>
        <v>684</v>
      </c>
      <c r="K1273" s="12" t="str">
        <f>VLOOKUP(C:C,DIM_CUSTOMERS!A:G,7,FALSE)</f>
        <v>Italy</v>
      </c>
      <c r="L1273" s="30" cm="1">
        <f t="array" ref="L1273">_xlfn.IFS(
    AND(FACT_ORDERS[[#This Row],[DeliveryMehtod]]="shippment",FACT_ORDERS[[#This Row],[TotalAmount]]&gt;=200), 0,
    AND(FACT_ORDERS[[#This Row],[DeliveryMehtod]]="pickup"), 15,
    AND(FACT_ORDERS[[#This Row],[DeliveryMehtod]]="shippment",FACT_ORDERS[[#This Row],[TotalAmount]]&lt;200), 35
)</f>
        <v>15</v>
      </c>
      <c r="M1273" s="12" t="str" cm="1">
        <f t="array" ref="M1273">_xlfn.IFS(
    SUMIFS(FACT_ORDERS[TotalAmount], FACT_ORDERS[WD_CUSTOMERS],FACT_ORDERS[[#This Row],[WD_CUSTOMERS]])&gt;=15000, "VIP",
    SUMIFS(FACT_ORDERS[TotalAmount], FACT_ORDERS[WD_CUSTOMERS],FACT_ORDERS[[#This Row],[WD_CUSTOMERS]])&gt;=8000, "Premium",
    TRUE, "Regular"
)</f>
        <v>VIP</v>
      </c>
      <c r="N1273" s="32" cm="1">
        <f t="array" ref="N1273">_xlfn.IFS(
   FACT_ORDERS[[#This Row],[TypeOfClient]]="VIP", 0.2,
   FACT_ORDERS[[#This Row],[TypeOfClient]]="Premium", 0.1,
   TRUE, 0
)</f>
        <v>0.2</v>
      </c>
      <c r="O1273" s="31" cm="1">
        <f t="array" ref="O1273">_xlfn.IFS(
   FACT_ORDERS[[#This Row],[TotalAmount]]&gt;1500, 0.15,
   FACT_ORDERS[[#This Row],[TotalAmount]]&gt;1000, 0.1,
   FACT_ORDERS[[#This Row],[TotalAmount]]&gt;500, 0.05,
   TRUE, 0
)</f>
        <v>0.05</v>
      </c>
      <c r="P1273" s="28">
        <f xml:space="preserve"> FACT_ORDERS[[#This Row],[TotalAmount]] * (1 - (FACT_ORDERS[[#This Row],[ClientDiscount]] + FACT_ORDERS[[#This Row],[OrderDiscount]]) )</f>
        <v>513</v>
      </c>
      <c r="Q1273" s="28">
        <f>FACT_ORDERS[[#This Row],[TotalAmountWithDiscount]]+FACT_ORDERS[[#This Row],[DeliveryCost]]</f>
        <v>528</v>
      </c>
      <c r="R1273" s="35">
        <v>45460</v>
      </c>
      <c r="S1273" s="35" t="str">
        <f>IF(NETWORKDAYS(FACT_ORDERS[[#This Row],[Order-Date]], FACT_ORDERS[[#This Row],[ArrivalDate ]]) &gt; 10, "Late", "On Time")</f>
        <v>On Time</v>
      </c>
    </row>
    <row r="1274" spans="1:19" x14ac:dyDescent="0.3">
      <c r="A1274" s="12">
        <v>6272</v>
      </c>
      <c r="B1274" s="12">
        <v>265</v>
      </c>
      <c r="C1274" s="12">
        <v>10902</v>
      </c>
      <c r="D1274" s="12">
        <v>1273</v>
      </c>
      <c r="E1274" s="12" t="s">
        <v>244</v>
      </c>
      <c r="F1274" s="13">
        <v>45453</v>
      </c>
      <c r="G1274" s="26" t="s">
        <v>11895</v>
      </c>
      <c r="H1274" s="12">
        <v>24</v>
      </c>
      <c r="I1274" s="28">
        <f>VLOOKUP(B:B,DIM_PRODUCTS!A:F,5,FALSE)</f>
        <v>13</v>
      </c>
      <c r="J1274" s="28">
        <f>FACT_ORDERS[[#This Row],[ProductPrice]]*FACT_ORDERS[[#This Row],[Quantity]]</f>
        <v>312</v>
      </c>
      <c r="K1274" s="12" t="str">
        <f>VLOOKUP(C:C,DIM_CUSTOMERS!A:G,7,FALSE)</f>
        <v>Italy</v>
      </c>
      <c r="L1274" s="30" cm="1">
        <f t="array" ref="L1274">_xlfn.IFS(
    AND(FACT_ORDERS[[#This Row],[DeliveryMehtod]]="shippment",FACT_ORDERS[[#This Row],[TotalAmount]]&gt;=200), 0,
    AND(FACT_ORDERS[[#This Row],[DeliveryMehtod]]="pickup"), 15,
    AND(FACT_ORDERS[[#This Row],[DeliveryMehtod]]="shippment",FACT_ORDERS[[#This Row],[TotalAmount]]&lt;200), 35
)</f>
        <v>0</v>
      </c>
      <c r="M1274" s="12" t="str" cm="1">
        <f t="array" ref="M1274">_xlfn.IFS(
    SUMIFS(FACT_ORDERS[TotalAmount], FACT_ORDERS[WD_CUSTOMERS],FACT_ORDERS[[#This Row],[WD_CUSTOMERS]])&gt;=15000, "VIP",
    SUMIFS(FACT_ORDERS[TotalAmount], FACT_ORDERS[WD_CUSTOMERS],FACT_ORDERS[[#This Row],[WD_CUSTOMERS]])&gt;=8000, "Premium",
    TRUE, "Regular"
)</f>
        <v>VIP</v>
      </c>
      <c r="N1274" s="32" cm="1">
        <f t="array" ref="N1274">_xlfn.IFS(
   FACT_ORDERS[[#This Row],[TypeOfClient]]="VIP", 0.2,
   FACT_ORDERS[[#This Row],[TypeOfClient]]="Premium", 0.1,
   TRUE, 0
)</f>
        <v>0.2</v>
      </c>
      <c r="O1274" s="31" cm="1">
        <f t="array" ref="O1274">_xlfn.IFS(
   FACT_ORDERS[[#This Row],[TotalAmount]]&gt;1500, 0.15,
   FACT_ORDERS[[#This Row],[TotalAmount]]&gt;1000, 0.1,
   FACT_ORDERS[[#This Row],[TotalAmount]]&gt;500, 0.05,
   TRUE, 0
)</f>
        <v>0</v>
      </c>
      <c r="P1274" s="28">
        <f xml:space="preserve"> FACT_ORDERS[[#This Row],[TotalAmount]] * (1 - (FACT_ORDERS[[#This Row],[ClientDiscount]] + FACT_ORDERS[[#This Row],[OrderDiscount]]) )</f>
        <v>249.60000000000002</v>
      </c>
      <c r="Q1274" s="28">
        <f>FACT_ORDERS[[#This Row],[TotalAmountWithDiscount]]+FACT_ORDERS[[#This Row],[DeliveryCost]]</f>
        <v>249.60000000000002</v>
      </c>
      <c r="R1274" s="35">
        <v>45465</v>
      </c>
      <c r="S1274" s="35" t="str">
        <f>IF(NETWORKDAYS(FACT_ORDERS[[#This Row],[Order-Date]], FACT_ORDERS[[#This Row],[ArrivalDate ]]) &gt; 10, "Late", "On Time")</f>
        <v>On Time</v>
      </c>
    </row>
    <row r="1275" spans="1:19" x14ac:dyDescent="0.3">
      <c r="A1275" s="12">
        <v>6273</v>
      </c>
      <c r="B1275" s="12">
        <v>244</v>
      </c>
      <c r="C1275" s="12">
        <v>10902</v>
      </c>
      <c r="D1275" s="12">
        <v>1274</v>
      </c>
      <c r="E1275" s="12" t="s">
        <v>243</v>
      </c>
      <c r="F1275" s="13">
        <v>45453</v>
      </c>
      <c r="G1275" s="26" t="s">
        <v>11896</v>
      </c>
      <c r="H1275" s="12">
        <v>55</v>
      </c>
      <c r="I1275" s="28">
        <f>VLOOKUP(B:B,DIM_PRODUCTS!A:F,5,FALSE)</f>
        <v>25</v>
      </c>
      <c r="J1275" s="28">
        <f>FACT_ORDERS[[#This Row],[ProductPrice]]*FACT_ORDERS[[#This Row],[Quantity]]</f>
        <v>1375</v>
      </c>
      <c r="K1275" s="12" t="str">
        <f>VLOOKUP(C:C,DIM_CUSTOMERS!A:G,7,FALSE)</f>
        <v>Italy</v>
      </c>
      <c r="L1275" s="30" cm="1">
        <f t="array" ref="L1275">_xlfn.IFS(
    AND(FACT_ORDERS[[#This Row],[DeliveryMehtod]]="shippment",FACT_ORDERS[[#This Row],[TotalAmount]]&gt;=200), 0,
    AND(FACT_ORDERS[[#This Row],[DeliveryMehtod]]="pickup"), 15,
    AND(FACT_ORDERS[[#This Row],[DeliveryMehtod]]="shippment",FACT_ORDERS[[#This Row],[TotalAmount]]&lt;200), 35
)</f>
        <v>15</v>
      </c>
      <c r="M1275" s="12" t="str" cm="1">
        <f t="array" ref="M1275">_xlfn.IFS(
    SUMIFS(FACT_ORDERS[TotalAmount], FACT_ORDERS[WD_CUSTOMERS],FACT_ORDERS[[#This Row],[WD_CUSTOMERS]])&gt;=15000, "VIP",
    SUMIFS(FACT_ORDERS[TotalAmount], FACT_ORDERS[WD_CUSTOMERS],FACT_ORDERS[[#This Row],[WD_CUSTOMERS]])&gt;=8000, "Premium",
    TRUE, "Regular"
)</f>
        <v>VIP</v>
      </c>
      <c r="N1275" s="32" cm="1">
        <f t="array" ref="N1275">_xlfn.IFS(
   FACT_ORDERS[[#This Row],[TypeOfClient]]="VIP", 0.2,
   FACT_ORDERS[[#This Row],[TypeOfClient]]="Premium", 0.1,
   TRUE, 0
)</f>
        <v>0.2</v>
      </c>
      <c r="O1275" s="31" cm="1">
        <f t="array" ref="O1275">_xlfn.IFS(
   FACT_ORDERS[[#This Row],[TotalAmount]]&gt;1500, 0.15,
   FACT_ORDERS[[#This Row],[TotalAmount]]&gt;1000, 0.1,
   FACT_ORDERS[[#This Row],[TotalAmount]]&gt;500, 0.05,
   TRUE, 0
)</f>
        <v>0.1</v>
      </c>
      <c r="P1275" s="28">
        <f xml:space="preserve"> FACT_ORDERS[[#This Row],[TotalAmount]] * (1 - (FACT_ORDERS[[#This Row],[ClientDiscount]] + FACT_ORDERS[[#This Row],[OrderDiscount]]) )</f>
        <v>962.49999999999989</v>
      </c>
      <c r="Q1275" s="28">
        <f>FACT_ORDERS[[#This Row],[TotalAmountWithDiscount]]+FACT_ORDERS[[#This Row],[DeliveryCost]]</f>
        <v>977.49999999999989</v>
      </c>
      <c r="R1275" s="35">
        <v>45463</v>
      </c>
      <c r="S1275" s="35" t="str">
        <f>IF(NETWORKDAYS(FACT_ORDERS[[#This Row],[Order-Date]], FACT_ORDERS[[#This Row],[ArrivalDate ]]) &gt; 10, "Late", "On Time")</f>
        <v>On Time</v>
      </c>
    </row>
    <row r="1276" spans="1:19" x14ac:dyDescent="0.3">
      <c r="A1276" s="12">
        <v>6274</v>
      </c>
      <c r="B1276" s="12">
        <v>230</v>
      </c>
      <c r="C1276" s="12">
        <v>10902</v>
      </c>
      <c r="D1276" s="12">
        <v>1275</v>
      </c>
      <c r="E1276" s="12" t="s">
        <v>244</v>
      </c>
      <c r="F1276" s="13">
        <v>45453</v>
      </c>
      <c r="G1276" s="26" t="s">
        <v>11897</v>
      </c>
      <c r="H1276" s="12">
        <v>16</v>
      </c>
      <c r="I1276" s="28">
        <f>VLOOKUP(B:B,DIM_PRODUCTS!A:F,5,FALSE)</f>
        <v>14</v>
      </c>
      <c r="J1276" s="28">
        <f>FACT_ORDERS[[#This Row],[ProductPrice]]*FACT_ORDERS[[#This Row],[Quantity]]</f>
        <v>224</v>
      </c>
      <c r="K1276" s="12" t="str">
        <f>VLOOKUP(C:C,DIM_CUSTOMERS!A:G,7,FALSE)</f>
        <v>Italy</v>
      </c>
      <c r="L1276" s="30" cm="1">
        <f t="array" ref="L1276">_xlfn.IFS(
    AND(FACT_ORDERS[[#This Row],[DeliveryMehtod]]="shippment",FACT_ORDERS[[#This Row],[TotalAmount]]&gt;=200), 0,
    AND(FACT_ORDERS[[#This Row],[DeliveryMehtod]]="pickup"), 15,
    AND(FACT_ORDERS[[#This Row],[DeliveryMehtod]]="shippment",FACT_ORDERS[[#This Row],[TotalAmount]]&lt;200), 35
)</f>
        <v>0</v>
      </c>
      <c r="M1276" s="12" t="str" cm="1">
        <f t="array" ref="M1276">_xlfn.IFS(
    SUMIFS(FACT_ORDERS[TotalAmount], FACT_ORDERS[WD_CUSTOMERS],FACT_ORDERS[[#This Row],[WD_CUSTOMERS]])&gt;=15000, "VIP",
    SUMIFS(FACT_ORDERS[TotalAmount], FACT_ORDERS[WD_CUSTOMERS],FACT_ORDERS[[#This Row],[WD_CUSTOMERS]])&gt;=8000, "Premium",
    TRUE, "Regular"
)</f>
        <v>VIP</v>
      </c>
      <c r="N1276" s="32" cm="1">
        <f t="array" ref="N1276">_xlfn.IFS(
   FACT_ORDERS[[#This Row],[TypeOfClient]]="VIP", 0.2,
   FACT_ORDERS[[#This Row],[TypeOfClient]]="Premium", 0.1,
   TRUE, 0
)</f>
        <v>0.2</v>
      </c>
      <c r="O1276" s="31" cm="1">
        <f t="array" ref="O1276">_xlfn.IFS(
   FACT_ORDERS[[#This Row],[TotalAmount]]&gt;1500, 0.15,
   FACT_ORDERS[[#This Row],[TotalAmount]]&gt;1000, 0.1,
   FACT_ORDERS[[#This Row],[TotalAmount]]&gt;500, 0.05,
   TRUE, 0
)</f>
        <v>0</v>
      </c>
      <c r="P1276" s="28">
        <f xml:space="preserve"> FACT_ORDERS[[#This Row],[TotalAmount]] * (1 - (FACT_ORDERS[[#This Row],[ClientDiscount]] + FACT_ORDERS[[#This Row],[OrderDiscount]]) )</f>
        <v>179.20000000000002</v>
      </c>
      <c r="Q1276" s="28">
        <f>FACT_ORDERS[[#This Row],[TotalAmountWithDiscount]]+FACT_ORDERS[[#This Row],[DeliveryCost]]</f>
        <v>179.20000000000002</v>
      </c>
      <c r="R1276" s="35">
        <v>45461</v>
      </c>
      <c r="S1276" s="35" t="str">
        <f>IF(NETWORKDAYS(FACT_ORDERS[[#This Row],[Order-Date]], FACT_ORDERS[[#This Row],[ArrivalDate ]]) &gt; 10, "Late", "On Time")</f>
        <v>On Time</v>
      </c>
    </row>
    <row r="1277" spans="1:19" x14ac:dyDescent="0.3">
      <c r="A1277" s="12">
        <v>6275</v>
      </c>
      <c r="B1277" s="12">
        <v>291</v>
      </c>
      <c r="C1277" s="12">
        <v>10902</v>
      </c>
      <c r="D1277" s="12">
        <v>1276</v>
      </c>
      <c r="E1277" s="12" t="s">
        <v>243</v>
      </c>
      <c r="F1277" s="13">
        <v>45499</v>
      </c>
      <c r="G1277" s="26" t="s">
        <v>11898</v>
      </c>
      <c r="H1277" s="12">
        <v>7</v>
      </c>
      <c r="I1277" s="28">
        <f>VLOOKUP(B:B,DIM_PRODUCTS!A:F,5,FALSE)</f>
        <v>6</v>
      </c>
      <c r="J1277" s="28">
        <f>FACT_ORDERS[[#This Row],[ProductPrice]]*FACT_ORDERS[[#This Row],[Quantity]]</f>
        <v>42</v>
      </c>
      <c r="K1277" s="12" t="str">
        <f>VLOOKUP(C:C,DIM_CUSTOMERS!A:G,7,FALSE)</f>
        <v>Italy</v>
      </c>
      <c r="L1277" s="30" cm="1">
        <f t="array" ref="L1277">_xlfn.IFS(
    AND(FACT_ORDERS[[#This Row],[DeliveryMehtod]]="shippment",FACT_ORDERS[[#This Row],[TotalAmount]]&gt;=200), 0,
    AND(FACT_ORDERS[[#This Row],[DeliveryMehtod]]="pickup"), 15,
    AND(FACT_ORDERS[[#This Row],[DeliveryMehtod]]="shippment",FACT_ORDERS[[#This Row],[TotalAmount]]&lt;200), 35
)</f>
        <v>15</v>
      </c>
      <c r="M1277" s="12" t="str" cm="1">
        <f t="array" ref="M1277">_xlfn.IFS(
    SUMIFS(FACT_ORDERS[TotalAmount], FACT_ORDERS[WD_CUSTOMERS],FACT_ORDERS[[#This Row],[WD_CUSTOMERS]])&gt;=15000, "VIP",
    SUMIFS(FACT_ORDERS[TotalAmount], FACT_ORDERS[WD_CUSTOMERS],FACT_ORDERS[[#This Row],[WD_CUSTOMERS]])&gt;=8000, "Premium",
    TRUE, "Regular"
)</f>
        <v>VIP</v>
      </c>
      <c r="N1277" s="32" cm="1">
        <f t="array" ref="N1277">_xlfn.IFS(
   FACT_ORDERS[[#This Row],[TypeOfClient]]="VIP", 0.2,
   FACT_ORDERS[[#This Row],[TypeOfClient]]="Premium", 0.1,
   TRUE, 0
)</f>
        <v>0.2</v>
      </c>
      <c r="O1277" s="31" cm="1">
        <f t="array" ref="O1277">_xlfn.IFS(
   FACT_ORDERS[[#This Row],[TotalAmount]]&gt;1500, 0.15,
   FACT_ORDERS[[#This Row],[TotalAmount]]&gt;1000, 0.1,
   FACT_ORDERS[[#This Row],[TotalAmount]]&gt;500, 0.05,
   TRUE, 0
)</f>
        <v>0</v>
      </c>
      <c r="P1277" s="28">
        <f xml:space="preserve"> FACT_ORDERS[[#This Row],[TotalAmount]] * (1 - (FACT_ORDERS[[#This Row],[ClientDiscount]] + FACT_ORDERS[[#This Row],[OrderDiscount]]) )</f>
        <v>33.6</v>
      </c>
      <c r="Q1277" s="28">
        <f>FACT_ORDERS[[#This Row],[TotalAmountWithDiscount]]+FACT_ORDERS[[#This Row],[DeliveryCost]]</f>
        <v>48.6</v>
      </c>
      <c r="R1277" s="35">
        <v>45509</v>
      </c>
      <c r="S1277" s="35" t="str">
        <f>IF(NETWORKDAYS(FACT_ORDERS[[#This Row],[Order-Date]], FACT_ORDERS[[#This Row],[ArrivalDate ]]) &gt; 10, "Late", "On Time")</f>
        <v>On Time</v>
      </c>
    </row>
    <row r="1278" spans="1:19" x14ac:dyDescent="0.3">
      <c r="A1278" s="12">
        <v>6276</v>
      </c>
      <c r="B1278" s="12">
        <v>227</v>
      </c>
      <c r="C1278" s="12">
        <v>10902</v>
      </c>
      <c r="D1278" s="12">
        <v>1277</v>
      </c>
      <c r="E1278" s="12" t="s">
        <v>243</v>
      </c>
      <c r="F1278" s="13">
        <v>45499</v>
      </c>
      <c r="G1278" s="26" t="s">
        <v>11899</v>
      </c>
      <c r="H1278" s="12">
        <v>36</v>
      </c>
      <c r="I1278" s="28">
        <f>VLOOKUP(B:B,DIM_PRODUCTS!A:F,5,FALSE)</f>
        <v>19</v>
      </c>
      <c r="J1278" s="28">
        <f>FACT_ORDERS[[#This Row],[ProductPrice]]*FACT_ORDERS[[#This Row],[Quantity]]</f>
        <v>684</v>
      </c>
      <c r="K1278" s="12" t="str">
        <f>VLOOKUP(C:C,DIM_CUSTOMERS!A:G,7,FALSE)</f>
        <v>Italy</v>
      </c>
      <c r="L1278" s="30" cm="1">
        <f t="array" ref="L1278">_xlfn.IFS(
    AND(FACT_ORDERS[[#This Row],[DeliveryMehtod]]="shippment",FACT_ORDERS[[#This Row],[TotalAmount]]&gt;=200), 0,
    AND(FACT_ORDERS[[#This Row],[DeliveryMehtod]]="pickup"), 15,
    AND(FACT_ORDERS[[#This Row],[DeliveryMehtod]]="shippment",FACT_ORDERS[[#This Row],[TotalAmount]]&lt;200), 35
)</f>
        <v>15</v>
      </c>
      <c r="M1278" s="12" t="str" cm="1">
        <f t="array" ref="M1278">_xlfn.IFS(
    SUMIFS(FACT_ORDERS[TotalAmount], FACT_ORDERS[WD_CUSTOMERS],FACT_ORDERS[[#This Row],[WD_CUSTOMERS]])&gt;=15000, "VIP",
    SUMIFS(FACT_ORDERS[TotalAmount], FACT_ORDERS[WD_CUSTOMERS],FACT_ORDERS[[#This Row],[WD_CUSTOMERS]])&gt;=8000, "Premium",
    TRUE, "Regular"
)</f>
        <v>VIP</v>
      </c>
      <c r="N1278" s="32" cm="1">
        <f t="array" ref="N1278">_xlfn.IFS(
   FACT_ORDERS[[#This Row],[TypeOfClient]]="VIP", 0.2,
   FACT_ORDERS[[#This Row],[TypeOfClient]]="Premium", 0.1,
   TRUE, 0
)</f>
        <v>0.2</v>
      </c>
      <c r="O1278" s="31" cm="1">
        <f t="array" ref="O1278">_xlfn.IFS(
   FACT_ORDERS[[#This Row],[TotalAmount]]&gt;1500, 0.15,
   FACT_ORDERS[[#This Row],[TotalAmount]]&gt;1000, 0.1,
   FACT_ORDERS[[#This Row],[TotalAmount]]&gt;500, 0.05,
   TRUE, 0
)</f>
        <v>0.05</v>
      </c>
      <c r="P1278" s="28">
        <f xml:space="preserve"> FACT_ORDERS[[#This Row],[TotalAmount]] * (1 - (FACT_ORDERS[[#This Row],[ClientDiscount]] + FACT_ORDERS[[#This Row],[OrderDiscount]]) )</f>
        <v>513</v>
      </c>
      <c r="Q1278" s="28">
        <f>FACT_ORDERS[[#This Row],[TotalAmountWithDiscount]]+FACT_ORDERS[[#This Row],[DeliveryCost]]</f>
        <v>528</v>
      </c>
      <c r="R1278" s="35">
        <v>45506</v>
      </c>
      <c r="S1278" s="35" t="str">
        <f>IF(NETWORKDAYS(FACT_ORDERS[[#This Row],[Order-Date]], FACT_ORDERS[[#This Row],[ArrivalDate ]]) &gt; 10, "Late", "On Time")</f>
        <v>On Time</v>
      </c>
    </row>
    <row r="1279" spans="1:19" x14ac:dyDescent="0.3">
      <c r="A1279" s="12">
        <v>6277</v>
      </c>
      <c r="B1279" s="12">
        <v>265</v>
      </c>
      <c r="C1279" s="12">
        <v>10902</v>
      </c>
      <c r="D1279" s="12">
        <v>1278</v>
      </c>
      <c r="E1279" s="12" t="s">
        <v>244</v>
      </c>
      <c r="F1279" s="13">
        <v>45499</v>
      </c>
      <c r="G1279" s="26" t="s">
        <v>11900</v>
      </c>
      <c r="H1279" s="12">
        <v>15</v>
      </c>
      <c r="I1279" s="28">
        <f>VLOOKUP(B:B,DIM_PRODUCTS!A:F,5,FALSE)</f>
        <v>13</v>
      </c>
      <c r="J1279" s="28">
        <f>FACT_ORDERS[[#This Row],[ProductPrice]]*FACT_ORDERS[[#This Row],[Quantity]]</f>
        <v>195</v>
      </c>
      <c r="K1279" s="12" t="str">
        <f>VLOOKUP(C:C,DIM_CUSTOMERS!A:G,7,FALSE)</f>
        <v>Italy</v>
      </c>
      <c r="L1279" s="30" cm="1">
        <f t="array" ref="L1279">_xlfn.IFS(
    AND(FACT_ORDERS[[#This Row],[DeliveryMehtod]]="shippment",FACT_ORDERS[[#This Row],[TotalAmount]]&gt;=200), 0,
    AND(FACT_ORDERS[[#This Row],[DeliveryMehtod]]="pickup"), 15,
    AND(FACT_ORDERS[[#This Row],[DeliveryMehtod]]="shippment",FACT_ORDERS[[#This Row],[TotalAmount]]&lt;200), 35
)</f>
        <v>35</v>
      </c>
      <c r="M1279" s="12" t="str" cm="1">
        <f t="array" ref="M1279">_xlfn.IFS(
    SUMIFS(FACT_ORDERS[TotalAmount], FACT_ORDERS[WD_CUSTOMERS],FACT_ORDERS[[#This Row],[WD_CUSTOMERS]])&gt;=15000, "VIP",
    SUMIFS(FACT_ORDERS[TotalAmount], FACT_ORDERS[WD_CUSTOMERS],FACT_ORDERS[[#This Row],[WD_CUSTOMERS]])&gt;=8000, "Premium",
    TRUE, "Regular"
)</f>
        <v>VIP</v>
      </c>
      <c r="N1279" s="32" cm="1">
        <f t="array" ref="N1279">_xlfn.IFS(
   FACT_ORDERS[[#This Row],[TypeOfClient]]="VIP", 0.2,
   FACT_ORDERS[[#This Row],[TypeOfClient]]="Premium", 0.1,
   TRUE, 0
)</f>
        <v>0.2</v>
      </c>
      <c r="O1279" s="31" cm="1">
        <f t="array" ref="O1279">_xlfn.IFS(
   FACT_ORDERS[[#This Row],[TotalAmount]]&gt;1500, 0.15,
   FACT_ORDERS[[#This Row],[TotalAmount]]&gt;1000, 0.1,
   FACT_ORDERS[[#This Row],[TotalAmount]]&gt;500, 0.05,
   TRUE, 0
)</f>
        <v>0</v>
      </c>
      <c r="P1279" s="28">
        <f xml:space="preserve"> FACT_ORDERS[[#This Row],[TotalAmount]] * (1 - (FACT_ORDERS[[#This Row],[ClientDiscount]] + FACT_ORDERS[[#This Row],[OrderDiscount]]) )</f>
        <v>156</v>
      </c>
      <c r="Q1279" s="28">
        <f>FACT_ORDERS[[#This Row],[TotalAmountWithDiscount]]+FACT_ORDERS[[#This Row],[DeliveryCost]]</f>
        <v>191</v>
      </c>
      <c r="R1279" s="35">
        <v>45510</v>
      </c>
      <c r="S1279" s="35" t="str">
        <f>IF(NETWORKDAYS(FACT_ORDERS[[#This Row],[Order-Date]], FACT_ORDERS[[#This Row],[ArrivalDate ]]) &gt; 10, "Late", "On Time")</f>
        <v>On Time</v>
      </c>
    </row>
    <row r="1280" spans="1:19" x14ac:dyDescent="0.3">
      <c r="A1280" s="12">
        <v>6278</v>
      </c>
      <c r="B1280" s="12">
        <v>244</v>
      </c>
      <c r="C1280" s="12">
        <v>10902</v>
      </c>
      <c r="D1280" s="12">
        <v>1279</v>
      </c>
      <c r="E1280" s="12" t="s">
        <v>244</v>
      </c>
      <c r="F1280" s="13">
        <v>45499</v>
      </c>
      <c r="G1280" s="26" t="s">
        <v>11901</v>
      </c>
      <c r="H1280" s="12">
        <v>43</v>
      </c>
      <c r="I1280" s="28">
        <f>VLOOKUP(B:B,DIM_PRODUCTS!A:F,5,FALSE)</f>
        <v>25</v>
      </c>
      <c r="J1280" s="28">
        <f>FACT_ORDERS[[#This Row],[ProductPrice]]*FACT_ORDERS[[#This Row],[Quantity]]</f>
        <v>1075</v>
      </c>
      <c r="K1280" s="12" t="str">
        <f>VLOOKUP(C:C,DIM_CUSTOMERS!A:G,7,FALSE)</f>
        <v>Italy</v>
      </c>
      <c r="L1280" s="30" cm="1">
        <f t="array" ref="L1280">_xlfn.IFS(
    AND(FACT_ORDERS[[#This Row],[DeliveryMehtod]]="shippment",FACT_ORDERS[[#This Row],[TotalAmount]]&gt;=200), 0,
    AND(FACT_ORDERS[[#This Row],[DeliveryMehtod]]="pickup"), 15,
    AND(FACT_ORDERS[[#This Row],[DeliveryMehtod]]="shippment",FACT_ORDERS[[#This Row],[TotalAmount]]&lt;200), 35
)</f>
        <v>0</v>
      </c>
      <c r="M1280" s="12" t="str" cm="1">
        <f t="array" ref="M1280">_xlfn.IFS(
    SUMIFS(FACT_ORDERS[TotalAmount], FACT_ORDERS[WD_CUSTOMERS],FACT_ORDERS[[#This Row],[WD_CUSTOMERS]])&gt;=15000, "VIP",
    SUMIFS(FACT_ORDERS[TotalAmount], FACT_ORDERS[WD_CUSTOMERS],FACT_ORDERS[[#This Row],[WD_CUSTOMERS]])&gt;=8000, "Premium",
    TRUE, "Regular"
)</f>
        <v>VIP</v>
      </c>
      <c r="N1280" s="32" cm="1">
        <f t="array" ref="N1280">_xlfn.IFS(
   FACT_ORDERS[[#This Row],[TypeOfClient]]="VIP", 0.2,
   FACT_ORDERS[[#This Row],[TypeOfClient]]="Premium", 0.1,
   TRUE, 0
)</f>
        <v>0.2</v>
      </c>
      <c r="O1280" s="31" cm="1">
        <f t="array" ref="O1280">_xlfn.IFS(
   FACT_ORDERS[[#This Row],[TotalAmount]]&gt;1500, 0.15,
   FACT_ORDERS[[#This Row],[TotalAmount]]&gt;1000, 0.1,
   FACT_ORDERS[[#This Row],[TotalAmount]]&gt;500, 0.05,
   TRUE, 0
)</f>
        <v>0.1</v>
      </c>
      <c r="P1280" s="28">
        <f xml:space="preserve"> FACT_ORDERS[[#This Row],[TotalAmount]] * (1 - (FACT_ORDERS[[#This Row],[ClientDiscount]] + FACT_ORDERS[[#This Row],[OrderDiscount]]) )</f>
        <v>752.5</v>
      </c>
      <c r="Q1280" s="28">
        <f>FACT_ORDERS[[#This Row],[TotalAmountWithDiscount]]+FACT_ORDERS[[#This Row],[DeliveryCost]]</f>
        <v>752.5</v>
      </c>
      <c r="R1280" s="35">
        <v>45506</v>
      </c>
      <c r="S1280" s="35" t="str">
        <f>IF(NETWORKDAYS(FACT_ORDERS[[#This Row],[Order-Date]], FACT_ORDERS[[#This Row],[ArrivalDate ]]) &gt; 10, "Late", "On Time")</f>
        <v>On Time</v>
      </c>
    </row>
    <row r="1281" spans="1:19" x14ac:dyDescent="0.3">
      <c r="A1281" s="12">
        <v>6279</v>
      </c>
      <c r="B1281" s="12">
        <v>230</v>
      </c>
      <c r="C1281" s="12">
        <v>10902</v>
      </c>
      <c r="D1281" s="12">
        <v>1280</v>
      </c>
      <c r="E1281" s="12" t="s">
        <v>243</v>
      </c>
      <c r="F1281" s="13">
        <v>45499</v>
      </c>
      <c r="G1281" s="26" t="s">
        <v>11902</v>
      </c>
      <c r="H1281" s="12">
        <v>22</v>
      </c>
      <c r="I1281" s="28">
        <f>VLOOKUP(B:B,DIM_PRODUCTS!A:F,5,FALSE)</f>
        <v>14</v>
      </c>
      <c r="J1281" s="28">
        <f>FACT_ORDERS[[#This Row],[ProductPrice]]*FACT_ORDERS[[#This Row],[Quantity]]</f>
        <v>308</v>
      </c>
      <c r="K1281" s="12" t="str">
        <f>VLOOKUP(C:C,DIM_CUSTOMERS!A:G,7,FALSE)</f>
        <v>Italy</v>
      </c>
      <c r="L1281" s="30" cm="1">
        <f t="array" ref="L1281">_xlfn.IFS(
    AND(FACT_ORDERS[[#This Row],[DeliveryMehtod]]="shippment",FACT_ORDERS[[#This Row],[TotalAmount]]&gt;=200), 0,
    AND(FACT_ORDERS[[#This Row],[DeliveryMehtod]]="pickup"), 15,
    AND(FACT_ORDERS[[#This Row],[DeliveryMehtod]]="shippment",FACT_ORDERS[[#This Row],[TotalAmount]]&lt;200), 35
)</f>
        <v>15</v>
      </c>
      <c r="M1281" s="12" t="str" cm="1">
        <f t="array" ref="M1281">_xlfn.IFS(
    SUMIFS(FACT_ORDERS[TotalAmount], FACT_ORDERS[WD_CUSTOMERS],FACT_ORDERS[[#This Row],[WD_CUSTOMERS]])&gt;=15000, "VIP",
    SUMIFS(FACT_ORDERS[TotalAmount], FACT_ORDERS[WD_CUSTOMERS],FACT_ORDERS[[#This Row],[WD_CUSTOMERS]])&gt;=8000, "Premium",
    TRUE, "Regular"
)</f>
        <v>VIP</v>
      </c>
      <c r="N1281" s="32" cm="1">
        <f t="array" ref="N1281">_xlfn.IFS(
   FACT_ORDERS[[#This Row],[TypeOfClient]]="VIP", 0.2,
   FACT_ORDERS[[#This Row],[TypeOfClient]]="Premium", 0.1,
   TRUE, 0
)</f>
        <v>0.2</v>
      </c>
      <c r="O1281" s="31" cm="1">
        <f t="array" ref="O1281">_xlfn.IFS(
   FACT_ORDERS[[#This Row],[TotalAmount]]&gt;1500, 0.15,
   FACT_ORDERS[[#This Row],[TotalAmount]]&gt;1000, 0.1,
   FACT_ORDERS[[#This Row],[TotalAmount]]&gt;500, 0.05,
   TRUE, 0
)</f>
        <v>0</v>
      </c>
      <c r="P1281" s="28">
        <f xml:space="preserve"> FACT_ORDERS[[#This Row],[TotalAmount]] * (1 - (FACT_ORDERS[[#This Row],[ClientDiscount]] + FACT_ORDERS[[#This Row],[OrderDiscount]]) )</f>
        <v>246.4</v>
      </c>
      <c r="Q1281" s="28">
        <f>FACT_ORDERS[[#This Row],[TotalAmountWithDiscount]]+FACT_ORDERS[[#This Row],[DeliveryCost]]</f>
        <v>261.39999999999998</v>
      </c>
      <c r="R1281" s="35">
        <v>45510</v>
      </c>
      <c r="S1281" s="35" t="str">
        <f>IF(NETWORKDAYS(FACT_ORDERS[[#This Row],[Order-Date]], FACT_ORDERS[[#This Row],[ArrivalDate ]]) &gt; 10, "Late", "On Time")</f>
        <v>On Time</v>
      </c>
    </row>
    <row r="1282" spans="1:19" x14ac:dyDescent="0.3">
      <c r="A1282" s="12">
        <v>6280</v>
      </c>
      <c r="B1282" s="12">
        <v>243</v>
      </c>
      <c r="C1282" s="12">
        <v>10653</v>
      </c>
      <c r="D1282" s="12">
        <v>1281</v>
      </c>
      <c r="E1282" s="12" t="s">
        <v>243</v>
      </c>
      <c r="F1282" s="13">
        <v>45442</v>
      </c>
      <c r="G1282" s="26" t="s">
        <v>11903</v>
      </c>
      <c r="H1282" s="12">
        <v>49</v>
      </c>
      <c r="I1282" s="28">
        <f>VLOOKUP(B:B,DIM_PRODUCTS!A:F,5,FALSE)</f>
        <v>22</v>
      </c>
      <c r="J1282" s="28">
        <f>FACT_ORDERS[[#This Row],[ProductPrice]]*FACT_ORDERS[[#This Row],[Quantity]]</f>
        <v>1078</v>
      </c>
      <c r="K1282" s="12" t="str">
        <f>VLOOKUP(C:C,DIM_CUSTOMERS!A:G,7,FALSE)</f>
        <v>Spain</v>
      </c>
      <c r="L1282" s="30" cm="1">
        <f t="array" ref="L1282">_xlfn.IFS(
    AND(FACT_ORDERS[[#This Row],[DeliveryMehtod]]="shippment",FACT_ORDERS[[#This Row],[TotalAmount]]&gt;=200), 0,
    AND(FACT_ORDERS[[#This Row],[DeliveryMehtod]]="pickup"), 15,
    AND(FACT_ORDERS[[#This Row],[DeliveryMehtod]]="shippment",FACT_ORDERS[[#This Row],[TotalAmount]]&lt;200), 35
)</f>
        <v>15</v>
      </c>
      <c r="M1282" s="12" t="str" cm="1">
        <f t="array" ref="M1282">_xlfn.IFS(
    SUMIFS(FACT_ORDERS[TotalAmount], FACT_ORDERS[WD_CUSTOMERS],FACT_ORDERS[[#This Row],[WD_CUSTOMERS]])&gt;=15000, "VIP",
    SUMIFS(FACT_ORDERS[TotalAmount], FACT_ORDERS[WD_CUSTOMERS],FACT_ORDERS[[#This Row],[WD_CUSTOMERS]])&gt;=8000, "Premium",
    TRUE, "Regular"
)</f>
        <v>Premium</v>
      </c>
      <c r="N1282" s="32" cm="1">
        <f t="array" ref="N1282">_xlfn.IFS(
   FACT_ORDERS[[#This Row],[TypeOfClient]]="VIP", 0.2,
   FACT_ORDERS[[#This Row],[TypeOfClient]]="Premium", 0.1,
   TRUE, 0
)</f>
        <v>0.1</v>
      </c>
      <c r="O1282" s="31" cm="1">
        <f t="array" ref="O1282">_xlfn.IFS(
   FACT_ORDERS[[#This Row],[TotalAmount]]&gt;1500, 0.15,
   FACT_ORDERS[[#This Row],[TotalAmount]]&gt;1000, 0.1,
   FACT_ORDERS[[#This Row],[TotalAmount]]&gt;500, 0.05,
   TRUE, 0
)</f>
        <v>0.1</v>
      </c>
      <c r="P1282" s="28">
        <f xml:space="preserve"> FACT_ORDERS[[#This Row],[TotalAmount]] * (1 - (FACT_ORDERS[[#This Row],[ClientDiscount]] + FACT_ORDERS[[#This Row],[OrderDiscount]]) )</f>
        <v>862.40000000000009</v>
      </c>
      <c r="Q1282" s="28">
        <f>FACT_ORDERS[[#This Row],[TotalAmountWithDiscount]]+FACT_ORDERS[[#This Row],[DeliveryCost]]</f>
        <v>877.40000000000009</v>
      </c>
      <c r="R1282" s="35">
        <v>45459</v>
      </c>
      <c r="S1282" s="35" t="str">
        <f>IF(NETWORKDAYS(FACT_ORDERS[[#This Row],[Order-Date]], FACT_ORDERS[[#This Row],[ArrivalDate ]]) &gt; 10, "Late", "On Time")</f>
        <v>Late</v>
      </c>
    </row>
    <row r="1283" spans="1:19" x14ac:dyDescent="0.3">
      <c r="A1283" s="12">
        <v>6281</v>
      </c>
      <c r="B1283" s="12">
        <v>243</v>
      </c>
      <c r="C1283" s="12">
        <v>10653</v>
      </c>
      <c r="D1283" s="12">
        <v>1282</v>
      </c>
      <c r="E1283" s="12" t="s">
        <v>243</v>
      </c>
      <c r="F1283" s="13">
        <v>45187</v>
      </c>
      <c r="G1283" s="26" t="s">
        <v>11904</v>
      </c>
      <c r="H1283" s="12">
        <v>31</v>
      </c>
      <c r="I1283" s="28">
        <f>VLOOKUP(B:B,DIM_PRODUCTS!A:F,5,FALSE)</f>
        <v>22</v>
      </c>
      <c r="J1283" s="28">
        <f>FACT_ORDERS[[#This Row],[ProductPrice]]*FACT_ORDERS[[#This Row],[Quantity]]</f>
        <v>682</v>
      </c>
      <c r="K1283" s="12" t="str">
        <f>VLOOKUP(C:C,DIM_CUSTOMERS!A:G,7,FALSE)</f>
        <v>Spain</v>
      </c>
      <c r="L1283" s="30" cm="1">
        <f t="array" ref="L1283">_xlfn.IFS(
    AND(FACT_ORDERS[[#This Row],[DeliveryMehtod]]="shippment",FACT_ORDERS[[#This Row],[TotalAmount]]&gt;=200), 0,
    AND(FACT_ORDERS[[#This Row],[DeliveryMehtod]]="pickup"), 15,
    AND(FACT_ORDERS[[#This Row],[DeliveryMehtod]]="shippment",FACT_ORDERS[[#This Row],[TotalAmount]]&lt;200), 35
)</f>
        <v>15</v>
      </c>
      <c r="M1283" s="12" t="str" cm="1">
        <f t="array" ref="M1283">_xlfn.IFS(
    SUMIFS(FACT_ORDERS[TotalAmount], FACT_ORDERS[WD_CUSTOMERS],FACT_ORDERS[[#This Row],[WD_CUSTOMERS]])&gt;=15000, "VIP",
    SUMIFS(FACT_ORDERS[TotalAmount], FACT_ORDERS[WD_CUSTOMERS],FACT_ORDERS[[#This Row],[WD_CUSTOMERS]])&gt;=8000, "Premium",
    TRUE, "Regular"
)</f>
        <v>Premium</v>
      </c>
      <c r="N1283" s="32" cm="1">
        <f t="array" ref="N1283">_xlfn.IFS(
   FACT_ORDERS[[#This Row],[TypeOfClient]]="VIP", 0.2,
   FACT_ORDERS[[#This Row],[TypeOfClient]]="Premium", 0.1,
   TRUE, 0
)</f>
        <v>0.1</v>
      </c>
      <c r="O1283" s="31" cm="1">
        <f t="array" ref="O1283">_xlfn.IFS(
   FACT_ORDERS[[#This Row],[TotalAmount]]&gt;1500, 0.15,
   FACT_ORDERS[[#This Row],[TotalAmount]]&gt;1000, 0.1,
   FACT_ORDERS[[#This Row],[TotalAmount]]&gt;500, 0.05,
   TRUE, 0
)</f>
        <v>0.05</v>
      </c>
      <c r="P1283" s="28">
        <f xml:space="preserve"> FACT_ORDERS[[#This Row],[TotalAmount]] * (1 - (FACT_ORDERS[[#This Row],[ClientDiscount]] + FACT_ORDERS[[#This Row],[OrderDiscount]]) )</f>
        <v>579.69999999999993</v>
      </c>
      <c r="Q1283" s="28">
        <f>FACT_ORDERS[[#This Row],[TotalAmountWithDiscount]]+FACT_ORDERS[[#This Row],[DeliveryCost]]</f>
        <v>594.69999999999993</v>
      </c>
      <c r="R1283" s="35">
        <v>45196</v>
      </c>
      <c r="S1283" s="35" t="str">
        <f>IF(NETWORKDAYS(FACT_ORDERS[[#This Row],[Order-Date]], FACT_ORDERS[[#This Row],[ArrivalDate ]]) &gt; 10, "Late", "On Time")</f>
        <v>On Time</v>
      </c>
    </row>
    <row r="1284" spans="1:19" x14ac:dyDescent="0.3">
      <c r="A1284" s="12">
        <v>6282</v>
      </c>
      <c r="B1284" s="12">
        <v>215</v>
      </c>
      <c r="C1284" s="12">
        <v>10653</v>
      </c>
      <c r="D1284" s="12">
        <v>1283</v>
      </c>
      <c r="E1284" s="12" t="s">
        <v>243</v>
      </c>
      <c r="F1284" s="13">
        <v>45187</v>
      </c>
      <c r="G1284" s="26" t="s">
        <v>4597</v>
      </c>
      <c r="H1284" s="12">
        <v>27</v>
      </c>
      <c r="I1284" s="28">
        <f>VLOOKUP(B:B,DIM_PRODUCTS!A:F,5,FALSE)</f>
        <v>41</v>
      </c>
      <c r="J1284" s="28">
        <f>FACT_ORDERS[[#This Row],[ProductPrice]]*FACT_ORDERS[[#This Row],[Quantity]]</f>
        <v>1107</v>
      </c>
      <c r="K1284" s="12" t="str">
        <f>VLOOKUP(C:C,DIM_CUSTOMERS!A:G,7,FALSE)</f>
        <v>Spain</v>
      </c>
      <c r="L1284" s="30" cm="1">
        <f t="array" ref="L1284">_xlfn.IFS(
    AND(FACT_ORDERS[[#This Row],[DeliveryMehtod]]="shippment",FACT_ORDERS[[#This Row],[TotalAmount]]&gt;=200), 0,
    AND(FACT_ORDERS[[#This Row],[DeliveryMehtod]]="pickup"), 15,
    AND(FACT_ORDERS[[#This Row],[DeliveryMehtod]]="shippment",FACT_ORDERS[[#This Row],[TotalAmount]]&lt;200), 35
)</f>
        <v>15</v>
      </c>
      <c r="M1284" s="12" t="str" cm="1">
        <f t="array" ref="M1284">_xlfn.IFS(
    SUMIFS(FACT_ORDERS[TotalAmount], FACT_ORDERS[WD_CUSTOMERS],FACT_ORDERS[[#This Row],[WD_CUSTOMERS]])&gt;=15000, "VIP",
    SUMIFS(FACT_ORDERS[TotalAmount], FACT_ORDERS[WD_CUSTOMERS],FACT_ORDERS[[#This Row],[WD_CUSTOMERS]])&gt;=8000, "Premium",
    TRUE, "Regular"
)</f>
        <v>Premium</v>
      </c>
      <c r="N1284" s="32" cm="1">
        <f t="array" ref="N1284">_xlfn.IFS(
   FACT_ORDERS[[#This Row],[TypeOfClient]]="VIP", 0.2,
   FACT_ORDERS[[#This Row],[TypeOfClient]]="Premium", 0.1,
   TRUE, 0
)</f>
        <v>0.1</v>
      </c>
      <c r="O1284" s="31" cm="1">
        <f t="array" ref="O1284">_xlfn.IFS(
   FACT_ORDERS[[#This Row],[TotalAmount]]&gt;1500, 0.15,
   FACT_ORDERS[[#This Row],[TotalAmount]]&gt;1000, 0.1,
   FACT_ORDERS[[#This Row],[TotalAmount]]&gt;500, 0.05,
   TRUE, 0
)</f>
        <v>0.1</v>
      </c>
      <c r="P1284" s="28">
        <f xml:space="preserve"> FACT_ORDERS[[#This Row],[TotalAmount]] * (1 - (FACT_ORDERS[[#This Row],[ClientDiscount]] + FACT_ORDERS[[#This Row],[OrderDiscount]]) )</f>
        <v>885.6</v>
      </c>
      <c r="Q1284" s="28">
        <f>FACT_ORDERS[[#This Row],[TotalAmountWithDiscount]]+FACT_ORDERS[[#This Row],[DeliveryCost]]</f>
        <v>900.6</v>
      </c>
      <c r="R1284" s="35">
        <v>45197</v>
      </c>
      <c r="S1284" s="35" t="str">
        <f>IF(NETWORKDAYS(FACT_ORDERS[[#This Row],[Order-Date]], FACT_ORDERS[[#This Row],[ArrivalDate ]]) &gt; 10, "Late", "On Time")</f>
        <v>On Time</v>
      </c>
    </row>
    <row r="1285" spans="1:19" x14ac:dyDescent="0.3">
      <c r="A1285" s="12">
        <v>6283</v>
      </c>
      <c r="B1285" s="12">
        <v>243</v>
      </c>
      <c r="C1285" s="12">
        <v>10653</v>
      </c>
      <c r="D1285" s="12">
        <v>1284</v>
      </c>
      <c r="E1285" s="12" t="s">
        <v>243</v>
      </c>
      <c r="F1285" s="13">
        <v>45485</v>
      </c>
      <c r="G1285" s="26" t="s">
        <v>11905</v>
      </c>
      <c r="H1285" s="12">
        <v>40</v>
      </c>
      <c r="I1285" s="28">
        <f>VLOOKUP(B:B,DIM_PRODUCTS!A:F,5,FALSE)</f>
        <v>22</v>
      </c>
      <c r="J1285" s="28">
        <f>FACT_ORDERS[[#This Row],[ProductPrice]]*FACT_ORDERS[[#This Row],[Quantity]]</f>
        <v>880</v>
      </c>
      <c r="K1285" s="12" t="str">
        <f>VLOOKUP(C:C,DIM_CUSTOMERS!A:G,7,FALSE)</f>
        <v>Spain</v>
      </c>
      <c r="L1285" s="30" cm="1">
        <f t="array" ref="L1285">_xlfn.IFS(
    AND(FACT_ORDERS[[#This Row],[DeliveryMehtod]]="shippment",FACT_ORDERS[[#This Row],[TotalAmount]]&gt;=200), 0,
    AND(FACT_ORDERS[[#This Row],[DeliveryMehtod]]="pickup"), 15,
    AND(FACT_ORDERS[[#This Row],[DeliveryMehtod]]="shippment",FACT_ORDERS[[#This Row],[TotalAmount]]&lt;200), 35
)</f>
        <v>15</v>
      </c>
      <c r="M1285" s="12" t="str" cm="1">
        <f t="array" ref="M1285">_xlfn.IFS(
    SUMIFS(FACT_ORDERS[TotalAmount], FACT_ORDERS[WD_CUSTOMERS],FACT_ORDERS[[#This Row],[WD_CUSTOMERS]])&gt;=15000, "VIP",
    SUMIFS(FACT_ORDERS[TotalAmount], FACT_ORDERS[WD_CUSTOMERS],FACT_ORDERS[[#This Row],[WD_CUSTOMERS]])&gt;=8000, "Premium",
    TRUE, "Regular"
)</f>
        <v>Premium</v>
      </c>
      <c r="N1285" s="32" cm="1">
        <f t="array" ref="N1285">_xlfn.IFS(
   FACT_ORDERS[[#This Row],[TypeOfClient]]="VIP", 0.2,
   FACT_ORDERS[[#This Row],[TypeOfClient]]="Premium", 0.1,
   TRUE, 0
)</f>
        <v>0.1</v>
      </c>
      <c r="O1285" s="31" cm="1">
        <f t="array" ref="O1285">_xlfn.IFS(
   FACT_ORDERS[[#This Row],[TotalAmount]]&gt;1500, 0.15,
   FACT_ORDERS[[#This Row],[TotalAmount]]&gt;1000, 0.1,
   FACT_ORDERS[[#This Row],[TotalAmount]]&gt;500, 0.05,
   TRUE, 0
)</f>
        <v>0.05</v>
      </c>
      <c r="P1285" s="28">
        <f xml:space="preserve"> FACT_ORDERS[[#This Row],[TotalAmount]] * (1 - (FACT_ORDERS[[#This Row],[ClientDiscount]] + FACT_ORDERS[[#This Row],[OrderDiscount]]) )</f>
        <v>748</v>
      </c>
      <c r="Q1285" s="28">
        <f>FACT_ORDERS[[#This Row],[TotalAmountWithDiscount]]+FACT_ORDERS[[#This Row],[DeliveryCost]]</f>
        <v>763</v>
      </c>
      <c r="R1285" s="35">
        <v>45494</v>
      </c>
      <c r="S1285" s="35" t="str">
        <f>IF(NETWORKDAYS(FACT_ORDERS[[#This Row],[Order-Date]], FACT_ORDERS[[#This Row],[ArrivalDate ]]) &gt; 10, "Late", "On Time")</f>
        <v>On Time</v>
      </c>
    </row>
    <row r="1286" spans="1:19" x14ac:dyDescent="0.3">
      <c r="A1286" s="12">
        <v>6284</v>
      </c>
      <c r="B1286" s="12">
        <v>215</v>
      </c>
      <c r="C1286" s="12">
        <v>10653</v>
      </c>
      <c r="D1286" s="12">
        <v>1285</v>
      </c>
      <c r="E1286" s="12" t="s">
        <v>244</v>
      </c>
      <c r="F1286" s="13">
        <v>45485</v>
      </c>
      <c r="G1286" s="26" t="s">
        <v>11906</v>
      </c>
      <c r="H1286" s="12">
        <v>34</v>
      </c>
      <c r="I1286" s="28">
        <f>VLOOKUP(B:B,DIM_PRODUCTS!A:F,5,FALSE)</f>
        <v>41</v>
      </c>
      <c r="J1286" s="28">
        <f>FACT_ORDERS[[#This Row],[ProductPrice]]*FACT_ORDERS[[#This Row],[Quantity]]</f>
        <v>1394</v>
      </c>
      <c r="K1286" s="12" t="str">
        <f>VLOOKUP(C:C,DIM_CUSTOMERS!A:G,7,FALSE)</f>
        <v>Spain</v>
      </c>
      <c r="L1286" s="30" cm="1">
        <f t="array" ref="L1286">_xlfn.IFS(
    AND(FACT_ORDERS[[#This Row],[DeliveryMehtod]]="shippment",FACT_ORDERS[[#This Row],[TotalAmount]]&gt;=200), 0,
    AND(FACT_ORDERS[[#This Row],[DeliveryMehtod]]="pickup"), 15,
    AND(FACT_ORDERS[[#This Row],[DeliveryMehtod]]="shippment",FACT_ORDERS[[#This Row],[TotalAmount]]&lt;200), 35
)</f>
        <v>0</v>
      </c>
      <c r="M1286" s="12" t="str" cm="1">
        <f t="array" ref="M1286">_xlfn.IFS(
    SUMIFS(FACT_ORDERS[TotalAmount], FACT_ORDERS[WD_CUSTOMERS],FACT_ORDERS[[#This Row],[WD_CUSTOMERS]])&gt;=15000, "VIP",
    SUMIFS(FACT_ORDERS[TotalAmount], FACT_ORDERS[WD_CUSTOMERS],FACT_ORDERS[[#This Row],[WD_CUSTOMERS]])&gt;=8000, "Premium",
    TRUE, "Regular"
)</f>
        <v>Premium</v>
      </c>
      <c r="N1286" s="32" cm="1">
        <f t="array" ref="N1286">_xlfn.IFS(
   FACT_ORDERS[[#This Row],[TypeOfClient]]="VIP", 0.2,
   FACT_ORDERS[[#This Row],[TypeOfClient]]="Premium", 0.1,
   TRUE, 0
)</f>
        <v>0.1</v>
      </c>
      <c r="O1286" s="31" cm="1">
        <f t="array" ref="O1286">_xlfn.IFS(
   FACT_ORDERS[[#This Row],[TotalAmount]]&gt;1500, 0.15,
   FACT_ORDERS[[#This Row],[TotalAmount]]&gt;1000, 0.1,
   FACT_ORDERS[[#This Row],[TotalAmount]]&gt;500, 0.05,
   TRUE, 0
)</f>
        <v>0.1</v>
      </c>
      <c r="P1286" s="28">
        <f xml:space="preserve"> FACT_ORDERS[[#This Row],[TotalAmount]] * (1 - (FACT_ORDERS[[#This Row],[ClientDiscount]] + FACT_ORDERS[[#This Row],[OrderDiscount]]) )</f>
        <v>1115.2</v>
      </c>
      <c r="Q1286" s="28">
        <f>FACT_ORDERS[[#This Row],[TotalAmountWithDiscount]]+FACT_ORDERS[[#This Row],[DeliveryCost]]</f>
        <v>1115.2</v>
      </c>
      <c r="R1286" s="35">
        <v>45493</v>
      </c>
      <c r="S1286" s="35" t="str">
        <f>IF(NETWORKDAYS(FACT_ORDERS[[#This Row],[Order-Date]], FACT_ORDERS[[#This Row],[ArrivalDate ]]) &gt; 10, "Late", "On Time")</f>
        <v>On Time</v>
      </c>
    </row>
    <row r="1287" spans="1:19" x14ac:dyDescent="0.3">
      <c r="A1287" s="12">
        <v>6285</v>
      </c>
      <c r="B1287" s="12">
        <v>243</v>
      </c>
      <c r="C1287" s="12">
        <v>10653</v>
      </c>
      <c r="D1287" s="12">
        <v>1286</v>
      </c>
      <c r="E1287" s="12" t="s">
        <v>244</v>
      </c>
      <c r="F1287" s="13">
        <v>45502</v>
      </c>
      <c r="G1287" s="26" t="s">
        <v>11907</v>
      </c>
      <c r="H1287" s="12">
        <v>42</v>
      </c>
      <c r="I1287" s="28">
        <f>VLOOKUP(B:B,DIM_PRODUCTS!A:F,5,FALSE)</f>
        <v>22</v>
      </c>
      <c r="J1287" s="28">
        <f>FACT_ORDERS[[#This Row],[ProductPrice]]*FACT_ORDERS[[#This Row],[Quantity]]</f>
        <v>924</v>
      </c>
      <c r="K1287" s="12" t="str">
        <f>VLOOKUP(C:C,DIM_CUSTOMERS!A:G,7,FALSE)</f>
        <v>Spain</v>
      </c>
      <c r="L1287" s="30" cm="1">
        <f t="array" ref="L1287">_xlfn.IFS(
    AND(FACT_ORDERS[[#This Row],[DeliveryMehtod]]="shippment",FACT_ORDERS[[#This Row],[TotalAmount]]&gt;=200), 0,
    AND(FACT_ORDERS[[#This Row],[DeliveryMehtod]]="pickup"), 15,
    AND(FACT_ORDERS[[#This Row],[DeliveryMehtod]]="shippment",FACT_ORDERS[[#This Row],[TotalAmount]]&lt;200), 35
)</f>
        <v>0</v>
      </c>
      <c r="M1287" s="12" t="str" cm="1">
        <f t="array" ref="M1287">_xlfn.IFS(
    SUMIFS(FACT_ORDERS[TotalAmount], FACT_ORDERS[WD_CUSTOMERS],FACT_ORDERS[[#This Row],[WD_CUSTOMERS]])&gt;=15000, "VIP",
    SUMIFS(FACT_ORDERS[TotalAmount], FACT_ORDERS[WD_CUSTOMERS],FACT_ORDERS[[#This Row],[WD_CUSTOMERS]])&gt;=8000, "Premium",
    TRUE, "Regular"
)</f>
        <v>Premium</v>
      </c>
      <c r="N1287" s="32" cm="1">
        <f t="array" ref="N1287">_xlfn.IFS(
   FACT_ORDERS[[#This Row],[TypeOfClient]]="VIP", 0.2,
   FACT_ORDERS[[#This Row],[TypeOfClient]]="Premium", 0.1,
   TRUE, 0
)</f>
        <v>0.1</v>
      </c>
      <c r="O1287" s="31" cm="1">
        <f t="array" ref="O1287">_xlfn.IFS(
   FACT_ORDERS[[#This Row],[TotalAmount]]&gt;1500, 0.15,
   FACT_ORDERS[[#This Row],[TotalAmount]]&gt;1000, 0.1,
   FACT_ORDERS[[#This Row],[TotalAmount]]&gt;500, 0.05,
   TRUE, 0
)</f>
        <v>0.05</v>
      </c>
      <c r="P1287" s="28">
        <f xml:space="preserve"> FACT_ORDERS[[#This Row],[TotalAmount]] * (1 - (FACT_ORDERS[[#This Row],[ClientDiscount]] + FACT_ORDERS[[#This Row],[OrderDiscount]]) )</f>
        <v>785.4</v>
      </c>
      <c r="Q1287" s="28">
        <f>FACT_ORDERS[[#This Row],[TotalAmountWithDiscount]]+FACT_ORDERS[[#This Row],[DeliveryCost]]</f>
        <v>785.4</v>
      </c>
      <c r="R1287" s="35">
        <v>45510</v>
      </c>
      <c r="S1287" s="35" t="str">
        <f>IF(NETWORKDAYS(FACT_ORDERS[[#This Row],[Order-Date]], FACT_ORDERS[[#This Row],[ArrivalDate ]]) &gt; 10, "Late", "On Time")</f>
        <v>On Time</v>
      </c>
    </row>
    <row r="1288" spans="1:19" x14ac:dyDescent="0.3">
      <c r="A1288" s="12">
        <v>6286</v>
      </c>
      <c r="B1288" s="12">
        <v>215</v>
      </c>
      <c r="C1288" s="12">
        <v>10653</v>
      </c>
      <c r="D1288" s="12">
        <v>1287</v>
      </c>
      <c r="E1288" s="12" t="s">
        <v>244</v>
      </c>
      <c r="F1288" s="13">
        <v>45502</v>
      </c>
      <c r="G1288" s="26" t="s">
        <v>3539</v>
      </c>
      <c r="H1288" s="12">
        <v>33</v>
      </c>
      <c r="I1288" s="28">
        <f>VLOOKUP(B:B,DIM_PRODUCTS!A:F,5,FALSE)</f>
        <v>41</v>
      </c>
      <c r="J1288" s="28">
        <f>FACT_ORDERS[[#This Row],[ProductPrice]]*FACT_ORDERS[[#This Row],[Quantity]]</f>
        <v>1353</v>
      </c>
      <c r="K1288" s="12" t="str">
        <f>VLOOKUP(C:C,DIM_CUSTOMERS!A:G,7,FALSE)</f>
        <v>Spain</v>
      </c>
      <c r="L1288" s="30" cm="1">
        <f t="array" ref="L1288">_xlfn.IFS(
    AND(FACT_ORDERS[[#This Row],[DeliveryMehtod]]="shippment",FACT_ORDERS[[#This Row],[TotalAmount]]&gt;=200), 0,
    AND(FACT_ORDERS[[#This Row],[DeliveryMehtod]]="pickup"), 15,
    AND(FACT_ORDERS[[#This Row],[DeliveryMehtod]]="shippment",FACT_ORDERS[[#This Row],[TotalAmount]]&lt;200), 35
)</f>
        <v>0</v>
      </c>
      <c r="M1288" s="12" t="str" cm="1">
        <f t="array" ref="M1288">_xlfn.IFS(
    SUMIFS(FACT_ORDERS[TotalAmount], FACT_ORDERS[WD_CUSTOMERS],FACT_ORDERS[[#This Row],[WD_CUSTOMERS]])&gt;=15000, "VIP",
    SUMIFS(FACT_ORDERS[TotalAmount], FACT_ORDERS[WD_CUSTOMERS],FACT_ORDERS[[#This Row],[WD_CUSTOMERS]])&gt;=8000, "Premium",
    TRUE, "Regular"
)</f>
        <v>Premium</v>
      </c>
      <c r="N1288" s="32" cm="1">
        <f t="array" ref="N1288">_xlfn.IFS(
   FACT_ORDERS[[#This Row],[TypeOfClient]]="VIP", 0.2,
   FACT_ORDERS[[#This Row],[TypeOfClient]]="Premium", 0.1,
   TRUE, 0
)</f>
        <v>0.1</v>
      </c>
      <c r="O1288" s="31" cm="1">
        <f t="array" ref="O1288">_xlfn.IFS(
   FACT_ORDERS[[#This Row],[TotalAmount]]&gt;1500, 0.15,
   FACT_ORDERS[[#This Row],[TotalAmount]]&gt;1000, 0.1,
   FACT_ORDERS[[#This Row],[TotalAmount]]&gt;500, 0.05,
   TRUE, 0
)</f>
        <v>0.1</v>
      </c>
      <c r="P1288" s="28">
        <f xml:space="preserve"> FACT_ORDERS[[#This Row],[TotalAmount]] * (1 - (FACT_ORDERS[[#This Row],[ClientDiscount]] + FACT_ORDERS[[#This Row],[OrderDiscount]]) )</f>
        <v>1082.4000000000001</v>
      </c>
      <c r="Q1288" s="28">
        <f>FACT_ORDERS[[#This Row],[TotalAmountWithDiscount]]+FACT_ORDERS[[#This Row],[DeliveryCost]]</f>
        <v>1082.4000000000001</v>
      </c>
      <c r="R1288" s="35">
        <v>45513</v>
      </c>
      <c r="S1288" s="35" t="str">
        <f>IF(NETWORKDAYS(FACT_ORDERS[[#This Row],[Order-Date]], FACT_ORDERS[[#This Row],[ArrivalDate ]]) &gt; 10, "Late", "On Time")</f>
        <v>On Time</v>
      </c>
    </row>
    <row r="1289" spans="1:19" x14ac:dyDescent="0.3">
      <c r="A1289" s="12">
        <v>6287</v>
      </c>
      <c r="B1289" s="12">
        <v>297</v>
      </c>
      <c r="C1289" s="12">
        <v>10411</v>
      </c>
      <c r="D1289" s="12">
        <v>1288</v>
      </c>
      <c r="E1289" s="12" t="s">
        <v>244</v>
      </c>
      <c r="F1289" s="13">
        <v>45542</v>
      </c>
      <c r="G1289" s="26" t="s">
        <v>11908</v>
      </c>
      <c r="H1289" s="12">
        <v>30</v>
      </c>
      <c r="I1289" s="28">
        <f>VLOOKUP(B:B,DIM_PRODUCTS!A:F,5,FALSE)</f>
        <v>7</v>
      </c>
      <c r="J1289" s="28">
        <f>FACT_ORDERS[[#This Row],[ProductPrice]]*FACT_ORDERS[[#This Row],[Quantity]]</f>
        <v>210</v>
      </c>
      <c r="K1289" s="12" t="str">
        <f>VLOOKUP(C:C,DIM_CUSTOMERS!A:G,7,FALSE)</f>
        <v>USA</v>
      </c>
      <c r="L1289" s="30" cm="1">
        <f t="array" ref="L1289">_xlfn.IFS(
    AND(FACT_ORDERS[[#This Row],[DeliveryMehtod]]="shippment",FACT_ORDERS[[#This Row],[TotalAmount]]&gt;=200), 0,
    AND(FACT_ORDERS[[#This Row],[DeliveryMehtod]]="pickup"), 15,
    AND(FACT_ORDERS[[#This Row],[DeliveryMehtod]]="shippment",FACT_ORDERS[[#This Row],[TotalAmount]]&lt;200), 35
)</f>
        <v>0</v>
      </c>
      <c r="M1289" s="12" t="str" cm="1">
        <f t="array" ref="M1289">_xlfn.IFS(
    SUMIFS(FACT_ORDERS[TotalAmount], FACT_ORDERS[WD_CUSTOMERS],FACT_ORDERS[[#This Row],[WD_CUSTOMERS]])&gt;=15000, "VIP",
    SUMIFS(FACT_ORDERS[TotalAmount], FACT_ORDERS[WD_CUSTOMERS],FACT_ORDERS[[#This Row],[WD_CUSTOMERS]])&gt;=8000, "Premium",
    TRUE, "Regular"
)</f>
        <v>Premium</v>
      </c>
      <c r="N1289" s="32" cm="1">
        <f t="array" ref="N1289">_xlfn.IFS(
   FACT_ORDERS[[#This Row],[TypeOfClient]]="VIP", 0.2,
   FACT_ORDERS[[#This Row],[TypeOfClient]]="Premium", 0.1,
   TRUE, 0
)</f>
        <v>0.1</v>
      </c>
      <c r="O1289" s="31" cm="1">
        <f t="array" ref="O1289">_xlfn.IFS(
   FACT_ORDERS[[#This Row],[TotalAmount]]&gt;1500, 0.15,
   FACT_ORDERS[[#This Row],[TotalAmount]]&gt;1000, 0.1,
   FACT_ORDERS[[#This Row],[TotalAmount]]&gt;500, 0.05,
   TRUE, 0
)</f>
        <v>0</v>
      </c>
      <c r="P1289" s="28">
        <f xml:space="preserve"> FACT_ORDERS[[#This Row],[TotalAmount]] * (1 - (FACT_ORDERS[[#This Row],[ClientDiscount]] + FACT_ORDERS[[#This Row],[OrderDiscount]]) )</f>
        <v>189</v>
      </c>
      <c r="Q1289" s="28">
        <f>FACT_ORDERS[[#This Row],[TotalAmountWithDiscount]]+FACT_ORDERS[[#This Row],[DeliveryCost]]</f>
        <v>189</v>
      </c>
      <c r="R1289" s="35">
        <v>45551</v>
      </c>
      <c r="S1289" s="35" t="str">
        <f>IF(NETWORKDAYS(FACT_ORDERS[[#This Row],[Order-Date]], FACT_ORDERS[[#This Row],[ArrivalDate ]]) &gt; 10, "Late", "On Time")</f>
        <v>On Time</v>
      </c>
    </row>
    <row r="1290" spans="1:19" x14ac:dyDescent="0.3">
      <c r="A1290" s="12">
        <v>6288</v>
      </c>
      <c r="B1290" s="12">
        <v>297</v>
      </c>
      <c r="C1290" s="12">
        <v>10411</v>
      </c>
      <c r="D1290" s="12">
        <v>1289</v>
      </c>
      <c r="E1290" s="12" t="s">
        <v>243</v>
      </c>
      <c r="F1290" s="13">
        <v>45437</v>
      </c>
      <c r="G1290" s="26" t="s">
        <v>11909</v>
      </c>
      <c r="H1290" s="12">
        <v>29</v>
      </c>
      <c r="I1290" s="28">
        <f>VLOOKUP(B:B,DIM_PRODUCTS!A:F,5,FALSE)</f>
        <v>7</v>
      </c>
      <c r="J1290" s="28">
        <f>FACT_ORDERS[[#This Row],[ProductPrice]]*FACT_ORDERS[[#This Row],[Quantity]]</f>
        <v>203</v>
      </c>
      <c r="K1290" s="12" t="str">
        <f>VLOOKUP(C:C,DIM_CUSTOMERS!A:G,7,FALSE)</f>
        <v>USA</v>
      </c>
      <c r="L1290" s="30" cm="1">
        <f t="array" ref="L1290">_xlfn.IFS(
    AND(FACT_ORDERS[[#This Row],[DeliveryMehtod]]="shippment",FACT_ORDERS[[#This Row],[TotalAmount]]&gt;=200), 0,
    AND(FACT_ORDERS[[#This Row],[DeliveryMehtod]]="pickup"), 15,
    AND(FACT_ORDERS[[#This Row],[DeliveryMehtod]]="shippment",FACT_ORDERS[[#This Row],[TotalAmount]]&lt;200), 35
)</f>
        <v>15</v>
      </c>
      <c r="M1290" s="12" t="str" cm="1">
        <f t="array" ref="M1290">_xlfn.IFS(
    SUMIFS(FACT_ORDERS[TotalAmount], FACT_ORDERS[WD_CUSTOMERS],FACT_ORDERS[[#This Row],[WD_CUSTOMERS]])&gt;=15000, "VIP",
    SUMIFS(FACT_ORDERS[TotalAmount], FACT_ORDERS[WD_CUSTOMERS],FACT_ORDERS[[#This Row],[WD_CUSTOMERS]])&gt;=8000, "Premium",
    TRUE, "Regular"
)</f>
        <v>Premium</v>
      </c>
      <c r="N1290" s="32" cm="1">
        <f t="array" ref="N1290">_xlfn.IFS(
   FACT_ORDERS[[#This Row],[TypeOfClient]]="VIP", 0.2,
   FACT_ORDERS[[#This Row],[TypeOfClient]]="Premium", 0.1,
   TRUE, 0
)</f>
        <v>0.1</v>
      </c>
      <c r="O1290" s="31" cm="1">
        <f t="array" ref="O1290">_xlfn.IFS(
   FACT_ORDERS[[#This Row],[TotalAmount]]&gt;1500, 0.15,
   FACT_ORDERS[[#This Row],[TotalAmount]]&gt;1000, 0.1,
   FACT_ORDERS[[#This Row],[TotalAmount]]&gt;500, 0.05,
   TRUE, 0
)</f>
        <v>0</v>
      </c>
      <c r="P1290" s="28">
        <f xml:space="preserve"> FACT_ORDERS[[#This Row],[TotalAmount]] * (1 - (FACT_ORDERS[[#This Row],[ClientDiscount]] + FACT_ORDERS[[#This Row],[OrderDiscount]]) )</f>
        <v>182.70000000000002</v>
      </c>
      <c r="Q1290" s="28">
        <f>FACT_ORDERS[[#This Row],[TotalAmountWithDiscount]]+FACT_ORDERS[[#This Row],[DeliveryCost]]</f>
        <v>197.70000000000002</v>
      </c>
      <c r="R1290" s="35">
        <v>45444</v>
      </c>
      <c r="S1290" s="35" t="str">
        <f>IF(NETWORKDAYS(FACT_ORDERS[[#This Row],[Order-Date]], FACT_ORDERS[[#This Row],[ArrivalDate ]]) &gt; 10, "Late", "On Time")</f>
        <v>On Time</v>
      </c>
    </row>
    <row r="1291" spans="1:19" x14ac:dyDescent="0.3">
      <c r="A1291" s="12">
        <v>6289</v>
      </c>
      <c r="B1291" s="12">
        <v>284</v>
      </c>
      <c r="C1291" s="12">
        <v>10411</v>
      </c>
      <c r="D1291" s="12">
        <v>1290</v>
      </c>
      <c r="E1291" s="12" t="s">
        <v>244</v>
      </c>
      <c r="F1291" s="13">
        <v>45437</v>
      </c>
      <c r="G1291" s="26" t="s">
        <v>11910</v>
      </c>
      <c r="H1291" s="12">
        <v>41</v>
      </c>
      <c r="I1291" s="28">
        <f>VLOOKUP(B:B,DIM_PRODUCTS!A:F,5,FALSE)</f>
        <v>32</v>
      </c>
      <c r="J1291" s="28">
        <f>FACT_ORDERS[[#This Row],[ProductPrice]]*FACT_ORDERS[[#This Row],[Quantity]]</f>
        <v>1312</v>
      </c>
      <c r="K1291" s="12" t="str">
        <f>VLOOKUP(C:C,DIM_CUSTOMERS!A:G,7,FALSE)</f>
        <v>USA</v>
      </c>
      <c r="L1291" s="30" cm="1">
        <f t="array" ref="L1291">_xlfn.IFS(
    AND(FACT_ORDERS[[#This Row],[DeliveryMehtod]]="shippment",FACT_ORDERS[[#This Row],[TotalAmount]]&gt;=200), 0,
    AND(FACT_ORDERS[[#This Row],[DeliveryMehtod]]="pickup"), 15,
    AND(FACT_ORDERS[[#This Row],[DeliveryMehtod]]="shippment",FACT_ORDERS[[#This Row],[TotalAmount]]&lt;200), 35
)</f>
        <v>0</v>
      </c>
      <c r="M1291" s="12" t="str" cm="1">
        <f t="array" ref="M1291">_xlfn.IFS(
    SUMIFS(FACT_ORDERS[TotalAmount], FACT_ORDERS[WD_CUSTOMERS],FACT_ORDERS[[#This Row],[WD_CUSTOMERS]])&gt;=15000, "VIP",
    SUMIFS(FACT_ORDERS[TotalAmount], FACT_ORDERS[WD_CUSTOMERS],FACT_ORDERS[[#This Row],[WD_CUSTOMERS]])&gt;=8000, "Premium",
    TRUE, "Regular"
)</f>
        <v>Premium</v>
      </c>
      <c r="N1291" s="32" cm="1">
        <f t="array" ref="N1291">_xlfn.IFS(
   FACT_ORDERS[[#This Row],[TypeOfClient]]="VIP", 0.2,
   FACT_ORDERS[[#This Row],[TypeOfClient]]="Premium", 0.1,
   TRUE, 0
)</f>
        <v>0.1</v>
      </c>
      <c r="O1291" s="31" cm="1">
        <f t="array" ref="O1291">_xlfn.IFS(
   FACT_ORDERS[[#This Row],[TotalAmount]]&gt;1500, 0.15,
   FACT_ORDERS[[#This Row],[TotalAmount]]&gt;1000, 0.1,
   FACT_ORDERS[[#This Row],[TotalAmount]]&gt;500, 0.05,
   TRUE, 0
)</f>
        <v>0.1</v>
      </c>
      <c r="P1291" s="28">
        <f xml:space="preserve"> FACT_ORDERS[[#This Row],[TotalAmount]] * (1 - (FACT_ORDERS[[#This Row],[ClientDiscount]] + FACT_ORDERS[[#This Row],[OrderDiscount]]) )</f>
        <v>1049.6000000000001</v>
      </c>
      <c r="Q1291" s="28">
        <f>FACT_ORDERS[[#This Row],[TotalAmountWithDiscount]]+FACT_ORDERS[[#This Row],[DeliveryCost]]</f>
        <v>1049.6000000000001</v>
      </c>
      <c r="R1291" s="35">
        <v>45448</v>
      </c>
      <c r="S1291" s="35" t="str">
        <f>IF(NETWORKDAYS(FACT_ORDERS[[#This Row],[Order-Date]], FACT_ORDERS[[#This Row],[ArrivalDate ]]) &gt; 10, "Late", "On Time")</f>
        <v>On Time</v>
      </c>
    </row>
    <row r="1292" spans="1:19" x14ac:dyDescent="0.3">
      <c r="A1292" s="12">
        <v>6290</v>
      </c>
      <c r="B1292" s="12">
        <v>297</v>
      </c>
      <c r="C1292" s="12">
        <v>10411</v>
      </c>
      <c r="D1292" s="12">
        <v>1291</v>
      </c>
      <c r="E1292" s="12" t="s">
        <v>244</v>
      </c>
      <c r="F1292" s="13">
        <v>45408</v>
      </c>
      <c r="G1292" s="26" t="s">
        <v>4196</v>
      </c>
      <c r="H1292" s="12">
        <v>27</v>
      </c>
      <c r="I1292" s="28">
        <f>VLOOKUP(B:B,DIM_PRODUCTS!A:F,5,FALSE)</f>
        <v>7</v>
      </c>
      <c r="J1292" s="28">
        <f>FACT_ORDERS[[#This Row],[ProductPrice]]*FACT_ORDERS[[#This Row],[Quantity]]</f>
        <v>189</v>
      </c>
      <c r="K1292" s="12" t="str">
        <f>VLOOKUP(C:C,DIM_CUSTOMERS!A:G,7,FALSE)</f>
        <v>USA</v>
      </c>
      <c r="L1292" s="30" cm="1">
        <f t="array" ref="L1292">_xlfn.IFS(
    AND(FACT_ORDERS[[#This Row],[DeliveryMehtod]]="shippment",FACT_ORDERS[[#This Row],[TotalAmount]]&gt;=200), 0,
    AND(FACT_ORDERS[[#This Row],[DeliveryMehtod]]="pickup"), 15,
    AND(FACT_ORDERS[[#This Row],[DeliveryMehtod]]="shippment",FACT_ORDERS[[#This Row],[TotalAmount]]&lt;200), 35
)</f>
        <v>35</v>
      </c>
      <c r="M1292" s="12" t="str" cm="1">
        <f t="array" ref="M1292">_xlfn.IFS(
    SUMIFS(FACT_ORDERS[TotalAmount], FACT_ORDERS[WD_CUSTOMERS],FACT_ORDERS[[#This Row],[WD_CUSTOMERS]])&gt;=15000, "VIP",
    SUMIFS(FACT_ORDERS[TotalAmount], FACT_ORDERS[WD_CUSTOMERS],FACT_ORDERS[[#This Row],[WD_CUSTOMERS]])&gt;=8000, "Premium",
    TRUE, "Regular"
)</f>
        <v>Premium</v>
      </c>
      <c r="N1292" s="32" cm="1">
        <f t="array" ref="N1292">_xlfn.IFS(
   FACT_ORDERS[[#This Row],[TypeOfClient]]="VIP", 0.2,
   FACT_ORDERS[[#This Row],[TypeOfClient]]="Premium", 0.1,
   TRUE, 0
)</f>
        <v>0.1</v>
      </c>
      <c r="O1292" s="31" cm="1">
        <f t="array" ref="O1292">_xlfn.IFS(
   FACT_ORDERS[[#This Row],[TotalAmount]]&gt;1500, 0.15,
   FACT_ORDERS[[#This Row],[TotalAmount]]&gt;1000, 0.1,
   FACT_ORDERS[[#This Row],[TotalAmount]]&gt;500, 0.05,
   TRUE, 0
)</f>
        <v>0</v>
      </c>
      <c r="P1292" s="28">
        <f xml:space="preserve"> FACT_ORDERS[[#This Row],[TotalAmount]] * (1 - (FACT_ORDERS[[#This Row],[ClientDiscount]] + FACT_ORDERS[[#This Row],[OrderDiscount]]) )</f>
        <v>170.1</v>
      </c>
      <c r="Q1292" s="28">
        <f>FACT_ORDERS[[#This Row],[TotalAmountWithDiscount]]+FACT_ORDERS[[#This Row],[DeliveryCost]]</f>
        <v>205.1</v>
      </c>
      <c r="R1292" s="35">
        <v>45419</v>
      </c>
      <c r="S1292" s="35" t="str">
        <f>IF(NETWORKDAYS(FACT_ORDERS[[#This Row],[Order-Date]], FACT_ORDERS[[#This Row],[ArrivalDate ]]) &gt; 10, "Late", "On Time")</f>
        <v>On Time</v>
      </c>
    </row>
    <row r="1293" spans="1:19" x14ac:dyDescent="0.3">
      <c r="A1293" s="12">
        <v>6291</v>
      </c>
      <c r="B1293" s="12">
        <v>284</v>
      </c>
      <c r="C1293" s="12">
        <v>10411</v>
      </c>
      <c r="D1293" s="12">
        <v>1292</v>
      </c>
      <c r="E1293" s="12" t="s">
        <v>244</v>
      </c>
      <c r="F1293" s="13">
        <v>45408</v>
      </c>
      <c r="G1293" s="26" t="s">
        <v>11911</v>
      </c>
      <c r="H1293" s="12">
        <v>31</v>
      </c>
      <c r="I1293" s="28">
        <f>VLOOKUP(B:B,DIM_PRODUCTS!A:F,5,FALSE)</f>
        <v>32</v>
      </c>
      <c r="J1293" s="28">
        <f>FACT_ORDERS[[#This Row],[ProductPrice]]*FACT_ORDERS[[#This Row],[Quantity]]</f>
        <v>992</v>
      </c>
      <c r="K1293" s="12" t="str">
        <f>VLOOKUP(C:C,DIM_CUSTOMERS!A:G,7,FALSE)</f>
        <v>USA</v>
      </c>
      <c r="L1293" s="30" cm="1">
        <f t="array" ref="L1293">_xlfn.IFS(
    AND(FACT_ORDERS[[#This Row],[DeliveryMehtod]]="shippment",FACT_ORDERS[[#This Row],[TotalAmount]]&gt;=200), 0,
    AND(FACT_ORDERS[[#This Row],[DeliveryMehtod]]="pickup"), 15,
    AND(FACT_ORDERS[[#This Row],[DeliveryMehtod]]="shippment",FACT_ORDERS[[#This Row],[TotalAmount]]&lt;200), 35
)</f>
        <v>0</v>
      </c>
      <c r="M1293" s="12" t="str" cm="1">
        <f t="array" ref="M1293">_xlfn.IFS(
    SUMIFS(FACT_ORDERS[TotalAmount], FACT_ORDERS[WD_CUSTOMERS],FACT_ORDERS[[#This Row],[WD_CUSTOMERS]])&gt;=15000, "VIP",
    SUMIFS(FACT_ORDERS[TotalAmount], FACT_ORDERS[WD_CUSTOMERS],FACT_ORDERS[[#This Row],[WD_CUSTOMERS]])&gt;=8000, "Premium",
    TRUE, "Regular"
)</f>
        <v>Premium</v>
      </c>
      <c r="N1293" s="32" cm="1">
        <f t="array" ref="N1293">_xlfn.IFS(
   FACT_ORDERS[[#This Row],[TypeOfClient]]="VIP", 0.2,
   FACT_ORDERS[[#This Row],[TypeOfClient]]="Premium", 0.1,
   TRUE, 0
)</f>
        <v>0.1</v>
      </c>
      <c r="O1293" s="31" cm="1">
        <f t="array" ref="O1293">_xlfn.IFS(
   FACT_ORDERS[[#This Row],[TotalAmount]]&gt;1500, 0.15,
   FACT_ORDERS[[#This Row],[TotalAmount]]&gt;1000, 0.1,
   FACT_ORDERS[[#This Row],[TotalAmount]]&gt;500, 0.05,
   TRUE, 0
)</f>
        <v>0.05</v>
      </c>
      <c r="P1293" s="28">
        <f xml:space="preserve"> FACT_ORDERS[[#This Row],[TotalAmount]] * (1 - (FACT_ORDERS[[#This Row],[ClientDiscount]] + FACT_ORDERS[[#This Row],[OrderDiscount]]) )</f>
        <v>843.19999999999993</v>
      </c>
      <c r="Q1293" s="28">
        <f>FACT_ORDERS[[#This Row],[TotalAmountWithDiscount]]+FACT_ORDERS[[#This Row],[DeliveryCost]]</f>
        <v>843.19999999999993</v>
      </c>
      <c r="R1293" s="35">
        <v>45415</v>
      </c>
      <c r="S1293" s="35" t="str">
        <f>IF(NETWORKDAYS(FACT_ORDERS[[#This Row],[Order-Date]], FACT_ORDERS[[#This Row],[ArrivalDate ]]) &gt; 10, "Late", "On Time")</f>
        <v>On Time</v>
      </c>
    </row>
    <row r="1294" spans="1:19" x14ac:dyDescent="0.3">
      <c r="A1294" s="12">
        <v>6292</v>
      </c>
      <c r="B1294" s="12">
        <v>297</v>
      </c>
      <c r="C1294" s="12">
        <v>10411</v>
      </c>
      <c r="D1294" s="12">
        <v>1293</v>
      </c>
      <c r="E1294" s="12" t="s">
        <v>244</v>
      </c>
      <c r="F1294" s="13">
        <v>45497</v>
      </c>
      <c r="G1294" s="26" t="s">
        <v>11912</v>
      </c>
      <c r="H1294" s="12">
        <v>20</v>
      </c>
      <c r="I1294" s="28">
        <f>VLOOKUP(B:B,DIM_PRODUCTS!A:F,5,FALSE)</f>
        <v>7</v>
      </c>
      <c r="J1294" s="28">
        <f>FACT_ORDERS[[#This Row],[ProductPrice]]*FACT_ORDERS[[#This Row],[Quantity]]</f>
        <v>140</v>
      </c>
      <c r="K1294" s="12" t="str">
        <f>VLOOKUP(C:C,DIM_CUSTOMERS!A:G,7,FALSE)</f>
        <v>USA</v>
      </c>
      <c r="L1294" s="30" cm="1">
        <f t="array" ref="L1294">_xlfn.IFS(
    AND(FACT_ORDERS[[#This Row],[DeliveryMehtod]]="shippment",FACT_ORDERS[[#This Row],[TotalAmount]]&gt;=200), 0,
    AND(FACT_ORDERS[[#This Row],[DeliveryMehtod]]="pickup"), 15,
    AND(FACT_ORDERS[[#This Row],[DeliveryMehtod]]="shippment",FACT_ORDERS[[#This Row],[TotalAmount]]&lt;200), 35
)</f>
        <v>35</v>
      </c>
      <c r="M1294" s="12" t="str" cm="1">
        <f t="array" ref="M1294">_xlfn.IFS(
    SUMIFS(FACT_ORDERS[TotalAmount], FACT_ORDERS[WD_CUSTOMERS],FACT_ORDERS[[#This Row],[WD_CUSTOMERS]])&gt;=15000, "VIP",
    SUMIFS(FACT_ORDERS[TotalAmount], FACT_ORDERS[WD_CUSTOMERS],FACT_ORDERS[[#This Row],[WD_CUSTOMERS]])&gt;=8000, "Premium",
    TRUE, "Regular"
)</f>
        <v>Premium</v>
      </c>
      <c r="N1294" s="32" cm="1">
        <f t="array" ref="N1294">_xlfn.IFS(
   FACT_ORDERS[[#This Row],[TypeOfClient]]="VIP", 0.2,
   FACT_ORDERS[[#This Row],[TypeOfClient]]="Premium", 0.1,
   TRUE, 0
)</f>
        <v>0.1</v>
      </c>
      <c r="O1294" s="31" cm="1">
        <f t="array" ref="O1294">_xlfn.IFS(
   FACT_ORDERS[[#This Row],[TotalAmount]]&gt;1500, 0.15,
   FACT_ORDERS[[#This Row],[TotalAmount]]&gt;1000, 0.1,
   FACT_ORDERS[[#This Row],[TotalAmount]]&gt;500, 0.05,
   TRUE, 0
)</f>
        <v>0</v>
      </c>
      <c r="P1294" s="28">
        <f xml:space="preserve"> FACT_ORDERS[[#This Row],[TotalAmount]] * (1 - (FACT_ORDERS[[#This Row],[ClientDiscount]] + FACT_ORDERS[[#This Row],[OrderDiscount]]) )</f>
        <v>126</v>
      </c>
      <c r="Q1294" s="28">
        <f>FACT_ORDERS[[#This Row],[TotalAmountWithDiscount]]+FACT_ORDERS[[#This Row],[DeliveryCost]]</f>
        <v>161</v>
      </c>
      <c r="R1294" s="35">
        <v>45504</v>
      </c>
      <c r="S1294" s="35" t="str">
        <f>IF(NETWORKDAYS(FACT_ORDERS[[#This Row],[Order-Date]], FACT_ORDERS[[#This Row],[ArrivalDate ]]) &gt; 10, "Late", "On Time")</f>
        <v>On Time</v>
      </c>
    </row>
    <row r="1295" spans="1:19" x14ac:dyDescent="0.3">
      <c r="A1295" s="12">
        <v>6293</v>
      </c>
      <c r="B1295" s="12">
        <v>284</v>
      </c>
      <c r="C1295" s="12">
        <v>10411</v>
      </c>
      <c r="D1295" s="12">
        <v>1294</v>
      </c>
      <c r="E1295" s="12" t="s">
        <v>244</v>
      </c>
      <c r="F1295" s="13">
        <v>45497</v>
      </c>
      <c r="G1295" s="26" t="s">
        <v>11913</v>
      </c>
      <c r="H1295" s="12">
        <v>49</v>
      </c>
      <c r="I1295" s="28">
        <f>VLOOKUP(B:B,DIM_PRODUCTS!A:F,5,FALSE)</f>
        <v>32</v>
      </c>
      <c r="J1295" s="28">
        <f>FACT_ORDERS[[#This Row],[ProductPrice]]*FACT_ORDERS[[#This Row],[Quantity]]</f>
        <v>1568</v>
      </c>
      <c r="K1295" s="12" t="str">
        <f>VLOOKUP(C:C,DIM_CUSTOMERS!A:G,7,FALSE)</f>
        <v>USA</v>
      </c>
      <c r="L1295" s="30" cm="1">
        <f t="array" ref="L1295">_xlfn.IFS(
    AND(FACT_ORDERS[[#This Row],[DeliveryMehtod]]="shippment",FACT_ORDERS[[#This Row],[TotalAmount]]&gt;=200), 0,
    AND(FACT_ORDERS[[#This Row],[DeliveryMehtod]]="pickup"), 15,
    AND(FACT_ORDERS[[#This Row],[DeliveryMehtod]]="shippment",FACT_ORDERS[[#This Row],[TotalAmount]]&lt;200), 35
)</f>
        <v>0</v>
      </c>
      <c r="M1295" s="12" t="str" cm="1">
        <f t="array" ref="M1295">_xlfn.IFS(
    SUMIFS(FACT_ORDERS[TotalAmount], FACT_ORDERS[WD_CUSTOMERS],FACT_ORDERS[[#This Row],[WD_CUSTOMERS]])&gt;=15000, "VIP",
    SUMIFS(FACT_ORDERS[TotalAmount], FACT_ORDERS[WD_CUSTOMERS],FACT_ORDERS[[#This Row],[WD_CUSTOMERS]])&gt;=8000, "Premium",
    TRUE, "Regular"
)</f>
        <v>Premium</v>
      </c>
      <c r="N1295" s="32" cm="1">
        <f t="array" ref="N1295">_xlfn.IFS(
   FACT_ORDERS[[#This Row],[TypeOfClient]]="VIP", 0.2,
   FACT_ORDERS[[#This Row],[TypeOfClient]]="Premium", 0.1,
   TRUE, 0
)</f>
        <v>0.1</v>
      </c>
      <c r="O1295" s="31" cm="1">
        <f t="array" ref="O1295">_xlfn.IFS(
   FACT_ORDERS[[#This Row],[TotalAmount]]&gt;1500, 0.15,
   FACT_ORDERS[[#This Row],[TotalAmount]]&gt;1000, 0.1,
   FACT_ORDERS[[#This Row],[TotalAmount]]&gt;500, 0.05,
   TRUE, 0
)</f>
        <v>0.15</v>
      </c>
      <c r="P1295" s="28">
        <f xml:space="preserve"> FACT_ORDERS[[#This Row],[TotalAmount]] * (1 - (FACT_ORDERS[[#This Row],[ClientDiscount]] + FACT_ORDERS[[#This Row],[OrderDiscount]]) )</f>
        <v>1176</v>
      </c>
      <c r="Q1295" s="28">
        <f>FACT_ORDERS[[#This Row],[TotalAmountWithDiscount]]+FACT_ORDERS[[#This Row],[DeliveryCost]]</f>
        <v>1176</v>
      </c>
      <c r="R1295" s="35">
        <v>45508</v>
      </c>
      <c r="S1295" s="35" t="str">
        <f>IF(NETWORKDAYS(FACT_ORDERS[[#This Row],[Order-Date]], FACT_ORDERS[[#This Row],[ArrivalDate ]]) &gt; 10, "Late", "On Time")</f>
        <v>On Time</v>
      </c>
    </row>
    <row r="1296" spans="1:19" x14ac:dyDescent="0.3">
      <c r="A1296" s="12">
        <v>6294</v>
      </c>
      <c r="B1296" s="12">
        <v>297</v>
      </c>
      <c r="C1296" s="12">
        <v>10411</v>
      </c>
      <c r="D1296" s="12">
        <v>1295</v>
      </c>
      <c r="E1296" s="12" t="s">
        <v>243</v>
      </c>
      <c r="F1296" s="13">
        <v>45518</v>
      </c>
      <c r="G1296" s="26" t="s">
        <v>11914</v>
      </c>
      <c r="H1296" s="12">
        <v>33</v>
      </c>
      <c r="I1296" s="28">
        <f>VLOOKUP(B:B,DIM_PRODUCTS!A:F,5,FALSE)</f>
        <v>7</v>
      </c>
      <c r="J1296" s="28">
        <f>FACT_ORDERS[[#This Row],[ProductPrice]]*FACT_ORDERS[[#This Row],[Quantity]]</f>
        <v>231</v>
      </c>
      <c r="K1296" s="12" t="str">
        <f>VLOOKUP(C:C,DIM_CUSTOMERS!A:G,7,FALSE)</f>
        <v>USA</v>
      </c>
      <c r="L1296" s="30" cm="1">
        <f t="array" ref="L1296">_xlfn.IFS(
    AND(FACT_ORDERS[[#This Row],[DeliveryMehtod]]="shippment",FACT_ORDERS[[#This Row],[TotalAmount]]&gt;=200), 0,
    AND(FACT_ORDERS[[#This Row],[DeliveryMehtod]]="pickup"), 15,
    AND(FACT_ORDERS[[#This Row],[DeliveryMehtod]]="shippment",FACT_ORDERS[[#This Row],[TotalAmount]]&lt;200), 35
)</f>
        <v>15</v>
      </c>
      <c r="M1296" s="12" t="str" cm="1">
        <f t="array" ref="M1296">_xlfn.IFS(
    SUMIFS(FACT_ORDERS[TotalAmount], FACT_ORDERS[WD_CUSTOMERS],FACT_ORDERS[[#This Row],[WD_CUSTOMERS]])&gt;=15000, "VIP",
    SUMIFS(FACT_ORDERS[TotalAmount], FACT_ORDERS[WD_CUSTOMERS],FACT_ORDERS[[#This Row],[WD_CUSTOMERS]])&gt;=8000, "Premium",
    TRUE, "Regular"
)</f>
        <v>Premium</v>
      </c>
      <c r="N1296" s="32" cm="1">
        <f t="array" ref="N1296">_xlfn.IFS(
   FACT_ORDERS[[#This Row],[TypeOfClient]]="VIP", 0.2,
   FACT_ORDERS[[#This Row],[TypeOfClient]]="Premium", 0.1,
   TRUE, 0
)</f>
        <v>0.1</v>
      </c>
      <c r="O1296" s="31" cm="1">
        <f t="array" ref="O1296">_xlfn.IFS(
   FACT_ORDERS[[#This Row],[TotalAmount]]&gt;1500, 0.15,
   FACT_ORDERS[[#This Row],[TotalAmount]]&gt;1000, 0.1,
   FACT_ORDERS[[#This Row],[TotalAmount]]&gt;500, 0.05,
   TRUE, 0
)</f>
        <v>0</v>
      </c>
      <c r="P1296" s="28">
        <f xml:space="preserve"> FACT_ORDERS[[#This Row],[TotalAmount]] * (1 - (FACT_ORDERS[[#This Row],[ClientDiscount]] + FACT_ORDERS[[#This Row],[OrderDiscount]]) )</f>
        <v>207.9</v>
      </c>
      <c r="Q1296" s="28">
        <f>FACT_ORDERS[[#This Row],[TotalAmountWithDiscount]]+FACT_ORDERS[[#This Row],[DeliveryCost]]</f>
        <v>222.9</v>
      </c>
      <c r="R1296" s="35">
        <v>45528</v>
      </c>
      <c r="S1296" s="35" t="str">
        <f>IF(NETWORKDAYS(FACT_ORDERS[[#This Row],[Order-Date]], FACT_ORDERS[[#This Row],[ArrivalDate ]]) &gt; 10, "Late", "On Time")</f>
        <v>On Time</v>
      </c>
    </row>
    <row r="1297" spans="1:19" x14ac:dyDescent="0.3">
      <c r="A1297" s="12">
        <v>6295</v>
      </c>
      <c r="B1297" s="12">
        <v>284</v>
      </c>
      <c r="C1297" s="12">
        <v>10411</v>
      </c>
      <c r="D1297" s="12">
        <v>1296</v>
      </c>
      <c r="E1297" s="12" t="s">
        <v>243</v>
      </c>
      <c r="F1297" s="13">
        <v>45518</v>
      </c>
      <c r="G1297" s="26" t="s">
        <v>11915</v>
      </c>
      <c r="H1297" s="12">
        <v>49</v>
      </c>
      <c r="I1297" s="28">
        <f>VLOOKUP(B:B,DIM_PRODUCTS!A:F,5,FALSE)</f>
        <v>32</v>
      </c>
      <c r="J1297" s="28">
        <f>FACT_ORDERS[[#This Row],[ProductPrice]]*FACT_ORDERS[[#This Row],[Quantity]]</f>
        <v>1568</v>
      </c>
      <c r="K1297" s="12" t="str">
        <f>VLOOKUP(C:C,DIM_CUSTOMERS!A:G,7,FALSE)</f>
        <v>USA</v>
      </c>
      <c r="L1297" s="30" cm="1">
        <f t="array" ref="L1297">_xlfn.IFS(
    AND(FACT_ORDERS[[#This Row],[DeliveryMehtod]]="shippment",FACT_ORDERS[[#This Row],[TotalAmount]]&gt;=200), 0,
    AND(FACT_ORDERS[[#This Row],[DeliveryMehtod]]="pickup"), 15,
    AND(FACT_ORDERS[[#This Row],[DeliveryMehtod]]="shippment",FACT_ORDERS[[#This Row],[TotalAmount]]&lt;200), 35
)</f>
        <v>15</v>
      </c>
      <c r="M1297" s="12" t="str" cm="1">
        <f t="array" ref="M1297">_xlfn.IFS(
    SUMIFS(FACT_ORDERS[TotalAmount], FACT_ORDERS[WD_CUSTOMERS],FACT_ORDERS[[#This Row],[WD_CUSTOMERS]])&gt;=15000, "VIP",
    SUMIFS(FACT_ORDERS[TotalAmount], FACT_ORDERS[WD_CUSTOMERS],FACT_ORDERS[[#This Row],[WD_CUSTOMERS]])&gt;=8000, "Premium",
    TRUE, "Regular"
)</f>
        <v>Premium</v>
      </c>
      <c r="N1297" s="32" cm="1">
        <f t="array" ref="N1297">_xlfn.IFS(
   FACT_ORDERS[[#This Row],[TypeOfClient]]="VIP", 0.2,
   FACT_ORDERS[[#This Row],[TypeOfClient]]="Premium", 0.1,
   TRUE, 0
)</f>
        <v>0.1</v>
      </c>
      <c r="O1297" s="31" cm="1">
        <f t="array" ref="O1297">_xlfn.IFS(
   FACT_ORDERS[[#This Row],[TotalAmount]]&gt;1500, 0.15,
   FACT_ORDERS[[#This Row],[TotalAmount]]&gt;1000, 0.1,
   FACT_ORDERS[[#This Row],[TotalAmount]]&gt;500, 0.05,
   TRUE, 0
)</f>
        <v>0.15</v>
      </c>
      <c r="P1297" s="28">
        <f xml:space="preserve"> FACT_ORDERS[[#This Row],[TotalAmount]] * (1 - (FACT_ORDERS[[#This Row],[ClientDiscount]] + FACT_ORDERS[[#This Row],[OrderDiscount]]) )</f>
        <v>1176</v>
      </c>
      <c r="Q1297" s="28">
        <f>FACT_ORDERS[[#This Row],[TotalAmountWithDiscount]]+FACT_ORDERS[[#This Row],[DeliveryCost]]</f>
        <v>1191</v>
      </c>
      <c r="R1297" s="35">
        <v>45527</v>
      </c>
      <c r="S1297" s="35" t="str">
        <f>IF(NETWORKDAYS(FACT_ORDERS[[#This Row],[Order-Date]], FACT_ORDERS[[#This Row],[ArrivalDate ]]) &gt; 10, "Late", "On Time")</f>
        <v>On Time</v>
      </c>
    </row>
    <row r="1298" spans="1:19" x14ac:dyDescent="0.3">
      <c r="A1298" s="12">
        <v>6296</v>
      </c>
      <c r="B1298" s="12">
        <v>297</v>
      </c>
      <c r="C1298" s="12">
        <v>10411</v>
      </c>
      <c r="D1298" s="12">
        <v>1297</v>
      </c>
      <c r="E1298" s="12" t="s">
        <v>244</v>
      </c>
      <c r="F1298" s="13">
        <v>45541</v>
      </c>
      <c r="G1298" s="26" t="s">
        <v>11916</v>
      </c>
      <c r="H1298" s="12">
        <v>34</v>
      </c>
      <c r="I1298" s="28">
        <f>VLOOKUP(B:B,DIM_PRODUCTS!A:F,5,FALSE)</f>
        <v>7</v>
      </c>
      <c r="J1298" s="28">
        <f>FACT_ORDERS[[#This Row],[ProductPrice]]*FACT_ORDERS[[#This Row],[Quantity]]</f>
        <v>238</v>
      </c>
      <c r="K1298" s="12" t="str">
        <f>VLOOKUP(C:C,DIM_CUSTOMERS!A:G,7,FALSE)</f>
        <v>USA</v>
      </c>
      <c r="L1298" s="30" cm="1">
        <f t="array" ref="L1298">_xlfn.IFS(
    AND(FACT_ORDERS[[#This Row],[DeliveryMehtod]]="shippment",FACT_ORDERS[[#This Row],[TotalAmount]]&gt;=200), 0,
    AND(FACT_ORDERS[[#This Row],[DeliveryMehtod]]="pickup"), 15,
    AND(FACT_ORDERS[[#This Row],[DeliveryMehtod]]="shippment",FACT_ORDERS[[#This Row],[TotalAmount]]&lt;200), 35
)</f>
        <v>0</v>
      </c>
      <c r="M1298" s="12" t="str" cm="1">
        <f t="array" ref="M1298">_xlfn.IFS(
    SUMIFS(FACT_ORDERS[TotalAmount], FACT_ORDERS[WD_CUSTOMERS],FACT_ORDERS[[#This Row],[WD_CUSTOMERS]])&gt;=15000, "VIP",
    SUMIFS(FACT_ORDERS[TotalAmount], FACT_ORDERS[WD_CUSTOMERS],FACT_ORDERS[[#This Row],[WD_CUSTOMERS]])&gt;=8000, "Premium",
    TRUE, "Regular"
)</f>
        <v>Premium</v>
      </c>
      <c r="N1298" s="32" cm="1">
        <f t="array" ref="N1298">_xlfn.IFS(
   FACT_ORDERS[[#This Row],[TypeOfClient]]="VIP", 0.2,
   FACT_ORDERS[[#This Row],[TypeOfClient]]="Premium", 0.1,
   TRUE, 0
)</f>
        <v>0.1</v>
      </c>
      <c r="O1298" s="31" cm="1">
        <f t="array" ref="O1298">_xlfn.IFS(
   FACT_ORDERS[[#This Row],[TotalAmount]]&gt;1500, 0.15,
   FACT_ORDERS[[#This Row],[TotalAmount]]&gt;1000, 0.1,
   FACT_ORDERS[[#This Row],[TotalAmount]]&gt;500, 0.05,
   TRUE, 0
)</f>
        <v>0</v>
      </c>
      <c r="P1298" s="28">
        <f xml:space="preserve"> FACT_ORDERS[[#This Row],[TotalAmount]] * (1 - (FACT_ORDERS[[#This Row],[ClientDiscount]] + FACT_ORDERS[[#This Row],[OrderDiscount]]) )</f>
        <v>214.20000000000002</v>
      </c>
      <c r="Q1298" s="28">
        <f>FACT_ORDERS[[#This Row],[TotalAmountWithDiscount]]+FACT_ORDERS[[#This Row],[DeliveryCost]]</f>
        <v>214.20000000000002</v>
      </c>
      <c r="R1298" s="35">
        <v>45548</v>
      </c>
      <c r="S1298" s="35" t="str">
        <f>IF(NETWORKDAYS(FACT_ORDERS[[#This Row],[Order-Date]], FACT_ORDERS[[#This Row],[ArrivalDate ]]) &gt; 10, "Late", "On Time")</f>
        <v>On Time</v>
      </c>
    </row>
    <row r="1299" spans="1:19" x14ac:dyDescent="0.3">
      <c r="A1299" s="12">
        <v>6297</v>
      </c>
      <c r="B1299" s="12">
        <v>297</v>
      </c>
      <c r="C1299" s="12">
        <v>10411</v>
      </c>
      <c r="D1299" s="12">
        <v>1298</v>
      </c>
      <c r="E1299" s="12" t="s">
        <v>243</v>
      </c>
      <c r="F1299" s="13">
        <v>45528</v>
      </c>
      <c r="G1299" s="26" t="s">
        <v>11917</v>
      </c>
      <c r="H1299" s="12">
        <v>25</v>
      </c>
      <c r="I1299" s="28">
        <f>VLOOKUP(B:B,DIM_PRODUCTS!A:F,5,FALSE)</f>
        <v>7</v>
      </c>
      <c r="J1299" s="28">
        <f>FACT_ORDERS[[#This Row],[ProductPrice]]*FACT_ORDERS[[#This Row],[Quantity]]</f>
        <v>175</v>
      </c>
      <c r="K1299" s="12" t="str">
        <f>VLOOKUP(C:C,DIM_CUSTOMERS!A:G,7,FALSE)</f>
        <v>USA</v>
      </c>
      <c r="L1299" s="30" cm="1">
        <f t="array" ref="L1299">_xlfn.IFS(
    AND(FACT_ORDERS[[#This Row],[DeliveryMehtod]]="shippment",FACT_ORDERS[[#This Row],[TotalAmount]]&gt;=200), 0,
    AND(FACT_ORDERS[[#This Row],[DeliveryMehtod]]="pickup"), 15,
    AND(FACT_ORDERS[[#This Row],[DeliveryMehtod]]="shippment",FACT_ORDERS[[#This Row],[TotalAmount]]&lt;200), 35
)</f>
        <v>15</v>
      </c>
      <c r="M1299" s="12" t="str" cm="1">
        <f t="array" ref="M1299">_xlfn.IFS(
    SUMIFS(FACT_ORDERS[TotalAmount], FACT_ORDERS[WD_CUSTOMERS],FACT_ORDERS[[#This Row],[WD_CUSTOMERS]])&gt;=15000, "VIP",
    SUMIFS(FACT_ORDERS[TotalAmount], FACT_ORDERS[WD_CUSTOMERS],FACT_ORDERS[[#This Row],[WD_CUSTOMERS]])&gt;=8000, "Premium",
    TRUE, "Regular"
)</f>
        <v>Premium</v>
      </c>
      <c r="N1299" s="32" cm="1">
        <f t="array" ref="N1299">_xlfn.IFS(
   FACT_ORDERS[[#This Row],[TypeOfClient]]="VIP", 0.2,
   FACT_ORDERS[[#This Row],[TypeOfClient]]="Premium", 0.1,
   TRUE, 0
)</f>
        <v>0.1</v>
      </c>
      <c r="O1299" s="31" cm="1">
        <f t="array" ref="O1299">_xlfn.IFS(
   FACT_ORDERS[[#This Row],[TotalAmount]]&gt;1500, 0.15,
   FACT_ORDERS[[#This Row],[TotalAmount]]&gt;1000, 0.1,
   FACT_ORDERS[[#This Row],[TotalAmount]]&gt;500, 0.05,
   TRUE, 0
)</f>
        <v>0</v>
      </c>
      <c r="P1299" s="28">
        <f xml:space="preserve"> FACT_ORDERS[[#This Row],[TotalAmount]] * (1 - (FACT_ORDERS[[#This Row],[ClientDiscount]] + FACT_ORDERS[[#This Row],[OrderDiscount]]) )</f>
        <v>157.5</v>
      </c>
      <c r="Q1299" s="28">
        <f>FACT_ORDERS[[#This Row],[TotalAmountWithDiscount]]+FACT_ORDERS[[#This Row],[DeliveryCost]]</f>
        <v>172.5</v>
      </c>
      <c r="R1299" s="35">
        <v>45537</v>
      </c>
      <c r="S1299" s="35" t="str">
        <f>IF(NETWORKDAYS(FACT_ORDERS[[#This Row],[Order-Date]], FACT_ORDERS[[#This Row],[ArrivalDate ]]) &gt; 10, "Late", "On Time")</f>
        <v>On Time</v>
      </c>
    </row>
    <row r="1300" spans="1:19" x14ac:dyDescent="0.3">
      <c r="A1300" s="12">
        <v>6298</v>
      </c>
      <c r="B1300" s="12">
        <v>284</v>
      </c>
      <c r="C1300" s="12">
        <v>10411</v>
      </c>
      <c r="D1300" s="12">
        <v>1299</v>
      </c>
      <c r="E1300" s="12" t="s">
        <v>243</v>
      </c>
      <c r="F1300" s="13">
        <v>45528</v>
      </c>
      <c r="G1300" s="26" t="s">
        <v>11918</v>
      </c>
      <c r="H1300" s="12">
        <v>32</v>
      </c>
      <c r="I1300" s="28">
        <f>VLOOKUP(B:B,DIM_PRODUCTS!A:F,5,FALSE)</f>
        <v>32</v>
      </c>
      <c r="J1300" s="28">
        <f>FACT_ORDERS[[#This Row],[ProductPrice]]*FACT_ORDERS[[#This Row],[Quantity]]</f>
        <v>1024</v>
      </c>
      <c r="K1300" s="12" t="str">
        <f>VLOOKUP(C:C,DIM_CUSTOMERS!A:G,7,FALSE)</f>
        <v>USA</v>
      </c>
      <c r="L1300" s="30" cm="1">
        <f t="array" ref="L1300">_xlfn.IFS(
    AND(FACT_ORDERS[[#This Row],[DeliveryMehtod]]="shippment",FACT_ORDERS[[#This Row],[TotalAmount]]&gt;=200), 0,
    AND(FACT_ORDERS[[#This Row],[DeliveryMehtod]]="pickup"), 15,
    AND(FACT_ORDERS[[#This Row],[DeliveryMehtod]]="shippment",FACT_ORDERS[[#This Row],[TotalAmount]]&lt;200), 35
)</f>
        <v>15</v>
      </c>
      <c r="M1300" s="12" t="str" cm="1">
        <f t="array" ref="M1300">_xlfn.IFS(
    SUMIFS(FACT_ORDERS[TotalAmount], FACT_ORDERS[WD_CUSTOMERS],FACT_ORDERS[[#This Row],[WD_CUSTOMERS]])&gt;=15000, "VIP",
    SUMIFS(FACT_ORDERS[TotalAmount], FACT_ORDERS[WD_CUSTOMERS],FACT_ORDERS[[#This Row],[WD_CUSTOMERS]])&gt;=8000, "Premium",
    TRUE, "Regular"
)</f>
        <v>Premium</v>
      </c>
      <c r="N1300" s="32" cm="1">
        <f t="array" ref="N1300">_xlfn.IFS(
   FACT_ORDERS[[#This Row],[TypeOfClient]]="VIP", 0.2,
   FACT_ORDERS[[#This Row],[TypeOfClient]]="Premium", 0.1,
   TRUE, 0
)</f>
        <v>0.1</v>
      </c>
      <c r="O1300" s="31" cm="1">
        <f t="array" ref="O1300">_xlfn.IFS(
   FACT_ORDERS[[#This Row],[TotalAmount]]&gt;1500, 0.15,
   FACT_ORDERS[[#This Row],[TotalAmount]]&gt;1000, 0.1,
   FACT_ORDERS[[#This Row],[TotalAmount]]&gt;500, 0.05,
   TRUE, 0
)</f>
        <v>0.1</v>
      </c>
      <c r="P1300" s="28">
        <f xml:space="preserve"> FACT_ORDERS[[#This Row],[TotalAmount]] * (1 - (FACT_ORDERS[[#This Row],[ClientDiscount]] + FACT_ORDERS[[#This Row],[OrderDiscount]]) )</f>
        <v>819.2</v>
      </c>
      <c r="Q1300" s="28">
        <f>FACT_ORDERS[[#This Row],[TotalAmountWithDiscount]]+FACT_ORDERS[[#This Row],[DeliveryCost]]</f>
        <v>834.2</v>
      </c>
      <c r="R1300" s="35">
        <v>45537</v>
      </c>
      <c r="S1300" s="35" t="str">
        <f>IF(NETWORKDAYS(FACT_ORDERS[[#This Row],[Order-Date]], FACT_ORDERS[[#This Row],[ArrivalDate ]]) &gt; 10, "Late", "On Time")</f>
        <v>On Time</v>
      </c>
    </row>
    <row r="1301" spans="1:19" x14ac:dyDescent="0.3">
      <c r="A1301" s="12">
        <v>6299</v>
      </c>
      <c r="B1301" s="12">
        <v>297</v>
      </c>
      <c r="C1301" s="12">
        <v>10411</v>
      </c>
      <c r="D1301" s="12">
        <v>1300</v>
      </c>
      <c r="E1301" s="12" t="s">
        <v>244</v>
      </c>
      <c r="F1301" s="13">
        <v>45420</v>
      </c>
      <c r="G1301" s="26" t="s">
        <v>11919</v>
      </c>
      <c r="H1301" s="12">
        <v>23</v>
      </c>
      <c r="I1301" s="28">
        <f>VLOOKUP(B:B,DIM_PRODUCTS!A:F,5,FALSE)</f>
        <v>7</v>
      </c>
      <c r="J1301" s="28">
        <f>FACT_ORDERS[[#This Row],[ProductPrice]]*FACT_ORDERS[[#This Row],[Quantity]]</f>
        <v>161</v>
      </c>
      <c r="K1301" s="12" t="str">
        <f>VLOOKUP(C:C,DIM_CUSTOMERS!A:G,7,FALSE)</f>
        <v>USA</v>
      </c>
      <c r="L1301" s="30" cm="1">
        <f t="array" ref="L1301">_xlfn.IFS(
    AND(FACT_ORDERS[[#This Row],[DeliveryMehtod]]="shippment",FACT_ORDERS[[#This Row],[TotalAmount]]&gt;=200), 0,
    AND(FACT_ORDERS[[#This Row],[DeliveryMehtod]]="pickup"), 15,
    AND(FACT_ORDERS[[#This Row],[DeliveryMehtod]]="shippment",FACT_ORDERS[[#This Row],[TotalAmount]]&lt;200), 35
)</f>
        <v>35</v>
      </c>
      <c r="M1301" s="12" t="str" cm="1">
        <f t="array" ref="M1301">_xlfn.IFS(
    SUMIFS(FACT_ORDERS[TotalAmount], FACT_ORDERS[WD_CUSTOMERS],FACT_ORDERS[[#This Row],[WD_CUSTOMERS]])&gt;=15000, "VIP",
    SUMIFS(FACT_ORDERS[TotalAmount], FACT_ORDERS[WD_CUSTOMERS],FACT_ORDERS[[#This Row],[WD_CUSTOMERS]])&gt;=8000, "Premium",
    TRUE, "Regular"
)</f>
        <v>Premium</v>
      </c>
      <c r="N1301" s="32" cm="1">
        <f t="array" ref="N1301">_xlfn.IFS(
   FACT_ORDERS[[#This Row],[TypeOfClient]]="VIP", 0.2,
   FACT_ORDERS[[#This Row],[TypeOfClient]]="Premium", 0.1,
   TRUE, 0
)</f>
        <v>0.1</v>
      </c>
      <c r="O1301" s="31" cm="1">
        <f t="array" ref="O1301">_xlfn.IFS(
   FACT_ORDERS[[#This Row],[TotalAmount]]&gt;1500, 0.15,
   FACT_ORDERS[[#This Row],[TotalAmount]]&gt;1000, 0.1,
   FACT_ORDERS[[#This Row],[TotalAmount]]&gt;500, 0.05,
   TRUE, 0
)</f>
        <v>0</v>
      </c>
      <c r="P1301" s="28">
        <f xml:space="preserve"> FACT_ORDERS[[#This Row],[TotalAmount]] * (1 - (FACT_ORDERS[[#This Row],[ClientDiscount]] + FACT_ORDERS[[#This Row],[OrderDiscount]]) )</f>
        <v>144.9</v>
      </c>
      <c r="Q1301" s="28">
        <f>FACT_ORDERS[[#This Row],[TotalAmountWithDiscount]]+FACT_ORDERS[[#This Row],[DeliveryCost]]</f>
        <v>179.9</v>
      </c>
      <c r="R1301" s="35">
        <v>45428</v>
      </c>
      <c r="S1301" s="35" t="str">
        <f>IF(NETWORKDAYS(FACT_ORDERS[[#This Row],[Order-Date]], FACT_ORDERS[[#This Row],[ArrivalDate ]]) &gt; 10, "Late", "On Time")</f>
        <v>On Time</v>
      </c>
    </row>
    <row r="1302" spans="1:19" x14ac:dyDescent="0.3">
      <c r="A1302" s="12">
        <v>6300</v>
      </c>
      <c r="B1302" s="12">
        <v>284</v>
      </c>
      <c r="C1302" s="12">
        <v>10411</v>
      </c>
      <c r="D1302" s="12">
        <v>1301</v>
      </c>
      <c r="E1302" s="12" t="s">
        <v>244</v>
      </c>
      <c r="F1302" s="13">
        <v>45420</v>
      </c>
      <c r="G1302" s="26" t="s">
        <v>11920</v>
      </c>
      <c r="H1302" s="12">
        <v>37</v>
      </c>
      <c r="I1302" s="28">
        <f>VLOOKUP(B:B,DIM_PRODUCTS!A:F,5,FALSE)</f>
        <v>32</v>
      </c>
      <c r="J1302" s="28">
        <f>FACT_ORDERS[[#This Row],[ProductPrice]]*FACT_ORDERS[[#This Row],[Quantity]]</f>
        <v>1184</v>
      </c>
      <c r="K1302" s="12" t="str">
        <f>VLOOKUP(C:C,DIM_CUSTOMERS!A:G,7,FALSE)</f>
        <v>USA</v>
      </c>
      <c r="L1302" s="30" cm="1">
        <f t="array" ref="L1302">_xlfn.IFS(
    AND(FACT_ORDERS[[#This Row],[DeliveryMehtod]]="shippment",FACT_ORDERS[[#This Row],[TotalAmount]]&gt;=200), 0,
    AND(FACT_ORDERS[[#This Row],[DeliveryMehtod]]="pickup"), 15,
    AND(FACT_ORDERS[[#This Row],[DeliveryMehtod]]="shippment",FACT_ORDERS[[#This Row],[TotalAmount]]&lt;200), 35
)</f>
        <v>0</v>
      </c>
      <c r="M1302" s="12" t="str" cm="1">
        <f t="array" ref="M1302">_xlfn.IFS(
    SUMIFS(FACT_ORDERS[TotalAmount], FACT_ORDERS[WD_CUSTOMERS],FACT_ORDERS[[#This Row],[WD_CUSTOMERS]])&gt;=15000, "VIP",
    SUMIFS(FACT_ORDERS[TotalAmount], FACT_ORDERS[WD_CUSTOMERS],FACT_ORDERS[[#This Row],[WD_CUSTOMERS]])&gt;=8000, "Premium",
    TRUE, "Regular"
)</f>
        <v>Premium</v>
      </c>
      <c r="N1302" s="32" cm="1">
        <f t="array" ref="N1302">_xlfn.IFS(
   FACT_ORDERS[[#This Row],[TypeOfClient]]="VIP", 0.2,
   FACT_ORDERS[[#This Row],[TypeOfClient]]="Premium", 0.1,
   TRUE, 0
)</f>
        <v>0.1</v>
      </c>
      <c r="O1302" s="31" cm="1">
        <f t="array" ref="O1302">_xlfn.IFS(
   FACT_ORDERS[[#This Row],[TotalAmount]]&gt;1500, 0.15,
   FACT_ORDERS[[#This Row],[TotalAmount]]&gt;1000, 0.1,
   FACT_ORDERS[[#This Row],[TotalAmount]]&gt;500, 0.05,
   TRUE, 0
)</f>
        <v>0.1</v>
      </c>
      <c r="P1302" s="28">
        <f xml:space="preserve"> FACT_ORDERS[[#This Row],[TotalAmount]] * (1 - (FACT_ORDERS[[#This Row],[ClientDiscount]] + FACT_ORDERS[[#This Row],[OrderDiscount]]) )</f>
        <v>947.2</v>
      </c>
      <c r="Q1302" s="28">
        <f>FACT_ORDERS[[#This Row],[TotalAmountWithDiscount]]+FACT_ORDERS[[#This Row],[DeliveryCost]]</f>
        <v>947.2</v>
      </c>
      <c r="R1302" s="35">
        <v>45429</v>
      </c>
      <c r="S1302" s="35" t="str">
        <f>IF(NETWORKDAYS(FACT_ORDERS[[#This Row],[Order-Date]], FACT_ORDERS[[#This Row],[ArrivalDate ]]) &gt; 10, "Late", "On Time")</f>
        <v>On Time</v>
      </c>
    </row>
    <row r="1303" spans="1:19" x14ac:dyDescent="0.3">
      <c r="A1303" s="12">
        <v>6301</v>
      </c>
      <c r="B1303" s="12">
        <v>297</v>
      </c>
      <c r="C1303" s="12">
        <v>10411</v>
      </c>
      <c r="D1303" s="12">
        <v>1302</v>
      </c>
      <c r="E1303" s="12" t="s">
        <v>244</v>
      </c>
      <c r="F1303" s="13">
        <v>45435</v>
      </c>
      <c r="G1303" s="26" t="s">
        <v>11921</v>
      </c>
      <c r="H1303" s="12">
        <v>29</v>
      </c>
      <c r="I1303" s="28">
        <f>VLOOKUP(B:B,DIM_PRODUCTS!A:F,5,FALSE)</f>
        <v>7</v>
      </c>
      <c r="J1303" s="28">
        <f>FACT_ORDERS[[#This Row],[ProductPrice]]*FACT_ORDERS[[#This Row],[Quantity]]</f>
        <v>203</v>
      </c>
      <c r="K1303" s="12" t="str">
        <f>VLOOKUP(C:C,DIM_CUSTOMERS!A:G,7,FALSE)</f>
        <v>USA</v>
      </c>
      <c r="L1303" s="30" cm="1">
        <f t="array" ref="L1303">_xlfn.IFS(
    AND(FACT_ORDERS[[#This Row],[DeliveryMehtod]]="shippment",FACT_ORDERS[[#This Row],[TotalAmount]]&gt;=200), 0,
    AND(FACT_ORDERS[[#This Row],[DeliveryMehtod]]="pickup"), 15,
    AND(FACT_ORDERS[[#This Row],[DeliveryMehtod]]="shippment",FACT_ORDERS[[#This Row],[TotalAmount]]&lt;200), 35
)</f>
        <v>0</v>
      </c>
      <c r="M1303" s="12" t="str" cm="1">
        <f t="array" ref="M1303">_xlfn.IFS(
    SUMIFS(FACT_ORDERS[TotalAmount], FACT_ORDERS[WD_CUSTOMERS],FACT_ORDERS[[#This Row],[WD_CUSTOMERS]])&gt;=15000, "VIP",
    SUMIFS(FACT_ORDERS[TotalAmount], FACT_ORDERS[WD_CUSTOMERS],FACT_ORDERS[[#This Row],[WD_CUSTOMERS]])&gt;=8000, "Premium",
    TRUE, "Regular"
)</f>
        <v>Premium</v>
      </c>
      <c r="N1303" s="32" cm="1">
        <f t="array" ref="N1303">_xlfn.IFS(
   FACT_ORDERS[[#This Row],[TypeOfClient]]="VIP", 0.2,
   FACT_ORDERS[[#This Row],[TypeOfClient]]="Premium", 0.1,
   TRUE, 0
)</f>
        <v>0.1</v>
      </c>
      <c r="O1303" s="31" cm="1">
        <f t="array" ref="O1303">_xlfn.IFS(
   FACT_ORDERS[[#This Row],[TotalAmount]]&gt;1500, 0.15,
   FACT_ORDERS[[#This Row],[TotalAmount]]&gt;1000, 0.1,
   FACT_ORDERS[[#This Row],[TotalAmount]]&gt;500, 0.05,
   TRUE, 0
)</f>
        <v>0</v>
      </c>
      <c r="P1303" s="28">
        <f xml:space="preserve"> FACT_ORDERS[[#This Row],[TotalAmount]] * (1 - (FACT_ORDERS[[#This Row],[ClientDiscount]] + FACT_ORDERS[[#This Row],[OrderDiscount]]) )</f>
        <v>182.70000000000002</v>
      </c>
      <c r="Q1303" s="28">
        <f>FACT_ORDERS[[#This Row],[TotalAmountWithDiscount]]+FACT_ORDERS[[#This Row],[DeliveryCost]]</f>
        <v>182.70000000000002</v>
      </c>
      <c r="R1303" s="35">
        <v>45454</v>
      </c>
      <c r="S1303" s="35" t="str">
        <f>IF(NETWORKDAYS(FACT_ORDERS[[#This Row],[Order-Date]], FACT_ORDERS[[#This Row],[ArrivalDate ]]) &gt; 10, "Late", "On Time")</f>
        <v>Late</v>
      </c>
    </row>
    <row r="1304" spans="1:19" x14ac:dyDescent="0.3">
      <c r="A1304" s="12">
        <v>6302</v>
      </c>
      <c r="B1304" s="12">
        <v>284</v>
      </c>
      <c r="C1304" s="12">
        <v>10411</v>
      </c>
      <c r="D1304" s="12">
        <v>1303</v>
      </c>
      <c r="E1304" s="12" t="s">
        <v>243</v>
      </c>
      <c r="F1304" s="13">
        <v>45435</v>
      </c>
      <c r="G1304" s="26" t="s">
        <v>11922</v>
      </c>
      <c r="H1304" s="12">
        <v>32</v>
      </c>
      <c r="I1304" s="28">
        <f>VLOOKUP(B:B,DIM_PRODUCTS!A:F,5,FALSE)</f>
        <v>32</v>
      </c>
      <c r="J1304" s="28">
        <f>FACT_ORDERS[[#This Row],[ProductPrice]]*FACT_ORDERS[[#This Row],[Quantity]]</f>
        <v>1024</v>
      </c>
      <c r="K1304" s="12" t="str">
        <f>VLOOKUP(C:C,DIM_CUSTOMERS!A:G,7,FALSE)</f>
        <v>USA</v>
      </c>
      <c r="L1304" s="30" cm="1">
        <f t="array" ref="L1304">_xlfn.IFS(
    AND(FACT_ORDERS[[#This Row],[DeliveryMehtod]]="shippment",FACT_ORDERS[[#This Row],[TotalAmount]]&gt;=200), 0,
    AND(FACT_ORDERS[[#This Row],[DeliveryMehtod]]="pickup"), 15,
    AND(FACT_ORDERS[[#This Row],[DeliveryMehtod]]="shippment",FACT_ORDERS[[#This Row],[TotalAmount]]&lt;200), 35
)</f>
        <v>15</v>
      </c>
      <c r="M1304" s="12" t="str" cm="1">
        <f t="array" ref="M1304">_xlfn.IFS(
    SUMIFS(FACT_ORDERS[TotalAmount], FACT_ORDERS[WD_CUSTOMERS],FACT_ORDERS[[#This Row],[WD_CUSTOMERS]])&gt;=15000, "VIP",
    SUMIFS(FACT_ORDERS[TotalAmount], FACT_ORDERS[WD_CUSTOMERS],FACT_ORDERS[[#This Row],[WD_CUSTOMERS]])&gt;=8000, "Premium",
    TRUE, "Regular"
)</f>
        <v>Premium</v>
      </c>
      <c r="N1304" s="32" cm="1">
        <f t="array" ref="N1304">_xlfn.IFS(
   FACT_ORDERS[[#This Row],[TypeOfClient]]="VIP", 0.2,
   FACT_ORDERS[[#This Row],[TypeOfClient]]="Premium", 0.1,
   TRUE, 0
)</f>
        <v>0.1</v>
      </c>
      <c r="O1304" s="31" cm="1">
        <f t="array" ref="O1304">_xlfn.IFS(
   FACT_ORDERS[[#This Row],[TotalAmount]]&gt;1500, 0.15,
   FACT_ORDERS[[#This Row],[TotalAmount]]&gt;1000, 0.1,
   FACT_ORDERS[[#This Row],[TotalAmount]]&gt;500, 0.05,
   TRUE, 0
)</f>
        <v>0.1</v>
      </c>
      <c r="P1304" s="28">
        <f xml:space="preserve"> FACT_ORDERS[[#This Row],[TotalAmount]] * (1 - (FACT_ORDERS[[#This Row],[ClientDiscount]] + FACT_ORDERS[[#This Row],[OrderDiscount]]) )</f>
        <v>819.2</v>
      </c>
      <c r="Q1304" s="28">
        <f>FACT_ORDERS[[#This Row],[TotalAmountWithDiscount]]+FACT_ORDERS[[#This Row],[DeliveryCost]]</f>
        <v>834.2</v>
      </c>
      <c r="R1304" s="35">
        <v>45444</v>
      </c>
      <c r="S1304" s="35" t="str">
        <f>IF(NETWORKDAYS(FACT_ORDERS[[#This Row],[Order-Date]], FACT_ORDERS[[#This Row],[ArrivalDate ]]) &gt; 10, "Late", "On Time")</f>
        <v>On Time</v>
      </c>
    </row>
    <row r="1305" spans="1:19" x14ac:dyDescent="0.3">
      <c r="A1305" s="12">
        <v>6303</v>
      </c>
      <c r="B1305" s="12">
        <v>297</v>
      </c>
      <c r="C1305" s="12">
        <v>10411</v>
      </c>
      <c r="D1305" s="12">
        <v>1304</v>
      </c>
      <c r="E1305" s="12" t="s">
        <v>243</v>
      </c>
      <c r="F1305" s="13">
        <v>45391</v>
      </c>
      <c r="G1305" s="26" t="s">
        <v>11923</v>
      </c>
      <c r="H1305" s="12">
        <v>26</v>
      </c>
      <c r="I1305" s="28">
        <f>VLOOKUP(B:B,DIM_PRODUCTS!A:F,5,FALSE)</f>
        <v>7</v>
      </c>
      <c r="J1305" s="28">
        <f>FACT_ORDERS[[#This Row],[ProductPrice]]*FACT_ORDERS[[#This Row],[Quantity]]</f>
        <v>182</v>
      </c>
      <c r="K1305" s="12" t="str">
        <f>VLOOKUP(C:C,DIM_CUSTOMERS!A:G,7,FALSE)</f>
        <v>USA</v>
      </c>
      <c r="L1305" s="30" cm="1">
        <f t="array" ref="L1305">_xlfn.IFS(
    AND(FACT_ORDERS[[#This Row],[DeliveryMehtod]]="shippment",FACT_ORDERS[[#This Row],[TotalAmount]]&gt;=200), 0,
    AND(FACT_ORDERS[[#This Row],[DeliveryMehtod]]="pickup"), 15,
    AND(FACT_ORDERS[[#This Row],[DeliveryMehtod]]="shippment",FACT_ORDERS[[#This Row],[TotalAmount]]&lt;200), 35
)</f>
        <v>15</v>
      </c>
      <c r="M1305" s="12" t="str" cm="1">
        <f t="array" ref="M1305">_xlfn.IFS(
    SUMIFS(FACT_ORDERS[TotalAmount], FACT_ORDERS[WD_CUSTOMERS],FACT_ORDERS[[#This Row],[WD_CUSTOMERS]])&gt;=15000, "VIP",
    SUMIFS(FACT_ORDERS[TotalAmount], FACT_ORDERS[WD_CUSTOMERS],FACT_ORDERS[[#This Row],[WD_CUSTOMERS]])&gt;=8000, "Premium",
    TRUE, "Regular"
)</f>
        <v>Premium</v>
      </c>
      <c r="N1305" s="32" cm="1">
        <f t="array" ref="N1305">_xlfn.IFS(
   FACT_ORDERS[[#This Row],[TypeOfClient]]="VIP", 0.2,
   FACT_ORDERS[[#This Row],[TypeOfClient]]="Premium", 0.1,
   TRUE, 0
)</f>
        <v>0.1</v>
      </c>
      <c r="O1305" s="31" cm="1">
        <f t="array" ref="O1305">_xlfn.IFS(
   FACT_ORDERS[[#This Row],[TotalAmount]]&gt;1500, 0.15,
   FACT_ORDERS[[#This Row],[TotalAmount]]&gt;1000, 0.1,
   FACT_ORDERS[[#This Row],[TotalAmount]]&gt;500, 0.05,
   TRUE, 0
)</f>
        <v>0</v>
      </c>
      <c r="P1305" s="28">
        <f xml:space="preserve"> FACT_ORDERS[[#This Row],[TotalAmount]] * (1 - (FACT_ORDERS[[#This Row],[ClientDiscount]] + FACT_ORDERS[[#This Row],[OrderDiscount]]) )</f>
        <v>163.80000000000001</v>
      </c>
      <c r="Q1305" s="28">
        <f>FACT_ORDERS[[#This Row],[TotalAmountWithDiscount]]+FACT_ORDERS[[#This Row],[DeliveryCost]]</f>
        <v>178.8</v>
      </c>
      <c r="R1305" s="35">
        <v>45398</v>
      </c>
      <c r="S1305" s="35" t="str">
        <f>IF(NETWORKDAYS(FACT_ORDERS[[#This Row],[Order-Date]], FACT_ORDERS[[#This Row],[ArrivalDate ]]) &gt; 10, "Late", "On Time")</f>
        <v>On Time</v>
      </c>
    </row>
    <row r="1306" spans="1:19" x14ac:dyDescent="0.3">
      <c r="A1306" s="12">
        <v>6304</v>
      </c>
      <c r="B1306" s="12">
        <v>284</v>
      </c>
      <c r="C1306" s="12">
        <v>10411</v>
      </c>
      <c r="D1306" s="12">
        <v>1305</v>
      </c>
      <c r="E1306" s="12" t="s">
        <v>244</v>
      </c>
      <c r="F1306" s="13">
        <v>45391</v>
      </c>
      <c r="G1306" s="26" t="s">
        <v>11924</v>
      </c>
      <c r="H1306" s="12">
        <v>43</v>
      </c>
      <c r="I1306" s="28">
        <f>VLOOKUP(B:B,DIM_PRODUCTS!A:F,5,FALSE)</f>
        <v>32</v>
      </c>
      <c r="J1306" s="28">
        <f>FACT_ORDERS[[#This Row],[ProductPrice]]*FACT_ORDERS[[#This Row],[Quantity]]</f>
        <v>1376</v>
      </c>
      <c r="K1306" s="12" t="str">
        <f>VLOOKUP(C:C,DIM_CUSTOMERS!A:G,7,FALSE)</f>
        <v>USA</v>
      </c>
      <c r="L1306" s="30" cm="1">
        <f t="array" ref="L1306">_xlfn.IFS(
    AND(FACT_ORDERS[[#This Row],[DeliveryMehtod]]="shippment",FACT_ORDERS[[#This Row],[TotalAmount]]&gt;=200), 0,
    AND(FACT_ORDERS[[#This Row],[DeliveryMehtod]]="pickup"), 15,
    AND(FACT_ORDERS[[#This Row],[DeliveryMehtod]]="shippment",FACT_ORDERS[[#This Row],[TotalAmount]]&lt;200), 35
)</f>
        <v>0</v>
      </c>
      <c r="M1306" s="12" t="str" cm="1">
        <f t="array" ref="M1306">_xlfn.IFS(
    SUMIFS(FACT_ORDERS[TotalAmount], FACT_ORDERS[WD_CUSTOMERS],FACT_ORDERS[[#This Row],[WD_CUSTOMERS]])&gt;=15000, "VIP",
    SUMIFS(FACT_ORDERS[TotalAmount], FACT_ORDERS[WD_CUSTOMERS],FACT_ORDERS[[#This Row],[WD_CUSTOMERS]])&gt;=8000, "Premium",
    TRUE, "Regular"
)</f>
        <v>Premium</v>
      </c>
      <c r="N1306" s="32" cm="1">
        <f t="array" ref="N1306">_xlfn.IFS(
   FACT_ORDERS[[#This Row],[TypeOfClient]]="VIP", 0.2,
   FACT_ORDERS[[#This Row],[TypeOfClient]]="Premium", 0.1,
   TRUE, 0
)</f>
        <v>0.1</v>
      </c>
      <c r="O1306" s="31" cm="1">
        <f t="array" ref="O1306">_xlfn.IFS(
   FACT_ORDERS[[#This Row],[TotalAmount]]&gt;1500, 0.15,
   FACT_ORDERS[[#This Row],[TotalAmount]]&gt;1000, 0.1,
   FACT_ORDERS[[#This Row],[TotalAmount]]&gt;500, 0.05,
   TRUE, 0
)</f>
        <v>0.1</v>
      </c>
      <c r="P1306" s="28">
        <f xml:space="preserve"> FACT_ORDERS[[#This Row],[TotalAmount]] * (1 - (FACT_ORDERS[[#This Row],[ClientDiscount]] + FACT_ORDERS[[#This Row],[OrderDiscount]]) )</f>
        <v>1100.8</v>
      </c>
      <c r="Q1306" s="28">
        <f>FACT_ORDERS[[#This Row],[TotalAmountWithDiscount]]+FACT_ORDERS[[#This Row],[DeliveryCost]]</f>
        <v>1100.8</v>
      </c>
      <c r="R1306" s="35">
        <v>45401</v>
      </c>
      <c r="S1306" s="35" t="str">
        <f>IF(NETWORKDAYS(FACT_ORDERS[[#This Row],[Order-Date]], FACT_ORDERS[[#This Row],[ArrivalDate ]]) &gt; 10, "Late", "On Time")</f>
        <v>On Time</v>
      </c>
    </row>
    <row r="1307" spans="1:19" x14ac:dyDescent="0.3">
      <c r="A1307" s="12">
        <v>6305</v>
      </c>
      <c r="B1307" s="12">
        <v>278</v>
      </c>
      <c r="C1307" s="12">
        <v>10378</v>
      </c>
      <c r="D1307" s="12">
        <v>1306</v>
      </c>
      <c r="E1307" s="12" t="s">
        <v>244</v>
      </c>
      <c r="F1307" s="13">
        <v>45544</v>
      </c>
      <c r="G1307" s="26" t="s">
        <v>11925</v>
      </c>
      <c r="H1307" s="12">
        <v>33</v>
      </c>
      <c r="I1307" s="28">
        <f>VLOOKUP(B:B,DIM_PRODUCTS!A:F,5,FALSE)</f>
        <v>24</v>
      </c>
      <c r="J1307" s="28">
        <f>FACT_ORDERS[[#This Row],[ProductPrice]]*FACT_ORDERS[[#This Row],[Quantity]]</f>
        <v>792</v>
      </c>
      <c r="K1307" s="12" t="str">
        <f>VLOOKUP(C:C,DIM_CUSTOMERS!A:G,7,FALSE)</f>
        <v>Canada</v>
      </c>
      <c r="L1307" s="30" cm="1">
        <f t="array" ref="L1307">_xlfn.IFS(
    AND(FACT_ORDERS[[#This Row],[DeliveryMehtod]]="shippment",FACT_ORDERS[[#This Row],[TotalAmount]]&gt;=200), 0,
    AND(FACT_ORDERS[[#This Row],[DeliveryMehtod]]="pickup"), 15,
    AND(FACT_ORDERS[[#This Row],[DeliveryMehtod]]="shippment",FACT_ORDERS[[#This Row],[TotalAmount]]&lt;200), 35
)</f>
        <v>0</v>
      </c>
      <c r="M1307" s="12" t="str" cm="1">
        <f t="array" ref="M1307">_xlfn.IFS(
    SUMIFS(FACT_ORDERS[TotalAmount], FACT_ORDERS[WD_CUSTOMERS],FACT_ORDERS[[#This Row],[WD_CUSTOMERS]])&gt;=15000, "VIP",
    SUMIFS(FACT_ORDERS[TotalAmount], FACT_ORDERS[WD_CUSTOMERS],FACT_ORDERS[[#This Row],[WD_CUSTOMERS]])&gt;=8000, "Premium",
    TRUE, "Regular"
)</f>
        <v>Premium</v>
      </c>
      <c r="N1307" s="32" cm="1">
        <f t="array" ref="N1307">_xlfn.IFS(
   FACT_ORDERS[[#This Row],[TypeOfClient]]="VIP", 0.2,
   FACT_ORDERS[[#This Row],[TypeOfClient]]="Premium", 0.1,
   TRUE, 0
)</f>
        <v>0.1</v>
      </c>
      <c r="O1307" s="31" cm="1">
        <f t="array" ref="O1307">_xlfn.IFS(
   FACT_ORDERS[[#This Row],[TotalAmount]]&gt;1500, 0.15,
   FACT_ORDERS[[#This Row],[TotalAmount]]&gt;1000, 0.1,
   FACT_ORDERS[[#This Row],[TotalAmount]]&gt;500, 0.05,
   TRUE, 0
)</f>
        <v>0.05</v>
      </c>
      <c r="P1307" s="28">
        <f xml:space="preserve"> FACT_ORDERS[[#This Row],[TotalAmount]] * (1 - (FACT_ORDERS[[#This Row],[ClientDiscount]] + FACT_ORDERS[[#This Row],[OrderDiscount]]) )</f>
        <v>673.19999999999993</v>
      </c>
      <c r="Q1307" s="28">
        <f>FACT_ORDERS[[#This Row],[TotalAmountWithDiscount]]+FACT_ORDERS[[#This Row],[DeliveryCost]]</f>
        <v>673.19999999999993</v>
      </c>
      <c r="R1307" s="35">
        <v>45551</v>
      </c>
      <c r="S1307" s="35" t="str">
        <f>IF(NETWORKDAYS(FACT_ORDERS[[#This Row],[Order-Date]], FACT_ORDERS[[#This Row],[ArrivalDate ]]) &gt; 10, "Late", "On Time")</f>
        <v>On Time</v>
      </c>
    </row>
    <row r="1308" spans="1:19" x14ac:dyDescent="0.3">
      <c r="A1308" s="12">
        <v>6306</v>
      </c>
      <c r="B1308" s="12">
        <v>298</v>
      </c>
      <c r="C1308" s="12">
        <v>10378</v>
      </c>
      <c r="D1308" s="12">
        <v>1307</v>
      </c>
      <c r="E1308" s="12" t="s">
        <v>244</v>
      </c>
      <c r="F1308" s="13">
        <v>45544</v>
      </c>
      <c r="G1308" s="26" t="s">
        <v>11926</v>
      </c>
      <c r="H1308" s="12">
        <v>30</v>
      </c>
      <c r="I1308" s="28">
        <f>VLOOKUP(B:B,DIM_PRODUCTS!A:F,5,FALSE)</f>
        <v>19</v>
      </c>
      <c r="J1308" s="28">
        <f>FACT_ORDERS[[#This Row],[ProductPrice]]*FACT_ORDERS[[#This Row],[Quantity]]</f>
        <v>570</v>
      </c>
      <c r="K1308" s="12" t="str">
        <f>VLOOKUP(C:C,DIM_CUSTOMERS!A:G,7,FALSE)</f>
        <v>Canada</v>
      </c>
      <c r="L1308" s="30" cm="1">
        <f t="array" ref="L1308">_xlfn.IFS(
    AND(FACT_ORDERS[[#This Row],[DeliveryMehtod]]="shippment",FACT_ORDERS[[#This Row],[TotalAmount]]&gt;=200), 0,
    AND(FACT_ORDERS[[#This Row],[DeliveryMehtod]]="pickup"), 15,
    AND(FACT_ORDERS[[#This Row],[DeliveryMehtod]]="shippment",FACT_ORDERS[[#This Row],[TotalAmount]]&lt;200), 35
)</f>
        <v>0</v>
      </c>
      <c r="M1308" s="12" t="str" cm="1">
        <f t="array" ref="M1308">_xlfn.IFS(
    SUMIFS(FACT_ORDERS[TotalAmount], FACT_ORDERS[WD_CUSTOMERS],FACT_ORDERS[[#This Row],[WD_CUSTOMERS]])&gt;=15000, "VIP",
    SUMIFS(FACT_ORDERS[TotalAmount], FACT_ORDERS[WD_CUSTOMERS],FACT_ORDERS[[#This Row],[WD_CUSTOMERS]])&gt;=8000, "Premium",
    TRUE, "Regular"
)</f>
        <v>Premium</v>
      </c>
      <c r="N1308" s="32" cm="1">
        <f t="array" ref="N1308">_xlfn.IFS(
   FACT_ORDERS[[#This Row],[TypeOfClient]]="VIP", 0.2,
   FACT_ORDERS[[#This Row],[TypeOfClient]]="Premium", 0.1,
   TRUE, 0
)</f>
        <v>0.1</v>
      </c>
      <c r="O1308" s="31" cm="1">
        <f t="array" ref="O1308">_xlfn.IFS(
   FACT_ORDERS[[#This Row],[TotalAmount]]&gt;1500, 0.15,
   FACT_ORDERS[[#This Row],[TotalAmount]]&gt;1000, 0.1,
   FACT_ORDERS[[#This Row],[TotalAmount]]&gt;500, 0.05,
   TRUE, 0
)</f>
        <v>0.05</v>
      </c>
      <c r="P1308" s="28">
        <f xml:space="preserve"> FACT_ORDERS[[#This Row],[TotalAmount]] * (1 - (FACT_ORDERS[[#This Row],[ClientDiscount]] + FACT_ORDERS[[#This Row],[OrderDiscount]]) )</f>
        <v>484.5</v>
      </c>
      <c r="Q1308" s="28">
        <f>FACT_ORDERS[[#This Row],[TotalAmountWithDiscount]]+FACT_ORDERS[[#This Row],[DeliveryCost]]</f>
        <v>484.5</v>
      </c>
      <c r="R1308" s="35">
        <v>45551</v>
      </c>
      <c r="S1308" s="35" t="str">
        <f>IF(NETWORKDAYS(FACT_ORDERS[[#This Row],[Order-Date]], FACT_ORDERS[[#This Row],[ArrivalDate ]]) &gt; 10, "Late", "On Time")</f>
        <v>On Time</v>
      </c>
    </row>
    <row r="1309" spans="1:19" x14ac:dyDescent="0.3">
      <c r="A1309" s="12">
        <v>6307</v>
      </c>
      <c r="B1309" s="12">
        <v>278</v>
      </c>
      <c r="C1309" s="12">
        <v>10378</v>
      </c>
      <c r="D1309" s="12">
        <v>1308</v>
      </c>
      <c r="E1309" s="12" t="s">
        <v>244</v>
      </c>
      <c r="F1309" s="13">
        <v>45542</v>
      </c>
      <c r="G1309" s="26" t="s">
        <v>11927</v>
      </c>
      <c r="H1309" s="12">
        <v>32</v>
      </c>
      <c r="I1309" s="28">
        <f>VLOOKUP(B:B,DIM_PRODUCTS!A:F,5,FALSE)</f>
        <v>24</v>
      </c>
      <c r="J1309" s="28">
        <f>FACT_ORDERS[[#This Row],[ProductPrice]]*FACT_ORDERS[[#This Row],[Quantity]]</f>
        <v>768</v>
      </c>
      <c r="K1309" s="12" t="str">
        <f>VLOOKUP(C:C,DIM_CUSTOMERS!A:G,7,FALSE)</f>
        <v>Canada</v>
      </c>
      <c r="L1309" s="30" cm="1">
        <f t="array" ref="L1309">_xlfn.IFS(
    AND(FACT_ORDERS[[#This Row],[DeliveryMehtod]]="shippment",FACT_ORDERS[[#This Row],[TotalAmount]]&gt;=200), 0,
    AND(FACT_ORDERS[[#This Row],[DeliveryMehtod]]="pickup"), 15,
    AND(FACT_ORDERS[[#This Row],[DeliveryMehtod]]="shippment",FACT_ORDERS[[#This Row],[TotalAmount]]&lt;200), 35
)</f>
        <v>0</v>
      </c>
      <c r="M1309" s="12" t="str" cm="1">
        <f t="array" ref="M1309">_xlfn.IFS(
    SUMIFS(FACT_ORDERS[TotalAmount], FACT_ORDERS[WD_CUSTOMERS],FACT_ORDERS[[#This Row],[WD_CUSTOMERS]])&gt;=15000, "VIP",
    SUMIFS(FACT_ORDERS[TotalAmount], FACT_ORDERS[WD_CUSTOMERS],FACT_ORDERS[[#This Row],[WD_CUSTOMERS]])&gt;=8000, "Premium",
    TRUE, "Regular"
)</f>
        <v>Premium</v>
      </c>
      <c r="N1309" s="32" cm="1">
        <f t="array" ref="N1309">_xlfn.IFS(
   FACT_ORDERS[[#This Row],[TypeOfClient]]="VIP", 0.2,
   FACT_ORDERS[[#This Row],[TypeOfClient]]="Premium", 0.1,
   TRUE, 0
)</f>
        <v>0.1</v>
      </c>
      <c r="O1309" s="31" cm="1">
        <f t="array" ref="O1309">_xlfn.IFS(
   FACT_ORDERS[[#This Row],[TotalAmount]]&gt;1500, 0.15,
   FACT_ORDERS[[#This Row],[TotalAmount]]&gt;1000, 0.1,
   FACT_ORDERS[[#This Row],[TotalAmount]]&gt;500, 0.05,
   TRUE, 0
)</f>
        <v>0.05</v>
      </c>
      <c r="P1309" s="28">
        <f xml:space="preserve"> FACT_ORDERS[[#This Row],[TotalAmount]] * (1 - (FACT_ORDERS[[#This Row],[ClientDiscount]] + FACT_ORDERS[[#This Row],[OrderDiscount]]) )</f>
        <v>652.79999999999995</v>
      </c>
      <c r="Q1309" s="28">
        <f>FACT_ORDERS[[#This Row],[TotalAmountWithDiscount]]+FACT_ORDERS[[#This Row],[DeliveryCost]]</f>
        <v>652.79999999999995</v>
      </c>
      <c r="R1309" s="35">
        <v>45553</v>
      </c>
      <c r="S1309" s="35" t="str">
        <f>IF(NETWORKDAYS(FACT_ORDERS[[#This Row],[Order-Date]], FACT_ORDERS[[#This Row],[ArrivalDate ]]) &gt; 10, "Late", "On Time")</f>
        <v>On Time</v>
      </c>
    </row>
    <row r="1310" spans="1:19" x14ac:dyDescent="0.3">
      <c r="A1310" s="12">
        <v>6308</v>
      </c>
      <c r="B1310" s="12">
        <v>298</v>
      </c>
      <c r="C1310" s="12">
        <v>10378</v>
      </c>
      <c r="D1310" s="12">
        <v>1309</v>
      </c>
      <c r="E1310" s="12" t="s">
        <v>243</v>
      </c>
      <c r="F1310" s="13">
        <v>45542</v>
      </c>
      <c r="G1310" s="26" t="s">
        <v>11928</v>
      </c>
      <c r="H1310" s="12">
        <v>26</v>
      </c>
      <c r="I1310" s="28">
        <f>VLOOKUP(B:B,DIM_PRODUCTS!A:F,5,FALSE)</f>
        <v>19</v>
      </c>
      <c r="J1310" s="28">
        <f>FACT_ORDERS[[#This Row],[ProductPrice]]*FACT_ORDERS[[#This Row],[Quantity]]</f>
        <v>494</v>
      </c>
      <c r="K1310" s="12" t="str">
        <f>VLOOKUP(C:C,DIM_CUSTOMERS!A:G,7,FALSE)</f>
        <v>Canada</v>
      </c>
      <c r="L1310" s="30" cm="1">
        <f t="array" ref="L1310">_xlfn.IFS(
    AND(FACT_ORDERS[[#This Row],[DeliveryMehtod]]="shippment",FACT_ORDERS[[#This Row],[TotalAmount]]&gt;=200), 0,
    AND(FACT_ORDERS[[#This Row],[DeliveryMehtod]]="pickup"), 15,
    AND(FACT_ORDERS[[#This Row],[DeliveryMehtod]]="shippment",FACT_ORDERS[[#This Row],[TotalAmount]]&lt;200), 35
)</f>
        <v>15</v>
      </c>
      <c r="M1310" s="12" t="str" cm="1">
        <f t="array" ref="M1310">_xlfn.IFS(
    SUMIFS(FACT_ORDERS[TotalAmount], FACT_ORDERS[WD_CUSTOMERS],FACT_ORDERS[[#This Row],[WD_CUSTOMERS]])&gt;=15000, "VIP",
    SUMIFS(FACT_ORDERS[TotalAmount], FACT_ORDERS[WD_CUSTOMERS],FACT_ORDERS[[#This Row],[WD_CUSTOMERS]])&gt;=8000, "Premium",
    TRUE, "Regular"
)</f>
        <v>Premium</v>
      </c>
      <c r="N1310" s="32" cm="1">
        <f t="array" ref="N1310">_xlfn.IFS(
   FACT_ORDERS[[#This Row],[TypeOfClient]]="VIP", 0.2,
   FACT_ORDERS[[#This Row],[TypeOfClient]]="Premium", 0.1,
   TRUE, 0
)</f>
        <v>0.1</v>
      </c>
      <c r="O1310" s="31" cm="1">
        <f t="array" ref="O1310">_xlfn.IFS(
   FACT_ORDERS[[#This Row],[TotalAmount]]&gt;1500, 0.15,
   FACT_ORDERS[[#This Row],[TotalAmount]]&gt;1000, 0.1,
   FACT_ORDERS[[#This Row],[TotalAmount]]&gt;500, 0.05,
   TRUE, 0
)</f>
        <v>0</v>
      </c>
      <c r="P1310" s="28">
        <f xml:space="preserve"> FACT_ORDERS[[#This Row],[TotalAmount]] * (1 - (FACT_ORDERS[[#This Row],[ClientDiscount]] + FACT_ORDERS[[#This Row],[OrderDiscount]]) )</f>
        <v>444.6</v>
      </c>
      <c r="Q1310" s="28">
        <f>FACT_ORDERS[[#This Row],[TotalAmountWithDiscount]]+FACT_ORDERS[[#This Row],[DeliveryCost]]</f>
        <v>459.6</v>
      </c>
      <c r="R1310" s="35">
        <v>45553</v>
      </c>
      <c r="S1310" s="35" t="str">
        <f>IF(NETWORKDAYS(FACT_ORDERS[[#This Row],[Order-Date]], FACT_ORDERS[[#This Row],[ArrivalDate ]]) &gt; 10, "Late", "On Time")</f>
        <v>On Time</v>
      </c>
    </row>
    <row r="1311" spans="1:19" x14ac:dyDescent="0.3">
      <c r="A1311" s="12">
        <v>6309</v>
      </c>
      <c r="B1311" s="12">
        <v>278</v>
      </c>
      <c r="C1311" s="12">
        <v>10378</v>
      </c>
      <c r="D1311" s="12">
        <v>1310</v>
      </c>
      <c r="E1311" s="12" t="s">
        <v>243</v>
      </c>
      <c r="F1311" s="13">
        <v>45524</v>
      </c>
      <c r="G1311" s="26" t="s">
        <v>11929</v>
      </c>
      <c r="H1311" s="12">
        <v>35</v>
      </c>
      <c r="I1311" s="28">
        <f>VLOOKUP(B:B,DIM_PRODUCTS!A:F,5,FALSE)</f>
        <v>24</v>
      </c>
      <c r="J1311" s="28">
        <f>FACT_ORDERS[[#This Row],[ProductPrice]]*FACT_ORDERS[[#This Row],[Quantity]]</f>
        <v>840</v>
      </c>
      <c r="K1311" s="12" t="str">
        <f>VLOOKUP(C:C,DIM_CUSTOMERS!A:G,7,FALSE)</f>
        <v>Canada</v>
      </c>
      <c r="L1311" s="30" cm="1">
        <f t="array" ref="L1311">_xlfn.IFS(
    AND(FACT_ORDERS[[#This Row],[DeliveryMehtod]]="shippment",FACT_ORDERS[[#This Row],[TotalAmount]]&gt;=200), 0,
    AND(FACT_ORDERS[[#This Row],[DeliveryMehtod]]="pickup"), 15,
    AND(FACT_ORDERS[[#This Row],[DeliveryMehtod]]="shippment",FACT_ORDERS[[#This Row],[TotalAmount]]&lt;200), 35
)</f>
        <v>15</v>
      </c>
      <c r="M1311" s="12" t="str" cm="1">
        <f t="array" ref="M1311">_xlfn.IFS(
    SUMIFS(FACT_ORDERS[TotalAmount], FACT_ORDERS[WD_CUSTOMERS],FACT_ORDERS[[#This Row],[WD_CUSTOMERS]])&gt;=15000, "VIP",
    SUMIFS(FACT_ORDERS[TotalAmount], FACT_ORDERS[WD_CUSTOMERS],FACT_ORDERS[[#This Row],[WD_CUSTOMERS]])&gt;=8000, "Premium",
    TRUE, "Regular"
)</f>
        <v>Premium</v>
      </c>
      <c r="N1311" s="32" cm="1">
        <f t="array" ref="N1311">_xlfn.IFS(
   FACT_ORDERS[[#This Row],[TypeOfClient]]="VIP", 0.2,
   FACT_ORDERS[[#This Row],[TypeOfClient]]="Premium", 0.1,
   TRUE, 0
)</f>
        <v>0.1</v>
      </c>
      <c r="O1311" s="31" cm="1">
        <f t="array" ref="O1311">_xlfn.IFS(
   FACT_ORDERS[[#This Row],[TotalAmount]]&gt;1500, 0.15,
   FACT_ORDERS[[#This Row],[TotalAmount]]&gt;1000, 0.1,
   FACT_ORDERS[[#This Row],[TotalAmount]]&gt;500, 0.05,
   TRUE, 0
)</f>
        <v>0.05</v>
      </c>
      <c r="P1311" s="28">
        <f xml:space="preserve"> FACT_ORDERS[[#This Row],[TotalAmount]] * (1 - (FACT_ORDERS[[#This Row],[ClientDiscount]] + FACT_ORDERS[[#This Row],[OrderDiscount]]) )</f>
        <v>714</v>
      </c>
      <c r="Q1311" s="28">
        <f>FACT_ORDERS[[#This Row],[TotalAmountWithDiscount]]+FACT_ORDERS[[#This Row],[DeliveryCost]]</f>
        <v>729</v>
      </c>
      <c r="R1311" s="35">
        <v>45532</v>
      </c>
      <c r="S1311" s="35" t="str">
        <f>IF(NETWORKDAYS(FACT_ORDERS[[#This Row],[Order-Date]], FACT_ORDERS[[#This Row],[ArrivalDate ]]) &gt; 10, "Late", "On Time")</f>
        <v>On Time</v>
      </c>
    </row>
    <row r="1312" spans="1:19" x14ac:dyDescent="0.3">
      <c r="A1312" s="12">
        <v>6310</v>
      </c>
      <c r="B1312" s="12">
        <v>298</v>
      </c>
      <c r="C1312" s="12">
        <v>10378</v>
      </c>
      <c r="D1312" s="12">
        <v>1311</v>
      </c>
      <c r="E1312" s="12" t="s">
        <v>243</v>
      </c>
      <c r="F1312" s="13">
        <v>45524</v>
      </c>
      <c r="G1312" s="26" t="s">
        <v>11930</v>
      </c>
      <c r="H1312" s="12">
        <v>32</v>
      </c>
      <c r="I1312" s="28">
        <f>VLOOKUP(B:B,DIM_PRODUCTS!A:F,5,FALSE)</f>
        <v>19</v>
      </c>
      <c r="J1312" s="28">
        <f>FACT_ORDERS[[#This Row],[ProductPrice]]*FACT_ORDERS[[#This Row],[Quantity]]</f>
        <v>608</v>
      </c>
      <c r="K1312" s="12" t="str">
        <f>VLOOKUP(C:C,DIM_CUSTOMERS!A:G,7,FALSE)</f>
        <v>Canada</v>
      </c>
      <c r="L1312" s="30" cm="1">
        <f t="array" ref="L1312">_xlfn.IFS(
    AND(FACT_ORDERS[[#This Row],[DeliveryMehtod]]="shippment",FACT_ORDERS[[#This Row],[TotalAmount]]&gt;=200), 0,
    AND(FACT_ORDERS[[#This Row],[DeliveryMehtod]]="pickup"), 15,
    AND(FACT_ORDERS[[#This Row],[DeliveryMehtod]]="shippment",FACT_ORDERS[[#This Row],[TotalAmount]]&lt;200), 35
)</f>
        <v>15</v>
      </c>
      <c r="M1312" s="12" t="str" cm="1">
        <f t="array" ref="M1312">_xlfn.IFS(
    SUMIFS(FACT_ORDERS[TotalAmount], FACT_ORDERS[WD_CUSTOMERS],FACT_ORDERS[[#This Row],[WD_CUSTOMERS]])&gt;=15000, "VIP",
    SUMIFS(FACT_ORDERS[TotalAmount], FACT_ORDERS[WD_CUSTOMERS],FACT_ORDERS[[#This Row],[WD_CUSTOMERS]])&gt;=8000, "Premium",
    TRUE, "Regular"
)</f>
        <v>Premium</v>
      </c>
      <c r="N1312" s="32" cm="1">
        <f t="array" ref="N1312">_xlfn.IFS(
   FACT_ORDERS[[#This Row],[TypeOfClient]]="VIP", 0.2,
   FACT_ORDERS[[#This Row],[TypeOfClient]]="Premium", 0.1,
   TRUE, 0
)</f>
        <v>0.1</v>
      </c>
      <c r="O1312" s="31" cm="1">
        <f t="array" ref="O1312">_xlfn.IFS(
   FACT_ORDERS[[#This Row],[TotalAmount]]&gt;1500, 0.15,
   FACT_ORDERS[[#This Row],[TotalAmount]]&gt;1000, 0.1,
   FACT_ORDERS[[#This Row],[TotalAmount]]&gt;500, 0.05,
   TRUE, 0
)</f>
        <v>0.05</v>
      </c>
      <c r="P1312" s="28">
        <f xml:space="preserve"> FACT_ORDERS[[#This Row],[TotalAmount]] * (1 - (FACT_ORDERS[[#This Row],[ClientDiscount]] + FACT_ORDERS[[#This Row],[OrderDiscount]]) )</f>
        <v>516.79999999999995</v>
      </c>
      <c r="Q1312" s="28">
        <f>FACT_ORDERS[[#This Row],[TotalAmountWithDiscount]]+FACT_ORDERS[[#This Row],[DeliveryCost]]</f>
        <v>531.79999999999995</v>
      </c>
      <c r="R1312" s="35">
        <v>45531</v>
      </c>
      <c r="S1312" s="35" t="str">
        <f>IF(NETWORKDAYS(FACT_ORDERS[[#This Row],[Order-Date]], FACT_ORDERS[[#This Row],[ArrivalDate ]]) &gt; 10, "Late", "On Time")</f>
        <v>On Time</v>
      </c>
    </row>
    <row r="1313" spans="1:19" x14ac:dyDescent="0.3">
      <c r="A1313" s="12">
        <v>6311</v>
      </c>
      <c r="B1313" s="12">
        <v>278</v>
      </c>
      <c r="C1313" s="12">
        <v>10378</v>
      </c>
      <c r="D1313" s="12">
        <v>1312</v>
      </c>
      <c r="E1313" s="12" t="s">
        <v>244</v>
      </c>
      <c r="F1313" s="13">
        <v>45553</v>
      </c>
      <c r="G1313" s="26" t="s">
        <v>11931</v>
      </c>
      <c r="H1313" s="12">
        <v>45</v>
      </c>
      <c r="I1313" s="28">
        <f>VLOOKUP(B:B,DIM_PRODUCTS!A:F,5,FALSE)</f>
        <v>24</v>
      </c>
      <c r="J1313" s="28">
        <f>FACT_ORDERS[[#This Row],[ProductPrice]]*FACT_ORDERS[[#This Row],[Quantity]]</f>
        <v>1080</v>
      </c>
      <c r="K1313" s="12" t="str">
        <f>VLOOKUP(C:C,DIM_CUSTOMERS!A:G,7,FALSE)</f>
        <v>Canada</v>
      </c>
      <c r="L1313" s="30" cm="1">
        <f t="array" ref="L1313">_xlfn.IFS(
    AND(FACT_ORDERS[[#This Row],[DeliveryMehtod]]="shippment",FACT_ORDERS[[#This Row],[TotalAmount]]&gt;=200), 0,
    AND(FACT_ORDERS[[#This Row],[DeliveryMehtod]]="pickup"), 15,
    AND(FACT_ORDERS[[#This Row],[DeliveryMehtod]]="shippment",FACT_ORDERS[[#This Row],[TotalAmount]]&lt;200), 35
)</f>
        <v>0</v>
      </c>
      <c r="M1313" s="12" t="str" cm="1">
        <f t="array" ref="M1313">_xlfn.IFS(
    SUMIFS(FACT_ORDERS[TotalAmount], FACT_ORDERS[WD_CUSTOMERS],FACT_ORDERS[[#This Row],[WD_CUSTOMERS]])&gt;=15000, "VIP",
    SUMIFS(FACT_ORDERS[TotalAmount], FACT_ORDERS[WD_CUSTOMERS],FACT_ORDERS[[#This Row],[WD_CUSTOMERS]])&gt;=8000, "Premium",
    TRUE, "Regular"
)</f>
        <v>Premium</v>
      </c>
      <c r="N1313" s="32" cm="1">
        <f t="array" ref="N1313">_xlfn.IFS(
   FACT_ORDERS[[#This Row],[TypeOfClient]]="VIP", 0.2,
   FACT_ORDERS[[#This Row],[TypeOfClient]]="Premium", 0.1,
   TRUE, 0
)</f>
        <v>0.1</v>
      </c>
      <c r="O1313" s="31" cm="1">
        <f t="array" ref="O1313">_xlfn.IFS(
   FACT_ORDERS[[#This Row],[TotalAmount]]&gt;1500, 0.15,
   FACT_ORDERS[[#This Row],[TotalAmount]]&gt;1000, 0.1,
   FACT_ORDERS[[#This Row],[TotalAmount]]&gt;500, 0.05,
   TRUE, 0
)</f>
        <v>0.1</v>
      </c>
      <c r="P1313" s="28">
        <f xml:space="preserve"> FACT_ORDERS[[#This Row],[TotalAmount]] * (1 - (FACT_ORDERS[[#This Row],[ClientDiscount]] + FACT_ORDERS[[#This Row],[OrderDiscount]]) )</f>
        <v>864</v>
      </c>
      <c r="Q1313" s="28">
        <f>FACT_ORDERS[[#This Row],[TotalAmountWithDiscount]]+FACT_ORDERS[[#This Row],[DeliveryCost]]</f>
        <v>864</v>
      </c>
      <c r="R1313" s="35">
        <v>45563</v>
      </c>
      <c r="S1313" s="35" t="str">
        <f>IF(NETWORKDAYS(FACT_ORDERS[[#This Row],[Order-Date]], FACT_ORDERS[[#This Row],[ArrivalDate ]]) &gt; 10, "Late", "On Time")</f>
        <v>On Time</v>
      </c>
    </row>
    <row r="1314" spans="1:19" x14ac:dyDescent="0.3">
      <c r="A1314" s="12">
        <v>6312</v>
      </c>
      <c r="B1314" s="12">
        <v>298</v>
      </c>
      <c r="C1314" s="12">
        <v>10378</v>
      </c>
      <c r="D1314" s="12">
        <v>1313</v>
      </c>
      <c r="E1314" s="12" t="s">
        <v>243</v>
      </c>
      <c r="F1314" s="13">
        <v>45553</v>
      </c>
      <c r="G1314" s="26" t="s">
        <v>11932</v>
      </c>
      <c r="H1314" s="12">
        <v>36</v>
      </c>
      <c r="I1314" s="28">
        <f>VLOOKUP(B:B,DIM_PRODUCTS!A:F,5,FALSE)</f>
        <v>19</v>
      </c>
      <c r="J1314" s="28">
        <f>FACT_ORDERS[[#This Row],[ProductPrice]]*FACT_ORDERS[[#This Row],[Quantity]]</f>
        <v>684</v>
      </c>
      <c r="K1314" s="12" t="str">
        <f>VLOOKUP(C:C,DIM_CUSTOMERS!A:G,7,FALSE)</f>
        <v>Canada</v>
      </c>
      <c r="L1314" s="30" cm="1">
        <f t="array" ref="L1314">_xlfn.IFS(
    AND(FACT_ORDERS[[#This Row],[DeliveryMehtod]]="shippment",FACT_ORDERS[[#This Row],[TotalAmount]]&gt;=200), 0,
    AND(FACT_ORDERS[[#This Row],[DeliveryMehtod]]="pickup"), 15,
    AND(FACT_ORDERS[[#This Row],[DeliveryMehtod]]="shippment",FACT_ORDERS[[#This Row],[TotalAmount]]&lt;200), 35
)</f>
        <v>15</v>
      </c>
      <c r="M1314" s="12" t="str" cm="1">
        <f t="array" ref="M1314">_xlfn.IFS(
    SUMIFS(FACT_ORDERS[TotalAmount], FACT_ORDERS[WD_CUSTOMERS],FACT_ORDERS[[#This Row],[WD_CUSTOMERS]])&gt;=15000, "VIP",
    SUMIFS(FACT_ORDERS[TotalAmount], FACT_ORDERS[WD_CUSTOMERS],FACT_ORDERS[[#This Row],[WD_CUSTOMERS]])&gt;=8000, "Premium",
    TRUE, "Regular"
)</f>
        <v>Premium</v>
      </c>
      <c r="N1314" s="32" cm="1">
        <f t="array" ref="N1314">_xlfn.IFS(
   FACT_ORDERS[[#This Row],[TypeOfClient]]="VIP", 0.2,
   FACT_ORDERS[[#This Row],[TypeOfClient]]="Premium", 0.1,
   TRUE, 0
)</f>
        <v>0.1</v>
      </c>
      <c r="O1314" s="31" cm="1">
        <f t="array" ref="O1314">_xlfn.IFS(
   FACT_ORDERS[[#This Row],[TotalAmount]]&gt;1500, 0.15,
   FACT_ORDERS[[#This Row],[TotalAmount]]&gt;1000, 0.1,
   FACT_ORDERS[[#This Row],[TotalAmount]]&gt;500, 0.05,
   TRUE, 0
)</f>
        <v>0.05</v>
      </c>
      <c r="P1314" s="28">
        <f xml:space="preserve"> FACT_ORDERS[[#This Row],[TotalAmount]] * (1 - (FACT_ORDERS[[#This Row],[ClientDiscount]] + FACT_ORDERS[[#This Row],[OrderDiscount]]) )</f>
        <v>581.4</v>
      </c>
      <c r="Q1314" s="28">
        <f>FACT_ORDERS[[#This Row],[TotalAmountWithDiscount]]+FACT_ORDERS[[#This Row],[DeliveryCost]]</f>
        <v>596.4</v>
      </c>
      <c r="R1314" s="35">
        <v>45560</v>
      </c>
      <c r="S1314" s="35" t="str">
        <f>IF(NETWORKDAYS(FACT_ORDERS[[#This Row],[Order-Date]], FACT_ORDERS[[#This Row],[ArrivalDate ]]) &gt; 10, "Late", "On Time")</f>
        <v>On Time</v>
      </c>
    </row>
    <row r="1315" spans="1:19" x14ac:dyDescent="0.3">
      <c r="A1315" s="12">
        <v>6313</v>
      </c>
      <c r="B1315" s="12">
        <v>278</v>
      </c>
      <c r="C1315" s="12">
        <v>10378</v>
      </c>
      <c r="D1315" s="12">
        <v>1314</v>
      </c>
      <c r="E1315" s="12" t="s">
        <v>243</v>
      </c>
      <c r="F1315" s="13">
        <v>45497</v>
      </c>
      <c r="G1315" s="26" t="s">
        <v>11933</v>
      </c>
      <c r="H1315" s="12">
        <v>26</v>
      </c>
      <c r="I1315" s="28">
        <f>VLOOKUP(B:B,DIM_PRODUCTS!A:F,5,FALSE)</f>
        <v>24</v>
      </c>
      <c r="J1315" s="28">
        <f>FACT_ORDERS[[#This Row],[ProductPrice]]*FACT_ORDERS[[#This Row],[Quantity]]</f>
        <v>624</v>
      </c>
      <c r="K1315" s="12" t="str">
        <f>VLOOKUP(C:C,DIM_CUSTOMERS!A:G,7,FALSE)</f>
        <v>Canada</v>
      </c>
      <c r="L1315" s="30" cm="1">
        <f t="array" ref="L1315">_xlfn.IFS(
    AND(FACT_ORDERS[[#This Row],[DeliveryMehtod]]="shippment",FACT_ORDERS[[#This Row],[TotalAmount]]&gt;=200), 0,
    AND(FACT_ORDERS[[#This Row],[DeliveryMehtod]]="pickup"), 15,
    AND(FACT_ORDERS[[#This Row],[DeliveryMehtod]]="shippment",FACT_ORDERS[[#This Row],[TotalAmount]]&lt;200), 35
)</f>
        <v>15</v>
      </c>
      <c r="M1315" s="12" t="str" cm="1">
        <f t="array" ref="M1315">_xlfn.IFS(
    SUMIFS(FACT_ORDERS[TotalAmount], FACT_ORDERS[WD_CUSTOMERS],FACT_ORDERS[[#This Row],[WD_CUSTOMERS]])&gt;=15000, "VIP",
    SUMIFS(FACT_ORDERS[TotalAmount], FACT_ORDERS[WD_CUSTOMERS],FACT_ORDERS[[#This Row],[WD_CUSTOMERS]])&gt;=8000, "Premium",
    TRUE, "Regular"
)</f>
        <v>Premium</v>
      </c>
      <c r="N1315" s="32" cm="1">
        <f t="array" ref="N1315">_xlfn.IFS(
   FACT_ORDERS[[#This Row],[TypeOfClient]]="VIP", 0.2,
   FACT_ORDERS[[#This Row],[TypeOfClient]]="Premium", 0.1,
   TRUE, 0
)</f>
        <v>0.1</v>
      </c>
      <c r="O1315" s="31" cm="1">
        <f t="array" ref="O1315">_xlfn.IFS(
   FACT_ORDERS[[#This Row],[TotalAmount]]&gt;1500, 0.15,
   FACT_ORDERS[[#This Row],[TotalAmount]]&gt;1000, 0.1,
   FACT_ORDERS[[#This Row],[TotalAmount]]&gt;500, 0.05,
   TRUE, 0
)</f>
        <v>0.05</v>
      </c>
      <c r="P1315" s="28">
        <f xml:space="preserve"> FACT_ORDERS[[#This Row],[TotalAmount]] * (1 - (FACT_ORDERS[[#This Row],[ClientDiscount]] + FACT_ORDERS[[#This Row],[OrderDiscount]]) )</f>
        <v>530.4</v>
      </c>
      <c r="Q1315" s="28">
        <f>FACT_ORDERS[[#This Row],[TotalAmountWithDiscount]]+FACT_ORDERS[[#This Row],[DeliveryCost]]</f>
        <v>545.4</v>
      </c>
      <c r="R1315" s="35">
        <v>45506</v>
      </c>
      <c r="S1315" s="35" t="str">
        <f>IF(NETWORKDAYS(FACT_ORDERS[[#This Row],[Order-Date]], FACT_ORDERS[[#This Row],[ArrivalDate ]]) &gt; 10, "Late", "On Time")</f>
        <v>On Time</v>
      </c>
    </row>
    <row r="1316" spans="1:19" x14ac:dyDescent="0.3">
      <c r="A1316" s="12">
        <v>6314</v>
      </c>
      <c r="B1316" s="12">
        <v>298</v>
      </c>
      <c r="C1316" s="12">
        <v>10378</v>
      </c>
      <c r="D1316" s="12">
        <v>1315</v>
      </c>
      <c r="E1316" s="12" t="s">
        <v>244</v>
      </c>
      <c r="F1316" s="13">
        <v>45497</v>
      </c>
      <c r="G1316" s="26" t="s">
        <v>11934</v>
      </c>
      <c r="H1316" s="12">
        <v>36</v>
      </c>
      <c r="I1316" s="28">
        <f>VLOOKUP(B:B,DIM_PRODUCTS!A:F,5,FALSE)</f>
        <v>19</v>
      </c>
      <c r="J1316" s="28">
        <f>FACT_ORDERS[[#This Row],[ProductPrice]]*FACT_ORDERS[[#This Row],[Quantity]]</f>
        <v>684</v>
      </c>
      <c r="K1316" s="12" t="str">
        <f>VLOOKUP(C:C,DIM_CUSTOMERS!A:G,7,FALSE)</f>
        <v>Canada</v>
      </c>
      <c r="L1316" s="30" cm="1">
        <f t="array" ref="L1316">_xlfn.IFS(
    AND(FACT_ORDERS[[#This Row],[DeliveryMehtod]]="shippment",FACT_ORDERS[[#This Row],[TotalAmount]]&gt;=200), 0,
    AND(FACT_ORDERS[[#This Row],[DeliveryMehtod]]="pickup"), 15,
    AND(FACT_ORDERS[[#This Row],[DeliveryMehtod]]="shippment",FACT_ORDERS[[#This Row],[TotalAmount]]&lt;200), 35
)</f>
        <v>0</v>
      </c>
      <c r="M1316" s="12" t="str" cm="1">
        <f t="array" ref="M1316">_xlfn.IFS(
    SUMIFS(FACT_ORDERS[TotalAmount], FACT_ORDERS[WD_CUSTOMERS],FACT_ORDERS[[#This Row],[WD_CUSTOMERS]])&gt;=15000, "VIP",
    SUMIFS(FACT_ORDERS[TotalAmount], FACT_ORDERS[WD_CUSTOMERS],FACT_ORDERS[[#This Row],[WD_CUSTOMERS]])&gt;=8000, "Premium",
    TRUE, "Regular"
)</f>
        <v>Premium</v>
      </c>
      <c r="N1316" s="32" cm="1">
        <f t="array" ref="N1316">_xlfn.IFS(
   FACT_ORDERS[[#This Row],[TypeOfClient]]="VIP", 0.2,
   FACT_ORDERS[[#This Row],[TypeOfClient]]="Premium", 0.1,
   TRUE, 0
)</f>
        <v>0.1</v>
      </c>
      <c r="O1316" s="31" cm="1">
        <f t="array" ref="O1316">_xlfn.IFS(
   FACT_ORDERS[[#This Row],[TotalAmount]]&gt;1500, 0.15,
   FACT_ORDERS[[#This Row],[TotalAmount]]&gt;1000, 0.1,
   FACT_ORDERS[[#This Row],[TotalAmount]]&gt;500, 0.05,
   TRUE, 0
)</f>
        <v>0.05</v>
      </c>
      <c r="P1316" s="28">
        <f xml:space="preserve"> FACT_ORDERS[[#This Row],[TotalAmount]] * (1 - (FACT_ORDERS[[#This Row],[ClientDiscount]] + FACT_ORDERS[[#This Row],[OrderDiscount]]) )</f>
        <v>581.4</v>
      </c>
      <c r="Q1316" s="28">
        <f>FACT_ORDERS[[#This Row],[TotalAmountWithDiscount]]+FACT_ORDERS[[#This Row],[DeliveryCost]]</f>
        <v>581.4</v>
      </c>
      <c r="R1316" s="35">
        <v>45506</v>
      </c>
      <c r="S1316" s="35" t="str">
        <f>IF(NETWORKDAYS(FACT_ORDERS[[#This Row],[Order-Date]], FACT_ORDERS[[#This Row],[ArrivalDate ]]) &gt; 10, "Late", "On Time")</f>
        <v>On Time</v>
      </c>
    </row>
    <row r="1317" spans="1:19" x14ac:dyDescent="0.3">
      <c r="A1317" s="12">
        <v>6315</v>
      </c>
      <c r="B1317" s="12">
        <v>219</v>
      </c>
      <c r="C1317" s="12">
        <v>10200</v>
      </c>
      <c r="D1317" s="12">
        <v>1316</v>
      </c>
      <c r="E1317" s="12" t="s">
        <v>244</v>
      </c>
      <c r="F1317" s="13">
        <v>45503</v>
      </c>
      <c r="G1317" s="26" t="s">
        <v>11935</v>
      </c>
      <c r="H1317" s="12">
        <v>39</v>
      </c>
      <c r="I1317" s="28">
        <f>VLOOKUP(B:B,DIM_PRODUCTS!A:F,5,FALSE)</f>
        <v>50</v>
      </c>
      <c r="J1317" s="28">
        <f>FACT_ORDERS[[#This Row],[ProductPrice]]*FACT_ORDERS[[#This Row],[Quantity]]</f>
        <v>1950</v>
      </c>
      <c r="K1317" s="12" t="str">
        <f>VLOOKUP(C:C,DIM_CUSTOMERS!A:G,7,FALSE)</f>
        <v>USA</v>
      </c>
      <c r="L1317" s="30" cm="1">
        <f t="array" ref="L1317">_xlfn.IFS(
    AND(FACT_ORDERS[[#This Row],[DeliveryMehtod]]="shippment",FACT_ORDERS[[#This Row],[TotalAmount]]&gt;=200), 0,
    AND(FACT_ORDERS[[#This Row],[DeliveryMehtod]]="pickup"), 15,
    AND(FACT_ORDERS[[#This Row],[DeliveryMehtod]]="shippment",FACT_ORDERS[[#This Row],[TotalAmount]]&lt;200), 35
)</f>
        <v>0</v>
      </c>
      <c r="M1317" s="12" t="str" cm="1">
        <f t="array" ref="M1317">_xlfn.IFS(
    SUMIFS(FACT_ORDERS[TotalAmount], FACT_ORDERS[WD_CUSTOMERS],FACT_ORDERS[[#This Row],[WD_CUSTOMERS]])&gt;=15000, "VIP",
    SUMIFS(FACT_ORDERS[TotalAmount], FACT_ORDERS[WD_CUSTOMERS],FACT_ORDERS[[#This Row],[WD_CUSTOMERS]])&gt;=8000, "Premium",
    TRUE, "Regular"
)</f>
        <v>VIP</v>
      </c>
      <c r="N1317" s="32" cm="1">
        <f t="array" ref="N1317">_xlfn.IFS(
   FACT_ORDERS[[#This Row],[TypeOfClient]]="VIP", 0.2,
   FACT_ORDERS[[#This Row],[TypeOfClient]]="Premium", 0.1,
   TRUE, 0
)</f>
        <v>0.2</v>
      </c>
      <c r="O1317" s="31" cm="1">
        <f t="array" ref="O1317">_xlfn.IFS(
   FACT_ORDERS[[#This Row],[TotalAmount]]&gt;1500, 0.15,
   FACT_ORDERS[[#This Row],[TotalAmount]]&gt;1000, 0.1,
   FACT_ORDERS[[#This Row],[TotalAmount]]&gt;500, 0.05,
   TRUE, 0
)</f>
        <v>0.15</v>
      </c>
      <c r="P1317" s="28">
        <f xml:space="preserve"> FACT_ORDERS[[#This Row],[TotalAmount]] * (1 - (FACT_ORDERS[[#This Row],[ClientDiscount]] + FACT_ORDERS[[#This Row],[OrderDiscount]]) )</f>
        <v>1267.5</v>
      </c>
      <c r="Q1317" s="28">
        <f>FACT_ORDERS[[#This Row],[TotalAmountWithDiscount]]+FACT_ORDERS[[#This Row],[DeliveryCost]]</f>
        <v>1267.5</v>
      </c>
      <c r="R1317" s="35">
        <v>45511</v>
      </c>
      <c r="S1317" s="35" t="str">
        <f>IF(NETWORKDAYS(FACT_ORDERS[[#This Row],[Order-Date]], FACT_ORDERS[[#This Row],[ArrivalDate ]]) &gt; 10, "Late", "On Time")</f>
        <v>On Time</v>
      </c>
    </row>
    <row r="1318" spans="1:19" x14ac:dyDescent="0.3">
      <c r="A1318" s="12">
        <v>6316</v>
      </c>
      <c r="B1318" s="12">
        <v>213</v>
      </c>
      <c r="C1318" s="12">
        <v>10200</v>
      </c>
      <c r="D1318" s="12">
        <v>1317</v>
      </c>
      <c r="E1318" s="12" t="s">
        <v>243</v>
      </c>
      <c r="F1318" s="13">
        <v>45503</v>
      </c>
      <c r="G1318" s="26" t="s">
        <v>11936</v>
      </c>
      <c r="H1318" s="12">
        <v>57</v>
      </c>
      <c r="I1318" s="28">
        <f>VLOOKUP(B:B,DIM_PRODUCTS!A:F,5,FALSE)</f>
        <v>45</v>
      </c>
      <c r="J1318" s="28">
        <f>FACT_ORDERS[[#This Row],[ProductPrice]]*FACT_ORDERS[[#This Row],[Quantity]]</f>
        <v>2565</v>
      </c>
      <c r="K1318" s="12" t="str">
        <f>VLOOKUP(C:C,DIM_CUSTOMERS!A:G,7,FALSE)</f>
        <v>USA</v>
      </c>
      <c r="L1318" s="30" cm="1">
        <f t="array" ref="L1318">_xlfn.IFS(
    AND(FACT_ORDERS[[#This Row],[DeliveryMehtod]]="shippment",FACT_ORDERS[[#This Row],[TotalAmount]]&gt;=200), 0,
    AND(FACT_ORDERS[[#This Row],[DeliveryMehtod]]="pickup"), 15,
    AND(FACT_ORDERS[[#This Row],[DeliveryMehtod]]="shippment",FACT_ORDERS[[#This Row],[TotalAmount]]&lt;200), 35
)</f>
        <v>15</v>
      </c>
      <c r="M1318" s="12" t="str" cm="1">
        <f t="array" ref="M1318">_xlfn.IFS(
    SUMIFS(FACT_ORDERS[TotalAmount], FACT_ORDERS[WD_CUSTOMERS],FACT_ORDERS[[#This Row],[WD_CUSTOMERS]])&gt;=15000, "VIP",
    SUMIFS(FACT_ORDERS[TotalAmount], FACT_ORDERS[WD_CUSTOMERS],FACT_ORDERS[[#This Row],[WD_CUSTOMERS]])&gt;=8000, "Premium",
    TRUE, "Regular"
)</f>
        <v>VIP</v>
      </c>
      <c r="N1318" s="32" cm="1">
        <f t="array" ref="N1318">_xlfn.IFS(
   FACT_ORDERS[[#This Row],[TypeOfClient]]="VIP", 0.2,
   FACT_ORDERS[[#This Row],[TypeOfClient]]="Premium", 0.1,
   TRUE, 0
)</f>
        <v>0.2</v>
      </c>
      <c r="O1318" s="31" cm="1">
        <f t="array" ref="O1318">_xlfn.IFS(
   FACT_ORDERS[[#This Row],[TotalAmount]]&gt;1500, 0.15,
   FACT_ORDERS[[#This Row],[TotalAmount]]&gt;1000, 0.1,
   FACT_ORDERS[[#This Row],[TotalAmount]]&gt;500, 0.05,
   TRUE, 0
)</f>
        <v>0.15</v>
      </c>
      <c r="P1318" s="28">
        <f xml:space="preserve"> FACT_ORDERS[[#This Row],[TotalAmount]] * (1 - (FACT_ORDERS[[#This Row],[ClientDiscount]] + FACT_ORDERS[[#This Row],[OrderDiscount]]) )</f>
        <v>1667.25</v>
      </c>
      <c r="Q1318" s="28">
        <f>FACT_ORDERS[[#This Row],[TotalAmountWithDiscount]]+FACT_ORDERS[[#This Row],[DeliveryCost]]</f>
        <v>1682.25</v>
      </c>
      <c r="R1318" s="35">
        <v>45513</v>
      </c>
      <c r="S1318" s="35" t="str">
        <f>IF(NETWORKDAYS(FACT_ORDERS[[#This Row],[Order-Date]], FACT_ORDERS[[#This Row],[ArrivalDate ]]) &gt; 10, "Late", "On Time")</f>
        <v>On Time</v>
      </c>
    </row>
    <row r="1319" spans="1:19" x14ac:dyDescent="0.3">
      <c r="A1319" s="12">
        <v>6317</v>
      </c>
      <c r="B1319" s="12">
        <v>249</v>
      </c>
      <c r="C1319" s="12">
        <v>10645</v>
      </c>
      <c r="D1319" s="12">
        <v>1318</v>
      </c>
      <c r="E1319" s="12" t="s">
        <v>243</v>
      </c>
      <c r="F1319" s="13">
        <v>45116</v>
      </c>
      <c r="G1319" s="26" t="s">
        <v>11937</v>
      </c>
      <c r="H1319" s="12">
        <v>29</v>
      </c>
      <c r="I1319" s="28">
        <f>VLOOKUP(B:B,DIM_PRODUCTS!A:F,5,FALSE)</f>
        <v>13</v>
      </c>
      <c r="J1319" s="28">
        <f>FACT_ORDERS[[#This Row],[ProductPrice]]*FACT_ORDERS[[#This Row],[Quantity]]</f>
        <v>377</v>
      </c>
      <c r="K1319" s="12" t="str">
        <f>VLOOKUP(C:C,DIM_CUSTOMERS!A:G,7,FALSE)</f>
        <v>France</v>
      </c>
      <c r="L1319" s="30" cm="1">
        <f t="array" ref="L1319">_xlfn.IFS(
    AND(FACT_ORDERS[[#This Row],[DeliveryMehtod]]="shippment",FACT_ORDERS[[#This Row],[TotalAmount]]&gt;=200), 0,
    AND(FACT_ORDERS[[#This Row],[DeliveryMehtod]]="pickup"), 15,
    AND(FACT_ORDERS[[#This Row],[DeliveryMehtod]]="shippment",FACT_ORDERS[[#This Row],[TotalAmount]]&lt;200), 35
)</f>
        <v>15</v>
      </c>
      <c r="M1319" s="12" t="str" cm="1">
        <f t="array" ref="M1319">_xlfn.IFS(
    SUMIFS(FACT_ORDERS[TotalAmount], FACT_ORDERS[WD_CUSTOMERS],FACT_ORDERS[[#This Row],[WD_CUSTOMERS]])&gt;=15000, "VIP",
    SUMIFS(FACT_ORDERS[TotalAmount], FACT_ORDERS[WD_CUSTOMERS],FACT_ORDERS[[#This Row],[WD_CUSTOMERS]])&gt;=8000, "Premium",
    TRUE, "Regular"
)</f>
        <v>Regular</v>
      </c>
      <c r="N1319" s="32" cm="1">
        <f t="array" ref="N1319">_xlfn.IFS(
   FACT_ORDERS[[#This Row],[TypeOfClient]]="VIP", 0.2,
   FACT_ORDERS[[#This Row],[TypeOfClient]]="Premium", 0.1,
   TRUE, 0
)</f>
        <v>0</v>
      </c>
      <c r="O1319" s="31" cm="1">
        <f t="array" ref="O1319">_xlfn.IFS(
   FACT_ORDERS[[#This Row],[TotalAmount]]&gt;1500, 0.15,
   FACT_ORDERS[[#This Row],[TotalAmount]]&gt;1000, 0.1,
   FACT_ORDERS[[#This Row],[TotalAmount]]&gt;500, 0.05,
   TRUE, 0
)</f>
        <v>0</v>
      </c>
      <c r="P1319" s="28">
        <f xml:space="preserve"> FACT_ORDERS[[#This Row],[TotalAmount]] * (1 - (FACT_ORDERS[[#This Row],[ClientDiscount]] + FACT_ORDERS[[#This Row],[OrderDiscount]]) )</f>
        <v>377</v>
      </c>
      <c r="Q1319" s="28">
        <f>FACT_ORDERS[[#This Row],[TotalAmountWithDiscount]]+FACT_ORDERS[[#This Row],[DeliveryCost]]</f>
        <v>392</v>
      </c>
      <c r="R1319" s="35">
        <v>45123</v>
      </c>
      <c r="S1319" s="35" t="str">
        <f>IF(NETWORKDAYS(FACT_ORDERS[[#This Row],[Order-Date]], FACT_ORDERS[[#This Row],[ArrivalDate ]]) &gt; 10, "Late", "On Time")</f>
        <v>On Time</v>
      </c>
    </row>
    <row r="1320" spans="1:19" x14ac:dyDescent="0.3">
      <c r="A1320" s="12">
        <v>6318</v>
      </c>
      <c r="B1320" s="12">
        <v>249</v>
      </c>
      <c r="C1320" s="12">
        <v>10645</v>
      </c>
      <c r="D1320" s="12">
        <v>1319</v>
      </c>
      <c r="E1320" s="12" t="s">
        <v>244</v>
      </c>
      <c r="F1320" s="13">
        <v>44647</v>
      </c>
      <c r="G1320" s="26" t="s">
        <v>11938</v>
      </c>
      <c r="H1320" s="12">
        <v>36</v>
      </c>
      <c r="I1320" s="28">
        <f>VLOOKUP(B:B,DIM_PRODUCTS!A:F,5,FALSE)</f>
        <v>13</v>
      </c>
      <c r="J1320" s="28">
        <f>FACT_ORDERS[[#This Row],[ProductPrice]]*FACT_ORDERS[[#This Row],[Quantity]]</f>
        <v>468</v>
      </c>
      <c r="K1320" s="12" t="str">
        <f>VLOOKUP(C:C,DIM_CUSTOMERS!A:G,7,FALSE)</f>
        <v>France</v>
      </c>
      <c r="L1320" s="30" cm="1">
        <f t="array" ref="L1320">_xlfn.IFS(
    AND(FACT_ORDERS[[#This Row],[DeliveryMehtod]]="shippment",FACT_ORDERS[[#This Row],[TotalAmount]]&gt;=200), 0,
    AND(FACT_ORDERS[[#This Row],[DeliveryMehtod]]="pickup"), 15,
    AND(FACT_ORDERS[[#This Row],[DeliveryMehtod]]="shippment",FACT_ORDERS[[#This Row],[TotalAmount]]&lt;200), 35
)</f>
        <v>0</v>
      </c>
      <c r="M1320" s="12" t="str" cm="1">
        <f t="array" ref="M1320">_xlfn.IFS(
    SUMIFS(FACT_ORDERS[TotalAmount], FACT_ORDERS[WD_CUSTOMERS],FACT_ORDERS[[#This Row],[WD_CUSTOMERS]])&gt;=15000, "VIP",
    SUMIFS(FACT_ORDERS[TotalAmount], FACT_ORDERS[WD_CUSTOMERS],FACT_ORDERS[[#This Row],[WD_CUSTOMERS]])&gt;=8000, "Premium",
    TRUE, "Regular"
)</f>
        <v>Regular</v>
      </c>
      <c r="N1320" s="32" cm="1">
        <f t="array" ref="N1320">_xlfn.IFS(
   FACT_ORDERS[[#This Row],[TypeOfClient]]="VIP", 0.2,
   FACT_ORDERS[[#This Row],[TypeOfClient]]="Premium", 0.1,
   TRUE, 0
)</f>
        <v>0</v>
      </c>
      <c r="O1320" s="31" cm="1">
        <f t="array" ref="O1320">_xlfn.IFS(
   FACT_ORDERS[[#This Row],[TotalAmount]]&gt;1500, 0.15,
   FACT_ORDERS[[#This Row],[TotalAmount]]&gt;1000, 0.1,
   FACT_ORDERS[[#This Row],[TotalAmount]]&gt;500, 0.05,
   TRUE, 0
)</f>
        <v>0</v>
      </c>
      <c r="P1320" s="28">
        <f xml:space="preserve"> FACT_ORDERS[[#This Row],[TotalAmount]] * (1 - (FACT_ORDERS[[#This Row],[ClientDiscount]] + FACT_ORDERS[[#This Row],[OrderDiscount]]) )</f>
        <v>468</v>
      </c>
      <c r="Q1320" s="28">
        <f>FACT_ORDERS[[#This Row],[TotalAmountWithDiscount]]+FACT_ORDERS[[#This Row],[DeliveryCost]]</f>
        <v>468</v>
      </c>
      <c r="R1320" s="35">
        <v>44657</v>
      </c>
      <c r="S1320" s="35" t="str">
        <f>IF(NETWORKDAYS(FACT_ORDERS[[#This Row],[Order-Date]], FACT_ORDERS[[#This Row],[ArrivalDate ]]) &gt; 10, "Late", "On Time")</f>
        <v>On Time</v>
      </c>
    </row>
    <row r="1321" spans="1:19" x14ac:dyDescent="0.3">
      <c r="A1321" s="12">
        <v>6319</v>
      </c>
      <c r="B1321" s="12">
        <v>242</v>
      </c>
      <c r="C1321" s="12">
        <v>10645</v>
      </c>
      <c r="D1321" s="12">
        <v>1320</v>
      </c>
      <c r="E1321" s="12" t="s">
        <v>244</v>
      </c>
      <c r="F1321" s="13">
        <v>44647</v>
      </c>
      <c r="G1321" s="26" t="s">
        <v>11939</v>
      </c>
      <c r="H1321" s="12">
        <v>43</v>
      </c>
      <c r="I1321" s="28">
        <f>VLOOKUP(B:B,DIM_PRODUCTS!A:F,5,FALSE)</f>
        <v>11</v>
      </c>
      <c r="J1321" s="28">
        <f>FACT_ORDERS[[#This Row],[ProductPrice]]*FACT_ORDERS[[#This Row],[Quantity]]</f>
        <v>473</v>
      </c>
      <c r="K1321" s="12" t="str">
        <f>VLOOKUP(C:C,DIM_CUSTOMERS!A:G,7,FALSE)</f>
        <v>France</v>
      </c>
      <c r="L1321" s="30" cm="1">
        <f t="array" ref="L1321">_xlfn.IFS(
    AND(FACT_ORDERS[[#This Row],[DeliveryMehtod]]="shippment",FACT_ORDERS[[#This Row],[TotalAmount]]&gt;=200), 0,
    AND(FACT_ORDERS[[#This Row],[DeliveryMehtod]]="pickup"), 15,
    AND(FACT_ORDERS[[#This Row],[DeliveryMehtod]]="shippment",FACT_ORDERS[[#This Row],[TotalAmount]]&lt;200), 35
)</f>
        <v>0</v>
      </c>
      <c r="M1321" s="12" t="str" cm="1">
        <f t="array" ref="M1321">_xlfn.IFS(
    SUMIFS(FACT_ORDERS[TotalAmount], FACT_ORDERS[WD_CUSTOMERS],FACT_ORDERS[[#This Row],[WD_CUSTOMERS]])&gt;=15000, "VIP",
    SUMIFS(FACT_ORDERS[TotalAmount], FACT_ORDERS[WD_CUSTOMERS],FACT_ORDERS[[#This Row],[WD_CUSTOMERS]])&gt;=8000, "Premium",
    TRUE, "Regular"
)</f>
        <v>Regular</v>
      </c>
      <c r="N1321" s="32" cm="1">
        <f t="array" ref="N1321">_xlfn.IFS(
   FACT_ORDERS[[#This Row],[TypeOfClient]]="VIP", 0.2,
   FACT_ORDERS[[#This Row],[TypeOfClient]]="Premium", 0.1,
   TRUE, 0
)</f>
        <v>0</v>
      </c>
      <c r="O1321" s="31" cm="1">
        <f t="array" ref="O1321">_xlfn.IFS(
   FACT_ORDERS[[#This Row],[TotalAmount]]&gt;1500, 0.15,
   FACT_ORDERS[[#This Row],[TotalAmount]]&gt;1000, 0.1,
   FACT_ORDERS[[#This Row],[TotalAmount]]&gt;500, 0.05,
   TRUE, 0
)</f>
        <v>0</v>
      </c>
      <c r="P1321" s="28">
        <f xml:space="preserve"> FACT_ORDERS[[#This Row],[TotalAmount]] * (1 - (FACT_ORDERS[[#This Row],[ClientDiscount]] + FACT_ORDERS[[#This Row],[OrderDiscount]]) )</f>
        <v>473</v>
      </c>
      <c r="Q1321" s="28">
        <f>FACT_ORDERS[[#This Row],[TotalAmountWithDiscount]]+FACT_ORDERS[[#This Row],[DeliveryCost]]</f>
        <v>473</v>
      </c>
      <c r="R1321" s="35">
        <v>44654</v>
      </c>
      <c r="S1321" s="35" t="str">
        <f>IF(NETWORKDAYS(FACT_ORDERS[[#This Row],[Order-Date]], FACT_ORDERS[[#This Row],[ArrivalDate ]]) &gt; 10, "Late", "On Time")</f>
        <v>On Time</v>
      </c>
    </row>
    <row r="1322" spans="1:19" x14ac:dyDescent="0.3">
      <c r="A1322" s="12">
        <v>6320</v>
      </c>
      <c r="B1322" s="12">
        <v>224</v>
      </c>
      <c r="C1322" s="12">
        <v>10645</v>
      </c>
      <c r="D1322" s="12">
        <v>1321</v>
      </c>
      <c r="E1322" s="12" t="s">
        <v>243</v>
      </c>
      <c r="F1322" s="13">
        <v>44647</v>
      </c>
      <c r="G1322" s="26" t="s">
        <v>11940</v>
      </c>
      <c r="H1322" s="12">
        <v>26</v>
      </c>
      <c r="I1322" s="28">
        <f>VLOOKUP(B:B,DIM_PRODUCTS!A:F,5,FALSE)</f>
        <v>14</v>
      </c>
      <c r="J1322" s="28">
        <f>FACT_ORDERS[[#This Row],[ProductPrice]]*FACT_ORDERS[[#This Row],[Quantity]]</f>
        <v>364</v>
      </c>
      <c r="K1322" s="12" t="str">
        <f>VLOOKUP(C:C,DIM_CUSTOMERS!A:G,7,FALSE)</f>
        <v>France</v>
      </c>
      <c r="L1322" s="30" cm="1">
        <f t="array" ref="L1322">_xlfn.IFS(
    AND(FACT_ORDERS[[#This Row],[DeliveryMehtod]]="shippment",FACT_ORDERS[[#This Row],[TotalAmount]]&gt;=200), 0,
    AND(FACT_ORDERS[[#This Row],[DeliveryMehtod]]="pickup"), 15,
    AND(FACT_ORDERS[[#This Row],[DeliveryMehtod]]="shippment",FACT_ORDERS[[#This Row],[TotalAmount]]&lt;200), 35
)</f>
        <v>15</v>
      </c>
      <c r="M1322" s="12" t="str" cm="1">
        <f t="array" ref="M1322">_xlfn.IFS(
    SUMIFS(FACT_ORDERS[TotalAmount], FACT_ORDERS[WD_CUSTOMERS],FACT_ORDERS[[#This Row],[WD_CUSTOMERS]])&gt;=15000, "VIP",
    SUMIFS(FACT_ORDERS[TotalAmount], FACT_ORDERS[WD_CUSTOMERS],FACT_ORDERS[[#This Row],[WD_CUSTOMERS]])&gt;=8000, "Premium",
    TRUE, "Regular"
)</f>
        <v>Regular</v>
      </c>
      <c r="N1322" s="32" cm="1">
        <f t="array" ref="N1322">_xlfn.IFS(
   FACT_ORDERS[[#This Row],[TypeOfClient]]="VIP", 0.2,
   FACT_ORDERS[[#This Row],[TypeOfClient]]="Premium", 0.1,
   TRUE, 0
)</f>
        <v>0</v>
      </c>
      <c r="O1322" s="31" cm="1">
        <f t="array" ref="O1322">_xlfn.IFS(
   FACT_ORDERS[[#This Row],[TotalAmount]]&gt;1500, 0.15,
   FACT_ORDERS[[#This Row],[TotalAmount]]&gt;1000, 0.1,
   FACT_ORDERS[[#This Row],[TotalAmount]]&gt;500, 0.05,
   TRUE, 0
)</f>
        <v>0</v>
      </c>
      <c r="P1322" s="28">
        <f xml:space="preserve"> FACT_ORDERS[[#This Row],[TotalAmount]] * (1 - (FACT_ORDERS[[#This Row],[ClientDiscount]] + FACT_ORDERS[[#This Row],[OrderDiscount]]) )</f>
        <v>364</v>
      </c>
      <c r="Q1322" s="28">
        <f>FACT_ORDERS[[#This Row],[TotalAmountWithDiscount]]+FACT_ORDERS[[#This Row],[DeliveryCost]]</f>
        <v>379</v>
      </c>
      <c r="R1322" s="35">
        <v>44658</v>
      </c>
      <c r="S1322" s="35" t="str">
        <f>IF(NETWORKDAYS(FACT_ORDERS[[#This Row],[Order-Date]], FACT_ORDERS[[#This Row],[ArrivalDate ]]) &gt; 10, "Late", "On Time")</f>
        <v>On Time</v>
      </c>
    </row>
    <row r="1323" spans="1:19" x14ac:dyDescent="0.3">
      <c r="A1323" s="12">
        <v>6321</v>
      </c>
      <c r="B1323" s="12">
        <v>249</v>
      </c>
      <c r="C1323" s="12">
        <v>10645</v>
      </c>
      <c r="D1323" s="12">
        <v>1322</v>
      </c>
      <c r="E1323" s="12" t="s">
        <v>244</v>
      </c>
      <c r="F1323" s="13">
        <v>44704</v>
      </c>
      <c r="G1323" s="26" t="s">
        <v>11941</v>
      </c>
      <c r="H1323" s="12">
        <v>28</v>
      </c>
      <c r="I1323" s="28">
        <f>VLOOKUP(B:B,DIM_PRODUCTS!A:F,5,FALSE)</f>
        <v>13</v>
      </c>
      <c r="J1323" s="28">
        <f>FACT_ORDERS[[#This Row],[ProductPrice]]*FACT_ORDERS[[#This Row],[Quantity]]</f>
        <v>364</v>
      </c>
      <c r="K1323" s="12" t="str">
        <f>VLOOKUP(C:C,DIM_CUSTOMERS!A:G,7,FALSE)</f>
        <v>France</v>
      </c>
      <c r="L1323" s="30" cm="1">
        <f t="array" ref="L1323">_xlfn.IFS(
    AND(FACT_ORDERS[[#This Row],[DeliveryMehtod]]="shippment",FACT_ORDERS[[#This Row],[TotalAmount]]&gt;=200), 0,
    AND(FACT_ORDERS[[#This Row],[DeliveryMehtod]]="pickup"), 15,
    AND(FACT_ORDERS[[#This Row],[DeliveryMehtod]]="shippment",FACT_ORDERS[[#This Row],[TotalAmount]]&lt;200), 35
)</f>
        <v>0</v>
      </c>
      <c r="M1323" s="12" t="str" cm="1">
        <f t="array" ref="M1323">_xlfn.IFS(
    SUMIFS(FACT_ORDERS[TotalAmount], FACT_ORDERS[WD_CUSTOMERS],FACT_ORDERS[[#This Row],[WD_CUSTOMERS]])&gt;=15000, "VIP",
    SUMIFS(FACT_ORDERS[TotalAmount], FACT_ORDERS[WD_CUSTOMERS],FACT_ORDERS[[#This Row],[WD_CUSTOMERS]])&gt;=8000, "Premium",
    TRUE, "Regular"
)</f>
        <v>Regular</v>
      </c>
      <c r="N1323" s="32" cm="1">
        <f t="array" ref="N1323">_xlfn.IFS(
   FACT_ORDERS[[#This Row],[TypeOfClient]]="VIP", 0.2,
   FACT_ORDERS[[#This Row],[TypeOfClient]]="Premium", 0.1,
   TRUE, 0
)</f>
        <v>0</v>
      </c>
      <c r="O1323" s="31" cm="1">
        <f t="array" ref="O1323">_xlfn.IFS(
   FACT_ORDERS[[#This Row],[TotalAmount]]&gt;1500, 0.15,
   FACT_ORDERS[[#This Row],[TotalAmount]]&gt;1000, 0.1,
   FACT_ORDERS[[#This Row],[TotalAmount]]&gt;500, 0.05,
   TRUE, 0
)</f>
        <v>0</v>
      </c>
      <c r="P1323" s="28">
        <f xml:space="preserve"> FACT_ORDERS[[#This Row],[TotalAmount]] * (1 - (FACT_ORDERS[[#This Row],[ClientDiscount]] + FACT_ORDERS[[#This Row],[OrderDiscount]]) )</f>
        <v>364</v>
      </c>
      <c r="Q1323" s="28">
        <f>FACT_ORDERS[[#This Row],[TotalAmountWithDiscount]]+FACT_ORDERS[[#This Row],[DeliveryCost]]</f>
        <v>364</v>
      </c>
      <c r="R1323" s="35">
        <v>44712</v>
      </c>
      <c r="S1323" s="35" t="str">
        <f>IF(NETWORKDAYS(FACT_ORDERS[[#This Row],[Order-Date]], FACT_ORDERS[[#This Row],[ArrivalDate ]]) &gt; 10, "Late", "On Time")</f>
        <v>On Time</v>
      </c>
    </row>
    <row r="1324" spans="1:19" x14ac:dyDescent="0.3">
      <c r="A1324" s="12">
        <v>6322</v>
      </c>
      <c r="B1324" s="12">
        <v>242</v>
      </c>
      <c r="C1324" s="12">
        <v>10645</v>
      </c>
      <c r="D1324" s="12">
        <v>1323</v>
      </c>
      <c r="E1324" s="12" t="s">
        <v>243</v>
      </c>
      <c r="F1324" s="13">
        <v>44704</v>
      </c>
      <c r="G1324" s="26" t="s">
        <v>3266</v>
      </c>
      <c r="H1324" s="12">
        <v>39</v>
      </c>
      <c r="I1324" s="28">
        <f>VLOOKUP(B:B,DIM_PRODUCTS!A:F,5,FALSE)</f>
        <v>11</v>
      </c>
      <c r="J1324" s="28">
        <f>FACT_ORDERS[[#This Row],[ProductPrice]]*FACT_ORDERS[[#This Row],[Quantity]]</f>
        <v>429</v>
      </c>
      <c r="K1324" s="12" t="str">
        <f>VLOOKUP(C:C,DIM_CUSTOMERS!A:G,7,FALSE)</f>
        <v>France</v>
      </c>
      <c r="L1324" s="30" cm="1">
        <f t="array" ref="L1324">_xlfn.IFS(
    AND(FACT_ORDERS[[#This Row],[DeliveryMehtod]]="shippment",FACT_ORDERS[[#This Row],[TotalAmount]]&gt;=200), 0,
    AND(FACT_ORDERS[[#This Row],[DeliveryMehtod]]="pickup"), 15,
    AND(FACT_ORDERS[[#This Row],[DeliveryMehtod]]="shippment",FACT_ORDERS[[#This Row],[TotalAmount]]&lt;200), 35
)</f>
        <v>15</v>
      </c>
      <c r="M1324" s="12" t="str" cm="1">
        <f t="array" ref="M1324">_xlfn.IFS(
    SUMIFS(FACT_ORDERS[TotalAmount], FACT_ORDERS[WD_CUSTOMERS],FACT_ORDERS[[#This Row],[WD_CUSTOMERS]])&gt;=15000, "VIP",
    SUMIFS(FACT_ORDERS[TotalAmount], FACT_ORDERS[WD_CUSTOMERS],FACT_ORDERS[[#This Row],[WD_CUSTOMERS]])&gt;=8000, "Premium",
    TRUE, "Regular"
)</f>
        <v>Regular</v>
      </c>
      <c r="N1324" s="32" cm="1">
        <f t="array" ref="N1324">_xlfn.IFS(
   FACT_ORDERS[[#This Row],[TypeOfClient]]="VIP", 0.2,
   FACT_ORDERS[[#This Row],[TypeOfClient]]="Premium", 0.1,
   TRUE, 0
)</f>
        <v>0</v>
      </c>
      <c r="O1324" s="31" cm="1">
        <f t="array" ref="O1324">_xlfn.IFS(
   FACT_ORDERS[[#This Row],[TotalAmount]]&gt;1500, 0.15,
   FACT_ORDERS[[#This Row],[TotalAmount]]&gt;1000, 0.1,
   FACT_ORDERS[[#This Row],[TotalAmount]]&gt;500, 0.05,
   TRUE, 0
)</f>
        <v>0</v>
      </c>
      <c r="P1324" s="28">
        <f xml:space="preserve"> FACT_ORDERS[[#This Row],[TotalAmount]] * (1 - (FACT_ORDERS[[#This Row],[ClientDiscount]] + FACT_ORDERS[[#This Row],[OrderDiscount]]) )</f>
        <v>429</v>
      </c>
      <c r="Q1324" s="28">
        <f>FACT_ORDERS[[#This Row],[TotalAmountWithDiscount]]+FACT_ORDERS[[#This Row],[DeliveryCost]]</f>
        <v>444</v>
      </c>
      <c r="R1324" s="35">
        <v>44713</v>
      </c>
      <c r="S1324" s="35" t="str">
        <f>IF(NETWORKDAYS(FACT_ORDERS[[#This Row],[Order-Date]], FACT_ORDERS[[#This Row],[ArrivalDate ]]) &gt; 10, "Late", "On Time")</f>
        <v>On Time</v>
      </c>
    </row>
    <row r="1325" spans="1:19" x14ac:dyDescent="0.3">
      <c r="A1325" s="12">
        <v>6323</v>
      </c>
      <c r="B1325" s="12">
        <v>224</v>
      </c>
      <c r="C1325" s="12">
        <v>10645</v>
      </c>
      <c r="D1325" s="12">
        <v>1324</v>
      </c>
      <c r="E1325" s="12" t="s">
        <v>243</v>
      </c>
      <c r="F1325" s="13">
        <v>44704</v>
      </c>
      <c r="G1325" s="26" t="s">
        <v>11942</v>
      </c>
      <c r="H1325" s="12">
        <v>42</v>
      </c>
      <c r="I1325" s="28">
        <f>VLOOKUP(B:B,DIM_PRODUCTS!A:F,5,FALSE)</f>
        <v>14</v>
      </c>
      <c r="J1325" s="28">
        <f>FACT_ORDERS[[#This Row],[ProductPrice]]*FACT_ORDERS[[#This Row],[Quantity]]</f>
        <v>588</v>
      </c>
      <c r="K1325" s="12" t="str">
        <f>VLOOKUP(C:C,DIM_CUSTOMERS!A:G,7,FALSE)</f>
        <v>France</v>
      </c>
      <c r="L1325" s="30" cm="1">
        <f t="array" ref="L1325">_xlfn.IFS(
    AND(FACT_ORDERS[[#This Row],[DeliveryMehtod]]="shippment",FACT_ORDERS[[#This Row],[TotalAmount]]&gt;=200), 0,
    AND(FACT_ORDERS[[#This Row],[DeliveryMehtod]]="pickup"), 15,
    AND(FACT_ORDERS[[#This Row],[DeliveryMehtod]]="shippment",FACT_ORDERS[[#This Row],[TotalAmount]]&lt;200), 35
)</f>
        <v>15</v>
      </c>
      <c r="M1325" s="12" t="str" cm="1">
        <f t="array" ref="M1325">_xlfn.IFS(
    SUMIFS(FACT_ORDERS[TotalAmount], FACT_ORDERS[WD_CUSTOMERS],FACT_ORDERS[[#This Row],[WD_CUSTOMERS]])&gt;=15000, "VIP",
    SUMIFS(FACT_ORDERS[TotalAmount], FACT_ORDERS[WD_CUSTOMERS],FACT_ORDERS[[#This Row],[WD_CUSTOMERS]])&gt;=8000, "Premium",
    TRUE, "Regular"
)</f>
        <v>Regular</v>
      </c>
      <c r="N1325" s="32" cm="1">
        <f t="array" ref="N1325">_xlfn.IFS(
   FACT_ORDERS[[#This Row],[TypeOfClient]]="VIP", 0.2,
   FACT_ORDERS[[#This Row],[TypeOfClient]]="Premium", 0.1,
   TRUE, 0
)</f>
        <v>0</v>
      </c>
      <c r="O1325" s="31" cm="1">
        <f t="array" ref="O1325">_xlfn.IFS(
   FACT_ORDERS[[#This Row],[TotalAmount]]&gt;1500, 0.15,
   FACT_ORDERS[[#This Row],[TotalAmount]]&gt;1000, 0.1,
   FACT_ORDERS[[#This Row],[TotalAmount]]&gt;500, 0.05,
   TRUE, 0
)</f>
        <v>0.05</v>
      </c>
      <c r="P1325" s="28">
        <f xml:space="preserve"> FACT_ORDERS[[#This Row],[TotalAmount]] * (1 - (FACT_ORDERS[[#This Row],[ClientDiscount]] + FACT_ORDERS[[#This Row],[OrderDiscount]]) )</f>
        <v>558.6</v>
      </c>
      <c r="Q1325" s="28">
        <f>FACT_ORDERS[[#This Row],[TotalAmountWithDiscount]]+FACT_ORDERS[[#This Row],[DeliveryCost]]</f>
        <v>573.6</v>
      </c>
      <c r="R1325" s="35">
        <v>44713</v>
      </c>
      <c r="S1325" s="35" t="str">
        <f>IF(NETWORKDAYS(FACT_ORDERS[[#This Row],[Order-Date]], FACT_ORDERS[[#This Row],[ArrivalDate ]]) &gt; 10, "Late", "On Time")</f>
        <v>On Time</v>
      </c>
    </row>
    <row r="1326" spans="1:19" x14ac:dyDescent="0.3">
      <c r="A1326" s="12">
        <v>6324</v>
      </c>
      <c r="B1326" s="12">
        <v>249</v>
      </c>
      <c r="C1326" s="12">
        <v>10645</v>
      </c>
      <c r="D1326" s="12">
        <v>1325</v>
      </c>
      <c r="E1326" s="12" t="s">
        <v>243</v>
      </c>
      <c r="F1326" s="13">
        <v>45381</v>
      </c>
      <c r="G1326" s="26" t="s">
        <v>11943</v>
      </c>
      <c r="H1326" s="12">
        <v>25</v>
      </c>
      <c r="I1326" s="28">
        <f>VLOOKUP(B:B,DIM_PRODUCTS!A:F,5,FALSE)</f>
        <v>13</v>
      </c>
      <c r="J1326" s="28">
        <f>FACT_ORDERS[[#This Row],[ProductPrice]]*FACT_ORDERS[[#This Row],[Quantity]]</f>
        <v>325</v>
      </c>
      <c r="K1326" s="12" t="str">
        <f>VLOOKUP(C:C,DIM_CUSTOMERS!A:G,7,FALSE)</f>
        <v>France</v>
      </c>
      <c r="L1326" s="30" cm="1">
        <f t="array" ref="L1326">_xlfn.IFS(
    AND(FACT_ORDERS[[#This Row],[DeliveryMehtod]]="shippment",FACT_ORDERS[[#This Row],[TotalAmount]]&gt;=200), 0,
    AND(FACT_ORDERS[[#This Row],[DeliveryMehtod]]="pickup"), 15,
    AND(FACT_ORDERS[[#This Row],[DeliveryMehtod]]="shippment",FACT_ORDERS[[#This Row],[TotalAmount]]&lt;200), 35
)</f>
        <v>15</v>
      </c>
      <c r="M1326" s="12" t="str" cm="1">
        <f t="array" ref="M1326">_xlfn.IFS(
    SUMIFS(FACT_ORDERS[TotalAmount], FACT_ORDERS[WD_CUSTOMERS],FACT_ORDERS[[#This Row],[WD_CUSTOMERS]])&gt;=15000, "VIP",
    SUMIFS(FACT_ORDERS[TotalAmount], FACT_ORDERS[WD_CUSTOMERS],FACT_ORDERS[[#This Row],[WD_CUSTOMERS]])&gt;=8000, "Premium",
    TRUE, "Regular"
)</f>
        <v>Regular</v>
      </c>
      <c r="N1326" s="32" cm="1">
        <f t="array" ref="N1326">_xlfn.IFS(
   FACT_ORDERS[[#This Row],[TypeOfClient]]="VIP", 0.2,
   FACT_ORDERS[[#This Row],[TypeOfClient]]="Premium", 0.1,
   TRUE, 0
)</f>
        <v>0</v>
      </c>
      <c r="O1326" s="31" cm="1">
        <f t="array" ref="O1326">_xlfn.IFS(
   FACT_ORDERS[[#This Row],[TotalAmount]]&gt;1500, 0.15,
   FACT_ORDERS[[#This Row],[TotalAmount]]&gt;1000, 0.1,
   FACT_ORDERS[[#This Row],[TotalAmount]]&gt;500, 0.05,
   TRUE, 0
)</f>
        <v>0</v>
      </c>
      <c r="P1326" s="28">
        <f xml:space="preserve"> FACT_ORDERS[[#This Row],[TotalAmount]] * (1 - (FACT_ORDERS[[#This Row],[ClientDiscount]] + FACT_ORDERS[[#This Row],[OrderDiscount]]) )</f>
        <v>325</v>
      </c>
      <c r="Q1326" s="28">
        <f>FACT_ORDERS[[#This Row],[TotalAmountWithDiscount]]+FACT_ORDERS[[#This Row],[DeliveryCost]]</f>
        <v>340</v>
      </c>
      <c r="R1326" s="35">
        <v>45388</v>
      </c>
      <c r="S1326" s="35" t="str">
        <f>IF(NETWORKDAYS(FACT_ORDERS[[#This Row],[Order-Date]], FACT_ORDERS[[#This Row],[ArrivalDate ]]) &gt; 10, "Late", "On Time")</f>
        <v>On Time</v>
      </c>
    </row>
    <row r="1327" spans="1:19" x14ac:dyDescent="0.3">
      <c r="A1327" s="12">
        <v>6325</v>
      </c>
      <c r="B1327" s="12">
        <v>242</v>
      </c>
      <c r="C1327" s="12">
        <v>10645</v>
      </c>
      <c r="D1327" s="12">
        <v>1326</v>
      </c>
      <c r="E1327" s="12" t="s">
        <v>244</v>
      </c>
      <c r="F1327" s="13">
        <v>45381</v>
      </c>
      <c r="G1327" s="26" t="s">
        <v>3290</v>
      </c>
      <c r="H1327" s="12">
        <v>23</v>
      </c>
      <c r="I1327" s="28">
        <f>VLOOKUP(B:B,DIM_PRODUCTS!A:F,5,FALSE)</f>
        <v>11</v>
      </c>
      <c r="J1327" s="28">
        <f>FACT_ORDERS[[#This Row],[ProductPrice]]*FACT_ORDERS[[#This Row],[Quantity]]</f>
        <v>253</v>
      </c>
      <c r="K1327" s="12" t="str">
        <f>VLOOKUP(C:C,DIM_CUSTOMERS!A:G,7,FALSE)</f>
        <v>France</v>
      </c>
      <c r="L1327" s="30" cm="1">
        <f t="array" ref="L1327">_xlfn.IFS(
    AND(FACT_ORDERS[[#This Row],[DeliveryMehtod]]="shippment",FACT_ORDERS[[#This Row],[TotalAmount]]&gt;=200), 0,
    AND(FACT_ORDERS[[#This Row],[DeliveryMehtod]]="pickup"), 15,
    AND(FACT_ORDERS[[#This Row],[DeliveryMehtod]]="shippment",FACT_ORDERS[[#This Row],[TotalAmount]]&lt;200), 35
)</f>
        <v>0</v>
      </c>
      <c r="M1327" s="12" t="str" cm="1">
        <f t="array" ref="M1327">_xlfn.IFS(
    SUMIFS(FACT_ORDERS[TotalAmount], FACT_ORDERS[WD_CUSTOMERS],FACT_ORDERS[[#This Row],[WD_CUSTOMERS]])&gt;=15000, "VIP",
    SUMIFS(FACT_ORDERS[TotalAmount], FACT_ORDERS[WD_CUSTOMERS],FACT_ORDERS[[#This Row],[WD_CUSTOMERS]])&gt;=8000, "Premium",
    TRUE, "Regular"
)</f>
        <v>Regular</v>
      </c>
      <c r="N1327" s="32" cm="1">
        <f t="array" ref="N1327">_xlfn.IFS(
   FACT_ORDERS[[#This Row],[TypeOfClient]]="VIP", 0.2,
   FACT_ORDERS[[#This Row],[TypeOfClient]]="Premium", 0.1,
   TRUE, 0
)</f>
        <v>0</v>
      </c>
      <c r="O1327" s="31" cm="1">
        <f t="array" ref="O1327">_xlfn.IFS(
   FACT_ORDERS[[#This Row],[TotalAmount]]&gt;1500, 0.15,
   FACT_ORDERS[[#This Row],[TotalAmount]]&gt;1000, 0.1,
   FACT_ORDERS[[#This Row],[TotalAmount]]&gt;500, 0.05,
   TRUE, 0
)</f>
        <v>0</v>
      </c>
      <c r="P1327" s="28">
        <f xml:space="preserve"> FACT_ORDERS[[#This Row],[TotalAmount]] * (1 - (FACT_ORDERS[[#This Row],[ClientDiscount]] + FACT_ORDERS[[#This Row],[OrderDiscount]]) )</f>
        <v>253</v>
      </c>
      <c r="Q1327" s="28">
        <f>FACT_ORDERS[[#This Row],[TotalAmountWithDiscount]]+FACT_ORDERS[[#This Row],[DeliveryCost]]</f>
        <v>253</v>
      </c>
      <c r="R1327" s="35">
        <v>45392</v>
      </c>
      <c r="S1327" s="35" t="str">
        <f>IF(NETWORKDAYS(FACT_ORDERS[[#This Row],[Order-Date]], FACT_ORDERS[[#This Row],[ArrivalDate ]]) &gt; 10, "Late", "On Time")</f>
        <v>On Time</v>
      </c>
    </row>
    <row r="1328" spans="1:19" x14ac:dyDescent="0.3">
      <c r="A1328" s="12">
        <v>6326</v>
      </c>
      <c r="B1328" s="12">
        <v>249</v>
      </c>
      <c r="C1328" s="12">
        <v>10645</v>
      </c>
      <c r="D1328" s="12">
        <v>1327</v>
      </c>
      <c r="E1328" s="12" t="s">
        <v>244</v>
      </c>
      <c r="F1328" s="13">
        <v>45187</v>
      </c>
      <c r="G1328" s="26" t="s">
        <v>11944</v>
      </c>
      <c r="H1328" s="12">
        <v>27</v>
      </c>
      <c r="I1328" s="28">
        <f>VLOOKUP(B:B,DIM_PRODUCTS!A:F,5,FALSE)</f>
        <v>13</v>
      </c>
      <c r="J1328" s="28">
        <f>FACT_ORDERS[[#This Row],[ProductPrice]]*FACT_ORDERS[[#This Row],[Quantity]]</f>
        <v>351</v>
      </c>
      <c r="K1328" s="12" t="str">
        <f>VLOOKUP(C:C,DIM_CUSTOMERS!A:G,7,FALSE)</f>
        <v>France</v>
      </c>
      <c r="L1328" s="30" cm="1">
        <f t="array" ref="L1328">_xlfn.IFS(
    AND(FACT_ORDERS[[#This Row],[DeliveryMehtod]]="shippment",FACT_ORDERS[[#This Row],[TotalAmount]]&gt;=200), 0,
    AND(FACT_ORDERS[[#This Row],[DeliveryMehtod]]="pickup"), 15,
    AND(FACT_ORDERS[[#This Row],[DeliveryMehtod]]="shippment",FACT_ORDERS[[#This Row],[TotalAmount]]&lt;200), 35
)</f>
        <v>0</v>
      </c>
      <c r="M1328" s="12" t="str" cm="1">
        <f t="array" ref="M1328">_xlfn.IFS(
    SUMIFS(FACT_ORDERS[TotalAmount], FACT_ORDERS[WD_CUSTOMERS],FACT_ORDERS[[#This Row],[WD_CUSTOMERS]])&gt;=15000, "VIP",
    SUMIFS(FACT_ORDERS[TotalAmount], FACT_ORDERS[WD_CUSTOMERS],FACT_ORDERS[[#This Row],[WD_CUSTOMERS]])&gt;=8000, "Premium",
    TRUE, "Regular"
)</f>
        <v>Regular</v>
      </c>
      <c r="N1328" s="32" cm="1">
        <f t="array" ref="N1328">_xlfn.IFS(
   FACT_ORDERS[[#This Row],[TypeOfClient]]="VIP", 0.2,
   FACT_ORDERS[[#This Row],[TypeOfClient]]="Premium", 0.1,
   TRUE, 0
)</f>
        <v>0</v>
      </c>
      <c r="O1328" s="31" cm="1">
        <f t="array" ref="O1328">_xlfn.IFS(
   FACT_ORDERS[[#This Row],[TotalAmount]]&gt;1500, 0.15,
   FACT_ORDERS[[#This Row],[TotalAmount]]&gt;1000, 0.1,
   FACT_ORDERS[[#This Row],[TotalAmount]]&gt;500, 0.05,
   TRUE, 0
)</f>
        <v>0</v>
      </c>
      <c r="P1328" s="28">
        <f xml:space="preserve"> FACT_ORDERS[[#This Row],[TotalAmount]] * (1 - (FACT_ORDERS[[#This Row],[ClientDiscount]] + FACT_ORDERS[[#This Row],[OrderDiscount]]) )</f>
        <v>351</v>
      </c>
      <c r="Q1328" s="28">
        <f>FACT_ORDERS[[#This Row],[TotalAmountWithDiscount]]+FACT_ORDERS[[#This Row],[DeliveryCost]]</f>
        <v>351</v>
      </c>
      <c r="R1328" s="35">
        <v>45197</v>
      </c>
      <c r="S1328" s="35" t="str">
        <f>IF(NETWORKDAYS(FACT_ORDERS[[#This Row],[Order-Date]], FACT_ORDERS[[#This Row],[ArrivalDate ]]) &gt; 10, "Late", "On Time")</f>
        <v>On Time</v>
      </c>
    </row>
    <row r="1329" spans="1:19" x14ac:dyDescent="0.3">
      <c r="A1329" s="12">
        <v>6327</v>
      </c>
      <c r="B1329" s="12">
        <v>242</v>
      </c>
      <c r="C1329" s="12">
        <v>10645</v>
      </c>
      <c r="D1329" s="12">
        <v>1328</v>
      </c>
      <c r="E1329" s="12" t="s">
        <v>243</v>
      </c>
      <c r="F1329" s="13">
        <v>45187</v>
      </c>
      <c r="G1329" s="26" t="s">
        <v>11945</v>
      </c>
      <c r="H1329" s="12">
        <v>34</v>
      </c>
      <c r="I1329" s="28">
        <f>VLOOKUP(B:B,DIM_PRODUCTS!A:F,5,FALSE)</f>
        <v>11</v>
      </c>
      <c r="J1329" s="28">
        <f>FACT_ORDERS[[#This Row],[ProductPrice]]*FACT_ORDERS[[#This Row],[Quantity]]</f>
        <v>374</v>
      </c>
      <c r="K1329" s="12" t="str">
        <f>VLOOKUP(C:C,DIM_CUSTOMERS!A:G,7,FALSE)</f>
        <v>France</v>
      </c>
      <c r="L1329" s="30" cm="1">
        <f t="array" ref="L1329">_xlfn.IFS(
    AND(FACT_ORDERS[[#This Row],[DeliveryMehtod]]="shippment",FACT_ORDERS[[#This Row],[TotalAmount]]&gt;=200), 0,
    AND(FACT_ORDERS[[#This Row],[DeliveryMehtod]]="pickup"), 15,
    AND(FACT_ORDERS[[#This Row],[DeliveryMehtod]]="shippment",FACT_ORDERS[[#This Row],[TotalAmount]]&lt;200), 35
)</f>
        <v>15</v>
      </c>
      <c r="M1329" s="12" t="str" cm="1">
        <f t="array" ref="M1329">_xlfn.IFS(
    SUMIFS(FACT_ORDERS[TotalAmount], FACT_ORDERS[WD_CUSTOMERS],FACT_ORDERS[[#This Row],[WD_CUSTOMERS]])&gt;=15000, "VIP",
    SUMIFS(FACT_ORDERS[TotalAmount], FACT_ORDERS[WD_CUSTOMERS],FACT_ORDERS[[#This Row],[WD_CUSTOMERS]])&gt;=8000, "Premium",
    TRUE, "Regular"
)</f>
        <v>Regular</v>
      </c>
      <c r="N1329" s="32" cm="1">
        <f t="array" ref="N1329">_xlfn.IFS(
   FACT_ORDERS[[#This Row],[TypeOfClient]]="VIP", 0.2,
   FACT_ORDERS[[#This Row],[TypeOfClient]]="Premium", 0.1,
   TRUE, 0
)</f>
        <v>0</v>
      </c>
      <c r="O1329" s="31" cm="1">
        <f t="array" ref="O1329">_xlfn.IFS(
   FACT_ORDERS[[#This Row],[TotalAmount]]&gt;1500, 0.15,
   FACT_ORDERS[[#This Row],[TotalAmount]]&gt;1000, 0.1,
   FACT_ORDERS[[#This Row],[TotalAmount]]&gt;500, 0.05,
   TRUE, 0
)</f>
        <v>0</v>
      </c>
      <c r="P1329" s="28">
        <f xml:space="preserve"> FACT_ORDERS[[#This Row],[TotalAmount]] * (1 - (FACT_ORDERS[[#This Row],[ClientDiscount]] + FACT_ORDERS[[#This Row],[OrderDiscount]]) )</f>
        <v>374</v>
      </c>
      <c r="Q1329" s="28">
        <f>FACT_ORDERS[[#This Row],[TotalAmountWithDiscount]]+FACT_ORDERS[[#This Row],[DeliveryCost]]</f>
        <v>389</v>
      </c>
      <c r="R1329" s="35">
        <v>45197</v>
      </c>
      <c r="S1329" s="35" t="str">
        <f>IF(NETWORKDAYS(FACT_ORDERS[[#This Row],[Order-Date]], FACT_ORDERS[[#This Row],[ArrivalDate ]]) &gt; 10, "Late", "On Time")</f>
        <v>On Time</v>
      </c>
    </row>
    <row r="1330" spans="1:19" x14ac:dyDescent="0.3">
      <c r="A1330" s="12">
        <v>6328</v>
      </c>
      <c r="B1330" s="12">
        <v>224</v>
      </c>
      <c r="C1330" s="12">
        <v>10645</v>
      </c>
      <c r="D1330" s="12">
        <v>1329</v>
      </c>
      <c r="E1330" s="12" t="s">
        <v>244</v>
      </c>
      <c r="F1330" s="13">
        <v>45187</v>
      </c>
      <c r="G1330" s="26" t="s">
        <v>11946</v>
      </c>
      <c r="H1330" s="12">
        <v>24</v>
      </c>
      <c r="I1330" s="28">
        <f>VLOOKUP(B:B,DIM_PRODUCTS!A:F,5,FALSE)</f>
        <v>14</v>
      </c>
      <c r="J1330" s="28">
        <f>FACT_ORDERS[[#This Row],[ProductPrice]]*FACT_ORDERS[[#This Row],[Quantity]]</f>
        <v>336</v>
      </c>
      <c r="K1330" s="12" t="str">
        <f>VLOOKUP(C:C,DIM_CUSTOMERS!A:G,7,FALSE)</f>
        <v>France</v>
      </c>
      <c r="L1330" s="30" cm="1">
        <f t="array" ref="L1330">_xlfn.IFS(
    AND(FACT_ORDERS[[#This Row],[DeliveryMehtod]]="shippment",FACT_ORDERS[[#This Row],[TotalAmount]]&gt;=200), 0,
    AND(FACT_ORDERS[[#This Row],[DeliveryMehtod]]="pickup"), 15,
    AND(FACT_ORDERS[[#This Row],[DeliveryMehtod]]="shippment",FACT_ORDERS[[#This Row],[TotalAmount]]&lt;200), 35
)</f>
        <v>0</v>
      </c>
      <c r="M1330" s="12" t="str" cm="1">
        <f t="array" ref="M1330">_xlfn.IFS(
    SUMIFS(FACT_ORDERS[TotalAmount], FACT_ORDERS[WD_CUSTOMERS],FACT_ORDERS[[#This Row],[WD_CUSTOMERS]])&gt;=15000, "VIP",
    SUMIFS(FACT_ORDERS[TotalAmount], FACT_ORDERS[WD_CUSTOMERS],FACT_ORDERS[[#This Row],[WD_CUSTOMERS]])&gt;=8000, "Premium",
    TRUE, "Regular"
)</f>
        <v>Regular</v>
      </c>
      <c r="N1330" s="32" cm="1">
        <f t="array" ref="N1330">_xlfn.IFS(
   FACT_ORDERS[[#This Row],[TypeOfClient]]="VIP", 0.2,
   FACT_ORDERS[[#This Row],[TypeOfClient]]="Premium", 0.1,
   TRUE, 0
)</f>
        <v>0</v>
      </c>
      <c r="O1330" s="31" cm="1">
        <f t="array" ref="O1330">_xlfn.IFS(
   FACT_ORDERS[[#This Row],[TotalAmount]]&gt;1500, 0.15,
   FACT_ORDERS[[#This Row],[TotalAmount]]&gt;1000, 0.1,
   FACT_ORDERS[[#This Row],[TotalAmount]]&gt;500, 0.05,
   TRUE, 0
)</f>
        <v>0</v>
      </c>
      <c r="P1330" s="28">
        <f xml:space="preserve"> FACT_ORDERS[[#This Row],[TotalAmount]] * (1 - (FACT_ORDERS[[#This Row],[ClientDiscount]] + FACT_ORDERS[[#This Row],[OrderDiscount]]) )</f>
        <v>336</v>
      </c>
      <c r="Q1330" s="28">
        <f>FACT_ORDERS[[#This Row],[TotalAmountWithDiscount]]+FACT_ORDERS[[#This Row],[DeliveryCost]]</f>
        <v>336</v>
      </c>
      <c r="R1330" s="35">
        <v>45198</v>
      </c>
      <c r="S1330" s="35" t="str">
        <f>IF(NETWORKDAYS(FACT_ORDERS[[#This Row],[Order-Date]], FACT_ORDERS[[#This Row],[ArrivalDate ]]) &gt; 10, "Late", "On Time")</f>
        <v>On Time</v>
      </c>
    </row>
    <row r="1331" spans="1:19" x14ac:dyDescent="0.3">
      <c r="A1331" s="12">
        <v>6329</v>
      </c>
      <c r="B1331" s="12">
        <v>220</v>
      </c>
      <c r="C1331" s="12">
        <v>10154</v>
      </c>
      <c r="D1331" s="12">
        <v>1330</v>
      </c>
      <c r="E1331" s="12" t="s">
        <v>243</v>
      </c>
      <c r="F1331" s="13">
        <v>45350</v>
      </c>
      <c r="G1331" s="26" t="s">
        <v>11947</v>
      </c>
      <c r="H1331" s="12">
        <v>44</v>
      </c>
      <c r="I1331" s="28">
        <f>VLOOKUP(B:B,DIM_PRODUCTS!A:F,5,FALSE)</f>
        <v>30</v>
      </c>
      <c r="J1331" s="28">
        <f>FACT_ORDERS[[#This Row],[ProductPrice]]*FACT_ORDERS[[#This Row],[Quantity]]</f>
        <v>1320</v>
      </c>
      <c r="K1331" s="12" t="str">
        <f>VLOOKUP(C:C,DIM_CUSTOMERS!A:G,7,FALSE)</f>
        <v>USA</v>
      </c>
      <c r="L1331" s="30" cm="1">
        <f t="array" ref="L1331">_xlfn.IFS(
    AND(FACT_ORDERS[[#This Row],[DeliveryMehtod]]="shippment",FACT_ORDERS[[#This Row],[TotalAmount]]&gt;=200), 0,
    AND(FACT_ORDERS[[#This Row],[DeliveryMehtod]]="pickup"), 15,
    AND(FACT_ORDERS[[#This Row],[DeliveryMehtod]]="shippment",FACT_ORDERS[[#This Row],[TotalAmount]]&lt;200), 35
)</f>
        <v>15</v>
      </c>
      <c r="M1331" s="12" t="str" cm="1">
        <f t="array" ref="M1331">_xlfn.IFS(
    SUMIFS(FACT_ORDERS[TotalAmount], FACT_ORDERS[WD_CUSTOMERS],FACT_ORDERS[[#This Row],[WD_CUSTOMERS]])&gt;=15000, "VIP",
    SUMIFS(FACT_ORDERS[TotalAmount], FACT_ORDERS[WD_CUSTOMERS],FACT_ORDERS[[#This Row],[WD_CUSTOMERS]])&gt;=8000, "Premium",
    TRUE, "Regular"
)</f>
        <v>VIP</v>
      </c>
      <c r="N1331" s="32" cm="1">
        <f t="array" ref="N1331">_xlfn.IFS(
   FACT_ORDERS[[#This Row],[TypeOfClient]]="VIP", 0.2,
   FACT_ORDERS[[#This Row],[TypeOfClient]]="Premium", 0.1,
   TRUE, 0
)</f>
        <v>0.2</v>
      </c>
      <c r="O1331" s="31" cm="1">
        <f t="array" ref="O1331">_xlfn.IFS(
   FACT_ORDERS[[#This Row],[TotalAmount]]&gt;1500, 0.15,
   FACT_ORDERS[[#This Row],[TotalAmount]]&gt;1000, 0.1,
   FACT_ORDERS[[#This Row],[TotalAmount]]&gt;500, 0.05,
   TRUE, 0
)</f>
        <v>0.1</v>
      </c>
      <c r="P1331" s="28">
        <f xml:space="preserve"> FACT_ORDERS[[#This Row],[TotalAmount]] * (1 - (FACT_ORDERS[[#This Row],[ClientDiscount]] + FACT_ORDERS[[#This Row],[OrderDiscount]]) )</f>
        <v>923.99999999999989</v>
      </c>
      <c r="Q1331" s="28">
        <f>FACT_ORDERS[[#This Row],[TotalAmountWithDiscount]]+FACT_ORDERS[[#This Row],[DeliveryCost]]</f>
        <v>938.99999999999989</v>
      </c>
      <c r="R1331" s="35">
        <v>45360</v>
      </c>
      <c r="S1331" s="35" t="str">
        <f>IF(NETWORKDAYS(FACT_ORDERS[[#This Row],[Order-Date]], FACT_ORDERS[[#This Row],[ArrivalDate ]]) &gt; 10, "Late", "On Time")</f>
        <v>On Time</v>
      </c>
    </row>
    <row r="1332" spans="1:19" x14ac:dyDescent="0.3">
      <c r="A1332" s="12">
        <v>6330</v>
      </c>
      <c r="B1332" s="12">
        <v>264</v>
      </c>
      <c r="C1332" s="12">
        <v>10154</v>
      </c>
      <c r="D1332" s="12">
        <v>1331</v>
      </c>
      <c r="E1332" s="12" t="s">
        <v>244</v>
      </c>
      <c r="F1332" s="13">
        <v>45350</v>
      </c>
      <c r="G1332" s="26" t="s">
        <v>11948</v>
      </c>
      <c r="H1332" s="12">
        <v>20</v>
      </c>
      <c r="I1332" s="28">
        <f>VLOOKUP(B:B,DIM_PRODUCTS!A:F,5,FALSE)</f>
        <v>26</v>
      </c>
      <c r="J1332" s="28">
        <f>FACT_ORDERS[[#This Row],[ProductPrice]]*FACT_ORDERS[[#This Row],[Quantity]]</f>
        <v>520</v>
      </c>
      <c r="K1332" s="12" t="str">
        <f>VLOOKUP(C:C,DIM_CUSTOMERS!A:G,7,FALSE)</f>
        <v>USA</v>
      </c>
      <c r="L1332" s="30" cm="1">
        <f t="array" ref="L1332">_xlfn.IFS(
    AND(FACT_ORDERS[[#This Row],[DeliveryMehtod]]="shippment",FACT_ORDERS[[#This Row],[TotalAmount]]&gt;=200), 0,
    AND(FACT_ORDERS[[#This Row],[DeliveryMehtod]]="pickup"), 15,
    AND(FACT_ORDERS[[#This Row],[DeliveryMehtod]]="shippment",FACT_ORDERS[[#This Row],[TotalAmount]]&lt;200), 35
)</f>
        <v>0</v>
      </c>
      <c r="M1332" s="12" t="str" cm="1">
        <f t="array" ref="M1332">_xlfn.IFS(
    SUMIFS(FACT_ORDERS[TotalAmount], FACT_ORDERS[WD_CUSTOMERS],FACT_ORDERS[[#This Row],[WD_CUSTOMERS]])&gt;=15000, "VIP",
    SUMIFS(FACT_ORDERS[TotalAmount], FACT_ORDERS[WD_CUSTOMERS],FACT_ORDERS[[#This Row],[WD_CUSTOMERS]])&gt;=8000, "Premium",
    TRUE, "Regular"
)</f>
        <v>VIP</v>
      </c>
      <c r="N1332" s="32" cm="1">
        <f t="array" ref="N1332">_xlfn.IFS(
   FACT_ORDERS[[#This Row],[TypeOfClient]]="VIP", 0.2,
   FACT_ORDERS[[#This Row],[TypeOfClient]]="Premium", 0.1,
   TRUE, 0
)</f>
        <v>0.2</v>
      </c>
      <c r="O1332" s="31" cm="1">
        <f t="array" ref="O1332">_xlfn.IFS(
   FACT_ORDERS[[#This Row],[TotalAmount]]&gt;1500, 0.15,
   FACT_ORDERS[[#This Row],[TotalAmount]]&gt;1000, 0.1,
   FACT_ORDERS[[#This Row],[TotalAmount]]&gt;500, 0.05,
   TRUE, 0
)</f>
        <v>0.05</v>
      </c>
      <c r="P1332" s="28">
        <f xml:space="preserve"> FACT_ORDERS[[#This Row],[TotalAmount]] * (1 - (FACT_ORDERS[[#This Row],[ClientDiscount]] + FACT_ORDERS[[#This Row],[OrderDiscount]]) )</f>
        <v>390</v>
      </c>
      <c r="Q1332" s="28">
        <f>FACT_ORDERS[[#This Row],[TotalAmountWithDiscount]]+FACT_ORDERS[[#This Row],[DeliveryCost]]</f>
        <v>390</v>
      </c>
      <c r="R1332" s="35">
        <v>45359</v>
      </c>
      <c r="S1332" s="35" t="str">
        <f>IF(NETWORKDAYS(FACT_ORDERS[[#This Row],[Order-Date]], FACT_ORDERS[[#This Row],[ArrivalDate ]]) &gt; 10, "Late", "On Time")</f>
        <v>On Time</v>
      </c>
    </row>
    <row r="1333" spans="1:19" x14ac:dyDescent="0.3">
      <c r="A1333" s="12">
        <v>6331</v>
      </c>
      <c r="B1333" s="12">
        <v>220</v>
      </c>
      <c r="C1333" s="12">
        <v>10154</v>
      </c>
      <c r="D1333" s="12">
        <v>1332</v>
      </c>
      <c r="E1333" s="12" t="s">
        <v>244</v>
      </c>
      <c r="F1333" s="13">
        <v>45423</v>
      </c>
      <c r="G1333" s="26" t="s">
        <v>11949</v>
      </c>
      <c r="H1333" s="12">
        <v>32</v>
      </c>
      <c r="I1333" s="28">
        <f>VLOOKUP(B:B,DIM_PRODUCTS!A:F,5,FALSE)</f>
        <v>30</v>
      </c>
      <c r="J1333" s="28">
        <f>FACT_ORDERS[[#This Row],[ProductPrice]]*FACT_ORDERS[[#This Row],[Quantity]]</f>
        <v>960</v>
      </c>
      <c r="K1333" s="12" t="str">
        <f>VLOOKUP(C:C,DIM_CUSTOMERS!A:G,7,FALSE)</f>
        <v>USA</v>
      </c>
      <c r="L1333" s="30" cm="1">
        <f t="array" ref="L1333">_xlfn.IFS(
    AND(FACT_ORDERS[[#This Row],[DeliveryMehtod]]="shippment",FACT_ORDERS[[#This Row],[TotalAmount]]&gt;=200), 0,
    AND(FACT_ORDERS[[#This Row],[DeliveryMehtod]]="pickup"), 15,
    AND(FACT_ORDERS[[#This Row],[DeliveryMehtod]]="shippment",FACT_ORDERS[[#This Row],[TotalAmount]]&lt;200), 35
)</f>
        <v>0</v>
      </c>
      <c r="M1333" s="12" t="str" cm="1">
        <f t="array" ref="M1333">_xlfn.IFS(
    SUMIFS(FACT_ORDERS[TotalAmount], FACT_ORDERS[WD_CUSTOMERS],FACT_ORDERS[[#This Row],[WD_CUSTOMERS]])&gt;=15000, "VIP",
    SUMIFS(FACT_ORDERS[TotalAmount], FACT_ORDERS[WD_CUSTOMERS],FACT_ORDERS[[#This Row],[WD_CUSTOMERS]])&gt;=8000, "Premium",
    TRUE, "Regular"
)</f>
        <v>VIP</v>
      </c>
      <c r="N1333" s="32" cm="1">
        <f t="array" ref="N1333">_xlfn.IFS(
   FACT_ORDERS[[#This Row],[TypeOfClient]]="VIP", 0.2,
   FACT_ORDERS[[#This Row],[TypeOfClient]]="Premium", 0.1,
   TRUE, 0
)</f>
        <v>0.2</v>
      </c>
      <c r="O1333" s="31" cm="1">
        <f t="array" ref="O1333">_xlfn.IFS(
   FACT_ORDERS[[#This Row],[TotalAmount]]&gt;1500, 0.15,
   FACT_ORDERS[[#This Row],[TotalAmount]]&gt;1000, 0.1,
   FACT_ORDERS[[#This Row],[TotalAmount]]&gt;500, 0.05,
   TRUE, 0
)</f>
        <v>0.05</v>
      </c>
      <c r="P1333" s="28">
        <f xml:space="preserve"> FACT_ORDERS[[#This Row],[TotalAmount]] * (1 - (FACT_ORDERS[[#This Row],[ClientDiscount]] + FACT_ORDERS[[#This Row],[OrderDiscount]]) )</f>
        <v>720</v>
      </c>
      <c r="Q1333" s="28">
        <f>FACT_ORDERS[[#This Row],[TotalAmountWithDiscount]]+FACT_ORDERS[[#This Row],[DeliveryCost]]</f>
        <v>720</v>
      </c>
      <c r="R1333" s="35">
        <v>45431</v>
      </c>
      <c r="S1333" s="35" t="str">
        <f>IF(NETWORKDAYS(FACT_ORDERS[[#This Row],[Order-Date]], FACT_ORDERS[[#This Row],[ArrivalDate ]]) &gt; 10, "Late", "On Time")</f>
        <v>On Time</v>
      </c>
    </row>
    <row r="1334" spans="1:19" x14ac:dyDescent="0.3">
      <c r="A1334" s="12">
        <v>6332</v>
      </c>
      <c r="B1334" s="12">
        <v>264</v>
      </c>
      <c r="C1334" s="12">
        <v>10154</v>
      </c>
      <c r="D1334" s="12">
        <v>1333</v>
      </c>
      <c r="E1334" s="12" t="s">
        <v>243</v>
      </c>
      <c r="F1334" s="13">
        <v>45423</v>
      </c>
      <c r="G1334" s="26" t="s">
        <v>11950</v>
      </c>
      <c r="H1334" s="12">
        <v>25</v>
      </c>
      <c r="I1334" s="28">
        <f>VLOOKUP(B:B,DIM_PRODUCTS!A:F,5,FALSE)</f>
        <v>26</v>
      </c>
      <c r="J1334" s="28">
        <f>FACT_ORDERS[[#This Row],[ProductPrice]]*FACT_ORDERS[[#This Row],[Quantity]]</f>
        <v>650</v>
      </c>
      <c r="K1334" s="12" t="str">
        <f>VLOOKUP(C:C,DIM_CUSTOMERS!A:G,7,FALSE)</f>
        <v>USA</v>
      </c>
      <c r="L1334" s="30" cm="1">
        <f t="array" ref="L1334">_xlfn.IFS(
    AND(FACT_ORDERS[[#This Row],[DeliveryMehtod]]="shippment",FACT_ORDERS[[#This Row],[TotalAmount]]&gt;=200), 0,
    AND(FACT_ORDERS[[#This Row],[DeliveryMehtod]]="pickup"), 15,
    AND(FACT_ORDERS[[#This Row],[DeliveryMehtod]]="shippment",FACT_ORDERS[[#This Row],[TotalAmount]]&lt;200), 35
)</f>
        <v>15</v>
      </c>
      <c r="M1334" s="12" t="str" cm="1">
        <f t="array" ref="M1334">_xlfn.IFS(
    SUMIFS(FACT_ORDERS[TotalAmount], FACT_ORDERS[WD_CUSTOMERS],FACT_ORDERS[[#This Row],[WD_CUSTOMERS]])&gt;=15000, "VIP",
    SUMIFS(FACT_ORDERS[TotalAmount], FACT_ORDERS[WD_CUSTOMERS],FACT_ORDERS[[#This Row],[WD_CUSTOMERS]])&gt;=8000, "Premium",
    TRUE, "Regular"
)</f>
        <v>VIP</v>
      </c>
      <c r="N1334" s="32" cm="1">
        <f t="array" ref="N1334">_xlfn.IFS(
   FACT_ORDERS[[#This Row],[TypeOfClient]]="VIP", 0.2,
   FACT_ORDERS[[#This Row],[TypeOfClient]]="Premium", 0.1,
   TRUE, 0
)</f>
        <v>0.2</v>
      </c>
      <c r="O1334" s="31" cm="1">
        <f t="array" ref="O1334">_xlfn.IFS(
   FACT_ORDERS[[#This Row],[TotalAmount]]&gt;1500, 0.15,
   FACT_ORDERS[[#This Row],[TotalAmount]]&gt;1000, 0.1,
   FACT_ORDERS[[#This Row],[TotalAmount]]&gt;500, 0.05,
   TRUE, 0
)</f>
        <v>0.05</v>
      </c>
      <c r="P1334" s="28">
        <f xml:space="preserve"> FACT_ORDERS[[#This Row],[TotalAmount]] * (1 - (FACT_ORDERS[[#This Row],[ClientDiscount]] + FACT_ORDERS[[#This Row],[OrderDiscount]]) )</f>
        <v>487.5</v>
      </c>
      <c r="Q1334" s="28">
        <f>FACT_ORDERS[[#This Row],[TotalAmountWithDiscount]]+FACT_ORDERS[[#This Row],[DeliveryCost]]</f>
        <v>502.5</v>
      </c>
      <c r="R1334" s="35">
        <v>45434</v>
      </c>
      <c r="S1334" s="35" t="str">
        <f>IF(NETWORKDAYS(FACT_ORDERS[[#This Row],[Order-Date]], FACT_ORDERS[[#This Row],[ArrivalDate ]]) &gt; 10, "Late", "On Time")</f>
        <v>On Time</v>
      </c>
    </row>
    <row r="1335" spans="1:19" x14ac:dyDescent="0.3">
      <c r="A1335" s="12">
        <v>6333</v>
      </c>
      <c r="B1335" s="12">
        <v>275</v>
      </c>
      <c r="C1335" s="12">
        <v>10154</v>
      </c>
      <c r="D1335" s="12">
        <v>1334</v>
      </c>
      <c r="E1335" s="12" t="s">
        <v>243</v>
      </c>
      <c r="F1335" s="13">
        <v>45423</v>
      </c>
      <c r="G1335" s="26" t="s">
        <v>11951</v>
      </c>
      <c r="H1335" s="12">
        <v>48</v>
      </c>
      <c r="I1335" s="28">
        <f>VLOOKUP(B:B,DIM_PRODUCTS!A:F,5,FALSE)</f>
        <v>35</v>
      </c>
      <c r="J1335" s="28">
        <f>FACT_ORDERS[[#This Row],[ProductPrice]]*FACT_ORDERS[[#This Row],[Quantity]]</f>
        <v>1680</v>
      </c>
      <c r="K1335" s="12" t="str">
        <f>VLOOKUP(C:C,DIM_CUSTOMERS!A:G,7,FALSE)</f>
        <v>USA</v>
      </c>
      <c r="L1335" s="30" cm="1">
        <f t="array" ref="L1335">_xlfn.IFS(
    AND(FACT_ORDERS[[#This Row],[DeliveryMehtod]]="shippment",FACT_ORDERS[[#This Row],[TotalAmount]]&gt;=200), 0,
    AND(FACT_ORDERS[[#This Row],[DeliveryMehtod]]="pickup"), 15,
    AND(FACT_ORDERS[[#This Row],[DeliveryMehtod]]="shippment",FACT_ORDERS[[#This Row],[TotalAmount]]&lt;200), 35
)</f>
        <v>15</v>
      </c>
      <c r="M1335" s="12" t="str" cm="1">
        <f t="array" ref="M1335">_xlfn.IFS(
    SUMIFS(FACT_ORDERS[TotalAmount], FACT_ORDERS[WD_CUSTOMERS],FACT_ORDERS[[#This Row],[WD_CUSTOMERS]])&gt;=15000, "VIP",
    SUMIFS(FACT_ORDERS[TotalAmount], FACT_ORDERS[WD_CUSTOMERS],FACT_ORDERS[[#This Row],[WD_CUSTOMERS]])&gt;=8000, "Premium",
    TRUE, "Regular"
)</f>
        <v>VIP</v>
      </c>
      <c r="N1335" s="32" cm="1">
        <f t="array" ref="N1335">_xlfn.IFS(
   FACT_ORDERS[[#This Row],[TypeOfClient]]="VIP", 0.2,
   FACT_ORDERS[[#This Row],[TypeOfClient]]="Premium", 0.1,
   TRUE, 0
)</f>
        <v>0.2</v>
      </c>
      <c r="O1335" s="31" cm="1">
        <f t="array" ref="O1335">_xlfn.IFS(
   FACT_ORDERS[[#This Row],[TotalAmount]]&gt;1500, 0.15,
   FACT_ORDERS[[#This Row],[TotalAmount]]&gt;1000, 0.1,
   FACT_ORDERS[[#This Row],[TotalAmount]]&gt;500, 0.05,
   TRUE, 0
)</f>
        <v>0.15</v>
      </c>
      <c r="P1335" s="28">
        <f xml:space="preserve"> FACT_ORDERS[[#This Row],[TotalAmount]] * (1 - (FACT_ORDERS[[#This Row],[ClientDiscount]] + FACT_ORDERS[[#This Row],[OrderDiscount]]) )</f>
        <v>1092</v>
      </c>
      <c r="Q1335" s="28">
        <f>FACT_ORDERS[[#This Row],[TotalAmountWithDiscount]]+FACT_ORDERS[[#This Row],[DeliveryCost]]</f>
        <v>1107</v>
      </c>
      <c r="R1335" s="35">
        <v>45432</v>
      </c>
      <c r="S1335" s="35" t="str">
        <f>IF(NETWORKDAYS(FACT_ORDERS[[#This Row],[Order-Date]], FACT_ORDERS[[#This Row],[ArrivalDate ]]) &gt; 10, "Late", "On Time")</f>
        <v>On Time</v>
      </c>
    </row>
    <row r="1336" spans="1:19" x14ac:dyDescent="0.3">
      <c r="A1336" s="12">
        <v>6334</v>
      </c>
      <c r="B1336" s="12">
        <v>220</v>
      </c>
      <c r="C1336" s="12">
        <v>10154</v>
      </c>
      <c r="D1336" s="12">
        <v>1335</v>
      </c>
      <c r="E1336" s="12" t="s">
        <v>243</v>
      </c>
      <c r="F1336" s="13">
        <v>45305</v>
      </c>
      <c r="G1336" s="26" t="s">
        <v>11952</v>
      </c>
      <c r="H1336" s="12">
        <v>33</v>
      </c>
      <c r="I1336" s="28">
        <f>VLOOKUP(B:B,DIM_PRODUCTS!A:F,5,FALSE)</f>
        <v>30</v>
      </c>
      <c r="J1336" s="28">
        <f>FACT_ORDERS[[#This Row],[ProductPrice]]*FACT_ORDERS[[#This Row],[Quantity]]</f>
        <v>990</v>
      </c>
      <c r="K1336" s="12" t="str">
        <f>VLOOKUP(C:C,DIM_CUSTOMERS!A:G,7,FALSE)</f>
        <v>USA</v>
      </c>
      <c r="L1336" s="30" cm="1">
        <f t="array" ref="L1336">_xlfn.IFS(
    AND(FACT_ORDERS[[#This Row],[DeliveryMehtod]]="shippment",FACT_ORDERS[[#This Row],[TotalAmount]]&gt;=200), 0,
    AND(FACT_ORDERS[[#This Row],[DeliveryMehtod]]="pickup"), 15,
    AND(FACT_ORDERS[[#This Row],[DeliveryMehtod]]="shippment",FACT_ORDERS[[#This Row],[TotalAmount]]&lt;200), 35
)</f>
        <v>15</v>
      </c>
      <c r="M1336" s="12" t="str" cm="1">
        <f t="array" ref="M1336">_xlfn.IFS(
    SUMIFS(FACT_ORDERS[TotalAmount], FACT_ORDERS[WD_CUSTOMERS],FACT_ORDERS[[#This Row],[WD_CUSTOMERS]])&gt;=15000, "VIP",
    SUMIFS(FACT_ORDERS[TotalAmount], FACT_ORDERS[WD_CUSTOMERS],FACT_ORDERS[[#This Row],[WD_CUSTOMERS]])&gt;=8000, "Premium",
    TRUE, "Regular"
)</f>
        <v>VIP</v>
      </c>
      <c r="N1336" s="32" cm="1">
        <f t="array" ref="N1336">_xlfn.IFS(
   FACT_ORDERS[[#This Row],[TypeOfClient]]="VIP", 0.2,
   FACT_ORDERS[[#This Row],[TypeOfClient]]="Premium", 0.1,
   TRUE, 0
)</f>
        <v>0.2</v>
      </c>
      <c r="O1336" s="31" cm="1">
        <f t="array" ref="O1336">_xlfn.IFS(
   FACT_ORDERS[[#This Row],[TotalAmount]]&gt;1500, 0.15,
   FACT_ORDERS[[#This Row],[TotalAmount]]&gt;1000, 0.1,
   FACT_ORDERS[[#This Row],[TotalAmount]]&gt;500, 0.05,
   TRUE, 0
)</f>
        <v>0.05</v>
      </c>
      <c r="P1336" s="28">
        <f xml:space="preserve"> FACT_ORDERS[[#This Row],[TotalAmount]] * (1 - (FACT_ORDERS[[#This Row],[ClientDiscount]] + FACT_ORDERS[[#This Row],[OrderDiscount]]) )</f>
        <v>742.5</v>
      </c>
      <c r="Q1336" s="28">
        <f>FACT_ORDERS[[#This Row],[TotalAmountWithDiscount]]+FACT_ORDERS[[#This Row],[DeliveryCost]]</f>
        <v>757.5</v>
      </c>
      <c r="R1336" s="35">
        <v>45313</v>
      </c>
      <c r="S1336" s="35" t="str">
        <f>IF(NETWORKDAYS(FACT_ORDERS[[#This Row],[Order-Date]], FACT_ORDERS[[#This Row],[ArrivalDate ]]) &gt; 10, "Late", "On Time")</f>
        <v>On Time</v>
      </c>
    </row>
    <row r="1337" spans="1:19" x14ac:dyDescent="0.3">
      <c r="A1337" s="12">
        <v>6335</v>
      </c>
      <c r="B1337" s="12">
        <v>264</v>
      </c>
      <c r="C1337" s="12">
        <v>10154</v>
      </c>
      <c r="D1337" s="12">
        <v>1336</v>
      </c>
      <c r="E1337" s="12" t="s">
        <v>243</v>
      </c>
      <c r="F1337" s="13">
        <v>45305</v>
      </c>
      <c r="G1337" s="26" t="s">
        <v>11953</v>
      </c>
      <c r="H1337" s="12">
        <v>24</v>
      </c>
      <c r="I1337" s="28">
        <f>VLOOKUP(B:B,DIM_PRODUCTS!A:F,5,FALSE)</f>
        <v>26</v>
      </c>
      <c r="J1337" s="28">
        <f>FACT_ORDERS[[#This Row],[ProductPrice]]*FACT_ORDERS[[#This Row],[Quantity]]</f>
        <v>624</v>
      </c>
      <c r="K1337" s="12" t="str">
        <f>VLOOKUP(C:C,DIM_CUSTOMERS!A:G,7,FALSE)</f>
        <v>USA</v>
      </c>
      <c r="L1337" s="30" cm="1">
        <f t="array" ref="L1337">_xlfn.IFS(
    AND(FACT_ORDERS[[#This Row],[DeliveryMehtod]]="shippment",FACT_ORDERS[[#This Row],[TotalAmount]]&gt;=200), 0,
    AND(FACT_ORDERS[[#This Row],[DeliveryMehtod]]="pickup"), 15,
    AND(FACT_ORDERS[[#This Row],[DeliveryMehtod]]="shippment",FACT_ORDERS[[#This Row],[TotalAmount]]&lt;200), 35
)</f>
        <v>15</v>
      </c>
      <c r="M1337" s="12" t="str" cm="1">
        <f t="array" ref="M1337">_xlfn.IFS(
    SUMIFS(FACT_ORDERS[TotalAmount], FACT_ORDERS[WD_CUSTOMERS],FACT_ORDERS[[#This Row],[WD_CUSTOMERS]])&gt;=15000, "VIP",
    SUMIFS(FACT_ORDERS[TotalAmount], FACT_ORDERS[WD_CUSTOMERS],FACT_ORDERS[[#This Row],[WD_CUSTOMERS]])&gt;=8000, "Premium",
    TRUE, "Regular"
)</f>
        <v>VIP</v>
      </c>
      <c r="N1337" s="32" cm="1">
        <f t="array" ref="N1337">_xlfn.IFS(
   FACT_ORDERS[[#This Row],[TypeOfClient]]="VIP", 0.2,
   FACT_ORDERS[[#This Row],[TypeOfClient]]="Premium", 0.1,
   TRUE, 0
)</f>
        <v>0.2</v>
      </c>
      <c r="O1337" s="31" cm="1">
        <f t="array" ref="O1337">_xlfn.IFS(
   FACT_ORDERS[[#This Row],[TotalAmount]]&gt;1500, 0.15,
   FACT_ORDERS[[#This Row],[TotalAmount]]&gt;1000, 0.1,
   FACT_ORDERS[[#This Row],[TotalAmount]]&gt;500, 0.05,
   TRUE, 0
)</f>
        <v>0.05</v>
      </c>
      <c r="P1337" s="28">
        <f xml:space="preserve"> FACT_ORDERS[[#This Row],[TotalAmount]] * (1 - (FACT_ORDERS[[#This Row],[ClientDiscount]] + FACT_ORDERS[[#This Row],[OrderDiscount]]) )</f>
        <v>468</v>
      </c>
      <c r="Q1337" s="28">
        <f>FACT_ORDERS[[#This Row],[TotalAmountWithDiscount]]+FACT_ORDERS[[#This Row],[DeliveryCost]]</f>
        <v>483</v>
      </c>
      <c r="R1337" s="35">
        <v>45315</v>
      </c>
      <c r="S1337" s="35" t="str">
        <f>IF(NETWORKDAYS(FACT_ORDERS[[#This Row],[Order-Date]], FACT_ORDERS[[#This Row],[ArrivalDate ]]) &gt; 10, "Late", "On Time")</f>
        <v>On Time</v>
      </c>
    </row>
    <row r="1338" spans="1:19" x14ac:dyDescent="0.3">
      <c r="A1338" s="12">
        <v>6336</v>
      </c>
      <c r="B1338" s="12">
        <v>275</v>
      </c>
      <c r="C1338" s="12">
        <v>10154</v>
      </c>
      <c r="D1338" s="12">
        <v>1337</v>
      </c>
      <c r="E1338" s="12" t="s">
        <v>244</v>
      </c>
      <c r="F1338" s="13">
        <v>45305</v>
      </c>
      <c r="G1338" s="26" t="s">
        <v>11954</v>
      </c>
      <c r="H1338" s="12">
        <v>29</v>
      </c>
      <c r="I1338" s="28">
        <f>VLOOKUP(B:B,DIM_PRODUCTS!A:F,5,FALSE)</f>
        <v>35</v>
      </c>
      <c r="J1338" s="28">
        <f>FACT_ORDERS[[#This Row],[ProductPrice]]*FACT_ORDERS[[#This Row],[Quantity]]</f>
        <v>1015</v>
      </c>
      <c r="K1338" s="12" t="str">
        <f>VLOOKUP(C:C,DIM_CUSTOMERS!A:G,7,FALSE)</f>
        <v>USA</v>
      </c>
      <c r="L1338" s="30" cm="1">
        <f t="array" ref="L1338">_xlfn.IFS(
    AND(FACT_ORDERS[[#This Row],[DeliveryMehtod]]="shippment",FACT_ORDERS[[#This Row],[TotalAmount]]&gt;=200), 0,
    AND(FACT_ORDERS[[#This Row],[DeliveryMehtod]]="pickup"), 15,
    AND(FACT_ORDERS[[#This Row],[DeliveryMehtod]]="shippment",FACT_ORDERS[[#This Row],[TotalAmount]]&lt;200), 35
)</f>
        <v>0</v>
      </c>
      <c r="M1338" s="12" t="str" cm="1">
        <f t="array" ref="M1338">_xlfn.IFS(
    SUMIFS(FACT_ORDERS[TotalAmount], FACT_ORDERS[WD_CUSTOMERS],FACT_ORDERS[[#This Row],[WD_CUSTOMERS]])&gt;=15000, "VIP",
    SUMIFS(FACT_ORDERS[TotalAmount], FACT_ORDERS[WD_CUSTOMERS],FACT_ORDERS[[#This Row],[WD_CUSTOMERS]])&gt;=8000, "Premium",
    TRUE, "Regular"
)</f>
        <v>VIP</v>
      </c>
      <c r="N1338" s="32" cm="1">
        <f t="array" ref="N1338">_xlfn.IFS(
   FACT_ORDERS[[#This Row],[TypeOfClient]]="VIP", 0.2,
   FACT_ORDERS[[#This Row],[TypeOfClient]]="Premium", 0.1,
   TRUE, 0
)</f>
        <v>0.2</v>
      </c>
      <c r="O1338" s="31" cm="1">
        <f t="array" ref="O1338">_xlfn.IFS(
   FACT_ORDERS[[#This Row],[TotalAmount]]&gt;1500, 0.15,
   FACT_ORDERS[[#This Row],[TotalAmount]]&gt;1000, 0.1,
   FACT_ORDERS[[#This Row],[TotalAmount]]&gt;500, 0.05,
   TRUE, 0
)</f>
        <v>0.1</v>
      </c>
      <c r="P1338" s="28">
        <f xml:space="preserve"> FACT_ORDERS[[#This Row],[TotalAmount]] * (1 - (FACT_ORDERS[[#This Row],[ClientDiscount]] + FACT_ORDERS[[#This Row],[OrderDiscount]]) )</f>
        <v>710.5</v>
      </c>
      <c r="Q1338" s="28">
        <f>FACT_ORDERS[[#This Row],[TotalAmountWithDiscount]]+FACT_ORDERS[[#This Row],[DeliveryCost]]</f>
        <v>710.5</v>
      </c>
      <c r="R1338" s="35">
        <v>45315</v>
      </c>
      <c r="S1338" s="35" t="str">
        <f>IF(NETWORKDAYS(FACT_ORDERS[[#This Row],[Order-Date]], FACT_ORDERS[[#This Row],[ArrivalDate ]]) &gt; 10, "Late", "On Time")</f>
        <v>On Time</v>
      </c>
    </row>
    <row r="1339" spans="1:19" x14ac:dyDescent="0.3">
      <c r="A1339" s="12">
        <v>6337</v>
      </c>
      <c r="B1339" s="12">
        <v>220</v>
      </c>
      <c r="C1339" s="12">
        <v>10154</v>
      </c>
      <c r="D1339" s="12">
        <v>1338</v>
      </c>
      <c r="E1339" s="12" t="s">
        <v>244</v>
      </c>
      <c r="F1339" s="13">
        <v>45286</v>
      </c>
      <c r="G1339" s="26" t="s">
        <v>11955</v>
      </c>
      <c r="H1339" s="12">
        <v>39</v>
      </c>
      <c r="I1339" s="28">
        <f>VLOOKUP(B:B,DIM_PRODUCTS!A:F,5,FALSE)</f>
        <v>30</v>
      </c>
      <c r="J1339" s="28">
        <f>FACT_ORDERS[[#This Row],[ProductPrice]]*FACT_ORDERS[[#This Row],[Quantity]]</f>
        <v>1170</v>
      </c>
      <c r="K1339" s="12" t="str">
        <f>VLOOKUP(C:C,DIM_CUSTOMERS!A:G,7,FALSE)</f>
        <v>USA</v>
      </c>
      <c r="L1339" s="30" cm="1">
        <f t="array" ref="L1339">_xlfn.IFS(
    AND(FACT_ORDERS[[#This Row],[DeliveryMehtod]]="shippment",FACT_ORDERS[[#This Row],[TotalAmount]]&gt;=200), 0,
    AND(FACT_ORDERS[[#This Row],[DeliveryMehtod]]="pickup"), 15,
    AND(FACT_ORDERS[[#This Row],[DeliveryMehtod]]="shippment",FACT_ORDERS[[#This Row],[TotalAmount]]&lt;200), 35
)</f>
        <v>0</v>
      </c>
      <c r="M1339" s="12" t="str" cm="1">
        <f t="array" ref="M1339">_xlfn.IFS(
    SUMIFS(FACT_ORDERS[TotalAmount], FACT_ORDERS[WD_CUSTOMERS],FACT_ORDERS[[#This Row],[WD_CUSTOMERS]])&gt;=15000, "VIP",
    SUMIFS(FACT_ORDERS[TotalAmount], FACT_ORDERS[WD_CUSTOMERS],FACT_ORDERS[[#This Row],[WD_CUSTOMERS]])&gt;=8000, "Premium",
    TRUE, "Regular"
)</f>
        <v>VIP</v>
      </c>
      <c r="N1339" s="32" cm="1">
        <f t="array" ref="N1339">_xlfn.IFS(
   FACT_ORDERS[[#This Row],[TypeOfClient]]="VIP", 0.2,
   FACT_ORDERS[[#This Row],[TypeOfClient]]="Premium", 0.1,
   TRUE, 0
)</f>
        <v>0.2</v>
      </c>
      <c r="O1339" s="31" cm="1">
        <f t="array" ref="O1339">_xlfn.IFS(
   FACT_ORDERS[[#This Row],[TotalAmount]]&gt;1500, 0.15,
   FACT_ORDERS[[#This Row],[TotalAmount]]&gt;1000, 0.1,
   FACT_ORDERS[[#This Row],[TotalAmount]]&gt;500, 0.05,
   TRUE, 0
)</f>
        <v>0.1</v>
      </c>
      <c r="P1339" s="28">
        <f xml:space="preserve"> FACT_ORDERS[[#This Row],[TotalAmount]] * (1 - (FACT_ORDERS[[#This Row],[ClientDiscount]] + FACT_ORDERS[[#This Row],[OrderDiscount]]) )</f>
        <v>819</v>
      </c>
      <c r="Q1339" s="28">
        <f>FACT_ORDERS[[#This Row],[TotalAmountWithDiscount]]+FACT_ORDERS[[#This Row],[DeliveryCost]]</f>
        <v>819</v>
      </c>
      <c r="R1339" s="35">
        <v>45294</v>
      </c>
      <c r="S1339" s="35" t="str">
        <f>IF(NETWORKDAYS(FACT_ORDERS[[#This Row],[Order-Date]], FACT_ORDERS[[#This Row],[ArrivalDate ]]) &gt; 10, "Late", "On Time")</f>
        <v>On Time</v>
      </c>
    </row>
    <row r="1340" spans="1:19" x14ac:dyDescent="0.3">
      <c r="A1340" s="12">
        <v>6338</v>
      </c>
      <c r="B1340" s="12">
        <v>264</v>
      </c>
      <c r="C1340" s="12">
        <v>10154</v>
      </c>
      <c r="D1340" s="12">
        <v>1339</v>
      </c>
      <c r="E1340" s="12" t="s">
        <v>244</v>
      </c>
      <c r="F1340" s="13">
        <v>45286</v>
      </c>
      <c r="G1340" s="26" t="s">
        <v>11956</v>
      </c>
      <c r="H1340" s="12">
        <v>20</v>
      </c>
      <c r="I1340" s="28">
        <f>VLOOKUP(B:B,DIM_PRODUCTS!A:F,5,FALSE)</f>
        <v>26</v>
      </c>
      <c r="J1340" s="28">
        <f>FACT_ORDERS[[#This Row],[ProductPrice]]*FACT_ORDERS[[#This Row],[Quantity]]</f>
        <v>520</v>
      </c>
      <c r="K1340" s="12" t="str">
        <f>VLOOKUP(C:C,DIM_CUSTOMERS!A:G,7,FALSE)</f>
        <v>USA</v>
      </c>
      <c r="L1340" s="30" cm="1">
        <f t="array" ref="L1340">_xlfn.IFS(
    AND(FACT_ORDERS[[#This Row],[DeliveryMehtod]]="shippment",FACT_ORDERS[[#This Row],[TotalAmount]]&gt;=200), 0,
    AND(FACT_ORDERS[[#This Row],[DeliveryMehtod]]="pickup"), 15,
    AND(FACT_ORDERS[[#This Row],[DeliveryMehtod]]="shippment",FACT_ORDERS[[#This Row],[TotalAmount]]&lt;200), 35
)</f>
        <v>0</v>
      </c>
      <c r="M1340" s="12" t="str" cm="1">
        <f t="array" ref="M1340">_xlfn.IFS(
    SUMIFS(FACT_ORDERS[TotalAmount], FACT_ORDERS[WD_CUSTOMERS],FACT_ORDERS[[#This Row],[WD_CUSTOMERS]])&gt;=15000, "VIP",
    SUMIFS(FACT_ORDERS[TotalAmount], FACT_ORDERS[WD_CUSTOMERS],FACT_ORDERS[[#This Row],[WD_CUSTOMERS]])&gt;=8000, "Premium",
    TRUE, "Regular"
)</f>
        <v>VIP</v>
      </c>
      <c r="N1340" s="32" cm="1">
        <f t="array" ref="N1340">_xlfn.IFS(
   FACT_ORDERS[[#This Row],[TypeOfClient]]="VIP", 0.2,
   FACT_ORDERS[[#This Row],[TypeOfClient]]="Premium", 0.1,
   TRUE, 0
)</f>
        <v>0.2</v>
      </c>
      <c r="O1340" s="31" cm="1">
        <f t="array" ref="O1340">_xlfn.IFS(
   FACT_ORDERS[[#This Row],[TotalAmount]]&gt;1500, 0.15,
   FACT_ORDERS[[#This Row],[TotalAmount]]&gt;1000, 0.1,
   FACT_ORDERS[[#This Row],[TotalAmount]]&gt;500, 0.05,
   TRUE, 0
)</f>
        <v>0.05</v>
      </c>
      <c r="P1340" s="28">
        <f xml:space="preserve"> FACT_ORDERS[[#This Row],[TotalAmount]] * (1 - (FACT_ORDERS[[#This Row],[ClientDiscount]] + FACT_ORDERS[[#This Row],[OrderDiscount]]) )</f>
        <v>390</v>
      </c>
      <c r="Q1340" s="28">
        <f>FACT_ORDERS[[#This Row],[TotalAmountWithDiscount]]+FACT_ORDERS[[#This Row],[DeliveryCost]]</f>
        <v>390</v>
      </c>
      <c r="R1340" s="35">
        <v>45296</v>
      </c>
      <c r="S1340" s="35" t="str">
        <f>IF(NETWORKDAYS(FACT_ORDERS[[#This Row],[Order-Date]], FACT_ORDERS[[#This Row],[ArrivalDate ]]) &gt; 10, "Late", "On Time")</f>
        <v>On Time</v>
      </c>
    </row>
    <row r="1341" spans="1:19" x14ac:dyDescent="0.3">
      <c r="A1341" s="12">
        <v>6339</v>
      </c>
      <c r="B1341" s="12">
        <v>204</v>
      </c>
      <c r="C1341" s="12">
        <v>10154</v>
      </c>
      <c r="D1341" s="12">
        <v>1340</v>
      </c>
      <c r="E1341" s="12" t="s">
        <v>243</v>
      </c>
      <c r="F1341" s="13">
        <v>45286</v>
      </c>
      <c r="G1341" s="26" t="s">
        <v>11957</v>
      </c>
      <c r="H1341" s="12">
        <v>15</v>
      </c>
      <c r="I1341" s="28">
        <f>VLOOKUP(B:B,DIM_PRODUCTS!A:F,5,FALSE)</f>
        <v>6</v>
      </c>
      <c r="J1341" s="28">
        <f>FACT_ORDERS[[#This Row],[ProductPrice]]*FACT_ORDERS[[#This Row],[Quantity]]</f>
        <v>90</v>
      </c>
      <c r="K1341" s="12" t="str">
        <f>VLOOKUP(C:C,DIM_CUSTOMERS!A:G,7,FALSE)</f>
        <v>USA</v>
      </c>
      <c r="L1341" s="30" cm="1">
        <f t="array" ref="L1341">_xlfn.IFS(
    AND(FACT_ORDERS[[#This Row],[DeliveryMehtod]]="shippment",FACT_ORDERS[[#This Row],[TotalAmount]]&gt;=200), 0,
    AND(FACT_ORDERS[[#This Row],[DeliveryMehtod]]="pickup"), 15,
    AND(FACT_ORDERS[[#This Row],[DeliveryMehtod]]="shippment",FACT_ORDERS[[#This Row],[TotalAmount]]&lt;200), 35
)</f>
        <v>15</v>
      </c>
      <c r="M1341" s="12" t="str" cm="1">
        <f t="array" ref="M1341">_xlfn.IFS(
    SUMIFS(FACT_ORDERS[TotalAmount], FACT_ORDERS[WD_CUSTOMERS],FACT_ORDERS[[#This Row],[WD_CUSTOMERS]])&gt;=15000, "VIP",
    SUMIFS(FACT_ORDERS[TotalAmount], FACT_ORDERS[WD_CUSTOMERS],FACT_ORDERS[[#This Row],[WD_CUSTOMERS]])&gt;=8000, "Premium",
    TRUE, "Regular"
)</f>
        <v>VIP</v>
      </c>
      <c r="N1341" s="32" cm="1">
        <f t="array" ref="N1341">_xlfn.IFS(
   FACT_ORDERS[[#This Row],[TypeOfClient]]="VIP", 0.2,
   FACT_ORDERS[[#This Row],[TypeOfClient]]="Premium", 0.1,
   TRUE, 0
)</f>
        <v>0.2</v>
      </c>
      <c r="O1341" s="31" cm="1">
        <f t="array" ref="O1341">_xlfn.IFS(
   FACT_ORDERS[[#This Row],[TotalAmount]]&gt;1500, 0.15,
   FACT_ORDERS[[#This Row],[TotalAmount]]&gt;1000, 0.1,
   FACT_ORDERS[[#This Row],[TotalAmount]]&gt;500, 0.05,
   TRUE, 0
)</f>
        <v>0</v>
      </c>
      <c r="P1341" s="28">
        <f xml:space="preserve"> FACT_ORDERS[[#This Row],[TotalAmount]] * (1 - (FACT_ORDERS[[#This Row],[ClientDiscount]] + FACT_ORDERS[[#This Row],[OrderDiscount]]) )</f>
        <v>72</v>
      </c>
      <c r="Q1341" s="28">
        <f>FACT_ORDERS[[#This Row],[TotalAmountWithDiscount]]+FACT_ORDERS[[#This Row],[DeliveryCost]]</f>
        <v>87</v>
      </c>
      <c r="R1341" s="35">
        <v>45294</v>
      </c>
      <c r="S1341" s="35" t="str">
        <f>IF(NETWORKDAYS(FACT_ORDERS[[#This Row],[Order-Date]], FACT_ORDERS[[#This Row],[ArrivalDate ]]) &gt; 10, "Late", "On Time")</f>
        <v>On Time</v>
      </c>
    </row>
    <row r="1342" spans="1:19" x14ac:dyDescent="0.3">
      <c r="A1342" s="12">
        <v>6340</v>
      </c>
      <c r="B1342" s="12">
        <v>275</v>
      </c>
      <c r="C1342" s="12">
        <v>10154</v>
      </c>
      <c r="D1342" s="12">
        <v>1341</v>
      </c>
      <c r="E1342" s="12" t="s">
        <v>244</v>
      </c>
      <c r="F1342" s="13">
        <v>45286</v>
      </c>
      <c r="G1342" s="26" t="s">
        <v>11958</v>
      </c>
      <c r="H1342" s="12">
        <v>53</v>
      </c>
      <c r="I1342" s="28">
        <f>VLOOKUP(B:B,DIM_PRODUCTS!A:F,5,FALSE)</f>
        <v>35</v>
      </c>
      <c r="J1342" s="28">
        <f>FACT_ORDERS[[#This Row],[ProductPrice]]*FACT_ORDERS[[#This Row],[Quantity]]</f>
        <v>1855</v>
      </c>
      <c r="K1342" s="12" t="str">
        <f>VLOOKUP(C:C,DIM_CUSTOMERS!A:G,7,FALSE)</f>
        <v>USA</v>
      </c>
      <c r="L1342" s="30" cm="1">
        <f t="array" ref="L1342">_xlfn.IFS(
    AND(FACT_ORDERS[[#This Row],[DeliveryMehtod]]="shippment",FACT_ORDERS[[#This Row],[TotalAmount]]&gt;=200), 0,
    AND(FACT_ORDERS[[#This Row],[DeliveryMehtod]]="pickup"), 15,
    AND(FACT_ORDERS[[#This Row],[DeliveryMehtod]]="shippment",FACT_ORDERS[[#This Row],[TotalAmount]]&lt;200), 35
)</f>
        <v>0</v>
      </c>
      <c r="M1342" s="12" t="str" cm="1">
        <f t="array" ref="M1342">_xlfn.IFS(
    SUMIFS(FACT_ORDERS[TotalAmount], FACT_ORDERS[WD_CUSTOMERS],FACT_ORDERS[[#This Row],[WD_CUSTOMERS]])&gt;=15000, "VIP",
    SUMIFS(FACT_ORDERS[TotalAmount], FACT_ORDERS[WD_CUSTOMERS],FACT_ORDERS[[#This Row],[WD_CUSTOMERS]])&gt;=8000, "Premium",
    TRUE, "Regular"
)</f>
        <v>VIP</v>
      </c>
      <c r="N1342" s="32" cm="1">
        <f t="array" ref="N1342">_xlfn.IFS(
   FACT_ORDERS[[#This Row],[TypeOfClient]]="VIP", 0.2,
   FACT_ORDERS[[#This Row],[TypeOfClient]]="Premium", 0.1,
   TRUE, 0
)</f>
        <v>0.2</v>
      </c>
      <c r="O1342" s="31" cm="1">
        <f t="array" ref="O1342">_xlfn.IFS(
   FACT_ORDERS[[#This Row],[TotalAmount]]&gt;1500, 0.15,
   FACT_ORDERS[[#This Row],[TotalAmount]]&gt;1000, 0.1,
   FACT_ORDERS[[#This Row],[TotalAmount]]&gt;500, 0.05,
   TRUE, 0
)</f>
        <v>0.15</v>
      </c>
      <c r="P1342" s="28">
        <f xml:space="preserve"> FACT_ORDERS[[#This Row],[TotalAmount]] * (1 - (FACT_ORDERS[[#This Row],[ClientDiscount]] + FACT_ORDERS[[#This Row],[OrderDiscount]]) )</f>
        <v>1205.75</v>
      </c>
      <c r="Q1342" s="28">
        <f>FACT_ORDERS[[#This Row],[TotalAmountWithDiscount]]+FACT_ORDERS[[#This Row],[DeliveryCost]]</f>
        <v>1205.75</v>
      </c>
      <c r="R1342" s="35">
        <v>45294</v>
      </c>
      <c r="S1342" s="35" t="str">
        <f>IF(NETWORKDAYS(FACT_ORDERS[[#This Row],[Order-Date]], FACT_ORDERS[[#This Row],[ArrivalDate ]]) &gt; 10, "Late", "On Time")</f>
        <v>On Time</v>
      </c>
    </row>
    <row r="1343" spans="1:19" x14ac:dyDescent="0.3">
      <c r="A1343" s="12">
        <v>6341</v>
      </c>
      <c r="B1343" s="12">
        <v>220</v>
      </c>
      <c r="C1343" s="12">
        <v>10154</v>
      </c>
      <c r="D1343" s="12">
        <v>1342</v>
      </c>
      <c r="E1343" s="12" t="s">
        <v>244</v>
      </c>
      <c r="F1343" s="13">
        <v>45493</v>
      </c>
      <c r="G1343" s="26" t="s">
        <v>4652</v>
      </c>
      <c r="H1343" s="12">
        <v>37</v>
      </c>
      <c r="I1343" s="28">
        <f>VLOOKUP(B:B,DIM_PRODUCTS!A:F,5,FALSE)</f>
        <v>30</v>
      </c>
      <c r="J1343" s="28">
        <f>FACT_ORDERS[[#This Row],[ProductPrice]]*FACT_ORDERS[[#This Row],[Quantity]]</f>
        <v>1110</v>
      </c>
      <c r="K1343" s="12" t="str">
        <f>VLOOKUP(C:C,DIM_CUSTOMERS!A:G,7,FALSE)</f>
        <v>USA</v>
      </c>
      <c r="L1343" s="30" cm="1">
        <f t="array" ref="L1343">_xlfn.IFS(
    AND(FACT_ORDERS[[#This Row],[DeliveryMehtod]]="shippment",FACT_ORDERS[[#This Row],[TotalAmount]]&gt;=200), 0,
    AND(FACT_ORDERS[[#This Row],[DeliveryMehtod]]="pickup"), 15,
    AND(FACT_ORDERS[[#This Row],[DeliveryMehtod]]="shippment",FACT_ORDERS[[#This Row],[TotalAmount]]&lt;200), 35
)</f>
        <v>0</v>
      </c>
      <c r="M1343" s="12" t="str" cm="1">
        <f t="array" ref="M1343">_xlfn.IFS(
    SUMIFS(FACT_ORDERS[TotalAmount], FACT_ORDERS[WD_CUSTOMERS],FACT_ORDERS[[#This Row],[WD_CUSTOMERS]])&gt;=15000, "VIP",
    SUMIFS(FACT_ORDERS[TotalAmount], FACT_ORDERS[WD_CUSTOMERS],FACT_ORDERS[[#This Row],[WD_CUSTOMERS]])&gt;=8000, "Premium",
    TRUE, "Regular"
)</f>
        <v>VIP</v>
      </c>
      <c r="N1343" s="32" cm="1">
        <f t="array" ref="N1343">_xlfn.IFS(
   FACT_ORDERS[[#This Row],[TypeOfClient]]="VIP", 0.2,
   FACT_ORDERS[[#This Row],[TypeOfClient]]="Premium", 0.1,
   TRUE, 0
)</f>
        <v>0.2</v>
      </c>
      <c r="O1343" s="31" cm="1">
        <f t="array" ref="O1343">_xlfn.IFS(
   FACT_ORDERS[[#This Row],[TotalAmount]]&gt;1500, 0.15,
   FACT_ORDERS[[#This Row],[TotalAmount]]&gt;1000, 0.1,
   FACT_ORDERS[[#This Row],[TotalAmount]]&gt;500, 0.05,
   TRUE, 0
)</f>
        <v>0.1</v>
      </c>
      <c r="P1343" s="28">
        <f xml:space="preserve"> FACT_ORDERS[[#This Row],[TotalAmount]] * (1 - (FACT_ORDERS[[#This Row],[ClientDiscount]] + FACT_ORDERS[[#This Row],[OrderDiscount]]) )</f>
        <v>777</v>
      </c>
      <c r="Q1343" s="28">
        <f>FACT_ORDERS[[#This Row],[TotalAmountWithDiscount]]+FACT_ORDERS[[#This Row],[DeliveryCost]]</f>
        <v>777</v>
      </c>
      <c r="R1343" s="35">
        <v>45501</v>
      </c>
      <c r="S1343" s="35" t="str">
        <f>IF(NETWORKDAYS(FACT_ORDERS[[#This Row],[Order-Date]], FACT_ORDERS[[#This Row],[ArrivalDate ]]) &gt; 10, "Late", "On Time")</f>
        <v>On Time</v>
      </c>
    </row>
    <row r="1344" spans="1:19" x14ac:dyDescent="0.3">
      <c r="A1344" s="12">
        <v>6342</v>
      </c>
      <c r="B1344" s="12">
        <v>264</v>
      </c>
      <c r="C1344" s="12">
        <v>10154</v>
      </c>
      <c r="D1344" s="12">
        <v>1343</v>
      </c>
      <c r="E1344" s="12" t="s">
        <v>244</v>
      </c>
      <c r="F1344" s="13">
        <v>45493</v>
      </c>
      <c r="G1344" s="26" t="s">
        <v>3741</v>
      </c>
      <c r="H1344" s="12">
        <v>26</v>
      </c>
      <c r="I1344" s="28">
        <f>VLOOKUP(B:B,DIM_PRODUCTS!A:F,5,FALSE)</f>
        <v>26</v>
      </c>
      <c r="J1344" s="28">
        <f>FACT_ORDERS[[#This Row],[ProductPrice]]*FACT_ORDERS[[#This Row],[Quantity]]</f>
        <v>676</v>
      </c>
      <c r="K1344" s="12" t="str">
        <f>VLOOKUP(C:C,DIM_CUSTOMERS!A:G,7,FALSE)</f>
        <v>USA</v>
      </c>
      <c r="L1344" s="30" cm="1">
        <f t="array" ref="L1344">_xlfn.IFS(
    AND(FACT_ORDERS[[#This Row],[DeliveryMehtod]]="shippment",FACT_ORDERS[[#This Row],[TotalAmount]]&gt;=200), 0,
    AND(FACT_ORDERS[[#This Row],[DeliveryMehtod]]="pickup"), 15,
    AND(FACT_ORDERS[[#This Row],[DeliveryMehtod]]="shippment",FACT_ORDERS[[#This Row],[TotalAmount]]&lt;200), 35
)</f>
        <v>0</v>
      </c>
      <c r="M1344" s="12" t="str" cm="1">
        <f t="array" ref="M1344">_xlfn.IFS(
    SUMIFS(FACT_ORDERS[TotalAmount], FACT_ORDERS[WD_CUSTOMERS],FACT_ORDERS[[#This Row],[WD_CUSTOMERS]])&gt;=15000, "VIP",
    SUMIFS(FACT_ORDERS[TotalAmount], FACT_ORDERS[WD_CUSTOMERS],FACT_ORDERS[[#This Row],[WD_CUSTOMERS]])&gt;=8000, "Premium",
    TRUE, "Regular"
)</f>
        <v>VIP</v>
      </c>
      <c r="N1344" s="32" cm="1">
        <f t="array" ref="N1344">_xlfn.IFS(
   FACT_ORDERS[[#This Row],[TypeOfClient]]="VIP", 0.2,
   FACT_ORDERS[[#This Row],[TypeOfClient]]="Premium", 0.1,
   TRUE, 0
)</f>
        <v>0.2</v>
      </c>
      <c r="O1344" s="31" cm="1">
        <f t="array" ref="O1344">_xlfn.IFS(
   FACT_ORDERS[[#This Row],[TotalAmount]]&gt;1500, 0.15,
   FACT_ORDERS[[#This Row],[TotalAmount]]&gt;1000, 0.1,
   FACT_ORDERS[[#This Row],[TotalAmount]]&gt;500, 0.05,
   TRUE, 0
)</f>
        <v>0.05</v>
      </c>
      <c r="P1344" s="28">
        <f xml:space="preserve"> FACT_ORDERS[[#This Row],[TotalAmount]] * (1 - (FACT_ORDERS[[#This Row],[ClientDiscount]] + FACT_ORDERS[[#This Row],[OrderDiscount]]) )</f>
        <v>507</v>
      </c>
      <c r="Q1344" s="28">
        <f>FACT_ORDERS[[#This Row],[TotalAmountWithDiscount]]+FACT_ORDERS[[#This Row],[DeliveryCost]]</f>
        <v>507</v>
      </c>
      <c r="R1344" s="35">
        <v>45500</v>
      </c>
      <c r="S1344" s="35" t="str">
        <f>IF(NETWORKDAYS(FACT_ORDERS[[#This Row],[Order-Date]], FACT_ORDERS[[#This Row],[ArrivalDate ]]) &gt; 10, "Late", "On Time")</f>
        <v>On Time</v>
      </c>
    </row>
    <row r="1345" spans="1:19" x14ac:dyDescent="0.3">
      <c r="A1345" s="12">
        <v>6343</v>
      </c>
      <c r="B1345" s="12">
        <v>220</v>
      </c>
      <c r="C1345" s="12">
        <v>10154</v>
      </c>
      <c r="D1345" s="12">
        <v>1344</v>
      </c>
      <c r="E1345" s="12" t="s">
        <v>243</v>
      </c>
      <c r="F1345" s="13">
        <v>45184</v>
      </c>
      <c r="G1345" s="26" t="s">
        <v>11959</v>
      </c>
      <c r="H1345" s="12">
        <v>40</v>
      </c>
      <c r="I1345" s="28">
        <f>VLOOKUP(B:B,DIM_PRODUCTS!A:F,5,FALSE)</f>
        <v>30</v>
      </c>
      <c r="J1345" s="28">
        <f>FACT_ORDERS[[#This Row],[ProductPrice]]*FACT_ORDERS[[#This Row],[Quantity]]</f>
        <v>1200</v>
      </c>
      <c r="K1345" s="12" t="str">
        <f>VLOOKUP(C:C,DIM_CUSTOMERS!A:G,7,FALSE)</f>
        <v>USA</v>
      </c>
      <c r="L1345" s="30" cm="1">
        <f t="array" ref="L1345">_xlfn.IFS(
    AND(FACT_ORDERS[[#This Row],[DeliveryMehtod]]="shippment",FACT_ORDERS[[#This Row],[TotalAmount]]&gt;=200), 0,
    AND(FACT_ORDERS[[#This Row],[DeliveryMehtod]]="pickup"), 15,
    AND(FACT_ORDERS[[#This Row],[DeliveryMehtod]]="shippment",FACT_ORDERS[[#This Row],[TotalAmount]]&lt;200), 35
)</f>
        <v>15</v>
      </c>
      <c r="M1345" s="12" t="str" cm="1">
        <f t="array" ref="M1345">_xlfn.IFS(
    SUMIFS(FACT_ORDERS[TotalAmount], FACT_ORDERS[WD_CUSTOMERS],FACT_ORDERS[[#This Row],[WD_CUSTOMERS]])&gt;=15000, "VIP",
    SUMIFS(FACT_ORDERS[TotalAmount], FACT_ORDERS[WD_CUSTOMERS],FACT_ORDERS[[#This Row],[WD_CUSTOMERS]])&gt;=8000, "Premium",
    TRUE, "Regular"
)</f>
        <v>VIP</v>
      </c>
      <c r="N1345" s="32" cm="1">
        <f t="array" ref="N1345">_xlfn.IFS(
   FACT_ORDERS[[#This Row],[TypeOfClient]]="VIP", 0.2,
   FACT_ORDERS[[#This Row],[TypeOfClient]]="Premium", 0.1,
   TRUE, 0
)</f>
        <v>0.2</v>
      </c>
      <c r="O1345" s="31" cm="1">
        <f t="array" ref="O1345">_xlfn.IFS(
   FACT_ORDERS[[#This Row],[TotalAmount]]&gt;1500, 0.15,
   FACT_ORDERS[[#This Row],[TotalAmount]]&gt;1000, 0.1,
   FACT_ORDERS[[#This Row],[TotalAmount]]&gt;500, 0.05,
   TRUE, 0
)</f>
        <v>0.1</v>
      </c>
      <c r="P1345" s="28">
        <f xml:space="preserve"> FACT_ORDERS[[#This Row],[TotalAmount]] * (1 - (FACT_ORDERS[[#This Row],[ClientDiscount]] + FACT_ORDERS[[#This Row],[OrderDiscount]]) )</f>
        <v>840</v>
      </c>
      <c r="Q1345" s="28">
        <f>FACT_ORDERS[[#This Row],[TotalAmountWithDiscount]]+FACT_ORDERS[[#This Row],[DeliveryCost]]</f>
        <v>855</v>
      </c>
      <c r="R1345" s="35">
        <v>45191</v>
      </c>
      <c r="S1345" s="35" t="str">
        <f>IF(NETWORKDAYS(FACT_ORDERS[[#This Row],[Order-Date]], FACT_ORDERS[[#This Row],[ArrivalDate ]]) &gt; 10, "Late", "On Time")</f>
        <v>On Time</v>
      </c>
    </row>
    <row r="1346" spans="1:19" x14ac:dyDescent="0.3">
      <c r="A1346" s="12">
        <v>6344</v>
      </c>
      <c r="B1346" s="12">
        <v>264</v>
      </c>
      <c r="C1346" s="12">
        <v>10154</v>
      </c>
      <c r="D1346" s="12">
        <v>1345</v>
      </c>
      <c r="E1346" s="12" t="s">
        <v>244</v>
      </c>
      <c r="F1346" s="13">
        <v>45184</v>
      </c>
      <c r="G1346" s="26" t="s">
        <v>11960</v>
      </c>
      <c r="H1346" s="12">
        <v>23</v>
      </c>
      <c r="I1346" s="28">
        <f>VLOOKUP(B:B,DIM_PRODUCTS!A:F,5,FALSE)</f>
        <v>26</v>
      </c>
      <c r="J1346" s="28">
        <f>FACT_ORDERS[[#This Row],[ProductPrice]]*FACT_ORDERS[[#This Row],[Quantity]]</f>
        <v>598</v>
      </c>
      <c r="K1346" s="12" t="str">
        <f>VLOOKUP(C:C,DIM_CUSTOMERS!A:G,7,FALSE)</f>
        <v>USA</v>
      </c>
      <c r="L1346" s="30" cm="1">
        <f t="array" ref="L1346">_xlfn.IFS(
    AND(FACT_ORDERS[[#This Row],[DeliveryMehtod]]="shippment",FACT_ORDERS[[#This Row],[TotalAmount]]&gt;=200), 0,
    AND(FACT_ORDERS[[#This Row],[DeliveryMehtod]]="pickup"), 15,
    AND(FACT_ORDERS[[#This Row],[DeliveryMehtod]]="shippment",FACT_ORDERS[[#This Row],[TotalAmount]]&lt;200), 35
)</f>
        <v>0</v>
      </c>
      <c r="M1346" s="12" t="str" cm="1">
        <f t="array" ref="M1346">_xlfn.IFS(
    SUMIFS(FACT_ORDERS[TotalAmount], FACT_ORDERS[WD_CUSTOMERS],FACT_ORDERS[[#This Row],[WD_CUSTOMERS]])&gt;=15000, "VIP",
    SUMIFS(FACT_ORDERS[TotalAmount], FACT_ORDERS[WD_CUSTOMERS],FACT_ORDERS[[#This Row],[WD_CUSTOMERS]])&gt;=8000, "Premium",
    TRUE, "Regular"
)</f>
        <v>VIP</v>
      </c>
      <c r="N1346" s="32" cm="1">
        <f t="array" ref="N1346">_xlfn.IFS(
   FACT_ORDERS[[#This Row],[TypeOfClient]]="VIP", 0.2,
   FACT_ORDERS[[#This Row],[TypeOfClient]]="Premium", 0.1,
   TRUE, 0
)</f>
        <v>0.2</v>
      </c>
      <c r="O1346" s="31" cm="1">
        <f t="array" ref="O1346">_xlfn.IFS(
   FACT_ORDERS[[#This Row],[TotalAmount]]&gt;1500, 0.15,
   FACT_ORDERS[[#This Row],[TotalAmount]]&gt;1000, 0.1,
   FACT_ORDERS[[#This Row],[TotalAmount]]&gt;500, 0.05,
   TRUE, 0
)</f>
        <v>0.05</v>
      </c>
      <c r="P1346" s="28">
        <f xml:space="preserve"> FACT_ORDERS[[#This Row],[TotalAmount]] * (1 - (FACT_ORDERS[[#This Row],[ClientDiscount]] + FACT_ORDERS[[#This Row],[OrderDiscount]]) )</f>
        <v>448.5</v>
      </c>
      <c r="Q1346" s="28">
        <f>FACT_ORDERS[[#This Row],[TotalAmountWithDiscount]]+FACT_ORDERS[[#This Row],[DeliveryCost]]</f>
        <v>448.5</v>
      </c>
      <c r="R1346" s="35">
        <v>45194</v>
      </c>
      <c r="S1346" s="35" t="str">
        <f>IF(NETWORKDAYS(FACT_ORDERS[[#This Row],[Order-Date]], FACT_ORDERS[[#This Row],[ArrivalDate ]]) &gt; 10, "Late", "On Time")</f>
        <v>On Time</v>
      </c>
    </row>
    <row r="1347" spans="1:19" x14ac:dyDescent="0.3">
      <c r="A1347" s="12">
        <v>6345</v>
      </c>
      <c r="B1347" s="12">
        <v>204</v>
      </c>
      <c r="C1347" s="12">
        <v>10154</v>
      </c>
      <c r="D1347" s="12">
        <v>1346</v>
      </c>
      <c r="E1347" s="12" t="s">
        <v>244</v>
      </c>
      <c r="F1347" s="13">
        <v>45184</v>
      </c>
      <c r="G1347" s="26" t="s">
        <v>11961</v>
      </c>
      <c r="H1347" s="12">
        <v>20</v>
      </c>
      <c r="I1347" s="28">
        <f>VLOOKUP(B:B,DIM_PRODUCTS!A:F,5,FALSE)</f>
        <v>6</v>
      </c>
      <c r="J1347" s="28">
        <f>FACT_ORDERS[[#This Row],[ProductPrice]]*FACT_ORDERS[[#This Row],[Quantity]]</f>
        <v>120</v>
      </c>
      <c r="K1347" s="12" t="str">
        <f>VLOOKUP(C:C,DIM_CUSTOMERS!A:G,7,FALSE)</f>
        <v>USA</v>
      </c>
      <c r="L1347" s="30" cm="1">
        <f t="array" ref="L1347">_xlfn.IFS(
    AND(FACT_ORDERS[[#This Row],[DeliveryMehtod]]="shippment",FACT_ORDERS[[#This Row],[TotalAmount]]&gt;=200), 0,
    AND(FACT_ORDERS[[#This Row],[DeliveryMehtod]]="pickup"), 15,
    AND(FACT_ORDERS[[#This Row],[DeliveryMehtod]]="shippment",FACT_ORDERS[[#This Row],[TotalAmount]]&lt;200), 35
)</f>
        <v>35</v>
      </c>
      <c r="M1347" s="12" t="str" cm="1">
        <f t="array" ref="M1347">_xlfn.IFS(
    SUMIFS(FACT_ORDERS[TotalAmount], FACT_ORDERS[WD_CUSTOMERS],FACT_ORDERS[[#This Row],[WD_CUSTOMERS]])&gt;=15000, "VIP",
    SUMIFS(FACT_ORDERS[TotalAmount], FACT_ORDERS[WD_CUSTOMERS],FACT_ORDERS[[#This Row],[WD_CUSTOMERS]])&gt;=8000, "Premium",
    TRUE, "Regular"
)</f>
        <v>VIP</v>
      </c>
      <c r="N1347" s="32" cm="1">
        <f t="array" ref="N1347">_xlfn.IFS(
   FACT_ORDERS[[#This Row],[TypeOfClient]]="VIP", 0.2,
   FACT_ORDERS[[#This Row],[TypeOfClient]]="Premium", 0.1,
   TRUE, 0
)</f>
        <v>0.2</v>
      </c>
      <c r="O1347" s="31" cm="1">
        <f t="array" ref="O1347">_xlfn.IFS(
   FACT_ORDERS[[#This Row],[TotalAmount]]&gt;1500, 0.15,
   FACT_ORDERS[[#This Row],[TotalAmount]]&gt;1000, 0.1,
   FACT_ORDERS[[#This Row],[TotalAmount]]&gt;500, 0.05,
   TRUE, 0
)</f>
        <v>0</v>
      </c>
      <c r="P1347" s="28">
        <f xml:space="preserve"> FACT_ORDERS[[#This Row],[TotalAmount]] * (1 - (FACT_ORDERS[[#This Row],[ClientDiscount]] + FACT_ORDERS[[#This Row],[OrderDiscount]]) )</f>
        <v>96</v>
      </c>
      <c r="Q1347" s="28">
        <f>FACT_ORDERS[[#This Row],[TotalAmountWithDiscount]]+FACT_ORDERS[[#This Row],[DeliveryCost]]</f>
        <v>131</v>
      </c>
      <c r="R1347" s="35">
        <v>45195</v>
      </c>
      <c r="S1347" s="35" t="str">
        <f>IF(NETWORKDAYS(FACT_ORDERS[[#This Row],[Order-Date]], FACT_ORDERS[[#This Row],[ArrivalDate ]]) &gt; 10, "Late", "On Time")</f>
        <v>On Time</v>
      </c>
    </row>
    <row r="1348" spans="1:19" x14ac:dyDescent="0.3">
      <c r="A1348" s="12">
        <v>6346</v>
      </c>
      <c r="B1348" s="12">
        <v>275</v>
      </c>
      <c r="C1348" s="12">
        <v>10154</v>
      </c>
      <c r="D1348" s="12">
        <v>1347</v>
      </c>
      <c r="E1348" s="12" t="s">
        <v>243</v>
      </c>
      <c r="F1348" s="13">
        <v>45184</v>
      </c>
      <c r="G1348" s="26" t="s">
        <v>11447</v>
      </c>
      <c r="H1348" s="12">
        <v>54</v>
      </c>
      <c r="I1348" s="28">
        <f>VLOOKUP(B:B,DIM_PRODUCTS!A:F,5,FALSE)</f>
        <v>35</v>
      </c>
      <c r="J1348" s="28">
        <f>FACT_ORDERS[[#This Row],[ProductPrice]]*FACT_ORDERS[[#This Row],[Quantity]]</f>
        <v>1890</v>
      </c>
      <c r="K1348" s="12" t="str">
        <f>VLOOKUP(C:C,DIM_CUSTOMERS!A:G,7,FALSE)</f>
        <v>USA</v>
      </c>
      <c r="L1348" s="30" cm="1">
        <f t="array" ref="L1348">_xlfn.IFS(
    AND(FACT_ORDERS[[#This Row],[DeliveryMehtod]]="shippment",FACT_ORDERS[[#This Row],[TotalAmount]]&gt;=200), 0,
    AND(FACT_ORDERS[[#This Row],[DeliveryMehtod]]="pickup"), 15,
    AND(FACT_ORDERS[[#This Row],[DeliveryMehtod]]="shippment",FACT_ORDERS[[#This Row],[TotalAmount]]&lt;200), 35
)</f>
        <v>15</v>
      </c>
      <c r="M1348" s="12" t="str" cm="1">
        <f t="array" ref="M1348">_xlfn.IFS(
    SUMIFS(FACT_ORDERS[TotalAmount], FACT_ORDERS[WD_CUSTOMERS],FACT_ORDERS[[#This Row],[WD_CUSTOMERS]])&gt;=15000, "VIP",
    SUMIFS(FACT_ORDERS[TotalAmount], FACT_ORDERS[WD_CUSTOMERS],FACT_ORDERS[[#This Row],[WD_CUSTOMERS]])&gt;=8000, "Premium",
    TRUE, "Regular"
)</f>
        <v>VIP</v>
      </c>
      <c r="N1348" s="32" cm="1">
        <f t="array" ref="N1348">_xlfn.IFS(
   FACT_ORDERS[[#This Row],[TypeOfClient]]="VIP", 0.2,
   FACT_ORDERS[[#This Row],[TypeOfClient]]="Premium", 0.1,
   TRUE, 0
)</f>
        <v>0.2</v>
      </c>
      <c r="O1348" s="31" cm="1">
        <f t="array" ref="O1348">_xlfn.IFS(
   FACT_ORDERS[[#This Row],[TotalAmount]]&gt;1500, 0.15,
   FACT_ORDERS[[#This Row],[TotalAmount]]&gt;1000, 0.1,
   FACT_ORDERS[[#This Row],[TotalAmount]]&gt;500, 0.05,
   TRUE, 0
)</f>
        <v>0.15</v>
      </c>
      <c r="P1348" s="28">
        <f xml:space="preserve"> FACT_ORDERS[[#This Row],[TotalAmount]] * (1 - (FACT_ORDERS[[#This Row],[ClientDiscount]] + FACT_ORDERS[[#This Row],[OrderDiscount]]) )</f>
        <v>1228.5</v>
      </c>
      <c r="Q1348" s="28">
        <f>FACT_ORDERS[[#This Row],[TotalAmountWithDiscount]]+FACT_ORDERS[[#This Row],[DeliveryCost]]</f>
        <v>1243.5</v>
      </c>
      <c r="R1348" s="35">
        <v>45191</v>
      </c>
      <c r="S1348" s="35" t="str">
        <f>IF(NETWORKDAYS(FACT_ORDERS[[#This Row],[Order-Date]], FACT_ORDERS[[#This Row],[ArrivalDate ]]) &gt; 10, "Late", "On Time")</f>
        <v>On Time</v>
      </c>
    </row>
    <row r="1349" spans="1:19" x14ac:dyDescent="0.3">
      <c r="A1349" s="12">
        <v>6347</v>
      </c>
      <c r="B1349" s="12">
        <v>220</v>
      </c>
      <c r="C1349" s="12">
        <v>10154</v>
      </c>
      <c r="D1349" s="12">
        <v>1348</v>
      </c>
      <c r="E1349" s="12" t="s">
        <v>244</v>
      </c>
      <c r="F1349" s="13">
        <v>45095</v>
      </c>
      <c r="G1349" s="26" t="s">
        <v>11962</v>
      </c>
      <c r="H1349" s="12">
        <v>48</v>
      </c>
      <c r="I1349" s="28">
        <f>VLOOKUP(B:B,DIM_PRODUCTS!A:F,5,FALSE)</f>
        <v>30</v>
      </c>
      <c r="J1349" s="28">
        <f>FACT_ORDERS[[#This Row],[ProductPrice]]*FACT_ORDERS[[#This Row],[Quantity]]</f>
        <v>1440</v>
      </c>
      <c r="K1349" s="12" t="str">
        <f>VLOOKUP(C:C,DIM_CUSTOMERS!A:G,7,FALSE)</f>
        <v>USA</v>
      </c>
      <c r="L1349" s="30" cm="1">
        <f t="array" ref="L1349">_xlfn.IFS(
    AND(FACT_ORDERS[[#This Row],[DeliveryMehtod]]="shippment",FACT_ORDERS[[#This Row],[TotalAmount]]&gt;=200), 0,
    AND(FACT_ORDERS[[#This Row],[DeliveryMehtod]]="pickup"), 15,
    AND(FACT_ORDERS[[#This Row],[DeliveryMehtod]]="shippment",FACT_ORDERS[[#This Row],[TotalAmount]]&lt;200), 35
)</f>
        <v>0</v>
      </c>
      <c r="M1349" s="12" t="str" cm="1">
        <f t="array" ref="M1349">_xlfn.IFS(
    SUMIFS(FACT_ORDERS[TotalAmount], FACT_ORDERS[WD_CUSTOMERS],FACT_ORDERS[[#This Row],[WD_CUSTOMERS]])&gt;=15000, "VIP",
    SUMIFS(FACT_ORDERS[TotalAmount], FACT_ORDERS[WD_CUSTOMERS],FACT_ORDERS[[#This Row],[WD_CUSTOMERS]])&gt;=8000, "Premium",
    TRUE, "Regular"
)</f>
        <v>VIP</v>
      </c>
      <c r="N1349" s="32" cm="1">
        <f t="array" ref="N1349">_xlfn.IFS(
   FACT_ORDERS[[#This Row],[TypeOfClient]]="VIP", 0.2,
   FACT_ORDERS[[#This Row],[TypeOfClient]]="Premium", 0.1,
   TRUE, 0
)</f>
        <v>0.2</v>
      </c>
      <c r="O1349" s="31" cm="1">
        <f t="array" ref="O1349">_xlfn.IFS(
   FACT_ORDERS[[#This Row],[TotalAmount]]&gt;1500, 0.15,
   FACT_ORDERS[[#This Row],[TotalAmount]]&gt;1000, 0.1,
   FACT_ORDERS[[#This Row],[TotalAmount]]&gt;500, 0.05,
   TRUE, 0
)</f>
        <v>0.1</v>
      </c>
      <c r="P1349" s="28">
        <f xml:space="preserve"> FACT_ORDERS[[#This Row],[TotalAmount]] * (1 - (FACT_ORDERS[[#This Row],[ClientDiscount]] + FACT_ORDERS[[#This Row],[OrderDiscount]]) )</f>
        <v>1007.9999999999999</v>
      </c>
      <c r="Q1349" s="28">
        <f>FACT_ORDERS[[#This Row],[TotalAmountWithDiscount]]+FACT_ORDERS[[#This Row],[DeliveryCost]]</f>
        <v>1007.9999999999999</v>
      </c>
      <c r="R1349" s="35">
        <v>45106</v>
      </c>
      <c r="S1349" s="35" t="str">
        <f>IF(NETWORKDAYS(FACT_ORDERS[[#This Row],[Order-Date]], FACT_ORDERS[[#This Row],[ArrivalDate ]]) &gt; 10, "Late", "On Time")</f>
        <v>On Time</v>
      </c>
    </row>
    <row r="1350" spans="1:19" x14ac:dyDescent="0.3">
      <c r="A1350" s="12">
        <v>6348</v>
      </c>
      <c r="B1350" s="12">
        <v>264</v>
      </c>
      <c r="C1350" s="12">
        <v>10154</v>
      </c>
      <c r="D1350" s="12">
        <v>1349</v>
      </c>
      <c r="E1350" s="12" t="s">
        <v>243</v>
      </c>
      <c r="F1350" s="13">
        <v>45095</v>
      </c>
      <c r="G1350" s="26" t="s">
        <v>11963</v>
      </c>
      <c r="H1350" s="12">
        <v>16</v>
      </c>
      <c r="I1350" s="28">
        <f>VLOOKUP(B:B,DIM_PRODUCTS!A:F,5,FALSE)</f>
        <v>26</v>
      </c>
      <c r="J1350" s="28">
        <f>FACT_ORDERS[[#This Row],[ProductPrice]]*FACT_ORDERS[[#This Row],[Quantity]]</f>
        <v>416</v>
      </c>
      <c r="K1350" s="12" t="str">
        <f>VLOOKUP(C:C,DIM_CUSTOMERS!A:G,7,FALSE)</f>
        <v>USA</v>
      </c>
      <c r="L1350" s="30" cm="1">
        <f t="array" ref="L1350">_xlfn.IFS(
    AND(FACT_ORDERS[[#This Row],[DeliveryMehtod]]="shippment",FACT_ORDERS[[#This Row],[TotalAmount]]&gt;=200), 0,
    AND(FACT_ORDERS[[#This Row],[DeliveryMehtod]]="pickup"), 15,
    AND(FACT_ORDERS[[#This Row],[DeliveryMehtod]]="shippment",FACT_ORDERS[[#This Row],[TotalAmount]]&lt;200), 35
)</f>
        <v>15</v>
      </c>
      <c r="M1350" s="12" t="str" cm="1">
        <f t="array" ref="M1350">_xlfn.IFS(
    SUMIFS(FACT_ORDERS[TotalAmount], FACT_ORDERS[WD_CUSTOMERS],FACT_ORDERS[[#This Row],[WD_CUSTOMERS]])&gt;=15000, "VIP",
    SUMIFS(FACT_ORDERS[TotalAmount], FACT_ORDERS[WD_CUSTOMERS],FACT_ORDERS[[#This Row],[WD_CUSTOMERS]])&gt;=8000, "Premium",
    TRUE, "Regular"
)</f>
        <v>VIP</v>
      </c>
      <c r="N1350" s="32" cm="1">
        <f t="array" ref="N1350">_xlfn.IFS(
   FACT_ORDERS[[#This Row],[TypeOfClient]]="VIP", 0.2,
   FACT_ORDERS[[#This Row],[TypeOfClient]]="Premium", 0.1,
   TRUE, 0
)</f>
        <v>0.2</v>
      </c>
      <c r="O1350" s="31" cm="1">
        <f t="array" ref="O1350">_xlfn.IFS(
   FACT_ORDERS[[#This Row],[TotalAmount]]&gt;1500, 0.15,
   FACT_ORDERS[[#This Row],[TotalAmount]]&gt;1000, 0.1,
   FACT_ORDERS[[#This Row],[TotalAmount]]&gt;500, 0.05,
   TRUE, 0
)</f>
        <v>0</v>
      </c>
      <c r="P1350" s="28">
        <f xml:space="preserve"> FACT_ORDERS[[#This Row],[TotalAmount]] * (1 - (FACT_ORDERS[[#This Row],[ClientDiscount]] + FACT_ORDERS[[#This Row],[OrderDiscount]]) )</f>
        <v>332.8</v>
      </c>
      <c r="Q1350" s="28">
        <f>FACT_ORDERS[[#This Row],[TotalAmountWithDiscount]]+FACT_ORDERS[[#This Row],[DeliveryCost]]</f>
        <v>347.8</v>
      </c>
      <c r="R1350" s="35">
        <v>45102</v>
      </c>
      <c r="S1350" s="35" t="str">
        <f>IF(NETWORKDAYS(FACT_ORDERS[[#This Row],[Order-Date]], FACT_ORDERS[[#This Row],[ArrivalDate ]]) &gt; 10, "Late", "On Time")</f>
        <v>On Time</v>
      </c>
    </row>
    <row r="1351" spans="1:19" x14ac:dyDescent="0.3">
      <c r="A1351" s="12">
        <v>6349</v>
      </c>
      <c r="B1351" s="12">
        <v>204</v>
      </c>
      <c r="C1351" s="12">
        <v>10154</v>
      </c>
      <c r="D1351" s="12">
        <v>1350</v>
      </c>
      <c r="E1351" s="12" t="s">
        <v>243</v>
      </c>
      <c r="F1351" s="13">
        <v>45095</v>
      </c>
      <c r="G1351" s="26" t="s">
        <v>11964</v>
      </c>
      <c r="H1351" s="12">
        <v>22</v>
      </c>
      <c r="I1351" s="28">
        <f>VLOOKUP(B:B,DIM_PRODUCTS!A:F,5,FALSE)</f>
        <v>6</v>
      </c>
      <c r="J1351" s="28">
        <f>FACT_ORDERS[[#This Row],[ProductPrice]]*FACT_ORDERS[[#This Row],[Quantity]]</f>
        <v>132</v>
      </c>
      <c r="K1351" s="12" t="str">
        <f>VLOOKUP(C:C,DIM_CUSTOMERS!A:G,7,FALSE)</f>
        <v>USA</v>
      </c>
      <c r="L1351" s="30" cm="1">
        <f t="array" ref="L1351">_xlfn.IFS(
    AND(FACT_ORDERS[[#This Row],[DeliveryMehtod]]="shippment",FACT_ORDERS[[#This Row],[TotalAmount]]&gt;=200), 0,
    AND(FACT_ORDERS[[#This Row],[DeliveryMehtod]]="pickup"), 15,
    AND(FACT_ORDERS[[#This Row],[DeliveryMehtod]]="shippment",FACT_ORDERS[[#This Row],[TotalAmount]]&lt;200), 35
)</f>
        <v>15</v>
      </c>
      <c r="M1351" s="12" t="str" cm="1">
        <f t="array" ref="M1351">_xlfn.IFS(
    SUMIFS(FACT_ORDERS[TotalAmount], FACT_ORDERS[WD_CUSTOMERS],FACT_ORDERS[[#This Row],[WD_CUSTOMERS]])&gt;=15000, "VIP",
    SUMIFS(FACT_ORDERS[TotalAmount], FACT_ORDERS[WD_CUSTOMERS],FACT_ORDERS[[#This Row],[WD_CUSTOMERS]])&gt;=8000, "Premium",
    TRUE, "Regular"
)</f>
        <v>VIP</v>
      </c>
      <c r="N1351" s="32" cm="1">
        <f t="array" ref="N1351">_xlfn.IFS(
   FACT_ORDERS[[#This Row],[TypeOfClient]]="VIP", 0.2,
   FACT_ORDERS[[#This Row],[TypeOfClient]]="Premium", 0.1,
   TRUE, 0
)</f>
        <v>0.2</v>
      </c>
      <c r="O1351" s="31" cm="1">
        <f t="array" ref="O1351">_xlfn.IFS(
   FACT_ORDERS[[#This Row],[TotalAmount]]&gt;1500, 0.15,
   FACT_ORDERS[[#This Row],[TotalAmount]]&gt;1000, 0.1,
   FACT_ORDERS[[#This Row],[TotalAmount]]&gt;500, 0.05,
   TRUE, 0
)</f>
        <v>0</v>
      </c>
      <c r="P1351" s="28">
        <f xml:space="preserve"> FACT_ORDERS[[#This Row],[TotalAmount]] * (1 - (FACT_ORDERS[[#This Row],[ClientDiscount]] + FACT_ORDERS[[#This Row],[OrderDiscount]]) )</f>
        <v>105.60000000000001</v>
      </c>
      <c r="Q1351" s="28">
        <f>FACT_ORDERS[[#This Row],[TotalAmountWithDiscount]]+FACT_ORDERS[[#This Row],[DeliveryCost]]</f>
        <v>120.60000000000001</v>
      </c>
      <c r="R1351" s="35">
        <v>45103</v>
      </c>
      <c r="S1351" s="35" t="str">
        <f>IF(NETWORKDAYS(FACT_ORDERS[[#This Row],[Order-Date]], FACT_ORDERS[[#This Row],[ArrivalDate ]]) &gt; 10, "Late", "On Time")</f>
        <v>On Time</v>
      </c>
    </row>
    <row r="1352" spans="1:19" x14ac:dyDescent="0.3">
      <c r="A1352" s="12">
        <v>6350</v>
      </c>
      <c r="B1352" s="12">
        <v>275</v>
      </c>
      <c r="C1352" s="12">
        <v>10154</v>
      </c>
      <c r="D1352" s="12">
        <v>1351</v>
      </c>
      <c r="E1352" s="12" t="s">
        <v>244</v>
      </c>
      <c r="F1352" s="13">
        <v>45095</v>
      </c>
      <c r="G1352" s="26" t="s">
        <v>11965</v>
      </c>
      <c r="H1352" s="12">
        <v>35</v>
      </c>
      <c r="I1352" s="28">
        <f>VLOOKUP(B:B,DIM_PRODUCTS!A:F,5,FALSE)</f>
        <v>35</v>
      </c>
      <c r="J1352" s="28">
        <f>FACT_ORDERS[[#This Row],[ProductPrice]]*FACT_ORDERS[[#This Row],[Quantity]]</f>
        <v>1225</v>
      </c>
      <c r="K1352" s="12" t="str">
        <f>VLOOKUP(C:C,DIM_CUSTOMERS!A:G,7,FALSE)</f>
        <v>USA</v>
      </c>
      <c r="L1352" s="30" cm="1">
        <f t="array" ref="L1352">_xlfn.IFS(
    AND(FACT_ORDERS[[#This Row],[DeliveryMehtod]]="shippment",FACT_ORDERS[[#This Row],[TotalAmount]]&gt;=200), 0,
    AND(FACT_ORDERS[[#This Row],[DeliveryMehtod]]="pickup"), 15,
    AND(FACT_ORDERS[[#This Row],[DeliveryMehtod]]="shippment",FACT_ORDERS[[#This Row],[TotalAmount]]&lt;200), 35
)</f>
        <v>0</v>
      </c>
      <c r="M1352" s="12" t="str" cm="1">
        <f t="array" ref="M1352">_xlfn.IFS(
    SUMIFS(FACT_ORDERS[TotalAmount], FACT_ORDERS[WD_CUSTOMERS],FACT_ORDERS[[#This Row],[WD_CUSTOMERS]])&gt;=15000, "VIP",
    SUMIFS(FACT_ORDERS[TotalAmount], FACT_ORDERS[WD_CUSTOMERS],FACT_ORDERS[[#This Row],[WD_CUSTOMERS]])&gt;=8000, "Premium",
    TRUE, "Regular"
)</f>
        <v>VIP</v>
      </c>
      <c r="N1352" s="32" cm="1">
        <f t="array" ref="N1352">_xlfn.IFS(
   FACT_ORDERS[[#This Row],[TypeOfClient]]="VIP", 0.2,
   FACT_ORDERS[[#This Row],[TypeOfClient]]="Premium", 0.1,
   TRUE, 0
)</f>
        <v>0.2</v>
      </c>
      <c r="O1352" s="31" cm="1">
        <f t="array" ref="O1352">_xlfn.IFS(
   FACT_ORDERS[[#This Row],[TotalAmount]]&gt;1500, 0.15,
   FACT_ORDERS[[#This Row],[TotalAmount]]&gt;1000, 0.1,
   FACT_ORDERS[[#This Row],[TotalAmount]]&gt;500, 0.05,
   TRUE, 0
)</f>
        <v>0.1</v>
      </c>
      <c r="P1352" s="28">
        <f xml:space="preserve"> FACT_ORDERS[[#This Row],[TotalAmount]] * (1 - (FACT_ORDERS[[#This Row],[ClientDiscount]] + FACT_ORDERS[[#This Row],[OrderDiscount]]) )</f>
        <v>857.5</v>
      </c>
      <c r="Q1352" s="28">
        <f>FACT_ORDERS[[#This Row],[TotalAmountWithDiscount]]+FACT_ORDERS[[#This Row],[DeliveryCost]]</f>
        <v>857.5</v>
      </c>
      <c r="R1352" s="35">
        <v>45103</v>
      </c>
      <c r="S1352" s="35" t="str">
        <f>IF(NETWORKDAYS(FACT_ORDERS[[#This Row],[Order-Date]], FACT_ORDERS[[#This Row],[ArrivalDate ]]) &gt; 10, "Late", "On Time")</f>
        <v>On Time</v>
      </c>
    </row>
    <row r="1353" spans="1:19" x14ac:dyDescent="0.3">
      <c r="A1353" s="12">
        <v>6351</v>
      </c>
      <c r="B1353" s="12">
        <v>220</v>
      </c>
      <c r="C1353" s="12">
        <v>10154</v>
      </c>
      <c r="D1353" s="12">
        <v>1352</v>
      </c>
      <c r="E1353" s="12" t="s">
        <v>244</v>
      </c>
      <c r="F1353" s="13">
        <v>45345</v>
      </c>
      <c r="G1353" s="26" t="s">
        <v>11966</v>
      </c>
      <c r="H1353" s="12">
        <v>27</v>
      </c>
      <c r="I1353" s="28">
        <f>VLOOKUP(B:B,DIM_PRODUCTS!A:F,5,FALSE)</f>
        <v>30</v>
      </c>
      <c r="J1353" s="28">
        <f>FACT_ORDERS[[#This Row],[ProductPrice]]*FACT_ORDERS[[#This Row],[Quantity]]</f>
        <v>810</v>
      </c>
      <c r="K1353" s="12" t="str">
        <f>VLOOKUP(C:C,DIM_CUSTOMERS!A:G,7,FALSE)</f>
        <v>USA</v>
      </c>
      <c r="L1353" s="30" cm="1">
        <f t="array" ref="L1353">_xlfn.IFS(
    AND(FACT_ORDERS[[#This Row],[DeliveryMehtod]]="shippment",FACT_ORDERS[[#This Row],[TotalAmount]]&gt;=200), 0,
    AND(FACT_ORDERS[[#This Row],[DeliveryMehtod]]="pickup"), 15,
    AND(FACT_ORDERS[[#This Row],[DeliveryMehtod]]="shippment",FACT_ORDERS[[#This Row],[TotalAmount]]&lt;200), 35
)</f>
        <v>0</v>
      </c>
      <c r="M1353" s="12" t="str" cm="1">
        <f t="array" ref="M1353">_xlfn.IFS(
    SUMIFS(FACT_ORDERS[TotalAmount], FACT_ORDERS[WD_CUSTOMERS],FACT_ORDERS[[#This Row],[WD_CUSTOMERS]])&gt;=15000, "VIP",
    SUMIFS(FACT_ORDERS[TotalAmount], FACT_ORDERS[WD_CUSTOMERS],FACT_ORDERS[[#This Row],[WD_CUSTOMERS]])&gt;=8000, "Premium",
    TRUE, "Regular"
)</f>
        <v>VIP</v>
      </c>
      <c r="N1353" s="32" cm="1">
        <f t="array" ref="N1353">_xlfn.IFS(
   FACT_ORDERS[[#This Row],[TypeOfClient]]="VIP", 0.2,
   FACT_ORDERS[[#This Row],[TypeOfClient]]="Premium", 0.1,
   TRUE, 0
)</f>
        <v>0.2</v>
      </c>
      <c r="O1353" s="31" cm="1">
        <f t="array" ref="O1353">_xlfn.IFS(
   FACT_ORDERS[[#This Row],[TotalAmount]]&gt;1500, 0.15,
   FACT_ORDERS[[#This Row],[TotalAmount]]&gt;1000, 0.1,
   FACT_ORDERS[[#This Row],[TotalAmount]]&gt;500, 0.05,
   TRUE, 0
)</f>
        <v>0.05</v>
      </c>
      <c r="P1353" s="28">
        <f xml:space="preserve"> FACT_ORDERS[[#This Row],[TotalAmount]] * (1 - (FACT_ORDERS[[#This Row],[ClientDiscount]] + FACT_ORDERS[[#This Row],[OrderDiscount]]) )</f>
        <v>607.5</v>
      </c>
      <c r="Q1353" s="28">
        <f>FACT_ORDERS[[#This Row],[TotalAmountWithDiscount]]+FACT_ORDERS[[#This Row],[DeliveryCost]]</f>
        <v>607.5</v>
      </c>
      <c r="R1353" s="35">
        <v>45354</v>
      </c>
      <c r="S1353" s="35" t="str">
        <f>IF(NETWORKDAYS(FACT_ORDERS[[#This Row],[Order-Date]], FACT_ORDERS[[#This Row],[ArrivalDate ]]) &gt; 10, "Late", "On Time")</f>
        <v>On Time</v>
      </c>
    </row>
    <row r="1354" spans="1:19" x14ac:dyDescent="0.3">
      <c r="A1354" s="12">
        <v>6352</v>
      </c>
      <c r="B1354" s="12">
        <v>264</v>
      </c>
      <c r="C1354" s="12">
        <v>10154</v>
      </c>
      <c r="D1354" s="12">
        <v>1353</v>
      </c>
      <c r="E1354" s="12" t="s">
        <v>244</v>
      </c>
      <c r="F1354" s="13">
        <v>45345</v>
      </c>
      <c r="G1354" s="26" t="s">
        <v>11967</v>
      </c>
      <c r="H1354" s="12">
        <v>20</v>
      </c>
      <c r="I1354" s="28">
        <f>VLOOKUP(B:B,DIM_PRODUCTS!A:F,5,FALSE)</f>
        <v>26</v>
      </c>
      <c r="J1354" s="28">
        <f>FACT_ORDERS[[#This Row],[ProductPrice]]*FACT_ORDERS[[#This Row],[Quantity]]</f>
        <v>520</v>
      </c>
      <c r="K1354" s="12" t="str">
        <f>VLOOKUP(C:C,DIM_CUSTOMERS!A:G,7,FALSE)</f>
        <v>USA</v>
      </c>
      <c r="L1354" s="30" cm="1">
        <f t="array" ref="L1354">_xlfn.IFS(
    AND(FACT_ORDERS[[#This Row],[DeliveryMehtod]]="shippment",FACT_ORDERS[[#This Row],[TotalAmount]]&gt;=200), 0,
    AND(FACT_ORDERS[[#This Row],[DeliveryMehtod]]="pickup"), 15,
    AND(FACT_ORDERS[[#This Row],[DeliveryMehtod]]="shippment",FACT_ORDERS[[#This Row],[TotalAmount]]&lt;200), 35
)</f>
        <v>0</v>
      </c>
      <c r="M1354" s="12" t="str" cm="1">
        <f t="array" ref="M1354">_xlfn.IFS(
    SUMIFS(FACT_ORDERS[TotalAmount], FACT_ORDERS[WD_CUSTOMERS],FACT_ORDERS[[#This Row],[WD_CUSTOMERS]])&gt;=15000, "VIP",
    SUMIFS(FACT_ORDERS[TotalAmount], FACT_ORDERS[WD_CUSTOMERS],FACT_ORDERS[[#This Row],[WD_CUSTOMERS]])&gt;=8000, "Premium",
    TRUE, "Regular"
)</f>
        <v>VIP</v>
      </c>
      <c r="N1354" s="32" cm="1">
        <f t="array" ref="N1354">_xlfn.IFS(
   FACT_ORDERS[[#This Row],[TypeOfClient]]="VIP", 0.2,
   FACT_ORDERS[[#This Row],[TypeOfClient]]="Premium", 0.1,
   TRUE, 0
)</f>
        <v>0.2</v>
      </c>
      <c r="O1354" s="31" cm="1">
        <f t="array" ref="O1354">_xlfn.IFS(
   FACT_ORDERS[[#This Row],[TotalAmount]]&gt;1500, 0.15,
   FACT_ORDERS[[#This Row],[TotalAmount]]&gt;1000, 0.1,
   FACT_ORDERS[[#This Row],[TotalAmount]]&gt;500, 0.05,
   TRUE, 0
)</f>
        <v>0.05</v>
      </c>
      <c r="P1354" s="28">
        <f xml:space="preserve"> FACT_ORDERS[[#This Row],[TotalAmount]] * (1 - (FACT_ORDERS[[#This Row],[ClientDiscount]] + FACT_ORDERS[[#This Row],[OrderDiscount]]) )</f>
        <v>390</v>
      </c>
      <c r="Q1354" s="28">
        <f>FACT_ORDERS[[#This Row],[TotalAmountWithDiscount]]+FACT_ORDERS[[#This Row],[DeliveryCost]]</f>
        <v>390</v>
      </c>
      <c r="R1354" s="35">
        <v>45352</v>
      </c>
      <c r="S1354" s="35" t="str">
        <f>IF(NETWORKDAYS(FACT_ORDERS[[#This Row],[Order-Date]], FACT_ORDERS[[#This Row],[ArrivalDate ]]) &gt; 10, "Late", "On Time")</f>
        <v>On Time</v>
      </c>
    </row>
    <row r="1355" spans="1:19" x14ac:dyDescent="0.3">
      <c r="A1355" s="12">
        <v>6353</v>
      </c>
      <c r="B1355" s="12">
        <v>204</v>
      </c>
      <c r="C1355" s="12">
        <v>10154</v>
      </c>
      <c r="D1355" s="12">
        <v>1354</v>
      </c>
      <c r="E1355" s="12" t="s">
        <v>243</v>
      </c>
      <c r="F1355" s="13">
        <v>45345</v>
      </c>
      <c r="G1355" s="26" t="s">
        <v>11968</v>
      </c>
      <c r="H1355" s="12">
        <v>20</v>
      </c>
      <c r="I1355" s="28">
        <f>VLOOKUP(B:B,DIM_PRODUCTS!A:F,5,FALSE)</f>
        <v>6</v>
      </c>
      <c r="J1355" s="28">
        <f>FACT_ORDERS[[#This Row],[ProductPrice]]*FACT_ORDERS[[#This Row],[Quantity]]</f>
        <v>120</v>
      </c>
      <c r="K1355" s="12" t="str">
        <f>VLOOKUP(C:C,DIM_CUSTOMERS!A:G,7,FALSE)</f>
        <v>USA</v>
      </c>
      <c r="L1355" s="30" cm="1">
        <f t="array" ref="L1355">_xlfn.IFS(
    AND(FACT_ORDERS[[#This Row],[DeliveryMehtod]]="shippment",FACT_ORDERS[[#This Row],[TotalAmount]]&gt;=200), 0,
    AND(FACT_ORDERS[[#This Row],[DeliveryMehtod]]="pickup"), 15,
    AND(FACT_ORDERS[[#This Row],[DeliveryMehtod]]="shippment",FACT_ORDERS[[#This Row],[TotalAmount]]&lt;200), 35
)</f>
        <v>15</v>
      </c>
      <c r="M1355" s="12" t="str" cm="1">
        <f t="array" ref="M1355">_xlfn.IFS(
    SUMIFS(FACT_ORDERS[TotalAmount], FACT_ORDERS[WD_CUSTOMERS],FACT_ORDERS[[#This Row],[WD_CUSTOMERS]])&gt;=15000, "VIP",
    SUMIFS(FACT_ORDERS[TotalAmount], FACT_ORDERS[WD_CUSTOMERS],FACT_ORDERS[[#This Row],[WD_CUSTOMERS]])&gt;=8000, "Premium",
    TRUE, "Regular"
)</f>
        <v>VIP</v>
      </c>
      <c r="N1355" s="32" cm="1">
        <f t="array" ref="N1355">_xlfn.IFS(
   FACT_ORDERS[[#This Row],[TypeOfClient]]="VIP", 0.2,
   FACT_ORDERS[[#This Row],[TypeOfClient]]="Premium", 0.1,
   TRUE, 0
)</f>
        <v>0.2</v>
      </c>
      <c r="O1355" s="31" cm="1">
        <f t="array" ref="O1355">_xlfn.IFS(
   FACT_ORDERS[[#This Row],[TotalAmount]]&gt;1500, 0.15,
   FACT_ORDERS[[#This Row],[TotalAmount]]&gt;1000, 0.1,
   FACT_ORDERS[[#This Row],[TotalAmount]]&gt;500, 0.05,
   TRUE, 0
)</f>
        <v>0</v>
      </c>
      <c r="P1355" s="28">
        <f xml:space="preserve"> FACT_ORDERS[[#This Row],[TotalAmount]] * (1 - (FACT_ORDERS[[#This Row],[ClientDiscount]] + FACT_ORDERS[[#This Row],[OrderDiscount]]) )</f>
        <v>96</v>
      </c>
      <c r="Q1355" s="28">
        <f>FACT_ORDERS[[#This Row],[TotalAmountWithDiscount]]+FACT_ORDERS[[#This Row],[DeliveryCost]]</f>
        <v>111</v>
      </c>
      <c r="R1355" s="35">
        <v>45355</v>
      </c>
      <c r="S1355" s="35" t="str">
        <f>IF(NETWORKDAYS(FACT_ORDERS[[#This Row],[Order-Date]], FACT_ORDERS[[#This Row],[ArrivalDate ]]) &gt; 10, "Late", "On Time")</f>
        <v>On Time</v>
      </c>
    </row>
    <row r="1356" spans="1:19" x14ac:dyDescent="0.3">
      <c r="A1356" s="12">
        <v>6354</v>
      </c>
      <c r="B1356" s="12">
        <v>275</v>
      </c>
      <c r="C1356" s="12">
        <v>10154</v>
      </c>
      <c r="D1356" s="12">
        <v>1355</v>
      </c>
      <c r="E1356" s="12" t="s">
        <v>244</v>
      </c>
      <c r="F1356" s="13">
        <v>45345</v>
      </c>
      <c r="G1356" s="26" t="s">
        <v>11969</v>
      </c>
      <c r="H1356" s="12">
        <v>30</v>
      </c>
      <c r="I1356" s="28">
        <f>VLOOKUP(B:B,DIM_PRODUCTS!A:F,5,FALSE)</f>
        <v>35</v>
      </c>
      <c r="J1356" s="28">
        <f>FACT_ORDERS[[#This Row],[ProductPrice]]*FACT_ORDERS[[#This Row],[Quantity]]</f>
        <v>1050</v>
      </c>
      <c r="K1356" s="12" t="str">
        <f>VLOOKUP(C:C,DIM_CUSTOMERS!A:G,7,FALSE)</f>
        <v>USA</v>
      </c>
      <c r="L1356" s="30" cm="1">
        <f t="array" ref="L1356">_xlfn.IFS(
    AND(FACT_ORDERS[[#This Row],[DeliveryMehtod]]="shippment",FACT_ORDERS[[#This Row],[TotalAmount]]&gt;=200), 0,
    AND(FACT_ORDERS[[#This Row],[DeliveryMehtod]]="pickup"), 15,
    AND(FACT_ORDERS[[#This Row],[DeliveryMehtod]]="shippment",FACT_ORDERS[[#This Row],[TotalAmount]]&lt;200), 35
)</f>
        <v>0</v>
      </c>
      <c r="M1356" s="12" t="str" cm="1">
        <f t="array" ref="M1356">_xlfn.IFS(
    SUMIFS(FACT_ORDERS[TotalAmount], FACT_ORDERS[WD_CUSTOMERS],FACT_ORDERS[[#This Row],[WD_CUSTOMERS]])&gt;=15000, "VIP",
    SUMIFS(FACT_ORDERS[TotalAmount], FACT_ORDERS[WD_CUSTOMERS],FACT_ORDERS[[#This Row],[WD_CUSTOMERS]])&gt;=8000, "Premium",
    TRUE, "Regular"
)</f>
        <v>VIP</v>
      </c>
      <c r="N1356" s="32" cm="1">
        <f t="array" ref="N1356">_xlfn.IFS(
   FACT_ORDERS[[#This Row],[TypeOfClient]]="VIP", 0.2,
   FACT_ORDERS[[#This Row],[TypeOfClient]]="Premium", 0.1,
   TRUE, 0
)</f>
        <v>0.2</v>
      </c>
      <c r="O1356" s="31" cm="1">
        <f t="array" ref="O1356">_xlfn.IFS(
   FACT_ORDERS[[#This Row],[TotalAmount]]&gt;1500, 0.15,
   FACT_ORDERS[[#This Row],[TotalAmount]]&gt;1000, 0.1,
   FACT_ORDERS[[#This Row],[TotalAmount]]&gt;500, 0.05,
   TRUE, 0
)</f>
        <v>0.1</v>
      </c>
      <c r="P1356" s="28">
        <f xml:space="preserve"> FACT_ORDERS[[#This Row],[TotalAmount]] * (1 - (FACT_ORDERS[[#This Row],[ClientDiscount]] + FACT_ORDERS[[#This Row],[OrderDiscount]]) )</f>
        <v>735</v>
      </c>
      <c r="Q1356" s="28">
        <f>FACT_ORDERS[[#This Row],[TotalAmountWithDiscount]]+FACT_ORDERS[[#This Row],[DeliveryCost]]</f>
        <v>735</v>
      </c>
      <c r="R1356" s="35">
        <v>45353</v>
      </c>
      <c r="S1356" s="35" t="str">
        <f>IF(NETWORKDAYS(FACT_ORDERS[[#This Row],[Order-Date]], FACT_ORDERS[[#This Row],[ArrivalDate ]]) &gt; 10, "Late", "On Time")</f>
        <v>On Time</v>
      </c>
    </row>
    <row r="1357" spans="1:19" x14ac:dyDescent="0.3">
      <c r="A1357" s="12">
        <v>6355</v>
      </c>
      <c r="B1357" s="12">
        <v>220</v>
      </c>
      <c r="C1357" s="12">
        <v>10154</v>
      </c>
      <c r="D1357" s="12">
        <v>1356</v>
      </c>
      <c r="E1357" s="12" t="s">
        <v>243</v>
      </c>
      <c r="F1357" s="13">
        <v>45088</v>
      </c>
      <c r="G1357" s="26" t="s">
        <v>11970</v>
      </c>
      <c r="H1357" s="12">
        <v>41</v>
      </c>
      <c r="I1357" s="28">
        <f>VLOOKUP(B:B,DIM_PRODUCTS!A:F,5,FALSE)</f>
        <v>30</v>
      </c>
      <c r="J1357" s="28">
        <f>FACT_ORDERS[[#This Row],[ProductPrice]]*FACT_ORDERS[[#This Row],[Quantity]]</f>
        <v>1230</v>
      </c>
      <c r="K1357" s="12" t="str">
        <f>VLOOKUP(C:C,DIM_CUSTOMERS!A:G,7,FALSE)</f>
        <v>USA</v>
      </c>
      <c r="L1357" s="30" cm="1">
        <f t="array" ref="L1357">_xlfn.IFS(
    AND(FACT_ORDERS[[#This Row],[DeliveryMehtod]]="shippment",FACT_ORDERS[[#This Row],[TotalAmount]]&gt;=200), 0,
    AND(FACT_ORDERS[[#This Row],[DeliveryMehtod]]="pickup"), 15,
    AND(FACT_ORDERS[[#This Row],[DeliveryMehtod]]="shippment",FACT_ORDERS[[#This Row],[TotalAmount]]&lt;200), 35
)</f>
        <v>15</v>
      </c>
      <c r="M1357" s="12" t="str" cm="1">
        <f t="array" ref="M1357">_xlfn.IFS(
    SUMIFS(FACT_ORDERS[TotalAmount], FACT_ORDERS[WD_CUSTOMERS],FACT_ORDERS[[#This Row],[WD_CUSTOMERS]])&gt;=15000, "VIP",
    SUMIFS(FACT_ORDERS[TotalAmount], FACT_ORDERS[WD_CUSTOMERS],FACT_ORDERS[[#This Row],[WD_CUSTOMERS]])&gt;=8000, "Premium",
    TRUE, "Regular"
)</f>
        <v>VIP</v>
      </c>
      <c r="N1357" s="32" cm="1">
        <f t="array" ref="N1357">_xlfn.IFS(
   FACT_ORDERS[[#This Row],[TypeOfClient]]="VIP", 0.2,
   FACT_ORDERS[[#This Row],[TypeOfClient]]="Premium", 0.1,
   TRUE, 0
)</f>
        <v>0.2</v>
      </c>
      <c r="O1357" s="31" cm="1">
        <f t="array" ref="O1357">_xlfn.IFS(
   FACT_ORDERS[[#This Row],[TotalAmount]]&gt;1500, 0.15,
   FACT_ORDERS[[#This Row],[TotalAmount]]&gt;1000, 0.1,
   FACT_ORDERS[[#This Row],[TotalAmount]]&gt;500, 0.05,
   TRUE, 0
)</f>
        <v>0.1</v>
      </c>
      <c r="P1357" s="28">
        <f xml:space="preserve"> FACT_ORDERS[[#This Row],[TotalAmount]] * (1 - (FACT_ORDERS[[#This Row],[ClientDiscount]] + FACT_ORDERS[[#This Row],[OrderDiscount]]) )</f>
        <v>861</v>
      </c>
      <c r="Q1357" s="28">
        <f>FACT_ORDERS[[#This Row],[TotalAmountWithDiscount]]+FACT_ORDERS[[#This Row],[DeliveryCost]]</f>
        <v>876</v>
      </c>
      <c r="R1357" s="35">
        <v>45095</v>
      </c>
      <c r="S1357" s="35" t="str">
        <f>IF(NETWORKDAYS(FACT_ORDERS[[#This Row],[Order-Date]], FACT_ORDERS[[#This Row],[ArrivalDate ]]) &gt; 10, "Late", "On Time")</f>
        <v>On Time</v>
      </c>
    </row>
    <row r="1358" spans="1:19" x14ac:dyDescent="0.3">
      <c r="A1358" s="12">
        <v>6356</v>
      </c>
      <c r="B1358" s="12">
        <v>264</v>
      </c>
      <c r="C1358" s="12">
        <v>10154</v>
      </c>
      <c r="D1358" s="12">
        <v>1357</v>
      </c>
      <c r="E1358" s="12" t="s">
        <v>244</v>
      </c>
      <c r="F1358" s="13">
        <v>45088</v>
      </c>
      <c r="G1358" s="26" t="s">
        <v>11971</v>
      </c>
      <c r="H1358" s="12">
        <v>22</v>
      </c>
      <c r="I1358" s="28">
        <f>VLOOKUP(B:B,DIM_PRODUCTS!A:F,5,FALSE)</f>
        <v>26</v>
      </c>
      <c r="J1358" s="28">
        <f>FACT_ORDERS[[#This Row],[ProductPrice]]*FACT_ORDERS[[#This Row],[Quantity]]</f>
        <v>572</v>
      </c>
      <c r="K1358" s="12" t="str">
        <f>VLOOKUP(C:C,DIM_CUSTOMERS!A:G,7,FALSE)</f>
        <v>USA</v>
      </c>
      <c r="L1358" s="30" cm="1">
        <f t="array" ref="L1358">_xlfn.IFS(
    AND(FACT_ORDERS[[#This Row],[DeliveryMehtod]]="shippment",FACT_ORDERS[[#This Row],[TotalAmount]]&gt;=200), 0,
    AND(FACT_ORDERS[[#This Row],[DeliveryMehtod]]="pickup"), 15,
    AND(FACT_ORDERS[[#This Row],[DeliveryMehtod]]="shippment",FACT_ORDERS[[#This Row],[TotalAmount]]&lt;200), 35
)</f>
        <v>0</v>
      </c>
      <c r="M1358" s="12" t="str" cm="1">
        <f t="array" ref="M1358">_xlfn.IFS(
    SUMIFS(FACT_ORDERS[TotalAmount], FACT_ORDERS[WD_CUSTOMERS],FACT_ORDERS[[#This Row],[WD_CUSTOMERS]])&gt;=15000, "VIP",
    SUMIFS(FACT_ORDERS[TotalAmount], FACT_ORDERS[WD_CUSTOMERS],FACT_ORDERS[[#This Row],[WD_CUSTOMERS]])&gt;=8000, "Premium",
    TRUE, "Regular"
)</f>
        <v>VIP</v>
      </c>
      <c r="N1358" s="32" cm="1">
        <f t="array" ref="N1358">_xlfn.IFS(
   FACT_ORDERS[[#This Row],[TypeOfClient]]="VIP", 0.2,
   FACT_ORDERS[[#This Row],[TypeOfClient]]="Premium", 0.1,
   TRUE, 0
)</f>
        <v>0.2</v>
      </c>
      <c r="O1358" s="31" cm="1">
        <f t="array" ref="O1358">_xlfn.IFS(
   FACT_ORDERS[[#This Row],[TotalAmount]]&gt;1500, 0.15,
   FACT_ORDERS[[#This Row],[TotalAmount]]&gt;1000, 0.1,
   FACT_ORDERS[[#This Row],[TotalAmount]]&gt;500, 0.05,
   TRUE, 0
)</f>
        <v>0.05</v>
      </c>
      <c r="P1358" s="28">
        <f xml:space="preserve"> FACT_ORDERS[[#This Row],[TotalAmount]] * (1 - (FACT_ORDERS[[#This Row],[ClientDiscount]] + FACT_ORDERS[[#This Row],[OrderDiscount]]) )</f>
        <v>429</v>
      </c>
      <c r="Q1358" s="28">
        <f>FACT_ORDERS[[#This Row],[TotalAmountWithDiscount]]+FACT_ORDERS[[#This Row],[DeliveryCost]]</f>
        <v>429</v>
      </c>
      <c r="R1358" s="35">
        <v>45097</v>
      </c>
      <c r="S1358" s="35" t="str">
        <f>IF(NETWORKDAYS(FACT_ORDERS[[#This Row],[Order-Date]], FACT_ORDERS[[#This Row],[ArrivalDate ]]) &gt; 10, "Late", "On Time")</f>
        <v>On Time</v>
      </c>
    </row>
    <row r="1359" spans="1:19" x14ac:dyDescent="0.3">
      <c r="A1359" s="12">
        <v>6357</v>
      </c>
      <c r="B1359" s="12">
        <v>204</v>
      </c>
      <c r="C1359" s="12">
        <v>10154</v>
      </c>
      <c r="D1359" s="12">
        <v>1358</v>
      </c>
      <c r="E1359" s="12" t="s">
        <v>244</v>
      </c>
      <c r="F1359" s="13">
        <v>45088</v>
      </c>
      <c r="G1359" s="26" t="s">
        <v>11972</v>
      </c>
      <c r="H1359" s="12">
        <v>21</v>
      </c>
      <c r="I1359" s="28">
        <f>VLOOKUP(B:B,DIM_PRODUCTS!A:F,5,FALSE)</f>
        <v>6</v>
      </c>
      <c r="J1359" s="28">
        <f>FACT_ORDERS[[#This Row],[ProductPrice]]*FACT_ORDERS[[#This Row],[Quantity]]</f>
        <v>126</v>
      </c>
      <c r="K1359" s="12" t="str">
        <f>VLOOKUP(C:C,DIM_CUSTOMERS!A:G,7,FALSE)</f>
        <v>USA</v>
      </c>
      <c r="L1359" s="30" cm="1">
        <f t="array" ref="L1359">_xlfn.IFS(
    AND(FACT_ORDERS[[#This Row],[DeliveryMehtod]]="shippment",FACT_ORDERS[[#This Row],[TotalAmount]]&gt;=200), 0,
    AND(FACT_ORDERS[[#This Row],[DeliveryMehtod]]="pickup"), 15,
    AND(FACT_ORDERS[[#This Row],[DeliveryMehtod]]="shippment",FACT_ORDERS[[#This Row],[TotalAmount]]&lt;200), 35
)</f>
        <v>35</v>
      </c>
      <c r="M1359" s="12" t="str" cm="1">
        <f t="array" ref="M1359">_xlfn.IFS(
    SUMIFS(FACT_ORDERS[TotalAmount], FACT_ORDERS[WD_CUSTOMERS],FACT_ORDERS[[#This Row],[WD_CUSTOMERS]])&gt;=15000, "VIP",
    SUMIFS(FACT_ORDERS[TotalAmount], FACT_ORDERS[WD_CUSTOMERS],FACT_ORDERS[[#This Row],[WD_CUSTOMERS]])&gt;=8000, "Premium",
    TRUE, "Regular"
)</f>
        <v>VIP</v>
      </c>
      <c r="N1359" s="32" cm="1">
        <f t="array" ref="N1359">_xlfn.IFS(
   FACT_ORDERS[[#This Row],[TypeOfClient]]="VIP", 0.2,
   FACT_ORDERS[[#This Row],[TypeOfClient]]="Premium", 0.1,
   TRUE, 0
)</f>
        <v>0.2</v>
      </c>
      <c r="O1359" s="31" cm="1">
        <f t="array" ref="O1359">_xlfn.IFS(
   FACT_ORDERS[[#This Row],[TotalAmount]]&gt;1500, 0.15,
   FACT_ORDERS[[#This Row],[TotalAmount]]&gt;1000, 0.1,
   FACT_ORDERS[[#This Row],[TotalAmount]]&gt;500, 0.05,
   TRUE, 0
)</f>
        <v>0</v>
      </c>
      <c r="P1359" s="28">
        <f xml:space="preserve"> FACT_ORDERS[[#This Row],[TotalAmount]] * (1 - (FACT_ORDERS[[#This Row],[ClientDiscount]] + FACT_ORDERS[[#This Row],[OrderDiscount]]) )</f>
        <v>100.80000000000001</v>
      </c>
      <c r="Q1359" s="28">
        <f>FACT_ORDERS[[#This Row],[TotalAmountWithDiscount]]+FACT_ORDERS[[#This Row],[DeliveryCost]]</f>
        <v>135.80000000000001</v>
      </c>
      <c r="R1359" s="35">
        <v>45098</v>
      </c>
      <c r="S1359" s="35" t="str">
        <f>IF(NETWORKDAYS(FACT_ORDERS[[#This Row],[Order-Date]], FACT_ORDERS[[#This Row],[ArrivalDate ]]) &gt; 10, "Late", "On Time")</f>
        <v>On Time</v>
      </c>
    </row>
    <row r="1360" spans="1:19" x14ac:dyDescent="0.3">
      <c r="A1360" s="12">
        <v>6358</v>
      </c>
      <c r="B1360" s="12">
        <v>275</v>
      </c>
      <c r="C1360" s="12">
        <v>10154</v>
      </c>
      <c r="D1360" s="12">
        <v>1359</v>
      </c>
      <c r="E1360" s="12" t="s">
        <v>244</v>
      </c>
      <c r="F1360" s="13">
        <v>45088</v>
      </c>
      <c r="G1360" s="26" t="s">
        <v>3395</v>
      </c>
      <c r="H1360" s="12">
        <v>51</v>
      </c>
      <c r="I1360" s="28">
        <f>VLOOKUP(B:B,DIM_PRODUCTS!A:F,5,FALSE)</f>
        <v>35</v>
      </c>
      <c r="J1360" s="28">
        <f>FACT_ORDERS[[#This Row],[ProductPrice]]*FACT_ORDERS[[#This Row],[Quantity]]</f>
        <v>1785</v>
      </c>
      <c r="K1360" s="12" t="str">
        <f>VLOOKUP(C:C,DIM_CUSTOMERS!A:G,7,FALSE)</f>
        <v>USA</v>
      </c>
      <c r="L1360" s="30" cm="1">
        <f t="array" ref="L1360">_xlfn.IFS(
    AND(FACT_ORDERS[[#This Row],[DeliveryMehtod]]="shippment",FACT_ORDERS[[#This Row],[TotalAmount]]&gt;=200), 0,
    AND(FACT_ORDERS[[#This Row],[DeliveryMehtod]]="pickup"), 15,
    AND(FACT_ORDERS[[#This Row],[DeliveryMehtod]]="shippment",FACT_ORDERS[[#This Row],[TotalAmount]]&lt;200), 35
)</f>
        <v>0</v>
      </c>
      <c r="M1360" s="12" t="str" cm="1">
        <f t="array" ref="M1360">_xlfn.IFS(
    SUMIFS(FACT_ORDERS[TotalAmount], FACT_ORDERS[WD_CUSTOMERS],FACT_ORDERS[[#This Row],[WD_CUSTOMERS]])&gt;=15000, "VIP",
    SUMIFS(FACT_ORDERS[TotalAmount], FACT_ORDERS[WD_CUSTOMERS],FACT_ORDERS[[#This Row],[WD_CUSTOMERS]])&gt;=8000, "Premium",
    TRUE, "Regular"
)</f>
        <v>VIP</v>
      </c>
      <c r="N1360" s="32" cm="1">
        <f t="array" ref="N1360">_xlfn.IFS(
   FACT_ORDERS[[#This Row],[TypeOfClient]]="VIP", 0.2,
   FACT_ORDERS[[#This Row],[TypeOfClient]]="Premium", 0.1,
   TRUE, 0
)</f>
        <v>0.2</v>
      </c>
      <c r="O1360" s="31" cm="1">
        <f t="array" ref="O1360">_xlfn.IFS(
   FACT_ORDERS[[#This Row],[TotalAmount]]&gt;1500, 0.15,
   FACT_ORDERS[[#This Row],[TotalAmount]]&gt;1000, 0.1,
   FACT_ORDERS[[#This Row],[TotalAmount]]&gt;500, 0.05,
   TRUE, 0
)</f>
        <v>0.15</v>
      </c>
      <c r="P1360" s="28">
        <f xml:space="preserve"> FACT_ORDERS[[#This Row],[TotalAmount]] * (1 - (FACT_ORDERS[[#This Row],[ClientDiscount]] + FACT_ORDERS[[#This Row],[OrderDiscount]]) )</f>
        <v>1160.25</v>
      </c>
      <c r="Q1360" s="28">
        <f>FACT_ORDERS[[#This Row],[TotalAmountWithDiscount]]+FACT_ORDERS[[#This Row],[DeliveryCost]]</f>
        <v>1160.25</v>
      </c>
      <c r="R1360" s="35">
        <v>45095</v>
      </c>
      <c r="S1360" s="35" t="str">
        <f>IF(NETWORKDAYS(FACT_ORDERS[[#This Row],[Order-Date]], FACT_ORDERS[[#This Row],[ArrivalDate ]]) &gt; 10, "Late", "On Time")</f>
        <v>On Time</v>
      </c>
    </row>
    <row r="1361" spans="1:19" x14ac:dyDescent="0.3">
      <c r="A1361" s="12">
        <v>6359</v>
      </c>
      <c r="B1361" s="12">
        <v>220</v>
      </c>
      <c r="C1361" s="12">
        <v>10154</v>
      </c>
      <c r="D1361" s="12">
        <v>1360</v>
      </c>
      <c r="E1361" s="12" t="s">
        <v>244</v>
      </c>
      <c r="F1361" s="13">
        <v>45188</v>
      </c>
      <c r="G1361" s="26" t="s">
        <v>11973</v>
      </c>
      <c r="H1361" s="12">
        <v>38</v>
      </c>
      <c r="I1361" s="28">
        <f>VLOOKUP(B:B,DIM_PRODUCTS!A:F,5,FALSE)</f>
        <v>30</v>
      </c>
      <c r="J1361" s="28">
        <f>FACT_ORDERS[[#This Row],[ProductPrice]]*FACT_ORDERS[[#This Row],[Quantity]]</f>
        <v>1140</v>
      </c>
      <c r="K1361" s="12" t="str">
        <f>VLOOKUP(C:C,DIM_CUSTOMERS!A:G,7,FALSE)</f>
        <v>USA</v>
      </c>
      <c r="L1361" s="30" cm="1">
        <f t="array" ref="L1361">_xlfn.IFS(
    AND(FACT_ORDERS[[#This Row],[DeliveryMehtod]]="shippment",FACT_ORDERS[[#This Row],[TotalAmount]]&gt;=200), 0,
    AND(FACT_ORDERS[[#This Row],[DeliveryMehtod]]="pickup"), 15,
    AND(FACT_ORDERS[[#This Row],[DeliveryMehtod]]="shippment",FACT_ORDERS[[#This Row],[TotalAmount]]&lt;200), 35
)</f>
        <v>0</v>
      </c>
      <c r="M1361" s="12" t="str" cm="1">
        <f t="array" ref="M1361">_xlfn.IFS(
    SUMIFS(FACT_ORDERS[TotalAmount], FACT_ORDERS[WD_CUSTOMERS],FACT_ORDERS[[#This Row],[WD_CUSTOMERS]])&gt;=15000, "VIP",
    SUMIFS(FACT_ORDERS[TotalAmount], FACT_ORDERS[WD_CUSTOMERS],FACT_ORDERS[[#This Row],[WD_CUSTOMERS]])&gt;=8000, "Premium",
    TRUE, "Regular"
)</f>
        <v>VIP</v>
      </c>
      <c r="N1361" s="32" cm="1">
        <f t="array" ref="N1361">_xlfn.IFS(
   FACT_ORDERS[[#This Row],[TypeOfClient]]="VIP", 0.2,
   FACT_ORDERS[[#This Row],[TypeOfClient]]="Premium", 0.1,
   TRUE, 0
)</f>
        <v>0.2</v>
      </c>
      <c r="O1361" s="31" cm="1">
        <f t="array" ref="O1361">_xlfn.IFS(
   FACT_ORDERS[[#This Row],[TotalAmount]]&gt;1500, 0.15,
   FACT_ORDERS[[#This Row],[TotalAmount]]&gt;1000, 0.1,
   FACT_ORDERS[[#This Row],[TotalAmount]]&gt;500, 0.05,
   TRUE, 0
)</f>
        <v>0.1</v>
      </c>
      <c r="P1361" s="28">
        <f xml:space="preserve"> FACT_ORDERS[[#This Row],[TotalAmount]] * (1 - (FACT_ORDERS[[#This Row],[ClientDiscount]] + FACT_ORDERS[[#This Row],[OrderDiscount]]) )</f>
        <v>798</v>
      </c>
      <c r="Q1361" s="28">
        <f>FACT_ORDERS[[#This Row],[TotalAmountWithDiscount]]+FACT_ORDERS[[#This Row],[DeliveryCost]]</f>
        <v>798</v>
      </c>
      <c r="R1361" s="35">
        <v>45199</v>
      </c>
      <c r="S1361" s="35" t="str">
        <f>IF(NETWORKDAYS(FACT_ORDERS[[#This Row],[Order-Date]], FACT_ORDERS[[#This Row],[ArrivalDate ]]) &gt; 10, "Late", "On Time")</f>
        <v>On Time</v>
      </c>
    </row>
    <row r="1362" spans="1:19" x14ac:dyDescent="0.3">
      <c r="A1362" s="12">
        <v>6360</v>
      </c>
      <c r="B1362" s="12">
        <v>264</v>
      </c>
      <c r="C1362" s="12">
        <v>10154</v>
      </c>
      <c r="D1362" s="12">
        <v>1361</v>
      </c>
      <c r="E1362" s="12" t="s">
        <v>243</v>
      </c>
      <c r="F1362" s="13">
        <v>45188</v>
      </c>
      <c r="G1362" s="26" t="s">
        <v>3725</v>
      </c>
      <c r="H1362" s="12">
        <v>14</v>
      </c>
      <c r="I1362" s="28">
        <f>VLOOKUP(B:B,DIM_PRODUCTS!A:F,5,FALSE)</f>
        <v>26</v>
      </c>
      <c r="J1362" s="28">
        <f>FACT_ORDERS[[#This Row],[ProductPrice]]*FACT_ORDERS[[#This Row],[Quantity]]</f>
        <v>364</v>
      </c>
      <c r="K1362" s="12" t="str">
        <f>VLOOKUP(C:C,DIM_CUSTOMERS!A:G,7,FALSE)</f>
        <v>USA</v>
      </c>
      <c r="L1362" s="30" cm="1">
        <f t="array" ref="L1362">_xlfn.IFS(
    AND(FACT_ORDERS[[#This Row],[DeliveryMehtod]]="shippment",FACT_ORDERS[[#This Row],[TotalAmount]]&gt;=200), 0,
    AND(FACT_ORDERS[[#This Row],[DeliveryMehtod]]="pickup"), 15,
    AND(FACT_ORDERS[[#This Row],[DeliveryMehtod]]="shippment",FACT_ORDERS[[#This Row],[TotalAmount]]&lt;200), 35
)</f>
        <v>15</v>
      </c>
      <c r="M1362" s="12" t="str" cm="1">
        <f t="array" ref="M1362">_xlfn.IFS(
    SUMIFS(FACT_ORDERS[TotalAmount], FACT_ORDERS[WD_CUSTOMERS],FACT_ORDERS[[#This Row],[WD_CUSTOMERS]])&gt;=15000, "VIP",
    SUMIFS(FACT_ORDERS[TotalAmount], FACT_ORDERS[WD_CUSTOMERS],FACT_ORDERS[[#This Row],[WD_CUSTOMERS]])&gt;=8000, "Premium",
    TRUE, "Regular"
)</f>
        <v>VIP</v>
      </c>
      <c r="N1362" s="32" cm="1">
        <f t="array" ref="N1362">_xlfn.IFS(
   FACT_ORDERS[[#This Row],[TypeOfClient]]="VIP", 0.2,
   FACT_ORDERS[[#This Row],[TypeOfClient]]="Premium", 0.1,
   TRUE, 0
)</f>
        <v>0.2</v>
      </c>
      <c r="O1362" s="31" cm="1">
        <f t="array" ref="O1362">_xlfn.IFS(
   FACT_ORDERS[[#This Row],[TotalAmount]]&gt;1500, 0.15,
   FACT_ORDERS[[#This Row],[TotalAmount]]&gt;1000, 0.1,
   FACT_ORDERS[[#This Row],[TotalAmount]]&gt;500, 0.05,
   TRUE, 0
)</f>
        <v>0</v>
      </c>
      <c r="P1362" s="28">
        <f xml:space="preserve"> FACT_ORDERS[[#This Row],[TotalAmount]] * (1 - (FACT_ORDERS[[#This Row],[ClientDiscount]] + FACT_ORDERS[[#This Row],[OrderDiscount]]) )</f>
        <v>291.2</v>
      </c>
      <c r="Q1362" s="28">
        <f>FACT_ORDERS[[#This Row],[TotalAmountWithDiscount]]+FACT_ORDERS[[#This Row],[DeliveryCost]]</f>
        <v>306.2</v>
      </c>
      <c r="R1362" s="35">
        <v>45199</v>
      </c>
      <c r="S1362" s="35" t="str">
        <f>IF(NETWORKDAYS(FACT_ORDERS[[#This Row],[Order-Date]], FACT_ORDERS[[#This Row],[ArrivalDate ]]) &gt; 10, "Late", "On Time")</f>
        <v>On Time</v>
      </c>
    </row>
    <row r="1363" spans="1:19" x14ac:dyDescent="0.3">
      <c r="A1363" s="12">
        <v>6361</v>
      </c>
      <c r="B1363" s="12">
        <v>204</v>
      </c>
      <c r="C1363" s="12">
        <v>10154</v>
      </c>
      <c r="D1363" s="12">
        <v>1362</v>
      </c>
      <c r="E1363" s="12" t="s">
        <v>244</v>
      </c>
      <c r="F1363" s="13">
        <v>45188</v>
      </c>
      <c r="G1363" s="26" t="s">
        <v>11974</v>
      </c>
      <c r="H1363" s="12">
        <v>18</v>
      </c>
      <c r="I1363" s="28">
        <f>VLOOKUP(B:B,DIM_PRODUCTS!A:F,5,FALSE)</f>
        <v>6</v>
      </c>
      <c r="J1363" s="28">
        <f>FACT_ORDERS[[#This Row],[ProductPrice]]*FACT_ORDERS[[#This Row],[Quantity]]</f>
        <v>108</v>
      </c>
      <c r="K1363" s="12" t="str">
        <f>VLOOKUP(C:C,DIM_CUSTOMERS!A:G,7,FALSE)</f>
        <v>USA</v>
      </c>
      <c r="L1363" s="30" cm="1">
        <f t="array" ref="L1363">_xlfn.IFS(
    AND(FACT_ORDERS[[#This Row],[DeliveryMehtod]]="shippment",FACT_ORDERS[[#This Row],[TotalAmount]]&gt;=200), 0,
    AND(FACT_ORDERS[[#This Row],[DeliveryMehtod]]="pickup"), 15,
    AND(FACT_ORDERS[[#This Row],[DeliveryMehtod]]="shippment",FACT_ORDERS[[#This Row],[TotalAmount]]&lt;200), 35
)</f>
        <v>35</v>
      </c>
      <c r="M1363" s="12" t="str" cm="1">
        <f t="array" ref="M1363">_xlfn.IFS(
    SUMIFS(FACT_ORDERS[TotalAmount], FACT_ORDERS[WD_CUSTOMERS],FACT_ORDERS[[#This Row],[WD_CUSTOMERS]])&gt;=15000, "VIP",
    SUMIFS(FACT_ORDERS[TotalAmount], FACT_ORDERS[WD_CUSTOMERS],FACT_ORDERS[[#This Row],[WD_CUSTOMERS]])&gt;=8000, "Premium",
    TRUE, "Regular"
)</f>
        <v>VIP</v>
      </c>
      <c r="N1363" s="32" cm="1">
        <f t="array" ref="N1363">_xlfn.IFS(
   FACT_ORDERS[[#This Row],[TypeOfClient]]="VIP", 0.2,
   FACT_ORDERS[[#This Row],[TypeOfClient]]="Premium", 0.1,
   TRUE, 0
)</f>
        <v>0.2</v>
      </c>
      <c r="O1363" s="31" cm="1">
        <f t="array" ref="O1363">_xlfn.IFS(
   FACT_ORDERS[[#This Row],[TotalAmount]]&gt;1500, 0.15,
   FACT_ORDERS[[#This Row],[TotalAmount]]&gt;1000, 0.1,
   FACT_ORDERS[[#This Row],[TotalAmount]]&gt;500, 0.05,
   TRUE, 0
)</f>
        <v>0</v>
      </c>
      <c r="P1363" s="28">
        <f xml:space="preserve"> FACT_ORDERS[[#This Row],[TotalAmount]] * (1 - (FACT_ORDERS[[#This Row],[ClientDiscount]] + FACT_ORDERS[[#This Row],[OrderDiscount]]) )</f>
        <v>86.4</v>
      </c>
      <c r="Q1363" s="28">
        <f>FACT_ORDERS[[#This Row],[TotalAmountWithDiscount]]+FACT_ORDERS[[#This Row],[DeliveryCost]]</f>
        <v>121.4</v>
      </c>
      <c r="R1363" s="35">
        <v>45198</v>
      </c>
      <c r="S1363" s="35" t="str">
        <f>IF(NETWORKDAYS(FACT_ORDERS[[#This Row],[Order-Date]], FACT_ORDERS[[#This Row],[ArrivalDate ]]) &gt; 10, "Late", "On Time")</f>
        <v>On Time</v>
      </c>
    </row>
    <row r="1364" spans="1:19" x14ac:dyDescent="0.3">
      <c r="A1364" s="12">
        <v>6362</v>
      </c>
      <c r="B1364" s="12">
        <v>275</v>
      </c>
      <c r="C1364" s="12">
        <v>10154</v>
      </c>
      <c r="D1364" s="12">
        <v>1363</v>
      </c>
      <c r="E1364" s="12" t="s">
        <v>243</v>
      </c>
      <c r="F1364" s="13">
        <v>45188</v>
      </c>
      <c r="G1364" s="26" t="s">
        <v>11975</v>
      </c>
      <c r="H1364" s="12">
        <v>46</v>
      </c>
      <c r="I1364" s="28">
        <f>VLOOKUP(B:B,DIM_PRODUCTS!A:F,5,FALSE)</f>
        <v>35</v>
      </c>
      <c r="J1364" s="28">
        <f>FACT_ORDERS[[#This Row],[ProductPrice]]*FACT_ORDERS[[#This Row],[Quantity]]</f>
        <v>1610</v>
      </c>
      <c r="K1364" s="12" t="str">
        <f>VLOOKUP(C:C,DIM_CUSTOMERS!A:G,7,FALSE)</f>
        <v>USA</v>
      </c>
      <c r="L1364" s="30" cm="1">
        <f t="array" ref="L1364">_xlfn.IFS(
    AND(FACT_ORDERS[[#This Row],[DeliveryMehtod]]="shippment",FACT_ORDERS[[#This Row],[TotalAmount]]&gt;=200), 0,
    AND(FACT_ORDERS[[#This Row],[DeliveryMehtod]]="pickup"), 15,
    AND(FACT_ORDERS[[#This Row],[DeliveryMehtod]]="shippment",FACT_ORDERS[[#This Row],[TotalAmount]]&lt;200), 35
)</f>
        <v>15</v>
      </c>
      <c r="M1364" s="12" t="str" cm="1">
        <f t="array" ref="M1364">_xlfn.IFS(
    SUMIFS(FACT_ORDERS[TotalAmount], FACT_ORDERS[WD_CUSTOMERS],FACT_ORDERS[[#This Row],[WD_CUSTOMERS]])&gt;=15000, "VIP",
    SUMIFS(FACT_ORDERS[TotalAmount], FACT_ORDERS[WD_CUSTOMERS],FACT_ORDERS[[#This Row],[WD_CUSTOMERS]])&gt;=8000, "Premium",
    TRUE, "Regular"
)</f>
        <v>VIP</v>
      </c>
      <c r="N1364" s="32" cm="1">
        <f t="array" ref="N1364">_xlfn.IFS(
   FACT_ORDERS[[#This Row],[TypeOfClient]]="VIP", 0.2,
   FACT_ORDERS[[#This Row],[TypeOfClient]]="Premium", 0.1,
   TRUE, 0
)</f>
        <v>0.2</v>
      </c>
      <c r="O1364" s="31" cm="1">
        <f t="array" ref="O1364">_xlfn.IFS(
   FACT_ORDERS[[#This Row],[TotalAmount]]&gt;1500, 0.15,
   FACT_ORDERS[[#This Row],[TotalAmount]]&gt;1000, 0.1,
   FACT_ORDERS[[#This Row],[TotalAmount]]&gt;500, 0.05,
   TRUE, 0
)</f>
        <v>0.15</v>
      </c>
      <c r="P1364" s="28">
        <f xml:space="preserve"> FACT_ORDERS[[#This Row],[TotalAmount]] * (1 - (FACT_ORDERS[[#This Row],[ClientDiscount]] + FACT_ORDERS[[#This Row],[OrderDiscount]]) )</f>
        <v>1046.5</v>
      </c>
      <c r="Q1364" s="28">
        <f>FACT_ORDERS[[#This Row],[TotalAmountWithDiscount]]+FACT_ORDERS[[#This Row],[DeliveryCost]]</f>
        <v>1061.5</v>
      </c>
      <c r="R1364" s="35">
        <v>45199</v>
      </c>
      <c r="S1364" s="35" t="str">
        <f>IF(NETWORKDAYS(FACT_ORDERS[[#This Row],[Order-Date]], FACT_ORDERS[[#This Row],[ArrivalDate ]]) &gt; 10, "Late", "On Time")</f>
        <v>On Time</v>
      </c>
    </row>
    <row r="1365" spans="1:19" x14ac:dyDescent="0.3">
      <c r="A1365" s="12">
        <v>6363</v>
      </c>
      <c r="B1365" s="12">
        <v>220</v>
      </c>
      <c r="C1365" s="12">
        <v>10154</v>
      </c>
      <c r="D1365" s="12">
        <v>1364</v>
      </c>
      <c r="E1365" s="12" t="s">
        <v>243</v>
      </c>
      <c r="F1365" s="13">
        <v>45191</v>
      </c>
      <c r="G1365" s="26" t="s">
        <v>11976</v>
      </c>
      <c r="H1365" s="12">
        <v>48</v>
      </c>
      <c r="I1365" s="28">
        <f>VLOOKUP(B:B,DIM_PRODUCTS!A:F,5,FALSE)</f>
        <v>30</v>
      </c>
      <c r="J1365" s="28">
        <f>FACT_ORDERS[[#This Row],[ProductPrice]]*FACT_ORDERS[[#This Row],[Quantity]]</f>
        <v>1440</v>
      </c>
      <c r="K1365" s="12" t="str">
        <f>VLOOKUP(C:C,DIM_CUSTOMERS!A:G,7,FALSE)</f>
        <v>USA</v>
      </c>
      <c r="L1365" s="30" cm="1">
        <f t="array" ref="L1365">_xlfn.IFS(
    AND(FACT_ORDERS[[#This Row],[DeliveryMehtod]]="shippment",FACT_ORDERS[[#This Row],[TotalAmount]]&gt;=200), 0,
    AND(FACT_ORDERS[[#This Row],[DeliveryMehtod]]="pickup"), 15,
    AND(FACT_ORDERS[[#This Row],[DeliveryMehtod]]="shippment",FACT_ORDERS[[#This Row],[TotalAmount]]&lt;200), 35
)</f>
        <v>15</v>
      </c>
      <c r="M1365" s="12" t="str" cm="1">
        <f t="array" ref="M1365">_xlfn.IFS(
    SUMIFS(FACT_ORDERS[TotalAmount], FACT_ORDERS[WD_CUSTOMERS],FACT_ORDERS[[#This Row],[WD_CUSTOMERS]])&gt;=15000, "VIP",
    SUMIFS(FACT_ORDERS[TotalAmount], FACT_ORDERS[WD_CUSTOMERS],FACT_ORDERS[[#This Row],[WD_CUSTOMERS]])&gt;=8000, "Premium",
    TRUE, "Regular"
)</f>
        <v>VIP</v>
      </c>
      <c r="N1365" s="32" cm="1">
        <f t="array" ref="N1365">_xlfn.IFS(
   FACT_ORDERS[[#This Row],[TypeOfClient]]="VIP", 0.2,
   FACT_ORDERS[[#This Row],[TypeOfClient]]="Premium", 0.1,
   TRUE, 0
)</f>
        <v>0.2</v>
      </c>
      <c r="O1365" s="31" cm="1">
        <f t="array" ref="O1365">_xlfn.IFS(
   FACT_ORDERS[[#This Row],[TotalAmount]]&gt;1500, 0.15,
   FACT_ORDERS[[#This Row],[TotalAmount]]&gt;1000, 0.1,
   FACT_ORDERS[[#This Row],[TotalAmount]]&gt;500, 0.05,
   TRUE, 0
)</f>
        <v>0.1</v>
      </c>
      <c r="P1365" s="28">
        <f xml:space="preserve"> FACT_ORDERS[[#This Row],[TotalAmount]] * (1 - (FACT_ORDERS[[#This Row],[ClientDiscount]] + FACT_ORDERS[[#This Row],[OrderDiscount]]) )</f>
        <v>1007.9999999999999</v>
      </c>
      <c r="Q1365" s="28">
        <f>FACT_ORDERS[[#This Row],[TotalAmountWithDiscount]]+FACT_ORDERS[[#This Row],[DeliveryCost]]</f>
        <v>1022.9999999999999</v>
      </c>
      <c r="R1365" s="35">
        <v>45203</v>
      </c>
      <c r="S1365" s="35" t="str">
        <f>IF(NETWORKDAYS(FACT_ORDERS[[#This Row],[Order-Date]], FACT_ORDERS[[#This Row],[ArrivalDate ]]) &gt; 10, "Late", "On Time")</f>
        <v>On Time</v>
      </c>
    </row>
    <row r="1366" spans="1:19" x14ac:dyDescent="0.3">
      <c r="A1366" s="12">
        <v>6364</v>
      </c>
      <c r="B1366" s="12">
        <v>264</v>
      </c>
      <c r="C1366" s="12">
        <v>10154</v>
      </c>
      <c r="D1366" s="12">
        <v>1365</v>
      </c>
      <c r="E1366" s="12" t="s">
        <v>244</v>
      </c>
      <c r="F1366" s="13">
        <v>45191</v>
      </c>
      <c r="G1366" s="26" t="s">
        <v>11977</v>
      </c>
      <c r="H1366" s="12">
        <v>19</v>
      </c>
      <c r="I1366" s="28">
        <f>VLOOKUP(B:B,DIM_PRODUCTS!A:F,5,FALSE)</f>
        <v>26</v>
      </c>
      <c r="J1366" s="28">
        <f>FACT_ORDERS[[#This Row],[ProductPrice]]*FACT_ORDERS[[#This Row],[Quantity]]</f>
        <v>494</v>
      </c>
      <c r="K1366" s="12" t="str">
        <f>VLOOKUP(C:C,DIM_CUSTOMERS!A:G,7,FALSE)</f>
        <v>USA</v>
      </c>
      <c r="L1366" s="30" cm="1">
        <f t="array" ref="L1366">_xlfn.IFS(
    AND(FACT_ORDERS[[#This Row],[DeliveryMehtod]]="shippment",FACT_ORDERS[[#This Row],[TotalAmount]]&gt;=200), 0,
    AND(FACT_ORDERS[[#This Row],[DeliveryMehtod]]="pickup"), 15,
    AND(FACT_ORDERS[[#This Row],[DeliveryMehtod]]="shippment",FACT_ORDERS[[#This Row],[TotalAmount]]&lt;200), 35
)</f>
        <v>0</v>
      </c>
      <c r="M1366" s="12" t="str" cm="1">
        <f t="array" ref="M1366">_xlfn.IFS(
    SUMIFS(FACT_ORDERS[TotalAmount], FACT_ORDERS[WD_CUSTOMERS],FACT_ORDERS[[#This Row],[WD_CUSTOMERS]])&gt;=15000, "VIP",
    SUMIFS(FACT_ORDERS[TotalAmount], FACT_ORDERS[WD_CUSTOMERS],FACT_ORDERS[[#This Row],[WD_CUSTOMERS]])&gt;=8000, "Premium",
    TRUE, "Regular"
)</f>
        <v>VIP</v>
      </c>
      <c r="N1366" s="32" cm="1">
        <f t="array" ref="N1366">_xlfn.IFS(
   FACT_ORDERS[[#This Row],[TypeOfClient]]="VIP", 0.2,
   FACT_ORDERS[[#This Row],[TypeOfClient]]="Premium", 0.1,
   TRUE, 0
)</f>
        <v>0.2</v>
      </c>
      <c r="O1366" s="31" cm="1">
        <f t="array" ref="O1366">_xlfn.IFS(
   FACT_ORDERS[[#This Row],[TotalAmount]]&gt;1500, 0.15,
   FACT_ORDERS[[#This Row],[TotalAmount]]&gt;1000, 0.1,
   FACT_ORDERS[[#This Row],[TotalAmount]]&gt;500, 0.05,
   TRUE, 0
)</f>
        <v>0</v>
      </c>
      <c r="P1366" s="28">
        <f xml:space="preserve"> FACT_ORDERS[[#This Row],[TotalAmount]] * (1 - (FACT_ORDERS[[#This Row],[ClientDiscount]] + FACT_ORDERS[[#This Row],[OrderDiscount]]) )</f>
        <v>395.20000000000005</v>
      </c>
      <c r="Q1366" s="28">
        <f>FACT_ORDERS[[#This Row],[TotalAmountWithDiscount]]+FACT_ORDERS[[#This Row],[DeliveryCost]]</f>
        <v>395.20000000000005</v>
      </c>
      <c r="R1366" s="35">
        <v>45200</v>
      </c>
      <c r="S1366" s="35" t="str">
        <f>IF(NETWORKDAYS(FACT_ORDERS[[#This Row],[Order-Date]], FACT_ORDERS[[#This Row],[ArrivalDate ]]) &gt; 10, "Late", "On Time")</f>
        <v>On Time</v>
      </c>
    </row>
    <row r="1367" spans="1:19" x14ac:dyDescent="0.3">
      <c r="A1367" s="12">
        <v>6365</v>
      </c>
      <c r="B1367" s="12">
        <v>204</v>
      </c>
      <c r="C1367" s="12">
        <v>10154</v>
      </c>
      <c r="D1367" s="12">
        <v>1366</v>
      </c>
      <c r="E1367" s="12" t="s">
        <v>243</v>
      </c>
      <c r="F1367" s="13">
        <v>45191</v>
      </c>
      <c r="G1367" s="26" t="s">
        <v>11978</v>
      </c>
      <c r="H1367" s="12">
        <v>20</v>
      </c>
      <c r="I1367" s="28">
        <f>VLOOKUP(B:B,DIM_PRODUCTS!A:F,5,FALSE)</f>
        <v>6</v>
      </c>
      <c r="J1367" s="28">
        <f>FACT_ORDERS[[#This Row],[ProductPrice]]*FACT_ORDERS[[#This Row],[Quantity]]</f>
        <v>120</v>
      </c>
      <c r="K1367" s="12" t="str">
        <f>VLOOKUP(C:C,DIM_CUSTOMERS!A:G,7,FALSE)</f>
        <v>USA</v>
      </c>
      <c r="L1367" s="30" cm="1">
        <f t="array" ref="L1367">_xlfn.IFS(
    AND(FACT_ORDERS[[#This Row],[DeliveryMehtod]]="shippment",FACT_ORDERS[[#This Row],[TotalAmount]]&gt;=200), 0,
    AND(FACT_ORDERS[[#This Row],[DeliveryMehtod]]="pickup"), 15,
    AND(FACT_ORDERS[[#This Row],[DeliveryMehtod]]="shippment",FACT_ORDERS[[#This Row],[TotalAmount]]&lt;200), 35
)</f>
        <v>15</v>
      </c>
      <c r="M1367" s="12" t="str" cm="1">
        <f t="array" ref="M1367">_xlfn.IFS(
    SUMIFS(FACT_ORDERS[TotalAmount], FACT_ORDERS[WD_CUSTOMERS],FACT_ORDERS[[#This Row],[WD_CUSTOMERS]])&gt;=15000, "VIP",
    SUMIFS(FACT_ORDERS[TotalAmount], FACT_ORDERS[WD_CUSTOMERS],FACT_ORDERS[[#This Row],[WD_CUSTOMERS]])&gt;=8000, "Premium",
    TRUE, "Regular"
)</f>
        <v>VIP</v>
      </c>
      <c r="N1367" s="32" cm="1">
        <f t="array" ref="N1367">_xlfn.IFS(
   FACT_ORDERS[[#This Row],[TypeOfClient]]="VIP", 0.2,
   FACT_ORDERS[[#This Row],[TypeOfClient]]="Premium", 0.1,
   TRUE, 0
)</f>
        <v>0.2</v>
      </c>
      <c r="O1367" s="31" cm="1">
        <f t="array" ref="O1367">_xlfn.IFS(
   FACT_ORDERS[[#This Row],[TotalAmount]]&gt;1500, 0.15,
   FACT_ORDERS[[#This Row],[TotalAmount]]&gt;1000, 0.1,
   FACT_ORDERS[[#This Row],[TotalAmount]]&gt;500, 0.05,
   TRUE, 0
)</f>
        <v>0</v>
      </c>
      <c r="P1367" s="28">
        <f xml:space="preserve"> FACT_ORDERS[[#This Row],[TotalAmount]] * (1 - (FACT_ORDERS[[#This Row],[ClientDiscount]] + FACT_ORDERS[[#This Row],[OrderDiscount]]) )</f>
        <v>96</v>
      </c>
      <c r="Q1367" s="28">
        <f>FACT_ORDERS[[#This Row],[TotalAmountWithDiscount]]+FACT_ORDERS[[#This Row],[DeliveryCost]]</f>
        <v>111</v>
      </c>
      <c r="R1367" s="35">
        <v>45198</v>
      </c>
      <c r="S1367" s="35" t="str">
        <f>IF(NETWORKDAYS(FACT_ORDERS[[#This Row],[Order-Date]], FACT_ORDERS[[#This Row],[ArrivalDate ]]) &gt; 10, "Late", "On Time")</f>
        <v>On Time</v>
      </c>
    </row>
    <row r="1368" spans="1:19" x14ac:dyDescent="0.3">
      <c r="A1368" s="12">
        <v>6366</v>
      </c>
      <c r="B1368" s="12">
        <v>275</v>
      </c>
      <c r="C1368" s="12">
        <v>10154</v>
      </c>
      <c r="D1368" s="12">
        <v>1367</v>
      </c>
      <c r="E1368" s="12" t="s">
        <v>243</v>
      </c>
      <c r="F1368" s="13">
        <v>45191</v>
      </c>
      <c r="G1368" s="26" t="s">
        <v>11979</v>
      </c>
      <c r="H1368" s="12">
        <v>34</v>
      </c>
      <c r="I1368" s="28">
        <f>VLOOKUP(B:B,DIM_PRODUCTS!A:F,5,FALSE)</f>
        <v>35</v>
      </c>
      <c r="J1368" s="28">
        <f>FACT_ORDERS[[#This Row],[ProductPrice]]*FACT_ORDERS[[#This Row],[Quantity]]</f>
        <v>1190</v>
      </c>
      <c r="K1368" s="12" t="str">
        <f>VLOOKUP(C:C,DIM_CUSTOMERS!A:G,7,FALSE)</f>
        <v>USA</v>
      </c>
      <c r="L1368" s="30" cm="1">
        <f t="array" ref="L1368">_xlfn.IFS(
    AND(FACT_ORDERS[[#This Row],[DeliveryMehtod]]="shippment",FACT_ORDERS[[#This Row],[TotalAmount]]&gt;=200), 0,
    AND(FACT_ORDERS[[#This Row],[DeliveryMehtod]]="pickup"), 15,
    AND(FACT_ORDERS[[#This Row],[DeliveryMehtod]]="shippment",FACT_ORDERS[[#This Row],[TotalAmount]]&lt;200), 35
)</f>
        <v>15</v>
      </c>
      <c r="M1368" s="12" t="str" cm="1">
        <f t="array" ref="M1368">_xlfn.IFS(
    SUMIFS(FACT_ORDERS[TotalAmount], FACT_ORDERS[WD_CUSTOMERS],FACT_ORDERS[[#This Row],[WD_CUSTOMERS]])&gt;=15000, "VIP",
    SUMIFS(FACT_ORDERS[TotalAmount], FACT_ORDERS[WD_CUSTOMERS],FACT_ORDERS[[#This Row],[WD_CUSTOMERS]])&gt;=8000, "Premium",
    TRUE, "Regular"
)</f>
        <v>VIP</v>
      </c>
      <c r="N1368" s="32" cm="1">
        <f t="array" ref="N1368">_xlfn.IFS(
   FACT_ORDERS[[#This Row],[TypeOfClient]]="VIP", 0.2,
   FACT_ORDERS[[#This Row],[TypeOfClient]]="Premium", 0.1,
   TRUE, 0
)</f>
        <v>0.2</v>
      </c>
      <c r="O1368" s="31" cm="1">
        <f t="array" ref="O1368">_xlfn.IFS(
   FACT_ORDERS[[#This Row],[TotalAmount]]&gt;1500, 0.15,
   FACT_ORDERS[[#This Row],[TotalAmount]]&gt;1000, 0.1,
   FACT_ORDERS[[#This Row],[TotalAmount]]&gt;500, 0.05,
   TRUE, 0
)</f>
        <v>0.1</v>
      </c>
      <c r="P1368" s="28">
        <f xml:space="preserve"> FACT_ORDERS[[#This Row],[TotalAmount]] * (1 - (FACT_ORDERS[[#This Row],[ClientDiscount]] + FACT_ORDERS[[#This Row],[OrderDiscount]]) )</f>
        <v>833</v>
      </c>
      <c r="Q1368" s="28">
        <f>FACT_ORDERS[[#This Row],[TotalAmountWithDiscount]]+FACT_ORDERS[[#This Row],[DeliveryCost]]</f>
        <v>848</v>
      </c>
      <c r="R1368" s="35">
        <v>45202</v>
      </c>
      <c r="S1368" s="35" t="str">
        <f>IF(NETWORKDAYS(FACT_ORDERS[[#This Row],[Order-Date]], FACT_ORDERS[[#This Row],[ArrivalDate ]]) &gt; 10, "Late", "On Time")</f>
        <v>On Time</v>
      </c>
    </row>
    <row r="1369" spans="1:19" x14ac:dyDescent="0.3">
      <c r="A1369" s="12">
        <v>6367</v>
      </c>
      <c r="B1369" s="12">
        <v>241</v>
      </c>
      <c r="C1369" s="12">
        <v>10805</v>
      </c>
      <c r="D1369" s="12">
        <v>1368</v>
      </c>
      <c r="E1369" s="12" t="s">
        <v>243</v>
      </c>
      <c r="F1369" s="13">
        <v>45447</v>
      </c>
      <c r="G1369" s="26" t="s">
        <v>11980</v>
      </c>
      <c r="H1369" s="12">
        <v>22</v>
      </c>
      <c r="I1369" s="28">
        <f>VLOOKUP(B:B,DIM_PRODUCTS!A:F,5,FALSE)</f>
        <v>20</v>
      </c>
      <c r="J1369" s="28">
        <f>FACT_ORDERS[[#This Row],[ProductPrice]]*FACT_ORDERS[[#This Row],[Quantity]]</f>
        <v>440</v>
      </c>
      <c r="K1369" s="12" t="str">
        <f>VLOOKUP(C:C,DIM_CUSTOMERS!A:G,7,FALSE)</f>
        <v>Spain</v>
      </c>
      <c r="L1369" s="30" cm="1">
        <f t="array" ref="L1369">_xlfn.IFS(
    AND(FACT_ORDERS[[#This Row],[DeliveryMehtod]]="shippment",FACT_ORDERS[[#This Row],[TotalAmount]]&gt;=200), 0,
    AND(FACT_ORDERS[[#This Row],[DeliveryMehtod]]="pickup"), 15,
    AND(FACT_ORDERS[[#This Row],[DeliveryMehtod]]="shippment",FACT_ORDERS[[#This Row],[TotalAmount]]&lt;200), 35
)</f>
        <v>15</v>
      </c>
      <c r="M1369" s="12" t="str" cm="1">
        <f t="array" ref="M1369">_xlfn.IFS(
    SUMIFS(FACT_ORDERS[TotalAmount], FACT_ORDERS[WD_CUSTOMERS],FACT_ORDERS[[#This Row],[WD_CUSTOMERS]])&gt;=15000, "VIP",
    SUMIFS(FACT_ORDERS[TotalAmount], FACT_ORDERS[WD_CUSTOMERS],FACT_ORDERS[[#This Row],[WD_CUSTOMERS]])&gt;=8000, "Premium",
    TRUE, "Regular"
)</f>
        <v>Regular</v>
      </c>
      <c r="N1369" s="32" cm="1">
        <f t="array" ref="N1369">_xlfn.IFS(
   FACT_ORDERS[[#This Row],[TypeOfClient]]="VIP", 0.2,
   FACT_ORDERS[[#This Row],[TypeOfClient]]="Premium", 0.1,
   TRUE, 0
)</f>
        <v>0</v>
      </c>
      <c r="O1369" s="31" cm="1">
        <f t="array" ref="O1369">_xlfn.IFS(
   FACT_ORDERS[[#This Row],[TotalAmount]]&gt;1500, 0.15,
   FACT_ORDERS[[#This Row],[TotalAmount]]&gt;1000, 0.1,
   FACT_ORDERS[[#This Row],[TotalAmount]]&gt;500, 0.05,
   TRUE, 0
)</f>
        <v>0</v>
      </c>
      <c r="P1369" s="28">
        <f xml:space="preserve"> FACT_ORDERS[[#This Row],[TotalAmount]] * (1 - (FACT_ORDERS[[#This Row],[ClientDiscount]] + FACT_ORDERS[[#This Row],[OrderDiscount]]) )</f>
        <v>440</v>
      </c>
      <c r="Q1369" s="28">
        <f>FACT_ORDERS[[#This Row],[TotalAmountWithDiscount]]+FACT_ORDERS[[#This Row],[DeliveryCost]]</f>
        <v>455</v>
      </c>
      <c r="R1369" s="35">
        <v>45454</v>
      </c>
      <c r="S1369" s="35" t="str">
        <f>IF(NETWORKDAYS(FACT_ORDERS[[#This Row],[Order-Date]], FACT_ORDERS[[#This Row],[ArrivalDate ]]) &gt; 10, "Late", "On Time")</f>
        <v>On Time</v>
      </c>
    </row>
    <row r="1370" spans="1:19" x14ac:dyDescent="0.3">
      <c r="A1370" s="12">
        <v>6368</v>
      </c>
      <c r="B1370" s="12">
        <v>241</v>
      </c>
      <c r="C1370" s="12">
        <v>10805</v>
      </c>
      <c r="D1370" s="12">
        <v>1369</v>
      </c>
      <c r="E1370" s="12" t="s">
        <v>243</v>
      </c>
      <c r="F1370" s="13">
        <v>45549</v>
      </c>
      <c r="G1370" s="26" t="s">
        <v>11981</v>
      </c>
      <c r="H1370" s="12">
        <v>20</v>
      </c>
      <c r="I1370" s="28">
        <f>VLOOKUP(B:B,DIM_PRODUCTS!A:F,5,FALSE)</f>
        <v>20</v>
      </c>
      <c r="J1370" s="28">
        <f>FACT_ORDERS[[#This Row],[ProductPrice]]*FACT_ORDERS[[#This Row],[Quantity]]</f>
        <v>400</v>
      </c>
      <c r="K1370" s="12" t="str">
        <f>VLOOKUP(C:C,DIM_CUSTOMERS!A:G,7,FALSE)</f>
        <v>Spain</v>
      </c>
      <c r="L1370" s="30" cm="1">
        <f t="array" ref="L1370">_xlfn.IFS(
    AND(FACT_ORDERS[[#This Row],[DeliveryMehtod]]="shippment",FACT_ORDERS[[#This Row],[TotalAmount]]&gt;=200), 0,
    AND(FACT_ORDERS[[#This Row],[DeliveryMehtod]]="pickup"), 15,
    AND(FACT_ORDERS[[#This Row],[DeliveryMehtod]]="shippment",FACT_ORDERS[[#This Row],[TotalAmount]]&lt;200), 35
)</f>
        <v>15</v>
      </c>
      <c r="M1370" s="12" t="str" cm="1">
        <f t="array" ref="M1370">_xlfn.IFS(
    SUMIFS(FACT_ORDERS[TotalAmount], FACT_ORDERS[WD_CUSTOMERS],FACT_ORDERS[[#This Row],[WD_CUSTOMERS]])&gt;=15000, "VIP",
    SUMIFS(FACT_ORDERS[TotalAmount], FACT_ORDERS[WD_CUSTOMERS],FACT_ORDERS[[#This Row],[WD_CUSTOMERS]])&gt;=8000, "Premium",
    TRUE, "Regular"
)</f>
        <v>Regular</v>
      </c>
      <c r="N1370" s="32" cm="1">
        <f t="array" ref="N1370">_xlfn.IFS(
   FACT_ORDERS[[#This Row],[TypeOfClient]]="VIP", 0.2,
   FACT_ORDERS[[#This Row],[TypeOfClient]]="Premium", 0.1,
   TRUE, 0
)</f>
        <v>0</v>
      </c>
      <c r="O1370" s="31" cm="1">
        <f t="array" ref="O1370">_xlfn.IFS(
   FACT_ORDERS[[#This Row],[TotalAmount]]&gt;1500, 0.15,
   FACT_ORDERS[[#This Row],[TotalAmount]]&gt;1000, 0.1,
   FACT_ORDERS[[#This Row],[TotalAmount]]&gt;500, 0.05,
   TRUE, 0
)</f>
        <v>0</v>
      </c>
      <c r="P1370" s="28">
        <f xml:space="preserve"> FACT_ORDERS[[#This Row],[TotalAmount]] * (1 - (FACT_ORDERS[[#This Row],[ClientDiscount]] + FACT_ORDERS[[#This Row],[OrderDiscount]]) )</f>
        <v>400</v>
      </c>
      <c r="Q1370" s="28">
        <f>FACT_ORDERS[[#This Row],[TotalAmountWithDiscount]]+FACT_ORDERS[[#This Row],[DeliveryCost]]</f>
        <v>415</v>
      </c>
      <c r="R1370" s="35">
        <v>45566</v>
      </c>
      <c r="S1370" s="35" t="str">
        <f>IF(NETWORKDAYS(FACT_ORDERS[[#This Row],[Order-Date]], FACT_ORDERS[[#This Row],[ArrivalDate ]]) &gt; 10, "Late", "On Time")</f>
        <v>Late</v>
      </c>
    </row>
    <row r="1371" spans="1:19" x14ac:dyDescent="0.3">
      <c r="A1371" s="12">
        <v>6369</v>
      </c>
      <c r="B1371" s="12">
        <v>241</v>
      </c>
      <c r="C1371" s="12">
        <v>10805</v>
      </c>
      <c r="D1371" s="12">
        <v>1370</v>
      </c>
      <c r="E1371" s="12" t="s">
        <v>244</v>
      </c>
      <c r="F1371" s="13">
        <v>44855</v>
      </c>
      <c r="G1371" s="26" t="s">
        <v>11982</v>
      </c>
      <c r="H1371" s="12">
        <v>18</v>
      </c>
      <c r="I1371" s="28">
        <f>VLOOKUP(B:B,DIM_PRODUCTS!A:F,5,FALSE)</f>
        <v>20</v>
      </c>
      <c r="J1371" s="28">
        <f>FACT_ORDERS[[#This Row],[ProductPrice]]*FACT_ORDERS[[#This Row],[Quantity]]</f>
        <v>360</v>
      </c>
      <c r="K1371" s="12" t="str">
        <f>VLOOKUP(C:C,DIM_CUSTOMERS!A:G,7,FALSE)</f>
        <v>Spain</v>
      </c>
      <c r="L1371" s="30" cm="1">
        <f t="array" ref="L1371">_xlfn.IFS(
    AND(FACT_ORDERS[[#This Row],[DeliveryMehtod]]="shippment",FACT_ORDERS[[#This Row],[TotalAmount]]&gt;=200), 0,
    AND(FACT_ORDERS[[#This Row],[DeliveryMehtod]]="pickup"), 15,
    AND(FACT_ORDERS[[#This Row],[DeliveryMehtod]]="shippment",FACT_ORDERS[[#This Row],[TotalAmount]]&lt;200), 35
)</f>
        <v>0</v>
      </c>
      <c r="M1371" s="12" t="str" cm="1">
        <f t="array" ref="M1371">_xlfn.IFS(
    SUMIFS(FACT_ORDERS[TotalAmount], FACT_ORDERS[WD_CUSTOMERS],FACT_ORDERS[[#This Row],[WD_CUSTOMERS]])&gt;=15000, "VIP",
    SUMIFS(FACT_ORDERS[TotalAmount], FACT_ORDERS[WD_CUSTOMERS],FACT_ORDERS[[#This Row],[WD_CUSTOMERS]])&gt;=8000, "Premium",
    TRUE, "Regular"
)</f>
        <v>Regular</v>
      </c>
      <c r="N1371" s="32" cm="1">
        <f t="array" ref="N1371">_xlfn.IFS(
   FACT_ORDERS[[#This Row],[TypeOfClient]]="VIP", 0.2,
   FACT_ORDERS[[#This Row],[TypeOfClient]]="Premium", 0.1,
   TRUE, 0
)</f>
        <v>0</v>
      </c>
      <c r="O1371" s="31" cm="1">
        <f t="array" ref="O1371">_xlfn.IFS(
   FACT_ORDERS[[#This Row],[TotalAmount]]&gt;1500, 0.15,
   FACT_ORDERS[[#This Row],[TotalAmount]]&gt;1000, 0.1,
   FACT_ORDERS[[#This Row],[TotalAmount]]&gt;500, 0.05,
   TRUE, 0
)</f>
        <v>0</v>
      </c>
      <c r="P1371" s="28">
        <f xml:space="preserve"> FACT_ORDERS[[#This Row],[TotalAmount]] * (1 - (FACT_ORDERS[[#This Row],[ClientDiscount]] + FACT_ORDERS[[#This Row],[OrderDiscount]]) )</f>
        <v>360</v>
      </c>
      <c r="Q1371" s="28">
        <f>FACT_ORDERS[[#This Row],[TotalAmountWithDiscount]]+FACT_ORDERS[[#This Row],[DeliveryCost]]</f>
        <v>360</v>
      </c>
      <c r="R1371" s="35">
        <v>44863</v>
      </c>
      <c r="S1371" s="35" t="str">
        <f>IF(NETWORKDAYS(FACT_ORDERS[[#This Row],[Order-Date]], FACT_ORDERS[[#This Row],[ArrivalDate ]]) &gt; 10, "Late", "On Time")</f>
        <v>On Time</v>
      </c>
    </row>
    <row r="1372" spans="1:19" x14ac:dyDescent="0.3">
      <c r="A1372" s="12">
        <v>6370</v>
      </c>
      <c r="B1372" s="12">
        <v>228</v>
      </c>
      <c r="C1372" s="12">
        <v>10354</v>
      </c>
      <c r="D1372" s="12">
        <v>1371</v>
      </c>
      <c r="E1372" s="12" t="s">
        <v>243</v>
      </c>
      <c r="F1372" s="13">
        <v>45486</v>
      </c>
      <c r="G1372" s="26" t="s">
        <v>3573</v>
      </c>
      <c r="H1372" s="12">
        <v>45</v>
      </c>
      <c r="I1372" s="28">
        <f>VLOOKUP(B:B,DIM_PRODUCTS!A:F,5,FALSE)</f>
        <v>22</v>
      </c>
      <c r="J1372" s="28">
        <f>FACT_ORDERS[[#This Row],[ProductPrice]]*FACT_ORDERS[[#This Row],[Quantity]]</f>
        <v>990</v>
      </c>
      <c r="K1372" s="12" t="str">
        <f>VLOOKUP(C:C,DIM_CUSTOMERS!A:G,7,FALSE)</f>
        <v>Mexico</v>
      </c>
      <c r="L1372" s="30" cm="1">
        <f t="array" ref="L1372">_xlfn.IFS(
    AND(FACT_ORDERS[[#This Row],[DeliveryMehtod]]="shippment",FACT_ORDERS[[#This Row],[TotalAmount]]&gt;=200), 0,
    AND(FACT_ORDERS[[#This Row],[DeliveryMehtod]]="pickup"), 15,
    AND(FACT_ORDERS[[#This Row],[DeliveryMehtod]]="shippment",FACT_ORDERS[[#This Row],[TotalAmount]]&lt;200), 35
)</f>
        <v>15</v>
      </c>
      <c r="M1372" s="12" t="str" cm="1">
        <f t="array" ref="M1372">_xlfn.IFS(
    SUMIFS(FACT_ORDERS[TotalAmount], FACT_ORDERS[WD_CUSTOMERS],FACT_ORDERS[[#This Row],[WD_CUSTOMERS]])&gt;=15000, "VIP",
    SUMIFS(FACT_ORDERS[TotalAmount], FACT_ORDERS[WD_CUSTOMERS],FACT_ORDERS[[#This Row],[WD_CUSTOMERS]])&gt;=8000, "Premium",
    TRUE, "Regular"
)</f>
        <v>Regular</v>
      </c>
      <c r="N1372" s="32" cm="1">
        <f t="array" ref="N1372">_xlfn.IFS(
   FACT_ORDERS[[#This Row],[TypeOfClient]]="VIP", 0.2,
   FACT_ORDERS[[#This Row],[TypeOfClient]]="Premium", 0.1,
   TRUE, 0
)</f>
        <v>0</v>
      </c>
      <c r="O1372" s="31" cm="1">
        <f t="array" ref="O1372">_xlfn.IFS(
   FACT_ORDERS[[#This Row],[TotalAmount]]&gt;1500, 0.15,
   FACT_ORDERS[[#This Row],[TotalAmount]]&gt;1000, 0.1,
   FACT_ORDERS[[#This Row],[TotalAmount]]&gt;500, 0.05,
   TRUE, 0
)</f>
        <v>0.05</v>
      </c>
      <c r="P1372" s="28">
        <f xml:space="preserve"> FACT_ORDERS[[#This Row],[TotalAmount]] * (1 - (FACT_ORDERS[[#This Row],[ClientDiscount]] + FACT_ORDERS[[#This Row],[OrderDiscount]]) )</f>
        <v>940.5</v>
      </c>
      <c r="Q1372" s="28">
        <f>FACT_ORDERS[[#This Row],[TotalAmountWithDiscount]]+FACT_ORDERS[[#This Row],[DeliveryCost]]</f>
        <v>955.5</v>
      </c>
      <c r="R1372" s="35">
        <v>45495</v>
      </c>
      <c r="S1372" s="35" t="str">
        <f>IF(NETWORKDAYS(FACT_ORDERS[[#This Row],[Order-Date]], FACT_ORDERS[[#This Row],[ArrivalDate ]]) &gt; 10, "Late", "On Time")</f>
        <v>On Time</v>
      </c>
    </row>
    <row r="1373" spans="1:19" x14ac:dyDescent="0.3">
      <c r="A1373" s="12">
        <v>6371</v>
      </c>
      <c r="B1373" s="12">
        <v>228</v>
      </c>
      <c r="C1373" s="12">
        <v>10354</v>
      </c>
      <c r="D1373" s="12">
        <v>1372</v>
      </c>
      <c r="E1373" s="12" t="s">
        <v>243</v>
      </c>
      <c r="F1373" s="13">
        <v>45501</v>
      </c>
      <c r="G1373" s="26" t="s">
        <v>4148</v>
      </c>
      <c r="H1373" s="12">
        <v>38</v>
      </c>
      <c r="I1373" s="28">
        <f>VLOOKUP(B:B,DIM_PRODUCTS!A:F,5,FALSE)</f>
        <v>22</v>
      </c>
      <c r="J1373" s="28">
        <f>FACT_ORDERS[[#This Row],[ProductPrice]]*FACT_ORDERS[[#This Row],[Quantity]]</f>
        <v>836</v>
      </c>
      <c r="K1373" s="12" t="str">
        <f>VLOOKUP(C:C,DIM_CUSTOMERS!A:G,7,FALSE)</f>
        <v>Mexico</v>
      </c>
      <c r="L1373" s="30" cm="1">
        <f t="array" ref="L1373">_xlfn.IFS(
    AND(FACT_ORDERS[[#This Row],[DeliveryMehtod]]="shippment",FACT_ORDERS[[#This Row],[TotalAmount]]&gt;=200), 0,
    AND(FACT_ORDERS[[#This Row],[DeliveryMehtod]]="pickup"), 15,
    AND(FACT_ORDERS[[#This Row],[DeliveryMehtod]]="shippment",FACT_ORDERS[[#This Row],[TotalAmount]]&lt;200), 35
)</f>
        <v>15</v>
      </c>
      <c r="M1373" s="12" t="str" cm="1">
        <f t="array" ref="M1373">_xlfn.IFS(
    SUMIFS(FACT_ORDERS[TotalAmount], FACT_ORDERS[WD_CUSTOMERS],FACT_ORDERS[[#This Row],[WD_CUSTOMERS]])&gt;=15000, "VIP",
    SUMIFS(FACT_ORDERS[TotalAmount], FACT_ORDERS[WD_CUSTOMERS],FACT_ORDERS[[#This Row],[WD_CUSTOMERS]])&gt;=8000, "Premium",
    TRUE, "Regular"
)</f>
        <v>Regular</v>
      </c>
      <c r="N1373" s="32" cm="1">
        <f t="array" ref="N1373">_xlfn.IFS(
   FACT_ORDERS[[#This Row],[TypeOfClient]]="VIP", 0.2,
   FACT_ORDERS[[#This Row],[TypeOfClient]]="Premium", 0.1,
   TRUE, 0
)</f>
        <v>0</v>
      </c>
      <c r="O1373" s="31" cm="1">
        <f t="array" ref="O1373">_xlfn.IFS(
   FACT_ORDERS[[#This Row],[TotalAmount]]&gt;1500, 0.15,
   FACT_ORDERS[[#This Row],[TotalAmount]]&gt;1000, 0.1,
   FACT_ORDERS[[#This Row],[TotalAmount]]&gt;500, 0.05,
   TRUE, 0
)</f>
        <v>0.05</v>
      </c>
      <c r="P1373" s="28">
        <f xml:space="preserve"> FACT_ORDERS[[#This Row],[TotalAmount]] * (1 - (FACT_ORDERS[[#This Row],[ClientDiscount]] + FACT_ORDERS[[#This Row],[OrderDiscount]]) )</f>
        <v>794.19999999999993</v>
      </c>
      <c r="Q1373" s="28">
        <f>FACT_ORDERS[[#This Row],[TotalAmountWithDiscount]]+FACT_ORDERS[[#This Row],[DeliveryCost]]</f>
        <v>809.19999999999993</v>
      </c>
      <c r="R1373" s="35">
        <v>45512</v>
      </c>
      <c r="S1373" s="35" t="str">
        <f>IF(NETWORKDAYS(FACT_ORDERS[[#This Row],[Order-Date]], FACT_ORDERS[[#This Row],[ArrivalDate ]]) &gt; 10, "Late", "On Time")</f>
        <v>On Time</v>
      </c>
    </row>
    <row r="1374" spans="1:19" x14ac:dyDescent="0.3">
      <c r="A1374" s="12">
        <v>6372</v>
      </c>
      <c r="B1374" s="12">
        <v>228</v>
      </c>
      <c r="C1374" s="12">
        <v>10354</v>
      </c>
      <c r="D1374" s="12">
        <v>1373</v>
      </c>
      <c r="E1374" s="12" t="s">
        <v>244</v>
      </c>
      <c r="F1374" s="13">
        <v>45404</v>
      </c>
      <c r="G1374" s="26" t="s">
        <v>11983</v>
      </c>
      <c r="H1374" s="12">
        <v>35</v>
      </c>
      <c r="I1374" s="28">
        <f>VLOOKUP(B:B,DIM_PRODUCTS!A:F,5,FALSE)</f>
        <v>22</v>
      </c>
      <c r="J1374" s="28">
        <f>FACT_ORDERS[[#This Row],[ProductPrice]]*FACT_ORDERS[[#This Row],[Quantity]]</f>
        <v>770</v>
      </c>
      <c r="K1374" s="12" t="str">
        <f>VLOOKUP(C:C,DIM_CUSTOMERS!A:G,7,FALSE)</f>
        <v>Mexico</v>
      </c>
      <c r="L1374" s="30" cm="1">
        <f t="array" ref="L1374">_xlfn.IFS(
    AND(FACT_ORDERS[[#This Row],[DeliveryMehtod]]="shippment",FACT_ORDERS[[#This Row],[TotalAmount]]&gt;=200), 0,
    AND(FACT_ORDERS[[#This Row],[DeliveryMehtod]]="pickup"), 15,
    AND(FACT_ORDERS[[#This Row],[DeliveryMehtod]]="shippment",FACT_ORDERS[[#This Row],[TotalAmount]]&lt;200), 35
)</f>
        <v>0</v>
      </c>
      <c r="M1374" s="12" t="str" cm="1">
        <f t="array" ref="M1374">_xlfn.IFS(
    SUMIFS(FACT_ORDERS[TotalAmount], FACT_ORDERS[WD_CUSTOMERS],FACT_ORDERS[[#This Row],[WD_CUSTOMERS]])&gt;=15000, "VIP",
    SUMIFS(FACT_ORDERS[TotalAmount], FACT_ORDERS[WD_CUSTOMERS],FACT_ORDERS[[#This Row],[WD_CUSTOMERS]])&gt;=8000, "Premium",
    TRUE, "Regular"
)</f>
        <v>Regular</v>
      </c>
      <c r="N1374" s="32" cm="1">
        <f t="array" ref="N1374">_xlfn.IFS(
   FACT_ORDERS[[#This Row],[TypeOfClient]]="VIP", 0.2,
   FACT_ORDERS[[#This Row],[TypeOfClient]]="Premium", 0.1,
   TRUE, 0
)</f>
        <v>0</v>
      </c>
      <c r="O1374" s="31" cm="1">
        <f t="array" ref="O1374">_xlfn.IFS(
   FACT_ORDERS[[#This Row],[TotalAmount]]&gt;1500, 0.15,
   FACT_ORDERS[[#This Row],[TotalAmount]]&gt;1000, 0.1,
   FACT_ORDERS[[#This Row],[TotalAmount]]&gt;500, 0.05,
   TRUE, 0
)</f>
        <v>0.05</v>
      </c>
      <c r="P1374" s="28">
        <f xml:space="preserve"> FACT_ORDERS[[#This Row],[TotalAmount]] * (1 - (FACT_ORDERS[[#This Row],[ClientDiscount]] + FACT_ORDERS[[#This Row],[OrderDiscount]]) )</f>
        <v>731.5</v>
      </c>
      <c r="Q1374" s="28">
        <f>FACT_ORDERS[[#This Row],[TotalAmountWithDiscount]]+FACT_ORDERS[[#This Row],[DeliveryCost]]</f>
        <v>731.5</v>
      </c>
      <c r="R1374" s="35">
        <v>45411</v>
      </c>
      <c r="S1374" s="35" t="str">
        <f>IF(NETWORKDAYS(FACT_ORDERS[[#This Row],[Order-Date]], FACT_ORDERS[[#This Row],[ArrivalDate ]]) &gt; 10, "Late", "On Time")</f>
        <v>On Time</v>
      </c>
    </row>
    <row r="1375" spans="1:19" x14ac:dyDescent="0.3">
      <c r="A1375" s="12">
        <v>6373</v>
      </c>
      <c r="B1375" s="12">
        <v>267</v>
      </c>
      <c r="C1375" s="12">
        <v>10740</v>
      </c>
      <c r="D1375" s="12">
        <v>1374</v>
      </c>
      <c r="E1375" s="12" t="s">
        <v>244</v>
      </c>
      <c r="F1375" s="13">
        <v>45441</v>
      </c>
      <c r="G1375" s="26" t="s">
        <v>11984</v>
      </c>
      <c r="H1375" s="12">
        <v>30</v>
      </c>
      <c r="I1375" s="28">
        <f>VLOOKUP(B:B,DIM_PRODUCTS!A:F,5,FALSE)</f>
        <v>26</v>
      </c>
      <c r="J1375" s="28">
        <f>FACT_ORDERS[[#This Row],[ProductPrice]]*FACT_ORDERS[[#This Row],[Quantity]]</f>
        <v>780</v>
      </c>
      <c r="K1375" s="12" t="str">
        <f>VLOOKUP(C:C,DIM_CUSTOMERS!A:G,7,FALSE)</f>
        <v>Germany</v>
      </c>
      <c r="L1375" s="30" cm="1">
        <f t="array" ref="L1375">_xlfn.IFS(
    AND(FACT_ORDERS[[#This Row],[DeliveryMehtod]]="shippment",FACT_ORDERS[[#This Row],[TotalAmount]]&gt;=200), 0,
    AND(FACT_ORDERS[[#This Row],[DeliveryMehtod]]="pickup"), 15,
    AND(FACT_ORDERS[[#This Row],[DeliveryMehtod]]="shippment",FACT_ORDERS[[#This Row],[TotalAmount]]&lt;200), 35
)</f>
        <v>0</v>
      </c>
      <c r="M1375" s="12" t="str" cm="1">
        <f t="array" ref="M1375">_xlfn.IFS(
    SUMIFS(FACT_ORDERS[TotalAmount], FACT_ORDERS[WD_CUSTOMERS],FACT_ORDERS[[#This Row],[WD_CUSTOMERS]])&gt;=15000, "VIP",
    SUMIFS(FACT_ORDERS[TotalAmount], FACT_ORDERS[WD_CUSTOMERS],FACT_ORDERS[[#This Row],[WD_CUSTOMERS]])&gt;=8000, "Premium",
    TRUE, "Regular"
)</f>
        <v>Premium</v>
      </c>
      <c r="N1375" s="32" cm="1">
        <f t="array" ref="N1375">_xlfn.IFS(
   FACT_ORDERS[[#This Row],[TypeOfClient]]="VIP", 0.2,
   FACT_ORDERS[[#This Row],[TypeOfClient]]="Premium", 0.1,
   TRUE, 0
)</f>
        <v>0.1</v>
      </c>
      <c r="O1375" s="31" cm="1">
        <f t="array" ref="O1375">_xlfn.IFS(
   FACT_ORDERS[[#This Row],[TotalAmount]]&gt;1500, 0.15,
   FACT_ORDERS[[#This Row],[TotalAmount]]&gt;1000, 0.1,
   FACT_ORDERS[[#This Row],[TotalAmount]]&gt;500, 0.05,
   TRUE, 0
)</f>
        <v>0.05</v>
      </c>
      <c r="P1375" s="28">
        <f xml:space="preserve"> FACT_ORDERS[[#This Row],[TotalAmount]] * (1 - (FACT_ORDERS[[#This Row],[ClientDiscount]] + FACT_ORDERS[[#This Row],[OrderDiscount]]) )</f>
        <v>663</v>
      </c>
      <c r="Q1375" s="28">
        <f>FACT_ORDERS[[#This Row],[TotalAmountWithDiscount]]+FACT_ORDERS[[#This Row],[DeliveryCost]]</f>
        <v>663</v>
      </c>
      <c r="R1375" s="35">
        <v>45452</v>
      </c>
      <c r="S1375" s="35" t="str">
        <f>IF(NETWORKDAYS(FACT_ORDERS[[#This Row],[Order-Date]], FACT_ORDERS[[#This Row],[ArrivalDate ]]) &gt; 10, "Late", "On Time")</f>
        <v>On Time</v>
      </c>
    </row>
    <row r="1376" spans="1:19" x14ac:dyDescent="0.3">
      <c r="A1376" s="12">
        <v>6374</v>
      </c>
      <c r="B1376" s="12">
        <v>267</v>
      </c>
      <c r="C1376" s="12">
        <v>10740</v>
      </c>
      <c r="D1376" s="12">
        <v>1375</v>
      </c>
      <c r="E1376" s="12" t="s">
        <v>244</v>
      </c>
      <c r="F1376" s="13">
        <v>45508</v>
      </c>
      <c r="G1376" s="26" t="s">
        <v>11985</v>
      </c>
      <c r="H1376" s="12">
        <v>43</v>
      </c>
      <c r="I1376" s="28">
        <f>VLOOKUP(B:B,DIM_PRODUCTS!A:F,5,FALSE)</f>
        <v>26</v>
      </c>
      <c r="J1376" s="28">
        <f>FACT_ORDERS[[#This Row],[ProductPrice]]*FACT_ORDERS[[#This Row],[Quantity]]</f>
        <v>1118</v>
      </c>
      <c r="K1376" s="12" t="str">
        <f>VLOOKUP(C:C,DIM_CUSTOMERS!A:G,7,FALSE)</f>
        <v>Germany</v>
      </c>
      <c r="L1376" s="30" cm="1">
        <f t="array" ref="L1376">_xlfn.IFS(
    AND(FACT_ORDERS[[#This Row],[DeliveryMehtod]]="shippment",FACT_ORDERS[[#This Row],[TotalAmount]]&gt;=200), 0,
    AND(FACT_ORDERS[[#This Row],[DeliveryMehtod]]="pickup"), 15,
    AND(FACT_ORDERS[[#This Row],[DeliveryMehtod]]="shippment",FACT_ORDERS[[#This Row],[TotalAmount]]&lt;200), 35
)</f>
        <v>0</v>
      </c>
      <c r="M1376" s="12" t="str" cm="1">
        <f t="array" ref="M1376">_xlfn.IFS(
    SUMIFS(FACT_ORDERS[TotalAmount], FACT_ORDERS[WD_CUSTOMERS],FACT_ORDERS[[#This Row],[WD_CUSTOMERS]])&gt;=15000, "VIP",
    SUMIFS(FACT_ORDERS[TotalAmount], FACT_ORDERS[WD_CUSTOMERS],FACT_ORDERS[[#This Row],[WD_CUSTOMERS]])&gt;=8000, "Premium",
    TRUE, "Regular"
)</f>
        <v>Premium</v>
      </c>
      <c r="N1376" s="32" cm="1">
        <f t="array" ref="N1376">_xlfn.IFS(
   FACT_ORDERS[[#This Row],[TypeOfClient]]="VIP", 0.2,
   FACT_ORDERS[[#This Row],[TypeOfClient]]="Premium", 0.1,
   TRUE, 0
)</f>
        <v>0.1</v>
      </c>
      <c r="O1376" s="31" cm="1">
        <f t="array" ref="O1376">_xlfn.IFS(
   FACT_ORDERS[[#This Row],[TotalAmount]]&gt;1500, 0.15,
   FACT_ORDERS[[#This Row],[TotalAmount]]&gt;1000, 0.1,
   FACT_ORDERS[[#This Row],[TotalAmount]]&gt;500, 0.05,
   TRUE, 0
)</f>
        <v>0.1</v>
      </c>
      <c r="P1376" s="28">
        <f xml:space="preserve"> FACT_ORDERS[[#This Row],[TotalAmount]] * (1 - (FACT_ORDERS[[#This Row],[ClientDiscount]] + FACT_ORDERS[[#This Row],[OrderDiscount]]) )</f>
        <v>894.40000000000009</v>
      </c>
      <c r="Q1376" s="28">
        <f>FACT_ORDERS[[#This Row],[TotalAmountWithDiscount]]+FACT_ORDERS[[#This Row],[DeliveryCost]]</f>
        <v>894.40000000000009</v>
      </c>
      <c r="R1376" s="35">
        <v>45517</v>
      </c>
      <c r="S1376" s="35" t="str">
        <f>IF(NETWORKDAYS(FACT_ORDERS[[#This Row],[Order-Date]], FACT_ORDERS[[#This Row],[ArrivalDate ]]) &gt; 10, "Late", "On Time")</f>
        <v>On Time</v>
      </c>
    </row>
    <row r="1377" spans="1:19" x14ac:dyDescent="0.3">
      <c r="A1377" s="12">
        <v>6375</v>
      </c>
      <c r="B1377" s="12">
        <v>227</v>
      </c>
      <c r="C1377" s="12">
        <v>10740</v>
      </c>
      <c r="D1377" s="12">
        <v>1376</v>
      </c>
      <c r="E1377" s="12" t="s">
        <v>243</v>
      </c>
      <c r="F1377" s="13">
        <v>45508</v>
      </c>
      <c r="G1377" s="26" t="s">
        <v>11986</v>
      </c>
      <c r="H1377" s="12">
        <v>36</v>
      </c>
      <c r="I1377" s="28">
        <f>VLOOKUP(B:B,DIM_PRODUCTS!A:F,5,FALSE)</f>
        <v>19</v>
      </c>
      <c r="J1377" s="28">
        <f>FACT_ORDERS[[#This Row],[ProductPrice]]*FACT_ORDERS[[#This Row],[Quantity]]</f>
        <v>684</v>
      </c>
      <c r="K1377" s="12" t="str">
        <f>VLOOKUP(C:C,DIM_CUSTOMERS!A:G,7,FALSE)</f>
        <v>Germany</v>
      </c>
      <c r="L1377" s="30" cm="1">
        <f t="array" ref="L1377">_xlfn.IFS(
    AND(FACT_ORDERS[[#This Row],[DeliveryMehtod]]="shippment",FACT_ORDERS[[#This Row],[TotalAmount]]&gt;=200), 0,
    AND(FACT_ORDERS[[#This Row],[DeliveryMehtod]]="pickup"), 15,
    AND(FACT_ORDERS[[#This Row],[DeliveryMehtod]]="shippment",FACT_ORDERS[[#This Row],[TotalAmount]]&lt;200), 35
)</f>
        <v>15</v>
      </c>
      <c r="M1377" s="12" t="str" cm="1">
        <f t="array" ref="M1377">_xlfn.IFS(
    SUMIFS(FACT_ORDERS[TotalAmount], FACT_ORDERS[WD_CUSTOMERS],FACT_ORDERS[[#This Row],[WD_CUSTOMERS]])&gt;=15000, "VIP",
    SUMIFS(FACT_ORDERS[TotalAmount], FACT_ORDERS[WD_CUSTOMERS],FACT_ORDERS[[#This Row],[WD_CUSTOMERS]])&gt;=8000, "Premium",
    TRUE, "Regular"
)</f>
        <v>Premium</v>
      </c>
      <c r="N1377" s="32" cm="1">
        <f t="array" ref="N1377">_xlfn.IFS(
   FACT_ORDERS[[#This Row],[TypeOfClient]]="VIP", 0.2,
   FACT_ORDERS[[#This Row],[TypeOfClient]]="Premium", 0.1,
   TRUE, 0
)</f>
        <v>0.1</v>
      </c>
      <c r="O1377" s="31" cm="1">
        <f t="array" ref="O1377">_xlfn.IFS(
   FACT_ORDERS[[#This Row],[TotalAmount]]&gt;1500, 0.15,
   FACT_ORDERS[[#This Row],[TotalAmount]]&gt;1000, 0.1,
   FACT_ORDERS[[#This Row],[TotalAmount]]&gt;500, 0.05,
   TRUE, 0
)</f>
        <v>0.05</v>
      </c>
      <c r="P1377" s="28">
        <f xml:space="preserve"> FACT_ORDERS[[#This Row],[TotalAmount]] * (1 - (FACT_ORDERS[[#This Row],[ClientDiscount]] + FACT_ORDERS[[#This Row],[OrderDiscount]]) )</f>
        <v>581.4</v>
      </c>
      <c r="Q1377" s="28">
        <f>FACT_ORDERS[[#This Row],[TotalAmountWithDiscount]]+FACT_ORDERS[[#This Row],[DeliveryCost]]</f>
        <v>596.4</v>
      </c>
      <c r="R1377" s="35">
        <v>45516</v>
      </c>
      <c r="S1377" s="35" t="str">
        <f>IF(NETWORKDAYS(FACT_ORDERS[[#This Row],[Order-Date]], FACT_ORDERS[[#This Row],[ArrivalDate ]]) &gt; 10, "Late", "On Time")</f>
        <v>On Time</v>
      </c>
    </row>
    <row r="1378" spans="1:19" x14ac:dyDescent="0.3">
      <c r="A1378" s="12">
        <v>6376</v>
      </c>
      <c r="B1378" s="12">
        <v>267</v>
      </c>
      <c r="C1378" s="12">
        <v>10740</v>
      </c>
      <c r="D1378" s="12">
        <v>1377</v>
      </c>
      <c r="E1378" s="12" t="s">
        <v>244</v>
      </c>
      <c r="F1378" s="13">
        <v>45420</v>
      </c>
      <c r="G1378" s="26" t="s">
        <v>11987</v>
      </c>
      <c r="H1378" s="12">
        <v>42</v>
      </c>
      <c r="I1378" s="28">
        <f>VLOOKUP(B:B,DIM_PRODUCTS!A:F,5,FALSE)</f>
        <v>26</v>
      </c>
      <c r="J1378" s="28">
        <f>FACT_ORDERS[[#This Row],[ProductPrice]]*FACT_ORDERS[[#This Row],[Quantity]]</f>
        <v>1092</v>
      </c>
      <c r="K1378" s="12" t="str">
        <f>VLOOKUP(C:C,DIM_CUSTOMERS!A:G,7,FALSE)</f>
        <v>Germany</v>
      </c>
      <c r="L1378" s="30" cm="1">
        <f t="array" ref="L1378">_xlfn.IFS(
    AND(FACT_ORDERS[[#This Row],[DeliveryMehtod]]="shippment",FACT_ORDERS[[#This Row],[TotalAmount]]&gt;=200), 0,
    AND(FACT_ORDERS[[#This Row],[DeliveryMehtod]]="pickup"), 15,
    AND(FACT_ORDERS[[#This Row],[DeliveryMehtod]]="shippment",FACT_ORDERS[[#This Row],[TotalAmount]]&lt;200), 35
)</f>
        <v>0</v>
      </c>
      <c r="M1378" s="12" t="str" cm="1">
        <f t="array" ref="M1378">_xlfn.IFS(
    SUMIFS(FACT_ORDERS[TotalAmount], FACT_ORDERS[WD_CUSTOMERS],FACT_ORDERS[[#This Row],[WD_CUSTOMERS]])&gt;=15000, "VIP",
    SUMIFS(FACT_ORDERS[TotalAmount], FACT_ORDERS[WD_CUSTOMERS],FACT_ORDERS[[#This Row],[WD_CUSTOMERS]])&gt;=8000, "Premium",
    TRUE, "Regular"
)</f>
        <v>Premium</v>
      </c>
      <c r="N1378" s="32" cm="1">
        <f t="array" ref="N1378">_xlfn.IFS(
   FACT_ORDERS[[#This Row],[TypeOfClient]]="VIP", 0.2,
   FACT_ORDERS[[#This Row],[TypeOfClient]]="Premium", 0.1,
   TRUE, 0
)</f>
        <v>0.1</v>
      </c>
      <c r="O1378" s="31" cm="1">
        <f t="array" ref="O1378">_xlfn.IFS(
   FACT_ORDERS[[#This Row],[TotalAmount]]&gt;1500, 0.15,
   FACT_ORDERS[[#This Row],[TotalAmount]]&gt;1000, 0.1,
   FACT_ORDERS[[#This Row],[TotalAmount]]&gt;500, 0.05,
   TRUE, 0
)</f>
        <v>0.1</v>
      </c>
      <c r="P1378" s="28">
        <f xml:space="preserve"> FACT_ORDERS[[#This Row],[TotalAmount]] * (1 - (FACT_ORDERS[[#This Row],[ClientDiscount]] + FACT_ORDERS[[#This Row],[OrderDiscount]]) )</f>
        <v>873.6</v>
      </c>
      <c r="Q1378" s="28">
        <f>FACT_ORDERS[[#This Row],[TotalAmountWithDiscount]]+FACT_ORDERS[[#This Row],[DeliveryCost]]</f>
        <v>873.6</v>
      </c>
      <c r="R1378" s="35">
        <v>45431</v>
      </c>
      <c r="S1378" s="35" t="str">
        <f>IF(NETWORKDAYS(FACT_ORDERS[[#This Row],[Order-Date]], FACT_ORDERS[[#This Row],[ArrivalDate ]]) &gt; 10, "Late", "On Time")</f>
        <v>On Time</v>
      </c>
    </row>
    <row r="1379" spans="1:19" x14ac:dyDescent="0.3">
      <c r="A1379" s="12">
        <v>6377</v>
      </c>
      <c r="B1379" s="12">
        <v>227</v>
      </c>
      <c r="C1379" s="12">
        <v>10740</v>
      </c>
      <c r="D1379" s="12">
        <v>1378</v>
      </c>
      <c r="E1379" s="12" t="s">
        <v>243</v>
      </c>
      <c r="F1379" s="13">
        <v>45420</v>
      </c>
      <c r="G1379" s="26" t="s">
        <v>11988</v>
      </c>
      <c r="H1379" s="12">
        <v>36</v>
      </c>
      <c r="I1379" s="28">
        <f>VLOOKUP(B:B,DIM_PRODUCTS!A:F,5,FALSE)</f>
        <v>19</v>
      </c>
      <c r="J1379" s="28">
        <f>FACT_ORDERS[[#This Row],[ProductPrice]]*FACT_ORDERS[[#This Row],[Quantity]]</f>
        <v>684</v>
      </c>
      <c r="K1379" s="12" t="str">
        <f>VLOOKUP(C:C,DIM_CUSTOMERS!A:G,7,FALSE)</f>
        <v>Germany</v>
      </c>
      <c r="L1379" s="30" cm="1">
        <f t="array" ref="L1379">_xlfn.IFS(
    AND(FACT_ORDERS[[#This Row],[DeliveryMehtod]]="shippment",FACT_ORDERS[[#This Row],[TotalAmount]]&gt;=200), 0,
    AND(FACT_ORDERS[[#This Row],[DeliveryMehtod]]="pickup"), 15,
    AND(FACT_ORDERS[[#This Row],[DeliveryMehtod]]="shippment",FACT_ORDERS[[#This Row],[TotalAmount]]&lt;200), 35
)</f>
        <v>15</v>
      </c>
      <c r="M1379" s="12" t="str" cm="1">
        <f t="array" ref="M1379">_xlfn.IFS(
    SUMIFS(FACT_ORDERS[TotalAmount], FACT_ORDERS[WD_CUSTOMERS],FACT_ORDERS[[#This Row],[WD_CUSTOMERS]])&gt;=15000, "VIP",
    SUMIFS(FACT_ORDERS[TotalAmount], FACT_ORDERS[WD_CUSTOMERS],FACT_ORDERS[[#This Row],[WD_CUSTOMERS]])&gt;=8000, "Premium",
    TRUE, "Regular"
)</f>
        <v>Premium</v>
      </c>
      <c r="N1379" s="32" cm="1">
        <f t="array" ref="N1379">_xlfn.IFS(
   FACT_ORDERS[[#This Row],[TypeOfClient]]="VIP", 0.2,
   FACT_ORDERS[[#This Row],[TypeOfClient]]="Premium", 0.1,
   TRUE, 0
)</f>
        <v>0.1</v>
      </c>
      <c r="O1379" s="31" cm="1">
        <f t="array" ref="O1379">_xlfn.IFS(
   FACT_ORDERS[[#This Row],[TotalAmount]]&gt;1500, 0.15,
   FACT_ORDERS[[#This Row],[TotalAmount]]&gt;1000, 0.1,
   FACT_ORDERS[[#This Row],[TotalAmount]]&gt;500, 0.05,
   TRUE, 0
)</f>
        <v>0.05</v>
      </c>
      <c r="P1379" s="28">
        <f xml:space="preserve"> FACT_ORDERS[[#This Row],[TotalAmount]] * (1 - (FACT_ORDERS[[#This Row],[ClientDiscount]] + FACT_ORDERS[[#This Row],[OrderDiscount]]) )</f>
        <v>581.4</v>
      </c>
      <c r="Q1379" s="28">
        <f>FACT_ORDERS[[#This Row],[TotalAmountWithDiscount]]+FACT_ORDERS[[#This Row],[DeliveryCost]]</f>
        <v>596.4</v>
      </c>
      <c r="R1379" s="35">
        <v>45430</v>
      </c>
      <c r="S1379" s="35" t="str">
        <f>IF(NETWORKDAYS(FACT_ORDERS[[#This Row],[Order-Date]], FACT_ORDERS[[#This Row],[ArrivalDate ]]) &gt; 10, "Late", "On Time")</f>
        <v>On Time</v>
      </c>
    </row>
    <row r="1380" spans="1:19" x14ac:dyDescent="0.3">
      <c r="A1380" s="12">
        <v>6378</v>
      </c>
      <c r="B1380" s="12">
        <v>267</v>
      </c>
      <c r="C1380" s="12">
        <v>10740</v>
      </c>
      <c r="D1380" s="12">
        <v>1379</v>
      </c>
      <c r="E1380" s="12" t="s">
        <v>244</v>
      </c>
      <c r="F1380" s="13">
        <v>45314</v>
      </c>
      <c r="G1380" s="26" t="s">
        <v>11989</v>
      </c>
      <c r="H1380" s="12">
        <v>48</v>
      </c>
      <c r="I1380" s="28">
        <f>VLOOKUP(B:B,DIM_PRODUCTS!A:F,5,FALSE)</f>
        <v>26</v>
      </c>
      <c r="J1380" s="28">
        <f>FACT_ORDERS[[#This Row],[ProductPrice]]*FACT_ORDERS[[#This Row],[Quantity]]</f>
        <v>1248</v>
      </c>
      <c r="K1380" s="12" t="str">
        <f>VLOOKUP(C:C,DIM_CUSTOMERS!A:G,7,FALSE)</f>
        <v>Germany</v>
      </c>
      <c r="L1380" s="30" cm="1">
        <f t="array" ref="L1380">_xlfn.IFS(
    AND(FACT_ORDERS[[#This Row],[DeliveryMehtod]]="shippment",FACT_ORDERS[[#This Row],[TotalAmount]]&gt;=200), 0,
    AND(FACT_ORDERS[[#This Row],[DeliveryMehtod]]="pickup"), 15,
    AND(FACT_ORDERS[[#This Row],[DeliveryMehtod]]="shippment",FACT_ORDERS[[#This Row],[TotalAmount]]&lt;200), 35
)</f>
        <v>0</v>
      </c>
      <c r="M1380" s="12" t="str" cm="1">
        <f t="array" ref="M1380">_xlfn.IFS(
    SUMIFS(FACT_ORDERS[TotalAmount], FACT_ORDERS[WD_CUSTOMERS],FACT_ORDERS[[#This Row],[WD_CUSTOMERS]])&gt;=15000, "VIP",
    SUMIFS(FACT_ORDERS[TotalAmount], FACT_ORDERS[WD_CUSTOMERS],FACT_ORDERS[[#This Row],[WD_CUSTOMERS]])&gt;=8000, "Premium",
    TRUE, "Regular"
)</f>
        <v>Premium</v>
      </c>
      <c r="N1380" s="32" cm="1">
        <f t="array" ref="N1380">_xlfn.IFS(
   FACT_ORDERS[[#This Row],[TypeOfClient]]="VIP", 0.2,
   FACT_ORDERS[[#This Row],[TypeOfClient]]="Premium", 0.1,
   TRUE, 0
)</f>
        <v>0.1</v>
      </c>
      <c r="O1380" s="31" cm="1">
        <f t="array" ref="O1380">_xlfn.IFS(
   FACT_ORDERS[[#This Row],[TotalAmount]]&gt;1500, 0.15,
   FACT_ORDERS[[#This Row],[TotalAmount]]&gt;1000, 0.1,
   FACT_ORDERS[[#This Row],[TotalAmount]]&gt;500, 0.05,
   TRUE, 0
)</f>
        <v>0.1</v>
      </c>
      <c r="P1380" s="28">
        <f xml:space="preserve"> FACT_ORDERS[[#This Row],[TotalAmount]] * (1 - (FACT_ORDERS[[#This Row],[ClientDiscount]] + FACT_ORDERS[[#This Row],[OrderDiscount]]) )</f>
        <v>998.40000000000009</v>
      </c>
      <c r="Q1380" s="28">
        <f>FACT_ORDERS[[#This Row],[TotalAmountWithDiscount]]+FACT_ORDERS[[#This Row],[DeliveryCost]]</f>
        <v>998.40000000000009</v>
      </c>
      <c r="R1380" s="35">
        <v>45324</v>
      </c>
      <c r="S1380" s="35" t="str">
        <f>IF(NETWORKDAYS(FACT_ORDERS[[#This Row],[Order-Date]], FACT_ORDERS[[#This Row],[ArrivalDate ]]) &gt; 10, "Late", "On Time")</f>
        <v>On Time</v>
      </c>
    </row>
    <row r="1381" spans="1:19" x14ac:dyDescent="0.3">
      <c r="A1381" s="12">
        <v>6379</v>
      </c>
      <c r="B1381" s="12">
        <v>227</v>
      </c>
      <c r="C1381" s="12">
        <v>10740</v>
      </c>
      <c r="D1381" s="12">
        <v>1380</v>
      </c>
      <c r="E1381" s="12" t="s">
        <v>243</v>
      </c>
      <c r="F1381" s="13">
        <v>45314</v>
      </c>
      <c r="G1381" s="26" t="s">
        <v>11990</v>
      </c>
      <c r="H1381" s="12">
        <v>42</v>
      </c>
      <c r="I1381" s="28">
        <f>VLOOKUP(B:B,DIM_PRODUCTS!A:F,5,FALSE)</f>
        <v>19</v>
      </c>
      <c r="J1381" s="28">
        <f>FACT_ORDERS[[#This Row],[ProductPrice]]*FACT_ORDERS[[#This Row],[Quantity]]</f>
        <v>798</v>
      </c>
      <c r="K1381" s="12" t="str">
        <f>VLOOKUP(C:C,DIM_CUSTOMERS!A:G,7,FALSE)</f>
        <v>Germany</v>
      </c>
      <c r="L1381" s="30" cm="1">
        <f t="array" ref="L1381">_xlfn.IFS(
    AND(FACT_ORDERS[[#This Row],[DeliveryMehtod]]="shippment",FACT_ORDERS[[#This Row],[TotalAmount]]&gt;=200), 0,
    AND(FACT_ORDERS[[#This Row],[DeliveryMehtod]]="pickup"), 15,
    AND(FACT_ORDERS[[#This Row],[DeliveryMehtod]]="shippment",FACT_ORDERS[[#This Row],[TotalAmount]]&lt;200), 35
)</f>
        <v>15</v>
      </c>
      <c r="M1381" s="12" t="str" cm="1">
        <f t="array" ref="M1381">_xlfn.IFS(
    SUMIFS(FACT_ORDERS[TotalAmount], FACT_ORDERS[WD_CUSTOMERS],FACT_ORDERS[[#This Row],[WD_CUSTOMERS]])&gt;=15000, "VIP",
    SUMIFS(FACT_ORDERS[TotalAmount], FACT_ORDERS[WD_CUSTOMERS],FACT_ORDERS[[#This Row],[WD_CUSTOMERS]])&gt;=8000, "Premium",
    TRUE, "Regular"
)</f>
        <v>Premium</v>
      </c>
      <c r="N1381" s="32" cm="1">
        <f t="array" ref="N1381">_xlfn.IFS(
   FACT_ORDERS[[#This Row],[TypeOfClient]]="VIP", 0.2,
   FACT_ORDERS[[#This Row],[TypeOfClient]]="Premium", 0.1,
   TRUE, 0
)</f>
        <v>0.1</v>
      </c>
      <c r="O1381" s="31" cm="1">
        <f t="array" ref="O1381">_xlfn.IFS(
   FACT_ORDERS[[#This Row],[TotalAmount]]&gt;1500, 0.15,
   FACT_ORDERS[[#This Row],[TotalAmount]]&gt;1000, 0.1,
   FACT_ORDERS[[#This Row],[TotalAmount]]&gt;500, 0.05,
   TRUE, 0
)</f>
        <v>0.05</v>
      </c>
      <c r="P1381" s="28">
        <f xml:space="preserve"> FACT_ORDERS[[#This Row],[TotalAmount]] * (1 - (FACT_ORDERS[[#This Row],[ClientDiscount]] + FACT_ORDERS[[#This Row],[OrderDiscount]]) )</f>
        <v>678.3</v>
      </c>
      <c r="Q1381" s="28">
        <f>FACT_ORDERS[[#This Row],[TotalAmountWithDiscount]]+FACT_ORDERS[[#This Row],[DeliveryCost]]</f>
        <v>693.3</v>
      </c>
      <c r="R1381" s="35">
        <v>45321</v>
      </c>
      <c r="S1381" s="35" t="str">
        <f>IF(NETWORKDAYS(FACT_ORDERS[[#This Row],[Order-Date]], FACT_ORDERS[[#This Row],[ArrivalDate ]]) &gt; 10, "Late", "On Time")</f>
        <v>On Time</v>
      </c>
    </row>
    <row r="1382" spans="1:19" x14ac:dyDescent="0.3">
      <c r="A1382" s="12">
        <v>6380</v>
      </c>
      <c r="B1382" s="12">
        <v>232</v>
      </c>
      <c r="C1382" s="12">
        <v>10769</v>
      </c>
      <c r="D1382" s="12">
        <v>1381</v>
      </c>
      <c r="E1382" s="12" t="s">
        <v>244</v>
      </c>
      <c r="F1382" s="13">
        <v>45213</v>
      </c>
      <c r="G1382" s="26" t="s">
        <v>11991</v>
      </c>
      <c r="H1382" s="12">
        <v>26</v>
      </c>
      <c r="I1382" s="28">
        <f>VLOOKUP(B:B,DIM_PRODUCTS!A:F,5,FALSE)</f>
        <v>10</v>
      </c>
      <c r="J1382" s="28">
        <f>FACT_ORDERS[[#This Row],[ProductPrice]]*FACT_ORDERS[[#This Row],[Quantity]]</f>
        <v>260</v>
      </c>
      <c r="K1382" s="12" t="str">
        <f>VLOOKUP(C:C,DIM_CUSTOMERS!A:G,7,FALSE)</f>
        <v>Germany</v>
      </c>
      <c r="L1382" s="30" cm="1">
        <f t="array" ref="L1382">_xlfn.IFS(
    AND(FACT_ORDERS[[#This Row],[DeliveryMehtod]]="shippment",FACT_ORDERS[[#This Row],[TotalAmount]]&gt;=200), 0,
    AND(FACT_ORDERS[[#This Row],[DeliveryMehtod]]="pickup"), 15,
    AND(FACT_ORDERS[[#This Row],[DeliveryMehtod]]="shippment",FACT_ORDERS[[#This Row],[TotalAmount]]&lt;200), 35
)</f>
        <v>0</v>
      </c>
      <c r="M1382" s="12" t="str" cm="1">
        <f t="array" ref="M1382">_xlfn.IFS(
    SUMIFS(FACT_ORDERS[TotalAmount], FACT_ORDERS[WD_CUSTOMERS],FACT_ORDERS[[#This Row],[WD_CUSTOMERS]])&gt;=15000, "VIP",
    SUMIFS(FACT_ORDERS[TotalAmount], FACT_ORDERS[WD_CUSTOMERS],FACT_ORDERS[[#This Row],[WD_CUSTOMERS]])&gt;=8000, "Premium",
    TRUE, "Regular"
)</f>
        <v>Regular</v>
      </c>
      <c r="N1382" s="32" cm="1">
        <f t="array" ref="N1382">_xlfn.IFS(
   FACT_ORDERS[[#This Row],[TypeOfClient]]="VIP", 0.2,
   FACT_ORDERS[[#This Row],[TypeOfClient]]="Premium", 0.1,
   TRUE, 0
)</f>
        <v>0</v>
      </c>
      <c r="O1382" s="31" cm="1">
        <f t="array" ref="O1382">_xlfn.IFS(
   FACT_ORDERS[[#This Row],[TotalAmount]]&gt;1500, 0.15,
   FACT_ORDERS[[#This Row],[TotalAmount]]&gt;1000, 0.1,
   FACT_ORDERS[[#This Row],[TotalAmount]]&gt;500, 0.05,
   TRUE, 0
)</f>
        <v>0</v>
      </c>
      <c r="P1382" s="28">
        <f xml:space="preserve"> FACT_ORDERS[[#This Row],[TotalAmount]] * (1 - (FACT_ORDERS[[#This Row],[ClientDiscount]] + FACT_ORDERS[[#This Row],[OrderDiscount]]) )</f>
        <v>260</v>
      </c>
      <c r="Q1382" s="28">
        <f>FACT_ORDERS[[#This Row],[TotalAmountWithDiscount]]+FACT_ORDERS[[#This Row],[DeliveryCost]]</f>
        <v>260</v>
      </c>
      <c r="R1382" s="35">
        <v>45220</v>
      </c>
      <c r="S1382" s="35" t="str">
        <f>IF(NETWORKDAYS(FACT_ORDERS[[#This Row],[Order-Date]], FACT_ORDERS[[#This Row],[ArrivalDate ]]) &gt; 10, "Late", "On Time")</f>
        <v>On Time</v>
      </c>
    </row>
    <row r="1383" spans="1:19" x14ac:dyDescent="0.3">
      <c r="A1383" s="12">
        <v>6381</v>
      </c>
      <c r="B1383" s="12">
        <v>232</v>
      </c>
      <c r="C1383" s="12">
        <v>10769</v>
      </c>
      <c r="D1383" s="12">
        <v>1382</v>
      </c>
      <c r="E1383" s="12" t="s">
        <v>243</v>
      </c>
      <c r="F1383" s="13">
        <v>45332</v>
      </c>
      <c r="G1383" s="26" t="s">
        <v>11992</v>
      </c>
      <c r="H1383" s="12">
        <v>14</v>
      </c>
      <c r="I1383" s="28">
        <f>VLOOKUP(B:B,DIM_PRODUCTS!A:F,5,FALSE)</f>
        <v>10</v>
      </c>
      <c r="J1383" s="28">
        <f>FACT_ORDERS[[#This Row],[ProductPrice]]*FACT_ORDERS[[#This Row],[Quantity]]</f>
        <v>140</v>
      </c>
      <c r="K1383" s="12" t="str">
        <f>VLOOKUP(C:C,DIM_CUSTOMERS!A:G,7,FALSE)</f>
        <v>Germany</v>
      </c>
      <c r="L1383" s="30" cm="1">
        <f t="array" ref="L1383">_xlfn.IFS(
    AND(FACT_ORDERS[[#This Row],[DeliveryMehtod]]="shippment",FACT_ORDERS[[#This Row],[TotalAmount]]&gt;=200), 0,
    AND(FACT_ORDERS[[#This Row],[DeliveryMehtod]]="pickup"), 15,
    AND(FACT_ORDERS[[#This Row],[DeliveryMehtod]]="shippment",FACT_ORDERS[[#This Row],[TotalAmount]]&lt;200), 35
)</f>
        <v>15</v>
      </c>
      <c r="M1383" s="12" t="str" cm="1">
        <f t="array" ref="M1383">_xlfn.IFS(
    SUMIFS(FACT_ORDERS[TotalAmount], FACT_ORDERS[WD_CUSTOMERS],FACT_ORDERS[[#This Row],[WD_CUSTOMERS]])&gt;=15000, "VIP",
    SUMIFS(FACT_ORDERS[TotalAmount], FACT_ORDERS[WD_CUSTOMERS],FACT_ORDERS[[#This Row],[WD_CUSTOMERS]])&gt;=8000, "Premium",
    TRUE, "Regular"
)</f>
        <v>Regular</v>
      </c>
      <c r="N1383" s="32" cm="1">
        <f t="array" ref="N1383">_xlfn.IFS(
   FACT_ORDERS[[#This Row],[TypeOfClient]]="VIP", 0.2,
   FACT_ORDERS[[#This Row],[TypeOfClient]]="Premium", 0.1,
   TRUE, 0
)</f>
        <v>0</v>
      </c>
      <c r="O1383" s="31" cm="1">
        <f t="array" ref="O1383">_xlfn.IFS(
   FACT_ORDERS[[#This Row],[TotalAmount]]&gt;1500, 0.15,
   FACT_ORDERS[[#This Row],[TotalAmount]]&gt;1000, 0.1,
   FACT_ORDERS[[#This Row],[TotalAmount]]&gt;500, 0.05,
   TRUE, 0
)</f>
        <v>0</v>
      </c>
      <c r="P1383" s="28">
        <f xml:space="preserve"> FACT_ORDERS[[#This Row],[TotalAmount]] * (1 - (FACT_ORDERS[[#This Row],[ClientDiscount]] + FACT_ORDERS[[#This Row],[OrderDiscount]]) )</f>
        <v>140</v>
      </c>
      <c r="Q1383" s="28">
        <f>FACT_ORDERS[[#This Row],[TotalAmountWithDiscount]]+FACT_ORDERS[[#This Row],[DeliveryCost]]</f>
        <v>155</v>
      </c>
      <c r="R1383" s="35">
        <v>45341</v>
      </c>
      <c r="S1383" s="35" t="str">
        <f>IF(NETWORKDAYS(FACT_ORDERS[[#This Row],[Order-Date]], FACT_ORDERS[[#This Row],[ArrivalDate ]]) &gt; 10, "Late", "On Time")</f>
        <v>On Time</v>
      </c>
    </row>
    <row r="1384" spans="1:19" x14ac:dyDescent="0.3">
      <c r="A1384" s="12">
        <v>6382</v>
      </c>
      <c r="B1384" s="12">
        <v>271</v>
      </c>
      <c r="C1384" s="12">
        <v>10969</v>
      </c>
      <c r="D1384" s="12">
        <v>1383</v>
      </c>
      <c r="E1384" s="12" t="s">
        <v>243</v>
      </c>
      <c r="F1384" s="13">
        <v>45551</v>
      </c>
      <c r="G1384" s="26" t="s">
        <v>11993</v>
      </c>
      <c r="H1384" s="12">
        <v>17</v>
      </c>
      <c r="I1384" s="28">
        <f>VLOOKUP(B:B,DIM_PRODUCTS!A:F,5,FALSE)</f>
        <v>16</v>
      </c>
      <c r="J1384" s="28">
        <f>FACT_ORDERS[[#This Row],[ProductPrice]]*FACT_ORDERS[[#This Row],[Quantity]]</f>
        <v>272</v>
      </c>
      <c r="K1384" s="12" t="str">
        <f>VLOOKUP(C:C,DIM_CUSTOMERS!A:G,7,FALSE)</f>
        <v>South Africa</v>
      </c>
      <c r="L1384" s="30" cm="1">
        <f t="array" ref="L1384">_xlfn.IFS(
    AND(FACT_ORDERS[[#This Row],[DeliveryMehtod]]="shippment",FACT_ORDERS[[#This Row],[TotalAmount]]&gt;=200), 0,
    AND(FACT_ORDERS[[#This Row],[DeliveryMehtod]]="pickup"), 15,
    AND(FACT_ORDERS[[#This Row],[DeliveryMehtod]]="shippment",FACT_ORDERS[[#This Row],[TotalAmount]]&lt;200), 35
)</f>
        <v>15</v>
      </c>
      <c r="M1384" s="12" t="str" cm="1">
        <f t="array" ref="M1384">_xlfn.IFS(
    SUMIFS(FACT_ORDERS[TotalAmount], FACT_ORDERS[WD_CUSTOMERS],FACT_ORDERS[[#This Row],[WD_CUSTOMERS]])&gt;=15000, "VIP",
    SUMIFS(FACT_ORDERS[TotalAmount], FACT_ORDERS[WD_CUSTOMERS],FACT_ORDERS[[#This Row],[WD_CUSTOMERS]])&gt;=8000, "Premium",
    TRUE, "Regular"
)</f>
        <v>Regular</v>
      </c>
      <c r="N1384" s="32" cm="1">
        <f t="array" ref="N1384">_xlfn.IFS(
   FACT_ORDERS[[#This Row],[TypeOfClient]]="VIP", 0.2,
   FACT_ORDERS[[#This Row],[TypeOfClient]]="Premium", 0.1,
   TRUE, 0
)</f>
        <v>0</v>
      </c>
      <c r="O1384" s="31" cm="1">
        <f t="array" ref="O1384">_xlfn.IFS(
   FACT_ORDERS[[#This Row],[TotalAmount]]&gt;1500, 0.15,
   FACT_ORDERS[[#This Row],[TotalAmount]]&gt;1000, 0.1,
   FACT_ORDERS[[#This Row],[TotalAmount]]&gt;500, 0.05,
   TRUE, 0
)</f>
        <v>0</v>
      </c>
      <c r="P1384" s="28">
        <f xml:space="preserve"> FACT_ORDERS[[#This Row],[TotalAmount]] * (1 - (FACT_ORDERS[[#This Row],[ClientDiscount]] + FACT_ORDERS[[#This Row],[OrderDiscount]]) )</f>
        <v>272</v>
      </c>
      <c r="Q1384" s="28">
        <f>FACT_ORDERS[[#This Row],[TotalAmountWithDiscount]]+FACT_ORDERS[[#This Row],[DeliveryCost]]</f>
        <v>287</v>
      </c>
      <c r="R1384" s="35">
        <v>45561</v>
      </c>
      <c r="S1384" s="35" t="str">
        <f>IF(NETWORKDAYS(FACT_ORDERS[[#This Row],[Order-Date]], FACT_ORDERS[[#This Row],[ArrivalDate ]]) &gt; 10, "Late", "On Time")</f>
        <v>On Time</v>
      </c>
    </row>
    <row r="1385" spans="1:19" x14ac:dyDescent="0.3">
      <c r="A1385" s="12">
        <v>6383</v>
      </c>
      <c r="B1385" s="12">
        <v>271</v>
      </c>
      <c r="C1385" s="12">
        <v>10969</v>
      </c>
      <c r="D1385" s="12">
        <v>1384</v>
      </c>
      <c r="E1385" s="12" t="s">
        <v>244</v>
      </c>
      <c r="F1385" s="13">
        <v>45496</v>
      </c>
      <c r="G1385" s="26" t="s">
        <v>11994</v>
      </c>
      <c r="H1385" s="12">
        <v>24</v>
      </c>
      <c r="I1385" s="28">
        <f>VLOOKUP(B:B,DIM_PRODUCTS!A:F,5,FALSE)</f>
        <v>16</v>
      </c>
      <c r="J1385" s="28">
        <f>FACT_ORDERS[[#This Row],[ProductPrice]]*FACT_ORDERS[[#This Row],[Quantity]]</f>
        <v>384</v>
      </c>
      <c r="K1385" s="12" t="str">
        <f>VLOOKUP(C:C,DIM_CUSTOMERS!A:G,7,FALSE)</f>
        <v>South Africa</v>
      </c>
      <c r="L1385" s="30" cm="1">
        <f t="array" ref="L1385">_xlfn.IFS(
    AND(FACT_ORDERS[[#This Row],[DeliveryMehtod]]="shippment",FACT_ORDERS[[#This Row],[TotalAmount]]&gt;=200), 0,
    AND(FACT_ORDERS[[#This Row],[DeliveryMehtod]]="pickup"), 15,
    AND(FACT_ORDERS[[#This Row],[DeliveryMehtod]]="shippment",FACT_ORDERS[[#This Row],[TotalAmount]]&lt;200), 35
)</f>
        <v>0</v>
      </c>
      <c r="M1385" s="12" t="str" cm="1">
        <f t="array" ref="M1385">_xlfn.IFS(
    SUMIFS(FACT_ORDERS[TotalAmount], FACT_ORDERS[WD_CUSTOMERS],FACT_ORDERS[[#This Row],[WD_CUSTOMERS]])&gt;=15000, "VIP",
    SUMIFS(FACT_ORDERS[TotalAmount], FACT_ORDERS[WD_CUSTOMERS],FACT_ORDERS[[#This Row],[WD_CUSTOMERS]])&gt;=8000, "Premium",
    TRUE, "Regular"
)</f>
        <v>Regular</v>
      </c>
      <c r="N1385" s="32" cm="1">
        <f t="array" ref="N1385">_xlfn.IFS(
   FACT_ORDERS[[#This Row],[TypeOfClient]]="VIP", 0.2,
   FACT_ORDERS[[#This Row],[TypeOfClient]]="Premium", 0.1,
   TRUE, 0
)</f>
        <v>0</v>
      </c>
      <c r="O1385" s="31" cm="1">
        <f t="array" ref="O1385">_xlfn.IFS(
   FACT_ORDERS[[#This Row],[TotalAmount]]&gt;1500, 0.15,
   FACT_ORDERS[[#This Row],[TotalAmount]]&gt;1000, 0.1,
   FACT_ORDERS[[#This Row],[TotalAmount]]&gt;500, 0.05,
   TRUE, 0
)</f>
        <v>0</v>
      </c>
      <c r="P1385" s="28">
        <f xml:space="preserve"> FACT_ORDERS[[#This Row],[TotalAmount]] * (1 - (FACT_ORDERS[[#This Row],[ClientDiscount]] + FACT_ORDERS[[#This Row],[OrderDiscount]]) )</f>
        <v>384</v>
      </c>
      <c r="Q1385" s="28">
        <f>FACT_ORDERS[[#This Row],[TotalAmountWithDiscount]]+FACT_ORDERS[[#This Row],[DeliveryCost]]</f>
        <v>384</v>
      </c>
      <c r="R1385" s="35">
        <v>45503</v>
      </c>
      <c r="S1385" s="35" t="str">
        <f>IF(NETWORKDAYS(FACT_ORDERS[[#This Row],[Order-Date]], FACT_ORDERS[[#This Row],[ArrivalDate ]]) &gt; 10, "Late", "On Time")</f>
        <v>On Time</v>
      </c>
    </row>
    <row r="1386" spans="1:19" x14ac:dyDescent="0.3">
      <c r="A1386" s="12">
        <v>6384</v>
      </c>
      <c r="B1386" s="12">
        <v>226</v>
      </c>
      <c r="C1386" s="12">
        <v>10947</v>
      </c>
      <c r="D1386" s="12">
        <v>1385</v>
      </c>
      <c r="E1386" s="12" t="s">
        <v>244</v>
      </c>
      <c r="F1386" s="13">
        <v>45489</v>
      </c>
      <c r="G1386" s="26" t="s">
        <v>11995</v>
      </c>
      <c r="H1386" s="12">
        <v>22</v>
      </c>
      <c r="I1386" s="28">
        <f>VLOOKUP(B:B,DIM_PRODUCTS!A:F,5,FALSE)</f>
        <v>16</v>
      </c>
      <c r="J1386" s="28">
        <f>FACT_ORDERS[[#This Row],[ProductPrice]]*FACT_ORDERS[[#This Row],[Quantity]]</f>
        <v>352</v>
      </c>
      <c r="K1386" s="12" t="str">
        <f>VLOOKUP(C:C,DIM_CUSTOMERS!A:G,7,FALSE)</f>
        <v>Kenya</v>
      </c>
      <c r="L1386" s="30" cm="1">
        <f t="array" ref="L1386">_xlfn.IFS(
    AND(FACT_ORDERS[[#This Row],[DeliveryMehtod]]="shippment",FACT_ORDERS[[#This Row],[TotalAmount]]&gt;=200), 0,
    AND(FACT_ORDERS[[#This Row],[DeliveryMehtod]]="pickup"), 15,
    AND(FACT_ORDERS[[#This Row],[DeliveryMehtod]]="shippment",FACT_ORDERS[[#This Row],[TotalAmount]]&lt;200), 35
)</f>
        <v>0</v>
      </c>
      <c r="M1386" s="12" t="str" cm="1">
        <f t="array" ref="M1386">_xlfn.IFS(
    SUMIFS(FACT_ORDERS[TotalAmount], FACT_ORDERS[WD_CUSTOMERS],FACT_ORDERS[[#This Row],[WD_CUSTOMERS]])&gt;=15000, "VIP",
    SUMIFS(FACT_ORDERS[TotalAmount], FACT_ORDERS[WD_CUSTOMERS],FACT_ORDERS[[#This Row],[WD_CUSTOMERS]])&gt;=8000, "Premium",
    TRUE, "Regular"
)</f>
        <v>Regular</v>
      </c>
      <c r="N1386" s="32" cm="1">
        <f t="array" ref="N1386">_xlfn.IFS(
   FACT_ORDERS[[#This Row],[TypeOfClient]]="VIP", 0.2,
   FACT_ORDERS[[#This Row],[TypeOfClient]]="Premium", 0.1,
   TRUE, 0
)</f>
        <v>0</v>
      </c>
      <c r="O1386" s="31" cm="1">
        <f t="array" ref="O1386">_xlfn.IFS(
   FACT_ORDERS[[#This Row],[TotalAmount]]&gt;1500, 0.15,
   FACT_ORDERS[[#This Row],[TotalAmount]]&gt;1000, 0.1,
   FACT_ORDERS[[#This Row],[TotalAmount]]&gt;500, 0.05,
   TRUE, 0
)</f>
        <v>0</v>
      </c>
      <c r="P1386" s="28">
        <f xml:space="preserve"> FACT_ORDERS[[#This Row],[TotalAmount]] * (1 - (FACT_ORDERS[[#This Row],[ClientDiscount]] + FACT_ORDERS[[#This Row],[OrderDiscount]]) )</f>
        <v>352</v>
      </c>
      <c r="Q1386" s="28">
        <f>FACT_ORDERS[[#This Row],[TotalAmountWithDiscount]]+FACT_ORDERS[[#This Row],[DeliveryCost]]</f>
        <v>352</v>
      </c>
      <c r="R1386" s="35">
        <v>45496</v>
      </c>
      <c r="S1386" s="35" t="str">
        <f>IF(NETWORKDAYS(FACT_ORDERS[[#This Row],[Order-Date]], FACT_ORDERS[[#This Row],[ArrivalDate ]]) &gt; 10, "Late", "On Time")</f>
        <v>On Time</v>
      </c>
    </row>
    <row r="1387" spans="1:19" x14ac:dyDescent="0.3">
      <c r="A1387" s="12">
        <v>6385</v>
      </c>
      <c r="B1387" s="12">
        <v>226</v>
      </c>
      <c r="C1387" s="12">
        <v>10947</v>
      </c>
      <c r="D1387" s="12">
        <v>1386</v>
      </c>
      <c r="E1387" s="12" t="s">
        <v>243</v>
      </c>
      <c r="F1387" s="13">
        <v>45410</v>
      </c>
      <c r="G1387" s="26" t="s">
        <v>11996</v>
      </c>
      <c r="H1387" s="12">
        <v>34</v>
      </c>
      <c r="I1387" s="28">
        <f>VLOOKUP(B:B,DIM_PRODUCTS!A:F,5,FALSE)</f>
        <v>16</v>
      </c>
      <c r="J1387" s="28">
        <f>FACT_ORDERS[[#This Row],[ProductPrice]]*FACT_ORDERS[[#This Row],[Quantity]]</f>
        <v>544</v>
      </c>
      <c r="K1387" s="12" t="str">
        <f>VLOOKUP(C:C,DIM_CUSTOMERS!A:G,7,FALSE)</f>
        <v>Kenya</v>
      </c>
      <c r="L1387" s="30" cm="1">
        <f t="array" ref="L1387">_xlfn.IFS(
    AND(FACT_ORDERS[[#This Row],[DeliveryMehtod]]="shippment",FACT_ORDERS[[#This Row],[TotalAmount]]&gt;=200), 0,
    AND(FACT_ORDERS[[#This Row],[DeliveryMehtod]]="pickup"), 15,
    AND(FACT_ORDERS[[#This Row],[DeliveryMehtod]]="shippment",FACT_ORDERS[[#This Row],[TotalAmount]]&lt;200), 35
)</f>
        <v>15</v>
      </c>
      <c r="M1387" s="12" t="str" cm="1">
        <f t="array" ref="M1387">_xlfn.IFS(
    SUMIFS(FACT_ORDERS[TotalAmount], FACT_ORDERS[WD_CUSTOMERS],FACT_ORDERS[[#This Row],[WD_CUSTOMERS]])&gt;=15000, "VIP",
    SUMIFS(FACT_ORDERS[TotalAmount], FACT_ORDERS[WD_CUSTOMERS],FACT_ORDERS[[#This Row],[WD_CUSTOMERS]])&gt;=8000, "Premium",
    TRUE, "Regular"
)</f>
        <v>Regular</v>
      </c>
      <c r="N1387" s="32" cm="1">
        <f t="array" ref="N1387">_xlfn.IFS(
   FACT_ORDERS[[#This Row],[TypeOfClient]]="VIP", 0.2,
   FACT_ORDERS[[#This Row],[TypeOfClient]]="Premium", 0.1,
   TRUE, 0
)</f>
        <v>0</v>
      </c>
      <c r="O1387" s="31" cm="1">
        <f t="array" ref="O1387">_xlfn.IFS(
   FACT_ORDERS[[#This Row],[TotalAmount]]&gt;1500, 0.15,
   FACT_ORDERS[[#This Row],[TotalAmount]]&gt;1000, 0.1,
   FACT_ORDERS[[#This Row],[TotalAmount]]&gt;500, 0.05,
   TRUE, 0
)</f>
        <v>0.05</v>
      </c>
      <c r="P1387" s="28">
        <f xml:space="preserve"> FACT_ORDERS[[#This Row],[TotalAmount]] * (1 - (FACT_ORDERS[[#This Row],[ClientDiscount]] + FACT_ORDERS[[#This Row],[OrderDiscount]]) )</f>
        <v>516.79999999999995</v>
      </c>
      <c r="Q1387" s="28">
        <f>FACT_ORDERS[[#This Row],[TotalAmountWithDiscount]]+FACT_ORDERS[[#This Row],[DeliveryCost]]</f>
        <v>531.79999999999995</v>
      </c>
      <c r="R1387" s="35">
        <v>45418</v>
      </c>
      <c r="S1387" s="35" t="str">
        <f>IF(NETWORKDAYS(FACT_ORDERS[[#This Row],[Order-Date]], FACT_ORDERS[[#This Row],[ArrivalDate ]]) &gt; 10, "Late", "On Time")</f>
        <v>On Time</v>
      </c>
    </row>
    <row r="1388" spans="1:19" x14ac:dyDescent="0.3">
      <c r="A1388" s="12">
        <v>6386</v>
      </c>
      <c r="B1388" s="12">
        <v>226</v>
      </c>
      <c r="C1388" s="12">
        <v>10947</v>
      </c>
      <c r="D1388" s="12">
        <v>1387</v>
      </c>
      <c r="E1388" s="12" t="s">
        <v>244</v>
      </c>
      <c r="F1388" s="13">
        <v>45500</v>
      </c>
      <c r="G1388" s="26" t="s">
        <v>11997</v>
      </c>
      <c r="H1388" s="12">
        <v>26</v>
      </c>
      <c r="I1388" s="28">
        <f>VLOOKUP(B:B,DIM_PRODUCTS!A:F,5,FALSE)</f>
        <v>16</v>
      </c>
      <c r="J1388" s="28">
        <f>FACT_ORDERS[[#This Row],[ProductPrice]]*FACT_ORDERS[[#This Row],[Quantity]]</f>
        <v>416</v>
      </c>
      <c r="K1388" s="12" t="str">
        <f>VLOOKUP(C:C,DIM_CUSTOMERS!A:G,7,FALSE)</f>
        <v>Kenya</v>
      </c>
      <c r="L1388" s="30" cm="1">
        <f t="array" ref="L1388">_xlfn.IFS(
    AND(FACT_ORDERS[[#This Row],[DeliveryMehtod]]="shippment",FACT_ORDERS[[#This Row],[TotalAmount]]&gt;=200), 0,
    AND(FACT_ORDERS[[#This Row],[DeliveryMehtod]]="pickup"), 15,
    AND(FACT_ORDERS[[#This Row],[DeliveryMehtod]]="shippment",FACT_ORDERS[[#This Row],[TotalAmount]]&lt;200), 35
)</f>
        <v>0</v>
      </c>
      <c r="M1388" s="12" t="str" cm="1">
        <f t="array" ref="M1388">_xlfn.IFS(
    SUMIFS(FACT_ORDERS[TotalAmount], FACT_ORDERS[WD_CUSTOMERS],FACT_ORDERS[[#This Row],[WD_CUSTOMERS]])&gt;=15000, "VIP",
    SUMIFS(FACT_ORDERS[TotalAmount], FACT_ORDERS[WD_CUSTOMERS],FACT_ORDERS[[#This Row],[WD_CUSTOMERS]])&gt;=8000, "Premium",
    TRUE, "Regular"
)</f>
        <v>Regular</v>
      </c>
      <c r="N1388" s="32" cm="1">
        <f t="array" ref="N1388">_xlfn.IFS(
   FACT_ORDERS[[#This Row],[TypeOfClient]]="VIP", 0.2,
   FACT_ORDERS[[#This Row],[TypeOfClient]]="Premium", 0.1,
   TRUE, 0
)</f>
        <v>0</v>
      </c>
      <c r="O1388" s="31" cm="1">
        <f t="array" ref="O1388">_xlfn.IFS(
   FACT_ORDERS[[#This Row],[TotalAmount]]&gt;1500, 0.15,
   FACT_ORDERS[[#This Row],[TotalAmount]]&gt;1000, 0.1,
   FACT_ORDERS[[#This Row],[TotalAmount]]&gt;500, 0.05,
   TRUE, 0
)</f>
        <v>0</v>
      </c>
      <c r="P1388" s="28">
        <f xml:space="preserve"> FACT_ORDERS[[#This Row],[TotalAmount]] * (1 - (FACT_ORDERS[[#This Row],[ClientDiscount]] + FACT_ORDERS[[#This Row],[OrderDiscount]]) )</f>
        <v>416</v>
      </c>
      <c r="Q1388" s="28">
        <f>FACT_ORDERS[[#This Row],[TotalAmountWithDiscount]]+FACT_ORDERS[[#This Row],[DeliveryCost]]</f>
        <v>416</v>
      </c>
      <c r="R1388" s="35">
        <v>45508</v>
      </c>
      <c r="S1388" s="35" t="str">
        <f>IF(NETWORKDAYS(FACT_ORDERS[[#This Row],[Order-Date]], FACT_ORDERS[[#This Row],[ArrivalDate ]]) &gt; 10, "Late", "On Time")</f>
        <v>On Time</v>
      </c>
    </row>
    <row r="1389" spans="1:19" x14ac:dyDescent="0.3">
      <c r="A1389" s="12">
        <v>6387</v>
      </c>
      <c r="B1389" s="12">
        <v>288</v>
      </c>
      <c r="C1389" s="12">
        <v>10412</v>
      </c>
      <c r="D1389" s="12">
        <v>1388</v>
      </c>
      <c r="E1389" s="12" t="s">
        <v>244</v>
      </c>
      <c r="F1389" s="13">
        <v>45411</v>
      </c>
      <c r="G1389" s="26" t="s">
        <v>11998</v>
      </c>
      <c r="H1389" s="12">
        <v>14</v>
      </c>
      <c r="I1389" s="28">
        <f>VLOOKUP(B:B,DIM_PRODUCTS!A:F,5,FALSE)</f>
        <v>14</v>
      </c>
      <c r="J1389" s="28">
        <f>FACT_ORDERS[[#This Row],[ProductPrice]]*FACT_ORDERS[[#This Row],[Quantity]]</f>
        <v>196</v>
      </c>
      <c r="K1389" s="12" t="str">
        <f>VLOOKUP(C:C,DIM_CUSTOMERS!A:G,7,FALSE)</f>
        <v>USA</v>
      </c>
      <c r="L1389" s="30" cm="1">
        <f t="array" ref="L1389">_xlfn.IFS(
    AND(FACT_ORDERS[[#This Row],[DeliveryMehtod]]="shippment",FACT_ORDERS[[#This Row],[TotalAmount]]&gt;=200), 0,
    AND(FACT_ORDERS[[#This Row],[DeliveryMehtod]]="pickup"), 15,
    AND(FACT_ORDERS[[#This Row],[DeliveryMehtod]]="shippment",FACT_ORDERS[[#This Row],[TotalAmount]]&lt;200), 35
)</f>
        <v>35</v>
      </c>
      <c r="M1389" s="12" t="str" cm="1">
        <f t="array" ref="M1389">_xlfn.IFS(
    SUMIFS(FACT_ORDERS[TotalAmount], FACT_ORDERS[WD_CUSTOMERS],FACT_ORDERS[[#This Row],[WD_CUSTOMERS]])&gt;=15000, "VIP",
    SUMIFS(FACT_ORDERS[TotalAmount], FACT_ORDERS[WD_CUSTOMERS],FACT_ORDERS[[#This Row],[WD_CUSTOMERS]])&gt;=8000, "Premium",
    TRUE, "Regular"
)</f>
        <v>Regular</v>
      </c>
      <c r="N1389" s="32" cm="1">
        <f t="array" ref="N1389">_xlfn.IFS(
   FACT_ORDERS[[#This Row],[TypeOfClient]]="VIP", 0.2,
   FACT_ORDERS[[#This Row],[TypeOfClient]]="Premium", 0.1,
   TRUE, 0
)</f>
        <v>0</v>
      </c>
      <c r="O1389" s="31" cm="1">
        <f t="array" ref="O1389">_xlfn.IFS(
   FACT_ORDERS[[#This Row],[TotalAmount]]&gt;1500, 0.15,
   FACT_ORDERS[[#This Row],[TotalAmount]]&gt;1000, 0.1,
   FACT_ORDERS[[#This Row],[TotalAmount]]&gt;500, 0.05,
   TRUE, 0
)</f>
        <v>0</v>
      </c>
      <c r="P1389" s="28">
        <f xml:space="preserve"> FACT_ORDERS[[#This Row],[TotalAmount]] * (1 - (FACT_ORDERS[[#This Row],[ClientDiscount]] + FACT_ORDERS[[#This Row],[OrderDiscount]]) )</f>
        <v>196</v>
      </c>
      <c r="Q1389" s="28">
        <f>FACT_ORDERS[[#This Row],[TotalAmountWithDiscount]]+FACT_ORDERS[[#This Row],[DeliveryCost]]</f>
        <v>231</v>
      </c>
      <c r="R1389" s="35">
        <v>45418</v>
      </c>
      <c r="S1389" s="35" t="str">
        <f>IF(NETWORKDAYS(FACT_ORDERS[[#This Row],[Order-Date]], FACT_ORDERS[[#This Row],[ArrivalDate ]]) &gt; 10, "Late", "On Time")</f>
        <v>On Time</v>
      </c>
    </row>
    <row r="1390" spans="1:19" x14ac:dyDescent="0.3">
      <c r="A1390" s="12">
        <v>6388</v>
      </c>
      <c r="B1390" s="12">
        <v>245</v>
      </c>
      <c r="C1390" s="12">
        <v>10412</v>
      </c>
      <c r="D1390" s="12">
        <v>1389</v>
      </c>
      <c r="E1390" s="12" t="s">
        <v>244</v>
      </c>
      <c r="F1390" s="13">
        <v>45411</v>
      </c>
      <c r="G1390" s="26" t="s">
        <v>11999</v>
      </c>
      <c r="H1390" s="12">
        <v>25</v>
      </c>
      <c r="I1390" s="28">
        <f>VLOOKUP(B:B,DIM_PRODUCTS!A:F,5,FALSE)</f>
        <v>28</v>
      </c>
      <c r="J1390" s="28">
        <f>FACT_ORDERS[[#This Row],[ProductPrice]]*FACT_ORDERS[[#This Row],[Quantity]]</f>
        <v>700</v>
      </c>
      <c r="K1390" s="12" t="str">
        <f>VLOOKUP(C:C,DIM_CUSTOMERS!A:G,7,FALSE)</f>
        <v>USA</v>
      </c>
      <c r="L1390" s="30" cm="1">
        <f t="array" ref="L1390">_xlfn.IFS(
    AND(FACT_ORDERS[[#This Row],[DeliveryMehtod]]="shippment",FACT_ORDERS[[#This Row],[TotalAmount]]&gt;=200), 0,
    AND(FACT_ORDERS[[#This Row],[DeliveryMehtod]]="pickup"), 15,
    AND(FACT_ORDERS[[#This Row],[DeliveryMehtod]]="shippment",FACT_ORDERS[[#This Row],[TotalAmount]]&lt;200), 35
)</f>
        <v>0</v>
      </c>
      <c r="M1390" s="12" t="str" cm="1">
        <f t="array" ref="M1390">_xlfn.IFS(
    SUMIFS(FACT_ORDERS[TotalAmount], FACT_ORDERS[WD_CUSTOMERS],FACT_ORDERS[[#This Row],[WD_CUSTOMERS]])&gt;=15000, "VIP",
    SUMIFS(FACT_ORDERS[TotalAmount], FACT_ORDERS[WD_CUSTOMERS],FACT_ORDERS[[#This Row],[WD_CUSTOMERS]])&gt;=8000, "Premium",
    TRUE, "Regular"
)</f>
        <v>Regular</v>
      </c>
      <c r="N1390" s="32" cm="1">
        <f t="array" ref="N1390">_xlfn.IFS(
   FACT_ORDERS[[#This Row],[TypeOfClient]]="VIP", 0.2,
   FACT_ORDERS[[#This Row],[TypeOfClient]]="Premium", 0.1,
   TRUE, 0
)</f>
        <v>0</v>
      </c>
      <c r="O1390" s="31" cm="1">
        <f t="array" ref="O1390">_xlfn.IFS(
   FACT_ORDERS[[#This Row],[TotalAmount]]&gt;1500, 0.15,
   FACT_ORDERS[[#This Row],[TotalAmount]]&gt;1000, 0.1,
   FACT_ORDERS[[#This Row],[TotalAmount]]&gt;500, 0.05,
   TRUE, 0
)</f>
        <v>0.05</v>
      </c>
      <c r="P1390" s="28">
        <f xml:space="preserve"> FACT_ORDERS[[#This Row],[TotalAmount]] * (1 - (FACT_ORDERS[[#This Row],[ClientDiscount]] + FACT_ORDERS[[#This Row],[OrderDiscount]]) )</f>
        <v>665</v>
      </c>
      <c r="Q1390" s="28">
        <f>FACT_ORDERS[[#This Row],[TotalAmountWithDiscount]]+FACT_ORDERS[[#This Row],[DeliveryCost]]</f>
        <v>665</v>
      </c>
      <c r="R1390" s="35">
        <v>45419</v>
      </c>
      <c r="S1390" s="35" t="str">
        <f>IF(NETWORKDAYS(FACT_ORDERS[[#This Row],[Order-Date]], FACT_ORDERS[[#This Row],[ArrivalDate ]]) &gt; 10, "Late", "On Time")</f>
        <v>On Time</v>
      </c>
    </row>
    <row r="1391" spans="1:19" x14ac:dyDescent="0.3">
      <c r="A1391" s="12">
        <v>6389</v>
      </c>
      <c r="B1391" s="12">
        <v>288</v>
      </c>
      <c r="C1391" s="12">
        <v>10412</v>
      </c>
      <c r="D1391" s="12">
        <v>1390</v>
      </c>
      <c r="E1391" s="12" t="s">
        <v>243</v>
      </c>
      <c r="F1391" s="13">
        <v>45118</v>
      </c>
      <c r="G1391" s="26" t="s">
        <v>12000</v>
      </c>
      <c r="H1391" s="12">
        <v>12</v>
      </c>
      <c r="I1391" s="28">
        <f>VLOOKUP(B:B,DIM_PRODUCTS!A:F,5,FALSE)</f>
        <v>14</v>
      </c>
      <c r="J1391" s="28">
        <f>FACT_ORDERS[[#This Row],[ProductPrice]]*FACT_ORDERS[[#This Row],[Quantity]]</f>
        <v>168</v>
      </c>
      <c r="K1391" s="12" t="str">
        <f>VLOOKUP(C:C,DIM_CUSTOMERS!A:G,7,FALSE)</f>
        <v>USA</v>
      </c>
      <c r="L1391" s="30" cm="1">
        <f t="array" ref="L1391">_xlfn.IFS(
    AND(FACT_ORDERS[[#This Row],[DeliveryMehtod]]="shippment",FACT_ORDERS[[#This Row],[TotalAmount]]&gt;=200), 0,
    AND(FACT_ORDERS[[#This Row],[DeliveryMehtod]]="pickup"), 15,
    AND(FACT_ORDERS[[#This Row],[DeliveryMehtod]]="shippment",FACT_ORDERS[[#This Row],[TotalAmount]]&lt;200), 35
)</f>
        <v>15</v>
      </c>
      <c r="M1391" s="12" t="str" cm="1">
        <f t="array" ref="M1391">_xlfn.IFS(
    SUMIFS(FACT_ORDERS[TotalAmount], FACT_ORDERS[WD_CUSTOMERS],FACT_ORDERS[[#This Row],[WD_CUSTOMERS]])&gt;=15000, "VIP",
    SUMIFS(FACT_ORDERS[TotalAmount], FACT_ORDERS[WD_CUSTOMERS],FACT_ORDERS[[#This Row],[WD_CUSTOMERS]])&gt;=8000, "Premium",
    TRUE, "Regular"
)</f>
        <v>Regular</v>
      </c>
      <c r="N1391" s="32" cm="1">
        <f t="array" ref="N1391">_xlfn.IFS(
   FACT_ORDERS[[#This Row],[TypeOfClient]]="VIP", 0.2,
   FACT_ORDERS[[#This Row],[TypeOfClient]]="Premium", 0.1,
   TRUE, 0
)</f>
        <v>0</v>
      </c>
      <c r="O1391" s="31" cm="1">
        <f t="array" ref="O1391">_xlfn.IFS(
   FACT_ORDERS[[#This Row],[TotalAmount]]&gt;1500, 0.15,
   FACT_ORDERS[[#This Row],[TotalAmount]]&gt;1000, 0.1,
   FACT_ORDERS[[#This Row],[TotalAmount]]&gt;500, 0.05,
   TRUE, 0
)</f>
        <v>0</v>
      </c>
      <c r="P1391" s="28">
        <f xml:space="preserve"> FACT_ORDERS[[#This Row],[TotalAmount]] * (1 - (FACT_ORDERS[[#This Row],[ClientDiscount]] + FACT_ORDERS[[#This Row],[OrderDiscount]]) )</f>
        <v>168</v>
      </c>
      <c r="Q1391" s="28">
        <f>FACT_ORDERS[[#This Row],[TotalAmountWithDiscount]]+FACT_ORDERS[[#This Row],[DeliveryCost]]</f>
        <v>183</v>
      </c>
      <c r="R1391" s="35">
        <v>45128</v>
      </c>
      <c r="S1391" s="35" t="str">
        <f>IF(NETWORKDAYS(FACT_ORDERS[[#This Row],[Order-Date]], FACT_ORDERS[[#This Row],[ArrivalDate ]]) &gt; 10, "Late", "On Time")</f>
        <v>On Time</v>
      </c>
    </row>
    <row r="1392" spans="1:19" x14ac:dyDescent="0.3">
      <c r="A1392" s="12">
        <v>6390</v>
      </c>
      <c r="B1392" s="12">
        <v>245</v>
      </c>
      <c r="C1392" s="12">
        <v>10412</v>
      </c>
      <c r="D1392" s="12">
        <v>1391</v>
      </c>
      <c r="E1392" s="12" t="s">
        <v>244</v>
      </c>
      <c r="F1392" s="13">
        <v>45118</v>
      </c>
      <c r="G1392" s="26" t="s">
        <v>12001</v>
      </c>
      <c r="H1392" s="12">
        <v>44</v>
      </c>
      <c r="I1392" s="28">
        <f>VLOOKUP(B:B,DIM_PRODUCTS!A:F,5,FALSE)</f>
        <v>28</v>
      </c>
      <c r="J1392" s="28">
        <f>FACT_ORDERS[[#This Row],[ProductPrice]]*FACT_ORDERS[[#This Row],[Quantity]]</f>
        <v>1232</v>
      </c>
      <c r="K1392" s="12" t="str">
        <f>VLOOKUP(C:C,DIM_CUSTOMERS!A:G,7,FALSE)</f>
        <v>USA</v>
      </c>
      <c r="L1392" s="30" cm="1">
        <f t="array" ref="L1392">_xlfn.IFS(
    AND(FACT_ORDERS[[#This Row],[DeliveryMehtod]]="shippment",FACT_ORDERS[[#This Row],[TotalAmount]]&gt;=200), 0,
    AND(FACT_ORDERS[[#This Row],[DeliveryMehtod]]="pickup"), 15,
    AND(FACT_ORDERS[[#This Row],[DeliveryMehtod]]="shippment",FACT_ORDERS[[#This Row],[TotalAmount]]&lt;200), 35
)</f>
        <v>0</v>
      </c>
      <c r="M1392" s="12" t="str" cm="1">
        <f t="array" ref="M1392">_xlfn.IFS(
    SUMIFS(FACT_ORDERS[TotalAmount], FACT_ORDERS[WD_CUSTOMERS],FACT_ORDERS[[#This Row],[WD_CUSTOMERS]])&gt;=15000, "VIP",
    SUMIFS(FACT_ORDERS[TotalAmount], FACT_ORDERS[WD_CUSTOMERS],FACT_ORDERS[[#This Row],[WD_CUSTOMERS]])&gt;=8000, "Premium",
    TRUE, "Regular"
)</f>
        <v>Regular</v>
      </c>
      <c r="N1392" s="32" cm="1">
        <f t="array" ref="N1392">_xlfn.IFS(
   FACT_ORDERS[[#This Row],[TypeOfClient]]="VIP", 0.2,
   FACT_ORDERS[[#This Row],[TypeOfClient]]="Premium", 0.1,
   TRUE, 0
)</f>
        <v>0</v>
      </c>
      <c r="O1392" s="31" cm="1">
        <f t="array" ref="O1392">_xlfn.IFS(
   FACT_ORDERS[[#This Row],[TotalAmount]]&gt;1500, 0.15,
   FACT_ORDERS[[#This Row],[TotalAmount]]&gt;1000, 0.1,
   FACT_ORDERS[[#This Row],[TotalAmount]]&gt;500, 0.05,
   TRUE, 0
)</f>
        <v>0.1</v>
      </c>
      <c r="P1392" s="28">
        <f xml:space="preserve"> FACT_ORDERS[[#This Row],[TotalAmount]] * (1 - (FACT_ORDERS[[#This Row],[ClientDiscount]] + FACT_ORDERS[[#This Row],[OrderDiscount]]) )</f>
        <v>1108.8</v>
      </c>
      <c r="Q1392" s="28">
        <f>FACT_ORDERS[[#This Row],[TotalAmountWithDiscount]]+FACT_ORDERS[[#This Row],[DeliveryCost]]</f>
        <v>1108.8</v>
      </c>
      <c r="R1392" s="35">
        <v>45126</v>
      </c>
      <c r="S1392" s="35" t="str">
        <f>IF(NETWORKDAYS(FACT_ORDERS[[#This Row],[Order-Date]], FACT_ORDERS[[#This Row],[ArrivalDate ]]) &gt; 10, "Late", "On Time")</f>
        <v>On Time</v>
      </c>
    </row>
    <row r="1393" spans="1:19" x14ac:dyDescent="0.3">
      <c r="A1393" s="12">
        <v>6391</v>
      </c>
      <c r="B1393" s="12">
        <v>288</v>
      </c>
      <c r="C1393" s="12">
        <v>10412</v>
      </c>
      <c r="D1393" s="12">
        <v>1392</v>
      </c>
      <c r="E1393" s="12" t="s">
        <v>244</v>
      </c>
      <c r="F1393" s="13">
        <v>45297</v>
      </c>
      <c r="G1393" s="26" t="s">
        <v>12002</v>
      </c>
      <c r="H1393" s="12">
        <v>15</v>
      </c>
      <c r="I1393" s="28">
        <f>VLOOKUP(B:B,DIM_PRODUCTS!A:F,5,FALSE)</f>
        <v>14</v>
      </c>
      <c r="J1393" s="28">
        <f>FACT_ORDERS[[#This Row],[ProductPrice]]*FACT_ORDERS[[#This Row],[Quantity]]</f>
        <v>210</v>
      </c>
      <c r="K1393" s="12" t="str">
        <f>VLOOKUP(C:C,DIM_CUSTOMERS!A:G,7,FALSE)</f>
        <v>USA</v>
      </c>
      <c r="L1393" s="30" cm="1">
        <f t="array" ref="L1393">_xlfn.IFS(
    AND(FACT_ORDERS[[#This Row],[DeliveryMehtod]]="shippment",FACT_ORDERS[[#This Row],[TotalAmount]]&gt;=200), 0,
    AND(FACT_ORDERS[[#This Row],[DeliveryMehtod]]="pickup"), 15,
    AND(FACT_ORDERS[[#This Row],[DeliveryMehtod]]="shippment",FACT_ORDERS[[#This Row],[TotalAmount]]&lt;200), 35
)</f>
        <v>0</v>
      </c>
      <c r="M1393" s="12" t="str" cm="1">
        <f t="array" ref="M1393">_xlfn.IFS(
    SUMIFS(FACT_ORDERS[TotalAmount], FACT_ORDERS[WD_CUSTOMERS],FACT_ORDERS[[#This Row],[WD_CUSTOMERS]])&gt;=15000, "VIP",
    SUMIFS(FACT_ORDERS[TotalAmount], FACT_ORDERS[WD_CUSTOMERS],FACT_ORDERS[[#This Row],[WD_CUSTOMERS]])&gt;=8000, "Premium",
    TRUE, "Regular"
)</f>
        <v>Regular</v>
      </c>
      <c r="N1393" s="32" cm="1">
        <f t="array" ref="N1393">_xlfn.IFS(
   FACT_ORDERS[[#This Row],[TypeOfClient]]="VIP", 0.2,
   FACT_ORDERS[[#This Row],[TypeOfClient]]="Premium", 0.1,
   TRUE, 0
)</f>
        <v>0</v>
      </c>
      <c r="O1393" s="31" cm="1">
        <f t="array" ref="O1393">_xlfn.IFS(
   FACT_ORDERS[[#This Row],[TotalAmount]]&gt;1500, 0.15,
   FACT_ORDERS[[#This Row],[TotalAmount]]&gt;1000, 0.1,
   FACT_ORDERS[[#This Row],[TotalAmount]]&gt;500, 0.05,
   TRUE, 0
)</f>
        <v>0</v>
      </c>
      <c r="P1393" s="28">
        <f xml:space="preserve"> FACT_ORDERS[[#This Row],[TotalAmount]] * (1 - (FACT_ORDERS[[#This Row],[ClientDiscount]] + FACT_ORDERS[[#This Row],[OrderDiscount]]) )</f>
        <v>210</v>
      </c>
      <c r="Q1393" s="28">
        <f>FACT_ORDERS[[#This Row],[TotalAmountWithDiscount]]+FACT_ORDERS[[#This Row],[DeliveryCost]]</f>
        <v>210</v>
      </c>
      <c r="R1393" s="35">
        <v>45304</v>
      </c>
      <c r="S1393" s="35" t="str">
        <f>IF(NETWORKDAYS(FACT_ORDERS[[#This Row],[Order-Date]], FACT_ORDERS[[#This Row],[ArrivalDate ]]) &gt; 10, "Late", "On Time")</f>
        <v>On Time</v>
      </c>
    </row>
    <row r="1394" spans="1:19" x14ac:dyDescent="0.3">
      <c r="A1394" s="12">
        <v>6392</v>
      </c>
      <c r="B1394" s="12">
        <v>245</v>
      </c>
      <c r="C1394" s="12">
        <v>10412</v>
      </c>
      <c r="D1394" s="12">
        <v>1393</v>
      </c>
      <c r="E1394" s="12" t="s">
        <v>244</v>
      </c>
      <c r="F1394" s="13">
        <v>45297</v>
      </c>
      <c r="G1394" s="26" t="s">
        <v>3690</v>
      </c>
      <c r="H1394" s="12">
        <v>29</v>
      </c>
      <c r="I1394" s="28">
        <f>VLOOKUP(B:B,DIM_PRODUCTS!A:F,5,FALSE)</f>
        <v>28</v>
      </c>
      <c r="J1394" s="28">
        <f>FACT_ORDERS[[#This Row],[ProductPrice]]*FACT_ORDERS[[#This Row],[Quantity]]</f>
        <v>812</v>
      </c>
      <c r="K1394" s="12" t="str">
        <f>VLOOKUP(C:C,DIM_CUSTOMERS!A:G,7,FALSE)</f>
        <v>USA</v>
      </c>
      <c r="L1394" s="30" cm="1">
        <f t="array" ref="L1394">_xlfn.IFS(
    AND(FACT_ORDERS[[#This Row],[DeliveryMehtod]]="shippment",FACT_ORDERS[[#This Row],[TotalAmount]]&gt;=200), 0,
    AND(FACT_ORDERS[[#This Row],[DeliveryMehtod]]="pickup"), 15,
    AND(FACT_ORDERS[[#This Row],[DeliveryMehtod]]="shippment",FACT_ORDERS[[#This Row],[TotalAmount]]&lt;200), 35
)</f>
        <v>0</v>
      </c>
      <c r="M1394" s="12" t="str" cm="1">
        <f t="array" ref="M1394">_xlfn.IFS(
    SUMIFS(FACT_ORDERS[TotalAmount], FACT_ORDERS[WD_CUSTOMERS],FACT_ORDERS[[#This Row],[WD_CUSTOMERS]])&gt;=15000, "VIP",
    SUMIFS(FACT_ORDERS[TotalAmount], FACT_ORDERS[WD_CUSTOMERS],FACT_ORDERS[[#This Row],[WD_CUSTOMERS]])&gt;=8000, "Premium",
    TRUE, "Regular"
)</f>
        <v>Regular</v>
      </c>
      <c r="N1394" s="32" cm="1">
        <f t="array" ref="N1394">_xlfn.IFS(
   FACT_ORDERS[[#This Row],[TypeOfClient]]="VIP", 0.2,
   FACT_ORDERS[[#This Row],[TypeOfClient]]="Premium", 0.1,
   TRUE, 0
)</f>
        <v>0</v>
      </c>
      <c r="O1394" s="31" cm="1">
        <f t="array" ref="O1394">_xlfn.IFS(
   FACT_ORDERS[[#This Row],[TotalAmount]]&gt;1500, 0.15,
   FACT_ORDERS[[#This Row],[TotalAmount]]&gt;1000, 0.1,
   FACT_ORDERS[[#This Row],[TotalAmount]]&gt;500, 0.05,
   TRUE, 0
)</f>
        <v>0.05</v>
      </c>
      <c r="P1394" s="28">
        <f xml:space="preserve"> FACT_ORDERS[[#This Row],[TotalAmount]] * (1 - (FACT_ORDERS[[#This Row],[ClientDiscount]] + FACT_ORDERS[[#This Row],[OrderDiscount]]) )</f>
        <v>771.4</v>
      </c>
      <c r="Q1394" s="28">
        <f>FACT_ORDERS[[#This Row],[TotalAmountWithDiscount]]+FACT_ORDERS[[#This Row],[DeliveryCost]]</f>
        <v>771.4</v>
      </c>
      <c r="R1394" s="35">
        <v>45305</v>
      </c>
      <c r="S1394" s="35" t="str">
        <f>IF(NETWORKDAYS(FACT_ORDERS[[#This Row],[Order-Date]], FACT_ORDERS[[#This Row],[ArrivalDate ]]) &gt; 10, "Late", "On Time")</f>
        <v>On Time</v>
      </c>
    </row>
    <row r="1395" spans="1:19" x14ac:dyDescent="0.3">
      <c r="A1395" s="12">
        <v>6393</v>
      </c>
      <c r="B1395" s="12">
        <v>283</v>
      </c>
      <c r="C1395" s="12">
        <v>10234</v>
      </c>
      <c r="D1395" s="12">
        <v>1394</v>
      </c>
      <c r="E1395" s="12" t="s">
        <v>243</v>
      </c>
      <c r="F1395" s="13">
        <v>45156</v>
      </c>
      <c r="G1395" s="26" t="s">
        <v>12003</v>
      </c>
      <c r="H1395" s="12">
        <v>36</v>
      </c>
      <c r="I1395" s="28">
        <f>VLOOKUP(B:B,DIM_PRODUCTS!A:F,5,FALSE)</f>
        <v>11</v>
      </c>
      <c r="J1395" s="28">
        <f>FACT_ORDERS[[#This Row],[ProductPrice]]*FACT_ORDERS[[#This Row],[Quantity]]</f>
        <v>396</v>
      </c>
      <c r="K1395" s="12" t="str">
        <f>VLOOKUP(C:C,DIM_CUSTOMERS!A:G,7,FALSE)</f>
        <v>USA</v>
      </c>
      <c r="L1395" s="30" cm="1">
        <f t="array" ref="L1395">_xlfn.IFS(
    AND(FACT_ORDERS[[#This Row],[DeliveryMehtod]]="shippment",FACT_ORDERS[[#This Row],[TotalAmount]]&gt;=200), 0,
    AND(FACT_ORDERS[[#This Row],[DeliveryMehtod]]="pickup"), 15,
    AND(FACT_ORDERS[[#This Row],[DeliveryMehtod]]="shippment",FACT_ORDERS[[#This Row],[TotalAmount]]&lt;200), 35
)</f>
        <v>15</v>
      </c>
      <c r="M1395" s="12" t="str" cm="1">
        <f t="array" ref="M1395">_xlfn.IFS(
    SUMIFS(FACT_ORDERS[TotalAmount], FACT_ORDERS[WD_CUSTOMERS],FACT_ORDERS[[#This Row],[WD_CUSTOMERS]])&gt;=15000, "VIP",
    SUMIFS(FACT_ORDERS[TotalAmount], FACT_ORDERS[WD_CUSTOMERS],FACT_ORDERS[[#This Row],[WD_CUSTOMERS]])&gt;=8000, "Premium",
    TRUE, "Regular"
)</f>
        <v>Regular</v>
      </c>
      <c r="N1395" s="32" cm="1">
        <f t="array" ref="N1395">_xlfn.IFS(
   FACT_ORDERS[[#This Row],[TypeOfClient]]="VIP", 0.2,
   FACT_ORDERS[[#This Row],[TypeOfClient]]="Premium", 0.1,
   TRUE, 0
)</f>
        <v>0</v>
      </c>
      <c r="O1395" s="31" cm="1">
        <f t="array" ref="O1395">_xlfn.IFS(
   FACT_ORDERS[[#This Row],[TotalAmount]]&gt;1500, 0.15,
   FACT_ORDERS[[#This Row],[TotalAmount]]&gt;1000, 0.1,
   FACT_ORDERS[[#This Row],[TotalAmount]]&gt;500, 0.05,
   TRUE, 0
)</f>
        <v>0</v>
      </c>
      <c r="P1395" s="28">
        <f xml:space="preserve"> FACT_ORDERS[[#This Row],[TotalAmount]] * (1 - (FACT_ORDERS[[#This Row],[ClientDiscount]] + FACT_ORDERS[[#This Row],[OrderDiscount]]) )</f>
        <v>396</v>
      </c>
      <c r="Q1395" s="28">
        <f>FACT_ORDERS[[#This Row],[TotalAmountWithDiscount]]+FACT_ORDERS[[#This Row],[DeliveryCost]]</f>
        <v>411</v>
      </c>
      <c r="R1395" s="35">
        <v>45167</v>
      </c>
      <c r="S1395" s="35" t="str">
        <f>IF(NETWORKDAYS(FACT_ORDERS[[#This Row],[Order-Date]], FACT_ORDERS[[#This Row],[ArrivalDate ]]) &gt; 10, "Late", "On Time")</f>
        <v>On Time</v>
      </c>
    </row>
    <row r="1396" spans="1:19" x14ac:dyDescent="0.3">
      <c r="A1396" s="12">
        <v>6394</v>
      </c>
      <c r="B1396" s="12">
        <v>217</v>
      </c>
      <c r="C1396" s="12">
        <v>10234</v>
      </c>
      <c r="D1396" s="12">
        <v>1395</v>
      </c>
      <c r="E1396" s="12" t="s">
        <v>243</v>
      </c>
      <c r="F1396" s="13">
        <v>45156</v>
      </c>
      <c r="G1396" s="26" t="s">
        <v>12004</v>
      </c>
      <c r="H1396" s="12">
        <v>86</v>
      </c>
      <c r="I1396" s="28">
        <f>VLOOKUP(B:B,DIM_PRODUCTS!A:F,5,FALSE)</f>
        <v>20</v>
      </c>
      <c r="J1396" s="28">
        <f>FACT_ORDERS[[#This Row],[ProductPrice]]*FACT_ORDERS[[#This Row],[Quantity]]</f>
        <v>1720</v>
      </c>
      <c r="K1396" s="12" t="str">
        <f>VLOOKUP(C:C,DIM_CUSTOMERS!A:G,7,FALSE)</f>
        <v>USA</v>
      </c>
      <c r="L1396" s="30" cm="1">
        <f t="array" ref="L1396">_xlfn.IFS(
    AND(FACT_ORDERS[[#This Row],[DeliveryMehtod]]="shippment",FACT_ORDERS[[#This Row],[TotalAmount]]&gt;=200), 0,
    AND(FACT_ORDERS[[#This Row],[DeliveryMehtod]]="pickup"), 15,
    AND(FACT_ORDERS[[#This Row],[DeliveryMehtod]]="shippment",FACT_ORDERS[[#This Row],[TotalAmount]]&lt;200), 35
)</f>
        <v>15</v>
      </c>
      <c r="M1396" s="12" t="str" cm="1">
        <f t="array" ref="M1396">_xlfn.IFS(
    SUMIFS(FACT_ORDERS[TotalAmount], FACT_ORDERS[WD_CUSTOMERS],FACT_ORDERS[[#This Row],[WD_CUSTOMERS]])&gt;=15000, "VIP",
    SUMIFS(FACT_ORDERS[TotalAmount], FACT_ORDERS[WD_CUSTOMERS],FACT_ORDERS[[#This Row],[WD_CUSTOMERS]])&gt;=8000, "Premium",
    TRUE, "Regular"
)</f>
        <v>Regular</v>
      </c>
      <c r="N1396" s="32" cm="1">
        <f t="array" ref="N1396">_xlfn.IFS(
   FACT_ORDERS[[#This Row],[TypeOfClient]]="VIP", 0.2,
   FACT_ORDERS[[#This Row],[TypeOfClient]]="Premium", 0.1,
   TRUE, 0
)</f>
        <v>0</v>
      </c>
      <c r="O1396" s="31" cm="1">
        <f t="array" ref="O1396">_xlfn.IFS(
   FACT_ORDERS[[#This Row],[TotalAmount]]&gt;1500, 0.15,
   FACT_ORDERS[[#This Row],[TotalAmount]]&gt;1000, 0.1,
   FACT_ORDERS[[#This Row],[TotalAmount]]&gt;500, 0.05,
   TRUE, 0
)</f>
        <v>0.15</v>
      </c>
      <c r="P1396" s="28">
        <f xml:space="preserve"> FACT_ORDERS[[#This Row],[TotalAmount]] * (1 - (FACT_ORDERS[[#This Row],[ClientDiscount]] + FACT_ORDERS[[#This Row],[OrderDiscount]]) )</f>
        <v>1462</v>
      </c>
      <c r="Q1396" s="28">
        <f>FACT_ORDERS[[#This Row],[TotalAmountWithDiscount]]+FACT_ORDERS[[#This Row],[DeliveryCost]]</f>
        <v>1477</v>
      </c>
      <c r="R1396" s="35">
        <v>45163</v>
      </c>
      <c r="S1396" s="35" t="str">
        <f>IF(NETWORKDAYS(FACT_ORDERS[[#This Row],[Order-Date]], FACT_ORDERS[[#This Row],[ArrivalDate ]]) &gt; 10, "Late", "On Time")</f>
        <v>On Time</v>
      </c>
    </row>
    <row r="1397" spans="1:19" x14ac:dyDescent="0.3">
      <c r="A1397" s="12">
        <v>6395</v>
      </c>
      <c r="B1397" s="12">
        <v>283</v>
      </c>
      <c r="C1397" s="12">
        <v>10234</v>
      </c>
      <c r="D1397" s="12">
        <v>1396</v>
      </c>
      <c r="E1397" s="12" t="s">
        <v>244</v>
      </c>
      <c r="F1397" s="13">
        <v>45378</v>
      </c>
      <c r="G1397" s="26" t="s">
        <v>12005</v>
      </c>
      <c r="H1397" s="12">
        <v>56</v>
      </c>
      <c r="I1397" s="28">
        <f>VLOOKUP(B:B,DIM_PRODUCTS!A:F,5,FALSE)</f>
        <v>11</v>
      </c>
      <c r="J1397" s="28">
        <f>FACT_ORDERS[[#This Row],[ProductPrice]]*FACT_ORDERS[[#This Row],[Quantity]]</f>
        <v>616</v>
      </c>
      <c r="K1397" s="12" t="str">
        <f>VLOOKUP(C:C,DIM_CUSTOMERS!A:G,7,FALSE)</f>
        <v>USA</v>
      </c>
      <c r="L1397" s="30" cm="1">
        <f t="array" ref="L1397">_xlfn.IFS(
    AND(FACT_ORDERS[[#This Row],[DeliveryMehtod]]="shippment",FACT_ORDERS[[#This Row],[TotalAmount]]&gt;=200), 0,
    AND(FACT_ORDERS[[#This Row],[DeliveryMehtod]]="pickup"), 15,
    AND(FACT_ORDERS[[#This Row],[DeliveryMehtod]]="shippment",FACT_ORDERS[[#This Row],[TotalAmount]]&lt;200), 35
)</f>
        <v>0</v>
      </c>
      <c r="M1397" s="12" t="str" cm="1">
        <f t="array" ref="M1397">_xlfn.IFS(
    SUMIFS(FACT_ORDERS[TotalAmount], FACT_ORDERS[WD_CUSTOMERS],FACT_ORDERS[[#This Row],[WD_CUSTOMERS]])&gt;=15000, "VIP",
    SUMIFS(FACT_ORDERS[TotalAmount], FACT_ORDERS[WD_CUSTOMERS],FACT_ORDERS[[#This Row],[WD_CUSTOMERS]])&gt;=8000, "Premium",
    TRUE, "Regular"
)</f>
        <v>Regular</v>
      </c>
      <c r="N1397" s="32" cm="1">
        <f t="array" ref="N1397">_xlfn.IFS(
   FACT_ORDERS[[#This Row],[TypeOfClient]]="VIP", 0.2,
   FACT_ORDERS[[#This Row],[TypeOfClient]]="Premium", 0.1,
   TRUE, 0
)</f>
        <v>0</v>
      </c>
      <c r="O1397" s="31" cm="1">
        <f t="array" ref="O1397">_xlfn.IFS(
   FACT_ORDERS[[#This Row],[TotalAmount]]&gt;1500, 0.15,
   FACT_ORDERS[[#This Row],[TotalAmount]]&gt;1000, 0.1,
   FACT_ORDERS[[#This Row],[TotalAmount]]&gt;500, 0.05,
   TRUE, 0
)</f>
        <v>0.05</v>
      </c>
      <c r="P1397" s="28">
        <f xml:space="preserve"> FACT_ORDERS[[#This Row],[TotalAmount]] * (1 - (FACT_ORDERS[[#This Row],[ClientDiscount]] + FACT_ORDERS[[#This Row],[OrderDiscount]]) )</f>
        <v>585.19999999999993</v>
      </c>
      <c r="Q1397" s="28">
        <f>FACT_ORDERS[[#This Row],[TotalAmountWithDiscount]]+FACT_ORDERS[[#This Row],[DeliveryCost]]</f>
        <v>585.19999999999993</v>
      </c>
      <c r="R1397" s="35">
        <v>45385</v>
      </c>
      <c r="S1397" s="35" t="str">
        <f>IF(NETWORKDAYS(FACT_ORDERS[[#This Row],[Order-Date]], FACT_ORDERS[[#This Row],[ArrivalDate ]]) &gt; 10, "Late", "On Time")</f>
        <v>On Time</v>
      </c>
    </row>
    <row r="1398" spans="1:19" x14ac:dyDescent="0.3">
      <c r="A1398" s="12">
        <v>6396</v>
      </c>
      <c r="B1398" s="12">
        <v>219</v>
      </c>
      <c r="C1398" s="12">
        <v>10252</v>
      </c>
      <c r="D1398" s="12">
        <v>1397</v>
      </c>
      <c r="E1398" s="12" t="s">
        <v>244</v>
      </c>
      <c r="F1398" s="13">
        <v>45197</v>
      </c>
      <c r="G1398" s="26" t="s">
        <v>3638</v>
      </c>
      <c r="H1398" s="12">
        <v>31</v>
      </c>
      <c r="I1398" s="28">
        <f>VLOOKUP(B:B,DIM_PRODUCTS!A:F,5,FALSE)</f>
        <v>50</v>
      </c>
      <c r="J1398" s="28">
        <f>FACT_ORDERS[[#This Row],[ProductPrice]]*FACT_ORDERS[[#This Row],[Quantity]]</f>
        <v>1550</v>
      </c>
      <c r="K1398" s="12" t="str">
        <f>VLOOKUP(C:C,DIM_CUSTOMERS!A:G,7,FALSE)</f>
        <v>Canada</v>
      </c>
      <c r="L1398" s="30" cm="1">
        <f t="array" ref="L1398">_xlfn.IFS(
    AND(FACT_ORDERS[[#This Row],[DeliveryMehtod]]="shippment",FACT_ORDERS[[#This Row],[TotalAmount]]&gt;=200), 0,
    AND(FACT_ORDERS[[#This Row],[DeliveryMehtod]]="pickup"), 15,
    AND(FACT_ORDERS[[#This Row],[DeliveryMehtod]]="shippment",FACT_ORDERS[[#This Row],[TotalAmount]]&lt;200), 35
)</f>
        <v>0</v>
      </c>
      <c r="M1398" s="12" t="str" cm="1">
        <f t="array" ref="M1398">_xlfn.IFS(
    SUMIFS(FACT_ORDERS[TotalAmount], FACT_ORDERS[WD_CUSTOMERS],FACT_ORDERS[[#This Row],[WD_CUSTOMERS]])&gt;=15000, "VIP",
    SUMIFS(FACT_ORDERS[TotalAmount], FACT_ORDERS[WD_CUSTOMERS],FACT_ORDERS[[#This Row],[WD_CUSTOMERS]])&gt;=8000, "Premium",
    TRUE, "Regular"
)</f>
        <v>Premium</v>
      </c>
      <c r="N1398" s="32" cm="1">
        <f t="array" ref="N1398">_xlfn.IFS(
   FACT_ORDERS[[#This Row],[TypeOfClient]]="VIP", 0.2,
   FACT_ORDERS[[#This Row],[TypeOfClient]]="Premium", 0.1,
   TRUE, 0
)</f>
        <v>0.1</v>
      </c>
      <c r="O1398" s="31" cm="1">
        <f t="array" ref="O1398">_xlfn.IFS(
   FACT_ORDERS[[#This Row],[TotalAmount]]&gt;1500, 0.15,
   FACT_ORDERS[[#This Row],[TotalAmount]]&gt;1000, 0.1,
   FACT_ORDERS[[#This Row],[TotalAmount]]&gt;500, 0.05,
   TRUE, 0
)</f>
        <v>0.15</v>
      </c>
      <c r="P1398" s="28">
        <f xml:space="preserve"> FACT_ORDERS[[#This Row],[TotalAmount]] * (1 - (FACT_ORDERS[[#This Row],[ClientDiscount]] + FACT_ORDERS[[#This Row],[OrderDiscount]]) )</f>
        <v>1162.5</v>
      </c>
      <c r="Q1398" s="28">
        <f>FACT_ORDERS[[#This Row],[TotalAmountWithDiscount]]+FACT_ORDERS[[#This Row],[DeliveryCost]]</f>
        <v>1162.5</v>
      </c>
      <c r="R1398" s="35">
        <v>45204</v>
      </c>
      <c r="S1398" s="35" t="str">
        <f>IF(NETWORKDAYS(FACT_ORDERS[[#This Row],[Order-Date]], FACT_ORDERS[[#This Row],[ArrivalDate ]]) &gt; 10, "Late", "On Time")</f>
        <v>On Time</v>
      </c>
    </row>
    <row r="1399" spans="1:19" x14ac:dyDescent="0.3">
      <c r="A1399" s="12">
        <v>6397</v>
      </c>
      <c r="B1399" s="12">
        <v>219</v>
      </c>
      <c r="C1399" s="12">
        <v>10252</v>
      </c>
      <c r="D1399" s="12">
        <v>1398</v>
      </c>
      <c r="E1399" s="12" t="s">
        <v>244</v>
      </c>
      <c r="F1399" s="13">
        <v>45455</v>
      </c>
      <c r="G1399" s="26" t="s">
        <v>12006</v>
      </c>
      <c r="H1399" s="12">
        <v>52</v>
      </c>
      <c r="I1399" s="28">
        <f>VLOOKUP(B:B,DIM_PRODUCTS!A:F,5,FALSE)</f>
        <v>50</v>
      </c>
      <c r="J1399" s="28">
        <f>FACT_ORDERS[[#This Row],[ProductPrice]]*FACT_ORDERS[[#This Row],[Quantity]]</f>
        <v>2600</v>
      </c>
      <c r="K1399" s="12" t="str">
        <f>VLOOKUP(C:C,DIM_CUSTOMERS!A:G,7,FALSE)</f>
        <v>Canada</v>
      </c>
      <c r="L1399" s="30" cm="1">
        <f t="array" ref="L1399">_xlfn.IFS(
    AND(FACT_ORDERS[[#This Row],[DeliveryMehtod]]="shippment",FACT_ORDERS[[#This Row],[TotalAmount]]&gt;=200), 0,
    AND(FACT_ORDERS[[#This Row],[DeliveryMehtod]]="pickup"), 15,
    AND(FACT_ORDERS[[#This Row],[DeliveryMehtod]]="shippment",FACT_ORDERS[[#This Row],[TotalAmount]]&lt;200), 35
)</f>
        <v>0</v>
      </c>
      <c r="M1399" s="12" t="str" cm="1">
        <f t="array" ref="M1399">_xlfn.IFS(
    SUMIFS(FACT_ORDERS[TotalAmount], FACT_ORDERS[WD_CUSTOMERS],FACT_ORDERS[[#This Row],[WD_CUSTOMERS]])&gt;=15000, "VIP",
    SUMIFS(FACT_ORDERS[TotalAmount], FACT_ORDERS[WD_CUSTOMERS],FACT_ORDERS[[#This Row],[WD_CUSTOMERS]])&gt;=8000, "Premium",
    TRUE, "Regular"
)</f>
        <v>Premium</v>
      </c>
      <c r="N1399" s="32" cm="1">
        <f t="array" ref="N1399">_xlfn.IFS(
   FACT_ORDERS[[#This Row],[TypeOfClient]]="VIP", 0.2,
   FACT_ORDERS[[#This Row],[TypeOfClient]]="Premium", 0.1,
   TRUE, 0
)</f>
        <v>0.1</v>
      </c>
      <c r="O1399" s="31" cm="1">
        <f t="array" ref="O1399">_xlfn.IFS(
   FACT_ORDERS[[#This Row],[TotalAmount]]&gt;1500, 0.15,
   FACT_ORDERS[[#This Row],[TotalAmount]]&gt;1000, 0.1,
   FACT_ORDERS[[#This Row],[TotalAmount]]&gt;500, 0.05,
   TRUE, 0
)</f>
        <v>0.15</v>
      </c>
      <c r="P1399" s="28">
        <f xml:space="preserve"> FACT_ORDERS[[#This Row],[TotalAmount]] * (1 - (FACT_ORDERS[[#This Row],[ClientDiscount]] + FACT_ORDERS[[#This Row],[OrderDiscount]]) )</f>
        <v>1950</v>
      </c>
      <c r="Q1399" s="28">
        <f>FACT_ORDERS[[#This Row],[TotalAmountWithDiscount]]+FACT_ORDERS[[#This Row],[DeliveryCost]]</f>
        <v>1950</v>
      </c>
      <c r="R1399" s="35">
        <v>45463</v>
      </c>
      <c r="S1399" s="35" t="str">
        <f>IF(NETWORKDAYS(FACT_ORDERS[[#This Row],[Order-Date]], FACT_ORDERS[[#This Row],[ArrivalDate ]]) &gt; 10, "Late", "On Time")</f>
        <v>On Time</v>
      </c>
    </row>
    <row r="1400" spans="1:19" x14ac:dyDescent="0.3">
      <c r="A1400" s="12">
        <v>6398</v>
      </c>
      <c r="B1400" s="12">
        <v>219</v>
      </c>
      <c r="C1400" s="12">
        <v>10252</v>
      </c>
      <c r="D1400" s="12">
        <v>1399</v>
      </c>
      <c r="E1400" s="12" t="s">
        <v>244</v>
      </c>
      <c r="F1400" s="13">
        <v>45456</v>
      </c>
      <c r="G1400" s="26" t="s">
        <v>12007</v>
      </c>
      <c r="H1400" s="12">
        <v>57</v>
      </c>
      <c r="I1400" s="28">
        <f>VLOOKUP(B:B,DIM_PRODUCTS!A:F,5,FALSE)</f>
        <v>50</v>
      </c>
      <c r="J1400" s="28">
        <f>FACT_ORDERS[[#This Row],[ProductPrice]]*FACT_ORDERS[[#This Row],[Quantity]]</f>
        <v>2850</v>
      </c>
      <c r="K1400" s="12" t="str">
        <f>VLOOKUP(C:C,DIM_CUSTOMERS!A:G,7,FALSE)</f>
        <v>Canada</v>
      </c>
      <c r="L1400" s="30" cm="1">
        <f t="array" ref="L1400">_xlfn.IFS(
    AND(FACT_ORDERS[[#This Row],[DeliveryMehtod]]="shippment",FACT_ORDERS[[#This Row],[TotalAmount]]&gt;=200), 0,
    AND(FACT_ORDERS[[#This Row],[DeliveryMehtod]]="pickup"), 15,
    AND(FACT_ORDERS[[#This Row],[DeliveryMehtod]]="shippment",FACT_ORDERS[[#This Row],[TotalAmount]]&lt;200), 35
)</f>
        <v>0</v>
      </c>
      <c r="M1400" s="12" t="str" cm="1">
        <f t="array" ref="M1400">_xlfn.IFS(
    SUMIFS(FACT_ORDERS[TotalAmount], FACT_ORDERS[WD_CUSTOMERS],FACT_ORDERS[[#This Row],[WD_CUSTOMERS]])&gt;=15000, "VIP",
    SUMIFS(FACT_ORDERS[TotalAmount], FACT_ORDERS[WD_CUSTOMERS],FACT_ORDERS[[#This Row],[WD_CUSTOMERS]])&gt;=8000, "Premium",
    TRUE, "Regular"
)</f>
        <v>Premium</v>
      </c>
      <c r="N1400" s="32" cm="1">
        <f t="array" ref="N1400">_xlfn.IFS(
   FACT_ORDERS[[#This Row],[TypeOfClient]]="VIP", 0.2,
   FACT_ORDERS[[#This Row],[TypeOfClient]]="Premium", 0.1,
   TRUE, 0
)</f>
        <v>0.1</v>
      </c>
      <c r="O1400" s="31" cm="1">
        <f t="array" ref="O1400">_xlfn.IFS(
   FACT_ORDERS[[#This Row],[TotalAmount]]&gt;1500, 0.15,
   FACT_ORDERS[[#This Row],[TotalAmount]]&gt;1000, 0.1,
   FACT_ORDERS[[#This Row],[TotalAmount]]&gt;500, 0.05,
   TRUE, 0
)</f>
        <v>0.15</v>
      </c>
      <c r="P1400" s="28">
        <f xml:space="preserve"> FACT_ORDERS[[#This Row],[TotalAmount]] * (1 - (FACT_ORDERS[[#This Row],[ClientDiscount]] + FACT_ORDERS[[#This Row],[OrderDiscount]]) )</f>
        <v>2137.5</v>
      </c>
      <c r="Q1400" s="28">
        <f>FACT_ORDERS[[#This Row],[TotalAmountWithDiscount]]+FACT_ORDERS[[#This Row],[DeliveryCost]]</f>
        <v>2137.5</v>
      </c>
      <c r="R1400" s="35">
        <v>45467</v>
      </c>
      <c r="S1400" s="35" t="str">
        <f>IF(NETWORKDAYS(FACT_ORDERS[[#This Row],[Order-Date]], FACT_ORDERS[[#This Row],[ArrivalDate ]]) &gt; 10, "Late", "On Time")</f>
        <v>On Time</v>
      </c>
    </row>
    <row r="1401" spans="1:19" x14ac:dyDescent="0.3">
      <c r="A1401" s="12">
        <v>6399</v>
      </c>
      <c r="B1401" s="12">
        <v>209</v>
      </c>
      <c r="C1401" s="12">
        <v>10705</v>
      </c>
      <c r="D1401" s="12">
        <v>1400</v>
      </c>
      <c r="E1401" s="12" t="s">
        <v>244</v>
      </c>
      <c r="F1401" s="13">
        <v>44580</v>
      </c>
      <c r="G1401" s="26" t="s">
        <v>3651</v>
      </c>
      <c r="H1401" s="12">
        <v>27</v>
      </c>
      <c r="I1401" s="28">
        <f>VLOOKUP(B:B,DIM_PRODUCTS!A:F,5,FALSE)</f>
        <v>8</v>
      </c>
      <c r="J1401" s="28">
        <f>FACT_ORDERS[[#This Row],[ProductPrice]]*FACT_ORDERS[[#This Row],[Quantity]]</f>
        <v>216</v>
      </c>
      <c r="K1401" s="12" t="str">
        <f>VLOOKUP(C:C,DIM_CUSTOMERS!A:G,7,FALSE)</f>
        <v>Italy</v>
      </c>
      <c r="L1401" s="30" cm="1">
        <f t="array" ref="L1401">_xlfn.IFS(
    AND(FACT_ORDERS[[#This Row],[DeliveryMehtod]]="shippment",FACT_ORDERS[[#This Row],[TotalAmount]]&gt;=200), 0,
    AND(FACT_ORDERS[[#This Row],[DeliveryMehtod]]="pickup"), 15,
    AND(FACT_ORDERS[[#This Row],[DeliveryMehtod]]="shippment",FACT_ORDERS[[#This Row],[TotalAmount]]&lt;200), 35
)</f>
        <v>0</v>
      </c>
      <c r="M1401" s="12" t="str" cm="1">
        <f t="array" ref="M1401">_xlfn.IFS(
    SUMIFS(FACT_ORDERS[TotalAmount], FACT_ORDERS[WD_CUSTOMERS],FACT_ORDERS[[#This Row],[WD_CUSTOMERS]])&gt;=15000, "VIP",
    SUMIFS(FACT_ORDERS[TotalAmount], FACT_ORDERS[WD_CUSTOMERS],FACT_ORDERS[[#This Row],[WD_CUSTOMERS]])&gt;=8000, "Premium",
    TRUE, "Regular"
)</f>
        <v>Regular</v>
      </c>
      <c r="N1401" s="32" cm="1">
        <f t="array" ref="N1401">_xlfn.IFS(
   FACT_ORDERS[[#This Row],[TypeOfClient]]="VIP", 0.2,
   FACT_ORDERS[[#This Row],[TypeOfClient]]="Premium", 0.1,
   TRUE, 0
)</f>
        <v>0</v>
      </c>
      <c r="O1401" s="31" cm="1">
        <f t="array" ref="O1401">_xlfn.IFS(
   FACT_ORDERS[[#This Row],[TotalAmount]]&gt;1500, 0.15,
   FACT_ORDERS[[#This Row],[TotalAmount]]&gt;1000, 0.1,
   FACT_ORDERS[[#This Row],[TotalAmount]]&gt;500, 0.05,
   TRUE, 0
)</f>
        <v>0</v>
      </c>
      <c r="P1401" s="28">
        <f xml:space="preserve"> FACT_ORDERS[[#This Row],[TotalAmount]] * (1 - (FACT_ORDERS[[#This Row],[ClientDiscount]] + FACT_ORDERS[[#This Row],[OrderDiscount]]) )</f>
        <v>216</v>
      </c>
      <c r="Q1401" s="28">
        <f>FACT_ORDERS[[#This Row],[TotalAmountWithDiscount]]+FACT_ORDERS[[#This Row],[DeliveryCost]]</f>
        <v>216</v>
      </c>
      <c r="R1401" s="35">
        <v>44589</v>
      </c>
      <c r="S1401" s="35" t="str">
        <f>IF(NETWORKDAYS(FACT_ORDERS[[#This Row],[Order-Date]], FACT_ORDERS[[#This Row],[ArrivalDate ]]) &gt; 10, "Late", "On Time")</f>
        <v>On Time</v>
      </c>
    </row>
    <row r="1402" spans="1:19" x14ac:dyDescent="0.3">
      <c r="A1402" s="12">
        <v>6400</v>
      </c>
      <c r="B1402" s="12">
        <v>260</v>
      </c>
      <c r="C1402" s="12">
        <v>10705</v>
      </c>
      <c r="D1402" s="12">
        <v>1401</v>
      </c>
      <c r="E1402" s="12" t="s">
        <v>244</v>
      </c>
      <c r="F1402" s="13">
        <v>44580</v>
      </c>
      <c r="G1402" s="26" t="s">
        <v>12008</v>
      </c>
      <c r="H1402" s="12">
        <v>38</v>
      </c>
      <c r="I1402" s="28">
        <f>VLOOKUP(B:B,DIM_PRODUCTS!A:F,5,FALSE)</f>
        <v>15</v>
      </c>
      <c r="J1402" s="28">
        <f>FACT_ORDERS[[#This Row],[ProductPrice]]*FACT_ORDERS[[#This Row],[Quantity]]</f>
        <v>570</v>
      </c>
      <c r="K1402" s="12" t="str">
        <f>VLOOKUP(C:C,DIM_CUSTOMERS!A:G,7,FALSE)</f>
        <v>Italy</v>
      </c>
      <c r="L1402" s="30" cm="1">
        <f t="array" ref="L1402">_xlfn.IFS(
    AND(FACT_ORDERS[[#This Row],[DeliveryMehtod]]="shippment",FACT_ORDERS[[#This Row],[TotalAmount]]&gt;=200), 0,
    AND(FACT_ORDERS[[#This Row],[DeliveryMehtod]]="pickup"), 15,
    AND(FACT_ORDERS[[#This Row],[DeliveryMehtod]]="shippment",FACT_ORDERS[[#This Row],[TotalAmount]]&lt;200), 35
)</f>
        <v>0</v>
      </c>
      <c r="M1402" s="12" t="str" cm="1">
        <f t="array" ref="M1402">_xlfn.IFS(
    SUMIFS(FACT_ORDERS[TotalAmount], FACT_ORDERS[WD_CUSTOMERS],FACT_ORDERS[[#This Row],[WD_CUSTOMERS]])&gt;=15000, "VIP",
    SUMIFS(FACT_ORDERS[TotalAmount], FACT_ORDERS[WD_CUSTOMERS],FACT_ORDERS[[#This Row],[WD_CUSTOMERS]])&gt;=8000, "Premium",
    TRUE, "Regular"
)</f>
        <v>Regular</v>
      </c>
      <c r="N1402" s="32" cm="1">
        <f t="array" ref="N1402">_xlfn.IFS(
   FACT_ORDERS[[#This Row],[TypeOfClient]]="VIP", 0.2,
   FACT_ORDERS[[#This Row],[TypeOfClient]]="Premium", 0.1,
   TRUE, 0
)</f>
        <v>0</v>
      </c>
      <c r="O1402" s="31" cm="1">
        <f t="array" ref="O1402">_xlfn.IFS(
   FACT_ORDERS[[#This Row],[TotalAmount]]&gt;1500, 0.15,
   FACT_ORDERS[[#This Row],[TotalAmount]]&gt;1000, 0.1,
   FACT_ORDERS[[#This Row],[TotalAmount]]&gt;500, 0.05,
   TRUE, 0
)</f>
        <v>0.05</v>
      </c>
      <c r="P1402" s="28">
        <f xml:space="preserve"> FACT_ORDERS[[#This Row],[TotalAmount]] * (1 - (FACT_ORDERS[[#This Row],[ClientDiscount]] + FACT_ORDERS[[#This Row],[OrderDiscount]]) )</f>
        <v>541.5</v>
      </c>
      <c r="Q1402" s="28">
        <f>FACT_ORDERS[[#This Row],[TotalAmountWithDiscount]]+FACT_ORDERS[[#This Row],[DeliveryCost]]</f>
        <v>541.5</v>
      </c>
      <c r="R1402" s="35">
        <v>44596</v>
      </c>
      <c r="S1402" s="35" t="str">
        <f>IF(NETWORKDAYS(FACT_ORDERS[[#This Row],[Order-Date]], FACT_ORDERS[[#This Row],[ArrivalDate ]]) &gt; 10, "Late", "On Time")</f>
        <v>Late</v>
      </c>
    </row>
    <row r="1403" spans="1:19" x14ac:dyDescent="0.3">
      <c r="A1403" s="12">
        <v>6401</v>
      </c>
      <c r="B1403" s="12">
        <v>209</v>
      </c>
      <c r="C1403" s="12">
        <v>10705</v>
      </c>
      <c r="D1403" s="12">
        <v>1402</v>
      </c>
      <c r="E1403" s="12" t="s">
        <v>243</v>
      </c>
      <c r="F1403" s="13">
        <v>45066</v>
      </c>
      <c r="G1403" s="26" t="s">
        <v>12009</v>
      </c>
      <c r="H1403" s="12">
        <v>20</v>
      </c>
      <c r="I1403" s="28">
        <f>VLOOKUP(B:B,DIM_PRODUCTS!A:F,5,FALSE)</f>
        <v>8</v>
      </c>
      <c r="J1403" s="28">
        <f>FACT_ORDERS[[#This Row],[ProductPrice]]*FACT_ORDERS[[#This Row],[Quantity]]</f>
        <v>160</v>
      </c>
      <c r="K1403" s="12" t="str">
        <f>VLOOKUP(C:C,DIM_CUSTOMERS!A:G,7,FALSE)</f>
        <v>Italy</v>
      </c>
      <c r="L1403" s="30" cm="1">
        <f t="array" ref="L1403">_xlfn.IFS(
    AND(FACT_ORDERS[[#This Row],[DeliveryMehtod]]="shippment",FACT_ORDERS[[#This Row],[TotalAmount]]&gt;=200), 0,
    AND(FACT_ORDERS[[#This Row],[DeliveryMehtod]]="pickup"), 15,
    AND(FACT_ORDERS[[#This Row],[DeliveryMehtod]]="shippment",FACT_ORDERS[[#This Row],[TotalAmount]]&lt;200), 35
)</f>
        <v>15</v>
      </c>
      <c r="M1403" s="12" t="str" cm="1">
        <f t="array" ref="M1403">_xlfn.IFS(
    SUMIFS(FACT_ORDERS[TotalAmount], FACT_ORDERS[WD_CUSTOMERS],FACT_ORDERS[[#This Row],[WD_CUSTOMERS]])&gt;=15000, "VIP",
    SUMIFS(FACT_ORDERS[TotalAmount], FACT_ORDERS[WD_CUSTOMERS],FACT_ORDERS[[#This Row],[WD_CUSTOMERS]])&gt;=8000, "Premium",
    TRUE, "Regular"
)</f>
        <v>Regular</v>
      </c>
      <c r="N1403" s="32" cm="1">
        <f t="array" ref="N1403">_xlfn.IFS(
   FACT_ORDERS[[#This Row],[TypeOfClient]]="VIP", 0.2,
   FACT_ORDERS[[#This Row],[TypeOfClient]]="Premium", 0.1,
   TRUE, 0
)</f>
        <v>0</v>
      </c>
      <c r="O1403" s="31" cm="1">
        <f t="array" ref="O1403">_xlfn.IFS(
   FACT_ORDERS[[#This Row],[TotalAmount]]&gt;1500, 0.15,
   FACT_ORDERS[[#This Row],[TotalAmount]]&gt;1000, 0.1,
   FACT_ORDERS[[#This Row],[TotalAmount]]&gt;500, 0.05,
   TRUE, 0
)</f>
        <v>0</v>
      </c>
      <c r="P1403" s="28">
        <f xml:space="preserve"> FACT_ORDERS[[#This Row],[TotalAmount]] * (1 - (FACT_ORDERS[[#This Row],[ClientDiscount]] + FACT_ORDERS[[#This Row],[OrderDiscount]]) )</f>
        <v>160</v>
      </c>
      <c r="Q1403" s="28">
        <f>FACT_ORDERS[[#This Row],[TotalAmountWithDiscount]]+FACT_ORDERS[[#This Row],[DeliveryCost]]</f>
        <v>175</v>
      </c>
      <c r="R1403" s="35">
        <v>45077</v>
      </c>
      <c r="S1403" s="35" t="str">
        <f>IF(NETWORKDAYS(FACT_ORDERS[[#This Row],[Order-Date]], FACT_ORDERS[[#This Row],[ArrivalDate ]]) &gt; 10, "Late", "On Time")</f>
        <v>On Time</v>
      </c>
    </row>
    <row r="1404" spans="1:19" x14ac:dyDescent="0.3">
      <c r="A1404" s="12">
        <v>6402</v>
      </c>
      <c r="B1404" s="12">
        <v>260</v>
      </c>
      <c r="C1404" s="12">
        <v>10705</v>
      </c>
      <c r="D1404" s="12">
        <v>1403</v>
      </c>
      <c r="E1404" s="12" t="s">
        <v>244</v>
      </c>
      <c r="F1404" s="13">
        <v>45066</v>
      </c>
      <c r="G1404" s="26" t="s">
        <v>12010</v>
      </c>
      <c r="H1404" s="12">
        <v>37</v>
      </c>
      <c r="I1404" s="28">
        <f>VLOOKUP(B:B,DIM_PRODUCTS!A:F,5,FALSE)</f>
        <v>15</v>
      </c>
      <c r="J1404" s="28">
        <f>FACT_ORDERS[[#This Row],[ProductPrice]]*FACT_ORDERS[[#This Row],[Quantity]]</f>
        <v>555</v>
      </c>
      <c r="K1404" s="12" t="str">
        <f>VLOOKUP(C:C,DIM_CUSTOMERS!A:G,7,FALSE)</f>
        <v>Italy</v>
      </c>
      <c r="L1404" s="30" cm="1">
        <f t="array" ref="L1404">_xlfn.IFS(
    AND(FACT_ORDERS[[#This Row],[DeliveryMehtod]]="shippment",FACT_ORDERS[[#This Row],[TotalAmount]]&gt;=200), 0,
    AND(FACT_ORDERS[[#This Row],[DeliveryMehtod]]="pickup"), 15,
    AND(FACT_ORDERS[[#This Row],[DeliveryMehtod]]="shippment",FACT_ORDERS[[#This Row],[TotalAmount]]&lt;200), 35
)</f>
        <v>0</v>
      </c>
      <c r="M1404" s="12" t="str" cm="1">
        <f t="array" ref="M1404">_xlfn.IFS(
    SUMIFS(FACT_ORDERS[TotalAmount], FACT_ORDERS[WD_CUSTOMERS],FACT_ORDERS[[#This Row],[WD_CUSTOMERS]])&gt;=15000, "VIP",
    SUMIFS(FACT_ORDERS[TotalAmount], FACT_ORDERS[WD_CUSTOMERS],FACT_ORDERS[[#This Row],[WD_CUSTOMERS]])&gt;=8000, "Premium",
    TRUE, "Regular"
)</f>
        <v>Regular</v>
      </c>
      <c r="N1404" s="32" cm="1">
        <f t="array" ref="N1404">_xlfn.IFS(
   FACT_ORDERS[[#This Row],[TypeOfClient]]="VIP", 0.2,
   FACT_ORDERS[[#This Row],[TypeOfClient]]="Premium", 0.1,
   TRUE, 0
)</f>
        <v>0</v>
      </c>
      <c r="O1404" s="31" cm="1">
        <f t="array" ref="O1404">_xlfn.IFS(
   FACT_ORDERS[[#This Row],[TotalAmount]]&gt;1500, 0.15,
   FACT_ORDERS[[#This Row],[TotalAmount]]&gt;1000, 0.1,
   FACT_ORDERS[[#This Row],[TotalAmount]]&gt;500, 0.05,
   TRUE, 0
)</f>
        <v>0.05</v>
      </c>
      <c r="P1404" s="28">
        <f xml:space="preserve"> FACT_ORDERS[[#This Row],[TotalAmount]] * (1 - (FACT_ORDERS[[#This Row],[ClientDiscount]] + FACT_ORDERS[[#This Row],[OrderDiscount]]) )</f>
        <v>527.25</v>
      </c>
      <c r="Q1404" s="28">
        <f>FACT_ORDERS[[#This Row],[TotalAmountWithDiscount]]+FACT_ORDERS[[#This Row],[DeliveryCost]]</f>
        <v>527.25</v>
      </c>
      <c r="R1404" s="35">
        <v>45077</v>
      </c>
      <c r="S1404" s="35" t="str">
        <f>IF(NETWORKDAYS(FACT_ORDERS[[#This Row],[Order-Date]], FACT_ORDERS[[#This Row],[ArrivalDate ]]) &gt; 10, "Late", "On Time")</f>
        <v>On Time</v>
      </c>
    </row>
    <row r="1405" spans="1:19" x14ac:dyDescent="0.3">
      <c r="A1405" s="12">
        <v>6403</v>
      </c>
      <c r="B1405" s="12">
        <v>209</v>
      </c>
      <c r="C1405" s="12">
        <v>10705</v>
      </c>
      <c r="D1405" s="12">
        <v>1404</v>
      </c>
      <c r="E1405" s="12" t="s">
        <v>243</v>
      </c>
      <c r="F1405" s="13">
        <v>44541</v>
      </c>
      <c r="G1405" s="26" t="s">
        <v>12011</v>
      </c>
      <c r="H1405" s="12">
        <v>22</v>
      </c>
      <c r="I1405" s="28">
        <f>VLOOKUP(B:B,DIM_PRODUCTS!A:F,5,FALSE)</f>
        <v>8</v>
      </c>
      <c r="J1405" s="28">
        <f>FACT_ORDERS[[#This Row],[ProductPrice]]*FACT_ORDERS[[#This Row],[Quantity]]</f>
        <v>176</v>
      </c>
      <c r="K1405" s="12" t="str">
        <f>VLOOKUP(C:C,DIM_CUSTOMERS!A:G,7,FALSE)</f>
        <v>Italy</v>
      </c>
      <c r="L1405" s="30" cm="1">
        <f t="array" ref="L1405">_xlfn.IFS(
    AND(FACT_ORDERS[[#This Row],[DeliveryMehtod]]="shippment",FACT_ORDERS[[#This Row],[TotalAmount]]&gt;=200), 0,
    AND(FACT_ORDERS[[#This Row],[DeliveryMehtod]]="pickup"), 15,
    AND(FACT_ORDERS[[#This Row],[DeliveryMehtod]]="shippment",FACT_ORDERS[[#This Row],[TotalAmount]]&lt;200), 35
)</f>
        <v>15</v>
      </c>
      <c r="M1405" s="12" t="str" cm="1">
        <f t="array" ref="M1405">_xlfn.IFS(
    SUMIFS(FACT_ORDERS[TotalAmount], FACT_ORDERS[WD_CUSTOMERS],FACT_ORDERS[[#This Row],[WD_CUSTOMERS]])&gt;=15000, "VIP",
    SUMIFS(FACT_ORDERS[TotalAmount], FACT_ORDERS[WD_CUSTOMERS],FACT_ORDERS[[#This Row],[WD_CUSTOMERS]])&gt;=8000, "Premium",
    TRUE, "Regular"
)</f>
        <v>Regular</v>
      </c>
      <c r="N1405" s="32" cm="1">
        <f t="array" ref="N1405">_xlfn.IFS(
   FACT_ORDERS[[#This Row],[TypeOfClient]]="VIP", 0.2,
   FACT_ORDERS[[#This Row],[TypeOfClient]]="Premium", 0.1,
   TRUE, 0
)</f>
        <v>0</v>
      </c>
      <c r="O1405" s="31" cm="1">
        <f t="array" ref="O1405">_xlfn.IFS(
   FACT_ORDERS[[#This Row],[TotalAmount]]&gt;1500, 0.15,
   FACT_ORDERS[[#This Row],[TotalAmount]]&gt;1000, 0.1,
   FACT_ORDERS[[#This Row],[TotalAmount]]&gt;500, 0.05,
   TRUE, 0
)</f>
        <v>0</v>
      </c>
      <c r="P1405" s="28">
        <f xml:space="preserve"> FACT_ORDERS[[#This Row],[TotalAmount]] * (1 - (FACT_ORDERS[[#This Row],[ClientDiscount]] + FACT_ORDERS[[#This Row],[OrderDiscount]]) )</f>
        <v>176</v>
      </c>
      <c r="Q1405" s="28">
        <f>FACT_ORDERS[[#This Row],[TotalAmountWithDiscount]]+FACT_ORDERS[[#This Row],[DeliveryCost]]</f>
        <v>191</v>
      </c>
      <c r="R1405" s="35">
        <v>44552</v>
      </c>
      <c r="S1405" s="35" t="str">
        <f>IF(NETWORKDAYS(FACT_ORDERS[[#This Row],[Order-Date]], FACT_ORDERS[[#This Row],[ArrivalDate ]]) &gt; 10, "Late", "On Time")</f>
        <v>On Time</v>
      </c>
    </row>
    <row r="1406" spans="1:19" x14ac:dyDescent="0.3">
      <c r="A1406" s="12">
        <v>6404</v>
      </c>
      <c r="B1406" s="12">
        <v>260</v>
      </c>
      <c r="C1406" s="12">
        <v>10705</v>
      </c>
      <c r="D1406" s="12">
        <v>1405</v>
      </c>
      <c r="E1406" s="12" t="s">
        <v>244</v>
      </c>
      <c r="F1406" s="13">
        <v>44541</v>
      </c>
      <c r="G1406" s="26" t="s">
        <v>12012</v>
      </c>
      <c r="H1406" s="12">
        <v>31</v>
      </c>
      <c r="I1406" s="28">
        <f>VLOOKUP(B:B,DIM_PRODUCTS!A:F,5,FALSE)</f>
        <v>15</v>
      </c>
      <c r="J1406" s="28">
        <f>FACT_ORDERS[[#This Row],[ProductPrice]]*FACT_ORDERS[[#This Row],[Quantity]]</f>
        <v>465</v>
      </c>
      <c r="K1406" s="12" t="str">
        <f>VLOOKUP(C:C,DIM_CUSTOMERS!A:G,7,FALSE)</f>
        <v>Italy</v>
      </c>
      <c r="L1406" s="30" cm="1">
        <f t="array" ref="L1406">_xlfn.IFS(
    AND(FACT_ORDERS[[#This Row],[DeliveryMehtod]]="shippment",FACT_ORDERS[[#This Row],[TotalAmount]]&gt;=200), 0,
    AND(FACT_ORDERS[[#This Row],[DeliveryMehtod]]="pickup"), 15,
    AND(FACT_ORDERS[[#This Row],[DeliveryMehtod]]="shippment",FACT_ORDERS[[#This Row],[TotalAmount]]&lt;200), 35
)</f>
        <v>0</v>
      </c>
      <c r="M1406" s="12" t="str" cm="1">
        <f t="array" ref="M1406">_xlfn.IFS(
    SUMIFS(FACT_ORDERS[TotalAmount], FACT_ORDERS[WD_CUSTOMERS],FACT_ORDERS[[#This Row],[WD_CUSTOMERS]])&gt;=15000, "VIP",
    SUMIFS(FACT_ORDERS[TotalAmount], FACT_ORDERS[WD_CUSTOMERS],FACT_ORDERS[[#This Row],[WD_CUSTOMERS]])&gt;=8000, "Premium",
    TRUE, "Regular"
)</f>
        <v>Regular</v>
      </c>
      <c r="N1406" s="32" cm="1">
        <f t="array" ref="N1406">_xlfn.IFS(
   FACT_ORDERS[[#This Row],[TypeOfClient]]="VIP", 0.2,
   FACT_ORDERS[[#This Row],[TypeOfClient]]="Premium", 0.1,
   TRUE, 0
)</f>
        <v>0</v>
      </c>
      <c r="O1406" s="31" cm="1">
        <f t="array" ref="O1406">_xlfn.IFS(
   FACT_ORDERS[[#This Row],[TotalAmount]]&gt;1500, 0.15,
   FACT_ORDERS[[#This Row],[TotalAmount]]&gt;1000, 0.1,
   FACT_ORDERS[[#This Row],[TotalAmount]]&gt;500, 0.05,
   TRUE, 0
)</f>
        <v>0</v>
      </c>
      <c r="P1406" s="28">
        <f xml:space="preserve"> FACT_ORDERS[[#This Row],[TotalAmount]] * (1 - (FACT_ORDERS[[#This Row],[ClientDiscount]] + FACT_ORDERS[[#This Row],[OrderDiscount]]) )</f>
        <v>465</v>
      </c>
      <c r="Q1406" s="28">
        <f>FACT_ORDERS[[#This Row],[TotalAmountWithDiscount]]+FACT_ORDERS[[#This Row],[DeliveryCost]]</f>
        <v>465</v>
      </c>
      <c r="R1406" s="35">
        <v>44548</v>
      </c>
      <c r="S1406" s="35" t="str">
        <f>IF(NETWORKDAYS(FACT_ORDERS[[#This Row],[Order-Date]], FACT_ORDERS[[#This Row],[ArrivalDate ]]) &gt; 10, "Late", "On Time")</f>
        <v>On Time</v>
      </c>
    </row>
    <row r="1407" spans="1:19" x14ac:dyDescent="0.3">
      <c r="A1407" s="12">
        <v>6405</v>
      </c>
      <c r="B1407" s="12">
        <v>248</v>
      </c>
      <c r="C1407" s="12">
        <v>10334</v>
      </c>
      <c r="D1407" s="12">
        <v>1406</v>
      </c>
      <c r="E1407" s="12" t="s">
        <v>243</v>
      </c>
      <c r="F1407" s="13">
        <v>45551</v>
      </c>
      <c r="G1407" s="26" t="s">
        <v>12013</v>
      </c>
      <c r="H1407" s="12">
        <v>18</v>
      </c>
      <c r="I1407" s="28">
        <f>VLOOKUP(B:B,DIM_PRODUCTS!A:F,5,FALSE)</f>
        <v>13</v>
      </c>
      <c r="J1407" s="28">
        <f>FACT_ORDERS[[#This Row],[ProductPrice]]*FACT_ORDERS[[#This Row],[Quantity]]</f>
        <v>234</v>
      </c>
      <c r="K1407" s="12" t="str">
        <f>VLOOKUP(C:C,DIM_CUSTOMERS!A:G,7,FALSE)</f>
        <v>Mexico</v>
      </c>
      <c r="L1407" s="30" cm="1">
        <f t="array" ref="L1407">_xlfn.IFS(
    AND(FACT_ORDERS[[#This Row],[DeliveryMehtod]]="shippment",FACT_ORDERS[[#This Row],[TotalAmount]]&gt;=200), 0,
    AND(FACT_ORDERS[[#This Row],[DeliveryMehtod]]="pickup"), 15,
    AND(FACT_ORDERS[[#This Row],[DeliveryMehtod]]="shippment",FACT_ORDERS[[#This Row],[TotalAmount]]&lt;200), 35
)</f>
        <v>15</v>
      </c>
      <c r="M1407" s="12" t="str" cm="1">
        <f t="array" ref="M1407">_xlfn.IFS(
    SUMIFS(FACT_ORDERS[TotalAmount], FACT_ORDERS[WD_CUSTOMERS],FACT_ORDERS[[#This Row],[WD_CUSTOMERS]])&gt;=15000, "VIP",
    SUMIFS(FACT_ORDERS[TotalAmount], FACT_ORDERS[WD_CUSTOMERS],FACT_ORDERS[[#This Row],[WD_CUSTOMERS]])&gt;=8000, "Premium",
    TRUE, "Regular"
)</f>
        <v>Regular</v>
      </c>
      <c r="N1407" s="32" cm="1">
        <f t="array" ref="N1407">_xlfn.IFS(
   FACT_ORDERS[[#This Row],[TypeOfClient]]="VIP", 0.2,
   FACT_ORDERS[[#This Row],[TypeOfClient]]="Premium", 0.1,
   TRUE, 0
)</f>
        <v>0</v>
      </c>
      <c r="O1407" s="31" cm="1">
        <f t="array" ref="O1407">_xlfn.IFS(
   FACT_ORDERS[[#This Row],[TotalAmount]]&gt;1500, 0.15,
   FACT_ORDERS[[#This Row],[TotalAmount]]&gt;1000, 0.1,
   FACT_ORDERS[[#This Row],[TotalAmount]]&gt;500, 0.05,
   TRUE, 0
)</f>
        <v>0</v>
      </c>
      <c r="P1407" s="28">
        <f xml:space="preserve"> FACT_ORDERS[[#This Row],[TotalAmount]] * (1 - (FACT_ORDERS[[#This Row],[ClientDiscount]] + FACT_ORDERS[[#This Row],[OrderDiscount]]) )</f>
        <v>234</v>
      </c>
      <c r="Q1407" s="28">
        <f>FACT_ORDERS[[#This Row],[TotalAmountWithDiscount]]+FACT_ORDERS[[#This Row],[DeliveryCost]]</f>
        <v>249</v>
      </c>
      <c r="R1407" s="35">
        <v>45561</v>
      </c>
      <c r="S1407" s="35" t="str">
        <f>IF(NETWORKDAYS(FACT_ORDERS[[#This Row],[Order-Date]], FACT_ORDERS[[#This Row],[ArrivalDate ]]) &gt; 10, "Late", "On Time")</f>
        <v>On Time</v>
      </c>
    </row>
    <row r="1408" spans="1:19" x14ac:dyDescent="0.3">
      <c r="A1408" s="12">
        <v>6406</v>
      </c>
      <c r="B1408" s="12">
        <v>216</v>
      </c>
      <c r="C1408" s="12">
        <v>10405</v>
      </c>
      <c r="D1408" s="12">
        <v>1407</v>
      </c>
      <c r="E1408" s="12" t="s">
        <v>243</v>
      </c>
      <c r="F1408" s="13">
        <v>45235</v>
      </c>
      <c r="G1408" s="26" t="s">
        <v>3908</v>
      </c>
      <c r="H1408" s="12">
        <v>38</v>
      </c>
      <c r="I1408" s="28">
        <f>VLOOKUP(B:B,DIM_PRODUCTS!A:F,5,FALSE)</f>
        <v>23</v>
      </c>
      <c r="J1408" s="28">
        <f>FACT_ORDERS[[#This Row],[ProductPrice]]*FACT_ORDERS[[#This Row],[Quantity]]</f>
        <v>874</v>
      </c>
      <c r="K1408" s="12" t="str">
        <f>VLOOKUP(C:C,DIM_CUSTOMERS!A:G,7,FALSE)</f>
        <v>Canada</v>
      </c>
      <c r="L1408" s="30" cm="1">
        <f t="array" ref="L1408">_xlfn.IFS(
    AND(FACT_ORDERS[[#This Row],[DeliveryMehtod]]="shippment",FACT_ORDERS[[#This Row],[TotalAmount]]&gt;=200), 0,
    AND(FACT_ORDERS[[#This Row],[DeliveryMehtod]]="pickup"), 15,
    AND(FACT_ORDERS[[#This Row],[DeliveryMehtod]]="shippment",FACT_ORDERS[[#This Row],[TotalAmount]]&lt;200), 35
)</f>
        <v>15</v>
      </c>
      <c r="M1408" s="12" t="str" cm="1">
        <f t="array" ref="M1408">_xlfn.IFS(
    SUMIFS(FACT_ORDERS[TotalAmount], FACT_ORDERS[WD_CUSTOMERS],FACT_ORDERS[[#This Row],[WD_CUSTOMERS]])&gt;=15000, "VIP",
    SUMIFS(FACT_ORDERS[TotalAmount], FACT_ORDERS[WD_CUSTOMERS],FACT_ORDERS[[#This Row],[WD_CUSTOMERS]])&gt;=8000, "Premium",
    TRUE, "Regular"
)</f>
        <v>VIP</v>
      </c>
      <c r="N1408" s="32" cm="1">
        <f t="array" ref="N1408">_xlfn.IFS(
   FACT_ORDERS[[#This Row],[TypeOfClient]]="VIP", 0.2,
   FACT_ORDERS[[#This Row],[TypeOfClient]]="Premium", 0.1,
   TRUE, 0
)</f>
        <v>0.2</v>
      </c>
      <c r="O1408" s="31" cm="1">
        <f t="array" ref="O1408">_xlfn.IFS(
   FACT_ORDERS[[#This Row],[TotalAmount]]&gt;1500, 0.15,
   FACT_ORDERS[[#This Row],[TotalAmount]]&gt;1000, 0.1,
   FACT_ORDERS[[#This Row],[TotalAmount]]&gt;500, 0.05,
   TRUE, 0
)</f>
        <v>0.05</v>
      </c>
      <c r="P1408" s="28">
        <f xml:space="preserve"> FACT_ORDERS[[#This Row],[TotalAmount]] * (1 - (FACT_ORDERS[[#This Row],[ClientDiscount]] + FACT_ORDERS[[#This Row],[OrderDiscount]]) )</f>
        <v>655.5</v>
      </c>
      <c r="Q1408" s="28">
        <f>FACT_ORDERS[[#This Row],[TotalAmountWithDiscount]]+FACT_ORDERS[[#This Row],[DeliveryCost]]</f>
        <v>670.5</v>
      </c>
      <c r="R1408" s="35">
        <v>45242</v>
      </c>
      <c r="S1408" s="35" t="str">
        <f>IF(NETWORKDAYS(FACT_ORDERS[[#This Row],[Order-Date]], FACT_ORDERS[[#This Row],[ArrivalDate ]]) &gt; 10, "Late", "On Time")</f>
        <v>On Time</v>
      </c>
    </row>
    <row r="1409" spans="1:19" x14ac:dyDescent="0.3">
      <c r="A1409" s="12">
        <v>6407</v>
      </c>
      <c r="B1409" s="12">
        <v>260</v>
      </c>
      <c r="C1409" s="12">
        <v>10405</v>
      </c>
      <c r="D1409" s="12">
        <v>1408</v>
      </c>
      <c r="E1409" s="12" t="s">
        <v>243</v>
      </c>
      <c r="F1409" s="13">
        <v>45235</v>
      </c>
      <c r="G1409" s="26" t="s">
        <v>12014</v>
      </c>
      <c r="H1409" s="12">
        <v>29</v>
      </c>
      <c r="I1409" s="28">
        <f>VLOOKUP(B:B,DIM_PRODUCTS!A:F,5,FALSE)</f>
        <v>15</v>
      </c>
      <c r="J1409" s="28">
        <f>FACT_ORDERS[[#This Row],[ProductPrice]]*FACT_ORDERS[[#This Row],[Quantity]]</f>
        <v>435</v>
      </c>
      <c r="K1409" s="12" t="str">
        <f>VLOOKUP(C:C,DIM_CUSTOMERS!A:G,7,FALSE)</f>
        <v>Canada</v>
      </c>
      <c r="L1409" s="30" cm="1">
        <f t="array" ref="L1409">_xlfn.IFS(
    AND(FACT_ORDERS[[#This Row],[DeliveryMehtod]]="shippment",FACT_ORDERS[[#This Row],[TotalAmount]]&gt;=200), 0,
    AND(FACT_ORDERS[[#This Row],[DeliveryMehtod]]="pickup"), 15,
    AND(FACT_ORDERS[[#This Row],[DeliveryMehtod]]="shippment",FACT_ORDERS[[#This Row],[TotalAmount]]&lt;200), 35
)</f>
        <v>15</v>
      </c>
      <c r="M1409" s="12" t="str" cm="1">
        <f t="array" ref="M1409">_xlfn.IFS(
    SUMIFS(FACT_ORDERS[TotalAmount], FACT_ORDERS[WD_CUSTOMERS],FACT_ORDERS[[#This Row],[WD_CUSTOMERS]])&gt;=15000, "VIP",
    SUMIFS(FACT_ORDERS[TotalAmount], FACT_ORDERS[WD_CUSTOMERS],FACT_ORDERS[[#This Row],[WD_CUSTOMERS]])&gt;=8000, "Premium",
    TRUE, "Regular"
)</f>
        <v>VIP</v>
      </c>
      <c r="N1409" s="32" cm="1">
        <f t="array" ref="N1409">_xlfn.IFS(
   FACT_ORDERS[[#This Row],[TypeOfClient]]="VIP", 0.2,
   FACT_ORDERS[[#This Row],[TypeOfClient]]="Premium", 0.1,
   TRUE, 0
)</f>
        <v>0.2</v>
      </c>
      <c r="O1409" s="31" cm="1">
        <f t="array" ref="O1409">_xlfn.IFS(
   FACT_ORDERS[[#This Row],[TotalAmount]]&gt;1500, 0.15,
   FACT_ORDERS[[#This Row],[TotalAmount]]&gt;1000, 0.1,
   FACT_ORDERS[[#This Row],[TotalAmount]]&gt;500, 0.05,
   TRUE, 0
)</f>
        <v>0</v>
      </c>
      <c r="P1409" s="28">
        <f xml:space="preserve"> FACT_ORDERS[[#This Row],[TotalAmount]] * (1 - (FACT_ORDERS[[#This Row],[ClientDiscount]] + FACT_ORDERS[[#This Row],[OrderDiscount]]) )</f>
        <v>348</v>
      </c>
      <c r="Q1409" s="28">
        <f>FACT_ORDERS[[#This Row],[TotalAmountWithDiscount]]+FACT_ORDERS[[#This Row],[DeliveryCost]]</f>
        <v>363</v>
      </c>
      <c r="R1409" s="35">
        <v>45245</v>
      </c>
      <c r="S1409" s="35" t="str">
        <f>IF(NETWORKDAYS(FACT_ORDERS[[#This Row],[Order-Date]], FACT_ORDERS[[#This Row],[ArrivalDate ]]) &gt; 10, "Late", "On Time")</f>
        <v>On Time</v>
      </c>
    </row>
    <row r="1410" spans="1:19" x14ac:dyDescent="0.3">
      <c r="A1410" s="12">
        <v>6408</v>
      </c>
      <c r="B1410" s="12">
        <v>219</v>
      </c>
      <c r="C1410" s="12">
        <v>10405</v>
      </c>
      <c r="D1410" s="12">
        <v>1409</v>
      </c>
      <c r="E1410" s="12" t="s">
        <v>244</v>
      </c>
      <c r="F1410" s="13">
        <v>45235</v>
      </c>
      <c r="G1410" s="26" t="s">
        <v>12015</v>
      </c>
      <c r="H1410" s="12">
        <v>51</v>
      </c>
      <c r="I1410" s="28">
        <f>VLOOKUP(B:B,DIM_PRODUCTS!A:F,5,FALSE)</f>
        <v>50</v>
      </c>
      <c r="J1410" s="28">
        <f>FACT_ORDERS[[#This Row],[ProductPrice]]*FACT_ORDERS[[#This Row],[Quantity]]</f>
        <v>2550</v>
      </c>
      <c r="K1410" s="12" t="str">
        <f>VLOOKUP(C:C,DIM_CUSTOMERS!A:G,7,FALSE)</f>
        <v>Canada</v>
      </c>
      <c r="L1410" s="30" cm="1">
        <f t="array" ref="L1410">_xlfn.IFS(
    AND(FACT_ORDERS[[#This Row],[DeliveryMehtod]]="shippment",FACT_ORDERS[[#This Row],[TotalAmount]]&gt;=200), 0,
    AND(FACT_ORDERS[[#This Row],[DeliveryMehtod]]="pickup"), 15,
    AND(FACT_ORDERS[[#This Row],[DeliveryMehtod]]="shippment",FACT_ORDERS[[#This Row],[TotalAmount]]&lt;200), 35
)</f>
        <v>0</v>
      </c>
      <c r="M1410" s="12" t="str" cm="1">
        <f t="array" ref="M1410">_xlfn.IFS(
    SUMIFS(FACT_ORDERS[TotalAmount], FACT_ORDERS[WD_CUSTOMERS],FACT_ORDERS[[#This Row],[WD_CUSTOMERS]])&gt;=15000, "VIP",
    SUMIFS(FACT_ORDERS[TotalAmount], FACT_ORDERS[WD_CUSTOMERS],FACT_ORDERS[[#This Row],[WD_CUSTOMERS]])&gt;=8000, "Premium",
    TRUE, "Regular"
)</f>
        <v>VIP</v>
      </c>
      <c r="N1410" s="32" cm="1">
        <f t="array" ref="N1410">_xlfn.IFS(
   FACT_ORDERS[[#This Row],[TypeOfClient]]="VIP", 0.2,
   FACT_ORDERS[[#This Row],[TypeOfClient]]="Premium", 0.1,
   TRUE, 0
)</f>
        <v>0.2</v>
      </c>
      <c r="O1410" s="31" cm="1">
        <f t="array" ref="O1410">_xlfn.IFS(
   FACT_ORDERS[[#This Row],[TotalAmount]]&gt;1500, 0.15,
   FACT_ORDERS[[#This Row],[TotalAmount]]&gt;1000, 0.1,
   FACT_ORDERS[[#This Row],[TotalAmount]]&gt;500, 0.05,
   TRUE, 0
)</f>
        <v>0.15</v>
      </c>
      <c r="P1410" s="28">
        <f xml:space="preserve"> FACT_ORDERS[[#This Row],[TotalAmount]] * (1 - (FACT_ORDERS[[#This Row],[ClientDiscount]] + FACT_ORDERS[[#This Row],[OrderDiscount]]) )</f>
        <v>1657.5</v>
      </c>
      <c r="Q1410" s="28">
        <f>FACT_ORDERS[[#This Row],[TotalAmountWithDiscount]]+FACT_ORDERS[[#This Row],[DeliveryCost]]</f>
        <v>1657.5</v>
      </c>
      <c r="R1410" s="35">
        <v>45245</v>
      </c>
      <c r="S1410" s="35" t="str">
        <f>IF(NETWORKDAYS(FACT_ORDERS[[#This Row],[Order-Date]], FACT_ORDERS[[#This Row],[ArrivalDate ]]) &gt; 10, "Late", "On Time")</f>
        <v>On Time</v>
      </c>
    </row>
    <row r="1411" spans="1:19" x14ac:dyDescent="0.3">
      <c r="A1411" s="12">
        <v>6409</v>
      </c>
      <c r="B1411" s="12">
        <v>245</v>
      </c>
      <c r="C1411" s="12">
        <v>10405</v>
      </c>
      <c r="D1411" s="12">
        <v>1410</v>
      </c>
      <c r="E1411" s="12" t="s">
        <v>243</v>
      </c>
      <c r="F1411" s="13">
        <v>45235</v>
      </c>
      <c r="G1411" s="26" t="s">
        <v>12016</v>
      </c>
      <c r="H1411" s="12">
        <v>27</v>
      </c>
      <c r="I1411" s="28">
        <f>VLOOKUP(B:B,DIM_PRODUCTS!A:F,5,FALSE)</f>
        <v>28</v>
      </c>
      <c r="J1411" s="28">
        <f>FACT_ORDERS[[#This Row],[ProductPrice]]*FACT_ORDERS[[#This Row],[Quantity]]</f>
        <v>756</v>
      </c>
      <c r="K1411" s="12" t="str">
        <f>VLOOKUP(C:C,DIM_CUSTOMERS!A:G,7,FALSE)</f>
        <v>Canada</v>
      </c>
      <c r="L1411" s="30" cm="1">
        <f t="array" ref="L1411">_xlfn.IFS(
    AND(FACT_ORDERS[[#This Row],[DeliveryMehtod]]="shippment",FACT_ORDERS[[#This Row],[TotalAmount]]&gt;=200), 0,
    AND(FACT_ORDERS[[#This Row],[DeliveryMehtod]]="pickup"), 15,
    AND(FACT_ORDERS[[#This Row],[DeliveryMehtod]]="shippment",FACT_ORDERS[[#This Row],[TotalAmount]]&lt;200), 35
)</f>
        <v>15</v>
      </c>
      <c r="M1411" s="12" t="str" cm="1">
        <f t="array" ref="M1411">_xlfn.IFS(
    SUMIFS(FACT_ORDERS[TotalAmount], FACT_ORDERS[WD_CUSTOMERS],FACT_ORDERS[[#This Row],[WD_CUSTOMERS]])&gt;=15000, "VIP",
    SUMIFS(FACT_ORDERS[TotalAmount], FACT_ORDERS[WD_CUSTOMERS],FACT_ORDERS[[#This Row],[WD_CUSTOMERS]])&gt;=8000, "Premium",
    TRUE, "Regular"
)</f>
        <v>VIP</v>
      </c>
      <c r="N1411" s="32" cm="1">
        <f t="array" ref="N1411">_xlfn.IFS(
   FACT_ORDERS[[#This Row],[TypeOfClient]]="VIP", 0.2,
   FACT_ORDERS[[#This Row],[TypeOfClient]]="Premium", 0.1,
   TRUE, 0
)</f>
        <v>0.2</v>
      </c>
      <c r="O1411" s="31" cm="1">
        <f t="array" ref="O1411">_xlfn.IFS(
   FACT_ORDERS[[#This Row],[TotalAmount]]&gt;1500, 0.15,
   FACT_ORDERS[[#This Row],[TotalAmount]]&gt;1000, 0.1,
   FACT_ORDERS[[#This Row],[TotalAmount]]&gt;500, 0.05,
   TRUE, 0
)</f>
        <v>0.05</v>
      </c>
      <c r="P1411" s="28">
        <f xml:space="preserve"> FACT_ORDERS[[#This Row],[TotalAmount]] * (1 - (FACT_ORDERS[[#This Row],[ClientDiscount]] + FACT_ORDERS[[#This Row],[OrderDiscount]]) )</f>
        <v>567</v>
      </c>
      <c r="Q1411" s="28">
        <f>FACT_ORDERS[[#This Row],[TotalAmountWithDiscount]]+FACT_ORDERS[[#This Row],[DeliveryCost]]</f>
        <v>582</v>
      </c>
      <c r="R1411" s="35">
        <v>45244</v>
      </c>
      <c r="S1411" s="35" t="str">
        <f>IF(NETWORKDAYS(FACT_ORDERS[[#This Row],[Order-Date]], FACT_ORDERS[[#This Row],[ArrivalDate ]]) &gt; 10, "Late", "On Time")</f>
        <v>On Time</v>
      </c>
    </row>
    <row r="1412" spans="1:19" x14ac:dyDescent="0.3">
      <c r="A1412" s="12">
        <v>6410</v>
      </c>
      <c r="B1412" s="12">
        <v>216</v>
      </c>
      <c r="C1412" s="12">
        <v>10405</v>
      </c>
      <c r="D1412" s="12">
        <v>1411</v>
      </c>
      <c r="E1412" s="12" t="s">
        <v>244</v>
      </c>
      <c r="F1412" s="13">
        <v>45234</v>
      </c>
      <c r="G1412" s="26" t="s">
        <v>12017</v>
      </c>
      <c r="H1412" s="12">
        <v>25</v>
      </c>
      <c r="I1412" s="28">
        <f>VLOOKUP(B:B,DIM_PRODUCTS!A:F,5,FALSE)</f>
        <v>23</v>
      </c>
      <c r="J1412" s="28">
        <f>FACT_ORDERS[[#This Row],[ProductPrice]]*FACT_ORDERS[[#This Row],[Quantity]]</f>
        <v>575</v>
      </c>
      <c r="K1412" s="12" t="str">
        <f>VLOOKUP(C:C,DIM_CUSTOMERS!A:G,7,FALSE)</f>
        <v>Canada</v>
      </c>
      <c r="L1412" s="30" cm="1">
        <f t="array" ref="L1412">_xlfn.IFS(
    AND(FACT_ORDERS[[#This Row],[DeliveryMehtod]]="shippment",FACT_ORDERS[[#This Row],[TotalAmount]]&gt;=200), 0,
    AND(FACT_ORDERS[[#This Row],[DeliveryMehtod]]="pickup"), 15,
    AND(FACT_ORDERS[[#This Row],[DeliveryMehtod]]="shippment",FACT_ORDERS[[#This Row],[TotalAmount]]&lt;200), 35
)</f>
        <v>0</v>
      </c>
      <c r="M1412" s="12" t="str" cm="1">
        <f t="array" ref="M1412">_xlfn.IFS(
    SUMIFS(FACT_ORDERS[TotalAmount], FACT_ORDERS[WD_CUSTOMERS],FACT_ORDERS[[#This Row],[WD_CUSTOMERS]])&gt;=15000, "VIP",
    SUMIFS(FACT_ORDERS[TotalAmount], FACT_ORDERS[WD_CUSTOMERS],FACT_ORDERS[[#This Row],[WD_CUSTOMERS]])&gt;=8000, "Premium",
    TRUE, "Regular"
)</f>
        <v>VIP</v>
      </c>
      <c r="N1412" s="32" cm="1">
        <f t="array" ref="N1412">_xlfn.IFS(
   FACT_ORDERS[[#This Row],[TypeOfClient]]="VIP", 0.2,
   FACT_ORDERS[[#This Row],[TypeOfClient]]="Premium", 0.1,
   TRUE, 0
)</f>
        <v>0.2</v>
      </c>
      <c r="O1412" s="31" cm="1">
        <f t="array" ref="O1412">_xlfn.IFS(
   FACT_ORDERS[[#This Row],[TotalAmount]]&gt;1500, 0.15,
   FACT_ORDERS[[#This Row],[TotalAmount]]&gt;1000, 0.1,
   FACT_ORDERS[[#This Row],[TotalAmount]]&gt;500, 0.05,
   TRUE, 0
)</f>
        <v>0.05</v>
      </c>
      <c r="P1412" s="28">
        <f xml:space="preserve"> FACT_ORDERS[[#This Row],[TotalAmount]] * (1 - (FACT_ORDERS[[#This Row],[ClientDiscount]] + FACT_ORDERS[[#This Row],[OrderDiscount]]) )</f>
        <v>431.25</v>
      </c>
      <c r="Q1412" s="28">
        <f>FACT_ORDERS[[#This Row],[TotalAmountWithDiscount]]+FACT_ORDERS[[#This Row],[DeliveryCost]]</f>
        <v>431.25</v>
      </c>
      <c r="R1412" s="35">
        <v>45242</v>
      </c>
      <c r="S1412" s="35" t="str">
        <f>IF(NETWORKDAYS(FACT_ORDERS[[#This Row],[Order-Date]], FACT_ORDERS[[#This Row],[ArrivalDate ]]) &gt; 10, "Late", "On Time")</f>
        <v>On Time</v>
      </c>
    </row>
    <row r="1413" spans="1:19" x14ac:dyDescent="0.3">
      <c r="A1413" s="12">
        <v>6411</v>
      </c>
      <c r="B1413" s="12">
        <v>260</v>
      </c>
      <c r="C1413" s="12">
        <v>10405</v>
      </c>
      <c r="D1413" s="12">
        <v>1412</v>
      </c>
      <c r="E1413" s="12" t="s">
        <v>244</v>
      </c>
      <c r="F1413" s="13">
        <v>45234</v>
      </c>
      <c r="G1413" s="26" t="s">
        <v>12018</v>
      </c>
      <c r="H1413" s="12">
        <v>20</v>
      </c>
      <c r="I1413" s="28">
        <f>VLOOKUP(B:B,DIM_PRODUCTS!A:F,5,FALSE)</f>
        <v>15</v>
      </c>
      <c r="J1413" s="28">
        <f>FACT_ORDERS[[#This Row],[ProductPrice]]*FACT_ORDERS[[#This Row],[Quantity]]</f>
        <v>300</v>
      </c>
      <c r="K1413" s="12" t="str">
        <f>VLOOKUP(C:C,DIM_CUSTOMERS!A:G,7,FALSE)</f>
        <v>Canada</v>
      </c>
      <c r="L1413" s="30" cm="1">
        <f t="array" ref="L1413">_xlfn.IFS(
    AND(FACT_ORDERS[[#This Row],[DeliveryMehtod]]="shippment",FACT_ORDERS[[#This Row],[TotalAmount]]&gt;=200), 0,
    AND(FACT_ORDERS[[#This Row],[DeliveryMehtod]]="pickup"), 15,
    AND(FACT_ORDERS[[#This Row],[DeliveryMehtod]]="shippment",FACT_ORDERS[[#This Row],[TotalAmount]]&lt;200), 35
)</f>
        <v>0</v>
      </c>
      <c r="M1413" s="12" t="str" cm="1">
        <f t="array" ref="M1413">_xlfn.IFS(
    SUMIFS(FACT_ORDERS[TotalAmount], FACT_ORDERS[WD_CUSTOMERS],FACT_ORDERS[[#This Row],[WD_CUSTOMERS]])&gt;=15000, "VIP",
    SUMIFS(FACT_ORDERS[TotalAmount], FACT_ORDERS[WD_CUSTOMERS],FACT_ORDERS[[#This Row],[WD_CUSTOMERS]])&gt;=8000, "Premium",
    TRUE, "Regular"
)</f>
        <v>VIP</v>
      </c>
      <c r="N1413" s="32" cm="1">
        <f t="array" ref="N1413">_xlfn.IFS(
   FACT_ORDERS[[#This Row],[TypeOfClient]]="VIP", 0.2,
   FACT_ORDERS[[#This Row],[TypeOfClient]]="Premium", 0.1,
   TRUE, 0
)</f>
        <v>0.2</v>
      </c>
      <c r="O1413" s="31" cm="1">
        <f t="array" ref="O1413">_xlfn.IFS(
   FACT_ORDERS[[#This Row],[TotalAmount]]&gt;1500, 0.15,
   FACT_ORDERS[[#This Row],[TotalAmount]]&gt;1000, 0.1,
   FACT_ORDERS[[#This Row],[TotalAmount]]&gt;500, 0.05,
   TRUE, 0
)</f>
        <v>0</v>
      </c>
      <c r="P1413" s="28">
        <f xml:space="preserve"> FACT_ORDERS[[#This Row],[TotalAmount]] * (1 - (FACT_ORDERS[[#This Row],[ClientDiscount]] + FACT_ORDERS[[#This Row],[OrderDiscount]]) )</f>
        <v>240</v>
      </c>
      <c r="Q1413" s="28">
        <f>FACT_ORDERS[[#This Row],[TotalAmountWithDiscount]]+FACT_ORDERS[[#This Row],[DeliveryCost]]</f>
        <v>240</v>
      </c>
      <c r="R1413" s="35">
        <v>45243</v>
      </c>
      <c r="S1413" s="35" t="str">
        <f>IF(NETWORKDAYS(FACT_ORDERS[[#This Row],[Order-Date]], FACT_ORDERS[[#This Row],[ArrivalDate ]]) &gt; 10, "Late", "On Time")</f>
        <v>On Time</v>
      </c>
    </row>
    <row r="1414" spans="1:19" x14ac:dyDescent="0.3">
      <c r="A1414" s="12">
        <v>6412</v>
      </c>
      <c r="B1414" s="12">
        <v>219</v>
      </c>
      <c r="C1414" s="12">
        <v>10405</v>
      </c>
      <c r="D1414" s="12">
        <v>1413</v>
      </c>
      <c r="E1414" s="12" t="s">
        <v>243</v>
      </c>
      <c r="F1414" s="13">
        <v>45234</v>
      </c>
      <c r="G1414" s="26" t="s">
        <v>12019</v>
      </c>
      <c r="H1414" s="12">
        <v>32</v>
      </c>
      <c r="I1414" s="28">
        <f>VLOOKUP(B:B,DIM_PRODUCTS!A:F,5,FALSE)</f>
        <v>50</v>
      </c>
      <c r="J1414" s="28">
        <f>FACT_ORDERS[[#This Row],[ProductPrice]]*FACT_ORDERS[[#This Row],[Quantity]]</f>
        <v>1600</v>
      </c>
      <c r="K1414" s="12" t="str">
        <f>VLOOKUP(C:C,DIM_CUSTOMERS!A:G,7,FALSE)</f>
        <v>Canada</v>
      </c>
      <c r="L1414" s="30" cm="1">
        <f t="array" ref="L1414">_xlfn.IFS(
    AND(FACT_ORDERS[[#This Row],[DeliveryMehtod]]="shippment",FACT_ORDERS[[#This Row],[TotalAmount]]&gt;=200), 0,
    AND(FACT_ORDERS[[#This Row],[DeliveryMehtod]]="pickup"), 15,
    AND(FACT_ORDERS[[#This Row],[DeliveryMehtod]]="shippment",FACT_ORDERS[[#This Row],[TotalAmount]]&lt;200), 35
)</f>
        <v>15</v>
      </c>
      <c r="M1414" s="12" t="str" cm="1">
        <f t="array" ref="M1414">_xlfn.IFS(
    SUMIFS(FACT_ORDERS[TotalAmount], FACT_ORDERS[WD_CUSTOMERS],FACT_ORDERS[[#This Row],[WD_CUSTOMERS]])&gt;=15000, "VIP",
    SUMIFS(FACT_ORDERS[TotalAmount], FACT_ORDERS[WD_CUSTOMERS],FACT_ORDERS[[#This Row],[WD_CUSTOMERS]])&gt;=8000, "Premium",
    TRUE, "Regular"
)</f>
        <v>VIP</v>
      </c>
      <c r="N1414" s="32" cm="1">
        <f t="array" ref="N1414">_xlfn.IFS(
   FACT_ORDERS[[#This Row],[TypeOfClient]]="VIP", 0.2,
   FACT_ORDERS[[#This Row],[TypeOfClient]]="Premium", 0.1,
   TRUE, 0
)</f>
        <v>0.2</v>
      </c>
      <c r="O1414" s="31" cm="1">
        <f t="array" ref="O1414">_xlfn.IFS(
   FACT_ORDERS[[#This Row],[TotalAmount]]&gt;1500, 0.15,
   FACT_ORDERS[[#This Row],[TotalAmount]]&gt;1000, 0.1,
   FACT_ORDERS[[#This Row],[TotalAmount]]&gt;500, 0.05,
   TRUE, 0
)</f>
        <v>0.15</v>
      </c>
      <c r="P1414" s="28">
        <f xml:space="preserve"> FACT_ORDERS[[#This Row],[TotalAmount]] * (1 - (FACT_ORDERS[[#This Row],[ClientDiscount]] + FACT_ORDERS[[#This Row],[OrderDiscount]]) )</f>
        <v>1040</v>
      </c>
      <c r="Q1414" s="28">
        <f>FACT_ORDERS[[#This Row],[TotalAmountWithDiscount]]+FACT_ORDERS[[#This Row],[DeliveryCost]]</f>
        <v>1055</v>
      </c>
      <c r="R1414" s="35">
        <v>45243</v>
      </c>
      <c r="S1414" s="35" t="str">
        <f>IF(NETWORKDAYS(FACT_ORDERS[[#This Row],[Order-Date]], FACT_ORDERS[[#This Row],[ArrivalDate ]]) &gt; 10, "Late", "On Time")</f>
        <v>On Time</v>
      </c>
    </row>
    <row r="1415" spans="1:19" x14ac:dyDescent="0.3">
      <c r="A1415" s="12">
        <v>6413</v>
      </c>
      <c r="B1415" s="12">
        <v>245</v>
      </c>
      <c r="C1415" s="12">
        <v>10405</v>
      </c>
      <c r="D1415" s="12">
        <v>1414</v>
      </c>
      <c r="E1415" s="12" t="s">
        <v>243</v>
      </c>
      <c r="F1415" s="13">
        <v>45234</v>
      </c>
      <c r="G1415" s="26" t="s">
        <v>12020</v>
      </c>
      <c r="H1415" s="12">
        <v>38</v>
      </c>
      <c r="I1415" s="28">
        <f>VLOOKUP(B:B,DIM_PRODUCTS!A:F,5,FALSE)</f>
        <v>28</v>
      </c>
      <c r="J1415" s="28">
        <f>FACT_ORDERS[[#This Row],[ProductPrice]]*FACT_ORDERS[[#This Row],[Quantity]]</f>
        <v>1064</v>
      </c>
      <c r="K1415" s="12" t="str">
        <f>VLOOKUP(C:C,DIM_CUSTOMERS!A:G,7,FALSE)</f>
        <v>Canada</v>
      </c>
      <c r="L1415" s="30" cm="1">
        <f t="array" ref="L1415">_xlfn.IFS(
    AND(FACT_ORDERS[[#This Row],[DeliveryMehtod]]="shippment",FACT_ORDERS[[#This Row],[TotalAmount]]&gt;=200), 0,
    AND(FACT_ORDERS[[#This Row],[DeliveryMehtod]]="pickup"), 15,
    AND(FACT_ORDERS[[#This Row],[DeliveryMehtod]]="shippment",FACT_ORDERS[[#This Row],[TotalAmount]]&lt;200), 35
)</f>
        <v>15</v>
      </c>
      <c r="M1415" s="12" t="str" cm="1">
        <f t="array" ref="M1415">_xlfn.IFS(
    SUMIFS(FACT_ORDERS[TotalAmount], FACT_ORDERS[WD_CUSTOMERS],FACT_ORDERS[[#This Row],[WD_CUSTOMERS]])&gt;=15000, "VIP",
    SUMIFS(FACT_ORDERS[TotalAmount], FACT_ORDERS[WD_CUSTOMERS],FACT_ORDERS[[#This Row],[WD_CUSTOMERS]])&gt;=8000, "Premium",
    TRUE, "Regular"
)</f>
        <v>VIP</v>
      </c>
      <c r="N1415" s="32" cm="1">
        <f t="array" ref="N1415">_xlfn.IFS(
   FACT_ORDERS[[#This Row],[TypeOfClient]]="VIP", 0.2,
   FACT_ORDERS[[#This Row],[TypeOfClient]]="Premium", 0.1,
   TRUE, 0
)</f>
        <v>0.2</v>
      </c>
      <c r="O1415" s="31" cm="1">
        <f t="array" ref="O1415">_xlfn.IFS(
   FACT_ORDERS[[#This Row],[TotalAmount]]&gt;1500, 0.15,
   FACT_ORDERS[[#This Row],[TotalAmount]]&gt;1000, 0.1,
   FACT_ORDERS[[#This Row],[TotalAmount]]&gt;500, 0.05,
   TRUE, 0
)</f>
        <v>0.1</v>
      </c>
      <c r="P1415" s="28">
        <f xml:space="preserve"> FACT_ORDERS[[#This Row],[TotalAmount]] * (1 - (FACT_ORDERS[[#This Row],[ClientDiscount]] + FACT_ORDERS[[#This Row],[OrderDiscount]]) )</f>
        <v>744.8</v>
      </c>
      <c r="Q1415" s="28">
        <f>FACT_ORDERS[[#This Row],[TotalAmountWithDiscount]]+FACT_ORDERS[[#This Row],[DeliveryCost]]</f>
        <v>759.8</v>
      </c>
      <c r="R1415" s="35">
        <v>45241</v>
      </c>
      <c r="S1415" s="35" t="str">
        <f>IF(NETWORKDAYS(FACT_ORDERS[[#This Row],[Order-Date]], FACT_ORDERS[[#This Row],[ArrivalDate ]]) &gt; 10, "Late", "On Time")</f>
        <v>On Time</v>
      </c>
    </row>
    <row r="1416" spans="1:19" x14ac:dyDescent="0.3">
      <c r="A1416" s="12">
        <v>6414</v>
      </c>
      <c r="B1416" s="12">
        <v>219</v>
      </c>
      <c r="C1416" s="12">
        <v>10405</v>
      </c>
      <c r="D1416" s="12">
        <v>1415</v>
      </c>
      <c r="E1416" s="12" t="s">
        <v>243</v>
      </c>
      <c r="F1416" s="13">
        <v>45533</v>
      </c>
      <c r="G1416" s="26" t="s">
        <v>12021</v>
      </c>
      <c r="H1416" s="12">
        <v>49</v>
      </c>
      <c r="I1416" s="28">
        <f>VLOOKUP(B:B,DIM_PRODUCTS!A:F,5,FALSE)</f>
        <v>50</v>
      </c>
      <c r="J1416" s="28">
        <f>FACT_ORDERS[[#This Row],[ProductPrice]]*FACT_ORDERS[[#This Row],[Quantity]]</f>
        <v>2450</v>
      </c>
      <c r="K1416" s="12" t="str">
        <f>VLOOKUP(C:C,DIM_CUSTOMERS!A:G,7,FALSE)</f>
        <v>Canada</v>
      </c>
      <c r="L1416" s="30" cm="1">
        <f t="array" ref="L1416">_xlfn.IFS(
    AND(FACT_ORDERS[[#This Row],[DeliveryMehtod]]="shippment",FACT_ORDERS[[#This Row],[TotalAmount]]&gt;=200), 0,
    AND(FACT_ORDERS[[#This Row],[DeliveryMehtod]]="pickup"), 15,
    AND(FACT_ORDERS[[#This Row],[DeliveryMehtod]]="shippment",FACT_ORDERS[[#This Row],[TotalAmount]]&lt;200), 35
)</f>
        <v>15</v>
      </c>
      <c r="M1416" s="12" t="str" cm="1">
        <f t="array" ref="M1416">_xlfn.IFS(
    SUMIFS(FACT_ORDERS[TotalAmount], FACT_ORDERS[WD_CUSTOMERS],FACT_ORDERS[[#This Row],[WD_CUSTOMERS]])&gt;=15000, "VIP",
    SUMIFS(FACT_ORDERS[TotalAmount], FACT_ORDERS[WD_CUSTOMERS],FACT_ORDERS[[#This Row],[WD_CUSTOMERS]])&gt;=8000, "Premium",
    TRUE, "Regular"
)</f>
        <v>VIP</v>
      </c>
      <c r="N1416" s="32" cm="1">
        <f t="array" ref="N1416">_xlfn.IFS(
   FACT_ORDERS[[#This Row],[TypeOfClient]]="VIP", 0.2,
   FACT_ORDERS[[#This Row],[TypeOfClient]]="Premium", 0.1,
   TRUE, 0
)</f>
        <v>0.2</v>
      </c>
      <c r="O1416" s="31" cm="1">
        <f t="array" ref="O1416">_xlfn.IFS(
   FACT_ORDERS[[#This Row],[TotalAmount]]&gt;1500, 0.15,
   FACT_ORDERS[[#This Row],[TotalAmount]]&gt;1000, 0.1,
   FACT_ORDERS[[#This Row],[TotalAmount]]&gt;500, 0.05,
   TRUE, 0
)</f>
        <v>0.15</v>
      </c>
      <c r="P1416" s="28">
        <f xml:space="preserve"> FACT_ORDERS[[#This Row],[TotalAmount]] * (1 - (FACT_ORDERS[[#This Row],[ClientDiscount]] + FACT_ORDERS[[#This Row],[OrderDiscount]]) )</f>
        <v>1592.5</v>
      </c>
      <c r="Q1416" s="28">
        <f>FACT_ORDERS[[#This Row],[TotalAmountWithDiscount]]+FACT_ORDERS[[#This Row],[DeliveryCost]]</f>
        <v>1607.5</v>
      </c>
      <c r="R1416" s="35">
        <v>45544</v>
      </c>
      <c r="S1416" s="35" t="str">
        <f>IF(NETWORKDAYS(FACT_ORDERS[[#This Row],[Order-Date]], FACT_ORDERS[[#This Row],[ArrivalDate ]]) &gt; 10, "Late", "On Time")</f>
        <v>On Time</v>
      </c>
    </row>
    <row r="1417" spans="1:19" x14ac:dyDescent="0.3">
      <c r="A1417" s="12">
        <v>6415</v>
      </c>
      <c r="B1417" s="12">
        <v>245</v>
      </c>
      <c r="C1417" s="12">
        <v>10405</v>
      </c>
      <c r="D1417" s="12">
        <v>1416</v>
      </c>
      <c r="E1417" s="12" t="s">
        <v>244</v>
      </c>
      <c r="F1417" s="13">
        <v>45533</v>
      </c>
      <c r="G1417" s="26" t="s">
        <v>12022</v>
      </c>
      <c r="H1417" s="12">
        <v>26</v>
      </c>
      <c r="I1417" s="28">
        <f>VLOOKUP(B:B,DIM_PRODUCTS!A:F,5,FALSE)</f>
        <v>28</v>
      </c>
      <c r="J1417" s="28">
        <f>FACT_ORDERS[[#This Row],[ProductPrice]]*FACT_ORDERS[[#This Row],[Quantity]]</f>
        <v>728</v>
      </c>
      <c r="K1417" s="12" t="str">
        <f>VLOOKUP(C:C,DIM_CUSTOMERS!A:G,7,FALSE)</f>
        <v>Canada</v>
      </c>
      <c r="L1417" s="30" cm="1">
        <f t="array" ref="L1417">_xlfn.IFS(
    AND(FACT_ORDERS[[#This Row],[DeliveryMehtod]]="shippment",FACT_ORDERS[[#This Row],[TotalAmount]]&gt;=200), 0,
    AND(FACT_ORDERS[[#This Row],[DeliveryMehtod]]="pickup"), 15,
    AND(FACT_ORDERS[[#This Row],[DeliveryMehtod]]="shippment",FACT_ORDERS[[#This Row],[TotalAmount]]&lt;200), 35
)</f>
        <v>0</v>
      </c>
      <c r="M1417" s="12" t="str" cm="1">
        <f t="array" ref="M1417">_xlfn.IFS(
    SUMIFS(FACT_ORDERS[TotalAmount], FACT_ORDERS[WD_CUSTOMERS],FACT_ORDERS[[#This Row],[WD_CUSTOMERS]])&gt;=15000, "VIP",
    SUMIFS(FACT_ORDERS[TotalAmount], FACT_ORDERS[WD_CUSTOMERS],FACT_ORDERS[[#This Row],[WD_CUSTOMERS]])&gt;=8000, "Premium",
    TRUE, "Regular"
)</f>
        <v>VIP</v>
      </c>
      <c r="N1417" s="32" cm="1">
        <f t="array" ref="N1417">_xlfn.IFS(
   FACT_ORDERS[[#This Row],[TypeOfClient]]="VIP", 0.2,
   FACT_ORDERS[[#This Row],[TypeOfClient]]="Premium", 0.1,
   TRUE, 0
)</f>
        <v>0.2</v>
      </c>
      <c r="O1417" s="31" cm="1">
        <f t="array" ref="O1417">_xlfn.IFS(
   FACT_ORDERS[[#This Row],[TotalAmount]]&gt;1500, 0.15,
   FACT_ORDERS[[#This Row],[TotalAmount]]&gt;1000, 0.1,
   FACT_ORDERS[[#This Row],[TotalAmount]]&gt;500, 0.05,
   TRUE, 0
)</f>
        <v>0.05</v>
      </c>
      <c r="P1417" s="28">
        <f xml:space="preserve"> FACT_ORDERS[[#This Row],[TotalAmount]] * (1 - (FACT_ORDERS[[#This Row],[ClientDiscount]] + FACT_ORDERS[[#This Row],[OrderDiscount]]) )</f>
        <v>546</v>
      </c>
      <c r="Q1417" s="28">
        <f>FACT_ORDERS[[#This Row],[TotalAmountWithDiscount]]+FACT_ORDERS[[#This Row],[DeliveryCost]]</f>
        <v>546</v>
      </c>
      <c r="R1417" s="35">
        <v>45540</v>
      </c>
      <c r="S1417" s="35" t="str">
        <f>IF(NETWORKDAYS(FACT_ORDERS[[#This Row],[Order-Date]], FACT_ORDERS[[#This Row],[ArrivalDate ]]) &gt; 10, "Late", "On Time")</f>
        <v>On Time</v>
      </c>
    </row>
    <row r="1418" spans="1:19" x14ac:dyDescent="0.3">
      <c r="A1418" s="12">
        <v>6416</v>
      </c>
      <c r="B1418" s="12">
        <v>245</v>
      </c>
      <c r="C1418" s="12">
        <v>10405</v>
      </c>
      <c r="D1418" s="12">
        <v>1417</v>
      </c>
      <c r="E1418" s="12" t="s">
        <v>243</v>
      </c>
      <c r="F1418" s="13">
        <v>45540</v>
      </c>
      <c r="G1418" s="26" t="s">
        <v>12023</v>
      </c>
      <c r="H1418" s="12">
        <v>24</v>
      </c>
      <c r="I1418" s="28">
        <f>VLOOKUP(B:B,DIM_PRODUCTS!A:F,5,FALSE)</f>
        <v>28</v>
      </c>
      <c r="J1418" s="28">
        <f>FACT_ORDERS[[#This Row],[ProductPrice]]*FACT_ORDERS[[#This Row],[Quantity]]</f>
        <v>672</v>
      </c>
      <c r="K1418" s="12" t="str">
        <f>VLOOKUP(C:C,DIM_CUSTOMERS!A:G,7,FALSE)</f>
        <v>Canada</v>
      </c>
      <c r="L1418" s="30" cm="1">
        <f t="array" ref="L1418">_xlfn.IFS(
    AND(FACT_ORDERS[[#This Row],[DeliveryMehtod]]="shippment",FACT_ORDERS[[#This Row],[TotalAmount]]&gt;=200), 0,
    AND(FACT_ORDERS[[#This Row],[DeliveryMehtod]]="pickup"), 15,
    AND(FACT_ORDERS[[#This Row],[DeliveryMehtod]]="shippment",FACT_ORDERS[[#This Row],[TotalAmount]]&lt;200), 35
)</f>
        <v>15</v>
      </c>
      <c r="M1418" s="12" t="str" cm="1">
        <f t="array" ref="M1418">_xlfn.IFS(
    SUMIFS(FACT_ORDERS[TotalAmount], FACT_ORDERS[WD_CUSTOMERS],FACT_ORDERS[[#This Row],[WD_CUSTOMERS]])&gt;=15000, "VIP",
    SUMIFS(FACT_ORDERS[TotalAmount], FACT_ORDERS[WD_CUSTOMERS],FACT_ORDERS[[#This Row],[WD_CUSTOMERS]])&gt;=8000, "Premium",
    TRUE, "Regular"
)</f>
        <v>VIP</v>
      </c>
      <c r="N1418" s="32" cm="1">
        <f t="array" ref="N1418">_xlfn.IFS(
   FACT_ORDERS[[#This Row],[TypeOfClient]]="VIP", 0.2,
   FACT_ORDERS[[#This Row],[TypeOfClient]]="Premium", 0.1,
   TRUE, 0
)</f>
        <v>0.2</v>
      </c>
      <c r="O1418" s="31" cm="1">
        <f t="array" ref="O1418">_xlfn.IFS(
   FACT_ORDERS[[#This Row],[TotalAmount]]&gt;1500, 0.15,
   FACT_ORDERS[[#This Row],[TotalAmount]]&gt;1000, 0.1,
   FACT_ORDERS[[#This Row],[TotalAmount]]&gt;500, 0.05,
   TRUE, 0
)</f>
        <v>0.05</v>
      </c>
      <c r="P1418" s="28">
        <f xml:space="preserve"> FACT_ORDERS[[#This Row],[TotalAmount]] * (1 - (FACT_ORDERS[[#This Row],[ClientDiscount]] + FACT_ORDERS[[#This Row],[OrderDiscount]]) )</f>
        <v>504</v>
      </c>
      <c r="Q1418" s="28">
        <f>FACT_ORDERS[[#This Row],[TotalAmountWithDiscount]]+FACT_ORDERS[[#This Row],[DeliveryCost]]</f>
        <v>519</v>
      </c>
      <c r="R1418" s="35">
        <v>45548</v>
      </c>
      <c r="S1418" s="35" t="str">
        <f>IF(NETWORKDAYS(FACT_ORDERS[[#This Row],[Order-Date]], FACT_ORDERS[[#This Row],[ArrivalDate ]]) &gt; 10, "Late", "On Time")</f>
        <v>On Time</v>
      </c>
    </row>
    <row r="1419" spans="1:19" x14ac:dyDescent="0.3">
      <c r="A1419" s="12">
        <v>6417</v>
      </c>
      <c r="B1419" s="12">
        <v>216</v>
      </c>
      <c r="C1419" s="12">
        <v>10405</v>
      </c>
      <c r="D1419" s="12">
        <v>1418</v>
      </c>
      <c r="E1419" s="12" t="s">
        <v>243</v>
      </c>
      <c r="F1419" s="13">
        <v>45295</v>
      </c>
      <c r="G1419" s="26" t="s">
        <v>12024</v>
      </c>
      <c r="H1419" s="12">
        <v>33</v>
      </c>
      <c r="I1419" s="28">
        <f>VLOOKUP(B:B,DIM_PRODUCTS!A:F,5,FALSE)</f>
        <v>23</v>
      </c>
      <c r="J1419" s="28">
        <f>FACT_ORDERS[[#This Row],[ProductPrice]]*FACT_ORDERS[[#This Row],[Quantity]]</f>
        <v>759</v>
      </c>
      <c r="K1419" s="12" t="str">
        <f>VLOOKUP(C:C,DIM_CUSTOMERS!A:G,7,FALSE)</f>
        <v>Canada</v>
      </c>
      <c r="L1419" s="30" cm="1">
        <f t="array" ref="L1419">_xlfn.IFS(
    AND(FACT_ORDERS[[#This Row],[DeliveryMehtod]]="shippment",FACT_ORDERS[[#This Row],[TotalAmount]]&gt;=200), 0,
    AND(FACT_ORDERS[[#This Row],[DeliveryMehtod]]="pickup"), 15,
    AND(FACT_ORDERS[[#This Row],[DeliveryMehtod]]="shippment",FACT_ORDERS[[#This Row],[TotalAmount]]&lt;200), 35
)</f>
        <v>15</v>
      </c>
      <c r="M1419" s="12" t="str" cm="1">
        <f t="array" ref="M1419">_xlfn.IFS(
    SUMIFS(FACT_ORDERS[TotalAmount], FACT_ORDERS[WD_CUSTOMERS],FACT_ORDERS[[#This Row],[WD_CUSTOMERS]])&gt;=15000, "VIP",
    SUMIFS(FACT_ORDERS[TotalAmount], FACT_ORDERS[WD_CUSTOMERS],FACT_ORDERS[[#This Row],[WD_CUSTOMERS]])&gt;=8000, "Premium",
    TRUE, "Regular"
)</f>
        <v>VIP</v>
      </c>
      <c r="N1419" s="32" cm="1">
        <f t="array" ref="N1419">_xlfn.IFS(
   FACT_ORDERS[[#This Row],[TypeOfClient]]="VIP", 0.2,
   FACT_ORDERS[[#This Row],[TypeOfClient]]="Premium", 0.1,
   TRUE, 0
)</f>
        <v>0.2</v>
      </c>
      <c r="O1419" s="31" cm="1">
        <f t="array" ref="O1419">_xlfn.IFS(
   FACT_ORDERS[[#This Row],[TotalAmount]]&gt;1500, 0.15,
   FACT_ORDERS[[#This Row],[TotalAmount]]&gt;1000, 0.1,
   FACT_ORDERS[[#This Row],[TotalAmount]]&gt;500, 0.05,
   TRUE, 0
)</f>
        <v>0.05</v>
      </c>
      <c r="P1419" s="28">
        <f xml:space="preserve"> FACT_ORDERS[[#This Row],[TotalAmount]] * (1 - (FACT_ORDERS[[#This Row],[ClientDiscount]] + FACT_ORDERS[[#This Row],[OrderDiscount]]) )</f>
        <v>569.25</v>
      </c>
      <c r="Q1419" s="28">
        <f>FACT_ORDERS[[#This Row],[TotalAmountWithDiscount]]+FACT_ORDERS[[#This Row],[DeliveryCost]]</f>
        <v>584.25</v>
      </c>
      <c r="R1419" s="35">
        <v>45303</v>
      </c>
      <c r="S1419" s="35" t="str">
        <f>IF(NETWORKDAYS(FACT_ORDERS[[#This Row],[Order-Date]], FACT_ORDERS[[#This Row],[ArrivalDate ]]) &gt; 10, "Late", "On Time")</f>
        <v>On Time</v>
      </c>
    </row>
    <row r="1420" spans="1:19" x14ac:dyDescent="0.3">
      <c r="A1420" s="12">
        <v>6418</v>
      </c>
      <c r="B1420" s="12">
        <v>260</v>
      </c>
      <c r="C1420" s="12">
        <v>10405</v>
      </c>
      <c r="D1420" s="12">
        <v>1419</v>
      </c>
      <c r="E1420" s="12" t="s">
        <v>243</v>
      </c>
      <c r="F1420" s="13">
        <v>45295</v>
      </c>
      <c r="G1420" s="26" t="s">
        <v>12025</v>
      </c>
      <c r="H1420" s="12">
        <v>23</v>
      </c>
      <c r="I1420" s="28">
        <f>VLOOKUP(B:B,DIM_PRODUCTS!A:F,5,FALSE)</f>
        <v>15</v>
      </c>
      <c r="J1420" s="28">
        <f>FACT_ORDERS[[#This Row],[ProductPrice]]*FACT_ORDERS[[#This Row],[Quantity]]</f>
        <v>345</v>
      </c>
      <c r="K1420" s="12" t="str">
        <f>VLOOKUP(C:C,DIM_CUSTOMERS!A:G,7,FALSE)</f>
        <v>Canada</v>
      </c>
      <c r="L1420" s="30" cm="1">
        <f t="array" ref="L1420">_xlfn.IFS(
    AND(FACT_ORDERS[[#This Row],[DeliveryMehtod]]="shippment",FACT_ORDERS[[#This Row],[TotalAmount]]&gt;=200), 0,
    AND(FACT_ORDERS[[#This Row],[DeliveryMehtod]]="pickup"), 15,
    AND(FACT_ORDERS[[#This Row],[DeliveryMehtod]]="shippment",FACT_ORDERS[[#This Row],[TotalAmount]]&lt;200), 35
)</f>
        <v>15</v>
      </c>
      <c r="M1420" s="12" t="str" cm="1">
        <f t="array" ref="M1420">_xlfn.IFS(
    SUMIFS(FACT_ORDERS[TotalAmount], FACT_ORDERS[WD_CUSTOMERS],FACT_ORDERS[[#This Row],[WD_CUSTOMERS]])&gt;=15000, "VIP",
    SUMIFS(FACT_ORDERS[TotalAmount], FACT_ORDERS[WD_CUSTOMERS],FACT_ORDERS[[#This Row],[WD_CUSTOMERS]])&gt;=8000, "Premium",
    TRUE, "Regular"
)</f>
        <v>VIP</v>
      </c>
      <c r="N1420" s="32" cm="1">
        <f t="array" ref="N1420">_xlfn.IFS(
   FACT_ORDERS[[#This Row],[TypeOfClient]]="VIP", 0.2,
   FACT_ORDERS[[#This Row],[TypeOfClient]]="Premium", 0.1,
   TRUE, 0
)</f>
        <v>0.2</v>
      </c>
      <c r="O1420" s="31" cm="1">
        <f t="array" ref="O1420">_xlfn.IFS(
   FACT_ORDERS[[#This Row],[TotalAmount]]&gt;1500, 0.15,
   FACT_ORDERS[[#This Row],[TotalAmount]]&gt;1000, 0.1,
   FACT_ORDERS[[#This Row],[TotalAmount]]&gt;500, 0.05,
   TRUE, 0
)</f>
        <v>0</v>
      </c>
      <c r="P1420" s="28">
        <f xml:space="preserve"> FACT_ORDERS[[#This Row],[TotalAmount]] * (1 - (FACT_ORDERS[[#This Row],[ClientDiscount]] + FACT_ORDERS[[#This Row],[OrderDiscount]]) )</f>
        <v>276</v>
      </c>
      <c r="Q1420" s="28">
        <f>FACT_ORDERS[[#This Row],[TotalAmountWithDiscount]]+FACT_ORDERS[[#This Row],[DeliveryCost]]</f>
        <v>291</v>
      </c>
      <c r="R1420" s="35">
        <v>45303</v>
      </c>
      <c r="S1420" s="35" t="str">
        <f>IF(NETWORKDAYS(FACT_ORDERS[[#This Row],[Order-Date]], FACT_ORDERS[[#This Row],[ArrivalDate ]]) &gt; 10, "Late", "On Time")</f>
        <v>On Time</v>
      </c>
    </row>
    <row r="1421" spans="1:19" x14ac:dyDescent="0.3">
      <c r="A1421" s="12">
        <v>6419</v>
      </c>
      <c r="B1421" s="12">
        <v>219</v>
      </c>
      <c r="C1421" s="12">
        <v>10405</v>
      </c>
      <c r="D1421" s="12">
        <v>1420</v>
      </c>
      <c r="E1421" s="12" t="s">
        <v>243</v>
      </c>
      <c r="F1421" s="13">
        <v>45295</v>
      </c>
      <c r="G1421" s="26" t="s">
        <v>4333</v>
      </c>
      <c r="H1421" s="12">
        <v>50</v>
      </c>
      <c r="I1421" s="28">
        <f>VLOOKUP(B:B,DIM_PRODUCTS!A:F,5,FALSE)</f>
        <v>50</v>
      </c>
      <c r="J1421" s="28">
        <f>FACT_ORDERS[[#This Row],[ProductPrice]]*FACT_ORDERS[[#This Row],[Quantity]]</f>
        <v>2500</v>
      </c>
      <c r="K1421" s="12" t="str">
        <f>VLOOKUP(C:C,DIM_CUSTOMERS!A:G,7,FALSE)</f>
        <v>Canada</v>
      </c>
      <c r="L1421" s="30" cm="1">
        <f t="array" ref="L1421">_xlfn.IFS(
    AND(FACT_ORDERS[[#This Row],[DeliveryMehtod]]="shippment",FACT_ORDERS[[#This Row],[TotalAmount]]&gt;=200), 0,
    AND(FACT_ORDERS[[#This Row],[DeliveryMehtod]]="pickup"), 15,
    AND(FACT_ORDERS[[#This Row],[DeliveryMehtod]]="shippment",FACT_ORDERS[[#This Row],[TotalAmount]]&lt;200), 35
)</f>
        <v>15</v>
      </c>
      <c r="M1421" s="12" t="str" cm="1">
        <f t="array" ref="M1421">_xlfn.IFS(
    SUMIFS(FACT_ORDERS[TotalAmount], FACT_ORDERS[WD_CUSTOMERS],FACT_ORDERS[[#This Row],[WD_CUSTOMERS]])&gt;=15000, "VIP",
    SUMIFS(FACT_ORDERS[TotalAmount], FACT_ORDERS[WD_CUSTOMERS],FACT_ORDERS[[#This Row],[WD_CUSTOMERS]])&gt;=8000, "Premium",
    TRUE, "Regular"
)</f>
        <v>VIP</v>
      </c>
      <c r="N1421" s="32" cm="1">
        <f t="array" ref="N1421">_xlfn.IFS(
   FACT_ORDERS[[#This Row],[TypeOfClient]]="VIP", 0.2,
   FACT_ORDERS[[#This Row],[TypeOfClient]]="Premium", 0.1,
   TRUE, 0
)</f>
        <v>0.2</v>
      </c>
      <c r="O1421" s="31" cm="1">
        <f t="array" ref="O1421">_xlfn.IFS(
   FACT_ORDERS[[#This Row],[TotalAmount]]&gt;1500, 0.15,
   FACT_ORDERS[[#This Row],[TotalAmount]]&gt;1000, 0.1,
   FACT_ORDERS[[#This Row],[TotalAmount]]&gt;500, 0.05,
   TRUE, 0
)</f>
        <v>0.15</v>
      </c>
      <c r="P1421" s="28">
        <f xml:space="preserve"> FACT_ORDERS[[#This Row],[TotalAmount]] * (1 - (FACT_ORDERS[[#This Row],[ClientDiscount]] + FACT_ORDERS[[#This Row],[OrderDiscount]]) )</f>
        <v>1625</v>
      </c>
      <c r="Q1421" s="28">
        <f>FACT_ORDERS[[#This Row],[TotalAmountWithDiscount]]+FACT_ORDERS[[#This Row],[DeliveryCost]]</f>
        <v>1640</v>
      </c>
      <c r="R1421" s="35">
        <v>45304</v>
      </c>
      <c r="S1421" s="35" t="str">
        <f>IF(NETWORKDAYS(FACT_ORDERS[[#This Row],[Order-Date]], FACT_ORDERS[[#This Row],[ArrivalDate ]]) &gt; 10, "Late", "On Time")</f>
        <v>On Time</v>
      </c>
    </row>
    <row r="1422" spans="1:19" x14ac:dyDescent="0.3">
      <c r="A1422" s="12">
        <v>6420</v>
      </c>
      <c r="B1422" s="12">
        <v>245</v>
      </c>
      <c r="C1422" s="12">
        <v>10405</v>
      </c>
      <c r="D1422" s="12">
        <v>1421</v>
      </c>
      <c r="E1422" s="12" t="s">
        <v>244</v>
      </c>
      <c r="F1422" s="13">
        <v>45295</v>
      </c>
      <c r="G1422" s="26" t="s">
        <v>12026</v>
      </c>
      <c r="H1422" s="12">
        <v>31</v>
      </c>
      <c r="I1422" s="28">
        <f>VLOOKUP(B:B,DIM_PRODUCTS!A:F,5,FALSE)</f>
        <v>28</v>
      </c>
      <c r="J1422" s="28">
        <f>FACT_ORDERS[[#This Row],[ProductPrice]]*FACT_ORDERS[[#This Row],[Quantity]]</f>
        <v>868</v>
      </c>
      <c r="K1422" s="12" t="str">
        <f>VLOOKUP(C:C,DIM_CUSTOMERS!A:G,7,FALSE)</f>
        <v>Canada</v>
      </c>
      <c r="L1422" s="30" cm="1">
        <f t="array" ref="L1422">_xlfn.IFS(
    AND(FACT_ORDERS[[#This Row],[DeliveryMehtod]]="shippment",FACT_ORDERS[[#This Row],[TotalAmount]]&gt;=200), 0,
    AND(FACT_ORDERS[[#This Row],[DeliveryMehtod]]="pickup"), 15,
    AND(FACT_ORDERS[[#This Row],[DeliveryMehtod]]="shippment",FACT_ORDERS[[#This Row],[TotalAmount]]&lt;200), 35
)</f>
        <v>0</v>
      </c>
      <c r="M1422" s="12" t="str" cm="1">
        <f t="array" ref="M1422">_xlfn.IFS(
    SUMIFS(FACT_ORDERS[TotalAmount], FACT_ORDERS[WD_CUSTOMERS],FACT_ORDERS[[#This Row],[WD_CUSTOMERS]])&gt;=15000, "VIP",
    SUMIFS(FACT_ORDERS[TotalAmount], FACT_ORDERS[WD_CUSTOMERS],FACT_ORDERS[[#This Row],[WD_CUSTOMERS]])&gt;=8000, "Premium",
    TRUE, "Regular"
)</f>
        <v>VIP</v>
      </c>
      <c r="N1422" s="32" cm="1">
        <f t="array" ref="N1422">_xlfn.IFS(
   FACT_ORDERS[[#This Row],[TypeOfClient]]="VIP", 0.2,
   FACT_ORDERS[[#This Row],[TypeOfClient]]="Premium", 0.1,
   TRUE, 0
)</f>
        <v>0.2</v>
      </c>
      <c r="O1422" s="31" cm="1">
        <f t="array" ref="O1422">_xlfn.IFS(
   FACT_ORDERS[[#This Row],[TotalAmount]]&gt;1500, 0.15,
   FACT_ORDERS[[#This Row],[TotalAmount]]&gt;1000, 0.1,
   FACT_ORDERS[[#This Row],[TotalAmount]]&gt;500, 0.05,
   TRUE, 0
)</f>
        <v>0.05</v>
      </c>
      <c r="P1422" s="28">
        <f xml:space="preserve"> FACT_ORDERS[[#This Row],[TotalAmount]] * (1 - (FACT_ORDERS[[#This Row],[ClientDiscount]] + FACT_ORDERS[[#This Row],[OrderDiscount]]) )</f>
        <v>651</v>
      </c>
      <c r="Q1422" s="28">
        <f>FACT_ORDERS[[#This Row],[TotalAmountWithDiscount]]+FACT_ORDERS[[#This Row],[DeliveryCost]]</f>
        <v>651</v>
      </c>
      <c r="R1422" s="35">
        <v>45303</v>
      </c>
      <c r="S1422" s="35" t="str">
        <f>IF(NETWORKDAYS(FACT_ORDERS[[#This Row],[Order-Date]], FACT_ORDERS[[#This Row],[ArrivalDate ]]) &gt; 10, "Late", "On Time")</f>
        <v>On Time</v>
      </c>
    </row>
    <row r="1423" spans="1:19" x14ac:dyDescent="0.3">
      <c r="A1423" s="12">
        <v>6421</v>
      </c>
      <c r="B1423" s="12">
        <v>287</v>
      </c>
      <c r="C1423" s="12">
        <v>10472</v>
      </c>
      <c r="D1423" s="12">
        <v>1422</v>
      </c>
      <c r="E1423" s="12" t="s">
        <v>243</v>
      </c>
      <c r="F1423" s="13">
        <v>45547</v>
      </c>
      <c r="G1423" s="26" t="s">
        <v>12027</v>
      </c>
      <c r="H1423" s="12">
        <v>22</v>
      </c>
      <c r="I1423" s="28">
        <f>VLOOKUP(B:B,DIM_PRODUCTS!A:F,5,FALSE)</f>
        <v>13</v>
      </c>
      <c r="J1423" s="28">
        <f>FACT_ORDERS[[#This Row],[ProductPrice]]*FACT_ORDERS[[#This Row],[Quantity]]</f>
        <v>286</v>
      </c>
      <c r="K1423" s="12" t="str">
        <f>VLOOKUP(C:C,DIM_CUSTOMERS!A:G,7,FALSE)</f>
        <v>South Korea</v>
      </c>
      <c r="L1423" s="30" cm="1">
        <f t="array" ref="L1423">_xlfn.IFS(
    AND(FACT_ORDERS[[#This Row],[DeliveryMehtod]]="shippment",FACT_ORDERS[[#This Row],[TotalAmount]]&gt;=200), 0,
    AND(FACT_ORDERS[[#This Row],[DeliveryMehtod]]="pickup"), 15,
    AND(FACT_ORDERS[[#This Row],[DeliveryMehtod]]="shippment",FACT_ORDERS[[#This Row],[TotalAmount]]&lt;200), 35
)</f>
        <v>15</v>
      </c>
      <c r="M1423" s="12" t="str" cm="1">
        <f t="array" ref="M1423">_xlfn.IFS(
    SUMIFS(FACT_ORDERS[TotalAmount], FACT_ORDERS[WD_CUSTOMERS],FACT_ORDERS[[#This Row],[WD_CUSTOMERS]])&gt;=15000, "VIP",
    SUMIFS(FACT_ORDERS[TotalAmount], FACT_ORDERS[WD_CUSTOMERS],FACT_ORDERS[[#This Row],[WD_CUSTOMERS]])&gt;=8000, "Premium",
    TRUE, "Regular"
)</f>
        <v>Regular</v>
      </c>
      <c r="N1423" s="32" cm="1">
        <f t="array" ref="N1423">_xlfn.IFS(
   FACT_ORDERS[[#This Row],[TypeOfClient]]="VIP", 0.2,
   FACT_ORDERS[[#This Row],[TypeOfClient]]="Premium", 0.1,
   TRUE, 0
)</f>
        <v>0</v>
      </c>
      <c r="O1423" s="31" cm="1">
        <f t="array" ref="O1423">_xlfn.IFS(
   FACT_ORDERS[[#This Row],[TotalAmount]]&gt;1500, 0.15,
   FACT_ORDERS[[#This Row],[TotalAmount]]&gt;1000, 0.1,
   FACT_ORDERS[[#This Row],[TotalAmount]]&gt;500, 0.05,
   TRUE, 0
)</f>
        <v>0</v>
      </c>
      <c r="P1423" s="28">
        <f xml:space="preserve"> FACT_ORDERS[[#This Row],[TotalAmount]] * (1 - (FACT_ORDERS[[#This Row],[ClientDiscount]] + FACT_ORDERS[[#This Row],[OrderDiscount]]) )</f>
        <v>286</v>
      </c>
      <c r="Q1423" s="28">
        <f>FACT_ORDERS[[#This Row],[TotalAmountWithDiscount]]+FACT_ORDERS[[#This Row],[DeliveryCost]]</f>
        <v>301</v>
      </c>
      <c r="R1423" s="35">
        <v>45555</v>
      </c>
      <c r="S1423" s="35" t="str">
        <f>IF(NETWORKDAYS(FACT_ORDERS[[#This Row],[Order-Date]], FACT_ORDERS[[#This Row],[ArrivalDate ]]) &gt; 10, "Late", "On Time")</f>
        <v>On Time</v>
      </c>
    </row>
    <row r="1424" spans="1:19" x14ac:dyDescent="0.3">
      <c r="A1424" s="12">
        <v>6422</v>
      </c>
      <c r="B1424" s="12">
        <v>209</v>
      </c>
      <c r="C1424" s="12">
        <v>10829</v>
      </c>
      <c r="D1424" s="12">
        <v>1423</v>
      </c>
      <c r="E1424" s="12" t="s">
        <v>244</v>
      </c>
      <c r="F1424" s="13">
        <v>45484</v>
      </c>
      <c r="G1424" s="26" t="s">
        <v>12028</v>
      </c>
      <c r="H1424" s="12">
        <v>17</v>
      </c>
      <c r="I1424" s="28">
        <f>VLOOKUP(B:B,DIM_PRODUCTS!A:F,5,FALSE)</f>
        <v>8</v>
      </c>
      <c r="J1424" s="28">
        <f>FACT_ORDERS[[#This Row],[ProductPrice]]*FACT_ORDERS[[#This Row],[Quantity]]</f>
        <v>136</v>
      </c>
      <c r="K1424" s="12" t="str">
        <f>VLOOKUP(C:C,DIM_CUSTOMERS!A:G,7,FALSE)</f>
        <v>Germany</v>
      </c>
      <c r="L1424" s="30" cm="1">
        <f t="array" ref="L1424">_xlfn.IFS(
    AND(FACT_ORDERS[[#This Row],[DeliveryMehtod]]="shippment",FACT_ORDERS[[#This Row],[TotalAmount]]&gt;=200), 0,
    AND(FACT_ORDERS[[#This Row],[DeliveryMehtod]]="pickup"), 15,
    AND(FACT_ORDERS[[#This Row],[DeliveryMehtod]]="shippment",FACT_ORDERS[[#This Row],[TotalAmount]]&lt;200), 35
)</f>
        <v>35</v>
      </c>
      <c r="M1424" s="12" t="str" cm="1">
        <f t="array" ref="M1424">_xlfn.IFS(
    SUMIFS(FACT_ORDERS[TotalAmount], FACT_ORDERS[WD_CUSTOMERS],FACT_ORDERS[[#This Row],[WD_CUSTOMERS]])&gt;=15000, "VIP",
    SUMIFS(FACT_ORDERS[TotalAmount], FACT_ORDERS[WD_CUSTOMERS],FACT_ORDERS[[#This Row],[WD_CUSTOMERS]])&gt;=8000, "Premium",
    TRUE, "Regular"
)</f>
        <v>Regular</v>
      </c>
      <c r="N1424" s="32" cm="1">
        <f t="array" ref="N1424">_xlfn.IFS(
   FACT_ORDERS[[#This Row],[TypeOfClient]]="VIP", 0.2,
   FACT_ORDERS[[#This Row],[TypeOfClient]]="Premium", 0.1,
   TRUE, 0
)</f>
        <v>0</v>
      </c>
      <c r="O1424" s="31" cm="1">
        <f t="array" ref="O1424">_xlfn.IFS(
   FACT_ORDERS[[#This Row],[TotalAmount]]&gt;1500, 0.15,
   FACT_ORDERS[[#This Row],[TotalAmount]]&gt;1000, 0.1,
   FACT_ORDERS[[#This Row],[TotalAmount]]&gt;500, 0.05,
   TRUE, 0
)</f>
        <v>0</v>
      </c>
      <c r="P1424" s="28">
        <f xml:space="preserve"> FACT_ORDERS[[#This Row],[TotalAmount]] * (1 - (FACT_ORDERS[[#This Row],[ClientDiscount]] + FACT_ORDERS[[#This Row],[OrderDiscount]]) )</f>
        <v>136</v>
      </c>
      <c r="Q1424" s="28">
        <f>FACT_ORDERS[[#This Row],[TotalAmountWithDiscount]]+FACT_ORDERS[[#This Row],[DeliveryCost]]</f>
        <v>171</v>
      </c>
      <c r="R1424" s="35">
        <v>45492</v>
      </c>
      <c r="S1424" s="35" t="str">
        <f>IF(NETWORKDAYS(FACT_ORDERS[[#This Row],[Order-Date]], FACT_ORDERS[[#This Row],[ArrivalDate ]]) &gt; 10, "Late", "On Time")</f>
        <v>On Time</v>
      </c>
    </row>
    <row r="1425" spans="1:19" x14ac:dyDescent="0.3">
      <c r="A1425" s="12">
        <v>6423</v>
      </c>
      <c r="B1425" s="12">
        <v>201</v>
      </c>
      <c r="C1425" s="12">
        <v>10818</v>
      </c>
      <c r="D1425" s="12">
        <v>1424</v>
      </c>
      <c r="E1425" s="12" t="s">
        <v>244</v>
      </c>
      <c r="F1425" s="13">
        <v>45310</v>
      </c>
      <c r="G1425" s="26" t="s">
        <v>12029</v>
      </c>
      <c r="H1425" s="12">
        <v>30</v>
      </c>
      <c r="I1425" s="28">
        <f>VLOOKUP(B:B,DIM_PRODUCTS!A:F,5,FALSE)</f>
        <v>10</v>
      </c>
      <c r="J1425" s="28">
        <f>FACT_ORDERS[[#This Row],[ProductPrice]]*FACT_ORDERS[[#This Row],[Quantity]]</f>
        <v>300</v>
      </c>
      <c r="K1425" s="12" t="str">
        <f>VLOOKUP(C:C,DIM_CUSTOMERS!A:G,7,FALSE)</f>
        <v>Germany</v>
      </c>
      <c r="L1425" s="30" cm="1">
        <f t="array" ref="L1425">_xlfn.IFS(
    AND(FACT_ORDERS[[#This Row],[DeliveryMehtod]]="shippment",FACT_ORDERS[[#This Row],[TotalAmount]]&gt;=200), 0,
    AND(FACT_ORDERS[[#This Row],[DeliveryMehtod]]="pickup"), 15,
    AND(FACT_ORDERS[[#This Row],[DeliveryMehtod]]="shippment",FACT_ORDERS[[#This Row],[TotalAmount]]&lt;200), 35
)</f>
        <v>0</v>
      </c>
      <c r="M1425" s="12" t="str" cm="1">
        <f t="array" ref="M1425">_xlfn.IFS(
    SUMIFS(FACT_ORDERS[TotalAmount], FACT_ORDERS[WD_CUSTOMERS],FACT_ORDERS[[#This Row],[WD_CUSTOMERS]])&gt;=15000, "VIP",
    SUMIFS(FACT_ORDERS[TotalAmount], FACT_ORDERS[WD_CUSTOMERS],FACT_ORDERS[[#This Row],[WD_CUSTOMERS]])&gt;=8000, "Premium",
    TRUE, "Regular"
)</f>
        <v>Premium</v>
      </c>
      <c r="N1425" s="32" cm="1">
        <f t="array" ref="N1425">_xlfn.IFS(
   FACT_ORDERS[[#This Row],[TypeOfClient]]="VIP", 0.2,
   FACT_ORDERS[[#This Row],[TypeOfClient]]="Premium", 0.1,
   TRUE, 0
)</f>
        <v>0.1</v>
      </c>
      <c r="O1425" s="31" cm="1">
        <f t="array" ref="O1425">_xlfn.IFS(
   FACT_ORDERS[[#This Row],[TotalAmount]]&gt;1500, 0.15,
   FACT_ORDERS[[#This Row],[TotalAmount]]&gt;1000, 0.1,
   FACT_ORDERS[[#This Row],[TotalAmount]]&gt;500, 0.05,
   TRUE, 0
)</f>
        <v>0</v>
      </c>
      <c r="P1425" s="28">
        <f xml:space="preserve"> FACT_ORDERS[[#This Row],[TotalAmount]] * (1 - (FACT_ORDERS[[#This Row],[ClientDiscount]] + FACT_ORDERS[[#This Row],[OrderDiscount]]) )</f>
        <v>270</v>
      </c>
      <c r="Q1425" s="28">
        <f>FACT_ORDERS[[#This Row],[TotalAmountWithDiscount]]+FACT_ORDERS[[#This Row],[DeliveryCost]]</f>
        <v>270</v>
      </c>
      <c r="R1425" s="35">
        <v>45318</v>
      </c>
      <c r="S1425" s="35" t="str">
        <f>IF(NETWORKDAYS(FACT_ORDERS[[#This Row],[Order-Date]], FACT_ORDERS[[#This Row],[ArrivalDate ]]) &gt; 10, "Late", "On Time")</f>
        <v>On Time</v>
      </c>
    </row>
    <row r="1426" spans="1:19" x14ac:dyDescent="0.3">
      <c r="A1426" s="12">
        <v>6424</v>
      </c>
      <c r="B1426" s="12">
        <v>233</v>
      </c>
      <c r="C1426" s="12">
        <v>10818</v>
      </c>
      <c r="D1426" s="12">
        <v>1425</v>
      </c>
      <c r="E1426" s="12" t="s">
        <v>244</v>
      </c>
      <c r="F1426" s="13">
        <v>45310</v>
      </c>
      <c r="G1426" s="26" t="s">
        <v>12030</v>
      </c>
      <c r="H1426" s="12">
        <v>26</v>
      </c>
      <c r="I1426" s="28">
        <f>VLOOKUP(B:B,DIM_PRODUCTS!A:F,5,FALSE)</f>
        <v>13</v>
      </c>
      <c r="J1426" s="28">
        <f>FACT_ORDERS[[#This Row],[ProductPrice]]*FACT_ORDERS[[#This Row],[Quantity]]</f>
        <v>338</v>
      </c>
      <c r="K1426" s="12" t="str">
        <f>VLOOKUP(C:C,DIM_CUSTOMERS!A:G,7,FALSE)</f>
        <v>Germany</v>
      </c>
      <c r="L1426" s="30" cm="1">
        <f t="array" ref="L1426">_xlfn.IFS(
    AND(FACT_ORDERS[[#This Row],[DeliveryMehtod]]="shippment",FACT_ORDERS[[#This Row],[TotalAmount]]&gt;=200), 0,
    AND(FACT_ORDERS[[#This Row],[DeliveryMehtod]]="pickup"), 15,
    AND(FACT_ORDERS[[#This Row],[DeliveryMehtod]]="shippment",FACT_ORDERS[[#This Row],[TotalAmount]]&lt;200), 35
)</f>
        <v>0</v>
      </c>
      <c r="M1426" s="12" t="str" cm="1">
        <f t="array" ref="M1426">_xlfn.IFS(
    SUMIFS(FACT_ORDERS[TotalAmount], FACT_ORDERS[WD_CUSTOMERS],FACT_ORDERS[[#This Row],[WD_CUSTOMERS]])&gt;=15000, "VIP",
    SUMIFS(FACT_ORDERS[TotalAmount], FACT_ORDERS[WD_CUSTOMERS],FACT_ORDERS[[#This Row],[WD_CUSTOMERS]])&gt;=8000, "Premium",
    TRUE, "Regular"
)</f>
        <v>Premium</v>
      </c>
      <c r="N1426" s="32" cm="1">
        <f t="array" ref="N1426">_xlfn.IFS(
   FACT_ORDERS[[#This Row],[TypeOfClient]]="VIP", 0.2,
   FACT_ORDERS[[#This Row],[TypeOfClient]]="Premium", 0.1,
   TRUE, 0
)</f>
        <v>0.1</v>
      </c>
      <c r="O1426" s="31" cm="1">
        <f t="array" ref="O1426">_xlfn.IFS(
   FACT_ORDERS[[#This Row],[TotalAmount]]&gt;1500, 0.15,
   FACT_ORDERS[[#This Row],[TotalAmount]]&gt;1000, 0.1,
   FACT_ORDERS[[#This Row],[TotalAmount]]&gt;500, 0.05,
   TRUE, 0
)</f>
        <v>0</v>
      </c>
      <c r="P1426" s="28">
        <f xml:space="preserve"> FACT_ORDERS[[#This Row],[TotalAmount]] * (1 - (FACT_ORDERS[[#This Row],[ClientDiscount]] + FACT_ORDERS[[#This Row],[OrderDiscount]]) )</f>
        <v>304.2</v>
      </c>
      <c r="Q1426" s="28">
        <f>FACT_ORDERS[[#This Row],[TotalAmountWithDiscount]]+FACT_ORDERS[[#This Row],[DeliveryCost]]</f>
        <v>304.2</v>
      </c>
      <c r="R1426" s="35">
        <v>45320</v>
      </c>
      <c r="S1426" s="35" t="str">
        <f>IF(NETWORKDAYS(FACT_ORDERS[[#This Row],[Order-Date]], FACT_ORDERS[[#This Row],[ArrivalDate ]]) &gt; 10, "Late", "On Time")</f>
        <v>On Time</v>
      </c>
    </row>
    <row r="1427" spans="1:19" x14ac:dyDescent="0.3">
      <c r="A1427" s="12">
        <v>6425</v>
      </c>
      <c r="B1427" s="12">
        <v>244</v>
      </c>
      <c r="C1427" s="12">
        <v>10818</v>
      </c>
      <c r="D1427" s="12">
        <v>1426</v>
      </c>
      <c r="E1427" s="12" t="s">
        <v>243</v>
      </c>
      <c r="F1427" s="13">
        <v>45310</v>
      </c>
      <c r="G1427" s="26" t="s">
        <v>12031</v>
      </c>
      <c r="H1427" s="12">
        <v>49</v>
      </c>
      <c r="I1427" s="28">
        <f>VLOOKUP(B:B,DIM_PRODUCTS!A:F,5,FALSE)</f>
        <v>25</v>
      </c>
      <c r="J1427" s="28">
        <f>FACT_ORDERS[[#This Row],[ProductPrice]]*FACT_ORDERS[[#This Row],[Quantity]]</f>
        <v>1225</v>
      </c>
      <c r="K1427" s="12" t="str">
        <f>VLOOKUP(C:C,DIM_CUSTOMERS!A:G,7,FALSE)</f>
        <v>Germany</v>
      </c>
      <c r="L1427" s="30" cm="1">
        <f t="array" ref="L1427">_xlfn.IFS(
    AND(FACT_ORDERS[[#This Row],[DeliveryMehtod]]="shippment",FACT_ORDERS[[#This Row],[TotalAmount]]&gt;=200), 0,
    AND(FACT_ORDERS[[#This Row],[DeliveryMehtod]]="pickup"), 15,
    AND(FACT_ORDERS[[#This Row],[DeliveryMehtod]]="shippment",FACT_ORDERS[[#This Row],[TotalAmount]]&lt;200), 35
)</f>
        <v>15</v>
      </c>
      <c r="M1427" s="12" t="str" cm="1">
        <f t="array" ref="M1427">_xlfn.IFS(
    SUMIFS(FACT_ORDERS[TotalAmount], FACT_ORDERS[WD_CUSTOMERS],FACT_ORDERS[[#This Row],[WD_CUSTOMERS]])&gt;=15000, "VIP",
    SUMIFS(FACT_ORDERS[TotalAmount], FACT_ORDERS[WD_CUSTOMERS],FACT_ORDERS[[#This Row],[WD_CUSTOMERS]])&gt;=8000, "Premium",
    TRUE, "Regular"
)</f>
        <v>Premium</v>
      </c>
      <c r="N1427" s="32" cm="1">
        <f t="array" ref="N1427">_xlfn.IFS(
   FACT_ORDERS[[#This Row],[TypeOfClient]]="VIP", 0.2,
   FACT_ORDERS[[#This Row],[TypeOfClient]]="Premium", 0.1,
   TRUE, 0
)</f>
        <v>0.1</v>
      </c>
      <c r="O1427" s="31" cm="1">
        <f t="array" ref="O1427">_xlfn.IFS(
   FACT_ORDERS[[#This Row],[TotalAmount]]&gt;1500, 0.15,
   FACT_ORDERS[[#This Row],[TotalAmount]]&gt;1000, 0.1,
   FACT_ORDERS[[#This Row],[TotalAmount]]&gt;500, 0.05,
   TRUE, 0
)</f>
        <v>0.1</v>
      </c>
      <c r="P1427" s="28">
        <f xml:space="preserve"> FACT_ORDERS[[#This Row],[TotalAmount]] * (1 - (FACT_ORDERS[[#This Row],[ClientDiscount]] + FACT_ORDERS[[#This Row],[OrderDiscount]]) )</f>
        <v>980</v>
      </c>
      <c r="Q1427" s="28">
        <f>FACT_ORDERS[[#This Row],[TotalAmountWithDiscount]]+FACT_ORDERS[[#This Row],[DeliveryCost]]</f>
        <v>995</v>
      </c>
      <c r="R1427" s="35">
        <v>45321</v>
      </c>
      <c r="S1427" s="35" t="str">
        <f>IF(NETWORKDAYS(FACT_ORDERS[[#This Row],[Order-Date]], FACT_ORDERS[[#This Row],[ArrivalDate ]]) &gt; 10, "Late", "On Time")</f>
        <v>On Time</v>
      </c>
    </row>
    <row r="1428" spans="1:19" x14ac:dyDescent="0.3">
      <c r="A1428" s="12">
        <v>6426</v>
      </c>
      <c r="B1428" s="12">
        <v>201</v>
      </c>
      <c r="C1428" s="12">
        <v>10818</v>
      </c>
      <c r="D1428" s="12">
        <v>1427</v>
      </c>
      <c r="E1428" s="12" t="s">
        <v>243</v>
      </c>
      <c r="F1428" s="13">
        <v>45230</v>
      </c>
      <c r="G1428" s="26" t="s">
        <v>12032</v>
      </c>
      <c r="H1428" s="12">
        <v>25</v>
      </c>
      <c r="I1428" s="28">
        <f>VLOOKUP(B:B,DIM_PRODUCTS!A:F,5,FALSE)</f>
        <v>10</v>
      </c>
      <c r="J1428" s="28">
        <f>FACT_ORDERS[[#This Row],[ProductPrice]]*FACT_ORDERS[[#This Row],[Quantity]]</f>
        <v>250</v>
      </c>
      <c r="K1428" s="12" t="str">
        <f>VLOOKUP(C:C,DIM_CUSTOMERS!A:G,7,FALSE)</f>
        <v>Germany</v>
      </c>
      <c r="L1428" s="30" cm="1">
        <f t="array" ref="L1428">_xlfn.IFS(
    AND(FACT_ORDERS[[#This Row],[DeliveryMehtod]]="shippment",FACT_ORDERS[[#This Row],[TotalAmount]]&gt;=200), 0,
    AND(FACT_ORDERS[[#This Row],[DeliveryMehtod]]="pickup"), 15,
    AND(FACT_ORDERS[[#This Row],[DeliveryMehtod]]="shippment",FACT_ORDERS[[#This Row],[TotalAmount]]&lt;200), 35
)</f>
        <v>15</v>
      </c>
      <c r="M1428" s="12" t="str" cm="1">
        <f t="array" ref="M1428">_xlfn.IFS(
    SUMIFS(FACT_ORDERS[TotalAmount], FACT_ORDERS[WD_CUSTOMERS],FACT_ORDERS[[#This Row],[WD_CUSTOMERS]])&gt;=15000, "VIP",
    SUMIFS(FACT_ORDERS[TotalAmount], FACT_ORDERS[WD_CUSTOMERS],FACT_ORDERS[[#This Row],[WD_CUSTOMERS]])&gt;=8000, "Premium",
    TRUE, "Regular"
)</f>
        <v>Premium</v>
      </c>
      <c r="N1428" s="32" cm="1">
        <f t="array" ref="N1428">_xlfn.IFS(
   FACT_ORDERS[[#This Row],[TypeOfClient]]="VIP", 0.2,
   FACT_ORDERS[[#This Row],[TypeOfClient]]="Premium", 0.1,
   TRUE, 0
)</f>
        <v>0.1</v>
      </c>
      <c r="O1428" s="31" cm="1">
        <f t="array" ref="O1428">_xlfn.IFS(
   FACT_ORDERS[[#This Row],[TotalAmount]]&gt;1500, 0.15,
   FACT_ORDERS[[#This Row],[TotalAmount]]&gt;1000, 0.1,
   FACT_ORDERS[[#This Row],[TotalAmount]]&gt;500, 0.05,
   TRUE, 0
)</f>
        <v>0</v>
      </c>
      <c r="P1428" s="28">
        <f xml:space="preserve"> FACT_ORDERS[[#This Row],[TotalAmount]] * (1 - (FACT_ORDERS[[#This Row],[ClientDiscount]] + FACT_ORDERS[[#This Row],[OrderDiscount]]) )</f>
        <v>225</v>
      </c>
      <c r="Q1428" s="28">
        <f>FACT_ORDERS[[#This Row],[TotalAmountWithDiscount]]+FACT_ORDERS[[#This Row],[DeliveryCost]]</f>
        <v>240</v>
      </c>
      <c r="R1428" s="35">
        <v>45237</v>
      </c>
      <c r="S1428" s="35" t="str">
        <f>IF(NETWORKDAYS(FACT_ORDERS[[#This Row],[Order-Date]], FACT_ORDERS[[#This Row],[ArrivalDate ]]) &gt; 10, "Late", "On Time")</f>
        <v>On Time</v>
      </c>
    </row>
    <row r="1429" spans="1:19" x14ac:dyDescent="0.3">
      <c r="A1429" s="12">
        <v>6427</v>
      </c>
      <c r="B1429" s="12">
        <v>233</v>
      </c>
      <c r="C1429" s="12">
        <v>10818</v>
      </c>
      <c r="D1429" s="12">
        <v>1428</v>
      </c>
      <c r="E1429" s="12" t="s">
        <v>244</v>
      </c>
      <c r="F1429" s="13">
        <v>45230</v>
      </c>
      <c r="G1429" s="26" t="s">
        <v>12033</v>
      </c>
      <c r="H1429" s="12">
        <v>18</v>
      </c>
      <c r="I1429" s="28">
        <f>VLOOKUP(B:B,DIM_PRODUCTS!A:F,5,FALSE)</f>
        <v>13</v>
      </c>
      <c r="J1429" s="28">
        <f>FACT_ORDERS[[#This Row],[ProductPrice]]*FACT_ORDERS[[#This Row],[Quantity]]</f>
        <v>234</v>
      </c>
      <c r="K1429" s="12" t="str">
        <f>VLOOKUP(C:C,DIM_CUSTOMERS!A:G,7,FALSE)</f>
        <v>Germany</v>
      </c>
      <c r="L1429" s="30" cm="1">
        <f t="array" ref="L1429">_xlfn.IFS(
    AND(FACT_ORDERS[[#This Row],[DeliveryMehtod]]="shippment",FACT_ORDERS[[#This Row],[TotalAmount]]&gt;=200), 0,
    AND(FACT_ORDERS[[#This Row],[DeliveryMehtod]]="pickup"), 15,
    AND(FACT_ORDERS[[#This Row],[DeliveryMehtod]]="shippment",FACT_ORDERS[[#This Row],[TotalAmount]]&lt;200), 35
)</f>
        <v>0</v>
      </c>
      <c r="M1429" s="12" t="str" cm="1">
        <f t="array" ref="M1429">_xlfn.IFS(
    SUMIFS(FACT_ORDERS[TotalAmount], FACT_ORDERS[WD_CUSTOMERS],FACT_ORDERS[[#This Row],[WD_CUSTOMERS]])&gt;=15000, "VIP",
    SUMIFS(FACT_ORDERS[TotalAmount], FACT_ORDERS[WD_CUSTOMERS],FACT_ORDERS[[#This Row],[WD_CUSTOMERS]])&gt;=8000, "Premium",
    TRUE, "Regular"
)</f>
        <v>Premium</v>
      </c>
      <c r="N1429" s="32" cm="1">
        <f t="array" ref="N1429">_xlfn.IFS(
   FACT_ORDERS[[#This Row],[TypeOfClient]]="VIP", 0.2,
   FACT_ORDERS[[#This Row],[TypeOfClient]]="Premium", 0.1,
   TRUE, 0
)</f>
        <v>0.1</v>
      </c>
      <c r="O1429" s="31" cm="1">
        <f t="array" ref="O1429">_xlfn.IFS(
   FACT_ORDERS[[#This Row],[TotalAmount]]&gt;1500, 0.15,
   FACT_ORDERS[[#This Row],[TotalAmount]]&gt;1000, 0.1,
   FACT_ORDERS[[#This Row],[TotalAmount]]&gt;500, 0.05,
   TRUE, 0
)</f>
        <v>0</v>
      </c>
      <c r="P1429" s="28">
        <f xml:space="preserve"> FACT_ORDERS[[#This Row],[TotalAmount]] * (1 - (FACT_ORDERS[[#This Row],[ClientDiscount]] + FACT_ORDERS[[#This Row],[OrderDiscount]]) )</f>
        <v>210.6</v>
      </c>
      <c r="Q1429" s="28">
        <f>FACT_ORDERS[[#This Row],[TotalAmountWithDiscount]]+FACT_ORDERS[[#This Row],[DeliveryCost]]</f>
        <v>210.6</v>
      </c>
      <c r="R1429" s="35">
        <v>45237</v>
      </c>
      <c r="S1429" s="35" t="str">
        <f>IF(NETWORKDAYS(FACT_ORDERS[[#This Row],[Order-Date]], FACT_ORDERS[[#This Row],[ArrivalDate ]]) &gt; 10, "Late", "On Time")</f>
        <v>On Time</v>
      </c>
    </row>
    <row r="1430" spans="1:19" x14ac:dyDescent="0.3">
      <c r="A1430" s="12">
        <v>6428</v>
      </c>
      <c r="B1430" s="12">
        <v>244</v>
      </c>
      <c r="C1430" s="12">
        <v>10818</v>
      </c>
      <c r="D1430" s="12">
        <v>1429</v>
      </c>
      <c r="E1430" s="12" t="s">
        <v>244</v>
      </c>
      <c r="F1430" s="13">
        <v>45230</v>
      </c>
      <c r="G1430" s="26" t="s">
        <v>12034</v>
      </c>
      <c r="H1430" s="12">
        <v>44</v>
      </c>
      <c r="I1430" s="28">
        <f>VLOOKUP(B:B,DIM_PRODUCTS!A:F,5,FALSE)</f>
        <v>25</v>
      </c>
      <c r="J1430" s="28">
        <f>FACT_ORDERS[[#This Row],[ProductPrice]]*FACT_ORDERS[[#This Row],[Quantity]]</f>
        <v>1100</v>
      </c>
      <c r="K1430" s="12" t="str">
        <f>VLOOKUP(C:C,DIM_CUSTOMERS!A:G,7,FALSE)</f>
        <v>Germany</v>
      </c>
      <c r="L1430" s="30" cm="1">
        <f t="array" ref="L1430">_xlfn.IFS(
    AND(FACT_ORDERS[[#This Row],[DeliveryMehtod]]="shippment",FACT_ORDERS[[#This Row],[TotalAmount]]&gt;=200), 0,
    AND(FACT_ORDERS[[#This Row],[DeliveryMehtod]]="pickup"), 15,
    AND(FACT_ORDERS[[#This Row],[DeliveryMehtod]]="shippment",FACT_ORDERS[[#This Row],[TotalAmount]]&lt;200), 35
)</f>
        <v>0</v>
      </c>
      <c r="M1430" s="12" t="str" cm="1">
        <f t="array" ref="M1430">_xlfn.IFS(
    SUMIFS(FACT_ORDERS[TotalAmount], FACT_ORDERS[WD_CUSTOMERS],FACT_ORDERS[[#This Row],[WD_CUSTOMERS]])&gt;=15000, "VIP",
    SUMIFS(FACT_ORDERS[TotalAmount], FACT_ORDERS[WD_CUSTOMERS],FACT_ORDERS[[#This Row],[WD_CUSTOMERS]])&gt;=8000, "Premium",
    TRUE, "Regular"
)</f>
        <v>Premium</v>
      </c>
      <c r="N1430" s="32" cm="1">
        <f t="array" ref="N1430">_xlfn.IFS(
   FACT_ORDERS[[#This Row],[TypeOfClient]]="VIP", 0.2,
   FACT_ORDERS[[#This Row],[TypeOfClient]]="Premium", 0.1,
   TRUE, 0
)</f>
        <v>0.1</v>
      </c>
      <c r="O1430" s="31" cm="1">
        <f t="array" ref="O1430">_xlfn.IFS(
   FACT_ORDERS[[#This Row],[TotalAmount]]&gt;1500, 0.15,
   FACT_ORDERS[[#This Row],[TotalAmount]]&gt;1000, 0.1,
   FACT_ORDERS[[#This Row],[TotalAmount]]&gt;500, 0.05,
   TRUE, 0
)</f>
        <v>0.1</v>
      </c>
      <c r="P1430" s="28">
        <f xml:space="preserve"> FACT_ORDERS[[#This Row],[TotalAmount]] * (1 - (FACT_ORDERS[[#This Row],[ClientDiscount]] + FACT_ORDERS[[#This Row],[OrderDiscount]]) )</f>
        <v>880</v>
      </c>
      <c r="Q1430" s="28">
        <f>FACT_ORDERS[[#This Row],[TotalAmountWithDiscount]]+FACT_ORDERS[[#This Row],[DeliveryCost]]</f>
        <v>880</v>
      </c>
      <c r="R1430" s="35">
        <v>45241</v>
      </c>
      <c r="S1430" s="35" t="str">
        <f>IF(NETWORKDAYS(FACT_ORDERS[[#This Row],[Order-Date]], FACT_ORDERS[[#This Row],[ArrivalDate ]]) &gt; 10, "Late", "On Time")</f>
        <v>On Time</v>
      </c>
    </row>
    <row r="1431" spans="1:19" x14ac:dyDescent="0.3">
      <c r="A1431" s="12">
        <v>6429</v>
      </c>
      <c r="B1431" s="12">
        <v>201</v>
      </c>
      <c r="C1431" s="12">
        <v>10818</v>
      </c>
      <c r="D1431" s="12">
        <v>1430</v>
      </c>
      <c r="E1431" s="12" t="s">
        <v>243</v>
      </c>
      <c r="F1431" s="13">
        <v>45072</v>
      </c>
      <c r="G1431" s="26" t="s">
        <v>12035</v>
      </c>
      <c r="H1431" s="12">
        <v>17</v>
      </c>
      <c r="I1431" s="28">
        <f>VLOOKUP(B:B,DIM_PRODUCTS!A:F,5,FALSE)</f>
        <v>10</v>
      </c>
      <c r="J1431" s="28">
        <f>FACT_ORDERS[[#This Row],[ProductPrice]]*FACT_ORDERS[[#This Row],[Quantity]]</f>
        <v>170</v>
      </c>
      <c r="K1431" s="12" t="str">
        <f>VLOOKUP(C:C,DIM_CUSTOMERS!A:G,7,FALSE)</f>
        <v>Germany</v>
      </c>
      <c r="L1431" s="30" cm="1">
        <f t="array" ref="L1431">_xlfn.IFS(
    AND(FACT_ORDERS[[#This Row],[DeliveryMehtod]]="shippment",FACT_ORDERS[[#This Row],[TotalAmount]]&gt;=200), 0,
    AND(FACT_ORDERS[[#This Row],[DeliveryMehtod]]="pickup"), 15,
    AND(FACT_ORDERS[[#This Row],[DeliveryMehtod]]="shippment",FACT_ORDERS[[#This Row],[TotalAmount]]&lt;200), 35
)</f>
        <v>15</v>
      </c>
      <c r="M1431" s="12" t="str" cm="1">
        <f t="array" ref="M1431">_xlfn.IFS(
    SUMIFS(FACT_ORDERS[TotalAmount], FACT_ORDERS[WD_CUSTOMERS],FACT_ORDERS[[#This Row],[WD_CUSTOMERS]])&gt;=15000, "VIP",
    SUMIFS(FACT_ORDERS[TotalAmount], FACT_ORDERS[WD_CUSTOMERS],FACT_ORDERS[[#This Row],[WD_CUSTOMERS]])&gt;=8000, "Premium",
    TRUE, "Regular"
)</f>
        <v>Premium</v>
      </c>
      <c r="N1431" s="32" cm="1">
        <f t="array" ref="N1431">_xlfn.IFS(
   FACT_ORDERS[[#This Row],[TypeOfClient]]="VIP", 0.2,
   FACT_ORDERS[[#This Row],[TypeOfClient]]="Premium", 0.1,
   TRUE, 0
)</f>
        <v>0.1</v>
      </c>
      <c r="O1431" s="31" cm="1">
        <f t="array" ref="O1431">_xlfn.IFS(
   FACT_ORDERS[[#This Row],[TotalAmount]]&gt;1500, 0.15,
   FACT_ORDERS[[#This Row],[TotalAmount]]&gt;1000, 0.1,
   FACT_ORDERS[[#This Row],[TotalAmount]]&gt;500, 0.05,
   TRUE, 0
)</f>
        <v>0</v>
      </c>
      <c r="P1431" s="28">
        <f xml:space="preserve"> FACT_ORDERS[[#This Row],[TotalAmount]] * (1 - (FACT_ORDERS[[#This Row],[ClientDiscount]] + FACT_ORDERS[[#This Row],[OrderDiscount]]) )</f>
        <v>153</v>
      </c>
      <c r="Q1431" s="28">
        <f>FACT_ORDERS[[#This Row],[TotalAmountWithDiscount]]+FACT_ORDERS[[#This Row],[DeliveryCost]]</f>
        <v>168</v>
      </c>
      <c r="R1431" s="35">
        <v>45087</v>
      </c>
      <c r="S1431" s="35" t="str">
        <f>IF(NETWORKDAYS(FACT_ORDERS[[#This Row],[Order-Date]], FACT_ORDERS[[#This Row],[ArrivalDate ]]) &gt; 10, "Late", "On Time")</f>
        <v>Late</v>
      </c>
    </row>
    <row r="1432" spans="1:19" x14ac:dyDescent="0.3">
      <c r="A1432" s="12">
        <v>6430</v>
      </c>
      <c r="B1432" s="12">
        <v>233</v>
      </c>
      <c r="C1432" s="12">
        <v>10818</v>
      </c>
      <c r="D1432" s="12">
        <v>1431</v>
      </c>
      <c r="E1432" s="12" t="s">
        <v>244</v>
      </c>
      <c r="F1432" s="13">
        <v>45072</v>
      </c>
      <c r="G1432" s="26" t="s">
        <v>12036</v>
      </c>
      <c r="H1432" s="12">
        <v>26</v>
      </c>
      <c r="I1432" s="28">
        <f>VLOOKUP(B:B,DIM_PRODUCTS!A:F,5,FALSE)</f>
        <v>13</v>
      </c>
      <c r="J1432" s="28">
        <f>FACT_ORDERS[[#This Row],[ProductPrice]]*FACT_ORDERS[[#This Row],[Quantity]]</f>
        <v>338</v>
      </c>
      <c r="K1432" s="12" t="str">
        <f>VLOOKUP(C:C,DIM_CUSTOMERS!A:G,7,FALSE)</f>
        <v>Germany</v>
      </c>
      <c r="L1432" s="30" cm="1">
        <f t="array" ref="L1432">_xlfn.IFS(
    AND(FACT_ORDERS[[#This Row],[DeliveryMehtod]]="shippment",FACT_ORDERS[[#This Row],[TotalAmount]]&gt;=200), 0,
    AND(FACT_ORDERS[[#This Row],[DeliveryMehtod]]="pickup"), 15,
    AND(FACT_ORDERS[[#This Row],[DeliveryMehtod]]="shippment",FACT_ORDERS[[#This Row],[TotalAmount]]&lt;200), 35
)</f>
        <v>0</v>
      </c>
      <c r="M1432" s="12" t="str" cm="1">
        <f t="array" ref="M1432">_xlfn.IFS(
    SUMIFS(FACT_ORDERS[TotalAmount], FACT_ORDERS[WD_CUSTOMERS],FACT_ORDERS[[#This Row],[WD_CUSTOMERS]])&gt;=15000, "VIP",
    SUMIFS(FACT_ORDERS[TotalAmount], FACT_ORDERS[WD_CUSTOMERS],FACT_ORDERS[[#This Row],[WD_CUSTOMERS]])&gt;=8000, "Premium",
    TRUE, "Regular"
)</f>
        <v>Premium</v>
      </c>
      <c r="N1432" s="32" cm="1">
        <f t="array" ref="N1432">_xlfn.IFS(
   FACT_ORDERS[[#This Row],[TypeOfClient]]="VIP", 0.2,
   FACT_ORDERS[[#This Row],[TypeOfClient]]="Premium", 0.1,
   TRUE, 0
)</f>
        <v>0.1</v>
      </c>
      <c r="O1432" s="31" cm="1">
        <f t="array" ref="O1432">_xlfn.IFS(
   FACT_ORDERS[[#This Row],[TotalAmount]]&gt;1500, 0.15,
   FACT_ORDERS[[#This Row],[TotalAmount]]&gt;1000, 0.1,
   FACT_ORDERS[[#This Row],[TotalAmount]]&gt;500, 0.05,
   TRUE, 0
)</f>
        <v>0</v>
      </c>
      <c r="P1432" s="28">
        <f xml:space="preserve"> FACT_ORDERS[[#This Row],[TotalAmount]] * (1 - (FACT_ORDERS[[#This Row],[ClientDiscount]] + FACT_ORDERS[[#This Row],[OrderDiscount]]) )</f>
        <v>304.2</v>
      </c>
      <c r="Q1432" s="28">
        <f>FACT_ORDERS[[#This Row],[TotalAmountWithDiscount]]+FACT_ORDERS[[#This Row],[DeliveryCost]]</f>
        <v>304.2</v>
      </c>
      <c r="R1432" s="35">
        <v>45082</v>
      </c>
      <c r="S1432" s="35" t="str">
        <f>IF(NETWORKDAYS(FACT_ORDERS[[#This Row],[Order-Date]], FACT_ORDERS[[#This Row],[ArrivalDate ]]) &gt; 10, "Late", "On Time")</f>
        <v>On Time</v>
      </c>
    </row>
    <row r="1433" spans="1:19" x14ac:dyDescent="0.3">
      <c r="A1433" s="12">
        <v>6431</v>
      </c>
      <c r="B1433" s="12">
        <v>244</v>
      </c>
      <c r="C1433" s="12">
        <v>10818</v>
      </c>
      <c r="D1433" s="12">
        <v>1432</v>
      </c>
      <c r="E1433" s="12" t="s">
        <v>244</v>
      </c>
      <c r="F1433" s="13">
        <v>45072</v>
      </c>
      <c r="G1433" s="26" t="s">
        <v>4319</v>
      </c>
      <c r="H1433" s="12">
        <v>52</v>
      </c>
      <c r="I1433" s="28">
        <f>VLOOKUP(B:B,DIM_PRODUCTS!A:F,5,FALSE)</f>
        <v>25</v>
      </c>
      <c r="J1433" s="28">
        <f>FACT_ORDERS[[#This Row],[ProductPrice]]*FACT_ORDERS[[#This Row],[Quantity]]</f>
        <v>1300</v>
      </c>
      <c r="K1433" s="12" t="str">
        <f>VLOOKUP(C:C,DIM_CUSTOMERS!A:G,7,FALSE)</f>
        <v>Germany</v>
      </c>
      <c r="L1433" s="30" cm="1">
        <f t="array" ref="L1433">_xlfn.IFS(
    AND(FACT_ORDERS[[#This Row],[DeliveryMehtod]]="shippment",FACT_ORDERS[[#This Row],[TotalAmount]]&gt;=200), 0,
    AND(FACT_ORDERS[[#This Row],[DeliveryMehtod]]="pickup"), 15,
    AND(FACT_ORDERS[[#This Row],[DeliveryMehtod]]="shippment",FACT_ORDERS[[#This Row],[TotalAmount]]&lt;200), 35
)</f>
        <v>0</v>
      </c>
      <c r="M1433" s="12" t="str" cm="1">
        <f t="array" ref="M1433">_xlfn.IFS(
    SUMIFS(FACT_ORDERS[TotalAmount], FACT_ORDERS[WD_CUSTOMERS],FACT_ORDERS[[#This Row],[WD_CUSTOMERS]])&gt;=15000, "VIP",
    SUMIFS(FACT_ORDERS[TotalAmount], FACT_ORDERS[WD_CUSTOMERS],FACT_ORDERS[[#This Row],[WD_CUSTOMERS]])&gt;=8000, "Premium",
    TRUE, "Regular"
)</f>
        <v>Premium</v>
      </c>
      <c r="N1433" s="32" cm="1">
        <f t="array" ref="N1433">_xlfn.IFS(
   FACT_ORDERS[[#This Row],[TypeOfClient]]="VIP", 0.2,
   FACT_ORDERS[[#This Row],[TypeOfClient]]="Premium", 0.1,
   TRUE, 0
)</f>
        <v>0.1</v>
      </c>
      <c r="O1433" s="31" cm="1">
        <f t="array" ref="O1433">_xlfn.IFS(
   FACT_ORDERS[[#This Row],[TotalAmount]]&gt;1500, 0.15,
   FACT_ORDERS[[#This Row],[TotalAmount]]&gt;1000, 0.1,
   FACT_ORDERS[[#This Row],[TotalAmount]]&gt;500, 0.05,
   TRUE, 0
)</f>
        <v>0.1</v>
      </c>
      <c r="P1433" s="28">
        <f xml:space="preserve"> FACT_ORDERS[[#This Row],[TotalAmount]] * (1 - (FACT_ORDERS[[#This Row],[ClientDiscount]] + FACT_ORDERS[[#This Row],[OrderDiscount]]) )</f>
        <v>1040</v>
      </c>
      <c r="Q1433" s="28">
        <f>FACT_ORDERS[[#This Row],[TotalAmountWithDiscount]]+FACT_ORDERS[[#This Row],[DeliveryCost]]</f>
        <v>1040</v>
      </c>
      <c r="R1433" s="35">
        <v>45083</v>
      </c>
      <c r="S1433" s="35" t="str">
        <f>IF(NETWORKDAYS(FACT_ORDERS[[#This Row],[Order-Date]], FACT_ORDERS[[#This Row],[ArrivalDate ]]) &gt; 10, "Late", "On Time")</f>
        <v>On Time</v>
      </c>
    </row>
    <row r="1434" spans="1:19" x14ac:dyDescent="0.3">
      <c r="A1434" s="12">
        <v>6432</v>
      </c>
      <c r="B1434" s="12">
        <v>201</v>
      </c>
      <c r="C1434" s="12">
        <v>10818</v>
      </c>
      <c r="D1434" s="12">
        <v>1433</v>
      </c>
      <c r="E1434" s="12" t="s">
        <v>244</v>
      </c>
      <c r="F1434" s="13">
        <v>45374</v>
      </c>
      <c r="G1434" s="26" t="s">
        <v>12037</v>
      </c>
      <c r="H1434" s="12">
        <v>19</v>
      </c>
      <c r="I1434" s="28">
        <f>VLOOKUP(B:B,DIM_PRODUCTS!A:F,5,FALSE)</f>
        <v>10</v>
      </c>
      <c r="J1434" s="28">
        <f>FACT_ORDERS[[#This Row],[ProductPrice]]*FACT_ORDERS[[#This Row],[Quantity]]</f>
        <v>190</v>
      </c>
      <c r="K1434" s="12" t="str">
        <f>VLOOKUP(C:C,DIM_CUSTOMERS!A:G,7,FALSE)</f>
        <v>Germany</v>
      </c>
      <c r="L1434" s="30" cm="1">
        <f t="array" ref="L1434">_xlfn.IFS(
    AND(FACT_ORDERS[[#This Row],[DeliveryMehtod]]="shippment",FACT_ORDERS[[#This Row],[TotalAmount]]&gt;=200), 0,
    AND(FACT_ORDERS[[#This Row],[DeliveryMehtod]]="pickup"), 15,
    AND(FACT_ORDERS[[#This Row],[DeliveryMehtod]]="shippment",FACT_ORDERS[[#This Row],[TotalAmount]]&lt;200), 35
)</f>
        <v>35</v>
      </c>
      <c r="M1434" s="12" t="str" cm="1">
        <f t="array" ref="M1434">_xlfn.IFS(
    SUMIFS(FACT_ORDERS[TotalAmount], FACT_ORDERS[WD_CUSTOMERS],FACT_ORDERS[[#This Row],[WD_CUSTOMERS]])&gt;=15000, "VIP",
    SUMIFS(FACT_ORDERS[TotalAmount], FACT_ORDERS[WD_CUSTOMERS],FACT_ORDERS[[#This Row],[WD_CUSTOMERS]])&gt;=8000, "Premium",
    TRUE, "Regular"
)</f>
        <v>Premium</v>
      </c>
      <c r="N1434" s="32" cm="1">
        <f t="array" ref="N1434">_xlfn.IFS(
   FACT_ORDERS[[#This Row],[TypeOfClient]]="VIP", 0.2,
   FACT_ORDERS[[#This Row],[TypeOfClient]]="Premium", 0.1,
   TRUE, 0
)</f>
        <v>0.1</v>
      </c>
      <c r="O1434" s="31" cm="1">
        <f t="array" ref="O1434">_xlfn.IFS(
   FACT_ORDERS[[#This Row],[TotalAmount]]&gt;1500, 0.15,
   FACT_ORDERS[[#This Row],[TotalAmount]]&gt;1000, 0.1,
   FACT_ORDERS[[#This Row],[TotalAmount]]&gt;500, 0.05,
   TRUE, 0
)</f>
        <v>0</v>
      </c>
      <c r="P1434" s="28">
        <f xml:space="preserve"> FACT_ORDERS[[#This Row],[TotalAmount]] * (1 - (FACT_ORDERS[[#This Row],[ClientDiscount]] + FACT_ORDERS[[#This Row],[OrderDiscount]]) )</f>
        <v>171</v>
      </c>
      <c r="Q1434" s="28">
        <f>FACT_ORDERS[[#This Row],[TotalAmountWithDiscount]]+FACT_ORDERS[[#This Row],[DeliveryCost]]</f>
        <v>206</v>
      </c>
      <c r="R1434" s="35">
        <v>45385</v>
      </c>
      <c r="S1434" s="35" t="str">
        <f>IF(NETWORKDAYS(FACT_ORDERS[[#This Row],[Order-Date]], FACT_ORDERS[[#This Row],[ArrivalDate ]]) &gt; 10, "Late", "On Time")</f>
        <v>On Time</v>
      </c>
    </row>
    <row r="1435" spans="1:19" x14ac:dyDescent="0.3">
      <c r="A1435" s="12">
        <v>6433</v>
      </c>
      <c r="B1435" s="12">
        <v>233</v>
      </c>
      <c r="C1435" s="12">
        <v>10818</v>
      </c>
      <c r="D1435" s="12">
        <v>1434</v>
      </c>
      <c r="E1435" s="12" t="s">
        <v>244</v>
      </c>
      <c r="F1435" s="13">
        <v>45374</v>
      </c>
      <c r="G1435" s="26" t="s">
        <v>12038</v>
      </c>
      <c r="H1435" s="12">
        <v>20</v>
      </c>
      <c r="I1435" s="28">
        <f>VLOOKUP(B:B,DIM_PRODUCTS!A:F,5,FALSE)</f>
        <v>13</v>
      </c>
      <c r="J1435" s="28">
        <f>FACT_ORDERS[[#This Row],[ProductPrice]]*FACT_ORDERS[[#This Row],[Quantity]]</f>
        <v>260</v>
      </c>
      <c r="K1435" s="12" t="str">
        <f>VLOOKUP(C:C,DIM_CUSTOMERS!A:G,7,FALSE)</f>
        <v>Germany</v>
      </c>
      <c r="L1435" s="30" cm="1">
        <f t="array" ref="L1435">_xlfn.IFS(
    AND(FACT_ORDERS[[#This Row],[DeliveryMehtod]]="shippment",FACT_ORDERS[[#This Row],[TotalAmount]]&gt;=200), 0,
    AND(FACT_ORDERS[[#This Row],[DeliveryMehtod]]="pickup"), 15,
    AND(FACT_ORDERS[[#This Row],[DeliveryMehtod]]="shippment",FACT_ORDERS[[#This Row],[TotalAmount]]&lt;200), 35
)</f>
        <v>0</v>
      </c>
      <c r="M1435" s="12" t="str" cm="1">
        <f t="array" ref="M1435">_xlfn.IFS(
    SUMIFS(FACT_ORDERS[TotalAmount], FACT_ORDERS[WD_CUSTOMERS],FACT_ORDERS[[#This Row],[WD_CUSTOMERS]])&gt;=15000, "VIP",
    SUMIFS(FACT_ORDERS[TotalAmount], FACT_ORDERS[WD_CUSTOMERS],FACT_ORDERS[[#This Row],[WD_CUSTOMERS]])&gt;=8000, "Premium",
    TRUE, "Regular"
)</f>
        <v>Premium</v>
      </c>
      <c r="N1435" s="32" cm="1">
        <f t="array" ref="N1435">_xlfn.IFS(
   FACT_ORDERS[[#This Row],[TypeOfClient]]="VIP", 0.2,
   FACT_ORDERS[[#This Row],[TypeOfClient]]="Premium", 0.1,
   TRUE, 0
)</f>
        <v>0.1</v>
      </c>
      <c r="O1435" s="31" cm="1">
        <f t="array" ref="O1435">_xlfn.IFS(
   FACT_ORDERS[[#This Row],[TotalAmount]]&gt;1500, 0.15,
   FACT_ORDERS[[#This Row],[TotalAmount]]&gt;1000, 0.1,
   FACT_ORDERS[[#This Row],[TotalAmount]]&gt;500, 0.05,
   TRUE, 0
)</f>
        <v>0</v>
      </c>
      <c r="P1435" s="28">
        <f xml:space="preserve"> FACT_ORDERS[[#This Row],[TotalAmount]] * (1 - (FACT_ORDERS[[#This Row],[ClientDiscount]] + FACT_ORDERS[[#This Row],[OrderDiscount]]) )</f>
        <v>234</v>
      </c>
      <c r="Q1435" s="28">
        <f>FACT_ORDERS[[#This Row],[TotalAmountWithDiscount]]+FACT_ORDERS[[#This Row],[DeliveryCost]]</f>
        <v>234</v>
      </c>
      <c r="R1435" s="35">
        <v>45382</v>
      </c>
      <c r="S1435" s="35" t="str">
        <f>IF(NETWORKDAYS(FACT_ORDERS[[#This Row],[Order-Date]], FACT_ORDERS[[#This Row],[ArrivalDate ]]) &gt; 10, "Late", "On Time")</f>
        <v>On Time</v>
      </c>
    </row>
    <row r="1436" spans="1:19" x14ac:dyDescent="0.3">
      <c r="A1436" s="12">
        <v>6434</v>
      </c>
      <c r="B1436" s="12">
        <v>244</v>
      </c>
      <c r="C1436" s="12">
        <v>10818</v>
      </c>
      <c r="D1436" s="12">
        <v>1435</v>
      </c>
      <c r="E1436" s="12" t="s">
        <v>243</v>
      </c>
      <c r="F1436" s="13">
        <v>45374</v>
      </c>
      <c r="G1436" s="26" t="s">
        <v>12039</v>
      </c>
      <c r="H1436" s="12">
        <v>40</v>
      </c>
      <c r="I1436" s="28">
        <f>VLOOKUP(B:B,DIM_PRODUCTS!A:F,5,FALSE)</f>
        <v>25</v>
      </c>
      <c r="J1436" s="28">
        <f>FACT_ORDERS[[#This Row],[ProductPrice]]*FACT_ORDERS[[#This Row],[Quantity]]</f>
        <v>1000</v>
      </c>
      <c r="K1436" s="12" t="str">
        <f>VLOOKUP(C:C,DIM_CUSTOMERS!A:G,7,FALSE)</f>
        <v>Germany</v>
      </c>
      <c r="L1436" s="30" cm="1">
        <f t="array" ref="L1436">_xlfn.IFS(
    AND(FACT_ORDERS[[#This Row],[DeliveryMehtod]]="shippment",FACT_ORDERS[[#This Row],[TotalAmount]]&gt;=200), 0,
    AND(FACT_ORDERS[[#This Row],[DeliveryMehtod]]="pickup"), 15,
    AND(FACT_ORDERS[[#This Row],[DeliveryMehtod]]="shippment",FACT_ORDERS[[#This Row],[TotalAmount]]&lt;200), 35
)</f>
        <v>15</v>
      </c>
      <c r="M1436" s="12" t="str" cm="1">
        <f t="array" ref="M1436">_xlfn.IFS(
    SUMIFS(FACT_ORDERS[TotalAmount], FACT_ORDERS[WD_CUSTOMERS],FACT_ORDERS[[#This Row],[WD_CUSTOMERS]])&gt;=15000, "VIP",
    SUMIFS(FACT_ORDERS[TotalAmount], FACT_ORDERS[WD_CUSTOMERS],FACT_ORDERS[[#This Row],[WD_CUSTOMERS]])&gt;=8000, "Premium",
    TRUE, "Regular"
)</f>
        <v>Premium</v>
      </c>
      <c r="N1436" s="32" cm="1">
        <f t="array" ref="N1436">_xlfn.IFS(
   FACT_ORDERS[[#This Row],[TypeOfClient]]="VIP", 0.2,
   FACT_ORDERS[[#This Row],[TypeOfClient]]="Premium", 0.1,
   TRUE, 0
)</f>
        <v>0.1</v>
      </c>
      <c r="O1436" s="31" cm="1">
        <f t="array" ref="O1436">_xlfn.IFS(
   FACT_ORDERS[[#This Row],[TotalAmount]]&gt;1500, 0.15,
   FACT_ORDERS[[#This Row],[TotalAmount]]&gt;1000, 0.1,
   FACT_ORDERS[[#This Row],[TotalAmount]]&gt;500, 0.05,
   TRUE, 0
)</f>
        <v>0.05</v>
      </c>
      <c r="P1436" s="28">
        <f xml:space="preserve"> FACT_ORDERS[[#This Row],[TotalAmount]] * (1 - (FACT_ORDERS[[#This Row],[ClientDiscount]] + FACT_ORDERS[[#This Row],[OrderDiscount]]) )</f>
        <v>850</v>
      </c>
      <c r="Q1436" s="28">
        <f>FACT_ORDERS[[#This Row],[TotalAmountWithDiscount]]+FACT_ORDERS[[#This Row],[DeliveryCost]]</f>
        <v>865</v>
      </c>
      <c r="R1436" s="35">
        <v>45385</v>
      </c>
      <c r="S1436" s="35" t="str">
        <f>IF(NETWORKDAYS(FACT_ORDERS[[#This Row],[Order-Date]], FACT_ORDERS[[#This Row],[ArrivalDate ]]) &gt; 10, "Late", "On Time")</f>
        <v>On Time</v>
      </c>
    </row>
    <row r="1437" spans="1:19" x14ac:dyDescent="0.3">
      <c r="A1437" s="12">
        <v>6435</v>
      </c>
      <c r="B1437" s="12">
        <v>233</v>
      </c>
      <c r="C1437" s="12">
        <v>10818</v>
      </c>
      <c r="D1437" s="12">
        <v>1436</v>
      </c>
      <c r="E1437" s="12" t="s">
        <v>243</v>
      </c>
      <c r="F1437" s="13">
        <v>45508</v>
      </c>
      <c r="G1437" s="26" t="s">
        <v>12040</v>
      </c>
      <c r="H1437" s="12">
        <v>16</v>
      </c>
      <c r="I1437" s="28">
        <f>VLOOKUP(B:B,DIM_PRODUCTS!A:F,5,FALSE)</f>
        <v>13</v>
      </c>
      <c r="J1437" s="28">
        <f>FACT_ORDERS[[#This Row],[ProductPrice]]*FACT_ORDERS[[#This Row],[Quantity]]</f>
        <v>208</v>
      </c>
      <c r="K1437" s="12" t="str">
        <f>VLOOKUP(C:C,DIM_CUSTOMERS!A:G,7,FALSE)</f>
        <v>Germany</v>
      </c>
      <c r="L1437" s="30" cm="1">
        <f t="array" ref="L1437">_xlfn.IFS(
    AND(FACT_ORDERS[[#This Row],[DeliveryMehtod]]="shippment",FACT_ORDERS[[#This Row],[TotalAmount]]&gt;=200), 0,
    AND(FACT_ORDERS[[#This Row],[DeliveryMehtod]]="pickup"), 15,
    AND(FACT_ORDERS[[#This Row],[DeliveryMehtod]]="shippment",FACT_ORDERS[[#This Row],[TotalAmount]]&lt;200), 35
)</f>
        <v>15</v>
      </c>
      <c r="M1437" s="12" t="str" cm="1">
        <f t="array" ref="M1437">_xlfn.IFS(
    SUMIFS(FACT_ORDERS[TotalAmount], FACT_ORDERS[WD_CUSTOMERS],FACT_ORDERS[[#This Row],[WD_CUSTOMERS]])&gt;=15000, "VIP",
    SUMIFS(FACT_ORDERS[TotalAmount], FACT_ORDERS[WD_CUSTOMERS],FACT_ORDERS[[#This Row],[WD_CUSTOMERS]])&gt;=8000, "Premium",
    TRUE, "Regular"
)</f>
        <v>Premium</v>
      </c>
      <c r="N1437" s="32" cm="1">
        <f t="array" ref="N1437">_xlfn.IFS(
   FACT_ORDERS[[#This Row],[TypeOfClient]]="VIP", 0.2,
   FACT_ORDERS[[#This Row],[TypeOfClient]]="Premium", 0.1,
   TRUE, 0
)</f>
        <v>0.1</v>
      </c>
      <c r="O1437" s="31" cm="1">
        <f t="array" ref="O1437">_xlfn.IFS(
   FACT_ORDERS[[#This Row],[TotalAmount]]&gt;1500, 0.15,
   FACT_ORDERS[[#This Row],[TotalAmount]]&gt;1000, 0.1,
   FACT_ORDERS[[#This Row],[TotalAmount]]&gt;500, 0.05,
   TRUE, 0
)</f>
        <v>0</v>
      </c>
      <c r="P1437" s="28">
        <f xml:space="preserve"> FACT_ORDERS[[#This Row],[TotalAmount]] * (1 - (FACT_ORDERS[[#This Row],[ClientDiscount]] + FACT_ORDERS[[#This Row],[OrderDiscount]]) )</f>
        <v>187.20000000000002</v>
      </c>
      <c r="Q1437" s="28">
        <f>FACT_ORDERS[[#This Row],[TotalAmountWithDiscount]]+FACT_ORDERS[[#This Row],[DeliveryCost]]</f>
        <v>202.20000000000002</v>
      </c>
      <c r="R1437" s="35">
        <v>45515</v>
      </c>
      <c r="S1437" s="35" t="str">
        <f>IF(NETWORKDAYS(FACT_ORDERS[[#This Row],[Order-Date]], FACT_ORDERS[[#This Row],[ArrivalDate ]]) &gt; 10, "Late", "On Time")</f>
        <v>On Time</v>
      </c>
    </row>
    <row r="1438" spans="1:19" x14ac:dyDescent="0.3">
      <c r="A1438" s="12">
        <v>6436</v>
      </c>
      <c r="B1438" s="12">
        <v>244</v>
      </c>
      <c r="C1438" s="12">
        <v>10818</v>
      </c>
      <c r="D1438" s="12">
        <v>1437</v>
      </c>
      <c r="E1438" s="12" t="s">
        <v>243</v>
      </c>
      <c r="F1438" s="13">
        <v>45508</v>
      </c>
      <c r="G1438" s="26" t="s">
        <v>12041</v>
      </c>
      <c r="H1438" s="12">
        <v>39</v>
      </c>
      <c r="I1438" s="28">
        <f>VLOOKUP(B:B,DIM_PRODUCTS!A:F,5,FALSE)</f>
        <v>25</v>
      </c>
      <c r="J1438" s="28">
        <f>FACT_ORDERS[[#This Row],[ProductPrice]]*FACT_ORDERS[[#This Row],[Quantity]]</f>
        <v>975</v>
      </c>
      <c r="K1438" s="12" t="str">
        <f>VLOOKUP(C:C,DIM_CUSTOMERS!A:G,7,FALSE)</f>
        <v>Germany</v>
      </c>
      <c r="L1438" s="30" cm="1">
        <f t="array" ref="L1438">_xlfn.IFS(
    AND(FACT_ORDERS[[#This Row],[DeliveryMehtod]]="shippment",FACT_ORDERS[[#This Row],[TotalAmount]]&gt;=200), 0,
    AND(FACT_ORDERS[[#This Row],[DeliveryMehtod]]="pickup"), 15,
    AND(FACT_ORDERS[[#This Row],[DeliveryMehtod]]="shippment",FACT_ORDERS[[#This Row],[TotalAmount]]&lt;200), 35
)</f>
        <v>15</v>
      </c>
      <c r="M1438" s="12" t="str" cm="1">
        <f t="array" ref="M1438">_xlfn.IFS(
    SUMIFS(FACT_ORDERS[TotalAmount], FACT_ORDERS[WD_CUSTOMERS],FACT_ORDERS[[#This Row],[WD_CUSTOMERS]])&gt;=15000, "VIP",
    SUMIFS(FACT_ORDERS[TotalAmount], FACT_ORDERS[WD_CUSTOMERS],FACT_ORDERS[[#This Row],[WD_CUSTOMERS]])&gt;=8000, "Premium",
    TRUE, "Regular"
)</f>
        <v>Premium</v>
      </c>
      <c r="N1438" s="32" cm="1">
        <f t="array" ref="N1438">_xlfn.IFS(
   FACT_ORDERS[[#This Row],[TypeOfClient]]="VIP", 0.2,
   FACT_ORDERS[[#This Row],[TypeOfClient]]="Premium", 0.1,
   TRUE, 0
)</f>
        <v>0.1</v>
      </c>
      <c r="O1438" s="31" cm="1">
        <f t="array" ref="O1438">_xlfn.IFS(
   FACT_ORDERS[[#This Row],[TotalAmount]]&gt;1500, 0.15,
   FACT_ORDERS[[#This Row],[TotalAmount]]&gt;1000, 0.1,
   FACT_ORDERS[[#This Row],[TotalAmount]]&gt;500, 0.05,
   TRUE, 0
)</f>
        <v>0.05</v>
      </c>
      <c r="P1438" s="28">
        <f xml:space="preserve"> FACT_ORDERS[[#This Row],[TotalAmount]] * (1 - (FACT_ORDERS[[#This Row],[ClientDiscount]] + FACT_ORDERS[[#This Row],[OrderDiscount]]) )</f>
        <v>828.75</v>
      </c>
      <c r="Q1438" s="28">
        <f>FACT_ORDERS[[#This Row],[TotalAmountWithDiscount]]+FACT_ORDERS[[#This Row],[DeliveryCost]]</f>
        <v>843.75</v>
      </c>
      <c r="R1438" s="35">
        <v>45518</v>
      </c>
      <c r="S1438" s="35" t="str">
        <f>IF(NETWORKDAYS(FACT_ORDERS[[#This Row],[Order-Date]], FACT_ORDERS[[#This Row],[ArrivalDate ]]) &gt; 10, "Late", "On Time")</f>
        <v>On Time</v>
      </c>
    </row>
    <row r="1439" spans="1:19" x14ac:dyDescent="0.3">
      <c r="A1439" s="12">
        <v>6437</v>
      </c>
      <c r="B1439" s="12">
        <v>266</v>
      </c>
      <c r="C1439" s="12">
        <v>10621</v>
      </c>
      <c r="D1439" s="12">
        <v>1438</v>
      </c>
      <c r="E1439" s="12" t="s">
        <v>243</v>
      </c>
      <c r="F1439" s="13">
        <v>45398</v>
      </c>
      <c r="G1439" s="26" t="s">
        <v>12042</v>
      </c>
      <c r="H1439" s="12">
        <v>34</v>
      </c>
      <c r="I1439" s="28">
        <f>VLOOKUP(B:B,DIM_PRODUCTS!A:F,5,FALSE)</f>
        <v>12</v>
      </c>
      <c r="J1439" s="28">
        <f>FACT_ORDERS[[#This Row],[ProductPrice]]*FACT_ORDERS[[#This Row],[Quantity]]</f>
        <v>408</v>
      </c>
      <c r="K1439" s="12" t="str">
        <f>VLOOKUP(C:C,DIM_CUSTOMERS!A:G,7,FALSE)</f>
        <v>Germany</v>
      </c>
      <c r="L1439" s="30" cm="1">
        <f t="array" ref="L1439">_xlfn.IFS(
    AND(FACT_ORDERS[[#This Row],[DeliveryMehtod]]="shippment",FACT_ORDERS[[#This Row],[TotalAmount]]&gt;=200), 0,
    AND(FACT_ORDERS[[#This Row],[DeliveryMehtod]]="pickup"), 15,
    AND(FACT_ORDERS[[#This Row],[DeliveryMehtod]]="shippment",FACT_ORDERS[[#This Row],[TotalAmount]]&lt;200), 35
)</f>
        <v>15</v>
      </c>
      <c r="M1439" s="12" t="str" cm="1">
        <f t="array" ref="M1439">_xlfn.IFS(
    SUMIFS(FACT_ORDERS[TotalAmount], FACT_ORDERS[WD_CUSTOMERS],FACT_ORDERS[[#This Row],[WD_CUSTOMERS]])&gt;=15000, "VIP",
    SUMIFS(FACT_ORDERS[TotalAmount], FACT_ORDERS[WD_CUSTOMERS],FACT_ORDERS[[#This Row],[WD_CUSTOMERS]])&gt;=8000, "Premium",
    TRUE, "Regular"
)</f>
        <v>Regular</v>
      </c>
      <c r="N1439" s="32" cm="1">
        <f t="array" ref="N1439">_xlfn.IFS(
   FACT_ORDERS[[#This Row],[TypeOfClient]]="VIP", 0.2,
   FACT_ORDERS[[#This Row],[TypeOfClient]]="Premium", 0.1,
   TRUE, 0
)</f>
        <v>0</v>
      </c>
      <c r="O1439" s="31" cm="1">
        <f t="array" ref="O1439">_xlfn.IFS(
   FACT_ORDERS[[#This Row],[TotalAmount]]&gt;1500, 0.15,
   FACT_ORDERS[[#This Row],[TotalAmount]]&gt;1000, 0.1,
   FACT_ORDERS[[#This Row],[TotalAmount]]&gt;500, 0.05,
   TRUE, 0
)</f>
        <v>0</v>
      </c>
      <c r="P1439" s="28">
        <f xml:space="preserve"> FACT_ORDERS[[#This Row],[TotalAmount]] * (1 - (FACT_ORDERS[[#This Row],[ClientDiscount]] + FACT_ORDERS[[#This Row],[OrderDiscount]]) )</f>
        <v>408</v>
      </c>
      <c r="Q1439" s="28">
        <f>FACT_ORDERS[[#This Row],[TotalAmountWithDiscount]]+FACT_ORDERS[[#This Row],[DeliveryCost]]</f>
        <v>423</v>
      </c>
      <c r="R1439" s="35">
        <v>45406</v>
      </c>
      <c r="S1439" s="35" t="str">
        <f>IF(NETWORKDAYS(FACT_ORDERS[[#This Row],[Order-Date]], FACT_ORDERS[[#This Row],[ArrivalDate ]]) &gt; 10, "Late", "On Time")</f>
        <v>On Time</v>
      </c>
    </row>
    <row r="1440" spans="1:19" x14ac:dyDescent="0.3">
      <c r="A1440" s="12">
        <v>6438</v>
      </c>
      <c r="B1440" s="12">
        <v>266</v>
      </c>
      <c r="C1440" s="12">
        <v>10621</v>
      </c>
      <c r="D1440" s="12">
        <v>1439</v>
      </c>
      <c r="E1440" s="12" t="s">
        <v>244</v>
      </c>
      <c r="F1440" s="13">
        <v>44314</v>
      </c>
      <c r="G1440" s="26" t="s">
        <v>12043</v>
      </c>
      <c r="H1440" s="12">
        <v>45</v>
      </c>
      <c r="I1440" s="28">
        <f>VLOOKUP(B:B,DIM_PRODUCTS!A:F,5,FALSE)</f>
        <v>12</v>
      </c>
      <c r="J1440" s="28">
        <f>FACT_ORDERS[[#This Row],[ProductPrice]]*FACT_ORDERS[[#This Row],[Quantity]]</f>
        <v>540</v>
      </c>
      <c r="K1440" s="12" t="str">
        <f>VLOOKUP(C:C,DIM_CUSTOMERS!A:G,7,FALSE)</f>
        <v>Germany</v>
      </c>
      <c r="L1440" s="30" cm="1">
        <f t="array" ref="L1440">_xlfn.IFS(
    AND(FACT_ORDERS[[#This Row],[DeliveryMehtod]]="shippment",FACT_ORDERS[[#This Row],[TotalAmount]]&gt;=200), 0,
    AND(FACT_ORDERS[[#This Row],[DeliveryMehtod]]="pickup"), 15,
    AND(FACT_ORDERS[[#This Row],[DeliveryMehtod]]="shippment",FACT_ORDERS[[#This Row],[TotalAmount]]&lt;200), 35
)</f>
        <v>0</v>
      </c>
      <c r="M1440" s="12" t="str" cm="1">
        <f t="array" ref="M1440">_xlfn.IFS(
    SUMIFS(FACT_ORDERS[TotalAmount], FACT_ORDERS[WD_CUSTOMERS],FACT_ORDERS[[#This Row],[WD_CUSTOMERS]])&gt;=15000, "VIP",
    SUMIFS(FACT_ORDERS[TotalAmount], FACT_ORDERS[WD_CUSTOMERS],FACT_ORDERS[[#This Row],[WD_CUSTOMERS]])&gt;=8000, "Premium",
    TRUE, "Regular"
)</f>
        <v>Regular</v>
      </c>
      <c r="N1440" s="32" cm="1">
        <f t="array" ref="N1440">_xlfn.IFS(
   FACT_ORDERS[[#This Row],[TypeOfClient]]="VIP", 0.2,
   FACT_ORDERS[[#This Row],[TypeOfClient]]="Premium", 0.1,
   TRUE, 0
)</f>
        <v>0</v>
      </c>
      <c r="O1440" s="31" cm="1">
        <f t="array" ref="O1440">_xlfn.IFS(
   FACT_ORDERS[[#This Row],[TotalAmount]]&gt;1500, 0.15,
   FACT_ORDERS[[#This Row],[TotalAmount]]&gt;1000, 0.1,
   FACT_ORDERS[[#This Row],[TotalAmount]]&gt;500, 0.05,
   TRUE, 0
)</f>
        <v>0.05</v>
      </c>
      <c r="P1440" s="28">
        <f xml:space="preserve"> FACT_ORDERS[[#This Row],[TotalAmount]] * (1 - (FACT_ORDERS[[#This Row],[ClientDiscount]] + FACT_ORDERS[[#This Row],[OrderDiscount]]) )</f>
        <v>513</v>
      </c>
      <c r="Q1440" s="28">
        <f>FACT_ORDERS[[#This Row],[TotalAmountWithDiscount]]+FACT_ORDERS[[#This Row],[DeliveryCost]]</f>
        <v>513</v>
      </c>
      <c r="R1440" s="35">
        <v>44323</v>
      </c>
      <c r="S1440" s="35" t="str">
        <f>IF(NETWORKDAYS(FACT_ORDERS[[#This Row],[Order-Date]], FACT_ORDERS[[#This Row],[ArrivalDate ]]) &gt; 10, "Late", "On Time")</f>
        <v>On Time</v>
      </c>
    </row>
    <row r="1441" spans="1:19" x14ac:dyDescent="0.3">
      <c r="A1441" s="12">
        <v>6439</v>
      </c>
      <c r="B1441" s="12">
        <v>292</v>
      </c>
      <c r="C1441" s="12">
        <v>10858</v>
      </c>
      <c r="D1441" s="12">
        <v>1440</v>
      </c>
      <c r="E1441" s="12" t="s">
        <v>244</v>
      </c>
      <c r="F1441" s="13">
        <v>45520</v>
      </c>
      <c r="G1441" s="26" t="s">
        <v>12044</v>
      </c>
      <c r="H1441" s="12">
        <v>20</v>
      </c>
      <c r="I1441" s="28">
        <f>VLOOKUP(B:B,DIM_PRODUCTS!A:F,5,FALSE)</f>
        <v>6</v>
      </c>
      <c r="J1441" s="28">
        <f>FACT_ORDERS[[#This Row],[ProductPrice]]*FACT_ORDERS[[#This Row],[Quantity]]</f>
        <v>120</v>
      </c>
      <c r="K1441" s="12" t="str">
        <f>VLOOKUP(C:C,DIM_CUSTOMERS!A:G,7,FALSE)</f>
        <v>Germany</v>
      </c>
      <c r="L1441" s="30" cm="1">
        <f t="array" ref="L1441">_xlfn.IFS(
    AND(FACT_ORDERS[[#This Row],[DeliveryMehtod]]="shippment",FACT_ORDERS[[#This Row],[TotalAmount]]&gt;=200), 0,
    AND(FACT_ORDERS[[#This Row],[DeliveryMehtod]]="pickup"), 15,
    AND(FACT_ORDERS[[#This Row],[DeliveryMehtod]]="shippment",FACT_ORDERS[[#This Row],[TotalAmount]]&lt;200), 35
)</f>
        <v>35</v>
      </c>
      <c r="M1441" s="12" t="str" cm="1">
        <f t="array" ref="M1441">_xlfn.IFS(
    SUMIFS(FACT_ORDERS[TotalAmount], FACT_ORDERS[WD_CUSTOMERS],FACT_ORDERS[[#This Row],[WD_CUSTOMERS]])&gt;=15000, "VIP",
    SUMIFS(FACT_ORDERS[TotalAmount], FACT_ORDERS[WD_CUSTOMERS],FACT_ORDERS[[#This Row],[WD_CUSTOMERS]])&gt;=8000, "Premium",
    TRUE, "Regular"
)</f>
        <v>Regular</v>
      </c>
      <c r="N1441" s="32" cm="1">
        <f t="array" ref="N1441">_xlfn.IFS(
   FACT_ORDERS[[#This Row],[TypeOfClient]]="VIP", 0.2,
   FACT_ORDERS[[#This Row],[TypeOfClient]]="Premium", 0.1,
   TRUE, 0
)</f>
        <v>0</v>
      </c>
      <c r="O1441" s="31" cm="1">
        <f t="array" ref="O1441">_xlfn.IFS(
   FACT_ORDERS[[#This Row],[TotalAmount]]&gt;1500, 0.15,
   FACT_ORDERS[[#This Row],[TotalAmount]]&gt;1000, 0.1,
   FACT_ORDERS[[#This Row],[TotalAmount]]&gt;500, 0.05,
   TRUE, 0
)</f>
        <v>0</v>
      </c>
      <c r="P1441" s="28">
        <f xml:space="preserve"> FACT_ORDERS[[#This Row],[TotalAmount]] * (1 - (FACT_ORDERS[[#This Row],[ClientDiscount]] + FACT_ORDERS[[#This Row],[OrderDiscount]]) )</f>
        <v>120</v>
      </c>
      <c r="Q1441" s="28">
        <f>FACT_ORDERS[[#This Row],[TotalAmountWithDiscount]]+FACT_ORDERS[[#This Row],[DeliveryCost]]</f>
        <v>155</v>
      </c>
      <c r="R1441" s="35">
        <v>45536</v>
      </c>
      <c r="S1441" s="35" t="str">
        <f>IF(NETWORKDAYS(FACT_ORDERS[[#This Row],[Order-Date]], FACT_ORDERS[[#This Row],[ArrivalDate ]]) &gt; 10, "Late", "On Time")</f>
        <v>Late</v>
      </c>
    </row>
    <row r="1442" spans="1:19" x14ac:dyDescent="0.3">
      <c r="A1442" s="12">
        <v>6440</v>
      </c>
      <c r="B1442" s="12">
        <v>276</v>
      </c>
      <c r="C1442" s="12">
        <v>10858</v>
      </c>
      <c r="D1442" s="12">
        <v>1441</v>
      </c>
      <c r="E1442" s="12" t="s">
        <v>243</v>
      </c>
      <c r="F1442" s="13">
        <v>45520</v>
      </c>
      <c r="G1442" s="26" t="s">
        <v>12045</v>
      </c>
      <c r="H1442" s="12">
        <v>38</v>
      </c>
      <c r="I1442" s="28">
        <f>VLOOKUP(B:B,DIM_PRODUCTS!A:F,5,FALSE)</f>
        <v>28</v>
      </c>
      <c r="J1442" s="28">
        <f>FACT_ORDERS[[#This Row],[ProductPrice]]*FACT_ORDERS[[#This Row],[Quantity]]</f>
        <v>1064</v>
      </c>
      <c r="K1442" s="12" t="str">
        <f>VLOOKUP(C:C,DIM_CUSTOMERS!A:G,7,FALSE)</f>
        <v>Germany</v>
      </c>
      <c r="L1442" s="30" cm="1">
        <f t="array" ref="L1442">_xlfn.IFS(
    AND(FACT_ORDERS[[#This Row],[DeliveryMehtod]]="shippment",FACT_ORDERS[[#This Row],[TotalAmount]]&gt;=200), 0,
    AND(FACT_ORDERS[[#This Row],[DeliveryMehtod]]="pickup"), 15,
    AND(FACT_ORDERS[[#This Row],[DeliveryMehtod]]="shippment",FACT_ORDERS[[#This Row],[TotalAmount]]&lt;200), 35
)</f>
        <v>15</v>
      </c>
      <c r="M1442" s="12" t="str" cm="1">
        <f t="array" ref="M1442">_xlfn.IFS(
    SUMIFS(FACT_ORDERS[TotalAmount], FACT_ORDERS[WD_CUSTOMERS],FACT_ORDERS[[#This Row],[WD_CUSTOMERS]])&gt;=15000, "VIP",
    SUMIFS(FACT_ORDERS[TotalAmount], FACT_ORDERS[WD_CUSTOMERS],FACT_ORDERS[[#This Row],[WD_CUSTOMERS]])&gt;=8000, "Premium",
    TRUE, "Regular"
)</f>
        <v>Regular</v>
      </c>
      <c r="N1442" s="32" cm="1">
        <f t="array" ref="N1442">_xlfn.IFS(
   FACT_ORDERS[[#This Row],[TypeOfClient]]="VIP", 0.2,
   FACT_ORDERS[[#This Row],[TypeOfClient]]="Premium", 0.1,
   TRUE, 0
)</f>
        <v>0</v>
      </c>
      <c r="O1442" s="31" cm="1">
        <f t="array" ref="O1442">_xlfn.IFS(
   FACT_ORDERS[[#This Row],[TotalAmount]]&gt;1500, 0.15,
   FACT_ORDERS[[#This Row],[TotalAmount]]&gt;1000, 0.1,
   FACT_ORDERS[[#This Row],[TotalAmount]]&gt;500, 0.05,
   TRUE, 0
)</f>
        <v>0.1</v>
      </c>
      <c r="P1442" s="28">
        <f xml:space="preserve"> FACT_ORDERS[[#This Row],[TotalAmount]] * (1 - (FACT_ORDERS[[#This Row],[ClientDiscount]] + FACT_ORDERS[[#This Row],[OrderDiscount]]) )</f>
        <v>957.6</v>
      </c>
      <c r="Q1442" s="28">
        <f>FACT_ORDERS[[#This Row],[TotalAmountWithDiscount]]+FACT_ORDERS[[#This Row],[DeliveryCost]]</f>
        <v>972.6</v>
      </c>
      <c r="R1442" s="35">
        <v>45531</v>
      </c>
      <c r="S1442" s="35" t="str">
        <f>IF(NETWORKDAYS(FACT_ORDERS[[#This Row],[Order-Date]], FACT_ORDERS[[#This Row],[ArrivalDate ]]) &gt; 10, "Late", "On Time")</f>
        <v>On Time</v>
      </c>
    </row>
    <row r="1443" spans="1:19" x14ac:dyDescent="0.3">
      <c r="A1443" s="12">
        <v>6441</v>
      </c>
      <c r="B1443" s="12">
        <v>292</v>
      </c>
      <c r="C1443" s="12">
        <v>10858</v>
      </c>
      <c r="D1443" s="12">
        <v>1442</v>
      </c>
      <c r="E1443" s="12" t="s">
        <v>244</v>
      </c>
      <c r="F1443" s="13">
        <v>45508</v>
      </c>
      <c r="G1443" s="26" t="s">
        <v>12046</v>
      </c>
      <c r="H1443" s="12">
        <v>18</v>
      </c>
      <c r="I1443" s="28">
        <f>VLOOKUP(B:B,DIM_PRODUCTS!A:F,5,FALSE)</f>
        <v>6</v>
      </c>
      <c r="J1443" s="28">
        <f>FACT_ORDERS[[#This Row],[ProductPrice]]*FACT_ORDERS[[#This Row],[Quantity]]</f>
        <v>108</v>
      </c>
      <c r="K1443" s="12" t="str">
        <f>VLOOKUP(C:C,DIM_CUSTOMERS!A:G,7,FALSE)</f>
        <v>Germany</v>
      </c>
      <c r="L1443" s="30" cm="1">
        <f t="array" ref="L1443">_xlfn.IFS(
    AND(FACT_ORDERS[[#This Row],[DeliveryMehtod]]="shippment",FACT_ORDERS[[#This Row],[TotalAmount]]&gt;=200), 0,
    AND(FACT_ORDERS[[#This Row],[DeliveryMehtod]]="pickup"), 15,
    AND(FACT_ORDERS[[#This Row],[DeliveryMehtod]]="shippment",FACT_ORDERS[[#This Row],[TotalAmount]]&lt;200), 35
)</f>
        <v>35</v>
      </c>
      <c r="M1443" s="12" t="str" cm="1">
        <f t="array" ref="M1443">_xlfn.IFS(
    SUMIFS(FACT_ORDERS[TotalAmount], FACT_ORDERS[WD_CUSTOMERS],FACT_ORDERS[[#This Row],[WD_CUSTOMERS]])&gt;=15000, "VIP",
    SUMIFS(FACT_ORDERS[TotalAmount], FACT_ORDERS[WD_CUSTOMERS],FACT_ORDERS[[#This Row],[WD_CUSTOMERS]])&gt;=8000, "Premium",
    TRUE, "Regular"
)</f>
        <v>Regular</v>
      </c>
      <c r="N1443" s="32" cm="1">
        <f t="array" ref="N1443">_xlfn.IFS(
   FACT_ORDERS[[#This Row],[TypeOfClient]]="VIP", 0.2,
   FACT_ORDERS[[#This Row],[TypeOfClient]]="Premium", 0.1,
   TRUE, 0
)</f>
        <v>0</v>
      </c>
      <c r="O1443" s="31" cm="1">
        <f t="array" ref="O1443">_xlfn.IFS(
   FACT_ORDERS[[#This Row],[TotalAmount]]&gt;1500, 0.15,
   FACT_ORDERS[[#This Row],[TotalAmount]]&gt;1000, 0.1,
   FACT_ORDERS[[#This Row],[TotalAmount]]&gt;500, 0.05,
   TRUE, 0
)</f>
        <v>0</v>
      </c>
      <c r="P1443" s="28">
        <f xml:space="preserve"> FACT_ORDERS[[#This Row],[TotalAmount]] * (1 - (FACT_ORDERS[[#This Row],[ClientDiscount]] + FACT_ORDERS[[#This Row],[OrderDiscount]]) )</f>
        <v>108</v>
      </c>
      <c r="Q1443" s="28">
        <f>FACT_ORDERS[[#This Row],[TotalAmountWithDiscount]]+FACT_ORDERS[[#This Row],[DeliveryCost]]</f>
        <v>143</v>
      </c>
      <c r="R1443" s="35">
        <v>45516</v>
      </c>
      <c r="S1443" s="35" t="str">
        <f>IF(NETWORKDAYS(FACT_ORDERS[[#This Row],[Order-Date]], FACT_ORDERS[[#This Row],[ArrivalDate ]]) &gt; 10, "Late", "On Time")</f>
        <v>On Time</v>
      </c>
    </row>
    <row r="1444" spans="1:19" x14ac:dyDescent="0.3">
      <c r="A1444" s="12">
        <v>6442</v>
      </c>
      <c r="B1444" s="12">
        <v>276</v>
      </c>
      <c r="C1444" s="12">
        <v>10858</v>
      </c>
      <c r="D1444" s="12">
        <v>1443</v>
      </c>
      <c r="E1444" s="12" t="s">
        <v>243</v>
      </c>
      <c r="F1444" s="13">
        <v>45508</v>
      </c>
      <c r="G1444" s="26" t="s">
        <v>12047</v>
      </c>
      <c r="H1444" s="12">
        <v>30</v>
      </c>
      <c r="I1444" s="28">
        <f>VLOOKUP(B:B,DIM_PRODUCTS!A:F,5,FALSE)</f>
        <v>28</v>
      </c>
      <c r="J1444" s="28">
        <f>FACT_ORDERS[[#This Row],[ProductPrice]]*FACT_ORDERS[[#This Row],[Quantity]]</f>
        <v>840</v>
      </c>
      <c r="K1444" s="12" t="str">
        <f>VLOOKUP(C:C,DIM_CUSTOMERS!A:G,7,FALSE)</f>
        <v>Germany</v>
      </c>
      <c r="L1444" s="30" cm="1">
        <f t="array" ref="L1444">_xlfn.IFS(
    AND(FACT_ORDERS[[#This Row],[DeliveryMehtod]]="shippment",FACT_ORDERS[[#This Row],[TotalAmount]]&gt;=200), 0,
    AND(FACT_ORDERS[[#This Row],[DeliveryMehtod]]="pickup"), 15,
    AND(FACT_ORDERS[[#This Row],[DeliveryMehtod]]="shippment",FACT_ORDERS[[#This Row],[TotalAmount]]&lt;200), 35
)</f>
        <v>15</v>
      </c>
      <c r="M1444" s="12" t="str" cm="1">
        <f t="array" ref="M1444">_xlfn.IFS(
    SUMIFS(FACT_ORDERS[TotalAmount], FACT_ORDERS[WD_CUSTOMERS],FACT_ORDERS[[#This Row],[WD_CUSTOMERS]])&gt;=15000, "VIP",
    SUMIFS(FACT_ORDERS[TotalAmount], FACT_ORDERS[WD_CUSTOMERS],FACT_ORDERS[[#This Row],[WD_CUSTOMERS]])&gt;=8000, "Premium",
    TRUE, "Regular"
)</f>
        <v>Regular</v>
      </c>
      <c r="N1444" s="32" cm="1">
        <f t="array" ref="N1444">_xlfn.IFS(
   FACT_ORDERS[[#This Row],[TypeOfClient]]="VIP", 0.2,
   FACT_ORDERS[[#This Row],[TypeOfClient]]="Premium", 0.1,
   TRUE, 0
)</f>
        <v>0</v>
      </c>
      <c r="O1444" s="31" cm="1">
        <f t="array" ref="O1444">_xlfn.IFS(
   FACT_ORDERS[[#This Row],[TotalAmount]]&gt;1500, 0.15,
   FACT_ORDERS[[#This Row],[TotalAmount]]&gt;1000, 0.1,
   FACT_ORDERS[[#This Row],[TotalAmount]]&gt;500, 0.05,
   TRUE, 0
)</f>
        <v>0.05</v>
      </c>
      <c r="P1444" s="28">
        <f xml:space="preserve"> FACT_ORDERS[[#This Row],[TotalAmount]] * (1 - (FACT_ORDERS[[#This Row],[ClientDiscount]] + FACT_ORDERS[[#This Row],[OrderDiscount]]) )</f>
        <v>798</v>
      </c>
      <c r="Q1444" s="28">
        <f>FACT_ORDERS[[#This Row],[TotalAmountWithDiscount]]+FACT_ORDERS[[#This Row],[DeliveryCost]]</f>
        <v>813</v>
      </c>
      <c r="R1444" s="35">
        <v>45518</v>
      </c>
      <c r="S1444" s="35" t="str">
        <f>IF(NETWORKDAYS(FACT_ORDERS[[#This Row],[Order-Date]], FACT_ORDERS[[#This Row],[ArrivalDate ]]) &gt; 10, "Late", "On Time")</f>
        <v>On Time</v>
      </c>
    </row>
    <row r="1445" spans="1:19" x14ac:dyDescent="0.3">
      <c r="A1445" s="12">
        <v>6443</v>
      </c>
      <c r="B1445" s="12">
        <v>292</v>
      </c>
      <c r="C1445" s="12">
        <v>10858</v>
      </c>
      <c r="D1445" s="12">
        <v>1444</v>
      </c>
      <c r="E1445" s="12" t="s">
        <v>243</v>
      </c>
      <c r="F1445" s="13">
        <v>45512</v>
      </c>
      <c r="G1445" s="26" t="s">
        <v>11032</v>
      </c>
      <c r="H1445" s="12">
        <v>12</v>
      </c>
      <c r="I1445" s="28">
        <f>VLOOKUP(B:B,DIM_PRODUCTS!A:F,5,FALSE)</f>
        <v>6</v>
      </c>
      <c r="J1445" s="28">
        <f>FACT_ORDERS[[#This Row],[ProductPrice]]*FACT_ORDERS[[#This Row],[Quantity]]</f>
        <v>72</v>
      </c>
      <c r="K1445" s="12" t="str">
        <f>VLOOKUP(C:C,DIM_CUSTOMERS!A:G,7,FALSE)</f>
        <v>Germany</v>
      </c>
      <c r="L1445" s="30" cm="1">
        <f t="array" ref="L1445">_xlfn.IFS(
    AND(FACT_ORDERS[[#This Row],[DeliveryMehtod]]="shippment",FACT_ORDERS[[#This Row],[TotalAmount]]&gt;=200), 0,
    AND(FACT_ORDERS[[#This Row],[DeliveryMehtod]]="pickup"), 15,
    AND(FACT_ORDERS[[#This Row],[DeliveryMehtod]]="shippment",FACT_ORDERS[[#This Row],[TotalAmount]]&lt;200), 35
)</f>
        <v>15</v>
      </c>
      <c r="M1445" s="12" t="str" cm="1">
        <f t="array" ref="M1445">_xlfn.IFS(
    SUMIFS(FACT_ORDERS[TotalAmount], FACT_ORDERS[WD_CUSTOMERS],FACT_ORDERS[[#This Row],[WD_CUSTOMERS]])&gt;=15000, "VIP",
    SUMIFS(FACT_ORDERS[TotalAmount], FACT_ORDERS[WD_CUSTOMERS],FACT_ORDERS[[#This Row],[WD_CUSTOMERS]])&gt;=8000, "Premium",
    TRUE, "Regular"
)</f>
        <v>Regular</v>
      </c>
      <c r="N1445" s="32" cm="1">
        <f t="array" ref="N1445">_xlfn.IFS(
   FACT_ORDERS[[#This Row],[TypeOfClient]]="VIP", 0.2,
   FACT_ORDERS[[#This Row],[TypeOfClient]]="Premium", 0.1,
   TRUE, 0
)</f>
        <v>0</v>
      </c>
      <c r="O1445" s="31" cm="1">
        <f t="array" ref="O1445">_xlfn.IFS(
   FACT_ORDERS[[#This Row],[TotalAmount]]&gt;1500, 0.15,
   FACT_ORDERS[[#This Row],[TotalAmount]]&gt;1000, 0.1,
   FACT_ORDERS[[#This Row],[TotalAmount]]&gt;500, 0.05,
   TRUE, 0
)</f>
        <v>0</v>
      </c>
      <c r="P1445" s="28">
        <f xml:space="preserve"> FACT_ORDERS[[#This Row],[TotalAmount]] * (1 - (FACT_ORDERS[[#This Row],[ClientDiscount]] + FACT_ORDERS[[#This Row],[OrderDiscount]]) )</f>
        <v>72</v>
      </c>
      <c r="Q1445" s="28">
        <f>FACT_ORDERS[[#This Row],[TotalAmountWithDiscount]]+FACT_ORDERS[[#This Row],[DeliveryCost]]</f>
        <v>87</v>
      </c>
      <c r="R1445" s="35">
        <v>45520</v>
      </c>
      <c r="S1445" s="35" t="str">
        <f>IF(NETWORKDAYS(FACT_ORDERS[[#This Row],[Order-Date]], FACT_ORDERS[[#This Row],[ArrivalDate ]]) &gt; 10, "Late", "On Time")</f>
        <v>On Time</v>
      </c>
    </row>
    <row r="1446" spans="1:19" x14ac:dyDescent="0.3">
      <c r="A1446" s="12">
        <v>6444</v>
      </c>
      <c r="B1446" s="12">
        <v>276</v>
      </c>
      <c r="C1446" s="12">
        <v>10858</v>
      </c>
      <c r="D1446" s="12">
        <v>1445</v>
      </c>
      <c r="E1446" s="12" t="s">
        <v>243</v>
      </c>
      <c r="F1446" s="13">
        <v>45512</v>
      </c>
      <c r="G1446" s="26" t="s">
        <v>12048</v>
      </c>
      <c r="H1446" s="12">
        <v>37</v>
      </c>
      <c r="I1446" s="28">
        <f>VLOOKUP(B:B,DIM_PRODUCTS!A:F,5,FALSE)</f>
        <v>28</v>
      </c>
      <c r="J1446" s="28">
        <f>FACT_ORDERS[[#This Row],[ProductPrice]]*FACT_ORDERS[[#This Row],[Quantity]]</f>
        <v>1036</v>
      </c>
      <c r="K1446" s="12" t="str">
        <f>VLOOKUP(C:C,DIM_CUSTOMERS!A:G,7,FALSE)</f>
        <v>Germany</v>
      </c>
      <c r="L1446" s="30" cm="1">
        <f t="array" ref="L1446">_xlfn.IFS(
    AND(FACT_ORDERS[[#This Row],[DeliveryMehtod]]="shippment",FACT_ORDERS[[#This Row],[TotalAmount]]&gt;=200), 0,
    AND(FACT_ORDERS[[#This Row],[DeliveryMehtod]]="pickup"), 15,
    AND(FACT_ORDERS[[#This Row],[DeliveryMehtod]]="shippment",FACT_ORDERS[[#This Row],[TotalAmount]]&lt;200), 35
)</f>
        <v>15</v>
      </c>
      <c r="M1446" s="12" t="str" cm="1">
        <f t="array" ref="M1446">_xlfn.IFS(
    SUMIFS(FACT_ORDERS[TotalAmount], FACT_ORDERS[WD_CUSTOMERS],FACT_ORDERS[[#This Row],[WD_CUSTOMERS]])&gt;=15000, "VIP",
    SUMIFS(FACT_ORDERS[TotalAmount], FACT_ORDERS[WD_CUSTOMERS],FACT_ORDERS[[#This Row],[WD_CUSTOMERS]])&gt;=8000, "Premium",
    TRUE, "Regular"
)</f>
        <v>Regular</v>
      </c>
      <c r="N1446" s="32" cm="1">
        <f t="array" ref="N1446">_xlfn.IFS(
   FACT_ORDERS[[#This Row],[TypeOfClient]]="VIP", 0.2,
   FACT_ORDERS[[#This Row],[TypeOfClient]]="Premium", 0.1,
   TRUE, 0
)</f>
        <v>0</v>
      </c>
      <c r="O1446" s="31" cm="1">
        <f t="array" ref="O1446">_xlfn.IFS(
   FACT_ORDERS[[#This Row],[TotalAmount]]&gt;1500, 0.15,
   FACT_ORDERS[[#This Row],[TotalAmount]]&gt;1000, 0.1,
   FACT_ORDERS[[#This Row],[TotalAmount]]&gt;500, 0.05,
   TRUE, 0
)</f>
        <v>0.1</v>
      </c>
      <c r="P1446" s="28">
        <f xml:space="preserve"> FACT_ORDERS[[#This Row],[TotalAmount]] * (1 - (FACT_ORDERS[[#This Row],[ClientDiscount]] + FACT_ORDERS[[#This Row],[OrderDiscount]]) )</f>
        <v>932.4</v>
      </c>
      <c r="Q1446" s="28">
        <f>FACT_ORDERS[[#This Row],[TotalAmountWithDiscount]]+FACT_ORDERS[[#This Row],[DeliveryCost]]</f>
        <v>947.4</v>
      </c>
      <c r="R1446" s="35">
        <v>45522</v>
      </c>
      <c r="S1446" s="35" t="str">
        <f>IF(NETWORKDAYS(FACT_ORDERS[[#This Row],[Order-Date]], FACT_ORDERS[[#This Row],[ArrivalDate ]]) &gt; 10, "Late", "On Time")</f>
        <v>On Time</v>
      </c>
    </row>
    <row r="1447" spans="1:19" x14ac:dyDescent="0.3">
      <c r="A1447" s="12">
        <v>6445</v>
      </c>
      <c r="B1447" s="12">
        <v>292</v>
      </c>
      <c r="C1447" s="12">
        <v>10858</v>
      </c>
      <c r="D1447" s="12">
        <v>1446</v>
      </c>
      <c r="E1447" s="12" t="s">
        <v>244</v>
      </c>
      <c r="F1447" s="13">
        <v>45537</v>
      </c>
      <c r="G1447" s="26" t="s">
        <v>12049</v>
      </c>
      <c r="H1447" s="12">
        <v>13</v>
      </c>
      <c r="I1447" s="28">
        <f>VLOOKUP(B:B,DIM_PRODUCTS!A:F,5,FALSE)</f>
        <v>6</v>
      </c>
      <c r="J1447" s="28">
        <f>FACT_ORDERS[[#This Row],[ProductPrice]]*FACT_ORDERS[[#This Row],[Quantity]]</f>
        <v>78</v>
      </c>
      <c r="K1447" s="12" t="str">
        <f>VLOOKUP(C:C,DIM_CUSTOMERS!A:G,7,FALSE)</f>
        <v>Germany</v>
      </c>
      <c r="L1447" s="30" cm="1">
        <f t="array" ref="L1447">_xlfn.IFS(
    AND(FACT_ORDERS[[#This Row],[DeliveryMehtod]]="shippment",FACT_ORDERS[[#This Row],[TotalAmount]]&gt;=200), 0,
    AND(FACT_ORDERS[[#This Row],[DeliveryMehtod]]="pickup"), 15,
    AND(FACT_ORDERS[[#This Row],[DeliveryMehtod]]="shippment",FACT_ORDERS[[#This Row],[TotalAmount]]&lt;200), 35
)</f>
        <v>35</v>
      </c>
      <c r="M1447" s="12" t="str" cm="1">
        <f t="array" ref="M1447">_xlfn.IFS(
    SUMIFS(FACT_ORDERS[TotalAmount], FACT_ORDERS[WD_CUSTOMERS],FACT_ORDERS[[#This Row],[WD_CUSTOMERS]])&gt;=15000, "VIP",
    SUMIFS(FACT_ORDERS[TotalAmount], FACT_ORDERS[WD_CUSTOMERS],FACT_ORDERS[[#This Row],[WD_CUSTOMERS]])&gt;=8000, "Premium",
    TRUE, "Regular"
)</f>
        <v>Regular</v>
      </c>
      <c r="N1447" s="32" cm="1">
        <f t="array" ref="N1447">_xlfn.IFS(
   FACT_ORDERS[[#This Row],[TypeOfClient]]="VIP", 0.2,
   FACT_ORDERS[[#This Row],[TypeOfClient]]="Premium", 0.1,
   TRUE, 0
)</f>
        <v>0</v>
      </c>
      <c r="O1447" s="31" cm="1">
        <f t="array" ref="O1447">_xlfn.IFS(
   FACT_ORDERS[[#This Row],[TotalAmount]]&gt;1500, 0.15,
   FACT_ORDERS[[#This Row],[TotalAmount]]&gt;1000, 0.1,
   FACT_ORDERS[[#This Row],[TotalAmount]]&gt;500, 0.05,
   TRUE, 0
)</f>
        <v>0</v>
      </c>
      <c r="P1447" s="28">
        <f xml:space="preserve"> FACT_ORDERS[[#This Row],[TotalAmount]] * (1 - (FACT_ORDERS[[#This Row],[ClientDiscount]] + FACT_ORDERS[[#This Row],[OrderDiscount]]) )</f>
        <v>78</v>
      </c>
      <c r="Q1447" s="28">
        <f>FACT_ORDERS[[#This Row],[TotalAmountWithDiscount]]+FACT_ORDERS[[#This Row],[DeliveryCost]]</f>
        <v>113</v>
      </c>
      <c r="R1447" s="35">
        <v>45544</v>
      </c>
      <c r="S1447" s="35" t="str">
        <f>IF(NETWORKDAYS(FACT_ORDERS[[#This Row],[Order-Date]], FACT_ORDERS[[#This Row],[ArrivalDate ]]) &gt; 10, "Late", "On Time")</f>
        <v>On Time</v>
      </c>
    </row>
    <row r="1448" spans="1:19" x14ac:dyDescent="0.3">
      <c r="A1448" s="12">
        <v>6446</v>
      </c>
      <c r="B1448" s="12">
        <v>276</v>
      </c>
      <c r="C1448" s="12">
        <v>10858</v>
      </c>
      <c r="D1448" s="12">
        <v>1447</v>
      </c>
      <c r="E1448" s="12" t="s">
        <v>243</v>
      </c>
      <c r="F1448" s="13">
        <v>45537</v>
      </c>
      <c r="G1448" s="26" t="s">
        <v>3712</v>
      </c>
      <c r="H1448" s="12">
        <v>24</v>
      </c>
      <c r="I1448" s="28">
        <f>VLOOKUP(B:B,DIM_PRODUCTS!A:F,5,FALSE)</f>
        <v>28</v>
      </c>
      <c r="J1448" s="28">
        <f>FACT_ORDERS[[#This Row],[ProductPrice]]*FACT_ORDERS[[#This Row],[Quantity]]</f>
        <v>672</v>
      </c>
      <c r="K1448" s="12" t="str">
        <f>VLOOKUP(C:C,DIM_CUSTOMERS!A:G,7,FALSE)</f>
        <v>Germany</v>
      </c>
      <c r="L1448" s="30" cm="1">
        <f t="array" ref="L1448">_xlfn.IFS(
    AND(FACT_ORDERS[[#This Row],[DeliveryMehtod]]="shippment",FACT_ORDERS[[#This Row],[TotalAmount]]&gt;=200), 0,
    AND(FACT_ORDERS[[#This Row],[DeliveryMehtod]]="pickup"), 15,
    AND(FACT_ORDERS[[#This Row],[DeliveryMehtod]]="shippment",FACT_ORDERS[[#This Row],[TotalAmount]]&lt;200), 35
)</f>
        <v>15</v>
      </c>
      <c r="M1448" s="12" t="str" cm="1">
        <f t="array" ref="M1448">_xlfn.IFS(
    SUMIFS(FACT_ORDERS[TotalAmount], FACT_ORDERS[WD_CUSTOMERS],FACT_ORDERS[[#This Row],[WD_CUSTOMERS]])&gt;=15000, "VIP",
    SUMIFS(FACT_ORDERS[TotalAmount], FACT_ORDERS[WD_CUSTOMERS],FACT_ORDERS[[#This Row],[WD_CUSTOMERS]])&gt;=8000, "Premium",
    TRUE, "Regular"
)</f>
        <v>Regular</v>
      </c>
      <c r="N1448" s="32" cm="1">
        <f t="array" ref="N1448">_xlfn.IFS(
   FACT_ORDERS[[#This Row],[TypeOfClient]]="VIP", 0.2,
   FACT_ORDERS[[#This Row],[TypeOfClient]]="Premium", 0.1,
   TRUE, 0
)</f>
        <v>0</v>
      </c>
      <c r="O1448" s="31" cm="1">
        <f t="array" ref="O1448">_xlfn.IFS(
   FACT_ORDERS[[#This Row],[TotalAmount]]&gt;1500, 0.15,
   FACT_ORDERS[[#This Row],[TotalAmount]]&gt;1000, 0.1,
   FACT_ORDERS[[#This Row],[TotalAmount]]&gt;500, 0.05,
   TRUE, 0
)</f>
        <v>0.05</v>
      </c>
      <c r="P1448" s="28">
        <f xml:space="preserve"> FACT_ORDERS[[#This Row],[TotalAmount]] * (1 - (FACT_ORDERS[[#This Row],[ClientDiscount]] + FACT_ORDERS[[#This Row],[OrderDiscount]]) )</f>
        <v>638.4</v>
      </c>
      <c r="Q1448" s="28">
        <f>FACT_ORDERS[[#This Row],[TotalAmountWithDiscount]]+FACT_ORDERS[[#This Row],[DeliveryCost]]</f>
        <v>653.4</v>
      </c>
      <c r="R1448" s="35">
        <v>45545</v>
      </c>
      <c r="S1448" s="35" t="str">
        <f>IF(NETWORKDAYS(FACT_ORDERS[[#This Row],[Order-Date]], FACT_ORDERS[[#This Row],[ArrivalDate ]]) &gt; 10, "Late", "On Time")</f>
        <v>On Time</v>
      </c>
    </row>
    <row r="1449" spans="1:19" x14ac:dyDescent="0.3">
      <c r="A1449" s="12">
        <v>6447</v>
      </c>
      <c r="B1449" s="12">
        <v>292</v>
      </c>
      <c r="C1449" s="12">
        <v>10858</v>
      </c>
      <c r="D1449" s="12">
        <v>1448</v>
      </c>
      <c r="E1449" s="12" t="s">
        <v>244</v>
      </c>
      <c r="F1449" s="13">
        <v>45548</v>
      </c>
      <c r="G1449" s="26" t="s">
        <v>12050</v>
      </c>
      <c r="H1449" s="12">
        <v>17</v>
      </c>
      <c r="I1449" s="28">
        <f>VLOOKUP(B:B,DIM_PRODUCTS!A:F,5,FALSE)</f>
        <v>6</v>
      </c>
      <c r="J1449" s="28">
        <f>FACT_ORDERS[[#This Row],[ProductPrice]]*FACT_ORDERS[[#This Row],[Quantity]]</f>
        <v>102</v>
      </c>
      <c r="K1449" s="12" t="str">
        <f>VLOOKUP(C:C,DIM_CUSTOMERS!A:G,7,FALSE)</f>
        <v>Germany</v>
      </c>
      <c r="L1449" s="30" cm="1">
        <f t="array" ref="L1449">_xlfn.IFS(
    AND(FACT_ORDERS[[#This Row],[DeliveryMehtod]]="shippment",FACT_ORDERS[[#This Row],[TotalAmount]]&gt;=200), 0,
    AND(FACT_ORDERS[[#This Row],[DeliveryMehtod]]="pickup"), 15,
    AND(FACT_ORDERS[[#This Row],[DeliveryMehtod]]="shippment",FACT_ORDERS[[#This Row],[TotalAmount]]&lt;200), 35
)</f>
        <v>35</v>
      </c>
      <c r="M1449" s="12" t="str" cm="1">
        <f t="array" ref="M1449">_xlfn.IFS(
    SUMIFS(FACT_ORDERS[TotalAmount], FACT_ORDERS[WD_CUSTOMERS],FACT_ORDERS[[#This Row],[WD_CUSTOMERS]])&gt;=15000, "VIP",
    SUMIFS(FACT_ORDERS[TotalAmount], FACT_ORDERS[WD_CUSTOMERS],FACT_ORDERS[[#This Row],[WD_CUSTOMERS]])&gt;=8000, "Premium",
    TRUE, "Regular"
)</f>
        <v>Regular</v>
      </c>
      <c r="N1449" s="32" cm="1">
        <f t="array" ref="N1449">_xlfn.IFS(
   FACT_ORDERS[[#This Row],[TypeOfClient]]="VIP", 0.2,
   FACT_ORDERS[[#This Row],[TypeOfClient]]="Premium", 0.1,
   TRUE, 0
)</f>
        <v>0</v>
      </c>
      <c r="O1449" s="31" cm="1">
        <f t="array" ref="O1449">_xlfn.IFS(
   FACT_ORDERS[[#This Row],[TotalAmount]]&gt;1500, 0.15,
   FACT_ORDERS[[#This Row],[TotalAmount]]&gt;1000, 0.1,
   FACT_ORDERS[[#This Row],[TotalAmount]]&gt;500, 0.05,
   TRUE, 0
)</f>
        <v>0</v>
      </c>
      <c r="P1449" s="28">
        <f xml:space="preserve"> FACT_ORDERS[[#This Row],[TotalAmount]] * (1 - (FACT_ORDERS[[#This Row],[ClientDiscount]] + FACT_ORDERS[[#This Row],[OrderDiscount]]) )</f>
        <v>102</v>
      </c>
      <c r="Q1449" s="28">
        <f>FACT_ORDERS[[#This Row],[TotalAmountWithDiscount]]+FACT_ORDERS[[#This Row],[DeliveryCost]]</f>
        <v>137</v>
      </c>
      <c r="R1449" s="35">
        <v>45555</v>
      </c>
      <c r="S1449" s="35" t="str">
        <f>IF(NETWORKDAYS(FACT_ORDERS[[#This Row],[Order-Date]], FACT_ORDERS[[#This Row],[ArrivalDate ]]) &gt; 10, "Late", "On Time")</f>
        <v>On Time</v>
      </c>
    </row>
    <row r="1450" spans="1:19" x14ac:dyDescent="0.3">
      <c r="A1450" s="12">
        <v>6448</v>
      </c>
      <c r="B1450" s="12">
        <v>276</v>
      </c>
      <c r="C1450" s="12">
        <v>10858</v>
      </c>
      <c r="D1450" s="12">
        <v>1449</v>
      </c>
      <c r="E1450" s="12" t="s">
        <v>244</v>
      </c>
      <c r="F1450" s="13">
        <v>45548</v>
      </c>
      <c r="G1450" s="26" t="s">
        <v>12051</v>
      </c>
      <c r="H1450" s="12">
        <v>25</v>
      </c>
      <c r="I1450" s="28">
        <f>VLOOKUP(B:B,DIM_PRODUCTS!A:F,5,FALSE)</f>
        <v>28</v>
      </c>
      <c r="J1450" s="28">
        <f>FACT_ORDERS[[#This Row],[ProductPrice]]*FACT_ORDERS[[#This Row],[Quantity]]</f>
        <v>700</v>
      </c>
      <c r="K1450" s="12" t="str">
        <f>VLOOKUP(C:C,DIM_CUSTOMERS!A:G,7,FALSE)</f>
        <v>Germany</v>
      </c>
      <c r="L1450" s="30" cm="1">
        <f t="array" ref="L1450">_xlfn.IFS(
    AND(FACT_ORDERS[[#This Row],[DeliveryMehtod]]="shippment",FACT_ORDERS[[#This Row],[TotalAmount]]&gt;=200), 0,
    AND(FACT_ORDERS[[#This Row],[DeliveryMehtod]]="pickup"), 15,
    AND(FACT_ORDERS[[#This Row],[DeliveryMehtod]]="shippment",FACT_ORDERS[[#This Row],[TotalAmount]]&lt;200), 35
)</f>
        <v>0</v>
      </c>
      <c r="M1450" s="12" t="str" cm="1">
        <f t="array" ref="M1450">_xlfn.IFS(
    SUMIFS(FACT_ORDERS[TotalAmount], FACT_ORDERS[WD_CUSTOMERS],FACT_ORDERS[[#This Row],[WD_CUSTOMERS]])&gt;=15000, "VIP",
    SUMIFS(FACT_ORDERS[TotalAmount], FACT_ORDERS[WD_CUSTOMERS],FACT_ORDERS[[#This Row],[WD_CUSTOMERS]])&gt;=8000, "Premium",
    TRUE, "Regular"
)</f>
        <v>Regular</v>
      </c>
      <c r="N1450" s="32" cm="1">
        <f t="array" ref="N1450">_xlfn.IFS(
   FACT_ORDERS[[#This Row],[TypeOfClient]]="VIP", 0.2,
   FACT_ORDERS[[#This Row],[TypeOfClient]]="Premium", 0.1,
   TRUE, 0
)</f>
        <v>0</v>
      </c>
      <c r="O1450" s="31" cm="1">
        <f t="array" ref="O1450">_xlfn.IFS(
   FACT_ORDERS[[#This Row],[TotalAmount]]&gt;1500, 0.15,
   FACT_ORDERS[[#This Row],[TotalAmount]]&gt;1000, 0.1,
   FACT_ORDERS[[#This Row],[TotalAmount]]&gt;500, 0.05,
   TRUE, 0
)</f>
        <v>0.05</v>
      </c>
      <c r="P1450" s="28">
        <f xml:space="preserve"> FACT_ORDERS[[#This Row],[TotalAmount]] * (1 - (FACT_ORDERS[[#This Row],[ClientDiscount]] + FACT_ORDERS[[#This Row],[OrderDiscount]]) )</f>
        <v>665</v>
      </c>
      <c r="Q1450" s="28">
        <f>FACT_ORDERS[[#This Row],[TotalAmountWithDiscount]]+FACT_ORDERS[[#This Row],[DeliveryCost]]</f>
        <v>665</v>
      </c>
      <c r="R1450" s="35">
        <v>45555</v>
      </c>
      <c r="S1450" s="35" t="str">
        <f>IF(NETWORKDAYS(FACT_ORDERS[[#This Row],[Order-Date]], FACT_ORDERS[[#This Row],[ArrivalDate ]]) &gt; 10, "Late", "On Time")</f>
        <v>On Time</v>
      </c>
    </row>
    <row r="1451" spans="1:19" x14ac:dyDescent="0.3">
      <c r="A1451" s="12">
        <v>6449</v>
      </c>
      <c r="B1451" s="12">
        <v>292</v>
      </c>
      <c r="C1451" s="12">
        <v>10858</v>
      </c>
      <c r="D1451" s="12">
        <v>1450</v>
      </c>
      <c r="E1451" s="12" t="s">
        <v>243</v>
      </c>
      <c r="F1451" s="13">
        <v>44911</v>
      </c>
      <c r="G1451" s="26" t="s">
        <v>12052</v>
      </c>
      <c r="H1451" s="12">
        <v>20</v>
      </c>
      <c r="I1451" s="28">
        <f>VLOOKUP(B:B,DIM_PRODUCTS!A:F,5,FALSE)</f>
        <v>6</v>
      </c>
      <c r="J1451" s="28">
        <f>FACT_ORDERS[[#This Row],[ProductPrice]]*FACT_ORDERS[[#This Row],[Quantity]]</f>
        <v>120</v>
      </c>
      <c r="K1451" s="12" t="str">
        <f>VLOOKUP(C:C,DIM_CUSTOMERS!A:G,7,FALSE)</f>
        <v>Germany</v>
      </c>
      <c r="L1451" s="30" cm="1">
        <f t="array" ref="L1451">_xlfn.IFS(
    AND(FACT_ORDERS[[#This Row],[DeliveryMehtod]]="shippment",FACT_ORDERS[[#This Row],[TotalAmount]]&gt;=200), 0,
    AND(FACT_ORDERS[[#This Row],[DeliveryMehtod]]="pickup"), 15,
    AND(FACT_ORDERS[[#This Row],[DeliveryMehtod]]="shippment",FACT_ORDERS[[#This Row],[TotalAmount]]&lt;200), 35
)</f>
        <v>15</v>
      </c>
      <c r="M1451" s="12" t="str" cm="1">
        <f t="array" ref="M1451">_xlfn.IFS(
    SUMIFS(FACT_ORDERS[TotalAmount], FACT_ORDERS[WD_CUSTOMERS],FACT_ORDERS[[#This Row],[WD_CUSTOMERS]])&gt;=15000, "VIP",
    SUMIFS(FACT_ORDERS[TotalAmount], FACT_ORDERS[WD_CUSTOMERS],FACT_ORDERS[[#This Row],[WD_CUSTOMERS]])&gt;=8000, "Premium",
    TRUE, "Regular"
)</f>
        <v>Regular</v>
      </c>
      <c r="N1451" s="32" cm="1">
        <f t="array" ref="N1451">_xlfn.IFS(
   FACT_ORDERS[[#This Row],[TypeOfClient]]="VIP", 0.2,
   FACT_ORDERS[[#This Row],[TypeOfClient]]="Premium", 0.1,
   TRUE, 0
)</f>
        <v>0</v>
      </c>
      <c r="O1451" s="31" cm="1">
        <f t="array" ref="O1451">_xlfn.IFS(
   FACT_ORDERS[[#This Row],[TotalAmount]]&gt;1500, 0.15,
   FACT_ORDERS[[#This Row],[TotalAmount]]&gt;1000, 0.1,
   FACT_ORDERS[[#This Row],[TotalAmount]]&gt;500, 0.05,
   TRUE, 0
)</f>
        <v>0</v>
      </c>
      <c r="P1451" s="28">
        <f xml:space="preserve"> FACT_ORDERS[[#This Row],[TotalAmount]] * (1 - (FACT_ORDERS[[#This Row],[ClientDiscount]] + FACT_ORDERS[[#This Row],[OrderDiscount]]) )</f>
        <v>120</v>
      </c>
      <c r="Q1451" s="28">
        <f>FACT_ORDERS[[#This Row],[TotalAmountWithDiscount]]+FACT_ORDERS[[#This Row],[DeliveryCost]]</f>
        <v>135</v>
      </c>
      <c r="R1451" s="35">
        <v>44921</v>
      </c>
      <c r="S1451" s="35" t="str">
        <f>IF(NETWORKDAYS(FACT_ORDERS[[#This Row],[Order-Date]], FACT_ORDERS[[#This Row],[ArrivalDate ]]) &gt; 10, "Late", "On Time")</f>
        <v>On Time</v>
      </c>
    </row>
    <row r="1452" spans="1:19" x14ac:dyDescent="0.3">
      <c r="A1452" s="12">
        <v>6450</v>
      </c>
      <c r="B1452" s="12">
        <v>276</v>
      </c>
      <c r="C1452" s="12">
        <v>10858</v>
      </c>
      <c r="D1452" s="12">
        <v>1451</v>
      </c>
      <c r="E1452" s="12" t="s">
        <v>243</v>
      </c>
      <c r="F1452" s="13">
        <v>44911</v>
      </c>
      <c r="G1452" s="26" t="s">
        <v>12053</v>
      </c>
      <c r="H1452" s="12">
        <v>25</v>
      </c>
      <c r="I1452" s="28">
        <f>VLOOKUP(B:B,DIM_PRODUCTS!A:F,5,FALSE)</f>
        <v>28</v>
      </c>
      <c r="J1452" s="28">
        <f>FACT_ORDERS[[#This Row],[ProductPrice]]*FACT_ORDERS[[#This Row],[Quantity]]</f>
        <v>700</v>
      </c>
      <c r="K1452" s="12" t="str">
        <f>VLOOKUP(C:C,DIM_CUSTOMERS!A:G,7,FALSE)</f>
        <v>Germany</v>
      </c>
      <c r="L1452" s="30" cm="1">
        <f t="array" ref="L1452">_xlfn.IFS(
    AND(FACT_ORDERS[[#This Row],[DeliveryMehtod]]="shippment",FACT_ORDERS[[#This Row],[TotalAmount]]&gt;=200), 0,
    AND(FACT_ORDERS[[#This Row],[DeliveryMehtod]]="pickup"), 15,
    AND(FACT_ORDERS[[#This Row],[DeliveryMehtod]]="shippment",FACT_ORDERS[[#This Row],[TotalAmount]]&lt;200), 35
)</f>
        <v>15</v>
      </c>
      <c r="M1452" s="12" t="str" cm="1">
        <f t="array" ref="M1452">_xlfn.IFS(
    SUMIFS(FACT_ORDERS[TotalAmount], FACT_ORDERS[WD_CUSTOMERS],FACT_ORDERS[[#This Row],[WD_CUSTOMERS]])&gt;=15000, "VIP",
    SUMIFS(FACT_ORDERS[TotalAmount], FACT_ORDERS[WD_CUSTOMERS],FACT_ORDERS[[#This Row],[WD_CUSTOMERS]])&gt;=8000, "Premium",
    TRUE, "Regular"
)</f>
        <v>Regular</v>
      </c>
      <c r="N1452" s="32" cm="1">
        <f t="array" ref="N1452">_xlfn.IFS(
   FACT_ORDERS[[#This Row],[TypeOfClient]]="VIP", 0.2,
   FACT_ORDERS[[#This Row],[TypeOfClient]]="Premium", 0.1,
   TRUE, 0
)</f>
        <v>0</v>
      </c>
      <c r="O1452" s="31" cm="1">
        <f t="array" ref="O1452">_xlfn.IFS(
   FACT_ORDERS[[#This Row],[TotalAmount]]&gt;1500, 0.15,
   FACT_ORDERS[[#This Row],[TotalAmount]]&gt;1000, 0.1,
   FACT_ORDERS[[#This Row],[TotalAmount]]&gt;500, 0.05,
   TRUE, 0
)</f>
        <v>0.05</v>
      </c>
      <c r="P1452" s="28">
        <f xml:space="preserve"> FACT_ORDERS[[#This Row],[TotalAmount]] * (1 - (FACT_ORDERS[[#This Row],[ClientDiscount]] + FACT_ORDERS[[#This Row],[OrderDiscount]]) )</f>
        <v>665</v>
      </c>
      <c r="Q1452" s="28">
        <f>FACT_ORDERS[[#This Row],[TotalAmountWithDiscount]]+FACT_ORDERS[[#This Row],[DeliveryCost]]</f>
        <v>680</v>
      </c>
      <c r="R1452" s="35">
        <v>44922</v>
      </c>
      <c r="S1452" s="35" t="str">
        <f>IF(NETWORKDAYS(FACT_ORDERS[[#This Row],[Order-Date]], FACT_ORDERS[[#This Row],[ArrivalDate ]]) &gt; 10, "Late", "On Time")</f>
        <v>On Time</v>
      </c>
    </row>
    <row r="1453" spans="1:19" x14ac:dyDescent="0.3">
      <c r="A1453" s="12">
        <v>6451</v>
      </c>
      <c r="B1453" s="12">
        <v>260</v>
      </c>
      <c r="C1453" s="12">
        <v>10220</v>
      </c>
      <c r="D1453" s="12">
        <v>1452</v>
      </c>
      <c r="E1453" s="12" t="s">
        <v>244</v>
      </c>
      <c r="F1453" s="13">
        <v>45303</v>
      </c>
      <c r="G1453" s="26" t="s">
        <v>12054</v>
      </c>
      <c r="H1453" s="12">
        <v>32</v>
      </c>
      <c r="I1453" s="28">
        <f>VLOOKUP(B:B,DIM_PRODUCTS!A:F,5,FALSE)</f>
        <v>15</v>
      </c>
      <c r="J1453" s="28">
        <f>FACT_ORDERS[[#This Row],[ProductPrice]]*FACT_ORDERS[[#This Row],[Quantity]]</f>
        <v>480</v>
      </c>
      <c r="K1453" s="12" t="str">
        <f>VLOOKUP(C:C,DIM_CUSTOMERS!A:G,7,FALSE)</f>
        <v>Mexico</v>
      </c>
      <c r="L1453" s="30" cm="1">
        <f t="array" ref="L1453">_xlfn.IFS(
    AND(FACT_ORDERS[[#This Row],[DeliveryMehtod]]="shippment",FACT_ORDERS[[#This Row],[TotalAmount]]&gt;=200), 0,
    AND(FACT_ORDERS[[#This Row],[DeliveryMehtod]]="pickup"), 15,
    AND(FACT_ORDERS[[#This Row],[DeliveryMehtod]]="shippment",FACT_ORDERS[[#This Row],[TotalAmount]]&lt;200), 35
)</f>
        <v>0</v>
      </c>
      <c r="M1453" s="12" t="str" cm="1">
        <f t="array" ref="M1453">_xlfn.IFS(
    SUMIFS(FACT_ORDERS[TotalAmount], FACT_ORDERS[WD_CUSTOMERS],FACT_ORDERS[[#This Row],[WD_CUSTOMERS]])&gt;=15000, "VIP",
    SUMIFS(FACT_ORDERS[TotalAmount], FACT_ORDERS[WD_CUSTOMERS],FACT_ORDERS[[#This Row],[WD_CUSTOMERS]])&gt;=8000, "Premium",
    TRUE, "Regular"
)</f>
        <v>Regular</v>
      </c>
      <c r="N1453" s="32" cm="1">
        <f t="array" ref="N1453">_xlfn.IFS(
   FACT_ORDERS[[#This Row],[TypeOfClient]]="VIP", 0.2,
   FACT_ORDERS[[#This Row],[TypeOfClient]]="Premium", 0.1,
   TRUE, 0
)</f>
        <v>0</v>
      </c>
      <c r="O1453" s="31" cm="1">
        <f t="array" ref="O1453">_xlfn.IFS(
   FACT_ORDERS[[#This Row],[TotalAmount]]&gt;1500, 0.15,
   FACT_ORDERS[[#This Row],[TotalAmount]]&gt;1000, 0.1,
   FACT_ORDERS[[#This Row],[TotalAmount]]&gt;500, 0.05,
   TRUE, 0
)</f>
        <v>0</v>
      </c>
      <c r="P1453" s="28">
        <f xml:space="preserve"> FACT_ORDERS[[#This Row],[TotalAmount]] * (1 - (FACT_ORDERS[[#This Row],[ClientDiscount]] + FACT_ORDERS[[#This Row],[OrderDiscount]]) )</f>
        <v>480</v>
      </c>
      <c r="Q1453" s="28">
        <f>FACT_ORDERS[[#This Row],[TotalAmountWithDiscount]]+FACT_ORDERS[[#This Row],[DeliveryCost]]</f>
        <v>480</v>
      </c>
      <c r="R1453" s="35">
        <v>45313</v>
      </c>
      <c r="S1453" s="35" t="str">
        <f>IF(NETWORKDAYS(FACT_ORDERS[[#This Row],[Order-Date]], FACT_ORDERS[[#This Row],[ArrivalDate ]]) &gt; 10, "Late", "On Time")</f>
        <v>On Time</v>
      </c>
    </row>
    <row r="1454" spans="1:19" x14ac:dyDescent="0.3">
      <c r="A1454" s="12">
        <v>6452</v>
      </c>
      <c r="B1454" s="12">
        <v>292</v>
      </c>
      <c r="C1454" s="12">
        <v>10715</v>
      </c>
      <c r="D1454" s="12">
        <v>1453</v>
      </c>
      <c r="E1454" s="12" t="s">
        <v>244</v>
      </c>
      <c r="F1454" s="13">
        <v>45211</v>
      </c>
      <c r="G1454" s="26" t="s">
        <v>12055</v>
      </c>
      <c r="H1454" s="12">
        <v>15</v>
      </c>
      <c r="I1454" s="28">
        <f>VLOOKUP(B:B,DIM_PRODUCTS!A:F,5,FALSE)</f>
        <v>6</v>
      </c>
      <c r="J1454" s="28">
        <f>FACT_ORDERS[[#This Row],[ProductPrice]]*FACT_ORDERS[[#This Row],[Quantity]]</f>
        <v>90</v>
      </c>
      <c r="K1454" s="12" t="str">
        <f>VLOOKUP(C:C,DIM_CUSTOMERS!A:G,7,FALSE)</f>
        <v>Italy</v>
      </c>
      <c r="L1454" s="30" cm="1">
        <f t="array" ref="L1454">_xlfn.IFS(
    AND(FACT_ORDERS[[#This Row],[DeliveryMehtod]]="shippment",FACT_ORDERS[[#This Row],[TotalAmount]]&gt;=200), 0,
    AND(FACT_ORDERS[[#This Row],[DeliveryMehtod]]="pickup"), 15,
    AND(FACT_ORDERS[[#This Row],[DeliveryMehtod]]="shippment",FACT_ORDERS[[#This Row],[TotalAmount]]&lt;200), 35
)</f>
        <v>35</v>
      </c>
      <c r="M1454" s="12" t="str" cm="1">
        <f t="array" ref="M1454">_xlfn.IFS(
    SUMIFS(FACT_ORDERS[TotalAmount], FACT_ORDERS[WD_CUSTOMERS],FACT_ORDERS[[#This Row],[WD_CUSTOMERS]])&gt;=15000, "VIP",
    SUMIFS(FACT_ORDERS[TotalAmount], FACT_ORDERS[WD_CUSTOMERS],FACT_ORDERS[[#This Row],[WD_CUSTOMERS]])&gt;=8000, "Premium",
    TRUE, "Regular"
)</f>
        <v>Regular</v>
      </c>
      <c r="N1454" s="32" cm="1">
        <f t="array" ref="N1454">_xlfn.IFS(
   FACT_ORDERS[[#This Row],[TypeOfClient]]="VIP", 0.2,
   FACT_ORDERS[[#This Row],[TypeOfClient]]="Premium", 0.1,
   TRUE, 0
)</f>
        <v>0</v>
      </c>
      <c r="O1454" s="31" cm="1">
        <f t="array" ref="O1454">_xlfn.IFS(
   FACT_ORDERS[[#This Row],[TotalAmount]]&gt;1500, 0.15,
   FACT_ORDERS[[#This Row],[TotalAmount]]&gt;1000, 0.1,
   FACT_ORDERS[[#This Row],[TotalAmount]]&gt;500, 0.05,
   TRUE, 0
)</f>
        <v>0</v>
      </c>
      <c r="P1454" s="28">
        <f xml:space="preserve"> FACT_ORDERS[[#This Row],[TotalAmount]] * (1 - (FACT_ORDERS[[#This Row],[ClientDiscount]] + FACT_ORDERS[[#This Row],[OrderDiscount]]) )</f>
        <v>90</v>
      </c>
      <c r="Q1454" s="28">
        <f>FACT_ORDERS[[#This Row],[TotalAmountWithDiscount]]+FACT_ORDERS[[#This Row],[DeliveryCost]]</f>
        <v>125</v>
      </c>
      <c r="R1454" s="35">
        <v>45219</v>
      </c>
      <c r="S1454" s="35" t="str">
        <f>IF(NETWORKDAYS(FACT_ORDERS[[#This Row],[Order-Date]], FACT_ORDERS[[#This Row],[ArrivalDate ]]) &gt; 10, "Late", "On Time")</f>
        <v>On Time</v>
      </c>
    </row>
    <row r="1455" spans="1:19" x14ac:dyDescent="0.3">
      <c r="A1455" s="12">
        <v>6453</v>
      </c>
      <c r="B1455" s="12">
        <v>205</v>
      </c>
      <c r="C1455" s="12">
        <v>10715</v>
      </c>
      <c r="D1455" s="12">
        <v>1454</v>
      </c>
      <c r="E1455" s="12" t="s">
        <v>244</v>
      </c>
      <c r="F1455" s="13">
        <v>45211</v>
      </c>
      <c r="G1455" s="26" t="s">
        <v>4140</v>
      </c>
      <c r="H1455" s="12">
        <v>14</v>
      </c>
      <c r="I1455" s="28">
        <f>VLOOKUP(B:B,DIM_PRODUCTS!A:F,5,FALSE)</f>
        <v>11</v>
      </c>
      <c r="J1455" s="28">
        <f>FACT_ORDERS[[#This Row],[ProductPrice]]*FACT_ORDERS[[#This Row],[Quantity]]</f>
        <v>154</v>
      </c>
      <c r="K1455" s="12" t="str">
        <f>VLOOKUP(C:C,DIM_CUSTOMERS!A:G,7,FALSE)</f>
        <v>Italy</v>
      </c>
      <c r="L1455" s="30" cm="1">
        <f t="array" ref="L1455">_xlfn.IFS(
    AND(FACT_ORDERS[[#This Row],[DeliveryMehtod]]="shippment",FACT_ORDERS[[#This Row],[TotalAmount]]&gt;=200), 0,
    AND(FACT_ORDERS[[#This Row],[DeliveryMehtod]]="pickup"), 15,
    AND(FACT_ORDERS[[#This Row],[DeliveryMehtod]]="shippment",FACT_ORDERS[[#This Row],[TotalAmount]]&lt;200), 35
)</f>
        <v>35</v>
      </c>
      <c r="M1455" s="12" t="str" cm="1">
        <f t="array" ref="M1455">_xlfn.IFS(
    SUMIFS(FACT_ORDERS[TotalAmount], FACT_ORDERS[WD_CUSTOMERS],FACT_ORDERS[[#This Row],[WD_CUSTOMERS]])&gt;=15000, "VIP",
    SUMIFS(FACT_ORDERS[TotalAmount], FACT_ORDERS[WD_CUSTOMERS],FACT_ORDERS[[#This Row],[WD_CUSTOMERS]])&gt;=8000, "Premium",
    TRUE, "Regular"
)</f>
        <v>Regular</v>
      </c>
      <c r="N1455" s="32" cm="1">
        <f t="array" ref="N1455">_xlfn.IFS(
   FACT_ORDERS[[#This Row],[TypeOfClient]]="VIP", 0.2,
   FACT_ORDERS[[#This Row],[TypeOfClient]]="Premium", 0.1,
   TRUE, 0
)</f>
        <v>0</v>
      </c>
      <c r="O1455" s="31" cm="1">
        <f t="array" ref="O1455">_xlfn.IFS(
   FACT_ORDERS[[#This Row],[TotalAmount]]&gt;1500, 0.15,
   FACT_ORDERS[[#This Row],[TotalAmount]]&gt;1000, 0.1,
   FACT_ORDERS[[#This Row],[TotalAmount]]&gt;500, 0.05,
   TRUE, 0
)</f>
        <v>0</v>
      </c>
      <c r="P1455" s="28">
        <f xml:space="preserve"> FACT_ORDERS[[#This Row],[TotalAmount]] * (1 - (FACT_ORDERS[[#This Row],[ClientDiscount]] + FACT_ORDERS[[#This Row],[OrderDiscount]]) )</f>
        <v>154</v>
      </c>
      <c r="Q1455" s="28">
        <f>FACT_ORDERS[[#This Row],[TotalAmountWithDiscount]]+FACT_ORDERS[[#This Row],[DeliveryCost]]</f>
        <v>189</v>
      </c>
      <c r="R1455" s="35">
        <v>45221</v>
      </c>
      <c r="S1455" s="35" t="str">
        <f>IF(NETWORKDAYS(FACT_ORDERS[[#This Row],[Order-Date]], FACT_ORDERS[[#This Row],[ArrivalDate ]]) &gt; 10, "Late", "On Time")</f>
        <v>On Time</v>
      </c>
    </row>
    <row r="1456" spans="1:19" x14ac:dyDescent="0.3">
      <c r="A1456" s="12">
        <v>6454</v>
      </c>
      <c r="B1456" s="12">
        <v>292</v>
      </c>
      <c r="C1456" s="12">
        <v>10715</v>
      </c>
      <c r="D1456" s="12">
        <v>1455</v>
      </c>
      <c r="E1456" s="12" t="s">
        <v>244</v>
      </c>
      <c r="F1456" s="13">
        <v>45209</v>
      </c>
      <c r="G1456" s="26" t="s">
        <v>12056</v>
      </c>
      <c r="H1456" s="12">
        <v>19</v>
      </c>
      <c r="I1456" s="28">
        <f>VLOOKUP(B:B,DIM_PRODUCTS!A:F,5,FALSE)</f>
        <v>6</v>
      </c>
      <c r="J1456" s="28">
        <f>FACT_ORDERS[[#This Row],[ProductPrice]]*FACT_ORDERS[[#This Row],[Quantity]]</f>
        <v>114</v>
      </c>
      <c r="K1456" s="12" t="str">
        <f>VLOOKUP(C:C,DIM_CUSTOMERS!A:G,7,FALSE)</f>
        <v>Italy</v>
      </c>
      <c r="L1456" s="30" cm="1">
        <f t="array" ref="L1456">_xlfn.IFS(
    AND(FACT_ORDERS[[#This Row],[DeliveryMehtod]]="shippment",FACT_ORDERS[[#This Row],[TotalAmount]]&gt;=200), 0,
    AND(FACT_ORDERS[[#This Row],[DeliveryMehtod]]="pickup"), 15,
    AND(FACT_ORDERS[[#This Row],[DeliveryMehtod]]="shippment",FACT_ORDERS[[#This Row],[TotalAmount]]&lt;200), 35
)</f>
        <v>35</v>
      </c>
      <c r="M1456" s="12" t="str" cm="1">
        <f t="array" ref="M1456">_xlfn.IFS(
    SUMIFS(FACT_ORDERS[TotalAmount], FACT_ORDERS[WD_CUSTOMERS],FACT_ORDERS[[#This Row],[WD_CUSTOMERS]])&gt;=15000, "VIP",
    SUMIFS(FACT_ORDERS[TotalAmount], FACT_ORDERS[WD_CUSTOMERS],FACT_ORDERS[[#This Row],[WD_CUSTOMERS]])&gt;=8000, "Premium",
    TRUE, "Regular"
)</f>
        <v>Regular</v>
      </c>
      <c r="N1456" s="32" cm="1">
        <f t="array" ref="N1456">_xlfn.IFS(
   FACT_ORDERS[[#This Row],[TypeOfClient]]="VIP", 0.2,
   FACT_ORDERS[[#This Row],[TypeOfClient]]="Premium", 0.1,
   TRUE, 0
)</f>
        <v>0</v>
      </c>
      <c r="O1456" s="31" cm="1">
        <f t="array" ref="O1456">_xlfn.IFS(
   FACT_ORDERS[[#This Row],[TotalAmount]]&gt;1500, 0.15,
   FACT_ORDERS[[#This Row],[TotalAmount]]&gt;1000, 0.1,
   FACT_ORDERS[[#This Row],[TotalAmount]]&gt;500, 0.05,
   TRUE, 0
)</f>
        <v>0</v>
      </c>
      <c r="P1456" s="28">
        <f xml:space="preserve"> FACT_ORDERS[[#This Row],[TotalAmount]] * (1 - (FACT_ORDERS[[#This Row],[ClientDiscount]] + FACT_ORDERS[[#This Row],[OrderDiscount]]) )</f>
        <v>114</v>
      </c>
      <c r="Q1456" s="28">
        <f>FACT_ORDERS[[#This Row],[TotalAmountWithDiscount]]+FACT_ORDERS[[#This Row],[DeliveryCost]]</f>
        <v>149</v>
      </c>
      <c r="R1456" s="35">
        <v>45218</v>
      </c>
      <c r="S1456" s="35" t="str">
        <f>IF(NETWORKDAYS(FACT_ORDERS[[#This Row],[Order-Date]], FACT_ORDERS[[#This Row],[ArrivalDate ]]) &gt; 10, "Late", "On Time")</f>
        <v>On Time</v>
      </c>
    </row>
    <row r="1457" spans="1:19" x14ac:dyDescent="0.3">
      <c r="A1457" s="12">
        <v>6455</v>
      </c>
      <c r="B1457" s="12">
        <v>205</v>
      </c>
      <c r="C1457" s="12">
        <v>10715</v>
      </c>
      <c r="D1457" s="12">
        <v>1456</v>
      </c>
      <c r="E1457" s="12" t="s">
        <v>244</v>
      </c>
      <c r="F1457" s="13">
        <v>45209</v>
      </c>
      <c r="G1457" s="26" t="s">
        <v>12057</v>
      </c>
      <c r="H1457" s="12">
        <v>16</v>
      </c>
      <c r="I1457" s="28">
        <f>VLOOKUP(B:B,DIM_PRODUCTS!A:F,5,FALSE)</f>
        <v>11</v>
      </c>
      <c r="J1457" s="28">
        <f>FACT_ORDERS[[#This Row],[ProductPrice]]*FACT_ORDERS[[#This Row],[Quantity]]</f>
        <v>176</v>
      </c>
      <c r="K1457" s="12" t="str">
        <f>VLOOKUP(C:C,DIM_CUSTOMERS!A:G,7,FALSE)</f>
        <v>Italy</v>
      </c>
      <c r="L1457" s="30" cm="1">
        <f t="array" ref="L1457">_xlfn.IFS(
    AND(FACT_ORDERS[[#This Row],[DeliveryMehtod]]="shippment",FACT_ORDERS[[#This Row],[TotalAmount]]&gt;=200), 0,
    AND(FACT_ORDERS[[#This Row],[DeliveryMehtod]]="pickup"), 15,
    AND(FACT_ORDERS[[#This Row],[DeliveryMehtod]]="shippment",FACT_ORDERS[[#This Row],[TotalAmount]]&lt;200), 35
)</f>
        <v>35</v>
      </c>
      <c r="M1457" s="12" t="str" cm="1">
        <f t="array" ref="M1457">_xlfn.IFS(
    SUMIFS(FACT_ORDERS[TotalAmount], FACT_ORDERS[WD_CUSTOMERS],FACT_ORDERS[[#This Row],[WD_CUSTOMERS]])&gt;=15000, "VIP",
    SUMIFS(FACT_ORDERS[TotalAmount], FACT_ORDERS[WD_CUSTOMERS],FACT_ORDERS[[#This Row],[WD_CUSTOMERS]])&gt;=8000, "Premium",
    TRUE, "Regular"
)</f>
        <v>Regular</v>
      </c>
      <c r="N1457" s="32" cm="1">
        <f t="array" ref="N1457">_xlfn.IFS(
   FACT_ORDERS[[#This Row],[TypeOfClient]]="VIP", 0.2,
   FACT_ORDERS[[#This Row],[TypeOfClient]]="Premium", 0.1,
   TRUE, 0
)</f>
        <v>0</v>
      </c>
      <c r="O1457" s="31" cm="1">
        <f t="array" ref="O1457">_xlfn.IFS(
   FACT_ORDERS[[#This Row],[TotalAmount]]&gt;1500, 0.15,
   FACT_ORDERS[[#This Row],[TotalAmount]]&gt;1000, 0.1,
   FACT_ORDERS[[#This Row],[TotalAmount]]&gt;500, 0.05,
   TRUE, 0
)</f>
        <v>0</v>
      </c>
      <c r="P1457" s="28">
        <f xml:space="preserve"> FACT_ORDERS[[#This Row],[TotalAmount]] * (1 - (FACT_ORDERS[[#This Row],[ClientDiscount]] + FACT_ORDERS[[#This Row],[OrderDiscount]]) )</f>
        <v>176</v>
      </c>
      <c r="Q1457" s="28">
        <f>FACT_ORDERS[[#This Row],[TotalAmountWithDiscount]]+FACT_ORDERS[[#This Row],[DeliveryCost]]</f>
        <v>211</v>
      </c>
      <c r="R1457" s="35">
        <v>45220</v>
      </c>
      <c r="S1457" s="35" t="str">
        <f>IF(NETWORKDAYS(FACT_ORDERS[[#This Row],[Order-Date]], FACT_ORDERS[[#This Row],[ArrivalDate ]]) &gt; 10, "Late", "On Time")</f>
        <v>On Time</v>
      </c>
    </row>
    <row r="1458" spans="1:19" x14ac:dyDescent="0.3">
      <c r="A1458" s="12">
        <v>6456</v>
      </c>
      <c r="B1458" s="12">
        <v>292</v>
      </c>
      <c r="C1458" s="12">
        <v>10715</v>
      </c>
      <c r="D1458" s="12">
        <v>1457</v>
      </c>
      <c r="E1458" s="12" t="s">
        <v>243</v>
      </c>
      <c r="F1458" s="13">
        <v>45471</v>
      </c>
      <c r="G1458" s="26" t="s">
        <v>12058</v>
      </c>
      <c r="H1458" s="12">
        <v>20</v>
      </c>
      <c r="I1458" s="28">
        <f>VLOOKUP(B:B,DIM_PRODUCTS!A:F,5,FALSE)</f>
        <v>6</v>
      </c>
      <c r="J1458" s="28">
        <f>FACT_ORDERS[[#This Row],[ProductPrice]]*FACT_ORDERS[[#This Row],[Quantity]]</f>
        <v>120</v>
      </c>
      <c r="K1458" s="12" t="str">
        <f>VLOOKUP(C:C,DIM_CUSTOMERS!A:G,7,FALSE)</f>
        <v>Italy</v>
      </c>
      <c r="L1458" s="30" cm="1">
        <f t="array" ref="L1458">_xlfn.IFS(
    AND(FACT_ORDERS[[#This Row],[DeliveryMehtod]]="shippment",FACT_ORDERS[[#This Row],[TotalAmount]]&gt;=200), 0,
    AND(FACT_ORDERS[[#This Row],[DeliveryMehtod]]="pickup"), 15,
    AND(FACT_ORDERS[[#This Row],[DeliveryMehtod]]="shippment",FACT_ORDERS[[#This Row],[TotalAmount]]&lt;200), 35
)</f>
        <v>15</v>
      </c>
      <c r="M1458" s="12" t="str" cm="1">
        <f t="array" ref="M1458">_xlfn.IFS(
    SUMIFS(FACT_ORDERS[TotalAmount], FACT_ORDERS[WD_CUSTOMERS],FACT_ORDERS[[#This Row],[WD_CUSTOMERS]])&gt;=15000, "VIP",
    SUMIFS(FACT_ORDERS[TotalAmount], FACT_ORDERS[WD_CUSTOMERS],FACT_ORDERS[[#This Row],[WD_CUSTOMERS]])&gt;=8000, "Premium",
    TRUE, "Regular"
)</f>
        <v>Regular</v>
      </c>
      <c r="N1458" s="32" cm="1">
        <f t="array" ref="N1458">_xlfn.IFS(
   FACT_ORDERS[[#This Row],[TypeOfClient]]="VIP", 0.2,
   FACT_ORDERS[[#This Row],[TypeOfClient]]="Premium", 0.1,
   TRUE, 0
)</f>
        <v>0</v>
      </c>
      <c r="O1458" s="31" cm="1">
        <f t="array" ref="O1458">_xlfn.IFS(
   FACT_ORDERS[[#This Row],[TotalAmount]]&gt;1500, 0.15,
   FACT_ORDERS[[#This Row],[TotalAmount]]&gt;1000, 0.1,
   FACT_ORDERS[[#This Row],[TotalAmount]]&gt;500, 0.05,
   TRUE, 0
)</f>
        <v>0</v>
      </c>
      <c r="P1458" s="28">
        <f xml:space="preserve"> FACT_ORDERS[[#This Row],[TotalAmount]] * (1 - (FACT_ORDERS[[#This Row],[ClientDiscount]] + FACT_ORDERS[[#This Row],[OrderDiscount]]) )</f>
        <v>120</v>
      </c>
      <c r="Q1458" s="28">
        <f>FACT_ORDERS[[#This Row],[TotalAmountWithDiscount]]+FACT_ORDERS[[#This Row],[DeliveryCost]]</f>
        <v>135</v>
      </c>
      <c r="R1458" s="35">
        <v>45481</v>
      </c>
      <c r="S1458" s="35" t="str">
        <f>IF(NETWORKDAYS(FACT_ORDERS[[#This Row],[Order-Date]], FACT_ORDERS[[#This Row],[ArrivalDate ]]) &gt; 10, "Late", "On Time")</f>
        <v>On Time</v>
      </c>
    </row>
    <row r="1459" spans="1:19" x14ac:dyDescent="0.3">
      <c r="A1459" s="12">
        <v>6457</v>
      </c>
      <c r="B1459" s="12">
        <v>292</v>
      </c>
      <c r="C1459" s="12">
        <v>10715</v>
      </c>
      <c r="D1459" s="12">
        <v>1458</v>
      </c>
      <c r="E1459" s="12" t="s">
        <v>244</v>
      </c>
      <c r="F1459" s="13">
        <v>45278</v>
      </c>
      <c r="G1459" s="26" t="s">
        <v>12059</v>
      </c>
      <c r="H1459" s="12">
        <v>20</v>
      </c>
      <c r="I1459" s="28">
        <f>VLOOKUP(B:B,DIM_PRODUCTS!A:F,5,FALSE)</f>
        <v>6</v>
      </c>
      <c r="J1459" s="28">
        <f>FACT_ORDERS[[#This Row],[ProductPrice]]*FACT_ORDERS[[#This Row],[Quantity]]</f>
        <v>120</v>
      </c>
      <c r="K1459" s="12" t="str">
        <f>VLOOKUP(C:C,DIM_CUSTOMERS!A:G,7,FALSE)</f>
        <v>Italy</v>
      </c>
      <c r="L1459" s="30" cm="1">
        <f t="array" ref="L1459">_xlfn.IFS(
    AND(FACT_ORDERS[[#This Row],[DeliveryMehtod]]="shippment",FACT_ORDERS[[#This Row],[TotalAmount]]&gt;=200), 0,
    AND(FACT_ORDERS[[#This Row],[DeliveryMehtod]]="pickup"), 15,
    AND(FACT_ORDERS[[#This Row],[DeliveryMehtod]]="shippment",FACT_ORDERS[[#This Row],[TotalAmount]]&lt;200), 35
)</f>
        <v>35</v>
      </c>
      <c r="M1459" s="12" t="str" cm="1">
        <f t="array" ref="M1459">_xlfn.IFS(
    SUMIFS(FACT_ORDERS[TotalAmount], FACT_ORDERS[WD_CUSTOMERS],FACT_ORDERS[[#This Row],[WD_CUSTOMERS]])&gt;=15000, "VIP",
    SUMIFS(FACT_ORDERS[TotalAmount], FACT_ORDERS[WD_CUSTOMERS],FACT_ORDERS[[#This Row],[WD_CUSTOMERS]])&gt;=8000, "Premium",
    TRUE, "Regular"
)</f>
        <v>Regular</v>
      </c>
      <c r="N1459" s="32" cm="1">
        <f t="array" ref="N1459">_xlfn.IFS(
   FACT_ORDERS[[#This Row],[TypeOfClient]]="VIP", 0.2,
   FACT_ORDERS[[#This Row],[TypeOfClient]]="Premium", 0.1,
   TRUE, 0
)</f>
        <v>0</v>
      </c>
      <c r="O1459" s="31" cm="1">
        <f t="array" ref="O1459">_xlfn.IFS(
   FACT_ORDERS[[#This Row],[TotalAmount]]&gt;1500, 0.15,
   FACT_ORDERS[[#This Row],[TotalAmount]]&gt;1000, 0.1,
   FACT_ORDERS[[#This Row],[TotalAmount]]&gt;500, 0.05,
   TRUE, 0
)</f>
        <v>0</v>
      </c>
      <c r="P1459" s="28">
        <f xml:space="preserve"> FACT_ORDERS[[#This Row],[TotalAmount]] * (1 - (FACT_ORDERS[[#This Row],[ClientDiscount]] + FACT_ORDERS[[#This Row],[OrderDiscount]]) )</f>
        <v>120</v>
      </c>
      <c r="Q1459" s="28">
        <f>FACT_ORDERS[[#This Row],[TotalAmountWithDiscount]]+FACT_ORDERS[[#This Row],[DeliveryCost]]</f>
        <v>155</v>
      </c>
      <c r="R1459" s="35">
        <v>45289</v>
      </c>
      <c r="S1459" s="35" t="str">
        <f>IF(NETWORKDAYS(FACT_ORDERS[[#This Row],[Order-Date]], FACT_ORDERS[[#This Row],[ArrivalDate ]]) &gt; 10, "Late", "On Time")</f>
        <v>On Time</v>
      </c>
    </row>
    <row r="1460" spans="1:19" x14ac:dyDescent="0.3">
      <c r="A1460" s="12">
        <v>6458</v>
      </c>
      <c r="B1460" s="12">
        <v>205</v>
      </c>
      <c r="C1460" s="12">
        <v>10715</v>
      </c>
      <c r="D1460" s="12">
        <v>1459</v>
      </c>
      <c r="E1460" s="12" t="s">
        <v>243</v>
      </c>
      <c r="F1460" s="13">
        <v>45278</v>
      </c>
      <c r="G1460" s="26" t="s">
        <v>12060</v>
      </c>
      <c r="H1460" s="12">
        <v>15</v>
      </c>
      <c r="I1460" s="28">
        <f>VLOOKUP(B:B,DIM_PRODUCTS!A:F,5,FALSE)</f>
        <v>11</v>
      </c>
      <c r="J1460" s="28">
        <f>FACT_ORDERS[[#This Row],[ProductPrice]]*FACT_ORDERS[[#This Row],[Quantity]]</f>
        <v>165</v>
      </c>
      <c r="K1460" s="12" t="str">
        <f>VLOOKUP(C:C,DIM_CUSTOMERS!A:G,7,FALSE)</f>
        <v>Italy</v>
      </c>
      <c r="L1460" s="30" cm="1">
        <f t="array" ref="L1460">_xlfn.IFS(
    AND(FACT_ORDERS[[#This Row],[DeliveryMehtod]]="shippment",FACT_ORDERS[[#This Row],[TotalAmount]]&gt;=200), 0,
    AND(FACT_ORDERS[[#This Row],[DeliveryMehtod]]="pickup"), 15,
    AND(FACT_ORDERS[[#This Row],[DeliveryMehtod]]="shippment",FACT_ORDERS[[#This Row],[TotalAmount]]&lt;200), 35
)</f>
        <v>15</v>
      </c>
      <c r="M1460" s="12" t="str" cm="1">
        <f t="array" ref="M1460">_xlfn.IFS(
    SUMIFS(FACT_ORDERS[TotalAmount], FACT_ORDERS[WD_CUSTOMERS],FACT_ORDERS[[#This Row],[WD_CUSTOMERS]])&gt;=15000, "VIP",
    SUMIFS(FACT_ORDERS[TotalAmount], FACT_ORDERS[WD_CUSTOMERS],FACT_ORDERS[[#This Row],[WD_CUSTOMERS]])&gt;=8000, "Premium",
    TRUE, "Regular"
)</f>
        <v>Regular</v>
      </c>
      <c r="N1460" s="32" cm="1">
        <f t="array" ref="N1460">_xlfn.IFS(
   FACT_ORDERS[[#This Row],[TypeOfClient]]="VIP", 0.2,
   FACT_ORDERS[[#This Row],[TypeOfClient]]="Premium", 0.1,
   TRUE, 0
)</f>
        <v>0</v>
      </c>
      <c r="O1460" s="31" cm="1">
        <f t="array" ref="O1460">_xlfn.IFS(
   FACT_ORDERS[[#This Row],[TotalAmount]]&gt;1500, 0.15,
   FACT_ORDERS[[#This Row],[TotalAmount]]&gt;1000, 0.1,
   FACT_ORDERS[[#This Row],[TotalAmount]]&gt;500, 0.05,
   TRUE, 0
)</f>
        <v>0</v>
      </c>
      <c r="P1460" s="28">
        <f xml:space="preserve"> FACT_ORDERS[[#This Row],[TotalAmount]] * (1 - (FACT_ORDERS[[#This Row],[ClientDiscount]] + FACT_ORDERS[[#This Row],[OrderDiscount]]) )</f>
        <v>165</v>
      </c>
      <c r="Q1460" s="28">
        <f>FACT_ORDERS[[#This Row],[TotalAmountWithDiscount]]+FACT_ORDERS[[#This Row],[DeliveryCost]]</f>
        <v>180</v>
      </c>
      <c r="R1460" s="35">
        <v>45288</v>
      </c>
      <c r="S1460" s="35" t="str">
        <f>IF(NETWORKDAYS(FACT_ORDERS[[#This Row],[Order-Date]], FACT_ORDERS[[#This Row],[ArrivalDate ]]) &gt; 10, "Late", "On Time")</f>
        <v>On Time</v>
      </c>
    </row>
    <row r="1461" spans="1:19" x14ac:dyDescent="0.3">
      <c r="A1461" s="12">
        <v>6459</v>
      </c>
      <c r="B1461" s="12">
        <v>292</v>
      </c>
      <c r="C1461" s="12">
        <v>10715</v>
      </c>
      <c r="D1461" s="12">
        <v>1460</v>
      </c>
      <c r="E1461" s="12" t="s">
        <v>243</v>
      </c>
      <c r="F1461" s="13">
        <v>45354</v>
      </c>
      <c r="G1461" s="26" t="s">
        <v>12061</v>
      </c>
      <c r="H1461" s="12">
        <v>19</v>
      </c>
      <c r="I1461" s="28">
        <f>VLOOKUP(B:B,DIM_PRODUCTS!A:F,5,FALSE)</f>
        <v>6</v>
      </c>
      <c r="J1461" s="28">
        <f>FACT_ORDERS[[#This Row],[ProductPrice]]*FACT_ORDERS[[#This Row],[Quantity]]</f>
        <v>114</v>
      </c>
      <c r="K1461" s="12" t="str">
        <f>VLOOKUP(C:C,DIM_CUSTOMERS!A:G,7,FALSE)</f>
        <v>Italy</v>
      </c>
      <c r="L1461" s="30" cm="1">
        <f t="array" ref="L1461">_xlfn.IFS(
    AND(FACT_ORDERS[[#This Row],[DeliveryMehtod]]="shippment",FACT_ORDERS[[#This Row],[TotalAmount]]&gt;=200), 0,
    AND(FACT_ORDERS[[#This Row],[DeliveryMehtod]]="pickup"), 15,
    AND(FACT_ORDERS[[#This Row],[DeliveryMehtod]]="shippment",FACT_ORDERS[[#This Row],[TotalAmount]]&lt;200), 35
)</f>
        <v>15</v>
      </c>
      <c r="M1461" s="12" t="str" cm="1">
        <f t="array" ref="M1461">_xlfn.IFS(
    SUMIFS(FACT_ORDERS[TotalAmount], FACT_ORDERS[WD_CUSTOMERS],FACT_ORDERS[[#This Row],[WD_CUSTOMERS]])&gt;=15000, "VIP",
    SUMIFS(FACT_ORDERS[TotalAmount], FACT_ORDERS[WD_CUSTOMERS],FACT_ORDERS[[#This Row],[WD_CUSTOMERS]])&gt;=8000, "Premium",
    TRUE, "Regular"
)</f>
        <v>Regular</v>
      </c>
      <c r="N1461" s="32" cm="1">
        <f t="array" ref="N1461">_xlfn.IFS(
   FACT_ORDERS[[#This Row],[TypeOfClient]]="VIP", 0.2,
   FACT_ORDERS[[#This Row],[TypeOfClient]]="Premium", 0.1,
   TRUE, 0
)</f>
        <v>0</v>
      </c>
      <c r="O1461" s="31" cm="1">
        <f t="array" ref="O1461">_xlfn.IFS(
   FACT_ORDERS[[#This Row],[TotalAmount]]&gt;1500, 0.15,
   FACT_ORDERS[[#This Row],[TotalAmount]]&gt;1000, 0.1,
   FACT_ORDERS[[#This Row],[TotalAmount]]&gt;500, 0.05,
   TRUE, 0
)</f>
        <v>0</v>
      </c>
      <c r="P1461" s="28">
        <f xml:space="preserve"> FACT_ORDERS[[#This Row],[TotalAmount]] * (1 - (FACT_ORDERS[[#This Row],[ClientDiscount]] + FACT_ORDERS[[#This Row],[OrderDiscount]]) )</f>
        <v>114</v>
      </c>
      <c r="Q1461" s="28">
        <f>FACT_ORDERS[[#This Row],[TotalAmountWithDiscount]]+FACT_ORDERS[[#This Row],[DeliveryCost]]</f>
        <v>129</v>
      </c>
      <c r="R1461" s="35">
        <v>45363</v>
      </c>
      <c r="S1461" s="35" t="str">
        <f>IF(NETWORKDAYS(FACT_ORDERS[[#This Row],[Order-Date]], FACT_ORDERS[[#This Row],[ArrivalDate ]]) &gt; 10, "Late", "On Time")</f>
        <v>On Time</v>
      </c>
    </row>
    <row r="1462" spans="1:19" x14ac:dyDescent="0.3">
      <c r="A1462" s="12">
        <v>6460</v>
      </c>
      <c r="B1462" s="12">
        <v>205</v>
      </c>
      <c r="C1462" s="12">
        <v>10715</v>
      </c>
      <c r="D1462" s="12">
        <v>1461</v>
      </c>
      <c r="E1462" s="12" t="s">
        <v>244</v>
      </c>
      <c r="F1462" s="13">
        <v>45354</v>
      </c>
      <c r="G1462" s="26" t="s">
        <v>12062</v>
      </c>
      <c r="H1462" s="12">
        <v>20</v>
      </c>
      <c r="I1462" s="28">
        <f>VLOOKUP(B:B,DIM_PRODUCTS!A:F,5,FALSE)</f>
        <v>11</v>
      </c>
      <c r="J1462" s="28">
        <f>FACT_ORDERS[[#This Row],[ProductPrice]]*FACT_ORDERS[[#This Row],[Quantity]]</f>
        <v>220</v>
      </c>
      <c r="K1462" s="12" t="str">
        <f>VLOOKUP(C:C,DIM_CUSTOMERS!A:G,7,FALSE)</f>
        <v>Italy</v>
      </c>
      <c r="L1462" s="30" cm="1">
        <f t="array" ref="L1462">_xlfn.IFS(
    AND(FACT_ORDERS[[#This Row],[DeliveryMehtod]]="shippment",FACT_ORDERS[[#This Row],[TotalAmount]]&gt;=200), 0,
    AND(FACT_ORDERS[[#This Row],[DeliveryMehtod]]="pickup"), 15,
    AND(FACT_ORDERS[[#This Row],[DeliveryMehtod]]="shippment",FACT_ORDERS[[#This Row],[TotalAmount]]&lt;200), 35
)</f>
        <v>0</v>
      </c>
      <c r="M1462" s="12" t="str" cm="1">
        <f t="array" ref="M1462">_xlfn.IFS(
    SUMIFS(FACT_ORDERS[TotalAmount], FACT_ORDERS[WD_CUSTOMERS],FACT_ORDERS[[#This Row],[WD_CUSTOMERS]])&gt;=15000, "VIP",
    SUMIFS(FACT_ORDERS[TotalAmount], FACT_ORDERS[WD_CUSTOMERS],FACT_ORDERS[[#This Row],[WD_CUSTOMERS]])&gt;=8000, "Premium",
    TRUE, "Regular"
)</f>
        <v>Regular</v>
      </c>
      <c r="N1462" s="32" cm="1">
        <f t="array" ref="N1462">_xlfn.IFS(
   FACT_ORDERS[[#This Row],[TypeOfClient]]="VIP", 0.2,
   FACT_ORDERS[[#This Row],[TypeOfClient]]="Premium", 0.1,
   TRUE, 0
)</f>
        <v>0</v>
      </c>
      <c r="O1462" s="31" cm="1">
        <f t="array" ref="O1462">_xlfn.IFS(
   FACT_ORDERS[[#This Row],[TotalAmount]]&gt;1500, 0.15,
   FACT_ORDERS[[#This Row],[TotalAmount]]&gt;1000, 0.1,
   FACT_ORDERS[[#This Row],[TotalAmount]]&gt;500, 0.05,
   TRUE, 0
)</f>
        <v>0</v>
      </c>
      <c r="P1462" s="28">
        <f xml:space="preserve"> FACT_ORDERS[[#This Row],[TotalAmount]] * (1 - (FACT_ORDERS[[#This Row],[ClientDiscount]] + FACT_ORDERS[[#This Row],[OrderDiscount]]) )</f>
        <v>220</v>
      </c>
      <c r="Q1462" s="28">
        <f>FACT_ORDERS[[#This Row],[TotalAmountWithDiscount]]+FACT_ORDERS[[#This Row],[DeliveryCost]]</f>
        <v>220</v>
      </c>
      <c r="R1462" s="35">
        <v>45374</v>
      </c>
      <c r="S1462" s="35" t="str">
        <f>IF(NETWORKDAYS(FACT_ORDERS[[#This Row],[Order-Date]], FACT_ORDERS[[#This Row],[ArrivalDate ]]) &gt; 10, "Late", "On Time")</f>
        <v>Late</v>
      </c>
    </row>
    <row r="1463" spans="1:19" x14ac:dyDescent="0.3">
      <c r="A1463" s="12">
        <v>6461</v>
      </c>
      <c r="B1463" s="12">
        <v>216</v>
      </c>
      <c r="C1463" s="12">
        <v>10619</v>
      </c>
      <c r="D1463" s="12">
        <v>1462</v>
      </c>
      <c r="E1463" s="12" t="s">
        <v>243</v>
      </c>
      <c r="F1463" s="13">
        <v>45205</v>
      </c>
      <c r="G1463" s="26" t="s">
        <v>12063</v>
      </c>
      <c r="H1463" s="12">
        <v>22</v>
      </c>
      <c r="I1463" s="28">
        <f>VLOOKUP(B:B,DIM_PRODUCTS!A:F,5,FALSE)</f>
        <v>23</v>
      </c>
      <c r="J1463" s="28">
        <f>FACT_ORDERS[[#This Row],[ProductPrice]]*FACT_ORDERS[[#This Row],[Quantity]]</f>
        <v>506</v>
      </c>
      <c r="K1463" s="12" t="str">
        <f>VLOOKUP(C:C,DIM_CUSTOMERS!A:G,7,FALSE)</f>
        <v>France</v>
      </c>
      <c r="L1463" s="30" cm="1">
        <f t="array" ref="L1463">_xlfn.IFS(
    AND(FACT_ORDERS[[#This Row],[DeliveryMehtod]]="shippment",FACT_ORDERS[[#This Row],[TotalAmount]]&gt;=200), 0,
    AND(FACT_ORDERS[[#This Row],[DeliveryMehtod]]="pickup"), 15,
    AND(FACT_ORDERS[[#This Row],[DeliveryMehtod]]="shippment",FACT_ORDERS[[#This Row],[TotalAmount]]&lt;200), 35
)</f>
        <v>15</v>
      </c>
      <c r="M1463" s="12" t="str" cm="1">
        <f t="array" ref="M1463">_xlfn.IFS(
    SUMIFS(FACT_ORDERS[TotalAmount], FACT_ORDERS[WD_CUSTOMERS],FACT_ORDERS[[#This Row],[WD_CUSTOMERS]])&gt;=15000, "VIP",
    SUMIFS(FACT_ORDERS[TotalAmount], FACT_ORDERS[WD_CUSTOMERS],FACT_ORDERS[[#This Row],[WD_CUSTOMERS]])&gt;=8000, "Premium",
    TRUE, "Regular"
)</f>
        <v>Regular</v>
      </c>
      <c r="N1463" s="32" cm="1">
        <f t="array" ref="N1463">_xlfn.IFS(
   FACT_ORDERS[[#This Row],[TypeOfClient]]="VIP", 0.2,
   FACT_ORDERS[[#This Row],[TypeOfClient]]="Premium", 0.1,
   TRUE, 0
)</f>
        <v>0</v>
      </c>
      <c r="O1463" s="31" cm="1">
        <f t="array" ref="O1463">_xlfn.IFS(
   FACT_ORDERS[[#This Row],[TotalAmount]]&gt;1500, 0.15,
   FACT_ORDERS[[#This Row],[TotalAmount]]&gt;1000, 0.1,
   FACT_ORDERS[[#This Row],[TotalAmount]]&gt;500, 0.05,
   TRUE, 0
)</f>
        <v>0.05</v>
      </c>
      <c r="P1463" s="28">
        <f xml:space="preserve"> FACT_ORDERS[[#This Row],[TotalAmount]] * (1 - (FACT_ORDERS[[#This Row],[ClientDiscount]] + FACT_ORDERS[[#This Row],[OrderDiscount]]) )</f>
        <v>480.7</v>
      </c>
      <c r="Q1463" s="28">
        <f>FACT_ORDERS[[#This Row],[TotalAmountWithDiscount]]+FACT_ORDERS[[#This Row],[DeliveryCost]]</f>
        <v>495.7</v>
      </c>
      <c r="R1463" s="35">
        <v>45216</v>
      </c>
      <c r="S1463" s="35" t="str">
        <f>IF(NETWORKDAYS(FACT_ORDERS[[#This Row],[Order-Date]], FACT_ORDERS[[#This Row],[ArrivalDate ]]) &gt; 10, "Late", "On Time")</f>
        <v>On Time</v>
      </c>
    </row>
    <row r="1464" spans="1:19" x14ac:dyDescent="0.3">
      <c r="A1464" s="12">
        <v>6462</v>
      </c>
      <c r="B1464" s="12">
        <v>204</v>
      </c>
      <c r="C1464" s="12">
        <v>10619</v>
      </c>
      <c r="D1464" s="12">
        <v>1463</v>
      </c>
      <c r="E1464" s="12" t="s">
        <v>243</v>
      </c>
      <c r="F1464" s="13">
        <v>45205</v>
      </c>
      <c r="G1464" s="26" t="s">
        <v>4341</v>
      </c>
      <c r="H1464" s="12">
        <v>16</v>
      </c>
      <c r="I1464" s="28">
        <f>VLOOKUP(B:B,DIM_PRODUCTS!A:F,5,FALSE)</f>
        <v>6</v>
      </c>
      <c r="J1464" s="28">
        <f>FACT_ORDERS[[#This Row],[ProductPrice]]*FACT_ORDERS[[#This Row],[Quantity]]</f>
        <v>96</v>
      </c>
      <c r="K1464" s="12" t="str">
        <f>VLOOKUP(C:C,DIM_CUSTOMERS!A:G,7,FALSE)</f>
        <v>France</v>
      </c>
      <c r="L1464" s="30" cm="1">
        <f t="array" ref="L1464">_xlfn.IFS(
    AND(FACT_ORDERS[[#This Row],[DeliveryMehtod]]="shippment",FACT_ORDERS[[#This Row],[TotalAmount]]&gt;=200), 0,
    AND(FACT_ORDERS[[#This Row],[DeliveryMehtod]]="pickup"), 15,
    AND(FACT_ORDERS[[#This Row],[DeliveryMehtod]]="shippment",FACT_ORDERS[[#This Row],[TotalAmount]]&lt;200), 35
)</f>
        <v>15</v>
      </c>
      <c r="M1464" s="12" t="str" cm="1">
        <f t="array" ref="M1464">_xlfn.IFS(
    SUMIFS(FACT_ORDERS[TotalAmount], FACT_ORDERS[WD_CUSTOMERS],FACT_ORDERS[[#This Row],[WD_CUSTOMERS]])&gt;=15000, "VIP",
    SUMIFS(FACT_ORDERS[TotalAmount], FACT_ORDERS[WD_CUSTOMERS],FACT_ORDERS[[#This Row],[WD_CUSTOMERS]])&gt;=8000, "Premium",
    TRUE, "Regular"
)</f>
        <v>Regular</v>
      </c>
      <c r="N1464" s="32" cm="1">
        <f t="array" ref="N1464">_xlfn.IFS(
   FACT_ORDERS[[#This Row],[TypeOfClient]]="VIP", 0.2,
   FACT_ORDERS[[#This Row],[TypeOfClient]]="Premium", 0.1,
   TRUE, 0
)</f>
        <v>0</v>
      </c>
      <c r="O1464" s="31" cm="1">
        <f t="array" ref="O1464">_xlfn.IFS(
   FACT_ORDERS[[#This Row],[TotalAmount]]&gt;1500, 0.15,
   FACT_ORDERS[[#This Row],[TotalAmount]]&gt;1000, 0.1,
   FACT_ORDERS[[#This Row],[TotalAmount]]&gt;500, 0.05,
   TRUE, 0
)</f>
        <v>0</v>
      </c>
      <c r="P1464" s="28">
        <f xml:space="preserve"> FACT_ORDERS[[#This Row],[TotalAmount]] * (1 - (FACT_ORDERS[[#This Row],[ClientDiscount]] + FACT_ORDERS[[#This Row],[OrderDiscount]]) )</f>
        <v>96</v>
      </c>
      <c r="Q1464" s="28">
        <f>FACT_ORDERS[[#This Row],[TotalAmountWithDiscount]]+FACT_ORDERS[[#This Row],[DeliveryCost]]</f>
        <v>111</v>
      </c>
      <c r="R1464" s="35">
        <v>45214</v>
      </c>
      <c r="S1464" s="35" t="str">
        <f>IF(NETWORKDAYS(FACT_ORDERS[[#This Row],[Order-Date]], FACT_ORDERS[[#This Row],[ArrivalDate ]]) &gt; 10, "Late", "On Time")</f>
        <v>On Time</v>
      </c>
    </row>
    <row r="1465" spans="1:19" x14ac:dyDescent="0.3">
      <c r="A1465" s="12">
        <v>6463</v>
      </c>
      <c r="B1465" s="12">
        <v>216</v>
      </c>
      <c r="C1465" s="12">
        <v>10619</v>
      </c>
      <c r="D1465" s="12">
        <v>1464</v>
      </c>
      <c r="E1465" s="12" t="s">
        <v>244</v>
      </c>
      <c r="F1465" s="13">
        <v>45249</v>
      </c>
      <c r="G1465" s="26" t="s">
        <v>12064</v>
      </c>
      <c r="H1465" s="12">
        <v>32</v>
      </c>
      <c r="I1465" s="28">
        <f>VLOOKUP(B:B,DIM_PRODUCTS!A:F,5,FALSE)</f>
        <v>23</v>
      </c>
      <c r="J1465" s="28">
        <f>FACT_ORDERS[[#This Row],[ProductPrice]]*FACT_ORDERS[[#This Row],[Quantity]]</f>
        <v>736</v>
      </c>
      <c r="K1465" s="12" t="str">
        <f>VLOOKUP(C:C,DIM_CUSTOMERS!A:G,7,FALSE)</f>
        <v>France</v>
      </c>
      <c r="L1465" s="30" cm="1">
        <f t="array" ref="L1465">_xlfn.IFS(
    AND(FACT_ORDERS[[#This Row],[DeliveryMehtod]]="shippment",FACT_ORDERS[[#This Row],[TotalAmount]]&gt;=200), 0,
    AND(FACT_ORDERS[[#This Row],[DeliveryMehtod]]="pickup"), 15,
    AND(FACT_ORDERS[[#This Row],[DeliveryMehtod]]="shippment",FACT_ORDERS[[#This Row],[TotalAmount]]&lt;200), 35
)</f>
        <v>0</v>
      </c>
      <c r="M1465" s="12" t="str" cm="1">
        <f t="array" ref="M1465">_xlfn.IFS(
    SUMIFS(FACT_ORDERS[TotalAmount], FACT_ORDERS[WD_CUSTOMERS],FACT_ORDERS[[#This Row],[WD_CUSTOMERS]])&gt;=15000, "VIP",
    SUMIFS(FACT_ORDERS[TotalAmount], FACT_ORDERS[WD_CUSTOMERS],FACT_ORDERS[[#This Row],[WD_CUSTOMERS]])&gt;=8000, "Premium",
    TRUE, "Regular"
)</f>
        <v>Regular</v>
      </c>
      <c r="N1465" s="32" cm="1">
        <f t="array" ref="N1465">_xlfn.IFS(
   FACT_ORDERS[[#This Row],[TypeOfClient]]="VIP", 0.2,
   FACT_ORDERS[[#This Row],[TypeOfClient]]="Premium", 0.1,
   TRUE, 0
)</f>
        <v>0</v>
      </c>
      <c r="O1465" s="31" cm="1">
        <f t="array" ref="O1465">_xlfn.IFS(
   FACT_ORDERS[[#This Row],[TotalAmount]]&gt;1500, 0.15,
   FACT_ORDERS[[#This Row],[TotalAmount]]&gt;1000, 0.1,
   FACT_ORDERS[[#This Row],[TotalAmount]]&gt;500, 0.05,
   TRUE, 0
)</f>
        <v>0.05</v>
      </c>
      <c r="P1465" s="28">
        <f xml:space="preserve"> FACT_ORDERS[[#This Row],[TotalAmount]] * (1 - (FACT_ORDERS[[#This Row],[ClientDiscount]] + FACT_ORDERS[[#This Row],[OrderDiscount]]) )</f>
        <v>699.19999999999993</v>
      </c>
      <c r="Q1465" s="28">
        <f>FACT_ORDERS[[#This Row],[TotalAmountWithDiscount]]+FACT_ORDERS[[#This Row],[DeliveryCost]]</f>
        <v>699.19999999999993</v>
      </c>
      <c r="R1465" s="35">
        <v>45260</v>
      </c>
      <c r="S1465" s="35" t="str">
        <f>IF(NETWORKDAYS(FACT_ORDERS[[#This Row],[Order-Date]], FACT_ORDERS[[#This Row],[ArrivalDate ]]) &gt; 10, "Late", "On Time")</f>
        <v>On Time</v>
      </c>
    </row>
    <row r="1466" spans="1:19" x14ac:dyDescent="0.3">
      <c r="A1466" s="12">
        <v>6464</v>
      </c>
      <c r="B1466" s="12">
        <v>204</v>
      </c>
      <c r="C1466" s="12">
        <v>10619</v>
      </c>
      <c r="D1466" s="12">
        <v>1465</v>
      </c>
      <c r="E1466" s="12" t="s">
        <v>243</v>
      </c>
      <c r="F1466" s="13">
        <v>45249</v>
      </c>
      <c r="G1466" s="26" t="s">
        <v>3340</v>
      </c>
      <c r="H1466" s="12">
        <v>16</v>
      </c>
      <c r="I1466" s="28">
        <f>VLOOKUP(B:B,DIM_PRODUCTS!A:F,5,FALSE)</f>
        <v>6</v>
      </c>
      <c r="J1466" s="28">
        <f>FACT_ORDERS[[#This Row],[ProductPrice]]*FACT_ORDERS[[#This Row],[Quantity]]</f>
        <v>96</v>
      </c>
      <c r="K1466" s="12" t="str">
        <f>VLOOKUP(C:C,DIM_CUSTOMERS!A:G,7,FALSE)</f>
        <v>France</v>
      </c>
      <c r="L1466" s="30" cm="1">
        <f t="array" ref="L1466">_xlfn.IFS(
    AND(FACT_ORDERS[[#This Row],[DeliveryMehtod]]="shippment",FACT_ORDERS[[#This Row],[TotalAmount]]&gt;=200), 0,
    AND(FACT_ORDERS[[#This Row],[DeliveryMehtod]]="pickup"), 15,
    AND(FACT_ORDERS[[#This Row],[DeliveryMehtod]]="shippment",FACT_ORDERS[[#This Row],[TotalAmount]]&lt;200), 35
)</f>
        <v>15</v>
      </c>
      <c r="M1466" s="12" t="str" cm="1">
        <f t="array" ref="M1466">_xlfn.IFS(
    SUMIFS(FACT_ORDERS[TotalAmount], FACT_ORDERS[WD_CUSTOMERS],FACT_ORDERS[[#This Row],[WD_CUSTOMERS]])&gt;=15000, "VIP",
    SUMIFS(FACT_ORDERS[TotalAmount], FACT_ORDERS[WD_CUSTOMERS],FACT_ORDERS[[#This Row],[WD_CUSTOMERS]])&gt;=8000, "Premium",
    TRUE, "Regular"
)</f>
        <v>Regular</v>
      </c>
      <c r="N1466" s="32" cm="1">
        <f t="array" ref="N1466">_xlfn.IFS(
   FACT_ORDERS[[#This Row],[TypeOfClient]]="VIP", 0.2,
   FACT_ORDERS[[#This Row],[TypeOfClient]]="Premium", 0.1,
   TRUE, 0
)</f>
        <v>0</v>
      </c>
      <c r="O1466" s="31" cm="1">
        <f t="array" ref="O1466">_xlfn.IFS(
   FACT_ORDERS[[#This Row],[TotalAmount]]&gt;1500, 0.15,
   FACT_ORDERS[[#This Row],[TotalAmount]]&gt;1000, 0.1,
   FACT_ORDERS[[#This Row],[TotalAmount]]&gt;500, 0.05,
   TRUE, 0
)</f>
        <v>0</v>
      </c>
      <c r="P1466" s="28">
        <f xml:space="preserve"> FACT_ORDERS[[#This Row],[TotalAmount]] * (1 - (FACT_ORDERS[[#This Row],[ClientDiscount]] + FACT_ORDERS[[#This Row],[OrderDiscount]]) )</f>
        <v>96</v>
      </c>
      <c r="Q1466" s="28">
        <f>FACT_ORDERS[[#This Row],[TotalAmountWithDiscount]]+FACT_ORDERS[[#This Row],[DeliveryCost]]</f>
        <v>111</v>
      </c>
      <c r="R1466" s="35">
        <v>45259</v>
      </c>
      <c r="S1466" s="35" t="str">
        <f>IF(NETWORKDAYS(FACT_ORDERS[[#This Row],[Order-Date]], FACT_ORDERS[[#This Row],[ArrivalDate ]]) &gt; 10, "Late", "On Time")</f>
        <v>On Time</v>
      </c>
    </row>
    <row r="1467" spans="1:19" x14ac:dyDescent="0.3">
      <c r="A1467" s="12">
        <v>6465</v>
      </c>
      <c r="B1467" s="12">
        <v>216</v>
      </c>
      <c r="C1467" s="12">
        <v>10619</v>
      </c>
      <c r="D1467" s="12">
        <v>1466</v>
      </c>
      <c r="E1467" s="12" t="s">
        <v>244</v>
      </c>
      <c r="F1467" s="13">
        <v>45283</v>
      </c>
      <c r="G1467" s="26" t="s">
        <v>12065</v>
      </c>
      <c r="H1467" s="12">
        <v>30</v>
      </c>
      <c r="I1467" s="28">
        <f>VLOOKUP(B:B,DIM_PRODUCTS!A:F,5,FALSE)</f>
        <v>23</v>
      </c>
      <c r="J1467" s="28">
        <f>FACT_ORDERS[[#This Row],[ProductPrice]]*FACT_ORDERS[[#This Row],[Quantity]]</f>
        <v>690</v>
      </c>
      <c r="K1467" s="12" t="str">
        <f>VLOOKUP(C:C,DIM_CUSTOMERS!A:G,7,FALSE)</f>
        <v>France</v>
      </c>
      <c r="L1467" s="30" cm="1">
        <f t="array" ref="L1467">_xlfn.IFS(
    AND(FACT_ORDERS[[#This Row],[DeliveryMehtod]]="shippment",FACT_ORDERS[[#This Row],[TotalAmount]]&gt;=200), 0,
    AND(FACT_ORDERS[[#This Row],[DeliveryMehtod]]="pickup"), 15,
    AND(FACT_ORDERS[[#This Row],[DeliveryMehtod]]="shippment",FACT_ORDERS[[#This Row],[TotalAmount]]&lt;200), 35
)</f>
        <v>0</v>
      </c>
      <c r="M1467" s="12" t="str" cm="1">
        <f t="array" ref="M1467">_xlfn.IFS(
    SUMIFS(FACT_ORDERS[TotalAmount], FACT_ORDERS[WD_CUSTOMERS],FACT_ORDERS[[#This Row],[WD_CUSTOMERS]])&gt;=15000, "VIP",
    SUMIFS(FACT_ORDERS[TotalAmount], FACT_ORDERS[WD_CUSTOMERS],FACT_ORDERS[[#This Row],[WD_CUSTOMERS]])&gt;=8000, "Premium",
    TRUE, "Regular"
)</f>
        <v>Regular</v>
      </c>
      <c r="N1467" s="32" cm="1">
        <f t="array" ref="N1467">_xlfn.IFS(
   FACT_ORDERS[[#This Row],[TypeOfClient]]="VIP", 0.2,
   FACT_ORDERS[[#This Row],[TypeOfClient]]="Premium", 0.1,
   TRUE, 0
)</f>
        <v>0</v>
      </c>
      <c r="O1467" s="31" cm="1">
        <f t="array" ref="O1467">_xlfn.IFS(
   FACT_ORDERS[[#This Row],[TotalAmount]]&gt;1500, 0.15,
   FACT_ORDERS[[#This Row],[TotalAmount]]&gt;1000, 0.1,
   FACT_ORDERS[[#This Row],[TotalAmount]]&gt;500, 0.05,
   TRUE, 0
)</f>
        <v>0.05</v>
      </c>
      <c r="P1467" s="28">
        <f xml:space="preserve"> FACT_ORDERS[[#This Row],[TotalAmount]] * (1 - (FACT_ORDERS[[#This Row],[ClientDiscount]] + FACT_ORDERS[[#This Row],[OrderDiscount]]) )</f>
        <v>655.5</v>
      </c>
      <c r="Q1467" s="28">
        <f>FACT_ORDERS[[#This Row],[TotalAmountWithDiscount]]+FACT_ORDERS[[#This Row],[DeliveryCost]]</f>
        <v>655.5</v>
      </c>
      <c r="R1467" s="35">
        <v>45291</v>
      </c>
      <c r="S1467" s="35" t="str">
        <f>IF(NETWORKDAYS(FACT_ORDERS[[#This Row],[Order-Date]], FACT_ORDERS[[#This Row],[ArrivalDate ]]) &gt; 10, "Late", "On Time")</f>
        <v>On Time</v>
      </c>
    </row>
    <row r="1468" spans="1:19" x14ac:dyDescent="0.3">
      <c r="A1468" s="12">
        <v>6466</v>
      </c>
      <c r="B1468" s="12">
        <v>204</v>
      </c>
      <c r="C1468" s="12">
        <v>10619</v>
      </c>
      <c r="D1468" s="12">
        <v>1467</v>
      </c>
      <c r="E1468" s="12" t="s">
        <v>243</v>
      </c>
      <c r="F1468" s="13">
        <v>45283</v>
      </c>
      <c r="G1468" s="26" t="s">
        <v>12066</v>
      </c>
      <c r="H1468" s="12">
        <v>16</v>
      </c>
      <c r="I1468" s="28">
        <f>VLOOKUP(B:B,DIM_PRODUCTS!A:F,5,FALSE)</f>
        <v>6</v>
      </c>
      <c r="J1468" s="28">
        <f>FACT_ORDERS[[#This Row],[ProductPrice]]*FACT_ORDERS[[#This Row],[Quantity]]</f>
        <v>96</v>
      </c>
      <c r="K1468" s="12" t="str">
        <f>VLOOKUP(C:C,DIM_CUSTOMERS!A:G,7,FALSE)</f>
        <v>France</v>
      </c>
      <c r="L1468" s="30" cm="1">
        <f t="array" ref="L1468">_xlfn.IFS(
    AND(FACT_ORDERS[[#This Row],[DeliveryMehtod]]="shippment",FACT_ORDERS[[#This Row],[TotalAmount]]&gt;=200), 0,
    AND(FACT_ORDERS[[#This Row],[DeliveryMehtod]]="pickup"), 15,
    AND(FACT_ORDERS[[#This Row],[DeliveryMehtod]]="shippment",FACT_ORDERS[[#This Row],[TotalAmount]]&lt;200), 35
)</f>
        <v>15</v>
      </c>
      <c r="M1468" s="12" t="str" cm="1">
        <f t="array" ref="M1468">_xlfn.IFS(
    SUMIFS(FACT_ORDERS[TotalAmount], FACT_ORDERS[WD_CUSTOMERS],FACT_ORDERS[[#This Row],[WD_CUSTOMERS]])&gt;=15000, "VIP",
    SUMIFS(FACT_ORDERS[TotalAmount], FACT_ORDERS[WD_CUSTOMERS],FACT_ORDERS[[#This Row],[WD_CUSTOMERS]])&gt;=8000, "Premium",
    TRUE, "Regular"
)</f>
        <v>Regular</v>
      </c>
      <c r="N1468" s="32" cm="1">
        <f t="array" ref="N1468">_xlfn.IFS(
   FACT_ORDERS[[#This Row],[TypeOfClient]]="VIP", 0.2,
   FACT_ORDERS[[#This Row],[TypeOfClient]]="Premium", 0.1,
   TRUE, 0
)</f>
        <v>0</v>
      </c>
      <c r="O1468" s="31" cm="1">
        <f t="array" ref="O1468">_xlfn.IFS(
   FACT_ORDERS[[#This Row],[TotalAmount]]&gt;1500, 0.15,
   FACT_ORDERS[[#This Row],[TotalAmount]]&gt;1000, 0.1,
   FACT_ORDERS[[#This Row],[TotalAmount]]&gt;500, 0.05,
   TRUE, 0
)</f>
        <v>0</v>
      </c>
      <c r="P1468" s="28">
        <f xml:space="preserve"> FACT_ORDERS[[#This Row],[TotalAmount]] * (1 - (FACT_ORDERS[[#This Row],[ClientDiscount]] + FACT_ORDERS[[#This Row],[OrderDiscount]]) )</f>
        <v>96</v>
      </c>
      <c r="Q1468" s="28">
        <f>FACT_ORDERS[[#This Row],[TotalAmountWithDiscount]]+FACT_ORDERS[[#This Row],[DeliveryCost]]</f>
        <v>111</v>
      </c>
      <c r="R1468" s="35">
        <v>45290</v>
      </c>
      <c r="S1468" s="35" t="str">
        <f>IF(NETWORKDAYS(FACT_ORDERS[[#This Row],[Order-Date]], FACT_ORDERS[[#This Row],[ArrivalDate ]]) &gt; 10, "Late", "On Time")</f>
        <v>On Time</v>
      </c>
    </row>
    <row r="1469" spans="1:19" x14ac:dyDescent="0.3">
      <c r="A1469" s="12">
        <v>6467</v>
      </c>
      <c r="B1469" s="12">
        <v>234</v>
      </c>
      <c r="C1469" s="12">
        <v>10169</v>
      </c>
      <c r="D1469" s="12">
        <v>1468</v>
      </c>
      <c r="E1469" s="12" t="s">
        <v>243</v>
      </c>
      <c r="F1469" s="13">
        <v>45021</v>
      </c>
      <c r="G1469" s="26" t="s">
        <v>12067</v>
      </c>
      <c r="H1469" s="12">
        <v>39</v>
      </c>
      <c r="I1469" s="28">
        <f>VLOOKUP(B:B,DIM_PRODUCTS!A:F,5,FALSE)</f>
        <v>13</v>
      </c>
      <c r="J1469" s="28">
        <f>FACT_ORDERS[[#This Row],[ProductPrice]]*FACT_ORDERS[[#This Row],[Quantity]]</f>
        <v>507</v>
      </c>
      <c r="K1469" s="12" t="str">
        <f>VLOOKUP(C:C,DIM_CUSTOMERS!A:G,7,FALSE)</f>
        <v>USA</v>
      </c>
      <c r="L1469" s="30" cm="1">
        <f t="array" ref="L1469">_xlfn.IFS(
    AND(FACT_ORDERS[[#This Row],[DeliveryMehtod]]="shippment",FACT_ORDERS[[#This Row],[TotalAmount]]&gt;=200), 0,
    AND(FACT_ORDERS[[#This Row],[DeliveryMehtod]]="pickup"), 15,
    AND(FACT_ORDERS[[#This Row],[DeliveryMehtod]]="shippment",FACT_ORDERS[[#This Row],[TotalAmount]]&lt;200), 35
)</f>
        <v>15</v>
      </c>
      <c r="M1469" s="12" t="str" cm="1">
        <f t="array" ref="M1469">_xlfn.IFS(
    SUMIFS(FACT_ORDERS[TotalAmount], FACT_ORDERS[WD_CUSTOMERS],FACT_ORDERS[[#This Row],[WD_CUSTOMERS]])&gt;=15000, "VIP",
    SUMIFS(FACT_ORDERS[TotalAmount], FACT_ORDERS[WD_CUSTOMERS],FACT_ORDERS[[#This Row],[WD_CUSTOMERS]])&gt;=8000, "Premium",
    TRUE, "Regular"
)</f>
        <v>VIP</v>
      </c>
      <c r="N1469" s="32" cm="1">
        <f t="array" ref="N1469">_xlfn.IFS(
   FACT_ORDERS[[#This Row],[TypeOfClient]]="VIP", 0.2,
   FACT_ORDERS[[#This Row],[TypeOfClient]]="Premium", 0.1,
   TRUE, 0
)</f>
        <v>0.2</v>
      </c>
      <c r="O1469" s="31" cm="1">
        <f t="array" ref="O1469">_xlfn.IFS(
   FACT_ORDERS[[#This Row],[TotalAmount]]&gt;1500, 0.15,
   FACT_ORDERS[[#This Row],[TotalAmount]]&gt;1000, 0.1,
   FACT_ORDERS[[#This Row],[TotalAmount]]&gt;500, 0.05,
   TRUE, 0
)</f>
        <v>0.05</v>
      </c>
      <c r="P1469" s="28">
        <f xml:space="preserve"> FACT_ORDERS[[#This Row],[TotalAmount]] * (1 - (FACT_ORDERS[[#This Row],[ClientDiscount]] + FACT_ORDERS[[#This Row],[OrderDiscount]]) )</f>
        <v>380.25</v>
      </c>
      <c r="Q1469" s="28">
        <f>FACT_ORDERS[[#This Row],[TotalAmountWithDiscount]]+FACT_ORDERS[[#This Row],[DeliveryCost]]</f>
        <v>395.25</v>
      </c>
      <c r="R1469" s="35">
        <v>45029</v>
      </c>
      <c r="S1469" s="35" t="str">
        <f>IF(NETWORKDAYS(FACT_ORDERS[[#This Row],[Order-Date]], FACT_ORDERS[[#This Row],[ArrivalDate ]]) &gt; 10, "Late", "On Time")</f>
        <v>On Time</v>
      </c>
    </row>
    <row r="1470" spans="1:19" x14ac:dyDescent="0.3">
      <c r="A1470" s="12">
        <v>6468</v>
      </c>
      <c r="B1470" s="12">
        <v>212</v>
      </c>
      <c r="C1470" s="12">
        <v>10169</v>
      </c>
      <c r="D1470" s="12">
        <v>1469</v>
      </c>
      <c r="E1470" s="12" t="s">
        <v>243</v>
      </c>
      <c r="F1470" s="13">
        <v>45021</v>
      </c>
      <c r="G1470" s="26" t="s">
        <v>12068</v>
      </c>
      <c r="H1470" s="12">
        <v>67</v>
      </c>
      <c r="I1470" s="28">
        <f>VLOOKUP(B:B,DIM_PRODUCTS!A:F,5,FALSE)</f>
        <v>41</v>
      </c>
      <c r="J1470" s="28">
        <f>FACT_ORDERS[[#This Row],[ProductPrice]]*FACT_ORDERS[[#This Row],[Quantity]]</f>
        <v>2747</v>
      </c>
      <c r="K1470" s="12" t="str">
        <f>VLOOKUP(C:C,DIM_CUSTOMERS!A:G,7,FALSE)</f>
        <v>USA</v>
      </c>
      <c r="L1470" s="30" cm="1">
        <f t="array" ref="L1470">_xlfn.IFS(
    AND(FACT_ORDERS[[#This Row],[DeliveryMehtod]]="shippment",FACT_ORDERS[[#This Row],[TotalAmount]]&gt;=200), 0,
    AND(FACT_ORDERS[[#This Row],[DeliveryMehtod]]="pickup"), 15,
    AND(FACT_ORDERS[[#This Row],[DeliveryMehtod]]="shippment",FACT_ORDERS[[#This Row],[TotalAmount]]&lt;200), 35
)</f>
        <v>15</v>
      </c>
      <c r="M1470" s="12" t="str" cm="1">
        <f t="array" ref="M1470">_xlfn.IFS(
    SUMIFS(FACT_ORDERS[TotalAmount], FACT_ORDERS[WD_CUSTOMERS],FACT_ORDERS[[#This Row],[WD_CUSTOMERS]])&gt;=15000, "VIP",
    SUMIFS(FACT_ORDERS[TotalAmount], FACT_ORDERS[WD_CUSTOMERS],FACT_ORDERS[[#This Row],[WD_CUSTOMERS]])&gt;=8000, "Premium",
    TRUE, "Regular"
)</f>
        <v>VIP</v>
      </c>
      <c r="N1470" s="32" cm="1">
        <f t="array" ref="N1470">_xlfn.IFS(
   FACT_ORDERS[[#This Row],[TypeOfClient]]="VIP", 0.2,
   FACT_ORDERS[[#This Row],[TypeOfClient]]="Premium", 0.1,
   TRUE, 0
)</f>
        <v>0.2</v>
      </c>
      <c r="O1470" s="31" cm="1">
        <f t="array" ref="O1470">_xlfn.IFS(
   FACT_ORDERS[[#This Row],[TotalAmount]]&gt;1500, 0.15,
   FACT_ORDERS[[#This Row],[TotalAmount]]&gt;1000, 0.1,
   FACT_ORDERS[[#This Row],[TotalAmount]]&gt;500, 0.05,
   TRUE, 0
)</f>
        <v>0.15</v>
      </c>
      <c r="P1470" s="28">
        <f xml:space="preserve"> FACT_ORDERS[[#This Row],[TotalAmount]] * (1 - (FACT_ORDERS[[#This Row],[ClientDiscount]] + FACT_ORDERS[[#This Row],[OrderDiscount]]) )</f>
        <v>1785.55</v>
      </c>
      <c r="Q1470" s="28">
        <f>FACT_ORDERS[[#This Row],[TotalAmountWithDiscount]]+FACT_ORDERS[[#This Row],[DeliveryCost]]</f>
        <v>1800.55</v>
      </c>
      <c r="R1470" s="35">
        <v>45029</v>
      </c>
      <c r="S1470" s="35" t="str">
        <f>IF(NETWORKDAYS(FACT_ORDERS[[#This Row],[Order-Date]], FACT_ORDERS[[#This Row],[ArrivalDate ]]) &gt; 10, "Late", "On Time")</f>
        <v>On Time</v>
      </c>
    </row>
    <row r="1471" spans="1:19" x14ac:dyDescent="0.3">
      <c r="A1471" s="12">
        <v>6469</v>
      </c>
      <c r="B1471" s="12">
        <v>266</v>
      </c>
      <c r="C1471" s="12">
        <v>10169</v>
      </c>
      <c r="D1471" s="12">
        <v>1470</v>
      </c>
      <c r="E1471" s="12" t="s">
        <v>244</v>
      </c>
      <c r="F1471" s="13">
        <v>45021</v>
      </c>
      <c r="G1471" s="26" t="s">
        <v>12069</v>
      </c>
      <c r="H1471" s="12">
        <v>39</v>
      </c>
      <c r="I1471" s="28">
        <f>VLOOKUP(B:B,DIM_PRODUCTS!A:F,5,FALSE)</f>
        <v>12</v>
      </c>
      <c r="J1471" s="28">
        <f>FACT_ORDERS[[#This Row],[ProductPrice]]*FACT_ORDERS[[#This Row],[Quantity]]</f>
        <v>468</v>
      </c>
      <c r="K1471" s="12" t="str">
        <f>VLOOKUP(C:C,DIM_CUSTOMERS!A:G,7,FALSE)</f>
        <v>USA</v>
      </c>
      <c r="L1471" s="30" cm="1">
        <f t="array" ref="L1471">_xlfn.IFS(
    AND(FACT_ORDERS[[#This Row],[DeliveryMehtod]]="shippment",FACT_ORDERS[[#This Row],[TotalAmount]]&gt;=200), 0,
    AND(FACT_ORDERS[[#This Row],[DeliveryMehtod]]="pickup"), 15,
    AND(FACT_ORDERS[[#This Row],[DeliveryMehtod]]="shippment",FACT_ORDERS[[#This Row],[TotalAmount]]&lt;200), 35
)</f>
        <v>0</v>
      </c>
      <c r="M1471" s="12" t="str" cm="1">
        <f t="array" ref="M1471">_xlfn.IFS(
    SUMIFS(FACT_ORDERS[TotalAmount], FACT_ORDERS[WD_CUSTOMERS],FACT_ORDERS[[#This Row],[WD_CUSTOMERS]])&gt;=15000, "VIP",
    SUMIFS(FACT_ORDERS[TotalAmount], FACT_ORDERS[WD_CUSTOMERS],FACT_ORDERS[[#This Row],[WD_CUSTOMERS]])&gt;=8000, "Premium",
    TRUE, "Regular"
)</f>
        <v>VIP</v>
      </c>
      <c r="N1471" s="32" cm="1">
        <f t="array" ref="N1471">_xlfn.IFS(
   FACT_ORDERS[[#This Row],[TypeOfClient]]="VIP", 0.2,
   FACT_ORDERS[[#This Row],[TypeOfClient]]="Premium", 0.1,
   TRUE, 0
)</f>
        <v>0.2</v>
      </c>
      <c r="O1471" s="31" cm="1">
        <f t="array" ref="O1471">_xlfn.IFS(
   FACT_ORDERS[[#This Row],[TotalAmount]]&gt;1500, 0.15,
   FACT_ORDERS[[#This Row],[TotalAmount]]&gt;1000, 0.1,
   FACT_ORDERS[[#This Row],[TotalAmount]]&gt;500, 0.05,
   TRUE, 0
)</f>
        <v>0</v>
      </c>
      <c r="P1471" s="28">
        <f xml:space="preserve"> FACT_ORDERS[[#This Row],[TotalAmount]] * (1 - (FACT_ORDERS[[#This Row],[ClientDiscount]] + FACT_ORDERS[[#This Row],[OrderDiscount]]) )</f>
        <v>374.40000000000003</v>
      </c>
      <c r="Q1471" s="28">
        <f>FACT_ORDERS[[#This Row],[TotalAmountWithDiscount]]+FACT_ORDERS[[#This Row],[DeliveryCost]]</f>
        <v>374.40000000000003</v>
      </c>
      <c r="R1471" s="35">
        <v>45037</v>
      </c>
      <c r="S1471" s="35" t="str">
        <f>IF(NETWORKDAYS(FACT_ORDERS[[#This Row],[Order-Date]], FACT_ORDERS[[#This Row],[ArrivalDate ]]) &gt; 10, "Late", "On Time")</f>
        <v>Late</v>
      </c>
    </row>
    <row r="1472" spans="1:19" x14ac:dyDescent="0.3">
      <c r="A1472" s="12">
        <v>6470</v>
      </c>
      <c r="B1472" s="12">
        <v>248</v>
      </c>
      <c r="C1472" s="12">
        <v>10169</v>
      </c>
      <c r="D1472" s="12">
        <v>1471</v>
      </c>
      <c r="E1472" s="12" t="s">
        <v>244</v>
      </c>
      <c r="F1472" s="13">
        <v>45021</v>
      </c>
      <c r="G1472" s="26" t="s">
        <v>12070</v>
      </c>
      <c r="H1472" s="12">
        <v>26</v>
      </c>
      <c r="I1472" s="28">
        <f>VLOOKUP(B:B,DIM_PRODUCTS!A:F,5,FALSE)</f>
        <v>13</v>
      </c>
      <c r="J1472" s="28">
        <f>FACT_ORDERS[[#This Row],[ProductPrice]]*FACT_ORDERS[[#This Row],[Quantity]]</f>
        <v>338</v>
      </c>
      <c r="K1472" s="12" t="str">
        <f>VLOOKUP(C:C,DIM_CUSTOMERS!A:G,7,FALSE)</f>
        <v>USA</v>
      </c>
      <c r="L1472" s="30" cm="1">
        <f t="array" ref="L1472">_xlfn.IFS(
    AND(FACT_ORDERS[[#This Row],[DeliveryMehtod]]="shippment",FACT_ORDERS[[#This Row],[TotalAmount]]&gt;=200), 0,
    AND(FACT_ORDERS[[#This Row],[DeliveryMehtod]]="pickup"), 15,
    AND(FACT_ORDERS[[#This Row],[DeliveryMehtod]]="shippment",FACT_ORDERS[[#This Row],[TotalAmount]]&lt;200), 35
)</f>
        <v>0</v>
      </c>
      <c r="M1472" s="12" t="str" cm="1">
        <f t="array" ref="M1472">_xlfn.IFS(
    SUMIFS(FACT_ORDERS[TotalAmount], FACT_ORDERS[WD_CUSTOMERS],FACT_ORDERS[[#This Row],[WD_CUSTOMERS]])&gt;=15000, "VIP",
    SUMIFS(FACT_ORDERS[TotalAmount], FACT_ORDERS[WD_CUSTOMERS],FACT_ORDERS[[#This Row],[WD_CUSTOMERS]])&gt;=8000, "Premium",
    TRUE, "Regular"
)</f>
        <v>VIP</v>
      </c>
      <c r="N1472" s="32" cm="1">
        <f t="array" ref="N1472">_xlfn.IFS(
   FACT_ORDERS[[#This Row],[TypeOfClient]]="VIP", 0.2,
   FACT_ORDERS[[#This Row],[TypeOfClient]]="Premium", 0.1,
   TRUE, 0
)</f>
        <v>0.2</v>
      </c>
      <c r="O1472" s="31" cm="1">
        <f t="array" ref="O1472">_xlfn.IFS(
   FACT_ORDERS[[#This Row],[TotalAmount]]&gt;1500, 0.15,
   FACT_ORDERS[[#This Row],[TotalAmount]]&gt;1000, 0.1,
   FACT_ORDERS[[#This Row],[TotalAmount]]&gt;500, 0.05,
   TRUE, 0
)</f>
        <v>0</v>
      </c>
      <c r="P1472" s="28">
        <f xml:space="preserve"> FACT_ORDERS[[#This Row],[TotalAmount]] * (1 - (FACT_ORDERS[[#This Row],[ClientDiscount]] + FACT_ORDERS[[#This Row],[OrderDiscount]]) )</f>
        <v>270.40000000000003</v>
      </c>
      <c r="Q1472" s="28">
        <f>FACT_ORDERS[[#This Row],[TotalAmountWithDiscount]]+FACT_ORDERS[[#This Row],[DeliveryCost]]</f>
        <v>270.40000000000003</v>
      </c>
      <c r="R1472" s="35">
        <v>45029</v>
      </c>
      <c r="S1472" s="35" t="str">
        <f>IF(NETWORKDAYS(FACT_ORDERS[[#This Row],[Order-Date]], FACT_ORDERS[[#This Row],[ArrivalDate ]]) &gt; 10, "Late", "On Time")</f>
        <v>On Time</v>
      </c>
    </row>
    <row r="1473" spans="1:19" x14ac:dyDescent="0.3">
      <c r="A1473" s="12">
        <v>6471</v>
      </c>
      <c r="B1473" s="12">
        <v>230</v>
      </c>
      <c r="C1473" s="12">
        <v>10169</v>
      </c>
      <c r="D1473" s="12">
        <v>1472</v>
      </c>
      <c r="E1473" s="12" t="s">
        <v>243</v>
      </c>
      <c r="F1473" s="13">
        <v>45021</v>
      </c>
      <c r="G1473" s="26" t="s">
        <v>12071</v>
      </c>
      <c r="H1473" s="12">
        <v>20</v>
      </c>
      <c r="I1473" s="28">
        <f>VLOOKUP(B:B,DIM_PRODUCTS!A:F,5,FALSE)</f>
        <v>14</v>
      </c>
      <c r="J1473" s="28">
        <f>FACT_ORDERS[[#This Row],[ProductPrice]]*FACT_ORDERS[[#This Row],[Quantity]]</f>
        <v>280</v>
      </c>
      <c r="K1473" s="12" t="str">
        <f>VLOOKUP(C:C,DIM_CUSTOMERS!A:G,7,FALSE)</f>
        <v>USA</v>
      </c>
      <c r="L1473" s="30" cm="1">
        <f t="array" ref="L1473">_xlfn.IFS(
    AND(FACT_ORDERS[[#This Row],[DeliveryMehtod]]="shippment",FACT_ORDERS[[#This Row],[TotalAmount]]&gt;=200), 0,
    AND(FACT_ORDERS[[#This Row],[DeliveryMehtod]]="pickup"), 15,
    AND(FACT_ORDERS[[#This Row],[DeliveryMehtod]]="shippment",FACT_ORDERS[[#This Row],[TotalAmount]]&lt;200), 35
)</f>
        <v>15</v>
      </c>
      <c r="M1473" s="12" t="str" cm="1">
        <f t="array" ref="M1473">_xlfn.IFS(
    SUMIFS(FACT_ORDERS[TotalAmount], FACT_ORDERS[WD_CUSTOMERS],FACT_ORDERS[[#This Row],[WD_CUSTOMERS]])&gt;=15000, "VIP",
    SUMIFS(FACT_ORDERS[TotalAmount], FACT_ORDERS[WD_CUSTOMERS],FACT_ORDERS[[#This Row],[WD_CUSTOMERS]])&gt;=8000, "Premium",
    TRUE, "Regular"
)</f>
        <v>VIP</v>
      </c>
      <c r="N1473" s="32" cm="1">
        <f t="array" ref="N1473">_xlfn.IFS(
   FACT_ORDERS[[#This Row],[TypeOfClient]]="VIP", 0.2,
   FACT_ORDERS[[#This Row],[TypeOfClient]]="Premium", 0.1,
   TRUE, 0
)</f>
        <v>0.2</v>
      </c>
      <c r="O1473" s="31" cm="1">
        <f t="array" ref="O1473">_xlfn.IFS(
   FACT_ORDERS[[#This Row],[TotalAmount]]&gt;1500, 0.15,
   FACT_ORDERS[[#This Row],[TotalAmount]]&gt;1000, 0.1,
   FACT_ORDERS[[#This Row],[TotalAmount]]&gt;500, 0.05,
   TRUE, 0
)</f>
        <v>0</v>
      </c>
      <c r="P1473" s="28">
        <f xml:space="preserve"> FACT_ORDERS[[#This Row],[TotalAmount]] * (1 - (FACT_ORDERS[[#This Row],[ClientDiscount]] + FACT_ORDERS[[#This Row],[OrderDiscount]]) )</f>
        <v>224</v>
      </c>
      <c r="Q1473" s="28">
        <f>FACT_ORDERS[[#This Row],[TotalAmountWithDiscount]]+FACT_ORDERS[[#This Row],[DeliveryCost]]</f>
        <v>239</v>
      </c>
      <c r="R1473" s="35">
        <v>45032</v>
      </c>
      <c r="S1473" s="35" t="str">
        <f>IF(NETWORKDAYS(FACT_ORDERS[[#This Row],[Order-Date]], FACT_ORDERS[[#This Row],[ArrivalDate ]]) &gt; 10, "Late", "On Time")</f>
        <v>On Time</v>
      </c>
    </row>
    <row r="1474" spans="1:19" x14ac:dyDescent="0.3">
      <c r="A1474" s="12">
        <v>6472</v>
      </c>
      <c r="B1474" s="12">
        <v>234</v>
      </c>
      <c r="C1474" s="12">
        <v>10169</v>
      </c>
      <c r="D1474" s="12">
        <v>1473</v>
      </c>
      <c r="E1474" s="12" t="s">
        <v>243</v>
      </c>
      <c r="F1474" s="13">
        <v>44727</v>
      </c>
      <c r="G1474" s="26" t="s">
        <v>3675</v>
      </c>
      <c r="H1474" s="12">
        <v>36</v>
      </c>
      <c r="I1474" s="28">
        <f>VLOOKUP(B:B,DIM_PRODUCTS!A:F,5,FALSE)</f>
        <v>13</v>
      </c>
      <c r="J1474" s="28">
        <f>FACT_ORDERS[[#This Row],[ProductPrice]]*FACT_ORDERS[[#This Row],[Quantity]]</f>
        <v>468</v>
      </c>
      <c r="K1474" s="12" t="str">
        <f>VLOOKUP(C:C,DIM_CUSTOMERS!A:G,7,FALSE)</f>
        <v>USA</v>
      </c>
      <c r="L1474" s="30" cm="1">
        <f t="array" ref="L1474">_xlfn.IFS(
    AND(FACT_ORDERS[[#This Row],[DeliveryMehtod]]="shippment",FACT_ORDERS[[#This Row],[TotalAmount]]&gt;=200), 0,
    AND(FACT_ORDERS[[#This Row],[DeliveryMehtod]]="pickup"), 15,
    AND(FACT_ORDERS[[#This Row],[DeliveryMehtod]]="shippment",FACT_ORDERS[[#This Row],[TotalAmount]]&lt;200), 35
)</f>
        <v>15</v>
      </c>
      <c r="M1474" s="12" t="str" cm="1">
        <f t="array" ref="M1474">_xlfn.IFS(
    SUMIFS(FACT_ORDERS[TotalAmount], FACT_ORDERS[WD_CUSTOMERS],FACT_ORDERS[[#This Row],[WD_CUSTOMERS]])&gt;=15000, "VIP",
    SUMIFS(FACT_ORDERS[TotalAmount], FACT_ORDERS[WD_CUSTOMERS],FACT_ORDERS[[#This Row],[WD_CUSTOMERS]])&gt;=8000, "Premium",
    TRUE, "Regular"
)</f>
        <v>VIP</v>
      </c>
      <c r="N1474" s="32" cm="1">
        <f t="array" ref="N1474">_xlfn.IFS(
   FACT_ORDERS[[#This Row],[TypeOfClient]]="VIP", 0.2,
   FACT_ORDERS[[#This Row],[TypeOfClient]]="Premium", 0.1,
   TRUE, 0
)</f>
        <v>0.2</v>
      </c>
      <c r="O1474" s="31" cm="1">
        <f t="array" ref="O1474">_xlfn.IFS(
   FACT_ORDERS[[#This Row],[TotalAmount]]&gt;1500, 0.15,
   FACT_ORDERS[[#This Row],[TotalAmount]]&gt;1000, 0.1,
   FACT_ORDERS[[#This Row],[TotalAmount]]&gt;500, 0.05,
   TRUE, 0
)</f>
        <v>0</v>
      </c>
      <c r="P1474" s="28">
        <f xml:space="preserve"> FACT_ORDERS[[#This Row],[TotalAmount]] * (1 - (FACT_ORDERS[[#This Row],[ClientDiscount]] + FACT_ORDERS[[#This Row],[OrderDiscount]]) )</f>
        <v>374.40000000000003</v>
      </c>
      <c r="Q1474" s="28">
        <f>FACT_ORDERS[[#This Row],[TotalAmountWithDiscount]]+FACT_ORDERS[[#This Row],[DeliveryCost]]</f>
        <v>389.40000000000003</v>
      </c>
      <c r="R1474" s="35">
        <v>44735</v>
      </c>
      <c r="S1474" s="35" t="str">
        <f>IF(NETWORKDAYS(FACT_ORDERS[[#This Row],[Order-Date]], FACT_ORDERS[[#This Row],[ArrivalDate ]]) &gt; 10, "Late", "On Time")</f>
        <v>On Time</v>
      </c>
    </row>
    <row r="1475" spans="1:19" x14ac:dyDescent="0.3">
      <c r="A1475" s="12">
        <v>6473</v>
      </c>
      <c r="B1475" s="12">
        <v>212</v>
      </c>
      <c r="C1475" s="12">
        <v>10169</v>
      </c>
      <c r="D1475" s="12">
        <v>1474</v>
      </c>
      <c r="E1475" s="12" t="s">
        <v>243</v>
      </c>
      <c r="F1475" s="13">
        <v>44727</v>
      </c>
      <c r="G1475" s="26" t="s">
        <v>12072</v>
      </c>
      <c r="H1475" s="12">
        <v>89</v>
      </c>
      <c r="I1475" s="28">
        <f>VLOOKUP(B:B,DIM_PRODUCTS!A:F,5,FALSE)</f>
        <v>41</v>
      </c>
      <c r="J1475" s="28">
        <f>FACT_ORDERS[[#This Row],[ProductPrice]]*FACT_ORDERS[[#This Row],[Quantity]]</f>
        <v>3649</v>
      </c>
      <c r="K1475" s="12" t="str">
        <f>VLOOKUP(C:C,DIM_CUSTOMERS!A:G,7,FALSE)</f>
        <v>USA</v>
      </c>
      <c r="L1475" s="30" cm="1">
        <f t="array" ref="L1475">_xlfn.IFS(
    AND(FACT_ORDERS[[#This Row],[DeliveryMehtod]]="shippment",FACT_ORDERS[[#This Row],[TotalAmount]]&gt;=200), 0,
    AND(FACT_ORDERS[[#This Row],[DeliveryMehtod]]="pickup"), 15,
    AND(FACT_ORDERS[[#This Row],[DeliveryMehtod]]="shippment",FACT_ORDERS[[#This Row],[TotalAmount]]&lt;200), 35
)</f>
        <v>15</v>
      </c>
      <c r="M1475" s="12" t="str" cm="1">
        <f t="array" ref="M1475">_xlfn.IFS(
    SUMIFS(FACT_ORDERS[TotalAmount], FACT_ORDERS[WD_CUSTOMERS],FACT_ORDERS[[#This Row],[WD_CUSTOMERS]])&gt;=15000, "VIP",
    SUMIFS(FACT_ORDERS[TotalAmount], FACT_ORDERS[WD_CUSTOMERS],FACT_ORDERS[[#This Row],[WD_CUSTOMERS]])&gt;=8000, "Premium",
    TRUE, "Regular"
)</f>
        <v>VIP</v>
      </c>
      <c r="N1475" s="32" cm="1">
        <f t="array" ref="N1475">_xlfn.IFS(
   FACT_ORDERS[[#This Row],[TypeOfClient]]="VIP", 0.2,
   FACT_ORDERS[[#This Row],[TypeOfClient]]="Premium", 0.1,
   TRUE, 0
)</f>
        <v>0.2</v>
      </c>
      <c r="O1475" s="31" cm="1">
        <f t="array" ref="O1475">_xlfn.IFS(
   FACT_ORDERS[[#This Row],[TotalAmount]]&gt;1500, 0.15,
   FACT_ORDERS[[#This Row],[TotalAmount]]&gt;1000, 0.1,
   FACT_ORDERS[[#This Row],[TotalAmount]]&gt;500, 0.05,
   TRUE, 0
)</f>
        <v>0.15</v>
      </c>
      <c r="P1475" s="28">
        <f xml:space="preserve"> FACT_ORDERS[[#This Row],[TotalAmount]] * (1 - (FACT_ORDERS[[#This Row],[ClientDiscount]] + FACT_ORDERS[[#This Row],[OrderDiscount]]) )</f>
        <v>2371.85</v>
      </c>
      <c r="Q1475" s="28">
        <f>FACT_ORDERS[[#This Row],[TotalAmountWithDiscount]]+FACT_ORDERS[[#This Row],[DeliveryCost]]</f>
        <v>2386.85</v>
      </c>
      <c r="R1475" s="35">
        <v>44737</v>
      </c>
      <c r="S1475" s="35" t="str">
        <f>IF(NETWORKDAYS(FACT_ORDERS[[#This Row],[Order-Date]], FACT_ORDERS[[#This Row],[ArrivalDate ]]) &gt; 10, "Late", "On Time")</f>
        <v>On Time</v>
      </c>
    </row>
    <row r="1476" spans="1:19" x14ac:dyDescent="0.3">
      <c r="A1476" s="12">
        <v>6474</v>
      </c>
      <c r="B1476" s="12">
        <v>266</v>
      </c>
      <c r="C1476" s="12">
        <v>10169</v>
      </c>
      <c r="D1476" s="12">
        <v>1475</v>
      </c>
      <c r="E1476" s="12" t="s">
        <v>243</v>
      </c>
      <c r="F1476" s="13">
        <v>44727</v>
      </c>
      <c r="G1476" s="26" t="s">
        <v>12073</v>
      </c>
      <c r="H1476" s="12">
        <v>42</v>
      </c>
      <c r="I1476" s="28">
        <f>VLOOKUP(B:B,DIM_PRODUCTS!A:F,5,FALSE)</f>
        <v>12</v>
      </c>
      <c r="J1476" s="28">
        <f>FACT_ORDERS[[#This Row],[ProductPrice]]*FACT_ORDERS[[#This Row],[Quantity]]</f>
        <v>504</v>
      </c>
      <c r="K1476" s="12" t="str">
        <f>VLOOKUP(C:C,DIM_CUSTOMERS!A:G,7,FALSE)</f>
        <v>USA</v>
      </c>
      <c r="L1476" s="30" cm="1">
        <f t="array" ref="L1476">_xlfn.IFS(
    AND(FACT_ORDERS[[#This Row],[DeliveryMehtod]]="shippment",FACT_ORDERS[[#This Row],[TotalAmount]]&gt;=200), 0,
    AND(FACT_ORDERS[[#This Row],[DeliveryMehtod]]="pickup"), 15,
    AND(FACT_ORDERS[[#This Row],[DeliveryMehtod]]="shippment",FACT_ORDERS[[#This Row],[TotalAmount]]&lt;200), 35
)</f>
        <v>15</v>
      </c>
      <c r="M1476" s="12" t="str" cm="1">
        <f t="array" ref="M1476">_xlfn.IFS(
    SUMIFS(FACT_ORDERS[TotalAmount], FACT_ORDERS[WD_CUSTOMERS],FACT_ORDERS[[#This Row],[WD_CUSTOMERS]])&gt;=15000, "VIP",
    SUMIFS(FACT_ORDERS[TotalAmount], FACT_ORDERS[WD_CUSTOMERS],FACT_ORDERS[[#This Row],[WD_CUSTOMERS]])&gt;=8000, "Premium",
    TRUE, "Regular"
)</f>
        <v>VIP</v>
      </c>
      <c r="N1476" s="32" cm="1">
        <f t="array" ref="N1476">_xlfn.IFS(
   FACT_ORDERS[[#This Row],[TypeOfClient]]="VIP", 0.2,
   FACT_ORDERS[[#This Row],[TypeOfClient]]="Premium", 0.1,
   TRUE, 0
)</f>
        <v>0.2</v>
      </c>
      <c r="O1476" s="31" cm="1">
        <f t="array" ref="O1476">_xlfn.IFS(
   FACT_ORDERS[[#This Row],[TotalAmount]]&gt;1500, 0.15,
   FACT_ORDERS[[#This Row],[TotalAmount]]&gt;1000, 0.1,
   FACT_ORDERS[[#This Row],[TotalAmount]]&gt;500, 0.05,
   TRUE, 0
)</f>
        <v>0.05</v>
      </c>
      <c r="P1476" s="28">
        <f xml:space="preserve"> FACT_ORDERS[[#This Row],[TotalAmount]] * (1 - (FACT_ORDERS[[#This Row],[ClientDiscount]] + FACT_ORDERS[[#This Row],[OrderDiscount]]) )</f>
        <v>378</v>
      </c>
      <c r="Q1476" s="28">
        <f>FACT_ORDERS[[#This Row],[TotalAmountWithDiscount]]+FACT_ORDERS[[#This Row],[DeliveryCost]]</f>
        <v>393</v>
      </c>
      <c r="R1476" s="35">
        <v>44734</v>
      </c>
      <c r="S1476" s="35" t="str">
        <f>IF(NETWORKDAYS(FACT_ORDERS[[#This Row],[Order-Date]], FACT_ORDERS[[#This Row],[ArrivalDate ]]) &gt; 10, "Late", "On Time")</f>
        <v>On Time</v>
      </c>
    </row>
    <row r="1477" spans="1:19" x14ac:dyDescent="0.3">
      <c r="A1477" s="12">
        <v>6475</v>
      </c>
      <c r="B1477" s="12">
        <v>248</v>
      </c>
      <c r="C1477" s="12">
        <v>10169</v>
      </c>
      <c r="D1477" s="12">
        <v>1476</v>
      </c>
      <c r="E1477" s="12" t="s">
        <v>244</v>
      </c>
      <c r="F1477" s="13">
        <v>44727</v>
      </c>
      <c r="G1477" s="26" t="s">
        <v>12074</v>
      </c>
      <c r="H1477" s="12">
        <v>14</v>
      </c>
      <c r="I1477" s="28">
        <f>VLOOKUP(B:B,DIM_PRODUCTS!A:F,5,FALSE)</f>
        <v>13</v>
      </c>
      <c r="J1477" s="28">
        <f>FACT_ORDERS[[#This Row],[ProductPrice]]*FACT_ORDERS[[#This Row],[Quantity]]</f>
        <v>182</v>
      </c>
      <c r="K1477" s="12" t="str">
        <f>VLOOKUP(C:C,DIM_CUSTOMERS!A:G,7,FALSE)</f>
        <v>USA</v>
      </c>
      <c r="L1477" s="30" cm="1">
        <f t="array" ref="L1477">_xlfn.IFS(
    AND(FACT_ORDERS[[#This Row],[DeliveryMehtod]]="shippment",FACT_ORDERS[[#This Row],[TotalAmount]]&gt;=200), 0,
    AND(FACT_ORDERS[[#This Row],[DeliveryMehtod]]="pickup"), 15,
    AND(FACT_ORDERS[[#This Row],[DeliveryMehtod]]="shippment",FACT_ORDERS[[#This Row],[TotalAmount]]&lt;200), 35
)</f>
        <v>35</v>
      </c>
      <c r="M1477" s="12" t="str" cm="1">
        <f t="array" ref="M1477">_xlfn.IFS(
    SUMIFS(FACT_ORDERS[TotalAmount], FACT_ORDERS[WD_CUSTOMERS],FACT_ORDERS[[#This Row],[WD_CUSTOMERS]])&gt;=15000, "VIP",
    SUMIFS(FACT_ORDERS[TotalAmount], FACT_ORDERS[WD_CUSTOMERS],FACT_ORDERS[[#This Row],[WD_CUSTOMERS]])&gt;=8000, "Premium",
    TRUE, "Regular"
)</f>
        <v>VIP</v>
      </c>
      <c r="N1477" s="32" cm="1">
        <f t="array" ref="N1477">_xlfn.IFS(
   FACT_ORDERS[[#This Row],[TypeOfClient]]="VIP", 0.2,
   FACT_ORDERS[[#This Row],[TypeOfClient]]="Premium", 0.1,
   TRUE, 0
)</f>
        <v>0.2</v>
      </c>
      <c r="O1477" s="31" cm="1">
        <f t="array" ref="O1477">_xlfn.IFS(
   FACT_ORDERS[[#This Row],[TotalAmount]]&gt;1500, 0.15,
   FACT_ORDERS[[#This Row],[TotalAmount]]&gt;1000, 0.1,
   FACT_ORDERS[[#This Row],[TotalAmount]]&gt;500, 0.05,
   TRUE, 0
)</f>
        <v>0</v>
      </c>
      <c r="P1477" s="28">
        <f xml:space="preserve"> FACT_ORDERS[[#This Row],[TotalAmount]] * (1 - (FACT_ORDERS[[#This Row],[ClientDiscount]] + FACT_ORDERS[[#This Row],[OrderDiscount]]) )</f>
        <v>145.6</v>
      </c>
      <c r="Q1477" s="28">
        <f>FACT_ORDERS[[#This Row],[TotalAmountWithDiscount]]+FACT_ORDERS[[#This Row],[DeliveryCost]]</f>
        <v>180.6</v>
      </c>
      <c r="R1477" s="35">
        <v>44736</v>
      </c>
      <c r="S1477" s="35" t="str">
        <f>IF(NETWORKDAYS(FACT_ORDERS[[#This Row],[Order-Date]], FACT_ORDERS[[#This Row],[ArrivalDate ]]) &gt; 10, "Late", "On Time")</f>
        <v>On Time</v>
      </c>
    </row>
    <row r="1478" spans="1:19" x14ac:dyDescent="0.3">
      <c r="A1478" s="12">
        <v>6476</v>
      </c>
      <c r="B1478" s="12">
        <v>230</v>
      </c>
      <c r="C1478" s="12">
        <v>10169</v>
      </c>
      <c r="D1478" s="12">
        <v>1477</v>
      </c>
      <c r="E1478" s="12" t="s">
        <v>244</v>
      </c>
      <c r="F1478" s="13">
        <v>44727</v>
      </c>
      <c r="G1478" s="26" t="s">
        <v>12075</v>
      </c>
      <c r="H1478" s="12">
        <v>21</v>
      </c>
      <c r="I1478" s="28">
        <f>VLOOKUP(B:B,DIM_PRODUCTS!A:F,5,FALSE)</f>
        <v>14</v>
      </c>
      <c r="J1478" s="28">
        <f>FACT_ORDERS[[#This Row],[ProductPrice]]*FACT_ORDERS[[#This Row],[Quantity]]</f>
        <v>294</v>
      </c>
      <c r="K1478" s="12" t="str">
        <f>VLOOKUP(C:C,DIM_CUSTOMERS!A:G,7,FALSE)</f>
        <v>USA</v>
      </c>
      <c r="L1478" s="30" cm="1">
        <f t="array" ref="L1478">_xlfn.IFS(
    AND(FACT_ORDERS[[#This Row],[DeliveryMehtod]]="shippment",FACT_ORDERS[[#This Row],[TotalAmount]]&gt;=200), 0,
    AND(FACT_ORDERS[[#This Row],[DeliveryMehtod]]="pickup"), 15,
    AND(FACT_ORDERS[[#This Row],[DeliveryMehtod]]="shippment",FACT_ORDERS[[#This Row],[TotalAmount]]&lt;200), 35
)</f>
        <v>0</v>
      </c>
      <c r="M1478" s="12" t="str" cm="1">
        <f t="array" ref="M1478">_xlfn.IFS(
    SUMIFS(FACT_ORDERS[TotalAmount], FACT_ORDERS[WD_CUSTOMERS],FACT_ORDERS[[#This Row],[WD_CUSTOMERS]])&gt;=15000, "VIP",
    SUMIFS(FACT_ORDERS[TotalAmount], FACT_ORDERS[WD_CUSTOMERS],FACT_ORDERS[[#This Row],[WD_CUSTOMERS]])&gt;=8000, "Premium",
    TRUE, "Regular"
)</f>
        <v>VIP</v>
      </c>
      <c r="N1478" s="32" cm="1">
        <f t="array" ref="N1478">_xlfn.IFS(
   FACT_ORDERS[[#This Row],[TypeOfClient]]="VIP", 0.2,
   FACT_ORDERS[[#This Row],[TypeOfClient]]="Premium", 0.1,
   TRUE, 0
)</f>
        <v>0.2</v>
      </c>
      <c r="O1478" s="31" cm="1">
        <f t="array" ref="O1478">_xlfn.IFS(
   FACT_ORDERS[[#This Row],[TotalAmount]]&gt;1500, 0.15,
   FACT_ORDERS[[#This Row],[TotalAmount]]&gt;1000, 0.1,
   FACT_ORDERS[[#This Row],[TotalAmount]]&gt;500, 0.05,
   TRUE, 0
)</f>
        <v>0</v>
      </c>
      <c r="P1478" s="28">
        <f xml:space="preserve"> FACT_ORDERS[[#This Row],[TotalAmount]] * (1 - (FACT_ORDERS[[#This Row],[ClientDiscount]] + FACT_ORDERS[[#This Row],[OrderDiscount]]) )</f>
        <v>235.20000000000002</v>
      </c>
      <c r="Q1478" s="28">
        <f>FACT_ORDERS[[#This Row],[TotalAmountWithDiscount]]+FACT_ORDERS[[#This Row],[DeliveryCost]]</f>
        <v>235.20000000000002</v>
      </c>
      <c r="R1478" s="35">
        <v>44738</v>
      </c>
      <c r="S1478" s="35" t="str">
        <f>IF(NETWORKDAYS(FACT_ORDERS[[#This Row],[Order-Date]], FACT_ORDERS[[#This Row],[ArrivalDate ]]) &gt; 10, "Late", "On Time")</f>
        <v>On Time</v>
      </c>
    </row>
    <row r="1479" spans="1:19" x14ac:dyDescent="0.3">
      <c r="A1479" s="12">
        <v>6477</v>
      </c>
      <c r="B1479" s="12">
        <v>248</v>
      </c>
      <c r="C1479" s="12">
        <v>10169</v>
      </c>
      <c r="D1479" s="12">
        <v>1478</v>
      </c>
      <c r="E1479" s="12" t="s">
        <v>243</v>
      </c>
      <c r="F1479" s="13">
        <v>45552</v>
      </c>
      <c r="G1479" s="26" t="s">
        <v>12076</v>
      </c>
      <c r="H1479" s="12">
        <v>22</v>
      </c>
      <c r="I1479" s="28">
        <f>VLOOKUP(B:B,DIM_PRODUCTS!A:F,5,FALSE)</f>
        <v>13</v>
      </c>
      <c r="J1479" s="28">
        <f>FACT_ORDERS[[#This Row],[ProductPrice]]*FACT_ORDERS[[#This Row],[Quantity]]</f>
        <v>286</v>
      </c>
      <c r="K1479" s="12" t="str">
        <f>VLOOKUP(C:C,DIM_CUSTOMERS!A:G,7,FALSE)</f>
        <v>USA</v>
      </c>
      <c r="L1479" s="30" cm="1">
        <f t="array" ref="L1479">_xlfn.IFS(
    AND(FACT_ORDERS[[#This Row],[DeliveryMehtod]]="shippment",FACT_ORDERS[[#This Row],[TotalAmount]]&gt;=200), 0,
    AND(FACT_ORDERS[[#This Row],[DeliveryMehtod]]="pickup"), 15,
    AND(FACT_ORDERS[[#This Row],[DeliveryMehtod]]="shippment",FACT_ORDERS[[#This Row],[TotalAmount]]&lt;200), 35
)</f>
        <v>15</v>
      </c>
      <c r="M1479" s="12" t="str" cm="1">
        <f t="array" ref="M1479">_xlfn.IFS(
    SUMIFS(FACT_ORDERS[TotalAmount], FACT_ORDERS[WD_CUSTOMERS],FACT_ORDERS[[#This Row],[WD_CUSTOMERS]])&gt;=15000, "VIP",
    SUMIFS(FACT_ORDERS[TotalAmount], FACT_ORDERS[WD_CUSTOMERS],FACT_ORDERS[[#This Row],[WD_CUSTOMERS]])&gt;=8000, "Premium",
    TRUE, "Regular"
)</f>
        <v>VIP</v>
      </c>
      <c r="N1479" s="32" cm="1">
        <f t="array" ref="N1479">_xlfn.IFS(
   FACT_ORDERS[[#This Row],[TypeOfClient]]="VIP", 0.2,
   FACT_ORDERS[[#This Row],[TypeOfClient]]="Premium", 0.1,
   TRUE, 0
)</f>
        <v>0.2</v>
      </c>
      <c r="O1479" s="31" cm="1">
        <f t="array" ref="O1479">_xlfn.IFS(
   FACT_ORDERS[[#This Row],[TotalAmount]]&gt;1500, 0.15,
   FACT_ORDERS[[#This Row],[TotalAmount]]&gt;1000, 0.1,
   FACT_ORDERS[[#This Row],[TotalAmount]]&gt;500, 0.05,
   TRUE, 0
)</f>
        <v>0</v>
      </c>
      <c r="P1479" s="28">
        <f xml:space="preserve"> FACT_ORDERS[[#This Row],[TotalAmount]] * (1 - (FACT_ORDERS[[#This Row],[ClientDiscount]] + FACT_ORDERS[[#This Row],[OrderDiscount]]) )</f>
        <v>228.8</v>
      </c>
      <c r="Q1479" s="28">
        <f>FACT_ORDERS[[#This Row],[TotalAmountWithDiscount]]+FACT_ORDERS[[#This Row],[DeliveryCost]]</f>
        <v>243.8</v>
      </c>
      <c r="R1479" s="35">
        <v>45559</v>
      </c>
      <c r="S1479" s="35" t="str">
        <f>IF(NETWORKDAYS(FACT_ORDERS[[#This Row],[Order-Date]], FACT_ORDERS[[#This Row],[ArrivalDate ]]) &gt; 10, "Late", "On Time")</f>
        <v>On Time</v>
      </c>
    </row>
    <row r="1480" spans="1:19" x14ac:dyDescent="0.3">
      <c r="A1480" s="12">
        <v>6478</v>
      </c>
      <c r="B1480" s="12">
        <v>234</v>
      </c>
      <c r="C1480" s="12">
        <v>10169</v>
      </c>
      <c r="D1480" s="12">
        <v>1479</v>
      </c>
      <c r="E1480" s="12" t="s">
        <v>243</v>
      </c>
      <c r="F1480" s="13">
        <v>45161</v>
      </c>
      <c r="G1480" s="26" t="s">
        <v>12077</v>
      </c>
      <c r="H1480" s="12">
        <v>43</v>
      </c>
      <c r="I1480" s="28">
        <f>VLOOKUP(B:B,DIM_PRODUCTS!A:F,5,FALSE)</f>
        <v>13</v>
      </c>
      <c r="J1480" s="28">
        <f>FACT_ORDERS[[#This Row],[ProductPrice]]*FACT_ORDERS[[#This Row],[Quantity]]</f>
        <v>559</v>
      </c>
      <c r="K1480" s="12" t="str">
        <f>VLOOKUP(C:C,DIM_CUSTOMERS!A:G,7,FALSE)</f>
        <v>USA</v>
      </c>
      <c r="L1480" s="30" cm="1">
        <f t="array" ref="L1480">_xlfn.IFS(
    AND(FACT_ORDERS[[#This Row],[DeliveryMehtod]]="shippment",FACT_ORDERS[[#This Row],[TotalAmount]]&gt;=200), 0,
    AND(FACT_ORDERS[[#This Row],[DeliveryMehtod]]="pickup"), 15,
    AND(FACT_ORDERS[[#This Row],[DeliveryMehtod]]="shippment",FACT_ORDERS[[#This Row],[TotalAmount]]&lt;200), 35
)</f>
        <v>15</v>
      </c>
      <c r="M1480" s="12" t="str" cm="1">
        <f t="array" ref="M1480">_xlfn.IFS(
    SUMIFS(FACT_ORDERS[TotalAmount], FACT_ORDERS[WD_CUSTOMERS],FACT_ORDERS[[#This Row],[WD_CUSTOMERS]])&gt;=15000, "VIP",
    SUMIFS(FACT_ORDERS[TotalAmount], FACT_ORDERS[WD_CUSTOMERS],FACT_ORDERS[[#This Row],[WD_CUSTOMERS]])&gt;=8000, "Premium",
    TRUE, "Regular"
)</f>
        <v>VIP</v>
      </c>
      <c r="N1480" s="32" cm="1">
        <f t="array" ref="N1480">_xlfn.IFS(
   FACT_ORDERS[[#This Row],[TypeOfClient]]="VIP", 0.2,
   FACT_ORDERS[[#This Row],[TypeOfClient]]="Premium", 0.1,
   TRUE, 0
)</f>
        <v>0.2</v>
      </c>
      <c r="O1480" s="31" cm="1">
        <f t="array" ref="O1480">_xlfn.IFS(
   FACT_ORDERS[[#This Row],[TotalAmount]]&gt;1500, 0.15,
   FACT_ORDERS[[#This Row],[TotalAmount]]&gt;1000, 0.1,
   FACT_ORDERS[[#This Row],[TotalAmount]]&gt;500, 0.05,
   TRUE, 0
)</f>
        <v>0.05</v>
      </c>
      <c r="P1480" s="28">
        <f xml:space="preserve"> FACT_ORDERS[[#This Row],[TotalAmount]] * (1 - (FACT_ORDERS[[#This Row],[ClientDiscount]] + FACT_ORDERS[[#This Row],[OrderDiscount]]) )</f>
        <v>419.25</v>
      </c>
      <c r="Q1480" s="28">
        <f>FACT_ORDERS[[#This Row],[TotalAmountWithDiscount]]+FACT_ORDERS[[#This Row],[DeliveryCost]]</f>
        <v>434.25</v>
      </c>
      <c r="R1480" s="35">
        <v>45170</v>
      </c>
      <c r="S1480" s="35" t="str">
        <f>IF(NETWORKDAYS(FACT_ORDERS[[#This Row],[Order-Date]], FACT_ORDERS[[#This Row],[ArrivalDate ]]) &gt; 10, "Late", "On Time")</f>
        <v>On Time</v>
      </c>
    </row>
    <row r="1481" spans="1:19" x14ac:dyDescent="0.3">
      <c r="A1481" s="12">
        <v>6479</v>
      </c>
      <c r="B1481" s="12">
        <v>212</v>
      </c>
      <c r="C1481" s="12">
        <v>10169</v>
      </c>
      <c r="D1481" s="12">
        <v>1480</v>
      </c>
      <c r="E1481" s="12" t="s">
        <v>244</v>
      </c>
      <c r="F1481" s="13">
        <v>45161</v>
      </c>
      <c r="G1481" s="26" t="s">
        <v>12078</v>
      </c>
      <c r="H1481" s="12">
        <v>57</v>
      </c>
      <c r="I1481" s="28">
        <f>VLOOKUP(B:B,DIM_PRODUCTS!A:F,5,FALSE)</f>
        <v>41</v>
      </c>
      <c r="J1481" s="28">
        <f>FACT_ORDERS[[#This Row],[ProductPrice]]*FACT_ORDERS[[#This Row],[Quantity]]</f>
        <v>2337</v>
      </c>
      <c r="K1481" s="12" t="str">
        <f>VLOOKUP(C:C,DIM_CUSTOMERS!A:G,7,FALSE)</f>
        <v>USA</v>
      </c>
      <c r="L1481" s="30" cm="1">
        <f t="array" ref="L1481">_xlfn.IFS(
    AND(FACT_ORDERS[[#This Row],[DeliveryMehtod]]="shippment",FACT_ORDERS[[#This Row],[TotalAmount]]&gt;=200), 0,
    AND(FACT_ORDERS[[#This Row],[DeliveryMehtod]]="pickup"), 15,
    AND(FACT_ORDERS[[#This Row],[DeliveryMehtod]]="shippment",FACT_ORDERS[[#This Row],[TotalAmount]]&lt;200), 35
)</f>
        <v>0</v>
      </c>
      <c r="M1481" s="12" t="str" cm="1">
        <f t="array" ref="M1481">_xlfn.IFS(
    SUMIFS(FACT_ORDERS[TotalAmount], FACT_ORDERS[WD_CUSTOMERS],FACT_ORDERS[[#This Row],[WD_CUSTOMERS]])&gt;=15000, "VIP",
    SUMIFS(FACT_ORDERS[TotalAmount], FACT_ORDERS[WD_CUSTOMERS],FACT_ORDERS[[#This Row],[WD_CUSTOMERS]])&gt;=8000, "Premium",
    TRUE, "Regular"
)</f>
        <v>VIP</v>
      </c>
      <c r="N1481" s="32" cm="1">
        <f t="array" ref="N1481">_xlfn.IFS(
   FACT_ORDERS[[#This Row],[TypeOfClient]]="VIP", 0.2,
   FACT_ORDERS[[#This Row],[TypeOfClient]]="Premium", 0.1,
   TRUE, 0
)</f>
        <v>0.2</v>
      </c>
      <c r="O1481" s="31" cm="1">
        <f t="array" ref="O1481">_xlfn.IFS(
   FACT_ORDERS[[#This Row],[TotalAmount]]&gt;1500, 0.15,
   FACT_ORDERS[[#This Row],[TotalAmount]]&gt;1000, 0.1,
   FACT_ORDERS[[#This Row],[TotalAmount]]&gt;500, 0.05,
   TRUE, 0
)</f>
        <v>0.15</v>
      </c>
      <c r="P1481" s="28">
        <f xml:space="preserve"> FACT_ORDERS[[#This Row],[TotalAmount]] * (1 - (FACT_ORDERS[[#This Row],[ClientDiscount]] + FACT_ORDERS[[#This Row],[OrderDiscount]]) )</f>
        <v>1519.05</v>
      </c>
      <c r="Q1481" s="28">
        <f>FACT_ORDERS[[#This Row],[TotalAmountWithDiscount]]+FACT_ORDERS[[#This Row],[DeliveryCost]]</f>
        <v>1519.05</v>
      </c>
      <c r="R1481" s="35">
        <v>45168</v>
      </c>
      <c r="S1481" s="35" t="str">
        <f>IF(NETWORKDAYS(FACT_ORDERS[[#This Row],[Order-Date]], FACT_ORDERS[[#This Row],[ArrivalDate ]]) &gt; 10, "Late", "On Time")</f>
        <v>On Time</v>
      </c>
    </row>
    <row r="1482" spans="1:19" x14ac:dyDescent="0.3">
      <c r="A1482" s="12">
        <v>6480</v>
      </c>
      <c r="B1482" s="12">
        <v>266</v>
      </c>
      <c r="C1482" s="12">
        <v>10169</v>
      </c>
      <c r="D1482" s="12">
        <v>1481</v>
      </c>
      <c r="E1482" s="12" t="s">
        <v>243</v>
      </c>
      <c r="F1482" s="13">
        <v>45161</v>
      </c>
      <c r="G1482" s="26" t="s">
        <v>12079</v>
      </c>
      <c r="H1482" s="12">
        <v>42</v>
      </c>
      <c r="I1482" s="28">
        <f>VLOOKUP(B:B,DIM_PRODUCTS!A:F,5,FALSE)</f>
        <v>12</v>
      </c>
      <c r="J1482" s="28">
        <f>FACT_ORDERS[[#This Row],[ProductPrice]]*FACT_ORDERS[[#This Row],[Quantity]]</f>
        <v>504</v>
      </c>
      <c r="K1482" s="12" t="str">
        <f>VLOOKUP(C:C,DIM_CUSTOMERS!A:G,7,FALSE)</f>
        <v>USA</v>
      </c>
      <c r="L1482" s="30" cm="1">
        <f t="array" ref="L1482">_xlfn.IFS(
    AND(FACT_ORDERS[[#This Row],[DeliveryMehtod]]="shippment",FACT_ORDERS[[#This Row],[TotalAmount]]&gt;=200), 0,
    AND(FACT_ORDERS[[#This Row],[DeliveryMehtod]]="pickup"), 15,
    AND(FACT_ORDERS[[#This Row],[DeliveryMehtod]]="shippment",FACT_ORDERS[[#This Row],[TotalAmount]]&lt;200), 35
)</f>
        <v>15</v>
      </c>
      <c r="M1482" s="12" t="str" cm="1">
        <f t="array" ref="M1482">_xlfn.IFS(
    SUMIFS(FACT_ORDERS[TotalAmount], FACT_ORDERS[WD_CUSTOMERS],FACT_ORDERS[[#This Row],[WD_CUSTOMERS]])&gt;=15000, "VIP",
    SUMIFS(FACT_ORDERS[TotalAmount], FACT_ORDERS[WD_CUSTOMERS],FACT_ORDERS[[#This Row],[WD_CUSTOMERS]])&gt;=8000, "Premium",
    TRUE, "Regular"
)</f>
        <v>VIP</v>
      </c>
      <c r="N1482" s="32" cm="1">
        <f t="array" ref="N1482">_xlfn.IFS(
   FACT_ORDERS[[#This Row],[TypeOfClient]]="VIP", 0.2,
   FACT_ORDERS[[#This Row],[TypeOfClient]]="Premium", 0.1,
   TRUE, 0
)</f>
        <v>0.2</v>
      </c>
      <c r="O1482" s="31" cm="1">
        <f t="array" ref="O1482">_xlfn.IFS(
   FACT_ORDERS[[#This Row],[TotalAmount]]&gt;1500, 0.15,
   FACT_ORDERS[[#This Row],[TotalAmount]]&gt;1000, 0.1,
   FACT_ORDERS[[#This Row],[TotalAmount]]&gt;500, 0.05,
   TRUE, 0
)</f>
        <v>0.05</v>
      </c>
      <c r="P1482" s="28">
        <f xml:space="preserve"> FACT_ORDERS[[#This Row],[TotalAmount]] * (1 - (FACT_ORDERS[[#This Row],[ClientDiscount]] + FACT_ORDERS[[#This Row],[OrderDiscount]]) )</f>
        <v>378</v>
      </c>
      <c r="Q1482" s="28">
        <f>FACT_ORDERS[[#This Row],[TotalAmountWithDiscount]]+FACT_ORDERS[[#This Row],[DeliveryCost]]</f>
        <v>393</v>
      </c>
      <c r="R1482" s="35">
        <v>45171</v>
      </c>
      <c r="S1482" s="35" t="str">
        <f>IF(NETWORKDAYS(FACT_ORDERS[[#This Row],[Order-Date]], FACT_ORDERS[[#This Row],[ArrivalDate ]]) &gt; 10, "Late", "On Time")</f>
        <v>On Time</v>
      </c>
    </row>
    <row r="1483" spans="1:19" x14ac:dyDescent="0.3">
      <c r="A1483" s="12">
        <v>6481</v>
      </c>
      <c r="B1483" s="12">
        <v>248</v>
      </c>
      <c r="C1483" s="12">
        <v>10169</v>
      </c>
      <c r="D1483" s="12">
        <v>1482</v>
      </c>
      <c r="E1483" s="12" t="s">
        <v>244</v>
      </c>
      <c r="F1483" s="13">
        <v>45161</v>
      </c>
      <c r="G1483" s="26" t="s">
        <v>12080</v>
      </c>
      <c r="H1483" s="12">
        <v>22</v>
      </c>
      <c r="I1483" s="28">
        <f>VLOOKUP(B:B,DIM_PRODUCTS!A:F,5,FALSE)</f>
        <v>13</v>
      </c>
      <c r="J1483" s="28">
        <f>FACT_ORDERS[[#This Row],[ProductPrice]]*FACT_ORDERS[[#This Row],[Quantity]]</f>
        <v>286</v>
      </c>
      <c r="K1483" s="12" t="str">
        <f>VLOOKUP(C:C,DIM_CUSTOMERS!A:G,7,FALSE)</f>
        <v>USA</v>
      </c>
      <c r="L1483" s="30" cm="1">
        <f t="array" ref="L1483">_xlfn.IFS(
    AND(FACT_ORDERS[[#This Row],[DeliveryMehtod]]="shippment",FACT_ORDERS[[#This Row],[TotalAmount]]&gt;=200), 0,
    AND(FACT_ORDERS[[#This Row],[DeliveryMehtod]]="pickup"), 15,
    AND(FACT_ORDERS[[#This Row],[DeliveryMehtod]]="shippment",FACT_ORDERS[[#This Row],[TotalAmount]]&lt;200), 35
)</f>
        <v>0</v>
      </c>
      <c r="M1483" s="12" t="str" cm="1">
        <f t="array" ref="M1483">_xlfn.IFS(
    SUMIFS(FACT_ORDERS[TotalAmount], FACT_ORDERS[WD_CUSTOMERS],FACT_ORDERS[[#This Row],[WD_CUSTOMERS]])&gt;=15000, "VIP",
    SUMIFS(FACT_ORDERS[TotalAmount], FACT_ORDERS[WD_CUSTOMERS],FACT_ORDERS[[#This Row],[WD_CUSTOMERS]])&gt;=8000, "Premium",
    TRUE, "Regular"
)</f>
        <v>VIP</v>
      </c>
      <c r="N1483" s="32" cm="1">
        <f t="array" ref="N1483">_xlfn.IFS(
   FACT_ORDERS[[#This Row],[TypeOfClient]]="VIP", 0.2,
   FACT_ORDERS[[#This Row],[TypeOfClient]]="Premium", 0.1,
   TRUE, 0
)</f>
        <v>0.2</v>
      </c>
      <c r="O1483" s="31" cm="1">
        <f t="array" ref="O1483">_xlfn.IFS(
   FACT_ORDERS[[#This Row],[TotalAmount]]&gt;1500, 0.15,
   FACT_ORDERS[[#This Row],[TotalAmount]]&gt;1000, 0.1,
   FACT_ORDERS[[#This Row],[TotalAmount]]&gt;500, 0.05,
   TRUE, 0
)</f>
        <v>0</v>
      </c>
      <c r="P1483" s="28">
        <f xml:space="preserve"> FACT_ORDERS[[#This Row],[TotalAmount]] * (1 - (FACT_ORDERS[[#This Row],[ClientDiscount]] + FACT_ORDERS[[#This Row],[OrderDiscount]]) )</f>
        <v>228.8</v>
      </c>
      <c r="Q1483" s="28">
        <f>FACT_ORDERS[[#This Row],[TotalAmountWithDiscount]]+FACT_ORDERS[[#This Row],[DeliveryCost]]</f>
        <v>228.8</v>
      </c>
      <c r="R1483" s="35">
        <v>45168</v>
      </c>
      <c r="S1483" s="35" t="str">
        <f>IF(NETWORKDAYS(FACT_ORDERS[[#This Row],[Order-Date]], FACT_ORDERS[[#This Row],[ArrivalDate ]]) &gt; 10, "Late", "On Time")</f>
        <v>On Time</v>
      </c>
    </row>
    <row r="1484" spans="1:19" x14ac:dyDescent="0.3">
      <c r="A1484" s="12">
        <v>6482</v>
      </c>
      <c r="B1484" s="12">
        <v>230</v>
      </c>
      <c r="C1484" s="12">
        <v>10169</v>
      </c>
      <c r="D1484" s="12">
        <v>1483</v>
      </c>
      <c r="E1484" s="12" t="s">
        <v>243</v>
      </c>
      <c r="F1484" s="13">
        <v>45161</v>
      </c>
      <c r="G1484" s="26" t="s">
        <v>12081</v>
      </c>
      <c r="H1484" s="12">
        <v>18</v>
      </c>
      <c r="I1484" s="28">
        <f>VLOOKUP(B:B,DIM_PRODUCTS!A:F,5,FALSE)</f>
        <v>14</v>
      </c>
      <c r="J1484" s="28">
        <f>FACT_ORDERS[[#This Row],[ProductPrice]]*FACT_ORDERS[[#This Row],[Quantity]]</f>
        <v>252</v>
      </c>
      <c r="K1484" s="12" t="str">
        <f>VLOOKUP(C:C,DIM_CUSTOMERS!A:G,7,FALSE)</f>
        <v>USA</v>
      </c>
      <c r="L1484" s="30" cm="1">
        <f t="array" ref="L1484">_xlfn.IFS(
    AND(FACT_ORDERS[[#This Row],[DeliveryMehtod]]="shippment",FACT_ORDERS[[#This Row],[TotalAmount]]&gt;=200), 0,
    AND(FACT_ORDERS[[#This Row],[DeliveryMehtod]]="pickup"), 15,
    AND(FACT_ORDERS[[#This Row],[DeliveryMehtod]]="shippment",FACT_ORDERS[[#This Row],[TotalAmount]]&lt;200), 35
)</f>
        <v>15</v>
      </c>
      <c r="M1484" s="12" t="str" cm="1">
        <f t="array" ref="M1484">_xlfn.IFS(
    SUMIFS(FACT_ORDERS[TotalAmount], FACT_ORDERS[WD_CUSTOMERS],FACT_ORDERS[[#This Row],[WD_CUSTOMERS]])&gt;=15000, "VIP",
    SUMIFS(FACT_ORDERS[TotalAmount], FACT_ORDERS[WD_CUSTOMERS],FACT_ORDERS[[#This Row],[WD_CUSTOMERS]])&gt;=8000, "Premium",
    TRUE, "Regular"
)</f>
        <v>VIP</v>
      </c>
      <c r="N1484" s="32" cm="1">
        <f t="array" ref="N1484">_xlfn.IFS(
   FACT_ORDERS[[#This Row],[TypeOfClient]]="VIP", 0.2,
   FACT_ORDERS[[#This Row],[TypeOfClient]]="Premium", 0.1,
   TRUE, 0
)</f>
        <v>0.2</v>
      </c>
      <c r="O1484" s="31" cm="1">
        <f t="array" ref="O1484">_xlfn.IFS(
   FACT_ORDERS[[#This Row],[TotalAmount]]&gt;1500, 0.15,
   FACT_ORDERS[[#This Row],[TotalAmount]]&gt;1000, 0.1,
   FACT_ORDERS[[#This Row],[TotalAmount]]&gt;500, 0.05,
   TRUE, 0
)</f>
        <v>0</v>
      </c>
      <c r="P1484" s="28">
        <f xml:space="preserve"> FACT_ORDERS[[#This Row],[TotalAmount]] * (1 - (FACT_ORDERS[[#This Row],[ClientDiscount]] + FACT_ORDERS[[#This Row],[OrderDiscount]]) )</f>
        <v>201.60000000000002</v>
      </c>
      <c r="Q1484" s="28">
        <f>FACT_ORDERS[[#This Row],[TotalAmountWithDiscount]]+FACT_ORDERS[[#This Row],[DeliveryCost]]</f>
        <v>216.60000000000002</v>
      </c>
      <c r="R1484" s="35">
        <v>45168</v>
      </c>
      <c r="S1484" s="35" t="str">
        <f>IF(NETWORKDAYS(FACT_ORDERS[[#This Row],[Order-Date]], FACT_ORDERS[[#This Row],[ArrivalDate ]]) &gt; 10, "Late", "On Time")</f>
        <v>On Time</v>
      </c>
    </row>
    <row r="1485" spans="1:19" x14ac:dyDescent="0.3">
      <c r="A1485" s="12">
        <v>6483</v>
      </c>
      <c r="B1485" s="12">
        <v>234</v>
      </c>
      <c r="C1485" s="12">
        <v>10169</v>
      </c>
      <c r="D1485" s="12">
        <v>1484</v>
      </c>
      <c r="E1485" s="12" t="s">
        <v>244</v>
      </c>
      <c r="F1485" s="13">
        <v>45274</v>
      </c>
      <c r="G1485" s="26" t="s">
        <v>12082</v>
      </c>
      <c r="H1485" s="12">
        <v>35</v>
      </c>
      <c r="I1485" s="28">
        <f>VLOOKUP(B:B,DIM_PRODUCTS!A:F,5,FALSE)</f>
        <v>13</v>
      </c>
      <c r="J1485" s="28">
        <f>FACT_ORDERS[[#This Row],[ProductPrice]]*FACT_ORDERS[[#This Row],[Quantity]]</f>
        <v>455</v>
      </c>
      <c r="K1485" s="12" t="str">
        <f>VLOOKUP(C:C,DIM_CUSTOMERS!A:G,7,FALSE)</f>
        <v>USA</v>
      </c>
      <c r="L1485" s="30" cm="1">
        <f t="array" ref="L1485">_xlfn.IFS(
    AND(FACT_ORDERS[[#This Row],[DeliveryMehtod]]="shippment",FACT_ORDERS[[#This Row],[TotalAmount]]&gt;=200), 0,
    AND(FACT_ORDERS[[#This Row],[DeliveryMehtod]]="pickup"), 15,
    AND(FACT_ORDERS[[#This Row],[DeliveryMehtod]]="shippment",FACT_ORDERS[[#This Row],[TotalAmount]]&lt;200), 35
)</f>
        <v>0</v>
      </c>
      <c r="M1485" s="12" t="str" cm="1">
        <f t="array" ref="M1485">_xlfn.IFS(
    SUMIFS(FACT_ORDERS[TotalAmount], FACT_ORDERS[WD_CUSTOMERS],FACT_ORDERS[[#This Row],[WD_CUSTOMERS]])&gt;=15000, "VIP",
    SUMIFS(FACT_ORDERS[TotalAmount], FACT_ORDERS[WD_CUSTOMERS],FACT_ORDERS[[#This Row],[WD_CUSTOMERS]])&gt;=8000, "Premium",
    TRUE, "Regular"
)</f>
        <v>VIP</v>
      </c>
      <c r="N1485" s="32" cm="1">
        <f t="array" ref="N1485">_xlfn.IFS(
   FACT_ORDERS[[#This Row],[TypeOfClient]]="VIP", 0.2,
   FACT_ORDERS[[#This Row],[TypeOfClient]]="Premium", 0.1,
   TRUE, 0
)</f>
        <v>0.2</v>
      </c>
      <c r="O1485" s="31" cm="1">
        <f t="array" ref="O1485">_xlfn.IFS(
   FACT_ORDERS[[#This Row],[TotalAmount]]&gt;1500, 0.15,
   FACT_ORDERS[[#This Row],[TotalAmount]]&gt;1000, 0.1,
   FACT_ORDERS[[#This Row],[TotalAmount]]&gt;500, 0.05,
   TRUE, 0
)</f>
        <v>0</v>
      </c>
      <c r="P1485" s="28">
        <f xml:space="preserve"> FACT_ORDERS[[#This Row],[TotalAmount]] * (1 - (FACT_ORDERS[[#This Row],[ClientDiscount]] + FACT_ORDERS[[#This Row],[OrderDiscount]]) )</f>
        <v>364</v>
      </c>
      <c r="Q1485" s="28">
        <f>FACT_ORDERS[[#This Row],[TotalAmountWithDiscount]]+FACT_ORDERS[[#This Row],[DeliveryCost]]</f>
        <v>364</v>
      </c>
      <c r="R1485" s="35">
        <v>45284</v>
      </c>
      <c r="S1485" s="35" t="str">
        <f>IF(NETWORKDAYS(FACT_ORDERS[[#This Row],[Order-Date]], FACT_ORDERS[[#This Row],[ArrivalDate ]]) &gt; 10, "Late", "On Time")</f>
        <v>On Time</v>
      </c>
    </row>
    <row r="1486" spans="1:19" x14ac:dyDescent="0.3">
      <c r="A1486" s="12">
        <v>6484</v>
      </c>
      <c r="B1486" s="12">
        <v>212</v>
      </c>
      <c r="C1486" s="12">
        <v>10169</v>
      </c>
      <c r="D1486" s="12">
        <v>1485</v>
      </c>
      <c r="E1486" s="12" t="s">
        <v>244</v>
      </c>
      <c r="F1486" s="13">
        <v>45274</v>
      </c>
      <c r="G1486" s="26" t="s">
        <v>12083</v>
      </c>
      <c r="H1486" s="12">
        <v>50</v>
      </c>
      <c r="I1486" s="28">
        <f>VLOOKUP(B:B,DIM_PRODUCTS!A:F,5,FALSE)</f>
        <v>41</v>
      </c>
      <c r="J1486" s="28">
        <f>FACT_ORDERS[[#This Row],[ProductPrice]]*FACT_ORDERS[[#This Row],[Quantity]]</f>
        <v>2050</v>
      </c>
      <c r="K1486" s="12" t="str">
        <f>VLOOKUP(C:C,DIM_CUSTOMERS!A:G,7,FALSE)</f>
        <v>USA</v>
      </c>
      <c r="L1486" s="30" cm="1">
        <f t="array" ref="L1486">_xlfn.IFS(
    AND(FACT_ORDERS[[#This Row],[DeliveryMehtod]]="shippment",FACT_ORDERS[[#This Row],[TotalAmount]]&gt;=200), 0,
    AND(FACT_ORDERS[[#This Row],[DeliveryMehtod]]="pickup"), 15,
    AND(FACT_ORDERS[[#This Row],[DeliveryMehtod]]="shippment",FACT_ORDERS[[#This Row],[TotalAmount]]&lt;200), 35
)</f>
        <v>0</v>
      </c>
      <c r="M1486" s="12" t="str" cm="1">
        <f t="array" ref="M1486">_xlfn.IFS(
    SUMIFS(FACT_ORDERS[TotalAmount], FACT_ORDERS[WD_CUSTOMERS],FACT_ORDERS[[#This Row],[WD_CUSTOMERS]])&gt;=15000, "VIP",
    SUMIFS(FACT_ORDERS[TotalAmount], FACT_ORDERS[WD_CUSTOMERS],FACT_ORDERS[[#This Row],[WD_CUSTOMERS]])&gt;=8000, "Premium",
    TRUE, "Regular"
)</f>
        <v>VIP</v>
      </c>
      <c r="N1486" s="32" cm="1">
        <f t="array" ref="N1486">_xlfn.IFS(
   FACT_ORDERS[[#This Row],[TypeOfClient]]="VIP", 0.2,
   FACT_ORDERS[[#This Row],[TypeOfClient]]="Premium", 0.1,
   TRUE, 0
)</f>
        <v>0.2</v>
      </c>
      <c r="O1486" s="31" cm="1">
        <f t="array" ref="O1486">_xlfn.IFS(
   FACT_ORDERS[[#This Row],[TotalAmount]]&gt;1500, 0.15,
   FACT_ORDERS[[#This Row],[TotalAmount]]&gt;1000, 0.1,
   FACT_ORDERS[[#This Row],[TotalAmount]]&gt;500, 0.05,
   TRUE, 0
)</f>
        <v>0.15</v>
      </c>
      <c r="P1486" s="28">
        <f xml:space="preserve"> FACT_ORDERS[[#This Row],[TotalAmount]] * (1 - (FACT_ORDERS[[#This Row],[ClientDiscount]] + FACT_ORDERS[[#This Row],[OrderDiscount]]) )</f>
        <v>1332.5</v>
      </c>
      <c r="Q1486" s="28">
        <f>FACT_ORDERS[[#This Row],[TotalAmountWithDiscount]]+FACT_ORDERS[[#This Row],[DeliveryCost]]</f>
        <v>1332.5</v>
      </c>
      <c r="R1486" s="35">
        <v>45281</v>
      </c>
      <c r="S1486" s="35" t="str">
        <f>IF(NETWORKDAYS(FACT_ORDERS[[#This Row],[Order-Date]], FACT_ORDERS[[#This Row],[ArrivalDate ]]) &gt; 10, "Late", "On Time")</f>
        <v>On Time</v>
      </c>
    </row>
    <row r="1487" spans="1:19" x14ac:dyDescent="0.3">
      <c r="A1487" s="12">
        <v>6485</v>
      </c>
      <c r="B1487" s="12">
        <v>266</v>
      </c>
      <c r="C1487" s="12">
        <v>10169</v>
      </c>
      <c r="D1487" s="12">
        <v>1486</v>
      </c>
      <c r="E1487" s="12" t="s">
        <v>244</v>
      </c>
      <c r="F1487" s="13">
        <v>45274</v>
      </c>
      <c r="G1487" s="26" t="s">
        <v>12084</v>
      </c>
      <c r="H1487" s="12">
        <v>45</v>
      </c>
      <c r="I1487" s="28">
        <f>VLOOKUP(B:B,DIM_PRODUCTS!A:F,5,FALSE)</f>
        <v>12</v>
      </c>
      <c r="J1487" s="28">
        <f>FACT_ORDERS[[#This Row],[ProductPrice]]*FACT_ORDERS[[#This Row],[Quantity]]</f>
        <v>540</v>
      </c>
      <c r="K1487" s="12" t="str">
        <f>VLOOKUP(C:C,DIM_CUSTOMERS!A:G,7,FALSE)</f>
        <v>USA</v>
      </c>
      <c r="L1487" s="30" cm="1">
        <f t="array" ref="L1487">_xlfn.IFS(
    AND(FACT_ORDERS[[#This Row],[DeliveryMehtod]]="shippment",FACT_ORDERS[[#This Row],[TotalAmount]]&gt;=200), 0,
    AND(FACT_ORDERS[[#This Row],[DeliveryMehtod]]="pickup"), 15,
    AND(FACT_ORDERS[[#This Row],[DeliveryMehtod]]="shippment",FACT_ORDERS[[#This Row],[TotalAmount]]&lt;200), 35
)</f>
        <v>0</v>
      </c>
      <c r="M1487" s="12" t="str" cm="1">
        <f t="array" ref="M1487">_xlfn.IFS(
    SUMIFS(FACT_ORDERS[TotalAmount], FACT_ORDERS[WD_CUSTOMERS],FACT_ORDERS[[#This Row],[WD_CUSTOMERS]])&gt;=15000, "VIP",
    SUMIFS(FACT_ORDERS[TotalAmount], FACT_ORDERS[WD_CUSTOMERS],FACT_ORDERS[[#This Row],[WD_CUSTOMERS]])&gt;=8000, "Premium",
    TRUE, "Regular"
)</f>
        <v>VIP</v>
      </c>
      <c r="N1487" s="32" cm="1">
        <f t="array" ref="N1487">_xlfn.IFS(
   FACT_ORDERS[[#This Row],[TypeOfClient]]="VIP", 0.2,
   FACT_ORDERS[[#This Row],[TypeOfClient]]="Premium", 0.1,
   TRUE, 0
)</f>
        <v>0.2</v>
      </c>
      <c r="O1487" s="31" cm="1">
        <f t="array" ref="O1487">_xlfn.IFS(
   FACT_ORDERS[[#This Row],[TotalAmount]]&gt;1500, 0.15,
   FACT_ORDERS[[#This Row],[TotalAmount]]&gt;1000, 0.1,
   FACT_ORDERS[[#This Row],[TotalAmount]]&gt;500, 0.05,
   TRUE, 0
)</f>
        <v>0.05</v>
      </c>
      <c r="P1487" s="28">
        <f xml:space="preserve"> FACT_ORDERS[[#This Row],[TotalAmount]] * (1 - (FACT_ORDERS[[#This Row],[ClientDiscount]] + FACT_ORDERS[[#This Row],[OrderDiscount]]) )</f>
        <v>405</v>
      </c>
      <c r="Q1487" s="28">
        <f>FACT_ORDERS[[#This Row],[TotalAmountWithDiscount]]+FACT_ORDERS[[#This Row],[DeliveryCost]]</f>
        <v>405</v>
      </c>
      <c r="R1487" s="35">
        <v>45283</v>
      </c>
      <c r="S1487" s="35" t="str">
        <f>IF(NETWORKDAYS(FACT_ORDERS[[#This Row],[Order-Date]], FACT_ORDERS[[#This Row],[ArrivalDate ]]) &gt; 10, "Late", "On Time")</f>
        <v>On Time</v>
      </c>
    </row>
    <row r="1488" spans="1:19" x14ac:dyDescent="0.3">
      <c r="A1488" s="12">
        <v>6486</v>
      </c>
      <c r="B1488" s="12">
        <v>248</v>
      </c>
      <c r="C1488" s="12">
        <v>10169</v>
      </c>
      <c r="D1488" s="12">
        <v>1487</v>
      </c>
      <c r="E1488" s="12" t="s">
        <v>244</v>
      </c>
      <c r="F1488" s="13">
        <v>45274</v>
      </c>
      <c r="G1488" s="26" t="s">
        <v>12085</v>
      </c>
      <c r="H1488" s="12">
        <v>20</v>
      </c>
      <c r="I1488" s="28">
        <f>VLOOKUP(B:B,DIM_PRODUCTS!A:F,5,FALSE)</f>
        <v>13</v>
      </c>
      <c r="J1488" s="28">
        <f>FACT_ORDERS[[#This Row],[ProductPrice]]*FACT_ORDERS[[#This Row],[Quantity]]</f>
        <v>260</v>
      </c>
      <c r="K1488" s="12" t="str">
        <f>VLOOKUP(C:C,DIM_CUSTOMERS!A:G,7,FALSE)</f>
        <v>USA</v>
      </c>
      <c r="L1488" s="30" cm="1">
        <f t="array" ref="L1488">_xlfn.IFS(
    AND(FACT_ORDERS[[#This Row],[DeliveryMehtod]]="shippment",FACT_ORDERS[[#This Row],[TotalAmount]]&gt;=200), 0,
    AND(FACT_ORDERS[[#This Row],[DeliveryMehtod]]="pickup"), 15,
    AND(FACT_ORDERS[[#This Row],[DeliveryMehtod]]="shippment",FACT_ORDERS[[#This Row],[TotalAmount]]&lt;200), 35
)</f>
        <v>0</v>
      </c>
      <c r="M1488" s="12" t="str" cm="1">
        <f t="array" ref="M1488">_xlfn.IFS(
    SUMIFS(FACT_ORDERS[TotalAmount], FACT_ORDERS[WD_CUSTOMERS],FACT_ORDERS[[#This Row],[WD_CUSTOMERS]])&gt;=15000, "VIP",
    SUMIFS(FACT_ORDERS[TotalAmount], FACT_ORDERS[WD_CUSTOMERS],FACT_ORDERS[[#This Row],[WD_CUSTOMERS]])&gt;=8000, "Premium",
    TRUE, "Regular"
)</f>
        <v>VIP</v>
      </c>
      <c r="N1488" s="32" cm="1">
        <f t="array" ref="N1488">_xlfn.IFS(
   FACT_ORDERS[[#This Row],[TypeOfClient]]="VIP", 0.2,
   FACT_ORDERS[[#This Row],[TypeOfClient]]="Premium", 0.1,
   TRUE, 0
)</f>
        <v>0.2</v>
      </c>
      <c r="O1488" s="31" cm="1">
        <f t="array" ref="O1488">_xlfn.IFS(
   FACT_ORDERS[[#This Row],[TotalAmount]]&gt;1500, 0.15,
   FACT_ORDERS[[#This Row],[TotalAmount]]&gt;1000, 0.1,
   FACT_ORDERS[[#This Row],[TotalAmount]]&gt;500, 0.05,
   TRUE, 0
)</f>
        <v>0</v>
      </c>
      <c r="P1488" s="28">
        <f xml:space="preserve"> FACT_ORDERS[[#This Row],[TotalAmount]] * (1 - (FACT_ORDERS[[#This Row],[ClientDiscount]] + FACT_ORDERS[[#This Row],[OrderDiscount]]) )</f>
        <v>208</v>
      </c>
      <c r="Q1488" s="28">
        <f>FACT_ORDERS[[#This Row],[TotalAmountWithDiscount]]+FACT_ORDERS[[#This Row],[DeliveryCost]]</f>
        <v>208</v>
      </c>
      <c r="R1488" s="35">
        <v>45292</v>
      </c>
      <c r="S1488" s="35" t="str">
        <f>IF(NETWORKDAYS(FACT_ORDERS[[#This Row],[Order-Date]], FACT_ORDERS[[#This Row],[ArrivalDate ]]) &gt; 10, "Late", "On Time")</f>
        <v>Late</v>
      </c>
    </row>
    <row r="1489" spans="1:19" x14ac:dyDescent="0.3">
      <c r="A1489" s="12">
        <v>6487</v>
      </c>
      <c r="B1489" s="12">
        <v>230</v>
      </c>
      <c r="C1489" s="12">
        <v>10169</v>
      </c>
      <c r="D1489" s="12">
        <v>1488</v>
      </c>
      <c r="E1489" s="12" t="s">
        <v>243</v>
      </c>
      <c r="F1489" s="13">
        <v>45274</v>
      </c>
      <c r="G1489" s="26" t="s">
        <v>4219</v>
      </c>
      <c r="H1489" s="12">
        <v>24</v>
      </c>
      <c r="I1489" s="28">
        <f>VLOOKUP(B:B,DIM_PRODUCTS!A:F,5,FALSE)</f>
        <v>14</v>
      </c>
      <c r="J1489" s="28">
        <f>FACT_ORDERS[[#This Row],[ProductPrice]]*FACT_ORDERS[[#This Row],[Quantity]]</f>
        <v>336</v>
      </c>
      <c r="K1489" s="12" t="str">
        <f>VLOOKUP(C:C,DIM_CUSTOMERS!A:G,7,FALSE)</f>
        <v>USA</v>
      </c>
      <c r="L1489" s="30" cm="1">
        <f t="array" ref="L1489">_xlfn.IFS(
    AND(FACT_ORDERS[[#This Row],[DeliveryMehtod]]="shippment",FACT_ORDERS[[#This Row],[TotalAmount]]&gt;=200), 0,
    AND(FACT_ORDERS[[#This Row],[DeliveryMehtod]]="pickup"), 15,
    AND(FACT_ORDERS[[#This Row],[DeliveryMehtod]]="shippment",FACT_ORDERS[[#This Row],[TotalAmount]]&lt;200), 35
)</f>
        <v>15</v>
      </c>
      <c r="M1489" s="12" t="str" cm="1">
        <f t="array" ref="M1489">_xlfn.IFS(
    SUMIFS(FACT_ORDERS[TotalAmount], FACT_ORDERS[WD_CUSTOMERS],FACT_ORDERS[[#This Row],[WD_CUSTOMERS]])&gt;=15000, "VIP",
    SUMIFS(FACT_ORDERS[TotalAmount], FACT_ORDERS[WD_CUSTOMERS],FACT_ORDERS[[#This Row],[WD_CUSTOMERS]])&gt;=8000, "Premium",
    TRUE, "Regular"
)</f>
        <v>VIP</v>
      </c>
      <c r="N1489" s="32" cm="1">
        <f t="array" ref="N1489">_xlfn.IFS(
   FACT_ORDERS[[#This Row],[TypeOfClient]]="VIP", 0.2,
   FACT_ORDERS[[#This Row],[TypeOfClient]]="Premium", 0.1,
   TRUE, 0
)</f>
        <v>0.2</v>
      </c>
      <c r="O1489" s="31" cm="1">
        <f t="array" ref="O1489">_xlfn.IFS(
   FACT_ORDERS[[#This Row],[TotalAmount]]&gt;1500, 0.15,
   FACT_ORDERS[[#This Row],[TotalAmount]]&gt;1000, 0.1,
   FACT_ORDERS[[#This Row],[TotalAmount]]&gt;500, 0.05,
   TRUE, 0
)</f>
        <v>0</v>
      </c>
      <c r="P1489" s="28">
        <f xml:space="preserve"> FACT_ORDERS[[#This Row],[TotalAmount]] * (1 - (FACT_ORDERS[[#This Row],[ClientDiscount]] + FACT_ORDERS[[#This Row],[OrderDiscount]]) )</f>
        <v>268.8</v>
      </c>
      <c r="Q1489" s="28">
        <f>FACT_ORDERS[[#This Row],[TotalAmountWithDiscount]]+FACT_ORDERS[[#This Row],[DeliveryCost]]</f>
        <v>283.8</v>
      </c>
      <c r="R1489" s="35">
        <v>45285</v>
      </c>
      <c r="S1489" s="35" t="str">
        <f>IF(NETWORKDAYS(FACT_ORDERS[[#This Row],[Order-Date]], FACT_ORDERS[[#This Row],[ArrivalDate ]]) &gt; 10, "Late", "On Time")</f>
        <v>On Time</v>
      </c>
    </row>
    <row r="1490" spans="1:19" x14ac:dyDescent="0.3">
      <c r="A1490" s="12">
        <v>6488</v>
      </c>
      <c r="B1490" s="12">
        <v>248</v>
      </c>
      <c r="C1490" s="12">
        <v>10169</v>
      </c>
      <c r="D1490" s="12">
        <v>1489</v>
      </c>
      <c r="E1490" s="12" t="s">
        <v>243</v>
      </c>
      <c r="F1490" s="13">
        <v>45555</v>
      </c>
      <c r="G1490" s="26" t="s">
        <v>12086</v>
      </c>
      <c r="H1490" s="12">
        <v>21</v>
      </c>
      <c r="I1490" s="28">
        <f>VLOOKUP(B:B,DIM_PRODUCTS!A:F,5,FALSE)</f>
        <v>13</v>
      </c>
      <c r="J1490" s="28">
        <f>FACT_ORDERS[[#This Row],[ProductPrice]]*FACT_ORDERS[[#This Row],[Quantity]]</f>
        <v>273</v>
      </c>
      <c r="K1490" s="12" t="str">
        <f>VLOOKUP(C:C,DIM_CUSTOMERS!A:G,7,FALSE)</f>
        <v>USA</v>
      </c>
      <c r="L1490" s="30" cm="1">
        <f t="array" ref="L1490">_xlfn.IFS(
    AND(FACT_ORDERS[[#This Row],[DeliveryMehtod]]="shippment",FACT_ORDERS[[#This Row],[TotalAmount]]&gt;=200), 0,
    AND(FACT_ORDERS[[#This Row],[DeliveryMehtod]]="pickup"), 15,
    AND(FACT_ORDERS[[#This Row],[DeliveryMehtod]]="shippment",FACT_ORDERS[[#This Row],[TotalAmount]]&lt;200), 35
)</f>
        <v>15</v>
      </c>
      <c r="M1490" s="12" t="str" cm="1">
        <f t="array" ref="M1490">_xlfn.IFS(
    SUMIFS(FACT_ORDERS[TotalAmount], FACT_ORDERS[WD_CUSTOMERS],FACT_ORDERS[[#This Row],[WD_CUSTOMERS]])&gt;=15000, "VIP",
    SUMIFS(FACT_ORDERS[TotalAmount], FACT_ORDERS[WD_CUSTOMERS],FACT_ORDERS[[#This Row],[WD_CUSTOMERS]])&gt;=8000, "Premium",
    TRUE, "Regular"
)</f>
        <v>VIP</v>
      </c>
      <c r="N1490" s="32" cm="1">
        <f t="array" ref="N1490">_xlfn.IFS(
   FACT_ORDERS[[#This Row],[TypeOfClient]]="VIP", 0.2,
   FACT_ORDERS[[#This Row],[TypeOfClient]]="Premium", 0.1,
   TRUE, 0
)</f>
        <v>0.2</v>
      </c>
      <c r="O1490" s="31" cm="1">
        <f t="array" ref="O1490">_xlfn.IFS(
   FACT_ORDERS[[#This Row],[TotalAmount]]&gt;1500, 0.15,
   FACT_ORDERS[[#This Row],[TotalAmount]]&gt;1000, 0.1,
   FACT_ORDERS[[#This Row],[TotalAmount]]&gt;500, 0.05,
   TRUE, 0
)</f>
        <v>0</v>
      </c>
      <c r="P1490" s="28">
        <f xml:space="preserve"> FACT_ORDERS[[#This Row],[TotalAmount]] * (1 - (FACT_ORDERS[[#This Row],[ClientDiscount]] + FACT_ORDERS[[#This Row],[OrderDiscount]]) )</f>
        <v>218.4</v>
      </c>
      <c r="Q1490" s="28">
        <f>FACT_ORDERS[[#This Row],[TotalAmountWithDiscount]]+FACT_ORDERS[[#This Row],[DeliveryCost]]</f>
        <v>233.4</v>
      </c>
      <c r="R1490" s="35">
        <v>45565</v>
      </c>
      <c r="S1490" s="35" t="str">
        <f>IF(NETWORKDAYS(FACT_ORDERS[[#This Row],[Order-Date]], FACT_ORDERS[[#This Row],[ArrivalDate ]]) &gt; 10, "Late", "On Time")</f>
        <v>On Time</v>
      </c>
    </row>
    <row r="1491" spans="1:19" x14ac:dyDescent="0.3">
      <c r="A1491" s="12">
        <v>6489</v>
      </c>
      <c r="B1491" s="12">
        <v>266</v>
      </c>
      <c r="C1491" s="12">
        <v>10169</v>
      </c>
      <c r="D1491" s="12">
        <v>1490</v>
      </c>
      <c r="E1491" s="12" t="s">
        <v>244</v>
      </c>
      <c r="F1491" s="13">
        <v>45378</v>
      </c>
      <c r="G1491" s="26" t="s">
        <v>12087</v>
      </c>
      <c r="H1491" s="12">
        <v>36</v>
      </c>
      <c r="I1491" s="28">
        <f>VLOOKUP(B:B,DIM_PRODUCTS!A:F,5,FALSE)</f>
        <v>12</v>
      </c>
      <c r="J1491" s="28">
        <f>FACT_ORDERS[[#This Row],[ProductPrice]]*FACT_ORDERS[[#This Row],[Quantity]]</f>
        <v>432</v>
      </c>
      <c r="K1491" s="12" t="str">
        <f>VLOOKUP(C:C,DIM_CUSTOMERS!A:G,7,FALSE)</f>
        <v>USA</v>
      </c>
      <c r="L1491" s="30" cm="1">
        <f t="array" ref="L1491">_xlfn.IFS(
    AND(FACT_ORDERS[[#This Row],[DeliveryMehtod]]="shippment",FACT_ORDERS[[#This Row],[TotalAmount]]&gt;=200), 0,
    AND(FACT_ORDERS[[#This Row],[DeliveryMehtod]]="pickup"), 15,
    AND(FACT_ORDERS[[#This Row],[DeliveryMehtod]]="shippment",FACT_ORDERS[[#This Row],[TotalAmount]]&lt;200), 35
)</f>
        <v>0</v>
      </c>
      <c r="M1491" s="12" t="str" cm="1">
        <f t="array" ref="M1491">_xlfn.IFS(
    SUMIFS(FACT_ORDERS[TotalAmount], FACT_ORDERS[WD_CUSTOMERS],FACT_ORDERS[[#This Row],[WD_CUSTOMERS]])&gt;=15000, "VIP",
    SUMIFS(FACT_ORDERS[TotalAmount], FACT_ORDERS[WD_CUSTOMERS],FACT_ORDERS[[#This Row],[WD_CUSTOMERS]])&gt;=8000, "Premium",
    TRUE, "Regular"
)</f>
        <v>VIP</v>
      </c>
      <c r="N1491" s="32" cm="1">
        <f t="array" ref="N1491">_xlfn.IFS(
   FACT_ORDERS[[#This Row],[TypeOfClient]]="VIP", 0.2,
   FACT_ORDERS[[#This Row],[TypeOfClient]]="Premium", 0.1,
   TRUE, 0
)</f>
        <v>0.2</v>
      </c>
      <c r="O1491" s="31" cm="1">
        <f t="array" ref="O1491">_xlfn.IFS(
   FACT_ORDERS[[#This Row],[TotalAmount]]&gt;1500, 0.15,
   FACT_ORDERS[[#This Row],[TotalAmount]]&gt;1000, 0.1,
   FACT_ORDERS[[#This Row],[TotalAmount]]&gt;500, 0.05,
   TRUE, 0
)</f>
        <v>0</v>
      </c>
      <c r="P1491" s="28">
        <f xml:space="preserve"> FACT_ORDERS[[#This Row],[TotalAmount]] * (1 - (FACT_ORDERS[[#This Row],[ClientDiscount]] + FACT_ORDERS[[#This Row],[OrderDiscount]]) )</f>
        <v>345.6</v>
      </c>
      <c r="Q1491" s="28">
        <f>FACT_ORDERS[[#This Row],[TotalAmountWithDiscount]]+FACT_ORDERS[[#This Row],[DeliveryCost]]</f>
        <v>345.6</v>
      </c>
      <c r="R1491" s="35">
        <v>45386</v>
      </c>
      <c r="S1491" s="35" t="str">
        <f>IF(NETWORKDAYS(FACT_ORDERS[[#This Row],[Order-Date]], FACT_ORDERS[[#This Row],[ArrivalDate ]]) &gt; 10, "Late", "On Time")</f>
        <v>On Time</v>
      </c>
    </row>
    <row r="1492" spans="1:19" x14ac:dyDescent="0.3">
      <c r="A1492" s="12">
        <v>6490</v>
      </c>
      <c r="B1492" s="12">
        <v>248</v>
      </c>
      <c r="C1492" s="12">
        <v>10169</v>
      </c>
      <c r="D1492" s="12">
        <v>1491</v>
      </c>
      <c r="E1492" s="12" t="s">
        <v>244</v>
      </c>
      <c r="F1492" s="13">
        <v>45378</v>
      </c>
      <c r="G1492" s="26" t="s">
        <v>12088</v>
      </c>
      <c r="H1492" s="12">
        <v>23</v>
      </c>
      <c r="I1492" s="28">
        <f>VLOOKUP(B:B,DIM_PRODUCTS!A:F,5,FALSE)</f>
        <v>13</v>
      </c>
      <c r="J1492" s="28">
        <f>FACT_ORDERS[[#This Row],[ProductPrice]]*FACT_ORDERS[[#This Row],[Quantity]]</f>
        <v>299</v>
      </c>
      <c r="K1492" s="12" t="str">
        <f>VLOOKUP(C:C,DIM_CUSTOMERS!A:G,7,FALSE)</f>
        <v>USA</v>
      </c>
      <c r="L1492" s="30" cm="1">
        <f t="array" ref="L1492">_xlfn.IFS(
    AND(FACT_ORDERS[[#This Row],[DeliveryMehtod]]="shippment",FACT_ORDERS[[#This Row],[TotalAmount]]&gt;=200), 0,
    AND(FACT_ORDERS[[#This Row],[DeliveryMehtod]]="pickup"), 15,
    AND(FACT_ORDERS[[#This Row],[DeliveryMehtod]]="shippment",FACT_ORDERS[[#This Row],[TotalAmount]]&lt;200), 35
)</f>
        <v>0</v>
      </c>
      <c r="M1492" s="12" t="str" cm="1">
        <f t="array" ref="M1492">_xlfn.IFS(
    SUMIFS(FACT_ORDERS[TotalAmount], FACT_ORDERS[WD_CUSTOMERS],FACT_ORDERS[[#This Row],[WD_CUSTOMERS]])&gt;=15000, "VIP",
    SUMIFS(FACT_ORDERS[TotalAmount], FACT_ORDERS[WD_CUSTOMERS],FACT_ORDERS[[#This Row],[WD_CUSTOMERS]])&gt;=8000, "Premium",
    TRUE, "Regular"
)</f>
        <v>VIP</v>
      </c>
      <c r="N1492" s="32" cm="1">
        <f t="array" ref="N1492">_xlfn.IFS(
   FACT_ORDERS[[#This Row],[TypeOfClient]]="VIP", 0.2,
   FACT_ORDERS[[#This Row],[TypeOfClient]]="Premium", 0.1,
   TRUE, 0
)</f>
        <v>0.2</v>
      </c>
      <c r="O1492" s="31" cm="1">
        <f t="array" ref="O1492">_xlfn.IFS(
   FACT_ORDERS[[#This Row],[TotalAmount]]&gt;1500, 0.15,
   FACT_ORDERS[[#This Row],[TotalAmount]]&gt;1000, 0.1,
   FACT_ORDERS[[#This Row],[TotalAmount]]&gt;500, 0.05,
   TRUE, 0
)</f>
        <v>0</v>
      </c>
      <c r="P1492" s="28">
        <f xml:space="preserve"> FACT_ORDERS[[#This Row],[TotalAmount]] * (1 - (FACT_ORDERS[[#This Row],[ClientDiscount]] + FACT_ORDERS[[#This Row],[OrderDiscount]]) )</f>
        <v>239.20000000000002</v>
      </c>
      <c r="Q1492" s="28">
        <f>FACT_ORDERS[[#This Row],[TotalAmountWithDiscount]]+FACT_ORDERS[[#This Row],[DeliveryCost]]</f>
        <v>239.20000000000002</v>
      </c>
      <c r="R1492" s="35">
        <v>45388</v>
      </c>
      <c r="S1492" s="35" t="str">
        <f>IF(NETWORKDAYS(FACT_ORDERS[[#This Row],[Order-Date]], FACT_ORDERS[[#This Row],[ArrivalDate ]]) &gt; 10, "Late", "On Time")</f>
        <v>On Time</v>
      </c>
    </row>
    <row r="1493" spans="1:19" x14ac:dyDescent="0.3">
      <c r="A1493" s="12">
        <v>6491</v>
      </c>
      <c r="B1493" s="12">
        <v>230</v>
      </c>
      <c r="C1493" s="12">
        <v>10169</v>
      </c>
      <c r="D1493" s="12">
        <v>1492</v>
      </c>
      <c r="E1493" s="12" t="s">
        <v>244</v>
      </c>
      <c r="F1493" s="13">
        <v>45378</v>
      </c>
      <c r="G1493" s="26" t="s">
        <v>12089</v>
      </c>
      <c r="H1493" s="12">
        <v>20</v>
      </c>
      <c r="I1493" s="28">
        <f>VLOOKUP(B:B,DIM_PRODUCTS!A:F,5,FALSE)</f>
        <v>14</v>
      </c>
      <c r="J1493" s="28">
        <f>FACT_ORDERS[[#This Row],[ProductPrice]]*FACT_ORDERS[[#This Row],[Quantity]]</f>
        <v>280</v>
      </c>
      <c r="K1493" s="12" t="str">
        <f>VLOOKUP(C:C,DIM_CUSTOMERS!A:G,7,FALSE)</f>
        <v>USA</v>
      </c>
      <c r="L1493" s="30" cm="1">
        <f t="array" ref="L1493">_xlfn.IFS(
    AND(FACT_ORDERS[[#This Row],[DeliveryMehtod]]="shippment",FACT_ORDERS[[#This Row],[TotalAmount]]&gt;=200), 0,
    AND(FACT_ORDERS[[#This Row],[DeliveryMehtod]]="pickup"), 15,
    AND(FACT_ORDERS[[#This Row],[DeliveryMehtod]]="shippment",FACT_ORDERS[[#This Row],[TotalAmount]]&lt;200), 35
)</f>
        <v>0</v>
      </c>
      <c r="M1493" s="12" t="str" cm="1">
        <f t="array" ref="M1493">_xlfn.IFS(
    SUMIFS(FACT_ORDERS[TotalAmount], FACT_ORDERS[WD_CUSTOMERS],FACT_ORDERS[[#This Row],[WD_CUSTOMERS]])&gt;=15000, "VIP",
    SUMIFS(FACT_ORDERS[TotalAmount], FACT_ORDERS[WD_CUSTOMERS],FACT_ORDERS[[#This Row],[WD_CUSTOMERS]])&gt;=8000, "Premium",
    TRUE, "Regular"
)</f>
        <v>VIP</v>
      </c>
      <c r="N1493" s="32" cm="1">
        <f t="array" ref="N1493">_xlfn.IFS(
   FACT_ORDERS[[#This Row],[TypeOfClient]]="VIP", 0.2,
   FACT_ORDERS[[#This Row],[TypeOfClient]]="Premium", 0.1,
   TRUE, 0
)</f>
        <v>0.2</v>
      </c>
      <c r="O1493" s="31" cm="1">
        <f t="array" ref="O1493">_xlfn.IFS(
   FACT_ORDERS[[#This Row],[TotalAmount]]&gt;1500, 0.15,
   FACT_ORDERS[[#This Row],[TotalAmount]]&gt;1000, 0.1,
   FACT_ORDERS[[#This Row],[TotalAmount]]&gt;500, 0.05,
   TRUE, 0
)</f>
        <v>0</v>
      </c>
      <c r="P1493" s="28">
        <f xml:space="preserve"> FACT_ORDERS[[#This Row],[TotalAmount]] * (1 - (FACT_ORDERS[[#This Row],[ClientDiscount]] + FACT_ORDERS[[#This Row],[OrderDiscount]]) )</f>
        <v>224</v>
      </c>
      <c r="Q1493" s="28">
        <f>FACT_ORDERS[[#This Row],[TotalAmountWithDiscount]]+FACT_ORDERS[[#This Row],[DeliveryCost]]</f>
        <v>224</v>
      </c>
      <c r="R1493" s="35">
        <v>45388</v>
      </c>
      <c r="S1493" s="35" t="str">
        <f>IF(NETWORKDAYS(FACT_ORDERS[[#This Row],[Order-Date]], FACT_ORDERS[[#This Row],[ArrivalDate ]]) &gt; 10, "Late", "On Time")</f>
        <v>On Time</v>
      </c>
    </row>
    <row r="1494" spans="1:19" x14ac:dyDescent="0.3">
      <c r="A1494" s="12">
        <v>6492</v>
      </c>
      <c r="B1494" s="12">
        <v>234</v>
      </c>
      <c r="C1494" s="12">
        <v>10779</v>
      </c>
      <c r="D1494" s="12">
        <v>1493</v>
      </c>
      <c r="E1494" s="12" t="s">
        <v>244</v>
      </c>
      <c r="F1494" s="13">
        <v>45457</v>
      </c>
      <c r="G1494" s="26" t="s">
        <v>12090</v>
      </c>
      <c r="H1494" s="12">
        <v>44</v>
      </c>
      <c r="I1494" s="28">
        <f>VLOOKUP(B:B,DIM_PRODUCTS!A:F,5,FALSE)</f>
        <v>13</v>
      </c>
      <c r="J1494" s="28">
        <f>FACT_ORDERS[[#This Row],[ProductPrice]]*FACT_ORDERS[[#This Row],[Quantity]]</f>
        <v>572</v>
      </c>
      <c r="K1494" s="12" t="str">
        <f>VLOOKUP(C:C,DIM_CUSTOMERS!A:G,7,FALSE)</f>
        <v>France</v>
      </c>
      <c r="L1494" s="30" cm="1">
        <f t="array" ref="L1494">_xlfn.IFS(
    AND(FACT_ORDERS[[#This Row],[DeliveryMehtod]]="shippment",FACT_ORDERS[[#This Row],[TotalAmount]]&gt;=200), 0,
    AND(FACT_ORDERS[[#This Row],[DeliveryMehtod]]="pickup"), 15,
    AND(FACT_ORDERS[[#This Row],[DeliveryMehtod]]="shippment",FACT_ORDERS[[#This Row],[TotalAmount]]&lt;200), 35
)</f>
        <v>0</v>
      </c>
      <c r="M1494" s="12" t="str" cm="1">
        <f t="array" ref="M1494">_xlfn.IFS(
    SUMIFS(FACT_ORDERS[TotalAmount], FACT_ORDERS[WD_CUSTOMERS],FACT_ORDERS[[#This Row],[WD_CUSTOMERS]])&gt;=15000, "VIP",
    SUMIFS(FACT_ORDERS[TotalAmount], FACT_ORDERS[WD_CUSTOMERS],FACT_ORDERS[[#This Row],[WD_CUSTOMERS]])&gt;=8000, "Premium",
    TRUE, "Regular"
)</f>
        <v>Premium</v>
      </c>
      <c r="N1494" s="32" cm="1">
        <f t="array" ref="N1494">_xlfn.IFS(
   FACT_ORDERS[[#This Row],[TypeOfClient]]="VIP", 0.2,
   FACT_ORDERS[[#This Row],[TypeOfClient]]="Premium", 0.1,
   TRUE, 0
)</f>
        <v>0.1</v>
      </c>
      <c r="O1494" s="31" cm="1">
        <f t="array" ref="O1494">_xlfn.IFS(
   FACT_ORDERS[[#This Row],[TotalAmount]]&gt;1500, 0.15,
   FACT_ORDERS[[#This Row],[TotalAmount]]&gt;1000, 0.1,
   FACT_ORDERS[[#This Row],[TotalAmount]]&gt;500, 0.05,
   TRUE, 0
)</f>
        <v>0.05</v>
      </c>
      <c r="P1494" s="28">
        <f xml:space="preserve"> FACT_ORDERS[[#This Row],[TotalAmount]] * (1 - (FACT_ORDERS[[#This Row],[ClientDiscount]] + FACT_ORDERS[[#This Row],[OrderDiscount]]) )</f>
        <v>486.2</v>
      </c>
      <c r="Q1494" s="28">
        <f>FACT_ORDERS[[#This Row],[TotalAmountWithDiscount]]+FACT_ORDERS[[#This Row],[DeliveryCost]]</f>
        <v>486.2</v>
      </c>
      <c r="R1494" s="35">
        <v>45468</v>
      </c>
      <c r="S1494" s="35" t="str">
        <f>IF(NETWORKDAYS(FACT_ORDERS[[#This Row],[Order-Date]], FACT_ORDERS[[#This Row],[ArrivalDate ]]) &gt; 10, "Late", "On Time")</f>
        <v>On Time</v>
      </c>
    </row>
    <row r="1495" spans="1:19" x14ac:dyDescent="0.3">
      <c r="A1495" s="12">
        <v>6493</v>
      </c>
      <c r="B1495" s="12">
        <v>237</v>
      </c>
      <c r="C1495" s="12">
        <v>10779</v>
      </c>
      <c r="D1495" s="12">
        <v>1494</v>
      </c>
      <c r="E1495" s="12" t="s">
        <v>243</v>
      </c>
      <c r="F1495" s="13">
        <v>45457</v>
      </c>
      <c r="G1495" s="26" t="s">
        <v>12091</v>
      </c>
      <c r="H1495" s="12">
        <v>25</v>
      </c>
      <c r="I1495" s="28">
        <f>VLOOKUP(B:B,DIM_PRODUCTS!A:F,5,FALSE)</f>
        <v>17</v>
      </c>
      <c r="J1495" s="28">
        <f>FACT_ORDERS[[#This Row],[ProductPrice]]*FACT_ORDERS[[#This Row],[Quantity]]</f>
        <v>425</v>
      </c>
      <c r="K1495" s="12" t="str">
        <f>VLOOKUP(C:C,DIM_CUSTOMERS!A:G,7,FALSE)</f>
        <v>France</v>
      </c>
      <c r="L1495" s="30" cm="1">
        <f t="array" ref="L1495">_xlfn.IFS(
    AND(FACT_ORDERS[[#This Row],[DeliveryMehtod]]="shippment",FACT_ORDERS[[#This Row],[TotalAmount]]&gt;=200), 0,
    AND(FACT_ORDERS[[#This Row],[DeliveryMehtod]]="pickup"), 15,
    AND(FACT_ORDERS[[#This Row],[DeliveryMehtod]]="shippment",FACT_ORDERS[[#This Row],[TotalAmount]]&lt;200), 35
)</f>
        <v>15</v>
      </c>
      <c r="M1495" s="12" t="str" cm="1">
        <f t="array" ref="M1495">_xlfn.IFS(
    SUMIFS(FACT_ORDERS[TotalAmount], FACT_ORDERS[WD_CUSTOMERS],FACT_ORDERS[[#This Row],[WD_CUSTOMERS]])&gt;=15000, "VIP",
    SUMIFS(FACT_ORDERS[TotalAmount], FACT_ORDERS[WD_CUSTOMERS],FACT_ORDERS[[#This Row],[WD_CUSTOMERS]])&gt;=8000, "Premium",
    TRUE, "Regular"
)</f>
        <v>Premium</v>
      </c>
      <c r="N1495" s="32" cm="1">
        <f t="array" ref="N1495">_xlfn.IFS(
   FACT_ORDERS[[#This Row],[TypeOfClient]]="VIP", 0.2,
   FACT_ORDERS[[#This Row],[TypeOfClient]]="Premium", 0.1,
   TRUE, 0
)</f>
        <v>0.1</v>
      </c>
      <c r="O1495" s="31" cm="1">
        <f t="array" ref="O1495">_xlfn.IFS(
   FACT_ORDERS[[#This Row],[TotalAmount]]&gt;1500, 0.15,
   FACT_ORDERS[[#This Row],[TotalAmount]]&gt;1000, 0.1,
   FACT_ORDERS[[#This Row],[TotalAmount]]&gt;500, 0.05,
   TRUE, 0
)</f>
        <v>0</v>
      </c>
      <c r="P1495" s="28">
        <f xml:space="preserve"> FACT_ORDERS[[#This Row],[TotalAmount]] * (1 - (FACT_ORDERS[[#This Row],[ClientDiscount]] + FACT_ORDERS[[#This Row],[OrderDiscount]]) )</f>
        <v>382.5</v>
      </c>
      <c r="Q1495" s="28">
        <f>FACT_ORDERS[[#This Row],[TotalAmountWithDiscount]]+FACT_ORDERS[[#This Row],[DeliveryCost]]</f>
        <v>397.5</v>
      </c>
      <c r="R1495" s="35">
        <v>45465</v>
      </c>
      <c r="S1495" s="35" t="str">
        <f>IF(NETWORKDAYS(FACT_ORDERS[[#This Row],[Order-Date]], FACT_ORDERS[[#This Row],[ArrivalDate ]]) &gt; 10, "Late", "On Time")</f>
        <v>On Time</v>
      </c>
    </row>
    <row r="1496" spans="1:19" x14ac:dyDescent="0.3">
      <c r="A1496" s="12">
        <v>6494</v>
      </c>
      <c r="B1496" s="12">
        <v>211</v>
      </c>
      <c r="C1496" s="12">
        <v>10779</v>
      </c>
      <c r="D1496" s="12">
        <v>1495</v>
      </c>
      <c r="E1496" s="12" t="s">
        <v>243</v>
      </c>
      <c r="F1496" s="13">
        <v>45457</v>
      </c>
      <c r="G1496" s="26" t="s">
        <v>12092</v>
      </c>
      <c r="H1496" s="12">
        <v>57</v>
      </c>
      <c r="I1496" s="28">
        <f>VLOOKUP(B:B,DIM_PRODUCTS!A:F,5,FALSE)</f>
        <v>13</v>
      </c>
      <c r="J1496" s="28">
        <f>FACT_ORDERS[[#This Row],[ProductPrice]]*FACT_ORDERS[[#This Row],[Quantity]]</f>
        <v>741</v>
      </c>
      <c r="K1496" s="12" t="str">
        <f>VLOOKUP(C:C,DIM_CUSTOMERS!A:G,7,FALSE)</f>
        <v>France</v>
      </c>
      <c r="L1496" s="30" cm="1">
        <f t="array" ref="L1496">_xlfn.IFS(
    AND(FACT_ORDERS[[#This Row],[DeliveryMehtod]]="shippment",FACT_ORDERS[[#This Row],[TotalAmount]]&gt;=200), 0,
    AND(FACT_ORDERS[[#This Row],[DeliveryMehtod]]="pickup"), 15,
    AND(FACT_ORDERS[[#This Row],[DeliveryMehtod]]="shippment",FACT_ORDERS[[#This Row],[TotalAmount]]&lt;200), 35
)</f>
        <v>15</v>
      </c>
      <c r="M1496" s="12" t="str" cm="1">
        <f t="array" ref="M1496">_xlfn.IFS(
    SUMIFS(FACT_ORDERS[TotalAmount], FACT_ORDERS[WD_CUSTOMERS],FACT_ORDERS[[#This Row],[WD_CUSTOMERS]])&gt;=15000, "VIP",
    SUMIFS(FACT_ORDERS[TotalAmount], FACT_ORDERS[WD_CUSTOMERS],FACT_ORDERS[[#This Row],[WD_CUSTOMERS]])&gt;=8000, "Premium",
    TRUE, "Regular"
)</f>
        <v>Premium</v>
      </c>
      <c r="N1496" s="32" cm="1">
        <f t="array" ref="N1496">_xlfn.IFS(
   FACT_ORDERS[[#This Row],[TypeOfClient]]="VIP", 0.2,
   FACT_ORDERS[[#This Row],[TypeOfClient]]="Premium", 0.1,
   TRUE, 0
)</f>
        <v>0.1</v>
      </c>
      <c r="O1496" s="31" cm="1">
        <f t="array" ref="O1496">_xlfn.IFS(
   FACT_ORDERS[[#This Row],[TotalAmount]]&gt;1500, 0.15,
   FACT_ORDERS[[#This Row],[TotalAmount]]&gt;1000, 0.1,
   FACT_ORDERS[[#This Row],[TotalAmount]]&gt;500, 0.05,
   TRUE, 0
)</f>
        <v>0.05</v>
      </c>
      <c r="P1496" s="28">
        <f xml:space="preserve"> FACT_ORDERS[[#This Row],[TotalAmount]] * (1 - (FACT_ORDERS[[#This Row],[ClientDiscount]] + FACT_ORDERS[[#This Row],[OrderDiscount]]) )</f>
        <v>629.85</v>
      </c>
      <c r="Q1496" s="28">
        <f>FACT_ORDERS[[#This Row],[TotalAmountWithDiscount]]+FACT_ORDERS[[#This Row],[DeliveryCost]]</f>
        <v>644.85</v>
      </c>
      <c r="R1496" s="35">
        <v>45467</v>
      </c>
      <c r="S1496" s="35" t="str">
        <f>IF(NETWORKDAYS(FACT_ORDERS[[#This Row],[Order-Date]], FACT_ORDERS[[#This Row],[ArrivalDate ]]) &gt; 10, "Late", "On Time")</f>
        <v>On Time</v>
      </c>
    </row>
    <row r="1497" spans="1:19" x14ac:dyDescent="0.3">
      <c r="A1497" s="12">
        <v>6495</v>
      </c>
      <c r="B1497" s="12">
        <v>234</v>
      </c>
      <c r="C1497" s="12">
        <v>10779</v>
      </c>
      <c r="D1497" s="12">
        <v>1496</v>
      </c>
      <c r="E1497" s="12" t="s">
        <v>244</v>
      </c>
      <c r="F1497" s="13">
        <v>45494</v>
      </c>
      <c r="G1497" s="26" t="s">
        <v>12093</v>
      </c>
      <c r="H1497" s="12">
        <v>28</v>
      </c>
      <c r="I1497" s="28">
        <f>VLOOKUP(B:B,DIM_PRODUCTS!A:F,5,FALSE)</f>
        <v>13</v>
      </c>
      <c r="J1497" s="28">
        <f>FACT_ORDERS[[#This Row],[ProductPrice]]*FACT_ORDERS[[#This Row],[Quantity]]</f>
        <v>364</v>
      </c>
      <c r="K1497" s="12" t="str">
        <f>VLOOKUP(C:C,DIM_CUSTOMERS!A:G,7,FALSE)</f>
        <v>France</v>
      </c>
      <c r="L1497" s="30" cm="1">
        <f t="array" ref="L1497">_xlfn.IFS(
    AND(FACT_ORDERS[[#This Row],[DeliveryMehtod]]="shippment",FACT_ORDERS[[#This Row],[TotalAmount]]&gt;=200), 0,
    AND(FACT_ORDERS[[#This Row],[DeliveryMehtod]]="pickup"), 15,
    AND(FACT_ORDERS[[#This Row],[DeliveryMehtod]]="shippment",FACT_ORDERS[[#This Row],[TotalAmount]]&lt;200), 35
)</f>
        <v>0</v>
      </c>
      <c r="M1497" s="12" t="str" cm="1">
        <f t="array" ref="M1497">_xlfn.IFS(
    SUMIFS(FACT_ORDERS[TotalAmount], FACT_ORDERS[WD_CUSTOMERS],FACT_ORDERS[[#This Row],[WD_CUSTOMERS]])&gt;=15000, "VIP",
    SUMIFS(FACT_ORDERS[TotalAmount], FACT_ORDERS[WD_CUSTOMERS],FACT_ORDERS[[#This Row],[WD_CUSTOMERS]])&gt;=8000, "Premium",
    TRUE, "Regular"
)</f>
        <v>Premium</v>
      </c>
      <c r="N1497" s="32" cm="1">
        <f t="array" ref="N1497">_xlfn.IFS(
   FACT_ORDERS[[#This Row],[TypeOfClient]]="VIP", 0.2,
   FACT_ORDERS[[#This Row],[TypeOfClient]]="Premium", 0.1,
   TRUE, 0
)</f>
        <v>0.1</v>
      </c>
      <c r="O1497" s="31" cm="1">
        <f t="array" ref="O1497">_xlfn.IFS(
   FACT_ORDERS[[#This Row],[TotalAmount]]&gt;1500, 0.15,
   FACT_ORDERS[[#This Row],[TotalAmount]]&gt;1000, 0.1,
   FACT_ORDERS[[#This Row],[TotalAmount]]&gt;500, 0.05,
   TRUE, 0
)</f>
        <v>0</v>
      </c>
      <c r="P1497" s="28">
        <f xml:space="preserve"> FACT_ORDERS[[#This Row],[TotalAmount]] * (1 - (FACT_ORDERS[[#This Row],[ClientDiscount]] + FACT_ORDERS[[#This Row],[OrderDiscount]]) )</f>
        <v>327.60000000000002</v>
      </c>
      <c r="Q1497" s="28">
        <f>FACT_ORDERS[[#This Row],[TotalAmountWithDiscount]]+FACT_ORDERS[[#This Row],[DeliveryCost]]</f>
        <v>327.60000000000002</v>
      </c>
      <c r="R1497" s="35">
        <v>45504</v>
      </c>
      <c r="S1497" s="35" t="str">
        <f>IF(NETWORKDAYS(FACT_ORDERS[[#This Row],[Order-Date]], FACT_ORDERS[[#This Row],[ArrivalDate ]]) &gt; 10, "Late", "On Time")</f>
        <v>On Time</v>
      </c>
    </row>
    <row r="1498" spans="1:19" x14ac:dyDescent="0.3">
      <c r="A1498" s="12">
        <v>6496</v>
      </c>
      <c r="B1498" s="12">
        <v>237</v>
      </c>
      <c r="C1498" s="12">
        <v>10779</v>
      </c>
      <c r="D1498" s="12">
        <v>1497</v>
      </c>
      <c r="E1498" s="12" t="s">
        <v>243</v>
      </c>
      <c r="F1498" s="13">
        <v>45494</v>
      </c>
      <c r="G1498" s="26" t="s">
        <v>12094</v>
      </c>
      <c r="H1498" s="12">
        <v>22</v>
      </c>
      <c r="I1498" s="28">
        <f>VLOOKUP(B:B,DIM_PRODUCTS!A:F,5,FALSE)</f>
        <v>17</v>
      </c>
      <c r="J1498" s="28">
        <f>FACT_ORDERS[[#This Row],[ProductPrice]]*FACT_ORDERS[[#This Row],[Quantity]]</f>
        <v>374</v>
      </c>
      <c r="K1498" s="12" t="str">
        <f>VLOOKUP(C:C,DIM_CUSTOMERS!A:G,7,FALSE)</f>
        <v>France</v>
      </c>
      <c r="L1498" s="30" cm="1">
        <f t="array" ref="L1498">_xlfn.IFS(
    AND(FACT_ORDERS[[#This Row],[DeliveryMehtod]]="shippment",FACT_ORDERS[[#This Row],[TotalAmount]]&gt;=200), 0,
    AND(FACT_ORDERS[[#This Row],[DeliveryMehtod]]="pickup"), 15,
    AND(FACT_ORDERS[[#This Row],[DeliveryMehtod]]="shippment",FACT_ORDERS[[#This Row],[TotalAmount]]&lt;200), 35
)</f>
        <v>15</v>
      </c>
      <c r="M1498" s="12" t="str" cm="1">
        <f t="array" ref="M1498">_xlfn.IFS(
    SUMIFS(FACT_ORDERS[TotalAmount], FACT_ORDERS[WD_CUSTOMERS],FACT_ORDERS[[#This Row],[WD_CUSTOMERS]])&gt;=15000, "VIP",
    SUMIFS(FACT_ORDERS[TotalAmount], FACT_ORDERS[WD_CUSTOMERS],FACT_ORDERS[[#This Row],[WD_CUSTOMERS]])&gt;=8000, "Premium",
    TRUE, "Regular"
)</f>
        <v>Premium</v>
      </c>
      <c r="N1498" s="32" cm="1">
        <f t="array" ref="N1498">_xlfn.IFS(
   FACT_ORDERS[[#This Row],[TypeOfClient]]="VIP", 0.2,
   FACT_ORDERS[[#This Row],[TypeOfClient]]="Premium", 0.1,
   TRUE, 0
)</f>
        <v>0.1</v>
      </c>
      <c r="O1498" s="31" cm="1">
        <f t="array" ref="O1498">_xlfn.IFS(
   FACT_ORDERS[[#This Row],[TotalAmount]]&gt;1500, 0.15,
   FACT_ORDERS[[#This Row],[TotalAmount]]&gt;1000, 0.1,
   FACT_ORDERS[[#This Row],[TotalAmount]]&gt;500, 0.05,
   TRUE, 0
)</f>
        <v>0</v>
      </c>
      <c r="P1498" s="28">
        <f xml:space="preserve"> FACT_ORDERS[[#This Row],[TotalAmount]] * (1 - (FACT_ORDERS[[#This Row],[ClientDiscount]] + FACT_ORDERS[[#This Row],[OrderDiscount]]) )</f>
        <v>336.6</v>
      </c>
      <c r="Q1498" s="28">
        <f>FACT_ORDERS[[#This Row],[TotalAmountWithDiscount]]+FACT_ORDERS[[#This Row],[DeliveryCost]]</f>
        <v>351.6</v>
      </c>
      <c r="R1498" s="35">
        <v>45504</v>
      </c>
      <c r="S1498" s="35" t="str">
        <f>IF(NETWORKDAYS(FACT_ORDERS[[#This Row],[Order-Date]], FACT_ORDERS[[#This Row],[ArrivalDate ]]) &gt; 10, "Late", "On Time")</f>
        <v>On Time</v>
      </c>
    </row>
    <row r="1499" spans="1:19" x14ac:dyDescent="0.3">
      <c r="A1499" s="12">
        <v>6497</v>
      </c>
      <c r="B1499" s="12">
        <v>211</v>
      </c>
      <c r="C1499" s="12">
        <v>10779</v>
      </c>
      <c r="D1499" s="12">
        <v>1498</v>
      </c>
      <c r="E1499" s="12" t="s">
        <v>243</v>
      </c>
      <c r="F1499" s="13">
        <v>45494</v>
      </c>
      <c r="G1499" s="26" t="s">
        <v>12095</v>
      </c>
      <c r="H1499" s="12">
        <v>49</v>
      </c>
      <c r="I1499" s="28">
        <f>VLOOKUP(B:B,DIM_PRODUCTS!A:F,5,FALSE)</f>
        <v>13</v>
      </c>
      <c r="J1499" s="28">
        <f>FACT_ORDERS[[#This Row],[ProductPrice]]*FACT_ORDERS[[#This Row],[Quantity]]</f>
        <v>637</v>
      </c>
      <c r="K1499" s="12" t="str">
        <f>VLOOKUP(C:C,DIM_CUSTOMERS!A:G,7,FALSE)</f>
        <v>France</v>
      </c>
      <c r="L1499" s="30" cm="1">
        <f t="array" ref="L1499">_xlfn.IFS(
    AND(FACT_ORDERS[[#This Row],[DeliveryMehtod]]="shippment",FACT_ORDERS[[#This Row],[TotalAmount]]&gt;=200), 0,
    AND(FACT_ORDERS[[#This Row],[DeliveryMehtod]]="pickup"), 15,
    AND(FACT_ORDERS[[#This Row],[DeliveryMehtod]]="shippment",FACT_ORDERS[[#This Row],[TotalAmount]]&lt;200), 35
)</f>
        <v>15</v>
      </c>
      <c r="M1499" s="12" t="str" cm="1">
        <f t="array" ref="M1499">_xlfn.IFS(
    SUMIFS(FACT_ORDERS[TotalAmount], FACT_ORDERS[WD_CUSTOMERS],FACT_ORDERS[[#This Row],[WD_CUSTOMERS]])&gt;=15000, "VIP",
    SUMIFS(FACT_ORDERS[TotalAmount], FACT_ORDERS[WD_CUSTOMERS],FACT_ORDERS[[#This Row],[WD_CUSTOMERS]])&gt;=8000, "Premium",
    TRUE, "Regular"
)</f>
        <v>Premium</v>
      </c>
      <c r="N1499" s="32" cm="1">
        <f t="array" ref="N1499">_xlfn.IFS(
   FACT_ORDERS[[#This Row],[TypeOfClient]]="VIP", 0.2,
   FACT_ORDERS[[#This Row],[TypeOfClient]]="Premium", 0.1,
   TRUE, 0
)</f>
        <v>0.1</v>
      </c>
      <c r="O1499" s="31" cm="1">
        <f t="array" ref="O1499">_xlfn.IFS(
   FACT_ORDERS[[#This Row],[TotalAmount]]&gt;1500, 0.15,
   FACT_ORDERS[[#This Row],[TotalAmount]]&gt;1000, 0.1,
   FACT_ORDERS[[#This Row],[TotalAmount]]&gt;500, 0.05,
   TRUE, 0
)</f>
        <v>0.05</v>
      </c>
      <c r="P1499" s="28">
        <f xml:space="preserve"> FACT_ORDERS[[#This Row],[TotalAmount]] * (1 - (FACT_ORDERS[[#This Row],[ClientDiscount]] + FACT_ORDERS[[#This Row],[OrderDiscount]]) )</f>
        <v>541.44999999999993</v>
      </c>
      <c r="Q1499" s="28">
        <f>FACT_ORDERS[[#This Row],[TotalAmountWithDiscount]]+FACT_ORDERS[[#This Row],[DeliveryCost]]</f>
        <v>556.44999999999993</v>
      </c>
      <c r="R1499" s="35">
        <v>45505</v>
      </c>
      <c r="S1499" s="35" t="str">
        <f>IF(NETWORKDAYS(FACT_ORDERS[[#This Row],[Order-Date]], FACT_ORDERS[[#This Row],[ArrivalDate ]]) &gt; 10, "Late", "On Time")</f>
        <v>On Time</v>
      </c>
    </row>
    <row r="1500" spans="1:19" x14ac:dyDescent="0.3">
      <c r="A1500" s="12">
        <v>6498</v>
      </c>
      <c r="B1500" s="12">
        <v>234</v>
      </c>
      <c r="C1500" s="12">
        <v>10779</v>
      </c>
      <c r="D1500" s="12">
        <v>1499</v>
      </c>
      <c r="E1500" s="12" t="s">
        <v>243</v>
      </c>
      <c r="F1500" s="13">
        <v>45480</v>
      </c>
      <c r="G1500" s="26" t="s">
        <v>12096</v>
      </c>
      <c r="H1500" s="12">
        <v>34</v>
      </c>
      <c r="I1500" s="28">
        <f>VLOOKUP(B:B,DIM_PRODUCTS!A:F,5,FALSE)</f>
        <v>13</v>
      </c>
      <c r="J1500" s="28">
        <f>FACT_ORDERS[[#This Row],[ProductPrice]]*FACT_ORDERS[[#This Row],[Quantity]]</f>
        <v>442</v>
      </c>
      <c r="K1500" s="12" t="str">
        <f>VLOOKUP(C:C,DIM_CUSTOMERS!A:G,7,FALSE)</f>
        <v>France</v>
      </c>
      <c r="L1500" s="30" cm="1">
        <f t="array" ref="L1500">_xlfn.IFS(
    AND(FACT_ORDERS[[#This Row],[DeliveryMehtod]]="shippment",FACT_ORDERS[[#This Row],[TotalAmount]]&gt;=200), 0,
    AND(FACT_ORDERS[[#This Row],[DeliveryMehtod]]="pickup"), 15,
    AND(FACT_ORDERS[[#This Row],[DeliveryMehtod]]="shippment",FACT_ORDERS[[#This Row],[TotalAmount]]&lt;200), 35
)</f>
        <v>15</v>
      </c>
      <c r="M1500" s="12" t="str" cm="1">
        <f t="array" ref="M1500">_xlfn.IFS(
    SUMIFS(FACT_ORDERS[TotalAmount], FACT_ORDERS[WD_CUSTOMERS],FACT_ORDERS[[#This Row],[WD_CUSTOMERS]])&gt;=15000, "VIP",
    SUMIFS(FACT_ORDERS[TotalAmount], FACT_ORDERS[WD_CUSTOMERS],FACT_ORDERS[[#This Row],[WD_CUSTOMERS]])&gt;=8000, "Premium",
    TRUE, "Regular"
)</f>
        <v>Premium</v>
      </c>
      <c r="N1500" s="32" cm="1">
        <f t="array" ref="N1500">_xlfn.IFS(
   FACT_ORDERS[[#This Row],[TypeOfClient]]="VIP", 0.2,
   FACT_ORDERS[[#This Row],[TypeOfClient]]="Premium", 0.1,
   TRUE, 0
)</f>
        <v>0.1</v>
      </c>
      <c r="O1500" s="31" cm="1">
        <f t="array" ref="O1500">_xlfn.IFS(
   FACT_ORDERS[[#This Row],[TotalAmount]]&gt;1500, 0.15,
   FACT_ORDERS[[#This Row],[TotalAmount]]&gt;1000, 0.1,
   FACT_ORDERS[[#This Row],[TotalAmount]]&gt;500, 0.05,
   TRUE, 0
)</f>
        <v>0</v>
      </c>
      <c r="P1500" s="28">
        <f xml:space="preserve"> FACT_ORDERS[[#This Row],[TotalAmount]] * (1 - (FACT_ORDERS[[#This Row],[ClientDiscount]] + FACT_ORDERS[[#This Row],[OrderDiscount]]) )</f>
        <v>397.8</v>
      </c>
      <c r="Q1500" s="28">
        <f>FACT_ORDERS[[#This Row],[TotalAmountWithDiscount]]+FACT_ORDERS[[#This Row],[DeliveryCost]]</f>
        <v>412.8</v>
      </c>
      <c r="R1500" s="35">
        <v>45487</v>
      </c>
      <c r="S1500" s="35" t="str">
        <f>IF(NETWORKDAYS(FACT_ORDERS[[#This Row],[Order-Date]], FACT_ORDERS[[#This Row],[ArrivalDate ]]) &gt; 10, "Late", "On Time")</f>
        <v>On Time</v>
      </c>
    </row>
    <row r="1501" spans="1:19" x14ac:dyDescent="0.3">
      <c r="A1501" s="12">
        <v>6499</v>
      </c>
      <c r="B1501" s="12">
        <v>237</v>
      </c>
      <c r="C1501" s="12">
        <v>10779</v>
      </c>
      <c r="D1501" s="12">
        <v>1500</v>
      </c>
      <c r="E1501" s="12" t="s">
        <v>244</v>
      </c>
      <c r="F1501" s="13">
        <v>45480</v>
      </c>
      <c r="G1501" s="26" t="s">
        <v>12097</v>
      </c>
      <c r="H1501" s="12">
        <v>30</v>
      </c>
      <c r="I1501" s="28">
        <f>VLOOKUP(B:B,DIM_PRODUCTS!A:F,5,FALSE)</f>
        <v>17</v>
      </c>
      <c r="J1501" s="28">
        <f>FACT_ORDERS[[#This Row],[ProductPrice]]*FACT_ORDERS[[#This Row],[Quantity]]</f>
        <v>510</v>
      </c>
      <c r="K1501" s="12" t="str">
        <f>VLOOKUP(C:C,DIM_CUSTOMERS!A:G,7,FALSE)</f>
        <v>France</v>
      </c>
      <c r="L1501" s="30" cm="1">
        <f t="array" ref="L1501">_xlfn.IFS(
    AND(FACT_ORDERS[[#This Row],[DeliveryMehtod]]="shippment",FACT_ORDERS[[#This Row],[TotalAmount]]&gt;=200), 0,
    AND(FACT_ORDERS[[#This Row],[DeliveryMehtod]]="pickup"), 15,
    AND(FACT_ORDERS[[#This Row],[DeliveryMehtod]]="shippment",FACT_ORDERS[[#This Row],[TotalAmount]]&lt;200), 35
)</f>
        <v>0</v>
      </c>
      <c r="M1501" s="12" t="str" cm="1">
        <f t="array" ref="M1501">_xlfn.IFS(
    SUMIFS(FACT_ORDERS[TotalAmount], FACT_ORDERS[WD_CUSTOMERS],FACT_ORDERS[[#This Row],[WD_CUSTOMERS]])&gt;=15000, "VIP",
    SUMIFS(FACT_ORDERS[TotalAmount], FACT_ORDERS[WD_CUSTOMERS],FACT_ORDERS[[#This Row],[WD_CUSTOMERS]])&gt;=8000, "Premium",
    TRUE, "Regular"
)</f>
        <v>Premium</v>
      </c>
      <c r="N1501" s="32" cm="1">
        <f t="array" ref="N1501">_xlfn.IFS(
   FACT_ORDERS[[#This Row],[TypeOfClient]]="VIP", 0.2,
   FACT_ORDERS[[#This Row],[TypeOfClient]]="Premium", 0.1,
   TRUE, 0
)</f>
        <v>0.1</v>
      </c>
      <c r="O1501" s="31" cm="1">
        <f t="array" ref="O1501">_xlfn.IFS(
   FACT_ORDERS[[#This Row],[TotalAmount]]&gt;1500, 0.15,
   FACT_ORDERS[[#This Row],[TotalAmount]]&gt;1000, 0.1,
   FACT_ORDERS[[#This Row],[TotalAmount]]&gt;500, 0.05,
   TRUE, 0
)</f>
        <v>0.05</v>
      </c>
      <c r="P1501" s="28">
        <f xml:space="preserve"> FACT_ORDERS[[#This Row],[TotalAmount]] * (1 - (FACT_ORDERS[[#This Row],[ClientDiscount]] + FACT_ORDERS[[#This Row],[OrderDiscount]]) )</f>
        <v>433.5</v>
      </c>
      <c r="Q1501" s="28">
        <f>FACT_ORDERS[[#This Row],[TotalAmountWithDiscount]]+FACT_ORDERS[[#This Row],[DeliveryCost]]</f>
        <v>433.5</v>
      </c>
      <c r="R1501" s="35">
        <v>45491</v>
      </c>
      <c r="S1501" s="35" t="str">
        <f>IF(NETWORKDAYS(FACT_ORDERS[[#This Row],[Order-Date]], FACT_ORDERS[[#This Row],[ArrivalDate ]]) &gt; 10, "Late", "On Time")</f>
        <v>On Time</v>
      </c>
    </row>
    <row r="1502" spans="1:19" x14ac:dyDescent="0.3">
      <c r="A1502" s="12">
        <v>6500</v>
      </c>
      <c r="B1502" s="12">
        <v>211</v>
      </c>
      <c r="C1502" s="12">
        <v>10779</v>
      </c>
      <c r="D1502" s="12">
        <v>1501</v>
      </c>
      <c r="E1502" s="12" t="s">
        <v>243</v>
      </c>
      <c r="F1502" s="13">
        <v>45480</v>
      </c>
      <c r="G1502" s="26" t="s">
        <v>12098</v>
      </c>
      <c r="H1502" s="12">
        <v>71</v>
      </c>
      <c r="I1502" s="28">
        <f>VLOOKUP(B:B,DIM_PRODUCTS!A:F,5,FALSE)</f>
        <v>13</v>
      </c>
      <c r="J1502" s="28">
        <f>FACT_ORDERS[[#This Row],[ProductPrice]]*FACT_ORDERS[[#This Row],[Quantity]]</f>
        <v>923</v>
      </c>
      <c r="K1502" s="12" t="str">
        <f>VLOOKUP(C:C,DIM_CUSTOMERS!A:G,7,FALSE)</f>
        <v>France</v>
      </c>
      <c r="L1502" s="30" cm="1">
        <f t="array" ref="L1502">_xlfn.IFS(
    AND(FACT_ORDERS[[#This Row],[DeliveryMehtod]]="shippment",FACT_ORDERS[[#This Row],[TotalAmount]]&gt;=200), 0,
    AND(FACT_ORDERS[[#This Row],[DeliveryMehtod]]="pickup"), 15,
    AND(FACT_ORDERS[[#This Row],[DeliveryMehtod]]="shippment",FACT_ORDERS[[#This Row],[TotalAmount]]&lt;200), 35
)</f>
        <v>15</v>
      </c>
      <c r="M1502" s="12" t="str" cm="1">
        <f t="array" ref="M1502">_xlfn.IFS(
    SUMIFS(FACT_ORDERS[TotalAmount], FACT_ORDERS[WD_CUSTOMERS],FACT_ORDERS[[#This Row],[WD_CUSTOMERS]])&gt;=15000, "VIP",
    SUMIFS(FACT_ORDERS[TotalAmount], FACT_ORDERS[WD_CUSTOMERS],FACT_ORDERS[[#This Row],[WD_CUSTOMERS]])&gt;=8000, "Premium",
    TRUE, "Regular"
)</f>
        <v>Premium</v>
      </c>
      <c r="N1502" s="32" cm="1">
        <f t="array" ref="N1502">_xlfn.IFS(
   FACT_ORDERS[[#This Row],[TypeOfClient]]="VIP", 0.2,
   FACT_ORDERS[[#This Row],[TypeOfClient]]="Premium", 0.1,
   TRUE, 0
)</f>
        <v>0.1</v>
      </c>
      <c r="O1502" s="31" cm="1">
        <f t="array" ref="O1502">_xlfn.IFS(
   FACT_ORDERS[[#This Row],[TotalAmount]]&gt;1500, 0.15,
   FACT_ORDERS[[#This Row],[TotalAmount]]&gt;1000, 0.1,
   FACT_ORDERS[[#This Row],[TotalAmount]]&gt;500, 0.05,
   TRUE, 0
)</f>
        <v>0.05</v>
      </c>
      <c r="P1502" s="28">
        <f xml:space="preserve"> FACT_ORDERS[[#This Row],[TotalAmount]] * (1 - (FACT_ORDERS[[#This Row],[ClientDiscount]] + FACT_ORDERS[[#This Row],[OrderDiscount]]) )</f>
        <v>784.55</v>
      </c>
      <c r="Q1502" s="28">
        <f>FACT_ORDERS[[#This Row],[TotalAmountWithDiscount]]+FACT_ORDERS[[#This Row],[DeliveryCost]]</f>
        <v>799.55</v>
      </c>
      <c r="R1502" s="35">
        <v>45487</v>
      </c>
      <c r="S1502" s="35" t="str">
        <f>IF(NETWORKDAYS(FACT_ORDERS[[#This Row],[Order-Date]], FACT_ORDERS[[#This Row],[ArrivalDate ]]) &gt; 10, "Late", "On Time")</f>
        <v>On Time</v>
      </c>
    </row>
    <row r="1503" spans="1:19" x14ac:dyDescent="0.3">
      <c r="A1503" s="12">
        <v>6501</v>
      </c>
      <c r="B1503" s="12">
        <v>234</v>
      </c>
      <c r="C1503" s="12">
        <v>10779</v>
      </c>
      <c r="D1503" s="12">
        <v>1502</v>
      </c>
      <c r="E1503" s="12" t="s">
        <v>243</v>
      </c>
      <c r="F1503" s="13">
        <v>45473</v>
      </c>
      <c r="G1503" s="26" t="s">
        <v>12099</v>
      </c>
      <c r="H1503" s="12">
        <v>41</v>
      </c>
      <c r="I1503" s="28">
        <f>VLOOKUP(B:B,DIM_PRODUCTS!A:F,5,FALSE)</f>
        <v>13</v>
      </c>
      <c r="J1503" s="28">
        <f>FACT_ORDERS[[#This Row],[ProductPrice]]*FACT_ORDERS[[#This Row],[Quantity]]</f>
        <v>533</v>
      </c>
      <c r="K1503" s="12" t="str">
        <f>VLOOKUP(C:C,DIM_CUSTOMERS!A:G,7,FALSE)</f>
        <v>France</v>
      </c>
      <c r="L1503" s="30" cm="1">
        <f t="array" ref="L1503">_xlfn.IFS(
    AND(FACT_ORDERS[[#This Row],[DeliveryMehtod]]="shippment",FACT_ORDERS[[#This Row],[TotalAmount]]&gt;=200), 0,
    AND(FACT_ORDERS[[#This Row],[DeliveryMehtod]]="pickup"), 15,
    AND(FACT_ORDERS[[#This Row],[DeliveryMehtod]]="shippment",FACT_ORDERS[[#This Row],[TotalAmount]]&lt;200), 35
)</f>
        <v>15</v>
      </c>
      <c r="M1503" s="12" t="str" cm="1">
        <f t="array" ref="M1503">_xlfn.IFS(
    SUMIFS(FACT_ORDERS[TotalAmount], FACT_ORDERS[WD_CUSTOMERS],FACT_ORDERS[[#This Row],[WD_CUSTOMERS]])&gt;=15000, "VIP",
    SUMIFS(FACT_ORDERS[TotalAmount], FACT_ORDERS[WD_CUSTOMERS],FACT_ORDERS[[#This Row],[WD_CUSTOMERS]])&gt;=8000, "Premium",
    TRUE, "Regular"
)</f>
        <v>Premium</v>
      </c>
      <c r="N1503" s="32" cm="1">
        <f t="array" ref="N1503">_xlfn.IFS(
   FACT_ORDERS[[#This Row],[TypeOfClient]]="VIP", 0.2,
   FACT_ORDERS[[#This Row],[TypeOfClient]]="Premium", 0.1,
   TRUE, 0
)</f>
        <v>0.1</v>
      </c>
      <c r="O1503" s="31" cm="1">
        <f t="array" ref="O1503">_xlfn.IFS(
   FACT_ORDERS[[#This Row],[TotalAmount]]&gt;1500, 0.15,
   FACT_ORDERS[[#This Row],[TotalAmount]]&gt;1000, 0.1,
   FACT_ORDERS[[#This Row],[TotalAmount]]&gt;500, 0.05,
   TRUE, 0
)</f>
        <v>0.05</v>
      </c>
      <c r="P1503" s="28">
        <f xml:space="preserve"> FACT_ORDERS[[#This Row],[TotalAmount]] * (1 - (FACT_ORDERS[[#This Row],[ClientDiscount]] + FACT_ORDERS[[#This Row],[OrderDiscount]]) )</f>
        <v>453.05</v>
      </c>
      <c r="Q1503" s="28">
        <f>FACT_ORDERS[[#This Row],[TotalAmountWithDiscount]]+FACT_ORDERS[[#This Row],[DeliveryCost]]</f>
        <v>468.05</v>
      </c>
      <c r="R1503" s="35">
        <v>45484</v>
      </c>
      <c r="S1503" s="35" t="str">
        <f>IF(NETWORKDAYS(FACT_ORDERS[[#This Row],[Order-Date]], FACT_ORDERS[[#This Row],[ArrivalDate ]]) &gt; 10, "Late", "On Time")</f>
        <v>On Time</v>
      </c>
    </row>
    <row r="1504" spans="1:19" x14ac:dyDescent="0.3">
      <c r="A1504" s="12">
        <v>6502</v>
      </c>
      <c r="B1504" s="12">
        <v>237</v>
      </c>
      <c r="C1504" s="12">
        <v>10779</v>
      </c>
      <c r="D1504" s="12">
        <v>1503</v>
      </c>
      <c r="E1504" s="12" t="s">
        <v>243</v>
      </c>
      <c r="F1504" s="13">
        <v>45473</v>
      </c>
      <c r="G1504" s="26" t="s">
        <v>12100</v>
      </c>
      <c r="H1504" s="12">
        <v>25</v>
      </c>
      <c r="I1504" s="28">
        <f>VLOOKUP(B:B,DIM_PRODUCTS!A:F,5,FALSE)</f>
        <v>17</v>
      </c>
      <c r="J1504" s="28">
        <f>FACT_ORDERS[[#This Row],[ProductPrice]]*FACT_ORDERS[[#This Row],[Quantity]]</f>
        <v>425</v>
      </c>
      <c r="K1504" s="12" t="str">
        <f>VLOOKUP(C:C,DIM_CUSTOMERS!A:G,7,FALSE)</f>
        <v>France</v>
      </c>
      <c r="L1504" s="30" cm="1">
        <f t="array" ref="L1504">_xlfn.IFS(
    AND(FACT_ORDERS[[#This Row],[DeliveryMehtod]]="shippment",FACT_ORDERS[[#This Row],[TotalAmount]]&gt;=200), 0,
    AND(FACT_ORDERS[[#This Row],[DeliveryMehtod]]="pickup"), 15,
    AND(FACT_ORDERS[[#This Row],[DeliveryMehtod]]="shippment",FACT_ORDERS[[#This Row],[TotalAmount]]&lt;200), 35
)</f>
        <v>15</v>
      </c>
      <c r="M1504" s="12" t="str" cm="1">
        <f t="array" ref="M1504">_xlfn.IFS(
    SUMIFS(FACT_ORDERS[TotalAmount], FACT_ORDERS[WD_CUSTOMERS],FACT_ORDERS[[#This Row],[WD_CUSTOMERS]])&gt;=15000, "VIP",
    SUMIFS(FACT_ORDERS[TotalAmount], FACT_ORDERS[WD_CUSTOMERS],FACT_ORDERS[[#This Row],[WD_CUSTOMERS]])&gt;=8000, "Premium",
    TRUE, "Regular"
)</f>
        <v>Premium</v>
      </c>
      <c r="N1504" s="32" cm="1">
        <f t="array" ref="N1504">_xlfn.IFS(
   FACT_ORDERS[[#This Row],[TypeOfClient]]="VIP", 0.2,
   FACT_ORDERS[[#This Row],[TypeOfClient]]="Premium", 0.1,
   TRUE, 0
)</f>
        <v>0.1</v>
      </c>
      <c r="O1504" s="31" cm="1">
        <f t="array" ref="O1504">_xlfn.IFS(
   FACT_ORDERS[[#This Row],[TotalAmount]]&gt;1500, 0.15,
   FACT_ORDERS[[#This Row],[TotalAmount]]&gt;1000, 0.1,
   FACT_ORDERS[[#This Row],[TotalAmount]]&gt;500, 0.05,
   TRUE, 0
)</f>
        <v>0</v>
      </c>
      <c r="P1504" s="28">
        <f xml:space="preserve"> FACT_ORDERS[[#This Row],[TotalAmount]] * (1 - (FACT_ORDERS[[#This Row],[ClientDiscount]] + FACT_ORDERS[[#This Row],[OrderDiscount]]) )</f>
        <v>382.5</v>
      </c>
      <c r="Q1504" s="28">
        <f>FACT_ORDERS[[#This Row],[TotalAmountWithDiscount]]+FACT_ORDERS[[#This Row],[DeliveryCost]]</f>
        <v>397.5</v>
      </c>
      <c r="R1504" s="35">
        <v>45482</v>
      </c>
      <c r="S1504" s="35" t="str">
        <f>IF(NETWORKDAYS(FACT_ORDERS[[#This Row],[Order-Date]], FACT_ORDERS[[#This Row],[ArrivalDate ]]) &gt; 10, "Late", "On Time")</f>
        <v>On Time</v>
      </c>
    </row>
    <row r="1505" spans="1:19" x14ac:dyDescent="0.3">
      <c r="A1505" s="12">
        <v>6503</v>
      </c>
      <c r="B1505" s="12">
        <v>211</v>
      </c>
      <c r="C1505" s="12">
        <v>10779</v>
      </c>
      <c r="D1505" s="12">
        <v>1504</v>
      </c>
      <c r="E1505" s="12" t="s">
        <v>244</v>
      </c>
      <c r="F1505" s="13">
        <v>45473</v>
      </c>
      <c r="G1505" s="26" t="s">
        <v>12101</v>
      </c>
      <c r="H1505" s="12">
        <v>71</v>
      </c>
      <c r="I1505" s="28">
        <f>VLOOKUP(B:B,DIM_PRODUCTS!A:F,5,FALSE)</f>
        <v>13</v>
      </c>
      <c r="J1505" s="28">
        <f>FACT_ORDERS[[#This Row],[ProductPrice]]*FACT_ORDERS[[#This Row],[Quantity]]</f>
        <v>923</v>
      </c>
      <c r="K1505" s="12" t="str">
        <f>VLOOKUP(C:C,DIM_CUSTOMERS!A:G,7,FALSE)</f>
        <v>France</v>
      </c>
      <c r="L1505" s="30" cm="1">
        <f t="array" ref="L1505">_xlfn.IFS(
    AND(FACT_ORDERS[[#This Row],[DeliveryMehtod]]="shippment",FACT_ORDERS[[#This Row],[TotalAmount]]&gt;=200), 0,
    AND(FACT_ORDERS[[#This Row],[DeliveryMehtod]]="pickup"), 15,
    AND(FACT_ORDERS[[#This Row],[DeliveryMehtod]]="shippment",FACT_ORDERS[[#This Row],[TotalAmount]]&lt;200), 35
)</f>
        <v>0</v>
      </c>
      <c r="M1505" s="12" t="str" cm="1">
        <f t="array" ref="M1505">_xlfn.IFS(
    SUMIFS(FACT_ORDERS[TotalAmount], FACT_ORDERS[WD_CUSTOMERS],FACT_ORDERS[[#This Row],[WD_CUSTOMERS]])&gt;=15000, "VIP",
    SUMIFS(FACT_ORDERS[TotalAmount], FACT_ORDERS[WD_CUSTOMERS],FACT_ORDERS[[#This Row],[WD_CUSTOMERS]])&gt;=8000, "Premium",
    TRUE, "Regular"
)</f>
        <v>Premium</v>
      </c>
      <c r="N1505" s="32" cm="1">
        <f t="array" ref="N1505">_xlfn.IFS(
   FACT_ORDERS[[#This Row],[TypeOfClient]]="VIP", 0.2,
   FACT_ORDERS[[#This Row],[TypeOfClient]]="Premium", 0.1,
   TRUE, 0
)</f>
        <v>0.1</v>
      </c>
      <c r="O1505" s="31" cm="1">
        <f t="array" ref="O1505">_xlfn.IFS(
   FACT_ORDERS[[#This Row],[TotalAmount]]&gt;1500, 0.15,
   FACT_ORDERS[[#This Row],[TotalAmount]]&gt;1000, 0.1,
   FACT_ORDERS[[#This Row],[TotalAmount]]&gt;500, 0.05,
   TRUE, 0
)</f>
        <v>0.05</v>
      </c>
      <c r="P1505" s="28">
        <f xml:space="preserve"> FACT_ORDERS[[#This Row],[TotalAmount]] * (1 - (FACT_ORDERS[[#This Row],[ClientDiscount]] + FACT_ORDERS[[#This Row],[OrderDiscount]]) )</f>
        <v>784.55</v>
      </c>
      <c r="Q1505" s="28">
        <f>FACT_ORDERS[[#This Row],[TotalAmountWithDiscount]]+FACT_ORDERS[[#This Row],[DeliveryCost]]</f>
        <v>784.55</v>
      </c>
      <c r="R1505" s="35">
        <v>45482</v>
      </c>
      <c r="S1505" s="35" t="str">
        <f>IF(NETWORKDAYS(FACT_ORDERS[[#This Row],[Order-Date]], FACT_ORDERS[[#This Row],[ArrivalDate ]]) &gt; 10, "Late", "On Time")</f>
        <v>On Time</v>
      </c>
    </row>
    <row r="1506" spans="1:19" x14ac:dyDescent="0.3">
      <c r="A1506" s="12">
        <v>6504</v>
      </c>
      <c r="B1506" s="12">
        <v>219</v>
      </c>
      <c r="C1506" s="12">
        <v>10181</v>
      </c>
      <c r="D1506" s="12">
        <v>1505</v>
      </c>
      <c r="E1506" s="12" t="s">
        <v>243</v>
      </c>
      <c r="F1506" s="13">
        <v>45391</v>
      </c>
      <c r="G1506" s="26" t="s">
        <v>12102</v>
      </c>
      <c r="H1506" s="12">
        <v>53</v>
      </c>
      <c r="I1506" s="28">
        <f>VLOOKUP(B:B,DIM_PRODUCTS!A:F,5,FALSE)</f>
        <v>50</v>
      </c>
      <c r="J1506" s="28">
        <f>FACT_ORDERS[[#This Row],[ProductPrice]]*FACT_ORDERS[[#This Row],[Quantity]]</f>
        <v>2650</v>
      </c>
      <c r="K1506" s="12" t="str">
        <f>VLOOKUP(C:C,DIM_CUSTOMERS!A:G,7,FALSE)</f>
        <v>USA</v>
      </c>
      <c r="L1506" s="30" cm="1">
        <f t="array" ref="L1506">_xlfn.IFS(
    AND(FACT_ORDERS[[#This Row],[DeliveryMehtod]]="shippment",FACT_ORDERS[[#This Row],[TotalAmount]]&gt;=200), 0,
    AND(FACT_ORDERS[[#This Row],[DeliveryMehtod]]="pickup"), 15,
    AND(FACT_ORDERS[[#This Row],[DeliveryMehtod]]="shippment",FACT_ORDERS[[#This Row],[TotalAmount]]&lt;200), 35
)</f>
        <v>15</v>
      </c>
      <c r="M1506" s="12" t="str" cm="1">
        <f t="array" ref="M1506">_xlfn.IFS(
    SUMIFS(FACT_ORDERS[TotalAmount], FACT_ORDERS[WD_CUSTOMERS],FACT_ORDERS[[#This Row],[WD_CUSTOMERS]])&gt;=15000, "VIP",
    SUMIFS(FACT_ORDERS[TotalAmount], FACT_ORDERS[WD_CUSTOMERS],FACT_ORDERS[[#This Row],[WD_CUSTOMERS]])&gt;=8000, "Premium",
    TRUE, "Regular"
)</f>
        <v>Premium</v>
      </c>
      <c r="N1506" s="32" cm="1">
        <f t="array" ref="N1506">_xlfn.IFS(
   FACT_ORDERS[[#This Row],[TypeOfClient]]="VIP", 0.2,
   FACT_ORDERS[[#This Row],[TypeOfClient]]="Premium", 0.1,
   TRUE, 0
)</f>
        <v>0.1</v>
      </c>
      <c r="O1506" s="31" cm="1">
        <f t="array" ref="O1506">_xlfn.IFS(
   FACT_ORDERS[[#This Row],[TotalAmount]]&gt;1500, 0.15,
   FACT_ORDERS[[#This Row],[TotalAmount]]&gt;1000, 0.1,
   FACT_ORDERS[[#This Row],[TotalAmount]]&gt;500, 0.05,
   TRUE, 0
)</f>
        <v>0.15</v>
      </c>
      <c r="P1506" s="28">
        <f xml:space="preserve"> FACT_ORDERS[[#This Row],[TotalAmount]] * (1 - (FACT_ORDERS[[#This Row],[ClientDiscount]] + FACT_ORDERS[[#This Row],[OrderDiscount]]) )</f>
        <v>1987.5</v>
      </c>
      <c r="Q1506" s="28">
        <f>FACT_ORDERS[[#This Row],[TotalAmountWithDiscount]]+FACT_ORDERS[[#This Row],[DeliveryCost]]</f>
        <v>2002.5</v>
      </c>
      <c r="R1506" s="35">
        <v>45400</v>
      </c>
      <c r="S1506" s="35" t="str">
        <f>IF(NETWORKDAYS(FACT_ORDERS[[#This Row],[Order-Date]], FACT_ORDERS[[#This Row],[ArrivalDate ]]) &gt; 10, "Late", "On Time")</f>
        <v>On Time</v>
      </c>
    </row>
    <row r="1507" spans="1:19" x14ac:dyDescent="0.3">
      <c r="A1507" s="12">
        <v>6505</v>
      </c>
      <c r="B1507" s="12">
        <v>206</v>
      </c>
      <c r="C1507" s="12">
        <v>10181</v>
      </c>
      <c r="D1507" s="12">
        <v>1506</v>
      </c>
      <c r="E1507" s="12" t="s">
        <v>243</v>
      </c>
      <c r="F1507" s="13">
        <v>45391</v>
      </c>
      <c r="G1507" s="26" t="s">
        <v>12103</v>
      </c>
      <c r="H1507" s="12">
        <v>15</v>
      </c>
      <c r="I1507" s="28">
        <f>VLOOKUP(B:B,DIM_PRODUCTS!A:F,5,FALSE)</f>
        <v>10</v>
      </c>
      <c r="J1507" s="28">
        <f>FACT_ORDERS[[#This Row],[ProductPrice]]*FACT_ORDERS[[#This Row],[Quantity]]</f>
        <v>150</v>
      </c>
      <c r="K1507" s="12" t="str">
        <f>VLOOKUP(C:C,DIM_CUSTOMERS!A:G,7,FALSE)</f>
        <v>USA</v>
      </c>
      <c r="L1507" s="30" cm="1">
        <f t="array" ref="L1507">_xlfn.IFS(
    AND(FACT_ORDERS[[#This Row],[DeliveryMehtod]]="shippment",FACT_ORDERS[[#This Row],[TotalAmount]]&gt;=200), 0,
    AND(FACT_ORDERS[[#This Row],[DeliveryMehtod]]="pickup"), 15,
    AND(FACT_ORDERS[[#This Row],[DeliveryMehtod]]="shippment",FACT_ORDERS[[#This Row],[TotalAmount]]&lt;200), 35
)</f>
        <v>15</v>
      </c>
      <c r="M1507" s="12" t="str" cm="1">
        <f t="array" ref="M1507">_xlfn.IFS(
    SUMIFS(FACT_ORDERS[TotalAmount], FACT_ORDERS[WD_CUSTOMERS],FACT_ORDERS[[#This Row],[WD_CUSTOMERS]])&gt;=15000, "VIP",
    SUMIFS(FACT_ORDERS[TotalAmount], FACT_ORDERS[WD_CUSTOMERS],FACT_ORDERS[[#This Row],[WD_CUSTOMERS]])&gt;=8000, "Premium",
    TRUE, "Regular"
)</f>
        <v>Premium</v>
      </c>
      <c r="N1507" s="32" cm="1">
        <f t="array" ref="N1507">_xlfn.IFS(
   FACT_ORDERS[[#This Row],[TypeOfClient]]="VIP", 0.2,
   FACT_ORDERS[[#This Row],[TypeOfClient]]="Premium", 0.1,
   TRUE, 0
)</f>
        <v>0.1</v>
      </c>
      <c r="O1507" s="31" cm="1">
        <f t="array" ref="O1507">_xlfn.IFS(
   FACT_ORDERS[[#This Row],[TotalAmount]]&gt;1500, 0.15,
   FACT_ORDERS[[#This Row],[TotalAmount]]&gt;1000, 0.1,
   FACT_ORDERS[[#This Row],[TotalAmount]]&gt;500, 0.05,
   TRUE, 0
)</f>
        <v>0</v>
      </c>
      <c r="P1507" s="28">
        <f xml:space="preserve"> FACT_ORDERS[[#This Row],[TotalAmount]] * (1 - (FACT_ORDERS[[#This Row],[ClientDiscount]] + FACT_ORDERS[[#This Row],[OrderDiscount]]) )</f>
        <v>135</v>
      </c>
      <c r="Q1507" s="28">
        <f>FACT_ORDERS[[#This Row],[TotalAmountWithDiscount]]+FACT_ORDERS[[#This Row],[DeliveryCost]]</f>
        <v>150</v>
      </c>
      <c r="R1507" s="35">
        <v>45401</v>
      </c>
      <c r="S1507" s="35" t="str">
        <f>IF(NETWORKDAYS(FACT_ORDERS[[#This Row],[Order-Date]], FACT_ORDERS[[#This Row],[ArrivalDate ]]) &gt; 10, "Late", "On Time")</f>
        <v>On Time</v>
      </c>
    </row>
    <row r="1508" spans="1:19" x14ac:dyDescent="0.3">
      <c r="A1508" s="12">
        <v>6506</v>
      </c>
      <c r="B1508" s="12">
        <v>219</v>
      </c>
      <c r="C1508" s="12">
        <v>10181</v>
      </c>
      <c r="D1508" s="12">
        <v>1507</v>
      </c>
      <c r="E1508" s="12" t="s">
        <v>244</v>
      </c>
      <c r="F1508" s="13">
        <v>45534</v>
      </c>
      <c r="G1508" s="26" t="s">
        <v>12104</v>
      </c>
      <c r="H1508" s="12">
        <v>41</v>
      </c>
      <c r="I1508" s="28">
        <f>VLOOKUP(B:B,DIM_PRODUCTS!A:F,5,FALSE)</f>
        <v>50</v>
      </c>
      <c r="J1508" s="28">
        <f>FACT_ORDERS[[#This Row],[ProductPrice]]*FACT_ORDERS[[#This Row],[Quantity]]</f>
        <v>2050</v>
      </c>
      <c r="K1508" s="12" t="str">
        <f>VLOOKUP(C:C,DIM_CUSTOMERS!A:G,7,FALSE)</f>
        <v>USA</v>
      </c>
      <c r="L1508" s="30" cm="1">
        <f t="array" ref="L1508">_xlfn.IFS(
    AND(FACT_ORDERS[[#This Row],[DeliveryMehtod]]="shippment",FACT_ORDERS[[#This Row],[TotalAmount]]&gt;=200), 0,
    AND(FACT_ORDERS[[#This Row],[DeliveryMehtod]]="pickup"), 15,
    AND(FACT_ORDERS[[#This Row],[DeliveryMehtod]]="shippment",FACT_ORDERS[[#This Row],[TotalAmount]]&lt;200), 35
)</f>
        <v>0</v>
      </c>
      <c r="M1508" s="12" t="str" cm="1">
        <f t="array" ref="M1508">_xlfn.IFS(
    SUMIFS(FACT_ORDERS[TotalAmount], FACT_ORDERS[WD_CUSTOMERS],FACT_ORDERS[[#This Row],[WD_CUSTOMERS]])&gt;=15000, "VIP",
    SUMIFS(FACT_ORDERS[TotalAmount], FACT_ORDERS[WD_CUSTOMERS],FACT_ORDERS[[#This Row],[WD_CUSTOMERS]])&gt;=8000, "Premium",
    TRUE, "Regular"
)</f>
        <v>Premium</v>
      </c>
      <c r="N1508" s="32" cm="1">
        <f t="array" ref="N1508">_xlfn.IFS(
   FACT_ORDERS[[#This Row],[TypeOfClient]]="VIP", 0.2,
   FACT_ORDERS[[#This Row],[TypeOfClient]]="Premium", 0.1,
   TRUE, 0
)</f>
        <v>0.1</v>
      </c>
      <c r="O1508" s="31" cm="1">
        <f t="array" ref="O1508">_xlfn.IFS(
   FACT_ORDERS[[#This Row],[TotalAmount]]&gt;1500, 0.15,
   FACT_ORDERS[[#This Row],[TotalAmount]]&gt;1000, 0.1,
   FACT_ORDERS[[#This Row],[TotalAmount]]&gt;500, 0.05,
   TRUE, 0
)</f>
        <v>0.15</v>
      </c>
      <c r="P1508" s="28">
        <f xml:space="preserve"> FACT_ORDERS[[#This Row],[TotalAmount]] * (1 - (FACT_ORDERS[[#This Row],[ClientDiscount]] + FACT_ORDERS[[#This Row],[OrderDiscount]]) )</f>
        <v>1537.5</v>
      </c>
      <c r="Q1508" s="28">
        <f>FACT_ORDERS[[#This Row],[TotalAmountWithDiscount]]+FACT_ORDERS[[#This Row],[DeliveryCost]]</f>
        <v>1537.5</v>
      </c>
      <c r="R1508" s="35">
        <v>45543</v>
      </c>
      <c r="S1508" s="35" t="str">
        <f>IF(NETWORKDAYS(FACT_ORDERS[[#This Row],[Order-Date]], FACT_ORDERS[[#This Row],[ArrivalDate ]]) &gt; 10, "Late", "On Time")</f>
        <v>On Time</v>
      </c>
    </row>
    <row r="1509" spans="1:19" x14ac:dyDescent="0.3">
      <c r="A1509" s="12">
        <v>6507</v>
      </c>
      <c r="B1509" s="12">
        <v>219</v>
      </c>
      <c r="C1509" s="12">
        <v>10181</v>
      </c>
      <c r="D1509" s="12">
        <v>1508</v>
      </c>
      <c r="E1509" s="12" t="s">
        <v>243</v>
      </c>
      <c r="F1509" s="13">
        <v>44994</v>
      </c>
      <c r="G1509" s="26" t="s">
        <v>12105</v>
      </c>
      <c r="H1509" s="12">
        <v>59</v>
      </c>
      <c r="I1509" s="28">
        <f>VLOOKUP(B:B,DIM_PRODUCTS!A:F,5,FALSE)</f>
        <v>50</v>
      </c>
      <c r="J1509" s="28">
        <f>FACT_ORDERS[[#This Row],[ProductPrice]]*FACT_ORDERS[[#This Row],[Quantity]]</f>
        <v>2950</v>
      </c>
      <c r="K1509" s="12" t="str">
        <f>VLOOKUP(C:C,DIM_CUSTOMERS!A:G,7,FALSE)</f>
        <v>USA</v>
      </c>
      <c r="L1509" s="30" cm="1">
        <f t="array" ref="L1509">_xlfn.IFS(
    AND(FACT_ORDERS[[#This Row],[DeliveryMehtod]]="shippment",FACT_ORDERS[[#This Row],[TotalAmount]]&gt;=200), 0,
    AND(FACT_ORDERS[[#This Row],[DeliveryMehtod]]="pickup"), 15,
    AND(FACT_ORDERS[[#This Row],[DeliveryMehtod]]="shippment",FACT_ORDERS[[#This Row],[TotalAmount]]&lt;200), 35
)</f>
        <v>15</v>
      </c>
      <c r="M1509" s="12" t="str" cm="1">
        <f t="array" ref="M1509">_xlfn.IFS(
    SUMIFS(FACT_ORDERS[TotalAmount], FACT_ORDERS[WD_CUSTOMERS],FACT_ORDERS[[#This Row],[WD_CUSTOMERS]])&gt;=15000, "VIP",
    SUMIFS(FACT_ORDERS[TotalAmount], FACT_ORDERS[WD_CUSTOMERS],FACT_ORDERS[[#This Row],[WD_CUSTOMERS]])&gt;=8000, "Premium",
    TRUE, "Regular"
)</f>
        <v>Premium</v>
      </c>
      <c r="N1509" s="32" cm="1">
        <f t="array" ref="N1509">_xlfn.IFS(
   FACT_ORDERS[[#This Row],[TypeOfClient]]="VIP", 0.2,
   FACT_ORDERS[[#This Row],[TypeOfClient]]="Premium", 0.1,
   TRUE, 0
)</f>
        <v>0.1</v>
      </c>
      <c r="O1509" s="31" cm="1">
        <f t="array" ref="O1509">_xlfn.IFS(
   FACT_ORDERS[[#This Row],[TotalAmount]]&gt;1500, 0.15,
   FACT_ORDERS[[#This Row],[TotalAmount]]&gt;1000, 0.1,
   FACT_ORDERS[[#This Row],[TotalAmount]]&gt;500, 0.05,
   TRUE, 0
)</f>
        <v>0.15</v>
      </c>
      <c r="P1509" s="28">
        <f xml:space="preserve"> FACT_ORDERS[[#This Row],[TotalAmount]] * (1 - (FACT_ORDERS[[#This Row],[ClientDiscount]] + FACT_ORDERS[[#This Row],[OrderDiscount]]) )</f>
        <v>2212.5</v>
      </c>
      <c r="Q1509" s="28">
        <f>FACT_ORDERS[[#This Row],[TotalAmountWithDiscount]]+FACT_ORDERS[[#This Row],[DeliveryCost]]</f>
        <v>2227.5</v>
      </c>
      <c r="R1509" s="35">
        <v>45001</v>
      </c>
      <c r="S1509" s="35" t="str">
        <f>IF(NETWORKDAYS(FACT_ORDERS[[#This Row],[Order-Date]], FACT_ORDERS[[#This Row],[ArrivalDate ]]) &gt; 10, "Late", "On Time")</f>
        <v>On Time</v>
      </c>
    </row>
    <row r="1510" spans="1:19" x14ac:dyDescent="0.3">
      <c r="A1510" s="12">
        <v>6508</v>
      </c>
      <c r="B1510" s="12">
        <v>206</v>
      </c>
      <c r="C1510" s="12">
        <v>10181</v>
      </c>
      <c r="D1510" s="12">
        <v>1509</v>
      </c>
      <c r="E1510" s="12" t="s">
        <v>244</v>
      </c>
      <c r="F1510" s="13">
        <v>44994</v>
      </c>
      <c r="G1510" s="26" t="s">
        <v>3768</v>
      </c>
      <c r="H1510" s="12">
        <v>16</v>
      </c>
      <c r="I1510" s="28">
        <f>VLOOKUP(B:B,DIM_PRODUCTS!A:F,5,FALSE)</f>
        <v>10</v>
      </c>
      <c r="J1510" s="28">
        <f>FACT_ORDERS[[#This Row],[ProductPrice]]*FACT_ORDERS[[#This Row],[Quantity]]</f>
        <v>160</v>
      </c>
      <c r="K1510" s="12" t="str">
        <f>VLOOKUP(C:C,DIM_CUSTOMERS!A:G,7,FALSE)</f>
        <v>USA</v>
      </c>
      <c r="L1510" s="30" cm="1">
        <f t="array" ref="L1510">_xlfn.IFS(
    AND(FACT_ORDERS[[#This Row],[DeliveryMehtod]]="shippment",FACT_ORDERS[[#This Row],[TotalAmount]]&gt;=200), 0,
    AND(FACT_ORDERS[[#This Row],[DeliveryMehtod]]="pickup"), 15,
    AND(FACT_ORDERS[[#This Row],[DeliveryMehtod]]="shippment",FACT_ORDERS[[#This Row],[TotalAmount]]&lt;200), 35
)</f>
        <v>35</v>
      </c>
      <c r="M1510" s="12" t="str" cm="1">
        <f t="array" ref="M1510">_xlfn.IFS(
    SUMIFS(FACT_ORDERS[TotalAmount], FACT_ORDERS[WD_CUSTOMERS],FACT_ORDERS[[#This Row],[WD_CUSTOMERS]])&gt;=15000, "VIP",
    SUMIFS(FACT_ORDERS[TotalAmount], FACT_ORDERS[WD_CUSTOMERS],FACT_ORDERS[[#This Row],[WD_CUSTOMERS]])&gt;=8000, "Premium",
    TRUE, "Regular"
)</f>
        <v>Premium</v>
      </c>
      <c r="N1510" s="32" cm="1">
        <f t="array" ref="N1510">_xlfn.IFS(
   FACT_ORDERS[[#This Row],[TypeOfClient]]="VIP", 0.2,
   FACT_ORDERS[[#This Row],[TypeOfClient]]="Premium", 0.1,
   TRUE, 0
)</f>
        <v>0.1</v>
      </c>
      <c r="O1510" s="31" cm="1">
        <f t="array" ref="O1510">_xlfn.IFS(
   FACT_ORDERS[[#This Row],[TotalAmount]]&gt;1500, 0.15,
   FACT_ORDERS[[#This Row],[TotalAmount]]&gt;1000, 0.1,
   FACT_ORDERS[[#This Row],[TotalAmount]]&gt;500, 0.05,
   TRUE, 0
)</f>
        <v>0</v>
      </c>
      <c r="P1510" s="28">
        <f xml:space="preserve"> FACT_ORDERS[[#This Row],[TotalAmount]] * (1 - (FACT_ORDERS[[#This Row],[ClientDiscount]] + FACT_ORDERS[[#This Row],[OrderDiscount]]) )</f>
        <v>144</v>
      </c>
      <c r="Q1510" s="28">
        <f>FACT_ORDERS[[#This Row],[TotalAmountWithDiscount]]+FACT_ORDERS[[#This Row],[DeliveryCost]]</f>
        <v>179</v>
      </c>
      <c r="R1510" s="35">
        <v>45004</v>
      </c>
      <c r="S1510" s="35" t="str">
        <f>IF(NETWORKDAYS(FACT_ORDERS[[#This Row],[Order-Date]], FACT_ORDERS[[#This Row],[ArrivalDate ]]) &gt; 10, "Late", "On Time")</f>
        <v>On Time</v>
      </c>
    </row>
    <row r="1511" spans="1:19" x14ac:dyDescent="0.3">
      <c r="A1511" s="12">
        <v>6509</v>
      </c>
      <c r="B1511" s="12">
        <v>219</v>
      </c>
      <c r="C1511" s="12">
        <v>10181</v>
      </c>
      <c r="D1511" s="12">
        <v>1510</v>
      </c>
      <c r="E1511" s="12" t="s">
        <v>243</v>
      </c>
      <c r="F1511" s="13">
        <v>44740</v>
      </c>
      <c r="G1511" s="26" t="s">
        <v>12106</v>
      </c>
      <c r="H1511" s="12">
        <v>32</v>
      </c>
      <c r="I1511" s="28">
        <f>VLOOKUP(B:B,DIM_PRODUCTS!A:F,5,FALSE)</f>
        <v>50</v>
      </c>
      <c r="J1511" s="28">
        <f>FACT_ORDERS[[#This Row],[ProductPrice]]*FACT_ORDERS[[#This Row],[Quantity]]</f>
        <v>1600</v>
      </c>
      <c r="K1511" s="12" t="str">
        <f>VLOOKUP(C:C,DIM_CUSTOMERS!A:G,7,FALSE)</f>
        <v>USA</v>
      </c>
      <c r="L1511" s="30" cm="1">
        <f t="array" ref="L1511">_xlfn.IFS(
    AND(FACT_ORDERS[[#This Row],[DeliveryMehtod]]="shippment",FACT_ORDERS[[#This Row],[TotalAmount]]&gt;=200), 0,
    AND(FACT_ORDERS[[#This Row],[DeliveryMehtod]]="pickup"), 15,
    AND(FACT_ORDERS[[#This Row],[DeliveryMehtod]]="shippment",FACT_ORDERS[[#This Row],[TotalAmount]]&lt;200), 35
)</f>
        <v>15</v>
      </c>
      <c r="M1511" s="12" t="str" cm="1">
        <f t="array" ref="M1511">_xlfn.IFS(
    SUMIFS(FACT_ORDERS[TotalAmount], FACT_ORDERS[WD_CUSTOMERS],FACT_ORDERS[[#This Row],[WD_CUSTOMERS]])&gt;=15000, "VIP",
    SUMIFS(FACT_ORDERS[TotalAmount], FACT_ORDERS[WD_CUSTOMERS],FACT_ORDERS[[#This Row],[WD_CUSTOMERS]])&gt;=8000, "Premium",
    TRUE, "Regular"
)</f>
        <v>Premium</v>
      </c>
      <c r="N1511" s="32" cm="1">
        <f t="array" ref="N1511">_xlfn.IFS(
   FACT_ORDERS[[#This Row],[TypeOfClient]]="VIP", 0.2,
   FACT_ORDERS[[#This Row],[TypeOfClient]]="Premium", 0.1,
   TRUE, 0
)</f>
        <v>0.1</v>
      </c>
      <c r="O1511" s="31" cm="1">
        <f t="array" ref="O1511">_xlfn.IFS(
   FACT_ORDERS[[#This Row],[TotalAmount]]&gt;1500, 0.15,
   FACT_ORDERS[[#This Row],[TotalAmount]]&gt;1000, 0.1,
   FACT_ORDERS[[#This Row],[TotalAmount]]&gt;500, 0.05,
   TRUE, 0
)</f>
        <v>0.15</v>
      </c>
      <c r="P1511" s="28">
        <f xml:space="preserve"> FACT_ORDERS[[#This Row],[TotalAmount]] * (1 - (FACT_ORDERS[[#This Row],[ClientDiscount]] + FACT_ORDERS[[#This Row],[OrderDiscount]]) )</f>
        <v>1200</v>
      </c>
      <c r="Q1511" s="28">
        <f>FACT_ORDERS[[#This Row],[TotalAmountWithDiscount]]+FACT_ORDERS[[#This Row],[DeliveryCost]]</f>
        <v>1215</v>
      </c>
      <c r="R1511" s="35">
        <v>44751</v>
      </c>
      <c r="S1511" s="35" t="str">
        <f>IF(NETWORKDAYS(FACT_ORDERS[[#This Row],[Order-Date]], FACT_ORDERS[[#This Row],[ArrivalDate ]]) &gt; 10, "Late", "On Time")</f>
        <v>On Time</v>
      </c>
    </row>
    <row r="1512" spans="1:19" x14ac:dyDescent="0.3">
      <c r="A1512" s="12">
        <v>6510</v>
      </c>
      <c r="B1512" s="12">
        <v>206</v>
      </c>
      <c r="C1512" s="12">
        <v>10181</v>
      </c>
      <c r="D1512" s="12">
        <v>1511</v>
      </c>
      <c r="E1512" s="12" t="s">
        <v>244</v>
      </c>
      <c r="F1512" s="13">
        <v>44740</v>
      </c>
      <c r="G1512" s="26" t="s">
        <v>12107</v>
      </c>
      <c r="H1512" s="12">
        <v>12</v>
      </c>
      <c r="I1512" s="28">
        <f>VLOOKUP(B:B,DIM_PRODUCTS!A:F,5,FALSE)</f>
        <v>10</v>
      </c>
      <c r="J1512" s="28">
        <f>FACT_ORDERS[[#This Row],[ProductPrice]]*FACT_ORDERS[[#This Row],[Quantity]]</f>
        <v>120</v>
      </c>
      <c r="K1512" s="12" t="str">
        <f>VLOOKUP(C:C,DIM_CUSTOMERS!A:G,7,FALSE)</f>
        <v>USA</v>
      </c>
      <c r="L1512" s="30" cm="1">
        <f t="array" ref="L1512">_xlfn.IFS(
    AND(FACT_ORDERS[[#This Row],[DeliveryMehtod]]="shippment",FACT_ORDERS[[#This Row],[TotalAmount]]&gt;=200), 0,
    AND(FACT_ORDERS[[#This Row],[DeliveryMehtod]]="pickup"), 15,
    AND(FACT_ORDERS[[#This Row],[DeliveryMehtod]]="shippment",FACT_ORDERS[[#This Row],[TotalAmount]]&lt;200), 35
)</f>
        <v>35</v>
      </c>
      <c r="M1512" s="12" t="str" cm="1">
        <f t="array" ref="M1512">_xlfn.IFS(
    SUMIFS(FACT_ORDERS[TotalAmount], FACT_ORDERS[WD_CUSTOMERS],FACT_ORDERS[[#This Row],[WD_CUSTOMERS]])&gt;=15000, "VIP",
    SUMIFS(FACT_ORDERS[TotalAmount], FACT_ORDERS[WD_CUSTOMERS],FACT_ORDERS[[#This Row],[WD_CUSTOMERS]])&gt;=8000, "Premium",
    TRUE, "Regular"
)</f>
        <v>Premium</v>
      </c>
      <c r="N1512" s="32" cm="1">
        <f t="array" ref="N1512">_xlfn.IFS(
   FACT_ORDERS[[#This Row],[TypeOfClient]]="VIP", 0.2,
   FACT_ORDERS[[#This Row],[TypeOfClient]]="Premium", 0.1,
   TRUE, 0
)</f>
        <v>0.1</v>
      </c>
      <c r="O1512" s="31" cm="1">
        <f t="array" ref="O1512">_xlfn.IFS(
   FACT_ORDERS[[#This Row],[TotalAmount]]&gt;1500, 0.15,
   FACT_ORDERS[[#This Row],[TotalAmount]]&gt;1000, 0.1,
   FACT_ORDERS[[#This Row],[TotalAmount]]&gt;500, 0.05,
   TRUE, 0
)</f>
        <v>0</v>
      </c>
      <c r="P1512" s="28">
        <f xml:space="preserve"> FACT_ORDERS[[#This Row],[TotalAmount]] * (1 - (FACT_ORDERS[[#This Row],[ClientDiscount]] + FACT_ORDERS[[#This Row],[OrderDiscount]]) )</f>
        <v>108</v>
      </c>
      <c r="Q1512" s="28">
        <f>FACT_ORDERS[[#This Row],[TotalAmountWithDiscount]]+FACT_ORDERS[[#This Row],[DeliveryCost]]</f>
        <v>143</v>
      </c>
      <c r="R1512" s="35">
        <v>44747</v>
      </c>
      <c r="S1512" s="35" t="str">
        <f>IF(NETWORKDAYS(FACT_ORDERS[[#This Row],[Order-Date]], FACT_ORDERS[[#This Row],[ArrivalDate ]]) &gt; 10, "Late", "On Time")</f>
        <v>On Time</v>
      </c>
    </row>
    <row r="1513" spans="1:19" x14ac:dyDescent="0.3">
      <c r="A1513" s="12">
        <v>6511</v>
      </c>
      <c r="B1513" s="12">
        <v>287</v>
      </c>
      <c r="C1513" s="12">
        <v>10265</v>
      </c>
      <c r="D1513" s="12">
        <v>1512</v>
      </c>
      <c r="E1513" s="12" t="s">
        <v>244</v>
      </c>
      <c r="F1513" s="13">
        <v>44890</v>
      </c>
      <c r="G1513" s="26" t="s">
        <v>12108</v>
      </c>
      <c r="H1513" s="12">
        <v>23</v>
      </c>
      <c r="I1513" s="28">
        <f>VLOOKUP(B:B,DIM_PRODUCTS!A:F,5,FALSE)</f>
        <v>13</v>
      </c>
      <c r="J1513" s="28">
        <f>FACT_ORDERS[[#This Row],[ProductPrice]]*FACT_ORDERS[[#This Row],[Quantity]]</f>
        <v>299</v>
      </c>
      <c r="K1513" s="12" t="str">
        <f>VLOOKUP(C:C,DIM_CUSTOMERS!A:G,7,FALSE)</f>
        <v>USA</v>
      </c>
      <c r="L1513" s="30" cm="1">
        <f t="array" ref="L1513">_xlfn.IFS(
    AND(FACT_ORDERS[[#This Row],[DeliveryMehtod]]="shippment",FACT_ORDERS[[#This Row],[TotalAmount]]&gt;=200), 0,
    AND(FACT_ORDERS[[#This Row],[DeliveryMehtod]]="pickup"), 15,
    AND(FACT_ORDERS[[#This Row],[DeliveryMehtod]]="shippment",FACT_ORDERS[[#This Row],[TotalAmount]]&lt;200), 35
)</f>
        <v>0</v>
      </c>
      <c r="M1513" s="12" t="str" cm="1">
        <f t="array" ref="M1513">_xlfn.IFS(
    SUMIFS(FACT_ORDERS[TotalAmount], FACT_ORDERS[WD_CUSTOMERS],FACT_ORDERS[[#This Row],[WD_CUSTOMERS]])&gt;=15000, "VIP",
    SUMIFS(FACT_ORDERS[TotalAmount], FACT_ORDERS[WD_CUSTOMERS],FACT_ORDERS[[#This Row],[WD_CUSTOMERS]])&gt;=8000, "Premium",
    TRUE, "Regular"
)</f>
        <v>Regular</v>
      </c>
      <c r="N1513" s="32" cm="1">
        <f t="array" ref="N1513">_xlfn.IFS(
   FACT_ORDERS[[#This Row],[TypeOfClient]]="VIP", 0.2,
   FACT_ORDERS[[#This Row],[TypeOfClient]]="Premium", 0.1,
   TRUE, 0
)</f>
        <v>0</v>
      </c>
      <c r="O1513" s="31" cm="1">
        <f t="array" ref="O1513">_xlfn.IFS(
   FACT_ORDERS[[#This Row],[TotalAmount]]&gt;1500, 0.15,
   FACT_ORDERS[[#This Row],[TotalAmount]]&gt;1000, 0.1,
   FACT_ORDERS[[#This Row],[TotalAmount]]&gt;500, 0.05,
   TRUE, 0
)</f>
        <v>0</v>
      </c>
      <c r="P1513" s="28">
        <f xml:space="preserve"> FACT_ORDERS[[#This Row],[TotalAmount]] * (1 - (FACT_ORDERS[[#This Row],[ClientDiscount]] + FACT_ORDERS[[#This Row],[OrderDiscount]]) )</f>
        <v>299</v>
      </c>
      <c r="Q1513" s="28">
        <f>FACT_ORDERS[[#This Row],[TotalAmountWithDiscount]]+FACT_ORDERS[[#This Row],[DeliveryCost]]</f>
        <v>299</v>
      </c>
      <c r="R1513" s="35">
        <v>44901</v>
      </c>
      <c r="S1513" s="35" t="str">
        <f>IF(NETWORKDAYS(FACT_ORDERS[[#This Row],[Order-Date]], FACT_ORDERS[[#This Row],[ArrivalDate ]]) &gt; 10, "Late", "On Time")</f>
        <v>On Time</v>
      </c>
    </row>
    <row r="1514" spans="1:19" x14ac:dyDescent="0.3">
      <c r="A1514" s="12">
        <v>6512</v>
      </c>
      <c r="B1514" s="12">
        <v>287</v>
      </c>
      <c r="C1514" s="12">
        <v>10265</v>
      </c>
      <c r="D1514" s="12">
        <v>1513</v>
      </c>
      <c r="E1514" s="12" t="s">
        <v>243</v>
      </c>
      <c r="F1514" s="13">
        <v>44703</v>
      </c>
      <c r="G1514" s="26" t="s">
        <v>12109</v>
      </c>
      <c r="H1514" s="12">
        <v>19</v>
      </c>
      <c r="I1514" s="28">
        <f>VLOOKUP(B:B,DIM_PRODUCTS!A:F,5,FALSE)</f>
        <v>13</v>
      </c>
      <c r="J1514" s="28">
        <f>FACT_ORDERS[[#This Row],[ProductPrice]]*FACT_ORDERS[[#This Row],[Quantity]]</f>
        <v>247</v>
      </c>
      <c r="K1514" s="12" t="str">
        <f>VLOOKUP(C:C,DIM_CUSTOMERS!A:G,7,FALSE)</f>
        <v>USA</v>
      </c>
      <c r="L1514" s="30" cm="1">
        <f t="array" ref="L1514">_xlfn.IFS(
    AND(FACT_ORDERS[[#This Row],[DeliveryMehtod]]="shippment",FACT_ORDERS[[#This Row],[TotalAmount]]&gt;=200), 0,
    AND(FACT_ORDERS[[#This Row],[DeliveryMehtod]]="pickup"), 15,
    AND(FACT_ORDERS[[#This Row],[DeliveryMehtod]]="shippment",FACT_ORDERS[[#This Row],[TotalAmount]]&lt;200), 35
)</f>
        <v>15</v>
      </c>
      <c r="M1514" s="12" t="str" cm="1">
        <f t="array" ref="M1514">_xlfn.IFS(
    SUMIFS(FACT_ORDERS[TotalAmount], FACT_ORDERS[WD_CUSTOMERS],FACT_ORDERS[[#This Row],[WD_CUSTOMERS]])&gt;=15000, "VIP",
    SUMIFS(FACT_ORDERS[TotalAmount], FACT_ORDERS[WD_CUSTOMERS],FACT_ORDERS[[#This Row],[WD_CUSTOMERS]])&gt;=8000, "Premium",
    TRUE, "Regular"
)</f>
        <v>Regular</v>
      </c>
      <c r="N1514" s="32" cm="1">
        <f t="array" ref="N1514">_xlfn.IFS(
   FACT_ORDERS[[#This Row],[TypeOfClient]]="VIP", 0.2,
   FACT_ORDERS[[#This Row],[TypeOfClient]]="Premium", 0.1,
   TRUE, 0
)</f>
        <v>0</v>
      </c>
      <c r="O1514" s="31" cm="1">
        <f t="array" ref="O1514">_xlfn.IFS(
   FACT_ORDERS[[#This Row],[TotalAmount]]&gt;1500, 0.15,
   FACT_ORDERS[[#This Row],[TotalAmount]]&gt;1000, 0.1,
   FACT_ORDERS[[#This Row],[TotalAmount]]&gt;500, 0.05,
   TRUE, 0
)</f>
        <v>0</v>
      </c>
      <c r="P1514" s="28">
        <f xml:space="preserve"> FACT_ORDERS[[#This Row],[TotalAmount]] * (1 - (FACT_ORDERS[[#This Row],[ClientDiscount]] + FACT_ORDERS[[#This Row],[OrderDiscount]]) )</f>
        <v>247</v>
      </c>
      <c r="Q1514" s="28">
        <f>FACT_ORDERS[[#This Row],[TotalAmountWithDiscount]]+FACT_ORDERS[[#This Row],[DeliveryCost]]</f>
        <v>262</v>
      </c>
      <c r="R1514" s="35">
        <v>44711</v>
      </c>
      <c r="S1514" s="35" t="str">
        <f>IF(NETWORKDAYS(FACT_ORDERS[[#This Row],[Order-Date]], FACT_ORDERS[[#This Row],[ArrivalDate ]]) &gt; 10, "Late", "On Time")</f>
        <v>On Time</v>
      </c>
    </row>
    <row r="1515" spans="1:19" x14ac:dyDescent="0.3">
      <c r="A1515" s="12">
        <v>6513</v>
      </c>
      <c r="B1515" s="12">
        <v>287</v>
      </c>
      <c r="C1515" s="12">
        <v>10265</v>
      </c>
      <c r="D1515" s="12">
        <v>1514</v>
      </c>
      <c r="E1515" s="12" t="s">
        <v>243</v>
      </c>
      <c r="F1515" s="13">
        <v>45271</v>
      </c>
      <c r="G1515" s="26" t="s">
        <v>12110</v>
      </c>
      <c r="H1515" s="12">
        <v>21</v>
      </c>
      <c r="I1515" s="28">
        <f>VLOOKUP(B:B,DIM_PRODUCTS!A:F,5,FALSE)</f>
        <v>13</v>
      </c>
      <c r="J1515" s="28">
        <f>FACT_ORDERS[[#This Row],[ProductPrice]]*FACT_ORDERS[[#This Row],[Quantity]]</f>
        <v>273</v>
      </c>
      <c r="K1515" s="12" t="str">
        <f>VLOOKUP(C:C,DIM_CUSTOMERS!A:G,7,FALSE)</f>
        <v>USA</v>
      </c>
      <c r="L1515" s="30" cm="1">
        <f t="array" ref="L1515">_xlfn.IFS(
    AND(FACT_ORDERS[[#This Row],[DeliveryMehtod]]="shippment",FACT_ORDERS[[#This Row],[TotalAmount]]&gt;=200), 0,
    AND(FACT_ORDERS[[#This Row],[DeliveryMehtod]]="pickup"), 15,
    AND(FACT_ORDERS[[#This Row],[DeliveryMehtod]]="shippment",FACT_ORDERS[[#This Row],[TotalAmount]]&lt;200), 35
)</f>
        <v>15</v>
      </c>
      <c r="M1515" s="12" t="str" cm="1">
        <f t="array" ref="M1515">_xlfn.IFS(
    SUMIFS(FACT_ORDERS[TotalAmount], FACT_ORDERS[WD_CUSTOMERS],FACT_ORDERS[[#This Row],[WD_CUSTOMERS]])&gt;=15000, "VIP",
    SUMIFS(FACT_ORDERS[TotalAmount], FACT_ORDERS[WD_CUSTOMERS],FACT_ORDERS[[#This Row],[WD_CUSTOMERS]])&gt;=8000, "Premium",
    TRUE, "Regular"
)</f>
        <v>Regular</v>
      </c>
      <c r="N1515" s="32" cm="1">
        <f t="array" ref="N1515">_xlfn.IFS(
   FACT_ORDERS[[#This Row],[TypeOfClient]]="VIP", 0.2,
   FACT_ORDERS[[#This Row],[TypeOfClient]]="Premium", 0.1,
   TRUE, 0
)</f>
        <v>0</v>
      </c>
      <c r="O1515" s="31" cm="1">
        <f t="array" ref="O1515">_xlfn.IFS(
   FACT_ORDERS[[#This Row],[TotalAmount]]&gt;1500, 0.15,
   FACT_ORDERS[[#This Row],[TotalAmount]]&gt;1000, 0.1,
   FACT_ORDERS[[#This Row],[TotalAmount]]&gt;500, 0.05,
   TRUE, 0
)</f>
        <v>0</v>
      </c>
      <c r="P1515" s="28">
        <f xml:space="preserve"> FACT_ORDERS[[#This Row],[TotalAmount]] * (1 - (FACT_ORDERS[[#This Row],[ClientDiscount]] + FACT_ORDERS[[#This Row],[OrderDiscount]]) )</f>
        <v>273</v>
      </c>
      <c r="Q1515" s="28">
        <f>FACT_ORDERS[[#This Row],[TotalAmountWithDiscount]]+FACT_ORDERS[[#This Row],[DeliveryCost]]</f>
        <v>288</v>
      </c>
      <c r="R1515" s="35">
        <v>45280</v>
      </c>
      <c r="S1515" s="35" t="str">
        <f>IF(NETWORKDAYS(FACT_ORDERS[[#This Row],[Order-Date]], FACT_ORDERS[[#This Row],[ArrivalDate ]]) &gt; 10, "Late", "On Time")</f>
        <v>On Time</v>
      </c>
    </row>
    <row r="1516" spans="1:19" x14ac:dyDescent="0.3">
      <c r="A1516" s="12">
        <v>6514</v>
      </c>
      <c r="B1516" s="12">
        <v>237</v>
      </c>
      <c r="C1516" s="12">
        <v>10936</v>
      </c>
      <c r="D1516" s="12">
        <v>1515</v>
      </c>
      <c r="E1516" s="12" t="s">
        <v>244</v>
      </c>
      <c r="F1516" s="13">
        <v>45507</v>
      </c>
      <c r="G1516" s="26" t="s">
        <v>4396</v>
      </c>
      <c r="H1516" s="12">
        <v>24</v>
      </c>
      <c r="I1516" s="28">
        <f>VLOOKUP(B:B,DIM_PRODUCTS!A:F,5,FALSE)</f>
        <v>17</v>
      </c>
      <c r="J1516" s="28">
        <f>FACT_ORDERS[[#This Row],[ProductPrice]]*FACT_ORDERS[[#This Row],[Quantity]]</f>
        <v>408</v>
      </c>
      <c r="K1516" s="12" t="str">
        <f>VLOOKUP(C:C,DIM_CUSTOMERS!A:G,7,FALSE)</f>
        <v>Australia</v>
      </c>
      <c r="L1516" s="30" cm="1">
        <f t="array" ref="L1516">_xlfn.IFS(
    AND(FACT_ORDERS[[#This Row],[DeliveryMehtod]]="shippment",FACT_ORDERS[[#This Row],[TotalAmount]]&gt;=200), 0,
    AND(FACT_ORDERS[[#This Row],[DeliveryMehtod]]="pickup"), 15,
    AND(FACT_ORDERS[[#This Row],[DeliveryMehtod]]="shippment",FACT_ORDERS[[#This Row],[TotalAmount]]&lt;200), 35
)</f>
        <v>0</v>
      </c>
      <c r="M1516" s="12" t="str" cm="1">
        <f t="array" ref="M1516">_xlfn.IFS(
    SUMIFS(FACT_ORDERS[TotalAmount], FACT_ORDERS[WD_CUSTOMERS],FACT_ORDERS[[#This Row],[WD_CUSTOMERS]])&gt;=15000, "VIP",
    SUMIFS(FACT_ORDERS[TotalAmount], FACT_ORDERS[WD_CUSTOMERS],FACT_ORDERS[[#This Row],[WD_CUSTOMERS]])&gt;=8000, "Premium",
    TRUE, "Regular"
)</f>
        <v>Regular</v>
      </c>
      <c r="N1516" s="32" cm="1">
        <f t="array" ref="N1516">_xlfn.IFS(
   FACT_ORDERS[[#This Row],[TypeOfClient]]="VIP", 0.2,
   FACT_ORDERS[[#This Row],[TypeOfClient]]="Premium", 0.1,
   TRUE, 0
)</f>
        <v>0</v>
      </c>
      <c r="O1516" s="31" cm="1">
        <f t="array" ref="O1516">_xlfn.IFS(
   FACT_ORDERS[[#This Row],[TotalAmount]]&gt;1500, 0.15,
   FACT_ORDERS[[#This Row],[TotalAmount]]&gt;1000, 0.1,
   FACT_ORDERS[[#This Row],[TotalAmount]]&gt;500, 0.05,
   TRUE, 0
)</f>
        <v>0</v>
      </c>
      <c r="P1516" s="28">
        <f xml:space="preserve"> FACT_ORDERS[[#This Row],[TotalAmount]] * (1 - (FACT_ORDERS[[#This Row],[ClientDiscount]] + FACT_ORDERS[[#This Row],[OrderDiscount]]) )</f>
        <v>408</v>
      </c>
      <c r="Q1516" s="28">
        <f>FACT_ORDERS[[#This Row],[TotalAmountWithDiscount]]+FACT_ORDERS[[#This Row],[DeliveryCost]]</f>
        <v>408</v>
      </c>
      <c r="R1516" s="35">
        <v>45514</v>
      </c>
      <c r="S1516" s="35" t="str">
        <f>IF(NETWORKDAYS(FACT_ORDERS[[#This Row],[Order-Date]], FACT_ORDERS[[#This Row],[ArrivalDate ]]) &gt; 10, "Late", "On Time")</f>
        <v>On Time</v>
      </c>
    </row>
    <row r="1517" spans="1:19" x14ac:dyDescent="0.3">
      <c r="A1517" s="12">
        <v>6515</v>
      </c>
      <c r="B1517" s="12">
        <v>288</v>
      </c>
      <c r="C1517" s="12">
        <v>10936</v>
      </c>
      <c r="D1517" s="12">
        <v>1516</v>
      </c>
      <c r="E1517" s="12" t="s">
        <v>244</v>
      </c>
      <c r="F1517" s="13">
        <v>45507</v>
      </c>
      <c r="G1517" s="26" t="s">
        <v>12111</v>
      </c>
      <c r="H1517" s="12">
        <v>18</v>
      </c>
      <c r="I1517" s="28">
        <f>VLOOKUP(B:B,DIM_PRODUCTS!A:F,5,FALSE)</f>
        <v>14</v>
      </c>
      <c r="J1517" s="28">
        <f>FACT_ORDERS[[#This Row],[ProductPrice]]*FACT_ORDERS[[#This Row],[Quantity]]</f>
        <v>252</v>
      </c>
      <c r="K1517" s="12" t="str">
        <f>VLOOKUP(C:C,DIM_CUSTOMERS!A:G,7,FALSE)</f>
        <v>Australia</v>
      </c>
      <c r="L1517" s="30" cm="1">
        <f t="array" ref="L1517">_xlfn.IFS(
    AND(FACT_ORDERS[[#This Row],[DeliveryMehtod]]="shippment",FACT_ORDERS[[#This Row],[TotalAmount]]&gt;=200), 0,
    AND(FACT_ORDERS[[#This Row],[DeliveryMehtod]]="pickup"), 15,
    AND(FACT_ORDERS[[#This Row],[DeliveryMehtod]]="shippment",FACT_ORDERS[[#This Row],[TotalAmount]]&lt;200), 35
)</f>
        <v>0</v>
      </c>
      <c r="M1517" s="12" t="str" cm="1">
        <f t="array" ref="M1517">_xlfn.IFS(
    SUMIFS(FACT_ORDERS[TotalAmount], FACT_ORDERS[WD_CUSTOMERS],FACT_ORDERS[[#This Row],[WD_CUSTOMERS]])&gt;=15000, "VIP",
    SUMIFS(FACT_ORDERS[TotalAmount], FACT_ORDERS[WD_CUSTOMERS],FACT_ORDERS[[#This Row],[WD_CUSTOMERS]])&gt;=8000, "Premium",
    TRUE, "Regular"
)</f>
        <v>Regular</v>
      </c>
      <c r="N1517" s="32" cm="1">
        <f t="array" ref="N1517">_xlfn.IFS(
   FACT_ORDERS[[#This Row],[TypeOfClient]]="VIP", 0.2,
   FACT_ORDERS[[#This Row],[TypeOfClient]]="Premium", 0.1,
   TRUE, 0
)</f>
        <v>0</v>
      </c>
      <c r="O1517" s="31" cm="1">
        <f t="array" ref="O1517">_xlfn.IFS(
   FACT_ORDERS[[#This Row],[TotalAmount]]&gt;1500, 0.15,
   FACT_ORDERS[[#This Row],[TotalAmount]]&gt;1000, 0.1,
   FACT_ORDERS[[#This Row],[TotalAmount]]&gt;500, 0.05,
   TRUE, 0
)</f>
        <v>0</v>
      </c>
      <c r="P1517" s="28">
        <f xml:space="preserve"> FACT_ORDERS[[#This Row],[TotalAmount]] * (1 - (FACT_ORDERS[[#This Row],[ClientDiscount]] + FACT_ORDERS[[#This Row],[OrderDiscount]]) )</f>
        <v>252</v>
      </c>
      <c r="Q1517" s="28">
        <f>FACT_ORDERS[[#This Row],[TotalAmountWithDiscount]]+FACT_ORDERS[[#This Row],[DeliveryCost]]</f>
        <v>252</v>
      </c>
      <c r="R1517" s="35">
        <v>45515</v>
      </c>
      <c r="S1517" s="35" t="str">
        <f>IF(NETWORKDAYS(FACT_ORDERS[[#This Row],[Order-Date]], FACT_ORDERS[[#This Row],[ArrivalDate ]]) &gt; 10, "Late", "On Time")</f>
        <v>On Time</v>
      </c>
    </row>
    <row r="1518" spans="1:19" x14ac:dyDescent="0.3">
      <c r="A1518" s="12">
        <v>6516</v>
      </c>
      <c r="B1518" s="12">
        <v>237</v>
      </c>
      <c r="C1518" s="12">
        <v>10936</v>
      </c>
      <c r="D1518" s="12">
        <v>1517</v>
      </c>
      <c r="E1518" s="12" t="s">
        <v>243</v>
      </c>
      <c r="F1518" s="13">
        <v>45544</v>
      </c>
      <c r="G1518" s="26" t="s">
        <v>12112</v>
      </c>
      <c r="H1518" s="12">
        <v>20</v>
      </c>
      <c r="I1518" s="28">
        <f>VLOOKUP(B:B,DIM_PRODUCTS!A:F,5,FALSE)</f>
        <v>17</v>
      </c>
      <c r="J1518" s="28">
        <f>FACT_ORDERS[[#This Row],[ProductPrice]]*FACT_ORDERS[[#This Row],[Quantity]]</f>
        <v>340</v>
      </c>
      <c r="K1518" s="12" t="str">
        <f>VLOOKUP(C:C,DIM_CUSTOMERS!A:G,7,FALSE)</f>
        <v>Australia</v>
      </c>
      <c r="L1518" s="30" cm="1">
        <f t="array" ref="L1518">_xlfn.IFS(
    AND(FACT_ORDERS[[#This Row],[DeliveryMehtod]]="shippment",FACT_ORDERS[[#This Row],[TotalAmount]]&gt;=200), 0,
    AND(FACT_ORDERS[[#This Row],[DeliveryMehtod]]="pickup"), 15,
    AND(FACT_ORDERS[[#This Row],[DeliveryMehtod]]="shippment",FACT_ORDERS[[#This Row],[TotalAmount]]&lt;200), 35
)</f>
        <v>15</v>
      </c>
      <c r="M1518" s="12" t="str" cm="1">
        <f t="array" ref="M1518">_xlfn.IFS(
    SUMIFS(FACT_ORDERS[TotalAmount], FACT_ORDERS[WD_CUSTOMERS],FACT_ORDERS[[#This Row],[WD_CUSTOMERS]])&gt;=15000, "VIP",
    SUMIFS(FACT_ORDERS[TotalAmount], FACT_ORDERS[WD_CUSTOMERS],FACT_ORDERS[[#This Row],[WD_CUSTOMERS]])&gt;=8000, "Premium",
    TRUE, "Regular"
)</f>
        <v>Regular</v>
      </c>
      <c r="N1518" s="32" cm="1">
        <f t="array" ref="N1518">_xlfn.IFS(
   FACT_ORDERS[[#This Row],[TypeOfClient]]="VIP", 0.2,
   FACT_ORDERS[[#This Row],[TypeOfClient]]="Premium", 0.1,
   TRUE, 0
)</f>
        <v>0</v>
      </c>
      <c r="O1518" s="31" cm="1">
        <f t="array" ref="O1518">_xlfn.IFS(
   FACT_ORDERS[[#This Row],[TotalAmount]]&gt;1500, 0.15,
   FACT_ORDERS[[#This Row],[TotalAmount]]&gt;1000, 0.1,
   FACT_ORDERS[[#This Row],[TotalAmount]]&gt;500, 0.05,
   TRUE, 0
)</f>
        <v>0</v>
      </c>
      <c r="P1518" s="28">
        <f xml:space="preserve"> FACT_ORDERS[[#This Row],[TotalAmount]] * (1 - (FACT_ORDERS[[#This Row],[ClientDiscount]] + FACT_ORDERS[[#This Row],[OrderDiscount]]) )</f>
        <v>340</v>
      </c>
      <c r="Q1518" s="28">
        <f>FACT_ORDERS[[#This Row],[TotalAmountWithDiscount]]+FACT_ORDERS[[#This Row],[DeliveryCost]]</f>
        <v>355</v>
      </c>
      <c r="R1518" s="35">
        <v>45564</v>
      </c>
      <c r="S1518" s="35" t="str">
        <f>IF(NETWORKDAYS(FACT_ORDERS[[#This Row],[Order-Date]], FACT_ORDERS[[#This Row],[ArrivalDate ]]) &gt; 10, "Late", "On Time")</f>
        <v>Late</v>
      </c>
    </row>
    <row r="1519" spans="1:19" x14ac:dyDescent="0.3">
      <c r="A1519" s="12">
        <v>6517</v>
      </c>
      <c r="B1519" s="12">
        <v>237</v>
      </c>
      <c r="C1519" s="12">
        <v>10936</v>
      </c>
      <c r="D1519" s="12">
        <v>1518</v>
      </c>
      <c r="E1519" s="12" t="s">
        <v>244</v>
      </c>
      <c r="F1519" s="13">
        <v>45535</v>
      </c>
      <c r="G1519" s="26" t="s">
        <v>12113</v>
      </c>
      <c r="H1519" s="12">
        <v>32</v>
      </c>
      <c r="I1519" s="28">
        <f>VLOOKUP(B:B,DIM_PRODUCTS!A:F,5,FALSE)</f>
        <v>17</v>
      </c>
      <c r="J1519" s="28">
        <f>FACT_ORDERS[[#This Row],[ProductPrice]]*FACT_ORDERS[[#This Row],[Quantity]]</f>
        <v>544</v>
      </c>
      <c r="K1519" s="12" t="str">
        <f>VLOOKUP(C:C,DIM_CUSTOMERS!A:G,7,FALSE)</f>
        <v>Australia</v>
      </c>
      <c r="L1519" s="30" cm="1">
        <f t="array" ref="L1519">_xlfn.IFS(
    AND(FACT_ORDERS[[#This Row],[DeliveryMehtod]]="shippment",FACT_ORDERS[[#This Row],[TotalAmount]]&gt;=200), 0,
    AND(FACT_ORDERS[[#This Row],[DeliveryMehtod]]="pickup"), 15,
    AND(FACT_ORDERS[[#This Row],[DeliveryMehtod]]="shippment",FACT_ORDERS[[#This Row],[TotalAmount]]&lt;200), 35
)</f>
        <v>0</v>
      </c>
      <c r="M1519" s="12" t="str" cm="1">
        <f t="array" ref="M1519">_xlfn.IFS(
    SUMIFS(FACT_ORDERS[TotalAmount], FACT_ORDERS[WD_CUSTOMERS],FACT_ORDERS[[#This Row],[WD_CUSTOMERS]])&gt;=15000, "VIP",
    SUMIFS(FACT_ORDERS[TotalAmount], FACT_ORDERS[WD_CUSTOMERS],FACT_ORDERS[[#This Row],[WD_CUSTOMERS]])&gt;=8000, "Premium",
    TRUE, "Regular"
)</f>
        <v>Regular</v>
      </c>
      <c r="N1519" s="32" cm="1">
        <f t="array" ref="N1519">_xlfn.IFS(
   FACT_ORDERS[[#This Row],[TypeOfClient]]="VIP", 0.2,
   FACT_ORDERS[[#This Row],[TypeOfClient]]="Premium", 0.1,
   TRUE, 0
)</f>
        <v>0</v>
      </c>
      <c r="O1519" s="31" cm="1">
        <f t="array" ref="O1519">_xlfn.IFS(
   FACT_ORDERS[[#This Row],[TotalAmount]]&gt;1500, 0.15,
   FACT_ORDERS[[#This Row],[TotalAmount]]&gt;1000, 0.1,
   FACT_ORDERS[[#This Row],[TotalAmount]]&gt;500, 0.05,
   TRUE, 0
)</f>
        <v>0.05</v>
      </c>
      <c r="P1519" s="28">
        <f xml:space="preserve"> FACT_ORDERS[[#This Row],[TotalAmount]] * (1 - (FACT_ORDERS[[#This Row],[ClientDiscount]] + FACT_ORDERS[[#This Row],[OrderDiscount]]) )</f>
        <v>516.79999999999995</v>
      </c>
      <c r="Q1519" s="28">
        <f>FACT_ORDERS[[#This Row],[TotalAmountWithDiscount]]+FACT_ORDERS[[#This Row],[DeliveryCost]]</f>
        <v>516.79999999999995</v>
      </c>
      <c r="R1519" s="35">
        <v>45546</v>
      </c>
      <c r="S1519" s="35" t="str">
        <f>IF(NETWORKDAYS(FACT_ORDERS[[#This Row],[Order-Date]], FACT_ORDERS[[#This Row],[ArrivalDate ]]) &gt; 10, "Late", "On Time")</f>
        <v>On Time</v>
      </c>
    </row>
    <row r="1520" spans="1:19" x14ac:dyDescent="0.3">
      <c r="A1520" s="12">
        <v>6518</v>
      </c>
      <c r="B1520" s="12">
        <v>245</v>
      </c>
      <c r="C1520" s="12">
        <v>10447</v>
      </c>
      <c r="D1520" s="12">
        <v>1519</v>
      </c>
      <c r="E1520" s="12" t="s">
        <v>243</v>
      </c>
      <c r="F1520" s="13">
        <v>45515</v>
      </c>
      <c r="G1520" s="26" t="s">
        <v>12114</v>
      </c>
      <c r="H1520" s="12">
        <v>34</v>
      </c>
      <c r="I1520" s="28">
        <f>VLOOKUP(B:B,DIM_PRODUCTS!A:F,5,FALSE)</f>
        <v>28</v>
      </c>
      <c r="J1520" s="28">
        <f>FACT_ORDERS[[#This Row],[ProductPrice]]*FACT_ORDERS[[#This Row],[Quantity]]</f>
        <v>952</v>
      </c>
      <c r="K1520" s="12" t="str">
        <f>VLOOKUP(C:C,DIM_CUSTOMERS!A:G,7,FALSE)</f>
        <v>Japan</v>
      </c>
      <c r="L1520" s="30" cm="1">
        <f t="array" ref="L1520">_xlfn.IFS(
    AND(FACT_ORDERS[[#This Row],[DeliveryMehtod]]="shippment",FACT_ORDERS[[#This Row],[TotalAmount]]&gt;=200), 0,
    AND(FACT_ORDERS[[#This Row],[DeliveryMehtod]]="pickup"), 15,
    AND(FACT_ORDERS[[#This Row],[DeliveryMehtod]]="shippment",FACT_ORDERS[[#This Row],[TotalAmount]]&lt;200), 35
)</f>
        <v>15</v>
      </c>
      <c r="M1520" s="12" t="str" cm="1">
        <f t="array" ref="M1520">_xlfn.IFS(
    SUMIFS(FACT_ORDERS[TotalAmount], FACT_ORDERS[WD_CUSTOMERS],FACT_ORDERS[[#This Row],[WD_CUSTOMERS]])&gt;=15000, "VIP",
    SUMIFS(FACT_ORDERS[TotalAmount], FACT_ORDERS[WD_CUSTOMERS],FACT_ORDERS[[#This Row],[WD_CUSTOMERS]])&gt;=8000, "Premium",
    TRUE, "Regular"
)</f>
        <v>Regular</v>
      </c>
      <c r="N1520" s="32" cm="1">
        <f t="array" ref="N1520">_xlfn.IFS(
   FACT_ORDERS[[#This Row],[TypeOfClient]]="VIP", 0.2,
   FACT_ORDERS[[#This Row],[TypeOfClient]]="Premium", 0.1,
   TRUE, 0
)</f>
        <v>0</v>
      </c>
      <c r="O1520" s="31" cm="1">
        <f t="array" ref="O1520">_xlfn.IFS(
   FACT_ORDERS[[#This Row],[TotalAmount]]&gt;1500, 0.15,
   FACT_ORDERS[[#This Row],[TotalAmount]]&gt;1000, 0.1,
   FACT_ORDERS[[#This Row],[TotalAmount]]&gt;500, 0.05,
   TRUE, 0
)</f>
        <v>0.05</v>
      </c>
      <c r="P1520" s="28">
        <f xml:space="preserve"> FACT_ORDERS[[#This Row],[TotalAmount]] * (1 - (FACT_ORDERS[[#This Row],[ClientDiscount]] + FACT_ORDERS[[#This Row],[OrderDiscount]]) )</f>
        <v>904.4</v>
      </c>
      <c r="Q1520" s="28">
        <f>FACT_ORDERS[[#This Row],[TotalAmountWithDiscount]]+FACT_ORDERS[[#This Row],[DeliveryCost]]</f>
        <v>919.4</v>
      </c>
      <c r="R1520" s="35">
        <v>45522</v>
      </c>
      <c r="S1520" s="35" t="str">
        <f>IF(NETWORKDAYS(FACT_ORDERS[[#This Row],[Order-Date]], FACT_ORDERS[[#This Row],[ArrivalDate ]]) &gt; 10, "Late", "On Time")</f>
        <v>On Time</v>
      </c>
    </row>
    <row r="1521" spans="1:19" x14ac:dyDescent="0.3">
      <c r="A1521" s="12">
        <v>6519</v>
      </c>
      <c r="B1521" s="12">
        <v>245</v>
      </c>
      <c r="C1521" s="12">
        <v>10447</v>
      </c>
      <c r="D1521" s="12">
        <v>1520</v>
      </c>
      <c r="E1521" s="12" t="s">
        <v>244</v>
      </c>
      <c r="F1521" s="13">
        <v>45541</v>
      </c>
      <c r="G1521" s="26" t="s">
        <v>12115</v>
      </c>
      <c r="H1521" s="12">
        <v>38</v>
      </c>
      <c r="I1521" s="28">
        <f>VLOOKUP(B:B,DIM_PRODUCTS!A:F,5,FALSE)</f>
        <v>28</v>
      </c>
      <c r="J1521" s="28">
        <f>FACT_ORDERS[[#This Row],[ProductPrice]]*FACT_ORDERS[[#This Row],[Quantity]]</f>
        <v>1064</v>
      </c>
      <c r="K1521" s="12" t="str">
        <f>VLOOKUP(C:C,DIM_CUSTOMERS!A:G,7,FALSE)</f>
        <v>Japan</v>
      </c>
      <c r="L1521" s="30" cm="1">
        <f t="array" ref="L1521">_xlfn.IFS(
    AND(FACT_ORDERS[[#This Row],[DeliveryMehtod]]="shippment",FACT_ORDERS[[#This Row],[TotalAmount]]&gt;=200), 0,
    AND(FACT_ORDERS[[#This Row],[DeliveryMehtod]]="pickup"), 15,
    AND(FACT_ORDERS[[#This Row],[DeliveryMehtod]]="shippment",FACT_ORDERS[[#This Row],[TotalAmount]]&lt;200), 35
)</f>
        <v>0</v>
      </c>
      <c r="M1521" s="12" t="str" cm="1">
        <f t="array" ref="M1521">_xlfn.IFS(
    SUMIFS(FACT_ORDERS[TotalAmount], FACT_ORDERS[WD_CUSTOMERS],FACT_ORDERS[[#This Row],[WD_CUSTOMERS]])&gt;=15000, "VIP",
    SUMIFS(FACT_ORDERS[TotalAmount], FACT_ORDERS[WD_CUSTOMERS],FACT_ORDERS[[#This Row],[WD_CUSTOMERS]])&gt;=8000, "Premium",
    TRUE, "Regular"
)</f>
        <v>Regular</v>
      </c>
      <c r="N1521" s="32" cm="1">
        <f t="array" ref="N1521">_xlfn.IFS(
   FACT_ORDERS[[#This Row],[TypeOfClient]]="VIP", 0.2,
   FACT_ORDERS[[#This Row],[TypeOfClient]]="Premium", 0.1,
   TRUE, 0
)</f>
        <v>0</v>
      </c>
      <c r="O1521" s="31" cm="1">
        <f t="array" ref="O1521">_xlfn.IFS(
   FACT_ORDERS[[#This Row],[TotalAmount]]&gt;1500, 0.15,
   FACT_ORDERS[[#This Row],[TotalAmount]]&gt;1000, 0.1,
   FACT_ORDERS[[#This Row],[TotalAmount]]&gt;500, 0.05,
   TRUE, 0
)</f>
        <v>0.1</v>
      </c>
      <c r="P1521" s="28">
        <f xml:space="preserve"> FACT_ORDERS[[#This Row],[TotalAmount]] * (1 - (FACT_ORDERS[[#This Row],[ClientDiscount]] + FACT_ORDERS[[#This Row],[OrderDiscount]]) )</f>
        <v>957.6</v>
      </c>
      <c r="Q1521" s="28">
        <f>FACT_ORDERS[[#This Row],[TotalAmountWithDiscount]]+FACT_ORDERS[[#This Row],[DeliveryCost]]</f>
        <v>957.6</v>
      </c>
      <c r="R1521" s="35">
        <v>45549</v>
      </c>
      <c r="S1521" s="35" t="str">
        <f>IF(NETWORKDAYS(FACT_ORDERS[[#This Row],[Order-Date]], FACT_ORDERS[[#This Row],[ArrivalDate ]]) &gt; 10, "Late", "On Time")</f>
        <v>On Time</v>
      </c>
    </row>
    <row r="1522" spans="1:19" x14ac:dyDescent="0.3">
      <c r="A1522" s="12">
        <v>6520</v>
      </c>
      <c r="B1522" s="12">
        <v>247</v>
      </c>
      <c r="C1522" s="12">
        <v>10381</v>
      </c>
      <c r="D1522" s="12">
        <v>1521</v>
      </c>
      <c r="E1522" s="12" t="s">
        <v>243</v>
      </c>
      <c r="F1522" s="13">
        <v>45452</v>
      </c>
      <c r="G1522" s="26" t="s">
        <v>12116</v>
      </c>
      <c r="H1522" s="12">
        <v>24</v>
      </c>
      <c r="I1522" s="28">
        <f>VLOOKUP(B:B,DIM_PRODUCTS!A:F,5,FALSE)</f>
        <v>13</v>
      </c>
      <c r="J1522" s="28">
        <f>FACT_ORDERS[[#This Row],[ProductPrice]]*FACT_ORDERS[[#This Row],[Quantity]]</f>
        <v>312</v>
      </c>
      <c r="K1522" s="12" t="str">
        <f>VLOOKUP(C:C,DIM_CUSTOMERS!A:G,7,FALSE)</f>
        <v>Canada</v>
      </c>
      <c r="L1522" s="30" cm="1">
        <f t="array" ref="L1522">_xlfn.IFS(
    AND(FACT_ORDERS[[#This Row],[DeliveryMehtod]]="shippment",FACT_ORDERS[[#This Row],[TotalAmount]]&gt;=200), 0,
    AND(FACT_ORDERS[[#This Row],[DeliveryMehtod]]="pickup"), 15,
    AND(FACT_ORDERS[[#This Row],[DeliveryMehtod]]="shippment",FACT_ORDERS[[#This Row],[TotalAmount]]&lt;200), 35
)</f>
        <v>15</v>
      </c>
      <c r="M1522" s="12" t="str" cm="1">
        <f t="array" ref="M1522">_xlfn.IFS(
    SUMIFS(FACT_ORDERS[TotalAmount], FACT_ORDERS[WD_CUSTOMERS],FACT_ORDERS[[#This Row],[WD_CUSTOMERS]])&gt;=15000, "VIP",
    SUMIFS(FACT_ORDERS[TotalAmount], FACT_ORDERS[WD_CUSTOMERS],FACT_ORDERS[[#This Row],[WD_CUSTOMERS]])&gt;=8000, "Premium",
    TRUE, "Regular"
)</f>
        <v>Regular</v>
      </c>
      <c r="N1522" s="32" cm="1">
        <f t="array" ref="N1522">_xlfn.IFS(
   FACT_ORDERS[[#This Row],[TypeOfClient]]="VIP", 0.2,
   FACT_ORDERS[[#This Row],[TypeOfClient]]="Premium", 0.1,
   TRUE, 0
)</f>
        <v>0</v>
      </c>
      <c r="O1522" s="31" cm="1">
        <f t="array" ref="O1522">_xlfn.IFS(
   FACT_ORDERS[[#This Row],[TotalAmount]]&gt;1500, 0.15,
   FACT_ORDERS[[#This Row],[TotalAmount]]&gt;1000, 0.1,
   FACT_ORDERS[[#This Row],[TotalAmount]]&gt;500, 0.05,
   TRUE, 0
)</f>
        <v>0</v>
      </c>
      <c r="P1522" s="28">
        <f xml:space="preserve"> FACT_ORDERS[[#This Row],[TotalAmount]] * (1 - (FACT_ORDERS[[#This Row],[ClientDiscount]] + FACT_ORDERS[[#This Row],[OrderDiscount]]) )</f>
        <v>312</v>
      </c>
      <c r="Q1522" s="28">
        <f>FACT_ORDERS[[#This Row],[TotalAmountWithDiscount]]+FACT_ORDERS[[#This Row],[DeliveryCost]]</f>
        <v>327</v>
      </c>
      <c r="R1522" s="35">
        <v>45462</v>
      </c>
      <c r="S1522" s="35" t="str">
        <f>IF(NETWORKDAYS(FACT_ORDERS[[#This Row],[Order-Date]], FACT_ORDERS[[#This Row],[ArrivalDate ]]) &gt; 10, "Late", "On Time")</f>
        <v>On Time</v>
      </c>
    </row>
    <row r="1523" spans="1:19" x14ac:dyDescent="0.3">
      <c r="A1523" s="12">
        <v>6521</v>
      </c>
      <c r="B1523" s="12">
        <v>247</v>
      </c>
      <c r="C1523" s="12">
        <v>10381</v>
      </c>
      <c r="D1523" s="12">
        <v>1522</v>
      </c>
      <c r="E1523" s="12" t="s">
        <v>244</v>
      </c>
      <c r="F1523" s="13">
        <v>45346</v>
      </c>
      <c r="G1523" s="26" t="s">
        <v>12117</v>
      </c>
      <c r="H1523" s="12">
        <v>16</v>
      </c>
      <c r="I1523" s="28">
        <f>VLOOKUP(B:B,DIM_PRODUCTS!A:F,5,FALSE)</f>
        <v>13</v>
      </c>
      <c r="J1523" s="28">
        <f>FACT_ORDERS[[#This Row],[ProductPrice]]*FACT_ORDERS[[#This Row],[Quantity]]</f>
        <v>208</v>
      </c>
      <c r="K1523" s="12" t="str">
        <f>VLOOKUP(C:C,DIM_CUSTOMERS!A:G,7,FALSE)</f>
        <v>Canada</v>
      </c>
      <c r="L1523" s="30" cm="1">
        <f t="array" ref="L1523">_xlfn.IFS(
    AND(FACT_ORDERS[[#This Row],[DeliveryMehtod]]="shippment",FACT_ORDERS[[#This Row],[TotalAmount]]&gt;=200), 0,
    AND(FACT_ORDERS[[#This Row],[DeliveryMehtod]]="pickup"), 15,
    AND(FACT_ORDERS[[#This Row],[DeliveryMehtod]]="shippment",FACT_ORDERS[[#This Row],[TotalAmount]]&lt;200), 35
)</f>
        <v>0</v>
      </c>
      <c r="M1523" s="12" t="str" cm="1">
        <f t="array" ref="M1523">_xlfn.IFS(
    SUMIFS(FACT_ORDERS[TotalAmount], FACT_ORDERS[WD_CUSTOMERS],FACT_ORDERS[[#This Row],[WD_CUSTOMERS]])&gt;=15000, "VIP",
    SUMIFS(FACT_ORDERS[TotalAmount], FACT_ORDERS[WD_CUSTOMERS],FACT_ORDERS[[#This Row],[WD_CUSTOMERS]])&gt;=8000, "Premium",
    TRUE, "Regular"
)</f>
        <v>Regular</v>
      </c>
      <c r="N1523" s="32" cm="1">
        <f t="array" ref="N1523">_xlfn.IFS(
   FACT_ORDERS[[#This Row],[TypeOfClient]]="VIP", 0.2,
   FACT_ORDERS[[#This Row],[TypeOfClient]]="Premium", 0.1,
   TRUE, 0
)</f>
        <v>0</v>
      </c>
      <c r="O1523" s="31" cm="1">
        <f t="array" ref="O1523">_xlfn.IFS(
   FACT_ORDERS[[#This Row],[TotalAmount]]&gt;1500, 0.15,
   FACT_ORDERS[[#This Row],[TotalAmount]]&gt;1000, 0.1,
   FACT_ORDERS[[#This Row],[TotalAmount]]&gt;500, 0.05,
   TRUE, 0
)</f>
        <v>0</v>
      </c>
      <c r="P1523" s="28">
        <f xml:space="preserve"> FACT_ORDERS[[#This Row],[TotalAmount]] * (1 - (FACT_ORDERS[[#This Row],[ClientDiscount]] + FACT_ORDERS[[#This Row],[OrderDiscount]]) )</f>
        <v>208</v>
      </c>
      <c r="Q1523" s="28">
        <f>FACT_ORDERS[[#This Row],[TotalAmountWithDiscount]]+FACT_ORDERS[[#This Row],[DeliveryCost]]</f>
        <v>208</v>
      </c>
      <c r="R1523" s="35">
        <v>45354</v>
      </c>
      <c r="S1523" s="35" t="str">
        <f>IF(NETWORKDAYS(FACT_ORDERS[[#This Row],[Order-Date]], FACT_ORDERS[[#This Row],[ArrivalDate ]]) &gt; 10, "Late", "On Time")</f>
        <v>On Time</v>
      </c>
    </row>
    <row r="1524" spans="1:19" x14ac:dyDescent="0.3">
      <c r="A1524" s="12">
        <v>6522</v>
      </c>
      <c r="B1524" s="12">
        <v>267</v>
      </c>
      <c r="C1524" s="12">
        <v>10374</v>
      </c>
      <c r="D1524" s="12">
        <v>1523</v>
      </c>
      <c r="E1524" s="12" t="s">
        <v>244</v>
      </c>
      <c r="F1524" s="13">
        <v>44849</v>
      </c>
      <c r="G1524" s="26" t="s">
        <v>12118</v>
      </c>
      <c r="H1524" s="12">
        <v>53</v>
      </c>
      <c r="I1524" s="28">
        <f>VLOOKUP(B:B,DIM_PRODUCTS!A:F,5,FALSE)</f>
        <v>26</v>
      </c>
      <c r="J1524" s="28">
        <f>FACT_ORDERS[[#This Row],[ProductPrice]]*FACT_ORDERS[[#This Row],[Quantity]]</f>
        <v>1378</v>
      </c>
      <c r="K1524" s="12" t="str">
        <f>VLOOKUP(C:C,DIM_CUSTOMERS!A:G,7,FALSE)</f>
        <v>Mexico</v>
      </c>
      <c r="L1524" s="30" cm="1">
        <f t="array" ref="L1524">_xlfn.IFS(
    AND(FACT_ORDERS[[#This Row],[DeliveryMehtod]]="shippment",FACT_ORDERS[[#This Row],[TotalAmount]]&gt;=200), 0,
    AND(FACT_ORDERS[[#This Row],[DeliveryMehtod]]="pickup"), 15,
    AND(FACT_ORDERS[[#This Row],[DeliveryMehtod]]="shippment",FACT_ORDERS[[#This Row],[TotalAmount]]&lt;200), 35
)</f>
        <v>0</v>
      </c>
      <c r="M1524" s="12" t="str" cm="1">
        <f t="array" ref="M1524">_xlfn.IFS(
    SUMIFS(FACT_ORDERS[TotalAmount], FACT_ORDERS[WD_CUSTOMERS],FACT_ORDERS[[#This Row],[WD_CUSTOMERS]])&gt;=15000, "VIP",
    SUMIFS(FACT_ORDERS[TotalAmount], FACT_ORDERS[WD_CUSTOMERS],FACT_ORDERS[[#This Row],[WD_CUSTOMERS]])&gt;=8000, "Premium",
    TRUE, "Regular"
)</f>
        <v>VIP</v>
      </c>
      <c r="N1524" s="32" cm="1">
        <f t="array" ref="N1524">_xlfn.IFS(
   FACT_ORDERS[[#This Row],[TypeOfClient]]="VIP", 0.2,
   FACT_ORDERS[[#This Row],[TypeOfClient]]="Premium", 0.1,
   TRUE, 0
)</f>
        <v>0.2</v>
      </c>
      <c r="O1524" s="31" cm="1">
        <f t="array" ref="O1524">_xlfn.IFS(
   FACT_ORDERS[[#This Row],[TotalAmount]]&gt;1500, 0.15,
   FACT_ORDERS[[#This Row],[TotalAmount]]&gt;1000, 0.1,
   FACT_ORDERS[[#This Row],[TotalAmount]]&gt;500, 0.05,
   TRUE, 0
)</f>
        <v>0.1</v>
      </c>
      <c r="P1524" s="28">
        <f xml:space="preserve"> FACT_ORDERS[[#This Row],[TotalAmount]] * (1 - (FACT_ORDERS[[#This Row],[ClientDiscount]] + FACT_ORDERS[[#This Row],[OrderDiscount]]) )</f>
        <v>964.59999999999991</v>
      </c>
      <c r="Q1524" s="28">
        <f>FACT_ORDERS[[#This Row],[TotalAmountWithDiscount]]+FACT_ORDERS[[#This Row],[DeliveryCost]]</f>
        <v>964.59999999999991</v>
      </c>
      <c r="R1524" s="35">
        <v>44860</v>
      </c>
      <c r="S1524" s="35" t="str">
        <f>IF(NETWORKDAYS(FACT_ORDERS[[#This Row],[Order-Date]], FACT_ORDERS[[#This Row],[ArrivalDate ]]) &gt; 10, "Late", "On Time")</f>
        <v>On Time</v>
      </c>
    </row>
    <row r="1525" spans="1:19" x14ac:dyDescent="0.3">
      <c r="A1525" s="12">
        <v>6523</v>
      </c>
      <c r="B1525" s="12">
        <v>272</v>
      </c>
      <c r="C1525" s="12">
        <v>10374</v>
      </c>
      <c r="D1525" s="12">
        <v>1524</v>
      </c>
      <c r="E1525" s="12" t="s">
        <v>243</v>
      </c>
      <c r="F1525" s="13">
        <v>44849</v>
      </c>
      <c r="G1525" s="26" t="s">
        <v>12119</v>
      </c>
      <c r="H1525" s="12">
        <v>38</v>
      </c>
      <c r="I1525" s="28">
        <f>VLOOKUP(B:B,DIM_PRODUCTS!A:F,5,FALSE)</f>
        <v>15</v>
      </c>
      <c r="J1525" s="28">
        <f>FACT_ORDERS[[#This Row],[ProductPrice]]*FACT_ORDERS[[#This Row],[Quantity]]</f>
        <v>570</v>
      </c>
      <c r="K1525" s="12" t="str">
        <f>VLOOKUP(C:C,DIM_CUSTOMERS!A:G,7,FALSE)</f>
        <v>Mexico</v>
      </c>
      <c r="L1525" s="30" cm="1">
        <f t="array" ref="L1525">_xlfn.IFS(
    AND(FACT_ORDERS[[#This Row],[DeliveryMehtod]]="shippment",FACT_ORDERS[[#This Row],[TotalAmount]]&gt;=200), 0,
    AND(FACT_ORDERS[[#This Row],[DeliveryMehtod]]="pickup"), 15,
    AND(FACT_ORDERS[[#This Row],[DeliveryMehtod]]="shippment",FACT_ORDERS[[#This Row],[TotalAmount]]&lt;200), 35
)</f>
        <v>15</v>
      </c>
      <c r="M1525" s="12" t="str" cm="1">
        <f t="array" ref="M1525">_xlfn.IFS(
    SUMIFS(FACT_ORDERS[TotalAmount], FACT_ORDERS[WD_CUSTOMERS],FACT_ORDERS[[#This Row],[WD_CUSTOMERS]])&gt;=15000, "VIP",
    SUMIFS(FACT_ORDERS[TotalAmount], FACT_ORDERS[WD_CUSTOMERS],FACT_ORDERS[[#This Row],[WD_CUSTOMERS]])&gt;=8000, "Premium",
    TRUE, "Regular"
)</f>
        <v>VIP</v>
      </c>
      <c r="N1525" s="32" cm="1">
        <f t="array" ref="N1525">_xlfn.IFS(
   FACT_ORDERS[[#This Row],[TypeOfClient]]="VIP", 0.2,
   FACT_ORDERS[[#This Row],[TypeOfClient]]="Premium", 0.1,
   TRUE, 0
)</f>
        <v>0.2</v>
      </c>
      <c r="O1525" s="31" cm="1">
        <f t="array" ref="O1525">_xlfn.IFS(
   FACT_ORDERS[[#This Row],[TotalAmount]]&gt;1500, 0.15,
   FACT_ORDERS[[#This Row],[TotalAmount]]&gt;1000, 0.1,
   FACT_ORDERS[[#This Row],[TotalAmount]]&gt;500, 0.05,
   TRUE, 0
)</f>
        <v>0.05</v>
      </c>
      <c r="P1525" s="28">
        <f xml:space="preserve"> FACT_ORDERS[[#This Row],[TotalAmount]] * (1 - (FACT_ORDERS[[#This Row],[ClientDiscount]] + FACT_ORDERS[[#This Row],[OrderDiscount]]) )</f>
        <v>427.5</v>
      </c>
      <c r="Q1525" s="28">
        <f>FACT_ORDERS[[#This Row],[TotalAmountWithDiscount]]+FACT_ORDERS[[#This Row],[DeliveryCost]]</f>
        <v>442.5</v>
      </c>
      <c r="R1525" s="35">
        <v>44859</v>
      </c>
      <c r="S1525" s="35" t="str">
        <f>IF(NETWORKDAYS(FACT_ORDERS[[#This Row],[Order-Date]], FACT_ORDERS[[#This Row],[ArrivalDate ]]) &gt; 10, "Late", "On Time")</f>
        <v>On Time</v>
      </c>
    </row>
    <row r="1526" spans="1:19" x14ac:dyDescent="0.3">
      <c r="A1526" s="12">
        <v>6524</v>
      </c>
      <c r="B1526" s="12">
        <v>220</v>
      </c>
      <c r="C1526" s="12">
        <v>10374</v>
      </c>
      <c r="D1526" s="12">
        <v>1525</v>
      </c>
      <c r="E1526" s="12" t="s">
        <v>244</v>
      </c>
      <c r="F1526" s="13">
        <v>44849</v>
      </c>
      <c r="G1526" s="26" t="s">
        <v>12120</v>
      </c>
      <c r="H1526" s="12">
        <v>35</v>
      </c>
      <c r="I1526" s="28">
        <f>VLOOKUP(B:B,DIM_PRODUCTS!A:F,5,FALSE)</f>
        <v>30</v>
      </c>
      <c r="J1526" s="28">
        <f>FACT_ORDERS[[#This Row],[ProductPrice]]*FACT_ORDERS[[#This Row],[Quantity]]</f>
        <v>1050</v>
      </c>
      <c r="K1526" s="12" t="str">
        <f>VLOOKUP(C:C,DIM_CUSTOMERS!A:G,7,FALSE)</f>
        <v>Mexico</v>
      </c>
      <c r="L1526" s="30" cm="1">
        <f t="array" ref="L1526">_xlfn.IFS(
    AND(FACT_ORDERS[[#This Row],[DeliveryMehtod]]="shippment",FACT_ORDERS[[#This Row],[TotalAmount]]&gt;=200), 0,
    AND(FACT_ORDERS[[#This Row],[DeliveryMehtod]]="pickup"), 15,
    AND(FACT_ORDERS[[#This Row],[DeliveryMehtod]]="shippment",FACT_ORDERS[[#This Row],[TotalAmount]]&lt;200), 35
)</f>
        <v>0</v>
      </c>
      <c r="M1526" s="12" t="str" cm="1">
        <f t="array" ref="M1526">_xlfn.IFS(
    SUMIFS(FACT_ORDERS[TotalAmount], FACT_ORDERS[WD_CUSTOMERS],FACT_ORDERS[[#This Row],[WD_CUSTOMERS]])&gt;=15000, "VIP",
    SUMIFS(FACT_ORDERS[TotalAmount], FACT_ORDERS[WD_CUSTOMERS],FACT_ORDERS[[#This Row],[WD_CUSTOMERS]])&gt;=8000, "Premium",
    TRUE, "Regular"
)</f>
        <v>VIP</v>
      </c>
      <c r="N1526" s="32" cm="1">
        <f t="array" ref="N1526">_xlfn.IFS(
   FACT_ORDERS[[#This Row],[TypeOfClient]]="VIP", 0.2,
   FACT_ORDERS[[#This Row],[TypeOfClient]]="Premium", 0.1,
   TRUE, 0
)</f>
        <v>0.2</v>
      </c>
      <c r="O1526" s="31" cm="1">
        <f t="array" ref="O1526">_xlfn.IFS(
   FACT_ORDERS[[#This Row],[TotalAmount]]&gt;1500, 0.15,
   FACT_ORDERS[[#This Row],[TotalAmount]]&gt;1000, 0.1,
   FACT_ORDERS[[#This Row],[TotalAmount]]&gt;500, 0.05,
   TRUE, 0
)</f>
        <v>0.1</v>
      </c>
      <c r="P1526" s="28">
        <f xml:space="preserve"> FACT_ORDERS[[#This Row],[TotalAmount]] * (1 - (FACT_ORDERS[[#This Row],[ClientDiscount]] + FACT_ORDERS[[#This Row],[OrderDiscount]]) )</f>
        <v>735</v>
      </c>
      <c r="Q1526" s="28">
        <f>FACT_ORDERS[[#This Row],[TotalAmountWithDiscount]]+FACT_ORDERS[[#This Row],[DeliveryCost]]</f>
        <v>735</v>
      </c>
      <c r="R1526" s="35">
        <v>44860</v>
      </c>
      <c r="S1526" s="35" t="str">
        <f>IF(NETWORKDAYS(FACT_ORDERS[[#This Row],[Order-Date]], FACT_ORDERS[[#This Row],[ArrivalDate ]]) &gt; 10, "Late", "On Time")</f>
        <v>On Time</v>
      </c>
    </row>
    <row r="1527" spans="1:19" x14ac:dyDescent="0.3">
      <c r="A1527" s="12">
        <v>6525</v>
      </c>
      <c r="B1527" s="12">
        <v>272</v>
      </c>
      <c r="C1527" s="12">
        <v>10374</v>
      </c>
      <c r="D1527" s="12">
        <v>1526</v>
      </c>
      <c r="E1527" s="12" t="s">
        <v>243</v>
      </c>
      <c r="F1527" s="13">
        <v>45488</v>
      </c>
      <c r="G1527" s="26" t="s">
        <v>12121</v>
      </c>
      <c r="H1527" s="12">
        <v>33</v>
      </c>
      <c r="I1527" s="28">
        <f>VLOOKUP(B:B,DIM_PRODUCTS!A:F,5,FALSE)</f>
        <v>15</v>
      </c>
      <c r="J1527" s="28">
        <f>FACT_ORDERS[[#This Row],[ProductPrice]]*FACT_ORDERS[[#This Row],[Quantity]]</f>
        <v>495</v>
      </c>
      <c r="K1527" s="12" t="str">
        <f>VLOOKUP(C:C,DIM_CUSTOMERS!A:G,7,FALSE)</f>
        <v>Mexico</v>
      </c>
      <c r="L1527" s="30" cm="1">
        <f t="array" ref="L1527">_xlfn.IFS(
    AND(FACT_ORDERS[[#This Row],[DeliveryMehtod]]="shippment",FACT_ORDERS[[#This Row],[TotalAmount]]&gt;=200), 0,
    AND(FACT_ORDERS[[#This Row],[DeliveryMehtod]]="pickup"), 15,
    AND(FACT_ORDERS[[#This Row],[DeliveryMehtod]]="shippment",FACT_ORDERS[[#This Row],[TotalAmount]]&lt;200), 35
)</f>
        <v>15</v>
      </c>
      <c r="M1527" s="12" t="str" cm="1">
        <f t="array" ref="M1527">_xlfn.IFS(
    SUMIFS(FACT_ORDERS[TotalAmount], FACT_ORDERS[WD_CUSTOMERS],FACT_ORDERS[[#This Row],[WD_CUSTOMERS]])&gt;=15000, "VIP",
    SUMIFS(FACT_ORDERS[TotalAmount], FACT_ORDERS[WD_CUSTOMERS],FACT_ORDERS[[#This Row],[WD_CUSTOMERS]])&gt;=8000, "Premium",
    TRUE, "Regular"
)</f>
        <v>VIP</v>
      </c>
      <c r="N1527" s="32" cm="1">
        <f t="array" ref="N1527">_xlfn.IFS(
   FACT_ORDERS[[#This Row],[TypeOfClient]]="VIP", 0.2,
   FACT_ORDERS[[#This Row],[TypeOfClient]]="Premium", 0.1,
   TRUE, 0
)</f>
        <v>0.2</v>
      </c>
      <c r="O1527" s="31" cm="1">
        <f t="array" ref="O1527">_xlfn.IFS(
   FACT_ORDERS[[#This Row],[TotalAmount]]&gt;1500, 0.15,
   FACT_ORDERS[[#This Row],[TotalAmount]]&gt;1000, 0.1,
   FACT_ORDERS[[#This Row],[TotalAmount]]&gt;500, 0.05,
   TRUE, 0
)</f>
        <v>0</v>
      </c>
      <c r="P1527" s="28">
        <f xml:space="preserve"> FACT_ORDERS[[#This Row],[TotalAmount]] * (1 - (FACT_ORDERS[[#This Row],[ClientDiscount]] + FACT_ORDERS[[#This Row],[OrderDiscount]]) )</f>
        <v>396</v>
      </c>
      <c r="Q1527" s="28">
        <f>FACT_ORDERS[[#This Row],[TotalAmountWithDiscount]]+FACT_ORDERS[[#This Row],[DeliveryCost]]</f>
        <v>411</v>
      </c>
      <c r="R1527" s="35">
        <v>45499</v>
      </c>
      <c r="S1527" s="35" t="str">
        <f>IF(NETWORKDAYS(FACT_ORDERS[[#This Row],[Order-Date]], FACT_ORDERS[[#This Row],[ArrivalDate ]]) &gt; 10, "Late", "On Time")</f>
        <v>On Time</v>
      </c>
    </row>
    <row r="1528" spans="1:19" x14ac:dyDescent="0.3">
      <c r="A1528" s="12">
        <v>6526</v>
      </c>
      <c r="B1528" s="12">
        <v>220</v>
      </c>
      <c r="C1528" s="12">
        <v>10374</v>
      </c>
      <c r="D1528" s="12">
        <v>1527</v>
      </c>
      <c r="E1528" s="12" t="s">
        <v>244</v>
      </c>
      <c r="F1528" s="13">
        <v>45488</v>
      </c>
      <c r="G1528" s="26" t="s">
        <v>12122</v>
      </c>
      <c r="H1528" s="12">
        <v>36</v>
      </c>
      <c r="I1528" s="28">
        <f>VLOOKUP(B:B,DIM_PRODUCTS!A:F,5,FALSE)</f>
        <v>30</v>
      </c>
      <c r="J1528" s="28">
        <f>FACT_ORDERS[[#This Row],[ProductPrice]]*FACT_ORDERS[[#This Row],[Quantity]]</f>
        <v>1080</v>
      </c>
      <c r="K1528" s="12" t="str">
        <f>VLOOKUP(C:C,DIM_CUSTOMERS!A:G,7,FALSE)</f>
        <v>Mexico</v>
      </c>
      <c r="L1528" s="30" cm="1">
        <f t="array" ref="L1528">_xlfn.IFS(
    AND(FACT_ORDERS[[#This Row],[DeliveryMehtod]]="shippment",FACT_ORDERS[[#This Row],[TotalAmount]]&gt;=200), 0,
    AND(FACT_ORDERS[[#This Row],[DeliveryMehtod]]="pickup"), 15,
    AND(FACT_ORDERS[[#This Row],[DeliveryMehtod]]="shippment",FACT_ORDERS[[#This Row],[TotalAmount]]&lt;200), 35
)</f>
        <v>0</v>
      </c>
      <c r="M1528" s="12" t="str" cm="1">
        <f t="array" ref="M1528">_xlfn.IFS(
    SUMIFS(FACT_ORDERS[TotalAmount], FACT_ORDERS[WD_CUSTOMERS],FACT_ORDERS[[#This Row],[WD_CUSTOMERS]])&gt;=15000, "VIP",
    SUMIFS(FACT_ORDERS[TotalAmount], FACT_ORDERS[WD_CUSTOMERS],FACT_ORDERS[[#This Row],[WD_CUSTOMERS]])&gt;=8000, "Premium",
    TRUE, "Regular"
)</f>
        <v>VIP</v>
      </c>
      <c r="N1528" s="32" cm="1">
        <f t="array" ref="N1528">_xlfn.IFS(
   FACT_ORDERS[[#This Row],[TypeOfClient]]="VIP", 0.2,
   FACT_ORDERS[[#This Row],[TypeOfClient]]="Premium", 0.1,
   TRUE, 0
)</f>
        <v>0.2</v>
      </c>
      <c r="O1528" s="31" cm="1">
        <f t="array" ref="O1528">_xlfn.IFS(
   FACT_ORDERS[[#This Row],[TotalAmount]]&gt;1500, 0.15,
   FACT_ORDERS[[#This Row],[TotalAmount]]&gt;1000, 0.1,
   FACT_ORDERS[[#This Row],[TotalAmount]]&gt;500, 0.05,
   TRUE, 0
)</f>
        <v>0.1</v>
      </c>
      <c r="P1528" s="28">
        <f xml:space="preserve"> FACT_ORDERS[[#This Row],[TotalAmount]] * (1 - (FACT_ORDERS[[#This Row],[ClientDiscount]] + FACT_ORDERS[[#This Row],[OrderDiscount]]) )</f>
        <v>756</v>
      </c>
      <c r="Q1528" s="28">
        <f>FACT_ORDERS[[#This Row],[TotalAmountWithDiscount]]+FACT_ORDERS[[#This Row],[DeliveryCost]]</f>
        <v>756</v>
      </c>
      <c r="R1528" s="35">
        <v>45496</v>
      </c>
      <c r="S1528" s="35" t="str">
        <f>IF(NETWORKDAYS(FACT_ORDERS[[#This Row],[Order-Date]], FACT_ORDERS[[#This Row],[ArrivalDate ]]) &gt; 10, "Late", "On Time")</f>
        <v>On Time</v>
      </c>
    </row>
    <row r="1529" spans="1:19" x14ac:dyDescent="0.3">
      <c r="A1529" s="12">
        <v>6527</v>
      </c>
      <c r="B1529" s="12">
        <v>272</v>
      </c>
      <c r="C1529" s="12">
        <v>10374</v>
      </c>
      <c r="D1529" s="12">
        <v>1528</v>
      </c>
      <c r="E1529" s="12" t="s">
        <v>244</v>
      </c>
      <c r="F1529" s="13">
        <v>45524</v>
      </c>
      <c r="G1529" s="26" t="s">
        <v>12123</v>
      </c>
      <c r="H1529" s="12">
        <v>33</v>
      </c>
      <c r="I1529" s="28">
        <f>VLOOKUP(B:B,DIM_PRODUCTS!A:F,5,FALSE)</f>
        <v>15</v>
      </c>
      <c r="J1529" s="28">
        <f>FACT_ORDERS[[#This Row],[ProductPrice]]*FACT_ORDERS[[#This Row],[Quantity]]</f>
        <v>495</v>
      </c>
      <c r="K1529" s="12" t="str">
        <f>VLOOKUP(C:C,DIM_CUSTOMERS!A:G,7,FALSE)</f>
        <v>Mexico</v>
      </c>
      <c r="L1529" s="30" cm="1">
        <f t="array" ref="L1529">_xlfn.IFS(
    AND(FACT_ORDERS[[#This Row],[DeliveryMehtod]]="shippment",FACT_ORDERS[[#This Row],[TotalAmount]]&gt;=200), 0,
    AND(FACT_ORDERS[[#This Row],[DeliveryMehtod]]="pickup"), 15,
    AND(FACT_ORDERS[[#This Row],[DeliveryMehtod]]="shippment",FACT_ORDERS[[#This Row],[TotalAmount]]&lt;200), 35
)</f>
        <v>0</v>
      </c>
      <c r="M1529" s="12" t="str" cm="1">
        <f t="array" ref="M1529">_xlfn.IFS(
    SUMIFS(FACT_ORDERS[TotalAmount], FACT_ORDERS[WD_CUSTOMERS],FACT_ORDERS[[#This Row],[WD_CUSTOMERS]])&gt;=15000, "VIP",
    SUMIFS(FACT_ORDERS[TotalAmount], FACT_ORDERS[WD_CUSTOMERS],FACT_ORDERS[[#This Row],[WD_CUSTOMERS]])&gt;=8000, "Premium",
    TRUE, "Regular"
)</f>
        <v>VIP</v>
      </c>
      <c r="N1529" s="32" cm="1">
        <f t="array" ref="N1529">_xlfn.IFS(
   FACT_ORDERS[[#This Row],[TypeOfClient]]="VIP", 0.2,
   FACT_ORDERS[[#This Row],[TypeOfClient]]="Premium", 0.1,
   TRUE, 0
)</f>
        <v>0.2</v>
      </c>
      <c r="O1529" s="31" cm="1">
        <f t="array" ref="O1529">_xlfn.IFS(
   FACT_ORDERS[[#This Row],[TotalAmount]]&gt;1500, 0.15,
   FACT_ORDERS[[#This Row],[TotalAmount]]&gt;1000, 0.1,
   FACT_ORDERS[[#This Row],[TotalAmount]]&gt;500, 0.05,
   TRUE, 0
)</f>
        <v>0</v>
      </c>
      <c r="P1529" s="28">
        <f xml:space="preserve"> FACT_ORDERS[[#This Row],[TotalAmount]] * (1 - (FACT_ORDERS[[#This Row],[ClientDiscount]] + FACT_ORDERS[[#This Row],[OrderDiscount]]) )</f>
        <v>396</v>
      </c>
      <c r="Q1529" s="28">
        <f>FACT_ORDERS[[#This Row],[TotalAmountWithDiscount]]+FACT_ORDERS[[#This Row],[DeliveryCost]]</f>
        <v>396</v>
      </c>
      <c r="R1529" s="35">
        <v>45533</v>
      </c>
      <c r="S1529" s="35" t="str">
        <f>IF(NETWORKDAYS(FACT_ORDERS[[#This Row],[Order-Date]], FACT_ORDERS[[#This Row],[ArrivalDate ]]) &gt; 10, "Late", "On Time")</f>
        <v>On Time</v>
      </c>
    </row>
    <row r="1530" spans="1:19" x14ac:dyDescent="0.3">
      <c r="A1530" s="12">
        <v>6528</v>
      </c>
      <c r="B1530" s="12">
        <v>220</v>
      </c>
      <c r="C1530" s="12">
        <v>10374</v>
      </c>
      <c r="D1530" s="12">
        <v>1529</v>
      </c>
      <c r="E1530" s="12" t="s">
        <v>243</v>
      </c>
      <c r="F1530" s="13">
        <v>45524</v>
      </c>
      <c r="G1530" s="26" t="s">
        <v>12124</v>
      </c>
      <c r="H1530" s="12">
        <v>28</v>
      </c>
      <c r="I1530" s="28">
        <f>VLOOKUP(B:B,DIM_PRODUCTS!A:F,5,FALSE)</f>
        <v>30</v>
      </c>
      <c r="J1530" s="28">
        <f>FACT_ORDERS[[#This Row],[ProductPrice]]*FACT_ORDERS[[#This Row],[Quantity]]</f>
        <v>840</v>
      </c>
      <c r="K1530" s="12" t="str">
        <f>VLOOKUP(C:C,DIM_CUSTOMERS!A:G,7,FALSE)</f>
        <v>Mexico</v>
      </c>
      <c r="L1530" s="30" cm="1">
        <f t="array" ref="L1530">_xlfn.IFS(
    AND(FACT_ORDERS[[#This Row],[DeliveryMehtod]]="shippment",FACT_ORDERS[[#This Row],[TotalAmount]]&gt;=200), 0,
    AND(FACT_ORDERS[[#This Row],[DeliveryMehtod]]="pickup"), 15,
    AND(FACT_ORDERS[[#This Row],[DeliveryMehtod]]="shippment",FACT_ORDERS[[#This Row],[TotalAmount]]&lt;200), 35
)</f>
        <v>15</v>
      </c>
      <c r="M1530" s="12" t="str" cm="1">
        <f t="array" ref="M1530">_xlfn.IFS(
    SUMIFS(FACT_ORDERS[TotalAmount], FACT_ORDERS[WD_CUSTOMERS],FACT_ORDERS[[#This Row],[WD_CUSTOMERS]])&gt;=15000, "VIP",
    SUMIFS(FACT_ORDERS[TotalAmount], FACT_ORDERS[WD_CUSTOMERS],FACT_ORDERS[[#This Row],[WD_CUSTOMERS]])&gt;=8000, "Premium",
    TRUE, "Regular"
)</f>
        <v>VIP</v>
      </c>
      <c r="N1530" s="32" cm="1">
        <f t="array" ref="N1530">_xlfn.IFS(
   FACT_ORDERS[[#This Row],[TypeOfClient]]="VIP", 0.2,
   FACT_ORDERS[[#This Row],[TypeOfClient]]="Premium", 0.1,
   TRUE, 0
)</f>
        <v>0.2</v>
      </c>
      <c r="O1530" s="31" cm="1">
        <f t="array" ref="O1530">_xlfn.IFS(
   FACT_ORDERS[[#This Row],[TotalAmount]]&gt;1500, 0.15,
   FACT_ORDERS[[#This Row],[TotalAmount]]&gt;1000, 0.1,
   FACT_ORDERS[[#This Row],[TotalAmount]]&gt;500, 0.05,
   TRUE, 0
)</f>
        <v>0.05</v>
      </c>
      <c r="P1530" s="28">
        <f xml:space="preserve"> FACT_ORDERS[[#This Row],[TotalAmount]] * (1 - (FACT_ORDERS[[#This Row],[ClientDiscount]] + FACT_ORDERS[[#This Row],[OrderDiscount]]) )</f>
        <v>630</v>
      </c>
      <c r="Q1530" s="28">
        <f>FACT_ORDERS[[#This Row],[TotalAmountWithDiscount]]+FACT_ORDERS[[#This Row],[DeliveryCost]]</f>
        <v>645</v>
      </c>
      <c r="R1530" s="35">
        <v>45534</v>
      </c>
      <c r="S1530" s="35" t="str">
        <f>IF(NETWORKDAYS(FACT_ORDERS[[#This Row],[Order-Date]], FACT_ORDERS[[#This Row],[ArrivalDate ]]) &gt; 10, "Late", "On Time")</f>
        <v>On Time</v>
      </c>
    </row>
    <row r="1531" spans="1:19" x14ac:dyDescent="0.3">
      <c r="A1531" s="12">
        <v>6529</v>
      </c>
      <c r="B1531" s="12">
        <v>267</v>
      </c>
      <c r="C1531" s="12">
        <v>10374</v>
      </c>
      <c r="D1531" s="12">
        <v>1530</v>
      </c>
      <c r="E1531" s="12" t="s">
        <v>243</v>
      </c>
      <c r="F1531" s="13">
        <v>45302</v>
      </c>
      <c r="G1531" s="26" t="s">
        <v>3272</v>
      </c>
      <c r="H1531" s="12">
        <v>55</v>
      </c>
      <c r="I1531" s="28">
        <f>VLOOKUP(B:B,DIM_PRODUCTS!A:F,5,FALSE)</f>
        <v>26</v>
      </c>
      <c r="J1531" s="28">
        <f>FACT_ORDERS[[#This Row],[ProductPrice]]*FACT_ORDERS[[#This Row],[Quantity]]</f>
        <v>1430</v>
      </c>
      <c r="K1531" s="12" t="str">
        <f>VLOOKUP(C:C,DIM_CUSTOMERS!A:G,7,FALSE)</f>
        <v>Mexico</v>
      </c>
      <c r="L1531" s="30" cm="1">
        <f t="array" ref="L1531">_xlfn.IFS(
    AND(FACT_ORDERS[[#This Row],[DeliveryMehtod]]="shippment",FACT_ORDERS[[#This Row],[TotalAmount]]&gt;=200), 0,
    AND(FACT_ORDERS[[#This Row],[DeliveryMehtod]]="pickup"), 15,
    AND(FACT_ORDERS[[#This Row],[DeliveryMehtod]]="shippment",FACT_ORDERS[[#This Row],[TotalAmount]]&lt;200), 35
)</f>
        <v>15</v>
      </c>
      <c r="M1531" s="12" t="str" cm="1">
        <f t="array" ref="M1531">_xlfn.IFS(
    SUMIFS(FACT_ORDERS[TotalAmount], FACT_ORDERS[WD_CUSTOMERS],FACT_ORDERS[[#This Row],[WD_CUSTOMERS]])&gt;=15000, "VIP",
    SUMIFS(FACT_ORDERS[TotalAmount], FACT_ORDERS[WD_CUSTOMERS],FACT_ORDERS[[#This Row],[WD_CUSTOMERS]])&gt;=8000, "Premium",
    TRUE, "Regular"
)</f>
        <v>VIP</v>
      </c>
      <c r="N1531" s="32" cm="1">
        <f t="array" ref="N1531">_xlfn.IFS(
   FACT_ORDERS[[#This Row],[TypeOfClient]]="VIP", 0.2,
   FACT_ORDERS[[#This Row],[TypeOfClient]]="Premium", 0.1,
   TRUE, 0
)</f>
        <v>0.2</v>
      </c>
      <c r="O1531" s="31" cm="1">
        <f t="array" ref="O1531">_xlfn.IFS(
   FACT_ORDERS[[#This Row],[TotalAmount]]&gt;1500, 0.15,
   FACT_ORDERS[[#This Row],[TotalAmount]]&gt;1000, 0.1,
   FACT_ORDERS[[#This Row],[TotalAmount]]&gt;500, 0.05,
   TRUE, 0
)</f>
        <v>0.1</v>
      </c>
      <c r="P1531" s="28">
        <f xml:space="preserve"> FACT_ORDERS[[#This Row],[TotalAmount]] * (1 - (FACT_ORDERS[[#This Row],[ClientDiscount]] + FACT_ORDERS[[#This Row],[OrderDiscount]]) )</f>
        <v>1000.9999999999999</v>
      </c>
      <c r="Q1531" s="28">
        <f>FACT_ORDERS[[#This Row],[TotalAmountWithDiscount]]+FACT_ORDERS[[#This Row],[DeliveryCost]]</f>
        <v>1015.9999999999999</v>
      </c>
      <c r="R1531" s="35">
        <v>45310</v>
      </c>
      <c r="S1531" s="35" t="str">
        <f>IF(NETWORKDAYS(FACT_ORDERS[[#This Row],[Order-Date]], FACT_ORDERS[[#This Row],[ArrivalDate ]]) &gt; 10, "Late", "On Time")</f>
        <v>On Time</v>
      </c>
    </row>
    <row r="1532" spans="1:19" x14ac:dyDescent="0.3">
      <c r="A1532" s="12">
        <v>6530</v>
      </c>
      <c r="B1532" s="12">
        <v>272</v>
      </c>
      <c r="C1532" s="12">
        <v>10374</v>
      </c>
      <c r="D1532" s="12">
        <v>1531</v>
      </c>
      <c r="E1532" s="12" t="s">
        <v>244</v>
      </c>
      <c r="F1532" s="13">
        <v>45302</v>
      </c>
      <c r="G1532" s="26" t="s">
        <v>12125</v>
      </c>
      <c r="H1532" s="12">
        <v>28</v>
      </c>
      <c r="I1532" s="28">
        <f>VLOOKUP(B:B,DIM_PRODUCTS!A:F,5,FALSE)</f>
        <v>15</v>
      </c>
      <c r="J1532" s="28">
        <f>FACT_ORDERS[[#This Row],[ProductPrice]]*FACT_ORDERS[[#This Row],[Quantity]]</f>
        <v>420</v>
      </c>
      <c r="K1532" s="12" t="str">
        <f>VLOOKUP(C:C,DIM_CUSTOMERS!A:G,7,FALSE)</f>
        <v>Mexico</v>
      </c>
      <c r="L1532" s="30" cm="1">
        <f t="array" ref="L1532">_xlfn.IFS(
    AND(FACT_ORDERS[[#This Row],[DeliveryMehtod]]="shippment",FACT_ORDERS[[#This Row],[TotalAmount]]&gt;=200), 0,
    AND(FACT_ORDERS[[#This Row],[DeliveryMehtod]]="pickup"), 15,
    AND(FACT_ORDERS[[#This Row],[DeliveryMehtod]]="shippment",FACT_ORDERS[[#This Row],[TotalAmount]]&lt;200), 35
)</f>
        <v>0</v>
      </c>
      <c r="M1532" s="12" t="str" cm="1">
        <f t="array" ref="M1532">_xlfn.IFS(
    SUMIFS(FACT_ORDERS[TotalAmount], FACT_ORDERS[WD_CUSTOMERS],FACT_ORDERS[[#This Row],[WD_CUSTOMERS]])&gt;=15000, "VIP",
    SUMIFS(FACT_ORDERS[TotalAmount], FACT_ORDERS[WD_CUSTOMERS],FACT_ORDERS[[#This Row],[WD_CUSTOMERS]])&gt;=8000, "Premium",
    TRUE, "Regular"
)</f>
        <v>VIP</v>
      </c>
      <c r="N1532" s="32" cm="1">
        <f t="array" ref="N1532">_xlfn.IFS(
   FACT_ORDERS[[#This Row],[TypeOfClient]]="VIP", 0.2,
   FACT_ORDERS[[#This Row],[TypeOfClient]]="Premium", 0.1,
   TRUE, 0
)</f>
        <v>0.2</v>
      </c>
      <c r="O1532" s="31" cm="1">
        <f t="array" ref="O1532">_xlfn.IFS(
   FACT_ORDERS[[#This Row],[TotalAmount]]&gt;1500, 0.15,
   FACT_ORDERS[[#This Row],[TotalAmount]]&gt;1000, 0.1,
   FACT_ORDERS[[#This Row],[TotalAmount]]&gt;500, 0.05,
   TRUE, 0
)</f>
        <v>0</v>
      </c>
      <c r="P1532" s="28">
        <f xml:space="preserve"> FACT_ORDERS[[#This Row],[TotalAmount]] * (1 - (FACT_ORDERS[[#This Row],[ClientDiscount]] + FACT_ORDERS[[#This Row],[OrderDiscount]]) )</f>
        <v>336</v>
      </c>
      <c r="Q1532" s="28">
        <f>FACT_ORDERS[[#This Row],[TotalAmountWithDiscount]]+FACT_ORDERS[[#This Row],[DeliveryCost]]</f>
        <v>336</v>
      </c>
      <c r="R1532" s="35">
        <v>45311</v>
      </c>
      <c r="S1532" s="35" t="str">
        <f>IF(NETWORKDAYS(FACT_ORDERS[[#This Row],[Order-Date]], FACT_ORDERS[[#This Row],[ArrivalDate ]]) &gt; 10, "Late", "On Time")</f>
        <v>On Time</v>
      </c>
    </row>
    <row r="1533" spans="1:19" x14ac:dyDescent="0.3">
      <c r="A1533" s="12">
        <v>6531</v>
      </c>
      <c r="B1533" s="12">
        <v>220</v>
      </c>
      <c r="C1533" s="12">
        <v>10374</v>
      </c>
      <c r="D1533" s="12">
        <v>1532</v>
      </c>
      <c r="E1533" s="12" t="s">
        <v>244</v>
      </c>
      <c r="F1533" s="13">
        <v>45302</v>
      </c>
      <c r="G1533" s="26" t="s">
        <v>12126</v>
      </c>
      <c r="H1533" s="12">
        <v>26</v>
      </c>
      <c r="I1533" s="28">
        <f>VLOOKUP(B:B,DIM_PRODUCTS!A:F,5,FALSE)</f>
        <v>30</v>
      </c>
      <c r="J1533" s="28">
        <f>FACT_ORDERS[[#This Row],[ProductPrice]]*FACT_ORDERS[[#This Row],[Quantity]]</f>
        <v>780</v>
      </c>
      <c r="K1533" s="12" t="str">
        <f>VLOOKUP(C:C,DIM_CUSTOMERS!A:G,7,FALSE)</f>
        <v>Mexico</v>
      </c>
      <c r="L1533" s="30" cm="1">
        <f t="array" ref="L1533">_xlfn.IFS(
    AND(FACT_ORDERS[[#This Row],[DeliveryMehtod]]="shippment",FACT_ORDERS[[#This Row],[TotalAmount]]&gt;=200), 0,
    AND(FACT_ORDERS[[#This Row],[DeliveryMehtod]]="pickup"), 15,
    AND(FACT_ORDERS[[#This Row],[DeliveryMehtod]]="shippment",FACT_ORDERS[[#This Row],[TotalAmount]]&lt;200), 35
)</f>
        <v>0</v>
      </c>
      <c r="M1533" s="12" t="str" cm="1">
        <f t="array" ref="M1533">_xlfn.IFS(
    SUMIFS(FACT_ORDERS[TotalAmount], FACT_ORDERS[WD_CUSTOMERS],FACT_ORDERS[[#This Row],[WD_CUSTOMERS]])&gt;=15000, "VIP",
    SUMIFS(FACT_ORDERS[TotalAmount], FACT_ORDERS[WD_CUSTOMERS],FACT_ORDERS[[#This Row],[WD_CUSTOMERS]])&gt;=8000, "Premium",
    TRUE, "Regular"
)</f>
        <v>VIP</v>
      </c>
      <c r="N1533" s="32" cm="1">
        <f t="array" ref="N1533">_xlfn.IFS(
   FACT_ORDERS[[#This Row],[TypeOfClient]]="VIP", 0.2,
   FACT_ORDERS[[#This Row],[TypeOfClient]]="Premium", 0.1,
   TRUE, 0
)</f>
        <v>0.2</v>
      </c>
      <c r="O1533" s="31" cm="1">
        <f t="array" ref="O1533">_xlfn.IFS(
   FACT_ORDERS[[#This Row],[TotalAmount]]&gt;1500, 0.15,
   FACT_ORDERS[[#This Row],[TotalAmount]]&gt;1000, 0.1,
   FACT_ORDERS[[#This Row],[TotalAmount]]&gt;500, 0.05,
   TRUE, 0
)</f>
        <v>0.05</v>
      </c>
      <c r="P1533" s="28">
        <f xml:space="preserve"> FACT_ORDERS[[#This Row],[TotalAmount]] * (1 - (FACT_ORDERS[[#This Row],[ClientDiscount]] + FACT_ORDERS[[#This Row],[OrderDiscount]]) )</f>
        <v>585</v>
      </c>
      <c r="Q1533" s="28">
        <f>FACT_ORDERS[[#This Row],[TotalAmountWithDiscount]]+FACT_ORDERS[[#This Row],[DeliveryCost]]</f>
        <v>585</v>
      </c>
      <c r="R1533" s="35">
        <v>45310</v>
      </c>
      <c r="S1533" s="35" t="str">
        <f>IF(NETWORKDAYS(FACT_ORDERS[[#This Row],[Order-Date]], FACT_ORDERS[[#This Row],[ArrivalDate ]]) &gt; 10, "Late", "On Time")</f>
        <v>On Time</v>
      </c>
    </row>
    <row r="1534" spans="1:19" x14ac:dyDescent="0.3">
      <c r="A1534" s="12">
        <v>6532</v>
      </c>
      <c r="B1534" s="12">
        <v>237</v>
      </c>
      <c r="C1534" s="12">
        <v>10374</v>
      </c>
      <c r="D1534" s="12">
        <v>1533</v>
      </c>
      <c r="E1534" s="12" t="s">
        <v>243</v>
      </c>
      <c r="F1534" s="13">
        <v>45302</v>
      </c>
      <c r="G1534" s="26" t="s">
        <v>12127</v>
      </c>
      <c r="H1534" s="12">
        <v>21</v>
      </c>
      <c r="I1534" s="28">
        <f>VLOOKUP(B:B,DIM_PRODUCTS!A:F,5,FALSE)</f>
        <v>17</v>
      </c>
      <c r="J1534" s="28">
        <f>FACT_ORDERS[[#This Row],[ProductPrice]]*FACT_ORDERS[[#This Row],[Quantity]]</f>
        <v>357</v>
      </c>
      <c r="K1534" s="12" t="str">
        <f>VLOOKUP(C:C,DIM_CUSTOMERS!A:G,7,FALSE)</f>
        <v>Mexico</v>
      </c>
      <c r="L1534" s="30" cm="1">
        <f t="array" ref="L1534">_xlfn.IFS(
    AND(FACT_ORDERS[[#This Row],[DeliveryMehtod]]="shippment",FACT_ORDERS[[#This Row],[TotalAmount]]&gt;=200), 0,
    AND(FACT_ORDERS[[#This Row],[DeliveryMehtod]]="pickup"), 15,
    AND(FACT_ORDERS[[#This Row],[DeliveryMehtod]]="shippment",FACT_ORDERS[[#This Row],[TotalAmount]]&lt;200), 35
)</f>
        <v>15</v>
      </c>
      <c r="M1534" s="12" t="str" cm="1">
        <f t="array" ref="M1534">_xlfn.IFS(
    SUMIFS(FACT_ORDERS[TotalAmount], FACT_ORDERS[WD_CUSTOMERS],FACT_ORDERS[[#This Row],[WD_CUSTOMERS]])&gt;=15000, "VIP",
    SUMIFS(FACT_ORDERS[TotalAmount], FACT_ORDERS[WD_CUSTOMERS],FACT_ORDERS[[#This Row],[WD_CUSTOMERS]])&gt;=8000, "Premium",
    TRUE, "Regular"
)</f>
        <v>VIP</v>
      </c>
      <c r="N1534" s="32" cm="1">
        <f t="array" ref="N1534">_xlfn.IFS(
   FACT_ORDERS[[#This Row],[TypeOfClient]]="VIP", 0.2,
   FACT_ORDERS[[#This Row],[TypeOfClient]]="Premium", 0.1,
   TRUE, 0
)</f>
        <v>0.2</v>
      </c>
      <c r="O1534" s="31" cm="1">
        <f t="array" ref="O1534">_xlfn.IFS(
   FACT_ORDERS[[#This Row],[TotalAmount]]&gt;1500, 0.15,
   FACT_ORDERS[[#This Row],[TotalAmount]]&gt;1000, 0.1,
   FACT_ORDERS[[#This Row],[TotalAmount]]&gt;500, 0.05,
   TRUE, 0
)</f>
        <v>0</v>
      </c>
      <c r="P1534" s="28">
        <f xml:space="preserve"> FACT_ORDERS[[#This Row],[TotalAmount]] * (1 - (FACT_ORDERS[[#This Row],[ClientDiscount]] + FACT_ORDERS[[#This Row],[OrderDiscount]]) )</f>
        <v>285.60000000000002</v>
      </c>
      <c r="Q1534" s="28">
        <f>FACT_ORDERS[[#This Row],[TotalAmountWithDiscount]]+FACT_ORDERS[[#This Row],[DeliveryCost]]</f>
        <v>300.60000000000002</v>
      </c>
      <c r="R1534" s="35">
        <v>45311</v>
      </c>
      <c r="S1534" s="35" t="str">
        <f>IF(NETWORKDAYS(FACT_ORDERS[[#This Row],[Order-Date]], FACT_ORDERS[[#This Row],[ArrivalDate ]]) &gt; 10, "Late", "On Time")</f>
        <v>On Time</v>
      </c>
    </row>
    <row r="1535" spans="1:19" x14ac:dyDescent="0.3">
      <c r="A1535" s="12">
        <v>6533</v>
      </c>
      <c r="B1535" s="12">
        <v>267</v>
      </c>
      <c r="C1535" s="12">
        <v>10374</v>
      </c>
      <c r="D1535" s="12">
        <v>1534</v>
      </c>
      <c r="E1535" s="12" t="s">
        <v>244</v>
      </c>
      <c r="F1535" s="13">
        <v>45026</v>
      </c>
      <c r="G1535" s="26" t="s">
        <v>12128</v>
      </c>
      <c r="H1535" s="12">
        <v>42</v>
      </c>
      <c r="I1535" s="28">
        <f>VLOOKUP(B:B,DIM_PRODUCTS!A:F,5,FALSE)</f>
        <v>26</v>
      </c>
      <c r="J1535" s="28">
        <f>FACT_ORDERS[[#This Row],[ProductPrice]]*FACT_ORDERS[[#This Row],[Quantity]]</f>
        <v>1092</v>
      </c>
      <c r="K1535" s="12" t="str">
        <f>VLOOKUP(C:C,DIM_CUSTOMERS!A:G,7,FALSE)</f>
        <v>Mexico</v>
      </c>
      <c r="L1535" s="30" cm="1">
        <f t="array" ref="L1535">_xlfn.IFS(
    AND(FACT_ORDERS[[#This Row],[DeliveryMehtod]]="shippment",FACT_ORDERS[[#This Row],[TotalAmount]]&gt;=200), 0,
    AND(FACT_ORDERS[[#This Row],[DeliveryMehtod]]="pickup"), 15,
    AND(FACT_ORDERS[[#This Row],[DeliveryMehtod]]="shippment",FACT_ORDERS[[#This Row],[TotalAmount]]&lt;200), 35
)</f>
        <v>0</v>
      </c>
      <c r="M1535" s="12" t="str" cm="1">
        <f t="array" ref="M1535">_xlfn.IFS(
    SUMIFS(FACT_ORDERS[TotalAmount], FACT_ORDERS[WD_CUSTOMERS],FACT_ORDERS[[#This Row],[WD_CUSTOMERS]])&gt;=15000, "VIP",
    SUMIFS(FACT_ORDERS[TotalAmount], FACT_ORDERS[WD_CUSTOMERS],FACT_ORDERS[[#This Row],[WD_CUSTOMERS]])&gt;=8000, "Premium",
    TRUE, "Regular"
)</f>
        <v>VIP</v>
      </c>
      <c r="N1535" s="32" cm="1">
        <f t="array" ref="N1535">_xlfn.IFS(
   FACT_ORDERS[[#This Row],[TypeOfClient]]="VIP", 0.2,
   FACT_ORDERS[[#This Row],[TypeOfClient]]="Premium", 0.1,
   TRUE, 0
)</f>
        <v>0.2</v>
      </c>
      <c r="O1535" s="31" cm="1">
        <f t="array" ref="O1535">_xlfn.IFS(
   FACT_ORDERS[[#This Row],[TotalAmount]]&gt;1500, 0.15,
   FACT_ORDERS[[#This Row],[TotalAmount]]&gt;1000, 0.1,
   FACT_ORDERS[[#This Row],[TotalAmount]]&gt;500, 0.05,
   TRUE, 0
)</f>
        <v>0.1</v>
      </c>
      <c r="P1535" s="28">
        <f xml:space="preserve"> FACT_ORDERS[[#This Row],[TotalAmount]] * (1 - (FACT_ORDERS[[#This Row],[ClientDiscount]] + FACT_ORDERS[[#This Row],[OrderDiscount]]) )</f>
        <v>764.4</v>
      </c>
      <c r="Q1535" s="28">
        <f>FACT_ORDERS[[#This Row],[TotalAmountWithDiscount]]+FACT_ORDERS[[#This Row],[DeliveryCost]]</f>
        <v>764.4</v>
      </c>
      <c r="R1535" s="35">
        <v>45035</v>
      </c>
      <c r="S1535" s="35" t="str">
        <f>IF(NETWORKDAYS(FACT_ORDERS[[#This Row],[Order-Date]], FACT_ORDERS[[#This Row],[ArrivalDate ]]) &gt; 10, "Late", "On Time")</f>
        <v>On Time</v>
      </c>
    </row>
    <row r="1536" spans="1:19" x14ac:dyDescent="0.3">
      <c r="A1536" s="12">
        <v>6534</v>
      </c>
      <c r="B1536" s="12">
        <v>272</v>
      </c>
      <c r="C1536" s="12">
        <v>10374</v>
      </c>
      <c r="D1536" s="12">
        <v>1535</v>
      </c>
      <c r="E1536" s="12" t="s">
        <v>243</v>
      </c>
      <c r="F1536" s="13">
        <v>45026</v>
      </c>
      <c r="G1536" s="26" t="s">
        <v>12129</v>
      </c>
      <c r="H1536" s="12">
        <v>27</v>
      </c>
      <c r="I1536" s="28">
        <f>VLOOKUP(B:B,DIM_PRODUCTS!A:F,5,FALSE)</f>
        <v>15</v>
      </c>
      <c r="J1536" s="28">
        <f>FACT_ORDERS[[#This Row],[ProductPrice]]*FACT_ORDERS[[#This Row],[Quantity]]</f>
        <v>405</v>
      </c>
      <c r="K1536" s="12" t="str">
        <f>VLOOKUP(C:C,DIM_CUSTOMERS!A:G,7,FALSE)</f>
        <v>Mexico</v>
      </c>
      <c r="L1536" s="30" cm="1">
        <f t="array" ref="L1536">_xlfn.IFS(
    AND(FACT_ORDERS[[#This Row],[DeliveryMehtod]]="shippment",FACT_ORDERS[[#This Row],[TotalAmount]]&gt;=200), 0,
    AND(FACT_ORDERS[[#This Row],[DeliveryMehtod]]="pickup"), 15,
    AND(FACT_ORDERS[[#This Row],[DeliveryMehtod]]="shippment",FACT_ORDERS[[#This Row],[TotalAmount]]&lt;200), 35
)</f>
        <v>15</v>
      </c>
      <c r="M1536" s="12" t="str" cm="1">
        <f t="array" ref="M1536">_xlfn.IFS(
    SUMIFS(FACT_ORDERS[TotalAmount], FACT_ORDERS[WD_CUSTOMERS],FACT_ORDERS[[#This Row],[WD_CUSTOMERS]])&gt;=15000, "VIP",
    SUMIFS(FACT_ORDERS[TotalAmount], FACT_ORDERS[WD_CUSTOMERS],FACT_ORDERS[[#This Row],[WD_CUSTOMERS]])&gt;=8000, "Premium",
    TRUE, "Regular"
)</f>
        <v>VIP</v>
      </c>
      <c r="N1536" s="32" cm="1">
        <f t="array" ref="N1536">_xlfn.IFS(
   FACT_ORDERS[[#This Row],[TypeOfClient]]="VIP", 0.2,
   FACT_ORDERS[[#This Row],[TypeOfClient]]="Premium", 0.1,
   TRUE, 0
)</f>
        <v>0.2</v>
      </c>
      <c r="O1536" s="31" cm="1">
        <f t="array" ref="O1536">_xlfn.IFS(
   FACT_ORDERS[[#This Row],[TotalAmount]]&gt;1500, 0.15,
   FACT_ORDERS[[#This Row],[TotalAmount]]&gt;1000, 0.1,
   FACT_ORDERS[[#This Row],[TotalAmount]]&gt;500, 0.05,
   TRUE, 0
)</f>
        <v>0</v>
      </c>
      <c r="P1536" s="28">
        <f xml:space="preserve"> FACT_ORDERS[[#This Row],[TotalAmount]] * (1 - (FACT_ORDERS[[#This Row],[ClientDiscount]] + FACT_ORDERS[[#This Row],[OrderDiscount]]) )</f>
        <v>324</v>
      </c>
      <c r="Q1536" s="28">
        <f>FACT_ORDERS[[#This Row],[TotalAmountWithDiscount]]+FACT_ORDERS[[#This Row],[DeliveryCost]]</f>
        <v>339</v>
      </c>
      <c r="R1536" s="35">
        <v>45035</v>
      </c>
      <c r="S1536" s="35" t="str">
        <f>IF(NETWORKDAYS(FACT_ORDERS[[#This Row],[Order-Date]], FACT_ORDERS[[#This Row],[ArrivalDate ]]) &gt; 10, "Late", "On Time")</f>
        <v>On Time</v>
      </c>
    </row>
    <row r="1537" spans="1:19" x14ac:dyDescent="0.3">
      <c r="A1537" s="12">
        <v>6535</v>
      </c>
      <c r="B1537" s="12">
        <v>220</v>
      </c>
      <c r="C1537" s="12">
        <v>10374</v>
      </c>
      <c r="D1537" s="12">
        <v>1536</v>
      </c>
      <c r="E1537" s="12" t="s">
        <v>244</v>
      </c>
      <c r="F1537" s="13">
        <v>45026</v>
      </c>
      <c r="G1537" s="26" t="s">
        <v>12130</v>
      </c>
      <c r="H1537" s="12">
        <v>33</v>
      </c>
      <c r="I1537" s="28">
        <f>VLOOKUP(B:B,DIM_PRODUCTS!A:F,5,FALSE)</f>
        <v>30</v>
      </c>
      <c r="J1537" s="28">
        <f>FACT_ORDERS[[#This Row],[ProductPrice]]*FACT_ORDERS[[#This Row],[Quantity]]</f>
        <v>990</v>
      </c>
      <c r="K1537" s="12" t="str">
        <f>VLOOKUP(C:C,DIM_CUSTOMERS!A:G,7,FALSE)</f>
        <v>Mexico</v>
      </c>
      <c r="L1537" s="30" cm="1">
        <f t="array" ref="L1537">_xlfn.IFS(
    AND(FACT_ORDERS[[#This Row],[DeliveryMehtod]]="shippment",FACT_ORDERS[[#This Row],[TotalAmount]]&gt;=200), 0,
    AND(FACT_ORDERS[[#This Row],[DeliveryMehtod]]="pickup"), 15,
    AND(FACT_ORDERS[[#This Row],[DeliveryMehtod]]="shippment",FACT_ORDERS[[#This Row],[TotalAmount]]&lt;200), 35
)</f>
        <v>0</v>
      </c>
      <c r="M1537" s="12" t="str" cm="1">
        <f t="array" ref="M1537">_xlfn.IFS(
    SUMIFS(FACT_ORDERS[TotalAmount], FACT_ORDERS[WD_CUSTOMERS],FACT_ORDERS[[#This Row],[WD_CUSTOMERS]])&gt;=15000, "VIP",
    SUMIFS(FACT_ORDERS[TotalAmount], FACT_ORDERS[WD_CUSTOMERS],FACT_ORDERS[[#This Row],[WD_CUSTOMERS]])&gt;=8000, "Premium",
    TRUE, "Regular"
)</f>
        <v>VIP</v>
      </c>
      <c r="N1537" s="32" cm="1">
        <f t="array" ref="N1537">_xlfn.IFS(
   FACT_ORDERS[[#This Row],[TypeOfClient]]="VIP", 0.2,
   FACT_ORDERS[[#This Row],[TypeOfClient]]="Premium", 0.1,
   TRUE, 0
)</f>
        <v>0.2</v>
      </c>
      <c r="O1537" s="31" cm="1">
        <f t="array" ref="O1537">_xlfn.IFS(
   FACT_ORDERS[[#This Row],[TotalAmount]]&gt;1500, 0.15,
   FACT_ORDERS[[#This Row],[TotalAmount]]&gt;1000, 0.1,
   FACT_ORDERS[[#This Row],[TotalAmount]]&gt;500, 0.05,
   TRUE, 0
)</f>
        <v>0.05</v>
      </c>
      <c r="P1537" s="28">
        <f xml:space="preserve"> FACT_ORDERS[[#This Row],[TotalAmount]] * (1 - (FACT_ORDERS[[#This Row],[ClientDiscount]] + FACT_ORDERS[[#This Row],[OrderDiscount]]) )</f>
        <v>742.5</v>
      </c>
      <c r="Q1537" s="28">
        <f>FACT_ORDERS[[#This Row],[TotalAmountWithDiscount]]+FACT_ORDERS[[#This Row],[DeliveryCost]]</f>
        <v>742.5</v>
      </c>
      <c r="R1537" s="35">
        <v>45033</v>
      </c>
      <c r="S1537" s="35" t="str">
        <f>IF(NETWORKDAYS(FACT_ORDERS[[#This Row],[Order-Date]], FACT_ORDERS[[#This Row],[ArrivalDate ]]) &gt; 10, "Late", "On Time")</f>
        <v>On Time</v>
      </c>
    </row>
    <row r="1538" spans="1:19" x14ac:dyDescent="0.3">
      <c r="A1538" s="12">
        <v>6536</v>
      </c>
      <c r="B1538" s="12">
        <v>237</v>
      </c>
      <c r="C1538" s="12">
        <v>10374</v>
      </c>
      <c r="D1538" s="12">
        <v>1537</v>
      </c>
      <c r="E1538" s="12" t="s">
        <v>244</v>
      </c>
      <c r="F1538" s="13">
        <v>45026</v>
      </c>
      <c r="G1538" s="26" t="s">
        <v>12131</v>
      </c>
      <c r="H1538" s="12">
        <v>18</v>
      </c>
      <c r="I1538" s="28">
        <f>VLOOKUP(B:B,DIM_PRODUCTS!A:F,5,FALSE)</f>
        <v>17</v>
      </c>
      <c r="J1538" s="28">
        <f>FACT_ORDERS[[#This Row],[ProductPrice]]*FACT_ORDERS[[#This Row],[Quantity]]</f>
        <v>306</v>
      </c>
      <c r="K1538" s="12" t="str">
        <f>VLOOKUP(C:C,DIM_CUSTOMERS!A:G,7,FALSE)</f>
        <v>Mexico</v>
      </c>
      <c r="L1538" s="30" cm="1">
        <f t="array" ref="L1538">_xlfn.IFS(
    AND(FACT_ORDERS[[#This Row],[DeliveryMehtod]]="shippment",FACT_ORDERS[[#This Row],[TotalAmount]]&gt;=200), 0,
    AND(FACT_ORDERS[[#This Row],[DeliveryMehtod]]="pickup"), 15,
    AND(FACT_ORDERS[[#This Row],[DeliveryMehtod]]="shippment",FACT_ORDERS[[#This Row],[TotalAmount]]&lt;200), 35
)</f>
        <v>0</v>
      </c>
      <c r="M1538" s="12" t="str" cm="1">
        <f t="array" ref="M1538">_xlfn.IFS(
    SUMIFS(FACT_ORDERS[TotalAmount], FACT_ORDERS[WD_CUSTOMERS],FACT_ORDERS[[#This Row],[WD_CUSTOMERS]])&gt;=15000, "VIP",
    SUMIFS(FACT_ORDERS[TotalAmount], FACT_ORDERS[WD_CUSTOMERS],FACT_ORDERS[[#This Row],[WD_CUSTOMERS]])&gt;=8000, "Premium",
    TRUE, "Regular"
)</f>
        <v>VIP</v>
      </c>
      <c r="N1538" s="32" cm="1">
        <f t="array" ref="N1538">_xlfn.IFS(
   FACT_ORDERS[[#This Row],[TypeOfClient]]="VIP", 0.2,
   FACT_ORDERS[[#This Row],[TypeOfClient]]="Premium", 0.1,
   TRUE, 0
)</f>
        <v>0.2</v>
      </c>
      <c r="O1538" s="31" cm="1">
        <f t="array" ref="O1538">_xlfn.IFS(
   FACT_ORDERS[[#This Row],[TotalAmount]]&gt;1500, 0.15,
   FACT_ORDERS[[#This Row],[TotalAmount]]&gt;1000, 0.1,
   FACT_ORDERS[[#This Row],[TotalAmount]]&gt;500, 0.05,
   TRUE, 0
)</f>
        <v>0</v>
      </c>
      <c r="P1538" s="28">
        <f xml:space="preserve"> FACT_ORDERS[[#This Row],[TotalAmount]] * (1 - (FACT_ORDERS[[#This Row],[ClientDiscount]] + FACT_ORDERS[[#This Row],[OrderDiscount]]) )</f>
        <v>244.8</v>
      </c>
      <c r="Q1538" s="28">
        <f>FACT_ORDERS[[#This Row],[TotalAmountWithDiscount]]+FACT_ORDERS[[#This Row],[DeliveryCost]]</f>
        <v>244.8</v>
      </c>
      <c r="R1538" s="35">
        <v>45037</v>
      </c>
      <c r="S1538" s="35" t="str">
        <f>IF(NETWORKDAYS(FACT_ORDERS[[#This Row],[Order-Date]], FACT_ORDERS[[#This Row],[ArrivalDate ]]) &gt; 10, "Late", "On Time")</f>
        <v>On Time</v>
      </c>
    </row>
    <row r="1539" spans="1:19" x14ac:dyDescent="0.3">
      <c r="A1539" s="12">
        <v>6537</v>
      </c>
      <c r="B1539" s="12">
        <v>267</v>
      </c>
      <c r="C1539" s="12">
        <v>10374</v>
      </c>
      <c r="D1539" s="12">
        <v>1538</v>
      </c>
      <c r="E1539" s="12" t="s">
        <v>244</v>
      </c>
      <c r="F1539" s="13">
        <v>45112</v>
      </c>
      <c r="G1539" s="26" t="s">
        <v>12132</v>
      </c>
      <c r="H1539" s="12">
        <v>53</v>
      </c>
      <c r="I1539" s="28">
        <f>VLOOKUP(B:B,DIM_PRODUCTS!A:F,5,FALSE)</f>
        <v>26</v>
      </c>
      <c r="J1539" s="28">
        <f>FACT_ORDERS[[#This Row],[ProductPrice]]*FACT_ORDERS[[#This Row],[Quantity]]</f>
        <v>1378</v>
      </c>
      <c r="K1539" s="12" t="str">
        <f>VLOOKUP(C:C,DIM_CUSTOMERS!A:G,7,FALSE)</f>
        <v>Mexico</v>
      </c>
      <c r="L1539" s="30" cm="1">
        <f t="array" ref="L1539">_xlfn.IFS(
    AND(FACT_ORDERS[[#This Row],[DeliveryMehtod]]="shippment",FACT_ORDERS[[#This Row],[TotalAmount]]&gt;=200), 0,
    AND(FACT_ORDERS[[#This Row],[DeliveryMehtod]]="pickup"), 15,
    AND(FACT_ORDERS[[#This Row],[DeliveryMehtod]]="shippment",FACT_ORDERS[[#This Row],[TotalAmount]]&lt;200), 35
)</f>
        <v>0</v>
      </c>
      <c r="M1539" s="12" t="str" cm="1">
        <f t="array" ref="M1539">_xlfn.IFS(
    SUMIFS(FACT_ORDERS[TotalAmount], FACT_ORDERS[WD_CUSTOMERS],FACT_ORDERS[[#This Row],[WD_CUSTOMERS]])&gt;=15000, "VIP",
    SUMIFS(FACT_ORDERS[TotalAmount], FACT_ORDERS[WD_CUSTOMERS],FACT_ORDERS[[#This Row],[WD_CUSTOMERS]])&gt;=8000, "Premium",
    TRUE, "Regular"
)</f>
        <v>VIP</v>
      </c>
      <c r="N1539" s="32" cm="1">
        <f t="array" ref="N1539">_xlfn.IFS(
   FACT_ORDERS[[#This Row],[TypeOfClient]]="VIP", 0.2,
   FACT_ORDERS[[#This Row],[TypeOfClient]]="Premium", 0.1,
   TRUE, 0
)</f>
        <v>0.2</v>
      </c>
      <c r="O1539" s="31" cm="1">
        <f t="array" ref="O1539">_xlfn.IFS(
   FACT_ORDERS[[#This Row],[TotalAmount]]&gt;1500, 0.15,
   FACT_ORDERS[[#This Row],[TotalAmount]]&gt;1000, 0.1,
   FACT_ORDERS[[#This Row],[TotalAmount]]&gt;500, 0.05,
   TRUE, 0
)</f>
        <v>0.1</v>
      </c>
      <c r="P1539" s="28">
        <f xml:space="preserve"> FACT_ORDERS[[#This Row],[TotalAmount]] * (1 - (FACT_ORDERS[[#This Row],[ClientDiscount]] + FACT_ORDERS[[#This Row],[OrderDiscount]]) )</f>
        <v>964.59999999999991</v>
      </c>
      <c r="Q1539" s="28">
        <f>FACT_ORDERS[[#This Row],[TotalAmountWithDiscount]]+FACT_ORDERS[[#This Row],[DeliveryCost]]</f>
        <v>964.59999999999991</v>
      </c>
      <c r="R1539" s="35">
        <v>45119</v>
      </c>
      <c r="S1539" s="35" t="str">
        <f>IF(NETWORKDAYS(FACT_ORDERS[[#This Row],[Order-Date]], FACT_ORDERS[[#This Row],[ArrivalDate ]]) &gt; 10, "Late", "On Time")</f>
        <v>On Time</v>
      </c>
    </row>
    <row r="1540" spans="1:19" x14ac:dyDescent="0.3">
      <c r="A1540" s="12">
        <v>6538</v>
      </c>
      <c r="B1540" s="12">
        <v>272</v>
      </c>
      <c r="C1540" s="12">
        <v>10374</v>
      </c>
      <c r="D1540" s="12">
        <v>1539</v>
      </c>
      <c r="E1540" s="12" t="s">
        <v>244</v>
      </c>
      <c r="F1540" s="13">
        <v>45112</v>
      </c>
      <c r="G1540" s="26" t="s">
        <v>12133</v>
      </c>
      <c r="H1540" s="12">
        <v>26</v>
      </c>
      <c r="I1540" s="28">
        <f>VLOOKUP(B:B,DIM_PRODUCTS!A:F,5,FALSE)</f>
        <v>15</v>
      </c>
      <c r="J1540" s="28">
        <f>FACT_ORDERS[[#This Row],[ProductPrice]]*FACT_ORDERS[[#This Row],[Quantity]]</f>
        <v>390</v>
      </c>
      <c r="K1540" s="12" t="str">
        <f>VLOOKUP(C:C,DIM_CUSTOMERS!A:G,7,FALSE)</f>
        <v>Mexico</v>
      </c>
      <c r="L1540" s="30" cm="1">
        <f t="array" ref="L1540">_xlfn.IFS(
    AND(FACT_ORDERS[[#This Row],[DeliveryMehtod]]="shippment",FACT_ORDERS[[#This Row],[TotalAmount]]&gt;=200), 0,
    AND(FACT_ORDERS[[#This Row],[DeliveryMehtod]]="pickup"), 15,
    AND(FACT_ORDERS[[#This Row],[DeliveryMehtod]]="shippment",FACT_ORDERS[[#This Row],[TotalAmount]]&lt;200), 35
)</f>
        <v>0</v>
      </c>
      <c r="M1540" s="12" t="str" cm="1">
        <f t="array" ref="M1540">_xlfn.IFS(
    SUMIFS(FACT_ORDERS[TotalAmount], FACT_ORDERS[WD_CUSTOMERS],FACT_ORDERS[[#This Row],[WD_CUSTOMERS]])&gt;=15000, "VIP",
    SUMIFS(FACT_ORDERS[TotalAmount], FACT_ORDERS[WD_CUSTOMERS],FACT_ORDERS[[#This Row],[WD_CUSTOMERS]])&gt;=8000, "Premium",
    TRUE, "Regular"
)</f>
        <v>VIP</v>
      </c>
      <c r="N1540" s="32" cm="1">
        <f t="array" ref="N1540">_xlfn.IFS(
   FACT_ORDERS[[#This Row],[TypeOfClient]]="VIP", 0.2,
   FACT_ORDERS[[#This Row],[TypeOfClient]]="Premium", 0.1,
   TRUE, 0
)</f>
        <v>0.2</v>
      </c>
      <c r="O1540" s="31" cm="1">
        <f t="array" ref="O1540">_xlfn.IFS(
   FACT_ORDERS[[#This Row],[TotalAmount]]&gt;1500, 0.15,
   FACT_ORDERS[[#This Row],[TotalAmount]]&gt;1000, 0.1,
   FACT_ORDERS[[#This Row],[TotalAmount]]&gt;500, 0.05,
   TRUE, 0
)</f>
        <v>0</v>
      </c>
      <c r="P1540" s="28">
        <f xml:space="preserve"> FACT_ORDERS[[#This Row],[TotalAmount]] * (1 - (FACT_ORDERS[[#This Row],[ClientDiscount]] + FACT_ORDERS[[#This Row],[OrderDiscount]]) )</f>
        <v>312</v>
      </c>
      <c r="Q1540" s="28">
        <f>FACT_ORDERS[[#This Row],[TotalAmountWithDiscount]]+FACT_ORDERS[[#This Row],[DeliveryCost]]</f>
        <v>312</v>
      </c>
      <c r="R1540" s="35">
        <v>45119</v>
      </c>
      <c r="S1540" s="35" t="str">
        <f>IF(NETWORKDAYS(FACT_ORDERS[[#This Row],[Order-Date]], FACT_ORDERS[[#This Row],[ArrivalDate ]]) &gt; 10, "Late", "On Time")</f>
        <v>On Time</v>
      </c>
    </row>
    <row r="1541" spans="1:19" x14ac:dyDescent="0.3">
      <c r="A1541" s="12">
        <v>6539</v>
      </c>
      <c r="B1541" s="12">
        <v>220</v>
      </c>
      <c r="C1541" s="12">
        <v>10374</v>
      </c>
      <c r="D1541" s="12">
        <v>1540</v>
      </c>
      <c r="E1541" s="12" t="s">
        <v>243</v>
      </c>
      <c r="F1541" s="13">
        <v>45112</v>
      </c>
      <c r="G1541" s="26" t="s">
        <v>12134</v>
      </c>
      <c r="H1541" s="12">
        <v>48</v>
      </c>
      <c r="I1541" s="28">
        <f>VLOOKUP(B:B,DIM_PRODUCTS!A:F,5,FALSE)</f>
        <v>30</v>
      </c>
      <c r="J1541" s="28">
        <f>FACT_ORDERS[[#This Row],[ProductPrice]]*FACT_ORDERS[[#This Row],[Quantity]]</f>
        <v>1440</v>
      </c>
      <c r="K1541" s="12" t="str">
        <f>VLOOKUP(C:C,DIM_CUSTOMERS!A:G,7,FALSE)</f>
        <v>Mexico</v>
      </c>
      <c r="L1541" s="30" cm="1">
        <f t="array" ref="L1541">_xlfn.IFS(
    AND(FACT_ORDERS[[#This Row],[DeliveryMehtod]]="shippment",FACT_ORDERS[[#This Row],[TotalAmount]]&gt;=200), 0,
    AND(FACT_ORDERS[[#This Row],[DeliveryMehtod]]="pickup"), 15,
    AND(FACT_ORDERS[[#This Row],[DeliveryMehtod]]="shippment",FACT_ORDERS[[#This Row],[TotalAmount]]&lt;200), 35
)</f>
        <v>15</v>
      </c>
      <c r="M1541" s="12" t="str" cm="1">
        <f t="array" ref="M1541">_xlfn.IFS(
    SUMIFS(FACT_ORDERS[TotalAmount], FACT_ORDERS[WD_CUSTOMERS],FACT_ORDERS[[#This Row],[WD_CUSTOMERS]])&gt;=15000, "VIP",
    SUMIFS(FACT_ORDERS[TotalAmount], FACT_ORDERS[WD_CUSTOMERS],FACT_ORDERS[[#This Row],[WD_CUSTOMERS]])&gt;=8000, "Premium",
    TRUE, "Regular"
)</f>
        <v>VIP</v>
      </c>
      <c r="N1541" s="32" cm="1">
        <f t="array" ref="N1541">_xlfn.IFS(
   FACT_ORDERS[[#This Row],[TypeOfClient]]="VIP", 0.2,
   FACT_ORDERS[[#This Row],[TypeOfClient]]="Premium", 0.1,
   TRUE, 0
)</f>
        <v>0.2</v>
      </c>
      <c r="O1541" s="31" cm="1">
        <f t="array" ref="O1541">_xlfn.IFS(
   FACT_ORDERS[[#This Row],[TotalAmount]]&gt;1500, 0.15,
   FACT_ORDERS[[#This Row],[TotalAmount]]&gt;1000, 0.1,
   FACT_ORDERS[[#This Row],[TotalAmount]]&gt;500, 0.05,
   TRUE, 0
)</f>
        <v>0.1</v>
      </c>
      <c r="P1541" s="28">
        <f xml:space="preserve"> FACT_ORDERS[[#This Row],[TotalAmount]] * (1 - (FACT_ORDERS[[#This Row],[ClientDiscount]] + FACT_ORDERS[[#This Row],[OrderDiscount]]) )</f>
        <v>1007.9999999999999</v>
      </c>
      <c r="Q1541" s="28">
        <f>FACT_ORDERS[[#This Row],[TotalAmountWithDiscount]]+FACT_ORDERS[[#This Row],[DeliveryCost]]</f>
        <v>1022.9999999999999</v>
      </c>
      <c r="R1541" s="35">
        <v>45122</v>
      </c>
      <c r="S1541" s="35" t="str">
        <f>IF(NETWORKDAYS(FACT_ORDERS[[#This Row],[Order-Date]], FACT_ORDERS[[#This Row],[ArrivalDate ]]) &gt; 10, "Late", "On Time")</f>
        <v>On Time</v>
      </c>
    </row>
    <row r="1542" spans="1:19" x14ac:dyDescent="0.3">
      <c r="A1542" s="12">
        <v>6540</v>
      </c>
      <c r="B1542" s="12">
        <v>237</v>
      </c>
      <c r="C1542" s="12">
        <v>10374</v>
      </c>
      <c r="D1542" s="12">
        <v>1541</v>
      </c>
      <c r="E1542" s="12" t="s">
        <v>243</v>
      </c>
      <c r="F1542" s="13">
        <v>45112</v>
      </c>
      <c r="G1542" s="26" t="s">
        <v>12135</v>
      </c>
      <c r="H1542" s="12">
        <v>20</v>
      </c>
      <c r="I1542" s="28">
        <f>VLOOKUP(B:B,DIM_PRODUCTS!A:F,5,FALSE)</f>
        <v>17</v>
      </c>
      <c r="J1542" s="28">
        <f>FACT_ORDERS[[#This Row],[ProductPrice]]*FACT_ORDERS[[#This Row],[Quantity]]</f>
        <v>340</v>
      </c>
      <c r="K1542" s="12" t="str">
        <f>VLOOKUP(C:C,DIM_CUSTOMERS!A:G,7,FALSE)</f>
        <v>Mexico</v>
      </c>
      <c r="L1542" s="30" cm="1">
        <f t="array" ref="L1542">_xlfn.IFS(
    AND(FACT_ORDERS[[#This Row],[DeliveryMehtod]]="shippment",FACT_ORDERS[[#This Row],[TotalAmount]]&gt;=200), 0,
    AND(FACT_ORDERS[[#This Row],[DeliveryMehtod]]="pickup"), 15,
    AND(FACT_ORDERS[[#This Row],[DeliveryMehtod]]="shippment",FACT_ORDERS[[#This Row],[TotalAmount]]&lt;200), 35
)</f>
        <v>15</v>
      </c>
      <c r="M1542" s="12" t="str" cm="1">
        <f t="array" ref="M1542">_xlfn.IFS(
    SUMIFS(FACT_ORDERS[TotalAmount], FACT_ORDERS[WD_CUSTOMERS],FACT_ORDERS[[#This Row],[WD_CUSTOMERS]])&gt;=15000, "VIP",
    SUMIFS(FACT_ORDERS[TotalAmount], FACT_ORDERS[WD_CUSTOMERS],FACT_ORDERS[[#This Row],[WD_CUSTOMERS]])&gt;=8000, "Premium",
    TRUE, "Regular"
)</f>
        <v>VIP</v>
      </c>
      <c r="N1542" s="32" cm="1">
        <f t="array" ref="N1542">_xlfn.IFS(
   FACT_ORDERS[[#This Row],[TypeOfClient]]="VIP", 0.2,
   FACT_ORDERS[[#This Row],[TypeOfClient]]="Premium", 0.1,
   TRUE, 0
)</f>
        <v>0.2</v>
      </c>
      <c r="O1542" s="31" cm="1">
        <f t="array" ref="O1542">_xlfn.IFS(
   FACT_ORDERS[[#This Row],[TotalAmount]]&gt;1500, 0.15,
   FACT_ORDERS[[#This Row],[TotalAmount]]&gt;1000, 0.1,
   FACT_ORDERS[[#This Row],[TotalAmount]]&gt;500, 0.05,
   TRUE, 0
)</f>
        <v>0</v>
      </c>
      <c r="P1542" s="28">
        <f xml:space="preserve"> FACT_ORDERS[[#This Row],[TotalAmount]] * (1 - (FACT_ORDERS[[#This Row],[ClientDiscount]] + FACT_ORDERS[[#This Row],[OrderDiscount]]) )</f>
        <v>272</v>
      </c>
      <c r="Q1542" s="28">
        <f>FACT_ORDERS[[#This Row],[TotalAmountWithDiscount]]+FACT_ORDERS[[#This Row],[DeliveryCost]]</f>
        <v>287</v>
      </c>
      <c r="R1542" s="35">
        <v>45123</v>
      </c>
      <c r="S1542" s="35" t="str">
        <f>IF(NETWORKDAYS(FACT_ORDERS[[#This Row],[Order-Date]], FACT_ORDERS[[#This Row],[ArrivalDate ]]) &gt; 10, "Late", "On Time")</f>
        <v>On Time</v>
      </c>
    </row>
    <row r="1543" spans="1:19" x14ac:dyDescent="0.3">
      <c r="A1543" s="12">
        <v>6541</v>
      </c>
      <c r="B1543" s="12">
        <v>267</v>
      </c>
      <c r="C1543" s="12">
        <v>10374</v>
      </c>
      <c r="D1543" s="12">
        <v>1542</v>
      </c>
      <c r="E1543" s="12" t="s">
        <v>244</v>
      </c>
      <c r="F1543" s="13">
        <v>45085</v>
      </c>
      <c r="G1543" s="26" t="s">
        <v>12136</v>
      </c>
      <c r="H1543" s="12">
        <v>53</v>
      </c>
      <c r="I1543" s="28">
        <f>VLOOKUP(B:B,DIM_PRODUCTS!A:F,5,FALSE)</f>
        <v>26</v>
      </c>
      <c r="J1543" s="28">
        <f>FACT_ORDERS[[#This Row],[ProductPrice]]*FACT_ORDERS[[#This Row],[Quantity]]</f>
        <v>1378</v>
      </c>
      <c r="K1543" s="12" t="str">
        <f>VLOOKUP(C:C,DIM_CUSTOMERS!A:G,7,FALSE)</f>
        <v>Mexico</v>
      </c>
      <c r="L1543" s="30" cm="1">
        <f t="array" ref="L1543">_xlfn.IFS(
    AND(FACT_ORDERS[[#This Row],[DeliveryMehtod]]="shippment",FACT_ORDERS[[#This Row],[TotalAmount]]&gt;=200), 0,
    AND(FACT_ORDERS[[#This Row],[DeliveryMehtod]]="pickup"), 15,
    AND(FACT_ORDERS[[#This Row],[DeliveryMehtod]]="shippment",FACT_ORDERS[[#This Row],[TotalAmount]]&lt;200), 35
)</f>
        <v>0</v>
      </c>
      <c r="M1543" s="12" t="str" cm="1">
        <f t="array" ref="M1543">_xlfn.IFS(
    SUMIFS(FACT_ORDERS[TotalAmount], FACT_ORDERS[WD_CUSTOMERS],FACT_ORDERS[[#This Row],[WD_CUSTOMERS]])&gt;=15000, "VIP",
    SUMIFS(FACT_ORDERS[TotalAmount], FACT_ORDERS[WD_CUSTOMERS],FACT_ORDERS[[#This Row],[WD_CUSTOMERS]])&gt;=8000, "Premium",
    TRUE, "Regular"
)</f>
        <v>VIP</v>
      </c>
      <c r="N1543" s="32" cm="1">
        <f t="array" ref="N1543">_xlfn.IFS(
   FACT_ORDERS[[#This Row],[TypeOfClient]]="VIP", 0.2,
   FACT_ORDERS[[#This Row],[TypeOfClient]]="Premium", 0.1,
   TRUE, 0
)</f>
        <v>0.2</v>
      </c>
      <c r="O1543" s="31" cm="1">
        <f t="array" ref="O1543">_xlfn.IFS(
   FACT_ORDERS[[#This Row],[TotalAmount]]&gt;1500, 0.15,
   FACT_ORDERS[[#This Row],[TotalAmount]]&gt;1000, 0.1,
   FACT_ORDERS[[#This Row],[TotalAmount]]&gt;500, 0.05,
   TRUE, 0
)</f>
        <v>0.1</v>
      </c>
      <c r="P1543" s="28">
        <f xml:space="preserve"> FACT_ORDERS[[#This Row],[TotalAmount]] * (1 - (FACT_ORDERS[[#This Row],[ClientDiscount]] + FACT_ORDERS[[#This Row],[OrderDiscount]]) )</f>
        <v>964.59999999999991</v>
      </c>
      <c r="Q1543" s="28">
        <f>FACT_ORDERS[[#This Row],[TotalAmountWithDiscount]]+FACT_ORDERS[[#This Row],[DeliveryCost]]</f>
        <v>964.59999999999991</v>
      </c>
      <c r="R1543" s="35">
        <v>45095</v>
      </c>
      <c r="S1543" s="35" t="str">
        <f>IF(NETWORKDAYS(FACT_ORDERS[[#This Row],[Order-Date]], FACT_ORDERS[[#This Row],[ArrivalDate ]]) &gt; 10, "Late", "On Time")</f>
        <v>On Time</v>
      </c>
    </row>
    <row r="1544" spans="1:19" x14ac:dyDescent="0.3">
      <c r="A1544" s="12">
        <v>6542</v>
      </c>
      <c r="B1544" s="12">
        <v>272</v>
      </c>
      <c r="C1544" s="12">
        <v>10374</v>
      </c>
      <c r="D1544" s="12">
        <v>1543</v>
      </c>
      <c r="E1544" s="12" t="s">
        <v>244</v>
      </c>
      <c r="F1544" s="13">
        <v>45085</v>
      </c>
      <c r="G1544" s="26" t="s">
        <v>12137</v>
      </c>
      <c r="H1544" s="12">
        <v>28</v>
      </c>
      <c r="I1544" s="28">
        <f>VLOOKUP(B:B,DIM_PRODUCTS!A:F,5,FALSE)</f>
        <v>15</v>
      </c>
      <c r="J1544" s="28">
        <f>FACT_ORDERS[[#This Row],[ProductPrice]]*FACT_ORDERS[[#This Row],[Quantity]]</f>
        <v>420</v>
      </c>
      <c r="K1544" s="12" t="str">
        <f>VLOOKUP(C:C,DIM_CUSTOMERS!A:G,7,FALSE)</f>
        <v>Mexico</v>
      </c>
      <c r="L1544" s="30" cm="1">
        <f t="array" ref="L1544">_xlfn.IFS(
    AND(FACT_ORDERS[[#This Row],[DeliveryMehtod]]="shippment",FACT_ORDERS[[#This Row],[TotalAmount]]&gt;=200), 0,
    AND(FACT_ORDERS[[#This Row],[DeliveryMehtod]]="pickup"), 15,
    AND(FACT_ORDERS[[#This Row],[DeliveryMehtod]]="shippment",FACT_ORDERS[[#This Row],[TotalAmount]]&lt;200), 35
)</f>
        <v>0</v>
      </c>
      <c r="M1544" s="12" t="str" cm="1">
        <f t="array" ref="M1544">_xlfn.IFS(
    SUMIFS(FACT_ORDERS[TotalAmount], FACT_ORDERS[WD_CUSTOMERS],FACT_ORDERS[[#This Row],[WD_CUSTOMERS]])&gt;=15000, "VIP",
    SUMIFS(FACT_ORDERS[TotalAmount], FACT_ORDERS[WD_CUSTOMERS],FACT_ORDERS[[#This Row],[WD_CUSTOMERS]])&gt;=8000, "Premium",
    TRUE, "Regular"
)</f>
        <v>VIP</v>
      </c>
      <c r="N1544" s="32" cm="1">
        <f t="array" ref="N1544">_xlfn.IFS(
   FACT_ORDERS[[#This Row],[TypeOfClient]]="VIP", 0.2,
   FACT_ORDERS[[#This Row],[TypeOfClient]]="Premium", 0.1,
   TRUE, 0
)</f>
        <v>0.2</v>
      </c>
      <c r="O1544" s="31" cm="1">
        <f t="array" ref="O1544">_xlfn.IFS(
   FACT_ORDERS[[#This Row],[TotalAmount]]&gt;1500, 0.15,
   FACT_ORDERS[[#This Row],[TotalAmount]]&gt;1000, 0.1,
   FACT_ORDERS[[#This Row],[TotalAmount]]&gt;500, 0.05,
   TRUE, 0
)</f>
        <v>0</v>
      </c>
      <c r="P1544" s="28">
        <f xml:space="preserve"> FACT_ORDERS[[#This Row],[TotalAmount]] * (1 - (FACT_ORDERS[[#This Row],[ClientDiscount]] + FACT_ORDERS[[#This Row],[OrderDiscount]]) )</f>
        <v>336</v>
      </c>
      <c r="Q1544" s="28">
        <f>FACT_ORDERS[[#This Row],[TotalAmountWithDiscount]]+FACT_ORDERS[[#This Row],[DeliveryCost]]</f>
        <v>336</v>
      </c>
      <c r="R1544" s="35">
        <v>45093</v>
      </c>
      <c r="S1544" s="35" t="str">
        <f>IF(NETWORKDAYS(FACT_ORDERS[[#This Row],[Order-Date]], FACT_ORDERS[[#This Row],[ArrivalDate ]]) &gt; 10, "Late", "On Time")</f>
        <v>On Time</v>
      </c>
    </row>
    <row r="1545" spans="1:19" x14ac:dyDescent="0.3">
      <c r="A1545" s="12">
        <v>6543</v>
      </c>
      <c r="B1545" s="12">
        <v>220</v>
      </c>
      <c r="C1545" s="12">
        <v>10374</v>
      </c>
      <c r="D1545" s="12">
        <v>1544</v>
      </c>
      <c r="E1545" s="12" t="s">
        <v>243</v>
      </c>
      <c r="F1545" s="13">
        <v>45085</v>
      </c>
      <c r="G1545" s="26" t="s">
        <v>4375</v>
      </c>
      <c r="H1545" s="12">
        <v>29</v>
      </c>
      <c r="I1545" s="28">
        <f>VLOOKUP(B:B,DIM_PRODUCTS!A:F,5,FALSE)</f>
        <v>30</v>
      </c>
      <c r="J1545" s="28">
        <f>FACT_ORDERS[[#This Row],[ProductPrice]]*FACT_ORDERS[[#This Row],[Quantity]]</f>
        <v>870</v>
      </c>
      <c r="K1545" s="12" t="str">
        <f>VLOOKUP(C:C,DIM_CUSTOMERS!A:G,7,FALSE)</f>
        <v>Mexico</v>
      </c>
      <c r="L1545" s="30" cm="1">
        <f t="array" ref="L1545">_xlfn.IFS(
    AND(FACT_ORDERS[[#This Row],[DeliveryMehtod]]="shippment",FACT_ORDERS[[#This Row],[TotalAmount]]&gt;=200), 0,
    AND(FACT_ORDERS[[#This Row],[DeliveryMehtod]]="pickup"), 15,
    AND(FACT_ORDERS[[#This Row],[DeliveryMehtod]]="shippment",FACT_ORDERS[[#This Row],[TotalAmount]]&lt;200), 35
)</f>
        <v>15</v>
      </c>
      <c r="M1545" s="12" t="str" cm="1">
        <f t="array" ref="M1545">_xlfn.IFS(
    SUMIFS(FACT_ORDERS[TotalAmount], FACT_ORDERS[WD_CUSTOMERS],FACT_ORDERS[[#This Row],[WD_CUSTOMERS]])&gt;=15000, "VIP",
    SUMIFS(FACT_ORDERS[TotalAmount], FACT_ORDERS[WD_CUSTOMERS],FACT_ORDERS[[#This Row],[WD_CUSTOMERS]])&gt;=8000, "Premium",
    TRUE, "Regular"
)</f>
        <v>VIP</v>
      </c>
      <c r="N1545" s="32" cm="1">
        <f t="array" ref="N1545">_xlfn.IFS(
   FACT_ORDERS[[#This Row],[TypeOfClient]]="VIP", 0.2,
   FACT_ORDERS[[#This Row],[TypeOfClient]]="Premium", 0.1,
   TRUE, 0
)</f>
        <v>0.2</v>
      </c>
      <c r="O1545" s="31" cm="1">
        <f t="array" ref="O1545">_xlfn.IFS(
   FACT_ORDERS[[#This Row],[TotalAmount]]&gt;1500, 0.15,
   FACT_ORDERS[[#This Row],[TotalAmount]]&gt;1000, 0.1,
   FACT_ORDERS[[#This Row],[TotalAmount]]&gt;500, 0.05,
   TRUE, 0
)</f>
        <v>0.05</v>
      </c>
      <c r="P1545" s="28">
        <f xml:space="preserve"> FACT_ORDERS[[#This Row],[TotalAmount]] * (1 - (FACT_ORDERS[[#This Row],[ClientDiscount]] + FACT_ORDERS[[#This Row],[OrderDiscount]]) )</f>
        <v>652.5</v>
      </c>
      <c r="Q1545" s="28">
        <f>FACT_ORDERS[[#This Row],[TotalAmountWithDiscount]]+FACT_ORDERS[[#This Row],[DeliveryCost]]</f>
        <v>667.5</v>
      </c>
      <c r="R1545" s="35">
        <v>45092</v>
      </c>
      <c r="S1545" s="35" t="str">
        <f>IF(NETWORKDAYS(FACT_ORDERS[[#This Row],[Order-Date]], FACT_ORDERS[[#This Row],[ArrivalDate ]]) &gt; 10, "Late", "On Time")</f>
        <v>On Time</v>
      </c>
    </row>
    <row r="1546" spans="1:19" x14ac:dyDescent="0.3">
      <c r="A1546" s="12">
        <v>6544</v>
      </c>
      <c r="B1546" s="12">
        <v>237</v>
      </c>
      <c r="C1546" s="12">
        <v>10374</v>
      </c>
      <c r="D1546" s="12">
        <v>1545</v>
      </c>
      <c r="E1546" s="12" t="s">
        <v>244</v>
      </c>
      <c r="F1546" s="13">
        <v>45085</v>
      </c>
      <c r="G1546" s="26" t="s">
        <v>12138</v>
      </c>
      <c r="H1546" s="12">
        <v>22</v>
      </c>
      <c r="I1546" s="28">
        <f>VLOOKUP(B:B,DIM_PRODUCTS!A:F,5,FALSE)</f>
        <v>17</v>
      </c>
      <c r="J1546" s="28">
        <f>FACT_ORDERS[[#This Row],[ProductPrice]]*FACT_ORDERS[[#This Row],[Quantity]]</f>
        <v>374</v>
      </c>
      <c r="K1546" s="12" t="str">
        <f>VLOOKUP(C:C,DIM_CUSTOMERS!A:G,7,FALSE)</f>
        <v>Mexico</v>
      </c>
      <c r="L1546" s="30" cm="1">
        <f t="array" ref="L1546">_xlfn.IFS(
    AND(FACT_ORDERS[[#This Row],[DeliveryMehtod]]="shippment",FACT_ORDERS[[#This Row],[TotalAmount]]&gt;=200), 0,
    AND(FACT_ORDERS[[#This Row],[DeliveryMehtod]]="pickup"), 15,
    AND(FACT_ORDERS[[#This Row],[DeliveryMehtod]]="shippment",FACT_ORDERS[[#This Row],[TotalAmount]]&lt;200), 35
)</f>
        <v>0</v>
      </c>
      <c r="M1546" s="12" t="str" cm="1">
        <f t="array" ref="M1546">_xlfn.IFS(
    SUMIFS(FACT_ORDERS[TotalAmount], FACT_ORDERS[WD_CUSTOMERS],FACT_ORDERS[[#This Row],[WD_CUSTOMERS]])&gt;=15000, "VIP",
    SUMIFS(FACT_ORDERS[TotalAmount], FACT_ORDERS[WD_CUSTOMERS],FACT_ORDERS[[#This Row],[WD_CUSTOMERS]])&gt;=8000, "Premium",
    TRUE, "Regular"
)</f>
        <v>VIP</v>
      </c>
      <c r="N1546" s="32" cm="1">
        <f t="array" ref="N1546">_xlfn.IFS(
   FACT_ORDERS[[#This Row],[TypeOfClient]]="VIP", 0.2,
   FACT_ORDERS[[#This Row],[TypeOfClient]]="Premium", 0.1,
   TRUE, 0
)</f>
        <v>0.2</v>
      </c>
      <c r="O1546" s="31" cm="1">
        <f t="array" ref="O1546">_xlfn.IFS(
   FACT_ORDERS[[#This Row],[TotalAmount]]&gt;1500, 0.15,
   FACT_ORDERS[[#This Row],[TotalAmount]]&gt;1000, 0.1,
   FACT_ORDERS[[#This Row],[TotalAmount]]&gt;500, 0.05,
   TRUE, 0
)</f>
        <v>0</v>
      </c>
      <c r="P1546" s="28">
        <f xml:space="preserve"> FACT_ORDERS[[#This Row],[TotalAmount]] * (1 - (FACT_ORDERS[[#This Row],[ClientDiscount]] + FACT_ORDERS[[#This Row],[OrderDiscount]]) )</f>
        <v>299.2</v>
      </c>
      <c r="Q1546" s="28">
        <f>FACT_ORDERS[[#This Row],[TotalAmountWithDiscount]]+FACT_ORDERS[[#This Row],[DeliveryCost]]</f>
        <v>299.2</v>
      </c>
      <c r="R1546" s="35">
        <v>45096</v>
      </c>
      <c r="S1546" s="35" t="str">
        <f>IF(NETWORKDAYS(FACT_ORDERS[[#This Row],[Order-Date]], FACT_ORDERS[[#This Row],[ArrivalDate ]]) &gt; 10, "Late", "On Time")</f>
        <v>On Time</v>
      </c>
    </row>
    <row r="1547" spans="1:19" x14ac:dyDescent="0.3">
      <c r="A1547" s="12">
        <v>6545</v>
      </c>
      <c r="B1547" s="12">
        <v>292</v>
      </c>
      <c r="C1547" s="12">
        <v>10855</v>
      </c>
      <c r="D1547" s="12">
        <v>1546</v>
      </c>
      <c r="E1547" s="12" t="s">
        <v>243</v>
      </c>
      <c r="F1547" s="13">
        <v>45553</v>
      </c>
      <c r="G1547" s="26" t="s">
        <v>12139</v>
      </c>
      <c r="H1547" s="12">
        <v>15</v>
      </c>
      <c r="I1547" s="28">
        <f>VLOOKUP(B:B,DIM_PRODUCTS!A:F,5,FALSE)</f>
        <v>6</v>
      </c>
      <c r="J1547" s="28">
        <f>FACT_ORDERS[[#This Row],[ProductPrice]]*FACT_ORDERS[[#This Row],[Quantity]]</f>
        <v>90</v>
      </c>
      <c r="K1547" s="12" t="str">
        <f>VLOOKUP(C:C,DIM_CUSTOMERS!A:G,7,FALSE)</f>
        <v>Germany</v>
      </c>
      <c r="L1547" s="30" cm="1">
        <f t="array" ref="L1547">_xlfn.IFS(
    AND(FACT_ORDERS[[#This Row],[DeliveryMehtod]]="shippment",FACT_ORDERS[[#This Row],[TotalAmount]]&gt;=200), 0,
    AND(FACT_ORDERS[[#This Row],[DeliveryMehtod]]="pickup"), 15,
    AND(FACT_ORDERS[[#This Row],[DeliveryMehtod]]="shippment",FACT_ORDERS[[#This Row],[TotalAmount]]&lt;200), 35
)</f>
        <v>15</v>
      </c>
      <c r="M1547" s="12" t="str" cm="1">
        <f t="array" ref="M1547">_xlfn.IFS(
    SUMIFS(FACT_ORDERS[TotalAmount], FACT_ORDERS[WD_CUSTOMERS],FACT_ORDERS[[#This Row],[WD_CUSTOMERS]])&gt;=15000, "VIP",
    SUMIFS(FACT_ORDERS[TotalAmount], FACT_ORDERS[WD_CUSTOMERS],FACT_ORDERS[[#This Row],[WD_CUSTOMERS]])&gt;=8000, "Premium",
    TRUE, "Regular"
)</f>
        <v>Regular</v>
      </c>
      <c r="N1547" s="32" cm="1">
        <f t="array" ref="N1547">_xlfn.IFS(
   FACT_ORDERS[[#This Row],[TypeOfClient]]="VIP", 0.2,
   FACT_ORDERS[[#This Row],[TypeOfClient]]="Premium", 0.1,
   TRUE, 0
)</f>
        <v>0</v>
      </c>
      <c r="O1547" s="31" cm="1">
        <f t="array" ref="O1547">_xlfn.IFS(
   FACT_ORDERS[[#This Row],[TotalAmount]]&gt;1500, 0.15,
   FACT_ORDERS[[#This Row],[TotalAmount]]&gt;1000, 0.1,
   FACT_ORDERS[[#This Row],[TotalAmount]]&gt;500, 0.05,
   TRUE, 0
)</f>
        <v>0</v>
      </c>
      <c r="P1547" s="28">
        <f xml:space="preserve"> FACT_ORDERS[[#This Row],[TotalAmount]] * (1 - (FACT_ORDERS[[#This Row],[ClientDiscount]] + FACT_ORDERS[[#This Row],[OrderDiscount]]) )</f>
        <v>90</v>
      </c>
      <c r="Q1547" s="28">
        <f>FACT_ORDERS[[#This Row],[TotalAmountWithDiscount]]+FACT_ORDERS[[#This Row],[DeliveryCost]]</f>
        <v>105</v>
      </c>
      <c r="R1547" s="35">
        <v>45562</v>
      </c>
      <c r="S1547" s="35" t="str">
        <f>IF(NETWORKDAYS(FACT_ORDERS[[#This Row],[Order-Date]], FACT_ORDERS[[#This Row],[ArrivalDate ]]) &gt; 10, "Late", "On Time")</f>
        <v>On Time</v>
      </c>
    </row>
    <row r="1548" spans="1:19" x14ac:dyDescent="0.3">
      <c r="A1548" s="12">
        <v>6546</v>
      </c>
      <c r="B1548" s="12">
        <v>292</v>
      </c>
      <c r="C1548" s="12">
        <v>10855</v>
      </c>
      <c r="D1548" s="12">
        <v>1547</v>
      </c>
      <c r="E1548" s="12" t="s">
        <v>244</v>
      </c>
      <c r="F1548" s="13">
        <v>45533</v>
      </c>
      <c r="G1548" s="26" t="s">
        <v>12140</v>
      </c>
      <c r="H1548" s="12">
        <v>22</v>
      </c>
      <c r="I1548" s="28">
        <f>VLOOKUP(B:B,DIM_PRODUCTS!A:F,5,FALSE)</f>
        <v>6</v>
      </c>
      <c r="J1548" s="28">
        <f>FACT_ORDERS[[#This Row],[ProductPrice]]*FACT_ORDERS[[#This Row],[Quantity]]</f>
        <v>132</v>
      </c>
      <c r="K1548" s="12" t="str">
        <f>VLOOKUP(C:C,DIM_CUSTOMERS!A:G,7,FALSE)</f>
        <v>Germany</v>
      </c>
      <c r="L1548" s="30" cm="1">
        <f t="array" ref="L1548">_xlfn.IFS(
    AND(FACT_ORDERS[[#This Row],[DeliveryMehtod]]="shippment",FACT_ORDERS[[#This Row],[TotalAmount]]&gt;=200), 0,
    AND(FACT_ORDERS[[#This Row],[DeliveryMehtod]]="pickup"), 15,
    AND(FACT_ORDERS[[#This Row],[DeliveryMehtod]]="shippment",FACT_ORDERS[[#This Row],[TotalAmount]]&lt;200), 35
)</f>
        <v>35</v>
      </c>
      <c r="M1548" s="12" t="str" cm="1">
        <f t="array" ref="M1548">_xlfn.IFS(
    SUMIFS(FACT_ORDERS[TotalAmount], FACT_ORDERS[WD_CUSTOMERS],FACT_ORDERS[[#This Row],[WD_CUSTOMERS]])&gt;=15000, "VIP",
    SUMIFS(FACT_ORDERS[TotalAmount], FACT_ORDERS[WD_CUSTOMERS],FACT_ORDERS[[#This Row],[WD_CUSTOMERS]])&gt;=8000, "Premium",
    TRUE, "Regular"
)</f>
        <v>Regular</v>
      </c>
      <c r="N1548" s="32" cm="1">
        <f t="array" ref="N1548">_xlfn.IFS(
   FACT_ORDERS[[#This Row],[TypeOfClient]]="VIP", 0.2,
   FACT_ORDERS[[#This Row],[TypeOfClient]]="Premium", 0.1,
   TRUE, 0
)</f>
        <v>0</v>
      </c>
      <c r="O1548" s="31" cm="1">
        <f t="array" ref="O1548">_xlfn.IFS(
   FACT_ORDERS[[#This Row],[TotalAmount]]&gt;1500, 0.15,
   FACT_ORDERS[[#This Row],[TotalAmount]]&gt;1000, 0.1,
   FACT_ORDERS[[#This Row],[TotalAmount]]&gt;500, 0.05,
   TRUE, 0
)</f>
        <v>0</v>
      </c>
      <c r="P1548" s="28">
        <f xml:space="preserve"> FACT_ORDERS[[#This Row],[TotalAmount]] * (1 - (FACT_ORDERS[[#This Row],[ClientDiscount]] + FACT_ORDERS[[#This Row],[OrderDiscount]]) )</f>
        <v>132</v>
      </c>
      <c r="Q1548" s="28">
        <f>FACT_ORDERS[[#This Row],[TotalAmountWithDiscount]]+FACT_ORDERS[[#This Row],[DeliveryCost]]</f>
        <v>167</v>
      </c>
      <c r="R1548" s="35">
        <v>45541</v>
      </c>
      <c r="S1548" s="35" t="str">
        <f>IF(NETWORKDAYS(FACT_ORDERS[[#This Row],[Order-Date]], FACT_ORDERS[[#This Row],[ArrivalDate ]]) &gt; 10, "Late", "On Time")</f>
        <v>On Time</v>
      </c>
    </row>
    <row r="1549" spans="1:19" x14ac:dyDescent="0.3">
      <c r="A1549" s="12">
        <v>6547</v>
      </c>
      <c r="B1549" s="12">
        <v>260</v>
      </c>
      <c r="C1549" s="12">
        <v>10855</v>
      </c>
      <c r="D1549" s="12">
        <v>1548</v>
      </c>
      <c r="E1549" s="12" t="s">
        <v>244</v>
      </c>
      <c r="F1549" s="13">
        <v>45533</v>
      </c>
      <c r="G1549" s="26" t="s">
        <v>12141</v>
      </c>
      <c r="H1549" s="12">
        <v>25</v>
      </c>
      <c r="I1549" s="28">
        <f>VLOOKUP(B:B,DIM_PRODUCTS!A:F,5,FALSE)</f>
        <v>15</v>
      </c>
      <c r="J1549" s="28">
        <f>FACT_ORDERS[[#This Row],[ProductPrice]]*FACT_ORDERS[[#This Row],[Quantity]]</f>
        <v>375</v>
      </c>
      <c r="K1549" s="12" t="str">
        <f>VLOOKUP(C:C,DIM_CUSTOMERS!A:G,7,FALSE)</f>
        <v>Germany</v>
      </c>
      <c r="L1549" s="30" cm="1">
        <f t="array" ref="L1549">_xlfn.IFS(
    AND(FACT_ORDERS[[#This Row],[DeliveryMehtod]]="shippment",FACT_ORDERS[[#This Row],[TotalAmount]]&gt;=200), 0,
    AND(FACT_ORDERS[[#This Row],[DeliveryMehtod]]="pickup"), 15,
    AND(FACT_ORDERS[[#This Row],[DeliveryMehtod]]="shippment",FACT_ORDERS[[#This Row],[TotalAmount]]&lt;200), 35
)</f>
        <v>0</v>
      </c>
      <c r="M1549" s="12" t="str" cm="1">
        <f t="array" ref="M1549">_xlfn.IFS(
    SUMIFS(FACT_ORDERS[TotalAmount], FACT_ORDERS[WD_CUSTOMERS],FACT_ORDERS[[#This Row],[WD_CUSTOMERS]])&gt;=15000, "VIP",
    SUMIFS(FACT_ORDERS[TotalAmount], FACT_ORDERS[WD_CUSTOMERS],FACT_ORDERS[[#This Row],[WD_CUSTOMERS]])&gt;=8000, "Premium",
    TRUE, "Regular"
)</f>
        <v>Regular</v>
      </c>
      <c r="N1549" s="32" cm="1">
        <f t="array" ref="N1549">_xlfn.IFS(
   FACT_ORDERS[[#This Row],[TypeOfClient]]="VIP", 0.2,
   FACT_ORDERS[[#This Row],[TypeOfClient]]="Premium", 0.1,
   TRUE, 0
)</f>
        <v>0</v>
      </c>
      <c r="O1549" s="31" cm="1">
        <f t="array" ref="O1549">_xlfn.IFS(
   FACT_ORDERS[[#This Row],[TotalAmount]]&gt;1500, 0.15,
   FACT_ORDERS[[#This Row],[TotalAmount]]&gt;1000, 0.1,
   FACT_ORDERS[[#This Row],[TotalAmount]]&gt;500, 0.05,
   TRUE, 0
)</f>
        <v>0</v>
      </c>
      <c r="P1549" s="28">
        <f xml:space="preserve"> FACT_ORDERS[[#This Row],[TotalAmount]] * (1 - (FACT_ORDERS[[#This Row],[ClientDiscount]] + FACT_ORDERS[[#This Row],[OrderDiscount]]) )</f>
        <v>375</v>
      </c>
      <c r="Q1549" s="28">
        <f>FACT_ORDERS[[#This Row],[TotalAmountWithDiscount]]+FACT_ORDERS[[#This Row],[DeliveryCost]]</f>
        <v>375</v>
      </c>
      <c r="R1549" s="35">
        <v>45544</v>
      </c>
      <c r="S1549" s="35" t="str">
        <f>IF(NETWORKDAYS(FACT_ORDERS[[#This Row],[Order-Date]], FACT_ORDERS[[#This Row],[ArrivalDate ]]) &gt; 10, "Late", "On Time")</f>
        <v>On Time</v>
      </c>
    </row>
    <row r="1550" spans="1:19" x14ac:dyDescent="0.3">
      <c r="A1550" s="12">
        <v>6548</v>
      </c>
      <c r="B1550" s="12">
        <v>292</v>
      </c>
      <c r="C1550" s="12">
        <v>10855</v>
      </c>
      <c r="D1550" s="12">
        <v>1549</v>
      </c>
      <c r="E1550" s="12" t="s">
        <v>243</v>
      </c>
      <c r="F1550" s="13">
        <v>45520</v>
      </c>
      <c r="G1550" s="26" t="s">
        <v>12142</v>
      </c>
      <c r="H1550" s="12">
        <v>21</v>
      </c>
      <c r="I1550" s="28">
        <f>VLOOKUP(B:B,DIM_PRODUCTS!A:F,5,FALSE)</f>
        <v>6</v>
      </c>
      <c r="J1550" s="28">
        <f>FACT_ORDERS[[#This Row],[ProductPrice]]*FACT_ORDERS[[#This Row],[Quantity]]</f>
        <v>126</v>
      </c>
      <c r="K1550" s="12" t="str">
        <f>VLOOKUP(C:C,DIM_CUSTOMERS!A:G,7,FALSE)</f>
        <v>Germany</v>
      </c>
      <c r="L1550" s="30" cm="1">
        <f t="array" ref="L1550">_xlfn.IFS(
    AND(FACT_ORDERS[[#This Row],[DeliveryMehtod]]="shippment",FACT_ORDERS[[#This Row],[TotalAmount]]&gt;=200), 0,
    AND(FACT_ORDERS[[#This Row],[DeliveryMehtod]]="pickup"), 15,
    AND(FACT_ORDERS[[#This Row],[DeliveryMehtod]]="shippment",FACT_ORDERS[[#This Row],[TotalAmount]]&lt;200), 35
)</f>
        <v>15</v>
      </c>
      <c r="M1550" s="12" t="str" cm="1">
        <f t="array" ref="M1550">_xlfn.IFS(
    SUMIFS(FACT_ORDERS[TotalAmount], FACT_ORDERS[WD_CUSTOMERS],FACT_ORDERS[[#This Row],[WD_CUSTOMERS]])&gt;=15000, "VIP",
    SUMIFS(FACT_ORDERS[TotalAmount], FACT_ORDERS[WD_CUSTOMERS],FACT_ORDERS[[#This Row],[WD_CUSTOMERS]])&gt;=8000, "Premium",
    TRUE, "Regular"
)</f>
        <v>Regular</v>
      </c>
      <c r="N1550" s="32" cm="1">
        <f t="array" ref="N1550">_xlfn.IFS(
   FACT_ORDERS[[#This Row],[TypeOfClient]]="VIP", 0.2,
   FACT_ORDERS[[#This Row],[TypeOfClient]]="Premium", 0.1,
   TRUE, 0
)</f>
        <v>0</v>
      </c>
      <c r="O1550" s="31" cm="1">
        <f t="array" ref="O1550">_xlfn.IFS(
   FACT_ORDERS[[#This Row],[TotalAmount]]&gt;1500, 0.15,
   FACT_ORDERS[[#This Row],[TotalAmount]]&gt;1000, 0.1,
   FACT_ORDERS[[#This Row],[TotalAmount]]&gt;500, 0.05,
   TRUE, 0
)</f>
        <v>0</v>
      </c>
      <c r="P1550" s="28">
        <f xml:space="preserve"> FACT_ORDERS[[#This Row],[TotalAmount]] * (1 - (FACT_ORDERS[[#This Row],[ClientDiscount]] + FACT_ORDERS[[#This Row],[OrderDiscount]]) )</f>
        <v>126</v>
      </c>
      <c r="Q1550" s="28">
        <f>FACT_ORDERS[[#This Row],[TotalAmountWithDiscount]]+FACT_ORDERS[[#This Row],[DeliveryCost]]</f>
        <v>141</v>
      </c>
      <c r="R1550" s="35">
        <v>45529</v>
      </c>
      <c r="S1550" s="35" t="str">
        <f>IF(NETWORKDAYS(FACT_ORDERS[[#This Row],[Order-Date]], FACT_ORDERS[[#This Row],[ArrivalDate ]]) &gt; 10, "Late", "On Time")</f>
        <v>On Time</v>
      </c>
    </row>
    <row r="1551" spans="1:19" x14ac:dyDescent="0.3">
      <c r="A1551" s="12">
        <v>6549</v>
      </c>
      <c r="B1551" s="12">
        <v>291</v>
      </c>
      <c r="C1551" s="12">
        <v>10855</v>
      </c>
      <c r="D1551" s="12">
        <v>1550</v>
      </c>
      <c r="E1551" s="12" t="s">
        <v>244</v>
      </c>
      <c r="F1551" s="13">
        <v>45520</v>
      </c>
      <c r="G1551" s="26" t="s">
        <v>12143</v>
      </c>
      <c r="H1551" s="12">
        <v>7</v>
      </c>
      <c r="I1551" s="28">
        <f>VLOOKUP(B:B,DIM_PRODUCTS!A:F,5,FALSE)</f>
        <v>6</v>
      </c>
      <c r="J1551" s="28">
        <f>FACT_ORDERS[[#This Row],[ProductPrice]]*FACT_ORDERS[[#This Row],[Quantity]]</f>
        <v>42</v>
      </c>
      <c r="K1551" s="12" t="str">
        <f>VLOOKUP(C:C,DIM_CUSTOMERS!A:G,7,FALSE)</f>
        <v>Germany</v>
      </c>
      <c r="L1551" s="30" cm="1">
        <f t="array" ref="L1551">_xlfn.IFS(
    AND(FACT_ORDERS[[#This Row],[DeliveryMehtod]]="shippment",FACT_ORDERS[[#This Row],[TotalAmount]]&gt;=200), 0,
    AND(FACT_ORDERS[[#This Row],[DeliveryMehtod]]="pickup"), 15,
    AND(FACT_ORDERS[[#This Row],[DeliveryMehtod]]="shippment",FACT_ORDERS[[#This Row],[TotalAmount]]&lt;200), 35
)</f>
        <v>35</v>
      </c>
      <c r="M1551" s="12" t="str" cm="1">
        <f t="array" ref="M1551">_xlfn.IFS(
    SUMIFS(FACT_ORDERS[TotalAmount], FACT_ORDERS[WD_CUSTOMERS],FACT_ORDERS[[#This Row],[WD_CUSTOMERS]])&gt;=15000, "VIP",
    SUMIFS(FACT_ORDERS[TotalAmount], FACT_ORDERS[WD_CUSTOMERS],FACT_ORDERS[[#This Row],[WD_CUSTOMERS]])&gt;=8000, "Premium",
    TRUE, "Regular"
)</f>
        <v>Regular</v>
      </c>
      <c r="N1551" s="32" cm="1">
        <f t="array" ref="N1551">_xlfn.IFS(
   FACT_ORDERS[[#This Row],[TypeOfClient]]="VIP", 0.2,
   FACT_ORDERS[[#This Row],[TypeOfClient]]="Premium", 0.1,
   TRUE, 0
)</f>
        <v>0</v>
      </c>
      <c r="O1551" s="31" cm="1">
        <f t="array" ref="O1551">_xlfn.IFS(
   FACT_ORDERS[[#This Row],[TotalAmount]]&gt;1500, 0.15,
   FACT_ORDERS[[#This Row],[TotalAmount]]&gt;1000, 0.1,
   FACT_ORDERS[[#This Row],[TotalAmount]]&gt;500, 0.05,
   TRUE, 0
)</f>
        <v>0</v>
      </c>
      <c r="P1551" s="28">
        <f xml:space="preserve"> FACT_ORDERS[[#This Row],[TotalAmount]] * (1 - (FACT_ORDERS[[#This Row],[ClientDiscount]] + FACT_ORDERS[[#This Row],[OrderDiscount]]) )</f>
        <v>42</v>
      </c>
      <c r="Q1551" s="28">
        <f>FACT_ORDERS[[#This Row],[TotalAmountWithDiscount]]+FACT_ORDERS[[#This Row],[DeliveryCost]]</f>
        <v>77</v>
      </c>
      <c r="R1551" s="35">
        <v>45527</v>
      </c>
      <c r="S1551" s="35" t="str">
        <f>IF(NETWORKDAYS(FACT_ORDERS[[#This Row],[Order-Date]], FACT_ORDERS[[#This Row],[ArrivalDate ]]) &gt; 10, "Late", "On Time")</f>
        <v>On Time</v>
      </c>
    </row>
    <row r="1552" spans="1:19" x14ac:dyDescent="0.3">
      <c r="A1552" s="12">
        <v>6550</v>
      </c>
      <c r="B1552" s="12">
        <v>260</v>
      </c>
      <c r="C1552" s="12">
        <v>10855</v>
      </c>
      <c r="D1552" s="12">
        <v>1551</v>
      </c>
      <c r="E1552" s="12" t="s">
        <v>243</v>
      </c>
      <c r="F1552" s="13">
        <v>45520</v>
      </c>
      <c r="G1552" s="26" t="s">
        <v>3517</v>
      </c>
      <c r="H1552" s="12">
        <v>29</v>
      </c>
      <c r="I1552" s="28">
        <f>VLOOKUP(B:B,DIM_PRODUCTS!A:F,5,FALSE)</f>
        <v>15</v>
      </c>
      <c r="J1552" s="28">
        <f>FACT_ORDERS[[#This Row],[ProductPrice]]*FACT_ORDERS[[#This Row],[Quantity]]</f>
        <v>435</v>
      </c>
      <c r="K1552" s="12" t="str">
        <f>VLOOKUP(C:C,DIM_CUSTOMERS!A:G,7,FALSE)</f>
        <v>Germany</v>
      </c>
      <c r="L1552" s="30" cm="1">
        <f t="array" ref="L1552">_xlfn.IFS(
    AND(FACT_ORDERS[[#This Row],[DeliveryMehtod]]="shippment",FACT_ORDERS[[#This Row],[TotalAmount]]&gt;=200), 0,
    AND(FACT_ORDERS[[#This Row],[DeliveryMehtod]]="pickup"), 15,
    AND(FACT_ORDERS[[#This Row],[DeliveryMehtod]]="shippment",FACT_ORDERS[[#This Row],[TotalAmount]]&lt;200), 35
)</f>
        <v>15</v>
      </c>
      <c r="M1552" s="12" t="str" cm="1">
        <f t="array" ref="M1552">_xlfn.IFS(
    SUMIFS(FACT_ORDERS[TotalAmount], FACT_ORDERS[WD_CUSTOMERS],FACT_ORDERS[[#This Row],[WD_CUSTOMERS]])&gt;=15000, "VIP",
    SUMIFS(FACT_ORDERS[TotalAmount], FACT_ORDERS[WD_CUSTOMERS],FACT_ORDERS[[#This Row],[WD_CUSTOMERS]])&gt;=8000, "Premium",
    TRUE, "Regular"
)</f>
        <v>Regular</v>
      </c>
      <c r="N1552" s="32" cm="1">
        <f t="array" ref="N1552">_xlfn.IFS(
   FACT_ORDERS[[#This Row],[TypeOfClient]]="VIP", 0.2,
   FACT_ORDERS[[#This Row],[TypeOfClient]]="Premium", 0.1,
   TRUE, 0
)</f>
        <v>0</v>
      </c>
      <c r="O1552" s="31" cm="1">
        <f t="array" ref="O1552">_xlfn.IFS(
   FACT_ORDERS[[#This Row],[TotalAmount]]&gt;1500, 0.15,
   FACT_ORDERS[[#This Row],[TotalAmount]]&gt;1000, 0.1,
   FACT_ORDERS[[#This Row],[TotalAmount]]&gt;500, 0.05,
   TRUE, 0
)</f>
        <v>0</v>
      </c>
      <c r="P1552" s="28">
        <f xml:space="preserve"> FACT_ORDERS[[#This Row],[TotalAmount]] * (1 - (FACT_ORDERS[[#This Row],[ClientDiscount]] + FACT_ORDERS[[#This Row],[OrderDiscount]]) )</f>
        <v>435</v>
      </c>
      <c r="Q1552" s="28">
        <f>FACT_ORDERS[[#This Row],[TotalAmountWithDiscount]]+FACT_ORDERS[[#This Row],[DeliveryCost]]</f>
        <v>450</v>
      </c>
      <c r="R1552" s="35">
        <v>45527</v>
      </c>
      <c r="S1552" s="35" t="str">
        <f>IF(NETWORKDAYS(FACT_ORDERS[[#This Row],[Order-Date]], FACT_ORDERS[[#This Row],[ArrivalDate ]]) &gt; 10, "Late", "On Time")</f>
        <v>On Time</v>
      </c>
    </row>
    <row r="1553" spans="1:19" x14ac:dyDescent="0.3">
      <c r="A1553" s="12">
        <v>6551</v>
      </c>
      <c r="B1553" s="12">
        <v>298</v>
      </c>
      <c r="C1553" s="12">
        <v>10855</v>
      </c>
      <c r="D1553" s="12">
        <v>1552</v>
      </c>
      <c r="E1553" s="12" t="s">
        <v>244</v>
      </c>
      <c r="F1553" s="13">
        <v>45520</v>
      </c>
      <c r="G1553" s="26" t="s">
        <v>12144</v>
      </c>
      <c r="H1553" s="12">
        <v>33</v>
      </c>
      <c r="I1553" s="28">
        <f>VLOOKUP(B:B,DIM_PRODUCTS!A:F,5,FALSE)</f>
        <v>19</v>
      </c>
      <c r="J1553" s="28">
        <f>FACT_ORDERS[[#This Row],[ProductPrice]]*FACT_ORDERS[[#This Row],[Quantity]]</f>
        <v>627</v>
      </c>
      <c r="K1553" s="12" t="str">
        <f>VLOOKUP(C:C,DIM_CUSTOMERS!A:G,7,FALSE)</f>
        <v>Germany</v>
      </c>
      <c r="L1553" s="30" cm="1">
        <f t="array" ref="L1553">_xlfn.IFS(
    AND(FACT_ORDERS[[#This Row],[DeliveryMehtod]]="shippment",FACT_ORDERS[[#This Row],[TotalAmount]]&gt;=200), 0,
    AND(FACT_ORDERS[[#This Row],[DeliveryMehtod]]="pickup"), 15,
    AND(FACT_ORDERS[[#This Row],[DeliveryMehtod]]="shippment",FACT_ORDERS[[#This Row],[TotalAmount]]&lt;200), 35
)</f>
        <v>0</v>
      </c>
      <c r="M1553" s="12" t="str" cm="1">
        <f t="array" ref="M1553">_xlfn.IFS(
    SUMIFS(FACT_ORDERS[TotalAmount], FACT_ORDERS[WD_CUSTOMERS],FACT_ORDERS[[#This Row],[WD_CUSTOMERS]])&gt;=15000, "VIP",
    SUMIFS(FACT_ORDERS[TotalAmount], FACT_ORDERS[WD_CUSTOMERS],FACT_ORDERS[[#This Row],[WD_CUSTOMERS]])&gt;=8000, "Premium",
    TRUE, "Regular"
)</f>
        <v>Regular</v>
      </c>
      <c r="N1553" s="32" cm="1">
        <f t="array" ref="N1553">_xlfn.IFS(
   FACT_ORDERS[[#This Row],[TypeOfClient]]="VIP", 0.2,
   FACT_ORDERS[[#This Row],[TypeOfClient]]="Premium", 0.1,
   TRUE, 0
)</f>
        <v>0</v>
      </c>
      <c r="O1553" s="31" cm="1">
        <f t="array" ref="O1553">_xlfn.IFS(
   FACT_ORDERS[[#This Row],[TotalAmount]]&gt;1500, 0.15,
   FACT_ORDERS[[#This Row],[TotalAmount]]&gt;1000, 0.1,
   FACT_ORDERS[[#This Row],[TotalAmount]]&gt;500, 0.05,
   TRUE, 0
)</f>
        <v>0.05</v>
      </c>
      <c r="P1553" s="28">
        <f xml:space="preserve"> FACT_ORDERS[[#This Row],[TotalAmount]] * (1 - (FACT_ORDERS[[#This Row],[ClientDiscount]] + FACT_ORDERS[[#This Row],[OrderDiscount]]) )</f>
        <v>595.65</v>
      </c>
      <c r="Q1553" s="28">
        <f>FACT_ORDERS[[#This Row],[TotalAmountWithDiscount]]+FACT_ORDERS[[#This Row],[DeliveryCost]]</f>
        <v>595.65</v>
      </c>
      <c r="R1553" s="35">
        <v>45528</v>
      </c>
      <c r="S1553" s="35" t="str">
        <f>IF(NETWORKDAYS(FACT_ORDERS[[#This Row],[Order-Date]], FACT_ORDERS[[#This Row],[ArrivalDate ]]) &gt; 10, "Late", "On Time")</f>
        <v>On Time</v>
      </c>
    </row>
    <row r="1554" spans="1:19" x14ac:dyDescent="0.3">
      <c r="A1554" s="12">
        <v>6552</v>
      </c>
      <c r="B1554" s="12">
        <v>292</v>
      </c>
      <c r="C1554" s="12">
        <v>10855</v>
      </c>
      <c r="D1554" s="12">
        <v>1553</v>
      </c>
      <c r="E1554" s="12" t="s">
        <v>243</v>
      </c>
      <c r="F1554" s="13">
        <v>45541</v>
      </c>
      <c r="G1554" s="26" t="s">
        <v>12145</v>
      </c>
      <c r="H1554" s="12">
        <v>16</v>
      </c>
      <c r="I1554" s="28">
        <f>VLOOKUP(B:B,DIM_PRODUCTS!A:F,5,FALSE)</f>
        <v>6</v>
      </c>
      <c r="J1554" s="28">
        <f>FACT_ORDERS[[#This Row],[ProductPrice]]*FACT_ORDERS[[#This Row],[Quantity]]</f>
        <v>96</v>
      </c>
      <c r="K1554" s="12" t="str">
        <f>VLOOKUP(C:C,DIM_CUSTOMERS!A:G,7,FALSE)</f>
        <v>Germany</v>
      </c>
      <c r="L1554" s="30" cm="1">
        <f t="array" ref="L1554">_xlfn.IFS(
    AND(FACT_ORDERS[[#This Row],[DeliveryMehtod]]="shippment",FACT_ORDERS[[#This Row],[TotalAmount]]&gt;=200), 0,
    AND(FACT_ORDERS[[#This Row],[DeliveryMehtod]]="pickup"), 15,
    AND(FACT_ORDERS[[#This Row],[DeliveryMehtod]]="shippment",FACT_ORDERS[[#This Row],[TotalAmount]]&lt;200), 35
)</f>
        <v>15</v>
      </c>
      <c r="M1554" s="12" t="str" cm="1">
        <f t="array" ref="M1554">_xlfn.IFS(
    SUMIFS(FACT_ORDERS[TotalAmount], FACT_ORDERS[WD_CUSTOMERS],FACT_ORDERS[[#This Row],[WD_CUSTOMERS]])&gt;=15000, "VIP",
    SUMIFS(FACT_ORDERS[TotalAmount], FACT_ORDERS[WD_CUSTOMERS],FACT_ORDERS[[#This Row],[WD_CUSTOMERS]])&gt;=8000, "Premium",
    TRUE, "Regular"
)</f>
        <v>Regular</v>
      </c>
      <c r="N1554" s="32" cm="1">
        <f t="array" ref="N1554">_xlfn.IFS(
   FACT_ORDERS[[#This Row],[TypeOfClient]]="VIP", 0.2,
   FACT_ORDERS[[#This Row],[TypeOfClient]]="Premium", 0.1,
   TRUE, 0
)</f>
        <v>0</v>
      </c>
      <c r="O1554" s="31" cm="1">
        <f t="array" ref="O1554">_xlfn.IFS(
   FACT_ORDERS[[#This Row],[TotalAmount]]&gt;1500, 0.15,
   FACT_ORDERS[[#This Row],[TotalAmount]]&gt;1000, 0.1,
   FACT_ORDERS[[#This Row],[TotalAmount]]&gt;500, 0.05,
   TRUE, 0
)</f>
        <v>0</v>
      </c>
      <c r="P1554" s="28">
        <f xml:space="preserve"> FACT_ORDERS[[#This Row],[TotalAmount]] * (1 - (FACT_ORDERS[[#This Row],[ClientDiscount]] + FACT_ORDERS[[#This Row],[OrderDiscount]]) )</f>
        <v>96</v>
      </c>
      <c r="Q1554" s="28">
        <f>FACT_ORDERS[[#This Row],[TotalAmountWithDiscount]]+FACT_ORDERS[[#This Row],[DeliveryCost]]</f>
        <v>111</v>
      </c>
      <c r="R1554" s="35">
        <v>45548</v>
      </c>
      <c r="S1554" s="35" t="str">
        <f>IF(NETWORKDAYS(FACT_ORDERS[[#This Row],[Order-Date]], FACT_ORDERS[[#This Row],[ArrivalDate ]]) &gt; 10, "Late", "On Time")</f>
        <v>On Time</v>
      </c>
    </row>
    <row r="1555" spans="1:19" x14ac:dyDescent="0.3">
      <c r="A1555" s="12">
        <v>6553</v>
      </c>
      <c r="B1555" s="12">
        <v>260</v>
      </c>
      <c r="C1555" s="12">
        <v>10855</v>
      </c>
      <c r="D1555" s="12">
        <v>1554</v>
      </c>
      <c r="E1555" s="12" t="s">
        <v>243</v>
      </c>
      <c r="F1555" s="13">
        <v>45541</v>
      </c>
      <c r="G1555" s="26" t="s">
        <v>12146</v>
      </c>
      <c r="H1555" s="12">
        <v>33</v>
      </c>
      <c r="I1555" s="28">
        <f>VLOOKUP(B:B,DIM_PRODUCTS!A:F,5,FALSE)</f>
        <v>15</v>
      </c>
      <c r="J1555" s="28">
        <f>FACT_ORDERS[[#This Row],[ProductPrice]]*FACT_ORDERS[[#This Row],[Quantity]]</f>
        <v>495</v>
      </c>
      <c r="K1555" s="12" t="str">
        <f>VLOOKUP(C:C,DIM_CUSTOMERS!A:G,7,FALSE)</f>
        <v>Germany</v>
      </c>
      <c r="L1555" s="30" cm="1">
        <f t="array" ref="L1555">_xlfn.IFS(
    AND(FACT_ORDERS[[#This Row],[DeliveryMehtod]]="shippment",FACT_ORDERS[[#This Row],[TotalAmount]]&gt;=200), 0,
    AND(FACT_ORDERS[[#This Row],[DeliveryMehtod]]="pickup"), 15,
    AND(FACT_ORDERS[[#This Row],[DeliveryMehtod]]="shippment",FACT_ORDERS[[#This Row],[TotalAmount]]&lt;200), 35
)</f>
        <v>15</v>
      </c>
      <c r="M1555" s="12" t="str" cm="1">
        <f t="array" ref="M1555">_xlfn.IFS(
    SUMIFS(FACT_ORDERS[TotalAmount], FACT_ORDERS[WD_CUSTOMERS],FACT_ORDERS[[#This Row],[WD_CUSTOMERS]])&gt;=15000, "VIP",
    SUMIFS(FACT_ORDERS[TotalAmount], FACT_ORDERS[WD_CUSTOMERS],FACT_ORDERS[[#This Row],[WD_CUSTOMERS]])&gt;=8000, "Premium",
    TRUE, "Regular"
)</f>
        <v>Regular</v>
      </c>
      <c r="N1555" s="32" cm="1">
        <f t="array" ref="N1555">_xlfn.IFS(
   FACT_ORDERS[[#This Row],[TypeOfClient]]="VIP", 0.2,
   FACT_ORDERS[[#This Row],[TypeOfClient]]="Premium", 0.1,
   TRUE, 0
)</f>
        <v>0</v>
      </c>
      <c r="O1555" s="31" cm="1">
        <f t="array" ref="O1555">_xlfn.IFS(
   FACT_ORDERS[[#This Row],[TotalAmount]]&gt;1500, 0.15,
   FACT_ORDERS[[#This Row],[TotalAmount]]&gt;1000, 0.1,
   FACT_ORDERS[[#This Row],[TotalAmount]]&gt;500, 0.05,
   TRUE, 0
)</f>
        <v>0</v>
      </c>
      <c r="P1555" s="28">
        <f xml:space="preserve"> FACT_ORDERS[[#This Row],[TotalAmount]] * (1 - (FACT_ORDERS[[#This Row],[ClientDiscount]] + FACT_ORDERS[[#This Row],[OrderDiscount]]) )</f>
        <v>495</v>
      </c>
      <c r="Q1555" s="28">
        <f>FACT_ORDERS[[#This Row],[TotalAmountWithDiscount]]+FACT_ORDERS[[#This Row],[DeliveryCost]]</f>
        <v>510</v>
      </c>
      <c r="R1555" s="35">
        <v>45548</v>
      </c>
      <c r="S1555" s="35" t="str">
        <f>IF(NETWORKDAYS(FACT_ORDERS[[#This Row],[Order-Date]], FACT_ORDERS[[#This Row],[ArrivalDate ]]) &gt; 10, "Late", "On Time")</f>
        <v>On Time</v>
      </c>
    </row>
    <row r="1556" spans="1:19" x14ac:dyDescent="0.3">
      <c r="A1556" s="12">
        <v>6554</v>
      </c>
      <c r="B1556" s="12">
        <v>298</v>
      </c>
      <c r="C1556" s="12">
        <v>10855</v>
      </c>
      <c r="D1556" s="12">
        <v>1555</v>
      </c>
      <c r="E1556" s="12" t="s">
        <v>244</v>
      </c>
      <c r="F1556" s="13">
        <v>45541</v>
      </c>
      <c r="G1556" s="26" t="s">
        <v>12147</v>
      </c>
      <c r="H1556" s="12">
        <v>23</v>
      </c>
      <c r="I1556" s="28">
        <f>VLOOKUP(B:B,DIM_PRODUCTS!A:F,5,FALSE)</f>
        <v>19</v>
      </c>
      <c r="J1556" s="28">
        <f>FACT_ORDERS[[#This Row],[ProductPrice]]*FACT_ORDERS[[#This Row],[Quantity]]</f>
        <v>437</v>
      </c>
      <c r="K1556" s="12" t="str">
        <f>VLOOKUP(C:C,DIM_CUSTOMERS!A:G,7,FALSE)</f>
        <v>Germany</v>
      </c>
      <c r="L1556" s="30" cm="1">
        <f t="array" ref="L1556">_xlfn.IFS(
    AND(FACT_ORDERS[[#This Row],[DeliveryMehtod]]="shippment",FACT_ORDERS[[#This Row],[TotalAmount]]&gt;=200), 0,
    AND(FACT_ORDERS[[#This Row],[DeliveryMehtod]]="pickup"), 15,
    AND(FACT_ORDERS[[#This Row],[DeliveryMehtod]]="shippment",FACT_ORDERS[[#This Row],[TotalAmount]]&lt;200), 35
)</f>
        <v>0</v>
      </c>
      <c r="M1556" s="12" t="str" cm="1">
        <f t="array" ref="M1556">_xlfn.IFS(
    SUMIFS(FACT_ORDERS[TotalAmount], FACT_ORDERS[WD_CUSTOMERS],FACT_ORDERS[[#This Row],[WD_CUSTOMERS]])&gt;=15000, "VIP",
    SUMIFS(FACT_ORDERS[TotalAmount], FACT_ORDERS[WD_CUSTOMERS],FACT_ORDERS[[#This Row],[WD_CUSTOMERS]])&gt;=8000, "Premium",
    TRUE, "Regular"
)</f>
        <v>Regular</v>
      </c>
      <c r="N1556" s="32" cm="1">
        <f t="array" ref="N1556">_xlfn.IFS(
   FACT_ORDERS[[#This Row],[TypeOfClient]]="VIP", 0.2,
   FACT_ORDERS[[#This Row],[TypeOfClient]]="Premium", 0.1,
   TRUE, 0
)</f>
        <v>0</v>
      </c>
      <c r="O1556" s="31" cm="1">
        <f t="array" ref="O1556">_xlfn.IFS(
   FACT_ORDERS[[#This Row],[TotalAmount]]&gt;1500, 0.15,
   FACT_ORDERS[[#This Row],[TotalAmount]]&gt;1000, 0.1,
   FACT_ORDERS[[#This Row],[TotalAmount]]&gt;500, 0.05,
   TRUE, 0
)</f>
        <v>0</v>
      </c>
      <c r="P1556" s="28">
        <f xml:space="preserve"> FACT_ORDERS[[#This Row],[TotalAmount]] * (1 - (FACT_ORDERS[[#This Row],[ClientDiscount]] + FACT_ORDERS[[#This Row],[OrderDiscount]]) )</f>
        <v>437</v>
      </c>
      <c r="Q1556" s="28">
        <f>FACT_ORDERS[[#This Row],[TotalAmountWithDiscount]]+FACT_ORDERS[[#This Row],[DeliveryCost]]</f>
        <v>437</v>
      </c>
      <c r="R1556" s="35">
        <v>45549</v>
      </c>
      <c r="S1556" s="35" t="str">
        <f>IF(NETWORKDAYS(FACT_ORDERS[[#This Row],[Order-Date]], FACT_ORDERS[[#This Row],[ArrivalDate ]]) &gt; 10, "Late", "On Time")</f>
        <v>On Time</v>
      </c>
    </row>
    <row r="1557" spans="1:19" x14ac:dyDescent="0.3">
      <c r="A1557" s="12">
        <v>6555</v>
      </c>
      <c r="B1557" s="12">
        <v>292</v>
      </c>
      <c r="C1557" s="12">
        <v>10855</v>
      </c>
      <c r="D1557" s="12">
        <v>1556</v>
      </c>
      <c r="E1557" s="12" t="s">
        <v>243</v>
      </c>
      <c r="F1557" s="13">
        <v>45554</v>
      </c>
      <c r="G1557" s="26" t="s">
        <v>3832</v>
      </c>
      <c r="H1557" s="12">
        <v>16</v>
      </c>
      <c r="I1557" s="28">
        <f>VLOOKUP(B:B,DIM_PRODUCTS!A:F,5,FALSE)</f>
        <v>6</v>
      </c>
      <c r="J1557" s="28">
        <f>FACT_ORDERS[[#This Row],[ProductPrice]]*FACT_ORDERS[[#This Row],[Quantity]]</f>
        <v>96</v>
      </c>
      <c r="K1557" s="12" t="str">
        <f>VLOOKUP(C:C,DIM_CUSTOMERS!A:G,7,FALSE)</f>
        <v>Germany</v>
      </c>
      <c r="L1557" s="30" cm="1">
        <f t="array" ref="L1557">_xlfn.IFS(
    AND(FACT_ORDERS[[#This Row],[DeliveryMehtod]]="shippment",FACT_ORDERS[[#This Row],[TotalAmount]]&gt;=200), 0,
    AND(FACT_ORDERS[[#This Row],[DeliveryMehtod]]="pickup"), 15,
    AND(FACT_ORDERS[[#This Row],[DeliveryMehtod]]="shippment",FACT_ORDERS[[#This Row],[TotalAmount]]&lt;200), 35
)</f>
        <v>15</v>
      </c>
      <c r="M1557" s="12" t="str" cm="1">
        <f t="array" ref="M1557">_xlfn.IFS(
    SUMIFS(FACT_ORDERS[TotalAmount], FACT_ORDERS[WD_CUSTOMERS],FACT_ORDERS[[#This Row],[WD_CUSTOMERS]])&gt;=15000, "VIP",
    SUMIFS(FACT_ORDERS[TotalAmount], FACT_ORDERS[WD_CUSTOMERS],FACT_ORDERS[[#This Row],[WD_CUSTOMERS]])&gt;=8000, "Premium",
    TRUE, "Regular"
)</f>
        <v>Regular</v>
      </c>
      <c r="N1557" s="32" cm="1">
        <f t="array" ref="N1557">_xlfn.IFS(
   FACT_ORDERS[[#This Row],[TypeOfClient]]="VIP", 0.2,
   FACT_ORDERS[[#This Row],[TypeOfClient]]="Premium", 0.1,
   TRUE, 0
)</f>
        <v>0</v>
      </c>
      <c r="O1557" s="31" cm="1">
        <f t="array" ref="O1557">_xlfn.IFS(
   FACT_ORDERS[[#This Row],[TotalAmount]]&gt;1500, 0.15,
   FACT_ORDERS[[#This Row],[TotalAmount]]&gt;1000, 0.1,
   FACT_ORDERS[[#This Row],[TotalAmount]]&gt;500, 0.05,
   TRUE, 0
)</f>
        <v>0</v>
      </c>
      <c r="P1557" s="28">
        <f xml:space="preserve"> FACT_ORDERS[[#This Row],[TotalAmount]] * (1 - (FACT_ORDERS[[#This Row],[ClientDiscount]] + FACT_ORDERS[[#This Row],[OrderDiscount]]) )</f>
        <v>96</v>
      </c>
      <c r="Q1557" s="28">
        <f>FACT_ORDERS[[#This Row],[TotalAmountWithDiscount]]+FACT_ORDERS[[#This Row],[DeliveryCost]]</f>
        <v>111</v>
      </c>
      <c r="R1557" s="35">
        <v>45561</v>
      </c>
      <c r="S1557" s="35" t="str">
        <f>IF(NETWORKDAYS(FACT_ORDERS[[#This Row],[Order-Date]], FACT_ORDERS[[#This Row],[ArrivalDate ]]) &gt; 10, "Late", "On Time")</f>
        <v>On Time</v>
      </c>
    </row>
    <row r="1558" spans="1:19" x14ac:dyDescent="0.3">
      <c r="A1558" s="12">
        <v>6556</v>
      </c>
      <c r="B1558" s="12">
        <v>263</v>
      </c>
      <c r="C1558" s="12">
        <v>10909</v>
      </c>
      <c r="D1558" s="12">
        <v>1557</v>
      </c>
      <c r="E1558" s="12" t="s">
        <v>243</v>
      </c>
      <c r="F1558" s="13">
        <v>45275</v>
      </c>
      <c r="G1558" s="26" t="s">
        <v>12148</v>
      </c>
      <c r="H1558" s="12">
        <v>34</v>
      </c>
      <c r="I1558" s="28">
        <f>VLOOKUP(B:B,DIM_PRODUCTS!A:F,5,FALSE)</f>
        <v>27</v>
      </c>
      <c r="J1558" s="28">
        <f>FACT_ORDERS[[#This Row],[ProductPrice]]*FACT_ORDERS[[#This Row],[Quantity]]</f>
        <v>918</v>
      </c>
      <c r="K1558" s="12" t="str">
        <f>VLOOKUP(C:C,DIM_CUSTOMERS!A:G,7,FALSE)</f>
        <v>Spain</v>
      </c>
      <c r="L1558" s="30" cm="1">
        <f t="array" ref="L1558">_xlfn.IFS(
    AND(FACT_ORDERS[[#This Row],[DeliveryMehtod]]="shippment",FACT_ORDERS[[#This Row],[TotalAmount]]&gt;=200), 0,
    AND(FACT_ORDERS[[#This Row],[DeliveryMehtod]]="pickup"), 15,
    AND(FACT_ORDERS[[#This Row],[DeliveryMehtod]]="shippment",FACT_ORDERS[[#This Row],[TotalAmount]]&lt;200), 35
)</f>
        <v>15</v>
      </c>
      <c r="M1558" s="12" t="str" cm="1">
        <f t="array" ref="M1558">_xlfn.IFS(
    SUMIFS(FACT_ORDERS[TotalAmount], FACT_ORDERS[WD_CUSTOMERS],FACT_ORDERS[[#This Row],[WD_CUSTOMERS]])&gt;=15000, "VIP",
    SUMIFS(FACT_ORDERS[TotalAmount], FACT_ORDERS[WD_CUSTOMERS],FACT_ORDERS[[#This Row],[WD_CUSTOMERS]])&gt;=8000, "Premium",
    TRUE, "Regular"
)</f>
        <v>VIP</v>
      </c>
      <c r="N1558" s="32" cm="1">
        <f t="array" ref="N1558">_xlfn.IFS(
   FACT_ORDERS[[#This Row],[TypeOfClient]]="VIP", 0.2,
   FACT_ORDERS[[#This Row],[TypeOfClient]]="Premium", 0.1,
   TRUE, 0
)</f>
        <v>0.2</v>
      </c>
      <c r="O1558" s="31" cm="1">
        <f t="array" ref="O1558">_xlfn.IFS(
   FACT_ORDERS[[#This Row],[TotalAmount]]&gt;1500, 0.15,
   FACT_ORDERS[[#This Row],[TotalAmount]]&gt;1000, 0.1,
   FACT_ORDERS[[#This Row],[TotalAmount]]&gt;500, 0.05,
   TRUE, 0
)</f>
        <v>0.05</v>
      </c>
      <c r="P1558" s="28">
        <f xml:space="preserve"> FACT_ORDERS[[#This Row],[TotalAmount]] * (1 - (FACT_ORDERS[[#This Row],[ClientDiscount]] + FACT_ORDERS[[#This Row],[OrderDiscount]]) )</f>
        <v>688.5</v>
      </c>
      <c r="Q1558" s="28">
        <f>FACT_ORDERS[[#This Row],[TotalAmountWithDiscount]]+FACT_ORDERS[[#This Row],[DeliveryCost]]</f>
        <v>703.5</v>
      </c>
      <c r="R1558" s="35">
        <v>45284</v>
      </c>
      <c r="S1558" s="35" t="str">
        <f>IF(NETWORKDAYS(FACT_ORDERS[[#This Row],[Order-Date]], FACT_ORDERS[[#This Row],[ArrivalDate ]]) &gt; 10, "Late", "On Time")</f>
        <v>On Time</v>
      </c>
    </row>
    <row r="1559" spans="1:19" x14ac:dyDescent="0.3">
      <c r="A1559" s="12">
        <v>6557</v>
      </c>
      <c r="B1559" s="12">
        <v>277</v>
      </c>
      <c r="C1559" s="12">
        <v>10909</v>
      </c>
      <c r="D1559" s="12">
        <v>1558</v>
      </c>
      <c r="E1559" s="12" t="s">
        <v>244</v>
      </c>
      <c r="F1559" s="13">
        <v>45275</v>
      </c>
      <c r="G1559" s="26" t="s">
        <v>12149</v>
      </c>
      <c r="H1559" s="12">
        <v>38</v>
      </c>
      <c r="I1559" s="28">
        <f>VLOOKUP(B:B,DIM_PRODUCTS!A:F,5,FALSE)</f>
        <v>19</v>
      </c>
      <c r="J1559" s="28">
        <f>FACT_ORDERS[[#This Row],[ProductPrice]]*FACT_ORDERS[[#This Row],[Quantity]]</f>
        <v>722</v>
      </c>
      <c r="K1559" s="12" t="str">
        <f>VLOOKUP(C:C,DIM_CUSTOMERS!A:G,7,FALSE)</f>
        <v>Spain</v>
      </c>
      <c r="L1559" s="30" cm="1">
        <f t="array" ref="L1559">_xlfn.IFS(
    AND(FACT_ORDERS[[#This Row],[DeliveryMehtod]]="shippment",FACT_ORDERS[[#This Row],[TotalAmount]]&gt;=200), 0,
    AND(FACT_ORDERS[[#This Row],[DeliveryMehtod]]="pickup"), 15,
    AND(FACT_ORDERS[[#This Row],[DeliveryMehtod]]="shippment",FACT_ORDERS[[#This Row],[TotalAmount]]&lt;200), 35
)</f>
        <v>0</v>
      </c>
      <c r="M1559" s="12" t="str" cm="1">
        <f t="array" ref="M1559">_xlfn.IFS(
    SUMIFS(FACT_ORDERS[TotalAmount], FACT_ORDERS[WD_CUSTOMERS],FACT_ORDERS[[#This Row],[WD_CUSTOMERS]])&gt;=15000, "VIP",
    SUMIFS(FACT_ORDERS[TotalAmount], FACT_ORDERS[WD_CUSTOMERS],FACT_ORDERS[[#This Row],[WD_CUSTOMERS]])&gt;=8000, "Premium",
    TRUE, "Regular"
)</f>
        <v>VIP</v>
      </c>
      <c r="N1559" s="32" cm="1">
        <f t="array" ref="N1559">_xlfn.IFS(
   FACT_ORDERS[[#This Row],[TypeOfClient]]="VIP", 0.2,
   FACT_ORDERS[[#This Row],[TypeOfClient]]="Premium", 0.1,
   TRUE, 0
)</f>
        <v>0.2</v>
      </c>
      <c r="O1559" s="31" cm="1">
        <f t="array" ref="O1559">_xlfn.IFS(
   FACT_ORDERS[[#This Row],[TotalAmount]]&gt;1500, 0.15,
   FACT_ORDERS[[#This Row],[TotalAmount]]&gt;1000, 0.1,
   FACT_ORDERS[[#This Row],[TotalAmount]]&gt;500, 0.05,
   TRUE, 0
)</f>
        <v>0.05</v>
      </c>
      <c r="P1559" s="28">
        <f xml:space="preserve"> FACT_ORDERS[[#This Row],[TotalAmount]] * (1 - (FACT_ORDERS[[#This Row],[ClientDiscount]] + FACT_ORDERS[[#This Row],[OrderDiscount]]) )</f>
        <v>541.5</v>
      </c>
      <c r="Q1559" s="28">
        <f>FACT_ORDERS[[#This Row],[TotalAmountWithDiscount]]+FACT_ORDERS[[#This Row],[DeliveryCost]]</f>
        <v>541.5</v>
      </c>
      <c r="R1559" s="35">
        <v>45282</v>
      </c>
      <c r="S1559" s="35" t="str">
        <f>IF(NETWORKDAYS(FACT_ORDERS[[#This Row],[Order-Date]], FACT_ORDERS[[#This Row],[ArrivalDate ]]) &gt; 10, "Late", "On Time")</f>
        <v>On Time</v>
      </c>
    </row>
    <row r="1560" spans="1:19" x14ac:dyDescent="0.3">
      <c r="A1560" s="12">
        <v>6558</v>
      </c>
      <c r="B1560" s="12">
        <v>239</v>
      </c>
      <c r="C1560" s="12">
        <v>10909</v>
      </c>
      <c r="D1560" s="12">
        <v>1559</v>
      </c>
      <c r="E1560" s="12" t="s">
        <v>243</v>
      </c>
      <c r="F1560" s="13">
        <v>45275</v>
      </c>
      <c r="G1560" s="26" t="s">
        <v>12150</v>
      </c>
      <c r="H1560" s="12">
        <v>43</v>
      </c>
      <c r="I1560" s="28">
        <f>VLOOKUP(B:B,DIM_PRODUCTS!A:F,5,FALSE)</f>
        <v>16</v>
      </c>
      <c r="J1560" s="28">
        <f>FACT_ORDERS[[#This Row],[ProductPrice]]*FACT_ORDERS[[#This Row],[Quantity]]</f>
        <v>688</v>
      </c>
      <c r="K1560" s="12" t="str">
        <f>VLOOKUP(C:C,DIM_CUSTOMERS!A:G,7,FALSE)</f>
        <v>Spain</v>
      </c>
      <c r="L1560" s="30" cm="1">
        <f t="array" ref="L1560">_xlfn.IFS(
    AND(FACT_ORDERS[[#This Row],[DeliveryMehtod]]="shippment",FACT_ORDERS[[#This Row],[TotalAmount]]&gt;=200), 0,
    AND(FACT_ORDERS[[#This Row],[DeliveryMehtod]]="pickup"), 15,
    AND(FACT_ORDERS[[#This Row],[DeliveryMehtod]]="shippment",FACT_ORDERS[[#This Row],[TotalAmount]]&lt;200), 35
)</f>
        <v>15</v>
      </c>
      <c r="M1560" s="12" t="str" cm="1">
        <f t="array" ref="M1560">_xlfn.IFS(
    SUMIFS(FACT_ORDERS[TotalAmount], FACT_ORDERS[WD_CUSTOMERS],FACT_ORDERS[[#This Row],[WD_CUSTOMERS]])&gt;=15000, "VIP",
    SUMIFS(FACT_ORDERS[TotalAmount], FACT_ORDERS[WD_CUSTOMERS],FACT_ORDERS[[#This Row],[WD_CUSTOMERS]])&gt;=8000, "Premium",
    TRUE, "Regular"
)</f>
        <v>VIP</v>
      </c>
      <c r="N1560" s="32" cm="1">
        <f t="array" ref="N1560">_xlfn.IFS(
   FACT_ORDERS[[#This Row],[TypeOfClient]]="VIP", 0.2,
   FACT_ORDERS[[#This Row],[TypeOfClient]]="Premium", 0.1,
   TRUE, 0
)</f>
        <v>0.2</v>
      </c>
      <c r="O1560" s="31" cm="1">
        <f t="array" ref="O1560">_xlfn.IFS(
   FACT_ORDERS[[#This Row],[TotalAmount]]&gt;1500, 0.15,
   FACT_ORDERS[[#This Row],[TotalAmount]]&gt;1000, 0.1,
   FACT_ORDERS[[#This Row],[TotalAmount]]&gt;500, 0.05,
   TRUE, 0
)</f>
        <v>0.05</v>
      </c>
      <c r="P1560" s="28">
        <f xml:space="preserve"> FACT_ORDERS[[#This Row],[TotalAmount]] * (1 - (FACT_ORDERS[[#This Row],[ClientDiscount]] + FACT_ORDERS[[#This Row],[OrderDiscount]]) )</f>
        <v>516</v>
      </c>
      <c r="Q1560" s="28">
        <f>FACT_ORDERS[[#This Row],[TotalAmountWithDiscount]]+FACT_ORDERS[[#This Row],[DeliveryCost]]</f>
        <v>531</v>
      </c>
      <c r="R1560" s="35">
        <v>45283</v>
      </c>
      <c r="S1560" s="35" t="str">
        <f>IF(NETWORKDAYS(FACT_ORDERS[[#This Row],[Order-Date]], FACT_ORDERS[[#This Row],[ArrivalDate ]]) &gt; 10, "Late", "On Time")</f>
        <v>On Time</v>
      </c>
    </row>
    <row r="1561" spans="1:19" x14ac:dyDescent="0.3">
      <c r="A1561" s="12">
        <v>6559</v>
      </c>
      <c r="B1561" s="12">
        <v>262</v>
      </c>
      <c r="C1561" s="12">
        <v>10909</v>
      </c>
      <c r="D1561" s="12">
        <v>1560</v>
      </c>
      <c r="E1561" s="12" t="s">
        <v>243</v>
      </c>
      <c r="F1561" s="13">
        <v>45275</v>
      </c>
      <c r="G1561" s="26" t="s">
        <v>12151</v>
      </c>
      <c r="H1561" s="12">
        <v>32</v>
      </c>
      <c r="I1561" s="28">
        <f>VLOOKUP(B:B,DIM_PRODUCTS!A:F,5,FALSE)</f>
        <v>10</v>
      </c>
      <c r="J1561" s="28">
        <f>FACT_ORDERS[[#This Row],[ProductPrice]]*FACT_ORDERS[[#This Row],[Quantity]]</f>
        <v>320</v>
      </c>
      <c r="K1561" s="12" t="str">
        <f>VLOOKUP(C:C,DIM_CUSTOMERS!A:G,7,FALSE)</f>
        <v>Spain</v>
      </c>
      <c r="L1561" s="30" cm="1">
        <f t="array" ref="L1561">_xlfn.IFS(
    AND(FACT_ORDERS[[#This Row],[DeliveryMehtod]]="shippment",FACT_ORDERS[[#This Row],[TotalAmount]]&gt;=200), 0,
    AND(FACT_ORDERS[[#This Row],[DeliveryMehtod]]="pickup"), 15,
    AND(FACT_ORDERS[[#This Row],[DeliveryMehtod]]="shippment",FACT_ORDERS[[#This Row],[TotalAmount]]&lt;200), 35
)</f>
        <v>15</v>
      </c>
      <c r="M1561" s="12" t="str" cm="1">
        <f t="array" ref="M1561">_xlfn.IFS(
    SUMIFS(FACT_ORDERS[TotalAmount], FACT_ORDERS[WD_CUSTOMERS],FACT_ORDERS[[#This Row],[WD_CUSTOMERS]])&gt;=15000, "VIP",
    SUMIFS(FACT_ORDERS[TotalAmount], FACT_ORDERS[WD_CUSTOMERS],FACT_ORDERS[[#This Row],[WD_CUSTOMERS]])&gt;=8000, "Premium",
    TRUE, "Regular"
)</f>
        <v>VIP</v>
      </c>
      <c r="N1561" s="32" cm="1">
        <f t="array" ref="N1561">_xlfn.IFS(
   FACT_ORDERS[[#This Row],[TypeOfClient]]="VIP", 0.2,
   FACT_ORDERS[[#This Row],[TypeOfClient]]="Premium", 0.1,
   TRUE, 0
)</f>
        <v>0.2</v>
      </c>
      <c r="O1561" s="31" cm="1">
        <f t="array" ref="O1561">_xlfn.IFS(
   FACT_ORDERS[[#This Row],[TotalAmount]]&gt;1500, 0.15,
   FACT_ORDERS[[#This Row],[TotalAmount]]&gt;1000, 0.1,
   FACT_ORDERS[[#This Row],[TotalAmount]]&gt;500, 0.05,
   TRUE, 0
)</f>
        <v>0</v>
      </c>
      <c r="P1561" s="28">
        <f xml:space="preserve"> FACT_ORDERS[[#This Row],[TotalAmount]] * (1 - (FACT_ORDERS[[#This Row],[ClientDiscount]] + FACT_ORDERS[[#This Row],[OrderDiscount]]) )</f>
        <v>256</v>
      </c>
      <c r="Q1561" s="28">
        <f>FACT_ORDERS[[#This Row],[TotalAmountWithDiscount]]+FACT_ORDERS[[#This Row],[DeliveryCost]]</f>
        <v>271</v>
      </c>
      <c r="R1561" s="35">
        <v>45286</v>
      </c>
      <c r="S1561" s="35" t="str">
        <f>IF(NETWORKDAYS(FACT_ORDERS[[#This Row],[Order-Date]], FACT_ORDERS[[#This Row],[ArrivalDate ]]) &gt; 10, "Late", "On Time")</f>
        <v>On Time</v>
      </c>
    </row>
    <row r="1562" spans="1:19" x14ac:dyDescent="0.3">
      <c r="A1562" s="12">
        <v>6560</v>
      </c>
      <c r="B1562" s="12">
        <v>263</v>
      </c>
      <c r="C1562" s="12">
        <v>10909</v>
      </c>
      <c r="D1562" s="12">
        <v>1561</v>
      </c>
      <c r="E1562" s="12" t="s">
        <v>243</v>
      </c>
      <c r="F1562" s="13">
        <v>44837</v>
      </c>
      <c r="G1562" s="26" t="s">
        <v>12152</v>
      </c>
      <c r="H1562" s="12">
        <v>41</v>
      </c>
      <c r="I1562" s="28">
        <f>VLOOKUP(B:B,DIM_PRODUCTS!A:F,5,FALSE)</f>
        <v>27</v>
      </c>
      <c r="J1562" s="28">
        <f>FACT_ORDERS[[#This Row],[ProductPrice]]*FACT_ORDERS[[#This Row],[Quantity]]</f>
        <v>1107</v>
      </c>
      <c r="K1562" s="12" t="str">
        <f>VLOOKUP(C:C,DIM_CUSTOMERS!A:G,7,FALSE)</f>
        <v>Spain</v>
      </c>
      <c r="L1562" s="30" cm="1">
        <f t="array" ref="L1562">_xlfn.IFS(
    AND(FACT_ORDERS[[#This Row],[DeliveryMehtod]]="shippment",FACT_ORDERS[[#This Row],[TotalAmount]]&gt;=200), 0,
    AND(FACT_ORDERS[[#This Row],[DeliveryMehtod]]="pickup"), 15,
    AND(FACT_ORDERS[[#This Row],[DeliveryMehtod]]="shippment",FACT_ORDERS[[#This Row],[TotalAmount]]&lt;200), 35
)</f>
        <v>15</v>
      </c>
      <c r="M1562" s="12" t="str" cm="1">
        <f t="array" ref="M1562">_xlfn.IFS(
    SUMIFS(FACT_ORDERS[TotalAmount], FACT_ORDERS[WD_CUSTOMERS],FACT_ORDERS[[#This Row],[WD_CUSTOMERS]])&gt;=15000, "VIP",
    SUMIFS(FACT_ORDERS[TotalAmount], FACT_ORDERS[WD_CUSTOMERS],FACT_ORDERS[[#This Row],[WD_CUSTOMERS]])&gt;=8000, "Premium",
    TRUE, "Regular"
)</f>
        <v>VIP</v>
      </c>
      <c r="N1562" s="32" cm="1">
        <f t="array" ref="N1562">_xlfn.IFS(
   FACT_ORDERS[[#This Row],[TypeOfClient]]="VIP", 0.2,
   FACT_ORDERS[[#This Row],[TypeOfClient]]="Premium", 0.1,
   TRUE, 0
)</f>
        <v>0.2</v>
      </c>
      <c r="O1562" s="31" cm="1">
        <f t="array" ref="O1562">_xlfn.IFS(
   FACT_ORDERS[[#This Row],[TotalAmount]]&gt;1500, 0.15,
   FACT_ORDERS[[#This Row],[TotalAmount]]&gt;1000, 0.1,
   FACT_ORDERS[[#This Row],[TotalAmount]]&gt;500, 0.05,
   TRUE, 0
)</f>
        <v>0.1</v>
      </c>
      <c r="P1562" s="28">
        <f xml:space="preserve"> FACT_ORDERS[[#This Row],[TotalAmount]] * (1 - (FACT_ORDERS[[#This Row],[ClientDiscount]] + FACT_ORDERS[[#This Row],[OrderDiscount]]) )</f>
        <v>774.9</v>
      </c>
      <c r="Q1562" s="28">
        <f>FACT_ORDERS[[#This Row],[TotalAmountWithDiscount]]+FACT_ORDERS[[#This Row],[DeliveryCost]]</f>
        <v>789.9</v>
      </c>
      <c r="R1562" s="35">
        <v>44845</v>
      </c>
      <c r="S1562" s="35" t="str">
        <f>IF(NETWORKDAYS(FACT_ORDERS[[#This Row],[Order-Date]], FACT_ORDERS[[#This Row],[ArrivalDate ]]) &gt; 10, "Late", "On Time")</f>
        <v>On Time</v>
      </c>
    </row>
    <row r="1563" spans="1:19" x14ac:dyDescent="0.3">
      <c r="A1563" s="12">
        <v>6561</v>
      </c>
      <c r="B1563" s="12">
        <v>277</v>
      </c>
      <c r="C1563" s="12">
        <v>10909</v>
      </c>
      <c r="D1563" s="12">
        <v>1562</v>
      </c>
      <c r="E1563" s="12" t="s">
        <v>244</v>
      </c>
      <c r="F1563" s="13">
        <v>44837</v>
      </c>
      <c r="G1563" s="26" t="s">
        <v>12153</v>
      </c>
      <c r="H1563" s="12">
        <v>41</v>
      </c>
      <c r="I1563" s="28">
        <f>VLOOKUP(B:B,DIM_PRODUCTS!A:F,5,FALSE)</f>
        <v>19</v>
      </c>
      <c r="J1563" s="28">
        <f>FACT_ORDERS[[#This Row],[ProductPrice]]*FACT_ORDERS[[#This Row],[Quantity]]</f>
        <v>779</v>
      </c>
      <c r="K1563" s="12" t="str">
        <f>VLOOKUP(C:C,DIM_CUSTOMERS!A:G,7,FALSE)</f>
        <v>Spain</v>
      </c>
      <c r="L1563" s="30" cm="1">
        <f t="array" ref="L1563">_xlfn.IFS(
    AND(FACT_ORDERS[[#This Row],[DeliveryMehtod]]="shippment",FACT_ORDERS[[#This Row],[TotalAmount]]&gt;=200), 0,
    AND(FACT_ORDERS[[#This Row],[DeliveryMehtod]]="pickup"), 15,
    AND(FACT_ORDERS[[#This Row],[DeliveryMehtod]]="shippment",FACT_ORDERS[[#This Row],[TotalAmount]]&lt;200), 35
)</f>
        <v>0</v>
      </c>
      <c r="M1563" s="12" t="str" cm="1">
        <f t="array" ref="M1563">_xlfn.IFS(
    SUMIFS(FACT_ORDERS[TotalAmount], FACT_ORDERS[WD_CUSTOMERS],FACT_ORDERS[[#This Row],[WD_CUSTOMERS]])&gt;=15000, "VIP",
    SUMIFS(FACT_ORDERS[TotalAmount], FACT_ORDERS[WD_CUSTOMERS],FACT_ORDERS[[#This Row],[WD_CUSTOMERS]])&gt;=8000, "Premium",
    TRUE, "Regular"
)</f>
        <v>VIP</v>
      </c>
      <c r="N1563" s="32" cm="1">
        <f t="array" ref="N1563">_xlfn.IFS(
   FACT_ORDERS[[#This Row],[TypeOfClient]]="VIP", 0.2,
   FACT_ORDERS[[#This Row],[TypeOfClient]]="Premium", 0.1,
   TRUE, 0
)</f>
        <v>0.2</v>
      </c>
      <c r="O1563" s="31" cm="1">
        <f t="array" ref="O1563">_xlfn.IFS(
   FACT_ORDERS[[#This Row],[TotalAmount]]&gt;1500, 0.15,
   FACT_ORDERS[[#This Row],[TotalAmount]]&gt;1000, 0.1,
   FACT_ORDERS[[#This Row],[TotalAmount]]&gt;500, 0.05,
   TRUE, 0
)</f>
        <v>0.05</v>
      </c>
      <c r="P1563" s="28">
        <f xml:space="preserve"> FACT_ORDERS[[#This Row],[TotalAmount]] * (1 - (FACT_ORDERS[[#This Row],[ClientDiscount]] + FACT_ORDERS[[#This Row],[OrderDiscount]]) )</f>
        <v>584.25</v>
      </c>
      <c r="Q1563" s="28">
        <f>FACT_ORDERS[[#This Row],[TotalAmountWithDiscount]]+FACT_ORDERS[[#This Row],[DeliveryCost]]</f>
        <v>584.25</v>
      </c>
      <c r="R1563" s="35">
        <v>44846</v>
      </c>
      <c r="S1563" s="35" t="str">
        <f>IF(NETWORKDAYS(FACT_ORDERS[[#This Row],[Order-Date]], FACT_ORDERS[[#This Row],[ArrivalDate ]]) &gt; 10, "Late", "On Time")</f>
        <v>On Time</v>
      </c>
    </row>
    <row r="1564" spans="1:19" x14ac:dyDescent="0.3">
      <c r="A1564" s="12">
        <v>6562</v>
      </c>
      <c r="B1564" s="12">
        <v>239</v>
      </c>
      <c r="C1564" s="12">
        <v>10909</v>
      </c>
      <c r="D1564" s="12">
        <v>1563</v>
      </c>
      <c r="E1564" s="12" t="s">
        <v>243</v>
      </c>
      <c r="F1564" s="13">
        <v>44837</v>
      </c>
      <c r="G1564" s="26" t="s">
        <v>12154</v>
      </c>
      <c r="H1564" s="12">
        <v>31</v>
      </c>
      <c r="I1564" s="28">
        <f>VLOOKUP(B:B,DIM_PRODUCTS!A:F,5,FALSE)</f>
        <v>16</v>
      </c>
      <c r="J1564" s="28">
        <f>FACT_ORDERS[[#This Row],[ProductPrice]]*FACT_ORDERS[[#This Row],[Quantity]]</f>
        <v>496</v>
      </c>
      <c r="K1564" s="12" t="str">
        <f>VLOOKUP(C:C,DIM_CUSTOMERS!A:G,7,FALSE)</f>
        <v>Spain</v>
      </c>
      <c r="L1564" s="30" cm="1">
        <f t="array" ref="L1564">_xlfn.IFS(
    AND(FACT_ORDERS[[#This Row],[DeliveryMehtod]]="shippment",FACT_ORDERS[[#This Row],[TotalAmount]]&gt;=200), 0,
    AND(FACT_ORDERS[[#This Row],[DeliveryMehtod]]="pickup"), 15,
    AND(FACT_ORDERS[[#This Row],[DeliveryMehtod]]="shippment",FACT_ORDERS[[#This Row],[TotalAmount]]&lt;200), 35
)</f>
        <v>15</v>
      </c>
      <c r="M1564" s="12" t="str" cm="1">
        <f t="array" ref="M1564">_xlfn.IFS(
    SUMIFS(FACT_ORDERS[TotalAmount], FACT_ORDERS[WD_CUSTOMERS],FACT_ORDERS[[#This Row],[WD_CUSTOMERS]])&gt;=15000, "VIP",
    SUMIFS(FACT_ORDERS[TotalAmount], FACT_ORDERS[WD_CUSTOMERS],FACT_ORDERS[[#This Row],[WD_CUSTOMERS]])&gt;=8000, "Premium",
    TRUE, "Regular"
)</f>
        <v>VIP</v>
      </c>
      <c r="N1564" s="32" cm="1">
        <f t="array" ref="N1564">_xlfn.IFS(
   FACT_ORDERS[[#This Row],[TypeOfClient]]="VIP", 0.2,
   FACT_ORDERS[[#This Row],[TypeOfClient]]="Premium", 0.1,
   TRUE, 0
)</f>
        <v>0.2</v>
      </c>
      <c r="O1564" s="31" cm="1">
        <f t="array" ref="O1564">_xlfn.IFS(
   FACT_ORDERS[[#This Row],[TotalAmount]]&gt;1500, 0.15,
   FACT_ORDERS[[#This Row],[TotalAmount]]&gt;1000, 0.1,
   FACT_ORDERS[[#This Row],[TotalAmount]]&gt;500, 0.05,
   TRUE, 0
)</f>
        <v>0</v>
      </c>
      <c r="P1564" s="28">
        <f xml:space="preserve"> FACT_ORDERS[[#This Row],[TotalAmount]] * (1 - (FACT_ORDERS[[#This Row],[ClientDiscount]] + FACT_ORDERS[[#This Row],[OrderDiscount]]) )</f>
        <v>396.8</v>
      </c>
      <c r="Q1564" s="28">
        <f>FACT_ORDERS[[#This Row],[TotalAmountWithDiscount]]+FACT_ORDERS[[#This Row],[DeliveryCost]]</f>
        <v>411.8</v>
      </c>
      <c r="R1564" s="35">
        <v>44847</v>
      </c>
      <c r="S1564" s="35" t="str">
        <f>IF(NETWORKDAYS(FACT_ORDERS[[#This Row],[Order-Date]], FACT_ORDERS[[#This Row],[ArrivalDate ]]) &gt; 10, "Late", "On Time")</f>
        <v>On Time</v>
      </c>
    </row>
    <row r="1565" spans="1:19" x14ac:dyDescent="0.3">
      <c r="A1565" s="12">
        <v>6563</v>
      </c>
      <c r="B1565" s="12">
        <v>262</v>
      </c>
      <c r="C1565" s="12">
        <v>10909</v>
      </c>
      <c r="D1565" s="12">
        <v>1564</v>
      </c>
      <c r="E1565" s="12" t="s">
        <v>243</v>
      </c>
      <c r="F1565" s="13">
        <v>44837</v>
      </c>
      <c r="G1565" s="26" t="s">
        <v>12155</v>
      </c>
      <c r="H1565" s="12">
        <v>28</v>
      </c>
      <c r="I1565" s="28">
        <f>VLOOKUP(B:B,DIM_PRODUCTS!A:F,5,FALSE)</f>
        <v>10</v>
      </c>
      <c r="J1565" s="28">
        <f>FACT_ORDERS[[#This Row],[ProductPrice]]*FACT_ORDERS[[#This Row],[Quantity]]</f>
        <v>280</v>
      </c>
      <c r="K1565" s="12" t="str">
        <f>VLOOKUP(C:C,DIM_CUSTOMERS!A:G,7,FALSE)</f>
        <v>Spain</v>
      </c>
      <c r="L1565" s="30" cm="1">
        <f t="array" ref="L1565">_xlfn.IFS(
    AND(FACT_ORDERS[[#This Row],[DeliveryMehtod]]="shippment",FACT_ORDERS[[#This Row],[TotalAmount]]&gt;=200), 0,
    AND(FACT_ORDERS[[#This Row],[DeliveryMehtod]]="pickup"), 15,
    AND(FACT_ORDERS[[#This Row],[DeliveryMehtod]]="shippment",FACT_ORDERS[[#This Row],[TotalAmount]]&lt;200), 35
)</f>
        <v>15</v>
      </c>
      <c r="M1565" s="12" t="str" cm="1">
        <f t="array" ref="M1565">_xlfn.IFS(
    SUMIFS(FACT_ORDERS[TotalAmount], FACT_ORDERS[WD_CUSTOMERS],FACT_ORDERS[[#This Row],[WD_CUSTOMERS]])&gt;=15000, "VIP",
    SUMIFS(FACT_ORDERS[TotalAmount], FACT_ORDERS[WD_CUSTOMERS],FACT_ORDERS[[#This Row],[WD_CUSTOMERS]])&gt;=8000, "Premium",
    TRUE, "Regular"
)</f>
        <v>VIP</v>
      </c>
      <c r="N1565" s="32" cm="1">
        <f t="array" ref="N1565">_xlfn.IFS(
   FACT_ORDERS[[#This Row],[TypeOfClient]]="VIP", 0.2,
   FACT_ORDERS[[#This Row],[TypeOfClient]]="Premium", 0.1,
   TRUE, 0
)</f>
        <v>0.2</v>
      </c>
      <c r="O1565" s="31" cm="1">
        <f t="array" ref="O1565">_xlfn.IFS(
   FACT_ORDERS[[#This Row],[TotalAmount]]&gt;1500, 0.15,
   FACT_ORDERS[[#This Row],[TotalAmount]]&gt;1000, 0.1,
   FACT_ORDERS[[#This Row],[TotalAmount]]&gt;500, 0.05,
   TRUE, 0
)</f>
        <v>0</v>
      </c>
      <c r="P1565" s="28">
        <f xml:space="preserve"> FACT_ORDERS[[#This Row],[TotalAmount]] * (1 - (FACT_ORDERS[[#This Row],[ClientDiscount]] + FACT_ORDERS[[#This Row],[OrderDiscount]]) )</f>
        <v>224</v>
      </c>
      <c r="Q1565" s="28">
        <f>FACT_ORDERS[[#This Row],[TotalAmountWithDiscount]]+FACT_ORDERS[[#This Row],[DeliveryCost]]</f>
        <v>239</v>
      </c>
      <c r="R1565" s="35">
        <v>44845</v>
      </c>
      <c r="S1565" s="35" t="str">
        <f>IF(NETWORKDAYS(FACT_ORDERS[[#This Row],[Order-Date]], FACT_ORDERS[[#This Row],[ArrivalDate ]]) &gt; 10, "Late", "On Time")</f>
        <v>On Time</v>
      </c>
    </row>
    <row r="1566" spans="1:19" x14ac:dyDescent="0.3">
      <c r="A1566" s="12">
        <v>6564</v>
      </c>
      <c r="B1566" s="12">
        <v>263</v>
      </c>
      <c r="C1566" s="12">
        <v>10909</v>
      </c>
      <c r="D1566" s="12">
        <v>1565</v>
      </c>
      <c r="E1566" s="12" t="s">
        <v>244</v>
      </c>
      <c r="F1566" s="13">
        <v>45211</v>
      </c>
      <c r="G1566" s="26" t="s">
        <v>12156</v>
      </c>
      <c r="H1566" s="12">
        <v>41</v>
      </c>
      <c r="I1566" s="28">
        <f>VLOOKUP(B:B,DIM_PRODUCTS!A:F,5,FALSE)</f>
        <v>27</v>
      </c>
      <c r="J1566" s="28">
        <f>FACT_ORDERS[[#This Row],[ProductPrice]]*FACT_ORDERS[[#This Row],[Quantity]]</f>
        <v>1107</v>
      </c>
      <c r="K1566" s="12" t="str">
        <f>VLOOKUP(C:C,DIM_CUSTOMERS!A:G,7,FALSE)</f>
        <v>Spain</v>
      </c>
      <c r="L1566" s="30" cm="1">
        <f t="array" ref="L1566">_xlfn.IFS(
    AND(FACT_ORDERS[[#This Row],[DeliveryMehtod]]="shippment",FACT_ORDERS[[#This Row],[TotalAmount]]&gt;=200), 0,
    AND(FACT_ORDERS[[#This Row],[DeliveryMehtod]]="pickup"), 15,
    AND(FACT_ORDERS[[#This Row],[DeliveryMehtod]]="shippment",FACT_ORDERS[[#This Row],[TotalAmount]]&lt;200), 35
)</f>
        <v>0</v>
      </c>
      <c r="M1566" s="12" t="str" cm="1">
        <f t="array" ref="M1566">_xlfn.IFS(
    SUMIFS(FACT_ORDERS[TotalAmount], FACT_ORDERS[WD_CUSTOMERS],FACT_ORDERS[[#This Row],[WD_CUSTOMERS]])&gt;=15000, "VIP",
    SUMIFS(FACT_ORDERS[TotalAmount], FACT_ORDERS[WD_CUSTOMERS],FACT_ORDERS[[#This Row],[WD_CUSTOMERS]])&gt;=8000, "Premium",
    TRUE, "Regular"
)</f>
        <v>VIP</v>
      </c>
      <c r="N1566" s="32" cm="1">
        <f t="array" ref="N1566">_xlfn.IFS(
   FACT_ORDERS[[#This Row],[TypeOfClient]]="VIP", 0.2,
   FACT_ORDERS[[#This Row],[TypeOfClient]]="Premium", 0.1,
   TRUE, 0
)</f>
        <v>0.2</v>
      </c>
      <c r="O1566" s="31" cm="1">
        <f t="array" ref="O1566">_xlfn.IFS(
   FACT_ORDERS[[#This Row],[TotalAmount]]&gt;1500, 0.15,
   FACT_ORDERS[[#This Row],[TotalAmount]]&gt;1000, 0.1,
   FACT_ORDERS[[#This Row],[TotalAmount]]&gt;500, 0.05,
   TRUE, 0
)</f>
        <v>0.1</v>
      </c>
      <c r="P1566" s="28">
        <f xml:space="preserve"> FACT_ORDERS[[#This Row],[TotalAmount]] * (1 - (FACT_ORDERS[[#This Row],[ClientDiscount]] + FACT_ORDERS[[#This Row],[OrderDiscount]]) )</f>
        <v>774.9</v>
      </c>
      <c r="Q1566" s="28">
        <f>FACT_ORDERS[[#This Row],[TotalAmountWithDiscount]]+FACT_ORDERS[[#This Row],[DeliveryCost]]</f>
        <v>774.9</v>
      </c>
      <c r="R1566" s="35">
        <v>45218</v>
      </c>
      <c r="S1566" s="35" t="str">
        <f>IF(NETWORKDAYS(FACT_ORDERS[[#This Row],[Order-Date]], FACT_ORDERS[[#This Row],[ArrivalDate ]]) &gt; 10, "Late", "On Time")</f>
        <v>On Time</v>
      </c>
    </row>
    <row r="1567" spans="1:19" x14ac:dyDescent="0.3">
      <c r="A1567" s="12">
        <v>6565</v>
      </c>
      <c r="B1567" s="12">
        <v>277</v>
      </c>
      <c r="C1567" s="12">
        <v>10909</v>
      </c>
      <c r="D1567" s="12">
        <v>1566</v>
      </c>
      <c r="E1567" s="12" t="s">
        <v>244</v>
      </c>
      <c r="F1567" s="13">
        <v>45211</v>
      </c>
      <c r="G1567" s="26" t="s">
        <v>12157</v>
      </c>
      <c r="H1567" s="12">
        <v>41</v>
      </c>
      <c r="I1567" s="28">
        <f>VLOOKUP(B:B,DIM_PRODUCTS!A:F,5,FALSE)</f>
        <v>19</v>
      </c>
      <c r="J1567" s="28">
        <f>FACT_ORDERS[[#This Row],[ProductPrice]]*FACT_ORDERS[[#This Row],[Quantity]]</f>
        <v>779</v>
      </c>
      <c r="K1567" s="12" t="str">
        <f>VLOOKUP(C:C,DIM_CUSTOMERS!A:G,7,FALSE)</f>
        <v>Spain</v>
      </c>
      <c r="L1567" s="30" cm="1">
        <f t="array" ref="L1567">_xlfn.IFS(
    AND(FACT_ORDERS[[#This Row],[DeliveryMehtod]]="shippment",FACT_ORDERS[[#This Row],[TotalAmount]]&gt;=200), 0,
    AND(FACT_ORDERS[[#This Row],[DeliveryMehtod]]="pickup"), 15,
    AND(FACT_ORDERS[[#This Row],[DeliveryMehtod]]="shippment",FACT_ORDERS[[#This Row],[TotalAmount]]&lt;200), 35
)</f>
        <v>0</v>
      </c>
      <c r="M1567" s="12" t="str" cm="1">
        <f t="array" ref="M1567">_xlfn.IFS(
    SUMIFS(FACT_ORDERS[TotalAmount], FACT_ORDERS[WD_CUSTOMERS],FACT_ORDERS[[#This Row],[WD_CUSTOMERS]])&gt;=15000, "VIP",
    SUMIFS(FACT_ORDERS[TotalAmount], FACT_ORDERS[WD_CUSTOMERS],FACT_ORDERS[[#This Row],[WD_CUSTOMERS]])&gt;=8000, "Premium",
    TRUE, "Regular"
)</f>
        <v>VIP</v>
      </c>
      <c r="N1567" s="32" cm="1">
        <f t="array" ref="N1567">_xlfn.IFS(
   FACT_ORDERS[[#This Row],[TypeOfClient]]="VIP", 0.2,
   FACT_ORDERS[[#This Row],[TypeOfClient]]="Premium", 0.1,
   TRUE, 0
)</f>
        <v>0.2</v>
      </c>
      <c r="O1567" s="31" cm="1">
        <f t="array" ref="O1567">_xlfn.IFS(
   FACT_ORDERS[[#This Row],[TotalAmount]]&gt;1500, 0.15,
   FACT_ORDERS[[#This Row],[TotalAmount]]&gt;1000, 0.1,
   FACT_ORDERS[[#This Row],[TotalAmount]]&gt;500, 0.05,
   TRUE, 0
)</f>
        <v>0.05</v>
      </c>
      <c r="P1567" s="28">
        <f xml:space="preserve"> FACT_ORDERS[[#This Row],[TotalAmount]] * (1 - (FACT_ORDERS[[#This Row],[ClientDiscount]] + FACT_ORDERS[[#This Row],[OrderDiscount]]) )</f>
        <v>584.25</v>
      </c>
      <c r="Q1567" s="28">
        <f>FACT_ORDERS[[#This Row],[TotalAmountWithDiscount]]+FACT_ORDERS[[#This Row],[DeliveryCost]]</f>
        <v>584.25</v>
      </c>
      <c r="R1567" s="35">
        <v>45219</v>
      </c>
      <c r="S1567" s="35" t="str">
        <f>IF(NETWORKDAYS(FACT_ORDERS[[#This Row],[Order-Date]], FACT_ORDERS[[#This Row],[ArrivalDate ]]) &gt; 10, "Late", "On Time")</f>
        <v>On Time</v>
      </c>
    </row>
    <row r="1568" spans="1:19" x14ac:dyDescent="0.3">
      <c r="A1568" s="12">
        <v>6566</v>
      </c>
      <c r="B1568" s="12">
        <v>239</v>
      </c>
      <c r="C1568" s="12">
        <v>10909</v>
      </c>
      <c r="D1568" s="12">
        <v>1567</v>
      </c>
      <c r="E1568" s="12" t="s">
        <v>243</v>
      </c>
      <c r="F1568" s="13">
        <v>45211</v>
      </c>
      <c r="G1568" s="26" t="s">
        <v>4583</v>
      </c>
      <c r="H1568" s="12">
        <v>36</v>
      </c>
      <c r="I1568" s="28">
        <f>VLOOKUP(B:B,DIM_PRODUCTS!A:F,5,FALSE)</f>
        <v>16</v>
      </c>
      <c r="J1568" s="28">
        <f>FACT_ORDERS[[#This Row],[ProductPrice]]*FACT_ORDERS[[#This Row],[Quantity]]</f>
        <v>576</v>
      </c>
      <c r="K1568" s="12" t="str">
        <f>VLOOKUP(C:C,DIM_CUSTOMERS!A:G,7,FALSE)</f>
        <v>Spain</v>
      </c>
      <c r="L1568" s="30" cm="1">
        <f t="array" ref="L1568">_xlfn.IFS(
    AND(FACT_ORDERS[[#This Row],[DeliveryMehtod]]="shippment",FACT_ORDERS[[#This Row],[TotalAmount]]&gt;=200), 0,
    AND(FACT_ORDERS[[#This Row],[DeliveryMehtod]]="pickup"), 15,
    AND(FACT_ORDERS[[#This Row],[DeliveryMehtod]]="shippment",FACT_ORDERS[[#This Row],[TotalAmount]]&lt;200), 35
)</f>
        <v>15</v>
      </c>
      <c r="M1568" s="12" t="str" cm="1">
        <f t="array" ref="M1568">_xlfn.IFS(
    SUMIFS(FACT_ORDERS[TotalAmount], FACT_ORDERS[WD_CUSTOMERS],FACT_ORDERS[[#This Row],[WD_CUSTOMERS]])&gt;=15000, "VIP",
    SUMIFS(FACT_ORDERS[TotalAmount], FACT_ORDERS[WD_CUSTOMERS],FACT_ORDERS[[#This Row],[WD_CUSTOMERS]])&gt;=8000, "Premium",
    TRUE, "Regular"
)</f>
        <v>VIP</v>
      </c>
      <c r="N1568" s="32" cm="1">
        <f t="array" ref="N1568">_xlfn.IFS(
   FACT_ORDERS[[#This Row],[TypeOfClient]]="VIP", 0.2,
   FACT_ORDERS[[#This Row],[TypeOfClient]]="Premium", 0.1,
   TRUE, 0
)</f>
        <v>0.2</v>
      </c>
      <c r="O1568" s="31" cm="1">
        <f t="array" ref="O1568">_xlfn.IFS(
   FACT_ORDERS[[#This Row],[TotalAmount]]&gt;1500, 0.15,
   FACT_ORDERS[[#This Row],[TotalAmount]]&gt;1000, 0.1,
   FACT_ORDERS[[#This Row],[TotalAmount]]&gt;500, 0.05,
   TRUE, 0
)</f>
        <v>0.05</v>
      </c>
      <c r="P1568" s="28">
        <f xml:space="preserve"> FACT_ORDERS[[#This Row],[TotalAmount]] * (1 - (FACT_ORDERS[[#This Row],[ClientDiscount]] + FACT_ORDERS[[#This Row],[OrderDiscount]]) )</f>
        <v>432</v>
      </c>
      <c r="Q1568" s="28">
        <f>FACT_ORDERS[[#This Row],[TotalAmountWithDiscount]]+FACT_ORDERS[[#This Row],[DeliveryCost]]</f>
        <v>447</v>
      </c>
      <c r="R1568" s="35">
        <v>45222</v>
      </c>
      <c r="S1568" s="35" t="str">
        <f>IF(NETWORKDAYS(FACT_ORDERS[[#This Row],[Order-Date]], FACT_ORDERS[[#This Row],[ArrivalDate ]]) &gt; 10, "Late", "On Time")</f>
        <v>On Time</v>
      </c>
    </row>
    <row r="1569" spans="1:19" x14ac:dyDescent="0.3">
      <c r="A1569" s="12">
        <v>6567</v>
      </c>
      <c r="B1569" s="12">
        <v>262</v>
      </c>
      <c r="C1569" s="12">
        <v>10909</v>
      </c>
      <c r="D1569" s="12">
        <v>1568</v>
      </c>
      <c r="E1569" s="12" t="s">
        <v>243</v>
      </c>
      <c r="F1569" s="13">
        <v>45211</v>
      </c>
      <c r="G1569" s="26" t="s">
        <v>12158</v>
      </c>
      <c r="H1569" s="12">
        <v>28</v>
      </c>
      <c r="I1569" s="28">
        <f>VLOOKUP(B:B,DIM_PRODUCTS!A:F,5,FALSE)</f>
        <v>10</v>
      </c>
      <c r="J1569" s="28">
        <f>FACT_ORDERS[[#This Row],[ProductPrice]]*FACT_ORDERS[[#This Row],[Quantity]]</f>
        <v>280</v>
      </c>
      <c r="K1569" s="12" t="str">
        <f>VLOOKUP(C:C,DIM_CUSTOMERS!A:G,7,FALSE)</f>
        <v>Spain</v>
      </c>
      <c r="L1569" s="30" cm="1">
        <f t="array" ref="L1569">_xlfn.IFS(
    AND(FACT_ORDERS[[#This Row],[DeliveryMehtod]]="shippment",FACT_ORDERS[[#This Row],[TotalAmount]]&gt;=200), 0,
    AND(FACT_ORDERS[[#This Row],[DeliveryMehtod]]="pickup"), 15,
    AND(FACT_ORDERS[[#This Row],[DeliveryMehtod]]="shippment",FACT_ORDERS[[#This Row],[TotalAmount]]&lt;200), 35
)</f>
        <v>15</v>
      </c>
      <c r="M1569" s="12" t="str" cm="1">
        <f t="array" ref="M1569">_xlfn.IFS(
    SUMIFS(FACT_ORDERS[TotalAmount], FACT_ORDERS[WD_CUSTOMERS],FACT_ORDERS[[#This Row],[WD_CUSTOMERS]])&gt;=15000, "VIP",
    SUMIFS(FACT_ORDERS[TotalAmount], FACT_ORDERS[WD_CUSTOMERS],FACT_ORDERS[[#This Row],[WD_CUSTOMERS]])&gt;=8000, "Premium",
    TRUE, "Regular"
)</f>
        <v>VIP</v>
      </c>
      <c r="N1569" s="32" cm="1">
        <f t="array" ref="N1569">_xlfn.IFS(
   FACT_ORDERS[[#This Row],[TypeOfClient]]="VIP", 0.2,
   FACT_ORDERS[[#This Row],[TypeOfClient]]="Premium", 0.1,
   TRUE, 0
)</f>
        <v>0.2</v>
      </c>
      <c r="O1569" s="31" cm="1">
        <f t="array" ref="O1569">_xlfn.IFS(
   FACT_ORDERS[[#This Row],[TotalAmount]]&gt;1500, 0.15,
   FACT_ORDERS[[#This Row],[TotalAmount]]&gt;1000, 0.1,
   FACT_ORDERS[[#This Row],[TotalAmount]]&gt;500, 0.05,
   TRUE, 0
)</f>
        <v>0</v>
      </c>
      <c r="P1569" s="28">
        <f xml:space="preserve"> FACT_ORDERS[[#This Row],[TotalAmount]] * (1 - (FACT_ORDERS[[#This Row],[ClientDiscount]] + FACT_ORDERS[[#This Row],[OrderDiscount]]) )</f>
        <v>224</v>
      </c>
      <c r="Q1569" s="28">
        <f>FACT_ORDERS[[#This Row],[TotalAmountWithDiscount]]+FACT_ORDERS[[#This Row],[DeliveryCost]]</f>
        <v>239</v>
      </c>
      <c r="R1569" s="35">
        <v>45229</v>
      </c>
      <c r="S1569" s="35" t="str">
        <f>IF(NETWORKDAYS(FACT_ORDERS[[#This Row],[Order-Date]], FACT_ORDERS[[#This Row],[ArrivalDate ]]) &gt; 10, "Late", "On Time")</f>
        <v>Late</v>
      </c>
    </row>
    <row r="1570" spans="1:19" x14ac:dyDescent="0.3">
      <c r="A1570" s="12">
        <v>6568</v>
      </c>
      <c r="B1570" s="12">
        <v>263</v>
      </c>
      <c r="C1570" s="12">
        <v>10909</v>
      </c>
      <c r="D1570" s="12">
        <v>1569</v>
      </c>
      <c r="E1570" s="12" t="s">
        <v>244</v>
      </c>
      <c r="F1570" s="13">
        <v>45392</v>
      </c>
      <c r="G1570" s="26" t="s">
        <v>12159</v>
      </c>
      <c r="H1570" s="12">
        <v>45</v>
      </c>
      <c r="I1570" s="28">
        <f>VLOOKUP(B:B,DIM_PRODUCTS!A:F,5,FALSE)</f>
        <v>27</v>
      </c>
      <c r="J1570" s="28">
        <f>FACT_ORDERS[[#This Row],[ProductPrice]]*FACT_ORDERS[[#This Row],[Quantity]]</f>
        <v>1215</v>
      </c>
      <c r="K1570" s="12" t="str">
        <f>VLOOKUP(C:C,DIM_CUSTOMERS!A:G,7,FALSE)</f>
        <v>Spain</v>
      </c>
      <c r="L1570" s="30" cm="1">
        <f t="array" ref="L1570">_xlfn.IFS(
    AND(FACT_ORDERS[[#This Row],[DeliveryMehtod]]="shippment",FACT_ORDERS[[#This Row],[TotalAmount]]&gt;=200), 0,
    AND(FACT_ORDERS[[#This Row],[DeliveryMehtod]]="pickup"), 15,
    AND(FACT_ORDERS[[#This Row],[DeliveryMehtod]]="shippment",FACT_ORDERS[[#This Row],[TotalAmount]]&lt;200), 35
)</f>
        <v>0</v>
      </c>
      <c r="M1570" s="12" t="str" cm="1">
        <f t="array" ref="M1570">_xlfn.IFS(
    SUMIFS(FACT_ORDERS[TotalAmount], FACT_ORDERS[WD_CUSTOMERS],FACT_ORDERS[[#This Row],[WD_CUSTOMERS]])&gt;=15000, "VIP",
    SUMIFS(FACT_ORDERS[TotalAmount], FACT_ORDERS[WD_CUSTOMERS],FACT_ORDERS[[#This Row],[WD_CUSTOMERS]])&gt;=8000, "Premium",
    TRUE, "Regular"
)</f>
        <v>VIP</v>
      </c>
      <c r="N1570" s="32" cm="1">
        <f t="array" ref="N1570">_xlfn.IFS(
   FACT_ORDERS[[#This Row],[TypeOfClient]]="VIP", 0.2,
   FACT_ORDERS[[#This Row],[TypeOfClient]]="Premium", 0.1,
   TRUE, 0
)</f>
        <v>0.2</v>
      </c>
      <c r="O1570" s="31" cm="1">
        <f t="array" ref="O1570">_xlfn.IFS(
   FACT_ORDERS[[#This Row],[TotalAmount]]&gt;1500, 0.15,
   FACT_ORDERS[[#This Row],[TotalAmount]]&gt;1000, 0.1,
   FACT_ORDERS[[#This Row],[TotalAmount]]&gt;500, 0.05,
   TRUE, 0
)</f>
        <v>0.1</v>
      </c>
      <c r="P1570" s="28">
        <f xml:space="preserve"> FACT_ORDERS[[#This Row],[TotalAmount]] * (1 - (FACT_ORDERS[[#This Row],[ClientDiscount]] + FACT_ORDERS[[#This Row],[OrderDiscount]]) )</f>
        <v>850.5</v>
      </c>
      <c r="Q1570" s="28">
        <f>FACT_ORDERS[[#This Row],[TotalAmountWithDiscount]]+FACT_ORDERS[[#This Row],[DeliveryCost]]</f>
        <v>850.5</v>
      </c>
      <c r="R1570" s="35">
        <v>45400</v>
      </c>
      <c r="S1570" s="35" t="str">
        <f>IF(NETWORKDAYS(FACT_ORDERS[[#This Row],[Order-Date]], FACT_ORDERS[[#This Row],[ArrivalDate ]]) &gt; 10, "Late", "On Time")</f>
        <v>On Time</v>
      </c>
    </row>
    <row r="1571" spans="1:19" x14ac:dyDescent="0.3">
      <c r="A1571" s="12">
        <v>6569</v>
      </c>
      <c r="B1571" s="12">
        <v>277</v>
      </c>
      <c r="C1571" s="12">
        <v>10909</v>
      </c>
      <c r="D1571" s="12">
        <v>1570</v>
      </c>
      <c r="E1571" s="12" t="s">
        <v>243</v>
      </c>
      <c r="F1571" s="13">
        <v>45392</v>
      </c>
      <c r="G1571" s="26" t="s">
        <v>12160</v>
      </c>
      <c r="H1571" s="12">
        <v>47</v>
      </c>
      <c r="I1571" s="28">
        <f>VLOOKUP(B:B,DIM_PRODUCTS!A:F,5,FALSE)</f>
        <v>19</v>
      </c>
      <c r="J1571" s="28">
        <f>FACT_ORDERS[[#This Row],[ProductPrice]]*FACT_ORDERS[[#This Row],[Quantity]]</f>
        <v>893</v>
      </c>
      <c r="K1571" s="12" t="str">
        <f>VLOOKUP(C:C,DIM_CUSTOMERS!A:G,7,FALSE)</f>
        <v>Spain</v>
      </c>
      <c r="L1571" s="30" cm="1">
        <f t="array" ref="L1571">_xlfn.IFS(
    AND(FACT_ORDERS[[#This Row],[DeliveryMehtod]]="shippment",FACT_ORDERS[[#This Row],[TotalAmount]]&gt;=200), 0,
    AND(FACT_ORDERS[[#This Row],[DeliveryMehtod]]="pickup"), 15,
    AND(FACT_ORDERS[[#This Row],[DeliveryMehtod]]="shippment",FACT_ORDERS[[#This Row],[TotalAmount]]&lt;200), 35
)</f>
        <v>15</v>
      </c>
      <c r="M1571" s="12" t="str" cm="1">
        <f t="array" ref="M1571">_xlfn.IFS(
    SUMIFS(FACT_ORDERS[TotalAmount], FACT_ORDERS[WD_CUSTOMERS],FACT_ORDERS[[#This Row],[WD_CUSTOMERS]])&gt;=15000, "VIP",
    SUMIFS(FACT_ORDERS[TotalAmount], FACT_ORDERS[WD_CUSTOMERS],FACT_ORDERS[[#This Row],[WD_CUSTOMERS]])&gt;=8000, "Premium",
    TRUE, "Regular"
)</f>
        <v>VIP</v>
      </c>
      <c r="N1571" s="32" cm="1">
        <f t="array" ref="N1571">_xlfn.IFS(
   FACT_ORDERS[[#This Row],[TypeOfClient]]="VIP", 0.2,
   FACT_ORDERS[[#This Row],[TypeOfClient]]="Premium", 0.1,
   TRUE, 0
)</f>
        <v>0.2</v>
      </c>
      <c r="O1571" s="31" cm="1">
        <f t="array" ref="O1571">_xlfn.IFS(
   FACT_ORDERS[[#This Row],[TotalAmount]]&gt;1500, 0.15,
   FACT_ORDERS[[#This Row],[TotalAmount]]&gt;1000, 0.1,
   FACT_ORDERS[[#This Row],[TotalAmount]]&gt;500, 0.05,
   TRUE, 0
)</f>
        <v>0.05</v>
      </c>
      <c r="P1571" s="28">
        <f xml:space="preserve"> FACT_ORDERS[[#This Row],[TotalAmount]] * (1 - (FACT_ORDERS[[#This Row],[ClientDiscount]] + FACT_ORDERS[[#This Row],[OrderDiscount]]) )</f>
        <v>669.75</v>
      </c>
      <c r="Q1571" s="28">
        <f>FACT_ORDERS[[#This Row],[TotalAmountWithDiscount]]+FACT_ORDERS[[#This Row],[DeliveryCost]]</f>
        <v>684.75</v>
      </c>
      <c r="R1571" s="35">
        <v>45402</v>
      </c>
      <c r="S1571" s="35" t="str">
        <f>IF(NETWORKDAYS(FACT_ORDERS[[#This Row],[Order-Date]], FACT_ORDERS[[#This Row],[ArrivalDate ]]) &gt; 10, "Late", "On Time")</f>
        <v>On Time</v>
      </c>
    </row>
    <row r="1572" spans="1:19" x14ac:dyDescent="0.3">
      <c r="A1572" s="12">
        <v>6570</v>
      </c>
      <c r="B1572" s="12">
        <v>239</v>
      </c>
      <c r="C1572" s="12">
        <v>10909</v>
      </c>
      <c r="D1572" s="12">
        <v>1571</v>
      </c>
      <c r="E1572" s="12" t="s">
        <v>243</v>
      </c>
      <c r="F1572" s="13">
        <v>45392</v>
      </c>
      <c r="G1572" s="26" t="s">
        <v>12161</v>
      </c>
      <c r="H1572" s="12">
        <v>37</v>
      </c>
      <c r="I1572" s="28">
        <f>VLOOKUP(B:B,DIM_PRODUCTS!A:F,5,FALSE)</f>
        <v>16</v>
      </c>
      <c r="J1572" s="28">
        <f>FACT_ORDERS[[#This Row],[ProductPrice]]*FACT_ORDERS[[#This Row],[Quantity]]</f>
        <v>592</v>
      </c>
      <c r="K1572" s="12" t="str">
        <f>VLOOKUP(C:C,DIM_CUSTOMERS!A:G,7,FALSE)</f>
        <v>Spain</v>
      </c>
      <c r="L1572" s="30" cm="1">
        <f t="array" ref="L1572">_xlfn.IFS(
    AND(FACT_ORDERS[[#This Row],[DeliveryMehtod]]="shippment",FACT_ORDERS[[#This Row],[TotalAmount]]&gt;=200), 0,
    AND(FACT_ORDERS[[#This Row],[DeliveryMehtod]]="pickup"), 15,
    AND(FACT_ORDERS[[#This Row],[DeliveryMehtod]]="shippment",FACT_ORDERS[[#This Row],[TotalAmount]]&lt;200), 35
)</f>
        <v>15</v>
      </c>
      <c r="M1572" s="12" t="str" cm="1">
        <f t="array" ref="M1572">_xlfn.IFS(
    SUMIFS(FACT_ORDERS[TotalAmount], FACT_ORDERS[WD_CUSTOMERS],FACT_ORDERS[[#This Row],[WD_CUSTOMERS]])&gt;=15000, "VIP",
    SUMIFS(FACT_ORDERS[TotalAmount], FACT_ORDERS[WD_CUSTOMERS],FACT_ORDERS[[#This Row],[WD_CUSTOMERS]])&gt;=8000, "Premium",
    TRUE, "Regular"
)</f>
        <v>VIP</v>
      </c>
      <c r="N1572" s="32" cm="1">
        <f t="array" ref="N1572">_xlfn.IFS(
   FACT_ORDERS[[#This Row],[TypeOfClient]]="VIP", 0.2,
   FACT_ORDERS[[#This Row],[TypeOfClient]]="Premium", 0.1,
   TRUE, 0
)</f>
        <v>0.2</v>
      </c>
      <c r="O1572" s="31" cm="1">
        <f t="array" ref="O1572">_xlfn.IFS(
   FACT_ORDERS[[#This Row],[TotalAmount]]&gt;1500, 0.15,
   FACT_ORDERS[[#This Row],[TotalAmount]]&gt;1000, 0.1,
   FACT_ORDERS[[#This Row],[TotalAmount]]&gt;500, 0.05,
   TRUE, 0
)</f>
        <v>0.05</v>
      </c>
      <c r="P1572" s="28">
        <f xml:space="preserve"> FACT_ORDERS[[#This Row],[TotalAmount]] * (1 - (FACT_ORDERS[[#This Row],[ClientDiscount]] + FACT_ORDERS[[#This Row],[OrderDiscount]]) )</f>
        <v>444</v>
      </c>
      <c r="Q1572" s="28">
        <f>FACT_ORDERS[[#This Row],[TotalAmountWithDiscount]]+FACT_ORDERS[[#This Row],[DeliveryCost]]</f>
        <v>459</v>
      </c>
      <c r="R1572" s="35">
        <v>45402</v>
      </c>
      <c r="S1572" s="35" t="str">
        <f>IF(NETWORKDAYS(FACT_ORDERS[[#This Row],[Order-Date]], FACT_ORDERS[[#This Row],[ArrivalDate ]]) &gt; 10, "Late", "On Time")</f>
        <v>On Time</v>
      </c>
    </row>
    <row r="1573" spans="1:19" x14ac:dyDescent="0.3">
      <c r="A1573" s="12">
        <v>6571</v>
      </c>
      <c r="B1573" s="12">
        <v>239</v>
      </c>
      <c r="C1573" s="12">
        <v>10909</v>
      </c>
      <c r="D1573" s="12">
        <v>1572</v>
      </c>
      <c r="E1573" s="12" t="s">
        <v>244</v>
      </c>
      <c r="F1573" s="13">
        <v>45529</v>
      </c>
      <c r="G1573" s="26" t="s">
        <v>12162</v>
      </c>
      <c r="H1573" s="12">
        <v>41</v>
      </c>
      <c r="I1573" s="28">
        <f>VLOOKUP(B:B,DIM_PRODUCTS!A:F,5,FALSE)</f>
        <v>16</v>
      </c>
      <c r="J1573" s="28">
        <f>FACT_ORDERS[[#This Row],[ProductPrice]]*FACT_ORDERS[[#This Row],[Quantity]]</f>
        <v>656</v>
      </c>
      <c r="K1573" s="12" t="str">
        <f>VLOOKUP(C:C,DIM_CUSTOMERS!A:G,7,FALSE)</f>
        <v>Spain</v>
      </c>
      <c r="L1573" s="30" cm="1">
        <f t="array" ref="L1573">_xlfn.IFS(
    AND(FACT_ORDERS[[#This Row],[DeliveryMehtod]]="shippment",FACT_ORDERS[[#This Row],[TotalAmount]]&gt;=200), 0,
    AND(FACT_ORDERS[[#This Row],[DeliveryMehtod]]="pickup"), 15,
    AND(FACT_ORDERS[[#This Row],[DeliveryMehtod]]="shippment",FACT_ORDERS[[#This Row],[TotalAmount]]&lt;200), 35
)</f>
        <v>0</v>
      </c>
      <c r="M1573" s="12" t="str" cm="1">
        <f t="array" ref="M1573">_xlfn.IFS(
    SUMIFS(FACT_ORDERS[TotalAmount], FACT_ORDERS[WD_CUSTOMERS],FACT_ORDERS[[#This Row],[WD_CUSTOMERS]])&gt;=15000, "VIP",
    SUMIFS(FACT_ORDERS[TotalAmount], FACT_ORDERS[WD_CUSTOMERS],FACT_ORDERS[[#This Row],[WD_CUSTOMERS]])&gt;=8000, "Premium",
    TRUE, "Regular"
)</f>
        <v>VIP</v>
      </c>
      <c r="N1573" s="32" cm="1">
        <f t="array" ref="N1573">_xlfn.IFS(
   FACT_ORDERS[[#This Row],[TypeOfClient]]="VIP", 0.2,
   FACT_ORDERS[[#This Row],[TypeOfClient]]="Premium", 0.1,
   TRUE, 0
)</f>
        <v>0.2</v>
      </c>
      <c r="O1573" s="31" cm="1">
        <f t="array" ref="O1573">_xlfn.IFS(
   FACT_ORDERS[[#This Row],[TotalAmount]]&gt;1500, 0.15,
   FACT_ORDERS[[#This Row],[TotalAmount]]&gt;1000, 0.1,
   FACT_ORDERS[[#This Row],[TotalAmount]]&gt;500, 0.05,
   TRUE, 0
)</f>
        <v>0.05</v>
      </c>
      <c r="P1573" s="28">
        <f xml:space="preserve"> FACT_ORDERS[[#This Row],[TotalAmount]] * (1 - (FACT_ORDERS[[#This Row],[ClientDiscount]] + FACT_ORDERS[[#This Row],[OrderDiscount]]) )</f>
        <v>492</v>
      </c>
      <c r="Q1573" s="28">
        <f>FACT_ORDERS[[#This Row],[TotalAmountWithDiscount]]+FACT_ORDERS[[#This Row],[DeliveryCost]]</f>
        <v>492</v>
      </c>
      <c r="R1573" s="35">
        <v>45539</v>
      </c>
      <c r="S1573" s="35" t="str">
        <f>IF(NETWORKDAYS(FACT_ORDERS[[#This Row],[Order-Date]], FACT_ORDERS[[#This Row],[ArrivalDate ]]) &gt; 10, "Late", "On Time")</f>
        <v>On Time</v>
      </c>
    </row>
    <row r="1574" spans="1:19" x14ac:dyDescent="0.3">
      <c r="A1574" s="12">
        <v>6572</v>
      </c>
      <c r="B1574" s="12">
        <v>263</v>
      </c>
      <c r="C1574" s="12">
        <v>10909</v>
      </c>
      <c r="D1574" s="12">
        <v>1573</v>
      </c>
      <c r="E1574" s="12" t="s">
        <v>243</v>
      </c>
      <c r="F1574" s="13">
        <v>45346</v>
      </c>
      <c r="G1574" s="26" t="s">
        <v>12163</v>
      </c>
      <c r="H1574" s="12">
        <v>27</v>
      </c>
      <c r="I1574" s="28">
        <f>VLOOKUP(B:B,DIM_PRODUCTS!A:F,5,FALSE)</f>
        <v>27</v>
      </c>
      <c r="J1574" s="28">
        <f>FACT_ORDERS[[#This Row],[ProductPrice]]*FACT_ORDERS[[#This Row],[Quantity]]</f>
        <v>729</v>
      </c>
      <c r="K1574" s="12" t="str">
        <f>VLOOKUP(C:C,DIM_CUSTOMERS!A:G,7,FALSE)</f>
        <v>Spain</v>
      </c>
      <c r="L1574" s="30" cm="1">
        <f t="array" ref="L1574">_xlfn.IFS(
    AND(FACT_ORDERS[[#This Row],[DeliveryMehtod]]="shippment",FACT_ORDERS[[#This Row],[TotalAmount]]&gt;=200), 0,
    AND(FACT_ORDERS[[#This Row],[DeliveryMehtod]]="pickup"), 15,
    AND(FACT_ORDERS[[#This Row],[DeliveryMehtod]]="shippment",FACT_ORDERS[[#This Row],[TotalAmount]]&lt;200), 35
)</f>
        <v>15</v>
      </c>
      <c r="M1574" s="12" t="str" cm="1">
        <f t="array" ref="M1574">_xlfn.IFS(
    SUMIFS(FACT_ORDERS[TotalAmount], FACT_ORDERS[WD_CUSTOMERS],FACT_ORDERS[[#This Row],[WD_CUSTOMERS]])&gt;=15000, "VIP",
    SUMIFS(FACT_ORDERS[TotalAmount], FACT_ORDERS[WD_CUSTOMERS],FACT_ORDERS[[#This Row],[WD_CUSTOMERS]])&gt;=8000, "Premium",
    TRUE, "Regular"
)</f>
        <v>VIP</v>
      </c>
      <c r="N1574" s="32" cm="1">
        <f t="array" ref="N1574">_xlfn.IFS(
   FACT_ORDERS[[#This Row],[TypeOfClient]]="VIP", 0.2,
   FACT_ORDERS[[#This Row],[TypeOfClient]]="Premium", 0.1,
   TRUE, 0
)</f>
        <v>0.2</v>
      </c>
      <c r="O1574" s="31" cm="1">
        <f t="array" ref="O1574">_xlfn.IFS(
   FACT_ORDERS[[#This Row],[TotalAmount]]&gt;1500, 0.15,
   FACT_ORDERS[[#This Row],[TotalAmount]]&gt;1000, 0.1,
   FACT_ORDERS[[#This Row],[TotalAmount]]&gt;500, 0.05,
   TRUE, 0
)</f>
        <v>0.05</v>
      </c>
      <c r="P1574" s="28">
        <f xml:space="preserve"> FACT_ORDERS[[#This Row],[TotalAmount]] * (1 - (FACT_ORDERS[[#This Row],[ClientDiscount]] + FACT_ORDERS[[#This Row],[OrderDiscount]]) )</f>
        <v>546.75</v>
      </c>
      <c r="Q1574" s="28">
        <f>FACT_ORDERS[[#This Row],[TotalAmountWithDiscount]]+FACT_ORDERS[[#This Row],[DeliveryCost]]</f>
        <v>561.75</v>
      </c>
      <c r="R1574" s="35">
        <v>45353</v>
      </c>
      <c r="S1574" s="35" t="str">
        <f>IF(NETWORKDAYS(FACT_ORDERS[[#This Row],[Order-Date]], FACT_ORDERS[[#This Row],[ArrivalDate ]]) &gt; 10, "Late", "On Time")</f>
        <v>On Time</v>
      </c>
    </row>
    <row r="1575" spans="1:19" x14ac:dyDescent="0.3">
      <c r="A1575" s="12">
        <v>6573</v>
      </c>
      <c r="B1575" s="12">
        <v>277</v>
      </c>
      <c r="C1575" s="12">
        <v>10909</v>
      </c>
      <c r="D1575" s="12">
        <v>1574</v>
      </c>
      <c r="E1575" s="12" t="s">
        <v>244</v>
      </c>
      <c r="F1575" s="13">
        <v>45346</v>
      </c>
      <c r="G1575" s="26" t="s">
        <v>12164</v>
      </c>
      <c r="H1575" s="12">
        <v>31</v>
      </c>
      <c r="I1575" s="28">
        <f>VLOOKUP(B:B,DIM_PRODUCTS!A:F,5,FALSE)</f>
        <v>19</v>
      </c>
      <c r="J1575" s="28">
        <f>FACT_ORDERS[[#This Row],[ProductPrice]]*FACT_ORDERS[[#This Row],[Quantity]]</f>
        <v>589</v>
      </c>
      <c r="K1575" s="12" t="str">
        <f>VLOOKUP(C:C,DIM_CUSTOMERS!A:G,7,FALSE)</f>
        <v>Spain</v>
      </c>
      <c r="L1575" s="30" cm="1">
        <f t="array" ref="L1575">_xlfn.IFS(
    AND(FACT_ORDERS[[#This Row],[DeliveryMehtod]]="shippment",FACT_ORDERS[[#This Row],[TotalAmount]]&gt;=200), 0,
    AND(FACT_ORDERS[[#This Row],[DeliveryMehtod]]="pickup"), 15,
    AND(FACT_ORDERS[[#This Row],[DeliveryMehtod]]="shippment",FACT_ORDERS[[#This Row],[TotalAmount]]&lt;200), 35
)</f>
        <v>0</v>
      </c>
      <c r="M1575" s="12" t="str" cm="1">
        <f t="array" ref="M1575">_xlfn.IFS(
    SUMIFS(FACT_ORDERS[TotalAmount], FACT_ORDERS[WD_CUSTOMERS],FACT_ORDERS[[#This Row],[WD_CUSTOMERS]])&gt;=15000, "VIP",
    SUMIFS(FACT_ORDERS[TotalAmount], FACT_ORDERS[WD_CUSTOMERS],FACT_ORDERS[[#This Row],[WD_CUSTOMERS]])&gt;=8000, "Premium",
    TRUE, "Regular"
)</f>
        <v>VIP</v>
      </c>
      <c r="N1575" s="32" cm="1">
        <f t="array" ref="N1575">_xlfn.IFS(
   FACT_ORDERS[[#This Row],[TypeOfClient]]="VIP", 0.2,
   FACT_ORDERS[[#This Row],[TypeOfClient]]="Premium", 0.1,
   TRUE, 0
)</f>
        <v>0.2</v>
      </c>
      <c r="O1575" s="31" cm="1">
        <f t="array" ref="O1575">_xlfn.IFS(
   FACT_ORDERS[[#This Row],[TotalAmount]]&gt;1500, 0.15,
   FACT_ORDERS[[#This Row],[TotalAmount]]&gt;1000, 0.1,
   FACT_ORDERS[[#This Row],[TotalAmount]]&gt;500, 0.05,
   TRUE, 0
)</f>
        <v>0.05</v>
      </c>
      <c r="P1575" s="28">
        <f xml:space="preserve"> FACT_ORDERS[[#This Row],[TotalAmount]] * (1 - (FACT_ORDERS[[#This Row],[ClientDiscount]] + FACT_ORDERS[[#This Row],[OrderDiscount]]) )</f>
        <v>441.75</v>
      </c>
      <c r="Q1575" s="28">
        <f>FACT_ORDERS[[#This Row],[TotalAmountWithDiscount]]+FACT_ORDERS[[#This Row],[DeliveryCost]]</f>
        <v>441.75</v>
      </c>
      <c r="R1575" s="35">
        <v>45355</v>
      </c>
      <c r="S1575" s="35" t="str">
        <f>IF(NETWORKDAYS(FACT_ORDERS[[#This Row],[Order-Date]], FACT_ORDERS[[#This Row],[ArrivalDate ]]) &gt; 10, "Late", "On Time")</f>
        <v>On Time</v>
      </c>
    </row>
    <row r="1576" spans="1:19" x14ac:dyDescent="0.3">
      <c r="A1576" s="12">
        <v>6574</v>
      </c>
      <c r="B1576" s="12">
        <v>239</v>
      </c>
      <c r="C1576" s="12">
        <v>10909</v>
      </c>
      <c r="D1576" s="12">
        <v>1575</v>
      </c>
      <c r="E1576" s="12" t="s">
        <v>244</v>
      </c>
      <c r="F1576" s="13">
        <v>45346</v>
      </c>
      <c r="G1576" s="26" t="s">
        <v>12165</v>
      </c>
      <c r="H1576" s="12">
        <v>33</v>
      </c>
      <c r="I1576" s="28">
        <f>VLOOKUP(B:B,DIM_PRODUCTS!A:F,5,FALSE)</f>
        <v>16</v>
      </c>
      <c r="J1576" s="28">
        <f>FACT_ORDERS[[#This Row],[ProductPrice]]*FACT_ORDERS[[#This Row],[Quantity]]</f>
        <v>528</v>
      </c>
      <c r="K1576" s="12" t="str">
        <f>VLOOKUP(C:C,DIM_CUSTOMERS!A:G,7,FALSE)</f>
        <v>Spain</v>
      </c>
      <c r="L1576" s="30" cm="1">
        <f t="array" ref="L1576">_xlfn.IFS(
    AND(FACT_ORDERS[[#This Row],[DeliveryMehtod]]="shippment",FACT_ORDERS[[#This Row],[TotalAmount]]&gt;=200), 0,
    AND(FACT_ORDERS[[#This Row],[DeliveryMehtod]]="pickup"), 15,
    AND(FACT_ORDERS[[#This Row],[DeliveryMehtod]]="shippment",FACT_ORDERS[[#This Row],[TotalAmount]]&lt;200), 35
)</f>
        <v>0</v>
      </c>
      <c r="M1576" s="12" t="str" cm="1">
        <f t="array" ref="M1576">_xlfn.IFS(
    SUMIFS(FACT_ORDERS[TotalAmount], FACT_ORDERS[WD_CUSTOMERS],FACT_ORDERS[[#This Row],[WD_CUSTOMERS]])&gt;=15000, "VIP",
    SUMIFS(FACT_ORDERS[TotalAmount], FACT_ORDERS[WD_CUSTOMERS],FACT_ORDERS[[#This Row],[WD_CUSTOMERS]])&gt;=8000, "Premium",
    TRUE, "Regular"
)</f>
        <v>VIP</v>
      </c>
      <c r="N1576" s="32" cm="1">
        <f t="array" ref="N1576">_xlfn.IFS(
   FACT_ORDERS[[#This Row],[TypeOfClient]]="VIP", 0.2,
   FACT_ORDERS[[#This Row],[TypeOfClient]]="Premium", 0.1,
   TRUE, 0
)</f>
        <v>0.2</v>
      </c>
      <c r="O1576" s="31" cm="1">
        <f t="array" ref="O1576">_xlfn.IFS(
   FACT_ORDERS[[#This Row],[TotalAmount]]&gt;1500, 0.15,
   FACT_ORDERS[[#This Row],[TotalAmount]]&gt;1000, 0.1,
   FACT_ORDERS[[#This Row],[TotalAmount]]&gt;500, 0.05,
   TRUE, 0
)</f>
        <v>0.05</v>
      </c>
      <c r="P1576" s="28">
        <f xml:space="preserve"> FACT_ORDERS[[#This Row],[TotalAmount]] * (1 - (FACT_ORDERS[[#This Row],[ClientDiscount]] + FACT_ORDERS[[#This Row],[OrderDiscount]]) )</f>
        <v>396</v>
      </c>
      <c r="Q1576" s="28">
        <f>FACT_ORDERS[[#This Row],[TotalAmountWithDiscount]]+FACT_ORDERS[[#This Row],[DeliveryCost]]</f>
        <v>396</v>
      </c>
      <c r="R1576" s="35">
        <v>45357</v>
      </c>
      <c r="S1576" s="35" t="str">
        <f>IF(NETWORKDAYS(FACT_ORDERS[[#This Row],[Order-Date]], FACT_ORDERS[[#This Row],[ArrivalDate ]]) &gt; 10, "Late", "On Time")</f>
        <v>On Time</v>
      </c>
    </row>
    <row r="1577" spans="1:19" x14ac:dyDescent="0.3">
      <c r="A1577" s="12">
        <v>6575</v>
      </c>
      <c r="B1577" s="12">
        <v>262</v>
      </c>
      <c r="C1577" s="12">
        <v>10909</v>
      </c>
      <c r="D1577" s="12">
        <v>1576</v>
      </c>
      <c r="E1577" s="12" t="s">
        <v>244</v>
      </c>
      <c r="F1577" s="13">
        <v>45346</v>
      </c>
      <c r="G1577" s="26" t="s">
        <v>12166</v>
      </c>
      <c r="H1577" s="12">
        <v>41</v>
      </c>
      <c r="I1577" s="28">
        <f>VLOOKUP(B:B,DIM_PRODUCTS!A:F,5,FALSE)</f>
        <v>10</v>
      </c>
      <c r="J1577" s="28">
        <f>FACT_ORDERS[[#This Row],[ProductPrice]]*FACT_ORDERS[[#This Row],[Quantity]]</f>
        <v>410</v>
      </c>
      <c r="K1577" s="12" t="str">
        <f>VLOOKUP(C:C,DIM_CUSTOMERS!A:G,7,FALSE)</f>
        <v>Spain</v>
      </c>
      <c r="L1577" s="30" cm="1">
        <f t="array" ref="L1577">_xlfn.IFS(
    AND(FACT_ORDERS[[#This Row],[DeliveryMehtod]]="shippment",FACT_ORDERS[[#This Row],[TotalAmount]]&gt;=200), 0,
    AND(FACT_ORDERS[[#This Row],[DeliveryMehtod]]="pickup"), 15,
    AND(FACT_ORDERS[[#This Row],[DeliveryMehtod]]="shippment",FACT_ORDERS[[#This Row],[TotalAmount]]&lt;200), 35
)</f>
        <v>0</v>
      </c>
      <c r="M1577" s="12" t="str" cm="1">
        <f t="array" ref="M1577">_xlfn.IFS(
    SUMIFS(FACT_ORDERS[TotalAmount], FACT_ORDERS[WD_CUSTOMERS],FACT_ORDERS[[#This Row],[WD_CUSTOMERS]])&gt;=15000, "VIP",
    SUMIFS(FACT_ORDERS[TotalAmount], FACT_ORDERS[WD_CUSTOMERS],FACT_ORDERS[[#This Row],[WD_CUSTOMERS]])&gt;=8000, "Premium",
    TRUE, "Regular"
)</f>
        <v>VIP</v>
      </c>
      <c r="N1577" s="32" cm="1">
        <f t="array" ref="N1577">_xlfn.IFS(
   FACT_ORDERS[[#This Row],[TypeOfClient]]="VIP", 0.2,
   FACT_ORDERS[[#This Row],[TypeOfClient]]="Premium", 0.1,
   TRUE, 0
)</f>
        <v>0.2</v>
      </c>
      <c r="O1577" s="31" cm="1">
        <f t="array" ref="O1577">_xlfn.IFS(
   FACT_ORDERS[[#This Row],[TotalAmount]]&gt;1500, 0.15,
   FACT_ORDERS[[#This Row],[TotalAmount]]&gt;1000, 0.1,
   FACT_ORDERS[[#This Row],[TotalAmount]]&gt;500, 0.05,
   TRUE, 0
)</f>
        <v>0</v>
      </c>
      <c r="P1577" s="28">
        <f xml:space="preserve"> FACT_ORDERS[[#This Row],[TotalAmount]] * (1 - (FACT_ORDERS[[#This Row],[ClientDiscount]] + FACT_ORDERS[[#This Row],[OrderDiscount]]) )</f>
        <v>328</v>
      </c>
      <c r="Q1577" s="28">
        <f>FACT_ORDERS[[#This Row],[TotalAmountWithDiscount]]+FACT_ORDERS[[#This Row],[DeliveryCost]]</f>
        <v>328</v>
      </c>
      <c r="R1577" s="35">
        <v>45354</v>
      </c>
      <c r="S1577" s="35" t="str">
        <f>IF(NETWORKDAYS(FACT_ORDERS[[#This Row],[Order-Date]], FACT_ORDERS[[#This Row],[ArrivalDate ]]) &gt; 10, "Late", "On Time")</f>
        <v>On Time</v>
      </c>
    </row>
    <row r="1578" spans="1:19" x14ac:dyDescent="0.3">
      <c r="A1578" s="12">
        <v>6576</v>
      </c>
      <c r="B1578" s="12">
        <v>263</v>
      </c>
      <c r="C1578" s="12">
        <v>10909</v>
      </c>
      <c r="D1578" s="12">
        <v>1577</v>
      </c>
      <c r="E1578" s="12" t="s">
        <v>243</v>
      </c>
      <c r="F1578" s="13">
        <v>45284</v>
      </c>
      <c r="G1578" s="26" t="s">
        <v>12167</v>
      </c>
      <c r="H1578" s="12">
        <v>30</v>
      </c>
      <c r="I1578" s="28">
        <f>VLOOKUP(B:B,DIM_PRODUCTS!A:F,5,FALSE)</f>
        <v>27</v>
      </c>
      <c r="J1578" s="28">
        <f>FACT_ORDERS[[#This Row],[ProductPrice]]*FACT_ORDERS[[#This Row],[Quantity]]</f>
        <v>810</v>
      </c>
      <c r="K1578" s="12" t="str">
        <f>VLOOKUP(C:C,DIM_CUSTOMERS!A:G,7,FALSE)</f>
        <v>Spain</v>
      </c>
      <c r="L1578" s="30" cm="1">
        <f t="array" ref="L1578">_xlfn.IFS(
    AND(FACT_ORDERS[[#This Row],[DeliveryMehtod]]="shippment",FACT_ORDERS[[#This Row],[TotalAmount]]&gt;=200), 0,
    AND(FACT_ORDERS[[#This Row],[DeliveryMehtod]]="pickup"), 15,
    AND(FACT_ORDERS[[#This Row],[DeliveryMehtod]]="shippment",FACT_ORDERS[[#This Row],[TotalAmount]]&lt;200), 35
)</f>
        <v>15</v>
      </c>
      <c r="M1578" s="12" t="str" cm="1">
        <f t="array" ref="M1578">_xlfn.IFS(
    SUMIFS(FACT_ORDERS[TotalAmount], FACT_ORDERS[WD_CUSTOMERS],FACT_ORDERS[[#This Row],[WD_CUSTOMERS]])&gt;=15000, "VIP",
    SUMIFS(FACT_ORDERS[TotalAmount], FACT_ORDERS[WD_CUSTOMERS],FACT_ORDERS[[#This Row],[WD_CUSTOMERS]])&gt;=8000, "Premium",
    TRUE, "Regular"
)</f>
        <v>VIP</v>
      </c>
      <c r="N1578" s="32" cm="1">
        <f t="array" ref="N1578">_xlfn.IFS(
   FACT_ORDERS[[#This Row],[TypeOfClient]]="VIP", 0.2,
   FACT_ORDERS[[#This Row],[TypeOfClient]]="Premium", 0.1,
   TRUE, 0
)</f>
        <v>0.2</v>
      </c>
      <c r="O1578" s="31" cm="1">
        <f t="array" ref="O1578">_xlfn.IFS(
   FACT_ORDERS[[#This Row],[TotalAmount]]&gt;1500, 0.15,
   FACT_ORDERS[[#This Row],[TotalAmount]]&gt;1000, 0.1,
   FACT_ORDERS[[#This Row],[TotalAmount]]&gt;500, 0.05,
   TRUE, 0
)</f>
        <v>0.05</v>
      </c>
      <c r="P1578" s="28">
        <f xml:space="preserve"> FACT_ORDERS[[#This Row],[TotalAmount]] * (1 - (FACT_ORDERS[[#This Row],[ClientDiscount]] + FACT_ORDERS[[#This Row],[OrderDiscount]]) )</f>
        <v>607.5</v>
      </c>
      <c r="Q1578" s="28">
        <f>FACT_ORDERS[[#This Row],[TotalAmountWithDiscount]]+FACT_ORDERS[[#This Row],[DeliveryCost]]</f>
        <v>622.5</v>
      </c>
      <c r="R1578" s="35">
        <v>45294</v>
      </c>
      <c r="S1578" s="35" t="str">
        <f>IF(NETWORKDAYS(FACT_ORDERS[[#This Row],[Order-Date]], FACT_ORDERS[[#This Row],[ArrivalDate ]]) &gt; 10, "Late", "On Time")</f>
        <v>On Time</v>
      </c>
    </row>
    <row r="1579" spans="1:19" x14ac:dyDescent="0.3">
      <c r="A1579" s="12">
        <v>6577</v>
      </c>
      <c r="B1579" s="12">
        <v>277</v>
      </c>
      <c r="C1579" s="12">
        <v>10909</v>
      </c>
      <c r="D1579" s="12">
        <v>1578</v>
      </c>
      <c r="E1579" s="12" t="s">
        <v>244</v>
      </c>
      <c r="F1579" s="13">
        <v>45284</v>
      </c>
      <c r="G1579" s="26" t="s">
        <v>12168</v>
      </c>
      <c r="H1579" s="12">
        <v>44</v>
      </c>
      <c r="I1579" s="28">
        <f>VLOOKUP(B:B,DIM_PRODUCTS!A:F,5,FALSE)</f>
        <v>19</v>
      </c>
      <c r="J1579" s="28">
        <f>FACT_ORDERS[[#This Row],[ProductPrice]]*FACT_ORDERS[[#This Row],[Quantity]]</f>
        <v>836</v>
      </c>
      <c r="K1579" s="12" t="str">
        <f>VLOOKUP(C:C,DIM_CUSTOMERS!A:G,7,FALSE)</f>
        <v>Spain</v>
      </c>
      <c r="L1579" s="30" cm="1">
        <f t="array" ref="L1579">_xlfn.IFS(
    AND(FACT_ORDERS[[#This Row],[DeliveryMehtod]]="shippment",FACT_ORDERS[[#This Row],[TotalAmount]]&gt;=200), 0,
    AND(FACT_ORDERS[[#This Row],[DeliveryMehtod]]="pickup"), 15,
    AND(FACT_ORDERS[[#This Row],[DeliveryMehtod]]="shippment",FACT_ORDERS[[#This Row],[TotalAmount]]&lt;200), 35
)</f>
        <v>0</v>
      </c>
      <c r="M1579" s="12" t="str" cm="1">
        <f t="array" ref="M1579">_xlfn.IFS(
    SUMIFS(FACT_ORDERS[TotalAmount], FACT_ORDERS[WD_CUSTOMERS],FACT_ORDERS[[#This Row],[WD_CUSTOMERS]])&gt;=15000, "VIP",
    SUMIFS(FACT_ORDERS[TotalAmount], FACT_ORDERS[WD_CUSTOMERS],FACT_ORDERS[[#This Row],[WD_CUSTOMERS]])&gt;=8000, "Premium",
    TRUE, "Regular"
)</f>
        <v>VIP</v>
      </c>
      <c r="N1579" s="32" cm="1">
        <f t="array" ref="N1579">_xlfn.IFS(
   FACT_ORDERS[[#This Row],[TypeOfClient]]="VIP", 0.2,
   FACT_ORDERS[[#This Row],[TypeOfClient]]="Premium", 0.1,
   TRUE, 0
)</f>
        <v>0.2</v>
      </c>
      <c r="O1579" s="31" cm="1">
        <f t="array" ref="O1579">_xlfn.IFS(
   FACT_ORDERS[[#This Row],[TotalAmount]]&gt;1500, 0.15,
   FACT_ORDERS[[#This Row],[TotalAmount]]&gt;1000, 0.1,
   FACT_ORDERS[[#This Row],[TotalAmount]]&gt;500, 0.05,
   TRUE, 0
)</f>
        <v>0.05</v>
      </c>
      <c r="P1579" s="28">
        <f xml:space="preserve"> FACT_ORDERS[[#This Row],[TotalAmount]] * (1 - (FACT_ORDERS[[#This Row],[ClientDiscount]] + FACT_ORDERS[[#This Row],[OrderDiscount]]) )</f>
        <v>627</v>
      </c>
      <c r="Q1579" s="28">
        <f>FACT_ORDERS[[#This Row],[TotalAmountWithDiscount]]+FACT_ORDERS[[#This Row],[DeliveryCost]]</f>
        <v>627</v>
      </c>
      <c r="R1579" s="35">
        <v>45293</v>
      </c>
      <c r="S1579" s="35" t="str">
        <f>IF(NETWORKDAYS(FACT_ORDERS[[#This Row],[Order-Date]], FACT_ORDERS[[#This Row],[ArrivalDate ]]) &gt; 10, "Late", "On Time")</f>
        <v>On Time</v>
      </c>
    </row>
    <row r="1580" spans="1:19" x14ac:dyDescent="0.3">
      <c r="A1580" s="12">
        <v>6578</v>
      </c>
      <c r="B1580" s="12">
        <v>239</v>
      </c>
      <c r="C1580" s="12">
        <v>10909</v>
      </c>
      <c r="D1580" s="12">
        <v>1579</v>
      </c>
      <c r="E1580" s="12" t="s">
        <v>244</v>
      </c>
      <c r="F1580" s="13">
        <v>45284</v>
      </c>
      <c r="G1580" s="26" t="s">
        <v>12169</v>
      </c>
      <c r="H1580" s="12">
        <v>41</v>
      </c>
      <c r="I1580" s="28">
        <f>VLOOKUP(B:B,DIM_PRODUCTS!A:F,5,FALSE)</f>
        <v>16</v>
      </c>
      <c r="J1580" s="28">
        <f>FACT_ORDERS[[#This Row],[ProductPrice]]*FACT_ORDERS[[#This Row],[Quantity]]</f>
        <v>656</v>
      </c>
      <c r="K1580" s="12" t="str">
        <f>VLOOKUP(C:C,DIM_CUSTOMERS!A:G,7,FALSE)</f>
        <v>Spain</v>
      </c>
      <c r="L1580" s="30" cm="1">
        <f t="array" ref="L1580">_xlfn.IFS(
    AND(FACT_ORDERS[[#This Row],[DeliveryMehtod]]="shippment",FACT_ORDERS[[#This Row],[TotalAmount]]&gt;=200), 0,
    AND(FACT_ORDERS[[#This Row],[DeliveryMehtod]]="pickup"), 15,
    AND(FACT_ORDERS[[#This Row],[DeliveryMehtod]]="shippment",FACT_ORDERS[[#This Row],[TotalAmount]]&lt;200), 35
)</f>
        <v>0</v>
      </c>
      <c r="M1580" s="12" t="str" cm="1">
        <f t="array" ref="M1580">_xlfn.IFS(
    SUMIFS(FACT_ORDERS[TotalAmount], FACT_ORDERS[WD_CUSTOMERS],FACT_ORDERS[[#This Row],[WD_CUSTOMERS]])&gt;=15000, "VIP",
    SUMIFS(FACT_ORDERS[TotalAmount], FACT_ORDERS[WD_CUSTOMERS],FACT_ORDERS[[#This Row],[WD_CUSTOMERS]])&gt;=8000, "Premium",
    TRUE, "Regular"
)</f>
        <v>VIP</v>
      </c>
      <c r="N1580" s="32" cm="1">
        <f t="array" ref="N1580">_xlfn.IFS(
   FACT_ORDERS[[#This Row],[TypeOfClient]]="VIP", 0.2,
   FACT_ORDERS[[#This Row],[TypeOfClient]]="Premium", 0.1,
   TRUE, 0
)</f>
        <v>0.2</v>
      </c>
      <c r="O1580" s="31" cm="1">
        <f t="array" ref="O1580">_xlfn.IFS(
   FACT_ORDERS[[#This Row],[TotalAmount]]&gt;1500, 0.15,
   FACT_ORDERS[[#This Row],[TotalAmount]]&gt;1000, 0.1,
   FACT_ORDERS[[#This Row],[TotalAmount]]&gt;500, 0.05,
   TRUE, 0
)</f>
        <v>0.05</v>
      </c>
      <c r="P1580" s="28">
        <f xml:space="preserve"> FACT_ORDERS[[#This Row],[TotalAmount]] * (1 - (FACT_ORDERS[[#This Row],[ClientDiscount]] + FACT_ORDERS[[#This Row],[OrderDiscount]]) )</f>
        <v>492</v>
      </c>
      <c r="Q1580" s="28">
        <f>FACT_ORDERS[[#This Row],[TotalAmountWithDiscount]]+FACT_ORDERS[[#This Row],[DeliveryCost]]</f>
        <v>492</v>
      </c>
      <c r="R1580" s="35">
        <v>45293</v>
      </c>
      <c r="S1580" s="35" t="str">
        <f>IF(NETWORKDAYS(FACT_ORDERS[[#This Row],[Order-Date]], FACT_ORDERS[[#This Row],[ArrivalDate ]]) &gt; 10, "Late", "On Time")</f>
        <v>On Time</v>
      </c>
    </row>
    <row r="1581" spans="1:19" x14ac:dyDescent="0.3">
      <c r="A1581" s="12">
        <v>6579</v>
      </c>
      <c r="B1581" s="12">
        <v>262</v>
      </c>
      <c r="C1581" s="12">
        <v>10909</v>
      </c>
      <c r="D1581" s="12">
        <v>1580</v>
      </c>
      <c r="E1581" s="12" t="s">
        <v>243</v>
      </c>
      <c r="F1581" s="13">
        <v>45284</v>
      </c>
      <c r="G1581" s="26" t="s">
        <v>12170</v>
      </c>
      <c r="H1581" s="12">
        <v>47</v>
      </c>
      <c r="I1581" s="28">
        <f>VLOOKUP(B:B,DIM_PRODUCTS!A:F,5,FALSE)</f>
        <v>10</v>
      </c>
      <c r="J1581" s="28">
        <f>FACT_ORDERS[[#This Row],[ProductPrice]]*FACT_ORDERS[[#This Row],[Quantity]]</f>
        <v>470</v>
      </c>
      <c r="K1581" s="12" t="str">
        <f>VLOOKUP(C:C,DIM_CUSTOMERS!A:G,7,FALSE)</f>
        <v>Spain</v>
      </c>
      <c r="L1581" s="30" cm="1">
        <f t="array" ref="L1581">_xlfn.IFS(
    AND(FACT_ORDERS[[#This Row],[DeliveryMehtod]]="shippment",FACT_ORDERS[[#This Row],[TotalAmount]]&gt;=200), 0,
    AND(FACT_ORDERS[[#This Row],[DeliveryMehtod]]="pickup"), 15,
    AND(FACT_ORDERS[[#This Row],[DeliveryMehtod]]="shippment",FACT_ORDERS[[#This Row],[TotalAmount]]&lt;200), 35
)</f>
        <v>15</v>
      </c>
      <c r="M1581" s="12" t="str" cm="1">
        <f t="array" ref="M1581">_xlfn.IFS(
    SUMIFS(FACT_ORDERS[TotalAmount], FACT_ORDERS[WD_CUSTOMERS],FACT_ORDERS[[#This Row],[WD_CUSTOMERS]])&gt;=15000, "VIP",
    SUMIFS(FACT_ORDERS[TotalAmount], FACT_ORDERS[WD_CUSTOMERS],FACT_ORDERS[[#This Row],[WD_CUSTOMERS]])&gt;=8000, "Premium",
    TRUE, "Regular"
)</f>
        <v>VIP</v>
      </c>
      <c r="N1581" s="32" cm="1">
        <f t="array" ref="N1581">_xlfn.IFS(
   FACT_ORDERS[[#This Row],[TypeOfClient]]="VIP", 0.2,
   FACT_ORDERS[[#This Row],[TypeOfClient]]="Premium", 0.1,
   TRUE, 0
)</f>
        <v>0.2</v>
      </c>
      <c r="O1581" s="31" cm="1">
        <f t="array" ref="O1581">_xlfn.IFS(
   FACT_ORDERS[[#This Row],[TotalAmount]]&gt;1500, 0.15,
   FACT_ORDERS[[#This Row],[TotalAmount]]&gt;1000, 0.1,
   FACT_ORDERS[[#This Row],[TotalAmount]]&gt;500, 0.05,
   TRUE, 0
)</f>
        <v>0</v>
      </c>
      <c r="P1581" s="28">
        <f xml:space="preserve"> FACT_ORDERS[[#This Row],[TotalAmount]] * (1 - (FACT_ORDERS[[#This Row],[ClientDiscount]] + FACT_ORDERS[[#This Row],[OrderDiscount]]) )</f>
        <v>376</v>
      </c>
      <c r="Q1581" s="28">
        <f>FACT_ORDERS[[#This Row],[TotalAmountWithDiscount]]+FACT_ORDERS[[#This Row],[DeliveryCost]]</f>
        <v>391</v>
      </c>
      <c r="R1581" s="35">
        <v>45293</v>
      </c>
      <c r="S1581" s="35" t="str">
        <f>IF(NETWORKDAYS(FACT_ORDERS[[#This Row],[Order-Date]], FACT_ORDERS[[#This Row],[ArrivalDate ]]) &gt; 10, "Late", "On Time")</f>
        <v>On Time</v>
      </c>
    </row>
    <row r="1582" spans="1:19" x14ac:dyDescent="0.3">
      <c r="A1582" s="12">
        <v>6580</v>
      </c>
      <c r="B1582" s="12">
        <v>263</v>
      </c>
      <c r="C1582" s="12">
        <v>10909</v>
      </c>
      <c r="D1582" s="12">
        <v>1581</v>
      </c>
      <c r="E1582" s="12" t="s">
        <v>243</v>
      </c>
      <c r="F1582" s="13">
        <v>45156</v>
      </c>
      <c r="G1582" s="26" t="s">
        <v>12171</v>
      </c>
      <c r="H1582" s="12">
        <v>37</v>
      </c>
      <c r="I1582" s="28">
        <f>VLOOKUP(B:B,DIM_PRODUCTS!A:F,5,FALSE)</f>
        <v>27</v>
      </c>
      <c r="J1582" s="28">
        <f>FACT_ORDERS[[#This Row],[ProductPrice]]*FACT_ORDERS[[#This Row],[Quantity]]</f>
        <v>999</v>
      </c>
      <c r="K1582" s="12" t="str">
        <f>VLOOKUP(C:C,DIM_CUSTOMERS!A:G,7,FALSE)</f>
        <v>Spain</v>
      </c>
      <c r="L1582" s="30" cm="1">
        <f t="array" ref="L1582">_xlfn.IFS(
    AND(FACT_ORDERS[[#This Row],[DeliveryMehtod]]="shippment",FACT_ORDERS[[#This Row],[TotalAmount]]&gt;=200), 0,
    AND(FACT_ORDERS[[#This Row],[DeliveryMehtod]]="pickup"), 15,
    AND(FACT_ORDERS[[#This Row],[DeliveryMehtod]]="shippment",FACT_ORDERS[[#This Row],[TotalAmount]]&lt;200), 35
)</f>
        <v>15</v>
      </c>
      <c r="M1582" s="12" t="str" cm="1">
        <f t="array" ref="M1582">_xlfn.IFS(
    SUMIFS(FACT_ORDERS[TotalAmount], FACT_ORDERS[WD_CUSTOMERS],FACT_ORDERS[[#This Row],[WD_CUSTOMERS]])&gt;=15000, "VIP",
    SUMIFS(FACT_ORDERS[TotalAmount], FACT_ORDERS[WD_CUSTOMERS],FACT_ORDERS[[#This Row],[WD_CUSTOMERS]])&gt;=8000, "Premium",
    TRUE, "Regular"
)</f>
        <v>VIP</v>
      </c>
      <c r="N1582" s="32" cm="1">
        <f t="array" ref="N1582">_xlfn.IFS(
   FACT_ORDERS[[#This Row],[TypeOfClient]]="VIP", 0.2,
   FACT_ORDERS[[#This Row],[TypeOfClient]]="Premium", 0.1,
   TRUE, 0
)</f>
        <v>0.2</v>
      </c>
      <c r="O1582" s="31" cm="1">
        <f t="array" ref="O1582">_xlfn.IFS(
   FACT_ORDERS[[#This Row],[TotalAmount]]&gt;1500, 0.15,
   FACT_ORDERS[[#This Row],[TotalAmount]]&gt;1000, 0.1,
   FACT_ORDERS[[#This Row],[TotalAmount]]&gt;500, 0.05,
   TRUE, 0
)</f>
        <v>0.05</v>
      </c>
      <c r="P1582" s="28">
        <f xml:space="preserve"> FACT_ORDERS[[#This Row],[TotalAmount]] * (1 - (FACT_ORDERS[[#This Row],[ClientDiscount]] + FACT_ORDERS[[#This Row],[OrderDiscount]]) )</f>
        <v>749.25</v>
      </c>
      <c r="Q1582" s="28">
        <f>FACT_ORDERS[[#This Row],[TotalAmountWithDiscount]]+FACT_ORDERS[[#This Row],[DeliveryCost]]</f>
        <v>764.25</v>
      </c>
      <c r="R1582" s="35">
        <v>45165</v>
      </c>
      <c r="S1582" s="35" t="str">
        <f>IF(NETWORKDAYS(FACT_ORDERS[[#This Row],[Order-Date]], FACT_ORDERS[[#This Row],[ArrivalDate ]]) &gt; 10, "Late", "On Time")</f>
        <v>On Time</v>
      </c>
    </row>
    <row r="1583" spans="1:19" x14ac:dyDescent="0.3">
      <c r="A1583" s="12">
        <v>6581</v>
      </c>
      <c r="B1583" s="12">
        <v>277</v>
      </c>
      <c r="C1583" s="12">
        <v>10909</v>
      </c>
      <c r="D1583" s="12">
        <v>1582</v>
      </c>
      <c r="E1583" s="12" t="s">
        <v>244</v>
      </c>
      <c r="F1583" s="13">
        <v>45156</v>
      </c>
      <c r="G1583" s="26" t="s">
        <v>12172</v>
      </c>
      <c r="H1583" s="12">
        <v>44</v>
      </c>
      <c r="I1583" s="28">
        <f>VLOOKUP(B:B,DIM_PRODUCTS!A:F,5,FALSE)</f>
        <v>19</v>
      </c>
      <c r="J1583" s="28">
        <f>FACT_ORDERS[[#This Row],[ProductPrice]]*FACT_ORDERS[[#This Row],[Quantity]]</f>
        <v>836</v>
      </c>
      <c r="K1583" s="12" t="str">
        <f>VLOOKUP(C:C,DIM_CUSTOMERS!A:G,7,FALSE)</f>
        <v>Spain</v>
      </c>
      <c r="L1583" s="30" cm="1">
        <f t="array" ref="L1583">_xlfn.IFS(
    AND(FACT_ORDERS[[#This Row],[DeliveryMehtod]]="shippment",FACT_ORDERS[[#This Row],[TotalAmount]]&gt;=200), 0,
    AND(FACT_ORDERS[[#This Row],[DeliveryMehtod]]="pickup"), 15,
    AND(FACT_ORDERS[[#This Row],[DeliveryMehtod]]="shippment",FACT_ORDERS[[#This Row],[TotalAmount]]&lt;200), 35
)</f>
        <v>0</v>
      </c>
      <c r="M1583" s="12" t="str" cm="1">
        <f t="array" ref="M1583">_xlfn.IFS(
    SUMIFS(FACT_ORDERS[TotalAmount], FACT_ORDERS[WD_CUSTOMERS],FACT_ORDERS[[#This Row],[WD_CUSTOMERS]])&gt;=15000, "VIP",
    SUMIFS(FACT_ORDERS[TotalAmount], FACT_ORDERS[WD_CUSTOMERS],FACT_ORDERS[[#This Row],[WD_CUSTOMERS]])&gt;=8000, "Premium",
    TRUE, "Regular"
)</f>
        <v>VIP</v>
      </c>
      <c r="N1583" s="32" cm="1">
        <f t="array" ref="N1583">_xlfn.IFS(
   FACT_ORDERS[[#This Row],[TypeOfClient]]="VIP", 0.2,
   FACT_ORDERS[[#This Row],[TypeOfClient]]="Premium", 0.1,
   TRUE, 0
)</f>
        <v>0.2</v>
      </c>
      <c r="O1583" s="31" cm="1">
        <f t="array" ref="O1583">_xlfn.IFS(
   FACT_ORDERS[[#This Row],[TotalAmount]]&gt;1500, 0.15,
   FACT_ORDERS[[#This Row],[TotalAmount]]&gt;1000, 0.1,
   FACT_ORDERS[[#This Row],[TotalAmount]]&gt;500, 0.05,
   TRUE, 0
)</f>
        <v>0.05</v>
      </c>
      <c r="P1583" s="28">
        <f xml:space="preserve"> FACT_ORDERS[[#This Row],[TotalAmount]] * (1 - (FACT_ORDERS[[#This Row],[ClientDiscount]] + FACT_ORDERS[[#This Row],[OrderDiscount]]) )</f>
        <v>627</v>
      </c>
      <c r="Q1583" s="28">
        <f>FACT_ORDERS[[#This Row],[TotalAmountWithDiscount]]+FACT_ORDERS[[#This Row],[DeliveryCost]]</f>
        <v>627</v>
      </c>
      <c r="R1583" s="35">
        <v>45163</v>
      </c>
      <c r="S1583" s="35" t="str">
        <f>IF(NETWORKDAYS(FACT_ORDERS[[#This Row],[Order-Date]], FACT_ORDERS[[#This Row],[ArrivalDate ]]) &gt; 10, "Late", "On Time")</f>
        <v>On Time</v>
      </c>
    </row>
    <row r="1584" spans="1:19" x14ac:dyDescent="0.3">
      <c r="A1584" s="12">
        <v>6582</v>
      </c>
      <c r="B1584" s="12">
        <v>239</v>
      </c>
      <c r="C1584" s="12">
        <v>10909</v>
      </c>
      <c r="D1584" s="12">
        <v>1583</v>
      </c>
      <c r="E1584" s="12" t="s">
        <v>243</v>
      </c>
      <c r="F1584" s="13">
        <v>45156</v>
      </c>
      <c r="G1584" s="26" t="s">
        <v>12173</v>
      </c>
      <c r="H1584" s="12">
        <v>47</v>
      </c>
      <c r="I1584" s="28">
        <f>VLOOKUP(B:B,DIM_PRODUCTS!A:F,5,FALSE)</f>
        <v>16</v>
      </c>
      <c r="J1584" s="28">
        <f>FACT_ORDERS[[#This Row],[ProductPrice]]*FACT_ORDERS[[#This Row],[Quantity]]</f>
        <v>752</v>
      </c>
      <c r="K1584" s="12" t="str">
        <f>VLOOKUP(C:C,DIM_CUSTOMERS!A:G,7,FALSE)</f>
        <v>Spain</v>
      </c>
      <c r="L1584" s="30" cm="1">
        <f t="array" ref="L1584">_xlfn.IFS(
    AND(FACT_ORDERS[[#This Row],[DeliveryMehtod]]="shippment",FACT_ORDERS[[#This Row],[TotalAmount]]&gt;=200), 0,
    AND(FACT_ORDERS[[#This Row],[DeliveryMehtod]]="pickup"), 15,
    AND(FACT_ORDERS[[#This Row],[DeliveryMehtod]]="shippment",FACT_ORDERS[[#This Row],[TotalAmount]]&lt;200), 35
)</f>
        <v>15</v>
      </c>
      <c r="M1584" s="12" t="str" cm="1">
        <f t="array" ref="M1584">_xlfn.IFS(
    SUMIFS(FACT_ORDERS[TotalAmount], FACT_ORDERS[WD_CUSTOMERS],FACT_ORDERS[[#This Row],[WD_CUSTOMERS]])&gt;=15000, "VIP",
    SUMIFS(FACT_ORDERS[TotalAmount], FACT_ORDERS[WD_CUSTOMERS],FACT_ORDERS[[#This Row],[WD_CUSTOMERS]])&gt;=8000, "Premium",
    TRUE, "Regular"
)</f>
        <v>VIP</v>
      </c>
      <c r="N1584" s="32" cm="1">
        <f t="array" ref="N1584">_xlfn.IFS(
   FACT_ORDERS[[#This Row],[TypeOfClient]]="VIP", 0.2,
   FACT_ORDERS[[#This Row],[TypeOfClient]]="Premium", 0.1,
   TRUE, 0
)</f>
        <v>0.2</v>
      </c>
      <c r="O1584" s="31" cm="1">
        <f t="array" ref="O1584">_xlfn.IFS(
   FACT_ORDERS[[#This Row],[TotalAmount]]&gt;1500, 0.15,
   FACT_ORDERS[[#This Row],[TotalAmount]]&gt;1000, 0.1,
   FACT_ORDERS[[#This Row],[TotalAmount]]&gt;500, 0.05,
   TRUE, 0
)</f>
        <v>0.05</v>
      </c>
      <c r="P1584" s="28">
        <f xml:space="preserve"> FACT_ORDERS[[#This Row],[TotalAmount]] * (1 - (FACT_ORDERS[[#This Row],[ClientDiscount]] + FACT_ORDERS[[#This Row],[OrderDiscount]]) )</f>
        <v>564</v>
      </c>
      <c r="Q1584" s="28">
        <f>FACT_ORDERS[[#This Row],[TotalAmountWithDiscount]]+FACT_ORDERS[[#This Row],[DeliveryCost]]</f>
        <v>579</v>
      </c>
      <c r="R1584" s="35">
        <v>45163</v>
      </c>
      <c r="S1584" s="35" t="str">
        <f>IF(NETWORKDAYS(FACT_ORDERS[[#This Row],[Order-Date]], FACT_ORDERS[[#This Row],[ArrivalDate ]]) &gt; 10, "Late", "On Time")</f>
        <v>On Time</v>
      </c>
    </row>
    <row r="1585" spans="1:19" x14ac:dyDescent="0.3">
      <c r="A1585" s="12">
        <v>6583</v>
      </c>
      <c r="B1585" s="12">
        <v>262</v>
      </c>
      <c r="C1585" s="12">
        <v>10909</v>
      </c>
      <c r="D1585" s="12">
        <v>1584</v>
      </c>
      <c r="E1585" s="12" t="s">
        <v>243</v>
      </c>
      <c r="F1585" s="13">
        <v>45156</v>
      </c>
      <c r="G1585" s="26" t="s">
        <v>12174</v>
      </c>
      <c r="H1585" s="12">
        <v>45</v>
      </c>
      <c r="I1585" s="28">
        <f>VLOOKUP(B:B,DIM_PRODUCTS!A:F,5,FALSE)</f>
        <v>10</v>
      </c>
      <c r="J1585" s="28">
        <f>FACT_ORDERS[[#This Row],[ProductPrice]]*FACT_ORDERS[[#This Row],[Quantity]]</f>
        <v>450</v>
      </c>
      <c r="K1585" s="12" t="str">
        <f>VLOOKUP(C:C,DIM_CUSTOMERS!A:G,7,FALSE)</f>
        <v>Spain</v>
      </c>
      <c r="L1585" s="30" cm="1">
        <f t="array" ref="L1585">_xlfn.IFS(
    AND(FACT_ORDERS[[#This Row],[DeliveryMehtod]]="shippment",FACT_ORDERS[[#This Row],[TotalAmount]]&gt;=200), 0,
    AND(FACT_ORDERS[[#This Row],[DeliveryMehtod]]="pickup"), 15,
    AND(FACT_ORDERS[[#This Row],[DeliveryMehtod]]="shippment",FACT_ORDERS[[#This Row],[TotalAmount]]&lt;200), 35
)</f>
        <v>15</v>
      </c>
      <c r="M1585" s="12" t="str" cm="1">
        <f t="array" ref="M1585">_xlfn.IFS(
    SUMIFS(FACT_ORDERS[TotalAmount], FACT_ORDERS[WD_CUSTOMERS],FACT_ORDERS[[#This Row],[WD_CUSTOMERS]])&gt;=15000, "VIP",
    SUMIFS(FACT_ORDERS[TotalAmount], FACT_ORDERS[WD_CUSTOMERS],FACT_ORDERS[[#This Row],[WD_CUSTOMERS]])&gt;=8000, "Premium",
    TRUE, "Regular"
)</f>
        <v>VIP</v>
      </c>
      <c r="N1585" s="32" cm="1">
        <f t="array" ref="N1585">_xlfn.IFS(
   FACT_ORDERS[[#This Row],[TypeOfClient]]="VIP", 0.2,
   FACT_ORDERS[[#This Row],[TypeOfClient]]="Premium", 0.1,
   TRUE, 0
)</f>
        <v>0.2</v>
      </c>
      <c r="O1585" s="31" cm="1">
        <f t="array" ref="O1585">_xlfn.IFS(
   FACT_ORDERS[[#This Row],[TotalAmount]]&gt;1500, 0.15,
   FACT_ORDERS[[#This Row],[TotalAmount]]&gt;1000, 0.1,
   FACT_ORDERS[[#This Row],[TotalAmount]]&gt;500, 0.05,
   TRUE, 0
)</f>
        <v>0</v>
      </c>
      <c r="P1585" s="28">
        <f xml:space="preserve"> FACT_ORDERS[[#This Row],[TotalAmount]] * (1 - (FACT_ORDERS[[#This Row],[ClientDiscount]] + FACT_ORDERS[[#This Row],[OrderDiscount]]) )</f>
        <v>360</v>
      </c>
      <c r="Q1585" s="28">
        <f>FACT_ORDERS[[#This Row],[TotalAmountWithDiscount]]+FACT_ORDERS[[#This Row],[DeliveryCost]]</f>
        <v>375</v>
      </c>
      <c r="R1585" s="35">
        <v>45166</v>
      </c>
      <c r="S1585" s="35" t="str">
        <f>IF(NETWORKDAYS(FACT_ORDERS[[#This Row],[Order-Date]], FACT_ORDERS[[#This Row],[ArrivalDate ]]) &gt; 10, "Late", "On Time")</f>
        <v>On Time</v>
      </c>
    </row>
    <row r="1586" spans="1:19" x14ac:dyDescent="0.3">
      <c r="A1586" s="12">
        <v>6584</v>
      </c>
      <c r="B1586" s="12">
        <v>201</v>
      </c>
      <c r="C1586" s="12">
        <v>10134</v>
      </c>
      <c r="D1586" s="12">
        <v>1585</v>
      </c>
      <c r="E1586" s="12" t="s">
        <v>243</v>
      </c>
      <c r="F1586" s="13">
        <v>44478</v>
      </c>
      <c r="G1586" s="26" t="s">
        <v>12175</v>
      </c>
      <c r="H1586" s="12">
        <v>28</v>
      </c>
      <c r="I1586" s="28">
        <f>VLOOKUP(B:B,DIM_PRODUCTS!A:F,5,FALSE)</f>
        <v>10</v>
      </c>
      <c r="J1586" s="28">
        <f>FACT_ORDERS[[#This Row],[ProductPrice]]*FACT_ORDERS[[#This Row],[Quantity]]</f>
        <v>280</v>
      </c>
      <c r="K1586" s="12" t="str">
        <f>VLOOKUP(C:C,DIM_CUSTOMERS!A:G,7,FALSE)</f>
        <v>Mexico</v>
      </c>
      <c r="L1586" s="30" cm="1">
        <f t="array" ref="L1586">_xlfn.IFS(
    AND(FACT_ORDERS[[#This Row],[DeliveryMehtod]]="shippment",FACT_ORDERS[[#This Row],[TotalAmount]]&gt;=200), 0,
    AND(FACT_ORDERS[[#This Row],[DeliveryMehtod]]="pickup"), 15,
    AND(FACT_ORDERS[[#This Row],[DeliveryMehtod]]="shippment",FACT_ORDERS[[#This Row],[TotalAmount]]&lt;200), 35
)</f>
        <v>15</v>
      </c>
      <c r="M1586" s="12" t="str" cm="1">
        <f t="array" ref="M1586">_xlfn.IFS(
    SUMIFS(FACT_ORDERS[TotalAmount], FACT_ORDERS[WD_CUSTOMERS],FACT_ORDERS[[#This Row],[WD_CUSTOMERS]])&gt;=15000, "VIP",
    SUMIFS(FACT_ORDERS[TotalAmount], FACT_ORDERS[WD_CUSTOMERS],FACT_ORDERS[[#This Row],[WD_CUSTOMERS]])&gt;=8000, "Premium",
    TRUE, "Regular"
)</f>
        <v>Regular</v>
      </c>
      <c r="N1586" s="32" cm="1">
        <f t="array" ref="N1586">_xlfn.IFS(
   FACT_ORDERS[[#This Row],[TypeOfClient]]="VIP", 0.2,
   FACT_ORDERS[[#This Row],[TypeOfClient]]="Premium", 0.1,
   TRUE, 0
)</f>
        <v>0</v>
      </c>
      <c r="O1586" s="31" cm="1">
        <f t="array" ref="O1586">_xlfn.IFS(
   FACT_ORDERS[[#This Row],[TotalAmount]]&gt;1500, 0.15,
   FACT_ORDERS[[#This Row],[TotalAmount]]&gt;1000, 0.1,
   FACT_ORDERS[[#This Row],[TotalAmount]]&gt;500, 0.05,
   TRUE, 0
)</f>
        <v>0</v>
      </c>
      <c r="P1586" s="28">
        <f xml:space="preserve"> FACT_ORDERS[[#This Row],[TotalAmount]] * (1 - (FACT_ORDERS[[#This Row],[ClientDiscount]] + FACT_ORDERS[[#This Row],[OrderDiscount]]) )</f>
        <v>280</v>
      </c>
      <c r="Q1586" s="28">
        <f>FACT_ORDERS[[#This Row],[TotalAmountWithDiscount]]+FACT_ORDERS[[#This Row],[DeliveryCost]]</f>
        <v>295</v>
      </c>
      <c r="R1586" s="35">
        <v>44487</v>
      </c>
      <c r="S1586" s="35" t="str">
        <f>IF(NETWORKDAYS(FACT_ORDERS[[#This Row],[Order-Date]], FACT_ORDERS[[#This Row],[ArrivalDate ]]) &gt; 10, "Late", "On Time")</f>
        <v>On Time</v>
      </c>
    </row>
    <row r="1587" spans="1:19" x14ac:dyDescent="0.3">
      <c r="A1587" s="12">
        <v>6585</v>
      </c>
      <c r="B1587" s="12">
        <v>252</v>
      </c>
      <c r="C1587" s="12">
        <v>10134</v>
      </c>
      <c r="D1587" s="12">
        <v>1586</v>
      </c>
      <c r="E1587" s="12" t="s">
        <v>243</v>
      </c>
      <c r="F1587" s="13">
        <v>44478</v>
      </c>
      <c r="G1587" s="26" t="s">
        <v>12176</v>
      </c>
      <c r="H1587" s="12">
        <v>13</v>
      </c>
      <c r="I1587" s="28">
        <f>VLOOKUP(B:B,DIM_PRODUCTS!A:F,5,FALSE)</f>
        <v>18</v>
      </c>
      <c r="J1587" s="28">
        <f>FACT_ORDERS[[#This Row],[ProductPrice]]*FACT_ORDERS[[#This Row],[Quantity]]</f>
        <v>234</v>
      </c>
      <c r="K1587" s="12" t="str">
        <f>VLOOKUP(C:C,DIM_CUSTOMERS!A:G,7,FALSE)</f>
        <v>Mexico</v>
      </c>
      <c r="L1587" s="30" cm="1">
        <f t="array" ref="L1587">_xlfn.IFS(
    AND(FACT_ORDERS[[#This Row],[DeliveryMehtod]]="shippment",FACT_ORDERS[[#This Row],[TotalAmount]]&gt;=200), 0,
    AND(FACT_ORDERS[[#This Row],[DeliveryMehtod]]="pickup"), 15,
    AND(FACT_ORDERS[[#This Row],[DeliveryMehtod]]="shippment",FACT_ORDERS[[#This Row],[TotalAmount]]&lt;200), 35
)</f>
        <v>15</v>
      </c>
      <c r="M1587" s="12" t="str" cm="1">
        <f t="array" ref="M1587">_xlfn.IFS(
    SUMIFS(FACT_ORDERS[TotalAmount], FACT_ORDERS[WD_CUSTOMERS],FACT_ORDERS[[#This Row],[WD_CUSTOMERS]])&gt;=15000, "VIP",
    SUMIFS(FACT_ORDERS[TotalAmount], FACT_ORDERS[WD_CUSTOMERS],FACT_ORDERS[[#This Row],[WD_CUSTOMERS]])&gt;=8000, "Premium",
    TRUE, "Regular"
)</f>
        <v>Regular</v>
      </c>
      <c r="N1587" s="32" cm="1">
        <f t="array" ref="N1587">_xlfn.IFS(
   FACT_ORDERS[[#This Row],[TypeOfClient]]="VIP", 0.2,
   FACT_ORDERS[[#This Row],[TypeOfClient]]="Premium", 0.1,
   TRUE, 0
)</f>
        <v>0</v>
      </c>
      <c r="O1587" s="31" cm="1">
        <f t="array" ref="O1587">_xlfn.IFS(
   FACT_ORDERS[[#This Row],[TotalAmount]]&gt;1500, 0.15,
   FACT_ORDERS[[#This Row],[TotalAmount]]&gt;1000, 0.1,
   FACT_ORDERS[[#This Row],[TotalAmount]]&gt;500, 0.05,
   TRUE, 0
)</f>
        <v>0</v>
      </c>
      <c r="P1587" s="28">
        <f xml:space="preserve"> FACT_ORDERS[[#This Row],[TotalAmount]] * (1 - (FACT_ORDERS[[#This Row],[ClientDiscount]] + FACT_ORDERS[[#This Row],[OrderDiscount]]) )</f>
        <v>234</v>
      </c>
      <c r="Q1587" s="28">
        <f>FACT_ORDERS[[#This Row],[TotalAmountWithDiscount]]+FACT_ORDERS[[#This Row],[DeliveryCost]]</f>
        <v>249</v>
      </c>
      <c r="R1587" s="35">
        <v>44486</v>
      </c>
      <c r="S1587" s="35" t="str">
        <f>IF(NETWORKDAYS(FACT_ORDERS[[#This Row],[Order-Date]], FACT_ORDERS[[#This Row],[ArrivalDate ]]) &gt; 10, "Late", "On Time")</f>
        <v>On Time</v>
      </c>
    </row>
    <row r="1588" spans="1:19" x14ac:dyDescent="0.3">
      <c r="A1588" s="12">
        <v>6586</v>
      </c>
      <c r="B1588" s="12">
        <v>273</v>
      </c>
      <c r="C1588" s="12">
        <v>10826</v>
      </c>
      <c r="D1588" s="12">
        <v>1587</v>
      </c>
      <c r="E1588" s="12" t="s">
        <v>244</v>
      </c>
      <c r="F1588" s="13">
        <v>45394</v>
      </c>
      <c r="G1588" s="26" t="s">
        <v>12177</v>
      </c>
      <c r="H1588" s="12">
        <v>18</v>
      </c>
      <c r="I1588" s="28">
        <f>VLOOKUP(B:B,DIM_PRODUCTS!A:F,5,FALSE)</f>
        <v>20</v>
      </c>
      <c r="J1588" s="28">
        <f>FACT_ORDERS[[#This Row],[ProductPrice]]*FACT_ORDERS[[#This Row],[Quantity]]</f>
        <v>360</v>
      </c>
      <c r="K1588" s="12" t="str">
        <f>VLOOKUP(C:C,DIM_CUSTOMERS!A:G,7,FALSE)</f>
        <v>Italy</v>
      </c>
      <c r="L1588" s="30" cm="1">
        <f t="array" ref="L1588">_xlfn.IFS(
    AND(FACT_ORDERS[[#This Row],[DeliveryMehtod]]="shippment",FACT_ORDERS[[#This Row],[TotalAmount]]&gt;=200), 0,
    AND(FACT_ORDERS[[#This Row],[DeliveryMehtod]]="pickup"), 15,
    AND(FACT_ORDERS[[#This Row],[DeliveryMehtod]]="shippment",FACT_ORDERS[[#This Row],[TotalAmount]]&lt;200), 35
)</f>
        <v>0</v>
      </c>
      <c r="M1588" s="12" t="str" cm="1">
        <f t="array" ref="M1588">_xlfn.IFS(
    SUMIFS(FACT_ORDERS[TotalAmount], FACT_ORDERS[WD_CUSTOMERS],FACT_ORDERS[[#This Row],[WD_CUSTOMERS]])&gt;=15000, "VIP",
    SUMIFS(FACT_ORDERS[TotalAmount], FACT_ORDERS[WD_CUSTOMERS],FACT_ORDERS[[#This Row],[WD_CUSTOMERS]])&gt;=8000, "Premium",
    TRUE, "Regular"
)</f>
        <v>Regular</v>
      </c>
      <c r="N1588" s="32" cm="1">
        <f t="array" ref="N1588">_xlfn.IFS(
   FACT_ORDERS[[#This Row],[TypeOfClient]]="VIP", 0.2,
   FACT_ORDERS[[#This Row],[TypeOfClient]]="Premium", 0.1,
   TRUE, 0
)</f>
        <v>0</v>
      </c>
      <c r="O1588" s="31" cm="1">
        <f t="array" ref="O1588">_xlfn.IFS(
   FACT_ORDERS[[#This Row],[TotalAmount]]&gt;1500, 0.15,
   FACT_ORDERS[[#This Row],[TotalAmount]]&gt;1000, 0.1,
   FACT_ORDERS[[#This Row],[TotalAmount]]&gt;500, 0.05,
   TRUE, 0
)</f>
        <v>0</v>
      </c>
      <c r="P1588" s="28">
        <f xml:space="preserve"> FACT_ORDERS[[#This Row],[TotalAmount]] * (1 - (FACT_ORDERS[[#This Row],[ClientDiscount]] + FACT_ORDERS[[#This Row],[OrderDiscount]]) )</f>
        <v>360</v>
      </c>
      <c r="Q1588" s="28">
        <f>FACT_ORDERS[[#This Row],[TotalAmountWithDiscount]]+FACT_ORDERS[[#This Row],[DeliveryCost]]</f>
        <v>360</v>
      </c>
      <c r="R1588" s="35">
        <v>45403</v>
      </c>
      <c r="S1588" s="35" t="str">
        <f>IF(NETWORKDAYS(FACT_ORDERS[[#This Row],[Order-Date]], FACT_ORDERS[[#This Row],[ArrivalDate ]]) &gt; 10, "Late", "On Time")</f>
        <v>On Time</v>
      </c>
    </row>
    <row r="1589" spans="1:19" x14ac:dyDescent="0.3">
      <c r="A1589" s="12">
        <v>6587</v>
      </c>
      <c r="B1589" s="12">
        <v>266</v>
      </c>
      <c r="C1589" s="12">
        <v>10888</v>
      </c>
      <c r="D1589" s="12">
        <v>1588</v>
      </c>
      <c r="E1589" s="12" t="s">
        <v>244</v>
      </c>
      <c r="F1589" s="13">
        <v>45509</v>
      </c>
      <c r="G1589" s="26" t="s">
        <v>12178</v>
      </c>
      <c r="H1589" s="12">
        <v>42</v>
      </c>
      <c r="I1589" s="28">
        <f>VLOOKUP(B:B,DIM_PRODUCTS!A:F,5,FALSE)</f>
        <v>12</v>
      </c>
      <c r="J1589" s="28">
        <f>FACT_ORDERS[[#This Row],[ProductPrice]]*FACT_ORDERS[[#This Row],[Quantity]]</f>
        <v>504</v>
      </c>
      <c r="K1589" s="12" t="str">
        <f>VLOOKUP(C:C,DIM_CUSTOMERS!A:G,7,FALSE)</f>
        <v>Germany</v>
      </c>
      <c r="L1589" s="30" cm="1">
        <f t="array" ref="L1589">_xlfn.IFS(
    AND(FACT_ORDERS[[#This Row],[DeliveryMehtod]]="shippment",FACT_ORDERS[[#This Row],[TotalAmount]]&gt;=200), 0,
    AND(FACT_ORDERS[[#This Row],[DeliveryMehtod]]="pickup"), 15,
    AND(FACT_ORDERS[[#This Row],[DeliveryMehtod]]="shippment",FACT_ORDERS[[#This Row],[TotalAmount]]&lt;200), 35
)</f>
        <v>0</v>
      </c>
      <c r="M1589" s="12" t="str" cm="1">
        <f t="array" ref="M1589">_xlfn.IFS(
    SUMIFS(FACT_ORDERS[TotalAmount], FACT_ORDERS[WD_CUSTOMERS],FACT_ORDERS[[#This Row],[WD_CUSTOMERS]])&gt;=15000, "VIP",
    SUMIFS(FACT_ORDERS[TotalAmount], FACT_ORDERS[WD_CUSTOMERS],FACT_ORDERS[[#This Row],[WD_CUSTOMERS]])&gt;=8000, "Premium",
    TRUE, "Regular"
)</f>
        <v>VIP</v>
      </c>
      <c r="N1589" s="32" cm="1">
        <f t="array" ref="N1589">_xlfn.IFS(
   FACT_ORDERS[[#This Row],[TypeOfClient]]="VIP", 0.2,
   FACT_ORDERS[[#This Row],[TypeOfClient]]="Premium", 0.1,
   TRUE, 0
)</f>
        <v>0.2</v>
      </c>
      <c r="O1589" s="31" cm="1">
        <f t="array" ref="O1589">_xlfn.IFS(
   FACT_ORDERS[[#This Row],[TotalAmount]]&gt;1500, 0.15,
   FACT_ORDERS[[#This Row],[TotalAmount]]&gt;1000, 0.1,
   FACT_ORDERS[[#This Row],[TotalAmount]]&gt;500, 0.05,
   TRUE, 0
)</f>
        <v>0.05</v>
      </c>
      <c r="P1589" s="28">
        <f xml:space="preserve"> FACT_ORDERS[[#This Row],[TotalAmount]] * (1 - (FACT_ORDERS[[#This Row],[ClientDiscount]] + FACT_ORDERS[[#This Row],[OrderDiscount]]) )</f>
        <v>378</v>
      </c>
      <c r="Q1589" s="28">
        <f>FACT_ORDERS[[#This Row],[TotalAmountWithDiscount]]+FACT_ORDERS[[#This Row],[DeliveryCost]]</f>
        <v>378</v>
      </c>
      <c r="R1589" s="35">
        <v>45518</v>
      </c>
      <c r="S1589" s="35" t="str">
        <f>IF(NETWORKDAYS(FACT_ORDERS[[#This Row],[Order-Date]], FACT_ORDERS[[#This Row],[ArrivalDate ]]) &gt; 10, "Late", "On Time")</f>
        <v>On Time</v>
      </c>
    </row>
    <row r="1590" spans="1:19" x14ac:dyDescent="0.3">
      <c r="A1590" s="12">
        <v>6588</v>
      </c>
      <c r="B1590" s="12">
        <v>231</v>
      </c>
      <c r="C1590" s="12">
        <v>10888</v>
      </c>
      <c r="D1590" s="12">
        <v>1589</v>
      </c>
      <c r="E1590" s="12" t="s">
        <v>244</v>
      </c>
      <c r="F1590" s="13">
        <v>45509</v>
      </c>
      <c r="G1590" s="26" t="s">
        <v>12179</v>
      </c>
      <c r="H1590" s="12">
        <v>16</v>
      </c>
      <c r="I1590" s="28">
        <f>VLOOKUP(B:B,DIM_PRODUCTS!A:F,5,FALSE)</f>
        <v>15</v>
      </c>
      <c r="J1590" s="28">
        <f>FACT_ORDERS[[#This Row],[ProductPrice]]*FACT_ORDERS[[#This Row],[Quantity]]</f>
        <v>240</v>
      </c>
      <c r="K1590" s="12" t="str">
        <f>VLOOKUP(C:C,DIM_CUSTOMERS!A:G,7,FALSE)</f>
        <v>Germany</v>
      </c>
      <c r="L1590" s="30" cm="1">
        <f t="array" ref="L1590">_xlfn.IFS(
    AND(FACT_ORDERS[[#This Row],[DeliveryMehtod]]="shippment",FACT_ORDERS[[#This Row],[TotalAmount]]&gt;=200), 0,
    AND(FACT_ORDERS[[#This Row],[DeliveryMehtod]]="pickup"), 15,
    AND(FACT_ORDERS[[#This Row],[DeliveryMehtod]]="shippment",FACT_ORDERS[[#This Row],[TotalAmount]]&lt;200), 35
)</f>
        <v>0</v>
      </c>
      <c r="M1590" s="12" t="str" cm="1">
        <f t="array" ref="M1590">_xlfn.IFS(
    SUMIFS(FACT_ORDERS[TotalAmount], FACT_ORDERS[WD_CUSTOMERS],FACT_ORDERS[[#This Row],[WD_CUSTOMERS]])&gt;=15000, "VIP",
    SUMIFS(FACT_ORDERS[TotalAmount], FACT_ORDERS[WD_CUSTOMERS],FACT_ORDERS[[#This Row],[WD_CUSTOMERS]])&gt;=8000, "Premium",
    TRUE, "Regular"
)</f>
        <v>VIP</v>
      </c>
      <c r="N1590" s="32" cm="1">
        <f t="array" ref="N1590">_xlfn.IFS(
   FACT_ORDERS[[#This Row],[TypeOfClient]]="VIP", 0.2,
   FACT_ORDERS[[#This Row],[TypeOfClient]]="Premium", 0.1,
   TRUE, 0
)</f>
        <v>0.2</v>
      </c>
      <c r="O1590" s="31" cm="1">
        <f t="array" ref="O1590">_xlfn.IFS(
   FACT_ORDERS[[#This Row],[TotalAmount]]&gt;1500, 0.15,
   FACT_ORDERS[[#This Row],[TotalAmount]]&gt;1000, 0.1,
   FACT_ORDERS[[#This Row],[TotalAmount]]&gt;500, 0.05,
   TRUE, 0
)</f>
        <v>0</v>
      </c>
      <c r="P1590" s="28">
        <f xml:space="preserve"> FACT_ORDERS[[#This Row],[TotalAmount]] * (1 - (FACT_ORDERS[[#This Row],[ClientDiscount]] + FACT_ORDERS[[#This Row],[OrderDiscount]]) )</f>
        <v>192</v>
      </c>
      <c r="Q1590" s="28">
        <f>FACT_ORDERS[[#This Row],[TotalAmountWithDiscount]]+FACT_ORDERS[[#This Row],[DeliveryCost]]</f>
        <v>192</v>
      </c>
      <c r="R1590" s="35">
        <v>45519</v>
      </c>
      <c r="S1590" s="35" t="str">
        <f>IF(NETWORKDAYS(FACT_ORDERS[[#This Row],[Order-Date]], FACT_ORDERS[[#This Row],[ArrivalDate ]]) &gt; 10, "Late", "On Time")</f>
        <v>On Time</v>
      </c>
    </row>
    <row r="1591" spans="1:19" x14ac:dyDescent="0.3">
      <c r="A1591" s="12">
        <v>6589</v>
      </c>
      <c r="B1591" s="12">
        <v>231</v>
      </c>
      <c r="C1591" s="12">
        <v>10888</v>
      </c>
      <c r="D1591" s="12">
        <v>1590</v>
      </c>
      <c r="E1591" s="12" t="s">
        <v>243</v>
      </c>
      <c r="F1591" s="13">
        <v>45555</v>
      </c>
      <c r="G1591" s="26" t="s">
        <v>12180</v>
      </c>
      <c r="H1591" s="12">
        <v>17</v>
      </c>
      <c r="I1591" s="28">
        <f>VLOOKUP(B:B,DIM_PRODUCTS!A:F,5,FALSE)</f>
        <v>15</v>
      </c>
      <c r="J1591" s="28">
        <f>FACT_ORDERS[[#This Row],[ProductPrice]]*FACT_ORDERS[[#This Row],[Quantity]]</f>
        <v>255</v>
      </c>
      <c r="K1591" s="12" t="str">
        <f>VLOOKUP(C:C,DIM_CUSTOMERS!A:G,7,FALSE)</f>
        <v>Germany</v>
      </c>
      <c r="L1591" s="30" cm="1">
        <f t="array" ref="L1591">_xlfn.IFS(
    AND(FACT_ORDERS[[#This Row],[DeliveryMehtod]]="shippment",FACT_ORDERS[[#This Row],[TotalAmount]]&gt;=200), 0,
    AND(FACT_ORDERS[[#This Row],[DeliveryMehtod]]="pickup"), 15,
    AND(FACT_ORDERS[[#This Row],[DeliveryMehtod]]="shippment",FACT_ORDERS[[#This Row],[TotalAmount]]&lt;200), 35
)</f>
        <v>15</v>
      </c>
      <c r="M1591" s="12" t="str" cm="1">
        <f t="array" ref="M1591">_xlfn.IFS(
    SUMIFS(FACT_ORDERS[TotalAmount], FACT_ORDERS[WD_CUSTOMERS],FACT_ORDERS[[#This Row],[WD_CUSTOMERS]])&gt;=15000, "VIP",
    SUMIFS(FACT_ORDERS[TotalAmount], FACT_ORDERS[WD_CUSTOMERS],FACT_ORDERS[[#This Row],[WD_CUSTOMERS]])&gt;=8000, "Premium",
    TRUE, "Regular"
)</f>
        <v>VIP</v>
      </c>
      <c r="N1591" s="32" cm="1">
        <f t="array" ref="N1591">_xlfn.IFS(
   FACT_ORDERS[[#This Row],[TypeOfClient]]="VIP", 0.2,
   FACT_ORDERS[[#This Row],[TypeOfClient]]="Premium", 0.1,
   TRUE, 0
)</f>
        <v>0.2</v>
      </c>
      <c r="O1591" s="31" cm="1">
        <f t="array" ref="O1591">_xlfn.IFS(
   FACT_ORDERS[[#This Row],[TotalAmount]]&gt;1500, 0.15,
   FACT_ORDERS[[#This Row],[TotalAmount]]&gt;1000, 0.1,
   FACT_ORDERS[[#This Row],[TotalAmount]]&gt;500, 0.05,
   TRUE, 0
)</f>
        <v>0</v>
      </c>
      <c r="P1591" s="28">
        <f xml:space="preserve"> FACT_ORDERS[[#This Row],[TotalAmount]] * (1 - (FACT_ORDERS[[#This Row],[ClientDiscount]] + FACT_ORDERS[[#This Row],[OrderDiscount]]) )</f>
        <v>204</v>
      </c>
      <c r="Q1591" s="28">
        <f>FACT_ORDERS[[#This Row],[TotalAmountWithDiscount]]+FACT_ORDERS[[#This Row],[DeliveryCost]]</f>
        <v>219</v>
      </c>
      <c r="R1591" s="35">
        <v>45562</v>
      </c>
      <c r="S1591" s="35" t="str">
        <f>IF(NETWORKDAYS(FACT_ORDERS[[#This Row],[Order-Date]], FACT_ORDERS[[#This Row],[ArrivalDate ]]) &gt; 10, "Late", "On Time")</f>
        <v>On Time</v>
      </c>
    </row>
    <row r="1592" spans="1:19" x14ac:dyDescent="0.3">
      <c r="A1592" s="12">
        <v>6590</v>
      </c>
      <c r="B1592" s="12">
        <v>266</v>
      </c>
      <c r="C1592" s="12">
        <v>10888</v>
      </c>
      <c r="D1592" s="12">
        <v>1591</v>
      </c>
      <c r="E1592" s="12" t="s">
        <v>243</v>
      </c>
      <c r="F1592" s="13">
        <v>45533</v>
      </c>
      <c r="G1592" s="26" t="s">
        <v>12181</v>
      </c>
      <c r="H1592" s="12">
        <v>41</v>
      </c>
      <c r="I1592" s="28">
        <f>VLOOKUP(B:B,DIM_PRODUCTS!A:F,5,FALSE)</f>
        <v>12</v>
      </c>
      <c r="J1592" s="28">
        <f>FACT_ORDERS[[#This Row],[ProductPrice]]*FACT_ORDERS[[#This Row],[Quantity]]</f>
        <v>492</v>
      </c>
      <c r="K1592" s="12" t="str">
        <f>VLOOKUP(C:C,DIM_CUSTOMERS!A:G,7,FALSE)</f>
        <v>Germany</v>
      </c>
      <c r="L1592" s="30" cm="1">
        <f t="array" ref="L1592">_xlfn.IFS(
    AND(FACT_ORDERS[[#This Row],[DeliveryMehtod]]="shippment",FACT_ORDERS[[#This Row],[TotalAmount]]&gt;=200), 0,
    AND(FACT_ORDERS[[#This Row],[DeliveryMehtod]]="pickup"), 15,
    AND(FACT_ORDERS[[#This Row],[DeliveryMehtod]]="shippment",FACT_ORDERS[[#This Row],[TotalAmount]]&lt;200), 35
)</f>
        <v>15</v>
      </c>
      <c r="M1592" s="12" t="str" cm="1">
        <f t="array" ref="M1592">_xlfn.IFS(
    SUMIFS(FACT_ORDERS[TotalAmount], FACT_ORDERS[WD_CUSTOMERS],FACT_ORDERS[[#This Row],[WD_CUSTOMERS]])&gt;=15000, "VIP",
    SUMIFS(FACT_ORDERS[TotalAmount], FACT_ORDERS[WD_CUSTOMERS],FACT_ORDERS[[#This Row],[WD_CUSTOMERS]])&gt;=8000, "Premium",
    TRUE, "Regular"
)</f>
        <v>VIP</v>
      </c>
      <c r="N1592" s="32" cm="1">
        <f t="array" ref="N1592">_xlfn.IFS(
   FACT_ORDERS[[#This Row],[TypeOfClient]]="VIP", 0.2,
   FACT_ORDERS[[#This Row],[TypeOfClient]]="Premium", 0.1,
   TRUE, 0
)</f>
        <v>0.2</v>
      </c>
      <c r="O1592" s="31" cm="1">
        <f t="array" ref="O1592">_xlfn.IFS(
   FACT_ORDERS[[#This Row],[TotalAmount]]&gt;1500, 0.15,
   FACT_ORDERS[[#This Row],[TotalAmount]]&gt;1000, 0.1,
   FACT_ORDERS[[#This Row],[TotalAmount]]&gt;500, 0.05,
   TRUE, 0
)</f>
        <v>0</v>
      </c>
      <c r="P1592" s="28">
        <f xml:space="preserve"> FACT_ORDERS[[#This Row],[TotalAmount]] * (1 - (FACT_ORDERS[[#This Row],[ClientDiscount]] + FACT_ORDERS[[#This Row],[OrderDiscount]]) )</f>
        <v>393.6</v>
      </c>
      <c r="Q1592" s="28">
        <f>FACT_ORDERS[[#This Row],[TotalAmountWithDiscount]]+FACT_ORDERS[[#This Row],[DeliveryCost]]</f>
        <v>408.6</v>
      </c>
      <c r="R1592" s="35">
        <v>45541</v>
      </c>
      <c r="S1592" s="35" t="str">
        <f>IF(NETWORKDAYS(FACT_ORDERS[[#This Row],[Order-Date]], FACT_ORDERS[[#This Row],[ArrivalDate ]]) &gt; 10, "Late", "On Time")</f>
        <v>On Time</v>
      </c>
    </row>
    <row r="1593" spans="1:19" x14ac:dyDescent="0.3">
      <c r="A1593" s="12">
        <v>6591</v>
      </c>
      <c r="B1593" s="12">
        <v>231</v>
      </c>
      <c r="C1593" s="12">
        <v>10888</v>
      </c>
      <c r="D1593" s="12">
        <v>1592</v>
      </c>
      <c r="E1593" s="12" t="s">
        <v>244</v>
      </c>
      <c r="F1593" s="13">
        <v>45533</v>
      </c>
      <c r="G1593" s="26" t="s">
        <v>12182</v>
      </c>
      <c r="H1593" s="12">
        <v>20</v>
      </c>
      <c r="I1593" s="28">
        <f>VLOOKUP(B:B,DIM_PRODUCTS!A:F,5,FALSE)</f>
        <v>15</v>
      </c>
      <c r="J1593" s="28">
        <f>FACT_ORDERS[[#This Row],[ProductPrice]]*FACT_ORDERS[[#This Row],[Quantity]]</f>
        <v>300</v>
      </c>
      <c r="K1593" s="12" t="str">
        <f>VLOOKUP(C:C,DIM_CUSTOMERS!A:G,7,FALSE)</f>
        <v>Germany</v>
      </c>
      <c r="L1593" s="30" cm="1">
        <f t="array" ref="L1593">_xlfn.IFS(
    AND(FACT_ORDERS[[#This Row],[DeliveryMehtod]]="shippment",FACT_ORDERS[[#This Row],[TotalAmount]]&gt;=200), 0,
    AND(FACT_ORDERS[[#This Row],[DeliveryMehtod]]="pickup"), 15,
    AND(FACT_ORDERS[[#This Row],[DeliveryMehtod]]="shippment",FACT_ORDERS[[#This Row],[TotalAmount]]&lt;200), 35
)</f>
        <v>0</v>
      </c>
      <c r="M1593" s="12" t="str" cm="1">
        <f t="array" ref="M1593">_xlfn.IFS(
    SUMIFS(FACT_ORDERS[TotalAmount], FACT_ORDERS[WD_CUSTOMERS],FACT_ORDERS[[#This Row],[WD_CUSTOMERS]])&gt;=15000, "VIP",
    SUMIFS(FACT_ORDERS[TotalAmount], FACT_ORDERS[WD_CUSTOMERS],FACT_ORDERS[[#This Row],[WD_CUSTOMERS]])&gt;=8000, "Premium",
    TRUE, "Regular"
)</f>
        <v>VIP</v>
      </c>
      <c r="N1593" s="32" cm="1">
        <f t="array" ref="N1593">_xlfn.IFS(
   FACT_ORDERS[[#This Row],[TypeOfClient]]="VIP", 0.2,
   FACT_ORDERS[[#This Row],[TypeOfClient]]="Premium", 0.1,
   TRUE, 0
)</f>
        <v>0.2</v>
      </c>
      <c r="O1593" s="31" cm="1">
        <f t="array" ref="O1593">_xlfn.IFS(
   FACT_ORDERS[[#This Row],[TotalAmount]]&gt;1500, 0.15,
   FACT_ORDERS[[#This Row],[TotalAmount]]&gt;1000, 0.1,
   FACT_ORDERS[[#This Row],[TotalAmount]]&gt;500, 0.05,
   TRUE, 0
)</f>
        <v>0</v>
      </c>
      <c r="P1593" s="28">
        <f xml:space="preserve"> FACT_ORDERS[[#This Row],[TotalAmount]] * (1 - (FACT_ORDERS[[#This Row],[ClientDiscount]] + FACT_ORDERS[[#This Row],[OrderDiscount]]) )</f>
        <v>240</v>
      </c>
      <c r="Q1593" s="28">
        <f>FACT_ORDERS[[#This Row],[TotalAmountWithDiscount]]+FACT_ORDERS[[#This Row],[DeliveryCost]]</f>
        <v>240</v>
      </c>
      <c r="R1593" s="35">
        <v>45542</v>
      </c>
      <c r="S1593" s="35" t="str">
        <f>IF(NETWORKDAYS(FACT_ORDERS[[#This Row],[Order-Date]], FACT_ORDERS[[#This Row],[ArrivalDate ]]) &gt; 10, "Late", "On Time")</f>
        <v>On Time</v>
      </c>
    </row>
    <row r="1594" spans="1:19" x14ac:dyDescent="0.3">
      <c r="A1594" s="12">
        <v>6592</v>
      </c>
      <c r="B1594" s="12">
        <v>266</v>
      </c>
      <c r="C1594" s="12">
        <v>10888</v>
      </c>
      <c r="D1594" s="12">
        <v>1593</v>
      </c>
      <c r="E1594" s="12" t="s">
        <v>244</v>
      </c>
      <c r="F1594" s="13">
        <v>45488</v>
      </c>
      <c r="G1594" s="26" t="s">
        <v>12183</v>
      </c>
      <c r="H1594" s="12">
        <v>47</v>
      </c>
      <c r="I1594" s="28">
        <f>VLOOKUP(B:B,DIM_PRODUCTS!A:F,5,FALSE)</f>
        <v>12</v>
      </c>
      <c r="J1594" s="28">
        <f>FACT_ORDERS[[#This Row],[ProductPrice]]*FACT_ORDERS[[#This Row],[Quantity]]</f>
        <v>564</v>
      </c>
      <c r="K1594" s="12" t="str">
        <f>VLOOKUP(C:C,DIM_CUSTOMERS!A:G,7,FALSE)</f>
        <v>Germany</v>
      </c>
      <c r="L1594" s="30" cm="1">
        <f t="array" ref="L1594">_xlfn.IFS(
    AND(FACT_ORDERS[[#This Row],[DeliveryMehtod]]="shippment",FACT_ORDERS[[#This Row],[TotalAmount]]&gt;=200), 0,
    AND(FACT_ORDERS[[#This Row],[DeliveryMehtod]]="pickup"), 15,
    AND(FACT_ORDERS[[#This Row],[DeliveryMehtod]]="shippment",FACT_ORDERS[[#This Row],[TotalAmount]]&lt;200), 35
)</f>
        <v>0</v>
      </c>
      <c r="M1594" s="12" t="str" cm="1">
        <f t="array" ref="M1594">_xlfn.IFS(
    SUMIFS(FACT_ORDERS[TotalAmount], FACT_ORDERS[WD_CUSTOMERS],FACT_ORDERS[[#This Row],[WD_CUSTOMERS]])&gt;=15000, "VIP",
    SUMIFS(FACT_ORDERS[TotalAmount], FACT_ORDERS[WD_CUSTOMERS],FACT_ORDERS[[#This Row],[WD_CUSTOMERS]])&gt;=8000, "Premium",
    TRUE, "Regular"
)</f>
        <v>VIP</v>
      </c>
      <c r="N1594" s="32" cm="1">
        <f t="array" ref="N1594">_xlfn.IFS(
   FACT_ORDERS[[#This Row],[TypeOfClient]]="VIP", 0.2,
   FACT_ORDERS[[#This Row],[TypeOfClient]]="Premium", 0.1,
   TRUE, 0
)</f>
        <v>0.2</v>
      </c>
      <c r="O1594" s="31" cm="1">
        <f t="array" ref="O1594">_xlfn.IFS(
   FACT_ORDERS[[#This Row],[TotalAmount]]&gt;1500, 0.15,
   FACT_ORDERS[[#This Row],[TotalAmount]]&gt;1000, 0.1,
   FACT_ORDERS[[#This Row],[TotalAmount]]&gt;500, 0.05,
   TRUE, 0
)</f>
        <v>0.05</v>
      </c>
      <c r="P1594" s="28">
        <f xml:space="preserve"> FACT_ORDERS[[#This Row],[TotalAmount]] * (1 - (FACT_ORDERS[[#This Row],[ClientDiscount]] + FACT_ORDERS[[#This Row],[OrderDiscount]]) )</f>
        <v>423</v>
      </c>
      <c r="Q1594" s="28">
        <f>FACT_ORDERS[[#This Row],[TotalAmountWithDiscount]]+FACT_ORDERS[[#This Row],[DeliveryCost]]</f>
        <v>423</v>
      </c>
      <c r="R1594" s="35">
        <v>45498</v>
      </c>
      <c r="S1594" s="35" t="str">
        <f>IF(NETWORKDAYS(FACT_ORDERS[[#This Row],[Order-Date]], FACT_ORDERS[[#This Row],[ArrivalDate ]]) &gt; 10, "Late", "On Time")</f>
        <v>On Time</v>
      </c>
    </row>
    <row r="1595" spans="1:19" x14ac:dyDescent="0.3">
      <c r="A1595" s="12">
        <v>6593</v>
      </c>
      <c r="B1595" s="12">
        <v>231</v>
      </c>
      <c r="C1595" s="12">
        <v>10888</v>
      </c>
      <c r="D1595" s="12">
        <v>1594</v>
      </c>
      <c r="E1595" s="12" t="s">
        <v>243</v>
      </c>
      <c r="F1595" s="13">
        <v>45488</v>
      </c>
      <c r="G1595" s="26" t="s">
        <v>12184</v>
      </c>
      <c r="H1595" s="12">
        <v>20</v>
      </c>
      <c r="I1595" s="28">
        <f>VLOOKUP(B:B,DIM_PRODUCTS!A:F,5,FALSE)</f>
        <v>15</v>
      </c>
      <c r="J1595" s="28">
        <f>FACT_ORDERS[[#This Row],[ProductPrice]]*FACT_ORDERS[[#This Row],[Quantity]]</f>
        <v>300</v>
      </c>
      <c r="K1595" s="12" t="str">
        <f>VLOOKUP(C:C,DIM_CUSTOMERS!A:G,7,FALSE)</f>
        <v>Germany</v>
      </c>
      <c r="L1595" s="30" cm="1">
        <f t="array" ref="L1595">_xlfn.IFS(
    AND(FACT_ORDERS[[#This Row],[DeliveryMehtod]]="shippment",FACT_ORDERS[[#This Row],[TotalAmount]]&gt;=200), 0,
    AND(FACT_ORDERS[[#This Row],[DeliveryMehtod]]="pickup"), 15,
    AND(FACT_ORDERS[[#This Row],[DeliveryMehtod]]="shippment",FACT_ORDERS[[#This Row],[TotalAmount]]&lt;200), 35
)</f>
        <v>15</v>
      </c>
      <c r="M1595" s="12" t="str" cm="1">
        <f t="array" ref="M1595">_xlfn.IFS(
    SUMIFS(FACT_ORDERS[TotalAmount], FACT_ORDERS[WD_CUSTOMERS],FACT_ORDERS[[#This Row],[WD_CUSTOMERS]])&gt;=15000, "VIP",
    SUMIFS(FACT_ORDERS[TotalAmount], FACT_ORDERS[WD_CUSTOMERS],FACT_ORDERS[[#This Row],[WD_CUSTOMERS]])&gt;=8000, "Premium",
    TRUE, "Regular"
)</f>
        <v>VIP</v>
      </c>
      <c r="N1595" s="32" cm="1">
        <f t="array" ref="N1595">_xlfn.IFS(
   FACT_ORDERS[[#This Row],[TypeOfClient]]="VIP", 0.2,
   FACT_ORDERS[[#This Row],[TypeOfClient]]="Premium", 0.1,
   TRUE, 0
)</f>
        <v>0.2</v>
      </c>
      <c r="O1595" s="31" cm="1">
        <f t="array" ref="O1595">_xlfn.IFS(
   FACT_ORDERS[[#This Row],[TotalAmount]]&gt;1500, 0.15,
   FACT_ORDERS[[#This Row],[TotalAmount]]&gt;1000, 0.1,
   FACT_ORDERS[[#This Row],[TotalAmount]]&gt;500, 0.05,
   TRUE, 0
)</f>
        <v>0</v>
      </c>
      <c r="P1595" s="28">
        <f xml:space="preserve"> FACT_ORDERS[[#This Row],[TotalAmount]] * (1 - (FACT_ORDERS[[#This Row],[ClientDiscount]] + FACT_ORDERS[[#This Row],[OrderDiscount]]) )</f>
        <v>240</v>
      </c>
      <c r="Q1595" s="28">
        <f>FACT_ORDERS[[#This Row],[TotalAmountWithDiscount]]+FACT_ORDERS[[#This Row],[DeliveryCost]]</f>
        <v>255</v>
      </c>
      <c r="R1595" s="35">
        <v>45498</v>
      </c>
      <c r="S1595" s="35" t="str">
        <f>IF(NETWORKDAYS(FACT_ORDERS[[#This Row],[Order-Date]], FACT_ORDERS[[#This Row],[ArrivalDate ]]) &gt; 10, "Late", "On Time")</f>
        <v>On Time</v>
      </c>
    </row>
    <row r="1596" spans="1:19" x14ac:dyDescent="0.3">
      <c r="A1596" s="12">
        <v>6594</v>
      </c>
      <c r="B1596" s="12">
        <v>213</v>
      </c>
      <c r="C1596" s="12">
        <v>10888</v>
      </c>
      <c r="D1596" s="12">
        <v>1595</v>
      </c>
      <c r="E1596" s="12" t="s">
        <v>244</v>
      </c>
      <c r="F1596" s="13">
        <v>45488</v>
      </c>
      <c r="G1596" s="26" t="s">
        <v>12185</v>
      </c>
      <c r="H1596" s="12">
        <v>65</v>
      </c>
      <c r="I1596" s="28">
        <f>VLOOKUP(B:B,DIM_PRODUCTS!A:F,5,FALSE)</f>
        <v>45</v>
      </c>
      <c r="J1596" s="28">
        <f>FACT_ORDERS[[#This Row],[ProductPrice]]*FACT_ORDERS[[#This Row],[Quantity]]</f>
        <v>2925</v>
      </c>
      <c r="K1596" s="12" t="str">
        <f>VLOOKUP(C:C,DIM_CUSTOMERS!A:G,7,FALSE)</f>
        <v>Germany</v>
      </c>
      <c r="L1596" s="30" cm="1">
        <f t="array" ref="L1596">_xlfn.IFS(
    AND(FACT_ORDERS[[#This Row],[DeliveryMehtod]]="shippment",FACT_ORDERS[[#This Row],[TotalAmount]]&gt;=200), 0,
    AND(FACT_ORDERS[[#This Row],[DeliveryMehtod]]="pickup"), 15,
    AND(FACT_ORDERS[[#This Row],[DeliveryMehtod]]="shippment",FACT_ORDERS[[#This Row],[TotalAmount]]&lt;200), 35
)</f>
        <v>0</v>
      </c>
      <c r="M1596" s="12" t="str" cm="1">
        <f t="array" ref="M1596">_xlfn.IFS(
    SUMIFS(FACT_ORDERS[TotalAmount], FACT_ORDERS[WD_CUSTOMERS],FACT_ORDERS[[#This Row],[WD_CUSTOMERS]])&gt;=15000, "VIP",
    SUMIFS(FACT_ORDERS[TotalAmount], FACT_ORDERS[WD_CUSTOMERS],FACT_ORDERS[[#This Row],[WD_CUSTOMERS]])&gt;=8000, "Premium",
    TRUE, "Regular"
)</f>
        <v>VIP</v>
      </c>
      <c r="N1596" s="32" cm="1">
        <f t="array" ref="N1596">_xlfn.IFS(
   FACT_ORDERS[[#This Row],[TypeOfClient]]="VIP", 0.2,
   FACT_ORDERS[[#This Row],[TypeOfClient]]="Premium", 0.1,
   TRUE, 0
)</f>
        <v>0.2</v>
      </c>
      <c r="O1596" s="31" cm="1">
        <f t="array" ref="O1596">_xlfn.IFS(
   FACT_ORDERS[[#This Row],[TotalAmount]]&gt;1500, 0.15,
   FACT_ORDERS[[#This Row],[TotalAmount]]&gt;1000, 0.1,
   FACT_ORDERS[[#This Row],[TotalAmount]]&gt;500, 0.05,
   TRUE, 0
)</f>
        <v>0.15</v>
      </c>
      <c r="P1596" s="28">
        <f xml:space="preserve"> FACT_ORDERS[[#This Row],[TotalAmount]] * (1 - (FACT_ORDERS[[#This Row],[ClientDiscount]] + FACT_ORDERS[[#This Row],[OrderDiscount]]) )</f>
        <v>1901.25</v>
      </c>
      <c r="Q1596" s="28">
        <f>FACT_ORDERS[[#This Row],[TotalAmountWithDiscount]]+FACT_ORDERS[[#This Row],[DeliveryCost]]</f>
        <v>1901.25</v>
      </c>
      <c r="R1596" s="35">
        <v>45499</v>
      </c>
      <c r="S1596" s="35" t="str">
        <f>IF(NETWORKDAYS(FACT_ORDERS[[#This Row],[Order-Date]], FACT_ORDERS[[#This Row],[ArrivalDate ]]) &gt; 10, "Late", "On Time")</f>
        <v>On Time</v>
      </c>
    </row>
    <row r="1597" spans="1:19" x14ac:dyDescent="0.3">
      <c r="A1597" s="12">
        <v>6595</v>
      </c>
      <c r="B1597" s="12">
        <v>266</v>
      </c>
      <c r="C1597" s="12">
        <v>10888</v>
      </c>
      <c r="D1597" s="12">
        <v>1596</v>
      </c>
      <c r="E1597" s="12" t="s">
        <v>244</v>
      </c>
      <c r="F1597" s="13">
        <v>45314</v>
      </c>
      <c r="G1597" s="26" t="s">
        <v>12186</v>
      </c>
      <c r="H1597" s="12">
        <v>40</v>
      </c>
      <c r="I1597" s="28">
        <f>VLOOKUP(B:B,DIM_PRODUCTS!A:F,5,FALSE)</f>
        <v>12</v>
      </c>
      <c r="J1597" s="28">
        <f>FACT_ORDERS[[#This Row],[ProductPrice]]*FACT_ORDERS[[#This Row],[Quantity]]</f>
        <v>480</v>
      </c>
      <c r="K1597" s="12" t="str">
        <f>VLOOKUP(C:C,DIM_CUSTOMERS!A:G,7,FALSE)</f>
        <v>Germany</v>
      </c>
      <c r="L1597" s="30" cm="1">
        <f t="array" ref="L1597">_xlfn.IFS(
    AND(FACT_ORDERS[[#This Row],[DeliveryMehtod]]="shippment",FACT_ORDERS[[#This Row],[TotalAmount]]&gt;=200), 0,
    AND(FACT_ORDERS[[#This Row],[DeliveryMehtod]]="pickup"), 15,
    AND(FACT_ORDERS[[#This Row],[DeliveryMehtod]]="shippment",FACT_ORDERS[[#This Row],[TotalAmount]]&lt;200), 35
)</f>
        <v>0</v>
      </c>
      <c r="M1597" s="12" t="str" cm="1">
        <f t="array" ref="M1597">_xlfn.IFS(
    SUMIFS(FACT_ORDERS[TotalAmount], FACT_ORDERS[WD_CUSTOMERS],FACT_ORDERS[[#This Row],[WD_CUSTOMERS]])&gt;=15000, "VIP",
    SUMIFS(FACT_ORDERS[TotalAmount], FACT_ORDERS[WD_CUSTOMERS],FACT_ORDERS[[#This Row],[WD_CUSTOMERS]])&gt;=8000, "Premium",
    TRUE, "Regular"
)</f>
        <v>VIP</v>
      </c>
      <c r="N1597" s="32" cm="1">
        <f t="array" ref="N1597">_xlfn.IFS(
   FACT_ORDERS[[#This Row],[TypeOfClient]]="VIP", 0.2,
   FACT_ORDERS[[#This Row],[TypeOfClient]]="Premium", 0.1,
   TRUE, 0
)</f>
        <v>0.2</v>
      </c>
      <c r="O1597" s="31" cm="1">
        <f t="array" ref="O1597">_xlfn.IFS(
   FACT_ORDERS[[#This Row],[TotalAmount]]&gt;1500, 0.15,
   FACT_ORDERS[[#This Row],[TotalAmount]]&gt;1000, 0.1,
   FACT_ORDERS[[#This Row],[TotalAmount]]&gt;500, 0.05,
   TRUE, 0
)</f>
        <v>0</v>
      </c>
      <c r="P1597" s="28">
        <f xml:space="preserve"> FACT_ORDERS[[#This Row],[TotalAmount]] * (1 - (FACT_ORDERS[[#This Row],[ClientDiscount]] + FACT_ORDERS[[#This Row],[OrderDiscount]]) )</f>
        <v>384</v>
      </c>
      <c r="Q1597" s="28">
        <f>FACT_ORDERS[[#This Row],[TotalAmountWithDiscount]]+FACT_ORDERS[[#This Row],[DeliveryCost]]</f>
        <v>384</v>
      </c>
      <c r="R1597" s="35">
        <v>45322</v>
      </c>
      <c r="S1597" s="35" t="str">
        <f>IF(NETWORKDAYS(FACT_ORDERS[[#This Row],[Order-Date]], FACT_ORDERS[[#This Row],[ArrivalDate ]]) &gt; 10, "Late", "On Time")</f>
        <v>On Time</v>
      </c>
    </row>
    <row r="1598" spans="1:19" x14ac:dyDescent="0.3">
      <c r="A1598" s="12">
        <v>6596</v>
      </c>
      <c r="B1598" s="12">
        <v>231</v>
      </c>
      <c r="C1598" s="12">
        <v>10888</v>
      </c>
      <c r="D1598" s="12">
        <v>1597</v>
      </c>
      <c r="E1598" s="12" t="s">
        <v>244</v>
      </c>
      <c r="F1598" s="13">
        <v>45314</v>
      </c>
      <c r="G1598" s="26" t="s">
        <v>4460</v>
      </c>
      <c r="H1598" s="12">
        <v>13</v>
      </c>
      <c r="I1598" s="28">
        <f>VLOOKUP(B:B,DIM_PRODUCTS!A:F,5,FALSE)</f>
        <v>15</v>
      </c>
      <c r="J1598" s="28">
        <f>FACT_ORDERS[[#This Row],[ProductPrice]]*FACT_ORDERS[[#This Row],[Quantity]]</f>
        <v>195</v>
      </c>
      <c r="K1598" s="12" t="str">
        <f>VLOOKUP(C:C,DIM_CUSTOMERS!A:G,7,FALSE)</f>
        <v>Germany</v>
      </c>
      <c r="L1598" s="30" cm="1">
        <f t="array" ref="L1598">_xlfn.IFS(
    AND(FACT_ORDERS[[#This Row],[DeliveryMehtod]]="shippment",FACT_ORDERS[[#This Row],[TotalAmount]]&gt;=200), 0,
    AND(FACT_ORDERS[[#This Row],[DeliveryMehtod]]="pickup"), 15,
    AND(FACT_ORDERS[[#This Row],[DeliveryMehtod]]="shippment",FACT_ORDERS[[#This Row],[TotalAmount]]&lt;200), 35
)</f>
        <v>35</v>
      </c>
      <c r="M1598" s="12" t="str" cm="1">
        <f t="array" ref="M1598">_xlfn.IFS(
    SUMIFS(FACT_ORDERS[TotalAmount], FACT_ORDERS[WD_CUSTOMERS],FACT_ORDERS[[#This Row],[WD_CUSTOMERS]])&gt;=15000, "VIP",
    SUMIFS(FACT_ORDERS[TotalAmount], FACT_ORDERS[WD_CUSTOMERS],FACT_ORDERS[[#This Row],[WD_CUSTOMERS]])&gt;=8000, "Premium",
    TRUE, "Regular"
)</f>
        <v>VIP</v>
      </c>
      <c r="N1598" s="32" cm="1">
        <f t="array" ref="N1598">_xlfn.IFS(
   FACT_ORDERS[[#This Row],[TypeOfClient]]="VIP", 0.2,
   FACT_ORDERS[[#This Row],[TypeOfClient]]="Premium", 0.1,
   TRUE, 0
)</f>
        <v>0.2</v>
      </c>
      <c r="O1598" s="31" cm="1">
        <f t="array" ref="O1598">_xlfn.IFS(
   FACT_ORDERS[[#This Row],[TotalAmount]]&gt;1500, 0.15,
   FACT_ORDERS[[#This Row],[TotalAmount]]&gt;1000, 0.1,
   FACT_ORDERS[[#This Row],[TotalAmount]]&gt;500, 0.05,
   TRUE, 0
)</f>
        <v>0</v>
      </c>
      <c r="P1598" s="28">
        <f xml:space="preserve"> FACT_ORDERS[[#This Row],[TotalAmount]] * (1 - (FACT_ORDERS[[#This Row],[ClientDiscount]] + FACT_ORDERS[[#This Row],[OrderDiscount]]) )</f>
        <v>156</v>
      </c>
      <c r="Q1598" s="28">
        <f>FACT_ORDERS[[#This Row],[TotalAmountWithDiscount]]+FACT_ORDERS[[#This Row],[DeliveryCost]]</f>
        <v>191</v>
      </c>
      <c r="R1598" s="35">
        <v>45323</v>
      </c>
      <c r="S1598" s="35" t="str">
        <f>IF(NETWORKDAYS(FACT_ORDERS[[#This Row],[Order-Date]], FACT_ORDERS[[#This Row],[ArrivalDate ]]) &gt; 10, "Late", "On Time")</f>
        <v>On Time</v>
      </c>
    </row>
    <row r="1599" spans="1:19" x14ac:dyDescent="0.3">
      <c r="A1599" s="12">
        <v>6597</v>
      </c>
      <c r="B1599" s="12">
        <v>213</v>
      </c>
      <c r="C1599" s="12">
        <v>10888</v>
      </c>
      <c r="D1599" s="12">
        <v>1598</v>
      </c>
      <c r="E1599" s="12" t="s">
        <v>244</v>
      </c>
      <c r="F1599" s="13">
        <v>45314</v>
      </c>
      <c r="G1599" s="26" t="s">
        <v>4393</v>
      </c>
      <c r="H1599" s="12">
        <v>72</v>
      </c>
      <c r="I1599" s="28">
        <f>VLOOKUP(B:B,DIM_PRODUCTS!A:F,5,FALSE)</f>
        <v>45</v>
      </c>
      <c r="J1599" s="28">
        <f>FACT_ORDERS[[#This Row],[ProductPrice]]*FACT_ORDERS[[#This Row],[Quantity]]</f>
        <v>3240</v>
      </c>
      <c r="K1599" s="12" t="str">
        <f>VLOOKUP(C:C,DIM_CUSTOMERS!A:G,7,FALSE)</f>
        <v>Germany</v>
      </c>
      <c r="L1599" s="30" cm="1">
        <f t="array" ref="L1599">_xlfn.IFS(
    AND(FACT_ORDERS[[#This Row],[DeliveryMehtod]]="shippment",FACT_ORDERS[[#This Row],[TotalAmount]]&gt;=200), 0,
    AND(FACT_ORDERS[[#This Row],[DeliveryMehtod]]="pickup"), 15,
    AND(FACT_ORDERS[[#This Row],[DeliveryMehtod]]="shippment",FACT_ORDERS[[#This Row],[TotalAmount]]&lt;200), 35
)</f>
        <v>0</v>
      </c>
      <c r="M1599" s="12" t="str" cm="1">
        <f t="array" ref="M1599">_xlfn.IFS(
    SUMIFS(FACT_ORDERS[TotalAmount], FACT_ORDERS[WD_CUSTOMERS],FACT_ORDERS[[#This Row],[WD_CUSTOMERS]])&gt;=15000, "VIP",
    SUMIFS(FACT_ORDERS[TotalAmount], FACT_ORDERS[WD_CUSTOMERS],FACT_ORDERS[[#This Row],[WD_CUSTOMERS]])&gt;=8000, "Premium",
    TRUE, "Regular"
)</f>
        <v>VIP</v>
      </c>
      <c r="N1599" s="32" cm="1">
        <f t="array" ref="N1599">_xlfn.IFS(
   FACT_ORDERS[[#This Row],[TypeOfClient]]="VIP", 0.2,
   FACT_ORDERS[[#This Row],[TypeOfClient]]="Premium", 0.1,
   TRUE, 0
)</f>
        <v>0.2</v>
      </c>
      <c r="O1599" s="31" cm="1">
        <f t="array" ref="O1599">_xlfn.IFS(
   FACT_ORDERS[[#This Row],[TotalAmount]]&gt;1500, 0.15,
   FACT_ORDERS[[#This Row],[TotalAmount]]&gt;1000, 0.1,
   FACT_ORDERS[[#This Row],[TotalAmount]]&gt;500, 0.05,
   TRUE, 0
)</f>
        <v>0.15</v>
      </c>
      <c r="P1599" s="28">
        <f xml:space="preserve"> FACT_ORDERS[[#This Row],[TotalAmount]] * (1 - (FACT_ORDERS[[#This Row],[ClientDiscount]] + FACT_ORDERS[[#This Row],[OrderDiscount]]) )</f>
        <v>2106</v>
      </c>
      <c r="Q1599" s="28">
        <f>FACT_ORDERS[[#This Row],[TotalAmountWithDiscount]]+FACT_ORDERS[[#This Row],[DeliveryCost]]</f>
        <v>2106</v>
      </c>
      <c r="R1599" s="35">
        <v>45322</v>
      </c>
      <c r="S1599" s="35" t="str">
        <f>IF(NETWORKDAYS(FACT_ORDERS[[#This Row],[Order-Date]], FACT_ORDERS[[#This Row],[ArrivalDate ]]) &gt; 10, "Late", "On Time")</f>
        <v>On Time</v>
      </c>
    </row>
    <row r="1600" spans="1:19" x14ac:dyDescent="0.3">
      <c r="A1600" s="12">
        <v>6598</v>
      </c>
      <c r="B1600" s="12">
        <v>266</v>
      </c>
      <c r="C1600" s="12">
        <v>10888</v>
      </c>
      <c r="D1600" s="12">
        <v>1599</v>
      </c>
      <c r="E1600" s="12" t="s">
        <v>244</v>
      </c>
      <c r="F1600" s="13">
        <v>45478</v>
      </c>
      <c r="G1600" s="26" t="s">
        <v>12187</v>
      </c>
      <c r="H1600" s="12">
        <v>51</v>
      </c>
      <c r="I1600" s="28">
        <f>VLOOKUP(B:B,DIM_PRODUCTS!A:F,5,FALSE)</f>
        <v>12</v>
      </c>
      <c r="J1600" s="28">
        <f>FACT_ORDERS[[#This Row],[ProductPrice]]*FACT_ORDERS[[#This Row],[Quantity]]</f>
        <v>612</v>
      </c>
      <c r="K1600" s="12" t="str">
        <f>VLOOKUP(C:C,DIM_CUSTOMERS!A:G,7,FALSE)</f>
        <v>Germany</v>
      </c>
      <c r="L1600" s="30" cm="1">
        <f t="array" ref="L1600">_xlfn.IFS(
    AND(FACT_ORDERS[[#This Row],[DeliveryMehtod]]="shippment",FACT_ORDERS[[#This Row],[TotalAmount]]&gt;=200), 0,
    AND(FACT_ORDERS[[#This Row],[DeliveryMehtod]]="pickup"), 15,
    AND(FACT_ORDERS[[#This Row],[DeliveryMehtod]]="shippment",FACT_ORDERS[[#This Row],[TotalAmount]]&lt;200), 35
)</f>
        <v>0</v>
      </c>
      <c r="M1600" s="12" t="str" cm="1">
        <f t="array" ref="M1600">_xlfn.IFS(
    SUMIFS(FACT_ORDERS[TotalAmount], FACT_ORDERS[WD_CUSTOMERS],FACT_ORDERS[[#This Row],[WD_CUSTOMERS]])&gt;=15000, "VIP",
    SUMIFS(FACT_ORDERS[TotalAmount], FACT_ORDERS[WD_CUSTOMERS],FACT_ORDERS[[#This Row],[WD_CUSTOMERS]])&gt;=8000, "Premium",
    TRUE, "Regular"
)</f>
        <v>VIP</v>
      </c>
      <c r="N1600" s="32" cm="1">
        <f t="array" ref="N1600">_xlfn.IFS(
   FACT_ORDERS[[#This Row],[TypeOfClient]]="VIP", 0.2,
   FACT_ORDERS[[#This Row],[TypeOfClient]]="Premium", 0.1,
   TRUE, 0
)</f>
        <v>0.2</v>
      </c>
      <c r="O1600" s="31" cm="1">
        <f t="array" ref="O1600">_xlfn.IFS(
   FACT_ORDERS[[#This Row],[TotalAmount]]&gt;1500, 0.15,
   FACT_ORDERS[[#This Row],[TotalAmount]]&gt;1000, 0.1,
   FACT_ORDERS[[#This Row],[TotalAmount]]&gt;500, 0.05,
   TRUE, 0
)</f>
        <v>0.05</v>
      </c>
      <c r="P1600" s="28">
        <f xml:space="preserve"> FACT_ORDERS[[#This Row],[TotalAmount]] * (1 - (FACT_ORDERS[[#This Row],[ClientDiscount]] + FACT_ORDERS[[#This Row],[OrderDiscount]]) )</f>
        <v>459</v>
      </c>
      <c r="Q1600" s="28">
        <f>FACT_ORDERS[[#This Row],[TotalAmountWithDiscount]]+FACT_ORDERS[[#This Row],[DeliveryCost]]</f>
        <v>459</v>
      </c>
      <c r="R1600" s="35">
        <v>45485</v>
      </c>
      <c r="S1600" s="35" t="str">
        <f>IF(NETWORKDAYS(FACT_ORDERS[[#This Row],[Order-Date]], FACT_ORDERS[[#This Row],[ArrivalDate ]]) &gt; 10, "Late", "On Time")</f>
        <v>On Time</v>
      </c>
    </row>
    <row r="1601" spans="1:19" x14ac:dyDescent="0.3">
      <c r="A1601" s="12">
        <v>6599</v>
      </c>
      <c r="B1601" s="12">
        <v>231</v>
      </c>
      <c r="C1601" s="12">
        <v>10888</v>
      </c>
      <c r="D1601" s="12">
        <v>1600</v>
      </c>
      <c r="E1601" s="12" t="s">
        <v>243</v>
      </c>
      <c r="F1601" s="13">
        <v>45478</v>
      </c>
      <c r="G1601" s="26" t="s">
        <v>12188</v>
      </c>
      <c r="H1601" s="12">
        <v>13</v>
      </c>
      <c r="I1601" s="28">
        <f>VLOOKUP(B:B,DIM_PRODUCTS!A:F,5,FALSE)</f>
        <v>15</v>
      </c>
      <c r="J1601" s="28">
        <f>FACT_ORDERS[[#This Row],[ProductPrice]]*FACT_ORDERS[[#This Row],[Quantity]]</f>
        <v>195</v>
      </c>
      <c r="K1601" s="12" t="str">
        <f>VLOOKUP(C:C,DIM_CUSTOMERS!A:G,7,FALSE)</f>
        <v>Germany</v>
      </c>
      <c r="L1601" s="30" cm="1">
        <f t="array" ref="L1601">_xlfn.IFS(
    AND(FACT_ORDERS[[#This Row],[DeliveryMehtod]]="shippment",FACT_ORDERS[[#This Row],[TotalAmount]]&gt;=200), 0,
    AND(FACT_ORDERS[[#This Row],[DeliveryMehtod]]="pickup"), 15,
    AND(FACT_ORDERS[[#This Row],[DeliveryMehtod]]="shippment",FACT_ORDERS[[#This Row],[TotalAmount]]&lt;200), 35
)</f>
        <v>15</v>
      </c>
      <c r="M1601" s="12" t="str" cm="1">
        <f t="array" ref="M1601">_xlfn.IFS(
    SUMIFS(FACT_ORDERS[TotalAmount], FACT_ORDERS[WD_CUSTOMERS],FACT_ORDERS[[#This Row],[WD_CUSTOMERS]])&gt;=15000, "VIP",
    SUMIFS(FACT_ORDERS[TotalAmount], FACT_ORDERS[WD_CUSTOMERS],FACT_ORDERS[[#This Row],[WD_CUSTOMERS]])&gt;=8000, "Premium",
    TRUE, "Regular"
)</f>
        <v>VIP</v>
      </c>
      <c r="N1601" s="32" cm="1">
        <f t="array" ref="N1601">_xlfn.IFS(
   FACT_ORDERS[[#This Row],[TypeOfClient]]="VIP", 0.2,
   FACT_ORDERS[[#This Row],[TypeOfClient]]="Premium", 0.1,
   TRUE, 0
)</f>
        <v>0.2</v>
      </c>
      <c r="O1601" s="31" cm="1">
        <f t="array" ref="O1601">_xlfn.IFS(
   FACT_ORDERS[[#This Row],[TotalAmount]]&gt;1500, 0.15,
   FACT_ORDERS[[#This Row],[TotalAmount]]&gt;1000, 0.1,
   FACT_ORDERS[[#This Row],[TotalAmount]]&gt;500, 0.05,
   TRUE, 0
)</f>
        <v>0</v>
      </c>
      <c r="P1601" s="28">
        <f xml:space="preserve"> FACT_ORDERS[[#This Row],[TotalAmount]] * (1 - (FACT_ORDERS[[#This Row],[ClientDiscount]] + FACT_ORDERS[[#This Row],[OrderDiscount]]) )</f>
        <v>156</v>
      </c>
      <c r="Q1601" s="28">
        <f>FACT_ORDERS[[#This Row],[TotalAmountWithDiscount]]+FACT_ORDERS[[#This Row],[DeliveryCost]]</f>
        <v>171</v>
      </c>
      <c r="R1601" s="35">
        <v>45486</v>
      </c>
      <c r="S1601" s="35" t="str">
        <f>IF(NETWORKDAYS(FACT_ORDERS[[#This Row],[Order-Date]], FACT_ORDERS[[#This Row],[ArrivalDate ]]) &gt; 10, "Late", "On Time")</f>
        <v>On Time</v>
      </c>
    </row>
    <row r="1602" spans="1:19" x14ac:dyDescent="0.3">
      <c r="A1602" s="12">
        <v>6600</v>
      </c>
      <c r="B1602" s="12">
        <v>213</v>
      </c>
      <c r="C1602" s="12">
        <v>10888</v>
      </c>
      <c r="D1602" s="12">
        <v>1601</v>
      </c>
      <c r="E1602" s="12" t="s">
        <v>244</v>
      </c>
      <c r="F1602" s="13">
        <v>45478</v>
      </c>
      <c r="G1602" s="26" t="s">
        <v>12189</v>
      </c>
      <c r="H1602" s="12">
        <v>57</v>
      </c>
      <c r="I1602" s="28">
        <f>VLOOKUP(B:B,DIM_PRODUCTS!A:F,5,FALSE)</f>
        <v>45</v>
      </c>
      <c r="J1602" s="28">
        <f>FACT_ORDERS[[#This Row],[ProductPrice]]*FACT_ORDERS[[#This Row],[Quantity]]</f>
        <v>2565</v>
      </c>
      <c r="K1602" s="12" t="str">
        <f>VLOOKUP(C:C,DIM_CUSTOMERS!A:G,7,FALSE)</f>
        <v>Germany</v>
      </c>
      <c r="L1602" s="30" cm="1">
        <f t="array" ref="L1602">_xlfn.IFS(
    AND(FACT_ORDERS[[#This Row],[DeliveryMehtod]]="shippment",FACT_ORDERS[[#This Row],[TotalAmount]]&gt;=200), 0,
    AND(FACT_ORDERS[[#This Row],[DeliveryMehtod]]="pickup"), 15,
    AND(FACT_ORDERS[[#This Row],[DeliveryMehtod]]="shippment",FACT_ORDERS[[#This Row],[TotalAmount]]&lt;200), 35
)</f>
        <v>0</v>
      </c>
      <c r="M1602" s="12" t="str" cm="1">
        <f t="array" ref="M1602">_xlfn.IFS(
    SUMIFS(FACT_ORDERS[TotalAmount], FACT_ORDERS[WD_CUSTOMERS],FACT_ORDERS[[#This Row],[WD_CUSTOMERS]])&gt;=15000, "VIP",
    SUMIFS(FACT_ORDERS[TotalAmount], FACT_ORDERS[WD_CUSTOMERS],FACT_ORDERS[[#This Row],[WD_CUSTOMERS]])&gt;=8000, "Premium",
    TRUE, "Regular"
)</f>
        <v>VIP</v>
      </c>
      <c r="N1602" s="32" cm="1">
        <f t="array" ref="N1602">_xlfn.IFS(
   FACT_ORDERS[[#This Row],[TypeOfClient]]="VIP", 0.2,
   FACT_ORDERS[[#This Row],[TypeOfClient]]="Premium", 0.1,
   TRUE, 0
)</f>
        <v>0.2</v>
      </c>
      <c r="O1602" s="31" cm="1">
        <f t="array" ref="O1602">_xlfn.IFS(
   FACT_ORDERS[[#This Row],[TotalAmount]]&gt;1500, 0.15,
   FACT_ORDERS[[#This Row],[TotalAmount]]&gt;1000, 0.1,
   FACT_ORDERS[[#This Row],[TotalAmount]]&gt;500, 0.05,
   TRUE, 0
)</f>
        <v>0.15</v>
      </c>
      <c r="P1602" s="28">
        <f xml:space="preserve"> FACT_ORDERS[[#This Row],[TotalAmount]] * (1 - (FACT_ORDERS[[#This Row],[ClientDiscount]] + FACT_ORDERS[[#This Row],[OrderDiscount]]) )</f>
        <v>1667.25</v>
      </c>
      <c r="Q1602" s="28">
        <f>FACT_ORDERS[[#This Row],[TotalAmountWithDiscount]]+FACT_ORDERS[[#This Row],[DeliveryCost]]</f>
        <v>1667.25</v>
      </c>
      <c r="R1602" s="35">
        <v>45485</v>
      </c>
      <c r="S1602" s="35" t="str">
        <f>IF(NETWORKDAYS(FACT_ORDERS[[#This Row],[Order-Date]], FACT_ORDERS[[#This Row],[ArrivalDate ]]) &gt; 10, "Late", "On Time")</f>
        <v>On Time</v>
      </c>
    </row>
    <row r="1603" spans="1:19" x14ac:dyDescent="0.3">
      <c r="A1603" s="12">
        <v>6601</v>
      </c>
      <c r="B1603" s="12">
        <v>231</v>
      </c>
      <c r="C1603" s="12">
        <v>10888</v>
      </c>
      <c r="D1603" s="12">
        <v>1602</v>
      </c>
      <c r="E1603" s="12" t="s">
        <v>243</v>
      </c>
      <c r="F1603" s="13">
        <v>45544</v>
      </c>
      <c r="G1603" s="26" t="s">
        <v>12190</v>
      </c>
      <c r="H1603" s="12">
        <v>15</v>
      </c>
      <c r="I1603" s="28">
        <f>VLOOKUP(B:B,DIM_PRODUCTS!A:F,5,FALSE)</f>
        <v>15</v>
      </c>
      <c r="J1603" s="28">
        <f>FACT_ORDERS[[#This Row],[ProductPrice]]*FACT_ORDERS[[#This Row],[Quantity]]</f>
        <v>225</v>
      </c>
      <c r="K1603" s="12" t="str">
        <f>VLOOKUP(C:C,DIM_CUSTOMERS!A:G,7,FALSE)</f>
        <v>Germany</v>
      </c>
      <c r="L1603" s="30" cm="1">
        <f t="array" ref="L1603">_xlfn.IFS(
    AND(FACT_ORDERS[[#This Row],[DeliveryMehtod]]="shippment",FACT_ORDERS[[#This Row],[TotalAmount]]&gt;=200), 0,
    AND(FACT_ORDERS[[#This Row],[DeliveryMehtod]]="pickup"), 15,
    AND(FACT_ORDERS[[#This Row],[DeliveryMehtod]]="shippment",FACT_ORDERS[[#This Row],[TotalAmount]]&lt;200), 35
)</f>
        <v>15</v>
      </c>
      <c r="M1603" s="12" t="str" cm="1">
        <f t="array" ref="M1603">_xlfn.IFS(
    SUMIFS(FACT_ORDERS[TotalAmount], FACT_ORDERS[WD_CUSTOMERS],FACT_ORDERS[[#This Row],[WD_CUSTOMERS]])&gt;=15000, "VIP",
    SUMIFS(FACT_ORDERS[TotalAmount], FACT_ORDERS[WD_CUSTOMERS],FACT_ORDERS[[#This Row],[WD_CUSTOMERS]])&gt;=8000, "Premium",
    TRUE, "Regular"
)</f>
        <v>VIP</v>
      </c>
      <c r="N1603" s="32" cm="1">
        <f t="array" ref="N1603">_xlfn.IFS(
   FACT_ORDERS[[#This Row],[TypeOfClient]]="VIP", 0.2,
   FACT_ORDERS[[#This Row],[TypeOfClient]]="Premium", 0.1,
   TRUE, 0
)</f>
        <v>0.2</v>
      </c>
      <c r="O1603" s="31" cm="1">
        <f t="array" ref="O1603">_xlfn.IFS(
   FACT_ORDERS[[#This Row],[TotalAmount]]&gt;1500, 0.15,
   FACT_ORDERS[[#This Row],[TotalAmount]]&gt;1000, 0.1,
   FACT_ORDERS[[#This Row],[TotalAmount]]&gt;500, 0.05,
   TRUE, 0
)</f>
        <v>0</v>
      </c>
      <c r="P1603" s="28">
        <f xml:space="preserve"> FACT_ORDERS[[#This Row],[TotalAmount]] * (1 - (FACT_ORDERS[[#This Row],[ClientDiscount]] + FACT_ORDERS[[#This Row],[OrderDiscount]]) )</f>
        <v>180</v>
      </c>
      <c r="Q1603" s="28">
        <f>FACT_ORDERS[[#This Row],[TotalAmountWithDiscount]]+FACT_ORDERS[[#This Row],[DeliveryCost]]</f>
        <v>195</v>
      </c>
      <c r="R1603" s="35">
        <v>45554</v>
      </c>
      <c r="S1603" s="35" t="str">
        <f>IF(NETWORKDAYS(FACT_ORDERS[[#This Row],[Order-Date]], FACT_ORDERS[[#This Row],[ArrivalDate ]]) &gt; 10, "Late", "On Time")</f>
        <v>On Time</v>
      </c>
    </row>
    <row r="1604" spans="1:19" x14ac:dyDescent="0.3">
      <c r="A1604" s="12">
        <v>6602</v>
      </c>
      <c r="B1604" s="12">
        <v>298</v>
      </c>
      <c r="C1604" s="12">
        <v>10781</v>
      </c>
      <c r="D1604" s="12">
        <v>1603</v>
      </c>
      <c r="E1604" s="12" t="s">
        <v>244</v>
      </c>
      <c r="F1604" s="13">
        <v>45097</v>
      </c>
      <c r="G1604" s="26" t="s">
        <v>10784</v>
      </c>
      <c r="H1604" s="12">
        <v>28</v>
      </c>
      <c r="I1604" s="28">
        <f>VLOOKUP(B:B,DIM_PRODUCTS!A:F,5,FALSE)</f>
        <v>19</v>
      </c>
      <c r="J1604" s="28">
        <f>FACT_ORDERS[[#This Row],[ProductPrice]]*FACT_ORDERS[[#This Row],[Quantity]]</f>
        <v>532</v>
      </c>
      <c r="K1604" s="12" t="str">
        <f>VLOOKUP(C:C,DIM_CUSTOMERS!A:G,7,FALSE)</f>
        <v>Germany</v>
      </c>
      <c r="L1604" s="30" cm="1">
        <f t="array" ref="L1604">_xlfn.IFS(
    AND(FACT_ORDERS[[#This Row],[DeliveryMehtod]]="shippment",FACT_ORDERS[[#This Row],[TotalAmount]]&gt;=200), 0,
    AND(FACT_ORDERS[[#This Row],[DeliveryMehtod]]="pickup"), 15,
    AND(FACT_ORDERS[[#This Row],[DeliveryMehtod]]="shippment",FACT_ORDERS[[#This Row],[TotalAmount]]&lt;200), 35
)</f>
        <v>0</v>
      </c>
      <c r="M1604" s="12" t="str" cm="1">
        <f t="array" ref="M1604">_xlfn.IFS(
    SUMIFS(FACT_ORDERS[TotalAmount], FACT_ORDERS[WD_CUSTOMERS],FACT_ORDERS[[#This Row],[WD_CUSTOMERS]])&gt;=15000, "VIP",
    SUMIFS(FACT_ORDERS[TotalAmount], FACT_ORDERS[WD_CUSTOMERS],FACT_ORDERS[[#This Row],[WD_CUSTOMERS]])&gt;=8000, "Premium",
    TRUE, "Regular"
)</f>
        <v>Premium</v>
      </c>
      <c r="N1604" s="32" cm="1">
        <f t="array" ref="N1604">_xlfn.IFS(
   FACT_ORDERS[[#This Row],[TypeOfClient]]="VIP", 0.2,
   FACT_ORDERS[[#This Row],[TypeOfClient]]="Premium", 0.1,
   TRUE, 0
)</f>
        <v>0.1</v>
      </c>
      <c r="O1604" s="31" cm="1">
        <f t="array" ref="O1604">_xlfn.IFS(
   FACT_ORDERS[[#This Row],[TotalAmount]]&gt;1500, 0.15,
   FACT_ORDERS[[#This Row],[TotalAmount]]&gt;1000, 0.1,
   FACT_ORDERS[[#This Row],[TotalAmount]]&gt;500, 0.05,
   TRUE, 0
)</f>
        <v>0.05</v>
      </c>
      <c r="P1604" s="28">
        <f xml:space="preserve"> FACT_ORDERS[[#This Row],[TotalAmount]] * (1 - (FACT_ORDERS[[#This Row],[ClientDiscount]] + FACT_ORDERS[[#This Row],[OrderDiscount]]) )</f>
        <v>452.2</v>
      </c>
      <c r="Q1604" s="28">
        <f>FACT_ORDERS[[#This Row],[TotalAmountWithDiscount]]+FACT_ORDERS[[#This Row],[DeliveryCost]]</f>
        <v>452.2</v>
      </c>
      <c r="R1604" s="35">
        <v>45106</v>
      </c>
      <c r="S1604" s="35" t="str">
        <f>IF(NETWORKDAYS(FACT_ORDERS[[#This Row],[Order-Date]], FACT_ORDERS[[#This Row],[ArrivalDate ]]) &gt; 10, "Late", "On Time")</f>
        <v>On Time</v>
      </c>
    </row>
    <row r="1605" spans="1:19" x14ac:dyDescent="0.3">
      <c r="A1605" s="12">
        <v>6603</v>
      </c>
      <c r="B1605" s="12">
        <v>251</v>
      </c>
      <c r="C1605" s="12">
        <v>10781</v>
      </c>
      <c r="D1605" s="12">
        <v>1604</v>
      </c>
      <c r="E1605" s="12" t="s">
        <v>243</v>
      </c>
      <c r="F1605" s="13">
        <v>45097</v>
      </c>
      <c r="G1605" s="26" t="s">
        <v>12191</v>
      </c>
      <c r="H1605" s="12">
        <v>22</v>
      </c>
      <c r="I1605" s="28">
        <f>VLOOKUP(B:B,DIM_PRODUCTS!A:F,5,FALSE)</f>
        <v>12</v>
      </c>
      <c r="J1605" s="28">
        <f>FACT_ORDERS[[#This Row],[ProductPrice]]*FACT_ORDERS[[#This Row],[Quantity]]</f>
        <v>264</v>
      </c>
      <c r="K1605" s="12" t="str">
        <f>VLOOKUP(C:C,DIM_CUSTOMERS!A:G,7,FALSE)</f>
        <v>Germany</v>
      </c>
      <c r="L1605" s="30" cm="1">
        <f t="array" ref="L1605">_xlfn.IFS(
    AND(FACT_ORDERS[[#This Row],[DeliveryMehtod]]="shippment",FACT_ORDERS[[#This Row],[TotalAmount]]&gt;=200), 0,
    AND(FACT_ORDERS[[#This Row],[DeliveryMehtod]]="pickup"), 15,
    AND(FACT_ORDERS[[#This Row],[DeliveryMehtod]]="shippment",FACT_ORDERS[[#This Row],[TotalAmount]]&lt;200), 35
)</f>
        <v>15</v>
      </c>
      <c r="M1605" s="12" t="str" cm="1">
        <f t="array" ref="M1605">_xlfn.IFS(
    SUMIFS(FACT_ORDERS[TotalAmount], FACT_ORDERS[WD_CUSTOMERS],FACT_ORDERS[[#This Row],[WD_CUSTOMERS]])&gt;=15000, "VIP",
    SUMIFS(FACT_ORDERS[TotalAmount], FACT_ORDERS[WD_CUSTOMERS],FACT_ORDERS[[#This Row],[WD_CUSTOMERS]])&gt;=8000, "Premium",
    TRUE, "Regular"
)</f>
        <v>Premium</v>
      </c>
      <c r="N1605" s="32" cm="1">
        <f t="array" ref="N1605">_xlfn.IFS(
   FACT_ORDERS[[#This Row],[TypeOfClient]]="VIP", 0.2,
   FACT_ORDERS[[#This Row],[TypeOfClient]]="Premium", 0.1,
   TRUE, 0
)</f>
        <v>0.1</v>
      </c>
      <c r="O1605" s="31" cm="1">
        <f t="array" ref="O1605">_xlfn.IFS(
   FACT_ORDERS[[#This Row],[TotalAmount]]&gt;1500, 0.15,
   FACT_ORDERS[[#This Row],[TotalAmount]]&gt;1000, 0.1,
   FACT_ORDERS[[#This Row],[TotalAmount]]&gt;500, 0.05,
   TRUE, 0
)</f>
        <v>0</v>
      </c>
      <c r="P1605" s="28">
        <f xml:space="preserve"> FACT_ORDERS[[#This Row],[TotalAmount]] * (1 - (FACT_ORDERS[[#This Row],[ClientDiscount]] + FACT_ORDERS[[#This Row],[OrderDiscount]]) )</f>
        <v>237.6</v>
      </c>
      <c r="Q1605" s="28">
        <f>FACT_ORDERS[[#This Row],[TotalAmountWithDiscount]]+FACT_ORDERS[[#This Row],[DeliveryCost]]</f>
        <v>252.6</v>
      </c>
      <c r="R1605" s="35">
        <v>45104</v>
      </c>
      <c r="S1605" s="35" t="str">
        <f>IF(NETWORKDAYS(FACT_ORDERS[[#This Row],[Order-Date]], FACT_ORDERS[[#This Row],[ArrivalDate ]]) &gt; 10, "Late", "On Time")</f>
        <v>On Time</v>
      </c>
    </row>
    <row r="1606" spans="1:19" x14ac:dyDescent="0.3">
      <c r="A1606" s="12">
        <v>6604</v>
      </c>
      <c r="B1606" s="12">
        <v>202</v>
      </c>
      <c r="C1606" s="12">
        <v>10781</v>
      </c>
      <c r="D1606" s="12">
        <v>1605</v>
      </c>
      <c r="E1606" s="12" t="s">
        <v>244</v>
      </c>
      <c r="F1606" s="13">
        <v>45097</v>
      </c>
      <c r="G1606" s="26" t="s">
        <v>12192</v>
      </c>
      <c r="H1606" s="12">
        <v>10</v>
      </c>
      <c r="I1606" s="28">
        <f>VLOOKUP(B:B,DIM_PRODUCTS!A:F,5,FALSE)</f>
        <v>15</v>
      </c>
      <c r="J1606" s="28">
        <f>FACT_ORDERS[[#This Row],[ProductPrice]]*FACT_ORDERS[[#This Row],[Quantity]]</f>
        <v>150</v>
      </c>
      <c r="K1606" s="12" t="str">
        <f>VLOOKUP(C:C,DIM_CUSTOMERS!A:G,7,FALSE)</f>
        <v>Germany</v>
      </c>
      <c r="L1606" s="30" cm="1">
        <f t="array" ref="L1606">_xlfn.IFS(
    AND(FACT_ORDERS[[#This Row],[DeliveryMehtod]]="shippment",FACT_ORDERS[[#This Row],[TotalAmount]]&gt;=200), 0,
    AND(FACT_ORDERS[[#This Row],[DeliveryMehtod]]="pickup"), 15,
    AND(FACT_ORDERS[[#This Row],[DeliveryMehtod]]="shippment",FACT_ORDERS[[#This Row],[TotalAmount]]&lt;200), 35
)</f>
        <v>35</v>
      </c>
      <c r="M1606" s="12" t="str" cm="1">
        <f t="array" ref="M1606">_xlfn.IFS(
    SUMIFS(FACT_ORDERS[TotalAmount], FACT_ORDERS[WD_CUSTOMERS],FACT_ORDERS[[#This Row],[WD_CUSTOMERS]])&gt;=15000, "VIP",
    SUMIFS(FACT_ORDERS[TotalAmount], FACT_ORDERS[WD_CUSTOMERS],FACT_ORDERS[[#This Row],[WD_CUSTOMERS]])&gt;=8000, "Premium",
    TRUE, "Regular"
)</f>
        <v>Premium</v>
      </c>
      <c r="N1606" s="32" cm="1">
        <f t="array" ref="N1606">_xlfn.IFS(
   FACT_ORDERS[[#This Row],[TypeOfClient]]="VIP", 0.2,
   FACT_ORDERS[[#This Row],[TypeOfClient]]="Premium", 0.1,
   TRUE, 0
)</f>
        <v>0.1</v>
      </c>
      <c r="O1606" s="31" cm="1">
        <f t="array" ref="O1606">_xlfn.IFS(
   FACT_ORDERS[[#This Row],[TotalAmount]]&gt;1500, 0.15,
   FACT_ORDERS[[#This Row],[TotalAmount]]&gt;1000, 0.1,
   FACT_ORDERS[[#This Row],[TotalAmount]]&gt;500, 0.05,
   TRUE, 0
)</f>
        <v>0</v>
      </c>
      <c r="P1606" s="28">
        <f xml:space="preserve"> FACT_ORDERS[[#This Row],[TotalAmount]] * (1 - (FACT_ORDERS[[#This Row],[ClientDiscount]] + FACT_ORDERS[[#This Row],[OrderDiscount]]) )</f>
        <v>135</v>
      </c>
      <c r="Q1606" s="28">
        <f>FACT_ORDERS[[#This Row],[TotalAmountWithDiscount]]+FACT_ORDERS[[#This Row],[DeliveryCost]]</f>
        <v>170</v>
      </c>
      <c r="R1606" s="35">
        <v>45106</v>
      </c>
      <c r="S1606" s="35" t="str">
        <f>IF(NETWORKDAYS(FACT_ORDERS[[#This Row],[Order-Date]], FACT_ORDERS[[#This Row],[ArrivalDate ]]) &gt; 10, "Late", "On Time")</f>
        <v>On Time</v>
      </c>
    </row>
    <row r="1607" spans="1:19" x14ac:dyDescent="0.3">
      <c r="A1607" s="12">
        <v>6605</v>
      </c>
      <c r="B1607" s="12">
        <v>292</v>
      </c>
      <c r="C1607" s="12">
        <v>10781</v>
      </c>
      <c r="D1607" s="12">
        <v>1606</v>
      </c>
      <c r="E1607" s="12" t="s">
        <v>244</v>
      </c>
      <c r="F1607" s="13">
        <v>45097</v>
      </c>
      <c r="G1607" s="26" t="s">
        <v>12193</v>
      </c>
      <c r="H1607" s="12">
        <v>17</v>
      </c>
      <c r="I1607" s="28">
        <f>VLOOKUP(B:B,DIM_PRODUCTS!A:F,5,FALSE)</f>
        <v>6</v>
      </c>
      <c r="J1607" s="28">
        <f>FACT_ORDERS[[#This Row],[ProductPrice]]*FACT_ORDERS[[#This Row],[Quantity]]</f>
        <v>102</v>
      </c>
      <c r="K1607" s="12" t="str">
        <f>VLOOKUP(C:C,DIM_CUSTOMERS!A:G,7,FALSE)</f>
        <v>Germany</v>
      </c>
      <c r="L1607" s="30" cm="1">
        <f t="array" ref="L1607">_xlfn.IFS(
    AND(FACT_ORDERS[[#This Row],[DeliveryMehtod]]="shippment",FACT_ORDERS[[#This Row],[TotalAmount]]&gt;=200), 0,
    AND(FACT_ORDERS[[#This Row],[DeliveryMehtod]]="pickup"), 15,
    AND(FACT_ORDERS[[#This Row],[DeliveryMehtod]]="shippment",FACT_ORDERS[[#This Row],[TotalAmount]]&lt;200), 35
)</f>
        <v>35</v>
      </c>
      <c r="M1607" s="12" t="str" cm="1">
        <f t="array" ref="M1607">_xlfn.IFS(
    SUMIFS(FACT_ORDERS[TotalAmount], FACT_ORDERS[WD_CUSTOMERS],FACT_ORDERS[[#This Row],[WD_CUSTOMERS]])&gt;=15000, "VIP",
    SUMIFS(FACT_ORDERS[TotalAmount], FACT_ORDERS[WD_CUSTOMERS],FACT_ORDERS[[#This Row],[WD_CUSTOMERS]])&gt;=8000, "Premium",
    TRUE, "Regular"
)</f>
        <v>Premium</v>
      </c>
      <c r="N1607" s="32" cm="1">
        <f t="array" ref="N1607">_xlfn.IFS(
   FACT_ORDERS[[#This Row],[TypeOfClient]]="VIP", 0.2,
   FACT_ORDERS[[#This Row],[TypeOfClient]]="Premium", 0.1,
   TRUE, 0
)</f>
        <v>0.1</v>
      </c>
      <c r="O1607" s="31" cm="1">
        <f t="array" ref="O1607">_xlfn.IFS(
   FACT_ORDERS[[#This Row],[TotalAmount]]&gt;1500, 0.15,
   FACT_ORDERS[[#This Row],[TotalAmount]]&gt;1000, 0.1,
   FACT_ORDERS[[#This Row],[TotalAmount]]&gt;500, 0.05,
   TRUE, 0
)</f>
        <v>0</v>
      </c>
      <c r="P1607" s="28">
        <f xml:space="preserve"> FACT_ORDERS[[#This Row],[TotalAmount]] * (1 - (FACT_ORDERS[[#This Row],[ClientDiscount]] + FACT_ORDERS[[#This Row],[OrderDiscount]]) )</f>
        <v>91.8</v>
      </c>
      <c r="Q1607" s="28">
        <f>FACT_ORDERS[[#This Row],[TotalAmountWithDiscount]]+FACT_ORDERS[[#This Row],[DeliveryCost]]</f>
        <v>126.8</v>
      </c>
      <c r="R1607" s="35">
        <v>45108</v>
      </c>
      <c r="S1607" s="35" t="str">
        <f>IF(NETWORKDAYS(FACT_ORDERS[[#This Row],[Order-Date]], FACT_ORDERS[[#This Row],[ArrivalDate ]]) &gt; 10, "Late", "On Time")</f>
        <v>On Time</v>
      </c>
    </row>
    <row r="1608" spans="1:19" x14ac:dyDescent="0.3">
      <c r="A1608" s="12">
        <v>6606</v>
      </c>
      <c r="B1608" s="12">
        <v>298</v>
      </c>
      <c r="C1608" s="12">
        <v>10781</v>
      </c>
      <c r="D1608" s="12">
        <v>1607</v>
      </c>
      <c r="E1608" s="12" t="s">
        <v>244</v>
      </c>
      <c r="F1608" s="13">
        <v>45517</v>
      </c>
      <c r="G1608" s="26" t="s">
        <v>12194</v>
      </c>
      <c r="H1608" s="12">
        <v>22</v>
      </c>
      <c r="I1608" s="28">
        <f>VLOOKUP(B:B,DIM_PRODUCTS!A:F,5,FALSE)</f>
        <v>19</v>
      </c>
      <c r="J1608" s="28">
        <f>FACT_ORDERS[[#This Row],[ProductPrice]]*FACT_ORDERS[[#This Row],[Quantity]]</f>
        <v>418</v>
      </c>
      <c r="K1608" s="12" t="str">
        <f>VLOOKUP(C:C,DIM_CUSTOMERS!A:G,7,FALSE)</f>
        <v>Germany</v>
      </c>
      <c r="L1608" s="30" cm="1">
        <f t="array" ref="L1608">_xlfn.IFS(
    AND(FACT_ORDERS[[#This Row],[DeliveryMehtod]]="shippment",FACT_ORDERS[[#This Row],[TotalAmount]]&gt;=200), 0,
    AND(FACT_ORDERS[[#This Row],[DeliveryMehtod]]="pickup"), 15,
    AND(FACT_ORDERS[[#This Row],[DeliveryMehtod]]="shippment",FACT_ORDERS[[#This Row],[TotalAmount]]&lt;200), 35
)</f>
        <v>0</v>
      </c>
      <c r="M1608" s="12" t="str" cm="1">
        <f t="array" ref="M1608">_xlfn.IFS(
    SUMIFS(FACT_ORDERS[TotalAmount], FACT_ORDERS[WD_CUSTOMERS],FACT_ORDERS[[#This Row],[WD_CUSTOMERS]])&gt;=15000, "VIP",
    SUMIFS(FACT_ORDERS[TotalAmount], FACT_ORDERS[WD_CUSTOMERS],FACT_ORDERS[[#This Row],[WD_CUSTOMERS]])&gt;=8000, "Premium",
    TRUE, "Regular"
)</f>
        <v>Premium</v>
      </c>
      <c r="N1608" s="32" cm="1">
        <f t="array" ref="N1608">_xlfn.IFS(
   FACT_ORDERS[[#This Row],[TypeOfClient]]="VIP", 0.2,
   FACT_ORDERS[[#This Row],[TypeOfClient]]="Premium", 0.1,
   TRUE, 0
)</f>
        <v>0.1</v>
      </c>
      <c r="O1608" s="31" cm="1">
        <f t="array" ref="O1608">_xlfn.IFS(
   FACT_ORDERS[[#This Row],[TotalAmount]]&gt;1500, 0.15,
   FACT_ORDERS[[#This Row],[TotalAmount]]&gt;1000, 0.1,
   FACT_ORDERS[[#This Row],[TotalAmount]]&gt;500, 0.05,
   TRUE, 0
)</f>
        <v>0</v>
      </c>
      <c r="P1608" s="28">
        <f xml:space="preserve"> FACT_ORDERS[[#This Row],[TotalAmount]] * (1 - (FACT_ORDERS[[#This Row],[ClientDiscount]] + FACT_ORDERS[[#This Row],[OrderDiscount]]) )</f>
        <v>376.2</v>
      </c>
      <c r="Q1608" s="28">
        <f>FACT_ORDERS[[#This Row],[TotalAmountWithDiscount]]+FACT_ORDERS[[#This Row],[DeliveryCost]]</f>
        <v>376.2</v>
      </c>
      <c r="R1608" s="35">
        <v>45525</v>
      </c>
      <c r="S1608" s="35" t="str">
        <f>IF(NETWORKDAYS(FACT_ORDERS[[#This Row],[Order-Date]], FACT_ORDERS[[#This Row],[ArrivalDate ]]) &gt; 10, "Late", "On Time")</f>
        <v>On Time</v>
      </c>
    </row>
    <row r="1609" spans="1:19" x14ac:dyDescent="0.3">
      <c r="A1609" s="12">
        <v>6607</v>
      </c>
      <c r="B1609" s="12">
        <v>251</v>
      </c>
      <c r="C1609" s="12">
        <v>10781</v>
      </c>
      <c r="D1609" s="12">
        <v>1608</v>
      </c>
      <c r="E1609" s="12" t="s">
        <v>244</v>
      </c>
      <c r="F1609" s="13">
        <v>45517</v>
      </c>
      <c r="G1609" s="26" t="s">
        <v>12195</v>
      </c>
      <c r="H1609" s="12">
        <v>28</v>
      </c>
      <c r="I1609" s="28">
        <f>VLOOKUP(B:B,DIM_PRODUCTS!A:F,5,FALSE)</f>
        <v>12</v>
      </c>
      <c r="J1609" s="28">
        <f>FACT_ORDERS[[#This Row],[ProductPrice]]*FACT_ORDERS[[#This Row],[Quantity]]</f>
        <v>336</v>
      </c>
      <c r="K1609" s="12" t="str">
        <f>VLOOKUP(C:C,DIM_CUSTOMERS!A:G,7,FALSE)</f>
        <v>Germany</v>
      </c>
      <c r="L1609" s="30" cm="1">
        <f t="array" ref="L1609">_xlfn.IFS(
    AND(FACT_ORDERS[[#This Row],[DeliveryMehtod]]="shippment",FACT_ORDERS[[#This Row],[TotalAmount]]&gt;=200), 0,
    AND(FACT_ORDERS[[#This Row],[DeliveryMehtod]]="pickup"), 15,
    AND(FACT_ORDERS[[#This Row],[DeliveryMehtod]]="shippment",FACT_ORDERS[[#This Row],[TotalAmount]]&lt;200), 35
)</f>
        <v>0</v>
      </c>
      <c r="M1609" s="12" t="str" cm="1">
        <f t="array" ref="M1609">_xlfn.IFS(
    SUMIFS(FACT_ORDERS[TotalAmount], FACT_ORDERS[WD_CUSTOMERS],FACT_ORDERS[[#This Row],[WD_CUSTOMERS]])&gt;=15000, "VIP",
    SUMIFS(FACT_ORDERS[TotalAmount], FACT_ORDERS[WD_CUSTOMERS],FACT_ORDERS[[#This Row],[WD_CUSTOMERS]])&gt;=8000, "Premium",
    TRUE, "Regular"
)</f>
        <v>Premium</v>
      </c>
      <c r="N1609" s="32" cm="1">
        <f t="array" ref="N1609">_xlfn.IFS(
   FACT_ORDERS[[#This Row],[TypeOfClient]]="VIP", 0.2,
   FACT_ORDERS[[#This Row],[TypeOfClient]]="Premium", 0.1,
   TRUE, 0
)</f>
        <v>0.1</v>
      </c>
      <c r="O1609" s="31" cm="1">
        <f t="array" ref="O1609">_xlfn.IFS(
   FACT_ORDERS[[#This Row],[TotalAmount]]&gt;1500, 0.15,
   FACT_ORDERS[[#This Row],[TotalAmount]]&gt;1000, 0.1,
   FACT_ORDERS[[#This Row],[TotalAmount]]&gt;500, 0.05,
   TRUE, 0
)</f>
        <v>0</v>
      </c>
      <c r="P1609" s="28">
        <f xml:space="preserve"> FACT_ORDERS[[#This Row],[TotalAmount]] * (1 - (FACT_ORDERS[[#This Row],[ClientDiscount]] + FACT_ORDERS[[#This Row],[OrderDiscount]]) )</f>
        <v>302.40000000000003</v>
      </c>
      <c r="Q1609" s="28">
        <f>FACT_ORDERS[[#This Row],[TotalAmountWithDiscount]]+FACT_ORDERS[[#This Row],[DeliveryCost]]</f>
        <v>302.40000000000003</v>
      </c>
      <c r="R1609" s="35">
        <v>45528</v>
      </c>
      <c r="S1609" s="35" t="str">
        <f>IF(NETWORKDAYS(FACT_ORDERS[[#This Row],[Order-Date]], FACT_ORDERS[[#This Row],[ArrivalDate ]]) &gt; 10, "Late", "On Time")</f>
        <v>On Time</v>
      </c>
    </row>
    <row r="1610" spans="1:19" x14ac:dyDescent="0.3">
      <c r="A1610" s="12">
        <v>6608</v>
      </c>
      <c r="B1610" s="12">
        <v>292</v>
      </c>
      <c r="C1610" s="12">
        <v>10781</v>
      </c>
      <c r="D1610" s="12">
        <v>1609</v>
      </c>
      <c r="E1610" s="12" t="s">
        <v>243</v>
      </c>
      <c r="F1610" s="13">
        <v>45517</v>
      </c>
      <c r="G1610" s="26" t="s">
        <v>12196</v>
      </c>
      <c r="H1610" s="12">
        <v>19</v>
      </c>
      <c r="I1610" s="28">
        <f>VLOOKUP(B:B,DIM_PRODUCTS!A:F,5,FALSE)</f>
        <v>6</v>
      </c>
      <c r="J1610" s="28">
        <f>FACT_ORDERS[[#This Row],[ProductPrice]]*FACT_ORDERS[[#This Row],[Quantity]]</f>
        <v>114</v>
      </c>
      <c r="K1610" s="12" t="str">
        <f>VLOOKUP(C:C,DIM_CUSTOMERS!A:G,7,FALSE)</f>
        <v>Germany</v>
      </c>
      <c r="L1610" s="30" cm="1">
        <f t="array" ref="L1610">_xlfn.IFS(
    AND(FACT_ORDERS[[#This Row],[DeliveryMehtod]]="shippment",FACT_ORDERS[[#This Row],[TotalAmount]]&gt;=200), 0,
    AND(FACT_ORDERS[[#This Row],[DeliveryMehtod]]="pickup"), 15,
    AND(FACT_ORDERS[[#This Row],[DeliveryMehtod]]="shippment",FACT_ORDERS[[#This Row],[TotalAmount]]&lt;200), 35
)</f>
        <v>15</v>
      </c>
      <c r="M1610" s="12" t="str" cm="1">
        <f t="array" ref="M1610">_xlfn.IFS(
    SUMIFS(FACT_ORDERS[TotalAmount], FACT_ORDERS[WD_CUSTOMERS],FACT_ORDERS[[#This Row],[WD_CUSTOMERS]])&gt;=15000, "VIP",
    SUMIFS(FACT_ORDERS[TotalAmount], FACT_ORDERS[WD_CUSTOMERS],FACT_ORDERS[[#This Row],[WD_CUSTOMERS]])&gt;=8000, "Premium",
    TRUE, "Regular"
)</f>
        <v>Premium</v>
      </c>
      <c r="N1610" s="32" cm="1">
        <f t="array" ref="N1610">_xlfn.IFS(
   FACT_ORDERS[[#This Row],[TypeOfClient]]="VIP", 0.2,
   FACT_ORDERS[[#This Row],[TypeOfClient]]="Premium", 0.1,
   TRUE, 0
)</f>
        <v>0.1</v>
      </c>
      <c r="O1610" s="31" cm="1">
        <f t="array" ref="O1610">_xlfn.IFS(
   FACT_ORDERS[[#This Row],[TotalAmount]]&gt;1500, 0.15,
   FACT_ORDERS[[#This Row],[TotalAmount]]&gt;1000, 0.1,
   FACT_ORDERS[[#This Row],[TotalAmount]]&gt;500, 0.05,
   TRUE, 0
)</f>
        <v>0</v>
      </c>
      <c r="P1610" s="28">
        <f xml:space="preserve"> FACT_ORDERS[[#This Row],[TotalAmount]] * (1 - (FACT_ORDERS[[#This Row],[ClientDiscount]] + FACT_ORDERS[[#This Row],[OrderDiscount]]) )</f>
        <v>102.60000000000001</v>
      </c>
      <c r="Q1610" s="28">
        <f>FACT_ORDERS[[#This Row],[TotalAmountWithDiscount]]+FACT_ORDERS[[#This Row],[DeliveryCost]]</f>
        <v>117.60000000000001</v>
      </c>
      <c r="R1610" s="35">
        <v>45528</v>
      </c>
      <c r="S1610" s="35" t="str">
        <f>IF(NETWORKDAYS(FACT_ORDERS[[#This Row],[Order-Date]], FACT_ORDERS[[#This Row],[ArrivalDate ]]) &gt; 10, "Late", "On Time")</f>
        <v>On Time</v>
      </c>
    </row>
    <row r="1611" spans="1:19" x14ac:dyDescent="0.3">
      <c r="A1611" s="12">
        <v>6609</v>
      </c>
      <c r="B1611" s="12">
        <v>298</v>
      </c>
      <c r="C1611" s="12">
        <v>10781</v>
      </c>
      <c r="D1611" s="12">
        <v>1610</v>
      </c>
      <c r="E1611" s="12" t="s">
        <v>243</v>
      </c>
      <c r="F1611" s="13">
        <v>45156</v>
      </c>
      <c r="G1611" s="26" t="s">
        <v>12197</v>
      </c>
      <c r="H1611" s="12">
        <v>37</v>
      </c>
      <c r="I1611" s="28">
        <f>VLOOKUP(B:B,DIM_PRODUCTS!A:F,5,FALSE)</f>
        <v>19</v>
      </c>
      <c r="J1611" s="28">
        <f>FACT_ORDERS[[#This Row],[ProductPrice]]*FACT_ORDERS[[#This Row],[Quantity]]</f>
        <v>703</v>
      </c>
      <c r="K1611" s="12" t="str">
        <f>VLOOKUP(C:C,DIM_CUSTOMERS!A:G,7,FALSE)</f>
        <v>Germany</v>
      </c>
      <c r="L1611" s="30" cm="1">
        <f t="array" ref="L1611">_xlfn.IFS(
    AND(FACT_ORDERS[[#This Row],[DeliveryMehtod]]="shippment",FACT_ORDERS[[#This Row],[TotalAmount]]&gt;=200), 0,
    AND(FACT_ORDERS[[#This Row],[DeliveryMehtod]]="pickup"), 15,
    AND(FACT_ORDERS[[#This Row],[DeliveryMehtod]]="shippment",FACT_ORDERS[[#This Row],[TotalAmount]]&lt;200), 35
)</f>
        <v>15</v>
      </c>
      <c r="M1611" s="12" t="str" cm="1">
        <f t="array" ref="M1611">_xlfn.IFS(
    SUMIFS(FACT_ORDERS[TotalAmount], FACT_ORDERS[WD_CUSTOMERS],FACT_ORDERS[[#This Row],[WD_CUSTOMERS]])&gt;=15000, "VIP",
    SUMIFS(FACT_ORDERS[TotalAmount], FACT_ORDERS[WD_CUSTOMERS],FACT_ORDERS[[#This Row],[WD_CUSTOMERS]])&gt;=8000, "Premium",
    TRUE, "Regular"
)</f>
        <v>Premium</v>
      </c>
      <c r="N1611" s="32" cm="1">
        <f t="array" ref="N1611">_xlfn.IFS(
   FACT_ORDERS[[#This Row],[TypeOfClient]]="VIP", 0.2,
   FACT_ORDERS[[#This Row],[TypeOfClient]]="Premium", 0.1,
   TRUE, 0
)</f>
        <v>0.1</v>
      </c>
      <c r="O1611" s="31" cm="1">
        <f t="array" ref="O1611">_xlfn.IFS(
   FACT_ORDERS[[#This Row],[TotalAmount]]&gt;1500, 0.15,
   FACT_ORDERS[[#This Row],[TotalAmount]]&gt;1000, 0.1,
   FACT_ORDERS[[#This Row],[TotalAmount]]&gt;500, 0.05,
   TRUE, 0
)</f>
        <v>0.05</v>
      </c>
      <c r="P1611" s="28">
        <f xml:space="preserve"> FACT_ORDERS[[#This Row],[TotalAmount]] * (1 - (FACT_ORDERS[[#This Row],[ClientDiscount]] + FACT_ORDERS[[#This Row],[OrderDiscount]]) )</f>
        <v>597.54999999999995</v>
      </c>
      <c r="Q1611" s="28">
        <f>FACT_ORDERS[[#This Row],[TotalAmountWithDiscount]]+FACT_ORDERS[[#This Row],[DeliveryCost]]</f>
        <v>612.54999999999995</v>
      </c>
      <c r="R1611" s="35">
        <v>45164</v>
      </c>
      <c r="S1611" s="35" t="str">
        <f>IF(NETWORKDAYS(FACT_ORDERS[[#This Row],[Order-Date]], FACT_ORDERS[[#This Row],[ArrivalDate ]]) &gt; 10, "Late", "On Time")</f>
        <v>On Time</v>
      </c>
    </row>
    <row r="1612" spans="1:19" x14ac:dyDescent="0.3">
      <c r="A1612" s="12">
        <v>6610</v>
      </c>
      <c r="B1612" s="12">
        <v>251</v>
      </c>
      <c r="C1612" s="12">
        <v>10781</v>
      </c>
      <c r="D1612" s="12">
        <v>1611</v>
      </c>
      <c r="E1612" s="12" t="s">
        <v>244</v>
      </c>
      <c r="F1612" s="13">
        <v>45156</v>
      </c>
      <c r="G1612" s="26" t="s">
        <v>12198</v>
      </c>
      <c r="H1612" s="12">
        <v>19</v>
      </c>
      <c r="I1612" s="28">
        <f>VLOOKUP(B:B,DIM_PRODUCTS!A:F,5,FALSE)</f>
        <v>12</v>
      </c>
      <c r="J1612" s="28">
        <f>FACT_ORDERS[[#This Row],[ProductPrice]]*FACT_ORDERS[[#This Row],[Quantity]]</f>
        <v>228</v>
      </c>
      <c r="K1612" s="12" t="str">
        <f>VLOOKUP(C:C,DIM_CUSTOMERS!A:G,7,FALSE)</f>
        <v>Germany</v>
      </c>
      <c r="L1612" s="30" cm="1">
        <f t="array" ref="L1612">_xlfn.IFS(
    AND(FACT_ORDERS[[#This Row],[DeliveryMehtod]]="shippment",FACT_ORDERS[[#This Row],[TotalAmount]]&gt;=200), 0,
    AND(FACT_ORDERS[[#This Row],[DeliveryMehtod]]="pickup"), 15,
    AND(FACT_ORDERS[[#This Row],[DeliveryMehtod]]="shippment",FACT_ORDERS[[#This Row],[TotalAmount]]&lt;200), 35
)</f>
        <v>0</v>
      </c>
      <c r="M1612" s="12" t="str" cm="1">
        <f t="array" ref="M1612">_xlfn.IFS(
    SUMIFS(FACT_ORDERS[TotalAmount], FACT_ORDERS[WD_CUSTOMERS],FACT_ORDERS[[#This Row],[WD_CUSTOMERS]])&gt;=15000, "VIP",
    SUMIFS(FACT_ORDERS[TotalAmount], FACT_ORDERS[WD_CUSTOMERS],FACT_ORDERS[[#This Row],[WD_CUSTOMERS]])&gt;=8000, "Premium",
    TRUE, "Regular"
)</f>
        <v>Premium</v>
      </c>
      <c r="N1612" s="32" cm="1">
        <f t="array" ref="N1612">_xlfn.IFS(
   FACT_ORDERS[[#This Row],[TypeOfClient]]="VIP", 0.2,
   FACT_ORDERS[[#This Row],[TypeOfClient]]="Premium", 0.1,
   TRUE, 0
)</f>
        <v>0.1</v>
      </c>
      <c r="O1612" s="31" cm="1">
        <f t="array" ref="O1612">_xlfn.IFS(
   FACT_ORDERS[[#This Row],[TotalAmount]]&gt;1500, 0.15,
   FACT_ORDERS[[#This Row],[TotalAmount]]&gt;1000, 0.1,
   FACT_ORDERS[[#This Row],[TotalAmount]]&gt;500, 0.05,
   TRUE, 0
)</f>
        <v>0</v>
      </c>
      <c r="P1612" s="28">
        <f xml:space="preserve"> FACT_ORDERS[[#This Row],[TotalAmount]] * (1 - (FACT_ORDERS[[#This Row],[ClientDiscount]] + FACT_ORDERS[[#This Row],[OrderDiscount]]) )</f>
        <v>205.20000000000002</v>
      </c>
      <c r="Q1612" s="28">
        <f>FACT_ORDERS[[#This Row],[TotalAmountWithDiscount]]+FACT_ORDERS[[#This Row],[DeliveryCost]]</f>
        <v>205.20000000000002</v>
      </c>
      <c r="R1612" s="35">
        <v>45167</v>
      </c>
      <c r="S1612" s="35" t="str">
        <f>IF(NETWORKDAYS(FACT_ORDERS[[#This Row],[Order-Date]], FACT_ORDERS[[#This Row],[ArrivalDate ]]) &gt; 10, "Late", "On Time")</f>
        <v>On Time</v>
      </c>
    </row>
    <row r="1613" spans="1:19" x14ac:dyDescent="0.3">
      <c r="A1613" s="12">
        <v>6611</v>
      </c>
      <c r="B1613" s="12">
        <v>202</v>
      </c>
      <c r="C1613" s="12">
        <v>10781</v>
      </c>
      <c r="D1613" s="12">
        <v>1612</v>
      </c>
      <c r="E1613" s="12" t="s">
        <v>243</v>
      </c>
      <c r="F1613" s="13">
        <v>45156</v>
      </c>
      <c r="G1613" s="26" t="s">
        <v>12199</v>
      </c>
      <c r="H1613" s="12">
        <v>6</v>
      </c>
      <c r="I1613" s="28">
        <f>VLOOKUP(B:B,DIM_PRODUCTS!A:F,5,FALSE)</f>
        <v>15</v>
      </c>
      <c r="J1613" s="28">
        <f>FACT_ORDERS[[#This Row],[ProductPrice]]*FACT_ORDERS[[#This Row],[Quantity]]</f>
        <v>90</v>
      </c>
      <c r="K1613" s="12" t="str">
        <f>VLOOKUP(C:C,DIM_CUSTOMERS!A:G,7,FALSE)</f>
        <v>Germany</v>
      </c>
      <c r="L1613" s="30" cm="1">
        <f t="array" ref="L1613">_xlfn.IFS(
    AND(FACT_ORDERS[[#This Row],[DeliveryMehtod]]="shippment",FACT_ORDERS[[#This Row],[TotalAmount]]&gt;=200), 0,
    AND(FACT_ORDERS[[#This Row],[DeliveryMehtod]]="pickup"), 15,
    AND(FACT_ORDERS[[#This Row],[DeliveryMehtod]]="shippment",FACT_ORDERS[[#This Row],[TotalAmount]]&lt;200), 35
)</f>
        <v>15</v>
      </c>
      <c r="M1613" s="12" t="str" cm="1">
        <f t="array" ref="M1613">_xlfn.IFS(
    SUMIFS(FACT_ORDERS[TotalAmount], FACT_ORDERS[WD_CUSTOMERS],FACT_ORDERS[[#This Row],[WD_CUSTOMERS]])&gt;=15000, "VIP",
    SUMIFS(FACT_ORDERS[TotalAmount], FACT_ORDERS[WD_CUSTOMERS],FACT_ORDERS[[#This Row],[WD_CUSTOMERS]])&gt;=8000, "Premium",
    TRUE, "Regular"
)</f>
        <v>Premium</v>
      </c>
      <c r="N1613" s="32" cm="1">
        <f t="array" ref="N1613">_xlfn.IFS(
   FACT_ORDERS[[#This Row],[TypeOfClient]]="VIP", 0.2,
   FACT_ORDERS[[#This Row],[TypeOfClient]]="Premium", 0.1,
   TRUE, 0
)</f>
        <v>0.1</v>
      </c>
      <c r="O1613" s="31" cm="1">
        <f t="array" ref="O1613">_xlfn.IFS(
   FACT_ORDERS[[#This Row],[TotalAmount]]&gt;1500, 0.15,
   FACT_ORDERS[[#This Row],[TotalAmount]]&gt;1000, 0.1,
   FACT_ORDERS[[#This Row],[TotalAmount]]&gt;500, 0.05,
   TRUE, 0
)</f>
        <v>0</v>
      </c>
      <c r="P1613" s="28">
        <f xml:space="preserve"> FACT_ORDERS[[#This Row],[TotalAmount]] * (1 - (FACT_ORDERS[[#This Row],[ClientDiscount]] + FACT_ORDERS[[#This Row],[OrderDiscount]]) )</f>
        <v>81</v>
      </c>
      <c r="Q1613" s="28">
        <f>FACT_ORDERS[[#This Row],[TotalAmountWithDiscount]]+FACT_ORDERS[[#This Row],[DeliveryCost]]</f>
        <v>96</v>
      </c>
      <c r="R1613" s="35">
        <v>45165</v>
      </c>
      <c r="S1613" s="35" t="str">
        <f>IF(NETWORKDAYS(FACT_ORDERS[[#This Row],[Order-Date]], FACT_ORDERS[[#This Row],[ArrivalDate ]]) &gt; 10, "Late", "On Time")</f>
        <v>On Time</v>
      </c>
    </row>
    <row r="1614" spans="1:19" x14ac:dyDescent="0.3">
      <c r="A1614" s="12">
        <v>6612</v>
      </c>
      <c r="B1614" s="12">
        <v>292</v>
      </c>
      <c r="C1614" s="12">
        <v>10781</v>
      </c>
      <c r="D1614" s="12">
        <v>1613</v>
      </c>
      <c r="E1614" s="12" t="s">
        <v>243</v>
      </c>
      <c r="F1614" s="13">
        <v>45156</v>
      </c>
      <c r="G1614" s="26" t="s">
        <v>12200</v>
      </c>
      <c r="H1614" s="12">
        <v>19</v>
      </c>
      <c r="I1614" s="28">
        <f>VLOOKUP(B:B,DIM_PRODUCTS!A:F,5,FALSE)</f>
        <v>6</v>
      </c>
      <c r="J1614" s="28">
        <f>FACT_ORDERS[[#This Row],[ProductPrice]]*FACT_ORDERS[[#This Row],[Quantity]]</f>
        <v>114</v>
      </c>
      <c r="K1614" s="12" t="str">
        <f>VLOOKUP(C:C,DIM_CUSTOMERS!A:G,7,FALSE)</f>
        <v>Germany</v>
      </c>
      <c r="L1614" s="30" cm="1">
        <f t="array" ref="L1614">_xlfn.IFS(
    AND(FACT_ORDERS[[#This Row],[DeliveryMehtod]]="shippment",FACT_ORDERS[[#This Row],[TotalAmount]]&gt;=200), 0,
    AND(FACT_ORDERS[[#This Row],[DeliveryMehtod]]="pickup"), 15,
    AND(FACT_ORDERS[[#This Row],[DeliveryMehtod]]="shippment",FACT_ORDERS[[#This Row],[TotalAmount]]&lt;200), 35
)</f>
        <v>15</v>
      </c>
      <c r="M1614" s="12" t="str" cm="1">
        <f t="array" ref="M1614">_xlfn.IFS(
    SUMIFS(FACT_ORDERS[TotalAmount], FACT_ORDERS[WD_CUSTOMERS],FACT_ORDERS[[#This Row],[WD_CUSTOMERS]])&gt;=15000, "VIP",
    SUMIFS(FACT_ORDERS[TotalAmount], FACT_ORDERS[WD_CUSTOMERS],FACT_ORDERS[[#This Row],[WD_CUSTOMERS]])&gt;=8000, "Premium",
    TRUE, "Regular"
)</f>
        <v>Premium</v>
      </c>
      <c r="N1614" s="32" cm="1">
        <f t="array" ref="N1614">_xlfn.IFS(
   FACT_ORDERS[[#This Row],[TypeOfClient]]="VIP", 0.2,
   FACT_ORDERS[[#This Row],[TypeOfClient]]="Premium", 0.1,
   TRUE, 0
)</f>
        <v>0.1</v>
      </c>
      <c r="O1614" s="31" cm="1">
        <f t="array" ref="O1614">_xlfn.IFS(
   FACT_ORDERS[[#This Row],[TotalAmount]]&gt;1500, 0.15,
   FACT_ORDERS[[#This Row],[TotalAmount]]&gt;1000, 0.1,
   FACT_ORDERS[[#This Row],[TotalAmount]]&gt;500, 0.05,
   TRUE, 0
)</f>
        <v>0</v>
      </c>
      <c r="P1614" s="28">
        <f xml:space="preserve"> FACT_ORDERS[[#This Row],[TotalAmount]] * (1 - (FACT_ORDERS[[#This Row],[ClientDiscount]] + FACT_ORDERS[[#This Row],[OrderDiscount]]) )</f>
        <v>102.60000000000001</v>
      </c>
      <c r="Q1614" s="28">
        <f>FACT_ORDERS[[#This Row],[TotalAmountWithDiscount]]+FACT_ORDERS[[#This Row],[DeliveryCost]]</f>
        <v>117.60000000000001</v>
      </c>
      <c r="R1614" s="35">
        <v>45164</v>
      </c>
      <c r="S1614" s="35" t="str">
        <f>IF(NETWORKDAYS(FACT_ORDERS[[#This Row],[Order-Date]], FACT_ORDERS[[#This Row],[ArrivalDate ]]) &gt; 10, "Late", "On Time")</f>
        <v>On Time</v>
      </c>
    </row>
    <row r="1615" spans="1:19" x14ac:dyDescent="0.3">
      <c r="A1615" s="12">
        <v>6613</v>
      </c>
      <c r="B1615" s="12">
        <v>298</v>
      </c>
      <c r="C1615" s="12">
        <v>10781</v>
      </c>
      <c r="D1615" s="12">
        <v>1614</v>
      </c>
      <c r="E1615" s="12" t="s">
        <v>244</v>
      </c>
      <c r="F1615" s="13">
        <v>45498</v>
      </c>
      <c r="G1615" s="26" t="s">
        <v>12201</v>
      </c>
      <c r="H1615" s="12">
        <v>25</v>
      </c>
      <c r="I1615" s="28">
        <f>VLOOKUP(B:B,DIM_PRODUCTS!A:F,5,FALSE)</f>
        <v>19</v>
      </c>
      <c r="J1615" s="28">
        <f>FACT_ORDERS[[#This Row],[ProductPrice]]*FACT_ORDERS[[#This Row],[Quantity]]</f>
        <v>475</v>
      </c>
      <c r="K1615" s="12" t="str">
        <f>VLOOKUP(C:C,DIM_CUSTOMERS!A:G,7,FALSE)</f>
        <v>Germany</v>
      </c>
      <c r="L1615" s="30" cm="1">
        <f t="array" ref="L1615">_xlfn.IFS(
    AND(FACT_ORDERS[[#This Row],[DeliveryMehtod]]="shippment",FACT_ORDERS[[#This Row],[TotalAmount]]&gt;=200), 0,
    AND(FACT_ORDERS[[#This Row],[DeliveryMehtod]]="pickup"), 15,
    AND(FACT_ORDERS[[#This Row],[DeliveryMehtod]]="shippment",FACT_ORDERS[[#This Row],[TotalAmount]]&lt;200), 35
)</f>
        <v>0</v>
      </c>
      <c r="M1615" s="12" t="str" cm="1">
        <f t="array" ref="M1615">_xlfn.IFS(
    SUMIFS(FACT_ORDERS[TotalAmount], FACT_ORDERS[WD_CUSTOMERS],FACT_ORDERS[[#This Row],[WD_CUSTOMERS]])&gt;=15000, "VIP",
    SUMIFS(FACT_ORDERS[TotalAmount], FACT_ORDERS[WD_CUSTOMERS],FACT_ORDERS[[#This Row],[WD_CUSTOMERS]])&gt;=8000, "Premium",
    TRUE, "Regular"
)</f>
        <v>Premium</v>
      </c>
      <c r="N1615" s="32" cm="1">
        <f t="array" ref="N1615">_xlfn.IFS(
   FACT_ORDERS[[#This Row],[TypeOfClient]]="VIP", 0.2,
   FACT_ORDERS[[#This Row],[TypeOfClient]]="Premium", 0.1,
   TRUE, 0
)</f>
        <v>0.1</v>
      </c>
      <c r="O1615" s="31" cm="1">
        <f t="array" ref="O1615">_xlfn.IFS(
   FACT_ORDERS[[#This Row],[TotalAmount]]&gt;1500, 0.15,
   FACT_ORDERS[[#This Row],[TotalAmount]]&gt;1000, 0.1,
   FACT_ORDERS[[#This Row],[TotalAmount]]&gt;500, 0.05,
   TRUE, 0
)</f>
        <v>0</v>
      </c>
      <c r="P1615" s="28">
        <f xml:space="preserve"> FACT_ORDERS[[#This Row],[TotalAmount]] * (1 - (FACT_ORDERS[[#This Row],[ClientDiscount]] + FACT_ORDERS[[#This Row],[OrderDiscount]]) )</f>
        <v>427.5</v>
      </c>
      <c r="Q1615" s="28">
        <f>FACT_ORDERS[[#This Row],[TotalAmountWithDiscount]]+FACT_ORDERS[[#This Row],[DeliveryCost]]</f>
        <v>427.5</v>
      </c>
      <c r="R1615" s="35">
        <v>45506</v>
      </c>
      <c r="S1615" s="35" t="str">
        <f>IF(NETWORKDAYS(FACT_ORDERS[[#This Row],[Order-Date]], FACT_ORDERS[[#This Row],[ArrivalDate ]]) &gt; 10, "Late", "On Time")</f>
        <v>On Time</v>
      </c>
    </row>
    <row r="1616" spans="1:19" x14ac:dyDescent="0.3">
      <c r="A1616" s="12">
        <v>6614</v>
      </c>
      <c r="B1616" s="12">
        <v>251</v>
      </c>
      <c r="C1616" s="12">
        <v>10781</v>
      </c>
      <c r="D1616" s="12">
        <v>1615</v>
      </c>
      <c r="E1616" s="12" t="s">
        <v>244</v>
      </c>
      <c r="F1616" s="13">
        <v>45498</v>
      </c>
      <c r="G1616" s="26" t="s">
        <v>12202</v>
      </c>
      <c r="H1616" s="12">
        <v>26</v>
      </c>
      <c r="I1616" s="28">
        <f>VLOOKUP(B:B,DIM_PRODUCTS!A:F,5,FALSE)</f>
        <v>12</v>
      </c>
      <c r="J1616" s="28">
        <f>FACT_ORDERS[[#This Row],[ProductPrice]]*FACT_ORDERS[[#This Row],[Quantity]]</f>
        <v>312</v>
      </c>
      <c r="K1616" s="12" t="str">
        <f>VLOOKUP(C:C,DIM_CUSTOMERS!A:G,7,FALSE)</f>
        <v>Germany</v>
      </c>
      <c r="L1616" s="30" cm="1">
        <f t="array" ref="L1616">_xlfn.IFS(
    AND(FACT_ORDERS[[#This Row],[DeliveryMehtod]]="shippment",FACT_ORDERS[[#This Row],[TotalAmount]]&gt;=200), 0,
    AND(FACT_ORDERS[[#This Row],[DeliveryMehtod]]="pickup"), 15,
    AND(FACT_ORDERS[[#This Row],[DeliveryMehtod]]="shippment",FACT_ORDERS[[#This Row],[TotalAmount]]&lt;200), 35
)</f>
        <v>0</v>
      </c>
      <c r="M1616" s="12" t="str" cm="1">
        <f t="array" ref="M1616">_xlfn.IFS(
    SUMIFS(FACT_ORDERS[TotalAmount], FACT_ORDERS[WD_CUSTOMERS],FACT_ORDERS[[#This Row],[WD_CUSTOMERS]])&gt;=15000, "VIP",
    SUMIFS(FACT_ORDERS[TotalAmount], FACT_ORDERS[WD_CUSTOMERS],FACT_ORDERS[[#This Row],[WD_CUSTOMERS]])&gt;=8000, "Premium",
    TRUE, "Regular"
)</f>
        <v>Premium</v>
      </c>
      <c r="N1616" s="32" cm="1">
        <f t="array" ref="N1616">_xlfn.IFS(
   FACT_ORDERS[[#This Row],[TypeOfClient]]="VIP", 0.2,
   FACT_ORDERS[[#This Row],[TypeOfClient]]="Premium", 0.1,
   TRUE, 0
)</f>
        <v>0.1</v>
      </c>
      <c r="O1616" s="31" cm="1">
        <f t="array" ref="O1616">_xlfn.IFS(
   FACT_ORDERS[[#This Row],[TotalAmount]]&gt;1500, 0.15,
   FACT_ORDERS[[#This Row],[TotalAmount]]&gt;1000, 0.1,
   FACT_ORDERS[[#This Row],[TotalAmount]]&gt;500, 0.05,
   TRUE, 0
)</f>
        <v>0</v>
      </c>
      <c r="P1616" s="28">
        <f xml:space="preserve"> FACT_ORDERS[[#This Row],[TotalAmount]] * (1 - (FACT_ORDERS[[#This Row],[ClientDiscount]] + FACT_ORDERS[[#This Row],[OrderDiscount]]) )</f>
        <v>280.8</v>
      </c>
      <c r="Q1616" s="28">
        <f>FACT_ORDERS[[#This Row],[TotalAmountWithDiscount]]+FACT_ORDERS[[#This Row],[DeliveryCost]]</f>
        <v>280.8</v>
      </c>
      <c r="R1616" s="35">
        <v>45507</v>
      </c>
      <c r="S1616" s="35" t="str">
        <f>IF(NETWORKDAYS(FACT_ORDERS[[#This Row],[Order-Date]], FACT_ORDERS[[#This Row],[ArrivalDate ]]) &gt; 10, "Late", "On Time")</f>
        <v>On Time</v>
      </c>
    </row>
    <row r="1617" spans="1:19" x14ac:dyDescent="0.3">
      <c r="A1617" s="12">
        <v>6615</v>
      </c>
      <c r="B1617" s="12">
        <v>202</v>
      </c>
      <c r="C1617" s="12">
        <v>10781</v>
      </c>
      <c r="D1617" s="12">
        <v>1616</v>
      </c>
      <c r="E1617" s="12" t="s">
        <v>244</v>
      </c>
      <c r="F1617" s="13">
        <v>45498</v>
      </c>
      <c r="G1617" s="26" t="s">
        <v>12203</v>
      </c>
      <c r="H1617" s="12">
        <v>10</v>
      </c>
      <c r="I1617" s="28">
        <f>VLOOKUP(B:B,DIM_PRODUCTS!A:F,5,FALSE)</f>
        <v>15</v>
      </c>
      <c r="J1617" s="28">
        <f>FACT_ORDERS[[#This Row],[ProductPrice]]*FACT_ORDERS[[#This Row],[Quantity]]</f>
        <v>150</v>
      </c>
      <c r="K1617" s="12" t="str">
        <f>VLOOKUP(C:C,DIM_CUSTOMERS!A:G,7,FALSE)</f>
        <v>Germany</v>
      </c>
      <c r="L1617" s="30" cm="1">
        <f t="array" ref="L1617">_xlfn.IFS(
    AND(FACT_ORDERS[[#This Row],[DeliveryMehtod]]="shippment",FACT_ORDERS[[#This Row],[TotalAmount]]&gt;=200), 0,
    AND(FACT_ORDERS[[#This Row],[DeliveryMehtod]]="pickup"), 15,
    AND(FACT_ORDERS[[#This Row],[DeliveryMehtod]]="shippment",FACT_ORDERS[[#This Row],[TotalAmount]]&lt;200), 35
)</f>
        <v>35</v>
      </c>
      <c r="M1617" s="12" t="str" cm="1">
        <f t="array" ref="M1617">_xlfn.IFS(
    SUMIFS(FACT_ORDERS[TotalAmount], FACT_ORDERS[WD_CUSTOMERS],FACT_ORDERS[[#This Row],[WD_CUSTOMERS]])&gt;=15000, "VIP",
    SUMIFS(FACT_ORDERS[TotalAmount], FACT_ORDERS[WD_CUSTOMERS],FACT_ORDERS[[#This Row],[WD_CUSTOMERS]])&gt;=8000, "Premium",
    TRUE, "Regular"
)</f>
        <v>Premium</v>
      </c>
      <c r="N1617" s="32" cm="1">
        <f t="array" ref="N1617">_xlfn.IFS(
   FACT_ORDERS[[#This Row],[TypeOfClient]]="VIP", 0.2,
   FACT_ORDERS[[#This Row],[TypeOfClient]]="Premium", 0.1,
   TRUE, 0
)</f>
        <v>0.1</v>
      </c>
      <c r="O1617" s="31" cm="1">
        <f t="array" ref="O1617">_xlfn.IFS(
   FACT_ORDERS[[#This Row],[TotalAmount]]&gt;1500, 0.15,
   FACT_ORDERS[[#This Row],[TotalAmount]]&gt;1000, 0.1,
   FACT_ORDERS[[#This Row],[TotalAmount]]&gt;500, 0.05,
   TRUE, 0
)</f>
        <v>0</v>
      </c>
      <c r="P1617" s="28">
        <f xml:space="preserve"> FACT_ORDERS[[#This Row],[TotalAmount]] * (1 - (FACT_ORDERS[[#This Row],[ClientDiscount]] + FACT_ORDERS[[#This Row],[OrderDiscount]]) )</f>
        <v>135</v>
      </c>
      <c r="Q1617" s="28">
        <f>FACT_ORDERS[[#This Row],[TotalAmountWithDiscount]]+FACT_ORDERS[[#This Row],[DeliveryCost]]</f>
        <v>170</v>
      </c>
      <c r="R1617" s="35">
        <v>45509</v>
      </c>
      <c r="S1617" s="35" t="str">
        <f>IF(NETWORKDAYS(FACT_ORDERS[[#This Row],[Order-Date]], FACT_ORDERS[[#This Row],[ArrivalDate ]]) &gt; 10, "Late", "On Time")</f>
        <v>On Time</v>
      </c>
    </row>
    <row r="1618" spans="1:19" x14ac:dyDescent="0.3">
      <c r="A1618" s="12">
        <v>6616</v>
      </c>
      <c r="B1618" s="12">
        <v>292</v>
      </c>
      <c r="C1618" s="12">
        <v>10781</v>
      </c>
      <c r="D1618" s="12">
        <v>1617</v>
      </c>
      <c r="E1618" s="12" t="s">
        <v>243</v>
      </c>
      <c r="F1618" s="13">
        <v>45498</v>
      </c>
      <c r="G1618" s="26" t="s">
        <v>12204</v>
      </c>
      <c r="H1618" s="12">
        <v>13</v>
      </c>
      <c r="I1618" s="28">
        <f>VLOOKUP(B:B,DIM_PRODUCTS!A:F,5,FALSE)</f>
        <v>6</v>
      </c>
      <c r="J1618" s="28">
        <f>FACT_ORDERS[[#This Row],[ProductPrice]]*FACT_ORDERS[[#This Row],[Quantity]]</f>
        <v>78</v>
      </c>
      <c r="K1618" s="12" t="str">
        <f>VLOOKUP(C:C,DIM_CUSTOMERS!A:G,7,FALSE)</f>
        <v>Germany</v>
      </c>
      <c r="L1618" s="30" cm="1">
        <f t="array" ref="L1618">_xlfn.IFS(
    AND(FACT_ORDERS[[#This Row],[DeliveryMehtod]]="shippment",FACT_ORDERS[[#This Row],[TotalAmount]]&gt;=200), 0,
    AND(FACT_ORDERS[[#This Row],[DeliveryMehtod]]="pickup"), 15,
    AND(FACT_ORDERS[[#This Row],[DeliveryMehtod]]="shippment",FACT_ORDERS[[#This Row],[TotalAmount]]&lt;200), 35
)</f>
        <v>15</v>
      </c>
      <c r="M1618" s="12" t="str" cm="1">
        <f t="array" ref="M1618">_xlfn.IFS(
    SUMIFS(FACT_ORDERS[TotalAmount], FACT_ORDERS[WD_CUSTOMERS],FACT_ORDERS[[#This Row],[WD_CUSTOMERS]])&gt;=15000, "VIP",
    SUMIFS(FACT_ORDERS[TotalAmount], FACT_ORDERS[WD_CUSTOMERS],FACT_ORDERS[[#This Row],[WD_CUSTOMERS]])&gt;=8000, "Premium",
    TRUE, "Regular"
)</f>
        <v>Premium</v>
      </c>
      <c r="N1618" s="32" cm="1">
        <f t="array" ref="N1618">_xlfn.IFS(
   FACT_ORDERS[[#This Row],[TypeOfClient]]="VIP", 0.2,
   FACT_ORDERS[[#This Row],[TypeOfClient]]="Premium", 0.1,
   TRUE, 0
)</f>
        <v>0.1</v>
      </c>
      <c r="O1618" s="31" cm="1">
        <f t="array" ref="O1618">_xlfn.IFS(
   FACT_ORDERS[[#This Row],[TotalAmount]]&gt;1500, 0.15,
   FACT_ORDERS[[#This Row],[TotalAmount]]&gt;1000, 0.1,
   FACT_ORDERS[[#This Row],[TotalAmount]]&gt;500, 0.05,
   TRUE, 0
)</f>
        <v>0</v>
      </c>
      <c r="P1618" s="28">
        <f xml:space="preserve"> FACT_ORDERS[[#This Row],[TotalAmount]] * (1 - (FACT_ORDERS[[#This Row],[ClientDiscount]] + FACT_ORDERS[[#This Row],[OrderDiscount]]) )</f>
        <v>70.2</v>
      </c>
      <c r="Q1618" s="28">
        <f>FACT_ORDERS[[#This Row],[TotalAmountWithDiscount]]+FACT_ORDERS[[#This Row],[DeliveryCost]]</f>
        <v>85.2</v>
      </c>
      <c r="R1618" s="35">
        <v>45506</v>
      </c>
      <c r="S1618" s="35" t="str">
        <f>IF(NETWORKDAYS(FACT_ORDERS[[#This Row],[Order-Date]], FACT_ORDERS[[#This Row],[ArrivalDate ]]) &gt; 10, "Late", "On Time")</f>
        <v>On Time</v>
      </c>
    </row>
    <row r="1619" spans="1:19" x14ac:dyDescent="0.3">
      <c r="A1619" s="12">
        <v>6617</v>
      </c>
      <c r="B1619" s="12">
        <v>292</v>
      </c>
      <c r="C1619" s="12">
        <v>10781</v>
      </c>
      <c r="D1619" s="12">
        <v>1618</v>
      </c>
      <c r="E1619" s="12" t="s">
        <v>243</v>
      </c>
      <c r="F1619" s="13">
        <v>45551</v>
      </c>
      <c r="G1619" s="26" t="s">
        <v>12205</v>
      </c>
      <c r="H1619" s="12">
        <v>19</v>
      </c>
      <c r="I1619" s="28">
        <f>VLOOKUP(B:B,DIM_PRODUCTS!A:F,5,FALSE)</f>
        <v>6</v>
      </c>
      <c r="J1619" s="28">
        <f>FACT_ORDERS[[#This Row],[ProductPrice]]*FACT_ORDERS[[#This Row],[Quantity]]</f>
        <v>114</v>
      </c>
      <c r="K1619" s="12" t="str">
        <f>VLOOKUP(C:C,DIM_CUSTOMERS!A:G,7,FALSE)</f>
        <v>Germany</v>
      </c>
      <c r="L1619" s="30" cm="1">
        <f t="array" ref="L1619">_xlfn.IFS(
    AND(FACT_ORDERS[[#This Row],[DeliveryMehtod]]="shippment",FACT_ORDERS[[#This Row],[TotalAmount]]&gt;=200), 0,
    AND(FACT_ORDERS[[#This Row],[DeliveryMehtod]]="pickup"), 15,
    AND(FACT_ORDERS[[#This Row],[DeliveryMehtod]]="shippment",FACT_ORDERS[[#This Row],[TotalAmount]]&lt;200), 35
)</f>
        <v>15</v>
      </c>
      <c r="M1619" s="12" t="str" cm="1">
        <f t="array" ref="M1619">_xlfn.IFS(
    SUMIFS(FACT_ORDERS[TotalAmount], FACT_ORDERS[WD_CUSTOMERS],FACT_ORDERS[[#This Row],[WD_CUSTOMERS]])&gt;=15000, "VIP",
    SUMIFS(FACT_ORDERS[TotalAmount], FACT_ORDERS[WD_CUSTOMERS],FACT_ORDERS[[#This Row],[WD_CUSTOMERS]])&gt;=8000, "Premium",
    TRUE, "Regular"
)</f>
        <v>Premium</v>
      </c>
      <c r="N1619" s="32" cm="1">
        <f t="array" ref="N1619">_xlfn.IFS(
   FACT_ORDERS[[#This Row],[TypeOfClient]]="VIP", 0.2,
   FACT_ORDERS[[#This Row],[TypeOfClient]]="Premium", 0.1,
   TRUE, 0
)</f>
        <v>0.1</v>
      </c>
      <c r="O1619" s="31" cm="1">
        <f t="array" ref="O1619">_xlfn.IFS(
   FACT_ORDERS[[#This Row],[TotalAmount]]&gt;1500, 0.15,
   FACT_ORDERS[[#This Row],[TotalAmount]]&gt;1000, 0.1,
   FACT_ORDERS[[#This Row],[TotalAmount]]&gt;500, 0.05,
   TRUE, 0
)</f>
        <v>0</v>
      </c>
      <c r="P1619" s="28">
        <f xml:space="preserve"> FACT_ORDERS[[#This Row],[TotalAmount]] * (1 - (FACT_ORDERS[[#This Row],[ClientDiscount]] + FACT_ORDERS[[#This Row],[OrderDiscount]]) )</f>
        <v>102.60000000000001</v>
      </c>
      <c r="Q1619" s="28">
        <f>FACT_ORDERS[[#This Row],[TotalAmountWithDiscount]]+FACT_ORDERS[[#This Row],[DeliveryCost]]</f>
        <v>117.60000000000001</v>
      </c>
      <c r="R1619" s="35">
        <v>45562</v>
      </c>
      <c r="S1619" s="35" t="str">
        <f>IF(NETWORKDAYS(FACT_ORDERS[[#This Row],[Order-Date]], FACT_ORDERS[[#This Row],[ArrivalDate ]]) &gt; 10, "Late", "On Time")</f>
        <v>On Time</v>
      </c>
    </row>
    <row r="1620" spans="1:19" x14ac:dyDescent="0.3">
      <c r="A1620" s="12">
        <v>6618</v>
      </c>
      <c r="B1620" s="12">
        <v>298</v>
      </c>
      <c r="C1620" s="12">
        <v>10781</v>
      </c>
      <c r="D1620" s="12">
        <v>1619</v>
      </c>
      <c r="E1620" s="12" t="s">
        <v>243</v>
      </c>
      <c r="F1620" s="13">
        <v>44863</v>
      </c>
      <c r="G1620" s="26" t="s">
        <v>12206</v>
      </c>
      <c r="H1620" s="12">
        <v>20</v>
      </c>
      <c r="I1620" s="28">
        <f>VLOOKUP(B:B,DIM_PRODUCTS!A:F,5,FALSE)</f>
        <v>19</v>
      </c>
      <c r="J1620" s="28">
        <f>FACT_ORDERS[[#This Row],[ProductPrice]]*FACT_ORDERS[[#This Row],[Quantity]]</f>
        <v>380</v>
      </c>
      <c r="K1620" s="12" t="str">
        <f>VLOOKUP(C:C,DIM_CUSTOMERS!A:G,7,FALSE)</f>
        <v>Germany</v>
      </c>
      <c r="L1620" s="30" cm="1">
        <f t="array" ref="L1620">_xlfn.IFS(
    AND(FACT_ORDERS[[#This Row],[DeliveryMehtod]]="shippment",FACT_ORDERS[[#This Row],[TotalAmount]]&gt;=200), 0,
    AND(FACT_ORDERS[[#This Row],[DeliveryMehtod]]="pickup"), 15,
    AND(FACT_ORDERS[[#This Row],[DeliveryMehtod]]="shippment",FACT_ORDERS[[#This Row],[TotalAmount]]&lt;200), 35
)</f>
        <v>15</v>
      </c>
      <c r="M1620" s="12" t="str" cm="1">
        <f t="array" ref="M1620">_xlfn.IFS(
    SUMIFS(FACT_ORDERS[TotalAmount], FACT_ORDERS[WD_CUSTOMERS],FACT_ORDERS[[#This Row],[WD_CUSTOMERS]])&gt;=15000, "VIP",
    SUMIFS(FACT_ORDERS[TotalAmount], FACT_ORDERS[WD_CUSTOMERS],FACT_ORDERS[[#This Row],[WD_CUSTOMERS]])&gt;=8000, "Premium",
    TRUE, "Regular"
)</f>
        <v>Premium</v>
      </c>
      <c r="N1620" s="32" cm="1">
        <f t="array" ref="N1620">_xlfn.IFS(
   FACT_ORDERS[[#This Row],[TypeOfClient]]="VIP", 0.2,
   FACT_ORDERS[[#This Row],[TypeOfClient]]="Premium", 0.1,
   TRUE, 0
)</f>
        <v>0.1</v>
      </c>
      <c r="O1620" s="31" cm="1">
        <f t="array" ref="O1620">_xlfn.IFS(
   FACT_ORDERS[[#This Row],[TotalAmount]]&gt;1500, 0.15,
   FACT_ORDERS[[#This Row],[TotalAmount]]&gt;1000, 0.1,
   FACT_ORDERS[[#This Row],[TotalAmount]]&gt;500, 0.05,
   TRUE, 0
)</f>
        <v>0</v>
      </c>
      <c r="P1620" s="28">
        <f xml:space="preserve"> FACT_ORDERS[[#This Row],[TotalAmount]] * (1 - (FACT_ORDERS[[#This Row],[ClientDiscount]] + FACT_ORDERS[[#This Row],[OrderDiscount]]) )</f>
        <v>342</v>
      </c>
      <c r="Q1620" s="28">
        <f>FACT_ORDERS[[#This Row],[TotalAmountWithDiscount]]+FACT_ORDERS[[#This Row],[DeliveryCost]]</f>
        <v>357</v>
      </c>
      <c r="R1620" s="35">
        <v>44873</v>
      </c>
      <c r="S1620" s="35" t="str">
        <f>IF(NETWORKDAYS(FACT_ORDERS[[#This Row],[Order-Date]], FACT_ORDERS[[#This Row],[ArrivalDate ]]) &gt; 10, "Late", "On Time")</f>
        <v>On Time</v>
      </c>
    </row>
    <row r="1621" spans="1:19" x14ac:dyDescent="0.3">
      <c r="A1621" s="12">
        <v>6619</v>
      </c>
      <c r="B1621" s="12">
        <v>251</v>
      </c>
      <c r="C1621" s="12">
        <v>10781</v>
      </c>
      <c r="D1621" s="12">
        <v>1620</v>
      </c>
      <c r="E1621" s="12" t="s">
        <v>244</v>
      </c>
      <c r="F1621" s="13">
        <v>44863</v>
      </c>
      <c r="G1621" s="26" t="s">
        <v>12207</v>
      </c>
      <c r="H1621" s="12">
        <v>31</v>
      </c>
      <c r="I1621" s="28">
        <f>VLOOKUP(B:B,DIM_PRODUCTS!A:F,5,FALSE)</f>
        <v>12</v>
      </c>
      <c r="J1621" s="28">
        <f>FACT_ORDERS[[#This Row],[ProductPrice]]*FACT_ORDERS[[#This Row],[Quantity]]</f>
        <v>372</v>
      </c>
      <c r="K1621" s="12" t="str">
        <f>VLOOKUP(C:C,DIM_CUSTOMERS!A:G,7,FALSE)</f>
        <v>Germany</v>
      </c>
      <c r="L1621" s="30" cm="1">
        <f t="array" ref="L1621">_xlfn.IFS(
    AND(FACT_ORDERS[[#This Row],[DeliveryMehtod]]="shippment",FACT_ORDERS[[#This Row],[TotalAmount]]&gt;=200), 0,
    AND(FACT_ORDERS[[#This Row],[DeliveryMehtod]]="pickup"), 15,
    AND(FACT_ORDERS[[#This Row],[DeliveryMehtod]]="shippment",FACT_ORDERS[[#This Row],[TotalAmount]]&lt;200), 35
)</f>
        <v>0</v>
      </c>
      <c r="M1621" s="12" t="str" cm="1">
        <f t="array" ref="M1621">_xlfn.IFS(
    SUMIFS(FACT_ORDERS[TotalAmount], FACT_ORDERS[WD_CUSTOMERS],FACT_ORDERS[[#This Row],[WD_CUSTOMERS]])&gt;=15000, "VIP",
    SUMIFS(FACT_ORDERS[TotalAmount], FACT_ORDERS[WD_CUSTOMERS],FACT_ORDERS[[#This Row],[WD_CUSTOMERS]])&gt;=8000, "Premium",
    TRUE, "Regular"
)</f>
        <v>Premium</v>
      </c>
      <c r="N1621" s="32" cm="1">
        <f t="array" ref="N1621">_xlfn.IFS(
   FACT_ORDERS[[#This Row],[TypeOfClient]]="VIP", 0.2,
   FACT_ORDERS[[#This Row],[TypeOfClient]]="Premium", 0.1,
   TRUE, 0
)</f>
        <v>0.1</v>
      </c>
      <c r="O1621" s="31" cm="1">
        <f t="array" ref="O1621">_xlfn.IFS(
   FACT_ORDERS[[#This Row],[TotalAmount]]&gt;1500, 0.15,
   FACT_ORDERS[[#This Row],[TotalAmount]]&gt;1000, 0.1,
   FACT_ORDERS[[#This Row],[TotalAmount]]&gt;500, 0.05,
   TRUE, 0
)</f>
        <v>0</v>
      </c>
      <c r="P1621" s="28">
        <f xml:space="preserve"> FACT_ORDERS[[#This Row],[TotalAmount]] * (1 - (FACT_ORDERS[[#This Row],[ClientDiscount]] + FACT_ORDERS[[#This Row],[OrderDiscount]]) )</f>
        <v>334.8</v>
      </c>
      <c r="Q1621" s="28">
        <f>FACT_ORDERS[[#This Row],[TotalAmountWithDiscount]]+FACT_ORDERS[[#This Row],[DeliveryCost]]</f>
        <v>334.8</v>
      </c>
      <c r="R1621" s="35">
        <v>44873</v>
      </c>
      <c r="S1621" s="35" t="str">
        <f>IF(NETWORKDAYS(FACT_ORDERS[[#This Row],[Order-Date]], FACT_ORDERS[[#This Row],[ArrivalDate ]]) &gt; 10, "Late", "On Time")</f>
        <v>On Time</v>
      </c>
    </row>
    <row r="1622" spans="1:19" x14ac:dyDescent="0.3">
      <c r="A1622" s="12">
        <v>6620</v>
      </c>
      <c r="B1622" s="12">
        <v>202</v>
      </c>
      <c r="C1622" s="12">
        <v>10781</v>
      </c>
      <c r="D1622" s="12">
        <v>1621</v>
      </c>
      <c r="E1622" s="12" t="s">
        <v>243</v>
      </c>
      <c r="F1622" s="13">
        <v>44863</v>
      </c>
      <c r="G1622" s="26" t="s">
        <v>12208</v>
      </c>
      <c r="H1622" s="12">
        <v>10</v>
      </c>
      <c r="I1622" s="28">
        <f>VLOOKUP(B:B,DIM_PRODUCTS!A:F,5,FALSE)</f>
        <v>15</v>
      </c>
      <c r="J1622" s="28">
        <f>FACT_ORDERS[[#This Row],[ProductPrice]]*FACT_ORDERS[[#This Row],[Quantity]]</f>
        <v>150</v>
      </c>
      <c r="K1622" s="12" t="str">
        <f>VLOOKUP(C:C,DIM_CUSTOMERS!A:G,7,FALSE)</f>
        <v>Germany</v>
      </c>
      <c r="L1622" s="30" cm="1">
        <f t="array" ref="L1622">_xlfn.IFS(
    AND(FACT_ORDERS[[#This Row],[DeliveryMehtod]]="shippment",FACT_ORDERS[[#This Row],[TotalAmount]]&gt;=200), 0,
    AND(FACT_ORDERS[[#This Row],[DeliveryMehtod]]="pickup"), 15,
    AND(FACT_ORDERS[[#This Row],[DeliveryMehtod]]="shippment",FACT_ORDERS[[#This Row],[TotalAmount]]&lt;200), 35
)</f>
        <v>15</v>
      </c>
      <c r="M1622" s="12" t="str" cm="1">
        <f t="array" ref="M1622">_xlfn.IFS(
    SUMIFS(FACT_ORDERS[TotalAmount], FACT_ORDERS[WD_CUSTOMERS],FACT_ORDERS[[#This Row],[WD_CUSTOMERS]])&gt;=15000, "VIP",
    SUMIFS(FACT_ORDERS[TotalAmount], FACT_ORDERS[WD_CUSTOMERS],FACT_ORDERS[[#This Row],[WD_CUSTOMERS]])&gt;=8000, "Premium",
    TRUE, "Regular"
)</f>
        <v>Premium</v>
      </c>
      <c r="N1622" s="32" cm="1">
        <f t="array" ref="N1622">_xlfn.IFS(
   FACT_ORDERS[[#This Row],[TypeOfClient]]="VIP", 0.2,
   FACT_ORDERS[[#This Row],[TypeOfClient]]="Premium", 0.1,
   TRUE, 0
)</f>
        <v>0.1</v>
      </c>
      <c r="O1622" s="31" cm="1">
        <f t="array" ref="O1622">_xlfn.IFS(
   FACT_ORDERS[[#This Row],[TotalAmount]]&gt;1500, 0.15,
   FACT_ORDERS[[#This Row],[TotalAmount]]&gt;1000, 0.1,
   FACT_ORDERS[[#This Row],[TotalAmount]]&gt;500, 0.05,
   TRUE, 0
)</f>
        <v>0</v>
      </c>
      <c r="P1622" s="28">
        <f xml:space="preserve"> FACT_ORDERS[[#This Row],[TotalAmount]] * (1 - (FACT_ORDERS[[#This Row],[ClientDiscount]] + FACT_ORDERS[[#This Row],[OrderDiscount]]) )</f>
        <v>135</v>
      </c>
      <c r="Q1622" s="28">
        <f>FACT_ORDERS[[#This Row],[TotalAmountWithDiscount]]+FACT_ORDERS[[#This Row],[DeliveryCost]]</f>
        <v>150</v>
      </c>
      <c r="R1622" s="35">
        <v>44872</v>
      </c>
      <c r="S1622" s="35" t="str">
        <f>IF(NETWORKDAYS(FACT_ORDERS[[#This Row],[Order-Date]], FACT_ORDERS[[#This Row],[ArrivalDate ]]) &gt; 10, "Late", "On Time")</f>
        <v>On Time</v>
      </c>
    </row>
    <row r="1623" spans="1:19" x14ac:dyDescent="0.3">
      <c r="A1623" s="12">
        <v>6621</v>
      </c>
      <c r="B1623" s="12">
        <v>292</v>
      </c>
      <c r="C1623" s="12">
        <v>10781</v>
      </c>
      <c r="D1623" s="12">
        <v>1622</v>
      </c>
      <c r="E1623" s="12" t="s">
        <v>243</v>
      </c>
      <c r="F1623" s="13">
        <v>44863</v>
      </c>
      <c r="G1623" s="26" t="s">
        <v>3498</v>
      </c>
      <c r="H1623" s="12">
        <v>13</v>
      </c>
      <c r="I1623" s="28">
        <f>VLOOKUP(B:B,DIM_PRODUCTS!A:F,5,FALSE)</f>
        <v>6</v>
      </c>
      <c r="J1623" s="28">
        <f>FACT_ORDERS[[#This Row],[ProductPrice]]*FACT_ORDERS[[#This Row],[Quantity]]</f>
        <v>78</v>
      </c>
      <c r="K1623" s="12" t="str">
        <f>VLOOKUP(C:C,DIM_CUSTOMERS!A:G,7,FALSE)</f>
        <v>Germany</v>
      </c>
      <c r="L1623" s="30" cm="1">
        <f t="array" ref="L1623">_xlfn.IFS(
    AND(FACT_ORDERS[[#This Row],[DeliveryMehtod]]="shippment",FACT_ORDERS[[#This Row],[TotalAmount]]&gt;=200), 0,
    AND(FACT_ORDERS[[#This Row],[DeliveryMehtod]]="pickup"), 15,
    AND(FACT_ORDERS[[#This Row],[DeliveryMehtod]]="shippment",FACT_ORDERS[[#This Row],[TotalAmount]]&lt;200), 35
)</f>
        <v>15</v>
      </c>
      <c r="M1623" s="12" t="str" cm="1">
        <f t="array" ref="M1623">_xlfn.IFS(
    SUMIFS(FACT_ORDERS[TotalAmount], FACT_ORDERS[WD_CUSTOMERS],FACT_ORDERS[[#This Row],[WD_CUSTOMERS]])&gt;=15000, "VIP",
    SUMIFS(FACT_ORDERS[TotalAmount], FACT_ORDERS[WD_CUSTOMERS],FACT_ORDERS[[#This Row],[WD_CUSTOMERS]])&gt;=8000, "Premium",
    TRUE, "Regular"
)</f>
        <v>Premium</v>
      </c>
      <c r="N1623" s="32" cm="1">
        <f t="array" ref="N1623">_xlfn.IFS(
   FACT_ORDERS[[#This Row],[TypeOfClient]]="VIP", 0.2,
   FACT_ORDERS[[#This Row],[TypeOfClient]]="Premium", 0.1,
   TRUE, 0
)</f>
        <v>0.1</v>
      </c>
      <c r="O1623" s="31" cm="1">
        <f t="array" ref="O1623">_xlfn.IFS(
   FACT_ORDERS[[#This Row],[TotalAmount]]&gt;1500, 0.15,
   FACT_ORDERS[[#This Row],[TotalAmount]]&gt;1000, 0.1,
   FACT_ORDERS[[#This Row],[TotalAmount]]&gt;500, 0.05,
   TRUE, 0
)</f>
        <v>0</v>
      </c>
      <c r="P1623" s="28">
        <f xml:space="preserve"> FACT_ORDERS[[#This Row],[TotalAmount]] * (1 - (FACT_ORDERS[[#This Row],[ClientDiscount]] + FACT_ORDERS[[#This Row],[OrderDiscount]]) )</f>
        <v>70.2</v>
      </c>
      <c r="Q1623" s="28">
        <f>FACT_ORDERS[[#This Row],[TotalAmountWithDiscount]]+FACT_ORDERS[[#This Row],[DeliveryCost]]</f>
        <v>85.2</v>
      </c>
      <c r="R1623" s="35">
        <v>44870</v>
      </c>
      <c r="S1623" s="35" t="str">
        <f>IF(NETWORKDAYS(FACT_ORDERS[[#This Row],[Order-Date]], FACT_ORDERS[[#This Row],[ArrivalDate ]]) &gt; 10, "Late", "On Time")</f>
        <v>On Time</v>
      </c>
    </row>
    <row r="1624" spans="1:19" x14ac:dyDescent="0.3">
      <c r="A1624" s="12">
        <v>6622</v>
      </c>
      <c r="B1624" s="12">
        <v>298</v>
      </c>
      <c r="C1624" s="12">
        <v>10781</v>
      </c>
      <c r="D1624" s="12">
        <v>1623</v>
      </c>
      <c r="E1624" s="12" t="s">
        <v>243</v>
      </c>
      <c r="F1624" s="13">
        <v>44995</v>
      </c>
      <c r="G1624" s="26" t="s">
        <v>12209</v>
      </c>
      <c r="H1624" s="12">
        <v>33</v>
      </c>
      <c r="I1624" s="28">
        <f>VLOOKUP(B:B,DIM_PRODUCTS!A:F,5,FALSE)</f>
        <v>19</v>
      </c>
      <c r="J1624" s="28">
        <f>FACT_ORDERS[[#This Row],[ProductPrice]]*FACT_ORDERS[[#This Row],[Quantity]]</f>
        <v>627</v>
      </c>
      <c r="K1624" s="12" t="str">
        <f>VLOOKUP(C:C,DIM_CUSTOMERS!A:G,7,FALSE)</f>
        <v>Germany</v>
      </c>
      <c r="L1624" s="30" cm="1">
        <f t="array" ref="L1624">_xlfn.IFS(
    AND(FACT_ORDERS[[#This Row],[DeliveryMehtod]]="shippment",FACT_ORDERS[[#This Row],[TotalAmount]]&gt;=200), 0,
    AND(FACT_ORDERS[[#This Row],[DeliveryMehtod]]="pickup"), 15,
    AND(FACT_ORDERS[[#This Row],[DeliveryMehtod]]="shippment",FACT_ORDERS[[#This Row],[TotalAmount]]&lt;200), 35
)</f>
        <v>15</v>
      </c>
      <c r="M1624" s="12" t="str" cm="1">
        <f t="array" ref="M1624">_xlfn.IFS(
    SUMIFS(FACT_ORDERS[TotalAmount], FACT_ORDERS[WD_CUSTOMERS],FACT_ORDERS[[#This Row],[WD_CUSTOMERS]])&gt;=15000, "VIP",
    SUMIFS(FACT_ORDERS[TotalAmount], FACT_ORDERS[WD_CUSTOMERS],FACT_ORDERS[[#This Row],[WD_CUSTOMERS]])&gt;=8000, "Premium",
    TRUE, "Regular"
)</f>
        <v>Premium</v>
      </c>
      <c r="N1624" s="32" cm="1">
        <f t="array" ref="N1624">_xlfn.IFS(
   FACT_ORDERS[[#This Row],[TypeOfClient]]="VIP", 0.2,
   FACT_ORDERS[[#This Row],[TypeOfClient]]="Premium", 0.1,
   TRUE, 0
)</f>
        <v>0.1</v>
      </c>
      <c r="O1624" s="31" cm="1">
        <f t="array" ref="O1624">_xlfn.IFS(
   FACT_ORDERS[[#This Row],[TotalAmount]]&gt;1500, 0.15,
   FACT_ORDERS[[#This Row],[TotalAmount]]&gt;1000, 0.1,
   FACT_ORDERS[[#This Row],[TotalAmount]]&gt;500, 0.05,
   TRUE, 0
)</f>
        <v>0.05</v>
      </c>
      <c r="P1624" s="28">
        <f xml:space="preserve"> FACT_ORDERS[[#This Row],[TotalAmount]] * (1 - (FACT_ORDERS[[#This Row],[ClientDiscount]] + FACT_ORDERS[[#This Row],[OrderDiscount]]) )</f>
        <v>532.94999999999993</v>
      </c>
      <c r="Q1624" s="28">
        <f>FACT_ORDERS[[#This Row],[TotalAmountWithDiscount]]+FACT_ORDERS[[#This Row],[DeliveryCost]]</f>
        <v>547.94999999999993</v>
      </c>
      <c r="R1624" s="35">
        <v>45002</v>
      </c>
      <c r="S1624" s="35" t="str">
        <f>IF(NETWORKDAYS(FACT_ORDERS[[#This Row],[Order-Date]], FACT_ORDERS[[#This Row],[ArrivalDate ]]) &gt; 10, "Late", "On Time")</f>
        <v>On Time</v>
      </c>
    </row>
    <row r="1625" spans="1:19" x14ac:dyDescent="0.3">
      <c r="A1625" s="12">
        <v>6623</v>
      </c>
      <c r="B1625" s="12">
        <v>251</v>
      </c>
      <c r="C1625" s="12">
        <v>10781</v>
      </c>
      <c r="D1625" s="12">
        <v>1624</v>
      </c>
      <c r="E1625" s="12" t="s">
        <v>243</v>
      </c>
      <c r="F1625" s="13">
        <v>44995</v>
      </c>
      <c r="G1625" s="26" t="s">
        <v>12210</v>
      </c>
      <c r="H1625" s="12">
        <v>26</v>
      </c>
      <c r="I1625" s="28">
        <f>VLOOKUP(B:B,DIM_PRODUCTS!A:F,5,FALSE)</f>
        <v>12</v>
      </c>
      <c r="J1625" s="28">
        <f>FACT_ORDERS[[#This Row],[ProductPrice]]*FACT_ORDERS[[#This Row],[Quantity]]</f>
        <v>312</v>
      </c>
      <c r="K1625" s="12" t="str">
        <f>VLOOKUP(C:C,DIM_CUSTOMERS!A:G,7,FALSE)</f>
        <v>Germany</v>
      </c>
      <c r="L1625" s="30" cm="1">
        <f t="array" ref="L1625">_xlfn.IFS(
    AND(FACT_ORDERS[[#This Row],[DeliveryMehtod]]="shippment",FACT_ORDERS[[#This Row],[TotalAmount]]&gt;=200), 0,
    AND(FACT_ORDERS[[#This Row],[DeliveryMehtod]]="pickup"), 15,
    AND(FACT_ORDERS[[#This Row],[DeliveryMehtod]]="shippment",FACT_ORDERS[[#This Row],[TotalAmount]]&lt;200), 35
)</f>
        <v>15</v>
      </c>
      <c r="M1625" s="12" t="str" cm="1">
        <f t="array" ref="M1625">_xlfn.IFS(
    SUMIFS(FACT_ORDERS[TotalAmount], FACT_ORDERS[WD_CUSTOMERS],FACT_ORDERS[[#This Row],[WD_CUSTOMERS]])&gt;=15000, "VIP",
    SUMIFS(FACT_ORDERS[TotalAmount], FACT_ORDERS[WD_CUSTOMERS],FACT_ORDERS[[#This Row],[WD_CUSTOMERS]])&gt;=8000, "Premium",
    TRUE, "Regular"
)</f>
        <v>Premium</v>
      </c>
      <c r="N1625" s="32" cm="1">
        <f t="array" ref="N1625">_xlfn.IFS(
   FACT_ORDERS[[#This Row],[TypeOfClient]]="VIP", 0.2,
   FACT_ORDERS[[#This Row],[TypeOfClient]]="Premium", 0.1,
   TRUE, 0
)</f>
        <v>0.1</v>
      </c>
      <c r="O1625" s="31" cm="1">
        <f t="array" ref="O1625">_xlfn.IFS(
   FACT_ORDERS[[#This Row],[TotalAmount]]&gt;1500, 0.15,
   FACT_ORDERS[[#This Row],[TotalAmount]]&gt;1000, 0.1,
   FACT_ORDERS[[#This Row],[TotalAmount]]&gt;500, 0.05,
   TRUE, 0
)</f>
        <v>0</v>
      </c>
      <c r="P1625" s="28">
        <f xml:space="preserve"> FACT_ORDERS[[#This Row],[TotalAmount]] * (1 - (FACT_ORDERS[[#This Row],[ClientDiscount]] + FACT_ORDERS[[#This Row],[OrderDiscount]]) )</f>
        <v>280.8</v>
      </c>
      <c r="Q1625" s="28">
        <f>FACT_ORDERS[[#This Row],[TotalAmountWithDiscount]]+FACT_ORDERS[[#This Row],[DeliveryCost]]</f>
        <v>295.8</v>
      </c>
      <c r="R1625" s="35">
        <v>45006</v>
      </c>
      <c r="S1625" s="35" t="str">
        <f>IF(NETWORKDAYS(FACT_ORDERS[[#This Row],[Order-Date]], FACT_ORDERS[[#This Row],[ArrivalDate ]]) &gt; 10, "Late", "On Time")</f>
        <v>On Time</v>
      </c>
    </row>
    <row r="1626" spans="1:19" x14ac:dyDescent="0.3">
      <c r="A1626" s="12">
        <v>6624</v>
      </c>
      <c r="B1626" s="12">
        <v>202</v>
      </c>
      <c r="C1626" s="12">
        <v>10781</v>
      </c>
      <c r="D1626" s="12">
        <v>1625</v>
      </c>
      <c r="E1626" s="12" t="s">
        <v>244</v>
      </c>
      <c r="F1626" s="13">
        <v>44995</v>
      </c>
      <c r="G1626" s="26" t="s">
        <v>12211</v>
      </c>
      <c r="H1626" s="12">
        <v>6</v>
      </c>
      <c r="I1626" s="28">
        <f>VLOOKUP(B:B,DIM_PRODUCTS!A:F,5,FALSE)</f>
        <v>15</v>
      </c>
      <c r="J1626" s="28">
        <f>FACT_ORDERS[[#This Row],[ProductPrice]]*FACT_ORDERS[[#This Row],[Quantity]]</f>
        <v>90</v>
      </c>
      <c r="K1626" s="12" t="str">
        <f>VLOOKUP(C:C,DIM_CUSTOMERS!A:G,7,FALSE)</f>
        <v>Germany</v>
      </c>
      <c r="L1626" s="30" cm="1">
        <f t="array" ref="L1626">_xlfn.IFS(
    AND(FACT_ORDERS[[#This Row],[DeliveryMehtod]]="shippment",FACT_ORDERS[[#This Row],[TotalAmount]]&gt;=200), 0,
    AND(FACT_ORDERS[[#This Row],[DeliveryMehtod]]="pickup"), 15,
    AND(FACT_ORDERS[[#This Row],[DeliveryMehtod]]="shippment",FACT_ORDERS[[#This Row],[TotalAmount]]&lt;200), 35
)</f>
        <v>35</v>
      </c>
      <c r="M1626" s="12" t="str" cm="1">
        <f t="array" ref="M1626">_xlfn.IFS(
    SUMIFS(FACT_ORDERS[TotalAmount], FACT_ORDERS[WD_CUSTOMERS],FACT_ORDERS[[#This Row],[WD_CUSTOMERS]])&gt;=15000, "VIP",
    SUMIFS(FACT_ORDERS[TotalAmount], FACT_ORDERS[WD_CUSTOMERS],FACT_ORDERS[[#This Row],[WD_CUSTOMERS]])&gt;=8000, "Premium",
    TRUE, "Regular"
)</f>
        <v>Premium</v>
      </c>
      <c r="N1626" s="32" cm="1">
        <f t="array" ref="N1626">_xlfn.IFS(
   FACT_ORDERS[[#This Row],[TypeOfClient]]="VIP", 0.2,
   FACT_ORDERS[[#This Row],[TypeOfClient]]="Premium", 0.1,
   TRUE, 0
)</f>
        <v>0.1</v>
      </c>
      <c r="O1626" s="31" cm="1">
        <f t="array" ref="O1626">_xlfn.IFS(
   FACT_ORDERS[[#This Row],[TotalAmount]]&gt;1500, 0.15,
   FACT_ORDERS[[#This Row],[TotalAmount]]&gt;1000, 0.1,
   FACT_ORDERS[[#This Row],[TotalAmount]]&gt;500, 0.05,
   TRUE, 0
)</f>
        <v>0</v>
      </c>
      <c r="P1626" s="28">
        <f xml:space="preserve"> FACT_ORDERS[[#This Row],[TotalAmount]] * (1 - (FACT_ORDERS[[#This Row],[ClientDiscount]] + FACT_ORDERS[[#This Row],[OrderDiscount]]) )</f>
        <v>81</v>
      </c>
      <c r="Q1626" s="28">
        <f>FACT_ORDERS[[#This Row],[TotalAmountWithDiscount]]+FACT_ORDERS[[#This Row],[DeliveryCost]]</f>
        <v>116</v>
      </c>
      <c r="R1626" s="35">
        <v>45004</v>
      </c>
      <c r="S1626" s="35" t="str">
        <f>IF(NETWORKDAYS(FACT_ORDERS[[#This Row],[Order-Date]], FACT_ORDERS[[#This Row],[ArrivalDate ]]) &gt; 10, "Late", "On Time")</f>
        <v>On Time</v>
      </c>
    </row>
    <row r="1627" spans="1:19" x14ac:dyDescent="0.3">
      <c r="A1627" s="12">
        <v>6625</v>
      </c>
      <c r="B1627" s="12">
        <v>292</v>
      </c>
      <c r="C1627" s="12">
        <v>10781</v>
      </c>
      <c r="D1627" s="12">
        <v>1626</v>
      </c>
      <c r="E1627" s="12" t="s">
        <v>243</v>
      </c>
      <c r="F1627" s="13">
        <v>44995</v>
      </c>
      <c r="G1627" s="26" t="s">
        <v>3552</v>
      </c>
      <c r="H1627" s="12">
        <v>18</v>
      </c>
      <c r="I1627" s="28">
        <f>VLOOKUP(B:B,DIM_PRODUCTS!A:F,5,FALSE)</f>
        <v>6</v>
      </c>
      <c r="J1627" s="28">
        <f>FACT_ORDERS[[#This Row],[ProductPrice]]*FACT_ORDERS[[#This Row],[Quantity]]</f>
        <v>108</v>
      </c>
      <c r="K1627" s="12" t="str">
        <f>VLOOKUP(C:C,DIM_CUSTOMERS!A:G,7,FALSE)</f>
        <v>Germany</v>
      </c>
      <c r="L1627" s="30" cm="1">
        <f t="array" ref="L1627">_xlfn.IFS(
    AND(FACT_ORDERS[[#This Row],[DeliveryMehtod]]="shippment",FACT_ORDERS[[#This Row],[TotalAmount]]&gt;=200), 0,
    AND(FACT_ORDERS[[#This Row],[DeliveryMehtod]]="pickup"), 15,
    AND(FACT_ORDERS[[#This Row],[DeliveryMehtod]]="shippment",FACT_ORDERS[[#This Row],[TotalAmount]]&lt;200), 35
)</f>
        <v>15</v>
      </c>
      <c r="M1627" s="12" t="str" cm="1">
        <f t="array" ref="M1627">_xlfn.IFS(
    SUMIFS(FACT_ORDERS[TotalAmount], FACT_ORDERS[WD_CUSTOMERS],FACT_ORDERS[[#This Row],[WD_CUSTOMERS]])&gt;=15000, "VIP",
    SUMIFS(FACT_ORDERS[TotalAmount], FACT_ORDERS[WD_CUSTOMERS],FACT_ORDERS[[#This Row],[WD_CUSTOMERS]])&gt;=8000, "Premium",
    TRUE, "Regular"
)</f>
        <v>Premium</v>
      </c>
      <c r="N1627" s="32" cm="1">
        <f t="array" ref="N1627">_xlfn.IFS(
   FACT_ORDERS[[#This Row],[TypeOfClient]]="VIP", 0.2,
   FACT_ORDERS[[#This Row],[TypeOfClient]]="Premium", 0.1,
   TRUE, 0
)</f>
        <v>0.1</v>
      </c>
      <c r="O1627" s="31" cm="1">
        <f t="array" ref="O1627">_xlfn.IFS(
   FACT_ORDERS[[#This Row],[TotalAmount]]&gt;1500, 0.15,
   FACT_ORDERS[[#This Row],[TotalAmount]]&gt;1000, 0.1,
   FACT_ORDERS[[#This Row],[TotalAmount]]&gt;500, 0.05,
   TRUE, 0
)</f>
        <v>0</v>
      </c>
      <c r="P1627" s="28">
        <f xml:space="preserve"> FACT_ORDERS[[#This Row],[TotalAmount]] * (1 - (FACT_ORDERS[[#This Row],[ClientDiscount]] + FACT_ORDERS[[#This Row],[OrderDiscount]]) )</f>
        <v>97.2</v>
      </c>
      <c r="Q1627" s="28">
        <f>FACT_ORDERS[[#This Row],[TotalAmountWithDiscount]]+FACT_ORDERS[[#This Row],[DeliveryCost]]</f>
        <v>112.2</v>
      </c>
      <c r="R1627" s="35">
        <v>45006</v>
      </c>
      <c r="S1627" s="35" t="str">
        <f>IF(NETWORKDAYS(FACT_ORDERS[[#This Row],[Order-Date]], FACT_ORDERS[[#This Row],[ArrivalDate ]]) &gt; 10, "Late", "On Time")</f>
        <v>On Time</v>
      </c>
    </row>
    <row r="1628" spans="1:19" x14ac:dyDescent="0.3">
      <c r="A1628" s="12">
        <v>6626</v>
      </c>
      <c r="B1628" s="12">
        <v>298</v>
      </c>
      <c r="C1628" s="12">
        <v>10781</v>
      </c>
      <c r="D1628" s="12">
        <v>1627</v>
      </c>
      <c r="E1628" s="12" t="s">
        <v>243</v>
      </c>
      <c r="F1628" s="13">
        <v>44881</v>
      </c>
      <c r="G1628" s="26" t="s">
        <v>12212</v>
      </c>
      <c r="H1628" s="12">
        <v>29</v>
      </c>
      <c r="I1628" s="28">
        <f>VLOOKUP(B:B,DIM_PRODUCTS!A:F,5,FALSE)</f>
        <v>19</v>
      </c>
      <c r="J1628" s="28">
        <f>FACT_ORDERS[[#This Row],[ProductPrice]]*FACT_ORDERS[[#This Row],[Quantity]]</f>
        <v>551</v>
      </c>
      <c r="K1628" s="12" t="str">
        <f>VLOOKUP(C:C,DIM_CUSTOMERS!A:G,7,FALSE)</f>
        <v>Germany</v>
      </c>
      <c r="L1628" s="30" cm="1">
        <f t="array" ref="L1628">_xlfn.IFS(
    AND(FACT_ORDERS[[#This Row],[DeliveryMehtod]]="shippment",FACT_ORDERS[[#This Row],[TotalAmount]]&gt;=200), 0,
    AND(FACT_ORDERS[[#This Row],[DeliveryMehtod]]="pickup"), 15,
    AND(FACT_ORDERS[[#This Row],[DeliveryMehtod]]="shippment",FACT_ORDERS[[#This Row],[TotalAmount]]&lt;200), 35
)</f>
        <v>15</v>
      </c>
      <c r="M1628" s="12" t="str" cm="1">
        <f t="array" ref="M1628">_xlfn.IFS(
    SUMIFS(FACT_ORDERS[TotalAmount], FACT_ORDERS[WD_CUSTOMERS],FACT_ORDERS[[#This Row],[WD_CUSTOMERS]])&gt;=15000, "VIP",
    SUMIFS(FACT_ORDERS[TotalAmount], FACT_ORDERS[WD_CUSTOMERS],FACT_ORDERS[[#This Row],[WD_CUSTOMERS]])&gt;=8000, "Premium",
    TRUE, "Regular"
)</f>
        <v>Premium</v>
      </c>
      <c r="N1628" s="32" cm="1">
        <f t="array" ref="N1628">_xlfn.IFS(
   FACT_ORDERS[[#This Row],[TypeOfClient]]="VIP", 0.2,
   FACT_ORDERS[[#This Row],[TypeOfClient]]="Premium", 0.1,
   TRUE, 0
)</f>
        <v>0.1</v>
      </c>
      <c r="O1628" s="31" cm="1">
        <f t="array" ref="O1628">_xlfn.IFS(
   FACT_ORDERS[[#This Row],[TotalAmount]]&gt;1500, 0.15,
   FACT_ORDERS[[#This Row],[TotalAmount]]&gt;1000, 0.1,
   FACT_ORDERS[[#This Row],[TotalAmount]]&gt;500, 0.05,
   TRUE, 0
)</f>
        <v>0.05</v>
      </c>
      <c r="P1628" s="28">
        <f xml:space="preserve"> FACT_ORDERS[[#This Row],[TotalAmount]] * (1 - (FACT_ORDERS[[#This Row],[ClientDiscount]] + FACT_ORDERS[[#This Row],[OrderDiscount]]) )</f>
        <v>468.34999999999997</v>
      </c>
      <c r="Q1628" s="28">
        <f>FACT_ORDERS[[#This Row],[TotalAmountWithDiscount]]+FACT_ORDERS[[#This Row],[DeliveryCost]]</f>
        <v>483.34999999999997</v>
      </c>
      <c r="R1628" s="35">
        <v>44891</v>
      </c>
      <c r="S1628" s="35" t="str">
        <f>IF(NETWORKDAYS(FACT_ORDERS[[#This Row],[Order-Date]], FACT_ORDERS[[#This Row],[ArrivalDate ]]) &gt; 10, "Late", "On Time")</f>
        <v>On Time</v>
      </c>
    </row>
    <row r="1629" spans="1:19" x14ac:dyDescent="0.3">
      <c r="A1629" s="12">
        <v>6627</v>
      </c>
      <c r="B1629" s="12">
        <v>251</v>
      </c>
      <c r="C1629" s="12">
        <v>10781</v>
      </c>
      <c r="D1629" s="12">
        <v>1628</v>
      </c>
      <c r="E1629" s="12" t="s">
        <v>243</v>
      </c>
      <c r="F1629" s="13">
        <v>44881</v>
      </c>
      <c r="G1629" s="26" t="s">
        <v>12213</v>
      </c>
      <c r="H1629" s="12">
        <v>27</v>
      </c>
      <c r="I1629" s="28">
        <f>VLOOKUP(B:B,DIM_PRODUCTS!A:F,5,FALSE)</f>
        <v>12</v>
      </c>
      <c r="J1629" s="28">
        <f>FACT_ORDERS[[#This Row],[ProductPrice]]*FACT_ORDERS[[#This Row],[Quantity]]</f>
        <v>324</v>
      </c>
      <c r="K1629" s="12" t="str">
        <f>VLOOKUP(C:C,DIM_CUSTOMERS!A:G,7,FALSE)</f>
        <v>Germany</v>
      </c>
      <c r="L1629" s="30" cm="1">
        <f t="array" ref="L1629">_xlfn.IFS(
    AND(FACT_ORDERS[[#This Row],[DeliveryMehtod]]="shippment",FACT_ORDERS[[#This Row],[TotalAmount]]&gt;=200), 0,
    AND(FACT_ORDERS[[#This Row],[DeliveryMehtod]]="pickup"), 15,
    AND(FACT_ORDERS[[#This Row],[DeliveryMehtod]]="shippment",FACT_ORDERS[[#This Row],[TotalAmount]]&lt;200), 35
)</f>
        <v>15</v>
      </c>
      <c r="M1629" s="12" t="str" cm="1">
        <f t="array" ref="M1629">_xlfn.IFS(
    SUMIFS(FACT_ORDERS[TotalAmount], FACT_ORDERS[WD_CUSTOMERS],FACT_ORDERS[[#This Row],[WD_CUSTOMERS]])&gt;=15000, "VIP",
    SUMIFS(FACT_ORDERS[TotalAmount], FACT_ORDERS[WD_CUSTOMERS],FACT_ORDERS[[#This Row],[WD_CUSTOMERS]])&gt;=8000, "Premium",
    TRUE, "Regular"
)</f>
        <v>Premium</v>
      </c>
      <c r="N1629" s="32" cm="1">
        <f t="array" ref="N1629">_xlfn.IFS(
   FACT_ORDERS[[#This Row],[TypeOfClient]]="VIP", 0.2,
   FACT_ORDERS[[#This Row],[TypeOfClient]]="Premium", 0.1,
   TRUE, 0
)</f>
        <v>0.1</v>
      </c>
      <c r="O1629" s="31" cm="1">
        <f t="array" ref="O1629">_xlfn.IFS(
   FACT_ORDERS[[#This Row],[TotalAmount]]&gt;1500, 0.15,
   FACT_ORDERS[[#This Row],[TotalAmount]]&gt;1000, 0.1,
   FACT_ORDERS[[#This Row],[TotalAmount]]&gt;500, 0.05,
   TRUE, 0
)</f>
        <v>0</v>
      </c>
      <c r="P1629" s="28">
        <f xml:space="preserve"> FACT_ORDERS[[#This Row],[TotalAmount]] * (1 - (FACT_ORDERS[[#This Row],[ClientDiscount]] + FACT_ORDERS[[#This Row],[OrderDiscount]]) )</f>
        <v>291.60000000000002</v>
      </c>
      <c r="Q1629" s="28">
        <f>FACT_ORDERS[[#This Row],[TotalAmountWithDiscount]]+FACT_ORDERS[[#This Row],[DeliveryCost]]</f>
        <v>306.60000000000002</v>
      </c>
      <c r="R1629" s="35">
        <v>44892</v>
      </c>
      <c r="S1629" s="35" t="str">
        <f>IF(NETWORKDAYS(FACT_ORDERS[[#This Row],[Order-Date]], FACT_ORDERS[[#This Row],[ArrivalDate ]]) &gt; 10, "Late", "On Time")</f>
        <v>On Time</v>
      </c>
    </row>
    <row r="1630" spans="1:19" x14ac:dyDescent="0.3">
      <c r="A1630" s="12">
        <v>6628</v>
      </c>
      <c r="B1630" s="12">
        <v>202</v>
      </c>
      <c r="C1630" s="12">
        <v>10781</v>
      </c>
      <c r="D1630" s="12">
        <v>1629</v>
      </c>
      <c r="E1630" s="12" t="s">
        <v>244</v>
      </c>
      <c r="F1630" s="13">
        <v>44881</v>
      </c>
      <c r="G1630" s="26" t="s">
        <v>12214</v>
      </c>
      <c r="H1630" s="12">
        <v>9</v>
      </c>
      <c r="I1630" s="28">
        <f>VLOOKUP(B:B,DIM_PRODUCTS!A:F,5,FALSE)</f>
        <v>15</v>
      </c>
      <c r="J1630" s="28">
        <f>FACT_ORDERS[[#This Row],[ProductPrice]]*FACT_ORDERS[[#This Row],[Quantity]]</f>
        <v>135</v>
      </c>
      <c r="K1630" s="12" t="str">
        <f>VLOOKUP(C:C,DIM_CUSTOMERS!A:G,7,FALSE)</f>
        <v>Germany</v>
      </c>
      <c r="L1630" s="30" cm="1">
        <f t="array" ref="L1630">_xlfn.IFS(
    AND(FACT_ORDERS[[#This Row],[DeliveryMehtod]]="shippment",FACT_ORDERS[[#This Row],[TotalAmount]]&gt;=200), 0,
    AND(FACT_ORDERS[[#This Row],[DeliveryMehtod]]="pickup"), 15,
    AND(FACT_ORDERS[[#This Row],[DeliveryMehtod]]="shippment",FACT_ORDERS[[#This Row],[TotalAmount]]&lt;200), 35
)</f>
        <v>35</v>
      </c>
      <c r="M1630" s="12" t="str" cm="1">
        <f t="array" ref="M1630">_xlfn.IFS(
    SUMIFS(FACT_ORDERS[TotalAmount], FACT_ORDERS[WD_CUSTOMERS],FACT_ORDERS[[#This Row],[WD_CUSTOMERS]])&gt;=15000, "VIP",
    SUMIFS(FACT_ORDERS[TotalAmount], FACT_ORDERS[WD_CUSTOMERS],FACT_ORDERS[[#This Row],[WD_CUSTOMERS]])&gt;=8000, "Premium",
    TRUE, "Regular"
)</f>
        <v>Premium</v>
      </c>
      <c r="N1630" s="32" cm="1">
        <f t="array" ref="N1630">_xlfn.IFS(
   FACT_ORDERS[[#This Row],[TypeOfClient]]="VIP", 0.2,
   FACT_ORDERS[[#This Row],[TypeOfClient]]="Premium", 0.1,
   TRUE, 0
)</f>
        <v>0.1</v>
      </c>
      <c r="O1630" s="31" cm="1">
        <f t="array" ref="O1630">_xlfn.IFS(
   FACT_ORDERS[[#This Row],[TotalAmount]]&gt;1500, 0.15,
   FACT_ORDERS[[#This Row],[TotalAmount]]&gt;1000, 0.1,
   FACT_ORDERS[[#This Row],[TotalAmount]]&gt;500, 0.05,
   TRUE, 0
)</f>
        <v>0</v>
      </c>
      <c r="P1630" s="28">
        <f xml:space="preserve"> FACT_ORDERS[[#This Row],[TotalAmount]] * (1 - (FACT_ORDERS[[#This Row],[ClientDiscount]] + FACT_ORDERS[[#This Row],[OrderDiscount]]) )</f>
        <v>121.5</v>
      </c>
      <c r="Q1630" s="28">
        <f>FACT_ORDERS[[#This Row],[TotalAmountWithDiscount]]+FACT_ORDERS[[#This Row],[DeliveryCost]]</f>
        <v>156.5</v>
      </c>
      <c r="R1630" s="35">
        <v>44888</v>
      </c>
      <c r="S1630" s="35" t="str">
        <f>IF(NETWORKDAYS(FACT_ORDERS[[#This Row],[Order-Date]], FACT_ORDERS[[#This Row],[ArrivalDate ]]) &gt; 10, "Late", "On Time")</f>
        <v>On Time</v>
      </c>
    </row>
    <row r="1631" spans="1:19" x14ac:dyDescent="0.3">
      <c r="A1631" s="12">
        <v>6629</v>
      </c>
      <c r="B1631" s="12">
        <v>292</v>
      </c>
      <c r="C1631" s="12">
        <v>10781</v>
      </c>
      <c r="D1631" s="12">
        <v>1630</v>
      </c>
      <c r="E1631" s="12" t="s">
        <v>244</v>
      </c>
      <c r="F1631" s="13">
        <v>44881</v>
      </c>
      <c r="G1631" s="26" t="s">
        <v>12215</v>
      </c>
      <c r="H1631" s="12">
        <v>22</v>
      </c>
      <c r="I1631" s="28">
        <f>VLOOKUP(B:B,DIM_PRODUCTS!A:F,5,FALSE)</f>
        <v>6</v>
      </c>
      <c r="J1631" s="28">
        <f>FACT_ORDERS[[#This Row],[ProductPrice]]*FACT_ORDERS[[#This Row],[Quantity]]</f>
        <v>132</v>
      </c>
      <c r="K1631" s="12" t="str">
        <f>VLOOKUP(C:C,DIM_CUSTOMERS!A:G,7,FALSE)</f>
        <v>Germany</v>
      </c>
      <c r="L1631" s="30" cm="1">
        <f t="array" ref="L1631">_xlfn.IFS(
    AND(FACT_ORDERS[[#This Row],[DeliveryMehtod]]="shippment",FACT_ORDERS[[#This Row],[TotalAmount]]&gt;=200), 0,
    AND(FACT_ORDERS[[#This Row],[DeliveryMehtod]]="pickup"), 15,
    AND(FACT_ORDERS[[#This Row],[DeliveryMehtod]]="shippment",FACT_ORDERS[[#This Row],[TotalAmount]]&lt;200), 35
)</f>
        <v>35</v>
      </c>
      <c r="M1631" s="12" t="str" cm="1">
        <f t="array" ref="M1631">_xlfn.IFS(
    SUMIFS(FACT_ORDERS[TotalAmount], FACT_ORDERS[WD_CUSTOMERS],FACT_ORDERS[[#This Row],[WD_CUSTOMERS]])&gt;=15000, "VIP",
    SUMIFS(FACT_ORDERS[TotalAmount], FACT_ORDERS[WD_CUSTOMERS],FACT_ORDERS[[#This Row],[WD_CUSTOMERS]])&gt;=8000, "Premium",
    TRUE, "Regular"
)</f>
        <v>Premium</v>
      </c>
      <c r="N1631" s="32" cm="1">
        <f t="array" ref="N1631">_xlfn.IFS(
   FACT_ORDERS[[#This Row],[TypeOfClient]]="VIP", 0.2,
   FACT_ORDERS[[#This Row],[TypeOfClient]]="Premium", 0.1,
   TRUE, 0
)</f>
        <v>0.1</v>
      </c>
      <c r="O1631" s="31" cm="1">
        <f t="array" ref="O1631">_xlfn.IFS(
   FACT_ORDERS[[#This Row],[TotalAmount]]&gt;1500, 0.15,
   FACT_ORDERS[[#This Row],[TotalAmount]]&gt;1000, 0.1,
   FACT_ORDERS[[#This Row],[TotalAmount]]&gt;500, 0.05,
   TRUE, 0
)</f>
        <v>0</v>
      </c>
      <c r="P1631" s="28">
        <f xml:space="preserve"> FACT_ORDERS[[#This Row],[TotalAmount]] * (1 - (FACT_ORDERS[[#This Row],[ClientDiscount]] + FACT_ORDERS[[#This Row],[OrderDiscount]]) )</f>
        <v>118.8</v>
      </c>
      <c r="Q1631" s="28">
        <f>FACT_ORDERS[[#This Row],[TotalAmountWithDiscount]]+FACT_ORDERS[[#This Row],[DeliveryCost]]</f>
        <v>153.80000000000001</v>
      </c>
      <c r="R1631" s="35">
        <v>44890</v>
      </c>
      <c r="S1631" s="35" t="str">
        <f>IF(NETWORKDAYS(FACT_ORDERS[[#This Row],[Order-Date]], FACT_ORDERS[[#This Row],[ArrivalDate ]]) &gt; 10, "Late", "On Time")</f>
        <v>On Time</v>
      </c>
    </row>
    <row r="1632" spans="1:19" x14ac:dyDescent="0.3">
      <c r="A1632" s="12">
        <v>6630</v>
      </c>
      <c r="B1632" s="12">
        <v>216</v>
      </c>
      <c r="C1632" s="12">
        <v>10930</v>
      </c>
      <c r="D1632" s="12">
        <v>1631</v>
      </c>
      <c r="E1632" s="12" t="s">
        <v>244</v>
      </c>
      <c r="F1632" s="13">
        <v>44547</v>
      </c>
      <c r="G1632" s="26" t="s">
        <v>3419</v>
      </c>
      <c r="H1632" s="12">
        <v>26</v>
      </c>
      <c r="I1632" s="28">
        <f>VLOOKUP(B:B,DIM_PRODUCTS!A:F,5,FALSE)</f>
        <v>23</v>
      </c>
      <c r="J1632" s="28">
        <f>FACT_ORDERS[[#This Row],[ProductPrice]]*FACT_ORDERS[[#This Row],[Quantity]]</f>
        <v>598</v>
      </c>
      <c r="K1632" s="12" t="str">
        <f>VLOOKUP(C:C,DIM_CUSTOMERS!A:G,7,FALSE)</f>
        <v>New Zealand</v>
      </c>
      <c r="L1632" s="30" cm="1">
        <f t="array" ref="L1632">_xlfn.IFS(
    AND(FACT_ORDERS[[#This Row],[DeliveryMehtod]]="shippment",FACT_ORDERS[[#This Row],[TotalAmount]]&gt;=200), 0,
    AND(FACT_ORDERS[[#This Row],[DeliveryMehtod]]="pickup"), 15,
    AND(FACT_ORDERS[[#This Row],[DeliveryMehtod]]="shippment",FACT_ORDERS[[#This Row],[TotalAmount]]&lt;200), 35
)</f>
        <v>0</v>
      </c>
      <c r="M1632" s="12" t="str" cm="1">
        <f t="array" ref="M1632">_xlfn.IFS(
    SUMIFS(FACT_ORDERS[TotalAmount], FACT_ORDERS[WD_CUSTOMERS],FACT_ORDERS[[#This Row],[WD_CUSTOMERS]])&gt;=15000, "VIP",
    SUMIFS(FACT_ORDERS[TotalAmount], FACT_ORDERS[WD_CUSTOMERS],FACT_ORDERS[[#This Row],[WD_CUSTOMERS]])&gt;=8000, "Premium",
    TRUE, "Regular"
)</f>
        <v>Regular</v>
      </c>
      <c r="N1632" s="32" cm="1">
        <f t="array" ref="N1632">_xlfn.IFS(
   FACT_ORDERS[[#This Row],[TypeOfClient]]="VIP", 0.2,
   FACT_ORDERS[[#This Row],[TypeOfClient]]="Premium", 0.1,
   TRUE, 0
)</f>
        <v>0</v>
      </c>
      <c r="O1632" s="31" cm="1">
        <f t="array" ref="O1632">_xlfn.IFS(
   FACT_ORDERS[[#This Row],[TotalAmount]]&gt;1500, 0.15,
   FACT_ORDERS[[#This Row],[TotalAmount]]&gt;1000, 0.1,
   FACT_ORDERS[[#This Row],[TotalAmount]]&gt;500, 0.05,
   TRUE, 0
)</f>
        <v>0.05</v>
      </c>
      <c r="P1632" s="28">
        <f xml:space="preserve"> FACT_ORDERS[[#This Row],[TotalAmount]] * (1 - (FACT_ORDERS[[#This Row],[ClientDiscount]] + FACT_ORDERS[[#This Row],[OrderDiscount]]) )</f>
        <v>568.1</v>
      </c>
      <c r="Q1632" s="28">
        <f>FACT_ORDERS[[#This Row],[TotalAmountWithDiscount]]+FACT_ORDERS[[#This Row],[DeliveryCost]]</f>
        <v>568.1</v>
      </c>
      <c r="R1632" s="35">
        <v>44558</v>
      </c>
      <c r="S1632" s="35" t="str">
        <f>IF(NETWORKDAYS(FACT_ORDERS[[#This Row],[Order-Date]], FACT_ORDERS[[#This Row],[ArrivalDate ]]) &gt; 10, "Late", "On Time")</f>
        <v>On Time</v>
      </c>
    </row>
    <row r="1633" spans="1:19" x14ac:dyDescent="0.3">
      <c r="A1633" s="12">
        <v>6631</v>
      </c>
      <c r="B1633" s="12">
        <v>247</v>
      </c>
      <c r="C1633" s="12">
        <v>10930</v>
      </c>
      <c r="D1633" s="12">
        <v>1632</v>
      </c>
      <c r="E1633" s="12" t="s">
        <v>244</v>
      </c>
      <c r="F1633" s="13">
        <v>44547</v>
      </c>
      <c r="G1633" s="26" t="s">
        <v>12216</v>
      </c>
      <c r="H1633" s="12">
        <v>26</v>
      </c>
      <c r="I1633" s="28">
        <f>VLOOKUP(B:B,DIM_PRODUCTS!A:F,5,FALSE)</f>
        <v>13</v>
      </c>
      <c r="J1633" s="28">
        <f>FACT_ORDERS[[#This Row],[ProductPrice]]*FACT_ORDERS[[#This Row],[Quantity]]</f>
        <v>338</v>
      </c>
      <c r="K1633" s="12" t="str">
        <f>VLOOKUP(C:C,DIM_CUSTOMERS!A:G,7,FALSE)</f>
        <v>New Zealand</v>
      </c>
      <c r="L1633" s="30" cm="1">
        <f t="array" ref="L1633">_xlfn.IFS(
    AND(FACT_ORDERS[[#This Row],[DeliveryMehtod]]="shippment",FACT_ORDERS[[#This Row],[TotalAmount]]&gt;=200), 0,
    AND(FACT_ORDERS[[#This Row],[DeliveryMehtod]]="pickup"), 15,
    AND(FACT_ORDERS[[#This Row],[DeliveryMehtod]]="shippment",FACT_ORDERS[[#This Row],[TotalAmount]]&lt;200), 35
)</f>
        <v>0</v>
      </c>
      <c r="M1633" s="12" t="str" cm="1">
        <f t="array" ref="M1633">_xlfn.IFS(
    SUMIFS(FACT_ORDERS[TotalAmount], FACT_ORDERS[WD_CUSTOMERS],FACT_ORDERS[[#This Row],[WD_CUSTOMERS]])&gt;=15000, "VIP",
    SUMIFS(FACT_ORDERS[TotalAmount], FACT_ORDERS[WD_CUSTOMERS],FACT_ORDERS[[#This Row],[WD_CUSTOMERS]])&gt;=8000, "Premium",
    TRUE, "Regular"
)</f>
        <v>Regular</v>
      </c>
      <c r="N1633" s="32" cm="1">
        <f t="array" ref="N1633">_xlfn.IFS(
   FACT_ORDERS[[#This Row],[TypeOfClient]]="VIP", 0.2,
   FACT_ORDERS[[#This Row],[TypeOfClient]]="Premium", 0.1,
   TRUE, 0
)</f>
        <v>0</v>
      </c>
      <c r="O1633" s="31" cm="1">
        <f t="array" ref="O1633">_xlfn.IFS(
   FACT_ORDERS[[#This Row],[TotalAmount]]&gt;1500, 0.15,
   FACT_ORDERS[[#This Row],[TotalAmount]]&gt;1000, 0.1,
   FACT_ORDERS[[#This Row],[TotalAmount]]&gt;500, 0.05,
   TRUE, 0
)</f>
        <v>0</v>
      </c>
      <c r="P1633" s="28">
        <f xml:space="preserve"> FACT_ORDERS[[#This Row],[TotalAmount]] * (1 - (FACT_ORDERS[[#This Row],[ClientDiscount]] + FACT_ORDERS[[#This Row],[OrderDiscount]]) )</f>
        <v>338</v>
      </c>
      <c r="Q1633" s="28">
        <f>FACT_ORDERS[[#This Row],[TotalAmountWithDiscount]]+FACT_ORDERS[[#This Row],[DeliveryCost]]</f>
        <v>338</v>
      </c>
      <c r="R1633" s="35">
        <v>44556</v>
      </c>
      <c r="S1633" s="35" t="str">
        <f>IF(NETWORKDAYS(FACT_ORDERS[[#This Row],[Order-Date]], FACT_ORDERS[[#This Row],[ArrivalDate ]]) &gt; 10, "Late", "On Time")</f>
        <v>On Time</v>
      </c>
    </row>
    <row r="1634" spans="1:19" x14ac:dyDescent="0.3">
      <c r="A1634" s="12">
        <v>6632</v>
      </c>
      <c r="B1634" s="12">
        <v>225</v>
      </c>
      <c r="C1634" s="12">
        <v>10930</v>
      </c>
      <c r="D1634" s="12">
        <v>1633</v>
      </c>
      <c r="E1634" s="12" t="s">
        <v>243</v>
      </c>
      <c r="F1634" s="13">
        <v>44547</v>
      </c>
      <c r="G1634" s="26" t="s">
        <v>12217</v>
      </c>
      <c r="H1634" s="12">
        <v>18</v>
      </c>
      <c r="I1634" s="28">
        <f>VLOOKUP(B:B,DIM_PRODUCTS!A:F,5,FALSE)</f>
        <v>21</v>
      </c>
      <c r="J1634" s="28">
        <f>FACT_ORDERS[[#This Row],[ProductPrice]]*FACT_ORDERS[[#This Row],[Quantity]]</f>
        <v>378</v>
      </c>
      <c r="K1634" s="12" t="str">
        <f>VLOOKUP(C:C,DIM_CUSTOMERS!A:G,7,FALSE)</f>
        <v>New Zealand</v>
      </c>
      <c r="L1634" s="30" cm="1">
        <f t="array" ref="L1634">_xlfn.IFS(
    AND(FACT_ORDERS[[#This Row],[DeliveryMehtod]]="shippment",FACT_ORDERS[[#This Row],[TotalAmount]]&gt;=200), 0,
    AND(FACT_ORDERS[[#This Row],[DeliveryMehtod]]="pickup"), 15,
    AND(FACT_ORDERS[[#This Row],[DeliveryMehtod]]="shippment",FACT_ORDERS[[#This Row],[TotalAmount]]&lt;200), 35
)</f>
        <v>15</v>
      </c>
      <c r="M1634" s="12" t="str" cm="1">
        <f t="array" ref="M1634">_xlfn.IFS(
    SUMIFS(FACT_ORDERS[TotalAmount], FACT_ORDERS[WD_CUSTOMERS],FACT_ORDERS[[#This Row],[WD_CUSTOMERS]])&gt;=15000, "VIP",
    SUMIFS(FACT_ORDERS[TotalAmount], FACT_ORDERS[WD_CUSTOMERS],FACT_ORDERS[[#This Row],[WD_CUSTOMERS]])&gt;=8000, "Premium",
    TRUE, "Regular"
)</f>
        <v>Regular</v>
      </c>
      <c r="N1634" s="32" cm="1">
        <f t="array" ref="N1634">_xlfn.IFS(
   FACT_ORDERS[[#This Row],[TypeOfClient]]="VIP", 0.2,
   FACT_ORDERS[[#This Row],[TypeOfClient]]="Premium", 0.1,
   TRUE, 0
)</f>
        <v>0</v>
      </c>
      <c r="O1634" s="31" cm="1">
        <f t="array" ref="O1634">_xlfn.IFS(
   FACT_ORDERS[[#This Row],[TotalAmount]]&gt;1500, 0.15,
   FACT_ORDERS[[#This Row],[TotalAmount]]&gt;1000, 0.1,
   FACT_ORDERS[[#This Row],[TotalAmount]]&gt;500, 0.05,
   TRUE, 0
)</f>
        <v>0</v>
      </c>
      <c r="P1634" s="28">
        <f xml:space="preserve"> FACT_ORDERS[[#This Row],[TotalAmount]] * (1 - (FACT_ORDERS[[#This Row],[ClientDiscount]] + FACT_ORDERS[[#This Row],[OrderDiscount]]) )</f>
        <v>378</v>
      </c>
      <c r="Q1634" s="28">
        <f>FACT_ORDERS[[#This Row],[TotalAmountWithDiscount]]+FACT_ORDERS[[#This Row],[DeliveryCost]]</f>
        <v>393</v>
      </c>
      <c r="R1634" s="35">
        <v>44557</v>
      </c>
      <c r="S1634" s="35" t="str">
        <f>IF(NETWORKDAYS(FACT_ORDERS[[#This Row],[Order-Date]], FACT_ORDERS[[#This Row],[ArrivalDate ]]) &gt; 10, "Late", "On Time")</f>
        <v>On Time</v>
      </c>
    </row>
    <row r="1635" spans="1:19" x14ac:dyDescent="0.3">
      <c r="A1635" s="12">
        <v>6633</v>
      </c>
      <c r="B1635" s="12">
        <v>225</v>
      </c>
      <c r="C1635" s="12">
        <v>10930</v>
      </c>
      <c r="D1635" s="12">
        <v>1634</v>
      </c>
      <c r="E1635" s="12" t="s">
        <v>243</v>
      </c>
      <c r="F1635" s="13">
        <v>45541</v>
      </c>
      <c r="G1635" s="26" t="s">
        <v>12218</v>
      </c>
      <c r="H1635" s="12">
        <v>29</v>
      </c>
      <c r="I1635" s="28">
        <f>VLOOKUP(B:B,DIM_PRODUCTS!A:F,5,FALSE)</f>
        <v>21</v>
      </c>
      <c r="J1635" s="28">
        <f>FACT_ORDERS[[#This Row],[ProductPrice]]*FACT_ORDERS[[#This Row],[Quantity]]</f>
        <v>609</v>
      </c>
      <c r="K1635" s="12" t="str">
        <f>VLOOKUP(C:C,DIM_CUSTOMERS!A:G,7,FALSE)</f>
        <v>New Zealand</v>
      </c>
      <c r="L1635" s="30" cm="1">
        <f t="array" ref="L1635">_xlfn.IFS(
    AND(FACT_ORDERS[[#This Row],[DeliveryMehtod]]="shippment",FACT_ORDERS[[#This Row],[TotalAmount]]&gt;=200), 0,
    AND(FACT_ORDERS[[#This Row],[DeliveryMehtod]]="pickup"), 15,
    AND(FACT_ORDERS[[#This Row],[DeliveryMehtod]]="shippment",FACT_ORDERS[[#This Row],[TotalAmount]]&lt;200), 35
)</f>
        <v>15</v>
      </c>
      <c r="M1635" s="12" t="str" cm="1">
        <f t="array" ref="M1635">_xlfn.IFS(
    SUMIFS(FACT_ORDERS[TotalAmount], FACT_ORDERS[WD_CUSTOMERS],FACT_ORDERS[[#This Row],[WD_CUSTOMERS]])&gt;=15000, "VIP",
    SUMIFS(FACT_ORDERS[TotalAmount], FACT_ORDERS[WD_CUSTOMERS],FACT_ORDERS[[#This Row],[WD_CUSTOMERS]])&gt;=8000, "Premium",
    TRUE, "Regular"
)</f>
        <v>Regular</v>
      </c>
      <c r="N1635" s="32" cm="1">
        <f t="array" ref="N1635">_xlfn.IFS(
   FACT_ORDERS[[#This Row],[TypeOfClient]]="VIP", 0.2,
   FACT_ORDERS[[#This Row],[TypeOfClient]]="Premium", 0.1,
   TRUE, 0
)</f>
        <v>0</v>
      </c>
      <c r="O1635" s="31" cm="1">
        <f t="array" ref="O1635">_xlfn.IFS(
   FACT_ORDERS[[#This Row],[TotalAmount]]&gt;1500, 0.15,
   FACT_ORDERS[[#This Row],[TotalAmount]]&gt;1000, 0.1,
   FACT_ORDERS[[#This Row],[TotalAmount]]&gt;500, 0.05,
   TRUE, 0
)</f>
        <v>0.05</v>
      </c>
      <c r="P1635" s="28">
        <f xml:space="preserve"> FACT_ORDERS[[#This Row],[TotalAmount]] * (1 - (FACT_ORDERS[[#This Row],[ClientDiscount]] + FACT_ORDERS[[#This Row],[OrderDiscount]]) )</f>
        <v>578.54999999999995</v>
      </c>
      <c r="Q1635" s="28">
        <f>FACT_ORDERS[[#This Row],[TotalAmountWithDiscount]]+FACT_ORDERS[[#This Row],[DeliveryCost]]</f>
        <v>593.54999999999995</v>
      </c>
      <c r="R1635" s="35">
        <v>45551</v>
      </c>
      <c r="S1635" s="35" t="str">
        <f>IF(NETWORKDAYS(FACT_ORDERS[[#This Row],[Order-Date]], FACT_ORDERS[[#This Row],[ArrivalDate ]]) &gt; 10, "Late", "On Time")</f>
        <v>On Time</v>
      </c>
    </row>
    <row r="1636" spans="1:19" x14ac:dyDescent="0.3">
      <c r="A1636" s="12">
        <v>6634</v>
      </c>
      <c r="B1636" s="12">
        <v>216</v>
      </c>
      <c r="C1636" s="12">
        <v>10930</v>
      </c>
      <c r="D1636" s="12">
        <v>1635</v>
      </c>
      <c r="E1636" s="12" t="s">
        <v>243</v>
      </c>
      <c r="F1636" s="13">
        <v>44449</v>
      </c>
      <c r="G1636" s="26" t="s">
        <v>4726</v>
      </c>
      <c r="H1636" s="12">
        <v>27</v>
      </c>
      <c r="I1636" s="28">
        <f>VLOOKUP(B:B,DIM_PRODUCTS!A:F,5,FALSE)</f>
        <v>23</v>
      </c>
      <c r="J1636" s="28">
        <f>FACT_ORDERS[[#This Row],[ProductPrice]]*FACT_ORDERS[[#This Row],[Quantity]]</f>
        <v>621</v>
      </c>
      <c r="K1636" s="12" t="str">
        <f>VLOOKUP(C:C,DIM_CUSTOMERS!A:G,7,FALSE)</f>
        <v>New Zealand</v>
      </c>
      <c r="L1636" s="30" cm="1">
        <f t="array" ref="L1636">_xlfn.IFS(
    AND(FACT_ORDERS[[#This Row],[DeliveryMehtod]]="shippment",FACT_ORDERS[[#This Row],[TotalAmount]]&gt;=200), 0,
    AND(FACT_ORDERS[[#This Row],[DeliveryMehtod]]="pickup"), 15,
    AND(FACT_ORDERS[[#This Row],[DeliveryMehtod]]="shippment",FACT_ORDERS[[#This Row],[TotalAmount]]&lt;200), 35
)</f>
        <v>15</v>
      </c>
      <c r="M1636" s="12" t="str" cm="1">
        <f t="array" ref="M1636">_xlfn.IFS(
    SUMIFS(FACT_ORDERS[TotalAmount], FACT_ORDERS[WD_CUSTOMERS],FACT_ORDERS[[#This Row],[WD_CUSTOMERS]])&gt;=15000, "VIP",
    SUMIFS(FACT_ORDERS[TotalAmount], FACT_ORDERS[WD_CUSTOMERS],FACT_ORDERS[[#This Row],[WD_CUSTOMERS]])&gt;=8000, "Premium",
    TRUE, "Regular"
)</f>
        <v>Regular</v>
      </c>
      <c r="N1636" s="32" cm="1">
        <f t="array" ref="N1636">_xlfn.IFS(
   FACT_ORDERS[[#This Row],[TypeOfClient]]="VIP", 0.2,
   FACT_ORDERS[[#This Row],[TypeOfClient]]="Premium", 0.1,
   TRUE, 0
)</f>
        <v>0</v>
      </c>
      <c r="O1636" s="31" cm="1">
        <f t="array" ref="O1636">_xlfn.IFS(
   FACT_ORDERS[[#This Row],[TotalAmount]]&gt;1500, 0.15,
   FACT_ORDERS[[#This Row],[TotalAmount]]&gt;1000, 0.1,
   FACT_ORDERS[[#This Row],[TotalAmount]]&gt;500, 0.05,
   TRUE, 0
)</f>
        <v>0.05</v>
      </c>
      <c r="P1636" s="28">
        <f xml:space="preserve"> FACT_ORDERS[[#This Row],[TotalAmount]] * (1 - (FACT_ORDERS[[#This Row],[ClientDiscount]] + FACT_ORDERS[[#This Row],[OrderDiscount]]) )</f>
        <v>589.94999999999993</v>
      </c>
      <c r="Q1636" s="28">
        <f>FACT_ORDERS[[#This Row],[TotalAmountWithDiscount]]+FACT_ORDERS[[#This Row],[DeliveryCost]]</f>
        <v>604.94999999999993</v>
      </c>
      <c r="R1636" s="35">
        <v>44458</v>
      </c>
      <c r="S1636" s="35" t="str">
        <f>IF(NETWORKDAYS(FACT_ORDERS[[#This Row],[Order-Date]], FACT_ORDERS[[#This Row],[ArrivalDate ]]) &gt; 10, "Late", "On Time")</f>
        <v>On Time</v>
      </c>
    </row>
    <row r="1637" spans="1:19" x14ac:dyDescent="0.3">
      <c r="A1637" s="12">
        <v>6635</v>
      </c>
      <c r="B1637" s="12">
        <v>247</v>
      </c>
      <c r="C1637" s="12">
        <v>10930</v>
      </c>
      <c r="D1637" s="12">
        <v>1636</v>
      </c>
      <c r="E1637" s="12" t="s">
        <v>243</v>
      </c>
      <c r="F1637" s="13">
        <v>44449</v>
      </c>
      <c r="G1637" s="26" t="s">
        <v>12219</v>
      </c>
      <c r="H1637" s="12">
        <v>14</v>
      </c>
      <c r="I1637" s="28">
        <f>VLOOKUP(B:B,DIM_PRODUCTS!A:F,5,FALSE)</f>
        <v>13</v>
      </c>
      <c r="J1637" s="28">
        <f>FACT_ORDERS[[#This Row],[ProductPrice]]*FACT_ORDERS[[#This Row],[Quantity]]</f>
        <v>182</v>
      </c>
      <c r="K1637" s="12" t="str">
        <f>VLOOKUP(C:C,DIM_CUSTOMERS!A:G,7,FALSE)</f>
        <v>New Zealand</v>
      </c>
      <c r="L1637" s="30" cm="1">
        <f t="array" ref="L1637">_xlfn.IFS(
    AND(FACT_ORDERS[[#This Row],[DeliveryMehtod]]="shippment",FACT_ORDERS[[#This Row],[TotalAmount]]&gt;=200), 0,
    AND(FACT_ORDERS[[#This Row],[DeliveryMehtod]]="pickup"), 15,
    AND(FACT_ORDERS[[#This Row],[DeliveryMehtod]]="shippment",FACT_ORDERS[[#This Row],[TotalAmount]]&lt;200), 35
)</f>
        <v>15</v>
      </c>
      <c r="M1637" s="12" t="str" cm="1">
        <f t="array" ref="M1637">_xlfn.IFS(
    SUMIFS(FACT_ORDERS[TotalAmount], FACT_ORDERS[WD_CUSTOMERS],FACT_ORDERS[[#This Row],[WD_CUSTOMERS]])&gt;=15000, "VIP",
    SUMIFS(FACT_ORDERS[TotalAmount], FACT_ORDERS[WD_CUSTOMERS],FACT_ORDERS[[#This Row],[WD_CUSTOMERS]])&gt;=8000, "Premium",
    TRUE, "Regular"
)</f>
        <v>Regular</v>
      </c>
      <c r="N1637" s="32" cm="1">
        <f t="array" ref="N1637">_xlfn.IFS(
   FACT_ORDERS[[#This Row],[TypeOfClient]]="VIP", 0.2,
   FACT_ORDERS[[#This Row],[TypeOfClient]]="Premium", 0.1,
   TRUE, 0
)</f>
        <v>0</v>
      </c>
      <c r="O1637" s="31" cm="1">
        <f t="array" ref="O1637">_xlfn.IFS(
   FACT_ORDERS[[#This Row],[TotalAmount]]&gt;1500, 0.15,
   FACT_ORDERS[[#This Row],[TotalAmount]]&gt;1000, 0.1,
   FACT_ORDERS[[#This Row],[TotalAmount]]&gt;500, 0.05,
   TRUE, 0
)</f>
        <v>0</v>
      </c>
      <c r="P1637" s="28">
        <f xml:space="preserve"> FACT_ORDERS[[#This Row],[TotalAmount]] * (1 - (FACT_ORDERS[[#This Row],[ClientDiscount]] + FACT_ORDERS[[#This Row],[OrderDiscount]]) )</f>
        <v>182</v>
      </c>
      <c r="Q1637" s="28">
        <f>FACT_ORDERS[[#This Row],[TotalAmountWithDiscount]]+FACT_ORDERS[[#This Row],[DeliveryCost]]</f>
        <v>197</v>
      </c>
      <c r="R1637" s="35">
        <v>44459</v>
      </c>
      <c r="S1637" s="35" t="str">
        <f>IF(NETWORKDAYS(FACT_ORDERS[[#This Row],[Order-Date]], FACT_ORDERS[[#This Row],[ArrivalDate ]]) &gt; 10, "Late", "On Time")</f>
        <v>On Time</v>
      </c>
    </row>
    <row r="1638" spans="1:19" x14ac:dyDescent="0.3">
      <c r="A1638" s="12">
        <v>6636</v>
      </c>
      <c r="B1638" s="12">
        <v>225</v>
      </c>
      <c r="C1638" s="12">
        <v>10930</v>
      </c>
      <c r="D1638" s="12">
        <v>1637</v>
      </c>
      <c r="E1638" s="12" t="s">
        <v>244</v>
      </c>
      <c r="F1638" s="13">
        <v>44449</v>
      </c>
      <c r="G1638" s="26" t="s">
        <v>12220</v>
      </c>
      <c r="H1638" s="12">
        <v>31</v>
      </c>
      <c r="I1638" s="28">
        <f>VLOOKUP(B:B,DIM_PRODUCTS!A:F,5,FALSE)</f>
        <v>21</v>
      </c>
      <c r="J1638" s="28">
        <f>FACT_ORDERS[[#This Row],[ProductPrice]]*FACT_ORDERS[[#This Row],[Quantity]]</f>
        <v>651</v>
      </c>
      <c r="K1638" s="12" t="str">
        <f>VLOOKUP(C:C,DIM_CUSTOMERS!A:G,7,FALSE)</f>
        <v>New Zealand</v>
      </c>
      <c r="L1638" s="30" cm="1">
        <f t="array" ref="L1638">_xlfn.IFS(
    AND(FACT_ORDERS[[#This Row],[DeliveryMehtod]]="shippment",FACT_ORDERS[[#This Row],[TotalAmount]]&gt;=200), 0,
    AND(FACT_ORDERS[[#This Row],[DeliveryMehtod]]="pickup"), 15,
    AND(FACT_ORDERS[[#This Row],[DeliveryMehtod]]="shippment",FACT_ORDERS[[#This Row],[TotalAmount]]&lt;200), 35
)</f>
        <v>0</v>
      </c>
      <c r="M1638" s="12" t="str" cm="1">
        <f t="array" ref="M1638">_xlfn.IFS(
    SUMIFS(FACT_ORDERS[TotalAmount], FACT_ORDERS[WD_CUSTOMERS],FACT_ORDERS[[#This Row],[WD_CUSTOMERS]])&gt;=15000, "VIP",
    SUMIFS(FACT_ORDERS[TotalAmount], FACT_ORDERS[WD_CUSTOMERS],FACT_ORDERS[[#This Row],[WD_CUSTOMERS]])&gt;=8000, "Premium",
    TRUE, "Regular"
)</f>
        <v>Regular</v>
      </c>
      <c r="N1638" s="32" cm="1">
        <f t="array" ref="N1638">_xlfn.IFS(
   FACT_ORDERS[[#This Row],[TypeOfClient]]="VIP", 0.2,
   FACT_ORDERS[[#This Row],[TypeOfClient]]="Premium", 0.1,
   TRUE, 0
)</f>
        <v>0</v>
      </c>
      <c r="O1638" s="31" cm="1">
        <f t="array" ref="O1638">_xlfn.IFS(
   FACT_ORDERS[[#This Row],[TotalAmount]]&gt;1500, 0.15,
   FACT_ORDERS[[#This Row],[TotalAmount]]&gt;1000, 0.1,
   FACT_ORDERS[[#This Row],[TotalAmount]]&gt;500, 0.05,
   TRUE, 0
)</f>
        <v>0.05</v>
      </c>
      <c r="P1638" s="28">
        <f xml:space="preserve"> FACT_ORDERS[[#This Row],[TotalAmount]] * (1 - (FACT_ORDERS[[#This Row],[ClientDiscount]] + FACT_ORDERS[[#This Row],[OrderDiscount]]) )</f>
        <v>618.44999999999993</v>
      </c>
      <c r="Q1638" s="28">
        <f>FACT_ORDERS[[#This Row],[TotalAmountWithDiscount]]+FACT_ORDERS[[#This Row],[DeliveryCost]]</f>
        <v>618.44999999999993</v>
      </c>
      <c r="R1638" s="35">
        <v>44469</v>
      </c>
      <c r="S1638" s="35" t="str">
        <f>IF(NETWORKDAYS(FACT_ORDERS[[#This Row],[Order-Date]], FACT_ORDERS[[#This Row],[ArrivalDate ]]) &gt; 10, "Late", "On Time")</f>
        <v>Late</v>
      </c>
    </row>
    <row r="1639" spans="1:19" x14ac:dyDescent="0.3">
      <c r="A1639" s="12">
        <v>6637</v>
      </c>
      <c r="B1639" s="12">
        <v>247</v>
      </c>
      <c r="C1639" s="12">
        <v>10930</v>
      </c>
      <c r="D1639" s="12">
        <v>1638</v>
      </c>
      <c r="E1639" s="12" t="s">
        <v>244</v>
      </c>
      <c r="F1639" s="13">
        <v>45379</v>
      </c>
      <c r="G1639" s="26" t="s">
        <v>3601</v>
      </c>
      <c r="H1639" s="12">
        <v>21</v>
      </c>
      <c r="I1639" s="28">
        <f>VLOOKUP(B:B,DIM_PRODUCTS!A:F,5,FALSE)</f>
        <v>13</v>
      </c>
      <c r="J1639" s="28">
        <f>FACT_ORDERS[[#This Row],[ProductPrice]]*FACT_ORDERS[[#This Row],[Quantity]]</f>
        <v>273</v>
      </c>
      <c r="K1639" s="12" t="str">
        <f>VLOOKUP(C:C,DIM_CUSTOMERS!A:G,7,FALSE)</f>
        <v>New Zealand</v>
      </c>
      <c r="L1639" s="30" cm="1">
        <f t="array" ref="L1639">_xlfn.IFS(
    AND(FACT_ORDERS[[#This Row],[DeliveryMehtod]]="shippment",FACT_ORDERS[[#This Row],[TotalAmount]]&gt;=200), 0,
    AND(FACT_ORDERS[[#This Row],[DeliveryMehtod]]="pickup"), 15,
    AND(FACT_ORDERS[[#This Row],[DeliveryMehtod]]="shippment",FACT_ORDERS[[#This Row],[TotalAmount]]&lt;200), 35
)</f>
        <v>0</v>
      </c>
      <c r="M1639" s="12" t="str" cm="1">
        <f t="array" ref="M1639">_xlfn.IFS(
    SUMIFS(FACT_ORDERS[TotalAmount], FACT_ORDERS[WD_CUSTOMERS],FACT_ORDERS[[#This Row],[WD_CUSTOMERS]])&gt;=15000, "VIP",
    SUMIFS(FACT_ORDERS[TotalAmount], FACT_ORDERS[WD_CUSTOMERS],FACT_ORDERS[[#This Row],[WD_CUSTOMERS]])&gt;=8000, "Premium",
    TRUE, "Regular"
)</f>
        <v>Regular</v>
      </c>
      <c r="N1639" s="32" cm="1">
        <f t="array" ref="N1639">_xlfn.IFS(
   FACT_ORDERS[[#This Row],[TypeOfClient]]="VIP", 0.2,
   FACT_ORDERS[[#This Row],[TypeOfClient]]="Premium", 0.1,
   TRUE, 0
)</f>
        <v>0</v>
      </c>
      <c r="O1639" s="31" cm="1">
        <f t="array" ref="O1639">_xlfn.IFS(
   FACT_ORDERS[[#This Row],[TotalAmount]]&gt;1500, 0.15,
   FACT_ORDERS[[#This Row],[TotalAmount]]&gt;1000, 0.1,
   FACT_ORDERS[[#This Row],[TotalAmount]]&gt;500, 0.05,
   TRUE, 0
)</f>
        <v>0</v>
      </c>
      <c r="P1639" s="28">
        <f xml:space="preserve"> FACT_ORDERS[[#This Row],[TotalAmount]] * (1 - (FACT_ORDERS[[#This Row],[ClientDiscount]] + FACT_ORDERS[[#This Row],[OrderDiscount]]) )</f>
        <v>273</v>
      </c>
      <c r="Q1639" s="28">
        <f>FACT_ORDERS[[#This Row],[TotalAmountWithDiscount]]+FACT_ORDERS[[#This Row],[DeliveryCost]]</f>
        <v>273</v>
      </c>
      <c r="R1639" s="35">
        <v>45390</v>
      </c>
      <c r="S1639" s="35" t="str">
        <f>IF(NETWORKDAYS(FACT_ORDERS[[#This Row],[Order-Date]], FACT_ORDERS[[#This Row],[ArrivalDate ]]) &gt; 10, "Late", "On Time")</f>
        <v>On Time</v>
      </c>
    </row>
    <row r="1640" spans="1:19" x14ac:dyDescent="0.3">
      <c r="A1640" s="12">
        <v>6638</v>
      </c>
      <c r="B1640" s="12">
        <v>225</v>
      </c>
      <c r="C1640" s="12">
        <v>10930</v>
      </c>
      <c r="D1640" s="12">
        <v>1639</v>
      </c>
      <c r="E1640" s="12" t="s">
        <v>244</v>
      </c>
      <c r="F1640" s="13">
        <v>45379</v>
      </c>
      <c r="G1640" s="26" t="s">
        <v>12221</v>
      </c>
      <c r="H1640" s="12">
        <v>18</v>
      </c>
      <c r="I1640" s="28">
        <f>VLOOKUP(B:B,DIM_PRODUCTS!A:F,5,FALSE)</f>
        <v>21</v>
      </c>
      <c r="J1640" s="28">
        <f>FACT_ORDERS[[#This Row],[ProductPrice]]*FACT_ORDERS[[#This Row],[Quantity]]</f>
        <v>378</v>
      </c>
      <c r="K1640" s="12" t="str">
        <f>VLOOKUP(C:C,DIM_CUSTOMERS!A:G,7,FALSE)</f>
        <v>New Zealand</v>
      </c>
      <c r="L1640" s="30" cm="1">
        <f t="array" ref="L1640">_xlfn.IFS(
    AND(FACT_ORDERS[[#This Row],[DeliveryMehtod]]="shippment",FACT_ORDERS[[#This Row],[TotalAmount]]&gt;=200), 0,
    AND(FACT_ORDERS[[#This Row],[DeliveryMehtod]]="pickup"), 15,
    AND(FACT_ORDERS[[#This Row],[DeliveryMehtod]]="shippment",FACT_ORDERS[[#This Row],[TotalAmount]]&lt;200), 35
)</f>
        <v>0</v>
      </c>
      <c r="M1640" s="12" t="str" cm="1">
        <f t="array" ref="M1640">_xlfn.IFS(
    SUMIFS(FACT_ORDERS[TotalAmount], FACT_ORDERS[WD_CUSTOMERS],FACT_ORDERS[[#This Row],[WD_CUSTOMERS]])&gt;=15000, "VIP",
    SUMIFS(FACT_ORDERS[TotalAmount], FACT_ORDERS[WD_CUSTOMERS],FACT_ORDERS[[#This Row],[WD_CUSTOMERS]])&gt;=8000, "Premium",
    TRUE, "Regular"
)</f>
        <v>Regular</v>
      </c>
      <c r="N1640" s="32" cm="1">
        <f t="array" ref="N1640">_xlfn.IFS(
   FACT_ORDERS[[#This Row],[TypeOfClient]]="VIP", 0.2,
   FACT_ORDERS[[#This Row],[TypeOfClient]]="Premium", 0.1,
   TRUE, 0
)</f>
        <v>0</v>
      </c>
      <c r="O1640" s="31" cm="1">
        <f t="array" ref="O1640">_xlfn.IFS(
   FACT_ORDERS[[#This Row],[TotalAmount]]&gt;1500, 0.15,
   FACT_ORDERS[[#This Row],[TotalAmount]]&gt;1000, 0.1,
   FACT_ORDERS[[#This Row],[TotalAmount]]&gt;500, 0.05,
   TRUE, 0
)</f>
        <v>0</v>
      </c>
      <c r="P1640" s="28">
        <f xml:space="preserve"> FACT_ORDERS[[#This Row],[TotalAmount]] * (1 - (FACT_ORDERS[[#This Row],[ClientDiscount]] + FACT_ORDERS[[#This Row],[OrderDiscount]]) )</f>
        <v>378</v>
      </c>
      <c r="Q1640" s="28">
        <f>FACT_ORDERS[[#This Row],[TotalAmountWithDiscount]]+FACT_ORDERS[[#This Row],[DeliveryCost]]</f>
        <v>378</v>
      </c>
      <c r="R1640" s="35">
        <v>45390</v>
      </c>
      <c r="S1640" s="35" t="str">
        <f>IF(NETWORKDAYS(FACT_ORDERS[[#This Row],[Order-Date]], FACT_ORDERS[[#This Row],[ArrivalDate ]]) &gt; 10, "Late", "On Time")</f>
        <v>On Time</v>
      </c>
    </row>
    <row r="1641" spans="1:19" x14ac:dyDescent="0.3">
      <c r="A1641" s="12">
        <v>6639</v>
      </c>
      <c r="B1641" s="12">
        <v>225</v>
      </c>
      <c r="C1641" s="12">
        <v>10930</v>
      </c>
      <c r="D1641" s="12">
        <v>1640</v>
      </c>
      <c r="E1641" s="12" t="s">
        <v>244</v>
      </c>
      <c r="F1641" s="13">
        <v>45440</v>
      </c>
      <c r="G1641" s="26" t="s">
        <v>12222</v>
      </c>
      <c r="H1641" s="12">
        <v>31</v>
      </c>
      <c r="I1641" s="28">
        <f>VLOOKUP(B:B,DIM_PRODUCTS!A:F,5,FALSE)</f>
        <v>21</v>
      </c>
      <c r="J1641" s="28">
        <f>FACT_ORDERS[[#This Row],[ProductPrice]]*FACT_ORDERS[[#This Row],[Quantity]]</f>
        <v>651</v>
      </c>
      <c r="K1641" s="12" t="str">
        <f>VLOOKUP(C:C,DIM_CUSTOMERS!A:G,7,FALSE)</f>
        <v>New Zealand</v>
      </c>
      <c r="L1641" s="30" cm="1">
        <f t="array" ref="L1641">_xlfn.IFS(
    AND(FACT_ORDERS[[#This Row],[DeliveryMehtod]]="shippment",FACT_ORDERS[[#This Row],[TotalAmount]]&gt;=200), 0,
    AND(FACT_ORDERS[[#This Row],[DeliveryMehtod]]="pickup"), 15,
    AND(FACT_ORDERS[[#This Row],[DeliveryMehtod]]="shippment",FACT_ORDERS[[#This Row],[TotalAmount]]&lt;200), 35
)</f>
        <v>0</v>
      </c>
      <c r="M1641" s="12" t="str" cm="1">
        <f t="array" ref="M1641">_xlfn.IFS(
    SUMIFS(FACT_ORDERS[TotalAmount], FACT_ORDERS[WD_CUSTOMERS],FACT_ORDERS[[#This Row],[WD_CUSTOMERS]])&gt;=15000, "VIP",
    SUMIFS(FACT_ORDERS[TotalAmount], FACT_ORDERS[WD_CUSTOMERS],FACT_ORDERS[[#This Row],[WD_CUSTOMERS]])&gt;=8000, "Premium",
    TRUE, "Regular"
)</f>
        <v>Regular</v>
      </c>
      <c r="N1641" s="32" cm="1">
        <f t="array" ref="N1641">_xlfn.IFS(
   FACT_ORDERS[[#This Row],[TypeOfClient]]="VIP", 0.2,
   FACT_ORDERS[[#This Row],[TypeOfClient]]="Premium", 0.1,
   TRUE, 0
)</f>
        <v>0</v>
      </c>
      <c r="O1641" s="31" cm="1">
        <f t="array" ref="O1641">_xlfn.IFS(
   FACT_ORDERS[[#This Row],[TotalAmount]]&gt;1500, 0.15,
   FACT_ORDERS[[#This Row],[TotalAmount]]&gt;1000, 0.1,
   FACT_ORDERS[[#This Row],[TotalAmount]]&gt;500, 0.05,
   TRUE, 0
)</f>
        <v>0.05</v>
      </c>
      <c r="P1641" s="28">
        <f xml:space="preserve"> FACT_ORDERS[[#This Row],[TotalAmount]] * (1 - (FACT_ORDERS[[#This Row],[ClientDiscount]] + FACT_ORDERS[[#This Row],[OrderDiscount]]) )</f>
        <v>618.44999999999993</v>
      </c>
      <c r="Q1641" s="28">
        <f>FACT_ORDERS[[#This Row],[TotalAmountWithDiscount]]+FACT_ORDERS[[#This Row],[DeliveryCost]]</f>
        <v>618.44999999999993</v>
      </c>
      <c r="R1641" s="35">
        <v>45451</v>
      </c>
      <c r="S1641" s="35" t="str">
        <f>IF(NETWORKDAYS(FACT_ORDERS[[#This Row],[Order-Date]], FACT_ORDERS[[#This Row],[ArrivalDate ]]) &gt; 10, "Late", "On Time")</f>
        <v>On Time</v>
      </c>
    </row>
    <row r="1642" spans="1:19" x14ac:dyDescent="0.3">
      <c r="A1642" s="12">
        <v>6640</v>
      </c>
      <c r="B1642" s="12">
        <v>247</v>
      </c>
      <c r="C1642" s="12">
        <v>10930</v>
      </c>
      <c r="D1642" s="12">
        <v>1641</v>
      </c>
      <c r="E1642" s="12" t="s">
        <v>244</v>
      </c>
      <c r="F1642" s="13">
        <v>45321</v>
      </c>
      <c r="G1642" s="26" t="s">
        <v>12223</v>
      </c>
      <c r="H1642" s="12">
        <v>19</v>
      </c>
      <c r="I1642" s="28">
        <f>VLOOKUP(B:B,DIM_PRODUCTS!A:F,5,FALSE)</f>
        <v>13</v>
      </c>
      <c r="J1642" s="28">
        <f>FACT_ORDERS[[#This Row],[ProductPrice]]*FACT_ORDERS[[#This Row],[Quantity]]</f>
        <v>247</v>
      </c>
      <c r="K1642" s="12" t="str">
        <f>VLOOKUP(C:C,DIM_CUSTOMERS!A:G,7,FALSE)</f>
        <v>New Zealand</v>
      </c>
      <c r="L1642" s="30" cm="1">
        <f t="array" ref="L1642">_xlfn.IFS(
    AND(FACT_ORDERS[[#This Row],[DeliveryMehtod]]="shippment",FACT_ORDERS[[#This Row],[TotalAmount]]&gt;=200), 0,
    AND(FACT_ORDERS[[#This Row],[DeliveryMehtod]]="pickup"), 15,
    AND(FACT_ORDERS[[#This Row],[DeliveryMehtod]]="shippment",FACT_ORDERS[[#This Row],[TotalAmount]]&lt;200), 35
)</f>
        <v>0</v>
      </c>
      <c r="M1642" s="12" t="str" cm="1">
        <f t="array" ref="M1642">_xlfn.IFS(
    SUMIFS(FACT_ORDERS[TotalAmount], FACT_ORDERS[WD_CUSTOMERS],FACT_ORDERS[[#This Row],[WD_CUSTOMERS]])&gt;=15000, "VIP",
    SUMIFS(FACT_ORDERS[TotalAmount], FACT_ORDERS[WD_CUSTOMERS],FACT_ORDERS[[#This Row],[WD_CUSTOMERS]])&gt;=8000, "Premium",
    TRUE, "Regular"
)</f>
        <v>Regular</v>
      </c>
      <c r="N1642" s="32" cm="1">
        <f t="array" ref="N1642">_xlfn.IFS(
   FACT_ORDERS[[#This Row],[TypeOfClient]]="VIP", 0.2,
   FACT_ORDERS[[#This Row],[TypeOfClient]]="Premium", 0.1,
   TRUE, 0
)</f>
        <v>0</v>
      </c>
      <c r="O1642" s="31" cm="1">
        <f t="array" ref="O1642">_xlfn.IFS(
   FACT_ORDERS[[#This Row],[TotalAmount]]&gt;1500, 0.15,
   FACT_ORDERS[[#This Row],[TotalAmount]]&gt;1000, 0.1,
   FACT_ORDERS[[#This Row],[TotalAmount]]&gt;500, 0.05,
   TRUE, 0
)</f>
        <v>0</v>
      </c>
      <c r="P1642" s="28">
        <f xml:space="preserve"> FACT_ORDERS[[#This Row],[TotalAmount]] * (1 - (FACT_ORDERS[[#This Row],[ClientDiscount]] + FACT_ORDERS[[#This Row],[OrderDiscount]]) )</f>
        <v>247</v>
      </c>
      <c r="Q1642" s="28">
        <f>FACT_ORDERS[[#This Row],[TotalAmountWithDiscount]]+FACT_ORDERS[[#This Row],[DeliveryCost]]</f>
        <v>247</v>
      </c>
      <c r="R1642" s="35">
        <v>45330</v>
      </c>
      <c r="S1642" s="35" t="str">
        <f>IF(NETWORKDAYS(FACT_ORDERS[[#This Row],[Order-Date]], FACT_ORDERS[[#This Row],[ArrivalDate ]]) &gt; 10, "Late", "On Time")</f>
        <v>On Time</v>
      </c>
    </row>
    <row r="1643" spans="1:19" x14ac:dyDescent="0.3">
      <c r="A1643" s="12">
        <v>6641</v>
      </c>
      <c r="B1643" s="12">
        <v>225</v>
      </c>
      <c r="C1643" s="12">
        <v>10930</v>
      </c>
      <c r="D1643" s="12">
        <v>1642</v>
      </c>
      <c r="E1643" s="12" t="s">
        <v>243</v>
      </c>
      <c r="F1643" s="13">
        <v>45321</v>
      </c>
      <c r="G1643" s="26" t="s">
        <v>11987</v>
      </c>
      <c r="H1643" s="12">
        <v>19</v>
      </c>
      <c r="I1643" s="28">
        <f>VLOOKUP(B:B,DIM_PRODUCTS!A:F,5,FALSE)</f>
        <v>21</v>
      </c>
      <c r="J1643" s="28">
        <f>FACT_ORDERS[[#This Row],[ProductPrice]]*FACT_ORDERS[[#This Row],[Quantity]]</f>
        <v>399</v>
      </c>
      <c r="K1643" s="12" t="str">
        <f>VLOOKUP(C:C,DIM_CUSTOMERS!A:G,7,FALSE)</f>
        <v>New Zealand</v>
      </c>
      <c r="L1643" s="30" cm="1">
        <f t="array" ref="L1643">_xlfn.IFS(
    AND(FACT_ORDERS[[#This Row],[DeliveryMehtod]]="shippment",FACT_ORDERS[[#This Row],[TotalAmount]]&gt;=200), 0,
    AND(FACT_ORDERS[[#This Row],[DeliveryMehtod]]="pickup"), 15,
    AND(FACT_ORDERS[[#This Row],[DeliveryMehtod]]="shippment",FACT_ORDERS[[#This Row],[TotalAmount]]&lt;200), 35
)</f>
        <v>15</v>
      </c>
      <c r="M1643" s="12" t="str" cm="1">
        <f t="array" ref="M1643">_xlfn.IFS(
    SUMIFS(FACT_ORDERS[TotalAmount], FACT_ORDERS[WD_CUSTOMERS],FACT_ORDERS[[#This Row],[WD_CUSTOMERS]])&gt;=15000, "VIP",
    SUMIFS(FACT_ORDERS[TotalAmount], FACT_ORDERS[WD_CUSTOMERS],FACT_ORDERS[[#This Row],[WD_CUSTOMERS]])&gt;=8000, "Premium",
    TRUE, "Regular"
)</f>
        <v>Regular</v>
      </c>
      <c r="N1643" s="32" cm="1">
        <f t="array" ref="N1643">_xlfn.IFS(
   FACT_ORDERS[[#This Row],[TypeOfClient]]="VIP", 0.2,
   FACT_ORDERS[[#This Row],[TypeOfClient]]="Premium", 0.1,
   TRUE, 0
)</f>
        <v>0</v>
      </c>
      <c r="O1643" s="31" cm="1">
        <f t="array" ref="O1643">_xlfn.IFS(
   FACT_ORDERS[[#This Row],[TotalAmount]]&gt;1500, 0.15,
   FACT_ORDERS[[#This Row],[TotalAmount]]&gt;1000, 0.1,
   FACT_ORDERS[[#This Row],[TotalAmount]]&gt;500, 0.05,
   TRUE, 0
)</f>
        <v>0</v>
      </c>
      <c r="P1643" s="28">
        <f xml:space="preserve"> FACT_ORDERS[[#This Row],[TotalAmount]] * (1 - (FACT_ORDERS[[#This Row],[ClientDiscount]] + FACT_ORDERS[[#This Row],[OrderDiscount]]) )</f>
        <v>399</v>
      </c>
      <c r="Q1643" s="28">
        <f>FACT_ORDERS[[#This Row],[TotalAmountWithDiscount]]+FACT_ORDERS[[#This Row],[DeliveryCost]]</f>
        <v>414</v>
      </c>
      <c r="R1643" s="35">
        <v>45328</v>
      </c>
      <c r="S1643" s="35" t="str">
        <f>IF(NETWORKDAYS(FACT_ORDERS[[#This Row],[Order-Date]], FACT_ORDERS[[#This Row],[ArrivalDate ]]) &gt; 10, "Late", "On Time")</f>
        <v>On Time</v>
      </c>
    </row>
    <row r="1644" spans="1:19" x14ac:dyDescent="0.3">
      <c r="A1644" s="12">
        <v>6642</v>
      </c>
      <c r="B1644" s="12">
        <v>253</v>
      </c>
      <c r="C1644" s="12">
        <v>10015</v>
      </c>
      <c r="D1644" s="12">
        <v>1643</v>
      </c>
      <c r="E1644" s="12" t="s">
        <v>244</v>
      </c>
      <c r="F1644" s="13">
        <v>45480</v>
      </c>
      <c r="G1644" s="26" t="s">
        <v>12224</v>
      </c>
      <c r="H1644" s="12">
        <v>51</v>
      </c>
      <c r="I1644" s="28">
        <f>VLOOKUP(B:B,DIM_PRODUCTS!A:F,5,FALSE)</f>
        <v>11</v>
      </c>
      <c r="J1644" s="28">
        <f>FACT_ORDERS[[#This Row],[ProductPrice]]*FACT_ORDERS[[#This Row],[Quantity]]</f>
        <v>561</v>
      </c>
      <c r="K1644" s="12" t="str">
        <f>VLOOKUP(C:C,DIM_CUSTOMERS!A:G,7,FALSE)</f>
        <v>Mexico</v>
      </c>
      <c r="L1644" s="30" cm="1">
        <f t="array" ref="L1644">_xlfn.IFS(
    AND(FACT_ORDERS[[#This Row],[DeliveryMehtod]]="shippment",FACT_ORDERS[[#This Row],[TotalAmount]]&gt;=200), 0,
    AND(FACT_ORDERS[[#This Row],[DeliveryMehtod]]="pickup"), 15,
    AND(FACT_ORDERS[[#This Row],[DeliveryMehtod]]="shippment",FACT_ORDERS[[#This Row],[TotalAmount]]&lt;200), 35
)</f>
        <v>0</v>
      </c>
      <c r="M1644" s="12" t="str" cm="1">
        <f t="array" ref="M1644">_xlfn.IFS(
    SUMIFS(FACT_ORDERS[TotalAmount], FACT_ORDERS[WD_CUSTOMERS],FACT_ORDERS[[#This Row],[WD_CUSTOMERS]])&gt;=15000, "VIP",
    SUMIFS(FACT_ORDERS[TotalAmount], FACT_ORDERS[WD_CUSTOMERS],FACT_ORDERS[[#This Row],[WD_CUSTOMERS]])&gt;=8000, "Premium",
    TRUE, "Regular"
)</f>
        <v>Regular</v>
      </c>
      <c r="N1644" s="32" cm="1">
        <f t="array" ref="N1644">_xlfn.IFS(
   FACT_ORDERS[[#This Row],[TypeOfClient]]="VIP", 0.2,
   FACT_ORDERS[[#This Row],[TypeOfClient]]="Premium", 0.1,
   TRUE, 0
)</f>
        <v>0</v>
      </c>
      <c r="O1644" s="31" cm="1">
        <f t="array" ref="O1644">_xlfn.IFS(
   FACT_ORDERS[[#This Row],[TotalAmount]]&gt;1500, 0.15,
   FACT_ORDERS[[#This Row],[TotalAmount]]&gt;1000, 0.1,
   FACT_ORDERS[[#This Row],[TotalAmount]]&gt;500, 0.05,
   TRUE, 0
)</f>
        <v>0.05</v>
      </c>
      <c r="P1644" s="28">
        <f xml:space="preserve"> FACT_ORDERS[[#This Row],[TotalAmount]] * (1 - (FACT_ORDERS[[#This Row],[ClientDiscount]] + FACT_ORDERS[[#This Row],[OrderDiscount]]) )</f>
        <v>532.94999999999993</v>
      </c>
      <c r="Q1644" s="28">
        <f>FACT_ORDERS[[#This Row],[TotalAmountWithDiscount]]+FACT_ORDERS[[#This Row],[DeliveryCost]]</f>
        <v>532.94999999999993</v>
      </c>
      <c r="R1644" s="35">
        <v>45492</v>
      </c>
      <c r="S1644" s="35" t="str">
        <f>IF(NETWORKDAYS(FACT_ORDERS[[#This Row],[Order-Date]], FACT_ORDERS[[#This Row],[ArrivalDate ]]) &gt; 10, "Late", "On Time")</f>
        <v>On Time</v>
      </c>
    </row>
    <row r="1645" spans="1:19" x14ac:dyDescent="0.3">
      <c r="A1645" s="12">
        <v>6643</v>
      </c>
      <c r="B1645" s="12">
        <v>298</v>
      </c>
      <c r="C1645" s="12">
        <v>10355</v>
      </c>
      <c r="D1645" s="12">
        <v>1644</v>
      </c>
      <c r="E1645" s="12" t="s">
        <v>243</v>
      </c>
      <c r="F1645" s="13">
        <v>45321</v>
      </c>
      <c r="G1645" s="26" t="s">
        <v>3256</v>
      </c>
      <c r="H1645" s="12">
        <v>22</v>
      </c>
      <c r="I1645" s="28">
        <f>VLOOKUP(B:B,DIM_PRODUCTS!A:F,5,FALSE)</f>
        <v>19</v>
      </c>
      <c r="J1645" s="28">
        <f>FACT_ORDERS[[#This Row],[ProductPrice]]*FACT_ORDERS[[#This Row],[Quantity]]</f>
        <v>418</v>
      </c>
      <c r="K1645" s="12" t="str">
        <f>VLOOKUP(C:C,DIM_CUSTOMERS!A:G,7,FALSE)</f>
        <v>Canada</v>
      </c>
      <c r="L1645" s="30" cm="1">
        <f t="array" ref="L1645">_xlfn.IFS(
    AND(FACT_ORDERS[[#This Row],[DeliveryMehtod]]="shippment",FACT_ORDERS[[#This Row],[TotalAmount]]&gt;=200), 0,
    AND(FACT_ORDERS[[#This Row],[DeliveryMehtod]]="pickup"), 15,
    AND(FACT_ORDERS[[#This Row],[DeliveryMehtod]]="shippment",FACT_ORDERS[[#This Row],[TotalAmount]]&lt;200), 35
)</f>
        <v>15</v>
      </c>
      <c r="M1645" s="12" t="str" cm="1">
        <f t="array" ref="M1645">_xlfn.IFS(
    SUMIFS(FACT_ORDERS[TotalAmount], FACT_ORDERS[WD_CUSTOMERS],FACT_ORDERS[[#This Row],[WD_CUSTOMERS]])&gt;=15000, "VIP",
    SUMIFS(FACT_ORDERS[TotalAmount], FACT_ORDERS[WD_CUSTOMERS],FACT_ORDERS[[#This Row],[WD_CUSTOMERS]])&gt;=8000, "Premium",
    TRUE, "Regular"
)</f>
        <v>Regular</v>
      </c>
      <c r="N1645" s="32" cm="1">
        <f t="array" ref="N1645">_xlfn.IFS(
   FACT_ORDERS[[#This Row],[TypeOfClient]]="VIP", 0.2,
   FACT_ORDERS[[#This Row],[TypeOfClient]]="Premium", 0.1,
   TRUE, 0
)</f>
        <v>0</v>
      </c>
      <c r="O1645" s="31" cm="1">
        <f t="array" ref="O1645">_xlfn.IFS(
   FACT_ORDERS[[#This Row],[TotalAmount]]&gt;1500, 0.15,
   FACT_ORDERS[[#This Row],[TotalAmount]]&gt;1000, 0.1,
   FACT_ORDERS[[#This Row],[TotalAmount]]&gt;500, 0.05,
   TRUE, 0
)</f>
        <v>0</v>
      </c>
      <c r="P1645" s="28">
        <f xml:space="preserve"> FACT_ORDERS[[#This Row],[TotalAmount]] * (1 - (FACT_ORDERS[[#This Row],[ClientDiscount]] + FACT_ORDERS[[#This Row],[OrderDiscount]]) )</f>
        <v>418</v>
      </c>
      <c r="Q1645" s="28">
        <f>FACT_ORDERS[[#This Row],[TotalAmountWithDiscount]]+FACT_ORDERS[[#This Row],[DeliveryCost]]</f>
        <v>433</v>
      </c>
      <c r="R1645" s="35">
        <v>45331</v>
      </c>
      <c r="S1645" s="35" t="str">
        <f>IF(NETWORKDAYS(FACT_ORDERS[[#This Row],[Order-Date]], FACT_ORDERS[[#This Row],[ArrivalDate ]]) &gt; 10, "Late", "On Time")</f>
        <v>On Time</v>
      </c>
    </row>
    <row r="1646" spans="1:19" x14ac:dyDescent="0.3">
      <c r="A1646" s="12">
        <v>6644</v>
      </c>
      <c r="B1646" s="12">
        <v>298</v>
      </c>
      <c r="C1646" s="12">
        <v>10355</v>
      </c>
      <c r="D1646" s="12">
        <v>1645</v>
      </c>
      <c r="E1646" s="12" t="s">
        <v>244</v>
      </c>
      <c r="F1646" s="13">
        <v>44031</v>
      </c>
      <c r="G1646" s="26" t="s">
        <v>12225</v>
      </c>
      <c r="H1646" s="12">
        <v>33</v>
      </c>
      <c r="I1646" s="28">
        <f>VLOOKUP(B:B,DIM_PRODUCTS!A:F,5,FALSE)</f>
        <v>19</v>
      </c>
      <c r="J1646" s="28">
        <f>FACT_ORDERS[[#This Row],[ProductPrice]]*FACT_ORDERS[[#This Row],[Quantity]]</f>
        <v>627</v>
      </c>
      <c r="K1646" s="12" t="str">
        <f>VLOOKUP(C:C,DIM_CUSTOMERS!A:G,7,FALSE)</f>
        <v>Canada</v>
      </c>
      <c r="L1646" s="30" cm="1">
        <f t="array" ref="L1646">_xlfn.IFS(
    AND(FACT_ORDERS[[#This Row],[DeliveryMehtod]]="shippment",FACT_ORDERS[[#This Row],[TotalAmount]]&gt;=200), 0,
    AND(FACT_ORDERS[[#This Row],[DeliveryMehtod]]="pickup"), 15,
    AND(FACT_ORDERS[[#This Row],[DeliveryMehtod]]="shippment",FACT_ORDERS[[#This Row],[TotalAmount]]&lt;200), 35
)</f>
        <v>0</v>
      </c>
      <c r="M1646" s="12" t="str" cm="1">
        <f t="array" ref="M1646">_xlfn.IFS(
    SUMIFS(FACT_ORDERS[TotalAmount], FACT_ORDERS[WD_CUSTOMERS],FACT_ORDERS[[#This Row],[WD_CUSTOMERS]])&gt;=15000, "VIP",
    SUMIFS(FACT_ORDERS[TotalAmount], FACT_ORDERS[WD_CUSTOMERS],FACT_ORDERS[[#This Row],[WD_CUSTOMERS]])&gt;=8000, "Premium",
    TRUE, "Regular"
)</f>
        <v>Regular</v>
      </c>
      <c r="N1646" s="32" cm="1">
        <f t="array" ref="N1646">_xlfn.IFS(
   FACT_ORDERS[[#This Row],[TypeOfClient]]="VIP", 0.2,
   FACT_ORDERS[[#This Row],[TypeOfClient]]="Premium", 0.1,
   TRUE, 0
)</f>
        <v>0</v>
      </c>
      <c r="O1646" s="31" cm="1">
        <f t="array" ref="O1646">_xlfn.IFS(
   FACT_ORDERS[[#This Row],[TotalAmount]]&gt;1500, 0.15,
   FACT_ORDERS[[#This Row],[TotalAmount]]&gt;1000, 0.1,
   FACT_ORDERS[[#This Row],[TotalAmount]]&gt;500, 0.05,
   TRUE, 0
)</f>
        <v>0.05</v>
      </c>
      <c r="P1646" s="28">
        <f xml:space="preserve"> FACT_ORDERS[[#This Row],[TotalAmount]] * (1 - (FACT_ORDERS[[#This Row],[ClientDiscount]] + FACT_ORDERS[[#This Row],[OrderDiscount]]) )</f>
        <v>595.65</v>
      </c>
      <c r="Q1646" s="28">
        <f>FACT_ORDERS[[#This Row],[TotalAmountWithDiscount]]+FACT_ORDERS[[#This Row],[DeliveryCost]]</f>
        <v>595.65</v>
      </c>
      <c r="R1646" s="35">
        <v>44039</v>
      </c>
      <c r="S1646" s="35" t="str">
        <f>IF(NETWORKDAYS(FACT_ORDERS[[#This Row],[Order-Date]], FACT_ORDERS[[#This Row],[ArrivalDate ]]) &gt; 10, "Late", "On Time")</f>
        <v>On Time</v>
      </c>
    </row>
    <row r="1647" spans="1:19" x14ac:dyDescent="0.3">
      <c r="A1647" s="12">
        <v>6645</v>
      </c>
      <c r="B1647" s="12">
        <v>218</v>
      </c>
      <c r="C1647" s="12">
        <v>10792</v>
      </c>
      <c r="D1647" s="12">
        <v>1646</v>
      </c>
      <c r="E1647" s="12" t="s">
        <v>244</v>
      </c>
      <c r="F1647" s="13">
        <v>45483</v>
      </c>
      <c r="G1647" s="26" t="s">
        <v>12226</v>
      </c>
      <c r="H1647" s="12">
        <v>97</v>
      </c>
      <c r="I1647" s="28">
        <f>VLOOKUP(B:B,DIM_PRODUCTS!A:F,5,FALSE)</f>
        <v>48</v>
      </c>
      <c r="J1647" s="28">
        <f>FACT_ORDERS[[#This Row],[ProductPrice]]*FACT_ORDERS[[#This Row],[Quantity]]</f>
        <v>4656</v>
      </c>
      <c r="K1647" s="12" t="str">
        <f>VLOOKUP(C:C,DIM_CUSTOMERS!A:G,7,FALSE)</f>
        <v>Spain</v>
      </c>
      <c r="L1647" s="30" cm="1">
        <f t="array" ref="L1647">_xlfn.IFS(
    AND(FACT_ORDERS[[#This Row],[DeliveryMehtod]]="shippment",FACT_ORDERS[[#This Row],[TotalAmount]]&gt;=200), 0,
    AND(FACT_ORDERS[[#This Row],[DeliveryMehtod]]="pickup"), 15,
    AND(FACT_ORDERS[[#This Row],[DeliveryMehtod]]="shippment",FACT_ORDERS[[#This Row],[TotalAmount]]&lt;200), 35
)</f>
        <v>0</v>
      </c>
      <c r="M1647" s="12" t="str" cm="1">
        <f t="array" ref="M1647">_xlfn.IFS(
    SUMIFS(FACT_ORDERS[TotalAmount], FACT_ORDERS[WD_CUSTOMERS],FACT_ORDERS[[#This Row],[WD_CUSTOMERS]])&gt;=15000, "VIP",
    SUMIFS(FACT_ORDERS[TotalAmount], FACT_ORDERS[WD_CUSTOMERS],FACT_ORDERS[[#This Row],[WD_CUSTOMERS]])&gt;=8000, "Premium",
    TRUE, "Regular"
)</f>
        <v>VIP</v>
      </c>
      <c r="N1647" s="32" cm="1">
        <f t="array" ref="N1647">_xlfn.IFS(
   FACT_ORDERS[[#This Row],[TypeOfClient]]="VIP", 0.2,
   FACT_ORDERS[[#This Row],[TypeOfClient]]="Premium", 0.1,
   TRUE, 0
)</f>
        <v>0.2</v>
      </c>
      <c r="O1647" s="31" cm="1">
        <f t="array" ref="O1647">_xlfn.IFS(
   FACT_ORDERS[[#This Row],[TotalAmount]]&gt;1500, 0.15,
   FACT_ORDERS[[#This Row],[TotalAmount]]&gt;1000, 0.1,
   FACT_ORDERS[[#This Row],[TotalAmount]]&gt;500, 0.05,
   TRUE, 0
)</f>
        <v>0.15</v>
      </c>
      <c r="P1647" s="28">
        <f xml:space="preserve"> FACT_ORDERS[[#This Row],[TotalAmount]] * (1 - (FACT_ORDERS[[#This Row],[ClientDiscount]] + FACT_ORDERS[[#This Row],[OrderDiscount]]) )</f>
        <v>3026.4</v>
      </c>
      <c r="Q1647" s="28">
        <f>FACT_ORDERS[[#This Row],[TotalAmountWithDiscount]]+FACT_ORDERS[[#This Row],[DeliveryCost]]</f>
        <v>3026.4</v>
      </c>
      <c r="R1647" s="35">
        <v>45492</v>
      </c>
      <c r="S1647" s="35" t="str">
        <f>IF(NETWORKDAYS(FACT_ORDERS[[#This Row],[Order-Date]], FACT_ORDERS[[#This Row],[ArrivalDate ]]) &gt; 10, "Late", "On Time")</f>
        <v>On Time</v>
      </c>
    </row>
    <row r="1648" spans="1:19" x14ac:dyDescent="0.3">
      <c r="A1648" s="12">
        <v>6646</v>
      </c>
      <c r="B1648" s="12">
        <v>295</v>
      </c>
      <c r="C1648" s="12">
        <v>10792</v>
      </c>
      <c r="D1648" s="12">
        <v>1647</v>
      </c>
      <c r="E1648" s="12" t="s">
        <v>244</v>
      </c>
      <c r="F1648" s="13">
        <v>45483</v>
      </c>
      <c r="G1648" s="26" t="s">
        <v>12227</v>
      </c>
      <c r="H1648" s="12">
        <v>7</v>
      </c>
      <c r="I1648" s="28">
        <f>VLOOKUP(B:B,DIM_PRODUCTS!A:F,5,FALSE)</f>
        <v>10</v>
      </c>
      <c r="J1648" s="28">
        <f>FACT_ORDERS[[#This Row],[ProductPrice]]*FACT_ORDERS[[#This Row],[Quantity]]</f>
        <v>70</v>
      </c>
      <c r="K1648" s="12" t="str">
        <f>VLOOKUP(C:C,DIM_CUSTOMERS!A:G,7,FALSE)</f>
        <v>Spain</v>
      </c>
      <c r="L1648" s="30" cm="1">
        <f t="array" ref="L1648">_xlfn.IFS(
    AND(FACT_ORDERS[[#This Row],[DeliveryMehtod]]="shippment",FACT_ORDERS[[#This Row],[TotalAmount]]&gt;=200), 0,
    AND(FACT_ORDERS[[#This Row],[DeliveryMehtod]]="pickup"), 15,
    AND(FACT_ORDERS[[#This Row],[DeliveryMehtod]]="shippment",FACT_ORDERS[[#This Row],[TotalAmount]]&lt;200), 35
)</f>
        <v>35</v>
      </c>
      <c r="M1648" s="12" t="str" cm="1">
        <f t="array" ref="M1648">_xlfn.IFS(
    SUMIFS(FACT_ORDERS[TotalAmount], FACT_ORDERS[WD_CUSTOMERS],FACT_ORDERS[[#This Row],[WD_CUSTOMERS]])&gt;=15000, "VIP",
    SUMIFS(FACT_ORDERS[TotalAmount], FACT_ORDERS[WD_CUSTOMERS],FACT_ORDERS[[#This Row],[WD_CUSTOMERS]])&gt;=8000, "Premium",
    TRUE, "Regular"
)</f>
        <v>VIP</v>
      </c>
      <c r="N1648" s="32" cm="1">
        <f t="array" ref="N1648">_xlfn.IFS(
   FACT_ORDERS[[#This Row],[TypeOfClient]]="VIP", 0.2,
   FACT_ORDERS[[#This Row],[TypeOfClient]]="Premium", 0.1,
   TRUE, 0
)</f>
        <v>0.2</v>
      </c>
      <c r="O1648" s="31" cm="1">
        <f t="array" ref="O1648">_xlfn.IFS(
   FACT_ORDERS[[#This Row],[TotalAmount]]&gt;1500, 0.15,
   FACT_ORDERS[[#This Row],[TotalAmount]]&gt;1000, 0.1,
   FACT_ORDERS[[#This Row],[TotalAmount]]&gt;500, 0.05,
   TRUE, 0
)</f>
        <v>0</v>
      </c>
      <c r="P1648" s="28">
        <f xml:space="preserve"> FACT_ORDERS[[#This Row],[TotalAmount]] * (1 - (FACT_ORDERS[[#This Row],[ClientDiscount]] + FACT_ORDERS[[#This Row],[OrderDiscount]]) )</f>
        <v>56</v>
      </c>
      <c r="Q1648" s="28">
        <f>FACT_ORDERS[[#This Row],[TotalAmountWithDiscount]]+FACT_ORDERS[[#This Row],[DeliveryCost]]</f>
        <v>91</v>
      </c>
      <c r="R1648" s="35">
        <v>45493</v>
      </c>
      <c r="S1648" s="35" t="str">
        <f>IF(NETWORKDAYS(FACT_ORDERS[[#This Row],[Order-Date]], FACT_ORDERS[[#This Row],[ArrivalDate ]]) &gt; 10, "Late", "On Time")</f>
        <v>On Time</v>
      </c>
    </row>
    <row r="1649" spans="1:19" x14ac:dyDescent="0.3">
      <c r="A1649" s="12">
        <v>6647</v>
      </c>
      <c r="B1649" s="12">
        <v>218</v>
      </c>
      <c r="C1649" s="12">
        <v>10792</v>
      </c>
      <c r="D1649" s="12">
        <v>1648</v>
      </c>
      <c r="E1649" s="12" t="s">
        <v>244</v>
      </c>
      <c r="F1649" s="13">
        <v>45000</v>
      </c>
      <c r="G1649" s="26" t="s">
        <v>12228</v>
      </c>
      <c r="H1649" s="12">
        <v>60</v>
      </c>
      <c r="I1649" s="28">
        <f>VLOOKUP(B:B,DIM_PRODUCTS!A:F,5,FALSE)</f>
        <v>48</v>
      </c>
      <c r="J1649" s="28">
        <f>FACT_ORDERS[[#This Row],[ProductPrice]]*FACT_ORDERS[[#This Row],[Quantity]]</f>
        <v>2880</v>
      </c>
      <c r="K1649" s="12" t="str">
        <f>VLOOKUP(C:C,DIM_CUSTOMERS!A:G,7,FALSE)</f>
        <v>Spain</v>
      </c>
      <c r="L1649" s="30" cm="1">
        <f t="array" ref="L1649">_xlfn.IFS(
    AND(FACT_ORDERS[[#This Row],[DeliveryMehtod]]="shippment",FACT_ORDERS[[#This Row],[TotalAmount]]&gt;=200), 0,
    AND(FACT_ORDERS[[#This Row],[DeliveryMehtod]]="pickup"), 15,
    AND(FACT_ORDERS[[#This Row],[DeliveryMehtod]]="shippment",FACT_ORDERS[[#This Row],[TotalAmount]]&lt;200), 35
)</f>
        <v>0</v>
      </c>
      <c r="M1649" s="12" t="str" cm="1">
        <f t="array" ref="M1649">_xlfn.IFS(
    SUMIFS(FACT_ORDERS[TotalAmount], FACT_ORDERS[WD_CUSTOMERS],FACT_ORDERS[[#This Row],[WD_CUSTOMERS]])&gt;=15000, "VIP",
    SUMIFS(FACT_ORDERS[TotalAmount], FACT_ORDERS[WD_CUSTOMERS],FACT_ORDERS[[#This Row],[WD_CUSTOMERS]])&gt;=8000, "Premium",
    TRUE, "Regular"
)</f>
        <v>VIP</v>
      </c>
      <c r="N1649" s="32" cm="1">
        <f t="array" ref="N1649">_xlfn.IFS(
   FACT_ORDERS[[#This Row],[TypeOfClient]]="VIP", 0.2,
   FACT_ORDERS[[#This Row],[TypeOfClient]]="Premium", 0.1,
   TRUE, 0
)</f>
        <v>0.2</v>
      </c>
      <c r="O1649" s="31" cm="1">
        <f t="array" ref="O1649">_xlfn.IFS(
   FACT_ORDERS[[#This Row],[TotalAmount]]&gt;1500, 0.15,
   FACT_ORDERS[[#This Row],[TotalAmount]]&gt;1000, 0.1,
   FACT_ORDERS[[#This Row],[TotalAmount]]&gt;500, 0.05,
   TRUE, 0
)</f>
        <v>0.15</v>
      </c>
      <c r="P1649" s="28">
        <f xml:space="preserve"> FACT_ORDERS[[#This Row],[TotalAmount]] * (1 - (FACT_ORDERS[[#This Row],[ClientDiscount]] + FACT_ORDERS[[#This Row],[OrderDiscount]]) )</f>
        <v>1872</v>
      </c>
      <c r="Q1649" s="28">
        <f>FACT_ORDERS[[#This Row],[TotalAmountWithDiscount]]+FACT_ORDERS[[#This Row],[DeliveryCost]]</f>
        <v>1872</v>
      </c>
      <c r="R1649" s="35">
        <v>45011</v>
      </c>
      <c r="S1649" s="35" t="str">
        <f>IF(NETWORKDAYS(FACT_ORDERS[[#This Row],[Order-Date]], FACT_ORDERS[[#This Row],[ArrivalDate ]]) &gt; 10, "Late", "On Time")</f>
        <v>On Time</v>
      </c>
    </row>
    <row r="1650" spans="1:19" x14ac:dyDescent="0.3">
      <c r="A1650" s="12">
        <v>6648</v>
      </c>
      <c r="B1650" s="12">
        <v>295</v>
      </c>
      <c r="C1650" s="12">
        <v>10792</v>
      </c>
      <c r="D1650" s="12">
        <v>1649</v>
      </c>
      <c r="E1650" s="12" t="s">
        <v>243</v>
      </c>
      <c r="F1650" s="13">
        <v>45000</v>
      </c>
      <c r="G1650" s="26" t="s">
        <v>4612</v>
      </c>
      <c r="H1650" s="12">
        <v>9</v>
      </c>
      <c r="I1650" s="28">
        <f>VLOOKUP(B:B,DIM_PRODUCTS!A:F,5,FALSE)</f>
        <v>10</v>
      </c>
      <c r="J1650" s="28">
        <f>FACT_ORDERS[[#This Row],[ProductPrice]]*FACT_ORDERS[[#This Row],[Quantity]]</f>
        <v>90</v>
      </c>
      <c r="K1650" s="12" t="str">
        <f>VLOOKUP(C:C,DIM_CUSTOMERS!A:G,7,FALSE)</f>
        <v>Spain</v>
      </c>
      <c r="L1650" s="30" cm="1">
        <f t="array" ref="L1650">_xlfn.IFS(
    AND(FACT_ORDERS[[#This Row],[DeliveryMehtod]]="shippment",FACT_ORDERS[[#This Row],[TotalAmount]]&gt;=200), 0,
    AND(FACT_ORDERS[[#This Row],[DeliveryMehtod]]="pickup"), 15,
    AND(FACT_ORDERS[[#This Row],[DeliveryMehtod]]="shippment",FACT_ORDERS[[#This Row],[TotalAmount]]&lt;200), 35
)</f>
        <v>15</v>
      </c>
      <c r="M1650" s="12" t="str" cm="1">
        <f t="array" ref="M1650">_xlfn.IFS(
    SUMIFS(FACT_ORDERS[TotalAmount], FACT_ORDERS[WD_CUSTOMERS],FACT_ORDERS[[#This Row],[WD_CUSTOMERS]])&gt;=15000, "VIP",
    SUMIFS(FACT_ORDERS[TotalAmount], FACT_ORDERS[WD_CUSTOMERS],FACT_ORDERS[[#This Row],[WD_CUSTOMERS]])&gt;=8000, "Premium",
    TRUE, "Regular"
)</f>
        <v>VIP</v>
      </c>
      <c r="N1650" s="32" cm="1">
        <f t="array" ref="N1650">_xlfn.IFS(
   FACT_ORDERS[[#This Row],[TypeOfClient]]="VIP", 0.2,
   FACT_ORDERS[[#This Row],[TypeOfClient]]="Premium", 0.1,
   TRUE, 0
)</f>
        <v>0.2</v>
      </c>
      <c r="O1650" s="31" cm="1">
        <f t="array" ref="O1650">_xlfn.IFS(
   FACT_ORDERS[[#This Row],[TotalAmount]]&gt;1500, 0.15,
   FACT_ORDERS[[#This Row],[TotalAmount]]&gt;1000, 0.1,
   FACT_ORDERS[[#This Row],[TotalAmount]]&gt;500, 0.05,
   TRUE, 0
)</f>
        <v>0</v>
      </c>
      <c r="P1650" s="28">
        <f xml:space="preserve"> FACT_ORDERS[[#This Row],[TotalAmount]] * (1 - (FACT_ORDERS[[#This Row],[ClientDiscount]] + FACT_ORDERS[[#This Row],[OrderDiscount]]) )</f>
        <v>72</v>
      </c>
      <c r="Q1650" s="28">
        <f>FACT_ORDERS[[#This Row],[TotalAmountWithDiscount]]+FACT_ORDERS[[#This Row],[DeliveryCost]]</f>
        <v>87</v>
      </c>
      <c r="R1650" s="35">
        <v>45009</v>
      </c>
      <c r="S1650" s="35" t="str">
        <f>IF(NETWORKDAYS(FACT_ORDERS[[#This Row],[Order-Date]], FACT_ORDERS[[#This Row],[ArrivalDate ]]) &gt; 10, "Late", "On Time")</f>
        <v>On Time</v>
      </c>
    </row>
    <row r="1651" spans="1:19" x14ac:dyDescent="0.3">
      <c r="A1651" s="12">
        <v>6649</v>
      </c>
      <c r="B1651" s="12">
        <v>218</v>
      </c>
      <c r="C1651" s="12">
        <v>10792</v>
      </c>
      <c r="D1651" s="12">
        <v>1650</v>
      </c>
      <c r="E1651" s="12" t="s">
        <v>244</v>
      </c>
      <c r="F1651" s="13">
        <v>45531</v>
      </c>
      <c r="G1651" s="26" t="s">
        <v>12229</v>
      </c>
      <c r="H1651" s="12">
        <v>72</v>
      </c>
      <c r="I1651" s="28">
        <f>VLOOKUP(B:B,DIM_PRODUCTS!A:F,5,FALSE)</f>
        <v>48</v>
      </c>
      <c r="J1651" s="28">
        <f>FACT_ORDERS[[#This Row],[ProductPrice]]*FACT_ORDERS[[#This Row],[Quantity]]</f>
        <v>3456</v>
      </c>
      <c r="K1651" s="12" t="str">
        <f>VLOOKUP(C:C,DIM_CUSTOMERS!A:G,7,FALSE)</f>
        <v>Spain</v>
      </c>
      <c r="L1651" s="30" cm="1">
        <f t="array" ref="L1651">_xlfn.IFS(
    AND(FACT_ORDERS[[#This Row],[DeliveryMehtod]]="shippment",FACT_ORDERS[[#This Row],[TotalAmount]]&gt;=200), 0,
    AND(FACT_ORDERS[[#This Row],[DeliveryMehtod]]="pickup"), 15,
    AND(FACT_ORDERS[[#This Row],[DeliveryMehtod]]="shippment",FACT_ORDERS[[#This Row],[TotalAmount]]&lt;200), 35
)</f>
        <v>0</v>
      </c>
      <c r="M1651" s="12" t="str" cm="1">
        <f t="array" ref="M1651">_xlfn.IFS(
    SUMIFS(FACT_ORDERS[TotalAmount], FACT_ORDERS[WD_CUSTOMERS],FACT_ORDERS[[#This Row],[WD_CUSTOMERS]])&gt;=15000, "VIP",
    SUMIFS(FACT_ORDERS[TotalAmount], FACT_ORDERS[WD_CUSTOMERS],FACT_ORDERS[[#This Row],[WD_CUSTOMERS]])&gt;=8000, "Premium",
    TRUE, "Regular"
)</f>
        <v>VIP</v>
      </c>
      <c r="N1651" s="32" cm="1">
        <f t="array" ref="N1651">_xlfn.IFS(
   FACT_ORDERS[[#This Row],[TypeOfClient]]="VIP", 0.2,
   FACT_ORDERS[[#This Row],[TypeOfClient]]="Premium", 0.1,
   TRUE, 0
)</f>
        <v>0.2</v>
      </c>
      <c r="O1651" s="31" cm="1">
        <f t="array" ref="O1651">_xlfn.IFS(
   FACT_ORDERS[[#This Row],[TotalAmount]]&gt;1500, 0.15,
   FACT_ORDERS[[#This Row],[TotalAmount]]&gt;1000, 0.1,
   FACT_ORDERS[[#This Row],[TotalAmount]]&gt;500, 0.05,
   TRUE, 0
)</f>
        <v>0.15</v>
      </c>
      <c r="P1651" s="28">
        <f xml:space="preserve"> FACT_ORDERS[[#This Row],[TotalAmount]] * (1 - (FACT_ORDERS[[#This Row],[ClientDiscount]] + FACT_ORDERS[[#This Row],[OrderDiscount]]) )</f>
        <v>2246.4</v>
      </c>
      <c r="Q1651" s="28">
        <f>FACT_ORDERS[[#This Row],[TotalAmountWithDiscount]]+FACT_ORDERS[[#This Row],[DeliveryCost]]</f>
        <v>2246.4</v>
      </c>
      <c r="R1651" s="35">
        <v>45540</v>
      </c>
      <c r="S1651" s="35" t="str">
        <f>IF(NETWORKDAYS(FACT_ORDERS[[#This Row],[Order-Date]], FACT_ORDERS[[#This Row],[ArrivalDate ]]) &gt; 10, "Late", "On Time")</f>
        <v>On Time</v>
      </c>
    </row>
    <row r="1652" spans="1:19" x14ac:dyDescent="0.3">
      <c r="A1652" s="12">
        <v>6650</v>
      </c>
      <c r="B1652" s="12">
        <v>217</v>
      </c>
      <c r="C1652" s="12">
        <v>10498</v>
      </c>
      <c r="D1652" s="12">
        <v>1651</v>
      </c>
      <c r="E1652" s="12" t="s">
        <v>243</v>
      </c>
      <c r="F1652" s="13">
        <v>45251</v>
      </c>
      <c r="G1652" s="26" t="s">
        <v>12230</v>
      </c>
      <c r="H1652" s="12">
        <v>52</v>
      </c>
      <c r="I1652" s="28">
        <f>VLOOKUP(B:B,DIM_PRODUCTS!A:F,5,FALSE)</f>
        <v>20</v>
      </c>
      <c r="J1652" s="28">
        <f>FACT_ORDERS[[#This Row],[ProductPrice]]*FACT_ORDERS[[#This Row],[Quantity]]</f>
        <v>1040</v>
      </c>
      <c r="K1652" s="12" t="str">
        <f>VLOOKUP(C:C,DIM_CUSTOMERS!A:G,7,FALSE)</f>
        <v>South Korea</v>
      </c>
      <c r="L1652" s="30" cm="1">
        <f t="array" ref="L1652">_xlfn.IFS(
    AND(FACT_ORDERS[[#This Row],[DeliveryMehtod]]="shippment",FACT_ORDERS[[#This Row],[TotalAmount]]&gt;=200), 0,
    AND(FACT_ORDERS[[#This Row],[DeliveryMehtod]]="pickup"), 15,
    AND(FACT_ORDERS[[#This Row],[DeliveryMehtod]]="shippment",FACT_ORDERS[[#This Row],[TotalAmount]]&lt;200), 35
)</f>
        <v>15</v>
      </c>
      <c r="M1652" s="12" t="str" cm="1">
        <f t="array" ref="M1652">_xlfn.IFS(
    SUMIFS(FACT_ORDERS[TotalAmount], FACT_ORDERS[WD_CUSTOMERS],FACT_ORDERS[[#This Row],[WD_CUSTOMERS]])&gt;=15000, "VIP",
    SUMIFS(FACT_ORDERS[TotalAmount], FACT_ORDERS[WD_CUSTOMERS],FACT_ORDERS[[#This Row],[WD_CUSTOMERS]])&gt;=8000, "Premium",
    TRUE, "Regular"
)</f>
        <v>Premium</v>
      </c>
      <c r="N1652" s="32" cm="1">
        <f t="array" ref="N1652">_xlfn.IFS(
   FACT_ORDERS[[#This Row],[TypeOfClient]]="VIP", 0.2,
   FACT_ORDERS[[#This Row],[TypeOfClient]]="Premium", 0.1,
   TRUE, 0
)</f>
        <v>0.1</v>
      </c>
      <c r="O1652" s="31" cm="1">
        <f t="array" ref="O1652">_xlfn.IFS(
   FACT_ORDERS[[#This Row],[TotalAmount]]&gt;1500, 0.15,
   FACT_ORDERS[[#This Row],[TotalAmount]]&gt;1000, 0.1,
   FACT_ORDERS[[#This Row],[TotalAmount]]&gt;500, 0.05,
   TRUE, 0
)</f>
        <v>0.1</v>
      </c>
      <c r="P1652" s="28">
        <f xml:space="preserve"> FACT_ORDERS[[#This Row],[TotalAmount]] * (1 - (FACT_ORDERS[[#This Row],[ClientDiscount]] + FACT_ORDERS[[#This Row],[OrderDiscount]]) )</f>
        <v>832</v>
      </c>
      <c r="Q1652" s="28">
        <f>FACT_ORDERS[[#This Row],[TotalAmountWithDiscount]]+FACT_ORDERS[[#This Row],[DeliveryCost]]</f>
        <v>847</v>
      </c>
      <c r="R1652" s="35">
        <v>45261</v>
      </c>
      <c r="S1652" s="35" t="str">
        <f>IF(NETWORKDAYS(FACT_ORDERS[[#This Row],[Order-Date]], FACT_ORDERS[[#This Row],[ArrivalDate ]]) &gt; 10, "Late", "On Time")</f>
        <v>On Time</v>
      </c>
    </row>
    <row r="1653" spans="1:19" x14ac:dyDescent="0.3">
      <c r="A1653" s="12">
        <v>6651</v>
      </c>
      <c r="B1653" s="12">
        <v>277</v>
      </c>
      <c r="C1653" s="12">
        <v>10498</v>
      </c>
      <c r="D1653" s="12">
        <v>1652</v>
      </c>
      <c r="E1653" s="12" t="s">
        <v>243</v>
      </c>
      <c r="F1653" s="13">
        <v>45251</v>
      </c>
      <c r="G1653" s="26" t="s">
        <v>12231</v>
      </c>
      <c r="H1653" s="12">
        <v>34</v>
      </c>
      <c r="I1653" s="28">
        <f>VLOOKUP(B:B,DIM_PRODUCTS!A:F,5,FALSE)</f>
        <v>19</v>
      </c>
      <c r="J1653" s="28">
        <f>FACT_ORDERS[[#This Row],[ProductPrice]]*FACT_ORDERS[[#This Row],[Quantity]]</f>
        <v>646</v>
      </c>
      <c r="K1653" s="12" t="str">
        <f>VLOOKUP(C:C,DIM_CUSTOMERS!A:G,7,FALSE)</f>
        <v>South Korea</v>
      </c>
      <c r="L1653" s="30" cm="1">
        <f t="array" ref="L1653">_xlfn.IFS(
    AND(FACT_ORDERS[[#This Row],[DeliveryMehtod]]="shippment",FACT_ORDERS[[#This Row],[TotalAmount]]&gt;=200), 0,
    AND(FACT_ORDERS[[#This Row],[DeliveryMehtod]]="pickup"), 15,
    AND(FACT_ORDERS[[#This Row],[DeliveryMehtod]]="shippment",FACT_ORDERS[[#This Row],[TotalAmount]]&lt;200), 35
)</f>
        <v>15</v>
      </c>
      <c r="M1653" s="12" t="str" cm="1">
        <f t="array" ref="M1653">_xlfn.IFS(
    SUMIFS(FACT_ORDERS[TotalAmount], FACT_ORDERS[WD_CUSTOMERS],FACT_ORDERS[[#This Row],[WD_CUSTOMERS]])&gt;=15000, "VIP",
    SUMIFS(FACT_ORDERS[TotalAmount], FACT_ORDERS[WD_CUSTOMERS],FACT_ORDERS[[#This Row],[WD_CUSTOMERS]])&gt;=8000, "Premium",
    TRUE, "Regular"
)</f>
        <v>Premium</v>
      </c>
      <c r="N1653" s="32" cm="1">
        <f t="array" ref="N1653">_xlfn.IFS(
   FACT_ORDERS[[#This Row],[TypeOfClient]]="VIP", 0.2,
   FACT_ORDERS[[#This Row],[TypeOfClient]]="Premium", 0.1,
   TRUE, 0
)</f>
        <v>0.1</v>
      </c>
      <c r="O1653" s="31" cm="1">
        <f t="array" ref="O1653">_xlfn.IFS(
   FACT_ORDERS[[#This Row],[TotalAmount]]&gt;1500, 0.15,
   FACT_ORDERS[[#This Row],[TotalAmount]]&gt;1000, 0.1,
   FACT_ORDERS[[#This Row],[TotalAmount]]&gt;500, 0.05,
   TRUE, 0
)</f>
        <v>0.05</v>
      </c>
      <c r="P1653" s="28">
        <f xml:space="preserve"> FACT_ORDERS[[#This Row],[TotalAmount]] * (1 - (FACT_ORDERS[[#This Row],[ClientDiscount]] + FACT_ORDERS[[#This Row],[OrderDiscount]]) )</f>
        <v>549.1</v>
      </c>
      <c r="Q1653" s="28">
        <f>FACT_ORDERS[[#This Row],[TotalAmountWithDiscount]]+FACT_ORDERS[[#This Row],[DeliveryCost]]</f>
        <v>564.1</v>
      </c>
      <c r="R1653" s="35">
        <v>45258</v>
      </c>
      <c r="S1653" s="35" t="str">
        <f>IF(NETWORKDAYS(FACT_ORDERS[[#This Row],[Order-Date]], FACT_ORDERS[[#This Row],[ArrivalDate ]]) &gt; 10, "Late", "On Time")</f>
        <v>On Time</v>
      </c>
    </row>
    <row r="1654" spans="1:19" x14ac:dyDescent="0.3">
      <c r="A1654" s="12">
        <v>6652</v>
      </c>
      <c r="B1654" s="12">
        <v>217</v>
      </c>
      <c r="C1654" s="12">
        <v>10498</v>
      </c>
      <c r="D1654" s="12">
        <v>1653</v>
      </c>
      <c r="E1654" s="12" t="s">
        <v>244</v>
      </c>
      <c r="F1654" s="13">
        <v>45460</v>
      </c>
      <c r="G1654" s="26" t="s">
        <v>4536</v>
      </c>
      <c r="H1654" s="12">
        <v>76</v>
      </c>
      <c r="I1654" s="28">
        <f>VLOOKUP(B:B,DIM_PRODUCTS!A:F,5,FALSE)</f>
        <v>20</v>
      </c>
      <c r="J1654" s="28">
        <f>FACT_ORDERS[[#This Row],[ProductPrice]]*FACT_ORDERS[[#This Row],[Quantity]]</f>
        <v>1520</v>
      </c>
      <c r="K1654" s="12" t="str">
        <f>VLOOKUP(C:C,DIM_CUSTOMERS!A:G,7,FALSE)</f>
        <v>South Korea</v>
      </c>
      <c r="L1654" s="30" cm="1">
        <f t="array" ref="L1654">_xlfn.IFS(
    AND(FACT_ORDERS[[#This Row],[DeliveryMehtod]]="shippment",FACT_ORDERS[[#This Row],[TotalAmount]]&gt;=200), 0,
    AND(FACT_ORDERS[[#This Row],[DeliveryMehtod]]="pickup"), 15,
    AND(FACT_ORDERS[[#This Row],[DeliveryMehtod]]="shippment",FACT_ORDERS[[#This Row],[TotalAmount]]&lt;200), 35
)</f>
        <v>0</v>
      </c>
      <c r="M1654" s="12" t="str" cm="1">
        <f t="array" ref="M1654">_xlfn.IFS(
    SUMIFS(FACT_ORDERS[TotalAmount], FACT_ORDERS[WD_CUSTOMERS],FACT_ORDERS[[#This Row],[WD_CUSTOMERS]])&gt;=15000, "VIP",
    SUMIFS(FACT_ORDERS[TotalAmount], FACT_ORDERS[WD_CUSTOMERS],FACT_ORDERS[[#This Row],[WD_CUSTOMERS]])&gt;=8000, "Premium",
    TRUE, "Regular"
)</f>
        <v>Premium</v>
      </c>
      <c r="N1654" s="32" cm="1">
        <f t="array" ref="N1654">_xlfn.IFS(
   FACT_ORDERS[[#This Row],[TypeOfClient]]="VIP", 0.2,
   FACT_ORDERS[[#This Row],[TypeOfClient]]="Premium", 0.1,
   TRUE, 0
)</f>
        <v>0.1</v>
      </c>
      <c r="O1654" s="31" cm="1">
        <f t="array" ref="O1654">_xlfn.IFS(
   FACT_ORDERS[[#This Row],[TotalAmount]]&gt;1500, 0.15,
   FACT_ORDERS[[#This Row],[TotalAmount]]&gt;1000, 0.1,
   FACT_ORDERS[[#This Row],[TotalAmount]]&gt;500, 0.05,
   TRUE, 0
)</f>
        <v>0.15</v>
      </c>
      <c r="P1654" s="28">
        <f xml:space="preserve"> FACT_ORDERS[[#This Row],[TotalAmount]] * (1 - (FACT_ORDERS[[#This Row],[ClientDiscount]] + FACT_ORDERS[[#This Row],[OrderDiscount]]) )</f>
        <v>1140</v>
      </c>
      <c r="Q1654" s="28">
        <f>FACT_ORDERS[[#This Row],[TotalAmountWithDiscount]]+FACT_ORDERS[[#This Row],[DeliveryCost]]</f>
        <v>1140</v>
      </c>
      <c r="R1654" s="35">
        <v>45470</v>
      </c>
      <c r="S1654" s="35" t="str">
        <f>IF(NETWORKDAYS(FACT_ORDERS[[#This Row],[Order-Date]], FACT_ORDERS[[#This Row],[ArrivalDate ]]) &gt; 10, "Late", "On Time")</f>
        <v>On Time</v>
      </c>
    </row>
    <row r="1655" spans="1:19" x14ac:dyDescent="0.3">
      <c r="A1655" s="12">
        <v>6653</v>
      </c>
      <c r="B1655" s="12">
        <v>277</v>
      </c>
      <c r="C1655" s="12">
        <v>10498</v>
      </c>
      <c r="D1655" s="12">
        <v>1654</v>
      </c>
      <c r="E1655" s="12" t="s">
        <v>244</v>
      </c>
      <c r="F1655" s="13">
        <v>45460</v>
      </c>
      <c r="G1655" s="26" t="s">
        <v>12232</v>
      </c>
      <c r="H1655" s="12">
        <v>36</v>
      </c>
      <c r="I1655" s="28">
        <f>VLOOKUP(B:B,DIM_PRODUCTS!A:F,5,FALSE)</f>
        <v>19</v>
      </c>
      <c r="J1655" s="28">
        <f>FACT_ORDERS[[#This Row],[ProductPrice]]*FACT_ORDERS[[#This Row],[Quantity]]</f>
        <v>684</v>
      </c>
      <c r="K1655" s="12" t="str">
        <f>VLOOKUP(C:C,DIM_CUSTOMERS!A:G,7,FALSE)</f>
        <v>South Korea</v>
      </c>
      <c r="L1655" s="30" cm="1">
        <f t="array" ref="L1655">_xlfn.IFS(
    AND(FACT_ORDERS[[#This Row],[DeliveryMehtod]]="shippment",FACT_ORDERS[[#This Row],[TotalAmount]]&gt;=200), 0,
    AND(FACT_ORDERS[[#This Row],[DeliveryMehtod]]="pickup"), 15,
    AND(FACT_ORDERS[[#This Row],[DeliveryMehtod]]="shippment",FACT_ORDERS[[#This Row],[TotalAmount]]&lt;200), 35
)</f>
        <v>0</v>
      </c>
      <c r="M1655" s="12" t="str" cm="1">
        <f t="array" ref="M1655">_xlfn.IFS(
    SUMIFS(FACT_ORDERS[TotalAmount], FACT_ORDERS[WD_CUSTOMERS],FACT_ORDERS[[#This Row],[WD_CUSTOMERS]])&gt;=15000, "VIP",
    SUMIFS(FACT_ORDERS[TotalAmount], FACT_ORDERS[WD_CUSTOMERS],FACT_ORDERS[[#This Row],[WD_CUSTOMERS]])&gt;=8000, "Premium",
    TRUE, "Regular"
)</f>
        <v>Premium</v>
      </c>
      <c r="N1655" s="32" cm="1">
        <f t="array" ref="N1655">_xlfn.IFS(
   FACT_ORDERS[[#This Row],[TypeOfClient]]="VIP", 0.2,
   FACT_ORDERS[[#This Row],[TypeOfClient]]="Premium", 0.1,
   TRUE, 0
)</f>
        <v>0.1</v>
      </c>
      <c r="O1655" s="31" cm="1">
        <f t="array" ref="O1655">_xlfn.IFS(
   FACT_ORDERS[[#This Row],[TotalAmount]]&gt;1500, 0.15,
   FACT_ORDERS[[#This Row],[TotalAmount]]&gt;1000, 0.1,
   FACT_ORDERS[[#This Row],[TotalAmount]]&gt;500, 0.05,
   TRUE, 0
)</f>
        <v>0.05</v>
      </c>
      <c r="P1655" s="28">
        <f xml:space="preserve"> FACT_ORDERS[[#This Row],[TotalAmount]] * (1 - (FACT_ORDERS[[#This Row],[ClientDiscount]] + FACT_ORDERS[[#This Row],[OrderDiscount]]) )</f>
        <v>581.4</v>
      </c>
      <c r="Q1655" s="28">
        <f>FACT_ORDERS[[#This Row],[TotalAmountWithDiscount]]+FACT_ORDERS[[#This Row],[DeliveryCost]]</f>
        <v>581.4</v>
      </c>
      <c r="R1655" s="35">
        <v>45467</v>
      </c>
      <c r="S1655" s="35" t="str">
        <f>IF(NETWORKDAYS(FACT_ORDERS[[#This Row],[Order-Date]], FACT_ORDERS[[#This Row],[ArrivalDate ]]) &gt; 10, "Late", "On Time")</f>
        <v>On Time</v>
      </c>
    </row>
    <row r="1656" spans="1:19" x14ac:dyDescent="0.3">
      <c r="A1656" s="12">
        <v>6654</v>
      </c>
      <c r="B1656" s="12">
        <v>217</v>
      </c>
      <c r="C1656" s="12">
        <v>10498</v>
      </c>
      <c r="D1656" s="12">
        <v>1655</v>
      </c>
      <c r="E1656" s="12" t="s">
        <v>244</v>
      </c>
      <c r="F1656" s="13">
        <v>45374</v>
      </c>
      <c r="G1656" s="26" t="s">
        <v>12233</v>
      </c>
      <c r="H1656" s="12">
        <v>94</v>
      </c>
      <c r="I1656" s="28">
        <f>VLOOKUP(B:B,DIM_PRODUCTS!A:F,5,FALSE)</f>
        <v>20</v>
      </c>
      <c r="J1656" s="28">
        <f>FACT_ORDERS[[#This Row],[ProductPrice]]*FACT_ORDERS[[#This Row],[Quantity]]</f>
        <v>1880</v>
      </c>
      <c r="K1656" s="12" t="str">
        <f>VLOOKUP(C:C,DIM_CUSTOMERS!A:G,7,FALSE)</f>
        <v>South Korea</v>
      </c>
      <c r="L1656" s="30" cm="1">
        <f t="array" ref="L1656">_xlfn.IFS(
    AND(FACT_ORDERS[[#This Row],[DeliveryMehtod]]="shippment",FACT_ORDERS[[#This Row],[TotalAmount]]&gt;=200), 0,
    AND(FACT_ORDERS[[#This Row],[DeliveryMehtod]]="pickup"), 15,
    AND(FACT_ORDERS[[#This Row],[DeliveryMehtod]]="shippment",FACT_ORDERS[[#This Row],[TotalAmount]]&lt;200), 35
)</f>
        <v>0</v>
      </c>
      <c r="M1656" s="12" t="str" cm="1">
        <f t="array" ref="M1656">_xlfn.IFS(
    SUMIFS(FACT_ORDERS[TotalAmount], FACT_ORDERS[WD_CUSTOMERS],FACT_ORDERS[[#This Row],[WD_CUSTOMERS]])&gt;=15000, "VIP",
    SUMIFS(FACT_ORDERS[TotalAmount], FACT_ORDERS[WD_CUSTOMERS],FACT_ORDERS[[#This Row],[WD_CUSTOMERS]])&gt;=8000, "Premium",
    TRUE, "Regular"
)</f>
        <v>Premium</v>
      </c>
      <c r="N1656" s="32" cm="1">
        <f t="array" ref="N1656">_xlfn.IFS(
   FACT_ORDERS[[#This Row],[TypeOfClient]]="VIP", 0.2,
   FACT_ORDERS[[#This Row],[TypeOfClient]]="Premium", 0.1,
   TRUE, 0
)</f>
        <v>0.1</v>
      </c>
      <c r="O1656" s="31" cm="1">
        <f t="array" ref="O1656">_xlfn.IFS(
   FACT_ORDERS[[#This Row],[TotalAmount]]&gt;1500, 0.15,
   FACT_ORDERS[[#This Row],[TotalAmount]]&gt;1000, 0.1,
   FACT_ORDERS[[#This Row],[TotalAmount]]&gt;500, 0.05,
   TRUE, 0
)</f>
        <v>0.15</v>
      </c>
      <c r="P1656" s="28">
        <f xml:space="preserve"> FACT_ORDERS[[#This Row],[TotalAmount]] * (1 - (FACT_ORDERS[[#This Row],[ClientDiscount]] + FACT_ORDERS[[#This Row],[OrderDiscount]]) )</f>
        <v>1410</v>
      </c>
      <c r="Q1656" s="28">
        <f>FACT_ORDERS[[#This Row],[TotalAmountWithDiscount]]+FACT_ORDERS[[#This Row],[DeliveryCost]]</f>
        <v>1410</v>
      </c>
      <c r="R1656" s="35">
        <v>45384</v>
      </c>
      <c r="S1656" s="35" t="str">
        <f>IF(NETWORKDAYS(FACT_ORDERS[[#This Row],[Order-Date]], FACT_ORDERS[[#This Row],[ArrivalDate ]]) &gt; 10, "Late", "On Time")</f>
        <v>On Time</v>
      </c>
    </row>
    <row r="1657" spans="1:19" x14ac:dyDescent="0.3">
      <c r="A1657" s="12">
        <v>6655</v>
      </c>
      <c r="B1657" s="12">
        <v>277</v>
      </c>
      <c r="C1657" s="12">
        <v>10498</v>
      </c>
      <c r="D1657" s="12">
        <v>1656</v>
      </c>
      <c r="E1657" s="12" t="s">
        <v>244</v>
      </c>
      <c r="F1657" s="13">
        <v>45374</v>
      </c>
      <c r="G1657" s="26" t="s">
        <v>12234</v>
      </c>
      <c r="H1657" s="12">
        <v>45</v>
      </c>
      <c r="I1657" s="28">
        <f>VLOOKUP(B:B,DIM_PRODUCTS!A:F,5,FALSE)</f>
        <v>19</v>
      </c>
      <c r="J1657" s="28">
        <f>FACT_ORDERS[[#This Row],[ProductPrice]]*FACT_ORDERS[[#This Row],[Quantity]]</f>
        <v>855</v>
      </c>
      <c r="K1657" s="12" t="str">
        <f>VLOOKUP(C:C,DIM_CUSTOMERS!A:G,7,FALSE)</f>
        <v>South Korea</v>
      </c>
      <c r="L1657" s="30" cm="1">
        <f t="array" ref="L1657">_xlfn.IFS(
    AND(FACT_ORDERS[[#This Row],[DeliveryMehtod]]="shippment",FACT_ORDERS[[#This Row],[TotalAmount]]&gt;=200), 0,
    AND(FACT_ORDERS[[#This Row],[DeliveryMehtod]]="pickup"), 15,
    AND(FACT_ORDERS[[#This Row],[DeliveryMehtod]]="shippment",FACT_ORDERS[[#This Row],[TotalAmount]]&lt;200), 35
)</f>
        <v>0</v>
      </c>
      <c r="M1657" s="12" t="str" cm="1">
        <f t="array" ref="M1657">_xlfn.IFS(
    SUMIFS(FACT_ORDERS[TotalAmount], FACT_ORDERS[WD_CUSTOMERS],FACT_ORDERS[[#This Row],[WD_CUSTOMERS]])&gt;=15000, "VIP",
    SUMIFS(FACT_ORDERS[TotalAmount], FACT_ORDERS[WD_CUSTOMERS],FACT_ORDERS[[#This Row],[WD_CUSTOMERS]])&gt;=8000, "Premium",
    TRUE, "Regular"
)</f>
        <v>Premium</v>
      </c>
      <c r="N1657" s="32" cm="1">
        <f t="array" ref="N1657">_xlfn.IFS(
   FACT_ORDERS[[#This Row],[TypeOfClient]]="VIP", 0.2,
   FACT_ORDERS[[#This Row],[TypeOfClient]]="Premium", 0.1,
   TRUE, 0
)</f>
        <v>0.1</v>
      </c>
      <c r="O1657" s="31" cm="1">
        <f t="array" ref="O1657">_xlfn.IFS(
   FACT_ORDERS[[#This Row],[TotalAmount]]&gt;1500, 0.15,
   FACT_ORDERS[[#This Row],[TotalAmount]]&gt;1000, 0.1,
   FACT_ORDERS[[#This Row],[TotalAmount]]&gt;500, 0.05,
   TRUE, 0
)</f>
        <v>0.05</v>
      </c>
      <c r="P1657" s="28">
        <f xml:space="preserve"> FACT_ORDERS[[#This Row],[TotalAmount]] * (1 - (FACT_ORDERS[[#This Row],[ClientDiscount]] + FACT_ORDERS[[#This Row],[OrderDiscount]]) )</f>
        <v>726.75</v>
      </c>
      <c r="Q1657" s="28">
        <f>FACT_ORDERS[[#This Row],[TotalAmountWithDiscount]]+FACT_ORDERS[[#This Row],[DeliveryCost]]</f>
        <v>726.75</v>
      </c>
      <c r="R1657" s="35">
        <v>45385</v>
      </c>
      <c r="S1657" s="35" t="str">
        <f>IF(NETWORKDAYS(FACT_ORDERS[[#This Row],[Order-Date]], FACT_ORDERS[[#This Row],[ArrivalDate ]]) &gt; 10, "Late", "On Time")</f>
        <v>On Time</v>
      </c>
    </row>
    <row r="1658" spans="1:19" x14ac:dyDescent="0.3">
      <c r="A1658" s="12">
        <v>6656</v>
      </c>
      <c r="B1658" s="12">
        <v>286</v>
      </c>
      <c r="C1658" s="12">
        <v>10953</v>
      </c>
      <c r="D1658" s="12">
        <v>1657</v>
      </c>
      <c r="E1658" s="12" t="s">
        <v>244</v>
      </c>
      <c r="F1658" s="13">
        <v>45503</v>
      </c>
      <c r="G1658" s="26" t="s">
        <v>12235</v>
      </c>
      <c r="H1658" s="12">
        <v>19</v>
      </c>
      <c r="I1658" s="28">
        <f>VLOOKUP(B:B,DIM_PRODUCTS!A:F,5,FALSE)</f>
        <v>6</v>
      </c>
      <c r="J1658" s="28">
        <f>FACT_ORDERS[[#This Row],[ProductPrice]]*FACT_ORDERS[[#This Row],[Quantity]]</f>
        <v>114</v>
      </c>
      <c r="K1658" s="12" t="str">
        <f>VLOOKUP(C:C,DIM_CUSTOMERS!A:G,7,FALSE)</f>
        <v>Nigeria</v>
      </c>
      <c r="L1658" s="30" cm="1">
        <f t="array" ref="L1658">_xlfn.IFS(
    AND(FACT_ORDERS[[#This Row],[DeliveryMehtod]]="shippment",FACT_ORDERS[[#This Row],[TotalAmount]]&gt;=200), 0,
    AND(FACT_ORDERS[[#This Row],[DeliveryMehtod]]="pickup"), 15,
    AND(FACT_ORDERS[[#This Row],[DeliveryMehtod]]="shippment",FACT_ORDERS[[#This Row],[TotalAmount]]&lt;200), 35
)</f>
        <v>35</v>
      </c>
      <c r="M1658" s="12" t="str" cm="1">
        <f t="array" ref="M1658">_xlfn.IFS(
    SUMIFS(FACT_ORDERS[TotalAmount], FACT_ORDERS[WD_CUSTOMERS],FACT_ORDERS[[#This Row],[WD_CUSTOMERS]])&gt;=15000, "VIP",
    SUMIFS(FACT_ORDERS[TotalAmount], FACT_ORDERS[WD_CUSTOMERS],FACT_ORDERS[[#This Row],[WD_CUSTOMERS]])&gt;=8000, "Premium",
    TRUE, "Regular"
)</f>
        <v>Regular</v>
      </c>
      <c r="N1658" s="32" cm="1">
        <f t="array" ref="N1658">_xlfn.IFS(
   FACT_ORDERS[[#This Row],[TypeOfClient]]="VIP", 0.2,
   FACT_ORDERS[[#This Row],[TypeOfClient]]="Premium", 0.1,
   TRUE, 0
)</f>
        <v>0</v>
      </c>
      <c r="O1658" s="31" cm="1">
        <f t="array" ref="O1658">_xlfn.IFS(
   FACT_ORDERS[[#This Row],[TotalAmount]]&gt;1500, 0.15,
   FACT_ORDERS[[#This Row],[TotalAmount]]&gt;1000, 0.1,
   FACT_ORDERS[[#This Row],[TotalAmount]]&gt;500, 0.05,
   TRUE, 0
)</f>
        <v>0</v>
      </c>
      <c r="P1658" s="28">
        <f xml:space="preserve"> FACT_ORDERS[[#This Row],[TotalAmount]] * (1 - (FACT_ORDERS[[#This Row],[ClientDiscount]] + FACT_ORDERS[[#This Row],[OrderDiscount]]) )</f>
        <v>114</v>
      </c>
      <c r="Q1658" s="28">
        <f>FACT_ORDERS[[#This Row],[TotalAmountWithDiscount]]+FACT_ORDERS[[#This Row],[DeliveryCost]]</f>
        <v>149</v>
      </c>
      <c r="R1658" s="35">
        <v>45510</v>
      </c>
      <c r="S1658" s="35" t="str">
        <f>IF(NETWORKDAYS(FACT_ORDERS[[#This Row],[Order-Date]], FACT_ORDERS[[#This Row],[ArrivalDate ]]) &gt; 10, "Late", "On Time")</f>
        <v>On Time</v>
      </c>
    </row>
    <row r="1659" spans="1:19" x14ac:dyDescent="0.3">
      <c r="A1659" s="12">
        <v>6657</v>
      </c>
      <c r="B1659" s="12">
        <v>265</v>
      </c>
      <c r="C1659" s="12">
        <v>10953</v>
      </c>
      <c r="D1659" s="12">
        <v>1658</v>
      </c>
      <c r="E1659" s="12" t="s">
        <v>243</v>
      </c>
      <c r="F1659" s="13">
        <v>45503</v>
      </c>
      <c r="G1659" s="26" t="s">
        <v>12236</v>
      </c>
      <c r="H1659" s="12">
        <v>20</v>
      </c>
      <c r="I1659" s="28">
        <f>VLOOKUP(B:B,DIM_PRODUCTS!A:F,5,FALSE)</f>
        <v>13</v>
      </c>
      <c r="J1659" s="28">
        <f>FACT_ORDERS[[#This Row],[ProductPrice]]*FACT_ORDERS[[#This Row],[Quantity]]</f>
        <v>260</v>
      </c>
      <c r="K1659" s="12" t="str">
        <f>VLOOKUP(C:C,DIM_CUSTOMERS!A:G,7,FALSE)</f>
        <v>Nigeria</v>
      </c>
      <c r="L1659" s="30" cm="1">
        <f t="array" ref="L1659">_xlfn.IFS(
    AND(FACT_ORDERS[[#This Row],[DeliveryMehtod]]="shippment",FACT_ORDERS[[#This Row],[TotalAmount]]&gt;=200), 0,
    AND(FACT_ORDERS[[#This Row],[DeliveryMehtod]]="pickup"), 15,
    AND(FACT_ORDERS[[#This Row],[DeliveryMehtod]]="shippment",FACT_ORDERS[[#This Row],[TotalAmount]]&lt;200), 35
)</f>
        <v>15</v>
      </c>
      <c r="M1659" s="12" t="str" cm="1">
        <f t="array" ref="M1659">_xlfn.IFS(
    SUMIFS(FACT_ORDERS[TotalAmount], FACT_ORDERS[WD_CUSTOMERS],FACT_ORDERS[[#This Row],[WD_CUSTOMERS]])&gt;=15000, "VIP",
    SUMIFS(FACT_ORDERS[TotalAmount], FACT_ORDERS[WD_CUSTOMERS],FACT_ORDERS[[#This Row],[WD_CUSTOMERS]])&gt;=8000, "Premium",
    TRUE, "Regular"
)</f>
        <v>Regular</v>
      </c>
      <c r="N1659" s="32" cm="1">
        <f t="array" ref="N1659">_xlfn.IFS(
   FACT_ORDERS[[#This Row],[TypeOfClient]]="VIP", 0.2,
   FACT_ORDERS[[#This Row],[TypeOfClient]]="Premium", 0.1,
   TRUE, 0
)</f>
        <v>0</v>
      </c>
      <c r="O1659" s="31" cm="1">
        <f t="array" ref="O1659">_xlfn.IFS(
   FACT_ORDERS[[#This Row],[TotalAmount]]&gt;1500, 0.15,
   FACT_ORDERS[[#This Row],[TotalAmount]]&gt;1000, 0.1,
   FACT_ORDERS[[#This Row],[TotalAmount]]&gt;500, 0.05,
   TRUE, 0
)</f>
        <v>0</v>
      </c>
      <c r="P1659" s="28">
        <f xml:space="preserve"> FACT_ORDERS[[#This Row],[TotalAmount]] * (1 - (FACT_ORDERS[[#This Row],[ClientDiscount]] + FACT_ORDERS[[#This Row],[OrderDiscount]]) )</f>
        <v>260</v>
      </c>
      <c r="Q1659" s="28">
        <f>FACT_ORDERS[[#This Row],[TotalAmountWithDiscount]]+FACT_ORDERS[[#This Row],[DeliveryCost]]</f>
        <v>275</v>
      </c>
      <c r="R1659" s="35">
        <v>45514</v>
      </c>
      <c r="S1659" s="35" t="str">
        <f>IF(NETWORKDAYS(FACT_ORDERS[[#This Row],[Order-Date]], FACT_ORDERS[[#This Row],[ArrivalDate ]]) &gt; 10, "Late", "On Time")</f>
        <v>On Time</v>
      </c>
    </row>
    <row r="1660" spans="1:19" x14ac:dyDescent="0.3">
      <c r="A1660" s="12">
        <v>6658</v>
      </c>
      <c r="B1660" s="12">
        <v>226</v>
      </c>
      <c r="C1660" s="12">
        <v>10953</v>
      </c>
      <c r="D1660" s="12">
        <v>1659</v>
      </c>
      <c r="E1660" s="12" t="s">
        <v>243</v>
      </c>
      <c r="F1660" s="13">
        <v>45503</v>
      </c>
      <c r="G1660" s="26" t="s">
        <v>4587</v>
      </c>
      <c r="H1660" s="12">
        <v>24</v>
      </c>
      <c r="I1660" s="28">
        <f>VLOOKUP(B:B,DIM_PRODUCTS!A:F,5,FALSE)</f>
        <v>16</v>
      </c>
      <c r="J1660" s="28">
        <f>FACT_ORDERS[[#This Row],[ProductPrice]]*FACT_ORDERS[[#This Row],[Quantity]]</f>
        <v>384</v>
      </c>
      <c r="K1660" s="12" t="str">
        <f>VLOOKUP(C:C,DIM_CUSTOMERS!A:G,7,FALSE)</f>
        <v>Nigeria</v>
      </c>
      <c r="L1660" s="30" cm="1">
        <f t="array" ref="L1660">_xlfn.IFS(
    AND(FACT_ORDERS[[#This Row],[DeliveryMehtod]]="shippment",FACT_ORDERS[[#This Row],[TotalAmount]]&gt;=200), 0,
    AND(FACT_ORDERS[[#This Row],[DeliveryMehtod]]="pickup"), 15,
    AND(FACT_ORDERS[[#This Row],[DeliveryMehtod]]="shippment",FACT_ORDERS[[#This Row],[TotalAmount]]&lt;200), 35
)</f>
        <v>15</v>
      </c>
      <c r="M1660" s="12" t="str" cm="1">
        <f t="array" ref="M1660">_xlfn.IFS(
    SUMIFS(FACT_ORDERS[TotalAmount], FACT_ORDERS[WD_CUSTOMERS],FACT_ORDERS[[#This Row],[WD_CUSTOMERS]])&gt;=15000, "VIP",
    SUMIFS(FACT_ORDERS[TotalAmount], FACT_ORDERS[WD_CUSTOMERS],FACT_ORDERS[[#This Row],[WD_CUSTOMERS]])&gt;=8000, "Premium",
    TRUE, "Regular"
)</f>
        <v>Regular</v>
      </c>
      <c r="N1660" s="32" cm="1">
        <f t="array" ref="N1660">_xlfn.IFS(
   FACT_ORDERS[[#This Row],[TypeOfClient]]="VIP", 0.2,
   FACT_ORDERS[[#This Row],[TypeOfClient]]="Premium", 0.1,
   TRUE, 0
)</f>
        <v>0</v>
      </c>
      <c r="O1660" s="31" cm="1">
        <f t="array" ref="O1660">_xlfn.IFS(
   FACT_ORDERS[[#This Row],[TotalAmount]]&gt;1500, 0.15,
   FACT_ORDERS[[#This Row],[TotalAmount]]&gt;1000, 0.1,
   FACT_ORDERS[[#This Row],[TotalAmount]]&gt;500, 0.05,
   TRUE, 0
)</f>
        <v>0</v>
      </c>
      <c r="P1660" s="28">
        <f xml:space="preserve"> FACT_ORDERS[[#This Row],[TotalAmount]] * (1 - (FACT_ORDERS[[#This Row],[ClientDiscount]] + FACT_ORDERS[[#This Row],[OrderDiscount]]) )</f>
        <v>384</v>
      </c>
      <c r="Q1660" s="28">
        <f>FACT_ORDERS[[#This Row],[TotalAmountWithDiscount]]+FACT_ORDERS[[#This Row],[DeliveryCost]]</f>
        <v>399</v>
      </c>
      <c r="R1660" s="35">
        <v>45510</v>
      </c>
      <c r="S1660" s="35" t="str">
        <f>IF(NETWORKDAYS(FACT_ORDERS[[#This Row],[Order-Date]], FACT_ORDERS[[#This Row],[ArrivalDate ]]) &gt; 10, "Late", "On Time")</f>
        <v>On Time</v>
      </c>
    </row>
    <row r="1661" spans="1:19" x14ac:dyDescent="0.3">
      <c r="A1661" s="12">
        <v>6659</v>
      </c>
      <c r="B1661" s="12">
        <v>226</v>
      </c>
      <c r="C1661" s="12">
        <v>10953</v>
      </c>
      <c r="D1661" s="12">
        <v>1660</v>
      </c>
      <c r="E1661" s="12" t="s">
        <v>244</v>
      </c>
      <c r="F1661" s="13">
        <v>45556</v>
      </c>
      <c r="G1661" s="26" t="s">
        <v>12237</v>
      </c>
      <c r="H1661" s="12">
        <v>23</v>
      </c>
      <c r="I1661" s="28">
        <f>VLOOKUP(B:B,DIM_PRODUCTS!A:F,5,FALSE)</f>
        <v>16</v>
      </c>
      <c r="J1661" s="28">
        <f>FACT_ORDERS[[#This Row],[ProductPrice]]*FACT_ORDERS[[#This Row],[Quantity]]</f>
        <v>368</v>
      </c>
      <c r="K1661" s="12" t="str">
        <f>VLOOKUP(C:C,DIM_CUSTOMERS!A:G,7,FALSE)</f>
        <v>Nigeria</v>
      </c>
      <c r="L1661" s="30" cm="1">
        <f t="array" ref="L1661">_xlfn.IFS(
    AND(FACT_ORDERS[[#This Row],[DeliveryMehtod]]="shippment",FACT_ORDERS[[#This Row],[TotalAmount]]&gt;=200), 0,
    AND(FACT_ORDERS[[#This Row],[DeliveryMehtod]]="pickup"), 15,
    AND(FACT_ORDERS[[#This Row],[DeliveryMehtod]]="shippment",FACT_ORDERS[[#This Row],[TotalAmount]]&lt;200), 35
)</f>
        <v>0</v>
      </c>
      <c r="M1661" s="12" t="str" cm="1">
        <f t="array" ref="M1661">_xlfn.IFS(
    SUMIFS(FACT_ORDERS[TotalAmount], FACT_ORDERS[WD_CUSTOMERS],FACT_ORDERS[[#This Row],[WD_CUSTOMERS]])&gt;=15000, "VIP",
    SUMIFS(FACT_ORDERS[TotalAmount], FACT_ORDERS[WD_CUSTOMERS],FACT_ORDERS[[#This Row],[WD_CUSTOMERS]])&gt;=8000, "Premium",
    TRUE, "Regular"
)</f>
        <v>Regular</v>
      </c>
      <c r="N1661" s="32" cm="1">
        <f t="array" ref="N1661">_xlfn.IFS(
   FACT_ORDERS[[#This Row],[TypeOfClient]]="VIP", 0.2,
   FACT_ORDERS[[#This Row],[TypeOfClient]]="Premium", 0.1,
   TRUE, 0
)</f>
        <v>0</v>
      </c>
      <c r="O1661" s="31" cm="1">
        <f t="array" ref="O1661">_xlfn.IFS(
   FACT_ORDERS[[#This Row],[TotalAmount]]&gt;1500, 0.15,
   FACT_ORDERS[[#This Row],[TotalAmount]]&gt;1000, 0.1,
   FACT_ORDERS[[#This Row],[TotalAmount]]&gt;500, 0.05,
   TRUE, 0
)</f>
        <v>0</v>
      </c>
      <c r="P1661" s="28">
        <f xml:space="preserve"> FACT_ORDERS[[#This Row],[TotalAmount]] * (1 - (FACT_ORDERS[[#This Row],[ClientDiscount]] + FACT_ORDERS[[#This Row],[OrderDiscount]]) )</f>
        <v>368</v>
      </c>
      <c r="Q1661" s="28">
        <f>FACT_ORDERS[[#This Row],[TotalAmountWithDiscount]]+FACT_ORDERS[[#This Row],[DeliveryCost]]</f>
        <v>368</v>
      </c>
      <c r="R1661" s="35">
        <v>45566</v>
      </c>
      <c r="S1661" s="35" t="str">
        <f>IF(NETWORKDAYS(FACT_ORDERS[[#This Row],[Order-Date]], FACT_ORDERS[[#This Row],[ArrivalDate ]]) &gt; 10, "Late", "On Time")</f>
        <v>On Time</v>
      </c>
    </row>
    <row r="1662" spans="1:19" x14ac:dyDescent="0.3">
      <c r="A1662" s="12">
        <v>6660</v>
      </c>
      <c r="B1662" s="12">
        <v>286</v>
      </c>
      <c r="C1662" s="12">
        <v>10953</v>
      </c>
      <c r="D1662" s="12">
        <v>1661</v>
      </c>
      <c r="E1662" s="12" t="s">
        <v>243</v>
      </c>
      <c r="F1662" s="13">
        <v>45482</v>
      </c>
      <c r="G1662" s="26" t="s">
        <v>12238</v>
      </c>
      <c r="H1662" s="12">
        <v>25</v>
      </c>
      <c r="I1662" s="28">
        <f>VLOOKUP(B:B,DIM_PRODUCTS!A:F,5,FALSE)</f>
        <v>6</v>
      </c>
      <c r="J1662" s="28">
        <f>FACT_ORDERS[[#This Row],[ProductPrice]]*FACT_ORDERS[[#This Row],[Quantity]]</f>
        <v>150</v>
      </c>
      <c r="K1662" s="12" t="str">
        <f>VLOOKUP(C:C,DIM_CUSTOMERS!A:G,7,FALSE)</f>
        <v>Nigeria</v>
      </c>
      <c r="L1662" s="30" cm="1">
        <f t="array" ref="L1662">_xlfn.IFS(
    AND(FACT_ORDERS[[#This Row],[DeliveryMehtod]]="shippment",FACT_ORDERS[[#This Row],[TotalAmount]]&gt;=200), 0,
    AND(FACT_ORDERS[[#This Row],[DeliveryMehtod]]="pickup"), 15,
    AND(FACT_ORDERS[[#This Row],[DeliveryMehtod]]="shippment",FACT_ORDERS[[#This Row],[TotalAmount]]&lt;200), 35
)</f>
        <v>15</v>
      </c>
      <c r="M1662" s="12" t="str" cm="1">
        <f t="array" ref="M1662">_xlfn.IFS(
    SUMIFS(FACT_ORDERS[TotalAmount], FACT_ORDERS[WD_CUSTOMERS],FACT_ORDERS[[#This Row],[WD_CUSTOMERS]])&gt;=15000, "VIP",
    SUMIFS(FACT_ORDERS[TotalAmount], FACT_ORDERS[WD_CUSTOMERS],FACT_ORDERS[[#This Row],[WD_CUSTOMERS]])&gt;=8000, "Premium",
    TRUE, "Regular"
)</f>
        <v>Regular</v>
      </c>
      <c r="N1662" s="32" cm="1">
        <f t="array" ref="N1662">_xlfn.IFS(
   FACT_ORDERS[[#This Row],[TypeOfClient]]="VIP", 0.2,
   FACT_ORDERS[[#This Row],[TypeOfClient]]="Premium", 0.1,
   TRUE, 0
)</f>
        <v>0</v>
      </c>
      <c r="O1662" s="31" cm="1">
        <f t="array" ref="O1662">_xlfn.IFS(
   FACT_ORDERS[[#This Row],[TotalAmount]]&gt;1500, 0.15,
   FACT_ORDERS[[#This Row],[TotalAmount]]&gt;1000, 0.1,
   FACT_ORDERS[[#This Row],[TotalAmount]]&gt;500, 0.05,
   TRUE, 0
)</f>
        <v>0</v>
      </c>
      <c r="P1662" s="28">
        <f xml:space="preserve"> FACT_ORDERS[[#This Row],[TotalAmount]] * (1 - (FACT_ORDERS[[#This Row],[ClientDiscount]] + FACT_ORDERS[[#This Row],[OrderDiscount]]) )</f>
        <v>150</v>
      </c>
      <c r="Q1662" s="28">
        <f>FACT_ORDERS[[#This Row],[TotalAmountWithDiscount]]+FACT_ORDERS[[#This Row],[DeliveryCost]]</f>
        <v>165</v>
      </c>
      <c r="R1662" s="35">
        <v>45492</v>
      </c>
      <c r="S1662" s="35" t="str">
        <f>IF(NETWORKDAYS(FACT_ORDERS[[#This Row],[Order-Date]], FACT_ORDERS[[#This Row],[ArrivalDate ]]) &gt; 10, "Late", "On Time")</f>
        <v>On Time</v>
      </c>
    </row>
    <row r="1663" spans="1:19" x14ac:dyDescent="0.3">
      <c r="A1663" s="12">
        <v>6661</v>
      </c>
      <c r="B1663" s="12">
        <v>265</v>
      </c>
      <c r="C1663" s="12">
        <v>10953</v>
      </c>
      <c r="D1663" s="12">
        <v>1662</v>
      </c>
      <c r="E1663" s="12" t="s">
        <v>244</v>
      </c>
      <c r="F1663" s="13">
        <v>45482</v>
      </c>
      <c r="G1663" s="26" t="s">
        <v>12239</v>
      </c>
      <c r="H1663" s="12">
        <v>18</v>
      </c>
      <c r="I1663" s="28">
        <f>VLOOKUP(B:B,DIM_PRODUCTS!A:F,5,FALSE)</f>
        <v>13</v>
      </c>
      <c r="J1663" s="28">
        <f>FACT_ORDERS[[#This Row],[ProductPrice]]*FACT_ORDERS[[#This Row],[Quantity]]</f>
        <v>234</v>
      </c>
      <c r="K1663" s="12" t="str">
        <f>VLOOKUP(C:C,DIM_CUSTOMERS!A:G,7,FALSE)</f>
        <v>Nigeria</v>
      </c>
      <c r="L1663" s="30" cm="1">
        <f t="array" ref="L1663">_xlfn.IFS(
    AND(FACT_ORDERS[[#This Row],[DeliveryMehtod]]="shippment",FACT_ORDERS[[#This Row],[TotalAmount]]&gt;=200), 0,
    AND(FACT_ORDERS[[#This Row],[DeliveryMehtod]]="pickup"), 15,
    AND(FACT_ORDERS[[#This Row],[DeliveryMehtod]]="shippment",FACT_ORDERS[[#This Row],[TotalAmount]]&lt;200), 35
)</f>
        <v>0</v>
      </c>
      <c r="M1663" s="12" t="str" cm="1">
        <f t="array" ref="M1663">_xlfn.IFS(
    SUMIFS(FACT_ORDERS[TotalAmount], FACT_ORDERS[WD_CUSTOMERS],FACT_ORDERS[[#This Row],[WD_CUSTOMERS]])&gt;=15000, "VIP",
    SUMIFS(FACT_ORDERS[TotalAmount], FACT_ORDERS[WD_CUSTOMERS],FACT_ORDERS[[#This Row],[WD_CUSTOMERS]])&gt;=8000, "Premium",
    TRUE, "Regular"
)</f>
        <v>Regular</v>
      </c>
      <c r="N1663" s="32" cm="1">
        <f t="array" ref="N1663">_xlfn.IFS(
   FACT_ORDERS[[#This Row],[TypeOfClient]]="VIP", 0.2,
   FACT_ORDERS[[#This Row],[TypeOfClient]]="Premium", 0.1,
   TRUE, 0
)</f>
        <v>0</v>
      </c>
      <c r="O1663" s="31" cm="1">
        <f t="array" ref="O1663">_xlfn.IFS(
   FACT_ORDERS[[#This Row],[TotalAmount]]&gt;1500, 0.15,
   FACT_ORDERS[[#This Row],[TotalAmount]]&gt;1000, 0.1,
   FACT_ORDERS[[#This Row],[TotalAmount]]&gt;500, 0.05,
   TRUE, 0
)</f>
        <v>0</v>
      </c>
      <c r="P1663" s="28">
        <f xml:space="preserve"> FACT_ORDERS[[#This Row],[TotalAmount]] * (1 - (FACT_ORDERS[[#This Row],[ClientDiscount]] + FACT_ORDERS[[#This Row],[OrderDiscount]]) )</f>
        <v>234</v>
      </c>
      <c r="Q1663" s="28">
        <f>FACT_ORDERS[[#This Row],[TotalAmountWithDiscount]]+FACT_ORDERS[[#This Row],[DeliveryCost]]</f>
        <v>234</v>
      </c>
      <c r="R1663" s="35">
        <v>45489</v>
      </c>
      <c r="S1663" s="35" t="str">
        <f>IF(NETWORKDAYS(FACT_ORDERS[[#This Row],[Order-Date]], FACT_ORDERS[[#This Row],[ArrivalDate ]]) &gt; 10, "Late", "On Time")</f>
        <v>On Time</v>
      </c>
    </row>
    <row r="1664" spans="1:19" x14ac:dyDescent="0.3">
      <c r="A1664" s="12">
        <v>6662</v>
      </c>
      <c r="B1664" s="12">
        <v>226</v>
      </c>
      <c r="C1664" s="12">
        <v>10953</v>
      </c>
      <c r="D1664" s="12">
        <v>1663</v>
      </c>
      <c r="E1664" s="12" t="s">
        <v>243</v>
      </c>
      <c r="F1664" s="13">
        <v>45482</v>
      </c>
      <c r="G1664" s="26" t="s">
        <v>12240</v>
      </c>
      <c r="H1664" s="12">
        <v>38</v>
      </c>
      <c r="I1664" s="28">
        <f>VLOOKUP(B:B,DIM_PRODUCTS!A:F,5,FALSE)</f>
        <v>16</v>
      </c>
      <c r="J1664" s="28">
        <f>FACT_ORDERS[[#This Row],[ProductPrice]]*FACT_ORDERS[[#This Row],[Quantity]]</f>
        <v>608</v>
      </c>
      <c r="K1664" s="12" t="str">
        <f>VLOOKUP(C:C,DIM_CUSTOMERS!A:G,7,FALSE)</f>
        <v>Nigeria</v>
      </c>
      <c r="L1664" s="30" cm="1">
        <f t="array" ref="L1664">_xlfn.IFS(
    AND(FACT_ORDERS[[#This Row],[DeliveryMehtod]]="shippment",FACT_ORDERS[[#This Row],[TotalAmount]]&gt;=200), 0,
    AND(FACT_ORDERS[[#This Row],[DeliveryMehtod]]="pickup"), 15,
    AND(FACT_ORDERS[[#This Row],[DeliveryMehtod]]="shippment",FACT_ORDERS[[#This Row],[TotalAmount]]&lt;200), 35
)</f>
        <v>15</v>
      </c>
      <c r="M1664" s="12" t="str" cm="1">
        <f t="array" ref="M1664">_xlfn.IFS(
    SUMIFS(FACT_ORDERS[TotalAmount], FACT_ORDERS[WD_CUSTOMERS],FACT_ORDERS[[#This Row],[WD_CUSTOMERS]])&gt;=15000, "VIP",
    SUMIFS(FACT_ORDERS[TotalAmount], FACT_ORDERS[WD_CUSTOMERS],FACT_ORDERS[[#This Row],[WD_CUSTOMERS]])&gt;=8000, "Premium",
    TRUE, "Regular"
)</f>
        <v>Regular</v>
      </c>
      <c r="N1664" s="32" cm="1">
        <f t="array" ref="N1664">_xlfn.IFS(
   FACT_ORDERS[[#This Row],[TypeOfClient]]="VIP", 0.2,
   FACT_ORDERS[[#This Row],[TypeOfClient]]="Premium", 0.1,
   TRUE, 0
)</f>
        <v>0</v>
      </c>
      <c r="O1664" s="31" cm="1">
        <f t="array" ref="O1664">_xlfn.IFS(
   FACT_ORDERS[[#This Row],[TotalAmount]]&gt;1500, 0.15,
   FACT_ORDERS[[#This Row],[TotalAmount]]&gt;1000, 0.1,
   FACT_ORDERS[[#This Row],[TotalAmount]]&gt;500, 0.05,
   TRUE, 0
)</f>
        <v>0.05</v>
      </c>
      <c r="P1664" s="28">
        <f xml:space="preserve"> FACT_ORDERS[[#This Row],[TotalAmount]] * (1 - (FACT_ORDERS[[#This Row],[ClientDiscount]] + FACT_ORDERS[[#This Row],[OrderDiscount]]) )</f>
        <v>577.6</v>
      </c>
      <c r="Q1664" s="28">
        <f>FACT_ORDERS[[#This Row],[TotalAmountWithDiscount]]+FACT_ORDERS[[#This Row],[DeliveryCost]]</f>
        <v>592.6</v>
      </c>
      <c r="R1664" s="35">
        <v>45491</v>
      </c>
      <c r="S1664" s="35" t="str">
        <f>IF(NETWORKDAYS(FACT_ORDERS[[#This Row],[Order-Date]], FACT_ORDERS[[#This Row],[ArrivalDate ]]) &gt; 10, "Late", "On Time")</f>
        <v>On Time</v>
      </c>
    </row>
    <row r="1665" spans="1:19" x14ac:dyDescent="0.3">
      <c r="A1665" s="12">
        <v>6663</v>
      </c>
      <c r="B1665" s="12">
        <v>286</v>
      </c>
      <c r="C1665" s="12">
        <v>10953</v>
      </c>
      <c r="D1665" s="12">
        <v>1664</v>
      </c>
      <c r="E1665" s="12" t="s">
        <v>244</v>
      </c>
      <c r="F1665" s="13">
        <v>45385</v>
      </c>
      <c r="G1665" s="26" t="s">
        <v>12241</v>
      </c>
      <c r="H1665" s="12">
        <v>22</v>
      </c>
      <c r="I1665" s="28">
        <f>VLOOKUP(B:B,DIM_PRODUCTS!A:F,5,FALSE)</f>
        <v>6</v>
      </c>
      <c r="J1665" s="28">
        <f>FACT_ORDERS[[#This Row],[ProductPrice]]*FACT_ORDERS[[#This Row],[Quantity]]</f>
        <v>132</v>
      </c>
      <c r="K1665" s="12" t="str">
        <f>VLOOKUP(C:C,DIM_CUSTOMERS!A:G,7,FALSE)</f>
        <v>Nigeria</v>
      </c>
      <c r="L1665" s="30" cm="1">
        <f t="array" ref="L1665">_xlfn.IFS(
    AND(FACT_ORDERS[[#This Row],[DeliveryMehtod]]="shippment",FACT_ORDERS[[#This Row],[TotalAmount]]&gt;=200), 0,
    AND(FACT_ORDERS[[#This Row],[DeliveryMehtod]]="pickup"), 15,
    AND(FACT_ORDERS[[#This Row],[DeliveryMehtod]]="shippment",FACT_ORDERS[[#This Row],[TotalAmount]]&lt;200), 35
)</f>
        <v>35</v>
      </c>
      <c r="M1665" s="12" t="str" cm="1">
        <f t="array" ref="M1665">_xlfn.IFS(
    SUMIFS(FACT_ORDERS[TotalAmount], FACT_ORDERS[WD_CUSTOMERS],FACT_ORDERS[[#This Row],[WD_CUSTOMERS]])&gt;=15000, "VIP",
    SUMIFS(FACT_ORDERS[TotalAmount], FACT_ORDERS[WD_CUSTOMERS],FACT_ORDERS[[#This Row],[WD_CUSTOMERS]])&gt;=8000, "Premium",
    TRUE, "Regular"
)</f>
        <v>Regular</v>
      </c>
      <c r="N1665" s="32" cm="1">
        <f t="array" ref="N1665">_xlfn.IFS(
   FACT_ORDERS[[#This Row],[TypeOfClient]]="VIP", 0.2,
   FACT_ORDERS[[#This Row],[TypeOfClient]]="Premium", 0.1,
   TRUE, 0
)</f>
        <v>0</v>
      </c>
      <c r="O1665" s="31" cm="1">
        <f t="array" ref="O1665">_xlfn.IFS(
   FACT_ORDERS[[#This Row],[TotalAmount]]&gt;1500, 0.15,
   FACT_ORDERS[[#This Row],[TotalAmount]]&gt;1000, 0.1,
   FACT_ORDERS[[#This Row],[TotalAmount]]&gt;500, 0.05,
   TRUE, 0
)</f>
        <v>0</v>
      </c>
      <c r="P1665" s="28">
        <f xml:space="preserve"> FACT_ORDERS[[#This Row],[TotalAmount]] * (1 - (FACT_ORDERS[[#This Row],[ClientDiscount]] + FACT_ORDERS[[#This Row],[OrderDiscount]]) )</f>
        <v>132</v>
      </c>
      <c r="Q1665" s="28">
        <f>FACT_ORDERS[[#This Row],[TotalAmountWithDiscount]]+FACT_ORDERS[[#This Row],[DeliveryCost]]</f>
        <v>167</v>
      </c>
      <c r="R1665" s="35">
        <v>45396</v>
      </c>
      <c r="S1665" s="35" t="str">
        <f>IF(NETWORKDAYS(FACT_ORDERS[[#This Row],[Order-Date]], FACT_ORDERS[[#This Row],[ArrivalDate ]]) &gt; 10, "Late", "On Time")</f>
        <v>On Time</v>
      </c>
    </row>
    <row r="1666" spans="1:19" x14ac:dyDescent="0.3">
      <c r="A1666" s="12">
        <v>6664</v>
      </c>
      <c r="B1666" s="12">
        <v>265</v>
      </c>
      <c r="C1666" s="12">
        <v>10953</v>
      </c>
      <c r="D1666" s="12">
        <v>1665</v>
      </c>
      <c r="E1666" s="12" t="s">
        <v>243</v>
      </c>
      <c r="F1666" s="13">
        <v>45385</v>
      </c>
      <c r="G1666" s="26" t="s">
        <v>12242</v>
      </c>
      <c r="H1666" s="12">
        <v>21</v>
      </c>
      <c r="I1666" s="28">
        <f>VLOOKUP(B:B,DIM_PRODUCTS!A:F,5,FALSE)</f>
        <v>13</v>
      </c>
      <c r="J1666" s="28">
        <f>FACT_ORDERS[[#This Row],[ProductPrice]]*FACT_ORDERS[[#This Row],[Quantity]]</f>
        <v>273</v>
      </c>
      <c r="K1666" s="12" t="str">
        <f>VLOOKUP(C:C,DIM_CUSTOMERS!A:G,7,FALSE)</f>
        <v>Nigeria</v>
      </c>
      <c r="L1666" s="30" cm="1">
        <f t="array" ref="L1666">_xlfn.IFS(
    AND(FACT_ORDERS[[#This Row],[DeliveryMehtod]]="shippment",FACT_ORDERS[[#This Row],[TotalAmount]]&gt;=200), 0,
    AND(FACT_ORDERS[[#This Row],[DeliveryMehtod]]="pickup"), 15,
    AND(FACT_ORDERS[[#This Row],[DeliveryMehtod]]="shippment",FACT_ORDERS[[#This Row],[TotalAmount]]&lt;200), 35
)</f>
        <v>15</v>
      </c>
      <c r="M1666" s="12" t="str" cm="1">
        <f t="array" ref="M1666">_xlfn.IFS(
    SUMIFS(FACT_ORDERS[TotalAmount], FACT_ORDERS[WD_CUSTOMERS],FACT_ORDERS[[#This Row],[WD_CUSTOMERS]])&gt;=15000, "VIP",
    SUMIFS(FACT_ORDERS[TotalAmount], FACT_ORDERS[WD_CUSTOMERS],FACT_ORDERS[[#This Row],[WD_CUSTOMERS]])&gt;=8000, "Premium",
    TRUE, "Regular"
)</f>
        <v>Regular</v>
      </c>
      <c r="N1666" s="32" cm="1">
        <f t="array" ref="N1666">_xlfn.IFS(
   FACT_ORDERS[[#This Row],[TypeOfClient]]="VIP", 0.2,
   FACT_ORDERS[[#This Row],[TypeOfClient]]="Premium", 0.1,
   TRUE, 0
)</f>
        <v>0</v>
      </c>
      <c r="O1666" s="31" cm="1">
        <f t="array" ref="O1666">_xlfn.IFS(
   FACT_ORDERS[[#This Row],[TotalAmount]]&gt;1500, 0.15,
   FACT_ORDERS[[#This Row],[TotalAmount]]&gt;1000, 0.1,
   FACT_ORDERS[[#This Row],[TotalAmount]]&gt;500, 0.05,
   TRUE, 0
)</f>
        <v>0</v>
      </c>
      <c r="P1666" s="28">
        <f xml:space="preserve"> FACT_ORDERS[[#This Row],[TotalAmount]] * (1 - (FACT_ORDERS[[#This Row],[ClientDiscount]] + FACT_ORDERS[[#This Row],[OrderDiscount]]) )</f>
        <v>273</v>
      </c>
      <c r="Q1666" s="28">
        <f>FACT_ORDERS[[#This Row],[TotalAmountWithDiscount]]+FACT_ORDERS[[#This Row],[DeliveryCost]]</f>
        <v>288</v>
      </c>
      <c r="R1666" s="35">
        <v>45392</v>
      </c>
      <c r="S1666" s="35" t="str">
        <f>IF(NETWORKDAYS(FACT_ORDERS[[#This Row],[Order-Date]], FACT_ORDERS[[#This Row],[ArrivalDate ]]) &gt; 10, "Late", "On Time")</f>
        <v>On Time</v>
      </c>
    </row>
    <row r="1667" spans="1:19" x14ac:dyDescent="0.3">
      <c r="A1667" s="12">
        <v>6665</v>
      </c>
      <c r="B1667" s="12">
        <v>226</v>
      </c>
      <c r="C1667" s="12">
        <v>10953</v>
      </c>
      <c r="D1667" s="12">
        <v>1666</v>
      </c>
      <c r="E1667" s="12" t="s">
        <v>244</v>
      </c>
      <c r="F1667" s="13">
        <v>45385</v>
      </c>
      <c r="G1667" s="26" t="s">
        <v>12243</v>
      </c>
      <c r="H1667" s="12">
        <v>36</v>
      </c>
      <c r="I1667" s="28">
        <f>VLOOKUP(B:B,DIM_PRODUCTS!A:F,5,FALSE)</f>
        <v>16</v>
      </c>
      <c r="J1667" s="28">
        <f>FACT_ORDERS[[#This Row],[ProductPrice]]*FACT_ORDERS[[#This Row],[Quantity]]</f>
        <v>576</v>
      </c>
      <c r="K1667" s="12" t="str">
        <f>VLOOKUP(C:C,DIM_CUSTOMERS!A:G,7,FALSE)</f>
        <v>Nigeria</v>
      </c>
      <c r="L1667" s="30" cm="1">
        <f t="array" ref="L1667">_xlfn.IFS(
    AND(FACT_ORDERS[[#This Row],[DeliveryMehtod]]="shippment",FACT_ORDERS[[#This Row],[TotalAmount]]&gt;=200), 0,
    AND(FACT_ORDERS[[#This Row],[DeliveryMehtod]]="pickup"), 15,
    AND(FACT_ORDERS[[#This Row],[DeliveryMehtod]]="shippment",FACT_ORDERS[[#This Row],[TotalAmount]]&lt;200), 35
)</f>
        <v>0</v>
      </c>
      <c r="M1667" s="12" t="str" cm="1">
        <f t="array" ref="M1667">_xlfn.IFS(
    SUMIFS(FACT_ORDERS[TotalAmount], FACT_ORDERS[WD_CUSTOMERS],FACT_ORDERS[[#This Row],[WD_CUSTOMERS]])&gt;=15000, "VIP",
    SUMIFS(FACT_ORDERS[TotalAmount], FACT_ORDERS[WD_CUSTOMERS],FACT_ORDERS[[#This Row],[WD_CUSTOMERS]])&gt;=8000, "Premium",
    TRUE, "Regular"
)</f>
        <v>Regular</v>
      </c>
      <c r="N1667" s="32" cm="1">
        <f t="array" ref="N1667">_xlfn.IFS(
   FACT_ORDERS[[#This Row],[TypeOfClient]]="VIP", 0.2,
   FACT_ORDERS[[#This Row],[TypeOfClient]]="Premium", 0.1,
   TRUE, 0
)</f>
        <v>0</v>
      </c>
      <c r="O1667" s="31" cm="1">
        <f t="array" ref="O1667">_xlfn.IFS(
   FACT_ORDERS[[#This Row],[TotalAmount]]&gt;1500, 0.15,
   FACT_ORDERS[[#This Row],[TotalAmount]]&gt;1000, 0.1,
   FACT_ORDERS[[#This Row],[TotalAmount]]&gt;500, 0.05,
   TRUE, 0
)</f>
        <v>0.05</v>
      </c>
      <c r="P1667" s="28">
        <f xml:space="preserve"> FACT_ORDERS[[#This Row],[TotalAmount]] * (1 - (FACT_ORDERS[[#This Row],[ClientDiscount]] + FACT_ORDERS[[#This Row],[OrderDiscount]]) )</f>
        <v>547.19999999999993</v>
      </c>
      <c r="Q1667" s="28">
        <f>FACT_ORDERS[[#This Row],[TotalAmountWithDiscount]]+FACT_ORDERS[[#This Row],[DeliveryCost]]</f>
        <v>547.19999999999993</v>
      </c>
      <c r="R1667" s="35">
        <v>45396</v>
      </c>
      <c r="S1667" s="35" t="str">
        <f>IF(NETWORKDAYS(FACT_ORDERS[[#This Row],[Order-Date]], FACT_ORDERS[[#This Row],[ArrivalDate ]]) &gt; 10, "Late", "On Time")</f>
        <v>On Time</v>
      </c>
    </row>
    <row r="1668" spans="1:19" x14ac:dyDescent="0.3">
      <c r="A1668" s="12">
        <v>6666</v>
      </c>
      <c r="B1668" s="12">
        <v>271</v>
      </c>
      <c r="C1668" s="12">
        <v>10345</v>
      </c>
      <c r="D1668" s="12">
        <v>1667</v>
      </c>
      <c r="E1668" s="12" t="s">
        <v>243</v>
      </c>
      <c r="F1668" s="13">
        <v>45300</v>
      </c>
      <c r="G1668" s="26" t="s">
        <v>12244</v>
      </c>
      <c r="H1668" s="12">
        <v>18</v>
      </c>
      <c r="I1668" s="28">
        <f>VLOOKUP(B:B,DIM_PRODUCTS!A:F,5,FALSE)</f>
        <v>16</v>
      </c>
      <c r="J1668" s="28">
        <f>FACT_ORDERS[[#This Row],[ProductPrice]]*FACT_ORDERS[[#This Row],[Quantity]]</f>
        <v>288</v>
      </c>
      <c r="K1668" s="12" t="str">
        <f>VLOOKUP(C:C,DIM_CUSTOMERS!A:G,7,FALSE)</f>
        <v>USA</v>
      </c>
      <c r="L1668" s="30" cm="1">
        <f t="array" ref="L1668">_xlfn.IFS(
    AND(FACT_ORDERS[[#This Row],[DeliveryMehtod]]="shippment",FACT_ORDERS[[#This Row],[TotalAmount]]&gt;=200), 0,
    AND(FACT_ORDERS[[#This Row],[DeliveryMehtod]]="pickup"), 15,
    AND(FACT_ORDERS[[#This Row],[DeliveryMehtod]]="shippment",FACT_ORDERS[[#This Row],[TotalAmount]]&lt;200), 35
)</f>
        <v>15</v>
      </c>
      <c r="M1668" s="12" t="str" cm="1">
        <f t="array" ref="M1668">_xlfn.IFS(
    SUMIFS(FACT_ORDERS[TotalAmount], FACT_ORDERS[WD_CUSTOMERS],FACT_ORDERS[[#This Row],[WD_CUSTOMERS]])&gt;=15000, "VIP",
    SUMIFS(FACT_ORDERS[TotalAmount], FACT_ORDERS[WD_CUSTOMERS],FACT_ORDERS[[#This Row],[WD_CUSTOMERS]])&gt;=8000, "Premium",
    TRUE, "Regular"
)</f>
        <v>Regular</v>
      </c>
      <c r="N1668" s="32" cm="1">
        <f t="array" ref="N1668">_xlfn.IFS(
   FACT_ORDERS[[#This Row],[TypeOfClient]]="VIP", 0.2,
   FACT_ORDERS[[#This Row],[TypeOfClient]]="Premium", 0.1,
   TRUE, 0
)</f>
        <v>0</v>
      </c>
      <c r="O1668" s="31" cm="1">
        <f t="array" ref="O1668">_xlfn.IFS(
   FACT_ORDERS[[#This Row],[TotalAmount]]&gt;1500, 0.15,
   FACT_ORDERS[[#This Row],[TotalAmount]]&gt;1000, 0.1,
   FACT_ORDERS[[#This Row],[TotalAmount]]&gt;500, 0.05,
   TRUE, 0
)</f>
        <v>0</v>
      </c>
      <c r="P1668" s="28">
        <f xml:space="preserve"> FACT_ORDERS[[#This Row],[TotalAmount]] * (1 - (FACT_ORDERS[[#This Row],[ClientDiscount]] + FACT_ORDERS[[#This Row],[OrderDiscount]]) )</f>
        <v>288</v>
      </c>
      <c r="Q1668" s="28">
        <f>FACT_ORDERS[[#This Row],[TotalAmountWithDiscount]]+FACT_ORDERS[[#This Row],[DeliveryCost]]</f>
        <v>303</v>
      </c>
      <c r="R1668" s="35">
        <v>45311</v>
      </c>
      <c r="S1668" s="35" t="str">
        <f>IF(NETWORKDAYS(FACT_ORDERS[[#This Row],[Order-Date]], FACT_ORDERS[[#This Row],[ArrivalDate ]]) &gt; 10, "Late", "On Time")</f>
        <v>On Time</v>
      </c>
    </row>
    <row r="1669" spans="1:19" x14ac:dyDescent="0.3">
      <c r="A1669" s="12">
        <v>6667</v>
      </c>
      <c r="B1669" s="12">
        <v>248</v>
      </c>
      <c r="C1669" s="12">
        <v>10345</v>
      </c>
      <c r="D1669" s="12">
        <v>1668</v>
      </c>
      <c r="E1669" s="12" t="s">
        <v>243</v>
      </c>
      <c r="F1669" s="13">
        <v>45300</v>
      </c>
      <c r="G1669" s="26" t="s">
        <v>12245</v>
      </c>
      <c r="H1669" s="12">
        <v>24</v>
      </c>
      <c r="I1669" s="28">
        <f>VLOOKUP(B:B,DIM_PRODUCTS!A:F,5,FALSE)</f>
        <v>13</v>
      </c>
      <c r="J1669" s="28">
        <f>FACT_ORDERS[[#This Row],[ProductPrice]]*FACT_ORDERS[[#This Row],[Quantity]]</f>
        <v>312</v>
      </c>
      <c r="K1669" s="12" t="str">
        <f>VLOOKUP(C:C,DIM_CUSTOMERS!A:G,7,FALSE)</f>
        <v>USA</v>
      </c>
      <c r="L1669" s="30" cm="1">
        <f t="array" ref="L1669">_xlfn.IFS(
    AND(FACT_ORDERS[[#This Row],[DeliveryMehtod]]="shippment",FACT_ORDERS[[#This Row],[TotalAmount]]&gt;=200), 0,
    AND(FACT_ORDERS[[#This Row],[DeliveryMehtod]]="pickup"), 15,
    AND(FACT_ORDERS[[#This Row],[DeliveryMehtod]]="shippment",FACT_ORDERS[[#This Row],[TotalAmount]]&lt;200), 35
)</f>
        <v>15</v>
      </c>
      <c r="M1669" s="12" t="str" cm="1">
        <f t="array" ref="M1669">_xlfn.IFS(
    SUMIFS(FACT_ORDERS[TotalAmount], FACT_ORDERS[WD_CUSTOMERS],FACT_ORDERS[[#This Row],[WD_CUSTOMERS]])&gt;=15000, "VIP",
    SUMIFS(FACT_ORDERS[TotalAmount], FACT_ORDERS[WD_CUSTOMERS],FACT_ORDERS[[#This Row],[WD_CUSTOMERS]])&gt;=8000, "Premium",
    TRUE, "Regular"
)</f>
        <v>Regular</v>
      </c>
      <c r="N1669" s="32" cm="1">
        <f t="array" ref="N1669">_xlfn.IFS(
   FACT_ORDERS[[#This Row],[TypeOfClient]]="VIP", 0.2,
   FACT_ORDERS[[#This Row],[TypeOfClient]]="Premium", 0.1,
   TRUE, 0
)</f>
        <v>0</v>
      </c>
      <c r="O1669" s="31" cm="1">
        <f t="array" ref="O1669">_xlfn.IFS(
   FACT_ORDERS[[#This Row],[TotalAmount]]&gt;1500, 0.15,
   FACT_ORDERS[[#This Row],[TotalAmount]]&gt;1000, 0.1,
   FACT_ORDERS[[#This Row],[TotalAmount]]&gt;500, 0.05,
   TRUE, 0
)</f>
        <v>0</v>
      </c>
      <c r="P1669" s="28">
        <f xml:space="preserve"> FACT_ORDERS[[#This Row],[TotalAmount]] * (1 - (FACT_ORDERS[[#This Row],[ClientDiscount]] + FACT_ORDERS[[#This Row],[OrderDiscount]]) )</f>
        <v>312</v>
      </c>
      <c r="Q1669" s="28">
        <f>FACT_ORDERS[[#This Row],[TotalAmountWithDiscount]]+FACT_ORDERS[[#This Row],[DeliveryCost]]</f>
        <v>327</v>
      </c>
      <c r="R1669" s="35">
        <v>45308</v>
      </c>
      <c r="S1669" s="35" t="str">
        <f>IF(NETWORKDAYS(FACT_ORDERS[[#This Row],[Order-Date]], FACT_ORDERS[[#This Row],[ArrivalDate ]]) &gt; 10, "Late", "On Time")</f>
        <v>On Time</v>
      </c>
    </row>
    <row r="1670" spans="1:19" x14ac:dyDescent="0.3">
      <c r="A1670" s="12">
        <v>6668</v>
      </c>
      <c r="B1670" s="12">
        <v>271</v>
      </c>
      <c r="C1670" s="12">
        <v>10345</v>
      </c>
      <c r="D1670" s="12">
        <v>1669</v>
      </c>
      <c r="E1670" s="12" t="s">
        <v>244</v>
      </c>
      <c r="F1670" s="13">
        <v>45115</v>
      </c>
      <c r="G1670" s="26" t="s">
        <v>12246</v>
      </c>
      <c r="H1670" s="12">
        <v>27</v>
      </c>
      <c r="I1670" s="28">
        <f>VLOOKUP(B:B,DIM_PRODUCTS!A:F,5,FALSE)</f>
        <v>16</v>
      </c>
      <c r="J1670" s="28">
        <f>FACT_ORDERS[[#This Row],[ProductPrice]]*FACT_ORDERS[[#This Row],[Quantity]]</f>
        <v>432</v>
      </c>
      <c r="K1670" s="12" t="str">
        <f>VLOOKUP(C:C,DIM_CUSTOMERS!A:G,7,FALSE)</f>
        <v>USA</v>
      </c>
      <c r="L1670" s="30" cm="1">
        <f t="array" ref="L1670">_xlfn.IFS(
    AND(FACT_ORDERS[[#This Row],[DeliveryMehtod]]="shippment",FACT_ORDERS[[#This Row],[TotalAmount]]&gt;=200), 0,
    AND(FACT_ORDERS[[#This Row],[DeliveryMehtod]]="pickup"), 15,
    AND(FACT_ORDERS[[#This Row],[DeliveryMehtod]]="shippment",FACT_ORDERS[[#This Row],[TotalAmount]]&lt;200), 35
)</f>
        <v>0</v>
      </c>
      <c r="M1670" s="12" t="str" cm="1">
        <f t="array" ref="M1670">_xlfn.IFS(
    SUMIFS(FACT_ORDERS[TotalAmount], FACT_ORDERS[WD_CUSTOMERS],FACT_ORDERS[[#This Row],[WD_CUSTOMERS]])&gt;=15000, "VIP",
    SUMIFS(FACT_ORDERS[TotalAmount], FACT_ORDERS[WD_CUSTOMERS],FACT_ORDERS[[#This Row],[WD_CUSTOMERS]])&gt;=8000, "Premium",
    TRUE, "Regular"
)</f>
        <v>Regular</v>
      </c>
      <c r="N1670" s="32" cm="1">
        <f t="array" ref="N1670">_xlfn.IFS(
   FACT_ORDERS[[#This Row],[TypeOfClient]]="VIP", 0.2,
   FACT_ORDERS[[#This Row],[TypeOfClient]]="Premium", 0.1,
   TRUE, 0
)</f>
        <v>0</v>
      </c>
      <c r="O1670" s="31" cm="1">
        <f t="array" ref="O1670">_xlfn.IFS(
   FACT_ORDERS[[#This Row],[TotalAmount]]&gt;1500, 0.15,
   FACT_ORDERS[[#This Row],[TotalAmount]]&gt;1000, 0.1,
   FACT_ORDERS[[#This Row],[TotalAmount]]&gt;500, 0.05,
   TRUE, 0
)</f>
        <v>0</v>
      </c>
      <c r="P1670" s="28">
        <f xml:space="preserve"> FACT_ORDERS[[#This Row],[TotalAmount]] * (1 - (FACT_ORDERS[[#This Row],[ClientDiscount]] + FACT_ORDERS[[#This Row],[OrderDiscount]]) )</f>
        <v>432</v>
      </c>
      <c r="Q1670" s="28">
        <f>FACT_ORDERS[[#This Row],[TotalAmountWithDiscount]]+FACT_ORDERS[[#This Row],[DeliveryCost]]</f>
        <v>432</v>
      </c>
      <c r="R1670" s="35">
        <v>45125</v>
      </c>
      <c r="S1670" s="35" t="str">
        <f>IF(NETWORKDAYS(FACT_ORDERS[[#This Row],[Order-Date]], FACT_ORDERS[[#This Row],[ArrivalDate ]]) &gt; 10, "Late", "On Time")</f>
        <v>On Time</v>
      </c>
    </row>
    <row r="1671" spans="1:19" x14ac:dyDescent="0.3">
      <c r="A1671" s="12">
        <v>6669</v>
      </c>
      <c r="B1671" s="12">
        <v>248</v>
      </c>
      <c r="C1671" s="12">
        <v>10345</v>
      </c>
      <c r="D1671" s="12">
        <v>1670</v>
      </c>
      <c r="E1671" s="12" t="s">
        <v>243</v>
      </c>
      <c r="F1671" s="13">
        <v>45115</v>
      </c>
      <c r="G1671" s="26" t="s">
        <v>12247</v>
      </c>
      <c r="H1671" s="12">
        <v>24</v>
      </c>
      <c r="I1671" s="28">
        <f>VLOOKUP(B:B,DIM_PRODUCTS!A:F,5,FALSE)</f>
        <v>13</v>
      </c>
      <c r="J1671" s="28">
        <f>FACT_ORDERS[[#This Row],[ProductPrice]]*FACT_ORDERS[[#This Row],[Quantity]]</f>
        <v>312</v>
      </c>
      <c r="K1671" s="12" t="str">
        <f>VLOOKUP(C:C,DIM_CUSTOMERS!A:G,7,FALSE)</f>
        <v>USA</v>
      </c>
      <c r="L1671" s="30" cm="1">
        <f t="array" ref="L1671">_xlfn.IFS(
    AND(FACT_ORDERS[[#This Row],[DeliveryMehtod]]="shippment",FACT_ORDERS[[#This Row],[TotalAmount]]&gt;=200), 0,
    AND(FACT_ORDERS[[#This Row],[DeliveryMehtod]]="pickup"), 15,
    AND(FACT_ORDERS[[#This Row],[DeliveryMehtod]]="shippment",FACT_ORDERS[[#This Row],[TotalAmount]]&lt;200), 35
)</f>
        <v>15</v>
      </c>
      <c r="M1671" s="12" t="str" cm="1">
        <f t="array" ref="M1671">_xlfn.IFS(
    SUMIFS(FACT_ORDERS[TotalAmount], FACT_ORDERS[WD_CUSTOMERS],FACT_ORDERS[[#This Row],[WD_CUSTOMERS]])&gt;=15000, "VIP",
    SUMIFS(FACT_ORDERS[TotalAmount], FACT_ORDERS[WD_CUSTOMERS],FACT_ORDERS[[#This Row],[WD_CUSTOMERS]])&gt;=8000, "Premium",
    TRUE, "Regular"
)</f>
        <v>Regular</v>
      </c>
      <c r="N1671" s="32" cm="1">
        <f t="array" ref="N1671">_xlfn.IFS(
   FACT_ORDERS[[#This Row],[TypeOfClient]]="VIP", 0.2,
   FACT_ORDERS[[#This Row],[TypeOfClient]]="Premium", 0.1,
   TRUE, 0
)</f>
        <v>0</v>
      </c>
      <c r="O1671" s="31" cm="1">
        <f t="array" ref="O1671">_xlfn.IFS(
   FACT_ORDERS[[#This Row],[TotalAmount]]&gt;1500, 0.15,
   FACT_ORDERS[[#This Row],[TotalAmount]]&gt;1000, 0.1,
   FACT_ORDERS[[#This Row],[TotalAmount]]&gt;500, 0.05,
   TRUE, 0
)</f>
        <v>0</v>
      </c>
      <c r="P1671" s="28">
        <f xml:space="preserve"> FACT_ORDERS[[#This Row],[TotalAmount]] * (1 - (FACT_ORDERS[[#This Row],[ClientDiscount]] + FACT_ORDERS[[#This Row],[OrderDiscount]]) )</f>
        <v>312</v>
      </c>
      <c r="Q1671" s="28">
        <f>FACT_ORDERS[[#This Row],[TotalAmountWithDiscount]]+FACT_ORDERS[[#This Row],[DeliveryCost]]</f>
        <v>327</v>
      </c>
      <c r="R1671" s="35">
        <v>45122</v>
      </c>
      <c r="S1671" s="35" t="str">
        <f>IF(NETWORKDAYS(FACT_ORDERS[[#This Row],[Order-Date]], FACT_ORDERS[[#This Row],[ArrivalDate ]]) &gt; 10, "Late", "On Time")</f>
        <v>On Time</v>
      </c>
    </row>
    <row r="1672" spans="1:19" x14ac:dyDescent="0.3">
      <c r="A1672" s="12">
        <v>6670</v>
      </c>
      <c r="B1672" s="12">
        <v>230</v>
      </c>
      <c r="C1672" s="12">
        <v>10345</v>
      </c>
      <c r="D1672" s="12">
        <v>1671</v>
      </c>
      <c r="E1672" s="12" t="s">
        <v>243</v>
      </c>
      <c r="F1672" s="13">
        <v>45115</v>
      </c>
      <c r="G1672" s="26" t="s">
        <v>12248</v>
      </c>
      <c r="H1672" s="12">
        <v>22</v>
      </c>
      <c r="I1672" s="28">
        <f>VLOOKUP(B:B,DIM_PRODUCTS!A:F,5,FALSE)</f>
        <v>14</v>
      </c>
      <c r="J1672" s="28">
        <f>FACT_ORDERS[[#This Row],[ProductPrice]]*FACT_ORDERS[[#This Row],[Quantity]]</f>
        <v>308</v>
      </c>
      <c r="K1672" s="12" t="str">
        <f>VLOOKUP(C:C,DIM_CUSTOMERS!A:G,7,FALSE)</f>
        <v>USA</v>
      </c>
      <c r="L1672" s="30" cm="1">
        <f t="array" ref="L1672">_xlfn.IFS(
    AND(FACT_ORDERS[[#This Row],[DeliveryMehtod]]="shippment",FACT_ORDERS[[#This Row],[TotalAmount]]&gt;=200), 0,
    AND(FACT_ORDERS[[#This Row],[DeliveryMehtod]]="pickup"), 15,
    AND(FACT_ORDERS[[#This Row],[DeliveryMehtod]]="shippment",FACT_ORDERS[[#This Row],[TotalAmount]]&lt;200), 35
)</f>
        <v>15</v>
      </c>
      <c r="M1672" s="12" t="str" cm="1">
        <f t="array" ref="M1672">_xlfn.IFS(
    SUMIFS(FACT_ORDERS[TotalAmount], FACT_ORDERS[WD_CUSTOMERS],FACT_ORDERS[[#This Row],[WD_CUSTOMERS]])&gt;=15000, "VIP",
    SUMIFS(FACT_ORDERS[TotalAmount], FACT_ORDERS[WD_CUSTOMERS],FACT_ORDERS[[#This Row],[WD_CUSTOMERS]])&gt;=8000, "Premium",
    TRUE, "Regular"
)</f>
        <v>Regular</v>
      </c>
      <c r="N1672" s="32" cm="1">
        <f t="array" ref="N1672">_xlfn.IFS(
   FACT_ORDERS[[#This Row],[TypeOfClient]]="VIP", 0.2,
   FACT_ORDERS[[#This Row],[TypeOfClient]]="Premium", 0.1,
   TRUE, 0
)</f>
        <v>0</v>
      </c>
      <c r="O1672" s="31" cm="1">
        <f t="array" ref="O1672">_xlfn.IFS(
   FACT_ORDERS[[#This Row],[TotalAmount]]&gt;1500, 0.15,
   FACT_ORDERS[[#This Row],[TotalAmount]]&gt;1000, 0.1,
   FACT_ORDERS[[#This Row],[TotalAmount]]&gt;500, 0.05,
   TRUE, 0
)</f>
        <v>0</v>
      </c>
      <c r="P1672" s="28">
        <f xml:space="preserve"> FACT_ORDERS[[#This Row],[TotalAmount]] * (1 - (FACT_ORDERS[[#This Row],[ClientDiscount]] + FACT_ORDERS[[#This Row],[OrderDiscount]]) )</f>
        <v>308</v>
      </c>
      <c r="Q1672" s="28">
        <f>FACT_ORDERS[[#This Row],[TotalAmountWithDiscount]]+FACT_ORDERS[[#This Row],[DeliveryCost]]</f>
        <v>323</v>
      </c>
      <c r="R1672" s="35">
        <v>45124</v>
      </c>
      <c r="S1672" s="35" t="str">
        <f>IF(NETWORKDAYS(FACT_ORDERS[[#This Row],[Order-Date]], FACT_ORDERS[[#This Row],[ArrivalDate ]]) &gt; 10, "Late", "On Time")</f>
        <v>On Time</v>
      </c>
    </row>
    <row r="1673" spans="1:19" x14ac:dyDescent="0.3">
      <c r="A1673" s="12">
        <v>6671</v>
      </c>
      <c r="B1673" s="12">
        <v>215</v>
      </c>
      <c r="C1673" s="12">
        <v>10793</v>
      </c>
      <c r="D1673" s="12">
        <v>1672</v>
      </c>
      <c r="E1673" s="12" t="s">
        <v>243</v>
      </c>
      <c r="F1673" s="13">
        <v>45526</v>
      </c>
      <c r="G1673" s="26" t="s">
        <v>12249</v>
      </c>
      <c r="H1673" s="12">
        <v>41</v>
      </c>
      <c r="I1673" s="28">
        <f>VLOOKUP(B:B,DIM_PRODUCTS!A:F,5,FALSE)</f>
        <v>41</v>
      </c>
      <c r="J1673" s="28">
        <f>FACT_ORDERS[[#This Row],[ProductPrice]]*FACT_ORDERS[[#This Row],[Quantity]]</f>
        <v>1681</v>
      </c>
      <c r="K1673" s="12" t="str">
        <f>VLOOKUP(C:C,DIM_CUSTOMERS!A:G,7,FALSE)</f>
        <v>Germany</v>
      </c>
      <c r="L1673" s="30" cm="1">
        <f t="array" ref="L1673">_xlfn.IFS(
    AND(FACT_ORDERS[[#This Row],[DeliveryMehtod]]="shippment",FACT_ORDERS[[#This Row],[TotalAmount]]&gt;=200), 0,
    AND(FACT_ORDERS[[#This Row],[DeliveryMehtod]]="pickup"), 15,
    AND(FACT_ORDERS[[#This Row],[DeliveryMehtod]]="shippment",FACT_ORDERS[[#This Row],[TotalAmount]]&lt;200), 35
)</f>
        <v>15</v>
      </c>
      <c r="M1673" s="12" t="str" cm="1">
        <f t="array" ref="M1673">_xlfn.IFS(
    SUMIFS(FACT_ORDERS[TotalAmount], FACT_ORDERS[WD_CUSTOMERS],FACT_ORDERS[[#This Row],[WD_CUSTOMERS]])&gt;=15000, "VIP",
    SUMIFS(FACT_ORDERS[TotalAmount], FACT_ORDERS[WD_CUSTOMERS],FACT_ORDERS[[#This Row],[WD_CUSTOMERS]])&gt;=8000, "Premium",
    TRUE, "Regular"
)</f>
        <v>Premium</v>
      </c>
      <c r="N1673" s="32" cm="1">
        <f t="array" ref="N1673">_xlfn.IFS(
   FACT_ORDERS[[#This Row],[TypeOfClient]]="VIP", 0.2,
   FACT_ORDERS[[#This Row],[TypeOfClient]]="Premium", 0.1,
   TRUE, 0
)</f>
        <v>0.1</v>
      </c>
      <c r="O1673" s="31" cm="1">
        <f t="array" ref="O1673">_xlfn.IFS(
   FACT_ORDERS[[#This Row],[TotalAmount]]&gt;1500, 0.15,
   FACT_ORDERS[[#This Row],[TotalAmount]]&gt;1000, 0.1,
   FACT_ORDERS[[#This Row],[TotalAmount]]&gt;500, 0.05,
   TRUE, 0
)</f>
        <v>0.15</v>
      </c>
      <c r="P1673" s="28">
        <f xml:space="preserve"> FACT_ORDERS[[#This Row],[TotalAmount]] * (1 - (FACT_ORDERS[[#This Row],[ClientDiscount]] + FACT_ORDERS[[#This Row],[OrderDiscount]]) )</f>
        <v>1260.75</v>
      </c>
      <c r="Q1673" s="28">
        <f>FACT_ORDERS[[#This Row],[TotalAmountWithDiscount]]+FACT_ORDERS[[#This Row],[DeliveryCost]]</f>
        <v>1275.75</v>
      </c>
      <c r="R1673" s="35">
        <v>45536</v>
      </c>
      <c r="S1673" s="35" t="str">
        <f>IF(NETWORKDAYS(FACT_ORDERS[[#This Row],[Order-Date]], FACT_ORDERS[[#This Row],[ArrivalDate ]]) &gt; 10, "Late", "On Time")</f>
        <v>On Time</v>
      </c>
    </row>
    <row r="1674" spans="1:19" x14ac:dyDescent="0.3">
      <c r="A1674" s="12">
        <v>6672</v>
      </c>
      <c r="B1674" s="12">
        <v>249</v>
      </c>
      <c r="C1674" s="12">
        <v>10793</v>
      </c>
      <c r="D1674" s="12">
        <v>1673</v>
      </c>
      <c r="E1674" s="12" t="s">
        <v>243</v>
      </c>
      <c r="F1674" s="13">
        <v>44630</v>
      </c>
      <c r="G1674" s="26" t="s">
        <v>12250</v>
      </c>
      <c r="H1674" s="12">
        <v>24</v>
      </c>
      <c r="I1674" s="28">
        <f>VLOOKUP(B:B,DIM_PRODUCTS!A:F,5,FALSE)</f>
        <v>13</v>
      </c>
      <c r="J1674" s="28">
        <f>FACT_ORDERS[[#This Row],[ProductPrice]]*FACT_ORDERS[[#This Row],[Quantity]]</f>
        <v>312</v>
      </c>
      <c r="K1674" s="12" t="str">
        <f>VLOOKUP(C:C,DIM_CUSTOMERS!A:G,7,FALSE)</f>
        <v>Germany</v>
      </c>
      <c r="L1674" s="30" cm="1">
        <f t="array" ref="L1674">_xlfn.IFS(
    AND(FACT_ORDERS[[#This Row],[DeliveryMehtod]]="shippment",FACT_ORDERS[[#This Row],[TotalAmount]]&gt;=200), 0,
    AND(FACT_ORDERS[[#This Row],[DeliveryMehtod]]="pickup"), 15,
    AND(FACT_ORDERS[[#This Row],[DeliveryMehtod]]="shippment",FACT_ORDERS[[#This Row],[TotalAmount]]&lt;200), 35
)</f>
        <v>15</v>
      </c>
      <c r="M1674" s="12" t="str" cm="1">
        <f t="array" ref="M1674">_xlfn.IFS(
    SUMIFS(FACT_ORDERS[TotalAmount], FACT_ORDERS[WD_CUSTOMERS],FACT_ORDERS[[#This Row],[WD_CUSTOMERS]])&gt;=15000, "VIP",
    SUMIFS(FACT_ORDERS[TotalAmount], FACT_ORDERS[WD_CUSTOMERS],FACT_ORDERS[[#This Row],[WD_CUSTOMERS]])&gt;=8000, "Premium",
    TRUE, "Regular"
)</f>
        <v>Premium</v>
      </c>
      <c r="N1674" s="32" cm="1">
        <f t="array" ref="N1674">_xlfn.IFS(
   FACT_ORDERS[[#This Row],[TypeOfClient]]="VIP", 0.2,
   FACT_ORDERS[[#This Row],[TypeOfClient]]="Premium", 0.1,
   TRUE, 0
)</f>
        <v>0.1</v>
      </c>
      <c r="O1674" s="31" cm="1">
        <f t="array" ref="O1674">_xlfn.IFS(
   FACT_ORDERS[[#This Row],[TotalAmount]]&gt;1500, 0.15,
   FACT_ORDERS[[#This Row],[TotalAmount]]&gt;1000, 0.1,
   FACT_ORDERS[[#This Row],[TotalAmount]]&gt;500, 0.05,
   TRUE, 0
)</f>
        <v>0</v>
      </c>
      <c r="P1674" s="28">
        <f xml:space="preserve"> FACT_ORDERS[[#This Row],[TotalAmount]] * (1 - (FACT_ORDERS[[#This Row],[ClientDiscount]] + FACT_ORDERS[[#This Row],[OrderDiscount]]) )</f>
        <v>280.8</v>
      </c>
      <c r="Q1674" s="28">
        <f>FACT_ORDERS[[#This Row],[TotalAmountWithDiscount]]+FACT_ORDERS[[#This Row],[DeliveryCost]]</f>
        <v>295.8</v>
      </c>
      <c r="R1674" s="35">
        <v>44638</v>
      </c>
      <c r="S1674" s="35" t="str">
        <f>IF(NETWORKDAYS(FACT_ORDERS[[#This Row],[Order-Date]], FACT_ORDERS[[#This Row],[ArrivalDate ]]) &gt; 10, "Late", "On Time")</f>
        <v>On Time</v>
      </c>
    </row>
    <row r="1675" spans="1:19" x14ac:dyDescent="0.3">
      <c r="A1675" s="12">
        <v>6673</v>
      </c>
      <c r="B1675" s="12">
        <v>215</v>
      </c>
      <c r="C1675" s="12">
        <v>10793</v>
      </c>
      <c r="D1675" s="12">
        <v>1674</v>
      </c>
      <c r="E1675" s="12" t="s">
        <v>243</v>
      </c>
      <c r="F1675" s="13">
        <v>44630</v>
      </c>
      <c r="G1675" s="26" t="s">
        <v>12251</v>
      </c>
      <c r="H1675" s="12">
        <v>44</v>
      </c>
      <c r="I1675" s="28">
        <f>VLOOKUP(B:B,DIM_PRODUCTS!A:F,5,FALSE)</f>
        <v>41</v>
      </c>
      <c r="J1675" s="28">
        <f>FACT_ORDERS[[#This Row],[ProductPrice]]*FACT_ORDERS[[#This Row],[Quantity]]</f>
        <v>1804</v>
      </c>
      <c r="K1675" s="12" t="str">
        <f>VLOOKUP(C:C,DIM_CUSTOMERS!A:G,7,FALSE)</f>
        <v>Germany</v>
      </c>
      <c r="L1675" s="30" cm="1">
        <f t="array" ref="L1675">_xlfn.IFS(
    AND(FACT_ORDERS[[#This Row],[DeliveryMehtod]]="shippment",FACT_ORDERS[[#This Row],[TotalAmount]]&gt;=200), 0,
    AND(FACT_ORDERS[[#This Row],[DeliveryMehtod]]="pickup"), 15,
    AND(FACT_ORDERS[[#This Row],[DeliveryMehtod]]="shippment",FACT_ORDERS[[#This Row],[TotalAmount]]&lt;200), 35
)</f>
        <v>15</v>
      </c>
      <c r="M1675" s="12" t="str" cm="1">
        <f t="array" ref="M1675">_xlfn.IFS(
    SUMIFS(FACT_ORDERS[TotalAmount], FACT_ORDERS[WD_CUSTOMERS],FACT_ORDERS[[#This Row],[WD_CUSTOMERS]])&gt;=15000, "VIP",
    SUMIFS(FACT_ORDERS[TotalAmount], FACT_ORDERS[WD_CUSTOMERS],FACT_ORDERS[[#This Row],[WD_CUSTOMERS]])&gt;=8000, "Premium",
    TRUE, "Regular"
)</f>
        <v>Premium</v>
      </c>
      <c r="N1675" s="32" cm="1">
        <f t="array" ref="N1675">_xlfn.IFS(
   FACT_ORDERS[[#This Row],[TypeOfClient]]="VIP", 0.2,
   FACT_ORDERS[[#This Row],[TypeOfClient]]="Premium", 0.1,
   TRUE, 0
)</f>
        <v>0.1</v>
      </c>
      <c r="O1675" s="31" cm="1">
        <f t="array" ref="O1675">_xlfn.IFS(
   FACT_ORDERS[[#This Row],[TotalAmount]]&gt;1500, 0.15,
   FACT_ORDERS[[#This Row],[TotalAmount]]&gt;1000, 0.1,
   FACT_ORDERS[[#This Row],[TotalAmount]]&gt;500, 0.05,
   TRUE, 0
)</f>
        <v>0.15</v>
      </c>
      <c r="P1675" s="28">
        <f xml:space="preserve"> FACT_ORDERS[[#This Row],[TotalAmount]] * (1 - (FACT_ORDERS[[#This Row],[ClientDiscount]] + FACT_ORDERS[[#This Row],[OrderDiscount]]) )</f>
        <v>1353</v>
      </c>
      <c r="Q1675" s="28">
        <f>FACT_ORDERS[[#This Row],[TotalAmountWithDiscount]]+FACT_ORDERS[[#This Row],[DeliveryCost]]</f>
        <v>1368</v>
      </c>
      <c r="R1675" s="35">
        <v>44639</v>
      </c>
      <c r="S1675" s="35" t="str">
        <f>IF(NETWORKDAYS(FACT_ORDERS[[#This Row],[Order-Date]], FACT_ORDERS[[#This Row],[ArrivalDate ]]) &gt; 10, "Late", "On Time")</f>
        <v>On Time</v>
      </c>
    </row>
    <row r="1676" spans="1:19" x14ac:dyDescent="0.3">
      <c r="A1676" s="12">
        <v>6674</v>
      </c>
      <c r="B1676" s="12">
        <v>249</v>
      </c>
      <c r="C1676" s="12">
        <v>10793</v>
      </c>
      <c r="D1676" s="12">
        <v>1675</v>
      </c>
      <c r="E1676" s="12" t="s">
        <v>243</v>
      </c>
      <c r="F1676" s="13">
        <v>44913</v>
      </c>
      <c r="G1676" s="26" t="s">
        <v>12252</v>
      </c>
      <c r="H1676" s="12">
        <v>35</v>
      </c>
      <c r="I1676" s="28">
        <f>VLOOKUP(B:B,DIM_PRODUCTS!A:F,5,FALSE)</f>
        <v>13</v>
      </c>
      <c r="J1676" s="28">
        <f>FACT_ORDERS[[#This Row],[ProductPrice]]*FACT_ORDERS[[#This Row],[Quantity]]</f>
        <v>455</v>
      </c>
      <c r="K1676" s="12" t="str">
        <f>VLOOKUP(C:C,DIM_CUSTOMERS!A:G,7,FALSE)</f>
        <v>Germany</v>
      </c>
      <c r="L1676" s="30" cm="1">
        <f t="array" ref="L1676">_xlfn.IFS(
    AND(FACT_ORDERS[[#This Row],[DeliveryMehtod]]="shippment",FACT_ORDERS[[#This Row],[TotalAmount]]&gt;=200), 0,
    AND(FACT_ORDERS[[#This Row],[DeliveryMehtod]]="pickup"), 15,
    AND(FACT_ORDERS[[#This Row],[DeliveryMehtod]]="shippment",FACT_ORDERS[[#This Row],[TotalAmount]]&lt;200), 35
)</f>
        <v>15</v>
      </c>
      <c r="M1676" s="12" t="str" cm="1">
        <f t="array" ref="M1676">_xlfn.IFS(
    SUMIFS(FACT_ORDERS[TotalAmount], FACT_ORDERS[WD_CUSTOMERS],FACT_ORDERS[[#This Row],[WD_CUSTOMERS]])&gt;=15000, "VIP",
    SUMIFS(FACT_ORDERS[TotalAmount], FACT_ORDERS[WD_CUSTOMERS],FACT_ORDERS[[#This Row],[WD_CUSTOMERS]])&gt;=8000, "Premium",
    TRUE, "Regular"
)</f>
        <v>Premium</v>
      </c>
      <c r="N1676" s="32" cm="1">
        <f t="array" ref="N1676">_xlfn.IFS(
   FACT_ORDERS[[#This Row],[TypeOfClient]]="VIP", 0.2,
   FACT_ORDERS[[#This Row],[TypeOfClient]]="Premium", 0.1,
   TRUE, 0
)</f>
        <v>0.1</v>
      </c>
      <c r="O1676" s="31" cm="1">
        <f t="array" ref="O1676">_xlfn.IFS(
   FACT_ORDERS[[#This Row],[TotalAmount]]&gt;1500, 0.15,
   FACT_ORDERS[[#This Row],[TotalAmount]]&gt;1000, 0.1,
   FACT_ORDERS[[#This Row],[TotalAmount]]&gt;500, 0.05,
   TRUE, 0
)</f>
        <v>0</v>
      </c>
      <c r="P1676" s="28">
        <f xml:space="preserve"> FACT_ORDERS[[#This Row],[TotalAmount]] * (1 - (FACT_ORDERS[[#This Row],[ClientDiscount]] + FACT_ORDERS[[#This Row],[OrderDiscount]]) )</f>
        <v>409.5</v>
      </c>
      <c r="Q1676" s="28">
        <f>FACT_ORDERS[[#This Row],[TotalAmountWithDiscount]]+FACT_ORDERS[[#This Row],[DeliveryCost]]</f>
        <v>424.5</v>
      </c>
      <c r="R1676" s="35">
        <v>44921</v>
      </c>
      <c r="S1676" s="35" t="str">
        <f>IF(NETWORKDAYS(FACT_ORDERS[[#This Row],[Order-Date]], FACT_ORDERS[[#This Row],[ArrivalDate ]]) &gt; 10, "Late", "On Time")</f>
        <v>On Time</v>
      </c>
    </row>
    <row r="1677" spans="1:19" x14ac:dyDescent="0.3">
      <c r="A1677" s="12">
        <v>6675</v>
      </c>
      <c r="B1677" s="12">
        <v>215</v>
      </c>
      <c r="C1677" s="12">
        <v>10793</v>
      </c>
      <c r="D1677" s="12">
        <v>1676</v>
      </c>
      <c r="E1677" s="12" t="s">
        <v>244</v>
      </c>
      <c r="F1677" s="13">
        <v>44913</v>
      </c>
      <c r="G1677" s="26" t="s">
        <v>12253</v>
      </c>
      <c r="H1677" s="12">
        <v>39</v>
      </c>
      <c r="I1677" s="28">
        <f>VLOOKUP(B:B,DIM_PRODUCTS!A:F,5,FALSE)</f>
        <v>41</v>
      </c>
      <c r="J1677" s="28">
        <f>FACT_ORDERS[[#This Row],[ProductPrice]]*FACT_ORDERS[[#This Row],[Quantity]]</f>
        <v>1599</v>
      </c>
      <c r="K1677" s="12" t="str">
        <f>VLOOKUP(C:C,DIM_CUSTOMERS!A:G,7,FALSE)</f>
        <v>Germany</v>
      </c>
      <c r="L1677" s="30" cm="1">
        <f t="array" ref="L1677">_xlfn.IFS(
    AND(FACT_ORDERS[[#This Row],[DeliveryMehtod]]="shippment",FACT_ORDERS[[#This Row],[TotalAmount]]&gt;=200), 0,
    AND(FACT_ORDERS[[#This Row],[DeliveryMehtod]]="pickup"), 15,
    AND(FACT_ORDERS[[#This Row],[DeliveryMehtod]]="shippment",FACT_ORDERS[[#This Row],[TotalAmount]]&lt;200), 35
)</f>
        <v>0</v>
      </c>
      <c r="M1677" s="12" t="str" cm="1">
        <f t="array" ref="M1677">_xlfn.IFS(
    SUMIFS(FACT_ORDERS[TotalAmount], FACT_ORDERS[WD_CUSTOMERS],FACT_ORDERS[[#This Row],[WD_CUSTOMERS]])&gt;=15000, "VIP",
    SUMIFS(FACT_ORDERS[TotalAmount], FACT_ORDERS[WD_CUSTOMERS],FACT_ORDERS[[#This Row],[WD_CUSTOMERS]])&gt;=8000, "Premium",
    TRUE, "Regular"
)</f>
        <v>Premium</v>
      </c>
      <c r="N1677" s="32" cm="1">
        <f t="array" ref="N1677">_xlfn.IFS(
   FACT_ORDERS[[#This Row],[TypeOfClient]]="VIP", 0.2,
   FACT_ORDERS[[#This Row],[TypeOfClient]]="Premium", 0.1,
   TRUE, 0
)</f>
        <v>0.1</v>
      </c>
      <c r="O1677" s="31" cm="1">
        <f t="array" ref="O1677">_xlfn.IFS(
   FACT_ORDERS[[#This Row],[TotalAmount]]&gt;1500, 0.15,
   FACT_ORDERS[[#This Row],[TotalAmount]]&gt;1000, 0.1,
   FACT_ORDERS[[#This Row],[TotalAmount]]&gt;500, 0.05,
   TRUE, 0
)</f>
        <v>0.15</v>
      </c>
      <c r="P1677" s="28">
        <f xml:space="preserve"> FACT_ORDERS[[#This Row],[TotalAmount]] * (1 - (FACT_ORDERS[[#This Row],[ClientDiscount]] + FACT_ORDERS[[#This Row],[OrderDiscount]]) )</f>
        <v>1199.25</v>
      </c>
      <c r="Q1677" s="28">
        <f>FACT_ORDERS[[#This Row],[TotalAmountWithDiscount]]+FACT_ORDERS[[#This Row],[DeliveryCost]]</f>
        <v>1199.25</v>
      </c>
      <c r="R1677" s="35">
        <v>44924</v>
      </c>
      <c r="S1677" s="35" t="str">
        <f>IF(NETWORKDAYS(FACT_ORDERS[[#This Row],[Order-Date]], FACT_ORDERS[[#This Row],[ArrivalDate ]]) &gt; 10, "Late", "On Time")</f>
        <v>On Time</v>
      </c>
    </row>
    <row r="1678" spans="1:19" x14ac:dyDescent="0.3">
      <c r="A1678" s="12">
        <v>6676</v>
      </c>
      <c r="B1678" s="12">
        <v>215</v>
      </c>
      <c r="C1678" s="12">
        <v>10793</v>
      </c>
      <c r="D1678" s="12">
        <v>1677</v>
      </c>
      <c r="E1678" s="12" t="s">
        <v>244</v>
      </c>
      <c r="F1678" s="13">
        <v>45444</v>
      </c>
      <c r="G1678" s="26" t="s">
        <v>12254</v>
      </c>
      <c r="H1678" s="12">
        <v>45</v>
      </c>
      <c r="I1678" s="28">
        <f>VLOOKUP(B:B,DIM_PRODUCTS!A:F,5,FALSE)</f>
        <v>41</v>
      </c>
      <c r="J1678" s="28">
        <f>FACT_ORDERS[[#This Row],[ProductPrice]]*FACT_ORDERS[[#This Row],[Quantity]]</f>
        <v>1845</v>
      </c>
      <c r="K1678" s="12" t="str">
        <f>VLOOKUP(C:C,DIM_CUSTOMERS!A:G,7,FALSE)</f>
        <v>Germany</v>
      </c>
      <c r="L1678" s="30" cm="1">
        <f t="array" ref="L1678">_xlfn.IFS(
    AND(FACT_ORDERS[[#This Row],[DeliveryMehtod]]="shippment",FACT_ORDERS[[#This Row],[TotalAmount]]&gt;=200), 0,
    AND(FACT_ORDERS[[#This Row],[DeliveryMehtod]]="pickup"), 15,
    AND(FACT_ORDERS[[#This Row],[DeliveryMehtod]]="shippment",FACT_ORDERS[[#This Row],[TotalAmount]]&lt;200), 35
)</f>
        <v>0</v>
      </c>
      <c r="M1678" s="12" t="str" cm="1">
        <f t="array" ref="M1678">_xlfn.IFS(
    SUMIFS(FACT_ORDERS[TotalAmount], FACT_ORDERS[WD_CUSTOMERS],FACT_ORDERS[[#This Row],[WD_CUSTOMERS]])&gt;=15000, "VIP",
    SUMIFS(FACT_ORDERS[TotalAmount], FACT_ORDERS[WD_CUSTOMERS],FACT_ORDERS[[#This Row],[WD_CUSTOMERS]])&gt;=8000, "Premium",
    TRUE, "Regular"
)</f>
        <v>Premium</v>
      </c>
      <c r="N1678" s="32" cm="1">
        <f t="array" ref="N1678">_xlfn.IFS(
   FACT_ORDERS[[#This Row],[TypeOfClient]]="VIP", 0.2,
   FACT_ORDERS[[#This Row],[TypeOfClient]]="Premium", 0.1,
   TRUE, 0
)</f>
        <v>0.1</v>
      </c>
      <c r="O1678" s="31" cm="1">
        <f t="array" ref="O1678">_xlfn.IFS(
   FACT_ORDERS[[#This Row],[TotalAmount]]&gt;1500, 0.15,
   FACT_ORDERS[[#This Row],[TotalAmount]]&gt;1000, 0.1,
   FACT_ORDERS[[#This Row],[TotalAmount]]&gt;500, 0.05,
   TRUE, 0
)</f>
        <v>0.15</v>
      </c>
      <c r="P1678" s="28">
        <f xml:space="preserve"> FACT_ORDERS[[#This Row],[TotalAmount]] * (1 - (FACT_ORDERS[[#This Row],[ClientDiscount]] + FACT_ORDERS[[#This Row],[OrderDiscount]]) )</f>
        <v>1383.75</v>
      </c>
      <c r="Q1678" s="28">
        <f>FACT_ORDERS[[#This Row],[TotalAmountWithDiscount]]+FACT_ORDERS[[#This Row],[DeliveryCost]]</f>
        <v>1383.75</v>
      </c>
      <c r="R1678" s="35">
        <v>45454</v>
      </c>
      <c r="S1678" s="35" t="str">
        <f>IF(NETWORKDAYS(FACT_ORDERS[[#This Row],[Order-Date]], FACT_ORDERS[[#This Row],[ArrivalDate ]]) &gt; 10, "Late", "On Time")</f>
        <v>On Time</v>
      </c>
    </row>
    <row r="1679" spans="1:19" x14ac:dyDescent="0.3">
      <c r="A1679" s="12">
        <v>6677</v>
      </c>
      <c r="B1679" s="12">
        <v>215</v>
      </c>
      <c r="C1679" s="12">
        <v>10793</v>
      </c>
      <c r="D1679" s="12">
        <v>1678</v>
      </c>
      <c r="E1679" s="12" t="s">
        <v>244</v>
      </c>
      <c r="F1679" s="13">
        <v>45543</v>
      </c>
      <c r="G1679" s="26" t="s">
        <v>12255</v>
      </c>
      <c r="H1679" s="12">
        <v>37</v>
      </c>
      <c r="I1679" s="28">
        <f>VLOOKUP(B:B,DIM_PRODUCTS!A:F,5,FALSE)</f>
        <v>41</v>
      </c>
      <c r="J1679" s="28">
        <f>FACT_ORDERS[[#This Row],[ProductPrice]]*FACT_ORDERS[[#This Row],[Quantity]]</f>
        <v>1517</v>
      </c>
      <c r="K1679" s="12" t="str">
        <f>VLOOKUP(C:C,DIM_CUSTOMERS!A:G,7,FALSE)</f>
        <v>Germany</v>
      </c>
      <c r="L1679" s="30" cm="1">
        <f t="array" ref="L1679">_xlfn.IFS(
    AND(FACT_ORDERS[[#This Row],[DeliveryMehtod]]="shippment",FACT_ORDERS[[#This Row],[TotalAmount]]&gt;=200), 0,
    AND(FACT_ORDERS[[#This Row],[DeliveryMehtod]]="pickup"), 15,
    AND(FACT_ORDERS[[#This Row],[DeliveryMehtod]]="shippment",FACT_ORDERS[[#This Row],[TotalAmount]]&lt;200), 35
)</f>
        <v>0</v>
      </c>
      <c r="M1679" s="12" t="str" cm="1">
        <f t="array" ref="M1679">_xlfn.IFS(
    SUMIFS(FACT_ORDERS[TotalAmount], FACT_ORDERS[WD_CUSTOMERS],FACT_ORDERS[[#This Row],[WD_CUSTOMERS]])&gt;=15000, "VIP",
    SUMIFS(FACT_ORDERS[TotalAmount], FACT_ORDERS[WD_CUSTOMERS],FACT_ORDERS[[#This Row],[WD_CUSTOMERS]])&gt;=8000, "Premium",
    TRUE, "Regular"
)</f>
        <v>Premium</v>
      </c>
      <c r="N1679" s="32" cm="1">
        <f t="array" ref="N1679">_xlfn.IFS(
   FACT_ORDERS[[#This Row],[TypeOfClient]]="VIP", 0.2,
   FACT_ORDERS[[#This Row],[TypeOfClient]]="Premium", 0.1,
   TRUE, 0
)</f>
        <v>0.1</v>
      </c>
      <c r="O1679" s="31" cm="1">
        <f t="array" ref="O1679">_xlfn.IFS(
   FACT_ORDERS[[#This Row],[TotalAmount]]&gt;1500, 0.15,
   FACT_ORDERS[[#This Row],[TotalAmount]]&gt;1000, 0.1,
   FACT_ORDERS[[#This Row],[TotalAmount]]&gt;500, 0.05,
   TRUE, 0
)</f>
        <v>0.15</v>
      </c>
      <c r="P1679" s="28">
        <f xml:space="preserve"> FACT_ORDERS[[#This Row],[TotalAmount]] * (1 - (FACT_ORDERS[[#This Row],[ClientDiscount]] + FACT_ORDERS[[#This Row],[OrderDiscount]]) )</f>
        <v>1137.75</v>
      </c>
      <c r="Q1679" s="28">
        <f>FACT_ORDERS[[#This Row],[TotalAmountWithDiscount]]+FACT_ORDERS[[#This Row],[DeliveryCost]]</f>
        <v>1137.75</v>
      </c>
      <c r="R1679" s="35">
        <v>45553</v>
      </c>
      <c r="S1679" s="35" t="str">
        <f>IF(NETWORKDAYS(FACT_ORDERS[[#This Row],[Order-Date]], FACT_ORDERS[[#This Row],[ArrivalDate ]]) &gt; 10, "Late", "On Time")</f>
        <v>On Time</v>
      </c>
    </row>
    <row r="1680" spans="1:19" x14ac:dyDescent="0.3">
      <c r="A1680" s="12">
        <v>6678</v>
      </c>
      <c r="B1680" s="12">
        <v>249</v>
      </c>
      <c r="C1680" s="12">
        <v>10793</v>
      </c>
      <c r="D1680" s="12">
        <v>1679</v>
      </c>
      <c r="E1680" s="12" t="s">
        <v>243</v>
      </c>
      <c r="F1680" s="13">
        <v>44648</v>
      </c>
      <c r="G1680" s="26" t="s">
        <v>12256</v>
      </c>
      <c r="H1680" s="12">
        <v>23</v>
      </c>
      <c r="I1680" s="28">
        <f>VLOOKUP(B:B,DIM_PRODUCTS!A:F,5,FALSE)</f>
        <v>13</v>
      </c>
      <c r="J1680" s="28">
        <f>FACT_ORDERS[[#This Row],[ProductPrice]]*FACT_ORDERS[[#This Row],[Quantity]]</f>
        <v>299</v>
      </c>
      <c r="K1680" s="12" t="str">
        <f>VLOOKUP(C:C,DIM_CUSTOMERS!A:G,7,FALSE)</f>
        <v>Germany</v>
      </c>
      <c r="L1680" s="30" cm="1">
        <f t="array" ref="L1680">_xlfn.IFS(
    AND(FACT_ORDERS[[#This Row],[DeliveryMehtod]]="shippment",FACT_ORDERS[[#This Row],[TotalAmount]]&gt;=200), 0,
    AND(FACT_ORDERS[[#This Row],[DeliveryMehtod]]="pickup"), 15,
    AND(FACT_ORDERS[[#This Row],[DeliveryMehtod]]="shippment",FACT_ORDERS[[#This Row],[TotalAmount]]&lt;200), 35
)</f>
        <v>15</v>
      </c>
      <c r="M1680" s="12" t="str" cm="1">
        <f t="array" ref="M1680">_xlfn.IFS(
    SUMIFS(FACT_ORDERS[TotalAmount], FACT_ORDERS[WD_CUSTOMERS],FACT_ORDERS[[#This Row],[WD_CUSTOMERS]])&gt;=15000, "VIP",
    SUMIFS(FACT_ORDERS[TotalAmount], FACT_ORDERS[WD_CUSTOMERS],FACT_ORDERS[[#This Row],[WD_CUSTOMERS]])&gt;=8000, "Premium",
    TRUE, "Regular"
)</f>
        <v>Premium</v>
      </c>
      <c r="N1680" s="32" cm="1">
        <f t="array" ref="N1680">_xlfn.IFS(
   FACT_ORDERS[[#This Row],[TypeOfClient]]="VIP", 0.2,
   FACT_ORDERS[[#This Row],[TypeOfClient]]="Premium", 0.1,
   TRUE, 0
)</f>
        <v>0.1</v>
      </c>
      <c r="O1680" s="31" cm="1">
        <f t="array" ref="O1680">_xlfn.IFS(
   FACT_ORDERS[[#This Row],[TotalAmount]]&gt;1500, 0.15,
   FACT_ORDERS[[#This Row],[TotalAmount]]&gt;1000, 0.1,
   FACT_ORDERS[[#This Row],[TotalAmount]]&gt;500, 0.05,
   TRUE, 0
)</f>
        <v>0</v>
      </c>
      <c r="P1680" s="28">
        <f xml:space="preserve"> FACT_ORDERS[[#This Row],[TotalAmount]] * (1 - (FACT_ORDERS[[#This Row],[ClientDiscount]] + FACT_ORDERS[[#This Row],[OrderDiscount]]) )</f>
        <v>269.10000000000002</v>
      </c>
      <c r="Q1680" s="28">
        <f>FACT_ORDERS[[#This Row],[TotalAmountWithDiscount]]+FACT_ORDERS[[#This Row],[DeliveryCost]]</f>
        <v>284.10000000000002</v>
      </c>
      <c r="R1680" s="35">
        <v>44658</v>
      </c>
      <c r="S1680" s="35" t="str">
        <f>IF(NETWORKDAYS(FACT_ORDERS[[#This Row],[Order-Date]], FACT_ORDERS[[#This Row],[ArrivalDate ]]) &gt; 10, "Late", "On Time")</f>
        <v>On Time</v>
      </c>
    </row>
    <row r="1681" spans="1:19" x14ac:dyDescent="0.3">
      <c r="A1681" s="12">
        <v>6679</v>
      </c>
      <c r="B1681" s="12">
        <v>215</v>
      </c>
      <c r="C1681" s="12">
        <v>10793</v>
      </c>
      <c r="D1681" s="12">
        <v>1680</v>
      </c>
      <c r="E1681" s="12" t="s">
        <v>243</v>
      </c>
      <c r="F1681" s="13">
        <v>44648</v>
      </c>
      <c r="G1681" s="26" t="s">
        <v>12257</v>
      </c>
      <c r="H1681" s="12">
        <v>39</v>
      </c>
      <c r="I1681" s="28">
        <f>VLOOKUP(B:B,DIM_PRODUCTS!A:F,5,FALSE)</f>
        <v>41</v>
      </c>
      <c r="J1681" s="28">
        <f>FACT_ORDERS[[#This Row],[ProductPrice]]*FACT_ORDERS[[#This Row],[Quantity]]</f>
        <v>1599</v>
      </c>
      <c r="K1681" s="12" t="str">
        <f>VLOOKUP(C:C,DIM_CUSTOMERS!A:G,7,FALSE)</f>
        <v>Germany</v>
      </c>
      <c r="L1681" s="30" cm="1">
        <f t="array" ref="L1681">_xlfn.IFS(
    AND(FACT_ORDERS[[#This Row],[DeliveryMehtod]]="shippment",FACT_ORDERS[[#This Row],[TotalAmount]]&gt;=200), 0,
    AND(FACT_ORDERS[[#This Row],[DeliveryMehtod]]="pickup"), 15,
    AND(FACT_ORDERS[[#This Row],[DeliveryMehtod]]="shippment",FACT_ORDERS[[#This Row],[TotalAmount]]&lt;200), 35
)</f>
        <v>15</v>
      </c>
      <c r="M1681" s="12" t="str" cm="1">
        <f t="array" ref="M1681">_xlfn.IFS(
    SUMIFS(FACT_ORDERS[TotalAmount], FACT_ORDERS[WD_CUSTOMERS],FACT_ORDERS[[#This Row],[WD_CUSTOMERS]])&gt;=15000, "VIP",
    SUMIFS(FACT_ORDERS[TotalAmount], FACT_ORDERS[WD_CUSTOMERS],FACT_ORDERS[[#This Row],[WD_CUSTOMERS]])&gt;=8000, "Premium",
    TRUE, "Regular"
)</f>
        <v>Premium</v>
      </c>
      <c r="N1681" s="32" cm="1">
        <f t="array" ref="N1681">_xlfn.IFS(
   FACT_ORDERS[[#This Row],[TypeOfClient]]="VIP", 0.2,
   FACT_ORDERS[[#This Row],[TypeOfClient]]="Premium", 0.1,
   TRUE, 0
)</f>
        <v>0.1</v>
      </c>
      <c r="O1681" s="31" cm="1">
        <f t="array" ref="O1681">_xlfn.IFS(
   FACT_ORDERS[[#This Row],[TotalAmount]]&gt;1500, 0.15,
   FACT_ORDERS[[#This Row],[TotalAmount]]&gt;1000, 0.1,
   FACT_ORDERS[[#This Row],[TotalAmount]]&gt;500, 0.05,
   TRUE, 0
)</f>
        <v>0.15</v>
      </c>
      <c r="P1681" s="28">
        <f xml:space="preserve"> FACT_ORDERS[[#This Row],[TotalAmount]] * (1 - (FACT_ORDERS[[#This Row],[ClientDiscount]] + FACT_ORDERS[[#This Row],[OrderDiscount]]) )</f>
        <v>1199.25</v>
      </c>
      <c r="Q1681" s="28">
        <f>FACT_ORDERS[[#This Row],[TotalAmountWithDiscount]]+FACT_ORDERS[[#This Row],[DeliveryCost]]</f>
        <v>1214.25</v>
      </c>
      <c r="R1681" s="35">
        <v>44658</v>
      </c>
      <c r="S1681" s="35" t="str">
        <f>IF(NETWORKDAYS(FACT_ORDERS[[#This Row],[Order-Date]], FACT_ORDERS[[#This Row],[ArrivalDate ]]) &gt; 10, "Late", "On Time")</f>
        <v>On Time</v>
      </c>
    </row>
    <row r="1682" spans="1:19" x14ac:dyDescent="0.3">
      <c r="A1682" s="12">
        <v>6680</v>
      </c>
      <c r="B1682" s="12">
        <v>249</v>
      </c>
      <c r="C1682" s="12">
        <v>10793</v>
      </c>
      <c r="D1682" s="12">
        <v>1681</v>
      </c>
      <c r="E1682" s="12" t="s">
        <v>243</v>
      </c>
      <c r="F1682" s="13">
        <v>45235</v>
      </c>
      <c r="G1682" s="26" t="s">
        <v>12258</v>
      </c>
      <c r="H1682" s="12">
        <v>35</v>
      </c>
      <c r="I1682" s="28">
        <f>VLOOKUP(B:B,DIM_PRODUCTS!A:F,5,FALSE)</f>
        <v>13</v>
      </c>
      <c r="J1682" s="28">
        <f>FACT_ORDERS[[#This Row],[ProductPrice]]*FACT_ORDERS[[#This Row],[Quantity]]</f>
        <v>455</v>
      </c>
      <c r="K1682" s="12" t="str">
        <f>VLOOKUP(C:C,DIM_CUSTOMERS!A:G,7,FALSE)</f>
        <v>Germany</v>
      </c>
      <c r="L1682" s="30" cm="1">
        <f t="array" ref="L1682">_xlfn.IFS(
    AND(FACT_ORDERS[[#This Row],[DeliveryMehtod]]="shippment",FACT_ORDERS[[#This Row],[TotalAmount]]&gt;=200), 0,
    AND(FACT_ORDERS[[#This Row],[DeliveryMehtod]]="pickup"), 15,
    AND(FACT_ORDERS[[#This Row],[DeliveryMehtod]]="shippment",FACT_ORDERS[[#This Row],[TotalAmount]]&lt;200), 35
)</f>
        <v>15</v>
      </c>
      <c r="M1682" s="12" t="str" cm="1">
        <f t="array" ref="M1682">_xlfn.IFS(
    SUMIFS(FACT_ORDERS[TotalAmount], FACT_ORDERS[WD_CUSTOMERS],FACT_ORDERS[[#This Row],[WD_CUSTOMERS]])&gt;=15000, "VIP",
    SUMIFS(FACT_ORDERS[TotalAmount], FACT_ORDERS[WD_CUSTOMERS],FACT_ORDERS[[#This Row],[WD_CUSTOMERS]])&gt;=8000, "Premium",
    TRUE, "Regular"
)</f>
        <v>Premium</v>
      </c>
      <c r="N1682" s="32" cm="1">
        <f t="array" ref="N1682">_xlfn.IFS(
   FACT_ORDERS[[#This Row],[TypeOfClient]]="VIP", 0.2,
   FACT_ORDERS[[#This Row],[TypeOfClient]]="Premium", 0.1,
   TRUE, 0
)</f>
        <v>0.1</v>
      </c>
      <c r="O1682" s="31" cm="1">
        <f t="array" ref="O1682">_xlfn.IFS(
   FACT_ORDERS[[#This Row],[TotalAmount]]&gt;1500, 0.15,
   FACT_ORDERS[[#This Row],[TotalAmount]]&gt;1000, 0.1,
   FACT_ORDERS[[#This Row],[TotalAmount]]&gt;500, 0.05,
   TRUE, 0
)</f>
        <v>0</v>
      </c>
      <c r="P1682" s="28">
        <f xml:space="preserve"> FACT_ORDERS[[#This Row],[TotalAmount]] * (1 - (FACT_ORDERS[[#This Row],[ClientDiscount]] + FACT_ORDERS[[#This Row],[OrderDiscount]]) )</f>
        <v>409.5</v>
      </c>
      <c r="Q1682" s="28">
        <f>FACT_ORDERS[[#This Row],[TotalAmountWithDiscount]]+FACT_ORDERS[[#This Row],[DeliveryCost]]</f>
        <v>424.5</v>
      </c>
      <c r="R1682" s="35">
        <v>45246</v>
      </c>
      <c r="S1682" s="35" t="str">
        <f>IF(NETWORKDAYS(FACT_ORDERS[[#This Row],[Order-Date]], FACT_ORDERS[[#This Row],[ArrivalDate ]]) &gt; 10, "Late", "On Time")</f>
        <v>On Time</v>
      </c>
    </row>
    <row r="1683" spans="1:19" x14ac:dyDescent="0.3">
      <c r="A1683" s="12">
        <v>6681</v>
      </c>
      <c r="B1683" s="12">
        <v>215</v>
      </c>
      <c r="C1683" s="12">
        <v>10793</v>
      </c>
      <c r="D1683" s="12">
        <v>1682</v>
      </c>
      <c r="E1683" s="12" t="s">
        <v>243</v>
      </c>
      <c r="F1683" s="13">
        <v>45235</v>
      </c>
      <c r="G1683" s="26" t="s">
        <v>12259</v>
      </c>
      <c r="H1683" s="12">
        <v>27</v>
      </c>
      <c r="I1683" s="28">
        <f>VLOOKUP(B:B,DIM_PRODUCTS!A:F,5,FALSE)</f>
        <v>41</v>
      </c>
      <c r="J1683" s="28">
        <f>FACT_ORDERS[[#This Row],[ProductPrice]]*FACT_ORDERS[[#This Row],[Quantity]]</f>
        <v>1107</v>
      </c>
      <c r="K1683" s="12" t="str">
        <f>VLOOKUP(C:C,DIM_CUSTOMERS!A:G,7,FALSE)</f>
        <v>Germany</v>
      </c>
      <c r="L1683" s="30" cm="1">
        <f t="array" ref="L1683">_xlfn.IFS(
    AND(FACT_ORDERS[[#This Row],[DeliveryMehtod]]="shippment",FACT_ORDERS[[#This Row],[TotalAmount]]&gt;=200), 0,
    AND(FACT_ORDERS[[#This Row],[DeliveryMehtod]]="pickup"), 15,
    AND(FACT_ORDERS[[#This Row],[DeliveryMehtod]]="shippment",FACT_ORDERS[[#This Row],[TotalAmount]]&lt;200), 35
)</f>
        <v>15</v>
      </c>
      <c r="M1683" s="12" t="str" cm="1">
        <f t="array" ref="M1683">_xlfn.IFS(
    SUMIFS(FACT_ORDERS[TotalAmount], FACT_ORDERS[WD_CUSTOMERS],FACT_ORDERS[[#This Row],[WD_CUSTOMERS]])&gt;=15000, "VIP",
    SUMIFS(FACT_ORDERS[TotalAmount], FACT_ORDERS[WD_CUSTOMERS],FACT_ORDERS[[#This Row],[WD_CUSTOMERS]])&gt;=8000, "Premium",
    TRUE, "Regular"
)</f>
        <v>Premium</v>
      </c>
      <c r="N1683" s="32" cm="1">
        <f t="array" ref="N1683">_xlfn.IFS(
   FACT_ORDERS[[#This Row],[TypeOfClient]]="VIP", 0.2,
   FACT_ORDERS[[#This Row],[TypeOfClient]]="Premium", 0.1,
   TRUE, 0
)</f>
        <v>0.1</v>
      </c>
      <c r="O1683" s="31" cm="1">
        <f t="array" ref="O1683">_xlfn.IFS(
   FACT_ORDERS[[#This Row],[TotalAmount]]&gt;1500, 0.15,
   FACT_ORDERS[[#This Row],[TotalAmount]]&gt;1000, 0.1,
   FACT_ORDERS[[#This Row],[TotalAmount]]&gt;500, 0.05,
   TRUE, 0
)</f>
        <v>0.1</v>
      </c>
      <c r="P1683" s="28">
        <f xml:space="preserve"> FACT_ORDERS[[#This Row],[TotalAmount]] * (1 - (FACT_ORDERS[[#This Row],[ClientDiscount]] + FACT_ORDERS[[#This Row],[OrderDiscount]]) )</f>
        <v>885.6</v>
      </c>
      <c r="Q1683" s="28">
        <f>FACT_ORDERS[[#This Row],[TotalAmountWithDiscount]]+FACT_ORDERS[[#This Row],[DeliveryCost]]</f>
        <v>900.6</v>
      </c>
      <c r="R1683" s="35">
        <v>45243</v>
      </c>
      <c r="S1683" s="35" t="str">
        <f>IF(NETWORKDAYS(FACT_ORDERS[[#This Row],[Order-Date]], FACT_ORDERS[[#This Row],[ArrivalDate ]]) &gt; 10, "Late", "On Time")</f>
        <v>On Time</v>
      </c>
    </row>
    <row r="1684" spans="1:19" x14ac:dyDescent="0.3">
      <c r="A1684" s="12">
        <v>6682</v>
      </c>
      <c r="B1684" s="12">
        <v>296</v>
      </c>
      <c r="C1684" s="12">
        <v>10194</v>
      </c>
      <c r="D1684" s="12">
        <v>1683</v>
      </c>
      <c r="E1684" s="12" t="s">
        <v>244</v>
      </c>
      <c r="F1684" s="13">
        <v>45464</v>
      </c>
      <c r="G1684" s="26" t="s">
        <v>12260</v>
      </c>
      <c r="H1684" s="12">
        <v>12</v>
      </c>
      <c r="I1684" s="28">
        <f>VLOOKUP(B:B,DIM_PRODUCTS!A:F,5,FALSE)</f>
        <v>5</v>
      </c>
      <c r="J1684" s="28">
        <f>FACT_ORDERS[[#This Row],[ProductPrice]]*FACT_ORDERS[[#This Row],[Quantity]]</f>
        <v>60</v>
      </c>
      <c r="K1684" s="12" t="str">
        <f>VLOOKUP(C:C,DIM_CUSTOMERS!A:G,7,FALSE)</f>
        <v>Canada</v>
      </c>
      <c r="L1684" s="30" cm="1">
        <f t="array" ref="L1684">_xlfn.IFS(
    AND(FACT_ORDERS[[#This Row],[DeliveryMehtod]]="shippment",FACT_ORDERS[[#This Row],[TotalAmount]]&gt;=200), 0,
    AND(FACT_ORDERS[[#This Row],[DeliveryMehtod]]="pickup"), 15,
    AND(FACT_ORDERS[[#This Row],[DeliveryMehtod]]="shippment",FACT_ORDERS[[#This Row],[TotalAmount]]&lt;200), 35
)</f>
        <v>35</v>
      </c>
      <c r="M1684" s="12" t="str" cm="1">
        <f t="array" ref="M1684">_xlfn.IFS(
    SUMIFS(FACT_ORDERS[TotalAmount], FACT_ORDERS[WD_CUSTOMERS],FACT_ORDERS[[#This Row],[WD_CUSTOMERS]])&gt;=15000, "VIP",
    SUMIFS(FACT_ORDERS[TotalAmount], FACT_ORDERS[WD_CUSTOMERS],FACT_ORDERS[[#This Row],[WD_CUSTOMERS]])&gt;=8000, "Premium",
    TRUE, "Regular"
)</f>
        <v>Regular</v>
      </c>
      <c r="N1684" s="32" cm="1">
        <f t="array" ref="N1684">_xlfn.IFS(
   FACT_ORDERS[[#This Row],[TypeOfClient]]="VIP", 0.2,
   FACT_ORDERS[[#This Row],[TypeOfClient]]="Premium", 0.1,
   TRUE, 0
)</f>
        <v>0</v>
      </c>
      <c r="O1684" s="31" cm="1">
        <f t="array" ref="O1684">_xlfn.IFS(
   FACT_ORDERS[[#This Row],[TotalAmount]]&gt;1500, 0.15,
   FACT_ORDERS[[#This Row],[TotalAmount]]&gt;1000, 0.1,
   FACT_ORDERS[[#This Row],[TotalAmount]]&gt;500, 0.05,
   TRUE, 0
)</f>
        <v>0</v>
      </c>
      <c r="P1684" s="28">
        <f xml:space="preserve"> FACT_ORDERS[[#This Row],[TotalAmount]] * (1 - (FACT_ORDERS[[#This Row],[ClientDiscount]] + FACT_ORDERS[[#This Row],[OrderDiscount]]) )</f>
        <v>60</v>
      </c>
      <c r="Q1684" s="28">
        <f>FACT_ORDERS[[#This Row],[TotalAmountWithDiscount]]+FACT_ORDERS[[#This Row],[DeliveryCost]]</f>
        <v>95</v>
      </c>
      <c r="R1684" s="35">
        <v>45474</v>
      </c>
      <c r="S1684" s="35" t="str">
        <f>IF(NETWORKDAYS(FACT_ORDERS[[#This Row],[Order-Date]], FACT_ORDERS[[#This Row],[ArrivalDate ]]) &gt; 10, "Late", "On Time")</f>
        <v>On Time</v>
      </c>
    </row>
    <row r="1685" spans="1:19" x14ac:dyDescent="0.3">
      <c r="A1685" s="12">
        <v>6683</v>
      </c>
      <c r="B1685" s="12">
        <v>216</v>
      </c>
      <c r="C1685" s="12">
        <v>10194</v>
      </c>
      <c r="D1685" s="12">
        <v>1684</v>
      </c>
      <c r="E1685" s="12" t="s">
        <v>244</v>
      </c>
      <c r="F1685" s="13">
        <v>45110</v>
      </c>
      <c r="G1685" s="26" t="s">
        <v>12261</v>
      </c>
      <c r="H1685" s="12">
        <v>38</v>
      </c>
      <c r="I1685" s="28">
        <f>VLOOKUP(B:B,DIM_PRODUCTS!A:F,5,FALSE)</f>
        <v>23</v>
      </c>
      <c r="J1685" s="28">
        <f>FACT_ORDERS[[#This Row],[ProductPrice]]*FACT_ORDERS[[#This Row],[Quantity]]</f>
        <v>874</v>
      </c>
      <c r="K1685" s="12" t="str">
        <f>VLOOKUP(C:C,DIM_CUSTOMERS!A:G,7,FALSE)</f>
        <v>Canada</v>
      </c>
      <c r="L1685" s="30" cm="1">
        <f t="array" ref="L1685">_xlfn.IFS(
    AND(FACT_ORDERS[[#This Row],[DeliveryMehtod]]="shippment",FACT_ORDERS[[#This Row],[TotalAmount]]&gt;=200), 0,
    AND(FACT_ORDERS[[#This Row],[DeliveryMehtod]]="pickup"), 15,
    AND(FACT_ORDERS[[#This Row],[DeliveryMehtod]]="shippment",FACT_ORDERS[[#This Row],[TotalAmount]]&lt;200), 35
)</f>
        <v>0</v>
      </c>
      <c r="M1685" s="12" t="str" cm="1">
        <f t="array" ref="M1685">_xlfn.IFS(
    SUMIFS(FACT_ORDERS[TotalAmount], FACT_ORDERS[WD_CUSTOMERS],FACT_ORDERS[[#This Row],[WD_CUSTOMERS]])&gt;=15000, "VIP",
    SUMIFS(FACT_ORDERS[TotalAmount], FACT_ORDERS[WD_CUSTOMERS],FACT_ORDERS[[#This Row],[WD_CUSTOMERS]])&gt;=8000, "Premium",
    TRUE, "Regular"
)</f>
        <v>Regular</v>
      </c>
      <c r="N1685" s="32" cm="1">
        <f t="array" ref="N1685">_xlfn.IFS(
   FACT_ORDERS[[#This Row],[TypeOfClient]]="VIP", 0.2,
   FACT_ORDERS[[#This Row],[TypeOfClient]]="Premium", 0.1,
   TRUE, 0
)</f>
        <v>0</v>
      </c>
      <c r="O1685" s="31" cm="1">
        <f t="array" ref="O1685">_xlfn.IFS(
   FACT_ORDERS[[#This Row],[TotalAmount]]&gt;1500, 0.15,
   FACT_ORDERS[[#This Row],[TotalAmount]]&gt;1000, 0.1,
   FACT_ORDERS[[#This Row],[TotalAmount]]&gt;500, 0.05,
   TRUE, 0
)</f>
        <v>0.05</v>
      </c>
      <c r="P1685" s="28">
        <f xml:space="preserve"> FACT_ORDERS[[#This Row],[TotalAmount]] * (1 - (FACT_ORDERS[[#This Row],[ClientDiscount]] + FACT_ORDERS[[#This Row],[OrderDiscount]]) )</f>
        <v>830.3</v>
      </c>
      <c r="Q1685" s="28">
        <f>FACT_ORDERS[[#This Row],[TotalAmountWithDiscount]]+FACT_ORDERS[[#This Row],[DeliveryCost]]</f>
        <v>830.3</v>
      </c>
      <c r="R1685" s="35">
        <v>45118</v>
      </c>
      <c r="S1685" s="35" t="str">
        <f>IF(NETWORKDAYS(FACT_ORDERS[[#This Row],[Order-Date]], FACT_ORDERS[[#This Row],[ArrivalDate ]]) &gt; 10, "Late", "On Time")</f>
        <v>On Time</v>
      </c>
    </row>
    <row r="1686" spans="1:19" x14ac:dyDescent="0.3">
      <c r="A1686" s="12">
        <v>6684</v>
      </c>
      <c r="B1686" s="12">
        <v>296</v>
      </c>
      <c r="C1686" s="12">
        <v>10194</v>
      </c>
      <c r="D1686" s="12">
        <v>1685</v>
      </c>
      <c r="E1686" s="12" t="s">
        <v>243</v>
      </c>
      <c r="F1686" s="13">
        <v>45110</v>
      </c>
      <c r="G1686" s="26" t="s">
        <v>12262</v>
      </c>
      <c r="H1686" s="12">
        <v>11</v>
      </c>
      <c r="I1686" s="28">
        <f>VLOOKUP(B:B,DIM_PRODUCTS!A:F,5,FALSE)</f>
        <v>5</v>
      </c>
      <c r="J1686" s="28">
        <f>FACT_ORDERS[[#This Row],[ProductPrice]]*FACT_ORDERS[[#This Row],[Quantity]]</f>
        <v>55</v>
      </c>
      <c r="K1686" s="12" t="str">
        <f>VLOOKUP(C:C,DIM_CUSTOMERS!A:G,7,FALSE)</f>
        <v>Canada</v>
      </c>
      <c r="L1686" s="30" cm="1">
        <f t="array" ref="L1686">_xlfn.IFS(
    AND(FACT_ORDERS[[#This Row],[DeliveryMehtod]]="shippment",FACT_ORDERS[[#This Row],[TotalAmount]]&gt;=200), 0,
    AND(FACT_ORDERS[[#This Row],[DeliveryMehtod]]="pickup"), 15,
    AND(FACT_ORDERS[[#This Row],[DeliveryMehtod]]="shippment",FACT_ORDERS[[#This Row],[TotalAmount]]&lt;200), 35
)</f>
        <v>15</v>
      </c>
      <c r="M1686" s="12" t="str" cm="1">
        <f t="array" ref="M1686">_xlfn.IFS(
    SUMIFS(FACT_ORDERS[TotalAmount], FACT_ORDERS[WD_CUSTOMERS],FACT_ORDERS[[#This Row],[WD_CUSTOMERS]])&gt;=15000, "VIP",
    SUMIFS(FACT_ORDERS[TotalAmount], FACT_ORDERS[WD_CUSTOMERS],FACT_ORDERS[[#This Row],[WD_CUSTOMERS]])&gt;=8000, "Premium",
    TRUE, "Regular"
)</f>
        <v>Regular</v>
      </c>
      <c r="N1686" s="32" cm="1">
        <f t="array" ref="N1686">_xlfn.IFS(
   FACT_ORDERS[[#This Row],[TypeOfClient]]="VIP", 0.2,
   FACT_ORDERS[[#This Row],[TypeOfClient]]="Premium", 0.1,
   TRUE, 0
)</f>
        <v>0</v>
      </c>
      <c r="O1686" s="31" cm="1">
        <f t="array" ref="O1686">_xlfn.IFS(
   FACT_ORDERS[[#This Row],[TotalAmount]]&gt;1500, 0.15,
   FACT_ORDERS[[#This Row],[TotalAmount]]&gt;1000, 0.1,
   FACT_ORDERS[[#This Row],[TotalAmount]]&gt;500, 0.05,
   TRUE, 0
)</f>
        <v>0</v>
      </c>
      <c r="P1686" s="28">
        <f xml:space="preserve"> FACT_ORDERS[[#This Row],[TotalAmount]] * (1 - (FACT_ORDERS[[#This Row],[ClientDiscount]] + FACT_ORDERS[[#This Row],[OrderDiscount]]) )</f>
        <v>55</v>
      </c>
      <c r="Q1686" s="28">
        <f>FACT_ORDERS[[#This Row],[TotalAmountWithDiscount]]+FACT_ORDERS[[#This Row],[DeliveryCost]]</f>
        <v>70</v>
      </c>
      <c r="R1686" s="35">
        <v>45118</v>
      </c>
      <c r="S1686" s="35" t="str">
        <f>IF(NETWORKDAYS(FACT_ORDERS[[#This Row],[Order-Date]], FACT_ORDERS[[#This Row],[ArrivalDate ]]) &gt; 10, "Late", "On Time")</f>
        <v>On Time</v>
      </c>
    </row>
    <row r="1687" spans="1:19" x14ac:dyDescent="0.3">
      <c r="A1687" s="12">
        <v>6685</v>
      </c>
      <c r="B1687" s="12">
        <v>216</v>
      </c>
      <c r="C1687" s="12">
        <v>10194</v>
      </c>
      <c r="D1687" s="12">
        <v>1686</v>
      </c>
      <c r="E1687" s="12" t="s">
        <v>244</v>
      </c>
      <c r="F1687" s="13">
        <v>45461</v>
      </c>
      <c r="G1687" s="26" t="s">
        <v>12263</v>
      </c>
      <c r="H1687" s="12">
        <v>25</v>
      </c>
      <c r="I1687" s="28">
        <f>VLOOKUP(B:B,DIM_PRODUCTS!A:F,5,FALSE)</f>
        <v>23</v>
      </c>
      <c r="J1687" s="28">
        <f>FACT_ORDERS[[#This Row],[ProductPrice]]*FACT_ORDERS[[#This Row],[Quantity]]</f>
        <v>575</v>
      </c>
      <c r="K1687" s="12" t="str">
        <f>VLOOKUP(C:C,DIM_CUSTOMERS!A:G,7,FALSE)</f>
        <v>Canada</v>
      </c>
      <c r="L1687" s="30" cm="1">
        <f t="array" ref="L1687">_xlfn.IFS(
    AND(FACT_ORDERS[[#This Row],[DeliveryMehtod]]="shippment",FACT_ORDERS[[#This Row],[TotalAmount]]&gt;=200), 0,
    AND(FACT_ORDERS[[#This Row],[DeliveryMehtod]]="pickup"), 15,
    AND(FACT_ORDERS[[#This Row],[DeliveryMehtod]]="shippment",FACT_ORDERS[[#This Row],[TotalAmount]]&lt;200), 35
)</f>
        <v>0</v>
      </c>
      <c r="M1687" s="12" t="str" cm="1">
        <f t="array" ref="M1687">_xlfn.IFS(
    SUMIFS(FACT_ORDERS[TotalAmount], FACT_ORDERS[WD_CUSTOMERS],FACT_ORDERS[[#This Row],[WD_CUSTOMERS]])&gt;=15000, "VIP",
    SUMIFS(FACT_ORDERS[TotalAmount], FACT_ORDERS[WD_CUSTOMERS],FACT_ORDERS[[#This Row],[WD_CUSTOMERS]])&gt;=8000, "Premium",
    TRUE, "Regular"
)</f>
        <v>Regular</v>
      </c>
      <c r="N1687" s="32" cm="1">
        <f t="array" ref="N1687">_xlfn.IFS(
   FACT_ORDERS[[#This Row],[TypeOfClient]]="VIP", 0.2,
   FACT_ORDERS[[#This Row],[TypeOfClient]]="Premium", 0.1,
   TRUE, 0
)</f>
        <v>0</v>
      </c>
      <c r="O1687" s="31" cm="1">
        <f t="array" ref="O1687">_xlfn.IFS(
   FACT_ORDERS[[#This Row],[TotalAmount]]&gt;1500, 0.15,
   FACT_ORDERS[[#This Row],[TotalAmount]]&gt;1000, 0.1,
   FACT_ORDERS[[#This Row],[TotalAmount]]&gt;500, 0.05,
   TRUE, 0
)</f>
        <v>0.05</v>
      </c>
      <c r="P1687" s="28">
        <f xml:space="preserve"> FACT_ORDERS[[#This Row],[TotalAmount]] * (1 - (FACT_ORDERS[[#This Row],[ClientDiscount]] + FACT_ORDERS[[#This Row],[OrderDiscount]]) )</f>
        <v>546.25</v>
      </c>
      <c r="Q1687" s="28">
        <f>FACT_ORDERS[[#This Row],[TotalAmountWithDiscount]]+FACT_ORDERS[[#This Row],[DeliveryCost]]</f>
        <v>546.25</v>
      </c>
      <c r="R1687" s="35">
        <v>45472</v>
      </c>
      <c r="S1687" s="35" t="str">
        <f>IF(NETWORKDAYS(FACT_ORDERS[[#This Row],[Order-Date]], FACT_ORDERS[[#This Row],[ArrivalDate ]]) &gt; 10, "Late", "On Time")</f>
        <v>On Time</v>
      </c>
    </row>
    <row r="1688" spans="1:19" x14ac:dyDescent="0.3">
      <c r="A1688" s="12">
        <v>6686</v>
      </c>
      <c r="B1688" s="12">
        <v>296</v>
      </c>
      <c r="C1688" s="12">
        <v>10194</v>
      </c>
      <c r="D1688" s="12">
        <v>1687</v>
      </c>
      <c r="E1688" s="12" t="s">
        <v>244</v>
      </c>
      <c r="F1688" s="13">
        <v>45461</v>
      </c>
      <c r="G1688" s="26" t="s">
        <v>12264</v>
      </c>
      <c r="H1688" s="12">
        <v>13</v>
      </c>
      <c r="I1688" s="28">
        <f>VLOOKUP(B:B,DIM_PRODUCTS!A:F,5,FALSE)</f>
        <v>5</v>
      </c>
      <c r="J1688" s="28">
        <f>FACT_ORDERS[[#This Row],[ProductPrice]]*FACT_ORDERS[[#This Row],[Quantity]]</f>
        <v>65</v>
      </c>
      <c r="K1688" s="12" t="str">
        <f>VLOOKUP(C:C,DIM_CUSTOMERS!A:G,7,FALSE)</f>
        <v>Canada</v>
      </c>
      <c r="L1688" s="30" cm="1">
        <f t="array" ref="L1688">_xlfn.IFS(
    AND(FACT_ORDERS[[#This Row],[DeliveryMehtod]]="shippment",FACT_ORDERS[[#This Row],[TotalAmount]]&gt;=200), 0,
    AND(FACT_ORDERS[[#This Row],[DeliveryMehtod]]="pickup"), 15,
    AND(FACT_ORDERS[[#This Row],[DeliveryMehtod]]="shippment",FACT_ORDERS[[#This Row],[TotalAmount]]&lt;200), 35
)</f>
        <v>35</v>
      </c>
      <c r="M1688" s="12" t="str" cm="1">
        <f t="array" ref="M1688">_xlfn.IFS(
    SUMIFS(FACT_ORDERS[TotalAmount], FACT_ORDERS[WD_CUSTOMERS],FACT_ORDERS[[#This Row],[WD_CUSTOMERS]])&gt;=15000, "VIP",
    SUMIFS(FACT_ORDERS[TotalAmount], FACT_ORDERS[WD_CUSTOMERS],FACT_ORDERS[[#This Row],[WD_CUSTOMERS]])&gt;=8000, "Premium",
    TRUE, "Regular"
)</f>
        <v>Regular</v>
      </c>
      <c r="N1688" s="32" cm="1">
        <f t="array" ref="N1688">_xlfn.IFS(
   FACT_ORDERS[[#This Row],[TypeOfClient]]="VIP", 0.2,
   FACT_ORDERS[[#This Row],[TypeOfClient]]="Premium", 0.1,
   TRUE, 0
)</f>
        <v>0</v>
      </c>
      <c r="O1688" s="31" cm="1">
        <f t="array" ref="O1688">_xlfn.IFS(
   FACT_ORDERS[[#This Row],[TotalAmount]]&gt;1500, 0.15,
   FACT_ORDERS[[#This Row],[TotalAmount]]&gt;1000, 0.1,
   FACT_ORDERS[[#This Row],[TotalAmount]]&gt;500, 0.05,
   TRUE, 0
)</f>
        <v>0</v>
      </c>
      <c r="P1688" s="28">
        <f xml:space="preserve"> FACT_ORDERS[[#This Row],[TotalAmount]] * (1 - (FACT_ORDERS[[#This Row],[ClientDiscount]] + FACT_ORDERS[[#This Row],[OrderDiscount]]) )</f>
        <v>65</v>
      </c>
      <c r="Q1688" s="28">
        <f>FACT_ORDERS[[#This Row],[TotalAmountWithDiscount]]+FACT_ORDERS[[#This Row],[DeliveryCost]]</f>
        <v>100</v>
      </c>
      <c r="R1688" s="35">
        <v>45470</v>
      </c>
      <c r="S1688" s="35" t="str">
        <f>IF(NETWORKDAYS(FACT_ORDERS[[#This Row],[Order-Date]], FACT_ORDERS[[#This Row],[ArrivalDate ]]) &gt; 10, "Late", "On Time")</f>
        <v>On Time</v>
      </c>
    </row>
    <row r="1689" spans="1:19" x14ac:dyDescent="0.3">
      <c r="A1689" s="12">
        <v>6687</v>
      </c>
      <c r="B1689" s="12">
        <v>286</v>
      </c>
      <c r="C1689" s="12">
        <v>10075</v>
      </c>
      <c r="D1689" s="12">
        <v>1688</v>
      </c>
      <c r="E1689" s="12" t="s">
        <v>243</v>
      </c>
      <c r="F1689" s="13">
        <v>45446</v>
      </c>
      <c r="G1689" s="26" t="s">
        <v>12265</v>
      </c>
      <c r="H1689" s="12">
        <v>17</v>
      </c>
      <c r="I1689" s="28">
        <f>VLOOKUP(B:B,DIM_PRODUCTS!A:F,5,FALSE)</f>
        <v>6</v>
      </c>
      <c r="J1689" s="28">
        <f>FACT_ORDERS[[#This Row],[ProductPrice]]*FACT_ORDERS[[#This Row],[Quantity]]</f>
        <v>102</v>
      </c>
      <c r="K1689" s="12" t="str">
        <f>VLOOKUP(C:C,DIM_CUSTOMERS!A:G,7,FALSE)</f>
        <v>Mexico</v>
      </c>
      <c r="L1689" s="30" cm="1">
        <f t="array" ref="L1689">_xlfn.IFS(
    AND(FACT_ORDERS[[#This Row],[DeliveryMehtod]]="shippment",FACT_ORDERS[[#This Row],[TotalAmount]]&gt;=200), 0,
    AND(FACT_ORDERS[[#This Row],[DeliveryMehtod]]="pickup"), 15,
    AND(FACT_ORDERS[[#This Row],[DeliveryMehtod]]="shippment",FACT_ORDERS[[#This Row],[TotalAmount]]&lt;200), 35
)</f>
        <v>15</v>
      </c>
      <c r="M1689" s="12" t="str" cm="1">
        <f t="array" ref="M1689">_xlfn.IFS(
    SUMIFS(FACT_ORDERS[TotalAmount], FACT_ORDERS[WD_CUSTOMERS],FACT_ORDERS[[#This Row],[WD_CUSTOMERS]])&gt;=15000, "VIP",
    SUMIFS(FACT_ORDERS[TotalAmount], FACT_ORDERS[WD_CUSTOMERS],FACT_ORDERS[[#This Row],[WD_CUSTOMERS]])&gt;=8000, "Premium",
    TRUE, "Regular"
)</f>
        <v>Regular</v>
      </c>
      <c r="N1689" s="32" cm="1">
        <f t="array" ref="N1689">_xlfn.IFS(
   FACT_ORDERS[[#This Row],[TypeOfClient]]="VIP", 0.2,
   FACT_ORDERS[[#This Row],[TypeOfClient]]="Premium", 0.1,
   TRUE, 0
)</f>
        <v>0</v>
      </c>
      <c r="O1689" s="31" cm="1">
        <f t="array" ref="O1689">_xlfn.IFS(
   FACT_ORDERS[[#This Row],[TotalAmount]]&gt;1500, 0.15,
   FACT_ORDERS[[#This Row],[TotalAmount]]&gt;1000, 0.1,
   FACT_ORDERS[[#This Row],[TotalAmount]]&gt;500, 0.05,
   TRUE, 0
)</f>
        <v>0</v>
      </c>
      <c r="P1689" s="28">
        <f xml:space="preserve"> FACT_ORDERS[[#This Row],[TotalAmount]] * (1 - (FACT_ORDERS[[#This Row],[ClientDiscount]] + FACT_ORDERS[[#This Row],[OrderDiscount]]) )</f>
        <v>102</v>
      </c>
      <c r="Q1689" s="28">
        <f>FACT_ORDERS[[#This Row],[TotalAmountWithDiscount]]+FACT_ORDERS[[#This Row],[DeliveryCost]]</f>
        <v>117</v>
      </c>
      <c r="R1689" s="35">
        <v>45456</v>
      </c>
      <c r="S1689" s="35" t="str">
        <f>IF(NETWORKDAYS(FACT_ORDERS[[#This Row],[Order-Date]], FACT_ORDERS[[#This Row],[ArrivalDate ]]) &gt; 10, "Late", "On Time")</f>
        <v>On Time</v>
      </c>
    </row>
    <row r="1690" spans="1:19" x14ac:dyDescent="0.3">
      <c r="A1690" s="12">
        <v>6688</v>
      </c>
      <c r="B1690" s="12">
        <v>286</v>
      </c>
      <c r="C1690" s="12">
        <v>10075</v>
      </c>
      <c r="D1690" s="12">
        <v>1689</v>
      </c>
      <c r="E1690" s="12" t="s">
        <v>243</v>
      </c>
      <c r="F1690" s="13">
        <v>45318</v>
      </c>
      <c r="G1690" s="26" t="s">
        <v>3809</v>
      </c>
      <c r="H1690" s="12">
        <v>26</v>
      </c>
      <c r="I1690" s="28">
        <f>VLOOKUP(B:B,DIM_PRODUCTS!A:F,5,FALSE)</f>
        <v>6</v>
      </c>
      <c r="J1690" s="28">
        <f>FACT_ORDERS[[#This Row],[ProductPrice]]*FACT_ORDERS[[#This Row],[Quantity]]</f>
        <v>156</v>
      </c>
      <c r="K1690" s="12" t="str">
        <f>VLOOKUP(C:C,DIM_CUSTOMERS!A:G,7,FALSE)</f>
        <v>Mexico</v>
      </c>
      <c r="L1690" s="30" cm="1">
        <f t="array" ref="L1690">_xlfn.IFS(
    AND(FACT_ORDERS[[#This Row],[DeliveryMehtod]]="shippment",FACT_ORDERS[[#This Row],[TotalAmount]]&gt;=200), 0,
    AND(FACT_ORDERS[[#This Row],[DeliveryMehtod]]="pickup"), 15,
    AND(FACT_ORDERS[[#This Row],[DeliveryMehtod]]="shippment",FACT_ORDERS[[#This Row],[TotalAmount]]&lt;200), 35
)</f>
        <v>15</v>
      </c>
      <c r="M1690" s="12" t="str" cm="1">
        <f t="array" ref="M1690">_xlfn.IFS(
    SUMIFS(FACT_ORDERS[TotalAmount], FACT_ORDERS[WD_CUSTOMERS],FACT_ORDERS[[#This Row],[WD_CUSTOMERS]])&gt;=15000, "VIP",
    SUMIFS(FACT_ORDERS[TotalAmount], FACT_ORDERS[WD_CUSTOMERS],FACT_ORDERS[[#This Row],[WD_CUSTOMERS]])&gt;=8000, "Premium",
    TRUE, "Regular"
)</f>
        <v>Regular</v>
      </c>
      <c r="N1690" s="32" cm="1">
        <f t="array" ref="N1690">_xlfn.IFS(
   FACT_ORDERS[[#This Row],[TypeOfClient]]="VIP", 0.2,
   FACT_ORDERS[[#This Row],[TypeOfClient]]="Premium", 0.1,
   TRUE, 0
)</f>
        <v>0</v>
      </c>
      <c r="O1690" s="31" cm="1">
        <f t="array" ref="O1690">_xlfn.IFS(
   FACT_ORDERS[[#This Row],[TotalAmount]]&gt;1500, 0.15,
   FACT_ORDERS[[#This Row],[TotalAmount]]&gt;1000, 0.1,
   FACT_ORDERS[[#This Row],[TotalAmount]]&gt;500, 0.05,
   TRUE, 0
)</f>
        <v>0</v>
      </c>
      <c r="P1690" s="28">
        <f xml:space="preserve"> FACT_ORDERS[[#This Row],[TotalAmount]] * (1 - (FACT_ORDERS[[#This Row],[ClientDiscount]] + FACT_ORDERS[[#This Row],[OrderDiscount]]) )</f>
        <v>156</v>
      </c>
      <c r="Q1690" s="28">
        <f>FACT_ORDERS[[#This Row],[TotalAmountWithDiscount]]+FACT_ORDERS[[#This Row],[DeliveryCost]]</f>
        <v>171</v>
      </c>
      <c r="R1690" s="35">
        <v>45325</v>
      </c>
      <c r="S1690" s="35" t="str">
        <f>IF(NETWORKDAYS(FACT_ORDERS[[#This Row],[Order-Date]], FACT_ORDERS[[#This Row],[ArrivalDate ]]) &gt; 10, "Late", "On Time")</f>
        <v>On Time</v>
      </c>
    </row>
    <row r="1691" spans="1:19" x14ac:dyDescent="0.3">
      <c r="A1691" s="12">
        <v>6689</v>
      </c>
      <c r="B1691" s="12">
        <v>298</v>
      </c>
      <c r="C1691" s="12">
        <v>10075</v>
      </c>
      <c r="D1691" s="12">
        <v>1690</v>
      </c>
      <c r="E1691" s="12" t="s">
        <v>244</v>
      </c>
      <c r="F1691" s="13">
        <v>45318</v>
      </c>
      <c r="G1691" s="26" t="s">
        <v>12266</v>
      </c>
      <c r="H1691" s="12">
        <v>20</v>
      </c>
      <c r="I1691" s="28">
        <f>VLOOKUP(B:B,DIM_PRODUCTS!A:F,5,FALSE)</f>
        <v>19</v>
      </c>
      <c r="J1691" s="28">
        <f>FACT_ORDERS[[#This Row],[ProductPrice]]*FACT_ORDERS[[#This Row],[Quantity]]</f>
        <v>380</v>
      </c>
      <c r="K1691" s="12" t="str">
        <f>VLOOKUP(C:C,DIM_CUSTOMERS!A:G,7,FALSE)</f>
        <v>Mexico</v>
      </c>
      <c r="L1691" s="30" cm="1">
        <f t="array" ref="L1691">_xlfn.IFS(
    AND(FACT_ORDERS[[#This Row],[DeliveryMehtod]]="shippment",FACT_ORDERS[[#This Row],[TotalAmount]]&gt;=200), 0,
    AND(FACT_ORDERS[[#This Row],[DeliveryMehtod]]="pickup"), 15,
    AND(FACT_ORDERS[[#This Row],[DeliveryMehtod]]="shippment",FACT_ORDERS[[#This Row],[TotalAmount]]&lt;200), 35
)</f>
        <v>0</v>
      </c>
      <c r="M1691" s="12" t="str" cm="1">
        <f t="array" ref="M1691">_xlfn.IFS(
    SUMIFS(FACT_ORDERS[TotalAmount], FACT_ORDERS[WD_CUSTOMERS],FACT_ORDERS[[#This Row],[WD_CUSTOMERS]])&gt;=15000, "VIP",
    SUMIFS(FACT_ORDERS[TotalAmount], FACT_ORDERS[WD_CUSTOMERS],FACT_ORDERS[[#This Row],[WD_CUSTOMERS]])&gt;=8000, "Premium",
    TRUE, "Regular"
)</f>
        <v>Regular</v>
      </c>
      <c r="N1691" s="32" cm="1">
        <f t="array" ref="N1691">_xlfn.IFS(
   FACT_ORDERS[[#This Row],[TypeOfClient]]="VIP", 0.2,
   FACT_ORDERS[[#This Row],[TypeOfClient]]="Premium", 0.1,
   TRUE, 0
)</f>
        <v>0</v>
      </c>
      <c r="O1691" s="31" cm="1">
        <f t="array" ref="O1691">_xlfn.IFS(
   FACT_ORDERS[[#This Row],[TotalAmount]]&gt;1500, 0.15,
   FACT_ORDERS[[#This Row],[TotalAmount]]&gt;1000, 0.1,
   FACT_ORDERS[[#This Row],[TotalAmount]]&gt;500, 0.05,
   TRUE, 0
)</f>
        <v>0</v>
      </c>
      <c r="P1691" s="28">
        <f xml:space="preserve"> FACT_ORDERS[[#This Row],[TotalAmount]] * (1 - (FACT_ORDERS[[#This Row],[ClientDiscount]] + FACT_ORDERS[[#This Row],[OrderDiscount]]) )</f>
        <v>380</v>
      </c>
      <c r="Q1691" s="28">
        <f>FACT_ORDERS[[#This Row],[TotalAmountWithDiscount]]+FACT_ORDERS[[#This Row],[DeliveryCost]]</f>
        <v>380</v>
      </c>
      <c r="R1691" s="35">
        <v>45329</v>
      </c>
      <c r="S1691" s="35" t="str">
        <f>IF(NETWORKDAYS(FACT_ORDERS[[#This Row],[Order-Date]], FACT_ORDERS[[#This Row],[ArrivalDate ]]) &gt; 10, "Late", "On Time")</f>
        <v>On Time</v>
      </c>
    </row>
    <row r="1692" spans="1:19" x14ac:dyDescent="0.3">
      <c r="A1692" s="12">
        <v>6690</v>
      </c>
      <c r="B1692" s="12">
        <v>232</v>
      </c>
      <c r="C1692" s="12">
        <v>10075</v>
      </c>
      <c r="D1692" s="12">
        <v>1691</v>
      </c>
      <c r="E1692" s="12" t="s">
        <v>243</v>
      </c>
      <c r="F1692" s="13">
        <v>45372</v>
      </c>
      <c r="G1692" s="26" t="s">
        <v>12267</v>
      </c>
      <c r="H1692" s="12">
        <v>24</v>
      </c>
      <c r="I1692" s="28">
        <f>VLOOKUP(B:B,DIM_PRODUCTS!A:F,5,FALSE)</f>
        <v>10</v>
      </c>
      <c r="J1692" s="28">
        <f>FACT_ORDERS[[#This Row],[ProductPrice]]*FACT_ORDERS[[#This Row],[Quantity]]</f>
        <v>240</v>
      </c>
      <c r="K1692" s="12" t="str">
        <f>VLOOKUP(C:C,DIM_CUSTOMERS!A:G,7,FALSE)</f>
        <v>Mexico</v>
      </c>
      <c r="L1692" s="30" cm="1">
        <f t="array" ref="L1692">_xlfn.IFS(
    AND(FACT_ORDERS[[#This Row],[DeliveryMehtod]]="shippment",FACT_ORDERS[[#This Row],[TotalAmount]]&gt;=200), 0,
    AND(FACT_ORDERS[[#This Row],[DeliveryMehtod]]="pickup"), 15,
    AND(FACT_ORDERS[[#This Row],[DeliveryMehtod]]="shippment",FACT_ORDERS[[#This Row],[TotalAmount]]&lt;200), 35
)</f>
        <v>15</v>
      </c>
      <c r="M1692" s="12" t="str" cm="1">
        <f t="array" ref="M1692">_xlfn.IFS(
    SUMIFS(FACT_ORDERS[TotalAmount], FACT_ORDERS[WD_CUSTOMERS],FACT_ORDERS[[#This Row],[WD_CUSTOMERS]])&gt;=15000, "VIP",
    SUMIFS(FACT_ORDERS[TotalAmount], FACT_ORDERS[WD_CUSTOMERS],FACT_ORDERS[[#This Row],[WD_CUSTOMERS]])&gt;=8000, "Premium",
    TRUE, "Regular"
)</f>
        <v>Regular</v>
      </c>
      <c r="N1692" s="32" cm="1">
        <f t="array" ref="N1692">_xlfn.IFS(
   FACT_ORDERS[[#This Row],[TypeOfClient]]="VIP", 0.2,
   FACT_ORDERS[[#This Row],[TypeOfClient]]="Premium", 0.1,
   TRUE, 0
)</f>
        <v>0</v>
      </c>
      <c r="O1692" s="31" cm="1">
        <f t="array" ref="O1692">_xlfn.IFS(
   FACT_ORDERS[[#This Row],[TotalAmount]]&gt;1500, 0.15,
   FACT_ORDERS[[#This Row],[TotalAmount]]&gt;1000, 0.1,
   FACT_ORDERS[[#This Row],[TotalAmount]]&gt;500, 0.05,
   TRUE, 0
)</f>
        <v>0</v>
      </c>
      <c r="P1692" s="28">
        <f xml:space="preserve"> FACT_ORDERS[[#This Row],[TotalAmount]] * (1 - (FACT_ORDERS[[#This Row],[ClientDiscount]] + FACT_ORDERS[[#This Row],[OrderDiscount]]) )</f>
        <v>240</v>
      </c>
      <c r="Q1692" s="28">
        <f>FACT_ORDERS[[#This Row],[TotalAmountWithDiscount]]+FACT_ORDERS[[#This Row],[DeliveryCost]]</f>
        <v>255</v>
      </c>
      <c r="R1692" s="35">
        <v>45380</v>
      </c>
      <c r="S1692" s="35" t="str">
        <f>IF(NETWORKDAYS(FACT_ORDERS[[#This Row],[Order-Date]], FACT_ORDERS[[#This Row],[ArrivalDate ]]) &gt; 10, "Late", "On Time")</f>
        <v>On Time</v>
      </c>
    </row>
    <row r="1693" spans="1:19" x14ac:dyDescent="0.3">
      <c r="A1693" s="12">
        <v>6691</v>
      </c>
      <c r="B1693" s="12">
        <v>286</v>
      </c>
      <c r="C1693" s="12">
        <v>10075</v>
      </c>
      <c r="D1693" s="12">
        <v>1692</v>
      </c>
      <c r="E1693" s="12" t="s">
        <v>243</v>
      </c>
      <c r="F1693" s="13">
        <v>45372</v>
      </c>
      <c r="G1693" s="26" t="s">
        <v>12268</v>
      </c>
      <c r="H1693" s="12">
        <v>20</v>
      </c>
      <c r="I1693" s="28">
        <f>VLOOKUP(B:B,DIM_PRODUCTS!A:F,5,FALSE)</f>
        <v>6</v>
      </c>
      <c r="J1693" s="28">
        <f>FACT_ORDERS[[#This Row],[ProductPrice]]*FACT_ORDERS[[#This Row],[Quantity]]</f>
        <v>120</v>
      </c>
      <c r="K1693" s="12" t="str">
        <f>VLOOKUP(C:C,DIM_CUSTOMERS!A:G,7,FALSE)</f>
        <v>Mexico</v>
      </c>
      <c r="L1693" s="30" cm="1">
        <f t="array" ref="L1693">_xlfn.IFS(
    AND(FACT_ORDERS[[#This Row],[DeliveryMehtod]]="shippment",FACT_ORDERS[[#This Row],[TotalAmount]]&gt;=200), 0,
    AND(FACT_ORDERS[[#This Row],[DeliveryMehtod]]="pickup"), 15,
    AND(FACT_ORDERS[[#This Row],[DeliveryMehtod]]="shippment",FACT_ORDERS[[#This Row],[TotalAmount]]&lt;200), 35
)</f>
        <v>15</v>
      </c>
      <c r="M1693" s="12" t="str" cm="1">
        <f t="array" ref="M1693">_xlfn.IFS(
    SUMIFS(FACT_ORDERS[TotalAmount], FACT_ORDERS[WD_CUSTOMERS],FACT_ORDERS[[#This Row],[WD_CUSTOMERS]])&gt;=15000, "VIP",
    SUMIFS(FACT_ORDERS[TotalAmount], FACT_ORDERS[WD_CUSTOMERS],FACT_ORDERS[[#This Row],[WD_CUSTOMERS]])&gt;=8000, "Premium",
    TRUE, "Regular"
)</f>
        <v>Regular</v>
      </c>
      <c r="N1693" s="32" cm="1">
        <f t="array" ref="N1693">_xlfn.IFS(
   FACT_ORDERS[[#This Row],[TypeOfClient]]="VIP", 0.2,
   FACT_ORDERS[[#This Row],[TypeOfClient]]="Premium", 0.1,
   TRUE, 0
)</f>
        <v>0</v>
      </c>
      <c r="O1693" s="31" cm="1">
        <f t="array" ref="O1693">_xlfn.IFS(
   FACT_ORDERS[[#This Row],[TotalAmount]]&gt;1500, 0.15,
   FACT_ORDERS[[#This Row],[TotalAmount]]&gt;1000, 0.1,
   FACT_ORDERS[[#This Row],[TotalAmount]]&gt;500, 0.05,
   TRUE, 0
)</f>
        <v>0</v>
      </c>
      <c r="P1693" s="28">
        <f xml:space="preserve"> FACT_ORDERS[[#This Row],[TotalAmount]] * (1 - (FACT_ORDERS[[#This Row],[ClientDiscount]] + FACT_ORDERS[[#This Row],[OrderDiscount]]) )</f>
        <v>120</v>
      </c>
      <c r="Q1693" s="28">
        <f>FACT_ORDERS[[#This Row],[TotalAmountWithDiscount]]+FACT_ORDERS[[#This Row],[DeliveryCost]]</f>
        <v>135</v>
      </c>
      <c r="R1693" s="35">
        <v>45381</v>
      </c>
      <c r="S1693" s="35" t="str">
        <f>IF(NETWORKDAYS(FACT_ORDERS[[#This Row],[Order-Date]], FACT_ORDERS[[#This Row],[ArrivalDate ]]) &gt; 10, "Late", "On Time")</f>
        <v>On Time</v>
      </c>
    </row>
    <row r="1694" spans="1:19" x14ac:dyDescent="0.3">
      <c r="A1694" s="12">
        <v>6692</v>
      </c>
      <c r="B1694" s="12">
        <v>298</v>
      </c>
      <c r="C1694" s="12">
        <v>10075</v>
      </c>
      <c r="D1694" s="12">
        <v>1693</v>
      </c>
      <c r="E1694" s="12" t="s">
        <v>243</v>
      </c>
      <c r="F1694" s="13">
        <v>45372</v>
      </c>
      <c r="G1694" s="26" t="s">
        <v>12269</v>
      </c>
      <c r="H1694" s="12">
        <v>23</v>
      </c>
      <c r="I1694" s="28">
        <f>VLOOKUP(B:B,DIM_PRODUCTS!A:F,5,FALSE)</f>
        <v>19</v>
      </c>
      <c r="J1694" s="28">
        <f>FACT_ORDERS[[#This Row],[ProductPrice]]*FACT_ORDERS[[#This Row],[Quantity]]</f>
        <v>437</v>
      </c>
      <c r="K1694" s="12" t="str">
        <f>VLOOKUP(C:C,DIM_CUSTOMERS!A:G,7,FALSE)</f>
        <v>Mexico</v>
      </c>
      <c r="L1694" s="30" cm="1">
        <f t="array" ref="L1694">_xlfn.IFS(
    AND(FACT_ORDERS[[#This Row],[DeliveryMehtod]]="shippment",FACT_ORDERS[[#This Row],[TotalAmount]]&gt;=200), 0,
    AND(FACT_ORDERS[[#This Row],[DeliveryMehtod]]="pickup"), 15,
    AND(FACT_ORDERS[[#This Row],[DeliveryMehtod]]="shippment",FACT_ORDERS[[#This Row],[TotalAmount]]&lt;200), 35
)</f>
        <v>15</v>
      </c>
      <c r="M1694" s="12" t="str" cm="1">
        <f t="array" ref="M1694">_xlfn.IFS(
    SUMIFS(FACT_ORDERS[TotalAmount], FACT_ORDERS[WD_CUSTOMERS],FACT_ORDERS[[#This Row],[WD_CUSTOMERS]])&gt;=15000, "VIP",
    SUMIFS(FACT_ORDERS[TotalAmount], FACT_ORDERS[WD_CUSTOMERS],FACT_ORDERS[[#This Row],[WD_CUSTOMERS]])&gt;=8000, "Premium",
    TRUE, "Regular"
)</f>
        <v>Regular</v>
      </c>
      <c r="N1694" s="32" cm="1">
        <f t="array" ref="N1694">_xlfn.IFS(
   FACT_ORDERS[[#This Row],[TypeOfClient]]="VIP", 0.2,
   FACT_ORDERS[[#This Row],[TypeOfClient]]="Premium", 0.1,
   TRUE, 0
)</f>
        <v>0</v>
      </c>
      <c r="O1694" s="31" cm="1">
        <f t="array" ref="O1694">_xlfn.IFS(
   FACT_ORDERS[[#This Row],[TotalAmount]]&gt;1500, 0.15,
   FACT_ORDERS[[#This Row],[TotalAmount]]&gt;1000, 0.1,
   FACT_ORDERS[[#This Row],[TotalAmount]]&gt;500, 0.05,
   TRUE, 0
)</f>
        <v>0</v>
      </c>
      <c r="P1694" s="28">
        <f xml:space="preserve"> FACT_ORDERS[[#This Row],[TotalAmount]] * (1 - (FACT_ORDERS[[#This Row],[ClientDiscount]] + FACT_ORDERS[[#This Row],[OrderDiscount]]) )</f>
        <v>437</v>
      </c>
      <c r="Q1694" s="28">
        <f>FACT_ORDERS[[#This Row],[TotalAmountWithDiscount]]+FACT_ORDERS[[#This Row],[DeliveryCost]]</f>
        <v>452</v>
      </c>
      <c r="R1694" s="35">
        <v>45382</v>
      </c>
      <c r="S1694" s="35" t="str">
        <f>IF(NETWORKDAYS(FACT_ORDERS[[#This Row],[Order-Date]], FACT_ORDERS[[#This Row],[ArrivalDate ]]) &gt; 10, "Late", "On Time")</f>
        <v>On Time</v>
      </c>
    </row>
    <row r="1695" spans="1:19" x14ac:dyDescent="0.3">
      <c r="A1695" s="12">
        <v>6693</v>
      </c>
      <c r="B1695" s="12">
        <v>286</v>
      </c>
      <c r="C1695" s="12">
        <v>10075</v>
      </c>
      <c r="D1695" s="12">
        <v>1694</v>
      </c>
      <c r="E1695" s="12" t="s">
        <v>243</v>
      </c>
      <c r="F1695" s="13">
        <v>45520</v>
      </c>
      <c r="G1695" s="26" t="s">
        <v>12270</v>
      </c>
      <c r="H1695" s="12">
        <v>16</v>
      </c>
      <c r="I1695" s="28">
        <f>VLOOKUP(B:B,DIM_PRODUCTS!A:F,5,FALSE)</f>
        <v>6</v>
      </c>
      <c r="J1695" s="28">
        <f>FACT_ORDERS[[#This Row],[ProductPrice]]*FACT_ORDERS[[#This Row],[Quantity]]</f>
        <v>96</v>
      </c>
      <c r="K1695" s="12" t="str">
        <f>VLOOKUP(C:C,DIM_CUSTOMERS!A:G,7,FALSE)</f>
        <v>Mexico</v>
      </c>
      <c r="L1695" s="30" cm="1">
        <f t="array" ref="L1695">_xlfn.IFS(
    AND(FACT_ORDERS[[#This Row],[DeliveryMehtod]]="shippment",FACT_ORDERS[[#This Row],[TotalAmount]]&gt;=200), 0,
    AND(FACT_ORDERS[[#This Row],[DeliveryMehtod]]="pickup"), 15,
    AND(FACT_ORDERS[[#This Row],[DeliveryMehtod]]="shippment",FACT_ORDERS[[#This Row],[TotalAmount]]&lt;200), 35
)</f>
        <v>15</v>
      </c>
      <c r="M1695" s="12" t="str" cm="1">
        <f t="array" ref="M1695">_xlfn.IFS(
    SUMIFS(FACT_ORDERS[TotalAmount], FACT_ORDERS[WD_CUSTOMERS],FACT_ORDERS[[#This Row],[WD_CUSTOMERS]])&gt;=15000, "VIP",
    SUMIFS(FACT_ORDERS[TotalAmount], FACT_ORDERS[WD_CUSTOMERS],FACT_ORDERS[[#This Row],[WD_CUSTOMERS]])&gt;=8000, "Premium",
    TRUE, "Regular"
)</f>
        <v>Regular</v>
      </c>
      <c r="N1695" s="32" cm="1">
        <f t="array" ref="N1695">_xlfn.IFS(
   FACT_ORDERS[[#This Row],[TypeOfClient]]="VIP", 0.2,
   FACT_ORDERS[[#This Row],[TypeOfClient]]="Premium", 0.1,
   TRUE, 0
)</f>
        <v>0</v>
      </c>
      <c r="O1695" s="31" cm="1">
        <f t="array" ref="O1695">_xlfn.IFS(
   FACT_ORDERS[[#This Row],[TotalAmount]]&gt;1500, 0.15,
   FACT_ORDERS[[#This Row],[TotalAmount]]&gt;1000, 0.1,
   FACT_ORDERS[[#This Row],[TotalAmount]]&gt;500, 0.05,
   TRUE, 0
)</f>
        <v>0</v>
      </c>
      <c r="P1695" s="28">
        <f xml:space="preserve"> FACT_ORDERS[[#This Row],[TotalAmount]] * (1 - (FACT_ORDERS[[#This Row],[ClientDiscount]] + FACT_ORDERS[[#This Row],[OrderDiscount]]) )</f>
        <v>96</v>
      </c>
      <c r="Q1695" s="28">
        <f>FACT_ORDERS[[#This Row],[TotalAmountWithDiscount]]+FACT_ORDERS[[#This Row],[DeliveryCost]]</f>
        <v>111</v>
      </c>
      <c r="R1695" s="35">
        <v>45531</v>
      </c>
      <c r="S1695" s="35" t="str">
        <f>IF(NETWORKDAYS(FACT_ORDERS[[#This Row],[Order-Date]], FACT_ORDERS[[#This Row],[ArrivalDate ]]) &gt; 10, "Late", "On Time")</f>
        <v>On Time</v>
      </c>
    </row>
    <row r="1696" spans="1:19" x14ac:dyDescent="0.3">
      <c r="A1696" s="12">
        <v>6694</v>
      </c>
      <c r="B1696" s="12">
        <v>232</v>
      </c>
      <c r="C1696" s="12">
        <v>10075</v>
      </c>
      <c r="D1696" s="12">
        <v>1695</v>
      </c>
      <c r="E1696" s="12" t="s">
        <v>243</v>
      </c>
      <c r="F1696" s="13">
        <v>45348</v>
      </c>
      <c r="G1696" s="26" t="s">
        <v>12271</v>
      </c>
      <c r="H1696" s="12">
        <v>26</v>
      </c>
      <c r="I1696" s="28">
        <f>VLOOKUP(B:B,DIM_PRODUCTS!A:F,5,FALSE)</f>
        <v>10</v>
      </c>
      <c r="J1696" s="28">
        <f>FACT_ORDERS[[#This Row],[ProductPrice]]*FACT_ORDERS[[#This Row],[Quantity]]</f>
        <v>260</v>
      </c>
      <c r="K1696" s="12" t="str">
        <f>VLOOKUP(C:C,DIM_CUSTOMERS!A:G,7,FALSE)</f>
        <v>Mexico</v>
      </c>
      <c r="L1696" s="30" cm="1">
        <f t="array" ref="L1696">_xlfn.IFS(
    AND(FACT_ORDERS[[#This Row],[DeliveryMehtod]]="shippment",FACT_ORDERS[[#This Row],[TotalAmount]]&gt;=200), 0,
    AND(FACT_ORDERS[[#This Row],[DeliveryMehtod]]="pickup"), 15,
    AND(FACT_ORDERS[[#This Row],[DeliveryMehtod]]="shippment",FACT_ORDERS[[#This Row],[TotalAmount]]&lt;200), 35
)</f>
        <v>15</v>
      </c>
      <c r="M1696" s="12" t="str" cm="1">
        <f t="array" ref="M1696">_xlfn.IFS(
    SUMIFS(FACT_ORDERS[TotalAmount], FACT_ORDERS[WD_CUSTOMERS],FACT_ORDERS[[#This Row],[WD_CUSTOMERS]])&gt;=15000, "VIP",
    SUMIFS(FACT_ORDERS[TotalAmount], FACT_ORDERS[WD_CUSTOMERS],FACT_ORDERS[[#This Row],[WD_CUSTOMERS]])&gt;=8000, "Premium",
    TRUE, "Regular"
)</f>
        <v>Regular</v>
      </c>
      <c r="N1696" s="32" cm="1">
        <f t="array" ref="N1696">_xlfn.IFS(
   FACT_ORDERS[[#This Row],[TypeOfClient]]="VIP", 0.2,
   FACT_ORDERS[[#This Row],[TypeOfClient]]="Premium", 0.1,
   TRUE, 0
)</f>
        <v>0</v>
      </c>
      <c r="O1696" s="31" cm="1">
        <f t="array" ref="O1696">_xlfn.IFS(
   FACT_ORDERS[[#This Row],[TotalAmount]]&gt;1500, 0.15,
   FACT_ORDERS[[#This Row],[TotalAmount]]&gt;1000, 0.1,
   FACT_ORDERS[[#This Row],[TotalAmount]]&gt;500, 0.05,
   TRUE, 0
)</f>
        <v>0</v>
      </c>
      <c r="P1696" s="28">
        <f xml:space="preserve"> FACT_ORDERS[[#This Row],[TotalAmount]] * (1 - (FACT_ORDERS[[#This Row],[ClientDiscount]] + FACT_ORDERS[[#This Row],[OrderDiscount]]) )</f>
        <v>260</v>
      </c>
      <c r="Q1696" s="28">
        <f>FACT_ORDERS[[#This Row],[TotalAmountWithDiscount]]+FACT_ORDERS[[#This Row],[DeliveryCost]]</f>
        <v>275</v>
      </c>
      <c r="R1696" s="35">
        <v>45358</v>
      </c>
      <c r="S1696" s="35" t="str">
        <f>IF(NETWORKDAYS(FACT_ORDERS[[#This Row],[Order-Date]], FACT_ORDERS[[#This Row],[ArrivalDate ]]) &gt; 10, "Late", "On Time")</f>
        <v>On Time</v>
      </c>
    </row>
    <row r="1697" spans="1:19" x14ac:dyDescent="0.3">
      <c r="A1697" s="12">
        <v>6695</v>
      </c>
      <c r="B1697" s="12">
        <v>286</v>
      </c>
      <c r="C1697" s="12">
        <v>10075</v>
      </c>
      <c r="D1697" s="12">
        <v>1696</v>
      </c>
      <c r="E1697" s="12" t="s">
        <v>244</v>
      </c>
      <c r="F1697" s="13">
        <v>45348</v>
      </c>
      <c r="G1697" s="26" t="s">
        <v>12272</v>
      </c>
      <c r="H1697" s="12">
        <v>19</v>
      </c>
      <c r="I1697" s="28">
        <f>VLOOKUP(B:B,DIM_PRODUCTS!A:F,5,FALSE)</f>
        <v>6</v>
      </c>
      <c r="J1697" s="28">
        <f>FACT_ORDERS[[#This Row],[ProductPrice]]*FACT_ORDERS[[#This Row],[Quantity]]</f>
        <v>114</v>
      </c>
      <c r="K1697" s="12" t="str">
        <f>VLOOKUP(C:C,DIM_CUSTOMERS!A:G,7,FALSE)</f>
        <v>Mexico</v>
      </c>
      <c r="L1697" s="30" cm="1">
        <f t="array" ref="L1697">_xlfn.IFS(
    AND(FACT_ORDERS[[#This Row],[DeliveryMehtod]]="shippment",FACT_ORDERS[[#This Row],[TotalAmount]]&gt;=200), 0,
    AND(FACT_ORDERS[[#This Row],[DeliveryMehtod]]="pickup"), 15,
    AND(FACT_ORDERS[[#This Row],[DeliveryMehtod]]="shippment",FACT_ORDERS[[#This Row],[TotalAmount]]&lt;200), 35
)</f>
        <v>35</v>
      </c>
      <c r="M1697" s="12" t="str" cm="1">
        <f t="array" ref="M1697">_xlfn.IFS(
    SUMIFS(FACT_ORDERS[TotalAmount], FACT_ORDERS[WD_CUSTOMERS],FACT_ORDERS[[#This Row],[WD_CUSTOMERS]])&gt;=15000, "VIP",
    SUMIFS(FACT_ORDERS[TotalAmount], FACT_ORDERS[WD_CUSTOMERS],FACT_ORDERS[[#This Row],[WD_CUSTOMERS]])&gt;=8000, "Premium",
    TRUE, "Regular"
)</f>
        <v>Regular</v>
      </c>
      <c r="N1697" s="32" cm="1">
        <f t="array" ref="N1697">_xlfn.IFS(
   FACT_ORDERS[[#This Row],[TypeOfClient]]="VIP", 0.2,
   FACT_ORDERS[[#This Row],[TypeOfClient]]="Premium", 0.1,
   TRUE, 0
)</f>
        <v>0</v>
      </c>
      <c r="O1697" s="31" cm="1">
        <f t="array" ref="O1697">_xlfn.IFS(
   FACT_ORDERS[[#This Row],[TotalAmount]]&gt;1500, 0.15,
   FACT_ORDERS[[#This Row],[TotalAmount]]&gt;1000, 0.1,
   FACT_ORDERS[[#This Row],[TotalAmount]]&gt;500, 0.05,
   TRUE, 0
)</f>
        <v>0</v>
      </c>
      <c r="P1697" s="28">
        <f xml:space="preserve"> FACT_ORDERS[[#This Row],[TotalAmount]] * (1 - (FACT_ORDERS[[#This Row],[ClientDiscount]] + FACT_ORDERS[[#This Row],[OrderDiscount]]) )</f>
        <v>114</v>
      </c>
      <c r="Q1697" s="28">
        <f>FACT_ORDERS[[#This Row],[TotalAmountWithDiscount]]+FACT_ORDERS[[#This Row],[DeliveryCost]]</f>
        <v>149</v>
      </c>
      <c r="R1697" s="35">
        <v>45359</v>
      </c>
      <c r="S1697" s="35" t="str">
        <f>IF(NETWORKDAYS(FACT_ORDERS[[#This Row],[Order-Date]], FACT_ORDERS[[#This Row],[ArrivalDate ]]) &gt; 10, "Late", "On Time")</f>
        <v>On Time</v>
      </c>
    </row>
    <row r="1698" spans="1:19" x14ac:dyDescent="0.3">
      <c r="A1698" s="12">
        <v>6696</v>
      </c>
      <c r="B1698" s="12">
        <v>298</v>
      </c>
      <c r="C1698" s="12">
        <v>10075</v>
      </c>
      <c r="D1698" s="12">
        <v>1697</v>
      </c>
      <c r="E1698" s="12" t="s">
        <v>243</v>
      </c>
      <c r="F1698" s="13">
        <v>45348</v>
      </c>
      <c r="G1698" s="26" t="s">
        <v>12273</v>
      </c>
      <c r="H1698" s="12">
        <v>32</v>
      </c>
      <c r="I1698" s="28">
        <f>VLOOKUP(B:B,DIM_PRODUCTS!A:F,5,FALSE)</f>
        <v>19</v>
      </c>
      <c r="J1698" s="28">
        <f>FACT_ORDERS[[#This Row],[ProductPrice]]*FACT_ORDERS[[#This Row],[Quantity]]</f>
        <v>608</v>
      </c>
      <c r="K1698" s="12" t="str">
        <f>VLOOKUP(C:C,DIM_CUSTOMERS!A:G,7,FALSE)</f>
        <v>Mexico</v>
      </c>
      <c r="L1698" s="30" cm="1">
        <f t="array" ref="L1698">_xlfn.IFS(
    AND(FACT_ORDERS[[#This Row],[DeliveryMehtod]]="shippment",FACT_ORDERS[[#This Row],[TotalAmount]]&gt;=200), 0,
    AND(FACT_ORDERS[[#This Row],[DeliveryMehtod]]="pickup"), 15,
    AND(FACT_ORDERS[[#This Row],[DeliveryMehtod]]="shippment",FACT_ORDERS[[#This Row],[TotalAmount]]&lt;200), 35
)</f>
        <v>15</v>
      </c>
      <c r="M1698" s="12" t="str" cm="1">
        <f t="array" ref="M1698">_xlfn.IFS(
    SUMIFS(FACT_ORDERS[TotalAmount], FACT_ORDERS[WD_CUSTOMERS],FACT_ORDERS[[#This Row],[WD_CUSTOMERS]])&gt;=15000, "VIP",
    SUMIFS(FACT_ORDERS[TotalAmount], FACT_ORDERS[WD_CUSTOMERS],FACT_ORDERS[[#This Row],[WD_CUSTOMERS]])&gt;=8000, "Premium",
    TRUE, "Regular"
)</f>
        <v>Regular</v>
      </c>
      <c r="N1698" s="32" cm="1">
        <f t="array" ref="N1698">_xlfn.IFS(
   FACT_ORDERS[[#This Row],[TypeOfClient]]="VIP", 0.2,
   FACT_ORDERS[[#This Row],[TypeOfClient]]="Premium", 0.1,
   TRUE, 0
)</f>
        <v>0</v>
      </c>
      <c r="O1698" s="31" cm="1">
        <f t="array" ref="O1698">_xlfn.IFS(
   FACT_ORDERS[[#This Row],[TotalAmount]]&gt;1500, 0.15,
   FACT_ORDERS[[#This Row],[TotalAmount]]&gt;1000, 0.1,
   FACT_ORDERS[[#This Row],[TotalAmount]]&gt;500, 0.05,
   TRUE, 0
)</f>
        <v>0.05</v>
      </c>
      <c r="P1698" s="28">
        <f xml:space="preserve"> FACT_ORDERS[[#This Row],[TotalAmount]] * (1 - (FACT_ORDERS[[#This Row],[ClientDiscount]] + FACT_ORDERS[[#This Row],[OrderDiscount]]) )</f>
        <v>577.6</v>
      </c>
      <c r="Q1698" s="28">
        <f>FACT_ORDERS[[#This Row],[TotalAmountWithDiscount]]+FACT_ORDERS[[#This Row],[DeliveryCost]]</f>
        <v>592.6</v>
      </c>
      <c r="R1698" s="35">
        <v>45356</v>
      </c>
      <c r="S1698" s="35" t="str">
        <f>IF(NETWORKDAYS(FACT_ORDERS[[#This Row],[Order-Date]], FACT_ORDERS[[#This Row],[ArrivalDate ]]) &gt; 10, "Late", "On Time")</f>
        <v>On Time</v>
      </c>
    </row>
    <row r="1699" spans="1:19" x14ac:dyDescent="0.3">
      <c r="A1699" s="12">
        <v>6697</v>
      </c>
      <c r="B1699" s="12">
        <v>286</v>
      </c>
      <c r="C1699" s="12">
        <v>10075</v>
      </c>
      <c r="D1699" s="12">
        <v>1698</v>
      </c>
      <c r="E1699" s="12" t="s">
        <v>243</v>
      </c>
      <c r="F1699" s="13">
        <v>45486</v>
      </c>
      <c r="G1699" s="26" t="s">
        <v>12274</v>
      </c>
      <c r="H1699" s="12">
        <v>25</v>
      </c>
      <c r="I1699" s="28">
        <f>VLOOKUP(B:B,DIM_PRODUCTS!A:F,5,FALSE)</f>
        <v>6</v>
      </c>
      <c r="J1699" s="28">
        <f>FACT_ORDERS[[#This Row],[ProductPrice]]*FACT_ORDERS[[#This Row],[Quantity]]</f>
        <v>150</v>
      </c>
      <c r="K1699" s="12" t="str">
        <f>VLOOKUP(C:C,DIM_CUSTOMERS!A:G,7,FALSE)</f>
        <v>Mexico</v>
      </c>
      <c r="L1699" s="30" cm="1">
        <f t="array" ref="L1699">_xlfn.IFS(
    AND(FACT_ORDERS[[#This Row],[DeliveryMehtod]]="shippment",FACT_ORDERS[[#This Row],[TotalAmount]]&gt;=200), 0,
    AND(FACT_ORDERS[[#This Row],[DeliveryMehtod]]="pickup"), 15,
    AND(FACT_ORDERS[[#This Row],[DeliveryMehtod]]="shippment",FACT_ORDERS[[#This Row],[TotalAmount]]&lt;200), 35
)</f>
        <v>15</v>
      </c>
      <c r="M1699" s="12" t="str" cm="1">
        <f t="array" ref="M1699">_xlfn.IFS(
    SUMIFS(FACT_ORDERS[TotalAmount], FACT_ORDERS[WD_CUSTOMERS],FACT_ORDERS[[#This Row],[WD_CUSTOMERS]])&gt;=15000, "VIP",
    SUMIFS(FACT_ORDERS[TotalAmount], FACT_ORDERS[WD_CUSTOMERS],FACT_ORDERS[[#This Row],[WD_CUSTOMERS]])&gt;=8000, "Premium",
    TRUE, "Regular"
)</f>
        <v>Regular</v>
      </c>
      <c r="N1699" s="32" cm="1">
        <f t="array" ref="N1699">_xlfn.IFS(
   FACT_ORDERS[[#This Row],[TypeOfClient]]="VIP", 0.2,
   FACT_ORDERS[[#This Row],[TypeOfClient]]="Premium", 0.1,
   TRUE, 0
)</f>
        <v>0</v>
      </c>
      <c r="O1699" s="31" cm="1">
        <f t="array" ref="O1699">_xlfn.IFS(
   FACT_ORDERS[[#This Row],[TotalAmount]]&gt;1500, 0.15,
   FACT_ORDERS[[#This Row],[TotalAmount]]&gt;1000, 0.1,
   FACT_ORDERS[[#This Row],[TotalAmount]]&gt;500, 0.05,
   TRUE, 0
)</f>
        <v>0</v>
      </c>
      <c r="P1699" s="28">
        <f xml:space="preserve"> FACT_ORDERS[[#This Row],[TotalAmount]] * (1 - (FACT_ORDERS[[#This Row],[ClientDiscount]] + FACT_ORDERS[[#This Row],[OrderDiscount]]) )</f>
        <v>150</v>
      </c>
      <c r="Q1699" s="28">
        <f>FACT_ORDERS[[#This Row],[TotalAmountWithDiscount]]+FACT_ORDERS[[#This Row],[DeliveryCost]]</f>
        <v>165</v>
      </c>
      <c r="R1699" s="35">
        <v>45496</v>
      </c>
      <c r="S1699" s="35" t="str">
        <f>IF(NETWORKDAYS(FACT_ORDERS[[#This Row],[Order-Date]], FACT_ORDERS[[#This Row],[ArrivalDate ]]) &gt; 10, "Late", "On Time")</f>
        <v>On Time</v>
      </c>
    </row>
    <row r="1700" spans="1:19" x14ac:dyDescent="0.3">
      <c r="A1700" s="12">
        <v>6698</v>
      </c>
      <c r="B1700" s="12">
        <v>298</v>
      </c>
      <c r="C1700" s="12">
        <v>10075</v>
      </c>
      <c r="D1700" s="12">
        <v>1699</v>
      </c>
      <c r="E1700" s="12" t="s">
        <v>244</v>
      </c>
      <c r="F1700" s="13">
        <v>45486</v>
      </c>
      <c r="G1700" s="26" t="s">
        <v>3319</v>
      </c>
      <c r="H1700" s="12">
        <v>32</v>
      </c>
      <c r="I1700" s="28">
        <f>VLOOKUP(B:B,DIM_PRODUCTS!A:F,5,FALSE)</f>
        <v>19</v>
      </c>
      <c r="J1700" s="28">
        <f>FACT_ORDERS[[#This Row],[ProductPrice]]*FACT_ORDERS[[#This Row],[Quantity]]</f>
        <v>608</v>
      </c>
      <c r="K1700" s="12" t="str">
        <f>VLOOKUP(C:C,DIM_CUSTOMERS!A:G,7,FALSE)</f>
        <v>Mexico</v>
      </c>
      <c r="L1700" s="30" cm="1">
        <f t="array" ref="L1700">_xlfn.IFS(
    AND(FACT_ORDERS[[#This Row],[DeliveryMehtod]]="shippment",FACT_ORDERS[[#This Row],[TotalAmount]]&gt;=200), 0,
    AND(FACT_ORDERS[[#This Row],[DeliveryMehtod]]="pickup"), 15,
    AND(FACT_ORDERS[[#This Row],[DeliveryMehtod]]="shippment",FACT_ORDERS[[#This Row],[TotalAmount]]&lt;200), 35
)</f>
        <v>0</v>
      </c>
      <c r="M1700" s="12" t="str" cm="1">
        <f t="array" ref="M1700">_xlfn.IFS(
    SUMIFS(FACT_ORDERS[TotalAmount], FACT_ORDERS[WD_CUSTOMERS],FACT_ORDERS[[#This Row],[WD_CUSTOMERS]])&gt;=15000, "VIP",
    SUMIFS(FACT_ORDERS[TotalAmount], FACT_ORDERS[WD_CUSTOMERS],FACT_ORDERS[[#This Row],[WD_CUSTOMERS]])&gt;=8000, "Premium",
    TRUE, "Regular"
)</f>
        <v>Regular</v>
      </c>
      <c r="N1700" s="32" cm="1">
        <f t="array" ref="N1700">_xlfn.IFS(
   FACT_ORDERS[[#This Row],[TypeOfClient]]="VIP", 0.2,
   FACT_ORDERS[[#This Row],[TypeOfClient]]="Premium", 0.1,
   TRUE, 0
)</f>
        <v>0</v>
      </c>
      <c r="O1700" s="31" cm="1">
        <f t="array" ref="O1700">_xlfn.IFS(
   FACT_ORDERS[[#This Row],[TotalAmount]]&gt;1500, 0.15,
   FACT_ORDERS[[#This Row],[TotalAmount]]&gt;1000, 0.1,
   FACT_ORDERS[[#This Row],[TotalAmount]]&gt;500, 0.05,
   TRUE, 0
)</f>
        <v>0.05</v>
      </c>
      <c r="P1700" s="28">
        <f xml:space="preserve"> FACT_ORDERS[[#This Row],[TotalAmount]] * (1 - (FACT_ORDERS[[#This Row],[ClientDiscount]] + FACT_ORDERS[[#This Row],[OrderDiscount]]) )</f>
        <v>577.6</v>
      </c>
      <c r="Q1700" s="28">
        <f>FACT_ORDERS[[#This Row],[TotalAmountWithDiscount]]+FACT_ORDERS[[#This Row],[DeliveryCost]]</f>
        <v>577.6</v>
      </c>
      <c r="R1700" s="35">
        <v>45496</v>
      </c>
      <c r="S1700" s="35" t="str">
        <f>IF(NETWORKDAYS(FACT_ORDERS[[#This Row],[Order-Date]], FACT_ORDERS[[#This Row],[ArrivalDate ]]) &gt; 10, "Late", "On Time")</f>
        <v>On Time</v>
      </c>
    </row>
    <row r="1701" spans="1:19" x14ac:dyDescent="0.3">
      <c r="A1701" s="12">
        <v>6699</v>
      </c>
      <c r="B1701" s="12">
        <v>253</v>
      </c>
      <c r="C1701" s="12">
        <v>10581</v>
      </c>
      <c r="D1701" s="12">
        <v>1700</v>
      </c>
      <c r="E1701" s="12" t="s">
        <v>244</v>
      </c>
      <c r="F1701" s="13">
        <v>45278</v>
      </c>
      <c r="G1701" s="26" t="s">
        <v>12275</v>
      </c>
      <c r="H1701" s="12">
        <v>51</v>
      </c>
      <c r="I1701" s="28">
        <f>VLOOKUP(B:B,DIM_PRODUCTS!A:F,5,FALSE)</f>
        <v>11</v>
      </c>
      <c r="J1701" s="28">
        <f>FACT_ORDERS[[#This Row],[ProductPrice]]*FACT_ORDERS[[#This Row],[Quantity]]</f>
        <v>561</v>
      </c>
      <c r="K1701" s="12" t="str">
        <f>VLOOKUP(C:C,DIM_CUSTOMERS!A:G,7,FALSE)</f>
        <v>India</v>
      </c>
      <c r="L1701" s="30" cm="1">
        <f t="array" ref="L1701">_xlfn.IFS(
    AND(FACT_ORDERS[[#This Row],[DeliveryMehtod]]="shippment",FACT_ORDERS[[#This Row],[TotalAmount]]&gt;=200), 0,
    AND(FACT_ORDERS[[#This Row],[DeliveryMehtod]]="pickup"), 15,
    AND(FACT_ORDERS[[#This Row],[DeliveryMehtod]]="shippment",FACT_ORDERS[[#This Row],[TotalAmount]]&lt;200), 35
)</f>
        <v>0</v>
      </c>
      <c r="M1701" s="12" t="str" cm="1">
        <f t="array" ref="M1701">_xlfn.IFS(
    SUMIFS(FACT_ORDERS[TotalAmount], FACT_ORDERS[WD_CUSTOMERS],FACT_ORDERS[[#This Row],[WD_CUSTOMERS]])&gt;=15000, "VIP",
    SUMIFS(FACT_ORDERS[TotalAmount], FACT_ORDERS[WD_CUSTOMERS],FACT_ORDERS[[#This Row],[WD_CUSTOMERS]])&gt;=8000, "Premium",
    TRUE, "Regular"
)</f>
        <v>Regular</v>
      </c>
      <c r="N1701" s="32" cm="1">
        <f t="array" ref="N1701">_xlfn.IFS(
   FACT_ORDERS[[#This Row],[TypeOfClient]]="VIP", 0.2,
   FACT_ORDERS[[#This Row],[TypeOfClient]]="Premium", 0.1,
   TRUE, 0
)</f>
        <v>0</v>
      </c>
      <c r="O1701" s="31" cm="1">
        <f t="array" ref="O1701">_xlfn.IFS(
   FACT_ORDERS[[#This Row],[TotalAmount]]&gt;1500, 0.15,
   FACT_ORDERS[[#This Row],[TotalAmount]]&gt;1000, 0.1,
   FACT_ORDERS[[#This Row],[TotalAmount]]&gt;500, 0.05,
   TRUE, 0
)</f>
        <v>0.05</v>
      </c>
      <c r="P1701" s="28">
        <f xml:space="preserve"> FACT_ORDERS[[#This Row],[TotalAmount]] * (1 - (FACT_ORDERS[[#This Row],[ClientDiscount]] + FACT_ORDERS[[#This Row],[OrderDiscount]]) )</f>
        <v>532.94999999999993</v>
      </c>
      <c r="Q1701" s="28">
        <f>FACT_ORDERS[[#This Row],[TotalAmountWithDiscount]]+FACT_ORDERS[[#This Row],[DeliveryCost]]</f>
        <v>532.94999999999993</v>
      </c>
      <c r="R1701" s="35">
        <v>45285</v>
      </c>
      <c r="S1701" s="35" t="str">
        <f>IF(NETWORKDAYS(FACT_ORDERS[[#This Row],[Order-Date]], FACT_ORDERS[[#This Row],[ArrivalDate ]]) &gt; 10, "Late", "On Time")</f>
        <v>On Time</v>
      </c>
    </row>
    <row r="1702" spans="1:19" x14ac:dyDescent="0.3">
      <c r="A1702" s="12">
        <v>6700</v>
      </c>
      <c r="B1702" s="12">
        <v>253</v>
      </c>
      <c r="C1702" s="12">
        <v>10581</v>
      </c>
      <c r="D1702" s="12">
        <v>1701</v>
      </c>
      <c r="E1702" s="12" t="s">
        <v>243</v>
      </c>
      <c r="F1702" s="13">
        <v>45446</v>
      </c>
      <c r="G1702" s="26" t="s">
        <v>10989</v>
      </c>
      <c r="H1702" s="12">
        <v>35</v>
      </c>
      <c r="I1702" s="28">
        <f>VLOOKUP(B:B,DIM_PRODUCTS!A:F,5,FALSE)</f>
        <v>11</v>
      </c>
      <c r="J1702" s="28">
        <f>FACT_ORDERS[[#This Row],[ProductPrice]]*FACT_ORDERS[[#This Row],[Quantity]]</f>
        <v>385</v>
      </c>
      <c r="K1702" s="12" t="str">
        <f>VLOOKUP(C:C,DIM_CUSTOMERS!A:G,7,FALSE)</f>
        <v>India</v>
      </c>
      <c r="L1702" s="30" cm="1">
        <f t="array" ref="L1702">_xlfn.IFS(
    AND(FACT_ORDERS[[#This Row],[DeliveryMehtod]]="shippment",FACT_ORDERS[[#This Row],[TotalAmount]]&gt;=200), 0,
    AND(FACT_ORDERS[[#This Row],[DeliveryMehtod]]="pickup"), 15,
    AND(FACT_ORDERS[[#This Row],[DeliveryMehtod]]="shippment",FACT_ORDERS[[#This Row],[TotalAmount]]&lt;200), 35
)</f>
        <v>15</v>
      </c>
      <c r="M1702" s="12" t="str" cm="1">
        <f t="array" ref="M1702">_xlfn.IFS(
    SUMIFS(FACT_ORDERS[TotalAmount], FACT_ORDERS[WD_CUSTOMERS],FACT_ORDERS[[#This Row],[WD_CUSTOMERS]])&gt;=15000, "VIP",
    SUMIFS(FACT_ORDERS[TotalAmount], FACT_ORDERS[WD_CUSTOMERS],FACT_ORDERS[[#This Row],[WD_CUSTOMERS]])&gt;=8000, "Premium",
    TRUE, "Regular"
)</f>
        <v>Regular</v>
      </c>
      <c r="N1702" s="32" cm="1">
        <f t="array" ref="N1702">_xlfn.IFS(
   FACT_ORDERS[[#This Row],[TypeOfClient]]="VIP", 0.2,
   FACT_ORDERS[[#This Row],[TypeOfClient]]="Premium", 0.1,
   TRUE, 0
)</f>
        <v>0</v>
      </c>
      <c r="O1702" s="31" cm="1">
        <f t="array" ref="O1702">_xlfn.IFS(
   FACT_ORDERS[[#This Row],[TotalAmount]]&gt;1500, 0.15,
   FACT_ORDERS[[#This Row],[TotalAmount]]&gt;1000, 0.1,
   FACT_ORDERS[[#This Row],[TotalAmount]]&gt;500, 0.05,
   TRUE, 0
)</f>
        <v>0</v>
      </c>
      <c r="P1702" s="28">
        <f xml:space="preserve"> FACT_ORDERS[[#This Row],[TotalAmount]] * (1 - (FACT_ORDERS[[#This Row],[ClientDiscount]] + FACT_ORDERS[[#This Row],[OrderDiscount]]) )</f>
        <v>385</v>
      </c>
      <c r="Q1702" s="28">
        <f>FACT_ORDERS[[#This Row],[TotalAmountWithDiscount]]+FACT_ORDERS[[#This Row],[DeliveryCost]]</f>
        <v>400</v>
      </c>
      <c r="R1702" s="35">
        <v>45453</v>
      </c>
      <c r="S1702" s="35" t="str">
        <f>IF(NETWORKDAYS(FACT_ORDERS[[#This Row],[Order-Date]], FACT_ORDERS[[#This Row],[ArrivalDate ]]) &gt; 10, "Late", "On Time")</f>
        <v>On Time</v>
      </c>
    </row>
    <row r="1703" spans="1:19" x14ac:dyDescent="0.3">
      <c r="A1703" s="12">
        <v>6701</v>
      </c>
      <c r="B1703" s="12">
        <v>230</v>
      </c>
      <c r="C1703" s="12">
        <v>10778</v>
      </c>
      <c r="D1703" s="12">
        <v>1702</v>
      </c>
      <c r="E1703" s="12" t="s">
        <v>244</v>
      </c>
      <c r="F1703" s="13">
        <v>45246</v>
      </c>
      <c r="G1703" s="26" t="s">
        <v>12276</v>
      </c>
      <c r="H1703" s="12">
        <v>21</v>
      </c>
      <c r="I1703" s="28">
        <f>VLOOKUP(B:B,DIM_PRODUCTS!A:F,5,FALSE)</f>
        <v>14</v>
      </c>
      <c r="J1703" s="28">
        <f>FACT_ORDERS[[#This Row],[ProductPrice]]*FACT_ORDERS[[#This Row],[Quantity]]</f>
        <v>294</v>
      </c>
      <c r="K1703" s="12" t="str">
        <f>VLOOKUP(C:C,DIM_CUSTOMERS!A:G,7,FALSE)</f>
        <v>Spain</v>
      </c>
      <c r="L1703" s="30" cm="1">
        <f t="array" ref="L1703">_xlfn.IFS(
    AND(FACT_ORDERS[[#This Row],[DeliveryMehtod]]="shippment",FACT_ORDERS[[#This Row],[TotalAmount]]&gt;=200), 0,
    AND(FACT_ORDERS[[#This Row],[DeliveryMehtod]]="pickup"), 15,
    AND(FACT_ORDERS[[#This Row],[DeliveryMehtod]]="shippment",FACT_ORDERS[[#This Row],[TotalAmount]]&lt;200), 35
)</f>
        <v>0</v>
      </c>
      <c r="M1703" s="12" t="str" cm="1">
        <f t="array" ref="M1703">_xlfn.IFS(
    SUMIFS(FACT_ORDERS[TotalAmount], FACT_ORDERS[WD_CUSTOMERS],FACT_ORDERS[[#This Row],[WD_CUSTOMERS]])&gt;=15000, "VIP",
    SUMIFS(FACT_ORDERS[TotalAmount], FACT_ORDERS[WD_CUSTOMERS],FACT_ORDERS[[#This Row],[WD_CUSTOMERS]])&gt;=8000, "Premium",
    TRUE, "Regular"
)</f>
        <v>VIP</v>
      </c>
      <c r="N1703" s="32" cm="1">
        <f t="array" ref="N1703">_xlfn.IFS(
   FACT_ORDERS[[#This Row],[TypeOfClient]]="VIP", 0.2,
   FACT_ORDERS[[#This Row],[TypeOfClient]]="Premium", 0.1,
   TRUE, 0
)</f>
        <v>0.2</v>
      </c>
      <c r="O1703" s="31" cm="1">
        <f t="array" ref="O1703">_xlfn.IFS(
   FACT_ORDERS[[#This Row],[TotalAmount]]&gt;1500, 0.15,
   FACT_ORDERS[[#This Row],[TotalAmount]]&gt;1000, 0.1,
   FACT_ORDERS[[#This Row],[TotalAmount]]&gt;500, 0.05,
   TRUE, 0
)</f>
        <v>0</v>
      </c>
      <c r="P1703" s="28">
        <f xml:space="preserve"> FACT_ORDERS[[#This Row],[TotalAmount]] * (1 - (FACT_ORDERS[[#This Row],[ClientDiscount]] + FACT_ORDERS[[#This Row],[OrderDiscount]]) )</f>
        <v>235.20000000000002</v>
      </c>
      <c r="Q1703" s="28">
        <f>FACT_ORDERS[[#This Row],[TotalAmountWithDiscount]]+FACT_ORDERS[[#This Row],[DeliveryCost]]</f>
        <v>235.20000000000002</v>
      </c>
      <c r="R1703" s="35">
        <v>45256</v>
      </c>
      <c r="S1703" s="35" t="str">
        <f>IF(NETWORKDAYS(FACT_ORDERS[[#This Row],[Order-Date]], FACT_ORDERS[[#This Row],[ArrivalDate ]]) &gt; 10, "Late", "On Time")</f>
        <v>On Time</v>
      </c>
    </row>
    <row r="1704" spans="1:19" x14ac:dyDescent="0.3">
      <c r="A1704" s="12">
        <v>6702</v>
      </c>
      <c r="B1704" s="12">
        <v>216</v>
      </c>
      <c r="C1704" s="12">
        <v>10778</v>
      </c>
      <c r="D1704" s="12">
        <v>1703</v>
      </c>
      <c r="E1704" s="12" t="s">
        <v>244</v>
      </c>
      <c r="F1704" s="13">
        <v>45246</v>
      </c>
      <c r="G1704" s="26" t="s">
        <v>4421</v>
      </c>
      <c r="H1704" s="12">
        <v>35</v>
      </c>
      <c r="I1704" s="28">
        <f>VLOOKUP(B:B,DIM_PRODUCTS!A:F,5,FALSE)</f>
        <v>23</v>
      </c>
      <c r="J1704" s="28">
        <f>FACT_ORDERS[[#This Row],[ProductPrice]]*FACT_ORDERS[[#This Row],[Quantity]]</f>
        <v>805</v>
      </c>
      <c r="K1704" s="12" t="str">
        <f>VLOOKUP(C:C,DIM_CUSTOMERS!A:G,7,FALSE)</f>
        <v>Spain</v>
      </c>
      <c r="L1704" s="30" cm="1">
        <f t="array" ref="L1704">_xlfn.IFS(
    AND(FACT_ORDERS[[#This Row],[DeliveryMehtod]]="shippment",FACT_ORDERS[[#This Row],[TotalAmount]]&gt;=200), 0,
    AND(FACT_ORDERS[[#This Row],[DeliveryMehtod]]="pickup"), 15,
    AND(FACT_ORDERS[[#This Row],[DeliveryMehtod]]="shippment",FACT_ORDERS[[#This Row],[TotalAmount]]&lt;200), 35
)</f>
        <v>0</v>
      </c>
      <c r="M1704" s="12" t="str" cm="1">
        <f t="array" ref="M1704">_xlfn.IFS(
    SUMIFS(FACT_ORDERS[TotalAmount], FACT_ORDERS[WD_CUSTOMERS],FACT_ORDERS[[#This Row],[WD_CUSTOMERS]])&gt;=15000, "VIP",
    SUMIFS(FACT_ORDERS[TotalAmount], FACT_ORDERS[WD_CUSTOMERS],FACT_ORDERS[[#This Row],[WD_CUSTOMERS]])&gt;=8000, "Premium",
    TRUE, "Regular"
)</f>
        <v>VIP</v>
      </c>
      <c r="N1704" s="32" cm="1">
        <f t="array" ref="N1704">_xlfn.IFS(
   FACT_ORDERS[[#This Row],[TypeOfClient]]="VIP", 0.2,
   FACT_ORDERS[[#This Row],[TypeOfClient]]="Premium", 0.1,
   TRUE, 0
)</f>
        <v>0.2</v>
      </c>
      <c r="O1704" s="31" cm="1">
        <f t="array" ref="O1704">_xlfn.IFS(
   FACT_ORDERS[[#This Row],[TotalAmount]]&gt;1500, 0.15,
   FACT_ORDERS[[#This Row],[TotalAmount]]&gt;1000, 0.1,
   FACT_ORDERS[[#This Row],[TotalAmount]]&gt;500, 0.05,
   TRUE, 0
)</f>
        <v>0.05</v>
      </c>
      <c r="P1704" s="28">
        <f xml:space="preserve"> FACT_ORDERS[[#This Row],[TotalAmount]] * (1 - (FACT_ORDERS[[#This Row],[ClientDiscount]] + FACT_ORDERS[[#This Row],[OrderDiscount]]) )</f>
        <v>603.75</v>
      </c>
      <c r="Q1704" s="28">
        <f>FACT_ORDERS[[#This Row],[TotalAmountWithDiscount]]+FACT_ORDERS[[#This Row],[DeliveryCost]]</f>
        <v>603.75</v>
      </c>
      <c r="R1704" s="35">
        <v>45253</v>
      </c>
      <c r="S1704" s="35" t="str">
        <f>IF(NETWORKDAYS(FACT_ORDERS[[#This Row],[Order-Date]], FACT_ORDERS[[#This Row],[ArrivalDate ]]) &gt; 10, "Late", "On Time")</f>
        <v>On Time</v>
      </c>
    </row>
    <row r="1705" spans="1:19" x14ac:dyDescent="0.3">
      <c r="A1705" s="12">
        <v>6703</v>
      </c>
      <c r="B1705" s="12">
        <v>219</v>
      </c>
      <c r="C1705" s="12">
        <v>10778</v>
      </c>
      <c r="D1705" s="12">
        <v>1704</v>
      </c>
      <c r="E1705" s="12" t="s">
        <v>244</v>
      </c>
      <c r="F1705" s="13">
        <v>45246</v>
      </c>
      <c r="G1705" s="26" t="s">
        <v>12277</v>
      </c>
      <c r="H1705" s="12">
        <v>58</v>
      </c>
      <c r="I1705" s="28">
        <f>VLOOKUP(B:B,DIM_PRODUCTS!A:F,5,FALSE)</f>
        <v>50</v>
      </c>
      <c r="J1705" s="28">
        <f>FACT_ORDERS[[#This Row],[ProductPrice]]*FACT_ORDERS[[#This Row],[Quantity]]</f>
        <v>2900</v>
      </c>
      <c r="K1705" s="12" t="str">
        <f>VLOOKUP(C:C,DIM_CUSTOMERS!A:G,7,FALSE)</f>
        <v>Spain</v>
      </c>
      <c r="L1705" s="30" cm="1">
        <f t="array" ref="L1705">_xlfn.IFS(
    AND(FACT_ORDERS[[#This Row],[DeliveryMehtod]]="shippment",FACT_ORDERS[[#This Row],[TotalAmount]]&gt;=200), 0,
    AND(FACT_ORDERS[[#This Row],[DeliveryMehtod]]="pickup"), 15,
    AND(FACT_ORDERS[[#This Row],[DeliveryMehtod]]="shippment",FACT_ORDERS[[#This Row],[TotalAmount]]&lt;200), 35
)</f>
        <v>0</v>
      </c>
      <c r="M1705" s="12" t="str" cm="1">
        <f t="array" ref="M1705">_xlfn.IFS(
    SUMIFS(FACT_ORDERS[TotalAmount], FACT_ORDERS[WD_CUSTOMERS],FACT_ORDERS[[#This Row],[WD_CUSTOMERS]])&gt;=15000, "VIP",
    SUMIFS(FACT_ORDERS[TotalAmount], FACT_ORDERS[WD_CUSTOMERS],FACT_ORDERS[[#This Row],[WD_CUSTOMERS]])&gt;=8000, "Premium",
    TRUE, "Regular"
)</f>
        <v>VIP</v>
      </c>
      <c r="N1705" s="32" cm="1">
        <f t="array" ref="N1705">_xlfn.IFS(
   FACT_ORDERS[[#This Row],[TypeOfClient]]="VIP", 0.2,
   FACT_ORDERS[[#This Row],[TypeOfClient]]="Premium", 0.1,
   TRUE, 0
)</f>
        <v>0.2</v>
      </c>
      <c r="O1705" s="31" cm="1">
        <f t="array" ref="O1705">_xlfn.IFS(
   FACT_ORDERS[[#This Row],[TotalAmount]]&gt;1500, 0.15,
   FACT_ORDERS[[#This Row],[TotalAmount]]&gt;1000, 0.1,
   FACT_ORDERS[[#This Row],[TotalAmount]]&gt;500, 0.05,
   TRUE, 0
)</f>
        <v>0.15</v>
      </c>
      <c r="P1705" s="28">
        <f xml:space="preserve"> FACT_ORDERS[[#This Row],[TotalAmount]] * (1 - (FACT_ORDERS[[#This Row],[ClientDiscount]] + FACT_ORDERS[[#This Row],[OrderDiscount]]) )</f>
        <v>1885</v>
      </c>
      <c r="Q1705" s="28">
        <f>FACT_ORDERS[[#This Row],[TotalAmountWithDiscount]]+FACT_ORDERS[[#This Row],[DeliveryCost]]</f>
        <v>1885</v>
      </c>
      <c r="R1705" s="35">
        <v>45253</v>
      </c>
      <c r="S1705" s="35" t="str">
        <f>IF(NETWORKDAYS(FACT_ORDERS[[#This Row],[Order-Date]], FACT_ORDERS[[#This Row],[ArrivalDate ]]) &gt; 10, "Late", "On Time")</f>
        <v>On Time</v>
      </c>
    </row>
    <row r="1706" spans="1:19" x14ac:dyDescent="0.3">
      <c r="A1706" s="12">
        <v>6704</v>
      </c>
      <c r="B1706" s="12">
        <v>238</v>
      </c>
      <c r="C1706" s="12">
        <v>10778</v>
      </c>
      <c r="D1706" s="12">
        <v>1705</v>
      </c>
      <c r="E1706" s="12" t="s">
        <v>244</v>
      </c>
      <c r="F1706" s="13">
        <v>45246</v>
      </c>
      <c r="G1706" s="26" t="s">
        <v>12278</v>
      </c>
      <c r="H1706" s="12">
        <v>28</v>
      </c>
      <c r="I1706" s="28">
        <f>VLOOKUP(B:B,DIM_PRODUCTS!A:F,5,FALSE)</f>
        <v>16</v>
      </c>
      <c r="J1706" s="28">
        <f>FACT_ORDERS[[#This Row],[ProductPrice]]*FACT_ORDERS[[#This Row],[Quantity]]</f>
        <v>448</v>
      </c>
      <c r="K1706" s="12" t="str">
        <f>VLOOKUP(C:C,DIM_CUSTOMERS!A:G,7,FALSE)</f>
        <v>Spain</v>
      </c>
      <c r="L1706" s="30" cm="1">
        <f t="array" ref="L1706">_xlfn.IFS(
    AND(FACT_ORDERS[[#This Row],[DeliveryMehtod]]="shippment",FACT_ORDERS[[#This Row],[TotalAmount]]&gt;=200), 0,
    AND(FACT_ORDERS[[#This Row],[DeliveryMehtod]]="pickup"), 15,
    AND(FACT_ORDERS[[#This Row],[DeliveryMehtod]]="shippment",FACT_ORDERS[[#This Row],[TotalAmount]]&lt;200), 35
)</f>
        <v>0</v>
      </c>
      <c r="M1706" s="12" t="str" cm="1">
        <f t="array" ref="M1706">_xlfn.IFS(
    SUMIFS(FACT_ORDERS[TotalAmount], FACT_ORDERS[WD_CUSTOMERS],FACT_ORDERS[[#This Row],[WD_CUSTOMERS]])&gt;=15000, "VIP",
    SUMIFS(FACT_ORDERS[TotalAmount], FACT_ORDERS[WD_CUSTOMERS],FACT_ORDERS[[#This Row],[WD_CUSTOMERS]])&gt;=8000, "Premium",
    TRUE, "Regular"
)</f>
        <v>VIP</v>
      </c>
      <c r="N1706" s="32" cm="1">
        <f t="array" ref="N1706">_xlfn.IFS(
   FACT_ORDERS[[#This Row],[TypeOfClient]]="VIP", 0.2,
   FACT_ORDERS[[#This Row],[TypeOfClient]]="Premium", 0.1,
   TRUE, 0
)</f>
        <v>0.2</v>
      </c>
      <c r="O1706" s="31" cm="1">
        <f t="array" ref="O1706">_xlfn.IFS(
   FACT_ORDERS[[#This Row],[TotalAmount]]&gt;1500, 0.15,
   FACT_ORDERS[[#This Row],[TotalAmount]]&gt;1000, 0.1,
   FACT_ORDERS[[#This Row],[TotalAmount]]&gt;500, 0.05,
   TRUE, 0
)</f>
        <v>0</v>
      </c>
      <c r="P1706" s="28">
        <f xml:space="preserve"> FACT_ORDERS[[#This Row],[TotalAmount]] * (1 - (FACT_ORDERS[[#This Row],[ClientDiscount]] + FACT_ORDERS[[#This Row],[OrderDiscount]]) )</f>
        <v>358.40000000000003</v>
      </c>
      <c r="Q1706" s="28">
        <f>FACT_ORDERS[[#This Row],[TotalAmountWithDiscount]]+FACT_ORDERS[[#This Row],[DeliveryCost]]</f>
        <v>358.40000000000003</v>
      </c>
      <c r="R1706" s="35">
        <v>45257</v>
      </c>
      <c r="S1706" s="35" t="str">
        <f>IF(NETWORKDAYS(FACT_ORDERS[[#This Row],[Order-Date]], FACT_ORDERS[[#This Row],[ArrivalDate ]]) &gt; 10, "Late", "On Time")</f>
        <v>On Time</v>
      </c>
    </row>
    <row r="1707" spans="1:19" x14ac:dyDescent="0.3">
      <c r="A1707" s="12">
        <v>6705</v>
      </c>
      <c r="B1707" s="12">
        <v>230</v>
      </c>
      <c r="C1707" s="12">
        <v>10778</v>
      </c>
      <c r="D1707" s="12">
        <v>1706</v>
      </c>
      <c r="E1707" s="12" t="s">
        <v>243</v>
      </c>
      <c r="F1707" s="13">
        <v>45322</v>
      </c>
      <c r="G1707" s="26" t="s">
        <v>4329</v>
      </c>
      <c r="H1707" s="12">
        <v>16</v>
      </c>
      <c r="I1707" s="28">
        <f>VLOOKUP(B:B,DIM_PRODUCTS!A:F,5,FALSE)</f>
        <v>14</v>
      </c>
      <c r="J1707" s="28">
        <f>FACT_ORDERS[[#This Row],[ProductPrice]]*FACT_ORDERS[[#This Row],[Quantity]]</f>
        <v>224</v>
      </c>
      <c r="K1707" s="12" t="str">
        <f>VLOOKUP(C:C,DIM_CUSTOMERS!A:G,7,FALSE)</f>
        <v>Spain</v>
      </c>
      <c r="L1707" s="30" cm="1">
        <f t="array" ref="L1707">_xlfn.IFS(
    AND(FACT_ORDERS[[#This Row],[DeliveryMehtod]]="shippment",FACT_ORDERS[[#This Row],[TotalAmount]]&gt;=200), 0,
    AND(FACT_ORDERS[[#This Row],[DeliveryMehtod]]="pickup"), 15,
    AND(FACT_ORDERS[[#This Row],[DeliveryMehtod]]="shippment",FACT_ORDERS[[#This Row],[TotalAmount]]&lt;200), 35
)</f>
        <v>15</v>
      </c>
      <c r="M1707" s="12" t="str" cm="1">
        <f t="array" ref="M1707">_xlfn.IFS(
    SUMIFS(FACT_ORDERS[TotalAmount], FACT_ORDERS[WD_CUSTOMERS],FACT_ORDERS[[#This Row],[WD_CUSTOMERS]])&gt;=15000, "VIP",
    SUMIFS(FACT_ORDERS[TotalAmount], FACT_ORDERS[WD_CUSTOMERS],FACT_ORDERS[[#This Row],[WD_CUSTOMERS]])&gt;=8000, "Premium",
    TRUE, "Regular"
)</f>
        <v>VIP</v>
      </c>
      <c r="N1707" s="32" cm="1">
        <f t="array" ref="N1707">_xlfn.IFS(
   FACT_ORDERS[[#This Row],[TypeOfClient]]="VIP", 0.2,
   FACT_ORDERS[[#This Row],[TypeOfClient]]="Premium", 0.1,
   TRUE, 0
)</f>
        <v>0.2</v>
      </c>
      <c r="O1707" s="31" cm="1">
        <f t="array" ref="O1707">_xlfn.IFS(
   FACT_ORDERS[[#This Row],[TotalAmount]]&gt;1500, 0.15,
   FACT_ORDERS[[#This Row],[TotalAmount]]&gt;1000, 0.1,
   FACT_ORDERS[[#This Row],[TotalAmount]]&gt;500, 0.05,
   TRUE, 0
)</f>
        <v>0</v>
      </c>
      <c r="P1707" s="28">
        <f xml:space="preserve"> FACT_ORDERS[[#This Row],[TotalAmount]] * (1 - (FACT_ORDERS[[#This Row],[ClientDiscount]] + FACT_ORDERS[[#This Row],[OrderDiscount]]) )</f>
        <v>179.20000000000002</v>
      </c>
      <c r="Q1707" s="28">
        <f>FACT_ORDERS[[#This Row],[TotalAmountWithDiscount]]+FACT_ORDERS[[#This Row],[DeliveryCost]]</f>
        <v>194.20000000000002</v>
      </c>
      <c r="R1707" s="35">
        <v>45329</v>
      </c>
      <c r="S1707" s="35" t="str">
        <f>IF(NETWORKDAYS(FACT_ORDERS[[#This Row],[Order-Date]], FACT_ORDERS[[#This Row],[ArrivalDate ]]) &gt; 10, "Late", "On Time")</f>
        <v>On Time</v>
      </c>
    </row>
    <row r="1708" spans="1:19" x14ac:dyDescent="0.3">
      <c r="A1708" s="12">
        <v>6706</v>
      </c>
      <c r="B1708" s="12">
        <v>216</v>
      </c>
      <c r="C1708" s="12">
        <v>10778</v>
      </c>
      <c r="D1708" s="12">
        <v>1707</v>
      </c>
      <c r="E1708" s="12" t="s">
        <v>243</v>
      </c>
      <c r="F1708" s="13">
        <v>45322</v>
      </c>
      <c r="G1708" s="26" t="s">
        <v>12279</v>
      </c>
      <c r="H1708" s="12">
        <v>35</v>
      </c>
      <c r="I1708" s="28">
        <f>VLOOKUP(B:B,DIM_PRODUCTS!A:F,5,FALSE)</f>
        <v>23</v>
      </c>
      <c r="J1708" s="28">
        <f>FACT_ORDERS[[#This Row],[ProductPrice]]*FACT_ORDERS[[#This Row],[Quantity]]</f>
        <v>805</v>
      </c>
      <c r="K1708" s="12" t="str">
        <f>VLOOKUP(C:C,DIM_CUSTOMERS!A:G,7,FALSE)</f>
        <v>Spain</v>
      </c>
      <c r="L1708" s="30" cm="1">
        <f t="array" ref="L1708">_xlfn.IFS(
    AND(FACT_ORDERS[[#This Row],[DeliveryMehtod]]="shippment",FACT_ORDERS[[#This Row],[TotalAmount]]&gt;=200), 0,
    AND(FACT_ORDERS[[#This Row],[DeliveryMehtod]]="pickup"), 15,
    AND(FACT_ORDERS[[#This Row],[DeliveryMehtod]]="shippment",FACT_ORDERS[[#This Row],[TotalAmount]]&lt;200), 35
)</f>
        <v>15</v>
      </c>
      <c r="M1708" s="12" t="str" cm="1">
        <f t="array" ref="M1708">_xlfn.IFS(
    SUMIFS(FACT_ORDERS[TotalAmount], FACT_ORDERS[WD_CUSTOMERS],FACT_ORDERS[[#This Row],[WD_CUSTOMERS]])&gt;=15000, "VIP",
    SUMIFS(FACT_ORDERS[TotalAmount], FACT_ORDERS[WD_CUSTOMERS],FACT_ORDERS[[#This Row],[WD_CUSTOMERS]])&gt;=8000, "Premium",
    TRUE, "Regular"
)</f>
        <v>VIP</v>
      </c>
      <c r="N1708" s="32" cm="1">
        <f t="array" ref="N1708">_xlfn.IFS(
   FACT_ORDERS[[#This Row],[TypeOfClient]]="VIP", 0.2,
   FACT_ORDERS[[#This Row],[TypeOfClient]]="Premium", 0.1,
   TRUE, 0
)</f>
        <v>0.2</v>
      </c>
      <c r="O1708" s="31" cm="1">
        <f t="array" ref="O1708">_xlfn.IFS(
   FACT_ORDERS[[#This Row],[TotalAmount]]&gt;1500, 0.15,
   FACT_ORDERS[[#This Row],[TotalAmount]]&gt;1000, 0.1,
   FACT_ORDERS[[#This Row],[TotalAmount]]&gt;500, 0.05,
   TRUE, 0
)</f>
        <v>0.05</v>
      </c>
      <c r="P1708" s="28">
        <f xml:space="preserve"> FACT_ORDERS[[#This Row],[TotalAmount]] * (1 - (FACT_ORDERS[[#This Row],[ClientDiscount]] + FACT_ORDERS[[#This Row],[OrderDiscount]]) )</f>
        <v>603.75</v>
      </c>
      <c r="Q1708" s="28">
        <f>FACT_ORDERS[[#This Row],[TotalAmountWithDiscount]]+FACT_ORDERS[[#This Row],[DeliveryCost]]</f>
        <v>618.75</v>
      </c>
      <c r="R1708" s="35">
        <v>45331</v>
      </c>
      <c r="S1708" s="35" t="str">
        <f>IF(NETWORKDAYS(FACT_ORDERS[[#This Row],[Order-Date]], FACT_ORDERS[[#This Row],[ArrivalDate ]]) &gt; 10, "Late", "On Time")</f>
        <v>On Time</v>
      </c>
    </row>
    <row r="1709" spans="1:19" x14ac:dyDescent="0.3">
      <c r="A1709" s="12">
        <v>6707</v>
      </c>
      <c r="B1709" s="12">
        <v>219</v>
      </c>
      <c r="C1709" s="12">
        <v>10778</v>
      </c>
      <c r="D1709" s="12">
        <v>1708</v>
      </c>
      <c r="E1709" s="12" t="s">
        <v>243</v>
      </c>
      <c r="F1709" s="13">
        <v>45322</v>
      </c>
      <c r="G1709" s="26" t="s">
        <v>12280</v>
      </c>
      <c r="H1709" s="12">
        <v>45</v>
      </c>
      <c r="I1709" s="28">
        <f>VLOOKUP(B:B,DIM_PRODUCTS!A:F,5,FALSE)</f>
        <v>50</v>
      </c>
      <c r="J1709" s="28">
        <f>FACT_ORDERS[[#This Row],[ProductPrice]]*FACT_ORDERS[[#This Row],[Quantity]]</f>
        <v>2250</v>
      </c>
      <c r="K1709" s="12" t="str">
        <f>VLOOKUP(C:C,DIM_CUSTOMERS!A:G,7,FALSE)</f>
        <v>Spain</v>
      </c>
      <c r="L1709" s="30" cm="1">
        <f t="array" ref="L1709">_xlfn.IFS(
    AND(FACT_ORDERS[[#This Row],[DeliveryMehtod]]="shippment",FACT_ORDERS[[#This Row],[TotalAmount]]&gt;=200), 0,
    AND(FACT_ORDERS[[#This Row],[DeliveryMehtod]]="pickup"), 15,
    AND(FACT_ORDERS[[#This Row],[DeliveryMehtod]]="shippment",FACT_ORDERS[[#This Row],[TotalAmount]]&lt;200), 35
)</f>
        <v>15</v>
      </c>
      <c r="M1709" s="12" t="str" cm="1">
        <f t="array" ref="M1709">_xlfn.IFS(
    SUMIFS(FACT_ORDERS[TotalAmount], FACT_ORDERS[WD_CUSTOMERS],FACT_ORDERS[[#This Row],[WD_CUSTOMERS]])&gt;=15000, "VIP",
    SUMIFS(FACT_ORDERS[TotalAmount], FACT_ORDERS[WD_CUSTOMERS],FACT_ORDERS[[#This Row],[WD_CUSTOMERS]])&gt;=8000, "Premium",
    TRUE, "Regular"
)</f>
        <v>VIP</v>
      </c>
      <c r="N1709" s="32" cm="1">
        <f t="array" ref="N1709">_xlfn.IFS(
   FACT_ORDERS[[#This Row],[TypeOfClient]]="VIP", 0.2,
   FACT_ORDERS[[#This Row],[TypeOfClient]]="Premium", 0.1,
   TRUE, 0
)</f>
        <v>0.2</v>
      </c>
      <c r="O1709" s="31" cm="1">
        <f t="array" ref="O1709">_xlfn.IFS(
   FACT_ORDERS[[#This Row],[TotalAmount]]&gt;1500, 0.15,
   FACT_ORDERS[[#This Row],[TotalAmount]]&gt;1000, 0.1,
   FACT_ORDERS[[#This Row],[TotalAmount]]&gt;500, 0.05,
   TRUE, 0
)</f>
        <v>0.15</v>
      </c>
      <c r="P1709" s="28">
        <f xml:space="preserve"> FACT_ORDERS[[#This Row],[TotalAmount]] * (1 - (FACT_ORDERS[[#This Row],[ClientDiscount]] + FACT_ORDERS[[#This Row],[OrderDiscount]]) )</f>
        <v>1462.5</v>
      </c>
      <c r="Q1709" s="28">
        <f>FACT_ORDERS[[#This Row],[TotalAmountWithDiscount]]+FACT_ORDERS[[#This Row],[DeliveryCost]]</f>
        <v>1477.5</v>
      </c>
      <c r="R1709" s="35">
        <v>45329</v>
      </c>
      <c r="S1709" s="35" t="str">
        <f>IF(NETWORKDAYS(FACT_ORDERS[[#This Row],[Order-Date]], FACT_ORDERS[[#This Row],[ArrivalDate ]]) &gt; 10, "Late", "On Time")</f>
        <v>On Time</v>
      </c>
    </row>
    <row r="1710" spans="1:19" x14ac:dyDescent="0.3">
      <c r="A1710" s="12">
        <v>6708</v>
      </c>
      <c r="B1710" s="12">
        <v>238</v>
      </c>
      <c r="C1710" s="12">
        <v>10778</v>
      </c>
      <c r="D1710" s="12">
        <v>1709</v>
      </c>
      <c r="E1710" s="12" t="s">
        <v>243</v>
      </c>
      <c r="F1710" s="13">
        <v>45322</v>
      </c>
      <c r="G1710" s="26" t="s">
        <v>12281</v>
      </c>
      <c r="H1710" s="12">
        <v>20</v>
      </c>
      <c r="I1710" s="28">
        <f>VLOOKUP(B:B,DIM_PRODUCTS!A:F,5,FALSE)</f>
        <v>16</v>
      </c>
      <c r="J1710" s="28">
        <f>FACT_ORDERS[[#This Row],[ProductPrice]]*FACT_ORDERS[[#This Row],[Quantity]]</f>
        <v>320</v>
      </c>
      <c r="K1710" s="12" t="str">
        <f>VLOOKUP(C:C,DIM_CUSTOMERS!A:G,7,FALSE)</f>
        <v>Spain</v>
      </c>
      <c r="L1710" s="30" cm="1">
        <f t="array" ref="L1710">_xlfn.IFS(
    AND(FACT_ORDERS[[#This Row],[DeliveryMehtod]]="shippment",FACT_ORDERS[[#This Row],[TotalAmount]]&gt;=200), 0,
    AND(FACT_ORDERS[[#This Row],[DeliveryMehtod]]="pickup"), 15,
    AND(FACT_ORDERS[[#This Row],[DeliveryMehtod]]="shippment",FACT_ORDERS[[#This Row],[TotalAmount]]&lt;200), 35
)</f>
        <v>15</v>
      </c>
      <c r="M1710" s="12" t="str" cm="1">
        <f t="array" ref="M1710">_xlfn.IFS(
    SUMIFS(FACT_ORDERS[TotalAmount], FACT_ORDERS[WD_CUSTOMERS],FACT_ORDERS[[#This Row],[WD_CUSTOMERS]])&gt;=15000, "VIP",
    SUMIFS(FACT_ORDERS[TotalAmount], FACT_ORDERS[WD_CUSTOMERS],FACT_ORDERS[[#This Row],[WD_CUSTOMERS]])&gt;=8000, "Premium",
    TRUE, "Regular"
)</f>
        <v>VIP</v>
      </c>
      <c r="N1710" s="32" cm="1">
        <f t="array" ref="N1710">_xlfn.IFS(
   FACT_ORDERS[[#This Row],[TypeOfClient]]="VIP", 0.2,
   FACT_ORDERS[[#This Row],[TypeOfClient]]="Premium", 0.1,
   TRUE, 0
)</f>
        <v>0.2</v>
      </c>
      <c r="O1710" s="31" cm="1">
        <f t="array" ref="O1710">_xlfn.IFS(
   FACT_ORDERS[[#This Row],[TotalAmount]]&gt;1500, 0.15,
   FACT_ORDERS[[#This Row],[TotalAmount]]&gt;1000, 0.1,
   FACT_ORDERS[[#This Row],[TotalAmount]]&gt;500, 0.05,
   TRUE, 0
)</f>
        <v>0</v>
      </c>
      <c r="P1710" s="28">
        <f xml:space="preserve"> FACT_ORDERS[[#This Row],[TotalAmount]] * (1 - (FACT_ORDERS[[#This Row],[ClientDiscount]] + FACT_ORDERS[[#This Row],[OrderDiscount]]) )</f>
        <v>256</v>
      </c>
      <c r="Q1710" s="28">
        <f>FACT_ORDERS[[#This Row],[TotalAmountWithDiscount]]+FACT_ORDERS[[#This Row],[DeliveryCost]]</f>
        <v>271</v>
      </c>
      <c r="R1710" s="35">
        <v>45330</v>
      </c>
      <c r="S1710" s="35" t="str">
        <f>IF(NETWORKDAYS(FACT_ORDERS[[#This Row],[Order-Date]], FACT_ORDERS[[#This Row],[ArrivalDate ]]) &gt; 10, "Late", "On Time")</f>
        <v>On Time</v>
      </c>
    </row>
    <row r="1711" spans="1:19" x14ac:dyDescent="0.3">
      <c r="A1711" s="12">
        <v>6709</v>
      </c>
      <c r="B1711" s="12">
        <v>216</v>
      </c>
      <c r="C1711" s="12">
        <v>10778</v>
      </c>
      <c r="D1711" s="12">
        <v>1710</v>
      </c>
      <c r="E1711" s="12" t="s">
        <v>243</v>
      </c>
      <c r="F1711" s="13">
        <v>45545</v>
      </c>
      <c r="G1711" s="26" t="s">
        <v>4720</v>
      </c>
      <c r="H1711" s="12">
        <v>25</v>
      </c>
      <c r="I1711" s="28">
        <f>VLOOKUP(B:B,DIM_PRODUCTS!A:F,5,FALSE)</f>
        <v>23</v>
      </c>
      <c r="J1711" s="28">
        <f>FACT_ORDERS[[#This Row],[ProductPrice]]*FACT_ORDERS[[#This Row],[Quantity]]</f>
        <v>575</v>
      </c>
      <c r="K1711" s="12" t="str">
        <f>VLOOKUP(C:C,DIM_CUSTOMERS!A:G,7,FALSE)</f>
        <v>Spain</v>
      </c>
      <c r="L1711" s="30" cm="1">
        <f t="array" ref="L1711">_xlfn.IFS(
    AND(FACT_ORDERS[[#This Row],[DeliveryMehtod]]="shippment",FACT_ORDERS[[#This Row],[TotalAmount]]&gt;=200), 0,
    AND(FACT_ORDERS[[#This Row],[DeliveryMehtod]]="pickup"), 15,
    AND(FACT_ORDERS[[#This Row],[DeliveryMehtod]]="shippment",FACT_ORDERS[[#This Row],[TotalAmount]]&lt;200), 35
)</f>
        <v>15</v>
      </c>
      <c r="M1711" s="12" t="str" cm="1">
        <f t="array" ref="M1711">_xlfn.IFS(
    SUMIFS(FACT_ORDERS[TotalAmount], FACT_ORDERS[WD_CUSTOMERS],FACT_ORDERS[[#This Row],[WD_CUSTOMERS]])&gt;=15000, "VIP",
    SUMIFS(FACT_ORDERS[TotalAmount], FACT_ORDERS[WD_CUSTOMERS],FACT_ORDERS[[#This Row],[WD_CUSTOMERS]])&gt;=8000, "Premium",
    TRUE, "Regular"
)</f>
        <v>VIP</v>
      </c>
      <c r="N1711" s="32" cm="1">
        <f t="array" ref="N1711">_xlfn.IFS(
   FACT_ORDERS[[#This Row],[TypeOfClient]]="VIP", 0.2,
   FACT_ORDERS[[#This Row],[TypeOfClient]]="Premium", 0.1,
   TRUE, 0
)</f>
        <v>0.2</v>
      </c>
      <c r="O1711" s="31" cm="1">
        <f t="array" ref="O1711">_xlfn.IFS(
   FACT_ORDERS[[#This Row],[TotalAmount]]&gt;1500, 0.15,
   FACT_ORDERS[[#This Row],[TotalAmount]]&gt;1000, 0.1,
   FACT_ORDERS[[#This Row],[TotalAmount]]&gt;500, 0.05,
   TRUE, 0
)</f>
        <v>0.05</v>
      </c>
      <c r="P1711" s="28">
        <f xml:space="preserve"> FACT_ORDERS[[#This Row],[TotalAmount]] * (1 - (FACT_ORDERS[[#This Row],[ClientDiscount]] + FACT_ORDERS[[#This Row],[OrderDiscount]]) )</f>
        <v>431.25</v>
      </c>
      <c r="Q1711" s="28">
        <f>FACT_ORDERS[[#This Row],[TotalAmountWithDiscount]]+FACT_ORDERS[[#This Row],[DeliveryCost]]</f>
        <v>446.25</v>
      </c>
      <c r="R1711" s="35">
        <v>45552</v>
      </c>
      <c r="S1711" s="35" t="str">
        <f>IF(NETWORKDAYS(FACT_ORDERS[[#This Row],[Order-Date]], FACT_ORDERS[[#This Row],[ArrivalDate ]]) &gt; 10, "Late", "On Time")</f>
        <v>On Time</v>
      </c>
    </row>
    <row r="1712" spans="1:19" x14ac:dyDescent="0.3">
      <c r="A1712" s="12">
        <v>6710</v>
      </c>
      <c r="B1712" s="12">
        <v>238</v>
      </c>
      <c r="C1712" s="12">
        <v>10778</v>
      </c>
      <c r="D1712" s="12">
        <v>1711</v>
      </c>
      <c r="E1712" s="12" t="s">
        <v>244</v>
      </c>
      <c r="F1712" s="13">
        <v>45545</v>
      </c>
      <c r="G1712" s="26" t="s">
        <v>12282</v>
      </c>
      <c r="H1712" s="12">
        <v>26</v>
      </c>
      <c r="I1712" s="28">
        <f>VLOOKUP(B:B,DIM_PRODUCTS!A:F,5,FALSE)</f>
        <v>16</v>
      </c>
      <c r="J1712" s="28">
        <f>FACT_ORDERS[[#This Row],[ProductPrice]]*FACT_ORDERS[[#This Row],[Quantity]]</f>
        <v>416</v>
      </c>
      <c r="K1712" s="12" t="str">
        <f>VLOOKUP(C:C,DIM_CUSTOMERS!A:G,7,FALSE)</f>
        <v>Spain</v>
      </c>
      <c r="L1712" s="30" cm="1">
        <f t="array" ref="L1712">_xlfn.IFS(
    AND(FACT_ORDERS[[#This Row],[DeliveryMehtod]]="shippment",FACT_ORDERS[[#This Row],[TotalAmount]]&gt;=200), 0,
    AND(FACT_ORDERS[[#This Row],[DeliveryMehtod]]="pickup"), 15,
    AND(FACT_ORDERS[[#This Row],[DeliveryMehtod]]="shippment",FACT_ORDERS[[#This Row],[TotalAmount]]&lt;200), 35
)</f>
        <v>0</v>
      </c>
      <c r="M1712" s="12" t="str" cm="1">
        <f t="array" ref="M1712">_xlfn.IFS(
    SUMIFS(FACT_ORDERS[TotalAmount], FACT_ORDERS[WD_CUSTOMERS],FACT_ORDERS[[#This Row],[WD_CUSTOMERS]])&gt;=15000, "VIP",
    SUMIFS(FACT_ORDERS[TotalAmount], FACT_ORDERS[WD_CUSTOMERS],FACT_ORDERS[[#This Row],[WD_CUSTOMERS]])&gt;=8000, "Premium",
    TRUE, "Regular"
)</f>
        <v>VIP</v>
      </c>
      <c r="N1712" s="32" cm="1">
        <f t="array" ref="N1712">_xlfn.IFS(
   FACT_ORDERS[[#This Row],[TypeOfClient]]="VIP", 0.2,
   FACT_ORDERS[[#This Row],[TypeOfClient]]="Premium", 0.1,
   TRUE, 0
)</f>
        <v>0.2</v>
      </c>
      <c r="O1712" s="31" cm="1">
        <f t="array" ref="O1712">_xlfn.IFS(
   FACT_ORDERS[[#This Row],[TotalAmount]]&gt;1500, 0.15,
   FACT_ORDERS[[#This Row],[TotalAmount]]&gt;1000, 0.1,
   FACT_ORDERS[[#This Row],[TotalAmount]]&gt;500, 0.05,
   TRUE, 0
)</f>
        <v>0</v>
      </c>
      <c r="P1712" s="28">
        <f xml:space="preserve"> FACT_ORDERS[[#This Row],[TotalAmount]] * (1 - (FACT_ORDERS[[#This Row],[ClientDiscount]] + FACT_ORDERS[[#This Row],[OrderDiscount]]) )</f>
        <v>332.8</v>
      </c>
      <c r="Q1712" s="28">
        <f>FACT_ORDERS[[#This Row],[TotalAmountWithDiscount]]+FACT_ORDERS[[#This Row],[DeliveryCost]]</f>
        <v>332.8</v>
      </c>
      <c r="R1712" s="35">
        <v>45552</v>
      </c>
      <c r="S1712" s="35" t="str">
        <f>IF(NETWORKDAYS(FACT_ORDERS[[#This Row],[Order-Date]], FACT_ORDERS[[#This Row],[ArrivalDate ]]) &gt; 10, "Late", "On Time")</f>
        <v>On Time</v>
      </c>
    </row>
    <row r="1713" spans="1:19" x14ac:dyDescent="0.3">
      <c r="A1713" s="12">
        <v>6711</v>
      </c>
      <c r="B1713" s="12">
        <v>230</v>
      </c>
      <c r="C1713" s="12">
        <v>10778</v>
      </c>
      <c r="D1713" s="12">
        <v>1712</v>
      </c>
      <c r="E1713" s="12" t="s">
        <v>244</v>
      </c>
      <c r="F1713" s="13">
        <v>45362</v>
      </c>
      <c r="G1713" s="26" t="s">
        <v>3914</v>
      </c>
      <c r="H1713" s="12">
        <v>28</v>
      </c>
      <c r="I1713" s="28">
        <f>VLOOKUP(B:B,DIM_PRODUCTS!A:F,5,FALSE)</f>
        <v>14</v>
      </c>
      <c r="J1713" s="28">
        <f>FACT_ORDERS[[#This Row],[ProductPrice]]*FACT_ORDERS[[#This Row],[Quantity]]</f>
        <v>392</v>
      </c>
      <c r="K1713" s="12" t="str">
        <f>VLOOKUP(C:C,DIM_CUSTOMERS!A:G,7,FALSE)</f>
        <v>Spain</v>
      </c>
      <c r="L1713" s="30" cm="1">
        <f t="array" ref="L1713">_xlfn.IFS(
    AND(FACT_ORDERS[[#This Row],[DeliveryMehtod]]="shippment",FACT_ORDERS[[#This Row],[TotalAmount]]&gt;=200), 0,
    AND(FACT_ORDERS[[#This Row],[DeliveryMehtod]]="pickup"), 15,
    AND(FACT_ORDERS[[#This Row],[DeliveryMehtod]]="shippment",FACT_ORDERS[[#This Row],[TotalAmount]]&lt;200), 35
)</f>
        <v>0</v>
      </c>
      <c r="M1713" s="12" t="str" cm="1">
        <f t="array" ref="M1713">_xlfn.IFS(
    SUMIFS(FACT_ORDERS[TotalAmount], FACT_ORDERS[WD_CUSTOMERS],FACT_ORDERS[[#This Row],[WD_CUSTOMERS]])&gt;=15000, "VIP",
    SUMIFS(FACT_ORDERS[TotalAmount], FACT_ORDERS[WD_CUSTOMERS],FACT_ORDERS[[#This Row],[WD_CUSTOMERS]])&gt;=8000, "Premium",
    TRUE, "Regular"
)</f>
        <v>VIP</v>
      </c>
      <c r="N1713" s="32" cm="1">
        <f t="array" ref="N1713">_xlfn.IFS(
   FACT_ORDERS[[#This Row],[TypeOfClient]]="VIP", 0.2,
   FACT_ORDERS[[#This Row],[TypeOfClient]]="Premium", 0.1,
   TRUE, 0
)</f>
        <v>0.2</v>
      </c>
      <c r="O1713" s="31" cm="1">
        <f t="array" ref="O1713">_xlfn.IFS(
   FACT_ORDERS[[#This Row],[TotalAmount]]&gt;1500, 0.15,
   FACT_ORDERS[[#This Row],[TotalAmount]]&gt;1000, 0.1,
   FACT_ORDERS[[#This Row],[TotalAmount]]&gt;500, 0.05,
   TRUE, 0
)</f>
        <v>0</v>
      </c>
      <c r="P1713" s="28">
        <f xml:space="preserve"> FACT_ORDERS[[#This Row],[TotalAmount]] * (1 - (FACT_ORDERS[[#This Row],[ClientDiscount]] + FACT_ORDERS[[#This Row],[OrderDiscount]]) )</f>
        <v>313.60000000000002</v>
      </c>
      <c r="Q1713" s="28">
        <f>FACT_ORDERS[[#This Row],[TotalAmountWithDiscount]]+FACT_ORDERS[[#This Row],[DeliveryCost]]</f>
        <v>313.60000000000002</v>
      </c>
      <c r="R1713" s="35">
        <v>45369</v>
      </c>
      <c r="S1713" s="35" t="str">
        <f>IF(NETWORKDAYS(FACT_ORDERS[[#This Row],[Order-Date]], FACT_ORDERS[[#This Row],[ArrivalDate ]]) &gt; 10, "Late", "On Time")</f>
        <v>On Time</v>
      </c>
    </row>
    <row r="1714" spans="1:19" x14ac:dyDescent="0.3">
      <c r="A1714" s="12">
        <v>6712</v>
      </c>
      <c r="B1714" s="12">
        <v>216</v>
      </c>
      <c r="C1714" s="12">
        <v>10778</v>
      </c>
      <c r="D1714" s="12">
        <v>1713</v>
      </c>
      <c r="E1714" s="12" t="s">
        <v>244</v>
      </c>
      <c r="F1714" s="13">
        <v>45362</v>
      </c>
      <c r="G1714" s="26" t="s">
        <v>12283</v>
      </c>
      <c r="H1714" s="12">
        <v>39</v>
      </c>
      <c r="I1714" s="28">
        <f>VLOOKUP(B:B,DIM_PRODUCTS!A:F,5,FALSE)</f>
        <v>23</v>
      </c>
      <c r="J1714" s="28">
        <f>FACT_ORDERS[[#This Row],[ProductPrice]]*FACT_ORDERS[[#This Row],[Quantity]]</f>
        <v>897</v>
      </c>
      <c r="K1714" s="12" t="str">
        <f>VLOOKUP(C:C,DIM_CUSTOMERS!A:G,7,FALSE)</f>
        <v>Spain</v>
      </c>
      <c r="L1714" s="30" cm="1">
        <f t="array" ref="L1714">_xlfn.IFS(
    AND(FACT_ORDERS[[#This Row],[DeliveryMehtod]]="shippment",FACT_ORDERS[[#This Row],[TotalAmount]]&gt;=200), 0,
    AND(FACT_ORDERS[[#This Row],[DeliveryMehtod]]="pickup"), 15,
    AND(FACT_ORDERS[[#This Row],[DeliveryMehtod]]="shippment",FACT_ORDERS[[#This Row],[TotalAmount]]&lt;200), 35
)</f>
        <v>0</v>
      </c>
      <c r="M1714" s="12" t="str" cm="1">
        <f t="array" ref="M1714">_xlfn.IFS(
    SUMIFS(FACT_ORDERS[TotalAmount], FACT_ORDERS[WD_CUSTOMERS],FACT_ORDERS[[#This Row],[WD_CUSTOMERS]])&gt;=15000, "VIP",
    SUMIFS(FACT_ORDERS[TotalAmount], FACT_ORDERS[WD_CUSTOMERS],FACT_ORDERS[[#This Row],[WD_CUSTOMERS]])&gt;=8000, "Premium",
    TRUE, "Regular"
)</f>
        <v>VIP</v>
      </c>
      <c r="N1714" s="32" cm="1">
        <f t="array" ref="N1714">_xlfn.IFS(
   FACT_ORDERS[[#This Row],[TypeOfClient]]="VIP", 0.2,
   FACT_ORDERS[[#This Row],[TypeOfClient]]="Premium", 0.1,
   TRUE, 0
)</f>
        <v>0.2</v>
      </c>
      <c r="O1714" s="31" cm="1">
        <f t="array" ref="O1714">_xlfn.IFS(
   FACT_ORDERS[[#This Row],[TotalAmount]]&gt;1500, 0.15,
   FACT_ORDERS[[#This Row],[TotalAmount]]&gt;1000, 0.1,
   FACT_ORDERS[[#This Row],[TotalAmount]]&gt;500, 0.05,
   TRUE, 0
)</f>
        <v>0.05</v>
      </c>
      <c r="P1714" s="28">
        <f xml:space="preserve"> FACT_ORDERS[[#This Row],[TotalAmount]] * (1 - (FACT_ORDERS[[#This Row],[ClientDiscount]] + FACT_ORDERS[[#This Row],[OrderDiscount]]) )</f>
        <v>672.75</v>
      </c>
      <c r="Q1714" s="28">
        <f>FACT_ORDERS[[#This Row],[TotalAmountWithDiscount]]+FACT_ORDERS[[#This Row],[DeliveryCost]]</f>
        <v>672.75</v>
      </c>
      <c r="R1714" s="35">
        <v>45371</v>
      </c>
      <c r="S1714" s="35" t="str">
        <f>IF(NETWORKDAYS(FACT_ORDERS[[#This Row],[Order-Date]], FACT_ORDERS[[#This Row],[ArrivalDate ]]) &gt; 10, "Late", "On Time")</f>
        <v>On Time</v>
      </c>
    </row>
    <row r="1715" spans="1:19" x14ac:dyDescent="0.3">
      <c r="A1715" s="12">
        <v>6713</v>
      </c>
      <c r="B1715" s="12">
        <v>238</v>
      </c>
      <c r="C1715" s="12">
        <v>10778</v>
      </c>
      <c r="D1715" s="12">
        <v>1714</v>
      </c>
      <c r="E1715" s="12" t="s">
        <v>244</v>
      </c>
      <c r="F1715" s="13">
        <v>45362</v>
      </c>
      <c r="G1715" s="26" t="s">
        <v>12284</v>
      </c>
      <c r="H1715" s="12">
        <v>18</v>
      </c>
      <c r="I1715" s="28">
        <f>VLOOKUP(B:B,DIM_PRODUCTS!A:F,5,FALSE)</f>
        <v>16</v>
      </c>
      <c r="J1715" s="28">
        <f>FACT_ORDERS[[#This Row],[ProductPrice]]*FACT_ORDERS[[#This Row],[Quantity]]</f>
        <v>288</v>
      </c>
      <c r="K1715" s="12" t="str">
        <f>VLOOKUP(C:C,DIM_CUSTOMERS!A:G,7,FALSE)</f>
        <v>Spain</v>
      </c>
      <c r="L1715" s="30" cm="1">
        <f t="array" ref="L1715">_xlfn.IFS(
    AND(FACT_ORDERS[[#This Row],[DeliveryMehtod]]="shippment",FACT_ORDERS[[#This Row],[TotalAmount]]&gt;=200), 0,
    AND(FACT_ORDERS[[#This Row],[DeliveryMehtod]]="pickup"), 15,
    AND(FACT_ORDERS[[#This Row],[DeliveryMehtod]]="shippment",FACT_ORDERS[[#This Row],[TotalAmount]]&lt;200), 35
)</f>
        <v>0</v>
      </c>
      <c r="M1715" s="12" t="str" cm="1">
        <f t="array" ref="M1715">_xlfn.IFS(
    SUMIFS(FACT_ORDERS[TotalAmount], FACT_ORDERS[WD_CUSTOMERS],FACT_ORDERS[[#This Row],[WD_CUSTOMERS]])&gt;=15000, "VIP",
    SUMIFS(FACT_ORDERS[TotalAmount], FACT_ORDERS[WD_CUSTOMERS],FACT_ORDERS[[#This Row],[WD_CUSTOMERS]])&gt;=8000, "Premium",
    TRUE, "Regular"
)</f>
        <v>VIP</v>
      </c>
      <c r="N1715" s="32" cm="1">
        <f t="array" ref="N1715">_xlfn.IFS(
   FACT_ORDERS[[#This Row],[TypeOfClient]]="VIP", 0.2,
   FACT_ORDERS[[#This Row],[TypeOfClient]]="Premium", 0.1,
   TRUE, 0
)</f>
        <v>0.2</v>
      </c>
      <c r="O1715" s="31" cm="1">
        <f t="array" ref="O1715">_xlfn.IFS(
   FACT_ORDERS[[#This Row],[TotalAmount]]&gt;1500, 0.15,
   FACT_ORDERS[[#This Row],[TotalAmount]]&gt;1000, 0.1,
   FACT_ORDERS[[#This Row],[TotalAmount]]&gt;500, 0.05,
   TRUE, 0
)</f>
        <v>0</v>
      </c>
      <c r="P1715" s="28">
        <f xml:space="preserve"> FACT_ORDERS[[#This Row],[TotalAmount]] * (1 - (FACT_ORDERS[[#This Row],[ClientDiscount]] + FACT_ORDERS[[#This Row],[OrderDiscount]]) )</f>
        <v>230.4</v>
      </c>
      <c r="Q1715" s="28">
        <f>FACT_ORDERS[[#This Row],[TotalAmountWithDiscount]]+FACT_ORDERS[[#This Row],[DeliveryCost]]</f>
        <v>230.4</v>
      </c>
      <c r="R1715" s="35">
        <v>45372</v>
      </c>
      <c r="S1715" s="35" t="str">
        <f>IF(NETWORKDAYS(FACT_ORDERS[[#This Row],[Order-Date]], FACT_ORDERS[[#This Row],[ArrivalDate ]]) &gt; 10, "Late", "On Time")</f>
        <v>On Time</v>
      </c>
    </row>
    <row r="1716" spans="1:19" x14ac:dyDescent="0.3">
      <c r="A1716" s="12">
        <v>6714</v>
      </c>
      <c r="B1716" s="12">
        <v>230</v>
      </c>
      <c r="C1716" s="12">
        <v>10778</v>
      </c>
      <c r="D1716" s="12">
        <v>1715</v>
      </c>
      <c r="E1716" s="12" t="s">
        <v>243</v>
      </c>
      <c r="F1716" s="13">
        <v>45218</v>
      </c>
      <c r="G1716" s="26" t="s">
        <v>12285</v>
      </c>
      <c r="H1716" s="12">
        <v>28</v>
      </c>
      <c r="I1716" s="28">
        <f>VLOOKUP(B:B,DIM_PRODUCTS!A:F,5,FALSE)</f>
        <v>14</v>
      </c>
      <c r="J1716" s="28">
        <f>FACT_ORDERS[[#This Row],[ProductPrice]]*FACT_ORDERS[[#This Row],[Quantity]]</f>
        <v>392</v>
      </c>
      <c r="K1716" s="12" t="str">
        <f>VLOOKUP(C:C,DIM_CUSTOMERS!A:G,7,FALSE)</f>
        <v>Spain</v>
      </c>
      <c r="L1716" s="30" cm="1">
        <f t="array" ref="L1716">_xlfn.IFS(
    AND(FACT_ORDERS[[#This Row],[DeliveryMehtod]]="shippment",FACT_ORDERS[[#This Row],[TotalAmount]]&gt;=200), 0,
    AND(FACT_ORDERS[[#This Row],[DeliveryMehtod]]="pickup"), 15,
    AND(FACT_ORDERS[[#This Row],[DeliveryMehtod]]="shippment",FACT_ORDERS[[#This Row],[TotalAmount]]&lt;200), 35
)</f>
        <v>15</v>
      </c>
      <c r="M1716" s="12" t="str" cm="1">
        <f t="array" ref="M1716">_xlfn.IFS(
    SUMIFS(FACT_ORDERS[TotalAmount], FACT_ORDERS[WD_CUSTOMERS],FACT_ORDERS[[#This Row],[WD_CUSTOMERS]])&gt;=15000, "VIP",
    SUMIFS(FACT_ORDERS[TotalAmount], FACT_ORDERS[WD_CUSTOMERS],FACT_ORDERS[[#This Row],[WD_CUSTOMERS]])&gt;=8000, "Premium",
    TRUE, "Regular"
)</f>
        <v>VIP</v>
      </c>
      <c r="N1716" s="32" cm="1">
        <f t="array" ref="N1716">_xlfn.IFS(
   FACT_ORDERS[[#This Row],[TypeOfClient]]="VIP", 0.2,
   FACT_ORDERS[[#This Row],[TypeOfClient]]="Premium", 0.1,
   TRUE, 0
)</f>
        <v>0.2</v>
      </c>
      <c r="O1716" s="31" cm="1">
        <f t="array" ref="O1716">_xlfn.IFS(
   FACT_ORDERS[[#This Row],[TotalAmount]]&gt;1500, 0.15,
   FACT_ORDERS[[#This Row],[TotalAmount]]&gt;1000, 0.1,
   FACT_ORDERS[[#This Row],[TotalAmount]]&gt;500, 0.05,
   TRUE, 0
)</f>
        <v>0</v>
      </c>
      <c r="P1716" s="28">
        <f xml:space="preserve"> FACT_ORDERS[[#This Row],[TotalAmount]] * (1 - (FACT_ORDERS[[#This Row],[ClientDiscount]] + FACT_ORDERS[[#This Row],[OrderDiscount]]) )</f>
        <v>313.60000000000002</v>
      </c>
      <c r="Q1716" s="28">
        <f>FACT_ORDERS[[#This Row],[TotalAmountWithDiscount]]+FACT_ORDERS[[#This Row],[DeliveryCost]]</f>
        <v>328.6</v>
      </c>
      <c r="R1716" s="35">
        <v>45228</v>
      </c>
      <c r="S1716" s="35" t="str">
        <f>IF(NETWORKDAYS(FACT_ORDERS[[#This Row],[Order-Date]], FACT_ORDERS[[#This Row],[ArrivalDate ]]) &gt; 10, "Late", "On Time")</f>
        <v>On Time</v>
      </c>
    </row>
    <row r="1717" spans="1:19" x14ac:dyDescent="0.3">
      <c r="A1717" s="12">
        <v>6715</v>
      </c>
      <c r="B1717" s="12">
        <v>216</v>
      </c>
      <c r="C1717" s="12">
        <v>10778</v>
      </c>
      <c r="D1717" s="12">
        <v>1716</v>
      </c>
      <c r="E1717" s="12" t="s">
        <v>243</v>
      </c>
      <c r="F1717" s="13">
        <v>45218</v>
      </c>
      <c r="G1717" s="26" t="s">
        <v>12286</v>
      </c>
      <c r="H1717" s="12">
        <v>30</v>
      </c>
      <c r="I1717" s="28">
        <f>VLOOKUP(B:B,DIM_PRODUCTS!A:F,5,FALSE)</f>
        <v>23</v>
      </c>
      <c r="J1717" s="28">
        <f>FACT_ORDERS[[#This Row],[ProductPrice]]*FACT_ORDERS[[#This Row],[Quantity]]</f>
        <v>690</v>
      </c>
      <c r="K1717" s="12" t="str">
        <f>VLOOKUP(C:C,DIM_CUSTOMERS!A:G,7,FALSE)</f>
        <v>Spain</v>
      </c>
      <c r="L1717" s="30" cm="1">
        <f t="array" ref="L1717">_xlfn.IFS(
    AND(FACT_ORDERS[[#This Row],[DeliveryMehtod]]="shippment",FACT_ORDERS[[#This Row],[TotalAmount]]&gt;=200), 0,
    AND(FACT_ORDERS[[#This Row],[DeliveryMehtod]]="pickup"), 15,
    AND(FACT_ORDERS[[#This Row],[DeliveryMehtod]]="shippment",FACT_ORDERS[[#This Row],[TotalAmount]]&lt;200), 35
)</f>
        <v>15</v>
      </c>
      <c r="M1717" s="12" t="str" cm="1">
        <f t="array" ref="M1717">_xlfn.IFS(
    SUMIFS(FACT_ORDERS[TotalAmount], FACT_ORDERS[WD_CUSTOMERS],FACT_ORDERS[[#This Row],[WD_CUSTOMERS]])&gt;=15000, "VIP",
    SUMIFS(FACT_ORDERS[TotalAmount], FACT_ORDERS[WD_CUSTOMERS],FACT_ORDERS[[#This Row],[WD_CUSTOMERS]])&gt;=8000, "Premium",
    TRUE, "Regular"
)</f>
        <v>VIP</v>
      </c>
      <c r="N1717" s="32" cm="1">
        <f t="array" ref="N1717">_xlfn.IFS(
   FACT_ORDERS[[#This Row],[TypeOfClient]]="VIP", 0.2,
   FACT_ORDERS[[#This Row],[TypeOfClient]]="Premium", 0.1,
   TRUE, 0
)</f>
        <v>0.2</v>
      </c>
      <c r="O1717" s="31" cm="1">
        <f t="array" ref="O1717">_xlfn.IFS(
   FACT_ORDERS[[#This Row],[TotalAmount]]&gt;1500, 0.15,
   FACT_ORDERS[[#This Row],[TotalAmount]]&gt;1000, 0.1,
   FACT_ORDERS[[#This Row],[TotalAmount]]&gt;500, 0.05,
   TRUE, 0
)</f>
        <v>0.05</v>
      </c>
      <c r="P1717" s="28">
        <f xml:space="preserve"> FACT_ORDERS[[#This Row],[TotalAmount]] * (1 - (FACT_ORDERS[[#This Row],[ClientDiscount]] + FACT_ORDERS[[#This Row],[OrderDiscount]]) )</f>
        <v>517.5</v>
      </c>
      <c r="Q1717" s="28">
        <f>FACT_ORDERS[[#This Row],[TotalAmountWithDiscount]]+FACT_ORDERS[[#This Row],[DeliveryCost]]</f>
        <v>532.5</v>
      </c>
      <c r="R1717" s="35">
        <v>45228</v>
      </c>
      <c r="S1717" s="35" t="str">
        <f>IF(NETWORKDAYS(FACT_ORDERS[[#This Row],[Order-Date]], FACT_ORDERS[[#This Row],[ArrivalDate ]]) &gt; 10, "Late", "On Time")</f>
        <v>On Time</v>
      </c>
    </row>
    <row r="1718" spans="1:19" x14ac:dyDescent="0.3">
      <c r="A1718" s="12">
        <v>6716</v>
      </c>
      <c r="B1718" s="12">
        <v>219</v>
      </c>
      <c r="C1718" s="12">
        <v>10778</v>
      </c>
      <c r="D1718" s="12">
        <v>1717</v>
      </c>
      <c r="E1718" s="12" t="s">
        <v>243</v>
      </c>
      <c r="F1718" s="13">
        <v>45218</v>
      </c>
      <c r="G1718" s="26" t="s">
        <v>12287</v>
      </c>
      <c r="H1718" s="12">
        <v>39</v>
      </c>
      <c r="I1718" s="28">
        <f>VLOOKUP(B:B,DIM_PRODUCTS!A:F,5,FALSE)</f>
        <v>50</v>
      </c>
      <c r="J1718" s="28">
        <f>FACT_ORDERS[[#This Row],[ProductPrice]]*FACT_ORDERS[[#This Row],[Quantity]]</f>
        <v>1950</v>
      </c>
      <c r="K1718" s="12" t="str">
        <f>VLOOKUP(C:C,DIM_CUSTOMERS!A:G,7,FALSE)</f>
        <v>Spain</v>
      </c>
      <c r="L1718" s="30" cm="1">
        <f t="array" ref="L1718">_xlfn.IFS(
    AND(FACT_ORDERS[[#This Row],[DeliveryMehtod]]="shippment",FACT_ORDERS[[#This Row],[TotalAmount]]&gt;=200), 0,
    AND(FACT_ORDERS[[#This Row],[DeliveryMehtod]]="pickup"), 15,
    AND(FACT_ORDERS[[#This Row],[DeliveryMehtod]]="shippment",FACT_ORDERS[[#This Row],[TotalAmount]]&lt;200), 35
)</f>
        <v>15</v>
      </c>
      <c r="M1718" s="12" t="str" cm="1">
        <f t="array" ref="M1718">_xlfn.IFS(
    SUMIFS(FACT_ORDERS[TotalAmount], FACT_ORDERS[WD_CUSTOMERS],FACT_ORDERS[[#This Row],[WD_CUSTOMERS]])&gt;=15000, "VIP",
    SUMIFS(FACT_ORDERS[TotalAmount], FACT_ORDERS[WD_CUSTOMERS],FACT_ORDERS[[#This Row],[WD_CUSTOMERS]])&gt;=8000, "Premium",
    TRUE, "Regular"
)</f>
        <v>VIP</v>
      </c>
      <c r="N1718" s="32" cm="1">
        <f t="array" ref="N1718">_xlfn.IFS(
   FACT_ORDERS[[#This Row],[TypeOfClient]]="VIP", 0.2,
   FACT_ORDERS[[#This Row],[TypeOfClient]]="Premium", 0.1,
   TRUE, 0
)</f>
        <v>0.2</v>
      </c>
      <c r="O1718" s="31" cm="1">
        <f t="array" ref="O1718">_xlfn.IFS(
   FACT_ORDERS[[#This Row],[TotalAmount]]&gt;1500, 0.15,
   FACT_ORDERS[[#This Row],[TotalAmount]]&gt;1000, 0.1,
   FACT_ORDERS[[#This Row],[TotalAmount]]&gt;500, 0.05,
   TRUE, 0
)</f>
        <v>0.15</v>
      </c>
      <c r="P1718" s="28">
        <f xml:space="preserve"> FACT_ORDERS[[#This Row],[TotalAmount]] * (1 - (FACT_ORDERS[[#This Row],[ClientDiscount]] + FACT_ORDERS[[#This Row],[OrderDiscount]]) )</f>
        <v>1267.5</v>
      </c>
      <c r="Q1718" s="28">
        <f>FACT_ORDERS[[#This Row],[TotalAmountWithDiscount]]+FACT_ORDERS[[#This Row],[DeliveryCost]]</f>
        <v>1282.5</v>
      </c>
      <c r="R1718" s="35">
        <v>45229</v>
      </c>
      <c r="S1718" s="35" t="str">
        <f>IF(NETWORKDAYS(FACT_ORDERS[[#This Row],[Order-Date]], FACT_ORDERS[[#This Row],[ArrivalDate ]]) &gt; 10, "Late", "On Time")</f>
        <v>On Time</v>
      </c>
    </row>
    <row r="1719" spans="1:19" x14ac:dyDescent="0.3">
      <c r="A1719" s="12">
        <v>6717</v>
      </c>
      <c r="B1719" s="12">
        <v>238</v>
      </c>
      <c r="C1719" s="12">
        <v>10778</v>
      </c>
      <c r="D1719" s="12">
        <v>1718</v>
      </c>
      <c r="E1719" s="12" t="s">
        <v>243</v>
      </c>
      <c r="F1719" s="13">
        <v>45218</v>
      </c>
      <c r="G1719" s="26" t="s">
        <v>12288</v>
      </c>
      <c r="H1719" s="12">
        <v>27</v>
      </c>
      <c r="I1719" s="28">
        <f>VLOOKUP(B:B,DIM_PRODUCTS!A:F,5,FALSE)</f>
        <v>16</v>
      </c>
      <c r="J1719" s="28">
        <f>FACT_ORDERS[[#This Row],[ProductPrice]]*FACT_ORDERS[[#This Row],[Quantity]]</f>
        <v>432</v>
      </c>
      <c r="K1719" s="12" t="str">
        <f>VLOOKUP(C:C,DIM_CUSTOMERS!A:G,7,FALSE)</f>
        <v>Spain</v>
      </c>
      <c r="L1719" s="30" cm="1">
        <f t="array" ref="L1719">_xlfn.IFS(
    AND(FACT_ORDERS[[#This Row],[DeliveryMehtod]]="shippment",FACT_ORDERS[[#This Row],[TotalAmount]]&gt;=200), 0,
    AND(FACT_ORDERS[[#This Row],[DeliveryMehtod]]="pickup"), 15,
    AND(FACT_ORDERS[[#This Row],[DeliveryMehtod]]="shippment",FACT_ORDERS[[#This Row],[TotalAmount]]&lt;200), 35
)</f>
        <v>15</v>
      </c>
      <c r="M1719" s="12" t="str" cm="1">
        <f t="array" ref="M1719">_xlfn.IFS(
    SUMIFS(FACT_ORDERS[TotalAmount], FACT_ORDERS[WD_CUSTOMERS],FACT_ORDERS[[#This Row],[WD_CUSTOMERS]])&gt;=15000, "VIP",
    SUMIFS(FACT_ORDERS[TotalAmount], FACT_ORDERS[WD_CUSTOMERS],FACT_ORDERS[[#This Row],[WD_CUSTOMERS]])&gt;=8000, "Premium",
    TRUE, "Regular"
)</f>
        <v>VIP</v>
      </c>
      <c r="N1719" s="32" cm="1">
        <f t="array" ref="N1719">_xlfn.IFS(
   FACT_ORDERS[[#This Row],[TypeOfClient]]="VIP", 0.2,
   FACT_ORDERS[[#This Row],[TypeOfClient]]="Premium", 0.1,
   TRUE, 0
)</f>
        <v>0.2</v>
      </c>
      <c r="O1719" s="31" cm="1">
        <f t="array" ref="O1719">_xlfn.IFS(
   FACT_ORDERS[[#This Row],[TotalAmount]]&gt;1500, 0.15,
   FACT_ORDERS[[#This Row],[TotalAmount]]&gt;1000, 0.1,
   FACT_ORDERS[[#This Row],[TotalAmount]]&gt;500, 0.05,
   TRUE, 0
)</f>
        <v>0</v>
      </c>
      <c r="P1719" s="28">
        <f xml:space="preserve"> FACT_ORDERS[[#This Row],[TotalAmount]] * (1 - (FACT_ORDERS[[#This Row],[ClientDiscount]] + FACT_ORDERS[[#This Row],[OrderDiscount]]) )</f>
        <v>345.6</v>
      </c>
      <c r="Q1719" s="28">
        <f>FACT_ORDERS[[#This Row],[TotalAmountWithDiscount]]+FACT_ORDERS[[#This Row],[DeliveryCost]]</f>
        <v>360.6</v>
      </c>
      <c r="R1719" s="35">
        <v>45228</v>
      </c>
      <c r="S1719" s="35" t="str">
        <f>IF(NETWORKDAYS(FACT_ORDERS[[#This Row],[Order-Date]], FACT_ORDERS[[#This Row],[ArrivalDate ]]) &gt; 10, "Late", "On Time")</f>
        <v>On Time</v>
      </c>
    </row>
    <row r="1720" spans="1:19" x14ac:dyDescent="0.3">
      <c r="A1720" s="12">
        <v>6718</v>
      </c>
      <c r="B1720" s="12">
        <v>230</v>
      </c>
      <c r="C1720" s="12">
        <v>10778</v>
      </c>
      <c r="D1720" s="12">
        <v>1719</v>
      </c>
      <c r="E1720" s="12" t="s">
        <v>244</v>
      </c>
      <c r="F1720" s="13">
        <v>45293</v>
      </c>
      <c r="G1720" s="26" t="s">
        <v>12289</v>
      </c>
      <c r="H1720" s="12">
        <v>27</v>
      </c>
      <c r="I1720" s="28">
        <f>VLOOKUP(B:B,DIM_PRODUCTS!A:F,5,FALSE)</f>
        <v>14</v>
      </c>
      <c r="J1720" s="28">
        <f>FACT_ORDERS[[#This Row],[ProductPrice]]*FACT_ORDERS[[#This Row],[Quantity]]</f>
        <v>378</v>
      </c>
      <c r="K1720" s="12" t="str">
        <f>VLOOKUP(C:C,DIM_CUSTOMERS!A:G,7,FALSE)</f>
        <v>Spain</v>
      </c>
      <c r="L1720" s="30" cm="1">
        <f t="array" ref="L1720">_xlfn.IFS(
    AND(FACT_ORDERS[[#This Row],[DeliveryMehtod]]="shippment",FACT_ORDERS[[#This Row],[TotalAmount]]&gt;=200), 0,
    AND(FACT_ORDERS[[#This Row],[DeliveryMehtod]]="pickup"), 15,
    AND(FACT_ORDERS[[#This Row],[DeliveryMehtod]]="shippment",FACT_ORDERS[[#This Row],[TotalAmount]]&lt;200), 35
)</f>
        <v>0</v>
      </c>
      <c r="M1720" s="12" t="str" cm="1">
        <f t="array" ref="M1720">_xlfn.IFS(
    SUMIFS(FACT_ORDERS[TotalAmount], FACT_ORDERS[WD_CUSTOMERS],FACT_ORDERS[[#This Row],[WD_CUSTOMERS]])&gt;=15000, "VIP",
    SUMIFS(FACT_ORDERS[TotalAmount], FACT_ORDERS[WD_CUSTOMERS],FACT_ORDERS[[#This Row],[WD_CUSTOMERS]])&gt;=8000, "Premium",
    TRUE, "Regular"
)</f>
        <v>VIP</v>
      </c>
      <c r="N1720" s="32" cm="1">
        <f t="array" ref="N1720">_xlfn.IFS(
   FACT_ORDERS[[#This Row],[TypeOfClient]]="VIP", 0.2,
   FACT_ORDERS[[#This Row],[TypeOfClient]]="Premium", 0.1,
   TRUE, 0
)</f>
        <v>0.2</v>
      </c>
      <c r="O1720" s="31" cm="1">
        <f t="array" ref="O1720">_xlfn.IFS(
   FACT_ORDERS[[#This Row],[TotalAmount]]&gt;1500, 0.15,
   FACT_ORDERS[[#This Row],[TotalAmount]]&gt;1000, 0.1,
   FACT_ORDERS[[#This Row],[TotalAmount]]&gt;500, 0.05,
   TRUE, 0
)</f>
        <v>0</v>
      </c>
      <c r="P1720" s="28">
        <f xml:space="preserve"> FACT_ORDERS[[#This Row],[TotalAmount]] * (1 - (FACT_ORDERS[[#This Row],[ClientDiscount]] + FACT_ORDERS[[#This Row],[OrderDiscount]]) )</f>
        <v>302.40000000000003</v>
      </c>
      <c r="Q1720" s="28">
        <f>FACT_ORDERS[[#This Row],[TotalAmountWithDiscount]]+FACT_ORDERS[[#This Row],[DeliveryCost]]</f>
        <v>302.40000000000003</v>
      </c>
      <c r="R1720" s="35">
        <v>45300</v>
      </c>
      <c r="S1720" s="35" t="str">
        <f>IF(NETWORKDAYS(FACT_ORDERS[[#This Row],[Order-Date]], FACT_ORDERS[[#This Row],[ArrivalDate ]]) &gt; 10, "Late", "On Time")</f>
        <v>On Time</v>
      </c>
    </row>
    <row r="1721" spans="1:19" x14ac:dyDescent="0.3">
      <c r="A1721" s="12">
        <v>6719</v>
      </c>
      <c r="B1721" s="12">
        <v>216</v>
      </c>
      <c r="C1721" s="12">
        <v>10778</v>
      </c>
      <c r="D1721" s="12">
        <v>1720</v>
      </c>
      <c r="E1721" s="12" t="s">
        <v>244</v>
      </c>
      <c r="F1721" s="13">
        <v>45293</v>
      </c>
      <c r="G1721" s="26" t="s">
        <v>12290</v>
      </c>
      <c r="H1721" s="12">
        <v>38</v>
      </c>
      <c r="I1721" s="28">
        <f>VLOOKUP(B:B,DIM_PRODUCTS!A:F,5,FALSE)</f>
        <v>23</v>
      </c>
      <c r="J1721" s="28">
        <f>FACT_ORDERS[[#This Row],[ProductPrice]]*FACT_ORDERS[[#This Row],[Quantity]]</f>
        <v>874</v>
      </c>
      <c r="K1721" s="12" t="str">
        <f>VLOOKUP(C:C,DIM_CUSTOMERS!A:G,7,FALSE)</f>
        <v>Spain</v>
      </c>
      <c r="L1721" s="30" cm="1">
        <f t="array" ref="L1721">_xlfn.IFS(
    AND(FACT_ORDERS[[#This Row],[DeliveryMehtod]]="shippment",FACT_ORDERS[[#This Row],[TotalAmount]]&gt;=200), 0,
    AND(FACT_ORDERS[[#This Row],[DeliveryMehtod]]="pickup"), 15,
    AND(FACT_ORDERS[[#This Row],[DeliveryMehtod]]="shippment",FACT_ORDERS[[#This Row],[TotalAmount]]&lt;200), 35
)</f>
        <v>0</v>
      </c>
      <c r="M1721" s="12" t="str" cm="1">
        <f t="array" ref="M1721">_xlfn.IFS(
    SUMIFS(FACT_ORDERS[TotalAmount], FACT_ORDERS[WD_CUSTOMERS],FACT_ORDERS[[#This Row],[WD_CUSTOMERS]])&gt;=15000, "VIP",
    SUMIFS(FACT_ORDERS[TotalAmount], FACT_ORDERS[WD_CUSTOMERS],FACT_ORDERS[[#This Row],[WD_CUSTOMERS]])&gt;=8000, "Premium",
    TRUE, "Regular"
)</f>
        <v>VIP</v>
      </c>
      <c r="N1721" s="32" cm="1">
        <f t="array" ref="N1721">_xlfn.IFS(
   FACT_ORDERS[[#This Row],[TypeOfClient]]="VIP", 0.2,
   FACT_ORDERS[[#This Row],[TypeOfClient]]="Premium", 0.1,
   TRUE, 0
)</f>
        <v>0.2</v>
      </c>
      <c r="O1721" s="31" cm="1">
        <f t="array" ref="O1721">_xlfn.IFS(
   FACT_ORDERS[[#This Row],[TotalAmount]]&gt;1500, 0.15,
   FACT_ORDERS[[#This Row],[TotalAmount]]&gt;1000, 0.1,
   FACT_ORDERS[[#This Row],[TotalAmount]]&gt;500, 0.05,
   TRUE, 0
)</f>
        <v>0.05</v>
      </c>
      <c r="P1721" s="28">
        <f xml:space="preserve"> FACT_ORDERS[[#This Row],[TotalAmount]] * (1 - (FACT_ORDERS[[#This Row],[ClientDiscount]] + FACT_ORDERS[[#This Row],[OrderDiscount]]) )</f>
        <v>655.5</v>
      </c>
      <c r="Q1721" s="28">
        <f>FACT_ORDERS[[#This Row],[TotalAmountWithDiscount]]+FACT_ORDERS[[#This Row],[DeliveryCost]]</f>
        <v>655.5</v>
      </c>
      <c r="R1721" s="35">
        <v>45304</v>
      </c>
      <c r="S1721" s="35" t="str">
        <f>IF(NETWORKDAYS(FACT_ORDERS[[#This Row],[Order-Date]], FACT_ORDERS[[#This Row],[ArrivalDate ]]) &gt; 10, "Late", "On Time")</f>
        <v>On Time</v>
      </c>
    </row>
    <row r="1722" spans="1:19" x14ac:dyDescent="0.3">
      <c r="A1722" s="12">
        <v>6720</v>
      </c>
      <c r="B1722" s="12">
        <v>219</v>
      </c>
      <c r="C1722" s="12">
        <v>10778</v>
      </c>
      <c r="D1722" s="12">
        <v>1721</v>
      </c>
      <c r="E1722" s="12" t="s">
        <v>243</v>
      </c>
      <c r="F1722" s="13">
        <v>45293</v>
      </c>
      <c r="G1722" s="26" t="s">
        <v>12291</v>
      </c>
      <c r="H1722" s="12">
        <v>41</v>
      </c>
      <c r="I1722" s="28">
        <f>VLOOKUP(B:B,DIM_PRODUCTS!A:F,5,FALSE)</f>
        <v>50</v>
      </c>
      <c r="J1722" s="28">
        <f>FACT_ORDERS[[#This Row],[ProductPrice]]*FACT_ORDERS[[#This Row],[Quantity]]</f>
        <v>2050</v>
      </c>
      <c r="K1722" s="12" t="str">
        <f>VLOOKUP(C:C,DIM_CUSTOMERS!A:G,7,FALSE)</f>
        <v>Spain</v>
      </c>
      <c r="L1722" s="30" cm="1">
        <f t="array" ref="L1722">_xlfn.IFS(
    AND(FACT_ORDERS[[#This Row],[DeliveryMehtod]]="shippment",FACT_ORDERS[[#This Row],[TotalAmount]]&gt;=200), 0,
    AND(FACT_ORDERS[[#This Row],[DeliveryMehtod]]="pickup"), 15,
    AND(FACT_ORDERS[[#This Row],[DeliveryMehtod]]="shippment",FACT_ORDERS[[#This Row],[TotalAmount]]&lt;200), 35
)</f>
        <v>15</v>
      </c>
      <c r="M1722" s="12" t="str" cm="1">
        <f t="array" ref="M1722">_xlfn.IFS(
    SUMIFS(FACT_ORDERS[TotalAmount], FACT_ORDERS[WD_CUSTOMERS],FACT_ORDERS[[#This Row],[WD_CUSTOMERS]])&gt;=15000, "VIP",
    SUMIFS(FACT_ORDERS[TotalAmount], FACT_ORDERS[WD_CUSTOMERS],FACT_ORDERS[[#This Row],[WD_CUSTOMERS]])&gt;=8000, "Premium",
    TRUE, "Regular"
)</f>
        <v>VIP</v>
      </c>
      <c r="N1722" s="32" cm="1">
        <f t="array" ref="N1722">_xlfn.IFS(
   FACT_ORDERS[[#This Row],[TypeOfClient]]="VIP", 0.2,
   FACT_ORDERS[[#This Row],[TypeOfClient]]="Premium", 0.1,
   TRUE, 0
)</f>
        <v>0.2</v>
      </c>
      <c r="O1722" s="31" cm="1">
        <f t="array" ref="O1722">_xlfn.IFS(
   FACT_ORDERS[[#This Row],[TotalAmount]]&gt;1500, 0.15,
   FACT_ORDERS[[#This Row],[TotalAmount]]&gt;1000, 0.1,
   FACT_ORDERS[[#This Row],[TotalAmount]]&gt;500, 0.05,
   TRUE, 0
)</f>
        <v>0.15</v>
      </c>
      <c r="P1722" s="28">
        <f xml:space="preserve"> FACT_ORDERS[[#This Row],[TotalAmount]] * (1 - (FACT_ORDERS[[#This Row],[ClientDiscount]] + FACT_ORDERS[[#This Row],[OrderDiscount]]) )</f>
        <v>1332.5</v>
      </c>
      <c r="Q1722" s="28">
        <f>FACT_ORDERS[[#This Row],[TotalAmountWithDiscount]]+FACT_ORDERS[[#This Row],[DeliveryCost]]</f>
        <v>1347.5</v>
      </c>
      <c r="R1722" s="35">
        <v>45302</v>
      </c>
      <c r="S1722" s="35" t="str">
        <f>IF(NETWORKDAYS(FACT_ORDERS[[#This Row],[Order-Date]], FACT_ORDERS[[#This Row],[ArrivalDate ]]) &gt; 10, "Late", "On Time")</f>
        <v>On Time</v>
      </c>
    </row>
    <row r="1723" spans="1:19" x14ac:dyDescent="0.3">
      <c r="A1723" s="12">
        <v>6721</v>
      </c>
      <c r="B1723" s="12">
        <v>238</v>
      </c>
      <c r="C1723" s="12">
        <v>10778</v>
      </c>
      <c r="D1723" s="12">
        <v>1722</v>
      </c>
      <c r="E1723" s="12" t="s">
        <v>244</v>
      </c>
      <c r="F1723" s="13">
        <v>45293</v>
      </c>
      <c r="G1723" s="26" t="s">
        <v>12292</v>
      </c>
      <c r="H1723" s="12">
        <v>19</v>
      </c>
      <c r="I1723" s="28">
        <f>VLOOKUP(B:B,DIM_PRODUCTS!A:F,5,FALSE)</f>
        <v>16</v>
      </c>
      <c r="J1723" s="28">
        <f>FACT_ORDERS[[#This Row],[ProductPrice]]*FACT_ORDERS[[#This Row],[Quantity]]</f>
        <v>304</v>
      </c>
      <c r="K1723" s="12" t="str">
        <f>VLOOKUP(C:C,DIM_CUSTOMERS!A:G,7,FALSE)</f>
        <v>Spain</v>
      </c>
      <c r="L1723" s="30" cm="1">
        <f t="array" ref="L1723">_xlfn.IFS(
    AND(FACT_ORDERS[[#This Row],[DeliveryMehtod]]="shippment",FACT_ORDERS[[#This Row],[TotalAmount]]&gt;=200), 0,
    AND(FACT_ORDERS[[#This Row],[DeliveryMehtod]]="pickup"), 15,
    AND(FACT_ORDERS[[#This Row],[DeliveryMehtod]]="shippment",FACT_ORDERS[[#This Row],[TotalAmount]]&lt;200), 35
)</f>
        <v>0</v>
      </c>
      <c r="M1723" s="12" t="str" cm="1">
        <f t="array" ref="M1723">_xlfn.IFS(
    SUMIFS(FACT_ORDERS[TotalAmount], FACT_ORDERS[WD_CUSTOMERS],FACT_ORDERS[[#This Row],[WD_CUSTOMERS]])&gt;=15000, "VIP",
    SUMIFS(FACT_ORDERS[TotalAmount], FACT_ORDERS[WD_CUSTOMERS],FACT_ORDERS[[#This Row],[WD_CUSTOMERS]])&gt;=8000, "Premium",
    TRUE, "Regular"
)</f>
        <v>VIP</v>
      </c>
      <c r="N1723" s="32" cm="1">
        <f t="array" ref="N1723">_xlfn.IFS(
   FACT_ORDERS[[#This Row],[TypeOfClient]]="VIP", 0.2,
   FACT_ORDERS[[#This Row],[TypeOfClient]]="Premium", 0.1,
   TRUE, 0
)</f>
        <v>0.2</v>
      </c>
      <c r="O1723" s="31" cm="1">
        <f t="array" ref="O1723">_xlfn.IFS(
   FACT_ORDERS[[#This Row],[TotalAmount]]&gt;1500, 0.15,
   FACT_ORDERS[[#This Row],[TotalAmount]]&gt;1000, 0.1,
   FACT_ORDERS[[#This Row],[TotalAmount]]&gt;500, 0.05,
   TRUE, 0
)</f>
        <v>0</v>
      </c>
      <c r="P1723" s="28">
        <f xml:space="preserve"> FACT_ORDERS[[#This Row],[TotalAmount]] * (1 - (FACT_ORDERS[[#This Row],[ClientDiscount]] + FACT_ORDERS[[#This Row],[OrderDiscount]]) )</f>
        <v>243.20000000000002</v>
      </c>
      <c r="Q1723" s="28">
        <f>FACT_ORDERS[[#This Row],[TotalAmountWithDiscount]]+FACT_ORDERS[[#This Row],[DeliveryCost]]</f>
        <v>243.20000000000002</v>
      </c>
      <c r="R1723" s="35">
        <v>45310</v>
      </c>
      <c r="S1723" s="35" t="str">
        <f>IF(NETWORKDAYS(FACT_ORDERS[[#This Row],[Order-Date]], FACT_ORDERS[[#This Row],[ArrivalDate ]]) &gt; 10, "Late", "On Time")</f>
        <v>Late</v>
      </c>
    </row>
    <row r="1724" spans="1:19" x14ac:dyDescent="0.3">
      <c r="A1724" s="12">
        <v>6722</v>
      </c>
      <c r="B1724" s="12">
        <v>230</v>
      </c>
      <c r="C1724" s="12">
        <v>10778</v>
      </c>
      <c r="D1724" s="12">
        <v>1723</v>
      </c>
      <c r="E1724" s="12" t="s">
        <v>244</v>
      </c>
      <c r="F1724" s="13">
        <v>45243</v>
      </c>
      <c r="G1724" s="26" t="s">
        <v>12293</v>
      </c>
      <c r="H1724" s="12">
        <v>21</v>
      </c>
      <c r="I1724" s="28">
        <f>VLOOKUP(B:B,DIM_PRODUCTS!A:F,5,FALSE)</f>
        <v>14</v>
      </c>
      <c r="J1724" s="28">
        <f>FACT_ORDERS[[#This Row],[ProductPrice]]*FACT_ORDERS[[#This Row],[Quantity]]</f>
        <v>294</v>
      </c>
      <c r="K1724" s="12" t="str">
        <f>VLOOKUP(C:C,DIM_CUSTOMERS!A:G,7,FALSE)</f>
        <v>Spain</v>
      </c>
      <c r="L1724" s="30" cm="1">
        <f t="array" ref="L1724">_xlfn.IFS(
    AND(FACT_ORDERS[[#This Row],[DeliveryMehtod]]="shippment",FACT_ORDERS[[#This Row],[TotalAmount]]&gt;=200), 0,
    AND(FACT_ORDERS[[#This Row],[DeliveryMehtod]]="pickup"), 15,
    AND(FACT_ORDERS[[#This Row],[DeliveryMehtod]]="shippment",FACT_ORDERS[[#This Row],[TotalAmount]]&lt;200), 35
)</f>
        <v>0</v>
      </c>
      <c r="M1724" s="12" t="str" cm="1">
        <f t="array" ref="M1724">_xlfn.IFS(
    SUMIFS(FACT_ORDERS[TotalAmount], FACT_ORDERS[WD_CUSTOMERS],FACT_ORDERS[[#This Row],[WD_CUSTOMERS]])&gt;=15000, "VIP",
    SUMIFS(FACT_ORDERS[TotalAmount], FACT_ORDERS[WD_CUSTOMERS],FACT_ORDERS[[#This Row],[WD_CUSTOMERS]])&gt;=8000, "Premium",
    TRUE, "Regular"
)</f>
        <v>VIP</v>
      </c>
      <c r="N1724" s="32" cm="1">
        <f t="array" ref="N1724">_xlfn.IFS(
   FACT_ORDERS[[#This Row],[TypeOfClient]]="VIP", 0.2,
   FACT_ORDERS[[#This Row],[TypeOfClient]]="Premium", 0.1,
   TRUE, 0
)</f>
        <v>0.2</v>
      </c>
      <c r="O1724" s="31" cm="1">
        <f t="array" ref="O1724">_xlfn.IFS(
   FACT_ORDERS[[#This Row],[TotalAmount]]&gt;1500, 0.15,
   FACT_ORDERS[[#This Row],[TotalAmount]]&gt;1000, 0.1,
   FACT_ORDERS[[#This Row],[TotalAmount]]&gt;500, 0.05,
   TRUE, 0
)</f>
        <v>0</v>
      </c>
      <c r="P1724" s="28">
        <f xml:space="preserve"> FACT_ORDERS[[#This Row],[TotalAmount]] * (1 - (FACT_ORDERS[[#This Row],[ClientDiscount]] + FACT_ORDERS[[#This Row],[OrderDiscount]]) )</f>
        <v>235.20000000000002</v>
      </c>
      <c r="Q1724" s="28">
        <f>FACT_ORDERS[[#This Row],[TotalAmountWithDiscount]]+FACT_ORDERS[[#This Row],[DeliveryCost]]</f>
        <v>235.20000000000002</v>
      </c>
      <c r="R1724" s="35">
        <v>45250</v>
      </c>
      <c r="S1724" s="35" t="str">
        <f>IF(NETWORKDAYS(FACT_ORDERS[[#This Row],[Order-Date]], FACT_ORDERS[[#This Row],[ArrivalDate ]]) &gt; 10, "Late", "On Time")</f>
        <v>On Time</v>
      </c>
    </row>
    <row r="1725" spans="1:19" x14ac:dyDescent="0.3">
      <c r="A1725" s="12">
        <v>6723</v>
      </c>
      <c r="B1725" s="12">
        <v>216</v>
      </c>
      <c r="C1725" s="12">
        <v>10778</v>
      </c>
      <c r="D1725" s="12">
        <v>1724</v>
      </c>
      <c r="E1725" s="12" t="s">
        <v>243</v>
      </c>
      <c r="F1725" s="13">
        <v>45243</v>
      </c>
      <c r="G1725" s="26" t="s">
        <v>12294</v>
      </c>
      <c r="H1725" s="12">
        <v>27</v>
      </c>
      <c r="I1725" s="28">
        <f>VLOOKUP(B:B,DIM_PRODUCTS!A:F,5,FALSE)</f>
        <v>23</v>
      </c>
      <c r="J1725" s="28">
        <f>FACT_ORDERS[[#This Row],[ProductPrice]]*FACT_ORDERS[[#This Row],[Quantity]]</f>
        <v>621</v>
      </c>
      <c r="K1725" s="12" t="str">
        <f>VLOOKUP(C:C,DIM_CUSTOMERS!A:G,7,FALSE)</f>
        <v>Spain</v>
      </c>
      <c r="L1725" s="30" cm="1">
        <f t="array" ref="L1725">_xlfn.IFS(
    AND(FACT_ORDERS[[#This Row],[DeliveryMehtod]]="shippment",FACT_ORDERS[[#This Row],[TotalAmount]]&gt;=200), 0,
    AND(FACT_ORDERS[[#This Row],[DeliveryMehtod]]="pickup"), 15,
    AND(FACT_ORDERS[[#This Row],[DeliveryMehtod]]="shippment",FACT_ORDERS[[#This Row],[TotalAmount]]&lt;200), 35
)</f>
        <v>15</v>
      </c>
      <c r="M1725" s="12" t="str" cm="1">
        <f t="array" ref="M1725">_xlfn.IFS(
    SUMIFS(FACT_ORDERS[TotalAmount], FACT_ORDERS[WD_CUSTOMERS],FACT_ORDERS[[#This Row],[WD_CUSTOMERS]])&gt;=15000, "VIP",
    SUMIFS(FACT_ORDERS[TotalAmount], FACT_ORDERS[WD_CUSTOMERS],FACT_ORDERS[[#This Row],[WD_CUSTOMERS]])&gt;=8000, "Premium",
    TRUE, "Regular"
)</f>
        <v>VIP</v>
      </c>
      <c r="N1725" s="32" cm="1">
        <f t="array" ref="N1725">_xlfn.IFS(
   FACT_ORDERS[[#This Row],[TypeOfClient]]="VIP", 0.2,
   FACT_ORDERS[[#This Row],[TypeOfClient]]="Premium", 0.1,
   TRUE, 0
)</f>
        <v>0.2</v>
      </c>
      <c r="O1725" s="31" cm="1">
        <f t="array" ref="O1725">_xlfn.IFS(
   FACT_ORDERS[[#This Row],[TotalAmount]]&gt;1500, 0.15,
   FACT_ORDERS[[#This Row],[TotalAmount]]&gt;1000, 0.1,
   FACT_ORDERS[[#This Row],[TotalAmount]]&gt;500, 0.05,
   TRUE, 0
)</f>
        <v>0.05</v>
      </c>
      <c r="P1725" s="28">
        <f xml:space="preserve"> FACT_ORDERS[[#This Row],[TotalAmount]] * (1 - (FACT_ORDERS[[#This Row],[ClientDiscount]] + FACT_ORDERS[[#This Row],[OrderDiscount]]) )</f>
        <v>465.75</v>
      </c>
      <c r="Q1725" s="28">
        <f>FACT_ORDERS[[#This Row],[TotalAmountWithDiscount]]+FACT_ORDERS[[#This Row],[DeliveryCost]]</f>
        <v>480.75</v>
      </c>
      <c r="R1725" s="35">
        <v>45261</v>
      </c>
      <c r="S1725" s="35" t="str">
        <f>IF(NETWORKDAYS(FACT_ORDERS[[#This Row],[Order-Date]], FACT_ORDERS[[#This Row],[ArrivalDate ]]) &gt; 10, "Late", "On Time")</f>
        <v>Late</v>
      </c>
    </row>
    <row r="1726" spans="1:19" x14ac:dyDescent="0.3">
      <c r="A1726" s="12">
        <v>6724</v>
      </c>
      <c r="B1726" s="12">
        <v>219</v>
      </c>
      <c r="C1726" s="12">
        <v>10778</v>
      </c>
      <c r="D1726" s="12">
        <v>1725</v>
      </c>
      <c r="E1726" s="12" t="s">
        <v>244</v>
      </c>
      <c r="F1726" s="13">
        <v>45243</v>
      </c>
      <c r="G1726" s="26" t="s">
        <v>12295</v>
      </c>
      <c r="H1726" s="12">
        <v>57</v>
      </c>
      <c r="I1726" s="28">
        <f>VLOOKUP(B:B,DIM_PRODUCTS!A:F,5,FALSE)</f>
        <v>50</v>
      </c>
      <c r="J1726" s="28">
        <f>FACT_ORDERS[[#This Row],[ProductPrice]]*FACT_ORDERS[[#This Row],[Quantity]]</f>
        <v>2850</v>
      </c>
      <c r="K1726" s="12" t="str">
        <f>VLOOKUP(C:C,DIM_CUSTOMERS!A:G,7,FALSE)</f>
        <v>Spain</v>
      </c>
      <c r="L1726" s="30" cm="1">
        <f t="array" ref="L1726">_xlfn.IFS(
    AND(FACT_ORDERS[[#This Row],[DeliveryMehtod]]="shippment",FACT_ORDERS[[#This Row],[TotalAmount]]&gt;=200), 0,
    AND(FACT_ORDERS[[#This Row],[DeliveryMehtod]]="pickup"), 15,
    AND(FACT_ORDERS[[#This Row],[DeliveryMehtod]]="shippment",FACT_ORDERS[[#This Row],[TotalAmount]]&lt;200), 35
)</f>
        <v>0</v>
      </c>
      <c r="M1726" s="12" t="str" cm="1">
        <f t="array" ref="M1726">_xlfn.IFS(
    SUMIFS(FACT_ORDERS[TotalAmount], FACT_ORDERS[WD_CUSTOMERS],FACT_ORDERS[[#This Row],[WD_CUSTOMERS]])&gt;=15000, "VIP",
    SUMIFS(FACT_ORDERS[TotalAmount], FACT_ORDERS[WD_CUSTOMERS],FACT_ORDERS[[#This Row],[WD_CUSTOMERS]])&gt;=8000, "Premium",
    TRUE, "Regular"
)</f>
        <v>VIP</v>
      </c>
      <c r="N1726" s="32" cm="1">
        <f t="array" ref="N1726">_xlfn.IFS(
   FACT_ORDERS[[#This Row],[TypeOfClient]]="VIP", 0.2,
   FACT_ORDERS[[#This Row],[TypeOfClient]]="Premium", 0.1,
   TRUE, 0
)</f>
        <v>0.2</v>
      </c>
      <c r="O1726" s="31" cm="1">
        <f t="array" ref="O1726">_xlfn.IFS(
   FACT_ORDERS[[#This Row],[TotalAmount]]&gt;1500, 0.15,
   FACT_ORDERS[[#This Row],[TotalAmount]]&gt;1000, 0.1,
   FACT_ORDERS[[#This Row],[TotalAmount]]&gt;500, 0.05,
   TRUE, 0
)</f>
        <v>0.15</v>
      </c>
      <c r="P1726" s="28">
        <f xml:space="preserve"> FACT_ORDERS[[#This Row],[TotalAmount]] * (1 - (FACT_ORDERS[[#This Row],[ClientDiscount]] + FACT_ORDERS[[#This Row],[OrderDiscount]]) )</f>
        <v>1852.5</v>
      </c>
      <c r="Q1726" s="28">
        <f>FACT_ORDERS[[#This Row],[TotalAmountWithDiscount]]+FACT_ORDERS[[#This Row],[DeliveryCost]]</f>
        <v>1852.5</v>
      </c>
      <c r="R1726" s="35">
        <v>45257</v>
      </c>
      <c r="S1726" s="35" t="str">
        <f>IF(NETWORKDAYS(FACT_ORDERS[[#This Row],[Order-Date]], FACT_ORDERS[[#This Row],[ArrivalDate ]]) &gt; 10, "Late", "On Time")</f>
        <v>Late</v>
      </c>
    </row>
    <row r="1727" spans="1:19" x14ac:dyDescent="0.3">
      <c r="A1727" s="12">
        <v>6725</v>
      </c>
      <c r="B1727" s="12">
        <v>238</v>
      </c>
      <c r="C1727" s="12">
        <v>10778</v>
      </c>
      <c r="D1727" s="12">
        <v>1726</v>
      </c>
      <c r="E1727" s="12" t="s">
        <v>243</v>
      </c>
      <c r="F1727" s="13">
        <v>45243</v>
      </c>
      <c r="G1727" s="26" t="s">
        <v>12296</v>
      </c>
      <c r="H1727" s="12">
        <v>28</v>
      </c>
      <c r="I1727" s="28">
        <f>VLOOKUP(B:B,DIM_PRODUCTS!A:F,5,FALSE)</f>
        <v>16</v>
      </c>
      <c r="J1727" s="28">
        <f>FACT_ORDERS[[#This Row],[ProductPrice]]*FACT_ORDERS[[#This Row],[Quantity]]</f>
        <v>448</v>
      </c>
      <c r="K1727" s="12" t="str">
        <f>VLOOKUP(C:C,DIM_CUSTOMERS!A:G,7,FALSE)</f>
        <v>Spain</v>
      </c>
      <c r="L1727" s="30" cm="1">
        <f t="array" ref="L1727">_xlfn.IFS(
    AND(FACT_ORDERS[[#This Row],[DeliveryMehtod]]="shippment",FACT_ORDERS[[#This Row],[TotalAmount]]&gt;=200), 0,
    AND(FACT_ORDERS[[#This Row],[DeliveryMehtod]]="pickup"), 15,
    AND(FACT_ORDERS[[#This Row],[DeliveryMehtod]]="shippment",FACT_ORDERS[[#This Row],[TotalAmount]]&lt;200), 35
)</f>
        <v>15</v>
      </c>
      <c r="M1727" s="12" t="str" cm="1">
        <f t="array" ref="M1727">_xlfn.IFS(
    SUMIFS(FACT_ORDERS[TotalAmount], FACT_ORDERS[WD_CUSTOMERS],FACT_ORDERS[[#This Row],[WD_CUSTOMERS]])&gt;=15000, "VIP",
    SUMIFS(FACT_ORDERS[TotalAmount], FACT_ORDERS[WD_CUSTOMERS],FACT_ORDERS[[#This Row],[WD_CUSTOMERS]])&gt;=8000, "Premium",
    TRUE, "Regular"
)</f>
        <v>VIP</v>
      </c>
      <c r="N1727" s="32" cm="1">
        <f t="array" ref="N1727">_xlfn.IFS(
   FACT_ORDERS[[#This Row],[TypeOfClient]]="VIP", 0.2,
   FACT_ORDERS[[#This Row],[TypeOfClient]]="Premium", 0.1,
   TRUE, 0
)</f>
        <v>0.2</v>
      </c>
      <c r="O1727" s="31" cm="1">
        <f t="array" ref="O1727">_xlfn.IFS(
   FACT_ORDERS[[#This Row],[TotalAmount]]&gt;1500, 0.15,
   FACT_ORDERS[[#This Row],[TotalAmount]]&gt;1000, 0.1,
   FACT_ORDERS[[#This Row],[TotalAmount]]&gt;500, 0.05,
   TRUE, 0
)</f>
        <v>0</v>
      </c>
      <c r="P1727" s="28">
        <f xml:space="preserve"> FACT_ORDERS[[#This Row],[TotalAmount]] * (1 - (FACT_ORDERS[[#This Row],[ClientDiscount]] + FACT_ORDERS[[#This Row],[OrderDiscount]]) )</f>
        <v>358.40000000000003</v>
      </c>
      <c r="Q1727" s="28">
        <f>FACT_ORDERS[[#This Row],[TotalAmountWithDiscount]]+FACT_ORDERS[[#This Row],[DeliveryCost]]</f>
        <v>373.40000000000003</v>
      </c>
      <c r="R1727" s="35">
        <v>45254</v>
      </c>
      <c r="S1727" s="35" t="str">
        <f>IF(NETWORKDAYS(FACT_ORDERS[[#This Row],[Order-Date]], FACT_ORDERS[[#This Row],[ArrivalDate ]]) &gt; 10, "Late", "On Time")</f>
        <v>On Time</v>
      </c>
    </row>
    <row r="1728" spans="1:19" x14ac:dyDescent="0.3">
      <c r="A1728" s="12">
        <v>6726</v>
      </c>
      <c r="B1728" s="12">
        <v>209</v>
      </c>
      <c r="C1728" s="12">
        <v>10495</v>
      </c>
      <c r="D1728" s="12">
        <v>1727</v>
      </c>
      <c r="E1728" s="12" t="s">
        <v>244</v>
      </c>
      <c r="F1728" s="13">
        <v>45189</v>
      </c>
      <c r="G1728" s="26" t="s">
        <v>12297</v>
      </c>
      <c r="H1728" s="12">
        <v>16</v>
      </c>
      <c r="I1728" s="28">
        <f>VLOOKUP(B:B,DIM_PRODUCTS!A:F,5,FALSE)</f>
        <v>8</v>
      </c>
      <c r="J1728" s="28">
        <f>FACT_ORDERS[[#This Row],[ProductPrice]]*FACT_ORDERS[[#This Row],[Quantity]]</f>
        <v>128</v>
      </c>
      <c r="K1728" s="12" t="str">
        <f>VLOOKUP(C:C,DIM_CUSTOMERS!A:G,7,FALSE)</f>
        <v>South Korea</v>
      </c>
      <c r="L1728" s="30" cm="1">
        <f t="array" ref="L1728">_xlfn.IFS(
    AND(FACT_ORDERS[[#This Row],[DeliveryMehtod]]="shippment",FACT_ORDERS[[#This Row],[TotalAmount]]&gt;=200), 0,
    AND(FACT_ORDERS[[#This Row],[DeliveryMehtod]]="pickup"), 15,
    AND(FACT_ORDERS[[#This Row],[DeliveryMehtod]]="shippment",FACT_ORDERS[[#This Row],[TotalAmount]]&lt;200), 35
)</f>
        <v>35</v>
      </c>
      <c r="M1728" s="12" t="str" cm="1">
        <f t="array" ref="M1728">_xlfn.IFS(
    SUMIFS(FACT_ORDERS[TotalAmount], FACT_ORDERS[WD_CUSTOMERS],FACT_ORDERS[[#This Row],[WD_CUSTOMERS]])&gt;=15000, "VIP",
    SUMIFS(FACT_ORDERS[TotalAmount], FACT_ORDERS[WD_CUSTOMERS],FACT_ORDERS[[#This Row],[WD_CUSTOMERS]])&gt;=8000, "Premium",
    TRUE, "Regular"
)</f>
        <v>Premium</v>
      </c>
      <c r="N1728" s="32" cm="1">
        <f t="array" ref="N1728">_xlfn.IFS(
   FACT_ORDERS[[#This Row],[TypeOfClient]]="VIP", 0.2,
   FACT_ORDERS[[#This Row],[TypeOfClient]]="Premium", 0.1,
   TRUE, 0
)</f>
        <v>0.1</v>
      </c>
      <c r="O1728" s="31" cm="1">
        <f t="array" ref="O1728">_xlfn.IFS(
   FACT_ORDERS[[#This Row],[TotalAmount]]&gt;1500, 0.15,
   FACT_ORDERS[[#This Row],[TotalAmount]]&gt;1000, 0.1,
   FACT_ORDERS[[#This Row],[TotalAmount]]&gt;500, 0.05,
   TRUE, 0
)</f>
        <v>0</v>
      </c>
      <c r="P1728" s="28">
        <f xml:space="preserve"> FACT_ORDERS[[#This Row],[TotalAmount]] * (1 - (FACT_ORDERS[[#This Row],[ClientDiscount]] + FACT_ORDERS[[#This Row],[OrderDiscount]]) )</f>
        <v>115.2</v>
      </c>
      <c r="Q1728" s="28">
        <f>FACT_ORDERS[[#This Row],[TotalAmountWithDiscount]]+FACT_ORDERS[[#This Row],[DeliveryCost]]</f>
        <v>150.19999999999999</v>
      </c>
      <c r="R1728" s="35">
        <v>45200</v>
      </c>
      <c r="S1728" s="35" t="str">
        <f>IF(NETWORKDAYS(FACT_ORDERS[[#This Row],[Order-Date]], FACT_ORDERS[[#This Row],[ArrivalDate ]]) &gt; 10, "Late", "On Time")</f>
        <v>On Time</v>
      </c>
    </row>
    <row r="1729" spans="1:19" x14ac:dyDescent="0.3">
      <c r="A1729" s="12">
        <v>6727</v>
      </c>
      <c r="B1729" s="12">
        <v>271</v>
      </c>
      <c r="C1729" s="12">
        <v>10495</v>
      </c>
      <c r="D1729" s="12">
        <v>1728</v>
      </c>
      <c r="E1729" s="12" t="s">
        <v>243</v>
      </c>
      <c r="F1729" s="13">
        <v>45189</v>
      </c>
      <c r="G1729" s="26" t="s">
        <v>12298</v>
      </c>
      <c r="H1729" s="12">
        <v>26</v>
      </c>
      <c r="I1729" s="28">
        <f>VLOOKUP(B:B,DIM_PRODUCTS!A:F,5,FALSE)</f>
        <v>16</v>
      </c>
      <c r="J1729" s="28">
        <f>FACT_ORDERS[[#This Row],[ProductPrice]]*FACT_ORDERS[[#This Row],[Quantity]]</f>
        <v>416</v>
      </c>
      <c r="K1729" s="12" t="str">
        <f>VLOOKUP(C:C,DIM_CUSTOMERS!A:G,7,FALSE)</f>
        <v>South Korea</v>
      </c>
      <c r="L1729" s="30" cm="1">
        <f t="array" ref="L1729">_xlfn.IFS(
    AND(FACT_ORDERS[[#This Row],[DeliveryMehtod]]="shippment",FACT_ORDERS[[#This Row],[TotalAmount]]&gt;=200), 0,
    AND(FACT_ORDERS[[#This Row],[DeliveryMehtod]]="pickup"), 15,
    AND(FACT_ORDERS[[#This Row],[DeliveryMehtod]]="shippment",FACT_ORDERS[[#This Row],[TotalAmount]]&lt;200), 35
)</f>
        <v>15</v>
      </c>
      <c r="M1729" s="12" t="str" cm="1">
        <f t="array" ref="M1729">_xlfn.IFS(
    SUMIFS(FACT_ORDERS[TotalAmount], FACT_ORDERS[WD_CUSTOMERS],FACT_ORDERS[[#This Row],[WD_CUSTOMERS]])&gt;=15000, "VIP",
    SUMIFS(FACT_ORDERS[TotalAmount], FACT_ORDERS[WD_CUSTOMERS],FACT_ORDERS[[#This Row],[WD_CUSTOMERS]])&gt;=8000, "Premium",
    TRUE, "Regular"
)</f>
        <v>Premium</v>
      </c>
      <c r="N1729" s="32" cm="1">
        <f t="array" ref="N1729">_xlfn.IFS(
   FACT_ORDERS[[#This Row],[TypeOfClient]]="VIP", 0.2,
   FACT_ORDERS[[#This Row],[TypeOfClient]]="Premium", 0.1,
   TRUE, 0
)</f>
        <v>0.1</v>
      </c>
      <c r="O1729" s="31" cm="1">
        <f t="array" ref="O1729">_xlfn.IFS(
   FACT_ORDERS[[#This Row],[TotalAmount]]&gt;1500, 0.15,
   FACT_ORDERS[[#This Row],[TotalAmount]]&gt;1000, 0.1,
   FACT_ORDERS[[#This Row],[TotalAmount]]&gt;500, 0.05,
   TRUE, 0
)</f>
        <v>0</v>
      </c>
      <c r="P1729" s="28">
        <f xml:space="preserve"> FACT_ORDERS[[#This Row],[TotalAmount]] * (1 - (FACT_ORDERS[[#This Row],[ClientDiscount]] + FACT_ORDERS[[#This Row],[OrderDiscount]]) )</f>
        <v>374.40000000000003</v>
      </c>
      <c r="Q1729" s="28">
        <f>FACT_ORDERS[[#This Row],[TotalAmountWithDiscount]]+FACT_ORDERS[[#This Row],[DeliveryCost]]</f>
        <v>389.40000000000003</v>
      </c>
      <c r="R1729" s="35">
        <v>45198</v>
      </c>
      <c r="S1729" s="35" t="str">
        <f>IF(NETWORKDAYS(FACT_ORDERS[[#This Row],[Order-Date]], FACT_ORDERS[[#This Row],[ArrivalDate ]]) &gt; 10, "Late", "On Time")</f>
        <v>On Time</v>
      </c>
    </row>
    <row r="1730" spans="1:19" x14ac:dyDescent="0.3">
      <c r="A1730" s="12">
        <v>6728</v>
      </c>
      <c r="B1730" s="12">
        <v>209</v>
      </c>
      <c r="C1730" s="12">
        <v>10495</v>
      </c>
      <c r="D1730" s="12">
        <v>1729</v>
      </c>
      <c r="E1730" s="12" t="s">
        <v>244</v>
      </c>
      <c r="F1730" s="13">
        <v>45106</v>
      </c>
      <c r="G1730" s="26" t="s">
        <v>3315</v>
      </c>
      <c r="H1730" s="12">
        <v>22</v>
      </c>
      <c r="I1730" s="28">
        <f>VLOOKUP(B:B,DIM_PRODUCTS!A:F,5,FALSE)</f>
        <v>8</v>
      </c>
      <c r="J1730" s="28">
        <f>FACT_ORDERS[[#This Row],[ProductPrice]]*FACT_ORDERS[[#This Row],[Quantity]]</f>
        <v>176</v>
      </c>
      <c r="K1730" s="12" t="str">
        <f>VLOOKUP(C:C,DIM_CUSTOMERS!A:G,7,FALSE)</f>
        <v>South Korea</v>
      </c>
      <c r="L1730" s="30" cm="1">
        <f t="array" ref="L1730">_xlfn.IFS(
    AND(FACT_ORDERS[[#This Row],[DeliveryMehtod]]="shippment",FACT_ORDERS[[#This Row],[TotalAmount]]&gt;=200), 0,
    AND(FACT_ORDERS[[#This Row],[DeliveryMehtod]]="pickup"), 15,
    AND(FACT_ORDERS[[#This Row],[DeliveryMehtod]]="shippment",FACT_ORDERS[[#This Row],[TotalAmount]]&lt;200), 35
)</f>
        <v>35</v>
      </c>
      <c r="M1730" s="12" t="str" cm="1">
        <f t="array" ref="M1730">_xlfn.IFS(
    SUMIFS(FACT_ORDERS[TotalAmount], FACT_ORDERS[WD_CUSTOMERS],FACT_ORDERS[[#This Row],[WD_CUSTOMERS]])&gt;=15000, "VIP",
    SUMIFS(FACT_ORDERS[TotalAmount], FACT_ORDERS[WD_CUSTOMERS],FACT_ORDERS[[#This Row],[WD_CUSTOMERS]])&gt;=8000, "Premium",
    TRUE, "Regular"
)</f>
        <v>Premium</v>
      </c>
      <c r="N1730" s="32" cm="1">
        <f t="array" ref="N1730">_xlfn.IFS(
   FACT_ORDERS[[#This Row],[TypeOfClient]]="VIP", 0.2,
   FACT_ORDERS[[#This Row],[TypeOfClient]]="Premium", 0.1,
   TRUE, 0
)</f>
        <v>0.1</v>
      </c>
      <c r="O1730" s="31" cm="1">
        <f t="array" ref="O1730">_xlfn.IFS(
   FACT_ORDERS[[#This Row],[TotalAmount]]&gt;1500, 0.15,
   FACT_ORDERS[[#This Row],[TotalAmount]]&gt;1000, 0.1,
   FACT_ORDERS[[#This Row],[TotalAmount]]&gt;500, 0.05,
   TRUE, 0
)</f>
        <v>0</v>
      </c>
      <c r="P1730" s="28">
        <f xml:space="preserve"> FACT_ORDERS[[#This Row],[TotalAmount]] * (1 - (FACT_ORDERS[[#This Row],[ClientDiscount]] + FACT_ORDERS[[#This Row],[OrderDiscount]]) )</f>
        <v>158.4</v>
      </c>
      <c r="Q1730" s="28">
        <f>FACT_ORDERS[[#This Row],[TotalAmountWithDiscount]]+FACT_ORDERS[[#This Row],[DeliveryCost]]</f>
        <v>193.4</v>
      </c>
      <c r="R1730" s="35">
        <v>45115</v>
      </c>
      <c r="S1730" s="35" t="str">
        <f>IF(NETWORKDAYS(FACT_ORDERS[[#This Row],[Order-Date]], FACT_ORDERS[[#This Row],[ArrivalDate ]]) &gt; 10, "Late", "On Time")</f>
        <v>On Time</v>
      </c>
    </row>
    <row r="1731" spans="1:19" x14ac:dyDescent="0.3">
      <c r="A1731" s="12">
        <v>6729</v>
      </c>
      <c r="B1731" s="12">
        <v>271</v>
      </c>
      <c r="C1731" s="12">
        <v>10495</v>
      </c>
      <c r="D1731" s="12">
        <v>1730</v>
      </c>
      <c r="E1731" s="12" t="s">
        <v>243</v>
      </c>
      <c r="F1731" s="13">
        <v>45106</v>
      </c>
      <c r="G1731" s="26" t="s">
        <v>12299</v>
      </c>
      <c r="H1731" s="12">
        <v>26</v>
      </c>
      <c r="I1731" s="28">
        <f>VLOOKUP(B:B,DIM_PRODUCTS!A:F,5,FALSE)</f>
        <v>16</v>
      </c>
      <c r="J1731" s="28">
        <f>FACT_ORDERS[[#This Row],[ProductPrice]]*FACT_ORDERS[[#This Row],[Quantity]]</f>
        <v>416</v>
      </c>
      <c r="K1731" s="12" t="str">
        <f>VLOOKUP(C:C,DIM_CUSTOMERS!A:G,7,FALSE)</f>
        <v>South Korea</v>
      </c>
      <c r="L1731" s="30" cm="1">
        <f t="array" ref="L1731">_xlfn.IFS(
    AND(FACT_ORDERS[[#This Row],[DeliveryMehtod]]="shippment",FACT_ORDERS[[#This Row],[TotalAmount]]&gt;=200), 0,
    AND(FACT_ORDERS[[#This Row],[DeliveryMehtod]]="pickup"), 15,
    AND(FACT_ORDERS[[#This Row],[DeliveryMehtod]]="shippment",FACT_ORDERS[[#This Row],[TotalAmount]]&lt;200), 35
)</f>
        <v>15</v>
      </c>
      <c r="M1731" s="12" t="str" cm="1">
        <f t="array" ref="M1731">_xlfn.IFS(
    SUMIFS(FACT_ORDERS[TotalAmount], FACT_ORDERS[WD_CUSTOMERS],FACT_ORDERS[[#This Row],[WD_CUSTOMERS]])&gt;=15000, "VIP",
    SUMIFS(FACT_ORDERS[TotalAmount], FACT_ORDERS[WD_CUSTOMERS],FACT_ORDERS[[#This Row],[WD_CUSTOMERS]])&gt;=8000, "Premium",
    TRUE, "Regular"
)</f>
        <v>Premium</v>
      </c>
      <c r="N1731" s="32" cm="1">
        <f t="array" ref="N1731">_xlfn.IFS(
   FACT_ORDERS[[#This Row],[TypeOfClient]]="VIP", 0.2,
   FACT_ORDERS[[#This Row],[TypeOfClient]]="Premium", 0.1,
   TRUE, 0
)</f>
        <v>0.1</v>
      </c>
      <c r="O1731" s="31" cm="1">
        <f t="array" ref="O1731">_xlfn.IFS(
   FACT_ORDERS[[#This Row],[TotalAmount]]&gt;1500, 0.15,
   FACT_ORDERS[[#This Row],[TotalAmount]]&gt;1000, 0.1,
   FACT_ORDERS[[#This Row],[TotalAmount]]&gt;500, 0.05,
   TRUE, 0
)</f>
        <v>0</v>
      </c>
      <c r="P1731" s="28">
        <f xml:space="preserve"> FACT_ORDERS[[#This Row],[TotalAmount]] * (1 - (FACT_ORDERS[[#This Row],[ClientDiscount]] + FACT_ORDERS[[#This Row],[OrderDiscount]]) )</f>
        <v>374.40000000000003</v>
      </c>
      <c r="Q1731" s="28">
        <f>FACT_ORDERS[[#This Row],[TotalAmountWithDiscount]]+FACT_ORDERS[[#This Row],[DeliveryCost]]</f>
        <v>389.40000000000003</v>
      </c>
      <c r="R1731" s="35">
        <v>45116</v>
      </c>
      <c r="S1731" s="35" t="str">
        <f>IF(NETWORKDAYS(FACT_ORDERS[[#This Row],[Order-Date]], FACT_ORDERS[[#This Row],[ArrivalDate ]]) &gt; 10, "Late", "On Time")</f>
        <v>On Time</v>
      </c>
    </row>
    <row r="1732" spans="1:19" x14ac:dyDescent="0.3">
      <c r="A1732" s="12">
        <v>6730</v>
      </c>
      <c r="B1732" s="12">
        <v>209</v>
      </c>
      <c r="C1732" s="12">
        <v>10495</v>
      </c>
      <c r="D1732" s="12">
        <v>1731</v>
      </c>
      <c r="E1732" s="12" t="s">
        <v>243</v>
      </c>
      <c r="F1732" s="13">
        <v>44377</v>
      </c>
      <c r="G1732" s="26" t="s">
        <v>12300</v>
      </c>
      <c r="H1732" s="12">
        <v>16</v>
      </c>
      <c r="I1732" s="28">
        <f>VLOOKUP(B:B,DIM_PRODUCTS!A:F,5,FALSE)</f>
        <v>8</v>
      </c>
      <c r="J1732" s="28">
        <f>FACT_ORDERS[[#This Row],[ProductPrice]]*FACT_ORDERS[[#This Row],[Quantity]]</f>
        <v>128</v>
      </c>
      <c r="K1732" s="12" t="str">
        <f>VLOOKUP(C:C,DIM_CUSTOMERS!A:G,7,FALSE)</f>
        <v>South Korea</v>
      </c>
      <c r="L1732" s="30" cm="1">
        <f t="array" ref="L1732">_xlfn.IFS(
    AND(FACT_ORDERS[[#This Row],[DeliveryMehtod]]="shippment",FACT_ORDERS[[#This Row],[TotalAmount]]&gt;=200), 0,
    AND(FACT_ORDERS[[#This Row],[DeliveryMehtod]]="pickup"), 15,
    AND(FACT_ORDERS[[#This Row],[DeliveryMehtod]]="shippment",FACT_ORDERS[[#This Row],[TotalAmount]]&lt;200), 35
)</f>
        <v>15</v>
      </c>
      <c r="M1732" s="12" t="str" cm="1">
        <f t="array" ref="M1732">_xlfn.IFS(
    SUMIFS(FACT_ORDERS[TotalAmount], FACT_ORDERS[WD_CUSTOMERS],FACT_ORDERS[[#This Row],[WD_CUSTOMERS]])&gt;=15000, "VIP",
    SUMIFS(FACT_ORDERS[TotalAmount], FACT_ORDERS[WD_CUSTOMERS],FACT_ORDERS[[#This Row],[WD_CUSTOMERS]])&gt;=8000, "Premium",
    TRUE, "Regular"
)</f>
        <v>Premium</v>
      </c>
      <c r="N1732" s="32" cm="1">
        <f t="array" ref="N1732">_xlfn.IFS(
   FACT_ORDERS[[#This Row],[TypeOfClient]]="VIP", 0.2,
   FACT_ORDERS[[#This Row],[TypeOfClient]]="Premium", 0.1,
   TRUE, 0
)</f>
        <v>0.1</v>
      </c>
      <c r="O1732" s="31" cm="1">
        <f t="array" ref="O1732">_xlfn.IFS(
   FACT_ORDERS[[#This Row],[TotalAmount]]&gt;1500, 0.15,
   FACT_ORDERS[[#This Row],[TotalAmount]]&gt;1000, 0.1,
   FACT_ORDERS[[#This Row],[TotalAmount]]&gt;500, 0.05,
   TRUE, 0
)</f>
        <v>0</v>
      </c>
      <c r="P1732" s="28">
        <f xml:space="preserve"> FACT_ORDERS[[#This Row],[TotalAmount]] * (1 - (FACT_ORDERS[[#This Row],[ClientDiscount]] + FACT_ORDERS[[#This Row],[OrderDiscount]]) )</f>
        <v>115.2</v>
      </c>
      <c r="Q1732" s="28">
        <f>FACT_ORDERS[[#This Row],[TotalAmountWithDiscount]]+FACT_ORDERS[[#This Row],[DeliveryCost]]</f>
        <v>130.19999999999999</v>
      </c>
      <c r="R1732" s="35">
        <v>44384</v>
      </c>
      <c r="S1732" s="35" t="str">
        <f>IF(NETWORKDAYS(FACT_ORDERS[[#This Row],[Order-Date]], FACT_ORDERS[[#This Row],[ArrivalDate ]]) &gt; 10, "Late", "On Time")</f>
        <v>On Time</v>
      </c>
    </row>
    <row r="1733" spans="1:19" x14ac:dyDescent="0.3">
      <c r="A1733" s="12">
        <v>6731</v>
      </c>
      <c r="B1733" s="12">
        <v>271</v>
      </c>
      <c r="C1733" s="12">
        <v>10495</v>
      </c>
      <c r="D1733" s="12">
        <v>1732</v>
      </c>
      <c r="E1733" s="12" t="s">
        <v>243</v>
      </c>
      <c r="F1733" s="13">
        <v>44377</v>
      </c>
      <c r="G1733" s="26" t="s">
        <v>12301</v>
      </c>
      <c r="H1733" s="12">
        <v>29</v>
      </c>
      <c r="I1733" s="28">
        <f>VLOOKUP(B:B,DIM_PRODUCTS!A:F,5,FALSE)</f>
        <v>16</v>
      </c>
      <c r="J1733" s="28">
        <f>FACT_ORDERS[[#This Row],[ProductPrice]]*FACT_ORDERS[[#This Row],[Quantity]]</f>
        <v>464</v>
      </c>
      <c r="K1733" s="12" t="str">
        <f>VLOOKUP(C:C,DIM_CUSTOMERS!A:G,7,FALSE)</f>
        <v>South Korea</v>
      </c>
      <c r="L1733" s="30" cm="1">
        <f t="array" ref="L1733">_xlfn.IFS(
    AND(FACT_ORDERS[[#This Row],[DeliveryMehtod]]="shippment",FACT_ORDERS[[#This Row],[TotalAmount]]&gt;=200), 0,
    AND(FACT_ORDERS[[#This Row],[DeliveryMehtod]]="pickup"), 15,
    AND(FACT_ORDERS[[#This Row],[DeliveryMehtod]]="shippment",FACT_ORDERS[[#This Row],[TotalAmount]]&lt;200), 35
)</f>
        <v>15</v>
      </c>
      <c r="M1733" s="12" t="str" cm="1">
        <f t="array" ref="M1733">_xlfn.IFS(
    SUMIFS(FACT_ORDERS[TotalAmount], FACT_ORDERS[WD_CUSTOMERS],FACT_ORDERS[[#This Row],[WD_CUSTOMERS]])&gt;=15000, "VIP",
    SUMIFS(FACT_ORDERS[TotalAmount], FACT_ORDERS[WD_CUSTOMERS],FACT_ORDERS[[#This Row],[WD_CUSTOMERS]])&gt;=8000, "Premium",
    TRUE, "Regular"
)</f>
        <v>Premium</v>
      </c>
      <c r="N1733" s="32" cm="1">
        <f t="array" ref="N1733">_xlfn.IFS(
   FACT_ORDERS[[#This Row],[TypeOfClient]]="VIP", 0.2,
   FACT_ORDERS[[#This Row],[TypeOfClient]]="Premium", 0.1,
   TRUE, 0
)</f>
        <v>0.1</v>
      </c>
      <c r="O1733" s="31" cm="1">
        <f t="array" ref="O1733">_xlfn.IFS(
   FACT_ORDERS[[#This Row],[TotalAmount]]&gt;1500, 0.15,
   FACT_ORDERS[[#This Row],[TotalAmount]]&gt;1000, 0.1,
   FACT_ORDERS[[#This Row],[TotalAmount]]&gt;500, 0.05,
   TRUE, 0
)</f>
        <v>0</v>
      </c>
      <c r="P1733" s="28">
        <f xml:space="preserve"> FACT_ORDERS[[#This Row],[TotalAmount]] * (1 - (FACT_ORDERS[[#This Row],[ClientDiscount]] + FACT_ORDERS[[#This Row],[OrderDiscount]]) )</f>
        <v>417.6</v>
      </c>
      <c r="Q1733" s="28">
        <f>FACT_ORDERS[[#This Row],[TotalAmountWithDiscount]]+FACT_ORDERS[[#This Row],[DeliveryCost]]</f>
        <v>432.6</v>
      </c>
      <c r="R1733" s="35">
        <v>44385</v>
      </c>
      <c r="S1733" s="35" t="str">
        <f>IF(NETWORKDAYS(FACT_ORDERS[[#This Row],[Order-Date]], FACT_ORDERS[[#This Row],[ArrivalDate ]]) &gt; 10, "Late", "On Time")</f>
        <v>On Time</v>
      </c>
    </row>
    <row r="1734" spans="1:19" x14ac:dyDescent="0.3">
      <c r="A1734" s="12">
        <v>6732</v>
      </c>
      <c r="B1734" s="12">
        <v>209</v>
      </c>
      <c r="C1734" s="12">
        <v>10495</v>
      </c>
      <c r="D1734" s="12">
        <v>1733</v>
      </c>
      <c r="E1734" s="12" t="s">
        <v>243</v>
      </c>
      <c r="F1734" s="13">
        <v>45061</v>
      </c>
      <c r="G1734" s="26" t="s">
        <v>12302</v>
      </c>
      <c r="H1734" s="12">
        <v>26</v>
      </c>
      <c r="I1734" s="28">
        <f>VLOOKUP(B:B,DIM_PRODUCTS!A:F,5,FALSE)</f>
        <v>8</v>
      </c>
      <c r="J1734" s="28">
        <f>FACT_ORDERS[[#This Row],[ProductPrice]]*FACT_ORDERS[[#This Row],[Quantity]]</f>
        <v>208</v>
      </c>
      <c r="K1734" s="12" t="str">
        <f>VLOOKUP(C:C,DIM_CUSTOMERS!A:G,7,FALSE)</f>
        <v>South Korea</v>
      </c>
      <c r="L1734" s="30" cm="1">
        <f t="array" ref="L1734">_xlfn.IFS(
    AND(FACT_ORDERS[[#This Row],[DeliveryMehtod]]="shippment",FACT_ORDERS[[#This Row],[TotalAmount]]&gt;=200), 0,
    AND(FACT_ORDERS[[#This Row],[DeliveryMehtod]]="pickup"), 15,
    AND(FACT_ORDERS[[#This Row],[DeliveryMehtod]]="shippment",FACT_ORDERS[[#This Row],[TotalAmount]]&lt;200), 35
)</f>
        <v>15</v>
      </c>
      <c r="M1734" s="12" t="str" cm="1">
        <f t="array" ref="M1734">_xlfn.IFS(
    SUMIFS(FACT_ORDERS[TotalAmount], FACT_ORDERS[WD_CUSTOMERS],FACT_ORDERS[[#This Row],[WD_CUSTOMERS]])&gt;=15000, "VIP",
    SUMIFS(FACT_ORDERS[TotalAmount], FACT_ORDERS[WD_CUSTOMERS],FACT_ORDERS[[#This Row],[WD_CUSTOMERS]])&gt;=8000, "Premium",
    TRUE, "Regular"
)</f>
        <v>Premium</v>
      </c>
      <c r="N1734" s="32" cm="1">
        <f t="array" ref="N1734">_xlfn.IFS(
   FACT_ORDERS[[#This Row],[TypeOfClient]]="VIP", 0.2,
   FACT_ORDERS[[#This Row],[TypeOfClient]]="Premium", 0.1,
   TRUE, 0
)</f>
        <v>0.1</v>
      </c>
      <c r="O1734" s="31" cm="1">
        <f t="array" ref="O1734">_xlfn.IFS(
   FACT_ORDERS[[#This Row],[TotalAmount]]&gt;1500, 0.15,
   FACT_ORDERS[[#This Row],[TotalAmount]]&gt;1000, 0.1,
   FACT_ORDERS[[#This Row],[TotalAmount]]&gt;500, 0.05,
   TRUE, 0
)</f>
        <v>0</v>
      </c>
      <c r="P1734" s="28">
        <f xml:space="preserve"> FACT_ORDERS[[#This Row],[TotalAmount]] * (1 - (FACT_ORDERS[[#This Row],[ClientDiscount]] + FACT_ORDERS[[#This Row],[OrderDiscount]]) )</f>
        <v>187.20000000000002</v>
      </c>
      <c r="Q1734" s="28">
        <f>FACT_ORDERS[[#This Row],[TotalAmountWithDiscount]]+FACT_ORDERS[[#This Row],[DeliveryCost]]</f>
        <v>202.20000000000002</v>
      </c>
      <c r="R1734" s="35">
        <v>45069</v>
      </c>
      <c r="S1734" s="35" t="str">
        <f>IF(NETWORKDAYS(FACT_ORDERS[[#This Row],[Order-Date]], FACT_ORDERS[[#This Row],[ArrivalDate ]]) &gt; 10, "Late", "On Time")</f>
        <v>On Time</v>
      </c>
    </row>
    <row r="1735" spans="1:19" x14ac:dyDescent="0.3">
      <c r="A1735" s="12">
        <v>6733</v>
      </c>
      <c r="B1735" s="12">
        <v>271</v>
      </c>
      <c r="C1735" s="12">
        <v>10495</v>
      </c>
      <c r="D1735" s="12">
        <v>1734</v>
      </c>
      <c r="E1735" s="12" t="s">
        <v>243</v>
      </c>
      <c r="F1735" s="13">
        <v>45061</v>
      </c>
      <c r="G1735" s="26" t="s">
        <v>12303</v>
      </c>
      <c r="H1735" s="12">
        <v>17</v>
      </c>
      <c r="I1735" s="28">
        <f>VLOOKUP(B:B,DIM_PRODUCTS!A:F,5,FALSE)</f>
        <v>16</v>
      </c>
      <c r="J1735" s="28">
        <f>FACT_ORDERS[[#This Row],[ProductPrice]]*FACT_ORDERS[[#This Row],[Quantity]]</f>
        <v>272</v>
      </c>
      <c r="K1735" s="12" t="str">
        <f>VLOOKUP(C:C,DIM_CUSTOMERS!A:G,7,FALSE)</f>
        <v>South Korea</v>
      </c>
      <c r="L1735" s="30" cm="1">
        <f t="array" ref="L1735">_xlfn.IFS(
    AND(FACT_ORDERS[[#This Row],[DeliveryMehtod]]="shippment",FACT_ORDERS[[#This Row],[TotalAmount]]&gt;=200), 0,
    AND(FACT_ORDERS[[#This Row],[DeliveryMehtod]]="pickup"), 15,
    AND(FACT_ORDERS[[#This Row],[DeliveryMehtod]]="shippment",FACT_ORDERS[[#This Row],[TotalAmount]]&lt;200), 35
)</f>
        <v>15</v>
      </c>
      <c r="M1735" s="12" t="str" cm="1">
        <f t="array" ref="M1735">_xlfn.IFS(
    SUMIFS(FACT_ORDERS[TotalAmount], FACT_ORDERS[WD_CUSTOMERS],FACT_ORDERS[[#This Row],[WD_CUSTOMERS]])&gt;=15000, "VIP",
    SUMIFS(FACT_ORDERS[TotalAmount], FACT_ORDERS[WD_CUSTOMERS],FACT_ORDERS[[#This Row],[WD_CUSTOMERS]])&gt;=8000, "Premium",
    TRUE, "Regular"
)</f>
        <v>Premium</v>
      </c>
      <c r="N1735" s="32" cm="1">
        <f t="array" ref="N1735">_xlfn.IFS(
   FACT_ORDERS[[#This Row],[TypeOfClient]]="VIP", 0.2,
   FACT_ORDERS[[#This Row],[TypeOfClient]]="Premium", 0.1,
   TRUE, 0
)</f>
        <v>0.1</v>
      </c>
      <c r="O1735" s="31" cm="1">
        <f t="array" ref="O1735">_xlfn.IFS(
   FACT_ORDERS[[#This Row],[TotalAmount]]&gt;1500, 0.15,
   FACT_ORDERS[[#This Row],[TotalAmount]]&gt;1000, 0.1,
   FACT_ORDERS[[#This Row],[TotalAmount]]&gt;500, 0.05,
   TRUE, 0
)</f>
        <v>0</v>
      </c>
      <c r="P1735" s="28">
        <f xml:space="preserve"> FACT_ORDERS[[#This Row],[TotalAmount]] * (1 - (FACT_ORDERS[[#This Row],[ClientDiscount]] + FACT_ORDERS[[#This Row],[OrderDiscount]]) )</f>
        <v>244.8</v>
      </c>
      <c r="Q1735" s="28">
        <f>FACT_ORDERS[[#This Row],[TotalAmountWithDiscount]]+FACT_ORDERS[[#This Row],[DeliveryCost]]</f>
        <v>259.8</v>
      </c>
      <c r="R1735" s="35">
        <v>45071</v>
      </c>
      <c r="S1735" s="35" t="str">
        <f>IF(NETWORKDAYS(FACT_ORDERS[[#This Row],[Order-Date]], FACT_ORDERS[[#This Row],[ArrivalDate ]]) &gt; 10, "Late", "On Time")</f>
        <v>On Time</v>
      </c>
    </row>
    <row r="1736" spans="1:19" x14ac:dyDescent="0.3">
      <c r="A1736" s="12">
        <v>6734</v>
      </c>
      <c r="B1736" s="12">
        <v>209</v>
      </c>
      <c r="C1736" s="12">
        <v>10495</v>
      </c>
      <c r="D1736" s="12">
        <v>1735</v>
      </c>
      <c r="E1736" s="12" t="s">
        <v>243</v>
      </c>
      <c r="F1736" s="13">
        <v>44816</v>
      </c>
      <c r="G1736" s="26" t="s">
        <v>3510</v>
      </c>
      <c r="H1736" s="12">
        <v>16</v>
      </c>
      <c r="I1736" s="28">
        <f>VLOOKUP(B:B,DIM_PRODUCTS!A:F,5,FALSE)</f>
        <v>8</v>
      </c>
      <c r="J1736" s="28">
        <f>FACT_ORDERS[[#This Row],[ProductPrice]]*FACT_ORDERS[[#This Row],[Quantity]]</f>
        <v>128</v>
      </c>
      <c r="K1736" s="12" t="str">
        <f>VLOOKUP(C:C,DIM_CUSTOMERS!A:G,7,FALSE)</f>
        <v>South Korea</v>
      </c>
      <c r="L1736" s="30" cm="1">
        <f t="array" ref="L1736">_xlfn.IFS(
    AND(FACT_ORDERS[[#This Row],[DeliveryMehtod]]="shippment",FACT_ORDERS[[#This Row],[TotalAmount]]&gt;=200), 0,
    AND(FACT_ORDERS[[#This Row],[DeliveryMehtod]]="pickup"), 15,
    AND(FACT_ORDERS[[#This Row],[DeliveryMehtod]]="shippment",FACT_ORDERS[[#This Row],[TotalAmount]]&lt;200), 35
)</f>
        <v>15</v>
      </c>
      <c r="M1736" s="12" t="str" cm="1">
        <f t="array" ref="M1736">_xlfn.IFS(
    SUMIFS(FACT_ORDERS[TotalAmount], FACT_ORDERS[WD_CUSTOMERS],FACT_ORDERS[[#This Row],[WD_CUSTOMERS]])&gt;=15000, "VIP",
    SUMIFS(FACT_ORDERS[TotalAmount], FACT_ORDERS[WD_CUSTOMERS],FACT_ORDERS[[#This Row],[WD_CUSTOMERS]])&gt;=8000, "Premium",
    TRUE, "Regular"
)</f>
        <v>Premium</v>
      </c>
      <c r="N1736" s="32" cm="1">
        <f t="array" ref="N1736">_xlfn.IFS(
   FACT_ORDERS[[#This Row],[TypeOfClient]]="VIP", 0.2,
   FACT_ORDERS[[#This Row],[TypeOfClient]]="Premium", 0.1,
   TRUE, 0
)</f>
        <v>0.1</v>
      </c>
      <c r="O1736" s="31" cm="1">
        <f t="array" ref="O1736">_xlfn.IFS(
   FACT_ORDERS[[#This Row],[TotalAmount]]&gt;1500, 0.15,
   FACT_ORDERS[[#This Row],[TotalAmount]]&gt;1000, 0.1,
   FACT_ORDERS[[#This Row],[TotalAmount]]&gt;500, 0.05,
   TRUE, 0
)</f>
        <v>0</v>
      </c>
      <c r="P1736" s="28">
        <f xml:space="preserve"> FACT_ORDERS[[#This Row],[TotalAmount]] * (1 - (FACT_ORDERS[[#This Row],[ClientDiscount]] + FACT_ORDERS[[#This Row],[OrderDiscount]]) )</f>
        <v>115.2</v>
      </c>
      <c r="Q1736" s="28">
        <f>FACT_ORDERS[[#This Row],[TotalAmountWithDiscount]]+FACT_ORDERS[[#This Row],[DeliveryCost]]</f>
        <v>130.19999999999999</v>
      </c>
      <c r="R1736" s="35">
        <v>44824</v>
      </c>
      <c r="S1736" s="35" t="str">
        <f>IF(NETWORKDAYS(FACT_ORDERS[[#This Row],[Order-Date]], FACT_ORDERS[[#This Row],[ArrivalDate ]]) &gt; 10, "Late", "On Time")</f>
        <v>On Time</v>
      </c>
    </row>
    <row r="1737" spans="1:19" x14ac:dyDescent="0.3">
      <c r="A1737" s="12">
        <v>6735</v>
      </c>
      <c r="B1737" s="12">
        <v>271</v>
      </c>
      <c r="C1737" s="12">
        <v>10495</v>
      </c>
      <c r="D1737" s="12">
        <v>1736</v>
      </c>
      <c r="E1737" s="12" t="s">
        <v>244</v>
      </c>
      <c r="F1737" s="13">
        <v>44816</v>
      </c>
      <c r="G1737" s="26" t="s">
        <v>12304</v>
      </c>
      <c r="H1737" s="12">
        <v>19</v>
      </c>
      <c r="I1737" s="28">
        <f>VLOOKUP(B:B,DIM_PRODUCTS!A:F,5,FALSE)</f>
        <v>16</v>
      </c>
      <c r="J1737" s="28">
        <f>FACT_ORDERS[[#This Row],[ProductPrice]]*FACT_ORDERS[[#This Row],[Quantity]]</f>
        <v>304</v>
      </c>
      <c r="K1737" s="12" t="str">
        <f>VLOOKUP(C:C,DIM_CUSTOMERS!A:G,7,FALSE)</f>
        <v>South Korea</v>
      </c>
      <c r="L1737" s="30" cm="1">
        <f t="array" ref="L1737">_xlfn.IFS(
    AND(FACT_ORDERS[[#This Row],[DeliveryMehtod]]="shippment",FACT_ORDERS[[#This Row],[TotalAmount]]&gt;=200), 0,
    AND(FACT_ORDERS[[#This Row],[DeliveryMehtod]]="pickup"), 15,
    AND(FACT_ORDERS[[#This Row],[DeliveryMehtod]]="shippment",FACT_ORDERS[[#This Row],[TotalAmount]]&lt;200), 35
)</f>
        <v>0</v>
      </c>
      <c r="M1737" s="12" t="str" cm="1">
        <f t="array" ref="M1737">_xlfn.IFS(
    SUMIFS(FACT_ORDERS[TotalAmount], FACT_ORDERS[WD_CUSTOMERS],FACT_ORDERS[[#This Row],[WD_CUSTOMERS]])&gt;=15000, "VIP",
    SUMIFS(FACT_ORDERS[TotalAmount], FACT_ORDERS[WD_CUSTOMERS],FACT_ORDERS[[#This Row],[WD_CUSTOMERS]])&gt;=8000, "Premium",
    TRUE, "Regular"
)</f>
        <v>Premium</v>
      </c>
      <c r="N1737" s="32" cm="1">
        <f t="array" ref="N1737">_xlfn.IFS(
   FACT_ORDERS[[#This Row],[TypeOfClient]]="VIP", 0.2,
   FACT_ORDERS[[#This Row],[TypeOfClient]]="Premium", 0.1,
   TRUE, 0
)</f>
        <v>0.1</v>
      </c>
      <c r="O1737" s="31" cm="1">
        <f t="array" ref="O1737">_xlfn.IFS(
   FACT_ORDERS[[#This Row],[TotalAmount]]&gt;1500, 0.15,
   FACT_ORDERS[[#This Row],[TotalAmount]]&gt;1000, 0.1,
   FACT_ORDERS[[#This Row],[TotalAmount]]&gt;500, 0.05,
   TRUE, 0
)</f>
        <v>0</v>
      </c>
      <c r="P1737" s="28">
        <f xml:space="preserve"> FACT_ORDERS[[#This Row],[TotalAmount]] * (1 - (FACT_ORDERS[[#This Row],[ClientDiscount]] + FACT_ORDERS[[#This Row],[OrderDiscount]]) )</f>
        <v>273.60000000000002</v>
      </c>
      <c r="Q1737" s="28">
        <f>FACT_ORDERS[[#This Row],[TotalAmountWithDiscount]]+FACT_ORDERS[[#This Row],[DeliveryCost]]</f>
        <v>273.60000000000002</v>
      </c>
      <c r="R1737" s="35">
        <v>44823</v>
      </c>
      <c r="S1737" s="35" t="str">
        <f>IF(NETWORKDAYS(FACT_ORDERS[[#This Row],[Order-Date]], FACT_ORDERS[[#This Row],[ArrivalDate ]]) &gt; 10, "Late", "On Time")</f>
        <v>On Time</v>
      </c>
    </row>
    <row r="1738" spans="1:19" x14ac:dyDescent="0.3">
      <c r="A1738" s="12">
        <v>6736</v>
      </c>
      <c r="B1738" s="12">
        <v>209</v>
      </c>
      <c r="C1738" s="12">
        <v>10495</v>
      </c>
      <c r="D1738" s="12">
        <v>1737</v>
      </c>
      <c r="E1738" s="12" t="s">
        <v>243</v>
      </c>
      <c r="F1738" s="13">
        <v>44976</v>
      </c>
      <c r="G1738" s="26" t="s">
        <v>12305</v>
      </c>
      <c r="H1738" s="12">
        <v>19</v>
      </c>
      <c r="I1738" s="28">
        <f>VLOOKUP(B:B,DIM_PRODUCTS!A:F,5,FALSE)</f>
        <v>8</v>
      </c>
      <c r="J1738" s="28">
        <f>FACT_ORDERS[[#This Row],[ProductPrice]]*FACT_ORDERS[[#This Row],[Quantity]]</f>
        <v>152</v>
      </c>
      <c r="K1738" s="12" t="str">
        <f>VLOOKUP(C:C,DIM_CUSTOMERS!A:G,7,FALSE)</f>
        <v>South Korea</v>
      </c>
      <c r="L1738" s="30" cm="1">
        <f t="array" ref="L1738">_xlfn.IFS(
    AND(FACT_ORDERS[[#This Row],[DeliveryMehtod]]="shippment",FACT_ORDERS[[#This Row],[TotalAmount]]&gt;=200), 0,
    AND(FACT_ORDERS[[#This Row],[DeliveryMehtod]]="pickup"), 15,
    AND(FACT_ORDERS[[#This Row],[DeliveryMehtod]]="shippment",FACT_ORDERS[[#This Row],[TotalAmount]]&lt;200), 35
)</f>
        <v>15</v>
      </c>
      <c r="M1738" s="12" t="str" cm="1">
        <f t="array" ref="M1738">_xlfn.IFS(
    SUMIFS(FACT_ORDERS[TotalAmount], FACT_ORDERS[WD_CUSTOMERS],FACT_ORDERS[[#This Row],[WD_CUSTOMERS]])&gt;=15000, "VIP",
    SUMIFS(FACT_ORDERS[TotalAmount], FACT_ORDERS[WD_CUSTOMERS],FACT_ORDERS[[#This Row],[WD_CUSTOMERS]])&gt;=8000, "Premium",
    TRUE, "Regular"
)</f>
        <v>Premium</v>
      </c>
      <c r="N1738" s="32" cm="1">
        <f t="array" ref="N1738">_xlfn.IFS(
   FACT_ORDERS[[#This Row],[TypeOfClient]]="VIP", 0.2,
   FACT_ORDERS[[#This Row],[TypeOfClient]]="Premium", 0.1,
   TRUE, 0
)</f>
        <v>0.1</v>
      </c>
      <c r="O1738" s="31" cm="1">
        <f t="array" ref="O1738">_xlfn.IFS(
   FACT_ORDERS[[#This Row],[TotalAmount]]&gt;1500, 0.15,
   FACT_ORDERS[[#This Row],[TotalAmount]]&gt;1000, 0.1,
   FACT_ORDERS[[#This Row],[TotalAmount]]&gt;500, 0.05,
   TRUE, 0
)</f>
        <v>0</v>
      </c>
      <c r="P1738" s="28">
        <f xml:space="preserve"> FACT_ORDERS[[#This Row],[TotalAmount]] * (1 - (FACT_ORDERS[[#This Row],[ClientDiscount]] + FACT_ORDERS[[#This Row],[OrderDiscount]]) )</f>
        <v>136.80000000000001</v>
      </c>
      <c r="Q1738" s="28">
        <f>FACT_ORDERS[[#This Row],[TotalAmountWithDiscount]]+FACT_ORDERS[[#This Row],[DeliveryCost]]</f>
        <v>151.80000000000001</v>
      </c>
      <c r="R1738" s="35">
        <v>44986</v>
      </c>
      <c r="S1738" s="35" t="str">
        <f>IF(NETWORKDAYS(FACT_ORDERS[[#This Row],[Order-Date]], FACT_ORDERS[[#This Row],[ArrivalDate ]]) &gt; 10, "Late", "On Time")</f>
        <v>On Time</v>
      </c>
    </row>
    <row r="1739" spans="1:19" x14ac:dyDescent="0.3">
      <c r="A1739" s="12">
        <v>6737</v>
      </c>
      <c r="B1739" s="12">
        <v>271</v>
      </c>
      <c r="C1739" s="12">
        <v>10495</v>
      </c>
      <c r="D1739" s="12">
        <v>1738</v>
      </c>
      <c r="E1739" s="12" t="s">
        <v>244</v>
      </c>
      <c r="F1739" s="13">
        <v>44976</v>
      </c>
      <c r="G1739" s="26" t="s">
        <v>3558</v>
      </c>
      <c r="H1739" s="12">
        <v>30</v>
      </c>
      <c r="I1739" s="28">
        <f>VLOOKUP(B:B,DIM_PRODUCTS!A:F,5,FALSE)</f>
        <v>16</v>
      </c>
      <c r="J1739" s="28">
        <f>FACT_ORDERS[[#This Row],[ProductPrice]]*FACT_ORDERS[[#This Row],[Quantity]]</f>
        <v>480</v>
      </c>
      <c r="K1739" s="12" t="str">
        <f>VLOOKUP(C:C,DIM_CUSTOMERS!A:G,7,FALSE)</f>
        <v>South Korea</v>
      </c>
      <c r="L1739" s="30" cm="1">
        <f t="array" ref="L1739">_xlfn.IFS(
    AND(FACT_ORDERS[[#This Row],[DeliveryMehtod]]="shippment",FACT_ORDERS[[#This Row],[TotalAmount]]&gt;=200), 0,
    AND(FACT_ORDERS[[#This Row],[DeliveryMehtod]]="pickup"), 15,
    AND(FACT_ORDERS[[#This Row],[DeliveryMehtod]]="shippment",FACT_ORDERS[[#This Row],[TotalAmount]]&lt;200), 35
)</f>
        <v>0</v>
      </c>
      <c r="M1739" s="12" t="str" cm="1">
        <f t="array" ref="M1739">_xlfn.IFS(
    SUMIFS(FACT_ORDERS[TotalAmount], FACT_ORDERS[WD_CUSTOMERS],FACT_ORDERS[[#This Row],[WD_CUSTOMERS]])&gt;=15000, "VIP",
    SUMIFS(FACT_ORDERS[TotalAmount], FACT_ORDERS[WD_CUSTOMERS],FACT_ORDERS[[#This Row],[WD_CUSTOMERS]])&gt;=8000, "Premium",
    TRUE, "Regular"
)</f>
        <v>Premium</v>
      </c>
      <c r="N1739" s="32" cm="1">
        <f t="array" ref="N1739">_xlfn.IFS(
   FACT_ORDERS[[#This Row],[TypeOfClient]]="VIP", 0.2,
   FACT_ORDERS[[#This Row],[TypeOfClient]]="Premium", 0.1,
   TRUE, 0
)</f>
        <v>0.1</v>
      </c>
      <c r="O1739" s="31" cm="1">
        <f t="array" ref="O1739">_xlfn.IFS(
   FACT_ORDERS[[#This Row],[TotalAmount]]&gt;1500, 0.15,
   FACT_ORDERS[[#This Row],[TotalAmount]]&gt;1000, 0.1,
   FACT_ORDERS[[#This Row],[TotalAmount]]&gt;500, 0.05,
   TRUE, 0
)</f>
        <v>0</v>
      </c>
      <c r="P1739" s="28">
        <f xml:space="preserve"> FACT_ORDERS[[#This Row],[TotalAmount]] * (1 - (FACT_ORDERS[[#This Row],[ClientDiscount]] + FACT_ORDERS[[#This Row],[OrderDiscount]]) )</f>
        <v>432</v>
      </c>
      <c r="Q1739" s="28">
        <f>FACT_ORDERS[[#This Row],[TotalAmountWithDiscount]]+FACT_ORDERS[[#This Row],[DeliveryCost]]</f>
        <v>432</v>
      </c>
      <c r="R1739" s="35">
        <v>44987</v>
      </c>
      <c r="S1739" s="35" t="str">
        <f>IF(NETWORKDAYS(FACT_ORDERS[[#This Row],[Order-Date]], FACT_ORDERS[[#This Row],[ArrivalDate ]]) &gt; 10, "Late", "On Time")</f>
        <v>On Time</v>
      </c>
    </row>
    <row r="1740" spans="1:19" x14ac:dyDescent="0.3">
      <c r="A1740" s="12">
        <v>6738</v>
      </c>
      <c r="B1740" s="12">
        <v>209</v>
      </c>
      <c r="C1740" s="12">
        <v>10495</v>
      </c>
      <c r="D1740" s="12">
        <v>1739</v>
      </c>
      <c r="E1740" s="12" t="s">
        <v>243</v>
      </c>
      <c r="F1740" s="13">
        <v>45193</v>
      </c>
      <c r="G1740" s="26" t="s">
        <v>12306</v>
      </c>
      <c r="H1740" s="12">
        <v>22</v>
      </c>
      <c r="I1740" s="28">
        <f>VLOOKUP(B:B,DIM_PRODUCTS!A:F,5,FALSE)</f>
        <v>8</v>
      </c>
      <c r="J1740" s="28">
        <f>FACT_ORDERS[[#This Row],[ProductPrice]]*FACT_ORDERS[[#This Row],[Quantity]]</f>
        <v>176</v>
      </c>
      <c r="K1740" s="12" t="str">
        <f>VLOOKUP(C:C,DIM_CUSTOMERS!A:G,7,FALSE)</f>
        <v>South Korea</v>
      </c>
      <c r="L1740" s="30" cm="1">
        <f t="array" ref="L1740">_xlfn.IFS(
    AND(FACT_ORDERS[[#This Row],[DeliveryMehtod]]="shippment",FACT_ORDERS[[#This Row],[TotalAmount]]&gt;=200), 0,
    AND(FACT_ORDERS[[#This Row],[DeliveryMehtod]]="pickup"), 15,
    AND(FACT_ORDERS[[#This Row],[DeliveryMehtod]]="shippment",FACT_ORDERS[[#This Row],[TotalAmount]]&lt;200), 35
)</f>
        <v>15</v>
      </c>
      <c r="M1740" s="12" t="str" cm="1">
        <f t="array" ref="M1740">_xlfn.IFS(
    SUMIFS(FACT_ORDERS[TotalAmount], FACT_ORDERS[WD_CUSTOMERS],FACT_ORDERS[[#This Row],[WD_CUSTOMERS]])&gt;=15000, "VIP",
    SUMIFS(FACT_ORDERS[TotalAmount], FACT_ORDERS[WD_CUSTOMERS],FACT_ORDERS[[#This Row],[WD_CUSTOMERS]])&gt;=8000, "Premium",
    TRUE, "Regular"
)</f>
        <v>Premium</v>
      </c>
      <c r="N1740" s="32" cm="1">
        <f t="array" ref="N1740">_xlfn.IFS(
   FACT_ORDERS[[#This Row],[TypeOfClient]]="VIP", 0.2,
   FACT_ORDERS[[#This Row],[TypeOfClient]]="Premium", 0.1,
   TRUE, 0
)</f>
        <v>0.1</v>
      </c>
      <c r="O1740" s="31" cm="1">
        <f t="array" ref="O1740">_xlfn.IFS(
   FACT_ORDERS[[#This Row],[TotalAmount]]&gt;1500, 0.15,
   FACT_ORDERS[[#This Row],[TotalAmount]]&gt;1000, 0.1,
   FACT_ORDERS[[#This Row],[TotalAmount]]&gt;500, 0.05,
   TRUE, 0
)</f>
        <v>0</v>
      </c>
      <c r="P1740" s="28">
        <f xml:space="preserve"> FACT_ORDERS[[#This Row],[TotalAmount]] * (1 - (FACT_ORDERS[[#This Row],[ClientDiscount]] + FACT_ORDERS[[#This Row],[OrderDiscount]]) )</f>
        <v>158.4</v>
      </c>
      <c r="Q1740" s="28">
        <f>FACT_ORDERS[[#This Row],[TotalAmountWithDiscount]]+FACT_ORDERS[[#This Row],[DeliveryCost]]</f>
        <v>173.4</v>
      </c>
      <c r="R1740" s="35">
        <v>45203</v>
      </c>
      <c r="S1740" s="35" t="str">
        <f>IF(NETWORKDAYS(FACT_ORDERS[[#This Row],[Order-Date]], FACT_ORDERS[[#This Row],[ArrivalDate ]]) &gt; 10, "Late", "On Time")</f>
        <v>On Time</v>
      </c>
    </row>
    <row r="1741" spans="1:19" x14ac:dyDescent="0.3">
      <c r="A1741" s="12">
        <v>6739</v>
      </c>
      <c r="B1741" s="12">
        <v>271</v>
      </c>
      <c r="C1741" s="12">
        <v>10495</v>
      </c>
      <c r="D1741" s="12">
        <v>1740</v>
      </c>
      <c r="E1741" s="12" t="s">
        <v>243</v>
      </c>
      <c r="F1741" s="13">
        <v>45193</v>
      </c>
      <c r="G1741" s="26" t="s">
        <v>12307</v>
      </c>
      <c r="H1741" s="12">
        <v>28</v>
      </c>
      <c r="I1741" s="28">
        <f>VLOOKUP(B:B,DIM_PRODUCTS!A:F,5,FALSE)</f>
        <v>16</v>
      </c>
      <c r="J1741" s="28">
        <f>FACT_ORDERS[[#This Row],[ProductPrice]]*FACT_ORDERS[[#This Row],[Quantity]]</f>
        <v>448</v>
      </c>
      <c r="K1741" s="12" t="str">
        <f>VLOOKUP(C:C,DIM_CUSTOMERS!A:G,7,FALSE)</f>
        <v>South Korea</v>
      </c>
      <c r="L1741" s="30" cm="1">
        <f t="array" ref="L1741">_xlfn.IFS(
    AND(FACT_ORDERS[[#This Row],[DeliveryMehtod]]="shippment",FACT_ORDERS[[#This Row],[TotalAmount]]&gt;=200), 0,
    AND(FACT_ORDERS[[#This Row],[DeliveryMehtod]]="pickup"), 15,
    AND(FACT_ORDERS[[#This Row],[DeliveryMehtod]]="shippment",FACT_ORDERS[[#This Row],[TotalAmount]]&lt;200), 35
)</f>
        <v>15</v>
      </c>
      <c r="M1741" s="12" t="str" cm="1">
        <f t="array" ref="M1741">_xlfn.IFS(
    SUMIFS(FACT_ORDERS[TotalAmount], FACT_ORDERS[WD_CUSTOMERS],FACT_ORDERS[[#This Row],[WD_CUSTOMERS]])&gt;=15000, "VIP",
    SUMIFS(FACT_ORDERS[TotalAmount], FACT_ORDERS[WD_CUSTOMERS],FACT_ORDERS[[#This Row],[WD_CUSTOMERS]])&gt;=8000, "Premium",
    TRUE, "Regular"
)</f>
        <v>Premium</v>
      </c>
      <c r="N1741" s="32" cm="1">
        <f t="array" ref="N1741">_xlfn.IFS(
   FACT_ORDERS[[#This Row],[TypeOfClient]]="VIP", 0.2,
   FACT_ORDERS[[#This Row],[TypeOfClient]]="Premium", 0.1,
   TRUE, 0
)</f>
        <v>0.1</v>
      </c>
      <c r="O1741" s="31" cm="1">
        <f t="array" ref="O1741">_xlfn.IFS(
   FACT_ORDERS[[#This Row],[TotalAmount]]&gt;1500, 0.15,
   FACT_ORDERS[[#This Row],[TotalAmount]]&gt;1000, 0.1,
   FACT_ORDERS[[#This Row],[TotalAmount]]&gt;500, 0.05,
   TRUE, 0
)</f>
        <v>0</v>
      </c>
      <c r="P1741" s="28">
        <f xml:space="preserve"> FACT_ORDERS[[#This Row],[TotalAmount]] * (1 - (FACT_ORDERS[[#This Row],[ClientDiscount]] + FACT_ORDERS[[#This Row],[OrderDiscount]]) )</f>
        <v>403.2</v>
      </c>
      <c r="Q1741" s="28">
        <f>FACT_ORDERS[[#This Row],[TotalAmountWithDiscount]]+FACT_ORDERS[[#This Row],[DeliveryCost]]</f>
        <v>418.2</v>
      </c>
      <c r="R1741" s="35">
        <v>45201</v>
      </c>
      <c r="S1741" s="35" t="str">
        <f>IF(NETWORKDAYS(FACT_ORDERS[[#This Row],[Order-Date]], FACT_ORDERS[[#This Row],[ArrivalDate ]]) &gt; 10, "Late", "On Time")</f>
        <v>On Time</v>
      </c>
    </row>
    <row r="1742" spans="1:19" x14ac:dyDescent="0.3">
      <c r="A1742" s="12">
        <v>6740</v>
      </c>
      <c r="B1742" s="12">
        <v>209</v>
      </c>
      <c r="C1742" s="12">
        <v>10495</v>
      </c>
      <c r="D1742" s="12">
        <v>1741</v>
      </c>
      <c r="E1742" s="12" t="s">
        <v>243</v>
      </c>
      <c r="F1742" s="13">
        <v>45039</v>
      </c>
      <c r="G1742" s="26" t="s">
        <v>12308</v>
      </c>
      <c r="H1742" s="12">
        <v>26</v>
      </c>
      <c r="I1742" s="28">
        <f>VLOOKUP(B:B,DIM_PRODUCTS!A:F,5,FALSE)</f>
        <v>8</v>
      </c>
      <c r="J1742" s="28">
        <f>FACT_ORDERS[[#This Row],[ProductPrice]]*FACT_ORDERS[[#This Row],[Quantity]]</f>
        <v>208</v>
      </c>
      <c r="K1742" s="12" t="str">
        <f>VLOOKUP(C:C,DIM_CUSTOMERS!A:G,7,FALSE)</f>
        <v>South Korea</v>
      </c>
      <c r="L1742" s="30" cm="1">
        <f t="array" ref="L1742">_xlfn.IFS(
    AND(FACT_ORDERS[[#This Row],[DeliveryMehtod]]="shippment",FACT_ORDERS[[#This Row],[TotalAmount]]&gt;=200), 0,
    AND(FACT_ORDERS[[#This Row],[DeliveryMehtod]]="pickup"), 15,
    AND(FACT_ORDERS[[#This Row],[DeliveryMehtod]]="shippment",FACT_ORDERS[[#This Row],[TotalAmount]]&lt;200), 35
)</f>
        <v>15</v>
      </c>
      <c r="M1742" s="12" t="str" cm="1">
        <f t="array" ref="M1742">_xlfn.IFS(
    SUMIFS(FACT_ORDERS[TotalAmount], FACT_ORDERS[WD_CUSTOMERS],FACT_ORDERS[[#This Row],[WD_CUSTOMERS]])&gt;=15000, "VIP",
    SUMIFS(FACT_ORDERS[TotalAmount], FACT_ORDERS[WD_CUSTOMERS],FACT_ORDERS[[#This Row],[WD_CUSTOMERS]])&gt;=8000, "Premium",
    TRUE, "Regular"
)</f>
        <v>Premium</v>
      </c>
      <c r="N1742" s="32" cm="1">
        <f t="array" ref="N1742">_xlfn.IFS(
   FACT_ORDERS[[#This Row],[TypeOfClient]]="VIP", 0.2,
   FACT_ORDERS[[#This Row],[TypeOfClient]]="Premium", 0.1,
   TRUE, 0
)</f>
        <v>0.1</v>
      </c>
      <c r="O1742" s="31" cm="1">
        <f t="array" ref="O1742">_xlfn.IFS(
   FACT_ORDERS[[#This Row],[TotalAmount]]&gt;1500, 0.15,
   FACT_ORDERS[[#This Row],[TotalAmount]]&gt;1000, 0.1,
   FACT_ORDERS[[#This Row],[TotalAmount]]&gt;500, 0.05,
   TRUE, 0
)</f>
        <v>0</v>
      </c>
      <c r="P1742" s="28">
        <f xml:space="preserve"> FACT_ORDERS[[#This Row],[TotalAmount]] * (1 - (FACT_ORDERS[[#This Row],[ClientDiscount]] + FACT_ORDERS[[#This Row],[OrderDiscount]]) )</f>
        <v>187.20000000000002</v>
      </c>
      <c r="Q1742" s="28">
        <f>FACT_ORDERS[[#This Row],[TotalAmountWithDiscount]]+FACT_ORDERS[[#This Row],[DeliveryCost]]</f>
        <v>202.20000000000002</v>
      </c>
      <c r="R1742" s="35">
        <v>45047</v>
      </c>
      <c r="S1742" s="35" t="str">
        <f>IF(NETWORKDAYS(FACT_ORDERS[[#This Row],[Order-Date]], FACT_ORDERS[[#This Row],[ArrivalDate ]]) &gt; 10, "Late", "On Time")</f>
        <v>On Time</v>
      </c>
    </row>
    <row r="1743" spans="1:19" x14ac:dyDescent="0.3">
      <c r="A1743" s="12">
        <v>6741</v>
      </c>
      <c r="B1743" s="12">
        <v>271</v>
      </c>
      <c r="C1743" s="12">
        <v>10495</v>
      </c>
      <c r="D1743" s="12">
        <v>1742</v>
      </c>
      <c r="E1743" s="12" t="s">
        <v>243</v>
      </c>
      <c r="F1743" s="13">
        <v>45039</v>
      </c>
      <c r="G1743" s="26" t="s">
        <v>12309</v>
      </c>
      <c r="H1743" s="12">
        <v>21</v>
      </c>
      <c r="I1743" s="28">
        <f>VLOOKUP(B:B,DIM_PRODUCTS!A:F,5,FALSE)</f>
        <v>16</v>
      </c>
      <c r="J1743" s="28">
        <f>FACT_ORDERS[[#This Row],[ProductPrice]]*FACT_ORDERS[[#This Row],[Quantity]]</f>
        <v>336</v>
      </c>
      <c r="K1743" s="12" t="str">
        <f>VLOOKUP(C:C,DIM_CUSTOMERS!A:G,7,FALSE)</f>
        <v>South Korea</v>
      </c>
      <c r="L1743" s="30" cm="1">
        <f t="array" ref="L1743">_xlfn.IFS(
    AND(FACT_ORDERS[[#This Row],[DeliveryMehtod]]="shippment",FACT_ORDERS[[#This Row],[TotalAmount]]&gt;=200), 0,
    AND(FACT_ORDERS[[#This Row],[DeliveryMehtod]]="pickup"), 15,
    AND(FACT_ORDERS[[#This Row],[DeliveryMehtod]]="shippment",FACT_ORDERS[[#This Row],[TotalAmount]]&lt;200), 35
)</f>
        <v>15</v>
      </c>
      <c r="M1743" s="12" t="str" cm="1">
        <f t="array" ref="M1743">_xlfn.IFS(
    SUMIFS(FACT_ORDERS[TotalAmount], FACT_ORDERS[WD_CUSTOMERS],FACT_ORDERS[[#This Row],[WD_CUSTOMERS]])&gt;=15000, "VIP",
    SUMIFS(FACT_ORDERS[TotalAmount], FACT_ORDERS[WD_CUSTOMERS],FACT_ORDERS[[#This Row],[WD_CUSTOMERS]])&gt;=8000, "Premium",
    TRUE, "Regular"
)</f>
        <v>Premium</v>
      </c>
      <c r="N1743" s="32" cm="1">
        <f t="array" ref="N1743">_xlfn.IFS(
   FACT_ORDERS[[#This Row],[TypeOfClient]]="VIP", 0.2,
   FACT_ORDERS[[#This Row],[TypeOfClient]]="Premium", 0.1,
   TRUE, 0
)</f>
        <v>0.1</v>
      </c>
      <c r="O1743" s="31" cm="1">
        <f t="array" ref="O1743">_xlfn.IFS(
   FACT_ORDERS[[#This Row],[TotalAmount]]&gt;1500, 0.15,
   FACT_ORDERS[[#This Row],[TotalAmount]]&gt;1000, 0.1,
   FACT_ORDERS[[#This Row],[TotalAmount]]&gt;500, 0.05,
   TRUE, 0
)</f>
        <v>0</v>
      </c>
      <c r="P1743" s="28">
        <f xml:space="preserve"> FACT_ORDERS[[#This Row],[TotalAmount]] * (1 - (FACT_ORDERS[[#This Row],[ClientDiscount]] + FACT_ORDERS[[#This Row],[OrderDiscount]]) )</f>
        <v>302.40000000000003</v>
      </c>
      <c r="Q1743" s="28">
        <f>FACT_ORDERS[[#This Row],[TotalAmountWithDiscount]]+FACT_ORDERS[[#This Row],[DeliveryCost]]</f>
        <v>317.40000000000003</v>
      </c>
      <c r="R1743" s="35">
        <v>45058</v>
      </c>
      <c r="S1743" s="35" t="str">
        <f>IF(NETWORKDAYS(FACT_ORDERS[[#This Row],[Order-Date]], FACT_ORDERS[[#This Row],[ArrivalDate ]]) &gt; 10, "Late", "On Time")</f>
        <v>Late</v>
      </c>
    </row>
    <row r="1744" spans="1:19" x14ac:dyDescent="0.3">
      <c r="A1744" s="12">
        <v>6742</v>
      </c>
      <c r="B1744" s="12">
        <v>209</v>
      </c>
      <c r="C1744" s="12">
        <v>10495</v>
      </c>
      <c r="D1744" s="12">
        <v>1743</v>
      </c>
      <c r="E1744" s="12" t="s">
        <v>244</v>
      </c>
      <c r="F1744" s="13">
        <v>44521</v>
      </c>
      <c r="G1744" s="26" t="s">
        <v>12310</v>
      </c>
      <c r="H1744" s="12">
        <v>26</v>
      </c>
      <c r="I1744" s="28">
        <f>VLOOKUP(B:B,DIM_PRODUCTS!A:F,5,FALSE)</f>
        <v>8</v>
      </c>
      <c r="J1744" s="28">
        <f>FACT_ORDERS[[#This Row],[ProductPrice]]*FACT_ORDERS[[#This Row],[Quantity]]</f>
        <v>208</v>
      </c>
      <c r="K1744" s="12" t="str">
        <f>VLOOKUP(C:C,DIM_CUSTOMERS!A:G,7,FALSE)</f>
        <v>South Korea</v>
      </c>
      <c r="L1744" s="30" cm="1">
        <f t="array" ref="L1744">_xlfn.IFS(
    AND(FACT_ORDERS[[#This Row],[DeliveryMehtod]]="shippment",FACT_ORDERS[[#This Row],[TotalAmount]]&gt;=200), 0,
    AND(FACT_ORDERS[[#This Row],[DeliveryMehtod]]="pickup"), 15,
    AND(FACT_ORDERS[[#This Row],[DeliveryMehtod]]="shippment",FACT_ORDERS[[#This Row],[TotalAmount]]&lt;200), 35
)</f>
        <v>0</v>
      </c>
      <c r="M1744" s="12" t="str" cm="1">
        <f t="array" ref="M1744">_xlfn.IFS(
    SUMIFS(FACT_ORDERS[TotalAmount], FACT_ORDERS[WD_CUSTOMERS],FACT_ORDERS[[#This Row],[WD_CUSTOMERS]])&gt;=15000, "VIP",
    SUMIFS(FACT_ORDERS[TotalAmount], FACT_ORDERS[WD_CUSTOMERS],FACT_ORDERS[[#This Row],[WD_CUSTOMERS]])&gt;=8000, "Premium",
    TRUE, "Regular"
)</f>
        <v>Premium</v>
      </c>
      <c r="N1744" s="32" cm="1">
        <f t="array" ref="N1744">_xlfn.IFS(
   FACT_ORDERS[[#This Row],[TypeOfClient]]="VIP", 0.2,
   FACT_ORDERS[[#This Row],[TypeOfClient]]="Premium", 0.1,
   TRUE, 0
)</f>
        <v>0.1</v>
      </c>
      <c r="O1744" s="31" cm="1">
        <f t="array" ref="O1744">_xlfn.IFS(
   FACT_ORDERS[[#This Row],[TotalAmount]]&gt;1500, 0.15,
   FACT_ORDERS[[#This Row],[TotalAmount]]&gt;1000, 0.1,
   FACT_ORDERS[[#This Row],[TotalAmount]]&gt;500, 0.05,
   TRUE, 0
)</f>
        <v>0</v>
      </c>
      <c r="P1744" s="28">
        <f xml:space="preserve"> FACT_ORDERS[[#This Row],[TotalAmount]] * (1 - (FACT_ORDERS[[#This Row],[ClientDiscount]] + FACT_ORDERS[[#This Row],[OrderDiscount]]) )</f>
        <v>187.20000000000002</v>
      </c>
      <c r="Q1744" s="28">
        <f>FACT_ORDERS[[#This Row],[TotalAmountWithDiscount]]+FACT_ORDERS[[#This Row],[DeliveryCost]]</f>
        <v>187.20000000000002</v>
      </c>
      <c r="R1744" s="35">
        <v>44528</v>
      </c>
      <c r="S1744" s="35" t="str">
        <f>IF(NETWORKDAYS(FACT_ORDERS[[#This Row],[Order-Date]], FACT_ORDERS[[#This Row],[ArrivalDate ]]) &gt; 10, "Late", "On Time")</f>
        <v>On Time</v>
      </c>
    </row>
    <row r="1745" spans="1:19" x14ac:dyDescent="0.3">
      <c r="A1745" s="12">
        <v>6743</v>
      </c>
      <c r="B1745" s="12">
        <v>271</v>
      </c>
      <c r="C1745" s="12">
        <v>10495</v>
      </c>
      <c r="D1745" s="12">
        <v>1744</v>
      </c>
      <c r="E1745" s="12" t="s">
        <v>243</v>
      </c>
      <c r="F1745" s="13">
        <v>44521</v>
      </c>
      <c r="G1745" s="26" t="s">
        <v>12311</v>
      </c>
      <c r="H1745" s="12">
        <v>24</v>
      </c>
      <c r="I1745" s="28">
        <f>VLOOKUP(B:B,DIM_PRODUCTS!A:F,5,FALSE)</f>
        <v>16</v>
      </c>
      <c r="J1745" s="28">
        <f>FACT_ORDERS[[#This Row],[ProductPrice]]*FACT_ORDERS[[#This Row],[Quantity]]</f>
        <v>384</v>
      </c>
      <c r="K1745" s="12" t="str">
        <f>VLOOKUP(C:C,DIM_CUSTOMERS!A:G,7,FALSE)</f>
        <v>South Korea</v>
      </c>
      <c r="L1745" s="30" cm="1">
        <f t="array" ref="L1745">_xlfn.IFS(
    AND(FACT_ORDERS[[#This Row],[DeliveryMehtod]]="shippment",FACT_ORDERS[[#This Row],[TotalAmount]]&gt;=200), 0,
    AND(FACT_ORDERS[[#This Row],[DeliveryMehtod]]="pickup"), 15,
    AND(FACT_ORDERS[[#This Row],[DeliveryMehtod]]="shippment",FACT_ORDERS[[#This Row],[TotalAmount]]&lt;200), 35
)</f>
        <v>15</v>
      </c>
      <c r="M1745" s="12" t="str" cm="1">
        <f t="array" ref="M1745">_xlfn.IFS(
    SUMIFS(FACT_ORDERS[TotalAmount], FACT_ORDERS[WD_CUSTOMERS],FACT_ORDERS[[#This Row],[WD_CUSTOMERS]])&gt;=15000, "VIP",
    SUMIFS(FACT_ORDERS[TotalAmount], FACT_ORDERS[WD_CUSTOMERS],FACT_ORDERS[[#This Row],[WD_CUSTOMERS]])&gt;=8000, "Premium",
    TRUE, "Regular"
)</f>
        <v>Premium</v>
      </c>
      <c r="N1745" s="32" cm="1">
        <f t="array" ref="N1745">_xlfn.IFS(
   FACT_ORDERS[[#This Row],[TypeOfClient]]="VIP", 0.2,
   FACT_ORDERS[[#This Row],[TypeOfClient]]="Premium", 0.1,
   TRUE, 0
)</f>
        <v>0.1</v>
      </c>
      <c r="O1745" s="31" cm="1">
        <f t="array" ref="O1745">_xlfn.IFS(
   FACT_ORDERS[[#This Row],[TotalAmount]]&gt;1500, 0.15,
   FACT_ORDERS[[#This Row],[TotalAmount]]&gt;1000, 0.1,
   FACT_ORDERS[[#This Row],[TotalAmount]]&gt;500, 0.05,
   TRUE, 0
)</f>
        <v>0</v>
      </c>
      <c r="P1745" s="28">
        <f xml:space="preserve"> FACT_ORDERS[[#This Row],[TotalAmount]] * (1 - (FACT_ORDERS[[#This Row],[ClientDiscount]] + FACT_ORDERS[[#This Row],[OrderDiscount]]) )</f>
        <v>345.6</v>
      </c>
      <c r="Q1745" s="28">
        <f>FACT_ORDERS[[#This Row],[TotalAmountWithDiscount]]+FACT_ORDERS[[#This Row],[DeliveryCost]]</f>
        <v>360.6</v>
      </c>
      <c r="R1745" s="35">
        <v>44532</v>
      </c>
      <c r="S1745" s="35" t="str">
        <f>IF(NETWORKDAYS(FACT_ORDERS[[#This Row],[Order-Date]], FACT_ORDERS[[#This Row],[ArrivalDate ]]) &gt; 10, "Late", "On Time")</f>
        <v>On Time</v>
      </c>
    </row>
    <row r="1746" spans="1:19" x14ac:dyDescent="0.3">
      <c r="A1746" s="12">
        <v>6744</v>
      </c>
      <c r="B1746" s="12">
        <v>209</v>
      </c>
      <c r="C1746" s="12">
        <v>10495</v>
      </c>
      <c r="D1746" s="12">
        <v>1745</v>
      </c>
      <c r="E1746" s="12" t="s">
        <v>244</v>
      </c>
      <c r="F1746" s="13">
        <v>45201</v>
      </c>
      <c r="G1746" s="26" t="s">
        <v>12312</v>
      </c>
      <c r="H1746" s="12">
        <v>21</v>
      </c>
      <c r="I1746" s="28">
        <f>VLOOKUP(B:B,DIM_PRODUCTS!A:F,5,FALSE)</f>
        <v>8</v>
      </c>
      <c r="J1746" s="28">
        <f>FACT_ORDERS[[#This Row],[ProductPrice]]*FACT_ORDERS[[#This Row],[Quantity]]</f>
        <v>168</v>
      </c>
      <c r="K1746" s="12" t="str">
        <f>VLOOKUP(C:C,DIM_CUSTOMERS!A:G,7,FALSE)</f>
        <v>South Korea</v>
      </c>
      <c r="L1746" s="30" cm="1">
        <f t="array" ref="L1746">_xlfn.IFS(
    AND(FACT_ORDERS[[#This Row],[DeliveryMehtod]]="shippment",FACT_ORDERS[[#This Row],[TotalAmount]]&gt;=200), 0,
    AND(FACT_ORDERS[[#This Row],[DeliveryMehtod]]="pickup"), 15,
    AND(FACT_ORDERS[[#This Row],[DeliveryMehtod]]="shippment",FACT_ORDERS[[#This Row],[TotalAmount]]&lt;200), 35
)</f>
        <v>35</v>
      </c>
      <c r="M1746" s="12" t="str" cm="1">
        <f t="array" ref="M1746">_xlfn.IFS(
    SUMIFS(FACT_ORDERS[TotalAmount], FACT_ORDERS[WD_CUSTOMERS],FACT_ORDERS[[#This Row],[WD_CUSTOMERS]])&gt;=15000, "VIP",
    SUMIFS(FACT_ORDERS[TotalAmount], FACT_ORDERS[WD_CUSTOMERS],FACT_ORDERS[[#This Row],[WD_CUSTOMERS]])&gt;=8000, "Premium",
    TRUE, "Regular"
)</f>
        <v>Premium</v>
      </c>
      <c r="N1746" s="32" cm="1">
        <f t="array" ref="N1746">_xlfn.IFS(
   FACT_ORDERS[[#This Row],[TypeOfClient]]="VIP", 0.2,
   FACT_ORDERS[[#This Row],[TypeOfClient]]="Premium", 0.1,
   TRUE, 0
)</f>
        <v>0.1</v>
      </c>
      <c r="O1746" s="31" cm="1">
        <f t="array" ref="O1746">_xlfn.IFS(
   FACT_ORDERS[[#This Row],[TotalAmount]]&gt;1500, 0.15,
   FACT_ORDERS[[#This Row],[TotalAmount]]&gt;1000, 0.1,
   FACT_ORDERS[[#This Row],[TotalAmount]]&gt;500, 0.05,
   TRUE, 0
)</f>
        <v>0</v>
      </c>
      <c r="P1746" s="28">
        <f xml:space="preserve"> FACT_ORDERS[[#This Row],[TotalAmount]] * (1 - (FACT_ORDERS[[#This Row],[ClientDiscount]] + FACT_ORDERS[[#This Row],[OrderDiscount]]) )</f>
        <v>151.20000000000002</v>
      </c>
      <c r="Q1746" s="28">
        <f>FACT_ORDERS[[#This Row],[TotalAmountWithDiscount]]+FACT_ORDERS[[#This Row],[DeliveryCost]]</f>
        <v>186.20000000000002</v>
      </c>
      <c r="R1746" s="35">
        <v>45210</v>
      </c>
      <c r="S1746" s="35" t="str">
        <f>IF(NETWORKDAYS(FACT_ORDERS[[#This Row],[Order-Date]], FACT_ORDERS[[#This Row],[ArrivalDate ]]) &gt; 10, "Late", "On Time")</f>
        <v>On Time</v>
      </c>
    </row>
    <row r="1747" spans="1:19" x14ac:dyDescent="0.3">
      <c r="A1747" s="12">
        <v>6745</v>
      </c>
      <c r="B1747" s="12">
        <v>271</v>
      </c>
      <c r="C1747" s="12">
        <v>10495</v>
      </c>
      <c r="D1747" s="12">
        <v>1746</v>
      </c>
      <c r="E1747" s="12" t="s">
        <v>243</v>
      </c>
      <c r="F1747" s="13">
        <v>45201</v>
      </c>
      <c r="G1747" s="26" t="s">
        <v>12313</v>
      </c>
      <c r="H1747" s="12">
        <v>22</v>
      </c>
      <c r="I1747" s="28">
        <f>VLOOKUP(B:B,DIM_PRODUCTS!A:F,5,FALSE)</f>
        <v>16</v>
      </c>
      <c r="J1747" s="28">
        <f>FACT_ORDERS[[#This Row],[ProductPrice]]*FACT_ORDERS[[#This Row],[Quantity]]</f>
        <v>352</v>
      </c>
      <c r="K1747" s="12" t="str">
        <f>VLOOKUP(C:C,DIM_CUSTOMERS!A:G,7,FALSE)</f>
        <v>South Korea</v>
      </c>
      <c r="L1747" s="30" cm="1">
        <f t="array" ref="L1747">_xlfn.IFS(
    AND(FACT_ORDERS[[#This Row],[DeliveryMehtod]]="shippment",FACT_ORDERS[[#This Row],[TotalAmount]]&gt;=200), 0,
    AND(FACT_ORDERS[[#This Row],[DeliveryMehtod]]="pickup"), 15,
    AND(FACT_ORDERS[[#This Row],[DeliveryMehtod]]="shippment",FACT_ORDERS[[#This Row],[TotalAmount]]&lt;200), 35
)</f>
        <v>15</v>
      </c>
      <c r="M1747" s="12" t="str" cm="1">
        <f t="array" ref="M1747">_xlfn.IFS(
    SUMIFS(FACT_ORDERS[TotalAmount], FACT_ORDERS[WD_CUSTOMERS],FACT_ORDERS[[#This Row],[WD_CUSTOMERS]])&gt;=15000, "VIP",
    SUMIFS(FACT_ORDERS[TotalAmount], FACT_ORDERS[WD_CUSTOMERS],FACT_ORDERS[[#This Row],[WD_CUSTOMERS]])&gt;=8000, "Premium",
    TRUE, "Regular"
)</f>
        <v>Premium</v>
      </c>
      <c r="N1747" s="32" cm="1">
        <f t="array" ref="N1747">_xlfn.IFS(
   FACT_ORDERS[[#This Row],[TypeOfClient]]="VIP", 0.2,
   FACT_ORDERS[[#This Row],[TypeOfClient]]="Premium", 0.1,
   TRUE, 0
)</f>
        <v>0.1</v>
      </c>
      <c r="O1747" s="31" cm="1">
        <f t="array" ref="O1747">_xlfn.IFS(
   FACT_ORDERS[[#This Row],[TotalAmount]]&gt;1500, 0.15,
   FACT_ORDERS[[#This Row],[TotalAmount]]&gt;1000, 0.1,
   FACT_ORDERS[[#This Row],[TotalAmount]]&gt;500, 0.05,
   TRUE, 0
)</f>
        <v>0</v>
      </c>
      <c r="P1747" s="28">
        <f xml:space="preserve"> FACT_ORDERS[[#This Row],[TotalAmount]] * (1 - (FACT_ORDERS[[#This Row],[ClientDiscount]] + FACT_ORDERS[[#This Row],[OrderDiscount]]) )</f>
        <v>316.8</v>
      </c>
      <c r="Q1747" s="28">
        <f>FACT_ORDERS[[#This Row],[TotalAmountWithDiscount]]+FACT_ORDERS[[#This Row],[DeliveryCost]]</f>
        <v>331.8</v>
      </c>
      <c r="R1747" s="35">
        <v>45210</v>
      </c>
      <c r="S1747" s="35" t="str">
        <f>IF(NETWORKDAYS(FACT_ORDERS[[#This Row],[Order-Date]], FACT_ORDERS[[#This Row],[ArrivalDate ]]) &gt; 10, "Late", "On Time")</f>
        <v>On Time</v>
      </c>
    </row>
    <row r="1748" spans="1:19" x14ac:dyDescent="0.3">
      <c r="A1748" s="12">
        <v>6746</v>
      </c>
      <c r="B1748" s="12">
        <v>209</v>
      </c>
      <c r="C1748" s="12">
        <v>10495</v>
      </c>
      <c r="D1748" s="12">
        <v>1747</v>
      </c>
      <c r="E1748" s="12" t="s">
        <v>244</v>
      </c>
      <c r="F1748" s="13">
        <v>44486</v>
      </c>
      <c r="G1748" s="26" t="s">
        <v>12314</v>
      </c>
      <c r="H1748" s="12">
        <v>24</v>
      </c>
      <c r="I1748" s="28">
        <f>VLOOKUP(B:B,DIM_PRODUCTS!A:F,5,FALSE)</f>
        <v>8</v>
      </c>
      <c r="J1748" s="28">
        <f>FACT_ORDERS[[#This Row],[ProductPrice]]*FACT_ORDERS[[#This Row],[Quantity]]</f>
        <v>192</v>
      </c>
      <c r="K1748" s="12" t="str">
        <f>VLOOKUP(C:C,DIM_CUSTOMERS!A:G,7,FALSE)</f>
        <v>South Korea</v>
      </c>
      <c r="L1748" s="30" cm="1">
        <f t="array" ref="L1748">_xlfn.IFS(
    AND(FACT_ORDERS[[#This Row],[DeliveryMehtod]]="shippment",FACT_ORDERS[[#This Row],[TotalAmount]]&gt;=200), 0,
    AND(FACT_ORDERS[[#This Row],[DeliveryMehtod]]="pickup"), 15,
    AND(FACT_ORDERS[[#This Row],[DeliveryMehtod]]="shippment",FACT_ORDERS[[#This Row],[TotalAmount]]&lt;200), 35
)</f>
        <v>35</v>
      </c>
      <c r="M1748" s="12" t="str" cm="1">
        <f t="array" ref="M1748">_xlfn.IFS(
    SUMIFS(FACT_ORDERS[TotalAmount], FACT_ORDERS[WD_CUSTOMERS],FACT_ORDERS[[#This Row],[WD_CUSTOMERS]])&gt;=15000, "VIP",
    SUMIFS(FACT_ORDERS[TotalAmount], FACT_ORDERS[WD_CUSTOMERS],FACT_ORDERS[[#This Row],[WD_CUSTOMERS]])&gt;=8000, "Premium",
    TRUE, "Regular"
)</f>
        <v>Premium</v>
      </c>
      <c r="N1748" s="32" cm="1">
        <f t="array" ref="N1748">_xlfn.IFS(
   FACT_ORDERS[[#This Row],[TypeOfClient]]="VIP", 0.2,
   FACT_ORDERS[[#This Row],[TypeOfClient]]="Premium", 0.1,
   TRUE, 0
)</f>
        <v>0.1</v>
      </c>
      <c r="O1748" s="31" cm="1">
        <f t="array" ref="O1748">_xlfn.IFS(
   FACT_ORDERS[[#This Row],[TotalAmount]]&gt;1500, 0.15,
   FACT_ORDERS[[#This Row],[TotalAmount]]&gt;1000, 0.1,
   FACT_ORDERS[[#This Row],[TotalAmount]]&gt;500, 0.05,
   TRUE, 0
)</f>
        <v>0</v>
      </c>
      <c r="P1748" s="28">
        <f xml:space="preserve"> FACT_ORDERS[[#This Row],[TotalAmount]] * (1 - (FACT_ORDERS[[#This Row],[ClientDiscount]] + FACT_ORDERS[[#This Row],[OrderDiscount]]) )</f>
        <v>172.8</v>
      </c>
      <c r="Q1748" s="28">
        <f>FACT_ORDERS[[#This Row],[TotalAmountWithDiscount]]+FACT_ORDERS[[#This Row],[DeliveryCost]]</f>
        <v>207.8</v>
      </c>
      <c r="R1748" s="35">
        <v>44493</v>
      </c>
      <c r="S1748" s="35" t="str">
        <f>IF(NETWORKDAYS(FACT_ORDERS[[#This Row],[Order-Date]], FACT_ORDERS[[#This Row],[ArrivalDate ]]) &gt; 10, "Late", "On Time")</f>
        <v>On Time</v>
      </c>
    </row>
    <row r="1749" spans="1:19" x14ac:dyDescent="0.3">
      <c r="A1749" s="12">
        <v>6747</v>
      </c>
      <c r="B1749" s="12">
        <v>271</v>
      </c>
      <c r="C1749" s="12">
        <v>10495</v>
      </c>
      <c r="D1749" s="12">
        <v>1748</v>
      </c>
      <c r="E1749" s="12" t="s">
        <v>244</v>
      </c>
      <c r="F1749" s="13">
        <v>44486</v>
      </c>
      <c r="G1749" s="26" t="s">
        <v>12315</v>
      </c>
      <c r="H1749" s="12">
        <v>26</v>
      </c>
      <c r="I1749" s="28">
        <f>VLOOKUP(B:B,DIM_PRODUCTS!A:F,5,FALSE)</f>
        <v>16</v>
      </c>
      <c r="J1749" s="28">
        <f>FACT_ORDERS[[#This Row],[ProductPrice]]*FACT_ORDERS[[#This Row],[Quantity]]</f>
        <v>416</v>
      </c>
      <c r="K1749" s="12" t="str">
        <f>VLOOKUP(C:C,DIM_CUSTOMERS!A:G,7,FALSE)</f>
        <v>South Korea</v>
      </c>
      <c r="L1749" s="30" cm="1">
        <f t="array" ref="L1749">_xlfn.IFS(
    AND(FACT_ORDERS[[#This Row],[DeliveryMehtod]]="shippment",FACT_ORDERS[[#This Row],[TotalAmount]]&gt;=200), 0,
    AND(FACT_ORDERS[[#This Row],[DeliveryMehtod]]="pickup"), 15,
    AND(FACT_ORDERS[[#This Row],[DeliveryMehtod]]="shippment",FACT_ORDERS[[#This Row],[TotalAmount]]&lt;200), 35
)</f>
        <v>0</v>
      </c>
      <c r="M1749" s="12" t="str" cm="1">
        <f t="array" ref="M1749">_xlfn.IFS(
    SUMIFS(FACT_ORDERS[TotalAmount], FACT_ORDERS[WD_CUSTOMERS],FACT_ORDERS[[#This Row],[WD_CUSTOMERS]])&gt;=15000, "VIP",
    SUMIFS(FACT_ORDERS[TotalAmount], FACT_ORDERS[WD_CUSTOMERS],FACT_ORDERS[[#This Row],[WD_CUSTOMERS]])&gt;=8000, "Premium",
    TRUE, "Regular"
)</f>
        <v>Premium</v>
      </c>
      <c r="N1749" s="32" cm="1">
        <f t="array" ref="N1749">_xlfn.IFS(
   FACT_ORDERS[[#This Row],[TypeOfClient]]="VIP", 0.2,
   FACT_ORDERS[[#This Row],[TypeOfClient]]="Premium", 0.1,
   TRUE, 0
)</f>
        <v>0.1</v>
      </c>
      <c r="O1749" s="31" cm="1">
        <f t="array" ref="O1749">_xlfn.IFS(
   FACT_ORDERS[[#This Row],[TotalAmount]]&gt;1500, 0.15,
   FACT_ORDERS[[#This Row],[TotalAmount]]&gt;1000, 0.1,
   FACT_ORDERS[[#This Row],[TotalAmount]]&gt;500, 0.05,
   TRUE, 0
)</f>
        <v>0</v>
      </c>
      <c r="P1749" s="28">
        <f xml:space="preserve"> FACT_ORDERS[[#This Row],[TotalAmount]] * (1 - (FACT_ORDERS[[#This Row],[ClientDiscount]] + FACT_ORDERS[[#This Row],[OrderDiscount]]) )</f>
        <v>374.40000000000003</v>
      </c>
      <c r="Q1749" s="28">
        <f>FACT_ORDERS[[#This Row],[TotalAmountWithDiscount]]+FACT_ORDERS[[#This Row],[DeliveryCost]]</f>
        <v>374.40000000000003</v>
      </c>
      <c r="R1749" s="35">
        <v>44497</v>
      </c>
      <c r="S1749" s="35" t="str">
        <f>IF(NETWORKDAYS(FACT_ORDERS[[#This Row],[Order-Date]], FACT_ORDERS[[#This Row],[ArrivalDate ]]) &gt; 10, "Late", "On Time")</f>
        <v>On Time</v>
      </c>
    </row>
    <row r="1750" spans="1:19" x14ac:dyDescent="0.3">
      <c r="A1750" s="12">
        <v>6748</v>
      </c>
      <c r="B1750" s="12">
        <v>271</v>
      </c>
      <c r="C1750" s="12">
        <v>10495</v>
      </c>
      <c r="D1750" s="12">
        <v>1749</v>
      </c>
      <c r="E1750" s="12" t="s">
        <v>244</v>
      </c>
      <c r="F1750" s="13">
        <v>45478</v>
      </c>
      <c r="G1750" s="26" t="s">
        <v>12316</v>
      </c>
      <c r="H1750" s="12">
        <v>19</v>
      </c>
      <c r="I1750" s="28">
        <f>VLOOKUP(B:B,DIM_PRODUCTS!A:F,5,FALSE)</f>
        <v>16</v>
      </c>
      <c r="J1750" s="28">
        <f>FACT_ORDERS[[#This Row],[ProductPrice]]*FACT_ORDERS[[#This Row],[Quantity]]</f>
        <v>304</v>
      </c>
      <c r="K1750" s="12" t="str">
        <f>VLOOKUP(C:C,DIM_CUSTOMERS!A:G,7,FALSE)</f>
        <v>South Korea</v>
      </c>
      <c r="L1750" s="30" cm="1">
        <f t="array" ref="L1750">_xlfn.IFS(
    AND(FACT_ORDERS[[#This Row],[DeliveryMehtod]]="shippment",FACT_ORDERS[[#This Row],[TotalAmount]]&gt;=200), 0,
    AND(FACT_ORDERS[[#This Row],[DeliveryMehtod]]="pickup"), 15,
    AND(FACT_ORDERS[[#This Row],[DeliveryMehtod]]="shippment",FACT_ORDERS[[#This Row],[TotalAmount]]&lt;200), 35
)</f>
        <v>0</v>
      </c>
      <c r="M1750" s="12" t="str" cm="1">
        <f t="array" ref="M1750">_xlfn.IFS(
    SUMIFS(FACT_ORDERS[TotalAmount], FACT_ORDERS[WD_CUSTOMERS],FACT_ORDERS[[#This Row],[WD_CUSTOMERS]])&gt;=15000, "VIP",
    SUMIFS(FACT_ORDERS[TotalAmount], FACT_ORDERS[WD_CUSTOMERS],FACT_ORDERS[[#This Row],[WD_CUSTOMERS]])&gt;=8000, "Premium",
    TRUE, "Regular"
)</f>
        <v>Premium</v>
      </c>
      <c r="N1750" s="32" cm="1">
        <f t="array" ref="N1750">_xlfn.IFS(
   FACT_ORDERS[[#This Row],[TypeOfClient]]="VIP", 0.2,
   FACT_ORDERS[[#This Row],[TypeOfClient]]="Premium", 0.1,
   TRUE, 0
)</f>
        <v>0.1</v>
      </c>
      <c r="O1750" s="31" cm="1">
        <f t="array" ref="O1750">_xlfn.IFS(
   FACT_ORDERS[[#This Row],[TotalAmount]]&gt;1500, 0.15,
   FACT_ORDERS[[#This Row],[TotalAmount]]&gt;1000, 0.1,
   FACT_ORDERS[[#This Row],[TotalAmount]]&gt;500, 0.05,
   TRUE, 0
)</f>
        <v>0</v>
      </c>
      <c r="P1750" s="28">
        <f xml:space="preserve"> FACT_ORDERS[[#This Row],[TotalAmount]] * (1 - (FACT_ORDERS[[#This Row],[ClientDiscount]] + FACT_ORDERS[[#This Row],[OrderDiscount]]) )</f>
        <v>273.60000000000002</v>
      </c>
      <c r="Q1750" s="28">
        <f>FACT_ORDERS[[#This Row],[TotalAmountWithDiscount]]+FACT_ORDERS[[#This Row],[DeliveryCost]]</f>
        <v>273.60000000000002</v>
      </c>
      <c r="R1750" s="35">
        <v>45489</v>
      </c>
      <c r="S1750" s="35" t="str">
        <f>IF(NETWORKDAYS(FACT_ORDERS[[#This Row],[Order-Date]], FACT_ORDERS[[#This Row],[ArrivalDate ]]) &gt; 10, "Late", "On Time")</f>
        <v>On Time</v>
      </c>
    </row>
    <row r="1751" spans="1:19" x14ac:dyDescent="0.3">
      <c r="A1751" s="12">
        <v>6749</v>
      </c>
      <c r="B1751" s="12">
        <v>209</v>
      </c>
      <c r="C1751" s="12">
        <v>10495</v>
      </c>
      <c r="D1751" s="12">
        <v>1750</v>
      </c>
      <c r="E1751" s="12" t="s">
        <v>243</v>
      </c>
      <c r="F1751" s="13">
        <v>45392</v>
      </c>
      <c r="G1751" s="26" t="s">
        <v>12317</v>
      </c>
      <c r="H1751" s="12">
        <v>18</v>
      </c>
      <c r="I1751" s="28">
        <f>VLOOKUP(B:B,DIM_PRODUCTS!A:F,5,FALSE)</f>
        <v>8</v>
      </c>
      <c r="J1751" s="28">
        <f>FACT_ORDERS[[#This Row],[ProductPrice]]*FACT_ORDERS[[#This Row],[Quantity]]</f>
        <v>144</v>
      </c>
      <c r="K1751" s="12" t="str">
        <f>VLOOKUP(C:C,DIM_CUSTOMERS!A:G,7,FALSE)</f>
        <v>South Korea</v>
      </c>
      <c r="L1751" s="30" cm="1">
        <f t="array" ref="L1751">_xlfn.IFS(
    AND(FACT_ORDERS[[#This Row],[DeliveryMehtod]]="shippment",FACT_ORDERS[[#This Row],[TotalAmount]]&gt;=200), 0,
    AND(FACT_ORDERS[[#This Row],[DeliveryMehtod]]="pickup"), 15,
    AND(FACT_ORDERS[[#This Row],[DeliveryMehtod]]="shippment",FACT_ORDERS[[#This Row],[TotalAmount]]&lt;200), 35
)</f>
        <v>15</v>
      </c>
      <c r="M1751" s="12" t="str" cm="1">
        <f t="array" ref="M1751">_xlfn.IFS(
    SUMIFS(FACT_ORDERS[TotalAmount], FACT_ORDERS[WD_CUSTOMERS],FACT_ORDERS[[#This Row],[WD_CUSTOMERS]])&gt;=15000, "VIP",
    SUMIFS(FACT_ORDERS[TotalAmount], FACT_ORDERS[WD_CUSTOMERS],FACT_ORDERS[[#This Row],[WD_CUSTOMERS]])&gt;=8000, "Premium",
    TRUE, "Regular"
)</f>
        <v>Premium</v>
      </c>
      <c r="N1751" s="32" cm="1">
        <f t="array" ref="N1751">_xlfn.IFS(
   FACT_ORDERS[[#This Row],[TypeOfClient]]="VIP", 0.2,
   FACT_ORDERS[[#This Row],[TypeOfClient]]="Premium", 0.1,
   TRUE, 0
)</f>
        <v>0.1</v>
      </c>
      <c r="O1751" s="31" cm="1">
        <f t="array" ref="O1751">_xlfn.IFS(
   FACT_ORDERS[[#This Row],[TotalAmount]]&gt;1500, 0.15,
   FACT_ORDERS[[#This Row],[TotalAmount]]&gt;1000, 0.1,
   FACT_ORDERS[[#This Row],[TotalAmount]]&gt;500, 0.05,
   TRUE, 0
)</f>
        <v>0</v>
      </c>
      <c r="P1751" s="28">
        <f xml:space="preserve"> FACT_ORDERS[[#This Row],[TotalAmount]] * (1 - (FACT_ORDERS[[#This Row],[ClientDiscount]] + FACT_ORDERS[[#This Row],[OrderDiscount]]) )</f>
        <v>129.6</v>
      </c>
      <c r="Q1751" s="28">
        <f>FACT_ORDERS[[#This Row],[TotalAmountWithDiscount]]+FACT_ORDERS[[#This Row],[DeliveryCost]]</f>
        <v>144.6</v>
      </c>
      <c r="R1751" s="35">
        <v>45403</v>
      </c>
      <c r="S1751" s="35" t="str">
        <f>IF(NETWORKDAYS(FACT_ORDERS[[#This Row],[Order-Date]], FACT_ORDERS[[#This Row],[ArrivalDate ]]) &gt; 10, "Late", "On Time")</f>
        <v>On Time</v>
      </c>
    </row>
    <row r="1752" spans="1:19" x14ac:dyDescent="0.3">
      <c r="A1752" s="12">
        <v>6750</v>
      </c>
      <c r="B1752" s="12">
        <v>271</v>
      </c>
      <c r="C1752" s="12">
        <v>10495</v>
      </c>
      <c r="D1752" s="12">
        <v>1751</v>
      </c>
      <c r="E1752" s="12" t="s">
        <v>243</v>
      </c>
      <c r="F1752" s="13">
        <v>45392</v>
      </c>
      <c r="G1752" s="26" t="s">
        <v>12318</v>
      </c>
      <c r="H1752" s="12">
        <v>18</v>
      </c>
      <c r="I1752" s="28">
        <f>VLOOKUP(B:B,DIM_PRODUCTS!A:F,5,FALSE)</f>
        <v>16</v>
      </c>
      <c r="J1752" s="28">
        <f>FACT_ORDERS[[#This Row],[ProductPrice]]*FACT_ORDERS[[#This Row],[Quantity]]</f>
        <v>288</v>
      </c>
      <c r="K1752" s="12" t="str">
        <f>VLOOKUP(C:C,DIM_CUSTOMERS!A:G,7,FALSE)</f>
        <v>South Korea</v>
      </c>
      <c r="L1752" s="30" cm="1">
        <f t="array" ref="L1752">_xlfn.IFS(
    AND(FACT_ORDERS[[#This Row],[DeliveryMehtod]]="shippment",FACT_ORDERS[[#This Row],[TotalAmount]]&gt;=200), 0,
    AND(FACT_ORDERS[[#This Row],[DeliveryMehtod]]="pickup"), 15,
    AND(FACT_ORDERS[[#This Row],[DeliveryMehtod]]="shippment",FACT_ORDERS[[#This Row],[TotalAmount]]&lt;200), 35
)</f>
        <v>15</v>
      </c>
      <c r="M1752" s="12" t="str" cm="1">
        <f t="array" ref="M1752">_xlfn.IFS(
    SUMIFS(FACT_ORDERS[TotalAmount], FACT_ORDERS[WD_CUSTOMERS],FACT_ORDERS[[#This Row],[WD_CUSTOMERS]])&gt;=15000, "VIP",
    SUMIFS(FACT_ORDERS[TotalAmount], FACT_ORDERS[WD_CUSTOMERS],FACT_ORDERS[[#This Row],[WD_CUSTOMERS]])&gt;=8000, "Premium",
    TRUE, "Regular"
)</f>
        <v>Premium</v>
      </c>
      <c r="N1752" s="32" cm="1">
        <f t="array" ref="N1752">_xlfn.IFS(
   FACT_ORDERS[[#This Row],[TypeOfClient]]="VIP", 0.2,
   FACT_ORDERS[[#This Row],[TypeOfClient]]="Premium", 0.1,
   TRUE, 0
)</f>
        <v>0.1</v>
      </c>
      <c r="O1752" s="31" cm="1">
        <f t="array" ref="O1752">_xlfn.IFS(
   FACT_ORDERS[[#This Row],[TotalAmount]]&gt;1500, 0.15,
   FACT_ORDERS[[#This Row],[TotalAmount]]&gt;1000, 0.1,
   FACT_ORDERS[[#This Row],[TotalAmount]]&gt;500, 0.05,
   TRUE, 0
)</f>
        <v>0</v>
      </c>
      <c r="P1752" s="28">
        <f xml:space="preserve"> FACT_ORDERS[[#This Row],[TotalAmount]] * (1 - (FACT_ORDERS[[#This Row],[ClientDiscount]] + FACT_ORDERS[[#This Row],[OrderDiscount]]) )</f>
        <v>259.2</v>
      </c>
      <c r="Q1752" s="28">
        <f>FACT_ORDERS[[#This Row],[TotalAmountWithDiscount]]+FACT_ORDERS[[#This Row],[DeliveryCost]]</f>
        <v>274.2</v>
      </c>
      <c r="R1752" s="35">
        <v>45406</v>
      </c>
      <c r="S1752" s="35" t="str">
        <f>IF(NETWORKDAYS(FACT_ORDERS[[#This Row],[Order-Date]], FACT_ORDERS[[#This Row],[ArrivalDate ]]) &gt; 10, "Late", "On Time")</f>
        <v>Late</v>
      </c>
    </row>
    <row r="1753" spans="1:19" x14ac:dyDescent="0.3">
      <c r="A1753" s="12">
        <v>6751</v>
      </c>
      <c r="B1753" s="12">
        <v>209</v>
      </c>
      <c r="C1753" s="12">
        <v>10495</v>
      </c>
      <c r="D1753" s="12">
        <v>1752</v>
      </c>
      <c r="E1753" s="12" t="s">
        <v>244</v>
      </c>
      <c r="F1753" s="13">
        <v>45165</v>
      </c>
      <c r="G1753" s="26" t="s">
        <v>4087</v>
      </c>
      <c r="H1753" s="12">
        <v>21</v>
      </c>
      <c r="I1753" s="28">
        <f>VLOOKUP(B:B,DIM_PRODUCTS!A:F,5,FALSE)</f>
        <v>8</v>
      </c>
      <c r="J1753" s="28">
        <f>FACT_ORDERS[[#This Row],[ProductPrice]]*FACT_ORDERS[[#This Row],[Quantity]]</f>
        <v>168</v>
      </c>
      <c r="K1753" s="12" t="str">
        <f>VLOOKUP(C:C,DIM_CUSTOMERS!A:G,7,FALSE)</f>
        <v>South Korea</v>
      </c>
      <c r="L1753" s="30" cm="1">
        <f t="array" ref="L1753">_xlfn.IFS(
    AND(FACT_ORDERS[[#This Row],[DeliveryMehtod]]="shippment",FACT_ORDERS[[#This Row],[TotalAmount]]&gt;=200), 0,
    AND(FACT_ORDERS[[#This Row],[DeliveryMehtod]]="pickup"), 15,
    AND(FACT_ORDERS[[#This Row],[DeliveryMehtod]]="shippment",FACT_ORDERS[[#This Row],[TotalAmount]]&lt;200), 35
)</f>
        <v>35</v>
      </c>
      <c r="M1753" s="12" t="str" cm="1">
        <f t="array" ref="M1753">_xlfn.IFS(
    SUMIFS(FACT_ORDERS[TotalAmount], FACT_ORDERS[WD_CUSTOMERS],FACT_ORDERS[[#This Row],[WD_CUSTOMERS]])&gt;=15000, "VIP",
    SUMIFS(FACT_ORDERS[TotalAmount], FACT_ORDERS[WD_CUSTOMERS],FACT_ORDERS[[#This Row],[WD_CUSTOMERS]])&gt;=8000, "Premium",
    TRUE, "Regular"
)</f>
        <v>Premium</v>
      </c>
      <c r="N1753" s="32" cm="1">
        <f t="array" ref="N1753">_xlfn.IFS(
   FACT_ORDERS[[#This Row],[TypeOfClient]]="VIP", 0.2,
   FACT_ORDERS[[#This Row],[TypeOfClient]]="Premium", 0.1,
   TRUE, 0
)</f>
        <v>0.1</v>
      </c>
      <c r="O1753" s="31" cm="1">
        <f t="array" ref="O1753">_xlfn.IFS(
   FACT_ORDERS[[#This Row],[TotalAmount]]&gt;1500, 0.15,
   FACT_ORDERS[[#This Row],[TotalAmount]]&gt;1000, 0.1,
   FACT_ORDERS[[#This Row],[TotalAmount]]&gt;500, 0.05,
   TRUE, 0
)</f>
        <v>0</v>
      </c>
      <c r="P1753" s="28">
        <f xml:space="preserve"> FACT_ORDERS[[#This Row],[TotalAmount]] * (1 - (FACT_ORDERS[[#This Row],[ClientDiscount]] + FACT_ORDERS[[#This Row],[OrderDiscount]]) )</f>
        <v>151.20000000000002</v>
      </c>
      <c r="Q1753" s="28">
        <f>FACT_ORDERS[[#This Row],[TotalAmountWithDiscount]]+FACT_ORDERS[[#This Row],[DeliveryCost]]</f>
        <v>186.20000000000002</v>
      </c>
      <c r="R1753" s="35">
        <v>45173</v>
      </c>
      <c r="S1753" s="35" t="str">
        <f>IF(NETWORKDAYS(FACT_ORDERS[[#This Row],[Order-Date]], FACT_ORDERS[[#This Row],[ArrivalDate ]]) &gt; 10, "Late", "On Time")</f>
        <v>On Time</v>
      </c>
    </row>
    <row r="1754" spans="1:19" x14ac:dyDescent="0.3">
      <c r="A1754" s="12">
        <v>6752</v>
      </c>
      <c r="B1754" s="12">
        <v>271</v>
      </c>
      <c r="C1754" s="12">
        <v>10495</v>
      </c>
      <c r="D1754" s="12">
        <v>1753</v>
      </c>
      <c r="E1754" s="12" t="s">
        <v>243</v>
      </c>
      <c r="F1754" s="13">
        <v>45165</v>
      </c>
      <c r="G1754" s="26" t="s">
        <v>4002</v>
      </c>
      <c r="H1754" s="12">
        <v>30</v>
      </c>
      <c r="I1754" s="28">
        <f>VLOOKUP(B:B,DIM_PRODUCTS!A:F,5,FALSE)</f>
        <v>16</v>
      </c>
      <c r="J1754" s="28">
        <f>FACT_ORDERS[[#This Row],[ProductPrice]]*FACT_ORDERS[[#This Row],[Quantity]]</f>
        <v>480</v>
      </c>
      <c r="K1754" s="12" t="str">
        <f>VLOOKUP(C:C,DIM_CUSTOMERS!A:G,7,FALSE)</f>
        <v>South Korea</v>
      </c>
      <c r="L1754" s="30" cm="1">
        <f t="array" ref="L1754">_xlfn.IFS(
    AND(FACT_ORDERS[[#This Row],[DeliveryMehtod]]="shippment",FACT_ORDERS[[#This Row],[TotalAmount]]&gt;=200), 0,
    AND(FACT_ORDERS[[#This Row],[DeliveryMehtod]]="pickup"), 15,
    AND(FACT_ORDERS[[#This Row],[DeliveryMehtod]]="shippment",FACT_ORDERS[[#This Row],[TotalAmount]]&lt;200), 35
)</f>
        <v>15</v>
      </c>
      <c r="M1754" s="12" t="str" cm="1">
        <f t="array" ref="M1754">_xlfn.IFS(
    SUMIFS(FACT_ORDERS[TotalAmount], FACT_ORDERS[WD_CUSTOMERS],FACT_ORDERS[[#This Row],[WD_CUSTOMERS]])&gt;=15000, "VIP",
    SUMIFS(FACT_ORDERS[TotalAmount], FACT_ORDERS[WD_CUSTOMERS],FACT_ORDERS[[#This Row],[WD_CUSTOMERS]])&gt;=8000, "Premium",
    TRUE, "Regular"
)</f>
        <v>Premium</v>
      </c>
      <c r="N1754" s="32" cm="1">
        <f t="array" ref="N1754">_xlfn.IFS(
   FACT_ORDERS[[#This Row],[TypeOfClient]]="VIP", 0.2,
   FACT_ORDERS[[#This Row],[TypeOfClient]]="Premium", 0.1,
   TRUE, 0
)</f>
        <v>0.1</v>
      </c>
      <c r="O1754" s="31" cm="1">
        <f t="array" ref="O1754">_xlfn.IFS(
   FACT_ORDERS[[#This Row],[TotalAmount]]&gt;1500, 0.15,
   FACT_ORDERS[[#This Row],[TotalAmount]]&gt;1000, 0.1,
   FACT_ORDERS[[#This Row],[TotalAmount]]&gt;500, 0.05,
   TRUE, 0
)</f>
        <v>0</v>
      </c>
      <c r="P1754" s="28">
        <f xml:space="preserve"> FACT_ORDERS[[#This Row],[TotalAmount]] * (1 - (FACT_ORDERS[[#This Row],[ClientDiscount]] + FACT_ORDERS[[#This Row],[OrderDiscount]]) )</f>
        <v>432</v>
      </c>
      <c r="Q1754" s="28">
        <f>FACT_ORDERS[[#This Row],[TotalAmountWithDiscount]]+FACT_ORDERS[[#This Row],[DeliveryCost]]</f>
        <v>447</v>
      </c>
      <c r="R1754" s="35">
        <v>45175</v>
      </c>
      <c r="S1754" s="35" t="str">
        <f>IF(NETWORKDAYS(FACT_ORDERS[[#This Row],[Order-Date]], FACT_ORDERS[[#This Row],[ArrivalDate ]]) &gt; 10, "Late", "On Time")</f>
        <v>On Time</v>
      </c>
    </row>
    <row r="1755" spans="1:19" x14ac:dyDescent="0.3">
      <c r="A1755" s="12">
        <v>6753</v>
      </c>
      <c r="B1755" s="12">
        <v>293</v>
      </c>
      <c r="C1755" s="12">
        <v>10271</v>
      </c>
      <c r="D1755" s="12">
        <v>1754</v>
      </c>
      <c r="E1755" s="12" t="s">
        <v>244</v>
      </c>
      <c r="F1755" s="13">
        <v>45516</v>
      </c>
      <c r="G1755" s="26" t="s">
        <v>12319</v>
      </c>
      <c r="H1755" s="12">
        <v>12</v>
      </c>
      <c r="I1755" s="28">
        <f>VLOOKUP(B:B,DIM_PRODUCTS!A:F,5,FALSE)</f>
        <v>11</v>
      </c>
      <c r="J1755" s="28">
        <f>FACT_ORDERS[[#This Row],[ProductPrice]]*FACT_ORDERS[[#This Row],[Quantity]]</f>
        <v>132</v>
      </c>
      <c r="K1755" s="12" t="str">
        <f>VLOOKUP(C:C,DIM_CUSTOMERS!A:G,7,FALSE)</f>
        <v>USA</v>
      </c>
      <c r="L1755" s="30" cm="1">
        <f t="array" ref="L1755">_xlfn.IFS(
    AND(FACT_ORDERS[[#This Row],[DeliveryMehtod]]="shippment",FACT_ORDERS[[#This Row],[TotalAmount]]&gt;=200), 0,
    AND(FACT_ORDERS[[#This Row],[DeliveryMehtod]]="pickup"), 15,
    AND(FACT_ORDERS[[#This Row],[DeliveryMehtod]]="shippment",FACT_ORDERS[[#This Row],[TotalAmount]]&lt;200), 35
)</f>
        <v>35</v>
      </c>
      <c r="M1755" s="12" t="str" cm="1">
        <f t="array" ref="M1755">_xlfn.IFS(
    SUMIFS(FACT_ORDERS[TotalAmount], FACT_ORDERS[WD_CUSTOMERS],FACT_ORDERS[[#This Row],[WD_CUSTOMERS]])&gt;=15000, "VIP",
    SUMIFS(FACT_ORDERS[TotalAmount], FACT_ORDERS[WD_CUSTOMERS],FACT_ORDERS[[#This Row],[WD_CUSTOMERS]])&gt;=8000, "Premium",
    TRUE, "Regular"
)</f>
        <v>Regular</v>
      </c>
      <c r="N1755" s="32" cm="1">
        <f t="array" ref="N1755">_xlfn.IFS(
   FACT_ORDERS[[#This Row],[TypeOfClient]]="VIP", 0.2,
   FACT_ORDERS[[#This Row],[TypeOfClient]]="Premium", 0.1,
   TRUE, 0
)</f>
        <v>0</v>
      </c>
      <c r="O1755" s="31" cm="1">
        <f t="array" ref="O1755">_xlfn.IFS(
   FACT_ORDERS[[#This Row],[TotalAmount]]&gt;1500, 0.15,
   FACT_ORDERS[[#This Row],[TotalAmount]]&gt;1000, 0.1,
   FACT_ORDERS[[#This Row],[TotalAmount]]&gt;500, 0.05,
   TRUE, 0
)</f>
        <v>0</v>
      </c>
      <c r="P1755" s="28">
        <f xml:space="preserve"> FACT_ORDERS[[#This Row],[TotalAmount]] * (1 - (FACT_ORDERS[[#This Row],[ClientDiscount]] + FACT_ORDERS[[#This Row],[OrderDiscount]]) )</f>
        <v>132</v>
      </c>
      <c r="Q1755" s="28">
        <f>FACT_ORDERS[[#This Row],[TotalAmountWithDiscount]]+FACT_ORDERS[[#This Row],[DeliveryCost]]</f>
        <v>167</v>
      </c>
      <c r="R1755" s="35">
        <v>45527</v>
      </c>
      <c r="S1755" s="35" t="str">
        <f>IF(NETWORKDAYS(FACT_ORDERS[[#This Row],[Order-Date]], FACT_ORDERS[[#This Row],[ArrivalDate ]]) &gt; 10, "Late", "On Time")</f>
        <v>On Time</v>
      </c>
    </row>
    <row r="1756" spans="1:19" x14ac:dyDescent="0.3">
      <c r="A1756" s="12">
        <v>6754</v>
      </c>
      <c r="B1756" s="12">
        <v>296</v>
      </c>
      <c r="C1756" s="12">
        <v>10399</v>
      </c>
      <c r="D1756" s="12">
        <v>1755</v>
      </c>
      <c r="E1756" s="12" t="s">
        <v>244</v>
      </c>
      <c r="F1756" s="13">
        <v>45412</v>
      </c>
      <c r="G1756" s="26" t="s">
        <v>12320</v>
      </c>
      <c r="H1756" s="12">
        <v>9</v>
      </c>
      <c r="I1756" s="28">
        <f>VLOOKUP(B:B,DIM_PRODUCTS!A:F,5,FALSE)</f>
        <v>5</v>
      </c>
      <c r="J1756" s="28">
        <f>FACT_ORDERS[[#This Row],[ProductPrice]]*FACT_ORDERS[[#This Row],[Quantity]]</f>
        <v>45</v>
      </c>
      <c r="K1756" s="12" t="str">
        <f>VLOOKUP(C:C,DIM_CUSTOMERS!A:G,7,FALSE)</f>
        <v>USA</v>
      </c>
      <c r="L1756" s="30" cm="1">
        <f t="array" ref="L1756">_xlfn.IFS(
    AND(FACT_ORDERS[[#This Row],[DeliveryMehtod]]="shippment",FACT_ORDERS[[#This Row],[TotalAmount]]&gt;=200), 0,
    AND(FACT_ORDERS[[#This Row],[DeliveryMehtod]]="pickup"), 15,
    AND(FACT_ORDERS[[#This Row],[DeliveryMehtod]]="shippment",FACT_ORDERS[[#This Row],[TotalAmount]]&lt;200), 35
)</f>
        <v>35</v>
      </c>
      <c r="M1756" s="12" t="str" cm="1">
        <f t="array" ref="M1756">_xlfn.IFS(
    SUMIFS(FACT_ORDERS[TotalAmount], FACT_ORDERS[WD_CUSTOMERS],FACT_ORDERS[[#This Row],[WD_CUSTOMERS]])&gt;=15000, "VIP",
    SUMIFS(FACT_ORDERS[TotalAmount], FACT_ORDERS[WD_CUSTOMERS],FACT_ORDERS[[#This Row],[WD_CUSTOMERS]])&gt;=8000, "Premium",
    TRUE, "Regular"
)</f>
        <v>Regular</v>
      </c>
      <c r="N1756" s="32" cm="1">
        <f t="array" ref="N1756">_xlfn.IFS(
   FACT_ORDERS[[#This Row],[TypeOfClient]]="VIP", 0.2,
   FACT_ORDERS[[#This Row],[TypeOfClient]]="Premium", 0.1,
   TRUE, 0
)</f>
        <v>0</v>
      </c>
      <c r="O1756" s="31" cm="1">
        <f t="array" ref="O1756">_xlfn.IFS(
   FACT_ORDERS[[#This Row],[TotalAmount]]&gt;1500, 0.15,
   FACT_ORDERS[[#This Row],[TotalAmount]]&gt;1000, 0.1,
   FACT_ORDERS[[#This Row],[TotalAmount]]&gt;500, 0.05,
   TRUE, 0
)</f>
        <v>0</v>
      </c>
      <c r="P1756" s="28">
        <f xml:space="preserve"> FACT_ORDERS[[#This Row],[TotalAmount]] * (1 - (FACT_ORDERS[[#This Row],[ClientDiscount]] + FACT_ORDERS[[#This Row],[OrderDiscount]]) )</f>
        <v>45</v>
      </c>
      <c r="Q1756" s="28">
        <f>FACT_ORDERS[[#This Row],[TotalAmountWithDiscount]]+FACT_ORDERS[[#This Row],[DeliveryCost]]</f>
        <v>80</v>
      </c>
      <c r="R1756" s="35">
        <v>45422</v>
      </c>
      <c r="S1756" s="35" t="str">
        <f>IF(NETWORKDAYS(FACT_ORDERS[[#This Row],[Order-Date]], FACT_ORDERS[[#This Row],[ArrivalDate ]]) &gt; 10, "Late", "On Time")</f>
        <v>On Time</v>
      </c>
    </row>
    <row r="1757" spans="1:19" x14ac:dyDescent="0.3">
      <c r="A1757" s="12">
        <v>6755</v>
      </c>
      <c r="B1757" s="12">
        <v>254</v>
      </c>
      <c r="C1757" s="12">
        <v>10983</v>
      </c>
      <c r="D1757" s="12">
        <v>1756</v>
      </c>
      <c r="E1757" s="12" t="s">
        <v>244</v>
      </c>
      <c r="F1757" s="13">
        <v>45526</v>
      </c>
      <c r="G1757" s="26" t="s">
        <v>12321</v>
      </c>
      <c r="H1757" s="12">
        <v>14</v>
      </c>
      <c r="I1757" s="28">
        <f>VLOOKUP(B:B,DIM_PRODUCTS!A:F,5,FALSE)</f>
        <v>27</v>
      </c>
      <c r="J1757" s="28">
        <f>FACT_ORDERS[[#This Row],[ProductPrice]]*FACT_ORDERS[[#This Row],[Quantity]]</f>
        <v>378</v>
      </c>
      <c r="K1757" s="12" t="str">
        <f>VLOOKUP(C:C,DIM_CUSTOMERS!A:G,7,FALSE)</f>
        <v>South Africa</v>
      </c>
      <c r="L1757" s="30" cm="1">
        <f t="array" ref="L1757">_xlfn.IFS(
    AND(FACT_ORDERS[[#This Row],[DeliveryMehtod]]="shippment",FACT_ORDERS[[#This Row],[TotalAmount]]&gt;=200), 0,
    AND(FACT_ORDERS[[#This Row],[DeliveryMehtod]]="pickup"), 15,
    AND(FACT_ORDERS[[#This Row],[DeliveryMehtod]]="shippment",FACT_ORDERS[[#This Row],[TotalAmount]]&lt;200), 35
)</f>
        <v>0</v>
      </c>
      <c r="M1757" s="12" t="str" cm="1">
        <f t="array" ref="M1757">_xlfn.IFS(
    SUMIFS(FACT_ORDERS[TotalAmount], FACT_ORDERS[WD_CUSTOMERS],FACT_ORDERS[[#This Row],[WD_CUSTOMERS]])&gt;=15000, "VIP",
    SUMIFS(FACT_ORDERS[TotalAmount], FACT_ORDERS[WD_CUSTOMERS],FACT_ORDERS[[#This Row],[WD_CUSTOMERS]])&gt;=8000, "Premium",
    TRUE, "Regular"
)</f>
        <v>Regular</v>
      </c>
      <c r="N1757" s="32" cm="1">
        <f t="array" ref="N1757">_xlfn.IFS(
   FACT_ORDERS[[#This Row],[TypeOfClient]]="VIP", 0.2,
   FACT_ORDERS[[#This Row],[TypeOfClient]]="Premium", 0.1,
   TRUE, 0
)</f>
        <v>0</v>
      </c>
      <c r="O1757" s="31" cm="1">
        <f t="array" ref="O1757">_xlfn.IFS(
   FACT_ORDERS[[#This Row],[TotalAmount]]&gt;1500, 0.15,
   FACT_ORDERS[[#This Row],[TotalAmount]]&gt;1000, 0.1,
   FACT_ORDERS[[#This Row],[TotalAmount]]&gt;500, 0.05,
   TRUE, 0
)</f>
        <v>0</v>
      </c>
      <c r="P1757" s="28">
        <f xml:space="preserve"> FACT_ORDERS[[#This Row],[TotalAmount]] * (1 - (FACT_ORDERS[[#This Row],[ClientDiscount]] + FACT_ORDERS[[#This Row],[OrderDiscount]]) )</f>
        <v>378</v>
      </c>
      <c r="Q1757" s="28">
        <f>FACT_ORDERS[[#This Row],[TotalAmountWithDiscount]]+FACT_ORDERS[[#This Row],[DeliveryCost]]</f>
        <v>378</v>
      </c>
      <c r="R1757" s="35">
        <v>45535</v>
      </c>
      <c r="S1757" s="35" t="str">
        <f>IF(NETWORKDAYS(FACT_ORDERS[[#This Row],[Order-Date]], FACT_ORDERS[[#This Row],[ArrivalDate ]]) &gt; 10, "Late", "On Time")</f>
        <v>On Time</v>
      </c>
    </row>
    <row r="1758" spans="1:19" x14ac:dyDescent="0.3">
      <c r="A1758" s="12">
        <v>6756</v>
      </c>
      <c r="B1758" s="12">
        <v>269</v>
      </c>
      <c r="C1758" s="12">
        <v>10983</v>
      </c>
      <c r="D1758" s="12">
        <v>1757</v>
      </c>
      <c r="E1758" s="12" t="s">
        <v>243</v>
      </c>
      <c r="F1758" s="13">
        <v>45526</v>
      </c>
      <c r="G1758" s="26" t="s">
        <v>12322</v>
      </c>
      <c r="H1758" s="12">
        <v>40</v>
      </c>
      <c r="I1758" s="28">
        <f>VLOOKUP(B:B,DIM_PRODUCTS!A:F,5,FALSE)</f>
        <v>29</v>
      </c>
      <c r="J1758" s="28">
        <f>FACT_ORDERS[[#This Row],[ProductPrice]]*FACT_ORDERS[[#This Row],[Quantity]]</f>
        <v>1160</v>
      </c>
      <c r="K1758" s="12" t="str">
        <f>VLOOKUP(C:C,DIM_CUSTOMERS!A:G,7,FALSE)</f>
        <v>South Africa</v>
      </c>
      <c r="L1758" s="30" cm="1">
        <f t="array" ref="L1758">_xlfn.IFS(
    AND(FACT_ORDERS[[#This Row],[DeliveryMehtod]]="shippment",FACT_ORDERS[[#This Row],[TotalAmount]]&gt;=200), 0,
    AND(FACT_ORDERS[[#This Row],[DeliveryMehtod]]="pickup"), 15,
    AND(FACT_ORDERS[[#This Row],[DeliveryMehtod]]="shippment",FACT_ORDERS[[#This Row],[TotalAmount]]&lt;200), 35
)</f>
        <v>15</v>
      </c>
      <c r="M1758" s="12" t="str" cm="1">
        <f t="array" ref="M1758">_xlfn.IFS(
    SUMIFS(FACT_ORDERS[TotalAmount], FACT_ORDERS[WD_CUSTOMERS],FACT_ORDERS[[#This Row],[WD_CUSTOMERS]])&gt;=15000, "VIP",
    SUMIFS(FACT_ORDERS[TotalAmount], FACT_ORDERS[WD_CUSTOMERS],FACT_ORDERS[[#This Row],[WD_CUSTOMERS]])&gt;=8000, "Premium",
    TRUE, "Regular"
)</f>
        <v>Regular</v>
      </c>
      <c r="N1758" s="32" cm="1">
        <f t="array" ref="N1758">_xlfn.IFS(
   FACT_ORDERS[[#This Row],[TypeOfClient]]="VIP", 0.2,
   FACT_ORDERS[[#This Row],[TypeOfClient]]="Premium", 0.1,
   TRUE, 0
)</f>
        <v>0</v>
      </c>
      <c r="O1758" s="31" cm="1">
        <f t="array" ref="O1758">_xlfn.IFS(
   FACT_ORDERS[[#This Row],[TotalAmount]]&gt;1500, 0.15,
   FACT_ORDERS[[#This Row],[TotalAmount]]&gt;1000, 0.1,
   FACT_ORDERS[[#This Row],[TotalAmount]]&gt;500, 0.05,
   TRUE, 0
)</f>
        <v>0.1</v>
      </c>
      <c r="P1758" s="28">
        <f xml:space="preserve"> FACT_ORDERS[[#This Row],[TotalAmount]] * (1 - (FACT_ORDERS[[#This Row],[ClientDiscount]] + FACT_ORDERS[[#This Row],[OrderDiscount]]) )</f>
        <v>1044</v>
      </c>
      <c r="Q1758" s="28">
        <f>FACT_ORDERS[[#This Row],[TotalAmountWithDiscount]]+FACT_ORDERS[[#This Row],[DeliveryCost]]</f>
        <v>1059</v>
      </c>
      <c r="R1758" s="35">
        <v>45537</v>
      </c>
      <c r="S1758" s="35" t="str">
        <f>IF(NETWORKDAYS(FACT_ORDERS[[#This Row],[Order-Date]], FACT_ORDERS[[#This Row],[ArrivalDate ]]) &gt; 10, "Late", "On Time")</f>
        <v>On Time</v>
      </c>
    </row>
    <row r="1759" spans="1:19" x14ac:dyDescent="0.3">
      <c r="A1759" s="12">
        <v>6757</v>
      </c>
      <c r="B1759" s="12">
        <v>201</v>
      </c>
      <c r="C1759" s="12">
        <v>10522</v>
      </c>
      <c r="D1759" s="12">
        <v>1758</v>
      </c>
      <c r="E1759" s="12" t="s">
        <v>244</v>
      </c>
      <c r="F1759" s="13">
        <v>45437</v>
      </c>
      <c r="G1759" s="26" t="s">
        <v>12323</v>
      </c>
      <c r="H1759" s="12">
        <v>25</v>
      </c>
      <c r="I1759" s="28">
        <f>VLOOKUP(B:B,DIM_PRODUCTS!A:F,5,FALSE)</f>
        <v>10</v>
      </c>
      <c r="J1759" s="28">
        <f>FACT_ORDERS[[#This Row],[ProductPrice]]*FACT_ORDERS[[#This Row],[Quantity]]</f>
        <v>250</v>
      </c>
      <c r="K1759" s="12" t="str">
        <f>VLOOKUP(C:C,DIM_CUSTOMERS!A:G,7,FALSE)</f>
        <v>Japan</v>
      </c>
      <c r="L1759" s="30" cm="1">
        <f t="array" ref="L1759">_xlfn.IFS(
    AND(FACT_ORDERS[[#This Row],[DeliveryMehtod]]="shippment",FACT_ORDERS[[#This Row],[TotalAmount]]&gt;=200), 0,
    AND(FACT_ORDERS[[#This Row],[DeliveryMehtod]]="pickup"), 15,
    AND(FACT_ORDERS[[#This Row],[DeliveryMehtod]]="shippment",FACT_ORDERS[[#This Row],[TotalAmount]]&lt;200), 35
)</f>
        <v>0</v>
      </c>
      <c r="M1759" s="12" t="str" cm="1">
        <f t="array" ref="M1759">_xlfn.IFS(
    SUMIFS(FACT_ORDERS[TotalAmount], FACT_ORDERS[WD_CUSTOMERS],FACT_ORDERS[[#This Row],[WD_CUSTOMERS]])&gt;=15000, "VIP",
    SUMIFS(FACT_ORDERS[TotalAmount], FACT_ORDERS[WD_CUSTOMERS],FACT_ORDERS[[#This Row],[WD_CUSTOMERS]])&gt;=8000, "Premium",
    TRUE, "Regular"
)</f>
        <v>Regular</v>
      </c>
      <c r="N1759" s="32" cm="1">
        <f t="array" ref="N1759">_xlfn.IFS(
   FACT_ORDERS[[#This Row],[TypeOfClient]]="VIP", 0.2,
   FACT_ORDERS[[#This Row],[TypeOfClient]]="Premium", 0.1,
   TRUE, 0
)</f>
        <v>0</v>
      </c>
      <c r="O1759" s="31" cm="1">
        <f t="array" ref="O1759">_xlfn.IFS(
   FACT_ORDERS[[#This Row],[TotalAmount]]&gt;1500, 0.15,
   FACT_ORDERS[[#This Row],[TotalAmount]]&gt;1000, 0.1,
   FACT_ORDERS[[#This Row],[TotalAmount]]&gt;500, 0.05,
   TRUE, 0
)</f>
        <v>0</v>
      </c>
      <c r="P1759" s="28">
        <f xml:space="preserve"> FACT_ORDERS[[#This Row],[TotalAmount]] * (1 - (FACT_ORDERS[[#This Row],[ClientDiscount]] + FACT_ORDERS[[#This Row],[OrderDiscount]]) )</f>
        <v>250</v>
      </c>
      <c r="Q1759" s="28">
        <f>FACT_ORDERS[[#This Row],[TotalAmountWithDiscount]]+FACT_ORDERS[[#This Row],[DeliveryCost]]</f>
        <v>250</v>
      </c>
      <c r="R1759" s="35">
        <v>45447</v>
      </c>
      <c r="S1759" s="35" t="str">
        <f>IF(NETWORKDAYS(FACT_ORDERS[[#This Row],[Order-Date]], FACT_ORDERS[[#This Row],[ArrivalDate ]]) &gt; 10, "Late", "On Time")</f>
        <v>On Time</v>
      </c>
    </row>
    <row r="1760" spans="1:19" x14ac:dyDescent="0.3">
      <c r="A1760" s="12">
        <v>6758</v>
      </c>
      <c r="B1760" s="12">
        <v>242</v>
      </c>
      <c r="C1760" s="12">
        <v>10522</v>
      </c>
      <c r="D1760" s="12">
        <v>1759</v>
      </c>
      <c r="E1760" s="12" t="s">
        <v>244</v>
      </c>
      <c r="F1760" s="13">
        <v>45437</v>
      </c>
      <c r="G1760" s="26" t="s">
        <v>12324</v>
      </c>
      <c r="H1760" s="12">
        <v>42</v>
      </c>
      <c r="I1760" s="28">
        <f>VLOOKUP(B:B,DIM_PRODUCTS!A:F,5,FALSE)</f>
        <v>11</v>
      </c>
      <c r="J1760" s="28">
        <f>FACT_ORDERS[[#This Row],[ProductPrice]]*FACT_ORDERS[[#This Row],[Quantity]]</f>
        <v>462</v>
      </c>
      <c r="K1760" s="12" t="str">
        <f>VLOOKUP(C:C,DIM_CUSTOMERS!A:G,7,FALSE)</f>
        <v>Japan</v>
      </c>
      <c r="L1760" s="30" cm="1">
        <f t="array" ref="L1760">_xlfn.IFS(
    AND(FACT_ORDERS[[#This Row],[DeliveryMehtod]]="shippment",FACT_ORDERS[[#This Row],[TotalAmount]]&gt;=200), 0,
    AND(FACT_ORDERS[[#This Row],[DeliveryMehtod]]="pickup"), 15,
    AND(FACT_ORDERS[[#This Row],[DeliveryMehtod]]="shippment",FACT_ORDERS[[#This Row],[TotalAmount]]&lt;200), 35
)</f>
        <v>0</v>
      </c>
      <c r="M1760" s="12" t="str" cm="1">
        <f t="array" ref="M1760">_xlfn.IFS(
    SUMIFS(FACT_ORDERS[TotalAmount], FACT_ORDERS[WD_CUSTOMERS],FACT_ORDERS[[#This Row],[WD_CUSTOMERS]])&gt;=15000, "VIP",
    SUMIFS(FACT_ORDERS[TotalAmount], FACT_ORDERS[WD_CUSTOMERS],FACT_ORDERS[[#This Row],[WD_CUSTOMERS]])&gt;=8000, "Premium",
    TRUE, "Regular"
)</f>
        <v>Regular</v>
      </c>
      <c r="N1760" s="32" cm="1">
        <f t="array" ref="N1760">_xlfn.IFS(
   FACT_ORDERS[[#This Row],[TypeOfClient]]="VIP", 0.2,
   FACT_ORDERS[[#This Row],[TypeOfClient]]="Premium", 0.1,
   TRUE, 0
)</f>
        <v>0</v>
      </c>
      <c r="O1760" s="31" cm="1">
        <f t="array" ref="O1760">_xlfn.IFS(
   FACT_ORDERS[[#This Row],[TotalAmount]]&gt;1500, 0.15,
   FACT_ORDERS[[#This Row],[TotalAmount]]&gt;1000, 0.1,
   FACT_ORDERS[[#This Row],[TotalAmount]]&gt;500, 0.05,
   TRUE, 0
)</f>
        <v>0</v>
      </c>
      <c r="P1760" s="28">
        <f xml:space="preserve"> FACT_ORDERS[[#This Row],[TotalAmount]] * (1 - (FACT_ORDERS[[#This Row],[ClientDiscount]] + FACT_ORDERS[[#This Row],[OrderDiscount]]) )</f>
        <v>462</v>
      </c>
      <c r="Q1760" s="28">
        <f>FACT_ORDERS[[#This Row],[TotalAmountWithDiscount]]+FACT_ORDERS[[#This Row],[DeliveryCost]]</f>
        <v>462</v>
      </c>
      <c r="R1760" s="35">
        <v>45447</v>
      </c>
      <c r="S1760" s="35" t="str">
        <f>IF(NETWORKDAYS(FACT_ORDERS[[#This Row],[Order-Date]], FACT_ORDERS[[#This Row],[ArrivalDate ]]) &gt; 10, "Late", "On Time")</f>
        <v>On Time</v>
      </c>
    </row>
    <row r="1761" spans="1:19" x14ac:dyDescent="0.3">
      <c r="A1761" s="12">
        <v>6759</v>
      </c>
      <c r="B1761" s="12">
        <v>294</v>
      </c>
      <c r="C1761" s="12">
        <v>10522</v>
      </c>
      <c r="D1761" s="12">
        <v>1760</v>
      </c>
      <c r="E1761" s="12" t="s">
        <v>243</v>
      </c>
      <c r="F1761" s="13">
        <v>45437</v>
      </c>
      <c r="G1761" s="26" t="s">
        <v>12325</v>
      </c>
      <c r="H1761" s="12">
        <v>17</v>
      </c>
      <c r="I1761" s="28">
        <f>VLOOKUP(B:B,DIM_PRODUCTS!A:F,5,FALSE)</f>
        <v>8</v>
      </c>
      <c r="J1761" s="28">
        <f>FACT_ORDERS[[#This Row],[ProductPrice]]*FACT_ORDERS[[#This Row],[Quantity]]</f>
        <v>136</v>
      </c>
      <c r="K1761" s="12" t="str">
        <f>VLOOKUP(C:C,DIM_CUSTOMERS!A:G,7,FALSE)</f>
        <v>Japan</v>
      </c>
      <c r="L1761" s="30" cm="1">
        <f t="array" ref="L1761">_xlfn.IFS(
    AND(FACT_ORDERS[[#This Row],[DeliveryMehtod]]="shippment",FACT_ORDERS[[#This Row],[TotalAmount]]&gt;=200), 0,
    AND(FACT_ORDERS[[#This Row],[DeliveryMehtod]]="pickup"), 15,
    AND(FACT_ORDERS[[#This Row],[DeliveryMehtod]]="shippment",FACT_ORDERS[[#This Row],[TotalAmount]]&lt;200), 35
)</f>
        <v>15</v>
      </c>
      <c r="M1761" s="12" t="str" cm="1">
        <f t="array" ref="M1761">_xlfn.IFS(
    SUMIFS(FACT_ORDERS[TotalAmount], FACT_ORDERS[WD_CUSTOMERS],FACT_ORDERS[[#This Row],[WD_CUSTOMERS]])&gt;=15000, "VIP",
    SUMIFS(FACT_ORDERS[TotalAmount], FACT_ORDERS[WD_CUSTOMERS],FACT_ORDERS[[#This Row],[WD_CUSTOMERS]])&gt;=8000, "Premium",
    TRUE, "Regular"
)</f>
        <v>Regular</v>
      </c>
      <c r="N1761" s="32" cm="1">
        <f t="array" ref="N1761">_xlfn.IFS(
   FACT_ORDERS[[#This Row],[TypeOfClient]]="VIP", 0.2,
   FACT_ORDERS[[#This Row],[TypeOfClient]]="Premium", 0.1,
   TRUE, 0
)</f>
        <v>0</v>
      </c>
      <c r="O1761" s="31" cm="1">
        <f t="array" ref="O1761">_xlfn.IFS(
   FACT_ORDERS[[#This Row],[TotalAmount]]&gt;1500, 0.15,
   FACT_ORDERS[[#This Row],[TotalAmount]]&gt;1000, 0.1,
   FACT_ORDERS[[#This Row],[TotalAmount]]&gt;500, 0.05,
   TRUE, 0
)</f>
        <v>0</v>
      </c>
      <c r="P1761" s="28">
        <f xml:space="preserve"> FACT_ORDERS[[#This Row],[TotalAmount]] * (1 - (FACT_ORDERS[[#This Row],[ClientDiscount]] + FACT_ORDERS[[#This Row],[OrderDiscount]]) )</f>
        <v>136</v>
      </c>
      <c r="Q1761" s="28">
        <f>FACT_ORDERS[[#This Row],[TotalAmountWithDiscount]]+FACT_ORDERS[[#This Row],[DeliveryCost]]</f>
        <v>151</v>
      </c>
      <c r="R1761" s="35">
        <v>45447</v>
      </c>
      <c r="S1761" s="35" t="str">
        <f>IF(NETWORKDAYS(FACT_ORDERS[[#This Row],[Order-Date]], FACT_ORDERS[[#This Row],[ArrivalDate ]]) &gt; 10, "Late", "On Time")</f>
        <v>On Time</v>
      </c>
    </row>
    <row r="1762" spans="1:19" x14ac:dyDescent="0.3">
      <c r="A1762" s="12">
        <v>6760</v>
      </c>
      <c r="B1762" s="12">
        <v>242</v>
      </c>
      <c r="C1762" s="12">
        <v>10522</v>
      </c>
      <c r="D1762" s="12">
        <v>1761</v>
      </c>
      <c r="E1762" s="12" t="s">
        <v>243</v>
      </c>
      <c r="F1762" s="13">
        <v>45544</v>
      </c>
      <c r="G1762" s="26" t="s">
        <v>12326</v>
      </c>
      <c r="H1762" s="12">
        <v>24</v>
      </c>
      <c r="I1762" s="28">
        <f>VLOOKUP(B:B,DIM_PRODUCTS!A:F,5,FALSE)</f>
        <v>11</v>
      </c>
      <c r="J1762" s="28">
        <f>FACT_ORDERS[[#This Row],[ProductPrice]]*FACT_ORDERS[[#This Row],[Quantity]]</f>
        <v>264</v>
      </c>
      <c r="K1762" s="12" t="str">
        <f>VLOOKUP(C:C,DIM_CUSTOMERS!A:G,7,FALSE)</f>
        <v>Japan</v>
      </c>
      <c r="L1762" s="30" cm="1">
        <f t="array" ref="L1762">_xlfn.IFS(
    AND(FACT_ORDERS[[#This Row],[DeliveryMehtod]]="shippment",FACT_ORDERS[[#This Row],[TotalAmount]]&gt;=200), 0,
    AND(FACT_ORDERS[[#This Row],[DeliveryMehtod]]="pickup"), 15,
    AND(FACT_ORDERS[[#This Row],[DeliveryMehtod]]="shippment",FACT_ORDERS[[#This Row],[TotalAmount]]&lt;200), 35
)</f>
        <v>15</v>
      </c>
      <c r="M1762" s="12" t="str" cm="1">
        <f t="array" ref="M1762">_xlfn.IFS(
    SUMIFS(FACT_ORDERS[TotalAmount], FACT_ORDERS[WD_CUSTOMERS],FACT_ORDERS[[#This Row],[WD_CUSTOMERS]])&gt;=15000, "VIP",
    SUMIFS(FACT_ORDERS[TotalAmount], FACT_ORDERS[WD_CUSTOMERS],FACT_ORDERS[[#This Row],[WD_CUSTOMERS]])&gt;=8000, "Premium",
    TRUE, "Regular"
)</f>
        <v>Regular</v>
      </c>
      <c r="N1762" s="32" cm="1">
        <f t="array" ref="N1762">_xlfn.IFS(
   FACT_ORDERS[[#This Row],[TypeOfClient]]="VIP", 0.2,
   FACT_ORDERS[[#This Row],[TypeOfClient]]="Premium", 0.1,
   TRUE, 0
)</f>
        <v>0</v>
      </c>
      <c r="O1762" s="31" cm="1">
        <f t="array" ref="O1762">_xlfn.IFS(
   FACT_ORDERS[[#This Row],[TotalAmount]]&gt;1500, 0.15,
   FACT_ORDERS[[#This Row],[TotalAmount]]&gt;1000, 0.1,
   FACT_ORDERS[[#This Row],[TotalAmount]]&gt;500, 0.05,
   TRUE, 0
)</f>
        <v>0</v>
      </c>
      <c r="P1762" s="28">
        <f xml:space="preserve"> FACT_ORDERS[[#This Row],[TotalAmount]] * (1 - (FACT_ORDERS[[#This Row],[ClientDiscount]] + FACT_ORDERS[[#This Row],[OrderDiscount]]) )</f>
        <v>264</v>
      </c>
      <c r="Q1762" s="28">
        <f>FACT_ORDERS[[#This Row],[TotalAmountWithDiscount]]+FACT_ORDERS[[#This Row],[DeliveryCost]]</f>
        <v>279</v>
      </c>
      <c r="R1762" s="35">
        <v>45554</v>
      </c>
      <c r="S1762" s="35" t="str">
        <f>IF(NETWORKDAYS(FACT_ORDERS[[#This Row],[Order-Date]], FACT_ORDERS[[#This Row],[ArrivalDate ]]) &gt; 10, "Late", "On Time")</f>
        <v>On Time</v>
      </c>
    </row>
    <row r="1763" spans="1:19" x14ac:dyDescent="0.3">
      <c r="A1763" s="12">
        <v>6761</v>
      </c>
      <c r="B1763" s="12">
        <v>201</v>
      </c>
      <c r="C1763" s="12">
        <v>10522</v>
      </c>
      <c r="D1763" s="12">
        <v>1762</v>
      </c>
      <c r="E1763" s="12" t="s">
        <v>243</v>
      </c>
      <c r="F1763" s="13">
        <v>45313</v>
      </c>
      <c r="G1763" s="26" t="s">
        <v>12327</v>
      </c>
      <c r="H1763" s="12">
        <v>29</v>
      </c>
      <c r="I1763" s="28">
        <f>VLOOKUP(B:B,DIM_PRODUCTS!A:F,5,FALSE)</f>
        <v>10</v>
      </c>
      <c r="J1763" s="28">
        <f>FACT_ORDERS[[#This Row],[ProductPrice]]*FACT_ORDERS[[#This Row],[Quantity]]</f>
        <v>290</v>
      </c>
      <c r="K1763" s="12" t="str">
        <f>VLOOKUP(C:C,DIM_CUSTOMERS!A:G,7,FALSE)</f>
        <v>Japan</v>
      </c>
      <c r="L1763" s="30" cm="1">
        <f t="array" ref="L1763">_xlfn.IFS(
    AND(FACT_ORDERS[[#This Row],[DeliveryMehtod]]="shippment",FACT_ORDERS[[#This Row],[TotalAmount]]&gt;=200), 0,
    AND(FACT_ORDERS[[#This Row],[DeliveryMehtod]]="pickup"), 15,
    AND(FACT_ORDERS[[#This Row],[DeliveryMehtod]]="shippment",FACT_ORDERS[[#This Row],[TotalAmount]]&lt;200), 35
)</f>
        <v>15</v>
      </c>
      <c r="M1763" s="12" t="str" cm="1">
        <f t="array" ref="M1763">_xlfn.IFS(
    SUMIFS(FACT_ORDERS[TotalAmount], FACT_ORDERS[WD_CUSTOMERS],FACT_ORDERS[[#This Row],[WD_CUSTOMERS]])&gt;=15000, "VIP",
    SUMIFS(FACT_ORDERS[TotalAmount], FACT_ORDERS[WD_CUSTOMERS],FACT_ORDERS[[#This Row],[WD_CUSTOMERS]])&gt;=8000, "Premium",
    TRUE, "Regular"
)</f>
        <v>Regular</v>
      </c>
      <c r="N1763" s="32" cm="1">
        <f t="array" ref="N1763">_xlfn.IFS(
   FACT_ORDERS[[#This Row],[TypeOfClient]]="VIP", 0.2,
   FACT_ORDERS[[#This Row],[TypeOfClient]]="Premium", 0.1,
   TRUE, 0
)</f>
        <v>0</v>
      </c>
      <c r="O1763" s="31" cm="1">
        <f t="array" ref="O1763">_xlfn.IFS(
   FACT_ORDERS[[#This Row],[TotalAmount]]&gt;1500, 0.15,
   FACT_ORDERS[[#This Row],[TotalAmount]]&gt;1000, 0.1,
   FACT_ORDERS[[#This Row],[TotalAmount]]&gt;500, 0.05,
   TRUE, 0
)</f>
        <v>0</v>
      </c>
      <c r="P1763" s="28">
        <f xml:space="preserve"> FACT_ORDERS[[#This Row],[TotalAmount]] * (1 - (FACT_ORDERS[[#This Row],[ClientDiscount]] + FACT_ORDERS[[#This Row],[OrderDiscount]]) )</f>
        <v>290</v>
      </c>
      <c r="Q1763" s="28">
        <f>FACT_ORDERS[[#This Row],[TotalAmountWithDiscount]]+FACT_ORDERS[[#This Row],[DeliveryCost]]</f>
        <v>305</v>
      </c>
      <c r="R1763" s="35">
        <v>45323</v>
      </c>
      <c r="S1763" s="35" t="str">
        <f>IF(NETWORKDAYS(FACT_ORDERS[[#This Row],[Order-Date]], FACT_ORDERS[[#This Row],[ArrivalDate ]]) &gt; 10, "Late", "On Time")</f>
        <v>On Time</v>
      </c>
    </row>
    <row r="1764" spans="1:19" x14ac:dyDescent="0.3">
      <c r="A1764" s="12">
        <v>6762</v>
      </c>
      <c r="B1764" s="12">
        <v>242</v>
      </c>
      <c r="C1764" s="12">
        <v>10522</v>
      </c>
      <c r="D1764" s="12">
        <v>1763</v>
      </c>
      <c r="E1764" s="12" t="s">
        <v>244</v>
      </c>
      <c r="F1764" s="13">
        <v>45313</v>
      </c>
      <c r="G1764" s="26" t="s">
        <v>12328</v>
      </c>
      <c r="H1764" s="12">
        <v>40</v>
      </c>
      <c r="I1764" s="28">
        <f>VLOOKUP(B:B,DIM_PRODUCTS!A:F,5,FALSE)</f>
        <v>11</v>
      </c>
      <c r="J1764" s="28">
        <f>FACT_ORDERS[[#This Row],[ProductPrice]]*FACT_ORDERS[[#This Row],[Quantity]]</f>
        <v>440</v>
      </c>
      <c r="K1764" s="12" t="str">
        <f>VLOOKUP(C:C,DIM_CUSTOMERS!A:G,7,FALSE)</f>
        <v>Japan</v>
      </c>
      <c r="L1764" s="30" cm="1">
        <f t="array" ref="L1764">_xlfn.IFS(
    AND(FACT_ORDERS[[#This Row],[DeliveryMehtod]]="shippment",FACT_ORDERS[[#This Row],[TotalAmount]]&gt;=200), 0,
    AND(FACT_ORDERS[[#This Row],[DeliveryMehtod]]="pickup"), 15,
    AND(FACT_ORDERS[[#This Row],[DeliveryMehtod]]="shippment",FACT_ORDERS[[#This Row],[TotalAmount]]&lt;200), 35
)</f>
        <v>0</v>
      </c>
      <c r="M1764" s="12" t="str" cm="1">
        <f t="array" ref="M1764">_xlfn.IFS(
    SUMIFS(FACT_ORDERS[TotalAmount], FACT_ORDERS[WD_CUSTOMERS],FACT_ORDERS[[#This Row],[WD_CUSTOMERS]])&gt;=15000, "VIP",
    SUMIFS(FACT_ORDERS[TotalAmount], FACT_ORDERS[WD_CUSTOMERS],FACT_ORDERS[[#This Row],[WD_CUSTOMERS]])&gt;=8000, "Premium",
    TRUE, "Regular"
)</f>
        <v>Regular</v>
      </c>
      <c r="N1764" s="32" cm="1">
        <f t="array" ref="N1764">_xlfn.IFS(
   FACT_ORDERS[[#This Row],[TypeOfClient]]="VIP", 0.2,
   FACT_ORDERS[[#This Row],[TypeOfClient]]="Premium", 0.1,
   TRUE, 0
)</f>
        <v>0</v>
      </c>
      <c r="O1764" s="31" cm="1">
        <f t="array" ref="O1764">_xlfn.IFS(
   FACT_ORDERS[[#This Row],[TotalAmount]]&gt;1500, 0.15,
   FACT_ORDERS[[#This Row],[TotalAmount]]&gt;1000, 0.1,
   FACT_ORDERS[[#This Row],[TotalAmount]]&gt;500, 0.05,
   TRUE, 0
)</f>
        <v>0</v>
      </c>
      <c r="P1764" s="28">
        <f xml:space="preserve"> FACT_ORDERS[[#This Row],[TotalAmount]] * (1 - (FACT_ORDERS[[#This Row],[ClientDiscount]] + FACT_ORDERS[[#This Row],[OrderDiscount]]) )</f>
        <v>440</v>
      </c>
      <c r="Q1764" s="28">
        <f>FACT_ORDERS[[#This Row],[TotalAmountWithDiscount]]+FACT_ORDERS[[#This Row],[DeliveryCost]]</f>
        <v>440</v>
      </c>
      <c r="R1764" s="35">
        <v>45323</v>
      </c>
      <c r="S1764" s="35" t="str">
        <f>IF(NETWORKDAYS(FACT_ORDERS[[#This Row],[Order-Date]], FACT_ORDERS[[#This Row],[ArrivalDate ]]) &gt; 10, "Late", "On Time")</f>
        <v>On Time</v>
      </c>
    </row>
    <row r="1765" spans="1:19" x14ac:dyDescent="0.3">
      <c r="A1765" s="12">
        <v>6763</v>
      </c>
      <c r="B1765" s="12">
        <v>294</v>
      </c>
      <c r="C1765" s="12">
        <v>10522</v>
      </c>
      <c r="D1765" s="12">
        <v>1764</v>
      </c>
      <c r="E1765" s="12" t="s">
        <v>244</v>
      </c>
      <c r="F1765" s="13">
        <v>45313</v>
      </c>
      <c r="G1765" s="26" t="s">
        <v>12329</v>
      </c>
      <c r="H1765" s="12">
        <v>19</v>
      </c>
      <c r="I1765" s="28">
        <f>VLOOKUP(B:B,DIM_PRODUCTS!A:F,5,FALSE)</f>
        <v>8</v>
      </c>
      <c r="J1765" s="28">
        <f>FACT_ORDERS[[#This Row],[ProductPrice]]*FACT_ORDERS[[#This Row],[Quantity]]</f>
        <v>152</v>
      </c>
      <c r="K1765" s="12" t="str">
        <f>VLOOKUP(C:C,DIM_CUSTOMERS!A:G,7,FALSE)</f>
        <v>Japan</v>
      </c>
      <c r="L1765" s="30" cm="1">
        <f t="array" ref="L1765">_xlfn.IFS(
    AND(FACT_ORDERS[[#This Row],[DeliveryMehtod]]="shippment",FACT_ORDERS[[#This Row],[TotalAmount]]&gt;=200), 0,
    AND(FACT_ORDERS[[#This Row],[DeliveryMehtod]]="pickup"), 15,
    AND(FACT_ORDERS[[#This Row],[DeliveryMehtod]]="shippment",FACT_ORDERS[[#This Row],[TotalAmount]]&lt;200), 35
)</f>
        <v>35</v>
      </c>
      <c r="M1765" s="12" t="str" cm="1">
        <f t="array" ref="M1765">_xlfn.IFS(
    SUMIFS(FACT_ORDERS[TotalAmount], FACT_ORDERS[WD_CUSTOMERS],FACT_ORDERS[[#This Row],[WD_CUSTOMERS]])&gt;=15000, "VIP",
    SUMIFS(FACT_ORDERS[TotalAmount], FACT_ORDERS[WD_CUSTOMERS],FACT_ORDERS[[#This Row],[WD_CUSTOMERS]])&gt;=8000, "Premium",
    TRUE, "Regular"
)</f>
        <v>Regular</v>
      </c>
      <c r="N1765" s="32" cm="1">
        <f t="array" ref="N1765">_xlfn.IFS(
   FACT_ORDERS[[#This Row],[TypeOfClient]]="VIP", 0.2,
   FACT_ORDERS[[#This Row],[TypeOfClient]]="Premium", 0.1,
   TRUE, 0
)</f>
        <v>0</v>
      </c>
      <c r="O1765" s="31" cm="1">
        <f t="array" ref="O1765">_xlfn.IFS(
   FACT_ORDERS[[#This Row],[TotalAmount]]&gt;1500, 0.15,
   FACT_ORDERS[[#This Row],[TotalAmount]]&gt;1000, 0.1,
   FACT_ORDERS[[#This Row],[TotalAmount]]&gt;500, 0.05,
   TRUE, 0
)</f>
        <v>0</v>
      </c>
      <c r="P1765" s="28">
        <f xml:space="preserve"> FACT_ORDERS[[#This Row],[TotalAmount]] * (1 - (FACT_ORDERS[[#This Row],[ClientDiscount]] + FACT_ORDERS[[#This Row],[OrderDiscount]]) )</f>
        <v>152</v>
      </c>
      <c r="Q1765" s="28">
        <f>FACT_ORDERS[[#This Row],[TotalAmountWithDiscount]]+FACT_ORDERS[[#This Row],[DeliveryCost]]</f>
        <v>187</v>
      </c>
      <c r="R1765" s="35">
        <v>45331</v>
      </c>
      <c r="S1765" s="35" t="str">
        <f>IF(NETWORKDAYS(FACT_ORDERS[[#This Row],[Order-Date]], FACT_ORDERS[[#This Row],[ArrivalDate ]]) &gt; 10, "Late", "On Time")</f>
        <v>Late</v>
      </c>
    </row>
    <row r="1766" spans="1:19" x14ac:dyDescent="0.3">
      <c r="A1766" s="12">
        <v>6764</v>
      </c>
      <c r="B1766" s="12">
        <v>241</v>
      </c>
      <c r="C1766" s="12">
        <v>10522</v>
      </c>
      <c r="D1766" s="12">
        <v>1765</v>
      </c>
      <c r="E1766" s="12" t="s">
        <v>244</v>
      </c>
      <c r="F1766" s="13">
        <v>45313</v>
      </c>
      <c r="G1766" s="26" t="s">
        <v>12330</v>
      </c>
      <c r="H1766" s="12">
        <v>19</v>
      </c>
      <c r="I1766" s="28">
        <f>VLOOKUP(B:B,DIM_PRODUCTS!A:F,5,FALSE)</f>
        <v>20</v>
      </c>
      <c r="J1766" s="28">
        <f>FACT_ORDERS[[#This Row],[ProductPrice]]*FACT_ORDERS[[#This Row],[Quantity]]</f>
        <v>380</v>
      </c>
      <c r="K1766" s="12" t="str">
        <f>VLOOKUP(C:C,DIM_CUSTOMERS!A:G,7,FALSE)</f>
        <v>Japan</v>
      </c>
      <c r="L1766" s="30" cm="1">
        <f t="array" ref="L1766">_xlfn.IFS(
    AND(FACT_ORDERS[[#This Row],[DeliveryMehtod]]="shippment",FACT_ORDERS[[#This Row],[TotalAmount]]&gt;=200), 0,
    AND(FACT_ORDERS[[#This Row],[DeliveryMehtod]]="pickup"), 15,
    AND(FACT_ORDERS[[#This Row],[DeliveryMehtod]]="shippment",FACT_ORDERS[[#This Row],[TotalAmount]]&lt;200), 35
)</f>
        <v>0</v>
      </c>
      <c r="M1766" s="12" t="str" cm="1">
        <f t="array" ref="M1766">_xlfn.IFS(
    SUMIFS(FACT_ORDERS[TotalAmount], FACT_ORDERS[WD_CUSTOMERS],FACT_ORDERS[[#This Row],[WD_CUSTOMERS]])&gt;=15000, "VIP",
    SUMIFS(FACT_ORDERS[TotalAmount], FACT_ORDERS[WD_CUSTOMERS],FACT_ORDERS[[#This Row],[WD_CUSTOMERS]])&gt;=8000, "Premium",
    TRUE, "Regular"
)</f>
        <v>Regular</v>
      </c>
      <c r="N1766" s="32" cm="1">
        <f t="array" ref="N1766">_xlfn.IFS(
   FACT_ORDERS[[#This Row],[TypeOfClient]]="VIP", 0.2,
   FACT_ORDERS[[#This Row],[TypeOfClient]]="Premium", 0.1,
   TRUE, 0
)</f>
        <v>0</v>
      </c>
      <c r="O1766" s="31" cm="1">
        <f t="array" ref="O1766">_xlfn.IFS(
   FACT_ORDERS[[#This Row],[TotalAmount]]&gt;1500, 0.15,
   FACT_ORDERS[[#This Row],[TotalAmount]]&gt;1000, 0.1,
   FACT_ORDERS[[#This Row],[TotalAmount]]&gt;500, 0.05,
   TRUE, 0
)</f>
        <v>0</v>
      </c>
      <c r="P1766" s="28">
        <f xml:space="preserve"> FACT_ORDERS[[#This Row],[TotalAmount]] * (1 - (FACT_ORDERS[[#This Row],[ClientDiscount]] + FACT_ORDERS[[#This Row],[OrderDiscount]]) )</f>
        <v>380</v>
      </c>
      <c r="Q1766" s="28">
        <f>FACT_ORDERS[[#This Row],[TotalAmountWithDiscount]]+FACT_ORDERS[[#This Row],[DeliveryCost]]</f>
        <v>380</v>
      </c>
      <c r="R1766" s="35">
        <v>45322</v>
      </c>
      <c r="S1766" s="35" t="str">
        <f>IF(NETWORKDAYS(FACT_ORDERS[[#This Row],[Order-Date]], FACT_ORDERS[[#This Row],[ArrivalDate ]]) &gt; 10, "Late", "On Time")</f>
        <v>On Time</v>
      </c>
    </row>
    <row r="1767" spans="1:19" x14ac:dyDescent="0.3">
      <c r="A1767" s="12">
        <v>6765</v>
      </c>
      <c r="B1767" s="12">
        <v>242</v>
      </c>
      <c r="C1767" s="12">
        <v>10522</v>
      </c>
      <c r="D1767" s="12">
        <v>1766</v>
      </c>
      <c r="E1767" s="12" t="s">
        <v>243</v>
      </c>
      <c r="F1767" s="13">
        <v>45461</v>
      </c>
      <c r="G1767" s="26" t="s">
        <v>12331</v>
      </c>
      <c r="H1767" s="12">
        <v>25</v>
      </c>
      <c r="I1767" s="28">
        <f>VLOOKUP(B:B,DIM_PRODUCTS!A:F,5,FALSE)</f>
        <v>11</v>
      </c>
      <c r="J1767" s="28">
        <f>FACT_ORDERS[[#This Row],[ProductPrice]]*FACT_ORDERS[[#This Row],[Quantity]]</f>
        <v>275</v>
      </c>
      <c r="K1767" s="12" t="str">
        <f>VLOOKUP(C:C,DIM_CUSTOMERS!A:G,7,FALSE)</f>
        <v>Japan</v>
      </c>
      <c r="L1767" s="30" cm="1">
        <f t="array" ref="L1767">_xlfn.IFS(
    AND(FACT_ORDERS[[#This Row],[DeliveryMehtod]]="shippment",FACT_ORDERS[[#This Row],[TotalAmount]]&gt;=200), 0,
    AND(FACT_ORDERS[[#This Row],[DeliveryMehtod]]="pickup"), 15,
    AND(FACT_ORDERS[[#This Row],[DeliveryMehtod]]="shippment",FACT_ORDERS[[#This Row],[TotalAmount]]&lt;200), 35
)</f>
        <v>15</v>
      </c>
      <c r="M1767" s="12" t="str" cm="1">
        <f t="array" ref="M1767">_xlfn.IFS(
    SUMIFS(FACT_ORDERS[TotalAmount], FACT_ORDERS[WD_CUSTOMERS],FACT_ORDERS[[#This Row],[WD_CUSTOMERS]])&gt;=15000, "VIP",
    SUMIFS(FACT_ORDERS[TotalAmount], FACT_ORDERS[WD_CUSTOMERS],FACT_ORDERS[[#This Row],[WD_CUSTOMERS]])&gt;=8000, "Premium",
    TRUE, "Regular"
)</f>
        <v>Regular</v>
      </c>
      <c r="N1767" s="32" cm="1">
        <f t="array" ref="N1767">_xlfn.IFS(
   FACT_ORDERS[[#This Row],[TypeOfClient]]="VIP", 0.2,
   FACT_ORDERS[[#This Row],[TypeOfClient]]="Premium", 0.1,
   TRUE, 0
)</f>
        <v>0</v>
      </c>
      <c r="O1767" s="31" cm="1">
        <f t="array" ref="O1767">_xlfn.IFS(
   FACT_ORDERS[[#This Row],[TotalAmount]]&gt;1500, 0.15,
   FACT_ORDERS[[#This Row],[TotalAmount]]&gt;1000, 0.1,
   FACT_ORDERS[[#This Row],[TotalAmount]]&gt;500, 0.05,
   TRUE, 0
)</f>
        <v>0</v>
      </c>
      <c r="P1767" s="28">
        <f xml:space="preserve"> FACT_ORDERS[[#This Row],[TotalAmount]] * (1 - (FACT_ORDERS[[#This Row],[ClientDiscount]] + FACT_ORDERS[[#This Row],[OrderDiscount]]) )</f>
        <v>275</v>
      </c>
      <c r="Q1767" s="28">
        <f>FACT_ORDERS[[#This Row],[TotalAmountWithDiscount]]+FACT_ORDERS[[#This Row],[DeliveryCost]]</f>
        <v>290</v>
      </c>
      <c r="R1767" s="35">
        <v>45468</v>
      </c>
      <c r="S1767" s="35" t="str">
        <f>IF(NETWORKDAYS(FACT_ORDERS[[#This Row],[Order-Date]], FACT_ORDERS[[#This Row],[ArrivalDate ]]) &gt; 10, "Late", "On Time")</f>
        <v>On Time</v>
      </c>
    </row>
    <row r="1768" spans="1:19" x14ac:dyDescent="0.3">
      <c r="A1768" s="12">
        <v>6766</v>
      </c>
      <c r="B1768" s="12">
        <v>294</v>
      </c>
      <c r="C1768" s="12">
        <v>10522</v>
      </c>
      <c r="D1768" s="12">
        <v>1767</v>
      </c>
      <c r="E1768" s="12" t="s">
        <v>243</v>
      </c>
      <c r="F1768" s="13">
        <v>45461</v>
      </c>
      <c r="G1768" s="26" t="s">
        <v>12332</v>
      </c>
      <c r="H1768" s="12">
        <v>13</v>
      </c>
      <c r="I1768" s="28">
        <f>VLOOKUP(B:B,DIM_PRODUCTS!A:F,5,FALSE)</f>
        <v>8</v>
      </c>
      <c r="J1768" s="28">
        <f>FACT_ORDERS[[#This Row],[ProductPrice]]*FACT_ORDERS[[#This Row],[Quantity]]</f>
        <v>104</v>
      </c>
      <c r="K1768" s="12" t="str">
        <f>VLOOKUP(C:C,DIM_CUSTOMERS!A:G,7,FALSE)</f>
        <v>Japan</v>
      </c>
      <c r="L1768" s="30" cm="1">
        <f t="array" ref="L1768">_xlfn.IFS(
    AND(FACT_ORDERS[[#This Row],[DeliveryMehtod]]="shippment",FACT_ORDERS[[#This Row],[TotalAmount]]&gt;=200), 0,
    AND(FACT_ORDERS[[#This Row],[DeliveryMehtod]]="pickup"), 15,
    AND(FACT_ORDERS[[#This Row],[DeliveryMehtod]]="shippment",FACT_ORDERS[[#This Row],[TotalAmount]]&lt;200), 35
)</f>
        <v>15</v>
      </c>
      <c r="M1768" s="12" t="str" cm="1">
        <f t="array" ref="M1768">_xlfn.IFS(
    SUMIFS(FACT_ORDERS[TotalAmount], FACT_ORDERS[WD_CUSTOMERS],FACT_ORDERS[[#This Row],[WD_CUSTOMERS]])&gt;=15000, "VIP",
    SUMIFS(FACT_ORDERS[TotalAmount], FACT_ORDERS[WD_CUSTOMERS],FACT_ORDERS[[#This Row],[WD_CUSTOMERS]])&gt;=8000, "Premium",
    TRUE, "Regular"
)</f>
        <v>Regular</v>
      </c>
      <c r="N1768" s="32" cm="1">
        <f t="array" ref="N1768">_xlfn.IFS(
   FACT_ORDERS[[#This Row],[TypeOfClient]]="VIP", 0.2,
   FACT_ORDERS[[#This Row],[TypeOfClient]]="Premium", 0.1,
   TRUE, 0
)</f>
        <v>0</v>
      </c>
      <c r="O1768" s="31" cm="1">
        <f t="array" ref="O1768">_xlfn.IFS(
   FACT_ORDERS[[#This Row],[TotalAmount]]&gt;1500, 0.15,
   FACT_ORDERS[[#This Row],[TotalAmount]]&gt;1000, 0.1,
   FACT_ORDERS[[#This Row],[TotalAmount]]&gt;500, 0.05,
   TRUE, 0
)</f>
        <v>0</v>
      </c>
      <c r="P1768" s="28">
        <f xml:space="preserve"> FACT_ORDERS[[#This Row],[TotalAmount]] * (1 - (FACT_ORDERS[[#This Row],[ClientDiscount]] + FACT_ORDERS[[#This Row],[OrderDiscount]]) )</f>
        <v>104</v>
      </c>
      <c r="Q1768" s="28">
        <f>FACT_ORDERS[[#This Row],[TotalAmountWithDiscount]]+FACT_ORDERS[[#This Row],[DeliveryCost]]</f>
        <v>119</v>
      </c>
      <c r="R1768" s="35">
        <v>45473</v>
      </c>
      <c r="S1768" s="35" t="str">
        <f>IF(NETWORKDAYS(FACT_ORDERS[[#This Row],[Order-Date]], FACT_ORDERS[[#This Row],[ArrivalDate ]]) &gt; 10, "Late", "On Time")</f>
        <v>On Time</v>
      </c>
    </row>
    <row r="1769" spans="1:19" x14ac:dyDescent="0.3">
      <c r="A1769" s="12">
        <v>6767</v>
      </c>
      <c r="B1769" s="12">
        <v>242</v>
      </c>
      <c r="C1769" s="12">
        <v>10522</v>
      </c>
      <c r="D1769" s="12">
        <v>1768</v>
      </c>
      <c r="E1769" s="12" t="s">
        <v>244</v>
      </c>
      <c r="F1769" s="13">
        <v>45500</v>
      </c>
      <c r="G1769" s="26" t="s">
        <v>11071</v>
      </c>
      <c r="H1769" s="12">
        <v>42</v>
      </c>
      <c r="I1769" s="28">
        <f>VLOOKUP(B:B,DIM_PRODUCTS!A:F,5,FALSE)</f>
        <v>11</v>
      </c>
      <c r="J1769" s="28">
        <f>FACT_ORDERS[[#This Row],[ProductPrice]]*FACT_ORDERS[[#This Row],[Quantity]]</f>
        <v>462</v>
      </c>
      <c r="K1769" s="12" t="str">
        <f>VLOOKUP(C:C,DIM_CUSTOMERS!A:G,7,FALSE)</f>
        <v>Japan</v>
      </c>
      <c r="L1769" s="30" cm="1">
        <f t="array" ref="L1769">_xlfn.IFS(
    AND(FACT_ORDERS[[#This Row],[DeliveryMehtod]]="shippment",FACT_ORDERS[[#This Row],[TotalAmount]]&gt;=200), 0,
    AND(FACT_ORDERS[[#This Row],[DeliveryMehtod]]="pickup"), 15,
    AND(FACT_ORDERS[[#This Row],[DeliveryMehtod]]="shippment",FACT_ORDERS[[#This Row],[TotalAmount]]&lt;200), 35
)</f>
        <v>0</v>
      </c>
      <c r="M1769" s="12" t="str" cm="1">
        <f t="array" ref="M1769">_xlfn.IFS(
    SUMIFS(FACT_ORDERS[TotalAmount], FACT_ORDERS[WD_CUSTOMERS],FACT_ORDERS[[#This Row],[WD_CUSTOMERS]])&gt;=15000, "VIP",
    SUMIFS(FACT_ORDERS[TotalAmount], FACT_ORDERS[WD_CUSTOMERS],FACT_ORDERS[[#This Row],[WD_CUSTOMERS]])&gt;=8000, "Premium",
    TRUE, "Regular"
)</f>
        <v>Regular</v>
      </c>
      <c r="N1769" s="32" cm="1">
        <f t="array" ref="N1769">_xlfn.IFS(
   FACT_ORDERS[[#This Row],[TypeOfClient]]="VIP", 0.2,
   FACT_ORDERS[[#This Row],[TypeOfClient]]="Premium", 0.1,
   TRUE, 0
)</f>
        <v>0</v>
      </c>
      <c r="O1769" s="31" cm="1">
        <f t="array" ref="O1769">_xlfn.IFS(
   FACT_ORDERS[[#This Row],[TotalAmount]]&gt;1500, 0.15,
   FACT_ORDERS[[#This Row],[TotalAmount]]&gt;1000, 0.1,
   FACT_ORDERS[[#This Row],[TotalAmount]]&gt;500, 0.05,
   TRUE, 0
)</f>
        <v>0</v>
      </c>
      <c r="P1769" s="28">
        <f xml:space="preserve"> FACT_ORDERS[[#This Row],[TotalAmount]] * (1 - (FACT_ORDERS[[#This Row],[ClientDiscount]] + FACT_ORDERS[[#This Row],[OrderDiscount]]) )</f>
        <v>462</v>
      </c>
      <c r="Q1769" s="28">
        <f>FACT_ORDERS[[#This Row],[TotalAmountWithDiscount]]+FACT_ORDERS[[#This Row],[DeliveryCost]]</f>
        <v>462</v>
      </c>
      <c r="R1769" s="35">
        <v>45510</v>
      </c>
      <c r="S1769" s="35" t="str">
        <f>IF(NETWORKDAYS(FACT_ORDERS[[#This Row],[Order-Date]], FACT_ORDERS[[#This Row],[ArrivalDate ]]) &gt; 10, "Late", "On Time")</f>
        <v>On Time</v>
      </c>
    </row>
    <row r="1770" spans="1:19" x14ac:dyDescent="0.3">
      <c r="A1770" s="12">
        <v>6768</v>
      </c>
      <c r="B1770" s="12">
        <v>294</v>
      </c>
      <c r="C1770" s="12">
        <v>10522</v>
      </c>
      <c r="D1770" s="12">
        <v>1769</v>
      </c>
      <c r="E1770" s="12" t="s">
        <v>243</v>
      </c>
      <c r="F1770" s="13">
        <v>45500</v>
      </c>
      <c r="G1770" s="26" t="s">
        <v>4445</v>
      </c>
      <c r="H1770" s="12">
        <v>14</v>
      </c>
      <c r="I1770" s="28">
        <f>VLOOKUP(B:B,DIM_PRODUCTS!A:F,5,FALSE)</f>
        <v>8</v>
      </c>
      <c r="J1770" s="28">
        <f>FACT_ORDERS[[#This Row],[ProductPrice]]*FACT_ORDERS[[#This Row],[Quantity]]</f>
        <v>112</v>
      </c>
      <c r="K1770" s="12" t="str">
        <f>VLOOKUP(C:C,DIM_CUSTOMERS!A:G,7,FALSE)</f>
        <v>Japan</v>
      </c>
      <c r="L1770" s="30" cm="1">
        <f t="array" ref="L1770">_xlfn.IFS(
    AND(FACT_ORDERS[[#This Row],[DeliveryMehtod]]="shippment",FACT_ORDERS[[#This Row],[TotalAmount]]&gt;=200), 0,
    AND(FACT_ORDERS[[#This Row],[DeliveryMehtod]]="pickup"), 15,
    AND(FACT_ORDERS[[#This Row],[DeliveryMehtod]]="shippment",FACT_ORDERS[[#This Row],[TotalAmount]]&lt;200), 35
)</f>
        <v>15</v>
      </c>
      <c r="M1770" s="12" t="str" cm="1">
        <f t="array" ref="M1770">_xlfn.IFS(
    SUMIFS(FACT_ORDERS[TotalAmount], FACT_ORDERS[WD_CUSTOMERS],FACT_ORDERS[[#This Row],[WD_CUSTOMERS]])&gt;=15000, "VIP",
    SUMIFS(FACT_ORDERS[TotalAmount], FACT_ORDERS[WD_CUSTOMERS],FACT_ORDERS[[#This Row],[WD_CUSTOMERS]])&gt;=8000, "Premium",
    TRUE, "Regular"
)</f>
        <v>Regular</v>
      </c>
      <c r="N1770" s="32" cm="1">
        <f t="array" ref="N1770">_xlfn.IFS(
   FACT_ORDERS[[#This Row],[TypeOfClient]]="VIP", 0.2,
   FACT_ORDERS[[#This Row],[TypeOfClient]]="Premium", 0.1,
   TRUE, 0
)</f>
        <v>0</v>
      </c>
      <c r="O1770" s="31" cm="1">
        <f t="array" ref="O1770">_xlfn.IFS(
   FACT_ORDERS[[#This Row],[TotalAmount]]&gt;1500, 0.15,
   FACT_ORDERS[[#This Row],[TotalAmount]]&gt;1000, 0.1,
   FACT_ORDERS[[#This Row],[TotalAmount]]&gt;500, 0.05,
   TRUE, 0
)</f>
        <v>0</v>
      </c>
      <c r="P1770" s="28">
        <f xml:space="preserve"> FACT_ORDERS[[#This Row],[TotalAmount]] * (1 - (FACT_ORDERS[[#This Row],[ClientDiscount]] + FACT_ORDERS[[#This Row],[OrderDiscount]]) )</f>
        <v>112</v>
      </c>
      <c r="Q1770" s="28">
        <f>FACT_ORDERS[[#This Row],[TotalAmountWithDiscount]]+FACT_ORDERS[[#This Row],[DeliveryCost]]</f>
        <v>127</v>
      </c>
      <c r="R1770" s="35">
        <v>45509</v>
      </c>
      <c r="S1770" s="35" t="str">
        <f>IF(NETWORKDAYS(FACT_ORDERS[[#This Row],[Order-Date]], FACT_ORDERS[[#This Row],[ArrivalDate ]]) &gt; 10, "Late", "On Time")</f>
        <v>On Time</v>
      </c>
    </row>
    <row r="1771" spans="1:19" x14ac:dyDescent="0.3">
      <c r="A1771" s="12">
        <v>6769</v>
      </c>
      <c r="B1771" s="12">
        <v>201</v>
      </c>
      <c r="C1771" s="12">
        <v>10522</v>
      </c>
      <c r="D1771" s="12">
        <v>1770</v>
      </c>
      <c r="E1771" s="12" t="s">
        <v>244</v>
      </c>
      <c r="F1771" s="13">
        <v>45396</v>
      </c>
      <c r="G1771" s="26" t="s">
        <v>12333</v>
      </c>
      <c r="H1771" s="12">
        <v>29</v>
      </c>
      <c r="I1771" s="28">
        <f>VLOOKUP(B:B,DIM_PRODUCTS!A:F,5,FALSE)</f>
        <v>10</v>
      </c>
      <c r="J1771" s="28">
        <f>FACT_ORDERS[[#This Row],[ProductPrice]]*FACT_ORDERS[[#This Row],[Quantity]]</f>
        <v>290</v>
      </c>
      <c r="K1771" s="12" t="str">
        <f>VLOOKUP(C:C,DIM_CUSTOMERS!A:G,7,FALSE)</f>
        <v>Japan</v>
      </c>
      <c r="L1771" s="30" cm="1">
        <f t="array" ref="L1771">_xlfn.IFS(
    AND(FACT_ORDERS[[#This Row],[DeliveryMehtod]]="shippment",FACT_ORDERS[[#This Row],[TotalAmount]]&gt;=200), 0,
    AND(FACT_ORDERS[[#This Row],[DeliveryMehtod]]="pickup"), 15,
    AND(FACT_ORDERS[[#This Row],[DeliveryMehtod]]="shippment",FACT_ORDERS[[#This Row],[TotalAmount]]&lt;200), 35
)</f>
        <v>0</v>
      </c>
      <c r="M1771" s="12" t="str" cm="1">
        <f t="array" ref="M1771">_xlfn.IFS(
    SUMIFS(FACT_ORDERS[TotalAmount], FACT_ORDERS[WD_CUSTOMERS],FACT_ORDERS[[#This Row],[WD_CUSTOMERS]])&gt;=15000, "VIP",
    SUMIFS(FACT_ORDERS[TotalAmount], FACT_ORDERS[WD_CUSTOMERS],FACT_ORDERS[[#This Row],[WD_CUSTOMERS]])&gt;=8000, "Premium",
    TRUE, "Regular"
)</f>
        <v>Regular</v>
      </c>
      <c r="N1771" s="32" cm="1">
        <f t="array" ref="N1771">_xlfn.IFS(
   FACT_ORDERS[[#This Row],[TypeOfClient]]="VIP", 0.2,
   FACT_ORDERS[[#This Row],[TypeOfClient]]="Premium", 0.1,
   TRUE, 0
)</f>
        <v>0</v>
      </c>
      <c r="O1771" s="31" cm="1">
        <f t="array" ref="O1771">_xlfn.IFS(
   FACT_ORDERS[[#This Row],[TotalAmount]]&gt;1500, 0.15,
   FACT_ORDERS[[#This Row],[TotalAmount]]&gt;1000, 0.1,
   FACT_ORDERS[[#This Row],[TotalAmount]]&gt;500, 0.05,
   TRUE, 0
)</f>
        <v>0</v>
      </c>
      <c r="P1771" s="28">
        <f xml:space="preserve"> FACT_ORDERS[[#This Row],[TotalAmount]] * (1 - (FACT_ORDERS[[#This Row],[ClientDiscount]] + FACT_ORDERS[[#This Row],[OrderDiscount]]) )</f>
        <v>290</v>
      </c>
      <c r="Q1771" s="28">
        <f>FACT_ORDERS[[#This Row],[TotalAmountWithDiscount]]+FACT_ORDERS[[#This Row],[DeliveryCost]]</f>
        <v>290</v>
      </c>
      <c r="R1771" s="35">
        <v>45409</v>
      </c>
      <c r="S1771" s="35" t="str">
        <f>IF(NETWORKDAYS(FACT_ORDERS[[#This Row],[Order-Date]], FACT_ORDERS[[#This Row],[ArrivalDate ]]) &gt; 10, "Late", "On Time")</f>
        <v>On Time</v>
      </c>
    </row>
    <row r="1772" spans="1:19" x14ac:dyDescent="0.3">
      <c r="A1772" s="12">
        <v>6770</v>
      </c>
      <c r="B1772" s="12">
        <v>242</v>
      </c>
      <c r="C1772" s="12">
        <v>10522</v>
      </c>
      <c r="D1772" s="12">
        <v>1771</v>
      </c>
      <c r="E1772" s="12" t="s">
        <v>243</v>
      </c>
      <c r="F1772" s="13">
        <v>45396</v>
      </c>
      <c r="G1772" s="26" t="s">
        <v>12334</v>
      </c>
      <c r="H1772" s="12">
        <v>40</v>
      </c>
      <c r="I1772" s="28">
        <f>VLOOKUP(B:B,DIM_PRODUCTS!A:F,5,FALSE)</f>
        <v>11</v>
      </c>
      <c r="J1772" s="28">
        <f>FACT_ORDERS[[#This Row],[ProductPrice]]*FACT_ORDERS[[#This Row],[Quantity]]</f>
        <v>440</v>
      </c>
      <c r="K1772" s="12" t="str">
        <f>VLOOKUP(C:C,DIM_CUSTOMERS!A:G,7,FALSE)</f>
        <v>Japan</v>
      </c>
      <c r="L1772" s="30" cm="1">
        <f t="array" ref="L1772">_xlfn.IFS(
    AND(FACT_ORDERS[[#This Row],[DeliveryMehtod]]="shippment",FACT_ORDERS[[#This Row],[TotalAmount]]&gt;=200), 0,
    AND(FACT_ORDERS[[#This Row],[DeliveryMehtod]]="pickup"), 15,
    AND(FACT_ORDERS[[#This Row],[DeliveryMehtod]]="shippment",FACT_ORDERS[[#This Row],[TotalAmount]]&lt;200), 35
)</f>
        <v>15</v>
      </c>
      <c r="M1772" s="12" t="str" cm="1">
        <f t="array" ref="M1772">_xlfn.IFS(
    SUMIFS(FACT_ORDERS[TotalAmount], FACT_ORDERS[WD_CUSTOMERS],FACT_ORDERS[[#This Row],[WD_CUSTOMERS]])&gt;=15000, "VIP",
    SUMIFS(FACT_ORDERS[TotalAmount], FACT_ORDERS[WD_CUSTOMERS],FACT_ORDERS[[#This Row],[WD_CUSTOMERS]])&gt;=8000, "Premium",
    TRUE, "Regular"
)</f>
        <v>Regular</v>
      </c>
      <c r="N1772" s="32" cm="1">
        <f t="array" ref="N1772">_xlfn.IFS(
   FACT_ORDERS[[#This Row],[TypeOfClient]]="VIP", 0.2,
   FACT_ORDERS[[#This Row],[TypeOfClient]]="Premium", 0.1,
   TRUE, 0
)</f>
        <v>0</v>
      </c>
      <c r="O1772" s="31" cm="1">
        <f t="array" ref="O1772">_xlfn.IFS(
   FACT_ORDERS[[#This Row],[TotalAmount]]&gt;1500, 0.15,
   FACT_ORDERS[[#This Row],[TotalAmount]]&gt;1000, 0.1,
   FACT_ORDERS[[#This Row],[TotalAmount]]&gt;500, 0.05,
   TRUE, 0
)</f>
        <v>0</v>
      </c>
      <c r="P1772" s="28">
        <f xml:space="preserve"> FACT_ORDERS[[#This Row],[TotalAmount]] * (1 - (FACT_ORDERS[[#This Row],[ClientDiscount]] + FACT_ORDERS[[#This Row],[OrderDiscount]]) )</f>
        <v>440</v>
      </c>
      <c r="Q1772" s="28">
        <f>FACT_ORDERS[[#This Row],[TotalAmountWithDiscount]]+FACT_ORDERS[[#This Row],[DeliveryCost]]</f>
        <v>455</v>
      </c>
      <c r="R1772" s="35">
        <v>45407</v>
      </c>
      <c r="S1772" s="35" t="str">
        <f>IF(NETWORKDAYS(FACT_ORDERS[[#This Row],[Order-Date]], FACT_ORDERS[[#This Row],[ArrivalDate ]]) &gt; 10, "Late", "On Time")</f>
        <v>On Time</v>
      </c>
    </row>
    <row r="1773" spans="1:19" x14ac:dyDescent="0.3">
      <c r="A1773" s="12">
        <v>6771</v>
      </c>
      <c r="B1773" s="12">
        <v>294</v>
      </c>
      <c r="C1773" s="12">
        <v>10522</v>
      </c>
      <c r="D1773" s="12">
        <v>1772</v>
      </c>
      <c r="E1773" s="12" t="s">
        <v>243</v>
      </c>
      <c r="F1773" s="13">
        <v>45396</v>
      </c>
      <c r="G1773" s="26" t="s">
        <v>12335</v>
      </c>
      <c r="H1773" s="12">
        <v>14</v>
      </c>
      <c r="I1773" s="28">
        <f>VLOOKUP(B:B,DIM_PRODUCTS!A:F,5,FALSE)</f>
        <v>8</v>
      </c>
      <c r="J1773" s="28">
        <f>FACT_ORDERS[[#This Row],[ProductPrice]]*FACT_ORDERS[[#This Row],[Quantity]]</f>
        <v>112</v>
      </c>
      <c r="K1773" s="12" t="str">
        <f>VLOOKUP(C:C,DIM_CUSTOMERS!A:G,7,FALSE)</f>
        <v>Japan</v>
      </c>
      <c r="L1773" s="30" cm="1">
        <f t="array" ref="L1773">_xlfn.IFS(
    AND(FACT_ORDERS[[#This Row],[DeliveryMehtod]]="shippment",FACT_ORDERS[[#This Row],[TotalAmount]]&gt;=200), 0,
    AND(FACT_ORDERS[[#This Row],[DeliveryMehtod]]="pickup"), 15,
    AND(FACT_ORDERS[[#This Row],[DeliveryMehtod]]="shippment",FACT_ORDERS[[#This Row],[TotalAmount]]&lt;200), 35
)</f>
        <v>15</v>
      </c>
      <c r="M1773" s="12" t="str" cm="1">
        <f t="array" ref="M1773">_xlfn.IFS(
    SUMIFS(FACT_ORDERS[TotalAmount], FACT_ORDERS[WD_CUSTOMERS],FACT_ORDERS[[#This Row],[WD_CUSTOMERS]])&gt;=15000, "VIP",
    SUMIFS(FACT_ORDERS[TotalAmount], FACT_ORDERS[WD_CUSTOMERS],FACT_ORDERS[[#This Row],[WD_CUSTOMERS]])&gt;=8000, "Premium",
    TRUE, "Regular"
)</f>
        <v>Regular</v>
      </c>
      <c r="N1773" s="32" cm="1">
        <f t="array" ref="N1773">_xlfn.IFS(
   FACT_ORDERS[[#This Row],[TypeOfClient]]="VIP", 0.2,
   FACT_ORDERS[[#This Row],[TypeOfClient]]="Premium", 0.1,
   TRUE, 0
)</f>
        <v>0</v>
      </c>
      <c r="O1773" s="31" cm="1">
        <f t="array" ref="O1773">_xlfn.IFS(
   FACT_ORDERS[[#This Row],[TotalAmount]]&gt;1500, 0.15,
   FACT_ORDERS[[#This Row],[TotalAmount]]&gt;1000, 0.1,
   FACT_ORDERS[[#This Row],[TotalAmount]]&gt;500, 0.05,
   TRUE, 0
)</f>
        <v>0</v>
      </c>
      <c r="P1773" s="28">
        <f xml:space="preserve"> FACT_ORDERS[[#This Row],[TotalAmount]] * (1 - (FACT_ORDERS[[#This Row],[ClientDiscount]] + FACT_ORDERS[[#This Row],[OrderDiscount]]) )</f>
        <v>112</v>
      </c>
      <c r="Q1773" s="28">
        <f>FACT_ORDERS[[#This Row],[TotalAmountWithDiscount]]+FACT_ORDERS[[#This Row],[DeliveryCost]]</f>
        <v>127</v>
      </c>
      <c r="R1773" s="35">
        <v>45404</v>
      </c>
      <c r="S1773" s="35" t="str">
        <f>IF(NETWORKDAYS(FACT_ORDERS[[#This Row],[Order-Date]], FACT_ORDERS[[#This Row],[ArrivalDate ]]) &gt; 10, "Late", "On Time")</f>
        <v>On Time</v>
      </c>
    </row>
    <row r="1774" spans="1:19" x14ac:dyDescent="0.3">
      <c r="A1774" s="12">
        <v>6772</v>
      </c>
      <c r="B1774" s="12">
        <v>241</v>
      </c>
      <c r="C1774" s="12">
        <v>10522</v>
      </c>
      <c r="D1774" s="12">
        <v>1773</v>
      </c>
      <c r="E1774" s="12" t="s">
        <v>244</v>
      </c>
      <c r="F1774" s="13">
        <v>45396</v>
      </c>
      <c r="G1774" s="26" t="s">
        <v>12336</v>
      </c>
      <c r="H1774" s="12">
        <v>13</v>
      </c>
      <c r="I1774" s="28">
        <f>VLOOKUP(B:B,DIM_PRODUCTS!A:F,5,FALSE)</f>
        <v>20</v>
      </c>
      <c r="J1774" s="28">
        <f>FACT_ORDERS[[#This Row],[ProductPrice]]*FACT_ORDERS[[#This Row],[Quantity]]</f>
        <v>260</v>
      </c>
      <c r="K1774" s="12" t="str">
        <f>VLOOKUP(C:C,DIM_CUSTOMERS!A:G,7,FALSE)</f>
        <v>Japan</v>
      </c>
      <c r="L1774" s="30" cm="1">
        <f t="array" ref="L1774">_xlfn.IFS(
    AND(FACT_ORDERS[[#This Row],[DeliveryMehtod]]="shippment",FACT_ORDERS[[#This Row],[TotalAmount]]&gt;=200), 0,
    AND(FACT_ORDERS[[#This Row],[DeliveryMehtod]]="pickup"), 15,
    AND(FACT_ORDERS[[#This Row],[DeliveryMehtod]]="shippment",FACT_ORDERS[[#This Row],[TotalAmount]]&lt;200), 35
)</f>
        <v>0</v>
      </c>
      <c r="M1774" s="12" t="str" cm="1">
        <f t="array" ref="M1774">_xlfn.IFS(
    SUMIFS(FACT_ORDERS[TotalAmount], FACT_ORDERS[WD_CUSTOMERS],FACT_ORDERS[[#This Row],[WD_CUSTOMERS]])&gt;=15000, "VIP",
    SUMIFS(FACT_ORDERS[TotalAmount], FACT_ORDERS[WD_CUSTOMERS],FACT_ORDERS[[#This Row],[WD_CUSTOMERS]])&gt;=8000, "Premium",
    TRUE, "Regular"
)</f>
        <v>Regular</v>
      </c>
      <c r="N1774" s="32" cm="1">
        <f t="array" ref="N1774">_xlfn.IFS(
   FACT_ORDERS[[#This Row],[TypeOfClient]]="VIP", 0.2,
   FACT_ORDERS[[#This Row],[TypeOfClient]]="Premium", 0.1,
   TRUE, 0
)</f>
        <v>0</v>
      </c>
      <c r="O1774" s="31" cm="1">
        <f t="array" ref="O1774">_xlfn.IFS(
   FACT_ORDERS[[#This Row],[TotalAmount]]&gt;1500, 0.15,
   FACT_ORDERS[[#This Row],[TotalAmount]]&gt;1000, 0.1,
   FACT_ORDERS[[#This Row],[TotalAmount]]&gt;500, 0.05,
   TRUE, 0
)</f>
        <v>0</v>
      </c>
      <c r="P1774" s="28">
        <f xml:space="preserve"> FACT_ORDERS[[#This Row],[TotalAmount]] * (1 - (FACT_ORDERS[[#This Row],[ClientDiscount]] + FACT_ORDERS[[#This Row],[OrderDiscount]]) )</f>
        <v>260</v>
      </c>
      <c r="Q1774" s="28">
        <f>FACT_ORDERS[[#This Row],[TotalAmountWithDiscount]]+FACT_ORDERS[[#This Row],[DeliveryCost]]</f>
        <v>260</v>
      </c>
      <c r="R1774" s="35">
        <v>45403</v>
      </c>
      <c r="S1774" s="35" t="str">
        <f>IF(NETWORKDAYS(FACT_ORDERS[[#This Row],[Order-Date]], FACT_ORDERS[[#This Row],[ArrivalDate ]]) &gt; 10, "Late", "On Time")</f>
        <v>On Time</v>
      </c>
    </row>
    <row r="1775" spans="1:19" x14ac:dyDescent="0.3">
      <c r="A1775" s="12">
        <v>6773</v>
      </c>
      <c r="B1775" s="12">
        <v>201</v>
      </c>
      <c r="C1775" s="12">
        <v>10522</v>
      </c>
      <c r="D1775" s="12">
        <v>1774</v>
      </c>
      <c r="E1775" s="12" t="s">
        <v>244</v>
      </c>
      <c r="F1775" s="13">
        <v>45370</v>
      </c>
      <c r="G1775" s="26" t="s">
        <v>12337</v>
      </c>
      <c r="H1775" s="12">
        <v>28</v>
      </c>
      <c r="I1775" s="28">
        <f>VLOOKUP(B:B,DIM_PRODUCTS!A:F,5,FALSE)</f>
        <v>10</v>
      </c>
      <c r="J1775" s="28">
        <f>FACT_ORDERS[[#This Row],[ProductPrice]]*FACT_ORDERS[[#This Row],[Quantity]]</f>
        <v>280</v>
      </c>
      <c r="K1775" s="12" t="str">
        <f>VLOOKUP(C:C,DIM_CUSTOMERS!A:G,7,FALSE)</f>
        <v>Japan</v>
      </c>
      <c r="L1775" s="30" cm="1">
        <f t="array" ref="L1775">_xlfn.IFS(
    AND(FACT_ORDERS[[#This Row],[DeliveryMehtod]]="shippment",FACT_ORDERS[[#This Row],[TotalAmount]]&gt;=200), 0,
    AND(FACT_ORDERS[[#This Row],[DeliveryMehtod]]="pickup"), 15,
    AND(FACT_ORDERS[[#This Row],[DeliveryMehtod]]="shippment",FACT_ORDERS[[#This Row],[TotalAmount]]&lt;200), 35
)</f>
        <v>0</v>
      </c>
      <c r="M1775" s="12" t="str" cm="1">
        <f t="array" ref="M1775">_xlfn.IFS(
    SUMIFS(FACT_ORDERS[TotalAmount], FACT_ORDERS[WD_CUSTOMERS],FACT_ORDERS[[#This Row],[WD_CUSTOMERS]])&gt;=15000, "VIP",
    SUMIFS(FACT_ORDERS[TotalAmount], FACT_ORDERS[WD_CUSTOMERS],FACT_ORDERS[[#This Row],[WD_CUSTOMERS]])&gt;=8000, "Premium",
    TRUE, "Regular"
)</f>
        <v>Regular</v>
      </c>
      <c r="N1775" s="32" cm="1">
        <f t="array" ref="N1775">_xlfn.IFS(
   FACT_ORDERS[[#This Row],[TypeOfClient]]="VIP", 0.2,
   FACT_ORDERS[[#This Row],[TypeOfClient]]="Premium", 0.1,
   TRUE, 0
)</f>
        <v>0</v>
      </c>
      <c r="O1775" s="31" cm="1">
        <f t="array" ref="O1775">_xlfn.IFS(
   FACT_ORDERS[[#This Row],[TotalAmount]]&gt;1500, 0.15,
   FACT_ORDERS[[#This Row],[TotalAmount]]&gt;1000, 0.1,
   FACT_ORDERS[[#This Row],[TotalAmount]]&gt;500, 0.05,
   TRUE, 0
)</f>
        <v>0</v>
      </c>
      <c r="P1775" s="28">
        <f xml:space="preserve"> FACT_ORDERS[[#This Row],[TotalAmount]] * (1 - (FACT_ORDERS[[#This Row],[ClientDiscount]] + FACT_ORDERS[[#This Row],[OrderDiscount]]) )</f>
        <v>280</v>
      </c>
      <c r="Q1775" s="28">
        <f>FACT_ORDERS[[#This Row],[TotalAmountWithDiscount]]+FACT_ORDERS[[#This Row],[DeliveryCost]]</f>
        <v>280</v>
      </c>
      <c r="R1775" s="35">
        <v>45380</v>
      </c>
      <c r="S1775" s="35" t="str">
        <f>IF(NETWORKDAYS(FACT_ORDERS[[#This Row],[Order-Date]], FACT_ORDERS[[#This Row],[ArrivalDate ]]) &gt; 10, "Late", "On Time")</f>
        <v>On Time</v>
      </c>
    </row>
    <row r="1776" spans="1:19" x14ac:dyDescent="0.3">
      <c r="A1776" s="12">
        <v>6774</v>
      </c>
      <c r="B1776" s="12">
        <v>242</v>
      </c>
      <c r="C1776" s="12">
        <v>10522</v>
      </c>
      <c r="D1776" s="12">
        <v>1775</v>
      </c>
      <c r="E1776" s="12" t="s">
        <v>243</v>
      </c>
      <c r="F1776" s="13">
        <v>45370</v>
      </c>
      <c r="G1776" s="26" t="s">
        <v>12338</v>
      </c>
      <c r="H1776" s="12">
        <v>34</v>
      </c>
      <c r="I1776" s="28">
        <f>VLOOKUP(B:B,DIM_PRODUCTS!A:F,5,FALSE)</f>
        <v>11</v>
      </c>
      <c r="J1776" s="28">
        <f>FACT_ORDERS[[#This Row],[ProductPrice]]*FACT_ORDERS[[#This Row],[Quantity]]</f>
        <v>374</v>
      </c>
      <c r="K1776" s="12" t="str">
        <f>VLOOKUP(C:C,DIM_CUSTOMERS!A:G,7,FALSE)</f>
        <v>Japan</v>
      </c>
      <c r="L1776" s="30" cm="1">
        <f t="array" ref="L1776">_xlfn.IFS(
    AND(FACT_ORDERS[[#This Row],[DeliveryMehtod]]="shippment",FACT_ORDERS[[#This Row],[TotalAmount]]&gt;=200), 0,
    AND(FACT_ORDERS[[#This Row],[DeliveryMehtod]]="pickup"), 15,
    AND(FACT_ORDERS[[#This Row],[DeliveryMehtod]]="shippment",FACT_ORDERS[[#This Row],[TotalAmount]]&lt;200), 35
)</f>
        <v>15</v>
      </c>
      <c r="M1776" s="12" t="str" cm="1">
        <f t="array" ref="M1776">_xlfn.IFS(
    SUMIFS(FACT_ORDERS[TotalAmount], FACT_ORDERS[WD_CUSTOMERS],FACT_ORDERS[[#This Row],[WD_CUSTOMERS]])&gt;=15000, "VIP",
    SUMIFS(FACT_ORDERS[TotalAmount], FACT_ORDERS[WD_CUSTOMERS],FACT_ORDERS[[#This Row],[WD_CUSTOMERS]])&gt;=8000, "Premium",
    TRUE, "Regular"
)</f>
        <v>Regular</v>
      </c>
      <c r="N1776" s="32" cm="1">
        <f t="array" ref="N1776">_xlfn.IFS(
   FACT_ORDERS[[#This Row],[TypeOfClient]]="VIP", 0.2,
   FACT_ORDERS[[#This Row],[TypeOfClient]]="Premium", 0.1,
   TRUE, 0
)</f>
        <v>0</v>
      </c>
      <c r="O1776" s="31" cm="1">
        <f t="array" ref="O1776">_xlfn.IFS(
   FACT_ORDERS[[#This Row],[TotalAmount]]&gt;1500, 0.15,
   FACT_ORDERS[[#This Row],[TotalAmount]]&gt;1000, 0.1,
   FACT_ORDERS[[#This Row],[TotalAmount]]&gt;500, 0.05,
   TRUE, 0
)</f>
        <v>0</v>
      </c>
      <c r="P1776" s="28">
        <f xml:space="preserve"> FACT_ORDERS[[#This Row],[TotalAmount]] * (1 - (FACT_ORDERS[[#This Row],[ClientDiscount]] + FACT_ORDERS[[#This Row],[OrderDiscount]]) )</f>
        <v>374</v>
      </c>
      <c r="Q1776" s="28">
        <f>FACT_ORDERS[[#This Row],[TotalAmountWithDiscount]]+FACT_ORDERS[[#This Row],[DeliveryCost]]</f>
        <v>389</v>
      </c>
      <c r="R1776" s="35">
        <v>45385</v>
      </c>
      <c r="S1776" s="35" t="str">
        <f>IF(NETWORKDAYS(FACT_ORDERS[[#This Row],[Order-Date]], FACT_ORDERS[[#This Row],[ArrivalDate ]]) &gt; 10, "Late", "On Time")</f>
        <v>Late</v>
      </c>
    </row>
    <row r="1777" spans="1:19" x14ac:dyDescent="0.3">
      <c r="A1777" s="12">
        <v>6775</v>
      </c>
      <c r="B1777" s="12">
        <v>294</v>
      </c>
      <c r="C1777" s="12">
        <v>10522</v>
      </c>
      <c r="D1777" s="12">
        <v>1776</v>
      </c>
      <c r="E1777" s="12" t="s">
        <v>244</v>
      </c>
      <c r="F1777" s="13">
        <v>45370</v>
      </c>
      <c r="G1777" s="26" t="s">
        <v>12339</v>
      </c>
      <c r="H1777" s="12">
        <v>17</v>
      </c>
      <c r="I1777" s="28">
        <f>VLOOKUP(B:B,DIM_PRODUCTS!A:F,5,FALSE)</f>
        <v>8</v>
      </c>
      <c r="J1777" s="28">
        <f>FACT_ORDERS[[#This Row],[ProductPrice]]*FACT_ORDERS[[#This Row],[Quantity]]</f>
        <v>136</v>
      </c>
      <c r="K1777" s="12" t="str">
        <f>VLOOKUP(C:C,DIM_CUSTOMERS!A:G,7,FALSE)</f>
        <v>Japan</v>
      </c>
      <c r="L1777" s="30" cm="1">
        <f t="array" ref="L1777">_xlfn.IFS(
    AND(FACT_ORDERS[[#This Row],[DeliveryMehtod]]="shippment",FACT_ORDERS[[#This Row],[TotalAmount]]&gt;=200), 0,
    AND(FACT_ORDERS[[#This Row],[DeliveryMehtod]]="pickup"), 15,
    AND(FACT_ORDERS[[#This Row],[DeliveryMehtod]]="shippment",FACT_ORDERS[[#This Row],[TotalAmount]]&lt;200), 35
)</f>
        <v>35</v>
      </c>
      <c r="M1777" s="12" t="str" cm="1">
        <f t="array" ref="M1777">_xlfn.IFS(
    SUMIFS(FACT_ORDERS[TotalAmount], FACT_ORDERS[WD_CUSTOMERS],FACT_ORDERS[[#This Row],[WD_CUSTOMERS]])&gt;=15000, "VIP",
    SUMIFS(FACT_ORDERS[TotalAmount], FACT_ORDERS[WD_CUSTOMERS],FACT_ORDERS[[#This Row],[WD_CUSTOMERS]])&gt;=8000, "Premium",
    TRUE, "Regular"
)</f>
        <v>Regular</v>
      </c>
      <c r="N1777" s="32" cm="1">
        <f t="array" ref="N1777">_xlfn.IFS(
   FACT_ORDERS[[#This Row],[TypeOfClient]]="VIP", 0.2,
   FACT_ORDERS[[#This Row],[TypeOfClient]]="Premium", 0.1,
   TRUE, 0
)</f>
        <v>0</v>
      </c>
      <c r="O1777" s="31" cm="1">
        <f t="array" ref="O1777">_xlfn.IFS(
   FACT_ORDERS[[#This Row],[TotalAmount]]&gt;1500, 0.15,
   FACT_ORDERS[[#This Row],[TotalAmount]]&gt;1000, 0.1,
   FACT_ORDERS[[#This Row],[TotalAmount]]&gt;500, 0.05,
   TRUE, 0
)</f>
        <v>0</v>
      </c>
      <c r="P1777" s="28">
        <f xml:space="preserve"> FACT_ORDERS[[#This Row],[TotalAmount]] * (1 - (FACT_ORDERS[[#This Row],[ClientDiscount]] + FACT_ORDERS[[#This Row],[OrderDiscount]]) )</f>
        <v>136</v>
      </c>
      <c r="Q1777" s="28">
        <f>FACT_ORDERS[[#This Row],[TotalAmountWithDiscount]]+FACT_ORDERS[[#This Row],[DeliveryCost]]</f>
        <v>171</v>
      </c>
      <c r="R1777" s="35">
        <v>45380</v>
      </c>
      <c r="S1777" s="35" t="str">
        <f>IF(NETWORKDAYS(FACT_ORDERS[[#This Row],[Order-Date]], FACT_ORDERS[[#This Row],[ArrivalDate ]]) &gt; 10, "Late", "On Time")</f>
        <v>On Time</v>
      </c>
    </row>
    <row r="1778" spans="1:19" x14ac:dyDescent="0.3">
      <c r="A1778" s="12">
        <v>6776</v>
      </c>
      <c r="B1778" s="12">
        <v>241</v>
      </c>
      <c r="C1778" s="12">
        <v>10522</v>
      </c>
      <c r="D1778" s="12">
        <v>1777</v>
      </c>
      <c r="E1778" s="12" t="s">
        <v>244</v>
      </c>
      <c r="F1778" s="13">
        <v>45370</v>
      </c>
      <c r="G1778" s="26" t="s">
        <v>12340</v>
      </c>
      <c r="H1778" s="12">
        <v>20</v>
      </c>
      <c r="I1778" s="28">
        <f>VLOOKUP(B:B,DIM_PRODUCTS!A:F,5,FALSE)</f>
        <v>20</v>
      </c>
      <c r="J1778" s="28">
        <f>FACT_ORDERS[[#This Row],[ProductPrice]]*FACT_ORDERS[[#This Row],[Quantity]]</f>
        <v>400</v>
      </c>
      <c r="K1778" s="12" t="str">
        <f>VLOOKUP(C:C,DIM_CUSTOMERS!A:G,7,FALSE)</f>
        <v>Japan</v>
      </c>
      <c r="L1778" s="30" cm="1">
        <f t="array" ref="L1778">_xlfn.IFS(
    AND(FACT_ORDERS[[#This Row],[DeliveryMehtod]]="shippment",FACT_ORDERS[[#This Row],[TotalAmount]]&gt;=200), 0,
    AND(FACT_ORDERS[[#This Row],[DeliveryMehtod]]="pickup"), 15,
    AND(FACT_ORDERS[[#This Row],[DeliveryMehtod]]="shippment",FACT_ORDERS[[#This Row],[TotalAmount]]&lt;200), 35
)</f>
        <v>0</v>
      </c>
      <c r="M1778" s="12" t="str" cm="1">
        <f t="array" ref="M1778">_xlfn.IFS(
    SUMIFS(FACT_ORDERS[TotalAmount], FACT_ORDERS[WD_CUSTOMERS],FACT_ORDERS[[#This Row],[WD_CUSTOMERS]])&gt;=15000, "VIP",
    SUMIFS(FACT_ORDERS[TotalAmount], FACT_ORDERS[WD_CUSTOMERS],FACT_ORDERS[[#This Row],[WD_CUSTOMERS]])&gt;=8000, "Premium",
    TRUE, "Regular"
)</f>
        <v>Regular</v>
      </c>
      <c r="N1778" s="32" cm="1">
        <f t="array" ref="N1778">_xlfn.IFS(
   FACT_ORDERS[[#This Row],[TypeOfClient]]="VIP", 0.2,
   FACT_ORDERS[[#This Row],[TypeOfClient]]="Premium", 0.1,
   TRUE, 0
)</f>
        <v>0</v>
      </c>
      <c r="O1778" s="31" cm="1">
        <f t="array" ref="O1778">_xlfn.IFS(
   FACT_ORDERS[[#This Row],[TotalAmount]]&gt;1500, 0.15,
   FACT_ORDERS[[#This Row],[TotalAmount]]&gt;1000, 0.1,
   FACT_ORDERS[[#This Row],[TotalAmount]]&gt;500, 0.05,
   TRUE, 0
)</f>
        <v>0</v>
      </c>
      <c r="P1778" s="28">
        <f xml:space="preserve"> FACT_ORDERS[[#This Row],[TotalAmount]] * (1 - (FACT_ORDERS[[#This Row],[ClientDiscount]] + FACT_ORDERS[[#This Row],[OrderDiscount]]) )</f>
        <v>400</v>
      </c>
      <c r="Q1778" s="28">
        <f>FACT_ORDERS[[#This Row],[TotalAmountWithDiscount]]+FACT_ORDERS[[#This Row],[DeliveryCost]]</f>
        <v>400</v>
      </c>
      <c r="R1778" s="35">
        <v>45377</v>
      </c>
      <c r="S1778" s="35" t="str">
        <f>IF(NETWORKDAYS(FACT_ORDERS[[#This Row],[Order-Date]], FACT_ORDERS[[#This Row],[ArrivalDate ]]) &gt; 10, "Late", "On Time")</f>
        <v>On Time</v>
      </c>
    </row>
    <row r="1779" spans="1:19" x14ac:dyDescent="0.3">
      <c r="A1779" s="12">
        <v>6777</v>
      </c>
      <c r="B1779" s="12">
        <v>201</v>
      </c>
      <c r="C1779" s="12">
        <v>10522</v>
      </c>
      <c r="D1779" s="12">
        <v>1778</v>
      </c>
      <c r="E1779" s="12" t="s">
        <v>243</v>
      </c>
      <c r="F1779" s="13">
        <v>45280</v>
      </c>
      <c r="G1779" s="26" t="s">
        <v>12341</v>
      </c>
      <c r="H1779" s="12">
        <v>22</v>
      </c>
      <c r="I1779" s="28">
        <f>VLOOKUP(B:B,DIM_PRODUCTS!A:F,5,FALSE)</f>
        <v>10</v>
      </c>
      <c r="J1779" s="28">
        <f>FACT_ORDERS[[#This Row],[ProductPrice]]*FACT_ORDERS[[#This Row],[Quantity]]</f>
        <v>220</v>
      </c>
      <c r="K1779" s="12" t="str">
        <f>VLOOKUP(C:C,DIM_CUSTOMERS!A:G,7,FALSE)</f>
        <v>Japan</v>
      </c>
      <c r="L1779" s="30" cm="1">
        <f t="array" ref="L1779">_xlfn.IFS(
    AND(FACT_ORDERS[[#This Row],[DeliveryMehtod]]="shippment",FACT_ORDERS[[#This Row],[TotalAmount]]&gt;=200), 0,
    AND(FACT_ORDERS[[#This Row],[DeliveryMehtod]]="pickup"), 15,
    AND(FACT_ORDERS[[#This Row],[DeliveryMehtod]]="shippment",FACT_ORDERS[[#This Row],[TotalAmount]]&lt;200), 35
)</f>
        <v>15</v>
      </c>
      <c r="M1779" s="12" t="str" cm="1">
        <f t="array" ref="M1779">_xlfn.IFS(
    SUMIFS(FACT_ORDERS[TotalAmount], FACT_ORDERS[WD_CUSTOMERS],FACT_ORDERS[[#This Row],[WD_CUSTOMERS]])&gt;=15000, "VIP",
    SUMIFS(FACT_ORDERS[TotalAmount], FACT_ORDERS[WD_CUSTOMERS],FACT_ORDERS[[#This Row],[WD_CUSTOMERS]])&gt;=8000, "Premium",
    TRUE, "Regular"
)</f>
        <v>Regular</v>
      </c>
      <c r="N1779" s="32" cm="1">
        <f t="array" ref="N1779">_xlfn.IFS(
   FACT_ORDERS[[#This Row],[TypeOfClient]]="VIP", 0.2,
   FACT_ORDERS[[#This Row],[TypeOfClient]]="Premium", 0.1,
   TRUE, 0
)</f>
        <v>0</v>
      </c>
      <c r="O1779" s="31" cm="1">
        <f t="array" ref="O1779">_xlfn.IFS(
   FACT_ORDERS[[#This Row],[TotalAmount]]&gt;1500, 0.15,
   FACT_ORDERS[[#This Row],[TotalAmount]]&gt;1000, 0.1,
   FACT_ORDERS[[#This Row],[TotalAmount]]&gt;500, 0.05,
   TRUE, 0
)</f>
        <v>0</v>
      </c>
      <c r="P1779" s="28">
        <f xml:space="preserve"> FACT_ORDERS[[#This Row],[TotalAmount]] * (1 - (FACT_ORDERS[[#This Row],[ClientDiscount]] + FACT_ORDERS[[#This Row],[OrderDiscount]]) )</f>
        <v>220</v>
      </c>
      <c r="Q1779" s="28">
        <f>FACT_ORDERS[[#This Row],[TotalAmountWithDiscount]]+FACT_ORDERS[[#This Row],[DeliveryCost]]</f>
        <v>235</v>
      </c>
      <c r="R1779" s="35">
        <v>45291</v>
      </c>
      <c r="S1779" s="35" t="str">
        <f>IF(NETWORKDAYS(FACT_ORDERS[[#This Row],[Order-Date]], FACT_ORDERS[[#This Row],[ArrivalDate ]]) &gt; 10, "Late", "On Time")</f>
        <v>On Time</v>
      </c>
    </row>
    <row r="1780" spans="1:19" x14ac:dyDescent="0.3">
      <c r="A1780" s="12">
        <v>6778</v>
      </c>
      <c r="B1780" s="12">
        <v>242</v>
      </c>
      <c r="C1780" s="12">
        <v>10522</v>
      </c>
      <c r="D1780" s="12">
        <v>1779</v>
      </c>
      <c r="E1780" s="12" t="s">
        <v>243</v>
      </c>
      <c r="F1780" s="13">
        <v>45280</v>
      </c>
      <c r="G1780" s="26" t="s">
        <v>3377</v>
      </c>
      <c r="H1780" s="12">
        <v>42</v>
      </c>
      <c r="I1780" s="28">
        <f>VLOOKUP(B:B,DIM_PRODUCTS!A:F,5,FALSE)</f>
        <v>11</v>
      </c>
      <c r="J1780" s="28">
        <f>FACT_ORDERS[[#This Row],[ProductPrice]]*FACT_ORDERS[[#This Row],[Quantity]]</f>
        <v>462</v>
      </c>
      <c r="K1780" s="12" t="str">
        <f>VLOOKUP(C:C,DIM_CUSTOMERS!A:G,7,FALSE)</f>
        <v>Japan</v>
      </c>
      <c r="L1780" s="30" cm="1">
        <f t="array" ref="L1780">_xlfn.IFS(
    AND(FACT_ORDERS[[#This Row],[DeliveryMehtod]]="shippment",FACT_ORDERS[[#This Row],[TotalAmount]]&gt;=200), 0,
    AND(FACT_ORDERS[[#This Row],[DeliveryMehtod]]="pickup"), 15,
    AND(FACT_ORDERS[[#This Row],[DeliveryMehtod]]="shippment",FACT_ORDERS[[#This Row],[TotalAmount]]&lt;200), 35
)</f>
        <v>15</v>
      </c>
      <c r="M1780" s="12" t="str" cm="1">
        <f t="array" ref="M1780">_xlfn.IFS(
    SUMIFS(FACT_ORDERS[TotalAmount], FACT_ORDERS[WD_CUSTOMERS],FACT_ORDERS[[#This Row],[WD_CUSTOMERS]])&gt;=15000, "VIP",
    SUMIFS(FACT_ORDERS[TotalAmount], FACT_ORDERS[WD_CUSTOMERS],FACT_ORDERS[[#This Row],[WD_CUSTOMERS]])&gt;=8000, "Premium",
    TRUE, "Regular"
)</f>
        <v>Regular</v>
      </c>
      <c r="N1780" s="32" cm="1">
        <f t="array" ref="N1780">_xlfn.IFS(
   FACT_ORDERS[[#This Row],[TypeOfClient]]="VIP", 0.2,
   FACT_ORDERS[[#This Row],[TypeOfClient]]="Premium", 0.1,
   TRUE, 0
)</f>
        <v>0</v>
      </c>
      <c r="O1780" s="31" cm="1">
        <f t="array" ref="O1780">_xlfn.IFS(
   FACT_ORDERS[[#This Row],[TotalAmount]]&gt;1500, 0.15,
   FACT_ORDERS[[#This Row],[TotalAmount]]&gt;1000, 0.1,
   FACT_ORDERS[[#This Row],[TotalAmount]]&gt;500, 0.05,
   TRUE, 0
)</f>
        <v>0</v>
      </c>
      <c r="P1780" s="28">
        <f xml:space="preserve"> FACT_ORDERS[[#This Row],[TotalAmount]] * (1 - (FACT_ORDERS[[#This Row],[ClientDiscount]] + FACT_ORDERS[[#This Row],[OrderDiscount]]) )</f>
        <v>462</v>
      </c>
      <c r="Q1780" s="28">
        <f>FACT_ORDERS[[#This Row],[TotalAmountWithDiscount]]+FACT_ORDERS[[#This Row],[DeliveryCost]]</f>
        <v>477</v>
      </c>
      <c r="R1780" s="35">
        <v>45289</v>
      </c>
      <c r="S1780" s="35" t="str">
        <f>IF(NETWORKDAYS(FACT_ORDERS[[#This Row],[Order-Date]], FACT_ORDERS[[#This Row],[ArrivalDate ]]) &gt; 10, "Late", "On Time")</f>
        <v>On Time</v>
      </c>
    </row>
    <row r="1781" spans="1:19" x14ac:dyDescent="0.3">
      <c r="A1781" s="12">
        <v>6779</v>
      </c>
      <c r="B1781" s="12">
        <v>294</v>
      </c>
      <c r="C1781" s="12">
        <v>10522</v>
      </c>
      <c r="D1781" s="12">
        <v>1780</v>
      </c>
      <c r="E1781" s="12" t="s">
        <v>244</v>
      </c>
      <c r="F1781" s="13">
        <v>45280</v>
      </c>
      <c r="G1781" s="26" t="s">
        <v>12342</v>
      </c>
      <c r="H1781" s="12">
        <v>15</v>
      </c>
      <c r="I1781" s="28">
        <f>VLOOKUP(B:B,DIM_PRODUCTS!A:F,5,FALSE)</f>
        <v>8</v>
      </c>
      <c r="J1781" s="28">
        <f>FACT_ORDERS[[#This Row],[ProductPrice]]*FACT_ORDERS[[#This Row],[Quantity]]</f>
        <v>120</v>
      </c>
      <c r="K1781" s="12" t="str">
        <f>VLOOKUP(C:C,DIM_CUSTOMERS!A:G,7,FALSE)</f>
        <v>Japan</v>
      </c>
      <c r="L1781" s="30" cm="1">
        <f t="array" ref="L1781">_xlfn.IFS(
    AND(FACT_ORDERS[[#This Row],[DeliveryMehtod]]="shippment",FACT_ORDERS[[#This Row],[TotalAmount]]&gt;=200), 0,
    AND(FACT_ORDERS[[#This Row],[DeliveryMehtod]]="pickup"), 15,
    AND(FACT_ORDERS[[#This Row],[DeliveryMehtod]]="shippment",FACT_ORDERS[[#This Row],[TotalAmount]]&lt;200), 35
)</f>
        <v>35</v>
      </c>
      <c r="M1781" s="12" t="str" cm="1">
        <f t="array" ref="M1781">_xlfn.IFS(
    SUMIFS(FACT_ORDERS[TotalAmount], FACT_ORDERS[WD_CUSTOMERS],FACT_ORDERS[[#This Row],[WD_CUSTOMERS]])&gt;=15000, "VIP",
    SUMIFS(FACT_ORDERS[TotalAmount], FACT_ORDERS[WD_CUSTOMERS],FACT_ORDERS[[#This Row],[WD_CUSTOMERS]])&gt;=8000, "Premium",
    TRUE, "Regular"
)</f>
        <v>Regular</v>
      </c>
      <c r="N1781" s="32" cm="1">
        <f t="array" ref="N1781">_xlfn.IFS(
   FACT_ORDERS[[#This Row],[TypeOfClient]]="VIP", 0.2,
   FACT_ORDERS[[#This Row],[TypeOfClient]]="Premium", 0.1,
   TRUE, 0
)</f>
        <v>0</v>
      </c>
      <c r="O1781" s="31" cm="1">
        <f t="array" ref="O1781">_xlfn.IFS(
   FACT_ORDERS[[#This Row],[TotalAmount]]&gt;1500, 0.15,
   FACT_ORDERS[[#This Row],[TotalAmount]]&gt;1000, 0.1,
   FACT_ORDERS[[#This Row],[TotalAmount]]&gt;500, 0.05,
   TRUE, 0
)</f>
        <v>0</v>
      </c>
      <c r="P1781" s="28">
        <f xml:space="preserve"> FACT_ORDERS[[#This Row],[TotalAmount]] * (1 - (FACT_ORDERS[[#This Row],[ClientDiscount]] + FACT_ORDERS[[#This Row],[OrderDiscount]]) )</f>
        <v>120</v>
      </c>
      <c r="Q1781" s="28">
        <f>FACT_ORDERS[[#This Row],[TotalAmountWithDiscount]]+FACT_ORDERS[[#This Row],[DeliveryCost]]</f>
        <v>155</v>
      </c>
      <c r="R1781" s="35">
        <v>45290</v>
      </c>
      <c r="S1781" s="35" t="str">
        <f>IF(NETWORKDAYS(FACT_ORDERS[[#This Row],[Order-Date]], FACT_ORDERS[[#This Row],[ArrivalDate ]]) &gt; 10, "Late", "On Time")</f>
        <v>On Time</v>
      </c>
    </row>
    <row r="1782" spans="1:19" x14ac:dyDescent="0.3">
      <c r="A1782" s="12">
        <v>6780</v>
      </c>
      <c r="B1782" s="12">
        <v>241</v>
      </c>
      <c r="C1782" s="12">
        <v>10522</v>
      </c>
      <c r="D1782" s="12">
        <v>1781</v>
      </c>
      <c r="E1782" s="12" t="s">
        <v>244</v>
      </c>
      <c r="F1782" s="13">
        <v>45280</v>
      </c>
      <c r="G1782" s="26" t="s">
        <v>12343</v>
      </c>
      <c r="H1782" s="12">
        <v>21</v>
      </c>
      <c r="I1782" s="28">
        <f>VLOOKUP(B:B,DIM_PRODUCTS!A:F,5,FALSE)</f>
        <v>20</v>
      </c>
      <c r="J1782" s="28">
        <f>FACT_ORDERS[[#This Row],[ProductPrice]]*FACT_ORDERS[[#This Row],[Quantity]]</f>
        <v>420</v>
      </c>
      <c r="K1782" s="12" t="str">
        <f>VLOOKUP(C:C,DIM_CUSTOMERS!A:G,7,FALSE)</f>
        <v>Japan</v>
      </c>
      <c r="L1782" s="30" cm="1">
        <f t="array" ref="L1782">_xlfn.IFS(
    AND(FACT_ORDERS[[#This Row],[DeliveryMehtod]]="shippment",FACT_ORDERS[[#This Row],[TotalAmount]]&gt;=200), 0,
    AND(FACT_ORDERS[[#This Row],[DeliveryMehtod]]="pickup"), 15,
    AND(FACT_ORDERS[[#This Row],[DeliveryMehtod]]="shippment",FACT_ORDERS[[#This Row],[TotalAmount]]&lt;200), 35
)</f>
        <v>0</v>
      </c>
      <c r="M1782" s="12" t="str" cm="1">
        <f t="array" ref="M1782">_xlfn.IFS(
    SUMIFS(FACT_ORDERS[TotalAmount], FACT_ORDERS[WD_CUSTOMERS],FACT_ORDERS[[#This Row],[WD_CUSTOMERS]])&gt;=15000, "VIP",
    SUMIFS(FACT_ORDERS[TotalAmount], FACT_ORDERS[WD_CUSTOMERS],FACT_ORDERS[[#This Row],[WD_CUSTOMERS]])&gt;=8000, "Premium",
    TRUE, "Regular"
)</f>
        <v>Regular</v>
      </c>
      <c r="N1782" s="32" cm="1">
        <f t="array" ref="N1782">_xlfn.IFS(
   FACT_ORDERS[[#This Row],[TypeOfClient]]="VIP", 0.2,
   FACT_ORDERS[[#This Row],[TypeOfClient]]="Premium", 0.1,
   TRUE, 0
)</f>
        <v>0</v>
      </c>
      <c r="O1782" s="31" cm="1">
        <f t="array" ref="O1782">_xlfn.IFS(
   FACT_ORDERS[[#This Row],[TotalAmount]]&gt;1500, 0.15,
   FACT_ORDERS[[#This Row],[TotalAmount]]&gt;1000, 0.1,
   FACT_ORDERS[[#This Row],[TotalAmount]]&gt;500, 0.05,
   TRUE, 0
)</f>
        <v>0</v>
      </c>
      <c r="P1782" s="28">
        <f xml:space="preserve"> FACT_ORDERS[[#This Row],[TotalAmount]] * (1 - (FACT_ORDERS[[#This Row],[ClientDiscount]] + FACT_ORDERS[[#This Row],[OrderDiscount]]) )</f>
        <v>420</v>
      </c>
      <c r="Q1782" s="28">
        <f>FACT_ORDERS[[#This Row],[TotalAmountWithDiscount]]+FACT_ORDERS[[#This Row],[DeliveryCost]]</f>
        <v>420</v>
      </c>
      <c r="R1782" s="35">
        <v>45291</v>
      </c>
      <c r="S1782" s="35" t="str">
        <f>IF(NETWORKDAYS(FACT_ORDERS[[#This Row],[Order-Date]], FACT_ORDERS[[#This Row],[ArrivalDate ]]) &gt; 10, "Late", "On Time")</f>
        <v>On Time</v>
      </c>
    </row>
    <row r="1783" spans="1:19" x14ac:dyDescent="0.3">
      <c r="A1783" s="12">
        <v>6781</v>
      </c>
      <c r="B1783" s="12">
        <v>224</v>
      </c>
      <c r="C1783" s="12">
        <v>10871</v>
      </c>
      <c r="D1783" s="12">
        <v>1782</v>
      </c>
      <c r="E1783" s="12" t="s">
        <v>243</v>
      </c>
      <c r="F1783" s="13">
        <v>44214</v>
      </c>
      <c r="G1783" s="26" t="s">
        <v>3568</v>
      </c>
      <c r="H1783" s="12">
        <v>33</v>
      </c>
      <c r="I1783" s="28">
        <f>VLOOKUP(B:B,DIM_PRODUCTS!A:F,5,FALSE)</f>
        <v>14</v>
      </c>
      <c r="J1783" s="28">
        <f>FACT_ORDERS[[#This Row],[ProductPrice]]*FACT_ORDERS[[#This Row],[Quantity]]</f>
        <v>462</v>
      </c>
      <c r="K1783" s="12" t="str">
        <f>VLOOKUP(C:C,DIM_CUSTOMERS!A:G,7,FALSE)</f>
        <v>Germany</v>
      </c>
      <c r="L1783" s="30" cm="1">
        <f t="array" ref="L1783">_xlfn.IFS(
    AND(FACT_ORDERS[[#This Row],[DeliveryMehtod]]="shippment",FACT_ORDERS[[#This Row],[TotalAmount]]&gt;=200), 0,
    AND(FACT_ORDERS[[#This Row],[DeliveryMehtod]]="pickup"), 15,
    AND(FACT_ORDERS[[#This Row],[DeliveryMehtod]]="shippment",FACT_ORDERS[[#This Row],[TotalAmount]]&lt;200), 35
)</f>
        <v>15</v>
      </c>
      <c r="M1783" s="12" t="str" cm="1">
        <f t="array" ref="M1783">_xlfn.IFS(
    SUMIFS(FACT_ORDERS[TotalAmount], FACT_ORDERS[WD_CUSTOMERS],FACT_ORDERS[[#This Row],[WD_CUSTOMERS]])&gt;=15000, "VIP",
    SUMIFS(FACT_ORDERS[TotalAmount], FACT_ORDERS[WD_CUSTOMERS],FACT_ORDERS[[#This Row],[WD_CUSTOMERS]])&gt;=8000, "Premium",
    TRUE, "Regular"
)</f>
        <v>Regular</v>
      </c>
      <c r="N1783" s="32" cm="1">
        <f t="array" ref="N1783">_xlfn.IFS(
   FACT_ORDERS[[#This Row],[TypeOfClient]]="VIP", 0.2,
   FACT_ORDERS[[#This Row],[TypeOfClient]]="Premium", 0.1,
   TRUE, 0
)</f>
        <v>0</v>
      </c>
      <c r="O1783" s="31" cm="1">
        <f t="array" ref="O1783">_xlfn.IFS(
   FACT_ORDERS[[#This Row],[TotalAmount]]&gt;1500, 0.15,
   FACT_ORDERS[[#This Row],[TotalAmount]]&gt;1000, 0.1,
   FACT_ORDERS[[#This Row],[TotalAmount]]&gt;500, 0.05,
   TRUE, 0
)</f>
        <v>0</v>
      </c>
      <c r="P1783" s="28">
        <f xml:space="preserve"> FACT_ORDERS[[#This Row],[TotalAmount]] * (1 - (FACT_ORDERS[[#This Row],[ClientDiscount]] + FACT_ORDERS[[#This Row],[OrderDiscount]]) )</f>
        <v>462</v>
      </c>
      <c r="Q1783" s="28">
        <f>FACT_ORDERS[[#This Row],[TotalAmountWithDiscount]]+FACT_ORDERS[[#This Row],[DeliveryCost]]</f>
        <v>477</v>
      </c>
      <c r="R1783" s="35">
        <v>44223</v>
      </c>
      <c r="S1783" s="35" t="str">
        <f>IF(NETWORKDAYS(FACT_ORDERS[[#This Row],[Order-Date]], FACT_ORDERS[[#This Row],[ArrivalDate ]]) &gt; 10, "Late", "On Time")</f>
        <v>On Time</v>
      </c>
    </row>
    <row r="1784" spans="1:19" x14ac:dyDescent="0.3">
      <c r="A1784" s="12">
        <v>6782</v>
      </c>
      <c r="B1784" s="12">
        <v>291</v>
      </c>
      <c r="C1784" s="12">
        <v>10871</v>
      </c>
      <c r="D1784" s="12">
        <v>1783</v>
      </c>
      <c r="E1784" s="12" t="s">
        <v>243</v>
      </c>
      <c r="F1784" s="13">
        <v>44214</v>
      </c>
      <c r="G1784" s="26" t="s">
        <v>12344</v>
      </c>
      <c r="H1784" s="12">
        <v>7</v>
      </c>
      <c r="I1784" s="28">
        <f>VLOOKUP(B:B,DIM_PRODUCTS!A:F,5,FALSE)</f>
        <v>6</v>
      </c>
      <c r="J1784" s="28">
        <f>FACT_ORDERS[[#This Row],[ProductPrice]]*FACT_ORDERS[[#This Row],[Quantity]]</f>
        <v>42</v>
      </c>
      <c r="K1784" s="12" t="str">
        <f>VLOOKUP(C:C,DIM_CUSTOMERS!A:G,7,FALSE)</f>
        <v>Germany</v>
      </c>
      <c r="L1784" s="30" cm="1">
        <f t="array" ref="L1784">_xlfn.IFS(
    AND(FACT_ORDERS[[#This Row],[DeliveryMehtod]]="shippment",FACT_ORDERS[[#This Row],[TotalAmount]]&gt;=200), 0,
    AND(FACT_ORDERS[[#This Row],[DeliveryMehtod]]="pickup"), 15,
    AND(FACT_ORDERS[[#This Row],[DeliveryMehtod]]="shippment",FACT_ORDERS[[#This Row],[TotalAmount]]&lt;200), 35
)</f>
        <v>15</v>
      </c>
      <c r="M1784" s="12" t="str" cm="1">
        <f t="array" ref="M1784">_xlfn.IFS(
    SUMIFS(FACT_ORDERS[TotalAmount], FACT_ORDERS[WD_CUSTOMERS],FACT_ORDERS[[#This Row],[WD_CUSTOMERS]])&gt;=15000, "VIP",
    SUMIFS(FACT_ORDERS[TotalAmount], FACT_ORDERS[WD_CUSTOMERS],FACT_ORDERS[[#This Row],[WD_CUSTOMERS]])&gt;=8000, "Premium",
    TRUE, "Regular"
)</f>
        <v>Regular</v>
      </c>
      <c r="N1784" s="32" cm="1">
        <f t="array" ref="N1784">_xlfn.IFS(
   FACT_ORDERS[[#This Row],[TypeOfClient]]="VIP", 0.2,
   FACT_ORDERS[[#This Row],[TypeOfClient]]="Premium", 0.1,
   TRUE, 0
)</f>
        <v>0</v>
      </c>
      <c r="O1784" s="31" cm="1">
        <f t="array" ref="O1784">_xlfn.IFS(
   FACT_ORDERS[[#This Row],[TotalAmount]]&gt;1500, 0.15,
   FACT_ORDERS[[#This Row],[TotalAmount]]&gt;1000, 0.1,
   FACT_ORDERS[[#This Row],[TotalAmount]]&gt;500, 0.05,
   TRUE, 0
)</f>
        <v>0</v>
      </c>
      <c r="P1784" s="28">
        <f xml:space="preserve"> FACT_ORDERS[[#This Row],[TotalAmount]] * (1 - (FACT_ORDERS[[#This Row],[ClientDiscount]] + FACT_ORDERS[[#This Row],[OrderDiscount]]) )</f>
        <v>42</v>
      </c>
      <c r="Q1784" s="28">
        <f>FACT_ORDERS[[#This Row],[TotalAmountWithDiscount]]+FACT_ORDERS[[#This Row],[DeliveryCost]]</f>
        <v>57</v>
      </c>
      <c r="R1784" s="35">
        <v>44224</v>
      </c>
      <c r="S1784" s="35" t="str">
        <f>IF(NETWORKDAYS(FACT_ORDERS[[#This Row],[Order-Date]], FACT_ORDERS[[#This Row],[ArrivalDate ]]) &gt; 10, "Late", "On Time")</f>
        <v>On Time</v>
      </c>
    </row>
    <row r="1785" spans="1:19" x14ac:dyDescent="0.3">
      <c r="A1785" s="12">
        <v>6783</v>
      </c>
      <c r="B1785" s="12">
        <v>224</v>
      </c>
      <c r="C1785" s="12">
        <v>10871</v>
      </c>
      <c r="D1785" s="12">
        <v>1784</v>
      </c>
      <c r="E1785" s="12" t="s">
        <v>244</v>
      </c>
      <c r="F1785" s="13">
        <v>45122</v>
      </c>
      <c r="G1785" s="26" t="s">
        <v>12345</v>
      </c>
      <c r="H1785" s="12">
        <v>37</v>
      </c>
      <c r="I1785" s="28">
        <f>VLOOKUP(B:B,DIM_PRODUCTS!A:F,5,FALSE)</f>
        <v>14</v>
      </c>
      <c r="J1785" s="28">
        <f>FACT_ORDERS[[#This Row],[ProductPrice]]*FACT_ORDERS[[#This Row],[Quantity]]</f>
        <v>518</v>
      </c>
      <c r="K1785" s="12" t="str">
        <f>VLOOKUP(C:C,DIM_CUSTOMERS!A:G,7,FALSE)</f>
        <v>Germany</v>
      </c>
      <c r="L1785" s="30" cm="1">
        <f t="array" ref="L1785">_xlfn.IFS(
    AND(FACT_ORDERS[[#This Row],[DeliveryMehtod]]="shippment",FACT_ORDERS[[#This Row],[TotalAmount]]&gt;=200), 0,
    AND(FACT_ORDERS[[#This Row],[DeliveryMehtod]]="pickup"), 15,
    AND(FACT_ORDERS[[#This Row],[DeliveryMehtod]]="shippment",FACT_ORDERS[[#This Row],[TotalAmount]]&lt;200), 35
)</f>
        <v>0</v>
      </c>
      <c r="M1785" s="12" t="str" cm="1">
        <f t="array" ref="M1785">_xlfn.IFS(
    SUMIFS(FACT_ORDERS[TotalAmount], FACT_ORDERS[WD_CUSTOMERS],FACT_ORDERS[[#This Row],[WD_CUSTOMERS]])&gt;=15000, "VIP",
    SUMIFS(FACT_ORDERS[TotalAmount], FACT_ORDERS[WD_CUSTOMERS],FACT_ORDERS[[#This Row],[WD_CUSTOMERS]])&gt;=8000, "Premium",
    TRUE, "Regular"
)</f>
        <v>Regular</v>
      </c>
      <c r="N1785" s="32" cm="1">
        <f t="array" ref="N1785">_xlfn.IFS(
   FACT_ORDERS[[#This Row],[TypeOfClient]]="VIP", 0.2,
   FACT_ORDERS[[#This Row],[TypeOfClient]]="Premium", 0.1,
   TRUE, 0
)</f>
        <v>0</v>
      </c>
      <c r="O1785" s="31" cm="1">
        <f t="array" ref="O1785">_xlfn.IFS(
   FACT_ORDERS[[#This Row],[TotalAmount]]&gt;1500, 0.15,
   FACT_ORDERS[[#This Row],[TotalAmount]]&gt;1000, 0.1,
   FACT_ORDERS[[#This Row],[TotalAmount]]&gt;500, 0.05,
   TRUE, 0
)</f>
        <v>0.05</v>
      </c>
      <c r="P1785" s="28">
        <f xml:space="preserve"> FACT_ORDERS[[#This Row],[TotalAmount]] * (1 - (FACT_ORDERS[[#This Row],[ClientDiscount]] + FACT_ORDERS[[#This Row],[OrderDiscount]]) )</f>
        <v>492.09999999999997</v>
      </c>
      <c r="Q1785" s="28">
        <f>FACT_ORDERS[[#This Row],[TotalAmountWithDiscount]]+FACT_ORDERS[[#This Row],[DeliveryCost]]</f>
        <v>492.09999999999997</v>
      </c>
      <c r="R1785" s="35">
        <v>45133</v>
      </c>
      <c r="S1785" s="35" t="str">
        <f>IF(NETWORKDAYS(FACT_ORDERS[[#This Row],[Order-Date]], FACT_ORDERS[[#This Row],[ArrivalDate ]]) &gt; 10, "Late", "On Time")</f>
        <v>On Time</v>
      </c>
    </row>
    <row r="1786" spans="1:19" x14ac:dyDescent="0.3">
      <c r="A1786" s="12">
        <v>6784</v>
      </c>
      <c r="B1786" s="12">
        <v>291</v>
      </c>
      <c r="C1786" s="12">
        <v>10871</v>
      </c>
      <c r="D1786" s="12">
        <v>1785</v>
      </c>
      <c r="E1786" s="12" t="s">
        <v>244</v>
      </c>
      <c r="F1786" s="13">
        <v>45122</v>
      </c>
      <c r="G1786" s="26" t="s">
        <v>12346</v>
      </c>
      <c r="H1786" s="12">
        <v>11</v>
      </c>
      <c r="I1786" s="28">
        <f>VLOOKUP(B:B,DIM_PRODUCTS!A:F,5,FALSE)</f>
        <v>6</v>
      </c>
      <c r="J1786" s="28">
        <f>FACT_ORDERS[[#This Row],[ProductPrice]]*FACT_ORDERS[[#This Row],[Quantity]]</f>
        <v>66</v>
      </c>
      <c r="K1786" s="12" t="str">
        <f>VLOOKUP(C:C,DIM_CUSTOMERS!A:G,7,FALSE)</f>
        <v>Germany</v>
      </c>
      <c r="L1786" s="30" cm="1">
        <f t="array" ref="L1786">_xlfn.IFS(
    AND(FACT_ORDERS[[#This Row],[DeliveryMehtod]]="shippment",FACT_ORDERS[[#This Row],[TotalAmount]]&gt;=200), 0,
    AND(FACT_ORDERS[[#This Row],[DeliveryMehtod]]="pickup"), 15,
    AND(FACT_ORDERS[[#This Row],[DeliveryMehtod]]="shippment",FACT_ORDERS[[#This Row],[TotalAmount]]&lt;200), 35
)</f>
        <v>35</v>
      </c>
      <c r="M1786" s="12" t="str" cm="1">
        <f t="array" ref="M1786">_xlfn.IFS(
    SUMIFS(FACT_ORDERS[TotalAmount], FACT_ORDERS[WD_CUSTOMERS],FACT_ORDERS[[#This Row],[WD_CUSTOMERS]])&gt;=15000, "VIP",
    SUMIFS(FACT_ORDERS[TotalAmount], FACT_ORDERS[WD_CUSTOMERS],FACT_ORDERS[[#This Row],[WD_CUSTOMERS]])&gt;=8000, "Premium",
    TRUE, "Regular"
)</f>
        <v>Regular</v>
      </c>
      <c r="N1786" s="32" cm="1">
        <f t="array" ref="N1786">_xlfn.IFS(
   FACT_ORDERS[[#This Row],[TypeOfClient]]="VIP", 0.2,
   FACT_ORDERS[[#This Row],[TypeOfClient]]="Premium", 0.1,
   TRUE, 0
)</f>
        <v>0</v>
      </c>
      <c r="O1786" s="31" cm="1">
        <f t="array" ref="O1786">_xlfn.IFS(
   FACT_ORDERS[[#This Row],[TotalAmount]]&gt;1500, 0.15,
   FACT_ORDERS[[#This Row],[TotalAmount]]&gt;1000, 0.1,
   FACT_ORDERS[[#This Row],[TotalAmount]]&gt;500, 0.05,
   TRUE, 0
)</f>
        <v>0</v>
      </c>
      <c r="P1786" s="28">
        <f xml:space="preserve"> FACT_ORDERS[[#This Row],[TotalAmount]] * (1 - (FACT_ORDERS[[#This Row],[ClientDiscount]] + FACT_ORDERS[[#This Row],[OrderDiscount]]) )</f>
        <v>66</v>
      </c>
      <c r="Q1786" s="28">
        <f>FACT_ORDERS[[#This Row],[TotalAmountWithDiscount]]+FACT_ORDERS[[#This Row],[DeliveryCost]]</f>
        <v>101</v>
      </c>
      <c r="R1786" s="35">
        <v>45134</v>
      </c>
      <c r="S1786" s="35" t="str">
        <f>IF(NETWORKDAYS(FACT_ORDERS[[#This Row],[Order-Date]], FACT_ORDERS[[#This Row],[ArrivalDate ]]) &gt; 10, "Late", "On Time")</f>
        <v>On Time</v>
      </c>
    </row>
    <row r="1787" spans="1:19" x14ac:dyDescent="0.3">
      <c r="A1787" s="12">
        <v>6785</v>
      </c>
      <c r="B1787" s="12">
        <v>224</v>
      </c>
      <c r="C1787" s="12">
        <v>10871</v>
      </c>
      <c r="D1787" s="12">
        <v>1786</v>
      </c>
      <c r="E1787" s="12" t="s">
        <v>244</v>
      </c>
      <c r="F1787" s="13">
        <v>45338</v>
      </c>
      <c r="G1787" s="26" t="s">
        <v>12347</v>
      </c>
      <c r="H1787" s="12">
        <v>36</v>
      </c>
      <c r="I1787" s="28">
        <f>VLOOKUP(B:B,DIM_PRODUCTS!A:F,5,FALSE)</f>
        <v>14</v>
      </c>
      <c r="J1787" s="28">
        <f>FACT_ORDERS[[#This Row],[ProductPrice]]*FACT_ORDERS[[#This Row],[Quantity]]</f>
        <v>504</v>
      </c>
      <c r="K1787" s="12" t="str">
        <f>VLOOKUP(C:C,DIM_CUSTOMERS!A:G,7,FALSE)</f>
        <v>Germany</v>
      </c>
      <c r="L1787" s="30" cm="1">
        <f t="array" ref="L1787">_xlfn.IFS(
    AND(FACT_ORDERS[[#This Row],[DeliveryMehtod]]="shippment",FACT_ORDERS[[#This Row],[TotalAmount]]&gt;=200), 0,
    AND(FACT_ORDERS[[#This Row],[DeliveryMehtod]]="pickup"), 15,
    AND(FACT_ORDERS[[#This Row],[DeliveryMehtod]]="shippment",FACT_ORDERS[[#This Row],[TotalAmount]]&lt;200), 35
)</f>
        <v>0</v>
      </c>
      <c r="M1787" s="12" t="str" cm="1">
        <f t="array" ref="M1787">_xlfn.IFS(
    SUMIFS(FACT_ORDERS[TotalAmount], FACT_ORDERS[WD_CUSTOMERS],FACT_ORDERS[[#This Row],[WD_CUSTOMERS]])&gt;=15000, "VIP",
    SUMIFS(FACT_ORDERS[TotalAmount], FACT_ORDERS[WD_CUSTOMERS],FACT_ORDERS[[#This Row],[WD_CUSTOMERS]])&gt;=8000, "Premium",
    TRUE, "Regular"
)</f>
        <v>Regular</v>
      </c>
      <c r="N1787" s="32" cm="1">
        <f t="array" ref="N1787">_xlfn.IFS(
   FACT_ORDERS[[#This Row],[TypeOfClient]]="VIP", 0.2,
   FACT_ORDERS[[#This Row],[TypeOfClient]]="Premium", 0.1,
   TRUE, 0
)</f>
        <v>0</v>
      </c>
      <c r="O1787" s="31" cm="1">
        <f t="array" ref="O1787">_xlfn.IFS(
   FACT_ORDERS[[#This Row],[TotalAmount]]&gt;1500, 0.15,
   FACT_ORDERS[[#This Row],[TotalAmount]]&gt;1000, 0.1,
   FACT_ORDERS[[#This Row],[TotalAmount]]&gt;500, 0.05,
   TRUE, 0
)</f>
        <v>0.05</v>
      </c>
      <c r="P1787" s="28">
        <f xml:space="preserve"> FACT_ORDERS[[#This Row],[TotalAmount]] * (1 - (FACT_ORDERS[[#This Row],[ClientDiscount]] + FACT_ORDERS[[#This Row],[OrderDiscount]]) )</f>
        <v>478.79999999999995</v>
      </c>
      <c r="Q1787" s="28">
        <f>FACT_ORDERS[[#This Row],[TotalAmountWithDiscount]]+FACT_ORDERS[[#This Row],[DeliveryCost]]</f>
        <v>478.79999999999995</v>
      </c>
      <c r="R1787" s="35">
        <v>45346</v>
      </c>
      <c r="S1787" s="35" t="str">
        <f>IF(NETWORKDAYS(FACT_ORDERS[[#This Row],[Order-Date]], FACT_ORDERS[[#This Row],[ArrivalDate ]]) &gt; 10, "Late", "On Time")</f>
        <v>On Time</v>
      </c>
    </row>
    <row r="1788" spans="1:19" x14ac:dyDescent="0.3">
      <c r="A1788" s="12">
        <v>6786</v>
      </c>
      <c r="B1788" s="12">
        <v>291</v>
      </c>
      <c r="C1788" s="12">
        <v>10871</v>
      </c>
      <c r="D1788" s="12">
        <v>1787</v>
      </c>
      <c r="E1788" s="12" t="s">
        <v>244</v>
      </c>
      <c r="F1788" s="13">
        <v>45338</v>
      </c>
      <c r="G1788" s="26" t="s">
        <v>3664</v>
      </c>
      <c r="H1788" s="12">
        <v>7</v>
      </c>
      <c r="I1788" s="28">
        <f>VLOOKUP(B:B,DIM_PRODUCTS!A:F,5,FALSE)</f>
        <v>6</v>
      </c>
      <c r="J1788" s="28">
        <f>FACT_ORDERS[[#This Row],[ProductPrice]]*FACT_ORDERS[[#This Row],[Quantity]]</f>
        <v>42</v>
      </c>
      <c r="K1788" s="12" t="str">
        <f>VLOOKUP(C:C,DIM_CUSTOMERS!A:G,7,FALSE)</f>
        <v>Germany</v>
      </c>
      <c r="L1788" s="30" cm="1">
        <f t="array" ref="L1788">_xlfn.IFS(
    AND(FACT_ORDERS[[#This Row],[DeliveryMehtod]]="shippment",FACT_ORDERS[[#This Row],[TotalAmount]]&gt;=200), 0,
    AND(FACT_ORDERS[[#This Row],[DeliveryMehtod]]="pickup"), 15,
    AND(FACT_ORDERS[[#This Row],[DeliveryMehtod]]="shippment",FACT_ORDERS[[#This Row],[TotalAmount]]&lt;200), 35
)</f>
        <v>35</v>
      </c>
      <c r="M1788" s="12" t="str" cm="1">
        <f t="array" ref="M1788">_xlfn.IFS(
    SUMIFS(FACT_ORDERS[TotalAmount], FACT_ORDERS[WD_CUSTOMERS],FACT_ORDERS[[#This Row],[WD_CUSTOMERS]])&gt;=15000, "VIP",
    SUMIFS(FACT_ORDERS[TotalAmount], FACT_ORDERS[WD_CUSTOMERS],FACT_ORDERS[[#This Row],[WD_CUSTOMERS]])&gt;=8000, "Premium",
    TRUE, "Regular"
)</f>
        <v>Regular</v>
      </c>
      <c r="N1788" s="32" cm="1">
        <f t="array" ref="N1788">_xlfn.IFS(
   FACT_ORDERS[[#This Row],[TypeOfClient]]="VIP", 0.2,
   FACT_ORDERS[[#This Row],[TypeOfClient]]="Premium", 0.1,
   TRUE, 0
)</f>
        <v>0</v>
      </c>
      <c r="O1788" s="31" cm="1">
        <f t="array" ref="O1788">_xlfn.IFS(
   FACT_ORDERS[[#This Row],[TotalAmount]]&gt;1500, 0.15,
   FACT_ORDERS[[#This Row],[TotalAmount]]&gt;1000, 0.1,
   FACT_ORDERS[[#This Row],[TotalAmount]]&gt;500, 0.05,
   TRUE, 0
)</f>
        <v>0</v>
      </c>
      <c r="P1788" s="28">
        <f xml:space="preserve"> FACT_ORDERS[[#This Row],[TotalAmount]] * (1 - (FACT_ORDERS[[#This Row],[ClientDiscount]] + FACT_ORDERS[[#This Row],[OrderDiscount]]) )</f>
        <v>42</v>
      </c>
      <c r="Q1788" s="28">
        <f>FACT_ORDERS[[#This Row],[TotalAmountWithDiscount]]+FACT_ORDERS[[#This Row],[DeliveryCost]]</f>
        <v>77</v>
      </c>
      <c r="R1788" s="35">
        <v>45349</v>
      </c>
      <c r="S1788" s="35" t="str">
        <f>IF(NETWORKDAYS(FACT_ORDERS[[#This Row],[Order-Date]], FACT_ORDERS[[#This Row],[ArrivalDate ]]) &gt; 10, "Late", "On Time")</f>
        <v>On Time</v>
      </c>
    </row>
    <row r="1789" spans="1:19" x14ac:dyDescent="0.3">
      <c r="A1789" s="12">
        <v>6787</v>
      </c>
      <c r="B1789" s="12">
        <v>224</v>
      </c>
      <c r="C1789" s="12">
        <v>10871</v>
      </c>
      <c r="D1789" s="12">
        <v>1788</v>
      </c>
      <c r="E1789" s="12" t="s">
        <v>244</v>
      </c>
      <c r="F1789" s="13">
        <v>44624</v>
      </c>
      <c r="G1789" s="26" t="s">
        <v>12348</v>
      </c>
      <c r="H1789" s="12">
        <v>22</v>
      </c>
      <c r="I1789" s="28">
        <f>VLOOKUP(B:B,DIM_PRODUCTS!A:F,5,FALSE)</f>
        <v>14</v>
      </c>
      <c r="J1789" s="28">
        <f>FACT_ORDERS[[#This Row],[ProductPrice]]*FACT_ORDERS[[#This Row],[Quantity]]</f>
        <v>308</v>
      </c>
      <c r="K1789" s="12" t="str">
        <f>VLOOKUP(C:C,DIM_CUSTOMERS!A:G,7,FALSE)</f>
        <v>Germany</v>
      </c>
      <c r="L1789" s="30" cm="1">
        <f t="array" ref="L1789">_xlfn.IFS(
    AND(FACT_ORDERS[[#This Row],[DeliveryMehtod]]="shippment",FACT_ORDERS[[#This Row],[TotalAmount]]&gt;=200), 0,
    AND(FACT_ORDERS[[#This Row],[DeliveryMehtod]]="pickup"), 15,
    AND(FACT_ORDERS[[#This Row],[DeliveryMehtod]]="shippment",FACT_ORDERS[[#This Row],[TotalAmount]]&lt;200), 35
)</f>
        <v>0</v>
      </c>
      <c r="M1789" s="12" t="str" cm="1">
        <f t="array" ref="M1789">_xlfn.IFS(
    SUMIFS(FACT_ORDERS[TotalAmount], FACT_ORDERS[WD_CUSTOMERS],FACT_ORDERS[[#This Row],[WD_CUSTOMERS]])&gt;=15000, "VIP",
    SUMIFS(FACT_ORDERS[TotalAmount], FACT_ORDERS[WD_CUSTOMERS],FACT_ORDERS[[#This Row],[WD_CUSTOMERS]])&gt;=8000, "Premium",
    TRUE, "Regular"
)</f>
        <v>Regular</v>
      </c>
      <c r="N1789" s="32" cm="1">
        <f t="array" ref="N1789">_xlfn.IFS(
   FACT_ORDERS[[#This Row],[TypeOfClient]]="VIP", 0.2,
   FACT_ORDERS[[#This Row],[TypeOfClient]]="Premium", 0.1,
   TRUE, 0
)</f>
        <v>0</v>
      </c>
      <c r="O1789" s="31" cm="1">
        <f t="array" ref="O1789">_xlfn.IFS(
   FACT_ORDERS[[#This Row],[TotalAmount]]&gt;1500, 0.15,
   FACT_ORDERS[[#This Row],[TotalAmount]]&gt;1000, 0.1,
   FACT_ORDERS[[#This Row],[TotalAmount]]&gt;500, 0.05,
   TRUE, 0
)</f>
        <v>0</v>
      </c>
      <c r="P1789" s="28">
        <f xml:space="preserve"> FACT_ORDERS[[#This Row],[TotalAmount]] * (1 - (FACT_ORDERS[[#This Row],[ClientDiscount]] + FACT_ORDERS[[#This Row],[OrderDiscount]]) )</f>
        <v>308</v>
      </c>
      <c r="Q1789" s="28">
        <f>FACT_ORDERS[[#This Row],[TotalAmountWithDiscount]]+FACT_ORDERS[[#This Row],[DeliveryCost]]</f>
        <v>308</v>
      </c>
      <c r="R1789" s="35">
        <v>44631</v>
      </c>
      <c r="S1789" s="35" t="str">
        <f>IF(NETWORKDAYS(FACT_ORDERS[[#This Row],[Order-Date]], FACT_ORDERS[[#This Row],[ArrivalDate ]]) &gt; 10, "Late", "On Time")</f>
        <v>On Time</v>
      </c>
    </row>
    <row r="1790" spans="1:19" x14ac:dyDescent="0.3">
      <c r="A1790" s="12">
        <v>6788</v>
      </c>
      <c r="B1790" s="12">
        <v>291</v>
      </c>
      <c r="C1790" s="12">
        <v>10871</v>
      </c>
      <c r="D1790" s="12">
        <v>1789</v>
      </c>
      <c r="E1790" s="12" t="s">
        <v>243</v>
      </c>
      <c r="F1790" s="13">
        <v>44624</v>
      </c>
      <c r="G1790" s="26" t="s">
        <v>12349</v>
      </c>
      <c r="H1790" s="12">
        <v>7</v>
      </c>
      <c r="I1790" s="28">
        <f>VLOOKUP(B:B,DIM_PRODUCTS!A:F,5,FALSE)</f>
        <v>6</v>
      </c>
      <c r="J1790" s="28">
        <f>FACT_ORDERS[[#This Row],[ProductPrice]]*FACT_ORDERS[[#This Row],[Quantity]]</f>
        <v>42</v>
      </c>
      <c r="K1790" s="12" t="str">
        <f>VLOOKUP(C:C,DIM_CUSTOMERS!A:G,7,FALSE)</f>
        <v>Germany</v>
      </c>
      <c r="L1790" s="30" cm="1">
        <f t="array" ref="L1790">_xlfn.IFS(
    AND(FACT_ORDERS[[#This Row],[DeliveryMehtod]]="shippment",FACT_ORDERS[[#This Row],[TotalAmount]]&gt;=200), 0,
    AND(FACT_ORDERS[[#This Row],[DeliveryMehtod]]="pickup"), 15,
    AND(FACT_ORDERS[[#This Row],[DeliveryMehtod]]="shippment",FACT_ORDERS[[#This Row],[TotalAmount]]&lt;200), 35
)</f>
        <v>15</v>
      </c>
      <c r="M1790" s="12" t="str" cm="1">
        <f t="array" ref="M1790">_xlfn.IFS(
    SUMIFS(FACT_ORDERS[TotalAmount], FACT_ORDERS[WD_CUSTOMERS],FACT_ORDERS[[#This Row],[WD_CUSTOMERS]])&gt;=15000, "VIP",
    SUMIFS(FACT_ORDERS[TotalAmount], FACT_ORDERS[WD_CUSTOMERS],FACT_ORDERS[[#This Row],[WD_CUSTOMERS]])&gt;=8000, "Premium",
    TRUE, "Regular"
)</f>
        <v>Regular</v>
      </c>
      <c r="N1790" s="32" cm="1">
        <f t="array" ref="N1790">_xlfn.IFS(
   FACT_ORDERS[[#This Row],[TypeOfClient]]="VIP", 0.2,
   FACT_ORDERS[[#This Row],[TypeOfClient]]="Premium", 0.1,
   TRUE, 0
)</f>
        <v>0</v>
      </c>
      <c r="O1790" s="31" cm="1">
        <f t="array" ref="O1790">_xlfn.IFS(
   FACT_ORDERS[[#This Row],[TotalAmount]]&gt;1500, 0.15,
   FACT_ORDERS[[#This Row],[TotalAmount]]&gt;1000, 0.1,
   FACT_ORDERS[[#This Row],[TotalAmount]]&gt;500, 0.05,
   TRUE, 0
)</f>
        <v>0</v>
      </c>
      <c r="P1790" s="28">
        <f xml:space="preserve"> FACT_ORDERS[[#This Row],[TotalAmount]] * (1 - (FACT_ORDERS[[#This Row],[ClientDiscount]] + FACT_ORDERS[[#This Row],[OrderDiscount]]) )</f>
        <v>42</v>
      </c>
      <c r="Q1790" s="28">
        <f>FACT_ORDERS[[#This Row],[TotalAmountWithDiscount]]+FACT_ORDERS[[#This Row],[DeliveryCost]]</f>
        <v>57</v>
      </c>
      <c r="R1790" s="35">
        <v>44633</v>
      </c>
      <c r="S1790" s="35" t="str">
        <f>IF(NETWORKDAYS(FACT_ORDERS[[#This Row],[Order-Date]], FACT_ORDERS[[#This Row],[ArrivalDate ]]) &gt; 10, "Late", "On Time")</f>
        <v>On Time</v>
      </c>
    </row>
    <row r="1791" spans="1:19" x14ac:dyDescent="0.3">
      <c r="A1791" s="12">
        <v>6789</v>
      </c>
      <c r="B1791" s="12">
        <v>253</v>
      </c>
      <c r="C1791" s="12">
        <v>10525</v>
      </c>
      <c r="D1791" s="12">
        <v>1790</v>
      </c>
      <c r="E1791" s="12" t="s">
        <v>244</v>
      </c>
      <c r="F1791" s="13">
        <v>45536</v>
      </c>
      <c r="G1791" s="26" t="s">
        <v>12350</v>
      </c>
      <c r="H1791" s="12">
        <v>28</v>
      </c>
      <c r="I1791" s="28">
        <f>VLOOKUP(B:B,DIM_PRODUCTS!A:F,5,FALSE)</f>
        <v>11</v>
      </c>
      <c r="J1791" s="28">
        <f>FACT_ORDERS[[#This Row],[ProductPrice]]*FACT_ORDERS[[#This Row],[Quantity]]</f>
        <v>308</v>
      </c>
      <c r="K1791" s="12" t="str">
        <f>VLOOKUP(C:C,DIM_CUSTOMERS!A:G,7,FALSE)</f>
        <v>Japan</v>
      </c>
      <c r="L1791" s="30" cm="1">
        <f t="array" ref="L1791">_xlfn.IFS(
    AND(FACT_ORDERS[[#This Row],[DeliveryMehtod]]="shippment",FACT_ORDERS[[#This Row],[TotalAmount]]&gt;=200), 0,
    AND(FACT_ORDERS[[#This Row],[DeliveryMehtod]]="pickup"), 15,
    AND(FACT_ORDERS[[#This Row],[DeliveryMehtod]]="shippment",FACT_ORDERS[[#This Row],[TotalAmount]]&lt;200), 35
)</f>
        <v>0</v>
      </c>
      <c r="M1791" s="12" t="str" cm="1">
        <f t="array" ref="M1791">_xlfn.IFS(
    SUMIFS(FACT_ORDERS[TotalAmount], FACT_ORDERS[WD_CUSTOMERS],FACT_ORDERS[[#This Row],[WD_CUSTOMERS]])&gt;=15000, "VIP",
    SUMIFS(FACT_ORDERS[TotalAmount], FACT_ORDERS[WD_CUSTOMERS],FACT_ORDERS[[#This Row],[WD_CUSTOMERS]])&gt;=8000, "Premium",
    TRUE, "Regular"
)</f>
        <v>Regular</v>
      </c>
      <c r="N1791" s="32" cm="1">
        <f t="array" ref="N1791">_xlfn.IFS(
   FACT_ORDERS[[#This Row],[TypeOfClient]]="VIP", 0.2,
   FACT_ORDERS[[#This Row],[TypeOfClient]]="Premium", 0.1,
   TRUE, 0
)</f>
        <v>0</v>
      </c>
      <c r="O1791" s="31" cm="1">
        <f t="array" ref="O1791">_xlfn.IFS(
   FACT_ORDERS[[#This Row],[TotalAmount]]&gt;1500, 0.15,
   FACT_ORDERS[[#This Row],[TotalAmount]]&gt;1000, 0.1,
   FACT_ORDERS[[#This Row],[TotalAmount]]&gt;500, 0.05,
   TRUE, 0
)</f>
        <v>0</v>
      </c>
      <c r="P1791" s="28">
        <f xml:space="preserve"> FACT_ORDERS[[#This Row],[TotalAmount]] * (1 - (FACT_ORDERS[[#This Row],[ClientDiscount]] + FACT_ORDERS[[#This Row],[OrderDiscount]]) )</f>
        <v>308</v>
      </c>
      <c r="Q1791" s="28">
        <f>FACT_ORDERS[[#This Row],[TotalAmountWithDiscount]]+FACT_ORDERS[[#This Row],[DeliveryCost]]</f>
        <v>308</v>
      </c>
      <c r="R1791" s="35">
        <v>45544</v>
      </c>
      <c r="S1791" s="35" t="str">
        <f>IF(NETWORKDAYS(FACT_ORDERS[[#This Row],[Order-Date]], FACT_ORDERS[[#This Row],[ArrivalDate ]]) &gt; 10, "Late", "On Time")</f>
        <v>On Time</v>
      </c>
    </row>
    <row r="1792" spans="1:19" x14ac:dyDescent="0.3">
      <c r="A1792" s="12">
        <v>6790</v>
      </c>
      <c r="B1792" s="12">
        <v>274</v>
      </c>
      <c r="C1792" s="12">
        <v>10525</v>
      </c>
      <c r="D1792" s="12">
        <v>1791</v>
      </c>
      <c r="E1792" s="12" t="s">
        <v>244</v>
      </c>
      <c r="F1792" s="13">
        <v>45536</v>
      </c>
      <c r="G1792" s="26" t="s">
        <v>12351</v>
      </c>
      <c r="H1792" s="12">
        <v>40</v>
      </c>
      <c r="I1792" s="28">
        <f>VLOOKUP(B:B,DIM_PRODUCTS!A:F,5,FALSE)</f>
        <v>10</v>
      </c>
      <c r="J1792" s="28">
        <f>FACT_ORDERS[[#This Row],[ProductPrice]]*FACT_ORDERS[[#This Row],[Quantity]]</f>
        <v>400</v>
      </c>
      <c r="K1792" s="12" t="str">
        <f>VLOOKUP(C:C,DIM_CUSTOMERS!A:G,7,FALSE)</f>
        <v>Japan</v>
      </c>
      <c r="L1792" s="30" cm="1">
        <f t="array" ref="L1792">_xlfn.IFS(
    AND(FACT_ORDERS[[#This Row],[DeliveryMehtod]]="shippment",FACT_ORDERS[[#This Row],[TotalAmount]]&gt;=200), 0,
    AND(FACT_ORDERS[[#This Row],[DeliveryMehtod]]="pickup"), 15,
    AND(FACT_ORDERS[[#This Row],[DeliveryMehtod]]="shippment",FACT_ORDERS[[#This Row],[TotalAmount]]&lt;200), 35
)</f>
        <v>0</v>
      </c>
      <c r="M1792" s="12" t="str" cm="1">
        <f t="array" ref="M1792">_xlfn.IFS(
    SUMIFS(FACT_ORDERS[TotalAmount], FACT_ORDERS[WD_CUSTOMERS],FACT_ORDERS[[#This Row],[WD_CUSTOMERS]])&gt;=15000, "VIP",
    SUMIFS(FACT_ORDERS[TotalAmount], FACT_ORDERS[WD_CUSTOMERS],FACT_ORDERS[[#This Row],[WD_CUSTOMERS]])&gt;=8000, "Premium",
    TRUE, "Regular"
)</f>
        <v>Regular</v>
      </c>
      <c r="N1792" s="32" cm="1">
        <f t="array" ref="N1792">_xlfn.IFS(
   FACT_ORDERS[[#This Row],[TypeOfClient]]="VIP", 0.2,
   FACT_ORDERS[[#This Row],[TypeOfClient]]="Premium", 0.1,
   TRUE, 0
)</f>
        <v>0</v>
      </c>
      <c r="O1792" s="31" cm="1">
        <f t="array" ref="O1792">_xlfn.IFS(
   FACT_ORDERS[[#This Row],[TotalAmount]]&gt;1500, 0.15,
   FACT_ORDERS[[#This Row],[TotalAmount]]&gt;1000, 0.1,
   FACT_ORDERS[[#This Row],[TotalAmount]]&gt;500, 0.05,
   TRUE, 0
)</f>
        <v>0</v>
      </c>
      <c r="P1792" s="28">
        <f xml:space="preserve"> FACT_ORDERS[[#This Row],[TotalAmount]] * (1 - (FACT_ORDERS[[#This Row],[ClientDiscount]] + FACT_ORDERS[[#This Row],[OrderDiscount]]) )</f>
        <v>400</v>
      </c>
      <c r="Q1792" s="28">
        <f>FACT_ORDERS[[#This Row],[TotalAmountWithDiscount]]+FACT_ORDERS[[#This Row],[DeliveryCost]]</f>
        <v>400</v>
      </c>
      <c r="R1792" s="35">
        <v>45547</v>
      </c>
      <c r="S1792" s="35" t="str">
        <f>IF(NETWORKDAYS(FACT_ORDERS[[#This Row],[Order-Date]], FACT_ORDERS[[#This Row],[ArrivalDate ]]) &gt; 10, "Late", "On Time")</f>
        <v>On Time</v>
      </c>
    </row>
    <row r="1793" spans="1:19" x14ac:dyDescent="0.3">
      <c r="A1793" s="12">
        <v>6791</v>
      </c>
      <c r="B1793" s="12">
        <v>253</v>
      </c>
      <c r="C1793" s="12">
        <v>10525</v>
      </c>
      <c r="D1793" s="12">
        <v>1792</v>
      </c>
      <c r="E1793" s="12" t="s">
        <v>243</v>
      </c>
      <c r="F1793" s="13">
        <v>45453</v>
      </c>
      <c r="G1793" s="26" t="s">
        <v>12352</v>
      </c>
      <c r="H1793" s="12">
        <v>42</v>
      </c>
      <c r="I1793" s="28">
        <f>VLOOKUP(B:B,DIM_PRODUCTS!A:F,5,FALSE)</f>
        <v>11</v>
      </c>
      <c r="J1793" s="28">
        <f>FACT_ORDERS[[#This Row],[ProductPrice]]*FACT_ORDERS[[#This Row],[Quantity]]</f>
        <v>462</v>
      </c>
      <c r="K1793" s="12" t="str">
        <f>VLOOKUP(C:C,DIM_CUSTOMERS!A:G,7,FALSE)</f>
        <v>Japan</v>
      </c>
      <c r="L1793" s="30" cm="1">
        <f t="array" ref="L1793">_xlfn.IFS(
    AND(FACT_ORDERS[[#This Row],[DeliveryMehtod]]="shippment",FACT_ORDERS[[#This Row],[TotalAmount]]&gt;=200), 0,
    AND(FACT_ORDERS[[#This Row],[DeliveryMehtod]]="pickup"), 15,
    AND(FACT_ORDERS[[#This Row],[DeliveryMehtod]]="shippment",FACT_ORDERS[[#This Row],[TotalAmount]]&lt;200), 35
)</f>
        <v>15</v>
      </c>
      <c r="M1793" s="12" t="str" cm="1">
        <f t="array" ref="M1793">_xlfn.IFS(
    SUMIFS(FACT_ORDERS[TotalAmount], FACT_ORDERS[WD_CUSTOMERS],FACT_ORDERS[[#This Row],[WD_CUSTOMERS]])&gt;=15000, "VIP",
    SUMIFS(FACT_ORDERS[TotalAmount], FACT_ORDERS[WD_CUSTOMERS],FACT_ORDERS[[#This Row],[WD_CUSTOMERS]])&gt;=8000, "Premium",
    TRUE, "Regular"
)</f>
        <v>Regular</v>
      </c>
      <c r="N1793" s="32" cm="1">
        <f t="array" ref="N1793">_xlfn.IFS(
   FACT_ORDERS[[#This Row],[TypeOfClient]]="VIP", 0.2,
   FACT_ORDERS[[#This Row],[TypeOfClient]]="Premium", 0.1,
   TRUE, 0
)</f>
        <v>0</v>
      </c>
      <c r="O1793" s="31" cm="1">
        <f t="array" ref="O1793">_xlfn.IFS(
   FACT_ORDERS[[#This Row],[TotalAmount]]&gt;1500, 0.15,
   FACT_ORDERS[[#This Row],[TotalAmount]]&gt;1000, 0.1,
   FACT_ORDERS[[#This Row],[TotalAmount]]&gt;500, 0.05,
   TRUE, 0
)</f>
        <v>0</v>
      </c>
      <c r="P1793" s="28">
        <f xml:space="preserve"> FACT_ORDERS[[#This Row],[TotalAmount]] * (1 - (FACT_ORDERS[[#This Row],[ClientDiscount]] + FACT_ORDERS[[#This Row],[OrderDiscount]]) )</f>
        <v>462</v>
      </c>
      <c r="Q1793" s="28">
        <f>FACT_ORDERS[[#This Row],[TotalAmountWithDiscount]]+FACT_ORDERS[[#This Row],[DeliveryCost]]</f>
        <v>477</v>
      </c>
      <c r="R1793" s="35">
        <v>45462</v>
      </c>
      <c r="S1793" s="35" t="str">
        <f>IF(NETWORKDAYS(FACT_ORDERS[[#This Row],[Order-Date]], FACT_ORDERS[[#This Row],[ArrivalDate ]]) &gt; 10, "Late", "On Time")</f>
        <v>On Time</v>
      </c>
    </row>
    <row r="1794" spans="1:19" x14ac:dyDescent="0.3">
      <c r="A1794" s="12">
        <v>6792</v>
      </c>
      <c r="B1794" s="12">
        <v>274</v>
      </c>
      <c r="C1794" s="12">
        <v>10525</v>
      </c>
      <c r="D1794" s="12">
        <v>1793</v>
      </c>
      <c r="E1794" s="12" t="s">
        <v>243</v>
      </c>
      <c r="F1794" s="13">
        <v>45453</v>
      </c>
      <c r="G1794" s="26" t="s">
        <v>12353</v>
      </c>
      <c r="H1794" s="12">
        <v>39</v>
      </c>
      <c r="I1794" s="28">
        <f>VLOOKUP(B:B,DIM_PRODUCTS!A:F,5,FALSE)</f>
        <v>10</v>
      </c>
      <c r="J1794" s="28">
        <f>FACT_ORDERS[[#This Row],[ProductPrice]]*FACT_ORDERS[[#This Row],[Quantity]]</f>
        <v>390</v>
      </c>
      <c r="K1794" s="12" t="str">
        <f>VLOOKUP(C:C,DIM_CUSTOMERS!A:G,7,FALSE)</f>
        <v>Japan</v>
      </c>
      <c r="L1794" s="30" cm="1">
        <f t="array" ref="L1794">_xlfn.IFS(
    AND(FACT_ORDERS[[#This Row],[DeliveryMehtod]]="shippment",FACT_ORDERS[[#This Row],[TotalAmount]]&gt;=200), 0,
    AND(FACT_ORDERS[[#This Row],[DeliveryMehtod]]="pickup"), 15,
    AND(FACT_ORDERS[[#This Row],[DeliveryMehtod]]="shippment",FACT_ORDERS[[#This Row],[TotalAmount]]&lt;200), 35
)</f>
        <v>15</v>
      </c>
      <c r="M1794" s="12" t="str" cm="1">
        <f t="array" ref="M1794">_xlfn.IFS(
    SUMIFS(FACT_ORDERS[TotalAmount], FACT_ORDERS[WD_CUSTOMERS],FACT_ORDERS[[#This Row],[WD_CUSTOMERS]])&gt;=15000, "VIP",
    SUMIFS(FACT_ORDERS[TotalAmount], FACT_ORDERS[WD_CUSTOMERS],FACT_ORDERS[[#This Row],[WD_CUSTOMERS]])&gt;=8000, "Premium",
    TRUE, "Regular"
)</f>
        <v>Regular</v>
      </c>
      <c r="N1794" s="32" cm="1">
        <f t="array" ref="N1794">_xlfn.IFS(
   FACT_ORDERS[[#This Row],[TypeOfClient]]="VIP", 0.2,
   FACT_ORDERS[[#This Row],[TypeOfClient]]="Premium", 0.1,
   TRUE, 0
)</f>
        <v>0</v>
      </c>
      <c r="O1794" s="31" cm="1">
        <f t="array" ref="O1794">_xlfn.IFS(
   FACT_ORDERS[[#This Row],[TotalAmount]]&gt;1500, 0.15,
   FACT_ORDERS[[#This Row],[TotalAmount]]&gt;1000, 0.1,
   FACT_ORDERS[[#This Row],[TotalAmount]]&gt;500, 0.05,
   TRUE, 0
)</f>
        <v>0</v>
      </c>
      <c r="P1794" s="28">
        <f xml:space="preserve"> FACT_ORDERS[[#This Row],[TotalAmount]] * (1 - (FACT_ORDERS[[#This Row],[ClientDiscount]] + FACT_ORDERS[[#This Row],[OrderDiscount]]) )</f>
        <v>390</v>
      </c>
      <c r="Q1794" s="28">
        <f>FACT_ORDERS[[#This Row],[TotalAmountWithDiscount]]+FACT_ORDERS[[#This Row],[DeliveryCost]]</f>
        <v>405</v>
      </c>
      <c r="R1794" s="35">
        <v>45460</v>
      </c>
      <c r="S1794" s="35" t="str">
        <f>IF(NETWORKDAYS(FACT_ORDERS[[#This Row],[Order-Date]], FACT_ORDERS[[#This Row],[ArrivalDate ]]) &gt; 10, "Late", "On Time")</f>
        <v>On Time</v>
      </c>
    </row>
    <row r="1795" spans="1:19" x14ac:dyDescent="0.3">
      <c r="A1795" s="12">
        <v>6793</v>
      </c>
      <c r="B1795" s="12">
        <v>253</v>
      </c>
      <c r="C1795" s="12">
        <v>10525</v>
      </c>
      <c r="D1795" s="12">
        <v>1794</v>
      </c>
      <c r="E1795" s="12" t="s">
        <v>243</v>
      </c>
      <c r="F1795" s="13">
        <v>45526</v>
      </c>
      <c r="G1795" s="26" t="s">
        <v>12354</v>
      </c>
      <c r="H1795" s="12">
        <v>28</v>
      </c>
      <c r="I1795" s="28">
        <f>VLOOKUP(B:B,DIM_PRODUCTS!A:F,5,FALSE)</f>
        <v>11</v>
      </c>
      <c r="J1795" s="28">
        <f>FACT_ORDERS[[#This Row],[ProductPrice]]*FACT_ORDERS[[#This Row],[Quantity]]</f>
        <v>308</v>
      </c>
      <c r="K1795" s="12" t="str">
        <f>VLOOKUP(C:C,DIM_CUSTOMERS!A:G,7,FALSE)</f>
        <v>Japan</v>
      </c>
      <c r="L1795" s="30" cm="1">
        <f t="array" ref="L1795">_xlfn.IFS(
    AND(FACT_ORDERS[[#This Row],[DeliveryMehtod]]="shippment",FACT_ORDERS[[#This Row],[TotalAmount]]&gt;=200), 0,
    AND(FACT_ORDERS[[#This Row],[DeliveryMehtod]]="pickup"), 15,
    AND(FACT_ORDERS[[#This Row],[DeliveryMehtod]]="shippment",FACT_ORDERS[[#This Row],[TotalAmount]]&lt;200), 35
)</f>
        <v>15</v>
      </c>
      <c r="M1795" s="12" t="str" cm="1">
        <f t="array" ref="M1795">_xlfn.IFS(
    SUMIFS(FACT_ORDERS[TotalAmount], FACT_ORDERS[WD_CUSTOMERS],FACT_ORDERS[[#This Row],[WD_CUSTOMERS]])&gt;=15000, "VIP",
    SUMIFS(FACT_ORDERS[TotalAmount], FACT_ORDERS[WD_CUSTOMERS],FACT_ORDERS[[#This Row],[WD_CUSTOMERS]])&gt;=8000, "Premium",
    TRUE, "Regular"
)</f>
        <v>Regular</v>
      </c>
      <c r="N1795" s="32" cm="1">
        <f t="array" ref="N1795">_xlfn.IFS(
   FACT_ORDERS[[#This Row],[TypeOfClient]]="VIP", 0.2,
   FACT_ORDERS[[#This Row],[TypeOfClient]]="Premium", 0.1,
   TRUE, 0
)</f>
        <v>0</v>
      </c>
      <c r="O1795" s="31" cm="1">
        <f t="array" ref="O1795">_xlfn.IFS(
   FACT_ORDERS[[#This Row],[TotalAmount]]&gt;1500, 0.15,
   FACT_ORDERS[[#This Row],[TotalAmount]]&gt;1000, 0.1,
   FACT_ORDERS[[#This Row],[TotalAmount]]&gt;500, 0.05,
   TRUE, 0
)</f>
        <v>0</v>
      </c>
      <c r="P1795" s="28">
        <f xml:space="preserve"> FACT_ORDERS[[#This Row],[TotalAmount]] * (1 - (FACT_ORDERS[[#This Row],[ClientDiscount]] + FACT_ORDERS[[#This Row],[OrderDiscount]]) )</f>
        <v>308</v>
      </c>
      <c r="Q1795" s="28">
        <f>FACT_ORDERS[[#This Row],[TotalAmountWithDiscount]]+FACT_ORDERS[[#This Row],[DeliveryCost]]</f>
        <v>323</v>
      </c>
      <c r="R1795" s="35">
        <v>45536</v>
      </c>
      <c r="S1795" s="35" t="str">
        <f>IF(NETWORKDAYS(FACT_ORDERS[[#This Row],[Order-Date]], FACT_ORDERS[[#This Row],[ArrivalDate ]]) &gt; 10, "Late", "On Time")</f>
        <v>On Time</v>
      </c>
    </row>
    <row r="1796" spans="1:19" x14ac:dyDescent="0.3">
      <c r="A1796" s="12">
        <v>6794</v>
      </c>
      <c r="B1796" s="12">
        <v>274</v>
      </c>
      <c r="C1796" s="12">
        <v>10525</v>
      </c>
      <c r="D1796" s="12">
        <v>1795</v>
      </c>
      <c r="E1796" s="12" t="s">
        <v>244</v>
      </c>
      <c r="F1796" s="13">
        <v>45526</v>
      </c>
      <c r="G1796" s="26" t="s">
        <v>12355</v>
      </c>
      <c r="H1796" s="12">
        <v>55</v>
      </c>
      <c r="I1796" s="28">
        <f>VLOOKUP(B:B,DIM_PRODUCTS!A:F,5,FALSE)</f>
        <v>10</v>
      </c>
      <c r="J1796" s="28">
        <f>FACT_ORDERS[[#This Row],[ProductPrice]]*FACT_ORDERS[[#This Row],[Quantity]]</f>
        <v>550</v>
      </c>
      <c r="K1796" s="12" t="str">
        <f>VLOOKUP(C:C,DIM_CUSTOMERS!A:G,7,FALSE)</f>
        <v>Japan</v>
      </c>
      <c r="L1796" s="30" cm="1">
        <f t="array" ref="L1796">_xlfn.IFS(
    AND(FACT_ORDERS[[#This Row],[DeliveryMehtod]]="shippment",FACT_ORDERS[[#This Row],[TotalAmount]]&gt;=200), 0,
    AND(FACT_ORDERS[[#This Row],[DeliveryMehtod]]="pickup"), 15,
    AND(FACT_ORDERS[[#This Row],[DeliveryMehtod]]="shippment",FACT_ORDERS[[#This Row],[TotalAmount]]&lt;200), 35
)</f>
        <v>0</v>
      </c>
      <c r="M1796" s="12" t="str" cm="1">
        <f t="array" ref="M1796">_xlfn.IFS(
    SUMIFS(FACT_ORDERS[TotalAmount], FACT_ORDERS[WD_CUSTOMERS],FACT_ORDERS[[#This Row],[WD_CUSTOMERS]])&gt;=15000, "VIP",
    SUMIFS(FACT_ORDERS[TotalAmount], FACT_ORDERS[WD_CUSTOMERS],FACT_ORDERS[[#This Row],[WD_CUSTOMERS]])&gt;=8000, "Premium",
    TRUE, "Regular"
)</f>
        <v>Regular</v>
      </c>
      <c r="N1796" s="32" cm="1">
        <f t="array" ref="N1796">_xlfn.IFS(
   FACT_ORDERS[[#This Row],[TypeOfClient]]="VIP", 0.2,
   FACT_ORDERS[[#This Row],[TypeOfClient]]="Premium", 0.1,
   TRUE, 0
)</f>
        <v>0</v>
      </c>
      <c r="O1796" s="31" cm="1">
        <f t="array" ref="O1796">_xlfn.IFS(
   FACT_ORDERS[[#This Row],[TotalAmount]]&gt;1500, 0.15,
   FACT_ORDERS[[#This Row],[TotalAmount]]&gt;1000, 0.1,
   FACT_ORDERS[[#This Row],[TotalAmount]]&gt;500, 0.05,
   TRUE, 0
)</f>
        <v>0.05</v>
      </c>
      <c r="P1796" s="28">
        <f xml:space="preserve"> FACT_ORDERS[[#This Row],[TotalAmount]] * (1 - (FACT_ORDERS[[#This Row],[ClientDiscount]] + FACT_ORDERS[[#This Row],[OrderDiscount]]) )</f>
        <v>522.5</v>
      </c>
      <c r="Q1796" s="28">
        <f>FACT_ORDERS[[#This Row],[TotalAmountWithDiscount]]+FACT_ORDERS[[#This Row],[DeliveryCost]]</f>
        <v>522.5</v>
      </c>
      <c r="R1796" s="35">
        <v>45536</v>
      </c>
      <c r="S1796" s="35" t="str">
        <f>IF(NETWORKDAYS(FACT_ORDERS[[#This Row],[Order-Date]], FACT_ORDERS[[#This Row],[ArrivalDate ]]) &gt; 10, "Late", "On Time")</f>
        <v>On Time</v>
      </c>
    </row>
    <row r="1797" spans="1:19" x14ac:dyDescent="0.3">
      <c r="A1797" s="12">
        <v>6795</v>
      </c>
      <c r="B1797" s="12">
        <v>253</v>
      </c>
      <c r="C1797" s="12">
        <v>10525</v>
      </c>
      <c r="D1797" s="12">
        <v>1796</v>
      </c>
      <c r="E1797" s="12" t="s">
        <v>244</v>
      </c>
      <c r="F1797" s="13">
        <v>45488</v>
      </c>
      <c r="G1797" s="26" t="s">
        <v>12356</v>
      </c>
      <c r="H1797" s="12">
        <v>38</v>
      </c>
      <c r="I1797" s="28">
        <f>VLOOKUP(B:B,DIM_PRODUCTS!A:F,5,FALSE)</f>
        <v>11</v>
      </c>
      <c r="J1797" s="28">
        <f>FACT_ORDERS[[#This Row],[ProductPrice]]*FACT_ORDERS[[#This Row],[Quantity]]</f>
        <v>418</v>
      </c>
      <c r="K1797" s="12" t="str">
        <f>VLOOKUP(C:C,DIM_CUSTOMERS!A:G,7,FALSE)</f>
        <v>Japan</v>
      </c>
      <c r="L1797" s="30" cm="1">
        <f t="array" ref="L1797">_xlfn.IFS(
    AND(FACT_ORDERS[[#This Row],[DeliveryMehtod]]="shippment",FACT_ORDERS[[#This Row],[TotalAmount]]&gt;=200), 0,
    AND(FACT_ORDERS[[#This Row],[DeliveryMehtod]]="pickup"), 15,
    AND(FACT_ORDERS[[#This Row],[DeliveryMehtod]]="shippment",FACT_ORDERS[[#This Row],[TotalAmount]]&lt;200), 35
)</f>
        <v>0</v>
      </c>
      <c r="M1797" s="12" t="str" cm="1">
        <f t="array" ref="M1797">_xlfn.IFS(
    SUMIFS(FACT_ORDERS[TotalAmount], FACT_ORDERS[WD_CUSTOMERS],FACT_ORDERS[[#This Row],[WD_CUSTOMERS]])&gt;=15000, "VIP",
    SUMIFS(FACT_ORDERS[TotalAmount], FACT_ORDERS[WD_CUSTOMERS],FACT_ORDERS[[#This Row],[WD_CUSTOMERS]])&gt;=8000, "Premium",
    TRUE, "Regular"
)</f>
        <v>Regular</v>
      </c>
      <c r="N1797" s="32" cm="1">
        <f t="array" ref="N1797">_xlfn.IFS(
   FACT_ORDERS[[#This Row],[TypeOfClient]]="VIP", 0.2,
   FACT_ORDERS[[#This Row],[TypeOfClient]]="Premium", 0.1,
   TRUE, 0
)</f>
        <v>0</v>
      </c>
      <c r="O1797" s="31" cm="1">
        <f t="array" ref="O1797">_xlfn.IFS(
   FACT_ORDERS[[#This Row],[TotalAmount]]&gt;1500, 0.15,
   FACT_ORDERS[[#This Row],[TotalAmount]]&gt;1000, 0.1,
   FACT_ORDERS[[#This Row],[TotalAmount]]&gt;500, 0.05,
   TRUE, 0
)</f>
        <v>0</v>
      </c>
      <c r="P1797" s="28">
        <f xml:space="preserve"> FACT_ORDERS[[#This Row],[TotalAmount]] * (1 - (FACT_ORDERS[[#This Row],[ClientDiscount]] + FACT_ORDERS[[#This Row],[OrderDiscount]]) )</f>
        <v>418</v>
      </c>
      <c r="Q1797" s="28">
        <f>FACT_ORDERS[[#This Row],[TotalAmountWithDiscount]]+FACT_ORDERS[[#This Row],[DeliveryCost]]</f>
        <v>418</v>
      </c>
      <c r="R1797" s="35">
        <v>45495</v>
      </c>
      <c r="S1797" s="35" t="str">
        <f>IF(NETWORKDAYS(FACT_ORDERS[[#This Row],[Order-Date]], FACT_ORDERS[[#This Row],[ArrivalDate ]]) &gt; 10, "Late", "On Time")</f>
        <v>On Time</v>
      </c>
    </row>
    <row r="1798" spans="1:19" x14ac:dyDescent="0.3">
      <c r="A1798" s="12">
        <v>6796</v>
      </c>
      <c r="B1798" s="12">
        <v>274</v>
      </c>
      <c r="C1798" s="12">
        <v>10525</v>
      </c>
      <c r="D1798" s="12">
        <v>1797</v>
      </c>
      <c r="E1798" s="12" t="s">
        <v>243</v>
      </c>
      <c r="F1798" s="13">
        <v>45488</v>
      </c>
      <c r="G1798" s="26" t="s">
        <v>3493</v>
      </c>
      <c r="H1798" s="12">
        <v>67</v>
      </c>
      <c r="I1798" s="28">
        <f>VLOOKUP(B:B,DIM_PRODUCTS!A:F,5,FALSE)</f>
        <v>10</v>
      </c>
      <c r="J1798" s="28">
        <f>FACT_ORDERS[[#This Row],[ProductPrice]]*FACT_ORDERS[[#This Row],[Quantity]]</f>
        <v>670</v>
      </c>
      <c r="K1798" s="12" t="str">
        <f>VLOOKUP(C:C,DIM_CUSTOMERS!A:G,7,FALSE)</f>
        <v>Japan</v>
      </c>
      <c r="L1798" s="30" cm="1">
        <f t="array" ref="L1798">_xlfn.IFS(
    AND(FACT_ORDERS[[#This Row],[DeliveryMehtod]]="shippment",FACT_ORDERS[[#This Row],[TotalAmount]]&gt;=200), 0,
    AND(FACT_ORDERS[[#This Row],[DeliveryMehtod]]="pickup"), 15,
    AND(FACT_ORDERS[[#This Row],[DeliveryMehtod]]="shippment",FACT_ORDERS[[#This Row],[TotalAmount]]&lt;200), 35
)</f>
        <v>15</v>
      </c>
      <c r="M1798" s="12" t="str" cm="1">
        <f t="array" ref="M1798">_xlfn.IFS(
    SUMIFS(FACT_ORDERS[TotalAmount], FACT_ORDERS[WD_CUSTOMERS],FACT_ORDERS[[#This Row],[WD_CUSTOMERS]])&gt;=15000, "VIP",
    SUMIFS(FACT_ORDERS[TotalAmount], FACT_ORDERS[WD_CUSTOMERS],FACT_ORDERS[[#This Row],[WD_CUSTOMERS]])&gt;=8000, "Premium",
    TRUE, "Regular"
)</f>
        <v>Regular</v>
      </c>
      <c r="N1798" s="32" cm="1">
        <f t="array" ref="N1798">_xlfn.IFS(
   FACT_ORDERS[[#This Row],[TypeOfClient]]="VIP", 0.2,
   FACT_ORDERS[[#This Row],[TypeOfClient]]="Premium", 0.1,
   TRUE, 0
)</f>
        <v>0</v>
      </c>
      <c r="O1798" s="31" cm="1">
        <f t="array" ref="O1798">_xlfn.IFS(
   FACT_ORDERS[[#This Row],[TotalAmount]]&gt;1500, 0.15,
   FACT_ORDERS[[#This Row],[TotalAmount]]&gt;1000, 0.1,
   FACT_ORDERS[[#This Row],[TotalAmount]]&gt;500, 0.05,
   TRUE, 0
)</f>
        <v>0.05</v>
      </c>
      <c r="P1798" s="28">
        <f xml:space="preserve"> FACT_ORDERS[[#This Row],[TotalAmount]] * (1 - (FACT_ORDERS[[#This Row],[ClientDiscount]] + FACT_ORDERS[[#This Row],[OrderDiscount]]) )</f>
        <v>636.5</v>
      </c>
      <c r="Q1798" s="28">
        <f>FACT_ORDERS[[#This Row],[TotalAmountWithDiscount]]+FACT_ORDERS[[#This Row],[DeliveryCost]]</f>
        <v>651.5</v>
      </c>
      <c r="R1798" s="35">
        <v>45496</v>
      </c>
      <c r="S1798" s="35" t="str">
        <f>IF(NETWORKDAYS(FACT_ORDERS[[#This Row],[Order-Date]], FACT_ORDERS[[#This Row],[ArrivalDate ]]) &gt; 10, "Late", "On Time")</f>
        <v>On Time</v>
      </c>
    </row>
    <row r="1799" spans="1:19" x14ac:dyDescent="0.3">
      <c r="A1799" s="12">
        <v>6797</v>
      </c>
      <c r="B1799" s="12">
        <v>253</v>
      </c>
      <c r="C1799" s="12">
        <v>10525</v>
      </c>
      <c r="D1799" s="12">
        <v>1798</v>
      </c>
      <c r="E1799" s="12" t="s">
        <v>244</v>
      </c>
      <c r="F1799" s="13">
        <v>45370</v>
      </c>
      <c r="G1799" s="26" t="s">
        <v>12357</v>
      </c>
      <c r="H1799" s="12">
        <v>53</v>
      </c>
      <c r="I1799" s="28">
        <f>VLOOKUP(B:B,DIM_PRODUCTS!A:F,5,FALSE)</f>
        <v>11</v>
      </c>
      <c r="J1799" s="28">
        <f>FACT_ORDERS[[#This Row],[ProductPrice]]*FACT_ORDERS[[#This Row],[Quantity]]</f>
        <v>583</v>
      </c>
      <c r="K1799" s="12" t="str">
        <f>VLOOKUP(C:C,DIM_CUSTOMERS!A:G,7,FALSE)</f>
        <v>Japan</v>
      </c>
      <c r="L1799" s="30" cm="1">
        <f t="array" ref="L1799">_xlfn.IFS(
    AND(FACT_ORDERS[[#This Row],[DeliveryMehtod]]="shippment",FACT_ORDERS[[#This Row],[TotalAmount]]&gt;=200), 0,
    AND(FACT_ORDERS[[#This Row],[DeliveryMehtod]]="pickup"), 15,
    AND(FACT_ORDERS[[#This Row],[DeliveryMehtod]]="shippment",FACT_ORDERS[[#This Row],[TotalAmount]]&lt;200), 35
)</f>
        <v>0</v>
      </c>
      <c r="M1799" s="12" t="str" cm="1">
        <f t="array" ref="M1799">_xlfn.IFS(
    SUMIFS(FACT_ORDERS[TotalAmount], FACT_ORDERS[WD_CUSTOMERS],FACT_ORDERS[[#This Row],[WD_CUSTOMERS]])&gt;=15000, "VIP",
    SUMIFS(FACT_ORDERS[TotalAmount], FACT_ORDERS[WD_CUSTOMERS],FACT_ORDERS[[#This Row],[WD_CUSTOMERS]])&gt;=8000, "Premium",
    TRUE, "Regular"
)</f>
        <v>Regular</v>
      </c>
      <c r="N1799" s="32" cm="1">
        <f t="array" ref="N1799">_xlfn.IFS(
   FACT_ORDERS[[#This Row],[TypeOfClient]]="VIP", 0.2,
   FACT_ORDERS[[#This Row],[TypeOfClient]]="Premium", 0.1,
   TRUE, 0
)</f>
        <v>0</v>
      </c>
      <c r="O1799" s="31" cm="1">
        <f t="array" ref="O1799">_xlfn.IFS(
   FACT_ORDERS[[#This Row],[TotalAmount]]&gt;1500, 0.15,
   FACT_ORDERS[[#This Row],[TotalAmount]]&gt;1000, 0.1,
   FACT_ORDERS[[#This Row],[TotalAmount]]&gt;500, 0.05,
   TRUE, 0
)</f>
        <v>0.05</v>
      </c>
      <c r="P1799" s="28">
        <f xml:space="preserve"> FACT_ORDERS[[#This Row],[TotalAmount]] * (1 - (FACT_ORDERS[[#This Row],[ClientDiscount]] + FACT_ORDERS[[#This Row],[OrderDiscount]]) )</f>
        <v>553.85</v>
      </c>
      <c r="Q1799" s="28">
        <f>FACT_ORDERS[[#This Row],[TotalAmountWithDiscount]]+FACT_ORDERS[[#This Row],[DeliveryCost]]</f>
        <v>553.85</v>
      </c>
      <c r="R1799" s="35">
        <v>45379</v>
      </c>
      <c r="S1799" s="35" t="str">
        <f>IF(NETWORKDAYS(FACT_ORDERS[[#This Row],[Order-Date]], FACT_ORDERS[[#This Row],[ArrivalDate ]]) &gt; 10, "Late", "On Time")</f>
        <v>On Time</v>
      </c>
    </row>
    <row r="1800" spans="1:19" x14ac:dyDescent="0.3">
      <c r="A1800" s="12">
        <v>6798</v>
      </c>
      <c r="B1800" s="12">
        <v>274</v>
      </c>
      <c r="C1800" s="12">
        <v>10525</v>
      </c>
      <c r="D1800" s="12">
        <v>1799</v>
      </c>
      <c r="E1800" s="12" t="s">
        <v>244</v>
      </c>
      <c r="F1800" s="13">
        <v>45370</v>
      </c>
      <c r="G1800" s="26" t="s">
        <v>12358</v>
      </c>
      <c r="H1800" s="12">
        <v>70</v>
      </c>
      <c r="I1800" s="28">
        <f>VLOOKUP(B:B,DIM_PRODUCTS!A:F,5,FALSE)</f>
        <v>10</v>
      </c>
      <c r="J1800" s="28">
        <f>FACT_ORDERS[[#This Row],[ProductPrice]]*FACT_ORDERS[[#This Row],[Quantity]]</f>
        <v>700</v>
      </c>
      <c r="K1800" s="12" t="str">
        <f>VLOOKUP(C:C,DIM_CUSTOMERS!A:G,7,FALSE)</f>
        <v>Japan</v>
      </c>
      <c r="L1800" s="30" cm="1">
        <f t="array" ref="L1800">_xlfn.IFS(
    AND(FACT_ORDERS[[#This Row],[DeliveryMehtod]]="shippment",FACT_ORDERS[[#This Row],[TotalAmount]]&gt;=200), 0,
    AND(FACT_ORDERS[[#This Row],[DeliveryMehtod]]="pickup"), 15,
    AND(FACT_ORDERS[[#This Row],[DeliveryMehtod]]="shippment",FACT_ORDERS[[#This Row],[TotalAmount]]&lt;200), 35
)</f>
        <v>0</v>
      </c>
      <c r="M1800" s="12" t="str" cm="1">
        <f t="array" ref="M1800">_xlfn.IFS(
    SUMIFS(FACT_ORDERS[TotalAmount], FACT_ORDERS[WD_CUSTOMERS],FACT_ORDERS[[#This Row],[WD_CUSTOMERS]])&gt;=15000, "VIP",
    SUMIFS(FACT_ORDERS[TotalAmount], FACT_ORDERS[WD_CUSTOMERS],FACT_ORDERS[[#This Row],[WD_CUSTOMERS]])&gt;=8000, "Premium",
    TRUE, "Regular"
)</f>
        <v>Regular</v>
      </c>
      <c r="N1800" s="32" cm="1">
        <f t="array" ref="N1800">_xlfn.IFS(
   FACT_ORDERS[[#This Row],[TypeOfClient]]="VIP", 0.2,
   FACT_ORDERS[[#This Row],[TypeOfClient]]="Premium", 0.1,
   TRUE, 0
)</f>
        <v>0</v>
      </c>
      <c r="O1800" s="31" cm="1">
        <f t="array" ref="O1800">_xlfn.IFS(
   FACT_ORDERS[[#This Row],[TotalAmount]]&gt;1500, 0.15,
   FACT_ORDERS[[#This Row],[TotalAmount]]&gt;1000, 0.1,
   FACT_ORDERS[[#This Row],[TotalAmount]]&gt;500, 0.05,
   TRUE, 0
)</f>
        <v>0.05</v>
      </c>
      <c r="P1800" s="28">
        <f xml:space="preserve"> FACT_ORDERS[[#This Row],[TotalAmount]] * (1 - (FACT_ORDERS[[#This Row],[ClientDiscount]] + FACT_ORDERS[[#This Row],[OrderDiscount]]) )</f>
        <v>665</v>
      </c>
      <c r="Q1800" s="28">
        <f>FACT_ORDERS[[#This Row],[TotalAmountWithDiscount]]+FACT_ORDERS[[#This Row],[DeliveryCost]]</f>
        <v>665</v>
      </c>
      <c r="R1800" s="35">
        <v>45378</v>
      </c>
      <c r="S1800" s="35" t="str">
        <f>IF(NETWORKDAYS(FACT_ORDERS[[#This Row],[Order-Date]], FACT_ORDERS[[#This Row],[ArrivalDate ]]) &gt; 10, "Late", "On Time")</f>
        <v>On Time</v>
      </c>
    </row>
    <row r="1801" spans="1:19" x14ac:dyDescent="0.3">
      <c r="A1801" s="12">
        <v>6799</v>
      </c>
      <c r="B1801" s="12">
        <v>232</v>
      </c>
      <c r="C1801" s="12">
        <v>10769</v>
      </c>
      <c r="D1801" s="12">
        <v>1800</v>
      </c>
      <c r="E1801" s="12" t="s">
        <v>244</v>
      </c>
      <c r="F1801" s="13">
        <v>44882</v>
      </c>
      <c r="G1801" s="26" t="s">
        <v>12359</v>
      </c>
      <c r="H1801" s="12">
        <v>26</v>
      </c>
      <c r="I1801" s="28">
        <f>VLOOKUP(B:B,DIM_PRODUCTS!A:F,5,FALSE)</f>
        <v>10</v>
      </c>
      <c r="J1801" s="28">
        <f>FACT_ORDERS[[#This Row],[ProductPrice]]*FACT_ORDERS[[#This Row],[Quantity]]</f>
        <v>260</v>
      </c>
      <c r="K1801" s="12" t="str">
        <f>VLOOKUP(C:C,DIM_CUSTOMERS!A:G,7,FALSE)</f>
        <v>Germany</v>
      </c>
      <c r="L1801" s="30" cm="1">
        <f t="array" ref="L1801">_xlfn.IFS(
    AND(FACT_ORDERS[[#This Row],[DeliveryMehtod]]="shippment",FACT_ORDERS[[#This Row],[TotalAmount]]&gt;=200), 0,
    AND(FACT_ORDERS[[#This Row],[DeliveryMehtod]]="pickup"), 15,
    AND(FACT_ORDERS[[#This Row],[DeliveryMehtod]]="shippment",FACT_ORDERS[[#This Row],[TotalAmount]]&lt;200), 35
)</f>
        <v>0</v>
      </c>
      <c r="M1801" s="12" t="str" cm="1">
        <f t="array" ref="M1801">_xlfn.IFS(
    SUMIFS(FACT_ORDERS[TotalAmount], FACT_ORDERS[WD_CUSTOMERS],FACT_ORDERS[[#This Row],[WD_CUSTOMERS]])&gt;=15000, "VIP",
    SUMIFS(FACT_ORDERS[TotalAmount], FACT_ORDERS[WD_CUSTOMERS],FACT_ORDERS[[#This Row],[WD_CUSTOMERS]])&gt;=8000, "Premium",
    TRUE, "Regular"
)</f>
        <v>Regular</v>
      </c>
      <c r="N1801" s="32" cm="1">
        <f t="array" ref="N1801">_xlfn.IFS(
   FACT_ORDERS[[#This Row],[TypeOfClient]]="VIP", 0.2,
   FACT_ORDERS[[#This Row],[TypeOfClient]]="Premium", 0.1,
   TRUE, 0
)</f>
        <v>0</v>
      </c>
      <c r="O1801" s="31" cm="1">
        <f t="array" ref="O1801">_xlfn.IFS(
   FACT_ORDERS[[#This Row],[TotalAmount]]&gt;1500, 0.15,
   FACT_ORDERS[[#This Row],[TotalAmount]]&gt;1000, 0.1,
   FACT_ORDERS[[#This Row],[TotalAmount]]&gt;500, 0.05,
   TRUE, 0
)</f>
        <v>0</v>
      </c>
      <c r="P1801" s="28">
        <f xml:space="preserve"> FACT_ORDERS[[#This Row],[TotalAmount]] * (1 - (FACT_ORDERS[[#This Row],[ClientDiscount]] + FACT_ORDERS[[#This Row],[OrderDiscount]]) )</f>
        <v>260</v>
      </c>
      <c r="Q1801" s="28">
        <f>FACT_ORDERS[[#This Row],[TotalAmountWithDiscount]]+FACT_ORDERS[[#This Row],[DeliveryCost]]</f>
        <v>260</v>
      </c>
      <c r="R1801" s="35">
        <v>44889</v>
      </c>
      <c r="S1801" s="35" t="str">
        <f>IF(NETWORKDAYS(FACT_ORDERS[[#This Row],[Order-Date]], FACT_ORDERS[[#This Row],[ArrivalDate ]]) &gt; 10, "Late", "On Time")</f>
        <v>On Time</v>
      </c>
    </row>
    <row r="1802" spans="1:19" x14ac:dyDescent="0.3">
      <c r="A1802" s="12">
        <v>6800</v>
      </c>
      <c r="B1802" s="12">
        <v>232</v>
      </c>
      <c r="C1802" s="12">
        <v>10769</v>
      </c>
      <c r="D1802" s="12">
        <v>1801</v>
      </c>
      <c r="E1802" s="12" t="s">
        <v>243</v>
      </c>
      <c r="F1802" s="13">
        <v>44860</v>
      </c>
      <c r="G1802" s="26" t="s">
        <v>12360</v>
      </c>
      <c r="H1802" s="12">
        <v>23</v>
      </c>
      <c r="I1802" s="28">
        <f>VLOOKUP(B:B,DIM_PRODUCTS!A:F,5,FALSE)</f>
        <v>10</v>
      </c>
      <c r="J1802" s="28">
        <f>FACT_ORDERS[[#This Row],[ProductPrice]]*FACT_ORDERS[[#This Row],[Quantity]]</f>
        <v>230</v>
      </c>
      <c r="K1802" s="12" t="str">
        <f>VLOOKUP(C:C,DIM_CUSTOMERS!A:G,7,FALSE)</f>
        <v>Germany</v>
      </c>
      <c r="L1802" s="30" cm="1">
        <f t="array" ref="L1802">_xlfn.IFS(
    AND(FACT_ORDERS[[#This Row],[DeliveryMehtod]]="shippment",FACT_ORDERS[[#This Row],[TotalAmount]]&gt;=200), 0,
    AND(FACT_ORDERS[[#This Row],[DeliveryMehtod]]="pickup"), 15,
    AND(FACT_ORDERS[[#This Row],[DeliveryMehtod]]="shippment",FACT_ORDERS[[#This Row],[TotalAmount]]&lt;200), 35
)</f>
        <v>15</v>
      </c>
      <c r="M1802" s="12" t="str" cm="1">
        <f t="array" ref="M1802">_xlfn.IFS(
    SUMIFS(FACT_ORDERS[TotalAmount], FACT_ORDERS[WD_CUSTOMERS],FACT_ORDERS[[#This Row],[WD_CUSTOMERS]])&gt;=15000, "VIP",
    SUMIFS(FACT_ORDERS[TotalAmount], FACT_ORDERS[WD_CUSTOMERS],FACT_ORDERS[[#This Row],[WD_CUSTOMERS]])&gt;=8000, "Premium",
    TRUE, "Regular"
)</f>
        <v>Regular</v>
      </c>
      <c r="N1802" s="32" cm="1">
        <f t="array" ref="N1802">_xlfn.IFS(
   FACT_ORDERS[[#This Row],[TypeOfClient]]="VIP", 0.2,
   FACT_ORDERS[[#This Row],[TypeOfClient]]="Premium", 0.1,
   TRUE, 0
)</f>
        <v>0</v>
      </c>
      <c r="O1802" s="31" cm="1">
        <f t="array" ref="O1802">_xlfn.IFS(
   FACT_ORDERS[[#This Row],[TotalAmount]]&gt;1500, 0.15,
   FACT_ORDERS[[#This Row],[TotalAmount]]&gt;1000, 0.1,
   FACT_ORDERS[[#This Row],[TotalAmount]]&gt;500, 0.05,
   TRUE, 0
)</f>
        <v>0</v>
      </c>
      <c r="P1802" s="28">
        <f xml:space="preserve"> FACT_ORDERS[[#This Row],[TotalAmount]] * (1 - (FACT_ORDERS[[#This Row],[ClientDiscount]] + FACT_ORDERS[[#This Row],[OrderDiscount]]) )</f>
        <v>230</v>
      </c>
      <c r="Q1802" s="28">
        <f>FACT_ORDERS[[#This Row],[TotalAmountWithDiscount]]+FACT_ORDERS[[#This Row],[DeliveryCost]]</f>
        <v>245</v>
      </c>
      <c r="R1802" s="35">
        <v>44868</v>
      </c>
      <c r="S1802" s="35" t="str">
        <f>IF(NETWORKDAYS(FACT_ORDERS[[#This Row],[Order-Date]], FACT_ORDERS[[#This Row],[ArrivalDate ]]) &gt; 10, "Late", "On Time")</f>
        <v>On Time</v>
      </c>
    </row>
    <row r="1803" spans="1:19" x14ac:dyDescent="0.3">
      <c r="A1803" s="12">
        <v>6801</v>
      </c>
      <c r="B1803" s="12">
        <v>237</v>
      </c>
      <c r="C1803" s="12">
        <v>10769</v>
      </c>
      <c r="D1803" s="12">
        <v>1802</v>
      </c>
      <c r="E1803" s="12" t="s">
        <v>244</v>
      </c>
      <c r="F1803" s="13">
        <v>44860</v>
      </c>
      <c r="G1803" s="26" t="s">
        <v>12361</v>
      </c>
      <c r="H1803" s="12">
        <v>21</v>
      </c>
      <c r="I1803" s="28">
        <f>VLOOKUP(B:B,DIM_PRODUCTS!A:F,5,FALSE)</f>
        <v>17</v>
      </c>
      <c r="J1803" s="28">
        <f>FACT_ORDERS[[#This Row],[ProductPrice]]*FACT_ORDERS[[#This Row],[Quantity]]</f>
        <v>357</v>
      </c>
      <c r="K1803" s="12" t="str">
        <f>VLOOKUP(C:C,DIM_CUSTOMERS!A:G,7,FALSE)</f>
        <v>Germany</v>
      </c>
      <c r="L1803" s="30" cm="1">
        <f t="array" ref="L1803">_xlfn.IFS(
    AND(FACT_ORDERS[[#This Row],[DeliveryMehtod]]="shippment",FACT_ORDERS[[#This Row],[TotalAmount]]&gt;=200), 0,
    AND(FACT_ORDERS[[#This Row],[DeliveryMehtod]]="pickup"), 15,
    AND(FACT_ORDERS[[#This Row],[DeliveryMehtod]]="shippment",FACT_ORDERS[[#This Row],[TotalAmount]]&lt;200), 35
)</f>
        <v>0</v>
      </c>
      <c r="M1803" s="12" t="str" cm="1">
        <f t="array" ref="M1803">_xlfn.IFS(
    SUMIFS(FACT_ORDERS[TotalAmount], FACT_ORDERS[WD_CUSTOMERS],FACT_ORDERS[[#This Row],[WD_CUSTOMERS]])&gt;=15000, "VIP",
    SUMIFS(FACT_ORDERS[TotalAmount], FACT_ORDERS[WD_CUSTOMERS],FACT_ORDERS[[#This Row],[WD_CUSTOMERS]])&gt;=8000, "Premium",
    TRUE, "Regular"
)</f>
        <v>Regular</v>
      </c>
      <c r="N1803" s="32" cm="1">
        <f t="array" ref="N1803">_xlfn.IFS(
   FACT_ORDERS[[#This Row],[TypeOfClient]]="VIP", 0.2,
   FACT_ORDERS[[#This Row],[TypeOfClient]]="Premium", 0.1,
   TRUE, 0
)</f>
        <v>0</v>
      </c>
      <c r="O1803" s="31" cm="1">
        <f t="array" ref="O1803">_xlfn.IFS(
   FACT_ORDERS[[#This Row],[TotalAmount]]&gt;1500, 0.15,
   FACT_ORDERS[[#This Row],[TotalAmount]]&gt;1000, 0.1,
   FACT_ORDERS[[#This Row],[TotalAmount]]&gt;500, 0.05,
   TRUE, 0
)</f>
        <v>0</v>
      </c>
      <c r="P1803" s="28">
        <f xml:space="preserve"> FACT_ORDERS[[#This Row],[TotalAmount]] * (1 - (FACT_ORDERS[[#This Row],[ClientDiscount]] + FACT_ORDERS[[#This Row],[OrderDiscount]]) )</f>
        <v>357</v>
      </c>
      <c r="Q1803" s="28">
        <f>FACT_ORDERS[[#This Row],[TotalAmountWithDiscount]]+FACT_ORDERS[[#This Row],[DeliveryCost]]</f>
        <v>357</v>
      </c>
      <c r="R1803" s="35">
        <v>44867</v>
      </c>
      <c r="S1803" s="35" t="str">
        <f>IF(NETWORKDAYS(FACT_ORDERS[[#This Row],[Order-Date]], FACT_ORDERS[[#This Row],[ArrivalDate ]]) &gt; 10, "Late", "On Time")</f>
        <v>On Time</v>
      </c>
    </row>
    <row r="1804" spans="1:19" x14ac:dyDescent="0.3">
      <c r="A1804" s="12">
        <v>6802</v>
      </c>
      <c r="B1804" s="12">
        <v>256</v>
      </c>
      <c r="C1804" s="12">
        <v>10907</v>
      </c>
      <c r="D1804" s="12">
        <v>1803</v>
      </c>
      <c r="E1804" s="12" t="s">
        <v>243</v>
      </c>
      <c r="F1804" s="13">
        <v>45394</v>
      </c>
      <c r="G1804" s="26" t="s">
        <v>12362</v>
      </c>
      <c r="H1804" s="12">
        <v>28</v>
      </c>
      <c r="I1804" s="28">
        <f>VLOOKUP(B:B,DIM_PRODUCTS!A:F,5,FALSE)</f>
        <v>14</v>
      </c>
      <c r="J1804" s="28">
        <f>FACT_ORDERS[[#This Row],[ProductPrice]]*FACT_ORDERS[[#This Row],[Quantity]]</f>
        <v>392</v>
      </c>
      <c r="K1804" s="12" t="str">
        <f>VLOOKUP(C:C,DIM_CUSTOMERS!A:G,7,FALSE)</f>
        <v>France</v>
      </c>
      <c r="L1804" s="30" cm="1">
        <f t="array" ref="L1804">_xlfn.IFS(
    AND(FACT_ORDERS[[#This Row],[DeliveryMehtod]]="shippment",FACT_ORDERS[[#This Row],[TotalAmount]]&gt;=200), 0,
    AND(FACT_ORDERS[[#This Row],[DeliveryMehtod]]="pickup"), 15,
    AND(FACT_ORDERS[[#This Row],[DeliveryMehtod]]="shippment",FACT_ORDERS[[#This Row],[TotalAmount]]&lt;200), 35
)</f>
        <v>15</v>
      </c>
      <c r="M1804" s="12" t="str" cm="1">
        <f t="array" ref="M1804">_xlfn.IFS(
    SUMIFS(FACT_ORDERS[TotalAmount], FACT_ORDERS[WD_CUSTOMERS],FACT_ORDERS[[#This Row],[WD_CUSTOMERS]])&gt;=15000, "VIP",
    SUMIFS(FACT_ORDERS[TotalAmount], FACT_ORDERS[WD_CUSTOMERS],FACT_ORDERS[[#This Row],[WD_CUSTOMERS]])&gt;=8000, "Premium",
    TRUE, "Regular"
)</f>
        <v>Regular</v>
      </c>
      <c r="N1804" s="32" cm="1">
        <f t="array" ref="N1804">_xlfn.IFS(
   FACT_ORDERS[[#This Row],[TypeOfClient]]="VIP", 0.2,
   FACT_ORDERS[[#This Row],[TypeOfClient]]="Premium", 0.1,
   TRUE, 0
)</f>
        <v>0</v>
      </c>
      <c r="O1804" s="31" cm="1">
        <f t="array" ref="O1804">_xlfn.IFS(
   FACT_ORDERS[[#This Row],[TotalAmount]]&gt;1500, 0.15,
   FACT_ORDERS[[#This Row],[TotalAmount]]&gt;1000, 0.1,
   FACT_ORDERS[[#This Row],[TotalAmount]]&gt;500, 0.05,
   TRUE, 0
)</f>
        <v>0</v>
      </c>
      <c r="P1804" s="28">
        <f xml:space="preserve"> FACT_ORDERS[[#This Row],[TotalAmount]] * (1 - (FACT_ORDERS[[#This Row],[ClientDiscount]] + FACT_ORDERS[[#This Row],[OrderDiscount]]) )</f>
        <v>392</v>
      </c>
      <c r="Q1804" s="28">
        <f>FACT_ORDERS[[#This Row],[TotalAmountWithDiscount]]+FACT_ORDERS[[#This Row],[DeliveryCost]]</f>
        <v>407</v>
      </c>
      <c r="R1804" s="35">
        <v>45401</v>
      </c>
      <c r="S1804" s="35" t="str">
        <f>IF(NETWORKDAYS(FACT_ORDERS[[#This Row],[Order-Date]], FACT_ORDERS[[#This Row],[ArrivalDate ]]) &gt; 10, "Late", "On Time")</f>
        <v>On Time</v>
      </c>
    </row>
    <row r="1805" spans="1:19" x14ac:dyDescent="0.3">
      <c r="A1805" s="12">
        <v>6803</v>
      </c>
      <c r="B1805" s="12">
        <v>283</v>
      </c>
      <c r="C1805" s="12">
        <v>10907</v>
      </c>
      <c r="D1805" s="12">
        <v>1804</v>
      </c>
      <c r="E1805" s="12" t="s">
        <v>243</v>
      </c>
      <c r="F1805" s="13">
        <v>45394</v>
      </c>
      <c r="G1805" s="26" t="s">
        <v>12363</v>
      </c>
      <c r="H1805" s="12">
        <v>57</v>
      </c>
      <c r="I1805" s="28">
        <f>VLOOKUP(B:B,DIM_PRODUCTS!A:F,5,FALSE)</f>
        <v>11</v>
      </c>
      <c r="J1805" s="28">
        <f>FACT_ORDERS[[#This Row],[ProductPrice]]*FACT_ORDERS[[#This Row],[Quantity]]</f>
        <v>627</v>
      </c>
      <c r="K1805" s="12" t="str">
        <f>VLOOKUP(C:C,DIM_CUSTOMERS!A:G,7,FALSE)</f>
        <v>France</v>
      </c>
      <c r="L1805" s="30" cm="1">
        <f t="array" ref="L1805">_xlfn.IFS(
    AND(FACT_ORDERS[[#This Row],[DeliveryMehtod]]="shippment",FACT_ORDERS[[#This Row],[TotalAmount]]&gt;=200), 0,
    AND(FACT_ORDERS[[#This Row],[DeliveryMehtod]]="pickup"), 15,
    AND(FACT_ORDERS[[#This Row],[DeliveryMehtod]]="shippment",FACT_ORDERS[[#This Row],[TotalAmount]]&lt;200), 35
)</f>
        <v>15</v>
      </c>
      <c r="M1805" s="12" t="str" cm="1">
        <f t="array" ref="M1805">_xlfn.IFS(
    SUMIFS(FACT_ORDERS[TotalAmount], FACT_ORDERS[WD_CUSTOMERS],FACT_ORDERS[[#This Row],[WD_CUSTOMERS]])&gt;=15000, "VIP",
    SUMIFS(FACT_ORDERS[TotalAmount], FACT_ORDERS[WD_CUSTOMERS],FACT_ORDERS[[#This Row],[WD_CUSTOMERS]])&gt;=8000, "Premium",
    TRUE, "Regular"
)</f>
        <v>Regular</v>
      </c>
      <c r="N1805" s="32" cm="1">
        <f t="array" ref="N1805">_xlfn.IFS(
   FACT_ORDERS[[#This Row],[TypeOfClient]]="VIP", 0.2,
   FACT_ORDERS[[#This Row],[TypeOfClient]]="Premium", 0.1,
   TRUE, 0
)</f>
        <v>0</v>
      </c>
      <c r="O1805" s="31" cm="1">
        <f t="array" ref="O1805">_xlfn.IFS(
   FACT_ORDERS[[#This Row],[TotalAmount]]&gt;1500, 0.15,
   FACT_ORDERS[[#This Row],[TotalAmount]]&gt;1000, 0.1,
   FACT_ORDERS[[#This Row],[TotalAmount]]&gt;500, 0.05,
   TRUE, 0
)</f>
        <v>0.05</v>
      </c>
      <c r="P1805" s="28">
        <f xml:space="preserve"> FACT_ORDERS[[#This Row],[TotalAmount]] * (1 - (FACT_ORDERS[[#This Row],[ClientDiscount]] + FACT_ORDERS[[#This Row],[OrderDiscount]]) )</f>
        <v>595.65</v>
      </c>
      <c r="Q1805" s="28">
        <f>FACT_ORDERS[[#This Row],[TotalAmountWithDiscount]]+FACT_ORDERS[[#This Row],[DeliveryCost]]</f>
        <v>610.65</v>
      </c>
      <c r="R1805" s="35">
        <v>45404</v>
      </c>
      <c r="S1805" s="35" t="str">
        <f>IF(NETWORKDAYS(FACT_ORDERS[[#This Row],[Order-Date]], FACT_ORDERS[[#This Row],[ArrivalDate ]]) &gt; 10, "Late", "On Time")</f>
        <v>On Time</v>
      </c>
    </row>
    <row r="1806" spans="1:19" x14ac:dyDescent="0.3">
      <c r="A1806" s="12">
        <v>6804</v>
      </c>
      <c r="B1806" s="12">
        <v>256</v>
      </c>
      <c r="C1806" s="12">
        <v>10907</v>
      </c>
      <c r="D1806" s="12">
        <v>1805</v>
      </c>
      <c r="E1806" s="12" t="s">
        <v>244</v>
      </c>
      <c r="F1806" s="13">
        <v>45311</v>
      </c>
      <c r="G1806" s="26" t="s">
        <v>12364</v>
      </c>
      <c r="H1806" s="12">
        <v>34</v>
      </c>
      <c r="I1806" s="28">
        <f>VLOOKUP(B:B,DIM_PRODUCTS!A:F,5,FALSE)</f>
        <v>14</v>
      </c>
      <c r="J1806" s="28">
        <f>FACT_ORDERS[[#This Row],[ProductPrice]]*FACT_ORDERS[[#This Row],[Quantity]]</f>
        <v>476</v>
      </c>
      <c r="K1806" s="12" t="str">
        <f>VLOOKUP(C:C,DIM_CUSTOMERS!A:G,7,FALSE)</f>
        <v>France</v>
      </c>
      <c r="L1806" s="30" cm="1">
        <f t="array" ref="L1806">_xlfn.IFS(
    AND(FACT_ORDERS[[#This Row],[DeliveryMehtod]]="shippment",FACT_ORDERS[[#This Row],[TotalAmount]]&gt;=200), 0,
    AND(FACT_ORDERS[[#This Row],[DeliveryMehtod]]="pickup"), 15,
    AND(FACT_ORDERS[[#This Row],[DeliveryMehtod]]="shippment",FACT_ORDERS[[#This Row],[TotalAmount]]&lt;200), 35
)</f>
        <v>0</v>
      </c>
      <c r="M1806" s="12" t="str" cm="1">
        <f t="array" ref="M1806">_xlfn.IFS(
    SUMIFS(FACT_ORDERS[TotalAmount], FACT_ORDERS[WD_CUSTOMERS],FACT_ORDERS[[#This Row],[WD_CUSTOMERS]])&gt;=15000, "VIP",
    SUMIFS(FACT_ORDERS[TotalAmount], FACT_ORDERS[WD_CUSTOMERS],FACT_ORDERS[[#This Row],[WD_CUSTOMERS]])&gt;=8000, "Premium",
    TRUE, "Regular"
)</f>
        <v>Regular</v>
      </c>
      <c r="N1806" s="32" cm="1">
        <f t="array" ref="N1806">_xlfn.IFS(
   FACT_ORDERS[[#This Row],[TypeOfClient]]="VIP", 0.2,
   FACT_ORDERS[[#This Row],[TypeOfClient]]="Premium", 0.1,
   TRUE, 0
)</f>
        <v>0</v>
      </c>
      <c r="O1806" s="31" cm="1">
        <f t="array" ref="O1806">_xlfn.IFS(
   FACT_ORDERS[[#This Row],[TotalAmount]]&gt;1500, 0.15,
   FACT_ORDERS[[#This Row],[TotalAmount]]&gt;1000, 0.1,
   FACT_ORDERS[[#This Row],[TotalAmount]]&gt;500, 0.05,
   TRUE, 0
)</f>
        <v>0</v>
      </c>
      <c r="P1806" s="28">
        <f xml:space="preserve"> FACT_ORDERS[[#This Row],[TotalAmount]] * (1 - (FACT_ORDERS[[#This Row],[ClientDiscount]] + FACT_ORDERS[[#This Row],[OrderDiscount]]) )</f>
        <v>476</v>
      </c>
      <c r="Q1806" s="28">
        <f>FACT_ORDERS[[#This Row],[TotalAmountWithDiscount]]+FACT_ORDERS[[#This Row],[DeliveryCost]]</f>
        <v>476</v>
      </c>
      <c r="R1806" s="35">
        <v>45318</v>
      </c>
      <c r="S1806" s="35" t="str">
        <f>IF(NETWORKDAYS(FACT_ORDERS[[#This Row],[Order-Date]], FACT_ORDERS[[#This Row],[ArrivalDate ]]) &gt; 10, "Late", "On Time")</f>
        <v>On Time</v>
      </c>
    </row>
    <row r="1807" spans="1:19" x14ac:dyDescent="0.3">
      <c r="A1807" s="12">
        <v>6805</v>
      </c>
      <c r="B1807" s="12">
        <v>283</v>
      </c>
      <c r="C1807" s="12">
        <v>10907</v>
      </c>
      <c r="D1807" s="12">
        <v>1806</v>
      </c>
      <c r="E1807" s="12" t="s">
        <v>243</v>
      </c>
      <c r="F1807" s="13">
        <v>45311</v>
      </c>
      <c r="G1807" s="26" t="s">
        <v>12365</v>
      </c>
      <c r="H1807" s="12">
        <v>56</v>
      </c>
      <c r="I1807" s="28">
        <f>VLOOKUP(B:B,DIM_PRODUCTS!A:F,5,FALSE)</f>
        <v>11</v>
      </c>
      <c r="J1807" s="28">
        <f>FACT_ORDERS[[#This Row],[ProductPrice]]*FACT_ORDERS[[#This Row],[Quantity]]</f>
        <v>616</v>
      </c>
      <c r="K1807" s="12" t="str">
        <f>VLOOKUP(C:C,DIM_CUSTOMERS!A:G,7,FALSE)</f>
        <v>France</v>
      </c>
      <c r="L1807" s="30" cm="1">
        <f t="array" ref="L1807">_xlfn.IFS(
    AND(FACT_ORDERS[[#This Row],[DeliveryMehtod]]="shippment",FACT_ORDERS[[#This Row],[TotalAmount]]&gt;=200), 0,
    AND(FACT_ORDERS[[#This Row],[DeliveryMehtod]]="pickup"), 15,
    AND(FACT_ORDERS[[#This Row],[DeliveryMehtod]]="shippment",FACT_ORDERS[[#This Row],[TotalAmount]]&lt;200), 35
)</f>
        <v>15</v>
      </c>
      <c r="M1807" s="12" t="str" cm="1">
        <f t="array" ref="M1807">_xlfn.IFS(
    SUMIFS(FACT_ORDERS[TotalAmount], FACT_ORDERS[WD_CUSTOMERS],FACT_ORDERS[[#This Row],[WD_CUSTOMERS]])&gt;=15000, "VIP",
    SUMIFS(FACT_ORDERS[TotalAmount], FACT_ORDERS[WD_CUSTOMERS],FACT_ORDERS[[#This Row],[WD_CUSTOMERS]])&gt;=8000, "Premium",
    TRUE, "Regular"
)</f>
        <v>Regular</v>
      </c>
      <c r="N1807" s="32" cm="1">
        <f t="array" ref="N1807">_xlfn.IFS(
   FACT_ORDERS[[#This Row],[TypeOfClient]]="VIP", 0.2,
   FACT_ORDERS[[#This Row],[TypeOfClient]]="Premium", 0.1,
   TRUE, 0
)</f>
        <v>0</v>
      </c>
      <c r="O1807" s="31" cm="1">
        <f t="array" ref="O1807">_xlfn.IFS(
   FACT_ORDERS[[#This Row],[TotalAmount]]&gt;1500, 0.15,
   FACT_ORDERS[[#This Row],[TotalAmount]]&gt;1000, 0.1,
   FACT_ORDERS[[#This Row],[TotalAmount]]&gt;500, 0.05,
   TRUE, 0
)</f>
        <v>0.05</v>
      </c>
      <c r="P1807" s="28">
        <f xml:space="preserve"> FACT_ORDERS[[#This Row],[TotalAmount]] * (1 - (FACT_ORDERS[[#This Row],[ClientDiscount]] + FACT_ORDERS[[#This Row],[OrderDiscount]]) )</f>
        <v>585.19999999999993</v>
      </c>
      <c r="Q1807" s="28">
        <f>FACT_ORDERS[[#This Row],[TotalAmountWithDiscount]]+FACT_ORDERS[[#This Row],[DeliveryCost]]</f>
        <v>600.19999999999993</v>
      </c>
      <c r="R1807" s="35">
        <v>45320</v>
      </c>
      <c r="S1807" s="35" t="str">
        <f>IF(NETWORKDAYS(FACT_ORDERS[[#This Row],[Order-Date]], FACT_ORDERS[[#This Row],[ArrivalDate ]]) &gt; 10, "Late", "On Time")</f>
        <v>On Time</v>
      </c>
    </row>
    <row r="1808" spans="1:19" x14ac:dyDescent="0.3">
      <c r="A1808" s="12">
        <v>6806</v>
      </c>
      <c r="B1808" s="12">
        <v>256</v>
      </c>
      <c r="C1808" s="12">
        <v>10907</v>
      </c>
      <c r="D1808" s="12">
        <v>1807</v>
      </c>
      <c r="E1808" s="12" t="s">
        <v>244</v>
      </c>
      <c r="F1808" s="13">
        <v>45166</v>
      </c>
      <c r="G1808" s="26" t="s">
        <v>12366</v>
      </c>
      <c r="H1808" s="12">
        <v>36</v>
      </c>
      <c r="I1808" s="28">
        <f>VLOOKUP(B:B,DIM_PRODUCTS!A:F,5,FALSE)</f>
        <v>14</v>
      </c>
      <c r="J1808" s="28">
        <f>FACT_ORDERS[[#This Row],[ProductPrice]]*FACT_ORDERS[[#This Row],[Quantity]]</f>
        <v>504</v>
      </c>
      <c r="K1808" s="12" t="str">
        <f>VLOOKUP(C:C,DIM_CUSTOMERS!A:G,7,FALSE)</f>
        <v>France</v>
      </c>
      <c r="L1808" s="30" cm="1">
        <f t="array" ref="L1808">_xlfn.IFS(
    AND(FACT_ORDERS[[#This Row],[DeliveryMehtod]]="shippment",FACT_ORDERS[[#This Row],[TotalAmount]]&gt;=200), 0,
    AND(FACT_ORDERS[[#This Row],[DeliveryMehtod]]="pickup"), 15,
    AND(FACT_ORDERS[[#This Row],[DeliveryMehtod]]="shippment",FACT_ORDERS[[#This Row],[TotalAmount]]&lt;200), 35
)</f>
        <v>0</v>
      </c>
      <c r="M1808" s="12" t="str" cm="1">
        <f t="array" ref="M1808">_xlfn.IFS(
    SUMIFS(FACT_ORDERS[TotalAmount], FACT_ORDERS[WD_CUSTOMERS],FACT_ORDERS[[#This Row],[WD_CUSTOMERS]])&gt;=15000, "VIP",
    SUMIFS(FACT_ORDERS[TotalAmount], FACT_ORDERS[WD_CUSTOMERS],FACT_ORDERS[[#This Row],[WD_CUSTOMERS]])&gt;=8000, "Premium",
    TRUE, "Regular"
)</f>
        <v>Regular</v>
      </c>
      <c r="N1808" s="32" cm="1">
        <f t="array" ref="N1808">_xlfn.IFS(
   FACT_ORDERS[[#This Row],[TypeOfClient]]="VIP", 0.2,
   FACT_ORDERS[[#This Row],[TypeOfClient]]="Premium", 0.1,
   TRUE, 0
)</f>
        <v>0</v>
      </c>
      <c r="O1808" s="31" cm="1">
        <f t="array" ref="O1808">_xlfn.IFS(
   FACT_ORDERS[[#This Row],[TotalAmount]]&gt;1500, 0.15,
   FACT_ORDERS[[#This Row],[TotalAmount]]&gt;1000, 0.1,
   FACT_ORDERS[[#This Row],[TotalAmount]]&gt;500, 0.05,
   TRUE, 0
)</f>
        <v>0.05</v>
      </c>
      <c r="P1808" s="28">
        <f xml:space="preserve"> FACT_ORDERS[[#This Row],[TotalAmount]] * (1 - (FACT_ORDERS[[#This Row],[ClientDiscount]] + FACT_ORDERS[[#This Row],[OrderDiscount]]) )</f>
        <v>478.79999999999995</v>
      </c>
      <c r="Q1808" s="28">
        <f>FACT_ORDERS[[#This Row],[TotalAmountWithDiscount]]+FACT_ORDERS[[#This Row],[DeliveryCost]]</f>
        <v>478.79999999999995</v>
      </c>
      <c r="R1808" s="35">
        <v>45175</v>
      </c>
      <c r="S1808" s="35" t="str">
        <f>IF(NETWORKDAYS(FACT_ORDERS[[#This Row],[Order-Date]], FACT_ORDERS[[#This Row],[ArrivalDate ]]) &gt; 10, "Late", "On Time")</f>
        <v>On Time</v>
      </c>
    </row>
    <row r="1809" spans="1:19" x14ac:dyDescent="0.3">
      <c r="A1809" s="12">
        <v>6807</v>
      </c>
      <c r="B1809" s="12">
        <v>283</v>
      </c>
      <c r="C1809" s="12">
        <v>10907</v>
      </c>
      <c r="D1809" s="12">
        <v>1808</v>
      </c>
      <c r="E1809" s="12" t="s">
        <v>243</v>
      </c>
      <c r="F1809" s="13">
        <v>45166</v>
      </c>
      <c r="G1809" s="26" t="s">
        <v>12367</v>
      </c>
      <c r="H1809" s="12">
        <v>36</v>
      </c>
      <c r="I1809" s="28">
        <f>VLOOKUP(B:B,DIM_PRODUCTS!A:F,5,FALSE)</f>
        <v>11</v>
      </c>
      <c r="J1809" s="28">
        <f>FACT_ORDERS[[#This Row],[ProductPrice]]*FACT_ORDERS[[#This Row],[Quantity]]</f>
        <v>396</v>
      </c>
      <c r="K1809" s="12" t="str">
        <f>VLOOKUP(C:C,DIM_CUSTOMERS!A:G,7,FALSE)</f>
        <v>France</v>
      </c>
      <c r="L1809" s="30" cm="1">
        <f t="array" ref="L1809">_xlfn.IFS(
    AND(FACT_ORDERS[[#This Row],[DeliveryMehtod]]="shippment",FACT_ORDERS[[#This Row],[TotalAmount]]&gt;=200), 0,
    AND(FACT_ORDERS[[#This Row],[DeliveryMehtod]]="pickup"), 15,
    AND(FACT_ORDERS[[#This Row],[DeliveryMehtod]]="shippment",FACT_ORDERS[[#This Row],[TotalAmount]]&lt;200), 35
)</f>
        <v>15</v>
      </c>
      <c r="M1809" s="12" t="str" cm="1">
        <f t="array" ref="M1809">_xlfn.IFS(
    SUMIFS(FACT_ORDERS[TotalAmount], FACT_ORDERS[WD_CUSTOMERS],FACT_ORDERS[[#This Row],[WD_CUSTOMERS]])&gt;=15000, "VIP",
    SUMIFS(FACT_ORDERS[TotalAmount], FACT_ORDERS[WD_CUSTOMERS],FACT_ORDERS[[#This Row],[WD_CUSTOMERS]])&gt;=8000, "Premium",
    TRUE, "Regular"
)</f>
        <v>Regular</v>
      </c>
      <c r="N1809" s="32" cm="1">
        <f t="array" ref="N1809">_xlfn.IFS(
   FACT_ORDERS[[#This Row],[TypeOfClient]]="VIP", 0.2,
   FACT_ORDERS[[#This Row],[TypeOfClient]]="Premium", 0.1,
   TRUE, 0
)</f>
        <v>0</v>
      </c>
      <c r="O1809" s="31" cm="1">
        <f t="array" ref="O1809">_xlfn.IFS(
   FACT_ORDERS[[#This Row],[TotalAmount]]&gt;1500, 0.15,
   FACT_ORDERS[[#This Row],[TotalAmount]]&gt;1000, 0.1,
   FACT_ORDERS[[#This Row],[TotalAmount]]&gt;500, 0.05,
   TRUE, 0
)</f>
        <v>0</v>
      </c>
      <c r="P1809" s="28">
        <f xml:space="preserve"> FACT_ORDERS[[#This Row],[TotalAmount]] * (1 - (FACT_ORDERS[[#This Row],[ClientDiscount]] + FACT_ORDERS[[#This Row],[OrderDiscount]]) )</f>
        <v>396</v>
      </c>
      <c r="Q1809" s="28">
        <f>FACT_ORDERS[[#This Row],[TotalAmountWithDiscount]]+FACT_ORDERS[[#This Row],[DeliveryCost]]</f>
        <v>411</v>
      </c>
      <c r="R1809" s="35">
        <v>45176</v>
      </c>
      <c r="S1809" s="35" t="str">
        <f>IF(NETWORKDAYS(FACT_ORDERS[[#This Row],[Order-Date]], FACT_ORDERS[[#This Row],[ArrivalDate ]]) &gt; 10, "Late", "On Time")</f>
        <v>On Time</v>
      </c>
    </row>
    <row r="1810" spans="1:19" x14ac:dyDescent="0.3">
      <c r="A1810" s="12">
        <v>6808</v>
      </c>
      <c r="B1810" s="12">
        <v>256</v>
      </c>
      <c r="C1810" s="12">
        <v>10907</v>
      </c>
      <c r="D1810" s="12">
        <v>1809</v>
      </c>
      <c r="E1810" s="12" t="s">
        <v>243</v>
      </c>
      <c r="F1810" s="13">
        <v>45034</v>
      </c>
      <c r="G1810" s="26" t="s">
        <v>12368</v>
      </c>
      <c r="H1810" s="12">
        <v>32</v>
      </c>
      <c r="I1810" s="28">
        <f>VLOOKUP(B:B,DIM_PRODUCTS!A:F,5,FALSE)</f>
        <v>14</v>
      </c>
      <c r="J1810" s="28">
        <f>FACT_ORDERS[[#This Row],[ProductPrice]]*FACT_ORDERS[[#This Row],[Quantity]]</f>
        <v>448</v>
      </c>
      <c r="K1810" s="12" t="str">
        <f>VLOOKUP(C:C,DIM_CUSTOMERS!A:G,7,FALSE)</f>
        <v>France</v>
      </c>
      <c r="L1810" s="30" cm="1">
        <f t="array" ref="L1810">_xlfn.IFS(
    AND(FACT_ORDERS[[#This Row],[DeliveryMehtod]]="shippment",FACT_ORDERS[[#This Row],[TotalAmount]]&gt;=200), 0,
    AND(FACT_ORDERS[[#This Row],[DeliveryMehtod]]="pickup"), 15,
    AND(FACT_ORDERS[[#This Row],[DeliveryMehtod]]="shippment",FACT_ORDERS[[#This Row],[TotalAmount]]&lt;200), 35
)</f>
        <v>15</v>
      </c>
      <c r="M1810" s="12" t="str" cm="1">
        <f t="array" ref="M1810">_xlfn.IFS(
    SUMIFS(FACT_ORDERS[TotalAmount], FACT_ORDERS[WD_CUSTOMERS],FACT_ORDERS[[#This Row],[WD_CUSTOMERS]])&gt;=15000, "VIP",
    SUMIFS(FACT_ORDERS[TotalAmount], FACT_ORDERS[WD_CUSTOMERS],FACT_ORDERS[[#This Row],[WD_CUSTOMERS]])&gt;=8000, "Premium",
    TRUE, "Regular"
)</f>
        <v>Regular</v>
      </c>
      <c r="N1810" s="32" cm="1">
        <f t="array" ref="N1810">_xlfn.IFS(
   FACT_ORDERS[[#This Row],[TypeOfClient]]="VIP", 0.2,
   FACT_ORDERS[[#This Row],[TypeOfClient]]="Premium", 0.1,
   TRUE, 0
)</f>
        <v>0</v>
      </c>
      <c r="O1810" s="31" cm="1">
        <f t="array" ref="O1810">_xlfn.IFS(
   FACT_ORDERS[[#This Row],[TotalAmount]]&gt;1500, 0.15,
   FACT_ORDERS[[#This Row],[TotalAmount]]&gt;1000, 0.1,
   FACT_ORDERS[[#This Row],[TotalAmount]]&gt;500, 0.05,
   TRUE, 0
)</f>
        <v>0</v>
      </c>
      <c r="P1810" s="28">
        <f xml:space="preserve"> FACT_ORDERS[[#This Row],[TotalAmount]] * (1 - (FACT_ORDERS[[#This Row],[ClientDiscount]] + FACT_ORDERS[[#This Row],[OrderDiscount]]) )</f>
        <v>448</v>
      </c>
      <c r="Q1810" s="28">
        <f>FACT_ORDERS[[#This Row],[TotalAmountWithDiscount]]+FACT_ORDERS[[#This Row],[DeliveryCost]]</f>
        <v>463</v>
      </c>
      <c r="R1810" s="35">
        <v>45045</v>
      </c>
      <c r="S1810" s="35" t="str">
        <f>IF(NETWORKDAYS(FACT_ORDERS[[#This Row],[Order-Date]], FACT_ORDERS[[#This Row],[ArrivalDate ]]) &gt; 10, "Late", "On Time")</f>
        <v>On Time</v>
      </c>
    </row>
    <row r="1811" spans="1:19" x14ac:dyDescent="0.3">
      <c r="A1811" s="12">
        <v>6809</v>
      </c>
      <c r="B1811" s="12">
        <v>284</v>
      </c>
      <c r="C1811" s="12">
        <v>10907</v>
      </c>
      <c r="D1811" s="12">
        <v>1810</v>
      </c>
      <c r="E1811" s="12" t="s">
        <v>244</v>
      </c>
      <c r="F1811" s="13">
        <v>45034</v>
      </c>
      <c r="G1811" s="26" t="s">
        <v>3798</v>
      </c>
      <c r="H1811" s="12">
        <v>28</v>
      </c>
      <c r="I1811" s="28">
        <f>VLOOKUP(B:B,DIM_PRODUCTS!A:F,5,FALSE)</f>
        <v>32</v>
      </c>
      <c r="J1811" s="28">
        <f>FACT_ORDERS[[#This Row],[ProductPrice]]*FACT_ORDERS[[#This Row],[Quantity]]</f>
        <v>896</v>
      </c>
      <c r="K1811" s="12" t="str">
        <f>VLOOKUP(C:C,DIM_CUSTOMERS!A:G,7,FALSE)</f>
        <v>France</v>
      </c>
      <c r="L1811" s="30" cm="1">
        <f t="array" ref="L1811">_xlfn.IFS(
    AND(FACT_ORDERS[[#This Row],[DeliveryMehtod]]="shippment",FACT_ORDERS[[#This Row],[TotalAmount]]&gt;=200), 0,
    AND(FACT_ORDERS[[#This Row],[DeliveryMehtod]]="pickup"), 15,
    AND(FACT_ORDERS[[#This Row],[DeliveryMehtod]]="shippment",FACT_ORDERS[[#This Row],[TotalAmount]]&lt;200), 35
)</f>
        <v>0</v>
      </c>
      <c r="M1811" s="12" t="str" cm="1">
        <f t="array" ref="M1811">_xlfn.IFS(
    SUMIFS(FACT_ORDERS[TotalAmount], FACT_ORDERS[WD_CUSTOMERS],FACT_ORDERS[[#This Row],[WD_CUSTOMERS]])&gt;=15000, "VIP",
    SUMIFS(FACT_ORDERS[TotalAmount], FACT_ORDERS[WD_CUSTOMERS],FACT_ORDERS[[#This Row],[WD_CUSTOMERS]])&gt;=8000, "Premium",
    TRUE, "Regular"
)</f>
        <v>Regular</v>
      </c>
      <c r="N1811" s="32" cm="1">
        <f t="array" ref="N1811">_xlfn.IFS(
   FACT_ORDERS[[#This Row],[TypeOfClient]]="VIP", 0.2,
   FACT_ORDERS[[#This Row],[TypeOfClient]]="Premium", 0.1,
   TRUE, 0
)</f>
        <v>0</v>
      </c>
      <c r="O1811" s="31" cm="1">
        <f t="array" ref="O1811">_xlfn.IFS(
   FACT_ORDERS[[#This Row],[TotalAmount]]&gt;1500, 0.15,
   FACT_ORDERS[[#This Row],[TotalAmount]]&gt;1000, 0.1,
   FACT_ORDERS[[#This Row],[TotalAmount]]&gt;500, 0.05,
   TRUE, 0
)</f>
        <v>0.05</v>
      </c>
      <c r="P1811" s="28">
        <f xml:space="preserve"> FACT_ORDERS[[#This Row],[TotalAmount]] * (1 - (FACT_ORDERS[[#This Row],[ClientDiscount]] + FACT_ORDERS[[#This Row],[OrderDiscount]]) )</f>
        <v>851.19999999999993</v>
      </c>
      <c r="Q1811" s="28">
        <f>FACT_ORDERS[[#This Row],[TotalAmountWithDiscount]]+FACT_ORDERS[[#This Row],[DeliveryCost]]</f>
        <v>851.19999999999993</v>
      </c>
      <c r="R1811" s="35">
        <v>45044</v>
      </c>
      <c r="S1811" s="35" t="str">
        <f>IF(NETWORKDAYS(FACT_ORDERS[[#This Row],[Order-Date]], FACT_ORDERS[[#This Row],[ArrivalDate ]]) &gt; 10, "Late", "On Time")</f>
        <v>On Time</v>
      </c>
    </row>
    <row r="1812" spans="1:19" x14ac:dyDescent="0.3">
      <c r="A1812" s="12">
        <v>6810</v>
      </c>
      <c r="B1812" s="12">
        <v>283</v>
      </c>
      <c r="C1812" s="12">
        <v>10907</v>
      </c>
      <c r="D1812" s="12">
        <v>1811</v>
      </c>
      <c r="E1812" s="12" t="s">
        <v>244</v>
      </c>
      <c r="F1812" s="13">
        <v>45034</v>
      </c>
      <c r="G1812" s="26" t="s">
        <v>12369</v>
      </c>
      <c r="H1812" s="12">
        <v>60</v>
      </c>
      <c r="I1812" s="28">
        <f>VLOOKUP(B:B,DIM_PRODUCTS!A:F,5,FALSE)</f>
        <v>11</v>
      </c>
      <c r="J1812" s="28">
        <f>FACT_ORDERS[[#This Row],[ProductPrice]]*FACT_ORDERS[[#This Row],[Quantity]]</f>
        <v>660</v>
      </c>
      <c r="K1812" s="12" t="str">
        <f>VLOOKUP(C:C,DIM_CUSTOMERS!A:G,7,FALSE)</f>
        <v>France</v>
      </c>
      <c r="L1812" s="30" cm="1">
        <f t="array" ref="L1812">_xlfn.IFS(
    AND(FACT_ORDERS[[#This Row],[DeliveryMehtod]]="shippment",FACT_ORDERS[[#This Row],[TotalAmount]]&gt;=200), 0,
    AND(FACT_ORDERS[[#This Row],[DeliveryMehtod]]="pickup"), 15,
    AND(FACT_ORDERS[[#This Row],[DeliveryMehtod]]="shippment",FACT_ORDERS[[#This Row],[TotalAmount]]&lt;200), 35
)</f>
        <v>0</v>
      </c>
      <c r="M1812" s="12" t="str" cm="1">
        <f t="array" ref="M1812">_xlfn.IFS(
    SUMIFS(FACT_ORDERS[TotalAmount], FACT_ORDERS[WD_CUSTOMERS],FACT_ORDERS[[#This Row],[WD_CUSTOMERS]])&gt;=15000, "VIP",
    SUMIFS(FACT_ORDERS[TotalAmount], FACT_ORDERS[WD_CUSTOMERS],FACT_ORDERS[[#This Row],[WD_CUSTOMERS]])&gt;=8000, "Premium",
    TRUE, "Regular"
)</f>
        <v>Regular</v>
      </c>
      <c r="N1812" s="32" cm="1">
        <f t="array" ref="N1812">_xlfn.IFS(
   FACT_ORDERS[[#This Row],[TypeOfClient]]="VIP", 0.2,
   FACT_ORDERS[[#This Row],[TypeOfClient]]="Premium", 0.1,
   TRUE, 0
)</f>
        <v>0</v>
      </c>
      <c r="O1812" s="31" cm="1">
        <f t="array" ref="O1812">_xlfn.IFS(
   FACT_ORDERS[[#This Row],[TotalAmount]]&gt;1500, 0.15,
   FACT_ORDERS[[#This Row],[TotalAmount]]&gt;1000, 0.1,
   FACT_ORDERS[[#This Row],[TotalAmount]]&gt;500, 0.05,
   TRUE, 0
)</f>
        <v>0.05</v>
      </c>
      <c r="P1812" s="28">
        <f xml:space="preserve"> FACT_ORDERS[[#This Row],[TotalAmount]] * (1 - (FACT_ORDERS[[#This Row],[ClientDiscount]] + FACT_ORDERS[[#This Row],[OrderDiscount]]) )</f>
        <v>627</v>
      </c>
      <c r="Q1812" s="28">
        <f>FACT_ORDERS[[#This Row],[TotalAmountWithDiscount]]+FACT_ORDERS[[#This Row],[DeliveryCost]]</f>
        <v>627</v>
      </c>
      <c r="R1812" s="35">
        <v>45041</v>
      </c>
      <c r="S1812" s="35" t="str">
        <f>IF(NETWORKDAYS(FACT_ORDERS[[#This Row],[Order-Date]], FACT_ORDERS[[#This Row],[ArrivalDate ]]) &gt; 10, "Late", "On Time")</f>
        <v>On Time</v>
      </c>
    </row>
    <row r="1813" spans="1:19" x14ac:dyDescent="0.3">
      <c r="A1813" s="12">
        <v>6811</v>
      </c>
      <c r="B1813" s="12">
        <v>245</v>
      </c>
      <c r="C1813" s="12">
        <v>10796</v>
      </c>
      <c r="D1813" s="12">
        <v>1812</v>
      </c>
      <c r="E1813" s="12" t="s">
        <v>244</v>
      </c>
      <c r="F1813" s="13">
        <v>45447</v>
      </c>
      <c r="G1813" s="26" t="s">
        <v>12370</v>
      </c>
      <c r="H1813" s="12">
        <v>29</v>
      </c>
      <c r="I1813" s="28">
        <f>VLOOKUP(B:B,DIM_PRODUCTS!A:F,5,FALSE)</f>
        <v>28</v>
      </c>
      <c r="J1813" s="28">
        <f>FACT_ORDERS[[#This Row],[ProductPrice]]*FACT_ORDERS[[#This Row],[Quantity]]</f>
        <v>812</v>
      </c>
      <c r="K1813" s="12" t="str">
        <f>VLOOKUP(C:C,DIM_CUSTOMERS!A:G,7,FALSE)</f>
        <v>Spain</v>
      </c>
      <c r="L1813" s="30" cm="1">
        <f t="array" ref="L1813">_xlfn.IFS(
    AND(FACT_ORDERS[[#This Row],[DeliveryMehtod]]="shippment",FACT_ORDERS[[#This Row],[TotalAmount]]&gt;=200), 0,
    AND(FACT_ORDERS[[#This Row],[DeliveryMehtod]]="pickup"), 15,
    AND(FACT_ORDERS[[#This Row],[DeliveryMehtod]]="shippment",FACT_ORDERS[[#This Row],[TotalAmount]]&lt;200), 35
)</f>
        <v>0</v>
      </c>
      <c r="M1813" s="12" t="str" cm="1">
        <f t="array" ref="M1813">_xlfn.IFS(
    SUMIFS(FACT_ORDERS[TotalAmount], FACT_ORDERS[WD_CUSTOMERS],FACT_ORDERS[[#This Row],[WD_CUSTOMERS]])&gt;=15000, "VIP",
    SUMIFS(FACT_ORDERS[TotalAmount], FACT_ORDERS[WD_CUSTOMERS],FACT_ORDERS[[#This Row],[WD_CUSTOMERS]])&gt;=8000, "Premium",
    TRUE, "Regular"
)</f>
        <v>Regular</v>
      </c>
      <c r="N1813" s="32" cm="1">
        <f t="array" ref="N1813">_xlfn.IFS(
   FACT_ORDERS[[#This Row],[TypeOfClient]]="VIP", 0.2,
   FACT_ORDERS[[#This Row],[TypeOfClient]]="Premium", 0.1,
   TRUE, 0
)</f>
        <v>0</v>
      </c>
      <c r="O1813" s="31" cm="1">
        <f t="array" ref="O1813">_xlfn.IFS(
   FACT_ORDERS[[#This Row],[TotalAmount]]&gt;1500, 0.15,
   FACT_ORDERS[[#This Row],[TotalAmount]]&gt;1000, 0.1,
   FACT_ORDERS[[#This Row],[TotalAmount]]&gt;500, 0.05,
   TRUE, 0
)</f>
        <v>0.05</v>
      </c>
      <c r="P1813" s="28">
        <f xml:space="preserve"> FACT_ORDERS[[#This Row],[TotalAmount]] * (1 - (FACT_ORDERS[[#This Row],[ClientDiscount]] + FACT_ORDERS[[#This Row],[OrderDiscount]]) )</f>
        <v>771.4</v>
      </c>
      <c r="Q1813" s="28">
        <f>FACT_ORDERS[[#This Row],[TotalAmountWithDiscount]]+FACT_ORDERS[[#This Row],[DeliveryCost]]</f>
        <v>771.4</v>
      </c>
      <c r="R1813" s="35">
        <v>45458</v>
      </c>
      <c r="S1813" s="35" t="str">
        <f>IF(NETWORKDAYS(FACT_ORDERS[[#This Row],[Order-Date]], FACT_ORDERS[[#This Row],[ArrivalDate ]]) &gt; 10, "Late", "On Time")</f>
        <v>On Time</v>
      </c>
    </row>
    <row r="1814" spans="1:19" x14ac:dyDescent="0.3">
      <c r="A1814" s="12">
        <v>6812</v>
      </c>
      <c r="B1814" s="12">
        <v>251</v>
      </c>
      <c r="C1814" s="12">
        <v>10880</v>
      </c>
      <c r="D1814" s="12">
        <v>1813</v>
      </c>
      <c r="E1814" s="12" t="s">
        <v>244</v>
      </c>
      <c r="F1814" s="13">
        <v>45515</v>
      </c>
      <c r="G1814" s="26" t="s">
        <v>11165</v>
      </c>
      <c r="H1814" s="12">
        <v>21</v>
      </c>
      <c r="I1814" s="28">
        <f>VLOOKUP(B:B,DIM_PRODUCTS!A:F,5,FALSE)</f>
        <v>12</v>
      </c>
      <c r="J1814" s="28">
        <f>FACT_ORDERS[[#This Row],[ProductPrice]]*FACT_ORDERS[[#This Row],[Quantity]]</f>
        <v>252</v>
      </c>
      <c r="K1814" s="12" t="str">
        <f>VLOOKUP(C:C,DIM_CUSTOMERS!A:G,7,FALSE)</f>
        <v>France</v>
      </c>
      <c r="L1814" s="30" cm="1">
        <f t="array" ref="L1814">_xlfn.IFS(
    AND(FACT_ORDERS[[#This Row],[DeliveryMehtod]]="shippment",FACT_ORDERS[[#This Row],[TotalAmount]]&gt;=200), 0,
    AND(FACT_ORDERS[[#This Row],[DeliveryMehtod]]="pickup"), 15,
    AND(FACT_ORDERS[[#This Row],[DeliveryMehtod]]="shippment",FACT_ORDERS[[#This Row],[TotalAmount]]&lt;200), 35
)</f>
        <v>0</v>
      </c>
      <c r="M1814" s="12" t="str" cm="1">
        <f t="array" ref="M1814">_xlfn.IFS(
    SUMIFS(FACT_ORDERS[TotalAmount], FACT_ORDERS[WD_CUSTOMERS],FACT_ORDERS[[#This Row],[WD_CUSTOMERS]])&gt;=15000, "VIP",
    SUMIFS(FACT_ORDERS[TotalAmount], FACT_ORDERS[WD_CUSTOMERS],FACT_ORDERS[[#This Row],[WD_CUSTOMERS]])&gt;=8000, "Premium",
    TRUE, "Regular"
)</f>
        <v>Regular</v>
      </c>
      <c r="N1814" s="32" cm="1">
        <f t="array" ref="N1814">_xlfn.IFS(
   FACT_ORDERS[[#This Row],[TypeOfClient]]="VIP", 0.2,
   FACT_ORDERS[[#This Row],[TypeOfClient]]="Premium", 0.1,
   TRUE, 0
)</f>
        <v>0</v>
      </c>
      <c r="O1814" s="31" cm="1">
        <f t="array" ref="O1814">_xlfn.IFS(
   FACT_ORDERS[[#This Row],[TotalAmount]]&gt;1500, 0.15,
   FACT_ORDERS[[#This Row],[TotalAmount]]&gt;1000, 0.1,
   FACT_ORDERS[[#This Row],[TotalAmount]]&gt;500, 0.05,
   TRUE, 0
)</f>
        <v>0</v>
      </c>
      <c r="P1814" s="28">
        <f xml:space="preserve"> FACT_ORDERS[[#This Row],[TotalAmount]] * (1 - (FACT_ORDERS[[#This Row],[ClientDiscount]] + FACT_ORDERS[[#This Row],[OrderDiscount]]) )</f>
        <v>252</v>
      </c>
      <c r="Q1814" s="28">
        <f>FACT_ORDERS[[#This Row],[TotalAmountWithDiscount]]+FACT_ORDERS[[#This Row],[DeliveryCost]]</f>
        <v>252</v>
      </c>
      <c r="R1814" s="35">
        <v>45522</v>
      </c>
      <c r="S1814" s="35" t="str">
        <f>IF(NETWORKDAYS(FACT_ORDERS[[#This Row],[Order-Date]], FACT_ORDERS[[#This Row],[ArrivalDate ]]) &gt; 10, "Late", "On Time")</f>
        <v>On Time</v>
      </c>
    </row>
    <row r="1815" spans="1:19" x14ac:dyDescent="0.3">
      <c r="A1815" s="12">
        <v>6813</v>
      </c>
      <c r="B1815" s="12">
        <v>251</v>
      </c>
      <c r="C1815" s="12">
        <v>10880</v>
      </c>
      <c r="D1815" s="12">
        <v>1814</v>
      </c>
      <c r="E1815" s="12" t="s">
        <v>243</v>
      </c>
      <c r="F1815" s="13">
        <v>45540</v>
      </c>
      <c r="G1815" s="26" t="s">
        <v>12371</v>
      </c>
      <c r="H1815" s="12">
        <v>30</v>
      </c>
      <c r="I1815" s="28">
        <f>VLOOKUP(B:B,DIM_PRODUCTS!A:F,5,FALSE)</f>
        <v>12</v>
      </c>
      <c r="J1815" s="28">
        <f>FACT_ORDERS[[#This Row],[ProductPrice]]*FACT_ORDERS[[#This Row],[Quantity]]</f>
        <v>360</v>
      </c>
      <c r="K1815" s="12" t="str">
        <f>VLOOKUP(C:C,DIM_CUSTOMERS!A:G,7,FALSE)</f>
        <v>France</v>
      </c>
      <c r="L1815" s="30" cm="1">
        <f t="array" ref="L1815">_xlfn.IFS(
    AND(FACT_ORDERS[[#This Row],[DeliveryMehtod]]="shippment",FACT_ORDERS[[#This Row],[TotalAmount]]&gt;=200), 0,
    AND(FACT_ORDERS[[#This Row],[DeliveryMehtod]]="pickup"), 15,
    AND(FACT_ORDERS[[#This Row],[DeliveryMehtod]]="shippment",FACT_ORDERS[[#This Row],[TotalAmount]]&lt;200), 35
)</f>
        <v>15</v>
      </c>
      <c r="M1815" s="12" t="str" cm="1">
        <f t="array" ref="M1815">_xlfn.IFS(
    SUMIFS(FACT_ORDERS[TotalAmount], FACT_ORDERS[WD_CUSTOMERS],FACT_ORDERS[[#This Row],[WD_CUSTOMERS]])&gt;=15000, "VIP",
    SUMIFS(FACT_ORDERS[TotalAmount], FACT_ORDERS[WD_CUSTOMERS],FACT_ORDERS[[#This Row],[WD_CUSTOMERS]])&gt;=8000, "Premium",
    TRUE, "Regular"
)</f>
        <v>Regular</v>
      </c>
      <c r="N1815" s="32" cm="1">
        <f t="array" ref="N1815">_xlfn.IFS(
   FACT_ORDERS[[#This Row],[TypeOfClient]]="VIP", 0.2,
   FACT_ORDERS[[#This Row],[TypeOfClient]]="Premium", 0.1,
   TRUE, 0
)</f>
        <v>0</v>
      </c>
      <c r="O1815" s="31" cm="1">
        <f t="array" ref="O1815">_xlfn.IFS(
   FACT_ORDERS[[#This Row],[TotalAmount]]&gt;1500, 0.15,
   FACT_ORDERS[[#This Row],[TotalAmount]]&gt;1000, 0.1,
   FACT_ORDERS[[#This Row],[TotalAmount]]&gt;500, 0.05,
   TRUE, 0
)</f>
        <v>0</v>
      </c>
      <c r="P1815" s="28">
        <f xml:space="preserve"> FACT_ORDERS[[#This Row],[TotalAmount]] * (1 - (FACT_ORDERS[[#This Row],[ClientDiscount]] + FACT_ORDERS[[#This Row],[OrderDiscount]]) )</f>
        <v>360</v>
      </c>
      <c r="Q1815" s="28">
        <f>FACT_ORDERS[[#This Row],[TotalAmountWithDiscount]]+FACT_ORDERS[[#This Row],[DeliveryCost]]</f>
        <v>375</v>
      </c>
      <c r="R1815" s="35">
        <v>45551</v>
      </c>
      <c r="S1815" s="35" t="str">
        <f>IF(NETWORKDAYS(FACT_ORDERS[[#This Row],[Order-Date]], FACT_ORDERS[[#This Row],[ArrivalDate ]]) &gt; 10, "Late", "On Time")</f>
        <v>On Time</v>
      </c>
    </row>
    <row r="1816" spans="1:19" x14ac:dyDescent="0.3">
      <c r="A1816" s="12">
        <v>6814</v>
      </c>
      <c r="B1816" s="12">
        <v>251</v>
      </c>
      <c r="C1816" s="12">
        <v>10880</v>
      </c>
      <c r="D1816" s="12">
        <v>1815</v>
      </c>
      <c r="E1816" s="12" t="s">
        <v>244</v>
      </c>
      <c r="F1816" s="13">
        <v>45550</v>
      </c>
      <c r="G1816" s="26" t="s">
        <v>12372</v>
      </c>
      <c r="H1816" s="12">
        <v>34</v>
      </c>
      <c r="I1816" s="28">
        <f>VLOOKUP(B:B,DIM_PRODUCTS!A:F,5,FALSE)</f>
        <v>12</v>
      </c>
      <c r="J1816" s="28">
        <f>FACT_ORDERS[[#This Row],[ProductPrice]]*FACT_ORDERS[[#This Row],[Quantity]]</f>
        <v>408</v>
      </c>
      <c r="K1816" s="12" t="str">
        <f>VLOOKUP(C:C,DIM_CUSTOMERS!A:G,7,FALSE)</f>
        <v>France</v>
      </c>
      <c r="L1816" s="30" cm="1">
        <f t="array" ref="L1816">_xlfn.IFS(
    AND(FACT_ORDERS[[#This Row],[DeliveryMehtod]]="shippment",FACT_ORDERS[[#This Row],[TotalAmount]]&gt;=200), 0,
    AND(FACT_ORDERS[[#This Row],[DeliveryMehtod]]="pickup"), 15,
    AND(FACT_ORDERS[[#This Row],[DeliveryMehtod]]="shippment",FACT_ORDERS[[#This Row],[TotalAmount]]&lt;200), 35
)</f>
        <v>0</v>
      </c>
      <c r="M1816" s="12" t="str" cm="1">
        <f t="array" ref="M1816">_xlfn.IFS(
    SUMIFS(FACT_ORDERS[TotalAmount], FACT_ORDERS[WD_CUSTOMERS],FACT_ORDERS[[#This Row],[WD_CUSTOMERS]])&gt;=15000, "VIP",
    SUMIFS(FACT_ORDERS[TotalAmount], FACT_ORDERS[WD_CUSTOMERS],FACT_ORDERS[[#This Row],[WD_CUSTOMERS]])&gt;=8000, "Premium",
    TRUE, "Regular"
)</f>
        <v>Regular</v>
      </c>
      <c r="N1816" s="32" cm="1">
        <f t="array" ref="N1816">_xlfn.IFS(
   FACT_ORDERS[[#This Row],[TypeOfClient]]="VIP", 0.2,
   FACT_ORDERS[[#This Row],[TypeOfClient]]="Premium", 0.1,
   TRUE, 0
)</f>
        <v>0</v>
      </c>
      <c r="O1816" s="31" cm="1">
        <f t="array" ref="O1816">_xlfn.IFS(
   FACT_ORDERS[[#This Row],[TotalAmount]]&gt;1500, 0.15,
   FACT_ORDERS[[#This Row],[TotalAmount]]&gt;1000, 0.1,
   FACT_ORDERS[[#This Row],[TotalAmount]]&gt;500, 0.05,
   TRUE, 0
)</f>
        <v>0</v>
      </c>
      <c r="P1816" s="28">
        <f xml:space="preserve"> FACT_ORDERS[[#This Row],[TotalAmount]] * (1 - (FACT_ORDERS[[#This Row],[ClientDiscount]] + FACT_ORDERS[[#This Row],[OrderDiscount]]) )</f>
        <v>408</v>
      </c>
      <c r="Q1816" s="28">
        <f>FACT_ORDERS[[#This Row],[TotalAmountWithDiscount]]+FACT_ORDERS[[#This Row],[DeliveryCost]]</f>
        <v>408</v>
      </c>
      <c r="R1816" s="35">
        <v>45557</v>
      </c>
      <c r="S1816" s="35" t="str">
        <f>IF(NETWORKDAYS(FACT_ORDERS[[#This Row],[Order-Date]], FACT_ORDERS[[#This Row],[ArrivalDate ]]) &gt; 10, "Late", "On Time")</f>
        <v>On Time</v>
      </c>
    </row>
    <row r="1817" spans="1:19" x14ac:dyDescent="0.3">
      <c r="A1817" s="12">
        <v>6815</v>
      </c>
      <c r="B1817" s="12">
        <v>251</v>
      </c>
      <c r="C1817" s="12">
        <v>10880</v>
      </c>
      <c r="D1817" s="12">
        <v>1816</v>
      </c>
      <c r="E1817" s="12" t="s">
        <v>244</v>
      </c>
      <c r="F1817" s="13">
        <v>45537</v>
      </c>
      <c r="G1817" s="26" t="s">
        <v>12373</v>
      </c>
      <c r="H1817" s="12">
        <v>21</v>
      </c>
      <c r="I1817" s="28">
        <f>VLOOKUP(B:B,DIM_PRODUCTS!A:F,5,FALSE)</f>
        <v>12</v>
      </c>
      <c r="J1817" s="28">
        <f>FACT_ORDERS[[#This Row],[ProductPrice]]*FACT_ORDERS[[#This Row],[Quantity]]</f>
        <v>252</v>
      </c>
      <c r="K1817" s="12" t="str">
        <f>VLOOKUP(C:C,DIM_CUSTOMERS!A:G,7,FALSE)</f>
        <v>France</v>
      </c>
      <c r="L1817" s="30" cm="1">
        <f t="array" ref="L1817">_xlfn.IFS(
    AND(FACT_ORDERS[[#This Row],[DeliveryMehtod]]="shippment",FACT_ORDERS[[#This Row],[TotalAmount]]&gt;=200), 0,
    AND(FACT_ORDERS[[#This Row],[DeliveryMehtod]]="pickup"), 15,
    AND(FACT_ORDERS[[#This Row],[DeliveryMehtod]]="shippment",FACT_ORDERS[[#This Row],[TotalAmount]]&lt;200), 35
)</f>
        <v>0</v>
      </c>
      <c r="M1817" s="12" t="str" cm="1">
        <f t="array" ref="M1817">_xlfn.IFS(
    SUMIFS(FACT_ORDERS[TotalAmount], FACT_ORDERS[WD_CUSTOMERS],FACT_ORDERS[[#This Row],[WD_CUSTOMERS]])&gt;=15000, "VIP",
    SUMIFS(FACT_ORDERS[TotalAmount], FACT_ORDERS[WD_CUSTOMERS],FACT_ORDERS[[#This Row],[WD_CUSTOMERS]])&gt;=8000, "Premium",
    TRUE, "Regular"
)</f>
        <v>Regular</v>
      </c>
      <c r="N1817" s="32" cm="1">
        <f t="array" ref="N1817">_xlfn.IFS(
   FACT_ORDERS[[#This Row],[TypeOfClient]]="VIP", 0.2,
   FACT_ORDERS[[#This Row],[TypeOfClient]]="Premium", 0.1,
   TRUE, 0
)</f>
        <v>0</v>
      </c>
      <c r="O1817" s="31" cm="1">
        <f t="array" ref="O1817">_xlfn.IFS(
   FACT_ORDERS[[#This Row],[TotalAmount]]&gt;1500, 0.15,
   FACT_ORDERS[[#This Row],[TotalAmount]]&gt;1000, 0.1,
   FACT_ORDERS[[#This Row],[TotalAmount]]&gt;500, 0.05,
   TRUE, 0
)</f>
        <v>0</v>
      </c>
      <c r="P1817" s="28">
        <f xml:space="preserve"> FACT_ORDERS[[#This Row],[TotalAmount]] * (1 - (FACT_ORDERS[[#This Row],[ClientDiscount]] + FACT_ORDERS[[#This Row],[OrderDiscount]]) )</f>
        <v>252</v>
      </c>
      <c r="Q1817" s="28">
        <f>FACT_ORDERS[[#This Row],[TotalAmountWithDiscount]]+FACT_ORDERS[[#This Row],[DeliveryCost]]</f>
        <v>252</v>
      </c>
      <c r="R1817" s="35">
        <v>45546</v>
      </c>
      <c r="S1817" s="35" t="str">
        <f>IF(NETWORKDAYS(FACT_ORDERS[[#This Row],[Order-Date]], FACT_ORDERS[[#This Row],[ArrivalDate ]]) &gt; 10, "Late", "On Time")</f>
        <v>On Time</v>
      </c>
    </row>
    <row r="1818" spans="1:19" x14ac:dyDescent="0.3">
      <c r="A1818" s="12">
        <v>6816</v>
      </c>
      <c r="B1818" s="12">
        <v>213</v>
      </c>
      <c r="C1818" s="12">
        <v>10764</v>
      </c>
      <c r="D1818" s="12">
        <v>1817</v>
      </c>
      <c r="E1818" s="12" t="s">
        <v>243</v>
      </c>
      <c r="F1818" s="13">
        <v>45226</v>
      </c>
      <c r="G1818" s="26" t="s">
        <v>12374</v>
      </c>
      <c r="H1818" s="12">
        <v>68</v>
      </c>
      <c r="I1818" s="28">
        <f>VLOOKUP(B:B,DIM_PRODUCTS!A:F,5,FALSE)</f>
        <v>45</v>
      </c>
      <c r="J1818" s="28">
        <f>FACT_ORDERS[[#This Row],[ProductPrice]]*FACT_ORDERS[[#This Row],[Quantity]]</f>
        <v>3060</v>
      </c>
      <c r="K1818" s="12" t="str">
        <f>VLOOKUP(C:C,DIM_CUSTOMERS!A:G,7,FALSE)</f>
        <v>Spain</v>
      </c>
      <c r="L1818" s="30" cm="1">
        <f t="array" ref="L1818">_xlfn.IFS(
    AND(FACT_ORDERS[[#This Row],[DeliveryMehtod]]="shippment",FACT_ORDERS[[#This Row],[TotalAmount]]&gt;=200), 0,
    AND(FACT_ORDERS[[#This Row],[DeliveryMehtod]]="pickup"), 15,
    AND(FACT_ORDERS[[#This Row],[DeliveryMehtod]]="shippment",FACT_ORDERS[[#This Row],[TotalAmount]]&lt;200), 35
)</f>
        <v>15</v>
      </c>
      <c r="M1818" s="12" t="str" cm="1">
        <f t="array" ref="M1818">_xlfn.IFS(
    SUMIFS(FACT_ORDERS[TotalAmount], FACT_ORDERS[WD_CUSTOMERS],FACT_ORDERS[[#This Row],[WD_CUSTOMERS]])&gt;=15000, "VIP",
    SUMIFS(FACT_ORDERS[TotalAmount], FACT_ORDERS[WD_CUSTOMERS],FACT_ORDERS[[#This Row],[WD_CUSTOMERS]])&gt;=8000, "Premium",
    TRUE, "Regular"
)</f>
        <v>Premium</v>
      </c>
      <c r="N1818" s="32" cm="1">
        <f t="array" ref="N1818">_xlfn.IFS(
   FACT_ORDERS[[#This Row],[TypeOfClient]]="VIP", 0.2,
   FACT_ORDERS[[#This Row],[TypeOfClient]]="Premium", 0.1,
   TRUE, 0
)</f>
        <v>0.1</v>
      </c>
      <c r="O1818" s="31" cm="1">
        <f t="array" ref="O1818">_xlfn.IFS(
   FACT_ORDERS[[#This Row],[TotalAmount]]&gt;1500, 0.15,
   FACT_ORDERS[[#This Row],[TotalAmount]]&gt;1000, 0.1,
   FACT_ORDERS[[#This Row],[TotalAmount]]&gt;500, 0.05,
   TRUE, 0
)</f>
        <v>0.15</v>
      </c>
      <c r="P1818" s="28">
        <f xml:space="preserve"> FACT_ORDERS[[#This Row],[TotalAmount]] * (1 - (FACT_ORDERS[[#This Row],[ClientDiscount]] + FACT_ORDERS[[#This Row],[OrderDiscount]]) )</f>
        <v>2295</v>
      </c>
      <c r="Q1818" s="28">
        <f>FACT_ORDERS[[#This Row],[TotalAmountWithDiscount]]+FACT_ORDERS[[#This Row],[DeliveryCost]]</f>
        <v>2310</v>
      </c>
      <c r="R1818" s="35">
        <v>45236</v>
      </c>
      <c r="S1818" s="35" t="str">
        <f>IF(NETWORKDAYS(FACT_ORDERS[[#This Row],[Order-Date]], FACT_ORDERS[[#This Row],[ArrivalDate ]]) &gt; 10, "Late", "On Time")</f>
        <v>On Time</v>
      </c>
    </row>
    <row r="1819" spans="1:19" x14ac:dyDescent="0.3">
      <c r="A1819" s="12">
        <v>6817</v>
      </c>
      <c r="B1819" s="12">
        <v>231</v>
      </c>
      <c r="C1819" s="12">
        <v>10764</v>
      </c>
      <c r="D1819" s="12">
        <v>1818</v>
      </c>
      <c r="E1819" s="12" t="s">
        <v>244</v>
      </c>
      <c r="F1819" s="13">
        <v>45226</v>
      </c>
      <c r="G1819" s="26" t="s">
        <v>12375</v>
      </c>
      <c r="H1819" s="12">
        <v>14</v>
      </c>
      <c r="I1819" s="28">
        <f>VLOOKUP(B:B,DIM_PRODUCTS!A:F,5,FALSE)</f>
        <v>15</v>
      </c>
      <c r="J1819" s="28">
        <f>FACT_ORDERS[[#This Row],[ProductPrice]]*FACT_ORDERS[[#This Row],[Quantity]]</f>
        <v>210</v>
      </c>
      <c r="K1819" s="12" t="str">
        <f>VLOOKUP(C:C,DIM_CUSTOMERS!A:G,7,FALSE)</f>
        <v>Spain</v>
      </c>
      <c r="L1819" s="30" cm="1">
        <f t="array" ref="L1819">_xlfn.IFS(
    AND(FACT_ORDERS[[#This Row],[DeliveryMehtod]]="shippment",FACT_ORDERS[[#This Row],[TotalAmount]]&gt;=200), 0,
    AND(FACT_ORDERS[[#This Row],[DeliveryMehtod]]="pickup"), 15,
    AND(FACT_ORDERS[[#This Row],[DeliveryMehtod]]="shippment",FACT_ORDERS[[#This Row],[TotalAmount]]&lt;200), 35
)</f>
        <v>0</v>
      </c>
      <c r="M1819" s="12" t="str" cm="1">
        <f t="array" ref="M1819">_xlfn.IFS(
    SUMIFS(FACT_ORDERS[TotalAmount], FACT_ORDERS[WD_CUSTOMERS],FACT_ORDERS[[#This Row],[WD_CUSTOMERS]])&gt;=15000, "VIP",
    SUMIFS(FACT_ORDERS[TotalAmount], FACT_ORDERS[WD_CUSTOMERS],FACT_ORDERS[[#This Row],[WD_CUSTOMERS]])&gt;=8000, "Premium",
    TRUE, "Regular"
)</f>
        <v>Premium</v>
      </c>
      <c r="N1819" s="32" cm="1">
        <f t="array" ref="N1819">_xlfn.IFS(
   FACT_ORDERS[[#This Row],[TypeOfClient]]="VIP", 0.2,
   FACT_ORDERS[[#This Row],[TypeOfClient]]="Premium", 0.1,
   TRUE, 0
)</f>
        <v>0.1</v>
      </c>
      <c r="O1819" s="31" cm="1">
        <f t="array" ref="O1819">_xlfn.IFS(
   FACT_ORDERS[[#This Row],[TotalAmount]]&gt;1500, 0.15,
   FACT_ORDERS[[#This Row],[TotalAmount]]&gt;1000, 0.1,
   FACT_ORDERS[[#This Row],[TotalAmount]]&gt;500, 0.05,
   TRUE, 0
)</f>
        <v>0</v>
      </c>
      <c r="P1819" s="28">
        <f xml:space="preserve"> FACT_ORDERS[[#This Row],[TotalAmount]] * (1 - (FACT_ORDERS[[#This Row],[ClientDiscount]] + FACT_ORDERS[[#This Row],[OrderDiscount]]) )</f>
        <v>189</v>
      </c>
      <c r="Q1819" s="28">
        <f>FACT_ORDERS[[#This Row],[TotalAmountWithDiscount]]+FACT_ORDERS[[#This Row],[DeliveryCost]]</f>
        <v>189</v>
      </c>
      <c r="R1819" s="35">
        <v>45234</v>
      </c>
      <c r="S1819" s="35" t="str">
        <f>IF(NETWORKDAYS(FACT_ORDERS[[#This Row],[Order-Date]], FACT_ORDERS[[#This Row],[ArrivalDate ]]) &gt; 10, "Late", "On Time")</f>
        <v>On Time</v>
      </c>
    </row>
    <row r="1820" spans="1:19" x14ac:dyDescent="0.3">
      <c r="A1820" s="12">
        <v>6818</v>
      </c>
      <c r="B1820" s="12">
        <v>213</v>
      </c>
      <c r="C1820" s="12">
        <v>10764</v>
      </c>
      <c r="D1820" s="12">
        <v>1819</v>
      </c>
      <c r="E1820" s="12" t="s">
        <v>243</v>
      </c>
      <c r="F1820" s="13">
        <v>45500</v>
      </c>
      <c r="G1820" s="26" t="s">
        <v>12376</v>
      </c>
      <c r="H1820" s="12">
        <v>65</v>
      </c>
      <c r="I1820" s="28">
        <f>VLOOKUP(B:B,DIM_PRODUCTS!A:F,5,FALSE)</f>
        <v>45</v>
      </c>
      <c r="J1820" s="28">
        <f>FACT_ORDERS[[#This Row],[ProductPrice]]*FACT_ORDERS[[#This Row],[Quantity]]</f>
        <v>2925</v>
      </c>
      <c r="K1820" s="12" t="str">
        <f>VLOOKUP(C:C,DIM_CUSTOMERS!A:G,7,FALSE)</f>
        <v>Spain</v>
      </c>
      <c r="L1820" s="30" cm="1">
        <f t="array" ref="L1820">_xlfn.IFS(
    AND(FACT_ORDERS[[#This Row],[DeliveryMehtod]]="shippment",FACT_ORDERS[[#This Row],[TotalAmount]]&gt;=200), 0,
    AND(FACT_ORDERS[[#This Row],[DeliveryMehtod]]="pickup"), 15,
    AND(FACT_ORDERS[[#This Row],[DeliveryMehtod]]="shippment",FACT_ORDERS[[#This Row],[TotalAmount]]&lt;200), 35
)</f>
        <v>15</v>
      </c>
      <c r="M1820" s="12" t="str" cm="1">
        <f t="array" ref="M1820">_xlfn.IFS(
    SUMIFS(FACT_ORDERS[TotalAmount], FACT_ORDERS[WD_CUSTOMERS],FACT_ORDERS[[#This Row],[WD_CUSTOMERS]])&gt;=15000, "VIP",
    SUMIFS(FACT_ORDERS[TotalAmount], FACT_ORDERS[WD_CUSTOMERS],FACT_ORDERS[[#This Row],[WD_CUSTOMERS]])&gt;=8000, "Premium",
    TRUE, "Regular"
)</f>
        <v>Premium</v>
      </c>
      <c r="N1820" s="32" cm="1">
        <f t="array" ref="N1820">_xlfn.IFS(
   FACT_ORDERS[[#This Row],[TypeOfClient]]="VIP", 0.2,
   FACT_ORDERS[[#This Row],[TypeOfClient]]="Premium", 0.1,
   TRUE, 0
)</f>
        <v>0.1</v>
      </c>
      <c r="O1820" s="31" cm="1">
        <f t="array" ref="O1820">_xlfn.IFS(
   FACT_ORDERS[[#This Row],[TotalAmount]]&gt;1500, 0.15,
   FACT_ORDERS[[#This Row],[TotalAmount]]&gt;1000, 0.1,
   FACT_ORDERS[[#This Row],[TotalAmount]]&gt;500, 0.05,
   TRUE, 0
)</f>
        <v>0.15</v>
      </c>
      <c r="P1820" s="28">
        <f xml:space="preserve"> FACT_ORDERS[[#This Row],[TotalAmount]] * (1 - (FACT_ORDERS[[#This Row],[ClientDiscount]] + FACT_ORDERS[[#This Row],[OrderDiscount]]) )</f>
        <v>2193.75</v>
      </c>
      <c r="Q1820" s="28">
        <f>FACT_ORDERS[[#This Row],[TotalAmountWithDiscount]]+FACT_ORDERS[[#This Row],[DeliveryCost]]</f>
        <v>2208.75</v>
      </c>
      <c r="R1820" s="35">
        <v>45510</v>
      </c>
      <c r="S1820" s="35" t="str">
        <f>IF(NETWORKDAYS(FACT_ORDERS[[#This Row],[Order-Date]], FACT_ORDERS[[#This Row],[ArrivalDate ]]) &gt; 10, "Late", "On Time")</f>
        <v>On Time</v>
      </c>
    </row>
    <row r="1821" spans="1:19" x14ac:dyDescent="0.3">
      <c r="A1821" s="12">
        <v>6819</v>
      </c>
      <c r="B1821" s="12">
        <v>231</v>
      </c>
      <c r="C1821" s="12">
        <v>10764</v>
      </c>
      <c r="D1821" s="12">
        <v>1820</v>
      </c>
      <c r="E1821" s="12" t="s">
        <v>244</v>
      </c>
      <c r="F1821" s="13">
        <v>45500</v>
      </c>
      <c r="G1821" s="26" t="s">
        <v>12377</v>
      </c>
      <c r="H1821" s="12">
        <v>13</v>
      </c>
      <c r="I1821" s="28">
        <f>VLOOKUP(B:B,DIM_PRODUCTS!A:F,5,FALSE)</f>
        <v>15</v>
      </c>
      <c r="J1821" s="28">
        <f>FACT_ORDERS[[#This Row],[ProductPrice]]*FACT_ORDERS[[#This Row],[Quantity]]</f>
        <v>195</v>
      </c>
      <c r="K1821" s="12" t="str">
        <f>VLOOKUP(C:C,DIM_CUSTOMERS!A:G,7,FALSE)</f>
        <v>Spain</v>
      </c>
      <c r="L1821" s="30" cm="1">
        <f t="array" ref="L1821">_xlfn.IFS(
    AND(FACT_ORDERS[[#This Row],[DeliveryMehtod]]="shippment",FACT_ORDERS[[#This Row],[TotalAmount]]&gt;=200), 0,
    AND(FACT_ORDERS[[#This Row],[DeliveryMehtod]]="pickup"), 15,
    AND(FACT_ORDERS[[#This Row],[DeliveryMehtod]]="shippment",FACT_ORDERS[[#This Row],[TotalAmount]]&lt;200), 35
)</f>
        <v>35</v>
      </c>
      <c r="M1821" s="12" t="str" cm="1">
        <f t="array" ref="M1821">_xlfn.IFS(
    SUMIFS(FACT_ORDERS[TotalAmount], FACT_ORDERS[WD_CUSTOMERS],FACT_ORDERS[[#This Row],[WD_CUSTOMERS]])&gt;=15000, "VIP",
    SUMIFS(FACT_ORDERS[TotalAmount], FACT_ORDERS[WD_CUSTOMERS],FACT_ORDERS[[#This Row],[WD_CUSTOMERS]])&gt;=8000, "Premium",
    TRUE, "Regular"
)</f>
        <v>Premium</v>
      </c>
      <c r="N1821" s="32" cm="1">
        <f t="array" ref="N1821">_xlfn.IFS(
   FACT_ORDERS[[#This Row],[TypeOfClient]]="VIP", 0.2,
   FACT_ORDERS[[#This Row],[TypeOfClient]]="Premium", 0.1,
   TRUE, 0
)</f>
        <v>0.1</v>
      </c>
      <c r="O1821" s="31" cm="1">
        <f t="array" ref="O1821">_xlfn.IFS(
   FACT_ORDERS[[#This Row],[TotalAmount]]&gt;1500, 0.15,
   FACT_ORDERS[[#This Row],[TotalAmount]]&gt;1000, 0.1,
   FACT_ORDERS[[#This Row],[TotalAmount]]&gt;500, 0.05,
   TRUE, 0
)</f>
        <v>0</v>
      </c>
      <c r="P1821" s="28">
        <f xml:space="preserve"> FACT_ORDERS[[#This Row],[TotalAmount]] * (1 - (FACT_ORDERS[[#This Row],[ClientDiscount]] + FACT_ORDERS[[#This Row],[OrderDiscount]]) )</f>
        <v>175.5</v>
      </c>
      <c r="Q1821" s="28">
        <f>FACT_ORDERS[[#This Row],[TotalAmountWithDiscount]]+FACT_ORDERS[[#This Row],[DeliveryCost]]</f>
        <v>210.5</v>
      </c>
      <c r="R1821" s="35">
        <v>45511</v>
      </c>
      <c r="S1821" s="35" t="str">
        <f>IF(NETWORKDAYS(FACT_ORDERS[[#This Row],[Order-Date]], FACT_ORDERS[[#This Row],[ArrivalDate ]]) &gt; 10, "Late", "On Time")</f>
        <v>On Time</v>
      </c>
    </row>
    <row r="1822" spans="1:19" x14ac:dyDescent="0.3">
      <c r="A1822" s="12">
        <v>6820</v>
      </c>
      <c r="B1822" s="12">
        <v>260</v>
      </c>
      <c r="C1822" s="12">
        <v>10386</v>
      </c>
      <c r="D1822" s="12">
        <v>1821</v>
      </c>
      <c r="E1822" s="12" t="s">
        <v>244</v>
      </c>
      <c r="F1822" s="13">
        <v>45495</v>
      </c>
      <c r="G1822" s="26" t="s">
        <v>12378</v>
      </c>
      <c r="H1822" s="12">
        <v>31</v>
      </c>
      <c r="I1822" s="28">
        <f>VLOOKUP(B:B,DIM_PRODUCTS!A:F,5,FALSE)</f>
        <v>15</v>
      </c>
      <c r="J1822" s="28">
        <f>FACT_ORDERS[[#This Row],[ProductPrice]]*FACT_ORDERS[[#This Row],[Quantity]]</f>
        <v>465</v>
      </c>
      <c r="K1822" s="12" t="str">
        <f>VLOOKUP(C:C,DIM_CUSTOMERS!A:G,7,FALSE)</f>
        <v>USA</v>
      </c>
      <c r="L1822" s="30" cm="1">
        <f t="array" ref="L1822">_xlfn.IFS(
    AND(FACT_ORDERS[[#This Row],[DeliveryMehtod]]="shippment",FACT_ORDERS[[#This Row],[TotalAmount]]&gt;=200), 0,
    AND(FACT_ORDERS[[#This Row],[DeliveryMehtod]]="pickup"), 15,
    AND(FACT_ORDERS[[#This Row],[DeliveryMehtod]]="shippment",FACT_ORDERS[[#This Row],[TotalAmount]]&lt;200), 35
)</f>
        <v>0</v>
      </c>
      <c r="M1822" s="12" t="str" cm="1">
        <f t="array" ref="M1822">_xlfn.IFS(
    SUMIFS(FACT_ORDERS[TotalAmount], FACT_ORDERS[WD_CUSTOMERS],FACT_ORDERS[[#This Row],[WD_CUSTOMERS]])&gt;=15000, "VIP",
    SUMIFS(FACT_ORDERS[TotalAmount], FACT_ORDERS[WD_CUSTOMERS],FACT_ORDERS[[#This Row],[WD_CUSTOMERS]])&gt;=8000, "Premium",
    TRUE, "Regular"
)</f>
        <v>VIP</v>
      </c>
      <c r="N1822" s="32" cm="1">
        <f t="array" ref="N1822">_xlfn.IFS(
   FACT_ORDERS[[#This Row],[TypeOfClient]]="VIP", 0.2,
   FACT_ORDERS[[#This Row],[TypeOfClient]]="Premium", 0.1,
   TRUE, 0
)</f>
        <v>0.2</v>
      </c>
      <c r="O1822" s="31" cm="1">
        <f t="array" ref="O1822">_xlfn.IFS(
   FACT_ORDERS[[#This Row],[TotalAmount]]&gt;1500, 0.15,
   FACT_ORDERS[[#This Row],[TotalAmount]]&gt;1000, 0.1,
   FACT_ORDERS[[#This Row],[TotalAmount]]&gt;500, 0.05,
   TRUE, 0
)</f>
        <v>0</v>
      </c>
      <c r="P1822" s="28">
        <f xml:space="preserve"> FACT_ORDERS[[#This Row],[TotalAmount]] * (1 - (FACT_ORDERS[[#This Row],[ClientDiscount]] + FACT_ORDERS[[#This Row],[OrderDiscount]]) )</f>
        <v>372</v>
      </c>
      <c r="Q1822" s="28">
        <f>FACT_ORDERS[[#This Row],[TotalAmountWithDiscount]]+FACT_ORDERS[[#This Row],[DeliveryCost]]</f>
        <v>372</v>
      </c>
      <c r="R1822" s="35">
        <v>45504</v>
      </c>
      <c r="S1822" s="35" t="str">
        <f>IF(NETWORKDAYS(FACT_ORDERS[[#This Row],[Order-Date]], FACT_ORDERS[[#This Row],[ArrivalDate ]]) &gt; 10, "Late", "On Time")</f>
        <v>On Time</v>
      </c>
    </row>
    <row r="1823" spans="1:19" x14ac:dyDescent="0.3">
      <c r="A1823" s="12">
        <v>6821</v>
      </c>
      <c r="B1823" s="12">
        <v>260</v>
      </c>
      <c r="C1823" s="12">
        <v>10386</v>
      </c>
      <c r="D1823" s="12">
        <v>1822</v>
      </c>
      <c r="E1823" s="12" t="s">
        <v>243</v>
      </c>
      <c r="F1823" s="13">
        <v>45510</v>
      </c>
      <c r="G1823" s="26" t="s">
        <v>4242</v>
      </c>
      <c r="H1823" s="12">
        <v>29</v>
      </c>
      <c r="I1823" s="28">
        <f>VLOOKUP(B:B,DIM_PRODUCTS!A:F,5,FALSE)</f>
        <v>15</v>
      </c>
      <c r="J1823" s="28">
        <f>FACT_ORDERS[[#This Row],[ProductPrice]]*FACT_ORDERS[[#This Row],[Quantity]]</f>
        <v>435</v>
      </c>
      <c r="K1823" s="12" t="str">
        <f>VLOOKUP(C:C,DIM_CUSTOMERS!A:G,7,FALSE)</f>
        <v>USA</v>
      </c>
      <c r="L1823" s="30" cm="1">
        <f t="array" ref="L1823">_xlfn.IFS(
    AND(FACT_ORDERS[[#This Row],[DeliveryMehtod]]="shippment",FACT_ORDERS[[#This Row],[TotalAmount]]&gt;=200), 0,
    AND(FACT_ORDERS[[#This Row],[DeliveryMehtod]]="pickup"), 15,
    AND(FACT_ORDERS[[#This Row],[DeliveryMehtod]]="shippment",FACT_ORDERS[[#This Row],[TotalAmount]]&lt;200), 35
)</f>
        <v>15</v>
      </c>
      <c r="M1823" s="12" t="str" cm="1">
        <f t="array" ref="M1823">_xlfn.IFS(
    SUMIFS(FACT_ORDERS[TotalAmount], FACT_ORDERS[WD_CUSTOMERS],FACT_ORDERS[[#This Row],[WD_CUSTOMERS]])&gt;=15000, "VIP",
    SUMIFS(FACT_ORDERS[TotalAmount], FACT_ORDERS[WD_CUSTOMERS],FACT_ORDERS[[#This Row],[WD_CUSTOMERS]])&gt;=8000, "Premium",
    TRUE, "Regular"
)</f>
        <v>VIP</v>
      </c>
      <c r="N1823" s="32" cm="1">
        <f t="array" ref="N1823">_xlfn.IFS(
   FACT_ORDERS[[#This Row],[TypeOfClient]]="VIP", 0.2,
   FACT_ORDERS[[#This Row],[TypeOfClient]]="Premium", 0.1,
   TRUE, 0
)</f>
        <v>0.2</v>
      </c>
      <c r="O1823" s="31" cm="1">
        <f t="array" ref="O1823">_xlfn.IFS(
   FACT_ORDERS[[#This Row],[TotalAmount]]&gt;1500, 0.15,
   FACT_ORDERS[[#This Row],[TotalAmount]]&gt;1000, 0.1,
   FACT_ORDERS[[#This Row],[TotalAmount]]&gt;500, 0.05,
   TRUE, 0
)</f>
        <v>0</v>
      </c>
      <c r="P1823" s="28">
        <f xml:space="preserve"> FACT_ORDERS[[#This Row],[TotalAmount]] * (1 - (FACT_ORDERS[[#This Row],[ClientDiscount]] + FACT_ORDERS[[#This Row],[OrderDiscount]]) )</f>
        <v>348</v>
      </c>
      <c r="Q1823" s="28">
        <f>FACT_ORDERS[[#This Row],[TotalAmountWithDiscount]]+FACT_ORDERS[[#This Row],[DeliveryCost]]</f>
        <v>363</v>
      </c>
      <c r="R1823" s="35">
        <v>45520</v>
      </c>
      <c r="S1823" s="35" t="str">
        <f>IF(NETWORKDAYS(FACT_ORDERS[[#This Row],[Order-Date]], FACT_ORDERS[[#This Row],[ArrivalDate ]]) &gt; 10, "Late", "On Time")</f>
        <v>On Time</v>
      </c>
    </row>
    <row r="1824" spans="1:19" x14ac:dyDescent="0.3">
      <c r="A1824" s="12">
        <v>6822</v>
      </c>
      <c r="B1824" s="12">
        <v>219</v>
      </c>
      <c r="C1824" s="12">
        <v>10386</v>
      </c>
      <c r="D1824" s="12">
        <v>1823</v>
      </c>
      <c r="E1824" s="12" t="s">
        <v>243</v>
      </c>
      <c r="F1824" s="13">
        <v>45192</v>
      </c>
      <c r="G1824" s="26" t="s">
        <v>12379</v>
      </c>
      <c r="H1824" s="12">
        <v>40</v>
      </c>
      <c r="I1824" s="28">
        <f>VLOOKUP(B:B,DIM_PRODUCTS!A:F,5,FALSE)</f>
        <v>50</v>
      </c>
      <c r="J1824" s="28">
        <f>FACT_ORDERS[[#This Row],[ProductPrice]]*FACT_ORDERS[[#This Row],[Quantity]]</f>
        <v>2000</v>
      </c>
      <c r="K1824" s="12" t="str">
        <f>VLOOKUP(C:C,DIM_CUSTOMERS!A:G,7,FALSE)</f>
        <v>USA</v>
      </c>
      <c r="L1824" s="30" cm="1">
        <f t="array" ref="L1824">_xlfn.IFS(
    AND(FACT_ORDERS[[#This Row],[DeliveryMehtod]]="shippment",FACT_ORDERS[[#This Row],[TotalAmount]]&gt;=200), 0,
    AND(FACT_ORDERS[[#This Row],[DeliveryMehtod]]="pickup"), 15,
    AND(FACT_ORDERS[[#This Row],[DeliveryMehtod]]="shippment",FACT_ORDERS[[#This Row],[TotalAmount]]&lt;200), 35
)</f>
        <v>15</v>
      </c>
      <c r="M1824" s="12" t="str" cm="1">
        <f t="array" ref="M1824">_xlfn.IFS(
    SUMIFS(FACT_ORDERS[TotalAmount], FACT_ORDERS[WD_CUSTOMERS],FACT_ORDERS[[#This Row],[WD_CUSTOMERS]])&gt;=15000, "VIP",
    SUMIFS(FACT_ORDERS[TotalAmount], FACT_ORDERS[WD_CUSTOMERS],FACT_ORDERS[[#This Row],[WD_CUSTOMERS]])&gt;=8000, "Premium",
    TRUE, "Regular"
)</f>
        <v>VIP</v>
      </c>
      <c r="N1824" s="32" cm="1">
        <f t="array" ref="N1824">_xlfn.IFS(
   FACT_ORDERS[[#This Row],[TypeOfClient]]="VIP", 0.2,
   FACT_ORDERS[[#This Row],[TypeOfClient]]="Premium", 0.1,
   TRUE, 0
)</f>
        <v>0.2</v>
      </c>
      <c r="O1824" s="31" cm="1">
        <f t="array" ref="O1824">_xlfn.IFS(
   FACT_ORDERS[[#This Row],[TotalAmount]]&gt;1500, 0.15,
   FACT_ORDERS[[#This Row],[TotalAmount]]&gt;1000, 0.1,
   FACT_ORDERS[[#This Row],[TotalAmount]]&gt;500, 0.05,
   TRUE, 0
)</f>
        <v>0.15</v>
      </c>
      <c r="P1824" s="28">
        <f xml:space="preserve"> FACT_ORDERS[[#This Row],[TotalAmount]] * (1 - (FACT_ORDERS[[#This Row],[ClientDiscount]] + FACT_ORDERS[[#This Row],[OrderDiscount]]) )</f>
        <v>1300</v>
      </c>
      <c r="Q1824" s="28">
        <f>FACT_ORDERS[[#This Row],[TotalAmountWithDiscount]]+FACT_ORDERS[[#This Row],[DeliveryCost]]</f>
        <v>1315</v>
      </c>
      <c r="R1824" s="35">
        <v>45200</v>
      </c>
      <c r="S1824" s="35" t="str">
        <f>IF(NETWORKDAYS(FACT_ORDERS[[#This Row],[Order-Date]], FACT_ORDERS[[#This Row],[ArrivalDate ]]) &gt; 10, "Late", "On Time")</f>
        <v>On Time</v>
      </c>
    </row>
    <row r="1825" spans="1:19" x14ac:dyDescent="0.3">
      <c r="A1825" s="12">
        <v>6823</v>
      </c>
      <c r="B1825" s="12">
        <v>260</v>
      </c>
      <c r="C1825" s="12">
        <v>10386</v>
      </c>
      <c r="D1825" s="12">
        <v>1824</v>
      </c>
      <c r="E1825" s="12" t="s">
        <v>244</v>
      </c>
      <c r="F1825" s="13">
        <v>45192</v>
      </c>
      <c r="G1825" s="26" t="s">
        <v>12380</v>
      </c>
      <c r="H1825" s="12">
        <v>28</v>
      </c>
      <c r="I1825" s="28">
        <f>VLOOKUP(B:B,DIM_PRODUCTS!A:F,5,FALSE)</f>
        <v>15</v>
      </c>
      <c r="J1825" s="28">
        <f>FACT_ORDERS[[#This Row],[ProductPrice]]*FACT_ORDERS[[#This Row],[Quantity]]</f>
        <v>420</v>
      </c>
      <c r="K1825" s="12" t="str">
        <f>VLOOKUP(C:C,DIM_CUSTOMERS!A:G,7,FALSE)</f>
        <v>USA</v>
      </c>
      <c r="L1825" s="30" cm="1">
        <f t="array" ref="L1825">_xlfn.IFS(
    AND(FACT_ORDERS[[#This Row],[DeliveryMehtod]]="shippment",FACT_ORDERS[[#This Row],[TotalAmount]]&gt;=200), 0,
    AND(FACT_ORDERS[[#This Row],[DeliveryMehtod]]="pickup"), 15,
    AND(FACT_ORDERS[[#This Row],[DeliveryMehtod]]="shippment",FACT_ORDERS[[#This Row],[TotalAmount]]&lt;200), 35
)</f>
        <v>0</v>
      </c>
      <c r="M1825" s="12" t="str" cm="1">
        <f t="array" ref="M1825">_xlfn.IFS(
    SUMIFS(FACT_ORDERS[TotalAmount], FACT_ORDERS[WD_CUSTOMERS],FACT_ORDERS[[#This Row],[WD_CUSTOMERS]])&gt;=15000, "VIP",
    SUMIFS(FACT_ORDERS[TotalAmount], FACT_ORDERS[WD_CUSTOMERS],FACT_ORDERS[[#This Row],[WD_CUSTOMERS]])&gt;=8000, "Premium",
    TRUE, "Regular"
)</f>
        <v>VIP</v>
      </c>
      <c r="N1825" s="32" cm="1">
        <f t="array" ref="N1825">_xlfn.IFS(
   FACT_ORDERS[[#This Row],[TypeOfClient]]="VIP", 0.2,
   FACT_ORDERS[[#This Row],[TypeOfClient]]="Premium", 0.1,
   TRUE, 0
)</f>
        <v>0.2</v>
      </c>
      <c r="O1825" s="31" cm="1">
        <f t="array" ref="O1825">_xlfn.IFS(
   FACT_ORDERS[[#This Row],[TotalAmount]]&gt;1500, 0.15,
   FACT_ORDERS[[#This Row],[TotalAmount]]&gt;1000, 0.1,
   FACT_ORDERS[[#This Row],[TotalAmount]]&gt;500, 0.05,
   TRUE, 0
)</f>
        <v>0</v>
      </c>
      <c r="P1825" s="28">
        <f xml:space="preserve"> FACT_ORDERS[[#This Row],[TotalAmount]] * (1 - (FACT_ORDERS[[#This Row],[ClientDiscount]] + FACT_ORDERS[[#This Row],[OrderDiscount]]) )</f>
        <v>336</v>
      </c>
      <c r="Q1825" s="28">
        <f>FACT_ORDERS[[#This Row],[TotalAmountWithDiscount]]+FACT_ORDERS[[#This Row],[DeliveryCost]]</f>
        <v>336</v>
      </c>
      <c r="R1825" s="35">
        <v>45200</v>
      </c>
      <c r="S1825" s="35" t="str">
        <f>IF(NETWORKDAYS(FACT_ORDERS[[#This Row],[Order-Date]], FACT_ORDERS[[#This Row],[ArrivalDate ]]) &gt; 10, "Late", "On Time")</f>
        <v>On Time</v>
      </c>
    </row>
    <row r="1826" spans="1:19" x14ac:dyDescent="0.3">
      <c r="A1826" s="12">
        <v>6824</v>
      </c>
      <c r="B1826" s="12">
        <v>213</v>
      </c>
      <c r="C1826" s="12">
        <v>10386</v>
      </c>
      <c r="D1826" s="12">
        <v>1825</v>
      </c>
      <c r="E1826" s="12" t="s">
        <v>243</v>
      </c>
      <c r="F1826" s="13">
        <v>45192</v>
      </c>
      <c r="G1826" s="26" t="s">
        <v>12381</v>
      </c>
      <c r="H1826" s="12">
        <v>92</v>
      </c>
      <c r="I1826" s="28">
        <f>VLOOKUP(B:B,DIM_PRODUCTS!A:F,5,FALSE)</f>
        <v>45</v>
      </c>
      <c r="J1826" s="28">
        <f>FACT_ORDERS[[#This Row],[ProductPrice]]*FACT_ORDERS[[#This Row],[Quantity]]</f>
        <v>4140</v>
      </c>
      <c r="K1826" s="12" t="str">
        <f>VLOOKUP(C:C,DIM_CUSTOMERS!A:G,7,FALSE)</f>
        <v>USA</v>
      </c>
      <c r="L1826" s="30" cm="1">
        <f t="array" ref="L1826">_xlfn.IFS(
    AND(FACT_ORDERS[[#This Row],[DeliveryMehtod]]="shippment",FACT_ORDERS[[#This Row],[TotalAmount]]&gt;=200), 0,
    AND(FACT_ORDERS[[#This Row],[DeliveryMehtod]]="pickup"), 15,
    AND(FACT_ORDERS[[#This Row],[DeliveryMehtod]]="shippment",FACT_ORDERS[[#This Row],[TotalAmount]]&lt;200), 35
)</f>
        <v>15</v>
      </c>
      <c r="M1826" s="12" t="str" cm="1">
        <f t="array" ref="M1826">_xlfn.IFS(
    SUMIFS(FACT_ORDERS[TotalAmount], FACT_ORDERS[WD_CUSTOMERS],FACT_ORDERS[[#This Row],[WD_CUSTOMERS]])&gt;=15000, "VIP",
    SUMIFS(FACT_ORDERS[TotalAmount], FACT_ORDERS[WD_CUSTOMERS],FACT_ORDERS[[#This Row],[WD_CUSTOMERS]])&gt;=8000, "Premium",
    TRUE, "Regular"
)</f>
        <v>VIP</v>
      </c>
      <c r="N1826" s="32" cm="1">
        <f t="array" ref="N1826">_xlfn.IFS(
   FACT_ORDERS[[#This Row],[TypeOfClient]]="VIP", 0.2,
   FACT_ORDERS[[#This Row],[TypeOfClient]]="Premium", 0.1,
   TRUE, 0
)</f>
        <v>0.2</v>
      </c>
      <c r="O1826" s="31" cm="1">
        <f t="array" ref="O1826">_xlfn.IFS(
   FACT_ORDERS[[#This Row],[TotalAmount]]&gt;1500, 0.15,
   FACT_ORDERS[[#This Row],[TotalAmount]]&gt;1000, 0.1,
   FACT_ORDERS[[#This Row],[TotalAmount]]&gt;500, 0.05,
   TRUE, 0
)</f>
        <v>0.15</v>
      </c>
      <c r="P1826" s="28">
        <f xml:space="preserve"> FACT_ORDERS[[#This Row],[TotalAmount]] * (1 - (FACT_ORDERS[[#This Row],[ClientDiscount]] + FACT_ORDERS[[#This Row],[OrderDiscount]]) )</f>
        <v>2691</v>
      </c>
      <c r="Q1826" s="28">
        <f>FACT_ORDERS[[#This Row],[TotalAmountWithDiscount]]+FACT_ORDERS[[#This Row],[DeliveryCost]]</f>
        <v>2706</v>
      </c>
      <c r="R1826" s="35">
        <v>45203</v>
      </c>
      <c r="S1826" s="35" t="str">
        <f>IF(NETWORKDAYS(FACT_ORDERS[[#This Row],[Order-Date]], FACT_ORDERS[[#This Row],[ArrivalDate ]]) &gt; 10, "Late", "On Time")</f>
        <v>On Time</v>
      </c>
    </row>
    <row r="1827" spans="1:19" x14ac:dyDescent="0.3">
      <c r="A1827" s="12">
        <v>6825</v>
      </c>
      <c r="B1827" s="12">
        <v>216</v>
      </c>
      <c r="C1827" s="12">
        <v>10386</v>
      </c>
      <c r="D1827" s="12">
        <v>1826</v>
      </c>
      <c r="E1827" s="12" t="s">
        <v>244</v>
      </c>
      <c r="F1827" s="13">
        <v>45192</v>
      </c>
      <c r="G1827" s="26" t="s">
        <v>12382</v>
      </c>
      <c r="H1827" s="12">
        <v>26</v>
      </c>
      <c r="I1827" s="28">
        <f>VLOOKUP(B:B,DIM_PRODUCTS!A:F,5,FALSE)</f>
        <v>23</v>
      </c>
      <c r="J1827" s="28">
        <f>FACT_ORDERS[[#This Row],[ProductPrice]]*FACT_ORDERS[[#This Row],[Quantity]]</f>
        <v>598</v>
      </c>
      <c r="K1827" s="12" t="str">
        <f>VLOOKUP(C:C,DIM_CUSTOMERS!A:G,7,FALSE)</f>
        <v>USA</v>
      </c>
      <c r="L1827" s="30" cm="1">
        <f t="array" ref="L1827">_xlfn.IFS(
    AND(FACT_ORDERS[[#This Row],[DeliveryMehtod]]="shippment",FACT_ORDERS[[#This Row],[TotalAmount]]&gt;=200), 0,
    AND(FACT_ORDERS[[#This Row],[DeliveryMehtod]]="pickup"), 15,
    AND(FACT_ORDERS[[#This Row],[DeliveryMehtod]]="shippment",FACT_ORDERS[[#This Row],[TotalAmount]]&lt;200), 35
)</f>
        <v>0</v>
      </c>
      <c r="M1827" s="12" t="str" cm="1">
        <f t="array" ref="M1827">_xlfn.IFS(
    SUMIFS(FACT_ORDERS[TotalAmount], FACT_ORDERS[WD_CUSTOMERS],FACT_ORDERS[[#This Row],[WD_CUSTOMERS]])&gt;=15000, "VIP",
    SUMIFS(FACT_ORDERS[TotalAmount], FACT_ORDERS[WD_CUSTOMERS],FACT_ORDERS[[#This Row],[WD_CUSTOMERS]])&gt;=8000, "Premium",
    TRUE, "Regular"
)</f>
        <v>VIP</v>
      </c>
      <c r="N1827" s="32" cm="1">
        <f t="array" ref="N1827">_xlfn.IFS(
   FACT_ORDERS[[#This Row],[TypeOfClient]]="VIP", 0.2,
   FACT_ORDERS[[#This Row],[TypeOfClient]]="Premium", 0.1,
   TRUE, 0
)</f>
        <v>0.2</v>
      </c>
      <c r="O1827" s="31" cm="1">
        <f t="array" ref="O1827">_xlfn.IFS(
   FACT_ORDERS[[#This Row],[TotalAmount]]&gt;1500, 0.15,
   FACT_ORDERS[[#This Row],[TotalAmount]]&gt;1000, 0.1,
   FACT_ORDERS[[#This Row],[TotalAmount]]&gt;500, 0.05,
   TRUE, 0
)</f>
        <v>0.05</v>
      </c>
      <c r="P1827" s="28">
        <f xml:space="preserve"> FACT_ORDERS[[#This Row],[TotalAmount]] * (1 - (FACT_ORDERS[[#This Row],[ClientDiscount]] + FACT_ORDERS[[#This Row],[OrderDiscount]]) )</f>
        <v>448.5</v>
      </c>
      <c r="Q1827" s="28">
        <f>FACT_ORDERS[[#This Row],[TotalAmountWithDiscount]]+FACT_ORDERS[[#This Row],[DeliveryCost]]</f>
        <v>448.5</v>
      </c>
      <c r="R1827" s="35">
        <v>45203</v>
      </c>
      <c r="S1827" s="35" t="str">
        <f>IF(NETWORKDAYS(FACT_ORDERS[[#This Row],[Order-Date]], FACT_ORDERS[[#This Row],[ArrivalDate ]]) &gt; 10, "Late", "On Time")</f>
        <v>On Time</v>
      </c>
    </row>
    <row r="1828" spans="1:19" x14ac:dyDescent="0.3">
      <c r="A1828" s="12">
        <v>6826</v>
      </c>
      <c r="B1828" s="12">
        <v>219</v>
      </c>
      <c r="C1828" s="12">
        <v>10386</v>
      </c>
      <c r="D1828" s="12">
        <v>1827</v>
      </c>
      <c r="E1828" s="12" t="s">
        <v>243</v>
      </c>
      <c r="F1828" s="13">
        <v>45055</v>
      </c>
      <c r="G1828" s="26" t="s">
        <v>12311</v>
      </c>
      <c r="H1828" s="12">
        <v>53</v>
      </c>
      <c r="I1828" s="28">
        <f>VLOOKUP(B:B,DIM_PRODUCTS!A:F,5,FALSE)</f>
        <v>50</v>
      </c>
      <c r="J1828" s="28">
        <f>FACT_ORDERS[[#This Row],[ProductPrice]]*FACT_ORDERS[[#This Row],[Quantity]]</f>
        <v>2650</v>
      </c>
      <c r="K1828" s="12" t="str">
        <f>VLOOKUP(C:C,DIM_CUSTOMERS!A:G,7,FALSE)</f>
        <v>USA</v>
      </c>
      <c r="L1828" s="30" cm="1">
        <f t="array" ref="L1828">_xlfn.IFS(
    AND(FACT_ORDERS[[#This Row],[DeliveryMehtod]]="shippment",FACT_ORDERS[[#This Row],[TotalAmount]]&gt;=200), 0,
    AND(FACT_ORDERS[[#This Row],[DeliveryMehtod]]="pickup"), 15,
    AND(FACT_ORDERS[[#This Row],[DeliveryMehtod]]="shippment",FACT_ORDERS[[#This Row],[TotalAmount]]&lt;200), 35
)</f>
        <v>15</v>
      </c>
      <c r="M1828" s="12" t="str" cm="1">
        <f t="array" ref="M1828">_xlfn.IFS(
    SUMIFS(FACT_ORDERS[TotalAmount], FACT_ORDERS[WD_CUSTOMERS],FACT_ORDERS[[#This Row],[WD_CUSTOMERS]])&gt;=15000, "VIP",
    SUMIFS(FACT_ORDERS[TotalAmount], FACT_ORDERS[WD_CUSTOMERS],FACT_ORDERS[[#This Row],[WD_CUSTOMERS]])&gt;=8000, "Premium",
    TRUE, "Regular"
)</f>
        <v>VIP</v>
      </c>
      <c r="N1828" s="32" cm="1">
        <f t="array" ref="N1828">_xlfn.IFS(
   FACT_ORDERS[[#This Row],[TypeOfClient]]="VIP", 0.2,
   FACT_ORDERS[[#This Row],[TypeOfClient]]="Premium", 0.1,
   TRUE, 0
)</f>
        <v>0.2</v>
      </c>
      <c r="O1828" s="31" cm="1">
        <f t="array" ref="O1828">_xlfn.IFS(
   FACT_ORDERS[[#This Row],[TotalAmount]]&gt;1500, 0.15,
   FACT_ORDERS[[#This Row],[TotalAmount]]&gt;1000, 0.1,
   FACT_ORDERS[[#This Row],[TotalAmount]]&gt;500, 0.05,
   TRUE, 0
)</f>
        <v>0.15</v>
      </c>
      <c r="P1828" s="28">
        <f xml:space="preserve"> FACT_ORDERS[[#This Row],[TotalAmount]] * (1 - (FACT_ORDERS[[#This Row],[ClientDiscount]] + FACT_ORDERS[[#This Row],[OrderDiscount]]) )</f>
        <v>1722.5</v>
      </c>
      <c r="Q1828" s="28">
        <f>FACT_ORDERS[[#This Row],[TotalAmountWithDiscount]]+FACT_ORDERS[[#This Row],[DeliveryCost]]</f>
        <v>1737.5</v>
      </c>
      <c r="R1828" s="35">
        <v>45065</v>
      </c>
      <c r="S1828" s="35" t="str">
        <f>IF(NETWORKDAYS(FACT_ORDERS[[#This Row],[Order-Date]], FACT_ORDERS[[#This Row],[ArrivalDate ]]) &gt; 10, "Late", "On Time")</f>
        <v>On Time</v>
      </c>
    </row>
    <row r="1829" spans="1:19" x14ac:dyDescent="0.3">
      <c r="A1829" s="12">
        <v>6827</v>
      </c>
      <c r="B1829" s="12">
        <v>260</v>
      </c>
      <c r="C1829" s="12">
        <v>10386</v>
      </c>
      <c r="D1829" s="12">
        <v>1828</v>
      </c>
      <c r="E1829" s="12" t="s">
        <v>243</v>
      </c>
      <c r="F1829" s="13">
        <v>45055</v>
      </c>
      <c r="G1829" s="26" t="s">
        <v>12383</v>
      </c>
      <c r="H1829" s="12">
        <v>35</v>
      </c>
      <c r="I1829" s="28">
        <f>VLOOKUP(B:B,DIM_PRODUCTS!A:F,5,FALSE)</f>
        <v>15</v>
      </c>
      <c r="J1829" s="28">
        <f>FACT_ORDERS[[#This Row],[ProductPrice]]*FACT_ORDERS[[#This Row],[Quantity]]</f>
        <v>525</v>
      </c>
      <c r="K1829" s="12" t="str">
        <f>VLOOKUP(C:C,DIM_CUSTOMERS!A:G,7,FALSE)</f>
        <v>USA</v>
      </c>
      <c r="L1829" s="30" cm="1">
        <f t="array" ref="L1829">_xlfn.IFS(
    AND(FACT_ORDERS[[#This Row],[DeliveryMehtod]]="shippment",FACT_ORDERS[[#This Row],[TotalAmount]]&gt;=200), 0,
    AND(FACT_ORDERS[[#This Row],[DeliveryMehtod]]="pickup"), 15,
    AND(FACT_ORDERS[[#This Row],[DeliveryMehtod]]="shippment",FACT_ORDERS[[#This Row],[TotalAmount]]&lt;200), 35
)</f>
        <v>15</v>
      </c>
      <c r="M1829" s="12" t="str" cm="1">
        <f t="array" ref="M1829">_xlfn.IFS(
    SUMIFS(FACT_ORDERS[TotalAmount], FACT_ORDERS[WD_CUSTOMERS],FACT_ORDERS[[#This Row],[WD_CUSTOMERS]])&gt;=15000, "VIP",
    SUMIFS(FACT_ORDERS[TotalAmount], FACT_ORDERS[WD_CUSTOMERS],FACT_ORDERS[[#This Row],[WD_CUSTOMERS]])&gt;=8000, "Premium",
    TRUE, "Regular"
)</f>
        <v>VIP</v>
      </c>
      <c r="N1829" s="32" cm="1">
        <f t="array" ref="N1829">_xlfn.IFS(
   FACT_ORDERS[[#This Row],[TypeOfClient]]="VIP", 0.2,
   FACT_ORDERS[[#This Row],[TypeOfClient]]="Premium", 0.1,
   TRUE, 0
)</f>
        <v>0.2</v>
      </c>
      <c r="O1829" s="31" cm="1">
        <f t="array" ref="O1829">_xlfn.IFS(
   FACT_ORDERS[[#This Row],[TotalAmount]]&gt;1500, 0.15,
   FACT_ORDERS[[#This Row],[TotalAmount]]&gt;1000, 0.1,
   FACT_ORDERS[[#This Row],[TotalAmount]]&gt;500, 0.05,
   TRUE, 0
)</f>
        <v>0.05</v>
      </c>
      <c r="P1829" s="28">
        <f xml:space="preserve"> FACT_ORDERS[[#This Row],[TotalAmount]] * (1 - (FACT_ORDERS[[#This Row],[ClientDiscount]] + FACT_ORDERS[[#This Row],[OrderDiscount]]) )</f>
        <v>393.75</v>
      </c>
      <c r="Q1829" s="28">
        <f>FACT_ORDERS[[#This Row],[TotalAmountWithDiscount]]+FACT_ORDERS[[#This Row],[DeliveryCost]]</f>
        <v>408.75</v>
      </c>
      <c r="R1829" s="35">
        <v>45062</v>
      </c>
      <c r="S1829" s="35" t="str">
        <f>IF(NETWORKDAYS(FACT_ORDERS[[#This Row],[Order-Date]], FACT_ORDERS[[#This Row],[ArrivalDate ]]) &gt; 10, "Late", "On Time")</f>
        <v>On Time</v>
      </c>
    </row>
    <row r="1830" spans="1:19" x14ac:dyDescent="0.3">
      <c r="A1830" s="12">
        <v>6828</v>
      </c>
      <c r="B1830" s="12">
        <v>213</v>
      </c>
      <c r="C1830" s="12">
        <v>10386</v>
      </c>
      <c r="D1830" s="12">
        <v>1829</v>
      </c>
      <c r="E1830" s="12" t="s">
        <v>244</v>
      </c>
      <c r="F1830" s="13">
        <v>45055</v>
      </c>
      <c r="G1830" s="26" t="s">
        <v>12384</v>
      </c>
      <c r="H1830" s="12">
        <v>64</v>
      </c>
      <c r="I1830" s="28">
        <f>VLOOKUP(B:B,DIM_PRODUCTS!A:F,5,FALSE)</f>
        <v>45</v>
      </c>
      <c r="J1830" s="28">
        <f>FACT_ORDERS[[#This Row],[ProductPrice]]*FACT_ORDERS[[#This Row],[Quantity]]</f>
        <v>2880</v>
      </c>
      <c r="K1830" s="12" t="str">
        <f>VLOOKUP(C:C,DIM_CUSTOMERS!A:G,7,FALSE)</f>
        <v>USA</v>
      </c>
      <c r="L1830" s="30" cm="1">
        <f t="array" ref="L1830">_xlfn.IFS(
    AND(FACT_ORDERS[[#This Row],[DeliveryMehtod]]="shippment",FACT_ORDERS[[#This Row],[TotalAmount]]&gt;=200), 0,
    AND(FACT_ORDERS[[#This Row],[DeliveryMehtod]]="pickup"), 15,
    AND(FACT_ORDERS[[#This Row],[DeliveryMehtod]]="shippment",FACT_ORDERS[[#This Row],[TotalAmount]]&lt;200), 35
)</f>
        <v>0</v>
      </c>
      <c r="M1830" s="12" t="str" cm="1">
        <f t="array" ref="M1830">_xlfn.IFS(
    SUMIFS(FACT_ORDERS[TotalAmount], FACT_ORDERS[WD_CUSTOMERS],FACT_ORDERS[[#This Row],[WD_CUSTOMERS]])&gt;=15000, "VIP",
    SUMIFS(FACT_ORDERS[TotalAmount], FACT_ORDERS[WD_CUSTOMERS],FACT_ORDERS[[#This Row],[WD_CUSTOMERS]])&gt;=8000, "Premium",
    TRUE, "Regular"
)</f>
        <v>VIP</v>
      </c>
      <c r="N1830" s="32" cm="1">
        <f t="array" ref="N1830">_xlfn.IFS(
   FACT_ORDERS[[#This Row],[TypeOfClient]]="VIP", 0.2,
   FACT_ORDERS[[#This Row],[TypeOfClient]]="Premium", 0.1,
   TRUE, 0
)</f>
        <v>0.2</v>
      </c>
      <c r="O1830" s="31" cm="1">
        <f t="array" ref="O1830">_xlfn.IFS(
   FACT_ORDERS[[#This Row],[TotalAmount]]&gt;1500, 0.15,
   FACT_ORDERS[[#This Row],[TotalAmount]]&gt;1000, 0.1,
   FACT_ORDERS[[#This Row],[TotalAmount]]&gt;500, 0.05,
   TRUE, 0
)</f>
        <v>0.15</v>
      </c>
      <c r="P1830" s="28">
        <f xml:space="preserve"> FACT_ORDERS[[#This Row],[TotalAmount]] * (1 - (FACT_ORDERS[[#This Row],[ClientDiscount]] + FACT_ORDERS[[#This Row],[OrderDiscount]]) )</f>
        <v>1872</v>
      </c>
      <c r="Q1830" s="28">
        <f>FACT_ORDERS[[#This Row],[TotalAmountWithDiscount]]+FACT_ORDERS[[#This Row],[DeliveryCost]]</f>
        <v>1872</v>
      </c>
      <c r="R1830" s="35">
        <v>45063</v>
      </c>
      <c r="S1830" s="35" t="str">
        <f>IF(NETWORKDAYS(FACT_ORDERS[[#This Row],[Order-Date]], FACT_ORDERS[[#This Row],[ArrivalDate ]]) &gt; 10, "Late", "On Time")</f>
        <v>On Time</v>
      </c>
    </row>
    <row r="1831" spans="1:19" x14ac:dyDescent="0.3">
      <c r="A1831" s="12">
        <v>6829</v>
      </c>
      <c r="B1831" s="12">
        <v>216</v>
      </c>
      <c r="C1831" s="12">
        <v>10386</v>
      </c>
      <c r="D1831" s="12">
        <v>1830</v>
      </c>
      <c r="E1831" s="12" t="s">
        <v>244</v>
      </c>
      <c r="F1831" s="13">
        <v>45055</v>
      </c>
      <c r="G1831" s="26" t="s">
        <v>12385</v>
      </c>
      <c r="H1831" s="12">
        <v>25</v>
      </c>
      <c r="I1831" s="28">
        <f>VLOOKUP(B:B,DIM_PRODUCTS!A:F,5,FALSE)</f>
        <v>23</v>
      </c>
      <c r="J1831" s="28">
        <f>FACT_ORDERS[[#This Row],[ProductPrice]]*FACT_ORDERS[[#This Row],[Quantity]]</f>
        <v>575</v>
      </c>
      <c r="K1831" s="12" t="str">
        <f>VLOOKUP(C:C,DIM_CUSTOMERS!A:G,7,FALSE)</f>
        <v>USA</v>
      </c>
      <c r="L1831" s="30" cm="1">
        <f t="array" ref="L1831">_xlfn.IFS(
    AND(FACT_ORDERS[[#This Row],[DeliveryMehtod]]="shippment",FACT_ORDERS[[#This Row],[TotalAmount]]&gt;=200), 0,
    AND(FACT_ORDERS[[#This Row],[DeliveryMehtod]]="pickup"), 15,
    AND(FACT_ORDERS[[#This Row],[DeliveryMehtod]]="shippment",FACT_ORDERS[[#This Row],[TotalAmount]]&lt;200), 35
)</f>
        <v>0</v>
      </c>
      <c r="M1831" s="12" t="str" cm="1">
        <f t="array" ref="M1831">_xlfn.IFS(
    SUMIFS(FACT_ORDERS[TotalAmount], FACT_ORDERS[WD_CUSTOMERS],FACT_ORDERS[[#This Row],[WD_CUSTOMERS]])&gt;=15000, "VIP",
    SUMIFS(FACT_ORDERS[TotalAmount], FACT_ORDERS[WD_CUSTOMERS],FACT_ORDERS[[#This Row],[WD_CUSTOMERS]])&gt;=8000, "Premium",
    TRUE, "Regular"
)</f>
        <v>VIP</v>
      </c>
      <c r="N1831" s="32" cm="1">
        <f t="array" ref="N1831">_xlfn.IFS(
   FACT_ORDERS[[#This Row],[TypeOfClient]]="VIP", 0.2,
   FACT_ORDERS[[#This Row],[TypeOfClient]]="Premium", 0.1,
   TRUE, 0
)</f>
        <v>0.2</v>
      </c>
      <c r="O1831" s="31" cm="1">
        <f t="array" ref="O1831">_xlfn.IFS(
   FACT_ORDERS[[#This Row],[TotalAmount]]&gt;1500, 0.15,
   FACT_ORDERS[[#This Row],[TotalAmount]]&gt;1000, 0.1,
   FACT_ORDERS[[#This Row],[TotalAmount]]&gt;500, 0.05,
   TRUE, 0
)</f>
        <v>0.05</v>
      </c>
      <c r="P1831" s="28">
        <f xml:space="preserve"> FACT_ORDERS[[#This Row],[TotalAmount]] * (1 - (FACT_ORDERS[[#This Row],[ClientDiscount]] + FACT_ORDERS[[#This Row],[OrderDiscount]]) )</f>
        <v>431.25</v>
      </c>
      <c r="Q1831" s="28">
        <f>FACT_ORDERS[[#This Row],[TotalAmountWithDiscount]]+FACT_ORDERS[[#This Row],[DeliveryCost]]</f>
        <v>431.25</v>
      </c>
      <c r="R1831" s="35">
        <v>45065</v>
      </c>
      <c r="S1831" s="35" t="str">
        <f>IF(NETWORKDAYS(FACT_ORDERS[[#This Row],[Order-Date]], FACT_ORDERS[[#This Row],[ArrivalDate ]]) &gt; 10, "Late", "On Time")</f>
        <v>On Time</v>
      </c>
    </row>
    <row r="1832" spans="1:19" x14ac:dyDescent="0.3">
      <c r="A1832" s="12">
        <v>6830</v>
      </c>
      <c r="B1832" s="12">
        <v>219</v>
      </c>
      <c r="C1832" s="12">
        <v>10386</v>
      </c>
      <c r="D1832" s="12">
        <v>1831</v>
      </c>
      <c r="E1832" s="12" t="s">
        <v>244</v>
      </c>
      <c r="F1832" s="13">
        <v>45204</v>
      </c>
      <c r="G1832" s="26" t="s">
        <v>12386</v>
      </c>
      <c r="H1832" s="12">
        <v>37</v>
      </c>
      <c r="I1832" s="28">
        <f>VLOOKUP(B:B,DIM_PRODUCTS!A:F,5,FALSE)</f>
        <v>50</v>
      </c>
      <c r="J1832" s="28">
        <f>FACT_ORDERS[[#This Row],[ProductPrice]]*FACT_ORDERS[[#This Row],[Quantity]]</f>
        <v>1850</v>
      </c>
      <c r="K1832" s="12" t="str">
        <f>VLOOKUP(C:C,DIM_CUSTOMERS!A:G,7,FALSE)</f>
        <v>USA</v>
      </c>
      <c r="L1832" s="30" cm="1">
        <f t="array" ref="L1832">_xlfn.IFS(
    AND(FACT_ORDERS[[#This Row],[DeliveryMehtod]]="shippment",FACT_ORDERS[[#This Row],[TotalAmount]]&gt;=200), 0,
    AND(FACT_ORDERS[[#This Row],[DeliveryMehtod]]="pickup"), 15,
    AND(FACT_ORDERS[[#This Row],[DeliveryMehtod]]="shippment",FACT_ORDERS[[#This Row],[TotalAmount]]&lt;200), 35
)</f>
        <v>0</v>
      </c>
      <c r="M1832" s="12" t="str" cm="1">
        <f t="array" ref="M1832">_xlfn.IFS(
    SUMIFS(FACT_ORDERS[TotalAmount], FACT_ORDERS[WD_CUSTOMERS],FACT_ORDERS[[#This Row],[WD_CUSTOMERS]])&gt;=15000, "VIP",
    SUMIFS(FACT_ORDERS[TotalAmount], FACT_ORDERS[WD_CUSTOMERS],FACT_ORDERS[[#This Row],[WD_CUSTOMERS]])&gt;=8000, "Premium",
    TRUE, "Regular"
)</f>
        <v>VIP</v>
      </c>
      <c r="N1832" s="32" cm="1">
        <f t="array" ref="N1832">_xlfn.IFS(
   FACT_ORDERS[[#This Row],[TypeOfClient]]="VIP", 0.2,
   FACT_ORDERS[[#This Row],[TypeOfClient]]="Premium", 0.1,
   TRUE, 0
)</f>
        <v>0.2</v>
      </c>
      <c r="O1832" s="31" cm="1">
        <f t="array" ref="O1832">_xlfn.IFS(
   FACT_ORDERS[[#This Row],[TotalAmount]]&gt;1500, 0.15,
   FACT_ORDERS[[#This Row],[TotalAmount]]&gt;1000, 0.1,
   FACT_ORDERS[[#This Row],[TotalAmount]]&gt;500, 0.05,
   TRUE, 0
)</f>
        <v>0.15</v>
      </c>
      <c r="P1832" s="28">
        <f xml:space="preserve"> FACT_ORDERS[[#This Row],[TotalAmount]] * (1 - (FACT_ORDERS[[#This Row],[ClientDiscount]] + FACT_ORDERS[[#This Row],[OrderDiscount]]) )</f>
        <v>1202.5</v>
      </c>
      <c r="Q1832" s="28">
        <f>FACT_ORDERS[[#This Row],[TotalAmountWithDiscount]]+FACT_ORDERS[[#This Row],[DeliveryCost]]</f>
        <v>1202.5</v>
      </c>
      <c r="R1832" s="35">
        <v>45212</v>
      </c>
      <c r="S1832" s="35" t="str">
        <f>IF(NETWORKDAYS(FACT_ORDERS[[#This Row],[Order-Date]], FACT_ORDERS[[#This Row],[ArrivalDate ]]) &gt; 10, "Late", "On Time")</f>
        <v>On Time</v>
      </c>
    </row>
    <row r="1833" spans="1:19" x14ac:dyDescent="0.3">
      <c r="A1833" s="12">
        <v>6831</v>
      </c>
      <c r="B1833" s="12">
        <v>260</v>
      </c>
      <c r="C1833" s="12">
        <v>10386</v>
      </c>
      <c r="D1833" s="12">
        <v>1832</v>
      </c>
      <c r="E1833" s="12" t="s">
        <v>244</v>
      </c>
      <c r="F1833" s="13">
        <v>45204</v>
      </c>
      <c r="G1833" s="26" t="s">
        <v>12387</v>
      </c>
      <c r="H1833" s="12">
        <v>34</v>
      </c>
      <c r="I1833" s="28">
        <f>VLOOKUP(B:B,DIM_PRODUCTS!A:F,5,FALSE)</f>
        <v>15</v>
      </c>
      <c r="J1833" s="28">
        <f>FACT_ORDERS[[#This Row],[ProductPrice]]*FACT_ORDERS[[#This Row],[Quantity]]</f>
        <v>510</v>
      </c>
      <c r="K1833" s="12" t="str">
        <f>VLOOKUP(C:C,DIM_CUSTOMERS!A:G,7,FALSE)</f>
        <v>USA</v>
      </c>
      <c r="L1833" s="30" cm="1">
        <f t="array" ref="L1833">_xlfn.IFS(
    AND(FACT_ORDERS[[#This Row],[DeliveryMehtod]]="shippment",FACT_ORDERS[[#This Row],[TotalAmount]]&gt;=200), 0,
    AND(FACT_ORDERS[[#This Row],[DeliveryMehtod]]="pickup"), 15,
    AND(FACT_ORDERS[[#This Row],[DeliveryMehtod]]="shippment",FACT_ORDERS[[#This Row],[TotalAmount]]&lt;200), 35
)</f>
        <v>0</v>
      </c>
      <c r="M1833" s="12" t="str" cm="1">
        <f t="array" ref="M1833">_xlfn.IFS(
    SUMIFS(FACT_ORDERS[TotalAmount], FACT_ORDERS[WD_CUSTOMERS],FACT_ORDERS[[#This Row],[WD_CUSTOMERS]])&gt;=15000, "VIP",
    SUMIFS(FACT_ORDERS[TotalAmount], FACT_ORDERS[WD_CUSTOMERS],FACT_ORDERS[[#This Row],[WD_CUSTOMERS]])&gt;=8000, "Premium",
    TRUE, "Regular"
)</f>
        <v>VIP</v>
      </c>
      <c r="N1833" s="32" cm="1">
        <f t="array" ref="N1833">_xlfn.IFS(
   FACT_ORDERS[[#This Row],[TypeOfClient]]="VIP", 0.2,
   FACT_ORDERS[[#This Row],[TypeOfClient]]="Premium", 0.1,
   TRUE, 0
)</f>
        <v>0.2</v>
      </c>
      <c r="O1833" s="31" cm="1">
        <f t="array" ref="O1833">_xlfn.IFS(
   FACT_ORDERS[[#This Row],[TotalAmount]]&gt;1500, 0.15,
   FACT_ORDERS[[#This Row],[TotalAmount]]&gt;1000, 0.1,
   FACT_ORDERS[[#This Row],[TotalAmount]]&gt;500, 0.05,
   TRUE, 0
)</f>
        <v>0.05</v>
      </c>
      <c r="P1833" s="28">
        <f xml:space="preserve"> FACT_ORDERS[[#This Row],[TotalAmount]] * (1 - (FACT_ORDERS[[#This Row],[ClientDiscount]] + FACT_ORDERS[[#This Row],[OrderDiscount]]) )</f>
        <v>382.5</v>
      </c>
      <c r="Q1833" s="28">
        <f>FACT_ORDERS[[#This Row],[TotalAmountWithDiscount]]+FACT_ORDERS[[#This Row],[DeliveryCost]]</f>
        <v>382.5</v>
      </c>
      <c r="R1833" s="35">
        <v>45212</v>
      </c>
      <c r="S1833" s="35" t="str">
        <f>IF(NETWORKDAYS(FACT_ORDERS[[#This Row],[Order-Date]], FACT_ORDERS[[#This Row],[ArrivalDate ]]) &gt; 10, "Late", "On Time")</f>
        <v>On Time</v>
      </c>
    </row>
    <row r="1834" spans="1:19" x14ac:dyDescent="0.3">
      <c r="A1834" s="12">
        <v>6832</v>
      </c>
      <c r="B1834" s="12">
        <v>213</v>
      </c>
      <c r="C1834" s="12">
        <v>10386</v>
      </c>
      <c r="D1834" s="12">
        <v>1833</v>
      </c>
      <c r="E1834" s="12" t="s">
        <v>243</v>
      </c>
      <c r="F1834" s="13">
        <v>45204</v>
      </c>
      <c r="G1834" s="26" t="s">
        <v>12388</v>
      </c>
      <c r="H1834" s="12">
        <v>58</v>
      </c>
      <c r="I1834" s="28">
        <f>VLOOKUP(B:B,DIM_PRODUCTS!A:F,5,FALSE)</f>
        <v>45</v>
      </c>
      <c r="J1834" s="28">
        <f>FACT_ORDERS[[#This Row],[ProductPrice]]*FACT_ORDERS[[#This Row],[Quantity]]</f>
        <v>2610</v>
      </c>
      <c r="K1834" s="12" t="str">
        <f>VLOOKUP(C:C,DIM_CUSTOMERS!A:G,7,FALSE)</f>
        <v>USA</v>
      </c>
      <c r="L1834" s="30" cm="1">
        <f t="array" ref="L1834">_xlfn.IFS(
    AND(FACT_ORDERS[[#This Row],[DeliveryMehtod]]="shippment",FACT_ORDERS[[#This Row],[TotalAmount]]&gt;=200), 0,
    AND(FACT_ORDERS[[#This Row],[DeliveryMehtod]]="pickup"), 15,
    AND(FACT_ORDERS[[#This Row],[DeliveryMehtod]]="shippment",FACT_ORDERS[[#This Row],[TotalAmount]]&lt;200), 35
)</f>
        <v>15</v>
      </c>
      <c r="M1834" s="12" t="str" cm="1">
        <f t="array" ref="M1834">_xlfn.IFS(
    SUMIFS(FACT_ORDERS[TotalAmount], FACT_ORDERS[WD_CUSTOMERS],FACT_ORDERS[[#This Row],[WD_CUSTOMERS]])&gt;=15000, "VIP",
    SUMIFS(FACT_ORDERS[TotalAmount], FACT_ORDERS[WD_CUSTOMERS],FACT_ORDERS[[#This Row],[WD_CUSTOMERS]])&gt;=8000, "Premium",
    TRUE, "Regular"
)</f>
        <v>VIP</v>
      </c>
      <c r="N1834" s="32" cm="1">
        <f t="array" ref="N1834">_xlfn.IFS(
   FACT_ORDERS[[#This Row],[TypeOfClient]]="VIP", 0.2,
   FACT_ORDERS[[#This Row],[TypeOfClient]]="Premium", 0.1,
   TRUE, 0
)</f>
        <v>0.2</v>
      </c>
      <c r="O1834" s="31" cm="1">
        <f t="array" ref="O1834">_xlfn.IFS(
   FACT_ORDERS[[#This Row],[TotalAmount]]&gt;1500, 0.15,
   FACT_ORDERS[[#This Row],[TotalAmount]]&gt;1000, 0.1,
   FACT_ORDERS[[#This Row],[TotalAmount]]&gt;500, 0.05,
   TRUE, 0
)</f>
        <v>0.15</v>
      </c>
      <c r="P1834" s="28">
        <f xml:space="preserve"> FACT_ORDERS[[#This Row],[TotalAmount]] * (1 - (FACT_ORDERS[[#This Row],[ClientDiscount]] + FACT_ORDERS[[#This Row],[OrderDiscount]]) )</f>
        <v>1696.5</v>
      </c>
      <c r="Q1834" s="28">
        <f>FACT_ORDERS[[#This Row],[TotalAmountWithDiscount]]+FACT_ORDERS[[#This Row],[DeliveryCost]]</f>
        <v>1711.5</v>
      </c>
      <c r="R1834" s="35">
        <v>45212</v>
      </c>
      <c r="S1834" s="35" t="str">
        <f>IF(NETWORKDAYS(FACT_ORDERS[[#This Row],[Order-Date]], FACT_ORDERS[[#This Row],[ArrivalDate ]]) &gt; 10, "Late", "On Time")</f>
        <v>On Time</v>
      </c>
    </row>
    <row r="1835" spans="1:19" x14ac:dyDescent="0.3">
      <c r="A1835" s="12">
        <v>6833</v>
      </c>
      <c r="B1835" s="12">
        <v>216</v>
      </c>
      <c r="C1835" s="12">
        <v>10386</v>
      </c>
      <c r="D1835" s="12">
        <v>1834</v>
      </c>
      <c r="E1835" s="12" t="s">
        <v>243</v>
      </c>
      <c r="F1835" s="13">
        <v>45204</v>
      </c>
      <c r="G1835" s="26" t="s">
        <v>12389</v>
      </c>
      <c r="H1835" s="12">
        <v>36</v>
      </c>
      <c r="I1835" s="28">
        <f>VLOOKUP(B:B,DIM_PRODUCTS!A:F,5,FALSE)</f>
        <v>23</v>
      </c>
      <c r="J1835" s="28">
        <f>FACT_ORDERS[[#This Row],[ProductPrice]]*FACT_ORDERS[[#This Row],[Quantity]]</f>
        <v>828</v>
      </c>
      <c r="K1835" s="12" t="str">
        <f>VLOOKUP(C:C,DIM_CUSTOMERS!A:G,7,FALSE)</f>
        <v>USA</v>
      </c>
      <c r="L1835" s="30" cm="1">
        <f t="array" ref="L1835">_xlfn.IFS(
    AND(FACT_ORDERS[[#This Row],[DeliveryMehtod]]="shippment",FACT_ORDERS[[#This Row],[TotalAmount]]&gt;=200), 0,
    AND(FACT_ORDERS[[#This Row],[DeliveryMehtod]]="pickup"), 15,
    AND(FACT_ORDERS[[#This Row],[DeliveryMehtod]]="shippment",FACT_ORDERS[[#This Row],[TotalAmount]]&lt;200), 35
)</f>
        <v>15</v>
      </c>
      <c r="M1835" s="12" t="str" cm="1">
        <f t="array" ref="M1835">_xlfn.IFS(
    SUMIFS(FACT_ORDERS[TotalAmount], FACT_ORDERS[WD_CUSTOMERS],FACT_ORDERS[[#This Row],[WD_CUSTOMERS]])&gt;=15000, "VIP",
    SUMIFS(FACT_ORDERS[TotalAmount], FACT_ORDERS[WD_CUSTOMERS],FACT_ORDERS[[#This Row],[WD_CUSTOMERS]])&gt;=8000, "Premium",
    TRUE, "Regular"
)</f>
        <v>VIP</v>
      </c>
      <c r="N1835" s="32" cm="1">
        <f t="array" ref="N1835">_xlfn.IFS(
   FACT_ORDERS[[#This Row],[TypeOfClient]]="VIP", 0.2,
   FACT_ORDERS[[#This Row],[TypeOfClient]]="Premium", 0.1,
   TRUE, 0
)</f>
        <v>0.2</v>
      </c>
      <c r="O1835" s="31" cm="1">
        <f t="array" ref="O1835">_xlfn.IFS(
   FACT_ORDERS[[#This Row],[TotalAmount]]&gt;1500, 0.15,
   FACT_ORDERS[[#This Row],[TotalAmount]]&gt;1000, 0.1,
   FACT_ORDERS[[#This Row],[TotalAmount]]&gt;500, 0.05,
   TRUE, 0
)</f>
        <v>0.05</v>
      </c>
      <c r="P1835" s="28">
        <f xml:space="preserve"> FACT_ORDERS[[#This Row],[TotalAmount]] * (1 - (FACT_ORDERS[[#This Row],[ClientDiscount]] + FACT_ORDERS[[#This Row],[OrderDiscount]]) )</f>
        <v>621</v>
      </c>
      <c r="Q1835" s="28">
        <f>FACT_ORDERS[[#This Row],[TotalAmountWithDiscount]]+FACT_ORDERS[[#This Row],[DeliveryCost]]</f>
        <v>636</v>
      </c>
      <c r="R1835" s="35">
        <v>45215</v>
      </c>
      <c r="S1835" s="35" t="str">
        <f>IF(NETWORKDAYS(FACT_ORDERS[[#This Row],[Order-Date]], FACT_ORDERS[[#This Row],[ArrivalDate ]]) &gt; 10, "Late", "On Time")</f>
        <v>On Time</v>
      </c>
    </row>
    <row r="1836" spans="1:19" x14ac:dyDescent="0.3">
      <c r="A1836" s="12">
        <v>6834</v>
      </c>
      <c r="B1836" s="12">
        <v>219</v>
      </c>
      <c r="C1836" s="12">
        <v>10386</v>
      </c>
      <c r="D1836" s="12">
        <v>1835</v>
      </c>
      <c r="E1836" s="12" t="s">
        <v>243</v>
      </c>
      <c r="F1836" s="13">
        <v>45231</v>
      </c>
      <c r="G1836" s="26" t="s">
        <v>12390</v>
      </c>
      <c r="H1836" s="12">
        <v>54</v>
      </c>
      <c r="I1836" s="28">
        <f>VLOOKUP(B:B,DIM_PRODUCTS!A:F,5,FALSE)</f>
        <v>50</v>
      </c>
      <c r="J1836" s="28">
        <f>FACT_ORDERS[[#This Row],[ProductPrice]]*FACT_ORDERS[[#This Row],[Quantity]]</f>
        <v>2700</v>
      </c>
      <c r="K1836" s="12" t="str">
        <f>VLOOKUP(C:C,DIM_CUSTOMERS!A:G,7,FALSE)</f>
        <v>USA</v>
      </c>
      <c r="L1836" s="30" cm="1">
        <f t="array" ref="L1836">_xlfn.IFS(
    AND(FACT_ORDERS[[#This Row],[DeliveryMehtod]]="shippment",FACT_ORDERS[[#This Row],[TotalAmount]]&gt;=200), 0,
    AND(FACT_ORDERS[[#This Row],[DeliveryMehtod]]="pickup"), 15,
    AND(FACT_ORDERS[[#This Row],[DeliveryMehtod]]="shippment",FACT_ORDERS[[#This Row],[TotalAmount]]&lt;200), 35
)</f>
        <v>15</v>
      </c>
      <c r="M1836" s="12" t="str" cm="1">
        <f t="array" ref="M1836">_xlfn.IFS(
    SUMIFS(FACT_ORDERS[TotalAmount], FACT_ORDERS[WD_CUSTOMERS],FACT_ORDERS[[#This Row],[WD_CUSTOMERS]])&gt;=15000, "VIP",
    SUMIFS(FACT_ORDERS[TotalAmount], FACT_ORDERS[WD_CUSTOMERS],FACT_ORDERS[[#This Row],[WD_CUSTOMERS]])&gt;=8000, "Premium",
    TRUE, "Regular"
)</f>
        <v>VIP</v>
      </c>
      <c r="N1836" s="32" cm="1">
        <f t="array" ref="N1836">_xlfn.IFS(
   FACT_ORDERS[[#This Row],[TypeOfClient]]="VIP", 0.2,
   FACT_ORDERS[[#This Row],[TypeOfClient]]="Premium", 0.1,
   TRUE, 0
)</f>
        <v>0.2</v>
      </c>
      <c r="O1836" s="31" cm="1">
        <f t="array" ref="O1836">_xlfn.IFS(
   FACT_ORDERS[[#This Row],[TotalAmount]]&gt;1500, 0.15,
   FACT_ORDERS[[#This Row],[TotalAmount]]&gt;1000, 0.1,
   FACT_ORDERS[[#This Row],[TotalAmount]]&gt;500, 0.05,
   TRUE, 0
)</f>
        <v>0.15</v>
      </c>
      <c r="P1836" s="28">
        <f xml:space="preserve"> FACT_ORDERS[[#This Row],[TotalAmount]] * (1 - (FACT_ORDERS[[#This Row],[ClientDiscount]] + FACT_ORDERS[[#This Row],[OrderDiscount]]) )</f>
        <v>1755</v>
      </c>
      <c r="Q1836" s="28">
        <f>FACT_ORDERS[[#This Row],[TotalAmountWithDiscount]]+FACT_ORDERS[[#This Row],[DeliveryCost]]</f>
        <v>1770</v>
      </c>
      <c r="R1836" s="35">
        <v>45240</v>
      </c>
      <c r="S1836" s="35" t="str">
        <f>IF(NETWORKDAYS(FACT_ORDERS[[#This Row],[Order-Date]], FACT_ORDERS[[#This Row],[ArrivalDate ]]) &gt; 10, "Late", "On Time")</f>
        <v>On Time</v>
      </c>
    </row>
    <row r="1837" spans="1:19" x14ac:dyDescent="0.3">
      <c r="A1837" s="12">
        <v>6835</v>
      </c>
      <c r="B1837" s="12">
        <v>260</v>
      </c>
      <c r="C1837" s="12">
        <v>10386</v>
      </c>
      <c r="D1837" s="12">
        <v>1836</v>
      </c>
      <c r="E1837" s="12" t="s">
        <v>243</v>
      </c>
      <c r="F1837" s="13">
        <v>45231</v>
      </c>
      <c r="G1837" s="26" t="s">
        <v>12391</v>
      </c>
      <c r="H1837" s="12">
        <v>21</v>
      </c>
      <c r="I1837" s="28">
        <f>VLOOKUP(B:B,DIM_PRODUCTS!A:F,5,FALSE)</f>
        <v>15</v>
      </c>
      <c r="J1837" s="28">
        <f>FACT_ORDERS[[#This Row],[ProductPrice]]*FACT_ORDERS[[#This Row],[Quantity]]</f>
        <v>315</v>
      </c>
      <c r="K1837" s="12" t="str">
        <f>VLOOKUP(C:C,DIM_CUSTOMERS!A:G,7,FALSE)</f>
        <v>USA</v>
      </c>
      <c r="L1837" s="30" cm="1">
        <f t="array" ref="L1837">_xlfn.IFS(
    AND(FACT_ORDERS[[#This Row],[DeliveryMehtod]]="shippment",FACT_ORDERS[[#This Row],[TotalAmount]]&gt;=200), 0,
    AND(FACT_ORDERS[[#This Row],[DeliveryMehtod]]="pickup"), 15,
    AND(FACT_ORDERS[[#This Row],[DeliveryMehtod]]="shippment",FACT_ORDERS[[#This Row],[TotalAmount]]&lt;200), 35
)</f>
        <v>15</v>
      </c>
      <c r="M1837" s="12" t="str" cm="1">
        <f t="array" ref="M1837">_xlfn.IFS(
    SUMIFS(FACT_ORDERS[TotalAmount], FACT_ORDERS[WD_CUSTOMERS],FACT_ORDERS[[#This Row],[WD_CUSTOMERS]])&gt;=15000, "VIP",
    SUMIFS(FACT_ORDERS[TotalAmount], FACT_ORDERS[WD_CUSTOMERS],FACT_ORDERS[[#This Row],[WD_CUSTOMERS]])&gt;=8000, "Premium",
    TRUE, "Regular"
)</f>
        <v>VIP</v>
      </c>
      <c r="N1837" s="32" cm="1">
        <f t="array" ref="N1837">_xlfn.IFS(
   FACT_ORDERS[[#This Row],[TypeOfClient]]="VIP", 0.2,
   FACT_ORDERS[[#This Row],[TypeOfClient]]="Premium", 0.1,
   TRUE, 0
)</f>
        <v>0.2</v>
      </c>
      <c r="O1837" s="31" cm="1">
        <f t="array" ref="O1837">_xlfn.IFS(
   FACT_ORDERS[[#This Row],[TotalAmount]]&gt;1500, 0.15,
   FACT_ORDERS[[#This Row],[TotalAmount]]&gt;1000, 0.1,
   FACT_ORDERS[[#This Row],[TotalAmount]]&gt;500, 0.05,
   TRUE, 0
)</f>
        <v>0</v>
      </c>
      <c r="P1837" s="28">
        <f xml:space="preserve"> FACT_ORDERS[[#This Row],[TotalAmount]] * (1 - (FACT_ORDERS[[#This Row],[ClientDiscount]] + FACT_ORDERS[[#This Row],[OrderDiscount]]) )</f>
        <v>252</v>
      </c>
      <c r="Q1837" s="28">
        <f>FACT_ORDERS[[#This Row],[TotalAmountWithDiscount]]+FACT_ORDERS[[#This Row],[DeliveryCost]]</f>
        <v>267</v>
      </c>
      <c r="R1837" s="35">
        <v>45241</v>
      </c>
      <c r="S1837" s="35" t="str">
        <f>IF(NETWORKDAYS(FACT_ORDERS[[#This Row],[Order-Date]], FACT_ORDERS[[#This Row],[ArrivalDate ]]) &gt; 10, "Late", "On Time")</f>
        <v>On Time</v>
      </c>
    </row>
    <row r="1838" spans="1:19" x14ac:dyDescent="0.3">
      <c r="A1838" s="12">
        <v>6836</v>
      </c>
      <c r="B1838" s="12">
        <v>213</v>
      </c>
      <c r="C1838" s="12">
        <v>10386</v>
      </c>
      <c r="D1838" s="12">
        <v>1837</v>
      </c>
      <c r="E1838" s="12" t="s">
        <v>244</v>
      </c>
      <c r="F1838" s="13">
        <v>45231</v>
      </c>
      <c r="G1838" s="26" t="s">
        <v>12392</v>
      </c>
      <c r="H1838" s="12">
        <v>68</v>
      </c>
      <c r="I1838" s="28">
        <f>VLOOKUP(B:B,DIM_PRODUCTS!A:F,5,FALSE)</f>
        <v>45</v>
      </c>
      <c r="J1838" s="28">
        <f>FACT_ORDERS[[#This Row],[ProductPrice]]*FACT_ORDERS[[#This Row],[Quantity]]</f>
        <v>3060</v>
      </c>
      <c r="K1838" s="12" t="str">
        <f>VLOOKUP(C:C,DIM_CUSTOMERS!A:G,7,FALSE)</f>
        <v>USA</v>
      </c>
      <c r="L1838" s="30" cm="1">
        <f t="array" ref="L1838">_xlfn.IFS(
    AND(FACT_ORDERS[[#This Row],[DeliveryMehtod]]="shippment",FACT_ORDERS[[#This Row],[TotalAmount]]&gt;=200), 0,
    AND(FACT_ORDERS[[#This Row],[DeliveryMehtod]]="pickup"), 15,
    AND(FACT_ORDERS[[#This Row],[DeliveryMehtod]]="shippment",FACT_ORDERS[[#This Row],[TotalAmount]]&lt;200), 35
)</f>
        <v>0</v>
      </c>
      <c r="M1838" s="12" t="str" cm="1">
        <f t="array" ref="M1838">_xlfn.IFS(
    SUMIFS(FACT_ORDERS[TotalAmount], FACT_ORDERS[WD_CUSTOMERS],FACT_ORDERS[[#This Row],[WD_CUSTOMERS]])&gt;=15000, "VIP",
    SUMIFS(FACT_ORDERS[TotalAmount], FACT_ORDERS[WD_CUSTOMERS],FACT_ORDERS[[#This Row],[WD_CUSTOMERS]])&gt;=8000, "Premium",
    TRUE, "Regular"
)</f>
        <v>VIP</v>
      </c>
      <c r="N1838" s="32" cm="1">
        <f t="array" ref="N1838">_xlfn.IFS(
   FACT_ORDERS[[#This Row],[TypeOfClient]]="VIP", 0.2,
   FACT_ORDERS[[#This Row],[TypeOfClient]]="Premium", 0.1,
   TRUE, 0
)</f>
        <v>0.2</v>
      </c>
      <c r="O1838" s="31" cm="1">
        <f t="array" ref="O1838">_xlfn.IFS(
   FACT_ORDERS[[#This Row],[TotalAmount]]&gt;1500, 0.15,
   FACT_ORDERS[[#This Row],[TotalAmount]]&gt;1000, 0.1,
   FACT_ORDERS[[#This Row],[TotalAmount]]&gt;500, 0.05,
   TRUE, 0
)</f>
        <v>0.15</v>
      </c>
      <c r="P1838" s="28">
        <f xml:space="preserve"> FACT_ORDERS[[#This Row],[TotalAmount]] * (1 - (FACT_ORDERS[[#This Row],[ClientDiscount]] + FACT_ORDERS[[#This Row],[OrderDiscount]]) )</f>
        <v>1989</v>
      </c>
      <c r="Q1838" s="28">
        <f>FACT_ORDERS[[#This Row],[TotalAmountWithDiscount]]+FACT_ORDERS[[#This Row],[DeliveryCost]]</f>
        <v>1989</v>
      </c>
      <c r="R1838" s="35">
        <v>45242</v>
      </c>
      <c r="S1838" s="35" t="str">
        <f>IF(NETWORKDAYS(FACT_ORDERS[[#This Row],[Order-Date]], FACT_ORDERS[[#This Row],[ArrivalDate ]]) &gt; 10, "Late", "On Time")</f>
        <v>On Time</v>
      </c>
    </row>
    <row r="1839" spans="1:19" x14ac:dyDescent="0.3">
      <c r="A1839" s="12">
        <v>6837</v>
      </c>
      <c r="B1839" s="12">
        <v>216</v>
      </c>
      <c r="C1839" s="12">
        <v>10386</v>
      </c>
      <c r="D1839" s="12">
        <v>1838</v>
      </c>
      <c r="E1839" s="12" t="s">
        <v>244</v>
      </c>
      <c r="F1839" s="13">
        <v>45231</v>
      </c>
      <c r="G1839" s="26" t="s">
        <v>12393</v>
      </c>
      <c r="H1839" s="12">
        <v>35</v>
      </c>
      <c r="I1839" s="28">
        <f>VLOOKUP(B:B,DIM_PRODUCTS!A:F,5,FALSE)</f>
        <v>23</v>
      </c>
      <c r="J1839" s="28">
        <f>FACT_ORDERS[[#This Row],[ProductPrice]]*FACT_ORDERS[[#This Row],[Quantity]]</f>
        <v>805</v>
      </c>
      <c r="K1839" s="12" t="str">
        <f>VLOOKUP(C:C,DIM_CUSTOMERS!A:G,7,FALSE)</f>
        <v>USA</v>
      </c>
      <c r="L1839" s="30" cm="1">
        <f t="array" ref="L1839">_xlfn.IFS(
    AND(FACT_ORDERS[[#This Row],[DeliveryMehtod]]="shippment",FACT_ORDERS[[#This Row],[TotalAmount]]&gt;=200), 0,
    AND(FACT_ORDERS[[#This Row],[DeliveryMehtod]]="pickup"), 15,
    AND(FACT_ORDERS[[#This Row],[DeliveryMehtod]]="shippment",FACT_ORDERS[[#This Row],[TotalAmount]]&lt;200), 35
)</f>
        <v>0</v>
      </c>
      <c r="M1839" s="12" t="str" cm="1">
        <f t="array" ref="M1839">_xlfn.IFS(
    SUMIFS(FACT_ORDERS[TotalAmount], FACT_ORDERS[WD_CUSTOMERS],FACT_ORDERS[[#This Row],[WD_CUSTOMERS]])&gt;=15000, "VIP",
    SUMIFS(FACT_ORDERS[TotalAmount], FACT_ORDERS[WD_CUSTOMERS],FACT_ORDERS[[#This Row],[WD_CUSTOMERS]])&gt;=8000, "Premium",
    TRUE, "Regular"
)</f>
        <v>VIP</v>
      </c>
      <c r="N1839" s="32" cm="1">
        <f t="array" ref="N1839">_xlfn.IFS(
   FACT_ORDERS[[#This Row],[TypeOfClient]]="VIP", 0.2,
   FACT_ORDERS[[#This Row],[TypeOfClient]]="Premium", 0.1,
   TRUE, 0
)</f>
        <v>0.2</v>
      </c>
      <c r="O1839" s="31" cm="1">
        <f t="array" ref="O1839">_xlfn.IFS(
   FACT_ORDERS[[#This Row],[TotalAmount]]&gt;1500, 0.15,
   FACT_ORDERS[[#This Row],[TotalAmount]]&gt;1000, 0.1,
   FACT_ORDERS[[#This Row],[TotalAmount]]&gt;500, 0.05,
   TRUE, 0
)</f>
        <v>0.05</v>
      </c>
      <c r="P1839" s="28">
        <f xml:space="preserve"> FACT_ORDERS[[#This Row],[TotalAmount]] * (1 - (FACT_ORDERS[[#This Row],[ClientDiscount]] + FACT_ORDERS[[#This Row],[OrderDiscount]]) )</f>
        <v>603.75</v>
      </c>
      <c r="Q1839" s="28">
        <f>FACT_ORDERS[[#This Row],[TotalAmountWithDiscount]]+FACT_ORDERS[[#This Row],[DeliveryCost]]</f>
        <v>603.75</v>
      </c>
      <c r="R1839" s="35">
        <v>45238</v>
      </c>
      <c r="S1839" s="35" t="str">
        <f>IF(NETWORKDAYS(FACT_ORDERS[[#This Row],[Order-Date]], FACT_ORDERS[[#This Row],[ArrivalDate ]]) &gt; 10, "Late", "On Time")</f>
        <v>On Time</v>
      </c>
    </row>
    <row r="1840" spans="1:19" x14ac:dyDescent="0.3">
      <c r="A1840" s="12">
        <v>6838</v>
      </c>
      <c r="B1840" s="12">
        <v>219</v>
      </c>
      <c r="C1840" s="12">
        <v>10386</v>
      </c>
      <c r="D1840" s="12">
        <v>1839</v>
      </c>
      <c r="E1840" s="12" t="s">
        <v>243</v>
      </c>
      <c r="F1840" s="13">
        <v>45157</v>
      </c>
      <c r="G1840" s="26" t="s">
        <v>12394</v>
      </c>
      <c r="H1840" s="12">
        <v>34</v>
      </c>
      <c r="I1840" s="28">
        <f>VLOOKUP(B:B,DIM_PRODUCTS!A:F,5,FALSE)</f>
        <v>50</v>
      </c>
      <c r="J1840" s="28">
        <f>FACT_ORDERS[[#This Row],[ProductPrice]]*FACT_ORDERS[[#This Row],[Quantity]]</f>
        <v>1700</v>
      </c>
      <c r="K1840" s="12" t="str">
        <f>VLOOKUP(C:C,DIM_CUSTOMERS!A:G,7,FALSE)</f>
        <v>USA</v>
      </c>
      <c r="L1840" s="30" cm="1">
        <f t="array" ref="L1840">_xlfn.IFS(
    AND(FACT_ORDERS[[#This Row],[DeliveryMehtod]]="shippment",FACT_ORDERS[[#This Row],[TotalAmount]]&gt;=200), 0,
    AND(FACT_ORDERS[[#This Row],[DeliveryMehtod]]="pickup"), 15,
    AND(FACT_ORDERS[[#This Row],[DeliveryMehtod]]="shippment",FACT_ORDERS[[#This Row],[TotalAmount]]&lt;200), 35
)</f>
        <v>15</v>
      </c>
      <c r="M1840" s="12" t="str" cm="1">
        <f t="array" ref="M1840">_xlfn.IFS(
    SUMIFS(FACT_ORDERS[TotalAmount], FACT_ORDERS[WD_CUSTOMERS],FACT_ORDERS[[#This Row],[WD_CUSTOMERS]])&gt;=15000, "VIP",
    SUMIFS(FACT_ORDERS[TotalAmount], FACT_ORDERS[WD_CUSTOMERS],FACT_ORDERS[[#This Row],[WD_CUSTOMERS]])&gt;=8000, "Premium",
    TRUE, "Regular"
)</f>
        <v>VIP</v>
      </c>
      <c r="N1840" s="32" cm="1">
        <f t="array" ref="N1840">_xlfn.IFS(
   FACT_ORDERS[[#This Row],[TypeOfClient]]="VIP", 0.2,
   FACT_ORDERS[[#This Row],[TypeOfClient]]="Premium", 0.1,
   TRUE, 0
)</f>
        <v>0.2</v>
      </c>
      <c r="O1840" s="31" cm="1">
        <f t="array" ref="O1840">_xlfn.IFS(
   FACT_ORDERS[[#This Row],[TotalAmount]]&gt;1500, 0.15,
   FACT_ORDERS[[#This Row],[TotalAmount]]&gt;1000, 0.1,
   FACT_ORDERS[[#This Row],[TotalAmount]]&gt;500, 0.05,
   TRUE, 0
)</f>
        <v>0.15</v>
      </c>
      <c r="P1840" s="28">
        <f xml:space="preserve"> FACT_ORDERS[[#This Row],[TotalAmount]] * (1 - (FACT_ORDERS[[#This Row],[ClientDiscount]] + FACT_ORDERS[[#This Row],[OrderDiscount]]) )</f>
        <v>1105</v>
      </c>
      <c r="Q1840" s="28">
        <f>FACT_ORDERS[[#This Row],[TotalAmountWithDiscount]]+FACT_ORDERS[[#This Row],[DeliveryCost]]</f>
        <v>1120</v>
      </c>
      <c r="R1840" s="35">
        <v>45166</v>
      </c>
      <c r="S1840" s="35" t="str">
        <f>IF(NETWORKDAYS(FACT_ORDERS[[#This Row],[Order-Date]], FACT_ORDERS[[#This Row],[ArrivalDate ]]) &gt; 10, "Late", "On Time")</f>
        <v>On Time</v>
      </c>
    </row>
    <row r="1841" spans="1:19" x14ac:dyDescent="0.3">
      <c r="A1841" s="12">
        <v>6839</v>
      </c>
      <c r="B1841" s="12">
        <v>260</v>
      </c>
      <c r="C1841" s="12">
        <v>10386</v>
      </c>
      <c r="D1841" s="12">
        <v>1840</v>
      </c>
      <c r="E1841" s="12" t="s">
        <v>244</v>
      </c>
      <c r="F1841" s="13">
        <v>45157</v>
      </c>
      <c r="G1841" s="26" t="s">
        <v>12395</v>
      </c>
      <c r="H1841" s="12">
        <v>27</v>
      </c>
      <c r="I1841" s="28">
        <f>VLOOKUP(B:B,DIM_PRODUCTS!A:F,5,FALSE)</f>
        <v>15</v>
      </c>
      <c r="J1841" s="28">
        <f>FACT_ORDERS[[#This Row],[ProductPrice]]*FACT_ORDERS[[#This Row],[Quantity]]</f>
        <v>405</v>
      </c>
      <c r="K1841" s="12" t="str">
        <f>VLOOKUP(C:C,DIM_CUSTOMERS!A:G,7,FALSE)</f>
        <v>USA</v>
      </c>
      <c r="L1841" s="30" cm="1">
        <f t="array" ref="L1841">_xlfn.IFS(
    AND(FACT_ORDERS[[#This Row],[DeliveryMehtod]]="shippment",FACT_ORDERS[[#This Row],[TotalAmount]]&gt;=200), 0,
    AND(FACT_ORDERS[[#This Row],[DeliveryMehtod]]="pickup"), 15,
    AND(FACT_ORDERS[[#This Row],[DeliveryMehtod]]="shippment",FACT_ORDERS[[#This Row],[TotalAmount]]&lt;200), 35
)</f>
        <v>0</v>
      </c>
      <c r="M1841" s="12" t="str" cm="1">
        <f t="array" ref="M1841">_xlfn.IFS(
    SUMIFS(FACT_ORDERS[TotalAmount], FACT_ORDERS[WD_CUSTOMERS],FACT_ORDERS[[#This Row],[WD_CUSTOMERS]])&gt;=15000, "VIP",
    SUMIFS(FACT_ORDERS[TotalAmount], FACT_ORDERS[WD_CUSTOMERS],FACT_ORDERS[[#This Row],[WD_CUSTOMERS]])&gt;=8000, "Premium",
    TRUE, "Regular"
)</f>
        <v>VIP</v>
      </c>
      <c r="N1841" s="32" cm="1">
        <f t="array" ref="N1841">_xlfn.IFS(
   FACT_ORDERS[[#This Row],[TypeOfClient]]="VIP", 0.2,
   FACT_ORDERS[[#This Row],[TypeOfClient]]="Premium", 0.1,
   TRUE, 0
)</f>
        <v>0.2</v>
      </c>
      <c r="O1841" s="31" cm="1">
        <f t="array" ref="O1841">_xlfn.IFS(
   FACT_ORDERS[[#This Row],[TotalAmount]]&gt;1500, 0.15,
   FACT_ORDERS[[#This Row],[TotalAmount]]&gt;1000, 0.1,
   FACT_ORDERS[[#This Row],[TotalAmount]]&gt;500, 0.05,
   TRUE, 0
)</f>
        <v>0</v>
      </c>
      <c r="P1841" s="28">
        <f xml:space="preserve"> FACT_ORDERS[[#This Row],[TotalAmount]] * (1 - (FACT_ORDERS[[#This Row],[ClientDiscount]] + FACT_ORDERS[[#This Row],[OrderDiscount]]) )</f>
        <v>324</v>
      </c>
      <c r="Q1841" s="28">
        <f>FACT_ORDERS[[#This Row],[TotalAmountWithDiscount]]+FACT_ORDERS[[#This Row],[DeliveryCost]]</f>
        <v>324</v>
      </c>
      <c r="R1841" s="35">
        <v>45171</v>
      </c>
      <c r="S1841" s="35" t="str">
        <f>IF(NETWORKDAYS(FACT_ORDERS[[#This Row],[Order-Date]], FACT_ORDERS[[#This Row],[ArrivalDate ]]) &gt; 10, "Late", "On Time")</f>
        <v>On Time</v>
      </c>
    </row>
    <row r="1842" spans="1:19" x14ac:dyDescent="0.3">
      <c r="A1842" s="12">
        <v>6840</v>
      </c>
      <c r="B1842" s="12">
        <v>213</v>
      </c>
      <c r="C1842" s="12">
        <v>10386</v>
      </c>
      <c r="D1842" s="12">
        <v>1841</v>
      </c>
      <c r="E1842" s="12" t="s">
        <v>244</v>
      </c>
      <c r="F1842" s="13">
        <v>45157</v>
      </c>
      <c r="G1842" s="26" t="s">
        <v>12396</v>
      </c>
      <c r="H1842" s="12">
        <v>69</v>
      </c>
      <c r="I1842" s="28">
        <f>VLOOKUP(B:B,DIM_PRODUCTS!A:F,5,FALSE)</f>
        <v>45</v>
      </c>
      <c r="J1842" s="28">
        <f>FACT_ORDERS[[#This Row],[ProductPrice]]*FACT_ORDERS[[#This Row],[Quantity]]</f>
        <v>3105</v>
      </c>
      <c r="K1842" s="12" t="str">
        <f>VLOOKUP(C:C,DIM_CUSTOMERS!A:G,7,FALSE)</f>
        <v>USA</v>
      </c>
      <c r="L1842" s="30" cm="1">
        <f t="array" ref="L1842">_xlfn.IFS(
    AND(FACT_ORDERS[[#This Row],[DeliveryMehtod]]="shippment",FACT_ORDERS[[#This Row],[TotalAmount]]&gt;=200), 0,
    AND(FACT_ORDERS[[#This Row],[DeliveryMehtod]]="pickup"), 15,
    AND(FACT_ORDERS[[#This Row],[DeliveryMehtod]]="shippment",FACT_ORDERS[[#This Row],[TotalAmount]]&lt;200), 35
)</f>
        <v>0</v>
      </c>
      <c r="M1842" s="12" t="str" cm="1">
        <f t="array" ref="M1842">_xlfn.IFS(
    SUMIFS(FACT_ORDERS[TotalAmount], FACT_ORDERS[WD_CUSTOMERS],FACT_ORDERS[[#This Row],[WD_CUSTOMERS]])&gt;=15000, "VIP",
    SUMIFS(FACT_ORDERS[TotalAmount], FACT_ORDERS[WD_CUSTOMERS],FACT_ORDERS[[#This Row],[WD_CUSTOMERS]])&gt;=8000, "Premium",
    TRUE, "Regular"
)</f>
        <v>VIP</v>
      </c>
      <c r="N1842" s="32" cm="1">
        <f t="array" ref="N1842">_xlfn.IFS(
   FACT_ORDERS[[#This Row],[TypeOfClient]]="VIP", 0.2,
   FACT_ORDERS[[#This Row],[TypeOfClient]]="Premium", 0.1,
   TRUE, 0
)</f>
        <v>0.2</v>
      </c>
      <c r="O1842" s="31" cm="1">
        <f t="array" ref="O1842">_xlfn.IFS(
   FACT_ORDERS[[#This Row],[TotalAmount]]&gt;1500, 0.15,
   FACT_ORDERS[[#This Row],[TotalAmount]]&gt;1000, 0.1,
   FACT_ORDERS[[#This Row],[TotalAmount]]&gt;500, 0.05,
   TRUE, 0
)</f>
        <v>0.15</v>
      </c>
      <c r="P1842" s="28">
        <f xml:space="preserve"> FACT_ORDERS[[#This Row],[TotalAmount]] * (1 - (FACT_ORDERS[[#This Row],[ClientDiscount]] + FACT_ORDERS[[#This Row],[OrderDiscount]]) )</f>
        <v>2018.25</v>
      </c>
      <c r="Q1842" s="28">
        <f>FACT_ORDERS[[#This Row],[TotalAmountWithDiscount]]+FACT_ORDERS[[#This Row],[DeliveryCost]]</f>
        <v>2018.25</v>
      </c>
      <c r="R1842" s="35">
        <v>45168</v>
      </c>
      <c r="S1842" s="35" t="str">
        <f>IF(NETWORKDAYS(FACT_ORDERS[[#This Row],[Order-Date]], FACT_ORDERS[[#This Row],[ArrivalDate ]]) &gt; 10, "Late", "On Time")</f>
        <v>On Time</v>
      </c>
    </row>
    <row r="1843" spans="1:19" x14ac:dyDescent="0.3">
      <c r="A1843" s="12">
        <v>6841</v>
      </c>
      <c r="B1843" s="12">
        <v>216</v>
      </c>
      <c r="C1843" s="12">
        <v>10386</v>
      </c>
      <c r="D1843" s="12">
        <v>1842</v>
      </c>
      <c r="E1843" s="12" t="s">
        <v>244</v>
      </c>
      <c r="F1843" s="13">
        <v>45157</v>
      </c>
      <c r="G1843" s="26" t="s">
        <v>12397</v>
      </c>
      <c r="H1843" s="12">
        <v>28</v>
      </c>
      <c r="I1843" s="28">
        <f>VLOOKUP(B:B,DIM_PRODUCTS!A:F,5,FALSE)</f>
        <v>23</v>
      </c>
      <c r="J1843" s="28">
        <f>FACT_ORDERS[[#This Row],[ProductPrice]]*FACT_ORDERS[[#This Row],[Quantity]]</f>
        <v>644</v>
      </c>
      <c r="K1843" s="12" t="str">
        <f>VLOOKUP(C:C,DIM_CUSTOMERS!A:G,7,FALSE)</f>
        <v>USA</v>
      </c>
      <c r="L1843" s="30" cm="1">
        <f t="array" ref="L1843">_xlfn.IFS(
    AND(FACT_ORDERS[[#This Row],[DeliveryMehtod]]="shippment",FACT_ORDERS[[#This Row],[TotalAmount]]&gt;=200), 0,
    AND(FACT_ORDERS[[#This Row],[DeliveryMehtod]]="pickup"), 15,
    AND(FACT_ORDERS[[#This Row],[DeliveryMehtod]]="shippment",FACT_ORDERS[[#This Row],[TotalAmount]]&lt;200), 35
)</f>
        <v>0</v>
      </c>
      <c r="M1843" s="12" t="str" cm="1">
        <f t="array" ref="M1843">_xlfn.IFS(
    SUMIFS(FACT_ORDERS[TotalAmount], FACT_ORDERS[WD_CUSTOMERS],FACT_ORDERS[[#This Row],[WD_CUSTOMERS]])&gt;=15000, "VIP",
    SUMIFS(FACT_ORDERS[TotalAmount], FACT_ORDERS[WD_CUSTOMERS],FACT_ORDERS[[#This Row],[WD_CUSTOMERS]])&gt;=8000, "Premium",
    TRUE, "Regular"
)</f>
        <v>VIP</v>
      </c>
      <c r="N1843" s="32" cm="1">
        <f t="array" ref="N1843">_xlfn.IFS(
   FACT_ORDERS[[#This Row],[TypeOfClient]]="VIP", 0.2,
   FACT_ORDERS[[#This Row],[TypeOfClient]]="Premium", 0.1,
   TRUE, 0
)</f>
        <v>0.2</v>
      </c>
      <c r="O1843" s="31" cm="1">
        <f t="array" ref="O1843">_xlfn.IFS(
   FACT_ORDERS[[#This Row],[TotalAmount]]&gt;1500, 0.15,
   FACT_ORDERS[[#This Row],[TotalAmount]]&gt;1000, 0.1,
   FACT_ORDERS[[#This Row],[TotalAmount]]&gt;500, 0.05,
   TRUE, 0
)</f>
        <v>0.05</v>
      </c>
      <c r="P1843" s="28">
        <f xml:space="preserve"> FACT_ORDERS[[#This Row],[TotalAmount]] * (1 - (FACT_ORDERS[[#This Row],[ClientDiscount]] + FACT_ORDERS[[#This Row],[OrderDiscount]]) )</f>
        <v>483</v>
      </c>
      <c r="Q1843" s="28">
        <f>FACT_ORDERS[[#This Row],[TotalAmountWithDiscount]]+FACT_ORDERS[[#This Row],[DeliveryCost]]</f>
        <v>483</v>
      </c>
      <c r="R1843" s="35">
        <v>45166</v>
      </c>
      <c r="S1843" s="35" t="str">
        <f>IF(NETWORKDAYS(FACT_ORDERS[[#This Row],[Order-Date]], FACT_ORDERS[[#This Row],[ArrivalDate ]]) &gt; 10, "Late", "On Time")</f>
        <v>On Time</v>
      </c>
    </row>
    <row r="1844" spans="1:19" x14ac:dyDescent="0.3">
      <c r="A1844" s="12">
        <v>6842</v>
      </c>
      <c r="B1844" s="12">
        <v>219</v>
      </c>
      <c r="C1844" s="12">
        <v>10386</v>
      </c>
      <c r="D1844" s="12">
        <v>1843</v>
      </c>
      <c r="E1844" s="12" t="s">
        <v>244</v>
      </c>
      <c r="F1844" s="13">
        <v>45221</v>
      </c>
      <c r="G1844" s="26" t="s">
        <v>12398</v>
      </c>
      <c r="H1844" s="12">
        <v>52</v>
      </c>
      <c r="I1844" s="28">
        <f>VLOOKUP(B:B,DIM_PRODUCTS!A:F,5,FALSE)</f>
        <v>50</v>
      </c>
      <c r="J1844" s="28">
        <f>FACT_ORDERS[[#This Row],[ProductPrice]]*FACT_ORDERS[[#This Row],[Quantity]]</f>
        <v>2600</v>
      </c>
      <c r="K1844" s="12" t="str">
        <f>VLOOKUP(C:C,DIM_CUSTOMERS!A:G,7,FALSE)</f>
        <v>USA</v>
      </c>
      <c r="L1844" s="30" cm="1">
        <f t="array" ref="L1844">_xlfn.IFS(
    AND(FACT_ORDERS[[#This Row],[DeliveryMehtod]]="shippment",FACT_ORDERS[[#This Row],[TotalAmount]]&gt;=200), 0,
    AND(FACT_ORDERS[[#This Row],[DeliveryMehtod]]="pickup"), 15,
    AND(FACT_ORDERS[[#This Row],[DeliveryMehtod]]="shippment",FACT_ORDERS[[#This Row],[TotalAmount]]&lt;200), 35
)</f>
        <v>0</v>
      </c>
      <c r="M1844" s="12" t="str" cm="1">
        <f t="array" ref="M1844">_xlfn.IFS(
    SUMIFS(FACT_ORDERS[TotalAmount], FACT_ORDERS[WD_CUSTOMERS],FACT_ORDERS[[#This Row],[WD_CUSTOMERS]])&gt;=15000, "VIP",
    SUMIFS(FACT_ORDERS[TotalAmount], FACT_ORDERS[WD_CUSTOMERS],FACT_ORDERS[[#This Row],[WD_CUSTOMERS]])&gt;=8000, "Premium",
    TRUE, "Regular"
)</f>
        <v>VIP</v>
      </c>
      <c r="N1844" s="32" cm="1">
        <f t="array" ref="N1844">_xlfn.IFS(
   FACT_ORDERS[[#This Row],[TypeOfClient]]="VIP", 0.2,
   FACT_ORDERS[[#This Row],[TypeOfClient]]="Premium", 0.1,
   TRUE, 0
)</f>
        <v>0.2</v>
      </c>
      <c r="O1844" s="31" cm="1">
        <f t="array" ref="O1844">_xlfn.IFS(
   FACT_ORDERS[[#This Row],[TotalAmount]]&gt;1500, 0.15,
   FACT_ORDERS[[#This Row],[TotalAmount]]&gt;1000, 0.1,
   FACT_ORDERS[[#This Row],[TotalAmount]]&gt;500, 0.05,
   TRUE, 0
)</f>
        <v>0.15</v>
      </c>
      <c r="P1844" s="28">
        <f xml:space="preserve"> FACT_ORDERS[[#This Row],[TotalAmount]] * (1 - (FACT_ORDERS[[#This Row],[ClientDiscount]] + FACT_ORDERS[[#This Row],[OrderDiscount]]) )</f>
        <v>1690</v>
      </c>
      <c r="Q1844" s="28">
        <f>FACT_ORDERS[[#This Row],[TotalAmountWithDiscount]]+FACT_ORDERS[[#This Row],[DeliveryCost]]</f>
        <v>1690</v>
      </c>
      <c r="R1844" s="35">
        <v>45234</v>
      </c>
      <c r="S1844" s="35" t="str">
        <f>IF(NETWORKDAYS(FACT_ORDERS[[#This Row],[Order-Date]], FACT_ORDERS[[#This Row],[ArrivalDate ]]) &gt; 10, "Late", "On Time")</f>
        <v>On Time</v>
      </c>
    </row>
    <row r="1845" spans="1:19" x14ac:dyDescent="0.3">
      <c r="A1845" s="12">
        <v>6843</v>
      </c>
      <c r="B1845" s="12">
        <v>260</v>
      </c>
      <c r="C1845" s="12">
        <v>10386</v>
      </c>
      <c r="D1845" s="12">
        <v>1844</v>
      </c>
      <c r="E1845" s="12" t="s">
        <v>243</v>
      </c>
      <c r="F1845" s="13">
        <v>45221</v>
      </c>
      <c r="G1845" s="26" t="s">
        <v>12399</v>
      </c>
      <c r="H1845" s="12">
        <v>27</v>
      </c>
      <c r="I1845" s="28">
        <f>VLOOKUP(B:B,DIM_PRODUCTS!A:F,5,FALSE)</f>
        <v>15</v>
      </c>
      <c r="J1845" s="28">
        <f>FACT_ORDERS[[#This Row],[ProductPrice]]*FACT_ORDERS[[#This Row],[Quantity]]</f>
        <v>405</v>
      </c>
      <c r="K1845" s="12" t="str">
        <f>VLOOKUP(C:C,DIM_CUSTOMERS!A:G,7,FALSE)</f>
        <v>USA</v>
      </c>
      <c r="L1845" s="30" cm="1">
        <f t="array" ref="L1845">_xlfn.IFS(
    AND(FACT_ORDERS[[#This Row],[DeliveryMehtod]]="shippment",FACT_ORDERS[[#This Row],[TotalAmount]]&gt;=200), 0,
    AND(FACT_ORDERS[[#This Row],[DeliveryMehtod]]="pickup"), 15,
    AND(FACT_ORDERS[[#This Row],[DeliveryMehtod]]="shippment",FACT_ORDERS[[#This Row],[TotalAmount]]&lt;200), 35
)</f>
        <v>15</v>
      </c>
      <c r="M1845" s="12" t="str" cm="1">
        <f t="array" ref="M1845">_xlfn.IFS(
    SUMIFS(FACT_ORDERS[TotalAmount], FACT_ORDERS[WD_CUSTOMERS],FACT_ORDERS[[#This Row],[WD_CUSTOMERS]])&gt;=15000, "VIP",
    SUMIFS(FACT_ORDERS[TotalAmount], FACT_ORDERS[WD_CUSTOMERS],FACT_ORDERS[[#This Row],[WD_CUSTOMERS]])&gt;=8000, "Premium",
    TRUE, "Regular"
)</f>
        <v>VIP</v>
      </c>
      <c r="N1845" s="32" cm="1">
        <f t="array" ref="N1845">_xlfn.IFS(
   FACT_ORDERS[[#This Row],[TypeOfClient]]="VIP", 0.2,
   FACT_ORDERS[[#This Row],[TypeOfClient]]="Premium", 0.1,
   TRUE, 0
)</f>
        <v>0.2</v>
      </c>
      <c r="O1845" s="31" cm="1">
        <f t="array" ref="O1845">_xlfn.IFS(
   FACT_ORDERS[[#This Row],[TotalAmount]]&gt;1500, 0.15,
   FACT_ORDERS[[#This Row],[TotalAmount]]&gt;1000, 0.1,
   FACT_ORDERS[[#This Row],[TotalAmount]]&gt;500, 0.05,
   TRUE, 0
)</f>
        <v>0</v>
      </c>
      <c r="P1845" s="28">
        <f xml:space="preserve"> FACT_ORDERS[[#This Row],[TotalAmount]] * (1 - (FACT_ORDERS[[#This Row],[ClientDiscount]] + FACT_ORDERS[[#This Row],[OrderDiscount]]) )</f>
        <v>324</v>
      </c>
      <c r="Q1845" s="28">
        <f>FACT_ORDERS[[#This Row],[TotalAmountWithDiscount]]+FACT_ORDERS[[#This Row],[DeliveryCost]]</f>
        <v>339</v>
      </c>
      <c r="R1845" s="35">
        <v>45228</v>
      </c>
      <c r="S1845" s="35" t="str">
        <f>IF(NETWORKDAYS(FACT_ORDERS[[#This Row],[Order-Date]], FACT_ORDERS[[#This Row],[ArrivalDate ]]) &gt; 10, "Late", "On Time")</f>
        <v>On Time</v>
      </c>
    </row>
    <row r="1846" spans="1:19" x14ac:dyDescent="0.3">
      <c r="A1846" s="12">
        <v>6844</v>
      </c>
      <c r="B1846" s="12">
        <v>213</v>
      </c>
      <c r="C1846" s="12">
        <v>10386</v>
      </c>
      <c r="D1846" s="12">
        <v>1845</v>
      </c>
      <c r="E1846" s="12" t="s">
        <v>244</v>
      </c>
      <c r="F1846" s="13">
        <v>45221</v>
      </c>
      <c r="G1846" s="26" t="s">
        <v>12400</v>
      </c>
      <c r="H1846" s="12">
        <v>75</v>
      </c>
      <c r="I1846" s="28">
        <f>VLOOKUP(B:B,DIM_PRODUCTS!A:F,5,FALSE)</f>
        <v>45</v>
      </c>
      <c r="J1846" s="28">
        <f>FACT_ORDERS[[#This Row],[ProductPrice]]*FACT_ORDERS[[#This Row],[Quantity]]</f>
        <v>3375</v>
      </c>
      <c r="K1846" s="12" t="str">
        <f>VLOOKUP(C:C,DIM_CUSTOMERS!A:G,7,FALSE)</f>
        <v>USA</v>
      </c>
      <c r="L1846" s="30" cm="1">
        <f t="array" ref="L1846">_xlfn.IFS(
    AND(FACT_ORDERS[[#This Row],[DeliveryMehtod]]="shippment",FACT_ORDERS[[#This Row],[TotalAmount]]&gt;=200), 0,
    AND(FACT_ORDERS[[#This Row],[DeliveryMehtod]]="pickup"), 15,
    AND(FACT_ORDERS[[#This Row],[DeliveryMehtod]]="shippment",FACT_ORDERS[[#This Row],[TotalAmount]]&lt;200), 35
)</f>
        <v>0</v>
      </c>
      <c r="M1846" s="12" t="str" cm="1">
        <f t="array" ref="M1846">_xlfn.IFS(
    SUMIFS(FACT_ORDERS[TotalAmount], FACT_ORDERS[WD_CUSTOMERS],FACT_ORDERS[[#This Row],[WD_CUSTOMERS]])&gt;=15000, "VIP",
    SUMIFS(FACT_ORDERS[TotalAmount], FACT_ORDERS[WD_CUSTOMERS],FACT_ORDERS[[#This Row],[WD_CUSTOMERS]])&gt;=8000, "Premium",
    TRUE, "Regular"
)</f>
        <v>VIP</v>
      </c>
      <c r="N1846" s="32" cm="1">
        <f t="array" ref="N1846">_xlfn.IFS(
   FACT_ORDERS[[#This Row],[TypeOfClient]]="VIP", 0.2,
   FACT_ORDERS[[#This Row],[TypeOfClient]]="Premium", 0.1,
   TRUE, 0
)</f>
        <v>0.2</v>
      </c>
      <c r="O1846" s="31" cm="1">
        <f t="array" ref="O1846">_xlfn.IFS(
   FACT_ORDERS[[#This Row],[TotalAmount]]&gt;1500, 0.15,
   FACT_ORDERS[[#This Row],[TotalAmount]]&gt;1000, 0.1,
   FACT_ORDERS[[#This Row],[TotalAmount]]&gt;500, 0.05,
   TRUE, 0
)</f>
        <v>0.15</v>
      </c>
      <c r="P1846" s="28">
        <f xml:space="preserve"> FACT_ORDERS[[#This Row],[TotalAmount]] * (1 - (FACT_ORDERS[[#This Row],[ClientDiscount]] + FACT_ORDERS[[#This Row],[OrderDiscount]]) )</f>
        <v>2193.75</v>
      </c>
      <c r="Q1846" s="28">
        <f>FACT_ORDERS[[#This Row],[TotalAmountWithDiscount]]+FACT_ORDERS[[#This Row],[DeliveryCost]]</f>
        <v>2193.75</v>
      </c>
      <c r="R1846" s="35">
        <v>45229</v>
      </c>
      <c r="S1846" s="35" t="str">
        <f>IF(NETWORKDAYS(FACT_ORDERS[[#This Row],[Order-Date]], FACT_ORDERS[[#This Row],[ArrivalDate ]]) &gt; 10, "Late", "On Time")</f>
        <v>On Time</v>
      </c>
    </row>
    <row r="1847" spans="1:19" x14ac:dyDescent="0.3">
      <c r="A1847" s="12">
        <v>6845</v>
      </c>
      <c r="B1847" s="12">
        <v>216</v>
      </c>
      <c r="C1847" s="12">
        <v>10386</v>
      </c>
      <c r="D1847" s="12">
        <v>1846</v>
      </c>
      <c r="E1847" s="12" t="s">
        <v>243</v>
      </c>
      <c r="F1847" s="13">
        <v>45221</v>
      </c>
      <c r="G1847" s="26" t="s">
        <v>12401</v>
      </c>
      <c r="H1847" s="12">
        <v>28</v>
      </c>
      <c r="I1847" s="28">
        <f>VLOOKUP(B:B,DIM_PRODUCTS!A:F,5,FALSE)</f>
        <v>23</v>
      </c>
      <c r="J1847" s="28">
        <f>FACT_ORDERS[[#This Row],[ProductPrice]]*FACT_ORDERS[[#This Row],[Quantity]]</f>
        <v>644</v>
      </c>
      <c r="K1847" s="12" t="str">
        <f>VLOOKUP(C:C,DIM_CUSTOMERS!A:G,7,FALSE)</f>
        <v>USA</v>
      </c>
      <c r="L1847" s="30" cm="1">
        <f t="array" ref="L1847">_xlfn.IFS(
    AND(FACT_ORDERS[[#This Row],[DeliveryMehtod]]="shippment",FACT_ORDERS[[#This Row],[TotalAmount]]&gt;=200), 0,
    AND(FACT_ORDERS[[#This Row],[DeliveryMehtod]]="pickup"), 15,
    AND(FACT_ORDERS[[#This Row],[DeliveryMehtod]]="shippment",FACT_ORDERS[[#This Row],[TotalAmount]]&lt;200), 35
)</f>
        <v>15</v>
      </c>
      <c r="M1847" s="12" t="str" cm="1">
        <f t="array" ref="M1847">_xlfn.IFS(
    SUMIFS(FACT_ORDERS[TotalAmount], FACT_ORDERS[WD_CUSTOMERS],FACT_ORDERS[[#This Row],[WD_CUSTOMERS]])&gt;=15000, "VIP",
    SUMIFS(FACT_ORDERS[TotalAmount], FACT_ORDERS[WD_CUSTOMERS],FACT_ORDERS[[#This Row],[WD_CUSTOMERS]])&gt;=8000, "Premium",
    TRUE, "Regular"
)</f>
        <v>VIP</v>
      </c>
      <c r="N1847" s="32" cm="1">
        <f t="array" ref="N1847">_xlfn.IFS(
   FACT_ORDERS[[#This Row],[TypeOfClient]]="VIP", 0.2,
   FACT_ORDERS[[#This Row],[TypeOfClient]]="Premium", 0.1,
   TRUE, 0
)</f>
        <v>0.2</v>
      </c>
      <c r="O1847" s="31" cm="1">
        <f t="array" ref="O1847">_xlfn.IFS(
   FACT_ORDERS[[#This Row],[TotalAmount]]&gt;1500, 0.15,
   FACT_ORDERS[[#This Row],[TotalAmount]]&gt;1000, 0.1,
   FACT_ORDERS[[#This Row],[TotalAmount]]&gt;500, 0.05,
   TRUE, 0
)</f>
        <v>0.05</v>
      </c>
      <c r="P1847" s="28">
        <f xml:space="preserve"> FACT_ORDERS[[#This Row],[TotalAmount]] * (1 - (FACT_ORDERS[[#This Row],[ClientDiscount]] + FACT_ORDERS[[#This Row],[OrderDiscount]]) )</f>
        <v>483</v>
      </c>
      <c r="Q1847" s="28">
        <f>FACT_ORDERS[[#This Row],[TotalAmountWithDiscount]]+FACT_ORDERS[[#This Row],[DeliveryCost]]</f>
        <v>498</v>
      </c>
      <c r="R1847" s="35">
        <v>45231</v>
      </c>
      <c r="S1847" s="35" t="str">
        <f>IF(NETWORKDAYS(FACT_ORDERS[[#This Row],[Order-Date]], FACT_ORDERS[[#This Row],[ArrivalDate ]]) &gt; 10, "Late", "On Time")</f>
        <v>On Time</v>
      </c>
    </row>
    <row r="1848" spans="1:19" x14ac:dyDescent="0.3">
      <c r="A1848" s="12">
        <v>6846</v>
      </c>
      <c r="B1848" s="12">
        <v>260</v>
      </c>
      <c r="C1848" s="12">
        <v>10386</v>
      </c>
      <c r="D1848" s="12">
        <v>1847</v>
      </c>
      <c r="E1848" s="12" t="s">
        <v>243</v>
      </c>
      <c r="F1848" s="13">
        <v>45511</v>
      </c>
      <c r="G1848" s="26" t="s">
        <v>12402</v>
      </c>
      <c r="H1848" s="12">
        <v>22</v>
      </c>
      <c r="I1848" s="28">
        <f>VLOOKUP(B:B,DIM_PRODUCTS!A:F,5,FALSE)</f>
        <v>15</v>
      </c>
      <c r="J1848" s="28">
        <f>FACT_ORDERS[[#This Row],[ProductPrice]]*FACT_ORDERS[[#This Row],[Quantity]]</f>
        <v>330</v>
      </c>
      <c r="K1848" s="12" t="str">
        <f>VLOOKUP(C:C,DIM_CUSTOMERS!A:G,7,FALSE)</f>
        <v>USA</v>
      </c>
      <c r="L1848" s="30" cm="1">
        <f t="array" ref="L1848">_xlfn.IFS(
    AND(FACT_ORDERS[[#This Row],[DeliveryMehtod]]="shippment",FACT_ORDERS[[#This Row],[TotalAmount]]&gt;=200), 0,
    AND(FACT_ORDERS[[#This Row],[DeliveryMehtod]]="pickup"), 15,
    AND(FACT_ORDERS[[#This Row],[DeliveryMehtod]]="shippment",FACT_ORDERS[[#This Row],[TotalAmount]]&lt;200), 35
)</f>
        <v>15</v>
      </c>
      <c r="M1848" s="12" t="str" cm="1">
        <f t="array" ref="M1848">_xlfn.IFS(
    SUMIFS(FACT_ORDERS[TotalAmount], FACT_ORDERS[WD_CUSTOMERS],FACT_ORDERS[[#This Row],[WD_CUSTOMERS]])&gt;=15000, "VIP",
    SUMIFS(FACT_ORDERS[TotalAmount], FACT_ORDERS[WD_CUSTOMERS],FACT_ORDERS[[#This Row],[WD_CUSTOMERS]])&gt;=8000, "Premium",
    TRUE, "Regular"
)</f>
        <v>VIP</v>
      </c>
      <c r="N1848" s="32" cm="1">
        <f t="array" ref="N1848">_xlfn.IFS(
   FACT_ORDERS[[#This Row],[TypeOfClient]]="VIP", 0.2,
   FACT_ORDERS[[#This Row],[TypeOfClient]]="Premium", 0.1,
   TRUE, 0
)</f>
        <v>0.2</v>
      </c>
      <c r="O1848" s="31" cm="1">
        <f t="array" ref="O1848">_xlfn.IFS(
   FACT_ORDERS[[#This Row],[TotalAmount]]&gt;1500, 0.15,
   FACT_ORDERS[[#This Row],[TotalAmount]]&gt;1000, 0.1,
   FACT_ORDERS[[#This Row],[TotalAmount]]&gt;500, 0.05,
   TRUE, 0
)</f>
        <v>0</v>
      </c>
      <c r="P1848" s="28">
        <f xml:space="preserve"> FACT_ORDERS[[#This Row],[TotalAmount]] * (1 - (FACT_ORDERS[[#This Row],[ClientDiscount]] + FACT_ORDERS[[#This Row],[OrderDiscount]]) )</f>
        <v>264</v>
      </c>
      <c r="Q1848" s="28">
        <f>FACT_ORDERS[[#This Row],[TotalAmountWithDiscount]]+FACT_ORDERS[[#This Row],[DeliveryCost]]</f>
        <v>279</v>
      </c>
      <c r="R1848" s="35">
        <v>45522</v>
      </c>
      <c r="S1848" s="35" t="str">
        <f>IF(NETWORKDAYS(FACT_ORDERS[[#This Row],[Order-Date]], FACT_ORDERS[[#This Row],[ArrivalDate ]]) &gt; 10, "Late", "On Time")</f>
        <v>On Time</v>
      </c>
    </row>
    <row r="1849" spans="1:19" x14ac:dyDescent="0.3">
      <c r="A1849" s="12">
        <v>6847</v>
      </c>
      <c r="B1849" s="12">
        <v>219</v>
      </c>
      <c r="C1849" s="12">
        <v>10386</v>
      </c>
      <c r="D1849" s="12">
        <v>1848</v>
      </c>
      <c r="E1849" s="12" t="s">
        <v>243</v>
      </c>
      <c r="F1849" s="13">
        <v>45280</v>
      </c>
      <c r="G1849" s="26" t="s">
        <v>12403</v>
      </c>
      <c r="H1849" s="12">
        <v>51</v>
      </c>
      <c r="I1849" s="28">
        <f>VLOOKUP(B:B,DIM_PRODUCTS!A:F,5,FALSE)</f>
        <v>50</v>
      </c>
      <c r="J1849" s="28">
        <f>FACT_ORDERS[[#This Row],[ProductPrice]]*FACT_ORDERS[[#This Row],[Quantity]]</f>
        <v>2550</v>
      </c>
      <c r="K1849" s="12" t="str">
        <f>VLOOKUP(C:C,DIM_CUSTOMERS!A:G,7,FALSE)</f>
        <v>USA</v>
      </c>
      <c r="L1849" s="30" cm="1">
        <f t="array" ref="L1849">_xlfn.IFS(
    AND(FACT_ORDERS[[#This Row],[DeliveryMehtod]]="shippment",FACT_ORDERS[[#This Row],[TotalAmount]]&gt;=200), 0,
    AND(FACT_ORDERS[[#This Row],[DeliveryMehtod]]="pickup"), 15,
    AND(FACT_ORDERS[[#This Row],[DeliveryMehtod]]="shippment",FACT_ORDERS[[#This Row],[TotalAmount]]&lt;200), 35
)</f>
        <v>15</v>
      </c>
      <c r="M1849" s="12" t="str" cm="1">
        <f t="array" ref="M1849">_xlfn.IFS(
    SUMIFS(FACT_ORDERS[TotalAmount], FACT_ORDERS[WD_CUSTOMERS],FACT_ORDERS[[#This Row],[WD_CUSTOMERS]])&gt;=15000, "VIP",
    SUMIFS(FACT_ORDERS[TotalAmount], FACT_ORDERS[WD_CUSTOMERS],FACT_ORDERS[[#This Row],[WD_CUSTOMERS]])&gt;=8000, "Premium",
    TRUE, "Regular"
)</f>
        <v>VIP</v>
      </c>
      <c r="N1849" s="32" cm="1">
        <f t="array" ref="N1849">_xlfn.IFS(
   FACT_ORDERS[[#This Row],[TypeOfClient]]="VIP", 0.2,
   FACT_ORDERS[[#This Row],[TypeOfClient]]="Premium", 0.1,
   TRUE, 0
)</f>
        <v>0.2</v>
      </c>
      <c r="O1849" s="31" cm="1">
        <f t="array" ref="O1849">_xlfn.IFS(
   FACT_ORDERS[[#This Row],[TotalAmount]]&gt;1500, 0.15,
   FACT_ORDERS[[#This Row],[TotalAmount]]&gt;1000, 0.1,
   FACT_ORDERS[[#This Row],[TotalAmount]]&gt;500, 0.05,
   TRUE, 0
)</f>
        <v>0.15</v>
      </c>
      <c r="P1849" s="28">
        <f xml:space="preserve"> FACT_ORDERS[[#This Row],[TotalAmount]] * (1 - (FACT_ORDERS[[#This Row],[ClientDiscount]] + FACT_ORDERS[[#This Row],[OrderDiscount]]) )</f>
        <v>1657.5</v>
      </c>
      <c r="Q1849" s="28">
        <f>FACT_ORDERS[[#This Row],[TotalAmountWithDiscount]]+FACT_ORDERS[[#This Row],[DeliveryCost]]</f>
        <v>1672.5</v>
      </c>
      <c r="R1849" s="35">
        <v>45291</v>
      </c>
      <c r="S1849" s="35" t="str">
        <f>IF(NETWORKDAYS(FACT_ORDERS[[#This Row],[Order-Date]], FACT_ORDERS[[#This Row],[ArrivalDate ]]) &gt; 10, "Late", "On Time")</f>
        <v>On Time</v>
      </c>
    </row>
    <row r="1850" spans="1:19" x14ac:dyDescent="0.3">
      <c r="A1850" s="12">
        <v>6848</v>
      </c>
      <c r="B1850" s="12">
        <v>260</v>
      </c>
      <c r="C1850" s="12">
        <v>10386</v>
      </c>
      <c r="D1850" s="12">
        <v>1849</v>
      </c>
      <c r="E1850" s="12" t="s">
        <v>244</v>
      </c>
      <c r="F1850" s="13">
        <v>45280</v>
      </c>
      <c r="G1850" s="26" t="s">
        <v>4101</v>
      </c>
      <c r="H1850" s="12">
        <v>27</v>
      </c>
      <c r="I1850" s="28">
        <f>VLOOKUP(B:B,DIM_PRODUCTS!A:F,5,FALSE)</f>
        <v>15</v>
      </c>
      <c r="J1850" s="28">
        <f>FACT_ORDERS[[#This Row],[ProductPrice]]*FACT_ORDERS[[#This Row],[Quantity]]</f>
        <v>405</v>
      </c>
      <c r="K1850" s="12" t="str">
        <f>VLOOKUP(C:C,DIM_CUSTOMERS!A:G,7,FALSE)</f>
        <v>USA</v>
      </c>
      <c r="L1850" s="30" cm="1">
        <f t="array" ref="L1850">_xlfn.IFS(
    AND(FACT_ORDERS[[#This Row],[DeliveryMehtod]]="shippment",FACT_ORDERS[[#This Row],[TotalAmount]]&gt;=200), 0,
    AND(FACT_ORDERS[[#This Row],[DeliveryMehtod]]="pickup"), 15,
    AND(FACT_ORDERS[[#This Row],[DeliveryMehtod]]="shippment",FACT_ORDERS[[#This Row],[TotalAmount]]&lt;200), 35
)</f>
        <v>0</v>
      </c>
      <c r="M1850" s="12" t="str" cm="1">
        <f t="array" ref="M1850">_xlfn.IFS(
    SUMIFS(FACT_ORDERS[TotalAmount], FACT_ORDERS[WD_CUSTOMERS],FACT_ORDERS[[#This Row],[WD_CUSTOMERS]])&gt;=15000, "VIP",
    SUMIFS(FACT_ORDERS[TotalAmount], FACT_ORDERS[WD_CUSTOMERS],FACT_ORDERS[[#This Row],[WD_CUSTOMERS]])&gt;=8000, "Premium",
    TRUE, "Regular"
)</f>
        <v>VIP</v>
      </c>
      <c r="N1850" s="32" cm="1">
        <f t="array" ref="N1850">_xlfn.IFS(
   FACT_ORDERS[[#This Row],[TypeOfClient]]="VIP", 0.2,
   FACT_ORDERS[[#This Row],[TypeOfClient]]="Premium", 0.1,
   TRUE, 0
)</f>
        <v>0.2</v>
      </c>
      <c r="O1850" s="31" cm="1">
        <f t="array" ref="O1850">_xlfn.IFS(
   FACT_ORDERS[[#This Row],[TotalAmount]]&gt;1500, 0.15,
   FACT_ORDERS[[#This Row],[TotalAmount]]&gt;1000, 0.1,
   FACT_ORDERS[[#This Row],[TotalAmount]]&gt;500, 0.05,
   TRUE, 0
)</f>
        <v>0</v>
      </c>
      <c r="P1850" s="28">
        <f xml:space="preserve"> FACT_ORDERS[[#This Row],[TotalAmount]] * (1 - (FACT_ORDERS[[#This Row],[ClientDiscount]] + FACT_ORDERS[[#This Row],[OrderDiscount]]) )</f>
        <v>324</v>
      </c>
      <c r="Q1850" s="28">
        <f>FACT_ORDERS[[#This Row],[TotalAmountWithDiscount]]+FACT_ORDERS[[#This Row],[DeliveryCost]]</f>
        <v>324</v>
      </c>
      <c r="R1850" s="35">
        <v>45287</v>
      </c>
      <c r="S1850" s="35" t="str">
        <f>IF(NETWORKDAYS(FACT_ORDERS[[#This Row],[Order-Date]], FACT_ORDERS[[#This Row],[ArrivalDate ]]) &gt; 10, "Late", "On Time")</f>
        <v>On Time</v>
      </c>
    </row>
    <row r="1851" spans="1:19" x14ac:dyDescent="0.3">
      <c r="A1851" s="12">
        <v>6849</v>
      </c>
      <c r="B1851" s="12">
        <v>213</v>
      </c>
      <c r="C1851" s="12">
        <v>10386</v>
      </c>
      <c r="D1851" s="12">
        <v>1850</v>
      </c>
      <c r="E1851" s="12" t="s">
        <v>244</v>
      </c>
      <c r="F1851" s="13">
        <v>45280</v>
      </c>
      <c r="G1851" s="26" t="s">
        <v>12404</v>
      </c>
      <c r="H1851" s="12">
        <v>78</v>
      </c>
      <c r="I1851" s="28">
        <f>VLOOKUP(B:B,DIM_PRODUCTS!A:F,5,FALSE)</f>
        <v>45</v>
      </c>
      <c r="J1851" s="28">
        <f>FACT_ORDERS[[#This Row],[ProductPrice]]*FACT_ORDERS[[#This Row],[Quantity]]</f>
        <v>3510</v>
      </c>
      <c r="K1851" s="12" t="str">
        <f>VLOOKUP(C:C,DIM_CUSTOMERS!A:G,7,FALSE)</f>
        <v>USA</v>
      </c>
      <c r="L1851" s="30" cm="1">
        <f t="array" ref="L1851">_xlfn.IFS(
    AND(FACT_ORDERS[[#This Row],[DeliveryMehtod]]="shippment",FACT_ORDERS[[#This Row],[TotalAmount]]&gt;=200), 0,
    AND(FACT_ORDERS[[#This Row],[DeliveryMehtod]]="pickup"), 15,
    AND(FACT_ORDERS[[#This Row],[DeliveryMehtod]]="shippment",FACT_ORDERS[[#This Row],[TotalAmount]]&lt;200), 35
)</f>
        <v>0</v>
      </c>
      <c r="M1851" s="12" t="str" cm="1">
        <f t="array" ref="M1851">_xlfn.IFS(
    SUMIFS(FACT_ORDERS[TotalAmount], FACT_ORDERS[WD_CUSTOMERS],FACT_ORDERS[[#This Row],[WD_CUSTOMERS]])&gt;=15000, "VIP",
    SUMIFS(FACT_ORDERS[TotalAmount], FACT_ORDERS[WD_CUSTOMERS],FACT_ORDERS[[#This Row],[WD_CUSTOMERS]])&gt;=8000, "Premium",
    TRUE, "Regular"
)</f>
        <v>VIP</v>
      </c>
      <c r="N1851" s="32" cm="1">
        <f t="array" ref="N1851">_xlfn.IFS(
   FACT_ORDERS[[#This Row],[TypeOfClient]]="VIP", 0.2,
   FACT_ORDERS[[#This Row],[TypeOfClient]]="Premium", 0.1,
   TRUE, 0
)</f>
        <v>0.2</v>
      </c>
      <c r="O1851" s="31" cm="1">
        <f t="array" ref="O1851">_xlfn.IFS(
   FACT_ORDERS[[#This Row],[TotalAmount]]&gt;1500, 0.15,
   FACT_ORDERS[[#This Row],[TotalAmount]]&gt;1000, 0.1,
   FACT_ORDERS[[#This Row],[TotalAmount]]&gt;500, 0.05,
   TRUE, 0
)</f>
        <v>0.15</v>
      </c>
      <c r="P1851" s="28">
        <f xml:space="preserve"> FACT_ORDERS[[#This Row],[TotalAmount]] * (1 - (FACT_ORDERS[[#This Row],[ClientDiscount]] + FACT_ORDERS[[#This Row],[OrderDiscount]]) )</f>
        <v>2281.5</v>
      </c>
      <c r="Q1851" s="28">
        <f>FACT_ORDERS[[#This Row],[TotalAmountWithDiscount]]+FACT_ORDERS[[#This Row],[DeliveryCost]]</f>
        <v>2281.5</v>
      </c>
      <c r="R1851" s="35">
        <v>45290</v>
      </c>
      <c r="S1851" s="35" t="str">
        <f>IF(NETWORKDAYS(FACT_ORDERS[[#This Row],[Order-Date]], FACT_ORDERS[[#This Row],[ArrivalDate ]]) &gt; 10, "Late", "On Time")</f>
        <v>On Time</v>
      </c>
    </row>
    <row r="1852" spans="1:19" x14ac:dyDescent="0.3">
      <c r="A1852" s="12">
        <v>6850</v>
      </c>
      <c r="B1852" s="12">
        <v>216</v>
      </c>
      <c r="C1852" s="12">
        <v>10386</v>
      </c>
      <c r="D1852" s="12">
        <v>1851</v>
      </c>
      <c r="E1852" s="12" t="s">
        <v>243</v>
      </c>
      <c r="F1852" s="13">
        <v>45280</v>
      </c>
      <c r="G1852" s="26" t="s">
        <v>12405</v>
      </c>
      <c r="H1852" s="12">
        <v>39</v>
      </c>
      <c r="I1852" s="28">
        <f>VLOOKUP(B:B,DIM_PRODUCTS!A:F,5,FALSE)</f>
        <v>23</v>
      </c>
      <c r="J1852" s="28">
        <f>FACT_ORDERS[[#This Row],[ProductPrice]]*FACT_ORDERS[[#This Row],[Quantity]]</f>
        <v>897</v>
      </c>
      <c r="K1852" s="12" t="str">
        <f>VLOOKUP(C:C,DIM_CUSTOMERS!A:G,7,FALSE)</f>
        <v>USA</v>
      </c>
      <c r="L1852" s="30" cm="1">
        <f t="array" ref="L1852">_xlfn.IFS(
    AND(FACT_ORDERS[[#This Row],[DeliveryMehtod]]="shippment",FACT_ORDERS[[#This Row],[TotalAmount]]&gt;=200), 0,
    AND(FACT_ORDERS[[#This Row],[DeliveryMehtod]]="pickup"), 15,
    AND(FACT_ORDERS[[#This Row],[DeliveryMehtod]]="shippment",FACT_ORDERS[[#This Row],[TotalAmount]]&lt;200), 35
)</f>
        <v>15</v>
      </c>
      <c r="M1852" s="12" t="str" cm="1">
        <f t="array" ref="M1852">_xlfn.IFS(
    SUMIFS(FACT_ORDERS[TotalAmount], FACT_ORDERS[WD_CUSTOMERS],FACT_ORDERS[[#This Row],[WD_CUSTOMERS]])&gt;=15000, "VIP",
    SUMIFS(FACT_ORDERS[TotalAmount], FACT_ORDERS[WD_CUSTOMERS],FACT_ORDERS[[#This Row],[WD_CUSTOMERS]])&gt;=8000, "Premium",
    TRUE, "Regular"
)</f>
        <v>VIP</v>
      </c>
      <c r="N1852" s="32" cm="1">
        <f t="array" ref="N1852">_xlfn.IFS(
   FACT_ORDERS[[#This Row],[TypeOfClient]]="VIP", 0.2,
   FACT_ORDERS[[#This Row],[TypeOfClient]]="Premium", 0.1,
   TRUE, 0
)</f>
        <v>0.2</v>
      </c>
      <c r="O1852" s="31" cm="1">
        <f t="array" ref="O1852">_xlfn.IFS(
   FACT_ORDERS[[#This Row],[TotalAmount]]&gt;1500, 0.15,
   FACT_ORDERS[[#This Row],[TotalAmount]]&gt;1000, 0.1,
   FACT_ORDERS[[#This Row],[TotalAmount]]&gt;500, 0.05,
   TRUE, 0
)</f>
        <v>0.05</v>
      </c>
      <c r="P1852" s="28">
        <f xml:space="preserve"> FACT_ORDERS[[#This Row],[TotalAmount]] * (1 - (FACT_ORDERS[[#This Row],[ClientDiscount]] + FACT_ORDERS[[#This Row],[OrderDiscount]]) )</f>
        <v>672.75</v>
      </c>
      <c r="Q1852" s="28">
        <f>FACT_ORDERS[[#This Row],[TotalAmountWithDiscount]]+FACT_ORDERS[[#This Row],[DeliveryCost]]</f>
        <v>687.75</v>
      </c>
      <c r="R1852" s="35">
        <v>45291</v>
      </c>
      <c r="S1852" s="35" t="str">
        <f>IF(NETWORKDAYS(FACT_ORDERS[[#This Row],[Order-Date]], FACT_ORDERS[[#This Row],[ArrivalDate ]]) &gt; 10, "Late", "On Time")</f>
        <v>On Time</v>
      </c>
    </row>
    <row r="1853" spans="1:19" x14ac:dyDescent="0.3">
      <c r="A1853" s="12">
        <v>6851</v>
      </c>
      <c r="B1853" s="12">
        <v>252</v>
      </c>
      <c r="C1853" s="12">
        <v>10759</v>
      </c>
      <c r="D1853" s="12">
        <v>1852</v>
      </c>
      <c r="E1853" s="12" t="s">
        <v>244</v>
      </c>
      <c r="F1853" s="13">
        <v>45425</v>
      </c>
      <c r="G1853" s="26" t="s">
        <v>12406</v>
      </c>
      <c r="H1853" s="12">
        <v>12</v>
      </c>
      <c r="I1853" s="28">
        <f>VLOOKUP(B:B,DIM_PRODUCTS!A:F,5,FALSE)</f>
        <v>18</v>
      </c>
      <c r="J1853" s="28">
        <f>FACT_ORDERS[[#This Row],[ProductPrice]]*FACT_ORDERS[[#This Row],[Quantity]]</f>
        <v>216</v>
      </c>
      <c r="K1853" s="12" t="str">
        <f>VLOOKUP(C:C,DIM_CUSTOMERS!A:G,7,FALSE)</f>
        <v>Italy</v>
      </c>
      <c r="L1853" s="30" cm="1">
        <f t="array" ref="L1853">_xlfn.IFS(
    AND(FACT_ORDERS[[#This Row],[DeliveryMehtod]]="shippment",FACT_ORDERS[[#This Row],[TotalAmount]]&gt;=200), 0,
    AND(FACT_ORDERS[[#This Row],[DeliveryMehtod]]="pickup"), 15,
    AND(FACT_ORDERS[[#This Row],[DeliveryMehtod]]="shippment",FACT_ORDERS[[#This Row],[TotalAmount]]&lt;200), 35
)</f>
        <v>0</v>
      </c>
      <c r="M1853" s="12" t="str" cm="1">
        <f t="array" ref="M1853">_xlfn.IFS(
    SUMIFS(FACT_ORDERS[TotalAmount], FACT_ORDERS[WD_CUSTOMERS],FACT_ORDERS[[#This Row],[WD_CUSTOMERS]])&gt;=15000, "VIP",
    SUMIFS(FACT_ORDERS[TotalAmount], FACT_ORDERS[WD_CUSTOMERS],FACT_ORDERS[[#This Row],[WD_CUSTOMERS]])&gt;=8000, "Premium",
    TRUE, "Regular"
)</f>
        <v>Regular</v>
      </c>
      <c r="N1853" s="32" cm="1">
        <f t="array" ref="N1853">_xlfn.IFS(
   FACT_ORDERS[[#This Row],[TypeOfClient]]="VIP", 0.2,
   FACT_ORDERS[[#This Row],[TypeOfClient]]="Premium", 0.1,
   TRUE, 0
)</f>
        <v>0</v>
      </c>
      <c r="O1853" s="31" cm="1">
        <f t="array" ref="O1853">_xlfn.IFS(
   FACT_ORDERS[[#This Row],[TotalAmount]]&gt;1500, 0.15,
   FACT_ORDERS[[#This Row],[TotalAmount]]&gt;1000, 0.1,
   FACT_ORDERS[[#This Row],[TotalAmount]]&gt;500, 0.05,
   TRUE, 0
)</f>
        <v>0</v>
      </c>
      <c r="P1853" s="28">
        <f xml:space="preserve"> FACT_ORDERS[[#This Row],[TotalAmount]] * (1 - (FACT_ORDERS[[#This Row],[ClientDiscount]] + FACT_ORDERS[[#This Row],[OrderDiscount]]) )</f>
        <v>216</v>
      </c>
      <c r="Q1853" s="28">
        <f>FACT_ORDERS[[#This Row],[TotalAmountWithDiscount]]+FACT_ORDERS[[#This Row],[DeliveryCost]]</f>
        <v>216</v>
      </c>
      <c r="R1853" s="35">
        <v>45436</v>
      </c>
      <c r="S1853" s="35" t="str">
        <f>IF(NETWORKDAYS(FACT_ORDERS[[#This Row],[Order-Date]], FACT_ORDERS[[#This Row],[ArrivalDate ]]) &gt; 10, "Late", "On Time")</f>
        <v>On Time</v>
      </c>
    </row>
    <row r="1854" spans="1:19" x14ac:dyDescent="0.3">
      <c r="A1854" s="12">
        <v>6852</v>
      </c>
      <c r="B1854" s="12">
        <v>205</v>
      </c>
      <c r="C1854" s="12">
        <v>10759</v>
      </c>
      <c r="D1854" s="12">
        <v>1853</v>
      </c>
      <c r="E1854" s="12" t="s">
        <v>243</v>
      </c>
      <c r="F1854" s="13">
        <v>45425</v>
      </c>
      <c r="G1854" s="26" t="s">
        <v>12407</v>
      </c>
      <c r="H1854" s="12">
        <v>18</v>
      </c>
      <c r="I1854" s="28">
        <f>VLOOKUP(B:B,DIM_PRODUCTS!A:F,5,FALSE)</f>
        <v>11</v>
      </c>
      <c r="J1854" s="28">
        <f>FACT_ORDERS[[#This Row],[ProductPrice]]*FACT_ORDERS[[#This Row],[Quantity]]</f>
        <v>198</v>
      </c>
      <c r="K1854" s="12" t="str">
        <f>VLOOKUP(C:C,DIM_CUSTOMERS!A:G,7,FALSE)</f>
        <v>Italy</v>
      </c>
      <c r="L1854" s="30" cm="1">
        <f t="array" ref="L1854">_xlfn.IFS(
    AND(FACT_ORDERS[[#This Row],[DeliveryMehtod]]="shippment",FACT_ORDERS[[#This Row],[TotalAmount]]&gt;=200), 0,
    AND(FACT_ORDERS[[#This Row],[DeliveryMehtod]]="pickup"), 15,
    AND(FACT_ORDERS[[#This Row],[DeliveryMehtod]]="shippment",FACT_ORDERS[[#This Row],[TotalAmount]]&lt;200), 35
)</f>
        <v>15</v>
      </c>
      <c r="M1854" s="12" t="str" cm="1">
        <f t="array" ref="M1854">_xlfn.IFS(
    SUMIFS(FACT_ORDERS[TotalAmount], FACT_ORDERS[WD_CUSTOMERS],FACT_ORDERS[[#This Row],[WD_CUSTOMERS]])&gt;=15000, "VIP",
    SUMIFS(FACT_ORDERS[TotalAmount], FACT_ORDERS[WD_CUSTOMERS],FACT_ORDERS[[#This Row],[WD_CUSTOMERS]])&gt;=8000, "Premium",
    TRUE, "Regular"
)</f>
        <v>Regular</v>
      </c>
      <c r="N1854" s="32" cm="1">
        <f t="array" ref="N1854">_xlfn.IFS(
   FACT_ORDERS[[#This Row],[TypeOfClient]]="VIP", 0.2,
   FACT_ORDERS[[#This Row],[TypeOfClient]]="Premium", 0.1,
   TRUE, 0
)</f>
        <v>0</v>
      </c>
      <c r="O1854" s="31" cm="1">
        <f t="array" ref="O1854">_xlfn.IFS(
   FACT_ORDERS[[#This Row],[TotalAmount]]&gt;1500, 0.15,
   FACT_ORDERS[[#This Row],[TotalAmount]]&gt;1000, 0.1,
   FACT_ORDERS[[#This Row],[TotalAmount]]&gt;500, 0.05,
   TRUE, 0
)</f>
        <v>0</v>
      </c>
      <c r="P1854" s="28">
        <f xml:space="preserve"> FACT_ORDERS[[#This Row],[TotalAmount]] * (1 - (FACT_ORDERS[[#This Row],[ClientDiscount]] + FACT_ORDERS[[#This Row],[OrderDiscount]]) )</f>
        <v>198</v>
      </c>
      <c r="Q1854" s="28">
        <f>FACT_ORDERS[[#This Row],[TotalAmountWithDiscount]]+FACT_ORDERS[[#This Row],[DeliveryCost]]</f>
        <v>213</v>
      </c>
      <c r="R1854" s="35">
        <v>45432</v>
      </c>
      <c r="S1854" s="35" t="str">
        <f>IF(NETWORKDAYS(FACT_ORDERS[[#This Row],[Order-Date]], FACT_ORDERS[[#This Row],[ArrivalDate ]]) &gt; 10, "Late", "On Time")</f>
        <v>On Time</v>
      </c>
    </row>
    <row r="1855" spans="1:19" x14ac:dyDescent="0.3">
      <c r="A1855" s="12">
        <v>6853</v>
      </c>
      <c r="B1855" s="12">
        <v>252</v>
      </c>
      <c r="C1855" s="12">
        <v>10759</v>
      </c>
      <c r="D1855" s="12">
        <v>1854</v>
      </c>
      <c r="E1855" s="12" t="s">
        <v>244</v>
      </c>
      <c r="F1855" s="13">
        <v>45133</v>
      </c>
      <c r="G1855" s="26" t="s">
        <v>12408</v>
      </c>
      <c r="H1855" s="12">
        <v>17</v>
      </c>
      <c r="I1855" s="28">
        <f>VLOOKUP(B:B,DIM_PRODUCTS!A:F,5,FALSE)</f>
        <v>18</v>
      </c>
      <c r="J1855" s="28">
        <f>FACT_ORDERS[[#This Row],[ProductPrice]]*FACT_ORDERS[[#This Row],[Quantity]]</f>
        <v>306</v>
      </c>
      <c r="K1855" s="12" t="str">
        <f>VLOOKUP(C:C,DIM_CUSTOMERS!A:G,7,FALSE)</f>
        <v>Italy</v>
      </c>
      <c r="L1855" s="30" cm="1">
        <f t="array" ref="L1855">_xlfn.IFS(
    AND(FACT_ORDERS[[#This Row],[DeliveryMehtod]]="shippment",FACT_ORDERS[[#This Row],[TotalAmount]]&gt;=200), 0,
    AND(FACT_ORDERS[[#This Row],[DeliveryMehtod]]="pickup"), 15,
    AND(FACT_ORDERS[[#This Row],[DeliveryMehtod]]="shippment",FACT_ORDERS[[#This Row],[TotalAmount]]&lt;200), 35
)</f>
        <v>0</v>
      </c>
      <c r="M1855" s="12" t="str" cm="1">
        <f t="array" ref="M1855">_xlfn.IFS(
    SUMIFS(FACT_ORDERS[TotalAmount], FACT_ORDERS[WD_CUSTOMERS],FACT_ORDERS[[#This Row],[WD_CUSTOMERS]])&gt;=15000, "VIP",
    SUMIFS(FACT_ORDERS[TotalAmount], FACT_ORDERS[WD_CUSTOMERS],FACT_ORDERS[[#This Row],[WD_CUSTOMERS]])&gt;=8000, "Premium",
    TRUE, "Regular"
)</f>
        <v>Regular</v>
      </c>
      <c r="N1855" s="32" cm="1">
        <f t="array" ref="N1855">_xlfn.IFS(
   FACT_ORDERS[[#This Row],[TypeOfClient]]="VIP", 0.2,
   FACT_ORDERS[[#This Row],[TypeOfClient]]="Premium", 0.1,
   TRUE, 0
)</f>
        <v>0</v>
      </c>
      <c r="O1855" s="31" cm="1">
        <f t="array" ref="O1855">_xlfn.IFS(
   FACT_ORDERS[[#This Row],[TotalAmount]]&gt;1500, 0.15,
   FACT_ORDERS[[#This Row],[TotalAmount]]&gt;1000, 0.1,
   FACT_ORDERS[[#This Row],[TotalAmount]]&gt;500, 0.05,
   TRUE, 0
)</f>
        <v>0</v>
      </c>
      <c r="P1855" s="28">
        <f xml:space="preserve"> FACT_ORDERS[[#This Row],[TotalAmount]] * (1 - (FACT_ORDERS[[#This Row],[ClientDiscount]] + FACT_ORDERS[[#This Row],[OrderDiscount]]) )</f>
        <v>306</v>
      </c>
      <c r="Q1855" s="28">
        <f>FACT_ORDERS[[#This Row],[TotalAmountWithDiscount]]+FACT_ORDERS[[#This Row],[DeliveryCost]]</f>
        <v>306</v>
      </c>
      <c r="R1855" s="35">
        <v>45141</v>
      </c>
      <c r="S1855" s="35" t="str">
        <f>IF(NETWORKDAYS(FACT_ORDERS[[#This Row],[Order-Date]], FACT_ORDERS[[#This Row],[ArrivalDate ]]) &gt; 10, "Late", "On Time")</f>
        <v>On Time</v>
      </c>
    </row>
    <row r="1856" spans="1:19" x14ac:dyDescent="0.3">
      <c r="A1856" s="12">
        <v>6854</v>
      </c>
      <c r="B1856" s="12">
        <v>205</v>
      </c>
      <c r="C1856" s="12">
        <v>10759</v>
      </c>
      <c r="D1856" s="12">
        <v>1855</v>
      </c>
      <c r="E1856" s="12" t="s">
        <v>243</v>
      </c>
      <c r="F1856" s="13">
        <v>45133</v>
      </c>
      <c r="G1856" s="26" t="s">
        <v>12409</v>
      </c>
      <c r="H1856" s="12">
        <v>20</v>
      </c>
      <c r="I1856" s="28">
        <f>VLOOKUP(B:B,DIM_PRODUCTS!A:F,5,FALSE)</f>
        <v>11</v>
      </c>
      <c r="J1856" s="28">
        <f>FACT_ORDERS[[#This Row],[ProductPrice]]*FACT_ORDERS[[#This Row],[Quantity]]</f>
        <v>220</v>
      </c>
      <c r="K1856" s="12" t="str">
        <f>VLOOKUP(C:C,DIM_CUSTOMERS!A:G,7,FALSE)</f>
        <v>Italy</v>
      </c>
      <c r="L1856" s="30" cm="1">
        <f t="array" ref="L1856">_xlfn.IFS(
    AND(FACT_ORDERS[[#This Row],[DeliveryMehtod]]="shippment",FACT_ORDERS[[#This Row],[TotalAmount]]&gt;=200), 0,
    AND(FACT_ORDERS[[#This Row],[DeliveryMehtod]]="pickup"), 15,
    AND(FACT_ORDERS[[#This Row],[DeliveryMehtod]]="shippment",FACT_ORDERS[[#This Row],[TotalAmount]]&lt;200), 35
)</f>
        <v>15</v>
      </c>
      <c r="M1856" s="12" t="str" cm="1">
        <f t="array" ref="M1856">_xlfn.IFS(
    SUMIFS(FACT_ORDERS[TotalAmount], FACT_ORDERS[WD_CUSTOMERS],FACT_ORDERS[[#This Row],[WD_CUSTOMERS]])&gt;=15000, "VIP",
    SUMIFS(FACT_ORDERS[TotalAmount], FACT_ORDERS[WD_CUSTOMERS],FACT_ORDERS[[#This Row],[WD_CUSTOMERS]])&gt;=8000, "Premium",
    TRUE, "Regular"
)</f>
        <v>Regular</v>
      </c>
      <c r="N1856" s="32" cm="1">
        <f t="array" ref="N1856">_xlfn.IFS(
   FACT_ORDERS[[#This Row],[TypeOfClient]]="VIP", 0.2,
   FACT_ORDERS[[#This Row],[TypeOfClient]]="Premium", 0.1,
   TRUE, 0
)</f>
        <v>0</v>
      </c>
      <c r="O1856" s="31" cm="1">
        <f t="array" ref="O1856">_xlfn.IFS(
   FACT_ORDERS[[#This Row],[TotalAmount]]&gt;1500, 0.15,
   FACT_ORDERS[[#This Row],[TotalAmount]]&gt;1000, 0.1,
   FACT_ORDERS[[#This Row],[TotalAmount]]&gt;500, 0.05,
   TRUE, 0
)</f>
        <v>0</v>
      </c>
      <c r="P1856" s="28">
        <f xml:space="preserve"> FACT_ORDERS[[#This Row],[TotalAmount]] * (1 - (FACT_ORDERS[[#This Row],[ClientDiscount]] + FACT_ORDERS[[#This Row],[OrderDiscount]]) )</f>
        <v>220</v>
      </c>
      <c r="Q1856" s="28">
        <f>FACT_ORDERS[[#This Row],[TotalAmountWithDiscount]]+FACT_ORDERS[[#This Row],[DeliveryCost]]</f>
        <v>235</v>
      </c>
      <c r="R1856" s="35">
        <v>45140</v>
      </c>
      <c r="S1856" s="35" t="str">
        <f>IF(NETWORKDAYS(FACT_ORDERS[[#This Row],[Order-Date]], FACT_ORDERS[[#This Row],[ArrivalDate ]]) &gt; 10, "Late", "On Time")</f>
        <v>On Time</v>
      </c>
    </row>
    <row r="1857" spans="1:19" x14ac:dyDescent="0.3">
      <c r="A1857" s="12">
        <v>6855</v>
      </c>
      <c r="B1857" s="12">
        <v>252</v>
      </c>
      <c r="C1857" s="12">
        <v>10759</v>
      </c>
      <c r="D1857" s="12">
        <v>1856</v>
      </c>
      <c r="E1857" s="12" t="s">
        <v>243</v>
      </c>
      <c r="F1857" s="13">
        <v>45239</v>
      </c>
      <c r="G1857" s="26" t="s">
        <v>12410</v>
      </c>
      <c r="H1857" s="12">
        <v>16</v>
      </c>
      <c r="I1857" s="28">
        <f>VLOOKUP(B:B,DIM_PRODUCTS!A:F,5,FALSE)</f>
        <v>18</v>
      </c>
      <c r="J1857" s="28">
        <f>FACT_ORDERS[[#This Row],[ProductPrice]]*FACT_ORDERS[[#This Row],[Quantity]]</f>
        <v>288</v>
      </c>
      <c r="K1857" s="12" t="str">
        <f>VLOOKUP(C:C,DIM_CUSTOMERS!A:G,7,FALSE)</f>
        <v>Italy</v>
      </c>
      <c r="L1857" s="30" cm="1">
        <f t="array" ref="L1857">_xlfn.IFS(
    AND(FACT_ORDERS[[#This Row],[DeliveryMehtod]]="shippment",FACT_ORDERS[[#This Row],[TotalAmount]]&gt;=200), 0,
    AND(FACT_ORDERS[[#This Row],[DeliveryMehtod]]="pickup"), 15,
    AND(FACT_ORDERS[[#This Row],[DeliveryMehtod]]="shippment",FACT_ORDERS[[#This Row],[TotalAmount]]&lt;200), 35
)</f>
        <v>15</v>
      </c>
      <c r="M1857" s="12" t="str" cm="1">
        <f t="array" ref="M1857">_xlfn.IFS(
    SUMIFS(FACT_ORDERS[TotalAmount], FACT_ORDERS[WD_CUSTOMERS],FACT_ORDERS[[#This Row],[WD_CUSTOMERS]])&gt;=15000, "VIP",
    SUMIFS(FACT_ORDERS[TotalAmount], FACT_ORDERS[WD_CUSTOMERS],FACT_ORDERS[[#This Row],[WD_CUSTOMERS]])&gt;=8000, "Premium",
    TRUE, "Regular"
)</f>
        <v>Regular</v>
      </c>
      <c r="N1857" s="32" cm="1">
        <f t="array" ref="N1857">_xlfn.IFS(
   FACT_ORDERS[[#This Row],[TypeOfClient]]="VIP", 0.2,
   FACT_ORDERS[[#This Row],[TypeOfClient]]="Premium", 0.1,
   TRUE, 0
)</f>
        <v>0</v>
      </c>
      <c r="O1857" s="31" cm="1">
        <f t="array" ref="O1857">_xlfn.IFS(
   FACT_ORDERS[[#This Row],[TotalAmount]]&gt;1500, 0.15,
   FACT_ORDERS[[#This Row],[TotalAmount]]&gt;1000, 0.1,
   FACT_ORDERS[[#This Row],[TotalAmount]]&gt;500, 0.05,
   TRUE, 0
)</f>
        <v>0</v>
      </c>
      <c r="P1857" s="28">
        <f xml:space="preserve"> FACT_ORDERS[[#This Row],[TotalAmount]] * (1 - (FACT_ORDERS[[#This Row],[ClientDiscount]] + FACT_ORDERS[[#This Row],[OrderDiscount]]) )</f>
        <v>288</v>
      </c>
      <c r="Q1857" s="28">
        <f>FACT_ORDERS[[#This Row],[TotalAmountWithDiscount]]+FACT_ORDERS[[#This Row],[DeliveryCost]]</f>
        <v>303</v>
      </c>
      <c r="R1857" s="35">
        <v>45246</v>
      </c>
      <c r="S1857" s="35" t="str">
        <f>IF(NETWORKDAYS(FACT_ORDERS[[#This Row],[Order-Date]], FACT_ORDERS[[#This Row],[ArrivalDate ]]) &gt; 10, "Late", "On Time")</f>
        <v>On Time</v>
      </c>
    </row>
    <row r="1858" spans="1:19" x14ac:dyDescent="0.3">
      <c r="A1858" s="12">
        <v>6856</v>
      </c>
      <c r="B1858" s="12">
        <v>253</v>
      </c>
      <c r="C1858" s="12">
        <v>10759</v>
      </c>
      <c r="D1858" s="12">
        <v>1857</v>
      </c>
      <c r="E1858" s="12" t="s">
        <v>244</v>
      </c>
      <c r="F1858" s="13">
        <v>45239</v>
      </c>
      <c r="G1858" s="26" t="s">
        <v>12411</v>
      </c>
      <c r="H1858" s="12">
        <v>43</v>
      </c>
      <c r="I1858" s="28">
        <f>VLOOKUP(B:B,DIM_PRODUCTS!A:F,5,FALSE)</f>
        <v>11</v>
      </c>
      <c r="J1858" s="28">
        <f>FACT_ORDERS[[#This Row],[ProductPrice]]*FACT_ORDERS[[#This Row],[Quantity]]</f>
        <v>473</v>
      </c>
      <c r="K1858" s="12" t="str">
        <f>VLOOKUP(C:C,DIM_CUSTOMERS!A:G,7,FALSE)</f>
        <v>Italy</v>
      </c>
      <c r="L1858" s="30" cm="1">
        <f t="array" ref="L1858">_xlfn.IFS(
    AND(FACT_ORDERS[[#This Row],[DeliveryMehtod]]="shippment",FACT_ORDERS[[#This Row],[TotalAmount]]&gt;=200), 0,
    AND(FACT_ORDERS[[#This Row],[DeliveryMehtod]]="pickup"), 15,
    AND(FACT_ORDERS[[#This Row],[DeliveryMehtod]]="shippment",FACT_ORDERS[[#This Row],[TotalAmount]]&lt;200), 35
)</f>
        <v>0</v>
      </c>
      <c r="M1858" s="12" t="str" cm="1">
        <f t="array" ref="M1858">_xlfn.IFS(
    SUMIFS(FACT_ORDERS[TotalAmount], FACT_ORDERS[WD_CUSTOMERS],FACT_ORDERS[[#This Row],[WD_CUSTOMERS]])&gt;=15000, "VIP",
    SUMIFS(FACT_ORDERS[TotalAmount], FACT_ORDERS[WD_CUSTOMERS],FACT_ORDERS[[#This Row],[WD_CUSTOMERS]])&gt;=8000, "Premium",
    TRUE, "Regular"
)</f>
        <v>Regular</v>
      </c>
      <c r="N1858" s="32" cm="1">
        <f t="array" ref="N1858">_xlfn.IFS(
   FACT_ORDERS[[#This Row],[TypeOfClient]]="VIP", 0.2,
   FACT_ORDERS[[#This Row],[TypeOfClient]]="Premium", 0.1,
   TRUE, 0
)</f>
        <v>0</v>
      </c>
      <c r="O1858" s="31" cm="1">
        <f t="array" ref="O1858">_xlfn.IFS(
   FACT_ORDERS[[#This Row],[TotalAmount]]&gt;1500, 0.15,
   FACT_ORDERS[[#This Row],[TotalAmount]]&gt;1000, 0.1,
   FACT_ORDERS[[#This Row],[TotalAmount]]&gt;500, 0.05,
   TRUE, 0
)</f>
        <v>0</v>
      </c>
      <c r="P1858" s="28">
        <f xml:space="preserve"> FACT_ORDERS[[#This Row],[TotalAmount]] * (1 - (FACT_ORDERS[[#This Row],[ClientDiscount]] + FACT_ORDERS[[#This Row],[OrderDiscount]]) )</f>
        <v>473</v>
      </c>
      <c r="Q1858" s="28">
        <f>FACT_ORDERS[[#This Row],[TotalAmountWithDiscount]]+FACT_ORDERS[[#This Row],[DeliveryCost]]</f>
        <v>473</v>
      </c>
      <c r="R1858" s="35">
        <v>45246</v>
      </c>
      <c r="S1858" s="35" t="str">
        <f>IF(NETWORKDAYS(FACT_ORDERS[[#This Row],[Order-Date]], FACT_ORDERS[[#This Row],[ArrivalDate ]]) &gt; 10, "Late", "On Time")</f>
        <v>On Time</v>
      </c>
    </row>
    <row r="1859" spans="1:19" x14ac:dyDescent="0.3">
      <c r="A1859" s="12">
        <v>6857</v>
      </c>
      <c r="B1859" s="12">
        <v>205</v>
      </c>
      <c r="C1859" s="12">
        <v>10759</v>
      </c>
      <c r="D1859" s="12">
        <v>1858</v>
      </c>
      <c r="E1859" s="12" t="s">
        <v>244</v>
      </c>
      <c r="F1859" s="13">
        <v>45239</v>
      </c>
      <c r="G1859" s="26" t="s">
        <v>12412</v>
      </c>
      <c r="H1859" s="12">
        <v>19</v>
      </c>
      <c r="I1859" s="28">
        <f>VLOOKUP(B:B,DIM_PRODUCTS!A:F,5,FALSE)</f>
        <v>11</v>
      </c>
      <c r="J1859" s="28">
        <f>FACT_ORDERS[[#This Row],[ProductPrice]]*FACT_ORDERS[[#This Row],[Quantity]]</f>
        <v>209</v>
      </c>
      <c r="K1859" s="12" t="str">
        <f>VLOOKUP(C:C,DIM_CUSTOMERS!A:G,7,FALSE)</f>
        <v>Italy</v>
      </c>
      <c r="L1859" s="30" cm="1">
        <f t="array" ref="L1859">_xlfn.IFS(
    AND(FACT_ORDERS[[#This Row],[DeliveryMehtod]]="shippment",FACT_ORDERS[[#This Row],[TotalAmount]]&gt;=200), 0,
    AND(FACT_ORDERS[[#This Row],[DeliveryMehtod]]="pickup"), 15,
    AND(FACT_ORDERS[[#This Row],[DeliveryMehtod]]="shippment",FACT_ORDERS[[#This Row],[TotalAmount]]&lt;200), 35
)</f>
        <v>0</v>
      </c>
      <c r="M1859" s="12" t="str" cm="1">
        <f t="array" ref="M1859">_xlfn.IFS(
    SUMIFS(FACT_ORDERS[TotalAmount], FACT_ORDERS[WD_CUSTOMERS],FACT_ORDERS[[#This Row],[WD_CUSTOMERS]])&gt;=15000, "VIP",
    SUMIFS(FACT_ORDERS[TotalAmount], FACT_ORDERS[WD_CUSTOMERS],FACT_ORDERS[[#This Row],[WD_CUSTOMERS]])&gt;=8000, "Premium",
    TRUE, "Regular"
)</f>
        <v>Regular</v>
      </c>
      <c r="N1859" s="32" cm="1">
        <f t="array" ref="N1859">_xlfn.IFS(
   FACT_ORDERS[[#This Row],[TypeOfClient]]="VIP", 0.2,
   FACT_ORDERS[[#This Row],[TypeOfClient]]="Premium", 0.1,
   TRUE, 0
)</f>
        <v>0</v>
      </c>
      <c r="O1859" s="31" cm="1">
        <f t="array" ref="O1859">_xlfn.IFS(
   FACT_ORDERS[[#This Row],[TotalAmount]]&gt;1500, 0.15,
   FACT_ORDERS[[#This Row],[TotalAmount]]&gt;1000, 0.1,
   FACT_ORDERS[[#This Row],[TotalAmount]]&gt;500, 0.05,
   TRUE, 0
)</f>
        <v>0</v>
      </c>
      <c r="P1859" s="28">
        <f xml:space="preserve"> FACT_ORDERS[[#This Row],[TotalAmount]] * (1 - (FACT_ORDERS[[#This Row],[ClientDiscount]] + FACT_ORDERS[[#This Row],[OrderDiscount]]) )</f>
        <v>209</v>
      </c>
      <c r="Q1859" s="28">
        <f>FACT_ORDERS[[#This Row],[TotalAmountWithDiscount]]+FACT_ORDERS[[#This Row],[DeliveryCost]]</f>
        <v>209</v>
      </c>
      <c r="R1859" s="35">
        <v>45246</v>
      </c>
      <c r="S1859" s="35" t="str">
        <f>IF(NETWORKDAYS(FACT_ORDERS[[#This Row],[Order-Date]], FACT_ORDERS[[#This Row],[ArrivalDate ]]) &gt; 10, "Late", "On Time")</f>
        <v>On Time</v>
      </c>
    </row>
    <row r="1860" spans="1:19" x14ac:dyDescent="0.3">
      <c r="A1860" s="12">
        <v>6858</v>
      </c>
      <c r="B1860" s="12">
        <v>252</v>
      </c>
      <c r="C1860" s="12">
        <v>10759</v>
      </c>
      <c r="D1860" s="12">
        <v>1859</v>
      </c>
      <c r="E1860" s="12" t="s">
        <v>244</v>
      </c>
      <c r="F1860" s="13">
        <v>45519</v>
      </c>
      <c r="G1860" s="26" t="s">
        <v>12413</v>
      </c>
      <c r="H1860" s="12">
        <v>16</v>
      </c>
      <c r="I1860" s="28">
        <f>VLOOKUP(B:B,DIM_PRODUCTS!A:F,5,FALSE)</f>
        <v>18</v>
      </c>
      <c r="J1860" s="28">
        <f>FACT_ORDERS[[#This Row],[ProductPrice]]*FACT_ORDERS[[#This Row],[Quantity]]</f>
        <v>288</v>
      </c>
      <c r="K1860" s="12" t="str">
        <f>VLOOKUP(C:C,DIM_CUSTOMERS!A:G,7,FALSE)</f>
        <v>Italy</v>
      </c>
      <c r="L1860" s="30" cm="1">
        <f t="array" ref="L1860">_xlfn.IFS(
    AND(FACT_ORDERS[[#This Row],[DeliveryMehtod]]="shippment",FACT_ORDERS[[#This Row],[TotalAmount]]&gt;=200), 0,
    AND(FACT_ORDERS[[#This Row],[DeliveryMehtod]]="pickup"), 15,
    AND(FACT_ORDERS[[#This Row],[DeliveryMehtod]]="shippment",FACT_ORDERS[[#This Row],[TotalAmount]]&lt;200), 35
)</f>
        <v>0</v>
      </c>
      <c r="M1860" s="12" t="str" cm="1">
        <f t="array" ref="M1860">_xlfn.IFS(
    SUMIFS(FACT_ORDERS[TotalAmount], FACT_ORDERS[WD_CUSTOMERS],FACT_ORDERS[[#This Row],[WD_CUSTOMERS]])&gt;=15000, "VIP",
    SUMIFS(FACT_ORDERS[TotalAmount], FACT_ORDERS[WD_CUSTOMERS],FACT_ORDERS[[#This Row],[WD_CUSTOMERS]])&gt;=8000, "Premium",
    TRUE, "Regular"
)</f>
        <v>Regular</v>
      </c>
      <c r="N1860" s="32" cm="1">
        <f t="array" ref="N1860">_xlfn.IFS(
   FACT_ORDERS[[#This Row],[TypeOfClient]]="VIP", 0.2,
   FACT_ORDERS[[#This Row],[TypeOfClient]]="Premium", 0.1,
   TRUE, 0
)</f>
        <v>0</v>
      </c>
      <c r="O1860" s="31" cm="1">
        <f t="array" ref="O1860">_xlfn.IFS(
   FACT_ORDERS[[#This Row],[TotalAmount]]&gt;1500, 0.15,
   FACT_ORDERS[[#This Row],[TotalAmount]]&gt;1000, 0.1,
   FACT_ORDERS[[#This Row],[TotalAmount]]&gt;500, 0.05,
   TRUE, 0
)</f>
        <v>0</v>
      </c>
      <c r="P1860" s="28">
        <f xml:space="preserve"> FACT_ORDERS[[#This Row],[TotalAmount]] * (1 - (FACT_ORDERS[[#This Row],[ClientDiscount]] + FACT_ORDERS[[#This Row],[OrderDiscount]]) )</f>
        <v>288</v>
      </c>
      <c r="Q1860" s="28">
        <f>FACT_ORDERS[[#This Row],[TotalAmountWithDiscount]]+FACT_ORDERS[[#This Row],[DeliveryCost]]</f>
        <v>288</v>
      </c>
      <c r="R1860" s="35">
        <v>45530</v>
      </c>
      <c r="S1860" s="35" t="str">
        <f>IF(NETWORKDAYS(FACT_ORDERS[[#This Row],[Order-Date]], FACT_ORDERS[[#This Row],[ArrivalDate ]]) &gt; 10, "Late", "On Time")</f>
        <v>On Time</v>
      </c>
    </row>
    <row r="1861" spans="1:19" x14ac:dyDescent="0.3">
      <c r="A1861" s="12">
        <v>6859</v>
      </c>
      <c r="B1861" s="12">
        <v>252</v>
      </c>
      <c r="C1861" s="12">
        <v>10759</v>
      </c>
      <c r="D1861" s="12">
        <v>1860</v>
      </c>
      <c r="E1861" s="12" t="s">
        <v>243</v>
      </c>
      <c r="F1861" s="13">
        <v>45493</v>
      </c>
      <c r="G1861" s="26" t="s">
        <v>12414</v>
      </c>
      <c r="H1861" s="12">
        <v>22</v>
      </c>
      <c r="I1861" s="28">
        <f>VLOOKUP(B:B,DIM_PRODUCTS!A:F,5,FALSE)</f>
        <v>18</v>
      </c>
      <c r="J1861" s="28">
        <f>FACT_ORDERS[[#This Row],[ProductPrice]]*FACT_ORDERS[[#This Row],[Quantity]]</f>
        <v>396</v>
      </c>
      <c r="K1861" s="12" t="str">
        <f>VLOOKUP(C:C,DIM_CUSTOMERS!A:G,7,FALSE)</f>
        <v>Italy</v>
      </c>
      <c r="L1861" s="30" cm="1">
        <f t="array" ref="L1861">_xlfn.IFS(
    AND(FACT_ORDERS[[#This Row],[DeliveryMehtod]]="shippment",FACT_ORDERS[[#This Row],[TotalAmount]]&gt;=200), 0,
    AND(FACT_ORDERS[[#This Row],[DeliveryMehtod]]="pickup"), 15,
    AND(FACT_ORDERS[[#This Row],[DeliveryMehtod]]="shippment",FACT_ORDERS[[#This Row],[TotalAmount]]&lt;200), 35
)</f>
        <v>15</v>
      </c>
      <c r="M1861" s="12" t="str" cm="1">
        <f t="array" ref="M1861">_xlfn.IFS(
    SUMIFS(FACT_ORDERS[TotalAmount], FACT_ORDERS[WD_CUSTOMERS],FACT_ORDERS[[#This Row],[WD_CUSTOMERS]])&gt;=15000, "VIP",
    SUMIFS(FACT_ORDERS[TotalAmount], FACT_ORDERS[WD_CUSTOMERS],FACT_ORDERS[[#This Row],[WD_CUSTOMERS]])&gt;=8000, "Premium",
    TRUE, "Regular"
)</f>
        <v>Regular</v>
      </c>
      <c r="N1861" s="32" cm="1">
        <f t="array" ref="N1861">_xlfn.IFS(
   FACT_ORDERS[[#This Row],[TypeOfClient]]="VIP", 0.2,
   FACT_ORDERS[[#This Row],[TypeOfClient]]="Premium", 0.1,
   TRUE, 0
)</f>
        <v>0</v>
      </c>
      <c r="O1861" s="31" cm="1">
        <f t="array" ref="O1861">_xlfn.IFS(
   FACT_ORDERS[[#This Row],[TotalAmount]]&gt;1500, 0.15,
   FACT_ORDERS[[#This Row],[TotalAmount]]&gt;1000, 0.1,
   FACT_ORDERS[[#This Row],[TotalAmount]]&gt;500, 0.05,
   TRUE, 0
)</f>
        <v>0</v>
      </c>
      <c r="P1861" s="28">
        <f xml:space="preserve"> FACT_ORDERS[[#This Row],[TotalAmount]] * (1 - (FACT_ORDERS[[#This Row],[ClientDiscount]] + FACT_ORDERS[[#This Row],[OrderDiscount]]) )</f>
        <v>396</v>
      </c>
      <c r="Q1861" s="28">
        <f>FACT_ORDERS[[#This Row],[TotalAmountWithDiscount]]+FACT_ORDERS[[#This Row],[DeliveryCost]]</f>
        <v>411</v>
      </c>
      <c r="R1861" s="35">
        <v>45501</v>
      </c>
      <c r="S1861" s="35" t="str">
        <f>IF(NETWORKDAYS(FACT_ORDERS[[#This Row],[Order-Date]], FACT_ORDERS[[#This Row],[ArrivalDate ]]) &gt; 10, "Late", "On Time")</f>
        <v>On Time</v>
      </c>
    </row>
    <row r="1862" spans="1:19" x14ac:dyDescent="0.3">
      <c r="A1862" s="12">
        <v>6860</v>
      </c>
      <c r="B1862" s="12">
        <v>205</v>
      </c>
      <c r="C1862" s="12">
        <v>10759</v>
      </c>
      <c r="D1862" s="12">
        <v>1861</v>
      </c>
      <c r="E1862" s="12" t="s">
        <v>243</v>
      </c>
      <c r="F1862" s="13">
        <v>45493</v>
      </c>
      <c r="G1862" s="26" t="s">
        <v>12415</v>
      </c>
      <c r="H1862" s="12">
        <v>18</v>
      </c>
      <c r="I1862" s="28">
        <f>VLOOKUP(B:B,DIM_PRODUCTS!A:F,5,FALSE)</f>
        <v>11</v>
      </c>
      <c r="J1862" s="28">
        <f>FACT_ORDERS[[#This Row],[ProductPrice]]*FACT_ORDERS[[#This Row],[Quantity]]</f>
        <v>198</v>
      </c>
      <c r="K1862" s="12" t="str">
        <f>VLOOKUP(C:C,DIM_CUSTOMERS!A:G,7,FALSE)</f>
        <v>Italy</v>
      </c>
      <c r="L1862" s="30" cm="1">
        <f t="array" ref="L1862">_xlfn.IFS(
    AND(FACT_ORDERS[[#This Row],[DeliveryMehtod]]="shippment",FACT_ORDERS[[#This Row],[TotalAmount]]&gt;=200), 0,
    AND(FACT_ORDERS[[#This Row],[DeliveryMehtod]]="pickup"), 15,
    AND(FACT_ORDERS[[#This Row],[DeliveryMehtod]]="shippment",FACT_ORDERS[[#This Row],[TotalAmount]]&lt;200), 35
)</f>
        <v>15</v>
      </c>
      <c r="M1862" s="12" t="str" cm="1">
        <f t="array" ref="M1862">_xlfn.IFS(
    SUMIFS(FACT_ORDERS[TotalAmount], FACT_ORDERS[WD_CUSTOMERS],FACT_ORDERS[[#This Row],[WD_CUSTOMERS]])&gt;=15000, "VIP",
    SUMIFS(FACT_ORDERS[TotalAmount], FACT_ORDERS[WD_CUSTOMERS],FACT_ORDERS[[#This Row],[WD_CUSTOMERS]])&gt;=8000, "Premium",
    TRUE, "Regular"
)</f>
        <v>Regular</v>
      </c>
      <c r="N1862" s="32" cm="1">
        <f t="array" ref="N1862">_xlfn.IFS(
   FACT_ORDERS[[#This Row],[TypeOfClient]]="VIP", 0.2,
   FACT_ORDERS[[#This Row],[TypeOfClient]]="Premium", 0.1,
   TRUE, 0
)</f>
        <v>0</v>
      </c>
      <c r="O1862" s="31" cm="1">
        <f t="array" ref="O1862">_xlfn.IFS(
   FACT_ORDERS[[#This Row],[TotalAmount]]&gt;1500, 0.15,
   FACT_ORDERS[[#This Row],[TotalAmount]]&gt;1000, 0.1,
   FACT_ORDERS[[#This Row],[TotalAmount]]&gt;500, 0.05,
   TRUE, 0
)</f>
        <v>0</v>
      </c>
      <c r="P1862" s="28">
        <f xml:space="preserve"> FACT_ORDERS[[#This Row],[TotalAmount]] * (1 - (FACT_ORDERS[[#This Row],[ClientDiscount]] + FACT_ORDERS[[#This Row],[OrderDiscount]]) )</f>
        <v>198</v>
      </c>
      <c r="Q1862" s="28">
        <f>FACT_ORDERS[[#This Row],[TotalAmountWithDiscount]]+FACT_ORDERS[[#This Row],[DeliveryCost]]</f>
        <v>213</v>
      </c>
      <c r="R1862" s="35">
        <v>45501</v>
      </c>
      <c r="S1862" s="35" t="str">
        <f>IF(NETWORKDAYS(FACT_ORDERS[[#This Row],[Order-Date]], FACT_ORDERS[[#This Row],[ArrivalDate ]]) &gt; 10, "Late", "On Time")</f>
        <v>On Time</v>
      </c>
    </row>
    <row r="1863" spans="1:19" x14ac:dyDescent="0.3">
      <c r="A1863" s="12">
        <v>6861</v>
      </c>
      <c r="B1863" s="12">
        <v>252</v>
      </c>
      <c r="C1863" s="12">
        <v>10759</v>
      </c>
      <c r="D1863" s="12">
        <v>1862</v>
      </c>
      <c r="E1863" s="12" t="s">
        <v>244</v>
      </c>
      <c r="F1863" s="13">
        <v>45530</v>
      </c>
      <c r="G1863" s="26" t="s">
        <v>12416</v>
      </c>
      <c r="H1863" s="12">
        <v>18</v>
      </c>
      <c r="I1863" s="28">
        <f>VLOOKUP(B:B,DIM_PRODUCTS!A:F,5,FALSE)</f>
        <v>18</v>
      </c>
      <c r="J1863" s="28">
        <f>FACT_ORDERS[[#This Row],[ProductPrice]]*FACT_ORDERS[[#This Row],[Quantity]]</f>
        <v>324</v>
      </c>
      <c r="K1863" s="12" t="str">
        <f>VLOOKUP(C:C,DIM_CUSTOMERS!A:G,7,FALSE)</f>
        <v>Italy</v>
      </c>
      <c r="L1863" s="30" cm="1">
        <f t="array" ref="L1863">_xlfn.IFS(
    AND(FACT_ORDERS[[#This Row],[DeliveryMehtod]]="shippment",FACT_ORDERS[[#This Row],[TotalAmount]]&gt;=200), 0,
    AND(FACT_ORDERS[[#This Row],[DeliveryMehtod]]="pickup"), 15,
    AND(FACT_ORDERS[[#This Row],[DeliveryMehtod]]="shippment",FACT_ORDERS[[#This Row],[TotalAmount]]&lt;200), 35
)</f>
        <v>0</v>
      </c>
      <c r="M1863" s="12" t="str" cm="1">
        <f t="array" ref="M1863">_xlfn.IFS(
    SUMIFS(FACT_ORDERS[TotalAmount], FACT_ORDERS[WD_CUSTOMERS],FACT_ORDERS[[#This Row],[WD_CUSTOMERS]])&gt;=15000, "VIP",
    SUMIFS(FACT_ORDERS[TotalAmount], FACT_ORDERS[WD_CUSTOMERS],FACT_ORDERS[[#This Row],[WD_CUSTOMERS]])&gt;=8000, "Premium",
    TRUE, "Regular"
)</f>
        <v>Regular</v>
      </c>
      <c r="N1863" s="32" cm="1">
        <f t="array" ref="N1863">_xlfn.IFS(
   FACT_ORDERS[[#This Row],[TypeOfClient]]="VIP", 0.2,
   FACT_ORDERS[[#This Row],[TypeOfClient]]="Premium", 0.1,
   TRUE, 0
)</f>
        <v>0</v>
      </c>
      <c r="O1863" s="31" cm="1">
        <f t="array" ref="O1863">_xlfn.IFS(
   FACT_ORDERS[[#This Row],[TotalAmount]]&gt;1500, 0.15,
   FACT_ORDERS[[#This Row],[TotalAmount]]&gt;1000, 0.1,
   FACT_ORDERS[[#This Row],[TotalAmount]]&gt;500, 0.05,
   TRUE, 0
)</f>
        <v>0</v>
      </c>
      <c r="P1863" s="28">
        <f xml:space="preserve"> FACT_ORDERS[[#This Row],[TotalAmount]] * (1 - (FACT_ORDERS[[#This Row],[ClientDiscount]] + FACT_ORDERS[[#This Row],[OrderDiscount]]) )</f>
        <v>324</v>
      </c>
      <c r="Q1863" s="28">
        <f>FACT_ORDERS[[#This Row],[TotalAmountWithDiscount]]+FACT_ORDERS[[#This Row],[DeliveryCost]]</f>
        <v>324</v>
      </c>
      <c r="R1863" s="35">
        <v>45537</v>
      </c>
      <c r="S1863" s="35" t="str">
        <f>IF(NETWORKDAYS(FACT_ORDERS[[#This Row],[Order-Date]], FACT_ORDERS[[#This Row],[ArrivalDate ]]) &gt; 10, "Late", "On Time")</f>
        <v>On Time</v>
      </c>
    </row>
    <row r="1864" spans="1:19" x14ac:dyDescent="0.3">
      <c r="A1864" s="12">
        <v>6862</v>
      </c>
      <c r="B1864" s="12">
        <v>254</v>
      </c>
      <c r="C1864" s="12">
        <v>10669</v>
      </c>
      <c r="D1864" s="12">
        <v>1863</v>
      </c>
      <c r="E1864" s="12" t="s">
        <v>244</v>
      </c>
      <c r="F1864" s="13">
        <v>45291</v>
      </c>
      <c r="G1864" s="26" t="s">
        <v>3626</v>
      </c>
      <c r="H1864" s="12">
        <v>15</v>
      </c>
      <c r="I1864" s="28">
        <f>VLOOKUP(B:B,DIM_PRODUCTS!A:F,5,FALSE)</f>
        <v>27</v>
      </c>
      <c r="J1864" s="28">
        <f>FACT_ORDERS[[#This Row],[ProductPrice]]*FACT_ORDERS[[#This Row],[Quantity]]</f>
        <v>405</v>
      </c>
      <c r="K1864" s="12" t="str">
        <f>VLOOKUP(C:C,DIM_CUSTOMERS!A:G,7,FALSE)</f>
        <v>Italy</v>
      </c>
      <c r="L1864" s="30" cm="1">
        <f t="array" ref="L1864">_xlfn.IFS(
    AND(FACT_ORDERS[[#This Row],[DeliveryMehtod]]="shippment",FACT_ORDERS[[#This Row],[TotalAmount]]&gt;=200), 0,
    AND(FACT_ORDERS[[#This Row],[DeliveryMehtod]]="pickup"), 15,
    AND(FACT_ORDERS[[#This Row],[DeliveryMehtod]]="shippment",FACT_ORDERS[[#This Row],[TotalAmount]]&lt;200), 35
)</f>
        <v>0</v>
      </c>
      <c r="M1864" s="12" t="str" cm="1">
        <f t="array" ref="M1864">_xlfn.IFS(
    SUMIFS(FACT_ORDERS[TotalAmount], FACT_ORDERS[WD_CUSTOMERS],FACT_ORDERS[[#This Row],[WD_CUSTOMERS]])&gt;=15000, "VIP",
    SUMIFS(FACT_ORDERS[TotalAmount], FACT_ORDERS[WD_CUSTOMERS],FACT_ORDERS[[#This Row],[WD_CUSTOMERS]])&gt;=8000, "Premium",
    TRUE, "Regular"
)</f>
        <v>Regular</v>
      </c>
      <c r="N1864" s="32" cm="1">
        <f t="array" ref="N1864">_xlfn.IFS(
   FACT_ORDERS[[#This Row],[TypeOfClient]]="VIP", 0.2,
   FACT_ORDERS[[#This Row],[TypeOfClient]]="Premium", 0.1,
   TRUE, 0
)</f>
        <v>0</v>
      </c>
      <c r="O1864" s="31" cm="1">
        <f t="array" ref="O1864">_xlfn.IFS(
   FACT_ORDERS[[#This Row],[TotalAmount]]&gt;1500, 0.15,
   FACT_ORDERS[[#This Row],[TotalAmount]]&gt;1000, 0.1,
   FACT_ORDERS[[#This Row],[TotalAmount]]&gt;500, 0.05,
   TRUE, 0
)</f>
        <v>0</v>
      </c>
      <c r="P1864" s="28">
        <f xml:space="preserve"> FACT_ORDERS[[#This Row],[TotalAmount]] * (1 - (FACT_ORDERS[[#This Row],[ClientDiscount]] + FACT_ORDERS[[#This Row],[OrderDiscount]]) )</f>
        <v>405</v>
      </c>
      <c r="Q1864" s="28">
        <f>FACT_ORDERS[[#This Row],[TotalAmountWithDiscount]]+FACT_ORDERS[[#This Row],[DeliveryCost]]</f>
        <v>405</v>
      </c>
      <c r="R1864" s="35">
        <v>45308</v>
      </c>
      <c r="S1864" s="35" t="str">
        <f>IF(NETWORKDAYS(FACT_ORDERS[[#This Row],[Order-Date]], FACT_ORDERS[[#This Row],[ArrivalDate ]]) &gt; 10, "Late", "On Time")</f>
        <v>Late</v>
      </c>
    </row>
    <row r="1865" spans="1:19" x14ac:dyDescent="0.3">
      <c r="A1865" s="12">
        <v>6863</v>
      </c>
      <c r="B1865" s="12">
        <v>254</v>
      </c>
      <c r="C1865" s="12">
        <v>10669</v>
      </c>
      <c r="D1865" s="12">
        <v>1864</v>
      </c>
      <c r="E1865" s="12" t="s">
        <v>243</v>
      </c>
      <c r="F1865" s="13">
        <v>45376</v>
      </c>
      <c r="G1865" s="26" t="s">
        <v>3389</v>
      </c>
      <c r="H1865" s="12">
        <v>17</v>
      </c>
      <c r="I1865" s="28">
        <f>VLOOKUP(B:B,DIM_PRODUCTS!A:F,5,FALSE)</f>
        <v>27</v>
      </c>
      <c r="J1865" s="28">
        <f>FACT_ORDERS[[#This Row],[ProductPrice]]*FACT_ORDERS[[#This Row],[Quantity]]</f>
        <v>459</v>
      </c>
      <c r="K1865" s="12" t="str">
        <f>VLOOKUP(C:C,DIM_CUSTOMERS!A:G,7,FALSE)</f>
        <v>Italy</v>
      </c>
      <c r="L1865" s="30" cm="1">
        <f t="array" ref="L1865">_xlfn.IFS(
    AND(FACT_ORDERS[[#This Row],[DeliveryMehtod]]="shippment",FACT_ORDERS[[#This Row],[TotalAmount]]&gt;=200), 0,
    AND(FACT_ORDERS[[#This Row],[DeliveryMehtod]]="pickup"), 15,
    AND(FACT_ORDERS[[#This Row],[DeliveryMehtod]]="shippment",FACT_ORDERS[[#This Row],[TotalAmount]]&lt;200), 35
)</f>
        <v>15</v>
      </c>
      <c r="M1865" s="12" t="str" cm="1">
        <f t="array" ref="M1865">_xlfn.IFS(
    SUMIFS(FACT_ORDERS[TotalAmount], FACT_ORDERS[WD_CUSTOMERS],FACT_ORDERS[[#This Row],[WD_CUSTOMERS]])&gt;=15000, "VIP",
    SUMIFS(FACT_ORDERS[TotalAmount], FACT_ORDERS[WD_CUSTOMERS],FACT_ORDERS[[#This Row],[WD_CUSTOMERS]])&gt;=8000, "Premium",
    TRUE, "Regular"
)</f>
        <v>Regular</v>
      </c>
      <c r="N1865" s="32" cm="1">
        <f t="array" ref="N1865">_xlfn.IFS(
   FACT_ORDERS[[#This Row],[TypeOfClient]]="VIP", 0.2,
   FACT_ORDERS[[#This Row],[TypeOfClient]]="Premium", 0.1,
   TRUE, 0
)</f>
        <v>0</v>
      </c>
      <c r="O1865" s="31" cm="1">
        <f t="array" ref="O1865">_xlfn.IFS(
   FACT_ORDERS[[#This Row],[TotalAmount]]&gt;1500, 0.15,
   FACT_ORDERS[[#This Row],[TotalAmount]]&gt;1000, 0.1,
   FACT_ORDERS[[#This Row],[TotalAmount]]&gt;500, 0.05,
   TRUE, 0
)</f>
        <v>0</v>
      </c>
      <c r="P1865" s="28">
        <f xml:space="preserve"> FACT_ORDERS[[#This Row],[TotalAmount]] * (1 - (FACT_ORDERS[[#This Row],[ClientDiscount]] + FACT_ORDERS[[#This Row],[OrderDiscount]]) )</f>
        <v>459</v>
      </c>
      <c r="Q1865" s="28">
        <f>FACT_ORDERS[[#This Row],[TotalAmountWithDiscount]]+FACT_ORDERS[[#This Row],[DeliveryCost]]</f>
        <v>474</v>
      </c>
      <c r="R1865" s="35">
        <v>45384</v>
      </c>
      <c r="S1865" s="35" t="str">
        <f>IF(NETWORKDAYS(FACT_ORDERS[[#This Row],[Order-Date]], FACT_ORDERS[[#This Row],[ArrivalDate ]]) &gt; 10, "Late", "On Time")</f>
        <v>On Time</v>
      </c>
    </row>
    <row r="1866" spans="1:19" x14ac:dyDescent="0.3">
      <c r="A1866" s="12">
        <v>6864</v>
      </c>
      <c r="B1866" s="12">
        <v>299</v>
      </c>
      <c r="C1866" s="12">
        <v>10979</v>
      </c>
      <c r="D1866" s="12">
        <v>1865</v>
      </c>
      <c r="E1866" s="12" t="s">
        <v>243</v>
      </c>
      <c r="F1866" s="13">
        <v>45458</v>
      </c>
      <c r="G1866" s="26" t="s">
        <v>12417</v>
      </c>
      <c r="H1866" s="12">
        <v>17</v>
      </c>
      <c r="I1866" s="28">
        <f>VLOOKUP(B:B,DIM_PRODUCTS!A:F,5,FALSE)</f>
        <v>19</v>
      </c>
      <c r="J1866" s="28">
        <f>FACT_ORDERS[[#This Row],[ProductPrice]]*FACT_ORDERS[[#This Row],[Quantity]]</f>
        <v>323</v>
      </c>
      <c r="K1866" s="12" t="str">
        <f>VLOOKUP(C:C,DIM_CUSTOMERS!A:G,7,FALSE)</f>
        <v>Nigeria</v>
      </c>
      <c r="L1866" s="30" cm="1">
        <f t="array" ref="L1866">_xlfn.IFS(
    AND(FACT_ORDERS[[#This Row],[DeliveryMehtod]]="shippment",FACT_ORDERS[[#This Row],[TotalAmount]]&gt;=200), 0,
    AND(FACT_ORDERS[[#This Row],[DeliveryMehtod]]="pickup"), 15,
    AND(FACT_ORDERS[[#This Row],[DeliveryMehtod]]="shippment",FACT_ORDERS[[#This Row],[TotalAmount]]&lt;200), 35
)</f>
        <v>15</v>
      </c>
      <c r="M1866" s="12" t="str" cm="1">
        <f t="array" ref="M1866">_xlfn.IFS(
    SUMIFS(FACT_ORDERS[TotalAmount], FACT_ORDERS[WD_CUSTOMERS],FACT_ORDERS[[#This Row],[WD_CUSTOMERS]])&gt;=15000, "VIP",
    SUMIFS(FACT_ORDERS[TotalAmount], FACT_ORDERS[WD_CUSTOMERS],FACT_ORDERS[[#This Row],[WD_CUSTOMERS]])&gt;=8000, "Premium",
    TRUE, "Regular"
)</f>
        <v>Regular</v>
      </c>
      <c r="N1866" s="32" cm="1">
        <f t="array" ref="N1866">_xlfn.IFS(
   FACT_ORDERS[[#This Row],[TypeOfClient]]="VIP", 0.2,
   FACT_ORDERS[[#This Row],[TypeOfClient]]="Premium", 0.1,
   TRUE, 0
)</f>
        <v>0</v>
      </c>
      <c r="O1866" s="31" cm="1">
        <f t="array" ref="O1866">_xlfn.IFS(
   FACT_ORDERS[[#This Row],[TotalAmount]]&gt;1500, 0.15,
   FACT_ORDERS[[#This Row],[TotalAmount]]&gt;1000, 0.1,
   FACT_ORDERS[[#This Row],[TotalAmount]]&gt;500, 0.05,
   TRUE, 0
)</f>
        <v>0</v>
      </c>
      <c r="P1866" s="28">
        <f xml:space="preserve"> FACT_ORDERS[[#This Row],[TotalAmount]] * (1 - (FACT_ORDERS[[#This Row],[ClientDiscount]] + FACT_ORDERS[[#This Row],[OrderDiscount]]) )</f>
        <v>323</v>
      </c>
      <c r="Q1866" s="28">
        <f>FACT_ORDERS[[#This Row],[TotalAmountWithDiscount]]+FACT_ORDERS[[#This Row],[DeliveryCost]]</f>
        <v>338</v>
      </c>
      <c r="R1866" s="35">
        <v>45466</v>
      </c>
      <c r="S1866" s="35" t="str">
        <f>IF(NETWORKDAYS(FACT_ORDERS[[#This Row],[Order-Date]], FACT_ORDERS[[#This Row],[ArrivalDate ]]) &gt; 10, "Late", "On Time")</f>
        <v>On Time</v>
      </c>
    </row>
    <row r="1867" spans="1:19" x14ac:dyDescent="0.3">
      <c r="A1867" s="12">
        <v>6865</v>
      </c>
      <c r="B1867" s="12">
        <v>290</v>
      </c>
      <c r="C1867" s="12">
        <v>10979</v>
      </c>
      <c r="D1867" s="12">
        <v>1866</v>
      </c>
      <c r="E1867" s="12" t="s">
        <v>244</v>
      </c>
      <c r="F1867" s="13">
        <v>45458</v>
      </c>
      <c r="G1867" s="26" t="s">
        <v>12418</v>
      </c>
      <c r="H1867" s="12">
        <v>8</v>
      </c>
      <c r="I1867" s="28">
        <f>VLOOKUP(B:B,DIM_PRODUCTS!A:F,5,FALSE)</f>
        <v>15</v>
      </c>
      <c r="J1867" s="28">
        <f>FACT_ORDERS[[#This Row],[ProductPrice]]*FACT_ORDERS[[#This Row],[Quantity]]</f>
        <v>120</v>
      </c>
      <c r="K1867" s="12" t="str">
        <f>VLOOKUP(C:C,DIM_CUSTOMERS!A:G,7,FALSE)</f>
        <v>Nigeria</v>
      </c>
      <c r="L1867" s="30" cm="1">
        <f t="array" ref="L1867">_xlfn.IFS(
    AND(FACT_ORDERS[[#This Row],[DeliveryMehtod]]="shippment",FACT_ORDERS[[#This Row],[TotalAmount]]&gt;=200), 0,
    AND(FACT_ORDERS[[#This Row],[DeliveryMehtod]]="pickup"), 15,
    AND(FACT_ORDERS[[#This Row],[DeliveryMehtod]]="shippment",FACT_ORDERS[[#This Row],[TotalAmount]]&lt;200), 35
)</f>
        <v>35</v>
      </c>
      <c r="M1867" s="12" t="str" cm="1">
        <f t="array" ref="M1867">_xlfn.IFS(
    SUMIFS(FACT_ORDERS[TotalAmount], FACT_ORDERS[WD_CUSTOMERS],FACT_ORDERS[[#This Row],[WD_CUSTOMERS]])&gt;=15000, "VIP",
    SUMIFS(FACT_ORDERS[TotalAmount], FACT_ORDERS[WD_CUSTOMERS],FACT_ORDERS[[#This Row],[WD_CUSTOMERS]])&gt;=8000, "Premium",
    TRUE, "Regular"
)</f>
        <v>Regular</v>
      </c>
      <c r="N1867" s="32" cm="1">
        <f t="array" ref="N1867">_xlfn.IFS(
   FACT_ORDERS[[#This Row],[TypeOfClient]]="VIP", 0.2,
   FACT_ORDERS[[#This Row],[TypeOfClient]]="Premium", 0.1,
   TRUE, 0
)</f>
        <v>0</v>
      </c>
      <c r="O1867" s="31" cm="1">
        <f t="array" ref="O1867">_xlfn.IFS(
   FACT_ORDERS[[#This Row],[TotalAmount]]&gt;1500, 0.15,
   FACT_ORDERS[[#This Row],[TotalAmount]]&gt;1000, 0.1,
   FACT_ORDERS[[#This Row],[TotalAmount]]&gt;500, 0.05,
   TRUE, 0
)</f>
        <v>0</v>
      </c>
      <c r="P1867" s="28">
        <f xml:space="preserve"> FACT_ORDERS[[#This Row],[TotalAmount]] * (1 - (FACT_ORDERS[[#This Row],[ClientDiscount]] + FACT_ORDERS[[#This Row],[OrderDiscount]]) )</f>
        <v>120</v>
      </c>
      <c r="Q1867" s="28">
        <f>FACT_ORDERS[[#This Row],[TotalAmountWithDiscount]]+FACT_ORDERS[[#This Row],[DeliveryCost]]</f>
        <v>155</v>
      </c>
      <c r="R1867" s="35">
        <v>45465</v>
      </c>
      <c r="S1867" s="35" t="str">
        <f>IF(NETWORKDAYS(FACT_ORDERS[[#This Row],[Order-Date]], FACT_ORDERS[[#This Row],[ArrivalDate ]]) &gt; 10, "Late", "On Time")</f>
        <v>On Time</v>
      </c>
    </row>
    <row r="1868" spans="1:19" x14ac:dyDescent="0.3">
      <c r="A1868" s="12">
        <v>6866</v>
      </c>
      <c r="B1868" s="12">
        <v>290</v>
      </c>
      <c r="C1868" s="12">
        <v>10979</v>
      </c>
      <c r="D1868" s="12">
        <v>1867</v>
      </c>
      <c r="E1868" s="12" t="s">
        <v>244</v>
      </c>
      <c r="F1868" s="13">
        <v>45548</v>
      </c>
      <c r="G1868" s="26" t="s">
        <v>12419</v>
      </c>
      <c r="H1868" s="12">
        <v>9</v>
      </c>
      <c r="I1868" s="28">
        <f>VLOOKUP(B:B,DIM_PRODUCTS!A:F,5,FALSE)</f>
        <v>15</v>
      </c>
      <c r="J1868" s="28">
        <f>FACT_ORDERS[[#This Row],[ProductPrice]]*FACT_ORDERS[[#This Row],[Quantity]]</f>
        <v>135</v>
      </c>
      <c r="K1868" s="12" t="str">
        <f>VLOOKUP(C:C,DIM_CUSTOMERS!A:G,7,FALSE)</f>
        <v>Nigeria</v>
      </c>
      <c r="L1868" s="30" cm="1">
        <f t="array" ref="L1868">_xlfn.IFS(
    AND(FACT_ORDERS[[#This Row],[DeliveryMehtod]]="shippment",FACT_ORDERS[[#This Row],[TotalAmount]]&gt;=200), 0,
    AND(FACT_ORDERS[[#This Row],[DeliveryMehtod]]="pickup"), 15,
    AND(FACT_ORDERS[[#This Row],[DeliveryMehtod]]="shippment",FACT_ORDERS[[#This Row],[TotalAmount]]&lt;200), 35
)</f>
        <v>35</v>
      </c>
      <c r="M1868" s="12" t="str" cm="1">
        <f t="array" ref="M1868">_xlfn.IFS(
    SUMIFS(FACT_ORDERS[TotalAmount], FACT_ORDERS[WD_CUSTOMERS],FACT_ORDERS[[#This Row],[WD_CUSTOMERS]])&gt;=15000, "VIP",
    SUMIFS(FACT_ORDERS[TotalAmount], FACT_ORDERS[WD_CUSTOMERS],FACT_ORDERS[[#This Row],[WD_CUSTOMERS]])&gt;=8000, "Premium",
    TRUE, "Regular"
)</f>
        <v>Regular</v>
      </c>
      <c r="N1868" s="32" cm="1">
        <f t="array" ref="N1868">_xlfn.IFS(
   FACT_ORDERS[[#This Row],[TypeOfClient]]="VIP", 0.2,
   FACT_ORDERS[[#This Row],[TypeOfClient]]="Premium", 0.1,
   TRUE, 0
)</f>
        <v>0</v>
      </c>
      <c r="O1868" s="31" cm="1">
        <f t="array" ref="O1868">_xlfn.IFS(
   FACT_ORDERS[[#This Row],[TotalAmount]]&gt;1500, 0.15,
   FACT_ORDERS[[#This Row],[TotalAmount]]&gt;1000, 0.1,
   FACT_ORDERS[[#This Row],[TotalAmount]]&gt;500, 0.05,
   TRUE, 0
)</f>
        <v>0</v>
      </c>
      <c r="P1868" s="28">
        <f xml:space="preserve"> FACT_ORDERS[[#This Row],[TotalAmount]] * (1 - (FACT_ORDERS[[#This Row],[ClientDiscount]] + FACT_ORDERS[[#This Row],[OrderDiscount]]) )</f>
        <v>135</v>
      </c>
      <c r="Q1868" s="28">
        <f>FACT_ORDERS[[#This Row],[TotalAmountWithDiscount]]+FACT_ORDERS[[#This Row],[DeliveryCost]]</f>
        <v>170</v>
      </c>
      <c r="R1868" s="35">
        <v>45557</v>
      </c>
      <c r="S1868" s="35" t="str">
        <f>IF(NETWORKDAYS(FACT_ORDERS[[#This Row],[Order-Date]], FACT_ORDERS[[#This Row],[ArrivalDate ]]) &gt; 10, "Late", "On Time")</f>
        <v>On Time</v>
      </c>
    </row>
    <row r="1869" spans="1:19" x14ac:dyDescent="0.3">
      <c r="A1869" s="12">
        <v>6867</v>
      </c>
      <c r="B1869" s="12">
        <v>299</v>
      </c>
      <c r="C1869" s="12">
        <v>10979</v>
      </c>
      <c r="D1869" s="12">
        <v>1868</v>
      </c>
      <c r="E1869" s="12" t="s">
        <v>243</v>
      </c>
      <c r="F1869" s="13">
        <v>45459</v>
      </c>
      <c r="G1869" s="26" t="s">
        <v>12420</v>
      </c>
      <c r="H1869" s="12">
        <v>23</v>
      </c>
      <c r="I1869" s="28">
        <f>VLOOKUP(B:B,DIM_PRODUCTS!A:F,5,FALSE)</f>
        <v>19</v>
      </c>
      <c r="J1869" s="28">
        <f>FACT_ORDERS[[#This Row],[ProductPrice]]*FACT_ORDERS[[#This Row],[Quantity]]</f>
        <v>437</v>
      </c>
      <c r="K1869" s="12" t="str">
        <f>VLOOKUP(C:C,DIM_CUSTOMERS!A:G,7,FALSE)</f>
        <v>Nigeria</v>
      </c>
      <c r="L1869" s="30" cm="1">
        <f t="array" ref="L1869">_xlfn.IFS(
    AND(FACT_ORDERS[[#This Row],[DeliveryMehtod]]="shippment",FACT_ORDERS[[#This Row],[TotalAmount]]&gt;=200), 0,
    AND(FACT_ORDERS[[#This Row],[DeliveryMehtod]]="pickup"), 15,
    AND(FACT_ORDERS[[#This Row],[DeliveryMehtod]]="shippment",FACT_ORDERS[[#This Row],[TotalAmount]]&lt;200), 35
)</f>
        <v>15</v>
      </c>
      <c r="M1869" s="12" t="str" cm="1">
        <f t="array" ref="M1869">_xlfn.IFS(
    SUMIFS(FACT_ORDERS[TotalAmount], FACT_ORDERS[WD_CUSTOMERS],FACT_ORDERS[[#This Row],[WD_CUSTOMERS]])&gt;=15000, "VIP",
    SUMIFS(FACT_ORDERS[TotalAmount], FACT_ORDERS[WD_CUSTOMERS],FACT_ORDERS[[#This Row],[WD_CUSTOMERS]])&gt;=8000, "Premium",
    TRUE, "Regular"
)</f>
        <v>Regular</v>
      </c>
      <c r="N1869" s="32" cm="1">
        <f t="array" ref="N1869">_xlfn.IFS(
   FACT_ORDERS[[#This Row],[TypeOfClient]]="VIP", 0.2,
   FACT_ORDERS[[#This Row],[TypeOfClient]]="Premium", 0.1,
   TRUE, 0
)</f>
        <v>0</v>
      </c>
      <c r="O1869" s="31" cm="1">
        <f t="array" ref="O1869">_xlfn.IFS(
   FACT_ORDERS[[#This Row],[TotalAmount]]&gt;1500, 0.15,
   FACT_ORDERS[[#This Row],[TotalAmount]]&gt;1000, 0.1,
   FACT_ORDERS[[#This Row],[TotalAmount]]&gt;500, 0.05,
   TRUE, 0
)</f>
        <v>0</v>
      </c>
      <c r="P1869" s="28">
        <f xml:space="preserve"> FACT_ORDERS[[#This Row],[TotalAmount]] * (1 - (FACT_ORDERS[[#This Row],[ClientDiscount]] + FACT_ORDERS[[#This Row],[OrderDiscount]]) )</f>
        <v>437</v>
      </c>
      <c r="Q1869" s="28">
        <f>FACT_ORDERS[[#This Row],[TotalAmountWithDiscount]]+FACT_ORDERS[[#This Row],[DeliveryCost]]</f>
        <v>452</v>
      </c>
      <c r="R1869" s="35">
        <v>45466</v>
      </c>
      <c r="S1869" s="35" t="str">
        <f>IF(NETWORKDAYS(FACT_ORDERS[[#This Row],[Order-Date]], FACT_ORDERS[[#This Row],[ArrivalDate ]]) &gt; 10, "Late", "On Time")</f>
        <v>On Time</v>
      </c>
    </row>
    <row r="1870" spans="1:19" x14ac:dyDescent="0.3">
      <c r="A1870" s="12">
        <v>6868</v>
      </c>
      <c r="B1870" s="12">
        <v>290</v>
      </c>
      <c r="C1870" s="12">
        <v>10979</v>
      </c>
      <c r="D1870" s="12">
        <v>1869</v>
      </c>
      <c r="E1870" s="12" t="s">
        <v>243</v>
      </c>
      <c r="F1870" s="13">
        <v>45459</v>
      </c>
      <c r="G1870" s="26" t="s">
        <v>12421</v>
      </c>
      <c r="H1870" s="12">
        <v>12</v>
      </c>
      <c r="I1870" s="28">
        <f>VLOOKUP(B:B,DIM_PRODUCTS!A:F,5,FALSE)</f>
        <v>15</v>
      </c>
      <c r="J1870" s="28">
        <f>FACT_ORDERS[[#This Row],[ProductPrice]]*FACT_ORDERS[[#This Row],[Quantity]]</f>
        <v>180</v>
      </c>
      <c r="K1870" s="12" t="str">
        <f>VLOOKUP(C:C,DIM_CUSTOMERS!A:G,7,FALSE)</f>
        <v>Nigeria</v>
      </c>
      <c r="L1870" s="30" cm="1">
        <f t="array" ref="L1870">_xlfn.IFS(
    AND(FACT_ORDERS[[#This Row],[DeliveryMehtod]]="shippment",FACT_ORDERS[[#This Row],[TotalAmount]]&gt;=200), 0,
    AND(FACT_ORDERS[[#This Row],[DeliveryMehtod]]="pickup"), 15,
    AND(FACT_ORDERS[[#This Row],[DeliveryMehtod]]="shippment",FACT_ORDERS[[#This Row],[TotalAmount]]&lt;200), 35
)</f>
        <v>15</v>
      </c>
      <c r="M1870" s="12" t="str" cm="1">
        <f t="array" ref="M1870">_xlfn.IFS(
    SUMIFS(FACT_ORDERS[TotalAmount], FACT_ORDERS[WD_CUSTOMERS],FACT_ORDERS[[#This Row],[WD_CUSTOMERS]])&gt;=15000, "VIP",
    SUMIFS(FACT_ORDERS[TotalAmount], FACT_ORDERS[WD_CUSTOMERS],FACT_ORDERS[[#This Row],[WD_CUSTOMERS]])&gt;=8000, "Premium",
    TRUE, "Regular"
)</f>
        <v>Regular</v>
      </c>
      <c r="N1870" s="32" cm="1">
        <f t="array" ref="N1870">_xlfn.IFS(
   FACT_ORDERS[[#This Row],[TypeOfClient]]="VIP", 0.2,
   FACT_ORDERS[[#This Row],[TypeOfClient]]="Premium", 0.1,
   TRUE, 0
)</f>
        <v>0</v>
      </c>
      <c r="O1870" s="31" cm="1">
        <f t="array" ref="O1870">_xlfn.IFS(
   FACT_ORDERS[[#This Row],[TotalAmount]]&gt;1500, 0.15,
   FACT_ORDERS[[#This Row],[TotalAmount]]&gt;1000, 0.1,
   FACT_ORDERS[[#This Row],[TotalAmount]]&gt;500, 0.05,
   TRUE, 0
)</f>
        <v>0</v>
      </c>
      <c r="P1870" s="28">
        <f xml:space="preserve"> FACT_ORDERS[[#This Row],[TotalAmount]] * (1 - (FACT_ORDERS[[#This Row],[ClientDiscount]] + FACT_ORDERS[[#This Row],[OrderDiscount]]) )</f>
        <v>180</v>
      </c>
      <c r="Q1870" s="28">
        <f>FACT_ORDERS[[#This Row],[TotalAmountWithDiscount]]+FACT_ORDERS[[#This Row],[DeliveryCost]]</f>
        <v>195</v>
      </c>
      <c r="R1870" s="35">
        <v>45466</v>
      </c>
      <c r="S1870" s="35" t="str">
        <f>IF(NETWORKDAYS(FACT_ORDERS[[#This Row],[Order-Date]], FACT_ORDERS[[#This Row],[ArrivalDate ]]) &gt; 10, "Late", "On Time")</f>
        <v>On Time</v>
      </c>
    </row>
    <row r="1871" spans="1:19" x14ac:dyDescent="0.3">
      <c r="A1871" s="12">
        <v>6869</v>
      </c>
      <c r="B1871" s="12">
        <v>299</v>
      </c>
      <c r="C1871" s="12">
        <v>10979</v>
      </c>
      <c r="D1871" s="12">
        <v>1870</v>
      </c>
      <c r="E1871" s="12" t="s">
        <v>244</v>
      </c>
      <c r="F1871" s="13">
        <v>45489</v>
      </c>
      <c r="G1871" s="26" t="s">
        <v>12422</v>
      </c>
      <c r="H1871" s="12">
        <v>28</v>
      </c>
      <c r="I1871" s="28">
        <f>VLOOKUP(B:B,DIM_PRODUCTS!A:F,5,FALSE)</f>
        <v>19</v>
      </c>
      <c r="J1871" s="28">
        <f>FACT_ORDERS[[#This Row],[ProductPrice]]*FACT_ORDERS[[#This Row],[Quantity]]</f>
        <v>532</v>
      </c>
      <c r="K1871" s="12" t="str">
        <f>VLOOKUP(C:C,DIM_CUSTOMERS!A:G,7,FALSE)</f>
        <v>Nigeria</v>
      </c>
      <c r="L1871" s="30" cm="1">
        <f t="array" ref="L1871">_xlfn.IFS(
    AND(FACT_ORDERS[[#This Row],[DeliveryMehtod]]="shippment",FACT_ORDERS[[#This Row],[TotalAmount]]&gt;=200), 0,
    AND(FACT_ORDERS[[#This Row],[DeliveryMehtod]]="pickup"), 15,
    AND(FACT_ORDERS[[#This Row],[DeliveryMehtod]]="shippment",FACT_ORDERS[[#This Row],[TotalAmount]]&lt;200), 35
)</f>
        <v>0</v>
      </c>
      <c r="M1871" s="12" t="str" cm="1">
        <f t="array" ref="M1871">_xlfn.IFS(
    SUMIFS(FACT_ORDERS[TotalAmount], FACT_ORDERS[WD_CUSTOMERS],FACT_ORDERS[[#This Row],[WD_CUSTOMERS]])&gt;=15000, "VIP",
    SUMIFS(FACT_ORDERS[TotalAmount], FACT_ORDERS[WD_CUSTOMERS],FACT_ORDERS[[#This Row],[WD_CUSTOMERS]])&gt;=8000, "Premium",
    TRUE, "Regular"
)</f>
        <v>Regular</v>
      </c>
      <c r="N1871" s="32" cm="1">
        <f t="array" ref="N1871">_xlfn.IFS(
   FACT_ORDERS[[#This Row],[TypeOfClient]]="VIP", 0.2,
   FACT_ORDERS[[#This Row],[TypeOfClient]]="Premium", 0.1,
   TRUE, 0
)</f>
        <v>0</v>
      </c>
      <c r="O1871" s="31" cm="1">
        <f t="array" ref="O1871">_xlfn.IFS(
   FACT_ORDERS[[#This Row],[TotalAmount]]&gt;1500, 0.15,
   FACT_ORDERS[[#This Row],[TotalAmount]]&gt;1000, 0.1,
   FACT_ORDERS[[#This Row],[TotalAmount]]&gt;500, 0.05,
   TRUE, 0
)</f>
        <v>0.05</v>
      </c>
      <c r="P1871" s="28">
        <f xml:space="preserve"> FACT_ORDERS[[#This Row],[TotalAmount]] * (1 - (FACT_ORDERS[[#This Row],[ClientDiscount]] + FACT_ORDERS[[#This Row],[OrderDiscount]]) )</f>
        <v>505.4</v>
      </c>
      <c r="Q1871" s="28">
        <f>FACT_ORDERS[[#This Row],[TotalAmountWithDiscount]]+FACT_ORDERS[[#This Row],[DeliveryCost]]</f>
        <v>505.4</v>
      </c>
      <c r="R1871" s="35">
        <v>45498</v>
      </c>
      <c r="S1871" s="35" t="str">
        <f>IF(NETWORKDAYS(FACT_ORDERS[[#This Row],[Order-Date]], FACT_ORDERS[[#This Row],[ArrivalDate ]]) &gt; 10, "Late", "On Time")</f>
        <v>On Time</v>
      </c>
    </row>
    <row r="1872" spans="1:19" x14ac:dyDescent="0.3">
      <c r="A1872" s="12">
        <v>6870</v>
      </c>
      <c r="B1872" s="12">
        <v>290</v>
      </c>
      <c r="C1872" s="12">
        <v>10979</v>
      </c>
      <c r="D1872" s="12">
        <v>1871</v>
      </c>
      <c r="E1872" s="12" t="s">
        <v>243</v>
      </c>
      <c r="F1872" s="13">
        <v>45489</v>
      </c>
      <c r="G1872" s="26" t="s">
        <v>12423</v>
      </c>
      <c r="H1872" s="12">
        <v>11</v>
      </c>
      <c r="I1872" s="28">
        <f>VLOOKUP(B:B,DIM_PRODUCTS!A:F,5,FALSE)</f>
        <v>15</v>
      </c>
      <c r="J1872" s="28">
        <f>FACT_ORDERS[[#This Row],[ProductPrice]]*FACT_ORDERS[[#This Row],[Quantity]]</f>
        <v>165</v>
      </c>
      <c r="K1872" s="12" t="str">
        <f>VLOOKUP(C:C,DIM_CUSTOMERS!A:G,7,FALSE)</f>
        <v>Nigeria</v>
      </c>
      <c r="L1872" s="30" cm="1">
        <f t="array" ref="L1872">_xlfn.IFS(
    AND(FACT_ORDERS[[#This Row],[DeliveryMehtod]]="shippment",FACT_ORDERS[[#This Row],[TotalAmount]]&gt;=200), 0,
    AND(FACT_ORDERS[[#This Row],[DeliveryMehtod]]="pickup"), 15,
    AND(FACT_ORDERS[[#This Row],[DeliveryMehtod]]="shippment",FACT_ORDERS[[#This Row],[TotalAmount]]&lt;200), 35
)</f>
        <v>15</v>
      </c>
      <c r="M1872" s="12" t="str" cm="1">
        <f t="array" ref="M1872">_xlfn.IFS(
    SUMIFS(FACT_ORDERS[TotalAmount], FACT_ORDERS[WD_CUSTOMERS],FACT_ORDERS[[#This Row],[WD_CUSTOMERS]])&gt;=15000, "VIP",
    SUMIFS(FACT_ORDERS[TotalAmount], FACT_ORDERS[WD_CUSTOMERS],FACT_ORDERS[[#This Row],[WD_CUSTOMERS]])&gt;=8000, "Premium",
    TRUE, "Regular"
)</f>
        <v>Regular</v>
      </c>
      <c r="N1872" s="32" cm="1">
        <f t="array" ref="N1872">_xlfn.IFS(
   FACT_ORDERS[[#This Row],[TypeOfClient]]="VIP", 0.2,
   FACT_ORDERS[[#This Row],[TypeOfClient]]="Premium", 0.1,
   TRUE, 0
)</f>
        <v>0</v>
      </c>
      <c r="O1872" s="31" cm="1">
        <f t="array" ref="O1872">_xlfn.IFS(
   FACT_ORDERS[[#This Row],[TotalAmount]]&gt;1500, 0.15,
   FACT_ORDERS[[#This Row],[TotalAmount]]&gt;1000, 0.1,
   FACT_ORDERS[[#This Row],[TotalAmount]]&gt;500, 0.05,
   TRUE, 0
)</f>
        <v>0</v>
      </c>
      <c r="P1872" s="28">
        <f xml:space="preserve"> FACT_ORDERS[[#This Row],[TotalAmount]] * (1 - (FACT_ORDERS[[#This Row],[ClientDiscount]] + FACT_ORDERS[[#This Row],[OrderDiscount]]) )</f>
        <v>165</v>
      </c>
      <c r="Q1872" s="28">
        <f>FACT_ORDERS[[#This Row],[TotalAmountWithDiscount]]+FACT_ORDERS[[#This Row],[DeliveryCost]]</f>
        <v>180</v>
      </c>
      <c r="R1872" s="35">
        <v>45498</v>
      </c>
      <c r="S1872" s="35" t="str">
        <f>IF(NETWORKDAYS(FACT_ORDERS[[#This Row],[Order-Date]], FACT_ORDERS[[#This Row],[ArrivalDate ]]) &gt; 10, "Late", "On Time")</f>
        <v>On Time</v>
      </c>
    </row>
    <row r="1873" spans="1:19" x14ac:dyDescent="0.3">
      <c r="A1873" s="12">
        <v>6871</v>
      </c>
      <c r="B1873" s="12">
        <v>290</v>
      </c>
      <c r="C1873" s="12">
        <v>10979</v>
      </c>
      <c r="D1873" s="12">
        <v>1872</v>
      </c>
      <c r="E1873" s="12" t="s">
        <v>244</v>
      </c>
      <c r="F1873" s="13">
        <v>45551</v>
      </c>
      <c r="G1873" s="26" t="s">
        <v>12424</v>
      </c>
      <c r="H1873" s="12">
        <v>7</v>
      </c>
      <c r="I1873" s="28">
        <f>VLOOKUP(B:B,DIM_PRODUCTS!A:F,5,FALSE)</f>
        <v>15</v>
      </c>
      <c r="J1873" s="28">
        <f>FACT_ORDERS[[#This Row],[ProductPrice]]*FACT_ORDERS[[#This Row],[Quantity]]</f>
        <v>105</v>
      </c>
      <c r="K1873" s="12" t="str">
        <f>VLOOKUP(C:C,DIM_CUSTOMERS!A:G,7,FALSE)</f>
        <v>Nigeria</v>
      </c>
      <c r="L1873" s="30" cm="1">
        <f t="array" ref="L1873">_xlfn.IFS(
    AND(FACT_ORDERS[[#This Row],[DeliveryMehtod]]="shippment",FACT_ORDERS[[#This Row],[TotalAmount]]&gt;=200), 0,
    AND(FACT_ORDERS[[#This Row],[DeliveryMehtod]]="pickup"), 15,
    AND(FACT_ORDERS[[#This Row],[DeliveryMehtod]]="shippment",FACT_ORDERS[[#This Row],[TotalAmount]]&lt;200), 35
)</f>
        <v>35</v>
      </c>
      <c r="M1873" s="12" t="str" cm="1">
        <f t="array" ref="M1873">_xlfn.IFS(
    SUMIFS(FACT_ORDERS[TotalAmount], FACT_ORDERS[WD_CUSTOMERS],FACT_ORDERS[[#This Row],[WD_CUSTOMERS]])&gt;=15000, "VIP",
    SUMIFS(FACT_ORDERS[TotalAmount], FACT_ORDERS[WD_CUSTOMERS],FACT_ORDERS[[#This Row],[WD_CUSTOMERS]])&gt;=8000, "Premium",
    TRUE, "Regular"
)</f>
        <v>Regular</v>
      </c>
      <c r="N1873" s="32" cm="1">
        <f t="array" ref="N1873">_xlfn.IFS(
   FACT_ORDERS[[#This Row],[TypeOfClient]]="VIP", 0.2,
   FACT_ORDERS[[#This Row],[TypeOfClient]]="Premium", 0.1,
   TRUE, 0
)</f>
        <v>0</v>
      </c>
      <c r="O1873" s="31" cm="1">
        <f t="array" ref="O1873">_xlfn.IFS(
   FACT_ORDERS[[#This Row],[TotalAmount]]&gt;1500, 0.15,
   FACT_ORDERS[[#This Row],[TotalAmount]]&gt;1000, 0.1,
   FACT_ORDERS[[#This Row],[TotalAmount]]&gt;500, 0.05,
   TRUE, 0
)</f>
        <v>0</v>
      </c>
      <c r="P1873" s="28">
        <f xml:space="preserve"> FACT_ORDERS[[#This Row],[TotalAmount]] * (1 - (FACT_ORDERS[[#This Row],[ClientDiscount]] + FACT_ORDERS[[#This Row],[OrderDiscount]]) )</f>
        <v>105</v>
      </c>
      <c r="Q1873" s="28">
        <f>FACT_ORDERS[[#This Row],[TotalAmountWithDiscount]]+FACT_ORDERS[[#This Row],[DeliveryCost]]</f>
        <v>140</v>
      </c>
      <c r="R1873" s="35">
        <v>45560</v>
      </c>
      <c r="S1873" s="35" t="str">
        <f>IF(NETWORKDAYS(FACT_ORDERS[[#This Row],[Order-Date]], FACT_ORDERS[[#This Row],[ArrivalDate ]]) &gt; 10, "Late", "On Time")</f>
        <v>On Time</v>
      </c>
    </row>
    <row r="1874" spans="1:19" x14ac:dyDescent="0.3">
      <c r="A1874" s="12">
        <v>6872</v>
      </c>
      <c r="B1874" s="12">
        <v>222</v>
      </c>
      <c r="C1874" s="12">
        <v>10496</v>
      </c>
      <c r="D1874" s="12">
        <v>1873</v>
      </c>
      <c r="E1874" s="12" t="s">
        <v>244</v>
      </c>
      <c r="F1874" s="13">
        <v>45344</v>
      </c>
      <c r="G1874" s="26" t="s">
        <v>12425</v>
      </c>
      <c r="H1874" s="12">
        <v>29</v>
      </c>
      <c r="I1874" s="28">
        <f>VLOOKUP(B:B,DIM_PRODUCTS!A:F,5,FALSE)</f>
        <v>24</v>
      </c>
      <c r="J1874" s="28">
        <f>FACT_ORDERS[[#This Row],[ProductPrice]]*FACT_ORDERS[[#This Row],[Quantity]]</f>
        <v>696</v>
      </c>
      <c r="K1874" s="12" t="str">
        <f>VLOOKUP(C:C,DIM_CUSTOMERS!A:G,7,FALSE)</f>
        <v>India</v>
      </c>
      <c r="L1874" s="30" cm="1">
        <f t="array" ref="L1874">_xlfn.IFS(
    AND(FACT_ORDERS[[#This Row],[DeliveryMehtod]]="shippment",FACT_ORDERS[[#This Row],[TotalAmount]]&gt;=200), 0,
    AND(FACT_ORDERS[[#This Row],[DeliveryMehtod]]="pickup"), 15,
    AND(FACT_ORDERS[[#This Row],[DeliveryMehtod]]="shippment",FACT_ORDERS[[#This Row],[TotalAmount]]&lt;200), 35
)</f>
        <v>0</v>
      </c>
      <c r="M1874" s="12" t="str" cm="1">
        <f t="array" ref="M1874">_xlfn.IFS(
    SUMIFS(FACT_ORDERS[TotalAmount], FACT_ORDERS[WD_CUSTOMERS],FACT_ORDERS[[#This Row],[WD_CUSTOMERS]])&gt;=15000, "VIP",
    SUMIFS(FACT_ORDERS[TotalAmount], FACT_ORDERS[WD_CUSTOMERS],FACT_ORDERS[[#This Row],[WD_CUSTOMERS]])&gt;=8000, "Premium",
    TRUE, "Regular"
)</f>
        <v>Regular</v>
      </c>
      <c r="N1874" s="32" cm="1">
        <f t="array" ref="N1874">_xlfn.IFS(
   FACT_ORDERS[[#This Row],[TypeOfClient]]="VIP", 0.2,
   FACT_ORDERS[[#This Row],[TypeOfClient]]="Premium", 0.1,
   TRUE, 0
)</f>
        <v>0</v>
      </c>
      <c r="O1874" s="31" cm="1">
        <f t="array" ref="O1874">_xlfn.IFS(
   FACT_ORDERS[[#This Row],[TotalAmount]]&gt;1500, 0.15,
   FACT_ORDERS[[#This Row],[TotalAmount]]&gt;1000, 0.1,
   FACT_ORDERS[[#This Row],[TotalAmount]]&gt;500, 0.05,
   TRUE, 0
)</f>
        <v>0.05</v>
      </c>
      <c r="P1874" s="28">
        <f xml:space="preserve"> FACT_ORDERS[[#This Row],[TotalAmount]] * (1 - (FACT_ORDERS[[#This Row],[ClientDiscount]] + FACT_ORDERS[[#This Row],[OrderDiscount]]) )</f>
        <v>661.19999999999993</v>
      </c>
      <c r="Q1874" s="28">
        <f>FACT_ORDERS[[#This Row],[TotalAmountWithDiscount]]+FACT_ORDERS[[#This Row],[DeliveryCost]]</f>
        <v>661.19999999999993</v>
      </c>
      <c r="R1874" s="35">
        <v>45363</v>
      </c>
      <c r="S1874" s="35" t="str">
        <f>IF(NETWORKDAYS(FACT_ORDERS[[#This Row],[Order-Date]], FACT_ORDERS[[#This Row],[ArrivalDate ]]) &gt; 10, "Late", "On Time")</f>
        <v>Late</v>
      </c>
    </row>
    <row r="1875" spans="1:19" x14ac:dyDescent="0.3">
      <c r="A1875" s="12">
        <v>6873</v>
      </c>
      <c r="B1875" s="12">
        <v>222</v>
      </c>
      <c r="C1875" s="12">
        <v>10496</v>
      </c>
      <c r="D1875" s="12">
        <v>1874</v>
      </c>
      <c r="E1875" s="12" t="s">
        <v>244</v>
      </c>
      <c r="F1875" s="13">
        <v>45105</v>
      </c>
      <c r="G1875" s="26" t="s">
        <v>4226</v>
      </c>
      <c r="H1875" s="12">
        <v>25</v>
      </c>
      <c r="I1875" s="28">
        <f>VLOOKUP(B:B,DIM_PRODUCTS!A:F,5,FALSE)</f>
        <v>24</v>
      </c>
      <c r="J1875" s="28">
        <f>FACT_ORDERS[[#This Row],[ProductPrice]]*FACT_ORDERS[[#This Row],[Quantity]]</f>
        <v>600</v>
      </c>
      <c r="K1875" s="12" t="str">
        <f>VLOOKUP(C:C,DIM_CUSTOMERS!A:G,7,FALSE)</f>
        <v>India</v>
      </c>
      <c r="L1875" s="30" cm="1">
        <f t="array" ref="L1875">_xlfn.IFS(
    AND(FACT_ORDERS[[#This Row],[DeliveryMehtod]]="shippment",FACT_ORDERS[[#This Row],[TotalAmount]]&gt;=200), 0,
    AND(FACT_ORDERS[[#This Row],[DeliveryMehtod]]="pickup"), 15,
    AND(FACT_ORDERS[[#This Row],[DeliveryMehtod]]="shippment",FACT_ORDERS[[#This Row],[TotalAmount]]&lt;200), 35
)</f>
        <v>0</v>
      </c>
      <c r="M1875" s="12" t="str" cm="1">
        <f t="array" ref="M1875">_xlfn.IFS(
    SUMIFS(FACT_ORDERS[TotalAmount], FACT_ORDERS[WD_CUSTOMERS],FACT_ORDERS[[#This Row],[WD_CUSTOMERS]])&gt;=15000, "VIP",
    SUMIFS(FACT_ORDERS[TotalAmount], FACT_ORDERS[WD_CUSTOMERS],FACT_ORDERS[[#This Row],[WD_CUSTOMERS]])&gt;=8000, "Premium",
    TRUE, "Regular"
)</f>
        <v>Regular</v>
      </c>
      <c r="N1875" s="32" cm="1">
        <f t="array" ref="N1875">_xlfn.IFS(
   FACT_ORDERS[[#This Row],[TypeOfClient]]="VIP", 0.2,
   FACT_ORDERS[[#This Row],[TypeOfClient]]="Premium", 0.1,
   TRUE, 0
)</f>
        <v>0</v>
      </c>
      <c r="O1875" s="31" cm="1">
        <f t="array" ref="O1875">_xlfn.IFS(
   FACT_ORDERS[[#This Row],[TotalAmount]]&gt;1500, 0.15,
   FACT_ORDERS[[#This Row],[TotalAmount]]&gt;1000, 0.1,
   FACT_ORDERS[[#This Row],[TotalAmount]]&gt;500, 0.05,
   TRUE, 0
)</f>
        <v>0.05</v>
      </c>
      <c r="P1875" s="28">
        <f xml:space="preserve"> FACT_ORDERS[[#This Row],[TotalAmount]] * (1 - (FACT_ORDERS[[#This Row],[ClientDiscount]] + FACT_ORDERS[[#This Row],[OrderDiscount]]) )</f>
        <v>570</v>
      </c>
      <c r="Q1875" s="28">
        <f>FACT_ORDERS[[#This Row],[TotalAmountWithDiscount]]+FACT_ORDERS[[#This Row],[DeliveryCost]]</f>
        <v>570</v>
      </c>
      <c r="R1875" s="35">
        <v>45112</v>
      </c>
      <c r="S1875" s="35" t="str">
        <f>IF(NETWORKDAYS(FACT_ORDERS[[#This Row],[Order-Date]], FACT_ORDERS[[#This Row],[ArrivalDate ]]) &gt; 10, "Late", "On Time")</f>
        <v>On Time</v>
      </c>
    </row>
    <row r="1876" spans="1:19" x14ac:dyDescent="0.3">
      <c r="A1876" s="12">
        <v>6874</v>
      </c>
      <c r="B1876" s="12">
        <v>283</v>
      </c>
      <c r="C1876" s="12">
        <v>10496</v>
      </c>
      <c r="D1876" s="12">
        <v>1875</v>
      </c>
      <c r="E1876" s="12" t="s">
        <v>244</v>
      </c>
      <c r="F1876" s="13">
        <v>45105</v>
      </c>
      <c r="G1876" s="26" t="s">
        <v>12426</v>
      </c>
      <c r="H1876" s="12">
        <v>48</v>
      </c>
      <c r="I1876" s="28">
        <f>VLOOKUP(B:B,DIM_PRODUCTS!A:F,5,FALSE)</f>
        <v>11</v>
      </c>
      <c r="J1876" s="28">
        <f>FACT_ORDERS[[#This Row],[ProductPrice]]*FACT_ORDERS[[#This Row],[Quantity]]</f>
        <v>528</v>
      </c>
      <c r="K1876" s="12" t="str">
        <f>VLOOKUP(C:C,DIM_CUSTOMERS!A:G,7,FALSE)</f>
        <v>India</v>
      </c>
      <c r="L1876" s="30" cm="1">
        <f t="array" ref="L1876">_xlfn.IFS(
    AND(FACT_ORDERS[[#This Row],[DeliveryMehtod]]="shippment",FACT_ORDERS[[#This Row],[TotalAmount]]&gt;=200), 0,
    AND(FACT_ORDERS[[#This Row],[DeliveryMehtod]]="pickup"), 15,
    AND(FACT_ORDERS[[#This Row],[DeliveryMehtod]]="shippment",FACT_ORDERS[[#This Row],[TotalAmount]]&lt;200), 35
)</f>
        <v>0</v>
      </c>
      <c r="M1876" s="12" t="str" cm="1">
        <f t="array" ref="M1876">_xlfn.IFS(
    SUMIFS(FACT_ORDERS[TotalAmount], FACT_ORDERS[WD_CUSTOMERS],FACT_ORDERS[[#This Row],[WD_CUSTOMERS]])&gt;=15000, "VIP",
    SUMIFS(FACT_ORDERS[TotalAmount], FACT_ORDERS[WD_CUSTOMERS],FACT_ORDERS[[#This Row],[WD_CUSTOMERS]])&gt;=8000, "Premium",
    TRUE, "Regular"
)</f>
        <v>Regular</v>
      </c>
      <c r="N1876" s="32" cm="1">
        <f t="array" ref="N1876">_xlfn.IFS(
   FACT_ORDERS[[#This Row],[TypeOfClient]]="VIP", 0.2,
   FACT_ORDERS[[#This Row],[TypeOfClient]]="Premium", 0.1,
   TRUE, 0
)</f>
        <v>0</v>
      </c>
      <c r="O1876" s="31" cm="1">
        <f t="array" ref="O1876">_xlfn.IFS(
   FACT_ORDERS[[#This Row],[TotalAmount]]&gt;1500, 0.15,
   FACT_ORDERS[[#This Row],[TotalAmount]]&gt;1000, 0.1,
   FACT_ORDERS[[#This Row],[TotalAmount]]&gt;500, 0.05,
   TRUE, 0
)</f>
        <v>0.05</v>
      </c>
      <c r="P1876" s="28">
        <f xml:space="preserve"> FACT_ORDERS[[#This Row],[TotalAmount]] * (1 - (FACT_ORDERS[[#This Row],[ClientDiscount]] + FACT_ORDERS[[#This Row],[OrderDiscount]]) )</f>
        <v>501.59999999999997</v>
      </c>
      <c r="Q1876" s="28">
        <f>FACT_ORDERS[[#This Row],[TotalAmountWithDiscount]]+FACT_ORDERS[[#This Row],[DeliveryCost]]</f>
        <v>501.59999999999997</v>
      </c>
      <c r="R1876" s="35">
        <v>45116</v>
      </c>
      <c r="S1876" s="35" t="str">
        <f>IF(NETWORKDAYS(FACT_ORDERS[[#This Row],[Order-Date]], FACT_ORDERS[[#This Row],[ArrivalDate ]]) &gt; 10, "Late", "On Time")</f>
        <v>On Time</v>
      </c>
    </row>
    <row r="1877" spans="1:19" x14ac:dyDescent="0.3">
      <c r="A1877" s="12">
        <v>6875</v>
      </c>
      <c r="B1877" s="12">
        <v>204</v>
      </c>
      <c r="C1877" s="12">
        <v>10496</v>
      </c>
      <c r="D1877" s="12">
        <v>1876</v>
      </c>
      <c r="E1877" s="12" t="s">
        <v>243</v>
      </c>
      <c r="F1877" s="13">
        <v>45105</v>
      </c>
      <c r="G1877" s="26" t="s">
        <v>238</v>
      </c>
      <c r="H1877" s="12">
        <v>19</v>
      </c>
      <c r="I1877" s="28">
        <f>VLOOKUP(B:B,DIM_PRODUCTS!A:F,5,FALSE)</f>
        <v>6</v>
      </c>
      <c r="J1877" s="28">
        <f>FACT_ORDERS[[#This Row],[ProductPrice]]*FACT_ORDERS[[#This Row],[Quantity]]</f>
        <v>114</v>
      </c>
      <c r="K1877" s="12" t="str">
        <f>VLOOKUP(C:C,DIM_CUSTOMERS!A:G,7,FALSE)</f>
        <v>India</v>
      </c>
      <c r="L1877" s="30" cm="1">
        <f t="array" ref="L1877">_xlfn.IFS(
    AND(FACT_ORDERS[[#This Row],[DeliveryMehtod]]="shippment",FACT_ORDERS[[#This Row],[TotalAmount]]&gt;=200), 0,
    AND(FACT_ORDERS[[#This Row],[DeliveryMehtod]]="pickup"), 15,
    AND(FACT_ORDERS[[#This Row],[DeliveryMehtod]]="shippment",FACT_ORDERS[[#This Row],[TotalAmount]]&lt;200), 35
)</f>
        <v>15</v>
      </c>
      <c r="M1877" s="12" t="str" cm="1">
        <f t="array" ref="M1877">_xlfn.IFS(
    SUMIFS(FACT_ORDERS[TotalAmount], FACT_ORDERS[WD_CUSTOMERS],FACT_ORDERS[[#This Row],[WD_CUSTOMERS]])&gt;=15000, "VIP",
    SUMIFS(FACT_ORDERS[TotalAmount], FACT_ORDERS[WD_CUSTOMERS],FACT_ORDERS[[#This Row],[WD_CUSTOMERS]])&gt;=8000, "Premium",
    TRUE, "Regular"
)</f>
        <v>Regular</v>
      </c>
      <c r="N1877" s="32" cm="1">
        <f t="array" ref="N1877">_xlfn.IFS(
   FACT_ORDERS[[#This Row],[TypeOfClient]]="VIP", 0.2,
   FACT_ORDERS[[#This Row],[TypeOfClient]]="Premium", 0.1,
   TRUE, 0
)</f>
        <v>0</v>
      </c>
      <c r="O1877" s="31" cm="1">
        <f t="array" ref="O1877">_xlfn.IFS(
   FACT_ORDERS[[#This Row],[TotalAmount]]&gt;1500, 0.15,
   FACT_ORDERS[[#This Row],[TotalAmount]]&gt;1000, 0.1,
   FACT_ORDERS[[#This Row],[TotalAmount]]&gt;500, 0.05,
   TRUE, 0
)</f>
        <v>0</v>
      </c>
      <c r="P1877" s="28">
        <f xml:space="preserve"> FACT_ORDERS[[#This Row],[TotalAmount]] * (1 - (FACT_ORDERS[[#This Row],[ClientDiscount]] + FACT_ORDERS[[#This Row],[OrderDiscount]]) )</f>
        <v>114</v>
      </c>
      <c r="Q1877" s="28">
        <f>FACT_ORDERS[[#This Row],[TotalAmountWithDiscount]]+FACT_ORDERS[[#This Row],[DeliveryCost]]</f>
        <v>129</v>
      </c>
      <c r="R1877" s="35">
        <v>45114</v>
      </c>
      <c r="S1877" s="35" t="str">
        <f>IF(NETWORKDAYS(FACT_ORDERS[[#This Row],[Order-Date]], FACT_ORDERS[[#This Row],[ArrivalDate ]]) &gt; 10, "Late", "On Time")</f>
        <v>On Time</v>
      </c>
    </row>
    <row r="1878" spans="1:19" x14ac:dyDescent="0.3">
      <c r="A1878" s="12">
        <v>6876</v>
      </c>
      <c r="B1878" s="12">
        <v>222</v>
      </c>
      <c r="C1878" s="12">
        <v>10496</v>
      </c>
      <c r="D1878" s="12">
        <v>1877</v>
      </c>
      <c r="E1878" s="12" t="s">
        <v>243</v>
      </c>
      <c r="F1878" s="13">
        <v>45497</v>
      </c>
      <c r="G1878" s="26" t="s">
        <v>12427</v>
      </c>
      <c r="H1878" s="12">
        <v>40</v>
      </c>
      <c r="I1878" s="28">
        <f>VLOOKUP(B:B,DIM_PRODUCTS!A:F,5,FALSE)</f>
        <v>24</v>
      </c>
      <c r="J1878" s="28">
        <f>FACT_ORDERS[[#This Row],[ProductPrice]]*FACT_ORDERS[[#This Row],[Quantity]]</f>
        <v>960</v>
      </c>
      <c r="K1878" s="12" t="str">
        <f>VLOOKUP(C:C,DIM_CUSTOMERS!A:G,7,FALSE)</f>
        <v>India</v>
      </c>
      <c r="L1878" s="30" cm="1">
        <f t="array" ref="L1878">_xlfn.IFS(
    AND(FACT_ORDERS[[#This Row],[DeliveryMehtod]]="shippment",FACT_ORDERS[[#This Row],[TotalAmount]]&gt;=200), 0,
    AND(FACT_ORDERS[[#This Row],[DeliveryMehtod]]="pickup"), 15,
    AND(FACT_ORDERS[[#This Row],[DeliveryMehtod]]="shippment",FACT_ORDERS[[#This Row],[TotalAmount]]&lt;200), 35
)</f>
        <v>15</v>
      </c>
      <c r="M1878" s="12" t="str" cm="1">
        <f t="array" ref="M1878">_xlfn.IFS(
    SUMIFS(FACT_ORDERS[TotalAmount], FACT_ORDERS[WD_CUSTOMERS],FACT_ORDERS[[#This Row],[WD_CUSTOMERS]])&gt;=15000, "VIP",
    SUMIFS(FACT_ORDERS[TotalAmount], FACT_ORDERS[WD_CUSTOMERS],FACT_ORDERS[[#This Row],[WD_CUSTOMERS]])&gt;=8000, "Premium",
    TRUE, "Regular"
)</f>
        <v>Regular</v>
      </c>
      <c r="N1878" s="32" cm="1">
        <f t="array" ref="N1878">_xlfn.IFS(
   FACT_ORDERS[[#This Row],[TypeOfClient]]="VIP", 0.2,
   FACT_ORDERS[[#This Row],[TypeOfClient]]="Premium", 0.1,
   TRUE, 0
)</f>
        <v>0</v>
      </c>
      <c r="O1878" s="31" cm="1">
        <f t="array" ref="O1878">_xlfn.IFS(
   FACT_ORDERS[[#This Row],[TotalAmount]]&gt;1500, 0.15,
   FACT_ORDERS[[#This Row],[TotalAmount]]&gt;1000, 0.1,
   FACT_ORDERS[[#This Row],[TotalAmount]]&gt;500, 0.05,
   TRUE, 0
)</f>
        <v>0.05</v>
      </c>
      <c r="P1878" s="28">
        <f xml:space="preserve"> FACT_ORDERS[[#This Row],[TotalAmount]] * (1 - (FACT_ORDERS[[#This Row],[ClientDiscount]] + FACT_ORDERS[[#This Row],[OrderDiscount]]) )</f>
        <v>912</v>
      </c>
      <c r="Q1878" s="28">
        <f>FACT_ORDERS[[#This Row],[TotalAmountWithDiscount]]+FACT_ORDERS[[#This Row],[DeliveryCost]]</f>
        <v>927</v>
      </c>
      <c r="R1878" s="35">
        <v>45507</v>
      </c>
      <c r="S1878" s="35" t="str">
        <f>IF(NETWORKDAYS(FACT_ORDERS[[#This Row],[Order-Date]], FACT_ORDERS[[#This Row],[ArrivalDate ]]) &gt; 10, "Late", "On Time")</f>
        <v>On Time</v>
      </c>
    </row>
    <row r="1879" spans="1:19" x14ac:dyDescent="0.3">
      <c r="A1879" s="12">
        <v>6877</v>
      </c>
      <c r="B1879" s="12">
        <v>204</v>
      </c>
      <c r="C1879" s="12">
        <v>10496</v>
      </c>
      <c r="D1879" s="12">
        <v>1878</v>
      </c>
      <c r="E1879" s="12" t="s">
        <v>244</v>
      </c>
      <c r="F1879" s="13">
        <v>45497</v>
      </c>
      <c r="G1879" s="26" t="s">
        <v>12428</v>
      </c>
      <c r="H1879" s="12">
        <v>19</v>
      </c>
      <c r="I1879" s="28">
        <f>VLOOKUP(B:B,DIM_PRODUCTS!A:F,5,FALSE)</f>
        <v>6</v>
      </c>
      <c r="J1879" s="28">
        <f>FACT_ORDERS[[#This Row],[ProductPrice]]*FACT_ORDERS[[#This Row],[Quantity]]</f>
        <v>114</v>
      </c>
      <c r="K1879" s="12" t="str">
        <f>VLOOKUP(C:C,DIM_CUSTOMERS!A:G,7,FALSE)</f>
        <v>India</v>
      </c>
      <c r="L1879" s="30" cm="1">
        <f t="array" ref="L1879">_xlfn.IFS(
    AND(FACT_ORDERS[[#This Row],[DeliveryMehtod]]="shippment",FACT_ORDERS[[#This Row],[TotalAmount]]&gt;=200), 0,
    AND(FACT_ORDERS[[#This Row],[DeliveryMehtod]]="pickup"), 15,
    AND(FACT_ORDERS[[#This Row],[DeliveryMehtod]]="shippment",FACT_ORDERS[[#This Row],[TotalAmount]]&lt;200), 35
)</f>
        <v>35</v>
      </c>
      <c r="M1879" s="12" t="str" cm="1">
        <f t="array" ref="M1879">_xlfn.IFS(
    SUMIFS(FACT_ORDERS[TotalAmount], FACT_ORDERS[WD_CUSTOMERS],FACT_ORDERS[[#This Row],[WD_CUSTOMERS]])&gt;=15000, "VIP",
    SUMIFS(FACT_ORDERS[TotalAmount], FACT_ORDERS[WD_CUSTOMERS],FACT_ORDERS[[#This Row],[WD_CUSTOMERS]])&gt;=8000, "Premium",
    TRUE, "Regular"
)</f>
        <v>Regular</v>
      </c>
      <c r="N1879" s="32" cm="1">
        <f t="array" ref="N1879">_xlfn.IFS(
   FACT_ORDERS[[#This Row],[TypeOfClient]]="VIP", 0.2,
   FACT_ORDERS[[#This Row],[TypeOfClient]]="Premium", 0.1,
   TRUE, 0
)</f>
        <v>0</v>
      </c>
      <c r="O1879" s="31" cm="1">
        <f t="array" ref="O1879">_xlfn.IFS(
   FACT_ORDERS[[#This Row],[TotalAmount]]&gt;1500, 0.15,
   FACT_ORDERS[[#This Row],[TotalAmount]]&gt;1000, 0.1,
   FACT_ORDERS[[#This Row],[TotalAmount]]&gt;500, 0.05,
   TRUE, 0
)</f>
        <v>0</v>
      </c>
      <c r="P1879" s="28">
        <f xml:space="preserve"> FACT_ORDERS[[#This Row],[TotalAmount]] * (1 - (FACT_ORDERS[[#This Row],[ClientDiscount]] + FACT_ORDERS[[#This Row],[OrderDiscount]]) )</f>
        <v>114</v>
      </c>
      <c r="Q1879" s="28">
        <f>FACT_ORDERS[[#This Row],[TotalAmountWithDiscount]]+FACT_ORDERS[[#This Row],[DeliveryCost]]</f>
        <v>149</v>
      </c>
      <c r="R1879" s="35">
        <v>45508</v>
      </c>
      <c r="S1879" s="35" t="str">
        <f>IF(NETWORKDAYS(FACT_ORDERS[[#This Row],[Order-Date]], FACT_ORDERS[[#This Row],[ArrivalDate ]]) &gt; 10, "Late", "On Time")</f>
        <v>On Time</v>
      </c>
    </row>
    <row r="1880" spans="1:19" x14ac:dyDescent="0.3">
      <c r="A1880" s="12">
        <v>6878</v>
      </c>
      <c r="B1880" s="12">
        <v>222</v>
      </c>
      <c r="C1880" s="12">
        <v>10496</v>
      </c>
      <c r="D1880" s="12">
        <v>1879</v>
      </c>
      <c r="E1880" s="12" t="s">
        <v>243</v>
      </c>
      <c r="F1880" s="13">
        <v>45551</v>
      </c>
      <c r="G1880" s="26" t="s">
        <v>12429</v>
      </c>
      <c r="H1880" s="12">
        <v>30</v>
      </c>
      <c r="I1880" s="28">
        <f>VLOOKUP(B:B,DIM_PRODUCTS!A:F,5,FALSE)</f>
        <v>24</v>
      </c>
      <c r="J1880" s="28">
        <f>FACT_ORDERS[[#This Row],[ProductPrice]]*FACT_ORDERS[[#This Row],[Quantity]]</f>
        <v>720</v>
      </c>
      <c r="K1880" s="12" t="str">
        <f>VLOOKUP(C:C,DIM_CUSTOMERS!A:G,7,FALSE)</f>
        <v>India</v>
      </c>
      <c r="L1880" s="30" cm="1">
        <f t="array" ref="L1880">_xlfn.IFS(
    AND(FACT_ORDERS[[#This Row],[DeliveryMehtod]]="shippment",FACT_ORDERS[[#This Row],[TotalAmount]]&gt;=200), 0,
    AND(FACT_ORDERS[[#This Row],[DeliveryMehtod]]="pickup"), 15,
    AND(FACT_ORDERS[[#This Row],[DeliveryMehtod]]="shippment",FACT_ORDERS[[#This Row],[TotalAmount]]&lt;200), 35
)</f>
        <v>15</v>
      </c>
      <c r="M1880" s="12" t="str" cm="1">
        <f t="array" ref="M1880">_xlfn.IFS(
    SUMIFS(FACT_ORDERS[TotalAmount], FACT_ORDERS[WD_CUSTOMERS],FACT_ORDERS[[#This Row],[WD_CUSTOMERS]])&gt;=15000, "VIP",
    SUMIFS(FACT_ORDERS[TotalAmount], FACT_ORDERS[WD_CUSTOMERS],FACT_ORDERS[[#This Row],[WD_CUSTOMERS]])&gt;=8000, "Premium",
    TRUE, "Regular"
)</f>
        <v>Regular</v>
      </c>
      <c r="N1880" s="32" cm="1">
        <f t="array" ref="N1880">_xlfn.IFS(
   FACT_ORDERS[[#This Row],[TypeOfClient]]="VIP", 0.2,
   FACT_ORDERS[[#This Row],[TypeOfClient]]="Premium", 0.1,
   TRUE, 0
)</f>
        <v>0</v>
      </c>
      <c r="O1880" s="31" cm="1">
        <f t="array" ref="O1880">_xlfn.IFS(
   FACT_ORDERS[[#This Row],[TotalAmount]]&gt;1500, 0.15,
   FACT_ORDERS[[#This Row],[TotalAmount]]&gt;1000, 0.1,
   FACT_ORDERS[[#This Row],[TotalAmount]]&gt;500, 0.05,
   TRUE, 0
)</f>
        <v>0.05</v>
      </c>
      <c r="P1880" s="28">
        <f xml:space="preserve"> FACT_ORDERS[[#This Row],[TotalAmount]] * (1 - (FACT_ORDERS[[#This Row],[ClientDiscount]] + FACT_ORDERS[[#This Row],[OrderDiscount]]) )</f>
        <v>684</v>
      </c>
      <c r="Q1880" s="28">
        <f>FACT_ORDERS[[#This Row],[TotalAmountWithDiscount]]+FACT_ORDERS[[#This Row],[DeliveryCost]]</f>
        <v>699</v>
      </c>
      <c r="R1880" s="35">
        <v>45559</v>
      </c>
      <c r="S1880" s="35" t="str">
        <f>IF(NETWORKDAYS(FACT_ORDERS[[#This Row],[Order-Date]], FACT_ORDERS[[#This Row],[ArrivalDate ]]) &gt; 10, "Late", "On Time")</f>
        <v>On Time</v>
      </c>
    </row>
    <row r="1881" spans="1:19" x14ac:dyDescent="0.3">
      <c r="A1881" s="12">
        <v>6879</v>
      </c>
      <c r="B1881" s="12">
        <v>222</v>
      </c>
      <c r="C1881" s="12">
        <v>10496</v>
      </c>
      <c r="D1881" s="12">
        <v>1880</v>
      </c>
      <c r="E1881" s="12" t="s">
        <v>244</v>
      </c>
      <c r="F1881" s="13">
        <v>45451</v>
      </c>
      <c r="G1881" s="26" t="s">
        <v>12430</v>
      </c>
      <c r="H1881" s="12">
        <v>37</v>
      </c>
      <c r="I1881" s="28">
        <f>VLOOKUP(B:B,DIM_PRODUCTS!A:F,5,FALSE)</f>
        <v>24</v>
      </c>
      <c r="J1881" s="28">
        <f>FACT_ORDERS[[#This Row],[ProductPrice]]*FACT_ORDERS[[#This Row],[Quantity]]</f>
        <v>888</v>
      </c>
      <c r="K1881" s="12" t="str">
        <f>VLOOKUP(C:C,DIM_CUSTOMERS!A:G,7,FALSE)</f>
        <v>India</v>
      </c>
      <c r="L1881" s="30" cm="1">
        <f t="array" ref="L1881">_xlfn.IFS(
    AND(FACT_ORDERS[[#This Row],[DeliveryMehtod]]="shippment",FACT_ORDERS[[#This Row],[TotalAmount]]&gt;=200), 0,
    AND(FACT_ORDERS[[#This Row],[DeliveryMehtod]]="pickup"), 15,
    AND(FACT_ORDERS[[#This Row],[DeliveryMehtod]]="shippment",FACT_ORDERS[[#This Row],[TotalAmount]]&lt;200), 35
)</f>
        <v>0</v>
      </c>
      <c r="M1881" s="12" t="str" cm="1">
        <f t="array" ref="M1881">_xlfn.IFS(
    SUMIFS(FACT_ORDERS[TotalAmount], FACT_ORDERS[WD_CUSTOMERS],FACT_ORDERS[[#This Row],[WD_CUSTOMERS]])&gt;=15000, "VIP",
    SUMIFS(FACT_ORDERS[TotalAmount], FACT_ORDERS[WD_CUSTOMERS],FACT_ORDERS[[#This Row],[WD_CUSTOMERS]])&gt;=8000, "Premium",
    TRUE, "Regular"
)</f>
        <v>Regular</v>
      </c>
      <c r="N1881" s="32" cm="1">
        <f t="array" ref="N1881">_xlfn.IFS(
   FACT_ORDERS[[#This Row],[TypeOfClient]]="VIP", 0.2,
   FACT_ORDERS[[#This Row],[TypeOfClient]]="Premium", 0.1,
   TRUE, 0
)</f>
        <v>0</v>
      </c>
      <c r="O1881" s="31" cm="1">
        <f t="array" ref="O1881">_xlfn.IFS(
   FACT_ORDERS[[#This Row],[TotalAmount]]&gt;1500, 0.15,
   FACT_ORDERS[[#This Row],[TotalAmount]]&gt;1000, 0.1,
   FACT_ORDERS[[#This Row],[TotalAmount]]&gt;500, 0.05,
   TRUE, 0
)</f>
        <v>0.05</v>
      </c>
      <c r="P1881" s="28">
        <f xml:space="preserve"> FACT_ORDERS[[#This Row],[TotalAmount]] * (1 - (FACT_ORDERS[[#This Row],[ClientDiscount]] + FACT_ORDERS[[#This Row],[OrderDiscount]]) )</f>
        <v>843.59999999999991</v>
      </c>
      <c r="Q1881" s="28">
        <f>FACT_ORDERS[[#This Row],[TotalAmountWithDiscount]]+FACT_ORDERS[[#This Row],[DeliveryCost]]</f>
        <v>843.59999999999991</v>
      </c>
      <c r="R1881" s="35">
        <v>45461</v>
      </c>
      <c r="S1881" s="35" t="str">
        <f>IF(NETWORKDAYS(FACT_ORDERS[[#This Row],[Order-Date]], FACT_ORDERS[[#This Row],[ArrivalDate ]]) &gt; 10, "Late", "On Time")</f>
        <v>On Time</v>
      </c>
    </row>
    <row r="1882" spans="1:19" x14ac:dyDescent="0.3">
      <c r="A1882" s="12">
        <v>6880</v>
      </c>
      <c r="B1882" s="12">
        <v>204</v>
      </c>
      <c r="C1882" s="12">
        <v>10496</v>
      </c>
      <c r="D1882" s="12">
        <v>1881</v>
      </c>
      <c r="E1882" s="12" t="s">
        <v>243</v>
      </c>
      <c r="F1882" s="13">
        <v>45451</v>
      </c>
      <c r="G1882" s="26" t="s">
        <v>12431</v>
      </c>
      <c r="H1882" s="12">
        <v>12</v>
      </c>
      <c r="I1882" s="28">
        <f>VLOOKUP(B:B,DIM_PRODUCTS!A:F,5,FALSE)</f>
        <v>6</v>
      </c>
      <c r="J1882" s="28">
        <f>FACT_ORDERS[[#This Row],[ProductPrice]]*FACT_ORDERS[[#This Row],[Quantity]]</f>
        <v>72</v>
      </c>
      <c r="K1882" s="12" t="str">
        <f>VLOOKUP(C:C,DIM_CUSTOMERS!A:G,7,FALSE)</f>
        <v>India</v>
      </c>
      <c r="L1882" s="30" cm="1">
        <f t="array" ref="L1882">_xlfn.IFS(
    AND(FACT_ORDERS[[#This Row],[DeliveryMehtod]]="shippment",FACT_ORDERS[[#This Row],[TotalAmount]]&gt;=200), 0,
    AND(FACT_ORDERS[[#This Row],[DeliveryMehtod]]="pickup"), 15,
    AND(FACT_ORDERS[[#This Row],[DeliveryMehtod]]="shippment",FACT_ORDERS[[#This Row],[TotalAmount]]&lt;200), 35
)</f>
        <v>15</v>
      </c>
      <c r="M1882" s="12" t="str" cm="1">
        <f t="array" ref="M1882">_xlfn.IFS(
    SUMIFS(FACT_ORDERS[TotalAmount], FACT_ORDERS[WD_CUSTOMERS],FACT_ORDERS[[#This Row],[WD_CUSTOMERS]])&gt;=15000, "VIP",
    SUMIFS(FACT_ORDERS[TotalAmount], FACT_ORDERS[WD_CUSTOMERS],FACT_ORDERS[[#This Row],[WD_CUSTOMERS]])&gt;=8000, "Premium",
    TRUE, "Regular"
)</f>
        <v>Regular</v>
      </c>
      <c r="N1882" s="32" cm="1">
        <f t="array" ref="N1882">_xlfn.IFS(
   FACT_ORDERS[[#This Row],[TypeOfClient]]="VIP", 0.2,
   FACT_ORDERS[[#This Row],[TypeOfClient]]="Premium", 0.1,
   TRUE, 0
)</f>
        <v>0</v>
      </c>
      <c r="O1882" s="31" cm="1">
        <f t="array" ref="O1882">_xlfn.IFS(
   FACT_ORDERS[[#This Row],[TotalAmount]]&gt;1500, 0.15,
   FACT_ORDERS[[#This Row],[TotalAmount]]&gt;1000, 0.1,
   FACT_ORDERS[[#This Row],[TotalAmount]]&gt;500, 0.05,
   TRUE, 0
)</f>
        <v>0</v>
      </c>
      <c r="P1882" s="28">
        <f xml:space="preserve"> FACT_ORDERS[[#This Row],[TotalAmount]] * (1 - (FACT_ORDERS[[#This Row],[ClientDiscount]] + FACT_ORDERS[[#This Row],[OrderDiscount]]) )</f>
        <v>72</v>
      </c>
      <c r="Q1882" s="28">
        <f>FACT_ORDERS[[#This Row],[TotalAmountWithDiscount]]+FACT_ORDERS[[#This Row],[DeliveryCost]]</f>
        <v>87</v>
      </c>
      <c r="R1882" s="35">
        <v>45461</v>
      </c>
      <c r="S1882" s="35" t="str">
        <f>IF(NETWORKDAYS(FACT_ORDERS[[#This Row],[Order-Date]], FACT_ORDERS[[#This Row],[ArrivalDate ]]) &gt; 10, "Late", "On Time")</f>
        <v>On Time</v>
      </c>
    </row>
    <row r="1883" spans="1:19" x14ac:dyDescent="0.3">
      <c r="A1883" s="12">
        <v>6881</v>
      </c>
      <c r="B1883" s="12">
        <v>222</v>
      </c>
      <c r="C1883" s="12">
        <v>10496</v>
      </c>
      <c r="D1883" s="12">
        <v>1882</v>
      </c>
      <c r="E1883" s="12" t="s">
        <v>244</v>
      </c>
      <c r="F1883" s="13">
        <v>45557</v>
      </c>
      <c r="G1883" s="26" t="s">
        <v>12432</v>
      </c>
      <c r="H1883" s="12">
        <v>26</v>
      </c>
      <c r="I1883" s="28">
        <f>VLOOKUP(B:B,DIM_PRODUCTS!A:F,5,FALSE)</f>
        <v>24</v>
      </c>
      <c r="J1883" s="28">
        <f>FACT_ORDERS[[#This Row],[ProductPrice]]*FACT_ORDERS[[#This Row],[Quantity]]</f>
        <v>624</v>
      </c>
      <c r="K1883" s="12" t="str">
        <f>VLOOKUP(C:C,DIM_CUSTOMERS!A:G,7,FALSE)</f>
        <v>India</v>
      </c>
      <c r="L1883" s="30" cm="1">
        <f t="array" ref="L1883">_xlfn.IFS(
    AND(FACT_ORDERS[[#This Row],[DeliveryMehtod]]="shippment",FACT_ORDERS[[#This Row],[TotalAmount]]&gt;=200), 0,
    AND(FACT_ORDERS[[#This Row],[DeliveryMehtod]]="pickup"), 15,
    AND(FACT_ORDERS[[#This Row],[DeliveryMehtod]]="shippment",FACT_ORDERS[[#This Row],[TotalAmount]]&lt;200), 35
)</f>
        <v>0</v>
      </c>
      <c r="M1883" s="12" t="str" cm="1">
        <f t="array" ref="M1883">_xlfn.IFS(
    SUMIFS(FACT_ORDERS[TotalAmount], FACT_ORDERS[WD_CUSTOMERS],FACT_ORDERS[[#This Row],[WD_CUSTOMERS]])&gt;=15000, "VIP",
    SUMIFS(FACT_ORDERS[TotalAmount], FACT_ORDERS[WD_CUSTOMERS],FACT_ORDERS[[#This Row],[WD_CUSTOMERS]])&gt;=8000, "Premium",
    TRUE, "Regular"
)</f>
        <v>Regular</v>
      </c>
      <c r="N1883" s="32" cm="1">
        <f t="array" ref="N1883">_xlfn.IFS(
   FACT_ORDERS[[#This Row],[TypeOfClient]]="VIP", 0.2,
   FACT_ORDERS[[#This Row],[TypeOfClient]]="Premium", 0.1,
   TRUE, 0
)</f>
        <v>0</v>
      </c>
      <c r="O1883" s="31" cm="1">
        <f t="array" ref="O1883">_xlfn.IFS(
   FACT_ORDERS[[#This Row],[TotalAmount]]&gt;1500, 0.15,
   FACT_ORDERS[[#This Row],[TotalAmount]]&gt;1000, 0.1,
   FACT_ORDERS[[#This Row],[TotalAmount]]&gt;500, 0.05,
   TRUE, 0
)</f>
        <v>0.05</v>
      </c>
      <c r="P1883" s="28">
        <f xml:space="preserve"> FACT_ORDERS[[#This Row],[TotalAmount]] * (1 - (FACT_ORDERS[[#This Row],[ClientDiscount]] + FACT_ORDERS[[#This Row],[OrderDiscount]]) )</f>
        <v>592.79999999999995</v>
      </c>
      <c r="Q1883" s="28">
        <f>FACT_ORDERS[[#This Row],[TotalAmountWithDiscount]]+FACT_ORDERS[[#This Row],[DeliveryCost]]</f>
        <v>592.79999999999995</v>
      </c>
      <c r="R1883" s="35">
        <v>45565</v>
      </c>
      <c r="S1883" s="35" t="str">
        <f>IF(NETWORKDAYS(FACT_ORDERS[[#This Row],[Order-Date]], FACT_ORDERS[[#This Row],[ArrivalDate ]]) &gt; 10, "Late", "On Time")</f>
        <v>On Time</v>
      </c>
    </row>
    <row r="1884" spans="1:19" x14ac:dyDescent="0.3">
      <c r="A1884" s="12">
        <v>6882</v>
      </c>
      <c r="B1884" s="12">
        <v>232</v>
      </c>
      <c r="C1884" s="12">
        <v>10116</v>
      </c>
      <c r="D1884" s="12">
        <v>1883</v>
      </c>
      <c r="E1884" s="12" t="s">
        <v>243</v>
      </c>
      <c r="F1884" s="13">
        <v>45537</v>
      </c>
      <c r="G1884" s="26" t="s">
        <v>12433</v>
      </c>
      <c r="H1884" s="12">
        <v>25</v>
      </c>
      <c r="I1884" s="28">
        <f>VLOOKUP(B:B,DIM_PRODUCTS!A:F,5,FALSE)</f>
        <v>10</v>
      </c>
      <c r="J1884" s="28">
        <f>FACT_ORDERS[[#This Row],[ProductPrice]]*FACT_ORDERS[[#This Row],[Quantity]]</f>
        <v>250</v>
      </c>
      <c r="K1884" s="12" t="str">
        <f>VLOOKUP(C:C,DIM_CUSTOMERS!A:G,7,FALSE)</f>
        <v>Canada</v>
      </c>
      <c r="L1884" s="30" cm="1">
        <f t="array" ref="L1884">_xlfn.IFS(
    AND(FACT_ORDERS[[#This Row],[DeliveryMehtod]]="shippment",FACT_ORDERS[[#This Row],[TotalAmount]]&gt;=200), 0,
    AND(FACT_ORDERS[[#This Row],[DeliveryMehtod]]="pickup"), 15,
    AND(FACT_ORDERS[[#This Row],[DeliveryMehtod]]="shippment",FACT_ORDERS[[#This Row],[TotalAmount]]&lt;200), 35
)</f>
        <v>15</v>
      </c>
      <c r="M1884" s="12" t="str" cm="1">
        <f t="array" ref="M1884">_xlfn.IFS(
    SUMIFS(FACT_ORDERS[TotalAmount], FACT_ORDERS[WD_CUSTOMERS],FACT_ORDERS[[#This Row],[WD_CUSTOMERS]])&gt;=15000, "VIP",
    SUMIFS(FACT_ORDERS[TotalAmount], FACT_ORDERS[WD_CUSTOMERS],FACT_ORDERS[[#This Row],[WD_CUSTOMERS]])&gt;=8000, "Premium",
    TRUE, "Regular"
)</f>
        <v>Regular</v>
      </c>
      <c r="N1884" s="32" cm="1">
        <f t="array" ref="N1884">_xlfn.IFS(
   FACT_ORDERS[[#This Row],[TypeOfClient]]="VIP", 0.2,
   FACT_ORDERS[[#This Row],[TypeOfClient]]="Premium", 0.1,
   TRUE, 0
)</f>
        <v>0</v>
      </c>
      <c r="O1884" s="31" cm="1">
        <f t="array" ref="O1884">_xlfn.IFS(
   FACT_ORDERS[[#This Row],[TotalAmount]]&gt;1500, 0.15,
   FACT_ORDERS[[#This Row],[TotalAmount]]&gt;1000, 0.1,
   FACT_ORDERS[[#This Row],[TotalAmount]]&gt;500, 0.05,
   TRUE, 0
)</f>
        <v>0</v>
      </c>
      <c r="P1884" s="28">
        <f xml:space="preserve"> FACT_ORDERS[[#This Row],[TotalAmount]] * (1 - (FACT_ORDERS[[#This Row],[ClientDiscount]] + FACT_ORDERS[[#This Row],[OrderDiscount]]) )</f>
        <v>250</v>
      </c>
      <c r="Q1884" s="28">
        <f>FACT_ORDERS[[#This Row],[TotalAmountWithDiscount]]+FACT_ORDERS[[#This Row],[DeliveryCost]]</f>
        <v>265</v>
      </c>
      <c r="R1884" s="35">
        <v>45546</v>
      </c>
      <c r="S1884" s="35" t="str">
        <f>IF(NETWORKDAYS(FACT_ORDERS[[#This Row],[Order-Date]], FACT_ORDERS[[#This Row],[ArrivalDate ]]) &gt; 10, "Late", "On Time")</f>
        <v>On Time</v>
      </c>
    </row>
    <row r="1885" spans="1:19" x14ac:dyDescent="0.3">
      <c r="A1885" s="12">
        <v>6883</v>
      </c>
      <c r="B1885" s="12">
        <v>232</v>
      </c>
      <c r="C1885" s="12">
        <v>10116</v>
      </c>
      <c r="D1885" s="12">
        <v>1884</v>
      </c>
      <c r="E1885" s="12" t="s">
        <v>244</v>
      </c>
      <c r="F1885" s="13">
        <v>45501</v>
      </c>
      <c r="G1885" s="26" t="s">
        <v>12434</v>
      </c>
      <c r="H1885" s="12">
        <v>22</v>
      </c>
      <c r="I1885" s="28">
        <f>VLOOKUP(B:B,DIM_PRODUCTS!A:F,5,FALSE)</f>
        <v>10</v>
      </c>
      <c r="J1885" s="28">
        <f>FACT_ORDERS[[#This Row],[ProductPrice]]*FACT_ORDERS[[#This Row],[Quantity]]</f>
        <v>220</v>
      </c>
      <c r="K1885" s="12" t="str">
        <f>VLOOKUP(C:C,DIM_CUSTOMERS!A:G,7,FALSE)</f>
        <v>Canada</v>
      </c>
      <c r="L1885" s="30" cm="1">
        <f t="array" ref="L1885">_xlfn.IFS(
    AND(FACT_ORDERS[[#This Row],[DeliveryMehtod]]="shippment",FACT_ORDERS[[#This Row],[TotalAmount]]&gt;=200), 0,
    AND(FACT_ORDERS[[#This Row],[DeliveryMehtod]]="pickup"), 15,
    AND(FACT_ORDERS[[#This Row],[DeliveryMehtod]]="shippment",FACT_ORDERS[[#This Row],[TotalAmount]]&lt;200), 35
)</f>
        <v>0</v>
      </c>
      <c r="M1885" s="12" t="str" cm="1">
        <f t="array" ref="M1885">_xlfn.IFS(
    SUMIFS(FACT_ORDERS[TotalAmount], FACT_ORDERS[WD_CUSTOMERS],FACT_ORDERS[[#This Row],[WD_CUSTOMERS]])&gt;=15000, "VIP",
    SUMIFS(FACT_ORDERS[TotalAmount], FACT_ORDERS[WD_CUSTOMERS],FACT_ORDERS[[#This Row],[WD_CUSTOMERS]])&gt;=8000, "Premium",
    TRUE, "Regular"
)</f>
        <v>Regular</v>
      </c>
      <c r="N1885" s="32" cm="1">
        <f t="array" ref="N1885">_xlfn.IFS(
   FACT_ORDERS[[#This Row],[TypeOfClient]]="VIP", 0.2,
   FACT_ORDERS[[#This Row],[TypeOfClient]]="Premium", 0.1,
   TRUE, 0
)</f>
        <v>0</v>
      </c>
      <c r="O1885" s="31" cm="1">
        <f t="array" ref="O1885">_xlfn.IFS(
   FACT_ORDERS[[#This Row],[TotalAmount]]&gt;1500, 0.15,
   FACT_ORDERS[[#This Row],[TotalAmount]]&gt;1000, 0.1,
   FACT_ORDERS[[#This Row],[TotalAmount]]&gt;500, 0.05,
   TRUE, 0
)</f>
        <v>0</v>
      </c>
      <c r="P1885" s="28">
        <f xml:space="preserve"> FACT_ORDERS[[#This Row],[TotalAmount]] * (1 - (FACT_ORDERS[[#This Row],[ClientDiscount]] + FACT_ORDERS[[#This Row],[OrderDiscount]]) )</f>
        <v>220</v>
      </c>
      <c r="Q1885" s="28">
        <f>FACT_ORDERS[[#This Row],[TotalAmountWithDiscount]]+FACT_ORDERS[[#This Row],[DeliveryCost]]</f>
        <v>220</v>
      </c>
      <c r="R1885" s="35">
        <v>45512</v>
      </c>
      <c r="S1885" s="35" t="str">
        <f>IF(NETWORKDAYS(FACT_ORDERS[[#This Row],[Order-Date]], FACT_ORDERS[[#This Row],[ArrivalDate ]]) &gt; 10, "Late", "On Time")</f>
        <v>On Time</v>
      </c>
    </row>
    <row r="1886" spans="1:19" x14ac:dyDescent="0.3">
      <c r="A1886" s="12">
        <v>6884</v>
      </c>
      <c r="B1886" s="12">
        <v>232</v>
      </c>
      <c r="C1886" s="12">
        <v>10116</v>
      </c>
      <c r="D1886" s="12">
        <v>1885</v>
      </c>
      <c r="E1886" s="12" t="s">
        <v>243</v>
      </c>
      <c r="F1886" s="13">
        <v>45446</v>
      </c>
      <c r="G1886" s="26" t="s">
        <v>12435</v>
      </c>
      <c r="H1886" s="12">
        <v>22</v>
      </c>
      <c r="I1886" s="28">
        <f>VLOOKUP(B:B,DIM_PRODUCTS!A:F,5,FALSE)</f>
        <v>10</v>
      </c>
      <c r="J1886" s="28">
        <f>FACT_ORDERS[[#This Row],[ProductPrice]]*FACT_ORDERS[[#This Row],[Quantity]]</f>
        <v>220</v>
      </c>
      <c r="K1886" s="12" t="str">
        <f>VLOOKUP(C:C,DIM_CUSTOMERS!A:G,7,FALSE)</f>
        <v>Canada</v>
      </c>
      <c r="L1886" s="30" cm="1">
        <f t="array" ref="L1886">_xlfn.IFS(
    AND(FACT_ORDERS[[#This Row],[DeliveryMehtod]]="shippment",FACT_ORDERS[[#This Row],[TotalAmount]]&gt;=200), 0,
    AND(FACT_ORDERS[[#This Row],[DeliveryMehtod]]="pickup"), 15,
    AND(FACT_ORDERS[[#This Row],[DeliveryMehtod]]="shippment",FACT_ORDERS[[#This Row],[TotalAmount]]&lt;200), 35
)</f>
        <v>15</v>
      </c>
      <c r="M1886" s="12" t="str" cm="1">
        <f t="array" ref="M1886">_xlfn.IFS(
    SUMIFS(FACT_ORDERS[TotalAmount], FACT_ORDERS[WD_CUSTOMERS],FACT_ORDERS[[#This Row],[WD_CUSTOMERS]])&gt;=15000, "VIP",
    SUMIFS(FACT_ORDERS[TotalAmount], FACT_ORDERS[WD_CUSTOMERS],FACT_ORDERS[[#This Row],[WD_CUSTOMERS]])&gt;=8000, "Premium",
    TRUE, "Regular"
)</f>
        <v>Regular</v>
      </c>
      <c r="N1886" s="32" cm="1">
        <f t="array" ref="N1886">_xlfn.IFS(
   FACT_ORDERS[[#This Row],[TypeOfClient]]="VIP", 0.2,
   FACT_ORDERS[[#This Row],[TypeOfClient]]="Premium", 0.1,
   TRUE, 0
)</f>
        <v>0</v>
      </c>
      <c r="O1886" s="31" cm="1">
        <f t="array" ref="O1886">_xlfn.IFS(
   FACT_ORDERS[[#This Row],[TotalAmount]]&gt;1500, 0.15,
   FACT_ORDERS[[#This Row],[TotalAmount]]&gt;1000, 0.1,
   FACT_ORDERS[[#This Row],[TotalAmount]]&gt;500, 0.05,
   TRUE, 0
)</f>
        <v>0</v>
      </c>
      <c r="P1886" s="28">
        <f xml:space="preserve"> FACT_ORDERS[[#This Row],[TotalAmount]] * (1 - (FACT_ORDERS[[#This Row],[ClientDiscount]] + FACT_ORDERS[[#This Row],[OrderDiscount]]) )</f>
        <v>220</v>
      </c>
      <c r="Q1886" s="28">
        <f>FACT_ORDERS[[#This Row],[TotalAmountWithDiscount]]+FACT_ORDERS[[#This Row],[DeliveryCost]]</f>
        <v>235</v>
      </c>
      <c r="R1886" s="35">
        <v>45454</v>
      </c>
      <c r="S1886" s="35" t="str">
        <f>IF(NETWORKDAYS(FACT_ORDERS[[#This Row],[Order-Date]], FACT_ORDERS[[#This Row],[ArrivalDate ]]) &gt; 10, "Late", "On Time")</f>
        <v>On Time</v>
      </c>
    </row>
    <row r="1887" spans="1:19" x14ac:dyDescent="0.3">
      <c r="A1887" s="12">
        <v>6885</v>
      </c>
      <c r="B1887" s="12">
        <v>232</v>
      </c>
      <c r="C1887" s="12">
        <v>10116</v>
      </c>
      <c r="D1887" s="12">
        <v>1886</v>
      </c>
      <c r="E1887" s="12" t="s">
        <v>243</v>
      </c>
      <c r="F1887" s="13">
        <v>45377</v>
      </c>
      <c r="G1887" s="26" t="s">
        <v>3497</v>
      </c>
      <c r="H1887" s="12">
        <v>24</v>
      </c>
      <c r="I1887" s="28">
        <f>VLOOKUP(B:B,DIM_PRODUCTS!A:F,5,FALSE)</f>
        <v>10</v>
      </c>
      <c r="J1887" s="28">
        <f>FACT_ORDERS[[#This Row],[ProductPrice]]*FACT_ORDERS[[#This Row],[Quantity]]</f>
        <v>240</v>
      </c>
      <c r="K1887" s="12" t="str">
        <f>VLOOKUP(C:C,DIM_CUSTOMERS!A:G,7,FALSE)</f>
        <v>Canada</v>
      </c>
      <c r="L1887" s="30" cm="1">
        <f t="array" ref="L1887">_xlfn.IFS(
    AND(FACT_ORDERS[[#This Row],[DeliveryMehtod]]="shippment",FACT_ORDERS[[#This Row],[TotalAmount]]&gt;=200), 0,
    AND(FACT_ORDERS[[#This Row],[DeliveryMehtod]]="pickup"), 15,
    AND(FACT_ORDERS[[#This Row],[DeliveryMehtod]]="shippment",FACT_ORDERS[[#This Row],[TotalAmount]]&lt;200), 35
)</f>
        <v>15</v>
      </c>
      <c r="M1887" s="12" t="str" cm="1">
        <f t="array" ref="M1887">_xlfn.IFS(
    SUMIFS(FACT_ORDERS[TotalAmount], FACT_ORDERS[WD_CUSTOMERS],FACT_ORDERS[[#This Row],[WD_CUSTOMERS]])&gt;=15000, "VIP",
    SUMIFS(FACT_ORDERS[TotalAmount], FACT_ORDERS[WD_CUSTOMERS],FACT_ORDERS[[#This Row],[WD_CUSTOMERS]])&gt;=8000, "Premium",
    TRUE, "Regular"
)</f>
        <v>Regular</v>
      </c>
      <c r="N1887" s="32" cm="1">
        <f t="array" ref="N1887">_xlfn.IFS(
   FACT_ORDERS[[#This Row],[TypeOfClient]]="VIP", 0.2,
   FACT_ORDERS[[#This Row],[TypeOfClient]]="Premium", 0.1,
   TRUE, 0
)</f>
        <v>0</v>
      </c>
      <c r="O1887" s="31" cm="1">
        <f t="array" ref="O1887">_xlfn.IFS(
   FACT_ORDERS[[#This Row],[TotalAmount]]&gt;1500, 0.15,
   FACT_ORDERS[[#This Row],[TotalAmount]]&gt;1000, 0.1,
   FACT_ORDERS[[#This Row],[TotalAmount]]&gt;500, 0.05,
   TRUE, 0
)</f>
        <v>0</v>
      </c>
      <c r="P1887" s="28">
        <f xml:space="preserve"> FACT_ORDERS[[#This Row],[TotalAmount]] * (1 - (FACT_ORDERS[[#This Row],[ClientDiscount]] + FACT_ORDERS[[#This Row],[OrderDiscount]]) )</f>
        <v>240</v>
      </c>
      <c r="Q1887" s="28">
        <f>FACT_ORDERS[[#This Row],[TotalAmountWithDiscount]]+FACT_ORDERS[[#This Row],[DeliveryCost]]</f>
        <v>255</v>
      </c>
      <c r="R1887" s="35">
        <v>45384</v>
      </c>
      <c r="S1887" s="35" t="str">
        <f>IF(NETWORKDAYS(FACT_ORDERS[[#This Row],[Order-Date]], FACT_ORDERS[[#This Row],[ArrivalDate ]]) &gt; 10, "Late", "On Time")</f>
        <v>On Time</v>
      </c>
    </row>
    <row r="1888" spans="1:19" x14ac:dyDescent="0.3">
      <c r="A1888" s="12">
        <v>6886</v>
      </c>
      <c r="B1888" s="12">
        <v>280</v>
      </c>
      <c r="C1888" s="12">
        <v>10163</v>
      </c>
      <c r="D1888" s="12">
        <v>1887</v>
      </c>
      <c r="E1888" s="12" t="s">
        <v>243</v>
      </c>
      <c r="F1888" s="13">
        <v>45541</v>
      </c>
      <c r="G1888" s="26" t="s">
        <v>12436</v>
      </c>
      <c r="H1888" s="12">
        <v>42</v>
      </c>
      <c r="I1888" s="28">
        <f>VLOOKUP(B:B,DIM_PRODUCTS!A:F,5,FALSE)</f>
        <v>14</v>
      </c>
      <c r="J1888" s="28">
        <f>FACT_ORDERS[[#This Row],[ProductPrice]]*FACT_ORDERS[[#This Row],[Quantity]]</f>
        <v>588</v>
      </c>
      <c r="K1888" s="12" t="str">
        <f>VLOOKUP(C:C,DIM_CUSTOMERS!A:G,7,FALSE)</f>
        <v>Canada</v>
      </c>
      <c r="L1888" s="30" cm="1">
        <f t="array" ref="L1888">_xlfn.IFS(
    AND(FACT_ORDERS[[#This Row],[DeliveryMehtod]]="shippment",FACT_ORDERS[[#This Row],[TotalAmount]]&gt;=200), 0,
    AND(FACT_ORDERS[[#This Row],[DeliveryMehtod]]="pickup"), 15,
    AND(FACT_ORDERS[[#This Row],[DeliveryMehtod]]="shippment",FACT_ORDERS[[#This Row],[TotalAmount]]&lt;200), 35
)</f>
        <v>15</v>
      </c>
      <c r="M1888" s="12" t="str" cm="1">
        <f t="array" ref="M1888">_xlfn.IFS(
    SUMIFS(FACT_ORDERS[TotalAmount], FACT_ORDERS[WD_CUSTOMERS],FACT_ORDERS[[#This Row],[WD_CUSTOMERS]])&gt;=15000, "VIP",
    SUMIFS(FACT_ORDERS[TotalAmount], FACT_ORDERS[WD_CUSTOMERS],FACT_ORDERS[[#This Row],[WD_CUSTOMERS]])&gt;=8000, "Premium",
    TRUE, "Regular"
)</f>
        <v>Regular</v>
      </c>
      <c r="N1888" s="32" cm="1">
        <f t="array" ref="N1888">_xlfn.IFS(
   FACT_ORDERS[[#This Row],[TypeOfClient]]="VIP", 0.2,
   FACT_ORDERS[[#This Row],[TypeOfClient]]="Premium", 0.1,
   TRUE, 0
)</f>
        <v>0</v>
      </c>
      <c r="O1888" s="31" cm="1">
        <f t="array" ref="O1888">_xlfn.IFS(
   FACT_ORDERS[[#This Row],[TotalAmount]]&gt;1500, 0.15,
   FACT_ORDERS[[#This Row],[TotalAmount]]&gt;1000, 0.1,
   FACT_ORDERS[[#This Row],[TotalAmount]]&gt;500, 0.05,
   TRUE, 0
)</f>
        <v>0.05</v>
      </c>
      <c r="P1888" s="28">
        <f xml:space="preserve"> FACT_ORDERS[[#This Row],[TotalAmount]] * (1 - (FACT_ORDERS[[#This Row],[ClientDiscount]] + FACT_ORDERS[[#This Row],[OrderDiscount]]) )</f>
        <v>558.6</v>
      </c>
      <c r="Q1888" s="28">
        <f>FACT_ORDERS[[#This Row],[TotalAmountWithDiscount]]+FACT_ORDERS[[#This Row],[DeliveryCost]]</f>
        <v>573.6</v>
      </c>
      <c r="R1888" s="35">
        <v>45548</v>
      </c>
      <c r="S1888" s="35" t="str">
        <f>IF(NETWORKDAYS(FACT_ORDERS[[#This Row],[Order-Date]], FACT_ORDERS[[#This Row],[ArrivalDate ]]) &gt; 10, "Late", "On Time")</f>
        <v>On Time</v>
      </c>
    </row>
    <row r="1889" spans="1:19" x14ac:dyDescent="0.3">
      <c r="A1889" s="12">
        <v>6887</v>
      </c>
      <c r="B1889" s="12">
        <v>280</v>
      </c>
      <c r="C1889" s="12">
        <v>10163</v>
      </c>
      <c r="D1889" s="12">
        <v>1888</v>
      </c>
      <c r="E1889" s="12" t="s">
        <v>244</v>
      </c>
      <c r="F1889" s="13">
        <v>45487</v>
      </c>
      <c r="G1889" s="26" t="s">
        <v>12437</v>
      </c>
      <c r="H1889" s="12">
        <v>34</v>
      </c>
      <c r="I1889" s="28">
        <f>VLOOKUP(B:B,DIM_PRODUCTS!A:F,5,FALSE)</f>
        <v>14</v>
      </c>
      <c r="J1889" s="28">
        <f>FACT_ORDERS[[#This Row],[ProductPrice]]*FACT_ORDERS[[#This Row],[Quantity]]</f>
        <v>476</v>
      </c>
      <c r="K1889" s="12" t="str">
        <f>VLOOKUP(C:C,DIM_CUSTOMERS!A:G,7,FALSE)</f>
        <v>Canada</v>
      </c>
      <c r="L1889" s="30" cm="1">
        <f t="array" ref="L1889">_xlfn.IFS(
    AND(FACT_ORDERS[[#This Row],[DeliveryMehtod]]="shippment",FACT_ORDERS[[#This Row],[TotalAmount]]&gt;=200), 0,
    AND(FACT_ORDERS[[#This Row],[DeliveryMehtod]]="pickup"), 15,
    AND(FACT_ORDERS[[#This Row],[DeliveryMehtod]]="shippment",FACT_ORDERS[[#This Row],[TotalAmount]]&lt;200), 35
)</f>
        <v>0</v>
      </c>
      <c r="M1889" s="12" t="str" cm="1">
        <f t="array" ref="M1889">_xlfn.IFS(
    SUMIFS(FACT_ORDERS[TotalAmount], FACT_ORDERS[WD_CUSTOMERS],FACT_ORDERS[[#This Row],[WD_CUSTOMERS]])&gt;=15000, "VIP",
    SUMIFS(FACT_ORDERS[TotalAmount], FACT_ORDERS[WD_CUSTOMERS],FACT_ORDERS[[#This Row],[WD_CUSTOMERS]])&gt;=8000, "Premium",
    TRUE, "Regular"
)</f>
        <v>Regular</v>
      </c>
      <c r="N1889" s="32" cm="1">
        <f t="array" ref="N1889">_xlfn.IFS(
   FACT_ORDERS[[#This Row],[TypeOfClient]]="VIP", 0.2,
   FACT_ORDERS[[#This Row],[TypeOfClient]]="Premium", 0.1,
   TRUE, 0
)</f>
        <v>0</v>
      </c>
      <c r="O1889" s="31" cm="1">
        <f t="array" ref="O1889">_xlfn.IFS(
   FACT_ORDERS[[#This Row],[TotalAmount]]&gt;1500, 0.15,
   FACT_ORDERS[[#This Row],[TotalAmount]]&gt;1000, 0.1,
   FACT_ORDERS[[#This Row],[TotalAmount]]&gt;500, 0.05,
   TRUE, 0
)</f>
        <v>0</v>
      </c>
      <c r="P1889" s="28">
        <f xml:space="preserve"> FACT_ORDERS[[#This Row],[TotalAmount]] * (1 - (FACT_ORDERS[[#This Row],[ClientDiscount]] + FACT_ORDERS[[#This Row],[OrderDiscount]]) )</f>
        <v>476</v>
      </c>
      <c r="Q1889" s="28">
        <f>FACT_ORDERS[[#This Row],[TotalAmountWithDiscount]]+FACT_ORDERS[[#This Row],[DeliveryCost]]</f>
        <v>476</v>
      </c>
      <c r="R1889" s="35">
        <v>45495</v>
      </c>
      <c r="S1889" s="35" t="str">
        <f>IF(NETWORKDAYS(FACT_ORDERS[[#This Row],[Order-Date]], FACT_ORDERS[[#This Row],[ArrivalDate ]]) &gt; 10, "Late", "On Time")</f>
        <v>On Time</v>
      </c>
    </row>
    <row r="1890" spans="1:19" x14ac:dyDescent="0.3">
      <c r="A1890" s="12">
        <v>6888</v>
      </c>
      <c r="B1890" s="12">
        <v>268</v>
      </c>
      <c r="C1890" s="12">
        <v>10748</v>
      </c>
      <c r="D1890" s="12">
        <v>1889</v>
      </c>
      <c r="E1890" s="12" t="s">
        <v>244</v>
      </c>
      <c r="F1890" s="13">
        <v>45559</v>
      </c>
      <c r="G1890" s="26" t="s">
        <v>12438</v>
      </c>
      <c r="H1890" s="12">
        <v>44</v>
      </c>
      <c r="I1890" s="28">
        <f>VLOOKUP(B:B,DIM_PRODUCTS!A:F,5,FALSE)</f>
        <v>29</v>
      </c>
      <c r="J1890" s="28">
        <f>FACT_ORDERS[[#This Row],[ProductPrice]]*FACT_ORDERS[[#This Row],[Quantity]]</f>
        <v>1276</v>
      </c>
      <c r="K1890" s="12" t="str">
        <f>VLOOKUP(C:C,DIM_CUSTOMERS!A:G,7,FALSE)</f>
        <v>Spain</v>
      </c>
      <c r="L1890" s="30" cm="1">
        <f t="array" ref="L1890">_xlfn.IFS(
    AND(FACT_ORDERS[[#This Row],[DeliveryMehtod]]="shippment",FACT_ORDERS[[#This Row],[TotalAmount]]&gt;=200), 0,
    AND(FACT_ORDERS[[#This Row],[DeliveryMehtod]]="pickup"), 15,
    AND(FACT_ORDERS[[#This Row],[DeliveryMehtod]]="shippment",FACT_ORDERS[[#This Row],[TotalAmount]]&lt;200), 35
)</f>
        <v>0</v>
      </c>
      <c r="M1890" s="12" t="str" cm="1">
        <f t="array" ref="M1890">_xlfn.IFS(
    SUMIFS(FACT_ORDERS[TotalAmount], FACT_ORDERS[WD_CUSTOMERS],FACT_ORDERS[[#This Row],[WD_CUSTOMERS]])&gt;=15000, "VIP",
    SUMIFS(FACT_ORDERS[TotalAmount], FACT_ORDERS[WD_CUSTOMERS],FACT_ORDERS[[#This Row],[WD_CUSTOMERS]])&gt;=8000, "Premium",
    TRUE, "Regular"
)</f>
        <v>Regular</v>
      </c>
      <c r="N1890" s="32" cm="1">
        <f t="array" ref="N1890">_xlfn.IFS(
   FACT_ORDERS[[#This Row],[TypeOfClient]]="VIP", 0.2,
   FACT_ORDERS[[#This Row],[TypeOfClient]]="Premium", 0.1,
   TRUE, 0
)</f>
        <v>0</v>
      </c>
      <c r="O1890" s="31" cm="1">
        <f t="array" ref="O1890">_xlfn.IFS(
   FACT_ORDERS[[#This Row],[TotalAmount]]&gt;1500, 0.15,
   FACT_ORDERS[[#This Row],[TotalAmount]]&gt;1000, 0.1,
   FACT_ORDERS[[#This Row],[TotalAmount]]&gt;500, 0.05,
   TRUE, 0
)</f>
        <v>0.1</v>
      </c>
      <c r="P1890" s="28">
        <f xml:space="preserve"> FACT_ORDERS[[#This Row],[TotalAmount]] * (1 - (FACT_ORDERS[[#This Row],[ClientDiscount]] + FACT_ORDERS[[#This Row],[OrderDiscount]]) )</f>
        <v>1148.4000000000001</v>
      </c>
      <c r="Q1890" s="28">
        <f>FACT_ORDERS[[#This Row],[TotalAmountWithDiscount]]+FACT_ORDERS[[#This Row],[DeliveryCost]]</f>
        <v>1148.4000000000001</v>
      </c>
      <c r="R1890" s="35">
        <v>45568</v>
      </c>
      <c r="S1890" s="35" t="str">
        <f>IF(NETWORKDAYS(FACT_ORDERS[[#This Row],[Order-Date]], FACT_ORDERS[[#This Row],[ArrivalDate ]]) &gt; 10, "Late", "On Time")</f>
        <v>On Time</v>
      </c>
    </row>
    <row r="1891" spans="1:19" x14ac:dyDescent="0.3">
      <c r="A1891" s="12">
        <v>6889</v>
      </c>
      <c r="B1891" s="12">
        <v>284</v>
      </c>
      <c r="C1891" s="12">
        <v>10748</v>
      </c>
      <c r="D1891" s="12">
        <v>1890</v>
      </c>
      <c r="E1891" s="12" t="s">
        <v>244</v>
      </c>
      <c r="F1891" s="13">
        <v>45488</v>
      </c>
      <c r="G1891" s="26" t="s">
        <v>12439</v>
      </c>
      <c r="H1891" s="12">
        <v>41</v>
      </c>
      <c r="I1891" s="28">
        <f>VLOOKUP(B:B,DIM_PRODUCTS!A:F,5,FALSE)</f>
        <v>32</v>
      </c>
      <c r="J1891" s="28">
        <f>FACT_ORDERS[[#This Row],[ProductPrice]]*FACT_ORDERS[[#This Row],[Quantity]]</f>
        <v>1312</v>
      </c>
      <c r="K1891" s="12" t="str">
        <f>VLOOKUP(C:C,DIM_CUSTOMERS!A:G,7,FALSE)</f>
        <v>Spain</v>
      </c>
      <c r="L1891" s="30" cm="1">
        <f t="array" ref="L1891">_xlfn.IFS(
    AND(FACT_ORDERS[[#This Row],[DeliveryMehtod]]="shippment",FACT_ORDERS[[#This Row],[TotalAmount]]&gt;=200), 0,
    AND(FACT_ORDERS[[#This Row],[DeliveryMehtod]]="pickup"), 15,
    AND(FACT_ORDERS[[#This Row],[DeliveryMehtod]]="shippment",FACT_ORDERS[[#This Row],[TotalAmount]]&lt;200), 35
)</f>
        <v>0</v>
      </c>
      <c r="M1891" s="12" t="str" cm="1">
        <f t="array" ref="M1891">_xlfn.IFS(
    SUMIFS(FACT_ORDERS[TotalAmount], FACT_ORDERS[WD_CUSTOMERS],FACT_ORDERS[[#This Row],[WD_CUSTOMERS]])&gt;=15000, "VIP",
    SUMIFS(FACT_ORDERS[TotalAmount], FACT_ORDERS[WD_CUSTOMERS],FACT_ORDERS[[#This Row],[WD_CUSTOMERS]])&gt;=8000, "Premium",
    TRUE, "Regular"
)</f>
        <v>Regular</v>
      </c>
      <c r="N1891" s="32" cm="1">
        <f t="array" ref="N1891">_xlfn.IFS(
   FACT_ORDERS[[#This Row],[TypeOfClient]]="VIP", 0.2,
   FACT_ORDERS[[#This Row],[TypeOfClient]]="Premium", 0.1,
   TRUE, 0
)</f>
        <v>0</v>
      </c>
      <c r="O1891" s="31" cm="1">
        <f t="array" ref="O1891">_xlfn.IFS(
   FACT_ORDERS[[#This Row],[TotalAmount]]&gt;1500, 0.15,
   FACT_ORDERS[[#This Row],[TotalAmount]]&gt;1000, 0.1,
   FACT_ORDERS[[#This Row],[TotalAmount]]&gt;500, 0.05,
   TRUE, 0
)</f>
        <v>0.1</v>
      </c>
      <c r="P1891" s="28">
        <f xml:space="preserve"> FACT_ORDERS[[#This Row],[TotalAmount]] * (1 - (FACT_ORDERS[[#This Row],[ClientDiscount]] + FACT_ORDERS[[#This Row],[OrderDiscount]]) )</f>
        <v>1180.8</v>
      </c>
      <c r="Q1891" s="28">
        <f>FACT_ORDERS[[#This Row],[TotalAmountWithDiscount]]+FACT_ORDERS[[#This Row],[DeliveryCost]]</f>
        <v>1180.8</v>
      </c>
      <c r="R1891" s="35">
        <v>45496</v>
      </c>
      <c r="S1891" s="35" t="str">
        <f>IF(NETWORKDAYS(FACT_ORDERS[[#This Row],[Order-Date]], FACT_ORDERS[[#This Row],[ArrivalDate ]]) &gt; 10, "Late", "On Time")</f>
        <v>On Time</v>
      </c>
    </row>
    <row r="1892" spans="1:19" x14ac:dyDescent="0.3">
      <c r="A1892" s="12">
        <v>6890</v>
      </c>
      <c r="B1892" s="12">
        <v>268</v>
      </c>
      <c r="C1892" s="12">
        <v>10748</v>
      </c>
      <c r="D1892" s="12">
        <v>1891</v>
      </c>
      <c r="E1892" s="12" t="s">
        <v>244</v>
      </c>
      <c r="F1892" s="13">
        <v>45488</v>
      </c>
      <c r="G1892" s="26" t="s">
        <v>12440</v>
      </c>
      <c r="H1892" s="12">
        <v>50</v>
      </c>
      <c r="I1892" s="28">
        <f>VLOOKUP(B:B,DIM_PRODUCTS!A:F,5,FALSE)</f>
        <v>29</v>
      </c>
      <c r="J1892" s="28">
        <f>FACT_ORDERS[[#This Row],[ProductPrice]]*FACT_ORDERS[[#This Row],[Quantity]]</f>
        <v>1450</v>
      </c>
      <c r="K1892" s="12" t="str">
        <f>VLOOKUP(C:C,DIM_CUSTOMERS!A:G,7,FALSE)</f>
        <v>Spain</v>
      </c>
      <c r="L1892" s="30" cm="1">
        <f t="array" ref="L1892">_xlfn.IFS(
    AND(FACT_ORDERS[[#This Row],[DeliveryMehtod]]="shippment",FACT_ORDERS[[#This Row],[TotalAmount]]&gt;=200), 0,
    AND(FACT_ORDERS[[#This Row],[DeliveryMehtod]]="pickup"), 15,
    AND(FACT_ORDERS[[#This Row],[DeliveryMehtod]]="shippment",FACT_ORDERS[[#This Row],[TotalAmount]]&lt;200), 35
)</f>
        <v>0</v>
      </c>
      <c r="M1892" s="12" t="str" cm="1">
        <f t="array" ref="M1892">_xlfn.IFS(
    SUMIFS(FACT_ORDERS[TotalAmount], FACT_ORDERS[WD_CUSTOMERS],FACT_ORDERS[[#This Row],[WD_CUSTOMERS]])&gt;=15000, "VIP",
    SUMIFS(FACT_ORDERS[TotalAmount], FACT_ORDERS[WD_CUSTOMERS],FACT_ORDERS[[#This Row],[WD_CUSTOMERS]])&gt;=8000, "Premium",
    TRUE, "Regular"
)</f>
        <v>Regular</v>
      </c>
      <c r="N1892" s="32" cm="1">
        <f t="array" ref="N1892">_xlfn.IFS(
   FACT_ORDERS[[#This Row],[TypeOfClient]]="VIP", 0.2,
   FACT_ORDERS[[#This Row],[TypeOfClient]]="Premium", 0.1,
   TRUE, 0
)</f>
        <v>0</v>
      </c>
      <c r="O1892" s="31" cm="1">
        <f t="array" ref="O1892">_xlfn.IFS(
   FACT_ORDERS[[#This Row],[TotalAmount]]&gt;1500, 0.15,
   FACT_ORDERS[[#This Row],[TotalAmount]]&gt;1000, 0.1,
   FACT_ORDERS[[#This Row],[TotalAmount]]&gt;500, 0.05,
   TRUE, 0
)</f>
        <v>0.1</v>
      </c>
      <c r="P1892" s="28">
        <f xml:space="preserve"> FACT_ORDERS[[#This Row],[TotalAmount]] * (1 - (FACT_ORDERS[[#This Row],[ClientDiscount]] + FACT_ORDERS[[#This Row],[OrderDiscount]]) )</f>
        <v>1305</v>
      </c>
      <c r="Q1892" s="28">
        <f>FACT_ORDERS[[#This Row],[TotalAmountWithDiscount]]+FACT_ORDERS[[#This Row],[DeliveryCost]]</f>
        <v>1305</v>
      </c>
      <c r="R1892" s="35">
        <v>45495</v>
      </c>
      <c r="S1892" s="35" t="str">
        <f>IF(NETWORKDAYS(FACT_ORDERS[[#This Row],[Order-Date]], FACT_ORDERS[[#This Row],[ArrivalDate ]]) &gt; 10, "Late", "On Time")</f>
        <v>On Time</v>
      </c>
    </row>
    <row r="1893" spans="1:19" x14ac:dyDescent="0.3">
      <c r="A1893" s="12">
        <v>6891</v>
      </c>
      <c r="B1893" s="12">
        <v>266</v>
      </c>
      <c r="C1893" s="12">
        <v>10736</v>
      </c>
      <c r="D1893" s="12">
        <v>1892</v>
      </c>
      <c r="E1893" s="12" t="s">
        <v>243</v>
      </c>
      <c r="F1893" s="13">
        <v>45537</v>
      </c>
      <c r="G1893" s="26" t="s">
        <v>4504</v>
      </c>
      <c r="H1893" s="12">
        <v>39</v>
      </c>
      <c r="I1893" s="28">
        <f>VLOOKUP(B:B,DIM_PRODUCTS!A:F,5,FALSE)</f>
        <v>12</v>
      </c>
      <c r="J1893" s="28">
        <f>FACT_ORDERS[[#This Row],[ProductPrice]]*FACT_ORDERS[[#This Row],[Quantity]]</f>
        <v>468</v>
      </c>
      <c r="K1893" s="12" t="str">
        <f>VLOOKUP(C:C,DIM_CUSTOMERS!A:G,7,FALSE)</f>
        <v>Spain</v>
      </c>
      <c r="L1893" s="30" cm="1">
        <f t="array" ref="L1893">_xlfn.IFS(
    AND(FACT_ORDERS[[#This Row],[DeliveryMehtod]]="shippment",FACT_ORDERS[[#This Row],[TotalAmount]]&gt;=200), 0,
    AND(FACT_ORDERS[[#This Row],[DeliveryMehtod]]="pickup"), 15,
    AND(FACT_ORDERS[[#This Row],[DeliveryMehtod]]="shippment",FACT_ORDERS[[#This Row],[TotalAmount]]&lt;200), 35
)</f>
        <v>15</v>
      </c>
      <c r="M1893" s="12" t="str" cm="1">
        <f t="array" ref="M1893">_xlfn.IFS(
    SUMIFS(FACT_ORDERS[TotalAmount], FACT_ORDERS[WD_CUSTOMERS],FACT_ORDERS[[#This Row],[WD_CUSTOMERS]])&gt;=15000, "VIP",
    SUMIFS(FACT_ORDERS[TotalAmount], FACT_ORDERS[WD_CUSTOMERS],FACT_ORDERS[[#This Row],[WD_CUSTOMERS]])&gt;=8000, "Premium",
    TRUE, "Regular"
)</f>
        <v>Regular</v>
      </c>
      <c r="N1893" s="32" cm="1">
        <f t="array" ref="N1893">_xlfn.IFS(
   FACT_ORDERS[[#This Row],[TypeOfClient]]="VIP", 0.2,
   FACT_ORDERS[[#This Row],[TypeOfClient]]="Premium", 0.1,
   TRUE, 0
)</f>
        <v>0</v>
      </c>
      <c r="O1893" s="31" cm="1">
        <f t="array" ref="O1893">_xlfn.IFS(
   FACT_ORDERS[[#This Row],[TotalAmount]]&gt;1500, 0.15,
   FACT_ORDERS[[#This Row],[TotalAmount]]&gt;1000, 0.1,
   FACT_ORDERS[[#This Row],[TotalAmount]]&gt;500, 0.05,
   TRUE, 0
)</f>
        <v>0</v>
      </c>
      <c r="P1893" s="28">
        <f xml:space="preserve"> FACT_ORDERS[[#This Row],[TotalAmount]] * (1 - (FACT_ORDERS[[#This Row],[ClientDiscount]] + FACT_ORDERS[[#This Row],[OrderDiscount]]) )</f>
        <v>468</v>
      </c>
      <c r="Q1893" s="28">
        <f>FACT_ORDERS[[#This Row],[TotalAmountWithDiscount]]+FACT_ORDERS[[#This Row],[DeliveryCost]]</f>
        <v>483</v>
      </c>
      <c r="R1893" s="35">
        <v>45545</v>
      </c>
      <c r="S1893" s="35" t="str">
        <f>IF(NETWORKDAYS(FACT_ORDERS[[#This Row],[Order-Date]], FACT_ORDERS[[#This Row],[ArrivalDate ]]) &gt; 10, "Late", "On Time")</f>
        <v>On Time</v>
      </c>
    </row>
    <row r="1894" spans="1:19" x14ac:dyDescent="0.3">
      <c r="A1894" s="12">
        <v>6892</v>
      </c>
      <c r="B1894" s="12">
        <v>255</v>
      </c>
      <c r="C1894" s="12">
        <v>10736</v>
      </c>
      <c r="D1894" s="12">
        <v>1893</v>
      </c>
      <c r="E1894" s="12" t="s">
        <v>243</v>
      </c>
      <c r="F1894" s="13">
        <v>45537</v>
      </c>
      <c r="G1894" s="26" t="s">
        <v>4496</v>
      </c>
      <c r="H1894" s="12">
        <v>22</v>
      </c>
      <c r="I1894" s="28">
        <f>VLOOKUP(B:B,DIM_PRODUCTS!A:F,5,FALSE)</f>
        <v>12</v>
      </c>
      <c r="J1894" s="28">
        <f>FACT_ORDERS[[#This Row],[ProductPrice]]*FACT_ORDERS[[#This Row],[Quantity]]</f>
        <v>264</v>
      </c>
      <c r="K1894" s="12" t="str">
        <f>VLOOKUP(C:C,DIM_CUSTOMERS!A:G,7,FALSE)</f>
        <v>Spain</v>
      </c>
      <c r="L1894" s="30" cm="1">
        <f t="array" ref="L1894">_xlfn.IFS(
    AND(FACT_ORDERS[[#This Row],[DeliveryMehtod]]="shippment",FACT_ORDERS[[#This Row],[TotalAmount]]&gt;=200), 0,
    AND(FACT_ORDERS[[#This Row],[DeliveryMehtod]]="pickup"), 15,
    AND(FACT_ORDERS[[#This Row],[DeliveryMehtod]]="shippment",FACT_ORDERS[[#This Row],[TotalAmount]]&lt;200), 35
)</f>
        <v>15</v>
      </c>
      <c r="M1894" s="12" t="str" cm="1">
        <f t="array" ref="M1894">_xlfn.IFS(
    SUMIFS(FACT_ORDERS[TotalAmount], FACT_ORDERS[WD_CUSTOMERS],FACT_ORDERS[[#This Row],[WD_CUSTOMERS]])&gt;=15000, "VIP",
    SUMIFS(FACT_ORDERS[TotalAmount], FACT_ORDERS[WD_CUSTOMERS],FACT_ORDERS[[#This Row],[WD_CUSTOMERS]])&gt;=8000, "Premium",
    TRUE, "Regular"
)</f>
        <v>Regular</v>
      </c>
      <c r="N1894" s="32" cm="1">
        <f t="array" ref="N1894">_xlfn.IFS(
   FACT_ORDERS[[#This Row],[TypeOfClient]]="VIP", 0.2,
   FACT_ORDERS[[#This Row],[TypeOfClient]]="Premium", 0.1,
   TRUE, 0
)</f>
        <v>0</v>
      </c>
      <c r="O1894" s="31" cm="1">
        <f t="array" ref="O1894">_xlfn.IFS(
   FACT_ORDERS[[#This Row],[TotalAmount]]&gt;1500, 0.15,
   FACT_ORDERS[[#This Row],[TotalAmount]]&gt;1000, 0.1,
   FACT_ORDERS[[#This Row],[TotalAmount]]&gt;500, 0.05,
   TRUE, 0
)</f>
        <v>0</v>
      </c>
      <c r="P1894" s="28">
        <f xml:space="preserve"> FACT_ORDERS[[#This Row],[TotalAmount]] * (1 - (FACT_ORDERS[[#This Row],[ClientDiscount]] + FACT_ORDERS[[#This Row],[OrderDiscount]]) )</f>
        <v>264</v>
      </c>
      <c r="Q1894" s="28">
        <f>FACT_ORDERS[[#This Row],[TotalAmountWithDiscount]]+FACT_ORDERS[[#This Row],[DeliveryCost]]</f>
        <v>279</v>
      </c>
      <c r="R1894" s="35">
        <v>45544</v>
      </c>
      <c r="S1894" s="35" t="str">
        <f>IF(NETWORKDAYS(FACT_ORDERS[[#This Row],[Order-Date]], FACT_ORDERS[[#This Row],[ArrivalDate ]]) &gt; 10, "Late", "On Time")</f>
        <v>On Time</v>
      </c>
    </row>
    <row r="1895" spans="1:19" x14ac:dyDescent="0.3">
      <c r="A1895" s="12">
        <v>6893</v>
      </c>
      <c r="B1895" s="12">
        <v>262</v>
      </c>
      <c r="C1895" s="12">
        <v>10736</v>
      </c>
      <c r="D1895" s="12">
        <v>1894</v>
      </c>
      <c r="E1895" s="12" t="s">
        <v>243</v>
      </c>
      <c r="F1895" s="13">
        <v>45537</v>
      </c>
      <c r="G1895" s="26" t="s">
        <v>12441</v>
      </c>
      <c r="H1895" s="12">
        <v>53</v>
      </c>
      <c r="I1895" s="28">
        <f>VLOOKUP(B:B,DIM_PRODUCTS!A:F,5,FALSE)</f>
        <v>10</v>
      </c>
      <c r="J1895" s="28">
        <f>FACT_ORDERS[[#This Row],[ProductPrice]]*FACT_ORDERS[[#This Row],[Quantity]]</f>
        <v>530</v>
      </c>
      <c r="K1895" s="12" t="str">
        <f>VLOOKUP(C:C,DIM_CUSTOMERS!A:G,7,FALSE)</f>
        <v>Spain</v>
      </c>
      <c r="L1895" s="30" cm="1">
        <f t="array" ref="L1895">_xlfn.IFS(
    AND(FACT_ORDERS[[#This Row],[DeliveryMehtod]]="shippment",FACT_ORDERS[[#This Row],[TotalAmount]]&gt;=200), 0,
    AND(FACT_ORDERS[[#This Row],[DeliveryMehtod]]="pickup"), 15,
    AND(FACT_ORDERS[[#This Row],[DeliveryMehtod]]="shippment",FACT_ORDERS[[#This Row],[TotalAmount]]&lt;200), 35
)</f>
        <v>15</v>
      </c>
      <c r="M1895" s="12" t="str" cm="1">
        <f t="array" ref="M1895">_xlfn.IFS(
    SUMIFS(FACT_ORDERS[TotalAmount], FACT_ORDERS[WD_CUSTOMERS],FACT_ORDERS[[#This Row],[WD_CUSTOMERS]])&gt;=15000, "VIP",
    SUMIFS(FACT_ORDERS[TotalAmount], FACT_ORDERS[WD_CUSTOMERS],FACT_ORDERS[[#This Row],[WD_CUSTOMERS]])&gt;=8000, "Premium",
    TRUE, "Regular"
)</f>
        <v>Regular</v>
      </c>
      <c r="N1895" s="32" cm="1">
        <f t="array" ref="N1895">_xlfn.IFS(
   FACT_ORDERS[[#This Row],[TypeOfClient]]="VIP", 0.2,
   FACT_ORDERS[[#This Row],[TypeOfClient]]="Premium", 0.1,
   TRUE, 0
)</f>
        <v>0</v>
      </c>
      <c r="O1895" s="31" cm="1">
        <f t="array" ref="O1895">_xlfn.IFS(
   FACT_ORDERS[[#This Row],[TotalAmount]]&gt;1500, 0.15,
   FACT_ORDERS[[#This Row],[TotalAmount]]&gt;1000, 0.1,
   FACT_ORDERS[[#This Row],[TotalAmount]]&gt;500, 0.05,
   TRUE, 0
)</f>
        <v>0.05</v>
      </c>
      <c r="P1895" s="28">
        <f xml:space="preserve"> FACT_ORDERS[[#This Row],[TotalAmount]] * (1 - (FACT_ORDERS[[#This Row],[ClientDiscount]] + FACT_ORDERS[[#This Row],[OrderDiscount]]) )</f>
        <v>503.5</v>
      </c>
      <c r="Q1895" s="28">
        <f>FACT_ORDERS[[#This Row],[TotalAmountWithDiscount]]+FACT_ORDERS[[#This Row],[DeliveryCost]]</f>
        <v>518.5</v>
      </c>
      <c r="R1895" s="35">
        <v>45548</v>
      </c>
      <c r="S1895" s="35" t="str">
        <f>IF(NETWORKDAYS(FACT_ORDERS[[#This Row],[Order-Date]], FACT_ORDERS[[#This Row],[ArrivalDate ]]) &gt; 10, "Late", "On Time")</f>
        <v>On Time</v>
      </c>
    </row>
    <row r="1896" spans="1:19" x14ac:dyDescent="0.3">
      <c r="A1896" s="12">
        <v>6894</v>
      </c>
      <c r="B1896" s="12">
        <v>266</v>
      </c>
      <c r="C1896" s="12">
        <v>10736</v>
      </c>
      <c r="D1896" s="12">
        <v>1895</v>
      </c>
      <c r="E1896" s="12" t="s">
        <v>243</v>
      </c>
      <c r="F1896" s="13">
        <v>45559</v>
      </c>
      <c r="G1896" s="26" t="s">
        <v>12442</v>
      </c>
      <c r="H1896" s="12">
        <v>32</v>
      </c>
      <c r="I1896" s="28">
        <f>VLOOKUP(B:B,DIM_PRODUCTS!A:F,5,FALSE)</f>
        <v>12</v>
      </c>
      <c r="J1896" s="28">
        <f>FACT_ORDERS[[#This Row],[ProductPrice]]*FACT_ORDERS[[#This Row],[Quantity]]</f>
        <v>384</v>
      </c>
      <c r="K1896" s="12" t="str">
        <f>VLOOKUP(C:C,DIM_CUSTOMERS!A:G,7,FALSE)</f>
        <v>Spain</v>
      </c>
      <c r="L1896" s="30" cm="1">
        <f t="array" ref="L1896">_xlfn.IFS(
    AND(FACT_ORDERS[[#This Row],[DeliveryMehtod]]="shippment",FACT_ORDERS[[#This Row],[TotalAmount]]&gt;=200), 0,
    AND(FACT_ORDERS[[#This Row],[DeliveryMehtod]]="pickup"), 15,
    AND(FACT_ORDERS[[#This Row],[DeliveryMehtod]]="shippment",FACT_ORDERS[[#This Row],[TotalAmount]]&lt;200), 35
)</f>
        <v>15</v>
      </c>
      <c r="M1896" s="12" t="str" cm="1">
        <f t="array" ref="M1896">_xlfn.IFS(
    SUMIFS(FACT_ORDERS[TotalAmount], FACT_ORDERS[WD_CUSTOMERS],FACT_ORDERS[[#This Row],[WD_CUSTOMERS]])&gt;=15000, "VIP",
    SUMIFS(FACT_ORDERS[TotalAmount], FACT_ORDERS[WD_CUSTOMERS],FACT_ORDERS[[#This Row],[WD_CUSTOMERS]])&gt;=8000, "Premium",
    TRUE, "Regular"
)</f>
        <v>Regular</v>
      </c>
      <c r="N1896" s="32" cm="1">
        <f t="array" ref="N1896">_xlfn.IFS(
   FACT_ORDERS[[#This Row],[TypeOfClient]]="VIP", 0.2,
   FACT_ORDERS[[#This Row],[TypeOfClient]]="Premium", 0.1,
   TRUE, 0
)</f>
        <v>0</v>
      </c>
      <c r="O1896" s="31" cm="1">
        <f t="array" ref="O1896">_xlfn.IFS(
   FACT_ORDERS[[#This Row],[TotalAmount]]&gt;1500, 0.15,
   FACT_ORDERS[[#This Row],[TotalAmount]]&gt;1000, 0.1,
   FACT_ORDERS[[#This Row],[TotalAmount]]&gt;500, 0.05,
   TRUE, 0
)</f>
        <v>0</v>
      </c>
      <c r="P1896" s="28">
        <f xml:space="preserve"> FACT_ORDERS[[#This Row],[TotalAmount]] * (1 - (FACT_ORDERS[[#This Row],[ClientDiscount]] + FACT_ORDERS[[#This Row],[OrderDiscount]]) )</f>
        <v>384</v>
      </c>
      <c r="Q1896" s="28">
        <f>FACT_ORDERS[[#This Row],[TotalAmountWithDiscount]]+FACT_ORDERS[[#This Row],[DeliveryCost]]</f>
        <v>399</v>
      </c>
      <c r="R1896" s="35">
        <v>45567</v>
      </c>
      <c r="S1896" s="35" t="str">
        <f>IF(NETWORKDAYS(FACT_ORDERS[[#This Row],[Order-Date]], FACT_ORDERS[[#This Row],[ArrivalDate ]]) &gt; 10, "Late", "On Time")</f>
        <v>On Time</v>
      </c>
    </row>
    <row r="1897" spans="1:19" x14ac:dyDescent="0.3">
      <c r="A1897" s="12">
        <v>6895</v>
      </c>
      <c r="B1897" s="12">
        <v>255</v>
      </c>
      <c r="C1897" s="12">
        <v>10736</v>
      </c>
      <c r="D1897" s="12">
        <v>1896</v>
      </c>
      <c r="E1897" s="12" t="s">
        <v>243</v>
      </c>
      <c r="F1897" s="13">
        <v>45559</v>
      </c>
      <c r="G1897" s="26" t="s">
        <v>12443</v>
      </c>
      <c r="H1897" s="12">
        <v>26</v>
      </c>
      <c r="I1897" s="28">
        <f>VLOOKUP(B:B,DIM_PRODUCTS!A:F,5,FALSE)</f>
        <v>12</v>
      </c>
      <c r="J1897" s="28">
        <f>FACT_ORDERS[[#This Row],[ProductPrice]]*FACT_ORDERS[[#This Row],[Quantity]]</f>
        <v>312</v>
      </c>
      <c r="K1897" s="12" t="str">
        <f>VLOOKUP(C:C,DIM_CUSTOMERS!A:G,7,FALSE)</f>
        <v>Spain</v>
      </c>
      <c r="L1897" s="30" cm="1">
        <f t="array" ref="L1897">_xlfn.IFS(
    AND(FACT_ORDERS[[#This Row],[DeliveryMehtod]]="shippment",FACT_ORDERS[[#This Row],[TotalAmount]]&gt;=200), 0,
    AND(FACT_ORDERS[[#This Row],[DeliveryMehtod]]="pickup"), 15,
    AND(FACT_ORDERS[[#This Row],[DeliveryMehtod]]="shippment",FACT_ORDERS[[#This Row],[TotalAmount]]&lt;200), 35
)</f>
        <v>15</v>
      </c>
      <c r="M1897" s="12" t="str" cm="1">
        <f t="array" ref="M1897">_xlfn.IFS(
    SUMIFS(FACT_ORDERS[TotalAmount], FACT_ORDERS[WD_CUSTOMERS],FACT_ORDERS[[#This Row],[WD_CUSTOMERS]])&gt;=15000, "VIP",
    SUMIFS(FACT_ORDERS[TotalAmount], FACT_ORDERS[WD_CUSTOMERS],FACT_ORDERS[[#This Row],[WD_CUSTOMERS]])&gt;=8000, "Premium",
    TRUE, "Regular"
)</f>
        <v>Regular</v>
      </c>
      <c r="N1897" s="32" cm="1">
        <f t="array" ref="N1897">_xlfn.IFS(
   FACT_ORDERS[[#This Row],[TypeOfClient]]="VIP", 0.2,
   FACT_ORDERS[[#This Row],[TypeOfClient]]="Premium", 0.1,
   TRUE, 0
)</f>
        <v>0</v>
      </c>
      <c r="O1897" s="31" cm="1">
        <f t="array" ref="O1897">_xlfn.IFS(
   FACT_ORDERS[[#This Row],[TotalAmount]]&gt;1500, 0.15,
   FACT_ORDERS[[#This Row],[TotalAmount]]&gt;1000, 0.1,
   FACT_ORDERS[[#This Row],[TotalAmount]]&gt;500, 0.05,
   TRUE, 0
)</f>
        <v>0</v>
      </c>
      <c r="P1897" s="28">
        <f xml:space="preserve"> FACT_ORDERS[[#This Row],[TotalAmount]] * (1 - (FACT_ORDERS[[#This Row],[ClientDiscount]] + FACT_ORDERS[[#This Row],[OrderDiscount]]) )</f>
        <v>312</v>
      </c>
      <c r="Q1897" s="28">
        <f>FACT_ORDERS[[#This Row],[TotalAmountWithDiscount]]+FACT_ORDERS[[#This Row],[DeliveryCost]]</f>
        <v>327</v>
      </c>
      <c r="R1897" s="35">
        <v>45567</v>
      </c>
      <c r="S1897" s="35" t="str">
        <f>IF(NETWORKDAYS(FACT_ORDERS[[#This Row],[Order-Date]], FACT_ORDERS[[#This Row],[ArrivalDate ]]) &gt; 10, "Late", "On Time")</f>
        <v>On Time</v>
      </c>
    </row>
    <row r="1898" spans="1:19" x14ac:dyDescent="0.3">
      <c r="A1898" s="12">
        <v>6896</v>
      </c>
      <c r="B1898" s="12">
        <v>266</v>
      </c>
      <c r="C1898" s="12">
        <v>10736</v>
      </c>
      <c r="D1898" s="12">
        <v>1897</v>
      </c>
      <c r="E1898" s="12" t="s">
        <v>244</v>
      </c>
      <c r="F1898" s="13">
        <v>45557</v>
      </c>
      <c r="G1898" s="26" t="s">
        <v>3428</v>
      </c>
      <c r="H1898" s="12">
        <v>40</v>
      </c>
      <c r="I1898" s="28">
        <f>VLOOKUP(B:B,DIM_PRODUCTS!A:F,5,FALSE)</f>
        <v>12</v>
      </c>
      <c r="J1898" s="28">
        <f>FACT_ORDERS[[#This Row],[ProductPrice]]*FACT_ORDERS[[#This Row],[Quantity]]</f>
        <v>480</v>
      </c>
      <c r="K1898" s="12" t="str">
        <f>VLOOKUP(C:C,DIM_CUSTOMERS!A:G,7,FALSE)</f>
        <v>Spain</v>
      </c>
      <c r="L1898" s="30" cm="1">
        <f t="array" ref="L1898">_xlfn.IFS(
    AND(FACT_ORDERS[[#This Row],[DeliveryMehtod]]="shippment",FACT_ORDERS[[#This Row],[TotalAmount]]&gt;=200), 0,
    AND(FACT_ORDERS[[#This Row],[DeliveryMehtod]]="pickup"), 15,
    AND(FACT_ORDERS[[#This Row],[DeliveryMehtod]]="shippment",FACT_ORDERS[[#This Row],[TotalAmount]]&lt;200), 35
)</f>
        <v>0</v>
      </c>
      <c r="M1898" s="12" t="str" cm="1">
        <f t="array" ref="M1898">_xlfn.IFS(
    SUMIFS(FACT_ORDERS[TotalAmount], FACT_ORDERS[WD_CUSTOMERS],FACT_ORDERS[[#This Row],[WD_CUSTOMERS]])&gt;=15000, "VIP",
    SUMIFS(FACT_ORDERS[TotalAmount], FACT_ORDERS[WD_CUSTOMERS],FACT_ORDERS[[#This Row],[WD_CUSTOMERS]])&gt;=8000, "Premium",
    TRUE, "Regular"
)</f>
        <v>Regular</v>
      </c>
      <c r="N1898" s="32" cm="1">
        <f t="array" ref="N1898">_xlfn.IFS(
   FACT_ORDERS[[#This Row],[TypeOfClient]]="VIP", 0.2,
   FACT_ORDERS[[#This Row],[TypeOfClient]]="Premium", 0.1,
   TRUE, 0
)</f>
        <v>0</v>
      </c>
      <c r="O1898" s="31" cm="1">
        <f t="array" ref="O1898">_xlfn.IFS(
   FACT_ORDERS[[#This Row],[TotalAmount]]&gt;1500, 0.15,
   FACT_ORDERS[[#This Row],[TotalAmount]]&gt;1000, 0.1,
   FACT_ORDERS[[#This Row],[TotalAmount]]&gt;500, 0.05,
   TRUE, 0
)</f>
        <v>0</v>
      </c>
      <c r="P1898" s="28">
        <f xml:space="preserve"> FACT_ORDERS[[#This Row],[TotalAmount]] * (1 - (FACT_ORDERS[[#This Row],[ClientDiscount]] + FACT_ORDERS[[#This Row],[OrderDiscount]]) )</f>
        <v>480</v>
      </c>
      <c r="Q1898" s="28">
        <f>FACT_ORDERS[[#This Row],[TotalAmountWithDiscount]]+FACT_ORDERS[[#This Row],[DeliveryCost]]</f>
        <v>480</v>
      </c>
      <c r="R1898" s="35">
        <v>45564</v>
      </c>
      <c r="S1898" s="35" t="str">
        <f>IF(NETWORKDAYS(FACT_ORDERS[[#This Row],[Order-Date]], FACT_ORDERS[[#This Row],[ArrivalDate ]]) &gt; 10, "Late", "On Time")</f>
        <v>On Time</v>
      </c>
    </row>
    <row r="1899" spans="1:19" x14ac:dyDescent="0.3">
      <c r="A1899" s="12">
        <v>6897</v>
      </c>
      <c r="B1899" s="12">
        <v>255</v>
      </c>
      <c r="C1899" s="12">
        <v>10736</v>
      </c>
      <c r="D1899" s="12">
        <v>1898</v>
      </c>
      <c r="E1899" s="12" t="s">
        <v>244</v>
      </c>
      <c r="F1899" s="13">
        <v>45557</v>
      </c>
      <c r="G1899" s="26" t="s">
        <v>12444</v>
      </c>
      <c r="H1899" s="12">
        <v>28</v>
      </c>
      <c r="I1899" s="28">
        <f>VLOOKUP(B:B,DIM_PRODUCTS!A:F,5,FALSE)</f>
        <v>12</v>
      </c>
      <c r="J1899" s="28">
        <f>FACT_ORDERS[[#This Row],[ProductPrice]]*FACT_ORDERS[[#This Row],[Quantity]]</f>
        <v>336</v>
      </c>
      <c r="K1899" s="12" t="str">
        <f>VLOOKUP(C:C,DIM_CUSTOMERS!A:G,7,FALSE)</f>
        <v>Spain</v>
      </c>
      <c r="L1899" s="30" cm="1">
        <f t="array" ref="L1899">_xlfn.IFS(
    AND(FACT_ORDERS[[#This Row],[DeliveryMehtod]]="shippment",FACT_ORDERS[[#This Row],[TotalAmount]]&gt;=200), 0,
    AND(FACT_ORDERS[[#This Row],[DeliveryMehtod]]="pickup"), 15,
    AND(FACT_ORDERS[[#This Row],[DeliveryMehtod]]="shippment",FACT_ORDERS[[#This Row],[TotalAmount]]&lt;200), 35
)</f>
        <v>0</v>
      </c>
      <c r="M1899" s="12" t="str" cm="1">
        <f t="array" ref="M1899">_xlfn.IFS(
    SUMIFS(FACT_ORDERS[TotalAmount], FACT_ORDERS[WD_CUSTOMERS],FACT_ORDERS[[#This Row],[WD_CUSTOMERS]])&gt;=15000, "VIP",
    SUMIFS(FACT_ORDERS[TotalAmount], FACT_ORDERS[WD_CUSTOMERS],FACT_ORDERS[[#This Row],[WD_CUSTOMERS]])&gt;=8000, "Premium",
    TRUE, "Regular"
)</f>
        <v>Regular</v>
      </c>
      <c r="N1899" s="32" cm="1">
        <f t="array" ref="N1899">_xlfn.IFS(
   FACT_ORDERS[[#This Row],[TypeOfClient]]="VIP", 0.2,
   FACT_ORDERS[[#This Row],[TypeOfClient]]="Premium", 0.1,
   TRUE, 0
)</f>
        <v>0</v>
      </c>
      <c r="O1899" s="31" cm="1">
        <f t="array" ref="O1899">_xlfn.IFS(
   FACT_ORDERS[[#This Row],[TotalAmount]]&gt;1500, 0.15,
   FACT_ORDERS[[#This Row],[TotalAmount]]&gt;1000, 0.1,
   FACT_ORDERS[[#This Row],[TotalAmount]]&gt;500, 0.05,
   TRUE, 0
)</f>
        <v>0</v>
      </c>
      <c r="P1899" s="28">
        <f xml:space="preserve"> FACT_ORDERS[[#This Row],[TotalAmount]] * (1 - (FACT_ORDERS[[#This Row],[ClientDiscount]] + FACT_ORDERS[[#This Row],[OrderDiscount]]) )</f>
        <v>336</v>
      </c>
      <c r="Q1899" s="28">
        <f>FACT_ORDERS[[#This Row],[TotalAmountWithDiscount]]+FACT_ORDERS[[#This Row],[DeliveryCost]]</f>
        <v>336</v>
      </c>
      <c r="R1899" s="35">
        <v>45564</v>
      </c>
      <c r="S1899" s="35" t="str">
        <f>IF(NETWORKDAYS(FACT_ORDERS[[#This Row],[Order-Date]], FACT_ORDERS[[#This Row],[ArrivalDate ]]) &gt; 10, "Late", "On Time")</f>
        <v>On Time</v>
      </c>
    </row>
    <row r="1900" spans="1:19" x14ac:dyDescent="0.3">
      <c r="A1900" s="12">
        <v>6898</v>
      </c>
      <c r="B1900" s="12">
        <v>266</v>
      </c>
      <c r="C1900" s="12">
        <v>10736</v>
      </c>
      <c r="D1900" s="12">
        <v>1899</v>
      </c>
      <c r="E1900" s="12" t="s">
        <v>243</v>
      </c>
      <c r="F1900" s="13">
        <v>45524</v>
      </c>
      <c r="G1900" s="26" t="s">
        <v>12445</v>
      </c>
      <c r="H1900" s="12">
        <v>40</v>
      </c>
      <c r="I1900" s="28">
        <f>VLOOKUP(B:B,DIM_PRODUCTS!A:F,5,FALSE)</f>
        <v>12</v>
      </c>
      <c r="J1900" s="28">
        <f>FACT_ORDERS[[#This Row],[ProductPrice]]*FACT_ORDERS[[#This Row],[Quantity]]</f>
        <v>480</v>
      </c>
      <c r="K1900" s="12" t="str">
        <f>VLOOKUP(C:C,DIM_CUSTOMERS!A:G,7,FALSE)</f>
        <v>Spain</v>
      </c>
      <c r="L1900" s="30" cm="1">
        <f t="array" ref="L1900">_xlfn.IFS(
    AND(FACT_ORDERS[[#This Row],[DeliveryMehtod]]="shippment",FACT_ORDERS[[#This Row],[TotalAmount]]&gt;=200), 0,
    AND(FACT_ORDERS[[#This Row],[DeliveryMehtod]]="pickup"), 15,
    AND(FACT_ORDERS[[#This Row],[DeliveryMehtod]]="shippment",FACT_ORDERS[[#This Row],[TotalAmount]]&lt;200), 35
)</f>
        <v>15</v>
      </c>
      <c r="M1900" s="12" t="str" cm="1">
        <f t="array" ref="M1900">_xlfn.IFS(
    SUMIFS(FACT_ORDERS[TotalAmount], FACT_ORDERS[WD_CUSTOMERS],FACT_ORDERS[[#This Row],[WD_CUSTOMERS]])&gt;=15000, "VIP",
    SUMIFS(FACT_ORDERS[TotalAmount], FACT_ORDERS[WD_CUSTOMERS],FACT_ORDERS[[#This Row],[WD_CUSTOMERS]])&gt;=8000, "Premium",
    TRUE, "Regular"
)</f>
        <v>Regular</v>
      </c>
      <c r="N1900" s="32" cm="1">
        <f t="array" ref="N1900">_xlfn.IFS(
   FACT_ORDERS[[#This Row],[TypeOfClient]]="VIP", 0.2,
   FACT_ORDERS[[#This Row],[TypeOfClient]]="Premium", 0.1,
   TRUE, 0
)</f>
        <v>0</v>
      </c>
      <c r="O1900" s="31" cm="1">
        <f t="array" ref="O1900">_xlfn.IFS(
   FACT_ORDERS[[#This Row],[TotalAmount]]&gt;1500, 0.15,
   FACT_ORDERS[[#This Row],[TotalAmount]]&gt;1000, 0.1,
   FACT_ORDERS[[#This Row],[TotalAmount]]&gt;500, 0.05,
   TRUE, 0
)</f>
        <v>0</v>
      </c>
      <c r="P1900" s="28">
        <f xml:space="preserve"> FACT_ORDERS[[#This Row],[TotalAmount]] * (1 - (FACT_ORDERS[[#This Row],[ClientDiscount]] + FACT_ORDERS[[#This Row],[OrderDiscount]]) )</f>
        <v>480</v>
      </c>
      <c r="Q1900" s="28">
        <f>FACT_ORDERS[[#This Row],[TotalAmountWithDiscount]]+FACT_ORDERS[[#This Row],[DeliveryCost]]</f>
        <v>495</v>
      </c>
      <c r="R1900" s="35">
        <v>45544</v>
      </c>
      <c r="S1900" s="35" t="str">
        <f>IF(NETWORKDAYS(FACT_ORDERS[[#This Row],[Order-Date]], FACT_ORDERS[[#This Row],[ArrivalDate ]]) &gt; 10, "Late", "On Time")</f>
        <v>Late</v>
      </c>
    </row>
    <row r="1901" spans="1:19" x14ac:dyDescent="0.3">
      <c r="A1901" s="12">
        <v>6899</v>
      </c>
      <c r="B1901" s="12">
        <v>255</v>
      </c>
      <c r="C1901" s="12">
        <v>10736</v>
      </c>
      <c r="D1901" s="12">
        <v>1900</v>
      </c>
      <c r="E1901" s="12" t="s">
        <v>244</v>
      </c>
      <c r="F1901" s="13">
        <v>45524</v>
      </c>
      <c r="G1901" s="26" t="s">
        <v>12446</v>
      </c>
      <c r="H1901" s="12">
        <v>28</v>
      </c>
      <c r="I1901" s="28">
        <f>VLOOKUP(B:B,DIM_PRODUCTS!A:F,5,FALSE)</f>
        <v>12</v>
      </c>
      <c r="J1901" s="28">
        <f>FACT_ORDERS[[#This Row],[ProductPrice]]*FACT_ORDERS[[#This Row],[Quantity]]</f>
        <v>336</v>
      </c>
      <c r="K1901" s="12" t="str">
        <f>VLOOKUP(C:C,DIM_CUSTOMERS!A:G,7,FALSE)</f>
        <v>Spain</v>
      </c>
      <c r="L1901" s="30" cm="1">
        <f t="array" ref="L1901">_xlfn.IFS(
    AND(FACT_ORDERS[[#This Row],[DeliveryMehtod]]="shippment",FACT_ORDERS[[#This Row],[TotalAmount]]&gt;=200), 0,
    AND(FACT_ORDERS[[#This Row],[DeliveryMehtod]]="pickup"), 15,
    AND(FACT_ORDERS[[#This Row],[DeliveryMehtod]]="shippment",FACT_ORDERS[[#This Row],[TotalAmount]]&lt;200), 35
)</f>
        <v>0</v>
      </c>
      <c r="M1901" s="12" t="str" cm="1">
        <f t="array" ref="M1901">_xlfn.IFS(
    SUMIFS(FACT_ORDERS[TotalAmount], FACT_ORDERS[WD_CUSTOMERS],FACT_ORDERS[[#This Row],[WD_CUSTOMERS]])&gt;=15000, "VIP",
    SUMIFS(FACT_ORDERS[TotalAmount], FACT_ORDERS[WD_CUSTOMERS],FACT_ORDERS[[#This Row],[WD_CUSTOMERS]])&gt;=8000, "Premium",
    TRUE, "Regular"
)</f>
        <v>Regular</v>
      </c>
      <c r="N1901" s="32" cm="1">
        <f t="array" ref="N1901">_xlfn.IFS(
   FACT_ORDERS[[#This Row],[TypeOfClient]]="VIP", 0.2,
   FACT_ORDERS[[#This Row],[TypeOfClient]]="Premium", 0.1,
   TRUE, 0
)</f>
        <v>0</v>
      </c>
      <c r="O1901" s="31" cm="1">
        <f t="array" ref="O1901">_xlfn.IFS(
   FACT_ORDERS[[#This Row],[TotalAmount]]&gt;1500, 0.15,
   FACT_ORDERS[[#This Row],[TotalAmount]]&gt;1000, 0.1,
   FACT_ORDERS[[#This Row],[TotalAmount]]&gt;500, 0.05,
   TRUE, 0
)</f>
        <v>0</v>
      </c>
      <c r="P1901" s="28">
        <f xml:space="preserve"> FACT_ORDERS[[#This Row],[TotalAmount]] * (1 - (FACT_ORDERS[[#This Row],[ClientDiscount]] + FACT_ORDERS[[#This Row],[OrderDiscount]]) )</f>
        <v>336</v>
      </c>
      <c r="Q1901" s="28">
        <f>FACT_ORDERS[[#This Row],[TotalAmountWithDiscount]]+FACT_ORDERS[[#This Row],[DeliveryCost]]</f>
        <v>336</v>
      </c>
      <c r="R1901" s="35">
        <v>45544</v>
      </c>
      <c r="S1901" s="35" t="str">
        <f>IF(NETWORKDAYS(FACT_ORDERS[[#This Row],[Order-Date]], FACT_ORDERS[[#This Row],[ArrivalDate ]]) &gt; 10, "Late", "On Time")</f>
        <v>Late</v>
      </c>
    </row>
    <row r="1902" spans="1:19" x14ac:dyDescent="0.3">
      <c r="A1902" s="12">
        <v>6900</v>
      </c>
      <c r="B1902" s="12">
        <v>254</v>
      </c>
      <c r="C1902" s="12">
        <v>10736</v>
      </c>
      <c r="D1902" s="12">
        <v>1901</v>
      </c>
      <c r="E1902" s="12" t="s">
        <v>244</v>
      </c>
      <c r="F1902" s="13">
        <v>45524</v>
      </c>
      <c r="G1902" s="26" t="s">
        <v>3964</v>
      </c>
      <c r="H1902" s="12">
        <v>24</v>
      </c>
      <c r="I1902" s="28">
        <f>VLOOKUP(B:B,DIM_PRODUCTS!A:F,5,FALSE)</f>
        <v>27</v>
      </c>
      <c r="J1902" s="28">
        <f>FACT_ORDERS[[#This Row],[ProductPrice]]*FACT_ORDERS[[#This Row],[Quantity]]</f>
        <v>648</v>
      </c>
      <c r="K1902" s="12" t="str">
        <f>VLOOKUP(C:C,DIM_CUSTOMERS!A:G,7,FALSE)</f>
        <v>Spain</v>
      </c>
      <c r="L1902" s="30" cm="1">
        <f t="array" ref="L1902">_xlfn.IFS(
    AND(FACT_ORDERS[[#This Row],[DeliveryMehtod]]="shippment",FACT_ORDERS[[#This Row],[TotalAmount]]&gt;=200), 0,
    AND(FACT_ORDERS[[#This Row],[DeliveryMehtod]]="pickup"), 15,
    AND(FACT_ORDERS[[#This Row],[DeliveryMehtod]]="shippment",FACT_ORDERS[[#This Row],[TotalAmount]]&lt;200), 35
)</f>
        <v>0</v>
      </c>
      <c r="M1902" s="12" t="str" cm="1">
        <f t="array" ref="M1902">_xlfn.IFS(
    SUMIFS(FACT_ORDERS[TotalAmount], FACT_ORDERS[WD_CUSTOMERS],FACT_ORDERS[[#This Row],[WD_CUSTOMERS]])&gt;=15000, "VIP",
    SUMIFS(FACT_ORDERS[TotalAmount], FACT_ORDERS[WD_CUSTOMERS],FACT_ORDERS[[#This Row],[WD_CUSTOMERS]])&gt;=8000, "Premium",
    TRUE, "Regular"
)</f>
        <v>Regular</v>
      </c>
      <c r="N1902" s="32" cm="1">
        <f t="array" ref="N1902">_xlfn.IFS(
   FACT_ORDERS[[#This Row],[TypeOfClient]]="VIP", 0.2,
   FACT_ORDERS[[#This Row],[TypeOfClient]]="Premium", 0.1,
   TRUE, 0
)</f>
        <v>0</v>
      </c>
      <c r="O1902" s="31" cm="1">
        <f t="array" ref="O1902">_xlfn.IFS(
   FACT_ORDERS[[#This Row],[TotalAmount]]&gt;1500, 0.15,
   FACT_ORDERS[[#This Row],[TotalAmount]]&gt;1000, 0.1,
   FACT_ORDERS[[#This Row],[TotalAmount]]&gt;500, 0.05,
   TRUE, 0
)</f>
        <v>0.05</v>
      </c>
      <c r="P1902" s="28">
        <f xml:space="preserve"> FACT_ORDERS[[#This Row],[TotalAmount]] * (1 - (FACT_ORDERS[[#This Row],[ClientDiscount]] + FACT_ORDERS[[#This Row],[OrderDiscount]]) )</f>
        <v>615.6</v>
      </c>
      <c r="Q1902" s="28">
        <f>FACT_ORDERS[[#This Row],[TotalAmountWithDiscount]]+FACT_ORDERS[[#This Row],[DeliveryCost]]</f>
        <v>615.6</v>
      </c>
      <c r="R1902" s="35">
        <v>45533</v>
      </c>
      <c r="S1902" s="35" t="str">
        <f>IF(NETWORKDAYS(FACT_ORDERS[[#This Row],[Order-Date]], FACT_ORDERS[[#This Row],[ArrivalDate ]]) &gt; 10, "Late", "On Time")</f>
        <v>On Time</v>
      </c>
    </row>
    <row r="1903" spans="1:19" x14ac:dyDescent="0.3">
      <c r="A1903" s="12">
        <v>6901</v>
      </c>
      <c r="B1903" s="12">
        <v>262</v>
      </c>
      <c r="C1903" s="12">
        <v>10736</v>
      </c>
      <c r="D1903" s="12">
        <v>1902</v>
      </c>
      <c r="E1903" s="12" t="s">
        <v>243</v>
      </c>
      <c r="F1903" s="13">
        <v>45524</v>
      </c>
      <c r="G1903" s="26" t="s">
        <v>12447</v>
      </c>
      <c r="H1903" s="12">
        <v>37</v>
      </c>
      <c r="I1903" s="28">
        <f>VLOOKUP(B:B,DIM_PRODUCTS!A:F,5,FALSE)</f>
        <v>10</v>
      </c>
      <c r="J1903" s="28">
        <f>FACT_ORDERS[[#This Row],[ProductPrice]]*FACT_ORDERS[[#This Row],[Quantity]]</f>
        <v>370</v>
      </c>
      <c r="K1903" s="12" t="str">
        <f>VLOOKUP(C:C,DIM_CUSTOMERS!A:G,7,FALSE)</f>
        <v>Spain</v>
      </c>
      <c r="L1903" s="30" cm="1">
        <f t="array" ref="L1903">_xlfn.IFS(
    AND(FACT_ORDERS[[#This Row],[DeliveryMehtod]]="shippment",FACT_ORDERS[[#This Row],[TotalAmount]]&gt;=200), 0,
    AND(FACT_ORDERS[[#This Row],[DeliveryMehtod]]="pickup"), 15,
    AND(FACT_ORDERS[[#This Row],[DeliveryMehtod]]="shippment",FACT_ORDERS[[#This Row],[TotalAmount]]&lt;200), 35
)</f>
        <v>15</v>
      </c>
      <c r="M1903" s="12" t="str" cm="1">
        <f t="array" ref="M1903">_xlfn.IFS(
    SUMIFS(FACT_ORDERS[TotalAmount], FACT_ORDERS[WD_CUSTOMERS],FACT_ORDERS[[#This Row],[WD_CUSTOMERS]])&gt;=15000, "VIP",
    SUMIFS(FACT_ORDERS[TotalAmount], FACT_ORDERS[WD_CUSTOMERS],FACT_ORDERS[[#This Row],[WD_CUSTOMERS]])&gt;=8000, "Premium",
    TRUE, "Regular"
)</f>
        <v>Regular</v>
      </c>
      <c r="N1903" s="32" cm="1">
        <f t="array" ref="N1903">_xlfn.IFS(
   FACT_ORDERS[[#This Row],[TypeOfClient]]="VIP", 0.2,
   FACT_ORDERS[[#This Row],[TypeOfClient]]="Premium", 0.1,
   TRUE, 0
)</f>
        <v>0</v>
      </c>
      <c r="O1903" s="31" cm="1">
        <f t="array" ref="O1903">_xlfn.IFS(
   FACT_ORDERS[[#This Row],[TotalAmount]]&gt;1500, 0.15,
   FACT_ORDERS[[#This Row],[TotalAmount]]&gt;1000, 0.1,
   FACT_ORDERS[[#This Row],[TotalAmount]]&gt;500, 0.05,
   TRUE, 0
)</f>
        <v>0</v>
      </c>
      <c r="P1903" s="28">
        <f xml:space="preserve"> FACT_ORDERS[[#This Row],[TotalAmount]] * (1 - (FACT_ORDERS[[#This Row],[ClientDiscount]] + FACT_ORDERS[[#This Row],[OrderDiscount]]) )</f>
        <v>370</v>
      </c>
      <c r="Q1903" s="28">
        <f>FACT_ORDERS[[#This Row],[TotalAmountWithDiscount]]+FACT_ORDERS[[#This Row],[DeliveryCost]]</f>
        <v>385</v>
      </c>
      <c r="R1903" s="35">
        <v>45535</v>
      </c>
      <c r="S1903" s="35" t="str">
        <f>IF(NETWORKDAYS(FACT_ORDERS[[#This Row],[Order-Date]], FACT_ORDERS[[#This Row],[ArrivalDate ]]) &gt; 10, "Late", "On Time")</f>
        <v>On Time</v>
      </c>
    </row>
    <row r="1904" spans="1:19" x14ac:dyDescent="0.3">
      <c r="A1904" s="12">
        <v>6902</v>
      </c>
      <c r="B1904" s="12">
        <v>288</v>
      </c>
      <c r="C1904" s="12">
        <v>10390</v>
      </c>
      <c r="D1904" s="12">
        <v>1903</v>
      </c>
      <c r="E1904" s="12" t="s">
        <v>243</v>
      </c>
      <c r="F1904" s="13">
        <v>44883</v>
      </c>
      <c r="G1904" s="26" t="s">
        <v>12448</v>
      </c>
      <c r="H1904" s="12">
        <v>10</v>
      </c>
      <c r="I1904" s="28">
        <f>VLOOKUP(B:B,DIM_PRODUCTS!A:F,5,FALSE)</f>
        <v>14</v>
      </c>
      <c r="J1904" s="28">
        <f>FACT_ORDERS[[#This Row],[ProductPrice]]*FACT_ORDERS[[#This Row],[Quantity]]</f>
        <v>140</v>
      </c>
      <c r="K1904" s="12" t="str">
        <f>VLOOKUP(C:C,DIM_CUSTOMERS!A:G,7,FALSE)</f>
        <v>USA</v>
      </c>
      <c r="L1904" s="30" cm="1">
        <f t="array" ref="L1904">_xlfn.IFS(
    AND(FACT_ORDERS[[#This Row],[DeliveryMehtod]]="shippment",FACT_ORDERS[[#This Row],[TotalAmount]]&gt;=200), 0,
    AND(FACT_ORDERS[[#This Row],[DeliveryMehtod]]="pickup"), 15,
    AND(FACT_ORDERS[[#This Row],[DeliveryMehtod]]="shippment",FACT_ORDERS[[#This Row],[TotalAmount]]&lt;200), 35
)</f>
        <v>15</v>
      </c>
      <c r="M1904" s="12" t="str" cm="1">
        <f t="array" ref="M1904">_xlfn.IFS(
    SUMIFS(FACT_ORDERS[TotalAmount], FACT_ORDERS[WD_CUSTOMERS],FACT_ORDERS[[#This Row],[WD_CUSTOMERS]])&gt;=15000, "VIP",
    SUMIFS(FACT_ORDERS[TotalAmount], FACT_ORDERS[WD_CUSTOMERS],FACT_ORDERS[[#This Row],[WD_CUSTOMERS]])&gt;=8000, "Premium",
    TRUE, "Regular"
)</f>
        <v>VIP</v>
      </c>
      <c r="N1904" s="32" cm="1">
        <f t="array" ref="N1904">_xlfn.IFS(
   FACT_ORDERS[[#This Row],[TypeOfClient]]="VIP", 0.2,
   FACT_ORDERS[[#This Row],[TypeOfClient]]="Premium", 0.1,
   TRUE, 0
)</f>
        <v>0.2</v>
      </c>
      <c r="O1904" s="31" cm="1">
        <f t="array" ref="O1904">_xlfn.IFS(
   FACT_ORDERS[[#This Row],[TotalAmount]]&gt;1500, 0.15,
   FACT_ORDERS[[#This Row],[TotalAmount]]&gt;1000, 0.1,
   FACT_ORDERS[[#This Row],[TotalAmount]]&gt;500, 0.05,
   TRUE, 0
)</f>
        <v>0</v>
      </c>
      <c r="P1904" s="28">
        <f xml:space="preserve"> FACT_ORDERS[[#This Row],[TotalAmount]] * (1 - (FACT_ORDERS[[#This Row],[ClientDiscount]] + FACT_ORDERS[[#This Row],[OrderDiscount]]) )</f>
        <v>112</v>
      </c>
      <c r="Q1904" s="28">
        <f>FACT_ORDERS[[#This Row],[TotalAmountWithDiscount]]+FACT_ORDERS[[#This Row],[DeliveryCost]]</f>
        <v>127</v>
      </c>
      <c r="R1904" s="35">
        <v>44890</v>
      </c>
      <c r="S1904" s="35" t="str">
        <f>IF(NETWORKDAYS(FACT_ORDERS[[#This Row],[Order-Date]], FACT_ORDERS[[#This Row],[ArrivalDate ]]) &gt; 10, "Late", "On Time")</f>
        <v>On Time</v>
      </c>
    </row>
    <row r="1905" spans="1:19" x14ac:dyDescent="0.3">
      <c r="A1905" s="12">
        <v>6903</v>
      </c>
      <c r="B1905" s="12">
        <v>287</v>
      </c>
      <c r="C1905" s="12">
        <v>10390</v>
      </c>
      <c r="D1905" s="12">
        <v>1904</v>
      </c>
      <c r="E1905" s="12" t="s">
        <v>244</v>
      </c>
      <c r="F1905" s="13">
        <v>44883</v>
      </c>
      <c r="G1905" s="26" t="s">
        <v>12449</v>
      </c>
      <c r="H1905" s="12">
        <v>21</v>
      </c>
      <c r="I1905" s="28">
        <f>VLOOKUP(B:B,DIM_PRODUCTS!A:F,5,FALSE)</f>
        <v>13</v>
      </c>
      <c r="J1905" s="28">
        <f>FACT_ORDERS[[#This Row],[ProductPrice]]*FACT_ORDERS[[#This Row],[Quantity]]</f>
        <v>273</v>
      </c>
      <c r="K1905" s="12" t="str">
        <f>VLOOKUP(C:C,DIM_CUSTOMERS!A:G,7,FALSE)</f>
        <v>USA</v>
      </c>
      <c r="L1905" s="30" cm="1">
        <f t="array" ref="L1905">_xlfn.IFS(
    AND(FACT_ORDERS[[#This Row],[DeliveryMehtod]]="shippment",FACT_ORDERS[[#This Row],[TotalAmount]]&gt;=200), 0,
    AND(FACT_ORDERS[[#This Row],[DeliveryMehtod]]="pickup"), 15,
    AND(FACT_ORDERS[[#This Row],[DeliveryMehtod]]="shippment",FACT_ORDERS[[#This Row],[TotalAmount]]&lt;200), 35
)</f>
        <v>0</v>
      </c>
      <c r="M1905" s="12" t="str" cm="1">
        <f t="array" ref="M1905">_xlfn.IFS(
    SUMIFS(FACT_ORDERS[TotalAmount], FACT_ORDERS[WD_CUSTOMERS],FACT_ORDERS[[#This Row],[WD_CUSTOMERS]])&gt;=15000, "VIP",
    SUMIFS(FACT_ORDERS[TotalAmount], FACT_ORDERS[WD_CUSTOMERS],FACT_ORDERS[[#This Row],[WD_CUSTOMERS]])&gt;=8000, "Premium",
    TRUE, "Regular"
)</f>
        <v>VIP</v>
      </c>
      <c r="N1905" s="32" cm="1">
        <f t="array" ref="N1905">_xlfn.IFS(
   FACT_ORDERS[[#This Row],[TypeOfClient]]="VIP", 0.2,
   FACT_ORDERS[[#This Row],[TypeOfClient]]="Premium", 0.1,
   TRUE, 0
)</f>
        <v>0.2</v>
      </c>
      <c r="O1905" s="31" cm="1">
        <f t="array" ref="O1905">_xlfn.IFS(
   FACT_ORDERS[[#This Row],[TotalAmount]]&gt;1500, 0.15,
   FACT_ORDERS[[#This Row],[TotalAmount]]&gt;1000, 0.1,
   FACT_ORDERS[[#This Row],[TotalAmount]]&gt;500, 0.05,
   TRUE, 0
)</f>
        <v>0</v>
      </c>
      <c r="P1905" s="28">
        <f xml:space="preserve"> FACT_ORDERS[[#This Row],[TotalAmount]] * (1 - (FACT_ORDERS[[#This Row],[ClientDiscount]] + FACT_ORDERS[[#This Row],[OrderDiscount]]) )</f>
        <v>218.4</v>
      </c>
      <c r="Q1905" s="28">
        <f>FACT_ORDERS[[#This Row],[TotalAmountWithDiscount]]+FACT_ORDERS[[#This Row],[DeliveryCost]]</f>
        <v>218.4</v>
      </c>
      <c r="R1905" s="35">
        <v>44890</v>
      </c>
      <c r="S1905" s="35" t="str">
        <f>IF(NETWORKDAYS(FACT_ORDERS[[#This Row],[Order-Date]], FACT_ORDERS[[#This Row],[ArrivalDate ]]) &gt; 10, "Late", "On Time")</f>
        <v>On Time</v>
      </c>
    </row>
    <row r="1906" spans="1:19" x14ac:dyDescent="0.3">
      <c r="A1906" s="12">
        <v>6904</v>
      </c>
      <c r="B1906" s="12">
        <v>283</v>
      </c>
      <c r="C1906" s="12">
        <v>10390</v>
      </c>
      <c r="D1906" s="12">
        <v>1905</v>
      </c>
      <c r="E1906" s="12" t="s">
        <v>243</v>
      </c>
      <c r="F1906" s="13">
        <v>44883</v>
      </c>
      <c r="G1906" s="26" t="s">
        <v>12450</v>
      </c>
      <c r="H1906" s="12">
        <v>40</v>
      </c>
      <c r="I1906" s="28">
        <f>VLOOKUP(B:B,DIM_PRODUCTS!A:F,5,FALSE)</f>
        <v>11</v>
      </c>
      <c r="J1906" s="28">
        <f>FACT_ORDERS[[#This Row],[ProductPrice]]*FACT_ORDERS[[#This Row],[Quantity]]</f>
        <v>440</v>
      </c>
      <c r="K1906" s="12" t="str">
        <f>VLOOKUP(C:C,DIM_CUSTOMERS!A:G,7,FALSE)</f>
        <v>USA</v>
      </c>
      <c r="L1906" s="30" cm="1">
        <f t="array" ref="L1906">_xlfn.IFS(
    AND(FACT_ORDERS[[#This Row],[DeliveryMehtod]]="shippment",FACT_ORDERS[[#This Row],[TotalAmount]]&gt;=200), 0,
    AND(FACT_ORDERS[[#This Row],[DeliveryMehtod]]="pickup"), 15,
    AND(FACT_ORDERS[[#This Row],[DeliveryMehtod]]="shippment",FACT_ORDERS[[#This Row],[TotalAmount]]&lt;200), 35
)</f>
        <v>15</v>
      </c>
      <c r="M1906" s="12" t="str" cm="1">
        <f t="array" ref="M1906">_xlfn.IFS(
    SUMIFS(FACT_ORDERS[TotalAmount], FACT_ORDERS[WD_CUSTOMERS],FACT_ORDERS[[#This Row],[WD_CUSTOMERS]])&gt;=15000, "VIP",
    SUMIFS(FACT_ORDERS[TotalAmount], FACT_ORDERS[WD_CUSTOMERS],FACT_ORDERS[[#This Row],[WD_CUSTOMERS]])&gt;=8000, "Premium",
    TRUE, "Regular"
)</f>
        <v>VIP</v>
      </c>
      <c r="N1906" s="32" cm="1">
        <f t="array" ref="N1906">_xlfn.IFS(
   FACT_ORDERS[[#This Row],[TypeOfClient]]="VIP", 0.2,
   FACT_ORDERS[[#This Row],[TypeOfClient]]="Premium", 0.1,
   TRUE, 0
)</f>
        <v>0.2</v>
      </c>
      <c r="O1906" s="31" cm="1">
        <f t="array" ref="O1906">_xlfn.IFS(
   FACT_ORDERS[[#This Row],[TotalAmount]]&gt;1500, 0.15,
   FACT_ORDERS[[#This Row],[TotalAmount]]&gt;1000, 0.1,
   FACT_ORDERS[[#This Row],[TotalAmount]]&gt;500, 0.05,
   TRUE, 0
)</f>
        <v>0</v>
      </c>
      <c r="P1906" s="28">
        <f xml:space="preserve"> FACT_ORDERS[[#This Row],[TotalAmount]] * (1 - (FACT_ORDERS[[#This Row],[ClientDiscount]] + FACT_ORDERS[[#This Row],[OrderDiscount]]) )</f>
        <v>352</v>
      </c>
      <c r="Q1906" s="28">
        <f>FACT_ORDERS[[#This Row],[TotalAmountWithDiscount]]+FACT_ORDERS[[#This Row],[DeliveryCost]]</f>
        <v>367</v>
      </c>
      <c r="R1906" s="35">
        <v>44890</v>
      </c>
      <c r="S1906" s="35" t="str">
        <f>IF(NETWORKDAYS(FACT_ORDERS[[#This Row],[Order-Date]], FACT_ORDERS[[#This Row],[ArrivalDate ]]) &gt; 10, "Late", "On Time")</f>
        <v>On Time</v>
      </c>
    </row>
    <row r="1907" spans="1:19" x14ac:dyDescent="0.3">
      <c r="A1907" s="12">
        <v>6905</v>
      </c>
      <c r="B1907" s="12">
        <v>249</v>
      </c>
      <c r="C1907" s="12">
        <v>10390</v>
      </c>
      <c r="D1907" s="12">
        <v>1906</v>
      </c>
      <c r="E1907" s="12" t="s">
        <v>244</v>
      </c>
      <c r="F1907" s="13">
        <v>44883</v>
      </c>
      <c r="G1907" s="26" t="s">
        <v>12451</v>
      </c>
      <c r="H1907" s="12">
        <v>20</v>
      </c>
      <c r="I1907" s="28">
        <f>VLOOKUP(B:B,DIM_PRODUCTS!A:F,5,FALSE)</f>
        <v>13</v>
      </c>
      <c r="J1907" s="28">
        <f>FACT_ORDERS[[#This Row],[ProductPrice]]*FACT_ORDERS[[#This Row],[Quantity]]</f>
        <v>260</v>
      </c>
      <c r="K1907" s="12" t="str">
        <f>VLOOKUP(C:C,DIM_CUSTOMERS!A:G,7,FALSE)</f>
        <v>USA</v>
      </c>
      <c r="L1907" s="30" cm="1">
        <f t="array" ref="L1907">_xlfn.IFS(
    AND(FACT_ORDERS[[#This Row],[DeliveryMehtod]]="shippment",FACT_ORDERS[[#This Row],[TotalAmount]]&gt;=200), 0,
    AND(FACT_ORDERS[[#This Row],[DeliveryMehtod]]="pickup"), 15,
    AND(FACT_ORDERS[[#This Row],[DeliveryMehtod]]="shippment",FACT_ORDERS[[#This Row],[TotalAmount]]&lt;200), 35
)</f>
        <v>0</v>
      </c>
      <c r="M1907" s="12" t="str" cm="1">
        <f t="array" ref="M1907">_xlfn.IFS(
    SUMIFS(FACT_ORDERS[TotalAmount], FACT_ORDERS[WD_CUSTOMERS],FACT_ORDERS[[#This Row],[WD_CUSTOMERS]])&gt;=15000, "VIP",
    SUMIFS(FACT_ORDERS[TotalAmount], FACT_ORDERS[WD_CUSTOMERS],FACT_ORDERS[[#This Row],[WD_CUSTOMERS]])&gt;=8000, "Premium",
    TRUE, "Regular"
)</f>
        <v>VIP</v>
      </c>
      <c r="N1907" s="32" cm="1">
        <f t="array" ref="N1907">_xlfn.IFS(
   FACT_ORDERS[[#This Row],[TypeOfClient]]="VIP", 0.2,
   FACT_ORDERS[[#This Row],[TypeOfClient]]="Premium", 0.1,
   TRUE, 0
)</f>
        <v>0.2</v>
      </c>
      <c r="O1907" s="31" cm="1">
        <f t="array" ref="O1907">_xlfn.IFS(
   FACT_ORDERS[[#This Row],[TotalAmount]]&gt;1500, 0.15,
   FACT_ORDERS[[#This Row],[TotalAmount]]&gt;1000, 0.1,
   FACT_ORDERS[[#This Row],[TotalAmount]]&gt;500, 0.05,
   TRUE, 0
)</f>
        <v>0</v>
      </c>
      <c r="P1907" s="28">
        <f xml:space="preserve"> FACT_ORDERS[[#This Row],[TotalAmount]] * (1 - (FACT_ORDERS[[#This Row],[ClientDiscount]] + FACT_ORDERS[[#This Row],[OrderDiscount]]) )</f>
        <v>208</v>
      </c>
      <c r="Q1907" s="28">
        <f>FACT_ORDERS[[#This Row],[TotalAmountWithDiscount]]+FACT_ORDERS[[#This Row],[DeliveryCost]]</f>
        <v>208</v>
      </c>
      <c r="R1907" s="35">
        <v>44893</v>
      </c>
      <c r="S1907" s="35" t="str">
        <f>IF(NETWORKDAYS(FACT_ORDERS[[#This Row],[Order-Date]], FACT_ORDERS[[#This Row],[ArrivalDate ]]) &gt; 10, "Late", "On Time")</f>
        <v>On Time</v>
      </c>
    </row>
    <row r="1908" spans="1:19" x14ac:dyDescent="0.3">
      <c r="A1908" s="12">
        <v>6906</v>
      </c>
      <c r="B1908" s="12">
        <v>288</v>
      </c>
      <c r="C1908" s="12">
        <v>10390</v>
      </c>
      <c r="D1908" s="12">
        <v>1907</v>
      </c>
      <c r="E1908" s="12" t="s">
        <v>244</v>
      </c>
      <c r="F1908" s="13">
        <v>45338</v>
      </c>
      <c r="G1908" s="26" t="s">
        <v>12452</v>
      </c>
      <c r="H1908" s="12">
        <v>11</v>
      </c>
      <c r="I1908" s="28">
        <f>VLOOKUP(B:B,DIM_PRODUCTS!A:F,5,FALSE)</f>
        <v>14</v>
      </c>
      <c r="J1908" s="28">
        <f>FACT_ORDERS[[#This Row],[ProductPrice]]*FACT_ORDERS[[#This Row],[Quantity]]</f>
        <v>154</v>
      </c>
      <c r="K1908" s="12" t="str">
        <f>VLOOKUP(C:C,DIM_CUSTOMERS!A:G,7,FALSE)</f>
        <v>USA</v>
      </c>
      <c r="L1908" s="30" cm="1">
        <f t="array" ref="L1908">_xlfn.IFS(
    AND(FACT_ORDERS[[#This Row],[DeliveryMehtod]]="shippment",FACT_ORDERS[[#This Row],[TotalAmount]]&gt;=200), 0,
    AND(FACT_ORDERS[[#This Row],[DeliveryMehtod]]="pickup"), 15,
    AND(FACT_ORDERS[[#This Row],[DeliveryMehtod]]="shippment",FACT_ORDERS[[#This Row],[TotalAmount]]&lt;200), 35
)</f>
        <v>35</v>
      </c>
      <c r="M1908" s="12" t="str" cm="1">
        <f t="array" ref="M1908">_xlfn.IFS(
    SUMIFS(FACT_ORDERS[TotalAmount], FACT_ORDERS[WD_CUSTOMERS],FACT_ORDERS[[#This Row],[WD_CUSTOMERS]])&gt;=15000, "VIP",
    SUMIFS(FACT_ORDERS[TotalAmount], FACT_ORDERS[WD_CUSTOMERS],FACT_ORDERS[[#This Row],[WD_CUSTOMERS]])&gt;=8000, "Premium",
    TRUE, "Regular"
)</f>
        <v>VIP</v>
      </c>
      <c r="N1908" s="32" cm="1">
        <f t="array" ref="N1908">_xlfn.IFS(
   FACT_ORDERS[[#This Row],[TypeOfClient]]="VIP", 0.2,
   FACT_ORDERS[[#This Row],[TypeOfClient]]="Premium", 0.1,
   TRUE, 0
)</f>
        <v>0.2</v>
      </c>
      <c r="O1908" s="31" cm="1">
        <f t="array" ref="O1908">_xlfn.IFS(
   FACT_ORDERS[[#This Row],[TotalAmount]]&gt;1500, 0.15,
   FACT_ORDERS[[#This Row],[TotalAmount]]&gt;1000, 0.1,
   FACT_ORDERS[[#This Row],[TotalAmount]]&gt;500, 0.05,
   TRUE, 0
)</f>
        <v>0</v>
      </c>
      <c r="P1908" s="28">
        <f xml:space="preserve"> FACT_ORDERS[[#This Row],[TotalAmount]] * (1 - (FACT_ORDERS[[#This Row],[ClientDiscount]] + FACT_ORDERS[[#This Row],[OrderDiscount]]) )</f>
        <v>123.2</v>
      </c>
      <c r="Q1908" s="28">
        <f>FACT_ORDERS[[#This Row],[TotalAmountWithDiscount]]+FACT_ORDERS[[#This Row],[DeliveryCost]]</f>
        <v>158.19999999999999</v>
      </c>
      <c r="R1908" s="35">
        <v>45348</v>
      </c>
      <c r="S1908" s="35" t="str">
        <f>IF(NETWORKDAYS(FACT_ORDERS[[#This Row],[Order-Date]], FACT_ORDERS[[#This Row],[ArrivalDate ]]) &gt; 10, "Late", "On Time")</f>
        <v>On Time</v>
      </c>
    </row>
    <row r="1909" spans="1:19" x14ac:dyDescent="0.3">
      <c r="A1909" s="12">
        <v>6907</v>
      </c>
      <c r="B1909" s="12">
        <v>287</v>
      </c>
      <c r="C1909" s="12">
        <v>10390</v>
      </c>
      <c r="D1909" s="12">
        <v>1908</v>
      </c>
      <c r="E1909" s="12" t="s">
        <v>243</v>
      </c>
      <c r="F1909" s="13">
        <v>45338</v>
      </c>
      <c r="G1909" s="26" t="s">
        <v>12453</v>
      </c>
      <c r="H1909" s="12">
        <v>15</v>
      </c>
      <c r="I1909" s="28">
        <f>VLOOKUP(B:B,DIM_PRODUCTS!A:F,5,FALSE)</f>
        <v>13</v>
      </c>
      <c r="J1909" s="28">
        <f>FACT_ORDERS[[#This Row],[ProductPrice]]*FACT_ORDERS[[#This Row],[Quantity]]</f>
        <v>195</v>
      </c>
      <c r="K1909" s="12" t="str">
        <f>VLOOKUP(C:C,DIM_CUSTOMERS!A:G,7,FALSE)</f>
        <v>USA</v>
      </c>
      <c r="L1909" s="30" cm="1">
        <f t="array" ref="L1909">_xlfn.IFS(
    AND(FACT_ORDERS[[#This Row],[DeliveryMehtod]]="shippment",FACT_ORDERS[[#This Row],[TotalAmount]]&gt;=200), 0,
    AND(FACT_ORDERS[[#This Row],[DeliveryMehtod]]="pickup"), 15,
    AND(FACT_ORDERS[[#This Row],[DeliveryMehtod]]="shippment",FACT_ORDERS[[#This Row],[TotalAmount]]&lt;200), 35
)</f>
        <v>15</v>
      </c>
      <c r="M1909" s="12" t="str" cm="1">
        <f t="array" ref="M1909">_xlfn.IFS(
    SUMIFS(FACT_ORDERS[TotalAmount], FACT_ORDERS[WD_CUSTOMERS],FACT_ORDERS[[#This Row],[WD_CUSTOMERS]])&gt;=15000, "VIP",
    SUMIFS(FACT_ORDERS[TotalAmount], FACT_ORDERS[WD_CUSTOMERS],FACT_ORDERS[[#This Row],[WD_CUSTOMERS]])&gt;=8000, "Premium",
    TRUE, "Regular"
)</f>
        <v>VIP</v>
      </c>
      <c r="N1909" s="32" cm="1">
        <f t="array" ref="N1909">_xlfn.IFS(
   FACT_ORDERS[[#This Row],[TypeOfClient]]="VIP", 0.2,
   FACT_ORDERS[[#This Row],[TypeOfClient]]="Premium", 0.1,
   TRUE, 0
)</f>
        <v>0.2</v>
      </c>
      <c r="O1909" s="31" cm="1">
        <f t="array" ref="O1909">_xlfn.IFS(
   FACT_ORDERS[[#This Row],[TotalAmount]]&gt;1500, 0.15,
   FACT_ORDERS[[#This Row],[TotalAmount]]&gt;1000, 0.1,
   FACT_ORDERS[[#This Row],[TotalAmount]]&gt;500, 0.05,
   TRUE, 0
)</f>
        <v>0</v>
      </c>
      <c r="P1909" s="28">
        <f xml:space="preserve"> FACT_ORDERS[[#This Row],[TotalAmount]] * (1 - (FACT_ORDERS[[#This Row],[ClientDiscount]] + FACT_ORDERS[[#This Row],[OrderDiscount]]) )</f>
        <v>156</v>
      </c>
      <c r="Q1909" s="28">
        <f>FACT_ORDERS[[#This Row],[TotalAmountWithDiscount]]+FACT_ORDERS[[#This Row],[DeliveryCost]]</f>
        <v>171</v>
      </c>
      <c r="R1909" s="35">
        <v>45345</v>
      </c>
      <c r="S1909" s="35" t="str">
        <f>IF(NETWORKDAYS(FACT_ORDERS[[#This Row],[Order-Date]], FACT_ORDERS[[#This Row],[ArrivalDate ]]) &gt; 10, "Late", "On Time")</f>
        <v>On Time</v>
      </c>
    </row>
    <row r="1910" spans="1:19" x14ac:dyDescent="0.3">
      <c r="A1910" s="12">
        <v>6908</v>
      </c>
      <c r="B1910" s="12">
        <v>288</v>
      </c>
      <c r="C1910" s="12">
        <v>10390</v>
      </c>
      <c r="D1910" s="12">
        <v>1909</v>
      </c>
      <c r="E1910" s="12" t="s">
        <v>244</v>
      </c>
      <c r="F1910" s="13">
        <v>44911</v>
      </c>
      <c r="G1910" s="26" t="s">
        <v>12454</v>
      </c>
      <c r="H1910" s="12">
        <v>13</v>
      </c>
      <c r="I1910" s="28">
        <f>VLOOKUP(B:B,DIM_PRODUCTS!A:F,5,FALSE)</f>
        <v>14</v>
      </c>
      <c r="J1910" s="28">
        <f>FACT_ORDERS[[#This Row],[ProductPrice]]*FACT_ORDERS[[#This Row],[Quantity]]</f>
        <v>182</v>
      </c>
      <c r="K1910" s="12" t="str">
        <f>VLOOKUP(C:C,DIM_CUSTOMERS!A:G,7,FALSE)</f>
        <v>USA</v>
      </c>
      <c r="L1910" s="30" cm="1">
        <f t="array" ref="L1910">_xlfn.IFS(
    AND(FACT_ORDERS[[#This Row],[DeliveryMehtod]]="shippment",FACT_ORDERS[[#This Row],[TotalAmount]]&gt;=200), 0,
    AND(FACT_ORDERS[[#This Row],[DeliveryMehtod]]="pickup"), 15,
    AND(FACT_ORDERS[[#This Row],[DeliveryMehtod]]="shippment",FACT_ORDERS[[#This Row],[TotalAmount]]&lt;200), 35
)</f>
        <v>35</v>
      </c>
      <c r="M1910" s="12" t="str" cm="1">
        <f t="array" ref="M1910">_xlfn.IFS(
    SUMIFS(FACT_ORDERS[TotalAmount], FACT_ORDERS[WD_CUSTOMERS],FACT_ORDERS[[#This Row],[WD_CUSTOMERS]])&gt;=15000, "VIP",
    SUMIFS(FACT_ORDERS[TotalAmount], FACT_ORDERS[WD_CUSTOMERS],FACT_ORDERS[[#This Row],[WD_CUSTOMERS]])&gt;=8000, "Premium",
    TRUE, "Regular"
)</f>
        <v>VIP</v>
      </c>
      <c r="N1910" s="32" cm="1">
        <f t="array" ref="N1910">_xlfn.IFS(
   FACT_ORDERS[[#This Row],[TypeOfClient]]="VIP", 0.2,
   FACT_ORDERS[[#This Row],[TypeOfClient]]="Premium", 0.1,
   TRUE, 0
)</f>
        <v>0.2</v>
      </c>
      <c r="O1910" s="31" cm="1">
        <f t="array" ref="O1910">_xlfn.IFS(
   FACT_ORDERS[[#This Row],[TotalAmount]]&gt;1500, 0.15,
   FACT_ORDERS[[#This Row],[TotalAmount]]&gt;1000, 0.1,
   FACT_ORDERS[[#This Row],[TotalAmount]]&gt;500, 0.05,
   TRUE, 0
)</f>
        <v>0</v>
      </c>
      <c r="P1910" s="28">
        <f xml:space="preserve"> FACT_ORDERS[[#This Row],[TotalAmount]] * (1 - (FACT_ORDERS[[#This Row],[ClientDiscount]] + FACT_ORDERS[[#This Row],[OrderDiscount]]) )</f>
        <v>145.6</v>
      </c>
      <c r="Q1910" s="28">
        <f>FACT_ORDERS[[#This Row],[TotalAmountWithDiscount]]+FACT_ORDERS[[#This Row],[DeliveryCost]]</f>
        <v>180.6</v>
      </c>
      <c r="R1910" s="35">
        <v>44920</v>
      </c>
      <c r="S1910" s="35" t="str">
        <f>IF(NETWORKDAYS(FACT_ORDERS[[#This Row],[Order-Date]], FACT_ORDERS[[#This Row],[ArrivalDate ]]) &gt; 10, "Late", "On Time")</f>
        <v>On Time</v>
      </c>
    </row>
    <row r="1911" spans="1:19" x14ac:dyDescent="0.3">
      <c r="A1911" s="12">
        <v>6909</v>
      </c>
      <c r="B1911" s="12">
        <v>204</v>
      </c>
      <c r="C1911" s="12">
        <v>10390</v>
      </c>
      <c r="D1911" s="12">
        <v>1910</v>
      </c>
      <c r="E1911" s="12" t="s">
        <v>243</v>
      </c>
      <c r="F1911" s="13">
        <v>44911</v>
      </c>
      <c r="G1911" s="26" t="s">
        <v>12455</v>
      </c>
      <c r="H1911" s="12">
        <v>20</v>
      </c>
      <c r="I1911" s="28">
        <f>VLOOKUP(B:B,DIM_PRODUCTS!A:F,5,FALSE)</f>
        <v>6</v>
      </c>
      <c r="J1911" s="28">
        <f>FACT_ORDERS[[#This Row],[ProductPrice]]*FACT_ORDERS[[#This Row],[Quantity]]</f>
        <v>120</v>
      </c>
      <c r="K1911" s="12" t="str">
        <f>VLOOKUP(C:C,DIM_CUSTOMERS!A:G,7,FALSE)</f>
        <v>USA</v>
      </c>
      <c r="L1911" s="30" cm="1">
        <f t="array" ref="L1911">_xlfn.IFS(
    AND(FACT_ORDERS[[#This Row],[DeliveryMehtod]]="shippment",FACT_ORDERS[[#This Row],[TotalAmount]]&gt;=200), 0,
    AND(FACT_ORDERS[[#This Row],[DeliveryMehtod]]="pickup"), 15,
    AND(FACT_ORDERS[[#This Row],[DeliveryMehtod]]="shippment",FACT_ORDERS[[#This Row],[TotalAmount]]&lt;200), 35
)</f>
        <v>15</v>
      </c>
      <c r="M1911" s="12" t="str" cm="1">
        <f t="array" ref="M1911">_xlfn.IFS(
    SUMIFS(FACT_ORDERS[TotalAmount], FACT_ORDERS[WD_CUSTOMERS],FACT_ORDERS[[#This Row],[WD_CUSTOMERS]])&gt;=15000, "VIP",
    SUMIFS(FACT_ORDERS[TotalAmount], FACT_ORDERS[WD_CUSTOMERS],FACT_ORDERS[[#This Row],[WD_CUSTOMERS]])&gt;=8000, "Premium",
    TRUE, "Regular"
)</f>
        <v>VIP</v>
      </c>
      <c r="N1911" s="32" cm="1">
        <f t="array" ref="N1911">_xlfn.IFS(
   FACT_ORDERS[[#This Row],[TypeOfClient]]="VIP", 0.2,
   FACT_ORDERS[[#This Row],[TypeOfClient]]="Premium", 0.1,
   TRUE, 0
)</f>
        <v>0.2</v>
      </c>
      <c r="O1911" s="31" cm="1">
        <f t="array" ref="O1911">_xlfn.IFS(
   FACT_ORDERS[[#This Row],[TotalAmount]]&gt;1500, 0.15,
   FACT_ORDERS[[#This Row],[TotalAmount]]&gt;1000, 0.1,
   FACT_ORDERS[[#This Row],[TotalAmount]]&gt;500, 0.05,
   TRUE, 0
)</f>
        <v>0</v>
      </c>
      <c r="P1911" s="28">
        <f xml:space="preserve"> FACT_ORDERS[[#This Row],[TotalAmount]] * (1 - (FACT_ORDERS[[#This Row],[ClientDiscount]] + FACT_ORDERS[[#This Row],[OrderDiscount]]) )</f>
        <v>96</v>
      </c>
      <c r="Q1911" s="28">
        <f>FACT_ORDERS[[#This Row],[TotalAmountWithDiscount]]+FACT_ORDERS[[#This Row],[DeliveryCost]]</f>
        <v>111</v>
      </c>
      <c r="R1911" s="35">
        <v>44919</v>
      </c>
      <c r="S1911" s="35" t="str">
        <f>IF(NETWORKDAYS(FACT_ORDERS[[#This Row],[Order-Date]], FACT_ORDERS[[#This Row],[ArrivalDate ]]) &gt; 10, "Late", "On Time")</f>
        <v>On Time</v>
      </c>
    </row>
    <row r="1912" spans="1:19" x14ac:dyDescent="0.3">
      <c r="A1912" s="12">
        <v>6910</v>
      </c>
      <c r="B1912" s="12">
        <v>287</v>
      </c>
      <c r="C1912" s="12">
        <v>10390</v>
      </c>
      <c r="D1912" s="12">
        <v>1911</v>
      </c>
      <c r="E1912" s="12" t="s">
        <v>243</v>
      </c>
      <c r="F1912" s="13">
        <v>44911</v>
      </c>
      <c r="G1912" s="26" t="s">
        <v>12456</v>
      </c>
      <c r="H1912" s="12">
        <v>25</v>
      </c>
      <c r="I1912" s="28">
        <f>VLOOKUP(B:B,DIM_PRODUCTS!A:F,5,FALSE)</f>
        <v>13</v>
      </c>
      <c r="J1912" s="28">
        <f>FACT_ORDERS[[#This Row],[ProductPrice]]*FACT_ORDERS[[#This Row],[Quantity]]</f>
        <v>325</v>
      </c>
      <c r="K1912" s="12" t="str">
        <f>VLOOKUP(C:C,DIM_CUSTOMERS!A:G,7,FALSE)</f>
        <v>USA</v>
      </c>
      <c r="L1912" s="30" cm="1">
        <f t="array" ref="L1912">_xlfn.IFS(
    AND(FACT_ORDERS[[#This Row],[DeliveryMehtod]]="shippment",FACT_ORDERS[[#This Row],[TotalAmount]]&gt;=200), 0,
    AND(FACT_ORDERS[[#This Row],[DeliveryMehtod]]="pickup"), 15,
    AND(FACT_ORDERS[[#This Row],[DeliveryMehtod]]="shippment",FACT_ORDERS[[#This Row],[TotalAmount]]&lt;200), 35
)</f>
        <v>15</v>
      </c>
      <c r="M1912" s="12" t="str" cm="1">
        <f t="array" ref="M1912">_xlfn.IFS(
    SUMIFS(FACT_ORDERS[TotalAmount], FACT_ORDERS[WD_CUSTOMERS],FACT_ORDERS[[#This Row],[WD_CUSTOMERS]])&gt;=15000, "VIP",
    SUMIFS(FACT_ORDERS[TotalAmount], FACT_ORDERS[WD_CUSTOMERS],FACT_ORDERS[[#This Row],[WD_CUSTOMERS]])&gt;=8000, "Premium",
    TRUE, "Regular"
)</f>
        <v>VIP</v>
      </c>
      <c r="N1912" s="32" cm="1">
        <f t="array" ref="N1912">_xlfn.IFS(
   FACT_ORDERS[[#This Row],[TypeOfClient]]="VIP", 0.2,
   FACT_ORDERS[[#This Row],[TypeOfClient]]="Premium", 0.1,
   TRUE, 0
)</f>
        <v>0.2</v>
      </c>
      <c r="O1912" s="31" cm="1">
        <f t="array" ref="O1912">_xlfn.IFS(
   FACT_ORDERS[[#This Row],[TotalAmount]]&gt;1500, 0.15,
   FACT_ORDERS[[#This Row],[TotalAmount]]&gt;1000, 0.1,
   FACT_ORDERS[[#This Row],[TotalAmount]]&gt;500, 0.05,
   TRUE, 0
)</f>
        <v>0</v>
      </c>
      <c r="P1912" s="28">
        <f xml:space="preserve"> FACT_ORDERS[[#This Row],[TotalAmount]] * (1 - (FACT_ORDERS[[#This Row],[ClientDiscount]] + FACT_ORDERS[[#This Row],[OrderDiscount]]) )</f>
        <v>260</v>
      </c>
      <c r="Q1912" s="28">
        <f>FACT_ORDERS[[#This Row],[TotalAmountWithDiscount]]+FACT_ORDERS[[#This Row],[DeliveryCost]]</f>
        <v>275</v>
      </c>
      <c r="R1912" s="35">
        <v>44920</v>
      </c>
      <c r="S1912" s="35" t="str">
        <f>IF(NETWORKDAYS(FACT_ORDERS[[#This Row],[Order-Date]], FACT_ORDERS[[#This Row],[ArrivalDate ]]) &gt; 10, "Late", "On Time")</f>
        <v>On Time</v>
      </c>
    </row>
    <row r="1913" spans="1:19" x14ac:dyDescent="0.3">
      <c r="A1913" s="12">
        <v>6911</v>
      </c>
      <c r="B1913" s="12">
        <v>283</v>
      </c>
      <c r="C1913" s="12">
        <v>10390</v>
      </c>
      <c r="D1913" s="12">
        <v>1912</v>
      </c>
      <c r="E1913" s="12" t="s">
        <v>244</v>
      </c>
      <c r="F1913" s="13">
        <v>44911</v>
      </c>
      <c r="G1913" s="26" t="s">
        <v>12457</v>
      </c>
      <c r="H1913" s="12">
        <v>52</v>
      </c>
      <c r="I1913" s="28">
        <f>VLOOKUP(B:B,DIM_PRODUCTS!A:F,5,FALSE)</f>
        <v>11</v>
      </c>
      <c r="J1913" s="28">
        <f>FACT_ORDERS[[#This Row],[ProductPrice]]*FACT_ORDERS[[#This Row],[Quantity]]</f>
        <v>572</v>
      </c>
      <c r="K1913" s="12" t="str">
        <f>VLOOKUP(C:C,DIM_CUSTOMERS!A:G,7,FALSE)</f>
        <v>USA</v>
      </c>
      <c r="L1913" s="30" cm="1">
        <f t="array" ref="L1913">_xlfn.IFS(
    AND(FACT_ORDERS[[#This Row],[DeliveryMehtod]]="shippment",FACT_ORDERS[[#This Row],[TotalAmount]]&gt;=200), 0,
    AND(FACT_ORDERS[[#This Row],[DeliveryMehtod]]="pickup"), 15,
    AND(FACT_ORDERS[[#This Row],[DeliveryMehtod]]="shippment",FACT_ORDERS[[#This Row],[TotalAmount]]&lt;200), 35
)</f>
        <v>0</v>
      </c>
      <c r="M1913" s="12" t="str" cm="1">
        <f t="array" ref="M1913">_xlfn.IFS(
    SUMIFS(FACT_ORDERS[TotalAmount], FACT_ORDERS[WD_CUSTOMERS],FACT_ORDERS[[#This Row],[WD_CUSTOMERS]])&gt;=15000, "VIP",
    SUMIFS(FACT_ORDERS[TotalAmount], FACT_ORDERS[WD_CUSTOMERS],FACT_ORDERS[[#This Row],[WD_CUSTOMERS]])&gt;=8000, "Premium",
    TRUE, "Regular"
)</f>
        <v>VIP</v>
      </c>
      <c r="N1913" s="32" cm="1">
        <f t="array" ref="N1913">_xlfn.IFS(
   FACT_ORDERS[[#This Row],[TypeOfClient]]="VIP", 0.2,
   FACT_ORDERS[[#This Row],[TypeOfClient]]="Premium", 0.1,
   TRUE, 0
)</f>
        <v>0.2</v>
      </c>
      <c r="O1913" s="31" cm="1">
        <f t="array" ref="O1913">_xlfn.IFS(
   FACT_ORDERS[[#This Row],[TotalAmount]]&gt;1500, 0.15,
   FACT_ORDERS[[#This Row],[TotalAmount]]&gt;1000, 0.1,
   FACT_ORDERS[[#This Row],[TotalAmount]]&gt;500, 0.05,
   TRUE, 0
)</f>
        <v>0.05</v>
      </c>
      <c r="P1913" s="28">
        <f xml:space="preserve"> FACT_ORDERS[[#This Row],[TotalAmount]] * (1 - (FACT_ORDERS[[#This Row],[ClientDiscount]] + FACT_ORDERS[[#This Row],[OrderDiscount]]) )</f>
        <v>429</v>
      </c>
      <c r="Q1913" s="28">
        <f>FACT_ORDERS[[#This Row],[TotalAmountWithDiscount]]+FACT_ORDERS[[#This Row],[DeliveryCost]]</f>
        <v>429</v>
      </c>
      <c r="R1913" s="35">
        <v>44918</v>
      </c>
      <c r="S1913" s="35" t="str">
        <f>IF(NETWORKDAYS(FACT_ORDERS[[#This Row],[Order-Date]], FACT_ORDERS[[#This Row],[ArrivalDate ]]) &gt; 10, "Late", "On Time")</f>
        <v>On Time</v>
      </c>
    </row>
    <row r="1914" spans="1:19" x14ac:dyDescent="0.3">
      <c r="A1914" s="12">
        <v>6912</v>
      </c>
      <c r="B1914" s="12">
        <v>249</v>
      </c>
      <c r="C1914" s="12">
        <v>10390</v>
      </c>
      <c r="D1914" s="12">
        <v>1913</v>
      </c>
      <c r="E1914" s="12" t="s">
        <v>243</v>
      </c>
      <c r="F1914" s="13">
        <v>44911</v>
      </c>
      <c r="G1914" s="26" t="s">
        <v>12458</v>
      </c>
      <c r="H1914" s="12">
        <v>22</v>
      </c>
      <c r="I1914" s="28">
        <f>VLOOKUP(B:B,DIM_PRODUCTS!A:F,5,FALSE)</f>
        <v>13</v>
      </c>
      <c r="J1914" s="28">
        <f>FACT_ORDERS[[#This Row],[ProductPrice]]*FACT_ORDERS[[#This Row],[Quantity]]</f>
        <v>286</v>
      </c>
      <c r="K1914" s="12" t="str">
        <f>VLOOKUP(C:C,DIM_CUSTOMERS!A:G,7,FALSE)</f>
        <v>USA</v>
      </c>
      <c r="L1914" s="30" cm="1">
        <f t="array" ref="L1914">_xlfn.IFS(
    AND(FACT_ORDERS[[#This Row],[DeliveryMehtod]]="shippment",FACT_ORDERS[[#This Row],[TotalAmount]]&gt;=200), 0,
    AND(FACT_ORDERS[[#This Row],[DeliveryMehtod]]="pickup"), 15,
    AND(FACT_ORDERS[[#This Row],[DeliveryMehtod]]="shippment",FACT_ORDERS[[#This Row],[TotalAmount]]&lt;200), 35
)</f>
        <v>15</v>
      </c>
      <c r="M1914" s="12" t="str" cm="1">
        <f t="array" ref="M1914">_xlfn.IFS(
    SUMIFS(FACT_ORDERS[TotalAmount], FACT_ORDERS[WD_CUSTOMERS],FACT_ORDERS[[#This Row],[WD_CUSTOMERS]])&gt;=15000, "VIP",
    SUMIFS(FACT_ORDERS[TotalAmount], FACT_ORDERS[WD_CUSTOMERS],FACT_ORDERS[[#This Row],[WD_CUSTOMERS]])&gt;=8000, "Premium",
    TRUE, "Regular"
)</f>
        <v>VIP</v>
      </c>
      <c r="N1914" s="32" cm="1">
        <f t="array" ref="N1914">_xlfn.IFS(
   FACT_ORDERS[[#This Row],[TypeOfClient]]="VIP", 0.2,
   FACT_ORDERS[[#This Row],[TypeOfClient]]="Premium", 0.1,
   TRUE, 0
)</f>
        <v>0.2</v>
      </c>
      <c r="O1914" s="31" cm="1">
        <f t="array" ref="O1914">_xlfn.IFS(
   FACT_ORDERS[[#This Row],[TotalAmount]]&gt;1500, 0.15,
   FACT_ORDERS[[#This Row],[TotalAmount]]&gt;1000, 0.1,
   FACT_ORDERS[[#This Row],[TotalAmount]]&gt;500, 0.05,
   TRUE, 0
)</f>
        <v>0</v>
      </c>
      <c r="P1914" s="28">
        <f xml:space="preserve"> FACT_ORDERS[[#This Row],[TotalAmount]] * (1 - (FACT_ORDERS[[#This Row],[ClientDiscount]] + FACT_ORDERS[[#This Row],[OrderDiscount]]) )</f>
        <v>228.8</v>
      </c>
      <c r="Q1914" s="28">
        <f>FACT_ORDERS[[#This Row],[TotalAmountWithDiscount]]+FACT_ORDERS[[#This Row],[DeliveryCost]]</f>
        <v>243.8</v>
      </c>
      <c r="R1914" s="35">
        <v>44920</v>
      </c>
      <c r="S1914" s="35" t="str">
        <f>IF(NETWORKDAYS(FACT_ORDERS[[#This Row],[Order-Date]], FACT_ORDERS[[#This Row],[ArrivalDate ]]) &gt; 10, "Late", "On Time")</f>
        <v>On Time</v>
      </c>
    </row>
    <row r="1915" spans="1:19" x14ac:dyDescent="0.3">
      <c r="A1915" s="12">
        <v>6913</v>
      </c>
      <c r="B1915" s="12">
        <v>288</v>
      </c>
      <c r="C1915" s="12">
        <v>10390</v>
      </c>
      <c r="D1915" s="12">
        <v>1914</v>
      </c>
      <c r="E1915" s="12" t="s">
        <v>244</v>
      </c>
      <c r="F1915" s="13">
        <v>44928</v>
      </c>
      <c r="G1915" s="26" t="s">
        <v>12459</v>
      </c>
      <c r="H1915" s="12">
        <v>16</v>
      </c>
      <c r="I1915" s="28">
        <f>VLOOKUP(B:B,DIM_PRODUCTS!A:F,5,FALSE)</f>
        <v>14</v>
      </c>
      <c r="J1915" s="28">
        <f>FACT_ORDERS[[#This Row],[ProductPrice]]*FACT_ORDERS[[#This Row],[Quantity]]</f>
        <v>224</v>
      </c>
      <c r="K1915" s="12" t="str">
        <f>VLOOKUP(C:C,DIM_CUSTOMERS!A:G,7,FALSE)</f>
        <v>USA</v>
      </c>
      <c r="L1915" s="30" cm="1">
        <f t="array" ref="L1915">_xlfn.IFS(
    AND(FACT_ORDERS[[#This Row],[DeliveryMehtod]]="shippment",FACT_ORDERS[[#This Row],[TotalAmount]]&gt;=200), 0,
    AND(FACT_ORDERS[[#This Row],[DeliveryMehtod]]="pickup"), 15,
    AND(FACT_ORDERS[[#This Row],[DeliveryMehtod]]="shippment",FACT_ORDERS[[#This Row],[TotalAmount]]&lt;200), 35
)</f>
        <v>0</v>
      </c>
      <c r="M1915" s="12" t="str" cm="1">
        <f t="array" ref="M1915">_xlfn.IFS(
    SUMIFS(FACT_ORDERS[TotalAmount], FACT_ORDERS[WD_CUSTOMERS],FACT_ORDERS[[#This Row],[WD_CUSTOMERS]])&gt;=15000, "VIP",
    SUMIFS(FACT_ORDERS[TotalAmount], FACT_ORDERS[WD_CUSTOMERS],FACT_ORDERS[[#This Row],[WD_CUSTOMERS]])&gt;=8000, "Premium",
    TRUE, "Regular"
)</f>
        <v>VIP</v>
      </c>
      <c r="N1915" s="32" cm="1">
        <f t="array" ref="N1915">_xlfn.IFS(
   FACT_ORDERS[[#This Row],[TypeOfClient]]="VIP", 0.2,
   FACT_ORDERS[[#This Row],[TypeOfClient]]="Premium", 0.1,
   TRUE, 0
)</f>
        <v>0.2</v>
      </c>
      <c r="O1915" s="31" cm="1">
        <f t="array" ref="O1915">_xlfn.IFS(
   FACT_ORDERS[[#This Row],[TotalAmount]]&gt;1500, 0.15,
   FACT_ORDERS[[#This Row],[TotalAmount]]&gt;1000, 0.1,
   FACT_ORDERS[[#This Row],[TotalAmount]]&gt;500, 0.05,
   TRUE, 0
)</f>
        <v>0</v>
      </c>
      <c r="P1915" s="28">
        <f xml:space="preserve"> FACT_ORDERS[[#This Row],[TotalAmount]] * (1 - (FACT_ORDERS[[#This Row],[ClientDiscount]] + FACT_ORDERS[[#This Row],[OrderDiscount]]) )</f>
        <v>179.20000000000002</v>
      </c>
      <c r="Q1915" s="28">
        <f>FACT_ORDERS[[#This Row],[TotalAmountWithDiscount]]+FACT_ORDERS[[#This Row],[DeliveryCost]]</f>
        <v>179.20000000000002</v>
      </c>
      <c r="R1915" s="35">
        <v>44938</v>
      </c>
      <c r="S1915" s="35" t="str">
        <f>IF(NETWORKDAYS(FACT_ORDERS[[#This Row],[Order-Date]], FACT_ORDERS[[#This Row],[ArrivalDate ]]) &gt; 10, "Late", "On Time")</f>
        <v>On Time</v>
      </c>
    </row>
    <row r="1916" spans="1:19" x14ac:dyDescent="0.3">
      <c r="A1916" s="12">
        <v>6914</v>
      </c>
      <c r="B1916" s="12">
        <v>204</v>
      </c>
      <c r="C1916" s="12">
        <v>10390</v>
      </c>
      <c r="D1916" s="12">
        <v>1915</v>
      </c>
      <c r="E1916" s="12" t="s">
        <v>243</v>
      </c>
      <c r="F1916" s="13">
        <v>44928</v>
      </c>
      <c r="G1916" s="26" t="s">
        <v>4299</v>
      </c>
      <c r="H1916" s="12">
        <v>15</v>
      </c>
      <c r="I1916" s="28">
        <f>VLOOKUP(B:B,DIM_PRODUCTS!A:F,5,FALSE)</f>
        <v>6</v>
      </c>
      <c r="J1916" s="28">
        <f>FACT_ORDERS[[#This Row],[ProductPrice]]*FACT_ORDERS[[#This Row],[Quantity]]</f>
        <v>90</v>
      </c>
      <c r="K1916" s="12" t="str">
        <f>VLOOKUP(C:C,DIM_CUSTOMERS!A:G,7,FALSE)</f>
        <v>USA</v>
      </c>
      <c r="L1916" s="30" cm="1">
        <f t="array" ref="L1916">_xlfn.IFS(
    AND(FACT_ORDERS[[#This Row],[DeliveryMehtod]]="shippment",FACT_ORDERS[[#This Row],[TotalAmount]]&gt;=200), 0,
    AND(FACT_ORDERS[[#This Row],[DeliveryMehtod]]="pickup"), 15,
    AND(FACT_ORDERS[[#This Row],[DeliveryMehtod]]="shippment",FACT_ORDERS[[#This Row],[TotalAmount]]&lt;200), 35
)</f>
        <v>15</v>
      </c>
      <c r="M1916" s="12" t="str" cm="1">
        <f t="array" ref="M1916">_xlfn.IFS(
    SUMIFS(FACT_ORDERS[TotalAmount], FACT_ORDERS[WD_CUSTOMERS],FACT_ORDERS[[#This Row],[WD_CUSTOMERS]])&gt;=15000, "VIP",
    SUMIFS(FACT_ORDERS[TotalAmount], FACT_ORDERS[WD_CUSTOMERS],FACT_ORDERS[[#This Row],[WD_CUSTOMERS]])&gt;=8000, "Premium",
    TRUE, "Regular"
)</f>
        <v>VIP</v>
      </c>
      <c r="N1916" s="32" cm="1">
        <f t="array" ref="N1916">_xlfn.IFS(
   FACT_ORDERS[[#This Row],[TypeOfClient]]="VIP", 0.2,
   FACT_ORDERS[[#This Row],[TypeOfClient]]="Premium", 0.1,
   TRUE, 0
)</f>
        <v>0.2</v>
      </c>
      <c r="O1916" s="31" cm="1">
        <f t="array" ref="O1916">_xlfn.IFS(
   FACT_ORDERS[[#This Row],[TotalAmount]]&gt;1500, 0.15,
   FACT_ORDERS[[#This Row],[TotalAmount]]&gt;1000, 0.1,
   FACT_ORDERS[[#This Row],[TotalAmount]]&gt;500, 0.05,
   TRUE, 0
)</f>
        <v>0</v>
      </c>
      <c r="P1916" s="28">
        <f xml:space="preserve"> FACT_ORDERS[[#This Row],[TotalAmount]] * (1 - (FACT_ORDERS[[#This Row],[ClientDiscount]] + FACT_ORDERS[[#This Row],[OrderDiscount]]) )</f>
        <v>72</v>
      </c>
      <c r="Q1916" s="28">
        <f>FACT_ORDERS[[#This Row],[TotalAmountWithDiscount]]+FACT_ORDERS[[#This Row],[DeliveryCost]]</f>
        <v>87</v>
      </c>
      <c r="R1916" s="35">
        <v>44938</v>
      </c>
      <c r="S1916" s="35" t="str">
        <f>IF(NETWORKDAYS(FACT_ORDERS[[#This Row],[Order-Date]], FACT_ORDERS[[#This Row],[ArrivalDate ]]) &gt; 10, "Late", "On Time")</f>
        <v>On Time</v>
      </c>
    </row>
    <row r="1917" spans="1:19" x14ac:dyDescent="0.3">
      <c r="A1917" s="12">
        <v>6915</v>
      </c>
      <c r="B1917" s="12">
        <v>287</v>
      </c>
      <c r="C1917" s="12">
        <v>10390</v>
      </c>
      <c r="D1917" s="12">
        <v>1916</v>
      </c>
      <c r="E1917" s="12" t="s">
        <v>243</v>
      </c>
      <c r="F1917" s="13">
        <v>44928</v>
      </c>
      <c r="G1917" s="26" t="s">
        <v>12460</v>
      </c>
      <c r="H1917" s="12">
        <v>21</v>
      </c>
      <c r="I1917" s="28">
        <f>VLOOKUP(B:B,DIM_PRODUCTS!A:F,5,FALSE)</f>
        <v>13</v>
      </c>
      <c r="J1917" s="28">
        <f>FACT_ORDERS[[#This Row],[ProductPrice]]*FACT_ORDERS[[#This Row],[Quantity]]</f>
        <v>273</v>
      </c>
      <c r="K1917" s="12" t="str">
        <f>VLOOKUP(C:C,DIM_CUSTOMERS!A:G,7,FALSE)</f>
        <v>USA</v>
      </c>
      <c r="L1917" s="30" cm="1">
        <f t="array" ref="L1917">_xlfn.IFS(
    AND(FACT_ORDERS[[#This Row],[DeliveryMehtod]]="shippment",FACT_ORDERS[[#This Row],[TotalAmount]]&gt;=200), 0,
    AND(FACT_ORDERS[[#This Row],[DeliveryMehtod]]="pickup"), 15,
    AND(FACT_ORDERS[[#This Row],[DeliveryMehtod]]="shippment",FACT_ORDERS[[#This Row],[TotalAmount]]&lt;200), 35
)</f>
        <v>15</v>
      </c>
      <c r="M1917" s="12" t="str" cm="1">
        <f t="array" ref="M1917">_xlfn.IFS(
    SUMIFS(FACT_ORDERS[TotalAmount], FACT_ORDERS[WD_CUSTOMERS],FACT_ORDERS[[#This Row],[WD_CUSTOMERS]])&gt;=15000, "VIP",
    SUMIFS(FACT_ORDERS[TotalAmount], FACT_ORDERS[WD_CUSTOMERS],FACT_ORDERS[[#This Row],[WD_CUSTOMERS]])&gt;=8000, "Premium",
    TRUE, "Regular"
)</f>
        <v>VIP</v>
      </c>
      <c r="N1917" s="32" cm="1">
        <f t="array" ref="N1917">_xlfn.IFS(
   FACT_ORDERS[[#This Row],[TypeOfClient]]="VIP", 0.2,
   FACT_ORDERS[[#This Row],[TypeOfClient]]="Premium", 0.1,
   TRUE, 0
)</f>
        <v>0.2</v>
      </c>
      <c r="O1917" s="31" cm="1">
        <f t="array" ref="O1917">_xlfn.IFS(
   FACT_ORDERS[[#This Row],[TotalAmount]]&gt;1500, 0.15,
   FACT_ORDERS[[#This Row],[TotalAmount]]&gt;1000, 0.1,
   FACT_ORDERS[[#This Row],[TotalAmount]]&gt;500, 0.05,
   TRUE, 0
)</f>
        <v>0</v>
      </c>
      <c r="P1917" s="28">
        <f xml:space="preserve"> FACT_ORDERS[[#This Row],[TotalAmount]] * (1 - (FACT_ORDERS[[#This Row],[ClientDiscount]] + FACT_ORDERS[[#This Row],[OrderDiscount]]) )</f>
        <v>218.4</v>
      </c>
      <c r="Q1917" s="28">
        <f>FACT_ORDERS[[#This Row],[TotalAmountWithDiscount]]+FACT_ORDERS[[#This Row],[DeliveryCost]]</f>
        <v>233.4</v>
      </c>
      <c r="R1917" s="35">
        <v>44938</v>
      </c>
      <c r="S1917" s="35" t="str">
        <f>IF(NETWORKDAYS(FACT_ORDERS[[#This Row],[Order-Date]], FACT_ORDERS[[#This Row],[ArrivalDate ]]) &gt; 10, "Late", "On Time")</f>
        <v>On Time</v>
      </c>
    </row>
    <row r="1918" spans="1:19" x14ac:dyDescent="0.3">
      <c r="A1918" s="12">
        <v>6916</v>
      </c>
      <c r="B1918" s="12">
        <v>283</v>
      </c>
      <c r="C1918" s="12">
        <v>10390</v>
      </c>
      <c r="D1918" s="12">
        <v>1917</v>
      </c>
      <c r="E1918" s="12" t="s">
        <v>244</v>
      </c>
      <c r="F1918" s="13">
        <v>44928</v>
      </c>
      <c r="G1918" s="26" t="s">
        <v>12461</v>
      </c>
      <c r="H1918" s="12">
        <v>41</v>
      </c>
      <c r="I1918" s="28">
        <f>VLOOKUP(B:B,DIM_PRODUCTS!A:F,5,FALSE)</f>
        <v>11</v>
      </c>
      <c r="J1918" s="28">
        <f>FACT_ORDERS[[#This Row],[ProductPrice]]*FACT_ORDERS[[#This Row],[Quantity]]</f>
        <v>451</v>
      </c>
      <c r="K1918" s="12" t="str">
        <f>VLOOKUP(C:C,DIM_CUSTOMERS!A:G,7,FALSE)</f>
        <v>USA</v>
      </c>
      <c r="L1918" s="30" cm="1">
        <f t="array" ref="L1918">_xlfn.IFS(
    AND(FACT_ORDERS[[#This Row],[DeliveryMehtod]]="shippment",FACT_ORDERS[[#This Row],[TotalAmount]]&gt;=200), 0,
    AND(FACT_ORDERS[[#This Row],[DeliveryMehtod]]="pickup"), 15,
    AND(FACT_ORDERS[[#This Row],[DeliveryMehtod]]="shippment",FACT_ORDERS[[#This Row],[TotalAmount]]&lt;200), 35
)</f>
        <v>0</v>
      </c>
      <c r="M1918" s="12" t="str" cm="1">
        <f t="array" ref="M1918">_xlfn.IFS(
    SUMIFS(FACT_ORDERS[TotalAmount], FACT_ORDERS[WD_CUSTOMERS],FACT_ORDERS[[#This Row],[WD_CUSTOMERS]])&gt;=15000, "VIP",
    SUMIFS(FACT_ORDERS[TotalAmount], FACT_ORDERS[WD_CUSTOMERS],FACT_ORDERS[[#This Row],[WD_CUSTOMERS]])&gt;=8000, "Premium",
    TRUE, "Regular"
)</f>
        <v>VIP</v>
      </c>
      <c r="N1918" s="32" cm="1">
        <f t="array" ref="N1918">_xlfn.IFS(
   FACT_ORDERS[[#This Row],[TypeOfClient]]="VIP", 0.2,
   FACT_ORDERS[[#This Row],[TypeOfClient]]="Premium", 0.1,
   TRUE, 0
)</f>
        <v>0.2</v>
      </c>
      <c r="O1918" s="31" cm="1">
        <f t="array" ref="O1918">_xlfn.IFS(
   FACT_ORDERS[[#This Row],[TotalAmount]]&gt;1500, 0.15,
   FACT_ORDERS[[#This Row],[TotalAmount]]&gt;1000, 0.1,
   FACT_ORDERS[[#This Row],[TotalAmount]]&gt;500, 0.05,
   TRUE, 0
)</f>
        <v>0</v>
      </c>
      <c r="P1918" s="28">
        <f xml:space="preserve"> FACT_ORDERS[[#This Row],[TotalAmount]] * (1 - (FACT_ORDERS[[#This Row],[ClientDiscount]] + FACT_ORDERS[[#This Row],[OrderDiscount]]) )</f>
        <v>360.8</v>
      </c>
      <c r="Q1918" s="28">
        <f>FACT_ORDERS[[#This Row],[TotalAmountWithDiscount]]+FACT_ORDERS[[#This Row],[DeliveryCost]]</f>
        <v>360.8</v>
      </c>
      <c r="R1918" s="35">
        <v>44939</v>
      </c>
      <c r="S1918" s="35" t="str">
        <f>IF(NETWORKDAYS(FACT_ORDERS[[#This Row],[Order-Date]], FACT_ORDERS[[#This Row],[ArrivalDate ]]) &gt; 10, "Late", "On Time")</f>
        <v>On Time</v>
      </c>
    </row>
    <row r="1919" spans="1:19" x14ac:dyDescent="0.3">
      <c r="A1919" s="12">
        <v>6917</v>
      </c>
      <c r="B1919" s="12">
        <v>249</v>
      </c>
      <c r="C1919" s="12">
        <v>10390</v>
      </c>
      <c r="D1919" s="12">
        <v>1918</v>
      </c>
      <c r="E1919" s="12" t="s">
        <v>244</v>
      </c>
      <c r="F1919" s="13">
        <v>44928</v>
      </c>
      <c r="G1919" s="26" t="s">
        <v>12462</v>
      </c>
      <c r="H1919" s="12">
        <v>31</v>
      </c>
      <c r="I1919" s="28">
        <f>VLOOKUP(B:B,DIM_PRODUCTS!A:F,5,FALSE)</f>
        <v>13</v>
      </c>
      <c r="J1919" s="28">
        <f>FACT_ORDERS[[#This Row],[ProductPrice]]*FACT_ORDERS[[#This Row],[Quantity]]</f>
        <v>403</v>
      </c>
      <c r="K1919" s="12" t="str">
        <f>VLOOKUP(C:C,DIM_CUSTOMERS!A:G,7,FALSE)</f>
        <v>USA</v>
      </c>
      <c r="L1919" s="30" cm="1">
        <f t="array" ref="L1919">_xlfn.IFS(
    AND(FACT_ORDERS[[#This Row],[DeliveryMehtod]]="shippment",FACT_ORDERS[[#This Row],[TotalAmount]]&gt;=200), 0,
    AND(FACT_ORDERS[[#This Row],[DeliveryMehtod]]="pickup"), 15,
    AND(FACT_ORDERS[[#This Row],[DeliveryMehtod]]="shippment",FACT_ORDERS[[#This Row],[TotalAmount]]&lt;200), 35
)</f>
        <v>0</v>
      </c>
      <c r="M1919" s="12" t="str" cm="1">
        <f t="array" ref="M1919">_xlfn.IFS(
    SUMIFS(FACT_ORDERS[TotalAmount], FACT_ORDERS[WD_CUSTOMERS],FACT_ORDERS[[#This Row],[WD_CUSTOMERS]])&gt;=15000, "VIP",
    SUMIFS(FACT_ORDERS[TotalAmount], FACT_ORDERS[WD_CUSTOMERS],FACT_ORDERS[[#This Row],[WD_CUSTOMERS]])&gt;=8000, "Premium",
    TRUE, "Regular"
)</f>
        <v>VIP</v>
      </c>
      <c r="N1919" s="32" cm="1">
        <f t="array" ref="N1919">_xlfn.IFS(
   FACT_ORDERS[[#This Row],[TypeOfClient]]="VIP", 0.2,
   FACT_ORDERS[[#This Row],[TypeOfClient]]="Premium", 0.1,
   TRUE, 0
)</f>
        <v>0.2</v>
      </c>
      <c r="O1919" s="31" cm="1">
        <f t="array" ref="O1919">_xlfn.IFS(
   FACT_ORDERS[[#This Row],[TotalAmount]]&gt;1500, 0.15,
   FACT_ORDERS[[#This Row],[TotalAmount]]&gt;1000, 0.1,
   FACT_ORDERS[[#This Row],[TotalAmount]]&gt;500, 0.05,
   TRUE, 0
)</f>
        <v>0</v>
      </c>
      <c r="P1919" s="28">
        <f xml:space="preserve"> FACT_ORDERS[[#This Row],[TotalAmount]] * (1 - (FACT_ORDERS[[#This Row],[ClientDiscount]] + FACT_ORDERS[[#This Row],[OrderDiscount]]) )</f>
        <v>322.40000000000003</v>
      </c>
      <c r="Q1919" s="28">
        <f>FACT_ORDERS[[#This Row],[TotalAmountWithDiscount]]+FACT_ORDERS[[#This Row],[DeliveryCost]]</f>
        <v>322.40000000000003</v>
      </c>
      <c r="R1919" s="35">
        <v>44939</v>
      </c>
      <c r="S1919" s="35" t="str">
        <f>IF(NETWORKDAYS(FACT_ORDERS[[#This Row],[Order-Date]], FACT_ORDERS[[#This Row],[ArrivalDate ]]) &gt; 10, "Late", "On Time")</f>
        <v>On Time</v>
      </c>
    </row>
    <row r="1920" spans="1:19" x14ac:dyDescent="0.3">
      <c r="A1920" s="12">
        <v>6918</v>
      </c>
      <c r="B1920" s="12">
        <v>288</v>
      </c>
      <c r="C1920" s="12">
        <v>10390</v>
      </c>
      <c r="D1920" s="12">
        <v>1919</v>
      </c>
      <c r="E1920" s="12" t="s">
        <v>244</v>
      </c>
      <c r="F1920" s="13">
        <v>45114</v>
      </c>
      <c r="G1920" s="26" t="s">
        <v>3674</v>
      </c>
      <c r="H1920" s="12">
        <v>18</v>
      </c>
      <c r="I1920" s="28">
        <f>VLOOKUP(B:B,DIM_PRODUCTS!A:F,5,FALSE)</f>
        <v>14</v>
      </c>
      <c r="J1920" s="28">
        <f>FACT_ORDERS[[#This Row],[ProductPrice]]*FACT_ORDERS[[#This Row],[Quantity]]</f>
        <v>252</v>
      </c>
      <c r="K1920" s="12" t="str">
        <f>VLOOKUP(C:C,DIM_CUSTOMERS!A:G,7,FALSE)</f>
        <v>USA</v>
      </c>
      <c r="L1920" s="30" cm="1">
        <f t="array" ref="L1920">_xlfn.IFS(
    AND(FACT_ORDERS[[#This Row],[DeliveryMehtod]]="shippment",FACT_ORDERS[[#This Row],[TotalAmount]]&gt;=200), 0,
    AND(FACT_ORDERS[[#This Row],[DeliveryMehtod]]="pickup"), 15,
    AND(FACT_ORDERS[[#This Row],[DeliveryMehtod]]="shippment",FACT_ORDERS[[#This Row],[TotalAmount]]&lt;200), 35
)</f>
        <v>0</v>
      </c>
      <c r="M1920" s="12" t="str" cm="1">
        <f t="array" ref="M1920">_xlfn.IFS(
    SUMIFS(FACT_ORDERS[TotalAmount], FACT_ORDERS[WD_CUSTOMERS],FACT_ORDERS[[#This Row],[WD_CUSTOMERS]])&gt;=15000, "VIP",
    SUMIFS(FACT_ORDERS[TotalAmount], FACT_ORDERS[WD_CUSTOMERS],FACT_ORDERS[[#This Row],[WD_CUSTOMERS]])&gt;=8000, "Premium",
    TRUE, "Regular"
)</f>
        <v>VIP</v>
      </c>
      <c r="N1920" s="32" cm="1">
        <f t="array" ref="N1920">_xlfn.IFS(
   FACT_ORDERS[[#This Row],[TypeOfClient]]="VIP", 0.2,
   FACT_ORDERS[[#This Row],[TypeOfClient]]="Premium", 0.1,
   TRUE, 0
)</f>
        <v>0.2</v>
      </c>
      <c r="O1920" s="31" cm="1">
        <f t="array" ref="O1920">_xlfn.IFS(
   FACT_ORDERS[[#This Row],[TotalAmount]]&gt;1500, 0.15,
   FACT_ORDERS[[#This Row],[TotalAmount]]&gt;1000, 0.1,
   FACT_ORDERS[[#This Row],[TotalAmount]]&gt;500, 0.05,
   TRUE, 0
)</f>
        <v>0</v>
      </c>
      <c r="P1920" s="28">
        <f xml:space="preserve"> FACT_ORDERS[[#This Row],[TotalAmount]] * (1 - (FACT_ORDERS[[#This Row],[ClientDiscount]] + FACT_ORDERS[[#This Row],[OrderDiscount]]) )</f>
        <v>201.60000000000002</v>
      </c>
      <c r="Q1920" s="28">
        <f>FACT_ORDERS[[#This Row],[TotalAmountWithDiscount]]+FACT_ORDERS[[#This Row],[DeliveryCost]]</f>
        <v>201.60000000000002</v>
      </c>
      <c r="R1920" s="35">
        <v>45124</v>
      </c>
      <c r="S1920" s="35" t="str">
        <f>IF(NETWORKDAYS(FACT_ORDERS[[#This Row],[Order-Date]], FACT_ORDERS[[#This Row],[ArrivalDate ]]) &gt; 10, "Late", "On Time")</f>
        <v>On Time</v>
      </c>
    </row>
    <row r="1921" spans="1:19" x14ac:dyDescent="0.3">
      <c r="A1921" s="12">
        <v>6919</v>
      </c>
      <c r="B1921" s="12">
        <v>287</v>
      </c>
      <c r="C1921" s="12">
        <v>10390</v>
      </c>
      <c r="D1921" s="12">
        <v>1920</v>
      </c>
      <c r="E1921" s="12" t="s">
        <v>243</v>
      </c>
      <c r="F1921" s="13">
        <v>45114</v>
      </c>
      <c r="G1921" s="26" t="s">
        <v>4523</v>
      </c>
      <c r="H1921" s="12">
        <v>27</v>
      </c>
      <c r="I1921" s="28">
        <f>VLOOKUP(B:B,DIM_PRODUCTS!A:F,5,FALSE)</f>
        <v>13</v>
      </c>
      <c r="J1921" s="28">
        <f>FACT_ORDERS[[#This Row],[ProductPrice]]*FACT_ORDERS[[#This Row],[Quantity]]</f>
        <v>351</v>
      </c>
      <c r="K1921" s="12" t="str">
        <f>VLOOKUP(C:C,DIM_CUSTOMERS!A:G,7,FALSE)</f>
        <v>USA</v>
      </c>
      <c r="L1921" s="30" cm="1">
        <f t="array" ref="L1921">_xlfn.IFS(
    AND(FACT_ORDERS[[#This Row],[DeliveryMehtod]]="shippment",FACT_ORDERS[[#This Row],[TotalAmount]]&gt;=200), 0,
    AND(FACT_ORDERS[[#This Row],[DeliveryMehtod]]="pickup"), 15,
    AND(FACT_ORDERS[[#This Row],[DeliveryMehtod]]="shippment",FACT_ORDERS[[#This Row],[TotalAmount]]&lt;200), 35
)</f>
        <v>15</v>
      </c>
      <c r="M1921" s="12" t="str" cm="1">
        <f t="array" ref="M1921">_xlfn.IFS(
    SUMIFS(FACT_ORDERS[TotalAmount], FACT_ORDERS[WD_CUSTOMERS],FACT_ORDERS[[#This Row],[WD_CUSTOMERS]])&gt;=15000, "VIP",
    SUMIFS(FACT_ORDERS[TotalAmount], FACT_ORDERS[WD_CUSTOMERS],FACT_ORDERS[[#This Row],[WD_CUSTOMERS]])&gt;=8000, "Premium",
    TRUE, "Regular"
)</f>
        <v>VIP</v>
      </c>
      <c r="N1921" s="32" cm="1">
        <f t="array" ref="N1921">_xlfn.IFS(
   FACT_ORDERS[[#This Row],[TypeOfClient]]="VIP", 0.2,
   FACT_ORDERS[[#This Row],[TypeOfClient]]="Premium", 0.1,
   TRUE, 0
)</f>
        <v>0.2</v>
      </c>
      <c r="O1921" s="31" cm="1">
        <f t="array" ref="O1921">_xlfn.IFS(
   FACT_ORDERS[[#This Row],[TotalAmount]]&gt;1500, 0.15,
   FACT_ORDERS[[#This Row],[TotalAmount]]&gt;1000, 0.1,
   FACT_ORDERS[[#This Row],[TotalAmount]]&gt;500, 0.05,
   TRUE, 0
)</f>
        <v>0</v>
      </c>
      <c r="P1921" s="28">
        <f xml:space="preserve"> FACT_ORDERS[[#This Row],[TotalAmount]] * (1 - (FACT_ORDERS[[#This Row],[ClientDiscount]] + FACT_ORDERS[[#This Row],[OrderDiscount]]) )</f>
        <v>280.8</v>
      </c>
      <c r="Q1921" s="28">
        <f>FACT_ORDERS[[#This Row],[TotalAmountWithDiscount]]+FACT_ORDERS[[#This Row],[DeliveryCost]]</f>
        <v>295.8</v>
      </c>
      <c r="R1921" s="35">
        <v>45121</v>
      </c>
      <c r="S1921" s="35" t="str">
        <f>IF(NETWORKDAYS(FACT_ORDERS[[#This Row],[Order-Date]], FACT_ORDERS[[#This Row],[ArrivalDate ]]) &gt; 10, "Late", "On Time")</f>
        <v>On Time</v>
      </c>
    </row>
    <row r="1922" spans="1:19" x14ac:dyDescent="0.3">
      <c r="A1922" s="12">
        <v>6920</v>
      </c>
      <c r="B1922" s="12">
        <v>283</v>
      </c>
      <c r="C1922" s="12">
        <v>10390</v>
      </c>
      <c r="D1922" s="12">
        <v>1921</v>
      </c>
      <c r="E1922" s="12" t="s">
        <v>243</v>
      </c>
      <c r="F1922" s="13">
        <v>45114</v>
      </c>
      <c r="G1922" s="26" t="s">
        <v>12463</v>
      </c>
      <c r="H1922" s="12">
        <v>47</v>
      </c>
      <c r="I1922" s="28">
        <f>VLOOKUP(B:B,DIM_PRODUCTS!A:F,5,FALSE)</f>
        <v>11</v>
      </c>
      <c r="J1922" s="28">
        <f>FACT_ORDERS[[#This Row],[ProductPrice]]*FACT_ORDERS[[#This Row],[Quantity]]</f>
        <v>517</v>
      </c>
      <c r="K1922" s="12" t="str">
        <f>VLOOKUP(C:C,DIM_CUSTOMERS!A:G,7,FALSE)</f>
        <v>USA</v>
      </c>
      <c r="L1922" s="30" cm="1">
        <f t="array" ref="L1922">_xlfn.IFS(
    AND(FACT_ORDERS[[#This Row],[DeliveryMehtod]]="shippment",FACT_ORDERS[[#This Row],[TotalAmount]]&gt;=200), 0,
    AND(FACT_ORDERS[[#This Row],[DeliveryMehtod]]="pickup"), 15,
    AND(FACT_ORDERS[[#This Row],[DeliveryMehtod]]="shippment",FACT_ORDERS[[#This Row],[TotalAmount]]&lt;200), 35
)</f>
        <v>15</v>
      </c>
      <c r="M1922" s="12" t="str" cm="1">
        <f t="array" ref="M1922">_xlfn.IFS(
    SUMIFS(FACT_ORDERS[TotalAmount], FACT_ORDERS[WD_CUSTOMERS],FACT_ORDERS[[#This Row],[WD_CUSTOMERS]])&gt;=15000, "VIP",
    SUMIFS(FACT_ORDERS[TotalAmount], FACT_ORDERS[WD_CUSTOMERS],FACT_ORDERS[[#This Row],[WD_CUSTOMERS]])&gt;=8000, "Premium",
    TRUE, "Regular"
)</f>
        <v>VIP</v>
      </c>
      <c r="N1922" s="32" cm="1">
        <f t="array" ref="N1922">_xlfn.IFS(
   FACT_ORDERS[[#This Row],[TypeOfClient]]="VIP", 0.2,
   FACT_ORDERS[[#This Row],[TypeOfClient]]="Premium", 0.1,
   TRUE, 0
)</f>
        <v>0.2</v>
      </c>
      <c r="O1922" s="31" cm="1">
        <f t="array" ref="O1922">_xlfn.IFS(
   FACT_ORDERS[[#This Row],[TotalAmount]]&gt;1500, 0.15,
   FACT_ORDERS[[#This Row],[TotalAmount]]&gt;1000, 0.1,
   FACT_ORDERS[[#This Row],[TotalAmount]]&gt;500, 0.05,
   TRUE, 0
)</f>
        <v>0.05</v>
      </c>
      <c r="P1922" s="28">
        <f xml:space="preserve"> FACT_ORDERS[[#This Row],[TotalAmount]] * (1 - (FACT_ORDERS[[#This Row],[ClientDiscount]] + FACT_ORDERS[[#This Row],[OrderDiscount]]) )</f>
        <v>387.75</v>
      </c>
      <c r="Q1922" s="28">
        <f>FACT_ORDERS[[#This Row],[TotalAmountWithDiscount]]+FACT_ORDERS[[#This Row],[DeliveryCost]]</f>
        <v>402.75</v>
      </c>
      <c r="R1922" s="35">
        <v>45121</v>
      </c>
      <c r="S1922" s="35" t="str">
        <f>IF(NETWORKDAYS(FACT_ORDERS[[#This Row],[Order-Date]], FACT_ORDERS[[#This Row],[ArrivalDate ]]) &gt; 10, "Late", "On Time")</f>
        <v>On Time</v>
      </c>
    </row>
    <row r="1923" spans="1:19" x14ac:dyDescent="0.3">
      <c r="A1923" s="12">
        <v>6921</v>
      </c>
      <c r="B1923" s="12">
        <v>249</v>
      </c>
      <c r="C1923" s="12">
        <v>10390</v>
      </c>
      <c r="D1923" s="12">
        <v>1922</v>
      </c>
      <c r="E1923" s="12" t="s">
        <v>244</v>
      </c>
      <c r="F1923" s="13">
        <v>45114</v>
      </c>
      <c r="G1923" s="26" t="s">
        <v>12464</v>
      </c>
      <c r="H1923" s="12">
        <v>31</v>
      </c>
      <c r="I1923" s="28">
        <f>VLOOKUP(B:B,DIM_PRODUCTS!A:F,5,FALSE)</f>
        <v>13</v>
      </c>
      <c r="J1923" s="28">
        <f>FACT_ORDERS[[#This Row],[ProductPrice]]*FACT_ORDERS[[#This Row],[Quantity]]</f>
        <v>403</v>
      </c>
      <c r="K1923" s="12" t="str">
        <f>VLOOKUP(C:C,DIM_CUSTOMERS!A:G,7,FALSE)</f>
        <v>USA</v>
      </c>
      <c r="L1923" s="30" cm="1">
        <f t="array" ref="L1923">_xlfn.IFS(
    AND(FACT_ORDERS[[#This Row],[DeliveryMehtod]]="shippment",FACT_ORDERS[[#This Row],[TotalAmount]]&gt;=200), 0,
    AND(FACT_ORDERS[[#This Row],[DeliveryMehtod]]="pickup"), 15,
    AND(FACT_ORDERS[[#This Row],[DeliveryMehtod]]="shippment",FACT_ORDERS[[#This Row],[TotalAmount]]&lt;200), 35
)</f>
        <v>0</v>
      </c>
      <c r="M1923" s="12" t="str" cm="1">
        <f t="array" ref="M1923">_xlfn.IFS(
    SUMIFS(FACT_ORDERS[TotalAmount], FACT_ORDERS[WD_CUSTOMERS],FACT_ORDERS[[#This Row],[WD_CUSTOMERS]])&gt;=15000, "VIP",
    SUMIFS(FACT_ORDERS[TotalAmount], FACT_ORDERS[WD_CUSTOMERS],FACT_ORDERS[[#This Row],[WD_CUSTOMERS]])&gt;=8000, "Premium",
    TRUE, "Regular"
)</f>
        <v>VIP</v>
      </c>
      <c r="N1923" s="32" cm="1">
        <f t="array" ref="N1923">_xlfn.IFS(
   FACT_ORDERS[[#This Row],[TypeOfClient]]="VIP", 0.2,
   FACT_ORDERS[[#This Row],[TypeOfClient]]="Premium", 0.1,
   TRUE, 0
)</f>
        <v>0.2</v>
      </c>
      <c r="O1923" s="31" cm="1">
        <f t="array" ref="O1923">_xlfn.IFS(
   FACT_ORDERS[[#This Row],[TotalAmount]]&gt;1500, 0.15,
   FACT_ORDERS[[#This Row],[TotalAmount]]&gt;1000, 0.1,
   FACT_ORDERS[[#This Row],[TotalAmount]]&gt;500, 0.05,
   TRUE, 0
)</f>
        <v>0</v>
      </c>
      <c r="P1923" s="28">
        <f xml:space="preserve"> FACT_ORDERS[[#This Row],[TotalAmount]] * (1 - (FACT_ORDERS[[#This Row],[ClientDiscount]] + FACT_ORDERS[[#This Row],[OrderDiscount]]) )</f>
        <v>322.40000000000003</v>
      </c>
      <c r="Q1923" s="28">
        <f>FACT_ORDERS[[#This Row],[TotalAmountWithDiscount]]+FACT_ORDERS[[#This Row],[DeliveryCost]]</f>
        <v>322.40000000000003</v>
      </c>
      <c r="R1923" s="35">
        <v>45121</v>
      </c>
      <c r="S1923" s="35" t="str">
        <f>IF(NETWORKDAYS(FACT_ORDERS[[#This Row],[Order-Date]], FACT_ORDERS[[#This Row],[ArrivalDate ]]) &gt; 10, "Late", "On Time")</f>
        <v>On Time</v>
      </c>
    </row>
    <row r="1924" spans="1:19" x14ac:dyDescent="0.3">
      <c r="A1924" s="12">
        <v>6922</v>
      </c>
      <c r="B1924" s="12">
        <v>287</v>
      </c>
      <c r="C1924" s="12">
        <v>10390</v>
      </c>
      <c r="D1924" s="12">
        <v>1923</v>
      </c>
      <c r="E1924" s="12" t="s">
        <v>244</v>
      </c>
      <c r="F1924" s="13">
        <v>45552</v>
      </c>
      <c r="G1924" s="26" t="s">
        <v>12465</v>
      </c>
      <c r="H1924" s="12">
        <v>23</v>
      </c>
      <c r="I1924" s="28">
        <f>VLOOKUP(B:B,DIM_PRODUCTS!A:F,5,FALSE)</f>
        <v>13</v>
      </c>
      <c r="J1924" s="28">
        <f>FACT_ORDERS[[#This Row],[ProductPrice]]*FACT_ORDERS[[#This Row],[Quantity]]</f>
        <v>299</v>
      </c>
      <c r="K1924" s="12" t="str">
        <f>VLOOKUP(C:C,DIM_CUSTOMERS!A:G,7,FALSE)</f>
        <v>USA</v>
      </c>
      <c r="L1924" s="30" cm="1">
        <f t="array" ref="L1924">_xlfn.IFS(
    AND(FACT_ORDERS[[#This Row],[DeliveryMehtod]]="shippment",FACT_ORDERS[[#This Row],[TotalAmount]]&gt;=200), 0,
    AND(FACT_ORDERS[[#This Row],[DeliveryMehtod]]="pickup"), 15,
    AND(FACT_ORDERS[[#This Row],[DeliveryMehtod]]="shippment",FACT_ORDERS[[#This Row],[TotalAmount]]&lt;200), 35
)</f>
        <v>0</v>
      </c>
      <c r="M1924" s="12" t="str" cm="1">
        <f t="array" ref="M1924">_xlfn.IFS(
    SUMIFS(FACT_ORDERS[TotalAmount], FACT_ORDERS[WD_CUSTOMERS],FACT_ORDERS[[#This Row],[WD_CUSTOMERS]])&gt;=15000, "VIP",
    SUMIFS(FACT_ORDERS[TotalAmount], FACT_ORDERS[WD_CUSTOMERS],FACT_ORDERS[[#This Row],[WD_CUSTOMERS]])&gt;=8000, "Premium",
    TRUE, "Regular"
)</f>
        <v>VIP</v>
      </c>
      <c r="N1924" s="32" cm="1">
        <f t="array" ref="N1924">_xlfn.IFS(
   FACT_ORDERS[[#This Row],[TypeOfClient]]="VIP", 0.2,
   FACT_ORDERS[[#This Row],[TypeOfClient]]="Premium", 0.1,
   TRUE, 0
)</f>
        <v>0.2</v>
      </c>
      <c r="O1924" s="31" cm="1">
        <f t="array" ref="O1924">_xlfn.IFS(
   FACT_ORDERS[[#This Row],[TotalAmount]]&gt;1500, 0.15,
   FACT_ORDERS[[#This Row],[TotalAmount]]&gt;1000, 0.1,
   FACT_ORDERS[[#This Row],[TotalAmount]]&gt;500, 0.05,
   TRUE, 0
)</f>
        <v>0</v>
      </c>
      <c r="P1924" s="28">
        <f xml:space="preserve"> FACT_ORDERS[[#This Row],[TotalAmount]] * (1 - (FACT_ORDERS[[#This Row],[ClientDiscount]] + FACT_ORDERS[[#This Row],[OrderDiscount]]) )</f>
        <v>239.20000000000002</v>
      </c>
      <c r="Q1924" s="28">
        <f>FACT_ORDERS[[#This Row],[TotalAmountWithDiscount]]+FACT_ORDERS[[#This Row],[DeliveryCost]]</f>
        <v>239.20000000000002</v>
      </c>
      <c r="R1924" s="35">
        <v>45559</v>
      </c>
      <c r="S1924" s="35" t="str">
        <f>IF(NETWORKDAYS(FACT_ORDERS[[#This Row],[Order-Date]], FACT_ORDERS[[#This Row],[ArrivalDate ]]) &gt; 10, "Late", "On Time")</f>
        <v>On Time</v>
      </c>
    </row>
    <row r="1925" spans="1:19" x14ac:dyDescent="0.3">
      <c r="A1925" s="12">
        <v>6923</v>
      </c>
      <c r="B1925" s="12">
        <v>288</v>
      </c>
      <c r="C1925" s="12">
        <v>10390</v>
      </c>
      <c r="D1925" s="12">
        <v>1924</v>
      </c>
      <c r="E1925" s="12" t="s">
        <v>244</v>
      </c>
      <c r="F1925" s="13">
        <v>44895</v>
      </c>
      <c r="G1925" s="26" t="s">
        <v>12026</v>
      </c>
      <c r="H1925" s="12">
        <v>10</v>
      </c>
      <c r="I1925" s="28">
        <f>VLOOKUP(B:B,DIM_PRODUCTS!A:F,5,FALSE)</f>
        <v>14</v>
      </c>
      <c r="J1925" s="28">
        <f>FACT_ORDERS[[#This Row],[ProductPrice]]*FACT_ORDERS[[#This Row],[Quantity]]</f>
        <v>140</v>
      </c>
      <c r="K1925" s="12" t="str">
        <f>VLOOKUP(C:C,DIM_CUSTOMERS!A:G,7,FALSE)</f>
        <v>USA</v>
      </c>
      <c r="L1925" s="30" cm="1">
        <f t="array" ref="L1925">_xlfn.IFS(
    AND(FACT_ORDERS[[#This Row],[DeliveryMehtod]]="shippment",FACT_ORDERS[[#This Row],[TotalAmount]]&gt;=200), 0,
    AND(FACT_ORDERS[[#This Row],[DeliveryMehtod]]="pickup"), 15,
    AND(FACT_ORDERS[[#This Row],[DeliveryMehtod]]="shippment",FACT_ORDERS[[#This Row],[TotalAmount]]&lt;200), 35
)</f>
        <v>35</v>
      </c>
      <c r="M1925" s="12" t="str" cm="1">
        <f t="array" ref="M1925">_xlfn.IFS(
    SUMIFS(FACT_ORDERS[TotalAmount], FACT_ORDERS[WD_CUSTOMERS],FACT_ORDERS[[#This Row],[WD_CUSTOMERS]])&gt;=15000, "VIP",
    SUMIFS(FACT_ORDERS[TotalAmount], FACT_ORDERS[WD_CUSTOMERS],FACT_ORDERS[[#This Row],[WD_CUSTOMERS]])&gt;=8000, "Premium",
    TRUE, "Regular"
)</f>
        <v>VIP</v>
      </c>
      <c r="N1925" s="32" cm="1">
        <f t="array" ref="N1925">_xlfn.IFS(
   FACT_ORDERS[[#This Row],[TypeOfClient]]="VIP", 0.2,
   FACT_ORDERS[[#This Row],[TypeOfClient]]="Premium", 0.1,
   TRUE, 0
)</f>
        <v>0.2</v>
      </c>
      <c r="O1925" s="31" cm="1">
        <f t="array" ref="O1925">_xlfn.IFS(
   FACT_ORDERS[[#This Row],[TotalAmount]]&gt;1500, 0.15,
   FACT_ORDERS[[#This Row],[TotalAmount]]&gt;1000, 0.1,
   FACT_ORDERS[[#This Row],[TotalAmount]]&gt;500, 0.05,
   TRUE, 0
)</f>
        <v>0</v>
      </c>
      <c r="P1925" s="28">
        <f xml:space="preserve"> FACT_ORDERS[[#This Row],[TotalAmount]] * (1 - (FACT_ORDERS[[#This Row],[ClientDiscount]] + FACT_ORDERS[[#This Row],[OrderDiscount]]) )</f>
        <v>112</v>
      </c>
      <c r="Q1925" s="28">
        <f>FACT_ORDERS[[#This Row],[TotalAmountWithDiscount]]+FACT_ORDERS[[#This Row],[DeliveryCost]]</f>
        <v>147</v>
      </c>
      <c r="R1925" s="35">
        <v>44906</v>
      </c>
      <c r="S1925" s="35" t="str">
        <f>IF(NETWORKDAYS(FACT_ORDERS[[#This Row],[Order-Date]], FACT_ORDERS[[#This Row],[ArrivalDate ]]) &gt; 10, "Late", "On Time")</f>
        <v>On Time</v>
      </c>
    </row>
    <row r="1926" spans="1:19" x14ac:dyDescent="0.3">
      <c r="A1926" s="12">
        <v>6924</v>
      </c>
      <c r="B1926" s="12">
        <v>204</v>
      </c>
      <c r="C1926" s="12">
        <v>10390</v>
      </c>
      <c r="D1926" s="12">
        <v>1925</v>
      </c>
      <c r="E1926" s="12" t="s">
        <v>244</v>
      </c>
      <c r="F1926" s="13">
        <v>44895</v>
      </c>
      <c r="G1926" s="26" t="s">
        <v>4163</v>
      </c>
      <c r="H1926" s="12">
        <v>22</v>
      </c>
      <c r="I1926" s="28">
        <f>VLOOKUP(B:B,DIM_PRODUCTS!A:F,5,FALSE)</f>
        <v>6</v>
      </c>
      <c r="J1926" s="28">
        <f>FACT_ORDERS[[#This Row],[ProductPrice]]*FACT_ORDERS[[#This Row],[Quantity]]</f>
        <v>132</v>
      </c>
      <c r="K1926" s="12" t="str">
        <f>VLOOKUP(C:C,DIM_CUSTOMERS!A:G,7,FALSE)</f>
        <v>USA</v>
      </c>
      <c r="L1926" s="30" cm="1">
        <f t="array" ref="L1926">_xlfn.IFS(
    AND(FACT_ORDERS[[#This Row],[DeliveryMehtod]]="shippment",FACT_ORDERS[[#This Row],[TotalAmount]]&gt;=200), 0,
    AND(FACT_ORDERS[[#This Row],[DeliveryMehtod]]="pickup"), 15,
    AND(FACT_ORDERS[[#This Row],[DeliveryMehtod]]="shippment",FACT_ORDERS[[#This Row],[TotalAmount]]&lt;200), 35
)</f>
        <v>35</v>
      </c>
      <c r="M1926" s="12" t="str" cm="1">
        <f t="array" ref="M1926">_xlfn.IFS(
    SUMIFS(FACT_ORDERS[TotalAmount], FACT_ORDERS[WD_CUSTOMERS],FACT_ORDERS[[#This Row],[WD_CUSTOMERS]])&gt;=15000, "VIP",
    SUMIFS(FACT_ORDERS[TotalAmount], FACT_ORDERS[WD_CUSTOMERS],FACT_ORDERS[[#This Row],[WD_CUSTOMERS]])&gt;=8000, "Premium",
    TRUE, "Regular"
)</f>
        <v>VIP</v>
      </c>
      <c r="N1926" s="32" cm="1">
        <f t="array" ref="N1926">_xlfn.IFS(
   FACT_ORDERS[[#This Row],[TypeOfClient]]="VIP", 0.2,
   FACT_ORDERS[[#This Row],[TypeOfClient]]="Premium", 0.1,
   TRUE, 0
)</f>
        <v>0.2</v>
      </c>
      <c r="O1926" s="31" cm="1">
        <f t="array" ref="O1926">_xlfn.IFS(
   FACT_ORDERS[[#This Row],[TotalAmount]]&gt;1500, 0.15,
   FACT_ORDERS[[#This Row],[TotalAmount]]&gt;1000, 0.1,
   FACT_ORDERS[[#This Row],[TotalAmount]]&gt;500, 0.05,
   TRUE, 0
)</f>
        <v>0</v>
      </c>
      <c r="P1926" s="28">
        <f xml:space="preserve"> FACT_ORDERS[[#This Row],[TotalAmount]] * (1 - (FACT_ORDERS[[#This Row],[ClientDiscount]] + FACT_ORDERS[[#This Row],[OrderDiscount]]) )</f>
        <v>105.60000000000001</v>
      </c>
      <c r="Q1926" s="28">
        <f>FACT_ORDERS[[#This Row],[TotalAmountWithDiscount]]+FACT_ORDERS[[#This Row],[DeliveryCost]]</f>
        <v>140.60000000000002</v>
      </c>
      <c r="R1926" s="35">
        <v>44906</v>
      </c>
      <c r="S1926" s="35" t="str">
        <f>IF(NETWORKDAYS(FACT_ORDERS[[#This Row],[Order-Date]], FACT_ORDERS[[#This Row],[ArrivalDate ]]) &gt; 10, "Late", "On Time")</f>
        <v>On Time</v>
      </c>
    </row>
    <row r="1927" spans="1:19" x14ac:dyDescent="0.3">
      <c r="A1927" s="12">
        <v>6925</v>
      </c>
      <c r="B1927" s="12">
        <v>287</v>
      </c>
      <c r="C1927" s="12">
        <v>10390</v>
      </c>
      <c r="D1927" s="12">
        <v>1926</v>
      </c>
      <c r="E1927" s="12" t="s">
        <v>243</v>
      </c>
      <c r="F1927" s="13">
        <v>44895</v>
      </c>
      <c r="G1927" s="26" t="s">
        <v>12466</v>
      </c>
      <c r="H1927" s="12">
        <v>28</v>
      </c>
      <c r="I1927" s="28">
        <f>VLOOKUP(B:B,DIM_PRODUCTS!A:F,5,FALSE)</f>
        <v>13</v>
      </c>
      <c r="J1927" s="28">
        <f>FACT_ORDERS[[#This Row],[ProductPrice]]*FACT_ORDERS[[#This Row],[Quantity]]</f>
        <v>364</v>
      </c>
      <c r="K1927" s="12" t="str">
        <f>VLOOKUP(C:C,DIM_CUSTOMERS!A:G,7,FALSE)</f>
        <v>USA</v>
      </c>
      <c r="L1927" s="30" cm="1">
        <f t="array" ref="L1927">_xlfn.IFS(
    AND(FACT_ORDERS[[#This Row],[DeliveryMehtod]]="shippment",FACT_ORDERS[[#This Row],[TotalAmount]]&gt;=200), 0,
    AND(FACT_ORDERS[[#This Row],[DeliveryMehtod]]="pickup"), 15,
    AND(FACT_ORDERS[[#This Row],[DeliveryMehtod]]="shippment",FACT_ORDERS[[#This Row],[TotalAmount]]&lt;200), 35
)</f>
        <v>15</v>
      </c>
      <c r="M1927" s="12" t="str" cm="1">
        <f t="array" ref="M1927">_xlfn.IFS(
    SUMIFS(FACT_ORDERS[TotalAmount], FACT_ORDERS[WD_CUSTOMERS],FACT_ORDERS[[#This Row],[WD_CUSTOMERS]])&gt;=15000, "VIP",
    SUMIFS(FACT_ORDERS[TotalAmount], FACT_ORDERS[WD_CUSTOMERS],FACT_ORDERS[[#This Row],[WD_CUSTOMERS]])&gt;=8000, "Premium",
    TRUE, "Regular"
)</f>
        <v>VIP</v>
      </c>
      <c r="N1927" s="32" cm="1">
        <f t="array" ref="N1927">_xlfn.IFS(
   FACT_ORDERS[[#This Row],[TypeOfClient]]="VIP", 0.2,
   FACT_ORDERS[[#This Row],[TypeOfClient]]="Premium", 0.1,
   TRUE, 0
)</f>
        <v>0.2</v>
      </c>
      <c r="O1927" s="31" cm="1">
        <f t="array" ref="O1927">_xlfn.IFS(
   FACT_ORDERS[[#This Row],[TotalAmount]]&gt;1500, 0.15,
   FACT_ORDERS[[#This Row],[TotalAmount]]&gt;1000, 0.1,
   FACT_ORDERS[[#This Row],[TotalAmount]]&gt;500, 0.05,
   TRUE, 0
)</f>
        <v>0</v>
      </c>
      <c r="P1927" s="28">
        <f xml:space="preserve"> FACT_ORDERS[[#This Row],[TotalAmount]] * (1 - (FACT_ORDERS[[#This Row],[ClientDiscount]] + FACT_ORDERS[[#This Row],[OrderDiscount]]) )</f>
        <v>291.2</v>
      </c>
      <c r="Q1927" s="28">
        <f>FACT_ORDERS[[#This Row],[TotalAmountWithDiscount]]+FACT_ORDERS[[#This Row],[DeliveryCost]]</f>
        <v>306.2</v>
      </c>
      <c r="R1927" s="35">
        <v>44903</v>
      </c>
      <c r="S1927" s="35" t="str">
        <f>IF(NETWORKDAYS(FACT_ORDERS[[#This Row],[Order-Date]], FACT_ORDERS[[#This Row],[ArrivalDate ]]) &gt; 10, "Late", "On Time")</f>
        <v>On Time</v>
      </c>
    </row>
    <row r="1928" spans="1:19" x14ac:dyDescent="0.3">
      <c r="A1928" s="12">
        <v>6926</v>
      </c>
      <c r="B1928" s="12">
        <v>283</v>
      </c>
      <c r="C1928" s="12">
        <v>10390</v>
      </c>
      <c r="D1928" s="12">
        <v>1927</v>
      </c>
      <c r="E1928" s="12" t="s">
        <v>243</v>
      </c>
      <c r="F1928" s="13">
        <v>44895</v>
      </c>
      <c r="G1928" s="26" t="s">
        <v>12467</v>
      </c>
      <c r="H1928" s="12">
        <v>60</v>
      </c>
      <c r="I1928" s="28">
        <f>VLOOKUP(B:B,DIM_PRODUCTS!A:F,5,FALSE)</f>
        <v>11</v>
      </c>
      <c r="J1928" s="28">
        <f>FACT_ORDERS[[#This Row],[ProductPrice]]*FACT_ORDERS[[#This Row],[Quantity]]</f>
        <v>660</v>
      </c>
      <c r="K1928" s="12" t="str">
        <f>VLOOKUP(C:C,DIM_CUSTOMERS!A:G,7,FALSE)</f>
        <v>USA</v>
      </c>
      <c r="L1928" s="30" cm="1">
        <f t="array" ref="L1928">_xlfn.IFS(
    AND(FACT_ORDERS[[#This Row],[DeliveryMehtod]]="shippment",FACT_ORDERS[[#This Row],[TotalAmount]]&gt;=200), 0,
    AND(FACT_ORDERS[[#This Row],[DeliveryMehtod]]="pickup"), 15,
    AND(FACT_ORDERS[[#This Row],[DeliveryMehtod]]="shippment",FACT_ORDERS[[#This Row],[TotalAmount]]&lt;200), 35
)</f>
        <v>15</v>
      </c>
      <c r="M1928" s="12" t="str" cm="1">
        <f t="array" ref="M1928">_xlfn.IFS(
    SUMIFS(FACT_ORDERS[TotalAmount], FACT_ORDERS[WD_CUSTOMERS],FACT_ORDERS[[#This Row],[WD_CUSTOMERS]])&gt;=15000, "VIP",
    SUMIFS(FACT_ORDERS[TotalAmount], FACT_ORDERS[WD_CUSTOMERS],FACT_ORDERS[[#This Row],[WD_CUSTOMERS]])&gt;=8000, "Premium",
    TRUE, "Regular"
)</f>
        <v>VIP</v>
      </c>
      <c r="N1928" s="32" cm="1">
        <f t="array" ref="N1928">_xlfn.IFS(
   FACT_ORDERS[[#This Row],[TypeOfClient]]="VIP", 0.2,
   FACT_ORDERS[[#This Row],[TypeOfClient]]="Premium", 0.1,
   TRUE, 0
)</f>
        <v>0.2</v>
      </c>
      <c r="O1928" s="31" cm="1">
        <f t="array" ref="O1928">_xlfn.IFS(
   FACT_ORDERS[[#This Row],[TotalAmount]]&gt;1500, 0.15,
   FACT_ORDERS[[#This Row],[TotalAmount]]&gt;1000, 0.1,
   FACT_ORDERS[[#This Row],[TotalAmount]]&gt;500, 0.05,
   TRUE, 0
)</f>
        <v>0.05</v>
      </c>
      <c r="P1928" s="28">
        <f xml:space="preserve"> FACT_ORDERS[[#This Row],[TotalAmount]] * (1 - (FACT_ORDERS[[#This Row],[ClientDiscount]] + FACT_ORDERS[[#This Row],[OrderDiscount]]) )</f>
        <v>495</v>
      </c>
      <c r="Q1928" s="28">
        <f>FACT_ORDERS[[#This Row],[TotalAmountWithDiscount]]+FACT_ORDERS[[#This Row],[DeliveryCost]]</f>
        <v>510</v>
      </c>
      <c r="R1928" s="35">
        <v>44904</v>
      </c>
      <c r="S1928" s="35" t="str">
        <f>IF(NETWORKDAYS(FACT_ORDERS[[#This Row],[Order-Date]], FACT_ORDERS[[#This Row],[ArrivalDate ]]) &gt; 10, "Late", "On Time")</f>
        <v>On Time</v>
      </c>
    </row>
    <row r="1929" spans="1:19" x14ac:dyDescent="0.3">
      <c r="A1929" s="12">
        <v>6927</v>
      </c>
      <c r="B1929" s="12">
        <v>249</v>
      </c>
      <c r="C1929" s="12">
        <v>10390</v>
      </c>
      <c r="D1929" s="12">
        <v>1928</v>
      </c>
      <c r="E1929" s="12" t="s">
        <v>244</v>
      </c>
      <c r="F1929" s="13">
        <v>44895</v>
      </c>
      <c r="G1929" s="26" t="s">
        <v>12468</v>
      </c>
      <c r="H1929" s="12">
        <v>21</v>
      </c>
      <c r="I1929" s="28">
        <f>VLOOKUP(B:B,DIM_PRODUCTS!A:F,5,FALSE)</f>
        <v>13</v>
      </c>
      <c r="J1929" s="28">
        <f>FACT_ORDERS[[#This Row],[ProductPrice]]*FACT_ORDERS[[#This Row],[Quantity]]</f>
        <v>273</v>
      </c>
      <c r="K1929" s="12" t="str">
        <f>VLOOKUP(C:C,DIM_CUSTOMERS!A:G,7,FALSE)</f>
        <v>USA</v>
      </c>
      <c r="L1929" s="30" cm="1">
        <f t="array" ref="L1929">_xlfn.IFS(
    AND(FACT_ORDERS[[#This Row],[DeliveryMehtod]]="shippment",FACT_ORDERS[[#This Row],[TotalAmount]]&gt;=200), 0,
    AND(FACT_ORDERS[[#This Row],[DeliveryMehtod]]="pickup"), 15,
    AND(FACT_ORDERS[[#This Row],[DeliveryMehtod]]="shippment",FACT_ORDERS[[#This Row],[TotalAmount]]&lt;200), 35
)</f>
        <v>0</v>
      </c>
      <c r="M1929" s="12" t="str" cm="1">
        <f t="array" ref="M1929">_xlfn.IFS(
    SUMIFS(FACT_ORDERS[TotalAmount], FACT_ORDERS[WD_CUSTOMERS],FACT_ORDERS[[#This Row],[WD_CUSTOMERS]])&gt;=15000, "VIP",
    SUMIFS(FACT_ORDERS[TotalAmount], FACT_ORDERS[WD_CUSTOMERS],FACT_ORDERS[[#This Row],[WD_CUSTOMERS]])&gt;=8000, "Premium",
    TRUE, "Regular"
)</f>
        <v>VIP</v>
      </c>
      <c r="N1929" s="32" cm="1">
        <f t="array" ref="N1929">_xlfn.IFS(
   FACT_ORDERS[[#This Row],[TypeOfClient]]="VIP", 0.2,
   FACT_ORDERS[[#This Row],[TypeOfClient]]="Premium", 0.1,
   TRUE, 0
)</f>
        <v>0.2</v>
      </c>
      <c r="O1929" s="31" cm="1">
        <f t="array" ref="O1929">_xlfn.IFS(
   FACT_ORDERS[[#This Row],[TotalAmount]]&gt;1500, 0.15,
   FACT_ORDERS[[#This Row],[TotalAmount]]&gt;1000, 0.1,
   FACT_ORDERS[[#This Row],[TotalAmount]]&gt;500, 0.05,
   TRUE, 0
)</f>
        <v>0</v>
      </c>
      <c r="P1929" s="28">
        <f xml:space="preserve"> FACT_ORDERS[[#This Row],[TotalAmount]] * (1 - (FACT_ORDERS[[#This Row],[ClientDiscount]] + FACT_ORDERS[[#This Row],[OrderDiscount]]) )</f>
        <v>218.4</v>
      </c>
      <c r="Q1929" s="28">
        <f>FACT_ORDERS[[#This Row],[TotalAmountWithDiscount]]+FACT_ORDERS[[#This Row],[DeliveryCost]]</f>
        <v>218.4</v>
      </c>
      <c r="R1929" s="35">
        <v>44904</v>
      </c>
      <c r="S1929" s="35" t="str">
        <f>IF(NETWORKDAYS(FACT_ORDERS[[#This Row],[Order-Date]], FACT_ORDERS[[#This Row],[ArrivalDate ]]) &gt; 10, "Late", "On Time")</f>
        <v>On Time</v>
      </c>
    </row>
    <row r="1930" spans="1:19" x14ac:dyDescent="0.3">
      <c r="A1930" s="12">
        <v>6928</v>
      </c>
      <c r="B1930" s="12">
        <v>288</v>
      </c>
      <c r="C1930" s="12">
        <v>10390</v>
      </c>
      <c r="D1930" s="12">
        <v>1929</v>
      </c>
      <c r="E1930" s="12" t="s">
        <v>244</v>
      </c>
      <c r="F1930" s="13">
        <v>45082</v>
      </c>
      <c r="G1930" s="26" t="s">
        <v>12469</v>
      </c>
      <c r="H1930" s="12">
        <v>16</v>
      </c>
      <c r="I1930" s="28">
        <f>VLOOKUP(B:B,DIM_PRODUCTS!A:F,5,FALSE)</f>
        <v>14</v>
      </c>
      <c r="J1930" s="28">
        <f>FACT_ORDERS[[#This Row],[ProductPrice]]*FACT_ORDERS[[#This Row],[Quantity]]</f>
        <v>224</v>
      </c>
      <c r="K1930" s="12" t="str">
        <f>VLOOKUP(C:C,DIM_CUSTOMERS!A:G,7,FALSE)</f>
        <v>USA</v>
      </c>
      <c r="L1930" s="30" cm="1">
        <f t="array" ref="L1930">_xlfn.IFS(
    AND(FACT_ORDERS[[#This Row],[DeliveryMehtod]]="shippment",FACT_ORDERS[[#This Row],[TotalAmount]]&gt;=200), 0,
    AND(FACT_ORDERS[[#This Row],[DeliveryMehtod]]="pickup"), 15,
    AND(FACT_ORDERS[[#This Row],[DeliveryMehtod]]="shippment",FACT_ORDERS[[#This Row],[TotalAmount]]&lt;200), 35
)</f>
        <v>0</v>
      </c>
      <c r="M1930" s="12" t="str" cm="1">
        <f t="array" ref="M1930">_xlfn.IFS(
    SUMIFS(FACT_ORDERS[TotalAmount], FACT_ORDERS[WD_CUSTOMERS],FACT_ORDERS[[#This Row],[WD_CUSTOMERS]])&gt;=15000, "VIP",
    SUMIFS(FACT_ORDERS[TotalAmount], FACT_ORDERS[WD_CUSTOMERS],FACT_ORDERS[[#This Row],[WD_CUSTOMERS]])&gt;=8000, "Premium",
    TRUE, "Regular"
)</f>
        <v>VIP</v>
      </c>
      <c r="N1930" s="32" cm="1">
        <f t="array" ref="N1930">_xlfn.IFS(
   FACT_ORDERS[[#This Row],[TypeOfClient]]="VIP", 0.2,
   FACT_ORDERS[[#This Row],[TypeOfClient]]="Premium", 0.1,
   TRUE, 0
)</f>
        <v>0.2</v>
      </c>
      <c r="O1930" s="31" cm="1">
        <f t="array" ref="O1930">_xlfn.IFS(
   FACT_ORDERS[[#This Row],[TotalAmount]]&gt;1500, 0.15,
   FACT_ORDERS[[#This Row],[TotalAmount]]&gt;1000, 0.1,
   FACT_ORDERS[[#This Row],[TotalAmount]]&gt;500, 0.05,
   TRUE, 0
)</f>
        <v>0</v>
      </c>
      <c r="P1930" s="28">
        <f xml:space="preserve"> FACT_ORDERS[[#This Row],[TotalAmount]] * (1 - (FACT_ORDERS[[#This Row],[ClientDiscount]] + FACT_ORDERS[[#This Row],[OrderDiscount]]) )</f>
        <v>179.20000000000002</v>
      </c>
      <c r="Q1930" s="28">
        <f>FACT_ORDERS[[#This Row],[TotalAmountWithDiscount]]+FACT_ORDERS[[#This Row],[DeliveryCost]]</f>
        <v>179.20000000000002</v>
      </c>
      <c r="R1930" s="35">
        <v>45091</v>
      </c>
      <c r="S1930" s="35" t="str">
        <f>IF(NETWORKDAYS(FACT_ORDERS[[#This Row],[Order-Date]], FACT_ORDERS[[#This Row],[ArrivalDate ]]) &gt; 10, "Late", "On Time")</f>
        <v>On Time</v>
      </c>
    </row>
    <row r="1931" spans="1:19" x14ac:dyDescent="0.3">
      <c r="A1931" s="12">
        <v>6929</v>
      </c>
      <c r="B1931" s="12">
        <v>287</v>
      </c>
      <c r="C1931" s="12">
        <v>10390</v>
      </c>
      <c r="D1931" s="12">
        <v>1930</v>
      </c>
      <c r="E1931" s="12" t="s">
        <v>243</v>
      </c>
      <c r="F1931" s="13">
        <v>45082</v>
      </c>
      <c r="G1931" s="26" t="s">
        <v>12470</v>
      </c>
      <c r="H1931" s="12">
        <v>23</v>
      </c>
      <c r="I1931" s="28">
        <f>VLOOKUP(B:B,DIM_PRODUCTS!A:F,5,FALSE)</f>
        <v>13</v>
      </c>
      <c r="J1931" s="28">
        <f>FACT_ORDERS[[#This Row],[ProductPrice]]*FACT_ORDERS[[#This Row],[Quantity]]</f>
        <v>299</v>
      </c>
      <c r="K1931" s="12" t="str">
        <f>VLOOKUP(C:C,DIM_CUSTOMERS!A:G,7,FALSE)</f>
        <v>USA</v>
      </c>
      <c r="L1931" s="30" cm="1">
        <f t="array" ref="L1931">_xlfn.IFS(
    AND(FACT_ORDERS[[#This Row],[DeliveryMehtod]]="shippment",FACT_ORDERS[[#This Row],[TotalAmount]]&gt;=200), 0,
    AND(FACT_ORDERS[[#This Row],[DeliveryMehtod]]="pickup"), 15,
    AND(FACT_ORDERS[[#This Row],[DeliveryMehtod]]="shippment",FACT_ORDERS[[#This Row],[TotalAmount]]&lt;200), 35
)</f>
        <v>15</v>
      </c>
      <c r="M1931" s="12" t="str" cm="1">
        <f t="array" ref="M1931">_xlfn.IFS(
    SUMIFS(FACT_ORDERS[TotalAmount], FACT_ORDERS[WD_CUSTOMERS],FACT_ORDERS[[#This Row],[WD_CUSTOMERS]])&gt;=15000, "VIP",
    SUMIFS(FACT_ORDERS[TotalAmount], FACT_ORDERS[WD_CUSTOMERS],FACT_ORDERS[[#This Row],[WD_CUSTOMERS]])&gt;=8000, "Premium",
    TRUE, "Regular"
)</f>
        <v>VIP</v>
      </c>
      <c r="N1931" s="32" cm="1">
        <f t="array" ref="N1931">_xlfn.IFS(
   FACT_ORDERS[[#This Row],[TypeOfClient]]="VIP", 0.2,
   FACT_ORDERS[[#This Row],[TypeOfClient]]="Premium", 0.1,
   TRUE, 0
)</f>
        <v>0.2</v>
      </c>
      <c r="O1931" s="31" cm="1">
        <f t="array" ref="O1931">_xlfn.IFS(
   FACT_ORDERS[[#This Row],[TotalAmount]]&gt;1500, 0.15,
   FACT_ORDERS[[#This Row],[TotalAmount]]&gt;1000, 0.1,
   FACT_ORDERS[[#This Row],[TotalAmount]]&gt;500, 0.05,
   TRUE, 0
)</f>
        <v>0</v>
      </c>
      <c r="P1931" s="28">
        <f xml:space="preserve"> FACT_ORDERS[[#This Row],[TotalAmount]] * (1 - (FACT_ORDERS[[#This Row],[ClientDiscount]] + FACT_ORDERS[[#This Row],[OrderDiscount]]) )</f>
        <v>239.20000000000002</v>
      </c>
      <c r="Q1931" s="28">
        <f>FACT_ORDERS[[#This Row],[TotalAmountWithDiscount]]+FACT_ORDERS[[#This Row],[DeliveryCost]]</f>
        <v>254.20000000000002</v>
      </c>
      <c r="R1931" s="35">
        <v>45091</v>
      </c>
      <c r="S1931" s="35" t="str">
        <f>IF(NETWORKDAYS(FACT_ORDERS[[#This Row],[Order-Date]], FACT_ORDERS[[#This Row],[ArrivalDate ]]) &gt; 10, "Late", "On Time")</f>
        <v>On Time</v>
      </c>
    </row>
    <row r="1932" spans="1:19" x14ac:dyDescent="0.3">
      <c r="A1932" s="12">
        <v>6930</v>
      </c>
      <c r="B1932" s="12">
        <v>283</v>
      </c>
      <c r="C1932" s="12">
        <v>10390</v>
      </c>
      <c r="D1932" s="12">
        <v>1931</v>
      </c>
      <c r="E1932" s="12" t="s">
        <v>243</v>
      </c>
      <c r="F1932" s="13">
        <v>45082</v>
      </c>
      <c r="G1932" s="26" t="s">
        <v>12471</v>
      </c>
      <c r="H1932" s="12">
        <v>48</v>
      </c>
      <c r="I1932" s="28">
        <f>VLOOKUP(B:B,DIM_PRODUCTS!A:F,5,FALSE)</f>
        <v>11</v>
      </c>
      <c r="J1932" s="28">
        <f>FACT_ORDERS[[#This Row],[ProductPrice]]*FACT_ORDERS[[#This Row],[Quantity]]</f>
        <v>528</v>
      </c>
      <c r="K1932" s="12" t="str">
        <f>VLOOKUP(C:C,DIM_CUSTOMERS!A:G,7,FALSE)</f>
        <v>USA</v>
      </c>
      <c r="L1932" s="30" cm="1">
        <f t="array" ref="L1932">_xlfn.IFS(
    AND(FACT_ORDERS[[#This Row],[DeliveryMehtod]]="shippment",FACT_ORDERS[[#This Row],[TotalAmount]]&gt;=200), 0,
    AND(FACT_ORDERS[[#This Row],[DeliveryMehtod]]="pickup"), 15,
    AND(FACT_ORDERS[[#This Row],[DeliveryMehtod]]="shippment",FACT_ORDERS[[#This Row],[TotalAmount]]&lt;200), 35
)</f>
        <v>15</v>
      </c>
      <c r="M1932" s="12" t="str" cm="1">
        <f t="array" ref="M1932">_xlfn.IFS(
    SUMIFS(FACT_ORDERS[TotalAmount], FACT_ORDERS[WD_CUSTOMERS],FACT_ORDERS[[#This Row],[WD_CUSTOMERS]])&gt;=15000, "VIP",
    SUMIFS(FACT_ORDERS[TotalAmount], FACT_ORDERS[WD_CUSTOMERS],FACT_ORDERS[[#This Row],[WD_CUSTOMERS]])&gt;=8000, "Premium",
    TRUE, "Regular"
)</f>
        <v>VIP</v>
      </c>
      <c r="N1932" s="32" cm="1">
        <f t="array" ref="N1932">_xlfn.IFS(
   FACT_ORDERS[[#This Row],[TypeOfClient]]="VIP", 0.2,
   FACT_ORDERS[[#This Row],[TypeOfClient]]="Premium", 0.1,
   TRUE, 0
)</f>
        <v>0.2</v>
      </c>
      <c r="O1932" s="31" cm="1">
        <f t="array" ref="O1932">_xlfn.IFS(
   FACT_ORDERS[[#This Row],[TotalAmount]]&gt;1500, 0.15,
   FACT_ORDERS[[#This Row],[TotalAmount]]&gt;1000, 0.1,
   FACT_ORDERS[[#This Row],[TotalAmount]]&gt;500, 0.05,
   TRUE, 0
)</f>
        <v>0.05</v>
      </c>
      <c r="P1932" s="28">
        <f xml:space="preserve"> FACT_ORDERS[[#This Row],[TotalAmount]] * (1 - (FACT_ORDERS[[#This Row],[ClientDiscount]] + FACT_ORDERS[[#This Row],[OrderDiscount]]) )</f>
        <v>396</v>
      </c>
      <c r="Q1932" s="28">
        <f>FACT_ORDERS[[#This Row],[TotalAmountWithDiscount]]+FACT_ORDERS[[#This Row],[DeliveryCost]]</f>
        <v>411</v>
      </c>
      <c r="R1932" s="35">
        <v>45093</v>
      </c>
      <c r="S1932" s="35" t="str">
        <f>IF(NETWORKDAYS(FACT_ORDERS[[#This Row],[Order-Date]], FACT_ORDERS[[#This Row],[ArrivalDate ]]) &gt; 10, "Late", "On Time")</f>
        <v>On Time</v>
      </c>
    </row>
    <row r="1933" spans="1:19" x14ac:dyDescent="0.3">
      <c r="A1933" s="12">
        <v>6931</v>
      </c>
      <c r="B1933" s="12">
        <v>249</v>
      </c>
      <c r="C1933" s="12">
        <v>10390</v>
      </c>
      <c r="D1933" s="12">
        <v>1932</v>
      </c>
      <c r="E1933" s="12" t="s">
        <v>243</v>
      </c>
      <c r="F1933" s="13">
        <v>45082</v>
      </c>
      <c r="G1933" s="26" t="s">
        <v>12472</v>
      </c>
      <c r="H1933" s="12">
        <v>23</v>
      </c>
      <c r="I1933" s="28">
        <f>VLOOKUP(B:B,DIM_PRODUCTS!A:F,5,FALSE)</f>
        <v>13</v>
      </c>
      <c r="J1933" s="28">
        <f>FACT_ORDERS[[#This Row],[ProductPrice]]*FACT_ORDERS[[#This Row],[Quantity]]</f>
        <v>299</v>
      </c>
      <c r="K1933" s="12" t="str">
        <f>VLOOKUP(C:C,DIM_CUSTOMERS!A:G,7,FALSE)</f>
        <v>USA</v>
      </c>
      <c r="L1933" s="30" cm="1">
        <f t="array" ref="L1933">_xlfn.IFS(
    AND(FACT_ORDERS[[#This Row],[DeliveryMehtod]]="shippment",FACT_ORDERS[[#This Row],[TotalAmount]]&gt;=200), 0,
    AND(FACT_ORDERS[[#This Row],[DeliveryMehtod]]="pickup"), 15,
    AND(FACT_ORDERS[[#This Row],[DeliveryMehtod]]="shippment",FACT_ORDERS[[#This Row],[TotalAmount]]&lt;200), 35
)</f>
        <v>15</v>
      </c>
      <c r="M1933" s="12" t="str" cm="1">
        <f t="array" ref="M1933">_xlfn.IFS(
    SUMIFS(FACT_ORDERS[TotalAmount], FACT_ORDERS[WD_CUSTOMERS],FACT_ORDERS[[#This Row],[WD_CUSTOMERS]])&gt;=15000, "VIP",
    SUMIFS(FACT_ORDERS[TotalAmount], FACT_ORDERS[WD_CUSTOMERS],FACT_ORDERS[[#This Row],[WD_CUSTOMERS]])&gt;=8000, "Premium",
    TRUE, "Regular"
)</f>
        <v>VIP</v>
      </c>
      <c r="N1933" s="32" cm="1">
        <f t="array" ref="N1933">_xlfn.IFS(
   FACT_ORDERS[[#This Row],[TypeOfClient]]="VIP", 0.2,
   FACT_ORDERS[[#This Row],[TypeOfClient]]="Premium", 0.1,
   TRUE, 0
)</f>
        <v>0.2</v>
      </c>
      <c r="O1933" s="31" cm="1">
        <f t="array" ref="O1933">_xlfn.IFS(
   FACT_ORDERS[[#This Row],[TotalAmount]]&gt;1500, 0.15,
   FACT_ORDERS[[#This Row],[TotalAmount]]&gt;1000, 0.1,
   FACT_ORDERS[[#This Row],[TotalAmount]]&gt;500, 0.05,
   TRUE, 0
)</f>
        <v>0</v>
      </c>
      <c r="P1933" s="28">
        <f xml:space="preserve"> FACT_ORDERS[[#This Row],[TotalAmount]] * (1 - (FACT_ORDERS[[#This Row],[ClientDiscount]] + FACT_ORDERS[[#This Row],[OrderDiscount]]) )</f>
        <v>239.20000000000002</v>
      </c>
      <c r="Q1933" s="28">
        <f>FACT_ORDERS[[#This Row],[TotalAmountWithDiscount]]+FACT_ORDERS[[#This Row],[DeliveryCost]]</f>
        <v>254.20000000000002</v>
      </c>
      <c r="R1933" s="35">
        <v>45090</v>
      </c>
      <c r="S1933" s="35" t="str">
        <f>IF(NETWORKDAYS(FACT_ORDERS[[#This Row],[Order-Date]], FACT_ORDERS[[#This Row],[ArrivalDate ]]) &gt; 10, "Late", "On Time")</f>
        <v>On Time</v>
      </c>
    </row>
    <row r="1934" spans="1:19" x14ac:dyDescent="0.3">
      <c r="A1934" s="12">
        <v>6932</v>
      </c>
      <c r="B1934" s="12">
        <v>288</v>
      </c>
      <c r="C1934" s="12">
        <v>10390</v>
      </c>
      <c r="D1934" s="12">
        <v>1933</v>
      </c>
      <c r="E1934" s="12" t="s">
        <v>244</v>
      </c>
      <c r="F1934" s="13">
        <v>45014</v>
      </c>
      <c r="G1934" s="26" t="s">
        <v>12473</v>
      </c>
      <c r="H1934" s="12">
        <v>15</v>
      </c>
      <c r="I1934" s="28">
        <f>VLOOKUP(B:B,DIM_PRODUCTS!A:F,5,FALSE)</f>
        <v>14</v>
      </c>
      <c r="J1934" s="28">
        <f>FACT_ORDERS[[#This Row],[ProductPrice]]*FACT_ORDERS[[#This Row],[Quantity]]</f>
        <v>210</v>
      </c>
      <c r="K1934" s="12" t="str">
        <f>VLOOKUP(C:C,DIM_CUSTOMERS!A:G,7,FALSE)</f>
        <v>USA</v>
      </c>
      <c r="L1934" s="30" cm="1">
        <f t="array" ref="L1934">_xlfn.IFS(
    AND(FACT_ORDERS[[#This Row],[DeliveryMehtod]]="shippment",FACT_ORDERS[[#This Row],[TotalAmount]]&gt;=200), 0,
    AND(FACT_ORDERS[[#This Row],[DeliveryMehtod]]="pickup"), 15,
    AND(FACT_ORDERS[[#This Row],[DeliveryMehtod]]="shippment",FACT_ORDERS[[#This Row],[TotalAmount]]&lt;200), 35
)</f>
        <v>0</v>
      </c>
      <c r="M1934" s="12" t="str" cm="1">
        <f t="array" ref="M1934">_xlfn.IFS(
    SUMIFS(FACT_ORDERS[TotalAmount], FACT_ORDERS[WD_CUSTOMERS],FACT_ORDERS[[#This Row],[WD_CUSTOMERS]])&gt;=15000, "VIP",
    SUMIFS(FACT_ORDERS[TotalAmount], FACT_ORDERS[WD_CUSTOMERS],FACT_ORDERS[[#This Row],[WD_CUSTOMERS]])&gt;=8000, "Premium",
    TRUE, "Regular"
)</f>
        <v>VIP</v>
      </c>
      <c r="N1934" s="32" cm="1">
        <f t="array" ref="N1934">_xlfn.IFS(
   FACT_ORDERS[[#This Row],[TypeOfClient]]="VIP", 0.2,
   FACT_ORDERS[[#This Row],[TypeOfClient]]="Premium", 0.1,
   TRUE, 0
)</f>
        <v>0.2</v>
      </c>
      <c r="O1934" s="31" cm="1">
        <f t="array" ref="O1934">_xlfn.IFS(
   FACT_ORDERS[[#This Row],[TotalAmount]]&gt;1500, 0.15,
   FACT_ORDERS[[#This Row],[TotalAmount]]&gt;1000, 0.1,
   FACT_ORDERS[[#This Row],[TotalAmount]]&gt;500, 0.05,
   TRUE, 0
)</f>
        <v>0</v>
      </c>
      <c r="P1934" s="28">
        <f xml:space="preserve"> FACT_ORDERS[[#This Row],[TotalAmount]] * (1 - (FACT_ORDERS[[#This Row],[ClientDiscount]] + FACT_ORDERS[[#This Row],[OrderDiscount]]) )</f>
        <v>168</v>
      </c>
      <c r="Q1934" s="28">
        <f>FACT_ORDERS[[#This Row],[TotalAmountWithDiscount]]+FACT_ORDERS[[#This Row],[DeliveryCost]]</f>
        <v>168</v>
      </c>
      <c r="R1934" s="35">
        <v>45024</v>
      </c>
      <c r="S1934" s="35" t="str">
        <f>IF(NETWORKDAYS(FACT_ORDERS[[#This Row],[Order-Date]], FACT_ORDERS[[#This Row],[ArrivalDate ]]) &gt; 10, "Late", "On Time")</f>
        <v>On Time</v>
      </c>
    </row>
    <row r="1935" spans="1:19" x14ac:dyDescent="0.3">
      <c r="A1935" s="12">
        <v>6933</v>
      </c>
      <c r="B1935" s="12">
        <v>287</v>
      </c>
      <c r="C1935" s="12">
        <v>10390</v>
      </c>
      <c r="D1935" s="12">
        <v>1934</v>
      </c>
      <c r="E1935" s="12" t="s">
        <v>243</v>
      </c>
      <c r="F1935" s="13">
        <v>45014</v>
      </c>
      <c r="G1935" s="26" t="s">
        <v>12474</v>
      </c>
      <c r="H1935" s="12">
        <v>25</v>
      </c>
      <c r="I1935" s="28">
        <f>VLOOKUP(B:B,DIM_PRODUCTS!A:F,5,FALSE)</f>
        <v>13</v>
      </c>
      <c r="J1935" s="28">
        <f>FACT_ORDERS[[#This Row],[ProductPrice]]*FACT_ORDERS[[#This Row],[Quantity]]</f>
        <v>325</v>
      </c>
      <c r="K1935" s="12" t="str">
        <f>VLOOKUP(C:C,DIM_CUSTOMERS!A:G,7,FALSE)</f>
        <v>USA</v>
      </c>
      <c r="L1935" s="30" cm="1">
        <f t="array" ref="L1935">_xlfn.IFS(
    AND(FACT_ORDERS[[#This Row],[DeliveryMehtod]]="shippment",FACT_ORDERS[[#This Row],[TotalAmount]]&gt;=200), 0,
    AND(FACT_ORDERS[[#This Row],[DeliveryMehtod]]="pickup"), 15,
    AND(FACT_ORDERS[[#This Row],[DeliveryMehtod]]="shippment",FACT_ORDERS[[#This Row],[TotalAmount]]&lt;200), 35
)</f>
        <v>15</v>
      </c>
      <c r="M1935" s="12" t="str" cm="1">
        <f t="array" ref="M1935">_xlfn.IFS(
    SUMIFS(FACT_ORDERS[TotalAmount], FACT_ORDERS[WD_CUSTOMERS],FACT_ORDERS[[#This Row],[WD_CUSTOMERS]])&gt;=15000, "VIP",
    SUMIFS(FACT_ORDERS[TotalAmount], FACT_ORDERS[WD_CUSTOMERS],FACT_ORDERS[[#This Row],[WD_CUSTOMERS]])&gt;=8000, "Premium",
    TRUE, "Regular"
)</f>
        <v>VIP</v>
      </c>
      <c r="N1935" s="32" cm="1">
        <f t="array" ref="N1935">_xlfn.IFS(
   FACT_ORDERS[[#This Row],[TypeOfClient]]="VIP", 0.2,
   FACT_ORDERS[[#This Row],[TypeOfClient]]="Premium", 0.1,
   TRUE, 0
)</f>
        <v>0.2</v>
      </c>
      <c r="O1935" s="31" cm="1">
        <f t="array" ref="O1935">_xlfn.IFS(
   FACT_ORDERS[[#This Row],[TotalAmount]]&gt;1500, 0.15,
   FACT_ORDERS[[#This Row],[TotalAmount]]&gt;1000, 0.1,
   FACT_ORDERS[[#This Row],[TotalAmount]]&gt;500, 0.05,
   TRUE, 0
)</f>
        <v>0</v>
      </c>
      <c r="P1935" s="28">
        <f xml:space="preserve"> FACT_ORDERS[[#This Row],[TotalAmount]] * (1 - (FACT_ORDERS[[#This Row],[ClientDiscount]] + FACT_ORDERS[[#This Row],[OrderDiscount]]) )</f>
        <v>260</v>
      </c>
      <c r="Q1935" s="28">
        <f>FACT_ORDERS[[#This Row],[TotalAmountWithDiscount]]+FACT_ORDERS[[#This Row],[DeliveryCost]]</f>
        <v>275</v>
      </c>
      <c r="R1935" s="35">
        <v>45022</v>
      </c>
      <c r="S1935" s="35" t="str">
        <f>IF(NETWORKDAYS(FACT_ORDERS[[#This Row],[Order-Date]], FACT_ORDERS[[#This Row],[ArrivalDate ]]) &gt; 10, "Late", "On Time")</f>
        <v>On Time</v>
      </c>
    </row>
    <row r="1936" spans="1:19" x14ac:dyDescent="0.3">
      <c r="A1936" s="12">
        <v>6934</v>
      </c>
      <c r="B1936" s="12">
        <v>283</v>
      </c>
      <c r="C1936" s="12">
        <v>10390</v>
      </c>
      <c r="D1936" s="12">
        <v>1935</v>
      </c>
      <c r="E1936" s="12" t="s">
        <v>244</v>
      </c>
      <c r="F1936" s="13">
        <v>45014</v>
      </c>
      <c r="G1936" s="26" t="s">
        <v>12475</v>
      </c>
      <c r="H1936" s="12">
        <v>33</v>
      </c>
      <c r="I1936" s="28">
        <f>VLOOKUP(B:B,DIM_PRODUCTS!A:F,5,FALSE)</f>
        <v>11</v>
      </c>
      <c r="J1936" s="28">
        <f>FACT_ORDERS[[#This Row],[ProductPrice]]*FACT_ORDERS[[#This Row],[Quantity]]</f>
        <v>363</v>
      </c>
      <c r="K1936" s="12" t="str">
        <f>VLOOKUP(C:C,DIM_CUSTOMERS!A:G,7,FALSE)</f>
        <v>USA</v>
      </c>
      <c r="L1936" s="30" cm="1">
        <f t="array" ref="L1936">_xlfn.IFS(
    AND(FACT_ORDERS[[#This Row],[DeliveryMehtod]]="shippment",FACT_ORDERS[[#This Row],[TotalAmount]]&gt;=200), 0,
    AND(FACT_ORDERS[[#This Row],[DeliveryMehtod]]="pickup"), 15,
    AND(FACT_ORDERS[[#This Row],[DeliveryMehtod]]="shippment",FACT_ORDERS[[#This Row],[TotalAmount]]&lt;200), 35
)</f>
        <v>0</v>
      </c>
      <c r="M1936" s="12" t="str" cm="1">
        <f t="array" ref="M1936">_xlfn.IFS(
    SUMIFS(FACT_ORDERS[TotalAmount], FACT_ORDERS[WD_CUSTOMERS],FACT_ORDERS[[#This Row],[WD_CUSTOMERS]])&gt;=15000, "VIP",
    SUMIFS(FACT_ORDERS[TotalAmount], FACT_ORDERS[WD_CUSTOMERS],FACT_ORDERS[[#This Row],[WD_CUSTOMERS]])&gt;=8000, "Premium",
    TRUE, "Regular"
)</f>
        <v>VIP</v>
      </c>
      <c r="N1936" s="32" cm="1">
        <f t="array" ref="N1936">_xlfn.IFS(
   FACT_ORDERS[[#This Row],[TypeOfClient]]="VIP", 0.2,
   FACT_ORDERS[[#This Row],[TypeOfClient]]="Premium", 0.1,
   TRUE, 0
)</f>
        <v>0.2</v>
      </c>
      <c r="O1936" s="31" cm="1">
        <f t="array" ref="O1936">_xlfn.IFS(
   FACT_ORDERS[[#This Row],[TotalAmount]]&gt;1500, 0.15,
   FACT_ORDERS[[#This Row],[TotalAmount]]&gt;1000, 0.1,
   FACT_ORDERS[[#This Row],[TotalAmount]]&gt;500, 0.05,
   TRUE, 0
)</f>
        <v>0</v>
      </c>
      <c r="P1936" s="28">
        <f xml:space="preserve"> FACT_ORDERS[[#This Row],[TotalAmount]] * (1 - (FACT_ORDERS[[#This Row],[ClientDiscount]] + FACT_ORDERS[[#This Row],[OrderDiscount]]) )</f>
        <v>290.40000000000003</v>
      </c>
      <c r="Q1936" s="28">
        <f>FACT_ORDERS[[#This Row],[TotalAmountWithDiscount]]+FACT_ORDERS[[#This Row],[DeliveryCost]]</f>
        <v>290.40000000000003</v>
      </c>
      <c r="R1936" s="35">
        <v>45023</v>
      </c>
      <c r="S1936" s="35" t="str">
        <f>IF(NETWORKDAYS(FACT_ORDERS[[#This Row],[Order-Date]], FACT_ORDERS[[#This Row],[ArrivalDate ]]) &gt; 10, "Late", "On Time")</f>
        <v>On Time</v>
      </c>
    </row>
    <row r="1937" spans="1:19" x14ac:dyDescent="0.3">
      <c r="A1937" s="12">
        <v>6935</v>
      </c>
      <c r="B1937" s="12">
        <v>249</v>
      </c>
      <c r="C1937" s="12">
        <v>10390</v>
      </c>
      <c r="D1937" s="12">
        <v>1936</v>
      </c>
      <c r="E1937" s="12" t="s">
        <v>243</v>
      </c>
      <c r="F1937" s="13">
        <v>45014</v>
      </c>
      <c r="G1937" s="26" t="s">
        <v>12476</v>
      </c>
      <c r="H1937" s="12">
        <v>20</v>
      </c>
      <c r="I1937" s="28">
        <f>VLOOKUP(B:B,DIM_PRODUCTS!A:F,5,FALSE)</f>
        <v>13</v>
      </c>
      <c r="J1937" s="28">
        <f>FACT_ORDERS[[#This Row],[ProductPrice]]*FACT_ORDERS[[#This Row],[Quantity]]</f>
        <v>260</v>
      </c>
      <c r="K1937" s="12" t="str">
        <f>VLOOKUP(C:C,DIM_CUSTOMERS!A:G,7,FALSE)</f>
        <v>USA</v>
      </c>
      <c r="L1937" s="30" cm="1">
        <f t="array" ref="L1937">_xlfn.IFS(
    AND(FACT_ORDERS[[#This Row],[DeliveryMehtod]]="shippment",FACT_ORDERS[[#This Row],[TotalAmount]]&gt;=200), 0,
    AND(FACT_ORDERS[[#This Row],[DeliveryMehtod]]="pickup"), 15,
    AND(FACT_ORDERS[[#This Row],[DeliveryMehtod]]="shippment",FACT_ORDERS[[#This Row],[TotalAmount]]&lt;200), 35
)</f>
        <v>15</v>
      </c>
      <c r="M1937" s="12" t="str" cm="1">
        <f t="array" ref="M1937">_xlfn.IFS(
    SUMIFS(FACT_ORDERS[TotalAmount], FACT_ORDERS[WD_CUSTOMERS],FACT_ORDERS[[#This Row],[WD_CUSTOMERS]])&gt;=15000, "VIP",
    SUMIFS(FACT_ORDERS[TotalAmount], FACT_ORDERS[WD_CUSTOMERS],FACT_ORDERS[[#This Row],[WD_CUSTOMERS]])&gt;=8000, "Premium",
    TRUE, "Regular"
)</f>
        <v>VIP</v>
      </c>
      <c r="N1937" s="32" cm="1">
        <f t="array" ref="N1937">_xlfn.IFS(
   FACT_ORDERS[[#This Row],[TypeOfClient]]="VIP", 0.2,
   FACT_ORDERS[[#This Row],[TypeOfClient]]="Premium", 0.1,
   TRUE, 0
)</f>
        <v>0.2</v>
      </c>
      <c r="O1937" s="31" cm="1">
        <f t="array" ref="O1937">_xlfn.IFS(
   FACT_ORDERS[[#This Row],[TotalAmount]]&gt;1500, 0.15,
   FACT_ORDERS[[#This Row],[TotalAmount]]&gt;1000, 0.1,
   FACT_ORDERS[[#This Row],[TotalAmount]]&gt;500, 0.05,
   TRUE, 0
)</f>
        <v>0</v>
      </c>
      <c r="P1937" s="28">
        <f xml:space="preserve"> FACT_ORDERS[[#This Row],[TotalAmount]] * (1 - (FACT_ORDERS[[#This Row],[ClientDiscount]] + FACT_ORDERS[[#This Row],[OrderDiscount]]) )</f>
        <v>208</v>
      </c>
      <c r="Q1937" s="28">
        <f>FACT_ORDERS[[#This Row],[TotalAmountWithDiscount]]+FACT_ORDERS[[#This Row],[DeliveryCost]]</f>
        <v>223</v>
      </c>
      <c r="R1937" s="35">
        <v>45022</v>
      </c>
      <c r="S1937" s="35" t="str">
        <f>IF(NETWORKDAYS(FACT_ORDERS[[#This Row],[Order-Date]], FACT_ORDERS[[#This Row],[ArrivalDate ]]) &gt; 10, "Late", "On Time")</f>
        <v>On Time</v>
      </c>
    </row>
    <row r="1938" spans="1:19" x14ac:dyDescent="0.3">
      <c r="A1938" s="12">
        <v>6936</v>
      </c>
      <c r="B1938" s="12">
        <v>288</v>
      </c>
      <c r="C1938" s="12">
        <v>10390</v>
      </c>
      <c r="D1938" s="12">
        <v>1937</v>
      </c>
      <c r="E1938" s="12" t="s">
        <v>244</v>
      </c>
      <c r="F1938" s="13">
        <v>45359</v>
      </c>
      <c r="G1938" s="26" t="s">
        <v>12477</v>
      </c>
      <c r="H1938" s="12">
        <v>16</v>
      </c>
      <c r="I1938" s="28">
        <f>VLOOKUP(B:B,DIM_PRODUCTS!A:F,5,FALSE)</f>
        <v>14</v>
      </c>
      <c r="J1938" s="28">
        <f>FACT_ORDERS[[#This Row],[ProductPrice]]*FACT_ORDERS[[#This Row],[Quantity]]</f>
        <v>224</v>
      </c>
      <c r="K1938" s="12" t="str">
        <f>VLOOKUP(C:C,DIM_CUSTOMERS!A:G,7,FALSE)</f>
        <v>USA</v>
      </c>
      <c r="L1938" s="30" cm="1">
        <f t="array" ref="L1938">_xlfn.IFS(
    AND(FACT_ORDERS[[#This Row],[DeliveryMehtod]]="shippment",FACT_ORDERS[[#This Row],[TotalAmount]]&gt;=200), 0,
    AND(FACT_ORDERS[[#This Row],[DeliveryMehtod]]="pickup"), 15,
    AND(FACT_ORDERS[[#This Row],[DeliveryMehtod]]="shippment",FACT_ORDERS[[#This Row],[TotalAmount]]&lt;200), 35
)</f>
        <v>0</v>
      </c>
      <c r="M1938" s="12" t="str" cm="1">
        <f t="array" ref="M1938">_xlfn.IFS(
    SUMIFS(FACT_ORDERS[TotalAmount], FACT_ORDERS[WD_CUSTOMERS],FACT_ORDERS[[#This Row],[WD_CUSTOMERS]])&gt;=15000, "VIP",
    SUMIFS(FACT_ORDERS[TotalAmount], FACT_ORDERS[WD_CUSTOMERS],FACT_ORDERS[[#This Row],[WD_CUSTOMERS]])&gt;=8000, "Premium",
    TRUE, "Regular"
)</f>
        <v>VIP</v>
      </c>
      <c r="N1938" s="32" cm="1">
        <f t="array" ref="N1938">_xlfn.IFS(
   FACT_ORDERS[[#This Row],[TypeOfClient]]="VIP", 0.2,
   FACT_ORDERS[[#This Row],[TypeOfClient]]="Premium", 0.1,
   TRUE, 0
)</f>
        <v>0.2</v>
      </c>
      <c r="O1938" s="31" cm="1">
        <f t="array" ref="O1938">_xlfn.IFS(
   FACT_ORDERS[[#This Row],[TotalAmount]]&gt;1500, 0.15,
   FACT_ORDERS[[#This Row],[TotalAmount]]&gt;1000, 0.1,
   FACT_ORDERS[[#This Row],[TotalAmount]]&gt;500, 0.05,
   TRUE, 0
)</f>
        <v>0</v>
      </c>
      <c r="P1938" s="28">
        <f xml:space="preserve"> FACT_ORDERS[[#This Row],[TotalAmount]] * (1 - (FACT_ORDERS[[#This Row],[ClientDiscount]] + FACT_ORDERS[[#This Row],[OrderDiscount]]) )</f>
        <v>179.20000000000002</v>
      </c>
      <c r="Q1938" s="28">
        <f>FACT_ORDERS[[#This Row],[TotalAmountWithDiscount]]+FACT_ORDERS[[#This Row],[DeliveryCost]]</f>
        <v>179.20000000000002</v>
      </c>
      <c r="R1938" s="35">
        <v>45366</v>
      </c>
      <c r="S1938" s="35" t="str">
        <f>IF(NETWORKDAYS(FACT_ORDERS[[#This Row],[Order-Date]], FACT_ORDERS[[#This Row],[ArrivalDate ]]) &gt; 10, "Late", "On Time")</f>
        <v>On Time</v>
      </c>
    </row>
    <row r="1939" spans="1:19" x14ac:dyDescent="0.3">
      <c r="A1939" s="12">
        <v>6937</v>
      </c>
      <c r="B1939" s="12">
        <v>287</v>
      </c>
      <c r="C1939" s="12">
        <v>10390</v>
      </c>
      <c r="D1939" s="12">
        <v>1938</v>
      </c>
      <c r="E1939" s="12" t="s">
        <v>243</v>
      </c>
      <c r="F1939" s="13">
        <v>45359</v>
      </c>
      <c r="G1939" s="26" t="s">
        <v>12478</v>
      </c>
      <c r="H1939" s="12">
        <v>24</v>
      </c>
      <c r="I1939" s="28">
        <f>VLOOKUP(B:B,DIM_PRODUCTS!A:F,5,FALSE)</f>
        <v>13</v>
      </c>
      <c r="J1939" s="28">
        <f>FACT_ORDERS[[#This Row],[ProductPrice]]*FACT_ORDERS[[#This Row],[Quantity]]</f>
        <v>312</v>
      </c>
      <c r="K1939" s="12" t="str">
        <f>VLOOKUP(C:C,DIM_CUSTOMERS!A:G,7,FALSE)</f>
        <v>USA</v>
      </c>
      <c r="L1939" s="30" cm="1">
        <f t="array" ref="L1939">_xlfn.IFS(
    AND(FACT_ORDERS[[#This Row],[DeliveryMehtod]]="shippment",FACT_ORDERS[[#This Row],[TotalAmount]]&gt;=200), 0,
    AND(FACT_ORDERS[[#This Row],[DeliveryMehtod]]="pickup"), 15,
    AND(FACT_ORDERS[[#This Row],[DeliveryMehtod]]="shippment",FACT_ORDERS[[#This Row],[TotalAmount]]&lt;200), 35
)</f>
        <v>15</v>
      </c>
      <c r="M1939" s="12" t="str" cm="1">
        <f t="array" ref="M1939">_xlfn.IFS(
    SUMIFS(FACT_ORDERS[TotalAmount], FACT_ORDERS[WD_CUSTOMERS],FACT_ORDERS[[#This Row],[WD_CUSTOMERS]])&gt;=15000, "VIP",
    SUMIFS(FACT_ORDERS[TotalAmount], FACT_ORDERS[WD_CUSTOMERS],FACT_ORDERS[[#This Row],[WD_CUSTOMERS]])&gt;=8000, "Premium",
    TRUE, "Regular"
)</f>
        <v>VIP</v>
      </c>
      <c r="N1939" s="32" cm="1">
        <f t="array" ref="N1939">_xlfn.IFS(
   FACT_ORDERS[[#This Row],[TypeOfClient]]="VIP", 0.2,
   FACT_ORDERS[[#This Row],[TypeOfClient]]="Premium", 0.1,
   TRUE, 0
)</f>
        <v>0.2</v>
      </c>
      <c r="O1939" s="31" cm="1">
        <f t="array" ref="O1939">_xlfn.IFS(
   FACT_ORDERS[[#This Row],[TotalAmount]]&gt;1500, 0.15,
   FACT_ORDERS[[#This Row],[TotalAmount]]&gt;1000, 0.1,
   FACT_ORDERS[[#This Row],[TotalAmount]]&gt;500, 0.05,
   TRUE, 0
)</f>
        <v>0</v>
      </c>
      <c r="P1939" s="28">
        <f xml:space="preserve"> FACT_ORDERS[[#This Row],[TotalAmount]] * (1 - (FACT_ORDERS[[#This Row],[ClientDiscount]] + FACT_ORDERS[[#This Row],[OrderDiscount]]) )</f>
        <v>249.60000000000002</v>
      </c>
      <c r="Q1939" s="28">
        <f>FACT_ORDERS[[#This Row],[TotalAmountWithDiscount]]+FACT_ORDERS[[#This Row],[DeliveryCost]]</f>
        <v>264.60000000000002</v>
      </c>
      <c r="R1939" s="35">
        <v>45366</v>
      </c>
      <c r="S1939" s="35" t="str">
        <f>IF(NETWORKDAYS(FACT_ORDERS[[#This Row],[Order-Date]], FACT_ORDERS[[#This Row],[ArrivalDate ]]) &gt; 10, "Late", "On Time")</f>
        <v>On Time</v>
      </c>
    </row>
    <row r="1940" spans="1:19" x14ac:dyDescent="0.3">
      <c r="A1940" s="12">
        <v>6938</v>
      </c>
      <c r="B1940" s="12">
        <v>288</v>
      </c>
      <c r="C1940" s="12">
        <v>10390</v>
      </c>
      <c r="D1940" s="12">
        <v>1939</v>
      </c>
      <c r="E1940" s="12" t="s">
        <v>244</v>
      </c>
      <c r="F1940" s="13">
        <v>44966</v>
      </c>
      <c r="G1940" s="26" t="s">
        <v>12479</v>
      </c>
      <c r="H1940" s="12">
        <v>18</v>
      </c>
      <c r="I1940" s="28">
        <f>VLOOKUP(B:B,DIM_PRODUCTS!A:F,5,FALSE)</f>
        <v>14</v>
      </c>
      <c r="J1940" s="28">
        <f>FACT_ORDERS[[#This Row],[ProductPrice]]*FACT_ORDERS[[#This Row],[Quantity]]</f>
        <v>252</v>
      </c>
      <c r="K1940" s="12" t="str">
        <f>VLOOKUP(C:C,DIM_CUSTOMERS!A:G,7,FALSE)</f>
        <v>USA</v>
      </c>
      <c r="L1940" s="30" cm="1">
        <f t="array" ref="L1940">_xlfn.IFS(
    AND(FACT_ORDERS[[#This Row],[DeliveryMehtod]]="shippment",FACT_ORDERS[[#This Row],[TotalAmount]]&gt;=200), 0,
    AND(FACT_ORDERS[[#This Row],[DeliveryMehtod]]="pickup"), 15,
    AND(FACT_ORDERS[[#This Row],[DeliveryMehtod]]="shippment",FACT_ORDERS[[#This Row],[TotalAmount]]&lt;200), 35
)</f>
        <v>0</v>
      </c>
      <c r="M1940" s="12" t="str" cm="1">
        <f t="array" ref="M1940">_xlfn.IFS(
    SUMIFS(FACT_ORDERS[TotalAmount], FACT_ORDERS[WD_CUSTOMERS],FACT_ORDERS[[#This Row],[WD_CUSTOMERS]])&gt;=15000, "VIP",
    SUMIFS(FACT_ORDERS[TotalAmount], FACT_ORDERS[WD_CUSTOMERS],FACT_ORDERS[[#This Row],[WD_CUSTOMERS]])&gt;=8000, "Premium",
    TRUE, "Regular"
)</f>
        <v>VIP</v>
      </c>
      <c r="N1940" s="32" cm="1">
        <f t="array" ref="N1940">_xlfn.IFS(
   FACT_ORDERS[[#This Row],[TypeOfClient]]="VIP", 0.2,
   FACT_ORDERS[[#This Row],[TypeOfClient]]="Premium", 0.1,
   TRUE, 0
)</f>
        <v>0.2</v>
      </c>
      <c r="O1940" s="31" cm="1">
        <f t="array" ref="O1940">_xlfn.IFS(
   FACT_ORDERS[[#This Row],[TotalAmount]]&gt;1500, 0.15,
   FACT_ORDERS[[#This Row],[TotalAmount]]&gt;1000, 0.1,
   FACT_ORDERS[[#This Row],[TotalAmount]]&gt;500, 0.05,
   TRUE, 0
)</f>
        <v>0</v>
      </c>
      <c r="P1940" s="28">
        <f xml:space="preserve"> FACT_ORDERS[[#This Row],[TotalAmount]] * (1 - (FACT_ORDERS[[#This Row],[ClientDiscount]] + FACT_ORDERS[[#This Row],[OrderDiscount]]) )</f>
        <v>201.60000000000002</v>
      </c>
      <c r="Q1940" s="28">
        <f>FACT_ORDERS[[#This Row],[TotalAmountWithDiscount]]+FACT_ORDERS[[#This Row],[DeliveryCost]]</f>
        <v>201.60000000000002</v>
      </c>
      <c r="R1940" s="35">
        <v>44975</v>
      </c>
      <c r="S1940" s="35" t="str">
        <f>IF(NETWORKDAYS(FACT_ORDERS[[#This Row],[Order-Date]], FACT_ORDERS[[#This Row],[ArrivalDate ]]) &gt; 10, "Late", "On Time")</f>
        <v>On Time</v>
      </c>
    </row>
    <row r="1941" spans="1:19" x14ac:dyDescent="0.3">
      <c r="A1941" s="12">
        <v>6939</v>
      </c>
      <c r="B1941" s="12">
        <v>287</v>
      </c>
      <c r="C1941" s="12">
        <v>10390</v>
      </c>
      <c r="D1941" s="12">
        <v>1940</v>
      </c>
      <c r="E1941" s="12" t="s">
        <v>243</v>
      </c>
      <c r="F1941" s="13">
        <v>44966</v>
      </c>
      <c r="G1941" s="26" t="s">
        <v>12480</v>
      </c>
      <c r="H1941" s="12">
        <v>20</v>
      </c>
      <c r="I1941" s="28">
        <f>VLOOKUP(B:B,DIM_PRODUCTS!A:F,5,FALSE)</f>
        <v>13</v>
      </c>
      <c r="J1941" s="28">
        <f>FACT_ORDERS[[#This Row],[ProductPrice]]*FACT_ORDERS[[#This Row],[Quantity]]</f>
        <v>260</v>
      </c>
      <c r="K1941" s="12" t="str">
        <f>VLOOKUP(C:C,DIM_CUSTOMERS!A:G,7,FALSE)</f>
        <v>USA</v>
      </c>
      <c r="L1941" s="30" cm="1">
        <f t="array" ref="L1941">_xlfn.IFS(
    AND(FACT_ORDERS[[#This Row],[DeliveryMehtod]]="shippment",FACT_ORDERS[[#This Row],[TotalAmount]]&gt;=200), 0,
    AND(FACT_ORDERS[[#This Row],[DeliveryMehtod]]="pickup"), 15,
    AND(FACT_ORDERS[[#This Row],[DeliveryMehtod]]="shippment",FACT_ORDERS[[#This Row],[TotalAmount]]&lt;200), 35
)</f>
        <v>15</v>
      </c>
      <c r="M1941" s="12" t="str" cm="1">
        <f t="array" ref="M1941">_xlfn.IFS(
    SUMIFS(FACT_ORDERS[TotalAmount], FACT_ORDERS[WD_CUSTOMERS],FACT_ORDERS[[#This Row],[WD_CUSTOMERS]])&gt;=15000, "VIP",
    SUMIFS(FACT_ORDERS[TotalAmount], FACT_ORDERS[WD_CUSTOMERS],FACT_ORDERS[[#This Row],[WD_CUSTOMERS]])&gt;=8000, "Premium",
    TRUE, "Regular"
)</f>
        <v>VIP</v>
      </c>
      <c r="N1941" s="32" cm="1">
        <f t="array" ref="N1941">_xlfn.IFS(
   FACT_ORDERS[[#This Row],[TypeOfClient]]="VIP", 0.2,
   FACT_ORDERS[[#This Row],[TypeOfClient]]="Premium", 0.1,
   TRUE, 0
)</f>
        <v>0.2</v>
      </c>
      <c r="O1941" s="31" cm="1">
        <f t="array" ref="O1941">_xlfn.IFS(
   FACT_ORDERS[[#This Row],[TotalAmount]]&gt;1500, 0.15,
   FACT_ORDERS[[#This Row],[TotalAmount]]&gt;1000, 0.1,
   FACT_ORDERS[[#This Row],[TotalAmount]]&gt;500, 0.05,
   TRUE, 0
)</f>
        <v>0</v>
      </c>
      <c r="P1941" s="28">
        <f xml:space="preserve"> FACT_ORDERS[[#This Row],[TotalAmount]] * (1 - (FACT_ORDERS[[#This Row],[ClientDiscount]] + FACT_ORDERS[[#This Row],[OrderDiscount]]) )</f>
        <v>208</v>
      </c>
      <c r="Q1941" s="28">
        <f>FACT_ORDERS[[#This Row],[TotalAmountWithDiscount]]+FACT_ORDERS[[#This Row],[DeliveryCost]]</f>
        <v>223</v>
      </c>
      <c r="R1941" s="35">
        <v>44977</v>
      </c>
      <c r="S1941" s="35" t="str">
        <f>IF(NETWORKDAYS(FACT_ORDERS[[#This Row],[Order-Date]], FACT_ORDERS[[#This Row],[ArrivalDate ]]) &gt; 10, "Late", "On Time")</f>
        <v>On Time</v>
      </c>
    </row>
    <row r="1942" spans="1:19" x14ac:dyDescent="0.3">
      <c r="A1942" s="12">
        <v>6940</v>
      </c>
      <c r="B1942" s="12">
        <v>283</v>
      </c>
      <c r="C1942" s="12">
        <v>10390</v>
      </c>
      <c r="D1942" s="12">
        <v>1941</v>
      </c>
      <c r="E1942" s="12" t="s">
        <v>244</v>
      </c>
      <c r="F1942" s="13">
        <v>44966</v>
      </c>
      <c r="G1942" s="26" t="s">
        <v>12481</v>
      </c>
      <c r="H1942" s="12">
        <v>49</v>
      </c>
      <c r="I1942" s="28">
        <f>VLOOKUP(B:B,DIM_PRODUCTS!A:F,5,FALSE)</f>
        <v>11</v>
      </c>
      <c r="J1942" s="28">
        <f>FACT_ORDERS[[#This Row],[ProductPrice]]*FACT_ORDERS[[#This Row],[Quantity]]</f>
        <v>539</v>
      </c>
      <c r="K1942" s="12" t="str">
        <f>VLOOKUP(C:C,DIM_CUSTOMERS!A:G,7,FALSE)</f>
        <v>USA</v>
      </c>
      <c r="L1942" s="30" cm="1">
        <f t="array" ref="L1942">_xlfn.IFS(
    AND(FACT_ORDERS[[#This Row],[DeliveryMehtod]]="shippment",FACT_ORDERS[[#This Row],[TotalAmount]]&gt;=200), 0,
    AND(FACT_ORDERS[[#This Row],[DeliveryMehtod]]="pickup"), 15,
    AND(FACT_ORDERS[[#This Row],[DeliveryMehtod]]="shippment",FACT_ORDERS[[#This Row],[TotalAmount]]&lt;200), 35
)</f>
        <v>0</v>
      </c>
      <c r="M1942" s="12" t="str" cm="1">
        <f t="array" ref="M1942">_xlfn.IFS(
    SUMIFS(FACT_ORDERS[TotalAmount], FACT_ORDERS[WD_CUSTOMERS],FACT_ORDERS[[#This Row],[WD_CUSTOMERS]])&gt;=15000, "VIP",
    SUMIFS(FACT_ORDERS[TotalAmount], FACT_ORDERS[WD_CUSTOMERS],FACT_ORDERS[[#This Row],[WD_CUSTOMERS]])&gt;=8000, "Premium",
    TRUE, "Regular"
)</f>
        <v>VIP</v>
      </c>
      <c r="N1942" s="32" cm="1">
        <f t="array" ref="N1942">_xlfn.IFS(
   FACT_ORDERS[[#This Row],[TypeOfClient]]="VIP", 0.2,
   FACT_ORDERS[[#This Row],[TypeOfClient]]="Premium", 0.1,
   TRUE, 0
)</f>
        <v>0.2</v>
      </c>
      <c r="O1942" s="31" cm="1">
        <f t="array" ref="O1942">_xlfn.IFS(
   FACT_ORDERS[[#This Row],[TotalAmount]]&gt;1500, 0.15,
   FACT_ORDERS[[#This Row],[TotalAmount]]&gt;1000, 0.1,
   FACT_ORDERS[[#This Row],[TotalAmount]]&gt;500, 0.05,
   TRUE, 0
)</f>
        <v>0.05</v>
      </c>
      <c r="P1942" s="28">
        <f xml:space="preserve"> FACT_ORDERS[[#This Row],[TotalAmount]] * (1 - (FACT_ORDERS[[#This Row],[ClientDiscount]] + FACT_ORDERS[[#This Row],[OrderDiscount]]) )</f>
        <v>404.25</v>
      </c>
      <c r="Q1942" s="28">
        <f>FACT_ORDERS[[#This Row],[TotalAmountWithDiscount]]+FACT_ORDERS[[#This Row],[DeliveryCost]]</f>
        <v>404.25</v>
      </c>
      <c r="R1942" s="35">
        <v>44973</v>
      </c>
      <c r="S1942" s="35" t="str">
        <f>IF(NETWORKDAYS(FACT_ORDERS[[#This Row],[Order-Date]], FACT_ORDERS[[#This Row],[ArrivalDate ]]) &gt; 10, "Late", "On Time")</f>
        <v>On Time</v>
      </c>
    </row>
    <row r="1943" spans="1:19" x14ac:dyDescent="0.3">
      <c r="A1943" s="12">
        <v>6941</v>
      </c>
      <c r="B1943" s="12">
        <v>249</v>
      </c>
      <c r="C1943" s="12">
        <v>10390</v>
      </c>
      <c r="D1943" s="12">
        <v>1942</v>
      </c>
      <c r="E1943" s="12" t="s">
        <v>243</v>
      </c>
      <c r="F1943" s="13">
        <v>44966</v>
      </c>
      <c r="G1943" s="26" t="s">
        <v>12482</v>
      </c>
      <c r="H1943" s="12">
        <v>23</v>
      </c>
      <c r="I1943" s="28">
        <f>VLOOKUP(B:B,DIM_PRODUCTS!A:F,5,FALSE)</f>
        <v>13</v>
      </c>
      <c r="J1943" s="28">
        <f>FACT_ORDERS[[#This Row],[ProductPrice]]*FACT_ORDERS[[#This Row],[Quantity]]</f>
        <v>299</v>
      </c>
      <c r="K1943" s="12" t="str">
        <f>VLOOKUP(C:C,DIM_CUSTOMERS!A:G,7,FALSE)</f>
        <v>USA</v>
      </c>
      <c r="L1943" s="30" cm="1">
        <f t="array" ref="L1943">_xlfn.IFS(
    AND(FACT_ORDERS[[#This Row],[DeliveryMehtod]]="shippment",FACT_ORDERS[[#This Row],[TotalAmount]]&gt;=200), 0,
    AND(FACT_ORDERS[[#This Row],[DeliveryMehtod]]="pickup"), 15,
    AND(FACT_ORDERS[[#This Row],[DeliveryMehtod]]="shippment",FACT_ORDERS[[#This Row],[TotalAmount]]&lt;200), 35
)</f>
        <v>15</v>
      </c>
      <c r="M1943" s="12" t="str" cm="1">
        <f t="array" ref="M1943">_xlfn.IFS(
    SUMIFS(FACT_ORDERS[TotalAmount], FACT_ORDERS[WD_CUSTOMERS],FACT_ORDERS[[#This Row],[WD_CUSTOMERS]])&gt;=15000, "VIP",
    SUMIFS(FACT_ORDERS[TotalAmount], FACT_ORDERS[WD_CUSTOMERS],FACT_ORDERS[[#This Row],[WD_CUSTOMERS]])&gt;=8000, "Premium",
    TRUE, "Regular"
)</f>
        <v>VIP</v>
      </c>
      <c r="N1943" s="32" cm="1">
        <f t="array" ref="N1943">_xlfn.IFS(
   FACT_ORDERS[[#This Row],[TypeOfClient]]="VIP", 0.2,
   FACT_ORDERS[[#This Row],[TypeOfClient]]="Premium", 0.1,
   TRUE, 0
)</f>
        <v>0.2</v>
      </c>
      <c r="O1943" s="31" cm="1">
        <f t="array" ref="O1943">_xlfn.IFS(
   FACT_ORDERS[[#This Row],[TotalAmount]]&gt;1500, 0.15,
   FACT_ORDERS[[#This Row],[TotalAmount]]&gt;1000, 0.1,
   FACT_ORDERS[[#This Row],[TotalAmount]]&gt;500, 0.05,
   TRUE, 0
)</f>
        <v>0</v>
      </c>
      <c r="P1943" s="28">
        <f xml:space="preserve"> FACT_ORDERS[[#This Row],[TotalAmount]] * (1 - (FACT_ORDERS[[#This Row],[ClientDiscount]] + FACT_ORDERS[[#This Row],[OrderDiscount]]) )</f>
        <v>239.20000000000002</v>
      </c>
      <c r="Q1943" s="28">
        <f>FACT_ORDERS[[#This Row],[TotalAmountWithDiscount]]+FACT_ORDERS[[#This Row],[DeliveryCost]]</f>
        <v>254.20000000000002</v>
      </c>
      <c r="R1943" s="35">
        <v>44975</v>
      </c>
      <c r="S1943" s="35" t="str">
        <f>IF(NETWORKDAYS(FACT_ORDERS[[#This Row],[Order-Date]], FACT_ORDERS[[#This Row],[ArrivalDate ]]) &gt; 10, "Late", "On Time")</f>
        <v>On Time</v>
      </c>
    </row>
    <row r="1944" spans="1:19" x14ac:dyDescent="0.3">
      <c r="A1944" s="12">
        <v>6942</v>
      </c>
      <c r="B1944" s="12">
        <v>288</v>
      </c>
      <c r="C1944" s="12">
        <v>10390</v>
      </c>
      <c r="D1944" s="12">
        <v>1943</v>
      </c>
      <c r="E1944" s="12" t="s">
        <v>244</v>
      </c>
      <c r="F1944" s="13">
        <v>45112</v>
      </c>
      <c r="G1944" s="26" t="s">
        <v>12483</v>
      </c>
      <c r="H1944" s="12">
        <v>18</v>
      </c>
      <c r="I1944" s="28">
        <f>VLOOKUP(B:B,DIM_PRODUCTS!A:F,5,FALSE)</f>
        <v>14</v>
      </c>
      <c r="J1944" s="28">
        <f>FACT_ORDERS[[#This Row],[ProductPrice]]*FACT_ORDERS[[#This Row],[Quantity]]</f>
        <v>252</v>
      </c>
      <c r="K1944" s="12" t="str">
        <f>VLOOKUP(C:C,DIM_CUSTOMERS!A:G,7,FALSE)</f>
        <v>USA</v>
      </c>
      <c r="L1944" s="30" cm="1">
        <f t="array" ref="L1944">_xlfn.IFS(
    AND(FACT_ORDERS[[#This Row],[DeliveryMehtod]]="shippment",FACT_ORDERS[[#This Row],[TotalAmount]]&gt;=200), 0,
    AND(FACT_ORDERS[[#This Row],[DeliveryMehtod]]="pickup"), 15,
    AND(FACT_ORDERS[[#This Row],[DeliveryMehtod]]="shippment",FACT_ORDERS[[#This Row],[TotalAmount]]&lt;200), 35
)</f>
        <v>0</v>
      </c>
      <c r="M1944" s="12" t="str" cm="1">
        <f t="array" ref="M1944">_xlfn.IFS(
    SUMIFS(FACT_ORDERS[TotalAmount], FACT_ORDERS[WD_CUSTOMERS],FACT_ORDERS[[#This Row],[WD_CUSTOMERS]])&gt;=15000, "VIP",
    SUMIFS(FACT_ORDERS[TotalAmount], FACT_ORDERS[WD_CUSTOMERS],FACT_ORDERS[[#This Row],[WD_CUSTOMERS]])&gt;=8000, "Premium",
    TRUE, "Regular"
)</f>
        <v>VIP</v>
      </c>
      <c r="N1944" s="32" cm="1">
        <f t="array" ref="N1944">_xlfn.IFS(
   FACT_ORDERS[[#This Row],[TypeOfClient]]="VIP", 0.2,
   FACT_ORDERS[[#This Row],[TypeOfClient]]="Premium", 0.1,
   TRUE, 0
)</f>
        <v>0.2</v>
      </c>
      <c r="O1944" s="31" cm="1">
        <f t="array" ref="O1944">_xlfn.IFS(
   FACT_ORDERS[[#This Row],[TotalAmount]]&gt;1500, 0.15,
   FACT_ORDERS[[#This Row],[TotalAmount]]&gt;1000, 0.1,
   FACT_ORDERS[[#This Row],[TotalAmount]]&gt;500, 0.05,
   TRUE, 0
)</f>
        <v>0</v>
      </c>
      <c r="P1944" s="28">
        <f xml:space="preserve"> FACT_ORDERS[[#This Row],[TotalAmount]] * (1 - (FACT_ORDERS[[#This Row],[ClientDiscount]] + FACT_ORDERS[[#This Row],[OrderDiscount]]) )</f>
        <v>201.60000000000002</v>
      </c>
      <c r="Q1944" s="28">
        <f>FACT_ORDERS[[#This Row],[TotalAmountWithDiscount]]+FACT_ORDERS[[#This Row],[DeliveryCost]]</f>
        <v>201.60000000000002</v>
      </c>
      <c r="R1944" s="35">
        <v>45123</v>
      </c>
      <c r="S1944" s="35" t="str">
        <f>IF(NETWORKDAYS(FACT_ORDERS[[#This Row],[Order-Date]], FACT_ORDERS[[#This Row],[ArrivalDate ]]) &gt; 10, "Late", "On Time")</f>
        <v>On Time</v>
      </c>
    </row>
    <row r="1945" spans="1:19" x14ac:dyDescent="0.3">
      <c r="A1945" s="12">
        <v>6943</v>
      </c>
      <c r="B1945" s="12">
        <v>287</v>
      </c>
      <c r="C1945" s="12">
        <v>10390</v>
      </c>
      <c r="D1945" s="12">
        <v>1944</v>
      </c>
      <c r="E1945" s="12" t="s">
        <v>244</v>
      </c>
      <c r="F1945" s="13">
        <v>45112</v>
      </c>
      <c r="G1945" s="26" t="s">
        <v>3700</v>
      </c>
      <c r="H1945" s="12">
        <v>21</v>
      </c>
      <c r="I1945" s="28">
        <f>VLOOKUP(B:B,DIM_PRODUCTS!A:F,5,FALSE)</f>
        <v>13</v>
      </c>
      <c r="J1945" s="28">
        <f>FACT_ORDERS[[#This Row],[ProductPrice]]*FACT_ORDERS[[#This Row],[Quantity]]</f>
        <v>273</v>
      </c>
      <c r="K1945" s="12" t="str">
        <f>VLOOKUP(C:C,DIM_CUSTOMERS!A:G,7,FALSE)</f>
        <v>USA</v>
      </c>
      <c r="L1945" s="30" cm="1">
        <f t="array" ref="L1945">_xlfn.IFS(
    AND(FACT_ORDERS[[#This Row],[DeliveryMehtod]]="shippment",FACT_ORDERS[[#This Row],[TotalAmount]]&gt;=200), 0,
    AND(FACT_ORDERS[[#This Row],[DeliveryMehtod]]="pickup"), 15,
    AND(FACT_ORDERS[[#This Row],[DeliveryMehtod]]="shippment",FACT_ORDERS[[#This Row],[TotalAmount]]&lt;200), 35
)</f>
        <v>0</v>
      </c>
      <c r="M1945" s="12" t="str" cm="1">
        <f t="array" ref="M1945">_xlfn.IFS(
    SUMIFS(FACT_ORDERS[TotalAmount], FACT_ORDERS[WD_CUSTOMERS],FACT_ORDERS[[#This Row],[WD_CUSTOMERS]])&gt;=15000, "VIP",
    SUMIFS(FACT_ORDERS[TotalAmount], FACT_ORDERS[WD_CUSTOMERS],FACT_ORDERS[[#This Row],[WD_CUSTOMERS]])&gt;=8000, "Premium",
    TRUE, "Regular"
)</f>
        <v>VIP</v>
      </c>
      <c r="N1945" s="32" cm="1">
        <f t="array" ref="N1945">_xlfn.IFS(
   FACT_ORDERS[[#This Row],[TypeOfClient]]="VIP", 0.2,
   FACT_ORDERS[[#This Row],[TypeOfClient]]="Premium", 0.1,
   TRUE, 0
)</f>
        <v>0.2</v>
      </c>
      <c r="O1945" s="31" cm="1">
        <f t="array" ref="O1945">_xlfn.IFS(
   FACT_ORDERS[[#This Row],[TotalAmount]]&gt;1500, 0.15,
   FACT_ORDERS[[#This Row],[TotalAmount]]&gt;1000, 0.1,
   FACT_ORDERS[[#This Row],[TotalAmount]]&gt;500, 0.05,
   TRUE, 0
)</f>
        <v>0</v>
      </c>
      <c r="P1945" s="28">
        <f xml:space="preserve"> FACT_ORDERS[[#This Row],[TotalAmount]] * (1 - (FACT_ORDERS[[#This Row],[ClientDiscount]] + FACT_ORDERS[[#This Row],[OrderDiscount]]) )</f>
        <v>218.4</v>
      </c>
      <c r="Q1945" s="28">
        <f>FACT_ORDERS[[#This Row],[TotalAmountWithDiscount]]+FACT_ORDERS[[#This Row],[DeliveryCost]]</f>
        <v>218.4</v>
      </c>
      <c r="R1945" s="35">
        <v>45121</v>
      </c>
      <c r="S1945" s="35" t="str">
        <f>IF(NETWORKDAYS(FACT_ORDERS[[#This Row],[Order-Date]], FACT_ORDERS[[#This Row],[ArrivalDate ]]) &gt; 10, "Late", "On Time")</f>
        <v>On Time</v>
      </c>
    </row>
    <row r="1946" spans="1:19" x14ac:dyDescent="0.3">
      <c r="A1946" s="12">
        <v>6944</v>
      </c>
      <c r="B1946" s="12">
        <v>283</v>
      </c>
      <c r="C1946" s="12">
        <v>10390</v>
      </c>
      <c r="D1946" s="12">
        <v>1945</v>
      </c>
      <c r="E1946" s="12" t="s">
        <v>243</v>
      </c>
      <c r="F1946" s="13">
        <v>45112</v>
      </c>
      <c r="G1946" s="26" t="s">
        <v>12484</v>
      </c>
      <c r="H1946" s="12">
        <v>36</v>
      </c>
      <c r="I1946" s="28">
        <f>VLOOKUP(B:B,DIM_PRODUCTS!A:F,5,FALSE)</f>
        <v>11</v>
      </c>
      <c r="J1946" s="28">
        <f>FACT_ORDERS[[#This Row],[ProductPrice]]*FACT_ORDERS[[#This Row],[Quantity]]</f>
        <v>396</v>
      </c>
      <c r="K1946" s="12" t="str">
        <f>VLOOKUP(C:C,DIM_CUSTOMERS!A:G,7,FALSE)</f>
        <v>USA</v>
      </c>
      <c r="L1946" s="30" cm="1">
        <f t="array" ref="L1946">_xlfn.IFS(
    AND(FACT_ORDERS[[#This Row],[DeliveryMehtod]]="shippment",FACT_ORDERS[[#This Row],[TotalAmount]]&gt;=200), 0,
    AND(FACT_ORDERS[[#This Row],[DeliveryMehtod]]="pickup"), 15,
    AND(FACT_ORDERS[[#This Row],[DeliveryMehtod]]="shippment",FACT_ORDERS[[#This Row],[TotalAmount]]&lt;200), 35
)</f>
        <v>15</v>
      </c>
      <c r="M1946" s="12" t="str" cm="1">
        <f t="array" ref="M1946">_xlfn.IFS(
    SUMIFS(FACT_ORDERS[TotalAmount], FACT_ORDERS[WD_CUSTOMERS],FACT_ORDERS[[#This Row],[WD_CUSTOMERS]])&gt;=15000, "VIP",
    SUMIFS(FACT_ORDERS[TotalAmount], FACT_ORDERS[WD_CUSTOMERS],FACT_ORDERS[[#This Row],[WD_CUSTOMERS]])&gt;=8000, "Premium",
    TRUE, "Regular"
)</f>
        <v>VIP</v>
      </c>
      <c r="N1946" s="32" cm="1">
        <f t="array" ref="N1946">_xlfn.IFS(
   FACT_ORDERS[[#This Row],[TypeOfClient]]="VIP", 0.2,
   FACT_ORDERS[[#This Row],[TypeOfClient]]="Premium", 0.1,
   TRUE, 0
)</f>
        <v>0.2</v>
      </c>
      <c r="O1946" s="31" cm="1">
        <f t="array" ref="O1946">_xlfn.IFS(
   FACT_ORDERS[[#This Row],[TotalAmount]]&gt;1500, 0.15,
   FACT_ORDERS[[#This Row],[TotalAmount]]&gt;1000, 0.1,
   FACT_ORDERS[[#This Row],[TotalAmount]]&gt;500, 0.05,
   TRUE, 0
)</f>
        <v>0</v>
      </c>
      <c r="P1946" s="28">
        <f xml:space="preserve"> FACT_ORDERS[[#This Row],[TotalAmount]] * (1 - (FACT_ORDERS[[#This Row],[ClientDiscount]] + FACT_ORDERS[[#This Row],[OrderDiscount]]) )</f>
        <v>316.8</v>
      </c>
      <c r="Q1946" s="28">
        <f>FACT_ORDERS[[#This Row],[TotalAmountWithDiscount]]+FACT_ORDERS[[#This Row],[DeliveryCost]]</f>
        <v>331.8</v>
      </c>
      <c r="R1946" s="35">
        <v>45120</v>
      </c>
      <c r="S1946" s="35" t="str">
        <f>IF(NETWORKDAYS(FACT_ORDERS[[#This Row],[Order-Date]], FACT_ORDERS[[#This Row],[ArrivalDate ]]) &gt; 10, "Late", "On Time")</f>
        <v>On Time</v>
      </c>
    </row>
    <row r="1947" spans="1:19" x14ac:dyDescent="0.3">
      <c r="A1947" s="12">
        <v>6945</v>
      </c>
      <c r="B1947" s="12">
        <v>249</v>
      </c>
      <c r="C1947" s="12">
        <v>10390</v>
      </c>
      <c r="D1947" s="12">
        <v>1946</v>
      </c>
      <c r="E1947" s="12" t="s">
        <v>244</v>
      </c>
      <c r="F1947" s="13">
        <v>45112</v>
      </c>
      <c r="G1947" s="26" t="s">
        <v>12485</v>
      </c>
      <c r="H1947" s="12">
        <v>26</v>
      </c>
      <c r="I1947" s="28">
        <f>VLOOKUP(B:B,DIM_PRODUCTS!A:F,5,FALSE)</f>
        <v>13</v>
      </c>
      <c r="J1947" s="28">
        <f>FACT_ORDERS[[#This Row],[ProductPrice]]*FACT_ORDERS[[#This Row],[Quantity]]</f>
        <v>338</v>
      </c>
      <c r="K1947" s="12" t="str">
        <f>VLOOKUP(C:C,DIM_CUSTOMERS!A:G,7,FALSE)</f>
        <v>USA</v>
      </c>
      <c r="L1947" s="30" cm="1">
        <f t="array" ref="L1947">_xlfn.IFS(
    AND(FACT_ORDERS[[#This Row],[DeliveryMehtod]]="shippment",FACT_ORDERS[[#This Row],[TotalAmount]]&gt;=200), 0,
    AND(FACT_ORDERS[[#This Row],[DeliveryMehtod]]="pickup"), 15,
    AND(FACT_ORDERS[[#This Row],[DeliveryMehtod]]="shippment",FACT_ORDERS[[#This Row],[TotalAmount]]&lt;200), 35
)</f>
        <v>0</v>
      </c>
      <c r="M1947" s="12" t="str" cm="1">
        <f t="array" ref="M1947">_xlfn.IFS(
    SUMIFS(FACT_ORDERS[TotalAmount], FACT_ORDERS[WD_CUSTOMERS],FACT_ORDERS[[#This Row],[WD_CUSTOMERS]])&gt;=15000, "VIP",
    SUMIFS(FACT_ORDERS[TotalAmount], FACT_ORDERS[WD_CUSTOMERS],FACT_ORDERS[[#This Row],[WD_CUSTOMERS]])&gt;=8000, "Premium",
    TRUE, "Regular"
)</f>
        <v>VIP</v>
      </c>
      <c r="N1947" s="32" cm="1">
        <f t="array" ref="N1947">_xlfn.IFS(
   FACT_ORDERS[[#This Row],[TypeOfClient]]="VIP", 0.2,
   FACT_ORDERS[[#This Row],[TypeOfClient]]="Premium", 0.1,
   TRUE, 0
)</f>
        <v>0.2</v>
      </c>
      <c r="O1947" s="31" cm="1">
        <f t="array" ref="O1947">_xlfn.IFS(
   FACT_ORDERS[[#This Row],[TotalAmount]]&gt;1500, 0.15,
   FACT_ORDERS[[#This Row],[TotalAmount]]&gt;1000, 0.1,
   FACT_ORDERS[[#This Row],[TotalAmount]]&gt;500, 0.05,
   TRUE, 0
)</f>
        <v>0</v>
      </c>
      <c r="P1947" s="28">
        <f xml:space="preserve"> FACT_ORDERS[[#This Row],[TotalAmount]] * (1 - (FACT_ORDERS[[#This Row],[ClientDiscount]] + FACT_ORDERS[[#This Row],[OrderDiscount]]) )</f>
        <v>270.40000000000003</v>
      </c>
      <c r="Q1947" s="28">
        <f>FACT_ORDERS[[#This Row],[TotalAmountWithDiscount]]+FACT_ORDERS[[#This Row],[DeliveryCost]]</f>
        <v>270.40000000000003</v>
      </c>
      <c r="R1947" s="35">
        <v>45121</v>
      </c>
      <c r="S1947" s="35" t="str">
        <f>IF(NETWORKDAYS(FACT_ORDERS[[#This Row],[Order-Date]], FACT_ORDERS[[#This Row],[ArrivalDate ]]) &gt; 10, "Late", "On Time")</f>
        <v>On Time</v>
      </c>
    </row>
    <row r="1948" spans="1:19" x14ac:dyDescent="0.3">
      <c r="A1948" s="12">
        <v>6946</v>
      </c>
      <c r="B1948" s="12">
        <v>288</v>
      </c>
      <c r="C1948" s="12">
        <v>10390</v>
      </c>
      <c r="D1948" s="12">
        <v>1947</v>
      </c>
      <c r="E1948" s="12" t="s">
        <v>243</v>
      </c>
      <c r="F1948" s="13">
        <v>45133</v>
      </c>
      <c r="G1948" s="26" t="s">
        <v>12486</v>
      </c>
      <c r="H1948" s="12">
        <v>18</v>
      </c>
      <c r="I1948" s="28">
        <f>VLOOKUP(B:B,DIM_PRODUCTS!A:F,5,FALSE)</f>
        <v>14</v>
      </c>
      <c r="J1948" s="28">
        <f>FACT_ORDERS[[#This Row],[ProductPrice]]*FACT_ORDERS[[#This Row],[Quantity]]</f>
        <v>252</v>
      </c>
      <c r="K1948" s="12" t="str">
        <f>VLOOKUP(C:C,DIM_CUSTOMERS!A:G,7,FALSE)</f>
        <v>USA</v>
      </c>
      <c r="L1948" s="30" cm="1">
        <f t="array" ref="L1948">_xlfn.IFS(
    AND(FACT_ORDERS[[#This Row],[DeliveryMehtod]]="shippment",FACT_ORDERS[[#This Row],[TotalAmount]]&gt;=200), 0,
    AND(FACT_ORDERS[[#This Row],[DeliveryMehtod]]="pickup"), 15,
    AND(FACT_ORDERS[[#This Row],[DeliveryMehtod]]="shippment",FACT_ORDERS[[#This Row],[TotalAmount]]&lt;200), 35
)</f>
        <v>15</v>
      </c>
      <c r="M1948" s="12" t="str" cm="1">
        <f t="array" ref="M1948">_xlfn.IFS(
    SUMIFS(FACT_ORDERS[TotalAmount], FACT_ORDERS[WD_CUSTOMERS],FACT_ORDERS[[#This Row],[WD_CUSTOMERS]])&gt;=15000, "VIP",
    SUMIFS(FACT_ORDERS[TotalAmount], FACT_ORDERS[WD_CUSTOMERS],FACT_ORDERS[[#This Row],[WD_CUSTOMERS]])&gt;=8000, "Premium",
    TRUE, "Regular"
)</f>
        <v>VIP</v>
      </c>
      <c r="N1948" s="32" cm="1">
        <f t="array" ref="N1948">_xlfn.IFS(
   FACT_ORDERS[[#This Row],[TypeOfClient]]="VIP", 0.2,
   FACT_ORDERS[[#This Row],[TypeOfClient]]="Premium", 0.1,
   TRUE, 0
)</f>
        <v>0.2</v>
      </c>
      <c r="O1948" s="31" cm="1">
        <f t="array" ref="O1948">_xlfn.IFS(
   FACT_ORDERS[[#This Row],[TotalAmount]]&gt;1500, 0.15,
   FACT_ORDERS[[#This Row],[TotalAmount]]&gt;1000, 0.1,
   FACT_ORDERS[[#This Row],[TotalAmount]]&gt;500, 0.05,
   TRUE, 0
)</f>
        <v>0</v>
      </c>
      <c r="P1948" s="28">
        <f xml:space="preserve"> FACT_ORDERS[[#This Row],[TotalAmount]] * (1 - (FACT_ORDERS[[#This Row],[ClientDiscount]] + FACT_ORDERS[[#This Row],[OrderDiscount]]) )</f>
        <v>201.60000000000002</v>
      </c>
      <c r="Q1948" s="28">
        <f>FACT_ORDERS[[#This Row],[TotalAmountWithDiscount]]+FACT_ORDERS[[#This Row],[DeliveryCost]]</f>
        <v>216.60000000000002</v>
      </c>
      <c r="R1948" s="35">
        <v>45143</v>
      </c>
      <c r="S1948" s="35" t="str">
        <f>IF(NETWORKDAYS(FACT_ORDERS[[#This Row],[Order-Date]], FACT_ORDERS[[#This Row],[ArrivalDate ]]) &gt; 10, "Late", "On Time")</f>
        <v>On Time</v>
      </c>
    </row>
    <row r="1949" spans="1:19" x14ac:dyDescent="0.3">
      <c r="A1949" s="12">
        <v>6947</v>
      </c>
      <c r="B1949" s="12">
        <v>287</v>
      </c>
      <c r="C1949" s="12">
        <v>10390</v>
      </c>
      <c r="D1949" s="12">
        <v>1948</v>
      </c>
      <c r="E1949" s="12" t="s">
        <v>244</v>
      </c>
      <c r="F1949" s="13">
        <v>45133</v>
      </c>
      <c r="G1949" s="26" t="s">
        <v>12487</v>
      </c>
      <c r="H1949" s="12">
        <v>24</v>
      </c>
      <c r="I1949" s="28">
        <f>VLOOKUP(B:B,DIM_PRODUCTS!A:F,5,FALSE)</f>
        <v>13</v>
      </c>
      <c r="J1949" s="28">
        <f>FACT_ORDERS[[#This Row],[ProductPrice]]*FACT_ORDERS[[#This Row],[Quantity]]</f>
        <v>312</v>
      </c>
      <c r="K1949" s="12" t="str">
        <f>VLOOKUP(C:C,DIM_CUSTOMERS!A:G,7,FALSE)</f>
        <v>USA</v>
      </c>
      <c r="L1949" s="30" cm="1">
        <f t="array" ref="L1949">_xlfn.IFS(
    AND(FACT_ORDERS[[#This Row],[DeliveryMehtod]]="shippment",FACT_ORDERS[[#This Row],[TotalAmount]]&gt;=200), 0,
    AND(FACT_ORDERS[[#This Row],[DeliveryMehtod]]="pickup"), 15,
    AND(FACT_ORDERS[[#This Row],[DeliveryMehtod]]="shippment",FACT_ORDERS[[#This Row],[TotalAmount]]&lt;200), 35
)</f>
        <v>0</v>
      </c>
      <c r="M1949" s="12" t="str" cm="1">
        <f t="array" ref="M1949">_xlfn.IFS(
    SUMIFS(FACT_ORDERS[TotalAmount], FACT_ORDERS[WD_CUSTOMERS],FACT_ORDERS[[#This Row],[WD_CUSTOMERS]])&gt;=15000, "VIP",
    SUMIFS(FACT_ORDERS[TotalAmount], FACT_ORDERS[WD_CUSTOMERS],FACT_ORDERS[[#This Row],[WD_CUSTOMERS]])&gt;=8000, "Premium",
    TRUE, "Regular"
)</f>
        <v>VIP</v>
      </c>
      <c r="N1949" s="32" cm="1">
        <f t="array" ref="N1949">_xlfn.IFS(
   FACT_ORDERS[[#This Row],[TypeOfClient]]="VIP", 0.2,
   FACT_ORDERS[[#This Row],[TypeOfClient]]="Premium", 0.1,
   TRUE, 0
)</f>
        <v>0.2</v>
      </c>
      <c r="O1949" s="31" cm="1">
        <f t="array" ref="O1949">_xlfn.IFS(
   FACT_ORDERS[[#This Row],[TotalAmount]]&gt;1500, 0.15,
   FACT_ORDERS[[#This Row],[TotalAmount]]&gt;1000, 0.1,
   FACT_ORDERS[[#This Row],[TotalAmount]]&gt;500, 0.05,
   TRUE, 0
)</f>
        <v>0</v>
      </c>
      <c r="P1949" s="28">
        <f xml:space="preserve"> FACT_ORDERS[[#This Row],[TotalAmount]] * (1 - (FACT_ORDERS[[#This Row],[ClientDiscount]] + FACT_ORDERS[[#This Row],[OrderDiscount]]) )</f>
        <v>249.60000000000002</v>
      </c>
      <c r="Q1949" s="28">
        <f>FACT_ORDERS[[#This Row],[TotalAmountWithDiscount]]+FACT_ORDERS[[#This Row],[DeliveryCost]]</f>
        <v>249.60000000000002</v>
      </c>
      <c r="R1949" s="35">
        <v>45143</v>
      </c>
      <c r="S1949" s="35" t="str">
        <f>IF(NETWORKDAYS(FACT_ORDERS[[#This Row],[Order-Date]], FACT_ORDERS[[#This Row],[ArrivalDate ]]) &gt; 10, "Late", "On Time")</f>
        <v>On Time</v>
      </c>
    </row>
    <row r="1950" spans="1:19" x14ac:dyDescent="0.3">
      <c r="A1950" s="12">
        <v>6948</v>
      </c>
      <c r="B1950" s="12">
        <v>283</v>
      </c>
      <c r="C1950" s="12">
        <v>10390</v>
      </c>
      <c r="D1950" s="12">
        <v>1949</v>
      </c>
      <c r="E1950" s="12" t="s">
        <v>243</v>
      </c>
      <c r="F1950" s="13">
        <v>45133</v>
      </c>
      <c r="G1950" s="26" t="s">
        <v>12488</v>
      </c>
      <c r="H1950" s="12">
        <v>49</v>
      </c>
      <c r="I1950" s="28">
        <f>VLOOKUP(B:B,DIM_PRODUCTS!A:F,5,FALSE)</f>
        <v>11</v>
      </c>
      <c r="J1950" s="28">
        <f>FACT_ORDERS[[#This Row],[ProductPrice]]*FACT_ORDERS[[#This Row],[Quantity]]</f>
        <v>539</v>
      </c>
      <c r="K1950" s="12" t="str">
        <f>VLOOKUP(C:C,DIM_CUSTOMERS!A:G,7,FALSE)</f>
        <v>USA</v>
      </c>
      <c r="L1950" s="30" cm="1">
        <f t="array" ref="L1950">_xlfn.IFS(
    AND(FACT_ORDERS[[#This Row],[DeliveryMehtod]]="shippment",FACT_ORDERS[[#This Row],[TotalAmount]]&gt;=200), 0,
    AND(FACT_ORDERS[[#This Row],[DeliveryMehtod]]="pickup"), 15,
    AND(FACT_ORDERS[[#This Row],[DeliveryMehtod]]="shippment",FACT_ORDERS[[#This Row],[TotalAmount]]&lt;200), 35
)</f>
        <v>15</v>
      </c>
      <c r="M1950" s="12" t="str" cm="1">
        <f t="array" ref="M1950">_xlfn.IFS(
    SUMIFS(FACT_ORDERS[TotalAmount], FACT_ORDERS[WD_CUSTOMERS],FACT_ORDERS[[#This Row],[WD_CUSTOMERS]])&gt;=15000, "VIP",
    SUMIFS(FACT_ORDERS[TotalAmount], FACT_ORDERS[WD_CUSTOMERS],FACT_ORDERS[[#This Row],[WD_CUSTOMERS]])&gt;=8000, "Premium",
    TRUE, "Regular"
)</f>
        <v>VIP</v>
      </c>
      <c r="N1950" s="32" cm="1">
        <f t="array" ref="N1950">_xlfn.IFS(
   FACT_ORDERS[[#This Row],[TypeOfClient]]="VIP", 0.2,
   FACT_ORDERS[[#This Row],[TypeOfClient]]="Premium", 0.1,
   TRUE, 0
)</f>
        <v>0.2</v>
      </c>
      <c r="O1950" s="31" cm="1">
        <f t="array" ref="O1950">_xlfn.IFS(
   FACT_ORDERS[[#This Row],[TotalAmount]]&gt;1500, 0.15,
   FACT_ORDERS[[#This Row],[TotalAmount]]&gt;1000, 0.1,
   FACT_ORDERS[[#This Row],[TotalAmount]]&gt;500, 0.05,
   TRUE, 0
)</f>
        <v>0.05</v>
      </c>
      <c r="P1950" s="28">
        <f xml:space="preserve"> FACT_ORDERS[[#This Row],[TotalAmount]] * (1 - (FACT_ORDERS[[#This Row],[ClientDiscount]] + FACT_ORDERS[[#This Row],[OrderDiscount]]) )</f>
        <v>404.25</v>
      </c>
      <c r="Q1950" s="28">
        <f>FACT_ORDERS[[#This Row],[TotalAmountWithDiscount]]+FACT_ORDERS[[#This Row],[DeliveryCost]]</f>
        <v>419.25</v>
      </c>
      <c r="R1950" s="35">
        <v>45144</v>
      </c>
      <c r="S1950" s="35" t="str">
        <f>IF(NETWORKDAYS(FACT_ORDERS[[#This Row],[Order-Date]], FACT_ORDERS[[#This Row],[ArrivalDate ]]) &gt; 10, "Late", "On Time")</f>
        <v>On Time</v>
      </c>
    </row>
    <row r="1951" spans="1:19" x14ac:dyDescent="0.3">
      <c r="A1951" s="12">
        <v>6949</v>
      </c>
      <c r="B1951" s="12">
        <v>249</v>
      </c>
      <c r="C1951" s="12">
        <v>10390</v>
      </c>
      <c r="D1951" s="12">
        <v>1950</v>
      </c>
      <c r="E1951" s="12" t="s">
        <v>244</v>
      </c>
      <c r="F1951" s="13">
        <v>45133</v>
      </c>
      <c r="G1951" s="26" t="s">
        <v>12489</v>
      </c>
      <c r="H1951" s="12">
        <v>36</v>
      </c>
      <c r="I1951" s="28">
        <f>VLOOKUP(B:B,DIM_PRODUCTS!A:F,5,FALSE)</f>
        <v>13</v>
      </c>
      <c r="J1951" s="28">
        <f>FACT_ORDERS[[#This Row],[ProductPrice]]*FACT_ORDERS[[#This Row],[Quantity]]</f>
        <v>468</v>
      </c>
      <c r="K1951" s="12" t="str">
        <f>VLOOKUP(C:C,DIM_CUSTOMERS!A:G,7,FALSE)</f>
        <v>USA</v>
      </c>
      <c r="L1951" s="30" cm="1">
        <f t="array" ref="L1951">_xlfn.IFS(
    AND(FACT_ORDERS[[#This Row],[DeliveryMehtod]]="shippment",FACT_ORDERS[[#This Row],[TotalAmount]]&gt;=200), 0,
    AND(FACT_ORDERS[[#This Row],[DeliveryMehtod]]="pickup"), 15,
    AND(FACT_ORDERS[[#This Row],[DeliveryMehtod]]="shippment",FACT_ORDERS[[#This Row],[TotalAmount]]&lt;200), 35
)</f>
        <v>0</v>
      </c>
      <c r="M1951" s="12" t="str" cm="1">
        <f t="array" ref="M1951">_xlfn.IFS(
    SUMIFS(FACT_ORDERS[TotalAmount], FACT_ORDERS[WD_CUSTOMERS],FACT_ORDERS[[#This Row],[WD_CUSTOMERS]])&gt;=15000, "VIP",
    SUMIFS(FACT_ORDERS[TotalAmount], FACT_ORDERS[WD_CUSTOMERS],FACT_ORDERS[[#This Row],[WD_CUSTOMERS]])&gt;=8000, "Premium",
    TRUE, "Regular"
)</f>
        <v>VIP</v>
      </c>
      <c r="N1951" s="32" cm="1">
        <f t="array" ref="N1951">_xlfn.IFS(
   FACT_ORDERS[[#This Row],[TypeOfClient]]="VIP", 0.2,
   FACT_ORDERS[[#This Row],[TypeOfClient]]="Premium", 0.1,
   TRUE, 0
)</f>
        <v>0.2</v>
      </c>
      <c r="O1951" s="31" cm="1">
        <f t="array" ref="O1951">_xlfn.IFS(
   FACT_ORDERS[[#This Row],[TotalAmount]]&gt;1500, 0.15,
   FACT_ORDERS[[#This Row],[TotalAmount]]&gt;1000, 0.1,
   FACT_ORDERS[[#This Row],[TotalAmount]]&gt;500, 0.05,
   TRUE, 0
)</f>
        <v>0</v>
      </c>
      <c r="P1951" s="28">
        <f xml:space="preserve"> FACT_ORDERS[[#This Row],[TotalAmount]] * (1 - (FACT_ORDERS[[#This Row],[ClientDiscount]] + FACT_ORDERS[[#This Row],[OrderDiscount]]) )</f>
        <v>374.40000000000003</v>
      </c>
      <c r="Q1951" s="28">
        <f>FACT_ORDERS[[#This Row],[TotalAmountWithDiscount]]+FACT_ORDERS[[#This Row],[DeliveryCost]]</f>
        <v>374.40000000000003</v>
      </c>
      <c r="R1951" s="35">
        <v>45141</v>
      </c>
      <c r="S1951" s="35" t="str">
        <f>IF(NETWORKDAYS(FACT_ORDERS[[#This Row],[Order-Date]], FACT_ORDERS[[#This Row],[ArrivalDate ]]) &gt; 10, "Late", "On Time")</f>
        <v>On Time</v>
      </c>
    </row>
    <row r="1952" spans="1:19" x14ac:dyDescent="0.3">
      <c r="A1952" s="12">
        <v>6950</v>
      </c>
      <c r="B1952" s="12">
        <v>284</v>
      </c>
      <c r="C1952" s="12">
        <v>10820</v>
      </c>
      <c r="D1952" s="12">
        <v>1951</v>
      </c>
      <c r="E1952" s="12" t="s">
        <v>244</v>
      </c>
      <c r="F1952" s="13">
        <v>45408</v>
      </c>
      <c r="G1952" s="26" t="s">
        <v>12490</v>
      </c>
      <c r="H1952" s="12">
        <v>36</v>
      </c>
      <c r="I1952" s="28">
        <f>VLOOKUP(B:B,DIM_PRODUCTS!A:F,5,FALSE)</f>
        <v>32</v>
      </c>
      <c r="J1952" s="28">
        <f>FACT_ORDERS[[#This Row],[ProductPrice]]*FACT_ORDERS[[#This Row],[Quantity]]</f>
        <v>1152</v>
      </c>
      <c r="K1952" s="12" t="str">
        <f>VLOOKUP(C:C,DIM_CUSTOMERS!A:G,7,FALSE)</f>
        <v>Spain</v>
      </c>
      <c r="L1952" s="30" cm="1">
        <f t="array" ref="L1952">_xlfn.IFS(
    AND(FACT_ORDERS[[#This Row],[DeliveryMehtod]]="shippment",FACT_ORDERS[[#This Row],[TotalAmount]]&gt;=200), 0,
    AND(FACT_ORDERS[[#This Row],[DeliveryMehtod]]="pickup"), 15,
    AND(FACT_ORDERS[[#This Row],[DeliveryMehtod]]="shippment",FACT_ORDERS[[#This Row],[TotalAmount]]&lt;200), 35
)</f>
        <v>0</v>
      </c>
      <c r="M1952" s="12" t="str" cm="1">
        <f t="array" ref="M1952">_xlfn.IFS(
    SUMIFS(FACT_ORDERS[TotalAmount], FACT_ORDERS[WD_CUSTOMERS],FACT_ORDERS[[#This Row],[WD_CUSTOMERS]])&gt;=15000, "VIP",
    SUMIFS(FACT_ORDERS[TotalAmount], FACT_ORDERS[WD_CUSTOMERS],FACT_ORDERS[[#This Row],[WD_CUSTOMERS]])&gt;=8000, "Premium",
    TRUE, "Regular"
)</f>
        <v>Regular</v>
      </c>
      <c r="N1952" s="32" cm="1">
        <f t="array" ref="N1952">_xlfn.IFS(
   FACT_ORDERS[[#This Row],[TypeOfClient]]="VIP", 0.2,
   FACT_ORDERS[[#This Row],[TypeOfClient]]="Premium", 0.1,
   TRUE, 0
)</f>
        <v>0</v>
      </c>
      <c r="O1952" s="31" cm="1">
        <f t="array" ref="O1952">_xlfn.IFS(
   FACT_ORDERS[[#This Row],[TotalAmount]]&gt;1500, 0.15,
   FACT_ORDERS[[#This Row],[TotalAmount]]&gt;1000, 0.1,
   FACT_ORDERS[[#This Row],[TotalAmount]]&gt;500, 0.05,
   TRUE, 0
)</f>
        <v>0.1</v>
      </c>
      <c r="P1952" s="28">
        <f xml:space="preserve"> FACT_ORDERS[[#This Row],[TotalAmount]] * (1 - (FACT_ORDERS[[#This Row],[ClientDiscount]] + FACT_ORDERS[[#This Row],[OrderDiscount]]) )</f>
        <v>1036.8</v>
      </c>
      <c r="Q1952" s="28">
        <f>FACT_ORDERS[[#This Row],[TotalAmountWithDiscount]]+FACT_ORDERS[[#This Row],[DeliveryCost]]</f>
        <v>1036.8</v>
      </c>
      <c r="R1952" s="35">
        <v>45419</v>
      </c>
      <c r="S1952" s="35" t="str">
        <f>IF(NETWORKDAYS(FACT_ORDERS[[#This Row],[Order-Date]], FACT_ORDERS[[#This Row],[ArrivalDate ]]) &gt; 10, "Late", "On Time")</f>
        <v>On Time</v>
      </c>
    </row>
    <row r="1953" spans="1:19" x14ac:dyDescent="0.3">
      <c r="A1953" s="12">
        <v>6951</v>
      </c>
      <c r="B1953" s="12">
        <v>284</v>
      </c>
      <c r="C1953" s="12">
        <v>10820</v>
      </c>
      <c r="D1953" s="12">
        <v>1952</v>
      </c>
      <c r="E1953" s="12" t="s">
        <v>244</v>
      </c>
      <c r="F1953" s="13">
        <v>45550</v>
      </c>
      <c r="G1953" s="26" t="s">
        <v>12491</v>
      </c>
      <c r="H1953" s="12">
        <v>34</v>
      </c>
      <c r="I1953" s="28">
        <f>VLOOKUP(B:B,DIM_PRODUCTS!A:F,5,FALSE)</f>
        <v>32</v>
      </c>
      <c r="J1953" s="28">
        <f>FACT_ORDERS[[#This Row],[ProductPrice]]*FACT_ORDERS[[#This Row],[Quantity]]</f>
        <v>1088</v>
      </c>
      <c r="K1953" s="12" t="str">
        <f>VLOOKUP(C:C,DIM_CUSTOMERS!A:G,7,FALSE)</f>
        <v>Spain</v>
      </c>
      <c r="L1953" s="30" cm="1">
        <f t="array" ref="L1953">_xlfn.IFS(
    AND(FACT_ORDERS[[#This Row],[DeliveryMehtod]]="shippment",FACT_ORDERS[[#This Row],[TotalAmount]]&gt;=200), 0,
    AND(FACT_ORDERS[[#This Row],[DeliveryMehtod]]="pickup"), 15,
    AND(FACT_ORDERS[[#This Row],[DeliveryMehtod]]="shippment",FACT_ORDERS[[#This Row],[TotalAmount]]&lt;200), 35
)</f>
        <v>0</v>
      </c>
      <c r="M1953" s="12" t="str" cm="1">
        <f t="array" ref="M1953">_xlfn.IFS(
    SUMIFS(FACT_ORDERS[TotalAmount], FACT_ORDERS[WD_CUSTOMERS],FACT_ORDERS[[#This Row],[WD_CUSTOMERS]])&gt;=15000, "VIP",
    SUMIFS(FACT_ORDERS[TotalAmount], FACT_ORDERS[WD_CUSTOMERS],FACT_ORDERS[[#This Row],[WD_CUSTOMERS]])&gt;=8000, "Premium",
    TRUE, "Regular"
)</f>
        <v>Regular</v>
      </c>
      <c r="N1953" s="32" cm="1">
        <f t="array" ref="N1953">_xlfn.IFS(
   FACT_ORDERS[[#This Row],[TypeOfClient]]="VIP", 0.2,
   FACT_ORDERS[[#This Row],[TypeOfClient]]="Premium", 0.1,
   TRUE, 0
)</f>
        <v>0</v>
      </c>
      <c r="O1953" s="31" cm="1">
        <f t="array" ref="O1953">_xlfn.IFS(
   FACT_ORDERS[[#This Row],[TotalAmount]]&gt;1500, 0.15,
   FACT_ORDERS[[#This Row],[TotalAmount]]&gt;1000, 0.1,
   FACT_ORDERS[[#This Row],[TotalAmount]]&gt;500, 0.05,
   TRUE, 0
)</f>
        <v>0.1</v>
      </c>
      <c r="P1953" s="28">
        <f xml:space="preserve"> FACT_ORDERS[[#This Row],[TotalAmount]] * (1 - (FACT_ORDERS[[#This Row],[ClientDiscount]] + FACT_ORDERS[[#This Row],[OrderDiscount]]) )</f>
        <v>979.2</v>
      </c>
      <c r="Q1953" s="28">
        <f>FACT_ORDERS[[#This Row],[TotalAmountWithDiscount]]+FACT_ORDERS[[#This Row],[DeliveryCost]]</f>
        <v>979.2</v>
      </c>
      <c r="R1953" s="35">
        <v>45557</v>
      </c>
      <c r="S1953" s="35" t="str">
        <f>IF(NETWORKDAYS(FACT_ORDERS[[#This Row],[Order-Date]], FACT_ORDERS[[#This Row],[ArrivalDate ]]) &gt; 10, "Late", "On Time")</f>
        <v>On Time</v>
      </c>
    </row>
    <row r="1954" spans="1:19" x14ac:dyDescent="0.3">
      <c r="A1954" s="12">
        <v>6952</v>
      </c>
      <c r="B1954" s="12">
        <v>284</v>
      </c>
      <c r="C1954" s="12">
        <v>10820</v>
      </c>
      <c r="D1954" s="12">
        <v>1953</v>
      </c>
      <c r="E1954" s="12" t="s">
        <v>243</v>
      </c>
      <c r="F1954" s="13">
        <v>45549</v>
      </c>
      <c r="G1954" s="26" t="s">
        <v>12492</v>
      </c>
      <c r="H1954" s="12">
        <v>34</v>
      </c>
      <c r="I1954" s="28">
        <f>VLOOKUP(B:B,DIM_PRODUCTS!A:F,5,FALSE)</f>
        <v>32</v>
      </c>
      <c r="J1954" s="28">
        <f>FACT_ORDERS[[#This Row],[ProductPrice]]*FACT_ORDERS[[#This Row],[Quantity]]</f>
        <v>1088</v>
      </c>
      <c r="K1954" s="12" t="str">
        <f>VLOOKUP(C:C,DIM_CUSTOMERS!A:G,7,FALSE)</f>
        <v>Spain</v>
      </c>
      <c r="L1954" s="30" cm="1">
        <f t="array" ref="L1954">_xlfn.IFS(
    AND(FACT_ORDERS[[#This Row],[DeliveryMehtod]]="shippment",FACT_ORDERS[[#This Row],[TotalAmount]]&gt;=200), 0,
    AND(FACT_ORDERS[[#This Row],[DeliveryMehtod]]="pickup"), 15,
    AND(FACT_ORDERS[[#This Row],[DeliveryMehtod]]="shippment",FACT_ORDERS[[#This Row],[TotalAmount]]&lt;200), 35
)</f>
        <v>15</v>
      </c>
      <c r="M1954" s="12" t="str" cm="1">
        <f t="array" ref="M1954">_xlfn.IFS(
    SUMIFS(FACT_ORDERS[TotalAmount], FACT_ORDERS[WD_CUSTOMERS],FACT_ORDERS[[#This Row],[WD_CUSTOMERS]])&gt;=15000, "VIP",
    SUMIFS(FACT_ORDERS[TotalAmount], FACT_ORDERS[WD_CUSTOMERS],FACT_ORDERS[[#This Row],[WD_CUSTOMERS]])&gt;=8000, "Premium",
    TRUE, "Regular"
)</f>
        <v>Regular</v>
      </c>
      <c r="N1954" s="32" cm="1">
        <f t="array" ref="N1954">_xlfn.IFS(
   FACT_ORDERS[[#This Row],[TypeOfClient]]="VIP", 0.2,
   FACT_ORDERS[[#This Row],[TypeOfClient]]="Premium", 0.1,
   TRUE, 0
)</f>
        <v>0</v>
      </c>
      <c r="O1954" s="31" cm="1">
        <f t="array" ref="O1954">_xlfn.IFS(
   FACT_ORDERS[[#This Row],[TotalAmount]]&gt;1500, 0.15,
   FACT_ORDERS[[#This Row],[TotalAmount]]&gt;1000, 0.1,
   FACT_ORDERS[[#This Row],[TotalAmount]]&gt;500, 0.05,
   TRUE, 0
)</f>
        <v>0.1</v>
      </c>
      <c r="P1954" s="28">
        <f xml:space="preserve"> FACT_ORDERS[[#This Row],[TotalAmount]] * (1 - (FACT_ORDERS[[#This Row],[ClientDiscount]] + FACT_ORDERS[[#This Row],[OrderDiscount]]) )</f>
        <v>979.2</v>
      </c>
      <c r="Q1954" s="28">
        <f>FACT_ORDERS[[#This Row],[TotalAmountWithDiscount]]+FACT_ORDERS[[#This Row],[DeliveryCost]]</f>
        <v>994.2</v>
      </c>
      <c r="R1954" s="35">
        <v>45559</v>
      </c>
      <c r="S1954" s="35" t="str">
        <f>IF(NETWORKDAYS(FACT_ORDERS[[#This Row],[Order-Date]], FACT_ORDERS[[#This Row],[ArrivalDate ]]) &gt; 10, "Late", "On Time")</f>
        <v>On Time</v>
      </c>
    </row>
    <row r="1955" spans="1:19" x14ac:dyDescent="0.3">
      <c r="A1955" s="12">
        <v>6953</v>
      </c>
      <c r="B1955" s="12">
        <v>284</v>
      </c>
      <c r="C1955" s="12">
        <v>10820</v>
      </c>
      <c r="D1955" s="12">
        <v>1954</v>
      </c>
      <c r="E1955" s="12" t="s">
        <v>243</v>
      </c>
      <c r="F1955" s="13">
        <v>45530</v>
      </c>
      <c r="G1955" s="26" t="s">
        <v>12493</v>
      </c>
      <c r="H1955" s="12">
        <v>34</v>
      </c>
      <c r="I1955" s="28">
        <f>VLOOKUP(B:B,DIM_PRODUCTS!A:F,5,FALSE)</f>
        <v>32</v>
      </c>
      <c r="J1955" s="28">
        <f>FACT_ORDERS[[#This Row],[ProductPrice]]*FACT_ORDERS[[#This Row],[Quantity]]</f>
        <v>1088</v>
      </c>
      <c r="K1955" s="12" t="str">
        <f>VLOOKUP(C:C,DIM_CUSTOMERS!A:G,7,FALSE)</f>
        <v>Spain</v>
      </c>
      <c r="L1955" s="30" cm="1">
        <f t="array" ref="L1955">_xlfn.IFS(
    AND(FACT_ORDERS[[#This Row],[DeliveryMehtod]]="shippment",FACT_ORDERS[[#This Row],[TotalAmount]]&gt;=200), 0,
    AND(FACT_ORDERS[[#This Row],[DeliveryMehtod]]="pickup"), 15,
    AND(FACT_ORDERS[[#This Row],[DeliveryMehtod]]="shippment",FACT_ORDERS[[#This Row],[TotalAmount]]&lt;200), 35
)</f>
        <v>15</v>
      </c>
      <c r="M1955" s="12" t="str" cm="1">
        <f t="array" ref="M1955">_xlfn.IFS(
    SUMIFS(FACT_ORDERS[TotalAmount], FACT_ORDERS[WD_CUSTOMERS],FACT_ORDERS[[#This Row],[WD_CUSTOMERS]])&gt;=15000, "VIP",
    SUMIFS(FACT_ORDERS[TotalAmount], FACT_ORDERS[WD_CUSTOMERS],FACT_ORDERS[[#This Row],[WD_CUSTOMERS]])&gt;=8000, "Premium",
    TRUE, "Regular"
)</f>
        <v>Regular</v>
      </c>
      <c r="N1955" s="32" cm="1">
        <f t="array" ref="N1955">_xlfn.IFS(
   FACT_ORDERS[[#This Row],[TypeOfClient]]="VIP", 0.2,
   FACT_ORDERS[[#This Row],[TypeOfClient]]="Premium", 0.1,
   TRUE, 0
)</f>
        <v>0</v>
      </c>
      <c r="O1955" s="31" cm="1">
        <f t="array" ref="O1955">_xlfn.IFS(
   FACT_ORDERS[[#This Row],[TotalAmount]]&gt;1500, 0.15,
   FACT_ORDERS[[#This Row],[TotalAmount]]&gt;1000, 0.1,
   FACT_ORDERS[[#This Row],[TotalAmount]]&gt;500, 0.05,
   TRUE, 0
)</f>
        <v>0.1</v>
      </c>
      <c r="P1955" s="28">
        <f xml:space="preserve"> FACT_ORDERS[[#This Row],[TotalAmount]] * (1 - (FACT_ORDERS[[#This Row],[ClientDiscount]] + FACT_ORDERS[[#This Row],[OrderDiscount]]) )</f>
        <v>979.2</v>
      </c>
      <c r="Q1955" s="28">
        <f>FACT_ORDERS[[#This Row],[TotalAmountWithDiscount]]+FACT_ORDERS[[#This Row],[DeliveryCost]]</f>
        <v>994.2</v>
      </c>
      <c r="R1955" s="35">
        <v>45537</v>
      </c>
      <c r="S1955" s="35" t="str">
        <f>IF(NETWORKDAYS(FACT_ORDERS[[#This Row],[Order-Date]], FACT_ORDERS[[#This Row],[ArrivalDate ]]) &gt; 10, "Late", "On Time")</f>
        <v>On Time</v>
      </c>
    </row>
    <row r="1956" spans="1:19" x14ac:dyDescent="0.3">
      <c r="A1956" s="12">
        <v>6954</v>
      </c>
      <c r="B1956" s="12">
        <v>267</v>
      </c>
      <c r="C1956" s="12">
        <v>10246</v>
      </c>
      <c r="D1956" s="12">
        <v>1955</v>
      </c>
      <c r="E1956" s="12" t="s">
        <v>244</v>
      </c>
      <c r="F1956" s="13">
        <v>44975</v>
      </c>
      <c r="G1956" s="26" t="s">
        <v>12494</v>
      </c>
      <c r="H1956" s="12">
        <v>46</v>
      </c>
      <c r="I1956" s="28">
        <f>VLOOKUP(B:B,DIM_PRODUCTS!A:F,5,FALSE)</f>
        <v>26</v>
      </c>
      <c r="J1956" s="28">
        <f>FACT_ORDERS[[#This Row],[ProductPrice]]*FACT_ORDERS[[#This Row],[Quantity]]</f>
        <v>1196</v>
      </c>
      <c r="K1956" s="12" t="str">
        <f>VLOOKUP(C:C,DIM_CUSTOMERS!A:G,7,FALSE)</f>
        <v>Canada</v>
      </c>
      <c r="L1956" s="30" cm="1">
        <f t="array" ref="L1956">_xlfn.IFS(
    AND(FACT_ORDERS[[#This Row],[DeliveryMehtod]]="shippment",FACT_ORDERS[[#This Row],[TotalAmount]]&gt;=200), 0,
    AND(FACT_ORDERS[[#This Row],[DeliveryMehtod]]="pickup"), 15,
    AND(FACT_ORDERS[[#This Row],[DeliveryMehtod]]="shippment",FACT_ORDERS[[#This Row],[TotalAmount]]&lt;200), 35
)</f>
        <v>0</v>
      </c>
      <c r="M1956" s="12" t="str" cm="1">
        <f t="array" ref="M1956">_xlfn.IFS(
    SUMIFS(FACT_ORDERS[TotalAmount], FACT_ORDERS[WD_CUSTOMERS],FACT_ORDERS[[#This Row],[WD_CUSTOMERS]])&gt;=15000, "VIP",
    SUMIFS(FACT_ORDERS[TotalAmount], FACT_ORDERS[WD_CUSTOMERS],FACT_ORDERS[[#This Row],[WD_CUSTOMERS]])&gt;=8000, "Premium",
    TRUE, "Regular"
)</f>
        <v>Regular</v>
      </c>
      <c r="N1956" s="32" cm="1">
        <f t="array" ref="N1956">_xlfn.IFS(
   FACT_ORDERS[[#This Row],[TypeOfClient]]="VIP", 0.2,
   FACT_ORDERS[[#This Row],[TypeOfClient]]="Premium", 0.1,
   TRUE, 0
)</f>
        <v>0</v>
      </c>
      <c r="O1956" s="31" cm="1">
        <f t="array" ref="O1956">_xlfn.IFS(
   FACT_ORDERS[[#This Row],[TotalAmount]]&gt;1500, 0.15,
   FACT_ORDERS[[#This Row],[TotalAmount]]&gt;1000, 0.1,
   FACT_ORDERS[[#This Row],[TotalAmount]]&gt;500, 0.05,
   TRUE, 0
)</f>
        <v>0.1</v>
      </c>
      <c r="P1956" s="28">
        <f xml:space="preserve"> FACT_ORDERS[[#This Row],[TotalAmount]] * (1 - (FACT_ORDERS[[#This Row],[ClientDiscount]] + FACT_ORDERS[[#This Row],[OrderDiscount]]) )</f>
        <v>1076.4000000000001</v>
      </c>
      <c r="Q1956" s="28">
        <f>FACT_ORDERS[[#This Row],[TotalAmountWithDiscount]]+FACT_ORDERS[[#This Row],[DeliveryCost]]</f>
        <v>1076.4000000000001</v>
      </c>
      <c r="R1956" s="35">
        <v>44982</v>
      </c>
      <c r="S1956" s="35" t="str">
        <f>IF(NETWORKDAYS(FACT_ORDERS[[#This Row],[Order-Date]], FACT_ORDERS[[#This Row],[ArrivalDate ]]) &gt; 10, "Late", "On Time")</f>
        <v>On Time</v>
      </c>
    </row>
    <row r="1957" spans="1:19" x14ac:dyDescent="0.3">
      <c r="A1957" s="12">
        <v>6955</v>
      </c>
      <c r="B1957" s="12">
        <v>262</v>
      </c>
      <c r="C1957" s="12">
        <v>10246</v>
      </c>
      <c r="D1957" s="12">
        <v>1956</v>
      </c>
      <c r="E1957" s="12" t="s">
        <v>244</v>
      </c>
      <c r="F1957" s="13">
        <v>44975</v>
      </c>
      <c r="G1957" s="26" t="s">
        <v>12495</v>
      </c>
      <c r="H1957" s="12">
        <v>36</v>
      </c>
      <c r="I1957" s="28">
        <f>VLOOKUP(B:B,DIM_PRODUCTS!A:F,5,FALSE)</f>
        <v>10</v>
      </c>
      <c r="J1957" s="28">
        <f>FACT_ORDERS[[#This Row],[ProductPrice]]*FACT_ORDERS[[#This Row],[Quantity]]</f>
        <v>360</v>
      </c>
      <c r="K1957" s="12" t="str">
        <f>VLOOKUP(C:C,DIM_CUSTOMERS!A:G,7,FALSE)</f>
        <v>Canada</v>
      </c>
      <c r="L1957" s="30" cm="1">
        <f t="array" ref="L1957">_xlfn.IFS(
    AND(FACT_ORDERS[[#This Row],[DeliveryMehtod]]="shippment",FACT_ORDERS[[#This Row],[TotalAmount]]&gt;=200), 0,
    AND(FACT_ORDERS[[#This Row],[DeliveryMehtod]]="pickup"), 15,
    AND(FACT_ORDERS[[#This Row],[DeliveryMehtod]]="shippment",FACT_ORDERS[[#This Row],[TotalAmount]]&lt;200), 35
)</f>
        <v>0</v>
      </c>
      <c r="M1957" s="12" t="str" cm="1">
        <f t="array" ref="M1957">_xlfn.IFS(
    SUMIFS(FACT_ORDERS[TotalAmount], FACT_ORDERS[WD_CUSTOMERS],FACT_ORDERS[[#This Row],[WD_CUSTOMERS]])&gt;=15000, "VIP",
    SUMIFS(FACT_ORDERS[TotalAmount], FACT_ORDERS[WD_CUSTOMERS],FACT_ORDERS[[#This Row],[WD_CUSTOMERS]])&gt;=8000, "Premium",
    TRUE, "Regular"
)</f>
        <v>Regular</v>
      </c>
      <c r="N1957" s="32" cm="1">
        <f t="array" ref="N1957">_xlfn.IFS(
   FACT_ORDERS[[#This Row],[TypeOfClient]]="VIP", 0.2,
   FACT_ORDERS[[#This Row],[TypeOfClient]]="Premium", 0.1,
   TRUE, 0
)</f>
        <v>0</v>
      </c>
      <c r="O1957" s="31" cm="1">
        <f t="array" ref="O1957">_xlfn.IFS(
   FACT_ORDERS[[#This Row],[TotalAmount]]&gt;1500, 0.15,
   FACT_ORDERS[[#This Row],[TotalAmount]]&gt;1000, 0.1,
   FACT_ORDERS[[#This Row],[TotalAmount]]&gt;500, 0.05,
   TRUE, 0
)</f>
        <v>0</v>
      </c>
      <c r="P1957" s="28">
        <f xml:space="preserve"> FACT_ORDERS[[#This Row],[TotalAmount]] * (1 - (FACT_ORDERS[[#This Row],[ClientDiscount]] + FACT_ORDERS[[#This Row],[OrderDiscount]]) )</f>
        <v>360</v>
      </c>
      <c r="Q1957" s="28">
        <f>FACT_ORDERS[[#This Row],[TotalAmountWithDiscount]]+FACT_ORDERS[[#This Row],[DeliveryCost]]</f>
        <v>360</v>
      </c>
      <c r="R1957" s="35">
        <v>44993</v>
      </c>
      <c r="S1957" s="35" t="str">
        <f>IF(NETWORKDAYS(FACT_ORDERS[[#This Row],[Order-Date]], FACT_ORDERS[[#This Row],[ArrivalDate ]]) &gt; 10, "Late", "On Time")</f>
        <v>Late</v>
      </c>
    </row>
    <row r="1958" spans="1:19" x14ac:dyDescent="0.3">
      <c r="A1958" s="12">
        <v>6956</v>
      </c>
      <c r="B1958" s="12">
        <v>249</v>
      </c>
      <c r="C1958" s="12">
        <v>10841</v>
      </c>
      <c r="D1958" s="12">
        <v>1957</v>
      </c>
      <c r="E1958" s="12" t="s">
        <v>244</v>
      </c>
      <c r="F1958" s="13">
        <v>45043</v>
      </c>
      <c r="G1958" s="26" t="s">
        <v>12496</v>
      </c>
      <c r="H1958" s="12">
        <v>33</v>
      </c>
      <c r="I1958" s="28">
        <f>VLOOKUP(B:B,DIM_PRODUCTS!A:F,5,FALSE)</f>
        <v>13</v>
      </c>
      <c r="J1958" s="28">
        <f>FACT_ORDERS[[#This Row],[ProductPrice]]*FACT_ORDERS[[#This Row],[Quantity]]</f>
        <v>429</v>
      </c>
      <c r="K1958" s="12" t="str">
        <f>VLOOKUP(C:C,DIM_CUSTOMERS!A:G,7,FALSE)</f>
        <v>France</v>
      </c>
      <c r="L1958" s="30" cm="1">
        <f t="array" ref="L1958">_xlfn.IFS(
    AND(FACT_ORDERS[[#This Row],[DeliveryMehtod]]="shippment",FACT_ORDERS[[#This Row],[TotalAmount]]&gt;=200), 0,
    AND(FACT_ORDERS[[#This Row],[DeliveryMehtod]]="pickup"), 15,
    AND(FACT_ORDERS[[#This Row],[DeliveryMehtod]]="shippment",FACT_ORDERS[[#This Row],[TotalAmount]]&lt;200), 35
)</f>
        <v>0</v>
      </c>
      <c r="M1958" s="12" t="str" cm="1">
        <f t="array" ref="M1958">_xlfn.IFS(
    SUMIFS(FACT_ORDERS[TotalAmount], FACT_ORDERS[WD_CUSTOMERS],FACT_ORDERS[[#This Row],[WD_CUSTOMERS]])&gt;=15000, "VIP",
    SUMIFS(FACT_ORDERS[TotalAmount], FACT_ORDERS[WD_CUSTOMERS],FACT_ORDERS[[#This Row],[WD_CUSTOMERS]])&gt;=8000, "Premium",
    TRUE, "Regular"
)</f>
        <v>Regular</v>
      </c>
      <c r="N1958" s="32" cm="1">
        <f t="array" ref="N1958">_xlfn.IFS(
   FACT_ORDERS[[#This Row],[TypeOfClient]]="VIP", 0.2,
   FACT_ORDERS[[#This Row],[TypeOfClient]]="Premium", 0.1,
   TRUE, 0
)</f>
        <v>0</v>
      </c>
      <c r="O1958" s="31" cm="1">
        <f t="array" ref="O1958">_xlfn.IFS(
   FACT_ORDERS[[#This Row],[TotalAmount]]&gt;1500, 0.15,
   FACT_ORDERS[[#This Row],[TotalAmount]]&gt;1000, 0.1,
   FACT_ORDERS[[#This Row],[TotalAmount]]&gt;500, 0.05,
   TRUE, 0
)</f>
        <v>0</v>
      </c>
      <c r="P1958" s="28">
        <f xml:space="preserve"> FACT_ORDERS[[#This Row],[TotalAmount]] * (1 - (FACT_ORDERS[[#This Row],[ClientDiscount]] + FACT_ORDERS[[#This Row],[OrderDiscount]]) )</f>
        <v>429</v>
      </c>
      <c r="Q1958" s="28">
        <f>FACT_ORDERS[[#This Row],[TotalAmountWithDiscount]]+FACT_ORDERS[[#This Row],[DeliveryCost]]</f>
        <v>429</v>
      </c>
      <c r="R1958" s="35">
        <v>45050</v>
      </c>
      <c r="S1958" s="35" t="str">
        <f>IF(NETWORKDAYS(FACT_ORDERS[[#This Row],[Order-Date]], FACT_ORDERS[[#This Row],[ArrivalDate ]]) &gt; 10, "Late", "On Time")</f>
        <v>On Time</v>
      </c>
    </row>
    <row r="1959" spans="1:19" x14ac:dyDescent="0.3">
      <c r="A1959" s="12">
        <v>6957</v>
      </c>
      <c r="B1959" s="12">
        <v>249</v>
      </c>
      <c r="C1959" s="12">
        <v>10841</v>
      </c>
      <c r="D1959" s="12">
        <v>1958</v>
      </c>
      <c r="E1959" s="12" t="s">
        <v>244</v>
      </c>
      <c r="F1959" s="13">
        <v>45542</v>
      </c>
      <c r="G1959" s="26" t="s">
        <v>12497</v>
      </c>
      <c r="H1959" s="12">
        <v>21</v>
      </c>
      <c r="I1959" s="28">
        <f>VLOOKUP(B:B,DIM_PRODUCTS!A:F,5,FALSE)</f>
        <v>13</v>
      </c>
      <c r="J1959" s="28">
        <f>FACT_ORDERS[[#This Row],[ProductPrice]]*FACT_ORDERS[[#This Row],[Quantity]]</f>
        <v>273</v>
      </c>
      <c r="K1959" s="12" t="str">
        <f>VLOOKUP(C:C,DIM_CUSTOMERS!A:G,7,FALSE)</f>
        <v>France</v>
      </c>
      <c r="L1959" s="30" cm="1">
        <f t="array" ref="L1959">_xlfn.IFS(
    AND(FACT_ORDERS[[#This Row],[DeliveryMehtod]]="shippment",FACT_ORDERS[[#This Row],[TotalAmount]]&gt;=200), 0,
    AND(FACT_ORDERS[[#This Row],[DeliveryMehtod]]="pickup"), 15,
    AND(FACT_ORDERS[[#This Row],[DeliveryMehtod]]="shippment",FACT_ORDERS[[#This Row],[TotalAmount]]&lt;200), 35
)</f>
        <v>0</v>
      </c>
      <c r="M1959" s="12" t="str" cm="1">
        <f t="array" ref="M1959">_xlfn.IFS(
    SUMIFS(FACT_ORDERS[TotalAmount], FACT_ORDERS[WD_CUSTOMERS],FACT_ORDERS[[#This Row],[WD_CUSTOMERS]])&gt;=15000, "VIP",
    SUMIFS(FACT_ORDERS[TotalAmount], FACT_ORDERS[WD_CUSTOMERS],FACT_ORDERS[[#This Row],[WD_CUSTOMERS]])&gt;=8000, "Premium",
    TRUE, "Regular"
)</f>
        <v>Regular</v>
      </c>
      <c r="N1959" s="32" cm="1">
        <f t="array" ref="N1959">_xlfn.IFS(
   FACT_ORDERS[[#This Row],[TypeOfClient]]="VIP", 0.2,
   FACT_ORDERS[[#This Row],[TypeOfClient]]="Premium", 0.1,
   TRUE, 0
)</f>
        <v>0</v>
      </c>
      <c r="O1959" s="31" cm="1">
        <f t="array" ref="O1959">_xlfn.IFS(
   FACT_ORDERS[[#This Row],[TotalAmount]]&gt;1500, 0.15,
   FACT_ORDERS[[#This Row],[TotalAmount]]&gt;1000, 0.1,
   FACT_ORDERS[[#This Row],[TotalAmount]]&gt;500, 0.05,
   TRUE, 0
)</f>
        <v>0</v>
      </c>
      <c r="P1959" s="28">
        <f xml:space="preserve"> FACT_ORDERS[[#This Row],[TotalAmount]] * (1 - (FACT_ORDERS[[#This Row],[ClientDiscount]] + FACT_ORDERS[[#This Row],[OrderDiscount]]) )</f>
        <v>273</v>
      </c>
      <c r="Q1959" s="28">
        <f>FACT_ORDERS[[#This Row],[TotalAmountWithDiscount]]+FACT_ORDERS[[#This Row],[DeliveryCost]]</f>
        <v>273</v>
      </c>
      <c r="R1959" s="35">
        <v>45553</v>
      </c>
      <c r="S1959" s="35" t="str">
        <f>IF(NETWORKDAYS(FACT_ORDERS[[#This Row],[Order-Date]], FACT_ORDERS[[#This Row],[ArrivalDate ]]) &gt; 10, "Late", "On Time")</f>
        <v>On Time</v>
      </c>
    </row>
    <row r="1960" spans="1:19" x14ac:dyDescent="0.3">
      <c r="A1960" s="12">
        <v>6958</v>
      </c>
      <c r="B1960" s="12">
        <v>220</v>
      </c>
      <c r="C1960" s="12">
        <v>10185</v>
      </c>
      <c r="D1960" s="12">
        <v>1959</v>
      </c>
      <c r="E1960" s="12" t="s">
        <v>243</v>
      </c>
      <c r="F1960" s="13">
        <v>45487</v>
      </c>
      <c r="G1960" s="26" t="s">
        <v>12498</v>
      </c>
      <c r="H1960" s="12">
        <v>27</v>
      </c>
      <c r="I1960" s="28">
        <f>VLOOKUP(B:B,DIM_PRODUCTS!A:F,5,FALSE)</f>
        <v>30</v>
      </c>
      <c r="J1960" s="28">
        <f>FACT_ORDERS[[#This Row],[ProductPrice]]*FACT_ORDERS[[#This Row],[Quantity]]</f>
        <v>810</v>
      </c>
      <c r="K1960" s="12" t="str">
        <f>VLOOKUP(C:C,DIM_CUSTOMERS!A:G,7,FALSE)</f>
        <v>Canada</v>
      </c>
      <c r="L1960" s="30" cm="1">
        <f t="array" ref="L1960">_xlfn.IFS(
    AND(FACT_ORDERS[[#This Row],[DeliveryMehtod]]="shippment",FACT_ORDERS[[#This Row],[TotalAmount]]&gt;=200), 0,
    AND(FACT_ORDERS[[#This Row],[DeliveryMehtod]]="pickup"), 15,
    AND(FACT_ORDERS[[#This Row],[DeliveryMehtod]]="shippment",FACT_ORDERS[[#This Row],[TotalAmount]]&lt;200), 35
)</f>
        <v>15</v>
      </c>
      <c r="M1960" s="12" t="str" cm="1">
        <f t="array" ref="M1960">_xlfn.IFS(
    SUMIFS(FACT_ORDERS[TotalAmount], FACT_ORDERS[WD_CUSTOMERS],FACT_ORDERS[[#This Row],[WD_CUSTOMERS]])&gt;=15000, "VIP",
    SUMIFS(FACT_ORDERS[TotalAmount], FACT_ORDERS[WD_CUSTOMERS],FACT_ORDERS[[#This Row],[WD_CUSTOMERS]])&gt;=8000, "Premium",
    TRUE, "Regular"
)</f>
        <v>Premium</v>
      </c>
      <c r="N1960" s="32" cm="1">
        <f t="array" ref="N1960">_xlfn.IFS(
   FACT_ORDERS[[#This Row],[TypeOfClient]]="VIP", 0.2,
   FACT_ORDERS[[#This Row],[TypeOfClient]]="Premium", 0.1,
   TRUE, 0
)</f>
        <v>0.1</v>
      </c>
      <c r="O1960" s="31" cm="1">
        <f t="array" ref="O1960">_xlfn.IFS(
   FACT_ORDERS[[#This Row],[TotalAmount]]&gt;1500, 0.15,
   FACT_ORDERS[[#This Row],[TotalAmount]]&gt;1000, 0.1,
   FACT_ORDERS[[#This Row],[TotalAmount]]&gt;500, 0.05,
   TRUE, 0
)</f>
        <v>0.05</v>
      </c>
      <c r="P1960" s="28">
        <f xml:space="preserve"> FACT_ORDERS[[#This Row],[TotalAmount]] * (1 - (FACT_ORDERS[[#This Row],[ClientDiscount]] + FACT_ORDERS[[#This Row],[OrderDiscount]]) )</f>
        <v>688.5</v>
      </c>
      <c r="Q1960" s="28">
        <f>FACT_ORDERS[[#This Row],[TotalAmountWithDiscount]]+FACT_ORDERS[[#This Row],[DeliveryCost]]</f>
        <v>703.5</v>
      </c>
      <c r="R1960" s="35">
        <v>45494</v>
      </c>
      <c r="S1960" s="35" t="str">
        <f>IF(NETWORKDAYS(FACT_ORDERS[[#This Row],[Order-Date]], FACT_ORDERS[[#This Row],[ArrivalDate ]]) &gt; 10, "Late", "On Time")</f>
        <v>On Time</v>
      </c>
    </row>
    <row r="1961" spans="1:19" x14ac:dyDescent="0.3">
      <c r="A1961" s="12">
        <v>6959</v>
      </c>
      <c r="B1961" s="12">
        <v>261</v>
      </c>
      <c r="C1961" s="12">
        <v>10185</v>
      </c>
      <c r="D1961" s="12">
        <v>1960</v>
      </c>
      <c r="E1961" s="12" t="s">
        <v>244</v>
      </c>
      <c r="F1961" s="13">
        <v>45487</v>
      </c>
      <c r="G1961" s="26" t="s">
        <v>12499</v>
      </c>
      <c r="H1961" s="12">
        <v>14</v>
      </c>
      <c r="I1961" s="28">
        <f>VLOOKUP(B:B,DIM_PRODUCTS!A:F,5,FALSE)</f>
        <v>19</v>
      </c>
      <c r="J1961" s="28">
        <f>FACT_ORDERS[[#This Row],[ProductPrice]]*FACT_ORDERS[[#This Row],[Quantity]]</f>
        <v>266</v>
      </c>
      <c r="K1961" s="12" t="str">
        <f>VLOOKUP(C:C,DIM_CUSTOMERS!A:G,7,FALSE)</f>
        <v>Canada</v>
      </c>
      <c r="L1961" s="30" cm="1">
        <f t="array" ref="L1961">_xlfn.IFS(
    AND(FACT_ORDERS[[#This Row],[DeliveryMehtod]]="shippment",FACT_ORDERS[[#This Row],[TotalAmount]]&gt;=200), 0,
    AND(FACT_ORDERS[[#This Row],[DeliveryMehtod]]="pickup"), 15,
    AND(FACT_ORDERS[[#This Row],[DeliveryMehtod]]="shippment",FACT_ORDERS[[#This Row],[TotalAmount]]&lt;200), 35
)</f>
        <v>0</v>
      </c>
      <c r="M1961" s="12" t="str" cm="1">
        <f t="array" ref="M1961">_xlfn.IFS(
    SUMIFS(FACT_ORDERS[TotalAmount], FACT_ORDERS[WD_CUSTOMERS],FACT_ORDERS[[#This Row],[WD_CUSTOMERS]])&gt;=15000, "VIP",
    SUMIFS(FACT_ORDERS[TotalAmount], FACT_ORDERS[WD_CUSTOMERS],FACT_ORDERS[[#This Row],[WD_CUSTOMERS]])&gt;=8000, "Premium",
    TRUE, "Regular"
)</f>
        <v>Premium</v>
      </c>
      <c r="N1961" s="32" cm="1">
        <f t="array" ref="N1961">_xlfn.IFS(
   FACT_ORDERS[[#This Row],[TypeOfClient]]="VIP", 0.2,
   FACT_ORDERS[[#This Row],[TypeOfClient]]="Premium", 0.1,
   TRUE, 0
)</f>
        <v>0.1</v>
      </c>
      <c r="O1961" s="31" cm="1">
        <f t="array" ref="O1961">_xlfn.IFS(
   FACT_ORDERS[[#This Row],[TotalAmount]]&gt;1500, 0.15,
   FACT_ORDERS[[#This Row],[TotalAmount]]&gt;1000, 0.1,
   FACT_ORDERS[[#This Row],[TotalAmount]]&gt;500, 0.05,
   TRUE, 0
)</f>
        <v>0</v>
      </c>
      <c r="P1961" s="28">
        <f xml:space="preserve"> FACT_ORDERS[[#This Row],[TotalAmount]] * (1 - (FACT_ORDERS[[#This Row],[ClientDiscount]] + FACT_ORDERS[[#This Row],[OrderDiscount]]) )</f>
        <v>239.4</v>
      </c>
      <c r="Q1961" s="28">
        <f>FACT_ORDERS[[#This Row],[TotalAmountWithDiscount]]+FACT_ORDERS[[#This Row],[DeliveryCost]]</f>
        <v>239.4</v>
      </c>
      <c r="R1961" s="35">
        <v>45494</v>
      </c>
      <c r="S1961" s="35" t="str">
        <f>IF(NETWORKDAYS(FACT_ORDERS[[#This Row],[Order-Date]], FACT_ORDERS[[#This Row],[ArrivalDate ]]) &gt; 10, "Late", "On Time")</f>
        <v>On Time</v>
      </c>
    </row>
    <row r="1962" spans="1:19" x14ac:dyDescent="0.3">
      <c r="A1962" s="12">
        <v>6960</v>
      </c>
      <c r="B1962" s="12">
        <v>220</v>
      </c>
      <c r="C1962" s="12">
        <v>10185</v>
      </c>
      <c r="D1962" s="12">
        <v>1961</v>
      </c>
      <c r="E1962" s="12" t="s">
        <v>244</v>
      </c>
      <c r="F1962" s="13">
        <v>45421</v>
      </c>
      <c r="G1962" s="26" t="s">
        <v>12500</v>
      </c>
      <c r="H1962" s="12">
        <v>42</v>
      </c>
      <c r="I1962" s="28">
        <f>VLOOKUP(B:B,DIM_PRODUCTS!A:F,5,FALSE)</f>
        <v>30</v>
      </c>
      <c r="J1962" s="28">
        <f>FACT_ORDERS[[#This Row],[ProductPrice]]*FACT_ORDERS[[#This Row],[Quantity]]</f>
        <v>1260</v>
      </c>
      <c r="K1962" s="12" t="str">
        <f>VLOOKUP(C:C,DIM_CUSTOMERS!A:G,7,FALSE)</f>
        <v>Canada</v>
      </c>
      <c r="L1962" s="30" cm="1">
        <f t="array" ref="L1962">_xlfn.IFS(
    AND(FACT_ORDERS[[#This Row],[DeliveryMehtod]]="shippment",FACT_ORDERS[[#This Row],[TotalAmount]]&gt;=200), 0,
    AND(FACT_ORDERS[[#This Row],[DeliveryMehtod]]="pickup"), 15,
    AND(FACT_ORDERS[[#This Row],[DeliveryMehtod]]="shippment",FACT_ORDERS[[#This Row],[TotalAmount]]&lt;200), 35
)</f>
        <v>0</v>
      </c>
      <c r="M1962" s="12" t="str" cm="1">
        <f t="array" ref="M1962">_xlfn.IFS(
    SUMIFS(FACT_ORDERS[TotalAmount], FACT_ORDERS[WD_CUSTOMERS],FACT_ORDERS[[#This Row],[WD_CUSTOMERS]])&gt;=15000, "VIP",
    SUMIFS(FACT_ORDERS[TotalAmount], FACT_ORDERS[WD_CUSTOMERS],FACT_ORDERS[[#This Row],[WD_CUSTOMERS]])&gt;=8000, "Premium",
    TRUE, "Regular"
)</f>
        <v>Premium</v>
      </c>
      <c r="N1962" s="32" cm="1">
        <f t="array" ref="N1962">_xlfn.IFS(
   FACT_ORDERS[[#This Row],[TypeOfClient]]="VIP", 0.2,
   FACT_ORDERS[[#This Row],[TypeOfClient]]="Premium", 0.1,
   TRUE, 0
)</f>
        <v>0.1</v>
      </c>
      <c r="O1962" s="31" cm="1">
        <f t="array" ref="O1962">_xlfn.IFS(
   FACT_ORDERS[[#This Row],[TotalAmount]]&gt;1500, 0.15,
   FACT_ORDERS[[#This Row],[TotalAmount]]&gt;1000, 0.1,
   FACT_ORDERS[[#This Row],[TotalAmount]]&gt;500, 0.05,
   TRUE, 0
)</f>
        <v>0.1</v>
      </c>
      <c r="P1962" s="28">
        <f xml:space="preserve"> FACT_ORDERS[[#This Row],[TotalAmount]] * (1 - (FACT_ORDERS[[#This Row],[ClientDiscount]] + FACT_ORDERS[[#This Row],[OrderDiscount]]) )</f>
        <v>1008</v>
      </c>
      <c r="Q1962" s="28">
        <f>FACT_ORDERS[[#This Row],[TotalAmountWithDiscount]]+FACT_ORDERS[[#This Row],[DeliveryCost]]</f>
        <v>1008</v>
      </c>
      <c r="R1962" s="35">
        <v>45429</v>
      </c>
      <c r="S1962" s="35" t="str">
        <f>IF(NETWORKDAYS(FACT_ORDERS[[#This Row],[Order-Date]], FACT_ORDERS[[#This Row],[ArrivalDate ]]) &gt; 10, "Late", "On Time")</f>
        <v>On Time</v>
      </c>
    </row>
    <row r="1963" spans="1:19" x14ac:dyDescent="0.3">
      <c r="A1963" s="12">
        <v>6961</v>
      </c>
      <c r="B1963" s="12">
        <v>261</v>
      </c>
      <c r="C1963" s="12">
        <v>10185</v>
      </c>
      <c r="D1963" s="12">
        <v>1962</v>
      </c>
      <c r="E1963" s="12" t="s">
        <v>244</v>
      </c>
      <c r="F1963" s="13">
        <v>45421</v>
      </c>
      <c r="G1963" s="26" t="s">
        <v>12501</v>
      </c>
      <c r="H1963" s="12">
        <v>12</v>
      </c>
      <c r="I1963" s="28">
        <f>VLOOKUP(B:B,DIM_PRODUCTS!A:F,5,FALSE)</f>
        <v>19</v>
      </c>
      <c r="J1963" s="28">
        <f>FACT_ORDERS[[#This Row],[ProductPrice]]*FACT_ORDERS[[#This Row],[Quantity]]</f>
        <v>228</v>
      </c>
      <c r="K1963" s="12" t="str">
        <f>VLOOKUP(C:C,DIM_CUSTOMERS!A:G,7,FALSE)</f>
        <v>Canada</v>
      </c>
      <c r="L1963" s="30" cm="1">
        <f t="array" ref="L1963">_xlfn.IFS(
    AND(FACT_ORDERS[[#This Row],[DeliveryMehtod]]="shippment",FACT_ORDERS[[#This Row],[TotalAmount]]&gt;=200), 0,
    AND(FACT_ORDERS[[#This Row],[DeliveryMehtod]]="pickup"), 15,
    AND(FACT_ORDERS[[#This Row],[DeliveryMehtod]]="shippment",FACT_ORDERS[[#This Row],[TotalAmount]]&lt;200), 35
)</f>
        <v>0</v>
      </c>
      <c r="M1963" s="12" t="str" cm="1">
        <f t="array" ref="M1963">_xlfn.IFS(
    SUMIFS(FACT_ORDERS[TotalAmount], FACT_ORDERS[WD_CUSTOMERS],FACT_ORDERS[[#This Row],[WD_CUSTOMERS]])&gt;=15000, "VIP",
    SUMIFS(FACT_ORDERS[TotalAmount], FACT_ORDERS[WD_CUSTOMERS],FACT_ORDERS[[#This Row],[WD_CUSTOMERS]])&gt;=8000, "Premium",
    TRUE, "Regular"
)</f>
        <v>Premium</v>
      </c>
      <c r="N1963" s="32" cm="1">
        <f t="array" ref="N1963">_xlfn.IFS(
   FACT_ORDERS[[#This Row],[TypeOfClient]]="VIP", 0.2,
   FACT_ORDERS[[#This Row],[TypeOfClient]]="Premium", 0.1,
   TRUE, 0
)</f>
        <v>0.1</v>
      </c>
      <c r="O1963" s="31" cm="1">
        <f t="array" ref="O1963">_xlfn.IFS(
   FACT_ORDERS[[#This Row],[TotalAmount]]&gt;1500, 0.15,
   FACT_ORDERS[[#This Row],[TotalAmount]]&gt;1000, 0.1,
   FACT_ORDERS[[#This Row],[TotalAmount]]&gt;500, 0.05,
   TRUE, 0
)</f>
        <v>0</v>
      </c>
      <c r="P1963" s="28">
        <f xml:space="preserve"> FACT_ORDERS[[#This Row],[TotalAmount]] * (1 - (FACT_ORDERS[[#This Row],[ClientDiscount]] + FACT_ORDERS[[#This Row],[OrderDiscount]]) )</f>
        <v>205.20000000000002</v>
      </c>
      <c r="Q1963" s="28">
        <f>FACT_ORDERS[[#This Row],[TotalAmountWithDiscount]]+FACT_ORDERS[[#This Row],[DeliveryCost]]</f>
        <v>205.20000000000002</v>
      </c>
      <c r="R1963" s="35">
        <v>45428</v>
      </c>
      <c r="S1963" s="35" t="str">
        <f>IF(NETWORKDAYS(FACT_ORDERS[[#This Row],[Order-Date]], FACT_ORDERS[[#This Row],[ArrivalDate ]]) &gt; 10, "Late", "On Time")</f>
        <v>On Time</v>
      </c>
    </row>
    <row r="1964" spans="1:19" x14ac:dyDescent="0.3">
      <c r="A1964" s="12">
        <v>6962</v>
      </c>
      <c r="B1964" s="12">
        <v>220</v>
      </c>
      <c r="C1964" s="12">
        <v>10185</v>
      </c>
      <c r="D1964" s="12">
        <v>1963</v>
      </c>
      <c r="E1964" s="12" t="s">
        <v>243</v>
      </c>
      <c r="F1964" s="13">
        <v>45437</v>
      </c>
      <c r="G1964" s="26" t="s">
        <v>12502</v>
      </c>
      <c r="H1964" s="12">
        <v>49</v>
      </c>
      <c r="I1964" s="28">
        <f>VLOOKUP(B:B,DIM_PRODUCTS!A:F,5,FALSE)</f>
        <v>30</v>
      </c>
      <c r="J1964" s="28">
        <f>FACT_ORDERS[[#This Row],[ProductPrice]]*FACT_ORDERS[[#This Row],[Quantity]]</f>
        <v>1470</v>
      </c>
      <c r="K1964" s="12" t="str">
        <f>VLOOKUP(C:C,DIM_CUSTOMERS!A:G,7,FALSE)</f>
        <v>Canada</v>
      </c>
      <c r="L1964" s="30" cm="1">
        <f t="array" ref="L1964">_xlfn.IFS(
    AND(FACT_ORDERS[[#This Row],[DeliveryMehtod]]="shippment",FACT_ORDERS[[#This Row],[TotalAmount]]&gt;=200), 0,
    AND(FACT_ORDERS[[#This Row],[DeliveryMehtod]]="pickup"), 15,
    AND(FACT_ORDERS[[#This Row],[DeliveryMehtod]]="shippment",FACT_ORDERS[[#This Row],[TotalAmount]]&lt;200), 35
)</f>
        <v>15</v>
      </c>
      <c r="M1964" s="12" t="str" cm="1">
        <f t="array" ref="M1964">_xlfn.IFS(
    SUMIFS(FACT_ORDERS[TotalAmount], FACT_ORDERS[WD_CUSTOMERS],FACT_ORDERS[[#This Row],[WD_CUSTOMERS]])&gt;=15000, "VIP",
    SUMIFS(FACT_ORDERS[TotalAmount], FACT_ORDERS[WD_CUSTOMERS],FACT_ORDERS[[#This Row],[WD_CUSTOMERS]])&gt;=8000, "Premium",
    TRUE, "Regular"
)</f>
        <v>Premium</v>
      </c>
      <c r="N1964" s="32" cm="1">
        <f t="array" ref="N1964">_xlfn.IFS(
   FACT_ORDERS[[#This Row],[TypeOfClient]]="VIP", 0.2,
   FACT_ORDERS[[#This Row],[TypeOfClient]]="Premium", 0.1,
   TRUE, 0
)</f>
        <v>0.1</v>
      </c>
      <c r="O1964" s="31" cm="1">
        <f t="array" ref="O1964">_xlfn.IFS(
   FACT_ORDERS[[#This Row],[TotalAmount]]&gt;1500, 0.15,
   FACT_ORDERS[[#This Row],[TotalAmount]]&gt;1000, 0.1,
   FACT_ORDERS[[#This Row],[TotalAmount]]&gt;500, 0.05,
   TRUE, 0
)</f>
        <v>0.1</v>
      </c>
      <c r="P1964" s="28">
        <f xml:space="preserve"> FACT_ORDERS[[#This Row],[TotalAmount]] * (1 - (FACT_ORDERS[[#This Row],[ClientDiscount]] + FACT_ORDERS[[#This Row],[OrderDiscount]]) )</f>
        <v>1176</v>
      </c>
      <c r="Q1964" s="28">
        <f>FACT_ORDERS[[#This Row],[TotalAmountWithDiscount]]+FACT_ORDERS[[#This Row],[DeliveryCost]]</f>
        <v>1191</v>
      </c>
      <c r="R1964" s="35">
        <v>45447</v>
      </c>
      <c r="S1964" s="35" t="str">
        <f>IF(NETWORKDAYS(FACT_ORDERS[[#This Row],[Order-Date]], FACT_ORDERS[[#This Row],[ArrivalDate ]]) &gt; 10, "Late", "On Time")</f>
        <v>On Time</v>
      </c>
    </row>
    <row r="1965" spans="1:19" x14ac:dyDescent="0.3">
      <c r="A1965" s="12">
        <v>6963</v>
      </c>
      <c r="B1965" s="12">
        <v>261</v>
      </c>
      <c r="C1965" s="12">
        <v>10185</v>
      </c>
      <c r="D1965" s="12">
        <v>1964</v>
      </c>
      <c r="E1965" s="12" t="s">
        <v>244</v>
      </c>
      <c r="F1965" s="13">
        <v>45437</v>
      </c>
      <c r="G1965" s="26" t="s">
        <v>12503</v>
      </c>
      <c r="H1965" s="12">
        <v>19</v>
      </c>
      <c r="I1965" s="28">
        <f>VLOOKUP(B:B,DIM_PRODUCTS!A:F,5,FALSE)</f>
        <v>19</v>
      </c>
      <c r="J1965" s="28">
        <f>FACT_ORDERS[[#This Row],[ProductPrice]]*FACT_ORDERS[[#This Row],[Quantity]]</f>
        <v>361</v>
      </c>
      <c r="K1965" s="12" t="str">
        <f>VLOOKUP(C:C,DIM_CUSTOMERS!A:G,7,FALSE)</f>
        <v>Canada</v>
      </c>
      <c r="L1965" s="30" cm="1">
        <f t="array" ref="L1965">_xlfn.IFS(
    AND(FACT_ORDERS[[#This Row],[DeliveryMehtod]]="shippment",FACT_ORDERS[[#This Row],[TotalAmount]]&gt;=200), 0,
    AND(FACT_ORDERS[[#This Row],[DeliveryMehtod]]="pickup"), 15,
    AND(FACT_ORDERS[[#This Row],[DeliveryMehtod]]="shippment",FACT_ORDERS[[#This Row],[TotalAmount]]&lt;200), 35
)</f>
        <v>0</v>
      </c>
      <c r="M1965" s="12" t="str" cm="1">
        <f t="array" ref="M1965">_xlfn.IFS(
    SUMIFS(FACT_ORDERS[TotalAmount], FACT_ORDERS[WD_CUSTOMERS],FACT_ORDERS[[#This Row],[WD_CUSTOMERS]])&gt;=15000, "VIP",
    SUMIFS(FACT_ORDERS[TotalAmount], FACT_ORDERS[WD_CUSTOMERS],FACT_ORDERS[[#This Row],[WD_CUSTOMERS]])&gt;=8000, "Premium",
    TRUE, "Regular"
)</f>
        <v>Premium</v>
      </c>
      <c r="N1965" s="32" cm="1">
        <f t="array" ref="N1965">_xlfn.IFS(
   FACT_ORDERS[[#This Row],[TypeOfClient]]="VIP", 0.2,
   FACT_ORDERS[[#This Row],[TypeOfClient]]="Premium", 0.1,
   TRUE, 0
)</f>
        <v>0.1</v>
      </c>
      <c r="O1965" s="31" cm="1">
        <f t="array" ref="O1965">_xlfn.IFS(
   FACT_ORDERS[[#This Row],[TotalAmount]]&gt;1500, 0.15,
   FACT_ORDERS[[#This Row],[TotalAmount]]&gt;1000, 0.1,
   FACT_ORDERS[[#This Row],[TotalAmount]]&gt;500, 0.05,
   TRUE, 0
)</f>
        <v>0</v>
      </c>
      <c r="P1965" s="28">
        <f xml:space="preserve"> FACT_ORDERS[[#This Row],[TotalAmount]] * (1 - (FACT_ORDERS[[#This Row],[ClientDiscount]] + FACT_ORDERS[[#This Row],[OrderDiscount]]) )</f>
        <v>324.90000000000003</v>
      </c>
      <c r="Q1965" s="28">
        <f>FACT_ORDERS[[#This Row],[TotalAmountWithDiscount]]+FACT_ORDERS[[#This Row],[DeliveryCost]]</f>
        <v>324.90000000000003</v>
      </c>
      <c r="R1965" s="35">
        <v>45444</v>
      </c>
      <c r="S1965" s="35" t="str">
        <f>IF(NETWORKDAYS(FACT_ORDERS[[#This Row],[Order-Date]], FACT_ORDERS[[#This Row],[ArrivalDate ]]) &gt; 10, "Late", "On Time")</f>
        <v>On Time</v>
      </c>
    </row>
    <row r="1966" spans="1:19" x14ac:dyDescent="0.3">
      <c r="A1966" s="12">
        <v>6964</v>
      </c>
      <c r="B1966" s="12">
        <v>220</v>
      </c>
      <c r="C1966" s="12">
        <v>10185</v>
      </c>
      <c r="D1966" s="12">
        <v>1965</v>
      </c>
      <c r="E1966" s="12" t="s">
        <v>243</v>
      </c>
      <c r="F1966" s="13">
        <v>45454</v>
      </c>
      <c r="G1966" s="26" t="s">
        <v>12504</v>
      </c>
      <c r="H1966" s="12">
        <v>34</v>
      </c>
      <c r="I1966" s="28">
        <f>VLOOKUP(B:B,DIM_PRODUCTS!A:F,5,FALSE)</f>
        <v>30</v>
      </c>
      <c r="J1966" s="28">
        <f>FACT_ORDERS[[#This Row],[ProductPrice]]*FACT_ORDERS[[#This Row],[Quantity]]</f>
        <v>1020</v>
      </c>
      <c r="K1966" s="12" t="str">
        <f>VLOOKUP(C:C,DIM_CUSTOMERS!A:G,7,FALSE)</f>
        <v>Canada</v>
      </c>
      <c r="L1966" s="30" cm="1">
        <f t="array" ref="L1966">_xlfn.IFS(
    AND(FACT_ORDERS[[#This Row],[DeliveryMehtod]]="shippment",FACT_ORDERS[[#This Row],[TotalAmount]]&gt;=200), 0,
    AND(FACT_ORDERS[[#This Row],[DeliveryMehtod]]="pickup"), 15,
    AND(FACT_ORDERS[[#This Row],[DeliveryMehtod]]="shippment",FACT_ORDERS[[#This Row],[TotalAmount]]&lt;200), 35
)</f>
        <v>15</v>
      </c>
      <c r="M1966" s="12" t="str" cm="1">
        <f t="array" ref="M1966">_xlfn.IFS(
    SUMIFS(FACT_ORDERS[TotalAmount], FACT_ORDERS[WD_CUSTOMERS],FACT_ORDERS[[#This Row],[WD_CUSTOMERS]])&gt;=15000, "VIP",
    SUMIFS(FACT_ORDERS[TotalAmount], FACT_ORDERS[WD_CUSTOMERS],FACT_ORDERS[[#This Row],[WD_CUSTOMERS]])&gt;=8000, "Premium",
    TRUE, "Regular"
)</f>
        <v>Premium</v>
      </c>
      <c r="N1966" s="32" cm="1">
        <f t="array" ref="N1966">_xlfn.IFS(
   FACT_ORDERS[[#This Row],[TypeOfClient]]="VIP", 0.2,
   FACT_ORDERS[[#This Row],[TypeOfClient]]="Premium", 0.1,
   TRUE, 0
)</f>
        <v>0.1</v>
      </c>
      <c r="O1966" s="31" cm="1">
        <f t="array" ref="O1966">_xlfn.IFS(
   FACT_ORDERS[[#This Row],[TotalAmount]]&gt;1500, 0.15,
   FACT_ORDERS[[#This Row],[TotalAmount]]&gt;1000, 0.1,
   FACT_ORDERS[[#This Row],[TotalAmount]]&gt;500, 0.05,
   TRUE, 0
)</f>
        <v>0.1</v>
      </c>
      <c r="P1966" s="28">
        <f xml:space="preserve"> FACT_ORDERS[[#This Row],[TotalAmount]] * (1 - (FACT_ORDERS[[#This Row],[ClientDiscount]] + FACT_ORDERS[[#This Row],[OrderDiscount]]) )</f>
        <v>816</v>
      </c>
      <c r="Q1966" s="28">
        <f>FACT_ORDERS[[#This Row],[TotalAmountWithDiscount]]+FACT_ORDERS[[#This Row],[DeliveryCost]]</f>
        <v>831</v>
      </c>
      <c r="R1966" s="35">
        <v>45462</v>
      </c>
      <c r="S1966" s="35" t="str">
        <f>IF(NETWORKDAYS(FACT_ORDERS[[#This Row],[Order-Date]], FACT_ORDERS[[#This Row],[ArrivalDate ]]) &gt; 10, "Late", "On Time")</f>
        <v>On Time</v>
      </c>
    </row>
    <row r="1967" spans="1:19" x14ac:dyDescent="0.3">
      <c r="A1967" s="12">
        <v>6965</v>
      </c>
      <c r="B1967" s="12">
        <v>261</v>
      </c>
      <c r="C1967" s="12">
        <v>10185</v>
      </c>
      <c r="D1967" s="12">
        <v>1966</v>
      </c>
      <c r="E1967" s="12" t="s">
        <v>243</v>
      </c>
      <c r="F1967" s="13">
        <v>45454</v>
      </c>
      <c r="G1967" s="26" t="s">
        <v>12505</v>
      </c>
      <c r="H1967" s="12">
        <v>19</v>
      </c>
      <c r="I1967" s="28">
        <f>VLOOKUP(B:B,DIM_PRODUCTS!A:F,5,FALSE)</f>
        <v>19</v>
      </c>
      <c r="J1967" s="28">
        <f>FACT_ORDERS[[#This Row],[ProductPrice]]*FACT_ORDERS[[#This Row],[Quantity]]</f>
        <v>361</v>
      </c>
      <c r="K1967" s="12" t="str">
        <f>VLOOKUP(C:C,DIM_CUSTOMERS!A:G,7,FALSE)</f>
        <v>Canada</v>
      </c>
      <c r="L1967" s="30" cm="1">
        <f t="array" ref="L1967">_xlfn.IFS(
    AND(FACT_ORDERS[[#This Row],[DeliveryMehtod]]="shippment",FACT_ORDERS[[#This Row],[TotalAmount]]&gt;=200), 0,
    AND(FACT_ORDERS[[#This Row],[DeliveryMehtod]]="pickup"), 15,
    AND(FACT_ORDERS[[#This Row],[DeliveryMehtod]]="shippment",FACT_ORDERS[[#This Row],[TotalAmount]]&lt;200), 35
)</f>
        <v>15</v>
      </c>
      <c r="M1967" s="12" t="str" cm="1">
        <f t="array" ref="M1967">_xlfn.IFS(
    SUMIFS(FACT_ORDERS[TotalAmount], FACT_ORDERS[WD_CUSTOMERS],FACT_ORDERS[[#This Row],[WD_CUSTOMERS]])&gt;=15000, "VIP",
    SUMIFS(FACT_ORDERS[TotalAmount], FACT_ORDERS[WD_CUSTOMERS],FACT_ORDERS[[#This Row],[WD_CUSTOMERS]])&gt;=8000, "Premium",
    TRUE, "Regular"
)</f>
        <v>Premium</v>
      </c>
      <c r="N1967" s="32" cm="1">
        <f t="array" ref="N1967">_xlfn.IFS(
   FACT_ORDERS[[#This Row],[TypeOfClient]]="VIP", 0.2,
   FACT_ORDERS[[#This Row],[TypeOfClient]]="Premium", 0.1,
   TRUE, 0
)</f>
        <v>0.1</v>
      </c>
      <c r="O1967" s="31" cm="1">
        <f t="array" ref="O1967">_xlfn.IFS(
   FACT_ORDERS[[#This Row],[TotalAmount]]&gt;1500, 0.15,
   FACT_ORDERS[[#This Row],[TotalAmount]]&gt;1000, 0.1,
   FACT_ORDERS[[#This Row],[TotalAmount]]&gt;500, 0.05,
   TRUE, 0
)</f>
        <v>0</v>
      </c>
      <c r="P1967" s="28">
        <f xml:space="preserve"> FACT_ORDERS[[#This Row],[TotalAmount]] * (1 - (FACT_ORDERS[[#This Row],[ClientDiscount]] + FACT_ORDERS[[#This Row],[OrderDiscount]]) )</f>
        <v>324.90000000000003</v>
      </c>
      <c r="Q1967" s="28">
        <f>FACT_ORDERS[[#This Row],[TotalAmountWithDiscount]]+FACT_ORDERS[[#This Row],[DeliveryCost]]</f>
        <v>339.90000000000003</v>
      </c>
      <c r="R1967" s="35">
        <v>45461</v>
      </c>
      <c r="S1967" s="35" t="str">
        <f>IF(NETWORKDAYS(FACT_ORDERS[[#This Row],[Order-Date]], FACT_ORDERS[[#This Row],[ArrivalDate ]]) &gt; 10, "Late", "On Time")</f>
        <v>On Time</v>
      </c>
    </row>
    <row r="1968" spans="1:19" x14ac:dyDescent="0.3">
      <c r="A1968" s="12">
        <v>6966</v>
      </c>
      <c r="B1968" s="12">
        <v>220</v>
      </c>
      <c r="C1968" s="12">
        <v>10185</v>
      </c>
      <c r="D1968" s="12">
        <v>1967</v>
      </c>
      <c r="E1968" s="12" t="s">
        <v>244</v>
      </c>
      <c r="F1968" s="13">
        <v>45517</v>
      </c>
      <c r="G1968" s="26" t="s">
        <v>12506</v>
      </c>
      <c r="H1968" s="12">
        <v>44</v>
      </c>
      <c r="I1968" s="28">
        <f>VLOOKUP(B:B,DIM_PRODUCTS!A:F,5,FALSE)</f>
        <v>30</v>
      </c>
      <c r="J1968" s="28">
        <f>FACT_ORDERS[[#This Row],[ProductPrice]]*FACT_ORDERS[[#This Row],[Quantity]]</f>
        <v>1320</v>
      </c>
      <c r="K1968" s="12" t="str">
        <f>VLOOKUP(C:C,DIM_CUSTOMERS!A:G,7,FALSE)</f>
        <v>Canada</v>
      </c>
      <c r="L1968" s="30" cm="1">
        <f t="array" ref="L1968">_xlfn.IFS(
    AND(FACT_ORDERS[[#This Row],[DeliveryMehtod]]="shippment",FACT_ORDERS[[#This Row],[TotalAmount]]&gt;=200), 0,
    AND(FACT_ORDERS[[#This Row],[DeliveryMehtod]]="pickup"), 15,
    AND(FACT_ORDERS[[#This Row],[DeliveryMehtod]]="shippment",FACT_ORDERS[[#This Row],[TotalAmount]]&lt;200), 35
)</f>
        <v>0</v>
      </c>
      <c r="M1968" s="12" t="str" cm="1">
        <f t="array" ref="M1968">_xlfn.IFS(
    SUMIFS(FACT_ORDERS[TotalAmount], FACT_ORDERS[WD_CUSTOMERS],FACT_ORDERS[[#This Row],[WD_CUSTOMERS]])&gt;=15000, "VIP",
    SUMIFS(FACT_ORDERS[TotalAmount], FACT_ORDERS[WD_CUSTOMERS],FACT_ORDERS[[#This Row],[WD_CUSTOMERS]])&gt;=8000, "Premium",
    TRUE, "Regular"
)</f>
        <v>Premium</v>
      </c>
      <c r="N1968" s="32" cm="1">
        <f t="array" ref="N1968">_xlfn.IFS(
   FACT_ORDERS[[#This Row],[TypeOfClient]]="VIP", 0.2,
   FACT_ORDERS[[#This Row],[TypeOfClient]]="Premium", 0.1,
   TRUE, 0
)</f>
        <v>0.1</v>
      </c>
      <c r="O1968" s="31" cm="1">
        <f t="array" ref="O1968">_xlfn.IFS(
   FACT_ORDERS[[#This Row],[TotalAmount]]&gt;1500, 0.15,
   FACT_ORDERS[[#This Row],[TotalAmount]]&gt;1000, 0.1,
   FACT_ORDERS[[#This Row],[TotalAmount]]&gt;500, 0.05,
   TRUE, 0
)</f>
        <v>0.1</v>
      </c>
      <c r="P1968" s="28">
        <f xml:space="preserve"> FACT_ORDERS[[#This Row],[TotalAmount]] * (1 - (FACT_ORDERS[[#This Row],[ClientDiscount]] + FACT_ORDERS[[#This Row],[OrderDiscount]]) )</f>
        <v>1056</v>
      </c>
      <c r="Q1968" s="28">
        <f>FACT_ORDERS[[#This Row],[TotalAmountWithDiscount]]+FACT_ORDERS[[#This Row],[DeliveryCost]]</f>
        <v>1056</v>
      </c>
      <c r="R1968" s="35">
        <v>45526</v>
      </c>
      <c r="S1968" s="35" t="str">
        <f>IF(NETWORKDAYS(FACT_ORDERS[[#This Row],[Order-Date]], FACT_ORDERS[[#This Row],[ArrivalDate ]]) &gt; 10, "Late", "On Time")</f>
        <v>On Time</v>
      </c>
    </row>
    <row r="1969" spans="1:19" x14ac:dyDescent="0.3">
      <c r="A1969" s="12">
        <v>6967</v>
      </c>
      <c r="B1969" s="12">
        <v>261</v>
      </c>
      <c r="C1969" s="12">
        <v>10185</v>
      </c>
      <c r="D1969" s="12">
        <v>1968</v>
      </c>
      <c r="E1969" s="12" t="s">
        <v>244</v>
      </c>
      <c r="F1969" s="13">
        <v>45517</v>
      </c>
      <c r="G1969" s="26" t="s">
        <v>12507</v>
      </c>
      <c r="H1969" s="12">
        <v>19</v>
      </c>
      <c r="I1969" s="28">
        <f>VLOOKUP(B:B,DIM_PRODUCTS!A:F,5,FALSE)</f>
        <v>19</v>
      </c>
      <c r="J1969" s="28">
        <f>FACT_ORDERS[[#This Row],[ProductPrice]]*FACT_ORDERS[[#This Row],[Quantity]]</f>
        <v>361</v>
      </c>
      <c r="K1969" s="12" t="str">
        <f>VLOOKUP(C:C,DIM_CUSTOMERS!A:G,7,FALSE)</f>
        <v>Canada</v>
      </c>
      <c r="L1969" s="30" cm="1">
        <f t="array" ref="L1969">_xlfn.IFS(
    AND(FACT_ORDERS[[#This Row],[DeliveryMehtod]]="shippment",FACT_ORDERS[[#This Row],[TotalAmount]]&gt;=200), 0,
    AND(FACT_ORDERS[[#This Row],[DeliveryMehtod]]="pickup"), 15,
    AND(FACT_ORDERS[[#This Row],[DeliveryMehtod]]="shippment",FACT_ORDERS[[#This Row],[TotalAmount]]&lt;200), 35
)</f>
        <v>0</v>
      </c>
      <c r="M1969" s="12" t="str" cm="1">
        <f t="array" ref="M1969">_xlfn.IFS(
    SUMIFS(FACT_ORDERS[TotalAmount], FACT_ORDERS[WD_CUSTOMERS],FACT_ORDERS[[#This Row],[WD_CUSTOMERS]])&gt;=15000, "VIP",
    SUMIFS(FACT_ORDERS[TotalAmount], FACT_ORDERS[WD_CUSTOMERS],FACT_ORDERS[[#This Row],[WD_CUSTOMERS]])&gt;=8000, "Premium",
    TRUE, "Regular"
)</f>
        <v>Premium</v>
      </c>
      <c r="N1969" s="32" cm="1">
        <f t="array" ref="N1969">_xlfn.IFS(
   FACT_ORDERS[[#This Row],[TypeOfClient]]="VIP", 0.2,
   FACT_ORDERS[[#This Row],[TypeOfClient]]="Premium", 0.1,
   TRUE, 0
)</f>
        <v>0.1</v>
      </c>
      <c r="O1969" s="31" cm="1">
        <f t="array" ref="O1969">_xlfn.IFS(
   FACT_ORDERS[[#This Row],[TotalAmount]]&gt;1500, 0.15,
   FACT_ORDERS[[#This Row],[TotalAmount]]&gt;1000, 0.1,
   FACT_ORDERS[[#This Row],[TotalAmount]]&gt;500, 0.05,
   TRUE, 0
)</f>
        <v>0</v>
      </c>
      <c r="P1969" s="28">
        <f xml:space="preserve"> FACT_ORDERS[[#This Row],[TotalAmount]] * (1 - (FACT_ORDERS[[#This Row],[ClientDiscount]] + FACT_ORDERS[[#This Row],[OrderDiscount]]) )</f>
        <v>324.90000000000003</v>
      </c>
      <c r="Q1969" s="28">
        <f>FACT_ORDERS[[#This Row],[TotalAmountWithDiscount]]+FACT_ORDERS[[#This Row],[DeliveryCost]]</f>
        <v>324.90000000000003</v>
      </c>
      <c r="R1969" s="35">
        <v>45527</v>
      </c>
      <c r="S1969" s="35" t="str">
        <f>IF(NETWORKDAYS(FACT_ORDERS[[#This Row],[Order-Date]], FACT_ORDERS[[#This Row],[ArrivalDate ]]) &gt; 10, "Late", "On Time")</f>
        <v>On Time</v>
      </c>
    </row>
    <row r="1970" spans="1:19" x14ac:dyDescent="0.3">
      <c r="A1970" s="12">
        <v>6968</v>
      </c>
      <c r="B1970" s="12">
        <v>237</v>
      </c>
      <c r="C1970" s="12">
        <v>10592</v>
      </c>
      <c r="D1970" s="12">
        <v>1969</v>
      </c>
      <c r="E1970" s="12" t="s">
        <v>244</v>
      </c>
      <c r="F1970" s="13">
        <v>45554</v>
      </c>
      <c r="G1970" s="26" t="s">
        <v>12508</v>
      </c>
      <c r="H1970" s="12">
        <v>32</v>
      </c>
      <c r="I1970" s="28">
        <f>VLOOKUP(B:B,DIM_PRODUCTS!A:F,5,FALSE)</f>
        <v>17</v>
      </c>
      <c r="J1970" s="28">
        <f>FACT_ORDERS[[#This Row],[ProductPrice]]*FACT_ORDERS[[#This Row],[Quantity]]</f>
        <v>544</v>
      </c>
      <c r="K1970" s="12" t="str">
        <f>VLOOKUP(C:C,DIM_CUSTOMERS!A:G,7,FALSE)</f>
        <v>China</v>
      </c>
      <c r="L1970" s="30" cm="1">
        <f t="array" ref="L1970">_xlfn.IFS(
    AND(FACT_ORDERS[[#This Row],[DeliveryMehtod]]="shippment",FACT_ORDERS[[#This Row],[TotalAmount]]&gt;=200), 0,
    AND(FACT_ORDERS[[#This Row],[DeliveryMehtod]]="pickup"), 15,
    AND(FACT_ORDERS[[#This Row],[DeliveryMehtod]]="shippment",FACT_ORDERS[[#This Row],[TotalAmount]]&lt;200), 35
)</f>
        <v>0</v>
      </c>
      <c r="M1970" s="12" t="str" cm="1">
        <f t="array" ref="M1970">_xlfn.IFS(
    SUMIFS(FACT_ORDERS[TotalAmount], FACT_ORDERS[WD_CUSTOMERS],FACT_ORDERS[[#This Row],[WD_CUSTOMERS]])&gt;=15000, "VIP",
    SUMIFS(FACT_ORDERS[TotalAmount], FACT_ORDERS[WD_CUSTOMERS],FACT_ORDERS[[#This Row],[WD_CUSTOMERS]])&gt;=8000, "Premium",
    TRUE, "Regular"
)</f>
        <v>Regular</v>
      </c>
      <c r="N1970" s="32" cm="1">
        <f t="array" ref="N1970">_xlfn.IFS(
   FACT_ORDERS[[#This Row],[TypeOfClient]]="VIP", 0.2,
   FACT_ORDERS[[#This Row],[TypeOfClient]]="Premium", 0.1,
   TRUE, 0
)</f>
        <v>0</v>
      </c>
      <c r="O1970" s="31" cm="1">
        <f t="array" ref="O1970">_xlfn.IFS(
   FACT_ORDERS[[#This Row],[TotalAmount]]&gt;1500, 0.15,
   FACT_ORDERS[[#This Row],[TotalAmount]]&gt;1000, 0.1,
   FACT_ORDERS[[#This Row],[TotalAmount]]&gt;500, 0.05,
   TRUE, 0
)</f>
        <v>0.05</v>
      </c>
      <c r="P1970" s="28">
        <f xml:space="preserve"> FACT_ORDERS[[#This Row],[TotalAmount]] * (1 - (FACT_ORDERS[[#This Row],[ClientDiscount]] + FACT_ORDERS[[#This Row],[OrderDiscount]]) )</f>
        <v>516.79999999999995</v>
      </c>
      <c r="Q1970" s="28">
        <f>FACT_ORDERS[[#This Row],[TotalAmountWithDiscount]]+FACT_ORDERS[[#This Row],[DeliveryCost]]</f>
        <v>516.79999999999995</v>
      </c>
      <c r="R1970" s="35">
        <v>45564</v>
      </c>
      <c r="S1970" s="35" t="str">
        <f>IF(NETWORKDAYS(FACT_ORDERS[[#This Row],[Order-Date]], FACT_ORDERS[[#This Row],[ArrivalDate ]]) &gt; 10, "Late", "On Time")</f>
        <v>On Time</v>
      </c>
    </row>
    <row r="1971" spans="1:19" x14ac:dyDescent="0.3">
      <c r="A1971" s="12">
        <v>6969</v>
      </c>
      <c r="B1971" s="12">
        <v>237</v>
      </c>
      <c r="C1971" s="12">
        <v>10592</v>
      </c>
      <c r="D1971" s="12">
        <v>1970</v>
      </c>
      <c r="E1971" s="12" t="s">
        <v>243</v>
      </c>
      <c r="F1971" s="13">
        <v>45540</v>
      </c>
      <c r="G1971" s="26" t="s">
        <v>12509</v>
      </c>
      <c r="H1971" s="12">
        <v>17</v>
      </c>
      <c r="I1971" s="28">
        <f>VLOOKUP(B:B,DIM_PRODUCTS!A:F,5,FALSE)</f>
        <v>17</v>
      </c>
      <c r="J1971" s="28">
        <f>FACT_ORDERS[[#This Row],[ProductPrice]]*FACT_ORDERS[[#This Row],[Quantity]]</f>
        <v>289</v>
      </c>
      <c r="K1971" s="12" t="str">
        <f>VLOOKUP(C:C,DIM_CUSTOMERS!A:G,7,FALSE)</f>
        <v>China</v>
      </c>
      <c r="L1971" s="30" cm="1">
        <f t="array" ref="L1971">_xlfn.IFS(
    AND(FACT_ORDERS[[#This Row],[DeliveryMehtod]]="shippment",FACT_ORDERS[[#This Row],[TotalAmount]]&gt;=200), 0,
    AND(FACT_ORDERS[[#This Row],[DeliveryMehtod]]="pickup"), 15,
    AND(FACT_ORDERS[[#This Row],[DeliveryMehtod]]="shippment",FACT_ORDERS[[#This Row],[TotalAmount]]&lt;200), 35
)</f>
        <v>15</v>
      </c>
      <c r="M1971" s="12" t="str" cm="1">
        <f t="array" ref="M1971">_xlfn.IFS(
    SUMIFS(FACT_ORDERS[TotalAmount], FACT_ORDERS[WD_CUSTOMERS],FACT_ORDERS[[#This Row],[WD_CUSTOMERS]])&gt;=15000, "VIP",
    SUMIFS(FACT_ORDERS[TotalAmount], FACT_ORDERS[WD_CUSTOMERS],FACT_ORDERS[[#This Row],[WD_CUSTOMERS]])&gt;=8000, "Premium",
    TRUE, "Regular"
)</f>
        <v>Regular</v>
      </c>
      <c r="N1971" s="32" cm="1">
        <f t="array" ref="N1971">_xlfn.IFS(
   FACT_ORDERS[[#This Row],[TypeOfClient]]="VIP", 0.2,
   FACT_ORDERS[[#This Row],[TypeOfClient]]="Premium", 0.1,
   TRUE, 0
)</f>
        <v>0</v>
      </c>
      <c r="O1971" s="31" cm="1">
        <f t="array" ref="O1971">_xlfn.IFS(
   FACT_ORDERS[[#This Row],[TotalAmount]]&gt;1500, 0.15,
   FACT_ORDERS[[#This Row],[TotalAmount]]&gt;1000, 0.1,
   FACT_ORDERS[[#This Row],[TotalAmount]]&gt;500, 0.05,
   TRUE, 0
)</f>
        <v>0</v>
      </c>
      <c r="P1971" s="28">
        <f xml:space="preserve"> FACT_ORDERS[[#This Row],[TotalAmount]] * (1 - (FACT_ORDERS[[#This Row],[ClientDiscount]] + FACT_ORDERS[[#This Row],[OrderDiscount]]) )</f>
        <v>289</v>
      </c>
      <c r="Q1971" s="28">
        <f>FACT_ORDERS[[#This Row],[TotalAmountWithDiscount]]+FACT_ORDERS[[#This Row],[DeliveryCost]]</f>
        <v>304</v>
      </c>
      <c r="R1971" s="35">
        <v>45549</v>
      </c>
      <c r="S1971" s="35" t="str">
        <f>IF(NETWORKDAYS(FACT_ORDERS[[#This Row],[Order-Date]], FACT_ORDERS[[#This Row],[ArrivalDate ]]) &gt; 10, "Late", "On Time")</f>
        <v>On Time</v>
      </c>
    </row>
    <row r="1972" spans="1:19" x14ac:dyDescent="0.3">
      <c r="A1972" s="12">
        <v>6970</v>
      </c>
      <c r="B1972" s="12">
        <v>274</v>
      </c>
      <c r="C1972" s="12">
        <v>10592</v>
      </c>
      <c r="D1972" s="12">
        <v>1971</v>
      </c>
      <c r="E1972" s="12" t="s">
        <v>243</v>
      </c>
      <c r="F1972" s="13">
        <v>45540</v>
      </c>
      <c r="G1972" s="26" t="s">
        <v>12510</v>
      </c>
      <c r="H1972" s="12">
        <v>57</v>
      </c>
      <c r="I1972" s="28">
        <f>VLOOKUP(B:B,DIM_PRODUCTS!A:F,5,FALSE)</f>
        <v>10</v>
      </c>
      <c r="J1972" s="28">
        <f>FACT_ORDERS[[#This Row],[ProductPrice]]*FACT_ORDERS[[#This Row],[Quantity]]</f>
        <v>570</v>
      </c>
      <c r="K1972" s="12" t="str">
        <f>VLOOKUP(C:C,DIM_CUSTOMERS!A:G,7,FALSE)</f>
        <v>China</v>
      </c>
      <c r="L1972" s="30" cm="1">
        <f t="array" ref="L1972">_xlfn.IFS(
    AND(FACT_ORDERS[[#This Row],[DeliveryMehtod]]="shippment",FACT_ORDERS[[#This Row],[TotalAmount]]&gt;=200), 0,
    AND(FACT_ORDERS[[#This Row],[DeliveryMehtod]]="pickup"), 15,
    AND(FACT_ORDERS[[#This Row],[DeliveryMehtod]]="shippment",FACT_ORDERS[[#This Row],[TotalAmount]]&lt;200), 35
)</f>
        <v>15</v>
      </c>
      <c r="M1972" s="12" t="str" cm="1">
        <f t="array" ref="M1972">_xlfn.IFS(
    SUMIFS(FACT_ORDERS[TotalAmount], FACT_ORDERS[WD_CUSTOMERS],FACT_ORDERS[[#This Row],[WD_CUSTOMERS]])&gt;=15000, "VIP",
    SUMIFS(FACT_ORDERS[TotalAmount], FACT_ORDERS[WD_CUSTOMERS],FACT_ORDERS[[#This Row],[WD_CUSTOMERS]])&gt;=8000, "Premium",
    TRUE, "Regular"
)</f>
        <v>Regular</v>
      </c>
      <c r="N1972" s="32" cm="1">
        <f t="array" ref="N1972">_xlfn.IFS(
   FACT_ORDERS[[#This Row],[TypeOfClient]]="VIP", 0.2,
   FACT_ORDERS[[#This Row],[TypeOfClient]]="Premium", 0.1,
   TRUE, 0
)</f>
        <v>0</v>
      </c>
      <c r="O1972" s="31" cm="1">
        <f t="array" ref="O1972">_xlfn.IFS(
   FACT_ORDERS[[#This Row],[TotalAmount]]&gt;1500, 0.15,
   FACT_ORDERS[[#This Row],[TotalAmount]]&gt;1000, 0.1,
   FACT_ORDERS[[#This Row],[TotalAmount]]&gt;500, 0.05,
   TRUE, 0
)</f>
        <v>0.05</v>
      </c>
      <c r="P1972" s="28">
        <f xml:space="preserve"> FACT_ORDERS[[#This Row],[TotalAmount]] * (1 - (FACT_ORDERS[[#This Row],[ClientDiscount]] + FACT_ORDERS[[#This Row],[OrderDiscount]]) )</f>
        <v>541.5</v>
      </c>
      <c r="Q1972" s="28">
        <f>FACT_ORDERS[[#This Row],[TotalAmountWithDiscount]]+FACT_ORDERS[[#This Row],[DeliveryCost]]</f>
        <v>556.5</v>
      </c>
      <c r="R1972" s="35">
        <v>45549</v>
      </c>
      <c r="S1972" s="35" t="str">
        <f>IF(NETWORKDAYS(FACT_ORDERS[[#This Row],[Order-Date]], FACT_ORDERS[[#This Row],[ArrivalDate ]]) &gt; 10, "Late", "On Time")</f>
        <v>On Time</v>
      </c>
    </row>
    <row r="1973" spans="1:19" x14ac:dyDescent="0.3">
      <c r="A1973" s="12">
        <v>6971</v>
      </c>
      <c r="B1973" s="12">
        <v>237</v>
      </c>
      <c r="C1973" s="12">
        <v>10592</v>
      </c>
      <c r="D1973" s="12">
        <v>1972</v>
      </c>
      <c r="E1973" s="12" t="s">
        <v>243</v>
      </c>
      <c r="F1973" s="13">
        <v>45536</v>
      </c>
      <c r="G1973" s="26" t="s">
        <v>12511</v>
      </c>
      <c r="H1973" s="12">
        <v>26</v>
      </c>
      <c r="I1973" s="28">
        <f>VLOOKUP(B:B,DIM_PRODUCTS!A:F,5,FALSE)</f>
        <v>17</v>
      </c>
      <c r="J1973" s="28">
        <f>FACT_ORDERS[[#This Row],[ProductPrice]]*FACT_ORDERS[[#This Row],[Quantity]]</f>
        <v>442</v>
      </c>
      <c r="K1973" s="12" t="str">
        <f>VLOOKUP(C:C,DIM_CUSTOMERS!A:G,7,FALSE)</f>
        <v>China</v>
      </c>
      <c r="L1973" s="30" cm="1">
        <f t="array" ref="L1973">_xlfn.IFS(
    AND(FACT_ORDERS[[#This Row],[DeliveryMehtod]]="shippment",FACT_ORDERS[[#This Row],[TotalAmount]]&gt;=200), 0,
    AND(FACT_ORDERS[[#This Row],[DeliveryMehtod]]="pickup"), 15,
    AND(FACT_ORDERS[[#This Row],[DeliveryMehtod]]="shippment",FACT_ORDERS[[#This Row],[TotalAmount]]&lt;200), 35
)</f>
        <v>15</v>
      </c>
      <c r="M1973" s="12" t="str" cm="1">
        <f t="array" ref="M1973">_xlfn.IFS(
    SUMIFS(FACT_ORDERS[TotalAmount], FACT_ORDERS[WD_CUSTOMERS],FACT_ORDERS[[#This Row],[WD_CUSTOMERS]])&gt;=15000, "VIP",
    SUMIFS(FACT_ORDERS[TotalAmount], FACT_ORDERS[WD_CUSTOMERS],FACT_ORDERS[[#This Row],[WD_CUSTOMERS]])&gt;=8000, "Premium",
    TRUE, "Regular"
)</f>
        <v>Regular</v>
      </c>
      <c r="N1973" s="32" cm="1">
        <f t="array" ref="N1973">_xlfn.IFS(
   FACT_ORDERS[[#This Row],[TypeOfClient]]="VIP", 0.2,
   FACT_ORDERS[[#This Row],[TypeOfClient]]="Premium", 0.1,
   TRUE, 0
)</f>
        <v>0</v>
      </c>
      <c r="O1973" s="31" cm="1">
        <f t="array" ref="O1973">_xlfn.IFS(
   FACT_ORDERS[[#This Row],[TotalAmount]]&gt;1500, 0.15,
   FACT_ORDERS[[#This Row],[TotalAmount]]&gt;1000, 0.1,
   FACT_ORDERS[[#This Row],[TotalAmount]]&gt;500, 0.05,
   TRUE, 0
)</f>
        <v>0</v>
      </c>
      <c r="P1973" s="28">
        <f xml:space="preserve"> FACT_ORDERS[[#This Row],[TotalAmount]] * (1 - (FACT_ORDERS[[#This Row],[ClientDiscount]] + FACT_ORDERS[[#This Row],[OrderDiscount]]) )</f>
        <v>442</v>
      </c>
      <c r="Q1973" s="28">
        <f>FACT_ORDERS[[#This Row],[TotalAmountWithDiscount]]+FACT_ORDERS[[#This Row],[DeliveryCost]]</f>
        <v>457</v>
      </c>
      <c r="R1973" s="35">
        <v>45544</v>
      </c>
      <c r="S1973" s="35" t="str">
        <f>IF(NETWORKDAYS(FACT_ORDERS[[#This Row],[Order-Date]], FACT_ORDERS[[#This Row],[ArrivalDate ]]) &gt; 10, "Late", "On Time")</f>
        <v>On Time</v>
      </c>
    </row>
    <row r="1974" spans="1:19" x14ac:dyDescent="0.3">
      <c r="A1974" s="12">
        <v>6972</v>
      </c>
      <c r="B1974" s="12">
        <v>274</v>
      </c>
      <c r="C1974" s="12">
        <v>10592</v>
      </c>
      <c r="D1974" s="12">
        <v>1973</v>
      </c>
      <c r="E1974" s="12" t="s">
        <v>244</v>
      </c>
      <c r="F1974" s="13">
        <v>45536</v>
      </c>
      <c r="G1974" s="26" t="s">
        <v>12512</v>
      </c>
      <c r="H1974" s="12">
        <v>64</v>
      </c>
      <c r="I1974" s="28">
        <f>VLOOKUP(B:B,DIM_PRODUCTS!A:F,5,FALSE)</f>
        <v>10</v>
      </c>
      <c r="J1974" s="28">
        <f>FACT_ORDERS[[#This Row],[ProductPrice]]*FACT_ORDERS[[#This Row],[Quantity]]</f>
        <v>640</v>
      </c>
      <c r="K1974" s="12" t="str">
        <f>VLOOKUP(C:C,DIM_CUSTOMERS!A:G,7,FALSE)</f>
        <v>China</v>
      </c>
      <c r="L1974" s="30" cm="1">
        <f t="array" ref="L1974">_xlfn.IFS(
    AND(FACT_ORDERS[[#This Row],[DeliveryMehtod]]="shippment",FACT_ORDERS[[#This Row],[TotalAmount]]&gt;=200), 0,
    AND(FACT_ORDERS[[#This Row],[DeliveryMehtod]]="pickup"), 15,
    AND(FACT_ORDERS[[#This Row],[DeliveryMehtod]]="shippment",FACT_ORDERS[[#This Row],[TotalAmount]]&lt;200), 35
)</f>
        <v>0</v>
      </c>
      <c r="M1974" s="12" t="str" cm="1">
        <f t="array" ref="M1974">_xlfn.IFS(
    SUMIFS(FACT_ORDERS[TotalAmount], FACT_ORDERS[WD_CUSTOMERS],FACT_ORDERS[[#This Row],[WD_CUSTOMERS]])&gt;=15000, "VIP",
    SUMIFS(FACT_ORDERS[TotalAmount], FACT_ORDERS[WD_CUSTOMERS],FACT_ORDERS[[#This Row],[WD_CUSTOMERS]])&gt;=8000, "Premium",
    TRUE, "Regular"
)</f>
        <v>Regular</v>
      </c>
      <c r="N1974" s="32" cm="1">
        <f t="array" ref="N1974">_xlfn.IFS(
   FACT_ORDERS[[#This Row],[TypeOfClient]]="VIP", 0.2,
   FACT_ORDERS[[#This Row],[TypeOfClient]]="Premium", 0.1,
   TRUE, 0
)</f>
        <v>0</v>
      </c>
      <c r="O1974" s="31" cm="1">
        <f t="array" ref="O1974">_xlfn.IFS(
   FACT_ORDERS[[#This Row],[TotalAmount]]&gt;1500, 0.15,
   FACT_ORDERS[[#This Row],[TotalAmount]]&gt;1000, 0.1,
   FACT_ORDERS[[#This Row],[TotalAmount]]&gt;500, 0.05,
   TRUE, 0
)</f>
        <v>0.05</v>
      </c>
      <c r="P1974" s="28">
        <f xml:space="preserve"> FACT_ORDERS[[#This Row],[TotalAmount]] * (1 - (FACT_ORDERS[[#This Row],[ClientDiscount]] + FACT_ORDERS[[#This Row],[OrderDiscount]]) )</f>
        <v>608</v>
      </c>
      <c r="Q1974" s="28">
        <f>FACT_ORDERS[[#This Row],[TotalAmountWithDiscount]]+FACT_ORDERS[[#This Row],[DeliveryCost]]</f>
        <v>608</v>
      </c>
      <c r="R1974" s="35">
        <v>45546</v>
      </c>
      <c r="S1974" s="35" t="str">
        <f>IF(NETWORKDAYS(FACT_ORDERS[[#This Row],[Order-Date]], FACT_ORDERS[[#This Row],[ArrivalDate ]]) &gt; 10, "Late", "On Time")</f>
        <v>On Time</v>
      </c>
    </row>
    <row r="1975" spans="1:19" x14ac:dyDescent="0.3">
      <c r="A1975" s="12">
        <v>6973</v>
      </c>
      <c r="B1975" s="12">
        <v>283</v>
      </c>
      <c r="C1975" s="12">
        <v>10292</v>
      </c>
      <c r="D1975" s="12">
        <v>1974</v>
      </c>
      <c r="E1975" s="12" t="s">
        <v>243</v>
      </c>
      <c r="F1975" s="13">
        <v>45514</v>
      </c>
      <c r="G1975" s="26" t="s">
        <v>12513</v>
      </c>
      <c r="H1975" s="12">
        <v>59</v>
      </c>
      <c r="I1975" s="28">
        <f>VLOOKUP(B:B,DIM_PRODUCTS!A:F,5,FALSE)</f>
        <v>11</v>
      </c>
      <c r="J1975" s="28">
        <f>FACT_ORDERS[[#This Row],[ProductPrice]]*FACT_ORDERS[[#This Row],[Quantity]]</f>
        <v>649</v>
      </c>
      <c r="K1975" s="12" t="str">
        <f>VLOOKUP(C:C,DIM_CUSTOMERS!A:G,7,FALSE)</f>
        <v>Mexico</v>
      </c>
      <c r="L1975" s="30" cm="1">
        <f t="array" ref="L1975">_xlfn.IFS(
    AND(FACT_ORDERS[[#This Row],[DeliveryMehtod]]="shippment",FACT_ORDERS[[#This Row],[TotalAmount]]&gt;=200), 0,
    AND(FACT_ORDERS[[#This Row],[DeliveryMehtod]]="pickup"), 15,
    AND(FACT_ORDERS[[#This Row],[DeliveryMehtod]]="shippment",FACT_ORDERS[[#This Row],[TotalAmount]]&lt;200), 35
)</f>
        <v>15</v>
      </c>
      <c r="M1975" s="12" t="str" cm="1">
        <f t="array" ref="M1975">_xlfn.IFS(
    SUMIFS(FACT_ORDERS[TotalAmount], FACT_ORDERS[WD_CUSTOMERS],FACT_ORDERS[[#This Row],[WD_CUSTOMERS]])&gt;=15000, "VIP",
    SUMIFS(FACT_ORDERS[TotalAmount], FACT_ORDERS[WD_CUSTOMERS],FACT_ORDERS[[#This Row],[WD_CUSTOMERS]])&gt;=8000, "Premium",
    TRUE, "Regular"
)</f>
        <v>Regular</v>
      </c>
      <c r="N1975" s="32" cm="1">
        <f t="array" ref="N1975">_xlfn.IFS(
   FACT_ORDERS[[#This Row],[TypeOfClient]]="VIP", 0.2,
   FACT_ORDERS[[#This Row],[TypeOfClient]]="Premium", 0.1,
   TRUE, 0
)</f>
        <v>0</v>
      </c>
      <c r="O1975" s="31" cm="1">
        <f t="array" ref="O1975">_xlfn.IFS(
   FACT_ORDERS[[#This Row],[TotalAmount]]&gt;1500, 0.15,
   FACT_ORDERS[[#This Row],[TotalAmount]]&gt;1000, 0.1,
   FACT_ORDERS[[#This Row],[TotalAmount]]&gt;500, 0.05,
   TRUE, 0
)</f>
        <v>0.05</v>
      </c>
      <c r="P1975" s="28">
        <f xml:space="preserve"> FACT_ORDERS[[#This Row],[TotalAmount]] * (1 - (FACT_ORDERS[[#This Row],[ClientDiscount]] + FACT_ORDERS[[#This Row],[OrderDiscount]]) )</f>
        <v>616.54999999999995</v>
      </c>
      <c r="Q1975" s="28">
        <f>FACT_ORDERS[[#This Row],[TotalAmountWithDiscount]]+FACT_ORDERS[[#This Row],[DeliveryCost]]</f>
        <v>631.54999999999995</v>
      </c>
      <c r="R1975" s="35">
        <v>45525</v>
      </c>
      <c r="S1975" s="35" t="str">
        <f>IF(NETWORKDAYS(FACT_ORDERS[[#This Row],[Order-Date]], FACT_ORDERS[[#This Row],[ArrivalDate ]]) &gt; 10, "Late", "On Time")</f>
        <v>On Time</v>
      </c>
    </row>
    <row r="1976" spans="1:19" x14ac:dyDescent="0.3">
      <c r="A1976" s="12">
        <v>6974</v>
      </c>
      <c r="B1976" s="12">
        <v>251</v>
      </c>
      <c r="C1976" s="12">
        <v>10609</v>
      </c>
      <c r="D1976" s="12">
        <v>1975</v>
      </c>
      <c r="E1976" s="12" t="s">
        <v>243</v>
      </c>
      <c r="F1976" s="13">
        <v>45505</v>
      </c>
      <c r="G1976" s="26" t="s">
        <v>12514</v>
      </c>
      <c r="H1976" s="12">
        <v>23</v>
      </c>
      <c r="I1976" s="28">
        <f>VLOOKUP(B:B,DIM_PRODUCTS!A:F,5,FALSE)</f>
        <v>12</v>
      </c>
      <c r="J1976" s="28">
        <f>FACT_ORDERS[[#This Row],[ProductPrice]]*FACT_ORDERS[[#This Row],[Quantity]]</f>
        <v>276</v>
      </c>
      <c r="K1976" s="12" t="str">
        <f>VLOOKUP(C:C,DIM_CUSTOMERS!A:G,7,FALSE)</f>
        <v>Italy</v>
      </c>
      <c r="L1976" s="30" cm="1">
        <f t="array" ref="L1976">_xlfn.IFS(
    AND(FACT_ORDERS[[#This Row],[DeliveryMehtod]]="shippment",FACT_ORDERS[[#This Row],[TotalAmount]]&gt;=200), 0,
    AND(FACT_ORDERS[[#This Row],[DeliveryMehtod]]="pickup"), 15,
    AND(FACT_ORDERS[[#This Row],[DeliveryMehtod]]="shippment",FACT_ORDERS[[#This Row],[TotalAmount]]&lt;200), 35
)</f>
        <v>15</v>
      </c>
      <c r="M1976" s="12" t="str" cm="1">
        <f t="array" ref="M1976">_xlfn.IFS(
    SUMIFS(FACT_ORDERS[TotalAmount], FACT_ORDERS[WD_CUSTOMERS],FACT_ORDERS[[#This Row],[WD_CUSTOMERS]])&gt;=15000, "VIP",
    SUMIFS(FACT_ORDERS[TotalAmount], FACT_ORDERS[WD_CUSTOMERS],FACT_ORDERS[[#This Row],[WD_CUSTOMERS]])&gt;=8000, "Premium",
    TRUE, "Regular"
)</f>
        <v>Regular</v>
      </c>
      <c r="N1976" s="32" cm="1">
        <f t="array" ref="N1976">_xlfn.IFS(
   FACT_ORDERS[[#This Row],[TypeOfClient]]="VIP", 0.2,
   FACT_ORDERS[[#This Row],[TypeOfClient]]="Premium", 0.1,
   TRUE, 0
)</f>
        <v>0</v>
      </c>
      <c r="O1976" s="31" cm="1">
        <f t="array" ref="O1976">_xlfn.IFS(
   FACT_ORDERS[[#This Row],[TotalAmount]]&gt;1500, 0.15,
   FACT_ORDERS[[#This Row],[TotalAmount]]&gt;1000, 0.1,
   FACT_ORDERS[[#This Row],[TotalAmount]]&gt;500, 0.05,
   TRUE, 0
)</f>
        <v>0</v>
      </c>
      <c r="P1976" s="28">
        <f xml:space="preserve"> FACT_ORDERS[[#This Row],[TotalAmount]] * (1 - (FACT_ORDERS[[#This Row],[ClientDiscount]] + FACT_ORDERS[[#This Row],[OrderDiscount]]) )</f>
        <v>276</v>
      </c>
      <c r="Q1976" s="28">
        <f>FACT_ORDERS[[#This Row],[TotalAmountWithDiscount]]+FACT_ORDERS[[#This Row],[DeliveryCost]]</f>
        <v>291</v>
      </c>
      <c r="R1976" s="35">
        <v>45513</v>
      </c>
      <c r="S1976" s="35" t="str">
        <f>IF(NETWORKDAYS(FACT_ORDERS[[#This Row],[Order-Date]], FACT_ORDERS[[#This Row],[ArrivalDate ]]) &gt; 10, "Late", "On Time")</f>
        <v>On Time</v>
      </c>
    </row>
    <row r="1977" spans="1:19" x14ac:dyDescent="0.3">
      <c r="A1977" s="12">
        <v>6975</v>
      </c>
      <c r="B1977" s="12">
        <v>248</v>
      </c>
      <c r="C1977" s="12">
        <v>10517</v>
      </c>
      <c r="D1977" s="12">
        <v>1976</v>
      </c>
      <c r="E1977" s="12" t="s">
        <v>243</v>
      </c>
      <c r="F1977" s="13">
        <v>44970</v>
      </c>
      <c r="G1977" s="26" t="s">
        <v>12515</v>
      </c>
      <c r="H1977" s="12">
        <v>18</v>
      </c>
      <c r="I1977" s="28">
        <f>VLOOKUP(B:B,DIM_PRODUCTS!A:F,5,FALSE)</f>
        <v>13</v>
      </c>
      <c r="J1977" s="28">
        <f>FACT_ORDERS[[#This Row],[ProductPrice]]*FACT_ORDERS[[#This Row],[Quantity]]</f>
        <v>234</v>
      </c>
      <c r="K1977" s="12" t="str">
        <f>VLOOKUP(C:C,DIM_CUSTOMERS!A:G,7,FALSE)</f>
        <v>Japan</v>
      </c>
      <c r="L1977" s="30" cm="1">
        <f t="array" ref="L1977">_xlfn.IFS(
    AND(FACT_ORDERS[[#This Row],[DeliveryMehtod]]="shippment",FACT_ORDERS[[#This Row],[TotalAmount]]&gt;=200), 0,
    AND(FACT_ORDERS[[#This Row],[DeliveryMehtod]]="pickup"), 15,
    AND(FACT_ORDERS[[#This Row],[DeliveryMehtod]]="shippment",FACT_ORDERS[[#This Row],[TotalAmount]]&lt;200), 35
)</f>
        <v>15</v>
      </c>
      <c r="M1977" s="12" t="str" cm="1">
        <f t="array" ref="M1977">_xlfn.IFS(
    SUMIFS(FACT_ORDERS[TotalAmount], FACT_ORDERS[WD_CUSTOMERS],FACT_ORDERS[[#This Row],[WD_CUSTOMERS]])&gt;=15000, "VIP",
    SUMIFS(FACT_ORDERS[TotalAmount], FACT_ORDERS[WD_CUSTOMERS],FACT_ORDERS[[#This Row],[WD_CUSTOMERS]])&gt;=8000, "Premium",
    TRUE, "Regular"
)</f>
        <v>Regular</v>
      </c>
      <c r="N1977" s="32" cm="1">
        <f t="array" ref="N1977">_xlfn.IFS(
   FACT_ORDERS[[#This Row],[TypeOfClient]]="VIP", 0.2,
   FACT_ORDERS[[#This Row],[TypeOfClient]]="Premium", 0.1,
   TRUE, 0
)</f>
        <v>0</v>
      </c>
      <c r="O1977" s="31" cm="1">
        <f t="array" ref="O1977">_xlfn.IFS(
   FACT_ORDERS[[#This Row],[TotalAmount]]&gt;1500, 0.15,
   FACT_ORDERS[[#This Row],[TotalAmount]]&gt;1000, 0.1,
   FACT_ORDERS[[#This Row],[TotalAmount]]&gt;500, 0.05,
   TRUE, 0
)</f>
        <v>0</v>
      </c>
      <c r="P1977" s="28">
        <f xml:space="preserve"> FACT_ORDERS[[#This Row],[TotalAmount]] * (1 - (FACT_ORDERS[[#This Row],[ClientDiscount]] + FACT_ORDERS[[#This Row],[OrderDiscount]]) )</f>
        <v>234</v>
      </c>
      <c r="Q1977" s="28">
        <f>FACT_ORDERS[[#This Row],[TotalAmountWithDiscount]]+FACT_ORDERS[[#This Row],[DeliveryCost]]</f>
        <v>249</v>
      </c>
      <c r="R1977" s="35">
        <v>44978</v>
      </c>
      <c r="S1977" s="35" t="str">
        <f>IF(NETWORKDAYS(FACT_ORDERS[[#This Row],[Order-Date]], FACT_ORDERS[[#This Row],[ArrivalDate ]]) &gt; 10, "Late", "On Time")</f>
        <v>On Time</v>
      </c>
    </row>
    <row r="1978" spans="1:19" x14ac:dyDescent="0.3">
      <c r="A1978" s="12">
        <v>6976</v>
      </c>
      <c r="B1978" s="12">
        <v>248</v>
      </c>
      <c r="C1978" s="12">
        <v>10517</v>
      </c>
      <c r="D1978" s="12">
        <v>1977</v>
      </c>
      <c r="E1978" s="12" t="s">
        <v>244</v>
      </c>
      <c r="F1978" s="13">
        <v>45485</v>
      </c>
      <c r="G1978" s="26" t="s">
        <v>12516</v>
      </c>
      <c r="H1978" s="12">
        <v>17</v>
      </c>
      <c r="I1978" s="28">
        <f>VLOOKUP(B:B,DIM_PRODUCTS!A:F,5,FALSE)</f>
        <v>13</v>
      </c>
      <c r="J1978" s="28">
        <f>FACT_ORDERS[[#This Row],[ProductPrice]]*FACT_ORDERS[[#This Row],[Quantity]]</f>
        <v>221</v>
      </c>
      <c r="K1978" s="12" t="str">
        <f>VLOOKUP(C:C,DIM_CUSTOMERS!A:G,7,FALSE)</f>
        <v>Japan</v>
      </c>
      <c r="L1978" s="30" cm="1">
        <f t="array" ref="L1978">_xlfn.IFS(
    AND(FACT_ORDERS[[#This Row],[DeliveryMehtod]]="shippment",FACT_ORDERS[[#This Row],[TotalAmount]]&gt;=200), 0,
    AND(FACT_ORDERS[[#This Row],[DeliveryMehtod]]="pickup"), 15,
    AND(FACT_ORDERS[[#This Row],[DeliveryMehtod]]="shippment",FACT_ORDERS[[#This Row],[TotalAmount]]&lt;200), 35
)</f>
        <v>0</v>
      </c>
      <c r="M1978" s="12" t="str" cm="1">
        <f t="array" ref="M1978">_xlfn.IFS(
    SUMIFS(FACT_ORDERS[TotalAmount], FACT_ORDERS[WD_CUSTOMERS],FACT_ORDERS[[#This Row],[WD_CUSTOMERS]])&gt;=15000, "VIP",
    SUMIFS(FACT_ORDERS[TotalAmount], FACT_ORDERS[WD_CUSTOMERS],FACT_ORDERS[[#This Row],[WD_CUSTOMERS]])&gt;=8000, "Premium",
    TRUE, "Regular"
)</f>
        <v>Regular</v>
      </c>
      <c r="N1978" s="32" cm="1">
        <f t="array" ref="N1978">_xlfn.IFS(
   FACT_ORDERS[[#This Row],[TypeOfClient]]="VIP", 0.2,
   FACT_ORDERS[[#This Row],[TypeOfClient]]="Premium", 0.1,
   TRUE, 0
)</f>
        <v>0</v>
      </c>
      <c r="O1978" s="31" cm="1">
        <f t="array" ref="O1978">_xlfn.IFS(
   FACT_ORDERS[[#This Row],[TotalAmount]]&gt;1500, 0.15,
   FACT_ORDERS[[#This Row],[TotalAmount]]&gt;1000, 0.1,
   FACT_ORDERS[[#This Row],[TotalAmount]]&gt;500, 0.05,
   TRUE, 0
)</f>
        <v>0</v>
      </c>
      <c r="P1978" s="28">
        <f xml:space="preserve"> FACT_ORDERS[[#This Row],[TotalAmount]] * (1 - (FACT_ORDERS[[#This Row],[ClientDiscount]] + FACT_ORDERS[[#This Row],[OrderDiscount]]) )</f>
        <v>221</v>
      </c>
      <c r="Q1978" s="28">
        <f>FACT_ORDERS[[#This Row],[TotalAmountWithDiscount]]+FACT_ORDERS[[#This Row],[DeliveryCost]]</f>
        <v>221</v>
      </c>
      <c r="R1978" s="35">
        <v>45495</v>
      </c>
      <c r="S1978" s="35" t="str">
        <f>IF(NETWORKDAYS(FACT_ORDERS[[#This Row],[Order-Date]], FACT_ORDERS[[#This Row],[ArrivalDate ]]) &gt; 10, "Late", "On Time")</f>
        <v>On Time</v>
      </c>
    </row>
    <row r="1979" spans="1:19" x14ac:dyDescent="0.3">
      <c r="A1979" s="12">
        <v>6977</v>
      </c>
      <c r="B1979" s="12">
        <v>248</v>
      </c>
      <c r="C1979" s="12">
        <v>10517</v>
      </c>
      <c r="D1979" s="12">
        <v>1978</v>
      </c>
      <c r="E1979" s="12" t="s">
        <v>243</v>
      </c>
      <c r="F1979" s="13">
        <v>45016</v>
      </c>
      <c r="G1979" s="26" t="s">
        <v>12517</v>
      </c>
      <c r="H1979" s="12">
        <v>26</v>
      </c>
      <c r="I1979" s="28">
        <f>VLOOKUP(B:B,DIM_PRODUCTS!A:F,5,FALSE)</f>
        <v>13</v>
      </c>
      <c r="J1979" s="28">
        <f>FACT_ORDERS[[#This Row],[ProductPrice]]*FACT_ORDERS[[#This Row],[Quantity]]</f>
        <v>338</v>
      </c>
      <c r="K1979" s="12" t="str">
        <f>VLOOKUP(C:C,DIM_CUSTOMERS!A:G,7,FALSE)</f>
        <v>Japan</v>
      </c>
      <c r="L1979" s="30" cm="1">
        <f t="array" ref="L1979">_xlfn.IFS(
    AND(FACT_ORDERS[[#This Row],[DeliveryMehtod]]="shippment",FACT_ORDERS[[#This Row],[TotalAmount]]&gt;=200), 0,
    AND(FACT_ORDERS[[#This Row],[DeliveryMehtod]]="pickup"), 15,
    AND(FACT_ORDERS[[#This Row],[DeliveryMehtod]]="shippment",FACT_ORDERS[[#This Row],[TotalAmount]]&lt;200), 35
)</f>
        <v>15</v>
      </c>
      <c r="M1979" s="12" t="str" cm="1">
        <f t="array" ref="M1979">_xlfn.IFS(
    SUMIFS(FACT_ORDERS[TotalAmount], FACT_ORDERS[WD_CUSTOMERS],FACT_ORDERS[[#This Row],[WD_CUSTOMERS]])&gt;=15000, "VIP",
    SUMIFS(FACT_ORDERS[TotalAmount], FACT_ORDERS[WD_CUSTOMERS],FACT_ORDERS[[#This Row],[WD_CUSTOMERS]])&gt;=8000, "Premium",
    TRUE, "Regular"
)</f>
        <v>Regular</v>
      </c>
      <c r="N1979" s="32" cm="1">
        <f t="array" ref="N1979">_xlfn.IFS(
   FACT_ORDERS[[#This Row],[TypeOfClient]]="VIP", 0.2,
   FACT_ORDERS[[#This Row],[TypeOfClient]]="Premium", 0.1,
   TRUE, 0
)</f>
        <v>0</v>
      </c>
      <c r="O1979" s="31" cm="1">
        <f t="array" ref="O1979">_xlfn.IFS(
   FACT_ORDERS[[#This Row],[TotalAmount]]&gt;1500, 0.15,
   FACT_ORDERS[[#This Row],[TotalAmount]]&gt;1000, 0.1,
   FACT_ORDERS[[#This Row],[TotalAmount]]&gt;500, 0.05,
   TRUE, 0
)</f>
        <v>0</v>
      </c>
      <c r="P1979" s="28">
        <f xml:space="preserve"> FACT_ORDERS[[#This Row],[TotalAmount]] * (1 - (FACT_ORDERS[[#This Row],[ClientDiscount]] + FACT_ORDERS[[#This Row],[OrderDiscount]]) )</f>
        <v>338</v>
      </c>
      <c r="Q1979" s="28">
        <f>FACT_ORDERS[[#This Row],[TotalAmountWithDiscount]]+FACT_ORDERS[[#This Row],[DeliveryCost]]</f>
        <v>353</v>
      </c>
      <c r="R1979" s="35">
        <v>45023</v>
      </c>
      <c r="S1979" s="35" t="str">
        <f>IF(NETWORKDAYS(FACT_ORDERS[[#This Row],[Order-Date]], FACT_ORDERS[[#This Row],[ArrivalDate ]]) &gt; 10, "Late", "On Time")</f>
        <v>On Time</v>
      </c>
    </row>
    <row r="1980" spans="1:19" x14ac:dyDescent="0.3">
      <c r="A1980" s="12">
        <v>6978</v>
      </c>
      <c r="B1980" s="12">
        <v>202</v>
      </c>
      <c r="C1980" s="12">
        <v>10580</v>
      </c>
      <c r="D1980" s="12">
        <v>1979</v>
      </c>
      <c r="E1980" s="12" t="s">
        <v>244</v>
      </c>
      <c r="F1980" s="13">
        <v>45511</v>
      </c>
      <c r="G1980" s="26" t="s">
        <v>12518</v>
      </c>
      <c r="H1980" s="12">
        <v>9</v>
      </c>
      <c r="I1980" s="28">
        <f>VLOOKUP(B:B,DIM_PRODUCTS!A:F,5,FALSE)</f>
        <v>15</v>
      </c>
      <c r="J1980" s="28">
        <f>FACT_ORDERS[[#This Row],[ProductPrice]]*FACT_ORDERS[[#This Row],[Quantity]]</f>
        <v>135</v>
      </c>
      <c r="K1980" s="12" t="str">
        <f>VLOOKUP(C:C,DIM_CUSTOMERS!A:G,7,FALSE)</f>
        <v>Japan</v>
      </c>
      <c r="L1980" s="30" cm="1">
        <f t="array" ref="L1980">_xlfn.IFS(
    AND(FACT_ORDERS[[#This Row],[DeliveryMehtod]]="shippment",FACT_ORDERS[[#This Row],[TotalAmount]]&gt;=200), 0,
    AND(FACT_ORDERS[[#This Row],[DeliveryMehtod]]="pickup"), 15,
    AND(FACT_ORDERS[[#This Row],[DeliveryMehtod]]="shippment",FACT_ORDERS[[#This Row],[TotalAmount]]&lt;200), 35
)</f>
        <v>35</v>
      </c>
      <c r="M1980" s="12" t="str" cm="1">
        <f t="array" ref="M1980">_xlfn.IFS(
    SUMIFS(FACT_ORDERS[TotalAmount], FACT_ORDERS[WD_CUSTOMERS],FACT_ORDERS[[#This Row],[WD_CUSTOMERS]])&gt;=15000, "VIP",
    SUMIFS(FACT_ORDERS[TotalAmount], FACT_ORDERS[WD_CUSTOMERS],FACT_ORDERS[[#This Row],[WD_CUSTOMERS]])&gt;=8000, "Premium",
    TRUE, "Regular"
)</f>
        <v>Premium</v>
      </c>
      <c r="N1980" s="32" cm="1">
        <f t="array" ref="N1980">_xlfn.IFS(
   FACT_ORDERS[[#This Row],[TypeOfClient]]="VIP", 0.2,
   FACT_ORDERS[[#This Row],[TypeOfClient]]="Premium", 0.1,
   TRUE, 0
)</f>
        <v>0.1</v>
      </c>
      <c r="O1980" s="31" cm="1">
        <f t="array" ref="O1980">_xlfn.IFS(
   FACT_ORDERS[[#This Row],[TotalAmount]]&gt;1500, 0.15,
   FACT_ORDERS[[#This Row],[TotalAmount]]&gt;1000, 0.1,
   FACT_ORDERS[[#This Row],[TotalAmount]]&gt;500, 0.05,
   TRUE, 0
)</f>
        <v>0</v>
      </c>
      <c r="P1980" s="28">
        <f xml:space="preserve"> FACT_ORDERS[[#This Row],[TotalAmount]] * (1 - (FACT_ORDERS[[#This Row],[ClientDiscount]] + FACT_ORDERS[[#This Row],[OrderDiscount]]) )</f>
        <v>121.5</v>
      </c>
      <c r="Q1980" s="28">
        <f>FACT_ORDERS[[#This Row],[TotalAmountWithDiscount]]+FACT_ORDERS[[#This Row],[DeliveryCost]]</f>
        <v>156.5</v>
      </c>
      <c r="R1980" s="35">
        <v>45520</v>
      </c>
      <c r="S1980" s="35" t="str">
        <f>IF(NETWORKDAYS(FACT_ORDERS[[#This Row],[Order-Date]], FACT_ORDERS[[#This Row],[ArrivalDate ]]) &gt; 10, "Late", "On Time")</f>
        <v>On Time</v>
      </c>
    </row>
    <row r="1981" spans="1:19" x14ac:dyDescent="0.3">
      <c r="A1981" s="12">
        <v>6979</v>
      </c>
      <c r="B1981" s="12">
        <v>268</v>
      </c>
      <c r="C1981" s="12">
        <v>10580</v>
      </c>
      <c r="D1981" s="12">
        <v>1980</v>
      </c>
      <c r="E1981" s="12" t="s">
        <v>243</v>
      </c>
      <c r="F1981" s="13">
        <v>45511</v>
      </c>
      <c r="G1981" s="26" t="s">
        <v>12519</v>
      </c>
      <c r="H1981" s="12">
        <v>33</v>
      </c>
      <c r="I1981" s="28">
        <f>VLOOKUP(B:B,DIM_PRODUCTS!A:F,5,FALSE)</f>
        <v>29</v>
      </c>
      <c r="J1981" s="28">
        <f>FACT_ORDERS[[#This Row],[ProductPrice]]*FACT_ORDERS[[#This Row],[Quantity]]</f>
        <v>957</v>
      </c>
      <c r="K1981" s="12" t="str">
        <f>VLOOKUP(C:C,DIM_CUSTOMERS!A:G,7,FALSE)</f>
        <v>Japan</v>
      </c>
      <c r="L1981" s="30" cm="1">
        <f t="array" ref="L1981">_xlfn.IFS(
    AND(FACT_ORDERS[[#This Row],[DeliveryMehtod]]="shippment",FACT_ORDERS[[#This Row],[TotalAmount]]&gt;=200), 0,
    AND(FACT_ORDERS[[#This Row],[DeliveryMehtod]]="pickup"), 15,
    AND(FACT_ORDERS[[#This Row],[DeliveryMehtod]]="shippment",FACT_ORDERS[[#This Row],[TotalAmount]]&lt;200), 35
)</f>
        <v>15</v>
      </c>
      <c r="M1981" s="12" t="str" cm="1">
        <f t="array" ref="M1981">_xlfn.IFS(
    SUMIFS(FACT_ORDERS[TotalAmount], FACT_ORDERS[WD_CUSTOMERS],FACT_ORDERS[[#This Row],[WD_CUSTOMERS]])&gt;=15000, "VIP",
    SUMIFS(FACT_ORDERS[TotalAmount], FACT_ORDERS[WD_CUSTOMERS],FACT_ORDERS[[#This Row],[WD_CUSTOMERS]])&gt;=8000, "Premium",
    TRUE, "Regular"
)</f>
        <v>Premium</v>
      </c>
      <c r="N1981" s="32" cm="1">
        <f t="array" ref="N1981">_xlfn.IFS(
   FACT_ORDERS[[#This Row],[TypeOfClient]]="VIP", 0.2,
   FACT_ORDERS[[#This Row],[TypeOfClient]]="Premium", 0.1,
   TRUE, 0
)</f>
        <v>0.1</v>
      </c>
      <c r="O1981" s="31" cm="1">
        <f t="array" ref="O1981">_xlfn.IFS(
   FACT_ORDERS[[#This Row],[TotalAmount]]&gt;1500, 0.15,
   FACT_ORDERS[[#This Row],[TotalAmount]]&gt;1000, 0.1,
   FACT_ORDERS[[#This Row],[TotalAmount]]&gt;500, 0.05,
   TRUE, 0
)</f>
        <v>0.05</v>
      </c>
      <c r="P1981" s="28">
        <f xml:space="preserve"> FACT_ORDERS[[#This Row],[TotalAmount]] * (1 - (FACT_ORDERS[[#This Row],[ClientDiscount]] + FACT_ORDERS[[#This Row],[OrderDiscount]]) )</f>
        <v>813.44999999999993</v>
      </c>
      <c r="Q1981" s="28">
        <f>FACT_ORDERS[[#This Row],[TotalAmountWithDiscount]]+FACT_ORDERS[[#This Row],[DeliveryCost]]</f>
        <v>828.44999999999993</v>
      </c>
      <c r="R1981" s="35">
        <v>45520</v>
      </c>
      <c r="S1981" s="35" t="str">
        <f>IF(NETWORKDAYS(FACT_ORDERS[[#This Row],[Order-Date]], FACT_ORDERS[[#This Row],[ArrivalDate ]]) &gt; 10, "Late", "On Time")</f>
        <v>On Time</v>
      </c>
    </row>
    <row r="1982" spans="1:19" x14ac:dyDescent="0.3">
      <c r="A1982" s="12">
        <v>6980</v>
      </c>
      <c r="B1982" s="12">
        <v>202</v>
      </c>
      <c r="C1982" s="12">
        <v>10580</v>
      </c>
      <c r="D1982" s="12">
        <v>1981</v>
      </c>
      <c r="E1982" s="12" t="s">
        <v>243</v>
      </c>
      <c r="F1982" s="13">
        <v>45026</v>
      </c>
      <c r="G1982" s="26" t="s">
        <v>12520</v>
      </c>
      <c r="H1982" s="12">
        <v>7</v>
      </c>
      <c r="I1982" s="28">
        <f>VLOOKUP(B:B,DIM_PRODUCTS!A:F,5,FALSE)</f>
        <v>15</v>
      </c>
      <c r="J1982" s="28">
        <f>FACT_ORDERS[[#This Row],[ProductPrice]]*FACT_ORDERS[[#This Row],[Quantity]]</f>
        <v>105</v>
      </c>
      <c r="K1982" s="12" t="str">
        <f>VLOOKUP(C:C,DIM_CUSTOMERS!A:G,7,FALSE)</f>
        <v>Japan</v>
      </c>
      <c r="L1982" s="30" cm="1">
        <f t="array" ref="L1982">_xlfn.IFS(
    AND(FACT_ORDERS[[#This Row],[DeliveryMehtod]]="shippment",FACT_ORDERS[[#This Row],[TotalAmount]]&gt;=200), 0,
    AND(FACT_ORDERS[[#This Row],[DeliveryMehtod]]="pickup"), 15,
    AND(FACT_ORDERS[[#This Row],[DeliveryMehtod]]="shippment",FACT_ORDERS[[#This Row],[TotalAmount]]&lt;200), 35
)</f>
        <v>15</v>
      </c>
      <c r="M1982" s="12" t="str" cm="1">
        <f t="array" ref="M1982">_xlfn.IFS(
    SUMIFS(FACT_ORDERS[TotalAmount], FACT_ORDERS[WD_CUSTOMERS],FACT_ORDERS[[#This Row],[WD_CUSTOMERS]])&gt;=15000, "VIP",
    SUMIFS(FACT_ORDERS[TotalAmount], FACT_ORDERS[WD_CUSTOMERS],FACT_ORDERS[[#This Row],[WD_CUSTOMERS]])&gt;=8000, "Premium",
    TRUE, "Regular"
)</f>
        <v>Premium</v>
      </c>
      <c r="N1982" s="32" cm="1">
        <f t="array" ref="N1982">_xlfn.IFS(
   FACT_ORDERS[[#This Row],[TypeOfClient]]="VIP", 0.2,
   FACT_ORDERS[[#This Row],[TypeOfClient]]="Premium", 0.1,
   TRUE, 0
)</f>
        <v>0.1</v>
      </c>
      <c r="O1982" s="31" cm="1">
        <f t="array" ref="O1982">_xlfn.IFS(
   FACT_ORDERS[[#This Row],[TotalAmount]]&gt;1500, 0.15,
   FACT_ORDERS[[#This Row],[TotalAmount]]&gt;1000, 0.1,
   FACT_ORDERS[[#This Row],[TotalAmount]]&gt;500, 0.05,
   TRUE, 0
)</f>
        <v>0</v>
      </c>
      <c r="P1982" s="28">
        <f xml:space="preserve"> FACT_ORDERS[[#This Row],[TotalAmount]] * (1 - (FACT_ORDERS[[#This Row],[ClientDiscount]] + FACT_ORDERS[[#This Row],[OrderDiscount]]) )</f>
        <v>94.5</v>
      </c>
      <c r="Q1982" s="28">
        <f>FACT_ORDERS[[#This Row],[TotalAmountWithDiscount]]+FACT_ORDERS[[#This Row],[DeliveryCost]]</f>
        <v>109.5</v>
      </c>
      <c r="R1982" s="35">
        <v>45036</v>
      </c>
      <c r="S1982" s="35" t="str">
        <f>IF(NETWORKDAYS(FACT_ORDERS[[#This Row],[Order-Date]], FACT_ORDERS[[#This Row],[ArrivalDate ]]) &gt; 10, "Late", "On Time")</f>
        <v>On Time</v>
      </c>
    </row>
    <row r="1983" spans="1:19" x14ac:dyDescent="0.3">
      <c r="A1983" s="12">
        <v>6981</v>
      </c>
      <c r="B1983" s="12">
        <v>201</v>
      </c>
      <c r="C1983" s="12">
        <v>10580</v>
      </c>
      <c r="D1983" s="12">
        <v>1982</v>
      </c>
      <c r="E1983" s="12" t="s">
        <v>244</v>
      </c>
      <c r="F1983" s="13">
        <v>45026</v>
      </c>
      <c r="G1983" s="26" t="s">
        <v>12521</v>
      </c>
      <c r="H1983" s="12">
        <v>16</v>
      </c>
      <c r="I1983" s="28">
        <f>VLOOKUP(B:B,DIM_PRODUCTS!A:F,5,FALSE)</f>
        <v>10</v>
      </c>
      <c r="J1983" s="28">
        <f>FACT_ORDERS[[#This Row],[ProductPrice]]*FACT_ORDERS[[#This Row],[Quantity]]</f>
        <v>160</v>
      </c>
      <c r="K1983" s="12" t="str">
        <f>VLOOKUP(C:C,DIM_CUSTOMERS!A:G,7,FALSE)</f>
        <v>Japan</v>
      </c>
      <c r="L1983" s="30" cm="1">
        <f t="array" ref="L1983">_xlfn.IFS(
    AND(FACT_ORDERS[[#This Row],[DeliveryMehtod]]="shippment",FACT_ORDERS[[#This Row],[TotalAmount]]&gt;=200), 0,
    AND(FACT_ORDERS[[#This Row],[DeliveryMehtod]]="pickup"), 15,
    AND(FACT_ORDERS[[#This Row],[DeliveryMehtod]]="shippment",FACT_ORDERS[[#This Row],[TotalAmount]]&lt;200), 35
)</f>
        <v>35</v>
      </c>
      <c r="M1983" s="12" t="str" cm="1">
        <f t="array" ref="M1983">_xlfn.IFS(
    SUMIFS(FACT_ORDERS[TotalAmount], FACT_ORDERS[WD_CUSTOMERS],FACT_ORDERS[[#This Row],[WD_CUSTOMERS]])&gt;=15000, "VIP",
    SUMIFS(FACT_ORDERS[TotalAmount], FACT_ORDERS[WD_CUSTOMERS],FACT_ORDERS[[#This Row],[WD_CUSTOMERS]])&gt;=8000, "Premium",
    TRUE, "Regular"
)</f>
        <v>Premium</v>
      </c>
      <c r="N1983" s="32" cm="1">
        <f t="array" ref="N1983">_xlfn.IFS(
   FACT_ORDERS[[#This Row],[TypeOfClient]]="VIP", 0.2,
   FACT_ORDERS[[#This Row],[TypeOfClient]]="Premium", 0.1,
   TRUE, 0
)</f>
        <v>0.1</v>
      </c>
      <c r="O1983" s="31" cm="1">
        <f t="array" ref="O1983">_xlfn.IFS(
   FACT_ORDERS[[#This Row],[TotalAmount]]&gt;1500, 0.15,
   FACT_ORDERS[[#This Row],[TotalAmount]]&gt;1000, 0.1,
   FACT_ORDERS[[#This Row],[TotalAmount]]&gt;500, 0.05,
   TRUE, 0
)</f>
        <v>0</v>
      </c>
      <c r="P1983" s="28">
        <f xml:space="preserve"> FACT_ORDERS[[#This Row],[TotalAmount]] * (1 - (FACT_ORDERS[[#This Row],[ClientDiscount]] + FACT_ORDERS[[#This Row],[OrderDiscount]]) )</f>
        <v>144</v>
      </c>
      <c r="Q1983" s="28">
        <f>FACT_ORDERS[[#This Row],[TotalAmountWithDiscount]]+FACT_ORDERS[[#This Row],[DeliveryCost]]</f>
        <v>179</v>
      </c>
      <c r="R1983" s="35">
        <v>45037</v>
      </c>
      <c r="S1983" s="35" t="str">
        <f>IF(NETWORKDAYS(FACT_ORDERS[[#This Row],[Order-Date]], FACT_ORDERS[[#This Row],[ArrivalDate ]]) &gt; 10, "Late", "On Time")</f>
        <v>On Time</v>
      </c>
    </row>
    <row r="1984" spans="1:19" x14ac:dyDescent="0.3">
      <c r="A1984" s="12">
        <v>6982</v>
      </c>
      <c r="B1984" s="12">
        <v>235</v>
      </c>
      <c r="C1984" s="12">
        <v>10580</v>
      </c>
      <c r="D1984" s="12">
        <v>1983</v>
      </c>
      <c r="E1984" s="12" t="s">
        <v>244</v>
      </c>
      <c r="F1984" s="13">
        <v>45026</v>
      </c>
      <c r="G1984" s="26" t="s">
        <v>12522</v>
      </c>
      <c r="H1984" s="12">
        <v>14</v>
      </c>
      <c r="I1984" s="28">
        <f>VLOOKUP(B:B,DIM_PRODUCTS!A:F,5,FALSE)</f>
        <v>22</v>
      </c>
      <c r="J1984" s="28">
        <f>FACT_ORDERS[[#This Row],[ProductPrice]]*FACT_ORDERS[[#This Row],[Quantity]]</f>
        <v>308</v>
      </c>
      <c r="K1984" s="12" t="str">
        <f>VLOOKUP(C:C,DIM_CUSTOMERS!A:G,7,FALSE)</f>
        <v>Japan</v>
      </c>
      <c r="L1984" s="30" cm="1">
        <f t="array" ref="L1984">_xlfn.IFS(
    AND(FACT_ORDERS[[#This Row],[DeliveryMehtod]]="shippment",FACT_ORDERS[[#This Row],[TotalAmount]]&gt;=200), 0,
    AND(FACT_ORDERS[[#This Row],[DeliveryMehtod]]="pickup"), 15,
    AND(FACT_ORDERS[[#This Row],[DeliveryMehtod]]="shippment",FACT_ORDERS[[#This Row],[TotalAmount]]&lt;200), 35
)</f>
        <v>0</v>
      </c>
      <c r="M1984" s="12" t="str" cm="1">
        <f t="array" ref="M1984">_xlfn.IFS(
    SUMIFS(FACT_ORDERS[TotalAmount], FACT_ORDERS[WD_CUSTOMERS],FACT_ORDERS[[#This Row],[WD_CUSTOMERS]])&gt;=15000, "VIP",
    SUMIFS(FACT_ORDERS[TotalAmount], FACT_ORDERS[WD_CUSTOMERS],FACT_ORDERS[[#This Row],[WD_CUSTOMERS]])&gt;=8000, "Premium",
    TRUE, "Regular"
)</f>
        <v>Premium</v>
      </c>
      <c r="N1984" s="32" cm="1">
        <f t="array" ref="N1984">_xlfn.IFS(
   FACT_ORDERS[[#This Row],[TypeOfClient]]="VIP", 0.2,
   FACT_ORDERS[[#This Row],[TypeOfClient]]="Premium", 0.1,
   TRUE, 0
)</f>
        <v>0.1</v>
      </c>
      <c r="O1984" s="31" cm="1">
        <f t="array" ref="O1984">_xlfn.IFS(
   FACT_ORDERS[[#This Row],[TotalAmount]]&gt;1500, 0.15,
   FACT_ORDERS[[#This Row],[TotalAmount]]&gt;1000, 0.1,
   FACT_ORDERS[[#This Row],[TotalAmount]]&gt;500, 0.05,
   TRUE, 0
)</f>
        <v>0</v>
      </c>
      <c r="P1984" s="28">
        <f xml:space="preserve"> FACT_ORDERS[[#This Row],[TotalAmount]] * (1 - (FACT_ORDERS[[#This Row],[ClientDiscount]] + FACT_ORDERS[[#This Row],[OrderDiscount]]) )</f>
        <v>277.2</v>
      </c>
      <c r="Q1984" s="28">
        <f>FACT_ORDERS[[#This Row],[TotalAmountWithDiscount]]+FACT_ORDERS[[#This Row],[DeliveryCost]]</f>
        <v>277.2</v>
      </c>
      <c r="R1984" s="35">
        <v>45035</v>
      </c>
      <c r="S1984" s="35" t="str">
        <f>IF(NETWORKDAYS(FACT_ORDERS[[#This Row],[Order-Date]], FACT_ORDERS[[#This Row],[ArrivalDate ]]) &gt; 10, "Late", "On Time")</f>
        <v>On Time</v>
      </c>
    </row>
    <row r="1985" spans="1:19" x14ac:dyDescent="0.3">
      <c r="A1985" s="12">
        <v>6983</v>
      </c>
      <c r="B1985" s="12">
        <v>268</v>
      </c>
      <c r="C1985" s="12">
        <v>10580</v>
      </c>
      <c r="D1985" s="12">
        <v>1984</v>
      </c>
      <c r="E1985" s="12" t="s">
        <v>243</v>
      </c>
      <c r="F1985" s="13">
        <v>45026</v>
      </c>
      <c r="G1985" s="26" t="s">
        <v>12006</v>
      </c>
      <c r="H1985" s="12">
        <v>32</v>
      </c>
      <c r="I1985" s="28">
        <f>VLOOKUP(B:B,DIM_PRODUCTS!A:F,5,FALSE)</f>
        <v>29</v>
      </c>
      <c r="J1985" s="28">
        <f>FACT_ORDERS[[#This Row],[ProductPrice]]*FACT_ORDERS[[#This Row],[Quantity]]</f>
        <v>928</v>
      </c>
      <c r="K1985" s="12" t="str">
        <f>VLOOKUP(C:C,DIM_CUSTOMERS!A:G,7,FALSE)</f>
        <v>Japan</v>
      </c>
      <c r="L1985" s="30" cm="1">
        <f t="array" ref="L1985">_xlfn.IFS(
    AND(FACT_ORDERS[[#This Row],[DeliveryMehtod]]="shippment",FACT_ORDERS[[#This Row],[TotalAmount]]&gt;=200), 0,
    AND(FACT_ORDERS[[#This Row],[DeliveryMehtod]]="pickup"), 15,
    AND(FACT_ORDERS[[#This Row],[DeliveryMehtod]]="shippment",FACT_ORDERS[[#This Row],[TotalAmount]]&lt;200), 35
)</f>
        <v>15</v>
      </c>
      <c r="M1985" s="12" t="str" cm="1">
        <f t="array" ref="M1985">_xlfn.IFS(
    SUMIFS(FACT_ORDERS[TotalAmount], FACT_ORDERS[WD_CUSTOMERS],FACT_ORDERS[[#This Row],[WD_CUSTOMERS]])&gt;=15000, "VIP",
    SUMIFS(FACT_ORDERS[TotalAmount], FACT_ORDERS[WD_CUSTOMERS],FACT_ORDERS[[#This Row],[WD_CUSTOMERS]])&gt;=8000, "Premium",
    TRUE, "Regular"
)</f>
        <v>Premium</v>
      </c>
      <c r="N1985" s="32" cm="1">
        <f t="array" ref="N1985">_xlfn.IFS(
   FACT_ORDERS[[#This Row],[TypeOfClient]]="VIP", 0.2,
   FACT_ORDERS[[#This Row],[TypeOfClient]]="Premium", 0.1,
   TRUE, 0
)</f>
        <v>0.1</v>
      </c>
      <c r="O1985" s="31" cm="1">
        <f t="array" ref="O1985">_xlfn.IFS(
   FACT_ORDERS[[#This Row],[TotalAmount]]&gt;1500, 0.15,
   FACT_ORDERS[[#This Row],[TotalAmount]]&gt;1000, 0.1,
   FACT_ORDERS[[#This Row],[TotalAmount]]&gt;500, 0.05,
   TRUE, 0
)</f>
        <v>0.05</v>
      </c>
      <c r="P1985" s="28">
        <f xml:space="preserve"> FACT_ORDERS[[#This Row],[TotalAmount]] * (1 - (FACT_ORDERS[[#This Row],[ClientDiscount]] + FACT_ORDERS[[#This Row],[OrderDiscount]]) )</f>
        <v>788.8</v>
      </c>
      <c r="Q1985" s="28">
        <f>FACT_ORDERS[[#This Row],[TotalAmountWithDiscount]]+FACT_ORDERS[[#This Row],[DeliveryCost]]</f>
        <v>803.8</v>
      </c>
      <c r="R1985" s="35">
        <v>45043</v>
      </c>
      <c r="S1985" s="35" t="str">
        <f>IF(NETWORKDAYS(FACT_ORDERS[[#This Row],[Order-Date]], FACT_ORDERS[[#This Row],[ArrivalDate ]]) &gt; 10, "Late", "On Time")</f>
        <v>Late</v>
      </c>
    </row>
    <row r="1986" spans="1:19" x14ac:dyDescent="0.3">
      <c r="A1986" s="12">
        <v>6984</v>
      </c>
      <c r="B1986" s="12">
        <v>202</v>
      </c>
      <c r="C1986" s="12">
        <v>10580</v>
      </c>
      <c r="D1986" s="12">
        <v>1985</v>
      </c>
      <c r="E1986" s="12" t="s">
        <v>244</v>
      </c>
      <c r="F1986" s="13">
        <v>44830</v>
      </c>
      <c r="G1986" s="26" t="s">
        <v>3469</v>
      </c>
      <c r="H1986" s="12">
        <v>6</v>
      </c>
      <c r="I1986" s="28">
        <f>VLOOKUP(B:B,DIM_PRODUCTS!A:F,5,FALSE)</f>
        <v>15</v>
      </c>
      <c r="J1986" s="28">
        <f>FACT_ORDERS[[#This Row],[ProductPrice]]*FACT_ORDERS[[#This Row],[Quantity]]</f>
        <v>90</v>
      </c>
      <c r="K1986" s="12" t="str">
        <f>VLOOKUP(C:C,DIM_CUSTOMERS!A:G,7,FALSE)</f>
        <v>Japan</v>
      </c>
      <c r="L1986" s="30" cm="1">
        <f t="array" ref="L1986">_xlfn.IFS(
    AND(FACT_ORDERS[[#This Row],[DeliveryMehtod]]="shippment",FACT_ORDERS[[#This Row],[TotalAmount]]&gt;=200), 0,
    AND(FACT_ORDERS[[#This Row],[DeliveryMehtod]]="pickup"), 15,
    AND(FACT_ORDERS[[#This Row],[DeliveryMehtod]]="shippment",FACT_ORDERS[[#This Row],[TotalAmount]]&lt;200), 35
)</f>
        <v>35</v>
      </c>
      <c r="M1986" s="12" t="str" cm="1">
        <f t="array" ref="M1986">_xlfn.IFS(
    SUMIFS(FACT_ORDERS[TotalAmount], FACT_ORDERS[WD_CUSTOMERS],FACT_ORDERS[[#This Row],[WD_CUSTOMERS]])&gt;=15000, "VIP",
    SUMIFS(FACT_ORDERS[TotalAmount], FACT_ORDERS[WD_CUSTOMERS],FACT_ORDERS[[#This Row],[WD_CUSTOMERS]])&gt;=8000, "Premium",
    TRUE, "Regular"
)</f>
        <v>Premium</v>
      </c>
      <c r="N1986" s="32" cm="1">
        <f t="array" ref="N1986">_xlfn.IFS(
   FACT_ORDERS[[#This Row],[TypeOfClient]]="VIP", 0.2,
   FACT_ORDERS[[#This Row],[TypeOfClient]]="Premium", 0.1,
   TRUE, 0
)</f>
        <v>0.1</v>
      </c>
      <c r="O1986" s="31" cm="1">
        <f t="array" ref="O1986">_xlfn.IFS(
   FACT_ORDERS[[#This Row],[TotalAmount]]&gt;1500, 0.15,
   FACT_ORDERS[[#This Row],[TotalAmount]]&gt;1000, 0.1,
   FACT_ORDERS[[#This Row],[TotalAmount]]&gt;500, 0.05,
   TRUE, 0
)</f>
        <v>0</v>
      </c>
      <c r="P1986" s="28">
        <f xml:space="preserve"> FACT_ORDERS[[#This Row],[TotalAmount]] * (1 - (FACT_ORDERS[[#This Row],[ClientDiscount]] + FACT_ORDERS[[#This Row],[OrderDiscount]]) )</f>
        <v>81</v>
      </c>
      <c r="Q1986" s="28">
        <f>FACT_ORDERS[[#This Row],[TotalAmountWithDiscount]]+FACT_ORDERS[[#This Row],[DeliveryCost]]</f>
        <v>116</v>
      </c>
      <c r="R1986" s="35">
        <v>44838</v>
      </c>
      <c r="S1986" s="35" t="str">
        <f>IF(NETWORKDAYS(FACT_ORDERS[[#This Row],[Order-Date]], FACT_ORDERS[[#This Row],[ArrivalDate ]]) &gt; 10, "Late", "On Time")</f>
        <v>On Time</v>
      </c>
    </row>
    <row r="1987" spans="1:19" x14ac:dyDescent="0.3">
      <c r="A1987" s="12">
        <v>6985</v>
      </c>
      <c r="B1987" s="12">
        <v>201</v>
      </c>
      <c r="C1987" s="12">
        <v>10580</v>
      </c>
      <c r="D1987" s="12">
        <v>1986</v>
      </c>
      <c r="E1987" s="12" t="s">
        <v>244</v>
      </c>
      <c r="F1987" s="13">
        <v>44830</v>
      </c>
      <c r="G1987" s="26" t="s">
        <v>12523</v>
      </c>
      <c r="H1987" s="12">
        <v>20</v>
      </c>
      <c r="I1987" s="28">
        <f>VLOOKUP(B:B,DIM_PRODUCTS!A:F,5,FALSE)</f>
        <v>10</v>
      </c>
      <c r="J1987" s="28">
        <f>FACT_ORDERS[[#This Row],[ProductPrice]]*FACT_ORDERS[[#This Row],[Quantity]]</f>
        <v>200</v>
      </c>
      <c r="K1987" s="12" t="str">
        <f>VLOOKUP(C:C,DIM_CUSTOMERS!A:G,7,FALSE)</f>
        <v>Japan</v>
      </c>
      <c r="L1987" s="30" cm="1">
        <f t="array" ref="L1987">_xlfn.IFS(
    AND(FACT_ORDERS[[#This Row],[DeliveryMehtod]]="shippment",FACT_ORDERS[[#This Row],[TotalAmount]]&gt;=200), 0,
    AND(FACT_ORDERS[[#This Row],[DeliveryMehtod]]="pickup"), 15,
    AND(FACT_ORDERS[[#This Row],[DeliveryMehtod]]="shippment",FACT_ORDERS[[#This Row],[TotalAmount]]&lt;200), 35
)</f>
        <v>0</v>
      </c>
      <c r="M1987" s="12" t="str" cm="1">
        <f t="array" ref="M1987">_xlfn.IFS(
    SUMIFS(FACT_ORDERS[TotalAmount], FACT_ORDERS[WD_CUSTOMERS],FACT_ORDERS[[#This Row],[WD_CUSTOMERS]])&gt;=15000, "VIP",
    SUMIFS(FACT_ORDERS[TotalAmount], FACT_ORDERS[WD_CUSTOMERS],FACT_ORDERS[[#This Row],[WD_CUSTOMERS]])&gt;=8000, "Premium",
    TRUE, "Regular"
)</f>
        <v>Premium</v>
      </c>
      <c r="N1987" s="32" cm="1">
        <f t="array" ref="N1987">_xlfn.IFS(
   FACT_ORDERS[[#This Row],[TypeOfClient]]="VIP", 0.2,
   FACT_ORDERS[[#This Row],[TypeOfClient]]="Premium", 0.1,
   TRUE, 0
)</f>
        <v>0.1</v>
      </c>
      <c r="O1987" s="31" cm="1">
        <f t="array" ref="O1987">_xlfn.IFS(
   FACT_ORDERS[[#This Row],[TotalAmount]]&gt;1500, 0.15,
   FACT_ORDERS[[#This Row],[TotalAmount]]&gt;1000, 0.1,
   FACT_ORDERS[[#This Row],[TotalAmount]]&gt;500, 0.05,
   TRUE, 0
)</f>
        <v>0</v>
      </c>
      <c r="P1987" s="28">
        <f xml:space="preserve"> FACT_ORDERS[[#This Row],[TotalAmount]] * (1 - (FACT_ORDERS[[#This Row],[ClientDiscount]] + FACT_ORDERS[[#This Row],[OrderDiscount]]) )</f>
        <v>180</v>
      </c>
      <c r="Q1987" s="28">
        <f>FACT_ORDERS[[#This Row],[TotalAmountWithDiscount]]+FACT_ORDERS[[#This Row],[DeliveryCost]]</f>
        <v>180</v>
      </c>
      <c r="R1987" s="35">
        <v>44841</v>
      </c>
      <c r="S1987" s="35" t="str">
        <f>IF(NETWORKDAYS(FACT_ORDERS[[#This Row],[Order-Date]], FACT_ORDERS[[#This Row],[ArrivalDate ]]) &gt; 10, "Late", "On Time")</f>
        <v>On Time</v>
      </c>
    </row>
    <row r="1988" spans="1:19" x14ac:dyDescent="0.3">
      <c r="A1988" s="12">
        <v>6986</v>
      </c>
      <c r="B1988" s="12">
        <v>235</v>
      </c>
      <c r="C1988" s="12">
        <v>10580</v>
      </c>
      <c r="D1988" s="12">
        <v>1987</v>
      </c>
      <c r="E1988" s="12" t="s">
        <v>244</v>
      </c>
      <c r="F1988" s="13">
        <v>44830</v>
      </c>
      <c r="G1988" s="26" t="s">
        <v>4018</v>
      </c>
      <c r="H1988" s="12">
        <v>13</v>
      </c>
      <c r="I1988" s="28">
        <f>VLOOKUP(B:B,DIM_PRODUCTS!A:F,5,FALSE)</f>
        <v>22</v>
      </c>
      <c r="J1988" s="28">
        <f>FACT_ORDERS[[#This Row],[ProductPrice]]*FACT_ORDERS[[#This Row],[Quantity]]</f>
        <v>286</v>
      </c>
      <c r="K1988" s="12" t="str">
        <f>VLOOKUP(C:C,DIM_CUSTOMERS!A:G,7,FALSE)</f>
        <v>Japan</v>
      </c>
      <c r="L1988" s="30" cm="1">
        <f t="array" ref="L1988">_xlfn.IFS(
    AND(FACT_ORDERS[[#This Row],[DeliveryMehtod]]="shippment",FACT_ORDERS[[#This Row],[TotalAmount]]&gt;=200), 0,
    AND(FACT_ORDERS[[#This Row],[DeliveryMehtod]]="pickup"), 15,
    AND(FACT_ORDERS[[#This Row],[DeliveryMehtod]]="shippment",FACT_ORDERS[[#This Row],[TotalAmount]]&lt;200), 35
)</f>
        <v>0</v>
      </c>
      <c r="M1988" s="12" t="str" cm="1">
        <f t="array" ref="M1988">_xlfn.IFS(
    SUMIFS(FACT_ORDERS[TotalAmount], FACT_ORDERS[WD_CUSTOMERS],FACT_ORDERS[[#This Row],[WD_CUSTOMERS]])&gt;=15000, "VIP",
    SUMIFS(FACT_ORDERS[TotalAmount], FACT_ORDERS[WD_CUSTOMERS],FACT_ORDERS[[#This Row],[WD_CUSTOMERS]])&gt;=8000, "Premium",
    TRUE, "Regular"
)</f>
        <v>Premium</v>
      </c>
      <c r="N1988" s="32" cm="1">
        <f t="array" ref="N1988">_xlfn.IFS(
   FACT_ORDERS[[#This Row],[TypeOfClient]]="VIP", 0.2,
   FACT_ORDERS[[#This Row],[TypeOfClient]]="Premium", 0.1,
   TRUE, 0
)</f>
        <v>0.1</v>
      </c>
      <c r="O1988" s="31" cm="1">
        <f t="array" ref="O1988">_xlfn.IFS(
   FACT_ORDERS[[#This Row],[TotalAmount]]&gt;1500, 0.15,
   FACT_ORDERS[[#This Row],[TotalAmount]]&gt;1000, 0.1,
   FACT_ORDERS[[#This Row],[TotalAmount]]&gt;500, 0.05,
   TRUE, 0
)</f>
        <v>0</v>
      </c>
      <c r="P1988" s="28">
        <f xml:space="preserve"> FACT_ORDERS[[#This Row],[TotalAmount]] * (1 - (FACT_ORDERS[[#This Row],[ClientDiscount]] + FACT_ORDERS[[#This Row],[OrderDiscount]]) )</f>
        <v>257.40000000000003</v>
      </c>
      <c r="Q1988" s="28">
        <f>FACT_ORDERS[[#This Row],[TotalAmountWithDiscount]]+FACT_ORDERS[[#This Row],[DeliveryCost]]</f>
        <v>257.40000000000003</v>
      </c>
      <c r="R1988" s="35">
        <v>44839</v>
      </c>
      <c r="S1988" s="35" t="str">
        <f>IF(NETWORKDAYS(FACT_ORDERS[[#This Row],[Order-Date]], FACT_ORDERS[[#This Row],[ArrivalDate ]]) &gt; 10, "Late", "On Time")</f>
        <v>On Time</v>
      </c>
    </row>
    <row r="1989" spans="1:19" x14ac:dyDescent="0.3">
      <c r="A1989" s="12">
        <v>6987</v>
      </c>
      <c r="B1989" s="12">
        <v>268</v>
      </c>
      <c r="C1989" s="12">
        <v>10580</v>
      </c>
      <c r="D1989" s="12">
        <v>1988</v>
      </c>
      <c r="E1989" s="12" t="s">
        <v>243</v>
      </c>
      <c r="F1989" s="13">
        <v>44830</v>
      </c>
      <c r="G1989" s="26" t="s">
        <v>12524</v>
      </c>
      <c r="H1989" s="12">
        <v>56</v>
      </c>
      <c r="I1989" s="28">
        <f>VLOOKUP(B:B,DIM_PRODUCTS!A:F,5,FALSE)</f>
        <v>29</v>
      </c>
      <c r="J1989" s="28">
        <f>FACT_ORDERS[[#This Row],[ProductPrice]]*FACT_ORDERS[[#This Row],[Quantity]]</f>
        <v>1624</v>
      </c>
      <c r="K1989" s="12" t="str">
        <f>VLOOKUP(C:C,DIM_CUSTOMERS!A:G,7,FALSE)</f>
        <v>Japan</v>
      </c>
      <c r="L1989" s="30" cm="1">
        <f t="array" ref="L1989">_xlfn.IFS(
    AND(FACT_ORDERS[[#This Row],[DeliveryMehtod]]="shippment",FACT_ORDERS[[#This Row],[TotalAmount]]&gt;=200), 0,
    AND(FACT_ORDERS[[#This Row],[DeliveryMehtod]]="pickup"), 15,
    AND(FACT_ORDERS[[#This Row],[DeliveryMehtod]]="shippment",FACT_ORDERS[[#This Row],[TotalAmount]]&lt;200), 35
)</f>
        <v>15</v>
      </c>
      <c r="M1989" s="12" t="str" cm="1">
        <f t="array" ref="M1989">_xlfn.IFS(
    SUMIFS(FACT_ORDERS[TotalAmount], FACT_ORDERS[WD_CUSTOMERS],FACT_ORDERS[[#This Row],[WD_CUSTOMERS]])&gt;=15000, "VIP",
    SUMIFS(FACT_ORDERS[TotalAmount], FACT_ORDERS[WD_CUSTOMERS],FACT_ORDERS[[#This Row],[WD_CUSTOMERS]])&gt;=8000, "Premium",
    TRUE, "Regular"
)</f>
        <v>Premium</v>
      </c>
      <c r="N1989" s="32" cm="1">
        <f t="array" ref="N1989">_xlfn.IFS(
   FACT_ORDERS[[#This Row],[TypeOfClient]]="VIP", 0.2,
   FACT_ORDERS[[#This Row],[TypeOfClient]]="Premium", 0.1,
   TRUE, 0
)</f>
        <v>0.1</v>
      </c>
      <c r="O1989" s="31" cm="1">
        <f t="array" ref="O1989">_xlfn.IFS(
   FACT_ORDERS[[#This Row],[TotalAmount]]&gt;1500, 0.15,
   FACT_ORDERS[[#This Row],[TotalAmount]]&gt;1000, 0.1,
   FACT_ORDERS[[#This Row],[TotalAmount]]&gt;500, 0.05,
   TRUE, 0
)</f>
        <v>0.15</v>
      </c>
      <c r="P1989" s="28">
        <f xml:space="preserve"> FACT_ORDERS[[#This Row],[TotalAmount]] * (1 - (FACT_ORDERS[[#This Row],[ClientDiscount]] + FACT_ORDERS[[#This Row],[OrderDiscount]]) )</f>
        <v>1218</v>
      </c>
      <c r="Q1989" s="28">
        <f>FACT_ORDERS[[#This Row],[TotalAmountWithDiscount]]+FACT_ORDERS[[#This Row],[DeliveryCost]]</f>
        <v>1233</v>
      </c>
      <c r="R1989" s="35">
        <v>44841</v>
      </c>
      <c r="S1989" s="35" t="str">
        <f>IF(NETWORKDAYS(FACT_ORDERS[[#This Row],[Order-Date]], FACT_ORDERS[[#This Row],[ArrivalDate ]]) &gt; 10, "Late", "On Time")</f>
        <v>On Time</v>
      </c>
    </row>
    <row r="1990" spans="1:19" x14ac:dyDescent="0.3">
      <c r="A1990" s="12">
        <v>6988</v>
      </c>
      <c r="B1990" s="12">
        <v>202</v>
      </c>
      <c r="C1990" s="12">
        <v>10580</v>
      </c>
      <c r="D1990" s="12">
        <v>1989</v>
      </c>
      <c r="E1990" s="12" t="s">
        <v>243</v>
      </c>
      <c r="F1990" s="13">
        <v>45499</v>
      </c>
      <c r="G1990" s="26" t="s">
        <v>3907</v>
      </c>
      <c r="H1990" s="12">
        <v>6</v>
      </c>
      <c r="I1990" s="28">
        <f>VLOOKUP(B:B,DIM_PRODUCTS!A:F,5,FALSE)</f>
        <v>15</v>
      </c>
      <c r="J1990" s="28">
        <f>FACT_ORDERS[[#This Row],[ProductPrice]]*FACT_ORDERS[[#This Row],[Quantity]]</f>
        <v>90</v>
      </c>
      <c r="K1990" s="12" t="str">
        <f>VLOOKUP(C:C,DIM_CUSTOMERS!A:G,7,FALSE)</f>
        <v>Japan</v>
      </c>
      <c r="L1990" s="30" cm="1">
        <f t="array" ref="L1990">_xlfn.IFS(
    AND(FACT_ORDERS[[#This Row],[DeliveryMehtod]]="shippment",FACT_ORDERS[[#This Row],[TotalAmount]]&gt;=200), 0,
    AND(FACT_ORDERS[[#This Row],[DeliveryMehtod]]="pickup"), 15,
    AND(FACT_ORDERS[[#This Row],[DeliveryMehtod]]="shippment",FACT_ORDERS[[#This Row],[TotalAmount]]&lt;200), 35
)</f>
        <v>15</v>
      </c>
      <c r="M1990" s="12" t="str" cm="1">
        <f t="array" ref="M1990">_xlfn.IFS(
    SUMIFS(FACT_ORDERS[TotalAmount], FACT_ORDERS[WD_CUSTOMERS],FACT_ORDERS[[#This Row],[WD_CUSTOMERS]])&gt;=15000, "VIP",
    SUMIFS(FACT_ORDERS[TotalAmount], FACT_ORDERS[WD_CUSTOMERS],FACT_ORDERS[[#This Row],[WD_CUSTOMERS]])&gt;=8000, "Premium",
    TRUE, "Regular"
)</f>
        <v>Premium</v>
      </c>
      <c r="N1990" s="32" cm="1">
        <f t="array" ref="N1990">_xlfn.IFS(
   FACT_ORDERS[[#This Row],[TypeOfClient]]="VIP", 0.2,
   FACT_ORDERS[[#This Row],[TypeOfClient]]="Premium", 0.1,
   TRUE, 0
)</f>
        <v>0.1</v>
      </c>
      <c r="O1990" s="31" cm="1">
        <f t="array" ref="O1990">_xlfn.IFS(
   FACT_ORDERS[[#This Row],[TotalAmount]]&gt;1500, 0.15,
   FACT_ORDERS[[#This Row],[TotalAmount]]&gt;1000, 0.1,
   FACT_ORDERS[[#This Row],[TotalAmount]]&gt;500, 0.05,
   TRUE, 0
)</f>
        <v>0</v>
      </c>
      <c r="P1990" s="28">
        <f xml:space="preserve"> FACT_ORDERS[[#This Row],[TotalAmount]] * (1 - (FACT_ORDERS[[#This Row],[ClientDiscount]] + FACT_ORDERS[[#This Row],[OrderDiscount]]) )</f>
        <v>81</v>
      </c>
      <c r="Q1990" s="28">
        <f>FACT_ORDERS[[#This Row],[TotalAmountWithDiscount]]+FACT_ORDERS[[#This Row],[DeliveryCost]]</f>
        <v>96</v>
      </c>
      <c r="R1990" s="35">
        <v>45510</v>
      </c>
      <c r="S1990" s="35" t="str">
        <f>IF(NETWORKDAYS(FACT_ORDERS[[#This Row],[Order-Date]], FACT_ORDERS[[#This Row],[ArrivalDate ]]) &gt; 10, "Late", "On Time")</f>
        <v>On Time</v>
      </c>
    </row>
    <row r="1991" spans="1:19" x14ac:dyDescent="0.3">
      <c r="A1991" s="12">
        <v>6989</v>
      </c>
      <c r="B1991" s="12">
        <v>268</v>
      </c>
      <c r="C1991" s="12">
        <v>10580</v>
      </c>
      <c r="D1991" s="12">
        <v>1990</v>
      </c>
      <c r="E1991" s="12" t="s">
        <v>244</v>
      </c>
      <c r="F1991" s="13">
        <v>45499</v>
      </c>
      <c r="G1991" s="26" t="s">
        <v>12525</v>
      </c>
      <c r="H1991" s="12">
        <v>32</v>
      </c>
      <c r="I1991" s="28">
        <f>VLOOKUP(B:B,DIM_PRODUCTS!A:F,5,FALSE)</f>
        <v>29</v>
      </c>
      <c r="J1991" s="28">
        <f>FACT_ORDERS[[#This Row],[ProductPrice]]*FACT_ORDERS[[#This Row],[Quantity]]</f>
        <v>928</v>
      </c>
      <c r="K1991" s="12" t="str">
        <f>VLOOKUP(C:C,DIM_CUSTOMERS!A:G,7,FALSE)</f>
        <v>Japan</v>
      </c>
      <c r="L1991" s="30" cm="1">
        <f t="array" ref="L1991">_xlfn.IFS(
    AND(FACT_ORDERS[[#This Row],[DeliveryMehtod]]="shippment",FACT_ORDERS[[#This Row],[TotalAmount]]&gt;=200), 0,
    AND(FACT_ORDERS[[#This Row],[DeliveryMehtod]]="pickup"), 15,
    AND(FACT_ORDERS[[#This Row],[DeliveryMehtod]]="shippment",FACT_ORDERS[[#This Row],[TotalAmount]]&lt;200), 35
)</f>
        <v>0</v>
      </c>
      <c r="M1991" s="12" t="str" cm="1">
        <f t="array" ref="M1991">_xlfn.IFS(
    SUMIFS(FACT_ORDERS[TotalAmount], FACT_ORDERS[WD_CUSTOMERS],FACT_ORDERS[[#This Row],[WD_CUSTOMERS]])&gt;=15000, "VIP",
    SUMIFS(FACT_ORDERS[TotalAmount], FACT_ORDERS[WD_CUSTOMERS],FACT_ORDERS[[#This Row],[WD_CUSTOMERS]])&gt;=8000, "Premium",
    TRUE, "Regular"
)</f>
        <v>Premium</v>
      </c>
      <c r="N1991" s="32" cm="1">
        <f t="array" ref="N1991">_xlfn.IFS(
   FACT_ORDERS[[#This Row],[TypeOfClient]]="VIP", 0.2,
   FACT_ORDERS[[#This Row],[TypeOfClient]]="Premium", 0.1,
   TRUE, 0
)</f>
        <v>0.1</v>
      </c>
      <c r="O1991" s="31" cm="1">
        <f t="array" ref="O1991">_xlfn.IFS(
   FACT_ORDERS[[#This Row],[TotalAmount]]&gt;1500, 0.15,
   FACT_ORDERS[[#This Row],[TotalAmount]]&gt;1000, 0.1,
   FACT_ORDERS[[#This Row],[TotalAmount]]&gt;500, 0.05,
   TRUE, 0
)</f>
        <v>0.05</v>
      </c>
      <c r="P1991" s="28">
        <f xml:space="preserve"> FACT_ORDERS[[#This Row],[TotalAmount]] * (1 - (FACT_ORDERS[[#This Row],[ClientDiscount]] + FACT_ORDERS[[#This Row],[OrderDiscount]]) )</f>
        <v>788.8</v>
      </c>
      <c r="Q1991" s="28">
        <f>FACT_ORDERS[[#This Row],[TotalAmountWithDiscount]]+FACT_ORDERS[[#This Row],[DeliveryCost]]</f>
        <v>788.8</v>
      </c>
      <c r="R1991" s="35">
        <v>45509</v>
      </c>
      <c r="S1991" s="35" t="str">
        <f>IF(NETWORKDAYS(FACT_ORDERS[[#This Row],[Order-Date]], FACT_ORDERS[[#This Row],[ArrivalDate ]]) &gt; 10, "Late", "On Time")</f>
        <v>On Time</v>
      </c>
    </row>
    <row r="1992" spans="1:19" x14ac:dyDescent="0.3">
      <c r="A1992" s="12">
        <v>6990</v>
      </c>
      <c r="B1992" s="12">
        <v>202</v>
      </c>
      <c r="C1992" s="12">
        <v>10580</v>
      </c>
      <c r="D1992" s="12">
        <v>1991</v>
      </c>
      <c r="E1992" s="12" t="s">
        <v>244</v>
      </c>
      <c r="F1992" s="13">
        <v>45316</v>
      </c>
      <c r="G1992" s="26" t="s">
        <v>232</v>
      </c>
      <c r="H1992" s="12">
        <v>7</v>
      </c>
      <c r="I1992" s="28">
        <f>VLOOKUP(B:B,DIM_PRODUCTS!A:F,5,FALSE)</f>
        <v>15</v>
      </c>
      <c r="J1992" s="28">
        <f>FACT_ORDERS[[#This Row],[ProductPrice]]*FACT_ORDERS[[#This Row],[Quantity]]</f>
        <v>105</v>
      </c>
      <c r="K1992" s="12" t="str">
        <f>VLOOKUP(C:C,DIM_CUSTOMERS!A:G,7,FALSE)</f>
        <v>Japan</v>
      </c>
      <c r="L1992" s="30" cm="1">
        <f t="array" ref="L1992">_xlfn.IFS(
    AND(FACT_ORDERS[[#This Row],[DeliveryMehtod]]="shippment",FACT_ORDERS[[#This Row],[TotalAmount]]&gt;=200), 0,
    AND(FACT_ORDERS[[#This Row],[DeliveryMehtod]]="pickup"), 15,
    AND(FACT_ORDERS[[#This Row],[DeliveryMehtod]]="shippment",FACT_ORDERS[[#This Row],[TotalAmount]]&lt;200), 35
)</f>
        <v>35</v>
      </c>
      <c r="M1992" s="12" t="str" cm="1">
        <f t="array" ref="M1992">_xlfn.IFS(
    SUMIFS(FACT_ORDERS[TotalAmount], FACT_ORDERS[WD_CUSTOMERS],FACT_ORDERS[[#This Row],[WD_CUSTOMERS]])&gt;=15000, "VIP",
    SUMIFS(FACT_ORDERS[TotalAmount], FACT_ORDERS[WD_CUSTOMERS],FACT_ORDERS[[#This Row],[WD_CUSTOMERS]])&gt;=8000, "Premium",
    TRUE, "Regular"
)</f>
        <v>Premium</v>
      </c>
      <c r="N1992" s="32" cm="1">
        <f t="array" ref="N1992">_xlfn.IFS(
   FACT_ORDERS[[#This Row],[TypeOfClient]]="VIP", 0.2,
   FACT_ORDERS[[#This Row],[TypeOfClient]]="Premium", 0.1,
   TRUE, 0
)</f>
        <v>0.1</v>
      </c>
      <c r="O1992" s="31" cm="1">
        <f t="array" ref="O1992">_xlfn.IFS(
   FACT_ORDERS[[#This Row],[TotalAmount]]&gt;1500, 0.15,
   FACT_ORDERS[[#This Row],[TotalAmount]]&gt;1000, 0.1,
   FACT_ORDERS[[#This Row],[TotalAmount]]&gt;500, 0.05,
   TRUE, 0
)</f>
        <v>0</v>
      </c>
      <c r="P1992" s="28">
        <f xml:space="preserve"> FACT_ORDERS[[#This Row],[TotalAmount]] * (1 - (FACT_ORDERS[[#This Row],[ClientDiscount]] + FACT_ORDERS[[#This Row],[OrderDiscount]]) )</f>
        <v>94.5</v>
      </c>
      <c r="Q1992" s="28">
        <f>FACT_ORDERS[[#This Row],[TotalAmountWithDiscount]]+FACT_ORDERS[[#This Row],[DeliveryCost]]</f>
        <v>129.5</v>
      </c>
      <c r="R1992" s="35">
        <v>45324</v>
      </c>
      <c r="S1992" s="35" t="str">
        <f>IF(NETWORKDAYS(FACT_ORDERS[[#This Row],[Order-Date]], FACT_ORDERS[[#This Row],[ArrivalDate ]]) &gt; 10, "Late", "On Time")</f>
        <v>On Time</v>
      </c>
    </row>
    <row r="1993" spans="1:19" x14ac:dyDescent="0.3">
      <c r="A1993" s="12">
        <v>6991</v>
      </c>
      <c r="B1993" s="12">
        <v>201</v>
      </c>
      <c r="C1993" s="12">
        <v>10580</v>
      </c>
      <c r="D1993" s="12">
        <v>1992</v>
      </c>
      <c r="E1993" s="12" t="s">
        <v>244</v>
      </c>
      <c r="F1993" s="13">
        <v>45316</v>
      </c>
      <c r="G1993" s="26" t="s">
        <v>12526</v>
      </c>
      <c r="H1993" s="12">
        <v>20</v>
      </c>
      <c r="I1993" s="28">
        <f>VLOOKUP(B:B,DIM_PRODUCTS!A:F,5,FALSE)</f>
        <v>10</v>
      </c>
      <c r="J1993" s="28">
        <f>FACT_ORDERS[[#This Row],[ProductPrice]]*FACT_ORDERS[[#This Row],[Quantity]]</f>
        <v>200</v>
      </c>
      <c r="K1993" s="12" t="str">
        <f>VLOOKUP(C:C,DIM_CUSTOMERS!A:G,7,FALSE)</f>
        <v>Japan</v>
      </c>
      <c r="L1993" s="30" cm="1">
        <f t="array" ref="L1993">_xlfn.IFS(
    AND(FACT_ORDERS[[#This Row],[DeliveryMehtod]]="shippment",FACT_ORDERS[[#This Row],[TotalAmount]]&gt;=200), 0,
    AND(FACT_ORDERS[[#This Row],[DeliveryMehtod]]="pickup"), 15,
    AND(FACT_ORDERS[[#This Row],[DeliveryMehtod]]="shippment",FACT_ORDERS[[#This Row],[TotalAmount]]&lt;200), 35
)</f>
        <v>0</v>
      </c>
      <c r="M1993" s="12" t="str" cm="1">
        <f t="array" ref="M1993">_xlfn.IFS(
    SUMIFS(FACT_ORDERS[TotalAmount], FACT_ORDERS[WD_CUSTOMERS],FACT_ORDERS[[#This Row],[WD_CUSTOMERS]])&gt;=15000, "VIP",
    SUMIFS(FACT_ORDERS[TotalAmount], FACT_ORDERS[WD_CUSTOMERS],FACT_ORDERS[[#This Row],[WD_CUSTOMERS]])&gt;=8000, "Premium",
    TRUE, "Regular"
)</f>
        <v>Premium</v>
      </c>
      <c r="N1993" s="32" cm="1">
        <f t="array" ref="N1993">_xlfn.IFS(
   FACT_ORDERS[[#This Row],[TypeOfClient]]="VIP", 0.2,
   FACT_ORDERS[[#This Row],[TypeOfClient]]="Premium", 0.1,
   TRUE, 0
)</f>
        <v>0.1</v>
      </c>
      <c r="O1993" s="31" cm="1">
        <f t="array" ref="O1993">_xlfn.IFS(
   FACT_ORDERS[[#This Row],[TotalAmount]]&gt;1500, 0.15,
   FACT_ORDERS[[#This Row],[TotalAmount]]&gt;1000, 0.1,
   FACT_ORDERS[[#This Row],[TotalAmount]]&gt;500, 0.05,
   TRUE, 0
)</f>
        <v>0</v>
      </c>
      <c r="P1993" s="28">
        <f xml:space="preserve"> FACT_ORDERS[[#This Row],[TotalAmount]] * (1 - (FACT_ORDERS[[#This Row],[ClientDiscount]] + FACT_ORDERS[[#This Row],[OrderDiscount]]) )</f>
        <v>180</v>
      </c>
      <c r="Q1993" s="28">
        <f>FACT_ORDERS[[#This Row],[TotalAmountWithDiscount]]+FACT_ORDERS[[#This Row],[DeliveryCost]]</f>
        <v>180</v>
      </c>
      <c r="R1993" s="35">
        <v>45326</v>
      </c>
      <c r="S1993" s="35" t="str">
        <f>IF(NETWORKDAYS(FACT_ORDERS[[#This Row],[Order-Date]], FACT_ORDERS[[#This Row],[ArrivalDate ]]) &gt; 10, "Late", "On Time")</f>
        <v>On Time</v>
      </c>
    </row>
    <row r="1994" spans="1:19" x14ac:dyDescent="0.3">
      <c r="A1994" s="12">
        <v>6992</v>
      </c>
      <c r="B1994" s="12">
        <v>235</v>
      </c>
      <c r="C1994" s="12">
        <v>10580</v>
      </c>
      <c r="D1994" s="12">
        <v>1993</v>
      </c>
      <c r="E1994" s="12" t="s">
        <v>243</v>
      </c>
      <c r="F1994" s="13">
        <v>45316</v>
      </c>
      <c r="G1994" s="26" t="s">
        <v>12527</v>
      </c>
      <c r="H1994" s="12">
        <v>13</v>
      </c>
      <c r="I1994" s="28">
        <f>VLOOKUP(B:B,DIM_PRODUCTS!A:F,5,FALSE)</f>
        <v>22</v>
      </c>
      <c r="J1994" s="28">
        <f>FACT_ORDERS[[#This Row],[ProductPrice]]*FACT_ORDERS[[#This Row],[Quantity]]</f>
        <v>286</v>
      </c>
      <c r="K1994" s="12" t="str">
        <f>VLOOKUP(C:C,DIM_CUSTOMERS!A:G,7,FALSE)</f>
        <v>Japan</v>
      </c>
      <c r="L1994" s="30" cm="1">
        <f t="array" ref="L1994">_xlfn.IFS(
    AND(FACT_ORDERS[[#This Row],[DeliveryMehtod]]="shippment",FACT_ORDERS[[#This Row],[TotalAmount]]&gt;=200), 0,
    AND(FACT_ORDERS[[#This Row],[DeliveryMehtod]]="pickup"), 15,
    AND(FACT_ORDERS[[#This Row],[DeliveryMehtod]]="shippment",FACT_ORDERS[[#This Row],[TotalAmount]]&lt;200), 35
)</f>
        <v>15</v>
      </c>
      <c r="M1994" s="12" t="str" cm="1">
        <f t="array" ref="M1994">_xlfn.IFS(
    SUMIFS(FACT_ORDERS[TotalAmount], FACT_ORDERS[WD_CUSTOMERS],FACT_ORDERS[[#This Row],[WD_CUSTOMERS]])&gt;=15000, "VIP",
    SUMIFS(FACT_ORDERS[TotalAmount], FACT_ORDERS[WD_CUSTOMERS],FACT_ORDERS[[#This Row],[WD_CUSTOMERS]])&gt;=8000, "Premium",
    TRUE, "Regular"
)</f>
        <v>Premium</v>
      </c>
      <c r="N1994" s="32" cm="1">
        <f t="array" ref="N1994">_xlfn.IFS(
   FACT_ORDERS[[#This Row],[TypeOfClient]]="VIP", 0.2,
   FACT_ORDERS[[#This Row],[TypeOfClient]]="Premium", 0.1,
   TRUE, 0
)</f>
        <v>0.1</v>
      </c>
      <c r="O1994" s="31" cm="1">
        <f t="array" ref="O1994">_xlfn.IFS(
   FACT_ORDERS[[#This Row],[TotalAmount]]&gt;1500, 0.15,
   FACT_ORDERS[[#This Row],[TotalAmount]]&gt;1000, 0.1,
   FACT_ORDERS[[#This Row],[TotalAmount]]&gt;500, 0.05,
   TRUE, 0
)</f>
        <v>0</v>
      </c>
      <c r="P1994" s="28">
        <f xml:space="preserve"> FACT_ORDERS[[#This Row],[TotalAmount]] * (1 - (FACT_ORDERS[[#This Row],[ClientDiscount]] + FACT_ORDERS[[#This Row],[OrderDiscount]]) )</f>
        <v>257.40000000000003</v>
      </c>
      <c r="Q1994" s="28">
        <f>FACT_ORDERS[[#This Row],[TotalAmountWithDiscount]]+FACT_ORDERS[[#This Row],[DeliveryCost]]</f>
        <v>272.40000000000003</v>
      </c>
      <c r="R1994" s="35">
        <v>45327</v>
      </c>
      <c r="S1994" s="35" t="str">
        <f>IF(NETWORKDAYS(FACT_ORDERS[[#This Row],[Order-Date]], FACT_ORDERS[[#This Row],[ArrivalDate ]]) &gt; 10, "Late", "On Time")</f>
        <v>On Time</v>
      </c>
    </row>
    <row r="1995" spans="1:19" x14ac:dyDescent="0.3">
      <c r="A1995" s="12">
        <v>6993</v>
      </c>
      <c r="B1995" s="12">
        <v>268</v>
      </c>
      <c r="C1995" s="12">
        <v>10580</v>
      </c>
      <c r="D1995" s="12">
        <v>1994</v>
      </c>
      <c r="E1995" s="12" t="s">
        <v>244</v>
      </c>
      <c r="F1995" s="13">
        <v>45316</v>
      </c>
      <c r="G1995" s="26" t="s">
        <v>12528</v>
      </c>
      <c r="H1995" s="12">
        <v>34</v>
      </c>
      <c r="I1995" s="28">
        <f>VLOOKUP(B:B,DIM_PRODUCTS!A:F,5,FALSE)</f>
        <v>29</v>
      </c>
      <c r="J1995" s="28">
        <f>FACT_ORDERS[[#This Row],[ProductPrice]]*FACT_ORDERS[[#This Row],[Quantity]]</f>
        <v>986</v>
      </c>
      <c r="K1995" s="12" t="str">
        <f>VLOOKUP(C:C,DIM_CUSTOMERS!A:G,7,FALSE)</f>
        <v>Japan</v>
      </c>
      <c r="L1995" s="30" cm="1">
        <f t="array" ref="L1995">_xlfn.IFS(
    AND(FACT_ORDERS[[#This Row],[DeliveryMehtod]]="shippment",FACT_ORDERS[[#This Row],[TotalAmount]]&gt;=200), 0,
    AND(FACT_ORDERS[[#This Row],[DeliveryMehtod]]="pickup"), 15,
    AND(FACT_ORDERS[[#This Row],[DeliveryMehtod]]="shippment",FACT_ORDERS[[#This Row],[TotalAmount]]&lt;200), 35
)</f>
        <v>0</v>
      </c>
      <c r="M1995" s="12" t="str" cm="1">
        <f t="array" ref="M1995">_xlfn.IFS(
    SUMIFS(FACT_ORDERS[TotalAmount], FACT_ORDERS[WD_CUSTOMERS],FACT_ORDERS[[#This Row],[WD_CUSTOMERS]])&gt;=15000, "VIP",
    SUMIFS(FACT_ORDERS[TotalAmount], FACT_ORDERS[WD_CUSTOMERS],FACT_ORDERS[[#This Row],[WD_CUSTOMERS]])&gt;=8000, "Premium",
    TRUE, "Regular"
)</f>
        <v>Premium</v>
      </c>
      <c r="N1995" s="32" cm="1">
        <f t="array" ref="N1995">_xlfn.IFS(
   FACT_ORDERS[[#This Row],[TypeOfClient]]="VIP", 0.2,
   FACT_ORDERS[[#This Row],[TypeOfClient]]="Premium", 0.1,
   TRUE, 0
)</f>
        <v>0.1</v>
      </c>
      <c r="O1995" s="31" cm="1">
        <f t="array" ref="O1995">_xlfn.IFS(
   FACT_ORDERS[[#This Row],[TotalAmount]]&gt;1500, 0.15,
   FACT_ORDERS[[#This Row],[TotalAmount]]&gt;1000, 0.1,
   FACT_ORDERS[[#This Row],[TotalAmount]]&gt;500, 0.05,
   TRUE, 0
)</f>
        <v>0.05</v>
      </c>
      <c r="P1995" s="28">
        <f xml:space="preserve"> FACT_ORDERS[[#This Row],[TotalAmount]] * (1 - (FACT_ORDERS[[#This Row],[ClientDiscount]] + FACT_ORDERS[[#This Row],[OrderDiscount]]) )</f>
        <v>838.1</v>
      </c>
      <c r="Q1995" s="28">
        <f>FACT_ORDERS[[#This Row],[TotalAmountWithDiscount]]+FACT_ORDERS[[#This Row],[DeliveryCost]]</f>
        <v>838.1</v>
      </c>
      <c r="R1995" s="35">
        <v>45326</v>
      </c>
      <c r="S1995" s="35" t="str">
        <f>IF(NETWORKDAYS(FACT_ORDERS[[#This Row],[Order-Date]], FACT_ORDERS[[#This Row],[ArrivalDate ]]) &gt; 10, "Late", "On Time")</f>
        <v>On Time</v>
      </c>
    </row>
    <row r="1996" spans="1:19" x14ac:dyDescent="0.3">
      <c r="A1996" s="12">
        <v>6994</v>
      </c>
      <c r="B1996" s="12">
        <v>202</v>
      </c>
      <c r="C1996" s="12">
        <v>10580</v>
      </c>
      <c r="D1996" s="12">
        <v>1995</v>
      </c>
      <c r="E1996" s="12" t="s">
        <v>243</v>
      </c>
      <c r="F1996" s="13">
        <v>45193</v>
      </c>
      <c r="G1996" s="26" t="s">
        <v>12529</v>
      </c>
      <c r="H1996" s="12">
        <v>8</v>
      </c>
      <c r="I1996" s="28">
        <f>VLOOKUP(B:B,DIM_PRODUCTS!A:F,5,FALSE)</f>
        <v>15</v>
      </c>
      <c r="J1996" s="28">
        <f>FACT_ORDERS[[#This Row],[ProductPrice]]*FACT_ORDERS[[#This Row],[Quantity]]</f>
        <v>120</v>
      </c>
      <c r="K1996" s="12" t="str">
        <f>VLOOKUP(C:C,DIM_CUSTOMERS!A:G,7,FALSE)</f>
        <v>Japan</v>
      </c>
      <c r="L1996" s="30" cm="1">
        <f t="array" ref="L1996">_xlfn.IFS(
    AND(FACT_ORDERS[[#This Row],[DeliveryMehtod]]="shippment",FACT_ORDERS[[#This Row],[TotalAmount]]&gt;=200), 0,
    AND(FACT_ORDERS[[#This Row],[DeliveryMehtod]]="pickup"), 15,
    AND(FACT_ORDERS[[#This Row],[DeliveryMehtod]]="shippment",FACT_ORDERS[[#This Row],[TotalAmount]]&lt;200), 35
)</f>
        <v>15</v>
      </c>
      <c r="M1996" s="12" t="str" cm="1">
        <f t="array" ref="M1996">_xlfn.IFS(
    SUMIFS(FACT_ORDERS[TotalAmount], FACT_ORDERS[WD_CUSTOMERS],FACT_ORDERS[[#This Row],[WD_CUSTOMERS]])&gt;=15000, "VIP",
    SUMIFS(FACT_ORDERS[TotalAmount], FACT_ORDERS[WD_CUSTOMERS],FACT_ORDERS[[#This Row],[WD_CUSTOMERS]])&gt;=8000, "Premium",
    TRUE, "Regular"
)</f>
        <v>Premium</v>
      </c>
      <c r="N1996" s="32" cm="1">
        <f t="array" ref="N1996">_xlfn.IFS(
   FACT_ORDERS[[#This Row],[TypeOfClient]]="VIP", 0.2,
   FACT_ORDERS[[#This Row],[TypeOfClient]]="Premium", 0.1,
   TRUE, 0
)</f>
        <v>0.1</v>
      </c>
      <c r="O1996" s="31" cm="1">
        <f t="array" ref="O1996">_xlfn.IFS(
   FACT_ORDERS[[#This Row],[TotalAmount]]&gt;1500, 0.15,
   FACT_ORDERS[[#This Row],[TotalAmount]]&gt;1000, 0.1,
   FACT_ORDERS[[#This Row],[TotalAmount]]&gt;500, 0.05,
   TRUE, 0
)</f>
        <v>0</v>
      </c>
      <c r="P1996" s="28">
        <f xml:space="preserve"> FACT_ORDERS[[#This Row],[TotalAmount]] * (1 - (FACT_ORDERS[[#This Row],[ClientDiscount]] + FACT_ORDERS[[#This Row],[OrderDiscount]]) )</f>
        <v>108</v>
      </c>
      <c r="Q1996" s="28">
        <f>FACT_ORDERS[[#This Row],[TotalAmountWithDiscount]]+FACT_ORDERS[[#This Row],[DeliveryCost]]</f>
        <v>123</v>
      </c>
      <c r="R1996" s="35">
        <v>45200</v>
      </c>
      <c r="S1996" s="35" t="str">
        <f>IF(NETWORKDAYS(FACT_ORDERS[[#This Row],[Order-Date]], FACT_ORDERS[[#This Row],[ArrivalDate ]]) &gt; 10, "Late", "On Time")</f>
        <v>On Time</v>
      </c>
    </row>
    <row r="1997" spans="1:19" x14ac:dyDescent="0.3">
      <c r="A1997" s="12">
        <v>6995</v>
      </c>
      <c r="B1997" s="12">
        <v>201</v>
      </c>
      <c r="C1997" s="12">
        <v>10580</v>
      </c>
      <c r="D1997" s="12">
        <v>1996</v>
      </c>
      <c r="E1997" s="12" t="s">
        <v>244</v>
      </c>
      <c r="F1997" s="13">
        <v>45193</v>
      </c>
      <c r="G1997" s="26" t="s">
        <v>12530</v>
      </c>
      <c r="H1997" s="12">
        <v>18</v>
      </c>
      <c r="I1997" s="28">
        <f>VLOOKUP(B:B,DIM_PRODUCTS!A:F,5,FALSE)</f>
        <v>10</v>
      </c>
      <c r="J1997" s="28">
        <f>FACT_ORDERS[[#This Row],[ProductPrice]]*FACT_ORDERS[[#This Row],[Quantity]]</f>
        <v>180</v>
      </c>
      <c r="K1997" s="12" t="str">
        <f>VLOOKUP(C:C,DIM_CUSTOMERS!A:G,7,FALSE)</f>
        <v>Japan</v>
      </c>
      <c r="L1997" s="30" cm="1">
        <f t="array" ref="L1997">_xlfn.IFS(
    AND(FACT_ORDERS[[#This Row],[DeliveryMehtod]]="shippment",FACT_ORDERS[[#This Row],[TotalAmount]]&gt;=200), 0,
    AND(FACT_ORDERS[[#This Row],[DeliveryMehtod]]="pickup"), 15,
    AND(FACT_ORDERS[[#This Row],[DeliveryMehtod]]="shippment",FACT_ORDERS[[#This Row],[TotalAmount]]&lt;200), 35
)</f>
        <v>35</v>
      </c>
      <c r="M1997" s="12" t="str" cm="1">
        <f t="array" ref="M1997">_xlfn.IFS(
    SUMIFS(FACT_ORDERS[TotalAmount], FACT_ORDERS[WD_CUSTOMERS],FACT_ORDERS[[#This Row],[WD_CUSTOMERS]])&gt;=15000, "VIP",
    SUMIFS(FACT_ORDERS[TotalAmount], FACT_ORDERS[WD_CUSTOMERS],FACT_ORDERS[[#This Row],[WD_CUSTOMERS]])&gt;=8000, "Premium",
    TRUE, "Regular"
)</f>
        <v>Premium</v>
      </c>
      <c r="N1997" s="32" cm="1">
        <f t="array" ref="N1997">_xlfn.IFS(
   FACT_ORDERS[[#This Row],[TypeOfClient]]="VIP", 0.2,
   FACT_ORDERS[[#This Row],[TypeOfClient]]="Premium", 0.1,
   TRUE, 0
)</f>
        <v>0.1</v>
      </c>
      <c r="O1997" s="31" cm="1">
        <f t="array" ref="O1997">_xlfn.IFS(
   FACT_ORDERS[[#This Row],[TotalAmount]]&gt;1500, 0.15,
   FACT_ORDERS[[#This Row],[TotalAmount]]&gt;1000, 0.1,
   FACT_ORDERS[[#This Row],[TotalAmount]]&gt;500, 0.05,
   TRUE, 0
)</f>
        <v>0</v>
      </c>
      <c r="P1997" s="28">
        <f xml:space="preserve"> FACT_ORDERS[[#This Row],[TotalAmount]] * (1 - (FACT_ORDERS[[#This Row],[ClientDiscount]] + FACT_ORDERS[[#This Row],[OrderDiscount]]) )</f>
        <v>162</v>
      </c>
      <c r="Q1997" s="28">
        <f>FACT_ORDERS[[#This Row],[TotalAmountWithDiscount]]+FACT_ORDERS[[#This Row],[DeliveryCost]]</f>
        <v>197</v>
      </c>
      <c r="R1997" s="35">
        <v>45200</v>
      </c>
      <c r="S1997" s="35" t="str">
        <f>IF(NETWORKDAYS(FACT_ORDERS[[#This Row],[Order-Date]], FACT_ORDERS[[#This Row],[ArrivalDate ]]) &gt; 10, "Late", "On Time")</f>
        <v>On Time</v>
      </c>
    </row>
    <row r="1998" spans="1:19" x14ac:dyDescent="0.3">
      <c r="A1998" s="12">
        <v>6996</v>
      </c>
      <c r="B1998" s="12">
        <v>235</v>
      </c>
      <c r="C1998" s="12">
        <v>10580</v>
      </c>
      <c r="D1998" s="12">
        <v>1997</v>
      </c>
      <c r="E1998" s="12" t="s">
        <v>243</v>
      </c>
      <c r="F1998" s="13">
        <v>45193</v>
      </c>
      <c r="G1998" s="26" t="s">
        <v>12531</v>
      </c>
      <c r="H1998" s="12">
        <v>16</v>
      </c>
      <c r="I1998" s="28">
        <f>VLOOKUP(B:B,DIM_PRODUCTS!A:F,5,FALSE)</f>
        <v>22</v>
      </c>
      <c r="J1998" s="28">
        <f>FACT_ORDERS[[#This Row],[ProductPrice]]*FACT_ORDERS[[#This Row],[Quantity]]</f>
        <v>352</v>
      </c>
      <c r="K1998" s="12" t="str">
        <f>VLOOKUP(C:C,DIM_CUSTOMERS!A:G,7,FALSE)</f>
        <v>Japan</v>
      </c>
      <c r="L1998" s="30" cm="1">
        <f t="array" ref="L1998">_xlfn.IFS(
    AND(FACT_ORDERS[[#This Row],[DeliveryMehtod]]="shippment",FACT_ORDERS[[#This Row],[TotalAmount]]&gt;=200), 0,
    AND(FACT_ORDERS[[#This Row],[DeliveryMehtod]]="pickup"), 15,
    AND(FACT_ORDERS[[#This Row],[DeliveryMehtod]]="shippment",FACT_ORDERS[[#This Row],[TotalAmount]]&lt;200), 35
)</f>
        <v>15</v>
      </c>
      <c r="M1998" s="12" t="str" cm="1">
        <f t="array" ref="M1998">_xlfn.IFS(
    SUMIFS(FACT_ORDERS[TotalAmount], FACT_ORDERS[WD_CUSTOMERS],FACT_ORDERS[[#This Row],[WD_CUSTOMERS]])&gt;=15000, "VIP",
    SUMIFS(FACT_ORDERS[TotalAmount], FACT_ORDERS[WD_CUSTOMERS],FACT_ORDERS[[#This Row],[WD_CUSTOMERS]])&gt;=8000, "Premium",
    TRUE, "Regular"
)</f>
        <v>Premium</v>
      </c>
      <c r="N1998" s="32" cm="1">
        <f t="array" ref="N1998">_xlfn.IFS(
   FACT_ORDERS[[#This Row],[TypeOfClient]]="VIP", 0.2,
   FACT_ORDERS[[#This Row],[TypeOfClient]]="Premium", 0.1,
   TRUE, 0
)</f>
        <v>0.1</v>
      </c>
      <c r="O1998" s="31" cm="1">
        <f t="array" ref="O1998">_xlfn.IFS(
   FACT_ORDERS[[#This Row],[TotalAmount]]&gt;1500, 0.15,
   FACT_ORDERS[[#This Row],[TotalAmount]]&gt;1000, 0.1,
   FACT_ORDERS[[#This Row],[TotalAmount]]&gt;500, 0.05,
   TRUE, 0
)</f>
        <v>0</v>
      </c>
      <c r="P1998" s="28">
        <f xml:space="preserve"> FACT_ORDERS[[#This Row],[TotalAmount]] * (1 - (FACT_ORDERS[[#This Row],[ClientDiscount]] + FACT_ORDERS[[#This Row],[OrderDiscount]]) )</f>
        <v>316.8</v>
      </c>
      <c r="Q1998" s="28">
        <f>FACT_ORDERS[[#This Row],[TotalAmountWithDiscount]]+FACT_ORDERS[[#This Row],[DeliveryCost]]</f>
        <v>331.8</v>
      </c>
      <c r="R1998" s="35">
        <v>45200</v>
      </c>
      <c r="S1998" s="35" t="str">
        <f>IF(NETWORKDAYS(FACT_ORDERS[[#This Row],[Order-Date]], FACT_ORDERS[[#This Row],[ArrivalDate ]]) &gt; 10, "Late", "On Time")</f>
        <v>On Time</v>
      </c>
    </row>
    <row r="1999" spans="1:19" x14ac:dyDescent="0.3">
      <c r="A1999" s="12">
        <v>6997</v>
      </c>
      <c r="B1999" s="12">
        <v>268</v>
      </c>
      <c r="C1999" s="12">
        <v>10580</v>
      </c>
      <c r="D1999" s="12">
        <v>1998</v>
      </c>
      <c r="E1999" s="12" t="s">
        <v>244</v>
      </c>
      <c r="F1999" s="13">
        <v>45193</v>
      </c>
      <c r="G1999" s="26" t="s">
        <v>12532</v>
      </c>
      <c r="H1999" s="12">
        <v>37</v>
      </c>
      <c r="I1999" s="28">
        <f>VLOOKUP(B:B,DIM_PRODUCTS!A:F,5,FALSE)</f>
        <v>29</v>
      </c>
      <c r="J1999" s="28">
        <f>FACT_ORDERS[[#This Row],[ProductPrice]]*FACT_ORDERS[[#This Row],[Quantity]]</f>
        <v>1073</v>
      </c>
      <c r="K1999" s="12" t="str">
        <f>VLOOKUP(C:C,DIM_CUSTOMERS!A:G,7,FALSE)</f>
        <v>Japan</v>
      </c>
      <c r="L1999" s="30" cm="1">
        <f t="array" ref="L1999">_xlfn.IFS(
    AND(FACT_ORDERS[[#This Row],[DeliveryMehtod]]="shippment",FACT_ORDERS[[#This Row],[TotalAmount]]&gt;=200), 0,
    AND(FACT_ORDERS[[#This Row],[DeliveryMehtod]]="pickup"), 15,
    AND(FACT_ORDERS[[#This Row],[DeliveryMehtod]]="shippment",FACT_ORDERS[[#This Row],[TotalAmount]]&lt;200), 35
)</f>
        <v>0</v>
      </c>
      <c r="M1999" s="12" t="str" cm="1">
        <f t="array" ref="M1999">_xlfn.IFS(
    SUMIFS(FACT_ORDERS[TotalAmount], FACT_ORDERS[WD_CUSTOMERS],FACT_ORDERS[[#This Row],[WD_CUSTOMERS]])&gt;=15000, "VIP",
    SUMIFS(FACT_ORDERS[TotalAmount], FACT_ORDERS[WD_CUSTOMERS],FACT_ORDERS[[#This Row],[WD_CUSTOMERS]])&gt;=8000, "Premium",
    TRUE, "Regular"
)</f>
        <v>Premium</v>
      </c>
      <c r="N1999" s="32" cm="1">
        <f t="array" ref="N1999">_xlfn.IFS(
   FACT_ORDERS[[#This Row],[TypeOfClient]]="VIP", 0.2,
   FACT_ORDERS[[#This Row],[TypeOfClient]]="Premium", 0.1,
   TRUE, 0
)</f>
        <v>0.1</v>
      </c>
      <c r="O1999" s="31" cm="1">
        <f t="array" ref="O1999">_xlfn.IFS(
   FACT_ORDERS[[#This Row],[TotalAmount]]&gt;1500, 0.15,
   FACT_ORDERS[[#This Row],[TotalAmount]]&gt;1000, 0.1,
   FACT_ORDERS[[#This Row],[TotalAmount]]&gt;500, 0.05,
   TRUE, 0
)</f>
        <v>0.1</v>
      </c>
      <c r="P1999" s="28">
        <f xml:space="preserve"> FACT_ORDERS[[#This Row],[TotalAmount]] * (1 - (FACT_ORDERS[[#This Row],[ClientDiscount]] + FACT_ORDERS[[#This Row],[OrderDiscount]]) )</f>
        <v>858.40000000000009</v>
      </c>
      <c r="Q1999" s="28">
        <f>FACT_ORDERS[[#This Row],[TotalAmountWithDiscount]]+FACT_ORDERS[[#This Row],[DeliveryCost]]</f>
        <v>858.40000000000009</v>
      </c>
      <c r="R1999" s="35">
        <v>45204</v>
      </c>
      <c r="S1999" s="35" t="str">
        <f>IF(NETWORKDAYS(FACT_ORDERS[[#This Row],[Order-Date]], FACT_ORDERS[[#This Row],[ArrivalDate ]]) &gt; 10, "Late", "On Time")</f>
        <v>On Time</v>
      </c>
    </row>
    <row r="2000" spans="1:19" x14ac:dyDescent="0.3">
      <c r="A2000" s="12">
        <v>6998</v>
      </c>
      <c r="B2000" s="12">
        <v>202</v>
      </c>
      <c r="C2000" s="12">
        <v>10580</v>
      </c>
      <c r="D2000" s="12">
        <v>1999</v>
      </c>
      <c r="E2000" s="12" t="s">
        <v>244</v>
      </c>
      <c r="F2000" s="13">
        <v>45107</v>
      </c>
      <c r="G2000" s="26" t="s">
        <v>12533</v>
      </c>
      <c r="H2000" s="12">
        <v>9</v>
      </c>
      <c r="I2000" s="28">
        <f>VLOOKUP(B:B,DIM_PRODUCTS!A:F,5,FALSE)</f>
        <v>15</v>
      </c>
      <c r="J2000" s="28">
        <f>FACT_ORDERS[[#This Row],[ProductPrice]]*FACT_ORDERS[[#This Row],[Quantity]]</f>
        <v>135</v>
      </c>
      <c r="K2000" s="12" t="str">
        <f>VLOOKUP(C:C,DIM_CUSTOMERS!A:G,7,FALSE)</f>
        <v>Japan</v>
      </c>
      <c r="L2000" s="30" cm="1">
        <f t="array" ref="L2000">_xlfn.IFS(
    AND(FACT_ORDERS[[#This Row],[DeliveryMehtod]]="shippment",FACT_ORDERS[[#This Row],[TotalAmount]]&gt;=200), 0,
    AND(FACT_ORDERS[[#This Row],[DeliveryMehtod]]="pickup"), 15,
    AND(FACT_ORDERS[[#This Row],[DeliveryMehtod]]="shippment",FACT_ORDERS[[#This Row],[TotalAmount]]&lt;200), 35
)</f>
        <v>35</v>
      </c>
      <c r="M2000" s="12" t="str" cm="1">
        <f t="array" ref="M2000">_xlfn.IFS(
    SUMIFS(FACT_ORDERS[TotalAmount], FACT_ORDERS[WD_CUSTOMERS],FACT_ORDERS[[#This Row],[WD_CUSTOMERS]])&gt;=15000, "VIP",
    SUMIFS(FACT_ORDERS[TotalAmount], FACT_ORDERS[WD_CUSTOMERS],FACT_ORDERS[[#This Row],[WD_CUSTOMERS]])&gt;=8000, "Premium",
    TRUE, "Regular"
)</f>
        <v>Premium</v>
      </c>
      <c r="N2000" s="32" cm="1">
        <f t="array" ref="N2000">_xlfn.IFS(
   FACT_ORDERS[[#This Row],[TypeOfClient]]="VIP", 0.2,
   FACT_ORDERS[[#This Row],[TypeOfClient]]="Premium", 0.1,
   TRUE, 0
)</f>
        <v>0.1</v>
      </c>
      <c r="O2000" s="31" cm="1">
        <f t="array" ref="O2000">_xlfn.IFS(
   FACT_ORDERS[[#This Row],[TotalAmount]]&gt;1500, 0.15,
   FACT_ORDERS[[#This Row],[TotalAmount]]&gt;1000, 0.1,
   FACT_ORDERS[[#This Row],[TotalAmount]]&gt;500, 0.05,
   TRUE, 0
)</f>
        <v>0</v>
      </c>
      <c r="P2000" s="28">
        <f xml:space="preserve"> FACT_ORDERS[[#This Row],[TotalAmount]] * (1 - (FACT_ORDERS[[#This Row],[ClientDiscount]] + FACT_ORDERS[[#This Row],[OrderDiscount]]) )</f>
        <v>121.5</v>
      </c>
      <c r="Q2000" s="28">
        <f>FACT_ORDERS[[#This Row],[TotalAmountWithDiscount]]+FACT_ORDERS[[#This Row],[DeliveryCost]]</f>
        <v>156.5</v>
      </c>
      <c r="R2000" s="35">
        <v>45115</v>
      </c>
      <c r="S2000" s="35" t="str">
        <f>IF(NETWORKDAYS(FACT_ORDERS[[#This Row],[Order-Date]], FACT_ORDERS[[#This Row],[ArrivalDate ]]) &gt; 10, "Late", "On Time")</f>
        <v>On Time</v>
      </c>
    </row>
    <row r="2001" spans="1:19" x14ac:dyDescent="0.3">
      <c r="A2001" s="12">
        <v>6999</v>
      </c>
      <c r="B2001" s="12">
        <v>201</v>
      </c>
      <c r="C2001" s="12">
        <v>10580</v>
      </c>
      <c r="D2001" s="12">
        <v>2000</v>
      </c>
      <c r="E2001" s="12" t="s">
        <v>243</v>
      </c>
      <c r="F2001" s="13">
        <v>45107</v>
      </c>
      <c r="G2001" s="26" t="s">
        <v>12534</v>
      </c>
      <c r="H2001" s="12">
        <v>28</v>
      </c>
      <c r="I2001" s="28">
        <f>VLOOKUP(B:B,DIM_PRODUCTS!A:F,5,FALSE)</f>
        <v>10</v>
      </c>
      <c r="J2001" s="28">
        <f>FACT_ORDERS[[#This Row],[ProductPrice]]*FACT_ORDERS[[#This Row],[Quantity]]</f>
        <v>280</v>
      </c>
      <c r="K2001" s="12" t="str">
        <f>VLOOKUP(C:C,DIM_CUSTOMERS!A:G,7,FALSE)</f>
        <v>Japan</v>
      </c>
      <c r="L2001" s="30" cm="1">
        <f t="array" ref="L2001">_xlfn.IFS(
    AND(FACT_ORDERS[[#This Row],[DeliveryMehtod]]="shippment",FACT_ORDERS[[#This Row],[TotalAmount]]&gt;=200), 0,
    AND(FACT_ORDERS[[#This Row],[DeliveryMehtod]]="pickup"), 15,
    AND(FACT_ORDERS[[#This Row],[DeliveryMehtod]]="shippment",FACT_ORDERS[[#This Row],[TotalAmount]]&lt;200), 35
)</f>
        <v>15</v>
      </c>
      <c r="M2001" s="12" t="str" cm="1">
        <f t="array" ref="M2001">_xlfn.IFS(
    SUMIFS(FACT_ORDERS[TotalAmount], FACT_ORDERS[WD_CUSTOMERS],FACT_ORDERS[[#This Row],[WD_CUSTOMERS]])&gt;=15000, "VIP",
    SUMIFS(FACT_ORDERS[TotalAmount], FACT_ORDERS[WD_CUSTOMERS],FACT_ORDERS[[#This Row],[WD_CUSTOMERS]])&gt;=8000, "Premium",
    TRUE, "Regular"
)</f>
        <v>Premium</v>
      </c>
      <c r="N2001" s="32" cm="1">
        <f t="array" ref="N2001">_xlfn.IFS(
   FACT_ORDERS[[#This Row],[TypeOfClient]]="VIP", 0.2,
   FACT_ORDERS[[#This Row],[TypeOfClient]]="Premium", 0.1,
   TRUE, 0
)</f>
        <v>0.1</v>
      </c>
      <c r="O2001" s="31" cm="1">
        <f t="array" ref="O2001">_xlfn.IFS(
   FACT_ORDERS[[#This Row],[TotalAmount]]&gt;1500, 0.15,
   FACT_ORDERS[[#This Row],[TotalAmount]]&gt;1000, 0.1,
   FACT_ORDERS[[#This Row],[TotalAmount]]&gt;500, 0.05,
   TRUE, 0
)</f>
        <v>0</v>
      </c>
      <c r="P2001" s="28">
        <f xml:space="preserve"> FACT_ORDERS[[#This Row],[TotalAmount]] * (1 - (FACT_ORDERS[[#This Row],[ClientDiscount]] + FACT_ORDERS[[#This Row],[OrderDiscount]]) )</f>
        <v>252</v>
      </c>
      <c r="Q2001" s="28">
        <f>FACT_ORDERS[[#This Row],[TotalAmountWithDiscount]]+FACT_ORDERS[[#This Row],[DeliveryCost]]</f>
        <v>267</v>
      </c>
      <c r="R2001" s="35">
        <v>45116</v>
      </c>
      <c r="S2001" s="35" t="str">
        <f>IF(NETWORKDAYS(FACT_ORDERS[[#This Row],[Order-Date]], FACT_ORDERS[[#This Row],[ArrivalDate ]]) &gt; 10, "Late", "On Time")</f>
        <v>On Time</v>
      </c>
    </row>
    <row r="2002" spans="1:19" x14ac:dyDescent="0.3">
      <c r="A2002" s="12">
        <v>7000</v>
      </c>
      <c r="B2002" s="12">
        <v>235</v>
      </c>
      <c r="C2002" s="12">
        <v>10580</v>
      </c>
      <c r="D2002" s="12">
        <v>2001</v>
      </c>
      <c r="E2002" s="12" t="s">
        <v>244</v>
      </c>
      <c r="F2002" s="13">
        <v>45107</v>
      </c>
      <c r="G2002" s="26" t="s">
        <v>12535</v>
      </c>
      <c r="H2002" s="12">
        <v>24</v>
      </c>
      <c r="I2002" s="28">
        <f>VLOOKUP(B:B,DIM_PRODUCTS!A:F,5,FALSE)</f>
        <v>22</v>
      </c>
      <c r="J2002" s="28">
        <f>FACT_ORDERS[[#This Row],[ProductPrice]]*FACT_ORDERS[[#This Row],[Quantity]]</f>
        <v>528</v>
      </c>
      <c r="K2002" s="12" t="str">
        <f>VLOOKUP(C:C,DIM_CUSTOMERS!A:G,7,FALSE)</f>
        <v>Japan</v>
      </c>
      <c r="L2002" s="30" cm="1">
        <f t="array" ref="L2002">_xlfn.IFS(
    AND(FACT_ORDERS[[#This Row],[DeliveryMehtod]]="shippment",FACT_ORDERS[[#This Row],[TotalAmount]]&gt;=200), 0,
    AND(FACT_ORDERS[[#This Row],[DeliveryMehtod]]="pickup"), 15,
    AND(FACT_ORDERS[[#This Row],[DeliveryMehtod]]="shippment",FACT_ORDERS[[#This Row],[TotalAmount]]&lt;200), 35
)</f>
        <v>0</v>
      </c>
      <c r="M2002" s="12" t="str" cm="1">
        <f t="array" ref="M2002">_xlfn.IFS(
    SUMIFS(FACT_ORDERS[TotalAmount], FACT_ORDERS[WD_CUSTOMERS],FACT_ORDERS[[#This Row],[WD_CUSTOMERS]])&gt;=15000, "VIP",
    SUMIFS(FACT_ORDERS[TotalAmount], FACT_ORDERS[WD_CUSTOMERS],FACT_ORDERS[[#This Row],[WD_CUSTOMERS]])&gt;=8000, "Premium",
    TRUE, "Regular"
)</f>
        <v>Premium</v>
      </c>
      <c r="N2002" s="32" cm="1">
        <f t="array" ref="N2002">_xlfn.IFS(
   FACT_ORDERS[[#This Row],[TypeOfClient]]="VIP", 0.2,
   FACT_ORDERS[[#This Row],[TypeOfClient]]="Premium", 0.1,
   TRUE, 0
)</f>
        <v>0.1</v>
      </c>
      <c r="O2002" s="31" cm="1">
        <f t="array" ref="O2002">_xlfn.IFS(
   FACT_ORDERS[[#This Row],[TotalAmount]]&gt;1500, 0.15,
   FACT_ORDERS[[#This Row],[TotalAmount]]&gt;1000, 0.1,
   FACT_ORDERS[[#This Row],[TotalAmount]]&gt;500, 0.05,
   TRUE, 0
)</f>
        <v>0.05</v>
      </c>
      <c r="P2002" s="28">
        <f xml:space="preserve"> FACT_ORDERS[[#This Row],[TotalAmount]] * (1 - (FACT_ORDERS[[#This Row],[ClientDiscount]] + FACT_ORDERS[[#This Row],[OrderDiscount]]) )</f>
        <v>448.8</v>
      </c>
      <c r="Q2002" s="28">
        <f>FACT_ORDERS[[#This Row],[TotalAmountWithDiscount]]+FACT_ORDERS[[#This Row],[DeliveryCost]]</f>
        <v>448.8</v>
      </c>
      <c r="R2002" s="35">
        <v>45115</v>
      </c>
      <c r="S2002" s="35" t="str">
        <f>IF(NETWORKDAYS(FACT_ORDERS[[#This Row],[Order-Date]], FACT_ORDERS[[#This Row],[ArrivalDate ]]) &gt; 10, "Late", "On Time")</f>
        <v>On Time</v>
      </c>
    </row>
    <row r="2003" spans="1:19" x14ac:dyDescent="0.3">
      <c r="A2003" s="12">
        <v>7001</v>
      </c>
      <c r="B2003" s="12">
        <v>268</v>
      </c>
      <c r="C2003" s="12">
        <v>10580</v>
      </c>
      <c r="D2003" s="12">
        <v>2002</v>
      </c>
      <c r="E2003" s="12" t="s">
        <v>243</v>
      </c>
      <c r="F2003" s="13">
        <v>45107</v>
      </c>
      <c r="G2003" s="26" t="s">
        <v>12536</v>
      </c>
      <c r="H2003" s="12">
        <v>47</v>
      </c>
      <c r="I2003" s="28">
        <f>VLOOKUP(B:B,DIM_PRODUCTS!A:F,5,FALSE)</f>
        <v>29</v>
      </c>
      <c r="J2003" s="28">
        <f>FACT_ORDERS[[#This Row],[ProductPrice]]*FACT_ORDERS[[#This Row],[Quantity]]</f>
        <v>1363</v>
      </c>
      <c r="K2003" s="12" t="str">
        <f>VLOOKUP(C:C,DIM_CUSTOMERS!A:G,7,FALSE)</f>
        <v>Japan</v>
      </c>
      <c r="L2003" s="30" cm="1">
        <f t="array" ref="L2003">_xlfn.IFS(
    AND(FACT_ORDERS[[#This Row],[DeliveryMehtod]]="shippment",FACT_ORDERS[[#This Row],[TotalAmount]]&gt;=200), 0,
    AND(FACT_ORDERS[[#This Row],[DeliveryMehtod]]="pickup"), 15,
    AND(FACT_ORDERS[[#This Row],[DeliveryMehtod]]="shippment",FACT_ORDERS[[#This Row],[TotalAmount]]&lt;200), 35
)</f>
        <v>15</v>
      </c>
      <c r="M2003" s="12" t="str" cm="1">
        <f t="array" ref="M2003">_xlfn.IFS(
    SUMIFS(FACT_ORDERS[TotalAmount], FACT_ORDERS[WD_CUSTOMERS],FACT_ORDERS[[#This Row],[WD_CUSTOMERS]])&gt;=15000, "VIP",
    SUMIFS(FACT_ORDERS[TotalAmount], FACT_ORDERS[WD_CUSTOMERS],FACT_ORDERS[[#This Row],[WD_CUSTOMERS]])&gt;=8000, "Premium",
    TRUE, "Regular"
)</f>
        <v>Premium</v>
      </c>
      <c r="N2003" s="32" cm="1">
        <f t="array" ref="N2003">_xlfn.IFS(
   FACT_ORDERS[[#This Row],[TypeOfClient]]="VIP", 0.2,
   FACT_ORDERS[[#This Row],[TypeOfClient]]="Premium", 0.1,
   TRUE, 0
)</f>
        <v>0.1</v>
      </c>
      <c r="O2003" s="31" cm="1">
        <f t="array" ref="O2003">_xlfn.IFS(
   FACT_ORDERS[[#This Row],[TotalAmount]]&gt;1500, 0.15,
   FACT_ORDERS[[#This Row],[TotalAmount]]&gt;1000, 0.1,
   FACT_ORDERS[[#This Row],[TotalAmount]]&gt;500, 0.05,
   TRUE, 0
)</f>
        <v>0.1</v>
      </c>
      <c r="P2003" s="28">
        <f xml:space="preserve"> FACT_ORDERS[[#This Row],[TotalAmount]] * (1 - (FACT_ORDERS[[#This Row],[ClientDiscount]] + FACT_ORDERS[[#This Row],[OrderDiscount]]) )</f>
        <v>1090.4000000000001</v>
      </c>
      <c r="Q2003" s="28">
        <f>FACT_ORDERS[[#This Row],[TotalAmountWithDiscount]]+FACT_ORDERS[[#This Row],[DeliveryCost]]</f>
        <v>1105.4000000000001</v>
      </c>
      <c r="R2003" s="35">
        <v>45117</v>
      </c>
      <c r="S2003" s="35" t="str">
        <f>IF(NETWORKDAYS(FACT_ORDERS[[#This Row],[Order-Date]], FACT_ORDERS[[#This Row],[ArrivalDate ]]) &gt; 10, "Late", "On Time")</f>
        <v>On Time</v>
      </c>
    </row>
    <row r="2004" spans="1:19" x14ac:dyDescent="0.3">
      <c r="A2004" s="12">
        <v>7002</v>
      </c>
      <c r="B2004" s="12">
        <v>202</v>
      </c>
      <c r="C2004" s="12">
        <v>10580</v>
      </c>
      <c r="D2004" s="12">
        <v>2003</v>
      </c>
      <c r="E2004" s="12" t="s">
        <v>243</v>
      </c>
      <c r="F2004" s="13">
        <v>45544</v>
      </c>
      <c r="G2004" s="26" t="s">
        <v>12537</v>
      </c>
      <c r="H2004" s="12">
        <v>9</v>
      </c>
      <c r="I2004" s="28">
        <f>VLOOKUP(B:B,DIM_PRODUCTS!A:F,5,FALSE)</f>
        <v>15</v>
      </c>
      <c r="J2004" s="28">
        <f>FACT_ORDERS[[#This Row],[ProductPrice]]*FACT_ORDERS[[#This Row],[Quantity]]</f>
        <v>135</v>
      </c>
      <c r="K2004" s="12" t="str">
        <f>VLOOKUP(C:C,DIM_CUSTOMERS!A:G,7,FALSE)</f>
        <v>Japan</v>
      </c>
      <c r="L2004" s="30" cm="1">
        <f t="array" ref="L2004">_xlfn.IFS(
    AND(FACT_ORDERS[[#This Row],[DeliveryMehtod]]="shippment",FACT_ORDERS[[#This Row],[TotalAmount]]&gt;=200), 0,
    AND(FACT_ORDERS[[#This Row],[DeliveryMehtod]]="pickup"), 15,
    AND(FACT_ORDERS[[#This Row],[DeliveryMehtod]]="shippment",FACT_ORDERS[[#This Row],[TotalAmount]]&lt;200), 35
)</f>
        <v>15</v>
      </c>
      <c r="M2004" s="12" t="str" cm="1">
        <f t="array" ref="M2004">_xlfn.IFS(
    SUMIFS(FACT_ORDERS[TotalAmount], FACT_ORDERS[WD_CUSTOMERS],FACT_ORDERS[[#This Row],[WD_CUSTOMERS]])&gt;=15000, "VIP",
    SUMIFS(FACT_ORDERS[TotalAmount], FACT_ORDERS[WD_CUSTOMERS],FACT_ORDERS[[#This Row],[WD_CUSTOMERS]])&gt;=8000, "Premium",
    TRUE, "Regular"
)</f>
        <v>Premium</v>
      </c>
      <c r="N2004" s="32" cm="1">
        <f t="array" ref="N2004">_xlfn.IFS(
   FACT_ORDERS[[#This Row],[TypeOfClient]]="VIP", 0.2,
   FACT_ORDERS[[#This Row],[TypeOfClient]]="Premium", 0.1,
   TRUE, 0
)</f>
        <v>0.1</v>
      </c>
      <c r="O2004" s="31" cm="1">
        <f t="array" ref="O2004">_xlfn.IFS(
   FACT_ORDERS[[#This Row],[TotalAmount]]&gt;1500, 0.15,
   FACT_ORDERS[[#This Row],[TotalAmount]]&gt;1000, 0.1,
   FACT_ORDERS[[#This Row],[TotalAmount]]&gt;500, 0.05,
   TRUE, 0
)</f>
        <v>0</v>
      </c>
      <c r="P2004" s="28">
        <f xml:space="preserve"> FACT_ORDERS[[#This Row],[TotalAmount]] * (1 - (FACT_ORDERS[[#This Row],[ClientDiscount]] + FACT_ORDERS[[#This Row],[OrderDiscount]]) )</f>
        <v>121.5</v>
      </c>
      <c r="Q2004" s="28">
        <f>FACT_ORDERS[[#This Row],[TotalAmountWithDiscount]]+FACT_ORDERS[[#This Row],[DeliveryCost]]</f>
        <v>136.5</v>
      </c>
      <c r="R2004" s="35">
        <v>45555</v>
      </c>
      <c r="S2004" s="35" t="str">
        <f>IF(NETWORKDAYS(FACT_ORDERS[[#This Row],[Order-Date]], FACT_ORDERS[[#This Row],[ArrivalDate ]]) &gt; 10, "Late", "On Time")</f>
        <v>On Time</v>
      </c>
    </row>
    <row r="2005" spans="1:19" x14ac:dyDescent="0.3">
      <c r="A2005" s="12">
        <v>7003</v>
      </c>
      <c r="B2005" s="12">
        <v>268</v>
      </c>
      <c r="C2005" s="12">
        <v>10580</v>
      </c>
      <c r="D2005" s="12">
        <v>2004</v>
      </c>
      <c r="E2005" s="12" t="s">
        <v>244</v>
      </c>
      <c r="F2005" s="13">
        <v>45544</v>
      </c>
      <c r="G2005" s="26" t="s">
        <v>12538</v>
      </c>
      <c r="H2005" s="12">
        <v>54</v>
      </c>
      <c r="I2005" s="28">
        <f>VLOOKUP(B:B,DIM_PRODUCTS!A:F,5,FALSE)</f>
        <v>29</v>
      </c>
      <c r="J2005" s="28">
        <f>FACT_ORDERS[[#This Row],[ProductPrice]]*FACT_ORDERS[[#This Row],[Quantity]]</f>
        <v>1566</v>
      </c>
      <c r="K2005" s="12" t="str">
        <f>VLOOKUP(C:C,DIM_CUSTOMERS!A:G,7,FALSE)</f>
        <v>Japan</v>
      </c>
      <c r="L2005" s="30" cm="1">
        <f t="array" ref="L2005">_xlfn.IFS(
    AND(FACT_ORDERS[[#This Row],[DeliveryMehtod]]="shippment",FACT_ORDERS[[#This Row],[TotalAmount]]&gt;=200), 0,
    AND(FACT_ORDERS[[#This Row],[DeliveryMehtod]]="pickup"), 15,
    AND(FACT_ORDERS[[#This Row],[DeliveryMehtod]]="shippment",FACT_ORDERS[[#This Row],[TotalAmount]]&lt;200), 35
)</f>
        <v>0</v>
      </c>
      <c r="M2005" s="12" t="str" cm="1">
        <f t="array" ref="M2005">_xlfn.IFS(
    SUMIFS(FACT_ORDERS[TotalAmount], FACT_ORDERS[WD_CUSTOMERS],FACT_ORDERS[[#This Row],[WD_CUSTOMERS]])&gt;=15000, "VIP",
    SUMIFS(FACT_ORDERS[TotalAmount], FACT_ORDERS[WD_CUSTOMERS],FACT_ORDERS[[#This Row],[WD_CUSTOMERS]])&gt;=8000, "Premium",
    TRUE, "Regular"
)</f>
        <v>Premium</v>
      </c>
      <c r="N2005" s="32" cm="1">
        <f t="array" ref="N2005">_xlfn.IFS(
   FACT_ORDERS[[#This Row],[TypeOfClient]]="VIP", 0.2,
   FACT_ORDERS[[#This Row],[TypeOfClient]]="Premium", 0.1,
   TRUE, 0
)</f>
        <v>0.1</v>
      </c>
      <c r="O2005" s="31" cm="1">
        <f t="array" ref="O2005">_xlfn.IFS(
   FACT_ORDERS[[#This Row],[TotalAmount]]&gt;1500, 0.15,
   FACT_ORDERS[[#This Row],[TotalAmount]]&gt;1000, 0.1,
   FACT_ORDERS[[#This Row],[TotalAmount]]&gt;500, 0.05,
   TRUE, 0
)</f>
        <v>0.15</v>
      </c>
      <c r="P2005" s="28">
        <f xml:space="preserve"> FACT_ORDERS[[#This Row],[TotalAmount]] * (1 - (FACT_ORDERS[[#This Row],[ClientDiscount]] + FACT_ORDERS[[#This Row],[OrderDiscount]]) )</f>
        <v>1174.5</v>
      </c>
      <c r="Q2005" s="28">
        <f>FACT_ORDERS[[#This Row],[TotalAmountWithDiscount]]+FACT_ORDERS[[#This Row],[DeliveryCost]]</f>
        <v>1174.5</v>
      </c>
      <c r="R2005" s="35">
        <v>45554</v>
      </c>
      <c r="S2005" s="35" t="str">
        <f>IF(NETWORKDAYS(FACT_ORDERS[[#This Row],[Order-Date]], FACT_ORDERS[[#This Row],[ArrivalDate ]]) &gt; 10, "Late", "On Time")</f>
        <v>On Time</v>
      </c>
    </row>
    <row r="2006" spans="1:19" x14ac:dyDescent="0.3">
      <c r="A2006" s="12">
        <v>7004</v>
      </c>
      <c r="B2006" s="12">
        <v>236</v>
      </c>
      <c r="C2006" s="12">
        <v>10514</v>
      </c>
      <c r="D2006" s="12">
        <v>2005</v>
      </c>
      <c r="E2006" s="12" t="s">
        <v>243</v>
      </c>
      <c r="F2006" s="13">
        <v>45469</v>
      </c>
      <c r="G2006" s="26" t="s">
        <v>12539</v>
      </c>
      <c r="H2006" s="12">
        <v>29</v>
      </c>
      <c r="I2006" s="28">
        <f>VLOOKUP(B:B,DIM_PRODUCTS!A:F,5,FALSE)</f>
        <v>12</v>
      </c>
      <c r="J2006" s="28">
        <f>FACT_ORDERS[[#This Row],[ProductPrice]]*FACT_ORDERS[[#This Row],[Quantity]]</f>
        <v>348</v>
      </c>
      <c r="K2006" s="12" t="str">
        <f>VLOOKUP(C:C,DIM_CUSTOMERS!A:G,7,FALSE)</f>
        <v>China</v>
      </c>
      <c r="L2006" s="30" cm="1">
        <f t="array" ref="L2006">_xlfn.IFS(
    AND(FACT_ORDERS[[#This Row],[DeliveryMehtod]]="shippment",FACT_ORDERS[[#This Row],[TotalAmount]]&gt;=200), 0,
    AND(FACT_ORDERS[[#This Row],[DeliveryMehtod]]="pickup"), 15,
    AND(FACT_ORDERS[[#This Row],[DeliveryMehtod]]="shippment",FACT_ORDERS[[#This Row],[TotalAmount]]&lt;200), 35
)</f>
        <v>15</v>
      </c>
      <c r="M2006" s="12" t="str" cm="1">
        <f t="array" ref="M2006">_xlfn.IFS(
    SUMIFS(FACT_ORDERS[TotalAmount], FACT_ORDERS[WD_CUSTOMERS],FACT_ORDERS[[#This Row],[WD_CUSTOMERS]])&gt;=15000, "VIP",
    SUMIFS(FACT_ORDERS[TotalAmount], FACT_ORDERS[WD_CUSTOMERS],FACT_ORDERS[[#This Row],[WD_CUSTOMERS]])&gt;=8000, "Premium",
    TRUE, "Regular"
)</f>
        <v>Regular</v>
      </c>
      <c r="N2006" s="32" cm="1">
        <f t="array" ref="N2006">_xlfn.IFS(
   FACT_ORDERS[[#This Row],[TypeOfClient]]="VIP", 0.2,
   FACT_ORDERS[[#This Row],[TypeOfClient]]="Premium", 0.1,
   TRUE, 0
)</f>
        <v>0</v>
      </c>
      <c r="O2006" s="31" cm="1">
        <f t="array" ref="O2006">_xlfn.IFS(
   FACT_ORDERS[[#This Row],[TotalAmount]]&gt;1500, 0.15,
   FACT_ORDERS[[#This Row],[TotalAmount]]&gt;1000, 0.1,
   FACT_ORDERS[[#This Row],[TotalAmount]]&gt;500, 0.05,
   TRUE, 0
)</f>
        <v>0</v>
      </c>
      <c r="P2006" s="28">
        <f xml:space="preserve"> FACT_ORDERS[[#This Row],[TotalAmount]] * (1 - (FACT_ORDERS[[#This Row],[ClientDiscount]] + FACT_ORDERS[[#This Row],[OrderDiscount]]) )</f>
        <v>348</v>
      </c>
      <c r="Q2006" s="28">
        <f>FACT_ORDERS[[#This Row],[TotalAmountWithDiscount]]+FACT_ORDERS[[#This Row],[DeliveryCost]]</f>
        <v>363</v>
      </c>
      <c r="R2006" s="35">
        <v>45478</v>
      </c>
      <c r="S2006" s="35" t="str">
        <f>IF(NETWORKDAYS(FACT_ORDERS[[#This Row],[Order-Date]], FACT_ORDERS[[#This Row],[ArrivalDate ]]) &gt; 10, "Late", "On Time")</f>
        <v>On Time</v>
      </c>
    </row>
    <row r="2007" spans="1:19" x14ac:dyDescent="0.3">
      <c r="A2007" s="12">
        <v>7005</v>
      </c>
      <c r="B2007" s="12">
        <v>236</v>
      </c>
      <c r="C2007" s="12">
        <v>10514</v>
      </c>
      <c r="D2007" s="12">
        <v>2006</v>
      </c>
      <c r="E2007" s="12" t="s">
        <v>244</v>
      </c>
      <c r="F2007" s="13">
        <v>45472</v>
      </c>
      <c r="G2007" s="26" t="s">
        <v>12540</v>
      </c>
      <c r="H2007" s="12">
        <v>25</v>
      </c>
      <c r="I2007" s="28">
        <f>VLOOKUP(B:B,DIM_PRODUCTS!A:F,5,FALSE)</f>
        <v>12</v>
      </c>
      <c r="J2007" s="28">
        <f>FACT_ORDERS[[#This Row],[ProductPrice]]*FACT_ORDERS[[#This Row],[Quantity]]</f>
        <v>300</v>
      </c>
      <c r="K2007" s="12" t="str">
        <f>VLOOKUP(C:C,DIM_CUSTOMERS!A:G,7,FALSE)</f>
        <v>China</v>
      </c>
      <c r="L2007" s="30" cm="1">
        <f t="array" ref="L2007">_xlfn.IFS(
    AND(FACT_ORDERS[[#This Row],[DeliveryMehtod]]="shippment",FACT_ORDERS[[#This Row],[TotalAmount]]&gt;=200), 0,
    AND(FACT_ORDERS[[#This Row],[DeliveryMehtod]]="pickup"), 15,
    AND(FACT_ORDERS[[#This Row],[DeliveryMehtod]]="shippment",FACT_ORDERS[[#This Row],[TotalAmount]]&lt;200), 35
)</f>
        <v>0</v>
      </c>
      <c r="M2007" s="12" t="str" cm="1">
        <f t="array" ref="M2007">_xlfn.IFS(
    SUMIFS(FACT_ORDERS[TotalAmount], FACT_ORDERS[WD_CUSTOMERS],FACT_ORDERS[[#This Row],[WD_CUSTOMERS]])&gt;=15000, "VIP",
    SUMIFS(FACT_ORDERS[TotalAmount], FACT_ORDERS[WD_CUSTOMERS],FACT_ORDERS[[#This Row],[WD_CUSTOMERS]])&gt;=8000, "Premium",
    TRUE, "Regular"
)</f>
        <v>Regular</v>
      </c>
      <c r="N2007" s="32" cm="1">
        <f t="array" ref="N2007">_xlfn.IFS(
   FACT_ORDERS[[#This Row],[TypeOfClient]]="VIP", 0.2,
   FACT_ORDERS[[#This Row],[TypeOfClient]]="Premium", 0.1,
   TRUE, 0
)</f>
        <v>0</v>
      </c>
      <c r="O2007" s="31" cm="1">
        <f t="array" ref="O2007">_xlfn.IFS(
   FACT_ORDERS[[#This Row],[TotalAmount]]&gt;1500, 0.15,
   FACT_ORDERS[[#This Row],[TotalAmount]]&gt;1000, 0.1,
   FACT_ORDERS[[#This Row],[TotalAmount]]&gt;500, 0.05,
   TRUE, 0
)</f>
        <v>0</v>
      </c>
      <c r="P2007" s="28">
        <f xml:space="preserve"> FACT_ORDERS[[#This Row],[TotalAmount]] * (1 - (FACT_ORDERS[[#This Row],[ClientDiscount]] + FACT_ORDERS[[#This Row],[OrderDiscount]]) )</f>
        <v>300</v>
      </c>
      <c r="Q2007" s="28">
        <f>FACT_ORDERS[[#This Row],[TotalAmountWithDiscount]]+FACT_ORDERS[[#This Row],[DeliveryCost]]</f>
        <v>300</v>
      </c>
      <c r="R2007" s="35">
        <v>45480</v>
      </c>
      <c r="S2007" s="35" t="str">
        <f>IF(NETWORKDAYS(FACT_ORDERS[[#This Row],[Order-Date]], FACT_ORDERS[[#This Row],[ArrivalDate ]]) &gt; 10, "Late", "On Time")</f>
        <v>On Time</v>
      </c>
    </row>
    <row r="2008" spans="1:19" x14ac:dyDescent="0.3">
      <c r="A2008" s="12">
        <v>7006</v>
      </c>
      <c r="B2008" s="12">
        <v>234</v>
      </c>
      <c r="C2008" s="12">
        <v>10963</v>
      </c>
      <c r="D2008" s="12">
        <v>2007</v>
      </c>
      <c r="E2008" s="12" t="s">
        <v>244</v>
      </c>
      <c r="F2008" s="13">
        <v>45314</v>
      </c>
      <c r="G2008" s="26" t="s">
        <v>12541</v>
      </c>
      <c r="H2008" s="12">
        <v>44</v>
      </c>
      <c r="I2008" s="28">
        <f>VLOOKUP(B:B,DIM_PRODUCTS!A:F,5,FALSE)</f>
        <v>13</v>
      </c>
      <c r="J2008" s="28">
        <f>FACT_ORDERS[[#This Row],[ProductPrice]]*FACT_ORDERS[[#This Row],[Quantity]]</f>
        <v>572</v>
      </c>
      <c r="K2008" s="12" t="str">
        <f>VLOOKUP(C:C,DIM_CUSTOMERS!A:G,7,FALSE)</f>
        <v>Kenya</v>
      </c>
      <c r="L2008" s="30" cm="1">
        <f t="array" ref="L2008">_xlfn.IFS(
    AND(FACT_ORDERS[[#This Row],[DeliveryMehtod]]="shippment",FACT_ORDERS[[#This Row],[TotalAmount]]&gt;=200), 0,
    AND(FACT_ORDERS[[#This Row],[DeliveryMehtod]]="pickup"), 15,
    AND(FACT_ORDERS[[#This Row],[DeliveryMehtod]]="shippment",FACT_ORDERS[[#This Row],[TotalAmount]]&lt;200), 35
)</f>
        <v>0</v>
      </c>
      <c r="M2008" s="12" t="str" cm="1">
        <f t="array" ref="M2008">_xlfn.IFS(
    SUMIFS(FACT_ORDERS[TotalAmount], FACT_ORDERS[WD_CUSTOMERS],FACT_ORDERS[[#This Row],[WD_CUSTOMERS]])&gt;=15000, "VIP",
    SUMIFS(FACT_ORDERS[TotalAmount], FACT_ORDERS[WD_CUSTOMERS],FACT_ORDERS[[#This Row],[WD_CUSTOMERS]])&gt;=8000, "Premium",
    TRUE, "Regular"
)</f>
        <v>Regular</v>
      </c>
      <c r="N2008" s="32" cm="1">
        <f t="array" ref="N2008">_xlfn.IFS(
   FACT_ORDERS[[#This Row],[TypeOfClient]]="VIP", 0.2,
   FACT_ORDERS[[#This Row],[TypeOfClient]]="Premium", 0.1,
   TRUE, 0
)</f>
        <v>0</v>
      </c>
      <c r="O2008" s="31" cm="1">
        <f t="array" ref="O2008">_xlfn.IFS(
   FACT_ORDERS[[#This Row],[TotalAmount]]&gt;1500, 0.15,
   FACT_ORDERS[[#This Row],[TotalAmount]]&gt;1000, 0.1,
   FACT_ORDERS[[#This Row],[TotalAmount]]&gt;500, 0.05,
   TRUE, 0
)</f>
        <v>0.05</v>
      </c>
      <c r="P2008" s="28">
        <f xml:space="preserve"> FACT_ORDERS[[#This Row],[TotalAmount]] * (1 - (FACT_ORDERS[[#This Row],[ClientDiscount]] + FACT_ORDERS[[#This Row],[OrderDiscount]]) )</f>
        <v>543.4</v>
      </c>
      <c r="Q2008" s="28">
        <f>FACT_ORDERS[[#This Row],[TotalAmountWithDiscount]]+FACT_ORDERS[[#This Row],[DeliveryCost]]</f>
        <v>543.4</v>
      </c>
      <c r="R2008" s="35">
        <v>45321</v>
      </c>
      <c r="S2008" s="35" t="str">
        <f>IF(NETWORKDAYS(FACT_ORDERS[[#This Row],[Order-Date]], FACT_ORDERS[[#This Row],[ArrivalDate ]]) &gt; 10, "Late", "On Time")</f>
        <v>On Time</v>
      </c>
    </row>
    <row r="2009" spans="1:19" x14ac:dyDescent="0.3">
      <c r="A2009" s="12">
        <v>7007</v>
      </c>
      <c r="B2009" s="12">
        <v>234</v>
      </c>
      <c r="C2009" s="12">
        <v>10963</v>
      </c>
      <c r="D2009" s="12">
        <v>2008</v>
      </c>
      <c r="E2009" s="12" t="s">
        <v>243</v>
      </c>
      <c r="F2009" s="13">
        <v>44884</v>
      </c>
      <c r="G2009" s="26" t="s">
        <v>12542</v>
      </c>
      <c r="H2009" s="12">
        <v>42</v>
      </c>
      <c r="I2009" s="28">
        <f>VLOOKUP(B:B,DIM_PRODUCTS!A:F,5,FALSE)</f>
        <v>13</v>
      </c>
      <c r="J2009" s="28">
        <f>FACT_ORDERS[[#This Row],[ProductPrice]]*FACT_ORDERS[[#This Row],[Quantity]]</f>
        <v>546</v>
      </c>
      <c r="K2009" s="12" t="str">
        <f>VLOOKUP(C:C,DIM_CUSTOMERS!A:G,7,FALSE)</f>
        <v>Kenya</v>
      </c>
      <c r="L2009" s="30" cm="1">
        <f t="array" ref="L2009">_xlfn.IFS(
    AND(FACT_ORDERS[[#This Row],[DeliveryMehtod]]="shippment",FACT_ORDERS[[#This Row],[TotalAmount]]&gt;=200), 0,
    AND(FACT_ORDERS[[#This Row],[DeliveryMehtod]]="pickup"), 15,
    AND(FACT_ORDERS[[#This Row],[DeliveryMehtod]]="shippment",FACT_ORDERS[[#This Row],[TotalAmount]]&lt;200), 35
)</f>
        <v>15</v>
      </c>
      <c r="M2009" s="12" t="str" cm="1">
        <f t="array" ref="M2009">_xlfn.IFS(
    SUMIFS(FACT_ORDERS[TotalAmount], FACT_ORDERS[WD_CUSTOMERS],FACT_ORDERS[[#This Row],[WD_CUSTOMERS]])&gt;=15000, "VIP",
    SUMIFS(FACT_ORDERS[TotalAmount], FACT_ORDERS[WD_CUSTOMERS],FACT_ORDERS[[#This Row],[WD_CUSTOMERS]])&gt;=8000, "Premium",
    TRUE, "Regular"
)</f>
        <v>Regular</v>
      </c>
      <c r="N2009" s="32" cm="1">
        <f t="array" ref="N2009">_xlfn.IFS(
   FACT_ORDERS[[#This Row],[TypeOfClient]]="VIP", 0.2,
   FACT_ORDERS[[#This Row],[TypeOfClient]]="Premium", 0.1,
   TRUE, 0
)</f>
        <v>0</v>
      </c>
      <c r="O2009" s="31" cm="1">
        <f t="array" ref="O2009">_xlfn.IFS(
   FACT_ORDERS[[#This Row],[TotalAmount]]&gt;1500, 0.15,
   FACT_ORDERS[[#This Row],[TotalAmount]]&gt;1000, 0.1,
   FACT_ORDERS[[#This Row],[TotalAmount]]&gt;500, 0.05,
   TRUE, 0
)</f>
        <v>0.05</v>
      </c>
      <c r="P2009" s="28">
        <f xml:space="preserve"> FACT_ORDERS[[#This Row],[TotalAmount]] * (1 - (FACT_ORDERS[[#This Row],[ClientDiscount]] + FACT_ORDERS[[#This Row],[OrderDiscount]]) )</f>
        <v>518.69999999999993</v>
      </c>
      <c r="Q2009" s="28">
        <f>FACT_ORDERS[[#This Row],[TotalAmountWithDiscount]]+FACT_ORDERS[[#This Row],[DeliveryCost]]</f>
        <v>533.69999999999993</v>
      </c>
      <c r="R2009" s="35">
        <v>44891</v>
      </c>
      <c r="S2009" s="35" t="str">
        <f>IF(NETWORKDAYS(FACT_ORDERS[[#This Row],[Order-Date]], FACT_ORDERS[[#This Row],[ArrivalDate ]]) &gt; 10, "Late", "On Time")</f>
        <v>On Time</v>
      </c>
    </row>
    <row r="2010" spans="1:19" x14ac:dyDescent="0.3">
      <c r="A2010" s="12">
        <v>7008</v>
      </c>
      <c r="B2010" s="12">
        <v>234</v>
      </c>
      <c r="C2010" s="12">
        <v>10963</v>
      </c>
      <c r="D2010" s="12">
        <v>2009</v>
      </c>
      <c r="E2010" s="12" t="s">
        <v>244</v>
      </c>
      <c r="F2010" s="13">
        <v>44859</v>
      </c>
      <c r="G2010" s="26" t="s">
        <v>12543</v>
      </c>
      <c r="H2010" s="12">
        <v>26</v>
      </c>
      <c r="I2010" s="28">
        <f>VLOOKUP(B:B,DIM_PRODUCTS!A:F,5,FALSE)</f>
        <v>13</v>
      </c>
      <c r="J2010" s="28">
        <f>FACT_ORDERS[[#This Row],[ProductPrice]]*FACT_ORDERS[[#This Row],[Quantity]]</f>
        <v>338</v>
      </c>
      <c r="K2010" s="12" t="str">
        <f>VLOOKUP(C:C,DIM_CUSTOMERS!A:G,7,FALSE)</f>
        <v>Kenya</v>
      </c>
      <c r="L2010" s="30" cm="1">
        <f t="array" ref="L2010">_xlfn.IFS(
    AND(FACT_ORDERS[[#This Row],[DeliveryMehtod]]="shippment",FACT_ORDERS[[#This Row],[TotalAmount]]&gt;=200), 0,
    AND(FACT_ORDERS[[#This Row],[DeliveryMehtod]]="pickup"), 15,
    AND(FACT_ORDERS[[#This Row],[DeliveryMehtod]]="shippment",FACT_ORDERS[[#This Row],[TotalAmount]]&lt;200), 35
)</f>
        <v>0</v>
      </c>
      <c r="M2010" s="12" t="str" cm="1">
        <f t="array" ref="M2010">_xlfn.IFS(
    SUMIFS(FACT_ORDERS[TotalAmount], FACT_ORDERS[WD_CUSTOMERS],FACT_ORDERS[[#This Row],[WD_CUSTOMERS]])&gt;=15000, "VIP",
    SUMIFS(FACT_ORDERS[TotalAmount], FACT_ORDERS[WD_CUSTOMERS],FACT_ORDERS[[#This Row],[WD_CUSTOMERS]])&gt;=8000, "Premium",
    TRUE, "Regular"
)</f>
        <v>Regular</v>
      </c>
      <c r="N2010" s="32" cm="1">
        <f t="array" ref="N2010">_xlfn.IFS(
   FACT_ORDERS[[#This Row],[TypeOfClient]]="VIP", 0.2,
   FACT_ORDERS[[#This Row],[TypeOfClient]]="Premium", 0.1,
   TRUE, 0
)</f>
        <v>0</v>
      </c>
      <c r="O2010" s="31" cm="1">
        <f t="array" ref="O2010">_xlfn.IFS(
   FACT_ORDERS[[#This Row],[TotalAmount]]&gt;1500, 0.15,
   FACT_ORDERS[[#This Row],[TotalAmount]]&gt;1000, 0.1,
   FACT_ORDERS[[#This Row],[TotalAmount]]&gt;500, 0.05,
   TRUE, 0
)</f>
        <v>0</v>
      </c>
      <c r="P2010" s="28">
        <f xml:space="preserve"> FACT_ORDERS[[#This Row],[TotalAmount]] * (1 - (FACT_ORDERS[[#This Row],[ClientDiscount]] + FACT_ORDERS[[#This Row],[OrderDiscount]]) )</f>
        <v>338</v>
      </c>
      <c r="Q2010" s="28">
        <f>FACT_ORDERS[[#This Row],[TotalAmountWithDiscount]]+FACT_ORDERS[[#This Row],[DeliveryCost]]</f>
        <v>338</v>
      </c>
      <c r="R2010" s="35">
        <v>44869</v>
      </c>
      <c r="S2010" s="35" t="str">
        <f>IF(NETWORKDAYS(FACT_ORDERS[[#This Row],[Order-Date]], FACT_ORDERS[[#This Row],[ArrivalDate ]]) &gt; 10, "Late", "On Time")</f>
        <v>On Time</v>
      </c>
    </row>
    <row r="2011" spans="1:19" x14ac:dyDescent="0.3">
      <c r="A2011" s="12">
        <v>7009</v>
      </c>
      <c r="B2011" s="12">
        <v>260</v>
      </c>
      <c r="C2011" s="12">
        <v>10742</v>
      </c>
      <c r="D2011" s="12">
        <v>2010</v>
      </c>
      <c r="E2011" s="12" t="s">
        <v>244</v>
      </c>
      <c r="F2011" s="13">
        <v>45509</v>
      </c>
      <c r="G2011" s="26" t="s">
        <v>12544</v>
      </c>
      <c r="H2011" s="12">
        <v>34</v>
      </c>
      <c r="I2011" s="28">
        <f>VLOOKUP(B:B,DIM_PRODUCTS!A:F,5,FALSE)</f>
        <v>15</v>
      </c>
      <c r="J2011" s="28">
        <f>FACT_ORDERS[[#This Row],[ProductPrice]]*FACT_ORDERS[[#This Row],[Quantity]]</f>
        <v>510</v>
      </c>
      <c r="K2011" s="12" t="str">
        <f>VLOOKUP(C:C,DIM_CUSTOMERS!A:G,7,FALSE)</f>
        <v>Spain</v>
      </c>
      <c r="L2011" s="30" cm="1">
        <f t="array" ref="L2011">_xlfn.IFS(
    AND(FACT_ORDERS[[#This Row],[DeliveryMehtod]]="shippment",FACT_ORDERS[[#This Row],[TotalAmount]]&gt;=200), 0,
    AND(FACT_ORDERS[[#This Row],[DeliveryMehtod]]="pickup"), 15,
    AND(FACT_ORDERS[[#This Row],[DeliveryMehtod]]="shippment",FACT_ORDERS[[#This Row],[TotalAmount]]&lt;200), 35
)</f>
        <v>0</v>
      </c>
      <c r="M2011" s="12" t="str" cm="1">
        <f t="array" ref="M2011">_xlfn.IFS(
    SUMIFS(FACT_ORDERS[TotalAmount], FACT_ORDERS[WD_CUSTOMERS],FACT_ORDERS[[#This Row],[WD_CUSTOMERS]])&gt;=15000, "VIP",
    SUMIFS(FACT_ORDERS[TotalAmount], FACT_ORDERS[WD_CUSTOMERS],FACT_ORDERS[[#This Row],[WD_CUSTOMERS]])&gt;=8000, "Premium",
    TRUE, "Regular"
)</f>
        <v>Regular</v>
      </c>
      <c r="N2011" s="32" cm="1">
        <f t="array" ref="N2011">_xlfn.IFS(
   FACT_ORDERS[[#This Row],[TypeOfClient]]="VIP", 0.2,
   FACT_ORDERS[[#This Row],[TypeOfClient]]="Premium", 0.1,
   TRUE, 0
)</f>
        <v>0</v>
      </c>
      <c r="O2011" s="31" cm="1">
        <f t="array" ref="O2011">_xlfn.IFS(
   FACT_ORDERS[[#This Row],[TotalAmount]]&gt;1500, 0.15,
   FACT_ORDERS[[#This Row],[TotalAmount]]&gt;1000, 0.1,
   FACT_ORDERS[[#This Row],[TotalAmount]]&gt;500, 0.05,
   TRUE, 0
)</f>
        <v>0.05</v>
      </c>
      <c r="P2011" s="28">
        <f xml:space="preserve"> FACT_ORDERS[[#This Row],[TotalAmount]] * (1 - (FACT_ORDERS[[#This Row],[ClientDiscount]] + FACT_ORDERS[[#This Row],[OrderDiscount]]) )</f>
        <v>484.5</v>
      </c>
      <c r="Q2011" s="28">
        <f>FACT_ORDERS[[#This Row],[TotalAmountWithDiscount]]+FACT_ORDERS[[#This Row],[DeliveryCost]]</f>
        <v>484.5</v>
      </c>
      <c r="R2011" s="35">
        <v>45518</v>
      </c>
      <c r="S2011" s="35" t="str">
        <f>IF(NETWORKDAYS(FACT_ORDERS[[#This Row],[Order-Date]], FACT_ORDERS[[#This Row],[ArrivalDate ]]) &gt; 10, "Late", "On Time")</f>
        <v>On Time</v>
      </c>
    </row>
    <row r="2012" spans="1:19" x14ac:dyDescent="0.3">
      <c r="A2012" s="12">
        <v>7010</v>
      </c>
      <c r="B2012" s="12">
        <v>260</v>
      </c>
      <c r="C2012" s="12">
        <v>10742</v>
      </c>
      <c r="D2012" s="12">
        <v>2011</v>
      </c>
      <c r="E2012" s="12" t="s">
        <v>243</v>
      </c>
      <c r="F2012" s="13">
        <v>45495</v>
      </c>
      <c r="G2012" s="26" t="s">
        <v>12545</v>
      </c>
      <c r="H2012" s="12">
        <v>21</v>
      </c>
      <c r="I2012" s="28">
        <f>VLOOKUP(B:B,DIM_PRODUCTS!A:F,5,FALSE)</f>
        <v>15</v>
      </c>
      <c r="J2012" s="28">
        <f>FACT_ORDERS[[#This Row],[ProductPrice]]*FACT_ORDERS[[#This Row],[Quantity]]</f>
        <v>315</v>
      </c>
      <c r="K2012" s="12" t="str">
        <f>VLOOKUP(C:C,DIM_CUSTOMERS!A:G,7,FALSE)</f>
        <v>Spain</v>
      </c>
      <c r="L2012" s="30" cm="1">
        <f t="array" ref="L2012">_xlfn.IFS(
    AND(FACT_ORDERS[[#This Row],[DeliveryMehtod]]="shippment",FACT_ORDERS[[#This Row],[TotalAmount]]&gt;=200), 0,
    AND(FACT_ORDERS[[#This Row],[DeliveryMehtod]]="pickup"), 15,
    AND(FACT_ORDERS[[#This Row],[DeliveryMehtod]]="shippment",FACT_ORDERS[[#This Row],[TotalAmount]]&lt;200), 35
)</f>
        <v>15</v>
      </c>
      <c r="M2012" s="12" t="str" cm="1">
        <f t="array" ref="M2012">_xlfn.IFS(
    SUMIFS(FACT_ORDERS[TotalAmount], FACT_ORDERS[WD_CUSTOMERS],FACT_ORDERS[[#This Row],[WD_CUSTOMERS]])&gt;=15000, "VIP",
    SUMIFS(FACT_ORDERS[TotalAmount], FACT_ORDERS[WD_CUSTOMERS],FACT_ORDERS[[#This Row],[WD_CUSTOMERS]])&gt;=8000, "Premium",
    TRUE, "Regular"
)</f>
        <v>Regular</v>
      </c>
      <c r="N2012" s="32" cm="1">
        <f t="array" ref="N2012">_xlfn.IFS(
   FACT_ORDERS[[#This Row],[TypeOfClient]]="VIP", 0.2,
   FACT_ORDERS[[#This Row],[TypeOfClient]]="Premium", 0.1,
   TRUE, 0
)</f>
        <v>0</v>
      </c>
      <c r="O2012" s="31" cm="1">
        <f t="array" ref="O2012">_xlfn.IFS(
   FACT_ORDERS[[#This Row],[TotalAmount]]&gt;1500, 0.15,
   FACT_ORDERS[[#This Row],[TotalAmount]]&gt;1000, 0.1,
   FACT_ORDERS[[#This Row],[TotalAmount]]&gt;500, 0.05,
   TRUE, 0
)</f>
        <v>0</v>
      </c>
      <c r="P2012" s="28">
        <f xml:space="preserve"> FACT_ORDERS[[#This Row],[TotalAmount]] * (1 - (FACT_ORDERS[[#This Row],[ClientDiscount]] + FACT_ORDERS[[#This Row],[OrderDiscount]]) )</f>
        <v>315</v>
      </c>
      <c r="Q2012" s="28">
        <f>FACT_ORDERS[[#This Row],[TotalAmountWithDiscount]]+FACT_ORDERS[[#This Row],[DeliveryCost]]</f>
        <v>330</v>
      </c>
      <c r="R2012" s="35">
        <v>45504</v>
      </c>
      <c r="S2012" s="35" t="str">
        <f>IF(NETWORKDAYS(FACT_ORDERS[[#This Row],[Order-Date]], FACT_ORDERS[[#This Row],[ArrivalDate ]]) &gt; 10, "Late", "On Time")</f>
        <v>On Time</v>
      </c>
    </row>
    <row r="2013" spans="1:19" x14ac:dyDescent="0.3">
      <c r="A2013" s="12">
        <v>7011</v>
      </c>
      <c r="B2013" s="12">
        <v>252</v>
      </c>
      <c r="C2013" s="12">
        <v>10742</v>
      </c>
      <c r="D2013" s="12">
        <v>2012</v>
      </c>
      <c r="E2013" s="12" t="s">
        <v>244</v>
      </c>
      <c r="F2013" s="13">
        <v>45495</v>
      </c>
      <c r="G2013" s="26" t="s">
        <v>12546</v>
      </c>
      <c r="H2013" s="12">
        <v>21</v>
      </c>
      <c r="I2013" s="28">
        <f>VLOOKUP(B:B,DIM_PRODUCTS!A:F,5,FALSE)</f>
        <v>18</v>
      </c>
      <c r="J2013" s="28">
        <f>FACT_ORDERS[[#This Row],[ProductPrice]]*FACT_ORDERS[[#This Row],[Quantity]]</f>
        <v>378</v>
      </c>
      <c r="K2013" s="12" t="str">
        <f>VLOOKUP(C:C,DIM_CUSTOMERS!A:G,7,FALSE)</f>
        <v>Spain</v>
      </c>
      <c r="L2013" s="30" cm="1">
        <f t="array" ref="L2013">_xlfn.IFS(
    AND(FACT_ORDERS[[#This Row],[DeliveryMehtod]]="shippment",FACT_ORDERS[[#This Row],[TotalAmount]]&gt;=200), 0,
    AND(FACT_ORDERS[[#This Row],[DeliveryMehtod]]="pickup"), 15,
    AND(FACT_ORDERS[[#This Row],[DeliveryMehtod]]="shippment",FACT_ORDERS[[#This Row],[TotalAmount]]&lt;200), 35
)</f>
        <v>0</v>
      </c>
      <c r="M2013" s="12" t="str" cm="1">
        <f t="array" ref="M2013">_xlfn.IFS(
    SUMIFS(FACT_ORDERS[TotalAmount], FACT_ORDERS[WD_CUSTOMERS],FACT_ORDERS[[#This Row],[WD_CUSTOMERS]])&gt;=15000, "VIP",
    SUMIFS(FACT_ORDERS[TotalAmount], FACT_ORDERS[WD_CUSTOMERS],FACT_ORDERS[[#This Row],[WD_CUSTOMERS]])&gt;=8000, "Premium",
    TRUE, "Regular"
)</f>
        <v>Regular</v>
      </c>
      <c r="N2013" s="32" cm="1">
        <f t="array" ref="N2013">_xlfn.IFS(
   FACT_ORDERS[[#This Row],[TypeOfClient]]="VIP", 0.2,
   FACT_ORDERS[[#This Row],[TypeOfClient]]="Premium", 0.1,
   TRUE, 0
)</f>
        <v>0</v>
      </c>
      <c r="O2013" s="31" cm="1">
        <f t="array" ref="O2013">_xlfn.IFS(
   FACT_ORDERS[[#This Row],[TotalAmount]]&gt;1500, 0.15,
   FACT_ORDERS[[#This Row],[TotalAmount]]&gt;1000, 0.1,
   FACT_ORDERS[[#This Row],[TotalAmount]]&gt;500, 0.05,
   TRUE, 0
)</f>
        <v>0</v>
      </c>
      <c r="P2013" s="28">
        <f xml:space="preserve"> FACT_ORDERS[[#This Row],[TotalAmount]] * (1 - (FACT_ORDERS[[#This Row],[ClientDiscount]] + FACT_ORDERS[[#This Row],[OrderDiscount]]) )</f>
        <v>378</v>
      </c>
      <c r="Q2013" s="28">
        <f>FACT_ORDERS[[#This Row],[TotalAmountWithDiscount]]+FACT_ORDERS[[#This Row],[DeliveryCost]]</f>
        <v>378</v>
      </c>
      <c r="R2013" s="35">
        <v>45503</v>
      </c>
      <c r="S2013" s="35" t="str">
        <f>IF(NETWORKDAYS(FACT_ORDERS[[#This Row],[Order-Date]], FACT_ORDERS[[#This Row],[ArrivalDate ]]) &gt; 10, "Late", "On Time")</f>
        <v>On Time</v>
      </c>
    </row>
    <row r="2014" spans="1:19" x14ac:dyDescent="0.3">
      <c r="A2014" s="12">
        <v>7012</v>
      </c>
      <c r="B2014" s="12">
        <v>260</v>
      </c>
      <c r="C2014" s="12">
        <v>10742</v>
      </c>
      <c r="D2014" s="12">
        <v>2013</v>
      </c>
      <c r="E2014" s="12" t="s">
        <v>243</v>
      </c>
      <c r="F2014" s="13">
        <v>45312</v>
      </c>
      <c r="G2014" s="26" t="s">
        <v>12547</v>
      </c>
      <c r="H2014" s="12">
        <v>32</v>
      </c>
      <c r="I2014" s="28">
        <f>VLOOKUP(B:B,DIM_PRODUCTS!A:F,5,FALSE)</f>
        <v>15</v>
      </c>
      <c r="J2014" s="28">
        <f>FACT_ORDERS[[#This Row],[ProductPrice]]*FACT_ORDERS[[#This Row],[Quantity]]</f>
        <v>480</v>
      </c>
      <c r="K2014" s="12" t="str">
        <f>VLOOKUP(C:C,DIM_CUSTOMERS!A:G,7,FALSE)</f>
        <v>Spain</v>
      </c>
      <c r="L2014" s="30" cm="1">
        <f t="array" ref="L2014">_xlfn.IFS(
    AND(FACT_ORDERS[[#This Row],[DeliveryMehtod]]="shippment",FACT_ORDERS[[#This Row],[TotalAmount]]&gt;=200), 0,
    AND(FACT_ORDERS[[#This Row],[DeliveryMehtod]]="pickup"), 15,
    AND(FACT_ORDERS[[#This Row],[DeliveryMehtod]]="shippment",FACT_ORDERS[[#This Row],[TotalAmount]]&lt;200), 35
)</f>
        <v>15</v>
      </c>
      <c r="M2014" s="12" t="str" cm="1">
        <f t="array" ref="M2014">_xlfn.IFS(
    SUMIFS(FACT_ORDERS[TotalAmount], FACT_ORDERS[WD_CUSTOMERS],FACT_ORDERS[[#This Row],[WD_CUSTOMERS]])&gt;=15000, "VIP",
    SUMIFS(FACT_ORDERS[TotalAmount], FACT_ORDERS[WD_CUSTOMERS],FACT_ORDERS[[#This Row],[WD_CUSTOMERS]])&gt;=8000, "Premium",
    TRUE, "Regular"
)</f>
        <v>Regular</v>
      </c>
      <c r="N2014" s="32" cm="1">
        <f t="array" ref="N2014">_xlfn.IFS(
   FACT_ORDERS[[#This Row],[TypeOfClient]]="VIP", 0.2,
   FACT_ORDERS[[#This Row],[TypeOfClient]]="Premium", 0.1,
   TRUE, 0
)</f>
        <v>0</v>
      </c>
      <c r="O2014" s="31" cm="1">
        <f t="array" ref="O2014">_xlfn.IFS(
   FACT_ORDERS[[#This Row],[TotalAmount]]&gt;1500, 0.15,
   FACT_ORDERS[[#This Row],[TotalAmount]]&gt;1000, 0.1,
   FACT_ORDERS[[#This Row],[TotalAmount]]&gt;500, 0.05,
   TRUE, 0
)</f>
        <v>0</v>
      </c>
      <c r="P2014" s="28">
        <f xml:space="preserve"> FACT_ORDERS[[#This Row],[TotalAmount]] * (1 - (FACT_ORDERS[[#This Row],[ClientDiscount]] + FACT_ORDERS[[#This Row],[OrderDiscount]]) )</f>
        <v>480</v>
      </c>
      <c r="Q2014" s="28">
        <f>FACT_ORDERS[[#This Row],[TotalAmountWithDiscount]]+FACT_ORDERS[[#This Row],[DeliveryCost]]</f>
        <v>495</v>
      </c>
      <c r="R2014" s="35">
        <v>45322</v>
      </c>
      <c r="S2014" s="35" t="str">
        <f>IF(NETWORKDAYS(FACT_ORDERS[[#This Row],[Order-Date]], FACT_ORDERS[[#This Row],[ArrivalDate ]]) &gt; 10, "Late", "On Time")</f>
        <v>On Time</v>
      </c>
    </row>
    <row r="2015" spans="1:19" x14ac:dyDescent="0.3">
      <c r="A2015" s="12">
        <v>7013</v>
      </c>
      <c r="B2015" s="12">
        <v>252</v>
      </c>
      <c r="C2015" s="12">
        <v>10742</v>
      </c>
      <c r="D2015" s="12">
        <v>2014</v>
      </c>
      <c r="E2015" s="12" t="s">
        <v>243</v>
      </c>
      <c r="F2015" s="13">
        <v>45312</v>
      </c>
      <c r="G2015" s="26" t="s">
        <v>12548</v>
      </c>
      <c r="H2015" s="12">
        <v>19</v>
      </c>
      <c r="I2015" s="28">
        <f>VLOOKUP(B:B,DIM_PRODUCTS!A:F,5,FALSE)</f>
        <v>18</v>
      </c>
      <c r="J2015" s="28">
        <f>FACT_ORDERS[[#This Row],[ProductPrice]]*FACT_ORDERS[[#This Row],[Quantity]]</f>
        <v>342</v>
      </c>
      <c r="K2015" s="12" t="str">
        <f>VLOOKUP(C:C,DIM_CUSTOMERS!A:G,7,FALSE)</f>
        <v>Spain</v>
      </c>
      <c r="L2015" s="30" cm="1">
        <f t="array" ref="L2015">_xlfn.IFS(
    AND(FACT_ORDERS[[#This Row],[DeliveryMehtod]]="shippment",FACT_ORDERS[[#This Row],[TotalAmount]]&gt;=200), 0,
    AND(FACT_ORDERS[[#This Row],[DeliveryMehtod]]="pickup"), 15,
    AND(FACT_ORDERS[[#This Row],[DeliveryMehtod]]="shippment",FACT_ORDERS[[#This Row],[TotalAmount]]&lt;200), 35
)</f>
        <v>15</v>
      </c>
      <c r="M2015" s="12" t="str" cm="1">
        <f t="array" ref="M2015">_xlfn.IFS(
    SUMIFS(FACT_ORDERS[TotalAmount], FACT_ORDERS[WD_CUSTOMERS],FACT_ORDERS[[#This Row],[WD_CUSTOMERS]])&gt;=15000, "VIP",
    SUMIFS(FACT_ORDERS[TotalAmount], FACT_ORDERS[WD_CUSTOMERS],FACT_ORDERS[[#This Row],[WD_CUSTOMERS]])&gt;=8000, "Premium",
    TRUE, "Regular"
)</f>
        <v>Regular</v>
      </c>
      <c r="N2015" s="32" cm="1">
        <f t="array" ref="N2015">_xlfn.IFS(
   FACT_ORDERS[[#This Row],[TypeOfClient]]="VIP", 0.2,
   FACT_ORDERS[[#This Row],[TypeOfClient]]="Premium", 0.1,
   TRUE, 0
)</f>
        <v>0</v>
      </c>
      <c r="O2015" s="31" cm="1">
        <f t="array" ref="O2015">_xlfn.IFS(
   FACT_ORDERS[[#This Row],[TotalAmount]]&gt;1500, 0.15,
   FACT_ORDERS[[#This Row],[TotalAmount]]&gt;1000, 0.1,
   FACT_ORDERS[[#This Row],[TotalAmount]]&gt;500, 0.05,
   TRUE, 0
)</f>
        <v>0</v>
      </c>
      <c r="P2015" s="28">
        <f xml:space="preserve"> FACT_ORDERS[[#This Row],[TotalAmount]] * (1 - (FACT_ORDERS[[#This Row],[ClientDiscount]] + FACT_ORDERS[[#This Row],[OrderDiscount]]) )</f>
        <v>342</v>
      </c>
      <c r="Q2015" s="28">
        <f>FACT_ORDERS[[#This Row],[TotalAmountWithDiscount]]+FACT_ORDERS[[#This Row],[DeliveryCost]]</f>
        <v>357</v>
      </c>
      <c r="R2015" s="35">
        <v>45322</v>
      </c>
      <c r="S2015" s="35" t="str">
        <f>IF(NETWORKDAYS(FACT_ORDERS[[#This Row],[Order-Date]], FACT_ORDERS[[#This Row],[ArrivalDate ]]) &gt; 10, "Late", "On Time")</f>
        <v>On Time</v>
      </c>
    </row>
    <row r="2016" spans="1:19" x14ac:dyDescent="0.3">
      <c r="A2016" s="12">
        <v>7014</v>
      </c>
      <c r="B2016" s="12">
        <v>260</v>
      </c>
      <c r="C2016" s="12">
        <v>10742</v>
      </c>
      <c r="D2016" s="12">
        <v>2015</v>
      </c>
      <c r="E2016" s="12" t="s">
        <v>243</v>
      </c>
      <c r="F2016" s="13">
        <v>45329</v>
      </c>
      <c r="G2016" s="26" t="s">
        <v>12549</v>
      </c>
      <c r="H2016" s="12">
        <v>28</v>
      </c>
      <c r="I2016" s="28">
        <f>VLOOKUP(B:B,DIM_PRODUCTS!A:F,5,FALSE)</f>
        <v>15</v>
      </c>
      <c r="J2016" s="28">
        <f>FACT_ORDERS[[#This Row],[ProductPrice]]*FACT_ORDERS[[#This Row],[Quantity]]</f>
        <v>420</v>
      </c>
      <c r="K2016" s="12" t="str">
        <f>VLOOKUP(C:C,DIM_CUSTOMERS!A:G,7,FALSE)</f>
        <v>Spain</v>
      </c>
      <c r="L2016" s="30" cm="1">
        <f t="array" ref="L2016">_xlfn.IFS(
    AND(FACT_ORDERS[[#This Row],[DeliveryMehtod]]="shippment",FACT_ORDERS[[#This Row],[TotalAmount]]&gt;=200), 0,
    AND(FACT_ORDERS[[#This Row],[DeliveryMehtod]]="pickup"), 15,
    AND(FACT_ORDERS[[#This Row],[DeliveryMehtod]]="shippment",FACT_ORDERS[[#This Row],[TotalAmount]]&lt;200), 35
)</f>
        <v>15</v>
      </c>
      <c r="M2016" s="12" t="str" cm="1">
        <f t="array" ref="M2016">_xlfn.IFS(
    SUMIFS(FACT_ORDERS[TotalAmount], FACT_ORDERS[WD_CUSTOMERS],FACT_ORDERS[[#This Row],[WD_CUSTOMERS]])&gt;=15000, "VIP",
    SUMIFS(FACT_ORDERS[TotalAmount], FACT_ORDERS[WD_CUSTOMERS],FACT_ORDERS[[#This Row],[WD_CUSTOMERS]])&gt;=8000, "Premium",
    TRUE, "Regular"
)</f>
        <v>Regular</v>
      </c>
      <c r="N2016" s="32" cm="1">
        <f t="array" ref="N2016">_xlfn.IFS(
   FACT_ORDERS[[#This Row],[TypeOfClient]]="VIP", 0.2,
   FACT_ORDERS[[#This Row],[TypeOfClient]]="Premium", 0.1,
   TRUE, 0
)</f>
        <v>0</v>
      </c>
      <c r="O2016" s="31" cm="1">
        <f t="array" ref="O2016">_xlfn.IFS(
   FACT_ORDERS[[#This Row],[TotalAmount]]&gt;1500, 0.15,
   FACT_ORDERS[[#This Row],[TotalAmount]]&gt;1000, 0.1,
   FACT_ORDERS[[#This Row],[TotalAmount]]&gt;500, 0.05,
   TRUE, 0
)</f>
        <v>0</v>
      </c>
      <c r="P2016" s="28">
        <f xml:space="preserve"> FACT_ORDERS[[#This Row],[TotalAmount]] * (1 - (FACT_ORDERS[[#This Row],[ClientDiscount]] + FACT_ORDERS[[#This Row],[OrderDiscount]]) )</f>
        <v>420</v>
      </c>
      <c r="Q2016" s="28">
        <f>FACT_ORDERS[[#This Row],[TotalAmountWithDiscount]]+FACT_ORDERS[[#This Row],[DeliveryCost]]</f>
        <v>435</v>
      </c>
      <c r="R2016" s="35">
        <v>45338</v>
      </c>
      <c r="S2016" s="35" t="str">
        <f>IF(NETWORKDAYS(FACT_ORDERS[[#This Row],[Order-Date]], FACT_ORDERS[[#This Row],[ArrivalDate ]]) &gt; 10, "Late", "On Time")</f>
        <v>On Time</v>
      </c>
    </row>
    <row r="2017" spans="1:19" x14ac:dyDescent="0.3">
      <c r="A2017" s="12">
        <v>7015</v>
      </c>
      <c r="B2017" s="12">
        <v>252</v>
      </c>
      <c r="C2017" s="12">
        <v>10742</v>
      </c>
      <c r="D2017" s="12">
        <v>2016</v>
      </c>
      <c r="E2017" s="12" t="s">
        <v>244</v>
      </c>
      <c r="F2017" s="13">
        <v>45329</v>
      </c>
      <c r="G2017" s="26" t="s">
        <v>12550</v>
      </c>
      <c r="H2017" s="12">
        <v>17</v>
      </c>
      <c r="I2017" s="28">
        <f>VLOOKUP(B:B,DIM_PRODUCTS!A:F,5,FALSE)</f>
        <v>18</v>
      </c>
      <c r="J2017" s="28">
        <f>FACT_ORDERS[[#This Row],[ProductPrice]]*FACT_ORDERS[[#This Row],[Quantity]]</f>
        <v>306</v>
      </c>
      <c r="K2017" s="12" t="str">
        <f>VLOOKUP(C:C,DIM_CUSTOMERS!A:G,7,FALSE)</f>
        <v>Spain</v>
      </c>
      <c r="L2017" s="30" cm="1">
        <f t="array" ref="L2017">_xlfn.IFS(
    AND(FACT_ORDERS[[#This Row],[DeliveryMehtod]]="shippment",FACT_ORDERS[[#This Row],[TotalAmount]]&gt;=200), 0,
    AND(FACT_ORDERS[[#This Row],[DeliveryMehtod]]="pickup"), 15,
    AND(FACT_ORDERS[[#This Row],[DeliveryMehtod]]="shippment",FACT_ORDERS[[#This Row],[TotalAmount]]&lt;200), 35
)</f>
        <v>0</v>
      </c>
      <c r="M2017" s="12" t="str" cm="1">
        <f t="array" ref="M2017">_xlfn.IFS(
    SUMIFS(FACT_ORDERS[TotalAmount], FACT_ORDERS[WD_CUSTOMERS],FACT_ORDERS[[#This Row],[WD_CUSTOMERS]])&gt;=15000, "VIP",
    SUMIFS(FACT_ORDERS[TotalAmount], FACT_ORDERS[WD_CUSTOMERS],FACT_ORDERS[[#This Row],[WD_CUSTOMERS]])&gt;=8000, "Premium",
    TRUE, "Regular"
)</f>
        <v>Regular</v>
      </c>
      <c r="N2017" s="32" cm="1">
        <f t="array" ref="N2017">_xlfn.IFS(
   FACT_ORDERS[[#This Row],[TypeOfClient]]="VIP", 0.2,
   FACT_ORDERS[[#This Row],[TypeOfClient]]="Premium", 0.1,
   TRUE, 0
)</f>
        <v>0</v>
      </c>
      <c r="O2017" s="31" cm="1">
        <f t="array" ref="O2017">_xlfn.IFS(
   FACT_ORDERS[[#This Row],[TotalAmount]]&gt;1500, 0.15,
   FACT_ORDERS[[#This Row],[TotalAmount]]&gt;1000, 0.1,
   FACT_ORDERS[[#This Row],[TotalAmount]]&gt;500, 0.05,
   TRUE, 0
)</f>
        <v>0</v>
      </c>
      <c r="P2017" s="28">
        <f xml:space="preserve"> FACT_ORDERS[[#This Row],[TotalAmount]] * (1 - (FACT_ORDERS[[#This Row],[ClientDiscount]] + FACT_ORDERS[[#This Row],[OrderDiscount]]) )</f>
        <v>306</v>
      </c>
      <c r="Q2017" s="28">
        <f>FACT_ORDERS[[#This Row],[TotalAmountWithDiscount]]+FACT_ORDERS[[#This Row],[DeliveryCost]]</f>
        <v>306</v>
      </c>
      <c r="R2017" s="35">
        <v>45341</v>
      </c>
      <c r="S2017" s="35" t="str">
        <f>IF(NETWORKDAYS(FACT_ORDERS[[#This Row],[Order-Date]], FACT_ORDERS[[#This Row],[ArrivalDate ]]) &gt; 10, "Late", "On Time")</f>
        <v>On Time</v>
      </c>
    </row>
    <row r="2018" spans="1:19" x14ac:dyDescent="0.3">
      <c r="A2018" s="12">
        <v>7016</v>
      </c>
      <c r="B2018" s="12">
        <v>262</v>
      </c>
      <c r="C2018" s="12">
        <v>10742</v>
      </c>
      <c r="D2018" s="12">
        <v>2017</v>
      </c>
      <c r="E2018" s="12" t="s">
        <v>243</v>
      </c>
      <c r="F2018" s="13">
        <v>45329</v>
      </c>
      <c r="G2018" s="26" t="s">
        <v>12551</v>
      </c>
      <c r="H2018" s="12">
        <v>49</v>
      </c>
      <c r="I2018" s="28">
        <f>VLOOKUP(B:B,DIM_PRODUCTS!A:F,5,FALSE)</f>
        <v>10</v>
      </c>
      <c r="J2018" s="28">
        <f>FACT_ORDERS[[#This Row],[ProductPrice]]*FACT_ORDERS[[#This Row],[Quantity]]</f>
        <v>490</v>
      </c>
      <c r="K2018" s="12" t="str">
        <f>VLOOKUP(C:C,DIM_CUSTOMERS!A:G,7,FALSE)</f>
        <v>Spain</v>
      </c>
      <c r="L2018" s="30" cm="1">
        <f t="array" ref="L2018">_xlfn.IFS(
    AND(FACT_ORDERS[[#This Row],[DeliveryMehtod]]="shippment",FACT_ORDERS[[#This Row],[TotalAmount]]&gt;=200), 0,
    AND(FACT_ORDERS[[#This Row],[DeliveryMehtod]]="pickup"), 15,
    AND(FACT_ORDERS[[#This Row],[DeliveryMehtod]]="shippment",FACT_ORDERS[[#This Row],[TotalAmount]]&lt;200), 35
)</f>
        <v>15</v>
      </c>
      <c r="M2018" s="12" t="str" cm="1">
        <f t="array" ref="M2018">_xlfn.IFS(
    SUMIFS(FACT_ORDERS[TotalAmount], FACT_ORDERS[WD_CUSTOMERS],FACT_ORDERS[[#This Row],[WD_CUSTOMERS]])&gt;=15000, "VIP",
    SUMIFS(FACT_ORDERS[TotalAmount], FACT_ORDERS[WD_CUSTOMERS],FACT_ORDERS[[#This Row],[WD_CUSTOMERS]])&gt;=8000, "Premium",
    TRUE, "Regular"
)</f>
        <v>Regular</v>
      </c>
      <c r="N2018" s="32" cm="1">
        <f t="array" ref="N2018">_xlfn.IFS(
   FACT_ORDERS[[#This Row],[TypeOfClient]]="VIP", 0.2,
   FACT_ORDERS[[#This Row],[TypeOfClient]]="Premium", 0.1,
   TRUE, 0
)</f>
        <v>0</v>
      </c>
      <c r="O2018" s="31" cm="1">
        <f t="array" ref="O2018">_xlfn.IFS(
   FACT_ORDERS[[#This Row],[TotalAmount]]&gt;1500, 0.15,
   FACT_ORDERS[[#This Row],[TotalAmount]]&gt;1000, 0.1,
   FACT_ORDERS[[#This Row],[TotalAmount]]&gt;500, 0.05,
   TRUE, 0
)</f>
        <v>0</v>
      </c>
      <c r="P2018" s="28">
        <f xml:space="preserve"> FACT_ORDERS[[#This Row],[TotalAmount]] * (1 - (FACT_ORDERS[[#This Row],[ClientDiscount]] + FACT_ORDERS[[#This Row],[OrderDiscount]]) )</f>
        <v>490</v>
      </c>
      <c r="Q2018" s="28">
        <f>FACT_ORDERS[[#This Row],[TotalAmountWithDiscount]]+FACT_ORDERS[[#This Row],[DeliveryCost]]</f>
        <v>505</v>
      </c>
      <c r="R2018" s="35">
        <v>45340</v>
      </c>
      <c r="S2018" s="35" t="str">
        <f>IF(NETWORKDAYS(FACT_ORDERS[[#This Row],[Order-Date]], FACT_ORDERS[[#This Row],[ArrivalDate ]]) &gt; 10, "Late", "On Time")</f>
        <v>On Time</v>
      </c>
    </row>
    <row r="2019" spans="1:19" x14ac:dyDescent="0.3">
      <c r="A2019" s="12">
        <v>7017</v>
      </c>
      <c r="B2019" s="12">
        <v>262</v>
      </c>
      <c r="C2019" s="12">
        <v>10262</v>
      </c>
      <c r="D2019" s="12">
        <v>2018</v>
      </c>
      <c r="E2019" s="12" t="s">
        <v>243</v>
      </c>
      <c r="F2019" s="13">
        <v>45273</v>
      </c>
      <c r="G2019" s="26" t="s">
        <v>3611</v>
      </c>
      <c r="H2019" s="12">
        <v>40</v>
      </c>
      <c r="I2019" s="28">
        <f>VLOOKUP(B:B,DIM_PRODUCTS!A:F,5,FALSE)</f>
        <v>10</v>
      </c>
      <c r="J2019" s="28">
        <f>FACT_ORDERS[[#This Row],[ProductPrice]]*FACT_ORDERS[[#This Row],[Quantity]]</f>
        <v>400</v>
      </c>
      <c r="K2019" s="12" t="str">
        <f>VLOOKUP(C:C,DIM_CUSTOMERS!A:G,7,FALSE)</f>
        <v>USA</v>
      </c>
      <c r="L2019" s="30" cm="1">
        <f t="array" ref="L2019">_xlfn.IFS(
    AND(FACT_ORDERS[[#This Row],[DeliveryMehtod]]="shippment",FACT_ORDERS[[#This Row],[TotalAmount]]&gt;=200), 0,
    AND(FACT_ORDERS[[#This Row],[DeliveryMehtod]]="pickup"), 15,
    AND(FACT_ORDERS[[#This Row],[DeliveryMehtod]]="shippment",FACT_ORDERS[[#This Row],[TotalAmount]]&lt;200), 35
)</f>
        <v>15</v>
      </c>
      <c r="M2019" s="12" t="str" cm="1">
        <f t="array" ref="M2019">_xlfn.IFS(
    SUMIFS(FACT_ORDERS[TotalAmount], FACT_ORDERS[WD_CUSTOMERS],FACT_ORDERS[[#This Row],[WD_CUSTOMERS]])&gt;=15000, "VIP",
    SUMIFS(FACT_ORDERS[TotalAmount], FACT_ORDERS[WD_CUSTOMERS],FACT_ORDERS[[#This Row],[WD_CUSTOMERS]])&gt;=8000, "Premium",
    TRUE, "Regular"
)</f>
        <v>Regular</v>
      </c>
      <c r="N2019" s="32" cm="1">
        <f t="array" ref="N2019">_xlfn.IFS(
   FACT_ORDERS[[#This Row],[TypeOfClient]]="VIP", 0.2,
   FACT_ORDERS[[#This Row],[TypeOfClient]]="Premium", 0.1,
   TRUE, 0
)</f>
        <v>0</v>
      </c>
      <c r="O2019" s="31" cm="1">
        <f t="array" ref="O2019">_xlfn.IFS(
   FACT_ORDERS[[#This Row],[TotalAmount]]&gt;1500, 0.15,
   FACT_ORDERS[[#This Row],[TotalAmount]]&gt;1000, 0.1,
   FACT_ORDERS[[#This Row],[TotalAmount]]&gt;500, 0.05,
   TRUE, 0
)</f>
        <v>0</v>
      </c>
      <c r="P2019" s="28">
        <f xml:space="preserve"> FACT_ORDERS[[#This Row],[TotalAmount]] * (1 - (FACT_ORDERS[[#This Row],[ClientDiscount]] + FACT_ORDERS[[#This Row],[OrderDiscount]]) )</f>
        <v>400</v>
      </c>
      <c r="Q2019" s="28">
        <f>FACT_ORDERS[[#This Row],[TotalAmountWithDiscount]]+FACT_ORDERS[[#This Row],[DeliveryCost]]</f>
        <v>415</v>
      </c>
      <c r="R2019" s="35">
        <v>45282</v>
      </c>
      <c r="S2019" s="35" t="str">
        <f>IF(NETWORKDAYS(FACT_ORDERS[[#This Row],[Order-Date]], FACT_ORDERS[[#This Row],[ArrivalDate ]]) &gt; 10, "Late", "On Time")</f>
        <v>On Time</v>
      </c>
    </row>
    <row r="2020" spans="1:19" x14ac:dyDescent="0.3">
      <c r="A2020" s="12">
        <v>7018</v>
      </c>
      <c r="B2020" s="12">
        <v>211</v>
      </c>
      <c r="C2020" s="12">
        <v>10262</v>
      </c>
      <c r="D2020" s="12">
        <v>2019</v>
      </c>
      <c r="E2020" s="12" t="s">
        <v>243</v>
      </c>
      <c r="F2020" s="13">
        <v>45273</v>
      </c>
      <c r="G2020" s="26" t="s">
        <v>12552</v>
      </c>
      <c r="H2020" s="12">
        <v>76</v>
      </c>
      <c r="I2020" s="28">
        <f>VLOOKUP(B:B,DIM_PRODUCTS!A:F,5,FALSE)</f>
        <v>13</v>
      </c>
      <c r="J2020" s="28">
        <f>FACT_ORDERS[[#This Row],[ProductPrice]]*FACT_ORDERS[[#This Row],[Quantity]]</f>
        <v>988</v>
      </c>
      <c r="K2020" s="12" t="str">
        <f>VLOOKUP(C:C,DIM_CUSTOMERS!A:G,7,FALSE)</f>
        <v>USA</v>
      </c>
      <c r="L2020" s="30" cm="1">
        <f t="array" ref="L2020">_xlfn.IFS(
    AND(FACT_ORDERS[[#This Row],[DeliveryMehtod]]="shippment",FACT_ORDERS[[#This Row],[TotalAmount]]&gt;=200), 0,
    AND(FACT_ORDERS[[#This Row],[DeliveryMehtod]]="pickup"), 15,
    AND(FACT_ORDERS[[#This Row],[DeliveryMehtod]]="shippment",FACT_ORDERS[[#This Row],[TotalAmount]]&lt;200), 35
)</f>
        <v>15</v>
      </c>
      <c r="M2020" s="12" t="str" cm="1">
        <f t="array" ref="M2020">_xlfn.IFS(
    SUMIFS(FACT_ORDERS[TotalAmount], FACT_ORDERS[WD_CUSTOMERS],FACT_ORDERS[[#This Row],[WD_CUSTOMERS]])&gt;=15000, "VIP",
    SUMIFS(FACT_ORDERS[TotalAmount], FACT_ORDERS[WD_CUSTOMERS],FACT_ORDERS[[#This Row],[WD_CUSTOMERS]])&gt;=8000, "Premium",
    TRUE, "Regular"
)</f>
        <v>Regular</v>
      </c>
      <c r="N2020" s="32" cm="1">
        <f t="array" ref="N2020">_xlfn.IFS(
   FACT_ORDERS[[#This Row],[TypeOfClient]]="VIP", 0.2,
   FACT_ORDERS[[#This Row],[TypeOfClient]]="Premium", 0.1,
   TRUE, 0
)</f>
        <v>0</v>
      </c>
      <c r="O2020" s="31" cm="1">
        <f t="array" ref="O2020">_xlfn.IFS(
   FACT_ORDERS[[#This Row],[TotalAmount]]&gt;1500, 0.15,
   FACT_ORDERS[[#This Row],[TotalAmount]]&gt;1000, 0.1,
   FACT_ORDERS[[#This Row],[TotalAmount]]&gt;500, 0.05,
   TRUE, 0
)</f>
        <v>0.05</v>
      </c>
      <c r="P2020" s="28">
        <f xml:space="preserve"> FACT_ORDERS[[#This Row],[TotalAmount]] * (1 - (FACT_ORDERS[[#This Row],[ClientDiscount]] + FACT_ORDERS[[#This Row],[OrderDiscount]]) )</f>
        <v>938.59999999999991</v>
      </c>
      <c r="Q2020" s="28">
        <f>FACT_ORDERS[[#This Row],[TotalAmountWithDiscount]]+FACT_ORDERS[[#This Row],[DeliveryCost]]</f>
        <v>953.59999999999991</v>
      </c>
      <c r="R2020" s="35">
        <v>45282</v>
      </c>
      <c r="S2020" s="35" t="str">
        <f>IF(NETWORKDAYS(FACT_ORDERS[[#This Row],[Order-Date]], FACT_ORDERS[[#This Row],[ArrivalDate ]]) &gt; 10, "Late", "On Time")</f>
        <v>On Time</v>
      </c>
    </row>
    <row r="2021" spans="1:19" x14ac:dyDescent="0.3">
      <c r="A2021" s="12">
        <v>7019</v>
      </c>
      <c r="B2021" s="12">
        <v>262</v>
      </c>
      <c r="C2021" s="12">
        <v>10262</v>
      </c>
      <c r="D2021" s="12">
        <v>2020</v>
      </c>
      <c r="E2021" s="12" t="s">
        <v>244</v>
      </c>
      <c r="F2021" s="13">
        <v>45343</v>
      </c>
      <c r="G2021" s="26" t="s">
        <v>12553</v>
      </c>
      <c r="H2021" s="12">
        <v>49</v>
      </c>
      <c r="I2021" s="28">
        <f>VLOOKUP(B:B,DIM_PRODUCTS!A:F,5,FALSE)</f>
        <v>10</v>
      </c>
      <c r="J2021" s="28">
        <f>FACT_ORDERS[[#This Row],[ProductPrice]]*FACT_ORDERS[[#This Row],[Quantity]]</f>
        <v>490</v>
      </c>
      <c r="K2021" s="12" t="str">
        <f>VLOOKUP(C:C,DIM_CUSTOMERS!A:G,7,FALSE)</f>
        <v>USA</v>
      </c>
      <c r="L2021" s="30" cm="1">
        <f t="array" ref="L2021">_xlfn.IFS(
    AND(FACT_ORDERS[[#This Row],[DeliveryMehtod]]="shippment",FACT_ORDERS[[#This Row],[TotalAmount]]&gt;=200), 0,
    AND(FACT_ORDERS[[#This Row],[DeliveryMehtod]]="pickup"), 15,
    AND(FACT_ORDERS[[#This Row],[DeliveryMehtod]]="shippment",FACT_ORDERS[[#This Row],[TotalAmount]]&lt;200), 35
)</f>
        <v>0</v>
      </c>
      <c r="M2021" s="12" t="str" cm="1">
        <f t="array" ref="M2021">_xlfn.IFS(
    SUMIFS(FACT_ORDERS[TotalAmount], FACT_ORDERS[WD_CUSTOMERS],FACT_ORDERS[[#This Row],[WD_CUSTOMERS]])&gt;=15000, "VIP",
    SUMIFS(FACT_ORDERS[TotalAmount], FACT_ORDERS[WD_CUSTOMERS],FACT_ORDERS[[#This Row],[WD_CUSTOMERS]])&gt;=8000, "Premium",
    TRUE, "Regular"
)</f>
        <v>Regular</v>
      </c>
      <c r="N2021" s="32" cm="1">
        <f t="array" ref="N2021">_xlfn.IFS(
   FACT_ORDERS[[#This Row],[TypeOfClient]]="VIP", 0.2,
   FACT_ORDERS[[#This Row],[TypeOfClient]]="Premium", 0.1,
   TRUE, 0
)</f>
        <v>0</v>
      </c>
      <c r="O2021" s="31" cm="1">
        <f t="array" ref="O2021">_xlfn.IFS(
   FACT_ORDERS[[#This Row],[TotalAmount]]&gt;1500, 0.15,
   FACT_ORDERS[[#This Row],[TotalAmount]]&gt;1000, 0.1,
   FACT_ORDERS[[#This Row],[TotalAmount]]&gt;500, 0.05,
   TRUE, 0
)</f>
        <v>0</v>
      </c>
      <c r="P2021" s="28">
        <f xml:space="preserve"> FACT_ORDERS[[#This Row],[TotalAmount]] * (1 - (FACT_ORDERS[[#This Row],[ClientDiscount]] + FACT_ORDERS[[#This Row],[OrderDiscount]]) )</f>
        <v>490</v>
      </c>
      <c r="Q2021" s="28">
        <f>FACT_ORDERS[[#This Row],[TotalAmountWithDiscount]]+FACT_ORDERS[[#This Row],[DeliveryCost]]</f>
        <v>490</v>
      </c>
      <c r="R2021" s="35">
        <v>45350</v>
      </c>
      <c r="S2021" s="35" t="str">
        <f>IF(NETWORKDAYS(FACT_ORDERS[[#This Row],[Order-Date]], FACT_ORDERS[[#This Row],[ArrivalDate ]]) &gt; 10, "Late", "On Time")</f>
        <v>On Time</v>
      </c>
    </row>
    <row r="2022" spans="1:19" x14ac:dyDescent="0.3">
      <c r="A2022" s="12">
        <v>7020</v>
      </c>
      <c r="B2022" s="12">
        <v>211</v>
      </c>
      <c r="C2022" s="12">
        <v>10262</v>
      </c>
      <c r="D2022" s="12">
        <v>2021</v>
      </c>
      <c r="E2022" s="12" t="s">
        <v>243</v>
      </c>
      <c r="F2022" s="13">
        <v>45343</v>
      </c>
      <c r="G2022" s="26" t="s">
        <v>12554</v>
      </c>
      <c r="H2022" s="12">
        <v>64</v>
      </c>
      <c r="I2022" s="28">
        <f>VLOOKUP(B:B,DIM_PRODUCTS!A:F,5,FALSE)</f>
        <v>13</v>
      </c>
      <c r="J2022" s="28">
        <f>FACT_ORDERS[[#This Row],[ProductPrice]]*FACT_ORDERS[[#This Row],[Quantity]]</f>
        <v>832</v>
      </c>
      <c r="K2022" s="12" t="str">
        <f>VLOOKUP(C:C,DIM_CUSTOMERS!A:G,7,FALSE)</f>
        <v>USA</v>
      </c>
      <c r="L2022" s="30" cm="1">
        <f t="array" ref="L2022">_xlfn.IFS(
    AND(FACT_ORDERS[[#This Row],[DeliveryMehtod]]="shippment",FACT_ORDERS[[#This Row],[TotalAmount]]&gt;=200), 0,
    AND(FACT_ORDERS[[#This Row],[DeliveryMehtod]]="pickup"), 15,
    AND(FACT_ORDERS[[#This Row],[DeliveryMehtod]]="shippment",FACT_ORDERS[[#This Row],[TotalAmount]]&lt;200), 35
)</f>
        <v>15</v>
      </c>
      <c r="M2022" s="12" t="str" cm="1">
        <f t="array" ref="M2022">_xlfn.IFS(
    SUMIFS(FACT_ORDERS[TotalAmount], FACT_ORDERS[WD_CUSTOMERS],FACT_ORDERS[[#This Row],[WD_CUSTOMERS]])&gt;=15000, "VIP",
    SUMIFS(FACT_ORDERS[TotalAmount], FACT_ORDERS[WD_CUSTOMERS],FACT_ORDERS[[#This Row],[WD_CUSTOMERS]])&gt;=8000, "Premium",
    TRUE, "Regular"
)</f>
        <v>Regular</v>
      </c>
      <c r="N2022" s="32" cm="1">
        <f t="array" ref="N2022">_xlfn.IFS(
   FACT_ORDERS[[#This Row],[TypeOfClient]]="VIP", 0.2,
   FACT_ORDERS[[#This Row],[TypeOfClient]]="Premium", 0.1,
   TRUE, 0
)</f>
        <v>0</v>
      </c>
      <c r="O2022" s="31" cm="1">
        <f t="array" ref="O2022">_xlfn.IFS(
   FACT_ORDERS[[#This Row],[TotalAmount]]&gt;1500, 0.15,
   FACT_ORDERS[[#This Row],[TotalAmount]]&gt;1000, 0.1,
   FACT_ORDERS[[#This Row],[TotalAmount]]&gt;500, 0.05,
   TRUE, 0
)</f>
        <v>0.05</v>
      </c>
      <c r="P2022" s="28">
        <f xml:space="preserve"> FACT_ORDERS[[#This Row],[TotalAmount]] * (1 - (FACT_ORDERS[[#This Row],[ClientDiscount]] + FACT_ORDERS[[#This Row],[OrderDiscount]]) )</f>
        <v>790.4</v>
      </c>
      <c r="Q2022" s="28">
        <f>FACT_ORDERS[[#This Row],[TotalAmountWithDiscount]]+FACT_ORDERS[[#This Row],[DeliveryCost]]</f>
        <v>805.4</v>
      </c>
      <c r="R2022" s="35">
        <v>45354</v>
      </c>
      <c r="S2022" s="35" t="str">
        <f>IF(NETWORKDAYS(FACT_ORDERS[[#This Row],[Order-Date]], FACT_ORDERS[[#This Row],[ArrivalDate ]]) &gt; 10, "Late", "On Time")</f>
        <v>On Time</v>
      </c>
    </row>
    <row r="2023" spans="1:19" x14ac:dyDescent="0.3">
      <c r="A2023" s="12">
        <v>7021</v>
      </c>
      <c r="B2023" s="12">
        <v>262</v>
      </c>
      <c r="C2023" s="12">
        <v>10262</v>
      </c>
      <c r="D2023" s="12">
        <v>2022</v>
      </c>
      <c r="E2023" s="12" t="s">
        <v>243</v>
      </c>
      <c r="F2023" s="13">
        <v>45350</v>
      </c>
      <c r="G2023" s="26" t="s">
        <v>12555</v>
      </c>
      <c r="H2023" s="12">
        <v>33</v>
      </c>
      <c r="I2023" s="28">
        <f>VLOOKUP(B:B,DIM_PRODUCTS!A:F,5,FALSE)</f>
        <v>10</v>
      </c>
      <c r="J2023" s="28">
        <f>FACT_ORDERS[[#This Row],[ProductPrice]]*FACT_ORDERS[[#This Row],[Quantity]]</f>
        <v>330</v>
      </c>
      <c r="K2023" s="12" t="str">
        <f>VLOOKUP(C:C,DIM_CUSTOMERS!A:G,7,FALSE)</f>
        <v>USA</v>
      </c>
      <c r="L2023" s="30" cm="1">
        <f t="array" ref="L2023">_xlfn.IFS(
    AND(FACT_ORDERS[[#This Row],[DeliveryMehtod]]="shippment",FACT_ORDERS[[#This Row],[TotalAmount]]&gt;=200), 0,
    AND(FACT_ORDERS[[#This Row],[DeliveryMehtod]]="pickup"), 15,
    AND(FACT_ORDERS[[#This Row],[DeliveryMehtod]]="shippment",FACT_ORDERS[[#This Row],[TotalAmount]]&lt;200), 35
)</f>
        <v>15</v>
      </c>
      <c r="M2023" s="12" t="str" cm="1">
        <f t="array" ref="M2023">_xlfn.IFS(
    SUMIFS(FACT_ORDERS[TotalAmount], FACT_ORDERS[WD_CUSTOMERS],FACT_ORDERS[[#This Row],[WD_CUSTOMERS]])&gt;=15000, "VIP",
    SUMIFS(FACT_ORDERS[TotalAmount], FACT_ORDERS[WD_CUSTOMERS],FACT_ORDERS[[#This Row],[WD_CUSTOMERS]])&gt;=8000, "Premium",
    TRUE, "Regular"
)</f>
        <v>Regular</v>
      </c>
      <c r="N2023" s="32" cm="1">
        <f t="array" ref="N2023">_xlfn.IFS(
   FACT_ORDERS[[#This Row],[TypeOfClient]]="VIP", 0.2,
   FACT_ORDERS[[#This Row],[TypeOfClient]]="Premium", 0.1,
   TRUE, 0
)</f>
        <v>0</v>
      </c>
      <c r="O2023" s="31" cm="1">
        <f t="array" ref="O2023">_xlfn.IFS(
   FACT_ORDERS[[#This Row],[TotalAmount]]&gt;1500, 0.15,
   FACT_ORDERS[[#This Row],[TotalAmount]]&gt;1000, 0.1,
   FACT_ORDERS[[#This Row],[TotalAmount]]&gt;500, 0.05,
   TRUE, 0
)</f>
        <v>0</v>
      </c>
      <c r="P2023" s="28">
        <f xml:space="preserve"> FACT_ORDERS[[#This Row],[TotalAmount]] * (1 - (FACT_ORDERS[[#This Row],[ClientDiscount]] + FACT_ORDERS[[#This Row],[OrderDiscount]]) )</f>
        <v>330</v>
      </c>
      <c r="Q2023" s="28">
        <f>FACT_ORDERS[[#This Row],[TotalAmountWithDiscount]]+FACT_ORDERS[[#This Row],[DeliveryCost]]</f>
        <v>345</v>
      </c>
      <c r="R2023" s="35">
        <v>45357</v>
      </c>
      <c r="S2023" s="35" t="str">
        <f>IF(NETWORKDAYS(FACT_ORDERS[[#This Row],[Order-Date]], FACT_ORDERS[[#This Row],[ArrivalDate ]]) &gt; 10, "Late", "On Time")</f>
        <v>On Time</v>
      </c>
    </row>
    <row r="2024" spans="1:19" x14ac:dyDescent="0.3">
      <c r="A2024" s="12">
        <v>7022</v>
      </c>
      <c r="B2024" s="12">
        <v>211</v>
      </c>
      <c r="C2024" s="12">
        <v>10262</v>
      </c>
      <c r="D2024" s="12">
        <v>2023</v>
      </c>
      <c r="E2024" s="12" t="s">
        <v>244</v>
      </c>
      <c r="F2024" s="13">
        <v>45350</v>
      </c>
      <c r="G2024" s="26" t="s">
        <v>12556</v>
      </c>
      <c r="H2024" s="12">
        <v>47</v>
      </c>
      <c r="I2024" s="28">
        <f>VLOOKUP(B:B,DIM_PRODUCTS!A:F,5,FALSE)</f>
        <v>13</v>
      </c>
      <c r="J2024" s="28">
        <f>FACT_ORDERS[[#This Row],[ProductPrice]]*FACT_ORDERS[[#This Row],[Quantity]]</f>
        <v>611</v>
      </c>
      <c r="K2024" s="12" t="str">
        <f>VLOOKUP(C:C,DIM_CUSTOMERS!A:G,7,FALSE)</f>
        <v>USA</v>
      </c>
      <c r="L2024" s="30" cm="1">
        <f t="array" ref="L2024">_xlfn.IFS(
    AND(FACT_ORDERS[[#This Row],[DeliveryMehtod]]="shippment",FACT_ORDERS[[#This Row],[TotalAmount]]&gt;=200), 0,
    AND(FACT_ORDERS[[#This Row],[DeliveryMehtod]]="pickup"), 15,
    AND(FACT_ORDERS[[#This Row],[DeliveryMehtod]]="shippment",FACT_ORDERS[[#This Row],[TotalAmount]]&lt;200), 35
)</f>
        <v>0</v>
      </c>
      <c r="M2024" s="12" t="str" cm="1">
        <f t="array" ref="M2024">_xlfn.IFS(
    SUMIFS(FACT_ORDERS[TotalAmount], FACT_ORDERS[WD_CUSTOMERS],FACT_ORDERS[[#This Row],[WD_CUSTOMERS]])&gt;=15000, "VIP",
    SUMIFS(FACT_ORDERS[TotalAmount], FACT_ORDERS[WD_CUSTOMERS],FACT_ORDERS[[#This Row],[WD_CUSTOMERS]])&gt;=8000, "Premium",
    TRUE, "Regular"
)</f>
        <v>Regular</v>
      </c>
      <c r="N2024" s="32" cm="1">
        <f t="array" ref="N2024">_xlfn.IFS(
   FACT_ORDERS[[#This Row],[TypeOfClient]]="VIP", 0.2,
   FACT_ORDERS[[#This Row],[TypeOfClient]]="Premium", 0.1,
   TRUE, 0
)</f>
        <v>0</v>
      </c>
      <c r="O2024" s="31" cm="1">
        <f t="array" ref="O2024">_xlfn.IFS(
   FACT_ORDERS[[#This Row],[TotalAmount]]&gt;1500, 0.15,
   FACT_ORDERS[[#This Row],[TotalAmount]]&gt;1000, 0.1,
   FACT_ORDERS[[#This Row],[TotalAmount]]&gt;500, 0.05,
   TRUE, 0
)</f>
        <v>0.05</v>
      </c>
      <c r="P2024" s="28">
        <f xml:space="preserve"> FACT_ORDERS[[#This Row],[TotalAmount]] * (1 - (FACT_ORDERS[[#This Row],[ClientDiscount]] + FACT_ORDERS[[#This Row],[OrderDiscount]]) )</f>
        <v>580.44999999999993</v>
      </c>
      <c r="Q2024" s="28">
        <f>FACT_ORDERS[[#This Row],[TotalAmountWithDiscount]]+FACT_ORDERS[[#This Row],[DeliveryCost]]</f>
        <v>580.44999999999993</v>
      </c>
      <c r="R2024" s="35">
        <v>45359</v>
      </c>
      <c r="S2024" s="35" t="str">
        <f>IF(NETWORKDAYS(FACT_ORDERS[[#This Row],[Order-Date]], FACT_ORDERS[[#This Row],[ArrivalDate ]]) &gt; 10, "Late", "On Time")</f>
        <v>On Time</v>
      </c>
    </row>
    <row r="2025" spans="1:19" x14ac:dyDescent="0.3">
      <c r="A2025" s="12">
        <v>7023</v>
      </c>
      <c r="B2025" s="12">
        <v>262</v>
      </c>
      <c r="C2025" s="12">
        <v>10262</v>
      </c>
      <c r="D2025" s="12">
        <v>2024</v>
      </c>
      <c r="E2025" s="12" t="s">
        <v>243</v>
      </c>
      <c r="F2025" s="13">
        <v>45389</v>
      </c>
      <c r="G2025" s="26" t="s">
        <v>12557</v>
      </c>
      <c r="H2025" s="12">
        <v>43</v>
      </c>
      <c r="I2025" s="28">
        <f>VLOOKUP(B:B,DIM_PRODUCTS!A:F,5,FALSE)</f>
        <v>10</v>
      </c>
      <c r="J2025" s="28">
        <f>FACT_ORDERS[[#This Row],[ProductPrice]]*FACT_ORDERS[[#This Row],[Quantity]]</f>
        <v>430</v>
      </c>
      <c r="K2025" s="12" t="str">
        <f>VLOOKUP(C:C,DIM_CUSTOMERS!A:G,7,FALSE)</f>
        <v>USA</v>
      </c>
      <c r="L2025" s="30" cm="1">
        <f t="array" ref="L2025">_xlfn.IFS(
    AND(FACT_ORDERS[[#This Row],[DeliveryMehtod]]="shippment",FACT_ORDERS[[#This Row],[TotalAmount]]&gt;=200), 0,
    AND(FACT_ORDERS[[#This Row],[DeliveryMehtod]]="pickup"), 15,
    AND(FACT_ORDERS[[#This Row],[DeliveryMehtod]]="shippment",FACT_ORDERS[[#This Row],[TotalAmount]]&lt;200), 35
)</f>
        <v>15</v>
      </c>
      <c r="M2025" s="12" t="str" cm="1">
        <f t="array" ref="M2025">_xlfn.IFS(
    SUMIFS(FACT_ORDERS[TotalAmount], FACT_ORDERS[WD_CUSTOMERS],FACT_ORDERS[[#This Row],[WD_CUSTOMERS]])&gt;=15000, "VIP",
    SUMIFS(FACT_ORDERS[TotalAmount], FACT_ORDERS[WD_CUSTOMERS],FACT_ORDERS[[#This Row],[WD_CUSTOMERS]])&gt;=8000, "Premium",
    TRUE, "Regular"
)</f>
        <v>Regular</v>
      </c>
      <c r="N2025" s="32" cm="1">
        <f t="array" ref="N2025">_xlfn.IFS(
   FACT_ORDERS[[#This Row],[TypeOfClient]]="VIP", 0.2,
   FACT_ORDERS[[#This Row],[TypeOfClient]]="Premium", 0.1,
   TRUE, 0
)</f>
        <v>0</v>
      </c>
      <c r="O2025" s="31" cm="1">
        <f t="array" ref="O2025">_xlfn.IFS(
   FACT_ORDERS[[#This Row],[TotalAmount]]&gt;1500, 0.15,
   FACT_ORDERS[[#This Row],[TotalAmount]]&gt;1000, 0.1,
   FACT_ORDERS[[#This Row],[TotalAmount]]&gt;500, 0.05,
   TRUE, 0
)</f>
        <v>0</v>
      </c>
      <c r="P2025" s="28">
        <f xml:space="preserve"> FACT_ORDERS[[#This Row],[TotalAmount]] * (1 - (FACT_ORDERS[[#This Row],[ClientDiscount]] + FACT_ORDERS[[#This Row],[OrderDiscount]]) )</f>
        <v>430</v>
      </c>
      <c r="Q2025" s="28">
        <f>FACT_ORDERS[[#This Row],[TotalAmountWithDiscount]]+FACT_ORDERS[[#This Row],[DeliveryCost]]</f>
        <v>445</v>
      </c>
      <c r="R2025" s="35">
        <v>45398</v>
      </c>
      <c r="S2025" s="35" t="str">
        <f>IF(NETWORKDAYS(FACT_ORDERS[[#This Row],[Order-Date]], FACT_ORDERS[[#This Row],[ArrivalDate ]]) &gt; 10, "Late", "On Time")</f>
        <v>On Time</v>
      </c>
    </row>
    <row r="2026" spans="1:19" x14ac:dyDescent="0.3">
      <c r="A2026" s="12">
        <v>7024</v>
      </c>
      <c r="B2026" s="12">
        <v>211</v>
      </c>
      <c r="C2026" s="12">
        <v>10262</v>
      </c>
      <c r="D2026" s="12">
        <v>2025</v>
      </c>
      <c r="E2026" s="12" t="s">
        <v>243</v>
      </c>
      <c r="F2026" s="13">
        <v>45389</v>
      </c>
      <c r="G2026" s="26" t="s">
        <v>12558</v>
      </c>
      <c r="H2026" s="12">
        <v>57</v>
      </c>
      <c r="I2026" s="28">
        <f>VLOOKUP(B:B,DIM_PRODUCTS!A:F,5,FALSE)</f>
        <v>13</v>
      </c>
      <c r="J2026" s="28">
        <f>FACT_ORDERS[[#This Row],[ProductPrice]]*FACT_ORDERS[[#This Row],[Quantity]]</f>
        <v>741</v>
      </c>
      <c r="K2026" s="12" t="str">
        <f>VLOOKUP(C:C,DIM_CUSTOMERS!A:G,7,FALSE)</f>
        <v>USA</v>
      </c>
      <c r="L2026" s="30" cm="1">
        <f t="array" ref="L2026">_xlfn.IFS(
    AND(FACT_ORDERS[[#This Row],[DeliveryMehtod]]="shippment",FACT_ORDERS[[#This Row],[TotalAmount]]&gt;=200), 0,
    AND(FACT_ORDERS[[#This Row],[DeliveryMehtod]]="pickup"), 15,
    AND(FACT_ORDERS[[#This Row],[DeliveryMehtod]]="shippment",FACT_ORDERS[[#This Row],[TotalAmount]]&lt;200), 35
)</f>
        <v>15</v>
      </c>
      <c r="M2026" s="12" t="str" cm="1">
        <f t="array" ref="M2026">_xlfn.IFS(
    SUMIFS(FACT_ORDERS[TotalAmount], FACT_ORDERS[WD_CUSTOMERS],FACT_ORDERS[[#This Row],[WD_CUSTOMERS]])&gt;=15000, "VIP",
    SUMIFS(FACT_ORDERS[TotalAmount], FACT_ORDERS[WD_CUSTOMERS],FACT_ORDERS[[#This Row],[WD_CUSTOMERS]])&gt;=8000, "Premium",
    TRUE, "Regular"
)</f>
        <v>Regular</v>
      </c>
      <c r="N2026" s="32" cm="1">
        <f t="array" ref="N2026">_xlfn.IFS(
   FACT_ORDERS[[#This Row],[TypeOfClient]]="VIP", 0.2,
   FACT_ORDERS[[#This Row],[TypeOfClient]]="Premium", 0.1,
   TRUE, 0
)</f>
        <v>0</v>
      </c>
      <c r="O2026" s="31" cm="1">
        <f t="array" ref="O2026">_xlfn.IFS(
   FACT_ORDERS[[#This Row],[TotalAmount]]&gt;1500, 0.15,
   FACT_ORDERS[[#This Row],[TotalAmount]]&gt;1000, 0.1,
   FACT_ORDERS[[#This Row],[TotalAmount]]&gt;500, 0.05,
   TRUE, 0
)</f>
        <v>0.05</v>
      </c>
      <c r="P2026" s="28">
        <f xml:space="preserve"> FACT_ORDERS[[#This Row],[TotalAmount]] * (1 - (FACT_ORDERS[[#This Row],[ClientDiscount]] + FACT_ORDERS[[#This Row],[OrderDiscount]]) )</f>
        <v>703.94999999999993</v>
      </c>
      <c r="Q2026" s="28">
        <f>FACT_ORDERS[[#This Row],[TotalAmountWithDiscount]]+FACT_ORDERS[[#This Row],[DeliveryCost]]</f>
        <v>718.94999999999993</v>
      </c>
      <c r="R2026" s="35">
        <v>45398</v>
      </c>
      <c r="S2026" s="35" t="str">
        <f>IF(NETWORKDAYS(FACT_ORDERS[[#This Row],[Order-Date]], FACT_ORDERS[[#This Row],[ArrivalDate ]]) &gt; 10, "Late", "On Time")</f>
        <v>On Time</v>
      </c>
    </row>
    <row r="2027" spans="1:19" x14ac:dyDescent="0.3">
      <c r="A2027" s="12">
        <v>7025</v>
      </c>
      <c r="B2027" s="12">
        <v>211</v>
      </c>
      <c r="C2027" s="12">
        <v>10262</v>
      </c>
      <c r="D2027" s="12">
        <v>2026</v>
      </c>
      <c r="E2027" s="12" t="s">
        <v>244</v>
      </c>
      <c r="F2027" s="13">
        <v>45543</v>
      </c>
      <c r="G2027" s="26" t="s">
        <v>12559</v>
      </c>
      <c r="H2027" s="12">
        <v>53</v>
      </c>
      <c r="I2027" s="28">
        <f>VLOOKUP(B:B,DIM_PRODUCTS!A:F,5,FALSE)</f>
        <v>13</v>
      </c>
      <c r="J2027" s="28">
        <f>FACT_ORDERS[[#This Row],[ProductPrice]]*FACT_ORDERS[[#This Row],[Quantity]]</f>
        <v>689</v>
      </c>
      <c r="K2027" s="12" t="str">
        <f>VLOOKUP(C:C,DIM_CUSTOMERS!A:G,7,FALSE)</f>
        <v>USA</v>
      </c>
      <c r="L2027" s="30" cm="1">
        <f t="array" ref="L2027">_xlfn.IFS(
    AND(FACT_ORDERS[[#This Row],[DeliveryMehtod]]="shippment",FACT_ORDERS[[#This Row],[TotalAmount]]&gt;=200), 0,
    AND(FACT_ORDERS[[#This Row],[DeliveryMehtod]]="pickup"), 15,
    AND(FACT_ORDERS[[#This Row],[DeliveryMehtod]]="shippment",FACT_ORDERS[[#This Row],[TotalAmount]]&lt;200), 35
)</f>
        <v>0</v>
      </c>
      <c r="M2027" s="12" t="str" cm="1">
        <f t="array" ref="M2027">_xlfn.IFS(
    SUMIFS(FACT_ORDERS[TotalAmount], FACT_ORDERS[WD_CUSTOMERS],FACT_ORDERS[[#This Row],[WD_CUSTOMERS]])&gt;=15000, "VIP",
    SUMIFS(FACT_ORDERS[TotalAmount], FACT_ORDERS[WD_CUSTOMERS],FACT_ORDERS[[#This Row],[WD_CUSTOMERS]])&gt;=8000, "Premium",
    TRUE, "Regular"
)</f>
        <v>Regular</v>
      </c>
      <c r="N2027" s="32" cm="1">
        <f t="array" ref="N2027">_xlfn.IFS(
   FACT_ORDERS[[#This Row],[TypeOfClient]]="VIP", 0.2,
   FACT_ORDERS[[#This Row],[TypeOfClient]]="Premium", 0.1,
   TRUE, 0
)</f>
        <v>0</v>
      </c>
      <c r="O2027" s="31" cm="1">
        <f t="array" ref="O2027">_xlfn.IFS(
   FACT_ORDERS[[#This Row],[TotalAmount]]&gt;1500, 0.15,
   FACT_ORDERS[[#This Row],[TotalAmount]]&gt;1000, 0.1,
   FACT_ORDERS[[#This Row],[TotalAmount]]&gt;500, 0.05,
   TRUE, 0
)</f>
        <v>0.05</v>
      </c>
      <c r="P2027" s="28">
        <f xml:space="preserve"> FACT_ORDERS[[#This Row],[TotalAmount]] * (1 - (FACT_ORDERS[[#This Row],[ClientDiscount]] + FACT_ORDERS[[#This Row],[OrderDiscount]]) )</f>
        <v>654.54999999999995</v>
      </c>
      <c r="Q2027" s="28">
        <f>FACT_ORDERS[[#This Row],[TotalAmountWithDiscount]]+FACT_ORDERS[[#This Row],[DeliveryCost]]</f>
        <v>654.54999999999995</v>
      </c>
      <c r="R2027" s="35">
        <v>45550</v>
      </c>
      <c r="S2027" s="35" t="str">
        <f>IF(NETWORKDAYS(FACT_ORDERS[[#This Row],[Order-Date]], FACT_ORDERS[[#This Row],[ArrivalDate ]]) &gt; 10, "Late", "On Time")</f>
        <v>On Time</v>
      </c>
    </row>
    <row r="2028" spans="1:19" x14ac:dyDescent="0.3">
      <c r="A2028" s="12">
        <v>7026</v>
      </c>
      <c r="B2028" s="12">
        <v>261</v>
      </c>
      <c r="C2028" s="12">
        <v>10615</v>
      </c>
      <c r="D2028" s="12">
        <v>2027</v>
      </c>
      <c r="E2028" s="12" t="s">
        <v>244</v>
      </c>
      <c r="F2028" s="13">
        <v>45197</v>
      </c>
      <c r="G2028" s="26" t="s">
        <v>11721</v>
      </c>
      <c r="H2028" s="12">
        <v>16</v>
      </c>
      <c r="I2028" s="28">
        <f>VLOOKUP(B:B,DIM_PRODUCTS!A:F,5,FALSE)</f>
        <v>19</v>
      </c>
      <c r="J2028" s="28">
        <f>FACT_ORDERS[[#This Row],[ProductPrice]]*FACT_ORDERS[[#This Row],[Quantity]]</f>
        <v>304</v>
      </c>
      <c r="K2028" s="12" t="str">
        <f>VLOOKUP(C:C,DIM_CUSTOMERS!A:G,7,FALSE)</f>
        <v>Spain</v>
      </c>
      <c r="L2028" s="30" cm="1">
        <f t="array" ref="L2028">_xlfn.IFS(
    AND(FACT_ORDERS[[#This Row],[DeliveryMehtod]]="shippment",FACT_ORDERS[[#This Row],[TotalAmount]]&gt;=200), 0,
    AND(FACT_ORDERS[[#This Row],[DeliveryMehtod]]="pickup"), 15,
    AND(FACT_ORDERS[[#This Row],[DeliveryMehtod]]="shippment",FACT_ORDERS[[#This Row],[TotalAmount]]&lt;200), 35
)</f>
        <v>0</v>
      </c>
      <c r="M2028" s="12" t="str" cm="1">
        <f t="array" ref="M2028">_xlfn.IFS(
    SUMIFS(FACT_ORDERS[TotalAmount], FACT_ORDERS[WD_CUSTOMERS],FACT_ORDERS[[#This Row],[WD_CUSTOMERS]])&gt;=15000, "VIP",
    SUMIFS(FACT_ORDERS[TotalAmount], FACT_ORDERS[WD_CUSTOMERS],FACT_ORDERS[[#This Row],[WD_CUSTOMERS]])&gt;=8000, "Premium",
    TRUE, "Regular"
)</f>
        <v>VIP</v>
      </c>
      <c r="N2028" s="32" cm="1">
        <f t="array" ref="N2028">_xlfn.IFS(
   FACT_ORDERS[[#This Row],[TypeOfClient]]="VIP", 0.2,
   FACT_ORDERS[[#This Row],[TypeOfClient]]="Premium", 0.1,
   TRUE, 0
)</f>
        <v>0.2</v>
      </c>
      <c r="O2028" s="31" cm="1">
        <f t="array" ref="O2028">_xlfn.IFS(
   FACT_ORDERS[[#This Row],[TotalAmount]]&gt;1500, 0.15,
   FACT_ORDERS[[#This Row],[TotalAmount]]&gt;1000, 0.1,
   FACT_ORDERS[[#This Row],[TotalAmount]]&gt;500, 0.05,
   TRUE, 0
)</f>
        <v>0</v>
      </c>
      <c r="P2028" s="28">
        <f xml:space="preserve"> FACT_ORDERS[[#This Row],[TotalAmount]] * (1 - (FACT_ORDERS[[#This Row],[ClientDiscount]] + FACT_ORDERS[[#This Row],[OrderDiscount]]) )</f>
        <v>243.20000000000002</v>
      </c>
      <c r="Q2028" s="28">
        <f>FACT_ORDERS[[#This Row],[TotalAmountWithDiscount]]+FACT_ORDERS[[#This Row],[DeliveryCost]]</f>
        <v>243.20000000000002</v>
      </c>
      <c r="R2028" s="35">
        <v>45207</v>
      </c>
      <c r="S2028" s="35" t="str">
        <f>IF(NETWORKDAYS(FACT_ORDERS[[#This Row],[Order-Date]], FACT_ORDERS[[#This Row],[ArrivalDate ]]) &gt; 10, "Late", "On Time")</f>
        <v>On Time</v>
      </c>
    </row>
    <row r="2029" spans="1:19" x14ac:dyDescent="0.3">
      <c r="A2029" s="12">
        <v>7027</v>
      </c>
      <c r="B2029" s="12">
        <v>263</v>
      </c>
      <c r="C2029" s="12">
        <v>10615</v>
      </c>
      <c r="D2029" s="12">
        <v>2028</v>
      </c>
      <c r="E2029" s="12" t="s">
        <v>243</v>
      </c>
      <c r="F2029" s="13">
        <v>45197</v>
      </c>
      <c r="G2029" s="26" t="s">
        <v>12560</v>
      </c>
      <c r="H2029" s="12">
        <v>30</v>
      </c>
      <c r="I2029" s="28">
        <f>VLOOKUP(B:B,DIM_PRODUCTS!A:F,5,FALSE)</f>
        <v>27</v>
      </c>
      <c r="J2029" s="28">
        <f>FACT_ORDERS[[#This Row],[ProductPrice]]*FACT_ORDERS[[#This Row],[Quantity]]</f>
        <v>810</v>
      </c>
      <c r="K2029" s="12" t="str">
        <f>VLOOKUP(C:C,DIM_CUSTOMERS!A:G,7,FALSE)</f>
        <v>Spain</v>
      </c>
      <c r="L2029" s="30" cm="1">
        <f t="array" ref="L2029">_xlfn.IFS(
    AND(FACT_ORDERS[[#This Row],[DeliveryMehtod]]="shippment",FACT_ORDERS[[#This Row],[TotalAmount]]&gt;=200), 0,
    AND(FACT_ORDERS[[#This Row],[DeliveryMehtod]]="pickup"), 15,
    AND(FACT_ORDERS[[#This Row],[DeliveryMehtod]]="shippment",FACT_ORDERS[[#This Row],[TotalAmount]]&lt;200), 35
)</f>
        <v>15</v>
      </c>
      <c r="M2029" s="12" t="str" cm="1">
        <f t="array" ref="M2029">_xlfn.IFS(
    SUMIFS(FACT_ORDERS[TotalAmount], FACT_ORDERS[WD_CUSTOMERS],FACT_ORDERS[[#This Row],[WD_CUSTOMERS]])&gt;=15000, "VIP",
    SUMIFS(FACT_ORDERS[TotalAmount], FACT_ORDERS[WD_CUSTOMERS],FACT_ORDERS[[#This Row],[WD_CUSTOMERS]])&gt;=8000, "Premium",
    TRUE, "Regular"
)</f>
        <v>VIP</v>
      </c>
      <c r="N2029" s="32" cm="1">
        <f t="array" ref="N2029">_xlfn.IFS(
   FACT_ORDERS[[#This Row],[TypeOfClient]]="VIP", 0.2,
   FACT_ORDERS[[#This Row],[TypeOfClient]]="Premium", 0.1,
   TRUE, 0
)</f>
        <v>0.2</v>
      </c>
      <c r="O2029" s="31" cm="1">
        <f t="array" ref="O2029">_xlfn.IFS(
   FACT_ORDERS[[#This Row],[TotalAmount]]&gt;1500, 0.15,
   FACT_ORDERS[[#This Row],[TotalAmount]]&gt;1000, 0.1,
   FACT_ORDERS[[#This Row],[TotalAmount]]&gt;500, 0.05,
   TRUE, 0
)</f>
        <v>0.05</v>
      </c>
      <c r="P2029" s="28">
        <f xml:space="preserve"> FACT_ORDERS[[#This Row],[TotalAmount]] * (1 - (FACT_ORDERS[[#This Row],[ClientDiscount]] + FACT_ORDERS[[#This Row],[OrderDiscount]]) )</f>
        <v>607.5</v>
      </c>
      <c r="Q2029" s="28">
        <f>FACT_ORDERS[[#This Row],[TotalAmountWithDiscount]]+FACT_ORDERS[[#This Row],[DeliveryCost]]</f>
        <v>622.5</v>
      </c>
      <c r="R2029" s="35">
        <v>45208</v>
      </c>
      <c r="S2029" s="35" t="str">
        <f>IF(NETWORKDAYS(FACT_ORDERS[[#This Row],[Order-Date]], FACT_ORDERS[[#This Row],[ArrivalDate ]]) &gt; 10, "Late", "On Time")</f>
        <v>On Time</v>
      </c>
    </row>
    <row r="2030" spans="1:19" x14ac:dyDescent="0.3">
      <c r="A2030" s="12">
        <v>7028</v>
      </c>
      <c r="B2030" s="12">
        <v>282</v>
      </c>
      <c r="C2030" s="12">
        <v>10615</v>
      </c>
      <c r="D2030" s="12">
        <v>2029</v>
      </c>
      <c r="E2030" s="12" t="s">
        <v>243</v>
      </c>
      <c r="F2030" s="13">
        <v>45197</v>
      </c>
      <c r="G2030" s="26" t="s">
        <v>12561</v>
      </c>
      <c r="H2030" s="12">
        <v>21</v>
      </c>
      <c r="I2030" s="28">
        <f>VLOOKUP(B:B,DIM_PRODUCTS!A:F,5,FALSE)</f>
        <v>10</v>
      </c>
      <c r="J2030" s="28">
        <f>FACT_ORDERS[[#This Row],[ProductPrice]]*FACT_ORDERS[[#This Row],[Quantity]]</f>
        <v>210</v>
      </c>
      <c r="K2030" s="12" t="str">
        <f>VLOOKUP(C:C,DIM_CUSTOMERS!A:G,7,FALSE)</f>
        <v>Spain</v>
      </c>
      <c r="L2030" s="30" cm="1">
        <f t="array" ref="L2030">_xlfn.IFS(
    AND(FACT_ORDERS[[#This Row],[DeliveryMehtod]]="shippment",FACT_ORDERS[[#This Row],[TotalAmount]]&gt;=200), 0,
    AND(FACT_ORDERS[[#This Row],[DeliveryMehtod]]="pickup"), 15,
    AND(FACT_ORDERS[[#This Row],[DeliveryMehtod]]="shippment",FACT_ORDERS[[#This Row],[TotalAmount]]&lt;200), 35
)</f>
        <v>15</v>
      </c>
      <c r="M2030" s="12" t="str" cm="1">
        <f t="array" ref="M2030">_xlfn.IFS(
    SUMIFS(FACT_ORDERS[TotalAmount], FACT_ORDERS[WD_CUSTOMERS],FACT_ORDERS[[#This Row],[WD_CUSTOMERS]])&gt;=15000, "VIP",
    SUMIFS(FACT_ORDERS[TotalAmount], FACT_ORDERS[WD_CUSTOMERS],FACT_ORDERS[[#This Row],[WD_CUSTOMERS]])&gt;=8000, "Premium",
    TRUE, "Regular"
)</f>
        <v>VIP</v>
      </c>
      <c r="N2030" s="32" cm="1">
        <f t="array" ref="N2030">_xlfn.IFS(
   FACT_ORDERS[[#This Row],[TypeOfClient]]="VIP", 0.2,
   FACT_ORDERS[[#This Row],[TypeOfClient]]="Premium", 0.1,
   TRUE, 0
)</f>
        <v>0.2</v>
      </c>
      <c r="O2030" s="31" cm="1">
        <f t="array" ref="O2030">_xlfn.IFS(
   FACT_ORDERS[[#This Row],[TotalAmount]]&gt;1500, 0.15,
   FACT_ORDERS[[#This Row],[TotalAmount]]&gt;1000, 0.1,
   FACT_ORDERS[[#This Row],[TotalAmount]]&gt;500, 0.05,
   TRUE, 0
)</f>
        <v>0</v>
      </c>
      <c r="P2030" s="28">
        <f xml:space="preserve"> FACT_ORDERS[[#This Row],[TotalAmount]] * (1 - (FACT_ORDERS[[#This Row],[ClientDiscount]] + FACT_ORDERS[[#This Row],[OrderDiscount]]) )</f>
        <v>168</v>
      </c>
      <c r="Q2030" s="28">
        <f>FACT_ORDERS[[#This Row],[TotalAmountWithDiscount]]+FACT_ORDERS[[#This Row],[DeliveryCost]]</f>
        <v>183</v>
      </c>
      <c r="R2030" s="35">
        <v>45204</v>
      </c>
      <c r="S2030" s="35" t="str">
        <f>IF(NETWORKDAYS(FACT_ORDERS[[#This Row],[Order-Date]], FACT_ORDERS[[#This Row],[ArrivalDate ]]) &gt; 10, "Late", "On Time")</f>
        <v>On Time</v>
      </c>
    </row>
    <row r="2031" spans="1:19" x14ac:dyDescent="0.3">
      <c r="A2031" s="12">
        <v>7029</v>
      </c>
      <c r="B2031" s="12">
        <v>208</v>
      </c>
      <c r="C2031" s="12">
        <v>10615</v>
      </c>
      <c r="D2031" s="12">
        <v>2030</v>
      </c>
      <c r="E2031" s="12" t="s">
        <v>244</v>
      </c>
      <c r="F2031" s="13">
        <v>45197</v>
      </c>
      <c r="G2031" s="26" t="s">
        <v>12562</v>
      </c>
      <c r="H2031" s="12">
        <v>14</v>
      </c>
      <c r="I2031" s="28">
        <f>VLOOKUP(B:B,DIM_PRODUCTS!A:F,5,FALSE)</f>
        <v>10</v>
      </c>
      <c r="J2031" s="28">
        <f>FACT_ORDERS[[#This Row],[ProductPrice]]*FACT_ORDERS[[#This Row],[Quantity]]</f>
        <v>140</v>
      </c>
      <c r="K2031" s="12" t="str">
        <f>VLOOKUP(C:C,DIM_CUSTOMERS!A:G,7,FALSE)</f>
        <v>Spain</v>
      </c>
      <c r="L2031" s="30" cm="1">
        <f t="array" ref="L2031">_xlfn.IFS(
    AND(FACT_ORDERS[[#This Row],[DeliveryMehtod]]="shippment",FACT_ORDERS[[#This Row],[TotalAmount]]&gt;=200), 0,
    AND(FACT_ORDERS[[#This Row],[DeliveryMehtod]]="pickup"), 15,
    AND(FACT_ORDERS[[#This Row],[DeliveryMehtod]]="shippment",FACT_ORDERS[[#This Row],[TotalAmount]]&lt;200), 35
)</f>
        <v>35</v>
      </c>
      <c r="M2031" s="12" t="str" cm="1">
        <f t="array" ref="M2031">_xlfn.IFS(
    SUMIFS(FACT_ORDERS[TotalAmount], FACT_ORDERS[WD_CUSTOMERS],FACT_ORDERS[[#This Row],[WD_CUSTOMERS]])&gt;=15000, "VIP",
    SUMIFS(FACT_ORDERS[TotalAmount], FACT_ORDERS[WD_CUSTOMERS],FACT_ORDERS[[#This Row],[WD_CUSTOMERS]])&gt;=8000, "Premium",
    TRUE, "Regular"
)</f>
        <v>VIP</v>
      </c>
      <c r="N2031" s="32" cm="1">
        <f t="array" ref="N2031">_xlfn.IFS(
   FACT_ORDERS[[#This Row],[TypeOfClient]]="VIP", 0.2,
   FACT_ORDERS[[#This Row],[TypeOfClient]]="Premium", 0.1,
   TRUE, 0
)</f>
        <v>0.2</v>
      </c>
      <c r="O2031" s="31" cm="1">
        <f t="array" ref="O2031">_xlfn.IFS(
   FACT_ORDERS[[#This Row],[TotalAmount]]&gt;1500, 0.15,
   FACT_ORDERS[[#This Row],[TotalAmount]]&gt;1000, 0.1,
   FACT_ORDERS[[#This Row],[TotalAmount]]&gt;500, 0.05,
   TRUE, 0
)</f>
        <v>0</v>
      </c>
      <c r="P2031" s="28">
        <f xml:space="preserve"> FACT_ORDERS[[#This Row],[TotalAmount]] * (1 - (FACT_ORDERS[[#This Row],[ClientDiscount]] + FACT_ORDERS[[#This Row],[OrderDiscount]]) )</f>
        <v>112</v>
      </c>
      <c r="Q2031" s="28">
        <f>FACT_ORDERS[[#This Row],[TotalAmountWithDiscount]]+FACT_ORDERS[[#This Row],[DeliveryCost]]</f>
        <v>147</v>
      </c>
      <c r="R2031" s="35">
        <v>45208</v>
      </c>
      <c r="S2031" s="35" t="str">
        <f>IF(NETWORKDAYS(FACT_ORDERS[[#This Row],[Order-Date]], FACT_ORDERS[[#This Row],[ArrivalDate ]]) &gt; 10, "Late", "On Time")</f>
        <v>On Time</v>
      </c>
    </row>
    <row r="2032" spans="1:19" x14ac:dyDescent="0.3">
      <c r="A2032" s="12">
        <v>7030</v>
      </c>
      <c r="B2032" s="12">
        <v>271</v>
      </c>
      <c r="C2032" s="12">
        <v>10615</v>
      </c>
      <c r="D2032" s="12">
        <v>2031</v>
      </c>
      <c r="E2032" s="12" t="s">
        <v>244</v>
      </c>
      <c r="F2032" s="13">
        <v>45197</v>
      </c>
      <c r="G2032" s="26" t="s">
        <v>12563</v>
      </c>
      <c r="H2032" s="12">
        <v>16</v>
      </c>
      <c r="I2032" s="28">
        <f>VLOOKUP(B:B,DIM_PRODUCTS!A:F,5,FALSE)</f>
        <v>16</v>
      </c>
      <c r="J2032" s="28">
        <f>FACT_ORDERS[[#This Row],[ProductPrice]]*FACT_ORDERS[[#This Row],[Quantity]]</f>
        <v>256</v>
      </c>
      <c r="K2032" s="12" t="str">
        <f>VLOOKUP(C:C,DIM_CUSTOMERS!A:G,7,FALSE)</f>
        <v>Spain</v>
      </c>
      <c r="L2032" s="30" cm="1">
        <f t="array" ref="L2032">_xlfn.IFS(
    AND(FACT_ORDERS[[#This Row],[DeliveryMehtod]]="shippment",FACT_ORDERS[[#This Row],[TotalAmount]]&gt;=200), 0,
    AND(FACT_ORDERS[[#This Row],[DeliveryMehtod]]="pickup"), 15,
    AND(FACT_ORDERS[[#This Row],[DeliveryMehtod]]="shippment",FACT_ORDERS[[#This Row],[TotalAmount]]&lt;200), 35
)</f>
        <v>0</v>
      </c>
      <c r="M2032" s="12" t="str" cm="1">
        <f t="array" ref="M2032">_xlfn.IFS(
    SUMIFS(FACT_ORDERS[TotalAmount], FACT_ORDERS[WD_CUSTOMERS],FACT_ORDERS[[#This Row],[WD_CUSTOMERS]])&gt;=15000, "VIP",
    SUMIFS(FACT_ORDERS[TotalAmount], FACT_ORDERS[WD_CUSTOMERS],FACT_ORDERS[[#This Row],[WD_CUSTOMERS]])&gt;=8000, "Premium",
    TRUE, "Regular"
)</f>
        <v>VIP</v>
      </c>
      <c r="N2032" s="32" cm="1">
        <f t="array" ref="N2032">_xlfn.IFS(
   FACT_ORDERS[[#This Row],[TypeOfClient]]="VIP", 0.2,
   FACT_ORDERS[[#This Row],[TypeOfClient]]="Premium", 0.1,
   TRUE, 0
)</f>
        <v>0.2</v>
      </c>
      <c r="O2032" s="31" cm="1">
        <f t="array" ref="O2032">_xlfn.IFS(
   FACT_ORDERS[[#This Row],[TotalAmount]]&gt;1500, 0.15,
   FACT_ORDERS[[#This Row],[TotalAmount]]&gt;1000, 0.1,
   FACT_ORDERS[[#This Row],[TotalAmount]]&gt;500, 0.05,
   TRUE, 0
)</f>
        <v>0</v>
      </c>
      <c r="P2032" s="28">
        <f xml:space="preserve"> FACT_ORDERS[[#This Row],[TotalAmount]] * (1 - (FACT_ORDERS[[#This Row],[ClientDiscount]] + FACT_ORDERS[[#This Row],[OrderDiscount]]) )</f>
        <v>204.8</v>
      </c>
      <c r="Q2032" s="28">
        <f>FACT_ORDERS[[#This Row],[TotalAmountWithDiscount]]+FACT_ORDERS[[#This Row],[DeliveryCost]]</f>
        <v>204.8</v>
      </c>
      <c r="R2032" s="35">
        <v>45206</v>
      </c>
      <c r="S2032" s="35" t="str">
        <f>IF(NETWORKDAYS(FACT_ORDERS[[#This Row],[Order-Date]], FACT_ORDERS[[#This Row],[ArrivalDate ]]) &gt; 10, "Late", "On Time")</f>
        <v>On Time</v>
      </c>
    </row>
    <row r="2033" spans="1:19" x14ac:dyDescent="0.3">
      <c r="A2033" s="12">
        <v>7031</v>
      </c>
      <c r="B2033" s="12">
        <v>255</v>
      </c>
      <c r="C2033" s="12">
        <v>10615</v>
      </c>
      <c r="D2033" s="12">
        <v>2032</v>
      </c>
      <c r="E2033" s="12" t="s">
        <v>243</v>
      </c>
      <c r="F2033" s="13">
        <v>45197</v>
      </c>
      <c r="G2033" s="26" t="s">
        <v>4642</v>
      </c>
      <c r="H2033" s="12">
        <v>23</v>
      </c>
      <c r="I2033" s="28">
        <f>VLOOKUP(B:B,DIM_PRODUCTS!A:F,5,FALSE)</f>
        <v>12</v>
      </c>
      <c r="J2033" s="28">
        <f>FACT_ORDERS[[#This Row],[ProductPrice]]*FACT_ORDERS[[#This Row],[Quantity]]</f>
        <v>276</v>
      </c>
      <c r="K2033" s="12" t="str">
        <f>VLOOKUP(C:C,DIM_CUSTOMERS!A:G,7,FALSE)</f>
        <v>Spain</v>
      </c>
      <c r="L2033" s="30" cm="1">
        <f t="array" ref="L2033">_xlfn.IFS(
    AND(FACT_ORDERS[[#This Row],[DeliveryMehtod]]="shippment",FACT_ORDERS[[#This Row],[TotalAmount]]&gt;=200), 0,
    AND(FACT_ORDERS[[#This Row],[DeliveryMehtod]]="pickup"), 15,
    AND(FACT_ORDERS[[#This Row],[DeliveryMehtod]]="shippment",FACT_ORDERS[[#This Row],[TotalAmount]]&lt;200), 35
)</f>
        <v>15</v>
      </c>
      <c r="M2033" s="12" t="str" cm="1">
        <f t="array" ref="M2033">_xlfn.IFS(
    SUMIFS(FACT_ORDERS[TotalAmount], FACT_ORDERS[WD_CUSTOMERS],FACT_ORDERS[[#This Row],[WD_CUSTOMERS]])&gt;=15000, "VIP",
    SUMIFS(FACT_ORDERS[TotalAmount], FACT_ORDERS[WD_CUSTOMERS],FACT_ORDERS[[#This Row],[WD_CUSTOMERS]])&gt;=8000, "Premium",
    TRUE, "Regular"
)</f>
        <v>VIP</v>
      </c>
      <c r="N2033" s="32" cm="1">
        <f t="array" ref="N2033">_xlfn.IFS(
   FACT_ORDERS[[#This Row],[TypeOfClient]]="VIP", 0.2,
   FACT_ORDERS[[#This Row],[TypeOfClient]]="Premium", 0.1,
   TRUE, 0
)</f>
        <v>0.2</v>
      </c>
      <c r="O2033" s="31" cm="1">
        <f t="array" ref="O2033">_xlfn.IFS(
   FACT_ORDERS[[#This Row],[TotalAmount]]&gt;1500, 0.15,
   FACT_ORDERS[[#This Row],[TotalAmount]]&gt;1000, 0.1,
   FACT_ORDERS[[#This Row],[TotalAmount]]&gt;500, 0.05,
   TRUE, 0
)</f>
        <v>0</v>
      </c>
      <c r="P2033" s="28">
        <f xml:space="preserve"> FACT_ORDERS[[#This Row],[TotalAmount]] * (1 - (FACT_ORDERS[[#This Row],[ClientDiscount]] + FACT_ORDERS[[#This Row],[OrderDiscount]]) )</f>
        <v>220.8</v>
      </c>
      <c r="Q2033" s="28">
        <f>FACT_ORDERS[[#This Row],[TotalAmountWithDiscount]]+FACT_ORDERS[[#This Row],[DeliveryCost]]</f>
        <v>235.8</v>
      </c>
      <c r="R2033" s="35">
        <v>45206</v>
      </c>
      <c r="S2033" s="35" t="str">
        <f>IF(NETWORKDAYS(FACT_ORDERS[[#This Row],[Order-Date]], FACT_ORDERS[[#This Row],[ArrivalDate ]]) &gt; 10, "Late", "On Time")</f>
        <v>On Time</v>
      </c>
    </row>
    <row r="2034" spans="1:19" x14ac:dyDescent="0.3">
      <c r="A2034" s="12">
        <v>7032</v>
      </c>
      <c r="B2034" s="12">
        <v>219</v>
      </c>
      <c r="C2034" s="12">
        <v>10615</v>
      </c>
      <c r="D2034" s="12">
        <v>2033</v>
      </c>
      <c r="E2034" s="12" t="s">
        <v>243</v>
      </c>
      <c r="F2034" s="13">
        <v>45197</v>
      </c>
      <c r="G2034" s="26" t="s">
        <v>12564</v>
      </c>
      <c r="H2034" s="12">
        <v>43</v>
      </c>
      <c r="I2034" s="28">
        <f>VLOOKUP(B:B,DIM_PRODUCTS!A:F,5,FALSE)</f>
        <v>50</v>
      </c>
      <c r="J2034" s="28">
        <f>FACT_ORDERS[[#This Row],[ProductPrice]]*FACT_ORDERS[[#This Row],[Quantity]]</f>
        <v>2150</v>
      </c>
      <c r="K2034" s="12" t="str">
        <f>VLOOKUP(C:C,DIM_CUSTOMERS!A:G,7,FALSE)</f>
        <v>Spain</v>
      </c>
      <c r="L2034" s="30" cm="1">
        <f t="array" ref="L2034">_xlfn.IFS(
    AND(FACT_ORDERS[[#This Row],[DeliveryMehtod]]="shippment",FACT_ORDERS[[#This Row],[TotalAmount]]&gt;=200), 0,
    AND(FACT_ORDERS[[#This Row],[DeliveryMehtod]]="pickup"), 15,
    AND(FACT_ORDERS[[#This Row],[DeliveryMehtod]]="shippment",FACT_ORDERS[[#This Row],[TotalAmount]]&lt;200), 35
)</f>
        <v>15</v>
      </c>
      <c r="M2034" s="12" t="str" cm="1">
        <f t="array" ref="M2034">_xlfn.IFS(
    SUMIFS(FACT_ORDERS[TotalAmount], FACT_ORDERS[WD_CUSTOMERS],FACT_ORDERS[[#This Row],[WD_CUSTOMERS]])&gt;=15000, "VIP",
    SUMIFS(FACT_ORDERS[TotalAmount], FACT_ORDERS[WD_CUSTOMERS],FACT_ORDERS[[#This Row],[WD_CUSTOMERS]])&gt;=8000, "Premium",
    TRUE, "Regular"
)</f>
        <v>VIP</v>
      </c>
      <c r="N2034" s="32" cm="1">
        <f t="array" ref="N2034">_xlfn.IFS(
   FACT_ORDERS[[#This Row],[TypeOfClient]]="VIP", 0.2,
   FACT_ORDERS[[#This Row],[TypeOfClient]]="Premium", 0.1,
   TRUE, 0
)</f>
        <v>0.2</v>
      </c>
      <c r="O2034" s="31" cm="1">
        <f t="array" ref="O2034">_xlfn.IFS(
   FACT_ORDERS[[#This Row],[TotalAmount]]&gt;1500, 0.15,
   FACT_ORDERS[[#This Row],[TotalAmount]]&gt;1000, 0.1,
   FACT_ORDERS[[#This Row],[TotalAmount]]&gt;500, 0.05,
   TRUE, 0
)</f>
        <v>0.15</v>
      </c>
      <c r="P2034" s="28">
        <f xml:space="preserve"> FACT_ORDERS[[#This Row],[TotalAmount]] * (1 - (FACT_ORDERS[[#This Row],[ClientDiscount]] + FACT_ORDERS[[#This Row],[OrderDiscount]]) )</f>
        <v>1397.5</v>
      </c>
      <c r="Q2034" s="28">
        <f>FACT_ORDERS[[#This Row],[TotalAmountWithDiscount]]+FACT_ORDERS[[#This Row],[DeliveryCost]]</f>
        <v>1412.5</v>
      </c>
      <c r="R2034" s="35">
        <v>45214</v>
      </c>
      <c r="S2034" s="35" t="str">
        <f>IF(NETWORKDAYS(FACT_ORDERS[[#This Row],[Order-Date]], FACT_ORDERS[[#This Row],[ArrivalDate ]]) &gt; 10, "Late", "On Time")</f>
        <v>Late</v>
      </c>
    </row>
    <row r="2035" spans="1:19" x14ac:dyDescent="0.3">
      <c r="A2035" s="12">
        <v>7033</v>
      </c>
      <c r="B2035" s="12">
        <v>263</v>
      </c>
      <c r="C2035" s="12">
        <v>10615</v>
      </c>
      <c r="D2035" s="12">
        <v>2034</v>
      </c>
      <c r="E2035" s="12" t="s">
        <v>244</v>
      </c>
      <c r="F2035" s="13">
        <v>45539</v>
      </c>
      <c r="G2035" s="26" t="s">
        <v>12565</v>
      </c>
      <c r="H2035" s="12">
        <v>52</v>
      </c>
      <c r="I2035" s="28">
        <f>VLOOKUP(B:B,DIM_PRODUCTS!A:F,5,FALSE)</f>
        <v>27</v>
      </c>
      <c r="J2035" s="28">
        <f>FACT_ORDERS[[#This Row],[ProductPrice]]*FACT_ORDERS[[#This Row],[Quantity]]</f>
        <v>1404</v>
      </c>
      <c r="K2035" s="12" t="str">
        <f>VLOOKUP(C:C,DIM_CUSTOMERS!A:G,7,FALSE)</f>
        <v>Spain</v>
      </c>
      <c r="L2035" s="30" cm="1">
        <f t="array" ref="L2035">_xlfn.IFS(
    AND(FACT_ORDERS[[#This Row],[DeliveryMehtod]]="shippment",FACT_ORDERS[[#This Row],[TotalAmount]]&gt;=200), 0,
    AND(FACT_ORDERS[[#This Row],[DeliveryMehtod]]="pickup"), 15,
    AND(FACT_ORDERS[[#This Row],[DeliveryMehtod]]="shippment",FACT_ORDERS[[#This Row],[TotalAmount]]&lt;200), 35
)</f>
        <v>0</v>
      </c>
      <c r="M2035" s="12" t="str" cm="1">
        <f t="array" ref="M2035">_xlfn.IFS(
    SUMIFS(FACT_ORDERS[TotalAmount], FACT_ORDERS[WD_CUSTOMERS],FACT_ORDERS[[#This Row],[WD_CUSTOMERS]])&gt;=15000, "VIP",
    SUMIFS(FACT_ORDERS[TotalAmount], FACT_ORDERS[WD_CUSTOMERS],FACT_ORDERS[[#This Row],[WD_CUSTOMERS]])&gt;=8000, "Premium",
    TRUE, "Regular"
)</f>
        <v>VIP</v>
      </c>
      <c r="N2035" s="32" cm="1">
        <f t="array" ref="N2035">_xlfn.IFS(
   FACT_ORDERS[[#This Row],[TypeOfClient]]="VIP", 0.2,
   FACT_ORDERS[[#This Row],[TypeOfClient]]="Premium", 0.1,
   TRUE, 0
)</f>
        <v>0.2</v>
      </c>
      <c r="O2035" s="31" cm="1">
        <f t="array" ref="O2035">_xlfn.IFS(
   FACT_ORDERS[[#This Row],[TotalAmount]]&gt;1500, 0.15,
   FACT_ORDERS[[#This Row],[TotalAmount]]&gt;1000, 0.1,
   FACT_ORDERS[[#This Row],[TotalAmount]]&gt;500, 0.05,
   TRUE, 0
)</f>
        <v>0.1</v>
      </c>
      <c r="P2035" s="28">
        <f xml:space="preserve"> FACT_ORDERS[[#This Row],[TotalAmount]] * (1 - (FACT_ORDERS[[#This Row],[ClientDiscount]] + FACT_ORDERS[[#This Row],[OrderDiscount]]) )</f>
        <v>982.8</v>
      </c>
      <c r="Q2035" s="28">
        <f>FACT_ORDERS[[#This Row],[TotalAmountWithDiscount]]+FACT_ORDERS[[#This Row],[DeliveryCost]]</f>
        <v>982.8</v>
      </c>
      <c r="R2035" s="35">
        <v>45546</v>
      </c>
      <c r="S2035" s="35" t="str">
        <f>IF(NETWORKDAYS(FACT_ORDERS[[#This Row],[Order-Date]], FACT_ORDERS[[#This Row],[ArrivalDate ]]) &gt; 10, "Late", "On Time")</f>
        <v>On Time</v>
      </c>
    </row>
    <row r="2036" spans="1:19" x14ac:dyDescent="0.3">
      <c r="A2036" s="12">
        <v>7034</v>
      </c>
      <c r="B2036" s="12">
        <v>282</v>
      </c>
      <c r="C2036" s="12">
        <v>10615</v>
      </c>
      <c r="D2036" s="12">
        <v>2035</v>
      </c>
      <c r="E2036" s="12" t="s">
        <v>244</v>
      </c>
      <c r="F2036" s="13">
        <v>45539</v>
      </c>
      <c r="G2036" s="26" t="s">
        <v>12566</v>
      </c>
      <c r="H2036" s="12">
        <v>19</v>
      </c>
      <c r="I2036" s="28">
        <f>VLOOKUP(B:B,DIM_PRODUCTS!A:F,5,FALSE)</f>
        <v>10</v>
      </c>
      <c r="J2036" s="28">
        <f>FACT_ORDERS[[#This Row],[ProductPrice]]*FACT_ORDERS[[#This Row],[Quantity]]</f>
        <v>190</v>
      </c>
      <c r="K2036" s="12" t="str">
        <f>VLOOKUP(C:C,DIM_CUSTOMERS!A:G,7,FALSE)</f>
        <v>Spain</v>
      </c>
      <c r="L2036" s="30" cm="1">
        <f t="array" ref="L2036">_xlfn.IFS(
    AND(FACT_ORDERS[[#This Row],[DeliveryMehtod]]="shippment",FACT_ORDERS[[#This Row],[TotalAmount]]&gt;=200), 0,
    AND(FACT_ORDERS[[#This Row],[DeliveryMehtod]]="pickup"), 15,
    AND(FACT_ORDERS[[#This Row],[DeliveryMehtod]]="shippment",FACT_ORDERS[[#This Row],[TotalAmount]]&lt;200), 35
)</f>
        <v>35</v>
      </c>
      <c r="M2036" s="12" t="str" cm="1">
        <f t="array" ref="M2036">_xlfn.IFS(
    SUMIFS(FACT_ORDERS[TotalAmount], FACT_ORDERS[WD_CUSTOMERS],FACT_ORDERS[[#This Row],[WD_CUSTOMERS]])&gt;=15000, "VIP",
    SUMIFS(FACT_ORDERS[TotalAmount], FACT_ORDERS[WD_CUSTOMERS],FACT_ORDERS[[#This Row],[WD_CUSTOMERS]])&gt;=8000, "Premium",
    TRUE, "Regular"
)</f>
        <v>VIP</v>
      </c>
      <c r="N2036" s="32" cm="1">
        <f t="array" ref="N2036">_xlfn.IFS(
   FACT_ORDERS[[#This Row],[TypeOfClient]]="VIP", 0.2,
   FACT_ORDERS[[#This Row],[TypeOfClient]]="Premium", 0.1,
   TRUE, 0
)</f>
        <v>0.2</v>
      </c>
      <c r="O2036" s="31" cm="1">
        <f t="array" ref="O2036">_xlfn.IFS(
   FACT_ORDERS[[#This Row],[TotalAmount]]&gt;1500, 0.15,
   FACT_ORDERS[[#This Row],[TotalAmount]]&gt;1000, 0.1,
   FACT_ORDERS[[#This Row],[TotalAmount]]&gt;500, 0.05,
   TRUE, 0
)</f>
        <v>0</v>
      </c>
      <c r="P2036" s="28">
        <f xml:space="preserve"> FACT_ORDERS[[#This Row],[TotalAmount]] * (1 - (FACT_ORDERS[[#This Row],[ClientDiscount]] + FACT_ORDERS[[#This Row],[OrderDiscount]]) )</f>
        <v>152</v>
      </c>
      <c r="Q2036" s="28">
        <f>FACT_ORDERS[[#This Row],[TotalAmountWithDiscount]]+FACT_ORDERS[[#This Row],[DeliveryCost]]</f>
        <v>187</v>
      </c>
      <c r="R2036" s="35">
        <v>45546</v>
      </c>
      <c r="S2036" s="35" t="str">
        <f>IF(NETWORKDAYS(FACT_ORDERS[[#This Row],[Order-Date]], FACT_ORDERS[[#This Row],[ArrivalDate ]]) &gt; 10, "Late", "On Time")</f>
        <v>On Time</v>
      </c>
    </row>
    <row r="2037" spans="1:19" x14ac:dyDescent="0.3">
      <c r="A2037" s="12">
        <v>7035</v>
      </c>
      <c r="B2037" s="12">
        <v>208</v>
      </c>
      <c r="C2037" s="12">
        <v>10615</v>
      </c>
      <c r="D2037" s="12">
        <v>2036</v>
      </c>
      <c r="E2037" s="12" t="s">
        <v>244</v>
      </c>
      <c r="F2037" s="13">
        <v>45539</v>
      </c>
      <c r="G2037" s="26" t="s">
        <v>12567</v>
      </c>
      <c r="H2037" s="12">
        <v>11</v>
      </c>
      <c r="I2037" s="28">
        <f>VLOOKUP(B:B,DIM_PRODUCTS!A:F,5,FALSE)</f>
        <v>10</v>
      </c>
      <c r="J2037" s="28">
        <f>FACT_ORDERS[[#This Row],[ProductPrice]]*FACT_ORDERS[[#This Row],[Quantity]]</f>
        <v>110</v>
      </c>
      <c r="K2037" s="12" t="str">
        <f>VLOOKUP(C:C,DIM_CUSTOMERS!A:G,7,FALSE)</f>
        <v>Spain</v>
      </c>
      <c r="L2037" s="30" cm="1">
        <f t="array" ref="L2037">_xlfn.IFS(
    AND(FACT_ORDERS[[#This Row],[DeliveryMehtod]]="shippment",FACT_ORDERS[[#This Row],[TotalAmount]]&gt;=200), 0,
    AND(FACT_ORDERS[[#This Row],[DeliveryMehtod]]="pickup"), 15,
    AND(FACT_ORDERS[[#This Row],[DeliveryMehtod]]="shippment",FACT_ORDERS[[#This Row],[TotalAmount]]&lt;200), 35
)</f>
        <v>35</v>
      </c>
      <c r="M2037" s="12" t="str" cm="1">
        <f t="array" ref="M2037">_xlfn.IFS(
    SUMIFS(FACT_ORDERS[TotalAmount], FACT_ORDERS[WD_CUSTOMERS],FACT_ORDERS[[#This Row],[WD_CUSTOMERS]])&gt;=15000, "VIP",
    SUMIFS(FACT_ORDERS[TotalAmount], FACT_ORDERS[WD_CUSTOMERS],FACT_ORDERS[[#This Row],[WD_CUSTOMERS]])&gt;=8000, "Premium",
    TRUE, "Regular"
)</f>
        <v>VIP</v>
      </c>
      <c r="N2037" s="32" cm="1">
        <f t="array" ref="N2037">_xlfn.IFS(
   FACT_ORDERS[[#This Row],[TypeOfClient]]="VIP", 0.2,
   FACT_ORDERS[[#This Row],[TypeOfClient]]="Premium", 0.1,
   TRUE, 0
)</f>
        <v>0.2</v>
      </c>
      <c r="O2037" s="31" cm="1">
        <f t="array" ref="O2037">_xlfn.IFS(
   FACT_ORDERS[[#This Row],[TotalAmount]]&gt;1500, 0.15,
   FACT_ORDERS[[#This Row],[TotalAmount]]&gt;1000, 0.1,
   FACT_ORDERS[[#This Row],[TotalAmount]]&gt;500, 0.05,
   TRUE, 0
)</f>
        <v>0</v>
      </c>
      <c r="P2037" s="28">
        <f xml:space="preserve"> FACT_ORDERS[[#This Row],[TotalAmount]] * (1 - (FACT_ORDERS[[#This Row],[ClientDiscount]] + FACT_ORDERS[[#This Row],[OrderDiscount]]) )</f>
        <v>88</v>
      </c>
      <c r="Q2037" s="28">
        <f>FACT_ORDERS[[#This Row],[TotalAmountWithDiscount]]+FACT_ORDERS[[#This Row],[DeliveryCost]]</f>
        <v>123</v>
      </c>
      <c r="R2037" s="35">
        <v>45549</v>
      </c>
      <c r="S2037" s="35" t="str">
        <f>IF(NETWORKDAYS(FACT_ORDERS[[#This Row],[Order-Date]], FACT_ORDERS[[#This Row],[ArrivalDate ]]) &gt; 10, "Late", "On Time")</f>
        <v>On Time</v>
      </c>
    </row>
    <row r="2038" spans="1:19" x14ac:dyDescent="0.3">
      <c r="A2038" s="12">
        <v>7036</v>
      </c>
      <c r="B2038" s="12">
        <v>271</v>
      </c>
      <c r="C2038" s="12">
        <v>10615</v>
      </c>
      <c r="D2038" s="12">
        <v>2037</v>
      </c>
      <c r="E2038" s="12" t="s">
        <v>244</v>
      </c>
      <c r="F2038" s="13">
        <v>45539</v>
      </c>
      <c r="G2038" s="26" t="s">
        <v>12568</v>
      </c>
      <c r="H2038" s="12">
        <v>22</v>
      </c>
      <c r="I2038" s="28">
        <f>VLOOKUP(B:B,DIM_PRODUCTS!A:F,5,FALSE)</f>
        <v>16</v>
      </c>
      <c r="J2038" s="28">
        <f>FACT_ORDERS[[#This Row],[ProductPrice]]*FACT_ORDERS[[#This Row],[Quantity]]</f>
        <v>352</v>
      </c>
      <c r="K2038" s="12" t="str">
        <f>VLOOKUP(C:C,DIM_CUSTOMERS!A:G,7,FALSE)</f>
        <v>Spain</v>
      </c>
      <c r="L2038" s="30" cm="1">
        <f t="array" ref="L2038">_xlfn.IFS(
    AND(FACT_ORDERS[[#This Row],[DeliveryMehtod]]="shippment",FACT_ORDERS[[#This Row],[TotalAmount]]&gt;=200), 0,
    AND(FACT_ORDERS[[#This Row],[DeliveryMehtod]]="pickup"), 15,
    AND(FACT_ORDERS[[#This Row],[DeliveryMehtod]]="shippment",FACT_ORDERS[[#This Row],[TotalAmount]]&lt;200), 35
)</f>
        <v>0</v>
      </c>
      <c r="M2038" s="12" t="str" cm="1">
        <f t="array" ref="M2038">_xlfn.IFS(
    SUMIFS(FACT_ORDERS[TotalAmount], FACT_ORDERS[WD_CUSTOMERS],FACT_ORDERS[[#This Row],[WD_CUSTOMERS]])&gt;=15000, "VIP",
    SUMIFS(FACT_ORDERS[TotalAmount], FACT_ORDERS[WD_CUSTOMERS],FACT_ORDERS[[#This Row],[WD_CUSTOMERS]])&gt;=8000, "Premium",
    TRUE, "Regular"
)</f>
        <v>VIP</v>
      </c>
      <c r="N2038" s="32" cm="1">
        <f t="array" ref="N2038">_xlfn.IFS(
   FACT_ORDERS[[#This Row],[TypeOfClient]]="VIP", 0.2,
   FACT_ORDERS[[#This Row],[TypeOfClient]]="Premium", 0.1,
   TRUE, 0
)</f>
        <v>0.2</v>
      </c>
      <c r="O2038" s="31" cm="1">
        <f t="array" ref="O2038">_xlfn.IFS(
   FACT_ORDERS[[#This Row],[TotalAmount]]&gt;1500, 0.15,
   FACT_ORDERS[[#This Row],[TotalAmount]]&gt;1000, 0.1,
   FACT_ORDERS[[#This Row],[TotalAmount]]&gt;500, 0.05,
   TRUE, 0
)</f>
        <v>0</v>
      </c>
      <c r="P2038" s="28">
        <f xml:space="preserve"> FACT_ORDERS[[#This Row],[TotalAmount]] * (1 - (FACT_ORDERS[[#This Row],[ClientDiscount]] + FACT_ORDERS[[#This Row],[OrderDiscount]]) )</f>
        <v>281.60000000000002</v>
      </c>
      <c r="Q2038" s="28">
        <f>FACT_ORDERS[[#This Row],[TotalAmountWithDiscount]]+FACT_ORDERS[[#This Row],[DeliveryCost]]</f>
        <v>281.60000000000002</v>
      </c>
      <c r="R2038" s="35">
        <v>45548</v>
      </c>
      <c r="S2038" s="35" t="str">
        <f>IF(NETWORKDAYS(FACT_ORDERS[[#This Row],[Order-Date]], FACT_ORDERS[[#This Row],[ArrivalDate ]]) &gt; 10, "Late", "On Time")</f>
        <v>On Time</v>
      </c>
    </row>
    <row r="2039" spans="1:19" x14ac:dyDescent="0.3">
      <c r="A2039" s="12">
        <v>7037</v>
      </c>
      <c r="B2039" s="12">
        <v>255</v>
      </c>
      <c r="C2039" s="12">
        <v>10615</v>
      </c>
      <c r="D2039" s="12">
        <v>2038</v>
      </c>
      <c r="E2039" s="12" t="s">
        <v>244</v>
      </c>
      <c r="F2039" s="13">
        <v>45539</v>
      </c>
      <c r="G2039" s="26" t="s">
        <v>11992</v>
      </c>
      <c r="H2039" s="12">
        <v>15</v>
      </c>
      <c r="I2039" s="28">
        <f>VLOOKUP(B:B,DIM_PRODUCTS!A:F,5,FALSE)</f>
        <v>12</v>
      </c>
      <c r="J2039" s="28">
        <f>FACT_ORDERS[[#This Row],[ProductPrice]]*FACT_ORDERS[[#This Row],[Quantity]]</f>
        <v>180</v>
      </c>
      <c r="K2039" s="12" t="str">
        <f>VLOOKUP(C:C,DIM_CUSTOMERS!A:G,7,FALSE)</f>
        <v>Spain</v>
      </c>
      <c r="L2039" s="30" cm="1">
        <f t="array" ref="L2039">_xlfn.IFS(
    AND(FACT_ORDERS[[#This Row],[DeliveryMehtod]]="shippment",FACT_ORDERS[[#This Row],[TotalAmount]]&gt;=200), 0,
    AND(FACT_ORDERS[[#This Row],[DeliveryMehtod]]="pickup"), 15,
    AND(FACT_ORDERS[[#This Row],[DeliveryMehtod]]="shippment",FACT_ORDERS[[#This Row],[TotalAmount]]&lt;200), 35
)</f>
        <v>35</v>
      </c>
      <c r="M2039" s="12" t="str" cm="1">
        <f t="array" ref="M2039">_xlfn.IFS(
    SUMIFS(FACT_ORDERS[TotalAmount], FACT_ORDERS[WD_CUSTOMERS],FACT_ORDERS[[#This Row],[WD_CUSTOMERS]])&gt;=15000, "VIP",
    SUMIFS(FACT_ORDERS[TotalAmount], FACT_ORDERS[WD_CUSTOMERS],FACT_ORDERS[[#This Row],[WD_CUSTOMERS]])&gt;=8000, "Premium",
    TRUE, "Regular"
)</f>
        <v>VIP</v>
      </c>
      <c r="N2039" s="32" cm="1">
        <f t="array" ref="N2039">_xlfn.IFS(
   FACT_ORDERS[[#This Row],[TypeOfClient]]="VIP", 0.2,
   FACT_ORDERS[[#This Row],[TypeOfClient]]="Premium", 0.1,
   TRUE, 0
)</f>
        <v>0.2</v>
      </c>
      <c r="O2039" s="31" cm="1">
        <f t="array" ref="O2039">_xlfn.IFS(
   FACT_ORDERS[[#This Row],[TotalAmount]]&gt;1500, 0.15,
   FACT_ORDERS[[#This Row],[TotalAmount]]&gt;1000, 0.1,
   FACT_ORDERS[[#This Row],[TotalAmount]]&gt;500, 0.05,
   TRUE, 0
)</f>
        <v>0</v>
      </c>
      <c r="P2039" s="28">
        <f xml:space="preserve"> FACT_ORDERS[[#This Row],[TotalAmount]] * (1 - (FACT_ORDERS[[#This Row],[ClientDiscount]] + FACT_ORDERS[[#This Row],[OrderDiscount]]) )</f>
        <v>144</v>
      </c>
      <c r="Q2039" s="28">
        <f>FACT_ORDERS[[#This Row],[TotalAmountWithDiscount]]+FACT_ORDERS[[#This Row],[DeliveryCost]]</f>
        <v>179</v>
      </c>
      <c r="R2039" s="35">
        <v>45548</v>
      </c>
      <c r="S2039" s="35" t="str">
        <f>IF(NETWORKDAYS(FACT_ORDERS[[#This Row],[Order-Date]], FACT_ORDERS[[#This Row],[ArrivalDate ]]) &gt; 10, "Late", "On Time")</f>
        <v>On Time</v>
      </c>
    </row>
    <row r="2040" spans="1:19" x14ac:dyDescent="0.3">
      <c r="A2040" s="12">
        <v>7038</v>
      </c>
      <c r="B2040" s="12">
        <v>261</v>
      </c>
      <c r="C2040" s="12">
        <v>10615</v>
      </c>
      <c r="D2040" s="12">
        <v>2039</v>
      </c>
      <c r="E2040" s="12" t="s">
        <v>244</v>
      </c>
      <c r="F2040" s="13">
        <v>45115</v>
      </c>
      <c r="G2040" s="26" t="s">
        <v>12569</v>
      </c>
      <c r="H2040" s="12">
        <v>11</v>
      </c>
      <c r="I2040" s="28">
        <f>VLOOKUP(B:B,DIM_PRODUCTS!A:F,5,FALSE)</f>
        <v>19</v>
      </c>
      <c r="J2040" s="28">
        <f>FACT_ORDERS[[#This Row],[ProductPrice]]*FACT_ORDERS[[#This Row],[Quantity]]</f>
        <v>209</v>
      </c>
      <c r="K2040" s="12" t="str">
        <f>VLOOKUP(C:C,DIM_CUSTOMERS!A:G,7,FALSE)</f>
        <v>Spain</v>
      </c>
      <c r="L2040" s="30" cm="1">
        <f t="array" ref="L2040">_xlfn.IFS(
    AND(FACT_ORDERS[[#This Row],[DeliveryMehtod]]="shippment",FACT_ORDERS[[#This Row],[TotalAmount]]&gt;=200), 0,
    AND(FACT_ORDERS[[#This Row],[DeliveryMehtod]]="pickup"), 15,
    AND(FACT_ORDERS[[#This Row],[DeliveryMehtod]]="shippment",FACT_ORDERS[[#This Row],[TotalAmount]]&lt;200), 35
)</f>
        <v>0</v>
      </c>
      <c r="M2040" s="12" t="str" cm="1">
        <f t="array" ref="M2040">_xlfn.IFS(
    SUMIFS(FACT_ORDERS[TotalAmount], FACT_ORDERS[WD_CUSTOMERS],FACT_ORDERS[[#This Row],[WD_CUSTOMERS]])&gt;=15000, "VIP",
    SUMIFS(FACT_ORDERS[TotalAmount], FACT_ORDERS[WD_CUSTOMERS],FACT_ORDERS[[#This Row],[WD_CUSTOMERS]])&gt;=8000, "Premium",
    TRUE, "Regular"
)</f>
        <v>VIP</v>
      </c>
      <c r="N2040" s="32" cm="1">
        <f t="array" ref="N2040">_xlfn.IFS(
   FACT_ORDERS[[#This Row],[TypeOfClient]]="VIP", 0.2,
   FACT_ORDERS[[#This Row],[TypeOfClient]]="Premium", 0.1,
   TRUE, 0
)</f>
        <v>0.2</v>
      </c>
      <c r="O2040" s="31" cm="1">
        <f t="array" ref="O2040">_xlfn.IFS(
   FACT_ORDERS[[#This Row],[TotalAmount]]&gt;1500, 0.15,
   FACT_ORDERS[[#This Row],[TotalAmount]]&gt;1000, 0.1,
   FACT_ORDERS[[#This Row],[TotalAmount]]&gt;500, 0.05,
   TRUE, 0
)</f>
        <v>0</v>
      </c>
      <c r="P2040" s="28">
        <f xml:space="preserve"> FACT_ORDERS[[#This Row],[TotalAmount]] * (1 - (FACT_ORDERS[[#This Row],[ClientDiscount]] + FACT_ORDERS[[#This Row],[OrderDiscount]]) )</f>
        <v>167.20000000000002</v>
      </c>
      <c r="Q2040" s="28">
        <f>FACT_ORDERS[[#This Row],[TotalAmountWithDiscount]]+FACT_ORDERS[[#This Row],[DeliveryCost]]</f>
        <v>167.20000000000002</v>
      </c>
      <c r="R2040" s="35">
        <v>45123</v>
      </c>
      <c r="S2040" s="35" t="str">
        <f>IF(NETWORKDAYS(FACT_ORDERS[[#This Row],[Order-Date]], FACT_ORDERS[[#This Row],[ArrivalDate ]]) &gt; 10, "Late", "On Time")</f>
        <v>On Time</v>
      </c>
    </row>
    <row r="2041" spans="1:19" x14ac:dyDescent="0.3">
      <c r="A2041" s="12">
        <v>7039</v>
      </c>
      <c r="B2041" s="12">
        <v>263</v>
      </c>
      <c r="C2041" s="12">
        <v>10615</v>
      </c>
      <c r="D2041" s="12">
        <v>2040</v>
      </c>
      <c r="E2041" s="12" t="s">
        <v>243</v>
      </c>
      <c r="F2041" s="13">
        <v>45115</v>
      </c>
      <c r="G2041" s="26" t="s">
        <v>12570</v>
      </c>
      <c r="H2041" s="12">
        <v>50</v>
      </c>
      <c r="I2041" s="28">
        <f>VLOOKUP(B:B,DIM_PRODUCTS!A:F,5,FALSE)</f>
        <v>27</v>
      </c>
      <c r="J2041" s="28">
        <f>FACT_ORDERS[[#This Row],[ProductPrice]]*FACT_ORDERS[[#This Row],[Quantity]]</f>
        <v>1350</v>
      </c>
      <c r="K2041" s="12" t="str">
        <f>VLOOKUP(C:C,DIM_CUSTOMERS!A:G,7,FALSE)</f>
        <v>Spain</v>
      </c>
      <c r="L2041" s="30" cm="1">
        <f t="array" ref="L2041">_xlfn.IFS(
    AND(FACT_ORDERS[[#This Row],[DeliveryMehtod]]="shippment",FACT_ORDERS[[#This Row],[TotalAmount]]&gt;=200), 0,
    AND(FACT_ORDERS[[#This Row],[DeliveryMehtod]]="pickup"), 15,
    AND(FACT_ORDERS[[#This Row],[DeliveryMehtod]]="shippment",FACT_ORDERS[[#This Row],[TotalAmount]]&lt;200), 35
)</f>
        <v>15</v>
      </c>
      <c r="M2041" s="12" t="str" cm="1">
        <f t="array" ref="M2041">_xlfn.IFS(
    SUMIFS(FACT_ORDERS[TotalAmount], FACT_ORDERS[WD_CUSTOMERS],FACT_ORDERS[[#This Row],[WD_CUSTOMERS]])&gt;=15000, "VIP",
    SUMIFS(FACT_ORDERS[TotalAmount], FACT_ORDERS[WD_CUSTOMERS],FACT_ORDERS[[#This Row],[WD_CUSTOMERS]])&gt;=8000, "Premium",
    TRUE, "Regular"
)</f>
        <v>VIP</v>
      </c>
      <c r="N2041" s="32" cm="1">
        <f t="array" ref="N2041">_xlfn.IFS(
   FACT_ORDERS[[#This Row],[TypeOfClient]]="VIP", 0.2,
   FACT_ORDERS[[#This Row],[TypeOfClient]]="Premium", 0.1,
   TRUE, 0
)</f>
        <v>0.2</v>
      </c>
      <c r="O2041" s="31" cm="1">
        <f t="array" ref="O2041">_xlfn.IFS(
   FACT_ORDERS[[#This Row],[TotalAmount]]&gt;1500, 0.15,
   FACT_ORDERS[[#This Row],[TotalAmount]]&gt;1000, 0.1,
   FACT_ORDERS[[#This Row],[TotalAmount]]&gt;500, 0.05,
   TRUE, 0
)</f>
        <v>0.1</v>
      </c>
      <c r="P2041" s="28">
        <f xml:space="preserve"> FACT_ORDERS[[#This Row],[TotalAmount]] * (1 - (FACT_ORDERS[[#This Row],[ClientDiscount]] + FACT_ORDERS[[#This Row],[OrderDiscount]]) )</f>
        <v>944.99999999999989</v>
      </c>
      <c r="Q2041" s="28">
        <f>FACT_ORDERS[[#This Row],[TotalAmountWithDiscount]]+FACT_ORDERS[[#This Row],[DeliveryCost]]</f>
        <v>959.99999999999989</v>
      </c>
      <c r="R2041" s="35">
        <v>45122</v>
      </c>
      <c r="S2041" s="35" t="str">
        <f>IF(NETWORKDAYS(FACT_ORDERS[[#This Row],[Order-Date]], FACT_ORDERS[[#This Row],[ArrivalDate ]]) &gt; 10, "Late", "On Time")</f>
        <v>On Time</v>
      </c>
    </row>
    <row r="2042" spans="1:19" x14ac:dyDescent="0.3">
      <c r="A2042" s="12">
        <v>7040</v>
      </c>
      <c r="B2042" s="12">
        <v>282</v>
      </c>
      <c r="C2042" s="12">
        <v>10615</v>
      </c>
      <c r="D2042" s="12">
        <v>2041</v>
      </c>
      <c r="E2042" s="12" t="s">
        <v>244</v>
      </c>
      <c r="F2042" s="13">
        <v>45115</v>
      </c>
      <c r="G2042" s="26" t="s">
        <v>12571</v>
      </c>
      <c r="H2042" s="12">
        <v>20</v>
      </c>
      <c r="I2042" s="28">
        <f>VLOOKUP(B:B,DIM_PRODUCTS!A:F,5,FALSE)</f>
        <v>10</v>
      </c>
      <c r="J2042" s="28">
        <f>FACT_ORDERS[[#This Row],[ProductPrice]]*FACT_ORDERS[[#This Row],[Quantity]]</f>
        <v>200</v>
      </c>
      <c r="K2042" s="12" t="str">
        <f>VLOOKUP(C:C,DIM_CUSTOMERS!A:G,7,FALSE)</f>
        <v>Spain</v>
      </c>
      <c r="L2042" s="30" cm="1">
        <f t="array" ref="L2042">_xlfn.IFS(
    AND(FACT_ORDERS[[#This Row],[DeliveryMehtod]]="shippment",FACT_ORDERS[[#This Row],[TotalAmount]]&gt;=200), 0,
    AND(FACT_ORDERS[[#This Row],[DeliveryMehtod]]="pickup"), 15,
    AND(FACT_ORDERS[[#This Row],[DeliveryMehtod]]="shippment",FACT_ORDERS[[#This Row],[TotalAmount]]&lt;200), 35
)</f>
        <v>0</v>
      </c>
      <c r="M2042" s="12" t="str" cm="1">
        <f t="array" ref="M2042">_xlfn.IFS(
    SUMIFS(FACT_ORDERS[TotalAmount], FACT_ORDERS[WD_CUSTOMERS],FACT_ORDERS[[#This Row],[WD_CUSTOMERS]])&gt;=15000, "VIP",
    SUMIFS(FACT_ORDERS[TotalAmount], FACT_ORDERS[WD_CUSTOMERS],FACT_ORDERS[[#This Row],[WD_CUSTOMERS]])&gt;=8000, "Premium",
    TRUE, "Regular"
)</f>
        <v>VIP</v>
      </c>
      <c r="N2042" s="32" cm="1">
        <f t="array" ref="N2042">_xlfn.IFS(
   FACT_ORDERS[[#This Row],[TypeOfClient]]="VIP", 0.2,
   FACT_ORDERS[[#This Row],[TypeOfClient]]="Premium", 0.1,
   TRUE, 0
)</f>
        <v>0.2</v>
      </c>
      <c r="O2042" s="31" cm="1">
        <f t="array" ref="O2042">_xlfn.IFS(
   FACT_ORDERS[[#This Row],[TotalAmount]]&gt;1500, 0.15,
   FACT_ORDERS[[#This Row],[TotalAmount]]&gt;1000, 0.1,
   FACT_ORDERS[[#This Row],[TotalAmount]]&gt;500, 0.05,
   TRUE, 0
)</f>
        <v>0</v>
      </c>
      <c r="P2042" s="28">
        <f xml:space="preserve"> FACT_ORDERS[[#This Row],[TotalAmount]] * (1 - (FACT_ORDERS[[#This Row],[ClientDiscount]] + FACT_ORDERS[[#This Row],[OrderDiscount]]) )</f>
        <v>160</v>
      </c>
      <c r="Q2042" s="28">
        <f>FACT_ORDERS[[#This Row],[TotalAmountWithDiscount]]+FACT_ORDERS[[#This Row],[DeliveryCost]]</f>
        <v>160</v>
      </c>
      <c r="R2042" s="35">
        <v>45134</v>
      </c>
      <c r="S2042" s="35" t="str">
        <f>IF(NETWORKDAYS(FACT_ORDERS[[#This Row],[Order-Date]], FACT_ORDERS[[#This Row],[ArrivalDate ]]) &gt; 10, "Late", "On Time")</f>
        <v>Late</v>
      </c>
    </row>
    <row r="2043" spans="1:19" x14ac:dyDescent="0.3">
      <c r="A2043" s="12">
        <v>7041</v>
      </c>
      <c r="B2043" s="12">
        <v>208</v>
      </c>
      <c r="C2043" s="12">
        <v>10615</v>
      </c>
      <c r="D2043" s="12">
        <v>2042</v>
      </c>
      <c r="E2043" s="12" t="s">
        <v>244</v>
      </c>
      <c r="F2043" s="13">
        <v>45115</v>
      </c>
      <c r="G2043" s="26" t="s">
        <v>3318</v>
      </c>
      <c r="H2043" s="12">
        <v>10</v>
      </c>
      <c r="I2043" s="28">
        <f>VLOOKUP(B:B,DIM_PRODUCTS!A:F,5,FALSE)</f>
        <v>10</v>
      </c>
      <c r="J2043" s="28">
        <f>FACT_ORDERS[[#This Row],[ProductPrice]]*FACT_ORDERS[[#This Row],[Quantity]]</f>
        <v>100</v>
      </c>
      <c r="K2043" s="12" t="str">
        <f>VLOOKUP(C:C,DIM_CUSTOMERS!A:G,7,FALSE)</f>
        <v>Spain</v>
      </c>
      <c r="L2043" s="30" cm="1">
        <f t="array" ref="L2043">_xlfn.IFS(
    AND(FACT_ORDERS[[#This Row],[DeliveryMehtod]]="shippment",FACT_ORDERS[[#This Row],[TotalAmount]]&gt;=200), 0,
    AND(FACT_ORDERS[[#This Row],[DeliveryMehtod]]="pickup"), 15,
    AND(FACT_ORDERS[[#This Row],[DeliveryMehtod]]="shippment",FACT_ORDERS[[#This Row],[TotalAmount]]&lt;200), 35
)</f>
        <v>35</v>
      </c>
      <c r="M2043" s="12" t="str" cm="1">
        <f t="array" ref="M2043">_xlfn.IFS(
    SUMIFS(FACT_ORDERS[TotalAmount], FACT_ORDERS[WD_CUSTOMERS],FACT_ORDERS[[#This Row],[WD_CUSTOMERS]])&gt;=15000, "VIP",
    SUMIFS(FACT_ORDERS[TotalAmount], FACT_ORDERS[WD_CUSTOMERS],FACT_ORDERS[[#This Row],[WD_CUSTOMERS]])&gt;=8000, "Premium",
    TRUE, "Regular"
)</f>
        <v>VIP</v>
      </c>
      <c r="N2043" s="32" cm="1">
        <f t="array" ref="N2043">_xlfn.IFS(
   FACT_ORDERS[[#This Row],[TypeOfClient]]="VIP", 0.2,
   FACT_ORDERS[[#This Row],[TypeOfClient]]="Premium", 0.1,
   TRUE, 0
)</f>
        <v>0.2</v>
      </c>
      <c r="O2043" s="31" cm="1">
        <f t="array" ref="O2043">_xlfn.IFS(
   FACT_ORDERS[[#This Row],[TotalAmount]]&gt;1500, 0.15,
   FACT_ORDERS[[#This Row],[TotalAmount]]&gt;1000, 0.1,
   FACT_ORDERS[[#This Row],[TotalAmount]]&gt;500, 0.05,
   TRUE, 0
)</f>
        <v>0</v>
      </c>
      <c r="P2043" s="28">
        <f xml:space="preserve"> FACT_ORDERS[[#This Row],[TotalAmount]] * (1 - (FACT_ORDERS[[#This Row],[ClientDiscount]] + FACT_ORDERS[[#This Row],[OrderDiscount]]) )</f>
        <v>80</v>
      </c>
      <c r="Q2043" s="28">
        <f>FACT_ORDERS[[#This Row],[TotalAmountWithDiscount]]+FACT_ORDERS[[#This Row],[DeliveryCost]]</f>
        <v>115</v>
      </c>
      <c r="R2043" s="35">
        <v>45125</v>
      </c>
      <c r="S2043" s="35" t="str">
        <f>IF(NETWORKDAYS(FACT_ORDERS[[#This Row],[Order-Date]], FACT_ORDERS[[#This Row],[ArrivalDate ]]) &gt; 10, "Late", "On Time")</f>
        <v>On Time</v>
      </c>
    </row>
    <row r="2044" spans="1:19" x14ac:dyDescent="0.3">
      <c r="A2044" s="12">
        <v>7042</v>
      </c>
      <c r="B2044" s="12">
        <v>271</v>
      </c>
      <c r="C2044" s="12">
        <v>10615</v>
      </c>
      <c r="D2044" s="12">
        <v>2043</v>
      </c>
      <c r="E2044" s="12" t="s">
        <v>243</v>
      </c>
      <c r="F2044" s="13">
        <v>45115</v>
      </c>
      <c r="G2044" s="26" t="s">
        <v>12572</v>
      </c>
      <c r="H2044" s="12">
        <v>30</v>
      </c>
      <c r="I2044" s="28">
        <f>VLOOKUP(B:B,DIM_PRODUCTS!A:F,5,FALSE)</f>
        <v>16</v>
      </c>
      <c r="J2044" s="28">
        <f>FACT_ORDERS[[#This Row],[ProductPrice]]*FACT_ORDERS[[#This Row],[Quantity]]</f>
        <v>480</v>
      </c>
      <c r="K2044" s="12" t="str">
        <f>VLOOKUP(C:C,DIM_CUSTOMERS!A:G,7,FALSE)</f>
        <v>Spain</v>
      </c>
      <c r="L2044" s="30" cm="1">
        <f t="array" ref="L2044">_xlfn.IFS(
    AND(FACT_ORDERS[[#This Row],[DeliveryMehtod]]="shippment",FACT_ORDERS[[#This Row],[TotalAmount]]&gt;=200), 0,
    AND(FACT_ORDERS[[#This Row],[DeliveryMehtod]]="pickup"), 15,
    AND(FACT_ORDERS[[#This Row],[DeliveryMehtod]]="shippment",FACT_ORDERS[[#This Row],[TotalAmount]]&lt;200), 35
)</f>
        <v>15</v>
      </c>
      <c r="M2044" s="12" t="str" cm="1">
        <f t="array" ref="M2044">_xlfn.IFS(
    SUMIFS(FACT_ORDERS[TotalAmount], FACT_ORDERS[WD_CUSTOMERS],FACT_ORDERS[[#This Row],[WD_CUSTOMERS]])&gt;=15000, "VIP",
    SUMIFS(FACT_ORDERS[TotalAmount], FACT_ORDERS[WD_CUSTOMERS],FACT_ORDERS[[#This Row],[WD_CUSTOMERS]])&gt;=8000, "Premium",
    TRUE, "Regular"
)</f>
        <v>VIP</v>
      </c>
      <c r="N2044" s="32" cm="1">
        <f t="array" ref="N2044">_xlfn.IFS(
   FACT_ORDERS[[#This Row],[TypeOfClient]]="VIP", 0.2,
   FACT_ORDERS[[#This Row],[TypeOfClient]]="Premium", 0.1,
   TRUE, 0
)</f>
        <v>0.2</v>
      </c>
      <c r="O2044" s="31" cm="1">
        <f t="array" ref="O2044">_xlfn.IFS(
   FACT_ORDERS[[#This Row],[TotalAmount]]&gt;1500, 0.15,
   FACT_ORDERS[[#This Row],[TotalAmount]]&gt;1000, 0.1,
   FACT_ORDERS[[#This Row],[TotalAmount]]&gt;500, 0.05,
   TRUE, 0
)</f>
        <v>0</v>
      </c>
      <c r="P2044" s="28">
        <f xml:space="preserve"> FACT_ORDERS[[#This Row],[TotalAmount]] * (1 - (FACT_ORDERS[[#This Row],[ClientDiscount]] + FACT_ORDERS[[#This Row],[OrderDiscount]]) )</f>
        <v>384</v>
      </c>
      <c r="Q2044" s="28">
        <f>FACT_ORDERS[[#This Row],[TotalAmountWithDiscount]]+FACT_ORDERS[[#This Row],[DeliveryCost]]</f>
        <v>399</v>
      </c>
      <c r="R2044" s="35">
        <v>45124</v>
      </c>
      <c r="S2044" s="35" t="str">
        <f>IF(NETWORKDAYS(FACT_ORDERS[[#This Row],[Order-Date]], FACT_ORDERS[[#This Row],[ArrivalDate ]]) &gt; 10, "Late", "On Time")</f>
        <v>On Time</v>
      </c>
    </row>
    <row r="2045" spans="1:19" x14ac:dyDescent="0.3">
      <c r="A2045" s="12">
        <v>7043</v>
      </c>
      <c r="B2045" s="12">
        <v>255</v>
      </c>
      <c r="C2045" s="12">
        <v>10615</v>
      </c>
      <c r="D2045" s="12">
        <v>2044</v>
      </c>
      <c r="E2045" s="12" t="s">
        <v>243</v>
      </c>
      <c r="F2045" s="13">
        <v>45115</v>
      </c>
      <c r="G2045" s="26" t="s">
        <v>12573</v>
      </c>
      <c r="H2045" s="12">
        <v>24</v>
      </c>
      <c r="I2045" s="28">
        <f>VLOOKUP(B:B,DIM_PRODUCTS!A:F,5,FALSE)</f>
        <v>12</v>
      </c>
      <c r="J2045" s="28">
        <f>FACT_ORDERS[[#This Row],[ProductPrice]]*FACT_ORDERS[[#This Row],[Quantity]]</f>
        <v>288</v>
      </c>
      <c r="K2045" s="12" t="str">
        <f>VLOOKUP(C:C,DIM_CUSTOMERS!A:G,7,FALSE)</f>
        <v>Spain</v>
      </c>
      <c r="L2045" s="30" cm="1">
        <f t="array" ref="L2045">_xlfn.IFS(
    AND(FACT_ORDERS[[#This Row],[DeliveryMehtod]]="shippment",FACT_ORDERS[[#This Row],[TotalAmount]]&gt;=200), 0,
    AND(FACT_ORDERS[[#This Row],[DeliveryMehtod]]="pickup"), 15,
    AND(FACT_ORDERS[[#This Row],[DeliveryMehtod]]="shippment",FACT_ORDERS[[#This Row],[TotalAmount]]&lt;200), 35
)</f>
        <v>15</v>
      </c>
      <c r="M2045" s="12" t="str" cm="1">
        <f t="array" ref="M2045">_xlfn.IFS(
    SUMIFS(FACT_ORDERS[TotalAmount], FACT_ORDERS[WD_CUSTOMERS],FACT_ORDERS[[#This Row],[WD_CUSTOMERS]])&gt;=15000, "VIP",
    SUMIFS(FACT_ORDERS[TotalAmount], FACT_ORDERS[WD_CUSTOMERS],FACT_ORDERS[[#This Row],[WD_CUSTOMERS]])&gt;=8000, "Premium",
    TRUE, "Regular"
)</f>
        <v>VIP</v>
      </c>
      <c r="N2045" s="32" cm="1">
        <f t="array" ref="N2045">_xlfn.IFS(
   FACT_ORDERS[[#This Row],[TypeOfClient]]="VIP", 0.2,
   FACT_ORDERS[[#This Row],[TypeOfClient]]="Premium", 0.1,
   TRUE, 0
)</f>
        <v>0.2</v>
      </c>
      <c r="O2045" s="31" cm="1">
        <f t="array" ref="O2045">_xlfn.IFS(
   FACT_ORDERS[[#This Row],[TotalAmount]]&gt;1500, 0.15,
   FACT_ORDERS[[#This Row],[TotalAmount]]&gt;1000, 0.1,
   FACT_ORDERS[[#This Row],[TotalAmount]]&gt;500, 0.05,
   TRUE, 0
)</f>
        <v>0</v>
      </c>
      <c r="P2045" s="28">
        <f xml:space="preserve"> FACT_ORDERS[[#This Row],[TotalAmount]] * (1 - (FACT_ORDERS[[#This Row],[ClientDiscount]] + FACT_ORDERS[[#This Row],[OrderDiscount]]) )</f>
        <v>230.4</v>
      </c>
      <c r="Q2045" s="28">
        <f>FACT_ORDERS[[#This Row],[TotalAmountWithDiscount]]+FACT_ORDERS[[#This Row],[DeliveryCost]]</f>
        <v>245.4</v>
      </c>
      <c r="R2045" s="35">
        <v>45126</v>
      </c>
      <c r="S2045" s="35" t="str">
        <f>IF(NETWORKDAYS(FACT_ORDERS[[#This Row],[Order-Date]], FACT_ORDERS[[#This Row],[ArrivalDate ]]) &gt; 10, "Late", "On Time")</f>
        <v>On Time</v>
      </c>
    </row>
    <row r="2046" spans="1:19" x14ac:dyDescent="0.3">
      <c r="A2046" s="12">
        <v>7044</v>
      </c>
      <c r="B2046" s="12">
        <v>219</v>
      </c>
      <c r="C2046" s="12">
        <v>10615</v>
      </c>
      <c r="D2046" s="12">
        <v>2045</v>
      </c>
      <c r="E2046" s="12" t="s">
        <v>244</v>
      </c>
      <c r="F2046" s="13">
        <v>45115</v>
      </c>
      <c r="G2046" s="26" t="s">
        <v>12574</v>
      </c>
      <c r="H2046" s="12">
        <v>56</v>
      </c>
      <c r="I2046" s="28">
        <f>VLOOKUP(B:B,DIM_PRODUCTS!A:F,5,FALSE)</f>
        <v>50</v>
      </c>
      <c r="J2046" s="28">
        <f>FACT_ORDERS[[#This Row],[ProductPrice]]*FACT_ORDERS[[#This Row],[Quantity]]</f>
        <v>2800</v>
      </c>
      <c r="K2046" s="12" t="str">
        <f>VLOOKUP(C:C,DIM_CUSTOMERS!A:G,7,FALSE)</f>
        <v>Spain</v>
      </c>
      <c r="L2046" s="30" cm="1">
        <f t="array" ref="L2046">_xlfn.IFS(
    AND(FACT_ORDERS[[#This Row],[DeliveryMehtod]]="shippment",FACT_ORDERS[[#This Row],[TotalAmount]]&gt;=200), 0,
    AND(FACT_ORDERS[[#This Row],[DeliveryMehtod]]="pickup"), 15,
    AND(FACT_ORDERS[[#This Row],[DeliveryMehtod]]="shippment",FACT_ORDERS[[#This Row],[TotalAmount]]&lt;200), 35
)</f>
        <v>0</v>
      </c>
      <c r="M2046" s="12" t="str" cm="1">
        <f t="array" ref="M2046">_xlfn.IFS(
    SUMIFS(FACT_ORDERS[TotalAmount], FACT_ORDERS[WD_CUSTOMERS],FACT_ORDERS[[#This Row],[WD_CUSTOMERS]])&gt;=15000, "VIP",
    SUMIFS(FACT_ORDERS[TotalAmount], FACT_ORDERS[WD_CUSTOMERS],FACT_ORDERS[[#This Row],[WD_CUSTOMERS]])&gt;=8000, "Premium",
    TRUE, "Regular"
)</f>
        <v>VIP</v>
      </c>
      <c r="N2046" s="32" cm="1">
        <f t="array" ref="N2046">_xlfn.IFS(
   FACT_ORDERS[[#This Row],[TypeOfClient]]="VIP", 0.2,
   FACT_ORDERS[[#This Row],[TypeOfClient]]="Premium", 0.1,
   TRUE, 0
)</f>
        <v>0.2</v>
      </c>
      <c r="O2046" s="31" cm="1">
        <f t="array" ref="O2046">_xlfn.IFS(
   FACT_ORDERS[[#This Row],[TotalAmount]]&gt;1500, 0.15,
   FACT_ORDERS[[#This Row],[TotalAmount]]&gt;1000, 0.1,
   FACT_ORDERS[[#This Row],[TotalAmount]]&gt;500, 0.05,
   TRUE, 0
)</f>
        <v>0.15</v>
      </c>
      <c r="P2046" s="28">
        <f xml:space="preserve"> FACT_ORDERS[[#This Row],[TotalAmount]] * (1 - (FACT_ORDERS[[#This Row],[ClientDiscount]] + FACT_ORDERS[[#This Row],[OrderDiscount]]) )</f>
        <v>1820</v>
      </c>
      <c r="Q2046" s="28">
        <f>FACT_ORDERS[[#This Row],[TotalAmountWithDiscount]]+FACT_ORDERS[[#This Row],[DeliveryCost]]</f>
        <v>1820</v>
      </c>
      <c r="R2046" s="35">
        <v>45124</v>
      </c>
      <c r="S2046" s="35" t="str">
        <f>IF(NETWORKDAYS(FACT_ORDERS[[#This Row],[Order-Date]], FACT_ORDERS[[#This Row],[ArrivalDate ]]) &gt; 10, "Late", "On Time")</f>
        <v>On Time</v>
      </c>
    </row>
    <row r="2047" spans="1:19" x14ac:dyDescent="0.3">
      <c r="A2047" s="12">
        <v>7045</v>
      </c>
      <c r="B2047" s="12">
        <v>263</v>
      </c>
      <c r="C2047" s="12">
        <v>10615</v>
      </c>
      <c r="D2047" s="12">
        <v>2046</v>
      </c>
      <c r="E2047" s="12" t="s">
        <v>243</v>
      </c>
      <c r="F2047" s="13">
        <v>45541</v>
      </c>
      <c r="G2047" s="26" t="s">
        <v>12575</v>
      </c>
      <c r="H2047" s="12">
        <v>35</v>
      </c>
      <c r="I2047" s="28">
        <f>VLOOKUP(B:B,DIM_PRODUCTS!A:F,5,FALSE)</f>
        <v>27</v>
      </c>
      <c r="J2047" s="28">
        <f>FACT_ORDERS[[#This Row],[ProductPrice]]*FACT_ORDERS[[#This Row],[Quantity]]</f>
        <v>945</v>
      </c>
      <c r="K2047" s="12" t="str">
        <f>VLOOKUP(C:C,DIM_CUSTOMERS!A:G,7,FALSE)</f>
        <v>Spain</v>
      </c>
      <c r="L2047" s="30" cm="1">
        <f t="array" ref="L2047">_xlfn.IFS(
    AND(FACT_ORDERS[[#This Row],[DeliveryMehtod]]="shippment",FACT_ORDERS[[#This Row],[TotalAmount]]&gt;=200), 0,
    AND(FACT_ORDERS[[#This Row],[DeliveryMehtod]]="pickup"), 15,
    AND(FACT_ORDERS[[#This Row],[DeliveryMehtod]]="shippment",FACT_ORDERS[[#This Row],[TotalAmount]]&lt;200), 35
)</f>
        <v>15</v>
      </c>
      <c r="M2047" s="12" t="str" cm="1">
        <f t="array" ref="M2047">_xlfn.IFS(
    SUMIFS(FACT_ORDERS[TotalAmount], FACT_ORDERS[WD_CUSTOMERS],FACT_ORDERS[[#This Row],[WD_CUSTOMERS]])&gt;=15000, "VIP",
    SUMIFS(FACT_ORDERS[TotalAmount], FACT_ORDERS[WD_CUSTOMERS],FACT_ORDERS[[#This Row],[WD_CUSTOMERS]])&gt;=8000, "Premium",
    TRUE, "Regular"
)</f>
        <v>VIP</v>
      </c>
      <c r="N2047" s="32" cm="1">
        <f t="array" ref="N2047">_xlfn.IFS(
   FACT_ORDERS[[#This Row],[TypeOfClient]]="VIP", 0.2,
   FACT_ORDERS[[#This Row],[TypeOfClient]]="Premium", 0.1,
   TRUE, 0
)</f>
        <v>0.2</v>
      </c>
      <c r="O2047" s="31" cm="1">
        <f t="array" ref="O2047">_xlfn.IFS(
   FACT_ORDERS[[#This Row],[TotalAmount]]&gt;1500, 0.15,
   FACT_ORDERS[[#This Row],[TotalAmount]]&gt;1000, 0.1,
   FACT_ORDERS[[#This Row],[TotalAmount]]&gt;500, 0.05,
   TRUE, 0
)</f>
        <v>0.05</v>
      </c>
      <c r="P2047" s="28">
        <f xml:space="preserve"> FACT_ORDERS[[#This Row],[TotalAmount]] * (1 - (FACT_ORDERS[[#This Row],[ClientDiscount]] + FACT_ORDERS[[#This Row],[OrderDiscount]]) )</f>
        <v>708.75</v>
      </c>
      <c r="Q2047" s="28">
        <f>FACT_ORDERS[[#This Row],[TotalAmountWithDiscount]]+FACT_ORDERS[[#This Row],[DeliveryCost]]</f>
        <v>723.75</v>
      </c>
      <c r="R2047" s="35">
        <v>45551</v>
      </c>
      <c r="S2047" s="35" t="str">
        <f>IF(NETWORKDAYS(FACT_ORDERS[[#This Row],[Order-Date]], FACT_ORDERS[[#This Row],[ArrivalDate ]]) &gt; 10, "Late", "On Time")</f>
        <v>On Time</v>
      </c>
    </row>
    <row r="2048" spans="1:19" x14ac:dyDescent="0.3">
      <c r="A2048" s="12">
        <v>7046</v>
      </c>
      <c r="B2048" s="12">
        <v>282</v>
      </c>
      <c r="C2048" s="12">
        <v>10615</v>
      </c>
      <c r="D2048" s="12">
        <v>2047</v>
      </c>
      <c r="E2048" s="12" t="s">
        <v>244</v>
      </c>
      <c r="F2048" s="13">
        <v>45541</v>
      </c>
      <c r="G2048" s="26" t="s">
        <v>12576</v>
      </c>
      <c r="H2048" s="12">
        <v>20</v>
      </c>
      <c r="I2048" s="28">
        <f>VLOOKUP(B:B,DIM_PRODUCTS!A:F,5,FALSE)</f>
        <v>10</v>
      </c>
      <c r="J2048" s="28">
        <f>FACT_ORDERS[[#This Row],[ProductPrice]]*FACT_ORDERS[[#This Row],[Quantity]]</f>
        <v>200</v>
      </c>
      <c r="K2048" s="12" t="str">
        <f>VLOOKUP(C:C,DIM_CUSTOMERS!A:G,7,FALSE)</f>
        <v>Spain</v>
      </c>
      <c r="L2048" s="30" cm="1">
        <f t="array" ref="L2048">_xlfn.IFS(
    AND(FACT_ORDERS[[#This Row],[DeliveryMehtod]]="shippment",FACT_ORDERS[[#This Row],[TotalAmount]]&gt;=200), 0,
    AND(FACT_ORDERS[[#This Row],[DeliveryMehtod]]="pickup"), 15,
    AND(FACT_ORDERS[[#This Row],[DeliveryMehtod]]="shippment",FACT_ORDERS[[#This Row],[TotalAmount]]&lt;200), 35
)</f>
        <v>0</v>
      </c>
      <c r="M2048" s="12" t="str" cm="1">
        <f t="array" ref="M2048">_xlfn.IFS(
    SUMIFS(FACT_ORDERS[TotalAmount], FACT_ORDERS[WD_CUSTOMERS],FACT_ORDERS[[#This Row],[WD_CUSTOMERS]])&gt;=15000, "VIP",
    SUMIFS(FACT_ORDERS[TotalAmount], FACT_ORDERS[WD_CUSTOMERS],FACT_ORDERS[[#This Row],[WD_CUSTOMERS]])&gt;=8000, "Premium",
    TRUE, "Regular"
)</f>
        <v>VIP</v>
      </c>
      <c r="N2048" s="32" cm="1">
        <f t="array" ref="N2048">_xlfn.IFS(
   FACT_ORDERS[[#This Row],[TypeOfClient]]="VIP", 0.2,
   FACT_ORDERS[[#This Row],[TypeOfClient]]="Premium", 0.1,
   TRUE, 0
)</f>
        <v>0.2</v>
      </c>
      <c r="O2048" s="31" cm="1">
        <f t="array" ref="O2048">_xlfn.IFS(
   FACT_ORDERS[[#This Row],[TotalAmount]]&gt;1500, 0.15,
   FACT_ORDERS[[#This Row],[TotalAmount]]&gt;1000, 0.1,
   FACT_ORDERS[[#This Row],[TotalAmount]]&gt;500, 0.05,
   TRUE, 0
)</f>
        <v>0</v>
      </c>
      <c r="P2048" s="28">
        <f xml:space="preserve"> FACT_ORDERS[[#This Row],[TotalAmount]] * (1 - (FACT_ORDERS[[#This Row],[ClientDiscount]] + FACT_ORDERS[[#This Row],[OrderDiscount]]) )</f>
        <v>160</v>
      </c>
      <c r="Q2048" s="28">
        <f>FACT_ORDERS[[#This Row],[TotalAmountWithDiscount]]+FACT_ORDERS[[#This Row],[DeliveryCost]]</f>
        <v>160</v>
      </c>
      <c r="R2048" s="35">
        <v>45548</v>
      </c>
      <c r="S2048" s="35" t="str">
        <f>IF(NETWORKDAYS(FACT_ORDERS[[#This Row],[Order-Date]], FACT_ORDERS[[#This Row],[ArrivalDate ]]) &gt; 10, "Late", "On Time")</f>
        <v>On Time</v>
      </c>
    </row>
    <row r="2049" spans="1:19" x14ac:dyDescent="0.3">
      <c r="A2049" s="12">
        <v>7047</v>
      </c>
      <c r="B2049" s="12">
        <v>208</v>
      </c>
      <c r="C2049" s="12">
        <v>10615</v>
      </c>
      <c r="D2049" s="12">
        <v>2048</v>
      </c>
      <c r="E2049" s="12" t="s">
        <v>243</v>
      </c>
      <c r="F2049" s="13">
        <v>45541</v>
      </c>
      <c r="G2049" s="26" t="s">
        <v>12577</v>
      </c>
      <c r="H2049" s="12">
        <v>10</v>
      </c>
      <c r="I2049" s="28">
        <f>VLOOKUP(B:B,DIM_PRODUCTS!A:F,5,FALSE)</f>
        <v>10</v>
      </c>
      <c r="J2049" s="28">
        <f>FACT_ORDERS[[#This Row],[ProductPrice]]*FACT_ORDERS[[#This Row],[Quantity]]</f>
        <v>100</v>
      </c>
      <c r="K2049" s="12" t="str">
        <f>VLOOKUP(C:C,DIM_CUSTOMERS!A:G,7,FALSE)</f>
        <v>Spain</v>
      </c>
      <c r="L2049" s="30" cm="1">
        <f t="array" ref="L2049">_xlfn.IFS(
    AND(FACT_ORDERS[[#This Row],[DeliveryMehtod]]="shippment",FACT_ORDERS[[#This Row],[TotalAmount]]&gt;=200), 0,
    AND(FACT_ORDERS[[#This Row],[DeliveryMehtod]]="pickup"), 15,
    AND(FACT_ORDERS[[#This Row],[DeliveryMehtod]]="shippment",FACT_ORDERS[[#This Row],[TotalAmount]]&lt;200), 35
)</f>
        <v>15</v>
      </c>
      <c r="M2049" s="12" t="str" cm="1">
        <f t="array" ref="M2049">_xlfn.IFS(
    SUMIFS(FACT_ORDERS[TotalAmount], FACT_ORDERS[WD_CUSTOMERS],FACT_ORDERS[[#This Row],[WD_CUSTOMERS]])&gt;=15000, "VIP",
    SUMIFS(FACT_ORDERS[TotalAmount], FACT_ORDERS[WD_CUSTOMERS],FACT_ORDERS[[#This Row],[WD_CUSTOMERS]])&gt;=8000, "Premium",
    TRUE, "Regular"
)</f>
        <v>VIP</v>
      </c>
      <c r="N2049" s="32" cm="1">
        <f t="array" ref="N2049">_xlfn.IFS(
   FACT_ORDERS[[#This Row],[TypeOfClient]]="VIP", 0.2,
   FACT_ORDERS[[#This Row],[TypeOfClient]]="Premium", 0.1,
   TRUE, 0
)</f>
        <v>0.2</v>
      </c>
      <c r="O2049" s="31" cm="1">
        <f t="array" ref="O2049">_xlfn.IFS(
   FACT_ORDERS[[#This Row],[TotalAmount]]&gt;1500, 0.15,
   FACT_ORDERS[[#This Row],[TotalAmount]]&gt;1000, 0.1,
   FACT_ORDERS[[#This Row],[TotalAmount]]&gt;500, 0.05,
   TRUE, 0
)</f>
        <v>0</v>
      </c>
      <c r="P2049" s="28">
        <f xml:space="preserve"> FACT_ORDERS[[#This Row],[TotalAmount]] * (1 - (FACT_ORDERS[[#This Row],[ClientDiscount]] + FACT_ORDERS[[#This Row],[OrderDiscount]]) )</f>
        <v>80</v>
      </c>
      <c r="Q2049" s="28">
        <f>FACT_ORDERS[[#This Row],[TotalAmountWithDiscount]]+FACT_ORDERS[[#This Row],[DeliveryCost]]</f>
        <v>95</v>
      </c>
      <c r="R2049" s="35">
        <v>45551</v>
      </c>
      <c r="S2049" s="35" t="str">
        <f>IF(NETWORKDAYS(FACT_ORDERS[[#This Row],[Order-Date]], FACT_ORDERS[[#This Row],[ArrivalDate ]]) &gt; 10, "Late", "On Time")</f>
        <v>On Time</v>
      </c>
    </row>
    <row r="2050" spans="1:19" x14ac:dyDescent="0.3">
      <c r="A2050" s="12">
        <v>7048</v>
      </c>
      <c r="B2050" s="12">
        <v>271</v>
      </c>
      <c r="C2050" s="12">
        <v>10615</v>
      </c>
      <c r="D2050" s="12">
        <v>2049</v>
      </c>
      <c r="E2050" s="12" t="s">
        <v>244</v>
      </c>
      <c r="F2050" s="13">
        <v>45541</v>
      </c>
      <c r="G2050" s="26" t="s">
        <v>12578</v>
      </c>
      <c r="H2050" s="12">
        <v>22</v>
      </c>
      <c r="I2050" s="28">
        <f>VLOOKUP(B:B,DIM_PRODUCTS!A:F,5,FALSE)</f>
        <v>16</v>
      </c>
      <c r="J2050" s="28">
        <f>FACT_ORDERS[[#This Row],[ProductPrice]]*FACT_ORDERS[[#This Row],[Quantity]]</f>
        <v>352</v>
      </c>
      <c r="K2050" s="12" t="str">
        <f>VLOOKUP(C:C,DIM_CUSTOMERS!A:G,7,FALSE)</f>
        <v>Spain</v>
      </c>
      <c r="L2050" s="30" cm="1">
        <f t="array" ref="L2050">_xlfn.IFS(
    AND(FACT_ORDERS[[#This Row],[DeliveryMehtod]]="shippment",FACT_ORDERS[[#This Row],[TotalAmount]]&gt;=200), 0,
    AND(FACT_ORDERS[[#This Row],[DeliveryMehtod]]="pickup"), 15,
    AND(FACT_ORDERS[[#This Row],[DeliveryMehtod]]="shippment",FACT_ORDERS[[#This Row],[TotalAmount]]&lt;200), 35
)</f>
        <v>0</v>
      </c>
      <c r="M2050" s="12" t="str" cm="1">
        <f t="array" ref="M2050">_xlfn.IFS(
    SUMIFS(FACT_ORDERS[TotalAmount], FACT_ORDERS[WD_CUSTOMERS],FACT_ORDERS[[#This Row],[WD_CUSTOMERS]])&gt;=15000, "VIP",
    SUMIFS(FACT_ORDERS[TotalAmount], FACT_ORDERS[WD_CUSTOMERS],FACT_ORDERS[[#This Row],[WD_CUSTOMERS]])&gt;=8000, "Premium",
    TRUE, "Regular"
)</f>
        <v>VIP</v>
      </c>
      <c r="N2050" s="32" cm="1">
        <f t="array" ref="N2050">_xlfn.IFS(
   FACT_ORDERS[[#This Row],[TypeOfClient]]="VIP", 0.2,
   FACT_ORDERS[[#This Row],[TypeOfClient]]="Premium", 0.1,
   TRUE, 0
)</f>
        <v>0.2</v>
      </c>
      <c r="O2050" s="31" cm="1">
        <f t="array" ref="O2050">_xlfn.IFS(
   FACT_ORDERS[[#This Row],[TotalAmount]]&gt;1500, 0.15,
   FACT_ORDERS[[#This Row],[TotalAmount]]&gt;1000, 0.1,
   FACT_ORDERS[[#This Row],[TotalAmount]]&gt;500, 0.05,
   TRUE, 0
)</f>
        <v>0</v>
      </c>
      <c r="P2050" s="28">
        <f xml:space="preserve"> FACT_ORDERS[[#This Row],[TotalAmount]] * (1 - (FACT_ORDERS[[#This Row],[ClientDiscount]] + FACT_ORDERS[[#This Row],[OrderDiscount]]) )</f>
        <v>281.60000000000002</v>
      </c>
      <c r="Q2050" s="28">
        <f>FACT_ORDERS[[#This Row],[TotalAmountWithDiscount]]+FACT_ORDERS[[#This Row],[DeliveryCost]]</f>
        <v>281.60000000000002</v>
      </c>
      <c r="R2050" s="35">
        <v>45548</v>
      </c>
      <c r="S2050" s="35" t="str">
        <f>IF(NETWORKDAYS(FACT_ORDERS[[#This Row],[Order-Date]], FACT_ORDERS[[#This Row],[ArrivalDate ]]) &gt; 10, "Late", "On Time")</f>
        <v>On Time</v>
      </c>
    </row>
    <row r="2051" spans="1:19" x14ac:dyDescent="0.3">
      <c r="A2051" s="12">
        <v>7049</v>
      </c>
      <c r="B2051" s="12">
        <v>255</v>
      </c>
      <c r="C2051" s="12">
        <v>10615</v>
      </c>
      <c r="D2051" s="12">
        <v>2050</v>
      </c>
      <c r="E2051" s="12" t="s">
        <v>243</v>
      </c>
      <c r="F2051" s="13">
        <v>45541</v>
      </c>
      <c r="G2051" s="26" t="s">
        <v>12579</v>
      </c>
      <c r="H2051" s="12">
        <v>21</v>
      </c>
      <c r="I2051" s="28">
        <f>VLOOKUP(B:B,DIM_PRODUCTS!A:F,5,FALSE)</f>
        <v>12</v>
      </c>
      <c r="J2051" s="28">
        <f>FACT_ORDERS[[#This Row],[ProductPrice]]*FACT_ORDERS[[#This Row],[Quantity]]</f>
        <v>252</v>
      </c>
      <c r="K2051" s="12" t="str">
        <f>VLOOKUP(C:C,DIM_CUSTOMERS!A:G,7,FALSE)</f>
        <v>Spain</v>
      </c>
      <c r="L2051" s="30" cm="1">
        <f t="array" ref="L2051">_xlfn.IFS(
    AND(FACT_ORDERS[[#This Row],[DeliveryMehtod]]="shippment",FACT_ORDERS[[#This Row],[TotalAmount]]&gt;=200), 0,
    AND(FACT_ORDERS[[#This Row],[DeliveryMehtod]]="pickup"), 15,
    AND(FACT_ORDERS[[#This Row],[DeliveryMehtod]]="shippment",FACT_ORDERS[[#This Row],[TotalAmount]]&lt;200), 35
)</f>
        <v>15</v>
      </c>
      <c r="M2051" s="12" t="str" cm="1">
        <f t="array" ref="M2051">_xlfn.IFS(
    SUMIFS(FACT_ORDERS[TotalAmount], FACT_ORDERS[WD_CUSTOMERS],FACT_ORDERS[[#This Row],[WD_CUSTOMERS]])&gt;=15000, "VIP",
    SUMIFS(FACT_ORDERS[TotalAmount], FACT_ORDERS[WD_CUSTOMERS],FACT_ORDERS[[#This Row],[WD_CUSTOMERS]])&gt;=8000, "Premium",
    TRUE, "Regular"
)</f>
        <v>VIP</v>
      </c>
      <c r="N2051" s="32" cm="1">
        <f t="array" ref="N2051">_xlfn.IFS(
   FACT_ORDERS[[#This Row],[TypeOfClient]]="VIP", 0.2,
   FACT_ORDERS[[#This Row],[TypeOfClient]]="Premium", 0.1,
   TRUE, 0
)</f>
        <v>0.2</v>
      </c>
      <c r="O2051" s="31" cm="1">
        <f t="array" ref="O2051">_xlfn.IFS(
   FACT_ORDERS[[#This Row],[TotalAmount]]&gt;1500, 0.15,
   FACT_ORDERS[[#This Row],[TotalAmount]]&gt;1000, 0.1,
   FACT_ORDERS[[#This Row],[TotalAmount]]&gt;500, 0.05,
   TRUE, 0
)</f>
        <v>0</v>
      </c>
      <c r="P2051" s="28">
        <f xml:space="preserve"> FACT_ORDERS[[#This Row],[TotalAmount]] * (1 - (FACT_ORDERS[[#This Row],[ClientDiscount]] + FACT_ORDERS[[#This Row],[OrderDiscount]]) )</f>
        <v>201.60000000000002</v>
      </c>
      <c r="Q2051" s="28">
        <f>FACT_ORDERS[[#This Row],[TotalAmountWithDiscount]]+FACT_ORDERS[[#This Row],[DeliveryCost]]</f>
        <v>216.60000000000002</v>
      </c>
      <c r="R2051" s="35">
        <v>45552</v>
      </c>
      <c r="S2051" s="35" t="str">
        <f>IF(NETWORKDAYS(FACT_ORDERS[[#This Row],[Order-Date]], FACT_ORDERS[[#This Row],[ArrivalDate ]]) &gt; 10, "Late", "On Time")</f>
        <v>On Time</v>
      </c>
    </row>
    <row r="2052" spans="1:19" x14ac:dyDescent="0.3">
      <c r="A2052" s="12">
        <v>7050</v>
      </c>
      <c r="B2052" s="12">
        <v>263</v>
      </c>
      <c r="C2052" s="12">
        <v>10615</v>
      </c>
      <c r="D2052" s="12">
        <v>2051</v>
      </c>
      <c r="E2052" s="12" t="s">
        <v>243</v>
      </c>
      <c r="F2052" s="13">
        <v>45525</v>
      </c>
      <c r="G2052" s="26" t="s">
        <v>12580</v>
      </c>
      <c r="H2052" s="12">
        <v>52</v>
      </c>
      <c r="I2052" s="28">
        <f>VLOOKUP(B:B,DIM_PRODUCTS!A:F,5,FALSE)</f>
        <v>27</v>
      </c>
      <c r="J2052" s="28">
        <f>FACT_ORDERS[[#This Row],[ProductPrice]]*FACT_ORDERS[[#This Row],[Quantity]]</f>
        <v>1404</v>
      </c>
      <c r="K2052" s="12" t="str">
        <f>VLOOKUP(C:C,DIM_CUSTOMERS!A:G,7,FALSE)</f>
        <v>Spain</v>
      </c>
      <c r="L2052" s="30" cm="1">
        <f t="array" ref="L2052">_xlfn.IFS(
    AND(FACT_ORDERS[[#This Row],[DeliveryMehtod]]="shippment",FACT_ORDERS[[#This Row],[TotalAmount]]&gt;=200), 0,
    AND(FACT_ORDERS[[#This Row],[DeliveryMehtod]]="pickup"), 15,
    AND(FACT_ORDERS[[#This Row],[DeliveryMehtod]]="shippment",FACT_ORDERS[[#This Row],[TotalAmount]]&lt;200), 35
)</f>
        <v>15</v>
      </c>
      <c r="M2052" s="12" t="str" cm="1">
        <f t="array" ref="M2052">_xlfn.IFS(
    SUMIFS(FACT_ORDERS[TotalAmount], FACT_ORDERS[WD_CUSTOMERS],FACT_ORDERS[[#This Row],[WD_CUSTOMERS]])&gt;=15000, "VIP",
    SUMIFS(FACT_ORDERS[TotalAmount], FACT_ORDERS[WD_CUSTOMERS],FACT_ORDERS[[#This Row],[WD_CUSTOMERS]])&gt;=8000, "Premium",
    TRUE, "Regular"
)</f>
        <v>VIP</v>
      </c>
      <c r="N2052" s="32" cm="1">
        <f t="array" ref="N2052">_xlfn.IFS(
   FACT_ORDERS[[#This Row],[TypeOfClient]]="VIP", 0.2,
   FACT_ORDERS[[#This Row],[TypeOfClient]]="Premium", 0.1,
   TRUE, 0
)</f>
        <v>0.2</v>
      </c>
      <c r="O2052" s="31" cm="1">
        <f t="array" ref="O2052">_xlfn.IFS(
   FACT_ORDERS[[#This Row],[TotalAmount]]&gt;1500, 0.15,
   FACT_ORDERS[[#This Row],[TotalAmount]]&gt;1000, 0.1,
   FACT_ORDERS[[#This Row],[TotalAmount]]&gt;500, 0.05,
   TRUE, 0
)</f>
        <v>0.1</v>
      </c>
      <c r="P2052" s="28">
        <f xml:space="preserve"> FACT_ORDERS[[#This Row],[TotalAmount]] * (1 - (FACT_ORDERS[[#This Row],[ClientDiscount]] + FACT_ORDERS[[#This Row],[OrderDiscount]]) )</f>
        <v>982.8</v>
      </c>
      <c r="Q2052" s="28">
        <f>FACT_ORDERS[[#This Row],[TotalAmountWithDiscount]]+FACT_ORDERS[[#This Row],[DeliveryCost]]</f>
        <v>997.8</v>
      </c>
      <c r="R2052" s="35">
        <v>45536</v>
      </c>
      <c r="S2052" s="35" t="str">
        <f>IF(NETWORKDAYS(FACT_ORDERS[[#This Row],[Order-Date]], FACT_ORDERS[[#This Row],[ArrivalDate ]]) &gt; 10, "Late", "On Time")</f>
        <v>On Time</v>
      </c>
    </row>
    <row r="2053" spans="1:19" x14ac:dyDescent="0.3">
      <c r="A2053" s="12">
        <v>7051</v>
      </c>
      <c r="B2053" s="12">
        <v>282</v>
      </c>
      <c r="C2053" s="12">
        <v>10615</v>
      </c>
      <c r="D2053" s="12">
        <v>2052</v>
      </c>
      <c r="E2053" s="12" t="s">
        <v>243</v>
      </c>
      <c r="F2053" s="13">
        <v>45525</v>
      </c>
      <c r="G2053" s="26" t="s">
        <v>12581</v>
      </c>
      <c r="H2053" s="12">
        <v>12</v>
      </c>
      <c r="I2053" s="28">
        <f>VLOOKUP(B:B,DIM_PRODUCTS!A:F,5,FALSE)</f>
        <v>10</v>
      </c>
      <c r="J2053" s="28">
        <f>FACT_ORDERS[[#This Row],[ProductPrice]]*FACT_ORDERS[[#This Row],[Quantity]]</f>
        <v>120</v>
      </c>
      <c r="K2053" s="12" t="str">
        <f>VLOOKUP(C:C,DIM_CUSTOMERS!A:G,7,FALSE)</f>
        <v>Spain</v>
      </c>
      <c r="L2053" s="30" cm="1">
        <f t="array" ref="L2053">_xlfn.IFS(
    AND(FACT_ORDERS[[#This Row],[DeliveryMehtod]]="shippment",FACT_ORDERS[[#This Row],[TotalAmount]]&gt;=200), 0,
    AND(FACT_ORDERS[[#This Row],[DeliveryMehtod]]="pickup"), 15,
    AND(FACT_ORDERS[[#This Row],[DeliveryMehtod]]="shippment",FACT_ORDERS[[#This Row],[TotalAmount]]&lt;200), 35
)</f>
        <v>15</v>
      </c>
      <c r="M2053" s="12" t="str" cm="1">
        <f t="array" ref="M2053">_xlfn.IFS(
    SUMIFS(FACT_ORDERS[TotalAmount], FACT_ORDERS[WD_CUSTOMERS],FACT_ORDERS[[#This Row],[WD_CUSTOMERS]])&gt;=15000, "VIP",
    SUMIFS(FACT_ORDERS[TotalAmount], FACT_ORDERS[WD_CUSTOMERS],FACT_ORDERS[[#This Row],[WD_CUSTOMERS]])&gt;=8000, "Premium",
    TRUE, "Regular"
)</f>
        <v>VIP</v>
      </c>
      <c r="N2053" s="32" cm="1">
        <f t="array" ref="N2053">_xlfn.IFS(
   FACT_ORDERS[[#This Row],[TypeOfClient]]="VIP", 0.2,
   FACT_ORDERS[[#This Row],[TypeOfClient]]="Premium", 0.1,
   TRUE, 0
)</f>
        <v>0.2</v>
      </c>
      <c r="O2053" s="31" cm="1">
        <f t="array" ref="O2053">_xlfn.IFS(
   FACT_ORDERS[[#This Row],[TotalAmount]]&gt;1500, 0.15,
   FACT_ORDERS[[#This Row],[TotalAmount]]&gt;1000, 0.1,
   FACT_ORDERS[[#This Row],[TotalAmount]]&gt;500, 0.05,
   TRUE, 0
)</f>
        <v>0</v>
      </c>
      <c r="P2053" s="28">
        <f xml:space="preserve"> FACT_ORDERS[[#This Row],[TotalAmount]] * (1 - (FACT_ORDERS[[#This Row],[ClientDiscount]] + FACT_ORDERS[[#This Row],[OrderDiscount]]) )</f>
        <v>96</v>
      </c>
      <c r="Q2053" s="28">
        <f>FACT_ORDERS[[#This Row],[TotalAmountWithDiscount]]+FACT_ORDERS[[#This Row],[DeliveryCost]]</f>
        <v>111</v>
      </c>
      <c r="R2053" s="35">
        <v>45535</v>
      </c>
      <c r="S2053" s="35" t="str">
        <f>IF(NETWORKDAYS(FACT_ORDERS[[#This Row],[Order-Date]], FACT_ORDERS[[#This Row],[ArrivalDate ]]) &gt; 10, "Late", "On Time")</f>
        <v>On Time</v>
      </c>
    </row>
    <row r="2054" spans="1:19" x14ac:dyDescent="0.3">
      <c r="A2054" s="12">
        <v>7052</v>
      </c>
      <c r="B2054" s="12">
        <v>208</v>
      </c>
      <c r="C2054" s="12">
        <v>10615</v>
      </c>
      <c r="D2054" s="12">
        <v>2053</v>
      </c>
      <c r="E2054" s="12" t="s">
        <v>243</v>
      </c>
      <c r="F2054" s="13">
        <v>45525</v>
      </c>
      <c r="G2054" s="26" t="s">
        <v>12582</v>
      </c>
      <c r="H2054" s="12">
        <v>13</v>
      </c>
      <c r="I2054" s="28">
        <f>VLOOKUP(B:B,DIM_PRODUCTS!A:F,5,FALSE)</f>
        <v>10</v>
      </c>
      <c r="J2054" s="28">
        <f>FACT_ORDERS[[#This Row],[ProductPrice]]*FACT_ORDERS[[#This Row],[Quantity]]</f>
        <v>130</v>
      </c>
      <c r="K2054" s="12" t="str">
        <f>VLOOKUP(C:C,DIM_CUSTOMERS!A:G,7,FALSE)</f>
        <v>Spain</v>
      </c>
      <c r="L2054" s="30" cm="1">
        <f t="array" ref="L2054">_xlfn.IFS(
    AND(FACT_ORDERS[[#This Row],[DeliveryMehtod]]="shippment",FACT_ORDERS[[#This Row],[TotalAmount]]&gt;=200), 0,
    AND(FACT_ORDERS[[#This Row],[DeliveryMehtod]]="pickup"), 15,
    AND(FACT_ORDERS[[#This Row],[DeliveryMehtod]]="shippment",FACT_ORDERS[[#This Row],[TotalAmount]]&lt;200), 35
)</f>
        <v>15</v>
      </c>
      <c r="M2054" s="12" t="str" cm="1">
        <f t="array" ref="M2054">_xlfn.IFS(
    SUMIFS(FACT_ORDERS[TotalAmount], FACT_ORDERS[WD_CUSTOMERS],FACT_ORDERS[[#This Row],[WD_CUSTOMERS]])&gt;=15000, "VIP",
    SUMIFS(FACT_ORDERS[TotalAmount], FACT_ORDERS[WD_CUSTOMERS],FACT_ORDERS[[#This Row],[WD_CUSTOMERS]])&gt;=8000, "Premium",
    TRUE, "Regular"
)</f>
        <v>VIP</v>
      </c>
      <c r="N2054" s="32" cm="1">
        <f t="array" ref="N2054">_xlfn.IFS(
   FACT_ORDERS[[#This Row],[TypeOfClient]]="VIP", 0.2,
   FACT_ORDERS[[#This Row],[TypeOfClient]]="Premium", 0.1,
   TRUE, 0
)</f>
        <v>0.2</v>
      </c>
      <c r="O2054" s="31" cm="1">
        <f t="array" ref="O2054">_xlfn.IFS(
   FACT_ORDERS[[#This Row],[TotalAmount]]&gt;1500, 0.15,
   FACT_ORDERS[[#This Row],[TotalAmount]]&gt;1000, 0.1,
   FACT_ORDERS[[#This Row],[TotalAmount]]&gt;500, 0.05,
   TRUE, 0
)</f>
        <v>0</v>
      </c>
      <c r="P2054" s="28">
        <f xml:space="preserve"> FACT_ORDERS[[#This Row],[TotalAmount]] * (1 - (FACT_ORDERS[[#This Row],[ClientDiscount]] + FACT_ORDERS[[#This Row],[OrderDiscount]]) )</f>
        <v>104</v>
      </c>
      <c r="Q2054" s="28">
        <f>FACT_ORDERS[[#This Row],[TotalAmountWithDiscount]]+FACT_ORDERS[[#This Row],[DeliveryCost]]</f>
        <v>119</v>
      </c>
      <c r="R2054" s="35">
        <v>45535</v>
      </c>
      <c r="S2054" s="35" t="str">
        <f>IF(NETWORKDAYS(FACT_ORDERS[[#This Row],[Order-Date]], FACT_ORDERS[[#This Row],[ArrivalDate ]]) &gt; 10, "Late", "On Time")</f>
        <v>On Time</v>
      </c>
    </row>
    <row r="2055" spans="1:19" x14ac:dyDescent="0.3">
      <c r="A2055" s="12">
        <v>7053</v>
      </c>
      <c r="B2055" s="12">
        <v>271</v>
      </c>
      <c r="C2055" s="12">
        <v>10615</v>
      </c>
      <c r="D2055" s="12">
        <v>2054</v>
      </c>
      <c r="E2055" s="12" t="s">
        <v>244</v>
      </c>
      <c r="F2055" s="13">
        <v>45525</v>
      </c>
      <c r="G2055" s="26" t="s">
        <v>12583</v>
      </c>
      <c r="H2055" s="12">
        <v>16</v>
      </c>
      <c r="I2055" s="28">
        <f>VLOOKUP(B:B,DIM_PRODUCTS!A:F,5,FALSE)</f>
        <v>16</v>
      </c>
      <c r="J2055" s="28">
        <f>FACT_ORDERS[[#This Row],[ProductPrice]]*FACT_ORDERS[[#This Row],[Quantity]]</f>
        <v>256</v>
      </c>
      <c r="K2055" s="12" t="str">
        <f>VLOOKUP(C:C,DIM_CUSTOMERS!A:G,7,FALSE)</f>
        <v>Spain</v>
      </c>
      <c r="L2055" s="30" cm="1">
        <f t="array" ref="L2055">_xlfn.IFS(
    AND(FACT_ORDERS[[#This Row],[DeliveryMehtod]]="shippment",FACT_ORDERS[[#This Row],[TotalAmount]]&gt;=200), 0,
    AND(FACT_ORDERS[[#This Row],[DeliveryMehtod]]="pickup"), 15,
    AND(FACT_ORDERS[[#This Row],[DeliveryMehtod]]="shippment",FACT_ORDERS[[#This Row],[TotalAmount]]&lt;200), 35
)</f>
        <v>0</v>
      </c>
      <c r="M2055" s="12" t="str" cm="1">
        <f t="array" ref="M2055">_xlfn.IFS(
    SUMIFS(FACT_ORDERS[TotalAmount], FACT_ORDERS[WD_CUSTOMERS],FACT_ORDERS[[#This Row],[WD_CUSTOMERS]])&gt;=15000, "VIP",
    SUMIFS(FACT_ORDERS[TotalAmount], FACT_ORDERS[WD_CUSTOMERS],FACT_ORDERS[[#This Row],[WD_CUSTOMERS]])&gt;=8000, "Premium",
    TRUE, "Regular"
)</f>
        <v>VIP</v>
      </c>
      <c r="N2055" s="32" cm="1">
        <f t="array" ref="N2055">_xlfn.IFS(
   FACT_ORDERS[[#This Row],[TypeOfClient]]="VIP", 0.2,
   FACT_ORDERS[[#This Row],[TypeOfClient]]="Premium", 0.1,
   TRUE, 0
)</f>
        <v>0.2</v>
      </c>
      <c r="O2055" s="31" cm="1">
        <f t="array" ref="O2055">_xlfn.IFS(
   FACT_ORDERS[[#This Row],[TotalAmount]]&gt;1500, 0.15,
   FACT_ORDERS[[#This Row],[TotalAmount]]&gt;1000, 0.1,
   FACT_ORDERS[[#This Row],[TotalAmount]]&gt;500, 0.05,
   TRUE, 0
)</f>
        <v>0</v>
      </c>
      <c r="P2055" s="28">
        <f xml:space="preserve"> FACT_ORDERS[[#This Row],[TotalAmount]] * (1 - (FACT_ORDERS[[#This Row],[ClientDiscount]] + FACT_ORDERS[[#This Row],[OrderDiscount]]) )</f>
        <v>204.8</v>
      </c>
      <c r="Q2055" s="28">
        <f>FACT_ORDERS[[#This Row],[TotalAmountWithDiscount]]+FACT_ORDERS[[#This Row],[DeliveryCost]]</f>
        <v>204.8</v>
      </c>
      <c r="R2055" s="35">
        <v>45536</v>
      </c>
      <c r="S2055" s="35" t="str">
        <f>IF(NETWORKDAYS(FACT_ORDERS[[#This Row],[Order-Date]], FACT_ORDERS[[#This Row],[ArrivalDate ]]) &gt; 10, "Late", "On Time")</f>
        <v>On Time</v>
      </c>
    </row>
    <row r="2056" spans="1:19" x14ac:dyDescent="0.3">
      <c r="A2056" s="12">
        <v>7054</v>
      </c>
      <c r="B2056" s="12">
        <v>255</v>
      </c>
      <c r="C2056" s="12">
        <v>10615</v>
      </c>
      <c r="D2056" s="12">
        <v>2055</v>
      </c>
      <c r="E2056" s="12" t="s">
        <v>244</v>
      </c>
      <c r="F2056" s="13">
        <v>45525</v>
      </c>
      <c r="G2056" s="26" t="s">
        <v>12584</v>
      </c>
      <c r="H2056" s="12">
        <v>25</v>
      </c>
      <c r="I2056" s="28">
        <f>VLOOKUP(B:B,DIM_PRODUCTS!A:F,5,FALSE)</f>
        <v>12</v>
      </c>
      <c r="J2056" s="28">
        <f>FACT_ORDERS[[#This Row],[ProductPrice]]*FACT_ORDERS[[#This Row],[Quantity]]</f>
        <v>300</v>
      </c>
      <c r="K2056" s="12" t="str">
        <f>VLOOKUP(C:C,DIM_CUSTOMERS!A:G,7,FALSE)</f>
        <v>Spain</v>
      </c>
      <c r="L2056" s="30" cm="1">
        <f t="array" ref="L2056">_xlfn.IFS(
    AND(FACT_ORDERS[[#This Row],[DeliveryMehtod]]="shippment",FACT_ORDERS[[#This Row],[TotalAmount]]&gt;=200), 0,
    AND(FACT_ORDERS[[#This Row],[DeliveryMehtod]]="pickup"), 15,
    AND(FACT_ORDERS[[#This Row],[DeliveryMehtod]]="shippment",FACT_ORDERS[[#This Row],[TotalAmount]]&lt;200), 35
)</f>
        <v>0</v>
      </c>
      <c r="M2056" s="12" t="str" cm="1">
        <f t="array" ref="M2056">_xlfn.IFS(
    SUMIFS(FACT_ORDERS[TotalAmount], FACT_ORDERS[WD_CUSTOMERS],FACT_ORDERS[[#This Row],[WD_CUSTOMERS]])&gt;=15000, "VIP",
    SUMIFS(FACT_ORDERS[TotalAmount], FACT_ORDERS[WD_CUSTOMERS],FACT_ORDERS[[#This Row],[WD_CUSTOMERS]])&gt;=8000, "Premium",
    TRUE, "Regular"
)</f>
        <v>VIP</v>
      </c>
      <c r="N2056" s="32" cm="1">
        <f t="array" ref="N2056">_xlfn.IFS(
   FACT_ORDERS[[#This Row],[TypeOfClient]]="VIP", 0.2,
   FACT_ORDERS[[#This Row],[TypeOfClient]]="Premium", 0.1,
   TRUE, 0
)</f>
        <v>0.2</v>
      </c>
      <c r="O2056" s="31" cm="1">
        <f t="array" ref="O2056">_xlfn.IFS(
   FACT_ORDERS[[#This Row],[TotalAmount]]&gt;1500, 0.15,
   FACT_ORDERS[[#This Row],[TotalAmount]]&gt;1000, 0.1,
   FACT_ORDERS[[#This Row],[TotalAmount]]&gt;500, 0.05,
   TRUE, 0
)</f>
        <v>0</v>
      </c>
      <c r="P2056" s="28">
        <f xml:space="preserve"> FACT_ORDERS[[#This Row],[TotalAmount]] * (1 - (FACT_ORDERS[[#This Row],[ClientDiscount]] + FACT_ORDERS[[#This Row],[OrderDiscount]]) )</f>
        <v>240</v>
      </c>
      <c r="Q2056" s="28">
        <f>FACT_ORDERS[[#This Row],[TotalAmountWithDiscount]]+FACT_ORDERS[[#This Row],[DeliveryCost]]</f>
        <v>240</v>
      </c>
      <c r="R2056" s="35">
        <v>45536</v>
      </c>
      <c r="S2056" s="35" t="str">
        <f>IF(NETWORKDAYS(FACT_ORDERS[[#This Row],[Order-Date]], FACT_ORDERS[[#This Row],[ArrivalDate ]]) &gt; 10, "Late", "On Time")</f>
        <v>On Time</v>
      </c>
    </row>
    <row r="2057" spans="1:19" x14ac:dyDescent="0.3">
      <c r="A2057" s="12">
        <v>7055</v>
      </c>
      <c r="B2057" s="12">
        <v>261</v>
      </c>
      <c r="C2057" s="12">
        <v>10615</v>
      </c>
      <c r="D2057" s="12">
        <v>2056</v>
      </c>
      <c r="E2057" s="12" t="s">
        <v>243</v>
      </c>
      <c r="F2057" s="13">
        <v>45420</v>
      </c>
      <c r="G2057" s="26" t="s">
        <v>12585</v>
      </c>
      <c r="H2057" s="12">
        <v>18</v>
      </c>
      <c r="I2057" s="28">
        <f>VLOOKUP(B:B,DIM_PRODUCTS!A:F,5,FALSE)</f>
        <v>19</v>
      </c>
      <c r="J2057" s="28">
        <f>FACT_ORDERS[[#This Row],[ProductPrice]]*FACT_ORDERS[[#This Row],[Quantity]]</f>
        <v>342</v>
      </c>
      <c r="K2057" s="12" t="str">
        <f>VLOOKUP(C:C,DIM_CUSTOMERS!A:G,7,FALSE)</f>
        <v>Spain</v>
      </c>
      <c r="L2057" s="30" cm="1">
        <f t="array" ref="L2057">_xlfn.IFS(
    AND(FACT_ORDERS[[#This Row],[DeliveryMehtod]]="shippment",FACT_ORDERS[[#This Row],[TotalAmount]]&gt;=200), 0,
    AND(FACT_ORDERS[[#This Row],[DeliveryMehtod]]="pickup"), 15,
    AND(FACT_ORDERS[[#This Row],[DeliveryMehtod]]="shippment",FACT_ORDERS[[#This Row],[TotalAmount]]&lt;200), 35
)</f>
        <v>15</v>
      </c>
      <c r="M2057" s="12" t="str" cm="1">
        <f t="array" ref="M2057">_xlfn.IFS(
    SUMIFS(FACT_ORDERS[TotalAmount], FACT_ORDERS[WD_CUSTOMERS],FACT_ORDERS[[#This Row],[WD_CUSTOMERS]])&gt;=15000, "VIP",
    SUMIFS(FACT_ORDERS[TotalAmount], FACT_ORDERS[WD_CUSTOMERS],FACT_ORDERS[[#This Row],[WD_CUSTOMERS]])&gt;=8000, "Premium",
    TRUE, "Regular"
)</f>
        <v>VIP</v>
      </c>
      <c r="N2057" s="32" cm="1">
        <f t="array" ref="N2057">_xlfn.IFS(
   FACT_ORDERS[[#This Row],[TypeOfClient]]="VIP", 0.2,
   FACT_ORDERS[[#This Row],[TypeOfClient]]="Premium", 0.1,
   TRUE, 0
)</f>
        <v>0.2</v>
      </c>
      <c r="O2057" s="31" cm="1">
        <f t="array" ref="O2057">_xlfn.IFS(
   FACT_ORDERS[[#This Row],[TotalAmount]]&gt;1500, 0.15,
   FACT_ORDERS[[#This Row],[TotalAmount]]&gt;1000, 0.1,
   FACT_ORDERS[[#This Row],[TotalAmount]]&gt;500, 0.05,
   TRUE, 0
)</f>
        <v>0</v>
      </c>
      <c r="P2057" s="28">
        <f xml:space="preserve"> FACT_ORDERS[[#This Row],[TotalAmount]] * (1 - (FACT_ORDERS[[#This Row],[ClientDiscount]] + FACT_ORDERS[[#This Row],[OrderDiscount]]) )</f>
        <v>273.60000000000002</v>
      </c>
      <c r="Q2057" s="28">
        <f>FACT_ORDERS[[#This Row],[TotalAmountWithDiscount]]+FACT_ORDERS[[#This Row],[DeliveryCost]]</f>
        <v>288.60000000000002</v>
      </c>
      <c r="R2057" s="35">
        <v>45431</v>
      </c>
      <c r="S2057" s="35" t="str">
        <f>IF(NETWORKDAYS(FACT_ORDERS[[#This Row],[Order-Date]], FACT_ORDERS[[#This Row],[ArrivalDate ]]) &gt; 10, "Late", "On Time")</f>
        <v>On Time</v>
      </c>
    </row>
    <row r="2058" spans="1:19" x14ac:dyDescent="0.3">
      <c r="A2058" s="12">
        <v>7056</v>
      </c>
      <c r="B2058" s="12">
        <v>263</v>
      </c>
      <c r="C2058" s="12">
        <v>10615</v>
      </c>
      <c r="D2058" s="12">
        <v>2057</v>
      </c>
      <c r="E2058" s="12" t="s">
        <v>244</v>
      </c>
      <c r="F2058" s="13">
        <v>45420</v>
      </c>
      <c r="G2058" s="26" t="s">
        <v>12586</v>
      </c>
      <c r="H2058" s="12">
        <v>45</v>
      </c>
      <c r="I2058" s="28">
        <f>VLOOKUP(B:B,DIM_PRODUCTS!A:F,5,FALSE)</f>
        <v>27</v>
      </c>
      <c r="J2058" s="28">
        <f>FACT_ORDERS[[#This Row],[ProductPrice]]*FACT_ORDERS[[#This Row],[Quantity]]</f>
        <v>1215</v>
      </c>
      <c r="K2058" s="12" t="str">
        <f>VLOOKUP(C:C,DIM_CUSTOMERS!A:G,7,FALSE)</f>
        <v>Spain</v>
      </c>
      <c r="L2058" s="30" cm="1">
        <f t="array" ref="L2058">_xlfn.IFS(
    AND(FACT_ORDERS[[#This Row],[DeliveryMehtod]]="shippment",FACT_ORDERS[[#This Row],[TotalAmount]]&gt;=200), 0,
    AND(FACT_ORDERS[[#This Row],[DeliveryMehtod]]="pickup"), 15,
    AND(FACT_ORDERS[[#This Row],[DeliveryMehtod]]="shippment",FACT_ORDERS[[#This Row],[TotalAmount]]&lt;200), 35
)</f>
        <v>0</v>
      </c>
      <c r="M2058" s="12" t="str" cm="1">
        <f t="array" ref="M2058">_xlfn.IFS(
    SUMIFS(FACT_ORDERS[TotalAmount], FACT_ORDERS[WD_CUSTOMERS],FACT_ORDERS[[#This Row],[WD_CUSTOMERS]])&gt;=15000, "VIP",
    SUMIFS(FACT_ORDERS[TotalAmount], FACT_ORDERS[WD_CUSTOMERS],FACT_ORDERS[[#This Row],[WD_CUSTOMERS]])&gt;=8000, "Premium",
    TRUE, "Regular"
)</f>
        <v>VIP</v>
      </c>
      <c r="N2058" s="32" cm="1">
        <f t="array" ref="N2058">_xlfn.IFS(
   FACT_ORDERS[[#This Row],[TypeOfClient]]="VIP", 0.2,
   FACT_ORDERS[[#This Row],[TypeOfClient]]="Premium", 0.1,
   TRUE, 0
)</f>
        <v>0.2</v>
      </c>
      <c r="O2058" s="31" cm="1">
        <f t="array" ref="O2058">_xlfn.IFS(
   FACT_ORDERS[[#This Row],[TotalAmount]]&gt;1500, 0.15,
   FACT_ORDERS[[#This Row],[TotalAmount]]&gt;1000, 0.1,
   FACT_ORDERS[[#This Row],[TotalAmount]]&gt;500, 0.05,
   TRUE, 0
)</f>
        <v>0.1</v>
      </c>
      <c r="P2058" s="28">
        <f xml:space="preserve"> FACT_ORDERS[[#This Row],[TotalAmount]] * (1 - (FACT_ORDERS[[#This Row],[ClientDiscount]] + FACT_ORDERS[[#This Row],[OrderDiscount]]) )</f>
        <v>850.5</v>
      </c>
      <c r="Q2058" s="28">
        <f>FACT_ORDERS[[#This Row],[TotalAmountWithDiscount]]+FACT_ORDERS[[#This Row],[DeliveryCost]]</f>
        <v>850.5</v>
      </c>
      <c r="R2058" s="35">
        <v>45427</v>
      </c>
      <c r="S2058" s="35" t="str">
        <f>IF(NETWORKDAYS(FACT_ORDERS[[#This Row],[Order-Date]], FACT_ORDERS[[#This Row],[ArrivalDate ]]) &gt; 10, "Late", "On Time")</f>
        <v>On Time</v>
      </c>
    </row>
    <row r="2059" spans="1:19" x14ac:dyDescent="0.3">
      <c r="A2059" s="12">
        <v>7057</v>
      </c>
      <c r="B2059" s="12">
        <v>282</v>
      </c>
      <c r="C2059" s="12">
        <v>10615</v>
      </c>
      <c r="D2059" s="12">
        <v>2058</v>
      </c>
      <c r="E2059" s="12" t="s">
        <v>244</v>
      </c>
      <c r="F2059" s="13">
        <v>45420</v>
      </c>
      <c r="G2059" s="26" t="s">
        <v>4001</v>
      </c>
      <c r="H2059" s="12">
        <v>20</v>
      </c>
      <c r="I2059" s="28">
        <f>VLOOKUP(B:B,DIM_PRODUCTS!A:F,5,FALSE)</f>
        <v>10</v>
      </c>
      <c r="J2059" s="28">
        <f>FACT_ORDERS[[#This Row],[ProductPrice]]*FACT_ORDERS[[#This Row],[Quantity]]</f>
        <v>200</v>
      </c>
      <c r="K2059" s="12" t="str">
        <f>VLOOKUP(C:C,DIM_CUSTOMERS!A:G,7,FALSE)</f>
        <v>Spain</v>
      </c>
      <c r="L2059" s="30" cm="1">
        <f t="array" ref="L2059">_xlfn.IFS(
    AND(FACT_ORDERS[[#This Row],[DeliveryMehtod]]="shippment",FACT_ORDERS[[#This Row],[TotalAmount]]&gt;=200), 0,
    AND(FACT_ORDERS[[#This Row],[DeliveryMehtod]]="pickup"), 15,
    AND(FACT_ORDERS[[#This Row],[DeliveryMehtod]]="shippment",FACT_ORDERS[[#This Row],[TotalAmount]]&lt;200), 35
)</f>
        <v>0</v>
      </c>
      <c r="M2059" s="12" t="str" cm="1">
        <f t="array" ref="M2059">_xlfn.IFS(
    SUMIFS(FACT_ORDERS[TotalAmount], FACT_ORDERS[WD_CUSTOMERS],FACT_ORDERS[[#This Row],[WD_CUSTOMERS]])&gt;=15000, "VIP",
    SUMIFS(FACT_ORDERS[TotalAmount], FACT_ORDERS[WD_CUSTOMERS],FACT_ORDERS[[#This Row],[WD_CUSTOMERS]])&gt;=8000, "Premium",
    TRUE, "Regular"
)</f>
        <v>VIP</v>
      </c>
      <c r="N2059" s="32" cm="1">
        <f t="array" ref="N2059">_xlfn.IFS(
   FACT_ORDERS[[#This Row],[TypeOfClient]]="VIP", 0.2,
   FACT_ORDERS[[#This Row],[TypeOfClient]]="Premium", 0.1,
   TRUE, 0
)</f>
        <v>0.2</v>
      </c>
      <c r="O2059" s="31" cm="1">
        <f t="array" ref="O2059">_xlfn.IFS(
   FACT_ORDERS[[#This Row],[TotalAmount]]&gt;1500, 0.15,
   FACT_ORDERS[[#This Row],[TotalAmount]]&gt;1000, 0.1,
   FACT_ORDERS[[#This Row],[TotalAmount]]&gt;500, 0.05,
   TRUE, 0
)</f>
        <v>0</v>
      </c>
      <c r="P2059" s="28">
        <f xml:space="preserve"> FACT_ORDERS[[#This Row],[TotalAmount]] * (1 - (FACT_ORDERS[[#This Row],[ClientDiscount]] + FACT_ORDERS[[#This Row],[OrderDiscount]]) )</f>
        <v>160</v>
      </c>
      <c r="Q2059" s="28">
        <f>FACT_ORDERS[[#This Row],[TotalAmountWithDiscount]]+FACT_ORDERS[[#This Row],[DeliveryCost]]</f>
        <v>160</v>
      </c>
      <c r="R2059" s="35">
        <v>45430</v>
      </c>
      <c r="S2059" s="35" t="str">
        <f>IF(NETWORKDAYS(FACT_ORDERS[[#This Row],[Order-Date]], FACT_ORDERS[[#This Row],[ArrivalDate ]]) &gt; 10, "Late", "On Time")</f>
        <v>On Time</v>
      </c>
    </row>
    <row r="2060" spans="1:19" x14ac:dyDescent="0.3">
      <c r="A2060" s="12">
        <v>7058</v>
      </c>
      <c r="B2060" s="12">
        <v>208</v>
      </c>
      <c r="C2060" s="12">
        <v>10615</v>
      </c>
      <c r="D2060" s="12">
        <v>2059</v>
      </c>
      <c r="E2060" s="12" t="s">
        <v>243</v>
      </c>
      <c r="F2060" s="13">
        <v>45420</v>
      </c>
      <c r="G2060" s="26" t="s">
        <v>12587</v>
      </c>
      <c r="H2060" s="12">
        <v>11</v>
      </c>
      <c r="I2060" s="28">
        <f>VLOOKUP(B:B,DIM_PRODUCTS!A:F,5,FALSE)</f>
        <v>10</v>
      </c>
      <c r="J2060" s="28">
        <f>FACT_ORDERS[[#This Row],[ProductPrice]]*FACT_ORDERS[[#This Row],[Quantity]]</f>
        <v>110</v>
      </c>
      <c r="K2060" s="12" t="str">
        <f>VLOOKUP(C:C,DIM_CUSTOMERS!A:G,7,FALSE)</f>
        <v>Spain</v>
      </c>
      <c r="L2060" s="30" cm="1">
        <f t="array" ref="L2060">_xlfn.IFS(
    AND(FACT_ORDERS[[#This Row],[DeliveryMehtod]]="shippment",FACT_ORDERS[[#This Row],[TotalAmount]]&gt;=200), 0,
    AND(FACT_ORDERS[[#This Row],[DeliveryMehtod]]="pickup"), 15,
    AND(FACT_ORDERS[[#This Row],[DeliveryMehtod]]="shippment",FACT_ORDERS[[#This Row],[TotalAmount]]&lt;200), 35
)</f>
        <v>15</v>
      </c>
      <c r="M2060" s="12" t="str" cm="1">
        <f t="array" ref="M2060">_xlfn.IFS(
    SUMIFS(FACT_ORDERS[TotalAmount], FACT_ORDERS[WD_CUSTOMERS],FACT_ORDERS[[#This Row],[WD_CUSTOMERS]])&gt;=15000, "VIP",
    SUMIFS(FACT_ORDERS[TotalAmount], FACT_ORDERS[WD_CUSTOMERS],FACT_ORDERS[[#This Row],[WD_CUSTOMERS]])&gt;=8000, "Premium",
    TRUE, "Regular"
)</f>
        <v>VIP</v>
      </c>
      <c r="N2060" s="32" cm="1">
        <f t="array" ref="N2060">_xlfn.IFS(
   FACT_ORDERS[[#This Row],[TypeOfClient]]="VIP", 0.2,
   FACT_ORDERS[[#This Row],[TypeOfClient]]="Premium", 0.1,
   TRUE, 0
)</f>
        <v>0.2</v>
      </c>
      <c r="O2060" s="31" cm="1">
        <f t="array" ref="O2060">_xlfn.IFS(
   FACT_ORDERS[[#This Row],[TotalAmount]]&gt;1500, 0.15,
   FACT_ORDERS[[#This Row],[TotalAmount]]&gt;1000, 0.1,
   FACT_ORDERS[[#This Row],[TotalAmount]]&gt;500, 0.05,
   TRUE, 0
)</f>
        <v>0</v>
      </c>
      <c r="P2060" s="28">
        <f xml:space="preserve"> FACT_ORDERS[[#This Row],[TotalAmount]] * (1 - (FACT_ORDERS[[#This Row],[ClientDiscount]] + FACT_ORDERS[[#This Row],[OrderDiscount]]) )</f>
        <v>88</v>
      </c>
      <c r="Q2060" s="28">
        <f>FACT_ORDERS[[#This Row],[TotalAmountWithDiscount]]+FACT_ORDERS[[#This Row],[DeliveryCost]]</f>
        <v>103</v>
      </c>
      <c r="R2060" s="35">
        <v>45430</v>
      </c>
      <c r="S2060" s="35" t="str">
        <f>IF(NETWORKDAYS(FACT_ORDERS[[#This Row],[Order-Date]], FACT_ORDERS[[#This Row],[ArrivalDate ]]) &gt; 10, "Late", "On Time")</f>
        <v>On Time</v>
      </c>
    </row>
    <row r="2061" spans="1:19" x14ac:dyDescent="0.3">
      <c r="A2061" s="12">
        <v>7059</v>
      </c>
      <c r="B2061" s="12">
        <v>271</v>
      </c>
      <c r="C2061" s="12">
        <v>10615</v>
      </c>
      <c r="D2061" s="12">
        <v>2060</v>
      </c>
      <c r="E2061" s="12" t="s">
        <v>244</v>
      </c>
      <c r="F2061" s="13">
        <v>45420</v>
      </c>
      <c r="G2061" s="26" t="s">
        <v>12588</v>
      </c>
      <c r="H2061" s="12">
        <v>23</v>
      </c>
      <c r="I2061" s="28">
        <f>VLOOKUP(B:B,DIM_PRODUCTS!A:F,5,FALSE)</f>
        <v>16</v>
      </c>
      <c r="J2061" s="28">
        <f>FACT_ORDERS[[#This Row],[ProductPrice]]*FACT_ORDERS[[#This Row],[Quantity]]</f>
        <v>368</v>
      </c>
      <c r="K2061" s="12" t="str">
        <f>VLOOKUP(C:C,DIM_CUSTOMERS!A:G,7,FALSE)</f>
        <v>Spain</v>
      </c>
      <c r="L2061" s="30" cm="1">
        <f t="array" ref="L2061">_xlfn.IFS(
    AND(FACT_ORDERS[[#This Row],[DeliveryMehtod]]="shippment",FACT_ORDERS[[#This Row],[TotalAmount]]&gt;=200), 0,
    AND(FACT_ORDERS[[#This Row],[DeliveryMehtod]]="pickup"), 15,
    AND(FACT_ORDERS[[#This Row],[DeliveryMehtod]]="shippment",FACT_ORDERS[[#This Row],[TotalAmount]]&lt;200), 35
)</f>
        <v>0</v>
      </c>
      <c r="M2061" s="12" t="str" cm="1">
        <f t="array" ref="M2061">_xlfn.IFS(
    SUMIFS(FACT_ORDERS[TotalAmount], FACT_ORDERS[WD_CUSTOMERS],FACT_ORDERS[[#This Row],[WD_CUSTOMERS]])&gt;=15000, "VIP",
    SUMIFS(FACT_ORDERS[TotalAmount], FACT_ORDERS[WD_CUSTOMERS],FACT_ORDERS[[#This Row],[WD_CUSTOMERS]])&gt;=8000, "Premium",
    TRUE, "Regular"
)</f>
        <v>VIP</v>
      </c>
      <c r="N2061" s="32" cm="1">
        <f t="array" ref="N2061">_xlfn.IFS(
   FACT_ORDERS[[#This Row],[TypeOfClient]]="VIP", 0.2,
   FACT_ORDERS[[#This Row],[TypeOfClient]]="Premium", 0.1,
   TRUE, 0
)</f>
        <v>0.2</v>
      </c>
      <c r="O2061" s="31" cm="1">
        <f t="array" ref="O2061">_xlfn.IFS(
   FACT_ORDERS[[#This Row],[TotalAmount]]&gt;1500, 0.15,
   FACT_ORDERS[[#This Row],[TotalAmount]]&gt;1000, 0.1,
   FACT_ORDERS[[#This Row],[TotalAmount]]&gt;500, 0.05,
   TRUE, 0
)</f>
        <v>0</v>
      </c>
      <c r="P2061" s="28">
        <f xml:space="preserve"> FACT_ORDERS[[#This Row],[TotalAmount]] * (1 - (FACT_ORDERS[[#This Row],[ClientDiscount]] + FACT_ORDERS[[#This Row],[OrderDiscount]]) )</f>
        <v>294.40000000000003</v>
      </c>
      <c r="Q2061" s="28">
        <f>FACT_ORDERS[[#This Row],[TotalAmountWithDiscount]]+FACT_ORDERS[[#This Row],[DeliveryCost]]</f>
        <v>294.40000000000003</v>
      </c>
      <c r="R2061" s="35">
        <v>45431</v>
      </c>
      <c r="S2061" s="35" t="str">
        <f>IF(NETWORKDAYS(FACT_ORDERS[[#This Row],[Order-Date]], FACT_ORDERS[[#This Row],[ArrivalDate ]]) &gt; 10, "Late", "On Time")</f>
        <v>On Time</v>
      </c>
    </row>
    <row r="2062" spans="1:19" x14ac:dyDescent="0.3">
      <c r="A2062" s="12">
        <v>7060</v>
      </c>
      <c r="B2062" s="12">
        <v>255</v>
      </c>
      <c r="C2062" s="12">
        <v>10615</v>
      </c>
      <c r="D2062" s="12">
        <v>2061</v>
      </c>
      <c r="E2062" s="12" t="s">
        <v>243</v>
      </c>
      <c r="F2062" s="13">
        <v>45420</v>
      </c>
      <c r="G2062" s="26" t="s">
        <v>12589</v>
      </c>
      <c r="H2062" s="12">
        <v>15</v>
      </c>
      <c r="I2062" s="28">
        <f>VLOOKUP(B:B,DIM_PRODUCTS!A:F,5,FALSE)</f>
        <v>12</v>
      </c>
      <c r="J2062" s="28">
        <f>FACT_ORDERS[[#This Row],[ProductPrice]]*FACT_ORDERS[[#This Row],[Quantity]]</f>
        <v>180</v>
      </c>
      <c r="K2062" s="12" t="str">
        <f>VLOOKUP(C:C,DIM_CUSTOMERS!A:G,7,FALSE)</f>
        <v>Spain</v>
      </c>
      <c r="L2062" s="30" cm="1">
        <f t="array" ref="L2062">_xlfn.IFS(
    AND(FACT_ORDERS[[#This Row],[DeliveryMehtod]]="shippment",FACT_ORDERS[[#This Row],[TotalAmount]]&gt;=200), 0,
    AND(FACT_ORDERS[[#This Row],[DeliveryMehtod]]="pickup"), 15,
    AND(FACT_ORDERS[[#This Row],[DeliveryMehtod]]="shippment",FACT_ORDERS[[#This Row],[TotalAmount]]&lt;200), 35
)</f>
        <v>15</v>
      </c>
      <c r="M2062" s="12" t="str" cm="1">
        <f t="array" ref="M2062">_xlfn.IFS(
    SUMIFS(FACT_ORDERS[TotalAmount], FACT_ORDERS[WD_CUSTOMERS],FACT_ORDERS[[#This Row],[WD_CUSTOMERS]])&gt;=15000, "VIP",
    SUMIFS(FACT_ORDERS[TotalAmount], FACT_ORDERS[WD_CUSTOMERS],FACT_ORDERS[[#This Row],[WD_CUSTOMERS]])&gt;=8000, "Premium",
    TRUE, "Regular"
)</f>
        <v>VIP</v>
      </c>
      <c r="N2062" s="32" cm="1">
        <f t="array" ref="N2062">_xlfn.IFS(
   FACT_ORDERS[[#This Row],[TypeOfClient]]="VIP", 0.2,
   FACT_ORDERS[[#This Row],[TypeOfClient]]="Premium", 0.1,
   TRUE, 0
)</f>
        <v>0.2</v>
      </c>
      <c r="O2062" s="31" cm="1">
        <f t="array" ref="O2062">_xlfn.IFS(
   FACT_ORDERS[[#This Row],[TotalAmount]]&gt;1500, 0.15,
   FACT_ORDERS[[#This Row],[TotalAmount]]&gt;1000, 0.1,
   FACT_ORDERS[[#This Row],[TotalAmount]]&gt;500, 0.05,
   TRUE, 0
)</f>
        <v>0</v>
      </c>
      <c r="P2062" s="28">
        <f xml:space="preserve"> FACT_ORDERS[[#This Row],[TotalAmount]] * (1 - (FACT_ORDERS[[#This Row],[ClientDiscount]] + FACT_ORDERS[[#This Row],[OrderDiscount]]) )</f>
        <v>144</v>
      </c>
      <c r="Q2062" s="28">
        <f>FACT_ORDERS[[#This Row],[TotalAmountWithDiscount]]+FACT_ORDERS[[#This Row],[DeliveryCost]]</f>
        <v>159</v>
      </c>
      <c r="R2062" s="35">
        <v>45427</v>
      </c>
      <c r="S2062" s="35" t="str">
        <f>IF(NETWORKDAYS(FACT_ORDERS[[#This Row],[Order-Date]], FACT_ORDERS[[#This Row],[ArrivalDate ]]) &gt; 10, "Late", "On Time")</f>
        <v>On Time</v>
      </c>
    </row>
    <row r="2063" spans="1:19" x14ac:dyDescent="0.3">
      <c r="A2063" s="12">
        <v>7061</v>
      </c>
      <c r="B2063" s="12">
        <v>263</v>
      </c>
      <c r="C2063" s="12">
        <v>10615</v>
      </c>
      <c r="D2063" s="12">
        <v>2062</v>
      </c>
      <c r="E2063" s="12" t="s">
        <v>243</v>
      </c>
      <c r="F2063" s="13">
        <v>45475</v>
      </c>
      <c r="G2063" s="26" t="s">
        <v>12590</v>
      </c>
      <c r="H2063" s="12">
        <v>28</v>
      </c>
      <c r="I2063" s="28">
        <f>VLOOKUP(B:B,DIM_PRODUCTS!A:F,5,FALSE)</f>
        <v>27</v>
      </c>
      <c r="J2063" s="28">
        <f>FACT_ORDERS[[#This Row],[ProductPrice]]*FACT_ORDERS[[#This Row],[Quantity]]</f>
        <v>756</v>
      </c>
      <c r="K2063" s="12" t="str">
        <f>VLOOKUP(C:C,DIM_CUSTOMERS!A:G,7,FALSE)</f>
        <v>Spain</v>
      </c>
      <c r="L2063" s="30" cm="1">
        <f t="array" ref="L2063">_xlfn.IFS(
    AND(FACT_ORDERS[[#This Row],[DeliveryMehtod]]="shippment",FACT_ORDERS[[#This Row],[TotalAmount]]&gt;=200), 0,
    AND(FACT_ORDERS[[#This Row],[DeliveryMehtod]]="pickup"), 15,
    AND(FACT_ORDERS[[#This Row],[DeliveryMehtod]]="shippment",FACT_ORDERS[[#This Row],[TotalAmount]]&lt;200), 35
)</f>
        <v>15</v>
      </c>
      <c r="M2063" s="12" t="str" cm="1">
        <f t="array" ref="M2063">_xlfn.IFS(
    SUMIFS(FACT_ORDERS[TotalAmount], FACT_ORDERS[WD_CUSTOMERS],FACT_ORDERS[[#This Row],[WD_CUSTOMERS]])&gt;=15000, "VIP",
    SUMIFS(FACT_ORDERS[TotalAmount], FACT_ORDERS[WD_CUSTOMERS],FACT_ORDERS[[#This Row],[WD_CUSTOMERS]])&gt;=8000, "Premium",
    TRUE, "Regular"
)</f>
        <v>VIP</v>
      </c>
      <c r="N2063" s="32" cm="1">
        <f t="array" ref="N2063">_xlfn.IFS(
   FACT_ORDERS[[#This Row],[TypeOfClient]]="VIP", 0.2,
   FACT_ORDERS[[#This Row],[TypeOfClient]]="Premium", 0.1,
   TRUE, 0
)</f>
        <v>0.2</v>
      </c>
      <c r="O2063" s="31" cm="1">
        <f t="array" ref="O2063">_xlfn.IFS(
   FACT_ORDERS[[#This Row],[TotalAmount]]&gt;1500, 0.15,
   FACT_ORDERS[[#This Row],[TotalAmount]]&gt;1000, 0.1,
   FACT_ORDERS[[#This Row],[TotalAmount]]&gt;500, 0.05,
   TRUE, 0
)</f>
        <v>0.05</v>
      </c>
      <c r="P2063" s="28">
        <f xml:space="preserve"> FACT_ORDERS[[#This Row],[TotalAmount]] * (1 - (FACT_ORDERS[[#This Row],[ClientDiscount]] + FACT_ORDERS[[#This Row],[OrderDiscount]]) )</f>
        <v>567</v>
      </c>
      <c r="Q2063" s="28">
        <f>FACT_ORDERS[[#This Row],[TotalAmountWithDiscount]]+FACT_ORDERS[[#This Row],[DeliveryCost]]</f>
        <v>582</v>
      </c>
      <c r="R2063" s="35">
        <v>45483</v>
      </c>
      <c r="S2063" s="35" t="str">
        <f>IF(NETWORKDAYS(FACT_ORDERS[[#This Row],[Order-Date]], FACT_ORDERS[[#This Row],[ArrivalDate ]]) &gt; 10, "Late", "On Time")</f>
        <v>On Time</v>
      </c>
    </row>
    <row r="2064" spans="1:19" x14ac:dyDescent="0.3">
      <c r="A2064" s="12">
        <v>7062</v>
      </c>
      <c r="B2064" s="12">
        <v>282</v>
      </c>
      <c r="C2064" s="12">
        <v>10615</v>
      </c>
      <c r="D2064" s="12">
        <v>2063</v>
      </c>
      <c r="E2064" s="12" t="s">
        <v>243</v>
      </c>
      <c r="F2064" s="13">
        <v>45475</v>
      </c>
      <c r="G2064" s="26" t="s">
        <v>12591</v>
      </c>
      <c r="H2064" s="12">
        <v>22</v>
      </c>
      <c r="I2064" s="28">
        <f>VLOOKUP(B:B,DIM_PRODUCTS!A:F,5,FALSE)</f>
        <v>10</v>
      </c>
      <c r="J2064" s="28">
        <f>FACT_ORDERS[[#This Row],[ProductPrice]]*FACT_ORDERS[[#This Row],[Quantity]]</f>
        <v>220</v>
      </c>
      <c r="K2064" s="12" t="str">
        <f>VLOOKUP(C:C,DIM_CUSTOMERS!A:G,7,FALSE)</f>
        <v>Spain</v>
      </c>
      <c r="L2064" s="30" cm="1">
        <f t="array" ref="L2064">_xlfn.IFS(
    AND(FACT_ORDERS[[#This Row],[DeliveryMehtod]]="shippment",FACT_ORDERS[[#This Row],[TotalAmount]]&gt;=200), 0,
    AND(FACT_ORDERS[[#This Row],[DeliveryMehtod]]="pickup"), 15,
    AND(FACT_ORDERS[[#This Row],[DeliveryMehtod]]="shippment",FACT_ORDERS[[#This Row],[TotalAmount]]&lt;200), 35
)</f>
        <v>15</v>
      </c>
      <c r="M2064" s="12" t="str" cm="1">
        <f t="array" ref="M2064">_xlfn.IFS(
    SUMIFS(FACT_ORDERS[TotalAmount], FACT_ORDERS[WD_CUSTOMERS],FACT_ORDERS[[#This Row],[WD_CUSTOMERS]])&gt;=15000, "VIP",
    SUMIFS(FACT_ORDERS[TotalAmount], FACT_ORDERS[WD_CUSTOMERS],FACT_ORDERS[[#This Row],[WD_CUSTOMERS]])&gt;=8000, "Premium",
    TRUE, "Regular"
)</f>
        <v>VIP</v>
      </c>
      <c r="N2064" s="32" cm="1">
        <f t="array" ref="N2064">_xlfn.IFS(
   FACT_ORDERS[[#This Row],[TypeOfClient]]="VIP", 0.2,
   FACT_ORDERS[[#This Row],[TypeOfClient]]="Premium", 0.1,
   TRUE, 0
)</f>
        <v>0.2</v>
      </c>
      <c r="O2064" s="31" cm="1">
        <f t="array" ref="O2064">_xlfn.IFS(
   FACT_ORDERS[[#This Row],[TotalAmount]]&gt;1500, 0.15,
   FACT_ORDERS[[#This Row],[TotalAmount]]&gt;1000, 0.1,
   FACT_ORDERS[[#This Row],[TotalAmount]]&gt;500, 0.05,
   TRUE, 0
)</f>
        <v>0</v>
      </c>
      <c r="P2064" s="28">
        <f xml:space="preserve"> FACT_ORDERS[[#This Row],[TotalAmount]] * (1 - (FACT_ORDERS[[#This Row],[ClientDiscount]] + FACT_ORDERS[[#This Row],[OrderDiscount]]) )</f>
        <v>176</v>
      </c>
      <c r="Q2064" s="28">
        <f>FACT_ORDERS[[#This Row],[TotalAmountWithDiscount]]+FACT_ORDERS[[#This Row],[DeliveryCost]]</f>
        <v>191</v>
      </c>
      <c r="R2064" s="35">
        <v>45486</v>
      </c>
      <c r="S2064" s="35" t="str">
        <f>IF(NETWORKDAYS(FACT_ORDERS[[#This Row],[Order-Date]], FACT_ORDERS[[#This Row],[ArrivalDate ]]) &gt; 10, "Late", "On Time")</f>
        <v>On Time</v>
      </c>
    </row>
    <row r="2065" spans="1:19" x14ac:dyDescent="0.3">
      <c r="A2065" s="12">
        <v>7063</v>
      </c>
      <c r="B2065" s="12">
        <v>208</v>
      </c>
      <c r="C2065" s="12">
        <v>10615</v>
      </c>
      <c r="D2065" s="12">
        <v>2064</v>
      </c>
      <c r="E2065" s="12" t="s">
        <v>244</v>
      </c>
      <c r="F2065" s="13">
        <v>45475</v>
      </c>
      <c r="G2065" s="26" t="s">
        <v>12592</v>
      </c>
      <c r="H2065" s="12">
        <v>10</v>
      </c>
      <c r="I2065" s="28">
        <f>VLOOKUP(B:B,DIM_PRODUCTS!A:F,5,FALSE)</f>
        <v>10</v>
      </c>
      <c r="J2065" s="28">
        <f>FACT_ORDERS[[#This Row],[ProductPrice]]*FACT_ORDERS[[#This Row],[Quantity]]</f>
        <v>100</v>
      </c>
      <c r="K2065" s="12" t="str">
        <f>VLOOKUP(C:C,DIM_CUSTOMERS!A:G,7,FALSE)</f>
        <v>Spain</v>
      </c>
      <c r="L2065" s="30" cm="1">
        <f t="array" ref="L2065">_xlfn.IFS(
    AND(FACT_ORDERS[[#This Row],[DeliveryMehtod]]="shippment",FACT_ORDERS[[#This Row],[TotalAmount]]&gt;=200), 0,
    AND(FACT_ORDERS[[#This Row],[DeliveryMehtod]]="pickup"), 15,
    AND(FACT_ORDERS[[#This Row],[DeliveryMehtod]]="shippment",FACT_ORDERS[[#This Row],[TotalAmount]]&lt;200), 35
)</f>
        <v>35</v>
      </c>
      <c r="M2065" s="12" t="str" cm="1">
        <f t="array" ref="M2065">_xlfn.IFS(
    SUMIFS(FACT_ORDERS[TotalAmount], FACT_ORDERS[WD_CUSTOMERS],FACT_ORDERS[[#This Row],[WD_CUSTOMERS]])&gt;=15000, "VIP",
    SUMIFS(FACT_ORDERS[TotalAmount], FACT_ORDERS[WD_CUSTOMERS],FACT_ORDERS[[#This Row],[WD_CUSTOMERS]])&gt;=8000, "Premium",
    TRUE, "Regular"
)</f>
        <v>VIP</v>
      </c>
      <c r="N2065" s="32" cm="1">
        <f t="array" ref="N2065">_xlfn.IFS(
   FACT_ORDERS[[#This Row],[TypeOfClient]]="VIP", 0.2,
   FACT_ORDERS[[#This Row],[TypeOfClient]]="Premium", 0.1,
   TRUE, 0
)</f>
        <v>0.2</v>
      </c>
      <c r="O2065" s="31" cm="1">
        <f t="array" ref="O2065">_xlfn.IFS(
   FACT_ORDERS[[#This Row],[TotalAmount]]&gt;1500, 0.15,
   FACT_ORDERS[[#This Row],[TotalAmount]]&gt;1000, 0.1,
   FACT_ORDERS[[#This Row],[TotalAmount]]&gt;500, 0.05,
   TRUE, 0
)</f>
        <v>0</v>
      </c>
      <c r="P2065" s="28">
        <f xml:space="preserve"> FACT_ORDERS[[#This Row],[TotalAmount]] * (1 - (FACT_ORDERS[[#This Row],[ClientDiscount]] + FACT_ORDERS[[#This Row],[OrderDiscount]]) )</f>
        <v>80</v>
      </c>
      <c r="Q2065" s="28">
        <f>FACT_ORDERS[[#This Row],[TotalAmountWithDiscount]]+FACT_ORDERS[[#This Row],[DeliveryCost]]</f>
        <v>115</v>
      </c>
      <c r="R2065" s="35">
        <v>45484</v>
      </c>
      <c r="S2065" s="35" t="str">
        <f>IF(NETWORKDAYS(FACT_ORDERS[[#This Row],[Order-Date]], FACT_ORDERS[[#This Row],[ArrivalDate ]]) &gt; 10, "Late", "On Time")</f>
        <v>On Time</v>
      </c>
    </row>
    <row r="2066" spans="1:19" x14ac:dyDescent="0.3">
      <c r="A2066" s="12">
        <v>7064</v>
      </c>
      <c r="B2066" s="12">
        <v>271</v>
      </c>
      <c r="C2066" s="12">
        <v>10615</v>
      </c>
      <c r="D2066" s="12">
        <v>2065</v>
      </c>
      <c r="E2066" s="12" t="s">
        <v>244</v>
      </c>
      <c r="F2066" s="13">
        <v>45475</v>
      </c>
      <c r="G2066" s="26" t="s">
        <v>12593</v>
      </c>
      <c r="H2066" s="12">
        <v>21</v>
      </c>
      <c r="I2066" s="28">
        <f>VLOOKUP(B:B,DIM_PRODUCTS!A:F,5,FALSE)</f>
        <v>16</v>
      </c>
      <c r="J2066" s="28">
        <f>FACT_ORDERS[[#This Row],[ProductPrice]]*FACT_ORDERS[[#This Row],[Quantity]]</f>
        <v>336</v>
      </c>
      <c r="K2066" s="12" t="str">
        <f>VLOOKUP(C:C,DIM_CUSTOMERS!A:G,7,FALSE)</f>
        <v>Spain</v>
      </c>
      <c r="L2066" s="30" cm="1">
        <f t="array" ref="L2066">_xlfn.IFS(
    AND(FACT_ORDERS[[#This Row],[DeliveryMehtod]]="shippment",FACT_ORDERS[[#This Row],[TotalAmount]]&gt;=200), 0,
    AND(FACT_ORDERS[[#This Row],[DeliveryMehtod]]="pickup"), 15,
    AND(FACT_ORDERS[[#This Row],[DeliveryMehtod]]="shippment",FACT_ORDERS[[#This Row],[TotalAmount]]&lt;200), 35
)</f>
        <v>0</v>
      </c>
      <c r="M2066" s="12" t="str" cm="1">
        <f t="array" ref="M2066">_xlfn.IFS(
    SUMIFS(FACT_ORDERS[TotalAmount], FACT_ORDERS[WD_CUSTOMERS],FACT_ORDERS[[#This Row],[WD_CUSTOMERS]])&gt;=15000, "VIP",
    SUMIFS(FACT_ORDERS[TotalAmount], FACT_ORDERS[WD_CUSTOMERS],FACT_ORDERS[[#This Row],[WD_CUSTOMERS]])&gt;=8000, "Premium",
    TRUE, "Regular"
)</f>
        <v>VIP</v>
      </c>
      <c r="N2066" s="32" cm="1">
        <f t="array" ref="N2066">_xlfn.IFS(
   FACT_ORDERS[[#This Row],[TypeOfClient]]="VIP", 0.2,
   FACT_ORDERS[[#This Row],[TypeOfClient]]="Premium", 0.1,
   TRUE, 0
)</f>
        <v>0.2</v>
      </c>
      <c r="O2066" s="31" cm="1">
        <f t="array" ref="O2066">_xlfn.IFS(
   FACT_ORDERS[[#This Row],[TotalAmount]]&gt;1500, 0.15,
   FACT_ORDERS[[#This Row],[TotalAmount]]&gt;1000, 0.1,
   FACT_ORDERS[[#This Row],[TotalAmount]]&gt;500, 0.05,
   TRUE, 0
)</f>
        <v>0</v>
      </c>
      <c r="P2066" s="28">
        <f xml:space="preserve"> FACT_ORDERS[[#This Row],[TotalAmount]] * (1 - (FACT_ORDERS[[#This Row],[ClientDiscount]] + FACT_ORDERS[[#This Row],[OrderDiscount]]) )</f>
        <v>268.8</v>
      </c>
      <c r="Q2066" s="28">
        <f>FACT_ORDERS[[#This Row],[TotalAmountWithDiscount]]+FACT_ORDERS[[#This Row],[DeliveryCost]]</f>
        <v>268.8</v>
      </c>
      <c r="R2066" s="35">
        <v>45486</v>
      </c>
      <c r="S2066" s="35" t="str">
        <f>IF(NETWORKDAYS(FACT_ORDERS[[#This Row],[Order-Date]], FACT_ORDERS[[#This Row],[ArrivalDate ]]) &gt; 10, "Late", "On Time")</f>
        <v>On Time</v>
      </c>
    </row>
    <row r="2067" spans="1:19" x14ac:dyDescent="0.3">
      <c r="A2067" s="12">
        <v>7065</v>
      </c>
      <c r="B2067" s="12">
        <v>255</v>
      </c>
      <c r="C2067" s="12">
        <v>10615</v>
      </c>
      <c r="D2067" s="12">
        <v>2066</v>
      </c>
      <c r="E2067" s="12" t="s">
        <v>244</v>
      </c>
      <c r="F2067" s="13">
        <v>45475</v>
      </c>
      <c r="G2067" s="26" t="s">
        <v>12594</v>
      </c>
      <c r="H2067" s="12">
        <v>18</v>
      </c>
      <c r="I2067" s="28">
        <f>VLOOKUP(B:B,DIM_PRODUCTS!A:F,5,FALSE)</f>
        <v>12</v>
      </c>
      <c r="J2067" s="28">
        <f>FACT_ORDERS[[#This Row],[ProductPrice]]*FACT_ORDERS[[#This Row],[Quantity]]</f>
        <v>216</v>
      </c>
      <c r="K2067" s="12" t="str">
        <f>VLOOKUP(C:C,DIM_CUSTOMERS!A:G,7,FALSE)</f>
        <v>Spain</v>
      </c>
      <c r="L2067" s="30" cm="1">
        <f t="array" ref="L2067">_xlfn.IFS(
    AND(FACT_ORDERS[[#This Row],[DeliveryMehtod]]="shippment",FACT_ORDERS[[#This Row],[TotalAmount]]&gt;=200), 0,
    AND(FACT_ORDERS[[#This Row],[DeliveryMehtod]]="pickup"), 15,
    AND(FACT_ORDERS[[#This Row],[DeliveryMehtod]]="shippment",FACT_ORDERS[[#This Row],[TotalAmount]]&lt;200), 35
)</f>
        <v>0</v>
      </c>
      <c r="M2067" s="12" t="str" cm="1">
        <f t="array" ref="M2067">_xlfn.IFS(
    SUMIFS(FACT_ORDERS[TotalAmount], FACT_ORDERS[WD_CUSTOMERS],FACT_ORDERS[[#This Row],[WD_CUSTOMERS]])&gt;=15000, "VIP",
    SUMIFS(FACT_ORDERS[TotalAmount], FACT_ORDERS[WD_CUSTOMERS],FACT_ORDERS[[#This Row],[WD_CUSTOMERS]])&gt;=8000, "Premium",
    TRUE, "Regular"
)</f>
        <v>VIP</v>
      </c>
      <c r="N2067" s="32" cm="1">
        <f t="array" ref="N2067">_xlfn.IFS(
   FACT_ORDERS[[#This Row],[TypeOfClient]]="VIP", 0.2,
   FACT_ORDERS[[#This Row],[TypeOfClient]]="Premium", 0.1,
   TRUE, 0
)</f>
        <v>0.2</v>
      </c>
      <c r="O2067" s="31" cm="1">
        <f t="array" ref="O2067">_xlfn.IFS(
   FACT_ORDERS[[#This Row],[TotalAmount]]&gt;1500, 0.15,
   FACT_ORDERS[[#This Row],[TotalAmount]]&gt;1000, 0.1,
   FACT_ORDERS[[#This Row],[TotalAmount]]&gt;500, 0.05,
   TRUE, 0
)</f>
        <v>0</v>
      </c>
      <c r="P2067" s="28">
        <f xml:space="preserve"> FACT_ORDERS[[#This Row],[TotalAmount]] * (1 - (FACT_ORDERS[[#This Row],[ClientDiscount]] + FACT_ORDERS[[#This Row],[OrderDiscount]]) )</f>
        <v>172.8</v>
      </c>
      <c r="Q2067" s="28">
        <f>FACT_ORDERS[[#This Row],[TotalAmountWithDiscount]]+FACT_ORDERS[[#This Row],[DeliveryCost]]</f>
        <v>172.8</v>
      </c>
      <c r="R2067" s="35">
        <v>45483</v>
      </c>
      <c r="S2067" s="35" t="str">
        <f>IF(NETWORKDAYS(FACT_ORDERS[[#This Row],[Order-Date]], FACT_ORDERS[[#This Row],[ArrivalDate ]]) &gt; 10, "Late", "On Time")</f>
        <v>On Time</v>
      </c>
    </row>
    <row r="2068" spans="1:19" x14ac:dyDescent="0.3">
      <c r="A2068" s="12">
        <v>7066</v>
      </c>
      <c r="B2068" s="12">
        <v>261</v>
      </c>
      <c r="C2068" s="12">
        <v>10615</v>
      </c>
      <c r="D2068" s="12">
        <v>2067</v>
      </c>
      <c r="E2068" s="12" t="s">
        <v>244</v>
      </c>
      <c r="F2068" s="13">
        <v>45468</v>
      </c>
      <c r="G2068" s="26" t="s">
        <v>12595</v>
      </c>
      <c r="H2068" s="12">
        <v>18</v>
      </c>
      <c r="I2068" s="28">
        <f>VLOOKUP(B:B,DIM_PRODUCTS!A:F,5,FALSE)</f>
        <v>19</v>
      </c>
      <c r="J2068" s="28">
        <f>FACT_ORDERS[[#This Row],[ProductPrice]]*FACT_ORDERS[[#This Row],[Quantity]]</f>
        <v>342</v>
      </c>
      <c r="K2068" s="12" t="str">
        <f>VLOOKUP(C:C,DIM_CUSTOMERS!A:G,7,FALSE)</f>
        <v>Spain</v>
      </c>
      <c r="L2068" s="30" cm="1">
        <f t="array" ref="L2068">_xlfn.IFS(
    AND(FACT_ORDERS[[#This Row],[DeliveryMehtod]]="shippment",FACT_ORDERS[[#This Row],[TotalAmount]]&gt;=200), 0,
    AND(FACT_ORDERS[[#This Row],[DeliveryMehtod]]="pickup"), 15,
    AND(FACT_ORDERS[[#This Row],[DeliveryMehtod]]="shippment",FACT_ORDERS[[#This Row],[TotalAmount]]&lt;200), 35
)</f>
        <v>0</v>
      </c>
      <c r="M2068" s="12" t="str" cm="1">
        <f t="array" ref="M2068">_xlfn.IFS(
    SUMIFS(FACT_ORDERS[TotalAmount], FACT_ORDERS[WD_CUSTOMERS],FACT_ORDERS[[#This Row],[WD_CUSTOMERS]])&gt;=15000, "VIP",
    SUMIFS(FACT_ORDERS[TotalAmount], FACT_ORDERS[WD_CUSTOMERS],FACT_ORDERS[[#This Row],[WD_CUSTOMERS]])&gt;=8000, "Premium",
    TRUE, "Regular"
)</f>
        <v>VIP</v>
      </c>
      <c r="N2068" s="32" cm="1">
        <f t="array" ref="N2068">_xlfn.IFS(
   FACT_ORDERS[[#This Row],[TypeOfClient]]="VIP", 0.2,
   FACT_ORDERS[[#This Row],[TypeOfClient]]="Premium", 0.1,
   TRUE, 0
)</f>
        <v>0.2</v>
      </c>
      <c r="O2068" s="31" cm="1">
        <f t="array" ref="O2068">_xlfn.IFS(
   FACT_ORDERS[[#This Row],[TotalAmount]]&gt;1500, 0.15,
   FACT_ORDERS[[#This Row],[TotalAmount]]&gt;1000, 0.1,
   FACT_ORDERS[[#This Row],[TotalAmount]]&gt;500, 0.05,
   TRUE, 0
)</f>
        <v>0</v>
      </c>
      <c r="P2068" s="28">
        <f xml:space="preserve"> FACT_ORDERS[[#This Row],[TotalAmount]] * (1 - (FACT_ORDERS[[#This Row],[ClientDiscount]] + FACT_ORDERS[[#This Row],[OrderDiscount]]) )</f>
        <v>273.60000000000002</v>
      </c>
      <c r="Q2068" s="28">
        <f>FACT_ORDERS[[#This Row],[TotalAmountWithDiscount]]+FACT_ORDERS[[#This Row],[DeliveryCost]]</f>
        <v>273.60000000000002</v>
      </c>
      <c r="R2068" s="35">
        <v>45485</v>
      </c>
      <c r="S2068" s="35" t="str">
        <f>IF(NETWORKDAYS(FACT_ORDERS[[#This Row],[Order-Date]], FACT_ORDERS[[#This Row],[ArrivalDate ]]) &gt; 10, "Late", "On Time")</f>
        <v>Late</v>
      </c>
    </row>
    <row r="2069" spans="1:19" x14ac:dyDescent="0.3">
      <c r="A2069" s="12">
        <v>7067</v>
      </c>
      <c r="B2069" s="12">
        <v>263</v>
      </c>
      <c r="C2069" s="12">
        <v>10615</v>
      </c>
      <c r="D2069" s="12">
        <v>2068</v>
      </c>
      <c r="E2069" s="12" t="s">
        <v>244</v>
      </c>
      <c r="F2069" s="13">
        <v>45468</v>
      </c>
      <c r="G2069" s="26" t="s">
        <v>12596</v>
      </c>
      <c r="H2069" s="12">
        <v>40</v>
      </c>
      <c r="I2069" s="28">
        <f>VLOOKUP(B:B,DIM_PRODUCTS!A:F,5,FALSE)</f>
        <v>27</v>
      </c>
      <c r="J2069" s="28">
        <f>FACT_ORDERS[[#This Row],[ProductPrice]]*FACT_ORDERS[[#This Row],[Quantity]]</f>
        <v>1080</v>
      </c>
      <c r="K2069" s="12" t="str">
        <f>VLOOKUP(C:C,DIM_CUSTOMERS!A:G,7,FALSE)</f>
        <v>Spain</v>
      </c>
      <c r="L2069" s="30" cm="1">
        <f t="array" ref="L2069">_xlfn.IFS(
    AND(FACT_ORDERS[[#This Row],[DeliveryMehtod]]="shippment",FACT_ORDERS[[#This Row],[TotalAmount]]&gt;=200), 0,
    AND(FACT_ORDERS[[#This Row],[DeliveryMehtod]]="pickup"), 15,
    AND(FACT_ORDERS[[#This Row],[DeliveryMehtod]]="shippment",FACT_ORDERS[[#This Row],[TotalAmount]]&lt;200), 35
)</f>
        <v>0</v>
      </c>
      <c r="M2069" s="12" t="str" cm="1">
        <f t="array" ref="M2069">_xlfn.IFS(
    SUMIFS(FACT_ORDERS[TotalAmount], FACT_ORDERS[WD_CUSTOMERS],FACT_ORDERS[[#This Row],[WD_CUSTOMERS]])&gt;=15000, "VIP",
    SUMIFS(FACT_ORDERS[TotalAmount], FACT_ORDERS[WD_CUSTOMERS],FACT_ORDERS[[#This Row],[WD_CUSTOMERS]])&gt;=8000, "Premium",
    TRUE, "Regular"
)</f>
        <v>VIP</v>
      </c>
      <c r="N2069" s="32" cm="1">
        <f t="array" ref="N2069">_xlfn.IFS(
   FACT_ORDERS[[#This Row],[TypeOfClient]]="VIP", 0.2,
   FACT_ORDERS[[#This Row],[TypeOfClient]]="Premium", 0.1,
   TRUE, 0
)</f>
        <v>0.2</v>
      </c>
      <c r="O2069" s="31" cm="1">
        <f t="array" ref="O2069">_xlfn.IFS(
   FACT_ORDERS[[#This Row],[TotalAmount]]&gt;1500, 0.15,
   FACT_ORDERS[[#This Row],[TotalAmount]]&gt;1000, 0.1,
   FACT_ORDERS[[#This Row],[TotalAmount]]&gt;500, 0.05,
   TRUE, 0
)</f>
        <v>0.1</v>
      </c>
      <c r="P2069" s="28">
        <f xml:space="preserve"> FACT_ORDERS[[#This Row],[TotalAmount]] * (1 - (FACT_ORDERS[[#This Row],[ClientDiscount]] + FACT_ORDERS[[#This Row],[OrderDiscount]]) )</f>
        <v>756</v>
      </c>
      <c r="Q2069" s="28">
        <f>FACT_ORDERS[[#This Row],[TotalAmountWithDiscount]]+FACT_ORDERS[[#This Row],[DeliveryCost]]</f>
        <v>756</v>
      </c>
      <c r="R2069" s="35">
        <v>45477</v>
      </c>
      <c r="S2069" s="35" t="str">
        <f>IF(NETWORKDAYS(FACT_ORDERS[[#This Row],[Order-Date]], FACT_ORDERS[[#This Row],[ArrivalDate ]]) &gt; 10, "Late", "On Time")</f>
        <v>On Time</v>
      </c>
    </row>
    <row r="2070" spans="1:19" x14ac:dyDescent="0.3">
      <c r="A2070" s="12">
        <v>7068</v>
      </c>
      <c r="B2070" s="12">
        <v>282</v>
      </c>
      <c r="C2070" s="12">
        <v>10615</v>
      </c>
      <c r="D2070" s="12">
        <v>2069</v>
      </c>
      <c r="E2070" s="12" t="s">
        <v>244</v>
      </c>
      <c r="F2070" s="13">
        <v>45468</v>
      </c>
      <c r="G2070" s="26" t="s">
        <v>12597</v>
      </c>
      <c r="H2070" s="12">
        <v>17</v>
      </c>
      <c r="I2070" s="28">
        <f>VLOOKUP(B:B,DIM_PRODUCTS!A:F,5,FALSE)</f>
        <v>10</v>
      </c>
      <c r="J2070" s="28">
        <f>FACT_ORDERS[[#This Row],[ProductPrice]]*FACT_ORDERS[[#This Row],[Quantity]]</f>
        <v>170</v>
      </c>
      <c r="K2070" s="12" t="str">
        <f>VLOOKUP(C:C,DIM_CUSTOMERS!A:G,7,FALSE)</f>
        <v>Spain</v>
      </c>
      <c r="L2070" s="30" cm="1">
        <f t="array" ref="L2070">_xlfn.IFS(
    AND(FACT_ORDERS[[#This Row],[DeliveryMehtod]]="shippment",FACT_ORDERS[[#This Row],[TotalAmount]]&gt;=200), 0,
    AND(FACT_ORDERS[[#This Row],[DeliveryMehtod]]="pickup"), 15,
    AND(FACT_ORDERS[[#This Row],[DeliveryMehtod]]="shippment",FACT_ORDERS[[#This Row],[TotalAmount]]&lt;200), 35
)</f>
        <v>35</v>
      </c>
      <c r="M2070" s="12" t="str" cm="1">
        <f t="array" ref="M2070">_xlfn.IFS(
    SUMIFS(FACT_ORDERS[TotalAmount], FACT_ORDERS[WD_CUSTOMERS],FACT_ORDERS[[#This Row],[WD_CUSTOMERS]])&gt;=15000, "VIP",
    SUMIFS(FACT_ORDERS[TotalAmount], FACT_ORDERS[WD_CUSTOMERS],FACT_ORDERS[[#This Row],[WD_CUSTOMERS]])&gt;=8000, "Premium",
    TRUE, "Regular"
)</f>
        <v>VIP</v>
      </c>
      <c r="N2070" s="32" cm="1">
        <f t="array" ref="N2070">_xlfn.IFS(
   FACT_ORDERS[[#This Row],[TypeOfClient]]="VIP", 0.2,
   FACT_ORDERS[[#This Row],[TypeOfClient]]="Premium", 0.1,
   TRUE, 0
)</f>
        <v>0.2</v>
      </c>
      <c r="O2070" s="31" cm="1">
        <f t="array" ref="O2070">_xlfn.IFS(
   FACT_ORDERS[[#This Row],[TotalAmount]]&gt;1500, 0.15,
   FACT_ORDERS[[#This Row],[TotalAmount]]&gt;1000, 0.1,
   FACT_ORDERS[[#This Row],[TotalAmount]]&gt;500, 0.05,
   TRUE, 0
)</f>
        <v>0</v>
      </c>
      <c r="P2070" s="28">
        <f xml:space="preserve"> FACT_ORDERS[[#This Row],[TotalAmount]] * (1 - (FACT_ORDERS[[#This Row],[ClientDiscount]] + FACT_ORDERS[[#This Row],[OrderDiscount]]) )</f>
        <v>136</v>
      </c>
      <c r="Q2070" s="28">
        <f>FACT_ORDERS[[#This Row],[TotalAmountWithDiscount]]+FACT_ORDERS[[#This Row],[DeliveryCost]]</f>
        <v>171</v>
      </c>
      <c r="R2070" s="35">
        <v>45475</v>
      </c>
      <c r="S2070" s="35" t="str">
        <f>IF(NETWORKDAYS(FACT_ORDERS[[#This Row],[Order-Date]], FACT_ORDERS[[#This Row],[ArrivalDate ]]) &gt; 10, "Late", "On Time")</f>
        <v>On Time</v>
      </c>
    </row>
    <row r="2071" spans="1:19" x14ac:dyDescent="0.3">
      <c r="A2071" s="12">
        <v>7069</v>
      </c>
      <c r="B2071" s="12">
        <v>208</v>
      </c>
      <c r="C2071" s="12">
        <v>10615</v>
      </c>
      <c r="D2071" s="12">
        <v>2070</v>
      </c>
      <c r="E2071" s="12" t="s">
        <v>243</v>
      </c>
      <c r="F2071" s="13">
        <v>45468</v>
      </c>
      <c r="G2071" s="26" t="s">
        <v>12598</v>
      </c>
      <c r="H2071" s="12">
        <v>9</v>
      </c>
      <c r="I2071" s="28">
        <f>VLOOKUP(B:B,DIM_PRODUCTS!A:F,5,FALSE)</f>
        <v>10</v>
      </c>
      <c r="J2071" s="28">
        <f>FACT_ORDERS[[#This Row],[ProductPrice]]*FACT_ORDERS[[#This Row],[Quantity]]</f>
        <v>90</v>
      </c>
      <c r="K2071" s="12" t="str">
        <f>VLOOKUP(C:C,DIM_CUSTOMERS!A:G,7,FALSE)</f>
        <v>Spain</v>
      </c>
      <c r="L2071" s="30" cm="1">
        <f t="array" ref="L2071">_xlfn.IFS(
    AND(FACT_ORDERS[[#This Row],[DeliveryMehtod]]="shippment",FACT_ORDERS[[#This Row],[TotalAmount]]&gt;=200), 0,
    AND(FACT_ORDERS[[#This Row],[DeliveryMehtod]]="pickup"), 15,
    AND(FACT_ORDERS[[#This Row],[DeliveryMehtod]]="shippment",FACT_ORDERS[[#This Row],[TotalAmount]]&lt;200), 35
)</f>
        <v>15</v>
      </c>
      <c r="M2071" s="12" t="str" cm="1">
        <f t="array" ref="M2071">_xlfn.IFS(
    SUMIFS(FACT_ORDERS[TotalAmount], FACT_ORDERS[WD_CUSTOMERS],FACT_ORDERS[[#This Row],[WD_CUSTOMERS]])&gt;=15000, "VIP",
    SUMIFS(FACT_ORDERS[TotalAmount], FACT_ORDERS[WD_CUSTOMERS],FACT_ORDERS[[#This Row],[WD_CUSTOMERS]])&gt;=8000, "Premium",
    TRUE, "Regular"
)</f>
        <v>VIP</v>
      </c>
      <c r="N2071" s="32" cm="1">
        <f t="array" ref="N2071">_xlfn.IFS(
   FACT_ORDERS[[#This Row],[TypeOfClient]]="VIP", 0.2,
   FACT_ORDERS[[#This Row],[TypeOfClient]]="Premium", 0.1,
   TRUE, 0
)</f>
        <v>0.2</v>
      </c>
      <c r="O2071" s="31" cm="1">
        <f t="array" ref="O2071">_xlfn.IFS(
   FACT_ORDERS[[#This Row],[TotalAmount]]&gt;1500, 0.15,
   FACT_ORDERS[[#This Row],[TotalAmount]]&gt;1000, 0.1,
   FACT_ORDERS[[#This Row],[TotalAmount]]&gt;500, 0.05,
   TRUE, 0
)</f>
        <v>0</v>
      </c>
      <c r="P2071" s="28">
        <f xml:space="preserve"> FACT_ORDERS[[#This Row],[TotalAmount]] * (1 - (FACT_ORDERS[[#This Row],[ClientDiscount]] + FACT_ORDERS[[#This Row],[OrderDiscount]]) )</f>
        <v>72</v>
      </c>
      <c r="Q2071" s="28">
        <f>FACT_ORDERS[[#This Row],[TotalAmountWithDiscount]]+FACT_ORDERS[[#This Row],[DeliveryCost]]</f>
        <v>87</v>
      </c>
      <c r="R2071" s="35">
        <v>45479</v>
      </c>
      <c r="S2071" s="35" t="str">
        <f>IF(NETWORKDAYS(FACT_ORDERS[[#This Row],[Order-Date]], FACT_ORDERS[[#This Row],[ArrivalDate ]]) &gt; 10, "Late", "On Time")</f>
        <v>On Time</v>
      </c>
    </row>
    <row r="2072" spans="1:19" x14ac:dyDescent="0.3">
      <c r="A2072" s="12">
        <v>7070</v>
      </c>
      <c r="B2072" s="12">
        <v>271</v>
      </c>
      <c r="C2072" s="12">
        <v>10615</v>
      </c>
      <c r="D2072" s="12">
        <v>2071</v>
      </c>
      <c r="E2072" s="12" t="s">
        <v>243</v>
      </c>
      <c r="F2072" s="13">
        <v>45468</v>
      </c>
      <c r="G2072" s="26" t="s">
        <v>4287</v>
      </c>
      <c r="H2072" s="12">
        <v>30</v>
      </c>
      <c r="I2072" s="28">
        <f>VLOOKUP(B:B,DIM_PRODUCTS!A:F,5,FALSE)</f>
        <v>16</v>
      </c>
      <c r="J2072" s="28">
        <f>FACT_ORDERS[[#This Row],[ProductPrice]]*FACT_ORDERS[[#This Row],[Quantity]]</f>
        <v>480</v>
      </c>
      <c r="K2072" s="12" t="str">
        <f>VLOOKUP(C:C,DIM_CUSTOMERS!A:G,7,FALSE)</f>
        <v>Spain</v>
      </c>
      <c r="L2072" s="30" cm="1">
        <f t="array" ref="L2072">_xlfn.IFS(
    AND(FACT_ORDERS[[#This Row],[DeliveryMehtod]]="shippment",FACT_ORDERS[[#This Row],[TotalAmount]]&gt;=200), 0,
    AND(FACT_ORDERS[[#This Row],[DeliveryMehtod]]="pickup"), 15,
    AND(FACT_ORDERS[[#This Row],[DeliveryMehtod]]="shippment",FACT_ORDERS[[#This Row],[TotalAmount]]&lt;200), 35
)</f>
        <v>15</v>
      </c>
      <c r="M2072" s="12" t="str" cm="1">
        <f t="array" ref="M2072">_xlfn.IFS(
    SUMIFS(FACT_ORDERS[TotalAmount], FACT_ORDERS[WD_CUSTOMERS],FACT_ORDERS[[#This Row],[WD_CUSTOMERS]])&gt;=15000, "VIP",
    SUMIFS(FACT_ORDERS[TotalAmount], FACT_ORDERS[WD_CUSTOMERS],FACT_ORDERS[[#This Row],[WD_CUSTOMERS]])&gt;=8000, "Premium",
    TRUE, "Regular"
)</f>
        <v>VIP</v>
      </c>
      <c r="N2072" s="32" cm="1">
        <f t="array" ref="N2072">_xlfn.IFS(
   FACT_ORDERS[[#This Row],[TypeOfClient]]="VIP", 0.2,
   FACT_ORDERS[[#This Row],[TypeOfClient]]="Premium", 0.1,
   TRUE, 0
)</f>
        <v>0.2</v>
      </c>
      <c r="O2072" s="31" cm="1">
        <f t="array" ref="O2072">_xlfn.IFS(
   FACT_ORDERS[[#This Row],[TotalAmount]]&gt;1500, 0.15,
   FACT_ORDERS[[#This Row],[TotalAmount]]&gt;1000, 0.1,
   FACT_ORDERS[[#This Row],[TotalAmount]]&gt;500, 0.05,
   TRUE, 0
)</f>
        <v>0</v>
      </c>
      <c r="P2072" s="28">
        <f xml:space="preserve"> FACT_ORDERS[[#This Row],[TotalAmount]] * (1 - (FACT_ORDERS[[#This Row],[ClientDiscount]] + FACT_ORDERS[[#This Row],[OrderDiscount]]) )</f>
        <v>384</v>
      </c>
      <c r="Q2072" s="28">
        <f>FACT_ORDERS[[#This Row],[TotalAmountWithDiscount]]+FACT_ORDERS[[#This Row],[DeliveryCost]]</f>
        <v>399</v>
      </c>
      <c r="R2072" s="35">
        <v>45478</v>
      </c>
      <c r="S2072" s="35" t="str">
        <f>IF(NETWORKDAYS(FACT_ORDERS[[#This Row],[Order-Date]], FACT_ORDERS[[#This Row],[ArrivalDate ]]) &gt; 10, "Late", "On Time")</f>
        <v>On Time</v>
      </c>
    </row>
    <row r="2073" spans="1:19" x14ac:dyDescent="0.3">
      <c r="A2073" s="12">
        <v>7071</v>
      </c>
      <c r="B2073" s="12">
        <v>255</v>
      </c>
      <c r="C2073" s="12">
        <v>10615</v>
      </c>
      <c r="D2073" s="12">
        <v>2072</v>
      </c>
      <c r="E2073" s="12" t="s">
        <v>244</v>
      </c>
      <c r="F2073" s="13">
        <v>45468</v>
      </c>
      <c r="G2073" s="26" t="s">
        <v>12599</v>
      </c>
      <c r="H2073" s="12">
        <v>28</v>
      </c>
      <c r="I2073" s="28">
        <f>VLOOKUP(B:B,DIM_PRODUCTS!A:F,5,FALSE)</f>
        <v>12</v>
      </c>
      <c r="J2073" s="28">
        <f>FACT_ORDERS[[#This Row],[ProductPrice]]*FACT_ORDERS[[#This Row],[Quantity]]</f>
        <v>336</v>
      </c>
      <c r="K2073" s="12" t="str">
        <f>VLOOKUP(C:C,DIM_CUSTOMERS!A:G,7,FALSE)</f>
        <v>Spain</v>
      </c>
      <c r="L2073" s="30" cm="1">
        <f t="array" ref="L2073">_xlfn.IFS(
    AND(FACT_ORDERS[[#This Row],[DeliveryMehtod]]="shippment",FACT_ORDERS[[#This Row],[TotalAmount]]&gt;=200), 0,
    AND(FACT_ORDERS[[#This Row],[DeliveryMehtod]]="pickup"), 15,
    AND(FACT_ORDERS[[#This Row],[DeliveryMehtod]]="shippment",FACT_ORDERS[[#This Row],[TotalAmount]]&lt;200), 35
)</f>
        <v>0</v>
      </c>
      <c r="M2073" s="12" t="str" cm="1">
        <f t="array" ref="M2073">_xlfn.IFS(
    SUMIFS(FACT_ORDERS[TotalAmount], FACT_ORDERS[WD_CUSTOMERS],FACT_ORDERS[[#This Row],[WD_CUSTOMERS]])&gt;=15000, "VIP",
    SUMIFS(FACT_ORDERS[TotalAmount], FACT_ORDERS[WD_CUSTOMERS],FACT_ORDERS[[#This Row],[WD_CUSTOMERS]])&gt;=8000, "Premium",
    TRUE, "Regular"
)</f>
        <v>VIP</v>
      </c>
      <c r="N2073" s="32" cm="1">
        <f t="array" ref="N2073">_xlfn.IFS(
   FACT_ORDERS[[#This Row],[TypeOfClient]]="VIP", 0.2,
   FACT_ORDERS[[#This Row],[TypeOfClient]]="Premium", 0.1,
   TRUE, 0
)</f>
        <v>0.2</v>
      </c>
      <c r="O2073" s="31" cm="1">
        <f t="array" ref="O2073">_xlfn.IFS(
   FACT_ORDERS[[#This Row],[TotalAmount]]&gt;1500, 0.15,
   FACT_ORDERS[[#This Row],[TotalAmount]]&gt;1000, 0.1,
   FACT_ORDERS[[#This Row],[TotalAmount]]&gt;500, 0.05,
   TRUE, 0
)</f>
        <v>0</v>
      </c>
      <c r="P2073" s="28">
        <f xml:space="preserve"> FACT_ORDERS[[#This Row],[TotalAmount]] * (1 - (FACT_ORDERS[[#This Row],[ClientDiscount]] + FACT_ORDERS[[#This Row],[OrderDiscount]]) )</f>
        <v>268.8</v>
      </c>
      <c r="Q2073" s="28">
        <f>FACT_ORDERS[[#This Row],[TotalAmountWithDiscount]]+FACT_ORDERS[[#This Row],[DeliveryCost]]</f>
        <v>268.8</v>
      </c>
      <c r="R2073" s="35">
        <v>45477</v>
      </c>
      <c r="S2073" s="35" t="str">
        <f>IF(NETWORKDAYS(FACT_ORDERS[[#This Row],[Order-Date]], FACT_ORDERS[[#This Row],[ArrivalDate ]]) &gt; 10, "Late", "On Time")</f>
        <v>On Time</v>
      </c>
    </row>
    <row r="2074" spans="1:19" x14ac:dyDescent="0.3">
      <c r="A2074" s="12">
        <v>7072</v>
      </c>
      <c r="B2074" s="12">
        <v>261</v>
      </c>
      <c r="C2074" s="12">
        <v>10615</v>
      </c>
      <c r="D2074" s="12">
        <v>2073</v>
      </c>
      <c r="E2074" s="12" t="s">
        <v>244</v>
      </c>
      <c r="F2074" s="13">
        <v>45148</v>
      </c>
      <c r="G2074" s="26" t="s">
        <v>12600</v>
      </c>
      <c r="H2074" s="12">
        <v>20</v>
      </c>
      <c r="I2074" s="28">
        <f>VLOOKUP(B:B,DIM_PRODUCTS!A:F,5,FALSE)</f>
        <v>19</v>
      </c>
      <c r="J2074" s="28">
        <f>FACT_ORDERS[[#This Row],[ProductPrice]]*FACT_ORDERS[[#This Row],[Quantity]]</f>
        <v>380</v>
      </c>
      <c r="K2074" s="12" t="str">
        <f>VLOOKUP(C:C,DIM_CUSTOMERS!A:G,7,FALSE)</f>
        <v>Spain</v>
      </c>
      <c r="L2074" s="30" cm="1">
        <f t="array" ref="L2074">_xlfn.IFS(
    AND(FACT_ORDERS[[#This Row],[DeliveryMehtod]]="shippment",FACT_ORDERS[[#This Row],[TotalAmount]]&gt;=200), 0,
    AND(FACT_ORDERS[[#This Row],[DeliveryMehtod]]="pickup"), 15,
    AND(FACT_ORDERS[[#This Row],[DeliveryMehtod]]="shippment",FACT_ORDERS[[#This Row],[TotalAmount]]&lt;200), 35
)</f>
        <v>0</v>
      </c>
      <c r="M2074" s="12" t="str" cm="1">
        <f t="array" ref="M2074">_xlfn.IFS(
    SUMIFS(FACT_ORDERS[TotalAmount], FACT_ORDERS[WD_CUSTOMERS],FACT_ORDERS[[#This Row],[WD_CUSTOMERS]])&gt;=15000, "VIP",
    SUMIFS(FACT_ORDERS[TotalAmount], FACT_ORDERS[WD_CUSTOMERS],FACT_ORDERS[[#This Row],[WD_CUSTOMERS]])&gt;=8000, "Premium",
    TRUE, "Regular"
)</f>
        <v>VIP</v>
      </c>
      <c r="N2074" s="32" cm="1">
        <f t="array" ref="N2074">_xlfn.IFS(
   FACT_ORDERS[[#This Row],[TypeOfClient]]="VIP", 0.2,
   FACT_ORDERS[[#This Row],[TypeOfClient]]="Premium", 0.1,
   TRUE, 0
)</f>
        <v>0.2</v>
      </c>
      <c r="O2074" s="31" cm="1">
        <f t="array" ref="O2074">_xlfn.IFS(
   FACT_ORDERS[[#This Row],[TotalAmount]]&gt;1500, 0.15,
   FACT_ORDERS[[#This Row],[TotalAmount]]&gt;1000, 0.1,
   FACT_ORDERS[[#This Row],[TotalAmount]]&gt;500, 0.05,
   TRUE, 0
)</f>
        <v>0</v>
      </c>
      <c r="P2074" s="28">
        <f xml:space="preserve"> FACT_ORDERS[[#This Row],[TotalAmount]] * (1 - (FACT_ORDERS[[#This Row],[ClientDiscount]] + FACT_ORDERS[[#This Row],[OrderDiscount]]) )</f>
        <v>304</v>
      </c>
      <c r="Q2074" s="28">
        <f>FACT_ORDERS[[#This Row],[TotalAmountWithDiscount]]+FACT_ORDERS[[#This Row],[DeliveryCost]]</f>
        <v>304</v>
      </c>
      <c r="R2074" s="35">
        <v>45158</v>
      </c>
      <c r="S2074" s="35" t="str">
        <f>IF(NETWORKDAYS(FACT_ORDERS[[#This Row],[Order-Date]], FACT_ORDERS[[#This Row],[ArrivalDate ]]) &gt; 10, "Late", "On Time")</f>
        <v>On Time</v>
      </c>
    </row>
    <row r="2075" spans="1:19" x14ac:dyDescent="0.3">
      <c r="A2075" s="12">
        <v>7073</v>
      </c>
      <c r="B2075" s="12">
        <v>263</v>
      </c>
      <c r="C2075" s="12">
        <v>10615</v>
      </c>
      <c r="D2075" s="12">
        <v>2074</v>
      </c>
      <c r="E2075" s="12" t="s">
        <v>243</v>
      </c>
      <c r="F2075" s="13">
        <v>45148</v>
      </c>
      <c r="G2075" s="26" t="s">
        <v>12601</v>
      </c>
      <c r="H2075" s="12">
        <v>33</v>
      </c>
      <c r="I2075" s="28">
        <f>VLOOKUP(B:B,DIM_PRODUCTS!A:F,5,FALSE)</f>
        <v>27</v>
      </c>
      <c r="J2075" s="28">
        <f>FACT_ORDERS[[#This Row],[ProductPrice]]*FACT_ORDERS[[#This Row],[Quantity]]</f>
        <v>891</v>
      </c>
      <c r="K2075" s="12" t="str">
        <f>VLOOKUP(C:C,DIM_CUSTOMERS!A:G,7,FALSE)</f>
        <v>Spain</v>
      </c>
      <c r="L2075" s="30" cm="1">
        <f t="array" ref="L2075">_xlfn.IFS(
    AND(FACT_ORDERS[[#This Row],[DeliveryMehtod]]="shippment",FACT_ORDERS[[#This Row],[TotalAmount]]&gt;=200), 0,
    AND(FACT_ORDERS[[#This Row],[DeliveryMehtod]]="pickup"), 15,
    AND(FACT_ORDERS[[#This Row],[DeliveryMehtod]]="shippment",FACT_ORDERS[[#This Row],[TotalAmount]]&lt;200), 35
)</f>
        <v>15</v>
      </c>
      <c r="M2075" s="12" t="str" cm="1">
        <f t="array" ref="M2075">_xlfn.IFS(
    SUMIFS(FACT_ORDERS[TotalAmount], FACT_ORDERS[WD_CUSTOMERS],FACT_ORDERS[[#This Row],[WD_CUSTOMERS]])&gt;=15000, "VIP",
    SUMIFS(FACT_ORDERS[TotalAmount], FACT_ORDERS[WD_CUSTOMERS],FACT_ORDERS[[#This Row],[WD_CUSTOMERS]])&gt;=8000, "Premium",
    TRUE, "Regular"
)</f>
        <v>VIP</v>
      </c>
      <c r="N2075" s="32" cm="1">
        <f t="array" ref="N2075">_xlfn.IFS(
   FACT_ORDERS[[#This Row],[TypeOfClient]]="VIP", 0.2,
   FACT_ORDERS[[#This Row],[TypeOfClient]]="Premium", 0.1,
   TRUE, 0
)</f>
        <v>0.2</v>
      </c>
      <c r="O2075" s="31" cm="1">
        <f t="array" ref="O2075">_xlfn.IFS(
   FACT_ORDERS[[#This Row],[TotalAmount]]&gt;1500, 0.15,
   FACT_ORDERS[[#This Row],[TotalAmount]]&gt;1000, 0.1,
   FACT_ORDERS[[#This Row],[TotalAmount]]&gt;500, 0.05,
   TRUE, 0
)</f>
        <v>0.05</v>
      </c>
      <c r="P2075" s="28">
        <f xml:space="preserve"> FACT_ORDERS[[#This Row],[TotalAmount]] * (1 - (FACT_ORDERS[[#This Row],[ClientDiscount]] + FACT_ORDERS[[#This Row],[OrderDiscount]]) )</f>
        <v>668.25</v>
      </c>
      <c r="Q2075" s="28">
        <f>FACT_ORDERS[[#This Row],[TotalAmountWithDiscount]]+FACT_ORDERS[[#This Row],[DeliveryCost]]</f>
        <v>683.25</v>
      </c>
      <c r="R2075" s="35">
        <v>45158</v>
      </c>
      <c r="S2075" s="35" t="str">
        <f>IF(NETWORKDAYS(FACT_ORDERS[[#This Row],[Order-Date]], FACT_ORDERS[[#This Row],[ArrivalDate ]]) &gt; 10, "Late", "On Time")</f>
        <v>On Time</v>
      </c>
    </row>
    <row r="2076" spans="1:19" x14ac:dyDescent="0.3">
      <c r="A2076" s="12">
        <v>7074</v>
      </c>
      <c r="B2076" s="12">
        <v>282</v>
      </c>
      <c r="C2076" s="12">
        <v>10615</v>
      </c>
      <c r="D2076" s="12">
        <v>2075</v>
      </c>
      <c r="E2076" s="12" t="s">
        <v>243</v>
      </c>
      <c r="F2076" s="13">
        <v>45148</v>
      </c>
      <c r="G2076" s="26" t="s">
        <v>12602</v>
      </c>
      <c r="H2076" s="12">
        <v>22</v>
      </c>
      <c r="I2076" s="28">
        <f>VLOOKUP(B:B,DIM_PRODUCTS!A:F,5,FALSE)</f>
        <v>10</v>
      </c>
      <c r="J2076" s="28">
        <f>FACT_ORDERS[[#This Row],[ProductPrice]]*FACT_ORDERS[[#This Row],[Quantity]]</f>
        <v>220</v>
      </c>
      <c r="K2076" s="12" t="str">
        <f>VLOOKUP(C:C,DIM_CUSTOMERS!A:G,7,FALSE)</f>
        <v>Spain</v>
      </c>
      <c r="L2076" s="30" cm="1">
        <f t="array" ref="L2076">_xlfn.IFS(
    AND(FACT_ORDERS[[#This Row],[DeliveryMehtod]]="shippment",FACT_ORDERS[[#This Row],[TotalAmount]]&gt;=200), 0,
    AND(FACT_ORDERS[[#This Row],[DeliveryMehtod]]="pickup"), 15,
    AND(FACT_ORDERS[[#This Row],[DeliveryMehtod]]="shippment",FACT_ORDERS[[#This Row],[TotalAmount]]&lt;200), 35
)</f>
        <v>15</v>
      </c>
      <c r="M2076" s="12" t="str" cm="1">
        <f t="array" ref="M2076">_xlfn.IFS(
    SUMIFS(FACT_ORDERS[TotalAmount], FACT_ORDERS[WD_CUSTOMERS],FACT_ORDERS[[#This Row],[WD_CUSTOMERS]])&gt;=15000, "VIP",
    SUMIFS(FACT_ORDERS[TotalAmount], FACT_ORDERS[WD_CUSTOMERS],FACT_ORDERS[[#This Row],[WD_CUSTOMERS]])&gt;=8000, "Premium",
    TRUE, "Regular"
)</f>
        <v>VIP</v>
      </c>
      <c r="N2076" s="32" cm="1">
        <f t="array" ref="N2076">_xlfn.IFS(
   FACT_ORDERS[[#This Row],[TypeOfClient]]="VIP", 0.2,
   FACT_ORDERS[[#This Row],[TypeOfClient]]="Premium", 0.1,
   TRUE, 0
)</f>
        <v>0.2</v>
      </c>
      <c r="O2076" s="31" cm="1">
        <f t="array" ref="O2076">_xlfn.IFS(
   FACT_ORDERS[[#This Row],[TotalAmount]]&gt;1500, 0.15,
   FACT_ORDERS[[#This Row],[TotalAmount]]&gt;1000, 0.1,
   FACT_ORDERS[[#This Row],[TotalAmount]]&gt;500, 0.05,
   TRUE, 0
)</f>
        <v>0</v>
      </c>
      <c r="P2076" s="28">
        <f xml:space="preserve"> FACT_ORDERS[[#This Row],[TotalAmount]] * (1 - (FACT_ORDERS[[#This Row],[ClientDiscount]] + FACT_ORDERS[[#This Row],[OrderDiscount]]) )</f>
        <v>176</v>
      </c>
      <c r="Q2076" s="28">
        <f>FACT_ORDERS[[#This Row],[TotalAmountWithDiscount]]+FACT_ORDERS[[#This Row],[DeliveryCost]]</f>
        <v>191</v>
      </c>
      <c r="R2076" s="35">
        <v>45158</v>
      </c>
      <c r="S2076" s="35" t="str">
        <f>IF(NETWORKDAYS(FACT_ORDERS[[#This Row],[Order-Date]], FACT_ORDERS[[#This Row],[ArrivalDate ]]) &gt; 10, "Late", "On Time")</f>
        <v>On Time</v>
      </c>
    </row>
    <row r="2077" spans="1:19" x14ac:dyDescent="0.3">
      <c r="A2077" s="12">
        <v>7075</v>
      </c>
      <c r="B2077" s="12">
        <v>208</v>
      </c>
      <c r="C2077" s="12">
        <v>10615</v>
      </c>
      <c r="D2077" s="12">
        <v>2076</v>
      </c>
      <c r="E2077" s="12" t="s">
        <v>244</v>
      </c>
      <c r="F2077" s="13">
        <v>45148</v>
      </c>
      <c r="G2077" s="26" t="s">
        <v>12603</v>
      </c>
      <c r="H2077" s="12">
        <v>10</v>
      </c>
      <c r="I2077" s="28">
        <f>VLOOKUP(B:B,DIM_PRODUCTS!A:F,5,FALSE)</f>
        <v>10</v>
      </c>
      <c r="J2077" s="28">
        <f>FACT_ORDERS[[#This Row],[ProductPrice]]*FACT_ORDERS[[#This Row],[Quantity]]</f>
        <v>100</v>
      </c>
      <c r="K2077" s="12" t="str">
        <f>VLOOKUP(C:C,DIM_CUSTOMERS!A:G,7,FALSE)</f>
        <v>Spain</v>
      </c>
      <c r="L2077" s="30" cm="1">
        <f t="array" ref="L2077">_xlfn.IFS(
    AND(FACT_ORDERS[[#This Row],[DeliveryMehtod]]="shippment",FACT_ORDERS[[#This Row],[TotalAmount]]&gt;=200), 0,
    AND(FACT_ORDERS[[#This Row],[DeliveryMehtod]]="pickup"), 15,
    AND(FACT_ORDERS[[#This Row],[DeliveryMehtod]]="shippment",FACT_ORDERS[[#This Row],[TotalAmount]]&lt;200), 35
)</f>
        <v>35</v>
      </c>
      <c r="M2077" s="12" t="str" cm="1">
        <f t="array" ref="M2077">_xlfn.IFS(
    SUMIFS(FACT_ORDERS[TotalAmount], FACT_ORDERS[WD_CUSTOMERS],FACT_ORDERS[[#This Row],[WD_CUSTOMERS]])&gt;=15000, "VIP",
    SUMIFS(FACT_ORDERS[TotalAmount], FACT_ORDERS[WD_CUSTOMERS],FACT_ORDERS[[#This Row],[WD_CUSTOMERS]])&gt;=8000, "Premium",
    TRUE, "Regular"
)</f>
        <v>VIP</v>
      </c>
      <c r="N2077" s="32" cm="1">
        <f t="array" ref="N2077">_xlfn.IFS(
   FACT_ORDERS[[#This Row],[TypeOfClient]]="VIP", 0.2,
   FACT_ORDERS[[#This Row],[TypeOfClient]]="Premium", 0.1,
   TRUE, 0
)</f>
        <v>0.2</v>
      </c>
      <c r="O2077" s="31" cm="1">
        <f t="array" ref="O2077">_xlfn.IFS(
   FACT_ORDERS[[#This Row],[TotalAmount]]&gt;1500, 0.15,
   FACT_ORDERS[[#This Row],[TotalAmount]]&gt;1000, 0.1,
   FACT_ORDERS[[#This Row],[TotalAmount]]&gt;500, 0.05,
   TRUE, 0
)</f>
        <v>0</v>
      </c>
      <c r="P2077" s="28">
        <f xml:space="preserve"> FACT_ORDERS[[#This Row],[TotalAmount]] * (1 - (FACT_ORDERS[[#This Row],[ClientDiscount]] + FACT_ORDERS[[#This Row],[OrderDiscount]]) )</f>
        <v>80</v>
      </c>
      <c r="Q2077" s="28">
        <f>FACT_ORDERS[[#This Row],[TotalAmountWithDiscount]]+FACT_ORDERS[[#This Row],[DeliveryCost]]</f>
        <v>115</v>
      </c>
      <c r="R2077" s="35">
        <v>45155</v>
      </c>
      <c r="S2077" s="35" t="str">
        <f>IF(NETWORKDAYS(FACT_ORDERS[[#This Row],[Order-Date]], FACT_ORDERS[[#This Row],[ArrivalDate ]]) &gt; 10, "Late", "On Time")</f>
        <v>On Time</v>
      </c>
    </row>
    <row r="2078" spans="1:19" x14ac:dyDescent="0.3">
      <c r="A2078" s="12">
        <v>7076</v>
      </c>
      <c r="B2078" s="12">
        <v>271</v>
      </c>
      <c r="C2078" s="12">
        <v>10615</v>
      </c>
      <c r="D2078" s="12">
        <v>2077</v>
      </c>
      <c r="E2078" s="12" t="s">
        <v>243</v>
      </c>
      <c r="F2078" s="13">
        <v>45148</v>
      </c>
      <c r="G2078" s="26" t="s">
        <v>12604</v>
      </c>
      <c r="H2078" s="12">
        <v>30</v>
      </c>
      <c r="I2078" s="28">
        <f>VLOOKUP(B:B,DIM_PRODUCTS!A:F,5,FALSE)</f>
        <v>16</v>
      </c>
      <c r="J2078" s="28">
        <f>FACT_ORDERS[[#This Row],[ProductPrice]]*FACT_ORDERS[[#This Row],[Quantity]]</f>
        <v>480</v>
      </c>
      <c r="K2078" s="12" t="str">
        <f>VLOOKUP(C:C,DIM_CUSTOMERS!A:G,7,FALSE)</f>
        <v>Spain</v>
      </c>
      <c r="L2078" s="30" cm="1">
        <f t="array" ref="L2078">_xlfn.IFS(
    AND(FACT_ORDERS[[#This Row],[DeliveryMehtod]]="shippment",FACT_ORDERS[[#This Row],[TotalAmount]]&gt;=200), 0,
    AND(FACT_ORDERS[[#This Row],[DeliveryMehtod]]="pickup"), 15,
    AND(FACT_ORDERS[[#This Row],[DeliveryMehtod]]="shippment",FACT_ORDERS[[#This Row],[TotalAmount]]&lt;200), 35
)</f>
        <v>15</v>
      </c>
      <c r="M2078" s="12" t="str" cm="1">
        <f t="array" ref="M2078">_xlfn.IFS(
    SUMIFS(FACT_ORDERS[TotalAmount], FACT_ORDERS[WD_CUSTOMERS],FACT_ORDERS[[#This Row],[WD_CUSTOMERS]])&gt;=15000, "VIP",
    SUMIFS(FACT_ORDERS[TotalAmount], FACT_ORDERS[WD_CUSTOMERS],FACT_ORDERS[[#This Row],[WD_CUSTOMERS]])&gt;=8000, "Premium",
    TRUE, "Regular"
)</f>
        <v>VIP</v>
      </c>
      <c r="N2078" s="32" cm="1">
        <f t="array" ref="N2078">_xlfn.IFS(
   FACT_ORDERS[[#This Row],[TypeOfClient]]="VIP", 0.2,
   FACT_ORDERS[[#This Row],[TypeOfClient]]="Premium", 0.1,
   TRUE, 0
)</f>
        <v>0.2</v>
      </c>
      <c r="O2078" s="31" cm="1">
        <f t="array" ref="O2078">_xlfn.IFS(
   FACT_ORDERS[[#This Row],[TotalAmount]]&gt;1500, 0.15,
   FACT_ORDERS[[#This Row],[TotalAmount]]&gt;1000, 0.1,
   FACT_ORDERS[[#This Row],[TotalAmount]]&gt;500, 0.05,
   TRUE, 0
)</f>
        <v>0</v>
      </c>
      <c r="P2078" s="28">
        <f xml:space="preserve"> FACT_ORDERS[[#This Row],[TotalAmount]] * (1 - (FACT_ORDERS[[#This Row],[ClientDiscount]] + FACT_ORDERS[[#This Row],[OrderDiscount]]) )</f>
        <v>384</v>
      </c>
      <c r="Q2078" s="28">
        <f>FACT_ORDERS[[#This Row],[TotalAmountWithDiscount]]+FACT_ORDERS[[#This Row],[DeliveryCost]]</f>
        <v>399</v>
      </c>
      <c r="R2078" s="35">
        <v>45157</v>
      </c>
      <c r="S2078" s="35" t="str">
        <f>IF(NETWORKDAYS(FACT_ORDERS[[#This Row],[Order-Date]], FACT_ORDERS[[#This Row],[ArrivalDate ]]) &gt; 10, "Late", "On Time")</f>
        <v>On Time</v>
      </c>
    </row>
    <row r="2079" spans="1:19" x14ac:dyDescent="0.3">
      <c r="A2079" s="12">
        <v>7077</v>
      </c>
      <c r="B2079" s="12">
        <v>255</v>
      </c>
      <c r="C2079" s="12">
        <v>10615</v>
      </c>
      <c r="D2079" s="12">
        <v>2078</v>
      </c>
      <c r="E2079" s="12" t="s">
        <v>244</v>
      </c>
      <c r="F2079" s="13">
        <v>45148</v>
      </c>
      <c r="G2079" s="26" t="s">
        <v>12605</v>
      </c>
      <c r="H2079" s="12">
        <v>20</v>
      </c>
      <c r="I2079" s="28">
        <f>VLOOKUP(B:B,DIM_PRODUCTS!A:F,5,FALSE)</f>
        <v>12</v>
      </c>
      <c r="J2079" s="28">
        <f>FACT_ORDERS[[#This Row],[ProductPrice]]*FACT_ORDERS[[#This Row],[Quantity]]</f>
        <v>240</v>
      </c>
      <c r="K2079" s="12" t="str">
        <f>VLOOKUP(C:C,DIM_CUSTOMERS!A:G,7,FALSE)</f>
        <v>Spain</v>
      </c>
      <c r="L2079" s="30" cm="1">
        <f t="array" ref="L2079">_xlfn.IFS(
    AND(FACT_ORDERS[[#This Row],[DeliveryMehtod]]="shippment",FACT_ORDERS[[#This Row],[TotalAmount]]&gt;=200), 0,
    AND(FACT_ORDERS[[#This Row],[DeliveryMehtod]]="pickup"), 15,
    AND(FACT_ORDERS[[#This Row],[DeliveryMehtod]]="shippment",FACT_ORDERS[[#This Row],[TotalAmount]]&lt;200), 35
)</f>
        <v>0</v>
      </c>
      <c r="M2079" s="12" t="str" cm="1">
        <f t="array" ref="M2079">_xlfn.IFS(
    SUMIFS(FACT_ORDERS[TotalAmount], FACT_ORDERS[WD_CUSTOMERS],FACT_ORDERS[[#This Row],[WD_CUSTOMERS]])&gt;=15000, "VIP",
    SUMIFS(FACT_ORDERS[TotalAmount], FACT_ORDERS[WD_CUSTOMERS],FACT_ORDERS[[#This Row],[WD_CUSTOMERS]])&gt;=8000, "Premium",
    TRUE, "Regular"
)</f>
        <v>VIP</v>
      </c>
      <c r="N2079" s="32" cm="1">
        <f t="array" ref="N2079">_xlfn.IFS(
   FACT_ORDERS[[#This Row],[TypeOfClient]]="VIP", 0.2,
   FACT_ORDERS[[#This Row],[TypeOfClient]]="Premium", 0.1,
   TRUE, 0
)</f>
        <v>0.2</v>
      </c>
      <c r="O2079" s="31" cm="1">
        <f t="array" ref="O2079">_xlfn.IFS(
   FACT_ORDERS[[#This Row],[TotalAmount]]&gt;1500, 0.15,
   FACT_ORDERS[[#This Row],[TotalAmount]]&gt;1000, 0.1,
   FACT_ORDERS[[#This Row],[TotalAmount]]&gt;500, 0.05,
   TRUE, 0
)</f>
        <v>0</v>
      </c>
      <c r="P2079" s="28">
        <f xml:space="preserve"> FACT_ORDERS[[#This Row],[TotalAmount]] * (1 - (FACT_ORDERS[[#This Row],[ClientDiscount]] + FACT_ORDERS[[#This Row],[OrderDiscount]]) )</f>
        <v>192</v>
      </c>
      <c r="Q2079" s="28">
        <f>FACT_ORDERS[[#This Row],[TotalAmountWithDiscount]]+FACT_ORDERS[[#This Row],[DeliveryCost]]</f>
        <v>192</v>
      </c>
      <c r="R2079" s="35">
        <v>45164</v>
      </c>
      <c r="S2079" s="35" t="str">
        <f>IF(NETWORKDAYS(FACT_ORDERS[[#This Row],[Order-Date]], FACT_ORDERS[[#This Row],[ArrivalDate ]]) &gt; 10, "Late", "On Time")</f>
        <v>Late</v>
      </c>
    </row>
    <row r="2080" spans="1:19" x14ac:dyDescent="0.3">
      <c r="A2080" s="12">
        <v>7078</v>
      </c>
      <c r="B2080" s="12">
        <v>219</v>
      </c>
      <c r="C2080" s="12">
        <v>10615</v>
      </c>
      <c r="D2080" s="12">
        <v>2079</v>
      </c>
      <c r="E2080" s="12" t="s">
        <v>243</v>
      </c>
      <c r="F2080" s="13">
        <v>45148</v>
      </c>
      <c r="G2080" s="26" t="s">
        <v>12606</v>
      </c>
      <c r="H2080" s="12">
        <v>53</v>
      </c>
      <c r="I2080" s="28">
        <f>VLOOKUP(B:B,DIM_PRODUCTS!A:F,5,FALSE)</f>
        <v>50</v>
      </c>
      <c r="J2080" s="28">
        <f>FACT_ORDERS[[#This Row],[ProductPrice]]*FACT_ORDERS[[#This Row],[Quantity]]</f>
        <v>2650</v>
      </c>
      <c r="K2080" s="12" t="str">
        <f>VLOOKUP(C:C,DIM_CUSTOMERS!A:G,7,FALSE)</f>
        <v>Spain</v>
      </c>
      <c r="L2080" s="30" cm="1">
        <f t="array" ref="L2080">_xlfn.IFS(
    AND(FACT_ORDERS[[#This Row],[DeliveryMehtod]]="shippment",FACT_ORDERS[[#This Row],[TotalAmount]]&gt;=200), 0,
    AND(FACT_ORDERS[[#This Row],[DeliveryMehtod]]="pickup"), 15,
    AND(FACT_ORDERS[[#This Row],[DeliveryMehtod]]="shippment",FACT_ORDERS[[#This Row],[TotalAmount]]&lt;200), 35
)</f>
        <v>15</v>
      </c>
      <c r="M2080" s="12" t="str" cm="1">
        <f t="array" ref="M2080">_xlfn.IFS(
    SUMIFS(FACT_ORDERS[TotalAmount], FACT_ORDERS[WD_CUSTOMERS],FACT_ORDERS[[#This Row],[WD_CUSTOMERS]])&gt;=15000, "VIP",
    SUMIFS(FACT_ORDERS[TotalAmount], FACT_ORDERS[WD_CUSTOMERS],FACT_ORDERS[[#This Row],[WD_CUSTOMERS]])&gt;=8000, "Premium",
    TRUE, "Regular"
)</f>
        <v>VIP</v>
      </c>
      <c r="N2080" s="32" cm="1">
        <f t="array" ref="N2080">_xlfn.IFS(
   FACT_ORDERS[[#This Row],[TypeOfClient]]="VIP", 0.2,
   FACT_ORDERS[[#This Row],[TypeOfClient]]="Premium", 0.1,
   TRUE, 0
)</f>
        <v>0.2</v>
      </c>
      <c r="O2080" s="31" cm="1">
        <f t="array" ref="O2080">_xlfn.IFS(
   FACT_ORDERS[[#This Row],[TotalAmount]]&gt;1500, 0.15,
   FACT_ORDERS[[#This Row],[TotalAmount]]&gt;1000, 0.1,
   FACT_ORDERS[[#This Row],[TotalAmount]]&gt;500, 0.05,
   TRUE, 0
)</f>
        <v>0.15</v>
      </c>
      <c r="P2080" s="28">
        <f xml:space="preserve"> FACT_ORDERS[[#This Row],[TotalAmount]] * (1 - (FACT_ORDERS[[#This Row],[ClientDiscount]] + FACT_ORDERS[[#This Row],[OrderDiscount]]) )</f>
        <v>1722.5</v>
      </c>
      <c r="Q2080" s="28">
        <f>FACT_ORDERS[[#This Row],[TotalAmountWithDiscount]]+FACT_ORDERS[[#This Row],[DeliveryCost]]</f>
        <v>1737.5</v>
      </c>
      <c r="R2080" s="35">
        <v>45158</v>
      </c>
      <c r="S2080" s="35" t="str">
        <f>IF(NETWORKDAYS(FACT_ORDERS[[#This Row],[Order-Date]], FACT_ORDERS[[#This Row],[ArrivalDate ]]) &gt; 10, "Late", "On Time")</f>
        <v>On Time</v>
      </c>
    </row>
    <row r="2081" spans="1:19" x14ac:dyDescent="0.3">
      <c r="A2081" s="12">
        <v>7079</v>
      </c>
      <c r="B2081" s="12">
        <v>271</v>
      </c>
      <c r="C2081" s="12">
        <v>10615</v>
      </c>
      <c r="D2081" s="12">
        <v>2080</v>
      </c>
      <c r="E2081" s="12" t="s">
        <v>243</v>
      </c>
      <c r="F2081" s="13">
        <v>45559</v>
      </c>
      <c r="G2081" s="26" t="s">
        <v>12607</v>
      </c>
      <c r="H2081" s="12">
        <v>25</v>
      </c>
      <c r="I2081" s="28">
        <f>VLOOKUP(B:B,DIM_PRODUCTS!A:F,5,FALSE)</f>
        <v>16</v>
      </c>
      <c r="J2081" s="28">
        <f>FACT_ORDERS[[#This Row],[ProductPrice]]*FACT_ORDERS[[#This Row],[Quantity]]</f>
        <v>400</v>
      </c>
      <c r="K2081" s="12" t="str">
        <f>VLOOKUP(C:C,DIM_CUSTOMERS!A:G,7,FALSE)</f>
        <v>Spain</v>
      </c>
      <c r="L2081" s="30" cm="1">
        <f t="array" ref="L2081">_xlfn.IFS(
    AND(FACT_ORDERS[[#This Row],[DeliveryMehtod]]="shippment",FACT_ORDERS[[#This Row],[TotalAmount]]&gt;=200), 0,
    AND(FACT_ORDERS[[#This Row],[DeliveryMehtod]]="pickup"), 15,
    AND(FACT_ORDERS[[#This Row],[DeliveryMehtod]]="shippment",FACT_ORDERS[[#This Row],[TotalAmount]]&lt;200), 35
)</f>
        <v>15</v>
      </c>
      <c r="M2081" s="12" t="str" cm="1">
        <f t="array" ref="M2081">_xlfn.IFS(
    SUMIFS(FACT_ORDERS[TotalAmount], FACT_ORDERS[WD_CUSTOMERS],FACT_ORDERS[[#This Row],[WD_CUSTOMERS]])&gt;=15000, "VIP",
    SUMIFS(FACT_ORDERS[TotalAmount], FACT_ORDERS[WD_CUSTOMERS],FACT_ORDERS[[#This Row],[WD_CUSTOMERS]])&gt;=8000, "Premium",
    TRUE, "Regular"
)</f>
        <v>VIP</v>
      </c>
      <c r="N2081" s="32" cm="1">
        <f t="array" ref="N2081">_xlfn.IFS(
   FACT_ORDERS[[#This Row],[TypeOfClient]]="VIP", 0.2,
   FACT_ORDERS[[#This Row],[TypeOfClient]]="Premium", 0.1,
   TRUE, 0
)</f>
        <v>0.2</v>
      </c>
      <c r="O2081" s="31" cm="1">
        <f t="array" ref="O2081">_xlfn.IFS(
   FACT_ORDERS[[#This Row],[TotalAmount]]&gt;1500, 0.15,
   FACT_ORDERS[[#This Row],[TotalAmount]]&gt;1000, 0.1,
   FACT_ORDERS[[#This Row],[TotalAmount]]&gt;500, 0.05,
   TRUE, 0
)</f>
        <v>0</v>
      </c>
      <c r="P2081" s="28">
        <f xml:space="preserve"> FACT_ORDERS[[#This Row],[TotalAmount]] * (1 - (FACT_ORDERS[[#This Row],[ClientDiscount]] + FACT_ORDERS[[#This Row],[OrderDiscount]]) )</f>
        <v>320</v>
      </c>
      <c r="Q2081" s="28">
        <f>FACT_ORDERS[[#This Row],[TotalAmountWithDiscount]]+FACT_ORDERS[[#This Row],[DeliveryCost]]</f>
        <v>335</v>
      </c>
      <c r="R2081" s="35">
        <v>45568</v>
      </c>
      <c r="S2081" s="35" t="str">
        <f>IF(NETWORKDAYS(FACT_ORDERS[[#This Row],[Order-Date]], FACT_ORDERS[[#This Row],[ArrivalDate ]]) &gt; 10, "Late", "On Time")</f>
        <v>On Time</v>
      </c>
    </row>
    <row r="2082" spans="1:19" x14ac:dyDescent="0.3">
      <c r="A2082" s="12">
        <v>7080</v>
      </c>
      <c r="B2082" s="12">
        <v>261</v>
      </c>
      <c r="C2082" s="12">
        <v>10615</v>
      </c>
      <c r="D2082" s="12">
        <v>2081</v>
      </c>
      <c r="E2082" s="12" t="s">
        <v>243</v>
      </c>
      <c r="F2082" s="13">
        <v>45353</v>
      </c>
      <c r="G2082" s="26" t="s">
        <v>4295</v>
      </c>
      <c r="H2082" s="12">
        <v>11</v>
      </c>
      <c r="I2082" s="28">
        <f>VLOOKUP(B:B,DIM_PRODUCTS!A:F,5,FALSE)</f>
        <v>19</v>
      </c>
      <c r="J2082" s="28">
        <f>FACT_ORDERS[[#This Row],[ProductPrice]]*FACT_ORDERS[[#This Row],[Quantity]]</f>
        <v>209</v>
      </c>
      <c r="K2082" s="12" t="str">
        <f>VLOOKUP(C:C,DIM_CUSTOMERS!A:G,7,FALSE)</f>
        <v>Spain</v>
      </c>
      <c r="L2082" s="30" cm="1">
        <f t="array" ref="L2082">_xlfn.IFS(
    AND(FACT_ORDERS[[#This Row],[DeliveryMehtod]]="shippment",FACT_ORDERS[[#This Row],[TotalAmount]]&gt;=200), 0,
    AND(FACT_ORDERS[[#This Row],[DeliveryMehtod]]="pickup"), 15,
    AND(FACT_ORDERS[[#This Row],[DeliveryMehtod]]="shippment",FACT_ORDERS[[#This Row],[TotalAmount]]&lt;200), 35
)</f>
        <v>15</v>
      </c>
      <c r="M2082" s="12" t="str" cm="1">
        <f t="array" ref="M2082">_xlfn.IFS(
    SUMIFS(FACT_ORDERS[TotalAmount], FACT_ORDERS[WD_CUSTOMERS],FACT_ORDERS[[#This Row],[WD_CUSTOMERS]])&gt;=15000, "VIP",
    SUMIFS(FACT_ORDERS[TotalAmount], FACT_ORDERS[WD_CUSTOMERS],FACT_ORDERS[[#This Row],[WD_CUSTOMERS]])&gt;=8000, "Premium",
    TRUE, "Regular"
)</f>
        <v>VIP</v>
      </c>
      <c r="N2082" s="32" cm="1">
        <f t="array" ref="N2082">_xlfn.IFS(
   FACT_ORDERS[[#This Row],[TypeOfClient]]="VIP", 0.2,
   FACT_ORDERS[[#This Row],[TypeOfClient]]="Premium", 0.1,
   TRUE, 0
)</f>
        <v>0.2</v>
      </c>
      <c r="O2082" s="31" cm="1">
        <f t="array" ref="O2082">_xlfn.IFS(
   FACT_ORDERS[[#This Row],[TotalAmount]]&gt;1500, 0.15,
   FACT_ORDERS[[#This Row],[TotalAmount]]&gt;1000, 0.1,
   FACT_ORDERS[[#This Row],[TotalAmount]]&gt;500, 0.05,
   TRUE, 0
)</f>
        <v>0</v>
      </c>
      <c r="P2082" s="28">
        <f xml:space="preserve"> FACT_ORDERS[[#This Row],[TotalAmount]] * (1 - (FACT_ORDERS[[#This Row],[ClientDiscount]] + FACT_ORDERS[[#This Row],[OrderDiscount]]) )</f>
        <v>167.20000000000002</v>
      </c>
      <c r="Q2082" s="28">
        <f>FACT_ORDERS[[#This Row],[TotalAmountWithDiscount]]+FACT_ORDERS[[#This Row],[DeliveryCost]]</f>
        <v>182.20000000000002</v>
      </c>
      <c r="R2082" s="35">
        <v>45363</v>
      </c>
      <c r="S2082" s="35" t="str">
        <f>IF(NETWORKDAYS(FACT_ORDERS[[#This Row],[Order-Date]], FACT_ORDERS[[#This Row],[ArrivalDate ]]) &gt; 10, "Late", "On Time")</f>
        <v>On Time</v>
      </c>
    </row>
    <row r="2083" spans="1:19" x14ac:dyDescent="0.3">
      <c r="A2083" s="12">
        <v>7081</v>
      </c>
      <c r="B2083" s="12">
        <v>263</v>
      </c>
      <c r="C2083" s="12">
        <v>10615</v>
      </c>
      <c r="D2083" s="12">
        <v>2082</v>
      </c>
      <c r="E2083" s="12" t="s">
        <v>243</v>
      </c>
      <c r="F2083" s="13">
        <v>45353</v>
      </c>
      <c r="G2083" s="26" t="s">
        <v>12608</v>
      </c>
      <c r="H2083" s="12">
        <v>51</v>
      </c>
      <c r="I2083" s="28">
        <f>VLOOKUP(B:B,DIM_PRODUCTS!A:F,5,FALSE)</f>
        <v>27</v>
      </c>
      <c r="J2083" s="28">
        <f>FACT_ORDERS[[#This Row],[ProductPrice]]*FACT_ORDERS[[#This Row],[Quantity]]</f>
        <v>1377</v>
      </c>
      <c r="K2083" s="12" t="str">
        <f>VLOOKUP(C:C,DIM_CUSTOMERS!A:G,7,FALSE)</f>
        <v>Spain</v>
      </c>
      <c r="L2083" s="30" cm="1">
        <f t="array" ref="L2083">_xlfn.IFS(
    AND(FACT_ORDERS[[#This Row],[DeliveryMehtod]]="shippment",FACT_ORDERS[[#This Row],[TotalAmount]]&gt;=200), 0,
    AND(FACT_ORDERS[[#This Row],[DeliveryMehtod]]="pickup"), 15,
    AND(FACT_ORDERS[[#This Row],[DeliveryMehtod]]="shippment",FACT_ORDERS[[#This Row],[TotalAmount]]&lt;200), 35
)</f>
        <v>15</v>
      </c>
      <c r="M2083" s="12" t="str" cm="1">
        <f t="array" ref="M2083">_xlfn.IFS(
    SUMIFS(FACT_ORDERS[TotalAmount], FACT_ORDERS[WD_CUSTOMERS],FACT_ORDERS[[#This Row],[WD_CUSTOMERS]])&gt;=15000, "VIP",
    SUMIFS(FACT_ORDERS[TotalAmount], FACT_ORDERS[WD_CUSTOMERS],FACT_ORDERS[[#This Row],[WD_CUSTOMERS]])&gt;=8000, "Premium",
    TRUE, "Regular"
)</f>
        <v>VIP</v>
      </c>
      <c r="N2083" s="32" cm="1">
        <f t="array" ref="N2083">_xlfn.IFS(
   FACT_ORDERS[[#This Row],[TypeOfClient]]="VIP", 0.2,
   FACT_ORDERS[[#This Row],[TypeOfClient]]="Premium", 0.1,
   TRUE, 0
)</f>
        <v>0.2</v>
      </c>
      <c r="O2083" s="31" cm="1">
        <f t="array" ref="O2083">_xlfn.IFS(
   FACT_ORDERS[[#This Row],[TotalAmount]]&gt;1500, 0.15,
   FACT_ORDERS[[#This Row],[TotalAmount]]&gt;1000, 0.1,
   FACT_ORDERS[[#This Row],[TotalAmount]]&gt;500, 0.05,
   TRUE, 0
)</f>
        <v>0.1</v>
      </c>
      <c r="P2083" s="28">
        <f xml:space="preserve"> FACT_ORDERS[[#This Row],[TotalAmount]] * (1 - (FACT_ORDERS[[#This Row],[ClientDiscount]] + FACT_ORDERS[[#This Row],[OrderDiscount]]) )</f>
        <v>963.9</v>
      </c>
      <c r="Q2083" s="28">
        <f>FACT_ORDERS[[#This Row],[TotalAmountWithDiscount]]+FACT_ORDERS[[#This Row],[DeliveryCost]]</f>
        <v>978.9</v>
      </c>
      <c r="R2083" s="35">
        <v>45362</v>
      </c>
      <c r="S2083" s="35" t="str">
        <f>IF(NETWORKDAYS(FACT_ORDERS[[#This Row],[Order-Date]], FACT_ORDERS[[#This Row],[ArrivalDate ]]) &gt; 10, "Late", "On Time")</f>
        <v>On Time</v>
      </c>
    </row>
    <row r="2084" spans="1:19" x14ac:dyDescent="0.3">
      <c r="A2084" s="12">
        <v>7082</v>
      </c>
      <c r="B2084" s="12">
        <v>282</v>
      </c>
      <c r="C2084" s="12">
        <v>10615</v>
      </c>
      <c r="D2084" s="12">
        <v>2083</v>
      </c>
      <c r="E2084" s="12" t="s">
        <v>244</v>
      </c>
      <c r="F2084" s="13">
        <v>45353</v>
      </c>
      <c r="G2084" s="26" t="s">
        <v>12609</v>
      </c>
      <c r="H2084" s="12">
        <v>21</v>
      </c>
      <c r="I2084" s="28">
        <f>VLOOKUP(B:B,DIM_PRODUCTS!A:F,5,FALSE)</f>
        <v>10</v>
      </c>
      <c r="J2084" s="28">
        <f>FACT_ORDERS[[#This Row],[ProductPrice]]*FACT_ORDERS[[#This Row],[Quantity]]</f>
        <v>210</v>
      </c>
      <c r="K2084" s="12" t="str">
        <f>VLOOKUP(C:C,DIM_CUSTOMERS!A:G,7,FALSE)</f>
        <v>Spain</v>
      </c>
      <c r="L2084" s="30" cm="1">
        <f t="array" ref="L2084">_xlfn.IFS(
    AND(FACT_ORDERS[[#This Row],[DeliveryMehtod]]="shippment",FACT_ORDERS[[#This Row],[TotalAmount]]&gt;=200), 0,
    AND(FACT_ORDERS[[#This Row],[DeliveryMehtod]]="pickup"), 15,
    AND(FACT_ORDERS[[#This Row],[DeliveryMehtod]]="shippment",FACT_ORDERS[[#This Row],[TotalAmount]]&lt;200), 35
)</f>
        <v>0</v>
      </c>
      <c r="M2084" s="12" t="str" cm="1">
        <f t="array" ref="M2084">_xlfn.IFS(
    SUMIFS(FACT_ORDERS[TotalAmount], FACT_ORDERS[WD_CUSTOMERS],FACT_ORDERS[[#This Row],[WD_CUSTOMERS]])&gt;=15000, "VIP",
    SUMIFS(FACT_ORDERS[TotalAmount], FACT_ORDERS[WD_CUSTOMERS],FACT_ORDERS[[#This Row],[WD_CUSTOMERS]])&gt;=8000, "Premium",
    TRUE, "Regular"
)</f>
        <v>VIP</v>
      </c>
      <c r="N2084" s="32" cm="1">
        <f t="array" ref="N2084">_xlfn.IFS(
   FACT_ORDERS[[#This Row],[TypeOfClient]]="VIP", 0.2,
   FACT_ORDERS[[#This Row],[TypeOfClient]]="Premium", 0.1,
   TRUE, 0
)</f>
        <v>0.2</v>
      </c>
      <c r="O2084" s="31" cm="1">
        <f t="array" ref="O2084">_xlfn.IFS(
   FACT_ORDERS[[#This Row],[TotalAmount]]&gt;1500, 0.15,
   FACT_ORDERS[[#This Row],[TotalAmount]]&gt;1000, 0.1,
   FACT_ORDERS[[#This Row],[TotalAmount]]&gt;500, 0.05,
   TRUE, 0
)</f>
        <v>0</v>
      </c>
      <c r="P2084" s="28">
        <f xml:space="preserve"> FACT_ORDERS[[#This Row],[TotalAmount]] * (1 - (FACT_ORDERS[[#This Row],[ClientDiscount]] + FACT_ORDERS[[#This Row],[OrderDiscount]]) )</f>
        <v>168</v>
      </c>
      <c r="Q2084" s="28">
        <f>FACT_ORDERS[[#This Row],[TotalAmountWithDiscount]]+FACT_ORDERS[[#This Row],[DeliveryCost]]</f>
        <v>168</v>
      </c>
      <c r="R2084" s="35">
        <v>45360</v>
      </c>
      <c r="S2084" s="35" t="str">
        <f>IF(NETWORKDAYS(FACT_ORDERS[[#This Row],[Order-Date]], FACT_ORDERS[[#This Row],[ArrivalDate ]]) &gt; 10, "Late", "On Time")</f>
        <v>On Time</v>
      </c>
    </row>
    <row r="2085" spans="1:19" x14ac:dyDescent="0.3">
      <c r="A2085" s="12">
        <v>7083</v>
      </c>
      <c r="B2085" s="12">
        <v>208</v>
      </c>
      <c r="C2085" s="12">
        <v>10615</v>
      </c>
      <c r="D2085" s="12">
        <v>2084</v>
      </c>
      <c r="E2085" s="12" t="s">
        <v>243</v>
      </c>
      <c r="F2085" s="13">
        <v>45353</v>
      </c>
      <c r="G2085" s="26" t="s">
        <v>12610</v>
      </c>
      <c r="H2085" s="12">
        <v>14</v>
      </c>
      <c r="I2085" s="28">
        <f>VLOOKUP(B:B,DIM_PRODUCTS!A:F,5,FALSE)</f>
        <v>10</v>
      </c>
      <c r="J2085" s="28">
        <f>FACT_ORDERS[[#This Row],[ProductPrice]]*FACT_ORDERS[[#This Row],[Quantity]]</f>
        <v>140</v>
      </c>
      <c r="K2085" s="12" t="str">
        <f>VLOOKUP(C:C,DIM_CUSTOMERS!A:G,7,FALSE)</f>
        <v>Spain</v>
      </c>
      <c r="L2085" s="30" cm="1">
        <f t="array" ref="L2085">_xlfn.IFS(
    AND(FACT_ORDERS[[#This Row],[DeliveryMehtod]]="shippment",FACT_ORDERS[[#This Row],[TotalAmount]]&gt;=200), 0,
    AND(FACT_ORDERS[[#This Row],[DeliveryMehtod]]="pickup"), 15,
    AND(FACT_ORDERS[[#This Row],[DeliveryMehtod]]="shippment",FACT_ORDERS[[#This Row],[TotalAmount]]&lt;200), 35
)</f>
        <v>15</v>
      </c>
      <c r="M2085" s="12" t="str" cm="1">
        <f t="array" ref="M2085">_xlfn.IFS(
    SUMIFS(FACT_ORDERS[TotalAmount], FACT_ORDERS[WD_CUSTOMERS],FACT_ORDERS[[#This Row],[WD_CUSTOMERS]])&gt;=15000, "VIP",
    SUMIFS(FACT_ORDERS[TotalAmount], FACT_ORDERS[WD_CUSTOMERS],FACT_ORDERS[[#This Row],[WD_CUSTOMERS]])&gt;=8000, "Premium",
    TRUE, "Regular"
)</f>
        <v>VIP</v>
      </c>
      <c r="N2085" s="32" cm="1">
        <f t="array" ref="N2085">_xlfn.IFS(
   FACT_ORDERS[[#This Row],[TypeOfClient]]="VIP", 0.2,
   FACT_ORDERS[[#This Row],[TypeOfClient]]="Premium", 0.1,
   TRUE, 0
)</f>
        <v>0.2</v>
      </c>
      <c r="O2085" s="31" cm="1">
        <f t="array" ref="O2085">_xlfn.IFS(
   FACT_ORDERS[[#This Row],[TotalAmount]]&gt;1500, 0.15,
   FACT_ORDERS[[#This Row],[TotalAmount]]&gt;1000, 0.1,
   FACT_ORDERS[[#This Row],[TotalAmount]]&gt;500, 0.05,
   TRUE, 0
)</f>
        <v>0</v>
      </c>
      <c r="P2085" s="28">
        <f xml:space="preserve"> FACT_ORDERS[[#This Row],[TotalAmount]] * (1 - (FACT_ORDERS[[#This Row],[ClientDiscount]] + FACT_ORDERS[[#This Row],[OrderDiscount]]) )</f>
        <v>112</v>
      </c>
      <c r="Q2085" s="28">
        <f>FACT_ORDERS[[#This Row],[TotalAmountWithDiscount]]+FACT_ORDERS[[#This Row],[DeliveryCost]]</f>
        <v>127</v>
      </c>
      <c r="R2085" s="35">
        <v>45362</v>
      </c>
      <c r="S2085" s="35" t="str">
        <f>IF(NETWORKDAYS(FACT_ORDERS[[#This Row],[Order-Date]], FACT_ORDERS[[#This Row],[ArrivalDate ]]) &gt; 10, "Late", "On Time")</f>
        <v>On Time</v>
      </c>
    </row>
    <row r="2086" spans="1:19" x14ac:dyDescent="0.3">
      <c r="A2086" s="12">
        <v>7084</v>
      </c>
      <c r="B2086" s="12">
        <v>271</v>
      </c>
      <c r="C2086" s="12">
        <v>10615</v>
      </c>
      <c r="D2086" s="12">
        <v>2085</v>
      </c>
      <c r="E2086" s="12" t="s">
        <v>243</v>
      </c>
      <c r="F2086" s="13">
        <v>45353</v>
      </c>
      <c r="G2086" s="26" t="s">
        <v>12611</v>
      </c>
      <c r="H2086" s="12">
        <v>29</v>
      </c>
      <c r="I2086" s="28">
        <f>VLOOKUP(B:B,DIM_PRODUCTS!A:F,5,FALSE)</f>
        <v>16</v>
      </c>
      <c r="J2086" s="28">
        <f>FACT_ORDERS[[#This Row],[ProductPrice]]*FACT_ORDERS[[#This Row],[Quantity]]</f>
        <v>464</v>
      </c>
      <c r="K2086" s="12" t="str">
        <f>VLOOKUP(C:C,DIM_CUSTOMERS!A:G,7,FALSE)</f>
        <v>Spain</v>
      </c>
      <c r="L2086" s="30" cm="1">
        <f t="array" ref="L2086">_xlfn.IFS(
    AND(FACT_ORDERS[[#This Row],[DeliveryMehtod]]="shippment",FACT_ORDERS[[#This Row],[TotalAmount]]&gt;=200), 0,
    AND(FACT_ORDERS[[#This Row],[DeliveryMehtod]]="pickup"), 15,
    AND(FACT_ORDERS[[#This Row],[DeliveryMehtod]]="shippment",FACT_ORDERS[[#This Row],[TotalAmount]]&lt;200), 35
)</f>
        <v>15</v>
      </c>
      <c r="M2086" s="12" t="str" cm="1">
        <f t="array" ref="M2086">_xlfn.IFS(
    SUMIFS(FACT_ORDERS[TotalAmount], FACT_ORDERS[WD_CUSTOMERS],FACT_ORDERS[[#This Row],[WD_CUSTOMERS]])&gt;=15000, "VIP",
    SUMIFS(FACT_ORDERS[TotalAmount], FACT_ORDERS[WD_CUSTOMERS],FACT_ORDERS[[#This Row],[WD_CUSTOMERS]])&gt;=8000, "Premium",
    TRUE, "Regular"
)</f>
        <v>VIP</v>
      </c>
      <c r="N2086" s="32" cm="1">
        <f t="array" ref="N2086">_xlfn.IFS(
   FACT_ORDERS[[#This Row],[TypeOfClient]]="VIP", 0.2,
   FACT_ORDERS[[#This Row],[TypeOfClient]]="Premium", 0.1,
   TRUE, 0
)</f>
        <v>0.2</v>
      </c>
      <c r="O2086" s="31" cm="1">
        <f t="array" ref="O2086">_xlfn.IFS(
   FACT_ORDERS[[#This Row],[TotalAmount]]&gt;1500, 0.15,
   FACT_ORDERS[[#This Row],[TotalAmount]]&gt;1000, 0.1,
   FACT_ORDERS[[#This Row],[TotalAmount]]&gt;500, 0.05,
   TRUE, 0
)</f>
        <v>0</v>
      </c>
      <c r="P2086" s="28">
        <f xml:space="preserve"> FACT_ORDERS[[#This Row],[TotalAmount]] * (1 - (FACT_ORDERS[[#This Row],[ClientDiscount]] + FACT_ORDERS[[#This Row],[OrderDiscount]]) )</f>
        <v>371.20000000000005</v>
      </c>
      <c r="Q2086" s="28">
        <f>FACT_ORDERS[[#This Row],[TotalAmountWithDiscount]]+FACT_ORDERS[[#This Row],[DeliveryCost]]</f>
        <v>386.20000000000005</v>
      </c>
      <c r="R2086" s="35">
        <v>45361</v>
      </c>
      <c r="S2086" s="35" t="str">
        <f>IF(NETWORKDAYS(FACT_ORDERS[[#This Row],[Order-Date]], FACT_ORDERS[[#This Row],[ArrivalDate ]]) &gt; 10, "Late", "On Time")</f>
        <v>On Time</v>
      </c>
    </row>
    <row r="2087" spans="1:19" x14ac:dyDescent="0.3">
      <c r="A2087" s="12">
        <v>7085</v>
      </c>
      <c r="B2087" s="12">
        <v>255</v>
      </c>
      <c r="C2087" s="12">
        <v>10615</v>
      </c>
      <c r="D2087" s="12">
        <v>2086</v>
      </c>
      <c r="E2087" s="12" t="s">
        <v>244</v>
      </c>
      <c r="F2087" s="13">
        <v>45353</v>
      </c>
      <c r="G2087" s="26" t="s">
        <v>4338</v>
      </c>
      <c r="H2087" s="12">
        <v>18</v>
      </c>
      <c r="I2087" s="28">
        <f>VLOOKUP(B:B,DIM_PRODUCTS!A:F,5,FALSE)</f>
        <v>12</v>
      </c>
      <c r="J2087" s="28">
        <f>FACT_ORDERS[[#This Row],[ProductPrice]]*FACT_ORDERS[[#This Row],[Quantity]]</f>
        <v>216</v>
      </c>
      <c r="K2087" s="12" t="str">
        <f>VLOOKUP(C:C,DIM_CUSTOMERS!A:G,7,FALSE)</f>
        <v>Spain</v>
      </c>
      <c r="L2087" s="30" cm="1">
        <f t="array" ref="L2087">_xlfn.IFS(
    AND(FACT_ORDERS[[#This Row],[DeliveryMehtod]]="shippment",FACT_ORDERS[[#This Row],[TotalAmount]]&gt;=200), 0,
    AND(FACT_ORDERS[[#This Row],[DeliveryMehtod]]="pickup"), 15,
    AND(FACT_ORDERS[[#This Row],[DeliveryMehtod]]="shippment",FACT_ORDERS[[#This Row],[TotalAmount]]&lt;200), 35
)</f>
        <v>0</v>
      </c>
      <c r="M2087" s="12" t="str" cm="1">
        <f t="array" ref="M2087">_xlfn.IFS(
    SUMIFS(FACT_ORDERS[TotalAmount], FACT_ORDERS[WD_CUSTOMERS],FACT_ORDERS[[#This Row],[WD_CUSTOMERS]])&gt;=15000, "VIP",
    SUMIFS(FACT_ORDERS[TotalAmount], FACT_ORDERS[WD_CUSTOMERS],FACT_ORDERS[[#This Row],[WD_CUSTOMERS]])&gt;=8000, "Premium",
    TRUE, "Regular"
)</f>
        <v>VIP</v>
      </c>
      <c r="N2087" s="32" cm="1">
        <f t="array" ref="N2087">_xlfn.IFS(
   FACT_ORDERS[[#This Row],[TypeOfClient]]="VIP", 0.2,
   FACT_ORDERS[[#This Row],[TypeOfClient]]="Premium", 0.1,
   TRUE, 0
)</f>
        <v>0.2</v>
      </c>
      <c r="O2087" s="31" cm="1">
        <f t="array" ref="O2087">_xlfn.IFS(
   FACT_ORDERS[[#This Row],[TotalAmount]]&gt;1500, 0.15,
   FACT_ORDERS[[#This Row],[TotalAmount]]&gt;1000, 0.1,
   FACT_ORDERS[[#This Row],[TotalAmount]]&gt;500, 0.05,
   TRUE, 0
)</f>
        <v>0</v>
      </c>
      <c r="P2087" s="28">
        <f xml:space="preserve"> FACT_ORDERS[[#This Row],[TotalAmount]] * (1 - (FACT_ORDERS[[#This Row],[ClientDiscount]] + FACT_ORDERS[[#This Row],[OrderDiscount]]) )</f>
        <v>172.8</v>
      </c>
      <c r="Q2087" s="28">
        <f>FACT_ORDERS[[#This Row],[TotalAmountWithDiscount]]+FACT_ORDERS[[#This Row],[DeliveryCost]]</f>
        <v>172.8</v>
      </c>
      <c r="R2087" s="35">
        <v>45363</v>
      </c>
      <c r="S2087" s="35" t="str">
        <f>IF(NETWORKDAYS(FACT_ORDERS[[#This Row],[Order-Date]], FACT_ORDERS[[#This Row],[ArrivalDate ]]) &gt; 10, "Late", "On Time")</f>
        <v>On Time</v>
      </c>
    </row>
    <row r="2088" spans="1:19" x14ac:dyDescent="0.3">
      <c r="A2088" s="12">
        <v>7086</v>
      </c>
      <c r="B2088" s="12">
        <v>271</v>
      </c>
      <c r="C2088" s="12">
        <v>10615</v>
      </c>
      <c r="D2088" s="12">
        <v>2087</v>
      </c>
      <c r="E2088" s="12" t="s">
        <v>243</v>
      </c>
      <c r="F2088" s="13">
        <v>45558</v>
      </c>
      <c r="G2088" s="26" t="s">
        <v>12612</v>
      </c>
      <c r="H2088" s="12">
        <v>17</v>
      </c>
      <c r="I2088" s="28">
        <f>VLOOKUP(B:B,DIM_PRODUCTS!A:F,5,FALSE)</f>
        <v>16</v>
      </c>
      <c r="J2088" s="28">
        <f>FACT_ORDERS[[#This Row],[ProductPrice]]*FACT_ORDERS[[#This Row],[Quantity]]</f>
        <v>272</v>
      </c>
      <c r="K2088" s="12" t="str">
        <f>VLOOKUP(C:C,DIM_CUSTOMERS!A:G,7,FALSE)</f>
        <v>Spain</v>
      </c>
      <c r="L2088" s="30" cm="1">
        <f t="array" ref="L2088">_xlfn.IFS(
    AND(FACT_ORDERS[[#This Row],[DeliveryMehtod]]="shippment",FACT_ORDERS[[#This Row],[TotalAmount]]&gt;=200), 0,
    AND(FACT_ORDERS[[#This Row],[DeliveryMehtod]]="pickup"), 15,
    AND(FACT_ORDERS[[#This Row],[DeliveryMehtod]]="shippment",FACT_ORDERS[[#This Row],[TotalAmount]]&lt;200), 35
)</f>
        <v>15</v>
      </c>
      <c r="M2088" s="12" t="str" cm="1">
        <f t="array" ref="M2088">_xlfn.IFS(
    SUMIFS(FACT_ORDERS[TotalAmount], FACT_ORDERS[WD_CUSTOMERS],FACT_ORDERS[[#This Row],[WD_CUSTOMERS]])&gt;=15000, "VIP",
    SUMIFS(FACT_ORDERS[TotalAmount], FACT_ORDERS[WD_CUSTOMERS],FACT_ORDERS[[#This Row],[WD_CUSTOMERS]])&gt;=8000, "Premium",
    TRUE, "Regular"
)</f>
        <v>VIP</v>
      </c>
      <c r="N2088" s="32" cm="1">
        <f t="array" ref="N2088">_xlfn.IFS(
   FACT_ORDERS[[#This Row],[TypeOfClient]]="VIP", 0.2,
   FACT_ORDERS[[#This Row],[TypeOfClient]]="Premium", 0.1,
   TRUE, 0
)</f>
        <v>0.2</v>
      </c>
      <c r="O2088" s="31" cm="1">
        <f t="array" ref="O2088">_xlfn.IFS(
   FACT_ORDERS[[#This Row],[TotalAmount]]&gt;1500, 0.15,
   FACT_ORDERS[[#This Row],[TotalAmount]]&gt;1000, 0.1,
   FACT_ORDERS[[#This Row],[TotalAmount]]&gt;500, 0.05,
   TRUE, 0
)</f>
        <v>0</v>
      </c>
      <c r="P2088" s="28">
        <f xml:space="preserve"> FACT_ORDERS[[#This Row],[TotalAmount]] * (1 - (FACT_ORDERS[[#This Row],[ClientDiscount]] + FACT_ORDERS[[#This Row],[OrderDiscount]]) )</f>
        <v>217.60000000000002</v>
      </c>
      <c r="Q2088" s="28">
        <f>FACT_ORDERS[[#This Row],[TotalAmountWithDiscount]]+FACT_ORDERS[[#This Row],[DeliveryCost]]</f>
        <v>232.60000000000002</v>
      </c>
      <c r="R2088" s="35">
        <v>45566</v>
      </c>
      <c r="S2088" s="35" t="str">
        <f>IF(NETWORKDAYS(FACT_ORDERS[[#This Row],[Order-Date]], FACT_ORDERS[[#This Row],[ArrivalDate ]]) &gt; 10, "Late", "On Time")</f>
        <v>On Time</v>
      </c>
    </row>
    <row r="2089" spans="1:19" x14ac:dyDescent="0.3">
      <c r="A2089" s="12">
        <v>7087</v>
      </c>
      <c r="B2089" s="12">
        <v>289</v>
      </c>
      <c r="C2089" s="12">
        <v>10476</v>
      </c>
      <c r="D2089" s="12">
        <v>2088</v>
      </c>
      <c r="E2089" s="12" t="s">
        <v>243</v>
      </c>
      <c r="F2089" s="13">
        <v>45288</v>
      </c>
      <c r="G2089" s="26" t="s">
        <v>12613</v>
      </c>
      <c r="H2089" s="12">
        <v>21</v>
      </c>
      <c r="I2089" s="28">
        <f>VLOOKUP(B:B,DIM_PRODUCTS!A:F,5,FALSE)</f>
        <v>9</v>
      </c>
      <c r="J2089" s="28">
        <f>FACT_ORDERS[[#This Row],[ProductPrice]]*FACT_ORDERS[[#This Row],[Quantity]]</f>
        <v>189</v>
      </c>
      <c r="K2089" s="12" t="str">
        <f>VLOOKUP(C:C,DIM_CUSTOMERS!A:G,7,FALSE)</f>
        <v>South Korea</v>
      </c>
      <c r="L2089" s="30" cm="1">
        <f t="array" ref="L2089">_xlfn.IFS(
    AND(FACT_ORDERS[[#This Row],[DeliveryMehtod]]="shippment",FACT_ORDERS[[#This Row],[TotalAmount]]&gt;=200), 0,
    AND(FACT_ORDERS[[#This Row],[DeliveryMehtod]]="pickup"), 15,
    AND(FACT_ORDERS[[#This Row],[DeliveryMehtod]]="shippment",FACT_ORDERS[[#This Row],[TotalAmount]]&lt;200), 35
)</f>
        <v>15</v>
      </c>
      <c r="M2089" s="12" t="str" cm="1">
        <f t="array" ref="M2089">_xlfn.IFS(
    SUMIFS(FACT_ORDERS[TotalAmount], FACT_ORDERS[WD_CUSTOMERS],FACT_ORDERS[[#This Row],[WD_CUSTOMERS]])&gt;=15000, "VIP",
    SUMIFS(FACT_ORDERS[TotalAmount], FACT_ORDERS[WD_CUSTOMERS],FACT_ORDERS[[#This Row],[WD_CUSTOMERS]])&gt;=8000, "Premium",
    TRUE, "Regular"
)</f>
        <v>Regular</v>
      </c>
      <c r="N2089" s="32" cm="1">
        <f t="array" ref="N2089">_xlfn.IFS(
   FACT_ORDERS[[#This Row],[TypeOfClient]]="VIP", 0.2,
   FACT_ORDERS[[#This Row],[TypeOfClient]]="Premium", 0.1,
   TRUE, 0
)</f>
        <v>0</v>
      </c>
      <c r="O2089" s="31" cm="1">
        <f t="array" ref="O2089">_xlfn.IFS(
   FACT_ORDERS[[#This Row],[TotalAmount]]&gt;1500, 0.15,
   FACT_ORDERS[[#This Row],[TotalAmount]]&gt;1000, 0.1,
   FACT_ORDERS[[#This Row],[TotalAmount]]&gt;500, 0.05,
   TRUE, 0
)</f>
        <v>0</v>
      </c>
      <c r="P2089" s="28">
        <f xml:space="preserve"> FACT_ORDERS[[#This Row],[TotalAmount]] * (1 - (FACT_ORDERS[[#This Row],[ClientDiscount]] + FACT_ORDERS[[#This Row],[OrderDiscount]]) )</f>
        <v>189</v>
      </c>
      <c r="Q2089" s="28">
        <f>FACT_ORDERS[[#This Row],[TotalAmountWithDiscount]]+FACT_ORDERS[[#This Row],[DeliveryCost]]</f>
        <v>204</v>
      </c>
      <c r="R2089" s="35">
        <v>45298</v>
      </c>
      <c r="S2089" s="35" t="str">
        <f>IF(NETWORKDAYS(FACT_ORDERS[[#This Row],[Order-Date]], FACT_ORDERS[[#This Row],[ArrivalDate ]]) &gt; 10, "Late", "On Time")</f>
        <v>On Time</v>
      </c>
    </row>
    <row r="2090" spans="1:19" x14ac:dyDescent="0.3">
      <c r="A2090" s="12">
        <v>7088</v>
      </c>
      <c r="B2090" s="12">
        <v>226</v>
      </c>
      <c r="C2090" s="12">
        <v>10346</v>
      </c>
      <c r="D2090" s="12">
        <v>2089</v>
      </c>
      <c r="E2090" s="12" t="s">
        <v>244</v>
      </c>
      <c r="F2090" s="13">
        <v>45551</v>
      </c>
      <c r="G2090" s="26" t="s">
        <v>12614</v>
      </c>
      <c r="H2090" s="12">
        <v>24</v>
      </c>
      <c r="I2090" s="28">
        <f>VLOOKUP(B:B,DIM_PRODUCTS!A:F,5,FALSE)</f>
        <v>16</v>
      </c>
      <c r="J2090" s="28">
        <f>FACT_ORDERS[[#This Row],[ProductPrice]]*FACT_ORDERS[[#This Row],[Quantity]]</f>
        <v>384</v>
      </c>
      <c r="K2090" s="12" t="str">
        <f>VLOOKUP(C:C,DIM_CUSTOMERS!A:G,7,FALSE)</f>
        <v>Mexico</v>
      </c>
      <c r="L2090" s="30" cm="1">
        <f t="array" ref="L2090">_xlfn.IFS(
    AND(FACT_ORDERS[[#This Row],[DeliveryMehtod]]="shippment",FACT_ORDERS[[#This Row],[TotalAmount]]&gt;=200), 0,
    AND(FACT_ORDERS[[#This Row],[DeliveryMehtod]]="pickup"), 15,
    AND(FACT_ORDERS[[#This Row],[DeliveryMehtod]]="shippment",FACT_ORDERS[[#This Row],[TotalAmount]]&lt;200), 35
)</f>
        <v>0</v>
      </c>
      <c r="M2090" s="12" t="str" cm="1">
        <f t="array" ref="M2090">_xlfn.IFS(
    SUMIFS(FACT_ORDERS[TotalAmount], FACT_ORDERS[WD_CUSTOMERS],FACT_ORDERS[[#This Row],[WD_CUSTOMERS]])&gt;=15000, "VIP",
    SUMIFS(FACT_ORDERS[TotalAmount], FACT_ORDERS[WD_CUSTOMERS],FACT_ORDERS[[#This Row],[WD_CUSTOMERS]])&gt;=8000, "Premium",
    TRUE, "Regular"
)</f>
        <v>Regular</v>
      </c>
      <c r="N2090" s="32" cm="1">
        <f t="array" ref="N2090">_xlfn.IFS(
   FACT_ORDERS[[#This Row],[TypeOfClient]]="VIP", 0.2,
   FACT_ORDERS[[#This Row],[TypeOfClient]]="Premium", 0.1,
   TRUE, 0
)</f>
        <v>0</v>
      </c>
      <c r="O2090" s="31" cm="1">
        <f t="array" ref="O2090">_xlfn.IFS(
   FACT_ORDERS[[#This Row],[TotalAmount]]&gt;1500, 0.15,
   FACT_ORDERS[[#This Row],[TotalAmount]]&gt;1000, 0.1,
   FACT_ORDERS[[#This Row],[TotalAmount]]&gt;500, 0.05,
   TRUE, 0
)</f>
        <v>0</v>
      </c>
      <c r="P2090" s="28">
        <f xml:space="preserve"> FACT_ORDERS[[#This Row],[TotalAmount]] * (1 - (FACT_ORDERS[[#This Row],[ClientDiscount]] + FACT_ORDERS[[#This Row],[OrderDiscount]]) )</f>
        <v>384</v>
      </c>
      <c r="Q2090" s="28">
        <f>FACT_ORDERS[[#This Row],[TotalAmountWithDiscount]]+FACT_ORDERS[[#This Row],[DeliveryCost]]</f>
        <v>384</v>
      </c>
      <c r="R2090" s="35">
        <v>45558</v>
      </c>
      <c r="S2090" s="35" t="str">
        <f>IF(NETWORKDAYS(FACT_ORDERS[[#This Row],[Order-Date]], FACT_ORDERS[[#This Row],[ArrivalDate ]]) &gt; 10, "Late", "On Time")</f>
        <v>On Time</v>
      </c>
    </row>
    <row r="2091" spans="1:19" x14ac:dyDescent="0.3">
      <c r="A2091" s="12">
        <v>7089</v>
      </c>
      <c r="B2091" s="12">
        <v>226</v>
      </c>
      <c r="C2091" s="12">
        <v>10346</v>
      </c>
      <c r="D2091" s="12">
        <v>2090</v>
      </c>
      <c r="E2091" s="12" t="s">
        <v>244</v>
      </c>
      <c r="F2091" s="13">
        <v>45560</v>
      </c>
      <c r="G2091" s="26" t="s">
        <v>12615</v>
      </c>
      <c r="H2091" s="12">
        <v>22</v>
      </c>
      <c r="I2091" s="28">
        <f>VLOOKUP(B:B,DIM_PRODUCTS!A:F,5,FALSE)</f>
        <v>16</v>
      </c>
      <c r="J2091" s="28">
        <f>FACT_ORDERS[[#This Row],[ProductPrice]]*FACT_ORDERS[[#This Row],[Quantity]]</f>
        <v>352</v>
      </c>
      <c r="K2091" s="12" t="str">
        <f>VLOOKUP(C:C,DIM_CUSTOMERS!A:G,7,FALSE)</f>
        <v>Mexico</v>
      </c>
      <c r="L2091" s="30" cm="1">
        <f t="array" ref="L2091">_xlfn.IFS(
    AND(FACT_ORDERS[[#This Row],[DeliveryMehtod]]="shippment",FACT_ORDERS[[#This Row],[TotalAmount]]&gt;=200), 0,
    AND(FACT_ORDERS[[#This Row],[DeliveryMehtod]]="pickup"), 15,
    AND(FACT_ORDERS[[#This Row],[DeliveryMehtod]]="shippment",FACT_ORDERS[[#This Row],[TotalAmount]]&lt;200), 35
)</f>
        <v>0</v>
      </c>
      <c r="M2091" s="12" t="str" cm="1">
        <f t="array" ref="M2091">_xlfn.IFS(
    SUMIFS(FACT_ORDERS[TotalAmount], FACT_ORDERS[WD_CUSTOMERS],FACT_ORDERS[[#This Row],[WD_CUSTOMERS]])&gt;=15000, "VIP",
    SUMIFS(FACT_ORDERS[TotalAmount], FACT_ORDERS[WD_CUSTOMERS],FACT_ORDERS[[#This Row],[WD_CUSTOMERS]])&gt;=8000, "Premium",
    TRUE, "Regular"
)</f>
        <v>Regular</v>
      </c>
      <c r="N2091" s="32" cm="1">
        <f t="array" ref="N2091">_xlfn.IFS(
   FACT_ORDERS[[#This Row],[TypeOfClient]]="VIP", 0.2,
   FACT_ORDERS[[#This Row],[TypeOfClient]]="Premium", 0.1,
   TRUE, 0
)</f>
        <v>0</v>
      </c>
      <c r="O2091" s="31" cm="1">
        <f t="array" ref="O2091">_xlfn.IFS(
   FACT_ORDERS[[#This Row],[TotalAmount]]&gt;1500, 0.15,
   FACT_ORDERS[[#This Row],[TotalAmount]]&gt;1000, 0.1,
   FACT_ORDERS[[#This Row],[TotalAmount]]&gt;500, 0.05,
   TRUE, 0
)</f>
        <v>0</v>
      </c>
      <c r="P2091" s="28">
        <f xml:space="preserve"> FACT_ORDERS[[#This Row],[TotalAmount]] * (1 - (FACT_ORDERS[[#This Row],[ClientDiscount]] + FACT_ORDERS[[#This Row],[OrderDiscount]]) )</f>
        <v>352</v>
      </c>
      <c r="Q2091" s="28">
        <f>FACT_ORDERS[[#This Row],[TotalAmountWithDiscount]]+FACT_ORDERS[[#This Row],[DeliveryCost]]</f>
        <v>352</v>
      </c>
      <c r="R2091" s="35">
        <v>45568</v>
      </c>
      <c r="S2091" s="35" t="str">
        <f>IF(NETWORKDAYS(FACT_ORDERS[[#This Row],[Order-Date]], FACT_ORDERS[[#This Row],[ArrivalDate ]]) &gt; 10, "Late", "On Time")</f>
        <v>On Time</v>
      </c>
    </row>
    <row r="2092" spans="1:19" x14ac:dyDescent="0.3">
      <c r="A2092" s="12">
        <v>7090</v>
      </c>
      <c r="B2092" s="12">
        <v>226</v>
      </c>
      <c r="C2092" s="12">
        <v>10346</v>
      </c>
      <c r="D2092" s="12">
        <v>2091</v>
      </c>
      <c r="E2092" s="12" t="s">
        <v>244</v>
      </c>
      <c r="F2092" s="13">
        <v>45543</v>
      </c>
      <c r="G2092" s="26" t="s">
        <v>12616</v>
      </c>
      <c r="H2092" s="12">
        <v>38</v>
      </c>
      <c r="I2092" s="28">
        <f>VLOOKUP(B:B,DIM_PRODUCTS!A:F,5,FALSE)</f>
        <v>16</v>
      </c>
      <c r="J2092" s="28">
        <f>FACT_ORDERS[[#This Row],[ProductPrice]]*FACT_ORDERS[[#This Row],[Quantity]]</f>
        <v>608</v>
      </c>
      <c r="K2092" s="12" t="str">
        <f>VLOOKUP(C:C,DIM_CUSTOMERS!A:G,7,FALSE)</f>
        <v>Mexico</v>
      </c>
      <c r="L2092" s="30" cm="1">
        <f t="array" ref="L2092">_xlfn.IFS(
    AND(FACT_ORDERS[[#This Row],[DeliveryMehtod]]="shippment",FACT_ORDERS[[#This Row],[TotalAmount]]&gt;=200), 0,
    AND(FACT_ORDERS[[#This Row],[DeliveryMehtod]]="pickup"), 15,
    AND(FACT_ORDERS[[#This Row],[DeliveryMehtod]]="shippment",FACT_ORDERS[[#This Row],[TotalAmount]]&lt;200), 35
)</f>
        <v>0</v>
      </c>
      <c r="M2092" s="12" t="str" cm="1">
        <f t="array" ref="M2092">_xlfn.IFS(
    SUMIFS(FACT_ORDERS[TotalAmount], FACT_ORDERS[WD_CUSTOMERS],FACT_ORDERS[[#This Row],[WD_CUSTOMERS]])&gt;=15000, "VIP",
    SUMIFS(FACT_ORDERS[TotalAmount], FACT_ORDERS[WD_CUSTOMERS],FACT_ORDERS[[#This Row],[WD_CUSTOMERS]])&gt;=8000, "Premium",
    TRUE, "Regular"
)</f>
        <v>Regular</v>
      </c>
      <c r="N2092" s="32" cm="1">
        <f t="array" ref="N2092">_xlfn.IFS(
   FACT_ORDERS[[#This Row],[TypeOfClient]]="VIP", 0.2,
   FACT_ORDERS[[#This Row],[TypeOfClient]]="Premium", 0.1,
   TRUE, 0
)</f>
        <v>0</v>
      </c>
      <c r="O2092" s="31" cm="1">
        <f t="array" ref="O2092">_xlfn.IFS(
   FACT_ORDERS[[#This Row],[TotalAmount]]&gt;1500, 0.15,
   FACT_ORDERS[[#This Row],[TotalAmount]]&gt;1000, 0.1,
   FACT_ORDERS[[#This Row],[TotalAmount]]&gt;500, 0.05,
   TRUE, 0
)</f>
        <v>0.05</v>
      </c>
      <c r="P2092" s="28">
        <f xml:space="preserve"> FACT_ORDERS[[#This Row],[TotalAmount]] * (1 - (FACT_ORDERS[[#This Row],[ClientDiscount]] + FACT_ORDERS[[#This Row],[OrderDiscount]]) )</f>
        <v>577.6</v>
      </c>
      <c r="Q2092" s="28">
        <f>FACT_ORDERS[[#This Row],[TotalAmountWithDiscount]]+FACT_ORDERS[[#This Row],[DeliveryCost]]</f>
        <v>577.6</v>
      </c>
      <c r="R2092" s="35">
        <v>45552</v>
      </c>
      <c r="S2092" s="35" t="str">
        <f>IF(NETWORKDAYS(FACT_ORDERS[[#This Row],[Order-Date]], FACT_ORDERS[[#This Row],[ArrivalDate ]]) &gt; 10, "Late", "On Time")</f>
        <v>On Time</v>
      </c>
    </row>
    <row r="2093" spans="1:19" x14ac:dyDescent="0.3">
      <c r="A2093" s="12">
        <v>7091</v>
      </c>
      <c r="B2093" s="12">
        <v>226</v>
      </c>
      <c r="C2093" s="12">
        <v>10346</v>
      </c>
      <c r="D2093" s="12">
        <v>2092</v>
      </c>
      <c r="E2093" s="12" t="s">
        <v>243</v>
      </c>
      <c r="F2093" s="13">
        <v>45552</v>
      </c>
      <c r="G2093" s="26" t="s">
        <v>3739</v>
      </c>
      <c r="H2093" s="12">
        <v>34</v>
      </c>
      <c r="I2093" s="28">
        <f>VLOOKUP(B:B,DIM_PRODUCTS!A:F,5,FALSE)</f>
        <v>16</v>
      </c>
      <c r="J2093" s="28">
        <f>FACT_ORDERS[[#This Row],[ProductPrice]]*FACT_ORDERS[[#This Row],[Quantity]]</f>
        <v>544</v>
      </c>
      <c r="K2093" s="12" t="str">
        <f>VLOOKUP(C:C,DIM_CUSTOMERS!A:G,7,FALSE)</f>
        <v>Mexico</v>
      </c>
      <c r="L2093" s="30" cm="1">
        <f t="array" ref="L2093">_xlfn.IFS(
    AND(FACT_ORDERS[[#This Row],[DeliveryMehtod]]="shippment",FACT_ORDERS[[#This Row],[TotalAmount]]&gt;=200), 0,
    AND(FACT_ORDERS[[#This Row],[DeliveryMehtod]]="pickup"), 15,
    AND(FACT_ORDERS[[#This Row],[DeliveryMehtod]]="shippment",FACT_ORDERS[[#This Row],[TotalAmount]]&lt;200), 35
)</f>
        <v>15</v>
      </c>
      <c r="M2093" s="12" t="str" cm="1">
        <f t="array" ref="M2093">_xlfn.IFS(
    SUMIFS(FACT_ORDERS[TotalAmount], FACT_ORDERS[WD_CUSTOMERS],FACT_ORDERS[[#This Row],[WD_CUSTOMERS]])&gt;=15000, "VIP",
    SUMIFS(FACT_ORDERS[TotalAmount], FACT_ORDERS[WD_CUSTOMERS],FACT_ORDERS[[#This Row],[WD_CUSTOMERS]])&gt;=8000, "Premium",
    TRUE, "Regular"
)</f>
        <v>Regular</v>
      </c>
      <c r="N2093" s="32" cm="1">
        <f t="array" ref="N2093">_xlfn.IFS(
   FACT_ORDERS[[#This Row],[TypeOfClient]]="VIP", 0.2,
   FACT_ORDERS[[#This Row],[TypeOfClient]]="Premium", 0.1,
   TRUE, 0
)</f>
        <v>0</v>
      </c>
      <c r="O2093" s="31" cm="1">
        <f t="array" ref="O2093">_xlfn.IFS(
   FACT_ORDERS[[#This Row],[TotalAmount]]&gt;1500, 0.15,
   FACT_ORDERS[[#This Row],[TotalAmount]]&gt;1000, 0.1,
   FACT_ORDERS[[#This Row],[TotalAmount]]&gt;500, 0.05,
   TRUE, 0
)</f>
        <v>0.05</v>
      </c>
      <c r="P2093" s="28">
        <f xml:space="preserve"> FACT_ORDERS[[#This Row],[TotalAmount]] * (1 - (FACT_ORDERS[[#This Row],[ClientDiscount]] + FACT_ORDERS[[#This Row],[OrderDiscount]]) )</f>
        <v>516.79999999999995</v>
      </c>
      <c r="Q2093" s="28">
        <f>FACT_ORDERS[[#This Row],[TotalAmountWithDiscount]]+FACT_ORDERS[[#This Row],[DeliveryCost]]</f>
        <v>531.79999999999995</v>
      </c>
      <c r="R2093" s="35">
        <v>45561</v>
      </c>
      <c r="S2093" s="35" t="str">
        <f>IF(NETWORKDAYS(FACT_ORDERS[[#This Row],[Order-Date]], FACT_ORDERS[[#This Row],[ArrivalDate ]]) &gt; 10, "Late", "On Time")</f>
        <v>On Time</v>
      </c>
    </row>
    <row r="2094" spans="1:19" x14ac:dyDescent="0.3">
      <c r="A2094" s="12">
        <v>7092</v>
      </c>
      <c r="B2094" s="12">
        <v>226</v>
      </c>
      <c r="C2094" s="12">
        <v>10346</v>
      </c>
      <c r="D2094" s="12">
        <v>2093</v>
      </c>
      <c r="E2094" s="12" t="s">
        <v>244</v>
      </c>
      <c r="F2094" s="13">
        <v>45557</v>
      </c>
      <c r="G2094" s="26" t="s">
        <v>12617</v>
      </c>
      <c r="H2094" s="12">
        <v>23</v>
      </c>
      <c r="I2094" s="28">
        <f>VLOOKUP(B:B,DIM_PRODUCTS!A:F,5,FALSE)</f>
        <v>16</v>
      </c>
      <c r="J2094" s="28">
        <f>FACT_ORDERS[[#This Row],[ProductPrice]]*FACT_ORDERS[[#This Row],[Quantity]]</f>
        <v>368</v>
      </c>
      <c r="K2094" s="12" t="str">
        <f>VLOOKUP(C:C,DIM_CUSTOMERS!A:G,7,FALSE)</f>
        <v>Mexico</v>
      </c>
      <c r="L2094" s="30" cm="1">
        <f t="array" ref="L2094">_xlfn.IFS(
    AND(FACT_ORDERS[[#This Row],[DeliveryMehtod]]="shippment",FACT_ORDERS[[#This Row],[TotalAmount]]&gt;=200), 0,
    AND(FACT_ORDERS[[#This Row],[DeliveryMehtod]]="pickup"), 15,
    AND(FACT_ORDERS[[#This Row],[DeliveryMehtod]]="shippment",FACT_ORDERS[[#This Row],[TotalAmount]]&lt;200), 35
)</f>
        <v>0</v>
      </c>
      <c r="M2094" s="12" t="str" cm="1">
        <f t="array" ref="M2094">_xlfn.IFS(
    SUMIFS(FACT_ORDERS[TotalAmount], FACT_ORDERS[WD_CUSTOMERS],FACT_ORDERS[[#This Row],[WD_CUSTOMERS]])&gt;=15000, "VIP",
    SUMIFS(FACT_ORDERS[TotalAmount], FACT_ORDERS[WD_CUSTOMERS],FACT_ORDERS[[#This Row],[WD_CUSTOMERS]])&gt;=8000, "Premium",
    TRUE, "Regular"
)</f>
        <v>Regular</v>
      </c>
      <c r="N2094" s="32" cm="1">
        <f t="array" ref="N2094">_xlfn.IFS(
   FACT_ORDERS[[#This Row],[TypeOfClient]]="VIP", 0.2,
   FACT_ORDERS[[#This Row],[TypeOfClient]]="Premium", 0.1,
   TRUE, 0
)</f>
        <v>0</v>
      </c>
      <c r="O2094" s="31" cm="1">
        <f t="array" ref="O2094">_xlfn.IFS(
   FACT_ORDERS[[#This Row],[TotalAmount]]&gt;1500, 0.15,
   FACT_ORDERS[[#This Row],[TotalAmount]]&gt;1000, 0.1,
   FACT_ORDERS[[#This Row],[TotalAmount]]&gt;500, 0.05,
   TRUE, 0
)</f>
        <v>0</v>
      </c>
      <c r="P2094" s="28">
        <f xml:space="preserve"> FACT_ORDERS[[#This Row],[TotalAmount]] * (1 - (FACT_ORDERS[[#This Row],[ClientDiscount]] + FACT_ORDERS[[#This Row],[OrderDiscount]]) )</f>
        <v>368</v>
      </c>
      <c r="Q2094" s="28">
        <f>FACT_ORDERS[[#This Row],[TotalAmountWithDiscount]]+FACT_ORDERS[[#This Row],[DeliveryCost]]</f>
        <v>368</v>
      </c>
      <c r="R2094" s="35">
        <v>45568</v>
      </c>
      <c r="S2094" s="35" t="str">
        <f>IF(NETWORKDAYS(FACT_ORDERS[[#This Row],[Order-Date]], FACT_ORDERS[[#This Row],[ArrivalDate ]]) &gt; 10, "Late", "On Time")</f>
        <v>On Time</v>
      </c>
    </row>
    <row r="2095" spans="1:19" x14ac:dyDescent="0.3">
      <c r="A2095" s="12">
        <v>7093</v>
      </c>
      <c r="B2095" s="12">
        <v>226</v>
      </c>
      <c r="C2095" s="12">
        <v>10346</v>
      </c>
      <c r="D2095" s="12">
        <v>2094</v>
      </c>
      <c r="E2095" s="12" t="s">
        <v>243</v>
      </c>
      <c r="F2095" s="13">
        <v>45556</v>
      </c>
      <c r="G2095" s="26" t="s">
        <v>12618</v>
      </c>
      <c r="H2095" s="12">
        <v>29</v>
      </c>
      <c r="I2095" s="28">
        <f>VLOOKUP(B:B,DIM_PRODUCTS!A:F,5,FALSE)</f>
        <v>16</v>
      </c>
      <c r="J2095" s="28">
        <f>FACT_ORDERS[[#This Row],[ProductPrice]]*FACT_ORDERS[[#This Row],[Quantity]]</f>
        <v>464</v>
      </c>
      <c r="K2095" s="12" t="str">
        <f>VLOOKUP(C:C,DIM_CUSTOMERS!A:G,7,FALSE)</f>
        <v>Mexico</v>
      </c>
      <c r="L2095" s="30" cm="1">
        <f t="array" ref="L2095">_xlfn.IFS(
    AND(FACT_ORDERS[[#This Row],[DeliveryMehtod]]="shippment",FACT_ORDERS[[#This Row],[TotalAmount]]&gt;=200), 0,
    AND(FACT_ORDERS[[#This Row],[DeliveryMehtod]]="pickup"), 15,
    AND(FACT_ORDERS[[#This Row],[DeliveryMehtod]]="shippment",FACT_ORDERS[[#This Row],[TotalAmount]]&lt;200), 35
)</f>
        <v>15</v>
      </c>
      <c r="M2095" s="12" t="str" cm="1">
        <f t="array" ref="M2095">_xlfn.IFS(
    SUMIFS(FACT_ORDERS[TotalAmount], FACT_ORDERS[WD_CUSTOMERS],FACT_ORDERS[[#This Row],[WD_CUSTOMERS]])&gt;=15000, "VIP",
    SUMIFS(FACT_ORDERS[TotalAmount], FACT_ORDERS[WD_CUSTOMERS],FACT_ORDERS[[#This Row],[WD_CUSTOMERS]])&gt;=8000, "Premium",
    TRUE, "Regular"
)</f>
        <v>Regular</v>
      </c>
      <c r="N2095" s="32" cm="1">
        <f t="array" ref="N2095">_xlfn.IFS(
   FACT_ORDERS[[#This Row],[TypeOfClient]]="VIP", 0.2,
   FACT_ORDERS[[#This Row],[TypeOfClient]]="Premium", 0.1,
   TRUE, 0
)</f>
        <v>0</v>
      </c>
      <c r="O2095" s="31" cm="1">
        <f t="array" ref="O2095">_xlfn.IFS(
   FACT_ORDERS[[#This Row],[TotalAmount]]&gt;1500, 0.15,
   FACT_ORDERS[[#This Row],[TotalAmount]]&gt;1000, 0.1,
   FACT_ORDERS[[#This Row],[TotalAmount]]&gt;500, 0.05,
   TRUE, 0
)</f>
        <v>0</v>
      </c>
      <c r="P2095" s="28">
        <f xml:space="preserve"> FACT_ORDERS[[#This Row],[TotalAmount]] * (1 - (FACT_ORDERS[[#This Row],[ClientDiscount]] + FACT_ORDERS[[#This Row],[OrderDiscount]]) )</f>
        <v>464</v>
      </c>
      <c r="Q2095" s="28">
        <f>FACT_ORDERS[[#This Row],[TotalAmountWithDiscount]]+FACT_ORDERS[[#This Row],[DeliveryCost]]</f>
        <v>479</v>
      </c>
      <c r="R2095" s="35">
        <v>45566</v>
      </c>
      <c r="S2095" s="35" t="str">
        <f>IF(NETWORKDAYS(FACT_ORDERS[[#This Row],[Order-Date]], FACT_ORDERS[[#This Row],[ArrivalDate ]]) &gt; 10, "Late", "On Time")</f>
        <v>On Time</v>
      </c>
    </row>
    <row r="2096" spans="1:19" x14ac:dyDescent="0.3">
      <c r="A2096" s="12">
        <v>7094</v>
      </c>
      <c r="B2096" s="12">
        <v>226</v>
      </c>
      <c r="C2096" s="12">
        <v>10346</v>
      </c>
      <c r="D2096" s="12">
        <v>2095</v>
      </c>
      <c r="E2096" s="12" t="s">
        <v>243</v>
      </c>
      <c r="F2096" s="13">
        <v>45545</v>
      </c>
      <c r="G2096" s="26" t="s">
        <v>12619</v>
      </c>
      <c r="H2096" s="12">
        <v>30</v>
      </c>
      <c r="I2096" s="28">
        <f>VLOOKUP(B:B,DIM_PRODUCTS!A:F,5,FALSE)</f>
        <v>16</v>
      </c>
      <c r="J2096" s="28">
        <f>FACT_ORDERS[[#This Row],[ProductPrice]]*FACT_ORDERS[[#This Row],[Quantity]]</f>
        <v>480</v>
      </c>
      <c r="K2096" s="12" t="str">
        <f>VLOOKUP(C:C,DIM_CUSTOMERS!A:G,7,FALSE)</f>
        <v>Mexico</v>
      </c>
      <c r="L2096" s="30" cm="1">
        <f t="array" ref="L2096">_xlfn.IFS(
    AND(FACT_ORDERS[[#This Row],[DeliveryMehtod]]="shippment",FACT_ORDERS[[#This Row],[TotalAmount]]&gt;=200), 0,
    AND(FACT_ORDERS[[#This Row],[DeliveryMehtod]]="pickup"), 15,
    AND(FACT_ORDERS[[#This Row],[DeliveryMehtod]]="shippment",FACT_ORDERS[[#This Row],[TotalAmount]]&lt;200), 35
)</f>
        <v>15</v>
      </c>
      <c r="M2096" s="12" t="str" cm="1">
        <f t="array" ref="M2096">_xlfn.IFS(
    SUMIFS(FACT_ORDERS[TotalAmount], FACT_ORDERS[WD_CUSTOMERS],FACT_ORDERS[[#This Row],[WD_CUSTOMERS]])&gt;=15000, "VIP",
    SUMIFS(FACT_ORDERS[TotalAmount], FACT_ORDERS[WD_CUSTOMERS],FACT_ORDERS[[#This Row],[WD_CUSTOMERS]])&gt;=8000, "Premium",
    TRUE, "Regular"
)</f>
        <v>Regular</v>
      </c>
      <c r="N2096" s="32" cm="1">
        <f t="array" ref="N2096">_xlfn.IFS(
   FACT_ORDERS[[#This Row],[TypeOfClient]]="VIP", 0.2,
   FACT_ORDERS[[#This Row],[TypeOfClient]]="Premium", 0.1,
   TRUE, 0
)</f>
        <v>0</v>
      </c>
      <c r="O2096" s="31" cm="1">
        <f t="array" ref="O2096">_xlfn.IFS(
   FACT_ORDERS[[#This Row],[TotalAmount]]&gt;1500, 0.15,
   FACT_ORDERS[[#This Row],[TotalAmount]]&gt;1000, 0.1,
   FACT_ORDERS[[#This Row],[TotalAmount]]&gt;500, 0.05,
   TRUE, 0
)</f>
        <v>0</v>
      </c>
      <c r="P2096" s="28">
        <f xml:space="preserve"> FACT_ORDERS[[#This Row],[TotalAmount]] * (1 - (FACT_ORDERS[[#This Row],[ClientDiscount]] + FACT_ORDERS[[#This Row],[OrderDiscount]]) )</f>
        <v>480</v>
      </c>
      <c r="Q2096" s="28">
        <f>FACT_ORDERS[[#This Row],[TotalAmountWithDiscount]]+FACT_ORDERS[[#This Row],[DeliveryCost]]</f>
        <v>495</v>
      </c>
      <c r="R2096" s="35">
        <v>45556</v>
      </c>
      <c r="S2096" s="35" t="str">
        <f>IF(NETWORKDAYS(FACT_ORDERS[[#This Row],[Order-Date]], FACT_ORDERS[[#This Row],[ArrivalDate ]]) &gt; 10, "Late", "On Time")</f>
        <v>On Time</v>
      </c>
    </row>
    <row r="2097" spans="1:19" x14ac:dyDescent="0.3">
      <c r="A2097" s="12">
        <v>7095</v>
      </c>
      <c r="B2097" s="12">
        <v>258</v>
      </c>
      <c r="C2097" s="12">
        <v>10346</v>
      </c>
      <c r="D2097" s="12">
        <v>2096</v>
      </c>
      <c r="E2097" s="12" t="s">
        <v>244</v>
      </c>
      <c r="F2097" s="13">
        <v>45545</v>
      </c>
      <c r="G2097" s="26" t="s">
        <v>12620</v>
      </c>
      <c r="H2097" s="12">
        <v>27</v>
      </c>
      <c r="I2097" s="28">
        <f>VLOOKUP(B:B,DIM_PRODUCTS!A:F,5,FALSE)</f>
        <v>24</v>
      </c>
      <c r="J2097" s="28">
        <f>FACT_ORDERS[[#This Row],[ProductPrice]]*FACT_ORDERS[[#This Row],[Quantity]]</f>
        <v>648</v>
      </c>
      <c r="K2097" s="12" t="str">
        <f>VLOOKUP(C:C,DIM_CUSTOMERS!A:G,7,FALSE)</f>
        <v>Mexico</v>
      </c>
      <c r="L2097" s="30" cm="1">
        <f t="array" ref="L2097">_xlfn.IFS(
    AND(FACT_ORDERS[[#This Row],[DeliveryMehtod]]="shippment",FACT_ORDERS[[#This Row],[TotalAmount]]&gt;=200), 0,
    AND(FACT_ORDERS[[#This Row],[DeliveryMehtod]]="pickup"), 15,
    AND(FACT_ORDERS[[#This Row],[DeliveryMehtod]]="shippment",FACT_ORDERS[[#This Row],[TotalAmount]]&lt;200), 35
)</f>
        <v>0</v>
      </c>
      <c r="M2097" s="12" t="str" cm="1">
        <f t="array" ref="M2097">_xlfn.IFS(
    SUMIFS(FACT_ORDERS[TotalAmount], FACT_ORDERS[WD_CUSTOMERS],FACT_ORDERS[[#This Row],[WD_CUSTOMERS]])&gt;=15000, "VIP",
    SUMIFS(FACT_ORDERS[TotalAmount], FACT_ORDERS[WD_CUSTOMERS],FACT_ORDERS[[#This Row],[WD_CUSTOMERS]])&gt;=8000, "Premium",
    TRUE, "Regular"
)</f>
        <v>Regular</v>
      </c>
      <c r="N2097" s="32" cm="1">
        <f t="array" ref="N2097">_xlfn.IFS(
   FACT_ORDERS[[#This Row],[TypeOfClient]]="VIP", 0.2,
   FACT_ORDERS[[#This Row],[TypeOfClient]]="Premium", 0.1,
   TRUE, 0
)</f>
        <v>0</v>
      </c>
      <c r="O2097" s="31" cm="1">
        <f t="array" ref="O2097">_xlfn.IFS(
   FACT_ORDERS[[#This Row],[TotalAmount]]&gt;1500, 0.15,
   FACT_ORDERS[[#This Row],[TotalAmount]]&gt;1000, 0.1,
   FACT_ORDERS[[#This Row],[TotalAmount]]&gt;500, 0.05,
   TRUE, 0
)</f>
        <v>0.05</v>
      </c>
      <c r="P2097" s="28">
        <f xml:space="preserve"> FACT_ORDERS[[#This Row],[TotalAmount]] * (1 - (FACT_ORDERS[[#This Row],[ClientDiscount]] + FACT_ORDERS[[#This Row],[OrderDiscount]]) )</f>
        <v>615.6</v>
      </c>
      <c r="Q2097" s="28">
        <f>FACT_ORDERS[[#This Row],[TotalAmountWithDiscount]]+FACT_ORDERS[[#This Row],[DeliveryCost]]</f>
        <v>615.6</v>
      </c>
      <c r="R2097" s="35">
        <v>45553</v>
      </c>
      <c r="S2097" s="35" t="str">
        <f>IF(NETWORKDAYS(FACT_ORDERS[[#This Row],[Order-Date]], FACT_ORDERS[[#This Row],[ArrivalDate ]]) &gt; 10, "Late", "On Time")</f>
        <v>On Time</v>
      </c>
    </row>
    <row r="2098" spans="1:19" x14ac:dyDescent="0.3">
      <c r="A2098" s="12">
        <v>7096</v>
      </c>
      <c r="B2098" s="12">
        <v>274</v>
      </c>
      <c r="C2098" s="12">
        <v>10985</v>
      </c>
      <c r="D2098" s="12">
        <v>2097</v>
      </c>
      <c r="E2098" s="12" t="s">
        <v>244</v>
      </c>
      <c r="F2098" s="13">
        <v>45519</v>
      </c>
      <c r="G2098" s="26" t="s">
        <v>12621</v>
      </c>
      <c r="H2098" s="12">
        <v>37</v>
      </c>
      <c r="I2098" s="28">
        <f>VLOOKUP(B:B,DIM_PRODUCTS!A:F,5,FALSE)</f>
        <v>10</v>
      </c>
      <c r="J2098" s="28">
        <f>FACT_ORDERS[[#This Row],[ProductPrice]]*FACT_ORDERS[[#This Row],[Quantity]]</f>
        <v>370</v>
      </c>
      <c r="K2098" s="12" t="str">
        <f>VLOOKUP(C:C,DIM_CUSTOMERS!A:G,7,FALSE)</f>
        <v>Nigeria</v>
      </c>
      <c r="L2098" s="30" cm="1">
        <f t="array" ref="L2098">_xlfn.IFS(
    AND(FACT_ORDERS[[#This Row],[DeliveryMehtod]]="shippment",FACT_ORDERS[[#This Row],[TotalAmount]]&gt;=200), 0,
    AND(FACT_ORDERS[[#This Row],[DeliveryMehtod]]="pickup"), 15,
    AND(FACT_ORDERS[[#This Row],[DeliveryMehtod]]="shippment",FACT_ORDERS[[#This Row],[TotalAmount]]&lt;200), 35
)</f>
        <v>0</v>
      </c>
      <c r="M2098" s="12" t="str" cm="1">
        <f t="array" ref="M2098">_xlfn.IFS(
    SUMIFS(FACT_ORDERS[TotalAmount], FACT_ORDERS[WD_CUSTOMERS],FACT_ORDERS[[#This Row],[WD_CUSTOMERS]])&gt;=15000, "VIP",
    SUMIFS(FACT_ORDERS[TotalAmount], FACT_ORDERS[WD_CUSTOMERS],FACT_ORDERS[[#This Row],[WD_CUSTOMERS]])&gt;=8000, "Premium",
    TRUE, "Regular"
)</f>
        <v>Premium</v>
      </c>
      <c r="N2098" s="32" cm="1">
        <f t="array" ref="N2098">_xlfn.IFS(
   FACT_ORDERS[[#This Row],[TypeOfClient]]="VIP", 0.2,
   FACT_ORDERS[[#This Row],[TypeOfClient]]="Premium", 0.1,
   TRUE, 0
)</f>
        <v>0.1</v>
      </c>
      <c r="O2098" s="31" cm="1">
        <f t="array" ref="O2098">_xlfn.IFS(
   FACT_ORDERS[[#This Row],[TotalAmount]]&gt;1500, 0.15,
   FACT_ORDERS[[#This Row],[TotalAmount]]&gt;1000, 0.1,
   FACT_ORDERS[[#This Row],[TotalAmount]]&gt;500, 0.05,
   TRUE, 0
)</f>
        <v>0</v>
      </c>
      <c r="P2098" s="28">
        <f xml:space="preserve"> FACT_ORDERS[[#This Row],[TotalAmount]] * (1 - (FACT_ORDERS[[#This Row],[ClientDiscount]] + FACT_ORDERS[[#This Row],[OrderDiscount]]) )</f>
        <v>333</v>
      </c>
      <c r="Q2098" s="28">
        <f>FACT_ORDERS[[#This Row],[TotalAmountWithDiscount]]+FACT_ORDERS[[#This Row],[DeliveryCost]]</f>
        <v>333</v>
      </c>
      <c r="R2098" s="35">
        <v>45527</v>
      </c>
      <c r="S2098" s="35" t="str">
        <f>IF(NETWORKDAYS(FACT_ORDERS[[#This Row],[Order-Date]], FACT_ORDERS[[#This Row],[ArrivalDate ]]) &gt; 10, "Late", "On Time")</f>
        <v>On Time</v>
      </c>
    </row>
    <row r="2099" spans="1:19" x14ac:dyDescent="0.3">
      <c r="A2099" s="12">
        <v>7097</v>
      </c>
      <c r="B2099" s="12">
        <v>224</v>
      </c>
      <c r="C2099" s="12">
        <v>10985</v>
      </c>
      <c r="D2099" s="12">
        <v>2098</v>
      </c>
      <c r="E2099" s="12" t="s">
        <v>243</v>
      </c>
      <c r="F2099" s="13">
        <v>45519</v>
      </c>
      <c r="G2099" s="26" t="s">
        <v>12622</v>
      </c>
      <c r="H2099" s="12">
        <v>31</v>
      </c>
      <c r="I2099" s="28">
        <f>VLOOKUP(B:B,DIM_PRODUCTS!A:F,5,FALSE)</f>
        <v>14</v>
      </c>
      <c r="J2099" s="28">
        <f>FACT_ORDERS[[#This Row],[ProductPrice]]*FACT_ORDERS[[#This Row],[Quantity]]</f>
        <v>434</v>
      </c>
      <c r="K2099" s="12" t="str">
        <f>VLOOKUP(C:C,DIM_CUSTOMERS!A:G,7,FALSE)</f>
        <v>Nigeria</v>
      </c>
      <c r="L2099" s="30" cm="1">
        <f t="array" ref="L2099">_xlfn.IFS(
    AND(FACT_ORDERS[[#This Row],[DeliveryMehtod]]="shippment",FACT_ORDERS[[#This Row],[TotalAmount]]&gt;=200), 0,
    AND(FACT_ORDERS[[#This Row],[DeliveryMehtod]]="pickup"), 15,
    AND(FACT_ORDERS[[#This Row],[DeliveryMehtod]]="shippment",FACT_ORDERS[[#This Row],[TotalAmount]]&lt;200), 35
)</f>
        <v>15</v>
      </c>
      <c r="M2099" s="12" t="str" cm="1">
        <f t="array" ref="M2099">_xlfn.IFS(
    SUMIFS(FACT_ORDERS[TotalAmount], FACT_ORDERS[WD_CUSTOMERS],FACT_ORDERS[[#This Row],[WD_CUSTOMERS]])&gt;=15000, "VIP",
    SUMIFS(FACT_ORDERS[TotalAmount], FACT_ORDERS[WD_CUSTOMERS],FACT_ORDERS[[#This Row],[WD_CUSTOMERS]])&gt;=8000, "Premium",
    TRUE, "Regular"
)</f>
        <v>Premium</v>
      </c>
      <c r="N2099" s="32" cm="1">
        <f t="array" ref="N2099">_xlfn.IFS(
   FACT_ORDERS[[#This Row],[TypeOfClient]]="VIP", 0.2,
   FACT_ORDERS[[#This Row],[TypeOfClient]]="Premium", 0.1,
   TRUE, 0
)</f>
        <v>0.1</v>
      </c>
      <c r="O2099" s="31" cm="1">
        <f t="array" ref="O2099">_xlfn.IFS(
   FACT_ORDERS[[#This Row],[TotalAmount]]&gt;1500, 0.15,
   FACT_ORDERS[[#This Row],[TotalAmount]]&gt;1000, 0.1,
   FACT_ORDERS[[#This Row],[TotalAmount]]&gt;500, 0.05,
   TRUE, 0
)</f>
        <v>0</v>
      </c>
      <c r="P2099" s="28">
        <f xml:space="preserve"> FACT_ORDERS[[#This Row],[TotalAmount]] * (1 - (FACT_ORDERS[[#This Row],[ClientDiscount]] + FACT_ORDERS[[#This Row],[OrderDiscount]]) )</f>
        <v>390.6</v>
      </c>
      <c r="Q2099" s="28">
        <f>FACT_ORDERS[[#This Row],[TotalAmountWithDiscount]]+FACT_ORDERS[[#This Row],[DeliveryCost]]</f>
        <v>405.6</v>
      </c>
      <c r="R2099" s="35">
        <v>45528</v>
      </c>
      <c r="S2099" s="35" t="str">
        <f>IF(NETWORKDAYS(FACT_ORDERS[[#This Row],[Order-Date]], FACT_ORDERS[[#This Row],[ArrivalDate ]]) &gt; 10, "Late", "On Time")</f>
        <v>On Time</v>
      </c>
    </row>
    <row r="2100" spans="1:19" x14ac:dyDescent="0.3">
      <c r="A2100" s="12">
        <v>7098</v>
      </c>
      <c r="B2100" s="12">
        <v>240</v>
      </c>
      <c r="C2100" s="12">
        <v>10985</v>
      </c>
      <c r="D2100" s="12">
        <v>2099</v>
      </c>
      <c r="E2100" s="12" t="s">
        <v>243</v>
      </c>
      <c r="F2100" s="13">
        <v>45519</v>
      </c>
      <c r="G2100" s="26" t="s">
        <v>12623</v>
      </c>
      <c r="H2100" s="12">
        <v>31</v>
      </c>
      <c r="I2100" s="28">
        <f>VLOOKUP(B:B,DIM_PRODUCTS!A:F,5,FALSE)</f>
        <v>24</v>
      </c>
      <c r="J2100" s="28">
        <f>FACT_ORDERS[[#This Row],[ProductPrice]]*FACT_ORDERS[[#This Row],[Quantity]]</f>
        <v>744</v>
      </c>
      <c r="K2100" s="12" t="str">
        <f>VLOOKUP(C:C,DIM_CUSTOMERS!A:G,7,FALSE)</f>
        <v>Nigeria</v>
      </c>
      <c r="L2100" s="30" cm="1">
        <f t="array" ref="L2100">_xlfn.IFS(
    AND(FACT_ORDERS[[#This Row],[DeliveryMehtod]]="shippment",FACT_ORDERS[[#This Row],[TotalAmount]]&gt;=200), 0,
    AND(FACT_ORDERS[[#This Row],[DeliveryMehtod]]="pickup"), 15,
    AND(FACT_ORDERS[[#This Row],[DeliveryMehtod]]="shippment",FACT_ORDERS[[#This Row],[TotalAmount]]&lt;200), 35
)</f>
        <v>15</v>
      </c>
      <c r="M2100" s="12" t="str" cm="1">
        <f t="array" ref="M2100">_xlfn.IFS(
    SUMIFS(FACT_ORDERS[TotalAmount], FACT_ORDERS[WD_CUSTOMERS],FACT_ORDERS[[#This Row],[WD_CUSTOMERS]])&gt;=15000, "VIP",
    SUMIFS(FACT_ORDERS[TotalAmount], FACT_ORDERS[WD_CUSTOMERS],FACT_ORDERS[[#This Row],[WD_CUSTOMERS]])&gt;=8000, "Premium",
    TRUE, "Regular"
)</f>
        <v>Premium</v>
      </c>
      <c r="N2100" s="32" cm="1">
        <f t="array" ref="N2100">_xlfn.IFS(
   FACT_ORDERS[[#This Row],[TypeOfClient]]="VIP", 0.2,
   FACT_ORDERS[[#This Row],[TypeOfClient]]="Premium", 0.1,
   TRUE, 0
)</f>
        <v>0.1</v>
      </c>
      <c r="O2100" s="31" cm="1">
        <f t="array" ref="O2100">_xlfn.IFS(
   FACT_ORDERS[[#This Row],[TotalAmount]]&gt;1500, 0.15,
   FACT_ORDERS[[#This Row],[TotalAmount]]&gt;1000, 0.1,
   FACT_ORDERS[[#This Row],[TotalAmount]]&gt;500, 0.05,
   TRUE, 0
)</f>
        <v>0.05</v>
      </c>
      <c r="P2100" s="28">
        <f xml:space="preserve"> FACT_ORDERS[[#This Row],[TotalAmount]] * (1 - (FACT_ORDERS[[#This Row],[ClientDiscount]] + FACT_ORDERS[[#This Row],[OrderDiscount]]) )</f>
        <v>632.4</v>
      </c>
      <c r="Q2100" s="28">
        <f>FACT_ORDERS[[#This Row],[TotalAmountWithDiscount]]+FACT_ORDERS[[#This Row],[DeliveryCost]]</f>
        <v>647.4</v>
      </c>
      <c r="R2100" s="35">
        <v>45529</v>
      </c>
      <c r="S2100" s="35" t="str">
        <f>IF(NETWORKDAYS(FACT_ORDERS[[#This Row],[Order-Date]], FACT_ORDERS[[#This Row],[ArrivalDate ]]) &gt; 10, "Late", "On Time")</f>
        <v>On Time</v>
      </c>
    </row>
    <row r="2101" spans="1:19" x14ac:dyDescent="0.3">
      <c r="A2101" s="12">
        <v>7099</v>
      </c>
      <c r="B2101" s="12">
        <v>274</v>
      </c>
      <c r="C2101" s="12">
        <v>10985</v>
      </c>
      <c r="D2101" s="12">
        <v>2100</v>
      </c>
      <c r="E2101" s="12" t="s">
        <v>243</v>
      </c>
      <c r="F2101" s="13">
        <v>45522</v>
      </c>
      <c r="G2101" s="26" t="s">
        <v>12624</v>
      </c>
      <c r="H2101" s="12">
        <v>46</v>
      </c>
      <c r="I2101" s="28">
        <f>VLOOKUP(B:B,DIM_PRODUCTS!A:F,5,FALSE)</f>
        <v>10</v>
      </c>
      <c r="J2101" s="28">
        <f>FACT_ORDERS[[#This Row],[ProductPrice]]*FACT_ORDERS[[#This Row],[Quantity]]</f>
        <v>460</v>
      </c>
      <c r="K2101" s="12" t="str">
        <f>VLOOKUP(C:C,DIM_CUSTOMERS!A:G,7,FALSE)</f>
        <v>Nigeria</v>
      </c>
      <c r="L2101" s="30" cm="1">
        <f t="array" ref="L2101">_xlfn.IFS(
    AND(FACT_ORDERS[[#This Row],[DeliveryMehtod]]="shippment",FACT_ORDERS[[#This Row],[TotalAmount]]&gt;=200), 0,
    AND(FACT_ORDERS[[#This Row],[DeliveryMehtod]]="pickup"), 15,
    AND(FACT_ORDERS[[#This Row],[DeliveryMehtod]]="shippment",FACT_ORDERS[[#This Row],[TotalAmount]]&lt;200), 35
)</f>
        <v>15</v>
      </c>
      <c r="M2101" s="12" t="str" cm="1">
        <f t="array" ref="M2101">_xlfn.IFS(
    SUMIFS(FACT_ORDERS[TotalAmount], FACT_ORDERS[WD_CUSTOMERS],FACT_ORDERS[[#This Row],[WD_CUSTOMERS]])&gt;=15000, "VIP",
    SUMIFS(FACT_ORDERS[TotalAmount], FACT_ORDERS[WD_CUSTOMERS],FACT_ORDERS[[#This Row],[WD_CUSTOMERS]])&gt;=8000, "Premium",
    TRUE, "Regular"
)</f>
        <v>Premium</v>
      </c>
      <c r="N2101" s="32" cm="1">
        <f t="array" ref="N2101">_xlfn.IFS(
   FACT_ORDERS[[#This Row],[TypeOfClient]]="VIP", 0.2,
   FACT_ORDERS[[#This Row],[TypeOfClient]]="Premium", 0.1,
   TRUE, 0
)</f>
        <v>0.1</v>
      </c>
      <c r="O2101" s="31" cm="1">
        <f t="array" ref="O2101">_xlfn.IFS(
   FACT_ORDERS[[#This Row],[TotalAmount]]&gt;1500, 0.15,
   FACT_ORDERS[[#This Row],[TotalAmount]]&gt;1000, 0.1,
   FACT_ORDERS[[#This Row],[TotalAmount]]&gt;500, 0.05,
   TRUE, 0
)</f>
        <v>0</v>
      </c>
      <c r="P2101" s="28">
        <f xml:space="preserve"> FACT_ORDERS[[#This Row],[TotalAmount]] * (1 - (FACT_ORDERS[[#This Row],[ClientDiscount]] + FACT_ORDERS[[#This Row],[OrderDiscount]]) )</f>
        <v>414</v>
      </c>
      <c r="Q2101" s="28">
        <f>FACT_ORDERS[[#This Row],[TotalAmountWithDiscount]]+FACT_ORDERS[[#This Row],[DeliveryCost]]</f>
        <v>429</v>
      </c>
      <c r="R2101" s="35">
        <v>45532</v>
      </c>
      <c r="S2101" s="35" t="str">
        <f>IF(NETWORKDAYS(FACT_ORDERS[[#This Row],[Order-Date]], FACT_ORDERS[[#This Row],[ArrivalDate ]]) &gt; 10, "Late", "On Time")</f>
        <v>On Time</v>
      </c>
    </row>
    <row r="2102" spans="1:19" x14ac:dyDescent="0.3">
      <c r="A2102" s="12">
        <v>7100</v>
      </c>
      <c r="B2102" s="12">
        <v>241</v>
      </c>
      <c r="C2102" s="12">
        <v>10985</v>
      </c>
      <c r="D2102" s="12">
        <v>2101</v>
      </c>
      <c r="E2102" s="12" t="s">
        <v>244</v>
      </c>
      <c r="F2102" s="13">
        <v>45522</v>
      </c>
      <c r="G2102" s="26" t="s">
        <v>12625</v>
      </c>
      <c r="H2102" s="12">
        <v>17</v>
      </c>
      <c r="I2102" s="28">
        <f>VLOOKUP(B:B,DIM_PRODUCTS!A:F,5,FALSE)</f>
        <v>20</v>
      </c>
      <c r="J2102" s="28">
        <f>FACT_ORDERS[[#This Row],[ProductPrice]]*FACT_ORDERS[[#This Row],[Quantity]]</f>
        <v>340</v>
      </c>
      <c r="K2102" s="12" t="str">
        <f>VLOOKUP(C:C,DIM_CUSTOMERS!A:G,7,FALSE)</f>
        <v>Nigeria</v>
      </c>
      <c r="L2102" s="30" cm="1">
        <f t="array" ref="L2102">_xlfn.IFS(
    AND(FACT_ORDERS[[#This Row],[DeliveryMehtod]]="shippment",FACT_ORDERS[[#This Row],[TotalAmount]]&gt;=200), 0,
    AND(FACT_ORDERS[[#This Row],[DeliveryMehtod]]="pickup"), 15,
    AND(FACT_ORDERS[[#This Row],[DeliveryMehtod]]="shippment",FACT_ORDERS[[#This Row],[TotalAmount]]&lt;200), 35
)</f>
        <v>0</v>
      </c>
      <c r="M2102" s="12" t="str" cm="1">
        <f t="array" ref="M2102">_xlfn.IFS(
    SUMIFS(FACT_ORDERS[TotalAmount], FACT_ORDERS[WD_CUSTOMERS],FACT_ORDERS[[#This Row],[WD_CUSTOMERS]])&gt;=15000, "VIP",
    SUMIFS(FACT_ORDERS[TotalAmount], FACT_ORDERS[WD_CUSTOMERS],FACT_ORDERS[[#This Row],[WD_CUSTOMERS]])&gt;=8000, "Premium",
    TRUE, "Regular"
)</f>
        <v>Premium</v>
      </c>
      <c r="N2102" s="32" cm="1">
        <f t="array" ref="N2102">_xlfn.IFS(
   FACT_ORDERS[[#This Row],[TypeOfClient]]="VIP", 0.2,
   FACT_ORDERS[[#This Row],[TypeOfClient]]="Premium", 0.1,
   TRUE, 0
)</f>
        <v>0.1</v>
      </c>
      <c r="O2102" s="31" cm="1">
        <f t="array" ref="O2102">_xlfn.IFS(
   FACT_ORDERS[[#This Row],[TotalAmount]]&gt;1500, 0.15,
   FACT_ORDERS[[#This Row],[TotalAmount]]&gt;1000, 0.1,
   FACT_ORDERS[[#This Row],[TotalAmount]]&gt;500, 0.05,
   TRUE, 0
)</f>
        <v>0</v>
      </c>
      <c r="P2102" s="28">
        <f xml:space="preserve"> FACT_ORDERS[[#This Row],[TotalAmount]] * (1 - (FACT_ORDERS[[#This Row],[ClientDiscount]] + FACT_ORDERS[[#This Row],[OrderDiscount]]) )</f>
        <v>306</v>
      </c>
      <c r="Q2102" s="28">
        <f>FACT_ORDERS[[#This Row],[TotalAmountWithDiscount]]+FACT_ORDERS[[#This Row],[DeliveryCost]]</f>
        <v>306</v>
      </c>
      <c r="R2102" s="35">
        <v>45531</v>
      </c>
      <c r="S2102" s="35" t="str">
        <f>IF(NETWORKDAYS(FACT_ORDERS[[#This Row],[Order-Date]], FACT_ORDERS[[#This Row],[ArrivalDate ]]) &gt; 10, "Late", "On Time")</f>
        <v>On Time</v>
      </c>
    </row>
    <row r="2103" spans="1:19" x14ac:dyDescent="0.3">
      <c r="A2103" s="12">
        <v>7101</v>
      </c>
      <c r="B2103" s="12">
        <v>224</v>
      </c>
      <c r="C2103" s="12">
        <v>10985</v>
      </c>
      <c r="D2103" s="12">
        <v>2102</v>
      </c>
      <c r="E2103" s="12" t="s">
        <v>243</v>
      </c>
      <c r="F2103" s="13">
        <v>45522</v>
      </c>
      <c r="G2103" s="26" t="s">
        <v>12626</v>
      </c>
      <c r="H2103" s="12">
        <v>35</v>
      </c>
      <c r="I2103" s="28">
        <f>VLOOKUP(B:B,DIM_PRODUCTS!A:F,5,FALSE)</f>
        <v>14</v>
      </c>
      <c r="J2103" s="28">
        <f>FACT_ORDERS[[#This Row],[ProductPrice]]*FACT_ORDERS[[#This Row],[Quantity]]</f>
        <v>490</v>
      </c>
      <c r="K2103" s="12" t="str">
        <f>VLOOKUP(C:C,DIM_CUSTOMERS!A:G,7,FALSE)</f>
        <v>Nigeria</v>
      </c>
      <c r="L2103" s="30" cm="1">
        <f t="array" ref="L2103">_xlfn.IFS(
    AND(FACT_ORDERS[[#This Row],[DeliveryMehtod]]="shippment",FACT_ORDERS[[#This Row],[TotalAmount]]&gt;=200), 0,
    AND(FACT_ORDERS[[#This Row],[DeliveryMehtod]]="pickup"), 15,
    AND(FACT_ORDERS[[#This Row],[DeliveryMehtod]]="shippment",FACT_ORDERS[[#This Row],[TotalAmount]]&lt;200), 35
)</f>
        <v>15</v>
      </c>
      <c r="M2103" s="12" t="str" cm="1">
        <f t="array" ref="M2103">_xlfn.IFS(
    SUMIFS(FACT_ORDERS[TotalAmount], FACT_ORDERS[WD_CUSTOMERS],FACT_ORDERS[[#This Row],[WD_CUSTOMERS]])&gt;=15000, "VIP",
    SUMIFS(FACT_ORDERS[TotalAmount], FACT_ORDERS[WD_CUSTOMERS],FACT_ORDERS[[#This Row],[WD_CUSTOMERS]])&gt;=8000, "Premium",
    TRUE, "Regular"
)</f>
        <v>Premium</v>
      </c>
      <c r="N2103" s="32" cm="1">
        <f t="array" ref="N2103">_xlfn.IFS(
   FACT_ORDERS[[#This Row],[TypeOfClient]]="VIP", 0.2,
   FACT_ORDERS[[#This Row],[TypeOfClient]]="Premium", 0.1,
   TRUE, 0
)</f>
        <v>0.1</v>
      </c>
      <c r="O2103" s="31" cm="1">
        <f t="array" ref="O2103">_xlfn.IFS(
   FACT_ORDERS[[#This Row],[TotalAmount]]&gt;1500, 0.15,
   FACT_ORDERS[[#This Row],[TotalAmount]]&gt;1000, 0.1,
   FACT_ORDERS[[#This Row],[TotalAmount]]&gt;500, 0.05,
   TRUE, 0
)</f>
        <v>0</v>
      </c>
      <c r="P2103" s="28">
        <f xml:space="preserve"> FACT_ORDERS[[#This Row],[TotalAmount]] * (1 - (FACT_ORDERS[[#This Row],[ClientDiscount]] + FACT_ORDERS[[#This Row],[OrderDiscount]]) )</f>
        <v>441</v>
      </c>
      <c r="Q2103" s="28">
        <f>FACT_ORDERS[[#This Row],[TotalAmountWithDiscount]]+FACT_ORDERS[[#This Row],[DeliveryCost]]</f>
        <v>456</v>
      </c>
      <c r="R2103" s="35">
        <v>45532</v>
      </c>
      <c r="S2103" s="35" t="str">
        <f>IF(NETWORKDAYS(FACT_ORDERS[[#This Row],[Order-Date]], FACT_ORDERS[[#This Row],[ArrivalDate ]]) &gt; 10, "Late", "On Time")</f>
        <v>On Time</v>
      </c>
    </row>
    <row r="2104" spans="1:19" x14ac:dyDescent="0.3">
      <c r="A2104" s="12">
        <v>7102</v>
      </c>
      <c r="B2104" s="12">
        <v>240</v>
      </c>
      <c r="C2104" s="12">
        <v>10985</v>
      </c>
      <c r="D2104" s="12">
        <v>2103</v>
      </c>
      <c r="E2104" s="12" t="s">
        <v>244</v>
      </c>
      <c r="F2104" s="13">
        <v>45522</v>
      </c>
      <c r="G2104" s="26" t="s">
        <v>12627</v>
      </c>
      <c r="H2104" s="12">
        <v>28</v>
      </c>
      <c r="I2104" s="28">
        <f>VLOOKUP(B:B,DIM_PRODUCTS!A:F,5,FALSE)</f>
        <v>24</v>
      </c>
      <c r="J2104" s="28">
        <f>FACT_ORDERS[[#This Row],[ProductPrice]]*FACT_ORDERS[[#This Row],[Quantity]]</f>
        <v>672</v>
      </c>
      <c r="K2104" s="12" t="str">
        <f>VLOOKUP(C:C,DIM_CUSTOMERS!A:G,7,FALSE)</f>
        <v>Nigeria</v>
      </c>
      <c r="L2104" s="30" cm="1">
        <f t="array" ref="L2104">_xlfn.IFS(
    AND(FACT_ORDERS[[#This Row],[DeliveryMehtod]]="shippment",FACT_ORDERS[[#This Row],[TotalAmount]]&gt;=200), 0,
    AND(FACT_ORDERS[[#This Row],[DeliveryMehtod]]="pickup"), 15,
    AND(FACT_ORDERS[[#This Row],[DeliveryMehtod]]="shippment",FACT_ORDERS[[#This Row],[TotalAmount]]&lt;200), 35
)</f>
        <v>0</v>
      </c>
      <c r="M2104" s="12" t="str" cm="1">
        <f t="array" ref="M2104">_xlfn.IFS(
    SUMIFS(FACT_ORDERS[TotalAmount], FACT_ORDERS[WD_CUSTOMERS],FACT_ORDERS[[#This Row],[WD_CUSTOMERS]])&gt;=15000, "VIP",
    SUMIFS(FACT_ORDERS[TotalAmount], FACT_ORDERS[WD_CUSTOMERS],FACT_ORDERS[[#This Row],[WD_CUSTOMERS]])&gt;=8000, "Premium",
    TRUE, "Regular"
)</f>
        <v>Premium</v>
      </c>
      <c r="N2104" s="32" cm="1">
        <f t="array" ref="N2104">_xlfn.IFS(
   FACT_ORDERS[[#This Row],[TypeOfClient]]="VIP", 0.2,
   FACT_ORDERS[[#This Row],[TypeOfClient]]="Premium", 0.1,
   TRUE, 0
)</f>
        <v>0.1</v>
      </c>
      <c r="O2104" s="31" cm="1">
        <f t="array" ref="O2104">_xlfn.IFS(
   FACT_ORDERS[[#This Row],[TotalAmount]]&gt;1500, 0.15,
   FACT_ORDERS[[#This Row],[TotalAmount]]&gt;1000, 0.1,
   FACT_ORDERS[[#This Row],[TotalAmount]]&gt;500, 0.05,
   TRUE, 0
)</f>
        <v>0.05</v>
      </c>
      <c r="P2104" s="28">
        <f xml:space="preserve"> FACT_ORDERS[[#This Row],[TotalAmount]] * (1 - (FACT_ORDERS[[#This Row],[ClientDiscount]] + FACT_ORDERS[[#This Row],[OrderDiscount]]) )</f>
        <v>571.19999999999993</v>
      </c>
      <c r="Q2104" s="28">
        <f>FACT_ORDERS[[#This Row],[TotalAmountWithDiscount]]+FACT_ORDERS[[#This Row],[DeliveryCost]]</f>
        <v>571.19999999999993</v>
      </c>
      <c r="R2104" s="35">
        <v>45529</v>
      </c>
      <c r="S2104" s="35" t="str">
        <f>IF(NETWORKDAYS(FACT_ORDERS[[#This Row],[Order-Date]], FACT_ORDERS[[#This Row],[ArrivalDate ]]) &gt; 10, "Late", "On Time")</f>
        <v>On Time</v>
      </c>
    </row>
    <row r="2105" spans="1:19" x14ac:dyDescent="0.3">
      <c r="A2105" s="12">
        <v>7103</v>
      </c>
      <c r="B2105" s="12">
        <v>223</v>
      </c>
      <c r="C2105" s="12">
        <v>10184</v>
      </c>
      <c r="D2105" s="12">
        <v>2104</v>
      </c>
      <c r="E2105" s="12" t="s">
        <v>243</v>
      </c>
      <c r="F2105" s="13">
        <v>45425</v>
      </c>
      <c r="G2105" s="26" t="s">
        <v>12628</v>
      </c>
      <c r="H2105" s="12">
        <v>18</v>
      </c>
      <c r="I2105" s="28">
        <f>VLOOKUP(B:B,DIM_PRODUCTS!A:F,5,FALSE)</f>
        <v>20</v>
      </c>
      <c r="J2105" s="28">
        <f>FACT_ORDERS[[#This Row],[ProductPrice]]*FACT_ORDERS[[#This Row],[Quantity]]</f>
        <v>360</v>
      </c>
      <c r="K2105" s="12" t="str">
        <f>VLOOKUP(C:C,DIM_CUSTOMERS!A:G,7,FALSE)</f>
        <v>Canada</v>
      </c>
      <c r="L2105" s="30" cm="1">
        <f t="array" ref="L2105">_xlfn.IFS(
    AND(FACT_ORDERS[[#This Row],[DeliveryMehtod]]="shippment",FACT_ORDERS[[#This Row],[TotalAmount]]&gt;=200), 0,
    AND(FACT_ORDERS[[#This Row],[DeliveryMehtod]]="pickup"), 15,
    AND(FACT_ORDERS[[#This Row],[DeliveryMehtod]]="shippment",FACT_ORDERS[[#This Row],[TotalAmount]]&lt;200), 35
)</f>
        <v>15</v>
      </c>
      <c r="M2105" s="12" t="str" cm="1">
        <f t="array" ref="M2105">_xlfn.IFS(
    SUMIFS(FACT_ORDERS[TotalAmount], FACT_ORDERS[WD_CUSTOMERS],FACT_ORDERS[[#This Row],[WD_CUSTOMERS]])&gt;=15000, "VIP",
    SUMIFS(FACT_ORDERS[TotalAmount], FACT_ORDERS[WD_CUSTOMERS],FACT_ORDERS[[#This Row],[WD_CUSTOMERS]])&gt;=8000, "Premium",
    TRUE, "Regular"
)</f>
        <v>Regular</v>
      </c>
      <c r="N2105" s="32" cm="1">
        <f t="array" ref="N2105">_xlfn.IFS(
   FACT_ORDERS[[#This Row],[TypeOfClient]]="VIP", 0.2,
   FACT_ORDERS[[#This Row],[TypeOfClient]]="Premium", 0.1,
   TRUE, 0
)</f>
        <v>0</v>
      </c>
      <c r="O2105" s="31" cm="1">
        <f t="array" ref="O2105">_xlfn.IFS(
   FACT_ORDERS[[#This Row],[TotalAmount]]&gt;1500, 0.15,
   FACT_ORDERS[[#This Row],[TotalAmount]]&gt;1000, 0.1,
   FACT_ORDERS[[#This Row],[TotalAmount]]&gt;500, 0.05,
   TRUE, 0
)</f>
        <v>0</v>
      </c>
      <c r="P2105" s="28">
        <f xml:space="preserve"> FACT_ORDERS[[#This Row],[TotalAmount]] * (1 - (FACT_ORDERS[[#This Row],[ClientDiscount]] + FACT_ORDERS[[#This Row],[OrderDiscount]]) )</f>
        <v>360</v>
      </c>
      <c r="Q2105" s="28">
        <f>FACT_ORDERS[[#This Row],[TotalAmountWithDiscount]]+FACT_ORDERS[[#This Row],[DeliveryCost]]</f>
        <v>375</v>
      </c>
      <c r="R2105" s="35">
        <v>45443</v>
      </c>
      <c r="S2105" s="35" t="str">
        <f>IF(NETWORKDAYS(FACT_ORDERS[[#This Row],[Order-Date]], FACT_ORDERS[[#This Row],[ArrivalDate ]]) &gt; 10, "Late", "On Time")</f>
        <v>Late</v>
      </c>
    </row>
    <row r="2106" spans="1:19" x14ac:dyDescent="0.3">
      <c r="A2106" s="12">
        <v>7104</v>
      </c>
      <c r="B2106" s="12">
        <v>264</v>
      </c>
      <c r="C2106" s="12">
        <v>10184</v>
      </c>
      <c r="D2106" s="12">
        <v>2105</v>
      </c>
      <c r="E2106" s="12" t="s">
        <v>243</v>
      </c>
      <c r="F2106" s="13">
        <v>45425</v>
      </c>
      <c r="G2106" s="26" t="s">
        <v>12629</v>
      </c>
      <c r="H2106" s="12">
        <v>26</v>
      </c>
      <c r="I2106" s="28">
        <f>VLOOKUP(B:B,DIM_PRODUCTS!A:F,5,FALSE)</f>
        <v>26</v>
      </c>
      <c r="J2106" s="28">
        <f>FACT_ORDERS[[#This Row],[ProductPrice]]*FACT_ORDERS[[#This Row],[Quantity]]</f>
        <v>676</v>
      </c>
      <c r="K2106" s="12" t="str">
        <f>VLOOKUP(C:C,DIM_CUSTOMERS!A:G,7,FALSE)</f>
        <v>Canada</v>
      </c>
      <c r="L2106" s="30" cm="1">
        <f t="array" ref="L2106">_xlfn.IFS(
    AND(FACT_ORDERS[[#This Row],[DeliveryMehtod]]="shippment",FACT_ORDERS[[#This Row],[TotalAmount]]&gt;=200), 0,
    AND(FACT_ORDERS[[#This Row],[DeliveryMehtod]]="pickup"), 15,
    AND(FACT_ORDERS[[#This Row],[DeliveryMehtod]]="shippment",FACT_ORDERS[[#This Row],[TotalAmount]]&lt;200), 35
)</f>
        <v>15</v>
      </c>
      <c r="M2106" s="12" t="str" cm="1">
        <f t="array" ref="M2106">_xlfn.IFS(
    SUMIFS(FACT_ORDERS[TotalAmount], FACT_ORDERS[WD_CUSTOMERS],FACT_ORDERS[[#This Row],[WD_CUSTOMERS]])&gt;=15000, "VIP",
    SUMIFS(FACT_ORDERS[TotalAmount], FACT_ORDERS[WD_CUSTOMERS],FACT_ORDERS[[#This Row],[WD_CUSTOMERS]])&gt;=8000, "Premium",
    TRUE, "Regular"
)</f>
        <v>Regular</v>
      </c>
      <c r="N2106" s="32" cm="1">
        <f t="array" ref="N2106">_xlfn.IFS(
   FACT_ORDERS[[#This Row],[TypeOfClient]]="VIP", 0.2,
   FACT_ORDERS[[#This Row],[TypeOfClient]]="Premium", 0.1,
   TRUE, 0
)</f>
        <v>0</v>
      </c>
      <c r="O2106" s="31" cm="1">
        <f t="array" ref="O2106">_xlfn.IFS(
   FACT_ORDERS[[#This Row],[TotalAmount]]&gt;1500, 0.15,
   FACT_ORDERS[[#This Row],[TotalAmount]]&gt;1000, 0.1,
   FACT_ORDERS[[#This Row],[TotalAmount]]&gt;500, 0.05,
   TRUE, 0
)</f>
        <v>0.05</v>
      </c>
      <c r="P2106" s="28">
        <f xml:space="preserve"> FACT_ORDERS[[#This Row],[TotalAmount]] * (1 - (FACT_ORDERS[[#This Row],[ClientDiscount]] + FACT_ORDERS[[#This Row],[OrderDiscount]]) )</f>
        <v>642.19999999999993</v>
      </c>
      <c r="Q2106" s="28">
        <f>FACT_ORDERS[[#This Row],[TotalAmountWithDiscount]]+FACT_ORDERS[[#This Row],[DeliveryCost]]</f>
        <v>657.19999999999993</v>
      </c>
      <c r="R2106" s="35">
        <v>45444</v>
      </c>
      <c r="S2106" s="35" t="str">
        <f>IF(NETWORKDAYS(FACT_ORDERS[[#This Row],[Order-Date]], FACT_ORDERS[[#This Row],[ArrivalDate ]]) &gt; 10, "Late", "On Time")</f>
        <v>Late</v>
      </c>
    </row>
    <row r="2107" spans="1:19" x14ac:dyDescent="0.3">
      <c r="A2107" s="12">
        <v>7105</v>
      </c>
      <c r="B2107" s="12">
        <v>223</v>
      </c>
      <c r="C2107" s="12">
        <v>10184</v>
      </c>
      <c r="D2107" s="12">
        <v>2106</v>
      </c>
      <c r="E2107" s="12" t="s">
        <v>243</v>
      </c>
      <c r="F2107" s="13">
        <v>45513</v>
      </c>
      <c r="G2107" s="26" t="s">
        <v>12630</v>
      </c>
      <c r="H2107" s="12">
        <v>25</v>
      </c>
      <c r="I2107" s="28">
        <f>VLOOKUP(B:B,DIM_PRODUCTS!A:F,5,FALSE)</f>
        <v>20</v>
      </c>
      <c r="J2107" s="28">
        <f>FACT_ORDERS[[#This Row],[ProductPrice]]*FACT_ORDERS[[#This Row],[Quantity]]</f>
        <v>500</v>
      </c>
      <c r="K2107" s="12" t="str">
        <f>VLOOKUP(C:C,DIM_CUSTOMERS!A:G,7,FALSE)</f>
        <v>Canada</v>
      </c>
      <c r="L2107" s="30" cm="1">
        <f t="array" ref="L2107">_xlfn.IFS(
    AND(FACT_ORDERS[[#This Row],[DeliveryMehtod]]="shippment",FACT_ORDERS[[#This Row],[TotalAmount]]&gt;=200), 0,
    AND(FACT_ORDERS[[#This Row],[DeliveryMehtod]]="pickup"), 15,
    AND(FACT_ORDERS[[#This Row],[DeliveryMehtod]]="shippment",FACT_ORDERS[[#This Row],[TotalAmount]]&lt;200), 35
)</f>
        <v>15</v>
      </c>
      <c r="M2107" s="12" t="str" cm="1">
        <f t="array" ref="M2107">_xlfn.IFS(
    SUMIFS(FACT_ORDERS[TotalAmount], FACT_ORDERS[WD_CUSTOMERS],FACT_ORDERS[[#This Row],[WD_CUSTOMERS]])&gt;=15000, "VIP",
    SUMIFS(FACT_ORDERS[TotalAmount], FACT_ORDERS[WD_CUSTOMERS],FACT_ORDERS[[#This Row],[WD_CUSTOMERS]])&gt;=8000, "Premium",
    TRUE, "Regular"
)</f>
        <v>Regular</v>
      </c>
      <c r="N2107" s="32" cm="1">
        <f t="array" ref="N2107">_xlfn.IFS(
   FACT_ORDERS[[#This Row],[TypeOfClient]]="VIP", 0.2,
   FACT_ORDERS[[#This Row],[TypeOfClient]]="Premium", 0.1,
   TRUE, 0
)</f>
        <v>0</v>
      </c>
      <c r="O2107" s="31" cm="1">
        <f t="array" ref="O2107">_xlfn.IFS(
   FACT_ORDERS[[#This Row],[TotalAmount]]&gt;1500, 0.15,
   FACT_ORDERS[[#This Row],[TotalAmount]]&gt;1000, 0.1,
   FACT_ORDERS[[#This Row],[TotalAmount]]&gt;500, 0.05,
   TRUE, 0
)</f>
        <v>0</v>
      </c>
      <c r="P2107" s="28">
        <f xml:space="preserve"> FACT_ORDERS[[#This Row],[TotalAmount]] * (1 - (FACT_ORDERS[[#This Row],[ClientDiscount]] + FACT_ORDERS[[#This Row],[OrderDiscount]]) )</f>
        <v>500</v>
      </c>
      <c r="Q2107" s="28">
        <f>FACT_ORDERS[[#This Row],[TotalAmountWithDiscount]]+FACT_ORDERS[[#This Row],[DeliveryCost]]</f>
        <v>515</v>
      </c>
      <c r="R2107" s="35">
        <v>45521</v>
      </c>
      <c r="S2107" s="35" t="str">
        <f>IF(NETWORKDAYS(FACT_ORDERS[[#This Row],[Order-Date]], FACT_ORDERS[[#This Row],[ArrivalDate ]]) &gt; 10, "Late", "On Time")</f>
        <v>On Time</v>
      </c>
    </row>
    <row r="2108" spans="1:19" x14ac:dyDescent="0.3">
      <c r="A2108" s="12">
        <v>7106</v>
      </c>
      <c r="B2108" s="12">
        <v>264</v>
      </c>
      <c r="C2108" s="12">
        <v>10184</v>
      </c>
      <c r="D2108" s="12">
        <v>2107</v>
      </c>
      <c r="E2108" s="12" t="s">
        <v>243</v>
      </c>
      <c r="F2108" s="13">
        <v>45513</v>
      </c>
      <c r="G2108" s="26" t="s">
        <v>12631</v>
      </c>
      <c r="H2108" s="12">
        <v>20</v>
      </c>
      <c r="I2108" s="28">
        <f>VLOOKUP(B:B,DIM_PRODUCTS!A:F,5,FALSE)</f>
        <v>26</v>
      </c>
      <c r="J2108" s="28">
        <f>FACT_ORDERS[[#This Row],[ProductPrice]]*FACT_ORDERS[[#This Row],[Quantity]]</f>
        <v>520</v>
      </c>
      <c r="K2108" s="12" t="str">
        <f>VLOOKUP(C:C,DIM_CUSTOMERS!A:G,7,FALSE)</f>
        <v>Canada</v>
      </c>
      <c r="L2108" s="30" cm="1">
        <f t="array" ref="L2108">_xlfn.IFS(
    AND(FACT_ORDERS[[#This Row],[DeliveryMehtod]]="shippment",FACT_ORDERS[[#This Row],[TotalAmount]]&gt;=200), 0,
    AND(FACT_ORDERS[[#This Row],[DeliveryMehtod]]="pickup"), 15,
    AND(FACT_ORDERS[[#This Row],[DeliveryMehtod]]="shippment",FACT_ORDERS[[#This Row],[TotalAmount]]&lt;200), 35
)</f>
        <v>15</v>
      </c>
      <c r="M2108" s="12" t="str" cm="1">
        <f t="array" ref="M2108">_xlfn.IFS(
    SUMIFS(FACT_ORDERS[TotalAmount], FACT_ORDERS[WD_CUSTOMERS],FACT_ORDERS[[#This Row],[WD_CUSTOMERS]])&gt;=15000, "VIP",
    SUMIFS(FACT_ORDERS[TotalAmount], FACT_ORDERS[WD_CUSTOMERS],FACT_ORDERS[[#This Row],[WD_CUSTOMERS]])&gt;=8000, "Premium",
    TRUE, "Regular"
)</f>
        <v>Regular</v>
      </c>
      <c r="N2108" s="32" cm="1">
        <f t="array" ref="N2108">_xlfn.IFS(
   FACT_ORDERS[[#This Row],[TypeOfClient]]="VIP", 0.2,
   FACT_ORDERS[[#This Row],[TypeOfClient]]="Premium", 0.1,
   TRUE, 0
)</f>
        <v>0</v>
      </c>
      <c r="O2108" s="31" cm="1">
        <f t="array" ref="O2108">_xlfn.IFS(
   FACT_ORDERS[[#This Row],[TotalAmount]]&gt;1500, 0.15,
   FACT_ORDERS[[#This Row],[TotalAmount]]&gt;1000, 0.1,
   FACT_ORDERS[[#This Row],[TotalAmount]]&gt;500, 0.05,
   TRUE, 0
)</f>
        <v>0.05</v>
      </c>
      <c r="P2108" s="28">
        <f xml:space="preserve"> FACT_ORDERS[[#This Row],[TotalAmount]] * (1 - (FACT_ORDERS[[#This Row],[ClientDiscount]] + FACT_ORDERS[[#This Row],[OrderDiscount]]) )</f>
        <v>494</v>
      </c>
      <c r="Q2108" s="28">
        <f>FACT_ORDERS[[#This Row],[TotalAmountWithDiscount]]+FACT_ORDERS[[#This Row],[DeliveryCost]]</f>
        <v>509</v>
      </c>
      <c r="R2108" s="35">
        <v>45523</v>
      </c>
      <c r="S2108" s="35" t="str">
        <f>IF(NETWORKDAYS(FACT_ORDERS[[#This Row],[Order-Date]], FACT_ORDERS[[#This Row],[ArrivalDate ]]) &gt; 10, "Late", "On Time")</f>
        <v>On Time</v>
      </c>
    </row>
    <row r="2109" spans="1:19" x14ac:dyDescent="0.3">
      <c r="A2109" s="12">
        <v>7107</v>
      </c>
      <c r="B2109" s="12">
        <v>223</v>
      </c>
      <c r="C2109" s="12">
        <v>10184</v>
      </c>
      <c r="D2109" s="12">
        <v>2108</v>
      </c>
      <c r="E2109" s="12" t="s">
        <v>243</v>
      </c>
      <c r="F2109" s="13">
        <v>45455</v>
      </c>
      <c r="G2109" s="26" t="s">
        <v>12632</v>
      </c>
      <c r="H2109" s="12">
        <v>17</v>
      </c>
      <c r="I2109" s="28">
        <f>VLOOKUP(B:B,DIM_PRODUCTS!A:F,5,FALSE)</f>
        <v>20</v>
      </c>
      <c r="J2109" s="28">
        <f>FACT_ORDERS[[#This Row],[ProductPrice]]*FACT_ORDERS[[#This Row],[Quantity]]</f>
        <v>340</v>
      </c>
      <c r="K2109" s="12" t="str">
        <f>VLOOKUP(C:C,DIM_CUSTOMERS!A:G,7,FALSE)</f>
        <v>Canada</v>
      </c>
      <c r="L2109" s="30" cm="1">
        <f t="array" ref="L2109">_xlfn.IFS(
    AND(FACT_ORDERS[[#This Row],[DeliveryMehtod]]="shippment",FACT_ORDERS[[#This Row],[TotalAmount]]&gt;=200), 0,
    AND(FACT_ORDERS[[#This Row],[DeliveryMehtod]]="pickup"), 15,
    AND(FACT_ORDERS[[#This Row],[DeliveryMehtod]]="shippment",FACT_ORDERS[[#This Row],[TotalAmount]]&lt;200), 35
)</f>
        <v>15</v>
      </c>
      <c r="M2109" s="12" t="str" cm="1">
        <f t="array" ref="M2109">_xlfn.IFS(
    SUMIFS(FACT_ORDERS[TotalAmount], FACT_ORDERS[WD_CUSTOMERS],FACT_ORDERS[[#This Row],[WD_CUSTOMERS]])&gt;=15000, "VIP",
    SUMIFS(FACT_ORDERS[TotalAmount], FACT_ORDERS[WD_CUSTOMERS],FACT_ORDERS[[#This Row],[WD_CUSTOMERS]])&gt;=8000, "Premium",
    TRUE, "Regular"
)</f>
        <v>Regular</v>
      </c>
      <c r="N2109" s="32" cm="1">
        <f t="array" ref="N2109">_xlfn.IFS(
   FACT_ORDERS[[#This Row],[TypeOfClient]]="VIP", 0.2,
   FACT_ORDERS[[#This Row],[TypeOfClient]]="Premium", 0.1,
   TRUE, 0
)</f>
        <v>0</v>
      </c>
      <c r="O2109" s="31" cm="1">
        <f t="array" ref="O2109">_xlfn.IFS(
   FACT_ORDERS[[#This Row],[TotalAmount]]&gt;1500, 0.15,
   FACT_ORDERS[[#This Row],[TotalAmount]]&gt;1000, 0.1,
   FACT_ORDERS[[#This Row],[TotalAmount]]&gt;500, 0.05,
   TRUE, 0
)</f>
        <v>0</v>
      </c>
      <c r="P2109" s="28">
        <f xml:space="preserve"> FACT_ORDERS[[#This Row],[TotalAmount]] * (1 - (FACT_ORDERS[[#This Row],[ClientDiscount]] + FACT_ORDERS[[#This Row],[OrderDiscount]]) )</f>
        <v>340</v>
      </c>
      <c r="Q2109" s="28">
        <f>FACT_ORDERS[[#This Row],[TotalAmountWithDiscount]]+FACT_ORDERS[[#This Row],[DeliveryCost]]</f>
        <v>355</v>
      </c>
      <c r="R2109" s="35">
        <v>45463</v>
      </c>
      <c r="S2109" s="35" t="str">
        <f>IF(NETWORKDAYS(FACT_ORDERS[[#This Row],[Order-Date]], FACT_ORDERS[[#This Row],[ArrivalDate ]]) &gt; 10, "Late", "On Time")</f>
        <v>On Time</v>
      </c>
    </row>
    <row r="2110" spans="1:19" x14ac:dyDescent="0.3">
      <c r="A2110" s="12">
        <v>7108</v>
      </c>
      <c r="B2110" s="12">
        <v>264</v>
      </c>
      <c r="C2110" s="12">
        <v>10184</v>
      </c>
      <c r="D2110" s="12">
        <v>2109</v>
      </c>
      <c r="E2110" s="12" t="s">
        <v>243</v>
      </c>
      <c r="F2110" s="13">
        <v>45455</v>
      </c>
      <c r="G2110" s="26" t="s">
        <v>12633</v>
      </c>
      <c r="H2110" s="12">
        <v>17</v>
      </c>
      <c r="I2110" s="28">
        <f>VLOOKUP(B:B,DIM_PRODUCTS!A:F,5,FALSE)</f>
        <v>26</v>
      </c>
      <c r="J2110" s="28">
        <f>FACT_ORDERS[[#This Row],[ProductPrice]]*FACT_ORDERS[[#This Row],[Quantity]]</f>
        <v>442</v>
      </c>
      <c r="K2110" s="12" t="str">
        <f>VLOOKUP(C:C,DIM_CUSTOMERS!A:G,7,FALSE)</f>
        <v>Canada</v>
      </c>
      <c r="L2110" s="30" cm="1">
        <f t="array" ref="L2110">_xlfn.IFS(
    AND(FACT_ORDERS[[#This Row],[DeliveryMehtod]]="shippment",FACT_ORDERS[[#This Row],[TotalAmount]]&gt;=200), 0,
    AND(FACT_ORDERS[[#This Row],[DeliveryMehtod]]="pickup"), 15,
    AND(FACT_ORDERS[[#This Row],[DeliveryMehtod]]="shippment",FACT_ORDERS[[#This Row],[TotalAmount]]&lt;200), 35
)</f>
        <v>15</v>
      </c>
      <c r="M2110" s="12" t="str" cm="1">
        <f t="array" ref="M2110">_xlfn.IFS(
    SUMIFS(FACT_ORDERS[TotalAmount], FACT_ORDERS[WD_CUSTOMERS],FACT_ORDERS[[#This Row],[WD_CUSTOMERS]])&gt;=15000, "VIP",
    SUMIFS(FACT_ORDERS[TotalAmount], FACT_ORDERS[WD_CUSTOMERS],FACT_ORDERS[[#This Row],[WD_CUSTOMERS]])&gt;=8000, "Premium",
    TRUE, "Regular"
)</f>
        <v>Regular</v>
      </c>
      <c r="N2110" s="32" cm="1">
        <f t="array" ref="N2110">_xlfn.IFS(
   FACT_ORDERS[[#This Row],[TypeOfClient]]="VIP", 0.2,
   FACT_ORDERS[[#This Row],[TypeOfClient]]="Premium", 0.1,
   TRUE, 0
)</f>
        <v>0</v>
      </c>
      <c r="O2110" s="31" cm="1">
        <f t="array" ref="O2110">_xlfn.IFS(
   FACT_ORDERS[[#This Row],[TotalAmount]]&gt;1500, 0.15,
   FACT_ORDERS[[#This Row],[TotalAmount]]&gt;1000, 0.1,
   FACT_ORDERS[[#This Row],[TotalAmount]]&gt;500, 0.05,
   TRUE, 0
)</f>
        <v>0</v>
      </c>
      <c r="P2110" s="28">
        <f xml:space="preserve"> FACT_ORDERS[[#This Row],[TotalAmount]] * (1 - (FACT_ORDERS[[#This Row],[ClientDiscount]] + FACT_ORDERS[[#This Row],[OrderDiscount]]) )</f>
        <v>442</v>
      </c>
      <c r="Q2110" s="28">
        <f>FACT_ORDERS[[#This Row],[TotalAmountWithDiscount]]+FACT_ORDERS[[#This Row],[DeliveryCost]]</f>
        <v>457</v>
      </c>
      <c r="R2110" s="35">
        <v>45465</v>
      </c>
      <c r="S2110" s="35" t="str">
        <f>IF(NETWORKDAYS(FACT_ORDERS[[#This Row],[Order-Date]], FACT_ORDERS[[#This Row],[ArrivalDate ]]) &gt; 10, "Late", "On Time")</f>
        <v>On Time</v>
      </c>
    </row>
    <row r="2111" spans="1:19" x14ac:dyDescent="0.3">
      <c r="A2111" s="12">
        <v>7109</v>
      </c>
      <c r="B2111" s="12">
        <v>223</v>
      </c>
      <c r="C2111" s="12">
        <v>10184</v>
      </c>
      <c r="D2111" s="12">
        <v>2110</v>
      </c>
      <c r="E2111" s="12" t="s">
        <v>243</v>
      </c>
      <c r="F2111" s="13">
        <v>45509</v>
      </c>
      <c r="G2111" s="26" t="s">
        <v>12634</v>
      </c>
      <c r="H2111" s="12">
        <v>18</v>
      </c>
      <c r="I2111" s="28">
        <f>VLOOKUP(B:B,DIM_PRODUCTS!A:F,5,FALSE)</f>
        <v>20</v>
      </c>
      <c r="J2111" s="28">
        <f>FACT_ORDERS[[#This Row],[ProductPrice]]*FACT_ORDERS[[#This Row],[Quantity]]</f>
        <v>360</v>
      </c>
      <c r="K2111" s="12" t="str">
        <f>VLOOKUP(C:C,DIM_CUSTOMERS!A:G,7,FALSE)</f>
        <v>Canada</v>
      </c>
      <c r="L2111" s="30" cm="1">
        <f t="array" ref="L2111">_xlfn.IFS(
    AND(FACT_ORDERS[[#This Row],[DeliveryMehtod]]="shippment",FACT_ORDERS[[#This Row],[TotalAmount]]&gt;=200), 0,
    AND(FACT_ORDERS[[#This Row],[DeliveryMehtod]]="pickup"), 15,
    AND(FACT_ORDERS[[#This Row],[DeliveryMehtod]]="shippment",FACT_ORDERS[[#This Row],[TotalAmount]]&lt;200), 35
)</f>
        <v>15</v>
      </c>
      <c r="M2111" s="12" t="str" cm="1">
        <f t="array" ref="M2111">_xlfn.IFS(
    SUMIFS(FACT_ORDERS[TotalAmount], FACT_ORDERS[WD_CUSTOMERS],FACT_ORDERS[[#This Row],[WD_CUSTOMERS]])&gt;=15000, "VIP",
    SUMIFS(FACT_ORDERS[TotalAmount], FACT_ORDERS[WD_CUSTOMERS],FACT_ORDERS[[#This Row],[WD_CUSTOMERS]])&gt;=8000, "Premium",
    TRUE, "Regular"
)</f>
        <v>Regular</v>
      </c>
      <c r="N2111" s="32" cm="1">
        <f t="array" ref="N2111">_xlfn.IFS(
   FACT_ORDERS[[#This Row],[TypeOfClient]]="VIP", 0.2,
   FACT_ORDERS[[#This Row],[TypeOfClient]]="Premium", 0.1,
   TRUE, 0
)</f>
        <v>0</v>
      </c>
      <c r="O2111" s="31" cm="1">
        <f t="array" ref="O2111">_xlfn.IFS(
   FACT_ORDERS[[#This Row],[TotalAmount]]&gt;1500, 0.15,
   FACT_ORDERS[[#This Row],[TotalAmount]]&gt;1000, 0.1,
   FACT_ORDERS[[#This Row],[TotalAmount]]&gt;500, 0.05,
   TRUE, 0
)</f>
        <v>0</v>
      </c>
      <c r="P2111" s="28">
        <f xml:space="preserve"> FACT_ORDERS[[#This Row],[TotalAmount]] * (1 - (FACT_ORDERS[[#This Row],[ClientDiscount]] + FACT_ORDERS[[#This Row],[OrderDiscount]]) )</f>
        <v>360</v>
      </c>
      <c r="Q2111" s="28">
        <f>FACT_ORDERS[[#This Row],[TotalAmountWithDiscount]]+FACT_ORDERS[[#This Row],[DeliveryCost]]</f>
        <v>375</v>
      </c>
      <c r="R2111" s="35">
        <v>45518</v>
      </c>
      <c r="S2111" s="35" t="str">
        <f>IF(NETWORKDAYS(FACT_ORDERS[[#This Row],[Order-Date]], FACT_ORDERS[[#This Row],[ArrivalDate ]]) &gt; 10, "Late", "On Time")</f>
        <v>On Time</v>
      </c>
    </row>
    <row r="2112" spans="1:19" x14ac:dyDescent="0.3">
      <c r="A2112" s="12">
        <v>7110</v>
      </c>
      <c r="B2112" s="12">
        <v>264</v>
      </c>
      <c r="C2112" s="12">
        <v>10184</v>
      </c>
      <c r="D2112" s="12">
        <v>2111</v>
      </c>
      <c r="E2112" s="12" t="s">
        <v>243</v>
      </c>
      <c r="F2112" s="13">
        <v>45509</v>
      </c>
      <c r="G2112" s="26" t="s">
        <v>12635</v>
      </c>
      <c r="H2112" s="12">
        <v>19</v>
      </c>
      <c r="I2112" s="28">
        <f>VLOOKUP(B:B,DIM_PRODUCTS!A:F,5,FALSE)</f>
        <v>26</v>
      </c>
      <c r="J2112" s="28">
        <f>FACT_ORDERS[[#This Row],[ProductPrice]]*FACT_ORDERS[[#This Row],[Quantity]]</f>
        <v>494</v>
      </c>
      <c r="K2112" s="12" t="str">
        <f>VLOOKUP(C:C,DIM_CUSTOMERS!A:G,7,FALSE)</f>
        <v>Canada</v>
      </c>
      <c r="L2112" s="30" cm="1">
        <f t="array" ref="L2112">_xlfn.IFS(
    AND(FACT_ORDERS[[#This Row],[DeliveryMehtod]]="shippment",FACT_ORDERS[[#This Row],[TotalAmount]]&gt;=200), 0,
    AND(FACT_ORDERS[[#This Row],[DeliveryMehtod]]="pickup"), 15,
    AND(FACT_ORDERS[[#This Row],[DeliveryMehtod]]="shippment",FACT_ORDERS[[#This Row],[TotalAmount]]&lt;200), 35
)</f>
        <v>15</v>
      </c>
      <c r="M2112" s="12" t="str" cm="1">
        <f t="array" ref="M2112">_xlfn.IFS(
    SUMIFS(FACT_ORDERS[TotalAmount], FACT_ORDERS[WD_CUSTOMERS],FACT_ORDERS[[#This Row],[WD_CUSTOMERS]])&gt;=15000, "VIP",
    SUMIFS(FACT_ORDERS[TotalAmount], FACT_ORDERS[WD_CUSTOMERS],FACT_ORDERS[[#This Row],[WD_CUSTOMERS]])&gt;=8000, "Premium",
    TRUE, "Regular"
)</f>
        <v>Regular</v>
      </c>
      <c r="N2112" s="32" cm="1">
        <f t="array" ref="N2112">_xlfn.IFS(
   FACT_ORDERS[[#This Row],[TypeOfClient]]="VIP", 0.2,
   FACT_ORDERS[[#This Row],[TypeOfClient]]="Premium", 0.1,
   TRUE, 0
)</f>
        <v>0</v>
      </c>
      <c r="O2112" s="31" cm="1">
        <f t="array" ref="O2112">_xlfn.IFS(
   FACT_ORDERS[[#This Row],[TotalAmount]]&gt;1500, 0.15,
   FACT_ORDERS[[#This Row],[TotalAmount]]&gt;1000, 0.1,
   FACT_ORDERS[[#This Row],[TotalAmount]]&gt;500, 0.05,
   TRUE, 0
)</f>
        <v>0</v>
      </c>
      <c r="P2112" s="28">
        <f xml:space="preserve"> FACT_ORDERS[[#This Row],[TotalAmount]] * (1 - (FACT_ORDERS[[#This Row],[ClientDiscount]] + FACT_ORDERS[[#This Row],[OrderDiscount]]) )</f>
        <v>494</v>
      </c>
      <c r="Q2112" s="28">
        <f>FACT_ORDERS[[#This Row],[TotalAmountWithDiscount]]+FACT_ORDERS[[#This Row],[DeliveryCost]]</f>
        <v>509</v>
      </c>
      <c r="R2112" s="35">
        <v>45523</v>
      </c>
      <c r="S2112" s="35" t="str">
        <f>IF(NETWORKDAYS(FACT_ORDERS[[#This Row],[Order-Date]], FACT_ORDERS[[#This Row],[ArrivalDate ]]) &gt; 10, "Late", "On Time")</f>
        <v>Late</v>
      </c>
    </row>
    <row r="2113" spans="1:19" x14ac:dyDescent="0.3">
      <c r="A2113" s="12">
        <v>7111</v>
      </c>
      <c r="B2113" s="12">
        <v>223</v>
      </c>
      <c r="C2113" s="12">
        <v>10184</v>
      </c>
      <c r="D2113" s="12">
        <v>2112</v>
      </c>
      <c r="E2113" s="12" t="s">
        <v>244</v>
      </c>
      <c r="F2113" s="13">
        <v>45524</v>
      </c>
      <c r="G2113" s="26" t="s">
        <v>12636</v>
      </c>
      <c r="H2113" s="12">
        <v>19</v>
      </c>
      <c r="I2113" s="28">
        <f>VLOOKUP(B:B,DIM_PRODUCTS!A:F,5,FALSE)</f>
        <v>20</v>
      </c>
      <c r="J2113" s="28">
        <f>FACT_ORDERS[[#This Row],[ProductPrice]]*FACT_ORDERS[[#This Row],[Quantity]]</f>
        <v>380</v>
      </c>
      <c r="K2113" s="12" t="str">
        <f>VLOOKUP(C:C,DIM_CUSTOMERS!A:G,7,FALSE)</f>
        <v>Canada</v>
      </c>
      <c r="L2113" s="30" cm="1">
        <f t="array" ref="L2113">_xlfn.IFS(
    AND(FACT_ORDERS[[#This Row],[DeliveryMehtod]]="shippment",FACT_ORDERS[[#This Row],[TotalAmount]]&gt;=200), 0,
    AND(FACT_ORDERS[[#This Row],[DeliveryMehtod]]="pickup"), 15,
    AND(FACT_ORDERS[[#This Row],[DeliveryMehtod]]="shippment",FACT_ORDERS[[#This Row],[TotalAmount]]&lt;200), 35
)</f>
        <v>0</v>
      </c>
      <c r="M2113" s="12" t="str" cm="1">
        <f t="array" ref="M2113">_xlfn.IFS(
    SUMIFS(FACT_ORDERS[TotalAmount], FACT_ORDERS[WD_CUSTOMERS],FACT_ORDERS[[#This Row],[WD_CUSTOMERS]])&gt;=15000, "VIP",
    SUMIFS(FACT_ORDERS[TotalAmount], FACT_ORDERS[WD_CUSTOMERS],FACT_ORDERS[[#This Row],[WD_CUSTOMERS]])&gt;=8000, "Premium",
    TRUE, "Regular"
)</f>
        <v>Regular</v>
      </c>
      <c r="N2113" s="32" cm="1">
        <f t="array" ref="N2113">_xlfn.IFS(
   FACT_ORDERS[[#This Row],[TypeOfClient]]="VIP", 0.2,
   FACT_ORDERS[[#This Row],[TypeOfClient]]="Premium", 0.1,
   TRUE, 0
)</f>
        <v>0</v>
      </c>
      <c r="O2113" s="31" cm="1">
        <f t="array" ref="O2113">_xlfn.IFS(
   FACT_ORDERS[[#This Row],[TotalAmount]]&gt;1500, 0.15,
   FACT_ORDERS[[#This Row],[TotalAmount]]&gt;1000, 0.1,
   FACT_ORDERS[[#This Row],[TotalAmount]]&gt;500, 0.05,
   TRUE, 0
)</f>
        <v>0</v>
      </c>
      <c r="P2113" s="28">
        <f xml:space="preserve"> FACT_ORDERS[[#This Row],[TotalAmount]] * (1 - (FACT_ORDERS[[#This Row],[ClientDiscount]] + FACT_ORDERS[[#This Row],[OrderDiscount]]) )</f>
        <v>380</v>
      </c>
      <c r="Q2113" s="28">
        <f>FACT_ORDERS[[#This Row],[TotalAmountWithDiscount]]+FACT_ORDERS[[#This Row],[DeliveryCost]]</f>
        <v>380</v>
      </c>
      <c r="R2113" s="35">
        <v>45533</v>
      </c>
      <c r="S2113" s="35" t="str">
        <f>IF(NETWORKDAYS(FACT_ORDERS[[#This Row],[Order-Date]], FACT_ORDERS[[#This Row],[ArrivalDate ]]) &gt; 10, "Late", "On Time")</f>
        <v>On Time</v>
      </c>
    </row>
    <row r="2114" spans="1:19" x14ac:dyDescent="0.3">
      <c r="A2114" s="12">
        <v>7112</v>
      </c>
      <c r="B2114" s="12">
        <v>264</v>
      </c>
      <c r="C2114" s="12">
        <v>10184</v>
      </c>
      <c r="D2114" s="12">
        <v>2113</v>
      </c>
      <c r="E2114" s="12" t="s">
        <v>243</v>
      </c>
      <c r="F2114" s="13">
        <v>45524</v>
      </c>
      <c r="G2114" s="26" t="s">
        <v>12637</v>
      </c>
      <c r="H2114" s="12">
        <v>18</v>
      </c>
      <c r="I2114" s="28">
        <f>VLOOKUP(B:B,DIM_PRODUCTS!A:F,5,FALSE)</f>
        <v>26</v>
      </c>
      <c r="J2114" s="28">
        <f>FACT_ORDERS[[#This Row],[ProductPrice]]*FACT_ORDERS[[#This Row],[Quantity]]</f>
        <v>468</v>
      </c>
      <c r="K2114" s="12" t="str">
        <f>VLOOKUP(C:C,DIM_CUSTOMERS!A:G,7,FALSE)</f>
        <v>Canada</v>
      </c>
      <c r="L2114" s="30" cm="1">
        <f t="array" ref="L2114">_xlfn.IFS(
    AND(FACT_ORDERS[[#This Row],[DeliveryMehtod]]="shippment",FACT_ORDERS[[#This Row],[TotalAmount]]&gt;=200), 0,
    AND(FACT_ORDERS[[#This Row],[DeliveryMehtod]]="pickup"), 15,
    AND(FACT_ORDERS[[#This Row],[DeliveryMehtod]]="shippment",FACT_ORDERS[[#This Row],[TotalAmount]]&lt;200), 35
)</f>
        <v>15</v>
      </c>
      <c r="M2114" s="12" t="str" cm="1">
        <f t="array" ref="M2114">_xlfn.IFS(
    SUMIFS(FACT_ORDERS[TotalAmount], FACT_ORDERS[WD_CUSTOMERS],FACT_ORDERS[[#This Row],[WD_CUSTOMERS]])&gt;=15000, "VIP",
    SUMIFS(FACT_ORDERS[TotalAmount], FACT_ORDERS[WD_CUSTOMERS],FACT_ORDERS[[#This Row],[WD_CUSTOMERS]])&gt;=8000, "Premium",
    TRUE, "Regular"
)</f>
        <v>Regular</v>
      </c>
      <c r="N2114" s="32" cm="1">
        <f t="array" ref="N2114">_xlfn.IFS(
   FACT_ORDERS[[#This Row],[TypeOfClient]]="VIP", 0.2,
   FACT_ORDERS[[#This Row],[TypeOfClient]]="Premium", 0.1,
   TRUE, 0
)</f>
        <v>0</v>
      </c>
      <c r="O2114" s="31" cm="1">
        <f t="array" ref="O2114">_xlfn.IFS(
   FACT_ORDERS[[#This Row],[TotalAmount]]&gt;1500, 0.15,
   FACT_ORDERS[[#This Row],[TotalAmount]]&gt;1000, 0.1,
   FACT_ORDERS[[#This Row],[TotalAmount]]&gt;500, 0.05,
   TRUE, 0
)</f>
        <v>0</v>
      </c>
      <c r="P2114" s="28">
        <f xml:space="preserve"> FACT_ORDERS[[#This Row],[TotalAmount]] * (1 - (FACT_ORDERS[[#This Row],[ClientDiscount]] + FACT_ORDERS[[#This Row],[OrderDiscount]]) )</f>
        <v>468</v>
      </c>
      <c r="Q2114" s="28">
        <f>FACT_ORDERS[[#This Row],[TotalAmountWithDiscount]]+FACT_ORDERS[[#This Row],[DeliveryCost]]</f>
        <v>483</v>
      </c>
      <c r="R2114" s="35">
        <v>45533</v>
      </c>
      <c r="S2114" s="35" t="str">
        <f>IF(NETWORKDAYS(FACT_ORDERS[[#This Row],[Order-Date]], FACT_ORDERS[[#This Row],[ArrivalDate ]]) &gt; 10, "Late", "On Time")</f>
        <v>On Time</v>
      </c>
    </row>
    <row r="2115" spans="1:19" x14ac:dyDescent="0.3">
      <c r="A2115" s="12">
        <v>7113</v>
      </c>
      <c r="B2115" s="12">
        <v>223</v>
      </c>
      <c r="C2115" s="12">
        <v>10184</v>
      </c>
      <c r="D2115" s="12">
        <v>2114</v>
      </c>
      <c r="E2115" s="12" t="s">
        <v>243</v>
      </c>
      <c r="F2115" s="13">
        <v>45460</v>
      </c>
      <c r="G2115" s="26" t="s">
        <v>12638</v>
      </c>
      <c r="H2115" s="12">
        <v>17</v>
      </c>
      <c r="I2115" s="28">
        <f>VLOOKUP(B:B,DIM_PRODUCTS!A:F,5,FALSE)</f>
        <v>20</v>
      </c>
      <c r="J2115" s="28">
        <f>FACT_ORDERS[[#This Row],[ProductPrice]]*FACT_ORDERS[[#This Row],[Quantity]]</f>
        <v>340</v>
      </c>
      <c r="K2115" s="12" t="str">
        <f>VLOOKUP(C:C,DIM_CUSTOMERS!A:G,7,FALSE)</f>
        <v>Canada</v>
      </c>
      <c r="L2115" s="30" cm="1">
        <f t="array" ref="L2115">_xlfn.IFS(
    AND(FACT_ORDERS[[#This Row],[DeliveryMehtod]]="shippment",FACT_ORDERS[[#This Row],[TotalAmount]]&gt;=200), 0,
    AND(FACT_ORDERS[[#This Row],[DeliveryMehtod]]="pickup"), 15,
    AND(FACT_ORDERS[[#This Row],[DeliveryMehtod]]="shippment",FACT_ORDERS[[#This Row],[TotalAmount]]&lt;200), 35
)</f>
        <v>15</v>
      </c>
      <c r="M2115" s="12" t="str" cm="1">
        <f t="array" ref="M2115">_xlfn.IFS(
    SUMIFS(FACT_ORDERS[TotalAmount], FACT_ORDERS[WD_CUSTOMERS],FACT_ORDERS[[#This Row],[WD_CUSTOMERS]])&gt;=15000, "VIP",
    SUMIFS(FACT_ORDERS[TotalAmount], FACT_ORDERS[WD_CUSTOMERS],FACT_ORDERS[[#This Row],[WD_CUSTOMERS]])&gt;=8000, "Premium",
    TRUE, "Regular"
)</f>
        <v>Regular</v>
      </c>
      <c r="N2115" s="32" cm="1">
        <f t="array" ref="N2115">_xlfn.IFS(
   FACT_ORDERS[[#This Row],[TypeOfClient]]="VIP", 0.2,
   FACT_ORDERS[[#This Row],[TypeOfClient]]="Premium", 0.1,
   TRUE, 0
)</f>
        <v>0</v>
      </c>
      <c r="O2115" s="31" cm="1">
        <f t="array" ref="O2115">_xlfn.IFS(
   FACT_ORDERS[[#This Row],[TotalAmount]]&gt;1500, 0.15,
   FACT_ORDERS[[#This Row],[TotalAmount]]&gt;1000, 0.1,
   FACT_ORDERS[[#This Row],[TotalAmount]]&gt;500, 0.05,
   TRUE, 0
)</f>
        <v>0</v>
      </c>
      <c r="P2115" s="28">
        <f xml:space="preserve"> FACT_ORDERS[[#This Row],[TotalAmount]] * (1 - (FACT_ORDERS[[#This Row],[ClientDiscount]] + FACT_ORDERS[[#This Row],[OrderDiscount]]) )</f>
        <v>340</v>
      </c>
      <c r="Q2115" s="28">
        <f>FACT_ORDERS[[#This Row],[TotalAmountWithDiscount]]+FACT_ORDERS[[#This Row],[DeliveryCost]]</f>
        <v>355</v>
      </c>
      <c r="R2115" s="35">
        <v>45468</v>
      </c>
      <c r="S2115" s="35" t="str">
        <f>IF(NETWORKDAYS(FACT_ORDERS[[#This Row],[Order-Date]], FACT_ORDERS[[#This Row],[ArrivalDate ]]) &gt; 10, "Late", "On Time")</f>
        <v>On Time</v>
      </c>
    </row>
    <row r="2116" spans="1:19" x14ac:dyDescent="0.3">
      <c r="A2116" s="12">
        <v>7114</v>
      </c>
      <c r="B2116" s="12">
        <v>264</v>
      </c>
      <c r="C2116" s="12">
        <v>10184</v>
      </c>
      <c r="D2116" s="12">
        <v>2115</v>
      </c>
      <c r="E2116" s="12" t="s">
        <v>243</v>
      </c>
      <c r="F2116" s="13">
        <v>45460</v>
      </c>
      <c r="G2116" s="26" t="s">
        <v>12639</v>
      </c>
      <c r="H2116" s="12">
        <v>26</v>
      </c>
      <c r="I2116" s="28">
        <f>VLOOKUP(B:B,DIM_PRODUCTS!A:F,5,FALSE)</f>
        <v>26</v>
      </c>
      <c r="J2116" s="28">
        <f>FACT_ORDERS[[#This Row],[ProductPrice]]*FACT_ORDERS[[#This Row],[Quantity]]</f>
        <v>676</v>
      </c>
      <c r="K2116" s="12" t="str">
        <f>VLOOKUP(C:C,DIM_CUSTOMERS!A:G,7,FALSE)</f>
        <v>Canada</v>
      </c>
      <c r="L2116" s="30" cm="1">
        <f t="array" ref="L2116">_xlfn.IFS(
    AND(FACT_ORDERS[[#This Row],[DeliveryMehtod]]="shippment",FACT_ORDERS[[#This Row],[TotalAmount]]&gt;=200), 0,
    AND(FACT_ORDERS[[#This Row],[DeliveryMehtod]]="pickup"), 15,
    AND(FACT_ORDERS[[#This Row],[DeliveryMehtod]]="shippment",FACT_ORDERS[[#This Row],[TotalAmount]]&lt;200), 35
)</f>
        <v>15</v>
      </c>
      <c r="M2116" s="12" t="str" cm="1">
        <f t="array" ref="M2116">_xlfn.IFS(
    SUMIFS(FACT_ORDERS[TotalAmount], FACT_ORDERS[WD_CUSTOMERS],FACT_ORDERS[[#This Row],[WD_CUSTOMERS]])&gt;=15000, "VIP",
    SUMIFS(FACT_ORDERS[TotalAmount], FACT_ORDERS[WD_CUSTOMERS],FACT_ORDERS[[#This Row],[WD_CUSTOMERS]])&gt;=8000, "Premium",
    TRUE, "Regular"
)</f>
        <v>Regular</v>
      </c>
      <c r="N2116" s="32" cm="1">
        <f t="array" ref="N2116">_xlfn.IFS(
   FACT_ORDERS[[#This Row],[TypeOfClient]]="VIP", 0.2,
   FACT_ORDERS[[#This Row],[TypeOfClient]]="Premium", 0.1,
   TRUE, 0
)</f>
        <v>0</v>
      </c>
      <c r="O2116" s="31" cm="1">
        <f t="array" ref="O2116">_xlfn.IFS(
   FACT_ORDERS[[#This Row],[TotalAmount]]&gt;1500, 0.15,
   FACT_ORDERS[[#This Row],[TotalAmount]]&gt;1000, 0.1,
   FACT_ORDERS[[#This Row],[TotalAmount]]&gt;500, 0.05,
   TRUE, 0
)</f>
        <v>0.05</v>
      </c>
      <c r="P2116" s="28">
        <f xml:space="preserve"> FACT_ORDERS[[#This Row],[TotalAmount]] * (1 - (FACT_ORDERS[[#This Row],[ClientDiscount]] + FACT_ORDERS[[#This Row],[OrderDiscount]]) )</f>
        <v>642.19999999999993</v>
      </c>
      <c r="Q2116" s="28">
        <f>FACT_ORDERS[[#This Row],[TotalAmountWithDiscount]]+FACT_ORDERS[[#This Row],[DeliveryCost]]</f>
        <v>657.19999999999993</v>
      </c>
      <c r="R2116" s="35">
        <v>45470</v>
      </c>
      <c r="S2116" s="35" t="str">
        <f>IF(NETWORKDAYS(FACT_ORDERS[[#This Row],[Order-Date]], FACT_ORDERS[[#This Row],[ArrivalDate ]]) &gt; 10, "Late", "On Time")</f>
        <v>On Time</v>
      </c>
    </row>
    <row r="2117" spans="1:19" x14ac:dyDescent="0.3">
      <c r="A2117" s="12">
        <v>7115</v>
      </c>
      <c r="B2117" s="12">
        <v>223</v>
      </c>
      <c r="C2117" s="12">
        <v>10184</v>
      </c>
      <c r="D2117" s="12">
        <v>2116</v>
      </c>
      <c r="E2117" s="12" t="s">
        <v>244</v>
      </c>
      <c r="F2117" s="13">
        <v>45543</v>
      </c>
      <c r="G2117" s="26" t="s">
        <v>12640</v>
      </c>
      <c r="H2117" s="12">
        <v>15</v>
      </c>
      <c r="I2117" s="28">
        <f>VLOOKUP(B:B,DIM_PRODUCTS!A:F,5,FALSE)</f>
        <v>20</v>
      </c>
      <c r="J2117" s="28">
        <f>FACT_ORDERS[[#This Row],[ProductPrice]]*FACT_ORDERS[[#This Row],[Quantity]]</f>
        <v>300</v>
      </c>
      <c r="K2117" s="12" t="str">
        <f>VLOOKUP(C:C,DIM_CUSTOMERS!A:G,7,FALSE)</f>
        <v>Canada</v>
      </c>
      <c r="L2117" s="30" cm="1">
        <f t="array" ref="L2117">_xlfn.IFS(
    AND(FACT_ORDERS[[#This Row],[DeliveryMehtod]]="shippment",FACT_ORDERS[[#This Row],[TotalAmount]]&gt;=200), 0,
    AND(FACT_ORDERS[[#This Row],[DeliveryMehtod]]="pickup"), 15,
    AND(FACT_ORDERS[[#This Row],[DeliveryMehtod]]="shippment",FACT_ORDERS[[#This Row],[TotalAmount]]&lt;200), 35
)</f>
        <v>0</v>
      </c>
      <c r="M2117" s="12" t="str" cm="1">
        <f t="array" ref="M2117">_xlfn.IFS(
    SUMIFS(FACT_ORDERS[TotalAmount], FACT_ORDERS[WD_CUSTOMERS],FACT_ORDERS[[#This Row],[WD_CUSTOMERS]])&gt;=15000, "VIP",
    SUMIFS(FACT_ORDERS[TotalAmount], FACT_ORDERS[WD_CUSTOMERS],FACT_ORDERS[[#This Row],[WD_CUSTOMERS]])&gt;=8000, "Premium",
    TRUE, "Regular"
)</f>
        <v>Regular</v>
      </c>
      <c r="N2117" s="32" cm="1">
        <f t="array" ref="N2117">_xlfn.IFS(
   FACT_ORDERS[[#This Row],[TypeOfClient]]="VIP", 0.2,
   FACT_ORDERS[[#This Row],[TypeOfClient]]="Premium", 0.1,
   TRUE, 0
)</f>
        <v>0</v>
      </c>
      <c r="O2117" s="31" cm="1">
        <f t="array" ref="O2117">_xlfn.IFS(
   FACT_ORDERS[[#This Row],[TotalAmount]]&gt;1500, 0.15,
   FACT_ORDERS[[#This Row],[TotalAmount]]&gt;1000, 0.1,
   FACT_ORDERS[[#This Row],[TotalAmount]]&gt;500, 0.05,
   TRUE, 0
)</f>
        <v>0</v>
      </c>
      <c r="P2117" s="28">
        <f xml:space="preserve"> FACT_ORDERS[[#This Row],[TotalAmount]] * (1 - (FACT_ORDERS[[#This Row],[ClientDiscount]] + FACT_ORDERS[[#This Row],[OrderDiscount]]) )</f>
        <v>300</v>
      </c>
      <c r="Q2117" s="28">
        <f>FACT_ORDERS[[#This Row],[TotalAmountWithDiscount]]+FACT_ORDERS[[#This Row],[DeliveryCost]]</f>
        <v>300</v>
      </c>
      <c r="R2117" s="35">
        <v>45553</v>
      </c>
      <c r="S2117" s="35" t="str">
        <f>IF(NETWORKDAYS(FACT_ORDERS[[#This Row],[Order-Date]], FACT_ORDERS[[#This Row],[ArrivalDate ]]) &gt; 10, "Late", "On Time")</f>
        <v>On Time</v>
      </c>
    </row>
    <row r="2118" spans="1:19" x14ac:dyDescent="0.3">
      <c r="A2118" s="12">
        <v>7116</v>
      </c>
      <c r="B2118" s="12">
        <v>264</v>
      </c>
      <c r="C2118" s="12">
        <v>10184</v>
      </c>
      <c r="D2118" s="12">
        <v>2117</v>
      </c>
      <c r="E2118" s="12" t="s">
        <v>243</v>
      </c>
      <c r="F2118" s="13">
        <v>45543</v>
      </c>
      <c r="G2118" s="26" t="s">
        <v>3859</v>
      </c>
      <c r="H2118" s="12">
        <v>14</v>
      </c>
      <c r="I2118" s="28">
        <f>VLOOKUP(B:B,DIM_PRODUCTS!A:F,5,FALSE)</f>
        <v>26</v>
      </c>
      <c r="J2118" s="28">
        <f>FACT_ORDERS[[#This Row],[ProductPrice]]*FACT_ORDERS[[#This Row],[Quantity]]</f>
        <v>364</v>
      </c>
      <c r="K2118" s="12" t="str">
        <f>VLOOKUP(C:C,DIM_CUSTOMERS!A:G,7,FALSE)</f>
        <v>Canada</v>
      </c>
      <c r="L2118" s="30" cm="1">
        <f t="array" ref="L2118">_xlfn.IFS(
    AND(FACT_ORDERS[[#This Row],[DeliveryMehtod]]="shippment",FACT_ORDERS[[#This Row],[TotalAmount]]&gt;=200), 0,
    AND(FACT_ORDERS[[#This Row],[DeliveryMehtod]]="pickup"), 15,
    AND(FACT_ORDERS[[#This Row],[DeliveryMehtod]]="shippment",FACT_ORDERS[[#This Row],[TotalAmount]]&lt;200), 35
)</f>
        <v>15</v>
      </c>
      <c r="M2118" s="12" t="str" cm="1">
        <f t="array" ref="M2118">_xlfn.IFS(
    SUMIFS(FACT_ORDERS[TotalAmount], FACT_ORDERS[WD_CUSTOMERS],FACT_ORDERS[[#This Row],[WD_CUSTOMERS]])&gt;=15000, "VIP",
    SUMIFS(FACT_ORDERS[TotalAmount], FACT_ORDERS[WD_CUSTOMERS],FACT_ORDERS[[#This Row],[WD_CUSTOMERS]])&gt;=8000, "Premium",
    TRUE, "Regular"
)</f>
        <v>Regular</v>
      </c>
      <c r="N2118" s="32" cm="1">
        <f t="array" ref="N2118">_xlfn.IFS(
   FACT_ORDERS[[#This Row],[TypeOfClient]]="VIP", 0.2,
   FACT_ORDERS[[#This Row],[TypeOfClient]]="Premium", 0.1,
   TRUE, 0
)</f>
        <v>0</v>
      </c>
      <c r="O2118" s="31" cm="1">
        <f t="array" ref="O2118">_xlfn.IFS(
   FACT_ORDERS[[#This Row],[TotalAmount]]&gt;1500, 0.15,
   FACT_ORDERS[[#This Row],[TotalAmount]]&gt;1000, 0.1,
   FACT_ORDERS[[#This Row],[TotalAmount]]&gt;500, 0.05,
   TRUE, 0
)</f>
        <v>0</v>
      </c>
      <c r="P2118" s="28">
        <f xml:space="preserve"> FACT_ORDERS[[#This Row],[TotalAmount]] * (1 - (FACT_ORDERS[[#This Row],[ClientDiscount]] + FACT_ORDERS[[#This Row],[OrderDiscount]]) )</f>
        <v>364</v>
      </c>
      <c r="Q2118" s="28">
        <f>FACT_ORDERS[[#This Row],[TotalAmountWithDiscount]]+FACT_ORDERS[[#This Row],[DeliveryCost]]</f>
        <v>379</v>
      </c>
      <c r="R2118" s="35">
        <v>45563</v>
      </c>
      <c r="S2118" s="35" t="str">
        <f>IF(NETWORKDAYS(FACT_ORDERS[[#This Row],[Order-Date]], FACT_ORDERS[[#This Row],[ArrivalDate ]]) &gt; 10, "Late", "On Time")</f>
        <v>Late</v>
      </c>
    </row>
    <row r="2119" spans="1:19" x14ac:dyDescent="0.3">
      <c r="A2119" s="12">
        <v>7117</v>
      </c>
      <c r="B2119" s="12">
        <v>293</v>
      </c>
      <c r="C2119" s="12">
        <v>10366</v>
      </c>
      <c r="D2119" s="12">
        <v>2118</v>
      </c>
      <c r="E2119" s="12" t="s">
        <v>244</v>
      </c>
      <c r="F2119" s="13">
        <v>45479</v>
      </c>
      <c r="G2119" s="26" t="s">
        <v>12641</v>
      </c>
      <c r="H2119" s="12">
        <v>12</v>
      </c>
      <c r="I2119" s="28">
        <f>VLOOKUP(B:B,DIM_PRODUCTS!A:F,5,FALSE)</f>
        <v>11</v>
      </c>
      <c r="J2119" s="28">
        <f>FACT_ORDERS[[#This Row],[ProductPrice]]*FACT_ORDERS[[#This Row],[Quantity]]</f>
        <v>132</v>
      </c>
      <c r="K2119" s="12" t="str">
        <f>VLOOKUP(C:C,DIM_CUSTOMERS!A:G,7,FALSE)</f>
        <v>USA</v>
      </c>
      <c r="L2119" s="30" cm="1">
        <f t="array" ref="L2119">_xlfn.IFS(
    AND(FACT_ORDERS[[#This Row],[DeliveryMehtod]]="shippment",FACT_ORDERS[[#This Row],[TotalAmount]]&gt;=200), 0,
    AND(FACT_ORDERS[[#This Row],[DeliveryMehtod]]="pickup"), 15,
    AND(FACT_ORDERS[[#This Row],[DeliveryMehtod]]="shippment",FACT_ORDERS[[#This Row],[TotalAmount]]&lt;200), 35
)</f>
        <v>35</v>
      </c>
      <c r="M2119" s="12" t="str" cm="1">
        <f t="array" ref="M2119">_xlfn.IFS(
    SUMIFS(FACT_ORDERS[TotalAmount], FACT_ORDERS[WD_CUSTOMERS],FACT_ORDERS[[#This Row],[WD_CUSTOMERS]])&gt;=15000, "VIP",
    SUMIFS(FACT_ORDERS[TotalAmount], FACT_ORDERS[WD_CUSTOMERS],FACT_ORDERS[[#This Row],[WD_CUSTOMERS]])&gt;=8000, "Premium",
    TRUE, "Regular"
)</f>
        <v>Regular</v>
      </c>
      <c r="N2119" s="32" cm="1">
        <f t="array" ref="N2119">_xlfn.IFS(
   FACT_ORDERS[[#This Row],[TypeOfClient]]="VIP", 0.2,
   FACT_ORDERS[[#This Row],[TypeOfClient]]="Premium", 0.1,
   TRUE, 0
)</f>
        <v>0</v>
      </c>
      <c r="O2119" s="31" cm="1">
        <f t="array" ref="O2119">_xlfn.IFS(
   FACT_ORDERS[[#This Row],[TotalAmount]]&gt;1500, 0.15,
   FACT_ORDERS[[#This Row],[TotalAmount]]&gt;1000, 0.1,
   FACT_ORDERS[[#This Row],[TotalAmount]]&gt;500, 0.05,
   TRUE, 0
)</f>
        <v>0</v>
      </c>
      <c r="P2119" s="28">
        <f xml:space="preserve"> FACT_ORDERS[[#This Row],[TotalAmount]] * (1 - (FACT_ORDERS[[#This Row],[ClientDiscount]] + FACT_ORDERS[[#This Row],[OrderDiscount]]) )</f>
        <v>132</v>
      </c>
      <c r="Q2119" s="28">
        <f>FACT_ORDERS[[#This Row],[TotalAmountWithDiscount]]+FACT_ORDERS[[#This Row],[DeliveryCost]]</f>
        <v>167</v>
      </c>
      <c r="R2119" s="35">
        <v>45488</v>
      </c>
      <c r="S2119" s="35" t="str">
        <f>IF(NETWORKDAYS(FACT_ORDERS[[#This Row],[Order-Date]], FACT_ORDERS[[#This Row],[ArrivalDate ]]) &gt; 10, "Late", "On Time")</f>
        <v>On Time</v>
      </c>
    </row>
    <row r="2120" spans="1:19" x14ac:dyDescent="0.3">
      <c r="A2120" s="12">
        <v>7118</v>
      </c>
      <c r="B2120" s="12">
        <v>254</v>
      </c>
      <c r="C2120" s="12">
        <v>10366</v>
      </c>
      <c r="D2120" s="12">
        <v>2119</v>
      </c>
      <c r="E2120" s="12" t="s">
        <v>244</v>
      </c>
      <c r="F2120" s="13">
        <v>45444</v>
      </c>
      <c r="G2120" s="26" t="s">
        <v>12642</v>
      </c>
      <c r="H2120" s="12">
        <v>13</v>
      </c>
      <c r="I2120" s="28">
        <f>VLOOKUP(B:B,DIM_PRODUCTS!A:F,5,FALSE)</f>
        <v>27</v>
      </c>
      <c r="J2120" s="28">
        <f>FACT_ORDERS[[#This Row],[ProductPrice]]*FACT_ORDERS[[#This Row],[Quantity]]</f>
        <v>351</v>
      </c>
      <c r="K2120" s="12" t="str">
        <f>VLOOKUP(C:C,DIM_CUSTOMERS!A:G,7,FALSE)</f>
        <v>USA</v>
      </c>
      <c r="L2120" s="30" cm="1">
        <f t="array" ref="L2120">_xlfn.IFS(
    AND(FACT_ORDERS[[#This Row],[DeliveryMehtod]]="shippment",FACT_ORDERS[[#This Row],[TotalAmount]]&gt;=200), 0,
    AND(FACT_ORDERS[[#This Row],[DeliveryMehtod]]="pickup"), 15,
    AND(FACT_ORDERS[[#This Row],[DeliveryMehtod]]="shippment",FACT_ORDERS[[#This Row],[TotalAmount]]&lt;200), 35
)</f>
        <v>0</v>
      </c>
      <c r="M2120" s="12" t="str" cm="1">
        <f t="array" ref="M2120">_xlfn.IFS(
    SUMIFS(FACT_ORDERS[TotalAmount], FACT_ORDERS[WD_CUSTOMERS],FACT_ORDERS[[#This Row],[WD_CUSTOMERS]])&gt;=15000, "VIP",
    SUMIFS(FACT_ORDERS[TotalAmount], FACT_ORDERS[WD_CUSTOMERS],FACT_ORDERS[[#This Row],[WD_CUSTOMERS]])&gt;=8000, "Premium",
    TRUE, "Regular"
)</f>
        <v>Regular</v>
      </c>
      <c r="N2120" s="32" cm="1">
        <f t="array" ref="N2120">_xlfn.IFS(
   FACT_ORDERS[[#This Row],[TypeOfClient]]="VIP", 0.2,
   FACT_ORDERS[[#This Row],[TypeOfClient]]="Premium", 0.1,
   TRUE, 0
)</f>
        <v>0</v>
      </c>
      <c r="O2120" s="31" cm="1">
        <f t="array" ref="O2120">_xlfn.IFS(
   FACT_ORDERS[[#This Row],[TotalAmount]]&gt;1500, 0.15,
   FACT_ORDERS[[#This Row],[TotalAmount]]&gt;1000, 0.1,
   FACT_ORDERS[[#This Row],[TotalAmount]]&gt;500, 0.05,
   TRUE, 0
)</f>
        <v>0</v>
      </c>
      <c r="P2120" s="28">
        <f xml:space="preserve"> FACT_ORDERS[[#This Row],[TotalAmount]] * (1 - (FACT_ORDERS[[#This Row],[ClientDiscount]] + FACT_ORDERS[[#This Row],[OrderDiscount]]) )</f>
        <v>351</v>
      </c>
      <c r="Q2120" s="28">
        <f>FACT_ORDERS[[#This Row],[TotalAmountWithDiscount]]+FACT_ORDERS[[#This Row],[DeliveryCost]]</f>
        <v>351</v>
      </c>
      <c r="R2120" s="35">
        <v>45455</v>
      </c>
      <c r="S2120" s="35" t="str">
        <f>IF(NETWORKDAYS(FACT_ORDERS[[#This Row],[Order-Date]], FACT_ORDERS[[#This Row],[ArrivalDate ]]) &gt; 10, "Late", "On Time")</f>
        <v>On Time</v>
      </c>
    </row>
    <row r="2121" spans="1:19" x14ac:dyDescent="0.3">
      <c r="A2121" s="12">
        <v>7119</v>
      </c>
      <c r="B2121" s="12">
        <v>293</v>
      </c>
      <c r="C2121" s="12">
        <v>10366</v>
      </c>
      <c r="D2121" s="12">
        <v>2120</v>
      </c>
      <c r="E2121" s="12" t="s">
        <v>243</v>
      </c>
      <c r="F2121" s="13">
        <v>45444</v>
      </c>
      <c r="G2121" s="26" t="s">
        <v>3292</v>
      </c>
      <c r="H2121" s="12">
        <v>13</v>
      </c>
      <c r="I2121" s="28">
        <f>VLOOKUP(B:B,DIM_PRODUCTS!A:F,5,FALSE)</f>
        <v>11</v>
      </c>
      <c r="J2121" s="28">
        <f>FACT_ORDERS[[#This Row],[ProductPrice]]*FACT_ORDERS[[#This Row],[Quantity]]</f>
        <v>143</v>
      </c>
      <c r="K2121" s="12" t="str">
        <f>VLOOKUP(C:C,DIM_CUSTOMERS!A:G,7,FALSE)</f>
        <v>USA</v>
      </c>
      <c r="L2121" s="30" cm="1">
        <f t="array" ref="L2121">_xlfn.IFS(
    AND(FACT_ORDERS[[#This Row],[DeliveryMehtod]]="shippment",FACT_ORDERS[[#This Row],[TotalAmount]]&gt;=200), 0,
    AND(FACT_ORDERS[[#This Row],[DeliveryMehtod]]="pickup"), 15,
    AND(FACT_ORDERS[[#This Row],[DeliveryMehtod]]="shippment",FACT_ORDERS[[#This Row],[TotalAmount]]&lt;200), 35
)</f>
        <v>15</v>
      </c>
      <c r="M2121" s="12" t="str" cm="1">
        <f t="array" ref="M2121">_xlfn.IFS(
    SUMIFS(FACT_ORDERS[TotalAmount], FACT_ORDERS[WD_CUSTOMERS],FACT_ORDERS[[#This Row],[WD_CUSTOMERS]])&gt;=15000, "VIP",
    SUMIFS(FACT_ORDERS[TotalAmount], FACT_ORDERS[WD_CUSTOMERS],FACT_ORDERS[[#This Row],[WD_CUSTOMERS]])&gt;=8000, "Premium",
    TRUE, "Regular"
)</f>
        <v>Regular</v>
      </c>
      <c r="N2121" s="32" cm="1">
        <f t="array" ref="N2121">_xlfn.IFS(
   FACT_ORDERS[[#This Row],[TypeOfClient]]="VIP", 0.2,
   FACT_ORDERS[[#This Row],[TypeOfClient]]="Premium", 0.1,
   TRUE, 0
)</f>
        <v>0</v>
      </c>
      <c r="O2121" s="31" cm="1">
        <f t="array" ref="O2121">_xlfn.IFS(
   FACT_ORDERS[[#This Row],[TotalAmount]]&gt;1500, 0.15,
   FACT_ORDERS[[#This Row],[TotalAmount]]&gt;1000, 0.1,
   FACT_ORDERS[[#This Row],[TotalAmount]]&gt;500, 0.05,
   TRUE, 0
)</f>
        <v>0</v>
      </c>
      <c r="P2121" s="28">
        <f xml:space="preserve"> FACT_ORDERS[[#This Row],[TotalAmount]] * (1 - (FACT_ORDERS[[#This Row],[ClientDiscount]] + FACT_ORDERS[[#This Row],[OrderDiscount]]) )</f>
        <v>143</v>
      </c>
      <c r="Q2121" s="28">
        <f>FACT_ORDERS[[#This Row],[TotalAmountWithDiscount]]+FACT_ORDERS[[#This Row],[DeliveryCost]]</f>
        <v>158</v>
      </c>
      <c r="R2121" s="35">
        <v>45451</v>
      </c>
      <c r="S2121" s="35" t="str">
        <f>IF(NETWORKDAYS(FACT_ORDERS[[#This Row],[Order-Date]], FACT_ORDERS[[#This Row],[ArrivalDate ]]) &gt; 10, "Late", "On Time")</f>
        <v>On Time</v>
      </c>
    </row>
    <row r="2122" spans="1:19" x14ac:dyDescent="0.3">
      <c r="A2122" s="12">
        <v>7120</v>
      </c>
      <c r="B2122" s="12">
        <v>254</v>
      </c>
      <c r="C2122" s="12">
        <v>10366</v>
      </c>
      <c r="D2122" s="12">
        <v>2121</v>
      </c>
      <c r="E2122" s="12" t="s">
        <v>243</v>
      </c>
      <c r="F2122" s="13">
        <v>45366</v>
      </c>
      <c r="G2122" s="26" t="s">
        <v>12643</v>
      </c>
      <c r="H2122" s="12">
        <v>16</v>
      </c>
      <c r="I2122" s="28">
        <f>VLOOKUP(B:B,DIM_PRODUCTS!A:F,5,FALSE)</f>
        <v>27</v>
      </c>
      <c r="J2122" s="28">
        <f>FACT_ORDERS[[#This Row],[ProductPrice]]*FACT_ORDERS[[#This Row],[Quantity]]</f>
        <v>432</v>
      </c>
      <c r="K2122" s="12" t="str">
        <f>VLOOKUP(C:C,DIM_CUSTOMERS!A:G,7,FALSE)</f>
        <v>USA</v>
      </c>
      <c r="L2122" s="30" cm="1">
        <f t="array" ref="L2122">_xlfn.IFS(
    AND(FACT_ORDERS[[#This Row],[DeliveryMehtod]]="shippment",FACT_ORDERS[[#This Row],[TotalAmount]]&gt;=200), 0,
    AND(FACT_ORDERS[[#This Row],[DeliveryMehtod]]="pickup"), 15,
    AND(FACT_ORDERS[[#This Row],[DeliveryMehtod]]="shippment",FACT_ORDERS[[#This Row],[TotalAmount]]&lt;200), 35
)</f>
        <v>15</v>
      </c>
      <c r="M2122" s="12" t="str" cm="1">
        <f t="array" ref="M2122">_xlfn.IFS(
    SUMIFS(FACT_ORDERS[TotalAmount], FACT_ORDERS[WD_CUSTOMERS],FACT_ORDERS[[#This Row],[WD_CUSTOMERS]])&gt;=15000, "VIP",
    SUMIFS(FACT_ORDERS[TotalAmount], FACT_ORDERS[WD_CUSTOMERS],FACT_ORDERS[[#This Row],[WD_CUSTOMERS]])&gt;=8000, "Premium",
    TRUE, "Regular"
)</f>
        <v>Regular</v>
      </c>
      <c r="N2122" s="32" cm="1">
        <f t="array" ref="N2122">_xlfn.IFS(
   FACT_ORDERS[[#This Row],[TypeOfClient]]="VIP", 0.2,
   FACT_ORDERS[[#This Row],[TypeOfClient]]="Premium", 0.1,
   TRUE, 0
)</f>
        <v>0</v>
      </c>
      <c r="O2122" s="31" cm="1">
        <f t="array" ref="O2122">_xlfn.IFS(
   FACT_ORDERS[[#This Row],[TotalAmount]]&gt;1500, 0.15,
   FACT_ORDERS[[#This Row],[TotalAmount]]&gt;1000, 0.1,
   FACT_ORDERS[[#This Row],[TotalAmount]]&gt;500, 0.05,
   TRUE, 0
)</f>
        <v>0</v>
      </c>
      <c r="P2122" s="28">
        <f xml:space="preserve"> FACT_ORDERS[[#This Row],[TotalAmount]] * (1 - (FACT_ORDERS[[#This Row],[ClientDiscount]] + FACT_ORDERS[[#This Row],[OrderDiscount]]) )</f>
        <v>432</v>
      </c>
      <c r="Q2122" s="28">
        <f>FACT_ORDERS[[#This Row],[TotalAmountWithDiscount]]+FACT_ORDERS[[#This Row],[DeliveryCost]]</f>
        <v>447</v>
      </c>
      <c r="R2122" s="35">
        <v>45374</v>
      </c>
      <c r="S2122" s="35" t="str">
        <f>IF(NETWORKDAYS(FACT_ORDERS[[#This Row],[Order-Date]], FACT_ORDERS[[#This Row],[ArrivalDate ]]) &gt; 10, "Late", "On Time")</f>
        <v>On Time</v>
      </c>
    </row>
    <row r="2123" spans="1:19" x14ac:dyDescent="0.3">
      <c r="A2123" s="12">
        <v>7121</v>
      </c>
      <c r="B2123" s="12">
        <v>293</v>
      </c>
      <c r="C2123" s="12">
        <v>10366</v>
      </c>
      <c r="D2123" s="12">
        <v>2122</v>
      </c>
      <c r="E2123" s="12" t="s">
        <v>244</v>
      </c>
      <c r="F2123" s="13">
        <v>45366</v>
      </c>
      <c r="G2123" s="26" t="s">
        <v>12644</v>
      </c>
      <c r="H2123" s="12">
        <v>14</v>
      </c>
      <c r="I2123" s="28">
        <f>VLOOKUP(B:B,DIM_PRODUCTS!A:F,5,FALSE)</f>
        <v>11</v>
      </c>
      <c r="J2123" s="28">
        <f>FACT_ORDERS[[#This Row],[ProductPrice]]*FACT_ORDERS[[#This Row],[Quantity]]</f>
        <v>154</v>
      </c>
      <c r="K2123" s="12" t="str">
        <f>VLOOKUP(C:C,DIM_CUSTOMERS!A:G,7,FALSE)</f>
        <v>USA</v>
      </c>
      <c r="L2123" s="30" cm="1">
        <f t="array" ref="L2123">_xlfn.IFS(
    AND(FACT_ORDERS[[#This Row],[DeliveryMehtod]]="shippment",FACT_ORDERS[[#This Row],[TotalAmount]]&gt;=200), 0,
    AND(FACT_ORDERS[[#This Row],[DeliveryMehtod]]="pickup"), 15,
    AND(FACT_ORDERS[[#This Row],[DeliveryMehtod]]="shippment",FACT_ORDERS[[#This Row],[TotalAmount]]&lt;200), 35
)</f>
        <v>35</v>
      </c>
      <c r="M2123" s="12" t="str" cm="1">
        <f t="array" ref="M2123">_xlfn.IFS(
    SUMIFS(FACT_ORDERS[TotalAmount], FACT_ORDERS[WD_CUSTOMERS],FACT_ORDERS[[#This Row],[WD_CUSTOMERS]])&gt;=15000, "VIP",
    SUMIFS(FACT_ORDERS[TotalAmount], FACT_ORDERS[WD_CUSTOMERS],FACT_ORDERS[[#This Row],[WD_CUSTOMERS]])&gt;=8000, "Premium",
    TRUE, "Regular"
)</f>
        <v>Regular</v>
      </c>
      <c r="N2123" s="32" cm="1">
        <f t="array" ref="N2123">_xlfn.IFS(
   FACT_ORDERS[[#This Row],[TypeOfClient]]="VIP", 0.2,
   FACT_ORDERS[[#This Row],[TypeOfClient]]="Premium", 0.1,
   TRUE, 0
)</f>
        <v>0</v>
      </c>
      <c r="O2123" s="31" cm="1">
        <f t="array" ref="O2123">_xlfn.IFS(
   FACT_ORDERS[[#This Row],[TotalAmount]]&gt;1500, 0.15,
   FACT_ORDERS[[#This Row],[TotalAmount]]&gt;1000, 0.1,
   FACT_ORDERS[[#This Row],[TotalAmount]]&gt;500, 0.05,
   TRUE, 0
)</f>
        <v>0</v>
      </c>
      <c r="P2123" s="28">
        <f xml:space="preserve"> FACT_ORDERS[[#This Row],[TotalAmount]] * (1 - (FACT_ORDERS[[#This Row],[ClientDiscount]] + FACT_ORDERS[[#This Row],[OrderDiscount]]) )</f>
        <v>154</v>
      </c>
      <c r="Q2123" s="28">
        <f>FACT_ORDERS[[#This Row],[TotalAmountWithDiscount]]+FACT_ORDERS[[#This Row],[DeliveryCost]]</f>
        <v>189</v>
      </c>
      <c r="R2123" s="35">
        <v>45375</v>
      </c>
      <c r="S2123" s="35" t="str">
        <f>IF(NETWORKDAYS(FACT_ORDERS[[#This Row],[Order-Date]], FACT_ORDERS[[#This Row],[ArrivalDate ]]) &gt; 10, "Late", "On Time")</f>
        <v>On Time</v>
      </c>
    </row>
    <row r="2124" spans="1:19" x14ac:dyDescent="0.3">
      <c r="A2124" s="12">
        <v>7122</v>
      </c>
      <c r="B2124" s="12">
        <v>254</v>
      </c>
      <c r="C2124" s="12">
        <v>10366</v>
      </c>
      <c r="D2124" s="12">
        <v>2123</v>
      </c>
      <c r="E2124" s="12" t="s">
        <v>244</v>
      </c>
      <c r="F2124" s="13">
        <v>45175</v>
      </c>
      <c r="G2124" s="26" t="s">
        <v>12645</v>
      </c>
      <c r="H2124" s="12">
        <v>22</v>
      </c>
      <c r="I2124" s="28">
        <f>VLOOKUP(B:B,DIM_PRODUCTS!A:F,5,FALSE)</f>
        <v>27</v>
      </c>
      <c r="J2124" s="28">
        <f>FACT_ORDERS[[#This Row],[ProductPrice]]*FACT_ORDERS[[#This Row],[Quantity]]</f>
        <v>594</v>
      </c>
      <c r="K2124" s="12" t="str">
        <f>VLOOKUP(C:C,DIM_CUSTOMERS!A:G,7,FALSE)</f>
        <v>USA</v>
      </c>
      <c r="L2124" s="30" cm="1">
        <f t="array" ref="L2124">_xlfn.IFS(
    AND(FACT_ORDERS[[#This Row],[DeliveryMehtod]]="shippment",FACT_ORDERS[[#This Row],[TotalAmount]]&gt;=200), 0,
    AND(FACT_ORDERS[[#This Row],[DeliveryMehtod]]="pickup"), 15,
    AND(FACT_ORDERS[[#This Row],[DeliveryMehtod]]="shippment",FACT_ORDERS[[#This Row],[TotalAmount]]&lt;200), 35
)</f>
        <v>0</v>
      </c>
      <c r="M2124" s="12" t="str" cm="1">
        <f t="array" ref="M2124">_xlfn.IFS(
    SUMIFS(FACT_ORDERS[TotalAmount], FACT_ORDERS[WD_CUSTOMERS],FACT_ORDERS[[#This Row],[WD_CUSTOMERS]])&gt;=15000, "VIP",
    SUMIFS(FACT_ORDERS[TotalAmount], FACT_ORDERS[WD_CUSTOMERS],FACT_ORDERS[[#This Row],[WD_CUSTOMERS]])&gt;=8000, "Premium",
    TRUE, "Regular"
)</f>
        <v>Regular</v>
      </c>
      <c r="N2124" s="32" cm="1">
        <f t="array" ref="N2124">_xlfn.IFS(
   FACT_ORDERS[[#This Row],[TypeOfClient]]="VIP", 0.2,
   FACT_ORDERS[[#This Row],[TypeOfClient]]="Premium", 0.1,
   TRUE, 0
)</f>
        <v>0</v>
      </c>
      <c r="O2124" s="31" cm="1">
        <f t="array" ref="O2124">_xlfn.IFS(
   FACT_ORDERS[[#This Row],[TotalAmount]]&gt;1500, 0.15,
   FACT_ORDERS[[#This Row],[TotalAmount]]&gt;1000, 0.1,
   FACT_ORDERS[[#This Row],[TotalAmount]]&gt;500, 0.05,
   TRUE, 0
)</f>
        <v>0.05</v>
      </c>
      <c r="P2124" s="28">
        <f xml:space="preserve"> FACT_ORDERS[[#This Row],[TotalAmount]] * (1 - (FACT_ORDERS[[#This Row],[ClientDiscount]] + FACT_ORDERS[[#This Row],[OrderDiscount]]) )</f>
        <v>564.29999999999995</v>
      </c>
      <c r="Q2124" s="28">
        <f>FACT_ORDERS[[#This Row],[TotalAmountWithDiscount]]+FACT_ORDERS[[#This Row],[DeliveryCost]]</f>
        <v>564.29999999999995</v>
      </c>
      <c r="R2124" s="35">
        <v>45185</v>
      </c>
      <c r="S2124" s="35" t="str">
        <f>IF(NETWORKDAYS(FACT_ORDERS[[#This Row],[Order-Date]], FACT_ORDERS[[#This Row],[ArrivalDate ]]) &gt; 10, "Late", "On Time")</f>
        <v>On Time</v>
      </c>
    </row>
    <row r="2125" spans="1:19" x14ac:dyDescent="0.3">
      <c r="A2125" s="12">
        <v>7123</v>
      </c>
      <c r="B2125" s="12">
        <v>293</v>
      </c>
      <c r="C2125" s="12">
        <v>10366</v>
      </c>
      <c r="D2125" s="12">
        <v>2124</v>
      </c>
      <c r="E2125" s="12" t="s">
        <v>243</v>
      </c>
      <c r="F2125" s="13">
        <v>45175</v>
      </c>
      <c r="G2125" s="26" t="s">
        <v>12646</v>
      </c>
      <c r="H2125" s="12">
        <v>10</v>
      </c>
      <c r="I2125" s="28">
        <f>VLOOKUP(B:B,DIM_PRODUCTS!A:F,5,FALSE)</f>
        <v>11</v>
      </c>
      <c r="J2125" s="28">
        <f>FACT_ORDERS[[#This Row],[ProductPrice]]*FACT_ORDERS[[#This Row],[Quantity]]</f>
        <v>110</v>
      </c>
      <c r="K2125" s="12" t="str">
        <f>VLOOKUP(C:C,DIM_CUSTOMERS!A:G,7,FALSE)</f>
        <v>USA</v>
      </c>
      <c r="L2125" s="30" cm="1">
        <f t="array" ref="L2125">_xlfn.IFS(
    AND(FACT_ORDERS[[#This Row],[DeliveryMehtod]]="shippment",FACT_ORDERS[[#This Row],[TotalAmount]]&gt;=200), 0,
    AND(FACT_ORDERS[[#This Row],[DeliveryMehtod]]="pickup"), 15,
    AND(FACT_ORDERS[[#This Row],[DeliveryMehtod]]="shippment",FACT_ORDERS[[#This Row],[TotalAmount]]&lt;200), 35
)</f>
        <v>15</v>
      </c>
      <c r="M2125" s="12" t="str" cm="1">
        <f t="array" ref="M2125">_xlfn.IFS(
    SUMIFS(FACT_ORDERS[TotalAmount], FACT_ORDERS[WD_CUSTOMERS],FACT_ORDERS[[#This Row],[WD_CUSTOMERS]])&gt;=15000, "VIP",
    SUMIFS(FACT_ORDERS[TotalAmount], FACT_ORDERS[WD_CUSTOMERS],FACT_ORDERS[[#This Row],[WD_CUSTOMERS]])&gt;=8000, "Premium",
    TRUE, "Regular"
)</f>
        <v>Regular</v>
      </c>
      <c r="N2125" s="32" cm="1">
        <f t="array" ref="N2125">_xlfn.IFS(
   FACT_ORDERS[[#This Row],[TypeOfClient]]="VIP", 0.2,
   FACT_ORDERS[[#This Row],[TypeOfClient]]="Premium", 0.1,
   TRUE, 0
)</f>
        <v>0</v>
      </c>
      <c r="O2125" s="31" cm="1">
        <f t="array" ref="O2125">_xlfn.IFS(
   FACT_ORDERS[[#This Row],[TotalAmount]]&gt;1500, 0.15,
   FACT_ORDERS[[#This Row],[TotalAmount]]&gt;1000, 0.1,
   FACT_ORDERS[[#This Row],[TotalAmount]]&gt;500, 0.05,
   TRUE, 0
)</f>
        <v>0</v>
      </c>
      <c r="P2125" s="28">
        <f xml:space="preserve"> FACT_ORDERS[[#This Row],[TotalAmount]] * (1 - (FACT_ORDERS[[#This Row],[ClientDiscount]] + FACT_ORDERS[[#This Row],[OrderDiscount]]) )</f>
        <v>110</v>
      </c>
      <c r="Q2125" s="28">
        <f>FACT_ORDERS[[#This Row],[TotalAmountWithDiscount]]+FACT_ORDERS[[#This Row],[DeliveryCost]]</f>
        <v>125</v>
      </c>
      <c r="R2125" s="35">
        <v>45183</v>
      </c>
      <c r="S2125" s="35" t="str">
        <f>IF(NETWORKDAYS(FACT_ORDERS[[#This Row],[Order-Date]], FACT_ORDERS[[#This Row],[ArrivalDate ]]) &gt; 10, "Late", "On Time")</f>
        <v>On Time</v>
      </c>
    </row>
    <row r="2126" spans="1:19" x14ac:dyDescent="0.3">
      <c r="A2126" s="12">
        <v>7124</v>
      </c>
      <c r="B2126" s="12">
        <v>259</v>
      </c>
      <c r="C2126" s="12">
        <v>10510</v>
      </c>
      <c r="D2126" s="12">
        <v>2125</v>
      </c>
      <c r="E2126" s="12" t="s">
        <v>243</v>
      </c>
      <c r="F2126" s="13">
        <v>45541</v>
      </c>
      <c r="G2126" s="26" t="s">
        <v>12647</v>
      </c>
      <c r="H2126" s="12">
        <v>27</v>
      </c>
      <c r="I2126" s="28">
        <f>VLOOKUP(B:B,DIM_PRODUCTS!A:F,5,FALSE)</f>
        <v>20</v>
      </c>
      <c r="J2126" s="28">
        <f>FACT_ORDERS[[#This Row],[ProductPrice]]*FACT_ORDERS[[#This Row],[Quantity]]</f>
        <v>540</v>
      </c>
      <c r="K2126" s="12" t="str">
        <f>VLOOKUP(C:C,DIM_CUSTOMERS!A:G,7,FALSE)</f>
        <v>South Korea</v>
      </c>
      <c r="L2126" s="30" cm="1">
        <f t="array" ref="L2126">_xlfn.IFS(
    AND(FACT_ORDERS[[#This Row],[DeliveryMehtod]]="shippment",FACT_ORDERS[[#This Row],[TotalAmount]]&gt;=200), 0,
    AND(FACT_ORDERS[[#This Row],[DeliveryMehtod]]="pickup"), 15,
    AND(FACT_ORDERS[[#This Row],[DeliveryMehtod]]="shippment",FACT_ORDERS[[#This Row],[TotalAmount]]&lt;200), 35
)</f>
        <v>15</v>
      </c>
      <c r="M2126" s="12" t="str" cm="1">
        <f t="array" ref="M2126">_xlfn.IFS(
    SUMIFS(FACT_ORDERS[TotalAmount], FACT_ORDERS[WD_CUSTOMERS],FACT_ORDERS[[#This Row],[WD_CUSTOMERS]])&gt;=15000, "VIP",
    SUMIFS(FACT_ORDERS[TotalAmount], FACT_ORDERS[WD_CUSTOMERS],FACT_ORDERS[[#This Row],[WD_CUSTOMERS]])&gt;=8000, "Premium",
    TRUE, "Regular"
)</f>
        <v>Regular</v>
      </c>
      <c r="N2126" s="32" cm="1">
        <f t="array" ref="N2126">_xlfn.IFS(
   FACT_ORDERS[[#This Row],[TypeOfClient]]="VIP", 0.2,
   FACT_ORDERS[[#This Row],[TypeOfClient]]="Premium", 0.1,
   TRUE, 0
)</f>
        <v>0</v>
      </c>
      <c r="O2126" s="31" cm="1">
        <f t="array" ref="O2126">_xlfn.IFS(
   FACT_ORDERS[[#This Row],[TotalAmount]]&gt;1500, 0.15,
   FACT_ORDERS[[#This Row],[TotalAmount]]&gt;1000, 0.1,
   FACT_ORDERS[[#This Row],[TotalAmount]]&gt;500, 0.05,
   TRUE, 0
)</f>
        <v>0.05</v>
      </c>
      <c r="P2126" s="28">
        <f xml:space="preserve"> FACT_ORDERS[[#This Row],[TotalAmount]] * (1 - (FACT_ORDERS[[#This Row],[ClientDiscount]] + FACT_ORDERS[[#This Row],[OrderDiscount]]) )</f>
        <v>513</v>
      </c>
      <c r="Q2126" s="28">
        <f>FACT_ORDERS[[#This Row],[TotalAmountWithDiscount]]+FACT_ORDERS[[#This Row],[DeliveryCost]]</f>
        <v>528</v>
      </c>
      <c r="R2126" s="35">
        <v>45548</v>
      </c>
      <c r="S2126" s="35" t="str">
        <f>IF(NETWORKDAYS(FACT_ORDERS[[#This Row],[Order-Date]], FACT_ORDERS[[#This Row],[ArrivalDate ]]) &gt; 10, "Late", "On Time")</f>
        <v>On Time</v>
      </c>
    </row>
    <row r="2127" spans="1:19" x14ac:dyDescent="0.3">
      <c r="A2127" s="12">
        <v>7125</v>
      </c>
      <c r="B2127" s="12">
        <v>247</v>
      </c>
      <c r="C2127" s="12">
        <v>10510</v>
      </c>
      <c r="D2127" s="12">
        <v>2126</v>
      </c>
      <c r="E2127" s="12" t="s">
        <v>244</v>
      </c>
      <c r="F2127" s="13">
        <v>45541</v>
      </c>
      <c r="G2127" s="26" t="s">
        <v>12648</v>
      </c>
      <c r="H2127" s="12">
        <v>21</v>
      </c>
      <c r="I2127" s="28">
        <f>VLOOKUP(B:B,DIM_PRODUCTS!A:F,5,FALSE)</f>
        <v>13</v>
      </c>
      <c r="J2127" s="28">
        <f>FACT_ORDERS[[#This Row],[ProductPrice]]*FACT_ORDERS[[#This Row],[Quantity]]</f>
        <v>273</v>
      </c>
      <c r="K2127" s="12" t="str">
        <f>VLOOKUP(C:C,DIM_CUSTOMERS!A:G,7,FALSE)</f>
        <v>South Korea</v>
      </c>
      <c r="L2127" s="30" cm="1">
        <f t="array" ref="L2127">_xlfn.IFS(
    AND(FACT_ORDERS[[#This Row],[DeliveryMehtod]]="shippment",FACT_ORDERS[[#This Row],[TotalAmount]]&gt;=200), 0,
    AND(FACT_ORDERS[[#This Row],[DeliveryMehtod]]="pickup"), 15,
    AND(FACT_ORDERS[[#This Row],[DeliveryMehtod]]="shippment",FACT_ORDERS[[#This Row],[TotalAmount]]&lt;200), 35
)</f>
        <v>0</v>
      </c>
      <c r="M2127" s="12" t="str" cm="1">
        <f t="array" ref="M2127">_xlfn.IFS(
    SUMIFS(FACT_ORDERS[TotalAmount], FACT_ORDERS[WD_CUSTOMERS],FACT_ORDERS[[#This Row],[WD_CUSTOMERS]])&gt;=15000, "VIP",
    SUMIFS(FACT_ORDERS[TotalAmount], FACT_ORDERS[WD_CUSTOMERS],FACT_ORDERS[[#This Row],[WD_CUSTOMERS]])&gt;=8000, "Premium",
    TRUE, "Regular"
)</f>
        <v>Regular</v>
      </c>
      <c r="N2127" s="32" cm="1">
        <f t="array" ref="N2127">_xlfn.IFS(
   FACT_ORDERS[[#This Row],[TypeOfClient]]="VIP", 0.2,
   FACT_ORDERS[[#This Row],[TypeOfClient]]="Premium", 0.1,
   TRUE, 0
)</f>
        <v>0</v>
      </c>
      <c r="O2127" s="31" cm="1">
        <f t="array" ref="O2127">_xlfn.IFS(
   FACT_ORDERS[[#This Row],[TotalAmount]]&gt;1500, 0.15,
   FACT_ORDERS[[#This Row],[TotalAmount]]&gt;1000, 0.1,
   FACT_ORDERS[[#This Row],[TotalAmount]]&gt;500, 0.05,
   TRUE, 0
)</f>
        <v>0</v>
      </c>
      <c r="P2127" s="28">
        <f xml:space="preserve"> FACT_ORDERS[[#This Row],[TotalAmount]] * (1 - (FACT_ORDERS[[#This Row],[ClientDiscount]] + FACT_ORDERS[[#This Row],[OrderDiscount]]) )</f>
        <v>273</v>
      </c>
      <c r="Q2127" s="28">
        <f>FACT_ORDERS[[#This Row],[TotalAmountWithDiscount]]+FACT_ORDERS[[#This Row],[DeliveryCost]]</f>
        <v>273</v>
      </c>
      <c r="R2127" s="35">
        <v>45554</v>
      </c>
      <c r="S2127" s="35" t="str">
        <f>IF(NETWORKDAYS(FACT_ORDERS[[#This Row],[Order-Date]], FACT_ORDERS[[#This Row],[ArrivalDate ]]) &gt; 10, "Late", "On Time")</f>
        <v>On Time</v>
      </c>
    </row>
    <row r="2128" spans="1:19" x14ac:dyDescent="0.3">
      <c r="A2128" s="12">
        <v>7126</v>
      </c>
      <c r="B2128" s="12">
        <v>259</v>
      </c>
      <c r="C2128" s="12">
        <v>10510</v>
      </c>
      <c r="D2128" s="12">
        <v>2127</v>
      </c>
      <c r="E2128" s="12" t="s">
        <v>243</v>
      </c>
      <c r="F2128" s="13">
        <v>45131</v>
      </c>
      <c r="G2128" s="26" t="s">
        <v>12649</v>
      </c>
      <c r="H2128" s="12">
        <v>18</v>
      </c>
      <c r="I2128" s="28">
        <f>VLOOKUP(B:B,DIM_PRODUCTS!A:F,5,FALSE)</f>
        <v>20</v>
      </c>
      <c r="J2128" s="28">
        <f>FACT_ORDERS[[#This Row],[ProductPrice]]*FACT_ORDERS[[#This Row],[Quantity]]</f>
        <v>360</v>
      </c>
      <c r="K2128" s="12" t="str">
        <f>VLOOKUP(C:C,DIM_CUSTOMERS!A:G,7,FALSE)</f>
        <v>South Korea</v>
      </c>
      <c r="L2128" s="30" cm="1">
        <f t="array" ref="L2128">_xlfn.IFS(
    AND(FACT_ORDERS[[#This Row],[DeliveryMehtod]]="shippment",FACT_ORDERS[[#This Row],[TotalAmount]]&gt;=200), 0,
    AND(FACT_ORDERS[[#This Row],[DeliveryMehtod]]="pickup"), 15,
    AND(FACT_ORDERS[[#This Row],[DeliveryMehtod]]="shippment",FACT_ORDERS[[#This Row],[TotalAmount]]&lt;200), 35
)</f>
        <v>15</v>
      </c>
      <c r="M2128" s="12" t="str" cm="1">
        <f t="array" ref="M2128">_xlfn.IFS(
    SUMIFS(FACT_ORDERS[TotalAmount], FACT_ORDERS[WD_CUSTOMERS],FACT_ORDERS[[#This Row],[WD_CUSTOMERS]])&gt;=15000, "VIP",
    SUMIFS(FACT_ORDERS[TotalAmount], FACT_ORDERS[WD_CUSTOMERS],FACT_ORDERS[[#This Row],[WD_CUSTOMERS]])&gt;=8000, "Premium",
    TRUE, "Regular"
)</f>
        <v>Regular</v>
      </c>
      <c r="N2128" s="32" cm="1">
        <f t="array" ref="N2128">_xlfn.IFS(
   FACT_ORDERS[[#This Row],[TypeOfClient]]="VIP", 0.2,
   FACT_ORDERS[[#This Row],[TypeOfClient]]="Premium", 0.1,
   TRUE, 0
)</f>
        <v>0</v>
      </c>
      <c r="O2128" s="31" cm="1">
        <f t="array" ref="O2128">_xlfn.IFS(
   FACT_ORDERS[[#This Row],[TotalAmount]]&gt;1500, 0.15,
   FACT_ORDERS[[#This Row],[TotalAmount]]&gt;1000, 0.1,
   FACT_ORDERS[[#This Row],[TotalAmount]]&gt;500, 0.05,
   TRUE, 0
)</f>
        <v>0</v>
      </c>
      <c r="P2128" s="28">
        <f xml:space="preserve"> FACT_ORDERS[[#This Row],[TotalAmount]] * (1 - (FACT_ORDERS[[#This Row],[ClientDiscount]] + FACT_ORDERS[[#This Row],[OrderDiscount]]) )</f>
        <v>360</v>
      </c>
      <c r="Q2128" s="28">
        <f>FACT_ORDERS[[#This Row],[TotalAmountWithDiscount]]+FACT_ORDERS[[#This Row],[DeliveryCost]]</f>
        <v>375</v>
      </c>
      <c r="R2128" s="35">
        <v>45138</v>
      </c>
      <c r="S2128" s="35" t="str">
        <f>IF(NETWORKDAYS(FACT_ORDERS[[#This Row],[Order-Date]], FACT_ORDERS[[#This Row],[ArrivalDate ]]) &gt; 10, "Late", "On Time")</f>
        <v>On Time</v>
      </c>
    </row>
    <row r="2129" spans="1:19" x14ac:dyDescent="0.3">
      <c r="A2129" s="12">
        <v>7127</v>
      </c>
      <c r="B2129" s="12">
        <v>247</v>
      </c>
      <c r="C2129" s="12">
        <v>10510</v>
      </c>
      <c r="D2129" s="12">
        <v>2128</v>
      </c>
      <c r="E2129" s="12" t="s">
        <v>244</v>
      </c>
      <c r="F2129" s="13">
        <v>45131</v>
      </c>
      <c r="G2129" s="26" t="s">
        <v>12650</v>
      </c>
      <c r="H2129" s="12">
        <v>19</v>
      </c>
      <c r="I2129" s="28">
        <f>VLOOKUP(B:B,DIM_PRODUCTS!A:F,5,FALSE)</f>
        <v>13</v>
      </c>
      <c r="J2129" s="28">
        <f>FACT_ORDERS[[#This Row],[ProductPrice]]*FACT_ORDERS[[#This Row],[Quantity]]</f>
        <v>247</v>
      </c>
      <c r="K2129" s="12" t="str">
        <f>VLOOKUP(C:C,DIM_CUSTOMERS!A:G,7,FALSE)</f>
        <v>South Korea</v>
      </c>
      <c r="L2129" s="30" cm="1">
        <f t="array" ref="L2129">_xlfn.IFS(
    AND(FACT_ORDERS[[#This Row],[DeliveryMehtod]]="shippment",FACT_ORDERS[[#This Row],[TotalAmount]]&gt;=200), 0,
    AND(FACT_ORDERS[[#This Row],[DeliveryMehtod]]="pickup"), 15,
    AND(FACT_ORDERS[[#This Row],[DeliveryMehtod]]="shippment",FACT_ORDERS[[#This Row],[TotalAmount]]&lt;200), 35
)</f>
        <v>0</v>
      </c>
      <c r="M2129" s="12" t="str" cm="1">
        <f t="array" ref="M2129">_xlfn.IFS(
    SUMIFS(FACT_ORDERS[TotalAmount], FACT_ORDERS[WD_CUSTOMERS],FACT_ORDERS[[#This Row],[WD_CUSTOMERS]])&gt;=15000, "VIP",
    SUMIFS(FACT_ORDERS[TotalAmount], FACT_ORDERS[WD_CUSTOMERS],FACT_ORDERS[[#This Row],[WD_CUSTOMERS]])&gt;=8000, "Premium",
    TRUE, "Regular"
)</f>
        <v>Regular</v>
      </c>
      <c r="N2129" s="32" cm="1">
        <f t="array" ref="N2129">_xlfn.IFS(
   FACT_ORDERS[[#This Row],[TypeOfClient]]="VIP", 0.2,
   FACT_ORDERS[[#This Row],[TypeOfClient]]="Premium", 0.1,
   TRUE, 0
)</f>
        <v>0</v>
      </c>
      <c r="O2129" s="31" cm="1">
        <f t="array" ref="O2129">_xlfn.IFS(
   FACT_ORDERS[[#This Row],[TotalAmount]]&gt;1500, 0.15,
   FACT_ORDERS[[#This Row],[TotalAmount]]&gt;1000, 0.1,
   FACT_ORDERS[[#This Row],[TotalAmount]]&gt;500, 0.05,
   TRUE, 0
)</f>
        <v>0</v>
      </c>
      <c r="P2129" s="28">
        <f xml:space="preserve"> FACT_ORDERS[[#This Row],[TotalAmount]] * (1 - (FACT_ORDERS[[#This Row],[ClientDiscount]] + FACT_ORDERS[[#This Row],[OrderDiscount]]) )</f>
        <v>247</v>
      </c>
      <c r="Q2129" s="28">
        <f>FACT_ORDERS[[#This Row],[TotalAmountWithDiscount]]+FACT_ORDERS[[#This Row],[DeliveryCost]]</f>
        <v>247</v>
      </c>
      <c r="R2129" s="35">
        <v>45141</v>
      </c>
      <c r="S2129" s="35" t="str">
        <f>IF(NETWORKDAYS(FACT_ORDERS[[#This Row],[Order-Date]], FACT_ORDERS[[#This Row],[ArrivalDate ]]) &gt; 10, "Late", "On Time")</f>
        <v>On Time</v>
      </c>
    </row>
    <row r="2130" spans="1:19" x14ac:dyDescent="0.3">
      <c r="A2130" s="12">
        <v>7128</v>
      </c>
      <c r="B2130" s="12">
        <v>259</v>
      </c>
      <c r="C2130" s="12">
        <v>10510</v>
      </c>
      <c r="D2130" s="12">
        <v>2129</v>
      </c>
      <c r="E2130" s="12" t="s">
        <v>243</v>
      </c>
      <c r="F2130" s="13">
        <v>45482</v>
      </c>
      <c r="G2130" s="26" t="s">
        <v>12651</v>
      </c>
      <c r="H2130" s="12">
        <v>21</v>
      </c>
      <c r="I2130" s="28">
        <f>VLOOKUP(B:B,DIM_PRODUCTS!A:F,5,FALSE)</f>
        <v>20</v>
      </c>
      <c r="J2130" s="28">
        <f>FACT_ORDERS[[#This Row],[ProductPrice]]*FACT_ORDERS[[#This Row],[Quantity]]</f>
        <v>420</v>
      </c>
      <c r="K2130" s="12" t="str">
        <f>VLOOKUP(C:C,DIM_CUSTOMERS!A:G,7,FALSE)</f>
        <v>South Korea</v>
      </c>
      <c r="L2130" s="30" cm="1">
        <f t="array" ref="L2130">_xlfn.IFS(
    AND(FACT_ORDERS[[#This Row],[DeliveryMehtod]]="shippment",FACT_ORDERS[[#This Row],[TotalAmount]]&gt;=200), 0,
    AND(FACT_ORDERS[[#This Row],[DeliveryMehtod]]="pickup"), 15,
    AND(FACT_ORDERS[[#This Row],[DeliveryMehtod]]="shippment",FACT_ORDERS[[#This Row],[TotalAmount]]&lt;200), 35
)</f>
        <v>15</v>
      </c>
      <c r="M2130" s="12" t="str" cm="1">
        <f t="array" ref="M2130">_xlfn.IFS(
    SUMIFS(FACT_ORDERS[TotalAmount], FACT_ORDERS[WD_CUSTOMERS],FACT_ORDERS[[#This Row],[WD_CUSTOMERS]])&gt;=15000, "VIP",
    SUMIFS(FACT_ORDERS[TotalAmount], FACT_ORDERS[WD_CUSTOMERS],FACT_ORDERS[[#This Row],[WD_CUSTOMERS]])&gt;=8000, "Premium",
    TRUE, "Regular"
)</f>
        <v>Regular</v>
      </c>
      <c r="N2130" s="32" cm="1">
        <f t="array" ref="N2130">_xlfn.IFS(
   FACT_ORDERS[[#This Row],[TypeOfClient]]="VIP", 0.2,
   FACT_ORDERS[[#This Row],[TypeOfClient]]="Premium", 0.1,
   TRUE, 0
)</f>
        <v>0</v>
      </c>
      <c r="O2130" s="31" cm="1">
        <f t="array" ref="O2130">_xlfn.IFS(
   FACT_ORDERS[[#This Row],[TotalAmount]]&gt;1500, 0.15,
   FACT_ORDERS[[#This Row],[TotalAmount]]&gt;1000, 0.1,
   FACT_ORDERS[[#This Row],[TotalAmount]]&gt;500, 0.05,
   TRUE, 0
)</f>
        <v>0</v>
      </c>
      <c r="P2130" s="28">
        <f xml:space="preserve"> FACT_ORDERS[[#This Row],[TotalAmount]] * (1 - (FACT_ORDERS[[#This Row],[ClientDiscount]] + FACT_ORDERS[[#This Row],[OrderDiscount]]) )</f>
        <v>420</v>
      </c>
      <c r="Q2130" s="28">
        <f>FACT_ORDERS[[#This Row],[TotalAmountWithDiscount]]+FACT_ORDERS[[#This Row],[DeliveryCost]]</f>
        <v>435</v>
      </c>
      <c r="R2130" s="35">
        <v>45489</v>
      </c>
      <c r="S2130" s="35" t="str">
        <f>IF(NETWORKDAYS(FACT_ORDERS[[#This Row],[Order-Date]], FACT_ORDERS[[#This Row],[ArrivalDate ]]) &gt; 10, "Late", "On Time")</f>
        <v>On Time</v>
      </c>
    </row>
    <row r="2131" spans="1:19" x14ac:dyDescent="0.3">
      <c r="A2131" s="12">
        <v>7129</v>
      </c>
      <c r="B2131" s="12">
        <v>247</v>
      </c>
      <c r="C2131" s="12">
        <v>10510</v>
      </c>
      <c r="D2131" s="12">
        <v>2130</v>
      </c>
      <c r="E2131" s="12" t="s">
        <v>243</v>
      </c>
      <c r="F2131" s="13">
        <v>45482</v>
      </c>
      <c r="G2131" s="26" t="s">
        <v>12652</v>
      </c>
      <c r="H2131" s="12">
        <v>16</v>
      </c>
      <c r="I2131" s="28">
        <f>VLOOKUP(B:B,DIM_PRODUCTS!A:F,5,FALSE)</f>
        <v>13</v>
      </c>
      <c r="J2131" s="28">
        <f>FACT_ORDERS[[#This Row],[ProductPrice]]*FACT_ORDERS[[#This Row],[Quantity]]</f>
        <v>208</v>
      </c>
      <c r="K2131" s="12" t="str">
        <f>VLOOKUP(C:C,DIM_CUSTOMERS!A:G,7,FALSE)</f>
        <v>South Korea</v>
      </c>
      <c r="L2131" s="30" cm="1">
        <f t="array" ref="L2131">_xlfn.IFS(
    AND(FACT_ORDERS[[#This Row],[DeliveryMehtod]]="shippment",FACT_ORDERS[[#This Row],[TotalAmount]]&gt;=200), 0,
    AND(FACT_ORDERS[[#This Row],[DeliveryMehtod]]="pickup"), 15,
    AND(FACT_ORDERS[[#This Row],[DeliveryMehtod]]="shippment",FACT_ORDERS[[#This Row],[TotalAmount]]&lt;200), 35
)</f>
        <v>15</v>
      </c>
      <c r="M2131" s="12" t="str" cm="1">
        <f t="array" ref="M2131">_xlfn.IFS(
    SUMIFS(FACT_ORDERS[TotalAmount], FACT_ORDERS[WD_CUSTOMERS],FACT_ORDERS[[#This Row],[WD_CUSTOMERS]])&gt;=15000, "VIP",
    SUMIFS(FACT_ORDERS[TotalAmount], FACT_ORDERS[WD_CUSTOMERS],FACT_ORDERS[[#This Row],[WD_CUSTOMERS]])&gt;=8000, "Premium",
    TRUE, "Regular"
)</f>
        <v>Regular</v>
      </c>
      <c r="N2131" s="32" cm="1">
        <f t="array" ref="N2131">_xlfn.IFS(
   FACT_ORDERS[[#This Row],[TypeOfClient]]="VIP", 0.2,
   FACT_ORDERS[[#This Row],[TypeOfClient]]="Premium", 0.1,
   TRUE, 0
)</f>
        <v>0</v>
      </c>
      <c r="O2131" s="31" cm="1">
        <f t="array" ref="O2131">_xlfn.IFS(
   FACT_ORDERS[[#This Row],[TotalAmount]]&gt;1500, 0.15,
   FACT_ORDERS[[#This Row],[TotalAmount]]&gt;1000, 0.1,
   FACT_ORDERS[[#This Row],[TotalAmount]]&gt;500, 0.05,
   TRUE, 0
)</f>
        <v>0</v>
      </c>
      <c r="P2131" s="28">
        <f xml:space="preserve"> FACT_ORDERS[[#This Row],[TotalAmount]] * (1 - (FACT_ORDERS[[#This Row],[ClientDiscount]] + FACT_ORDERS[[#This Row],[OrderDiscount]]) )</f>
        <v>208</v>
      </c>
      <c r="Q2131" s="28">
        <f>FACT_ORDERS[[#This Row],[TotalAmountWithDiscount]]+FACT_ORDERS[[#This Row],[DeliveryCost]]</f>
        <v>223</v>
      </c>
      <c r="R2131" s="35">
        <v>45492</v>
      </c>
      <c r="S2131" s="35" t="str">
        <f>IF(NETWORKDAYS(FACT_ORDERS[[#This Row],[Order-Date]], FACT_ORDERS[[#This Row],[ArrivalDate ]]) &gt; 10, "Late", "On Time")</f>
        <v>On Time</v>
      </c>
    </row>
    <row r="2132" spans="1:19" x14ac:dyDescent="0.3">
      <c r="A2132" s="12">
        <v>7130</v>
      </c>
      <c r="B2132" s="12">
        <v>259</v>
      </c>
      <c r="C2132" s="12">
        <v>10510</v>
      </c>
      <c r="D2132" s="12">
        <v>2131</v>
      </c>
      <c r="E2132" s="12" t="s">
        <v>244</v>
      </c>
      <c r="F2132" s="13">
        <v>45375</v>
      </c>
      <c r="G2132" s="26" t="s">
        <v>12653</v>
      </c>
      <c r="H2132" s="12">
        <v>22</v>
      </c>
      <c r="I2132" s="28">
        <f>VLOOKUP(B:B,DIM_PRODUCTS!A:F,5,FALSE)</f>
        <v>20</v>
      </c>
      <c r="J2132" s="28">
        <f>FACT_ORDERS[[#This Row],[ProductPrice]]*FACT_ORDERS[[#This Row],[Quantity]]</f>
        <v>440</v>
      </c>
      <c r="K2132" s="12" t="str">
        <f>VLOOKUP(C:C,DIM_CUSTOMERS!A:G,7,FALSE)</f>
        <v>South Korea</v>
      </c>
      <c r="L2132" s="30" cm="1">
        <f t="array" ref="L2132">_xlfn.IFS(
    AND(FACT_ORDERS[[#This Row],[DeliveryMehtod]]="shippment",FACT_ORDERS[[#This Row],[TotalAmount]]&gt;=200), 0,
    AND(FACT_ORDERS[[#This Row],[DeliveryMehtod]]="pickup"), 15,
    AND(FACT_ORDERS[[#This Row],[DeliveryMehtod]]="shippment",FACT_ORDERS[[#This Row],[TotalAmount]]&lt;200), 35
)</f>
        <v>0</v>
      </c>
      <c r="M2132" s="12" t="str" cm="1">
        <f t="array" ref="M2132">_xlfn.IFS(
    SUMIFS(FACT_ORDERS[TotalAmount], FACT_ORDERS[WD_CUSTOMERS],FACT_ORDERS[[#This Row],[WD_CUSTOMERS]])&gt;=15000, "VIP",
    SUMIFS(FACT_ORDERS[TotalAmount], FACT_ORDERS[WD_CUSTOMERS],FACT_ORDERS[[#This Row],[WD_CUSTOMERS]])&gt;=8000, "Premium",
    TRUE, "Regular"
)</f>
        <v>Regular</v>
      </c>
      <c r="N2132" s="32" cm="1">
        <f t="array" ref="N2132">_xlfn.IFS(
   FACT_ORDERS[[#This Row],[TypeOfClient]]="VIP", 0.2,
   FACT_ORDERS[[#This Row],[TypeOfClient]]="Premium", 0.1,
   TRUE, 0
)</f>
        <v>0</v>
      </c>
      <c r="O2132" s="31" cm="1">
        <f t="array" ref="O2132">_xlfn.IFS(
   FACT_ORDERS[[#This Row],[TotalAmount]]&gt;1500, 0.15,
   FACT_ORDERS[[#This Row],[TotalAmount]]&gt;1000, 0.1,
   FACT_ORDERS[[#This Row],[TotalAmount]]&gt;500, 0.05,
   TRUE, 0
)</f>
        <v>0</v>
      </c>
      <c r="P2132" s="28">
        <f xml:space="preserve"> FACT_ORDERS[[#This Row],[TotalAmount]] * (1 - (FACT_ORDERS[[#This Row],[ClientDiscount]] + FACT_ORDERS[[#This Row],[OrderDiscount]]) )</f>
        <v>440</v>
      </c>
      <c r="Q2132" s="28">
        <f>FACT_ORDERS[[#This Row],[TotalAmountWithDiscount]]+FACT_ORDERS[[#This Row],[DeliveryCost]]</f>
        <v>440</v>
      </c>
      <c r="R2132" s="35">
        <v>45384</v>
      </c>
      <c r="S2132" s="35" t="str">
        <f>IF(NETWORKDAYS(FACT_ORDERS[[#This Row],[Order-Date]], FACT_ORDERS[[#This Row],[ArrivalDate ]]) &gt; 10, "Late", "On Time")</f>
        <v>On Time</v>
      </c>
    </row>
    <row r="2133" spans="1:19" x14ac:dyDescent="0.3">
      <c r="A2133" s="12">
        <v>7131</v>
      </c>
      <c r="B2133" s="12">
        <v>247</v>
      </c>
      <c r="C2133" s="12">
        <v>10510</v>
      </c>
      <c r="D2133" s="12">
        <v>2132</v>
      </c>
      <c r="E2133" s="12" t="s">
        <v>243</v>
      </c>
      <c r="F2133" s="13">
        <v>45375</v>
      </c>
      <c r="G2133" s="26" t="s">
        <v>12654</v>
      </c>
      <c r="H2133" s="12">
        <v>23</v>
      </c>
      <c r="I2133" s="28">
        <f>VLOOKUP(B:B,DIM_PRODUCTS!A:F,5,FALSE)</f>
        <v>13</v>
      </c>
      <c r="J2133" s="28">
        <f>FACT_ORDERS[[#This Row],[ProductPrice]]*FACT_ORDERS[[#This Row],[Quantity]]</f>
        <v>299</v>
      </c>
      <c r="K2133" s="12" t="str">
        <f>VLOOKUP(C:C,DIM_CUSTOMERS!A:G,7,FALSE)</f>
        <v>South Korea</v>
      </c>
      <c r="L2133" s="30" cm="1">
        <f t="array" ref="L2133">_xlfn.IFS(
    AND(FACT_ORDERS[[#This Row],[DeliveryMehtod]]="shippment",FACT_ORDERS[[#This Row],[TotalAmount]]&gt;=200), 0,
    AND(FACT_ORDERS[[#This Row],[DeliveryMehtod]]="pickup"), 15,
    AND(FACT_ORDERS[[#This Row],[DeliveryMehtod]]="shippment",FACT_ORDERS[[#This Row],[TotalAmount]]&lt;200), 35
)</f>
        <v>15</v>
      </c>
      <c r="M2133" s="12" t="str" cm="1">
        <f t="array" ref="M2133">_xlfn.IFS(
    SUMIFS(FACT_ORDERS[TotalAmount], FACT_ORDERS[WD_CUSTOMERS],FACT_ORDERS[[#This Row],[WD_CUSTOMERS]])&gt;=15000, "VIP",
    SUMIFS(FACT_ORDERS[TotalAmount], FACT_ORDERS[WD_CUSTOMERS],FACT_ORDERS[[#This Row],[WD_CUSTOMERS]])&gt;=8000, "Premium",
    TRUE, "Regular"
)</f>
        <v>Regular</v>
      </c>
      <c r="N2133" s="32" cm="1">
        <f t="array" ref="N2133">_xlfn.IFS(
   FACT_ORDERS[[#This Row],[TypeOfClient]]="VIP", 0.2,
   FACT_ORDERS[[#This Row],[TypeOfClient]]="Premium", 0.1,
   TRUE, 0
)</f>
        <v>0</v>
      </c>
      <c r="O2133" s="31" cm="1">
        <f t="array" ref="O2133">_xlfn.IFS(
   FACT_ORDERS[[#This Row],[TotalAmount]]&gt;1500, 0.15,
   FACT_ORDERS[[#This Row],[TotalAmount]]&gt;1000, 0.1,
   FACT_ORDERS[[#This Row],[TotalAmount]]&gt;500, 0.05,
   TRUE, 0
)</f>
        <v>0</v>
      </c>
      <c r="P2133" s="28">
        <f xml:space="preserve"> FACT_ORDERS[[#This Row],[TotalAmount]] * (1 - (FACT_ORDERS[[#This Row],[ClientDiscount]] + FACT_ORDERS[[#This Row],[OrderDiscount]]) )</f>
        <v>299</v>
      </c>
      <c r="Q2133" s="28">
        <f>FACT_ORDERS[[#This Row],[TotalAmountWithDiscount]]+FACT_ORDERS[[#This Row],[DeliveryCost]]</f>
        <v>314</v>
      </c>
      <c r="R2133" s="35">
        <v>45386</v>
      </c>
      <c r="S2133" s="35" t="str">
        <f>IF(NETWORKDAYS(FACT_ORDERS[[#This Row],[Order-Date]], FACT_ORDERS[[#This Row],[ArrivalDate ]]) &gt; 10, "Late", "On Time")</f>
        <v>On Time</v>
      </c>
    </row>
    <row r="2134" spans="1:19" x14ac:dyDescent="0.3">
      <c r="A2134" s="12">
        <v>7132</v>
      </c>
      <c r="B2134" s="12">
        <v>249</v>
      </c>
      <c r="C2134" s="12">
        <v>10433</v>
      </c>
      <c r="D2134" s="12">
        <v>2133</v>
      </c>
      <c r="E2134" s="12" t="s">
        <v>243</v>
      </c>
      <c r="F2134" s="13">
        <v>45524</v>
      </c>
      <c r="G2134" s="26" t="s">
        <v>12655</v>
      </c>
      <c r="H2134" s="12">
        <v>24</v>
      </c>
      <c r="I2134" s="28">
        <f>VLOOKUP(B:B,DIM_PRODUCTS!A:F,5,FALSE)</f>
        <v>13</v>
      </c>
      <c r="J2134" s="28">
        <f>FACT_ORDERS[[#This Row],[ProductPrice]]*FACT_ORDERS[[#This Row],[Quantity]]</f>
        <v>312</v>
      </c>
      <c r="K2134" s="12" t="str">
        <f>VLOOKUP(C:C,DIM_CUSTOMERS!A:G,7,FALSE)</f>
        <v>South Korea</v>
      </c>
      <c r="L2134" s="30" cm="1">
        <f t="array" ref="L2134">_xlfn.IFS(
    AND(FACT_ORDERS[[#This Row],[DeliveryMehtod]]="shippment",FACT_ORDERS[[#This Row],[TotalAmount]]&gt;=200), 0,
    AND(FACT_ORDERS[[#This Row],[DeliveryMehtod]]="pickup"), 15,
    AND(FACT_ORDERS[[#This Row],[DeliveryMehtod]]="shippment",FACT_ORDERS[[#This Row],[TotalAmount]]&lt;200), 35
)</f>
        <v>15</v>
      </c>
      <c r="M2134" s="12" t="str" cm="1">
        <f t="array" ref="M2134">_xlfn.IFS(
    SUMIFS(FACT_ORDERS[TotalAmount], FACT_ORDERS[WD_CUSTOMERS],FACT_ORDERS[[#This Row],[WD_CUSTOMERS]])&gt;=15000, "VIP",
    SUMIFS(FACT_ORDERS[TotalAmount], FACT_ORDERS[WD_CUSTOMERS],FACT_ORDERS[[#This Row],[WD_CUSTOMERS]])&gt;=8000, "Premium",
    TRUE, "Regular"
)</f>
        <v>Regular</v>
      </c>
      <c r="N2134" s="32" cm="1">
        <f t="array" ref="N2134">_xlfn.IFS(
   FACT_ORDERS[[#This Row],[TypeOfClient]]="VIP", 0.2,
   FACT_ORDERS[[#This Row],[TypeOfClient]]="Premium", 0.1,
   TRUE, 0
)</f>
        <v>0</v>
      </c>
      <c r="O2134" s="31" cm="1">
        <f t="array" ref="O2134">_xlfn.IFS(
   FACT_ORDERS[[#This Row],[TotalAmount]]&gt;1500, 0.15,
   FACT_ORDERS[[#This Row],[TotalAmount]]&gt;1000, 0.1,
   FACT_ORDERS[[#This Row],[TotalAmount]]&gt;500, 0.05,
   TRUE, 0
)</f>
        <v>0</v>
      </c>
      <c r="P2134" s="28">
        <f xml:space="preserve"> FACT_ORDERS[[#This Row],[TotalAmount]] * (1 - (FACT_ORDERS[[#This Row],[ClientDiscount]] + FACT_ORDERS[[#This Row],[OrderDiscount]]) )</f>
        <v>312</v>
      </c>
      <c r="Q2134" s="28">
        <f>FACT_ORDERS[[#This Row],[TotalAmountWithDiscount]]+FACT_ORDERS[[#This Row],[DeliveryCost]]</f>
        <v>327</v>
      </c>
      <c r="R2134" s="35">
        <v>45534</v>
      </c>
      <c r="S2134" s="35" t="str">
        <f>IF(NETWORKDAYS(FACT_ORDERS[[#This Row],[Order-Date]], FACT_ORDERS[[#This Row],[ArrivalDate ]]) &gt; 10, "Late", "On Time")</f>
        <v>On Time</v>
      </c>
    </row>
    <row r="2135" spans="1:19" x14ac:dyDescent="0.3">
      <c r="A2135" s="12">
        <v>7133</v>
      </c>
      <c r="B2135" s="12">
        <v>292</v>
      </c>
      <c r="C2135" s="12">
        <v>10433</v>
      </c>
      <c r="D2135" s="12">
        <v>2134</v>
      </c>
      <c r="E2135" s="12" t="s">
        <v>244</v>
      </c>
      <c r="F2135" s="13">
        <v>45524</v>
      </c>
      <c r="G2135" s="26" t="s">
        <v>12656</v>
      </c>
      <c r="H2135" s="12">
        <v>19</v>
      </c>
      <c r="I2135" s="28">
        <f>VLOOKUP(B:B,DIM_PRODUCTS!A:F,5,FALSE)</f>
        <v>6</v>
      </c>
      <c r="J2135" s="28">
        <f>FACT_ORDERS[[#This Row],[ProductPrice]]*FACT_ORDERS[[#This Row],[Quantity]]</f>
        <v>114</v>
      </c>
      <c r="K2135" s="12" t="str">
        <f>VLOOKUP(C:C,DIM_CUSTOMERS!A:G,7,FALSE)</f>
        <v>South Korea</v>
      </c>
      <c r="L2135" s="30" cm="1">
        <f t="array" ref="L2135">_xlfn.IFS(
    AND(FACT_ORDERS[[#This Row],[DeliveryMehtod]]="shippment",FACT_ORDERS[[#This Row],[TotalAmount]]&gt;=200), 0,
    AND(FACT_ORDERS[[#This Row],[DeliveryMehtod]]="pickup"), 15,
    AND(FACT_ORDERS[[#This Row],[DeliveryMehtod]]="shippment",FACT_ORDERS[[#This Row],[TotalAmount]]&lt;200), 35
)</f>
        <v>35</v>
      </c>
      <c r="M2135" s="12" t="str" cm="1">
        <f t="array" ref="M2135">_xlfn.IFS(
    SUMIFS(FACT_ORDERS[TotalAmount], FACT_ORDERS[WD_CUSTOMERS],FACT_ORDERS[[#This Row],[WD_CUSTOMERS]])&gt;=15000, "VIP",
    SUMIFS(FACT_ORDERS[TotalAmount], FACT_ORDERS[WD_CUSTOMERS],FACT_ORDERS[[#This Row],[WD_CUSTOMERS]])&gt;=8000, "Premium",
    TRUE, "Regular"
)</f>
        <v>Regular</v>
      </c>
      <c r="N2135" s="32" cm="1">
        <f t="array" ref="N2135">_xlfn.IFS(
   FACT_ORDERS[[#This Row],[TypeOfClient]]="VIP", 0.2,
   FACT_ORDERS[[#This Row],[TypeOfClient]]="Premium", 0.1,
   TRUE, 0
)</f>
        <v>0</v>
      </c>
      <c r="O2135" s="31" cm="1">
        <f t="array" ref="O2135">_xlfn.IFS(
   FACT_ORDERS[[#This Row],[TotalAmount]]&gt;1500, 0.15,
   FACT_ORDERS[[#This Row],[TotalAmount]]&gt;1000, 0.1,
   FACT_ORDERS[[#This Row],[TotalAmount]]&gt;500, 0.05,
   TRUE, 0
)</f>
        <v>0</v>
      </c>
      <c r="P2135" s="28">
        <f xml:space="preserve"> FACT_ORDERS[[#This Row],[TotalAmount]] * (1 - (FACT_ORDERS[[#This Row],[ClientDiscount]] + FACT_ORDERS[[#This Row],[OrderDiscount]]) )</f>
        <v>114</v>
      </c>
      <c r="Q2135" s="28">
        <f>FACT_ORDERS[[#This Row],[TotalAmountWithDiscount]]+FACT_ORDERS[[#This Row],[DeliveryCost]]</f>
        <v>149</v>
      </c>
      <c r="R2135" s="35">
        <v>45534</v>
      </c>
      <c r="S2135" s="35" t="str">
        <f>IF(NETWORKDAYS(FACT_ORDERS[[#This Row],[Order-Date]], FACT_ORDERS[[#This Row],[ArrivalDate ]]) &gt; 10, "Late", "On Time")</f>
        <v>On Time</v>
      </c>
    </row>
    <row r="2136" spans="1:19" x14ac:dyDescent="0.3">
      <c r="A2136" s="12">
        <v>7134</v>
      </c>
      <c r="B2136" s="12">
        <v>249</v>
      </c>
      <c r="C2136" s="12">
        <v>10433</v>
      </c>
      <c r="D2136" s="12">
        <v>2135</v>
      </c>
      <c r="E2136" s="12" t="s">
        <v>243</v>
      </c>
      <c r="F2136" s="13">
        <v>45508</v>
      </c>
      <c r="G2136" s="26" t="s">
        <v>12657</v>
      </c>
      <c r="H2136" s="12">
        <v>32</v>
      </c>
      <c r="I2136" s="28">
        <f>VLOOKUP(B:B,DIM_PRODUCTS!A:F,5,FALSE)</f>
        <v>13</v>
      </c>
      <c r="J2136" s="28">
        <f>FACT_ORDERS[[#This Row],[ProductPrice]]*FACT_ORDERS[[#This Row],[Quantity]]</f>
        <v>416</v>
      </c>
      <c r="K2136" s="12" t="str">
        <f>VLOOKUP(C:C,DIM_CUSTOMERS!A:G,7,FALSE)</f>
        <v>South Korea</v>
      </c>
      <c r="L2136" s="30" cm="1">
        <f t="array" ref="L2136">_xlfn.IFS(
    AND(FACT_ORDERS[[#This Row],[DeliveryMehtod]]="shippment",FACT_ORDERS[[#This Row],[TotalAmount]]&gt;=200), 0,
    AND(FACT_ORDERS[[#This Row],[DeliveryMehtod]]="pickup"), 15,
    AND(FACT_ORDERS[[#This Row],[DeliveryMehtod]]="shippment",FACT_ORDERS[[#This Row],[TotalAmount]]&lt;200), 35
)</f>
        <v>15</v>
      </c>
      <c r="M2136" s="12" t="str" cm="1">
        <f t="array" ref="M2136">_xlfn.IFS(
    SUMIFS(FACT_ORDERS[TotalAmount], FACT_ORDERS[WD_CUSTOMERS],FACT_ORDERS[[#This Row],[WD_CUSTOMERS]])&gt;=15000, "VIP",
    SUMIFS(FACT_ORDERS[TotalAmount], FACT_ORDERS[WD_CUSTOMERS],FACT_ORDERS[[#This Row],[WD_CUSTOMERS]])&gt;=8000, "Premium",
    TRUE, "Regular"
)</f>
        <v>Regular</v>
      </c>
      <c r="N2136" s="32" cm="1">
        <f t="array" ref="N2136">_xlfn.IFS(
   FACT_ORDERS[[#This Row],[TypeOfClient]]="VIP", 0.2,
   FACT_ORDERS[[#This Row],[TypeOfClient]]="Premium", 0.1,
   TRUE, 0
)</f>
        <v>0</v>
      </c>
      <c r="O2136" s="31" cm="1">
        <f t="array" ref="O2136">_xlfn.IFS(
   FACT_ORDERS[[#This Row],[TotalAmount]]&gt;1500, 0.15,
   FACT_ORDERS[[#This Row],[TotalAmount]]&gt;1000, 0.1,
   FACT_ORDERS[[#This Row],[TotalAmount]]&gt;500, 0.05,
   TRUE, 0
)</f>
        <v>0</v>
      </c>
      <c r="P2136" s="28">
        <f xml:space="preserve"> FACT_ORDERS[[#This Row],[TotalAmount]] * (1 - (FACT_ORDERS[[#This Row],[ClientDiscount]] + FACT_ORDERS[[#This Row],[OrderDiscount]]) )</f>
        <v>416</v>
      </c>
      <c r="Q2136" s="28">
        <f>FACT_ORDERS[[#This Row],[TotalAmountWithDiscount]]+FACT_ORDERS[[#This Row],[DeliveryCost]]</f>
        <v>431</v>
      </c>
      <c r="R2136" s="35">
        <v>45517</v>
      </c>
      <c r="S2136" s="35" t="str">
        <f>IF(NETWORKDAYS(FACT_ORDERS[[#This Row],[Order-Date]], FACT_ORDERS[[#This Row],[ArrivalDate ]]) &gt; 10, "Late", "On Time")</f>
        <v>On Time</v>
      </c>
    </row>
    <row r="2137" spans="1:19" x14ac:dyDescent="0.3">
      <c r="A2137" s="12">
        <v>7135</v>
      </c>
      <c r="B2137" s="12">
        <v>292</v>
      </c>
      <c r="C2137" s="12">
        <v>10433</v>
      </c>
      <c r="D2137" s="12">
        <v>2136</v>
      </c>
      <c r="E2137" s="12" t="s">
        <v>243</v>
      </c>
      <c r="F2137" s="13">
        <v>45508</v>
      </c>
      <c r="G2137" s="26" t="s">
        <v>12658</v>
      </c>
      <c r="H2137" s="12">
        <v>14</v>
      </c>
      <c r="I2137" s="28">
        <f>VLOOKUP(B:B,DIM_PRODUCTS!A:F,5,FALSE)</f>
        <v>6</v>
      </c>
      <c r="J2137" s="28">
        <f>FACT_ORDERS[[#This Row],[ProductPrice]]*FACT_ORDERS[[#This Row],[Quantity]]</f>
        <v>84</v>
      </c>
      <c r="K2137" s="12" t="str">
        <f>VLOOKUP(C:C,DIM_CUSTOMERS!A:G,7,FALSE)</f>
        <v>South Korea</v>
      </c>
      <c r="L2137" s="30" cm="1">
        <f t="array" ref="L2137">_xlfn.IFS(
    AND(FACT_ORDERS[[#This Row],[DeliveryMehtod]]="shippment",FACT_ORDERS[[#This Row],[TotalAmount]]&gt;=200), 0,
    AND(FACT_ORDERS[[#This Row],[DeliveryMehtod]]="pickup"), 15,
    AND(FACT_ORDERS[[#This Row],[DeliveryMehtod]]="shippment",FACT_ORDERS[[#This Row],[TotalAmount]]&lt;200), 35
)</f>
        <v>15</v>
      </c>
      <c r="M2137" s="12" t="str" cm="1">
        <f t="array" ref="M2137">_xlfn.IFS(
    SUMIFS(FACT_ORDERS[TotalAmount], FACT_ORDERS[WD_CUSTOMERS],FACT_ORDERS[[#This Row],[WD_CUSTOMERS]])&gt;=15000, "VIP",
    SUMIFS(FACT_ORDERS[TotalAmount], FACT_ORDERS[WD_CUSTOMERS],FACT_ORDERS[[#This Row],[WD_CUSTOMERS]])&gt;=8000, "Premium",
    TRUE, "Regular"
)</f>
        <v>Regular</v>
      </c>
      <c r="N2137" s="32" cm="1">
        <f t="array" ref="N2137">_xlfn.IFS(
   FACT_ORDERS[[#This Row],[TypeOfClient]]="VIP", 0.2,
   FACT_ORDERS[[#This Row],[TypeOfClient]]="Premium", 0.1,
   TRUE, 0
)</f>
        <v>0</v>
      </c>
      <c r="O2137" s="31" cm="1">
        <f t="array" ref="O2137">_xlfn.IFS(
   FACT_ORDERS[[#This Row],[TotalAmount]]&gt;1500, 0.15,
   FACT_ORDERS[[#This Row],[TotalAmount]]&gt;1000, 0.1,
   FACT_ORDERS[[#This Row],[TotalAmount]]&gt;500, 0.05,
   TRUE, 0
)</f>
        <v>0</v>
      </c>
      <c r="P2137" s="28">
        <f xml:space="preserve"> FACT_ORDERS[[#This Row],[TotalAmount]] * (1 - (FACT_ORDERS[[#This Row],[ClientDiscount]] + FACT_ORDERS[[#This Row],[OrderDiscount]]) )</f>
        <v>84</v>
      </c>
      <c r="Q2137" s="28">
        <f>FACT_ORDERS[[#This Row],[TotalAmountWithDiscount]]+FACT_ORDERS[[#This Row],[DeliveryCost]]</f>
        <v>99</v>
      </c>
      <c r="R2137" s="35">
        <v>45515</v>
      </c>
      <c r="S2137" s="35" t="str">
        <f>IF(NETWORKDAYS(FACT_ORDERS[[#This Row],[Order-Date]], FACT_ORDERS[[#This Row],[ArrivalDate ]]) &gt; 10, "Late", "On Time")</f>
        <v>On Time</v>
      </c>
    </row>
    <row r="2138" spans="1:19" x14ac:dyDescent="0.3">
      <c r="A2138" s="12">
        <v>7136</v>
      </c>
      <c r="B2138" s="12">
        <v>249</v>
      </c>
      <c r="C2138" s="12">
        <v>10433</v>
      </c>
      <c r="D2138" s="12">
        <v>2137</v>
      </c>
      <c r="E2138" s="12" t="s">
        <v>243</v>
      </c>
      <c r="F2138" s="13">
        <v>45513</v>
      </c>
      <c r="G2138" s="26" t="s">
        <v>12659</v>
      </c>
      <c r="H2138" s="12">
        <v>25</v>
      </c>
      <c r="I2138" s="28">
        <f>VLOOKUP(B:B,DIM_PRODUCTS!A:F,5,FALSE)</f>
        <v>13</v>
      </c>
      <c r="J2138" s="28">
        <f>FACT_ORDERS[[#This Row],[ProductPrice]]*FACT_ORDERS[[#This Row],[Quantity]]</f>
        <v>325</v>
      </c>
      <c r="K2138" s="12" t="str">
        <f>VLOOKUP(C:C,DIM_CUSTOMERS!A:G,7,FALSE)</f>
        <v>South Korea</v>
      </c>
      <c r="L2138" s="30" cm="1">
        <f t="array" ref="L2138">_xlfn.IFS(
    AND(FACT_ORDERS[[#This Row],[DeliveryMehtod]]="shippment",FACT_ORDERS[[#This Row],[TotalAmount]]&gt;=200), 0,
    AND(FACT_ORDERS[[#This Row],[DeliveryMehtod]]="pickup"), 15,
    AND(FACT_ORDERS[[#This Row],[DeliveryMehtod]]="shippment",FACT_ORDERS[[#This Row],[TotalAmount]]&lt;200), 35
)</f>
        <v>15</v>
      </c>
      <c r="M2138" s="12" t="str" cm="1">
        <f t="array" ref="M2138">_xlfn.IFS(
    SUMIFS(FACT_ORDERS[TotalAmount], FACT_ORDERS[WD_CUSTOMERS],FACT_ORDERS[[#This Row],[WD_CUSTOMERS]])&gt;=15000, "VIP",
    SUMIFS(FACT_ORDERS[TotalAmount], FACT_ORDERS[WD_CUSTOMERS],FACT_ORDERS[[#This Row],[WD_CUSTOMERS]])&gt;=8000, "Premium",
    TRUE, "Regular"
)</f>
        <v>Regular</v>
      </c>
      <c r="N2138" s="32" cm="1">
        <f t="array" ref="N2138">_xlfn.IFS(
   FACT_ORDERS[[#This Row],[TypeOfClient]]="VIP", 0.2,
   FACT_ORDERS[[#This Row],[TypeOfClient]]="Premium", 0.1,
   TRUE, 0
)</f>
        <v>0</v>
      </c>
      <c r="O2138" s="31" cm="1">
        <f t="array" ref="O2138">_xlfn.IFS(
   FACT_ORDERS[[#This Row],[TotalAmount]]&gt;1500, 0.15,
   FACT_ORDERS[[#This Row],[TotalAmount]]&gt;1000, 0.1,
   FACT_ORDERS[[#This Row],[TotalAmount]]&gt;500, 0.05,
   TRUE, 0
)</f>
        <v>0</v>
      </c>
      <c r="P2138" s="28">
        <f xml:space="preserve"> FACT_ORDERS[[#This Row],[TotalAmount]] * (1 - (FACT_ORDERS[[#This Row],[ClientDiscount]] + FACT_ORDERS[[#This Row],[OrderDiscount]]) )</f>
        <v>325</v>
      </c>
      <c r="Q2138" s="28">
        <f>FACT_ORDERS[[#This Row],[TotalAmountWithDiscount]]+FACT_ORDERS[[#This Row],[DeliveryCost]]</f>
        <v>340</v>
      </c>
      <c r="R2138" s="35">
        <v>45524</v>
      </c>
      <c r="S2138" s="35" t="str">
        <f>IF(NETWORKDAYS(FACT_ORDERS[[#This Row],[Order-Date]], FACT_ORDERS[[#This Row],[ArrivalDate ]]) &gt; 10, "Late", "On Time")</f>
        <v>On Time</v>
      </c>
    </row>
    <row r="2139" spans="1:19" x14ac:dyDescent="0.3">
      <c r="A2139" s="12">
        <v>7137</v>
      </c>
      <c r="B2139" s="12">
        <v>292</v>
      </c>
      <c r="C2139" s="12">
        <v>10433</v>
      </c>
      <c r="D2139" s="12">
        <v>2138</v>
      </c>
      <c r="E2139" s="12" t="s">
        <v>244</v>
      </c>
      <c r="F2139" s="13">
        <v>45513</v>
      </c>
      <c r="G2139" s="26" t="s">
        <v>12660</v>
      </c>
      <c r="H2139" s="12">
        <v>18</v>
      </c>
      <c r="I2139" s="28">
        <f>VLOOKUP(B:B,DIM_PRODUCTS!A:F,5,FALSE)</f>
        <v>6</v>
      </c>
      <c r="J2139" s="28">
        <f>FACT_ORDERS[[#This Row],[ProductPrice]]*FACT_ORDERS[[#This Row],[Quantity]]</f>
        <v>108</v>
      </c>
      <c r="K2139" s="12" t="str">
        <f>VLOOKUP(C:C,DIM_CUSTOMERS!A:G,7,FALSE)</f>
        <v>South Korea</v>
      </c>
      <c r="L2139" s="30" cm="1">
        <f t="array" ref="L2139">_xlfn.IFS(
    AND(FACT_ORDERS[[#This Row],[DeliveryMehtod]]="shippment",FACT_ORDERS[[#This Row],[TotalAmount]]&gt;=200), 0,
    AND(FACT_ORDERS[[#This Row],[DeliveryMehtod]]="pickup"), 15,
    AND(FACT_ORDERS[[#This Row],[DeliveryMehtod]]="shippment",FACT_ORDERS[[#This Row],[TotalAmount]]&lt;200), 35
)</f>
        <v>35</v>
      </c>
      <c r="M2139" s="12" t="str" cm="1">
        <f t="array" ref="M2139">_xlfn.IFS(
    SUMIFS(FACT_ORDERS[TotalAmount], FACT_ORDERS[WD_CUSTOMERS],FACT_ORDERS[[#This Row],[WD_CUSTOMERS]])&gt;=15000, "VIP",
    SUMIFS(FACT_ORDERS[TotalAmount], FACT_ORDERS[WD_CUSTOMERS],FACT_ORDERS[[#This Row],[WD_CUSTOMERS]])&gt;=8000, "Premium",
    TRUE, "Regular"
)</f>
        <v>Regular</v>
      </c>
      <c r="N2139" s="32" cm="1">
        <f t="array" ref="N2139">_xlfn.IFS(
   FACT_ORDERS[[#This Row],[TypeOfClient]]="VIP", 0.2,
   FACT_ORDERS[[#This Row],[TypeOfClient]]="Premium", 0.1,
   TRUE, 0
)</f>
        <v>0</v>
      </c>
      <c r="O2139" s="31" cm="1">
        <f t="array" ref="O2139">_xlfn.IFS(
   FACT_ORDERS[[#This Row],[TotalAmount]]&gt;1500, 0.15,
   FACT_ORDERS[[#This Row],[TotalAmount]]&gt;1000, 0.1,
   FACT_ORDERS[[#This Row],[TotalAmount]]&gt;500, 0.05,
   TRUE, 0
)</f>
        <v>0</v>
      </c>
      <c r="P2139" s="28">
        <f xml:space="preserve"> FACT_ORDERS[[#This Row],[TotalAmount]] * (1 - (FACT_ORDERS[[#This Row],[ClientDiscount]] + FACT_ORDERS[[#This Row],[OrderDiscount]]) )</f>
        <v>108</v>
      </c>
      <c r="Q2139" s="28">
        <f>FACT_ORDERS[[#This Row],[TotalAmountWithDiscount]]+FACT_ORDERS[[#This Row],[DeliveryCost]]</f>
        <v>143</v>
      </c>
      <c r="R2139" s="35">
        <v>45522</v>
      </c>
      <c r="S2139" s="35" t="str">
        <f>IF(NETWORKDAYS(FACT_ORDERS[[#This Row],[Order-Date]], FACT_ORDERS[[#This Row],[ArrivalDate ]]) &gt; 10, "Late", "On Time")</f>
        <v>On Time</v>
      </c>
    </row>
    <row r="2140" spans="1:19" x14ac:dyDescent="0.3">
      <c r="A2140" s="12">
        <v>7138</v>
      </c>
      <c r="B2140" s="12">
        <v>249</v>
      </c>
      <c r="C2140" s="12">
        <v>10433</v>
      </c>
      <c r="D2140" s="12">
        <v>2139</v>
      </c>
      <c r="E2140" s="12" t="s">
        <v>244</v>
      </c>
      <c r="F2140" s="13">
        <v>45549</v>
      </c>
      <c r="G2140" s="26" t="s">
        <v>12661</v>
      </c>
      <c r="H2140" s="12">
        <v>27</v>
      </c>
      <c r="I2140" s="28">
        <f>VLOOKUP(B:B,DIM_PRODUCTS!A:F,5,FALSE)</f>
        <v>13</v>
      </c>
      <c r="J2140" s="28">
        <f>FACT_ORDERS[[#This Row],[ProductPrice]]*FACT_ORDERS[[#This Row],[Quantity]]</f>
        <v>351</v>
      </c>
      <c r="K2140" s="12" t="str">
        <f>VLOOKUP(C:C,DIM_CUSTOMERS!A:G,7,FALSE)</f>
        <v>South Korea</v>
      </c>
      <c r="L2140" s="30" cm="1">
        <f t="array" ref="L2140">_xlfn.IFS(
    AND(FACT_ORDERS[[#This Row],[DeliveryMehtod]]="shippment",FACT_ORDERS[[#This Row],[TotalAmount]]&gt;=200), 0,
    AND(FACT_ORDERS[[#This Row],[DeliveryMehtod]]="pickup"), 15,
    AND(FACT_ORDERS[[#This Row],[DeliveryMehtod]]="shippment",FACT_ORDERS[[#This Row],[TotalAmount]]&lt;200), 35
)</f>
        <v>0</v>
      </c>
      <c r="M2140" s="12" t="str" cm="1">
        <f t="array" ref="M2140">_xlfn.IFS(
    SUMIFS(FACT_ORDERS[TotalAmount], FACT_ORDERS[WD_CUSTOMERS],FACT_ORDERS[[#This Row],[WD_CUSTOMERS]])&gt;=15000, "VIP",
    SUMIFS(FACT_ORDERS[TotalAmount], FACT_ORDERS[WD_CUSTOMERS],FACT_ORDERS[[#This Row],[WD_CUSTOMERS]])&gt;=8000, "Premium",
    TRUE, "Regular"
)</f>
        <v>Regular</v>
      </c>
      <c r="N2140" s="32" cm="1">
        <f t="array" ref="N2140">_xlfn.IFS(
   FACT_ORDERS[[#This Row],[TypeOfClient]]="VIP", 0.2,
   FACT_ORDERS[[#This Row],[TypeOfClient]]="Premium", 0.1,
   TRUE, 0
)</f>
        <v>0</v>
      </c>
      <c r="O2140" s="31" cm="1">
        <f t="array" ref="O2140">_xlfn.IFS(
   FACT_ORDERS[[#This Row],[TotalAmount]]&gt;1500, 0.15,
   FACT_ORDERS[[#This Row],[TotalAmount]]&gt;1000, 0.1,
   FACT_ORDERS[[#This Row],[TotalAmount]]&gt;500, 0.05,
   TRUE, 0
)</f>
        <v>0</v>
      </c>
      <c r="P2140" s="28">
        <f xml:space="preserve"> FACT_ORDERS[[#This Row],[TotalAmount]] * (1 - (FACT_ORDERS[[#This Row],[ClientDiscount]] + FACT_ORDERS[[#This Row],[OrderDiscount]]) )</f>
        <v>351</v>
      </c>
      <c r="Q2140" s="28">
        <f>FACT_ORDERS[[#This Row],[TotalAmountWithDiscount]]+FACT_ORDERS[[#This Row],[DeliveryCost]]</f>
        <v>351</v>
      </c>
      <c r="R2140" s="35">
        <v>45559</v>
      </c>
      <c r="S2140" s="35" t="str">
        <f>IF(NETWORKDAYS(FACT_ORDERS[[#This Row],[Order-Date]], FACT_ORDERS[[#This Row],[ArrivalDate ]]) &gt; 10, "Late", "On Time")</f>
        <v>On Time</v>
      </c>
    </row>
    <row r="2141" spans="1:19" x14ac:dyDescent="0.3">
      <c r="A2141" s="12">
        <v>7139</v>
      </c>
      <c r="B2141" s="12">
        <v>275</v>
      </c>
      <c r="C2141" s="12">
        <v>10546</v>
      </c>
      <c r="D2141" s="12">
        <v>2140</v>
      </c>
      <c r="E2141" s="12" t="s">
        <v>244</v>
      </c>
      <c r="F2141" s="13">
        <v>45545</v>
      </c>
      <c r="G2141" s="26" t="s">
        <v>12662</v>
      </c>
      <c r="H2141" s="12">
        <v>49</v>
      </c>
      <c r="I2141" s="28">
        <f>VLOOKUP(B:B,DIM_PRODUCTS!A:F,5,FALSE)</f>
        <v>35</v>
      </c>
      <c r="J2141" s="28">
        <f>FACT_ORDERS[[#This Row],[ProductPrice]]*FACT_ORDERS[[#This Row],[Quantity]]</f>
        <v>1715</v>
      </c>
      <c r="K2141" s="12" t="str">
        <f>VLOOKUP(C:C,DIM_CUSTOMERS!A:G,7,FALSE)</f>
        <v>South Korea</v>
      </c>
      <c r="L2141" s="30" cm="1">
        <f t="array" ref="L2141">_xlfn.IFS(
    AND(FACT_ORDERS[[#This Row],[DeliveryMehtod]]="shippment",FACT_ORDERS[[#This Row],[TotalAmount]]&gt;=200), 0,
    AND(FACT_ORDERS[[#This Row],[DeliveryMehtod]]="pickup"), 15,
    AND(FACT_ORDERS[[#This Row],[DeliveryMehtod]]="shippment",FACT_ORDERS[[#This Row],[TotalAmount]]&lt;200), 35
)</f>
        <v>0</v>
      </c>
      <c r="M2141" s="12" t="str" cm="1">
        <f t="array" ref="M2141">_xlfn.IFS(
    SUMIFS(FACT_ORDERS[TotalAmount], FACT_ORDERS[WD_CUSTOMERS],FACT_ORDERS[[#This Row],[WD_CUSTOMERS]])&gt;=15000, "VIP",
    SUMIFS(FACT_ORDERS[TotalAmount], FACT_ORDERS[WD_CUSTOMERS],FACT_ORDERS[[#This Row],[WD_CUSTOMERS]])&gt;=8000, "Premium",
    TRUE, "Regular"
)</f>
        <v>VIP</v>
      </c>
      <c r="N2141" s="32" cm="1">
        <f t="array" ref="N2141">_xlfn.IFS(
   FACT_ORDERS[[#This Row],[TypeOfClient]]="VIP", 0.2,
   FACT_ORDERS[[#This Row],[TypeOfClient]]="Premium", 0.1,
   TRUE, 0
)</f>
        <v>0.2</v>
      </c>
      <c r="O2141" s="31" cm="1">
        <f t="array" ref="O2141">_xlfn.IFS(
   FACT_ORDERS[[#This Row],[TotalAmount]]&gt;1500, 0.15,
   FACT_ORDERS[[#This Row],[TotalAmount]]&gt;1000, 0.1,
   FACT_ORDERS[[#This Row],[TotalAmount]]&gt;500, 0.05,
   TRUE, 0
)</f>
        <v>0.15</v>
      </c>
      <c r="P2141" s="28">
        <f xml:space="preserve"> FACT_ORDERS[[#This Row],[TotalAmount]] * (1 - (FACT_ORDERS[[#This Row],[ClientDiscount]] + FACT_ORDERS[[#This Row],[OrderDiscount]]) )</f>
        <v>1114.75</v>
      </c>
      <c r="Q2141" s="28">
        <f>FACT_ORDERS[[#This Row],[TotalAmountWithDiscount]]+FACT_ORDERS[[#This Row],[DeliveryCost]]</f>
        <v>1114.75</v>
      </c>
      <c r="R2141" s="35">
        <v>45556</v>
      </c>
      <c r="S2141" s="35" t="str">
        <f>IF(NETWORKDAYS(FACT_ORDERS[[#This Row],[Order-Date]], FACT_ORDERS[[#This Row],[ArrivalDate ]]) &gt; 10, "Late", "On Time")</f>
        <v>On Time</v>
      </c>
    </row>
    <row r="2142" spans="1:19" x14ac:dyDescent="0.3">
      <c r="A2142" s="12">
        <v>7140</v>
      </c>
      <c r="B2142" s="12">
        <v>228</v>
      </c>
      <c r="C2142" s="12">
        <v>10546</v>
      </c>
      <c r="D2142" s="12">
        <v>2141</v>
      </c>
      <c r="E2142" s="12" t="s">
        <v>243</v>
      </c>
      <c r="F2142" s="13">
        <v>45545</v>
      </c>
      <c r="G2142" s="26" t="s">
        <v>12663</v>
      </c>
      <c r="H2142" s="12">
        <v>35</v>
      </c>
      <c r="I2142" s="28">
        <f>VLOOKUP(B:B,DIM_PRODUCTS!A:F,5,FALSE)</f>
        <v>22</v>
      </c>
      <c r="J2142" s="28">
        <f>FACT_ORDERS[[#This Row],[ProductPrice]]*FACT_ORDERS[[#This Row],[Quantity]]</f>
        <v>770</v>
      </c>
      <c r="K2142" s="12" t="str">
        <f>VLOOKUP(C:C,DIM_CUSTOMERS!A:G,7,FALSE)</f>
        <v>South Korea</v>
      </c>
      <c r="L2142" s="30" cm="1">
        <f t="array" ref="L2142">_xlfn.IFS(
    AND(FACT_ORDERS[[#This Row],[DeliveryMehtod]]="shippment",FACT_ORDERS[[#This Row],[TotalAmount]]&gt;=200), 0,
    AND(FACT_ORDERS[[#This Row],[DeliveryMehtod]]="pickup"), 15,
    AND(FACT_ORDERS[[#This Row],[DeliveryMehtod]]="shippment",FACT_ORDERS[[#This Row],[TotalAmount]]&lt;200), 35
)</f>
        <v>15</v>
      </c>
      <c r="M2142" s="12" t="str" cm="1">
        <f t="array" ref="M2142">_xlfn.IFS(
    SUMIFS(FACT_ORDERS[TotalAmount], FACT_ORDERS[WD_CUSTOMERS],FACT_ORDERS[[#This Row],[WD_CUSTOMERS]])&gt;=15000, "VIP",
    SUMIFS(FACT_ORDERS[TotalAmount], FACT_ORDERS[WD_CUSTOMERS],FACT_ORDERS[[#This Row],[WD_CUSTOMERS]])&gt;=8000, "Premium",
    TRUE, "Regular"
)</f>
        <v>VIP</v>
      </c>
      <c r="N2142" s="32" cm="1">
        <f t="array" ref="N2142">_xlfn.IFS(
   FACT_ORDERS[[#This Row],[TypeOfClient]]="VIP", 0.2,
   FACT_ORDERS[[#This Row],[TypeOfClient]]="Premium", 0.1,
   TRUE, 0
)</f>
        <v>0.2</v>
      </c>
      <c r="O2142" s="31" cm="1">
        <f t="array" ref="O2142">_xlfn.IFS(
   FACT_ORDERS[[#This Row],[TotalAmount]]&gt;1500, 0.15,
   FACT_ORDERS[[#This Row],[TotalAmount]]&gt;1000, 0.1,
   FACT_ORDERS[[#This Row],[TotalAmount]]&gt;500, 0.05,
   TRUE, 0
)</f>
        <v>0.05</v>
      </c>
      <c r="P2142" s="28">
        <f xml:space="preserve"> FACT_ORDERS[[#This Row],[TotalAmount]] * (1 - (FACT_ORDERS[[#This Row],[ClientDiscount]] + FACT_ORDERS[[#This Row],[OrderDiscount]]) )</f>
        <v>577.5</v>
      </c>
      <c r="Q2142" s="28">
        <f>FACT_ORDERS[[#This Row],[TotalAmountWithDiscount]]+FACT_ORDERS[[#This Row],[DeliveryCost]]</f>
        <v>592.5</v>
      </c>
      <c r="R2142" s="35">
        <v>45555</v>
      </c>
      <c r="S2142" s="35" t="str">
        <f>IF(NETWORKDAYS(FACT_ORDERS[[#This Row],[Order-Date]], FACT_ORDERS[[#This Row],[ArrivalDate ]]) &gt; 10, "Late", "On Time")</f>
        <v>On Time</v>
      </c>
    </row>
    <row r="2143" spans="1:19" x14ac:dyDescent="0.3">
      <c r="A2143" s="12">
        <v>7141</v>
      </c>
      <c r="B2143" s="12">
        <v>275</v>
      </c>
      <c r="C2143" s="12">
        <v>10546</v>
      </c>
      <c r="D2143" s="12">
        <v>2142</v>
      </c>
      <c r="E2143" s="12" t="s">
        <v>243</v>
      </c>
      <c r="F2143" s="13">
        <v>45541</v>
      </c>
      <c r="G2143" s="26" t="s">
        <v>4631</v>
      </c>
      <c r="H2143" s="12">
        <v>46</v>
      </c>
      <c r="I2143" s="28">
        <f>VLOOKUP(B:B,DIM_PRODUCTS!A:F,5,FALSE)</f>
        <v>35</v>
      </c>
      <c r="J2143" s="28">
        <f>FACT_ORDERS[[#This Row],[ProductPrice]]*FACT_ORDERS[[#This Row],[Quantity]]</f>
        <v>1610</v>
      </c>
      <c r="K2143" s="12" t="str">
        <f>VLOOKUP(C:C,DIM_CUSTOMERS!A:G,7,FALSE)</f>
        <v>South Korea</v>
      </c>
      <c r="L2143" s="30" cm="1">
        <f t="array" ref="L2143">_xlfn.IFS(
    AND(FACT_ORDERS[[#This Row],[DeliveryMehtod]]="shippment",FACT_ORDERS[[#This Row],[TotalAmount]]&gt;=200), 0,
    AND(FACT_ORDERS[[#This Row],[DeliveryMehtod]]="pickup"), 15,
    AND(FACT_ORDERS[[#This Row],[DeliveryMehtod]]="shippment",FACT_ORDERS[[#This Row],[TotalAmount]]&lt;200), 35
)</f>
        <v>15</v>
      </c>
      <c r="M2143" s="12" t="str" cm="1">
        <f t="array" ref="M2143">_xlfn.IFS(
    SUMIFS(FACT_ORDERS[TotalAmount], FACT_ORDERS[WD_CUSTOMERS],FACT_ORDERS[[#This Row],[WD_CUSTOMERS]])&gt;=15000, "VIP",
    SUMIFS(FACT_ORDERS[TotalAmount], FACT_ORDERS[WD_CUSTOMERS],FACT_ORDERS[[#This Row],[WD_CUSTOMERS]])&gt;=8000, "Premium",
    TRUE, "Regular"
)</f>
        <v>VIP</v>
      </c>
      <c r="N2143" s="32" cm="1">
        <f t="array" ref="N2143">_xlfn.IFS(
   FACT_ORDERS[[#This Row],[TypeOfClient]]="VIP", 0.2,
   FACT_ORDERS[[#This Row],[TypeOfClient]]="Premium", 0.1,
   TRUE, 0
)</f>
        <v>0.2</v>
      </c>
      <c r="O2143" s="31" cm="1">
        <f t="array" ref="O2143">_xlfn.IFS(
   FACT_ORDERS[[#This Row],[TotalAmount]]&gt;1500, 0.15,
   FACT_ORDERS[[#This Row],[TotalAmount]]&gt;1000, 0.1,
   FACT_ORDERS[[#This Row],[TotalAmount]]&gt;500, 0.05,
   TRUE, 0
)</f>
        <v>0.15</v>
      </c>
      <c r="P2143" s="28">
        <f xml:space="preserve"> FACT_ORDERS[[#This Row],[TotalAmount]] * (1 - (FACT_ORDERS[[#This Row],[ClientDiscount]] + FACT_ORDERS[[#This Row],[OrderDiscount]]) )</f>
        <v>1046.5</v>
      </c>
      <c r="Q2143" s="28">
        <f>FACT_ORDERS[[#This Row],[TotalAmountWithDiscount]]+FACT_ORDERS[[#This Row],[DeliveryCost]]</f>
        <v>1061.5</v>
      </c>
      <c r="R2143" s="35">
        <v>45552</v>
      </c>
      <c r="S2143" s="35" t="str">
        <f>IF(NETWORKDAYS(FACT_ORDERS[[#This Row],[Order-Date]], FACT_ORDERS[[#This Row],[ArrivalDate ]]) &gt; 10, "Late", "On Time")</f>
        <v>On Time</v>
      </c>
    </row>
    <row r="2144" spans="1:19" x14ac:dyDescent="0.3">
      <c r="A2144" s="12">
        <v>7142</v>
      </c>
      <c r="B2144" s="12">
        <v>228</v>
      </c>
      <c r="C2144" s="12">
        <v>10546</v>
      </c>
      <c r="D2144" s="12">
        <v>2143</v>
      </c>
      <c r="E2144" s="12" t="s">
        <v>244</v>
      </c>
      <c r="F2144" s="13">
        <v>45541</v>
      </c>
      <c r="G2144" s="26" t="s">
        <v>4464</v>
      </c>
      <c r="H2144" s="12">
        <v>36</v>
      </c>
      <c r="I2144" s="28">
        <f>VLOOKUP(B:B,DIM_PRODUCTS!A:F,5,FALSE)</f>
        <v>22</v>
      </c>
      <c r="J2144" s="28">
        <f>FACT_ORDERS[[#This Row],[ProductPrice]]*FACT_ORDERS[[#This Row],[Quantity]]</f>
        <v>792</v>
      </c>
      <c r="K2144" s="12" t="str">
        <f>VLOOKUP(C:C,DIM_CUSTOMERS!A:G,7,FALSE)</f>
        <v>South Korea</v>
      </c>
      <c r="L2144" s="30" cm="1">
        <f t="array" ref="L2144">_xlfn.IFS(
    AND(FACT_ORDERS[[#This Row],[DeliveryMehtod]]="shippment",FACT_ORDERS[[#This Row],[TotalAmount]]&gt;=200), 0,
    AND(FACT_ORDERS[[#This Row],[DeliveryMehtod]]="pickup"), 15,
    AND(FACT_ORDERS[[#This Row],[DeliveryMehtod]]="shippment",FACT_ORDERS[[#This Row],[TotalAmount]]&lt;200), 35
)</f>
        <v>0</v>
      </c>
      <c r="M2144" s="12" t="str" cm="1">
        <f t="array" ref="M2144">_xlfn.IFS(
    SUMIFS(FACT_ORDERS[TotalAmount], FACT_ORDERS[WD_CUSTOMERS],FACT_ORDERS[[#This Row],[WD_CUSTOMERS]])&gt;=15000, "VIP",
    SUMIFS(FACT_ORDERS[TotalAmount], FACT_ORDERS[WD_CUSTOMERS],FACT_ORDERS[[#This Row],[WD_CUSTOMERS]])&gt;=8000, "Premium",
    TRUE, "Regular"
)</f>
        <v>VIP</v>
      </c>
      <c r="N2144" s="32" cm="1">
        <f t="array" ref="N2144">_xlfn.IFS(
   FACT_ORDERS[[#This Row],[TypeOfClient]]="VIP", 0.2,
   FACT_ORDERS[[#This Row],[TypeOfClient]]="Premium", 0.1,
   TRUE, 0
)</f>
        <v>0.2</v>
      </c>
      <c r="O2144" s="31" cm="1">
        <f t="array" ref="O2144">_xlfn.IFS(
   FACT_ORDERS[[#This Row],[TotalAmount]]&gt;1500, 0.15,
   FACT_ORDERS[[#This Row],[TotalAmount]]&gt;1000, 0.1,
   FACT_ORDERS[[#This Row],[TotalAmount]]&gt;500, 0.05,
   TRUE, 0
)</f>
        <v>0.05</v>
      </c>
      <c r="P2144" s="28">
        <f xml:space="preserve"> FACT_ORDERS[[#This Row],[TotalAmount]] * (1 - (FACT_ORDERS[[#This Row],[ClientDiscount]] + FACT_ORDERS[[#This Row],[OrderDiscount]]) )</f>
        <v>594</v>
      </c>
      <c r="Q2144" s="28">
        <f>FACT_ORDERS[[#This Row],[TotalAmountWithDiscount]]+FACT_ORDERS[[#This Row],[DeliveryCost]]</f>
        <v>594</v>
      </c>
      <c r="R2144" s="35">
        <v>45551</v>
      </c>
      <c r="S2144" s="35" t="str">
        <f>IF(NETWORKDAYS(FACT_ORDERS[[#This Row],[Order-Date]], FACT_ORDERS[[#This Row],[ArrivalDate ]]) &gt; 10, "Late", "On Time")</f>
        <v>On Time</v>
      </c>
    </row>
    <row r="2145" spans="1:19" x14ac:dyDescent="0.3">
      <c r="A2145" s="12">
        <v>7143</v>
      </c>
      <c r="B2145" s="12">
        <v>275</v>
      </c>
      <c r="C2145" s="12">
        <v>10546</v>
      </c>
      <c r="D2145" s="12">
        <v>2144</v>
      </c>
      <c r="E2145" s="12" t="s">
        <v>243</v>
      </c>
      <c r="F2145" s="13">
        <v>45507</v>
      </c>
      <c r="G2145" s="26" t="s">
        <v>4436</v>
      </c>
      <c r="H2145" s="12">
        <v>55</v>
      </c>
      <c r="I2145" s="28">
        <f>VLOOKUP(B:B,DIM_PRODUCTS!A:F,5,FALSE)</f>
        <v>35</v>
      </c>
      <c r="J2145" s="28">
        <f>FACT_ORDERS[[#This Row],[ProductPrice]]*FACT_ORDERS[[#This Row],[Quantity]]</f>
        <v>1925</v>
      </c>
      <c r="K2145" s="12" t="str">
        <f>VLOOKUP(C:C,DIM_CUSTOMERS!A:G,7,FALSE)</f>
        <v>South Korea</v>
      </c>
      <c r="L2145" s="30" cm="1">
        <f t="array" ref="L2145">_xlfn.IFS(
    AND(FACT_ORDERS[[#This Row],[DeliveryMehtod]]="shippment",FACT_ORDERS[[#This Row],[TotalAmount]]&gt;=200), 0,
    AND(FACT_ORDERS[[#This Row],[DeliveryMehtod]]="pickup"), 15,
    AND(FACT_ORDERS[[#This Row],[DeliveryMehtod]]="shippment",FACT_ORDERS[[#This Row],[TotalAmount]]&lt;200), 35
)</f>
        <v>15</v>
      </c>
      <c r="M2145" s="12" t="str" cm="1">
        <f t="array" ref="M2145">_xlfn.IFS(
    SUMIFS(FACT_ORDERS[TotalAmount], FACT_ORDERS[WD_CUSTOMERS],FACT_ORDERS[[#This Row],[WD_CUSTOMERS]])&gt;=15000, "VIP",
    SUMIFS(FACT_ORDERS[TotalAmount], FACT_ORDERS[WD_CUSTOMERS],FACT_ORDERS[[#This Row],[WD_CUSTOMERS]])&gt;=8000, "Premium",
    TRUE, "Regular"
)</f>
        <v>VIP</v>
      </c>
      <c r="N2145" s="32" cm="1">
        <f t="array" ref="N2145">_xlfn.IFS(
   FACT_ORDERS[[#This Row],[TypeOfClient]]="VIP", 0.2,
   FACT_ORDERS[[#This Row],[TypeOfClient]]="Premium", 0.1,
   TRUE, 0
)</f>
        <v>0.2</v>
      </c>
      <c r="O2145" s="31" cm="1">
        <f t="array" ref="O2145">_xlfn.IFS(
   FACT_ORDERS[[#This Row],[TotalAmount]]&gt;1500, 0.15,
   FACT_ORDERS[[#This Row],[TotalAmount]]&gt;1000, 0.1,
   FACT_ORDERS[[#This Row],[TotalAmount]]&gt;500, 0.05,
   TRUE, 0
)</f>
        <v>0.15</v>
      </c>
      <c r="P2145" s="28">
        <f xml:space="preserve"> FACT_ORDERS[[#This Row],[TotalAmount]] * (1 - (FACT_ORDERS[[#This Row],[ClientDiscount]] + FACT_ORDERS[[#This Row],[OrderDiscount]]) )</f>
        <v>1251.25</v>
      </c>
      <c r="Q2145" s="28">
        <f>FACT_ORDERS[[#This Row],[TotalAmountWithDiscount]]+FACT_ORDERS[[#This Row],[DeliveryCost]]</f>
        <v>1266.25</v>
      </c>
      <c r="R2145" s="35">
        <v>45518</v>
      </c>
      <c r="S2145" s="35" t="str">
        <f>IF(NETWORKDAYS(FACT_ORDERS[[#This Row],[Order-Date]], FACT_ORDERS[[#This Row],[ArrivalDate ]]) &gt; 10, "Late", "On Time")</f>
        <v>On Time</v>
      </c>
    </row>
    <row r="2146" spans="1:19" x14ac:dyDescent="0.3">
      <c r="A2146" s="12">
        <v>7144</v>
      </c>
      <c r="B2146" s="12">
        <v>257</v>
      </c>
      <c r="C2146" s="12">
        <v>10546</v>
      </c>
      <c r="D2146" s="12">
        <v>2145</v>
      </c>
      <c r="E2146" s="12" t="s">
        <v>244</v>
      </c>
      <c r="F2146" s="13">
        <v>45507</v>
      </c>
      <c r="G2146" s="26" t="s">
        <v>3289</v>
      </c>
      <c r="H2146" s="12">
        <v>39</v>
      </c>
      <c r="I2146" s="28">
        <f>VLOOKUP(B:B,DIM_PRODUCTS!A:F,5,FALSE)</f>
        <v>20</v>
      </c>
      <c r="J2146" s="28">
        <f>FACT_ORDERS[[#This Row],[ProductPrice]]*FACT_ORDERS[[#This Row],[Quantity]]</f>
        <v>780</v>
      </c>
      <c r="K2146" s="12" t="str">
        <f>VLOOKUP(C:C,DIM_CUSTOMERS!A:G,7,FALSE)</f>
        <v>South Korea</v>
      </c>
      <c r="L2146" s="30" cm="1">
        <f t="array" ref="L2146">_xlfn.IFS(
    AND(FACT_ORDERS[[#This Row],[DeliveryMehtod]]="shippment",FACT_ORDERS[[#This Row],[TotalAmount]]&gt;=200), 0,
    AND(FACT_ORDERS[[#This Row],[DeliveryMehtod]]="pickup"), 15,
    AND(FACT_ORDERS[[#This Row],[DeliveryMehtod]]="shippment",FACT_ORDERS[[#This Row],[TotalAmount]]&lt;200), 35
)</f>
        <v>0</v>
      </c>
      <c r="M2146" s="12" t="str" cm="1">
        <f t="array" ref="M2146">_xlfn.IFS(
    SUMIFS(FACT_ORDERS[TotalAmount], FACT_ORDERS[WD_CUSTOMERS],FACT_ORDERS[[#This Row],[WD_CUSTOMERS]])&gt;=15000, "VIP",
    SUMIFS(FACT_ORDERS[TotalAmount], FACT_ORDERS[WD_CUSTOMERS],FACT_ORDERS[[#This Row],[WD_CUSTOMERS]])&gt;=8000, "Premium",
    TRUE, "Regular"
)</f>
        <v>VIP</v>
      </c>
      <c r="N2146" s="32" cm="1">
        <f t="array" ref="N2146">_xlfn.IFS(
   FACT_ORDERS[[#This Row],[TypeOfClient]]="VIP", 0.2,
   FACT_ORDERS[[#This Row],[TypeOfClient]]="Premium", 0.1,
   TRUE, 0
)</f>
        <v>0.2</v>
      </c>
      <c r="O2146" s="31" cm="1">
        <f t="array" ref="O2146">_xlfn.IFS(
   FACT_ORDERS[[#This Row],[TotalAmount]]&gt;1500, 0.15,
   FACT_ORDERS[[#This Row],[TotalAmount]]&gt;1000, 0.1,
   FACT_ORDERS[[#This Row],[TotalAmount]]&gt;500, 0.05,
   TRUE, 0
)</f>
        <v>0.05</v>
      </c>
      <c r="P2146" s="28">
        <f xml:space="preserve"> FACT_ORDERS[[#This Row],[TotalAmount]] * (1 - (FACT_ORDERS[[#This Row],[ClientDiscount]] + FACT_ORDERS[[#This Row],[OrderDiscount]]) )</f>
        <v>585</v>
      </c>
      <c r="Q2146" s="28">
        <f>FACT_ORDERS[[#This Row],[TotalAmountWithDiscount]]+FACT_ORDERS[[#This Row],[DeliveryCost]]</f>
        <v>585</v>
      </c>
      <c r="R2146" s="35">
        <v>45518</v>
      </c>
      <c r="S2146" s="35" t="str">
        <f>IF(NETWORKDAYS(FACT_ORDERS[[#This Row],[Order-Date]], FACT_ORDERS[[#This Row],[ArrivalDate ]]) &gt; 10, "Late", "On Time")</f>
        <v>On Time</v>
      </c>
    </row>
    <row r="2147" spans="1:19" x14ac:dyDescent="0.3">
      <c r="A2147" s="12">
        <v>7145</v>
      </c>
      <c r="B2147" s="12">
        <v>228</v>
      </c>
      <c r="C2147" s="12">
        <v>10546</v>
      </c>
      <c r="D2147" s="12">
        <v>2146</v>
      </c>
      <c r="E2147" s="12" t="s">
        <v>244</v>
      </c>
      <c r="F2147" s="13">
        <v>45507</v>
      </c>
      <c r="G2147" s="26" t="s">
        <v>3309</v>
      </c>
      <c r="H2147" s="12">
        <v>32</v>
      </c>
      <c r="I2147" s="28">
        <f>VLOOKUP(B:B,DIM_PRODUCTS!A:F,5,FALSE)</f>
        <v>22</v>
      </c>
      <c r="J2147" s="28">
        <f>FACT_ORDERS[[#This Row],[ProductPrice]]*FACT_ORDERS[[#This Row],[Quantity]]</f>
        <v>704</v>
      </c>
      <c r="K2147" s="12" t="str">
        <f>VLOOKUP(C:C,DIM_CUSTOMERS!A:G,7,FALSE)</f>
        <v>South Korea</v>
      </c>
      <c r="L2147" s="30" cm="1">
        <f t="array" ref="L2147">_xlfn.IFS(
    AND(FACT_ORDERS[[#This Row],[DeliveryMehtod]]="shippment",FACT_ORDERS[[#This Row],[TotalAmount]]&gt;=200), 0,
    AND(FACT_ORDERS[[#This Row],[DeliveryMehtod]]="pickup"), 15,
    AND(FACT_ORDERS[[#This Row],[DeliveryMehtod]]="shippment",FACT_ORDERS[[#This Row],[TotalAmount]]&lt;200), 35
)</f>
        <v>0</v>
      </c>
      <c r="M2147" s="12" t="str" cm="1">
        <f t="array" ref="M2147">_xlfn.IFS(
    SUMIFS(FACT_ORDERS[TotalAmount], FACT_ORDERS[WD_CUSTOMERS],FACT_ORDERS[[#This Row],[WD_CUSTOMERS]])&gt;=15000, "VIP",
    SUMIFS(FACT_ORDERS[TotalAmount], FACT_ORDERS[WD_CUSTOMERS],FACT_ORDERS[[#This Row],[WD_CUSTOMERS]])&gt;=8000, "Premium",
    TRUE, "Regular"
)</f>
        <v>VIP</v>
      </c>
      <c r="N2147" s="32" cm="1">
        <f t="array" ref="N2147">_xlfn.IFS(
   FACT_ORDERS[[#This Row],[TypeOfClient]]="VIP", 0.2,
   FACT_ORDERS[[#This Row],[TypeOfClient]]="Premium", 0.1,
   TRUE, 0
)</f>
        <v>0.2</v>
      </c>
      <c r="O2147" s="31" cm="1">
        <f t="array" ref="O2147">_xlfn.IFS(
   FACT_ORDERS[[#This Row],[TotalAmount]]&gt;1500, 0.15,
   FACT_ORDERS[[#This Row],[TotalAmount]]&gt;1000, 0.1,
   FACT_ORDERS[[#This Row],[TotalAmount]]&gt;500, 0.05,
   TRUE, 0
)</f>
        <v>0.05</v>
      </c>
      <c r="P2147" s="28">
        <f xml:space="preserve"> FACT_ORDERS[[#This Row],[TotalAmount]] * (1 - (FACT_ORDERS[[#This Row],[ClientDiscount]] + FACT_ORDERS[[#This Row],[OrderDiscount]]) )</f>
        <v>528</v>
      </c>
      <c r="Q2147" s="28">
        <f>FACT_ORDERS[[#This Row],[TotalAmountWithDiscount]]+FACT_ORDERS[[#This Row],[DeliveryCost]]</f>
        <v>528</v>
      </c>
      <c r="R2147" s="35">
        <v>45515</v>
      </c>
      <c r="S2147" s="35" t="str">
        <f>IF(NETWORKDAYS(FACT_ORDERS[[#This Row],[Order-Date]], FACT_ORDERS[[#This Row],[ArrivalDate ]]) &gt; 10, "Late", "On Time")</f>
        <v>On Time</v>
      </c>
    </row>
    <row r="2148" spans="1:19" x14ac:dyDescent="0.3">
      <c r="A2148" s="12">
        <v>7146</v>
      </c>
      <c r="B2148" s="12">
        <v>203</v>
      </c>
      <c r="C2148" s="12">
        <v>10703</v>
      </c>
      <c r="D2148" s="12">
        <v>2147</v>
      </c>
      <c r="E2148" s="12" t="s">
        <v>243</v>
      </c>
      <c r="F2148" s="13">
        <v>45500</v>
      </c>
      <c r="G2148" s="26" t="s">
        <v>12664</v>
      </c>
      <c r="H2148" s="12">
        <v>8</v>
      </c>
      <c r="I2148" s="28">
        <f>VLOOKUP(B:B,DIM_PRODUCTS!A:F,5,FALSE)</f>
        <v>5</v>
      </c>
      <c r="J2148" s="28">
        <f>FACT_ORDERS[[#This Row],[ProductPrice]]*FACT_ORDERS[[#This Row],[Quantity]]</f>
        <v>40</v>
      </c>
      <c r="K2148" s="12" t="str">
        <f>VLOOKUP(C:C,DIM_CUSTOMERS!A:G,7,FALSE)</f>
        <v>Italy</v>
      </c>
      <c r="L2148" s="30" cm="1">
        <f t="array" ref="L2148">_xlfn.IFS(
    AND(FACT_ORDERS[[#This Row],[DeliveryMehtod]]="shippment",FACT_ORDERS[[#This Row],[TotalAmount]]&gt;=200), 0,
    AND(FACT_ORDERS[[#This Row],[DeliveryMehtod]]="pickup"), 15,
    AND(FACT_ORDERS[[#This Row],[DeliveryMehtod]]="shippment",FACT_ORDERS[[#This Row],[TotalAmount]]&lt;200), 35
)</f>
        <v>15</v>
      </c>
      <c r="M2148" s="12" t="str" cm="1">
        <f t="array" ref="M2148">_xlfn.IFS(
    SUMIFS(FACT_ORDERS[TotalAmount], FACT_ORDERS[WD_CUSTOMERS],FACT_ORDERS[[#This Row],[WD_CUSTOMERS]])&gt;=15000, "VIP",
    SUMIFS(FACT_ORDERS[TotalAmount], FACT_ORDERS[WD_CUSTOMERS],FACT_ORDERS[[#This Row],[WD_CUSTOMERS]])&gt;=8000, "Premium",
    TRUE, "Regular"
)</f>
        <v>Regular</v>
      </c>
      <c r="N2148" s="32" cm="1">
        <f t="array" ref="N2148">_xlfn.IFS(
   FACT_ORDERS[[#This Row],[TypeOfClient]]="VIP", 0.2,
   FACT_ORDERS[[#This Row],[TypeOfClient]]="Premium", 0.1,
   TRUE, 0
)</f>
        <v>0</v>
      </c>
      <c r="O2148" s="31" cm="1">
        <f t="array" ref="O2148">_xlfn.IFS(
   FACT_ORDERS[[#This Row],[TotalAmount]]&gt;1500, 0.15,
   FACT_ORDERS[[#This Row],[TotalAmount]]&gt;1000, 0.1,
   FACT_ORDERS[[#This Row],[TotalAmount]]&gt;500, 0.05,
   TRUE, 0
)</f>
        <v>0</v>
      </c>
      <c r="P2148" s="28">
        <f xml:space="preserve"> FACT_ORDERS[[#This Row],[TotalAmount]] * (1 - (FACT_ORDERS[[#This Row],[ClientDiscount]] + FACT_ORDERS[[#This Row],[OrderDiscount]]) )</f>
        <v>40</v>
      </c>
      <c r="Q2148" s="28">
        <f>FACT_ORDERS[[#This Row],[TotalAmountWithDiscount]]+FACT_ORDERS[[#This Row],[DeliveryCost]]</f>
        <v>55</v>
      </c>
      <c r="R2148" s="35">
        <v>45510</v>
      </c>
      <c r="S2148" s="35" t="str">
        <f>IF(NETWORKDAYS(FACT_ORDERS[[#This Row],[Order-Date]], FACT_ORDERS[[#This Row],[ArrivalDate ]]) &gt; 10, "Late", "On Time")</f>
        <v>On Time</v>
      </c>
    </row>
    <row r="2149" spans="1:19" x14ac:dyDescent="0.3">
      <c r="A2149" s="12">
        <v>7147</v>
      </c>
      <c r="B2149" s="12">
        <v>248</v>
      </c>
      <c r="C2149" s="12">
        <v>10703</v>
      </c>
      <c r="D2149" s="12">
        <v>2148</v>
      </c>
      <c r="E2149" s="12" t="s">
        <v>244</v>
      </c>
      <c r="F2149" s="13">
        <v>45500</v>
      </c>
      <c r="G2149" s="26" t="s">
        <v>12665</v>
      </c>
      <c r="H2149" s="12">
        <v>24</v>
      </c>
      <c r="I2149" s="28">
        <f>VLOOKUP(B:B,DIM_PRODUCTS!A:F,5,FALSE)</f>
        <v>13</v>
      </c>
      <c r="J2149" s="28">
        <f>FACT_ORDERS[[#This Row],[ProductPrice]]*FACT_ORDERS[[#This Row],[Quantity]]</f>
        <v>312</v>
      </c>
      <c r="K2149" s="12" t="str">
        <f>VLOOKUP(C:C,DIM_CUSTOMERS!A:G,7,FALSE)</f>
        <v>Italy</v>
      </c>
      <c r="L2149" s="30" cm="1">
        <f t="array" ref="L2149">_xlfn.IFS(
    AND(FACT_ORDERS[[#This Row],[DeliveryMehtod]]="shippment",FACT_ORDERS[[#This Row],[TotalAmount]]&gt;=200), 0,
    AND(FACT_ORDERS[[#This Row],[DeliveryMehtod]]="pickup"), 15,
    AND(FACT_ORDERS[[#This Row],[DeliveryMehtod]]="shippment",FACT_ORDERS[[#This Row],[TotalAmount]]&lt;200), 35
)</f>
        <v>0</v>
      </c>
      <c r="M2149" s="12" t="str" cm="1">
        <f t="array" ref="M2149">_xlfn.IFS(
    SUMIFS(FACT_ORDERS[TotalAmount], FACT_ORDERS[WD_CUSTOMERS],FACT_ORDERS[[#This Row],[WD_CUSTOMERS]])&gt;=15000, "VIP",
    SUMIFS(FACT_ORDERS[TotalAmount], FACT_ORDERS[WD_CUSTOMERS],FACT_ORDERS[[#This Row],[WD_CUSTOMERS]])&gt;=8000, "Premium",
    TRUE, "Regular"
)</f>
        <v>Regular</v>
      </c>
      <c r="N2149" s="32" cm="1">
        <f t="array" ref="N2149">_xlfn.IFS(
   FACT_ORDERS[[#This Row],[TypeOfClient]]="VIP", 0.2,
   FACT_ORDERS[[#This Row],[TypeOfClient]]="Premium", 0.1,
   TRUE, 0
)</f>
        <v>0</v>
      </c>
      <c r="O2149" s="31" cm="1">
        <f t="array" ref="O2149">_xlfn.IFS(
   FACT_ORDERS[[#This Row],[TotalAmount]]&gt;1500, 0.15,
   FACT_ORDERS[[#This Row],[TotalAmount]]&gt;1000, 0.1,
   FACT_ORDERS[[#This Row],[TotalAmount]]&gt;500, 0.05,
   TRUE, 0
)</f>
        <v>0</v>
      </c>
      <c r="P2149" s="28">
        <f xml:space="preserve"> FACT_ORDERS[[#This Row],[TotalAmount]] * (1 - (FACT_ORDERS[[#This Row],[ClientDiscount]] + FACT_ORDERS[[#This Row],[OrderDiscount]]) )</f>
        <v>312</v>
      </c>
      <c r="Q2149" s="28">
        <f>FACT_ORDERS[[#This Row],[TotalAmountWithDiscount]]+FACT_ORDERS[[#This Row],[DeliveryCost]]</f>
        <v>312</v>
      </c>
      <c r="R2149" s="35">
        <v>45507</v>
      </c>
      <c r="S2149" s="35" t="str">
        <f>IF(NETWORKDAYS(FACT_ORDERS[[#This Row],[Order-Date]], FACT_ORDERS[[#This Row],[ArrivalDate ]]) &gt; 10, "Late", "On Time")</f>
        <v>On Time</v>
      </c>
    </row>
    <row r="2150" spans="1:19" x14ac:dyDescent="0.3">
      <c r="A2150" s="12">
        <v>7148</v>
      </c>
      <c r="B2150" s="12">
        <v>248</v>
      </c>
      <c r="C2150" s="12">
        <v>10703</v>
      </c>
      <c r="D2150" s="12">
        <v>2149</v>
      </c>
      <c r="E2150" s="12" t="s">
        <v>244</v>
      </c>
      <c r="F2150" s="13">
        <v>45540</v>
      </c>
      <c r="G2150" s="26" t="s">
        <v>12666</v>
      </c>
      <c r="H2150" s="12">
        <v>22</v>
      </c>
      <c r="I2150" s="28">
        <f>VLOOKUP(B:B,DIM_PRODUCTS!A:F,5,FALSE)</f>
        <v>13</v>
      </c>
      <c r="J2150" s="28">
        <f>FACT_ORDERS[[#This Row],[ProductPrice]]*FACT_ORDERS[[#This Row],[Quantity]]</f>
        <v>286</v>
      </c>
      <c r="K2150" s="12" t="str">
        <f>VLOOKUP(C:C,DIM_CUSTOMERS!A:G,7,FALSE)</f>
        <v>Italy</v>
      </c>
      <c r="L2150" s="30" cm="1">
        <f t="array" ref="L2150">_xlfn.IFS(
    AND(FACT_ORDERS[[#This Row],[DeliveryMehtod]]="shippment",FACT_ORDERS[[#This Row],[TotalAmount]]&gt;=200), 0,
    AND(FACT_ORDERS[[#This Row],[DeliveryMehtod]]="pickup"), 15,
    AND(FACT_ORDERS[[#This Row],[DeliveryMehtod]]="shippment",FACT_ORDERS[[#This Row],[TotalAmount]]&lt;200), 35
)</f>
        <v>0</v>
      </c>
      <c r="M2150" s="12" t="str" cm="1">
        <f t="array" ref="M2150">_xlfn.IFS(
    SUMIFS(FACT_ORDERS[TotalAmount], FACT_ORDERS[WD_CUSTOMERS],FACT_ORDERS[[#This Row],[WD_CUSTOMERS]])&gt;=15000, "VIP",
    SUMIFS(FACT_ORDERS[TotalAmount], FACT_ORDERS[WD_CUSTOMERS],FACT_ORDERS[[#This Row],[WD_CUSTOMERS]])&gt;=8000, "Premium",
    TRUE, "Regular"
)</f>
        <v>Regular</v>
      </c>
      <c r="N2150" s="32" cm="1">
        <f t="array" ref="N2150">_xlfn.IFS(
   FACT_ORDERS[[#This Row],[TypeOfClient]]="VIP", 0.2,
   FACT_ORDERS[[#This Row],[TypeOfClient]]="Premium", 0.1,
   TRUE, 0
)</f>
        <v>0</v>
      </c>
      <c r="O2150" s="31" cm="1">
        <f t="array" ref="O2150">_xlfn.IFS(
   FACT_ORDERS[[#This Row],[TotalAmount]]&gt;1500, 0.15,
   FACT_ORDERS[[#This Row],[TotalAmount]]&gt;1000, 0.1,
   FACT_ORDERS[[#This Row],[TotalAmount]]&gt;500, 0.05,
   TRUE, 0
)</f>
        <v>0</v>
      </c>
      <c r="P2150" s="28">
        <f xml:space="preserve"> FACT_ORDERS[[#This Row],[TotalAmount]] * (1 - (FACT_ORDERS[[#This Row],[ClientDiscount]] + FACT_ORDERS[[#This Row],[OrderDiscount]]) )</f>
        <v>286</v>
      </c>
      <c r="Q2150" s="28">
        <f>FACT_ORDERS[[#This Row],[TotalAmountWithDiscount]]+FACT_ORDERS[[#This Row],[DeliveryCost]]</f>
        <v>286</v>
      </c>
      <c r="R2150" s="35">
        <v>45547</v>
      </c>
      <c r="S2150" s="35" t="str">
        <f>IF(NETWORKDAYS(FACT_ORDERS[[#This Row],[Order-Date]], FACT_ORDERS[[#This Row],[ArrivalDate ]]) &gt; 10, "Late", "On Time")</f>
        <v>On Time</v>
      </c>
    </row>
    <row r="2151" spans="1:19" x14ac:dyDescent="0.3">
      <c r="A2151" s="12">
        <v>7149</v>
      </c>
      <c r="B2151" s="12">
        <v>248</v>
      </c>
      <c r="C2151" s="12">
        <v>10703</v>
      </c>
      <c r="D2151" s="12">
        <v>2150</v>
      </c>
      <c r="E2151" s="12" t="s">
        <v>244</v>
      </c>
      <c r="F2151" s="13">
        <v>45529</v>
      </c>
      <c r="G2151" s="26" t="s">
        <v>12667</v>
      </c>
      <c r="H2151" s="12">
        <v>21</v>
      </c>
      <c r="I2151" s="28">
        <f>VLOOKUP(B:B,DIM_PRODUCTS!A:F,5,FALSE)</f>
        <v>13</v>
      </c>
      <c r="J2151" s="28">
        <f>FACT_ORDERS[[#This Row],[ProductPrice]]*FACT_ORDERS[[#This Row],[Quantity]]</f>
        <v>273</v>
      </c>
      <c r="K2151" s="12" t="str">
        <f>VLOOKUP(C:C,DIM_CUSTOMERS!A:G,7,FALSE)</f>
        <v>Italy</v>
      </c>
      <c r="L2151" s="30" cm="1">
        <f t="array" ref="L2151">_xlfn.IFS(
    AND(FACT_ORDERS[[#This Row],[DeliveryMehtod]]="shippment",FACT_ORDERS[[#This Row],[TotalAmount]]&gt;=200), 0,
    AND(FACT_ORDERS[[#This Row],[DeliveryMehtod]]="pickup"), 15,
    AND(FACT_ORDERS[[#This Row],[DeliveryMehtod]]="shippment",FACT_ORDERS[[#This Row],[TotalAmount]]&lt;200), 35
)</f>
        <v>0</v>
      </c>
      <c r="M2151" s="12" t="str" cm="1">
        <f t="array" ref="M2151">_xlfn.IFS(
    SUMIFS(FACT_ORDERS[TotalAmount], FACT_ORDERS[WD_CUSTOMERS],FACT_ORDERS[[#This Row],[WD_CUSTOMERS]])&gt;=15000, "VIP",
    SUMIFS(FACT_ORDERS[TotalAmount], FACT_ORDERS[WD_CUSTOMERS],FACT_ORDERS[[#This Row],[WD_CUSTOMERS]])&gt;=8000, "Premium",
    TRUE, "Regular"
)</f>
        <v>Regular</v>
      </c>
      <c r="N2151" s="32" cm="1">
        <f t="array" ref="N2151">_xlfn.IFS(
   FACT_ORDERS[[#This Row],[TypeOfClient]]="VIP", 0.2,
   FACT_ORDERS[[#This Row],[TypeOfClient]]="Premium", 0.1,
   TRUE, 0
)</f>
        <v>0</v>
      </c>
      <c r="O2151" s="31" cm="1">
        <f t="array" ref="O2151">_xlfn.IFS(
   FACT_ORDERS[[#This Row],[TotalAmount]]&gt;1500, 0.15,
   FACT_ORDERS[[#This Row],[TotalAmount]]&gt;1000, 0.1,
   FACT_ORDERS[[#This Row],[TotalAmount]]&gt;500, 0.05,
   TRUE, 0
)</f>
        <v>0</v>
      </c>
      <c r="P2151" s="28">
        <f xml:space="preserve"> FACT_ORDERS[[#This Row],[TotalAmount]] * (1 - (FACT_ORDERS[[#This Row],[ClientDiscount]] + FACT_ORDERS[[#This Row],[OrderDiscount]]) )</f>
        <v>273</v>
      </c>
      <c r="Q2151" s="28">
        <f>FACT_ORDERS[[#This Row],[TotalAmountWithDiscount]]+FACT_ORDERS[[#This Row],[DeliveryCost]]</f>
        <v>273</v>
      </c>
      <c r="R2151" s="35">
        <v>45536</v>
      </c>
      <c r="S2151" s="35" t="str">
        <f>IF(NETWORKDAYS(FACT_ORDERS[[#This Row],[Order-Date]], FACT_ORDERS[[#This Row],[ArrivalDate ]]) &gt; 10, "Late", "On Time")</f>
        <v>On Time</v>
      </c>
    </row>
    <row r="2152" spans="1:19" x14ac:dyDescent="0.3">
      <c r="A2152" s="12">
        <v>7150</v>
      </c>
      <c r="B2152" s="12">
        <v>248</v>
      </c>
      <c r="C2152" s="12">
        <v>10703</v>
      </c>
      <c r="D2152" s="12">
        <v>2151</v>
      </c>
      <c r="E2152" s="12" t="s">
        <v>244</v>
      </c>
      <c r="F2152" s="13">
        <v>45553</v>
      </c>
      <c r="G2152" s="26" t="s">
        <v>4715</v>
      </c>
      <c r="H2152" s="12">
        <v>17</v>
      </c>
      <c r="I2152" s="28">
        <f>VLOOKUP(B:B,DIM_PRODUCTS!A:F,5,FALSE)</f>
        <v>13</v>
      </c>
      <c r="J2152" s="28">
        <f>FACT_ORDERS[[#This Row],[ProductPrice]]*FACT_ORDERS[[#This Row],[Quantity]]</f>
        <v>221</v>
      </c>
      <c r="K2152" s="12" t="str">
        <f>VLOOKUP(C:C,DIM_CUSTOMERS!A:G,7,FALSE)</f>
        <v>Italy</v>
      </c>
      <c r="L2152" s="30" cm="1">
        <f t="array" ref="L2152">_xlfn.IFS(
    AND(FACT_ORDERS[[#This Row],[DeliveryMehtod]]="shippment",FACT_ORDERS[[#This Row],[TotalAmount]]&gt;=200), 0,
    AND(FACT_ORDERS[[#This Row],[DeliveryMehtod]]="pickup"), 15,
    AND(FACT_ORDERS[[#This Row],[DeliveryMehtod]]="shippment",FACT_ORDERS[[#This Row],[TotalAmount]]&lt;200), 35
)</f>
        <v>0</v>
      </c>
      <c r="M2152" s="12" t="str" cm="1">
        <f t="array" ref="M2152">_xlfn.IFS(
    SUMIFS(FACT_ORDERS[TotalAmount], FACT_ORDERS[WD_CUSTOMERS],FACT_ORDERS[[#This Row],[WD_CUSTOMERS]])&gt;=15000, "VIP",
    SUMIFS(FACT_ORDERS[TotalAmount], FACT_ORDERS[WD_CUSTOMERS],FACT_ORDERS[[#This Row],[WD_CUSTOMERS]])&gt;=8000, "Premium",
    TRUE, "Regular"
)</f>
        <v>Regular</v>
      </c>
      <c r="N2152" s="32" cm="1">
        <f t="array" ref="N2152">_xlfn.IFS(
   FACT_ORDERS[[#This Row],[TypeOfClient]]="VIP", 0.2,
   FACT_ORDERS[[#This Row],[TypeOfClient]]="Premium", 0.1,
   TRUE, 0
)</f>
        <v>0</v>
      </c>
      <c r="O2152" s="31" cm="1">
        <f t="array" ref="O2152">_xlfn.IFS(
   FACT_ORDERS[[#This Row],[TotalAmount]]&gt;1500, 0.15,
   FACT_ORDERS[[#This Row],[TotalAmount]]&gt;1000, 0.1,
   FACT_ORDERS[[#This Row],[TotalAmount]]&gt;500, 0.05,
   TRUE, 0
)</f>
        <v>0</v>
      </c>
      <c r="P2152" s="28">
        <f xml:space="preserve"> FACT_ORDERS[[#This Row],[TotalAmount]] * (1 - (FACT_ORDERS[[#This Row],[ClientDiscount]] + FACT_ORDERS[[#This Row],[OrderDiscount]]) )</f>
        <v>221</v>
      </c>
      <c r="Q2152" s="28">
        <f>FACT_ORDERS[[#This Row],[TotalAmountWithDiscount]]+FACT_ORDERS[[#This Row],[DeliveryCost]]</f>
        <v>221</v>
      </c>
      <c r="R2152" s="35">
        <v>45563</v>
      </c>
      <c r="S2152" s="35" t="str">
        <f>IF(NETWORKDAYS(FACT_ORDERS[[#This Row],[Order-Date]], FACT_ORDERS[[#This Row],[ArrivalDate ]]) &gt; 10, "Late", "On Time")</f>
        <v>On Time</v>
      </c>
    </row>
    <row r="2153" spans="1:19" x14ac:dyDescent="0.3">
      <c r="A2153" s="12">
        <v>7151</v>
      </c>
      <c r="B2153" s="12">
        <v>248</v>
      </c>
      <c r="C2153" s="12">
        <v>10703</v>
      </c>
      <c r="D2153" s="12">
        <v>2152</v>
      </c>
      <c r="E2153" s="12" t="s">
        <v>244</v>
      </c>
      <c r="F2153" s="13">
        <v>45514</v>
      </c>
      <c r="G2153" s="26" t="s">
        <v>12668</v>
      </c>
      <c r="H2153" s="12">
        <v>17</v>
      </c>
      <c r="I2153" s="28">
        <f>VLOOKUP(B:B,DIM_PRODUCTS!A:F,5,FALSE)</f>
        <v>13</v>
      </c>
      <c r="J2153" s="28">
        <f>FACT_ORDERS[[#This Row],[ProductPrice]]*FACT_ORDERS[[#This Row],[Quantity]]</f>
        <v>221</v>
      </c>
      <c r="K2153" s="12" t="str">
        <f>VLOOKUP(C:C,DIM_CUSTOMERS!A:G,7,FALSE)</f>
        <v>Italy</v>
      </c>
      <c r="L2153" s="30" cm="1">
        <f t="array" ref="L2153">_xlfn.IFS(
    AND(FACT_ORDERS[[#This Row],[DeliveryMehtod]]="shippment",FACT_ORDERS[[#This Row],[TotalAmount]]&gt;=200), 0,
    AND(FACT_ORDERS[[#This Row],[DeliveryMehtod]]="pickup"), 15,
    AND(FACT_ORDERS[[#This Row],[DeliveryMehtod]]="shippment",FACT_ORDERS[[#This Row],[TotalAmount]]&lt;200), 35
)</f>
        <v>0</v>
      </c>
      <c r="M2153" s="12" t="str" cm="1">
        <f t="array" ref="M2153">_xlfn.IFS(
    SUMIFS(FACT_ORDERS[TotalAmount], FACT_ORDERS[WD_CUSTOMERS],FACT_ORDERS[[#This Row],[WD_CUSTOMERS]])&gt;=15000, "VIP",
    SUMIFS(FACT_ORDERS[TotalAmount], FACT_ORDERS[WD_CUSTOMERS],FACT_ORDERS[[#This Row],[WD_CUSTOMERS]])&gt;=8000, "Premium",
    TRUE, "Regular"
)</f>
        <v>Regular</v>
      </c>
      <c r="N2153" s="32" cm="1">
        <f t="array" ref="N2153">_xlfn.IFS(
   FACT_ORDERS[[#This Row],[TypeOfClient]]="VIP", 0.2,
   FACT_ORDERS[[#This Row],[TypeOfClient]]="Premium", 0.1,
   TRUE, 0
)</f>
        <v>0</v>
      </c>
      <c r="O2153" s="31" cm="1">
        <f t="array" ref="O2153">_xlfn.IFS(
   FACT_ORDERS[[#This Row],[TotalAmount]]&gt;1500, 0.15,
   FACT_ORDERS[[#This Row],[TotalAmount]]&gt;1000, 0.1,
   FACT_ORDERS[[#This Row],[TotalAmount]]&gt;500, 0.05,
   TRUE, 0
)</f>
        <v>0</v>
      </c>
      <c r="P2153" s="28">
        <f xml:space="preserve"> FACT_ORDERS[[#This Row],[TotalAmount]] * (1 - (FACT_ORDERS[[#This Row],[ClientDiscount]] + FACT_ORDERS[[#This Row],[OrderDiscount]]) )</f>
        <v>221</v>
      </c>
      <c r="Q2153" s="28">
        <f>FACT_ORDERS[[#This Row],[TotalAmountWithDiscount]]+FACT_ORDERS[[#This Row],[DeliveryCost]]</f>
        <v>221</v>
      </c>
      <c r="R2153" s="35">
        <v>45521</v>
      </c>
      <c r="S2153" s="35" t="str">
        <f>IF(NETWORKDAYS(FACT_ORDERS[[#This Row],[Order-Date]], FACT_ORDERS[[#This Row],[ArrivalDate ]]) &gt; 10, "Late", "On Time")</f>
        <v>On Time</v>
      </c>
    </row>
    <row r="2154" spans="1:19" x14ac:dyDescent="0.3">
      <c r="A2154" s="12">
        <v>7152</v>
      </c>
      <c r="B2154" s="12">
        <v>201</v>
      </c>
      <c r="C2154" s="12">
        <v>10610</v>
      </c>
      <c r="D2154" s="12">
        <v>2153</v>
      </c>
      <c r="E2154" s="12" t="s">
        <v>243</v>
      </c>
      <c r="F2154" s="13">
        <v>45511</v>
      </c>
      <c r="G2154" s="26" t="s">
        <v>12669</v>
      </c>
      <c r="H2154" s="12">
        <v>17</v>
      </c>
      <c r="I2154" s="28">
        <f>VLOOKUP(B:B,DIM_PRODUCTS!A:F,5,FALSE)</f>
        <v>10</v>
      </c>
      <c r="J2154" s="28">
        <f>FACT_ORDERS[[#This Row],[ProductPrice]]*FACT_ORDERS[[#This Row],[Quantity]]</f>
        <v>170</v>
      </c>
      <c r="K2154" s="12" t="str">
        <f>VLOOKUP(C:C,DIM_CUSTOMERS!A:G,7,FALSE)</f>
        <v>Spain</v>
      </c>
      <c r="L2154" s="30" cm="1">
        <f t="array" ref="L2154">_xlfn.IFS(
    AND(FACT_ORDERS[[#This Row],[DeliveryMehtod]]="shippment",FACT_ORDERS[[#This Row],[TotalAmount]]&gt;=200), 0,
    AND(FACT_ORDERS[[#This Row],[DeliveryMehtod]]="pickup"), 15,
    AND(FACT_ORDERS[[#This Row],[DeliveryMehtod]]="shippment",FACT_ORDERS[[#This Row],[TotalAmount]]&lt;200), 35
)</f>
        <v>15</v>
      </c>
      <c r="M2154" s="12" t="str" cm="1">
        <f t="array" ref="M2154">_xlfn.IFS(
    SUMIFS(FACT_ORDERS[TotalAmount], FACT_ORDERS[WD_CUSTOMERS],FACT_ORDERS[[#This Row],[WD_CUSTOMERS]])&gt;=15000, "VIP",
    SUMIFS(FACT_ORDERS[TotalAmount], FACT_ORDERS[WD_CUSTOMERS],FACT_ORDERS[[#This Row],[WD_CUSTOMERS]])&gt;=8000, "Premium",
    TRUE, "Regular"
)</f>
        <v>VIP</v>
      </c>
      <c r="N2154" s="32" cm="1">
        <f t="array" ref="N2154">_xlfn.IFS(
   FACT_ORDERS[[#This Row],[TypeOfClient]]="VIP", 0.2,
   FACT_ORDERS[[#This Row],[TypeOfClient]]="Premium", 0.1,
   TRUE, 0
)</f>
        <v>0.2</v>
      </c>
      <c r="O2154" s="31" cm="1">
        <f t="array" ref="O2154">_xlfn.IFS(
   FACT_ORDERS[[#This Row],[TotalAmount]]&gt;1500, 0.15,
   FACT_ORDERS[[#This Row],[TotalAmount]]&gt;1000, 0.1,
   FACT_ORDERS[[#This Row],[TotalAmount]]&gt;500, 0.05,
   TRUE, 0
)</f>
        <v>0</v>
      </c>
      <c r="P2154" s="28">
        <f xml:space="preserve"> FACT_ORDERS[[#This Row],[TotalAmount]] * (1 - (FACT_ORDERS[[#This Row],[ClientDiscount]] + FACT_ORDERS[[#This Row],[OrderDiscount]]) )</f>
        <v>136</v>
      </c>
      <c r="Q2154" s="28">
        <f>FACT_ORDERS[[#This Row],[TotalAmountWithDiscount]]+FACT_ORDERS[[#This Row],[DeliveryCost]]</f>
        <v>151</v>
      </c>
      <c r="R2154" s="35">
        <v>45521</v>
      </c>
      <c r="S2154" s="35" t="str">
        <f>IF(NETWORKDAYS(FACT_ORDERS[[#This Row],[Order-Date]], FACT_ORDERS[[#This Row],[ArrivalDate ]]) &gt; 10, "Late", "On Time")</f>
        <v>On Time</v>
      </c>
    </row>
    <row r="2155" spans="1:19" x14ac:dyDescent="0.3">
      <c r="A2155" s="12">
        <v>7153</v>
      </c>
      <c r="B2155" s="12">
        <v>236</v>
      </c>
      <c r="C2155" s="12">
        <v>10610</v>
      </c>
      <c r="D2155" s="12">
        <v>2154</v>
      </c>
      <c r="E2155" s="12" t="s">
        <v>243</v>
      </c>
      <c r="F2155" s="13">
        <v>45511</v>
      </c>
      <c r="G2155" s="26" t="s">
        <v>12670</v>
      </c>
      <c r="H2155" s="12">
        <v>24</v>
      </c>
      <c r="I2155" s="28">
        <f>VLOOKUP(B:B,DIM_PRODUCTS!A:F,5,FALSE)</f>
        <v>12</v>
      </c>
      <c r="J2155" s="28">
        <f>FACT_ORDERS[[#This Row],[ProductPrice]]*FACT_ORDERS[[#This Row],[Quantity]]</f>
        <v>288</v>
      </c>
      <c r="K2155" s="12" t="str">
        <f>VLOOKUP(C:C,DIM_CUSTOMERS!A:G,7,FALSE)</f>
        <v>Spain</v>
      </c>
      <c r="L2155" s="30" cm="1">
        <f t="array" ref="L2155">_xlfn.IFS(
    AND(FACT_ORDERS[[#This Row],[DeliveryMehtod]]="shippment",FACT_ORDERS[[#This Row],[TotalAmount]]&gt;=200), 0,
    AND(FACT_ORDERS[[#This Row],[DeliveryMehtod]]="pickup"), 15,
    AND(FACT_ORDERS[[#This Row],[DeliveryMehtod]]="shippment",FACT_ORDERS[[#This Row],[TotalAmount]]&lt;200), 35
)</f>
        <v>15</v>
      </c>
      <c r="M2155" s="12" t="str" cm="1">
        <f t="array" ref="M2155">_xlfn.IFS(
    SUMIFS(FACT_ORDERS[TotalAmount], FACT_ORDERS[WD_CUSTOMERS],FACT_ORDERS[[#This Row],[WD_CUSTOMERS]])&gt;=15000, "VIP",
    SUMIFS(FACT_ORDERS[TotalAmount], FACT_ORDERS[WD_CUSTOMERS],FACT_ORDERS[[#This Row],[WD_CUSTOMERS]])&gt;=8000, "Premium",
    TRUE, "Regular"
)</f>
        <v>VIP</v>
      </c>
      <c r="N2155" s="32" cm="1">
        <f t="array" ref="N2155">_xlfn.IFS(
   FACT_ORDERS[[#This Row],[TypeOfClient]]="VIP", 0.2,
   FACT_ORDERS[[#This Row],[TypeOfClient]]="Premium", 0.1,
   TRUE, 0
)</f>
        <v>0.2</v>
      </c>
      <c r="O2155" s="31" cm="1">
        <f t="array" ref="O2155">_xlfn.IFS(
   FACT_ORDERS[[#This Row],[TotalAmount]]&gt;1500, 0.15,
   FACT_ORDERS[[#This Row],[TotalAmount]]&gt;1000, 0.1,
   FACT_ORDERS[[#This Row],[TotalAmount]]&gt;500, 0.05,
   TRUE, 0
)</f>
        <v>0</v>
      </c>
      <c r="P2155" s="28">
        <f xml:space="preserve"> FACT_ORDERS[[#This Row],[TotalAmount]] * (1 - (FACT_ORDERS[[#This Row],[ClientDiscount]] + FACT_ORDERS[[#This Row],[OrderDiscount]]) )</f>
        <v>230.4</v>
      </c>
      <c r="Q2155" s="28">
        <f>FACT_ORDERS[[#This Row],[TotalAmountWithDiscount]]+FACT_ORDERS[[#This Row],[DeliveryCost]]</f>
        <v>245.4</v>
      </c>
      <c r="R2155" s="35">
        <v>45521</v>
      </c>
      <c r="S2155" s="35" t="str">
        <f>IF(NETWORKDAYS(FACT_ORDERS[[#This Row],[Order-Date]], FACT_ORDERS[[#This Row],[ArrivalDate ]]) &gt; 10, "Late", "On Time")</f>
        <v>On Time</v>
      </c>
    </row>
    <row r="2156" spans="1:19" x14ac:dyDescent="0.3">
      <c r="A2156" s="12">
        <v>7154</v>
      </c>
      <c r="B2156" s="12">
        <v>201</v>
      </c>
      <c r="C2156" s="12">
        <v>10610</v>
      </c>
      <c r="D2156" s="12">
        <v>2155</v>
      </c>
      <c r="E2156" s="12" t="s">
        <v>243</v>
      </c>
      <c r="F2156" s="13">
        <v>45242</v>
      </c>
      <c r="G2156" s="26" t="s">
        <v>12671</v>
      </c>
      <c r="H2156" s="12">
        <v>22</v>
      </c>
      <c r="I2156" s="28">
        <f>VLOOKUP(B:B,DIM_PRODUCTS!A:F,5,FALSE)</f>
        <v>10</v>
      </c>
      <c r="J2156" s="28">
        <f>FACT_ORDERS[[#This Row],[ProductPrice]]*FACT_ORDERS[[#This Row],[Quantity]]</f>
        <v>220</v>
      </c>
      <c r="K2156" s="12" t="str">
        <f>VLOOKUP(C:C,DIM_CUSTOMERS!A:G,7,FALSE)</f>
        <v>Spain</v>
      </c>
      <c r="L2156" s="30" cm="1">
        <f t="array" ref="L2156">_xlfn.IFS(
    AND(FACT_ORDERS[[#This Row],[DeliveryMehtod]]="shippment",FACT_ORDERS[[#This Row],[TotalAmount]]&gt;=200), 0,
    AND(FACT_ORDERS[[#This Row],[DeliveryMehtod]]="pickup"), 15,
    AND(FACT_ORDERS[[#This Row],[DeliveryMehtod]]="shippment",FACT_ORDERS[[#This Row],[TotalAmount]]&lt;200), 35
)</f>
        <v>15</v>
      </c>
      <c r="M2156" s="12" t="str" cm="1">
        <f t="array" ref="M2156">_xlfn.IFS(
    SUMIFS(FACT_ORDERS[TotalAmount], FACT_ORDERS[WD_CUSTOMERS],FACT_ORDERS[[#This Row],[WD_CUSTOMERS]])&gt;=15000, "VIP",
    SUMIFS(FACT_ORDERS[TotalAmount], FACT_ORDERS[WD_CUSTOMERS],FACT_ORDERS[[#This Row],[WD_CUSTOMERS]])&gt;=8000, "Premium",
    TRUE, "Regular"
)</f>
        <v>VIP</v>
      </c>
      <c r="N2156" s="32" cm="1">
        <f t="array" ref="N2156">_xlfn.IFS(
   FACT_ORDERS[[#This Row],[TypeOfClient]]="VIP", 0.2,
   FACT_ORDERS[[#This Row],[TypeOfClient]]="Premium", 0.1,
   TRUE, 0
)</f>
        <v>0.2</v>
      </c>
      <c r="O2156" s="31" cm="1">
        <f t="array" ref="O2156">_xlfn.IFS(
   FACT_ORDERS[[#This Row],[TotalAmount]]&gt;1500, 0.15,
   FACT_ORDERS[[#This Row],[TotalAmount]]&gt;1000, 0.1,
   FACT_ORDERS[[#This Row],[TotalAmount]]&gt;500, 0.05,
   TRUE, 0
)</f>
        <v>0</v>
      </c>
      <c r="P2156" s="28">
        <f xml:space="preserve"> FACT_ORDERS[[#This Row],[TotalAmount]] * (1 - (FACT_ORDERS[[#This Row],[ClientDiscount]] + FACT_ORDERS[[#This Row],[OrderDiscount]]) )</f>
        <v>176</v>
      </c>
      <c r="Q2156" s="28">
        <f>FACT_ORDERS[[#This Row],[TotalAmountWithDiscount]]+FACT_ORDERS[[#This Row],[DeliveryCost]]</f>
        <v>191</v>
      </c>
      <c r="R2156" s="35">
        <v>45255</v>
      </c>
      <c r="S2156" s="35" t="str">
        <f>IF(NETWORKDAYS(FACT_ORDERS[[#This Row],[Order-Date]], FACT_ORDERS[[#This Row],[ArrivalDate ]]) &gt; 10, "Late", "On Time")</f>
        <v>On Time</v>
      </c>
    </row>
    <row r="2157" spans="1:19" x14ac:dyDescent="0.3">
      <c r="A2157" s="12">
        <v>7155</v>
      </c>
      <c r="B2157" s="12">
        <v>236</v>
      </c>
      <c r="C2157" s="12">
        <v>10610</v>
      </c>
      <c r="D2157" s="12">
        <v>2156</v>
      </c>
      <c r="E2157" s="12" t="s">
        <v>244</v>
      </c>
      <c r="F2157" s="13">
        <v>45242</v>
      </c>
      <c r="G2157" s="26" t="s">
        <v>12672</v>
      </c>
      <c r="H2157" s="12">
        <v>33</v>
      </c>
      <c r="I2157" s="28">
        <f>VLOOKUP(B:B,DIM_PRODUCTS!A:F,5,FALSE)</f>
        <v>12</v>
      </c>
      <c r="J2157" s="28">
        <f>FACT_ORDERS[[#This Row],[ProductPrice]]*FACT_ORDERS[[#This Row],[Quantity]]</f>
        <v>396</v>
      </c>
      <c r="K2157" s="12" t="str">
        <f>VLOOKUP(C:C,DIM_CUSTOMERS!A:G,7,FALSE)</f>
        <v>Spain</v>
      </c>
      <c r="L2157" s="30" cm="1">
        <f t="array" ref="L2157">_xlfn.IFS(
    AND(FACT_ORDERS[[#This Row],[DeliveryMehtod]]="shippment",FACT_ORDERS[[#This Row],[TotalAmount]]&gt;=200), 0,
    AND(FACT_ORDERS[[#This Row],[DeliveryMehtod]]="pickup"), 15,
    AND(FACT_ORDERS[[#This Row],[DeliveryMehtod]]="shippment",FACT_ORDERS[[#This Row],[TotalAmount]]&lt;200), 35
)</f>
        <v>0</v>
      </c>
      <c r="M2157" s="12" t="str" cm="1">
        <f t="array" ref="M2157">_xlfn.IFS(
    SUMIFS(FACT_ORDERS[TotalAmount], FACT_ORDERS[WD_CUSTOMERS],FACT_ORDERS[[#This Row],[WD_CUSTOMERS]])&gt;=15000, "VIP",
    SUMIFS(FACT_ORDERS[TotalAmount], FACT_ORDERS[WD_CUSTOMERS],FACT_ORDERS[[#This Row],[WD_CUSTOMERS]])&gt;=8000, "Premium",
    TRUE, "Regular"
)</f>
        <v>VIP</v>
      </c>
      <c r="N2157" s="32" cm="1">
        <f t="array" ref="N2157">_xlfn.IFS(
   FACT_ORDERS[[#This Row],[TypeOfClient]]="VIP", 0.2,
   FACT_ORDERS[[#This Row],[TypeOfClient]]="Premium", 0.1,
   TRUE, 0
)</f>
        <v>0.2</v>
      </c>
      <c r="O2157" s="31" cm="1">
        <f t="array" ref="O2157">_xlfn.IFS(
   FACT_ORDERS[[#This Row],[TotalAmount]]&gt;1500, 0.15,
   FACT_ORDERS[[#This Row],[TotalAmount]]&gt;1000, 0.1,
   FACT_ORDERS[[#This Row],[TotalAmount]]&gt;500, 0.05,
   TRUE, 0
)</f>
        <v>0</v>
      </c>
      <c r="P2157" s="28">
        <f xml:space="preserve"> FACT_ORDERS[[#This Row],[TotalAmount]] * (1 - (FACT_ORDERS[[#This Row],[ClientDiscount]] + FACT_ORDERS[[#This Row],[OrderDiscount]]) )</f>
        <v>316.8</v>
      </c>
      <c r="Q2157" s="28">
        <f>FACT_ORDERS[[#This Row],[TotalAmountWithDiscount]]+FACT_ORDERS[[#This Row],[DeliveryCost]]</f>
        <v>316.8</v>
      </c>
      <c r="R2157" s="35">
        <v>45253</v>
      </c>
      <c r="S2157" s="35" t="str">
        <f>IF(NETWORKDAYS(FACT_ORDERS[[#This Row],[Order-Date]], FACT_ORDERS[[#This Row],[ArrivalDate ]]) &gt; 10, "Late", "On Time")</f>
        <v>On Time</v>
      </c>
    </row>
    <row r="2158" spans="1:19" x14ac:dyDescent="0.3">
      <c r="A2158" s="12">
        <v>7156</v>
      </c>
      <c r="B2158" s="12">
        <v>277</v>
      </c>
      <c r="C2158" s="12">
        <v>10610</v>
      </c>
      <c r="D2158" s="12">
        <v>2157</v>
      </c>
      <c r="E2158" s="12" t="s">
        <v>243</v>
      </c>
      <c r="F2158" s="13">
        <v>45242</v>
      </c>
      <c r="G2158" s="26" t="s">
        <v>12673</v>
      </c>
      <c r="H2158" s="12">
        <v>31</v>
      </c>
      <c r="I2158" s="28">
        <f>VLOOKUP(B:B,DIM_PRODUCTS!A:F,5,FALSE)</f>
        <v>19</v>
      </c>
      <c r="J2158" s="28">
        <f>FACT_ORDERS[[#This Row],[ProductPrice]]*FACT_ORDERS[[#This Row],[Quantity]]</f>
        <v>589</v>
      </c>
      <c r="K2158" s="12" t="str">
        <f>VLOOKUP(C:C,DIM_CUSTOMERS!A:G,7,FALSE)</f>
        <v>Spain</v>
      </c>
      <c r="L2158" s="30" cm="1">
        <f t="array" ref="L2158">_xlfn.IFS(
    AND(FACT_ORDERS[[#This Row],[DeliveryMehtod]]="shippment",FACT_ORDERS[[#This Row],[TotalAmount]]&gt;=200), 0,
    AND(FACT_ORDERS[[#This Row],[DeliveryMehtod]]="pickup"), 15,
    AND(FACT_ORDERS[[#This Row],[DeliveryMehtod]]="shippment",FACT_ORDERS[[#This Row],[TotalAmount]]&lt;200), 35
)</f>
        <v>15</v>
      </c>
      <c r="M2158" s="12" t="str" cm="1">
        <f t="array" ref="M2158">_xlfn.IFS(
    SUMIFS(FACT_ORDERS[TotalAmount], FACT_ORDERS[WD_CUSTOMERS],FACT_ORDERS[[#This Row],[WD_CUSTOMERS]])&gt;=15000, "VIP",
    SUMIFS(FACT_ORDERS[TotalAmount], FACT_ORDERS[WD_CUSTOMERS],FACT_ORDERS[[#This Row],[WD_CUSTOMERS]])&gt;=8000, "Premium",
    TRUE, "Regular"
)</f>
        <v>VIP</v>
      </c>
      <c r="N2158" s="32" cm="1">
        <f t="array" ref="N2158">_xlfn.IFS(
   FACT_ORDERS[[#This Row],[TypeOfClient]]="VIP", 0.2,
   FACT_ORDERS[[#This Row],[TypeOfClient]]="Premium", 0.1,
   TRUE, 0
)</f>
        <v>0.2</v>
      </c>
      <c r="O2158" s="31" cm="1">
        <f t="array" ref="O2158">_xlfn.IFS(
   FACT_ORDERS[[#This Row],[TotalAmount]]&gt;1500, 0.15,
   FACT_ORDERS[[#This Row],[TotalAmount]]&gt;1000, 0.1,
   FACT_ORDERS[[#This Row],[TotalAmount]]&gt;500, 0.05,
   TRUE, 0
)</f>
        <v>0.05</v>
      </c>
      <c r="P2158" s="28">
        <f xml:space="preserve"> FACT_ORDERS[[#This Row],[TotalAmount]] * (1 - (FACT_ORDERS[[#This Row],[ClientDiscount]] + FACT_ORDERS[[#This Row],[OrderDiscount]]) )</f>
        <v>441.75</v>
      </c>
      <c r="Q2158" s="28">
        <f>FACT_ORDERS[[#This Row],[TotalAmountWithDiscount]]+FACT_ORDERS[[#This Row],[DeliveryCost]]</f>
        <v>456.75</v>
      </c>
      <c r="R2158" s="35">
        <v>45251</v>
      </c>
      <c r="S2158" s="35" t="str">
        <f>IF(NETWORKDAYS(FACT_ORDERS[[#This Row],[Order-Date]], FACT_ORDERS[[#This Row],[ArrivalDate ]]) &gt; 10, "Late", "On Time")</f>
        <v>On Time</v>
      </c>
    </row>
    <row r="2159" spans="1:19" x14ac:dyDescent="0.3">
      <c r="A2159" s="12">
        <v>7157</v>
      </c>
      <c r="B2159" s="12">
        <v>215</v>
      </c>
      <c r="C2159" s="12">
        <v>10610</v>
      </c>
      <c r="D2159" s="12">
        <v>2158</v>
      </c>
      <c r="E2159" s="12" t="s">
        <v>243</v>
      </c>
      <c r="F2159" s="13">
        <v>45242</v>
      </c>
      <c r="G2159" s="26" t="s">
        <v>12674</v>
      </c>
      <c r="H2159" s="12">
        <v>39</v>
      </c>
      <c r="I2159" s="28">
        <f>VLOOKUP(B:B,DIM_PRODUCTS!A:F,5,FALSE)</f>
        <v>41</v>
      </c>
      <c r="J2159" s="28">
        <f>FACT_ORDERS[[#This Row],[ProductPrice]]*FACT_ORDERS[[#This Row],[Quantity]]</f>
        <v>1599</v>
      </c>
      <c r="K2159" s="12" t="str">
        <f>VLOOKUP(C:C,DIM_CUSTOMERS!A:G,7,FALSE)</f>
        <v>Spain</v>
      </c>
      <c r="L2159" s="30" cm="1">
        <f t="array" ref="L2159">_xlfn.IFS(
    AND(FACT_ORDERS[[#This Row],[DeliveryMehtod]]="shippment",FACT_ORDERS[[#This Row],[TotalAmount]]&gt;=200), 0,
    AND(FACT_ORDERS[[#This Row],[DeliveryMehtod]]="pickup"), 15,
    AND(FACT_ORDERS[[#This Row],[DeliveryMehtod]]="shippment",FACT_ORDERS[[#This Row],[TotalAmount]]&lt;200), 35
)</f>
        <v>15</v>
      </c>
      <c r="M2159" s="12" t="str" cm="1">
        <f t="array" ref="M2159">_xlfn.IFS(
    SUMIFS(FACT_ORDERS[TotalAmount], FACT_ORDERS[WD_CUSTOMERS],FACT_ORDERS[[#This Row],[WD_CUSTOMERS]])&gt;=15000, "VIP",
    SUMIFS(FACT_ORDERS[TotalAmount], FACT_ORDERS[WD_CUSTOMERS],FACT_ORDERS[[#This Row],[WD_CUSTOMERS]])&gt;=8000, "Premium",
    TRUE, "Regular"
)</f>
        <v>VIP</v>
      </c>
      <c r="N2159" s="32" cm="1">
        <f t="array" ref="N2159">_xlfn.IFS(
   FACT_ORDERS[[#This Row],[TypeOfClient]]="VIP", 0.2,
   FACT_ORDERS[[#This Row],[TypeOfClient]]="Premium", 0.1,
   TRUE, 0
)</f>
        <v>0.2</v>
      </c>
      <c r="O2159" s="31" cm="1">
        <f t="array" ref="O2159">_xlfn.IFS(
   FACT_ORDERS[[#This Row],[TotalAmount]]&gt;1500, 0.15,
   FACT_ORDERS[[#This Row],[TotalAmount]]&gt;1000, 0.1,
   FACT_ORDERS[[#This Row],[TotalAmount]]&gt;500, 0.05,
   TRUE, 0
)</f>
        <v>0.15</v>
      </c>
      <c r="P2159" s="28">
        <f xml:space="preserve"> FACT_ORDERS[[#This Row],[TotalAmount]] * (1 - (FACT_ORDERS[[#This Row],[ClientDiscount]] + FACT_ORDERS[[#This Row],[OrderDiscount]]) )</f>
        <v>1039.3500000000001</v>
      </c>
      <c r="Q2159" s="28">
        <f>FACT_ORDERS[[#This Row],[TotalAmountWithDiscount]]+FACT_ORDERS[[#This Row],[DeliveryCost]]</f>
        <v>1054.3500000000001</v>
      </c>
      <c r="R2159" s="35">
        <v>45251</v>
      </c>
      <c r="S2159" s="35" t="str">
        <f>IF(NETWORKDAYS(FACT_ORDERS[[#This Row],[Order-Date]], FACT_ORDERS[[#This Row],[ArrivalDate ]]) &gt; 10, "Late", "On Time")</f>
        <v>On Time</v>
      </c>
    </row>
    <row r="2160" spans="1:19" x14ac:dyDescent="0.3">
      <c r="A2160" s="12">
        <v>7158</v>
      </c>
      <c r="B2160" s="12">
        <v>201</v>
      </c>
      <c r="C2160" s="12">
        <v>10610</v>
      </c>
      <c r="D2160" s="12">
        <v>2159</v>
      </c>
      <c r="E2160" s="12" t="s">
        <v>244</v>
      </c>
      <c r="F2160" s="13">
        <v>45037</v>
      </c>
      <c r="G2160" s="26" t="s">
        <v>12675</v>
      </c>
      <c r="H2160" s="12">
        <v>23</v>
      </c>
      <c r="I2160" s="28">
        <f>VLOOKUP(B:B,DIM_PRODUCTS!A:F,5,FALSE)</f>
        <v>10</v>
      </c>
      <c r="J2160" s="28">
        <f>FACT_ORDERS[[#This Row],[ProductPrice]]*FACT_ORDERS[[#This Row],[Quantity]]</f>
        <v>230</v>
      </c>
      <c r="K2160" s="12" t="str">
        <f>VLOOKUP(C:C,DIM_CUSTOMERS!A:G,7,FALSE)</f>
        <v>Spain</v>
      </c>
      <c r="L2160" s="30" cm="1">
        <f t="array" ref="L2160">_xlfn.IFS(
    AND(FACT_ORDERS[[#This Row],[DeliveryMehtod]]="shippment",FACT_ORDERS[[#This Row],[TotalAmount]]&gt;=200), 0,
    AND(FACT_ORDERS[[#This Row],[DeliveryMehtod]]="pickup"), 15,
    AND(FACT_ORDERS[[#This Row],[DeliveryMehtod]]="shippment",FACT_ORDERS[[#This Row],[TotalAmount]]&lt;200), 35
)</f>
        <v>0</v>
      </c>
      <c r="M2160" s="12" t="str" cm="1">
        <f t="array" ref="M2160">_xlfn.IFS(
    SUMIFS(FACT_ORDERS[TotalAmount], FACT_ORDERS[WD_CUSTOMERS],FACT_ORDERS[[#This Row],[WD_CUSTOMERS]])&gt;=15000, "VIP",
    SUMIFS(FACT_ORDERS[TotalAmount], FACT_ORDERS[WD_CUSTOMERS],FACT_ORDERS[[#This Row],[WD_CUSTOMERS]])&gt;=8000, "Premium",
    TRUE, "Regular"
)</f>
        <v>VIP</v>
      </c>
      <c r="N2160" s="32" cm="1">
        <f t="array" ref="N2160">_xlfn.IFS(
   FACT_ORDERS[[#This Row],[TypeOfClient]]="VIP", 0.2,
   FACT_ORDERS[[#This Row],[TypeOfClient]]="Premium", 0.1,
   TRUE, 0
)</f>
        <v>0.2</v>
      </c>
      <c r="O2160" s="31" cm="1">
        <f t="array" ref="O2160">_xlfn.IFS(
   FACT_ORDERS[[#This Row],[TotalAmount]]&gt;1500, 0.15,
   FACT_ORDERS[[#This Row],[TotalAmount]]&gt;1000, 0.1,
   FACT_ORDERS[[#This Row],[TotalAmount]]&gt;500, 0.05,
   TRUE, 0
)</f>
        <v>0</v>
      </c>
      <c r="P2160" s="28">
        <f xml:space="preserve"> FACT_ORDERS[[#This Row],[TotalAmount]] * (1 - (FACT_ORDERS[[#This Row],[ClientDiscount]] + FACT_ORDERS[[#This Row],[OrderDiscount]]) )</f>
        <v>184</v>
      </c>
      <c r="Q2160" s="28">
        <f>FACT_ORDERS[[#This Row],[TotalAmountWithDiscount]]+FACT_ORDERS[[#This Row],[DeliveryCost]]</f>
        <v>184</v>
      </c>
      <c r="R2160" s="35">
        <v>45046</v>
      </c>
      <c r="S2160" s="35" t="str">
        <f>IF(NETWORKDAYS(FACT_ORDERS[[#This Row],[Order-Date]], FACT_ORDERS[[#This Row],[ArrivalDate ]]) &gt; 10, "Late", "On Time")</f>
        <v>On Time</v>
      </c>
    </row>
    <row r="2161" spans="1:19" x14ac:dyDescent="0.3">
      <c r="A2161" s="12">
        <v>7159</v>
      </c>
      <c r="B2161" s="12">
        <v>236</v>
      </c>
      <c r="C2161" s="12">
        <v>10610</v>
      </c>
      <c r="D2161" s="12">
        <v>2160</v>
      </c>
      <c r="E2161" s="12" t="s">
        <v>244</v>
      </c>
      <c r="F2161" s="13">
        <v>45037</v>
      </c>
      <c r="G2161" s="26" t="s">
        <v>12676</v>
      </c>
      <c r="H2161" s="12">
        <v>19</v>
      </c>
      <c r="I2161" s="28">
        <f>VLOOKUP(B:B,DIM_PRODUCTS!A:F,5,FALSE)</f>
        <v>12</v>
      </c>
      <c r="J2161" s="28">
        <f>FACT_ORDERS[[#This Row],[ProductPrice]]*FACT_ORDERS[[#This Row],[Quantity]]</f>
        <v>228</v>
      </c>
      <c r="K2161" s="12" t="str">
        <f>VLOOKUP(C:C,DIM_CUSTOMERS!A:G,7,FALSE)</f>
        <v>Spain</v>
      </c>
      <c r="L2161" s="30" cm="1">
        <f t="array" ref="L2161">_xlfn.IFS(
    AND(FACT_ORDERS[[#This Row],[DeliveryMehtod]]="shippment",FACT_ORDERS[[#This Row],[TotalAmount]]&gt;=200), 0,
    AND(FACT_ORDERS[[#This Row],[DeliveryMehtod]]="pickup"), 15,
    AND(FACT_ORDERS[[#This Row],[DeliveryMehtod]]="shippment",FACT_ORDERS[[#This Row],[TotalAmount]]&lt;200), 35
)</f>
        <v>0</v>
      </c>
      <c r="M2161" s="12" t="str" cm="1">
        <f t="array" ref="M2161">_xlfn.IFS(
    SUMIFS(FACT_ORDERS[TotalAmount], FACT_ORDERS[WD_CUSTOMERS],FACT_ORDERS[[#This Row],[WD_CUSTOMERS]])&gt;=15000, "VIP",
    SUMIFS(FACT_ORDERS[TotalAmount], FACT_ORDERS[WD_CUSTOMERS],FACT_ORDERS[[#This Row],[WD_CUSTOMERS]])&gt;=8000, "Premium",
    TRUE, "Regular"
)</f>
        <v>VIP</v>
      </c>
      <c r="N2161" s="32" cm="1">
        <f t="array" ref="N2161">_xlfn.IFS(
   FACT_ORDERS[[#This Row],[TypeOfClient]]="VIP", 0.2,
   FACT_ORDERS[[#This Row],[TypeOfClient]]="Premium", 0.1,
   TRUE, 0
)</f>
        <v>0.2</v>
      </c>
      <c r="O2161" s="31" cm="1">
        <f t="array" ref="O2161">_xlfn.IFS(
   FACT_ORDERS[[#This Row],[TotalAmount]]&gt;1500, 0.15,
   FACT_ORDERS[[#This Row],[TotalAmount]]&gt;1000, 0.1,
   FACT_ORDERS[[#This Row],[TotalAmount]]&gt;500, 0.05,
   TRUE, 0
)</f>
        <v>0</v>
      </c>
      <c r="P2161" s="28">
        <f xml:space="preserve"> FACT_ORDERS[[#This Row],[TotalAmount]] * (1 - (FACT_ORDERS[[#This Row],[ClientDiscount]] + FACT_ORDERS[[#This Row],[OrderDiscount]]) )</f>
        <v>182.4</v>
      </c>
      <c r="Q2161" s="28">
        <f>FACT_ORDERS[[#This Row],[TotalAmountWithDiscount]]+FACT_ORDERS[[#This Row],[DeliveryCost]]</f>
        <v>182.4</v>
      </c>
      <c r="R2161" s="35">
        <v>45044</v>
      </c>
      <c r="S2161" s="35" t="str">
        <f>IF(NETWORKDAYS(FACT_ORDERS[[#This Row],[Order-Date]], FACT_ORDERS[[#This Row],[ArrivalDate ]]) &gt; 10, "Late", "On Time")</f>
        <v>On Time</v>
      </c>
    </row>
    <row r="2162" spans="1:19" x14ac:dyDescent="0.3">
      <c r="A2162" s="12">
        <v>7160</v>
      </c>
      <c r="B2162" s="12">
        <v>277</v>
      </c>
      <c r="C2162" s="12">
        <v>10610</v>
      </c>
      <c r="D2162" s="12">
        <v>2161</v>
      </c>
      <c r="E2162" s="12" t="s">
        <v>244</v>
      </c>
      <c r="F2162" s="13">
        <v>45037</v>
      </c>
      <c r="G2162" s="26" t="s">
        <v>12677</v>
      </c>
      <c r="H2162" s="12">
        <v>27</v>
      </c>
      <c r="I2162" s="28">
        <f>VLOOKUP(B:B,DIM_PRODUCTS!A:F,5,FALSE)</f>
        <v>19</v>
      </c>
      <c r="J2162" s="28">
        <f>FACT_ORDERS[[#This Row],[ProductPrice]]*FACT_ORDERS[[#This Row],[Quantity]]</f>
        <v>513</v>
      </c>
      <c r="K2162" s="12" t="str">
        <f>VLOOKUP(C:C,DIM_CUSTOMERS!A:G,7,FALSE)</f>
        <v>Spain</v>
      </c>
      <c r="L2162" s="30" cm="1">
        <f t="array" ref="L2162">_xlfn.IFS(
    AND(FACT_ORDERS[[#This Row],[DeliveryMehtod]]="shippment",FACT_ORDERS[[#This Row],[TotalAmount]]&gt;=200), 0,
    AND(FACT_ORDERS[[#This Row],[DeliveryMehtod]]="pickup"), 15,
    AND(FACT_ORDERS[[#This Row],[DeliveryMehtod]]="shippment",FACT_ORDERS[[#This Row],[TotalAmount]]&lt;200), 35
)</f>
        <v>0</v>
      </c>
      <c r="M2162" s="12" t="str" cm="1">
        <f t="array" ref="M2162">_xlfn.IFS(
    SUMIFS(FACT_ORDERS[TotalAmount], FACT_ORDERS[WD_CUSTOMERS],FACT_ORDERS[[#This Row],[WD_CUSTOMERS]])&gt;=15000, "VIP",
    SUMIFS(FACT_ORDERS[TotalAmount], FACT_ORDERS[WD_CUSTOMERS],FACT_ORDERS[[#This Row],[WD_CUSTOMERS]])&gt;=8000, "Premium",
    TRUE, "Regular"
)</f>
        <v>VIP</v>
      </c>
      <c r="N2162" s="32" cm="1">
        <f t="array" ref="N2162">_xlfn.IFS(
   FACT_ORDERS[[#This Row],[TypeOfClient]]="VIP", 0.2,
   FACT_ORDERS[[#This Row],[TypeOfClient]]="Premium", 0.1,
   TRUE, 0
)</f>
        <v>0.2</v>
      </c>
      <c r="O2162" s="31" cm="1">
        <f t="array" ref="O2162">_xlfn.IFS(
   FACT_ORDERS[[#This Row],[TotalAmount]]&gt;1500, 0.15,
   FACT_ORDERS[[#This Row],[TotalAmount]]&gt;1000, 0.1,
   FACT_ORDERS[[#This Row],[TotalAmount]]&gt;500, 0.05,
   TRUE, 0
)</f>
        <v>0.05</v>
      </c>
      <c r="P2162" s="28">
        <f xml:space="preserve"> FACT_ORDERS[[#This Row],[TotalAmount]] * (1 - (FACT_ORDERS[[#This Row],[ClientDiscount]] + FACT_ORDERS[[#This Row],[OrderDiscount]]) )</f>
        <v>384.75</v>
      </c>
      <c r="Q2162" s="28">
        <f>FACT_ORDERS[[#This Row],[TotalAmountWithDiscount]]+FACT_ORDERS[[#This Row],[DeliveryCost]]</f>
        <v>384.75</v>
      </c>
      <c r="R2162" s="35">
        <v>45044</v>
      </c>
      <c r="S2162" s="35" t="str">
        <f>IF(NETWORKDAYS(FACT_ORDERS[[#This Row],[Order-Date]], FACT_ORDERS[[#This Row],[ArrivalDate ]]) &gt; 10, "Late", "On Time")</f>
        <v>On Time</v>
      </c>
    </row>
    <row r="2163" spans="1:19" x14ac:dyDescent="0.3">
      <c r="A2163" s="12">
        <v>7161</v>
      </c>
      <c r="B2163" s="12">
        <v>215</v>
      </c>
      <c r="C2163" s="12">
        <v>10610</v>
      </c>
      <c r="D2163" s="12">
        <v>2162</v>
      </c>
      <c r="E2163" s="12" t="s">
        <v>243</v>
      </c>
      <c r="F2163" s="13">
        <v>45037</v>
      </c>
      <c r="G2163" s="26" t="s">
        <v>12678</v>
      </c>
      <c r="H2163" s="12">
        <v>25</v>
      </c>
      <c r="I2163" s="28">
        <f>VLOOKUP(B:B,DIM_PRODUCTS!A:F,5,FALSE)</f>
        <v>41</v>
      </c>
      <c r="J2163" s="28">
        <f>FACT_ORDERS[[#This Row],[ProductPrice]]*FACT_ORDERS[[#This Row],[Quantity]]</f>
        <v>1025</v>
      </c>
      <c r="K2163" s="12" t="str">
        <f>VLOOKUP(C:C,DIM_CUSTOMERS!A:G,7,FALSE)</f>
        <v>Spain</v>
      </c>
      <c r="L2163" s="30" cm="1">
        <f t="array" ref="L2163">_xlfn.IFS(
    AND(FACT_ORDERS[[#This Row],[DeliveryMehtod]]="shippment",FACT_ORDERS[[#This Row],[TotalAmount]]&gt;=200), 0,
    AND(FACT_ORDERS[[#This Row],[DeliveryMehtod]]="pickup"), 15,
    AND(FACT_ORDERS[[#This Row],[DeliveryMehtod]]="shippment",FACT_ORDERS[[#This Row],[TotalAmount]]&lt;200), 35
)</f>
        <v>15</v>
      </c>
      <c r="M2163" s="12" t="str" cm="1">
        <f t="array" ref="M2163">_xlfn.IFS(
    SUMIFS(FACT_ORDERS[TotalAmount], FACT_ORDERS[WD_CUSTOMERS],FACT_ORDERS[[#This Row],[WD_CUSTOMERS]])&gt;=15000, "VIP",
    SUMIFS(FACT_ORDERS[TotalAmount], FACT_ORDERS[WD_CUSTOMERS],FACT_ORDERS[[#This Row],[WD_CUSTOMERS]])&gt;=8000, "Premium",
    TRUE, "Regular"
)</f>
        <v>VIP</v>
      </c>
      <c r="N2163" s="32" cm="1">
        <f t="array" ref="N2163">_xlfn.IFS(
   FACT_ORDERS[[#This Row],[TypeOfClient]]="VIP", 0.2,
   FACT_ORDERS[[#This Row],[TypeOfClient]]="Premium", 0.1,
   TRUE, 0
)</f>
        <v>0.2</v>
      </c>
      <c r="O2163" s="31" cm="1">
        <f t="array" ref="O2163">_xlfn.IFS(
   FACT_ORDERS[[#This Row],[TotalAmount]]&gt;1500, 0.15,
   FACT_ORDERS[[#This Row],[TotalAmount]]&gt;1000, 0.1,
   FACT_ORDERS[[#This Row],[TotalAmount]]&gt;500, 0.05,
   TRUE, 0
)</f>
        <v>0.1</v>
      </c>
      <c r="P2163" s="28">
        <f xml:space="preserve"> FACT_ORDERS[[#This Row],[TotalAmount]] * (1 - (FACT_ORDERS[[#This Row],[ClientDiscount]] + FACT_ORDERS[[#This Row],[OrderDiscount]]) )</f>
        <v>717.5</v>
      </c>
      <c r="Q2163" s="28">
        <f>FACT_ORDERS[[#This Row],[TotalAmountWithDiscount]]+FACT_ORDERS[[#This Row],[DeliveryCost]]</f>
        <v>732.5</v>
      </c>
      <c r="R2163" s="35">
        <v>45045</v>
      </c>
      <c r="S2163" s="35" t="str">
        <f>IF(NETWORKDAYS(FACT_ORDERS[[#This Row],[Order-Date]], FACT_ORDERS[[#This Row],[ArrivalDate ]]) &gt; 10, "Late", "On Time")</f>
        <v>On Time</v>
      </c>
    </row>
    <row r="2164" spans="1:19" x14ac:dyDescent="0.3">
      <c r="A2164" s="12">
        <v>7162</v>
      </c>
      <c r="B2164" s="12">
        <v>201</v>
      </c>
      <c r="C2164" s="12">
        <v>10610</v>
      </c>
      <c r="D2164" s="12">
        <v>2163</v>
      </c>
      <c r="E2164" s="12" t="s">
        <v>243</v>
      </c>
      <c r="F2164" s="13">
        <v>45433</v>
      </c>
      <c r="G2164" s="26" t="s">
        <v>12679</v>
      </c>
      <c r="H2164" s="12">
        <v>29</v>
      </c>
      <c r="I2164" s="28">
        <f>VLOOKUP(B:B,DIM_PRODUCTS!A:F,5,FALSE)</f>
        <v>10</v>
      </c>
      <c r="J2164" s="28">
        <f>FACT_ORDERS[[#This Row],[ProductPrice]]*FACT_ORDERS[[#This Row],[Quantity]]</f>
        <v>290</v>
      </c>
      <c r="K2164" s="12" t="str">
        <f>VLOOKUP(C:C,DIM_CUSTOMERS!A:G,7,FALSE)</f>
        <v>Spain</v>
      </c>
      <c r="L2164" s="30" cm="1">
        <f t="array" ref="L2164">_xlfn.IFS(
    AND(FACT_ORDERS[[#This Row],[DeliveryMehtod]]="shippment",FACT_ORDERS[[#This Row],[TotalAmount]]&gt;=200), 0,
    AND(FACT_ORDERS[[#This Row],[DeliveryMehtod]]="pickup"), 15,
    AND(FACT_ORDERS[[#This Row],[DeliveryMehtod]]="shippment",FACT_ORDERS[[#This Row],[TotalAmount]]&lt;200), 35
)</f>
        <v>15</v>
      </c>
      <c r="M2164" s="12" t="str" cm="1">
        <f t="array" ref="M2164">_xlfn.IFS(
    SUMIFS(FACT_ORDERS[TotalAmount], FACT_ORDERS[WD_CUSTOMERS],FACT_ORDERS[[#This Row],[WD_CUSTOMERS]])&gt;=15000, "VIP",
    SUMIFS(FACT_ORDERS[TotalAmount], FACT_ORDERS[WD_CUSTOMERS],FACT_ORDERS[[#This Row],[WD_CUSTOMERS]])&gt;=8000, "Premium",
    TRUE, "Regular"
)</f>
        <v>VIP</v>
      </c>
      <c r="N2164" s="32" cm="1">
        <f t="array" ref="N2164">_xlfn.IFS(
   FACT_ORDERS[[#This Row],[TypeOfClient]]="VIP", 0.2,
   FACT_ORDERS[[#This Row],[TypeOfClient]]="Premium", 0.1,
   TRUE, 0
)</f>
        <v>0.2</v>
      </c>
      <c r="O2164" s="31" cm="1">
        <f t="array" ref="O2164">_xlfn.IFS(
   FACT_ORDERS[[#This Row],[TotalAmount]]&gt;1500, 0.15,
   FACT_ORDERS[[#This Row],[TotalAmount]]&gt;1000, 0.1,
   FACT_ORDERS[[#This Row],[TotalAmount]]&gt;500, 0.05,
   TRUE, 0
)</f>
        <v>0</v>
      </c>
      <c r="P2164" s="28">
        <f xml:space="preserve"> FACT_ORDERS[[#This Row],[TotalAmount]] * (1 - (FACT_ORDERS[[#This Row],[ClientDiscount]] + FACT_ORDERS[[#This Row],[OrderDiscount]]) )</f>
        <v>232</v>
      </c>
      <c r="Q2164" s="28">
        <f>FACT_ORDERS[[#This Row],[TotalAmountWithDiscount]]+FACT_ORDERS[[#This Row],[DeliveryCost]]</f>
        <v>247</v>
      </c>
      <c r="R2164" s="35">
        <v>45443</v>
      </c>
      <c r="S2164" s="35" t="str">
        <f>IF(NETWORKDAYS(FACT_ORDERS[[#This Row],[Order-Date]], FACT_ORDERS[[#This Row],[ArrivalDate ]]) &gt; 10, "Late", "On Time")</f>
        <v>On Time</v>
      </c>
    </row>
    <row r="2165" spans="1:19" x14ac:dyDescent="0.3">
      <c r="A2165" s="12">
        <v>7163</v>
      </c>
      <c r="B2165" s="12">
        <v>236</v>
      </c>
      <c r="C2165" s="12">
        <v>10610</v>
      </c>
      <c r="D2165" s="12">
        <v>2164</v>
      </c>
      <c r="E2165" s="12" t="s">
        <v>244</v>
      </c>
      <c r="F2165" s="13">
        <v>45433</v>
      </c>
      <c r="G2165" s="26" t="s">
        <v>12680</v>
      </c>
      <c r="H2165" s="12">
        <v>18</v>
      </c>
      <c r="I2165" s="28">
        <f>VLOOKUP(B:B,DIM_PRODUCTS!A:F,5,FALSE)</f>
        <v>12</v>
      </c>
      <c r="J2165" s="28">
        <f>FACT_ORDERS[[#This Row],[ProductPrice]]*FACT_ORDERS[[#This Row],[Quantity]]</f>
        <v>216</v>
      </c>
      <c r="K2165" s="12" t="str">
        <f>VLOOKUP(C:C,DIM_CUSTOMERS!A:G,7,FALSE)</f>
        <v>Spain</v>
      </c>
      <c r="L2165" s="30" cm="1">
        <f t="array" ref="L2165">_xlfn.IFS(
    AND(FACT_ORDERS[[#This Row],[DeliveryMehtod]]="shippment",FACT_ORDERS[[#This Row],[TotalAmount]]&gt;=200), 0,
    AND(FACT_ORDERS[[#This Row],[DeliveryMehtod]]="pickup"), 15,
    AND(FACT_ORDERS[[#This Row],[DeliveryMehtod]]="shippment",FACT_ORDERS[[#This Row],[TotalAmount]]&lt;200), 35
)</f>
        <v>0</v>
      </c>
      <c r="M2165" s="12" t="str" cm="1">
        <f t="array" ref="M2165">_xlfn.IFS(
    SUMIFS(FACT_ORDERS[TotalAmount], FACT_ORDERS[WD_CUSTOMERS],FACT_ORDERS[[#This Row],[WD_CUSTOMERS]])&gt;=15000, "VIP",
    SUMIFS(FACT_ORDERS[TotalAmount], FACT_ORDERS[WD_CUSTOMERS],FACT_ORDERS[[#This Row],[WD_CUSTOMERS]])&gt;=8000, "Premium",
    TRUE, "Regular"
)</f>
        <v>VIP</v>
      </c>
      <c r="N2165" s="32" cm="1">
        <f t="array" ref="N2165">_xlfn.IFS(
   FACT_ORDERS[[#This Row],[TypeOfClient]]="VIP", 0.2,
   FACT_ORDERS[[#This Row],[TypeOfClient]]="Premium", 0.1,
   TRUE, 0
)</f>
        <v>0.2</v>
      </c>
      <c r="O2165" s="31" cm="1">
        <f t="array" ref="O2165">_xlfn.IFS(
   FACT_ORDERS[[#This Row],[TotalAmount]]&gt;1500, 0.15,
   FACT_ORDERS[[#This Row],[TotalAmount]]&gt;1000, 0.1,
   FACT_ORDERS[[#This Row],[TotalAmount]]&gt;500, 0.05,
   TRUE, 0
)</f>
        <v>0</v>
      </c>
      <c r="P2165" s="28">
        <f xml:space="preserve"> FACT_ORDERS[[#This Row],[TotalAmount]] * (1 - (FACT_ORDERS[[#This Row],[ClientDiscount]] + FACT_ORDERS[[#This Row],[OrderDiscount]]) )</f>
        <v>172.8</v>
      </c>
      <c r="Q2165" s="28">
        <f>FACT_ORDERS[[#This Row],[TotalAmountWithDiscount]]+FACT_ORDERS[[#This Row],[DeliveryCost]]</f>
        <v>172.8</v>
      </c>
      <c r="R2165" s="35">
        <v>45443</v>
      </c>
      <c r="S2165" s="35" t="str">
        <f>IF(NETWORKDAYS(FACT_ORDERS[[#This Row],[Order-Date]], FACT_ORDERS[[#This Row],[ArrivalDate ]]) &gt; 10, "Late", "On Time")</f>
        <v>On Time</v>
      </c>
    </row>
    <row r="2166" spans="1:19" x14ac:dyDescent="0.3">
      <c r="A2166" s="12">
        <v>7164</v>
      </c>
      <c r="B2166" s="12">
        <v>201</v>
      </c>
      <c r="C2166" s="12">
        <v>10610</v>
      </c>
      <c r="D2166" s="12">
        <v>2165</v>
      </c>
      <c r="E2166" s="12" t="s">
        <v>244</v>
      </c>
      <c r="F2166" s="13">
        <v>45047</v>
      </c>
      <c r="G2166" s="26" t="s">
        <v>12681</v>
      </c>
      <c r="H2166" s="12">
        <v>24</v>
      </c>
      <c r="I2166" s="28">
        <f>VLOOKUP(B:B,DIM_PRODUCTS!A:F,5,FALSE)</f>
        <v>10</v>
      </c>
      <c r="J2166" s="28">
        <f>FACT_ORDERS[[#This Row],[ProductPrice]]*FACT_ORDERS[[#This Row],[Quantity]]</f>
        <v>240</v>
      </c>
      <c r="K2166" s="12" t="str">
        <f>VLOOKUP(C:C,DIM_CUSTOMERS!A:G,7,FALSE)</f>
        <v>Spain</v>
      </c>
      <c r="L2166" s="30" cm="1">
        <f t="array" ref="L2166">_xlfn.IFS(
    AND(FACT_ORDERS[[#This Row],[DeliveryMehtod]]="shippment",FACT_ORDERS[[#This Row],[TotalAmount]]&gt;=200), 0,
    AND(FACT_ORDERS[[#This Row],[DeliveryMehtod]]="pickup"), 15,
    AND(FACT_ORDERS[[#This Row],[DeliveryMehtod]]="shippment",FACT_ORDERS[[#This Row],[TotalAmount]]&lt;200), 35
)</f>
        <v>0</v>
      </c>
      <c r="M2166" s="12" t="str" cm="1">
        <f t="array" ref="M2166">_xlfn.IFS(
    SUMIFS(FACT_ORDERS[TotalAmount], FACT_ORDERS[WD_CUSTOMERS],FACT_ORDERS[[#This Row],[WD_CUSTOMERS]])&gt;=15000, "VIP",
    SUMIFS(FACT_ORDERS[TotalAmount], FACT_ORDERS[WD_CUSTOMERS],FACT_ORDERS[[#This Row],[WD_CUSTOMERS]])&gt;=8000, "Premium",
    TRUE, "Regular"
)</f>
        <v>VIP</v>
      </c>
      <c r="N2166" s="32" cm="1">
        <f t="array" ref="N2166">_xlfn.IFS(
   FACT_ORDERS[[#This Row],[TypeOfClient]]="VIP", 0.2,
   FACT_ORDERS[[#This Row],[TypeOfClient]]="Premium", 0.1,
   TRUE, 0
)</f>
        <v>0.2</v>
      </c>
      <c r="O2166" s="31" cm="1">
        <f t="array" ref="O2166">_xlfn.IFS(
   FACT_ORDERS[[#This Row],[TotalAmount]]&gt;1500, 0.15,
   FACT_ORDERS[[#This Row],[TotalAmount]]&gt;1000, 0.1,
   FACT_ORDERS[[#This Row],[TotalAmount]]&gt;500, 0.05,
   TRUE, 0
)</f>
        <v>0</v>
      </c>
      <c r="P2166" s="28">
        <f xml:space="preserve"> FACT_ORDERS[[#This Row],[TotalAmount]] * (1 - (FACT_ORDERS[[#This Row],[ClientDiscount]] + FACT_ORDERS[[#This Row],[OrderDiscount]]) )</f>
        <v>192</v>
      </c>
      <c r="Q2166" s="28">
        <f>FACT_ORDERS[[#This Row],[TotalAmountWithDiscount]]+FACT_ORDERS[[#This Row],[DeliveryCost]]</f>
        <v>192</v>
      </c>
      <c r="R2166" s="35">
        <v>45057</v>
      </c>
      <c r="S2166" s="35" t="str">
        <f>IF(NETWORKDAYS(FACT_ORDERS[[#This Row],[Order-Date]], FACT_ORDERS[[#This Row],[ArrivalDate ]]) &gt; 10, "Late", "On Time")</f>
        <v>On Time</v>
      </c>
    </row>
    <row r="2167" spans="1:19" x14ac:dyDescent="0.3">
      <c r="A2167" s="12">
        <v>7165</v>
      </c>
      <c r="B2167" s="12">
        <v>236</v>
      </c>
      <c r="C2167" s="12">
        <v>10610</v>
      </c>
      <c r="D2167" s="12">
        <v>2166</v>
      </c>
      <c r="E2167" s="12" t="s">
        <v>243</v>
      </c>
      <c r="F2167" s="13">
        <v>45047</v>
      </c>
      <c r="G2167" s="26" t="s">
        <v>12682</v>
      </c>
      <c r="H2167" s="12">
        <v>20</v>
      </c>
      <c r="I2167" s="28">
        <f>VLOOKUP(B:B,DIM_PRODUCTS!A:F,5,FALSE)</f>
        <v>12</v>
      </c>
      <c r="J2167" s="28">
        <f>FACT_ORDERS[[#This Row],[ProductPrice]]*FACT_ORDERS[[#This Row],[Quantity]]</f>
        <v>240</v>
      </c>
      <c r="K2167" s="12" t="str">
        <f>VLOOKUP(C:C,DIM_CUSTOMERS!A:G,7,FALSE)</f>
        <v>Spain</v>
      </c>
      <c r="L2167" s="30" cm="1">
        <f t="array" ref="L2167">_xlfn.IFS(
    AND(FACT_ORDERS[[#This Row],[DeliveryMehtod]]="shippment",FACT_ORDERS[[#This Row],[TotalAmount]]&gt;=200), 0,
    AND(FACT_ORDERS[[#This Row],[DeliveryMehtod]]="pickup"), 15,
    AND(FACT_ORDERS[[#This Row],[DeliveryMehtod]]="shippment",FACT_ORDERS[[#This Row],[TotalAmount]]&lt;200), 35
)</f>
        <v>15</v>
      </c>
      <c r="M2167" s="12" t="str" cm="1">
        <f t="array" ref="M2167">_xlfn.IFS(
    SUMIFS(FACT_ORDERS[TotalAmount], FACT_ORDERS[WD_CUSTOMERS],FACT_ORDERS[[#This Row],[WD_CUSTOMERS]])&gt;=15000, "VIP",
    SUMIFS(FACT_ORDERS[TotalAmount], FACT_ORDERS[WD_CUSTOMERS],FACT_ORDERS[[#This Row],[WD_CUSTOMERS]])&gt;=8000, "Premium",
    TRUE, "Regular"
)</f>
        <v>VIP</v>
      </c>
      <c r="N2167" s="32" cm="1">
        <f t="array" ref="N2167">_xlfn.IFS(
   FACT_ORDERS[[#This Row],[TypeOfClient]]="VIP", 0.2,
   FACT_ORDERS[[#This Row],[TypeOfClient]]="Premium", 0.1,
   TRUE, 0
)</f>
        <v>0.2</v>
      </c>
      <c r="O2167" s="31" cm="1">
        <f t="array" ref="O2167">_xlfn.IFS(
   FACT_ORDERS[[#This Row],[TotalAmount]]&gt;1500, 0.15,
   FACT_ORDERS[[#This Row],[TotalAmount]]&gt;1000, 0.1,
   FACT_ORDERS[[#This Row],[TotalAmount]]&gt;500, 0.05,
   TRUE, 0
)</f>
        <v>0</v>
      </c>
      <c r="P2167" s="28">
        <f xml:space="preserve"> FACT_ORDERS[[#This Row],[TotalAmount]] * (1 - (FACT_ORDERS[[#This Row],[ClientDiscount]] + FACT_ORDERS[[#This Row],[OrderDiscount]]) )</f>
        <v>192</v>
      </c>
      <c r="Q2167" s="28">
        <f>FACT_ORDERS[[#This Row],[TotalAmountWithDiscount]]+FACT_ORDERS[[#This Row],[DeliveryCost]]</f>
        <v>207</v>
      </c>
      <c r="R2167" s="35">
        <v>45056</v>
      </c>
      <c r="S2167" s="35" t="str">
        <f>IF(NETWORKDAYS(FACT_ORDERS[[#This Row],[Order-Date]], FACT_ORDERS[[#This Row],[ArrivalDate ]]) &gt; 10, "Late", "On Time")</f>
        <v>On Time</v>
      </c>
    </row>
    <row r="2168" spans="1:19" x14ac:dyDescent="0.3">
      <c r="A2168" s="12">
        <v>7166</v>
      </c>
      <c r="B2168" s="12">
        <v>274</v>
      </c>
      <c r="C2168" s="12">
        <v>10610</v>
      </c>
      <c r="D2168" s="12">
        <v>2167</v>
      </c>
      <c r="E2168" s="12" t="s">
        <v>243</v>
      </c>
      <c r="F2168" s="13">
        <v>45047</v>
      </c>
      <c r="G2168" s="26" t="s">
        <v>12683</v>
      </c>
      <c r="H2168" s="12">
        <v>48</v>
      </c>
      <c r="I2168" s="28">
        <f>VLOOKUP(B:B,DIM_PRODUCTS!A:F,5,FALSE)</f>
        <v>10</v>
      </c>
      <c r="J2168" s="28">
        <f>FACT_ORDERS[[#This Row],[ProductPrice]]*FACT_ORDERS[[#This Row],[Quantity]]</f>
        <v>480</v>
      </c>
      <c r="K2168" s="12" t="str">
        <f>VLOOKUP(C:C,DIM_CUSTOMERS!A:G,7,FALSE)</f>
        <v>Spain</v>
      </c>
      <c r="L2168" s="30" cm="1">
        <f t="array" ref="L2168">_xlfn.IFS(
    AND(FACT_ORDERS[[#This Row],[DeliveryMehtod]]="shippment",FACT_ORDERS[[#This Row],[TotalAmount]]&gt;=200), 0,
    AND(FACT_ORDERS[[#This Row],[DeliveryMehtod]]="pickup"), 15,
    AND(FACT_ORDERS[[#This Row],[DeliveryMehtod]]="shippment",FACT_ORDERS[[#This Row],[TotalAmount]]&lt;200), 35
)</f>
        <v>15</v>
      </c>
      <c r="M2168" s="12" t="str" cm="1">
        <f t="array" ref="M2168">_xlfn.IFS(
    SUMIFS(FACT_ORDERS[TotalAmount], FACT_ORDERS[WD_CUSTOMERS],FACT_ORDERS[[#This Row],[WD_CUSTOMERS]])&gt;=15000, "VIP",
    SUMIFS(FACT_ORDERS[TotalAmount], FACT_ORDERS[WD_CUSTOMERS],FACT_ORDERS[[#This Row],[WD_CUSTOMERS]])&gt;=8000, "Premium",
    TRUE, "Regular"
)</f>
        <v>VIP</v>
      </c>
      <c r="N2168" s="32" cm="1">
        <f t="array" ref="N2168">_xlfn.IFS(
   FACT_ORDERS[[#This Row],[TypeOfClient]]="VIP", 0.2,
   FACT_ORDERS[[#This Row],[TypeOfClient]]="Premium", 0.1,
   TRUE, 0
)</f>
        <v>0.2</v>
      </c>
      <c r="O2168" s="31" cm="1">
        <f t="array" ref="O2168">_xlfn.IFS(
   FACT_ORDERS[[#This Row],[TotalAmount]]&gt;1500, 0.15,
   FACT_ORDERS[[#This Row],[TotalAmount]]&gt;1000, 0.1,
   FACT_ORDERS[[#This Row],[TotalAmount]]&gt;500, 0.05,
   TRUE, 0
)</f>
        <v>0</v>
      </c>
      <c r="P2168" s="28">
        <f xml:space="preserve"> FACT_ORDERS[[#This Row],[TotalAmount]] * (1 - (FACT_ORDERS[[#This Row],[ClientDiscount]] + FACT_ORDERS[[#This Row],[OrderDiscount]]) )</f>
        <v>384</v>
      </c>
      <c r="Q2168" s="28">
        <f>FACT_ORDERS[[#This Row],[TotalAmountWithDiscount]]+FACT_ORDERS[[#This Row],[DeliveryCost]]</f>
        <v>399</v>
      </c>
      <c r="R2168" s="35">
        <v>45057</v>
      </c>
      <c r="S2168" s="35" t="str">
        <f>IF(NETWORKDAYS(FACT_ORDERS[[#This Row],[Order-Date]], FACT_ORDERS[[#This Row],[ArrivalDate ]]) &gt; 10, "Late", "On Time")</f>
        <v>On Time</v>
      </c>
    </row>
    <row r="2169" spans="1:19" x14ac:dyDescent="0.3">
      <c r="A2169" s="12">
        <v>7167</v>
      </c>
      <c r="B2169" s="12">
        <v>277</v>
      </c>
      <c r="C2169" s="12">
        <v>10610</v>
      </c>
      <c r="D2169" s="12">
        <v>2168</v>
      </c>
      <c r="E2169" s="12" t="s">
        <v>243</v>
      </c>
      <c r="F2169" s="13">
        <v>45047</v>
      </c>
      <c r="G2169" s="26" t="s">
        <v>12684</v>
      </c>
      <c r="H2169" s="12">
        <v>37</v>
      </c>
      <c r="I2169" s="28">
        <f>VLOOKUP(B:B,DIM_PRODUCTS!A:F,5,FALSE)</f>
        <v>19</v>
      </c>
      <c r="J2169" s="28">
        <f>FACT_ORDERS[[#This Row],[ProductPrice]]*FACT_ORDERS[[#This Row],[Quantity]]</f>
        <v>703</v>
      </c>
      <c r="K2169" s="12" t="str">
        <f>VLOOKUP(C:C,DIM_CUSTOMERS!A:G,7,FALSE)</f>
        <v>Spain</v>
      </c>
      <c r="L2169" s="30" cm="1">
        <f t="array" ref="L2169">_xlfn.IFS(
    AND(FACT_ORDERS[[#This Row],[DeliveryMehtod]]="shippment",FACT_ORDERS[[#This Row],[TotalAmount]]&gt;=200), 0,
    AND(FACT_ORDERS[[#This Row],[DeliveryMehtod]]="pickup"), 15,
    AND(FACT_ORDERS[[#This Row],[DeliveryMehtod]]="shippment",FACT_ORDERS[[#This Row],[TotalAmount]]&lt;200), 35
)</f>
        <v>15</v>
      </c>
      <c r="M2169" s="12" t="str" cm="1">
        <f t="array" ref="M2169">_xlfn.IFS(
    SUMIFS(FACT_ORDERS[TotalAmount], FACT_ORDERS[WD_CUSTOMERS],FACT_ORDERS[[#This Row],[WD_CUSTOMERS]])&gt;=15000, "VIP",
    SUMIFS(FACT_ORDERS[TotalAmount], FACT_ORDERS[WD_CUSTOMERS],FACT_ORDERS[[#This Row],[WD_CUSTOMERS]])&gt;=8000, "Premium",
    TRUE, "Regular"
)</f>
        <v>VIP</v>
      </c>
      <c r="N2169" s="32" cm="1">
        <f t="array" ref="N2169">_xlfn.IFS(
   FACT_ORDERS[[#This Row],[TypeOfClient]]="VIP", 0.2,
   FACT_ORDERS[[#This Row],[TypeOfClient]]="Premium", 0.1,
   TRUE, 0
)</f>
        <v>0.2</v>
      </c>
      <c r="O2169" s="31" cm="1">
        <f t="array" ref="O2169">_xlfn.IFS(
   FACT_ORDERS[[#This Row],[TotalAmount]]&gt;1500, 0.15,
   FACT_ORDERS[[#This Row],[TotalAmount]]&gt;1000, 0.1,
   FACT_ORDERS[[#This Row],[TotalAmount]]&gt;500, 0.05,
   TRUE, 0
)</f>
        <v>0.05</v>
      </c>
      <c r="P2169" s="28">
        <f xml:space="preserve"> FACT_ORDERS[[#This Row],[TotalAmount]] * (1 - (FACT_ORDERS[[#This Row],[ClientDiscount]] + FACT_ORDERS[[#This Row],[OrderDiscount]]) )</f>
        <v>527.25</v>
      </c>
      <c r="Q2169" s="28">
        <f>FACT_ORDERS[[#This Row],[TotalAmountWithDiscount]]+FACT_ORDERS[[#This Row],[DeliveryCost]]</f>
        <v>542.25</v>
      </c>
      <c r="R2169" s="35">
        <v>45058</v>
      </c>
      <c r="S2169" s="35" t="str">
        <f>IF(NETWORKDAYS(FACT_ORDERS[[#This Row],[Order-Date]], FACT_ORDERS[[#This Row],[ArrivalDate ]]) &gt; 10, "Late", "On Time")</f>
        <v>On Time</v>
      </c>
    </row>
    <row r="2170" spans="1:19" x14ac:dyDescent="0.3">
      <c r="A2170" s="12">
        <v>7168</v>
      </c>
      <c r="B2170" s="12">
        <v>215</v>
      </c>
      <c r="C2170" s="12">
        <v>10610</v>
      </c>
      <c r="D2170" s="12">
        <v>2169</v>
      </c>
      <c r="E2170" s="12" t="s">
        <v>243</v>
      </c>
      <c r="F2170" s="13">
        <v>45047</v>
      </c>
      <c r="G2170" s="26" t="s">
        <v>12685</v>
      </c>
      <c r="H2170" s="12">
        <v>42</v>
      </c>
      <c r="I2170" s="28">
        <f>VLOOKUP(B:B,DIM_PRODUCTS!A:F,5,FALSE)</f>
        <v>41</v>
      </c>
      <c r="J2170" s="28">
        <f>FACT_ORDERS[[#This Row],[ProductPrice]]*FACT_ORDERS[[#This Row],[Quantity]]</f>
        <v>1722</v>
      </c>
      <c r="K2170" s="12" t="str">
        <f>VLOOKUP(C:C,DIM_CUSTOMERS!A:G,7,FALSE)</f>
        <v>Spain</v>
      </c>
      <c r="L2170" s="30" cm="1">
        <f t="array" ref="L2170">_xlfn.IFS(
    AND(FACT_ORDERS[[#This Row],[DeliveryMehtod]]="shippment",FACT_ORDERS[[#This Row],[TotalAmount]]&gt;=200), 0,
    AND(FACT_ORDERS[[#This Row],[DeliveryMehtod]]="pickup"), 15,
    AND(FACT_ORDERS[[#This Row],[DeliveryMehtod]]="shippment",FACT_ORDERS[[#This Row],[TotalAmount]]&lt;200), 35
)</f>
        <v>15</v>
      </c>
      <c r="M2170" s="12" t="str" cm="1">
        <f t="array" ref="M2170">_xlfn.IFS(
    SUMIFS(FACT_ORDERS[TotalAmount], FACT_ORDERS[WD_CUSTOMERS],FACT_ORDERS[[#This Row],[WD_CUSTOMERS]])&gt;=15000, "VIP",
    SUMIFS(FACT_ORDERS[TotalAmount], FACT_ORDERS[WD_CUSTOMERS],FACT_ORDERS[[#This Row],[WD_CUSTOMERS]])&gt;=8000, "Premium",
    TRUE, "Regular"
)</f>
        <v>VIP</v>
      </c>
      <c r="N2170" s="32" cm="1">
        <f t="array" ref="N2170">_xlfn.IFS(
   FACT_ORDERS[[#This Row],[TypeOfClient]]="VIP", 0.2,
   FACT_ORDERS[[#This Row],[TypeOfClient]]="Premium", 0.1,
   TRUE, 0
)</f>
        <v>0.2</v>
      </c>
      <c r="O2170" s="31" cm="1">
        <f t="array" ref="O2170">_xlfn.IFS(
   FACT_ORDERS[[#This Row],[TotalAmount]]&gt;1500, 0.15,
   FACT_ORDERS[[#This Row],[TotalAmount]]&gt;1000, 0.1,
   FACT_ORDERS[[#This Row],[TotalAmount]]&gt;500, 0.05,
   TRUE, 0
)</f>
        <v>0.15</v>
      </c>
      <c r="P2170" s="28">
        <f xml:space="preserve"> FACT_ORDERS[[#This Row],[TotalAmount]] * (1 - (FACT_ORDERS[[#This Row],[ClientDiscount]] + FACT_ORDERS[[#This Row],[OrderDiscount]]) )</f>
        <v>1119.3</v>
      </c>
      <c r="Q2170" s="28">
        <f>FACT_ORDERS[[#This Row],[TotalAmountWithDiscount]]+FACT_ORDERS[[#This Row],[DeliveryCost]]</f>
        <v>1134.3</v>
      </c>
      <c r="R2170" s="35">
        <v>45056</v>
      </c>
      <c r="S2170" s="35" t="str">
        <f>IF(NETWORKDAYS(FACT_ORDERS[[#This Row],[Order-Date]], FACT_ORDERS[[#This Row],[ArrivalDate ]]) &gt; 10, "Late", "On Time")</f>
        <v>On Time</v>
      </c>
    </row>
    <row r="2171" spans="1:19" x14ac:dyDescent="0.3">
      <c r="A2171" s="12">
        <v>7169</v>
      </c>
      <c r="B2171" s="12">
        <v>201</v>
      </c>
      <c r="C2171" s="12">
        <v>10610</v>
      </c>
      <c r="D2171" s="12">
        <v>2170</v>
      </c>
      <c r="E2171" s="12" t="s">
        <v>243</v>
      </c>
      <c r="F2171" s="13">
        <v>45371</v>
      </c>
      <c r="G2171" s="26" t="s">
        <v>12686</v>
      </c>
      <c r="H2171" s="12">
        <v>28</v>
      </c>
      <c r="I2171" s="28">
        <f>VLOOKUP(B:B,DIM_PRODUCTS!A:F,5,FALSE)</f>
        <v>10</v>
      </c>
      <c r="J2171" s="28">
        <f>FACT_ORDERS[[#This Row],[ProductPrice]]*FACT_ORDERS[[#This Row],[Quantity]]</f>
        <v>280</v>
      </c>
      <c r="K2171" s="12" t="str">
        <f>VLOOKUP(C:C,DIM_CUSTOMERS!A:G,7,FALSE)</f>
        <v>Spain</v>
      </c>
      <c r="L2171" s="30" cm="1">
        <f t="array" ref="L2171">_xlfn.IFS(
    AND(FACT_ORDERS[[#This Row],[DeliveryMehtod]]="shippment",FACT_ORDERS[[#This Row],[TotalAmount]]&gt;=200), 0,
    AND(FACT_ORDERS[[#This Row],[DeliveryMehtod]]="pickup"), 15,
    AND(FACT_ORDERS[[#This Row],[DeliveryMehtod]]="shippment",FACT_ORDERS[[#This Row],[TotalAmount]]&lt;200), 35
)</f>
        <v>15</v>
      </c>
      <c r="M2171" s="12" t="str" cm="1">
        <f t="array" ref="M2171">_xlfn.IFS(
    SUMIFS(FACT_ORDERS[TotalAmount], FACT_ORDERS[WD_CUSTOMERS],FACT_ORDERS[[#This Row],[WD_CUSTOMERS]])&gt;=15000, "VIP",
    SUMIFS(FACT_ORDERS[TotalAmount], FACT_ORDERS[WD_CUSTOMERS],FACT_ORDERS[[#This Row],[WD_CUSTOMERS]])&gt;=8000, "Premium",
    TRUE, "Regular"
)</f>
        <v>VIP</v>
      </c>
      <c r="N2171" s="32" cm="1">
        <f t="array" ref="N2171">_xlfn.IFS(
   FACT_ORDERS[[#This Row],[TypeOfClient]]="VIP", 0.2,
   FACT_ORDERS[[#This Row],[TypeOfClient]]="Premium", 0.1,
   TRUE, 0
)</f>
        <v>0.2</v>
      </c>
      <c r="O2171" s="31" cm="1">
        <f t="array" ref="O2171">_xlfn.IFS(
   FACT_ORDERS[[#This Row],[TotalAmount]]&gt;1500, 0.15,
   FACT_ORDERS[[#This Row],[TotalAmount]]&gt;1000, 0.1,
   FACT_ORDERS[[#This Row],[TotalAmount]]&gt;500, 0.05,
   TRUE, 0
)</f>
        <v>0</v>
      </c>
      <c r="P2171" s="28">
        <f xml:space="preserve"> FACT_ORDERS[[#This Row],[TotalAmount]] * (1 - (FACT_ORDERS[[#This Row],[ClientDiscount]] + FACT_ORDERS[[#This Row],[OrderDiscount]]) )</f>
        <v>224</v>
      </c>
      <c r="Q2171" s="28">
        <f>FACT_ORDERS[[#This Row],[TotalAmountWithDiscount]]+FACT_ORDERS[[#This Row],[DeliveryCost]]</f>
        <v>239</v>
      </c>
      <c r="R2171" s="35">
        <v>45379</v>
      </c>
      <c r="S2171" s="35" t="str">
        <f>IF(NETWORKDAYS(FACT_ORDERS[[#This Row],[Order-Date]], FACT_ORDERS[[#This Row],[ArrivalDate ]]) &gt; 10, "Late", "On Time")</f>
        <v>On Time</v>
      </c>
    </row>
    <row r="2172" spans="1:19" x14ac:dyDescent="0.3">
      <c r="A2172" s="12">
        <v>7170</v>
      </c>
      <c r="B2172" s="12">
        <v>236</v>
      </c>
      <c r="C2172" s="12">
        <v>10610</v>
      </c>
      <c r="D2172" s="12">
        <v>2171</v>
      </c>
      <c r="E2172" s="12" t="s">
        <v>243</v>
      </c>
      <c r="F2172" s="13">
        <v>45371</v>
      </c>
      <c r="G2172" s="26" t="s">
        <v>12687</v>
      </c>
      <c r="H2172" s="12">
        <v>30</v>
      </c>
      <c r="I2172" s="28">
        <f>VLOOKUP(B:B,DIM_PRODUCTS!A:F,5,FALSE)</f>
        <v>12</v>
      </c>
      <c r="J2172" s="28">
        <f>FACT_ORDERS[[#This Row],[ProductPrice]]*FACT_ORDERS[[#This Row],[Quantity]]</f>
        <v>360</v>
      </c>
      <c r="K2172" s="12" t="str">
        <f>VLOOKUP(C:C,DIM_CUSTOMERS!A:G,7,FALSE)</f>
        <v>Spain</v>
      </c>
      <c r="L2172" s="30" cm="1">
        <f t="array" ref="L2172">_xlfn.IFS(
    AND(FACT_ORDERS[[#This Row],[DeliveryMehtod]]="shippment",FACT_ORDERS[[#This Row],[TotalAmount]]&gt;=200), 0,
    AND(FACT_ORDERS[[#This Row],[DeliveryMehtod]]="pickup"), 15,
    AND(FACT_ORDERS[[#This Row],[DeliveryMehtod]]="shippment",FACT_ORDERS[[#This Row],[TotalAmount]]&lt;200), 35
)</f>
        <v>15</v>
      </c>
      <c r="M2172" s="12" t="str" cm="1">
        <f t="array" ref="M2172">_xlfn.IFS(
    SUMIFS(FACT_ORDERS[TotalAmount], FACT_ORDERS[WD_CUSTOMERS],FACT_ORDERS[[#This Row],[WD_CUSTOMERS]])&gt;=15000, "VIP",
    SUMIFS(FACT_ORDERS[TotalAmount], FACT_ORDERS[WD_CUSTOMERS],FACT_ORDERS[[#This Row],[WD_CUSTOMERS]])&gt;=8000, "Premium",
    TRUE, "Regular"
)</f>
        <v>VIP</v>
      </c>
      <c r="N2172" s="32" cm="1">
        <f t="array" ref="N2172">_xlfn.IFS(
   FACT_ORDERS[[#This Row],[TypeOfClient]]="VIP", 0.2,
   FACT_ORDERS[[#This Row],[TypeOfClient]]="Premium", 0.1,
   TRUE, 0
)</f>
        <v>0.2</v>
      </c>
      <c r="O2172" s="31" cm="1">
        <f t="array" ref="O2172">_xlfn.IFS(
   FACT_ORDERS[[#This Row],[TotalAmount]]&gt;1500, 0.15,
   FACT_ORDERS[[#This Row],[TotalAmount]]&gt;1000, 0.1,
   FACT_ORDERS[[#This Row],[TotalAmount]]&gt;500, 0.05,
   TRUE, 0
)</f>
        <v>0</v>
      </c>
      <c r="P2172" s="28">
        <f xml:space="preserve"> FACT_ORDERS[[#This Row],[TotalAmount]] * (1 - (FACT_ORDERS[[#This Row],[ClientDiscount]] + FACT_ORDERS[[#This Row],[OrderDiscount]]) )</f>
        <v>288</v>
      </c>
      <c r="Q2172" s="28">
        <f>FACT_ORDERS[[#This Row],[TotalAmountWithDiscount]]+FACT_ORDERS[[#This Row],[DeliveryCost]]</f>
        <v>303</v>
      </c>
      <c r="R2172" s="35">
        <v>45382</v>
      </c>
      <c r="S2172" s="35" t="str">
        <f>IF(NETWORKDAYS(FACT_ORDERS[[#This Row],[Order-Date]], FACT_ORDERS[[#This Row],[ArrivalDate ]]) &gt; 10, "Late", "On Time")</f>
        <v>On Time</v>
      </c>
    </row>
    <row r="2173" spans="1:19" x14ac:dyDescent="0.3">
      <c r="A2173" s="12">
        <v>7171</v>
      </c>
      <c r="B2173" s="12">
        <v>201</v>
      </c>
      <c r="C2173" s="12">
        <v>10610</v>
      </c>
      <c r="D2173" s="12">
        <v>2172</v>
      </c>
      <c r="E2173" s="12" t="s">
        <v>244</v>
      </c>
      <c r="F2173" s="13">
        <v>45468</v>
      </c>
      <c r="G2173" s="26" t="s">
        <v>12688</v>
      </c>
      <c r="H2173" s="12">
        <v>17</v>
      </c>
      <c r="I2173" s="28">
        <f>VLOOKUP(B:B,DIM_PRODUCTS!A:F,5,FALSE)</f>
        <v>10</v>
      </c>
      <c r="J2173" s="28">
        <f>FACT_ORDERS[[#This Row],[ProductPrice]]*FACT_ORDERS[[#This Row],[Quantity]]</f>
        <v>170</v>
      </c>
      <c r="K2173" s="12" t="str">
        <f>VLOOKUP(C:C,DIM_CUSTOMERS!A:G,7,FALSE)</f>
        <v>Spain</v>
      </c>
      <c r="L2173" s="30" cm="1">
        <f t="array" ref="L2173">_xlfn.IFS(
    AND(FACT_ORDERS[[#This Row],[DeliveryMehtod]]="shippment",FACT_ORDERS[[#This Row],[TotalAmount]]&gt;=200), 0,
    AND(FACT_ORDERS[[#This Row],[DeliveryMehtod]]="pickup"), 15,
    AND(FACT_ORDERS[[#This Row],[DeliveryMehtod]]="shippment",FACT_ORDERS[[#This Row],[TotalAmount]]&lt;200), 35
)</f>
        <v>35</v>
      </c>
      <c r="M2173" s="12" t="str" cm="1">
        <f t="array" ref="M2173">_xlfn.IFS(
    SUMIFS(FACT_ORDERS[TotalAmount], FACT_ORDERS[WD_CUSTOMERS],FACT_ORDERS[[#This Row],[WD_CUSTOMERS]])&gt;=15000, "VIP",
    SUMIFS(FACT_ORDERS[TotalAmount], FACT_ORDERS[WD_CUSTOMERS],FACT_ORDERS[[#This Row],[WD_CUSTOMERS]])&gt;=8000, "Premium",
    TRUE, "Regular"
)</f>
        <v>VIP</v>
      </c>
      <c r="N2173" s="32" cm="1">
        <f t="array" ref="N2173">_xlfn.IFS(
   FACT_ORDERS[[#This Row],[TypeOfClient]]="VIP", 0.2,
   FACT_ORDERS[[#This Row],[TypeOfClient]]="Premium", 0.1,
   TRUE, 0
)</f>
        <v>0.2</v>
      </c>
      <c r="O2173" s="31" cm="1">
        <f t="array" ref="O2173">_xlfn.IFS(
   FACT_ORDERS[[#This Row],[TotalAmount]]&gt;1500, 0.15,
   FACT_ORDERS[[#This Row],[TotalAmount]]&gt;1000, 0.1,
   FACT_ORDERS[[#This Row],[TotalAmount]]&gt;500, 0.05,
   TRUE, 0
)</f>
        <v>0</v>
      </c>
      <c r="P2173" s="28">
        <f xml:space="preserve"> FACT_ORDERS[[#This Row],[TotalAmount]] * (1 - (FACT_ORDERS[[#This Row],[ClientDiscount]] + FACT_ORDERS[[#This Row],[OrderDiscount]]) )</f>
        <v>136</v>
      </c>
      <c r="Q2173" s="28">
        <f>FACT_ORDERS[[#This Row],[TotalAmountWithDiscount]]+FACT_ORDERS[[#This Row],[DeliveryCost]]</f>
        <v>171</v>
      </c>
      <c r="R2173" s="35">
        <v>45477</v>
      </c>
      <c r="S2173" s="35" t="str">
        <f>IF(NETWORKDAYS(FACT_ORDERS[[#This Row],[Order-Date]], FACT_ORDERS[[#This Row],[ArrivalDate ]]) &gt; 10, "Late", "On Time")</f>
        <v>On Time</v>
      </c>
    </row>
    <row r="2174" spans="1:19" x14ac:dyDescent="0.3">
      <c r="A2174" s="12">
        <v>7172</v>
      </c>
      <c r="B2174" s="12">
        <v>236</v>
      </c>
      <c r="C2174" s="12">
        <v>10610</v>
      </c>
      <c r="D2174" s="12">
        <v>2173</v>
      </c>
      <c r="E2174" s="12" t="s">
        <v>244</v>
      </c>
      <c r="F2174" s="13">
        <v>45468</v>
      </c>
      <c r="G2174" s="26" t="s">
        <v>12689</v>
      </c>
      <c r="H2174" s="12">
        <v>20</v>
      </c>
      <c r="I2174" s="28">
        <f>VLOOKUP(B:B,DIM_PRODUCTS!A:F,5,FALSE)</f>
        <v>12</v>
      </c>
      <c r="J2174" s="28">
        <f>FACT_ORDERS[[#This Row],[ProductPrice]]*FACT_ORDERS[[#This Row],[Quantity]]</f>
        <v>240</v>
      </c>
      <c r="K2174" s="12" t="str">
        <f>VLOOKUP(C:C,DIM_CUSTOMERS!A:G,7,FALSE)</f>
        <v>Spain</v>
      </c>
      <c r="L2174" s="30" cm="1">
        <f t="array" ref="L2174">_xlfn.IFS(
    AND(FACT_ORDERS[[#This Row],[DeliveryMehtod]]="shippment",FACT_ORDERS[[#This Row],[TotalAmount]]&gt;=200), 0,
    AND(FACT_ORDERS[[#This Row],[DeliveryMehtod]]="pickup"), 15,
    AND(FACT_ORDERS[[#This Row],[DeliveryMehtod]]="shippment",FACT_ORDERS[[#This Row],[TotalAmount]]&lt;200), 35
)</f>
        <v>0</v>
      </c>
      <c r="M2174" s="12" t="str" cm="1">
        <f t="array" ref="M2174">_xlfn.IFS(
    SUMIFS(FACT_ORDERS[TotalAmount], FACT_ORDERS[WD_CUSTOMERS],FACT_ORDERS[[#This Row],[WD_CUSTOMERS]])&gt;=15000, "VIP",
    SUMIFS(FACT_ORDERS[TotalAmount], FACT_ORDERS[WD_CUSTOMERS],FACT_ORDERS[[#This Row],[WD_CUSTOMERS]])&gt;=8000, "Premium",
    TRUE, "Regular"
)</f>
        <v>VIP</v>
      </c>
      <c r="N2174" s="32" cm="1">
        <f t="array" ref="N2174">_xlfn.IFS(
   FACT_ORDERS[[#This Row],[TypeOfClient]]="VIP", 0.2,
   FACT_ORDERS[[#This Row],[TypeOfClient]]="Premium", 0.1,
   TRUE, 0
)</f>
        <v>0.2</v>
      </c>
      <c r="O2174" s="31" cm="1">
        <f t="array" ref="O2174">_xlfn.IFS(
   FACT_ORDERS[[#This Row],[TotalAmount]]&gt;1500, 0.15,
   FACT_ORDERS[[#This Row],[TotalAmount]]&gt;1000, 0.1,
   FACT_ORDERS[[#This Row],[TotalAmount]]&gt;500, 0.05,
   TRUE, 0
)</f>
        <v>0</v>
      </c>
      <c r="P2174" s="28">
        <f xml:space="preserve"> FACT_ORDERS[[#This Row],[TotalAmount]] * (1 - (FACT_ORDERS[[#This Row],[ClientDiscount]] + FACT_ORDERS[[#This Row],[OrderDiscount]]) )</f>
        <v>192</v>
      </c>
      <c r="Q2174" s="28">
        <f>FACT_ORDERS[[#This Row],[TotalAmountWithDiscount]]+FACT_ORDERS[[#This Row],[DeliveryCost]]</f>
        <v>192</v>
      </c>
      <c r="R2174" s="35">
        <v>45477</v>
      </c>
      <c r="S2174" s="35" t="str">
        <f>IF(NETWORKDAYS(FACT_ORDERS[[#This Row],[Order-Date]], FACT_ORDERS[[#This Row],[ArrivalDate ]]) &gt; 10, "Late", "On Time")</f>
        <v>On Time</v>
      </c>
    </row>
    <row r="2175" spans="1:19" x14ac:dyDescent="0.3">
      <c r="A2175" s="12">
        <v>7173</v>
      </c>
      <c r="B2175" s="12">
        <v>201</v>
      </c>
      <c r="C2175" s="12">
        <v>10610</v>
      </c>
      <c r="D2175" s="12">
        <v>2174</v>
      </c>
      <c r="E2175" s="12" t="s">
        <v>243</v>
      </c>
      <c r="F2175" s="13">
        <v>45476</v>
      </c>
      <c r="G2175" s="26" t="s">
        <v>12690</v>
      </c>
      <c r="H2175" s="12">
        <v>29</v>
      </c>
      <c r="I2175" s="28">
        <f>VLOOKUP(B:B,DIM_PRODUCTS!A:F,5,FALSE)</f>
        <v>10</v>
      </c>
      <c r="J2175" s="28">
        <f>FACT_ORDERS[[#This Row],[ProductPrice]]*FACT_ORDERS[[#This Row],[Quantity]]</f>
        <v>290</v>
      </c>
      <c r="K2175" s="12" t="str">
        <f>VLOOKUP(C:C,DIM_CUSTOMERS!A:G,7,FALSE)</f>
        <v>Spain</v>
      </c>
      <c r="L2175" s="30" cm="1">
        <f t="array" ref="L2175">_xlfn.IFS(
    AND(FACT_ORDERS[[#This Row],[DeliveryMehtod]]="shippment",FACT_ORDERS[[#This Row],[TotalAmount]]&gt;=200), 0,
    AND(FACT_ORDERS[[#This Row],[DeliveryMehtod]]="pickup"), 15,
    AND(FACT_ORDERS[[#This Row],[DeliveryMehtod]]="shippment",FACT_ORDERS[[#This Row],[TotalAmount]]&lt;200), 35
)</f>
        <v>15</v>
      </c>
      <c r="M2175" s="12" t="str" cm="1">
        <f t="array" ref="M2175">_xlfn.IFS(
    SUMIFS(FACT_ORDERS[TotalAmount], FACT_ORDERS[WD_CUSTOMERS],FACT_ORDERS[[#This Row],[WD_CUSTOMERS]])&gt;=15000, "VIP",
    SUMIFS(FACT_ORDERS[TotalAmount], FACT_ORDERS[WD_CUSTOMERS],FACT_ORDERS[[#This Row],[WD_CUSTOMERS]])&gt;=8000, "Premium",
    TRUE, "Regular"
)</f>
        <v>VIP</v>
      </c>
      <c r="N2175" s="32" cm="1">
        <f t="array" ref="N2175">_xlfn.IFS(
   FACT_ORDERS[[#This Row],[TypeOfClient]]="VIP", 0.2,
   FACT_ORDERS[[#This Row],[TypeOfClient]]="Premium", 0.1,
   TRUE, 0
)</f>
        <v>0.2</v>
      </c>
      <c r="O2175" s="31" cm="1">
        <f t="array" ref="O2175">_xlfn.IFS(
   FACT_ORDERS[[#This Row],[TotalAmount]]&gt;1500, 0.15,
   FACT_ORDERS[[#This Row],[TotalAmount]]&gt;1000, 0.1,
   FACT_ORDERS[[#This Row],[TotalAmount]]&gt;500, 0.05,
   TRUE, 0
)</f>
        <v>0</v>
      </c>
      <c r="P2175" s="28">
        <f xml:space="preserve"> FACT_ORDERS[[#This Row],[TotalAmount]] * (1 - (FACT_ORDERS[[#This Row],[ClientDiscount]] + FACT_ORDERS[[#This Row],[OrderDiscount]]) )</f>
        <v>232</v>
      </c>
      <c r="Q2175" s="28">
        <f>FACT_ORDERS[[#This Row],[TotalAmountWithDiscount]]+FACT_ORDERS[[#This Row],[DeliveryCost]]</f>
        <v>247</v>
      </c>
      <c r="R2175" s="35">
        <v>45485</v>
      </c>
      <c r="S2175" s="35" t="str">
        <f>IF(NETWORKDAYS(FACT_ORDERS[[#This Row],[Order-Date]], FACT_ORDERS[[#This Row],[ArrivalDate ]]) &gt; 10, "Late", "On Time")</f>
        <v>On Time</v>
      </c>
    </row>
    <row r="2176" spans="1:19" x14ac:dyDescent="0.3">
      <c r="A2176" s="12">
        <v>7174</v>
      </c>
      <c r="B2176" s="12">
        <v>236</v>
      </c>
      <c r="C2176" s="12">
        <v>10610</v>
      </c>
      <c r="D2176" s="12">
        <v>2175</v>
      </c>
      <c r="E2176" s="12" t="s">
        <v>244</v>
      </c>
      <c r="F2176" s="13">
        <v>45476</v>
      </c>
      <c r="G2176" s="26" t="s">
        <v>12691</v>
      </c>
      <c r="H2176" s="12">
        <v>22</v>
      </c>
      <c r="I2176" s="28">
        <f>VLOOKUP(B:B,DIM_PRODUCTS!A:F,5,FALSE)</f>
        <v>12</v>
      </c>
      <c r="J2176" s="28">
        <f>FACT_ORDERS[[#This Row],[ProductPrice]]*FACT_ORDERS[[#This Row],[Quantity]]</f>
        <v>264</v>
      </c>
      <c r="K2176" s="12" t="str">
        <f>VLOOKUP(C:C,DIM_CUSTOMERS!A:G,7,FALSE)</f>
        <v>Spain</v>
      </c>
      <c r="L2176" s="30" cm="1">
        <f t="array" ref="L2176">_xlfn.IFS(
    AND(FACT_ORDERS[[#This Row],[DeliveryMehtod]]="shippment",FACT_ORDERS[[#This Row],[TotalAmount]]&gt;=200), 0,
    AND(FACT_ORDERS[[#This Row],[DeliveryMehtod]]="pickup"), 15,
    AND(FACT_ORDERS[[#This Row],[DeliveryMehtod]]="shippment",FACT_ORDERS[[#This Row],[TotalAmount]]&lt;200), 35
)</f>
        <v>0</v>
      </c>
      <c r="M2176" s="12" t="str" cm="1">
        <f t="array" ref="M2176">_xlfn.IFS(
    SUMIFS(FACT_ORDERS[TotalAmount], FACT_ORDERS[WD_CUSTOMERS],FACT_ORDERS[[#This Row],[WD_CUSTOMERS]])&gt;=15000, "VIP",
    SUMIFS(FACT_ORDERS[TotalAmount], FACT_ORDERS[WD_CUSTOMERS],FACT_ORDERS[[#This Row],[WD_CUSTOMERS]])&gt;=8000, "Premium",
    TRUE, "Regular"
)</f>
        <v>VIP</v>
      </c>
      <c r="N2176" s="32" cm="1">
        <f t="array" ref="N2176">_xlfn.IFS(
   FACT_ORDERS[[#This Row],[TypeOfClient]]="VIP", 0.2,
   FACT_ORDERS[[#This Row],[TypeOfClient]]="Premium", 0.1,
   TRUE, 0
)</f>
        <v>0.2</v>
      </c>
      <c r="O2176" s="31" cm="1">
        <f t="array" ref="O2176">_xlfn.IFS(
   FACT_ORDERS[[#This Row],[TotalAmount]]&gt;1500, 0.15,
   FACT_ORDERS[[#This Row],[TotalAmount]]&gt;1000, 0.1,
   FACT_ORDERS[[#This Row],[TotalAmount]]&gt;500, 0.05,
   TRUE, 0
)</f>
        <v>0</v>
      </c>
      <c r="P2176" s="28">
        <f xml:space="preserve"> FACT_ORDERS[[#This Row],[TotalAmount]] * (1 - (FACT_ORDERS[[#This Row],[ClientDiscount]] + FACT_ORDERS[[#This Row],[OrderDiscount]]) )</f>
        <v>211.20000000000002</v>
      </c>
      <c r="Q2176" s="28">
        <f>FACT_ORDERS[[#This Row],[TotalAmountWithDiscount]]+FACT_ORDERS[[#This Row],[DeliveryCost]]</f>
        <v>211.20000000000002</v>
      </c>
      <c r="R2176" s="35">
        <v>45483</v>
      </c>
      <c r="S2176" s="35" t="str">
        <f>IF(NETWORKDAYS(FACT_ORDERS[[#This Row],[Order-Date]], FACT_ORDERS[[#This Row],[ArrivalDate ]]) &gt; 10, "Late", "On Time")</f>
        <v>On Time</v>
      </c>
    </row>
    <row r="2177" spans="1:19" x14ac:dyDescent="0.3">
      <c r="A2177" s="12">
        <v>7175</v>
      </c>
      <c r="B2177" s="12">
        <v>236</v>
      </c>
      <c r="C2177" s="12">
        <v>10610</v>
      </c>
      <c r="D2177" s="12">
        <v>2176</v>
      </c>
      <c r="E2177" s="12" t="s">
        <v>244</v>
      </c>
      <c r="F2177" s="13">
        <v>45532</v>
      </c>
      <c r="G2177" s="26" t="s">
        <v>12692</v>
      </c>
      <c r="H2177" s="12">
        <v>33</v>
      </c>
      <c r="I2177" s="28">
        <f>VLOOKUP(B:B,DIM_PRODUCTS!A:F,5,FALSE)</f>
        <v>12</v>
      </c>
      <c r="J2177" s="28">
        <f>FACT_ORDERS[[#This Row],[ProductPrice]]*FACT_ORDERS[[#This Row],[Quantity]]</f>
        <v>396</v>
      </c>
      <c r="K2177" s="12" t="str">
        <f>VLOOKUP(C:C,DIM_CUSTOMERS!A:G,7,FALSE)</f>
        <v>Spain</v>
      </c>
      <c r="L2177" s="30" cm="1">
        <f t="array" ref="L2177">_xlfn.IFS(
    AND(FACT_ORDERS[[#This Row],[DeliveryMehtod]]="shippment",FACT_ORDERS[[#This Row],[TotalAmount]]&gt;=200), 0,
    AND(FACT_ORDERS[[#This Row],[DeliveryMehtod]]="pickup"), 15,
    AND(FACT_ORDERS[[#This Row],[DeliveryMehtod]]="shippment",FACT_ORDERS[[#This Row],[TotalAmount]]&lt;200), 35
)</f>
        <v>0</v>
      </c>
      <c r="M2177" s="12" t="str" cm="1">
        <f t="array" ref="M2177">_xlfn.IFS(
    SUMIFS(FACT_ORDERS[TotalAmount], FACT_ORDERS[WD_CUSTOMERS],FACT_ORDERS[[#This Row],[WD_CUSTOMERS]])&gt;=15000, "VIP",
    SUMIFS(FACT_ORDERS[TotalAmount], FACT_ORDERS[WD_CUSTOMERS],FACT_ORDERS[[#This Row],[WD_CUSTOMERS]])&gt;=8000, "Premium",
    TRUE, "Regular"
)</f>
        <v>VIP</v>
      </c>
      <c r="N2177" s="32" cm="1">
        <f t="array" ref="N2177">_xlfn.IFS(
   FACT_ORDERS[[#This Row],[TypeOfClient]]="VIP", 0.2,
   FACT_ORDERS[[#This Row],[TypeOfClient]]="Premium", 0.1,
   TRUE, 0
)</f>
        <v>0.2</v>
      </c>
      <c r="O2177" s="31" cm="1">
        <f t="array" ref="O2177">_xlfn.IFS(
   FACT_ORDERS[[#This Row],[TotalAmount]]&gt;1500, 0.15,
   FACT_ORDERS[[#This Row],[TotalAmount]]&gt;1000, 0.1,
   FACT_ORDERS[[#This Row],[TotalAmount]]&gt;500, 0.05,
   TRUE, 0
)</f>
        <v>0</v>
      </c>
      <c r="P2177" s="28">
        <f xml:space="preserve"> FACT_ORDERS[[#This Row],[TotalAmount]] * (1 - (FACT_ORDERS[[#This Row],[ClientDiscount]] + FACT_ORDERS[[#This Row],[OrderDiscount]]) )</f>
        <v>316.8</v>
      </c>
      <c r="Q2177" s="28">
        <f>FACT_ORDERS[[#This Row],[TotalAmountWithDiscount]]+FACT_ORDERS[[#This Row],[DeliveryCost]]</f>
        <v>316.8</v>
      </c>
      <c r="R2177" s="35">
        <v>45540</v>
      </c>
      <c r="S2177" s="35" t="str">
        <f>IF(NETWORKDAYS(FACT_ORDERS[[#This Row],[Order-Date]], FACT_ORDERS[[#This Row],[ArrivalDate ]]) &gt; 10, "Late", "On Time")</f>
        <v>On Time</v>
      </c>
    </row>
    <row r="2178" spans="1:19" x14ac:dyDescent="0.3">
      <c r="A2178" s="12">
        <v>7176</v>
      </c>
      <c r="B2178" s="12">
        <v>201</v>
      </c>
      <c r="C2178" s="12">
        <v>10610</v>
      </c>
      <c r="D2178" s="12">
        <v>2177</v>
      </c>
      <c r="E2178" s="12" t="s">
        <v>244</v>
      </c>
      <c r="F2178" s="13">
        <v>45238</v>
      </c>
      <c r="G2178" s="26" t="s">
        <v>12693</v>
      </c>
      <c r="H2178" s="12">
        <v>28</v>
      </c>
      <c r="I2178" s="28">
        <f>VLOOKUP(B:B,DIM_PRODUCTS!A:F,5,FALSE)</f>
        <v>10</v>
      </c>
      <c r="J2178" s="28">
        <f>FACT_ORDERS[[#This Row],[ProductPrice]]*FACT_ORDERS[[#This Row],[Quantity]]</f>
        <v>280</v>
      </c>
      <c r="K2178" s="12" t="str">
        <f>VLOOKUP(C:C,DIM_CUSTOMERS!A:G,7,FALSE)</f>
        <v>Spain</v>
      </c>
      <c r="L2178" s="30" cm="1">
        <f t="array" ref="L2178">_xlfn.IFS(
    AND(FACT_ORDERS[[#This Row],[DeliveryMehtod]]="shippment",FACT_ORDERS[[#This Row],[TotalAmount]]&gt;=200), 0,
    AND(FACT_ORDERS[[#This Row],[DeliveryMehtod]]="pickup"), 15,
    AND(FACT_ORDERS[[#This Row],[DeliveryMehtod]]="shippment",FACT_ORDERS[[#This Row],[TotalAmount]]&lt;200), 35
)</f>
        <v>0</v>
      </c>
      <c r="M2178" s="12" t="str" cm="1">
        <f t="array" ref="M2178">_xlfn.IFS(
    SUMIFS(FACT_ORDERS[TotalAmount], FACT_ORDERS[WD_CUSTOMERS],FACT_ORDERS[[#This Row],[WD_CUSTOMERS]])&gt;=15000, "VIP",
    SUMIFS(FACT_ORDERS[TotalAmount], FACT_ORDERS[WD_CUSTOMERS],FACT_ORDERS[[#This Row],[WD_CUSTOMERS]])&gt;=8000, "Premium",
    TRUE, "Regular"
)</f>
        <v>VIP</v>
      </c>
      <c r="N2178" s="32" cm="1">
        <f t="array" ref="N2178">_xlfn.IFS(
   FACT_ORDERS[[#This Row],[TypeOfClient]]="VIP", 0.2,
   FACT_ORDERS[[#This Row],[TypeOfClient]]="Premium", 0.1,
   TRUE, 0
)</f>
        <v>0.2</v>
      </c>
      <c r="O2178" s="31" cm="1">
        <f t="array" ref="O2178">_xlfn.IFS(
   FACT_ORDERS[[#This Row],[TotalAmount]]&gt;1500, 0.15,
   FACT_ORDERS[[#This Row],[TotalAmount]]&gt;1000, 0.1,
   FACT_ORDERS[[#This Row],[TotalAmount]]&gt;500, 0.05,
   TRUE, 0
)</f>
        <v>0</v>
      </c>
      <c r="P2178" s="28">
        <f xml:space="preserve"> FACT_ORDERS[[#This Row],[TotalAmount]] * (1 - (FACT_ORDERS[[#This Row],[ClientDiscount]] + FACT_ORDERS[[#This Row],[OrderDiscount]]) )</f>
        <v>224</v>
      </c>
      <c r="Q2178" s="28">
        <f>FACT_ORDERS[[#This Row],[TotalAmountWithDiscount]]+FACT_ORDERS[[#This Row],[DeliveryCost]]</f>
        <v>224</v>
      </c>
      <c r="R2178" s="35">
        <v>45248</v>
      </c>
      <c r="S2178" s="35" t="str">
        <f>IF(NETWORKDAYS(FACT_ORDERS[[#This Row],[Order-Date]], FACT_ORDERS[[#This Row],[ArrivalDate ]]) &gt; 10, "Late", "On Time")</f>
        <v>On Time</v>
      </c>
    </row>
    <row r="2179" spans="1:19" x14ac:dyDescent="0.3">
      <c r="A2179" s="12">
        <v>7177</v>
      </c>
      <c r="B2179" s="12">
        <v>236</v>
      </c>
      <c r="C2179" s="12">
        <v>10610</v>
      </c>
      <c r="D2179" s="12">
        <v>2178</v>
      </c>
      <c r="E2179" s="12" t="s">
        <v>244</v>
      </c>
      <c r="F2179" s="13">
        <v>45238</v>
      </c>
      <c r="G2179" s="26" t="s">
        <v>12694</v>
      </c>
      <c r="H2179" s="12">
        <v>29</v>
      </c>
      <c r="I2179" s="28">
        <f>VLOOKUP(B:B,DIM_PRODUCTS!A:F,5,FALSE)</f>
        <v>12</v>
      </c>
      <c r="J2179" s="28">
        <f>FACT_ORDERS[[#This Row],[ProductPrice]]*FACT_ORDERS[[#This Row],[Quantity]]</f>
        <v>348</v>
      </c>
      <c r="K2179" s="12" t="str">
        <f>VLOOKUP(C:C,DIM_CUSTOMERS!A:G,7,FALSE)</f>
        <v>Spain</v>
      </c>
      <c r="L2179" s="30" cm="1">
        <f t="array" ref="L2179">_xlfn.IFS(
    AND(FACT_ORDERS[[#This Row],[DeliveryMehtod]]="shippment",FACT_ORDERS[[#This Row],[TotalAmount]]&gt;=200), 0,
    AND(FACT_ORDERS[[#This Row],[DeliveryMehtod]]="pickup"), 15,
    AND(FACT_ORDERS[[#This Row],[DeliveryMehtod]]="shippment",FACT_ORDERS[[#This Row],[TotalAmount]]&lt;200), 35
)</f>
        <v>0</v>
      </c>
      <c r="M2179" s="12" t="str" cm="1">
        <f t="array" ref="M2179">_xlfn.IFS(
    SUMIFS(FACT_ORDERS[TotalAmount], FACT_ORDERS[WD_CUSTOMERS],FACT_ORDERS[[#This Row],[WD_CUSTOMERS]])&gt;=15000, "VIP",
    SUMIFS(FACT_ORDERS[TotalAmount], FACT_ORDERS[WD_CUSTOMERS],FACT_ORDERS[[#This Row],[WD_CUSTOMERS]])&gt;=8000, "Premium",
    TRUE, "Regular"
)</f>
        <v>VIP</v>
      </c>
      <c r="N2179" s="32" cm="1">
        <f t="array" ref="N2179">_xlfn.IFS(
   FACT_ORDERS[[#This Row],[TypeOfClient]]="VIP", 0.2,
   FACT_ORDERS[[#This Row],[TypeOfClient]]="Premium", 0.1,
   TRUE, 0
)</f>
        <v>0.2</v>
      </c>
      <c r="O2179" s="31" cm="1">
        <f t="array" ref="O2179">_xlfn.IFS(
   FACT_ORDERS[[#This Row],[TotalAmount]]&gt;1500, 0.15,
   FACT_ORDERS[[#This Row],[TotalAmount]]&gt;1000, 0.1,
   FACT_ORDERS[[#This Row],[TotalAmount]]&gt;500, 0.05,
   TRUE, 0
)</f>
        <v>0</v>
      </c>
      <c r="P2179" s="28">
        <f xml:space="preserve"> FACT_ORDERS[[#This Row],[TotalAmount]] * (1 - (FACT_ORDERS[[#This Row],[ClientDiscount]] + FACT_ORDERS[[#This Row],[OrderDiscount]]) )</f>
        <v>278.40000000000003</v>
      </c>
      <c r="Q2179" s="28">
        <f>FACT_ORDERS[[#This Row],[TotalAmountWithDiscount]]+FACT_ORDERS[[#This Row],[DeliveryCost]]</f>
        <v>278.40000000000003</v>
      </c>
      <c r="R2179" s="35">
        <v>45247</v>
      </c>
      <c r="S2179" s="35" t="str">
        <f>IF(NETWORKDAYS(FACT_ORDERS[[#This Row],[Order-Date]], FACT_ORDERS[[#This Row],[ArrivalDate ]]) &gt; 10, "Late", "On Time")</f>
        <v>On Time</v>
      </c>
    </row>
    <row r="2180" spans="1:19" x14ac:dyDescent="0.3">
      <c r="A2180" s="12">
        <v>7178</v>
      </c>
      <c r="B2180" s="12">
        <v>277</v>
      </c>
      <c r="C2180" s="12">
        <v>10610</v>
      </c>
      <c r="D2180" s="12">
        <v>2179</v>
      </c>
      <c r="E2180" s="12" t="s">
        <v>244</v>
      </c>
      <c r="F2180" s="13">
        <v>45238</v>
      </c>
      <c r="G2180" s="26" t="s">
        <v>12695</v>
      </c>
      <c r="H2180" s="12">
        <v>39</v>
      </c>
      <c r="I2180" s="28">
        <f>VLOOKUP(B:B,DIM_PRODUCTS!A:F,5,FALSE)</f>
        <v>19</v>
      </c>
      <c r="J2180" s="28">
        <f>FACT_ORDERS[[#This Row],[ProductPrice]]*FACT_ORDERS[[#This Row],[Quantity]]</f>
        <v>741</v>
      </c>
      <c r="K2180" s="12" t="str">
        <f>VLOOKUP(C:C,DIM_CUSTOMERS!A:G,7,FALSE)</f>
        <v>Spain</v>
      </c>
      <c r="L2180" s="30" cm="1">
        <f t="array" ref="L2180">_xlfn.IFS(
    AND(FACT_ORDERS[[#This Row],[DeliveryMehtod]]="shippment",FACT_ORDERS[[#This Row],[TotalAmount]]&gt;=200), 0,
    AND(FACT_ORDERS[[#This Row],[DeliveryMehtod]]="pickup"), 15,
    AND(FACT_ORDERS[[#This Row],[DeliveryMehtod]]="shippment",FACT_ORDERS[[#This Row],[TotalAmount]]&lt;200), 35
)</f>
        <v>0</v>
      </c>
      <c r="M2180" s="12" t="str" cm="1">
        <f t="array" ref="M2180">_xlfn.IFS(
    SUMIFS(FACT_ORDERS[TotalAmount], FACT_ORDERS[WD_CUSTOMERS],FACT_ORDERS[[#This Row],[WD_CUSTOMERS]])&gt;=15000, "VIP",
    SUMIFS(FACT_ORDERS[TotalAmount], FACT_ORDERS[WD_CUSTOMERS],FACT_ORDERS[[#This Row],[WD_CUSTOMERS]])&gt;=8000, "Premium",
    TRUE, "Regular"
)</f>
        <v>VIP</v>
      </c>
      <c r="N2180" s="32" cm="1">
        <f t="array" ref="N2180">_xlfn.IFS(
   FACT_ORDERS[[#This Row],[TypeOfClient]]="VIP", 0.2,
   FACT_ORDERS[[#This Row],[TypeOfClient]]="Premium", 0.1,
   TRUE, 0
)</f>
        <v>0.2</v>
      </c>
      <c r="O2180" s="31" cm="1">
        <f t="array" ref="O2180">_xlfn.IFS(
   FACT_ORDERS[[#This Row],[TotalAmount]]&gt;1500, 0.15,
   FACT_ORDERS[[#This Row],[TotalAmount]]&gt;1000, 0.1,
   FACT_ORDERS[[#This Row],[TotalAmount]]&gt;500, 0.05,
   TRUE, 0
)</f>
        <v>0.05</v>
      </c>
      <c r="P2180" s="28">
        <f xml:space="preserve"> FACT_ORDERS[[#This Row],[TotalAmount]] * (1 - (FACT_ORDERS[[#This Row],[ClientDiscount]] + FACT_ORDERS[[#This Row],[OrderDiscount]]) )</f>
        <v>555.75</v>
      </c>
      <c r="Q2180" s="28">
        <f>FACT_ORDERS[[#This Row],[TotalAmountWithDiscount]]+FACT_ORDERS[[#This Row],[DeliveryCost]]</f>
        <v>555.75</v>
      </c>
      <c r="R2180" s="35">
        <v>45246</v>
      </c>
      <c r="S2180" s="35" t="str">
        <f>IF(NETWORKDAYS(FACT_ORDERS[[#This Row],[Order-Date]], FACT_ORDERS[[#This Row],[ArrivalDate ]]) &gt; 10, "Late", "On Time")</f>
        <v>On Time</v>
      </c>
    </row>
    <row r="2181" spans="1:19" x14ac:dyDescent="0.3">
      <c r="A2181" s="12">
        <v>7179</v>
      </c>
      <c r="B2181" s="12">
        <v>215</v>
      </c>
      <c r="C2181" s="12">
        <v>10610</v>
      </c>
      <c r="D2181" s="12">
        <v>2180</v>
      </c>
      <c r="E2181" s="12" t="s">
        <v>243</v>
      </c>
      <c r="F2181" s="13">
        <v>45238</v>
      </c>
      <c r="G2181" s="26" t="s">
        <v>12696</v>
      </c>
      <c r="H2181" s="12">
        <v>34</v>
      </c>
      <c r="I2181" s="28">
        <f>VLOOKUP(B:B,DIM_PRODUCTS!A:F,5,FALSE)</f>
        <v>41</v>
      </c>
      <c r="J2181" s="28">
        <f>FACT_ORDERS[[#This Row],[ProductPrice]]*FACT_ORDERS[[#This Row],[Quantity]]</f>
        <v>1394</v>
      </c>
      <c r="K2181" s="12" t="str">
        <f>VLOOKUP(C:C,DIM_CUSTOMERS!A:G,7,FALSE)</f>
        <v>Spain</v>
      </c>
      <c r="L2181" s="30" cm="1">
        <f t="array" ref="L2181">_xlfn.IFS(
    AND(FACT_ORDERS[[#This Row],[DeliveryMehtod]]="shippment",FACT_ORDERS[[#This Row],[TotalAmount]]&gt;=200), 0,
    AND(FACT_ORDERS[[#This Row],[DeliveryMehtod]]="pickup"), 15,
    AND(FACT_ORDERS[[#This Row],[DeliveryMehtod]]="shippment",FACT_ORDERS[[#This Row],[TotalAmount]]&lt;200), 35
)</f>
        <v>15</v>
      </c>
      <c r="M2181" s="12" t="str" cm="1">
        <f t="array" ref="M2181">_xlfn.IFS(
    SUMIFS(FACT_ORDERS[TotalAmount], FACT_ORDERS[WD_CUSTOMERS],FACT_ORDERS[[#This Row],[WD_CUSTOMERS]])&gt;=15000, "VIP",
    SUMIFS(FACT_ORDERS[TotalAmount], FACT_ORDERS[WD_CUSTOMERS],FACT_ORDERS[[#This Row],[WD_CUSTOMERS]])&gt;=8000, "Premium",
    TRUE, "Regular"
)</f>
        <v>VIP</v>
      </c>
      <c r="N2181" s="32" cm="1">
        <f t="array" ref="N2181">_xlfn.IFS(
   FACT_ORDERS[[#This Row],[TypeOfClient]]="VIP", 0.2,
   FACT_ORDERS[[#This Row],[TypeOfClient]]="Premium", 0.1,
   TRUE, 0
)</f>
        <v>0.2</v>
      </c>
      <c r="O2181" s="31" cm="1">
        <f t="array" ref="O2181">_xlfn.IFS(
   FACT_ORDERS[[#This Row],[TotalAmount]]&gt;1500, 0.15,
   FACT_ORDERS[[#This Row],[TotalAmount]]&gt;1000, 0.1,
   FACT_ORDERS[[#This Row],[TotalAmount]]&gt;500, 0.05,
   TRUE, 0
)</f>
        <v>0.1</v>
      </c>
      <c r="P2181" s="28">
        <f xml:space="preserve"> FACT_ORDERS[[#This Row],[TotalAmount]] * (1 - (FACT_ORDERS[[#This Row],[ClientDiscount]] + FACT_ORDERS[[#This Row],[OrderDiscount]]) )</f>
        <v>975.8</v>
      </c>
      <c r="Q2181" s="28">
        <f>FACT_ORDERS[[#This Row],[TotalAmountWithDiscount]]+FACT_ORDERS[[#This Row],[DeliveryCost]]</f>
        <v>990.8</v>
      </c>
      <c r="R2181" s="35">
        <v>45245</v>
      </c>
      <c r="S2181" s="35" t="str">
        <f>IF(NETWORKDAYS(FACT_ORDERS[[#This Row],[Order-Date]], FACT_ORDERS[[#This Row],[ArrivalDate ]]) &gt; 10, "Late", "On Time")</f>
        <v>On Time</v>
      </c>
    </row>
    <row r="2182" spans="1:19" x14ac:dyDescent="0.3">
      <c r="A2182" s="12">
        <v>7180</v>
      </c>
      <c r="B2182" s="12">
        <v>201</v>
      </c>
      <c r="C2182" s="12">
        <v>10610</v>
      </c>
      <c r="D2182" s="12">
        <v>2181</v>
      </c>
      <c r="E2182" s="12" t="s">
        <v>244</v>
      </c>
      <c r="F2182" s="13">
        <v>45161</v>
      </c>
      <c r="G2182" s="26" t="s">
        <v>12697</v>
      </c>
      <c r="H2182" s="12">
        <v>19</v>
      </c>
      <c r="I2182" s="28">
        <f>VLOOKUP(B:B,DIM_PRODUCTS!A:F,5,FALSE)</f>
        <v>10</v>
      </c>
      <c r="J2182" s="28">
        <f>FACT_ORDERS[[#This Row],[ProductPrice]]*FACT_ORDERS[[#This Row],[Quantity]]</f>
        <v>190</v>
      </c>
      <c r="K2182" s="12" t="str">
        <f>VLOOKUP(C:C,DIM_CUSTOMERS!A:G,7,FALSE)</f>
        <v>Spain</v>
      </c>
      <c r="L2182" s="30" cm="1">
        <f t="array" ref="L2182">_xlfn.IFS(
    AND(FACT_ORDERS[[#This Row],[DeliveryMehtod]]="shippment",FACT_ORDERS[[#This Row],[TotalAmount]]&gt;=200), 0,
    AND(FACT_ORDERS[[#This Row],[DeliveryMehtod]]="pickup"), 15,
    AND(FACT_ORDERS[[#This Row],[DeliveryMehtod]]="shippment",FACT_ORDERS[[#This Row],[TotalAmount]]&lt;200), 35
)</f>
        <v>35</v>
      </c>
      <c r="M2182" s="12" t="str" cm="1">
        <f t="array" ref="M2182">_xlfn.IFS(
    SUMIFS(FACT_ORDERS[TotalAmount], FACT_ORDERS[WD_CUSTOMERS],FACT_ORDERS[[#This Row],[WD_CUSTOMERS]])&gt;=15000, "VIP",
    SUMIFS(FACT_ORDERS[TotalAmount], FACT_ORDERS[WD_CUSTOMERS],FACT_ORDERS[[#This Row],[WD_CUSTOMERS]])&gt;=8000, "Premium",
    TRUE, "Regular"
)</f>
        <v>VIP</v>
      </c>
      <c r="N2182" s="32" cm="1">
        <f t="array" ref="N2182">_xlfn.IFS(
   FACT_ORDERS[[#This Row],[TypeOfClient]]="VIP", 0.2,
   FACT_ORDERS[[#This Row],[TypeOfClient]]="Premium", 0.1,
   TRUE, 0
)</f>
        <v>0.2</v>
      </c>
      <c r="O2182" s="31" cm="1">
        <f t="array" ref="O2182">_xlfn.IFS(
   FACT_ORDERS[[#This Row],[TotalAmount]]&gt;1500, 0.15,
   FACT_ORDERS[[#This Row],[TotalAmount]]&gt;1000, 0.1,
   FACT_ORDERS[[#This Row],[TotalAmount]]&gt;500, 0.05,
   TRUE, 0
)</f>
        <v>0</v>
      </c>
      <c r="P2182" s="28">
        <f xml:space="preserve"> FACT_ORDERS[[#This Row],[TotalAmount]] * (1 - (FACT_ORDERS[[#This Row],[ClientDiscount]] + FACT_ORDERS[[#This Row],[OrderDiscount]]) )</f>
        <v>152</v>
      </c>
      <c r="Q2182" s="28">
        <f>FACT_ORDERS[[#This Row],[TotalAmountWithDiscount]]+FACT_ORDERS[[#This Row],[DeliveryCost]]</f>
        <v>187</v>
      </c>
      <c r="R2182" s="35">
        <v>45171</v>
      </c>
      <c r="S2182" s="35" t="str">
        <f>IF(NETWORKDAYS(FACT_ORDERS[[#This Row],[Order-Date]], FACT_ORDERS[[#This Row],[ArrivalDate ]]) &gt; 10, "Late", "On Time")</f>
        <v>On Time</v>
      </c>
    </row>
    <row r="2183" spans="1:19" x14ac:dyDescent="0.3">
      <c r="A2183" s="12">
        <v>7181</v>
      </c>
      <c r="B2183" s="12">
        <v>236</v>
      </c>
      <c r="C2183" s="12">
        <v>10610</v>
      </c>
      <c r="D2183" s="12">
        <v>2182</v>
      </c>
      <c r="E2183" s="12" t="s">
        <v>244</v>
      </c>
      <c r="F2183" s="13">
        <v>45161</v>
      </c>
      <c r="G2183" s="26" t="s">
        <v>12698</v>
      </c>
      <c r="H2183" s="12">
        <v>26</v>
      </c>
      <c r="I2183" s="28">
        <f>VLOOKUP(B:B,DIM_PRODUCTS!A:F,5,FALSE)</f>
        <v>12</v>
      </c>
      <c r="J2183" s="28">
        <f>FACT_ORDERS[[#This Row],[ProductPrice]]*FACT_ORDERS[[#This Row],[Quantity]]</f>
        <v>312</v>
      </c>
      <c r="K2183" s="12" t="str">
        <f>VLOOKUP(C:C,DIM_CUSTOMERS!A:G,7,FALSE)</f>
        <v>Spain</v>
      </c>
      <c r="L2183" s="30" cm="1">
        <f t="array" ref="L2183">_xlfn.IFS(
    AND(FACT_ORDERS[[#This Row],[DeliveryMehtod]]="shippment",FACT_ORDERS[[#This Row],[TotalAmount]]&gt;=200), 0,
    AND(FACT_ORDERS[[#This Row],[DeliveryMehtod]]="pickup"), 15,
    AND(FACT_ORDERS[[#This Row],[DeliveryMehtod]]="shippment",FACT_ORDERS[[#This Row],[TotalAmount]]&lt;200), 35
)</f>
        <v>0</v>
      </c>
      <c r="M2183" s="12" t="str" cm="1">
        <f t="array" ref="M2183">_xlfn.IFS(
    SUMIFS(FACT_ORDERS[TotalAmount], FACT_ORDERS[WD_CUSTOMERS],FACT_ORDERS[[#This Row],[WD_CUSTOMERS]])&gt;=15000, "VIP",
    SUMIFS(FACT_ORDERS[TotalAmount], FACT_ORDERS[WD_CUSTOMERS],FACT_ORDERS[[#This Row],[WD_CUSTOMERS]])&gt;=8000, "Premium",
    TRUE, "Regular"
)</f>
        <v>VIP</v>
      </c>
      <c r="N2183" s="32" cm="1">
        <f t="array" ref="N2183">_xlfn.IFS(
   FACT_ORDERS[[#This Row],[TypeOfClient]]="VIP", 0.2,
   FACT_ORDERS[[#This Row],[TypeOfClient]]="Premium", 0.1,
   TRUE, 0
)</f>
        <v>0.2</v>
      </c>
      <c r="O2183" s="31" cm="1">
        <f t="array" ref="O2183">_xlfn.IFS(
   FACT_ORDERS[[#This Row],[TotalAmount]]&gt;1500, 0.15,
   FACT_ORDERS[[#This Row],[TotalAmount]]&gt;1000, 0.1,
   FACT_ORDERS[[#This Row],[TotalAmount]]&gt;500, 0.05,
   TRUE, 0
)</f>
        <v>0</v>
      </c>
      <c r="P2183" s="28">
        <f xml:space="preserve"> FACT_ORDERS[[#This Row],[TotalAmount]] * (1 - (FACT_ORDERS[[#This Row],[ClientDiscount]] + FACT_ORDERS[[#This Row],[OrderDiscount]]) )</f>
        <v>249.60000000000002</v>
      </c>
      <c r="Q2183" s="28">
        <f>FACT_ORDERS[[#This Row],[TotalAmountWithDiscount]]+FACT_ORDERS[[#This Row],[DeliveryCost]]</f>
        <v>249.60000000000002</v>
      </c>
      <c r="R2183" s="35">
        <v>45170</v>
      </c>
      <c r="S2183" s="35" t="str">
        <f>IF(NETWORKDAYS(FACT_ORDERS[[#This Row],[Order-Date]], FACT_ORDERS[[#This Row],[ArrivalDate ]]) &gt; 10, "Late", "On Time")</f>
        <v>On Time</v>
      </c>
    </row>
    <row r="2184" spans="1:19" x14ac:dyDescent="0.3">
      <c r="A2184" s="12">
        <v>7182</v>
      </c>
      <c r="B2184" s="12">
        <v>274</v>
      </c>
      <c r="C2184" s="12">
        <v>10610</v>
      </c>
      <c r="D2184" s="12">
        <v>2183</v>
      </c>
      <c r="E2184" s="12" t="s">
        <v>243</v>
      </c>
      <c r="F2184" s="13">
        <v>45161</v>
      </c>
      <c r="G2184" s="26" t="s">
        <v>12699</v>
      </c>
      <c r="H2184" s="12">
        <v>66</v>
      </c>
      <c r="I2184" s="28">
        <f>VLOOKUP(B:B,DIM_PRODUCTS!A:F,5,FALSE)</f>
        <v>10</v>
      </c>
      <c r="J2184" s="28">
        <f>FACT_ORDERS[[#This Row],[ProductPrice]]*FACT_ORDERS[[#This Row],[Quantity]]</f>
        <v>660</v>
      </c>
      <c r="K2184" s="12" t="str">
        <f>VLOOKUP(C:C,DIM_CUSTOMERS!A:G,7,FALSE)</f>
        <v>Spain</v>
      </c>
      <c r="L2184" s="30" cm="1">
        <f t="array" ref="L2184">_xlfn.IFS(
    AND(FACT_ORDERS[[#This Row],[DeliveryMehtod]]="shippment",FACT_ORDERS[[#This Row],[TotalAmount]]&gt;=200), 0,
    AND(FACT_ORDERS[[#This Row],[DeliveryMehtod]]="pickup"), 15,
    AND(FACT_ORDERS[[#This Row],[DeliveryMehtod]]="shippment",FACT_ORDERS[[#This Row],[TotalAmount]]&lt;200), 35
)</f>
        <v>15</v>
      </c>
      <c r="M2184" s="12" t="str" cm="1">
        <f t="array" ref="M2184">_xlfn.IFS(
    SUMIFS(FACT_ORDERS[TotalAmount], FACT_ORDERS[WD_CUSTOMERS],FACT_ORDERS[[#This Row],[WD_CUSTOMERS]])&gt;=15000, "VIP",
    SUMIFS(FACT_ORDERS[TotalAmount], FACT_ORDERS[WD_CUSTOMERS],FACT_ORDERS[[#This Row],[WD_CUSTOMERS]])&gt;=8000, "Premium",
    TRUE, "Regular"
)</f>
        <v>VIP</v>
      </c>
      <c r="N2184" s="32" cm="1">
        <f t="array" ref="N2184">_xlfn.IFS(
   FACT_ORDERS[[#This Row],[TypeOfClient]]="VIP", 0.2,
   FACT_ORDERS[[#This Row],[TypeOfClient]]="Premium", 0.1,
   TRUE, 0
)</f>
        <v>0.2</v>
      </c>
      <c r="O2184" s="31" cm="1">
        <f t="array" ref="O2184">_xlfn.IFS(
   FACT_ORDERS[[#This Row],[TotalAmount]]&gt;1500, 0.15,
   FACT_ORDERS[[#This Row],[TotalAmount]]&gt;1000, 0.1,
   FACT_ORDERS[[#This Row],[TotalAmount]]&gt;500, 0.05,
   TRUE, 0
)</f>
        <v>0.05</v>
      </c>
      <c r="P2184" s="28">
        <f xml:space="preserve"> FACT_ORDERS[[#This Row],[TotalAmount]] * (1 - (FACT_ORDERS[[#This Row],[ClientDiscount]] + FACT_ORDERS[[#This Row],[OrderDiscount]]) )</f>
        <v>495</v>
      </c>
      <c r="Q2184" s="28">
        <f>FACT_ORDERS[[#This Row],[TotalAmountWithDiscount]]+FACT_ORDERS[[#This Row],[DeliveryCost]]</f>
        <v>510</v>
      </c>
      <c r="R2184" s="35">
        <v>45171</v>
      </c>
      <c r="S2184" s="35" t="str">
        <f>IF(NETWORKDAYS(FACT_ORDERS[[#This Row],[Order-Date]], FACT_ORDERS[[#This Row],[ArrivalDate ]]) &gt; 10, "Late", "On Time")</f>
        <v>On Time</v>
      </c>
    </row>
    <row r="2185" spans="1:19" x14ac:dyDescent="0.3">
      <c r="A2185" s="12">
        <v>7183</v>
      </c>
      <c r="B2185" s="12">
        <v>277</v>
      </c>
      <c r="C2185" s="12">
        <v>10610</v>
      </c>
      <c r="D2185" s="12">
        <v>2184</v>
      </c>
      <c r="E2185" s="12" t="s">
        <v>244</v>
      </c>
      <c r="F2185" s="13">
        <v>45161</v>
      </c>
      <c r="G2185" s="26" t="s">
        <v>12700</v>
      </c>
      <c r="H2185" s="12">
        <v>37</v>
      </c>
      <c r="I2185" s="28">
        <f>VLOOKUP(B:B,DIM_PRODUCTS!A:F,5,FALSE)</f>
        <v>19</v>
      </c>
      <c r="J2185" s="28">
        <f>FACT_ORDERS[[#This Row],[ProductPrice]]*FACT_ORDERS[[#This Row],[Quantity]]</f>
        <v>703</v>
      </c>
      <c r="K2185" s="12" t="str">
        <f>VLOOKUP(C:C,DIM_CUSTOMERS!A:G,7,FALSE)</f>
        <v>Spain</v>
      </c>
      <c r="L2185" s="30" cm="1">
        <f t="array" ref="L2185">_xlfn.IFS(
    AND(FACT_ORDERS[[#This Row],[DeliveryMehtod]]="shippment",FACT_ORDERS[[#This Row],[TotalAmount]]&gt;=200), 0,
    AND(FACT_ORDERS[[#This Row],[DeliveryMehtod]]="pickup"), 15,
    AND(FACT_ORDERS[[#This Row],[DeliveryMehtod]]="shippment",FACT_ORDERS[[#This Row],[TotalAmount]]&lt;200), 35
)</f>
        <v>0</v>
      </c>
      <c r="M2185" s="12" t="str" cm="1">
        <f t="array" ref="M2185">_xlfn.IFS(
    SUMIFS(FACT_ORDERS[TotalAmount], FACT_ORDERS[WD_CUSTOMERS],FACT_ORDERS[[#This Row],[WD_CUSTOMERS]])&gt;=15000, "VIP",
    SUMIFS(FACT_ORDERS[TotalAmount], FACT_ORDERS[WD_CUSTOMERS],FACT_ORDERS[[#This Row],[WD_CUSTOMERS]])&gt;=8000, "Premium",
    TRUE, "Regular"
)</f>
        <v>VIP</v>
      </c>
      <c r="N2185" s="32" cm="1">
        <f t="array" ref="N2185">_xlfn.IFS(
   FACT_ORDERS[[#This Row],[TypeOfClient]]="VIP", 0.2,
   FACT_ORDERS[[#This Row],[TypeOfClient]]="Premium", 0.1,
   TRUE, 0
)</f>
        <v>0.2</v>
      </c>
      <c r="O2185" s="31" cm="1">
        <f t="array" ref="O2185">_xlfn.IFS(
   FACT_ORDERS[[#This Row],[TotalAmount]]&gt;1500, 0.15,
   FACT_ORDERS[[#This Row],[TotalAmount]]&gt;1000, 0.1,
   FACT_ORDERS[[#This Row],[TotalAmount]]&gt;500, 0.05,
   TRUE, 0
)</f>
        <v>0.05</v>
      </c>
      <c r="P2185" s="28">
        <f xml:space="preserve"> FACT_ORDERS[[#This Row],[TotalAmount]] * (1 - (FACT_ORDERS[[#This Row],[ClientDiscount]] + FACT_ORDERS[[#This Row],[OrderDiscount]]) )</f>
        <v>527.25</v>
      </c>
      <c r="Q2185" s="28">
        <f>FACT_ORDERS[[#This Row],[TotalAmountWithDiscount]]+FACT_ORDERS[[#This Row],[DeliveryCost]]</f>
        <v>527.25</v>
      </c>
      <c r="R2185" s="35">
        <v>45181</v>
      </c>
      <c r="S2185" s="35" t="str">
        <f>IF(NETWORKDAYS(FACT_ORDERS[[#This Row],[Order-Date]], FACT_ORDERS[[#This Row],[ArrivalDate ]]) &gt; 10, "Late", "On Time")</f>
        <v>Late</v>
      </c>
    </row>
    <row r="2186" spans="1:19" x14ac:dyDescent="0.3">
      <c r="A2186" s="12">
        <v>7184</v>
      </c>
      <c r="B2186" s="12">
        <v>215</v>
      </c>
      <c r="C2186" s="12">
        <v>10610</v>
      </c>
      <c r="D2186" s="12">
        <v>2185</v>
      </c>
      <c r="E2186" s="12" t="s">
        <v>243</v>
      </c>
      <c r="F2186" s="13">
        <v>45161</v>
      </c>
      <c r="G2186" s="26" t="s">
        <v>12701</v>
      </c>
      <c r="H2186" s="12">
        <v>36</v>
      </c>
      <c r="I2186" s="28">
        <f>VLOOKUP(B:B,DIM_PRODUCTS!A:F,5,FALSE)</f>
        <v>41</v>
      </c>
      <c r="J2186" s="28">
        <f>FACT_ORDERS[[#This Row],[ProductPrice]]*FACT_ORDERS[[#This Row],[Quantity]]</f>
        <v>1476</v>
      </c>
      <c r="K2186" s="12" t="str">
        <f>VLOOKUP(C:C,DIM_CUSTOMERS!A:G,7,FALSE)</f>
        <v>Spain</v>
      </c>
      <c r="L2186" s="30" cm="1">
        <f t="array" ref="L2186">_xlfn.IFS(
    AND(FACT_ORDERS[[#This Row],[DeliveryMehtod]]="shippment",FACT_ORDERS[[#This Row],[TotalAmount]]&gt;=200), 0,
    AND(FACT_ORDERS[[#This Row],[DeliveryMehtod]]="pickup"), 15,
    AND(FACT_ORDERS[[#This Row],[DeliveryMehtod]]="shippment",FACT_ORDERS[[#This Row],[TotalAmount]]&lt;200), 35
)</f>
        <v>15</v>
      </c>
      <c r="M2186" s="12" t="str" cm="1">
        <f t="array" ref="M2186">_xlfn.IFS(
    SUMIFS(FACT_ORDERS[TotalAmount], FACT_ORDERS[WD_CUSTOMERS],FACT_ORDERS[[#This Row],[WD_CUSTOMERS]])&gt;=15000, "VIP",
    SUMIFS(FACT_ORDERS[TotalAmount], FACT_ORDERS[WD_CUSTOMERS],FACT_ORDERS[[#This Row],[WD_CUSTOMERS]])&gt;=8000, "Premium",
    TRUE, "Regular"
)</f>
        <v>VIP</v>
      </c>
      <c r="N2186" s="32" cm="1">
        <f t="array" ref="N2186">_xlfn.IFS(
   FACT_ORDERS[[#This Row],[TypeOfClient]]="VIP", 0.2,
   FACT_ORDERS[[#This Row],[TypeOfClient]]="Premium", 0.1,
   TRUE, 0
)</f>
        <v>0.2</v>
      </c>
      <c r="O2186" s="31" cm="1">
        <f t="array" ref="O2186">_xlfn.IFS(
   FACT_ORDERS[[#This Row],[TotalAmount]]&gt;1500, 0.15,
   FACT_ORDERS[[#This Row],[TotalAmount]]&gt;1000, 0.1,
   FACT_ORDERS[[#This Row],[TotalAmount]]&gt;500, 0.05,
   TRUE, 0
)</f>
        <v>0.1</v>
      </c>
      <c r="P2186" s="28">
        <f xml:space="preserve"> FACT_ORDERS[[#This Row],[TotalAmount]] * (1 - (FACT_ORDERS[[#This Row],[ClientDiscount]] + FACT_ORDERS[[#This Row],[OrderDiscount]]) )</f>
        <v>1033.2</v>
      </c>
      <c r="Q2186" s="28">
        <f>FACT_ORDERS[[#This Row],[TotalAmountWithDiscount]]+FACT_ORDERS[[#This Row],[DeliveryCost]]</f>
        <v>1048.2</v>
      </c>
      <c r="R2186" s="35">
        <v>45172</v>
      </c>
      <c r="S2186" s="35" t="str">
        <f>IF(NETWORKDAYS(FACT_ORDERS[[#This Row],[Order-Date]], FACT_ORDERS[[#This Row],[ArrivalDate ]]) &gt; 10, "Late", "On Time")</f>
        <v>On Time</v>
      </c>
    </row>
    <row r="2187" spans="1:19" x14ac:dyDescent="0.3">
      <c r="A2187" s="12">
        <v>7185</v>
      </c>
      <c r="B2187" s="12">
        <v>201</v>
      </c>
      <c r="C2187" s="12">
        <v>10610</v>
      </c>
      <c r="D2187" s="12">
        <v>2186</v>
      </c>
      <c r="E2187" s="12" t="s">
        <v>243</v>
      </c>
      <c r="F2187" s="13">
        <v>45231</v>
      </c>
      <c r="G2187" s="26" t="s">
        <v>4427</v>
      </c>
      <c r="H2187" s="12">
        <v>27</v>
      </c>
      <c r="I2187" s="28">
        <f>VLOOKUP(B:B,DIM_PRODUCTS!A:F,5,FALSE)</f>
        <v>10</v>
      </c>
      <c r="J2187" s="28">
        <f>FACT_ORDERS[[#This Row],[ProductPrice]]*FACT_ORDERS[[#This Row],[Quantity]]</f>
        <v>270</v>
      </c>
      <c r="K2187" s="12" t="str">
        <f>VLOOKUP(C:C,DIM_CUSTOMERS!A:G,7,FALSE)</f>
        <v>Spain</v>
      </c>
      <c r="L2187" s="30" cm="1">
        <f t="array" ref="L2187">_xlfn.IFS(
    AND(FACT_ORDERS[[#This Row],[DeliveryMehtod]]="shippment",FACT_ORDERS[[#This Row],[TotalAmount]]&gt;=200), 0,
    AND(FACT_ORDERS[[#This Row],[DeliveryMehtod]]="pickup"), 15,
    AND(FACT_ORDERS[[#This Row],[DeliveryMehtod]]="shippment",FACT_ORDERS[[#This Row],[TotalAmount]]&lt;200), 35
)</f>
        <v>15</v>
      </c>
      <c r="M2187" s="12" t="str" cm="1">
        <f t="array" ref="M2187">_xlfn.IFS(
    SUMIFS(FACT_ORDERS[TotalAmount], FACT_ORDERS[WD_CUSTOMERS],FACT_ORDERS[[#This Row],[WD_CUSTOMERS]])&gt;=15000, "VIP",
    SUMIFS(FACT_ORDERS[TotalAmount], FACT_ORDERS[WD_CUSTOMERS],FACT_ORDERS[[#This Row],[WD_CUSTOMERS]])&gt;=8000, "Premium",
    TRUE, "Regular"
)</f>
        <v>VIP</v>
      </c>
      <c r="N2187" s="32" cm="1">
        <f t="array" ref="N2187">_xlfn.IFS(
   FACT_ORDERS[[#This Row],[TypeOfClient]]="VIP", 0.2,
   FACT_ORDERS[[#This Row],[TypeOfClient]]="Premium", 0.1,
   TRUE, 0
)</f>
        <v>0.2</v>
      </c>
      <c r="O2187" s="31" cm="1">
        <f t="array" ref="O2187">_xlfn.IFS(
   FACT_ORDERS[[#This Row],[TotalAmount]]&gt;1500, 0.15,
   FACT_ORDERS[[#This Row],[TotalAmount]]&gt;1000, 0.1,
   FACT_ORDERS[[#This Row],[TotalAmount]]&gt;500, 0.05,
   TRUE, 0
)</f>
        <v>0</v>
      </c>
      <c r="P2187" s="28">
        <f xml:space="preserve"> FACT_ORDERS[[#This Row],[TotalAmount]] * (1 - (FACT_ORDERS[[#This Row],[ClientDiscount]] + FACT_ORDERS[[#This Row],[OrderDiscount]]) )</f>
        <v>216</v>
      </c>
      <c r="Q2187" s="28">
        <f>FACT_ORDERS[[#This Row],[TotalAmountWithDiscount]]+FACT_ORDERS[[#This Row],[DeliveryCost]]</f>
        <v>231</v>
      </c>
      <c r="R2187" s="35">
        <v>45241</v>
      </c>
      <c r="S2187" s="35" t="str">
        <f>IF(NETWORKDAYS(FACT_ORDERS[[#This Row],[Order-Date]], FACT_ORDERS[[#This Row],[ArrivalDate ]]) &gt; 10, "Late", "On Time")</f>
        <v>On Time</v>
      </c>
    </row>
    <row r="2188" spans="1:19" x14ac:dyDescent="0.3">
      <c r="A2188" s="12">
        <v>7186</v>
      </c>
      <c r="B2188" s="12">
        <v>236</v>
      </c>
      <c r="C2188" s="12">
        <v>10610</v>
      </c>
      <c r="D2188" s="12">
        <v>2187</v>
      </c>
      <c r="E2188" s="12" t="s">
        <v>243</v>
      </c>
      <c r="F2188" s="13">
        <v>45231</v>
      </c>
      <c r="G2188" s="26" t="s">
        <v>12702</v>
      </c>
      <c r="H2188" s="12">
        <v>23</v>
      </c>
      <c r="I2188" s="28">
        <f>VLOOKUP(B:B,DIM_PRODUCTS!A:F,5,FALSE)</f>
        <v>12</v>
      </c>
      <c r="J2188" s="28">
        <f>FACT_ORDERS[[#This Row],[ProductPrice]]*FACT_ORDERS[[#This Row],[Quantity]]</f>
        <v>276</v>
      </c>
      <c r="K2188" s="12" t="str">
        <f>VLOOKUP(C:C,DIM_CUSTOMERS!A:G,7,FALSE)</f>
        <v>Spain</v>
      </c>
      <c r="L2188" s="30" cm="1">
        <f t="array" ref="L2188">_xlfn.IFS(
    AND(FACT_ORDERS[[#This Row],[DeliveryMehtod]]="shippment",FACT_ORDERS[[#This Row],[TotalAmount]]&gt;=200), 0,
    AND(FACT_ORDERS[[#This Row],[DeliveryMehtod]]="pickup"), 15,
    AND(FACT_ORDERS[[#This Row],[DeliveryMehtod]]="shippment",FACT_ORDERS[[#This Row],[TotalAmount]]&lt;200), 35
)</f>
        <v>15</v>
      </c>
      <c r="M2188" s="12" t="str" cm="1">
        <f t="array" ref="M2188">_xlfn.IFS(
    SUMIFS(FACT_ORDERS[TotalAmount], FACT_ORDERS[WD_CUSTOMERS],FACT_ORDERS[[#This Row],[WD_CUSTOMERS]])&gt;=15000, "VIP",
    SUMIFS(FACT_ORDERS[TotalAmount], FACT_ORDERS[WD_CUSTOMERS],FACT_ORDERS[[#This Row],[WD_CUSTOMERS]])&gt;=8000, "Premium",
    TRUE, "Regular"
)</f>
        <v>VIP</v>
      </c>
      <c r="N2188" s="32" cm="1">
        <f t="array" ref="N2188">_xlfn.IFS(
   FACT_ORDERS[[#This Row],[TypeOfClient]]="VIP", 0.2,
   FACT_ORDERS[[#This Row],[TypeOfClient]]="Premium", 0.1,
   TRUE, 0
)</f>
        <v>0.2</v>
      </c>
      <c r="O2188" s="31" cm="1">
        <f t="array" ref="O2188">_xlfn.IFS(
   FACT_ORDERS[[#This Row],[TotalAmount]]&gt;1500, 0.15,
   FACT_ORDERS[[#This Row],[TotalAmount]]&gt;1000, 0.1,
   FACT_ORDERS[[#This Row],[TotalAmount]]&gt;500, 0.05,
   TRUE, 0
)</f>
        <v>0</v>
      </c>
      <c r="P2188" s="28">
        <f xml:space="preserve"> FACT_ORDERS[[#This Row],[TotalAmount]] * (1 - (FACT_ORDERS[[#This Row],[ClientDiscount]] + FACT_ORDERS[[#This Row],[OrderDiscount]]) )</f>
        <v>220.8</v>
      </c>
      <c r="Q2188" s="28">
        <f>FACT_ORDERS[[#This Row],[TotalAmountWithDiscount]]+FACT_ORDERS[[#This Row],[DeliveryCost]]</f>
        <v>235.8</v>
      </c>
      <c r="R2188" s="35">
        <v>45240</v>
      </c>
      <c r="S2188" s="35" t="str">
        <f>IF(NETWORKDAYS(FACT_ORDERS[[#This Row],[Order-Date]], FACT_ORDERS[[#This Row],[ArrivalDate ]]) &gt; 10, "Late", "On Time")</f>
        <v>On Time</v>
      </c>
    </row>
    <row r="2189" spans="1:19" x14ac:dyDescent="0.3">
      <c r="A2189" s="12">
        <v>7187</v>
      </c>
      <c r="B2189" s="12">
        <v>277</v>
      </c>
      <c r="C2189" s="12">
        <v>10610</v>
      </c>
      <c r="D2189" s="12">
        <v>2188</v>
      </c>
      <c r="E2189" s="12" t="s">
        <v>244</v>
      </c>
      <c r="F2189" s="13">
        <v>45231</v>
      </c>
      <c r="G2189" s="26" t="s">
        <v>12703</v>
      </c>
      <c r="H2189" s="12">
        <v>39</v>
      </c>
      <c r="I2189" s="28">
        <f>VLOOKUP(B:B,DIM_PRODUCTS!A:F,5,FALSE)</f>
        <v>19</v>
      </c>
      <c r="J2189" s="28">
        <f>FACT_ORDERS[[#This Row],[ProductPrice]]*FACT_ORDERS[[#This Row],[Quantity]]</f>
        <v>741</v>
      </c>
      <c r="K2189" s="12" t="str">
        <f>VLOOKUP(C:C,DIM_CUSTOMERS!A:G,7,FALSE)</f>
        <v>Spain</v>
      </c>
      <c r="L2189" s="30" cm="1">
        <f t="array" ref="L2189">_xlfn.IFS(
    AND(FACT_ORDERS[[#This Row],[DeliveryMehtod]]="shippment",FACT_ORDERS[[#This Row],[TotalAmount]]&gt;=200), 0,
    AND(FACT_ORDERS[[#This Row],[DeliveryMehtod]]="pickup"), 15,
    AND(FACT_ORDERS[[#This Row],[DeliveryMehtod]]="shippment",FACT_ORDERS[[#This Row],[TotalAmount]]&lt;200), 35
)</f>
        <v>0</v>
      </c>
      <c r="M2189" s="12" t="str" cm="1">
        <f t="array" ref="M2189">_xlfn.IFS(
    SUMIFS(FACT_ORDERS[TotalAmount], FACT_ORDERS[WD_CUSTOMERS],FACT_ORDERS[[#This Row],[WD_CUSTOMERS]])&gt;=15000, "VIP",
    SUMIFS(FACT_ORDERS[TotalAmount], FACT_ORDERS[WD_CUSTOMERS],FACT_ORDERS[[#This Row],[WD_CUSTOMERS]])&gt;=8000, "Premium",
    TRUE, "Regular"
)</f>
        <v>VIP</v>
      </c>
      <c r="N2189" s="32" cm="1">
        <f t="array" ref="N2189">_xlfn.IFS(
   FACT_ORDERS[[#This Row],[TypeOfClient]]="VIP", 0.2,
   FACT_ORDERS[[#This Row],[TypeOfClient]]="Premium", 0.1,
   TRUE, 0
)</f>
        <v>0.2</v>
      </c>
      <c r="O2189" s="31" cm="1">
        <f t="array" ref="O2189">_xlfn.IFS(
   FACT_ORDERS[[#This Row],[TotalAmount]]&gt;1500, 0.15,
   FACT_ORDERS[[#This Row],[TotalAmount]]&gt;1000, 0.1,
   FACT_ORDERS[[#This Row],[TotalAmount]]&gt;500, 0.05,
   TRUE, 0
)</f>
        <v>0.05</v>
      </c>
      <c r="P2189" s="28">
        <f xml:space="preserve"> FACT_ORDERS[[#This Row],[TotalAmount]] * (1 - (FACT_ORDERS[[#This Row],[ClientDiscount]] + FACT_ORDERS[[#This Row],[OrderDiscount]]) )</f>
        <v>555.75</v>
      </c>
      <c r="Q2189" s="28">
        <f>FACT_ORDERS[[#This Row],[TotalAmountWithDiscount]]+FACT_ORDERS[[#This Row],[DeliveryCost]]</f>
        <v>555.75</v>
      </c>
      <c r="R2189" s="35">
        <v>45238</v>
      </c>
      <c r="S2189" s="35" t="str">
        <f>IF(NETWORKDAYS(FACT_ORDERS[[#This Row],[Order-Date]], FACT_ORDERS[[#This Row],[ArrivalDate ]]) &gt; 10, "Late", "On Time")</f>
        <v>On Time</v>
      </c>
    </row>
    <row r="2190" spans="1:19" x14ac:dyDescent="0.3">
      <c r="A2190" s="12">
        <v>7188</v>
      </c>
      <c r="B2190" s="12">
        <v>215</v>
      </c>
      <c r="C2190" s="12">
        <v>10610</v>
      </c>
      <c r="D2190" s="12">
        <v>2189</v>
      </c>
      <c r="E2190" s="12" t="s">
        <v>244</v>
      </c>
      <c r="F2190" s="13">
        <v>45231</v>
      </c>
      <c r="G2190" s="26" t="s">
        <v>12704</v>
      </c>
      <c r="H2190" s="12">
        <v>32</v>
      </c>
      <c r="I2190" s="28">
        <f>VLOOKUP(B:B,DIM_PRODUCTS!A:F,5,FALSE)</f>
        <v>41</v>
      </c>
      <c r="J2190" s="28">
        <f>FACT_ORDERS[[#This Row],[ProductPrice]]*FACT_ORDERS[[#This Row],[Quantity]]</f>
        <v>1312</v>
      </c>
      <c r="K2190" s="12" t="str">
        <f>VLOOKUP(C:C,DIM_CUSTOMERS!A:G,7,FALSE)</f>
        <v>Spain</v>
      </c>
      <c r="L2190" s="30" cm="1">
        <f t="array" ref="L2190">_xlfn.IFS(
    AND(FACT_ORDERS[[#This Row],[DeliveryMehtod]]="shippment",FACT_ORDERS[[#This Row],[TotalAmount]]&gt;=200), 0,
    AND(FACT_ORDERS[[#This Row],[DeliveryMehtod]]="pickup"), 15,
    AND(FACT_ORDERS[[#This Row],[DeliveryMehtod]]="shippment",FACT_ORDERS[[#This Row],[TotalAmount]]&lt;200), 35
)</f>
        <v>0</v>
      </c>
      <c r="M2190" s="12" t="str" cm="1">
        <f t="array" ref="M2190">_xlfn.IFS(
    SUMIFS(FACT_ORDERS[TotalAmount], FACT_ORDERS[WD_CUSTOMERS],FACT_ORDERS[[#This Row],[WD_CUSTOMERS]])&gt;=15000, "VIP",
    SUMIFS(FACT_ORDERS[TotalAmount], FACT_ORDERS[WD_CUSTOMERS],FACT_ORDERS[[#This Row],[WD_CUSTOMERS]])&gt;=8000, "Premium",
    TRUE, "Regular"
)</f>
        <v>VIP</v>
      </c>
      <c r="N2190" s="32" cm="1">
        <f t="array" ref="N2190">_xlfn.IFS(
   FACT_ORDERS[[#This Row],[TypeOfClient]]="VIP", 0.2,
   FACT_ORDERS[[#This Row],[TypeOfClient]]="Premium", 0.1,
   TRUE, 0
)</f>
        <v>0.2</v>
      </c>
      <c r="O2190" s="31" cm="1">
        <f t="array" ref="O2190">_xlfn.IFS(
   FACT_ORDERS[[#This Row],[TotalAmount]]&gt;1500, 0.15,
   FACT_ORDERS[[#This Row],[TotalAmount]]&gt;1000, 0.1,
   FACT_ORDERS[[#This Row],[TotalAmount]]&gt;500, 0.05,
   TRUE, 0
)</f>
        <v>0.1</v>
      </c>
      <c r="P2190" s="28">
        <f xml:space="preserve"> FACT_ORDERS[[#This Row],[TotalAmount]] * (1 - (FACT_ORDERS[[#This Row],[ClientDiscount]] + FACT_ORDERS[[#This Row],[OrderDiscount]]) )</f>
        <v>918.4</v>
      </c>
      <c r="Q2190" s="28">
        <f>FACT_ORDERS[[#This Row],[TotalAmountWithDiscount]]+FACT_ORDERS[[#This Row],[DeliveryCost]]</f>
        <v>918.4</v>
      </c>
      <c r="R2190" s="35">
        <v>45239</v>
      </c>
      <c r="S2190" s="35" t="str">
        <f>IF(NETWORKDAYS(FACT_ORDERS[[#This Row],[Order-Date]], FACT_ORDERS[[#This Row],[ArrivalDate ]]) &gt; 10, "Late", "On Time")</f>
        <v>On Time</v>
      </c>
    </row>
    <row r="2191" spans="1:19" x14ac:dyDescent="0.3">
      <c r="A2191" s="12">
        <v>7189</v>
      </c>
      <c r="B2191" s="12">
        <v>253</v>
      </c>
      <c r="C2191" s="12">
        <v>10571</v>
      </c>
      <c r="D2191" s="12">
        <v>2190</v>
      </c>
      <c r="E2191" s="12" t="s">
        <v>244</v>
      </c>
      <c r="F2191" s="13">
        <v>45395</v>
      </c>
      <c r="G2191" s="26" t="s">
        <v>12705</v>
      </c>
      <c r="H2191" s="12">
        <v>51</v>
      </c>
      <c r="I2191" s="28">
        <f>VLOOKUP(B:B,DIM_PRODUCTS!A:F,5,FALSE)</f>
        <v>11</v>
      </c>
      <c r="J2191" s="28">
        <f>FACT_ORDERS[[#This Row],[ProductPrice]]*FACT_ORDERS[[#This Row],[Quantity]]</f>
        <v>561</v>
      </c>
      <c r="K2191" s="12" t="str">
        <f>VLOOKUP(C:C,DIM_CUSTOMERS!A:G,7,FALSE)</f>
        <v>South Korea</v>
      </c>
      <c r="L2191" s="30" cm="1">
        <f t="array" ref="L2191">_xlfn.IFS(
    AND(FACT_ORDERS[[#This Row],[DeliveryMehtod]]="shippment",FACT_ORDERS[[#This Row],[TotalAmount]]&gt;=200), 0,
    AND(FACT_ORDERS[[#This Row],[DeliveryMehtod]]="pickup"), 15,
    AND(FACT_ORDERS[[#This Row],[DeliveryMehtod]]="shippment",FACT_ORDERS[[#This Row],[TotalAmount]]&lt;200), 35
)</f>
        <v>0</v>
      </c>
      <c r="M2191" s="12" t="str" cm="1">
        <f t="array" ref="M2191">_xlfn.IFS(
    SUMIFS(FACT_ORDERS[TotalAmount], FACT_ORDERS[WD_CUSTOMERS],FACT_ORDERS[[#This Row],[WD_CUSTOMERS]])&gt;=15000, "VIP",
    SUMIFS(FACT_ORDERS[TotalAmount], FACT_ORDERS[WD_CUSTOMERS],FACT_ORDERS[[#This Row],[WD_CUSTOMERS]])&gt;=8000, "Premium",
    TRUE, "Regular"
)</f>
        <v>Regular</v>
      </c>
      <c r="N2191" s="32" cm="1">
        <f t="array" ref="N2191">_xlfn.IFS(
   FACT_ORDERS[[#This Row],[TypeOfClient]]="VIP", 0.2,
   FACT_ORDERS[[#This Row],[TypeOfClient]]="Premium", 0.1,
   TRUE, 0
)</f>
        <v>0</v>
      </c>
      <c r="O2191" s="31" cm="1">
        <f t="array" ref="O2191">_xlfn.IFS(
   FACT_ORDERS[[#This Row],[TotalAmount]]&gt;1500, 0.15,
   FACT_ORDERS[[#This Row],[TotalAmount]]&gt;1000, 0.1,
   FACT_ORDERS[[#This Row],[TotalAmount]]&gt;500, 0.05,
   TRUE, 0
)</f>
        <v>0.05</v>
      </c>
      <c r="P2191" s="28">
        <f xml:space="preserve"> FACT_ORDERS[[#This Row],[TotalAmount]] * (1 - (FACT_ORDERS[[#This Row],[ClientDiscount]] + FACT_ORDERS[[#This Row],[OrderDiscount]]) )</f>
        <v>532.94999999999993</v>
      </c>
      <c r="Q2191" s="28">
        <f>FACT_ORDERS[[#This Row],[TotalAmountWithDiscount]]+FACT_ORDERS[[#This Row],[DeliveryCost]]</f>
        <v>532.94999999999993</v>
      </c>
      <c r="R2191" s="35">
        <v>45403</v>
      </c>
      <c r="S2191" s="35" t="str">
        <f>IF(NETWORKDAYS(FACT_ORDERS[[#This Row],[Order-Date]], FACT_ORDERS[[#This Row],[ArrivalDate ]]) &gt; 10, "Late", "On Time")</f>
        <v>On Time</v>
      </c>
    </row>
    <row r="2192" spans="1:19" x14ac:dyDescent="0.3">
      <c r="A2192" s="12">
        <v>7190</v>
      </c>
      <c r="B2192" s="12">
        <v>208</v>
      </c>
      <c r="C2192" s="12">
        <v>10571</v>
      </c>
      <c r="D2192" s="12">
        <v>2191</v>
      </c>
      <c r="E2192" s="12" t="s">
        <v>244</v>
      </c>
      <c r="F2192" s="13">
        <v>45395</v>
      </c>
      <c r="G2192" s="26" t="s">
        <v>12706</v>
      </c>
      <c r="H2192" s="12">
        <v>12</v>
      </c>
      <c r="I2192" s="28">
        <f>VLOOKUP(B:B,DIM_PRODUCTS!A:F,5,FALSE)</f>
        <v>10</v>
      </c>
      <c r="J2192" s="28">
        <f>FACT_ORDERS[[#This Row],[ProductPrice]]*FACT_ORDERS[[#This Row],[Quantity]]</f>
        <v>120</v>
      </c>
      <c r="K2192" s="12" t="str">
        <f>VLOOKUP(C:C,DIM_CUSTOMERS!A:G,7,FALSE)</f>
        <v>South Korea</v>
      </c>
      <c r="L2192" s="30" cm="1">
        <f t="array" ref="L2192">_xlfn.IFS(
    AND(FACT_ORDERS[[#This Row],[DeliveryMehtod]]="shippment",FACT_ORDERS[[#This Row],[TotalAmount]]&gt;=200), 0,
    AND(FACT_ORDERS[[#This Row],[DeliveryMehtod]]="pickup"), 15,
    AND(FACT_ORDERS[[#This Row],[DeliveryMehtod]]="shippment",FACT_ORDERS[[#This Row],[TotalAmount]]&lt;200), 35
)</f>
        <v>35</v>
      </c>
      <c r="M2192" s="12" t="str" cm="1">
        <f t="array" ref="M2192">_xlfn.IFS(
    SUMIFS(FACT_ORDERS[TotalAmount], FACT_ORDERS[WD_CUSTOMERS],FACT_ORDERS[[#This Row],[WD_CUSTOMERS]])&gt;=15000, "VIP",
    SUMIFS(FACT_ORDERS[TotalAmount], FACT_ORDERS[WD_CUSTOMERS],FACT_ORDERS[[#This Row],[WD_CUSTOMERS]])&gt;=8000, "Premium",
    TRUE, "Regular"
)</f>
        <v>Regular</v>
      </c>
      <c r="N2192" s="32" cm="1">
        <f t="array" ref="N2192">_xlfn.IFS(
   FACT_ORDERS[[#This Row],[TypeOfClient]]="VIP", 0.2,
   FACT_ORDERS[[#This Row],[TypeOfClient]]="Premium", 0.1,
   TRUE, 0
)</f>
        <v>0</v>
      </c>
      <c r="O2192" s="31" cm="1">
        <f t="array" ref="O2192">_xlfn.IFS(
   FACT_ORDERS[[#This Row],[TotalAmount]]&gt;1500, 0.15,
   FACT_ORDERS[[#This Row],[TotalAmount]]&gt;1000, 0.1,
   FACT_ORDERS[[#This Row],[TotalAmount]]&gt;500, 0.05,
   TRUE, 0
)</f>
        <v>0</v>
      </c>
      <c r="P2192" s="28">
        <f xml:space="preserve"> FACT_ORDERS[[#This Row],[TotalAmount]] * (1 - (FACT_ORDERS[[#This Row],[ClientDiscount]] + FACT_ORDERS[[#This Row],[OrderDiscount]]) )</f>
        <v>120</v>
      </c>
      <c r="Q2192" s="28">
        <f>FACT_ORDERS[[#This Row],[TotalAmountWithDiscount]]+FACT_ORDERS[[#This Row],[DeliveryCost]]</f>
        <v>155</v>
      </c>
      <c r="R2192" s="35">
        <v>45403</v>
      </c>
      <c r="S2192" s="35" t="str">
        <f>IF(NETWORKDAYS(FACT_ORDERS[[#This Row],[Order-Date]], FACT_ORDERS[[#This Row],[ArrivalDate ]]) &gt; 10, "Late", "On Time")</f>
        <v>On Time</v>
      </c>
    </row>
    <row r="2193" spans="1:19" x14ac:dyDescent="0.3">
      <c r="A2193" s="12">
        <v>7191</v>
      </c>
      <c r="B2193" s="12">
        <v>209</v>
      </c>
      <c r="C2193" s="12">
        <v>10571</v>
      </c>
      <c r="D2193" s="12">
        <v>2192</v>
      </c>
      <c r="E2193" s="12" t="s">
        <v>243</v>
      </c>
      <c r="F2193" s="13">
        <v>45395</v>
      </c>
      <c r="G2193" s="26" t="s">
        <v>12707</v>
      </c>
      <c r="H2193" s="12">
        <v>15</v>
      </c>
      <c r="I2193" s="28">
        <f>VLOOKUP(B:B,DIM_PRODUCTS!A:F,5,FALSE)</f>
        <v>8</v>
      </c>
      <c r="J2193" s="28">
        <f>FACT_ORDERS[[#This Row],[ProductPrice]]*FACT_ORDERS[[#This Row],[Quantity]]</f>
        <v>120</v>
      </c>
      <c r="K2193" s="12" t="str">
        <f>VLOOKUP(C:C,DIM_CUSTOMERS!A:G,7,FALSE)</f>
        <v>South Korea</v>
      </c>
      <c r="L2193" s="30" cm="1">
        <f t="array" ref="L2193">_xlfn.IFS(
    AND(FACT_ORDERS[[#This Row],[DeliveryMehtod]]="shippment",FACT_ORDERS[[#This Row],[TotalAmount]]&gt;=200), 0,
    AND(FACT_ORDERS[[#This Row],[DeliveryMehtod]]="pickup"), 15,
    AND(FACT_ORDERS[[#This Row],[DeliveryMehtod]]="shippment",FACT_ORDERS[[#This Row],[TotalAmount]]&lt;200), 35
)</f>
        <v>15</v>
      </c>
      <c r="M2193" s="12" t="str" cm="1">
        <f t="array" ref="M2193">_xlfn.IFS(
    SUMIFS(FACT_ORDERS[TotalAmount], FACT_ORDERS[WD_CUSTOMERS],FACT_ORDERS[[#This Row],[WD_CUSTOMERS]])&gt;=15000, "VIP",
    SUMIFS(FACT_ORDERS[TotalAmount], FACT_ORDERS[WD_CUSTOMERS],FACT_ORDERS[[#This Row],[WD_CUSTOMERS]])&gt;=8000, "Premium",
    TRUE, "Regular"
)</f>
        <v>Regular</v>
      </c>
      <c r="N2193" s="32" cm="1">
        <f t="array" ref="N2193">_xlfn.IFS(
   FACT_ORDERS[[#This Row],[TypeOfClient]]="VIP", 0.2,
   FACT_ORDERS[[#This Row],[TypeOfClient]]="Premium", 0.1,
   TRUE, 0
)</f>
        <v>0</v>
      </c>
      <c r="O2193" s="31" cm="1">
        <f t="array" ref="O2193">_xlfn.IFS(
   FACT_ORDERS[[#This Row],[TotalAmount]]&gt;1500, 0.15,
   FACT_ORDERS[[#This Row],[TotalAmount]]&gt;1000, 0.1,
   FACT_ORDERS[[#This Row],[TotalAmount]]&gt;500, 0.05,
   TRUE, 0
)</f>
        <v>0</v>
      </c>
      <c r="P2193" s="28">
        <f xml:space="preserve"> FACT_ORDERS[[#This Row],[TotalAmount]] * (1 - (FACT_ORDERS[[#This Row],[ClientDiscount]] + FACT_ORDERS[[#This Row],[OrderDiscount]]) )</f>
        <v>120</v>
      </c>
      <c r="Q2193" s="28">
        <f>FACT_ORDERS[[#This Row],[TotalAmountWithDiscount]]+FACT_ORDERS[[#This Row],[DeliveryCost]]</f>
        <v>135</v>
      </c>
      <c r="R2193" s="35">
        <v>45410</v>
      </c>
      <c r="S2193" s="35" t="str">
        <f>IF(NETWORKDAYS(FACT_ORDERS[[#This Row],[Order-Date]], FACT_ORDERS[[#This Row],[ArrivalDate ]]) &gt; 10, "Late", "On Time")</f>
        <v>On Time</v>
      </c>
    </row>
    <row r="2194" spans="1:19" x14ac:dyDescent="0.3">
      <c r="A2194" s="12">
        <v>7192</v>
      </c>
      <c r="B2194" s="12">
        <v>253</v>
      </c>
      <c r="C2194" s="12">
        <v>10571</v>
      </c>
      <c r="D2194" s="12">
        <v>2193</v>
      </c>
      <c r="E2194" s="12" t="s">
        <v>243</v>
      </c>
      <c r="F2194" s="13">
        <v>45275</v>
      </c>
      <c r="G2194" s="26" t="s">
        <v>12708</v>
      </c>
      <c r="H2194" s="12">
        <v>33</v>
      </c>
      <c r="I2194" s="28">
        <f>VLOOKUP(B:B,DIM_PRODUCTS!A:F,5,FALSE)</f>
        <v>11</v>
      </c>
      <c r="J2194" s="28">
        <f>FACT_ORDERS[[#This Row],[ProductPrice]]*FACT_ORDERS[[#This Row],[Quantity]]</f>
        <v>363</v>
      </c>
      <c r="K2194" s="12" t="str">
        <f>VLOOKUP(C:C,DIM_CUSTOMERS!A:G,7,FALSE)</f>
        <v>South Korea</v>
      </c>
      <c r="L2194" s="30" cm="1">
        <f t="array" ref="L2194">_xlfn.IFS(
    AND(FACT_ORDERS[[#This Row],[DeliveryMehtod]]="shippment",FACT_ORDERS[[#This Row],[TotalAmount]]&gt;=200), 0,
    AND(FACT_ORDERS[[#This Row],[DeliveryMehtod]]="pickup"), 15,
    AND(FACT_ORDERS[[#This Row],[DeliveryMehtod]]="shippment",FACT_ORDERS[[#This Row],[TotalAmount]]&lt;200), 35
)</f>
        <v>15</v>
      </c>
      <c r="M2194" s="12" t="str" cm="1">
        <f t="array" ref="M2194">_xlfn.IFS(
    SUMIFS(FACT_ORDERS[TotalAmount], FACT_ORDERS[WD_CUSTOMERS],FACT_ORDERS[[#This Row],[WD_CUSTOMERS]])&gt;=15000, "VIP",
    SUMIFS(FACT_ORDERS[TotalAmount], FACT_ORDERS[WD_CUSTOMERS],FACT_ORDERS[[#This Row],[WD_CUSTOMERS]])&gt;=8000, "Premium",
    TRUE, "Regular"
)</f>
        <v>Regular</v>
      </c>
      <c r="N2194" s="32" cm="1">
        <f t="array" ref="N2194">_xlfn.IFS(
   FACT_ORDERS[[#This Row],[TypeOfClient]]="VIP", 0.2,
   FACT_ORDERS[[#This Row],[TypeOfClient]]="Premium", 0.1,
   TRUE, 0
)</f>
        <v>0</v>
      </c>
      <c r="O2194" s="31" cm="1">
        <f t="array" ref="O2194">_xlfn.IFS(
   FACT_ORDERS[[#This Row],[TotalAmount]]&gt;1500, 0.15,
   FACT_ORDERS[[#This Row],[TotalAmount]]&gt;1000, 0.1,
   FACT_ORDERS[[#This Row],[TotalAmount]]&gt;500, 0.05,
   TRUE, 0
)</f>
        <v>0</v>
      </c>
      <c r="P2194" s="28">
        <f xml:space="preserve"> FACT_ORDERS[[#This Row],[TotalAmount]] * (1 - (FACT_ORDERS[[#This Row],[ClientDiscount]] + FACT_ORDERS[[#This Row],[OrderDiscount]]) )</f>
        <v>363</v>
      </c>
      <c r="Q2194" s="28">
        <f>FACT_ORDERS[[#This Row],[TotalAmountWithDiscount]]+FACT_ORDERS[[#This Row],[DeliveryCost]]</f>
        <v>378</v>
      </c>
      <c r="R2194" s="35">
        <v>45286</v>
      </c>
      <c r="S2194" s="35" t="str">
        <f>IF(NETWORKDAYS(FACT_ORDERS[[#This Row],[Order-Date]], FACT_ORDERS[[#This Row],[ArrivalDate ]]) &gt; 10, "Late", "On Time")</f>
        <v>On Time</v>
      </c>
    </row>
    <row r="2195" spans="1:19" x14ac:dyDescent="0.3">
      <c r="A2195" s="12">
        <v>7193</v>
      </c>
      <c r="B2195" s="12">
        <v>208</v>
      </c>
      <c r="C2195" s="12">
        <v>10571</v>
      </c>
      <c r="D2195" s="12">
        <v>2194</v>
      </c>
      <c r="E2195" s="12" t="s">
        <v>243</v>
      </c>
      <c r="F2195" s="13">
        <v>45275</v>
      </c>
      <c r="G2195" s="26" t="s">
        <v>3606</v>
      </c>
      <c r="H2195" s="12">
        <v>11</v>
      </c>
      <c r="I2195" s="28">
        <f>VLOOKUP(B:B,DIM_PRODUCTS!A:F,5,FALSE)</f>
        <v>10</v>
      </c>
      <c r="J2195" s="28">
        <f>FACT_ORDERS[[#This Row],[ProductPrice]]*FACT_ORDERS[[#This Row],[Quantity]]</f>
        <v>110</v>
      </c>
      <c r="K2195" s="12" t="str">
        <f>VLOOKUP(C:C,DIM_CUSTOMERS!A:G,7,FALSE)</f>
        <v>South Korea</v>
      </c>
      <c r="L2195" s="30" cm="1">
        <f t="array" ref="L2195">_xlfn.IFS(
    AND(FACT_ORDERS[[#This Row],[DeliveryMehtod]]="shippment",FACT_ORDERS[[#This Row],[TotalAmount]]&gt;=200), 0,
    AND(FACT_ORDERS[[#This Row],[DeliveryMehtod]]="pickup"), 15,
    AND(FACT_ORDERS[[#This Row],[DeliveryMehtod]]="shippment",FACT_ORDERS[[#This Row],[TotalAmount]]&lt;200), 35
)</f>
        <v>15</v>
      </c>
      <c r="M2195" s="12" t="str" cm="1">
        <f t="array" ref="M2195">_xlfn.IFS(
    SUMIFS(FACT_ORDERS[TotalAmount], FACT_ORDERS[WD_CUSTOMERS],FACT_ORDERS[[#This Row],[WD_CUSTOMERS]])&gt;=15000, "VIP",
    SUMIFS(FACT_ORDERS[TotalAmount], FACT_ORDERS[WD_CUSTOMERS],FACT_ORDERS[[#This Row],[WD_CUSTOMERS]])&gt;=8000, "Premium",
    TRUE, "Regular"
)</f>
        <v>Regular</v>
      </c>
      <c r="N2195" s="32" cm="1">
        <f t="array" ref="N2195">_xlfn.IFS(
   FACT_ORDERS[[#This Row],[TypeOfClient]]="VIP", 0.2,
   FACT_ORDERS[[#This Row],[TypeOfClient]]="Premium", 0.1,
   TRUE, 0
)</f>
        <v>0</v>
      </c>
      <c r="O2195" s="31" cm="1">
        <f t="array" ref="O2195">_xlfn.IFS(
   FACT_ORDERS[[#This Row],[TotalAmount]]&gt;1500, 0.15,
   FACT_ORDERS[[#This Row],[TotalAmount]]&gt;1000, 0.1,
   FACT_ORDERS[[#This Row],[TotalAmount]]&gt;500, 0.05,
   TRUE, 0
)</f>
        <v>0</v>
      </c>
      <c r="P2195" s="28">
        <f xml:space="preserve"> FACT_ORDERS[[#This Row],[TotalAmount]] * (1 - (FACT_ORDERS[[#This Row],[ClientDiscount]] + FACT_ORDERS[[#This Row],[OrderDiscount]]) )</f>
        <v>110</v>
      </c>
      <c r="Q2195" s="28">
        <f>FACT_ORDERS[[#This Row],[TotalAmountWithDiscount]]+FACT_ORDERS[[#This Row],[DeliveryCost]]</f>
        <v>125</v>
      </c>
      <c r="R2195" s="35">
        <v>45295</v>
      </c>
      <c r="S2195" s="35" t="str">
        <f>IF(NETWORKDAYS(FACT_ORDERS[[#This Row],[Order-Date]], FACT_ORDERS[[#This Row],[ArrivalDate ]]) &gt; 10, "Late", "On Time")</f>
        <v>Late</v>
      </c>
    </row>
    <row r="2196" spans="1:19" x14ac:dyDescent="0.3">
      <c r="A2196" s="12">
        <v>7194</v>
      </c>
      <c r="B2196" s="12">
        <v>209</v>
      </c>
      <c r="C2196" s="12">
        <v>10571</v>
      </c>
      <c r="D2196" s="12">
        <v>2195</v>
      </c>
      <c r="E2196" s="12" t="s">
        <v>243</v>
      </c>
      <c r="F2196" s="13">
        <v>45275</v>
      </c>
      <c r="G2196" s="26" t="s">
        <v>12709</v>
      </c>
      <c r="H2196" s="12">
        <v>18</v>
      </c>
      <c r="I2196" s="28">
        <f>VLOOKUP(B:B,DIM_PRODUCTS!A:F,5,FALSE)</f>
        <v>8</v>
      </c>
      <c r="J2196" s="28">
        <f>FACT_ORDERS[[#This Row],[ProductPrice]]*FACT_ORDERS[[#This Row],[Quantity]]</f>
        <v>144</v>
      </c>
      <c r="K2196" s="12" t="str">
        <f>VLOOKUP(C:C,DIM_CUSTOMERS!A:G,7,FALSE)</f>
        <v>South Korea</v>
      </c>
      <c r="L2196" s="30" cm="1">
        <f t="array" ref="L2196">_xlfn.IFS(
    AND(FACT_ORDERS[[#This Row],[DeliveryMehtod]]="shippment",FACT_ORDERS[[#This Row],[TotalAmount]]&gt;=200), 0,
    AND(FACT_ORDERS[[#This Row],[DeliveryMehtod]]="pickup"), 15,
    AND(FACT_ORDERS[[#This Row],[DeliveryMehtod]]="shippment",FACT_ORDERS[[#This Row],[TotalAmount]]&lt;200), 35
)</f>
        <v>15</v>
      </c>
      <c r="M2196" s="12" t="str" cm="1">
        <f t="array" ref="M2196">_xlfn.IFS(
    SUMIFS(FACT_ORDERS[TotalAmount], FACT_ORDERS[WD_CUSTOMERS],FACT_ORDERS[[#This Row],[WD_CUSTOMERS]])&gt;=15000, "VIP",
    SUMIFS(FACT_ORDERS[TotalAmount], FACT_ORDERS[WD_CUSTOMERS],FACT_ORDERS[[#This Row],[WD_CUSTOMERS]])&gt;=8000, "Premium",
    TRUE, "Regular"
)</f>
        <v>Regular</v>
      </c>
      <c r="N2196" s="32" cm="1">
        <f t="array" ref="N2196">_xlfn.IFS(
   FACT_ORDERS[[#This Row],[TypeOfClient]]="VIP", 0.2,
   FACT_ORDERS[[#This Row],[TypeOfClient]]="Premium", 0.1,
   TRUE, 0
)</f>
        <v>0</v>
      </c>
      <c r="O2196" s="31" cm="1">
        <f t="array" ref="O2196">_xlfn.IFS(
   FACT_ORDERS[[#This Row],[TotalAmount]]&gt;1500, 0.15,
   FACT_ORDERS[[#This Row],[TotalAmount]]&gt;1000, 0.1,
   FACT_ORDERS[[#This Row],[TotalAmount]]&gt;500, 0.05,
   TRUE, 0
)</f>
        <v>0</v>
      </c>
      <c r="P2196" s="28">
        <f xml:space="preserve"> FACT_ORDERS[[#This Row],[TotalAmount]] * (1 - (FACT_ORDERS[[#This Row],[ClientDiscount]] + FACT_ORDERS[[#This Row],[OrderDiscount]]) )</f>
        <v>144</v>
      </c>
      <c r="Q2196" s="28">
        <f>FACT_ORDERS[[#This Row],[TotalAmountWithDiscount]]+FACT_ORDERS[[#This Row],[DeliveryCost]]</f>
        <v>159</v>
      </c>
      <c r="R2196" s="35">
        <v>45285</v>
      </c>
      <c r="S2196" s="35" t="str">
        <f>IF(NETWORKDAYS(FACT_ORDERS[[#This Row],[Order-Date]], FACT_ORDERS[[#This Row],[ArrivalDate ]]) &gt; 10, "Late", "On Time")</f>
        <v>On Time</v>
      </c>
    </row>
    <row r="2197" spans="1:19" x14ac:dyDescent="0.3">
      <c r="A2197" s="12">
        <v>7195</v>
      </c>
      <c r="B2197" s="12">
        <v>253</v>
      </c>
      <c r="C2197" s="12">
        <v>10571</v>
      </c>
      <c r="D2197" s="12">
        <v>2196</v>
      </c>
      <c r="E2197" s="12" t="s">
        <v>243</v>
      </c>
      <c r="F2197" s="13">
        <v>45315</v>
      </c>
      <c r="G2197" s="26" t="s">
        <v>3475</v>
      </c>
      <c r="H2197" s="12">
        <v>42</v>
      </c>
      <c r="I2197" s="28">
        <f>VLOOKUP(B:B,DIM_PRODUCTS!A:F,5,FALSE)</f>
        <v>11</v>
      </c>
      <c r="J2197" s="28">
        <f>FACT_ORDERS[[#This Row],[ProductPrice]]*FACT_ORDERS[[#This Row],[Quantity]]</f>
        <v>462</v>
      </c>
      <c r="K2197" s="12" t="str">
        <f>VLOOKUP(C:C,DIM_CUSTOMERS!A:G,7,FALSE)</f>
        <v>South Korea</v>
      </c>
      <c r="L2197" s="30" cm="1">
        <f t="array" ref="L2197">_xlfn.IFS(
    AND(FACT_ORDERS[[#This Row],[DeliveryMehtod]]="shippment",FACT_ORDERS[[#This Row],[TotalAmount]]&gt;=200), 0,
    AND(FACT_ORDERS[[#This Row],[DeliveryMehtod]]="pickup"), 15,
    AND(FACT_ORDERS[[#This Row],[DeliveryMehtod]]="shippment",FACT_ORDERS[[#This Row],[TotalAmount]]&lt;200), 35
)</f>
        <v>15</v>
      </c>
      <c r="M2197" s="12" t="str" cm="1">
        <f t="array" ref="M2197">_xlfn.IFS(
    SUMIFS(FACT_ORDERS[TotalAmount], FACT_ORDERS[WD_CUSTOMERS],FACT_ORDERS[[#This Row],[WD_CUSTOMERS]])&gt;=15000, "VIP",
    SUMIFS(FACT_ORDERS[TotalAmount], FACT_ORDERS[WD_CUSTOMERS],FACT_ORDERS[[#This Row],[WD_CUSTOMERS]])&gt;=8000, "Premium",
    TRUE, "Regular"
)</f>
        <v>Regular</v>
      </c>
      <c r="N2197" s="32" cm="1">
        <f t="array" ref="N2197">_xlfn.IFS(
   FACT_ORDERS[[#This Row],[TypeOfClient]]="VIP", 0.2,
   FACT_ORDERS[[#This Row],[TypeOfClient]]="Premium", 0.1,
   TRUE, 0
)</f>
        <v>0</v>
      </c>
      <c r="O2197" s="31" cm="1">
        <f t="array" ref="O2197">_xlfn.IFS(
   FACT_ORDERS[[#This Row],[TotalAmount]]&gt;1500, 0.15,
   FACT_ORDERS[[#This Row],[TotalAmount]]&gt;1000, 0.1,
   FACT_ORDERS[[#This Row],[TotalAmount]]&gt;500, 0.05,
   TRUE, 0
)</f>
        <v>0</v>
      </c>
      <c r="P2197" s="28">
        <f xml:space="preserve"> FACT_ORDERS[[#This Row],[TotalAmount]] * (1 - (FACT_ORDERS[[#This Row],[ClientDiscount]] + FACT_ORDERS[[#This Row],[OrderDiscount]]) )</f>
        <v>462</v>
      </c>
      <c r="Q2197" s="28">
        <f>FACT_ORDERS[[#This Row],[TotalAmountWithDiscount]]+FACT_ORDERS[[#This Row],[DeliveryCost]]</f>
        <v>477</v>
      </c>
      <c r="R2197" s="35">
        <v>45326</v>
      </c>
      <c r="S2197" s="35" t="str">
        <f>IF(NETWORKDAYS(FACT_ORDERS[[#This Row],[Order-Date]], FACT_ORDERS[[#This Row],[ArrivalDate ]]) &gt; 10, "Late", "On Time")</f>
        <v>On Time</v>
      </c>
    </row>
    <row r="2198" spans="1:19" x14ac:dyDescent="0.3">
      <c r="A2198" s="12">
        <v>7196</v>
      </c>
      <c r="B2198" s="12">
        <v>208</v>
      </c>
      <c r="C2198" s="12">
        <v>10571</v>
      </c>
      <c r="D2198" s="12">
        <v>2197</v>
      </c>
      <c r="E2198" s="12" t="s">
        <v>243</v>
      </c>
      <c r="F2198" s="13">
        <v>45315</v>
      </c>
      <c r="G2198" s="26" t="s">
        <v>12710</v>
      </c>
      <c r="H2198" s="12">
        <v>11</v>
      </c>
      <c r="I2198" s="28">
        <f>VLOOKUP(B:B,DIM_PRODUCTS!A:F,5,FALSE)</f>
        <v>10</v>
      </c>
      <c r="J2198" s="28">
        <f>FACT_ORDERS[[#This Row],[ProductPrice]]*FACT_ORDERS[[#This Row],[Quantity]]</f>
        <v>110</v>
      </c>
      <c r="K2198" s="12" t="str">
        <f>VLOOKUP(C:C,DIM_CUSTOMERS!A:G,7,FALSE)</f>
        <v>South Korea</v>
      </c>
      <c r="L2198" s="30" cm="1">
        <f t="array" ref="L2198">_xlfn.IFS(
    AND(FACT_ORDERS[[#This Row],[DeliveryMehtod]]="shippment",FACT_ORDERS[[#This Row],[TotalAmount]]&gt;=200), 0,
    AND(FACT_ORDERS[[#This Row],[DeliveryMehtod]]="pickup"), 15,
    AND(FACT_ORDERS[[#This Row],[DeliveryMehtod]]="shippment",FACT_ORDERS[[#This Row],[TotalAmount]]&lt;200), 35
)</f>
        <v>15</v>
      </c>
      <c r="M2198" s="12" t="str" cm="1">
        <f t="array" ref="M2198">_xlfn.IFS(
    SUMIFS(FACT_ORDERS[TotalAmount], FACT_ORDERS[WD_CUSTOMERS],FACT_ORDERS[[#This Row],[WD_CUSTOMERS]])&gt;=15000, "VIP",
    SUMIFS(FACT_ORDERS[TotalAmount], FACT_ORDERS[WD_CUSTOMERS],FACT_ORDERS[[#This Row],[WD_CUSTOMERS]])&gt;=8000, "Premium",
    TRUE, "Regular"
)</f>
        <v>Regular</v>
      </c>
      <c r="N2198" s="32" cm="1">
        <f t="array" ref="N2198">_xlfn.IFS(
   FACT_ORDERS[[#This Row],[TypeOfClient]]="VIP", 0.2,
   FACT_ORDERS[[#This Row],[TypeOfClient]]="Premium", 0.1,
   TRUE, 0
)</f>
        <v>0</v>
      </c>
      <c r="O2198" s="31" cm="1">
        <f t="array" ref="O2198">_xlfn.IFS(
   FACT_ORDERS[[#This Row],[TotalAmount]]&gt;1500, 0.15,
   FACT_ORDERS[[#This Row],[TotalAmount]]&gt;1000, 0.1,
   FACT_ORDERS[[#This Row],[TotalAmount]]&gt;500, 0.05,
   TRUE, 0
)</f>
        <v>0</v>
      </c>
      <c r="P2198" s="28">
        <f xml:space="preserve"> FACT_ORDERS[[#This Row],[TotalAmount]] * (1 - (FACT_ORDERS[[#This Row],[ClientDiscount]] + FACT_ORDERS[[#This Row],[OrderDiscount]]) )</f>
        <v>110</v>
      </c>
      <c r="Q2198" s="28">
        <f>FACT_ORDERS[[#This Row],[TotalAmountWithDiscount]]+FACT_ORDERS[[#This Row],[DeliveryCost]]</f>
        <v>125</v>
      </c>
      <c r="R2198" s="35">
        <v>45325</v>
      </c>
      <c r="S2198" s="35" t="str">
        <f>IF(NETWORKDAYS(FACT_ORDERS[[#This Row],[Order-Date]], FACT_ORDERS[[#This Row],[ArrivalDate ]]) &gt; 10, "Late", "On Time")</f>
        <v>On Time</v>
      </c>
    </row>
    <row r="2199" spans="1:19" x14ac:dyDescent="0.3">
      <c r="A2199" s="12">
        <v>7197</v>
      </c>
      <c r="B2199" s="12">
        <v>209</v>
      </c>
      <c r="C2199" s="12">
        <v>10571</v>
      </c>
      <c r="D2199" s="12">
        <v>2198</v>
      </c>
      <c r="E2199" s="12" t="s">
        <v>244</v>
      </c>
      <c r="F2199" s="13">
        <v>45315</v>
      </c>
      <c r="G2199" s="26" t="s">
        <v>12711</v>
      </c>
      <c r="H2199" s="12">
        <v>19</v>
      </c>
      <c r="I2199" s="28">
        <f>VLOOKUP(B:B,DIM_PRODUCTS!A:F,5,FALSE)</f>
        <v>8</v>
      </c>
      <c r="J2199" s="28">
        <f>FACT_ORDERS[[#This Row],[ProductPrice]]*FACT_ORDERS[[#This Row],[Quantity]]</f>
        <v>152</v>
      </c>
      <c r="K2199" s="12" t="str">
        <f>VLOOKUP(C:C,DIM_CUSTOMERS!A:G,7,FALSE)</f>
        <v>South Korea</v>
      </c>
      <c r="L2199" s="30" cm="1">
        <f t="array" ref="L2199">_xlfn.IFS(
    AND(FACT_ORDERS[[#This Row],[DeliveryMehtod]]="shippment",FACT_ORDERS[[#This Row],[TotalAmount]]&gt;=200), 0,
    AND(FACT_ORDERS[[#This Row],[DeliveryMehtod]]="pickup"), 15,
    AND(FACT_ORDERS[[#This Row],[DeliveryMehtod]]="shippment",FACT_ORDERS[[#This Row],[TotalAmount]]&lt;200), 35
)</f>
        <v>35</v>
      </c>
      <c r="M2199" s="12" t="str" cm="1">
        <f t="array" ref="M2199">_xlfn.IFS(
    SUMIFS(FACT_ORDERS[TotalAmount], FACT_ORDERS[WD_CUSTOMERS],FACT_ORDERS[[#This Row],[WD_CUSTOMERS]])&gt;=15000, "VIP",
    SUMIFS(FACT_ORDERS[TotalAmount], FACT_ORDERS[WD_CUSTOMERS],FACT_ORDERS[[#This Row],[WD_CUSTOMERS]])&gt;=8000, "Premium",
    TRUE, "Regular"
)</f>
        <v>Regular</v>
      </c>
      <c r="N2199" s="32" cm="1">
        <f t="array" ref="N2199">_xlfn.IFS(
   FACT_ORDERS[[#This Row],[TypeOfClient]]="VIP", 0.2,
   FACT_ORDERS[[#This Row],[TypeOfClient]]="Premium", 0.1,
   TRUE, 0
)</f>
        <v>0</v>
      </c>
      <c r="O2199" s="31" cm="1">
        <f t="array" ref="O2199">_xlfn.IFS(
   FACT_ORDERS[[#This Row],[TotalAmount]]&gt;1500, 0.15,
   FACT_ORDERS[[#This Row],[TotalAmount]]&gt;1000, 0.1,
   FACT_ORDERS[[#This Row],[TotalAmount]]&gt;500, 0.05,
   TRUE, 0
)</f>
        <v>0</v>
      </c>
      <c r="P2199" s="28">
        <f xml:space="preserve"> FACT_ORDERS[[#This Row],[TotalAmount]] * (1 - (FACT_ORDERS[[#This Row],[ClientDiscount]] + FACT_ORDERS[[#This Row],[OrderDiscount]]) )</f>
        <v>152</v>
      </c>
      <c r="Q2199" s="28">
        <f>FACT_ORDERS[[#This Row],[TotalAmountWithDiscount]]+FACT_ORDERS[[#This Row],[DeliveryCost]]</f>
        <v>187</v>
      </c>
      <c r="R2199" s="35">
        <v>45323</v>
      </c>
      <c r="S2199" s="35" t="str">
        <f>IF(NETWORKDAYS(FACT_ORDERS[[#This Row],[Order-Date]], FACT_ORDERS[[#This Row],[ArrivalDate ]]) &gt; 10, "Late", "On Time")</f>
        <v>On Time</v>
      </c>
    </row>
    <row r="2200" spans="1:19" x14ac:dyDescent="0.3">
      <c r="A2200" s="12">
        <v>7198</v>
      </c>
      <c r="B2200" s="12">
        <v>208</v>
      </c>
      <c r="C2200" s="12">
        <v>10571</v>
      </c>
      <c r="D2200" s="12">
        <v>2199</v>
      </c>
      <c r="E2200" s="12" t="s">
        <v>244</v>
      </c>
      <c r="F2200" s="13">
        <v>45528</v>
      </c>
      <c r="G2200" s="26" t="s">
        <v>12712</v>
      </c>
      <c r="H2200" s="12">
        <v>13</v>
      </c>
      <c r="I2200" s="28">
        <f>VLOOKUP(B:B,DIM_PRODUCTS!A:F,5,FALSE)</f>
        <v>10</v>
      </c>
      <c r="J2200" s="28">
        <f>FACT_ORDERS[[#This Row],[ProductPrice]]*FACT_ORDERS[[#This Row],[Quantity]]</f>
        <v>130</v>
      </c>
      <c r="K2200" s="12" t="str">
        <f>VLOOKUP(C:C,DIM_CUSTOMERS!A:G,7,FALSE)</f>
        <v>South Korea</v>
      </c>
      <c r="L2200" s="30" cm="1">
        <f t="array" ref="L2200">_xlfn.IFS(
    AND(FACT_ORDERS[[#This Row],[DeliveryMehtod]]="shippment",FACT_ORDERS[[#This Row],[TotalAmount]]&gt;=200), 0,
    AND(FACT_ORDERS[[#This Row],[DeliveryMehtod]]="pickup"), 15,
    AND(FACT_ORDERS[[#This Row],[DeliveryMehtod]]="shippment",FACT_ORDERS[[#This Row],[TotalAmount]]&lt;200), 35
)</f>
        <v>35</v>
      </c>
      <c r="M2200" s="12" t="str" cm="1">
        <f t="array" ref="M2200">_xlfn.IFS(
    SUMIFS(FACT_ORDERS[TotalAmount], FACT_ORDERS[WD_CUSTOMERS],FACT_ORDERS[[#This Row],[WD_CUSTOMERS]])&gt;=15000, "VIP",
    SUMIFS(FACT_ORDERS[TotalAmount], FACT_ORDERS[WD_CUSTOMERS],FACT_ORDERS[[#This Row],[WD_CUSTOMERS]])&gt;=8000, "Premium",
    TRUE, "Regular"
)</f>
        <v>Regular</v>
      </c>
      <c r="N2200" s="32" cm="1">
        <f t="array" ref="N2200">_xlfn.IFS(
   FACT_ORDERS[[#This Row],[TypeOfClient]]="VIP", 0.2,
   FACT_ORDERS[[#This Row],[TypeOfClient]]="Premium", 0.1,
   TRUE, 0
)</f>
        <v>0</v>
      </c>
      <c r="O2200" s="31" cm="1">
        <f t="array" ref="O2200">_xlfn.IFS(
   FACT_ORDERS[[#This Row],[TotalAmount]]&gt;1500, 0.15,
   FACT_ORDERS[[#This Row],[TotalAmount]]&gt;1000, 0.1,
   FACT_ORDERS[[#This Row],[TotalAmount]]&gt;500, 0.05,
   TRUE, 0
)</f>
        <v>0</v>
      </c>
      <c r="P2200" s="28">
        <f xml:space="preserve"> FACT_ORDERS[[#This Row],[TotalAmount]] * (1 - (FACT_ORDERS[[#This Row],[ClientDiscount]] + FACT_ORDERS[[#This Row],[OrderDiscount]]) )</f>
        <v>130</v>
      </c>
      <c r="Q2200" s="28">
        <f>FACT_ORDERS[[#This Row],[TotalAmountWithDiscount]]+FACT_ORDERS[[#This Row],[DeliveryCost]]</f>
        <v>165</v>
      </c>
      <c r="R2200" s="35">
        <v>45542</v>
      </c>
      <c r="S2200" s="35" t="str">
        <f>IF(NETWORKDAYS(FACT_ORDERS[[#This Row],[Order-Date]], FACT_ORDERS[[#This Row],[ArrivalDate ]]) &gt; 10, "Late", "On Time")</f>
        <v>On Time</v>
      </c>
    </row>
    <row r="2201" spans="1:19" x14ac:dyDescent="0.3">
      <c r="A2201" s="12">
        <v>7199</v>
      </c>
      <c r="B2201" s="12">
        <v>253</v>
      </c>
      <c r="C2201" s="12">
        <v>10571</v>
      </c>
      <c r="D2201" s="12">
        <v>2200</v>
      </c>
      <c r="E2201" s="12" t="s">
        <v>244</v>
      </c>
      <c r="F2201" s="13">
        <v>45390</v>
      </c>
      <c r="G2201" s="26" t="s">
        <v>12713</v>
      </c>
      <c r="H2201" s="12">
        <v>51</v>
      </c>
      <c r="I2201" s="28">
        <f>VLOOKUP(B:B,DIM_PRODUCTS!A:F,5,FALSE)</f>
        <v>11</v>
      </c>
      <c r="J2201" s="28">
        <f>FACT_ORDERS[[#This Row],[ProductPrice]]*FACT_ORDERS[[#This Row],[Quantity]]</f>
        <v>561</v>
      </c>
      <c r="K2201" s="12" t="str">
        <f>VLOOKUP(C:C,DIM_CUSTOMERS!A:G,7,FALSE)</f>
        <v>South Korea</v>
      </c>
      <c r="L2201" s="30" cm="1">
        <f t="array" ref="L2201">_xlfn.IFS(
    AND(FACT_ORDERS[[#This Row],[DeliveryMehtod]]="shippment",FACT_ORDERS[[#This Row],[TotalAmount]]&gt;=200), 0,
    AND(FACT_ORDERS[[#This Row],[DeliveryMehtod]]="pickup"), 15,
    AND(FACT_ORDERS[[#This Row],[DeliveryMehtod]]="shippment",FACT_ORDERS[[#This Row],[TotalAmount]]&lt;200), 35
)</f>
        <v>0</v>
      </c>
      <c r="M2201" s="12" t="str" cm="1">
        <f t="array" ref="M2201">_xlfn.IFS(
    SUMIFS(FACT_ORDERS[TotalAmount], FACT_ORDERS[WD_CUSTOMERS],FACT_ORDERS[[#This Row],[WD_CUSTOMERS]])&gt;=15000, "VIP",
    SUMIFS(FACT_ORDERS[TotalAmount], FACT_ORDERS[WD_CUSTOMERS],FACT_ORDERS[[#This Row],[WD_CUSTOMERS]])&gt;=8000, "Premium",
    TRUE, "Regular"
)</f>
        <v>Regular</v>
      </c>
      <c r="N2201" s="32" cm="1">
        <f t="array" ref="N2201">_xlfn.IFS(
   FACT_ORDERS[[#This Row],[TypeOfClient]]="VIP", 0.2,
   FACT_ORDERS[[#This Row],[TypeOfClient]]="Premium", 0.1,
   TRUE, 0
)</f>
        <v>0</v>
      </c>
      <c r="O2201" s="31" cm="1">
        <f t="array" ref="O2201">_xlfn.IFS(
   FACT_ORDERS[[#This Row],[TotalAmount]]&gt;1500, 0.15,
   FACT_ORDERS[[#This Row],[TotalAmount]]&gt;1000, 0.1,
   FACT_ORDERS[[#This Row],[TotalAmount]]&gt;500, 0.05,
   TRUE, 0
)</f>
        <v>0.05</v>
      </c>
      <c r="P2201" s="28">
        <f xml:space="preserve"> FACT_ORDERS[[#This Row],[TotalAmount]] * (1 - (FACT_ORDERS[[#This Row],[ClientDiscount]] + FACT_ORDERS[[#This Row],[OrderDiscount]]) )</f>
        <v>532.94999999999993</v>
      </c>
      <c r="Q2201" s="28">
        <f>FACT_ORDERS[[#This Row],[TotalAmountWithDiscount]]+FACT_ORDERS[[#This Row],[DeliveryCost]]</f>
        <v>532.94999999999993</v>
      </c>
      <c r="R2201" s="35">
        <v>45398</v>
      </c>
      <c r="S2201" s="35" t="str">
        <f>IF(NETWORKDAYS(FACT_ORDERS[[#This Row],[Order-Date]], FACT_ORDERS[[#This Row],[ArrivalDate ]]) &gt; 10, "Late", "On Time")</f>
        <v>On Time</v>
      </c>
    </row>
    <row r="2202" spans="1:19" x14ac:dyDescent="0.3">
      <c r="A2202" s="12">
        <v>7200</v>
      </c>
      <c r="B2202" s="12">
        <v>208</v>
      </c>
      <c r="C2202" s="12">
        <v>10571</v>
      </c>
      <c r="D2202" s="12">
        <v>2201</v>
      </c>
      <c r="E2202" s="12" t="s">
        <v>244</v>
      </c>
      <c r="F2202" s="13">
        <v>45390</v>
      </c>
      <c r="G2202" s="26" t="s">
        <v>12714</v>
      </c>
      <c r="H2202" s="12">
        <v>14</v>
      </c>
      <c r="I2202" s="28">
        <f>VLOOKUP(B:B,DIM_PRODUCTS!A:F,5,FALSE)</f>
        <v>10</v>
      </c>
      <c r="J2202" s="28">
        <f>FACT_ORDERS[[#This Row],[ProductPrice]]*FACT_ORDERS[[#This Row],[Quantity]]</f>
        <v>140</v>
      </c>
      <c r="K2202" s="12" t="str">
        <f>VLOOKUP(C:C,DIM_CUSTOMERS!A:G,7,FALSE)</f>
        <v>South Korea</v>
      </c>
      <c r="L2202" s="30" cm="1">
        <f t="array" ref="L2202">_xlfn.IFS(
    AND(FACT_ORDERS[[#This Row],[DeliveryMehtod]]="shippment",FACT_ORDERS[[#This Row],[TotalAmount]]&gt;=200), 0,
    AND(FACT_ORDERS[[#This Row],[DeliveryMehtod]]="pickup"), 15,
    AND(FACT_ORDERS[[#This Row],[DeliveryMehtod]]="shippment",FACT_ORDERS[[#This Row],[TotalAmount]]&lt;200), 35
)</f>
        <v>35</v>
      </c>
      <c r="M2202" s="12" t="str" cm="1">
        <f t="array" ref="M2202">_xlfn.IFS(
    SUMIFS(FACT_ORDERS[TotalAmount], FACT_ORDERS[WD_CUSTOMERS],FACT_ORDERS[[#This Row],[WD_CUSTOMERS]])&gt;=15000, "VIP",
    SUMIFS(FACT_ORDERS[TotalAmount], FACT_ORDERS[WD_CUSTOMERS],FACT_ORDERS[[#This Row],[WD_CUSTOMERS]])&gt;=8000, "Premium",
    TRUE, "Regular"
)</f>
        <v>Regular</v>
      </c>
      <c r="N2202" s="32" cm="1">
        <f t="array" ref="N2202">_xlfn.IFS(
   FACT_ORDERS[[#This Row],[TypeOfClient]]="VIP", 0.2,
   FACT_ORDERS[[#This Row],[TypeOfClient]]="Premium", 0.1,
   TRUE, 0
)</f>
        <v>0</v>
      </c>
      <c r="O2202" s="31" cm="1">
        <f t="array" ref="O2202">_xlfn.IFS(
   FACT_ORDERS[[#This Row],[TotalAmount]]&gt;1500, 0.15,
   FACT_ORDERS[[#This Row],[TotalAmount]]&gt;1000, 0.1,
   FACT_ORDERS[[#This Row],[TotalAmount]]&gt;500, 0.05,
   TRUE, 0
)</f>
        <v>0</v>
      </c>
      <c r="P2202" s="28">
        <f xml:space="preserve"> FACT_ORDERS[[#This Row],[TotalAmount]] * (1 - (FACT_ORDERS[[#This Row],[ClientDiscount]] + FACT_ORDERS[[#This Row],[OrderDiscount]]) )</f>
        <v>140</v>
      </c>
      <c r="Q2202" s="28">
        <f>FACT_ORDERS[[#This Row],[TotalAmountWithDiscount]]+FACT_ORDERS[[#This Row],[DeliveryCost]]</f>
        <v>175</v>
      </c>
      <c r="R2202" s="35">
        <v>45399</v>
      </c>
      <c r="S2202" s="35" t="str">
        <f>IF(NETWORKDAYS(FACT_ORDERS[[#This Row],[Order-Date]], FACT_ORDERS[[#This Row],[ArrivalDate ]]) &gt; 10, "Late", "On Time")</f>
        <v>On Time</v>
      </c>
    </row>
    <row r="2203" spans="1:19" x14ac:dyDescent="0.3">
      <c r="A2203" s="12">
        <v>7201</v>
      </c>
      <c r="B2203" s="12">
        <v>209</v>
      </c>
      <c r="C2203" s="12">
        <v>10571</v>
      </c>
      <c r="D2203" s="12">
        <v>2202</v>
      </c>
      <c r="E2203" s="12" t="s">
        <v>244</v>
      </c>
      <c r="F2203" s="13">
        <v>45390</v>
      </c>
      <c r="G2203" s="26" t="s">
        <v>12715</v>
      </c>
      <c r="H2203" s="12">
        <v>22</v>
      </c>
      <c r="I2203" s="28">
        <f>VLOOKUP(B:B,DIM_PRODUCTS!A:F,5,FALSE)</f>
        <v>8</v>
      </c>
      <c r="J2203" s="28">
        <f>FACT_ORDERS[[#This Row],[ProductPrice]]*FACT_ORDERS[[#This Row],[Quantity]]</f>
        <v>176</v>
      </c>
      <c r="K2203" s="12" t="str">
        <f>VLOOKUP(C:C,DIM_CUSTOMERS!A:G,7,FALSE)</f>
        <v>South Korea</v>
      </c>
      <c r="L2203" s="30" cm="1">
        <f t="array" ref="L2203">_xlfn.IFS(
    AND(FACT_ORDERS[[#This Row],[DeliveryMehtod]]="shippment",FACT_ORDERS[[#This Row],[TotalAmount]]&gt;=200), 0,
    AND(FACT_ORDERS[[#This Row],[DeliveryMehtod]]="pickup"), 15,
    AND(FACT_ORDERS[[#This Row],[DeliveryMehtod]]="shippment",FACT_ORDERS[[#This Row],[TotalAmount]]&lt;200), 35
)</f>
        <v>35</v>
      </c>
      <c r="M2203" s="12" t="str" cm="1">
        <f t="array" ref="M2203">_xlfn.IFS(
    SUMIFS(FACT_ORDERS[TotalAmount], FACT_ORDERS[WD_CUSTOMERS],FACT_ORDERS[[#This Row],[WD_CUSTOMERS]])&gt;=15000, "VIP",
    SUMIFS(FACT_ORDERS[TotalAmount], FACT_ORDERS[WD_CUSTOMERS],FACT_ORDERS[[#This Row],[WD_CUSTOMERS]])&gt;=8000, "Premium",
    TRUE, "Regular"
)</f>
        <v>Regular</v>
      </c>
      <c r="N2203" s="32" cm="1">
        <f t="array" ref="N2203">_xlfn.IFS(
   FACT_ORDERS[[#This Row],[TypeOfClient]]="VIP", 0.2,
   FACT_ORDERS[[#This Row],[TypeOfClient]]="Premium", 0.1,
   TRUE, 0
)</f>
        <v>0</v>
      </c>
      <c r="O2203" s="31" cm="1">
        <f t="array" ref="O2203">_xlfn.IFS(
   FACT_ORDERS[[#This Row],[TotalAmount]]&gt;1500, 0.15,
   FACT_ORDERS[[#This Row],[TotalAmount]]&gt;1000, 0.1,
   FACT_ORDERS[[#This Row],[TotalAmount]]&gt;500, 0.05,
   TRUE, 0
)</f>
        <v>0</v>
      </c>
      <c r="P2203" s="28">
        <f xml:space="preserve"> FACT_ORDERS[[#This Row],[TotalAmount]] * (1 - (FACT_ORDERS[[#This Row],[ClientDiscount]] + FACT_ORDERS[[#This Row],[OrderDiscount]]) )</f>
        <v>176</v>
      </c>
      <c r="Q2203" s="28">
        <f>FACT_ORDERS[[#This Row],[TotalAmountWithDiscount]]+FACT_ORDERS[[#This Row],[DeliveryCost]]</f>
        <v>211</v>
      </c>
      <c r="R2203" s="35">
        <v>45400</v>
      </c>
      <c r="S2203" s="35" t="str">
        <f>IF(NETWORKDAYS(FACT_ORDERS[[#This Row],[Order-Date]], FACT_ORDERS[[#This Row],[ArrivalDate ]]) &gt; 10, "Late", "On Time")</f>
        <v>On Time</v>
      </c>
    </row>
    <row r="2204" spans="1:19" x14ac:dyDescent="0.3">
      <c r="A2204" s="12">
        <v>7202</v>
      </c>
      <c r="B2204" s="12">
        <v>253</v>
      </c>
      <c r="C2204" s="12">
        <v>10571</v>
      </c>
      <c r="D2204" s="12">
        <v>2203</v>
      </c>
      <c r="E2204" s="12" t="s">
        <v>244</v>
      </c>
      <c r="F2204" s="13">
        <v>45272</v>
      </c>
      <c r="G2204" s="26" t="s">
        <v>12716</v>
      </c>
      <c r="H2204" s="12">
        <v>41</v>
      </c>
      <c r="I2204" s="28">
        <f>VLOOKUP(B:B,DIM_PRODUCTS!A:F,5,FALSE)</f>
        <v>11</v>
      </c>
      <c r="J2204" s="28">
        <f>FACT_ORDERS[[#This Row],[ProductPrice]]*FACT_ORDERS[[#This Row],[Quantity]]</f>
        <v>451</v>
      </c>
      <c r="K2204" s="12" t="str">
        <f>VLOOKUP(C:C,DIM_CUSTOMERS!A:G,7,FALSE)</f>
        <v>South Korea</v>
      </c>
      <c r="L2204" s="30" cm="1">
        <f t="array" ref="L2204">_xlfn.IFS(
    AND(FACT_ORDERS[[#This Row],[DeliveryMehtod]]="shippment",FACT_ORDERS[[#This Row],[TotalAmount]]&gt;=200), 0,
    AND(FACT_ORDERS[[#This Row],[DeliveryMehtod]]="pickup"), 15,
    AND(FACT_ORDERS[[#This Row],[DeliveryMehtod]]="shippment",FACT_ORDERS[[#This Row],[TotalAmount]]&lt;200), 35
)</f>
        <v>0</v>
      </c>
      <c r="M2204" s="12" t="str" cm="1">
        <f t="array" ref="M2204">_xlfn.IFS(
    SUMIFS(FACT_ORDERS[TotalAmount], FACT_ORDERS[WD_CUSTOMERS],FACT_ORDERS[[#This Row],[WD_CUSTOMERS]])&gt;=15000, "VIP",
    SUMIFS(FACT_ORDERS[TotalAmount], FACT_ORDERS[WD_CUSTOMERS],FACT_ORDERS[[#This Row],[WD_CUSTOMERS]])&gt;=8000, "Premium",
    TRUE, "Regular"
)</f>
        <v>Regular</v>
      </c>
      <c r="N2204" s="32" cm="1">
        <f t="array" ref="N2204">_xlfn.IFS(
   FACT_ORDERS[[#This Row],[TypeOfClient]]="VIP", 0.2,
   FACT_ORDERS[[#This Row],[TypeOfClient]]="Premium", 0.1,
   TRUE, 0
)</f>
        <v>0</v>
      </c>
      <c r="O2204" s="31" cm="1">
        <f t="array" ref="O2204">_xlfn.IFS(
   FACT_ORDERS[[#This Row],[TotalAmount]]&gt;1500, 0.15,
   FACT_ORDERS[[#This Row],[TotalAmount]]&gt;1000, 0.1,
   FACT_ORDERS[[#This Row],[TotalAmount]]&gt;500, 0.05,
   TRUE, 0
)</f>
        <v>0</v>
      </c>
      <c r="P2204" s="28">
        <f xml:space="preserve"> FACT_ORDERS[[#This Row],[TotalAmount]] * (1 - (FACT_ORDERS[[#This Row],[ClientDiscount]] + FACT_ORDERS[[#This Row],[OrderDiscount]]) )</f>
        <v>451</v>
      </c>
      <c r="Q2204" s="28">
        <f>FACT_ORDERS[[#This Row],[TotalAmountWithDiscount]]+FACT_ORDERS[[#This Row],[DeliveryCost]]</f>
        <v>451</v>
      </c>
      <c r="R2204" s="35">
        <v>45279</v>
      </c>
      <c r="S2204" s="35" t="str">
        <f>IF(NETWORKDAYS(FACT_ORDERS[[#This Row],[Order-Date]], FACT_ORDERS[[#This Row],[ArrivalDate ]]) &gt; 10, "Late", "On Time")</f>
        <v>On Time</v>
      </c>
    </row>
    <row r="2205" spans="1:19" x14ac:dyDescent="0.3">
      <c r="A2205" s="12">
        <v>7203</v>
      </c>
      <c r="B2205" s="12">
        <v>208</v>
      </c>
      <c r="C2205" s="12">
        <v>10571</v>
      </c>
      <c r="D2205" s="12">
        <v>2204</v>
      </c>
      <c r="E2205" s="12" t="s">
        <v>244</v>
      </c>
      <c r="F2205" s="13">
        <v>45272</v>
      </c>
      <c r="G2205" s="26" t="s">
        <v>12717</v>
      </c>
      <c r="H2205" s="12">
        <v>10</v>
      </c>
      <c r="I2205" s="28">
        <f>VLOOKUP(B:B,DIM_PRODUCTS!A:F,5,FALSE)</f>
        <v>10</v>
      </c>
      <c r="J2205" s="28">
        <f>FACT_ORDERS[[#This Row],[ProductPrice]]*FACT_ORDERS[[#This Row],[Quantity]]</f>
        <v>100</v>
      </c>
      <c r="K2205" s="12" t="str">
        <f>VLOOKUP(C:C,DIM_CUSTOMERS!A:G,7,FALSE)</f>
        <v>South Korea</v>
      </c>
      <c r="L2205" s="30" cm="1">
        <f t="array" ref="L2205">_xlfn.IFS(
    AND(FACT_ORDERS[[#This Row],[DeliveryMehtod]]="shippment",FACT_ORDERS[[#This Row],[TotalAmount]]&gt;=200), 0,
    AND(FACT_ORDERS[[#This Row],[DeliveryMehtod]]="pickup"), 15,
    AND(FACT_ORDERS[[#This Row],[DeliveryMehtod]]="shippment",FACT_ORDERS[[#This Row],[TotalAmount]]&lt;200), 35
)</f>
        <v>35</v>
      </c>
      <c r="M2205" s="12" t="str" cm="1">
        <f t="array" ref="M2205">_xlfn.IFS(
    SUMIFS(FACT_ORDERS[TotalAmount], FACT_ORDERS[WD_CUSTOMERS],FACT_ORDERS[[#This Row],[WD_CUSTOMERS]])&gt;=15000, "VIP",
    SUMIFS(FACT_ORDERS[TotalAmount], FACT_ORDERS[WD_CUSTOMERS],FACT_ORDERS[[#This Row],[WD_CUSTOMERS]])&gt;=8000, "Premium",
    TRUE, "Regular"
)</f>
        <v>Regular</v>
      </c>
      <c r="N2205" s="32" cm="1">
        <f t="array" ref="N2205">_xlfn.IFS(
   FACT_ORDERS[[#This Row],[TypeOfClient]]="VIP", 0.2,
   FACT_ORDERS[[#This Row],[TypeOfClient]]="Premium", 0.1,
   TRUE, 0
)</f>
        <v>0</v>
      </c>
      <c r="O2205" s="31" cm="1">
        <f t="array" ref="O2205">_xlfn.IFS(
   FACT_ORDERS[[#This Row],[TotalAmount]]&gt;1500, 0.15,
   FACT_ORDERS[[#This Row],[TotalAmount]]&gt;1000, 0.1,
   FACT_ORDERS[[#This Row],[TotalAmount]]&gt;500, 0.05,
   TRUE, 0
)</f>
        <v>0</v>
      </c>
      <c r="P2205" s="28">
        <f xml:space="preserve"> FACT_ORDERS[[#This Row],[TotalAmount]] * (1 - (FACT_ORDERS[[#This Row],[ClientDiscount]] + FACT_ORDERS[[#This Row],[OrderDiscount]]) )</f>
        <v>100</v>
      </c>
      <c r="Q2205" s="28">
        <f>FACT_ORDERS[[#This Row],[TotalAmountWithDiscount]]+FACT_ORDERS[[#This Row],[DeliveryCost]]</f>
        <v>135</v>
      </c>
      <c r="R2205" s="35">
        <v>45283</v>
      </c>
      <c r="S2205" s="35" t="str">
        <f>IF(NETWORKDAYS(FACT_ORDERS[[#This Row],[Order-Date]], FACT_ORDERS[[#This Row],[ArrivalDate ]]) &gt; 10, "Late", "On Time")</f>
        <v>On Time</v>
      </c>
    </row>
    <row r="2206" spans="1:19" x14ac:dyDescent="0.3">
      <c r="A2206" s="12">
        <v>7204</v>
      </c>
      <c r="B2206" s="12">
        <v>209</v>
      </c>
      <c r="C2206" s="12">
        <v>10571</v>
      </c>
      <c r="D2206" s="12">
        <v>2205</v>
      </c>
      <c r="E2206" s="12" t="s">
        <v>243</v>
      </c>
      <c r="F2206" s="13">
        <v>45272</v>
      </c>
      <c r="G2206" s="26" t="s">
        <v>12718</v>
      </c>
      <c r="H2206" s="12">
        <v>15</v>
      </c>
      <c r="I2206" s="28">
        <f>VLOOKUP(B:B,DIM_PRODUCTS!A:F,5,FALSE)</f>
        <v>8</v>
      </c>
      <c r="J2206" s="28">
        <f>FACT_ORDERS[[#This Row],[ProductPrice]]*FACT_ORDERS[[#This Row],[Quantity]]</f>
        <v>120</v>
      </c>
      <c r="K2206" s="12" t="str">
        <f>VLOOKUP(C:C,DIM_CUSTOMERS!A:G,7,FALSE)</f>
        <v>South Korea</v>
      </c>
      <c r="L2206" s="30" cm="1">
        <f t="array" ref="L2206">_xlfn.IFS(
    AND(FACT_ORDERS[[#This Row],[DeliveryMehtod]]="shippment",FACT_ORDERS[[#This Row],[TotalAmount]]&gt;=200), 0,
    AND(FACT_ORDERS[[#This Row],[DeliveryMehtod]]="pickup"), 15,
    AND(FACT_ORDERS[[#This Row],[DeliveryMehtod]]="shippment",FACT_ORDERS[[#This Row],[TotalAmount]]&lt;200), 35
)</f>
        <v>15</v>
      </c>
      <c r="M2206" s="12" t="str" cm="1">
        <f t="array" ref="M2206">_xlfn.IFS(
    SUMIFS(FACT_ORDERS[TotalAmount], FACT_ORDERS[WD_CUSTOMERS],FACT_ORDERS[[#This Row],[WD_CUSTOMERS]])&gt;=15000, "VIP",
    SUMIFS(FACT_ORDERS[TotalAmount], FACT_ORDERS[WD_CUSTOMERS],FACT_ORDERS[[#This Row],[WD_CUSTOMERS]])&gt;=8000, "Premium",
    TRUE, "Regular"
)</f>
        <v>Regular</v>
      </c>
      <c r="N2206" s="32" cm="1">
        <f t="array" ref="N2206">_xlfn.IFS(
   FACT_ORDERS[[#This Row],[TypeOfClient]]="VIP", 0.2,
   FACT_ORDERS[[#This Row],[TypeOfClient]]="Premium", 0.1,
   TRUE, 0
)</f>
        <v>0</v>
      </c>
      <c r="O2206" s="31" cm="1">
        <f t="array" ref="O2206">_xlfn.IFS(
   FACT_ORDERS[[#This Row],[TotalAmount]]&gt;1500, 0.15,
   FACT_ORDERS[[#This Row],[TotalAmount]]&gt;1000, 0.1,
   FACT_ORDERS[[#This Row],[TotalAmount]]&gt;500, 0.05,
   TRUE, 0
)</f>
        <v>0</v>
      </c>
      <c r="P2206" s="28">
        <f xml:space="preserve"> FACT_ORDERS[[#This Row],[TotalAmount]] * (1 - (FACT_ORDERS[[#This Row],[ClientDiscount]] + FACT_ORDERS[[#This Row],[OrderDiscount]]) )</f>
        <v>120</v>
      </c>
      <c r="Q2206" s="28">
        <f>FACT_ORDERS[[#This Row],[TotalAmountWithDiscount]]+FACT_ORDERS[[#This Row],[DeliveryCost]]</f>
        <v>135</v>
      </c>
      <c r="R2206" s="35">
        <v>45279</v>
      </c>
      <c r="S2206" s="35" t="str">
        <f>IF(NETWORKDAYS(FACT_ORDERS[[#This Row],[Order-Date]], FACT_ORDERS[[#This Row],[ArrivalDate ]]) &gt; 10, "Late", "On Time")</f>
        <v>On Time</v>
      </c>
    </row>
    <row r="2207" spans="1:19" x14ac:dyDescent="0.3">
      <c r="A2207" s="12">
        <v>7205</v>
      </c>
      <c r="B2207" s="12">
        <v>253</v>
      </c>
      <c r="C2207" s="12">
        <v>10571</v>
      </c>
      <c r="D2207" s="12">
        <v>2206</v>
      </c>
      <c r="E2207" s="12" t="s">
        <v>243</v>
      </c>
      <c r="F2207" s="13">
        <v>45271</v>
      </c>
      <c r="G2207" s="26" t="s">
        <v>12719</v>
      </c>
      <c r="H2207" s="12">
        <v>35</v>
      </c>
      <c r="I2207" s="28">
        <f>VLOOKUP(B:B,DIM_PRODUCTS!A:F,5,FALSE)</f>
        <v>11</v>
      </c>
      <c r="J2207" s="28">
        <f>FACT_ORDERS[[#This Row],[ProductPrice]]*FACT_ORDERS[[#This Row],[Quantity]]</f>
        <v>385</v>
      </c>
      <c r="K2207" s="12" t="str">
        <f>VLOOKUP(C:C,DIM_CUSTOMERS!A:G,7,FALSE)</f>
        <v>South Korea</v>
      </c>
      <c r="L2207" s="30" cm="1">
        <f t="array" ref="L2207">_xlfn.IFS(
    AND(FACT_ORDERS[[#This Row],[DeliveryMehtod]]="shippment",FACT_ORDERS[[#This Row],[TotalAmount]]&gt;=200), 0,
    AND(FACT_ORDERS[[#This Row],[DeliveryMehtod]]="pickup"), 15,
    AND(FACT_ORDERS[[#This Row],[DeliveryMehtod]]="shippment",FACT_ORDERS[[#This Row],[TotalAmount]]&lt;200), 35
)</f>
        <v>15</v>
      </c>
      <c r="M2207" s="12" t="str" cm="1">
        <f t="array" ref="M2207">_xlfn.IFS(
    SUMIFS(FACT_ORDERS[TotalAmount], FACT_ORDERS[WD_CUSTOMERS],FACT_ORDERS[[#This Row],[WD_CUSTOMERS]])&gt;=15000, "VIP",
    SUMIFS(FACT_ORDERS[TotalAmount], FACT_ORDERS[WD_CUSTOMERS],FACT_ORDERS[[#This Row],[WD_CUSTOMERS]])&gt;=8000, "Premium",
    TRUE, "Regular"
)</f>
        <v>Regular</v>
      </c>
      <c r="N2207" s="32" cm="1">
        <f t="array" ref="N2207">_xlfn.IFS(
   FACT_ORDERS[[#This Row],[TypeOfClient]]="VIP", 0.2,
   FACT_ORDERS[[#This Row],[TypeOfClient]]="Premium", 0.1,
   TRUE, 0
)</f>
        <v>0</v>
      </c>
      <c r="O2207" s="31" cm="1">
        <f t="array" ref="O2207">_xlfn.IFS(
   FACT_ORDERS[[#This Row],[TotalAmount]]&gt;1500, 0.15,
   FACT_ORDERS[[#This Row],[TotalAmount]]&gt;1000, 0.1,
   FACT_ORDERS[[#This Row],[TotalAmount]]&gt;500, 0.05,
   TRUE, 0
)</f>
        <v>0</v>
      </c>
      <c r="P2207" s="28">
        <f xml:space="preserve"> FACT_ORDERS[[#This Row],[TotalAmount]] * (1 - (FACT_ORDERS[[#This Row],[ClientDiscount]] + FACT_ORDERS[[#This Row],[OrderDiscount]]) )</f>
        <v>385</v>
      </c>
      <c r="Q2207" s="28">
        <f>FACT_ORDERS[[#This Row],[TotalAmountWithDiscount]]+FACT_ORDERS[[#This Row],[DeliveryCost]]</f>
        <v>400</v>
      </c>
      <c r="R2207" s="35">
        <v>45280</v>
      </c>
      <c r="S2207" s="35" t="str">
        <f>IF(NETWORKDAYS(FACT_ORDERS[[#This Row],[Order-Date]], FACT_ORDERS[[#This Row],[ArrivalDate ]]) &gt; 10, "Late", "On Time")</f>
        <v>On Time</v>
      </c>
    </row>
    <row r="2208" spans="1:19" x14ac:dyDescent="0.3">
      <c r="A2208" s="12">
        <v>7206</v>
      </c>
      <c r="B2208" s="12">
        <v>208</v>
      </c>
      <c r="C2208" s="12">
        <v>10571</v>
      </c>
      <c r="D2208" s="12">
        <v>2207</v>
      </c>
      <c r="E2208" s="12" t="s">
        <v>244</v>
      </c>
      <c r="F2208" s="13">
        <v>45271</v>
      </c>
      <c r="G2208" s="26" t="s">
        <v>12674</v>
      </c>
      <c r="H2208" s="12">
        <v>13</v>
      </c>
      <c r="I2208" s="28">
        <f>VLOOKUP(B:B,DIM_PRODUCTS!A:F,5,FALSE)</f>
        <v>10</v>
      </c>
      <c r="J2208" s="28">
        <f>FACT_ORDERS[[#This Row],[ProductPrice]]*FACT_ORDERS[[#This Row],[Quantity]]</f>
        <v>130</v>
      </c>
      <c r="K2208" s="12" t="str">
        <f>VLOOKUP(C:C,DIM_CUSTOMERS!A:G,7,FALSE)</f>
        <v>South Korea</v>
      </c>
      <c r="L2208" s="30" cm="1">
        <f t="array" ref="L2208">_xlfn.IFS(
    AND(FACT_ORDERS[[#This Row],[DeliveryMehtod]]="shippment",FACT_ORDERS[[#This Row],[TotalAmount]]&gt;=200), 0,
    AND(FACT_ORDERS[[#This Row],[DeliveryMehtod]]="pickup"), 15,
    AND(FACT_ORDERS[[#This Row],[DeliveryMehtod]]="shippment",FACT_ORDERS[[#This Row],[TotalAmount]]&lt;200), 35
)</f>
        <v>35</v>
      </c>
      <c r="M2208" s="12" t="str" cm="1">
        <f t="array" ref="M2208">_xlfn.IFS(
    SUMIFS(FACT_ORDERS[TotalAmount], FACT_ORDERS[WD_CUSTOMERS],FACT_ORDERS[[#This Row],[WD_CUSTOMERS]])&gt;=15000, "VIP",
    SUMIFS(FACT_ORDERS[TotalAmount], FACT_ORDERS[WD_CUSTOMERS],FACT_ORDERS[[#This Row],[WD_CUSTOMERS]])&gt;=8000, "Premium",
    TRUE, "Regular"
)</f>
        <v>Regular</v>
      </c>
      <c r="N2208" s="32" cm="1">
        <f t="array" ref="N2208">_xlfn.IFS(
   FACT_ORDERS[[#This Row],[TypeOfClient]]="VIP", 0.2,
   FACT_ORDERS[[#This Row],[TypeOfClient]]="Premium", 0.1,
   TRUE, 0
)</f>
        <v>0</v>
      </c>
      <c r="O2208" s="31" cm="1">
        <f t="array" ref="O2208">_xlfn.IFS(
   FACT_ORDERS[[#This Row],[TotalAmount]]&gt;1500, 0.15,
   FACT_ORDERS[[#This Row],[TotalAmount]]&gt;1000, 0.1,
   FACT_ORDERS[[#This Row],[TotalAmount]]&gt;500, 0.05,
   TRUE, 0
)</f>
        <v>0</v>
      </c>
      <c r="P2208" s="28">
        <f xml:space="preserve"> FACT_ORDERS[[#This Row],[TotalAmount]] * (1 - (FACT_ORDERS[[#This Row],[ClientDiscount]] + FACT_ORDERS[[#This Row],[OrderDiscount]]) )</f>
        <v>130</v>
      </c>
      <c r="Q2208" s="28">
        <f>FACT_ORDERS[[#This Row],[TotalAmountWithDiscount]]+FACT_ORDERS[[#This Row],[DeliveryCost]]</f>
        <v>165</v>
      </c>
      <c r="R2208" s="35">
        <v>45282</v>
      </c>
      <c r="S2208" s="35" t="str">
        <f>IF(NETWORKDAYS(FACT_ORDERS[[#This Row],[Order-Date]], FACT_ORDERS[[#This Row],[ArrivalDate ]]) &gt; 10, "Late", "On Time")</f>
        <v>On Time</v>
      </c>
    </row>
    <row r="2209" spans="1:19" x14ac:dyDescent="0.3">
      <c r="A2209" s="12">
        <v>7207</v>
      </c>
      <c r="B2209" s="12">
        <v>209</v>
      </c>
      <c r="C2209" s="12">
        <v>10571</v>
      </c>
      <c r="D2209" s="12">
        <v>2208</v>
      </c>
      <c r="E2209" s="12" t="s">
        <v>243</v>
      </c>
      <c r="F2209" s="13">
        <v>45271</v>
      </c>
      <c r="G2209" s="26" t="s">
        <v>12720</v>
      </c>
      <c r="H2209" s="12">
        <v>15</v>
      </c>
      <c r="I2209" s="28">
        <f>VLOOKUP(B:B,DIM_PRODUCTS!A:F,5,FALSE)</f>
        <v>8</v>
      </c>
      <c r="J2209" s="28">
        <f>FACT_ORDERS[[#This Row],[ProductPrice]]*FACT_ORDERS[[#This Row],[Quantity]]</f>
        <v>120</v>
      </c>
      <c r="K2209" s="12" t="str">
        <f>VLOOKUP(C:C,DIM_CUSTOMERS!A:G,7,FALSE)</f>
        <v>South Korea</v>
      </c>
      <c r="L2209" s="30" cm="1">
        <f t="array" ref="L2209">_xlfn.IFS(
    AND(FACT_ORDERS[[#This Row],[DeliveryMehtod]]="shippment",FACT_ORDERS[[#This Row],[TotalAmount]]&gt;=200), 0,
    AND(FACT_ORDERS[[#This Row],[DeliveryMehtod]]="pickup"), 15,
    AND(FACT_ORDERS[[#This Row],[DeliveryMehtod]]="shippment",FACT_ORDERS[[#This Row],[TotalAmount]]&lt;200), 35
)</f>
        <v>15</v>
      </c>
      <c r="M2209" s="12" t="str" cm="1">
        <f t="array" ref="M2209">_xlfn.IFS(
    SUMIFS(FACT_ORDERS[TotalAmount], FACT_ORDERS[WD_CUSTOMERS],FACT_ORDERS[[#This Row],[WD_CUSTOMERS]])&gt;=15000, "VIP",
    SUMIFS(FACT_ORDERS[TotalAmount], FACT_ORDERS[WD_CUSTOMERS],FACT_ORDERS[[#This Row],[WD_CUSTOMERS]])&gt;=8000, "Premium",
    TRUE, "Regular"
)</f>
        <v>Regular</v>
      </c>
      <c r="N2209" s="32" cm="1">
        <f t="array" ref="N2209">_xlfn.IFS(
   FACT_ORDERS[[#This Row],[TypeOfClient]]="VIP", 0.2,
   FACT_ORDERS[[#This Row],[TypeOfClient]]="Premium", 0.1,
   TRUE, 0
)</f>
        <v>0</v>
      </c>
      <c r="O2209" s="31" cm="1">
        <f t="array" ref="O2209">_xlfn.IFS(
   FACT_ORDERS[[#This Row],[TotalAmount]]&gt;1500, 0.15,
   FACT_ORDERS[[#This Row],[TotalAmount]]&gt;1000, 0.1,
   FACT_ORDERS[[#This Row],[TotalAmount]]&gt;500, 0.05,
   TRUE, 0
)</f>
        <v>0</v>
      </c>
      <c r="P2209" s="28">
        <f xml:space="preserve"> FACT_ORDERS[[#This Row],[TotalAmount]] * (1 - (FACT_ORDERS[[#This Row],[ClientDiscount]] + FACT_ORDERS[[#This Row],[OrderDiscount]]) )</f>
        <v>120</v>
      </c>
      <c r="Q2209" s="28">
        <f>FACT_ORDERS[[#This Row],[TotalAmountWithDiscount]]+FACT_ORDERS[[#This Row],[DeliveryCost]]</f>
        <v>135</v>
      </c>
      <c r="R2209" s="35">
        <v>45282</v>
      </c>
      <c r="S2209" s="35" t="str">
        <f>IF(NETWORKDAYS(FACT_ORDERS[[#This Row],[Order-Date]], FACT_ORDERS[[#This Row],[ArrivalDate ]]) &gt; 10, "Late", "On Time")</f>
        <v>On Time</v>
      </c>
    </row>
    <row r="2210" spans="1:19" x14ac:dyDescent="0.3">
      <c r="A2210" s="12">
        <v>7208</v>
      </c>
      <c r="B2210" s="12">
        <v>253</v>
      </c>
      <c r="C2210" s="12">
        <v>10571</v>
      </c>
      <c r="D2210" s="12">
        <v>2209</v>
      </c>
      <c r="E2210" s="12" t="s">
        <v>244</v>
      </c>
      <c r="F2210" s="13">
        <v>45348</v>
      </c>
      <c r="G2210" s="26" t="s">
        <v>12721</v>
      </c>
      <c r="H2210" s="12">
        <v>33</v>
      </c>
      <c r="I2210" s="28">
        <f>VLOOKUP(B:B,DIM_PRODUCTS!A:F,5,FALSE)</f>
        <v>11</v>
      </c>
      <c r="J2210" s="28">
        <f>FACT_ORDERS[[#This Row],[ProductPrice]]*FACT_ORDERS[[#This Row],[Quantity]]</f>
        <v>363</v>
      </c>
      <c r="K2210" s="12" t="str">
        <f>VLOOKUP(C:C,DIM_CUSTOMERS!A:G,7,FALSE)</f>
        <v>South Korea</v>
      </c>
      <c r="L2210" s="30" cm="1">
        <f t="array" ref="L2210">_xlfn.IFS(
    AND(FACT_ORDERS[[#This Row],[DeliveryMehtod]]="shippment",FACT_ORDERS[[#This Row],[TotalAmount]]&gt;=200), 0,
    AND(FACT_ORDERS[[#This Row],[DeliveryMehtod]]="pickup"), 15,
    AND(FACT_ORDERS[[#This Row],[DeliveryMehtod]]="shippment",FACT_ORDERS[[#This Row],[TotalAmount]]&lt;200), 35
)</f>
        <v>0</v>
      </c>
      <c r="M2210" s="12" t="str" cm="1">
        <f t="array" ref="M2210">_xlfn.IFS(
    SUMIFS(FACT_ORDERS[TotalAmount], FACT_ORDERS[WD_CUSTOMERS],FACT_ORDERS[[#This Row],[WD_CUSTOMERS]])&gt;=15000, "VIP",
    SUMIFS(FACT_ORDERS[TotalAmount], FACT_ORDERS[WD_CUSTOMERS],FACT_ORDERS[[#This Row],[WD_CUSTOMERS]])&gt;=8000, "Premium",
    TRUE, "Regular"
)</f>
        <v>Regular</v>
      </c>
      <c r="N2210" s="32" cm="1">
        <f t="array" ref="N2210">_xlfn.IFS(
   FACT_ORDERS[[#This Row],[TypeOfClient]]="VIP", 0.2,
   FACT_ORDERS[[#This Row],[TypeOfClient]]="Premium", 0.1,
   TRUE, 0
)</f>
        <v>0</v>
      </c>
      <c r="O2210" s="31" cm="1">
        <f t="array" ref="O2210">_xlfn.IFS(
   FACT_ORDERS[[#This Row],[TotalAmount]]&gt;1500, 0.15,
   FACT_ORDERS[[#This Row],[TotalAmount]]&gt;1000, 0.1,
   FACT_ORDERS[[#This Row],[TotalAmount]]&gt;500, 0.05,
   TRUE, 0
)</f>
        <v>0</v>
      </c>
      <c r="P2210" s="28">
        <f xml:space="preserve"> FACT_ORDERS[[#This Row],[TotalAmount]] * (1 - (FACT_ORDERS[[#This Row],[ClientDiscount]] + FACT_ORDERS[[#This Row],[OrderDiscount]]) )</f>
        <v>363</v>
      </c>
      <c r="Q2210" s="28">
        <f>FACT_ORDERS[[#This Row],[TotalAmountWithDiscount]]+FACT_ORDERS[[#This Row],[DeliveryCost]]</f>
        <v>363</v>
      </c>
      <c r="R2210" s="35">
        <v>45357</v>
      </c>
      <c r="S2210" s="35" t="str">
        <f>IF(NETWORKDAYS(FACT_ORDERS[[#This Row],[Order-Date]], FACT_ORDERS[[#This Row],[ArrivalDate ]]) &gt; 10, "Late", "On Time")</f>
        <v>On Time</v>
      </c>
    </row>
    <row r="2211" spans="1:19" x14ac:dyDescent="0.3">
      <c r="A2211" s="12">
        <v>7209</v>
      </c>
      <c r="B2211" s="12">
        <v>208</v>
      </c>
      <c r="C2211" s="12">
        <v>10571</v>
      </c>
      <c r="D2211" s="12">
        <v>2210</v>
      </c>
      <c r="E2211" s="12" t="s">
        <v>244</v>
      </c>
      <c r="F2211" s="13">
        <v>45348</v>
      </c>
      <c r="G2211" s="26" t="s">
        <v>12722</v>
      </c>
      <c r="H2211" s="12">
        <v>14</v>
      </c>
      <c r="I2211" s="28">
        <f>VLOOKUP(B:B,DIM_PRODUCTS!A:F,5,FALSE)</f>
        <v>10</v>
      </c>
      <c r="J2211" s="28">
        <f>FACT_ORDERS[[#This Row],[ProductPrice]]*FACT_ORDERS[[#This Row],[Quantity]]</f>
        <v>140</v>
      </c>
      <c r="K2211" s="12" t="str">
        <f>VLOOKUP(C:C,DIM_CUSTOMERS!A:G,7,FALSE)</f>
        <v>South Korea</v>
      </c>
      <c r="L2211" s="30" cm="1">
        <f t="array" ref="L2211">_xlfn.IFS(
    AND(FACT_ORDERS[[#This Row],[DeliveryMehtod]]="shippment",FACT_ORDERS[[#This Row],[TotalAmount]]&gt;=200), 0,
    AND(FACT_ORDERS[[#This Row],[DeliveryMehtod]]="pickup"), 15,
    AND(FACT_ORDERS[[#This Row],[DeliveryMehtod]]="shippment",FACT_ORDERS[[#This Row],[TotalAmount]]&lt;200), 35
)</f>
        <v>35</v>
      </c>
      <c r="M2211" s="12" t="str" cm="1">
        <f t="array" ref="M2211">_xlfn.IFS(
    SUMIFS(FACT_ORDERS[TotalAmount], FACT_ORDERS[WD_CUSTOMERS],FACT_ORDERS[[#This Row],[WD_CUSTOMERS]])&gt;=15000, "VIP",
    SUMIFS(FACT_ORDERS[TotalAmount], FACT_ORDERS[WD_CUSTOMERS],FACT_ORDERS[[#This Row],[WD_CUSTOMERS]])&gt;=8000, "Premium",
    TRUE, "Regular"
)</f>
        <v>Regular</v>
      </c>
      <c r="N2211" s="32" cm="1">
        <f t="array" ref="N2211">_xlfn.IFS(
   FACT_ORDERS[[#This Row],[TypeOfClient]]="VIP", 0.2,
   FACT_ORDERS[[#This Row],[TypeOfClient]]="Premium", 0.1,
   TRUE, 0
)</f>
        <v>0</v>
      </c>
      <c r="O2211" s="31" cm="1">
        <f t="array" ref="O2211">_xlfn.IFS(
   FACT_ORDERS[[#This Row],[TotalAmount]]&gt;1500, 0.15,
   FACT_ORDERS[[#This Row],[TotalAmount]]&gt;1000, 0.1,
   FACT_ORDERS[[#This Row],[TotalAmount]]&gt;500, 0.05,
   TRUE, 0
)</f>
        <v>0</v>
      </c>
      <c r="P2211" s="28">
        <f xml:space="preserve"> FACT_ORDERS[[#This Row],[TotalAmount]] * (1 - (FACT_ORDERS[[#This Row],[ClientDiscount]] + FACT_ORDERS[[#This Row],[OrderDiscount]]) )</f>
        <v>140</v>
      </c>
      <c r="Q2211" s="28">
        <f>FACT_ORDERS[[#This Row],[TotalAmountWithDiscount]]+FACT_ORDERS[[#This Row],[DeliveryCost]]</f>
        <v>175</v>
      </c>
      <c r="R2211" s="35">
        <v>45355</v>
      </c>
      <c r="S2211" s="35" t="str">
        <f>IF(NETWORKDAYS(FACT_ORDERS[[#This Row],[Order-Date]], FACT_ORDERS[[#This Row],[ArrivalDate ]]) &gt; 10, "Late", "On Time")</f>
        <v>On Time</v>
      </c>
    </row>
    <row r="2212" spans="1:19" x14ac:dyDescent="0.3">
      <c r="A2212" s="12">
        <v>7210</v>
      </c>
      <c r="B2212" s="12">
        <v>209</v>
      </c>
      <c r="C2212" s="12">
        <v>10571</v>
      </c>
      <c r="D2212" s="12">
        <v>2211</v>
      </c>
      <c r="E2212" s="12" t="s">
        <v>243</v>
      </c>
      <c r="F2212" s="13">
        <v>45348</v>
      </c>
      <c r="G2212" s="26" t="s">
        <v>12723</v>
      </c>
      <c r="H2212" s="12">
        <v>27</v>
      </c>
      <c r="I2212" s="28">
        <f>VLOOKUP(B:B,DIM_PRODUCTS!A:F,5,FALSE)</f>
        <v>8</v>
      </c>
      <c r="J2212" s="28">
        <f>FACT_ORDERS[[#This Row],[ProductPrice]]*FACT_ORDERS[[#This Row],[Quantity]]</f>
        <v>216</v>
      </c>
      <c r="K2212" s="12" t="str">
        <f>VLOOKUP(C:C,DIM_CUSTOMERS!A:G,7,FALSE)</f>
        <v>South Korea</v>
      </c>
      <c r="L2212" s="30" cm="1">
        <f t="array" ref="L2212">_xlfn.IFS(
    AND(FACT_ORDERS[[#This Row],[DeliveryMehtod]]="shippment",FACT_ORDERS[[#This Row],[TotalAmount]]&gt;=200), 0,
    AND(FACT_ORDERS[[#This Row],[DeliveryMehtod]]="pickup"), 15,
    AND(FACT_ORDERS[[#This Row],[DeliveryMehtod]]="shippment",FACT_ORDERS[[#This Row],[TotalAmount]]&lt;200), 35
)</f>
        <v>15</v>
      </c>
      <c r="M2212" s="12" t="str" cm="1">
        <f t="array" ref="M2212">_xlfn.IFS(
    SUMIFS(FACT_ORDERS[TotalAmount], FACT_ORDERS[WD_CUSTOMERS],FACT_ORDERS[[#This Row],[WD_CUSTOMERS]])&gt;=15000, "VIP",
    SUMIFS(FACT_ORDERS[TotalAmount], FACT_ORDERS[WD_CUSTOMERS],FACT_ORDERS[[#This Row],[WD_CUSTOMERS]])&gt;=8000, "Premium",
    TRUE, "Regular"
)</f>
        <v>Regular</v>
      </c>
      <c r="N2212" s="32" cm="1">
        <f t="array" ref="N2212">_xlfn.IFS(
   FACT_ORDERS[[#This Row],[TypeOfClient]]="VIP", 0.2,
   FACT_ORDERS[[#This Row],[TypeOfClient]]="Premium", 0.1,
   TRUE, 0
)</f>
        <v>0</v>
      </c>
      <c r="O2212" s="31" cm="1">
        <f t="array" ref="O2212">_xlfn.IFS(
   FACT_ORDERS[[#This Row],[TotalAmount]]&gt;1500, 0.15,
   FACT_ORDERS[[#This Row],[TotalAmount]]&gt;1000, 0.1,
   FACT_ORDERS[[#This Row],[TotalAmount]]&gt;500, 0.05,
   TRUE, 0
)</f>
        <v>0</v>
      </c>
      <c r="P2212" s="28">
        <f xml:space="preserve"> FACT_ORDERS[[#This Row],[TotalAmount]] * (1 - (FACT_ORDERS[[#This Row],[ClientDiscount]] + FACT_ORDERS[[#This Row],[OrderDiscount]]) )</f>
        <v>216</v>
      </c>
      <c r="Q2212" s="28">
        <f>FACT_ORDERS[[#This Row],[TotalAmountWithDiscount]]+FACT_ORDERS[[#This Row],[DeliveryCost]]</f>
        <v>231</v>
      </c>
      <c r="R2212" s="35">
        <v>45359</v>
      </c>
      <c r="S2212" s="35" t="str">
        <f>IF(NETWORKDAYS(FACT_ORDERS[[#This Row],[Order-Date]], FACT_ORDERS[[#This Row],[ArrivalDate ]]) &gt; 10, "Late", "On Time")</f>
        <v>On Time</v>
      </c>
    </row>
    <row r="2213" spans="1:19" x14ac:dyDescent="0.3">
      <c r="A2213" s="12">
        <v>7211</v>
      </c>
      <c r="B2213" s="12">
        <v>267</v>
      </c>
      <c r="C2213" s="12">
        <v>10161</v>
      </c>
      <c r="D2213" s="12">
        <v>2212</v>
      </c>
      <c r="E2213" s="12" t="s">
        <v>244</v>
      </c>
      <c r="F2213" s="13">
        <v>45449</v>
      </c>
      <c r="G2213" s="26" t="s">
        <v>12724</v>
      </c>
      <c r="H2213" s="12">
        <v>37</v>
      </c>
      <c r="I2213" s="28">
        <f>VLOOKUP(B:B,DIM_PRODUCTS!A:F,5,FALSE)</f>
        <v>26</v>
      </c>
      <c r="J2213" s="28">
        <f>FACT_ORDERS[[#This Row],[ProductPrice]]*FACT_ORDERS[[#This Row],[Quantity]]</f>
        <v>962</v>
      </c>
      <c r="K2213" s="12" t="str">
        <f>VLOOKUP(C:C,DIM_CUSTOMERS!A:G,7,FALSE)</f>
        <v>Mexico</v>
      </c>
      <c r="L2213" s="30" cm="1">
        <f t="array" ref="L2213">_xlfn.IFS(
    AND(FACT_ORDERS[[#This Row],[DeliveryMehtod]]="shippment",FACT_ORDERS[[#This Row],[TotalAmount]]&gt;=200), 0,
    AND(FACT_ORDERS[[#This Row],[DeliveryMehtod]]="pickup"), 15,
    AND(FACT_ORDERS[[#This Row],[DeliveryMehtod]]="shippment",FACT_ORDERS[[#This Row],[TotalAmount]]&lt;200), 35
)</f>
        <v>0</v>
      </c>
      <c r="M2213" s="12" t="str" cm="1">
        <f t="array" ref="M2213">_xlfn.IFS(
    SUMIFS(FACT_ORDERS[TotalAmount], FACT_ORDERS[WD_CUSTOMERS],FACT_ORDERS[[#This Row],[WD_CUSTOMERS]])&gt;=15000, "VIP",
    SUMIFS(FACT_ORDERS[TotalAmount], FACT_ORDERS[WD_CUSTOMERS],FACT_ORDERS[[#This Row],[WD_CUSTOMERS]])&gt;=8000, "Premium",
    TRUE, "Regular"
)</f>
        <v>VIP</v>
      </c>
      <c r="N2213" s="32" cm="1">
        <f t="array" ref="N2213">_xlfn.IFS(
   FACT_ORDERS[[#This Row],[TypeOfClient]]="VIP", 0.2,
   FACT_ORDERS[[#This Row],[TypeOfClient]]="Premium", 0.1,
   TRUE, 0
)</f>
        <v>0.2</v>
      </c>
      <c r="O2213" s="31" cm="1">
        <f t="array" ref="O2213">_xlfn.IFS(
   FACT_ORDERS[[#This Row],[TotalAmount]]&gt;1500, 0.15,
   FACT_ORDERS[[#This Row],[TotalAmount]]&gt;1000, 0.1,
   FACT_ORDERS[[#This Row],[TotalAmount]]&gt;500, 0.05,
   TRUE, 0
)</f>
        <v>0.05</v>
      </c>
      <c r="P2213" s="28">
        <f xml:space="preserve"> FACT_ORDERS[[#This Row],[TotalAmount]] * (1 - (FACT_ORDERS[[#This Row],[ClientDiscount]] + FACT_ORDERS[[#This Row],[OrderDiscount]]) )</f>
        <v>721.5</v>
      </c>
      <c r="Q2213" s="28">
        <f>FACT_ORDERS[[#This Row],[TotalAmountWithDiscount]]+FACT_ORDERS[[#This Row],[DeliveryCost]]</f>
        <v>721.5</v>
      </c>
      <c r="R2213" s="35">
        <v>45458</v>
      </c>
      <c r="S2213" s="35" t="str">
        <f>IF(NETWORKDAYS(FACT_ORDERS[[#This Row],[Order-Date]], FACT_ORDERS[[#This Row],[ArrivalDate ]]) &gt; 10, "Late", "On Time")</f>
        <v>On Time</v>
      </c>
    </row>
    <row r="2214" spans="1:19" x14ac:dyDescent="0.3">
      <c r="A2214" s="12">
        <v>7212</v>
      </c>
      <c r="B2214" s="12">
        <v>229</v>
      </c>
      <c r="C2214" s="12">
        <v>10161</v>
      </c>
      <c r="D2214" s="12">
        <v>2213</v>
      </c>
      <c r="E2214" s="12" t="s">
        <v>244</v>
      </c>
      <c r="F2214" s="13">
        <v>45449</v>
      </c>
      <c r="G2214" s="26" t="s">
        <v>12725</v>
      </c>
      <c r="H2214" s="12">
        <v>20</v>
      </c>
      <c r="I2214" s="28">
        <f>VLOOKUP(B:B,DIM_PRODUCTS!A:F,5,FALSE)</f>
        <v>24</v>
      </c>
      <c r="J2214" s="28">
        <f>FACT_ORDERS[[#This Row],[ProductPrice]]*FACT_ORDERS[[#This Row],[Quantity]]</f>
        <v>480</v>
      </c>
      <c r="K2214" s="12" t="str">
        <f>VLOOKUP(C:C,DIM_CUSTOMERS!A:G,7,FALSE)</f>
        <v>Mexico</v>
      </c>
      <c r="L2214" s="30" cm="1">
        <f t="array" ref="L2214">_xlfn.IFS(
    AND(FACT_ORDERS[[#This Row],[DeliveryMehtod]]="shippment",FACT_ORDERS[[#This Row],[TotalAmount]]&gt;=200), 0,
    AND(FACT_ORDERS[[#This Row],[DeliveryMehtod]]="pickup"), 15,
    AND(FACT_ORDERS[[#This Row],[DeliveryMehtod]]="shippment",FACT_ORDERS[[#This Row],[TotalAmount]]&lt;200), 35
)</f>
        <v>0</v>
      </c>
      <c r="M2214" s="12" t="str" cm="1">
        <f t="array" ref="M2214">_xlfn.IFS(
    SUMIFS(FACT_ORDERS[TotalAmount], FACT_ORDERS[WD_CUSTOMERS],FACT_ORDERS[[#This Row],[WD_CUSTOMERS]])&gt;=15000, "VIP",
    SUMIFS(FACT_ORDERS[TotalAmount], FACT_ORDERS[WD_CUSTOMERS],FACT_ORDERS[[#This Row],[WD_CUSTOMERS]])&gt;=8000, "Premium",
    TRUE, "Regular"
)</f>
        <v>VIP</v>
      </c>
      <c r="N2214" s="32" cm="1">
        <f t="array" ref="N2214">_xlfn.IFS(
   FACT_ORDERS[[#This Row],[TypeOfClient]]="VIP", 0.2,
   FACT_ORDERS[[#This Row],[TypeOfClient]]="Premium", 0.1,
   TRUE, 0
)</f>
        <v>0.2</v>
      </c>
      <c r="O2214" s="31" cm="1">
        <f t="array" ref="O2214">_xlfn.IFS(
   FACT_ORDERS[[#This Row],[TotalAmount]]&gt;1500, 0.15,
   FACT_ORDERS[[#This Row],[TotalAmount]]&gt;1000, 0.1,
   FACT_ORDERS[[#This Row],[TotalAmount]]&gt;500, 0.05,
   TRUE, 0
)</f>
        <v>0</v>
      </c>
      <c r="P2214" s="28">
        <f xml:space="preserve"> FACT_ORDERS[[#This Row],[TotalAmount]] * (1 - (FACT_ORDERS[[#This Row],[ClientDiscount]] + FACT_ORDERS[[#This Row],[OrderDiscount]]) )</f>
        <v>384</v>
      </c>
      <c r="Q2214" s="28">
        <f>FACT_ORDERS[[#This Row],[TotalAmountWithDiscount]]+FACT_ORDERS[[#This Row],[DeliveryCost]]</f>
        <v>384</v>
      </c>
      <c r="R2214" s="35">
        <v>45456</v>
      </c>
      <c r="S2214" s="35" t="str">
        <f>IF(NETWORKDAYS(FACT_ORDERS[[#This Row],[Order-Date]], FACT_ORDERS[[#This Row],[ArrivalDate ]]) &gt; 10, "Late", "On Time")</f>
        <v>On Time</v>
      </c>
    </row>
    <row r="2215" spans="1:19" x14ac:dyDescent="0.3">
      <c r="A2215" s="12">
        <v>7213</v>
      </c>
      <c r="B2215" s="12">
        <v>267</v>
      </c>
      <c r="C2215" s="12">
        <v>10161</v>
      </c>
      <c r="D2215" s="12">
        <v>2214</v>
      </c>
      <c r="E2215" s="12" t="s">
        <v>243</v>
      </c>
      <c r="F2215" s="13">
        <v>45239</v>
      </c>
      <c r="G2215" s="26" t="s">
        <v>3782</v>
      </c>
      <c r="H2215" s="12">
        <v>44</v>
      </c>
      <c r="I2215" s="28">
        <f>VLOOKUP(B:B,DIM_PRODUCTS!A:F,5,FALSE)</f>
        <v>26</v>
      </c>
      <c r="J2215" s="28">
        <f>FACT_ORDERS[[#This Row],[ProductPrice]]*FACT_ORDERS[[#This Row],[Quantity]]</f>
        <v>1144</v>
      </c>
      <c r="K2215" s="12" t="str">
        <f>VLOOKUP(C:C,DIM_CUSTOMERS!A:G,7,FALSE)</f>
        <v>Mexico</v>
      </c>
      <c r="L2215" s="30" cm="1">
        <f t="array" ref="L2215">_xlfn.IFS(
    AND(FACT_ORDERS[[#This Row],[DeliveryMehtod]]="shippment",FACT_ORDERS[[#This Row],[TotalAmount]]&gt;=200), 0,
    AND(FACT_ORDERS[[#This Row],[DeliveryMehtod]]="pickup"), 15,
    AND(FACT_ORDERS[[#This Row],[DeliveryMehtod]]="shippment",FACT_ORDERS[[#This Row],[TotalAmount]]&lt;200), 35
)</f>
        <v>15</v>
      </c>
      <c r="M2215" s="12" t="str" cm="1">
        <f t="array" ref="M2215">_xlfn.IFS(
    SUMIFS(FACT_ORDERS[TotalAmount], FACT_ORDERS[WD_CUSTOMERS],FACT_ORDERS[[#This Row],[WD_CUSTOMERS]])&gt;=15000, "VIP",
    SUMIFS(FACT_ORDERS[TotalAmount], FACT_ORDERS[WD_CUSTOMERS],FACT_ORDERS[[#This Row],[WD_CUSTOMERS]])&gt;=8000, "Premium",
    TRUE, "Regular"
)</f>
        <v>VIP</v>
      </c>
      <c r="N2215" s="32" cm="1">
        <f t="array" ref="N2215">_xlfn.IFS(
   FACT_ORDERS[[#This Row],[TypeOfClient]]="VIP", 0.2,
   FACT_ORDERS[[#This Row],[TypeOfClient]]="Premium", 0.1,
   TRUE, 0
)</f>
        <v>0.2</v>
      </c>
      <c r="O2215" s="31" cm="1">
        <f t="array" ref="O2215">_xlfn.IFS(
   FACT_ORDERS[[#This Row],[TotalAmount]]&gt;1500, 0.15,
   FACT_ORDERS[[#This Row],[TotalAmount]]&gt;1000, 0.1,
   FACT_ORDERS[[#This Row],[TotalAmount]]&gt;500, 0.05,
   TRUE, 0
)</f>
        <v>0.1</v>
      </c>
      <c r="P2215" s="28">
        <f xml:space="preserve"> FACT_ORDERS[[#This Row],[TotalAmount]] * (1 - (FACT_ORDERS[[#This Row],[ClientDiscount]] + FACT_ORDERS[[#This Row],[OrderDiscount]]) )</f>
        <v>800.8</v>
      </c>
      <c r="Q2215" s="28">
        <f>FACT_ORDERS[[#This Row],[TotalAmountWithDiscount]]+FACT_ORDERS[[#This Row],[DeliveryCost]]</f>
        <v>815.8</v>
      </c>
      <c r="R2215" s="35">
        <v>45250</v>
      </c>
      <c r="S2215" s="35" t="str">
        <f>IF(NETWORKDAYS(FACT_ORDERS[[#This Row],[Order-Date]], FACT_ORDERS[[#This Row],[ArrivalDate ]]) &gt; 10, "Late", "On Time")</f>
        <v>On Time</v>
      </c>
    </row>
    <row r="2216" spans="1:19" x14ac:dyDescent="0.3">
      <c r="A2216" s="12">
        <v>7214</v>
      </c>
      <c r="B2216" s="12">
        <v>229</v>
      </c>
      <c r="C2216" s="12">
        <v>10161</v>
      </c>
      <c r="D2216" s="12">
        <v>2215</v>
      </c>
      <c r="E2216" s="12" t="s">
        <v>243</v>
      </c>
      <c r="F2216" s="13">
        <v>45239</v>
      </c>
      <c r="G2216" s="26" t="s">
        <v>12726</v>
      </c>
      <c r="H2216" s="12">
        <v>15</v>
      </c>
      <c r="I2216" s="28">
        <f>VLOOKUP(B:B,DIM_PRODUCTS!A:F,5,FALSE)</f>
        <v>24</v>
      </c>
      <c r="J2216" s="28">
        <f>FACT_ORDERS[[#This Row],[ProductPrice]]*FACT_ORDERS[[#This Row],[Quantity]]</f>
        <v>360</v>
      </c>
      <c r="K2216" s="12" t="str">
        <f>VLOOKUP(C:C,DIM_CUSTOMERS!A:G,7,FALSE)</f>
        <v>Mexico</v>
      </c>
      <c r="L2216" s="30" cm="1">
        <f t="array" ref="L2216">_xlfn.IFS(
    AND(FACT_ORDERS[[#This Row],[DeliveryMehtod]]="shippment",FACT_ORDERS[[#This Row],[TotalAmount]]&gt;=200), 0,
    AND(FACT_ORDERS[[#This Row],[DeliveryMehtod]]="pickup"), 15,
    AND(FACT_ORDERS[[#This Row],[DeliveryMehtod]]="shippment",FACT_ORDERS[[#This Row],[TotalAmount]]&lt;200), 35
)</f>
        <v>15</v>
      </c>
      <c r="M2216" s="12" t="str" cm="1">
        <f t="array" ref="M2216">_xlfn.IFS(
    SUMIFS(FACT_ORDERS[TotalAmount], FACT_ORDERS[WD_CUSTOMERS],FACT_ORDERS[[#This Row],[WD_CUSTOMERS]])&gt;=15000, "VIP",
    SUMIFS(FACT_ORDERS[TotalAmount], FACT_ORDERS[WD_CUSTOMERS],FACT_ORDERS[[#This Row],[WD_CUSTOMERS]])&gt;=8000, "Premium",
    TRUE, "Regular"
)</f>
        <v>VIP</v>
      </c>
      <c r="N2216" s="32" cm="1">
        <f t="array" ref="N2216">_xlfn.IFS(
   FACT_ORDERS[[#This Row],[TypeOfClient]]="VIP", 0.2,
   FACT_ORDERS[[#This Row],[TypeOfClient]]="Premium", 0.1,
   TRUE, 0
)</f>
        <v>0.2</v>
      </c>
      <c r="O2216" s="31" cm="1">
        <f t="array" ref="O2216">_xlfn.IFS(
   FACT_ORDERS[[#This Row],[TotalAmount]]&gt;1500, 0.15,
   FACT_ORDERS[[#This Row],[TotalAmount]]&gt;1000, 0.1,
   FACT_ORDERS[[#This Row],[TotalAmount]]&gt;500, 0.05,
   TRUE, 0
)</f>
        <v>0</v>
      </c>
      <c r="P2216" s="28">
        <f xml:space="preserve"> FACT_ORDERS[[#This Row],[TotalAmount]] * (1 - (FACT_ORDERS[[#This Row],[ClientDiscount]] + FACT_ORDERS[[#This Row],[OrderDiscount]]) )</f>
        <v>288</v>
      </c>
      <c r="Q2216" s="28">
        <f>FACT_ORDERS[[#This Row],[TotalAmountWithDiscount]]+FACT_ORDERS[[#This Row],[DeliveryCost]]</f>
        <v>303</v>
      </c>
      <c r="R2216" s="35">
        <v>45249</v>
      </c>
      <c r="S2216" s="35" t="str">
        <f>IF(NETWORKDAYS(FACT_ORDERS[[#This Row],[Order-Date]], FACT_ORDERS[[#This Row],[ArrivalDate ]]) &gt; 10, "Late", "On Time")</f>
        <v>On Time</v>
      </c>
    </row>
    <row r="2217" spans="1:19" x14ac:dyDescent="0.3">
      <c r="A2217" s="12">
        <v>7215</v>
      </c>
      <c r="B2217" s="12">
        <v>224</v>
      </c>
      <c r="C2217" s="12">
        <v>10161</v>
      </c>
      <c r="D2217" s="12">
        <v>2216</v>
      </c>
      <c r="E2217" s="12" t="s">
        <v>244</v>
      </c>
      <c r="F2217" s="13">
        <v>45239</v>
      </c>
      <c r="G2217" s="26" t="s">
        <v>12727</v>
      </c>
      <c r="H2217" s="12">
        <v>41</v>
      </c>
      <c r="I2217" s="28">
        <f>VLOOKUP(B:B,DIM_PRODUCTS!A:F,5,FALSE)</f>
        <v>14</v>
      </c>
      <c r="J2217" s="28">
        <f>FACT_ORDERS[[#This Row],[ProductPrice]]*FACT_ORDERS[[#This Row],[Quantity]]</f>
        <v>574</v>
      </c>
      <c r="K2217" s="12" t="str">
        <f>VLOOKUP(C:C,DIM_CUSTOMERS!A:G,7,FALSE)</f>
        <v>Mexico</v>
      </c>
      <c r="L2217" s="30" cm="1">
        <f t="array" ref="L2217">_xlfn.IFS(
    AND(FACT_ORDERS[[#This Row],[DeliveryMehtod]]="shippment",FACT_ORDERS[[#This Row],[TotalAmount]]&gt;=200), 0,
    AND(FACT_ORDERS[[#This Row],[DeliveryMehtod]]="pickup"), 15,
    AND(FACT_ORDERS[[#This Row],[DeliveryMehtod]]="shippment",FACT_ORDERS[[#This Row],[TotalAmount]]&lt;200), 35
)</f>
        <v>0</v>
      </c>
      <c r="M2217" s="12" t="str" cm="1">
        <f t="array" ref="M2217">_xlfn.IFS(
    SUMIFS(FACT_ORDERS[TotalAmount], FACT_ORDERS[WD_CUSTOMERS],FACT_ORDERS[[#This Row],[WD_CUSTOMERS]])&gt;=15000, "VIP",
    SUMIFS(FACT_ORDERS[TotalAmount], FACT_ORDERS[WD_CUSTOMERS],FACT_ORDERS[[#This Row],[WD_CUSTOMERS]])&gt;=8000, "Premium",
    TRUE, "Regular"
)</f>
        <v>VIP</v>
      </c>
      <c r="N2217" s="32" cm="1">
        <f t="array" ref="N2217">_xlfn.IFS(
   FACT_ORDERS[[#This Row],[TypeOfClient]]="VIP", 0.2,
   FACT_ORDERS[[#This Row],[TypeOfClient]]="Premium", 0.1,
   TRUE, 0
)</f>
        <v>0.2</v>
      </c>
      <c r="O2217" s="31" cm="1">
        <f t="array" ref="O2217">_xlfn.IFS(
   FACT_ORDERS[[#This Row],[TotalAmount]]&gt;1500, 0.15,
   FACT_ORDERS[[#This Row],[TotalAmount]]&gt;1000, 0.1,
   FACT_ORDERS[[#This Row],[TotalAmount]]&gt;500, 0.05,
   TRUE, 0
)</f>
        <v>0.05</v>
      </c>
      <c r="P2217" s="28">
        <f xml:space="preserve"> FACT_ORDERS[[#This Row],[TotalAmount]] * (1 - (FACT_ORDERS[[#This Row],[ClientDiscount]] + FACT_ORDERS[[#This Row],[OrderDiscount]]) )</f>
        <v>430.5</v>
      </c>
      <c r="Q2217" s="28">
        <f>FACT_ORDERS[[#This Row],[TotalAmountWithDiscount]]+FACT_ORDERS[[#This Row],[DeliveryCost]]</f>
        <v>430.5</v>
      </c>
      <c r="R2217" s="35">
        <v>45247</v>
      </c>
      <c r="S2217" s="35" t="str">
        <f>IF(NETWORKDAYS(FACT_ORDERS[[#This Row],[Order-Date]], FACT_ORDERS[[#This Row],[ArrivalDate ]]) &gt; 10, "Late", "On Time")</f>
        <v>On Time</v>
      </c>
    </row>
    <row r="2218" spans="1:19" x14ac:dyDescent="0.3">
      <c r="A2218" s="12">
        <v>7216</v>
      </c>
      <c r="B2218" s="12">
        <v>267</v>
      </c>
      <c r="C2218" s="12">
        <v>10161</v>
      </c>
      <c r="D2218" s="12">
        <v>2217</v>
      </c>
      <c r="E2218" s="12" t="s">
        <v>244</v>
      </c>
      <c r="F2218" s="13">
        <v>45212</v>
      </c>
      <c r="G2218" s="26" t="s">
        <v>12728</v>
      </c>
      <c r="H2218" s="12">
        <v>31</v>
      </c>
      <c r="I2218" s="28">
        <f>VLOOKUP(B:B,DIM_PRODUCTS!A:F,5,FALSE)</f>
        <v>26</v>
      </c>
      <c r="J2218" s="28">
        <f>FACT_ORDERS[[#This Row],[ProductPrice]]*FACT_ORDERS[[#This Row],[Quantity]]</f>
        <v>806</v>
      </c>
      <c r="K2218" s="12" t="str">
        <f>VLOOKUP(C:C,DIM_CUSTOMERS!A:G,7,FALSE)</f>
        <v>Mexico</v>
      </c>
      <c r="L2218" s="30" cm="1">
        <f t="array" ref="L2218">_xlfn.IFS(
    AND(FACT_ORDERS[[#This Row],[DeliveryMehtod]]="shippment",FACT_ORDERS[[#This Row],[TotalAmount]]&gt;=200), 0,
    AND(FACT_ORDERS[[#This Row],[DeliveryMehtod]]="pickup"), 15,
    AND(FACT_ORDERS[[#This Row],[DeliveryMehtod]]="shippment",FACT_ORDERS[[#This Row],[TotalAmount]]&lt;200), 35
)</f>
        <v>0</v>
      </c>
      <c r="M2218" s="12" t="str" cm="1">
        <f t="array" ref="M2218">_xlfn.IFS(
    SUMIFS(FACT_ORDERS[TotalAmount], FACT_ORDERS[WD_CUSTOMERS],FACT_ORDERS[[#This Row],[WD_CUSTOMERS]])&gt;=15000, "VIP",
    SUMIFS(FACT_ORDERS[TotalAmount], FACT_ORDERS[WD_CUSTOMERS],FACT_ORDERS[[#This Row],[WD_CUSTOMERS]])&gt;=8000, "Premium",
    TRUE, "Regular"
)</f>
        <v>VIP</v>
      </c>
      <c r="N2218" s="32" cm="1">
        <f t="array" ref="N2218">_xlfn.IFS(
   FACT_ORDERS[[#This Row],[TypeOfClient]]="VIP", 0.2,
   FACT_ORDERS[[#This Row],[TypeOfClient]]="Premium", 0.1,
   TRUE, 0
)</f>
        <v>0.2</v>
      </c>
      <c r="O2218" s="31" cm="1">
        <f t="array" ref="O2218">_xlfn.IFS(
   FACT_ORDERS[[#This Row],[TotalAmount]]&gt;1500, 0.15,
   FACT_ORDERS[[#This Row],[TotalAmount]]&gt;1000, 0.1,
   FACT_ORDERS[[#This Row],[TotalAmount]]&gt;500, 0.05,
   TRUE, 0
)</f>
        <v>0.05</v>
      </c>
      <c r="P2218" s="28">
        <f xml:space="preserve"> FACT_ORDERS[[#This Row],[TotalAmount]] * (1 - (FACT_ORDERS[[#This Row],[ClientDiscount]] + FACT_ORDERS[[#This Row],[OrderDiscount]]) )</f>
        <v>604.5</v>
      </c>
      <c r="Q2218" s="28">
        <f>FACT_ORDERS[[#This Row],[TotalAmountWithDiscount]]+FACT_ORDERS[[#This Row],[DeliveryCost]]</f>
        <v>604.5</v>
      </c>
      <c r="R2218" s="35">
        <v>45222</v>
      </c>
      <c r="S2218" s="35" t="str">
        <f>IF(NETWORKDAYS(FACT_ORDERS[[#This Row],[Order-Date]], FACT_ORDERS[[#This Row],[ArrivalDate ]]) &gt; 10, "Late", "On Time")</f>
        <v>On Time</v>
      </c>
    </row>
    <row r="2219" spans="1:19" x14ac:dyDescent="0.3">
      <c r="A2219" s="12">
        <v>7217</v>
      </c>
      <c r="B2219" s="12">
        <v>229</v>
      </c>
      <c r="C2219" s="12">
        <v>10161</v>
      </c>
      <c r="D2219" s="12">
        <v>2218</v>
      </c>
      <c r="E2219" s="12" t="s">
        <v>243</v>
      </c>
      <c r="F2219" s="13">
        <v>45212</v>
      </c>
      <c r="G2219" s="26" t="s">
        <v>12729</v>
      </c>
      <c r="H2219" s="12">
        <v>23</v>
      </c>
      <c r="I2219" s="28">
        <f>VLOOKUP(B:B,DIM_PRODUCTS!A:F,5,FALSE)</f>
        <v>24</v>
      </c>
      <c r="J2219" s="28">
        <f>FACT_ORDERS[[#This Row],[ProductPrice]]*FACT_ORDERS[[#This Row],[Quantity]]</f>
        <v>552</v>
      </c>
      <c r="K2219" s="12" t="str">
        <f>VLOOKUP(C:C,DIM_CUSTOMERS!A:G,7,FALSE)</f>
        <v>Mexico</v>
      </c>
      <c r="L2219" s="30" cm="1">
        <f t="array" ref="L2219">_xlfn.IFS(
    AND(FACT_ORDERS[[#This Row],[DeliveryMehtod]]="shippment",FACT_ORDERS[[#This Row],[TotalAmount]]&gt;=200), 0,
    AND(FACT_ORDERS[[#This Row],[DeliveryMehtod]]="pickup"), 15,
    AND(FACT_ORDERS[[#This Row],[DeliveryMehtod]]="shippment",FACT_ORDERS[[#This Row],[TotalAmount]]&lt;200), 35
)</f>
        <v>15</v>
      </c>
      <c r="M2219" s="12" t="str" cm="1">
        <f t="array" ref="M2219">_xlfn.IFS(
    SUMIFS(FACT_ORDERS[TotalAmount], FACT_ORDERS[WD_CUSTOMERS],FACT_ORDERS[[#This Row],[WD_CUSTOMERS]])&gt;=15000, "VIP",
    SUMIFS(FACT_ORDERS[TotalAmount], FACT_ORDERS[WD_CUSTOMERS],FACT_ORDERS[[#This Row],[WD_CUSTOMERS]])&gt;=8000, "Premium",
    TRUE, "Regular"
)</f>
        <v>VIP</v>
      </c>
      <c r="N2219" s="32" cm="1">
        <f t="array" ref="N2219">_xlfn.IFS(
   FACT_ORDERS[[#This Row],[TypeOfClient]]="VIP", 0.2,
   FACT_ORDERS[[#This Row],[TypeOfClient]]="Premium", 0.1,
   TRUE, 0
)</f>
        <v>0.2</v>
      </c>
      <c r="O2219" s="31" cm="1">
        <f t="array" ref="O2219">_xlfn.IFS(
   FACT_ORDERS[[#This Row],[TotalAmount]]&gt;1500, 0.15,
   FACT_ORDERS[[#This Row],[TotalAmount]]&gt;1000, 0.1,
   FACT_ORDERS[[#This Row],[TotalAmount]]&gt;500, 0.05,
   TRUE, 0
)</f>
        <v>0.05</v>
      </c>
      <c r="P2219" s="28">
        <f xml:space="preserve"> FACT_ORDERS[[#This Row],[TotalAmount]] * (1 - (FACT_ORDERS[[#This Row],[ClientDiscount]] + FACT_ORDERS[[#This Row],[OrderDiscount]]) )</f>
        <v>414</v>
      </c>
      <c r="Q2219" s="28">
        <f>FACT_ORDERS[[#This Row],[TotalAmountWithDiscount]]+FACT_ORDERS[[#This Row],[DeliveryCost]]</f>
        <v>429</v>
      </c>
      <c r="R2219" s="35">
        <v>45219</v>
      </c>
      <c r="S2219" s="35" t="str">
        <f>IF(NETWORKDAYS(FACT_ORDERS[[#This Row],[Order-Date]], FACT_ORDERS[[#This Row],[ArrivalDate ]]) &gt; 10, "Late", "On Time")</f>
        <v>On Time</v>
      </c>
    </row>
    <row r="2220" spans="1:19" x14ac:dyDescent="0.3">
      <c r="A2220" s="12">
        <v>7218</v>
      </c>
      <c r="B2220" s="12">
        <v>224</v>
      </c>
      <c r="C2220" s="12">
        <v>10161</v>
      </c>
      <c r="D2220" s="12">
        <v>2219</v>
      </c>
      <c r="E2220" s="12" t="s">
        <v>243</v>
      </c>
      <c r="F2220" s="13">
        <v>45212</v>
      </c>
      <c r="G2220" s="26" t="s">
        <v>12730</v>
      </c>
      <c r="H2220" s="12">
        <v>22</v>
      </c>
      <c r="I2220" s="28">
        <f>VLOOKUP(B:B,DIM_PRODUCTS!A:F,5,FALSE)</f>
        <v>14</v>
      </c>
      <c r="J2220" s="28">
        <f>FACT_ORDERS[[#This Row],[ProductPrice]]*FACT_ORDERS[[#This Row],[Quantity]]</f>
        <v>308</v>
      </c>
      <c r="K2220" s="12" t="str">
        <f>VLOOKUP(C:C,DIM_CUSTOMERS!A:G,7,FALSE)</f>
        <v>Mexico</v>
      </c>
      <c r="L2220" s="30" cm="1">
        <f t="array" ref="L2220">_xlfn.IFS(
    AND(FACT_ORDERS[[#This Row],[DeliveryMehtod]]="shippment",FACT_ORDERS[[#This Row],[TotalAmount]]&gt;=200), 0,
    AND(FACT_ORDERS[[#This Row],[DeliveryMehtod]]="pickup"), 15,
    AND(FACT_ORDERS[[#This Row],[DeliveryMehtod]]="shippment",FACT_ORDERS[[#This Row],[TotalAmount]]&lt;200), 35
)</f>
        <v>15</v>
      </c>
      <c r="M2220" s="12" t="str" cm="1">
        <f t="array" ref="M2220">_xlfn.IFS(
    SUMIFS(FACT_ORDERS[TotalAmount], FACT_ORDERS[WD_CUSTOMERS],FACT_ORDERS[[#This Row],[WD_CUSTOMERS]])&gt;=15000, "VIP",
    SUMIFS(FACT_ORDERS[TotalAmount], FACT_ORDERS[WD_CUSTOMERS],FACT_ORDERS[[#This Row],[WD_CUSTOMERS]])&gt;=8000, "Premium",
    TRUE, "Regular"
)</f>
        <v>VIP</v>
      </c>
      <c r="N2220" s="32" cm="1">
        <f t="array" ref="N2220">_xlfn.IFS(
   FACT_ORDERS[[#This Row],[TypeOfClient]]="VIP", 0.2,
   FACT_ORDERS[[#This Row],[TypeOfClient]]="Premium", 0.1,
   TRUE, 0
)</f>
        <v>0.2</v>
      </c>
      <c r="O2220" s="31" cm="1">
        <f t="array" ref="O2220">_xlfn.IFS(
   FACT_ORDERS[[#This Row],[TotalAmount]]&gt;1500, 0.15,
   FACT_ORDERS[[#This Row],[TotalAmount]]&gt;1000, 0.1,
   FACT_ORDERS[[#This Row],[TotalAmount]]&gt;500, 0.05,
   TRUE, 0
)</f>
        <v>0</v>
      </c>
      <c r="P2220" s="28">
        <f xml:space="preserve"> FACT_ORDERS[[#This Row],[TotalAmount]] * (1 - (FACT_ORDERS[[#This Row],[ClientDiscount]] + FACT_ORDERS[[#This Row],[OrderDiscount]]) )</f>
        <v>246.4</v>
      </c>
      <c r="Q2220" s="28">
        <f>FACT_ORDERS[[#This Row],[TotalAmountWithDiscount]]+FACT_ORDERS[[#This Row],[DeliveryCost]]</f>
        <v>261.39999999999998</v>
      </c>
      <c r="R2220" s="35">
        <v>45223</v>
      </c>
      <c r="S2220" s="35" t="str">
        <f>IF(NETWORKDAYS(FACT_ORDERS[[#This Row],[Order-Date]], FACT_ORDERS[[#This Row],[ArrivalDate ]]) &gt; 10, "Late", "On Time")</f>
        <v>On Time</v>
      </c>
    </row>
    <row r="2221" spans="1:19" x14ac:dyDescent="0.3">
      <c r="A2221" s="12">
        <v>7219</v>
      </c>
      <c r="B2221" s="12">
        <v>280</v>
      </c>
      <c r="C2221" s="12">
        <v>10161</v>
      </c>
      <c r="D2221" s="12">
        <v>2220</v>
      </c>
      <c r="E2221" s="12" t="s">
        <v>243</v>
      </c>
      <c r="F2221" s="13">
        <v>45212</v>
      </c>
      <c r="G2221" s="26" t="s">
        <v>12731</v>
      </c>
      <c r="H2221" s="12">
        <v>35</v>
      </c>
      <c r="I2221" s="28">
        <f>VLOOKUP(B:B,DIM_PRODUCTS!A:F,5,FALSE)</f>
        <v>14</v>
      </c>
      <c r="J2221" s="28">
        <f>FACT_ORDERS[[#This Row],[ProductPrice]]*FACT_ORDERS[[#This Row],[Quantity]]</f>
        <v>490</v>
      </c>
      <c r="K2221" s="12" t="str">
        <f>VLOOKUP(C:C,DIM_CUSTOMERS!A:G,7,FALSE)</f>
        <v>Mexico</v>
      </c>
      <c r="L2221" s="30" cm="1">
        <f t="array" ref="L2221">_xlfn.IFS(
    AND(FACT_ORDERS[[#This Row],[DeliveryMehtod]]="shippment",FACT_ORDERS[[#This Row],[TotalAmount]]&gt;=200), 0,
    AND(FACT_ORDERS[[#This Row],[DeliveryMehtod]]="pickup"), 15,
    AND(FACT_ORDERS[[#This Row],[DeliveryMehtod]]="shippment",FACT_ORDERS[[#This Row],[TotalAmount]]&lt;200), 35
)</f>
        <v>15</v>
      </c>
      <c r="M2221" s="12" t="str" cm="1">
        <f t="array" ref="M2221">_xlfn.IFS(
    SUMIFS(FACT_ORDERS[TotalAmount], FACT_ORDERS[WD_CUSTOMERS],FACT_ORDERS[[#This Row],[WD_CUSTOMERS]])&gt;=15000, "VIP",
    SUMIFS(FACT_ORDERS[TotalAmount], FACT_ORDERS[WD_CUSTOMERS],FACT_ORDERS[[#This Row],[WD_CUSTOMERS]])&gt;=8000, "Premium",
    TRUE, "Regular"
)</f>
        <v>VIP</v>
      </c>
      <c r="N2221" s="32" cm="1">
        <f t="array" ref="N2221">_xlfn.IFS(
   FACT_ORDERS[[#This Row],[TypeOfClient]]="VIP", 0.2,
   FACT_ORDERS[[#This Row],[TypeOfClient]]="Premium", 0.1,
   TRUE, 0
)</f>
        <v>0.2</v>
      </c>
      <c r="O2221" s="31" cm="1">
        <f t="array" ref="O2221">_xlfn.IFS(
   FACT_ORDERS[[#This Row],[TotalAmount]]&gt;1500, 0.15,
   FACT_ORDERS[[#This Row],[TotalAmount]]&gt;1000, 0.1,
   FACT_ORDERS[[#This Row],[TotalAmount]]&gt;500, 0.05,
   TRUE, 0
)</f>
        <v>0</v>
      </c>
      <c r="P2221" s="28">
        <f xml:space="preserve"> FACT_ORDERS[[#This Row],[TotalAmount]] * (1 - (FACT_ORDERS[[#This Row],[ClientDiscount]] + FACT_ORDERS[[#This Row],[OrderDiscount]]) )</f>
        <v>392</v>
      </c>
      <c r="Q2221" s="28">
        <f>FACT_ORDERS[[#This Row],[TotalAmountWithDiscount]]+FACT_ORDERS[[#This Row],[DeliveryCost]]</f>
        <v>407</v>
      </c>
      <c r="R2221" s="35">
        <v>45219</v>
      </c>
      <c r="S2221" s="35" t="str">
        <f>IF(NETWORKDAYS(FACT_ORDERS[[#This Row],[Order-Date]], FACT_ORDERS[[#This Row],[ArrivalDate ]]) &gt; 10, "Late", "On Time")</f>
        <v>On Time</v>
      </c>
    </row>
    <row r="2222" spans="1:19" x14ac:dyDescent="0.3">
      <c r="A2222" s="12">
        <v>7220</v>
      </c>
      <c r="B2222" s="12">
        <v>241</v>
      </c>
      <c r="C2222" s="12">
        <v>10161</v>
      </c>
      <c r="D2222" s="12">
        <v>2221</v>
      </c>
      <c r="E2222" s="12" t="s">
        <v>244</v>
      </c>
      <c r="F2222" s="13">
        <v>45212</v>
      </c>
      <c r="G2222" s="26" t="s">
        <v>12732</v>
      </c>
      <c r="H2222" s="12">
        <v>12</v>
      </c>
      <c r="I2222" s="28">
        <f>VLOOKUP(B:B,DIM_PRODUCTS!A:F,5,FALSE)</f>
        <v>20</v>
      </c>
      <c r="J2222" s="28">
        <f>FACT_ORDERS[[#This Row],[ProductPrice]]*FACT_ORDERS[[#This Row],[Quantity]]</f>
        <v>240</v>
      </c>
      <c r="K2222" s="12" t="str">
        <f>VLOOKUP(C:C,DIM_CUSTOMERS!A:G,7,FALSE)</f>
        <v>Mexico</v>
      </c>
      <c r="L2222" s="30" cm="1">
        <f t="array" ref="L2222">_xlfn.IFS(
    AND(FACT_ORDERS[[#This Row],[DeliveryMehtod]]="shippment",FACT_ORDERS[[#This Row],[TotalAmount]]&gt;=200), 0,
    AND(FACT_ORDERS[[#This Row],[DeliveryMehtod]]="pickup"), 15,
    AND(FACT_ORDERS[[#This Row],[DeliveryMehtod]]="shippment",FACT_ORDERS[[#This Row],[TotalAmount]]&lt;200), 35
)</f>
        <v>0</v>
      </c>
      <c r="M2222" s="12" t="str" cm="1">
        <f t="array" ref="M2222">_xlfn.IFS(
    SUMIFS(FACT_ORDERS[TotalAmount], FACT_ORDERS[WD_CUSTOMERS],FACT_ORDERS[[#This Row],[WD_CUSTOMERS]])&gt;=15000, "VIP",
    SUMIFS(FACT_ORDERS[TotalAmount], FACT_ORDERS[WD_CUSTOMERS],FACT_ORDERS[[#This Row],[WD_CUSTOMERS]])&gt;=8000, "Premium",
    TRUE, "Regular"
)</f>
        <v>VIP</v>
      </c>
      <c r="N2222" s="32" cm="1">
        <f t="array" ref="N2222">_xlfn.IFS(
   FACT_ORDERS[[#This Row],[TypeOfClient]]="VIP", 0.2,
   FACT_ORDERS[[#This Row],[TypeOfClient]]="Premium", 0.1,
   TRUE, 0
)</f>
        <v>0.2</v>
      </c>
      <c r="O2222" s="31" cm="1">
        <f t="array" ref="O2222">_xlfn.IFS(
   FACT_ORDERS[[#This Row],[TotalAmount]]&gt;1500, 0.15,
   FACT_ORDERS[[#This Row],[TotalAmount]]&gt;1000, 0.1,
   FACT_ORDERS[[#This Row],[TotalAmount]]&gt;500, 0.05,
   TRUE, 0
)</f>
        <v>0</v>
      </c>
      <c r="P2222" s="28">
        <f xml:space="preserve"> FACT_ORDERS[[#This Row],[TotalAmount]] * (1 - (FACT_ORDERS[[#This Row],[ClientDiscount]] + FACT_ORDERS[[#This Row],[OrderDiscount]]) )</f>
        <v>192</v>
      </c>
      <c r="Q2222" s="28">
        <f>FACT_ORDERS[[#This Row],[TotalAmountWithDiscount]]+FACT_ORDERS[[#This Row],[DeliveryCost]]</f>
        <v>192</v>
      </c>
      <c r="R2222" s="35">
        <v>45219</v>
      </c>
      <c r="S2222" s="35" t="str">
        <f>IF(NETWORKDAYS(FACT_ORDERS[[#This Row],[Order-Date]], FACT_ORDERS[[#This Row],[ArrivalDate ]]) &gt; 10, "Late", "On Time")</f>
        <v>On Time</v>
      </c>
    </row>
    <row r="2223" spans="1:19" x14ac:dyDescent="0.3">
      <c r="A2223" s="12">
        <v>7221</v>
      </c>
      <c r="B2223" s="12">
        <v>267</v>
      </c>
      <c r="C2223" s="12">
        <v>10161</v>
      </c>
      <c r="D2223" s="12">
        <v>2222</v>
      </c>
      <c r="E2223" s="12" t="s">
        <v>243</v>
      </c>
      <c r="F2223" s="13">
        <v>45277</v>
      </c>
      <c r="G2223" s="26" t="s">
        <v>12733</v>
      </c>
      <c r="H2223" s="12">
        <v>52</v>
      </c>
      <c r="I2223" s="28">
        <f>VLOOKUP(B:B,DIM_PRODUCTS!A:F,5,FALSE)</f>
        <v>26</v>
      </c>
      <c r="J2223" s="28">
        <f>FACT_ORDERS[[#This Row],[ProductPrice]]*FACT_ORDERS[[#This Row],[Quantity]]</f>
        <v>1352</v>
      </c>
      <c r="K2223" s="12" t="str">
        <f>VLOOKUP(C:C,DIM_CUSTOMERS!A:G,7,FALSE)</f>
        <v>Mexico</v>
      </c>
      <c r="L2223" s="30" cm="1">
        <f t="array" ref="L2223">_xlfn.IFS(
    AND(FACT_ORDERS[[#This Row],[DeliveryMehtod]]="shippment",FACT_ORDERS[[#This Row],[TotalAmount]]&gt;=200), 0,
    AND(FACT_ORDERS[[#This Row],[DeliveryMehtod]]="pickup"), 15,
    AND(FACT_ORDERS[[#This Row],[DeliveryMehtod]]="shippment",FACT_ORDERS[[#This Row],[TotalAmount]]&lt;200), 35
)</f>
        <v>15</v>
      </c>
      <c r="M2223" s="12" t="str" cm="1">
        <f t="array" ref="M2223">_xlfn.IFS(
    SUMIFS(FACT_ORDERS[TotalAmount], FACT_ORDERS[WD_CUSTOMERS],FACT_ORDERS[[#This Row],[WD_CUSTOMERS]])&gt;=15000, "VIP",
    SUMIFS(FACT_ORDERS[TotalAmount], FACT_ORDERS[WD_CUSTOMERS],FACT_ORDERS[[#This Row],[WD_CUSTOMERS]])&gt;=8000, "Premium",
    TRUE, "Regular"
)</f>
        <v>VIP</v>
      </c>
      <c r="N2223" s="32" cm="1">
        <f t="array" ref="N2223">_xlfn.IFS(
   FACT_ORDERS[[#This Row],[TypeOfClient]]="VIP", 0.2,
   FACT_ORDERS[[#This Row],[TypeOfClient]]="Premium", 0.1,
   TRUE, 0
)</f>
        <v>0.2</v>
      </c>
      <c r="O2223" s="31" cm="1">
        <f t="array" ref="O2223">_xlfn.IFS(
   FACT_ORDERS[[#This Row],[TotalAmount]]&gt;1500, 0.15,
   FACT_ORDERS[[#This Row],[TotalAmount]]&gt;1000, 0.1,
   FACT_ORDERS[[#This Row],[TotalAmount]]&gt;500, 0.05,
   TRUE, 0
)</f>
        <v>0.1</v>
      </c>
      <c r="P2223" s="28">
        <f xml:space="preserve"> FACT_ORDERS[[#This Row],[TotalAmount]] * (1 - (FACT_ORDERS[[#This Row],[ClientDiscount]] + FACT_ORDERS[[#This Row],[OrderDiscount]]) )</f>
        <v>946.4</v>
      </c>
      <c r="Q2223" s="28">
        <f>FACT_ORDERS[[#This Row],[TotalAmountWithDiscount]]+FACT_ORDERS[[#This Row],[DeliveryCost]]</f>
        <v>961.4</v>
      </c>
      <c r="R2223" s="35">
        <v>45286</v>
      </c>
      <c r="S2223" s="35" t="str">
        <f>IF(NETWORKDAYS(FACT_ORDERS[[#This Row],[Order-Date]], FACT_ORDERS[[#This Row],[ArrivalDate ]]) &gt; 10, "Late", "On Time")</f>
        <v>On Time</v>
      </c>
    </row>
    <row r="2224" spans="1:19" x14ac:dyDescent="0.3">
      <c r="A2224" s="12">
        <v>7222</v>
      </c>
      <c r="B2224" s="12">
        <v>229</v>
      </c>
      <c r="C2224" s="12">
        <v>10161</v>
      </c>
      <c r="D2224" s="12">
        <v>2223</v>
      </c>
      <c r="E2224" s="12" t="s">
        <v>244</v>
      </c>
      <c r="F2224" s="13">
        <v>45277</v>
      </c>
      <c r="G2224" s="26" t="s">
        <v>12734</v>
      </c>
      <c r="H2224" s="12">
        <v>24</v>
      </c>
      <c r="I2224" s="28">
        <f>VLOOKUP(B:B,DIM_PRODUCTS!A:F,5,FALSE)</f>
        <v>24</v>
      </c>
      <c r="J2224" s="28">
        <f>FACT_ORDERS[[#This Row],[ProductPrice]]*FACT_ORDERS[[#This Row],[Quantity]]</f>
        <v>576</v>
      </c>
      <c r="K2224" s="12" t="str">
        <f>VLOOKUP(C:C,DIM_CUSTOMERS!A:G,7,FALSE)</f>
        <v>Mexico</v>
      </c>
      <c r="L2224" s="30" cm="1">
        <f t="array" ref="L2224">_xlfn.IFS(
    AND(FACT_ORDERS[[#This Row],[DeliveryMehtod]]="shippment",FACT_ORDERS[[#This Row],[TotalAmount]]&gt;=200), 0,
    AND(FACT_ORDERS[[#This Row],[DeliveryMehtod]]="pickup"), 15,
    AND(FACT_ORDERS[[#This Row],[DeliveryMehtod]]="shippment",FACT_ORDERS[[#This Row],[TotalAmount]]&lt;200), 35
)</f>
        <v>0</v>
      </c>
      <c r="M2224" s="12" t="str" cm="1">
        <f t="array" ref="M2224">_xlfn.IFS(
    SUMIFS(FACT_ORDERS[TotalAmount], FACT_ORDERS[WD_CUSTOMERS],FACT_ORDERS[[#This Row],[WD_CUSTOMERS]])&gt;=15000, "VIP",
    SUMIFS(FACT_ORDERS[TotalAmount], FACT_ORDERS[WD_CUSTOMERS],FACT_ORDERS[[#This Row],[WD_CUSTOMERS]])&gt;=8000, "Premium",
    TRUE, "Regular"
)</f>
        <v>VIP</v>
      </c>
      <c r="N2224" s="32" cm="1">
        <f t="array" ref="N2224">_xlfn.IFS(
   FACT_ORDERS[[#This Row],[TypeOfClient]]="VIP", 0.2,
   FACT_ORDERS[[#This Row],[TypeOfClient]]="Premium", 0.1,
   TRUE, 0
)</f>
        <v>0.2</v>
      </c>
      <c r="O2224" s="31" cm="1">
        <f t="array" ref="O2224">_xlfn.IFS(
   FACT_ORDERS[[#This Row],[TotalAmount]]&gt;1500, 0.15,
   FACT_ORDERS[[#This Row],[TotalAmount]]&gt;1000, 0.1,
   FACT_ORDERS[[#This Row],[TotalAmount]]&gt;500, 0.05,
   TRUE, 0
)</f>
        <v>0.05</v>
      </c>
      <c r="P2224" s="28">
        <f xml:space="preserve"> FACT_ORDERS[[#This Row],[TotalAmount]] * (1 - (FACT_ORDERS[[#This Row],[ClientDiscount]] + FACT_ORDERS[[#This Row],[OrderDiscount]]) )</f>
        <v>432</v>
      </c>
      <c r="Q2224" s="28">
        <f>FACT_ORDERS[[#This Row],[TotalAmountWithDiscount]]+FACT_ORDERS[[#This Row],[DeliveryCost]]</f>
        <v>432</v>
      </c>
      <c r="R2224" s="35">
        <v>45286</v>
      </c>
      <c r="S2224" s="35" t="str">
        <f>IF(NETWORKDAYS(FACT_ORDERS[[#This Row],[Order-Date]], FACT_ORDERS[[#This Row],[ArrivalDate ]]) &gt; 10, "Late", "On Time")</f>
        <v>On Time</v>
      </c>
    </row>
    <row r="2225" spans="1:19" x14ac:dyDescent="0.3">
      <c r="A2225" s="12">
        <v>7223</v>
      </c>
      <c r="B2225" s="12">
        <v>224</v>
      </c>
      <c r="C2225" s="12">
        <v>10161</v>
      </c>
      <c r="D2225" s="12">
        <v>2224</v>
      </c>
      <c r="E2225" s="12" t="s">
        <v>243</v>
      </c>
      <c r="F2225" s="13">
        <v>45277</v>
      </c>
      <c r="G2225" s="26" t="s">
        <v>12735</v>
      </c>
      <c r="H2225" s="12">
        <v>36</v>
      </c>
      <c r="I2225" s="28">
        <f>VLOOKUP(B:B,DIM_PRODUCTS!A:F,5,FALSE)</f>
        <v>14</v>
      </c>
      <c r="J2225" s="28">
        <f>FACT_ORDERS[[#This Row],[ProductPrice]]*FACT_ORDERS[[#This Row],[Quantity]]</f>
        <v>504</v>
      </c>
      <c r="K2225" s="12" t="str">
        <f>VLOOKUP(C:C,DIM_CUSTOMERS!A:G,7,FALSE)</f>
        <v>Mexico</v>
      </c>
      <c r="L2225" s="30" cm="1">
        <f t="array" ref="L2225">_xlfn.IFS(
    AND(FACT_ORDERS[[#This Row],[DeliveryMehtod]]="shippment",FACT_ORDERS[[#This Row],[TotalAmount]]&gt;=200), 0,
    AND(FACT_ORDERS[[#This Row],[DeliveryMehtod]]="pickup"), 15,
    AND(FACT_ORDERS[[#This Row],[DeliveryMehtod]]="shippment",FACT_ORDERS[[#This Row],[TotalAmount]]&lt;200), 35
)</f>
        <v>15</v>
      </c>
      <c r="M2225" s="12" t="str" cm="1">
        <f t="array" ref="M2225">_xlfn.IFS(
    SUMIFS(FACT_ORDERS[TotalAmount], FACT_ORDERS[WD_CUSTOMERS],FACT_ORDERS[[#This Row],[WD_CUSTOMERS]])&gt;=15000, "VIP",
    SUMIFS(FACT_ORDERS[TotalAmount], FACT_ORDERS[WD_CUSTOMERS],FACT_ORDERS[[#This Row],[WD_CUSTOMERS]])&gt;=8000, "Premium",
    TRUE, "Regular"
)</f>
        <v>VIP</v>
      </c>
      <c r="N2225" s="32" cm="1">
        <f t="array" ref="N2225">_xlfn.IFS(
   FACT_ORDERS[[#This Row],[TypeOfClient]]="VIP", 0.2,
   FACT_ORDERS[[#This Row],[TypeOfClient]]="Premium", 0.1,
   TRUE, 0
)</f>
        <v>0.2</v>
      </c>
      <c r="O2225" s="31" cm="1">
        <f t="array" ref="O2225">_xlfn.IFS(
   FACT_ORDERS[[#This Row],[TotalAmount]]&gt;1500, 0.15,
   FACT_ORDERS[[#This Row],[TotalAmount]]&gt;1000, 0.1,
   FACT_ORDERS[[#This Row],[TotalAmount]]&gt;500, 0.05,
   TRUE, 0
)</f>
        <v>0.05</v>
      </c>
      <c r="P2225" s="28">
        <f xml:space="preserve"> FACT_ORDERS[[#This Row],[TotalAmount]] * (1 - (FACT_ORDERS[[#This Row],[ClientDiscount]] + FACT_ORDERS[[#This Row],[OrderDiscount]]) )</f>
        <v>378</v>
      </c>
      <c r="Q2225" s="28">
        <f>FACT_ORDERS[[#This Row],[TotalAmountWithDiscount]]+FACT_ORDERS[[#This Row],[DeliveryCost]]</f>
        <v>393</v>
      </c>
      <c r="R2225" s="35">
        <v>45285</v>
      </c>
      <c r="S2225" s="35" t="str">
        <f>IF(NETWORKDAYS(FACT_ORDERS[[#This Row],[Order-Date]], FACT_ORDERS[[#This Row],[ArrivalDate ]]) &gt; 10, "Late", "On Time")</f>
        <v>On Time</v>
      </c>
    </row>
    <row r="2226" spans="1:19" x14ac:dyDescent="0.3">
      <c r="A2226" s="12">
        <v>7224</v>
      </c>
      <c r="B2226" s="12">
        <v>280</v>
      </c>
      <c r="C2226" s="12">
        <v>10161</v>
      </c>
      <c r="D2226" s="12">
        <v>2225</v>
      </c>
      <c r="E2226" s="12" t="s">
        <v>244</v>
      </c>
      <c r="F2226" s="13">
        <v>45277</v>
      </c>
      <c r="G2226" s="26" t="s">
        <v>12736</v>
      </c>
      <c r="H2226" s="12">
        <v>33</v>
      </c>
      <c r="I2226" s="28">
        <f>VLOOKUP(B:B,DIM_PRODUCTS!A:F,5,FALSE)</f>
        <v>14</v>
      </c>
      <c r="J2226" s="28">
        <f>FACT_ORDERS[[#This Row],[ProductPrice]]*FACT_ORDERS[[#This Row],[Quantity]]</f>
        <v>462</v>
      </c>
      <c r="K2226" s="12" t="str">
        <f>VLOOKUP(C:C,DIM_CUSTOMERS!A:G,7,FALSE)</f>
        <v>Mexico</v>
      </c>
      <c r="L2226" s="30" cm="1">
        <f t="array" ref="L2226">_xlfn.IFS(
    AND(FACT_ORDERS[[#This Row],[DeliveryMehtod]]="shippment",FACT_ORDERS[[#This Row],[TotalAmount]]&gt;=200), 0,
    AND(FACT_ORDERS[[#This Row],[DeliveryMehtod]]="pickup"), 15,
    AND(FACT_ORDERS[[#This Row],[DeliveryMehtod]]="shippment",FACT_ORDERS[[#This Row],[TotalAmount]]&lt;200), 35
)</f>
        <v>0</v>
      </c>
      <c r="M2226" s="12" t="str" cm="1">
        <f t="array" ref="M2226">_xlfn.IFS(
    SUMIFS(FACT_ORDERS[TotalAmount], FACT_ORDERS[WD_CUSTOMERS],FACT_ORDERS[[#This Row],[WD_CUSTOMERS]])&gt;=15000, "VIP",
    SUMIFS(FACT_ORDERS[TotalAmount], FACT_ORDERS[WD_CUSTOMERS],FACT_ORDERS[[#This Row],[WD_CUSTOMERS]])&gt;=8000, "Premium",
    TRUE, "Regular"
)</f>
        <v>VIP</v>
      </c>
      <c r="N2226" s="32" cm="1">
        <f t="array" ref="N2226">_xlfn.IFS(
   FACT_ORDERS[[#This Row],[TypeOfClient]]="VIP", 0.2,
   FACT_ORDERS[[#This Row],[TypeOfClient]]="Premium", 0.1,
   TRUE, 0
)</f>
        <v>0.2</v>
      </c>
      <c r="O2226" s="31" cm="1">
        <f t="array" ref="O2226">_xlfn.IFS(
   FACT_ORDERS[[#This Row],[TotalAmount]]&gt;1500, 0.15,
   FACT_ORDERS[[#This Row],[TotalAmount]]&gt;1000, 0.1,
   FACT_ORDERS[[#This Row],[TotalAmount]]&gt;500, 0.05,
   TRUE, 0
)</f>
        <v>0</v>
      </c>
      <c r="P2226" s="28">
        <f xml:space="preserve"> FACT_ORDERS[[#This Row],[TotalAmount]] * (1 - (FACT_ORDERS[[#This Row],[ClientDiscount]] + FACT_ORDERS[[#This Row],[OrderDiscount]]) )</f>
        <v>369.6</v>
      </c>
      <c r="Q2226" s="28">
        <f>FACT_ORDERS[[#This Row],[TotalAmountWithDiscount]]+FACT_ORDERS[[#This Row],[DeliveryCost]]</f>
        <v>369.6</v>
      </c>
      <c r="R2226" s="35">
        <v>45286</v>
      </c>
      <c r="S2226" s="35" t="str">
        <f>IF(NETWORKDAYS(FACT_ORDERS[[#This Row],[Order-Date]], FACT_ORDERS[[#This Row],[ArrivalDate ]]) &gt; 10, "Late", "On Time")</f>
        <v>On Time</v>
      </c>
    </row>
    <row r="2227" spans="1:19" x14ac:dyDescent="0.3">
      <c r="A2227" s="12">
        <v>7225</v>
      </c>
      <c r="B2227" s="12">
        <v>241</v>
      </c>
      <c r="C2227" s="12">
        <v>10161</v>
      </c>
      <c r="D2227" s="12">
        <v>2226</v>
      </c>
      <c r="E2227" s="12" t="s">
        <v>243</v>
      </c>
      <c r="F2227" s="13">
        <v>45277</v>
      </c>
      <c r="G2227" s="26" t="s">
        <v>12737</v>
      </c>
      <c r="H2227" s="12">
        <v>21</v>
      </c>
      <c r="I2227" s="28">
        <f>VLOOKUP(B:B,DIM_PRODUCTS!A:F,5,FALSE)</f>
        <v>20</v>
      </c>
      <c r="J2227" s="28">
        <f>FACT_ORDERS[[#This Row],[ProductPrice]]*FACT_ORDERS[[#This Row],[Quantity]]</f>
        <v>420</v>
      </c>
      <c r="K2227" s="12" t="str">
        <f>VLOOKUP(C:C,DIM_CUSTOMERS!A:G,7,FALSE)</f>
        <v>Mexico</v>
      </c>
      <c r="L2227" s="30" cm="1">
        <f t="array" ref="L2227">_xlfn.IFS(
    AND(FACT_ORDERS[[#This Row],[DeliveryMehtod]]="shippment",FACT_ORDERS[[#This Row],[TotalAmount]]&gt;=200), 0,
    AND(FACT_ORDERS[[#This Row],[DeliveryMehtod]]="pickup"), 15,
    AND(FACT_ORDERS[[#This Row],[DeliveryMehtod]]="shippment",FACT_ORDERS[[#This Row],[TotalAmount]]&lt;200), 35
)</f>
        <v>15</v>
      </c>
      <c r="M2227" s="12" t="str" cm="1">
        <f t="array" ref="M2227">_xlfn.IFS(
    SUMIFS(FACT_ORDERS[TotalAmount], FACT_ORDERS[WD_CUSTOMERS],FACT_ORDERS[[#This Row],[WD_CUSTOMERS]])&gt;=15000, "VIP",
    SUMIFS(FACT_ORDERS[TotalAmount], FACT_ORDERS[WD_CUSTOMERS],FACT_ORDERS[[#This Row],[WD_CUSTOMERS]])&gt;=8000, "Premium",
    TRUE, "Regular"
)</f>
        <v>VIP</v>
      </c>
      <c r="N2227" s="32" cm="1">
        <f t="array" ref="N2227">_xlfn.IFS(
   FACT_ORDERS[[#This Row],[TypeOfClient]]="VIP", 0.2,
   FACT_ORDERS[[#This Row],[TypeOfClient]]="Premium", 0.1,
   TRUE, 0
)</f>
        <v>0.2</v>
      </c>
      <c r="O2227" s="31" cm="1">
        <f t="array" ref="O2227">_xlfn.IFS(
   FACT_ORDERS[[#This Row],[TotalAmount]]&gt;1500, 0.15,
   FACT_ORDERS[[#This Row],[TotalAmount]]&gt;1000, 0.1,
   FACT_ORDERS[[#This Row],[TotalAmount]]&gt;500, 0.05,
   TRUE, 0
)</f>
        <v>0</v>
      </c>
      <c r="P2227" s="28">
        <f xml:space="preserve"> FACT_ORDERS[[#This Row],[TotalAmount]] * (1 - (FACT_ORDERS[[#This Row],[ClientDiscount]] + FACT_ORDERS[[#This Row],[OrderDiscount]]) )</f>
        <v>336</v>
      </c>
      <c r="Q2227" s="28">
        <f>FACT_ORDERS[[#This Row],[TotalAmountWithDiscount]]+FACT_ORDERS[[#This Row],[DeliveryCost]]</f>
        <v>351</v>
      </c>
      <c r="R2227" s="35">
        <v>45292</v>
      </c>
      <c r="S2227" s="35" t="str">
        <f>IF(NETWORKDAYS(FACT_ORDERS[[#This Row],[Order-Date]], FACT_ORDERS[[#This Row],[ArrivalDate ]]) &gt; 10, "Late", "On Time")</f>
        <v>Late</v>
      </c>
    </row>
    <row r="2228" spans="1:19" x14ac:dyDescent="0.3">
      <c r="A2228" s="12">
        <v>7226</v>
      </c>
      <c r="B2228" s="12">
        <v>267</v>
      </c>
      <c r="C2228" s="12">
        <v>10161</v>
      </c>
      <c r="D2228" s="12">
        <v>2227</v>
      </c>
      <c r="E2228" s="12" t="s">
        <v>243</v>
      </c>
      <c r="F2228" s="13">
        <v>45344</v>
      </c>
      <c r="G2228" s="26" t="s">
        <v>12738</v>
      </c>
      <c r="H2228" s="12">
        <v>48</v>
      </c>
      <c r="I2228" s="28">
        <f>VLOOKUP(B:B,DIM_PRODUCTS!A:F,5,FALSE)</f>
        <v>26</v>
      </c>
      <c r="J2228" s="28">
        <f>FACT_ORDERS[[#This Row],[ProductPrice]]*FACT_ORDERS[[#This Row],[Quantity]]</f>
        <v>1248</v>
      </c>
      <c r="K2228" s="12" t="str">
        <f>VLOOKUP(C:C,DIM_CUSTOMERS!A:G,7,FALSE)</f>
        <v>Mexico</v>
      </c>
      <c r="L2228" s="30" cm="1">
        <f t="array" ref="L2228">_xlfn.IFS(
    AND(FACT_ORDERS[[#This Row],[DeliveryMehtod]]="shippment",FACT_ORDERS[[#This Row],[TotalAmount]]&gt;=200), 0,
    AND(FACT_ORDERS[[#This Row],[DeliveryMehtod]]="pickup"), 15,
    AND(FACT_ORDERS[[#This Row],[DeliveryMehtod]]="shippment",FACT_ORDERS[[#This Row],[TotalAmount]]&lt;200), 35
)</f>
        <v>15</v>
      </c>
      <c r="M2228" s="12" t="str" cm="1">
        <f t="array" ref="M2228">_xlfn.IFS(
    SUMIFS(FACT_ORDERS[TotalAmount], FACT_ORDERS[WD_CUSTOMERS],FACT_ORDERS[[#This Row],[WD_CUSTOMERS]])&gt;=15000, "VIP",
    SUMIFS(FACT_ORDERS[TotalAmount], FACT_ORDERS[WD_CUSTOMERS],FACT_ORDERS[[#This Row],[WD_CUSTOMERS]])&gt;=8000, "Premium",
    TRUE, "Regular"
)</f>
        <v>VIP</v>
      </c>
      <c r="N2228" s="32" cm="1">
        <f t="array" ref="N2228">_xlfn.IFS(
   FACT_ORDERS[[#This Row],[TypeOfClient]]="VIP", 0.2,
   FACT_ORDERS[[#This Row],[TypeOfClient]]="Premium", 0.1,
   TRUE, 0
)</f>
        <v>0.2</v>
      </c>
      <c r="O2228" s="31" cm="1">
        <f t="array" ref="O2228">_xlfn.IFS(
   FACT_ORDERS[[#This Row],[TotalAmount]]&gt;1500, 0.15,
   FACT_ORDERS[[#This Row],[TotalAmount]]&gt;1000, 0.1,
   FACT_ORDERS[[#This Row],[TotalAmount]]&gt;500, 0.05,
   TRUE, 0
)</f>
        <v>0.1</v>
      </c>
      <c r="P2228" s="28">
        <f xml:space="preserve"> FACT_ORDERS[[#This Row],[TotalAmount]] * (1 - (FACT_ORDERS[[#This Row],[ClientDiscount]] + FACT_ORDERS[[#This Row],[OrderDiscount]]) )</f>
        <v>873.59999999999991</v>
      </c>
      <c r="Q2228" s="28">
        <f>FACT_ORDERS[[#This Row],[TotalAmountWithDiscount]]+FACT_ORDERS[[#This Row],[DeliveryCost]]</f>
        <v>888.59999999999991</v>
      </c>
      <c r="R2228" s="35">
        <v>45352</v>
      </c>
      <c r="S2228" s="35" t="str">
        <f>IF(NETWORKDAYS(FACT_ORDERS[[#This Row],[Order-Date]], FACT_ORDERS[[#This Row],[ArrivalDate ]]) &gt; 10, "Late", "On Time")</f>
        <v>On Time</v>
      </c>
    </row>
    <row r="2229" spans="1:19" x14ac:dyDescent="0.3">
      <c r="A2229" s="12">
        <v>7227</v>
      </c>
      <c r="B2229" s="12">
        <v>229</v>
      </c>
      <c r="C2229" s="12">
        <v>10161</v>
      </c>
      <c r="D2229" s="12">
        <v>2228</v>
      </c>
      <c r="E2229" s="12" t="s">
        <v>243</v>
      </c>
      <c r="F2229" s="13">
        <v>45344</v>
      </c>
      <c r="G2229" s="26" t="s">
        <v>12739</v>
      </c>
      <c r="H2229" s="12">
        <v>26</v>
      </c>
      <c r="I2229" s="28">
        <f>VLOOKUP(B:B,DIM_PRODUCTS!A:F,5,FALSE)</f>
        <v>24</v>
      </c>
      <c r="J2229" s="28">
        <f>FACT_ORDERS[[#This Row],[ProductPrice]]*FACT_ORDERS[[#This Row],[Quantity]]</f>
        <v>624</v>
      </c>
      <c r="K2229" s="12" t="str">
        <f>VLOOKUP(C:C,DIM_CUSTOMERS!A:G,7,FALSE)</f>
        <v>Mexico</v>
      </c>
      <c r="L2229" s="30" cm="1">
        <f t="array" ref="L2229">_xlfn.IFS(
    AND(FACT_ORDERS[[#This Row],[DeliveryMehtod]]="shippment",FACT_ORDERS[[#This Row],[TotalAmount]]&gt;=200), 0,
    AND(FACT_ORDERS[[#This Row],[DeliveryMehtod]]="pickup"), 15,
    AND(FACT_ORDERS[[#This Row],[DeliveryMehtod]]="shippment",FACT_ORDERS[[#This Row],[TotalAmount]]&lt;200), 35
)</f>
        <v>15</v>
      </c>
      <c r="M2229" s="12" t="str" cm="1">
        <f t="array" ref="M2229">_xlfn.IFS(
    SUMIFS(FACT_ORDERS[TotalAmount], FACT_ORDERS[WD_CUSTOMERS],FACT_ORDERS[[#This Row],[WD_CUSTOMERS]])&gt;=15000, "VIP",
    SUMIFS(FACT_ORDERS[TotalAmount], FACT_ORDERS[WD_CUSTOMERS],FACT_ORDERS[[#This Row],[WD_CUSTOMERS]])&gt;=8000, "Premium",
    TRUE, "Regular"
)</f>
        <v>VIP</v>
      </c>
      <c r="N2229" s="32" cm="1">
        <f t="array" ref="N2229">_xlfn.IFS(
   FACT_ORDERS[[#This Row],[TypeOfClient]]="VIP", 0.2,
   FACT_ORDERS[[#This Row],[TypeOfClient]]="Premium", 0.1,
   TRUE, 0
)</f>
        <v>0.2</v>
      </c>
      <c r="O2229" s="31" cm="1">
        <f t="array" ref="O2229">_xlfn.IFS(
   FACT_ORDERS[[#This Row],[TotalAmount]]&gt;1500, 0.15,
   FACT_ORDERS[[#This Row],[TotalAmount]]&gt;1000, 0.1,
   FACT_ORDERS[[#This Row],[TotalAmount]]&gt;500, 0.05,
   TRUE, 0
)</f>
        <v>0.05</v>
      </c>
      <c r="P2229" s="28">
        <f xml:space="preserve"> FACT_ORDERS[[#This Row],[TotalAmount]] * (1 - (FACT_ORDERS[[#This Row],[ClientDiscount]] + FACT_ORDERS[[#This Row],[OrderDiscount]]) )</f>
        <v>468</v>
      </c>
      <c r="Q2229" s="28">
        <f>FACT_ORDERS[[#This Row],[TotalAmountWithDiscount]]+FACT_ORDERS[[#This Row],[DeliveryCost]]</f>
        <v>483</v>
      </c>
      <c r="R2229" s="35">
        <v>45355</v>
      </c>
      <c r="S2229" s="35" t="str">
        <f>IF(NETWORKDAYS(FACT_ORDERS[[#This Row],[Order-Date]], FACT_ORDERS[[#This Row],[ArrivalDate ]]) &gt; 10, "Late", "On Time")</f>
        <v>On Time</v>
      </c>
    </row>
    <row r="2230" spans="1:19" x14ac:dyDescent="0.3">
      <c r="A2230" s="12">
        <v>7228</v>
      </c>
      <c r="B2230" s="12">
        <v>224</v>
      </c>
      <c r="C2230" s="12">
        <v>10161</v>
      </c>
      <c r="D2230" s="12">
        <v>2229</v>
      </c>
      <c r="E2230" s="12" t="s">
        <v>244</v>
      </c>
      <c r="F2230" s="13">
        <v>45344</v>
      </c>
      <c r="G2230" s="26" t="s">
        <v>4426</v>
      </c>
      <c r="H2230" s="12">
        <v>41</v>
      </c>
      <c r="I2230" s="28">
        <f>VLOOKUP(B:B,DIM_PRODUCTS!A:F,5,FALSE)</f>
        <v>14</v>
      </c>
      <c r="J2230" s="28">
        <f>FACT_ORDERS[[#This Row],[ProductPrice]]*FACT_ORDERS[[#This Row],[Quantity]]</f>
        <v>574</v>
      </c>
      <c r="K2230" s="12" t="str">
        <f>VLOOKUP(C:C,DIM_CUSTOMERS!A:G,7,FALSE)</f>
        <v>Mexico</v>
      </c>
      <c r="L2230" s="30" cm="1">
        <f t="array" ref="L2230">_xlfn.IFS(
    AND(FACT_ORDERS[[#This Row],[DeliveryMehtod]]="shippment",FACT_ORDERS[[#This Row],[TotalAmount]]&gt;=200), 0,
    AND(FACT_ORDERS[[#This Row],[DeliveryMehtod]]="pickup"), 15,
    AND(FACT_ORDERS[[#This Row],[DeliveryMehtod]]="shippment",FACT_ORDERS[[#This Row],[TotalAmount]]&lt;200), 35
)</f>
        <v>0</v>
      </c>
      <c r="M2230" s="12" t="str" cm="1">
        <f t="array" ref="M2230">_xlfn.IFS(
    SUMIFS(FACT_ORDERS[TotalAmount], FACT_ORDERS[WD_CUSTOMERS],FACT_ORDERS[[#This Row],[WD_CUSTOMERS]])&gt;=15000, "VIP",
    SUMIFS(FACT_ORDERS[TotalAmount], FACT_ORDERS[WD_CUSTOMERS],FACT_ORDERS[[#This Row],[WD_CUSTOMERS]])&gt;=8000, "Premium",
    TRUE, "Regular"
)</f>
        <v>VIP</v>
      </c>
      <c r="N2230" s="32" cm="1">
        <f t="array" ref="N2230">_xlfn.IFS(
   FACT_ORDERS[[#This Row],[TypeOfClient]]="VIP", 0.2,
   FACT_ORDERS[[#This Row],[TypeOfClient]]="Premium", 0.1,
   TRUE, 0
)</f>
        <v>0.2</v>
      </c>
      <c r="O2230" s="31" cm="1">
        <f t="array" ref="O2230">_xlfn.IFS(
   FACT_ORDERS[[#This Row],[TotalAmount]]&gt;1500, 0.15,
   FACT_ORDERS[[#This Row],[TotalAmount]]&gt;1000, 0.1,
   FACT_ORDERS[[#This Row],[TotalAmount]]&gt;500, 0.05,
   TRUE, 0
)</f>
        <v>0.05</v>
      </c>
      <c r="P2230" s="28">
        <f xml:space="preserve"> FACT_ORDERS[[#This Row],[TotalAmount]] * (1 - (FACT_ORDERS[[#This Row],[ClientDiscount]] + FACT_ORDERS[[#This Row],[OrderDiscount]]) )</f>
        <v>430.5</v>
      </c>
      <c r="Q2230" s="28">
        <f>FACT_ORDERS[[#This Row],[TotalAmountWithDiscount]]+FACT_ORDERS[[#This Row],[DeliveryCost]]</f>
        <v>430.5</v>
      </c>
      <c r="R2230" s="35">
        <v>45354</v>
      </c>
      <c r="S2230" s="35" t="str">
        <f>IF(NETWORKDAYS(FACT_ORDERS[[#This Row],[Order-Date]], FACT_ORDERS[[#This Row],[ArrivalDate ]]) &gt; 10, "Late", "On Time")</f>
        <v>On Time</v>
      </c>
    </row>
    <row r="2231" spans="1:19" x14ac:dyDescent="0.3">
      <c r="A2231" s="12">
        <v>7229</v>
      </c>
      <c r="B2231" s="12">
        <v>267</v>
      </c>
      <c r="C2231" s="12">
        <v>10161</v>
      </c>
      <c r="D2231" s="12">
        <v>2230</v>
      </c>
      <c r="E2231" s="12" t="s">
        <v>244</v>
      </c>
      <c r="F2231" s="13">
        <v>45529</v>
      </c>
      <c r="G2231" s="26" t="s">
        <v>12740</v>
      </c>
      <c r="H2231" s="12">
        <v>44</v>
      </c>
      <c r="I2231" s="28">
        <f>VLOOKUP(B:B,DIM_PRODUCTS!A:F,5,FALSE)</f>
        <v>26</v>
      </c>
      <c r="J2231" s="28">
        <f>FACT_ORDERS[[#This Row],[ProductPrice]]*FACT_ORDERS[[#This Row],[Quantity]]</f>
        <v>1144</v>
      </c>
      <c r="K2231" s="12" t="str">
        <f>VLOOKUP(C:C,DIM_CUSTOMERS!A:G,7,FALSE)</f>
        <v>Mexico</v>
      </c>
      <c r="L2231" s="30" cm="1">
        <f t="array" ref="L2231">_xlfn.IFS(
    AND(FACT_ORDERS[[#This Row],[DeliveryMehtod]]="shippment",FACT_ORDERS[[#This Row],[TotalAmount]]&gt;=200), 0,
    AND(FACT_ORDERS[[#This Row],[DeliveryMehtod]]="pickup"), 15,
    AND(FACT_ORDERS[[#This Row],[DeliveryMehtod]]="shippment",FACT_ORDERS[[#This Row],[TotalAmount]]&lt;200), 35
)</f>
        <v>0</v>
      </c>
      <c r="M2231" s="12" t="str" cm="1">
        <f t="array" ref="M2231">_xlfn.IFS(
    SUMIFS(FACT_ORDERS[TotalAmount], FACT_ORDERS[WD_CUSTOMERS],FACT_ORDERS[[#This Row],[WD_CUSTOMERS]])&gt;=15000, "VIP",
    SUMIFS(FACT_ORDERS[TotalAmount], FACT_ORDERS[WD_CUSTOMERS],FACT_ORDERS[[#This Row],[WD_CUSTOMERS]])&gt;=8000, "Premium",
    TRUE, "Regular"
)</f>
        <v>VIP</v>
      </c>
      <c r="N2231" s="32" cm="1">
        <f t="array" ref="N2231">_xlfn.IFS(
   FACT_ORDERS[[#This Row],[TypeOfClient]]="VIP", 0.2,
   FACT_ORDERS[[#This Row],[TypeOfClient]]="Premium", 0.1,
   TRUE, 0
)</f>
        <v>0.2</v>
      </c>
      <c r="O2231" s="31" cm="1">
        <f t="array" ref="O2231">_xlfn.IFS(
   FACT_ORDERS[[#This Row],[TotalAmount]]&gt;1500, 0.15,
   FACT_ORDERS[[#This Row],[TotalAmount]]&gt;1000, 0.1,
   FACT_ORDERS[[#This Row],[TotalAmount]]&gt;500, 0.05,
   TRUE, 0
)</f>
        <v>0.1</v>
      </c>
      <c r="P2231" s="28">
        <f xml:space="preserve"> FACT_ORDERS[[#This Row],[TotalAmount]] * (1 - (FACT_ORDERS[[#This Row],[ClientDiscount]] + FACT_ORDERS[[#This Row],[OrderDiscount]]) )</f>
        <v>800.8</v>
      </c>
      <c r="Q2231" s="28">
        <f>FACT_ORDERS[[#This Row],[TotalAmountWithDiscount]]+FACT_ORDERS[[#This Row],[DeliveryCost]]</f>
        <v>800.8</v>
      </c>
      <c r="R2231" s="35">
        <v>45538</v>
      </c>
      <c r="S2231" s="35" t="str">
        <f>IF(NETWORKDAYS(FACT_ORDERS[[#This Row],[Order-Date]], FACT_ORDERS[[#This Row],[ArrivalDate ]]) &gt; 10, "Late", "On Time")</f>
        <v>On Time</v>
      </c>
    </row>
    <row r="2232" spans="1:19" x14ac:dyDescent="0.3">
      <c r="A2232" s="12">
        <v>7230</v>
      </c>
      <c r="B2232" s="12">
        <v>229</v>
      </c>
      <c r="C2232" s="12">
        <v>10161</v>
      </c>
      <c r="D2232" s="12">
        <v>2231</v>
      </c>
      <c r="E2232" s="12" t="s">
        <v>243</v>
      </c>
      <c r="F2232" s="13">
        <v>45529</v>
      </c>
      <c r="G2232" s="26" t="s">
        <v>12741</v>
      </c>
      <c r="H2232" s="12">
        <v>16</v>
      </c>
      <c r="I2232" s="28">
        <f>VLOOKUP(B:B,DIM_PRODUCTS!A:F,5,FALSE)</f>
        <v>24</v>
      </c>
      <c r="J2232" s="28">
        <f>FACT_ORDERS[[#This Row],[ProductPrice]]*FACT_ORDERS[[#This Row],[Quantity]]</f>
        <v>384</v>
      </c>
      <c r="K2232" s="12" t="str">
        <f>VLOOKUP(C:C,DIM_CUSTOMERS!A:G,7,FALSE)</f>
        <v>Mexico</v>
      </c>
      <c r="L2232" s="30" cm="1">
        <f t="array" ref="L2232">_xlfn.IFS(
    AND(FACT_ORDERS[[#This Row],[DeliveryMehtod]]="shippment",FACT_ORDERS[[#This Row],[TotalAmount]]&gt;=200), 0,
    AND(FACT_ORDERS[[#This Row],[DeliveryMehtod]]="pickup"), 15,
    AND(FACT_ORDERS[[#This Row],[DeliveryMehtod]]="shippment",FACT_ORDERS[[#This Row],[TotalAmount]]&lt;200), 35
)</f>
        <v>15</v>
      </c>
      <c r="M2232" s="12" t="str" cm="1">
        <f t="array" ref="M2232">_xlfn.IFS(
    SUMIFS(FACT_ORDERS[TotalAmount], FACT_ORDERS[WD_CUSTOMERS],FACT_ORDERS[[#This Row],[WD_CUSTOMERS]])&gt;=15000, "VIP",
    SUMIFS(FACT_ORDERS[TotalAmount], FACT_ORDERS[WD_CUSTOMERS],FACT_ORDERS[[#This Row],[WD_CUSTOMERS]])&gt;=8000, "Premium",
    TRUE, "Regular"
)</f>
        <v>VIP</v>
      </c>
      <c r="N2232" s="32" cm="1">
        <f t="array" ref="N2232">_xlfn.IFS(
   FACT_ORDERS[[#This Row],[TypeOfClient]]="VIP", 0.2,
   FACT_ORDERS[[#This Row],[TypeOfClient]]="Premium", 0.1,
   TRUE, 0
)</f>
        <v>0.2</v>
      </c>
      <c r="O2232" s="31" cm="1">
        <f t="array" ref="O2232">_xlfn.IFS(
   FACT_ORDERS[[#This Row],[TotalAmount]]&gt;1500, 0.15,
   FACT_ORDERS[[#This Row],[TotalAmount]]&gt;1000, 0.1,
   FACT_ORDERS[[#This Row],[TotalAmount]]&gt;500, 0.05,
   TRUE, 0
)</f>
        <v>0</v>
      </c>
      <c r="P2232" s="28">
        <f xml:space="preserve"> FACT_ORDERS[[#This Row],[TotalAmount]] * (1 - (FACT_ORDERS[[#This Row],[ClientDiscount]] + FACT_ORDERS[[#This Row],[OrderDiscount]]) )</f>
        <v>307.20000000000005</v>
      </c>
      <c r="Q2232" s="28">
        <f>FACT_ORDERS[[#This Row],[TotalAmountWithDiscount]]+FACT_ORDERS[[#This Row],[DeliveryCost]]</f>
        <v>322.20000000000005</v>
      </c>
      <c r="R2232" s="35">
        <v>45538</v>
      </c>
      <c r="S2232" s="35" t="str">
        <f>IF(NETWORKDAYS(FACT_ORDERS[[#This Row],[Order-Date]], FACT_ORDERS[[#This Row],[ArrivalDate ]]) &gt; 10, "Late", "On Time")</f>
        <v>On Time</v>
      </c>
    </row>
    <row r="2233" spans="1:19" x14ac:dyDescent="0.3">
      <c r="A2233" s="12">
        <v>7231</v>
      </c>
      <c r="B2233" s="12">
        <v>267</v>
      </c>
      <c r="C2233" s="12">
        <v>10161</v>
      </c>
      <c r="D2233" s="12">
        <v>2232</v>
      </c>
      <c r="E2233" s="12" t="s">
        <v>243</v>
      </c>
      <c r="F2233" s="13">
        <v>45189</v>
      </c>
      <c r="G2233" s="26" t="s">
        <v>12742</v>
      </c>
      <c r="H2233" s="12">
        <v>39</v>
      </c>
      <c r="I2233" s="28">
        <f>VLOOKUP(B:B,DIM_PRODUCTS!A:F,5,FALSE)</f>
        <v>26</v>
      </c>
      <c r="J2233" s="28">
        <f>FACT_ORDERS[[#This Row],[ProductPrice]]*FACT_ORDERS[[#This Row],[Quantity]]</f>
        <v>1014</v>
      </c>
      <c r="K2233" s="12" t="str">
        <f>VLOOKUP(C:C,DIM_CUSTOMERS!A:G,7,FALSE)</f>
        <v>Mexico</v>
      </c>
      <c r="L2233" s="30" cm="1">
        <f t="array" ref="L2233">_xlfn.IFS(
    AND(FACT_ORDERS[[#This Row],[DeliveryMehtod]]="shippment",FACT_ORDERS[[#This Row],[TotalAmount]]&gt;=200), 0,
    AND(FACT_ORDERS[[#This Row],[DeliveryMehtod]]="pickup"), 15,
    AND(FACT_ORDERS[[#This Row],[DeliveryMehtod]]="shippment",FACT_ORDERS[[#This Row],[TotalAmount]]&lt;200), 35
)</f>
        <v>15</v>
      </c>
      <c r="M2233" s="12" t="str" cm="1">
        <f t="array" ref="M2233">_xlfn.IFS(
    SUMIFS(FACT_ORDERS[TotalAmount], FACT_ORDERS[WD_CUSTOMERS],FACT_ORDERS[[#This Row],[WD_CUSTOMERS]])&gt;=15000, "VIP",
    SUMIFS(FACT_ORDERS[TotalAmount], FACT_ORDERS[WD_CUSTOMERS],FACT_ORDERS[[#This Row],[WD_CUSTOMERS]])&gt;=8000, "Premium",
    TRUE, "Regular"
)</f>
        <v>VIP</v>
      </c>
      <c r="N2233" s="32" cm="1">
        <f t="array" ref="N2233">_xlfn.IFS(
   FACT_ORDERS[[#This Row],[TypeOfClient]]="VIP", 0.2,
   FACT_ORDERS[[#This Row],[TypeOfClient]]="Premium", 0.1,
   TRUE, 0
)</f>
        <v>0.2</v>
      </c>
      <c r="O2233" s="31" cm="1">
        <f t="array" ref="O2233">_xlfn.IFS(
   FACT_ORDERS[[#This Row],[TotalAmount]]&gt;1500, 0.15,
   FACT_ORDERS[[#This Row],[TotalAmount]]&gt;1000, 0.1,
   FACT_ORDERS[[#This Row],[TotalAmount]]&gt;500, 0.05,
   TRUE, 0
)</f>
        <v>0.1</v>
      </c>
      <c r="P2233" s="28">
        <f xml:space="preserve"> FACT_ORDERS[[#This Row],[TotalAmount]] * (1 - (FACT_ORDERS[[#This Row],[ClientDiscount]] + FACT_ORDERS[[#This Row],[OrderDiscount]]) )</f>
        <v>709.8</v>
      </c>
      <c r="Q2233" s="28">
        <f>FACT_ORDERS[[#This Row],[TotalAmountWithDiscount]]+FACT_ORDERS[[#This Row],[DeliveryCost]]</f>
        <v>724.8</v>
      </c>
      <c r="R2233" s="35">
        <v>45196</v>
      </c>
      <c r="S2233" s="35" t="str">
        <f>IF(NETWORKDAYS(FACT_ORDERS[[#This Row],[Order-Date]], FACT_ORDERS[[#This Row],[ArrivalDate ]]) &gt; 10, "Late", "On Time")</f>
        <v>On Time</v>
      </c>
    </row>
    <row r="2234" spans="1:19" x14ac:dyDescent="0.3">
      <c r="A2234" s="12">
        <v>7232</v>
      </c>
      <c r="B2234" s="12">
        <v>229</v>
      </c>
      <c r="C2234" s="12">
        <v>10161</v>
      </c>
      <c r="D2234" s="12">
        <v>2233</v>
      </c>
      <c r="E2234" s="12" t="s">
        <v>244</v>
      </c>
      <c r="F2234" s="13">
        <v>45189</v>
      </c>
      <c r="G2234" s="26" t="s">
        <v>12743</v>
      </c>
      <c r="H2234" s="12">
        <v>23</v>
      </c>
      <c r="I2234" s="28">
        <f>VLOOKUP(B:B,DIM_PRODUCTS!A:F,5,FALSE)</f>
        <v>24</v>
      </c>
      <c r="J2234" s="28">
        <f>FACT_ORDERS[[#This Row],[ProductPrice]]*FACT_ORDERS[[#This Row],[Quantity]]</f>
        <v>552</v>
      </c>
      <c r="K2234" s="12" t="str">
        <f>VLOOKUP(C:C,DIM_CUSTOMERS!A:G,7,FALSE)</f>
        <v>Mexico</v>
      </c>
      <c r="L2234" s="30" cm="1">
        <f t="array" ref="L2234">_xlfn.IFS(
    AND(FACT_ORDERS[[#This Row],[DeliveryMehtod]]="shippment",FACT_ORDERS[[#This Row],[TotalAmount]]&gt;=200), 0,
    AND(FACT_ORDERS[[#This Row],[DeliveryMehtod]]="pickup"), 15,
    AND(FACT_ORDERS[[#This Row],[DeliveryMehtod]]="shippment",FACT_ORDERS[[#This Row],[TotalAmount]]&lt;200), 35
)</f>
        <v>0</v>
      </c>
      <c r="M2234" s="12" t="str" cm="1">
        <f t="array" ref="M2234">_xlfn.IFS(
    SUMIFS(FACT_ORDERS[TotalAmount], FACT_ORDERS[WD_CUSTOMERS],FACT_ORDERS[[#This Row],[WD_CUSTOMERS]])&gt;=15000, "VIP",
    SUMIFS(FACT_ORDERS[TotalAmount], FACT_ORDERS[WD_CUSTOMERS],FACT_ORDERS[[#This Row],[WD_CUSTOMERS]])&gt;=8000, "Premium",
    TRUE, "Regular"
)</f>
        <v>VIP</v>
      </c>
      <c r="N2234" s="32" cm="1">
        <f t="array" ref="N2234">_xlfn.IFS(
   FACT_ORDERS[[#This Row],[TypeOfClient]]="VIP", 0.2,
   FACT_ORDERS[[#This Row],[TypeOfClient]]="Premium", 0.1,
   TRUE, 0
)</f>
        <v>0.2</v>
      </c>
      <c r="O2234" s="31" cm="1">
        <f t="array" ref="O2234">_xlfn.IFS(
   FACT_ORDERS[[#This Row],[TotalAmount]]&gt;1500, 0.15,
   FACT_ORDERS[[#This Row],[TotalAmount]]&gt;1000, 0.1,
   FACT_ORDERS[[#This Row],[TotalAmount]]&gt;500, 0.05,
   TRUE, 0
)</f>
        <v>0.05</v>
      </c>
      <c r="P2234" s="28">
        <f xml:space="preserve"> FACT_ORDERS[[#This Row],[TotalAmount]] * (1 - (FACT_ORDERS[[#This Row],[ClientDiscount]] + FACT_ORDERS[[#This Row],[OrderDiscount]]) )</f>
        <v>414</v>
      </c>
      <c r="Q2234" s="28">
        <f>FACT_ORDERS[[#This Row],[TotalAmountWithDiscount]]+FACT_ORDERS[[#This Row],[DeliveryCost]]</f>
        <v>414</v>
      </c>
      <c r="R2234" s="35">
        <v>45196</v>
      </c>
      <c r="S2234" s="35" t="str">
        <f>IF(NETWORKDAYS(FACT_ORDERS[[#This Row],[Order-Date]], FACT_ORDERS[[#This Row],[ArrivalDate ]]) &gt; 10, "Late", "On Time")</f>
        <v>On Time</v>
      </c>
    </row>
    <row r="2235" spans="1:19" x14ac:dyDescent="0.3">
      <c r="A2235" s="12">
        <v>7233</v>
      </c>
      <c r="B2235" s="12">
        <v>224</v>
      </c>
      <c r="C2235" s="12">
        <v>10161</v>
      </c>
      <c r="D2235" s="12">
        <v>2234</v>
      </c>
      <c r="E2235" s="12" t="s">
        <v>244</v>
      </c>
      <c r="F2235" s="13">
        <v>45189</v>
      </c>
      <c r="G2235" s="26" t="s">
        <v>12744</v>
      </c>
      <c r="H2235" s="12">
        <v>40</v>
      </c>
      <c r="I2235" s="28">
        <f>VLOOKUP(B:B,DIM_PRODUCTS!A:F,5,FALSE)</f>
        <v>14</v>
      </c>
      <c r="J2235" s="28">
        <f>FACT_ORDERS[[#This Row],[ProductPrice]]*FACT_ORDERS[[#This Row],[Quantity]]</f>
        <v>560</v>
      </c>
      <c r="K2235" s="12" t="str">
        <f>VLOOKUP(C:C,DIM_CUSTOMERS!A:G,7,FALSE)</f>
        <v>Mexico</v>
      </c>
      <c r="L2235" s="30" cm="1">
        <f t="array" ref="L2235">_xlfn.IFS(
    AND(FACT_ORDERS[[#This Row],[DeliveryMehtod]]="shippment",FACT_ORDERS[[#This Row],[TotalAmount]]&gt;=200), 0,
    AND(FACT_ORDERS[[#This Row],[DeliveryMehtod]]="pickup"), 15,
    AND(FACT_ORDERS[[#This Row],[DeliveryMehtod]]="shippment",FACT_ORDERS[[#This Row],[TotalAmount]]&lt;200), 35
)</f>
        <v>0</v>
      </c>
      <c r="M2235" s="12" t="str" cm="1">
        <f t="array" ref="M2235">_xlfn.IFS(
    SUMIFS(FACT_ORDERS[TotalAmount], FACT_ORDERS[WD_CUSTOMERS],FACT_ORDERS[[#This Row],[WD_CUSTOMERS]])&gt;=15000, "VIP",
    SUMIFS(FACT_ORDERS[TotalAmount], FACT_ORDERS[WD_CUSTOMERS],FACT_ORDERS[[#This Row],[WD_CUSTOMERS]])&gt;=8000, "Premium",
    TRUE, "Regular"
)</f>
        <v>VIP</v>
      </c>
      <c r="N2235" s="32" cm="1">
        <f t="array" ref="N2235">_xlfn.IFS(
   FACT_ORDERS[[#This Row],[TypeOfClient]]="VIP", 0.2,
   FACT_ORDERS[[#This Row],[TypeOfClient]]="Premium", 0.1,
   TRUE, 0
)</f>
        <v>0.2</v>
      </c>
      <c r="O2235" s="31" cm="1">
        <f t="array" ref="O2235">_xlfn.IFS(
   FACT_ORDERS[[#This Row],[TotalAmount]]&gt;1500, 0.15,
   FACT_ORDERS[[#This Row],[TotalAmount]]&gt;1000, 0.1,
   FACT_ORDERS[[#This Row],[TotalAmount]]&gt;500, 0.05,
   TRUE, 0
)</f>
        <v>0.05</v>
      </c>
      <c r="P2235" s="28">
        <f xml:space="preserve"> FACT_ORDERS[[#This Row],[TotalAmount]] * (1 - (FACT_ORDERS[[#This Row],[ClientDiscount]] + FACT_ORDERS[[#This Row],[OrderDiscount]]) )</f>
        <v>420</v>
      </c>
      <c r="Q2235" s="28">
        <f>FACT_ORDERS[[#This Row],[TotalAmountWithDiscount]]+FACT_ORDERS[[#This Row],[DeliveryCost]]</f>
        <v>420</v>
      </c>
      <c r="R2235" s="35">
        <v>45199</v>
      </c>
      <c r="S2235" s="35" t="str">
        <f>IF(NETWORKDAYS(FACT_ORDERS[[#This Row],[Order-Date]], FACT_ORDERS[[#This Row],[ArrivalDate ]]) &gt; 10, "Late", "On Time")</f>
        <v>On Time</v>
      </c>
    </row>
    <row r="2236" spans="1:19" x14ac:dyDescent="0.3">
      <c r="A2236" s="12">
        <v>7234</v>
      </c>
      <c r="B2236" s="12">
        <v>280</v>
      </c>
      <c r="C2236" s="12">
        <v>10161</v>
      </c>
      <c r="D2236" s="12">
        <v>2235</v>
      </c>
      <c r="E2236" s="12" t="s">
        <v>243</v>
      </c>
      <c r="F2236" s="13">
        <v>45189</v>
      </c>
      <c r="G2236" s="26" t="s">
        <v>12745</v>
      </c>
      <c r="H2236" s="12">
        <v>40</v>
      </c>
      <c r="I2236" s="28">
        <f>VLOOKUP(B:B,DIM_PRODUCTS!A:F,5,FALSE)</f>
        <v>14</v>
      </c>
      <c r="J2236" s="28">
        <f>FACT_ORDERS[[#This Row],[ProductPrice]]*FACT_ORDERS[[#This Row],[Quantity]]</f>
        <v>560</v>
      </c>
      <c r="K2236" s="12" t="str">
        <f>VLOOKUP(C:C,DIM_CUSTOMERS!A:G,7,FALSE)</f>
        <v>Mexico</v>
      </c>
      <c r="L2236" s="30" cm="1">
        <f t="array" ref="L2236">_xlfn.IFS(
    AND(FACT_ORDERS[[#This Row],[DeliveryMehtod]]="shippment",FACT_ORDERS[[#This Row],[TotalAmount]]&gt;=200), 0,
    AND(FACT_ORDERS[[#This Row],[DeliveryMehtod]]="pickup"), 15,
    AND(FACT_ORDERS[[#This Row],[DeliveryMehtod]]="shippment",FACT_ORDERS[[#This Row],[TotalAmount]]&lt;200), 35
)</f>
        <v>15</v>
      </c>
      <c r="M2236" s="12" t="str" cm="1">
        <f t="array" ref="M2236">_xlfn.IFS(
    SUMIFS(FACT_ORDERS[TotalAmount], FACT_ORDERS[WD_CUSTOMERS],FACT_ORDERS[[#This Row],[WD_CUSTOMERS]])&gt;=15000, "VIP",
    SUMIFS(FACT_ORDERS[TotalAmount], FACT_ORDERS[WD_CUSTOMERS],FACT_ORDERS[[#This Row],[WD_CUSTOMERS]])&gt;=8000, "Premium",
    TRUE, "Regular"
)</f>
        <v>VIP</v>
      </c>
      <c r="N2236" s="32" cm="1">
        <f t="array" ref="N2236">_xlfn.IFS(
   FACT_ORDERS[[#This Row],[TypeOfClient]]="VIP", 0.2,
   FACT_ORDERS[[#This Row],[TypeOfClient]]="Premium", 0.1,
   TRUE, 0
)</f>
        <v>0.2</v>
      </c>
      <c r="O2236" s="31" cm="1">
        <f t="array" ref="O2236">_xlfn.IFS(
   FACT_ORDERS[[#This Row],[TotalAmount]]&gt;1500, 0.15,
   FACT_ORDERS[[#This Row],[TotalAmount]]&gt;1000, 0.1,
   FACT_ORDERS[[#This Row],[TotalAmount]]&gt;500, 0.05,
   TRUE, 0
)</f>
        <v>0.05</v>
      </c>
      <c r="P2236" s="28">
        <f xml:space="preserve"> FACT_ORDERS[[#This Row],[TotalAmount]] * (1 - (FACT_ORDERS[[#This Row],[ClientDiscount]] + FACT_ORDERS[[#This Row],[OrderDiscount]]) )</f>
        <v>420</v>
      </c>
      <c r="Q2236" s="28">
        <f>FACT_ORDERS[[#This Row],[TotalAmountWithDiscount]]+FACT_ORDERS[[#This Row],[DeliveryCost]]</f>
        <v>435</v>
      </c>
      <c r="R2236" s="35">
        <v>45198</v>
      </c>
      <c r="S2236" s="35" t="str">
        <f>IF(NETWORKDAYS(FACT_ORDERS[[#This Row],[Order-Date]], FACT_ORDERS[[#This Row],[ArrivalDate ]]) &gt; 10, "Late", "On Time")</f>
        <v>On Time</v>
      </c>
    </row>
    <row r="2237" spans="1:19" x14ac:dyDescent="0.3">
      <c r="A2237" s="12">
        <v>7235</v>
      </c>
      <c r="B2237" s="12">
        <v>241</v>
      </c>
      <c r="C2237" s="12">
        <v>10161</v>
      </c>
      <c r="D2237" s="12">
        <v>2236</v>
      </c>
      <c r="E2237" s="12" t="s">
        <v>244</v>
      </c>
      <c r="F2237" s="13">
        <v>45189</v>
      </c>
      <c r="G2237" s="26" t="s">
        <v>3728</v>
      </c>
      <c r="H2237" s="12">
        <v>20</v>
      </c>
      <c r="I2237" s="28">
        <f>VLOOKUP(B:B,DIM_PRODUCTS!A:F,5,FALSE)</f>
        <v>20</v>
      </c>
      <c r="J2237" s="28">
        <f>FACT_ORDERS[[#This Row],[ProductPrice]]*FACT_ORDERS[[#This Row],[Quantity]]</f>
        <v>400</v>
      </c>
      <c r="K2237" s="12" t="str">
        <f>VLOOKUP(C:C,DIM_CUSTOMERS!A:G,7,FALSE)</f>
        <v>Mexico</v>
      </c>
      <c r="L2237" s="30" cm="1">
        <f t="array" ref="L2237">_xlfn.IFS(
    AND(FACT_ORDERS[[#This Row],[DeliveryMehtod]]="shippment",FACT_ORDERS[[#This Row],[TotalAmount]]&gt;=200), 0,
    AND(FACT_ORDERS[[#This Row],[DeliveryMehtod]]="pickup"), 15,
    AND(FACT_ORDERS[[#This Row],[DeliveryMehtod]]="shippment",FACT_ORDERS[[#This Row],[TotalAmount]]&lt;200), 35
)</f>
        <v>0</v>
      </c>
      <c r="M2237" s="12" t="str" cm="1">
        <f t="array" ref="M2237">_xlfn.IFS(
    SUMIFS(FACT_ORDERS[TotalAmount], FACT_ORDERS[WD_CUSTOMERS],FACT_ORDERS[[#This Row],[WD_CUSTOMERS]])&gt;=15000, "VIP",
    SUMIFS(FACT_ORDERS[TotalAmount], FACT_ORDERS[WD_CUSTOMERS],FACT_ORDERS[[#This Row],[WD_CUSTOMERS]])&gt;=8000, "Premium",
    TRUE, "Regular"
)</f>
        <v>VIP</v>
      </c>
      <c r="N2237" s="32" cm="1">
        <f t="array" ref="N2237">_xlfn.IFS(
   FACT_ORDERS[[#This Row],[TypeOfClient]]="VIP", 0.2,
   FACT_ORDERS[[#This Row],[TypeOfClient]]="Premium", 0.1,
   TRUE, 0
)</f>
        <v>0.2</v>
      </c>
      <c r="O2237" s="31" cm="1">
        <f t="array" ref="O2237">_xlfn.IFS(
   FACT_ORDERS[[#This Row],[TotalAmount]]&gt;1500, 0.15,
   FACT_ORDERS[[#This Row],[TotalAmount]]&gt;1000, 0.1,
   FACT_ORDERS[[#This Row],[TotalAmount]]&gt;500, 0.05,
   TRUE, 0
)</f>
        <v>0</v>
      </c>
      <c r="P2237" s="28">
        <f xml:space="preserve"> FACT_ORDERS[[#This Row],[TotalAmount]] * (1 - (FACT_ORDERS[[#This Row],[ClientDiscount]] + FACT_ORDERS[[#This Row],[OrderDiscount]]) )</f>
        <v>320</v>
      </c>
      <c r="Q2237" s="28">
        <f>FACT_ORDERS[[#This Row],[TotalAmountWithDiscount]]+FACT_ORDERS[[#This Row],[DeliveryCost]]</f>
        <v>320</v>
      </c>
      <c r="R2237" s="35">
        <v>45200</v>
      </c>
      <c r="S2237" s="35" t="str">
        <f>IF(NETWORKDAYS(FACT_ORDERS[[#This Row],[Order-Date]], FACT_ORDERS[[#This Row],[ArrivalDate ]]) &gt; 10, "Late", "On Time")</f>
        <v>On Time</v>
      </c>
    </row>
    <row r="2238" spans="1:19" x14ac:dyDescent="0.3">
      <c r="A2238" s="12">
        <v>7236</v>
      </c>
      <c r="B2238" s="12">
        <v>228</v>
      </c>
      <c r="C2238" s="12">
        <v>10331</v>
      </c>
      <c r="D2238" s="12">
        <v>2237</v>
      </c>
      <c r="E2238" s="12" t="s">
        <v>244</v>
      </c>
      <c r="F2238" s="13">
        <v>45509</v>
      </c>
      <c r="G2238" s="26" t="s">
        <v>12746</v>
      </c>
      <c r="H2238" s="12">
        <v>35</v>
      </c>
      <c r="I2238" s="28">
        <f>VLOOKUP(B:B,DIM_PRODUCTS!A:F,5,FALSE)</f>
        <v>22</v>
      </c>
      <c r="J2238" s="28">
        <f>FACT_ORDERS[[#This Row],[ProductPrice]]*FACT_ORDERS[[#This Row],[Quantity]]</f>
        <v>770</v>
      </c>
      <c r="K2238" s="12" t="str">
        <f>VLOOKUP(C:C,DIM_CUSTOMERS!A:G,7,FALSE)</f>
        <v>USA</v>
      </c>
      <c r="L2238" s="30" cm="1">
        <f t="array" ref="L2238">_xlfn.IFS(
    AND(FACT_ORDERS[[#This Row],[DeliveryMehtod]]="shippment",FACT_ORDERS[[#This Row],[TotalAmount]]&gt;=200), 0,
    AND(FACT_ORDERS[[#This Row],[DeliveryMehtod]]="pickup"), 15,
    AND(FACT_ORDERS[[#This Row],[DeliveryMehtod]]="shippment",FACT_ORDERS[[#This Row],[TotalAmount]]&lt;200), 35
)</f>
        <v>0</v>
      </c>
      <c r="M2238" s="12" t="str" cm="1">
        <f t="array" ref="M2238">_xlfn.IFS(
    SUMIFS(FACT_ORDERS[TotalAmount], FACT_ORDERS[WD_CUSTOMERS],FACT_ORDERS[[#This Row],[WD_CUSTOMERS]])&gt;=15000, "VIP",
    SUMIFS(FACT_ORDERS[TotalAmount], FACT_ORDERS[WD_CUSTOMERS],FACT_ORDERS[[#This Row],[WD_CUSTOMERS]])&gt;=8000, "Premium",
    TRUE, "Regular"
)</f>
        <v>Regular</v>
      </c>
      <c r="N2238" s="32" cm="1">
        <f t="array" ref="N2238">_xlfn.IFS(
   FACT_ORDERS[[#This Row],[TypeOfClient]]="VIP", 0.2,
   FACT_ORDERS[[#This Row],[TypeOfClient]]="Premium", 0.1,
   TRUE, 0
)</f>
        <v>0</v>
      </c>
      <c r="O2238" s="31" cm="1">
        <f t="array" ref="O2238">_xlfn.IFS(
   FACT_ORDERS[[#This Row],[TotalAmount]]&gt;1500, 0.15,
   FACT_ORDERS[[#This Row],[TotalAmount]]&gt;1000, 0.1,
   FACT_ORDERS[[#This Row],[TotalAmount]]&gt;500, 0.05,
   TRUE, 0
)</f>
        <v>0.05</v>
      </c>
      <c r="P2238" s="28">
        <f xml:space="preserve"> FACT_ORDERS[[#This Row],[TotalAmount]] * (1 - (FACT_ORDERS[[#This Row],[ClientDiscount]] + FACT_ORDERS[[#This Row],[OrderDiscount]]) )</f>
        <v>731.5</v>
      </c>
      <c r="Q2238" s="28">
        <f>FACT_ORDERS[[#This Row],[TotalAmountWithDiscount]]+FACT_ORDERS[[#This Row],[DeliveryCost]]</f>
        <v>731.5</v>
      </c>
      <c r="R2238" s="35">
        <v>45518</v>
      </c>
      <c r="S2238" s="35" t="str">
        <f>IF(NETWORKDAYS(FACT_ORDERS[[#This Row],[Order-Date]], FACT_ORDERS[[#This Row],[ArrivalDate ]]) &gt; 10, "Late", "On Time")</f>
        <v>On Time</v>
      </c>
    </row>
    <row r="2239" spans="1:19" x14ac:dyDescent="0.3">
      <c r="A2239" s="12">
        <v>7237</v>
      </c>
      <c r="B2239" s="12">
        <v>262</v>
      </c>
      <c r="C2239" s="12">
        <v>10331</v>
      </c>
      <c r="D2239" s="12">
        <v>2238</v>
      </c>
      <c r="E2239" s="12" t="s">
        <v>243</v>
      </c>
      <c r="F2239" s="13">
        <v>45509</v>
      </c>
      <c r="G2239" s="26" t="s">
        <v>12747</v>
      </c>
      <c r="H2239" s="12">
        <v>54</v>
      </c>
      <c r="I2239" s="28">
        <f>VLOOKUP(B:B,DIM_PRODUCTS!A:F,5,FALSE)</f>
        <v>10</v>
      </c>
      <c r="J2239" s="28">
        <f>FACT_ORDERS[[#This Row],[ProductPrice]]*FACT_ORDERS[[#This Row],[Quantity]]</f>
        <v>540</v>
      </c>
      <c r="K2239" s="12" t="str">
        <f>VLOOKUP(C:C,DIM_CUSTOMERS!A:G,7,FALSE)</f>
        <v>USA</v>
      </c>
      <c r="L2239" s="30" cm="1">
        <f t="array" ref="L2239">_xlfn.IFS(
    AND(FACT_ORDERS[[#This Row],[DeliveryMehtod]]="shippment",FACT_ORDERS[[#This Row],[TotalAmount]]&gt;=200), 0,
    AND(FACT_ORDERS[[#This Row],[DeliveryMehtod]]="pickup"), 15,
    AND(FACT_ORDERS[[#This Row],[DeliveryMehtod]]="shippment",FACT_ORDERS[[#This Row],[TotalAmount]]&lt;200), 35
)</f>
        <v>15</v>
      </c>
      <c r="M2239" s="12" t="str" cm="1">
        <f t="array" ref="M2239">_xlfn.IFS(
    SUMIFS(FACT_ORDERS[TotalAmount], FACT_ORDERS[WD_CUSTOMERS],FACT_ORDERS[[#This Row],[WD_CUSTOMERS]])&gt;=15000, "VIP",
    SUMIFS(FACT_ORDERS[TotalAmount], FACT_ORDERS[WD_CUSTOMERS],FACT_ORDERS[[#This Row],[WD_CUSTOMERS]])&gt;=8000, "Premium",
    TRUE, "Regular"
)</f>
        <v>Regular</v>
      </c>
      <c r="N2239" s="32" cm="1">
        <f t="array" ref="N2239">_xlfn.IFS(
   FACT_ORDERS[[#This Row],[TypeOfClient]]="VIP", 0.2,
   FACT_ORDERS[[#This Row],[TypeOfClient]]="Premium", 0.1,
   TRUE, 0
)</f>
        <v>0</v>
      </c>
      <c r="O2239" s="31" cm="1">
        <f t="array" ref="O2239">_xlfn.IFS(
   FACT_ORDERS[[#This Row],[TotalAmount]]&gt;1500, 0.15,
   FACT_ORDERS[[#This Row],[TotalAmount]]&gt;1000, 0.1,
   FACT_ORDERS[[#This Row],[TotalAmount]]&gt;500, 0.05,
   TRUE, 0
)</f>
        <v>0.05</v>
      </c>
      <c r="P2239" s="28">
        <f xml:space="preserve"> FACT_ORDERS[[#This Row],[TotalAmount]] * (1 - (FACT_ORDERS[[#This Row],[ClientDiscount]] + FACT_ORDERS[[#This Row],[OrderDiscount]]) )</f>
        <v>513</v>
      </c>
      <c r="Q2239" s="28">
        <f>FACT_ORDERS[[#This Row],[TotalAmountWithDiscount]]+FACT_ORDERS[[#This Row],[DeliveryCost]]</f>
        <v>528</v>
      </c>
      <c r="R2239" s="35">
        <v>45516</v>
      </c>
      <c r="S2239" s="35" t="str">
        <f>IF(NETWORKDAYS(FACT_ORDERS[[#This Row],[Order-Date]], FACT_ORDERS[[#This Row],[ArrivalDate ]]) &gt; 10, "Late", "On Time")</f>
        <v>On Time</v>
      </c>
    </row>
    <row r="2240" spans="1:19" x14ac:dyDescent="0.3">
      <c r="A2240" s="12">
        <v>7238</v>
      </c>
      <c r="B2240" s="12">
        <v>228</v>
      </c>
      <c r="C2240" s="12">
        <v>10331</v>
      </c>
      <c r="D2240" s="12">
        <v>2239</v>
      </c>
      <c r="E2240" s="12" t="s">
        <v>244</v>
      </c>
      <c r="F2240" s="13">
        <v>45529</v>
      </c>
      <c r="G2240" s="26" t="s">
        <v>12748</v>
      </c>
      <c r="H2240" s="12">
        <v>38</v>
      </c>
      <c r="I2240" s="28">
        <f>VLOOKUP(B:B,DIM_PRODUCTS!A:F,5,FALSE)</f>
        <v>22</v>
      </c>
      <c r="J2240" s="28">
        <f>FACT_ORDERS[[#This Row],[ProductPrice]]*FACT_ORDERS[[#This Row],[Quantity]]</f>
        <v>836</v>
      </c>
      <c r="K2240" s="12" t="str">
        <f>VLOOKUP(C:C,DIM_CUSTOMERS!A:G,7,FALSE)</f>
        <v>USA</v>
      </c>
      <c r="L2240" s="30" cm="1">
        <f t="array" ref="L2240">_xlfn.IFS(
    AND(FACT_ORDERS[[#This Row],[DeliveryMehtod]]="shippment",FACT_ORDERS[[#This Row],[TotalAmount]]&gt;=200), 0,
    AND(FACT_ORDERS[[#This Row],[DeliveryMehtod]]="pickup"), 15,
    AND(FACT_ORDERS[[#This Row],[DeliveryMehtod]]="shippment",FACT_ORDERS[[#This Row],[TotalAmount]]&lt;200), 35
)</f>
        <v>0</v>
      </c>
      <c r="M2240" s="12" t="str" cm="1">
        <f t="array" ref="M2240">_xlfn.IFS(
    SUMIFS(FACT_ORDERS[TotalAmount], FACT_ORDERS[WD_CUSTOMERS],FACT_ORDERS[[#This Row],[WD_CUSTOMERS]])&gt;=15000, "VIP",
    SUMIFS(FACT_ORDERS[TotalAmount], FACT_ORDERS[WD_CUSTOMERS],FACT_ORDERS[[#This Row],[WD_CUSTOMERS]])&gt;=8000, "Premium",
    TRUE, "Regular"
)</f>
        <v>Regular</v>
      </c>
      <c r="N2240" s="32" cm="1">
        <f t="array" ref="N2240">_xlfn.IFS(
   FACT_ORDERS[[#This Row],[TypeOfClient]]="VIP", 0.2,
   FACT_ORDERS[[#This Row],[TypeOfClient]]="Premium", 0.1,
   TRUE, 0
)</f>
        <v>0</v>
      </c>
      <c r="O2240" s="31" cm="1">
        <f t="array" ref="O2240">_xlfn.IFS(
   FACT_ORDERS[[#This Row],[TotalAmount]]&gt;1500, 0.15,
   FACT_ORDERS[[#This Row],[TotalAmount]]&gt;1000, 0.1,
   FACT_ORDERS[[#This Row],[TotalAmount]]&gt;500, 0.05,
   TRUE, 0
)</f>
        <v>0.05</v>
      </c>
      <c r="P2240" s="28">
        <f xml:space="preserve"> FACT_ORDERS[[#This Row],[TotalAmount]] * (1 - (FACT_ORDERS[[#This Row],[ClientDiscount]] + FACT_ORDERS[[#This Row],[OrderDiscount]]) )</f>
        <v>794.19999999999993</v>
      </c>
      <c r="Q2240" s="28">
        <f>FACT_ORDERS[[#This Row],[TotalAmountWithDiscount]]+FACT_ORDERS[[#This Row],[DeliveryCost]]</f>
        <v>794.19999999999993</v>
      </c>
      <c r="R2240" s="35">
        <v>45538</v>
      </c>
      <c r="S2240" s="35" t="str">
        <f>IF(NETWORKDAYS(FACT_ORDERS[[#This Row],[Order-Date]], FACT_ORDERS[[#This Row],[ArrivalDate ]]) &gt; 10, "Late", "On Time")</f>
        <v>On Time</v>
      </c>
    </row>
    <row r="2241" spans="1:19" x14ac:dyDescent="0.3">
      <c r="A2241" s="12">
        <v>7239</v>
      </c>
      <c r="B2241" s="12">
        <v>262</v>
      </c>
      <c r="C2241" s="12">
        <v>10331</v>
      </c>
      <c r="D2241" s="12">
        <v>2240</v>
      </c>
      <c r="E2241" s="12" t="s">
        <v>243</v>
      </c>
      <c r="F2241" s="13">
        <v>45529</v>
      </c>
      <c r="G2241" s="26" t="s">
        <v>12749</v>
      </c>
      <c r="H2241" s="12">
        <v>40</v>
      </c>
      <c r="I2241" s="28">
        <f>VLOOKUP(B:B,DIM_PRODUCTS!A:F,5,FALSE)</f>
        <v>10</v>
      </c>
      <c r="J2241" s="28">
        <f>FACT_ORDERS[[#This Row],[ProductPrice]]*FACT_ORDERS[[#This Row],[Quantity]]</f>
        <v>400</v>
      </c>
      <c r="K2241" s="12" t="str">
        <f>VLOOKUP(C:C,DIM_CUSTOMERS!A:G,7,FALSE)</f>
        <v>USA</v>
      </c>
      <c r="L2241" s="30" cm="1">
        <f t="array" ref="L2241">_xlfn.IFS(
    AND(FACT_ORDERS[[#This Row],[DeliveryMehtod]]="shippment",FACT_ORDERS[[#This Row],[TotalAmount]]&gt;=200), 0,
    AND(FACT_ORDERS[[#This Row],[DeliveryMehtod]]="pickup"), 15,
    AND(FACT_ORDERS[[#This Row],[DeliveryMehtod]]="shippment",FACT_ORDERS[[#This Row],[TotalAmount]]&lt;200), 35
)</f>
        <v>15</v>
      </c>
      <c r="M2241" s="12" t="str" cm="1">
        <f t="array" ref="M2241">_xlfn.IFS(
    SUMIFS(FACT_ORDERS[TotalAmount], FACT_ORDERS[WD_CUSTOMERS],FACT_ORDERS[[#This Row],[WD_CUSTOMERS]])&gt;=15000, "VIP",
    SUMIFS(FACT_ORDERS[TotalAmount], FACT_ORDERS[WD_CUSTOMERS],FACT_ORDERS[[#This Row],[WD_CUSTOMERS]])&gt;=8000, "Premium",
    TRUE, "Regular"
)</f>
        <v>Regular</v>
      </c>
      <c r="N2241" s="32" cm="1">
        <f t="array" ref="N2241">_xlfn.IFS(
   FACT_ORDERS[[#This Row],[TypeOfClient]]="VIP", 0.2,
   FACT_ORDERS[[#This Row],[TypeOfClient]]="Premium", 0.1,
   TRUE, 0
)</f>
        <v>0</v>
      </c>
      <c r="O2241" s="31" cm="1">
        <f t="array" ref="O2241">_xlfn.IFS(
   FACT_ORDERS[[#This Row],[TotalAmount]]&gt;1500, 0.15,
   FACT_ORDERS[[#This Row],[TotalAmount]]&gt;1000, 0.1,
   FACT_ORDERS[[#This Row],[TotalAmount]]&gt;500, 0.05,
   TRUE, 0
)</f>
        <v>0</v>
      </c>
      <c r="P2241" s="28">
        <f xml:space="preserve"> FACT_ORDERS[[#This Row],[TotalAmount]] * (1 - (FACT_ORDERS[[#This Row],[ClientDiscount]] + FACT_ORDERS[[#This Row],[OrderDiscount]]) )</f>
        <v>400</v>
      </c>
      <c r="Q2241" s="28">
        <f>FACT_ORDERS[[#This Row],[TotalAmountWithDiscount]]+FACT_ORDERS[[#This Row],[DeliveryCost]]</f>
        <v>415</v>
      </c>
      <c r="R2241" s="35">
        <v>45539</v>
      </c>
      <c r="S2241" s="35" t="str">
        <f>IF(NETWORKDAYS(FACT_ORDERS[[#This Row],[Order-Date]], FACT_ORDERS[[#This Row],[ArrivalDate ]]) &gt; 10, "Late", "On Time")</f>
        <v>On Time</v>
      </c>
    </row>
    <row r="2242" spans="1:19" x14ac:dyDescent="0.3">
      <c r="A2242" s="12">
        <v>7240</v>
      </c>
      <c r="B2242" s="12">
        <v>228</v>
      </c>
      <c r="C2242" s="12">
        <v>10331</v>
      </c>
      <c r="D2242" s="12">
        <v>2241</v>
      </c>
      <c r="E2242" s="12" t="s">
        <v>244</v>
      </c>
      <c r="F2242" s="13">
        <v>45491</v>
      </c>
      <c r="G2242" s="26" t="s">
        <v>12750</v>
      </c>
      <c r="H2242" s="12">
        <v>26</v>
      </c>
      <c r="I2242" s="28">
        <f>VLOOKUP(B:B,DIM_PRODUCTS!A:F,5,FALSE)</f>
        <v>22</v>
      </c>
      <c r="J2242" s="28">
        <f>FACT_ORDERS[[#This Row],[ProductPrice]]*FACT_ORDERS[[#This Row],[Quantity]]</f>
        <v>572</v>
      </c>
      <c r="K2242" s="12" t="str">
        <f>VLOOKUP(C:C,DIM_CUSTOMERS!A:G,7,FALSE)</f>
        <v>USA</v>
      </c>
      <c r="L2242" s="30" cm="1">
        <f t="array" ref="L2242">_xlfn.IFS(
    AND(FACT_ORDERS[[#This Row],[DeliveryMehtod]]="shippment",FACT_ORDERS[[#This Row],[TotalAmount]]&gt;=200), 0,
    AND(FACT_ORDERS[[#This Row],[DeliveryMehtod]]="pickup"), 15,
    AND(FACT_ORDERS[[#This Row],[DeliveryMehtod]]="shippment",FACT_ORDERS[[#This Row],[TotalAmount]]&lt;200), 35
)</f>
        <v>0</v>
      </c>
      <c r="M2242" s="12" t="str" cm="1">
        <f t="array" ref="M2242">_xlfn.IFS(
    SUMIFS(FACT_ORDERS[TotalAmount], FACT_ORDERS[WD_CUSTOMERS],FACT_ORDERS[[#This Row],[WD_CUSTOMERS]])&gt;=15000, "VIP",
    SUMIFS(FACT_ORDERS[TotalAmount], FACT_ORDERS[WD_CUSTOMERS],FACT_ORDERS[[#This Row],[WD_CUSTOMERS]])&gt;=8000, "Premium",
    TRUE, "Regular"
)</f>
        <v>Regular</v>
      </c>
      <c r="N2242" s="32" cm="1">
        <f t="array" ref="N2242">_xlfn.IFS(
   FACT_ORDERS[[#This Row],[TypeOfClient]]="VIP", 0.2,
   FACT_ORDERS[[#This Row],[TypeOfClient]]="Premium", 0.1,
   TRUE, 0
)</f>
        <v>0</v>
      </c>
      <c r="O2242" s="31" cm="1">
        <f t="array" ref="O2242">_xlfn.IFS(
   FACT_ORDERS[[#This Row],[TotalAmount]]&gt;1500, 0.15,
   FACT_ORDERS[[#This Row],[TotalAmount]]&gt;1000, 0.1,
   FACT_ORDERS[[#This Row],[TotalAmount]]&gt;500, 0.05,
   TRUE, 0
)</f>
        <v>0.05</v>
      </c>
      <c r="P2242" s="28">
        <f xml:space="preserve"> FACT_ORDERS[[#This Row],[TotalAmount]] * (1 - (FACT_ORDERS[[#This Row],[ClientDiscount]] + FACT_ORDERS[[#This Row],[OrderDiscount]]) )</f>
        <v>543.4</v>
      </c>
      <c r="Q2242" s="28">
        <f>FACT_ORDERS[[#This Row],[TotalAmountWithDiscount]]+FACT_ORDERS[[#This Row],[DeliveryCost]]</f>
        <v>543.4</v>
      </c>
      <c r="R2242" s="35">
        <v>45501</v>
      </c>
      <c r="S2242" s="35" t="str">
        <f>IF(NETWORKDAYS(FACT_ORDERS[[#This Row],[Order-Date]], FACT_ORDERS[[#This Row],[ArrivalDate ]]) &gt; 10, "Late", "On Time")</f>
        <v>On Time</v>
      </c>
    </row>
    <row r="2243" spans="1:19" x14ac:dyDescent="0.3">
      <c r="A2243" s="12">
        <v>7241</v>
      </c>
      <c r="B2243" s="12">
        <v>262</v>
      </c>
      <c r="C2243" s="12">
        <v>10331</v>
      </c>
      <c r="D2243" s="12">
        <v>2242</v>
      </c>
      <c r="E2243" s="12" t="s">
        <v>244</v>
      </c>
      <c r="F2243" s="13">
        <v>45491</v>
      </c>
      <c r="G2243" s="26" t="s">
        <v>12751</v>
      </c>
      <c r="H2243" s="12">
        <v>50</v>
      </c>
      <c r="I2243" s="28">
        <f>VLOOKUP(B:B,DIM_PRODUCTS!A:F,5,FALSE)</f>
        <v>10</v>
      </c>
      <c r="J2243" s="28">
        <f>FACT_ORDERS[[#This Row],[ProductPrice]]*FACT_ORDERS[[#This Row],[Quantity]]</f>
        <v>500</v>
      </c>
      <c r="K2243" s="12" t="str">
        <f>VLOOKUP(C:C,DIM_CUSTOMERS!A:G,7,FALSE)</f>
        <v>USA</v>
      </c>
      <c r="L2243" s="30" cm="1">
        <f t="array" ref="L2243">_xlfn.IFS(
    AND(FACT_ORDERS[[#This Row],[DeliveryMehtod]]="shippment",FACT_ORDERS[[#This Row],[TotalAmount]]&gt;=200), 0,
    AND(FACT_ORDERS[[#This Row],[DeliveryMehtod]]="pickup"), 15,
    AND(FACT_ORDERS[[#This Row],[DeliveryMehtod]]="shippment",FACT_ORDERS[[#This Row],[TotalAmount]]&lt;200), 35
)</f>
        <v>0</v>
      </c>
      <c r="M2243" s="12" t="str" cm="1">
        <f t="array" ref="M2243">_xlfn.IFS(
    SUMIFS(FACT_ORDERS[TotalAmount], FACT_ORDERS[WD_CUSTOMERS],FACT_ORDERS[[#This Row],[WD_CUSTOMERS]])&gt;=15000, "VIP",
    SUMIFS(FACT_ORDERS[TotalAmount], FACT_ORDERS[WD_CUSTOMERS],FACT_ORDERS[[#This Row],[WD_CUSTOMERS]])&gt;=8000, "Premium",
    TRUE, "Regular"
)</f>
        <v>Regular</v>
      </c>
      <c r="N2243" s="32" cm="1">
        <f t="array" ref="N2243">_xlfn.IFS(
   FACT_ORDERS[[#This Row],[TypeOfClient]]="VIP", 0.2,
   FACT_ORDERS[[#This Row],[TypeOfClient]]="Premium", 0.1,
   TRUE, 0
)</f>
        <v>0</v>
      </c>
      <c r="O2243" s="31" cm="1">
        <f t="array" ref="O2243">_xlfn.IFS(
   FACT_ORDERS[[#This Row],[TotalAmount]]&gt;1500, 0.15,
   FACT_ORDERS[[#This Row],[TotalAmount]]&gt;1000, 0.1,
   FACT_ORDERS[[#This Row],[TotalAmount]]&gt;500, 0.05,
   TRUE, 0
)</f>
        <v>0</v>
      </c>
      <c r="P2243" s="28">
        <f xml:space="preserve"> FACT_ORDERS[[#This Row],[TotalAmount]] * (1 - (FACT_ORDERS[[#This Row],[ClientDiscount]] + FACT_ORDERS[[#This Row],[OrderDiscount]]) )</f>
        <v>500</v>
      </c>
      <c r="Q2243" s="28">
        <f>FACT_ORDERS[[#This Row],[TotalAmountWithDiscount]]+FACT_ORDERS[[#This Row],[DeliveryCost]]</f>
        <v>500</v>
      </c>
      <c r="R2243" s="35">
        <v>45501</v>
      </c>
      <c r="S2243" s="35" t="str">
        <f>IF(NETWORKDAYS(FACT_ORDERS[[#This Row],[Order-Date]], FACT_ORDERS[[#This Row],[ArrivalDate ]]) &gt; 10, "Late", "On Time")</f>
        <v>On Time</v>
      </c>
    </row>
    <row r="2244" spans="1:19" x14ac:dyDescent="0.3">
      <c r="A2244" s="12">
        <v>7242</v>
      </c>
      <c r="B2244" s="12">
        <v>293</v>
      </c>
      <c r="C2244" s="12">
        <v>10674</v>
      </c>
      <c r="D2244" s="12">
        <v>2243</v>
      </c>
      <c r="E2244" s="12" t="s">
        <v>244</v>
      </c>
      <c r="F2244" s="13">
        <v>45556</v>
      </c>
      <c r="G2244" s="26" t="s">
        <v>12752</v>
      </c>
      <c r="H2244" s="12">
        <v>9</v>
      </c>
      <c r="I2244" s="28">
        <f>VLOOKUP(B:B,DIM_PRODUCTS!A:F,5,FALSE)</f>
        <v>11</v>
      </c>
      <c r="J2244" s="28">
        <f>FACT_ORDERS[[#This Row],[ProductPrice]]*FACT_ORDERS[[#This Row],[Quantity]]</f>
        <v>99</v>
      </c>
      <c r="K2244" s="12" t="str">
        <f>VLOOKUP(C:C,DIM_CUSTOMERS!A:G,7,FALSE)</f>
        <v>Spain</v>
      </c>
      <c r="L2244" s="30" cm="1">
        <f t="array" ref="L2244">_xlfn.IFS(
    AND(FACT_ORDERS[[#This Row],[DeliveryMehtod]]="shippment",FACT_ORDERS[[#This Row],[TotalAmount]]&gt;=200), 0,
    AND(FACT_ORDERS[[#This Row],[DeliveryMehtod]]="pickup"), 15,
    AND(FACT_ORDERS[[#This Row],[DeliveryMehtod]]="shippment",FACT_ORDERS[[#This Row],[TotalAmount]]&lt;200), 35
)</f>
        <v>35</v>
      </c>
      <c r="M2244" s="12" t="str" cm="1">
        <f t="array" ref="M2244">_xlfn.IFS(
    SUMIFS(FACT_ORDERS[TotalAmount], FACT_ORDERS[WD_CUSTOMERS],FACT_ORDERS[[#This Row],[WD_CUSTOMERS]])&gt;=15000, "VIP",
    SUMIFS(FACT_ORDERS[TotalAmount], FACT_ORDERS[WD_CUSTOMERS],FACT_ORDERS[[#This Row],[WD_CUSTOMERS]])&gt;=8000, "Premium",
    TRUE, "Regular"
)</f>
        <v>Regular</v>
      </c>
      <c r="N2244" s="32" cm="1">
        <f t="array" ref="N2244">_xlfn.IFS(
   FACT_ORDERS[[#This Row],[TypeOfClient]]="VIP", 0.2,
   FACT_ORDERS[[#This Row],[TypeOfClient]]="Premium", 0.1,
   TRUE, 0
)</f>
        <v>0</v>
      </c>
      <c r="O2244" s="31" cm="1">
        <f t="array" ref="O2244">_xlfn.IFS(
   FACT_ORDERS[[#This Row],[TotalAmount]]&gt;1500, 0.15,
   FACT_ORDERS[[#This Row],[TotalAmount]]&gt;1000, 0.1,
   FACT_ORDERS[[#This Row],[TotalAmount]]&gt;500, 0.05,
   TRUE, 0
)</f>
        <v>0</v>
      </c>
      <c r="P2244" s="28">
        <f xml:space="preserve"> FACT_ORDERS[[#This Row],[TotalAmount]] * (1 - (FACT_ORDERS[[#This Row],[ClientDiscount]] + FACT_ORDERS[[#This Row],[OrderDiscount]]) )</f>
        <v>99</v>
      </c>
      <c r="Q2244" s="28">
        <f>FACT_ORDERS[[#This Row],[TotalAmountWithDiscount]]+FACT_ORDERS[[#This Row],[DeliveryCost]]</f>
        <v>134</v>
      </c>
      <c r="R2244" s="35">
        <v>45566</v>
      </c>
      <c r="S2244" s="35" t="str">
        <f>IF(NETWORKDAYS(FACT_ORDERS[[#This Row],[Order-Date]], FACT_ORDERS[[#This Row],[ArrivalDate ]]) &gt; 10, "Late", "On Time")</f>
        <v>On Time</v>
      </c>
    </row>
    <row r="2245" spans="1:19" x14ac:dyDescent="0.3">
      <c r="A2245" s="12">
        <v>7243</v>
      </c>
      <c r="B2245" s="12">
        <v>278</v>
      </c>
      <c r="C2245" s="12">
        <v>10674</v>
      </c>
      <c r="D2245" s="12">
        <v>2244</v>
      </c>
      <c r="E2245" s="12" t="s">
        <v>243</v>
      </c>
      <c r="F2245" s="13">
        <v>45556</v>
      </c>
      <c r="G2245" s="26" t="s">
        <v>12753</v>
      </c>
      <c r="H2245" s="12">
        <v>48</v>
      </c>
      <c r="I2245" s="28">
        <f>VLOOKUP(B:B,DIM_PRODUCTS!A:F,5,FALSE)</f>
        <v>24</v>
      </c>
      <c r="J2245" s="28">
        <f>FACT_ORDERS[[#This Row],[ProductPrice]]*FACT_ORDERS[[#This Row],[Quantity]]</f>
        <v>1152</v>
      </c>
      <c r="K2245" s="12" t="str">
        <f>VLOOKUP(C:C,DIM_CUSTOMERS!A:G,7,FALSE)</f>
        <v>Spain</v>
      </c>
      <c r="L2245" s="30" cm="1">
        <f t="array" ref="L2245">_xlfn.IFS(
    AND(FACT_ORDERS[[#This Row],[DeliveryMehtod]]="shippment",FACT_ORDERS[[#This Row],[TotalAmount]]&gt;=200), 0,
    AND(FACT_ORDERS[[#This Row],[DeliveryMehtod]]="pickup"), 15,
    AND(FACT_ORDERS[[#This Row],[DeliveryMehtod]]="shippment",FACT_ORDERS[[#This Row],[TotalAmount]]&lt;200), 35
)</f>
        <v>15</v>
      </c>
      <c r="M2245" s="12" t="str" cm="1">
        <f t="array" ref="M2245">_xlfn.IFS(
    SUMIFS(FACT_ORDERS[TotalAmount], FACT_ORDERS[WD_CUSTOMERS],FACT_ORDERS[[#This Row],[WD_CUSTOMERS]])&gt;=15000, "VIP",
    SUMIFS(FACT_ORDERS[TotalAmount], FACT_ORDERS[WD_CUSTOMERS],FACT_ORDERS[[#This Row],[WD_CUSTOMERS]])&gt;=8000, "Premium",
    TRUE, "Regular"
)</f>
        <v>Regular</v>
      </c>
      <c r="N2245" s="32" cm="1">
        <f t="array" ref="N2245">_xlfn.IFS(
   FACT_ORDERS[[#This Row],[TypeOfClient]]="VIP", 0.2,
   FACT_ORDERS[[#This Row],[TypeOfClient]]="Premium", 0.1,
   TRUE, 0
)</f>
        <v>0</v>
      </c>
      <c r="O2245" s="31" cm="1">
        <f t="array" ref="O2245">_xlfn.IFS(
   FACT_ORDERS[[#This Row],[TotalAmount]]&gt;1500, 0.15,
   FACT_ORDERS[[#This Row],[TotalAmount]]&gt;1000, 0.1,
   FACT_ORDERS[[#This Row],[TotalAmount]]&gt;500, 0.05,
   TRUE, 0
)</f>
        <v>0.1</v>
      </c>
      <c r="P2245" s="28">
        <f xml:space="preserve"> FACT_ORDERS[[#This Row],[TotalAmount]] * (1 - (FACT_ORDERS[[#This Row],[ClientDiscount]] + FACT_ORDERS[[#This Row],[OrderDiscount]]) )</f>
        <v>1036.8</v>
      </c>
      <c r="Q2245" s="28">
        <f>FACT_ORDERS[[#This Row],[TotalAmountWithDiscount]]+FACT_ORDERS[[#This Row],[DeliveryCost]]</f>
        <v>1051.8</v>
      </c>
      <c r="R2245" s="35">
        <v>45567</v>
      </c>
      <c r="S2245" s="35" t="str">
        <f>IF(NETWORKDAYS(FACT_ORDERS[[#This Row],[Order-Date]], FACT_ORDERS[[#This Row],[ArrivalDate ]]) &gt; 10, "Late", "On Time")</f>
        <v>On Time</v>
      </c>
    </row>
    <row r="2246" spans="1:19" x14ac:dyDescent="0.3">
      <c r="A2246" s="12">
        <v>7244</v>
      </c>
      <c r="B2246" s="12">
        <v>278</v>
      </c>
      <c r="C2246" s="12">
        <v>10674</v>
      </c>
      <c r="D2246" s="12">
        <v>2245</v>
      </c>
      <c r="E2246" s="12" t="s">
        <v>244</v>
      </c>
      <c r="F2246" s="13">
        <v>45560</v>
      </c>
      <c r="G2246" s="26" t="s">
        <v>12754</v>
      </c>
      <c r="H2246" s="12">
        <v>36</v>
      </c>
      <c r="I2246" s="28">
        <f>VLOOKUP(B:B,DIM_PRODUCTS!A:F,5,FALSE)</f>
        <v>24</v>
      </c>
      <c r="J2246" s="28">
        <f>FACT_ORDERS[[#This Row],[ProductPrice]]*FACT_ORDERS[[#This Row],[Quantity]]</f>
        <v>864</v>
      </c>
      <c r="K2246" s="12" t="str">
        <f>VLOOKUP(C:C,DIM_CUSTOMERS!A:G,7,FALSE)</f>
        <v>Spain</v>
      </c>
      <c r="L2246" s="30" cm="1">
        <f t="array" ref="L2246">_xlfn.IFS(
    AND(FACT_ORDERS[[#This Row],[DeliveryMehtod]]="shippment",FACT_ORDERS[[#This Row],[TotalAmount]]&gt;=200), 0,
    AND(FACT_ORDERS[[#This Row],[DeliveryMehtod]]="pickup"), 15,
    AND(FACT_ORDERS[[#This Row],[DeliveryMehtod]]="shippment",FACT_ORDERS[[#This Row],[TotalAmount]]&lt;200), 35
)</f>
        <v>0</v>
      </c>
      <c r="M2246" s="12" t="str" cm="1">
        <f t="array" ref="M2246">_xlfn.IFS(
    SUMIFS(FACT_ORDERS[TotalAmount], FACT_ORDERS[WD_CUSTOMERS],FACT_ORDERS[[#This Row],[WD_CUSTOMERS]])&gt;=15000, "VIP",
    SUMIFS(FACT_ORDERS[TotalAmount], FACT_ORDERS[WD_CUSTOMERS],FACT_ORDERS[[#This Row],[WD_CUSTOMERS]])&gt;=8000, "Premium",
    TRUE, "Regular"
)</f>
        <v>Regular</v>
      </c>
      <c r="N2246" s="32" cm="1">
        <f t="array" ref="N2246">_xlfn.IFS(
   FACT_ORDERS[[#This Row],[TypeOfClient]]="VIP", 0.2,
   FACT_ORDERS[[#This Row],[TypeOfClient]]="Premium", 0.1,
   TRUE, 0
)</f>
        <v>0</v>
      </c>
      <c r="O2246" s="31" cm="1">
        <f t="array" ref="O2246">_xlfn.IFS(
   FACT_ORDERS[[#This Row],[TotalAmount]]&gt;1500, 0.15,
   FACT_ORDERS[[#This Row],[TotalAmount]]&gt;1000, 0.1,
   FACT_ORDERS[[#This Row],[TotalAmount]]&gt;500, 0.05,
   TRUE, 0
)</f>
        <v>0.05</v>
      </c>
      <c r="P2246" s="28">
        <f xml:space="preserve"> FACT_ORDERS[[#This Row],[TotalAmount]] * (1 - (FACT_ORDERS[[#This Row],[ClientDiscount]] + FACT_ORDERS[[#This Row],[OrderDiscount]]) )</f>
        <v>820.8</v>
      </c>
      <c r="Q2246" s="28">
        <f>FACT_ORDERS[[#This Row],[TotalAmountWithDiscount]]+FACT_ORDERS[[#This Row],[DeliveryCost]]</f>
        <v>820.8</v>
      </c>
      <c r="R2246" s="35">
        <v>45571</v>
      </c>
      <c r="S2246" s="35" t="str">
        <f>IF(NETWORKDAYS(FACT_ORDERS[[#This Row],[Order-Date]], FACT_ORDERS[[#This Row],[ArrivalDate ]]) &gt; 10, "Late", "On Time")</f>
        <v>On Time</v>
      </c>
    </row>
    <row r="2247" spans="1:19" x14ac:dyDescent="0.3">
      <c r="A2247" s="12">
        <v>7245</v>
      </c>
      <c r="B2247" s="12">
        <v>293</v>
      </c>
      <c r="C2247" s="12">
        <v>10674</v>
      </c>
      <c r="D2247" s="12">
        <v>2246</v>
      </c>
      <c r="E2247" s="12" t="s">
        <v>244</v>
      </c>
      <c r="F2247" s="13">
        <v>45557</v>
      </c>
      <c r="G2247" s="26" t="s">
        <v>12755</v>
      </c>
      <c r="H2247" s="12">
        <v>11</v>
      </c>
      <c r="I2247" s="28">
        <f>VLOOKUP(B:B,DIM_PRODUCTS!A:F,5,FALSE)</f>
        <v>11</v>
      </c>
      <c r="J2247" s="28">
        <f>FACT_ORDERS[[#This Row],[ProductPrice]]*FACT_ORDERS[[#This Row],[Quantity]]</f>
        <v>121</v>
      </c>
      <c r="K2247" s="12" t="str">
        <f>VLOOKUP(C:C,DIM_CUSTOMERS!A:G,7,FALSE)</f>
        <v>Spain</v>
      </c>
      <c r="L2247" s="30" cm="1">
        <f t="array" ref="L2247">_xlfn.IFS(
    AND(FACT_ORDERS[[#This Row],[DeliveryMehtod]]="shippment",FACT_ORDERS[[#This Row],[TotalAmount]]&gt;=200), 0,
    AND(FACT_ORDERS[[#This Row],[DeliveryMehtod]]="pickup"), 15,
    AND(FACT_ORDERS[[#This Row],[DeliveryMehtod]]="shippment",FACT_ORDERS[[#This Row],[TotalAmount]]&lt;200), 35
)</f>
        <v>35</v>
      </c>
      <c r="M2247" s="12" t="str" cm="1">
        <f t="array" ref="M2247">_xlfn.IFS(
    SUMIFS(FACT_ORDERS[TotalAmount], FACT_ORDERS[WD_CUSTOMERS],FACT_ORDERS[[#This Row],[WD_CUSTOMERS]])&gt;=15000, "VIP",
    SUMIFS(FACT_ORDERS[TotalAmount], FACT_ORDERS[WD_CUSTOMERS],FACT_ORDERS[[#This Row],[WD_CUSTOMERS]])&gt;=8000, "Premium",
    TRUE, "Regular"
)</f>
        <v>Regular</v>
      </c>
      <c r="N2247" s="32" cm="1">
        <f t="array" ref="N2247">_xlfn.IFS(
   FACT_ORDERS[[#This Row],[TypeOfClient]]="VIP", 0.2,
   FACT_ORDERS[[#This Row],[TypeOfClient]]="Premium", 0.1,
   TRUE, 0
)</f>
        <v>0</v>
      </c>
      <c r="O2247" s="31" cm="1">
        <f t="array" ref="O2247">_xlfn.IFS(
   FACT_ORDERS[[#This Row],[TotalAmount]]&gt;1500, 0.15,
   FACT_ORDERS[[#This Row],[TotalAmount]]&gt;1000, 0.1,
   FACT_ORDERS[[#This Row],[TotalAmount]]&gt;500, 0.05,
   TRUE, 0
)</f>
        <v>0</v>
      </c>
      <c r="P2247" s="28">
        <f xml:space="preserve"> FACT_ORDERS[[#This Row],[TotalAmount]] * (1 - (FACT_ORDERS[[#This Row],[ClientDiscount]] + FACT_ORDERS[[#This Row],[OrderDiscount]]) )</f>
        <v>121</v>
      </c>
      <c r="Q2247" s="28">
        <f>FACT_ORDERS[[#This Row],[TotalAmountWithDiscount]]+FACT_ORDERS[[#This Row],[DeliveryCost]]</f>
        <v>156</v>
      </c>
      <c r="R2247" s="35">
        <v>45566</v>
      </c>
      <c r="S2247" s="35" t="str">
        <f>IF(NETWORKDAYS(FACT_ORDERS[[#This Row],[Order-Date]], FACT_ORDERS[[#This Row],[ArrivalDate ]]) &gt; 10, "Late", "On Time")</f>
        <v>On Time</v>
      </c>
    </row>
    <row r="2248" spans="1:19" x14ac:dyDescent="0.3">
      <c r="A2248" s="12">
        <v>7246</v>
      </c>
      <c r="B2248" s="12">
        <v>278</v>
      </c>
      <c r="C2248" s="12">
        <v>10674</v>
      </c>
      <c r="D2248" s="12">
        <v>2247</v>
      </c>
      <c r="E2248" s="12" t="s">
        <v>244</v>
      </c>
      <c r="F2248" s="13">
        <v>45557</v>
      </c>
      <c r="G2248" s="26" t="s">
        <v>12756</v>
      </c>
      <c r="H2248" s="12">
        <v>26</v>
      </c>
      <c r="I2248" s="28">
        <f>VLOOKUP(B:B,DIM_PRODUCTS!A:F,5,FALSE)</f>
        <v>24</v>
      </c>
      <c r="J2248" s="28">
        <f>FACT_ORDERS[[#This Row],[ProductPrice]]*FACT_ORDERS[[#This Row],[Quantity]]</f>
        <v>624</v>
      </c>
      <c r="K2248" s="12" t="str">
        <f>VLOOKUP(C:C,DIM_CUSTOMERS!A:G,7,FALSE)</f>
        <v>Spain</v>
      </c>
      <c r="L2248" s="30" cm="1">
        <f t="array" ref="L2248">_xlfn.IFS(
    AND(FACT_ORDERS[[#This Row],[DeliveryMehtod]]="shippment",FACT_ORDERS[[#This Row],[TotalAmount]]&gt;=200), 0,
    AND(FACT_ORDERS[[#This Row],[DeliveryMehtod]]="pickup"), 15,
    AND(FACT_ORDERS[[#This Row],[DeliveryMehtod]]="shippment",FACT_ORDERS[[#This Row],[TotalAmount]]&lt;200), 35
)</f>
        <v>0</v>
      </c>
      <c r="M2248" s="12" t="str" cm="1">
        <f t="array" ref="M2248">_xlfn.IFS(
    SUMIFS(FACT_ORDERS[TotalAmount], FACT_ORDERS[WD_CUSTOMERS],FACT_ORDERS[[#This Row],[WD_CUSTOMERS]])&gt;=15000, "VIP",
    SUMIFS(FACT_ORDERS[TotalAmount], FACT_ORDERS[WD_CUSTOMERS],FACT_ORDERS[[#This Row],[WD_CUSTOMERS]])&gt;=8000, "Premium",
    TRUE, "Regular"
)</f>
        <v>Regular</v>
      </c>
      <c r="N2248" s="32" cm="1">
        <f t="array" ref="N2248">_xlfn.IFS(
   FACT_ORDERS[[#This Row],[TypeOfClient]]="VIP", 0.2,
   FACT_ORDERS[[#This Row],[TypeOfClient]]="Premium", 0.1,
   TRUE, 0
)</f>
        <v>0</v>
      </c>
      <c r="O2248" s="31" cm="1">
        <f t="array" ref="O2248">_xlfn.IFS(
   FACT_ORDERS[[#This Row],[TotalAmount]]&gt;1500, 0.15,
   FACT_ORDERS[[#This Row],[TotalAmount]]&gt;1000, 0.1,
   FACT_ORDERS[[#This Row],[TotalAmount]]&gt;500, 0.05,
   TRUE, 0
)</f>
        <v>0.05</v>
      </c>
      <c r="P2248" s="28">
        <f xml:space="preserve"> FACT_ORDERS[[#This Row],[TotalAmount]] * (1 - (FACT_ORDERS[[#This Row],[ClientDiscount]] + FACT_ORDERS[[#This Row],[OrderDiscount]]) )</f>
        <v>592.79999999999995</v>
      </c>
      <c r="Q2248" s="28">
        <f>FACT_ORDERS[[#This Row],[TotalAmountWithDiscount]]+FACT_ORDERS[[#This Row],[DeliveryCost]]</f>
        <v>592.79999999999995</v>
      </c>
      <c r="R2248" s="35">
        <v>45565</v>
      </c>
      <c r="S2248" s="35" t="str">
        <f>IF(NETWORKDAYS(FACT_ORDERS[[#This Row],[Order-Date]], FACT_ORDERS[[#This Row],[ArrivalDate ]]) &gt; 10, "Late", "On Time")</f>
        <v>On Time</v>
      </c>
    </row>
    <row r="2249" spans="1:19" x14ac:dyDescent="0.3">
      <c r="A2249" s="12">
        <v>7247</v>
      </c>
      <c r="B2249" s="12">
        <v>203</v>
      </c>
      <c r="C2249" s="12">
        <v>10132</v>
      </c>
      <c r="D2249" s="12">
        <v>2248</v>
      </c>
      <c r="E2249" s="12" t="s">
        <v>244</v>
      </c>
      <c r="F2249" s="13">
        <v>45304</v>
      </c>
      <c r="G2249" s="26" t="s">
        <v>12757</v>
      </c>
      <c r="H2249" s="12">
        <v>8</v>
      </c>
      <c r="I2249" s="28">
        <f>VLOOKUP(B:B,DIM_PRODUCTS!A:F,5,FALSE)</f>
        <v>5</v>
      </c>
      <c r="J2249" s="28">
        <f>FACT_ORDERS[[#This Row],[ProductPrice]]*FACT_ORDERS[[#This Row],[Quantity]]</f>
        <v>40</v>
      </c>
      <c r="K2249" s="12" t="str">
        <f>VLOOKUP(C:C,DIM_CUSTOMERS!A:G,7,FALSE)</f>
        <v>USA</v>
      </c>
      <c r="L2249" s="30" cm="1">
        <f t="array" ref="L2249">_xlfn.IFS(
    AND(FACT_ORDERS[[#This Row],[DeliveryMehtod]]="shippment",FACT_ORDERS[[#This Row],[TotalAmount]]&gt;=200), 0,
    AND(FACT_ORDERS[[#This Row],[DeliveryMehtod]]="pickup"), 15,
    AND(FACT_ORDERS[[#This Row],[DeliveryMehtod]]="shippment",FACT_ORDERS[[#This Row],[TotalAmount]]&lt;200), 35
)</f>
        <v>35</v>
      </c>
      <c r="M2249" s="12" t="str" cm="1">
        <f t="array" ref="M2249">_xlfn.IFS(
    SUMIFS(FACT_ORDERS[TotalAmount], FACT_ORDERS[WD_CUSTOMERS],FACT_ORDERS[[#This Row],[WD_CUSTOMERS]])&gt;=15000, "VIP",
    SUMIFS(FACT_ORDERS[TotalAmount], FACT_ORDERS[WD_CUSTOMERS],FACT_ORDERS[[#This Row],[WD_CUSTOMERS]])&gt;=8000, "Premium",
    TRUE, "Regular"
)</f>
        <v>Regular</v>
      </c>
      <c r="N2249" s="32" cm="1">
        <f t="array" ref="N2249">_xlfn.IFS(
   FACT_ORDERS[[#This Row],[TypeOfClient]]="VIP", 0.2,
   FACT_ORDERS[[#This Row],[TypeOfClient]]="Premium", 0.1,
   TRUE, 0
)</f>
        <v>0</v>
      </c>
      <c r="O2249" s="31" cm="1">
        <f t="array" ref="O2249">_xlfn.IFS(
   FACT_ORDERS[[#This Row],[TotalAmount]]&gt;1500, 0.15,
   FACT_ORDERS[[#This Row],[TotalAmount]]&gt;1000, 0.1,
   FACT_ORDERS[[#This Row],[TotalAmount]]&gt;500, 0.05,
   TRUE, 0
)</f>
        <v>0</v>
      </c>
      <c r="P2249" s="28">
        <f xml:space="preserve"> FACT_ORDERS[[#This Row],[TotalAmount]] * (1 - (FACT_ORDERS[[#This Row],[ClientDiscount]] + FACT_ORDERS[[#This Row],[OrderDiscount]]) )</f>
        <v>40</v>
      </c>
      <c r="Q2249" s="28">
        <f>FACT_ORDERS[[#This Row],[TotalAmountWithDiscount]]+FACT_ORDERS[[#This Row],[DeliveryCost]]</f>
        <v>75</v>
      </c>
      <c r="R2249" s="35">
        <v>45311</v>
      </c>
      <c r="S2249" s="35" t="str">
        <f>IF(NETWORKDAYS(FACT_ORDERS[[#This Row],[Order-Date]], FACT_ORDERS[[#This Row],[ArrivalDate ]]) &gt; 10, "Late", "On Time")</f>
        <v>On Time</v>
      </c>
    </row>
    <row r="2250" spans="1:19" x14ac:dyDescent="0.3">
      <c r="A2250" s="12">
        <v>7248</v>
      </c>
      <c r="B2250" s="12">
        <v>264</v>
      </c>
      <c r="C2250" s="12">
        <v>10132</v>
      </c>
      <c r="D2250" s="12">
        <v>2249</v>
      </c>
      <c r="E2250" s="12" t="s">
        <v>244</v>
      </c>
      <c r="F2250" s="13">
        <v>45304</v>
      </c>
      <c r="G2250" s="26" t="s">
        <v>3258</v>
      </c>
      <c r="H2250" s="12">
        <v>14</v>
      </c>
      <c r="I2250" s="28">
        <f>VLOOKUP(B:B,DIM_PRODUCTS!A:F,5,FALSE)</f>
        <v>26</v>
      </c>
      <c r="J2250" s="28">
        <f>FACT_ORDERS[[#This Row],[ProductPrice]]*FACT_ORDERS[[#This Row],[Quantity]]</f>
        <v>364</v>
      </c>
      <c r="K2250" s="12" t="str">
        <f>VLOOKUP(C:C,DIM_CUSTOMERS!A:G,7,FALSE)</f>
        <v>USA</v>
      </c>
      <c r="L2250" s="30" cm="1">
        <f t="array" ref="L2250">_xlfn.IFS(
    AND(FACT_ORDERS[[#This Row],[DeliveryMehtod]]="shippment",FACT_ORDERS[[#This Row],[TotalAmount]]&gt;=200), 0,
    AND(FACT_ORDERS[[#This Row],[DeliveryMehtod]]="pickup"), 15,
    AND(FACT_ORDERS[[#This Row],[DeliveryMehtod]]="shippment",FACT_ORDERS[[#This Row],[TotalAmount]]&lt;200), 35
)</f>
        <v>0</v>
      </c>
      <c r="M2250" s="12" t="str" cm="1">
        <f t="array" ref="M2250">_xlfn.IFS(
    SUMIFS(FACT_ORDERS[TotalAmount], FACT_ORDERS[WD_CUSTOMERS],FACT_ORDERS[[#This Row],[WD_CUSTOMERS]])&gt;=15000, "VIP",
    SUMIFS(FACT_ORDERS[TotalAmount], FACT_ORDERS[WD_CUSTOMERS],FACT_ORDERS[[#This Row],[WD_CUSTOMERS]])&gt;=8000, "Premium",
    TRUE, "Regular"
)</f>
        <v>Regular</v>
      </c>
      <c r="N2250" s="32" cm="1">
        <f t="array" ref="N2250">_xlfn.IFS(
   FACT_ORDERS[[#This Row],[TypeOfClient]]="VIP", 0.2,
   FACT_ORDERS[[#This Row],[TypeOfClient]]="Premium", 0.1,
   TRUE, 0
)</f>
        <v>0</v>
      </c>
      <c r="O2250" s="31" cm="1">
        <f t="array" ref="O2250">_xlfn.IFS(
   FACT_ORDERS[[#This Row],[TotalAmount]]&gt;1500, 0.15,
   FACT_ORDERS[[#This Row],[TotalAmount]]&gt;1000, 0.1,
   FACT_ORDERS[[#This Row],[TotalAmount]]&gt;500, 0.05,
   TRUE, 0
)</f>
        <v>0</v>
      </c>
      <c r="P2250" s="28">
        <f xml:space="preserve"> FACT_ORDERS[[#This Row],[TotalAmount]] * (1 - (FACT_ORDERS[[#This Row],[ClientDiscount]] + FACT_ORDERS[[#This Row],[OrderDiscount]]) )</f>
        <v>364</v>
      </c>
      <c r="Q2250" s="28">
        <f>FACT_ORDERS[[#This Row],[TotalAmountWithDiscount]]+FACT_ORDERS[[#This Row],[DeliveryCost]]</f>
        <v>364</v>
      </c>
      <c r="R2250" s="35">
        <v>45312</v>
      </c>
      <c r="S2250" s="35" t="str">
        <f>IF(NETWORKDAYS(FACT_ORDERS[[#This Row],[Order-Date]], FACT_ORDERS[[#This Row],[ArrivalDate ]]) &gt; 10, "Late", "On Time")</f>
        <v>On Time</v>
      </c>
    </row>
    <row r="2251" spans="1:19" x14ac:dyDescent="0.3">
      <c r="A2251" s="12">
        <v>7249</v>
      </c>
      <c r="B2251" s="12">
        <v>263</v>
      </c>
      <c r="C2251" s="12">
        <v>10132</v>
      </c>
      <c r="D2251" s="12">
        <v>2250</v>
      </c>
      <c r="E2251" s="12" t="s">
        <v>244</v>
      </c>
      <c r="F2251" s="13">
        <v>45304</v>
      </c>
      <c r="G2251" s="26" t="s">
        <v>12758</v>
      </c>
      <c r="H2251" s="12">
        <v>38</v>
      </c>
      <c r="I2251" s="28">
        <f>VLOOKUP(B:B,DIM_PRODUCTS!A:F,5,FALSE)</f>
        <v>27</v>
      </c>
      <c r="J2251" s="28">
        <f>FACT_ORDERS[[#This Row],[ProductPrice]]*FACT_ORDERS[[#This Row],[Quantity]]</f>
        <v>1026</v>
      </c>
      <c r="K2251" s="12" t="str">
        <f>VLOOKUP(C:C,DIM_CUSTOMERS!A:G,7,FALSE)</f>
        <v>USA</v>
      </c>
      <c r="L2251" s="30" cm="1">
        <f t="array" ref="L2251">_xlfn.IFS(
    AND(FACT_ORDERS[[#This Row],[DeliveryMehtod]]="shippment",FACT_ORDERS[[#This Row],[TotalAmount]]&gt;=200), 0,
    AND(FACT_ORDERS[[#This Row],[DeliveryMehtod]]="pickup"), 15,
    AND(FACT_ORDERS[[#This Row],[DeliveryMehtod]]="shippment",FACT_ORDERS[[#This Row],[TotalAmount]]&lt;200), 35
)</f>
        <v>0</v>
      </c>
      <c r="M2251" s="12" t="str" cm="1">
        <f t="array" ref="M2251">_xlfn.IFS(
    SUMIFS(FACT_ORDERS[TotalAmount], FACT_ORDERS[WD_CUSTOMERS],FACT_ORDERS[[#This Row],[WD_CUSTOMERS]])&gt;=15000, "VIP",
    SUMIFS(FACT_ORDERS[TotalAmount], FACT_ORDERS[WD_CUSTOMERS],FACT_ORDERS[[#This Row],[WD_CUSTOMERS]])&gt;=8000, "Premium",
    TRUE, "Regular"
)</f>
        <v>Regular</v>
      </c>
      <c r="N2251" s="32" cm="1">
        <f t="array" ref="N2251">_xlfn.IFS(
   FACT_ORDERS[[#This Row],[TypeOfClient]]="VIP", 0.2,
   FACT_ORDERS[[#This Row],[TypeOfClient]]="Premium", 0.1,
   TRUE, 0
)</f>
        <v>0</v>
      </c>
      <c r="O2251" s="31" cm="1">
        <f t="array" ref="O2251">_xlfn.IFS(
   FACT_ORDERS[[#This Row],[TotalAmount]]&gt;1500, 0.15,
   FACT_ORDERS[[#This Row],[TotalAmount]]&gt;1000, 0.1,
   FACT_ORDERS[[#This Row],[TotalAmount]]&gt;500, 0.05,
   TRUE, 0
)</f>
        <v>0.1</v>
      </c>
      <c r="P2251" s="28">
        <f xml:space="preserve"> FACT_ORDERS[[#This Row],[TotalAmount]] * (1 - (FACT_ORDERS[[#This Row],[ClientDiscount]] + FACT_ORDERS[[#This Row],[OrderDiscount]]) )</f>
        <v>923.4</v>
      </c>
      <c r="Q2251" s="28">
        <f>FACT_ORDERS[[#This Row],[TotalAmountWithDiscount]]+FACT_ORDERS[[#This Row],[DeliveryCost]]</f>
        <v>923.4</v>
      </c>
      <c r="R2251" s="35">
        <v>45315</v>
      </c>
      <c r="S2251" s="35" t="str">
        <f>IF(NETWORKDAYS(FACT_ORDERS[[#This Row],[Order-Date]], FACT_ORDERS[[#This Row],[ArrivalDate ]]) &gt; 10, "Late", "On Time")</f>
        <v>On Time</v>
      </c>
    </row>
    <row r="2252" spans="1:19" x14ac:dyDescent="0.3">
      <c r="A2252" s="12">
        <v>7250</v>
      </c>
      <c r="B2252" s="12">
        <v>203</v>
      </c>
      <c r="C2252" s="12">
        <v>10132</v>
      </c>
      <c r="D2252" s="12">
        <v>2251</v>
      </c>
      <c r="E2252" s="12" t="s">
        <v>244</v>
      </c>
      <c r="F2252" s="13">
        <v>45371</v>
      </c>
      <c r="G2252" s="26" t="s">
        <v>4120</v>
      </c>
      <c r="H2252" s="12">
        <v>9</v>
      </c>
      <c r="I2252" s="28">
        <f>VLOOKUP(B:B,DIM_PRODUCTS!A:F,5,FALSE)</f>
        <v>5</v>
      </c>
      <c r="J2252" s="28">
        <f>FACT_ORDERS[[#This Row],[ProductPrice]]*FACT_ORDERS[[#This Row],[Quantity]]</f>
        <v>45</v>
      </c>
      <c r="K2252" s="12" t="str">
        <f>VLOOKUP(C:C,DIM_CUSTOMERS!A:G,7,FALSE)</f>
        <v>USA</v>
      </c>
      <c r="L2252" s="30" cm="1">
        <f t="array" ref="L2252">_xlfn.IFS(
    AND(FACT_ORDERS[[#This Row],[DeliveryMehtod]]="shippment",FACT_ORDERS[[#This Row],[TotalAmount]]&gt;=200), 0,
    AND(FACT_ORDERS[[#This Row],[DeliveryMehtod]]="pickup"), 15,
    AND(FACT_ORDERS[[#This Row],[DeliveryMehtod]]="shippment",FACT_ORDERS[[#This Row],[TotalAmount]]&lt;200), 35
)</f>
        <v>35</v>
      </c>
      <c r="M2252" s="12" t="str" cm="1">
        <f t="array" ref="M2252">_xlfn.IFS(
    SUMIFS(FACT_ORDERS[TotalAmount], FACT_ORDERS[WD_CUSTOMERS],FACT_ORDERS[[#This Row],[WD_CUSTOMERS]])&gt;=15000, "VIP",
    SUMIFS(FACT_ORDERS[TotalAmount], FACT_ORDERS[WD_CUSTOMERS],FACT_ORDERS[[#This Row],[WD_CUSTOMERS]])&gt;=8000, "Premium",
    TRUE, "Regular"
)</f>
        <v>Regular</v>
      </c>
      <c r="N2252" s="32" cm="1">
        <f t="array" ref="N2252">_xlfn.IFS(
   FACT_ORDERS[[#This Row],[TypeOfClient]]="VIP", 0.2,
   FACT_ORDERS[[#This Row],[TypeOfClient]]="Premium", 0.1,
   TRUE, 0
)</f>
        <v>0</v>
      </c>
      <c r="O2252" s="31" cm="1">
        <f t="array" ref="O2252">_xlfn.IFS(
   FACT_ORDERS[[#This Row],[TotalAmount]]&gt;1500, 0.15,
   FACT_ORDERS[[#This Row],[TotalAmount]]&gt;1000, 0.1,
   FACT_ORDERS[[#This Row],[TotalAmount]]&gt;500, 0.05,
   TRUE, 0
)</f>
        <v>0</v>
      </c>
      <c r="P2252" s="28">
        <f xml:space="preserve"> FACT_ORDERS[[#This Row],[TotalAmount]] * (1 - (FACT_ORDERS[[#This Row],[ClientDiscount]] + FACT_ORDERS[[#This Row],[OrderDiscount]]) )</f>
        <v>45</v>
      </c>
      <c r="Q2252" s="28">
        <f>FACT_ORDERS[[#This Row],[TotalAmountWithDiscount]]+FACT_ORDERS[[#This Row],[DeliveryCost]]</f>
        <v>80</v>
      </c>
      <c r="R2252" s="35">
        <v>45378</v>
      </c>
      <c r="S2252" s="35" t="str">
        <f>IF(NETWORKDAYS(FACT_ORDERS[[#This Row],[Order-Date]], FACT_ORDERS[[#This Row],[ArrivalDate ]]) &gt; 10, "Late", "On Time")</f>
        <v>On Time</v>
      </c>
    </row>
    <row r="2253" spans="1:19" x14ac:dyDescent="0.3">
      <c r="A2253" s="12">
        <v>7251</v>
      </c>
      <c r="B2253" s="12">
        <v>264</v>
      </c>
      <c r="C2253" s="12">
        <v>10132</v>
      </c>
      <c r="D2253" s="12">
        <v>2252</v>
      </c>
      <c r="E2253" s="12" t="s">
        <v>243</v>
      </c>
      <c r="F2253" s="13">
        <v>45371</v>
      </c>
      <c r="G2253" s="26" t="s">
        <v>3669</v>
      </c>
      <c r="H2253" s="12">
        <v>21</v>
      </c>
      <c r="I2253" s="28">
        <f>VLOOKUP(B:B,DIM_PRODUCTS!A:F,5,FALSE)</f>
        <v>26</v>
      </c>
      <c r="J2253" s="28">
        <f>FACT_ORDERS[[#This Row],[ProductPrice]]*FACT_ORDERS[[#This Row],[Quantity]]</f>
        <v>546</v>
      </c>
      <c r="K2253" s="12" t="str">
        <f>VLOOKUP(C:C,DIM_CUSTOMERS!A:G,7,FALSE)</f>
        <v>USA</v>
      </c>
      <c r="L2253" s="30" cm="1">
        <f t="array" ref="L2253">_xlfn.IFS(
    AND(FACT_ORDERS[[#This Row],[DeliveryMehtod]]="shippment",FACT_ORDERS[[#This Row],[TotalAmount]]&gt;=200), 0,
    AND(FACT_ORDERS[[#This Row],[DeliveryMehtod]]="pickup"), 15,
    AND(FACT_ORDERS[[#This Row],[DeliveryMehtod]]="shippment",FACT_ORDERS[[#This Row],[TotalAmount]]&lt;200), 35
)</f>
        <v>15</v>
      </c>
      <c r="M2253" s="12" t="str" cm="1">
        <f t="array" ref="M2253">_xlfn.IFS(
    SUMIFS(FACT_ORDERS[TotalAmount], FACT_ORDERS[WD_CUSTOMERS],FACT_ORDERS[[#This Row],[WD_CUSTOMERS]])&gt;=15000, "VIP",
    SUMIFS(FACT_ORDERS[TotalAmount], FACT_ORDERS[WD_CUSTOMERS],FACT_ORDERS[[#This Row],[WD_CUSTOMERS]])&gt;=8000, "Premium",
    TRUE, "Regular"
)</f>
        <v>Regular</v>
      </c>
      <c r="N2253" s="32" cm="1">
        <f t="array" ref="N2253">_xlfn.IFS(
   FACT_ORDERS[[#This Row],[TypeOfClient]]="VIP", 0.2,
   FACT_ORDERS[[#This Row],[TypeOfClient]]="Premium", 0.1,
   TRUE, 0
)</f>
        <v>0</v>
      </c>
      <c r="O2253" s="31" cm="1">
        <f t="array" ref="O2253">_xlfn.IFS(
   FACT_ORDERS[[#This Row],[TotalAmount]]&gt;1500, 0.15,
   FACT_ORDERS[[#This Row],[TotalAmount]]&gt;1000, 0.1,
   FACT_ORDERS[[#This Row],[TotalAmount]]&gt;500, 0.05,
   TRUE, 0
)</f>
        <v>0.05</v>
      </c>
      <c r="P2253" s="28">
        <f xml:space="preserve"> FACT_ORDERS[[#This Row],[TotalAmount]] * (1 - (FACT_ORDERS[[#This Row],[ClientDiscount]] + FACT_ORDERS[[#This Row],[OrderDiscount]]) )</f>
        <v>518.69999999999993</v>
      </c>
      <c r="Q2253" s="28">
        <f>FACT_ORDERS[[#This Row],[TotalAmountWithDiscount]]+FACT_ORDERS[[#This Row],[DeliveryCost]]</f>
        <v>533.69999999999993</v>
      </c>
      <c r="R2253" s="35">
        <v>45378</v>
      </c>
      <c r="S2253" s="35" t="str">
        <f>IF(NETWORKDAYS(FACT_ORDERS[[#This Row],[Order-Date]], FACT_ORDERS[[#This Row],[ArrivalDate ]]) &gt; 10, "Late", "On Time")</f>
        <v>On Time</v>
      </c>
    </row>
    <row r="2254" spans="1:19" x14ac:dyDescent="0.3">
      <c r="A2254" s="12">
        <v>7252</v>
      </c>
      <c r="B2254" s="12">
        <v>263</v>
      </c>
      <c r="C2254" s="12">
        <v>10132</v>
      </c>
      <c r="D2254" s="12">
        <v>2253</v>
      </c>
      <c r="E2254" s="12" t="s">
        <v>243</v>
      </c>
      <c r="F2254" s="13">
        <v>45371</v>
      </c>
      <c r="G2254" s="26" t="s">
        <v>12308</v>
      </c>
      <c r="H2254" s="12">
        <v>52</v>
      </c>
      <c r="I2254" s="28">
        <f>VLOOKUP(B:B,DIM_PRODUCTS!A:F,5,FALSE)</f>
        <v>27</v>
      </c>
      <c r="J2254" s="28">
        <f>FACT_ORDERS[[#This Row],[ProductPrice]]*FACT_ORDERS[[#This Row],[Quantity]]</f>
        <v>1404</v>
      </c>
      <c r="K2254" s="12" t="str">
        <f>VLOOKUP(C:C,DIM_CUSTOMERS!A:G,7,FALSE)</f>
        <v>USA</v>
      </c>
      <c r="L2254" s="30" cm="1">
        <f t="array" ref="L2254">_xlfn.IFS(
    AND(FACT_ORDERS[[#This Row],[DeliveryMehtod]]="shippment",FACT_ORDERS[[#This Row],[TotalAmount]]&gt;=200), 0,
    AND(FACT_ORDERS[[#This Row],[DeliveryMehtod]]="pickup"), 15,
    AND(FACT_ORDERS[[#This Row],[DeliveryMehtod]]="shippment",FACT_ORDERS[[#This Row],[TotalAmount]]&lt;200), 35
)</f>
        <v>15</v>
      </c>
      <c r="M2254" s="12" t="str" cm="1">
        <f t="array" ref="M2254">_xlfn.IFS(
    SUMIFS(FACT_ORDERS[TotalAmount], FACT_ORDERS[WD_CUSTOMERS],FACT_ORDERS[[#This Row],[WD_CUSTOMERS]])&gt;=15000, "VIP",
    SUMIFS(FACT_ORDERS[TotalAmount], FACT_ORDERS[WD_CUSTOMERS],FACT_ORDERS[[#This Row],[WD_CUSTOMERS]])&gt;=8000, "Premium",
    TRUE, "Regular"
)</f>
        <v>Regular</v>
      </c>
      <c r="N2254" s="32" cm="1">
        <f t="array" ref="N2254">_xlfn.IFS(
   FACT_ORDERS[[#This Row],[TypeOfClient]]="VIP", 0.2,
   FACT_ORDERS[[#This Row],[TypeOfClient]]="Premium", 0.1,
   TRUE, 0
)</f>
        <v>0</v>
      </c>
      <c r="O2254" s="31" cm="1">
        <f t="array" ref="O2254">_xlfn.IFS(
   FACT_ORDERS[[#This Row],[TotalAmount]]&gt;1500, 0.15,
   FACT_ORDERS[[#This Row],[TotalAmount]]&gt;1000, 0.1,
   FACT_ORDERS[[#This Row],[TotalAmount]]&gt;500, 0.05,
   TRUE, 0
)</f>
        <v>0.1</v>
      </c>
      <c r="P2254" s="28">
        <f xml:space="preserve"> FACT_ORDERS[[#This Row],[TotalAmount]] * (1 - (FACT_ORDERS[[#This Row],[ClientDiscount]] + FACT_ORDERS[[#This Row],[OrderDiscount]]) )</f>
        <v>1263.6000000000001</v>
      </c>
      <c r="Q2254" s="28">
        <f>FACT_ORDERS[[#This Row],[TotalAmountWithDiscount]]+FACT_ORDERS[[#This Row],[DeliveryCost]]</f>
        <v>1278.6000000000001</v>
      </c>
      <c r="R2254" s="35">
        <v>45378</v>
      </c>
      <c r="S2254" s="35" t="str">
        <f>IF(NETWORKDAYS(FACT_ORDERS[[#This Row],[Order-Date]], FACT_ORDERS[[#This Row],[ArrivalDate ]]) &gt; 10, "Late", "On Time")</f>
        <v>On Time</v>
      </c>
    </row>
    <row r="2255" spans="1:19" x14ac:dyDescent="0.3">
      <c r="A2255" s="12">
        <v>7253</v>
      </c>
      <c r="B2255" s="12">
        <v>263</v>
      </c>
      <c r="C2255" s="12">
        <v>10132</v>
      </c>
      <c r="D2255" s="12">
        <v>2254</v>
      </c>
      <c r="E2255" s="12" t="s">
        <v>243</v>
      </c>
      <c r="F2255" s="13">
        <v>45502</v>
      </c>
      <c r="G2255" s="26" t="s">
        <v>12759</v>
      </c>
      <c r="H2255" s="12">
        <v>48</v>
      </c>
      <c r="I2255" s="28">
        <f>VLOOKUP(B:B,DIM_PRODUCTS!A:F,5,FALSE)</f>
        <v>27</v>
      </c>
      <c r="J2255" s="28">
        <f>FACT_ORDERS[[#This Row],[ProductPrice]]*FACT_ORDERS[[#This Row],[Quantity]]</f>
        <v>1296</v>
      </c>
      <c r="K2255" s="12" t="str">
        <f>VLOOKUP(C:C,DIM_CUSTOMERS!A:G,7,FALSE)</f>
        <v>USA</v>
      </c>
      <c r="L2255" s="30" cm="1">
        <f t="array" ref="L2255">_xlfn.IFS(
    AND(FACT_ORDERS[[#This Row],[DeliveryMehtod]]="shippment",FACT_ORDERS[[#This Row],[TotalAmount]]&gt;=200), 0,
    AND(FACT_ORDERS[[#This Row],[DeliveryMehtod]]="pickup"), 15,
    AND(FACT_ORDERS[[#This Row],[DeliveryMehtod]]="shippment",FACT_ORDERS[[#This Row],[TotalAmount]]&lt;200), 35
)</f>
        <v>15</v>
      </c>
      <c r="M2255" s="12" t="str" cm="1">
        <f t="array" ref="M2255">_xlfn.IFS(
    SUMIFS(FACT_ORDERS[TotalAmount], FACT_ORDERS[WD_CUSTOMERS],FACT_ORDERS[[#This Row],[WD_CUSTOMERS]])&gt;=15000, "VIP",
    SUMIFS(FACT_ORDERS[TotalAmount], FACT_ORDERS[WD_CUSTOMERS],FACT_ORDERS[[#This Row],[WD_CUSTOMERS]])&gt;=8000, "Premium",
    TRUE, "Regular"
)</f>
        <v>Regular</v>
      </c>
      <c r="N2255" s="32" cm="1">
        <f t="array" ref="N2255">_xlfn.IFS(
   FACT_ORDERS[[#This Row],[TypeOfClient]]="VIP", 0.2,
   FACT_ORDERS[[#This Row],[TypeOfClient]]="Premium", 0.1,
   TRUE, 0
)</f>
        <v>0</v>
      </c>
      <c r="O2255" s="31" cm="1">
        <f t="array" ref="O2255">_xlfn.IFS(
   FACT_ORDERS[[#This Row],[TotalAmount]]&gt;1500, 0.15,
   FACT_ORDERS[[#This Row],[TotalAmount]]&gt;1000, 0.1,
   FACT_ORDERS[[#This Row],[TotalAmount]]&gt;500, 0.05,
   TRUE, 0
)</f>
        <v>0.1</v>
      </c>
      <c r="P2255" s="28">
        <f xml:space="preserve"> FACT_ORDERS[[#This Row],[TotalAmount]] * (1 - (FACT_ORDERS[[#This Row],[ClientDiscount]] + FACT_ORDERS[[#This Row],[OrderDiscount]]) )</f>
        <v>1166.4000000000001</v>
      </c>
      <c r="Q2255" s="28">
        <f>FACT_ORDERS[[#This Row],[TotalAmountWithDiscount]]+FACT_ORDERS[[#This Row],[DeliveryCost]]</f>
        <v>1181.4000000000001</v>
      </c>
      <c r="R2255" s="35">
        <v>45511</v>
      </c>
      <c r="S2255" s="35" t="str">
        <f>IF(NETWORKDAYS(FACT_ORDERS[[#This Row],[Order-Date]], FACT_ORDERS[[#This Row],[ArrivalDate ]]) &gt; 10, "Late", "On Time")</f>
        <v>On Time</v>
      </c>
    </row>
    <row r="2256" spans="1:19" x14ac:dyDescent="0.3">
      <c r="A2256" s="12">
        <v>7254</v>
      </c>
      <c r="B2256" s="12">
        <v>272</v>
      </c>
      <c r="C2256" s="12">
        <v>10067</v>
      </c>
      <c r="D2256" s="12">
        <v>2255</v>
      </c>
      <c r="E2256" s="12" t="s">
        <v>244</v>
      </c>
      <c r="F2256" s="13">
        <v>45355</v>
      </c>
      <c r="G2256" s="26" t="s">
        <v>12760</v>
      </c>
      <c r="H2256" s="12">
        <v>33</v>
      </c>
      <c r="I2256" s="28">
        <f>VLOOKUP(B:B,DIM_PRODUCTS!A:F,5,FALSE)</f>
        <v>15</v>
      </c>
      <c r="J2256" s="28">
        <f>FACT_ORDERS[[#This Row],[ProductPrice]]*FACT_ORDERS[[#This Row],[Quantity]]</f>
        <v>495</v>
      </c>
      <c r="K2256" s="12" t="str">
        <f>VLOOKUP(C:C,DIM_CUSTOMERS!A:G,7,FALSE)</f>
        <v>Mexico</v>
      </c>
      <c r="L2256" s="30" cm="1">
        <f t="array" ref="L2256">_xlfn.IFS(
    AND(FACT_ORDERS[[#This Row],[DeliveryMehtod]]="shippment",FACT_ORDERS[[#This Row],[TotalAmount]]&gt;=200), 0,
    AND(FACT_ORDERS[[#This Row],[DeliveryMehtod]]="pickup"), 15,
    AND(FACT_ORDERS[[#This Row],[DeliveryMehtod]]="shippment",FACT_ORDERS[[#This Row],[TotalAmount]]&lt;200), 35
)</f>
        <v>0</v>
      </c>
      <c r="M2256" s="12" t="str" cm="1">
        <f t="array" ref="M2256">_xlfn.IFS(
    SUMIFS(FACT_ORDERS[TotalAmount], FACT_ORDERS[WD_CUSTOMERS],FACT_ORDERS[[#This Row],[WD_CUSTOMERS]])&gt;=15000, "VIP",
    SUMIFS(FACT_ORDERS[TotalAmount], FACT_ORDERS[WD_CUSTOMERS],FACT_ORDERS[[#This Row],[WD_CUSTOMERS]])&gt;=8000, "Premium",
    TRUE, "Regular"
)</f>
        <v>Regular</v>
      </c>
      <c r="N2256" s="32" cm="1">
        <f t="array" ref="N2256">_xlfn.IFS(
   FACT_ORDERS[[#This Row],[TypeOfClient]]="VIP", 0.2,
   FACT_ORDERS[[#This Row],[TypeOfClient]]="Premium", 0.1,
   TRUE, 0
)</f>
        <v>0</v>
      </c>
      <c r="O2256" s="31" cm="1">
        <f t="array" ref="O2256">_xlfn.IFS(
   FACT_ORDERS[[#This Row],[TotalAmount]]&gt;1500, 0.15,
   FACT_ORDERS[[#This Row],[TotalAmount]]&gt;1000, 0.1,
   FACT_ORDERS[[#This Row],[TotalAmount]]&gt;500, 0.05,
   TRUE, 0
)</f>
        <v>0</v>
      </c>
      <c r="P2256" s="28">
        <f xml:space="preserve"> FACT_ORDERS[[#This Row],[TotalAmount]] * (1 - (FACT_ORDERS[[#This Row],[ClientDiscount]] + FACT_ORDERS[[#This Row],[OrderDiscount]]) )</f>
        <v>495</v>
      </c>
      <c r="Q2256" s="28">
        <f>FACT_ORDERS[[#This Row],[TotalAmountWithDiscount]]+FACT_ORDERS[[#This Row],[DeliveryCost]]</f>
        <v>495</v>
      </c>
      <c r="R2256" s="35">
        <v>45365</v>
      </c>
      <c r="S2256" s="35" t="str">
        <f>IF(NETWORKDAYS(FACT_ORDERS[[#This Row],[Order-Date]], FACT_ORDERS[[#This Row],[ArrivalDate ]]) &gt; 10, "Late", "On Time")</f>
        <v>On Time</v>
      </c>
    </row>
    <row r="2257" spans="1:19" x14ac:dyDescent="0.3">
      <c r="A2257" s="12">
        <v>7255</v>
      </c>
      <c r="B2257" s="12">
        <v>212</v>
      </c>
      <c r="C2257" s="12">
        <v>10940</v>
      </c>
      <c r="D2257" s="12">
        <v>2256</v>
      </c>
      <c r="E2257" s="12" t="s">
        <v>243</v>
      </c>
      <c r="F2257" s="13">
        <v>45416</v>
      </c>
      <c r="G2257" s="26" t="s">
        <v>12761</v>
      </c>
      <c r="H2257" s="12">
        <v>64</v>
      </c>
      <c r="I2257" s="28">
        <f>VLOOKUP(B:B,DIM_PRODUCTS!A:F,5,FALSE)</f>
        <v>41</v>
      </c>
      <c r="J2257" s="28">
        <f>FACT_ORDERS[[#This Row],[ProductPrice]]*FACT_ORDERS[[#This Row],[Quantity]]</f>
        <v>2624</v>
      </c>
      <c r="K2257" s="12" t="str">
        <f>VLOOKUP(C:C,DIM_CUSTOMERS!A:G,7,FALSE)</f>
        <v>Kenya</v>
      </c>
      <c r="L2257" s="30" cm="1">
        <f t="array" ref="L2257">_xlfn.IFS(
    AND(FACT_ORDERS[[#This Row],[DeliveryMehtod]]="shippment",FACT_ORDERS[[#This Row],[TotalAmount]]&gt;=200), 0,
    AND(FACT_ORDERS[[#This Row],[DeliveryMehtod]]="pickup"), 15,
    AND(FACT_ORDERS[[#This Row],[DeliveryMehtod]]="shippment",FACT_ORDERS[[#This Row],[TotalAmount]]&lt;200), 35
)</f>
        <v>15</v>
      </c>
      <c r="M2257" s="12" t="str" cm="1">
        <f t="array" ref="M2257">_xlfn.IFS(
    SUMIFS(FACT_ORDERS[TotalAmount], FACT_ORDERS[WD_CUSTOMERS],FACT_ORDERS[[#This Row],[WD_CUSTOMERS]])&gt;=15000, "VIP",
    SUMIFS(FACT_ORDERS[TotalAmount], FACT_ORDERS[WD_CUSTOMERS],FACT_ORDERS[[#This Row],[WD_CUSTOMERS]])&gt;=8000, "Premium",
    TRUE, "Regular"
)</f>
        <v>Premium</v>
      </c>
      <c r="N2257" s="32" cm="1">
        <f t="array" ref="N2257">_xlfn.IFS(
   FACT_ORDERS[[#This Row],[TypeOfClient]]="VIP", 0.2,
   FACT_ORDERS[[#This Row],[TypeOfClient]]="Premium", 0.1,
   TRUE, 0
)</f>
        <v>0.1</v>
      </c>
      <c r="O2257" s="31" cm="1">
        <f t="array" ref="O2257">_xlfn.IFS(
   FACT_ORDERS[[#This Row],[TotalAmount]]&gt;1500, 0.15,
   FACT_ORDERS[[#This Row],[TotalAmount]]&gt;1000, 0.1,
   FACT_ORDERS[[#This Row],[TotalAmount]]&gt;500, 0.05,
   TRUE, 0
)</f>
        <v>0.15</v>
      </c>
      <c r="P2257" s="28">
        <f xml:space="preserve"> FACT_ORDERS[[#This Row],[TotalAmount]] * (1 - (FACT_ORDERS[[#This Row],[ClientDiscount]] + FACT_ORDERS[[#This Row],[OrderDiscount]]) )</f>
        <v>1968</v>
      </c>
      <c r="Q2257" s="28">
        <f>FACT_ORDERS[[#This Row],[TotalAmountWithDiscount]]+FACT_ORDERS[[#This Row],[DeliveryCost]]</f>
        <v>1983</v>
      </c>
      <c r="R2257" s="35">
        <v>45425</v>
      </c>
      <c r="S2257" s="35" t="str">
        <f>IF(NETWORKDAYS(FACT_ORDERS[[#This Row],[Order-Date]], FACT_ORDERS[[#This Row],[ArrivalDate ]]) &gt; 10, "Late", "On Time")</f>
        <v>On Time</v>
      </c>
    </row>
    <row r="2258" spans="1:19" x14ac:dyDescent="0.3">
      <c r="A2258" s="12">
        <v>7256</v>
      </c>
      <c r="B2258" s="12">
        <v>254</v>
      </c>
      <c r="C2258" s="12">
        <v>10940</v>
      </c>
      <c r="D2258" s="12">
        <v>2257</v>
      </c>
      <c r="E2258" s="12" t="s">
        <v>243</v>
      </c>
      <c r="F2258" s="13">
        <v>45416</v>
      </c>
      <c r="G2258" s="26" t="s">
        <v>12762</v>
      </c>
      <c r="H2258" s="12">
        <v>16</v>
      </c>
      <c r="I2258" s="28">
        <f>VLOOKUP(B:B,DIM_PRODUCTS!A:F,5,FALSE)</f>
        <v>27</v>
      </c>
      <c r="J2258" s="28">
        <f>FACT_ORDERS[[#This Row],[ProductPrice]]*FACT_ORDERS[[#This Row],[Quantity]]</f>
        <v>432</v>
      </c>
      <c r="K2258" s="12" t="str">
        <f>VLOOKUP(C:C,DIM_CUSTOMERS!A:G,7,FALSE)</f>
        <v>Kenya</v>
      </c>
      <c r="L2258" s="30" cm="1">
        <f t="array" ref="L2258">_xlfn.IFS(
    AND(FACT_ORDERS[[#This Row],[DeliveryMehtod]]="shippment",FACT_ORDERS[[#This Row],[TotalAmount]]&gt;=200), 0,
    AND(FACT_ORDERS[[#This Row],[DeliveryMehtod]]="pickup"), 15,
    AND(FACT_ORDERS[[#This Row],[DeliveryMehtod]]="shippment",FACT_ORDERS[[#This Row],[TotalAmount]]&lt;200), 35
)</f>
        <v>15</v>
      </c>
      <c r="M2258" s="12" t="str" cm="1">
        <f t="array" ref="M2258">_xlfn.IFS(
    SUMIFS(FACT_ORDERS[TotalAmount], FACT_ORDERS[WD_CUSTOMERS],FACT_ORDERS[[#This Row],[WD_CUSTOMERS]])&gt;=15000, "VIP",
    SUMIFS(FACT_ORDERS[TotalAmount], FACT_ORDERS[WD_CUSTOMERS],FACT_ORDERS[[#This Row],[WD_CUSTOMERS]])&gt;=8000, "Premium",
    TRUE, "Regular"
)</f>
        <v>Premium</v>
      </c>
      <c r="N2258" s="32" cm="1">
        <f t="array" ref="N2258">_xlfn.IFS(
   FACT_ORDERS[[#This Row],[TypeOfClient]]="VIP", 0.2,
   FACT_ORDERS[[#This Row],[TypeOfClient]]="Premium", 0.1,
   TRUE, 0
)</f>
        <v>0.1</v>
      </c>
      <c r="O2258" s="31" cm="1">
        <f t="array" ref="O2258">_xlfn.IFS(
   FACT_ORDERS[[#This Row],[TotalAmount]]&gt;1500, 0.15,
   FACT_ORDERS[[#This Row],[TotalAmount]]&gt;1000, 0.1,
   FACT_ORDERS[[#This Row],[TotalAmount]]&gt;500, 0.05,
   TRUE, 0
)</f>
        <v>0</v>
      </c>
      <c r="P2258" s="28">
        <f xml:space="preserve"> FACT_ORDERS[[#This Row],[TotalAmount]] * (1 - (FACT_ORDERS[[#This Row],[ClientDiscount]] + FACT_ORDERS[[#This Row],[OrderDiscount]]) )</f>
        <v>388.8</v>
      </c>
      <c r="Q2258" s="28">
        <f>FACT_ORDERS[[#This Row],[TotalAmountWithDiscount]]+FACT_ORDERS[[#This Row],[DeliveryCost]]</f>
        <v>403.8</v>
      </c>
      <c r="R2258" s="35">
        <v>45423</v>
      </c>
      <c r="S2258" s="35" t="str">
        <f>IF(NETWORKDAYS(FACT_ORDERS[[#This Row],[Order-Date]], FACT_ORDERS[[#This Row],[ArrivalDate ]]) &gt; 10, "Late", "On Time")</f>
        <v>On Time</v>
      </c>
    </row>
    <row r="2259" spans="1:19" x14ac:dyDescent="0.3">
      <c r="A2259" s="12">
        <v>7257</v>
      </c>
      <c r="B2259" s="12">
        <v>200</v>
      </c>
      <c r="C2259" s="12">
        <v>10940</v>
      </c>
      <c r="D2259" s="12">
        <v>2258</v>
      </c>
      <c r="E2259" s="12" t="s">
        <v>243</v>
      </c>
      <c r="F2259" s="13">
        <v>45416</v>
      </c>
      <c r="G2259" s="26" t="s">
        <v>12763</v>
      </c>
      <c r="H2259" s="12">
        <v>16</v>
      </c>
      <c r="I2259" s="28">
        <f>VLOOKUP(B:B,DIM_PRODUCTS!A:F,5,FALSE)</f>
        <v>15</v>
      </c>
      <c r="J2259" s="28">
        <f>FACT_ORDERS[[#This Row],[ProductPrice]]*FACT_ORDERS[[#This Row],[Quantity]]</f>
        <v>240</v>
      </c>
      <c r="K2259" s="12" t="str">
        <f>VLOOKUP(C:C,DIM_CUSTOMERS!A:G,7,FALSE)</f>
        <v>Kenya</v>
      </c>
      <c r="L2259" s="30" cm="1">
        <f t="array" ref="L2259">_xlfn.IFS(
    AND(FACT_ORDERS[[#This Row],[DeliveryMehtod]]="shippment",FACT_ORDERS[[#This Row],[TotalAmount]]&gt;=200), 0,
    AND(FACT_ORDERS[[#This Row],[DeliveryMehtod]]="pickup"), 15,
    AND(FACT_ORDERS[[#This Row],[DeliveryMehtod]]="shippment",FACT_ORDERS[[#This Row],[TotalAmount]]&lt;200), 35
)</f>
        <v>15</v>
      </c>
      <c r="M2259" s="12" t="str" cm="1">
        <f t="array" ref="M2259">_xlfn.IFS(
    SUMIFS(FACT_ORDERS[TotalAmount], FACT_ORDERS[WD_CUSTOMERS],FACT_ORDERS[[#This Row],[WD_CUSTOMERS]])&gt;=15000, "VIP",
    SUMIFS(FACT_ORDERS[TotalAmount], FACT_ORDERS[WD_CUSTOMERS],FACT_ORDERS[[#This Row],[WD_CUSTOMERS]])&gt;=8000, "Premium",
    TRUE, "Regular"
)</f>
        <v>Premium</v>
      </c>
      <c r="N2259" s="32" cm="1">
        <f t="array" ref="N2259">_xlfn.IFS(
   FACT_ORDERS[[#This Row],[TypeOfClient]]="VIP", 0.2,
   FACT_ORDERS[[#This Row],[TypeOfClient]]="Premium", 0.1,
   TRUE, 0
)</f>
        <v>0.1</v>
      </c>
      <c r="O2259" s="31" cm="1">
        <f t="array" ref="O2259">_xlfn.IFS(
   FACT_ORDERS[[#This Row],[TotalAmount]]&gt;1500, 0.15,
   FACT_ORDERS[[#This Row],[TotalAmount]]&gt;1000, 0.1,
   FACT_ORDERS[[#This Row],[TotalAmount]]&gt;500, 0.05,
   TRUE, 0
)</f>
        <v>0</v>
      </c>
      <c r="P2259" s="28">
        <f xml:space="preserve"> FACT_ORDERS[[#This Row],[TotalAmount]] * (1 - (FACT_ORDERS[[#This Row],[ClientDiscount]] + FACT_ORDERS[[#This Row],[OrderDiscount]]) )</f>
        <v>216</v>
      </c>
      <c r="Q2259" s="28">
        <f>FACT_ORDERS[[#This Row],[TotalAmountWithDiscount]]+FACT_ORDERS[[#This Row],[DeliveryCost]]</f>
        <v>231</v>
      </c>
      <c r="R2259" s="35">
        <v>45436</v>
      </c>
      <c r="S2259" s="35" t="str">
        <f>IF(NETWORKDAYS(FACT_ORDERS[[#This Row],[Order-Date]], FACT_ORDERS[[#This Row],[ArrivalDate ]]) &gt; 10, "Late", "On Time")</f>
        <v>Late</v>
      </c>
    </row>
    <row r="2260" spans="1:19" x14ac:dyDescent="0.3">
      <c r="A2260" s="12">
        <v>7258</v>
      </c>
      <c r="B2260" s="12">
        <v>212</v>
      </c>
      <c r="C2260" s="12">
        <v>10940</v>
      </c>
      <c r="D2260" s="12">
        <v>2259</v>
      </c>
      <c r="E2260" s="12" t="s">
        <v>244</v>
      </c>
      <c r="F2260" s="13">
        <v>45447</v>
      </c>
      <c r="G2260" s="26" t="s">
        <v>12764</v>
      </c>
      <c r="H2260" s="12">
        <v>69</v>
      </c>
      <c r="I2260" s="28">
        <f>VLOOKUP(B:B,DIM_PRODUCTS!A:F,5,FALSE)</f>
        <v>41</v>
      </c>
      <c r="J2260" s="28">
        <f>FACT_ORDERS[[#This Row],[ProductPrice]]*FACT_ORDERS[[#This Row],[Quantity]]</f>
        <v>2829</v>
      </c>
      <c r="K2260" s="12" t="str">
        <f>VLOOKUP(C:C,DIM_CUSTOMERS!A:G,7,FALSE)</f>
        <v>Kenya</v>
      </c>
      <c r="L2260" s="30" cm="1">
        <f t="array" ref="L2260">_xlfn.IFS(
    AND(FACT_ORDERS[[#This Row],[DeliveryMehtod]]="shippment",FACT_ORDERS[[#This Row],[TotalAmount]]&gt;=200), 0,
    AND(FACT_ORDERS[[#This Row],[DeliveryMehtod]]="pickup"), 15,
    AND(FACT_ORDERS[[#This Row],[DeliveryMehtod]]="shippment",FACT_ORDERS[[#This Row],[TotalAmount]]&lt;200), 35
)</f>
        <v>0</v>
      </c>
      <c r="M2260" s="12" t="str" cm="1">
        <f t="array" ref="M2260">_xlfn.IFS(
    SUMIFS(FACT_ORDERS[TotalAmount], FACT_ORDERS[WD_CUSTOMERS],FACT_ORDERS[[#This Row],[WD_CUSTOMERS]])&gt;=15000, "VIP",
    SUMIFS(FACT_ORDERS[TotalAmount], FACT_ORDERS[WD_CUSTOMERS],FACT_ORDERS[[#This Row],[WD_CUSTOMERS]])&gt;=8000, "Premium",
    TRUE, "Regular"
)</f>
        <v>Premium</v>
      </c>
      <c r="N2260" s="32" cm="1">
        <f t="array" ref="N2260">_xlfn.IFS(
   FACT_ORDERS[[#This Row],[TypeOfClient]]="VIP", 0.2,
   FACT_ORDERS[[#This Row],[TypeOfClient]]="Premium", 0.1,
   TRUE, 0
)</f>
        <v>0.1</v>
      </c>
      <c r="O2260" s="31" cm="1">
        <f t="array" ref="O2260">_xlfn.IFS(
   FACT_ORDERS[[#This Row],[TotalAmount]]&gt;1500, 0.15,
   FACT_ORDERS[[#This Row],[TotalAmount]]&gt;1000, 0.1,
   FACT_ORDERS[[#This Row],[TotalAmount]]&gt;500, 0.05,
   TRUE, 0
)</f>
        <v>0.15</v>
      </c>
      <c r="P2260" s="28">
        <f xml:space="preserve"> FACT_ORDERS[[#This Row],[TotalAmount]] * (1 - (FACT_ORDERS[[#This Row],[ClientDiscount]] + FACT_ORDERS[[#This Row],[OrderDiscount]]) )</f>
        <v>2121.75</v>
      </c>
      <c r="Q2260" s="28">
        <f>FACT_ORDERS[[#This Row],[TotalAmountWithDiscount]]+FACT_ORDERS[[#This Row],[DeliveryCost]]</f>
        <v>2121.75</v>
      </c>
      <c r="R2260" s="35">
        <v>45456</v>
      </c>
      <c r="S2260" s="35" t="str">
        <f>IF(NETWORKDAYS(FACT_ORDERS[[#This Row],[Order-Date]], FACT_ORDERS[[#This Row],[ArrivalDate ]]) &gt; 10, "Late", "On Time")</f>
        <v>On Time</v>
      </c>
    </row>
    <row r="2261" spans="1:19" x14ac:dyDescent="0.3">
      <c r="A2261" s="12">
        <v>7259</v>
      </c>
      <c r="B2261" s="12">
        <v>254</v>
      </c>
      <c r="C2261" s="12">
        <v>10940</v>
      </c>
      <c r="D2261" s="12">
        <v>2260</v>
      </c>
      <c r="E2261" s="12" t="s">
        <v>244</v>
      </c>
      <c r="F2261" s="13">
        <v>45447</v>
      </c>
      <c r="G2261" s="26" t="s">
        <v>12699</v>
      </c>
      <c r="H2261" s="12">
        <v>19</v>
      </c>
      <c r="I2261" s="28">
        <f>VLOOKUP(B:B,DIM_PRODUCTS!A:F,5,FALSE)</f>
        <v>27</v>
      </c>
      <c r="J2261" s="28">
        <f>FACT_ORDERS[[#This Row],[ProductPrice]]*FACT_ORDERS[[#This Row],[Quantity]]</f>
        <v>513</v>
      </c>
      <c r="K2261" s="12" t="str">
        <f>VLOOKUP(C:C,DIM_CUSTOMERS!A:G,7,FALSE)</f>
        <v>Kenya</v>
      </c>
      <c r="L2261" s="30" cm="1">
        <f t="array" ref="L2261">_xlfn.IFS(
    AND(FACT_ORDERS[[#This Row],[DeliveryMehtod]]="shippment",FACT_ORDERS[[#This Row],[TotalAmount]]&gt;=200), 0,
    AND(FACT_ORDERS[[#This Row],[DeliveryMehtod]]="pickup"), 15,
    AND(FACT_ORDERS[[#This Row],[DeliveryMehtod]]="shippment",FACT_ORDERS[[#This Row],[TotalAmount]]&lt;200), 35
)</f>
        <v>0</v>
      </c>
      <c r="M2261" s="12" t="str" cm="1">
        <f t="array" ref="M2261">_xlfn.IFS(
    SUMIFS(FACT_ORDERS[TotalAmount], FACT_ORDERS[WD_CUSTOMERS],FACT_ORDERS[[#This Row],[WD_CUSTOMERS]])&gt;=15000, "VIP",
    SUMIFS(FACT_ORDERS[TotalAmount], FACT_ORDERS[WD_CUSTOMERS],FACT_ORDERS[[#This Row],[WD_CUSTOMERS]])&gt;=8000, "Premium",
    TRUE, "Regular"
)</f>
        <v>Premium</v>
      </c>
      <c r="N2261" s="32" cm="1">
        <f t="array" ref="N2261">_xlfn.IFS(
   FACT_ORDERS[[#This Row],[TypeOfClient]]="VIP", 0.2,
   FACT_ORDERS[[#This Row],[TypeOfClient]]="Premium", 0.1,
   TRUE, 0
)</f>
        <v>0.1</v>
      </c>
      <c r="O2261" s="31" cm="1">
        <f t="array" ref="O2261">_xlfn.IFS(
   FACT_ORDERS[[#This Row],[TotalAmount]]&gt;1500, 0.15,
   FACT_ORDERS[[#This Row],[TotalAmount]]&gt;1000, 0.1,
   FACT_ORDERS[[#This Row],[TotalAmount]]&gt;500, 0.05,
   TRUE, 0
)</f>
        <v>0.05</v>
      </c>
      <c r="P2261" s="28">
        <f xml:space="preserve"> FACT_ORDERS[[#This Row],[TotalAmount]] * (1 - (FACT_ORDERS[[#This Row],[ClientDiscount]] + FACT_ORDERS[[#This Row],[OrderDiscount]]) )</f>
        <v>436.05</v>
      </c>
      <c r="Q2261" s="28">
        <f>FACT_ORDERS[[#This Row],[TotalAmountWithDiscount]]+FACT_ORDERS[[#This Row],[DeliveryCost]]</f>
        <v>436.05</v>
      </c>
      <c r="R2261" s="35">
        <v>45455</v>
      </c>
      <c r="S2261" s="35" t="str">
        <f>IF(NETWORKDAYS(FACT_ORDERS[[#This Row],[Order-Date]], FACT_ORDERS[[#This Row],[ArrivalDate ]]) &gt; 10, "Late", "On Time")</f>
        <v>On Time</v>
      </c>
    </row>
    <row r="2262" spans="1:19" x14ac:dyDescent="0.3">
      <c r="A2262" s="12">
        <v>7260</v>
      </c>
      <c r="B2262" s="12">
        <v>200</v>
      </c>
      <c r="C2262" s="12">
        <v>10940</v>
      </c>
      <c r="D2262" s="12">
        <v>2261</v>
      </c>
      <c r="E2262" s="12" t="s">
        <v>243</v>
      </c>
      <c r="F2262" s="13">
        <v>45447</v>
      </c>
      <c r="G2262" s="26" t="s">
        <v>12765</v>
      </c>
      <c r="H2262" s="12">
        <v>11</v>
      </c>
      <c r="I2262" s="28">
        <f>VLOOKUP(B:B,DIM_PRODUCTS!A:F,5,FALSE)</f>
        <v>15</v>
      </c>
      <c r="J2262" s="28">
        <f>FACT_ORDERS[[#This Row],[ProductPrice]]*FACT_ORDERS[[#This Row],[Quantity]]</f>
        <v>165</v>
      </c>
      <c r="K2262" s="12" t="str">
        <f>VLOOKUP(C:C,DIM_CUSTOMERS!A:G,7,FALSE)</f>
        <v>Kenya</v>
      </c>
      <c r="L2262" s="30" cm="1">
        <f t="array" ref="L2262">_xlfn.IFS(
    AND(FACT_ORDERS[[#This Row],[DeliveryMehtod]]="shippment",FACT_ORDERS[[#This Row],[TotalAmount]]&gt;=200), 0,
    AND(FACT_ORDERS[[#This Row],[DeliveryMehtod]]="pickup"), 15,
    AND(FACT_ORDERS[[#This Row],[DeliveryMehtod]]="shippment",FACT_ORDERS[[#This Row],[TotalAmount]]&lt;200), 35
)</f>
        <v>15</v>
      </c>
      <c r="M2262" s="12" t="str" cm="1">
        <f t="array" ref="M2262">_xlfn.IFS(
    SUMIFS(FACT_ORDERS[TotalAmount], FACT_ORDERS[WD_CUSTOMERS],FACT_ORDERS[[#This Row],[WD_CUSTOMERS]])&gt;=15000, "VIP",
    SUMIFS(FACT_ORDERS[TotalAmount], FACT_ORDERS[WD_CUSTOMERS],FACT_ORDERS[[#This Row],[WD_CUSTOMERS]])&gt;=8000, "Premium",
    TRUE, "Regular"
)</f>
        <v>Premium</v>
      </c>
      <c r="N2262" s="32" cm="1">
        <f t="array" ref="N2262">_xlfn.IFS(
   FACT_ORDERS[[#This Row],[TypeOfClient]]="VIP", 0.2,
   FACT_ORDERS[[#This Row],[TypeOfClient]]="Premium", 0.1,
   TRUE, 0
)</f>
        <v>0.1</v>
      </c>
      <c r="O2262" s="31" cm="1">
        <f t="array" ref="O2262">_xlfn.IFS(
   FACT_ORDERS[[#This Row],[TotalAmount]]&gt;1500, 0.15,
   FACT_ORDERS[[#This Row],[TotalAmount]]&gt;1000, 0.1,
   FACT_ORDERS[[#This Row],[TotalAmount]]&gt;500, 0.05,
   TRUE, 0
)</f>
        <v>0</v>
      </c>
      <c r="P2262" s="28">
        <f xml:space="preserve"> FACT_ORDERS[[#This Row],[TotalAmount]] * (1 - (FACT_ORDERS[[#This Row],[ClientDiscount]] + FACT_ORDERS[[#This Row],[OrderDiscount]]) )</f>
        <v>148.5</v>
      </c>
      <c r="Q2262" s="28">
        <f>FACT_ORDERS[[#This Row],[TotalAmountWithDiscount]]+FACT_ORDERS[[#This Row],[DeliveryCost]]</f>
        <v>163.5</v>
      </c>
      <c r="R2262" s="35">
        <v>45454</v>
      </c>
      <c r="S2262" s="35" t="str">
        <f>IF(NETWORKDAYS(FACT_ORDERS[[#This Row],[Order-Date]], FACT_ORDERS[[#This Row],[ArrivalDate ]]) &gt; 10, "Late", "On Time")</f>
        <v>On Time</v>
      </c>
    </row>
    <row r="2263" spans="1:19" x14ac:dyDescent="0.3">
      <c r="A2263" s="12">
        <v>7261</v>
      </c>
      <c r="B2263" s="12">
        <v>212</v>
      </c>
      <c r="C2263" s="12">
        <v>10940</v>
      </c>
      <c r="D2263" s="12">
        <v>2262</v>
      </c>
      <c r="E2263" s="12" t="s">
        <v>243</v>
      </c>
      <c r="F2263" s="13">
        <v>45463</v>
      </c>
      <c r="G2263" s="26" t="s">
        <v>12766</v>
      </c>
      <c r="H2263" s="12">
        <v>73</v>
      </c>
      <c r="I2263" s="28">
        <f>VLOOKUP(B:B,DIM_PRODUCTS!A:F,5,FALSE)</f>
        <v>41</v>
      </c>
      <c r="J2263" s="28">
        <f>FACT_ORDERS[[#This Row],[ProductPrice]]*FACT_ORDERS[[#This Row],[Quantity]]</f>
        <v>2993</v>
      </c>
      <c r="K2263" s="12" t="str">
        <f>VLOOKUP(C:C,DIM_CUSTOMERS!A:G,7,FALSE)</f>
        <v>Kenya</v>
      </c>
      <c r="L2263" s="30" cm="1">
        <f t="array" ref="L2263">_xlfn.IFS(
    AND(FACT_ORDERS[[#This Row],[DeliveryMehtod]]="shippment",FACT_ORDERS[[#This Row],[TotalAmount]]&gt;=200), 0,
    AND(FACT_ORDERS[[#This Row],[DeliveryMehtod]]="pickup"), 15,
    AND(FACT_ORDERS[[#This Row],[DeliveryMehtod]]="shippment",FACT_ORDERS[[#This Row],[TotalAmount]]&lt;200), 35
)</f>
        <v>15</v>
      </c>
      <c r="M2263" s="12" t="str" cm="1">
        <f t="array" ref="M2263">_xlfn.IFS(
    SUMIFS(FACT_ORDERS[TotalAmount], FACT_ORDERS[WD_CUSTOMERS],FACT_ORDERS[[#This Row],[WD_CUSTOMERS]])&gt;=15000, "VIP",
    SUMIFS(FACT_ORDERS[TotalAmount], FACT_ORDERS[WD_CUSTOMERS],FACT_ORDERS[[#This Row],[WD_CUSTOMERS]])&gt;=8000, "Premium",
    TRUE, "Regular"
)</f>
        <v>Premium</v>
      </c>
      <c r="N2263" s="32" cm="1">
        <f t="array" ref="N2263">_xlfn.IFS(
   FACT_ORDERS[[#This Row],[TypeOfClient]]="VIP", 0.2,
   FACT_ORDERS[[#This Row],[TypeOfClient]]="Premium", 0.1,
   TRUE, 0
)</f>
        <v>0.1</v>
      </c>
      <c r="O2263" s="31" cm="1">
        <f t="array" ref="O2263">_xlfn.IFS(
   FACT_ORDERS[[#This Row],[TotalAmount]]&gt;1500, 0.15,
   FACT_ORDERS[[#This Row],[TotalAmount]]&gt;1000, 0.1,
   FACT_ORDERS[[#This Row],[TotalAmount]]&gt;500, 0.05,
   TRUE, 0
)</f>
        <v>0.15</v>
      </c>
      <c r="P2263" s="28">
        <f xml:space="preserve"> FACT_ORDERS[[#This Row],[TotalAmount]] * (1 - (FACT_ORDERS[[#This Row],[ClientDiscount]] + FACT_ORDERS[[#This Row],[OrderDiscount]]) )</f>
        <v>2244.75</v>
      </c>
      <c r="Q2263" s="28">
        <f>FACT_ORDERS[[#This Row],[TotalAmountWithDiscount]]+FACT_ORDERS[[#This Row],[DeliveryCost]]</f>
        <v>2259.75</v>
      </c>
      <c r="R2263" s="35">
        <v>45471</v>
      </c>
      <c r="S2263" s="35" t="str">
        <f>IF(NETWORKDAYS(FACT_ORDERS[[#This Row],[Order-Date]], FACT_ORDERS[[#This Row],[ArrivalDate ]]) &gt; 10, "Late", "On Time")</f>
        <v>On Time</v>
      </c>
    </row>
    <row r="2264" spans="1:19" x14ac:dyDescent="0.3">
      <c r="A2264" s="12">
        <v>7262</v>
      </c>
      <c r="B2264" s="12">
        <v>254</v>
      </c>
      <c r="C2264" s="12">
        <v>10940</v>
      </c>
      <c r="D2264" s="12">
        <v>2263</v>
      </c>
      <c r="E2264" s="12" t="s">
        <v>244</v>
      </c>
      <c r="F2264" s="13">
        <v>45463</v>
      </c>
      <c r="G2264" s="26" t="s">
        <v>236</v>
      </c>
      <c r="H2264" s="12">
        <v>16</v>
      </c>
      <c r="I2264" s="28">
        <f>VLOOKUP(B:B,DIM_PRODUCTS!A:F,5,FALSE)</f>
        <v>27</v>
      </c>
      <c r="J2264" s="28">
        <f>FACT_ORDERS[[#This Row],[ProductPrice]]*FACT_ORDERS[[#This Row],[Quantity]]</f>
        <v>432</v>
      </c>
      <c r="K2264" s="12" t="str">
        <f>VLOOKUP(C:C,DIM_CUSTOMERS!A:G,7,FALSE)</f>
        <v>Kenya</v>
      </c>
      <c r="L2264" s="30" cm="1">
        <f t="array" ref="L2264">_xlfn.IFS(
    AND(FACT_ORDERS[[#This Row],[DeliveryMehtod]]="shippment",FACT_ORDERS[[#This Row],[TotalAmount]]&gt;=200), 0,
    AND(FACT_ORDERS[[#This Row],[DeliveryMehtod]]="pickup"), 15,
    AND(FACT_ORDERS[[#This Row],[DeliveryMehtod]]="shippment",FACT_ORDERS[[#This Row],[TotalAmount]]&lt;200), 35
)</f>
        <v>0</v>
      </c>
      <c r="M2264" s="12" t="str" cm="1">
        <f t="array" ref="M2264">_xlfn.IFS(
    SUMIFS(FACT_ORDERS[TotalAmount], FACT_ORDERS[WD_CUSTOMERS],FACT_ORDERS[[#This Row],[WD_CUSTOMERS]])&gt;=15000, "VIP",
    SUMIFS(FACT_ORDERS[TotalAmount], FACT_ORDERS[WD_CUSTOMERS],FACT_ORDERS[[#This Row],[WD_CUSTOMERS]])&gt;=8000, "Premium",
    TRUE, "Regular"
)</f>
        <v>Premium</v>
      </c>
      <c r="N2264" s="32" cm="1">
        <f t="array" ref="N2264">_xlfn.IFS(
   FACT_ORDERS[[#This Row],[TypeOfClient]]="VIP", 0.2,
   FACT_ORDERS[[#This Row],[TypeOfClient]]="Premium", 0.1,
   TRUE, 0
)</f>
        <v>0.1</v>
      </c>
      <c r="O2264" s="31" cm="1">
        <f t="array" ref="O2264">_xlfn.IFS(
   FACT_ORDERS[[#This Row],[TotalAmount]]&gt;1500, 0.15,
   FACT_ORDERS[[#This Row],[TotalAmount]]&gt;1000, 0.1,
   FACT_ORDERS[[#This Row],[TotalAmount]]&gt;500, 0.05,
   TRUE, 0
)</f>
        <v>0</v>
      </c>
      <c r="P2264" s="28">
        <f xml:space="preserve"> FACT_ORDERS[[#This Row],[TotalAmount]] * (1 - (FACT_ORDERS[[#This Row],[ClientDiscount]] + FACT_ORDERS[[#This Row],[OrderDiscount]]) )</f>
        <v>388.8</v>
      </c>
      <c r="Q2264" s="28">
        <f>FACT_ORDERS[[#This Row],[TotalAmountWithDiscount]]+FACT_ORDERS[[#This Row],[DeliveryCost]]</f>
        <v>388.8</v>
      </c>
      <c r="R2264" s="35">
        <v>45472</v>
      </c>
      <c r="S2264" s="35" t="str">
        <f>IF(NETWORKDAYS(FACT_ORDERS[[#This Row],[Order-Date]], FACT_ORDERS[[#This Row],[ArrivalDate ]]) &gt; 10, "Late", "On Time")</f>
        <v>On Time</v>
      </c>
    </row>
    <row r="2265" spans="1:19" x14ac:dyDescent="0.3">
      <c r="A2265" s="12">
        <v>7263</v>
      </c>
      <c r="B2265" s="12">
        <v>200</v>
      </c>
      <c r="C2265" s="12">
        <v>10940</v>
      </c>
      <c r="D2265" s="12">
        <v>2264</v>
      </c>
      <c r="E2265" s="12" t="s">
        <v>244</v>
      </c>
      <c r="F2265" s="13">
        <v>45463</v>
      </c>
      <c r="G2265" s="26" t="s">
        <v>12767</v>
      </c>
      <c r="H2265" s="12">
        <v>16</v>
      </c>
      <c r="I2265" s="28">
        <f>VLOOKUP(B:B,DIM_PRODUCTS!A:F,5,FALSE)</f>
        <v>15</v>
      </c>
      <c r="J2265" s="28">
        <f>FACT_ORDERS[[#This Row],[ProductPrice]]*FACT_ORDERS[[#This Row],[Quantity]]</f>
        <v>240</v>
      </c>
      <c r="K2265" s="12" t="str">
        <f>VLOOKUP(C:C,DIM_CUSTOMERS!A:G,7,FALSE)</f>
        <v>Kenya</v>
      </c>
      <c r="L2265" s="30" cm="1">
        <f t="array" ref="L2265">_xlfn.IFS(
    AND(FACT_ORDERS[[#This Row],[DeliveryMehtod]]="shippment",FACT_ORDERS[[#This Row],[TotalAmount]]&gt;=200), 0,
    AND(FACT_ORDERS[[#This Row],[DeliveryMehtod]]="pickup"), 15,
    AND(FACT_ORDERS[[#This Row],[DeliveryMehtod]]="shippment",FACT_ORDERS[[#This Row],[TotalAmount]]&lt;200), 35
)</f>
        <v>0</v>
      </c>
      <c r="M2265" s="12" t="str" cm="1">
        <f t="array" ref="M2265">_xlfn.IFS(
    SUMIFS(FACT_ORDERS[TotalAmount], FACT_ORDERS[WD_CUSTOMERS],FACT_ORDERS[[#This Row],[WD_CUSTOMERS]])&gt;=15000, "VIP",
    SUMIFS(FACT_ORDERS[TotalAmount], FACT_ORDERS[WD_CUSTOMERS],FACT_ORDERS[[#This Row],[WD_CUSTOMERS]])&gt;=8000, "Premium",
    TRUE, "Regular"
)</f>
        <v>Premium</v>
      </c>
      <c r="N2265" s="32" cm="1">
        <f t="array" ref="N2265">_xlfn.IFS(
   FACT_ORDERS[[#This Row],[TypeOfClient]]="VIP", 0.2,
   FACT_ORDERS[[#This Row],[TypeOfClient]]="Premium", 0.1,
   TRUE, 0
)</f>
        <v>0.1</v>
      </c>
      <c r="O2265" s="31" cm="1">
        <f t="array" ref="O2265">_xlfn.IFS(
   FACT_ORDERS[[#This Row],[TotalAmount]]&gt;1500, 0.15,
   FACT_ORDERS[[#This Row],[TotalAmount]]&gt;1000, 0.1,
   FACT_ORDERS[[#This Row],[TotalAmount]]&gt;500, 0.05,
   TRUE, 0
)</f>
        <v>0</v>
      </c>
      <c r="P2265" s="28">
        <f xml:space="preserve"> FACT_ORDERS[[#This Row],[TotalAmount]] * (1 - (FACT_ORDERS[[#This Row],[ClientDiscount]] + FACT_ORDERS[[#This Row],[OrderDiscount]]) )</f>
        <v>216</v>
      </c>
      <c r="Q2265" s="28">
        <f>FACT_ORDERS[[#This Row],[TotalAmountWithDiscount]]+FACT_ORDERS[[#This Row],[DeliveryCost]]</f>
        <v>216</v>
      </c>
      <c r="R2265" s="35">
        <v>45471</v>
      </c>
      <c r="S2265" s="35" t="str">
        <f>IF(NETWORKDAYS(FACT_ORDERS[[#This Row],[Order-Date]], FACT_ORDERS[[#This Row],[ArrivalDate ]]) &gt; 10, "Late", "On Time")</f>
        <v>On Time</v>
      </c>
    </row>
    <row r="2266" spans="1:19" x14ac:dyDescent="0.3">
      <c r="A2266" s="12">
        <v>7264</v>
      </c>
      <c r="B2266" s="12">
        <v>200</v>
      </c>
      <c r="C2266" s="12">
        <v>10940</v>
      </c>
      <c r="D2266" s="12">
        <v>2265</v>
      </c>
      <c r="E2266" s="12" t="s">
        <v>243</v>
      </c>
      <c r="F2266" s="13">
        <v>45552</v>
      </c>
      <c r="G2266" s="26" t="s">
        <v>3501</v>
      </c>
      <c r="H2266" s="12">
        <v>19</v>
      </c>
      <c r="I2266" s="28">
        <f>VLOOKUP(B:B,DIM_PRODUCTS!A:F,5,FALSE)</f>
        <v>15</v>
      </c>
      <c r="J2266" s="28">
        <f>FACT_ORDERS[[#This Row],[ProductPrice]]*FACT_ORDERS[[#This Row],[Quantity]]</f>
        <v>285</v>
      </c>
      <c r="K2266" s="12" t="str">
        <f>VLOOKUP(C:C,DIM_CUSTOMERS!A:G,7,FALSE)</f>
        <v>Kenya</v>
      </c>
      <c r="L2266" s="30" cm="1">
        <f t="array" ref="L2266">_xlfn.IFS(
    AND(FACT_ORDERS[[#This Row],[DeliveryMehtod]]="shippment",FACT_ORDERS[[#This Row],[TotalAmount]]&gt;=200), 0,
    AND(FACT_ORDERS[[#This Row],[DeliveryMehtod]]="pickup"), 15,
    AND(FACT_ORDERS[[#This Row],[DeliveryMehtod]]="shippment",FACT_ORDERS[[#This Row],[TotalAmount]]&lt;200), 35
)</f>
        <v>15</v>
      </c>
      <c r="M2266" s="12" t="str" cm="1">
        <f t="array" ref="M2266">_xlfn.IFS(
    SUMIFS(FACT_ORDERS[TotalAmount], FACT_ORDERS[WD_CUSTOMERS],FACT_ORDERS[[#This Row],[WD_CUSTOMERS]])&gt;=15000, "VIP",
    SUMIFS(FACT_ORDERS[TotalAmount], FACT_ORDERS[WD_CUSTOMERS],FACT_ORDERS[[#This Row],[WD_CUSTOMERS]])&gt;=8000, "Premium",
    TRUE, "Regular"
)</f>
        <v>Premium</v>
      </c>
      <c r="N2266" s="32" cm="1">
        <f t="array" ref="N2266">_xlfn.IFS(
   FACT_ORDERS[[#This Row],[TypeOfClient]]="VIP", 0.2,
   FACT_ORDERS[[#This Row],[TypeOfClient]]="Premium", 0.1,
   TRUE, 0
)</f>
        <v>0.1</v>
      </c>
      <c r="O2266" s="31" cm="1">
        <f t="array" ref="O2266">_xlfn.IFS(
   FACT_ORDERS[[#This Row],[TotalAmount]]&gt;1500, 0.15,
   FACT_ORDERS[[#This Row],[TotalAmount]]&gt;1000, 0.1,
   FACT_ORDERS[[#This Row],[TotalAmount]]&gt;500, 0.05,
   TRUE, 0
)</f>
        <v>0</v>
      </c>
      <c r="P2266" s="28">
        <f xml:space="preserve"> FACT_ORDERS[[#This Row],[TotalAmount]] * (1 - (FACT_ORDERS[[#This Row],[ClientDiscount]] + FACT_ORDERS[[#This Row],[OrderDiscount]]) )</f>
        <v>256.5</v>
      </c>
      <c r="Q2266" s="28">
        <f>FACT_ORDERS[[#This Row],[TotalAmountWithDiscount]]+FACT_ORDERS[[#This Row],[DeliveryCost]]</f>
        <v>271.5</v>
      </c>
      <c r="R2266" s="35">
        <v>45562</v>
      </c>
      <c r="S2266" s="35" t="str">
        <f>IF(NETWORKDAYS(FACT_ORDERS[[#This Row],[Order-Date]], FACT_ORDERS[[#This Row],[ArrivalDate ]]) &gt; 10, "Late", "On Time")</f>
        <v>On Time</v>
      </c>
    </row>
    <row r="2267" spans="1:19" x14ac:dyDescent="0.3">
      <c r="A2267" s="12">
        <v>7265</v>
      </c>
      <c r="B2267" s="12">
        <v>221</v>
      </c>
      <c r="C2267" s="12">
        <v>10023</v>
      </c>
      <c r="D2267" s="12">
        <v>2266</v>
      </c>
      <c r="E2267" s="12" t="s">
        <v>244</v>
      </c>
      <c r="F2267" s="13">
        <v>44702</v>
      </c>
      <c r="G2267" s="26" t="s">
        <v>12768</v>
      </c>
      <c r="H2267" s="12">
        <v>35</v>
      </c>
      <c r="I2267" s="28">
        <f>VLOOKUP(B:B,DIM_PRODUCTS!A:F,5,FALSE)</f>
        <v>25</v>
      </c>
      <c r="J2267" s="28">
        <f>FACT_ORDERS[[#This Row],[ProductPrice]]*FACT_ORDERS[[#This Row],[Quantity]]</f>
        <v>875</v>
      </c>
      <c r="K2267" s="12" t="str">
        <f>VLOOKUP(C:C,DIM_CUSTOMERS!A:G,7,FALSE)</f>
        <v>Canada</v>
      </c>
      <c r="L2267" s="30" cm="1">
        <f t="array" ref="L2267">_xlfn.IFS(
    AND(FACT_ORDERS[[#This Row],[DeliveryMehtod]]="shippment",FACT_ORDERS[[#This Row],[TotalAmount]]&gt;=200), 0,
    AND(FACT_ORDERS[[#This Row],[DeliveryMehtod]]="pickup"), 15,
    AND(FACT_ORDERS[[#This Row],[DeliveryMehtod]]="shippment",FACT_ORDERS[[#This Row],[TotalAmount]]&lt;200), 35
)</f>
        <v>0</v>
      </c>
      <c r="M2267" s="12" t="str" cm="1">
        <f t="array" ref="M2267">_xlfn.IFS(
    SUMIFS(FACT_ORDERS[TotalAmount], FACT_ORDERS[WD_CUSTOMERS],FACT_ORDERS[[#This Row],[WD_CUSTOMERS]])&gt;=15000, "VIP",
    SUMIFS(FACT_ORDERS[TotalAmount], FACT_ORDERS[WD_CUSTOMERS],FACT_ORDERS[[#This Row],[WD_CUSTOMERS]])&gt;=8000, "Premium",
    TRUE, "Regular"
)</f>
        <v>Regular</v>
      </c>
      <c r="N2267" s="32" cm="1">
        <f t="array" ref="N2267">_xlfn.IFS(
   FACT_ORDERS[[#This Row],[TypeOfClient]]="VIP", 0.2,
   FACT_ORDERS[[#This Row],[TypeOfClient]]="Premium", 0.1,
   TRUE, 0
)</f>
        <v>0</v>
      </c>
      <c r="O2267" s="31" cm="1">
        <f t="array" ref="O2267">_xlfn.IFS(
   FACT_ORDERS[[#This Row],[TotalAmount]]&gt;1500, 0.15,
   FACT_ORDERS[[#This Row],[TotalAmount]]&gt;1000, 0.1,
   FACT_ORDERS[[#This Row],[TotalAmount]]&gt;500, 0.05,
   TRUE, 0
)</f>
        <v>0.05</v>
      </c>
      <c r="P2267" s="28">
        <f xml:space="preserve"> FACT_ORDERS[[#This Row],[TotalAmount]] * (1 - (FACT_ORDERS[[#This Row],[ClientDiscount]] + FACT_ORDERS[[#This Row],[OrderDiscount]]) )</f>
        <v>831.25</v>
      </c>
      <c r="Q2267" s="28">
        <f>FACT_ORDERS[[#This Row],[TotalAmountWithDiscount]]+FACT_ORDERS[[#This Row],[DeliveryCost]]</f>
        <v>831.25</v>
      </c>
      <c r="R2267" s="35">
        <v>44710</v>
      </c>
      <c r="S2267" s="35" t="str">
        <f>IF(NETWORKDAYS(FACT_ORDERS[[#This Row],[Order-Date]], FACT_ORDERS[[#This Row],[ArrivalDate ]]) &gt; 10, "Late", "On Time")</f>
        <v>On Time</v>
      </c>
    </row>
    <row r="2268" spans="1:19" x14ac:dyDescent="0.3">
      <c r="A2268" s="12">
        <v>7266</v>
      </c>
      <c r="B2268" s="12">
        <v>244</v>
      </c>
      <c r="C2268" s="12">
        <v>10023</v>
      </c>
      <c r="D2268" s="12">
        <v>2267</v>
      </c>
      <c r="E2268" s="12" t="s">
        <v>243</v>
      </c>
      <c r="F2268" s="13">
        <v>44702</v>
      </c>
      <c r="G2268" s="26" t="s">
        <v>12769</v>
      </c>
      <c r="H2268" s="12">
        <v>41</v>
      </c>
      <c r="I2268" s="28">
        <f>VLOOKUP(B:B,DIM_PRODUCTS!A:F,5,FALSE)</f>
        <v>25</v>
      </c>
      <c r="J2268" s="28">
        <f>FACT_ORDERS[[#This Row],[ProductPrice]]*FACT_ORDERS[[#This Row],[Quantity]]</f>
        <v>1025</v>
      </c>
      <c r="K2268" s="12" t="str">
        <f>VLOOKUP(C:C,DIM_CUSTOMERS!A:G,7,FALSE)</f>
        <v>Canada</v>
      </c>
      <c r="L2268" s="30" cm="1">
        <f t="array" ref="L2268">_xlfn.IFS(
    AND(FACT_ORDERS[[#This Row],[DeliveryMehtod]]="shippment",FACT_ORDERS[[#This Row],[TotalAmount]]&gt;=200), 0,
    AND(FACT_ORDERS[[#This Row],[DeliveryMehtod]]="pickup"), 15,
    AND(FACT_ORDERS[[#This Row],[DeliveryMehtod]]="shippment",FACT_ORDERS[[#This Row],[TotalAmount]]&lt;200), 35
)</f>
        <v>15</v>
      </c>
      <c r="M2268" s="12" t="str" cm="1">
        <f t="array" ref="M2268">_xlfn.IFS(
    SUMIFS(FACT_ORDERS[TotalAmount], FACT_ORDERS[WD_CUSTOMERS],FACT_ORDERS[[#This Row],[WD_CUSTOMERS]])&gt;=15000, "VIP",
    SUMIFS(FACT_ORDERS[TotalAmount], FACT_ORDERS[WD_CUSTOMERS],FACT_ORDERS[[#This Row],[WD_CUSTOMERS]])&gt;=8000, "Premium",
    TRUE, "Regular"
)</f>
        <v>Regular</v>
      </c>
      <c r="N2268" s="32" cm="1">
        <f t="array" ref="N2268">_xlfn.IFS(
   FACT_ORDERS[[#This Row],[TypeOfClient]]="VIP", 0.2,
   FACT_ORDERS[[#This Row],[TypeOfClient]]="Premium", 0.1,
   TRUE, 0
)</f>
        <v>0</v>
      </c>
      <c r="O2268" s="31" cm="1">
        <f t="array" ref="O2268">_xlfn.IFS(
   FACT_ORDERS[[#This Row],[TotalAmount]]&gt;1500, 0.15,
   FACT_ORDERS[[#This Row],[TotalAmount]]&gt;1000, 0.1,
   FACT_ORDERS[[#This Row],[TotalAmount]]&gt;500, 0.05,
   TRUE, 0
)</f>
        <v>0.1</v>
      </c>
      <c r="P2268" s="28">
        <f xml:space="preserve"> FACT_ORDERS[[#This Row],[TotalAmount]] * (1 - (FACT_ORDERS[[#This Row],[ClientDiscount]] + FACT_ORDERS[[#This Row],[OrderDiscount]]) )</f>
        <v>922.5</v>
      </c>
      <c r="Q2268" s="28">
        <f>FACT_ORDERS[[#This Row],[TotalAmountWithDiscount]]+FACT_ORDERS[[#This Row],[DeliveryCost]]</f>
        <v>937.5</v>
      </c>
      <c r="R2268" s="35">
        <v>44711</v>
      </c>
      <c r="S2268" s="35" t="str">
        <f>IF(NETWORKDAYS(FACT_ORDERS[[#This Row],[Order-Date]], FACT_ORDERS[[#This Row],[ArrivalDate ]]) &gt; 10, "Late", "On Time")</f>
        <v>On Time</v>
      </c>
    </row>
    <row r="2269" spans="1:19" x14ac:dyDescent="0.3">
      <c r="A2269" s="12">
        <v>7267</v>
      </c>
      <c r="B2269" s="12">
        <v>223</v>
      </c>
      <c r="C2269" s="12">
        <v>10873</v>
      </c>
      <c r="D2269" s="12">
        <v>2268</v>
      </c>
      <c r="E2269" s="12" t="s">
        <v>244</v>
      </c>
      <c r="F2269" s="13">
        <v>45547</v>
      </c>
      <c r="G2269" s="26" t="s">
        <v>12770</v>
      </c>
      <c r="H2269" s="12">
        <v>26</v>
      </c>
      <c r="I2269" s="28">
        <f>VLOOKUP(B:B,DIM_PRODUCTS!A:F,5,FALSE)</f>
        <v>20</v>
      </c>
      <c r="J2269" s="28">
        <f>FACT_ORDERS[[#This Row],[ProductPrice]]*FACT_ORDERS[[#This Row],[Quantity]]</f>
        <v>520</v>
      </c>
      <c r="K2269" s="12" t="str">
        <f>VLOOKUP(C:C,DIM_CUSTOMERS!A:G,7,FALSE)</f>
        <v>Italy</v>
      </c>
      <c r="L2269" s="30" cm="1">
        <f t="array" ref="L2269">_xlfn.IFS(
    AND(FACT_ORDERS[[#This Row],[DeliveryMehtod]]="shippment",FACT_ORDERS[[#This Row],[TotalAmount]]&gt;=200), 0,
    AND(FACT_ORDERS[[#This Row],[DeliveryMehtod]]="pickup"), 15,
    AND(FACT_ORDERS[[#This Row],[DeliveryMehtod]]="shippment",FACT_ORDERS[[#This Row],[TotalAmount]]&lt;200), 35
)</f>
        <v>0</v>
      </c>
      <c r="M2269" s="12" t="str" cm="1">
        <f t="array" ref="M2269">_xlfn.IFS(
    SUMIFS(FACT_ORDERS[TotalAmount], FACT_ORDERS[WD_CUSTOMERS],FACT_ORDERS[[#This Row],[WD_CUSTOMERS]])&gt;=15000, "VIP",
    SUMIFS(FACT_ORDERS[TotalAmount], FACT_ORDERS[WD_CUSTOMERS],FACT_ORDERS[[#This Row],[WD_CUSTOMERS]])&gt;=8000, "Premium",
    TRUE, "Regular"
)</f>
        <v>Regular</v>
      </c>
      <c r="N2269" s="32" cm="1">
        <f t="array" ref="N2269">_xlfn.IFS(
   FACT_ORDERS[[#This Row],[TypeOfClient]]="VIP", 0.2,
   FACT_ORDERS[[#This Row],[TypeOfClient]]="Premium", 0.1,
   TRUE, 0
)</f>
        <v>0</v>
      </c>
      <c r="O2269" s="31" cm="1">
        <f t="array" ref="O2269">_xlfn.IFS(
   FACT_ORDERS[[#This Row],[TotalAmount]]&gt;1500, 0.15,
   FACT_ORDERS[[#This Row],[TotalAmount]]&gt;1000, 0.1,
   FACT_ORDERS[[#This Row],[TotalAmount]]&gt;500, 0.05,
   TRUE, 0
)</f>
        <v>0.05</v>
      </c>
      <c r="P2269" s="28">
        <f xml:space="preserve"> FACT_ORDERS[[#This Row],[TotalAmount]] * (1 - (FACT_ORDERS[[#This Row],[ClientDiscount]] + FACT_ORDERS[[#This Row],[OrderDiscount]]) )</f>
        <v>494</v>
      </c>
      <c r="Q2269" s="28">
        <f>FACT_ORDERS[[#This Row],[TotalAmountWithDiscount]]+FACT_ORDERS[[#This Row],[DeliveryCost]]</f>
        <v>494</v>
      </c>
      <c r="R2269" s="35">
        <v>45555</v>
      </c>
      <c r="S2269" s="35" t="str">
        <f>IF(NETWORKDAYS(FACT_ORDERS[[#This Row],[Order-Date]], FACT_ORDERS[[#This Row],[ArrivalDate ]]) &gt; 10, "Late", "On Time")</f>
        <v>On Time</v>
      </c>
    </row>
    <row r="2270" spans="1:19" x14ac:dyDescent="0.3">
      <c r="A2270" s="12">
        <v>7268</v>
      </c>
      <c r="B2270" s="12">
        <v>246</v>
      </c>
      <c r="C2270" s="12">
        <v>10873</v>
      </c>
      <c r="D2270" s="12">
        <v>2269</v>
      </c>
      <c r="E2270" s="12" t="s">
        <v>243</v>
      </c>
      <c r="F2270" s="13">
        <v>45547</v>
      </c>
      <c r="G2270" s="26" t="s">
        <v>12771</v>
      </c>
      <c r="H2270" s="12">
        <v>15</v>
      </c>
      <c r="I2270" s="28">
        <f>VLOOKUP(B:B,DIM_PRODUCTS!A:F,5,FALSE)</f>
        <v>23</v>
      </c>
      <c r="J2270" s="28">
        <f>FACT_ORDERS[[#This Row],[ProductPrice]]*FACT_ORDERS[[#This Row],[Quantity]]</f>
        <v>345</v>
      </c>
      <c r="K2270" s="12" t="str">
        <f>VLOOKUP(C:C,DIM_CUSTOMERS!A:G,7,FALSE)</f>
        <v>Italy</v>
      </c>
      <c r="L2270" s="30" cm="1">
        <f t="array" ref="L2270">_xlfn.IFS(
    AND(FACT_ORDERS[[#This Row],[DeliveryMehtod]]="shippment",FACT_ORDERS[[#This Row],[TotalAmount]]&gt;=200), 0,
    AND(FACT_ORDERS[[#This Row],[DeliveryMehtod]]="pickup"), 15,
    AND(FACT_ORDERS[[#This Row],[DeliveryMehtod]]="shippment",FACT_ORDERS[[#This Row],[TotalAmount]]&lt;200), 35
)</f>
        <v>15</v>
      </c>
      <c r="M2270" s="12" t="str" cm="1">
        <f t="array" ref="M2270">_xlfn.IFS(
    SUMIFS(FACT_ORDERS[TotalAmount], FACT_ORDERS[WD_CUSTOMERS],FACT_ORDERS[[#This Row],[WD_CUSTOMERS]])&gt;=15000, "VIP",
    SUMIFS(FACT_ORDERS[TotalAmount], FACT_ORDERS[WD_CUSTOMERS],FACT_ORDERS[[#This Row],[WD_CUSTOMERS]])&gt;=8000, "Premium",
    TRUE, "Regular"
)</f>
        <v>Regular</v>
      </c>
      <c r="N2270" s="32" cm="1">
        <f t="array" ref="N2270">_xlfn.IFS(
   FACT_ORDERS[[#This Row],[TypeOfClient]]="VIP", 0.2,
   FACT_ORDERS[[#This Row],[TypeOfClient]]="Premium", 0.1,
   TRUE, 0
)</f>
        <v>0</v>
      </c>
      <c r="O2270" s="31" cm="1">
        <f t="array" ref="O2270">_xlfn.IFS(
   FACT_ORDERS[[#This Row],[TotalAmount]]&gt;1500, 0.15,
   FACT_ORDERS[[#This Row],[TotalAmount]]&gt;1000, 0.1,
   FACT_ORDERS[[#This Row],[TotalAmount]]&gt;500, 0.05,
   TRUE, 0
)</f>
        <v>0</v>
      </c>
      <c r="P2270" s="28">
        <f xml:space="preserve"> FACT_ORDERS[[#This Row],[TotalAmount]] * (1 - (FACT_ORDERS[[#This Row],[ClientDiscount]] + FACT_ORDERS[[#This Row],[OrderDiscount]]) )</f>
        <v>345</v>
      </c>
      <c r="Q2270" s="28">
        <f>FACT_ORDERS[[#This Row],[TotalAmountWithDiscount]]+FACT_ORDERS[[#This Row],[DeliveryCost]]</f>
        <v>360</v>
      </c>
      <c r="R2270" s="35">
        <v>45555</v>
      </c>
      <c r="S2270" s="35" t="str">
        <f>IF(NETWORKDAYS(FACT_ORDERS[[#This Row],[Order-Date]], FACT_ORDERS[[#This Row],[ArrivalDate ]]) &gt; 10, "Late", "On Time")</f>
        <v>On Time</v>
      </c>
    </row>
    <row r="2271" spans="1:19" x14ac:dyDescent="0.3">
      <c r="A2271" s="12">
        <v>7269</v>
      </c>
      <c r="B2271" s="12">
        <v>252</v>
      </c>
      <c r="C2271" s="12">
        <v>10873</v>
      </c>
      <c r="D2271" s="12">
        <v>2270</v>
      </c>
      <c r="E2271" s="12" t="s">
        <v>243</v>
      </c>
      <c r="F2271" s="13">
        <v>45511</v>
      </c>
      <c r="G2271" s="26" t="s">
        <v>12620</v>
      </c>
      <c r="H2271" s="12">
        <v>15</v>
      </c>
      <c r="I2271" s="28">
        <f>VLOOKUP(B:B,DIM_PRODUCTS!A:F,5,FALSE)</f>
        <v>18</v>
      </c>
      <c r="J2271" s="28">
        <f>FACT_ORDERS[[#This Row],[ProductPrice]]*FACT_ORDERS[[#This Row],[Quantity]]</f>
        <v>270</v>
      </c>
      <c r="K2271" s="12" t="str">
        <f>VLOOKUP(C:C,DIM_CUSTOMERS!A:G,7,FALSE)</f>
        <v>Italy</v>
      </c>
      <c r="L2271" s="30" cm="1">
        <f t="array" ref="L2271">_xlfn.IFS(
    AND(FACT_ORDERS[[#This Row],[DeliveryMehtod]]="shippment",FACT_ORDERS[[#This Row],[TotalAmount]]&gt;=200), 0,
    AND(FACT_ORDERS[[#This Row],[DeliveryMehtod]]="pickup"), 15,
    AND(FACT_ORDERS[[#This Row],[DeliveryMehtod]]="shippment",FACT_ORDERS[[#This Row],[TotalAmount]]&lt;200), 35
)</f>
        <v>15</v>
      </c>
      <c r="M2271" s="12" t="str" cm="1">
        <f t="array" ref="M2271">_xlfn.IFS(
    SUMIFS(FACT_ORDERS[TotalAmount], FACT_ORDERS[WD_CUSTOMERS],FACT_ORDERS[[#This Row],[WD_CUSTOMERS]])&gt;=15000, "VIP",
    SUMIFS(FACT_ORDERS[TotalAmount], FACT_ORDERS[WD_CUSTOMERS],FACT_ORDERS[[#This Row],[WD_CUSTOMERS]])&gt;=8000, "Premium",
    TRUE, "Regular"
)</f>
        <v>Regular</v>
      </c>
      <c r="N2271" s="32" cm="1">
        <f t="array" ref="N2271">_xlfn.IFS(
   FACT_ORDERS[[#This Row],[TypeOfClient]]="VIP", 0.2,
   FACT_ORDERS[[#This Row],[TypeOfClient]]="Premium", 0.1,
   TRUE, 0
)</f>
        <v>0</v>
      </c>
      <c r="O2271" s="31" cm="1">
        <f t="array" ref="O2271">_xlfn.IFS(
   FACT_ORDERS[[#This Row],[TotalAmount]]&gt;1500, 0.15,
   FACT_ORDERS[[#This Row],[TotalAmount]]&gt;1000, 0.1,
   FACT_ORDERS[[#This Row],[TotalAmount]]&gt;500, 0.05,
   TRUE, 0
)</f>
        <v>0</v>
      </c>
      <c r="P2271" s="28">
        <f xml:space="preserve"> FACT_ORDERS[[#This Row],[TotalAmount]] * (1 - (FACT_ORDERS[[#This Row],[ClientDiscount]] + FACT_ORDERS[[#This Row],[OrderDiscount]]) )</f>
        <v>270</v>
      </c>
      <c r="Q2271" s="28">
        <f>FACT_ORDERS[[#This Row],[TotalAmountWithDiscount]]+FACT_ORDERS[[#This Row],[DeliveryCost]]</f>
        <v>285</v>
      </c>
      <c r="R2271" s="35">
        <v>45522</v>
      </c>
      <c r="S2271" s="35" t="str">
        <f>IF(NETWORKDAYS(FACT_ORDERS[[#This Row],[Order-Date]], FACT_ORDERS[[#This Row],[ArrivalDate ]]) &gt; 10, "Late", "On Time")</f>
        <v>On Time</v>
      </c>
    </row>
    <row r="2272" spans="1:19" x14ac:dyDescent="0.3">
      <c r="A2272" s="12">
        <v>7270</v>
      </c>
      <c r="B2272" s="12">
        <v>223</v>
      </c>
      <c r="C2272" s="12">
        <v>10873</v>
      </c>
      <c r="D2272" s="12">
        <v>2271</v>
      </c>
      <c r="E2272" s="12" t="s">
        <v>244</v>
      </c>
      <c r="F2272" s="13">
        <v>45511</v>
      </c>
      <c r="G2272" s="26" t="s">
        <v>12772</v>
      </c>
      <c r="H2272" s="12">
        <v>28</v>
      </c>
      <c r="I2272" s="28">
        <f>VLOOKUP(B:B,DIM_PRODUCTS!A:F,5,FALSE)</f>
        <v>20</v>
      </c>
      <c r="J2272" s="28">
        <f>FACT_ORDERS[[#This Row],[ProductPrice]]*FACT_ORDERS[[#This Row],[Quantity]]</f>
        <v>560</v>
      </c>
      <c r="K2272" s="12" t="str">
        <f>VLOOKUP(C:C,DIM_CUSTOMERS!A:G,7,FALSE)</f>
        <v>Italy</v>
      </c>
      <c r="L2272" s="30" cm="1">
        <f t="array" ref="L2272">_xlfn.IFS(
    AND(FACT_ORDERS[[#This Row],[DeliveryMehtod]]="shippment",FACT_ORDERS[[#This Row],[TotalAmount]]&gt;=200), 0,
    AND(FACT_ORDERS[[#This Row],[DeliveryMehtod]]="pickup"), 15,
    AND(FACT_ORDERS[[#This Row],[DeliveryMehtod]]="shippment",FACT_ORDERS[[#This Row],[TotalAmount]]&lt;200), 35
)</f>
        <v>0</v>
      </c>
      <c r="M2272" s="12" t="str" cm="1">
        <f t="array" ref="M2272">_xlfn.IFS(
    SUMIFS(FACT_ORDERS[TotalAmount], FACT_ORDERS[WD_CUSTOMERS],FACT_ORDERS[[#This Row],[WD_CUSTOMERS]])&gt;=15000, "VIP",
    SUMIFS(FACT_ORDERS[TotalAmount], FACT_ORDERS[WD_CUSTOMERS],FACT_ORDERS[[#This Row],[WD_CUSTOMERS]])&gt;=8000, "Premium",
    TRUE, "Regular"
)</f>
        <v>Regular</v>
      </c>
      <c r="N2272" s="32" cm="1">
        <f t="array" ref="N2272">_xlfn.IFS(
   FACT_ORDERS[[#This Row],[TypeOfClient]]="VIP", 0.2,
   FACT_ORDERS[[#This Row],[TypeOfClient]]="Premium", 0.1,
   TRUE, 0
)</f>
        <v>0</v>
      </c>
      <c r="O2272" s="31" cm="1">
        <f t="array" ref="O2272">_xlfn.IFS(
   FACT_ORDERS[[#This Row],[TotalAmount]]&gt;1500, 0.15,
   FACT_ORDERS[[#This Row],[TotalAmount]]&gt;1000, 0.1,
   FACT_ORDERS[[#This Row],[TotalAmount]]&gt;500, 0.05,
   TRUE, 0
)</f>
        <v>0.05</v>
      </c>
      <c r="P2272" s="28">
        <f xml:space="preserve"> FACT_ORDERS[[#This Row],[TotalAmount]] * (1 - (FACT_ORDERS[[#This Row],[ClientDiscount]] + FACT_ORDERS[[#This Row],[OrderDiscount]]) )</f>
        <v>532</v>
      </c>
      <c r="Q2272" s="28">
        <f>FACT_ORDERS[[#This Row],[TotalAmountWithDiscount]]+FACT_ORDERS[[#This Row],[DeliveryCost]]</f>
        <v>532</v>
      </c>
      <c r="R2272" s="35">
        <v>45522</v>
      </c>
      <c r="S2272" s="35" t="str">
        <f>IF(NETWORKDAYS(FACT_ORDERS[[#This Row],[Order-Date]], FACT_ORDERS[[#This Row],[ArrivalDate ]]) &gt; 10, "Late", "On Time")</f>
        <v>On Time</v>
      </c>
    </row>
    <row r="2273" spans="1:19" x14ac:dyDescent="0.3">
      <c r="A2273" s="12">
        <v>7271</v>
      </c>
      <c r="B2273" s="12">
        <v>230</v>
      </c>
      <c r="C2273" s="12">
        <v>10873</v>
      </c>
      <c r="D2273" s="12">
        <v>2272</v>
      </c>
      <c r="E2273" s="12" t="s">
        <v>244</v>
      </c>
      <c r="F2273" s="13">
        <v>45511</v>
      </c>
      <c r="G2273" s="26" t="s">
        <v>12773</v>
      </c>
      <c r="H2273" s="12">
        <v>20</v>
      </c>
      <c r="I2273" s="28">
        <f>VLOOKUP(B:B,DIM_PRODUCTS!A:F,5,FALSE)</f>
        <v>14</v>
      </c>
      <c r="J2273" s="28">
        <f>FACT_ORDERS[[#This Row],[ProductPrice]]*FACT_ORDERS[[#This Row],[Quantity]]</f>
        <v>280</v>
      </c>
      <c r="K2273" s="12" t="str">
        <f>VLOOKUP(C:C,DIM_CUSTOMERS!A:G,7,FALSE)</f>
        <v>Italy</v>
      </c>
      <c r="L2273" s="30" cm="1">
        <f t="array" ref="L2273">_xlfn.IFS(
    AND(FACT_ORDERS[[#This Row],[DeliveryMehtod]]="shippment",FACT_ORDERS[[#This Row],[TotalAmount]]&gt;=200), 0,
    AND(FACT_ORDERS[[#This Row],[DeliveryMehtod]]="pickup"), 15,
    AND(FACT_ORDERS[[#This Row],[DeliveryMehtod]]="shippment",FACT_ORDERS[[#This Row],[TotalAmount]]&lt;200), 35
)</f>
        <v>0</v>
      </c>
      <c r="M2273" s="12" t="str" cm="1">
        <f t="array" ref="M2273">_xlfn.IFS(
    SUMIFS(FACT_ORDERS[TotalAmount], FACT_ORDERS[WD_CUSTOMERS],FACT_ORDERS[[#This Row],[WD_CUSTOMERS]])&gt;=15000, "VIP",
    SUMIFS(FACT_ORDERS[TotalAmount], FACT_ORDERS[WD_CUSTOMERS],FACT_ORDERS[[#This Row],[WD_CUSTOMERS]])&gt;=8000, "Premium",
    TRUE, "Regular"
)</f>
        <v>Regular</v>
      </c>
      <c r="N2273" s="32" cm="1">
        <f t="array" ref="N2273">_xlfn.IFS(
   FACT_ORDERS[[#This Row],[TypeOfClient]]="VIP", 0.2,
   FACT_ORDERS[[#This Row],[TypeOfClient]]="Premium", 0.1,
   TRUE, 0
)</f>
        <v>0</v>
      </c>
      <c r="O2273" s="31" cm="1">
        <f t="array" ref="O2273">_xlfn.IFS(
   FACT_ORDERS[[#This Row],[TotalAmount]]&gt;1500, 0.15,
   FACT_ORDERS[[#This Row],[TotalAmount]]&gt;1000, 0.1,
   FACT_ORDERS[[#This Row],[TotalAmount]]&gt;500, 0.05,
   TRUE, 0
)</f>
        <v>0</v>
      </c>
      <c r="P2273" s="28">
        <f xml:space="preserve"> FACT_ORDERS[[#This Row],[TotalAmount]] * (1 - (FACT_ORDERS[[#This Row],[ClientDiscount]] + FACT_ORDERS[[#This Row],[OrderDiscount]]) )</f>
        <v>280</v>
      </c>
      <c r="Q2273" s="28">
        <f>FACT_ORDERS[[#This Row],[TotalAmountWithDiscount]]+FACT_ORDERS[[#This Row],[DeliveryCost]]</f>
        <v>280</v>
      </c>
      <c r="R2273" s="35">
        <v>45518</v>
      </c>
      <c r="S2273" s="35" t="str">
        <f>IF(NETWORKDAYS(FACT_ORDERS[[#This Row],[Order-Date]], FACT_ORDERS[[#This Row],[ArrivalDate ]]) &gt; 10, "Late", "On Time")</f>
        <v>On Time</v>
      </c>
    </row>
    <row r="2274" spans="1:19" x14ac:dyDescent="0.3">
      <c r="A2274" s="12">
        <v>7272</v>
      </c>
      <c r="B2274" s="12">
        <v>246</v>
      </c>
      <c r="C2274" s="12">
        <v>10873</v>
      </c>
      <c r="D2274" s="12">
        <v>2273</v>
      </c>
      <c r="E2274" s="12" t="s">
        <v>244</v>
      </c>
      <c r="F2274" s="13">
        <v>45511</v>
      </c>
      <c r="G2274" s="26" t="s">
        <v>12774</v>
      </c>
      <c r="H2274" s="12">
        <v>26</v>
      </c>
      <c r="I2274" s="28">
        <f>VLOOKUP(B:B,DIM_PRODUCTS!A:F,5,FALSE)</f>
        <v>23</v>
      </c>
      <c r="J2274" s="28">
        <f>FACT_ORDERS[[#This Row],[ProductPrice]]*FACT_ORDERS[[#This Row],[Quantity]]</f>
        <v>598</v>
      </c>
      <c r="K2274" s="12" t="str">
        <f>VLOOKUP(C:C,DIM_CUSTOMERS!A:G,7,FALSE)</f>
        <v>Italy</v>
      </c>
      <c r="L2274" s="30" cm="1">
        <f t="array" ref="L2274">_xlfn.IFS(
    AND(FACT_ORDERS[[#This Row],[DeliveryMehtod]]="shippment",FACT_ORDERS[[#This Row],[TotalAmount]]&gt;=200), 0,
    AND(FACT_ORDERS[[#This Row],[DeliveryMehtod]]="pickup"), 15,
    AND(FACT_ORDERS[[#This Row],[DeliveryMehtod]]="shippment",FACT_ORDERS[[#This Row],[TotalAmount]]&lt;200), 35
)</f>
        <v>0</v>
      </c>
      <c r="M2274" s="12" t="str" cm="1">
        <f t="array" ref="M2274">_xlfn.IFS(
    SUMIFS(FACT_ORDERS[TotalAmount], FACT_ORDERS[WD_CUSTOMERS],FACT_ORDERS[[#This Row],[WD_CUSTOMERS]])&gt;=15000, "VIP",
    SUMIFS(FACT_ORDERS[TotalAmount], FACT_ORDERS[WD_CUSTOMERS],FACT_ORDERS[[#This Row],[WD_CUSTOMERS]])&gt;=8000, "Premium",
    TRUE, "Regular"
)</f>
        <v>Regular</v>
      </c>
      <c r="N2274" s="32" cm="1">
        <f t="array" ref="N2274">_xlfn.IFS(
   FACT_ORDERS[[#This Row],[TypeOfClient]]="VIP", 0.2,
   FACT_ORDERS[[#This Row],[TypeOfClient]]="Premium", 0.1,
   TRUE, 0
)</f>
        <v>0</v>
      </c>
      <c r="O2274" s="31" cm="1">
        <f t="array" ref="O2274">_xlfn.IFS(
   FACT_ORDERS[[#This Row],[TotalAmount]]&gt;1500, 0.15,
   FACT_ORDERS[[#This Row],[TotalAmount]]&gt;1000, 0.1,
   FACT_ORDERS[[#This Row],[TotalAmount]]&gt;500, 0.05,
   TRUE, 0
)</f>
        <v>0.05</v>
      </c>
      <c r="P2274" s="28">
        <f xml:space="preserve"> FACT_ORDERS[[#This Row],[TotalAmount]] * (1 - (FACT_ORDERS[[#This Row],[ClientDiscount]] + FACT_ORDERS[[#This Row],[OrderDiscount]]) )</f>
        <v>568.1</v>
      </c>
      <c r="Q2274" s="28">
        <f>FACT_ORDERS[[#This Row],[TotalAmountWithDiscount]]+FACT_ORDERS[[#This Row],[DeliveryCost]]</f>
        <v>568.1</v>
      </c>
      <c r="R2274" s="35">
        <v>45522</v>
      </c>
      <c r="S2274" s="35" t="str">
        <f>IF(NETWORKDAYS(FACT_ORDERS[[#This Row],[Order-Date]], FACT_ORDERS[[#This Row],[ArrivalDate ]]) &gt; 10, "Late", "On Time")</f>
        <v>On Time</v>
      </c>
    </row>
    <row r="2275" spans="1:19" x14ac:dyDescent="0.3">
      <c r="A2275" s="12">
        <v>7273</v>
      </c>
      <c r="B2275" s="12">
        <v>246</v>
      </c>
      <c r="C2275" s="12">
        <v>10873</v>
      </c>
      <c r="D2275" s="12">
        <v>2274</v>
      </c>
      <c r="E2275" s="12" t="s">
        <v>244</v>
      </c>
      <c r="F2275" s="13">
        <v>45559</v>
      </c>
      <c r="G2275" s="26" t="s">
        <v>12775</v>
      </c>
      <c r="H2275" s="12">
        <v>22</v>
      </c>
      <c r="I2275" s="28">
        <f>VLOOKUP(B:B,DIM_PRODUCTS!A:F,5,FALSE)</f>
        <v>23</v>
      </c>
      <c r="J2275" s="28">
        <f>FACT_ORDERS[[#This Row],[ProductPrice]]*FACT_ORDERS[[#This Row],[Quantity]]</f>
        <v>506</v>
      </c>
      <c r="K2275" s="12" t="str">
        <f>VLOOKUP(C:C,DIM_CUSTOMERS!A:G,7,FALSE)</f>
        <v>Italy</v>
      </c>
      <c r="L2275" s="30" cm="1">
        <f t="array" ref="L2275">_xlfn.IFS(
    AND(FACT_ORDERS[[#This Row],[DeliveryMehtod]]="shippment",FACT_ORDERS[[#This Row],[TotalAmount]]&gt;=200), 0,
    AND(FACT_ORDERS[[#This Row],[DeliveryMehtod]]="pickup"), 15,
    AND(FACT_ORDERS[[#This Row],[DeliveryMehtod]]="shippment",FACT_ORDERS[[#This Row],[TotalAmount]]&lt;200), 35
)</f>
        <v>0</v>
      </c>
      <c r="M2275" s="12" t="str" cm="1">
        <f t="array" ref="M2275">_xlfn.IFS(
    SUMIFS(FACT_ORDERS[TotalAmount], FACT_ORDERS[WD_CUSTOMERS],FACT_ORDERS[[#This Row],[WD_CUSTOMERS]])&gt;=15000, "VIP",
    SUMIFS(FACT_ORDERS[TotalAmount], FACT_ORDERS[WD_CUSTOMERS],FACT_ORDERS[[#This Row],[WD_CUSTOMERS]])&gt;=8000, "Premium",
    TRUE, "Regular"
)</f>
        <v>Regular</v>
      </c>
      <c r="N2275" s="32" cm="1">
        <f t="array" ref="N2275">_xlfn.IFS(
   FACT_ORDERS[[#This Row],[TypeOfClient]]="VIP", 0.2,
   FACT_ORDERS[[#This Row],[TypeOfClient]]="Premium", 0.1,
   TRUE, 0
)</f>
        <v>0</v>
      </c>
      <c r="O2275" s="31" cm="1">
        <f t="array" ref="O2275">_xlfn.IFS(
   FACT_ORDERS[[#This Row],[TotalAmount]]&gt;1500, 0.15,
   FACT_ORDERS[[#This Row],[TotalAmount]]&gt;1000, 0.1,
   FACT_ORDERS[[#This Row],[TotalAmount]]&gt;500, 0.05,
   TRUE, 0
)</f>
        <v>0.05</v>
      </c>
      <c r="P2275" s="28">
        <f xml:space="preserve"> FACT_ORDERS[[#This Row],[TotalAmount]] * (1 - (FACT_ORDERS[[#This Row],[ClientDiscount]] + FACT_ORDERS[[#This Row],[OrderDiscount]]) )</f>
        <v>480.7</v>
      </c>
      <c r="Q2275" s="28">
        <f>FACT_ORDERS[[#This Row],[TotalAmountWithDiscount]]+FACT_ORDERS[[#This Row],[DeliveryCost]]</f>
        <v>480.7</v>
      </c>
      <c r="R2275" s="35">
        <v>45573</v>
      </c>
      <c r="S2275" s="35" t="str">
        <f>IF(NETWORKDAYS(FACT_ORDERS[[#This Row],[Order-Date]], FACT_ORDERS[[#This Row],[ArrivalDate ]]) &gt; 10, "Late", "On Time")</f>
        <v>Late</v>
      </c>
    </row>
    <row r="2276" spans="1:19" x14ac:dyDescent="0.3">
      <c r="A2276" s="12">
        <v>7274</v>
      </c>
      <c r="B2276" s="12">
        <v>296</v>
      </c>
      <c r="C2276" s="12">
        <v>10202</v>
      </c>
      <c r="D2276" s="12">
        <v>2275</v>
      </c>
      <c r="E2276" s="12" t="s">
        <v>243</v>
      </c>
      <c r="F2276" s="13">
        <v>45547</v>
      </c>
      <c r="G2276" s="26" t="s">
        <v>12776</v>
      </c>
      <c r="H2276" s="12">
        <v>12</v>
      </c>
      <c r="I2276" s="28">
        <f>VLOOKUP(B:B,DIM_PRODUCTS!A:F,5,FALSE)</f>
        <v>5</v>
      </c>
      <c r="J2276" s="28">
        <f>FACT_ORDERS[[#This Row],[ProductPrice]]*FACT_ORDERS[[#This Row],[Quantity]]</f>
        <v>60</v>
      </c>
      <c r="K2276" s="12" t="str">
        <f>VLOOKUP(C:C,DIM_CUSTOMERS!A:G,7,FALSE)</f>
        <v>USA</v>
      </c>
      <c r="L2276" s="30" cm="1">
        <f t="array" ref="L2276">_xlfn.IFS(
    AND(FACT_ORDERS[[#This Row],[DeliveryMehtod]]="shippment",FACT_ORDERS[[#This Row],[TotalAmount]]&gt;=200), 0,
    AND(FACT_ORDERS[[#This Row],[DeliveryMehtod]]="pickup"), 15,
    AND(FACT_ORDERS[[#This Row],[DeliveryMehtod]]="shippment",FACT_ORDERS[[#This Row],[TotalAmount]]&lt;200), 35
)</f>
        <v>15</v>
      </c>
      <c r="M2276" s="12" t="str" cm="1">
        <f t="array" ref="M2276">_xlfn.IFS(
    SUMIFS(FACT_ORDERS[TotalAmount], FACT_ORDERS[WD_CUSTOMERS],FACT_ORDERS[[#This Row],[WD_CUSTOMERS]])&gt;=15000, "VIP",
    SUMIFS(FACT_ORDERS[TotalAmount], FACT_ORDERS[WD_CUSTOMERS],FACT_ORDERS[[#This Row],[WD_CUSTOMERS]])&gt;=8000, "Premium",
    TRUE, "Regular"
)</f>
        <v>Regular</v>
      </c>
      <c r="N2276" s="32" cm="1">
        <f t="array" ref="N2276">_xlfn.IFS(
   FACT_ORDERS[[#This Row],[TypeOfClient]]="VIP", 0.2,
   FACT_ORDERS[[#This Row],[TypeOfClient]]="Premium", 0.1,
   TRUE, 0
)</f>
        <v>0</v>
      </c>
      <c r="O2276" s="31" cm="1">
        <f t="array" ref="O2276">_xlfn.IFS(
   FACT_ORDERS[[#This Row],[TotalAmount]]&gt;1500, 0.15,
   FACT_ORDERS[[#This Row],[TotalAmount]]&gt;1000, 0.1,
   FACT_ORDERS[[#This Row],[TotalAmount]]&gt;500, 0.05,
   TRUE, 0
)</f>
        <v>0</v>
      </c>
      <c r="P2276" s="28">
        <f xml:space="preserve"> FACT_ORDERS[[#This Row],[TotalAmount]] * (1 - (FACT_ORDERS[[#This Row],[ClientDiscount]] + FACT_ORDERS[[#This Row],[OrderDiscount]]) )</f>
        <v>60</v>
      </c>
      <c r="Q2276" s="28">
        <f>FACT_ORDERS[[#This Row],[TotalAmountWithDiscount]]+FACT_ORDERS[[#This Row],[DeliveryCost]]</f>
        <v>75</v>
      </c>
      <c r="R2276" s="35">
        <v>45554</v>
      </c>
      <c r="S2276" s="35" t="str">
        <f>IF(NETWORKDAYS(FACT_ORDERS[[#This Row],[Order-Date]], FACT_ORDERS[[#This Row],[ArrivalDate ]]) &gt; 10, "Late", "On Time")</f>
        <v>On Time</v>
      </c>
    </row>
    <row r="2277" spans="1:19" x14ac:dyDescent="0.3">
      <c r="A2277" s="12">
        <v>7275</v>
      </c>
      <c r="B2277" s="12">
        <v>298</v>
      </c>
      <c r="C2277" s="12">
        <v>10202</v>
      </c>
      <c r="D2277" s="12">
        <v>2276</v>
      </c>
      <c r="E2277" s="12" t="s">
        <v>244</v>
      </c>
      <c r="F2277" s="13">
        <v>45547</v>
      </c>
      <c r="G2277" s="26" t="s">
        <v>12777</v>
      </c>
      <c r="H2277" s="12">
        <v>31</v>
      </c>
      <c r="I2277" s="28">
        <f>VLOOKUP(B:B,DIM_PRODUCTS!A:F,5,FALSE)</f>
        <v>19</v>
      </c>
      <c r="J2277" s="28">
        <f>FACT_ORDERS[[#This Row],[ProductPrice]]*FACT_ORDERS[[#This Row],[Quantity]]</f>
        <v>589</v>
      </c>
      <c r="K2277" s="12" t="str">
        <f>VLOOKUP(C:C,DIM_CUSTOMERS!A:G,7,FALSE)</f>
        <v>USA</v>
      </c>
      <c r="L2277" s="30" cm="1">
        <f t="array" ref="L2277">_xlfn.IFS(
    AND(FACT_ORDERS[[#This Row],[DeliveryMehtod]]="shippment",FACT_ORDERS[[#This Row],[TotalAmount]]&gt;=200), 0,
    AND(FACT_ORDERS[[#This Row],[DeliveryMehtod]]="pickup"), 15,
    AND(FACT_ORDERS[[#This Row],[DeliveryMehtod]]="shippment",FACT_ORDERS[[#This Row],[TotalAmount]]&lt;200), 35
)</f>
        <v>0</v>
      </c>
      <c r="M2277" s="12" t="str" cm="1">
        <f t="array" ref="M2277">_xlfn.IFS(
    SUMIFS(FACT_ORDERS[TotalAmount], FACT_ORDERS[WD_CUSTOMERS],FACT_ORDERS[[#This Row],[WD_CUSTOMERS]])&gt;=15000, "VIP",
    SUMIFS(FACT_ORDERS[TotalAmount], FACT_ORDERS[WD_CUSTOMERS],FACT_ORDERS[[#This Row],[WD_CUSTOMERS]])&gt;=8000, "Premium",
    TRUE, "Regular"
)</f>
        <v>Regular</v>
      </c>
      <c r="N2277" s="32" cm="1">
        <f t="array" ref="N2277">_xlfn.IFS(
   FACT_ORDERS[[#This Row],[TypeOfClient]]="VIP", 0.2,
   FACT_ORDERS[[#This Row],[TypeOfClient]]="Premium", 0.1,
   TRUE, 0
)</f>
        <v>0</v>
      </c>
      <c r="O2277" s="31" cm="1">
        <f t="array" ref="O2277">_xlfn.IFS(
   FACT_ORDERS[[#This Row],[TotalAmount]]&gt;1500, 0.15,
   FACT_ORDERS[[#This Row],[TotalAmount]]&gt;1000, 0.1,
   FACT_ORDERS[[#This Row],[TotalAmount]]&gt;500, 0.05,
   TRUE, 0
)</f>
        <v>0.05</v>
      </c>
      <c r="P2277" s="28">
        <f xml:space="preserve"> FACT_ORDERS[[#This Row],[TotalAmount]] * (1 - (FACT_ORDERS[[#This Row],[ClientDiscount]] + FACT_ORDERS[[#This Row],[OrderDiscount]]) )</f>
        <v>559.54999999999995</v>
      </c>
      <c r="Q2277" s="28">
        <f>FACT_ORDERS[[#This Row],[TotalAmountWithDiscount]]+FACT_ORDERS[[#This Row],[DeliveryCost]]</f>
        <v>559.54999999999995</v>
      </c>
      <c r="R2277" s="35">
        <v>45554</v>
      </c>
      <c r="S2277" s="35" t="str">
        <f>IF(NETWORKDAYS(FACT_ORDERS[[#This Row],[Order-Date]], FACT_ORDERS[[#This Row],[ArrivalDate ]]) &gt; 10, "Late", "On Time")</f>
        <v>On Time</v>
      </c>
    </row>
    <row r="2278" spans="1:19" x14ac:dyDescent="0.3">
      <c r="A2278" s="12">
        <v>7276</v>
      </c>
      <c r="B2278" s="12">
        <v>229</v>
      </c>
      <c r="C2278" s="12">
        <v>10202</v>
      </c>
      <c r="D2278" s="12">
        <v>2277</v>
      </c>
      <c r="E2278" s="12" t="s">
        <v>244</v>
      </c>
      <c r="F2278" s="13">
        <v>45547</v>
      </c>
      <c r="G2278" s="26" t="s">
        <v>12778</v>
      </c>
      <c r="H2278" s="12">
        <v>23</v>
      </c>
      <c r="I2278" s="28">
        <f>VLOOKUP(B:B,DIM_PRODUCTS!A:F,5,FALSE)</f>
        <v>24</v>
      </c>
      <c r="J2278" s="28">
        <f>FACT_ORDERS[[#This Row],[ProductPrice]]*FACT_ORDERS[[#This Row],[Quantity]]</f>
        <v>552</v>
      </c>
      <c r="K2278" s="12" t="str">
        <f>VLOOKUP(C:C,DIM_CUSTOMERS!A:G,7,FALSE)</f>
        <v>USA</v>
      </c>
      <c r="L2278" s="30" cm="1">
        <f t="array" ref="L2278">_xlfn.IFS(
    AND(FACT_ORDERS[[#This Row],[DeliveryMehtod]]="shippment",FACT_ORDERS[[#This Row],[TotalAmount]]&gt;=200), 0,
    AND(FACT_ORDERS[[#This Row],[DeliveryMehtod]]="pickup"), 15,
    AND(FACT_ORDERS[[#This Row],[DeliveryMehtod]]="shippment",FACT_ORDERS[[#This Row],[TotalAmount]]&lt;200), 35
)</f>
        <v>0</v>
      </c>
      <c r="M2278" s="12" t="str" cm="1">
        <f t="array" ref="M2278">_xlfn.IFS(
    SUMIFS(FACT_ORDERS[TotalAmount], FACT_ORDERS[WD_CUSTOMERS],FACT_ORDERS[[#This Row],[WD_CUSTOMERS]])&gt;=15000, "VIP",
    SUMIFS(FACT_ORDERS[TotalAmount], FACT_ORDERS[WD_CUSTOMERS],FACT_ORDERS[[#This Row],[WD_CUSTOMERS]])&gt;=8000, "Premium",
    TRUE, "Regular"
)</f>
        <v>Regular</v>
      </c>
      <c r="N2278" s="32" cm="1">
        <f t="array" ref="N2278">_xlfn.IFS(
   FACT_ORDERS[[#This Row],[TypeOfClient]]="VIP", 0.2,
   FACT_ORDERS[[#This Row],[TypeOfClient]]="Premium", 0.1,
   TRUE, 0
)</f>
        <v>0</v>
      </c>
      <c r="O2278" s="31" cm="1">
        <f t="array" ref="O2278">_xlfn.IFS(
   FACT_ORDERS[[#This Row],[TotalAmount]]&gt;1500, 0.15,
   FACT_ORDERS[[#This Row],[TotalAmount]]&gt;1000, 0.1,
   FACT_ORDERS[[#This Row],[TotalAmount]]&gt;500, 0.05,
   TRUE, 0
)</f>
        <v>0.05</v>
      </c>
      <c r="P2278" s="28">
        <f xml:space="preserve"> FACT_ORDERS[[#This Row],[TotalAmount]] * (1 - (FACT_ORDERS[[#This Row],[ClientDiscount]] + FACT_ORDERS[[#This Row],[OrderDiscount]]) )</f>
        <v>524.4</v>
      </c>
      <c r="Q2278" s="28">
        <f>FACT_ORDERS[[#This Row],[TotalAmountWithDiscount]]+FACT_ORDERS[[#This Row],[DeliveryCost]]</f>
        <v>524.4</v>
      </c>
      <c r="R2278" s="35">
        <v>45555</v>
      </c>
      <c r="S2278" s="35" t="str">
        <f>IF(NETWORKDAYS(FACT_ORDERS[[#This Row],[Order-Date]], FACT_ORDERS[[#This Row],[ArrivalDate ]]) &gt; 10, "Late", "On Time")</f>
        <v>On Time</v>
      </c>
    </row>
    <row r="2279" spans="1:19" x14ac:dyDescent="0.3">
      <c r="A2279" s="12">
        <v>7277</v>
      </c>
      <c r="B2279" s="12">
        <v>296</v>
      </c>
      <c r="C2279" s="12">
        <v>10202</v>
      </c>
      <c r="D2279" s="12">
        <v>2278</v>
      </c>
      <c r="E2279" s="12" t="s">
        <v>244</v>
      </c>
      <c r="F2279" s="13">
        <v>45545</v>
      </c>
      <c r="G2279" s="26" t="s">
        <v>3665</v>
      </c>
      <c r="H2279" s="12">
        <v>14</v>
      </c>
      <c r="I2279" s="28">
        <f>VLOOKUP(B:B,DIM_PRODUCTS!A:F,5,FALSE)</f>
        <v>5</v>
      </c>
      <c r="J2279" s="28">
        <f>FACT_ORDERS[[#This Row],[ProductPrice]]*FACT_ORDERS[[#This Row],[Quantity]]</f>
        <v>70</v>
      </c>
      <c r="K2279" s="12" t="str">
        <f>VLOOKUP(C:C,DIM_CUSTOMERS!A:G,7,FALSE)</f>
        <v>USA</v>
      </c>
      <c r="L2279" s="30" cm="1">
        <f t="array" ref="L2279">_xlfn.IFS(
    AND(FACT_ORDERS[[#This Row],[DeliveryMehtod]]="shippment",FACT_ORDERS[[#This Row],[TotalAmount]]&gt;=200), 0,
    AND(FACT_ORDERS[[#This Row],[DeliveryMehtod]]="pickup"), 15,
    AND(FACT_ORDERS[[#This Row],[DeliveryMehtod]]="shippment",FACT_ORDERS[[#This Row],[TotalAmount]]&lt;200), 35
)</f>
        <v>35</v>
      </c>
      <c r="M2279" s="12" t="str" cm="1">
        <f t="array" ref="M2279">_xlfn.IFS(
    SUMIFS(FACT_ORDERS[TotalAmount], FACT_ORDERS[WD_CUSTOMERS],FACT_ORDERS[[#This Row],[WD_CUSTOMERS]])&gt;=15000, "VIP",
    SUMIFS(FACT_ORDERS[TotalAmount], FACT_ORDERS[WD_CUSTOMERS],FACT_ORDERS[[#This Row],[WD_CUSTOMERS]])&gt;=8000, "Premium",
    TRUE, "Regular"
)</f>
        <v>Regular</v>
      </c>
      <c r="N2279" s="32" cm="1">
        <f t="array" ref="N2279">_xlfn.IFS(
   FACT_ORDERS[[#This Row],[TypeOfClient]]="VIP", 0.2,
   FACT_ORDERS[[#This Row],[TypeOfClient]]="Premium", 0.1,
   TRUE, 0
)</f>
        <v>0</v>
      </c>
      <c r="O2279" s="31" cm="1">
        <f t="array" ref="O2279">_xlfn.IFS(
   FACT_ORDERS[[#This Row],[TotalAmount]]&gt;1500, 0.15,
   FACT_ORDERS[[#This Row],[TotalAmount]]&gt;1000, 0.1,
   FACT_ORDERS[[#This Row],[TotalAmount]]&gt;500, 0.05,
   TRUE, 0
)</f>
        <v>0</v>
      </c>
      <c r="P2279" s="28">
        <f xml:space="preserve"> FACT_ORDERS[[#This Row],[TotalAmount]] * (1 - (FACT_ORDERS[[#This Row],[ClientDiscount]] + FACT_ORDERS[[#This Row],[OrderDiscount]]) )</f>
        <v>70</v>
      </c>
      <c r="Q2279" s="28">
        <f>FACT_ORDERS[[#This Row],[TotalAmountWithDiscount]]+FACT_ORDERS[[#This Row],[DeliveryCost]]</f>
        <v>105</v>
      </c>
      <c r="R2279" s="35">
        <v>45554</v>
      </c>
      <c r="S2279" s="35" t="str">
        <f>IF(NETWORKDAYS(FACT_ORDERS[[#This Row],[Order-Date]], FACT_ORDERS[[#This Row],[ArrivalDate ]]) &gt; 10, "Late", "On Time")</f>
        <v>On Time</v>
      </c>
    </row>
    <row r="2280" spans="1:19" x14ac:dyDescent="0.3">
      <c r="A2280" s="12">
        <v>7278</v>
      </c>
      <c r="B2280" s="12">
        <v>298</v>
      </c>
      <c r="C2280" s="12">
        <v>10202</v>
      </c>
      <c r="D2280" s="12">
        <v>2279</v>
      </c>
      <c r="E2280" s="12" t="s">
        <v>243</v>
      </c>
      <c r="F2280" s="13">
        <v>45545</v>
      </c>
      <c r="G2280" s="26" t="s">
        <v>12779</v>
      </c>
      <c r="H2280" s="12">
        <v>32</v>
      </c>
      <c r="I2280" s="28">
        <f>VLOOKUP(B:B,DIM_PRODUCTS!A:F,5,FALSE)</f>
        <v>19</v>
      </c>
      <c r="J2280" s="28">
        <f>FACT_ORDERS[[#This Row],[ProductPrice]]*FACT_ORDERS[[#This Row],[Quantity]]</f>
        <v>608</v>
      </c>
      <c r="K2280" s="12" t="str">
        <f>VLOOKUP(C:C,DIM_CUSTOMERS!A:G,7,FALSE)</f>
        <v>USA</v>
      </c>
      <c r="L2280" s="30" cm="1">
        <f t="array" ref="L2280">_xlfn.IFS(
    AND(FACT_ORDERS[[#This Row],[DeliveryMehtod]]="shippment",FACT_ORDERS[[#This Row],[TotalAmount]]&gt;=200), 0,
    AND(FACT_ORDERS[[#This Row],[DeliveryMehtod]]="pickup"), 15,
    AND(FACT_ORDERS[[#This Row],[DeliveryMehtod]]="shippment",FACT_ORDERS[[#This Row],[TotalAmount]]&lt;200), 35
)</f>
        <v>15</v>
      </c>
      <c r="M2280" s="12" t="str" cm="1">
        <f t="array" ref="M2280">_xlfn.IFS(
    SUMIFS(FACT_ORDERS[TotalAmount], FACT_ORDERS[WD_CUSTOMERS],FACT_ORDERS[[#This Row],[WD_CUSTOMERS]])&gt;=15000, "VIP",
    SUMIFS(FACT_ORDERS[TotalAmount], FACT_ORDERS[WD_CUSTOMERS],FACT_ORDERS[[#This Row],[WD_CUSTOMERS]])&gt;=8000, "Premium",
    TRUE, "Regular"
)</f>
        <v>Regular</v>
      </c>
      <c r="N2280" s="32" cm="1">
        <f t="array" ref="N2280">_xlfn.IFS(
   FACT_ORDERS[[#This Row],[TypeOfClient]]="VIP", 0.2,
   FACT_ORDERS[[#This Row],[TypeOfClient]]="Premium", 0.1,
   TRUE, 0
)</f>
        <v>0</v>
      </c>
      <c r="O2280" s="31" cm="1">
        <f t="array" ref="O2280">_xlfn.IFS(
   FACT_ORDERS[[#This Row],[TotalAmount]]&gt;1500, 0.15,
   FACT_ORDERS[[#This Row],[TotalAmount]]&gt;1000, 0.1,
   FACT_ORDERS[[#This Row],[TotalAmount]]&gt;500, 0.05,
   TRUE, 0
)</f>
        <v>0.05</v>
      </c>
      <c r="P2280" s="28">
        <f xml:space="preserve"> FACT_ORDERS[[#This Row],[TotalAmount]] * (1 - (FACT_ORDERS[[#This Row],[ClientDiscount]] + FACT_ORDERS[[#This Row],[OrderDiscount]]) )</f>
        <v>577.6</v>
      </c>
      <c r="Q2280" s="28">
        <f>FACT_ORDERS[[#This Row],[TotalAmountWithDiscount]]+FACT_ORDERS[[#This Row],[DeliveryCost]]</f>
        <v>592.6</v>
      </c>
      <c r="R2280" s="35">
        <v>45553</v>
      </c>
      <c r="S2280" s="35" t="str">
        <f>IF(NETWORKDAYS(FACT_ORDERS[[#This Row],[Order-Date]], FACT_ORDERS[[#This Row],[ArrivalDate ]]) &gt; 10, "Late", "On Time")</f>
        <v>On Time</v>
      </c>
    </row>
    <row r="2281" spans="1:19" x14ac:dyDescent="0.3">
      <c r="A2281" s="12">
        <v>7279</v>
      </c>
      <c r="B2281" s="12">
        <v>229</v>
      </c>
      <c r="C2281" s="12">
        <v>10202</v>
      </c>
      <c r="D2281" s="12">
        <v>2280</v>
      </c>
      <c r="E2281" s="12" t="s">
        <v>244</v>
      </c>
      <c r="F2281" s="13">
        <v>45545</v>
      </c>
      <c r="G2281" s="26" t="s">
        <v>12780</v>
      </c>
      <c r="H2281" s="12">
        <v>28</v>
      </c>
      <c r="I2281" s="28">
        <f>VLOOKUP(B:B,DIM_PRODUCTS!A:F,5,FALSE)</f>
        <v>24</v>
      </c>
      <c r="J2281" s="28">
        <f>FACT_ORDERS[[#This Row],[ProductPrice]]*FACT_ORDERS[[#This Row],[Quantity]]</f>
        <v>672</v>
      </c>
      <c r="K2281" s="12" t="str">
        <f>VLOOKUP(C:C,DIM_CUSTOMERS!A:G,7,FALSE)</f>
        <v>USA</v>
      </c>
      <c r="L2281" s="30" cm="1">
        <f t="array" ref="L2281">_xlfn.IFS(
    AND(FACT_ORDERS[[#This Row],[DeliveryMehtod]]="shippment",FACT_ORDERS[[#This Row],[TotalAmount]]&gt;=200), 0,
    AND(FACT_ORDERS[[#This Row],[DeliveryMehtod]]="pickup"), 15,
    AND(FACT_ORDERS[[#This Row],[DeliveryMehtod]]="shippment",FACT_ORDERS[[#This Row],[TotalAmount]]&lt;200), 35
)</f>
        <v>0</v>
      </c>
      <c r="M2281" s="12" t="str" cm="1">
        <f t="array" ref="M2281">_xlfn.IFS(
    SUMIFS(FACT_ORDERS[TotalAmount], FACT_ORDERS[WD_CUSTOMERS],FACT_ORDERS[[#This Row],[WD_CUSTOMERS]])&gt;=15000, "VIP",
    SUMIFS(FACT_ORDERS[TotalAmount], FACT_ORDERS[WD_CUSTOMERS],FACT_ORDERS[[#This Row],[WD_CUSTOMERS]])&gt;=8000, "Premium",
    TRUE, "Regular"
)</f>
        <v>Regular</v>
      </c>
      <c r="N2281" s="32" cm="1">
        <f t="array" ref="N2281">_xlfn.IFS(
   FACT_ORDERS[[#This Row],[TypeOfClient]]="VIP", 0.2,
   FACT_ORDERS[[#This Row],[TypeOfClient]]="Premium", 0.1,
   TRUE, 0
)</f>
        <v>0</v>
      </c>
      <c r="O2281" s="31" cm="1">
        <f t="array" ref="O2281">_xlfn.IFS(
   FACT_ORDERS[[#This Row],[TotalAmount]]&gt;1500, 0.15,
   FACT_ORDERS[[#This Row],[TotalAmount]]&gt;1000, 0.1,
   FACT_ORDERS[[#This Row],[TotalAmount]]&gt;500, 0.05,
   TRUE, 0
)</f>
        <v>0.05</v>
      </c>
      <c r="P2281" s="28">
        <f xml:space="preserve"> FACT_ORDERS[[#This Row],[TotalAmount]] * (1 - (FACT_ORDERS[[#This Row],[ClientDiscount]] + FACT_ORDERS[[#This Row],[OrderDiscount]]) )</f>
        <v>638.4</v>
      </c>
      <c r="Q2281" s="28">
        <f>FACT_ORDERS[[#This Row],[TotalAmountWithDiscount]]+FACT_ORDERS[[#This Row],[DeliveryCost]]</f>
        <v>638.4</v>
      </c>
      <c r="R2281" s="35">
        <v>45554</v>
      </c>
      <c r="S2281" s="35" t="str">
        <f>IF(NETWORKDAYS(FACT_ORDERS[[#This Row],[Order-Date]], FACT_ORDERS[[#This Row],[ArrivalDate ]]) &gt; 10, "Late", "On Time")</f>
        <v>On Time</v>
      </c>
    </row>
    <row r="2282" spans="1:19" x14ac:dyDescent="0.3">
      <c r="A2282" s="12">
        <v>7280</v>
      </c>
      <c r="B2282" s="12">
        <v>296</v>
      </c>
      <c r="C2282" s="12">
        <v>10202</v>
      </c>
      <c r="D2282" s="12">
        <v>2281</v>
      </c>
      <c r="E2282" s="12" t="s">
        <v>244</v>
      </c>
      <c r="F2282" s="13">
        <v>45542</v>
      </c>
      <c r="G2282" s="26" t="s">
        <v>12781</v>
      </c>
      <c r="H2282" s="12">
        <v>13</v>
      </c>
      <c r="I2282" s="28">
        <f>VLOOKUP(B:B,DIM_PRODUCTS!A:F,5,FALSE)</f>
        <v>5</v>
      </c>
      <c r="J2282" s="28">
        <f>FACT_ORDERS[[#This Row],[ProductPrice]]*FACT_ORDERS[[#This Row],[Quantity]]</f>
        <v>65</v>
      </c>
      <c r="K2282" s="12" t="str">
        <f>VLOOKUP(C:C,DIM_CUSTOMERS!A:G,7,FALSE)</f>
        <v>USA</v>
      </c>
      <c r="L2282" s="30" cm="1">
        <f t="array" ref="L2282">_xlfn.IFS(
    AND(FACT_ORDERS[[#This Row],[DeliveryMehtod]]="shippment",FACT_ORDERS[[#This Row],[TotalAmount]]&gt;=200), 0,
    AND(FACT_ORDERS[[#This Row],[DeliveryMehtod]]="pickup"), 15,
    AND(FACT_ORDERS[[#This Row],[DeliveryMehtod]]="shippment",FACT_ORDERS[[#This Row],[TotalAmount]]&lt;200), 35
)</f>
        <v>35</v>
      </c>
      <c r="M2282" s="12" t="str" cm="1">
        <f t="array" ref="M2282">_xlfn.IFS(
    SUMIFS(FACT_ORDERS[TotalAmount], FACT_ORDERS[WD_CUSTOMERS],FACT_ORDERS[[#This Row],[WD_CUSTOMERS]])&gt;=15000, "VIP",
    SUMIFS(FACT_ORDERS[TotalAmount], FACT_ORDERS[WD_CUSTOMERS],FACT_ORDERS[[#This Row],[WD_CUSTOMERS]])&gt;=8000, "Premium",
    TRUE, "Regular"
)</f>
        <v>Regular</v>
      </c>
      <c r="N2282" s="32" cm="1">
        <f t="array" ref="N2282">_xlfn.IFS(
   FACT_ORDERS[[#This Row],[TypeOfClient]]="VIP", 0.2,
   FACT_ORDERS[[#This Row],[TypeOfClient]]="Premium", 0.1,
   TRUE, 0
)</f>
        <v>0</v>
      </c>
      <c r="O2282" s="31" cm="1">
        <f t="array" ref="O2282">_xlfn.IFS(
   FACT_ORDERS[[#This Row],[TotalAmount]]&gt;1500, 0.15,
   FACT_ORDERS[[#This Row],[TotalAmount]]&gt;1000, 0.1,
   FACT_ORDERS[[#This Row],[TotalAmount]]&gt;500, 0.05,
   TRUE, 0
)</f>
        <v>0</v>
      </c>
      <c r="P2282" s="28">
        <f xml:space="preserve"> FACT_ORDERS[[#This Row],[TotalAmount]] * (1 - (FACT_ORDERS[[#This Row],[ClientDiscount]] + FACT_ORDERS[[#This Row],[OrderDiscount]]) )</f>
        <v>65</v>
      </c>
      <c r="Q2282" s="28">
        <f>FACT_ORDERS[[#This Row],[TotalAmountWithDiscount]]+FACT_ORDERS[[#This Row],[DeliveryCost]]</f>
        <v>100</v>
      </c>
      <c r="R2282" s="35">
        <v>45549</v>
      </c>
      <c r="S2282" s="35" t="str">
        <f>IF(NETWORKDAYS(FACT_ORDERS[[#This Row],[Order-Date]], FACT_ORDERS[[#This Row],[ArrivalDate ]]) &gt; 10, "Late", "On Time")</f>
        <v>On Time</v>
      </c>
    </row>
    <row r="2283" spans="1:19" x14ac:dyDescent="0.3">
      <c r="A2283" s="12">
        <v>7281</v>
      </c>
      <c r="B2283" s="12">
        <v>298</v>
      </c>
      <c r="C2283" s="12">
        <v>10202</v>
      </c>
      <c r="D2283" s="12">
        <v>2282</v>
      </c>
      <c r="E2283" s="12" t="s">
        <v>244</v>
      </c>
      <c r="F2283" s="13">
        <v>45542</v>
      </c>
      <c r="G2283" s="26" t="s">
        <v>12782</v>
      </c>
      <c r="H2283" s="12">
        <v>31</v>
      </c>
      <c r="I2283" s="28">
        <f>VLOOKUP(B:B,DIM_PRODUCTS!A:F,5,FALSE)</f>
        <v>19</v>
      </c>
      <c r="J2283" s="28">
        <f>FACT_ORDERS[[#This Row],[ProductPrice]]*FACT_ORDERS[[#This Row],[Quantity]]</f>
        <v>589</v>
      </c>
      <c r="K2283" s="12" t="str">
        <f>VLOOKUP(C:C,DIM_CUSTOMERS!A:G,7,FALSE)</f>
        <v>USA</v>
      </c>
      <c r="L2283" s="30" cm="1">
        <f t="array" ref="L2283">_xlfn.IFS(
    AND(FACT_ORDERS[[#This Row],[DeliveryMehtod]]="shippment",FACT_ORDERS[[#This Row],[TotalAmount]]&gt;=200), 0,
    AND(FACT_ORDERS[[#This Row],[DeliveryMehtod]]="pickup"), 15,
    AND(FACT_ORDERS[[#This Row],[DeliveryMehtod]]="shippment",FACT_ORDERS[[#This Row],[TotalAmount]]&lt;200), 35
)</f>
        <v>0</v>
      </c>
      <c r="M2283" s="12" t="str" cm="1">
        <f t="array" ref="M2283">_xlfn.IFS(
    SUMIFS(FACT_ORDERS[TotalAmount], FACT_ORDERS[WD_CUSTOMERS],FACT_ORDERS[[#This Row],[WD_CUSTOMERS]])&gt;=15000, "VIP",
    SUMIFS(FACT_ORDERS[TotalAmount], FACT_ORDERS[WD_CUSTOMERS],FACT_ORDERS[[#This Row],[WD_CUSTOMERS]])&gt;=8000, "Premium",
    TRUE, "Regular"
)</f>
        <v>Regular</v>
      </c>
      <c r="N2283" s="32" cm="1">
        <f t="array" ref="N2283">_xlfn.IFS(
   FACT_ORDERS[[#This Row],[TypeOfClient]]="VIP", 0.2,
   FACT_ORDERS[[#This Row],[TypeOfClient]]="Premium", 0.1,
   TRUE, 0
)</f>
        <v>0</v>
      </c>
      <c r="O2283" s="31" cm="1">
        <f t="array" ref="O2283">_xlfn.IFS(
   FACT_ORDERS[[#This Row],[TotalAmount]]&gt;1500, 0.15,
   FACT_ORDERS[[#This Row],[TotalAmount]]&gt;1000, 0.1,
   FACT_ORDERS[[#This Row],[TotalAmount]]&gt;500, 0.05,
   TRUE, 0
)</f>
        <v>0.05</v>
      </c>
      <c r="P2283" s="28">
        <f xml:space="preserve"> FACT_ORDERS[[#This Row],[TotalAmount]] * (1 - (FACT_ORDERS[[#This Row],[ClientDiscount]] + FACT_ORDERS[[#This Row],[OrderDiscount]]) )</f>
        <v>559.54999999999995</v>
      </c>
      <c r="Q2283" s="28">
        <f>FACT_ORDERS[[#This Row],[TotalAmountWithDiscount]]+FACT_ORDERS[[#This Row],[DeliveryCost]]</f>
        <v>559.54999999999995</v>
      </c>
      <c r="R2283" s="35">
        <v>45551</v>
      </c>
      <c r="S2283" s="35" t="str">
        <f>IF(NETWORKDAYS(FACT_ORDERS[[#This Row],[Order-Date]], FACT_ORDERS[[#This Row],[ArrivalDate ]]) &gt; 10, "Late", "On Time")</f>
        <v>On Time</v>
      </c>
    </row>
    <row r="2284" spans="1:19" x14ac:dyDescent="0.3">
      <c r="A2284" s="12">
        <v>7282</v>
      </c>
      <c r="B2284" s="12">
        <v>229</v>
      </c>
      <c r="C2284" s="12">
        <v>10202</v>
      </c>
      <c r="D2284" s="12">
        <v>2283</v>
      </c>
      <c r="E2284" s="12" t="s">
        <v>244</v>
      </c>
      <c r="F2284" s="13">
        <v>45542</v>
      </c>
      <c r="G2284" s="26" t="s">
        <v>12783</v>
      </c>
      <c r="H2284" s="12">
        <v>17</v>
      </c>
      <c r="I2284" s="28">
        <f>VLOOKUP(B:B,DIM_PRODUCTS!A:F,5,FALSE)</f>
        <v>24</v>
      </c>
      <c r="J2284" s="28">
        <f>FACT_ORDERS[[#This Row],[ProductPrice]]*FACT_ORDERS[[#This Row],[Quantity]]</f>
        <v>408</v>
      </c>
      <c r="K2284" s="12" t="str">
        <f>VLOOKUP(C:C,DIM_CUSTOMERS!A:G,7,FALSE)</f>
        <v>USA</v>
      </c>
      <c r="L2284" s="30" cm="1">
        <f t="array" ref="L2284">_xlfn.IFS(
    AND(FACT_ORDERS[[#This Row],[DeliveryMehtod]]="shippment",FACT_ORDERS[[#This Row],[TotalAmount]]&gt;=200), 0,
    AND(FACT_ORDERS[[#This Row],[DeliveryMehtod]]="pickup"), 15,
    AND(FACT_ORDERS[[#This Row],[DeliveryMehtod]]="shippment",FACT_ORDERS[[#This Row],[TotalAmount]]&lt;200), 35
)</f>
        <v>0</v>
      </c>
      <c r="M2284" s="12" t="str" cm="1">
        <f t="array" ref="M2284">_xlfn.IFS(
    SUMIFS(FACT_ORDERS[TotalAmount], FACT_ORDERS[WD_CUSTOMERS],FACT_ORDERS[[#This Row],[WD_CUSTOMERS]])&gt;=15000, "VIP",
    SUMIFS(FACT_ORDERS[TotalAmount], FACT_ORDERS[WD_CUSTOMERS],FACT_ORDERS[[#This Row],[WD_CUSTOMERS]])&gt;=8000, "Premium",
    TRUE, "Regular"
)</f>
        <v>Regular</v>
      </c>
      <c r="N2284" s="32" cm="1">
        <f t="array" ref="N2284">_xlfn.IFS(
   FACT_ORDERS[[#This Row],[TypeOfClient]]="VIP", 0.2,
   FACT_ORDERS[[#This Row],[TypeOfClient]]="Premium", 0.1,
   TRUE, 0
)</f>
        <v>0</v>
      </c>
      <c r="O2284" s="31" cm="1">
        <f t="array" ref="O2284">_xlfn.IFS(
   FACT_ORDERS[[#This Row],[TotalAmount]]&gt;1500, 0.15,
   FACT_ORDERS[[#This Row],[TotalAmount]]&gt;1000, 0.1,
   FACT_ORDERS[[#This Row],[TotalAmount]]&gt;500, 0.05,
   TRUE, 0
)</f>
        <v>0</v>
      </c>
      <c r="P2284" s="28">
        <f xml:space="preserve"> FACT_ORDERS[[#This Row],[TotalAmount]] * (1 - (FACT_ORDERS[[#This Row],[ClientDiscount]] + FACT_ORDERS[[#This Row],[OrderDiscount]]) )</f>
        <v>408</v>
      </c>
      <c r="Q2284" s="28">
        <f>FACT_ORDERS[[#This Row],[TotalAmountWithDiscount]]+FACT_ORDERS[[#This Row],[DeliveryCost]]</f>
        <v>408</v>
      </c>
      <c r="R2284" s="35">
        <v>45562</v>
      </c>
      <c r="S2284" s="35" t="str">
        <f>IF(NETWORKDAYS(FACT_ORDERS[[#This Row],[Order-Date]], FACT_ORDERS[[#This Row],[ArrivalDate ]]) &gt; 10, "Late", "On Time")</f>
        <v>Late</v>
      </c>
    </row>
    <row r="2285" spans="1:19" x14ac:dyDescent="0.3">
      <c r="A2285" s="12">
        <v>7283</v>
      </c>
      <c r="B2285" s="12">
        <v>296</v>
      </c>
      <c r="C2285" s="12">
        <v>10202</v>
      </c>
      <c r="D2285" s="12">
        <v>2284</v>
      </c>
      <c r="E2285" s="12" t="s">
        <v>244</v>
      </c>
      <c r="F2285" s="13">
        <v>45544</v>
      </c>
      <c r="G2285" s="26" t="s">
        <v>12784</v>
      </c>
      <c r="H2285" s="12">
        <v>12</v>
      </c>
      <c r="I2285" s="28">
        <f>VLOOKUP(B:B,DIM_PRODUCTS!A:F,5,FALSE)</f>
        <v>5</v>
      </c>
      <c r="J2285" s="28">
        <f>FACT_ORDERS[[#This Row],[ProductPrice]]*FACT_ORDERS[[#This Row],[Quantity]]</f>
        <v>60</v>
      </c>
      <c r="K2285" s="12" t="str">
        <f>VLOOKUP(C:C,DIM_CUSTOMERS!A:G,7,FALSE)</f>
        <v>USA</v>
      </c>
      <c r="L2285" s="30" cm="1">
        <f t="array" ref="L2285">_xlfn.IFS(
    AND(FACT_ORDERS[[#This Row],[DeliveryMehtod]]="shippment",FACT_ORDERS[[#This Row],[TotalAmount]]&gt;=200), 0,
    AND(FACT_ORDERS[[#This Row],[DeliveryMehtod]]="pickup"), 15,
    AND(FACT_ORDERS[[#This Row],[DeliveryMehtod]]="shippment",FACT_ORDERS[[#This Row],[TotalAmount]]&lt;200), 35
)</f>
        <v>35</v>
      </c>
      <c r="M2285" s="12" t="str" cm="1">
        <f t="array" ref="M2285">_xlfn.IFS(
    SUMIFS(FACT_ORDERS[TotalAmount], FACT_ORDERS[WD_CUSTOMERS],FACT_ORDERS[[#This Row],[WD_CUSTOMERS]])&gt;=15000, "VIP",
    SUMIFS(FACT_ORDERS[TotalAmount], FACT_ORDERS[WD_CUSTOMERS],FACT_ORDERS[[#This Row],[WD_CUSTOMERS]])&gt;=8000, "Premium",
    TRUE, "Regular"
)</f>
        <v>Regular</v>
      </c>
      <c r="N2285" s="32" cm="1">
        <f t="array" ref="N2285">_xlfn.IFS(
   FACT_ORDERS[[#This Row],[TypeOfClient]]="VIP", 0.2,
   FACT_ORDERS[[#This Row],[TypeOfClient]]="Premium", 0.1,
   TRUE, 0
)</f>
        <v>0</v>
      </c>
      <c r="O2285" s="31" cm="1">
        <f t="array" ref="O2285">_xlfn.IFS(
   FACT_ORDERS[[#This Row],[TotalAmount]]&gt;1500, 0.15,
   FACT_ORDERS[[#This Row],[TotalAmount]]&gt;1000, 0.1,
   FACT_ORDERS[[#This Row],[TotalAmount]]&gt;500, 0.05,
   TRUE, 0
)</f>
        <v>0</v>
      </c>
      <c r="P2285" s="28">
        <f xml:space="preserve"> FACT_ORDERS[[#This Row],[TotalAmount]] * (1 - (FACT_ORDERS[[#This Row],[ClientDiscount]] + FACT_ORDERS[[#This Row],[OrderDiscount]]) )</f>
        <v>60</v>
      </c>
      <c r="Q2285" s="28">
        <f>FACT_ORDERS[[#This Row],[TotalAmountWithDiscount]]+FACT_ORDERS[[#This Row],[DeliveryCost]]</f>
        <v>95</v>
      </c>
      <c r="R2285" s="35">
        <v>45553</v>
      </c>
      <c r="S2285" s="35" t="str">
        <f>IF(NETWORKDAYS(FACT_ORDERS[[#This Row],[Order-Date]], FACT_ORDERS[[#This Row],[ArrivalDate ]]) &gt; 10, "Late", "On Time")</f>
        <v>On Time</v>
      </c>
    </row>
    <row r="2286" spans="1:19" x14ac:dyDescent="0.3">
      <c r="A2286" s="12">
        <v>7284</v>
      </c>
      <c r="B2286" s="12">
        <v>298</v>
      </c>
      <c r="C2286" s="12">
        <v>10202</v>
      </c>
      <c r="D2286" s="12">
        <v>2285</v>
      </c>
      <c r="E2286" s="12" t="s">
        <v>244</v>
      </c>
      <c r="F2286" s="13">
        <v>45544</v>
      </c>
      <c r="G2286" s="26" t="s">
        <v>12785</v>
      </c>
      <c r="H2286" s="12">
        <v>31</v>
      </c>
      <c r="I2286" s="28">
        <f>VLOOKUP(B:B,DIM_PRODUCTS!A:F,5,FALSE)</f>
        <v>19</v>
      </c>
      <c r="J2286" s="28">
        <f>FACT_ORDERS[[#This Row],[ProductPrice]]*FACT_ORDERS[[#This Row],[Quantity]]</f>
        <v>589</v>
      </c>
      <c r="K2286" s="12" t="str">
        <f>VLOOKUP(C:C,DIM_CUSTOMERS!A:G,7,FALSE)</f>
        <v>USA</v>
      </c>
      <c r="L2286" s="30" cm="1">
        <f t="array" ref="L2286">_xlfn.IFS(
    AND(FACT_ORDERS[[#This Row],[DeliveryMehtod]]="shippment",FACT_ORDERS[[#This Row],[TotalAmount]]&gt;=200), 0,
    AND(FACT_ORDERS[[#This Row],[DeliveryMehtod]]="pickup"), 15,
    AND(FACT_ORDERS[[#This Row],[DeliveryMehtod]]="shippment",FACT_ORDERS[[#This Row],[TotalAmount]]&lt;200), 35
)</f>
        <v>0</v>
      </c>
      <c r="M2286" s="12" t="str" cm="1">
        <f t="array" ref="M2286">_xlfn.IFS(
    SUMIFS(FACT_ORDERS[TotalAmount], FACT_ORDERS[WD_CUSTOMERS],FACT_ORDERS[[#This Row],[WD_CUSTOMERS]])&gt;=15000, "VIP",
    SUMIFS(FACT_ORDERS[TotalAmount], FACT_ORDERS[WD_CUSTOMERS],FACT_ORDERS[[#This Row],[WD_CUSTOMERS]])&gt;=8000, "Premium",
    TRUE, "Regular"
)</f>
        <v>Regular</v>
      </c>
      <c r="N2286" s="32" cm="1">
        <f t="array" ref="N2286">_xlfn.IFS(
   FACT_ORDERS[[#This Row],[TypeOfClient]]="VIP", 0.2,
   FACT_ORDERS[[#This Row],[TypeOfClient]]="Premium", 0.1,
   TRUE, 0
)</f>
        <v>0</v>
      </c>
      <c r="O2286" s="31" cm="1">
        <f t="array" ref="O2286">_xlfn.IFS(
   FACT_ORDERS[[#This Row],[TotalAmount]]&gt;1500, 0.15,
   FACT_ORDERS[[#This Row],[TotalAmount]]&gt;1000, 0.1,
   FACT_ORDERS[[#This Row],[TotalAmount]]&gt;500, 0.05,
   TRUE, 0
)</f>
        <v>0.05</v>
      </c>
      <c r="P2286" s="28">
        <f xml:space="preserve"> FACT_ORDERS[[#This Row],[TotalAmount]] * (1 - (FACT_ORDERS[[#This Row],[ClientDiscount]] + FACT_ORDERS[[#This Row],[OrderDiscount]]) )</f>
        <v>559.54999999999995</v>
      </c>
      <c r="Q2286" s="28">
        <f>FACT_ORDERS[[#This Row],[TotalAmountWithDiscount]]+FACT_ORDERS[[#This Row],[DeliveryCost]]</f>
        <v>559.54999999999995</v>
      </c>
      <c r="R2286" s="35">
        <v>45552</v>
      </c>
      <c r="S2286" s="35" t="str">
        <f>IF(NETWORKDAYS(FACT_ORDERS[[#This Row],[Order-Date]], FACT_ORDERS[[#This Row],[ArrivalDate ]]) &gt; 10, "Late", "On Time")</f>
        <v>On Time</v>
      </c>
    </row>
    <row r="2287" spans="1:19" x14ac:dyDescent="0.3">
      <c r="A2287" s="12">
        <v>7285</v>
      </c>
      <c r="B2287" s="12">
        <v>229</v>
      </c>
      <c r="C2287" s="12">
        <v>10202</v>
      </c>
      <c r="D2287" s="12">
        <v>2286</v>
      </c>
      <c r="E2287" s="12" t="s">
        <v>243</v>
      </c>
      <c r="F2287" s="13">
        <v>45544</v>
      </c>
      <c r="G2287" s="26" t="s">
        <v>3730</v>
      </c>
      <c r="H2287" s="12">
        <v>26</v>
      </c>
      <c r="I2287" s="28">
        <f>VLOOKUP(B:B,DIM_PRODUCTS!A:F,5,FALSE)</f>
        <v>24</v>
      </c>
      <c r="J2287" s="28">
        <f>FACT_ORDERS[[#This Row],[ProductPrice]]*FACT_ORDERS[[#This Row],[Quantity]]</f>
        <v>624</v>
      </c>
      <c r="K2287" s="12" t="str">
        <f>VLOOKUP(C:C,DIM_CUSTOMERS!A:G,7,FALSE)</f>
        <v>USA</v>
      </c>
      <c r="L2287" s="30" cm="1">
        <f t="array" ref="L2287">_xlfn.IFS(
    AND(FACT_ORDERS[[#This Row],[DeliveryMehtod]]="shippment",FACT_ORDERS[[#This Row],[TotalAmount]]&gt;=200), 0,
    AND(FACT_ORDERS[[#This Row],[DeliveryMehtod]]="pickup"), 15,
    AND(FACT_ORDERS[[#This Row],[DeliveryMehtod]]="shippment",FACT_ORDERS[[#This Row],[TotalAmount]]&lt;200), 35
)</f>
        <v>15</v>
      </c>
      <c r="M2287" s="12" t="str" cm="1">
        <f t="array" ref="M2287">_xlfn.IFS(
    SUMIFS(FACT_ORDERS[TotalAmount], FACT_ORDERS[WD_CUSTOMERS],FACT_ORDERS[[#This Row],[WD_CUSTOMERS]])&gt;=15000, "VIP",
    SUMIFS(FACT_ORDERS[TotalAmount], FACT_ORDERS[WD_CUSTOMERS],FACT_ORDERS[[#This Row],[WD_CUSTOMERS]])&gt;=8000, "Premium",
    TRUE, "Regular"
)</f>
        <v>Regular</v>
      </c>
      <c r="N2287" s="32" cm="1">
        <f t="array" ref="N2287">_xlfn.IFS(
   FACT_ORDERS[[#This Row],[TypeOfClient]]="VIP", 0.2,
   FACT_ORDERS[[#This Row],[TypeOfClient]]="Premium", 0.1,
   TRUE, 0
)</f>
        <v>0</v>
      </c>
      <c r="O2287" s="31" cm="1">
        <f t="array" ref="O2287">_xlfn.IFS(
   FACT_ORDERS[[#This Row],[TotalAmount]]&gt;1500, 0.15,
   FACT_ORDERS[[#This Row],[TotalAmount]]&gt;1000, 0.1,
   FACT_ORDERS[[#This Row],[TotalAmount]]&gt;500, 0.05,
   TRUE, 0
)</f>
        <v>0.05</v>
      </c>
      <c r="P2287" s="28">
        <f xml:space="preserve"> FACT_ORDERS[[#This Row],[TotalAmount]] * (1 - (FACT_ORDERS[[#This Row],[ClientDiscount]] + FACT_ORDERS[[#This Row],[OrderDiscount]]) )</f>
        <v>592.79999999999995</v>
      </c>
      <c r="Q2287" s="28">
        <f>FACT_ORDERS[[#This Row],[TotalAmountWithDiscount]]+FACT_ORDERS[[#This Row],[DeliveryCost]]</f>
        <v>607.79999999999995</v>
      </c>
      <c r="R2287" s="35">
        <v>45554</v>
      </c>
      <c r="S2287" s="35" t="str">
        <f>IF(NETWORKDAYS(FACT_ORDERS[[#This Row],[Order-Date]], FACT_ORDERS[[#This Row],[ArrivalDate ]]) &gt; 10, "Late", "On Time")</f>
        <v>On Time</v>
      </c>
    </row>
    <row r="2288" spans="1:19" x14ac:dyDescent="0.3">
      <c r="A2288" s="12">
        <v>7286</v>
      </c>
      <c r="B2288" s="12">
        <v>296</v>
      </c>
      <c r="C2288" s="12">
        <v>10202</v>
      </c>
      <c r="D2288" s="12">
        <v>2287</v>
      </c>
      <c r="E2288" s="12" t="s">
        <v>244</v>
      </c>
      <c r="F2288" s="13">
        <v>45543</v>
      </c>
      <c r="G2288" s="26" t="s">
        <v>12786</v>
      </c>
      <c r="H2288" s="12">
        <v>13</v>
      </c>
      <c r="I2288" s="28">
        <f>VLOOKUP(B:B,DIM_PRODUCTS!A:F,5,FALSE)</f>
        <v>5</v>
      </c>
      <c r="J2288" s="28">
        <f>FACT_ORDERS[[#This Row],[ProductPrice]]*FACT_ORDERS[[#This Row],[Quantity]]</f>
        <v>65</v>
      </c>
      <c r="K2288" s="12" t="str">
        <f>VLOOKUP(C:C,DIM_CUSTOMERS!A:G,7,FALSE)</f>
        <v>USA</v>
      </c>
      <c r="L2288" s="30" cm="1">
        <f t="array" ref="L2288">_xlfn.IFS(
    AND(FACT_ORDERS[[#This Row],[DeliveryMehtod]]="shippment",FACT_ORDERS[[#This Row],[TotalAmount]]&gt;=200), 0,
    AND(FACT_ORDERS[[#This Row],[DeliveryMehtod]]="pickup"), 15,
    AND(FACT_ORDERS[[#This Row],[DeliveryMehtod]]="shippment",FACT_ORDERS[[#This Row],[TotalAmount]]&lt;200), 35
)</f>
        <v>35</v>
      </c>
      <c r="M2288" s="12" t="str" cm="1">
        <f t="array" ref="M2288">_xlfn.IFS(
    SUMIFS(FACT_ORDERS[TotalAmount], FACT_ORDERS[WD_CUSTOMERS],FACT_ORDERS[[#This Row],[WD_CUSTOMERS]])&gt;=15000, "VIP",
    SUMIFS(FACT_ORDERS[TotalAmount], FACT_ORDERS[WD_CUSTOMERS],FACT_ORDERS[[#This Row],[WD_CUSTOMERS]])&gt;=8000, "Premium",
    TRUE, "Regular"
)</f>
        <v>Regular</v>
      </c>
      <c r="N2288" s="32" cm="1">
        <f t="array" ref="N2288">_xlfn.IFS(
   FACT_ORDERS[[#This Row],[TypeOfClient]]="VIP", 0.2,
   FACT_ORDERS[[#This Row],[TypeOfClient]]="Premium", 0.1,
   TRUE, 0
)</f>
        <v>0</v>
      </c>
      <c r="O2288" s="31" cm="1">
        <f t="array" ref="O2288">_xlfn.IFS(
   FACT_ORDERS[[#This Row],[TotalAmount]]&gt;1500, 0.15,
   FACT_ORDERS[[#This Row],[TotalAmount]]&gt;1000, 0.1,
   FACT_ORDERS[[#This Row],[TotalAmount]]&gt;500, 0.05,
   TRUE, 0
)</f>
        <v>0</v>
      </c>
      <c r="P2288" s="28">
        <f xml:space="preserve"> FACT_ORDERS[[#This Row],[TotalAmount]] * (1 - (FACT_ORDERS[[#This Row],[ClientDiscount]] + FACT_ORDERS[[#This Row],[OrderDiscount]]) )</f>
        <v>65</v>
      </c>
      <c r="Q2288" s="28">
        <f>FACT_ORDERS[[#This Row],[TotalAmountWithDiscount]]+FACT_ORDERS[[#This Row],[DeliveryCost]]</f>
        <v>100</v>
      </c>
      <c r="R2288" s="35">
        <v>45554</v>
      </c>
      <c r="S2288" s="35" t="str">
        <f>IF(NETWORKDAYS(FACT_ORDERS[[#This Row],[Order-Date]], FACT_ORDERS[[#This Row],[ArrivalDate ]]) &gt; 10, "Late", "On Time")</f>
        <v>On Time</v>
      </c>
    </row>
    <row r="2289" spans="1:19" x14ac:dyDescent="0.3">
      <c r="A2289" s="12">
        <v>7287</v>
      </c>
      <c r="B2289" s="12">
        <v>298</v>
      </c>
      <c r="C2289" s="12">
        <v>10202</v>
      </c>
      <c r="D2289" s="12">
        <v>2288</v>
      </c>
      <c r="E2289" s="12" t="s">
        <v>244</v>
      </c>
      <c r="F2289" s="13">
        <v>45543</v>
      </c>
      <c r="G2289" s="26" t="s">
        <v>3541</v>
      </c>
      <c r="H2289" s="12">
        <v>30</v>
      </c>
      <c r="I2289" s="28">
        <f>VLOOKUP(B:B,DIM_PRODUCTS!A:F,5,FALSE)</f>
        <v>19</v>
      </c>
      <c r="J2289" s="28">
        <f>FACT_ORDERS[[#This Row],[ProductPrice]]*FACT_ORDERS[[#This Row],[Quantity]]</f>
        <v>570</v>
      </c>
      <c r="K2289" s="12" t="str">
        <f>VLOOKUP(C:C,DIM_CUSTOMERS!A:G,7,FALSE)</f>
        <v>USA</v>
      </c>
      <c r="L2289" s="30" cm="1">
        <f t="array" ref="L2289">_xlfn.IFS(
    AND(FACT_ORDERS[[#This Row],[DeliveryMehtod]]="shippment",FACT_ORDERS[[#This Row],[TotalAmount]]&gt;=200), 0,
    AND(FACT_ORDERS[[#This Row],[DeliveryMehtod]]="pickup"), 15,
    AND(FACT_ORDERS[[#This Row],[DeliveryMehtod]]="shippment",FACT_ORDERS[[#This Row],[TotalAmount]]&lt;200), 35
)</f>
        <v>0</v>
      </c>
      <c r="M2289" s="12" t="str" cm="1">
        <f t="array" ref="M2289">_xlfn.IFS(
    SUMIFS(FACT_ORDERS[TotalAmount], FACT_ORDERS[WD_CUSTOMERS],FACT_ORDERS[[#This Row],[WD_CUSTOMERS]])&gt;=15000, "VIP",
    SUMIFS(FACT_ORDERS[TotalAmount], FACT_ORDERS[WD_CUSTOMERS],FACT_ORDERS[[#This Row],[WD_CUSTOMERS]])&gt;=8000, "Premium",
    TRUE, "Regular"
)</f>
        <v>Regular</v>
      </c>
      <c r="N2289" s="32" cm="1">
        <f t="array" ref="N2289">_xlfn.IFS(
   FACT_ORDERS[[#This Row],[TypeOfClient]]="VIP", 0.2,
   FACT_ORDERS[[#This Row],[TypeOfClient]]="Premium", 0.1,
   TRUE, 0
)</f>
        <v>0</v>
      </c>
      <c r="O2289" s="31" cm="1">
        <f t="array" ref="O2289">_xlfn.IFS(
   FACT_ORDERS[[#This Row],[TotalAmount]]&gt;1500, 0.15,
   FACT_ORDERS[[#This Row],[TotalAmount]]&gt;1000, 0.1,
   FACT_ORDERS[[#This Row],[TotalAmount]]&gt;500, 0.05,
   TRUE, 0
)</f>
        <v>0.05</v>
      </c>
      <c r="P2289" s="28">
        <f xml:space="preserve"> FACT_ORDERS[[#This Row],[TotalAmount]] * (1 - (FACT_ORDERS[[#This Row],[ClientDiscount]] + FACT_ORDERS[[#This Row],[OrderDiscount]]) )</f>
        <v>541.5</v>
      </c>
      <c r="Q2289" s="28">
        <f>FACT_ORDERS[[#This Row],[TotalAmountWithDiscount]]+FACT_ORDERS[[#This Row],[DeliveryCost]]</f>
        <v>541.5</v>
      </c>
      <c r="R2289" s="35">
        <v>45554</v>
      </c>
      <c r="S2289" s="35" t="str">
        <f>IF(NETWORKDAYS(FACT_ORDERS[[#This Row],[Order-Date]], FACT_ORDERS[[#This Row],[ArrivalDate ]]) &gt; 10, "Late", "On Time")</f>
        <v>On Time</v>
      </c>
    </row>
    <row r="2290" spans="1:19" x14ac:dyDescent="0.3">
      <c r="A2290" s="12">
        <v>7288</v>
      </c>
      <c r="B2290" s="12">
        <v>229</v>
      </c>
      <c r="C2290" s="12">
        <v>10202</v>
      </c>
      <c r="D2290" s="12">
        <v>2289</v>
      </c>
      <c r="E2290" s="12" t="s">
        <v>243</v>
      </c>
      <c r="F2290" s="13">
        <v>45543</v>
      </c>
      <c r="G2290" s="26" t="s">
        <v>12787</v>
      </c>
      <c r="H2290" s="12">
        <v>15</v>
      </c>
      <c r="I2290" s="28">
        <f>VLOOKUP(B:B,DIM_PRODUCTS!A:F,5,FALSE)</f>
        <v>24</v>
      </c>
      <c r="J2290" s="28">
        <f>FACT_ORDERS[[#This Row],[ProductPrice]]*FACT_ORDERS[[#This Row],[Quantity]]</f>
        <v>360</v>
      </c>
      <c r="K2290" s="12" t="str">
        <f>VLOOKUP(C:C,DIM_CUSTOMERS!A:G,7,FALSE)</f>
        <v>USA</v>
      </c>
      <c r="L2290" s="30" cm="1">
        <f t="array" ref="L2290">_xlfn.IFS(
    AND(FACT_ORDERS[[#This Row],[DeliveryMehtod]]="shippment",FACT_ORDERS[[#This Row],[TotalAmount]]&gt;=200), 0,
    AND(FACT_ORDERS[[#This Row],[DeliveryMehtod]]="pickup"), 15,
    AND(FACT_ORDERS[[#This Row],[DeliveryMehtod]]="shippment",FACT_ORDERS[[#This Row],[TotalAmount]]&lt;200), 35
)</f>
        <v>15</v>
      </c>
      <c r="M2290" s="12" t="str" cm="1">
        <f t="array" ref="M2290">_xlfn.IFS(
    SUMIFS(FACT_ORDERS[TotalAmount], FACT_ORDERS[WD_CUSTOMERS],FACT_ORDERS[[#This Row],[WD_CUSTOMERS]])&gt;=15000, "VIP",
    SUMIFS(FACT_ORDERS[TotalAmount], FACT_ORDERS[WD_CUSTOMERS],FACT_ORDERS[[#This Row],[WD_CUSTOMERS]])&gt;=8000, "Premium",
    TRUE, "Regular"
)</f>
        <v>Regular</v>
      </c>
      <c r="N2290" s="32" cm="1">
        <f t="array" ref="N2290">_xlfn.IFS(
   FACT_ORDERS[[#This Row],[TypeOfClient]]="VIP", 0.2,
   FACT_ORDERS[[#This Row],[TypeOfClient]]="Premium", 0.1,
   TRUE, 0
)</f>
        <v>0</v>
      </c>
      <c r="O2290" s="31" cm="1">
        <f t="array" ref="O2290">_xlfn.IFS(
   FACT_ORDERS[[#This Row],[TotalAmount]]&gt;1500, 0.15,
   FACT_ORDERS[[#This Row],[TotalAmount]]&gt;1000, 0.1,
   FACT_ORDERS[[#This Row],[TotalAmount]]&gt;500, 0.05,
   TRUE, 0
)</f>
        <v>0</v>
      </c>
      <c r="P2290" s="28">
        <f xml:space="preserve"> FACT_ORDERS[[#This Row],[TotalAmount]] * (1 - (FACT_ORDERS[[#This Row],[ClientDiscount]] + FACT_ORDERS[[#This Row],[OrderDiscount]]) )</f>
        <v>360</v>
      </c>
      <c r="Q2290" s="28">
        <f>FACT_ORDERS[[#This Row],[TotalAmountWithDiscount]]+FACT_ORDERS[[#This Row],[DeliveryCost]]</f>
        <v>375</v>
      </c>
      <c r="R2290" s="35">
        <v>45551</v>
      </c>
      <c r="S2290" s="35" t="str">
        <f>IF(NETWORKDAYS(FACT_ORDERS[[#This Row],[Order-Date]], FACT_ORDERS[[#This Row],[ArrivalDate ]]) &gt; 10, "Late", "On Time")</f>
        <v>On Time</v>
      </c>
    </row>
    <row r="2291" spans="1:19" x14ac:dyDescent="0.3">
      <c r="A2291" s="12">
        <v>7289</v>
      </c>
      <c r="B2291" s="12">
        <v>247</v>
      </c>
      <c r="C2291" s="12">
        <v>10124</v>
      </c>
      <c r="D2291" s="12">
        <v>2290</v>
      </c>
      <c r="E2291" s="12" t="s">
        <v>243</v>
      </c>
      <c r="F2291" s="13">
        <v>45321</v>
      </c>
      <c r="G2291" s="26" t="s">
        <v>12788</v>
      </c>
      <c r="H2291" s="12">
        <v>25</v>
      </c>
      <c r="I2291" s="28">
        <f>VLOOKUP(B:B,DIM_PRODUCTS!A:F,5,FALSE)</f>
        <v>13</v>
      </c>
      <c r="J2291" s="28">
        <f>FACT_ORDERS[[#This Row],[ProductPrice]]*FACT_ORDERS[[#This Row],[Quantity]]</f>
        <v>325</v>
      </c>
      <c r="K2291" s="12" t="str">
        <f>VLOOKUP(C:C,DIM_CUSTOMERS!A:G,7,FALSE)</f>
        <v>Canada</v>
      </c>
      <c r="L2291" s="30" cm="1">
        <f t="array" ref="L2291">_xlfn.IFS(
    AND(FACT_ORDERS[[#This Row],[DeliveryMehtod]]="shippment",FACT_ORDERS[[#This Row],[TotalAmount]]&gt;=200), 0,
    AND(FACT_ORDERS[[#This Row],[DeliveryMehtod]]="pickup"), 15,
    AND(FACT_ORDERS[[#This Row],[DeliveryMehtod]]="shippment",FACT_ORDERS[[#This Row],[TotalAmount]]&lt;200), 35
)</f>
        <v>15</v>
      </c>
      <c r="M2291" s="12" t="str" cm="1">
        <f t="array" ref="M2291">_xlfn.IFS(
    SUMIFS(FACT_ORDERS[TotalAmount], FACT_ORDERS[WD_CUSTOMERS],FACT_ORDERS[[#This Row],[WD_CUSTOMERS]])&gt;=15000, "VIP",
    SUMIFS(FACT_ORDERS[TotalAmount], FACT_ORDERS[WD_CUSTOMERS],FACT_ORDERS[[#This Row],[WD_CUSTOMERS]])&gt;=8000, "Premium",
    TRUE, "Regular"
)</f>
        <v>Regular</v>
      </c>
      <c r="N2291" s="32" cm="1">
        <f t="array" ref="N2291">_xlfn.IFS(
   FACT_ORDERS[[#This Row],[TypeOfClient]]="VIP", 0.2,
   FACT_ORDERS[[#This Row],[TypeOfClient]]="Premium", 0.1,
   TRUE, 0
)</f>
        <v>0</v>
      </c>
      <c r="O2291" s="31" cm="1">
        <f t="array" ref="O2291">_xlfn.IFS(
   FACT_ORDERS[[#This Row],[TotalAmount]]&gt;1500, 0.15,
   FACT_ORDERS[[#This Row],[TotalAmount]]&gt;1000, 0.1,
   FACT_ORDERS[[#This Row],[TotalAmount]]&gt;500, 0.05,
   TRUE, 0
)</f>
        <v>0</v>
      </c>
      <c r="P2291" s="28">
        <f xml:space="preserve"> FACT_ORDERS[[#This Row],[TotalAmount]] * (1 - (FACT_ORDERS[[#This Row],[ClientDiscount]] + FACT_ORDERS[[#This Row],[OrderDiscount]]) )</f>
        <v>325</v>
      </c>
      <c r="Q2291" s="28">
        <f>FACT_ORDERS[[#This Row],[TotalAmountWithDiscount]]+FACT_ORDERS[[#This Row],[DeliveryCost]]</f>
        <v>340</v>
      </c>
      <c r="R2291" s="35">
        <v>45329</v>
      </c>
      <c r="S2291" s="35" t="str">
        <f>IF(NETWORKDAYS(FACT_ORDERS[[#This Row],[Order-Date]], FACT_ORDERS[[#This Row],[ArrivalDate ]]) &gt; 10, "Late", "On Time")</f>
        <v>On Time</v>
      </c>
    </row>
    <row r="2292" spans="1:19" x14ac:dyDescent="0.3">
      <c r="A2292" s="12">
        <v>7290</v>
      </c>
      <c r="B2292" s="12">
        <v>200</v>
      </c>
      <c r="C2292" s="12">
        <v>10124</v>
      </c>
      <c r="D2292" s="12">
        <v>2291</v>
      </c>
      <c r="E2292" s="12" t="s">
        <v>244</v>
      </c>
      <c r="F2292" s="13">
        <v>45321</v>
      </c>
      <c r="G2292" s="26" t="s">
        <v>12789</v>
      </c>
      <c r="H2292" s="12">
        <v>16</v>
      </c>
      <c r="I2292" s="28">
        <f>VLOOKUP(B:B,DIM_PRODUCTS!A:F,5,FALSE)</f>
        <v>15</v>
      </c>
      <c r="J2292" s="28">
        <f>FACT_ORDERS[[#This Row],[ProductPrice]]*FACT_ORDERS[[#This Row],[Quantity]]</f>
        <v>240</v>
      </c>
      <c r="K2292" s="12" t="str">
        <f>VLOOKUP(C:C,DIM_CUSTOMERS!A:G,7,FALSE)</f>
        <v>Canada</v>
      </c>
      <c r="L2292" s="30" cm="1">
        <f t="array" ref="L2292">_xlfn.IFS(
    AND(FACT_ORDERS[[#This Row],[DeliveryMehtod]]="shippment",FACT_ORDERS[[#This Row],[TotalAmount]]&gt;=200), 0,
    AND(FACT_ORDERS[[#This Row],[DeliveryMehtod]]="pickup"), 15,
    AND(FACT_ORDERS[[#This Row],[DeliveryMehtod]]="shippment",FACT_ORDERS[[#This Row],[TotalAmount]]&lt;200), 35
)</f>
        <v>0</v>
      </c>
      <c r="M2292" s="12" t="str" cm="1">
        <f t="array" ref="M2292">_xlfn.IFS(
    SUMIFS(FACT_ORDERS[TotalAmount], FACT_ORDERS[WD_CUSTOMERS],FACT_ORDERS[[#This Row],[WD_CUSTOMERS]])&gt;=15000, "VIP",
    SUMIFS(FACT_ORDERS[TotalAmount], FACT_ORDERS[WD_CUSTOMERS],FACT_ORDERS[[#This Row],[WD_CUSTOMERS]])&gt;=8000, "Premium",
    TRUE, "Regular"
)</f>
        <v>Regular</v>
      </c>
      <c r="N2292" s="32" cm="1">
        <f t="array" ref="N2292">_xlfn.IFS(
   FACT_ORDERS[[#This Row],[TypeOfClient]]="VIP", 0.2,
   FACT_ORDERS[[#This Row],[TypeOfClient]]="Premium", 0.1,
   TRUE, 0
)</f>
        <v>0</v>
      </c>
      <c r="O2292" s="31" cm="1">
        <f t="array" ref="O2292">_xlfn.IFS(
   FACT_ORDERS[[#This Row],[TotalAmount]]&gt;1500, 0.15,
   FACT_ORDERS[[#This Row],[TotalAmount]]&gt;1000, 0.1,
   FACT_ORDERS[[#This Row],[TotalAmount]]&gt;500, 0.05,
   TRUE, 0
)</f>
        <v>0</v>
      </c>
      <c r="P2292" s="28">
        <f xml:space="preserve"> FACT_ORDERS[[#This Row],[TotalAmount]] * (1 - (FACT_ORDERS[[#This Row],[ClientDiscount]] + FACT_ORDERS[[#This Row],[OrderDiscount]]) )</f>
        <v>240</v>
      </c>
      <c r="Q2292" s="28">
        <f>FACT_ORDERS[[#This Row],[TotalAmountWithDiscount]]+FACT_ORDERS[[#This Row],[DeliveryCost]]</f>
        <v>240</v>
      </c>
      <c r="R2292" s="35">
        <v>45332</v>
      </c>
      <c r="S2292" s="35" t="str">
        <f>IF(NETWORKDAYS(FACT_ORDERS[[#This Row],[Order-Date]], FACT_ORDERS[[#This Row],[ArrivalDate ]]) &gt; 10, "Late", "On Time")</f>
        <v>On Time</v>
      </c>
    </row>
    <row r="2293" spans="1:19" x14ac:dyDescent="0.3">
      <c r="A2293" s="12">
        <v>7291</v>
      </c>
      <c r="B2293" s="12">
        <v>247</v>
      </c>
      <c r="C2293" s="12">
        <v>10124</v>
      </c>
      <c r="D2293" s="12">
        <v>2292</v>
      </c>
      <c r="E2293" s="12" t="s">
        <v>244</v>
      </c>
      <c r="F2293" s="13">
        <v>45536</v>
      </c>
      <c r="G2293" s="26" t="s">
        <v>12790</v>
      </c>
      <c r="H2293" s="12">
        <v>21</v>
      </c>
      <c r="I2293" s="28">
        <f>VLOOKUP(B:B,DIM_PRODUCTS!A:F,5,FALSE)</f>
        <v>13</v>
      </c>
      <c r="J2293" s="28">
        <f>FACT_ORDERS[[#This Row],[ProductPrice]]*FACT_ORDERS[[#This Row],[Quantity]]</f>
        <v>273</v>
      </c>
      <c r="K2293" s="12" t="str">
        <f>VLOOKUP(C:C,DIM_CUSTOMERS!A:G,7,FALSE)</f>
        <v>Canada</v>
      </c>
      <c r="L2293" s="30" cm="1">
        <f t="array" ref="L2293">_xlfn.IFS(
    AND(FACT_ORDERS[[#This Row],[DeliveryMehtod]]="shippment",FACT_ORDERS[[#This Row],[TotalAmount]]&gt;=200), 0,
    AND(FACT_ORDERS[[#This Row],[DeliveryMehtod]]="pickup"), 15,
    AND(FACT_ORDERS[[#This Row],[DeliveryMehtod]]="shippment",FACT_ORDERS[[#This Row],[TotalAmount]]&lt;200), 35
)</f>
        <v>0</v>
      </c>
      <c r="M2293" s="12" t="str" cm="1">
        <f t="array" ref="M2293">_xlfn.IFS(
    SUMIFS(FACT_ORDERS[TotalAmount], FACT_ORDERS[WD_CUSTOMERS],FACT_ORDERS[[#This Row],[WD_CUSTOMERS]])&gt;=15000, "VIP",
    SUMIFS(FACT_ORDERS[TotalAmount], FACT_ORDERS[WD_CUSTOMERS],FACT_ORDERS[[#This Row],[WD_CUSTOMERS]])&gt;=8000, "Premium",
    TRUE, "Regular"
)</f>
        <v>Regular</v>
      </c>
      <c r="N2293" s="32" cm="1">
        <f t="array" ref="N2293">_xlfn.IFS(
   FACT_ORDERS[[#This Row],[TypeOfClient]]="VIP", 0.2,
   FACT_ORDERS[[#This Row],[TypeOfClient]]="Premium", 0.1,
   TRUE, 0
)</f>
        <v>0</v>
      </c>
      <c r="O2293" s="31" cm="1">
        <f t="array" ref="O2293">_xlfn.IFS(
   FACT_ORDERS[[#This Row],[TotalAmount]]&gt;1500, 0.15,
   FACT_ORDERS[[#This Row],[TotalAmount]]&gt;1000, 0.1,
   FACT_ORDERS[[#This Row],[TotalAmount]]&gt;500, 0.05,
   TRUE, 0
)</f>
        <v>0</v>
      </c>
      <c r="P2293" s="28">
        <f xml:space="preserve"> FACT_ORDERS[[#This Row],[TotalAmount]] * (1 - (FACT_ORDERS[[#This Row],[ClientDiscount]] + FACT_ORDERS[[#This Row],[OrderDiscount]]) )</f>
        <v>273</v>
      </c>
      <c r="Q2293" s="28">
        <f>FACT_ORDERS[[#This Row],[TotalAmountWithDiscount]]+FACT_ORDERS[[#This Row],[DeliveryCost]]</f>
        <v>273</v>
      </c>
      <c r="R2293" s="35">
        <v>45544</v>
      </c>
      <c r="S2293" s="35" t="str">
        <f>IF(NETWORKDAYS(FACT_ORDERS[[#This Row],[Order-Date]], FACT_ORDERS[[#This Row],[ArrivalDate ]]) &gt; 10, "Late", "On Time")</f>
        <v>On Time</v>
      </c>
    </row>
    <row r="2294" spans="1:19" x14ac:dyDescent="0.3">
      <c r="A2294" s="12">
        <v>7292</v>
      </c>
      <c r="B2294" s="12">
        <v>247</v>
      </c>
      <c r="C2294" s="12">
        <v>10124</v>
      </c>
      <c r="D2294" s="12">
        <v>2293</v>
      </c>
      <c r="E2294" s="12" t="s">
        <v>244</v>
      </c>
      <c r="F2294" s="13">
        <v>45273</v>
      </c>
      <c r="G2294" s="26" t="s">
        <v>12791</v>
      </c>
      <c r="H2294" s="12">
        <v>25</v>
      </c>
      <c r="I2294" s="28">
        <f>VLOOKUP(B:B,DIM_PRODUCTS!A:F,5,FALSE)</f>
        <v>13</v>
      </c>
      <c r="J2294" s="28">
        <f>FACT_ORDERS[[#This Row],[ProductPrice]]*FACT_ORDERS[[#This Row],[Quantity]]</f>
        <v>325</v>
      </c>
      <c r="K2294" s="12" t="str">
        <f>VLOOKUP(C:C,DIM_CUSTOMERS!A:G,7,FALSE)</f>
        <v>Canada</v>
      </c>
      <c r="L2294" s="30" cm="1">
        <f t="array" ref="L2294">_xlfn.IFS(
    AND(FACT_ORDERS[[#This Row],[DeliveryMehtod]]="shippment",FACT_ORDERS[[#This Row],[TotalAmount]]&gt;=200), 0,
    AND(FACT_ORDERS[[#This Row],[DeliveryMehtod]]="pickup"), 15,
    AND(FACT_ORDERS[[#This Row],[DeliveryMehtod]]="shippment",FACT_ORDERS[[#This Row],[TotalAmount]]&lt;200), 35
)</f>
        <v>0</v>
      </c>
      <c r="M2294" s="12" t="str" cm="1">
        <f t="array" ref="M2294">_xlfn.IFS(
    SUMIFS(FACT_ORDERS[TotalAmount], FACT_ORDERS[WD_CUSTOMERS],FACT_ORDERS[[#This Row],[WD_CUSTOMERS]])&gt;=15000, "VIP",
    SUMIFS(FACT_ORDERS[TotalAmount], FACT_ORDERS[WD_CUSTOMERS],FACT_ORDERS[[#This Row],[WD_CUSTOMERS]])&gt;=8000, "Premium",
    TRUE, "Regular"
)</f>
        <v>Regular</v>
      </c>
      <c r="N2294" s="32" cm="1">
        <f t="array" ref="N2294">_xlfn.IFS(
   FACT_ORDERS[[#This Row],[TypeOfClient]]="VIP", 0.2,
   FACT_ORDERS[[#This Row],[TypeOfClient]]="Premium", 0.1,
   TRUE, 0
)</f>
        <v>0</v>
      </c>
      <c r="O2294" s="31" cm="1">
        <f t="array" ref="O2294">_xlfn.IFS(
   FACT_ORDERS[[#This Row],[TotalAmount]]&gt;1500, 0.15,
   FACT_ORDERS[[#This Row],[TotalAmount]]&gt;1000, 0.1,
   FACT_ORDERS[[#This Row],[TotalAmount]]&gt;500, 0.05,
   TRUE, 0
)</f>
        <v>0</v>
      </c>
      <c r="P2294" s="28">
        <f xml:space="preserve"> FACT_ORDERS[[#This Row],[TotalAmount]] * (1 - (FACT_ORDERS[[#This Row],[ClientDiscount]] + FACT_ORDERS[[#This Row],[OrderDiscount]]) )</f>
        <v>325</v>
      </c>
      <c r="Q2294" s="28">
        <f>FACT_ORDERS[[#This Row],[TotalAmountWithDiscount]]+FACT_ORDERS[[#This Row],[DeliveryCost]]</f>
        <v>325</v>
      </c>
      <c r="R2294" s="35">
        <v>45284</v>
      </c>
      <c r="S2294" s="35" t="str">
        <f>IF(NETWORKDAYS(FACT_ORDERS[[#This Row],[Order-Date]], FACT_ORDERS[[#This Row],[ArrivalDate ]]) &gt; 10, "Late", "On Time")</f>
        <v>On Time</v>
      </c>
    </row>
    <row r="2295" spans="1:19" x14ac:dyDescent="0.3">
      <c r="A2295" s="12">
        <v>7293</v>
      </c>
      <c r="B2295" s="12">
        <v>252</v>
      </c>
      <c r="C2295" s="12">
        <v>10124</v>
      </c>
      <c r="D2295" s="12">
        <v>2294</v>
      </c>
      <c r="E2295" s="12" t="s">
        <v>244</v>
      </c>
      <c r="F2295" s="13">
        <v>45273</v>
      </c>
      <c r="G2295" s="26" t="s">
        <v>12792</v>
      </c>
      <c r="H2295" s="12">
        <v>13</v>
      </c>
      <c r="I2295" s="28">
        <f>VLOOKUP(B:B,DIM_PRODUCTS!A:F,5,FALSE)</f>
        <v>18</v>
      </c>
      <c r="J2295" s="28">
        <f>FACT_ORDERS[[#This Row],[ProductPrice]]*FACT_ORDERS[[#This Row],[Quantity]]</f>
        <v>234</v>
      </c>
      <c r="K2295" s="12" t="str">
        <f>VLOOKUP(C:C,DIM_CUSTOMERS!A:G,7,FALSE)</f>
        <v>Canada</v>
      </c>
      <c r="L2295" s="30" cm="1">
        <f t="array" ref="L2295">_xlfn.IFS(
    AND(FACT_ORDERS[[#This Row],[DeliveryMehtod]]="shippment",FACT_ORDERS[[#This Row],[TotalAmount]]&gt;=200), 0,
    AND(FACT_ORDERS[[#This Row],[DeliveryMehtod]]="pickup"), 15,
    AND(FACT_ORDERS[[#This Row],[DeliveryMehtod]]="shippment",FACT_ORDERS[[#This Row],[TotalAmount]]&lt;200), 35
)</f>
        <v>0</v>
      </c>
      <c r="M2295" s="12" t="str" cm="1">
        <f t="array" ref="M2295">_xlfn.IFS(
    SUMIFS(FACT_ORDERS[TotalAmount], FACT_ORDERS[WD_CUSTOMERS],FACT_ORDERS[[#This Row],[WD_CUSTOMERS]])&gt;=15000, "VIP",
    SUMIFS(FACT_ORDERS[TotalAmount], FACT_ORDERS[WD_CUSTOMERS],FACT_ORDERS[[#This Row],[WD_CUSTOMERS]])&gt;=8000, "Premium",
    TRUE, "Regular"
)</f>
        <v>Regular</v>
      </c>
      <c r="N2295" s="32" cm="1">
        <f t="array" ref="N2295">_xlfn.IFS(
   FACT_ORDERS[[#This Row],[TypeOfClient]]="VIP", 0.2,
   FACT_ORDERS[[#This Row],[TypeOfClient]]="Premium", 0.1,
   TRUE, 0
)</f>
        <v>0</v>
      </c>
      <c r="O2295" s="31" cm="1">
        <f t="array" ref="O2295">_xlfn.IFS(
   FACT_ORDERS[[#This Row],[TotalAmount]]&gt;1500, 0.15,
   FACT_ORDERS[[#This Row],[TotalAmount]]&gt;1000, 0.1,
   FACT_ORDERS[[#This Row],[TotalAmount]]&gt;500, 0.05,
   TRUE, 0
)</f>
        <v>0</v>
      </c>
      <c r="P2295" s="28">
        <f xml:space="preserve"> FACT_ORDERS[[#This Row],[TotalAmount]] * (1 - (FACT_ORDERS[[#This Row],[ClientDiscount]] + FACT_ORDERS[[#This Row],[OrderDiscount]]) )</f>
        <v>234</v>
      </c>
      <c r="Q2295" s="28">
        <f>FACT_ORDERS[[#This Row],[TotalAmountWithDiscount]]+FACT_ORDERS[[#This Row],[DeliveryCost]]</f>
        <v>234</v>
      </c>
      <c r="R2295" s="35">
        <v>45280</v>
      </c>
      <c r="S2295" s="35" t="str">
        <f>IF(NETWORKDAYS(FACT_ORDERS[[#This Row],[Order-Date]], FACT_ORDERS[[#This Row],[ArrivalDate ]]) &gt; 10, "Late", "On Time")</f>
        <v>On Time</v>
      </c>
    </row>
    <row r="2296" spans="1:19" x14ac:dyDescent="0.3">
      <c r="A2296" s="12">
        <v>7294</v>
      </c>
      <c r="B2296" s="12">
        <v>200</v>
      </c>
      <c r="C2296" s="12">
        <v>10124</v>
      </c>
      <c r="D2296" s="12">
        <v>2295</v>
      </c>
      <c r="E2296" s="12" t="s">
        <v>244</v>
      </c>
      <c r="F2296" s="13">
        <v>45273</v>
      </c>
      <c r="G2296" s="26" t="s">
        <v>3678</v>
      </c>
      <c r="H2296" s="12">
        <v>19</v>
      </c>
      <c r="I2296" s="28">
        <f>VLOOKUP(B:B,DIM_PRODUCTS!A:F,5,FALSE)</f>
        <v>15</v>
      </c>
      <c r="J2296" s="28">
        <f>FACT_ORDERS[[#This Row],[ProductPrice]]*FACT_ORDERS[[#This Row],[Quantity]]</f>
        <v>285</v>
      </c>
      <c r="K2296" s="12" t="str">
        <f>VLOOKUP(C:C,DIM_CUSTOMERS!A:G,7,FALSE)</f>
        <v>Canada</v>
      </c>
      <c r="L2296" s="30" cm="1">
        <f t="array" ref="L2296">_xlfn.IFS(
    AND(FACT_ORDERS[[#This Row],[DeliveryMehtod]]="shippment",FACT_ORDERS[[#This Row],[TotalAmount]]&gt;=200), 0,
    AND(FACT_ORDERS[[#This Row],[DeliveryMehtod]]="pickup"), 15,
    AND(FACT_ORDERS[[#This Row],[DeliveryMehtod]]="shippment",FACT_ORDERS[[#This Row],[TotalAmount]]&lt;200), 35
)</f>
        <v>0</v>
      </c>
      <c r="M2296" s="12" t="str" cm="1">
        <f t="array" ref="M2296">_xlfn.IFS(
    SUMIFS(FACT_ORDERS[TotalAmount], FACT_ORDERS[WD_CUSTOMERS],FACT_ORDERS[[#This Row],[WD_CUSTOMERS]])&gt;=15000, "VIP",
    SUMIFS(FACT_ORDERS[TotalAmount], FACT_ORDERS[WD_CUSTOMERS],FACT_ORDERS[[#This Row],[WD_CUSTOMERS]])&gt;=8000, "Premium",
    TRUE, "Regular"
)</f>
        <v>Regular</v>
      </c>
      <c r="N2296" s="32" cm="1">
        <f t="array" ref="N2296">_xlfn.IFS(
   FACT_ORDERS[[#This Row],[TypeOfClient]]="VIP", 0.2,
   FACT_ORDERS[[#This Row],[TypeOfClient]]="Premium", 0.1,
   TRUE, 0
)</f>
        <v>0</v>
      </c>
      <c r="O2296" s="31" cm="1">
        <f t="array" ref="O2296">_xlfn.IFS(
   FACT_ORDERS[[#This Row],[TotalAmount]]&gt;1500, 0.15,
   FACT_ORDERS[[#This Row],[TotalAmount]]&gt;1000, 0.1,
   FACT_ORDERS[[#This Row],[TotalAmount]]&gt;500, 0.05,
   TRUE, 0
)</f>
        <v>0</v>
      </c>
      <c r="P2296" s="28">
        <f xml:space="preserve"> FACT_ORDERS[[#This Row],[TotalAmount]] * (1 - (FACT_ORDERS[[#This Row],[ClientDiscount]] + FACT_ORDERS[[#This Row],[OrderDiscount]]) )</f>
        <v>285</v>
      </c>
      <c r="Q2296" s="28">
        <f>FACT_ORDERS[[#This Row],[TotalAmountWithDiscount]]+FACT_ORDERS[[#This Row],[DeliveryCost]]</f>
        <v>285</v>
      </c>
      <c r="R2296" s="35">
        <v>45283</v>
      </c>
      <c r="S2296" s="35" t="str">
        <f>IF(NETWORKDAYS(FACT_ORDERS[[#This Row],[Order-Date]], FACT_ORDERS[[#This Row],[ArrivalDate ]]) &gt; 10, "Late", "On Time")</f>
        <v>On Time</v>
      </c>
    </row>
    <row r="2297" spans="1:19" x14ac:dyDescent="0.3">
      <c r="A2297" s="12">
        <v>7295</v>
      </c>
      <c r="B2297" s="12">
        <v>286</v>
      </c>
      <c r="C2297" s="12">
        <v>10124</v>
      </c>
      <c r="D2297" s="12">
        <v>2296</v>
      </c>
      <c r="E2297" s="12" t="s">
        <v>244</v>
      </c>
      <c r="F2297" s="13">
        <v>45273</v>
      </c>
      <c r="G2297" s="26" t="s">
        <v>3944</v>
      </c>
      <c r="H2297" s="12">
        <v>17</v>
      </c>
      <c r="I2297" s="28">
        <f>VLOOKUP(B:B,DIM_PRODUCTS!A:F,5,FALSE)</f>
        <v>6</v>
      </c>
      <c r="J2297" s="28">
        <f>FACT_ORDERS[[#This Row],[ProductPrice]]*FACT_ORDERS[[#This Row],[Quantity]]</f>
        <v>102</v>
      </c>
      <c r="K2297" s="12" t="str">
        <f>VLOOKUP(C:C,DIM_CUSTOMERS!A:G,7,FALSE)</f>
        <v>Canada</v>
      </c>
      <c r="L2297" s="30" cm="1">
        <f t="array" ref="L2297">_xlfn.IFS(
    AND(FACT_ORDERS[[#This Row],[DeliveryMehtod]]="shippment",FACT_ORDERS[[#This Row],[TotalAmount]]&gt;=200), 0,
    AND(FACT_ORDERS[[#This Row],[DeliveryMehtod]]="pickup"), 15,
    AND(FACT_ORDERS[[#This Row],[DeliveryMehtod]]="shippment",FACT_ORDERS[[#This Row],[TotalAmount]]&lt;200), 35
)</f>
        <v>35</v>
      </c>
      <c r="M2297" s="12" t="str" cm="1">
        <f t="array" ref="M2297">_xlfn.IFS(
    SUMIFS(FACT_ORDERS[TotalAmount], FACT_ORDERS[WD_CUSTOMERS],FACT_ORDERS[[#This Row],[WD_CUSTOMERS]])&gt;=15000, "VIP",
    SUMIFS(FACT_ORDERS[TotalAmount], FACT_ORDERS[WD_CUSTOMERS],FACT_ORDERS[[#This Row],[WD_CUSTOMERS]])&gt;=8000, "Premium",
    TRUE, "Regular"
)</f>
        <v>Regular</v>
      </c>
      <c r="N2297" s="32" cm="1">
        <f t="array" ref="N2297">_xlfn.IFS(
   FACT_ORDERS[[#This Row],[TypeOfClient]]="VIP", 0.2,
   FACT_ORDERS[[#This Row],[TypeOfClient]]="Premium", 0.1,
   TRUE, 0
)</f>
        <v>0</v>
      </c>
      <c r="O2297" s="31" cm="1">
        <f t="array" ref="O2297">_xlfn.IFS(
   FACT_ORDERS[[#This Row],[TotalAmount]]&gt;1500, 0.15,
   FACT_ORDERS[[#This Row],[TotalAmount]]&gt;1000, 0.1,
   FACT_ORDERS[[#This Row],[TotalAmount]]&gt;500, 0.05,
   TRUE, 0
)</f>
        <v>0</v>
      </c>
      <c r="P2297" s="28">
        <f xml:space="preserve"> FACT_ORDERS[[#This Row],[TotalAmount]] * (1 - (FACT_ORDERS[[#This Row],[ClientDiscount]] + FACT_ORDERS[[#This Row],[OrderDiscount]]) )</f>
        <v>102</v>
      </c>
      <c r="Q2297" s="28">
        <f>FACT_ORDERS[[#This Row],[TotalAmountWithDiscount]]+FACT_ORDERS[[#This Row],[DeliveryCost]]</f>
        <v>137</v>
      </c>
      <c r="R2297" s="35">
        <v>45283</v>
      </c>
      <c r="S2297" s="35" t="str">
        <f>IF(NETWORKDAYS(FACT_ORDERS[[#This Row],[Order-Date]], FACT_ORDERS[[#This Row],[ArrivalDate ]]) &gt; 10, "Late", "On Time")</f>
        <v>On Time</v>
      </c>
    </row>
    <row r="2298" spans="1:19" x14ac:dyDescent="0.3">
      <c r="A2298" s="12">
        <v>7296</v>
      </c>
      <c r="B2298" s="12">
        <v>247</v>
      </c>
      <c r="C2298" s="12">
        <v>10124</v>
      </c>
      <c r="D2298" s="12">
        <v>2297</v>
      </c>
      <c r="E2298" s="12" t="s">
        <v>244</v>
      </c>
      <c r="F2298" s="13">
        <v>45220</v>
      </c>
      <c r="G2298" s="26" t="s">
        <v>12793</v>
      </c>
      <c r="H2298" s="12">
        <v>14</v>
      </c>
      <c r="I2298" s="28">
        <f>VLOOKUP(B:B,DIM_PRODUCTS!A:F,5,FALSE)</f>
        <v>13</v>
      </c>
      <c r="J2298" s="28">
        <f>FACT_ORDERS[[#This Row],[ProductPrice]]*FACT_ORDERS[[#This Row],[Quantity]]</f>
        <v>182</v>
      </c>
      <c r="K2298" s="12" t="str">
        <f>VLOOKUP(C:C,DIM_CUSTOMERS!A:G,7,FALSE)</f>
        <v>Canada</v>
      </c>
      <c r="L2298" s="30" cm="1">
        <f t="array" ref="L2298">_xlfn.IFS(
    AND(FACT_ORDERS[[#This Row],[DeliveryMehtod]]="shippment",FACT_ORDERS[[#This Row],[TotalAmount]]&gt;=200), 0,
    AND(FACT_ORDERS[[#This Row],[DeliveryMehtod]]="pickup"), 15,
    AND(FACT_ORDERS[[#This Row],[DeliveryMehtod]]="shippment",FACT_ORDERS[[#This Row],[TotalAmount]]&lt;200), 35
)</f>
        <v>35</v>
      </c>
      <c r="M2298" s="12" t="str" cm="1">
        <f t="array" ref="M2298">_xlfn.IFS(
    SUMIFS(FACT_ORDERS[TotalAmount], FACT_ORDERS[WD_CUSTOMERS],FACT_ORDERS[[#This Row],[WD_CUSTOMERS]])&gt;=15000, "VIP",
    SUMIFS(FACT_ORDERS[TotalAmount], FACT_ORDERS[WD_CUSTOMERS],FACT_ORDERS[[#This Row],[WD_CUSTOMERS]])&gt;=8000, "Premium",
    TRUE, "Regular"
)</f>
        <v>Regular</v>
      </c>
      <c r="N2298" s="32" cm="1">
        <f t="array" ref="N2298">_xlfn.IFS(
   FACT_ORDERS[[#This Row],[TypeOfClient]]="VIP", 0.2,
   FACT_ORDERS[[#This Row],[TypeOfClient]]="Premium", 0.1,
   TRUE, 0
)</f>
        <v>0</v>
      </c>
      <c r="O2298" s="31" cm="1">
        <f t="array" ref="O2298">_xlfn.IFS(
   FACT_ORDERS[[#This Row],[TotalAmount]]&gt;1500, 0.15,
   FACT_ORDERS[[#This Row],[TotalAmount]]&gt;1000, 0.1,
   FACT_ORDERS[[#This Row],[TotalAmount]]&gt;500, 0.05,
   TRUE, 0
)</f>
        <v>0</v>
      </c>
      <c r="P2298" s="28">
        <f xml:space="preserve"> FACT_ORDERS[[#This Row],[TotalAmount]] * (1 - (FACT_ORDERS[[#This Row],[ClientDiscount]] + FACT_ORDERS[[#This Row],[OrderDiscount]]) )</f>
        <v>182</v>
      </c>
      <c r="Q2298" s="28">
        <f>FACT_ORDERS[[#This Row],[TotalAmountWithDiscount]]+FACT_ORDERS[[#This Row],[DeliveryCost]]</f>
        <v>217</v>
      </c>
      <c r="R2298" s="35">
        <v>45231</v>
      </c>
      <c r="S2298" s="35" t="str">
        <f>IF(NETWORKDAYS(FACT_ORDERS[[#This Row],[Order-Date]], FACT_ORDERS[[#This Row],[ArrivalDate ]]) &gt; 10, "Late", "On Time")</f>
        <v>On Time</v>
      </c>
    </row>
    <row r="2299" spans="1:19" x14ac:dyDescent="0.3">
      <c r="A2299" s="12">
        <v>7297</v>
      </c>
      <c r="B2299" s="12">
        <v>252</v>
      </c>
      <c r="C2299" s="12">
        <v>10124</v>
      </c>
      <c r="D2299" s="12">
        <v>2298</v>
      </c>
      <c r="E2299" s="12" t="s">
        <v>244</v>
      </c>
      <c r="F2299" s="13">
        <v>45220</v>
      </c>
      <c r="G2299" s="26" t="s">
        <v>12794</v>
      </c>
      <c r="H2299" s="12">
        <v>20</v>
      </c>
      <c r="I2299" s="28">
        <f>VLOOKUP(B:B,DIM_PRODUCTS!A:F,5,FALSE)</f>
        <v>18</v>
      </c>
      <c r="J2299" s="28">
        <f>FACT_ORDERS[[#This Row],[ProductPrice]]*FACT_ORDERS[[#This Row],[Quantity]]</f>
        <v>360</v>
      </c>
      <c r="K2299" s="12" t="str">
        <f>VLOOKUP(C:C,DIM_CUSTOMERS!A:G,7,FALSE)</f>
        <v>Canada</v>
      </c>
      <c r="L2299" s="30" cm="1">
        <f t="array" ref="L2299">_xlfn.IFS(
    AND(FACT_ORDERS[[#This Row],[DeliveryMehtod]]="shippment",FACT_ORDERS[[#This Row],[TotalAmount]]&gt;=200), 0,
    AND(FACT_ORDERS[[#This Row],[DeliveryMehtod]]="pickup"), 15,
    AND(FACT_ORDERS[[#This Row],[DeliveryMehtod]]="shippment",FACT_ORDERS[[#This Row],[TotalAmount]]&lt;200), 35
)</f>
        <v>0</v>
      </c>
      <c r="M2299" s="12" t="str" cm="1">
        <f t="array" ref="M2299">_xlfn.IFS(
    SUMIFS(FACT_ORDERS[TotalAmount], FACT_ORDERS[WD_CUSTOMERS],FACT_ORDERS[[#This Row],[WD_CUSTOMERS]])&gt;=15000, "VIP",
    SUMIFS(FACT_ORDERS[TotalAmount], FACT_ORDERS[WD_CUSTOMERS],FACT_ORDERS[[#This Row],[WD_CUSTOMERS]])&gt;=8000, "Premium",
    TRUE, "Regular"
)</f>
        <v>Regular</v>
      </c>
      <c r="N2299" s="32" cm="1">
        <f t="array" ref="N2299">_xlfn.IFS(
   FACT_ORDERS[[#This Row],[TypeOfClient]]="VIP", 0.2,
   FACT_ORDERS[[#This Row],[TypeOfClient]]="Premium", 0.1,
   TRUE, 0
)</f>
        <v>0</v>
      </c>
      <c r="O2299" s="31" cm="1">
        <f t="array" ref="O2299">_xlfn.IFS(
   FACT_ORDERS[[#This Row],[TotalAmount]]&gt;1500, 0.15,
   FACT_ORDERS[[#This Row],[TotalAmount]]&gt;1000, 0.1,
   FACT_ORDERS[[#This Row],[TotalAmount]]&gt;500, 0.05,
   TRUE, 0
)</f>
        <v>0</v>
      </c>
      <c r="P2299" s="28">
        <f xml:space="preserve"> FACT_ORDERS[[#This Row],[TotalAmount]] * (1 - (FACT_ORDERS[[#This Row],[ClientDiscount]] + FACT_ORDERS[[#This Row],[OrderDiscount]]) )</f>
        <v>360</v>
      </c>
      <c r="Q2299" s="28">
        <f>FACT_ORDERS[[#This Row],[TotalAmountWithDiscount]]+FACT_ORDERS[[#This Row],[DeliveryCost]]</f>
        <v>360</v>
      </c>
      <c r="R2299" s="35">
        <v>45229</v>
      </c>
      <c r="S2299" s="35" t="str">
        <f>IF(NETWORKDAYS(FACT_ORDERS[[#This Row],[Order-Date]], FACT_ORDERS[[#This Row],[ArrivalDate ]]) &gt; 10, "Late", "On Time")</f>
        <v>On Time</v>
      </c>
    </row>
    <row r="2300" spans="1:19" x14ac:dyDescent="0.3">
      <c r="A2300" s="12">
        <v>7298</v>
      </c>
      <c r="B2300" s="12">
        <v>200</v>
      </c>
      <c r="C2300" s="12">
        <v>10124</v>
      </c>
      <c r="D2300" s="12">
        <v>2299</v>
      </c>
      <c r="E2300" s="12" t="s">
        <v>244</v>
      </c>
      <c r="F2300" s="13">
        <v>45220</v>
      </c>
      <c r="G2300" s="26" t="s">
        <v>12795</v>
      </c>
      <c r="H2300" s="12">
        <v>20</v>
      </c>
      <c r="I2300" s="28">
        <f>VLOOKUP(B:B,DIM_PRODUCTS!A:F,5,FALSE)</f>
        <v>15</v>
      </c>
      <c r="J2300" s="28">
        <f>FACT_ORDERS[[#This Row],[ProductPrice]]*FACT_ORDERS[[#This Row],[Quantity]]</f>
        <v>300</v>
      </c>
      <c r="K2300" s="12" t="str">
        <f>VLOOKUP(C:C,DIM_CUSTOMERS!A:G,7,FALSE)</f>
        <v>Canada</v>
      </c>
      <c r="L2300" s="30" cm="1">
        <f t="array" ref="L2300">_xlfn.IFS(
    AND(FACT_ORDERS[[#This Row],[DeliveryMehtod]]="shippment",FACT_ORDERS[[#This Row],[TotalAmount]]&gt;=200), 0,
    AND(FACT_ORDERS[[#This Row],[DeliveryMehtod]]="pickup"), 15,
    AND(FACT_ORDERS[[#This Row],[DeliveryMehtod]]="shippment",FACT_ORDERS[[#This Row],[TotalAmount]]&lt;200), 35
)</f>
        <v>0</v>
      </c>
      <c r="M2300" s="12" t="str" cm="1">
        <f t="array" ref="M2300">_xlfn.IFS(
    SUMIFS(FACT_ORDERS[TotalAmount], FACT_ORDERS[WD_CUSTOMERS],FACT_ORDERS[[#This Row],[WD_CUSTOMERS]])&gt;=15000, "VIP",
    SUMIFS(FACT_ORDERS[TotalAmount], FACT_ORDERS[WD_CUSTOMERS],FACT_ORDERS[[#This Row],[WD_CUSTOMERS]])&gt;=8000, "Premium",
    TRUE, "Regular"
)</f>
        <v>Regular</v>
      </c>
      <c r="N2300" s="32" cm="1">
        <f t="array" ref="N2300">_xlfn.IFS(
   FACT_ORDERS[[#This Row],[TypeOfClient]]="VIP", 0.2,
   FACT_ORDERS[[#This Row],[TypeOfClient]]="Premium", 0.1,
   TRUE, 0
)</f>
        <v>0</v>
      </c>
      <c r="O2300" s="31" cm="1">
        <f t="array" ref="O2300">_xlfn.IFS(
   FACT_ORDERS[[#This Row],[TotalAmount]]&gt;1500, 0.15,
   FACT_ORDERS[[#This Row],[TotalAmount]]&gt;1000, 0.1,
   FACT_ORDERS[[#This Row],[TotalAmount]]&gt;500, 0.05,
   TRUE, 0
)</f>
        <v>0</v>
      </c>
      <c r="P2300" s="28">
        <f xml:space="preserve"> FACT_ORDERS[[#This Row],[TotalAmount]] * (1 - (FACT_ORDERS[[#This Row],[ClientDiscount]] + FACT_ORDERS[[#This Row],[OrderDiscount]]) )</f>
        <v>300</v>
      </c>
      <c r="Q2300" s="28">
        <f>FACT_ORDERS[[#This Row],[TotalAmountWithDiscount]]+FACT_ORDERS[[#This Row],[DeliveryCost]]</f>
        <v>300</v>
      </c>
      <c r="R2300" s="35">
        <v>45230</v>
      </c>
      <c r="S2300" s="35" t="str">
        <f>IF(NETWORKDAYS(FACT_ORDERS[[#This Row],[Order-Date]], FACT_ORDERS[[#This Row],[ArrivalDate ]]) &gt; 10, "Late", "On Time")</f>
        <v>On Time</v>
      </c>
    </row>
    <row r="2301" spans="1:19" x14ac:dyDescent="0.3">
      <c r="A2301" s="12">
        <v>7299</v>
      </c>
      <c r="B2301" s="12">
        <v>286</v>
      </c>
      <c r="C2301" s="12">
        <v>10124</v>
      </c>
      <c r="D2301" s="12">
        <v>2300</v>
      </c>
      <c r="E2301" s="12" t="s">
        <v>244</v>
      </c>
      <c r="F2301" s="13">
        <v>45220</v>
      </c>
      <c r="G2301" s="26" t="s">
        <v>12796</v>
      </c>
      <c r="H2301" s="12">
        <v>15</v>
      </c>
      <c r="I2301" s="28">
        <f>VLOOKUP(B:B,DIM_PRODUCTS!A:F,5,FALSE)</f>
        <v>6</v>
      </c>
      <c r="J2301" s="28">
        <f>FACT_ORDERS[[#This Row],[ProductPrice]]*FACT_ORDERS[[#This Row],[Quantity]]</f>
        <v>90</v>
      </c>
      <c r="K2301" s="12" t="str">
        <f>VLOOKUP(C:C,DIM_CUSTOMERS!A:G,7,FALSE)</f>
        <v>Canada</v>
      </c>
      <c r="L2301" s="30" cm="1">
        <f t="array" ref="L2301">_xlfn.IFS(
    AND(FACT_ORDERS[[#This Row],[DeliveryMehtod]]="shippment",FACT_ORDERS[[#This Row],[TotalAmount]]&gt;=200), 0,
    AND(FACT_ORDERS[[#This Row],[DeliveryMehtod]]="pickup"), 15,
    AND(FACT_ORDERS[[#This Row],[DeliveryMehtod]]="shippment",FACT_ORDERS[[#This Row],[TotalAmount]]&lt;200), 35
)</f>
        <v>35</v>
      </c>
      <c r="M2301" s="12" t="str" cm="1">
        <f t="array" ref="M2301">_xlfn.IFS(
    SUMIFS(FACT_ORDERS[TotalAmount], FACT_ORDERS[WD_CUSTOMERS],FACT_ORDERS[[#This Row],[WD_CUSTOMERS]])&gt;=15000, "VIP",
    SUMIFS(FACT_ORDERS[TotalAmount], FACT_ORDERS[WD_CUSTOMERS],FACT_ORDERS[[#This Row],[WD_CUSTOMERS]])&gt;=8000, "Premium",
    TRUE, "Regular"
)</f>
        <v>Regular</v>
      </c>
      <c r="N2301" s="32" cm="1">
        <f t="array" ref="N2301">_xlfn.IFS(
   FACT_ORDERS[[#This Row],[TypeOfClient]]="VIP", 0.2,
   FACT_ORDERS[[#This Row],[TypeOfClient]]="Premium", 0.1,
   TRUE, 0
)</f>
        <v>0</v>
      </c>
      <c r="O2301" s="31" cm="1">
        <f t="array" ref="O2301">_xlfn.IFS(
   FACT_ORDERS[[#This Row],[TotalAmount]]&gt;1500, 0.15,
   FACT_ORDERS[[#This Row],[TotalAmount]]&gt;1000, 0.1,
   FACT_ORDERS[[#This Row],[TotalAmount]]&gt;500, 0.05,
   TRUE, 0
)</f>
        <v>0</v>
      </c>
      <c r="P2301" s="28">
        <f xml:space="preserve"> FACT_ORDERS[[#This Row],[TotalAmount]] * (1 - (FACT_ORDERS[[#This Row],[ClientDiscount]] + FACT_ORDERS[[#This Row],[OrderDiscount]]) )</f>
        <v>90</v>
      </c>
      <c r="Q2301" s="28">
        <f>FACT_ORDERS[[#This Row],[TotalAmountWithDiscount]]+FACT_ORDERS[[#This Row],[DeliveryCost]]</f>
        <v>125</v>
      </c>
      <c r="R2301" s="35">
        <v>45230</v>
      </c>
      <c r="S2301" s="35" t="str">
        <f>IF(NETWORKDAYS(FACT_ORDERS[[#This Row],[Order-Date]], FACT_ORDERS[[#This Row],[ArrivalDate ]]) &gt; 10, "Late", "On Time")</f>
        <v>On Time</v>
      </c>
    </row>
    <row r="2302" spans="1:19" x14ac:dyDescent="0.3">
      <c r="A2302" s="12">
        <v>7300</v>
      </c>
      <c r="B2302" s="12">
        <v>247</v>
      </c>
      <c r="C2302" s="12">
        <v>10124</v>
      </c>
      <c r="D2302" s="12">
        <v>2301</v>
      </c>
      <c r="E2302" s="12" t="s">
        <v>243</v>
      </c>
      <c r="F2302" s="13">
        <v>45334</v>
      </c>
      <c r="G2302" s="26" t="s">
        <v>12797</v>
      </c>
      <c r="H2302" s="12">
        <v>16</v>
      </c>
      <c r="I2302" s="28">
        <f>VLOOKUP(B:B,DIM_PRODUCTS!A:F,5,FALSE)</f>
        <v>13</v>
      </c>
      <c r="J2302" s="28">
        <f>FACT_ORDERS[[#This Row],[ProductPrice]]*FACT_ORDERS[[#This Row],[Quantity]]</f>
        <v>208</v>
      </c>
      <c r="K2302" s="12" t="str">
        <f>VLOOKUP(C:C,DIM_CUSTOMERS!A:G,7,FALSE)</f>
        <v>Canada</v>
      </c>
      <c r="L2302" s="30" cm="1">
        <f t="array" ref="L2302">_xlfn.IFS(
    AND(FACT_ORDERS[[#This Row],[DeliveryMehtod]]="shippment",FACT_ORDERS[[#This Row],[TotalAmount]]&gt;=200), 0,
    AND(FACT_ORDERS[[#This Row],[DeliveryMehtod]]="pickup"), 15,
    AND(FACT_ORDERS[[#This Row],[DeliveryMehtod]]="shippment",FACT_ORDERS[[#This Row],[TotalAmount]]&lt;200), 35
)</f>
        <v>15</v>
      </c>
      <c r="M2302" s="12" t="str" cm="1">
        <f t="array" ref="M2302">_xlfn.IFS(
    SUMIFS(FACT_ORDERS[TotalAmount], FACT_ORDERS[WD_CUSTOMERS],FACT_ORDERS[[#This Row],[WD_CUSTOMERS]])&gt;=15000, "VIP",
    SUMIFS(FACT_ORDERS[TotalAmount], FACT_ORDERS[WD_CUSTOMERS],FACT_ORDERS[[#This Row],[WD_CUSTOMERS]])&gt;=8000, "Premium",
    TRUE, "Regular"
)</f>
        <v>Regular</v>
      </c>
      <c r="N2302" s="32" cm="1">
        <f t="array" ref="N2302">_xlfn.IFS(
   FACT_ORDERS[[#This Row],[TypeOfClient]]="VIP", 0.2,
   FACT_ORDERS[[#This Row],[TypeOfClient]]="Premium", 0.1,
   TRUE, 0
)</f>
        <v>0</v>
      </c>
      <c r="O2302" s="31" cm="1">
        <f t="array" ref="O2302">_xlfn.IFS(
   FACT_ORDERS[[#This Row],[TotalAmount]]&gt;1500, 0.15,
   FACT_ORDERS[[#This Row],[TotalAmount]]&gt;1000, 0.1,
   FACT_ORDERS[[#This Row],[TotalAmount]]&gt;500, 0.05,
   TRUE, 0
)</f>
        <v>0</v>
      </c>
      <c r="P2302" s="28">
        <f xml:space="preserve"> FACT_ORDERS[[#This Row],[TotalAmount]] * (1 - (FACT_ORDERS[[#This Row],[ClientDiscount]] + FACT_ORDERS[[#This Row],[OrderDiscount]]) )</f>
        <v>208</v>
      </c>
      <c r="Q2302" s="28">
        <f>FACT_ORDERS[[#This Row],[TotalAmountWithDiscount]]+FACT_ORDERS[[#This Row],[DeliveryCost]]</f>
        <v>223</v>
      </c>
      <c r="R2302" s="35">
        <v>45344</v>
      </c>
      <c r="S2302" s="35" t="str">
        <f>IF(NETWORKDAYS(FACT_ORDERS[[#This Row],[Order-Date]], FACT_ORDERS[[#This Row],[ArrivalDate ]]) &gt; 10, "Late", "On Time")</f>
        <v>On Time</v>
      </c>
    </row>
    <row r="2303" spans="1:19" x14ac:dyDescent="0.3">
      <c r="A2303" s="12">
        <v>7301</v>
      </c>
      <c r="B2303" s="12">
        <v>252</v>
      </c>
      <c r="C2303" s="12">
        <v>10124</v>
      </c>
      <c r="D2303" s="12">
        <v>2302</v>
      </c>
      <c r="E2303" s="12" t="s">
        <v>243</v>
      </c>
      <c r="F2303" s="13">
        <v>45334</v>
      </c>
      <c r="G2303" s="26" t="s">
        <v>12798</v>
      </c>
      <c r="H2303" s="12">
        <v>17</v>
      </c>
      <c r="I2303" s="28">
        <f>VLOOKUP(B:B,DIM_PRODUCTS!A:F,5,FALSE)</f>
        <v>18</v>
      </c>
      <c r="J2303" s="28">
        <f>FACT_ORDERS[[#This Row],[ProductPrice]]*FACT_ORDERS[[#This Row],[Quantity]]</f>
        <v>306</v>
      </c>
      <c r="K2303" s="12" t="str">
        <f>VLOOKUP(C:C,DIM_CUSTOMERS!A:G,7,FALSE)</f>
        <v>Canada</v>
      </c>
      <c r="L2303" s="30" cm="1">
        <f t="array" ref="L2303">_xlfn.IFS(
    AND(FACT_ORDERS[[#This Row],[DeliveryMehtod]]="shippment",FACT_ORDERS[[#This Row],[TotalAmount]]&gt;=200), 0,
    AND(FACT_ORDERS[[#This Row],[DeliveryMehtod]]="pickup"), 15,
    AND(FACT_ORDERS[[#This Row],[DeliveryMehtod]]="shippment",FACT_ORDERS[[#This Row],[TotalAmount]]&lt;200), 35
)</f>
        <v>15</v>
      </c>
      <c r="M2303" s="12" t="str" cm="1">
        <f t="array" ref="M2303">_xlfn.IFS(
    SUMIFS(FACT_ORDERS[TotalAmount], FACT_ORDERS[WD_CUSTOMERS],FACT_ORDERS[[#This Row],[WD_CUSTOMERS]])&gt;=15000, "VIP",
    SUMIFS(FACT_ORDERS[TotalAmount], FACT_ORDERS[WD_CUSTOMERS],FACT_ORDERS[[#This Row],[WD_CUSTOMERS]])&gt;=8000, "Premium",
    TRUE, "Regular"
)</f>
        <v>Regular</v>
      </c>
      <c r="N2303" s="32" cm="1">
        <f t="array" ref="N2303">_xlfn.IFS(
   FACT_ORDERS[[#This Row],[TypeOfClient]]="VIP", 0.2,
   FACT_ORDERS[[#This Row],[TypeOfClient]]="Premium", 0.1,
   TRUE, 0
)</f>
        <v>0</v>
      </c>
      <c r="O2303" s="31" cm="1">
        <f t="array" ref="O2303">_xlfn.IFS(
   FACT_ORDERS[[#This Row],[TotalAmount]]&gt;1500, 0.15,
   FACT_ORDERS[[#This Row],[TotalAmount]]&gt;1000, 0.1,
   FACT_ORDERS[[#This Row],[TotalAmount]]&gt;500, 0.05,
   TRUE, 0
)</f>
        <v>0</v>
      </c>
      <c r="P2303" s="28">
        <f xml:space="preserve"> FACT_ORDERS[[#This Row],[TotalAmount]] * (1 - (FACT_ORDERS[[#This Row],[ClientDiscount]] + FACT_ORDERS[[#This Row],[OrderDiscount]]) )</f>
        <v>306</v>
      </c>
      <c r="Q2303" s="28">
        <f>FACT_ORDERS[[#This Row],[TotalAmountWithDiscount]]+FACT_ORDERS[[#This Row],[DeliveryCost]]</f>
        <v>321</v>
      </c>
      <c r="R2303" s="35">
        <v>45341</v>
      </c>
      <c r="S2303" s="35" t="str">
        <f>IF(NETWORKDAYS(FACT_ORDERS[[#This Row],[Order-Date]], FACT_ORDERS[[#This Row],[ArrivalDate ]]) &gt; 10, "Late", "On Time")</f>
        <v>On Time</v>
      </c>
    </row>
    <row r="2304" spans="1:19" x14ac:dyDescent="0.3">
      <c r="A2304" s="12">
        <v>7302</v>
      </c>
      <c r="B2304" s="12">
        <v>200</v>
      </c>
      <c r="C2304" s="12">
        <v>10124</v>
      </c>
      <c r="D2304" s="12">
        <v>2303</v>
      </c>
      <c r="E2304" s="12" t="s">
        <v>244</v>
      </c>
      <c r="F2304" s="13">
        <v>45334</v>
      </c>
      <c r="G2304" s="26" t="s">
        <v>12799</v>
      </c>
      <c r="H2304" s="12">
        <v>12</v>
      </c>
      <c r="I2304" s="28">
        <f>VLOOKUP(B:B,DIM_PRODUCTS!A:F,5,FALSE)</f>
        <v>15</v>
      </c>
      <c r="J2304" s="28">
        <f>FACT_ORDERS[[#This Row],[ProductPrice]]*FACT_ORDERS[[#This Row],[Quantity]]</f>
        <v>180</v>
      </c>
      <c r="K2304" s="12" t="str">
        <f>VLOOKUP(C:C,DIM_CUSTOMERS!A:G,7,FALSE)</f>
        <v>Canada</v>
      </c>
      <c r="L2304" s="30" cm="1">
        <f t="array" ref="L2304">_xlfn.IFS(
    AND(FACT_ORDERS[[#This Row],[DeliveryMehtod]]="shippment",FACT_ORDERS[[#This Row],[TotalAmount]]&gt;=200), 0,
    AND(FACT_ORDERS[[#This Row],[DeliveryMehtod]]="pickup"), 15,
    AND(FACT_ORDERS[[#This Row],[DeliveryMehtod]]="shippment",FACT_ORDERS[[#This Row],[TotalAmount]]&lt;200), 35
)</f>
        <v>35</v>
      </c>
      <c r="M2304" s="12" t="str" cm="1">
        <f t="array" ref="M2304">_xlfn.IFS(
    SUMIFS(FACT_ORDERS[TotalAmount], FACT_ORDERS[WD_CUSTOMERS],FACT_ORDERS[[#This Row],[WD_CUSTOMERS]])&gt;=15000, "VIP",
    SUMIFS(FACT_ORDERS[TotalAmount], FACT_ORDERS[WD_CUSTOMERS],FACT_ORDERS[[#This Row],[WD_CUSTOMERS]])&gt;=8000, "Premium",
    TRUE, "Regular"
)</f>
        <v>Regular</v>
      </c>
      <c r="N2304" s="32" cm="1">
        <f t="array" ref="N2304">_xlfn.IFS(
   FACT_ORDERS[[#This Row],[TypeOfClient]]="VIP", 0.2,
   FACT_ORDERS[[#This Row],[TypeOfClient]]="Premium", 0.1,
   TRUE, 0
)</f>
        <v>0</v>
      </c>
      <c r="O2304" s="31" cm="1">
        <f t="array" ref="O2304">_xlfn.IFS(
   FACT_ORDERS[[#This Row],[TotalAmount]]&gt;1500, 0.15,
   FACT_ORDERS[[#This Row],[TotalAmount]]&gt;1000, 0.1,
   FACT_ORDERS[[#This Row],[TotalAmount]]&gt;500, 0.05,
   TRUE, 0
)</f>
        <v>0</v>
      </c>
      <c r="P2304" s="28">
        <f xml:space="preserve"> FACT_ORDERS[[#This Row],[TotalAmount]] * (1 - (FACT_ORDERS[[#This Row],[ClientDiscount]] + FACT_ORDERS[[#This Row],[OrderDiscount]]) )</f>
        <v>180</v>
      </c>
      <c r="Q2304" s="28">
        <f>FACT_ORDERS[[#This Row],[TotalAmountWithDiscount]]+FACT_ORDERS[[#This Row],[DeliveryCost]]</f>
        <v>215</v>
      </c>
      <c r="R2304" s="35">
        <v>45341</v>
      </c>
      <c r="S2304" s="35" t="str">
        <f>IF(NETWORKDAYS(FACT_ORDERS[[#This Row],[Order-Date]], FACT_ORDERS[[#This Row],[ArrivalDate ]]) &gt; 10, "Late", "On Time")</f>
        <v>On Time</v>
      </c>
    </row>
    <row r="2305" spans="1:19" x14ac:dyDescent="0.3">
      <c r="A2305" s="12">
        <v>7303</v>
      </c>
      <c r="B2305" s="12">
        <v>286</v>
      </c>
      <c r="C2305" s="12">
        <v>10124</v>
      </c>
      <c r="D2305" s="12">
        <v>2304</v>
      </c>
      <c r="E2305" s="12" t="s">
        <v>244</v>
      </c>
      <c r="F2305" s="13">
        <v>45334</v>
      </c>
      <c r="G2305" s="26" t="s">
        <v>12800</v>
      </c>
      <c r="H2305" s="12">
        <v>15</v>
      </c>
      <c r="I2305" s="28">
        <f>VLOOKUP(B:B,DIM_PRODUCTS!A:F,5,FALSE)</f>
        <v>6</v>
      </c>
      <c r="J2305" s="28">
        <f>FACT_ORDERS[[#This Row],[ProductPrice]]*FACT_ORDERS[[#This Row],[Quantity]]</f>
        <v>90</v>
      </c>
      <c r="K2305" s="12" t="str">
        <f>VLOOKUP(C:C,DIM_CUSTOMERS!A:G,7,FALSE)</f>
        <v>Canada</v>
      </c>
      <c r="L2305" s="30" cm="1">
        <f t="array" ref="L2305">_xlfn.IFS(
    AND(FACT_ORDERS[[#This Row],[DeliveryMehtod]]="shippment",FACT_ORDERS[[#This Row],[TotalAmount]]&gt;=200), 0,
    AND(FACT_ORDERS[[#This Row],[DeliveryMehtod]]="pickup"), 15,
    AND(FACT_ORDERS[[#This Row],[DeliveryMehtod]]="shippment",FACT_ORDERS[[#This Row],[TotalAmount]]&lt;200), 35
)</f>
        <v>35</v>
      </c>
      <c r="M2305" s="12" t="str" cm="1">
        <f t="array" ref="M2305">_xlfn.IFS(
    SUMIFS(FACT_ORDERS[TotalAmount], FACT_ORDERS[WD_CUSTOMERS],FACT_ORDERS[[#This Row],[WD_CUSTOMERS]])&gt;=15000, "VIP",
    SUMIFS(FACT_ORDERS[TotalAmount], FACT_ORDERS[WD_CUSTOMERS],FACT_ORDERS[[#This Row],[WD_CUSTOMERS]])&gt;=8000, "Premium",
    TRUE, "Regular"
)</f>
        <v>Regular</v>
      </c>
      <c r="N2305" s="32" cm="1">
        <f t="array" ref="N2305">_xlfn.IFS(
   FACT_ORDERS[[#This Row],[TypeOfClient]]="VIP", 0.2,
   FACT_ORDERS[[#This Row],[TypeOfClient]]="Premium", 0.1,
   TRUE, 0
)</f>
        <v>0</v>
      </c>
      <c r="O2305" s="31" cm="1">
        <f t="array" ref="O2305">_xlfn.IFS(
   FACT_ORDERS[[#This Row],[TotalAmount]]&gt;1500, 0.15,
   FACT_ORDERS[[#This Row],[TotalAmount]]&gt;1000, 0.1,
   FACT_ORDERS[[#This Row],[TotalAmount]]&gt;500, 0.05,
   TRUE, 0
)</f>
        <v>0</v>
      </c>
      <c r="P2305" s="28">
        <f xml:space="preserve"> FACT_ORDERS[[#This Row],[TotalAmount]] * (1 - (FACT_ORDERS[[#This Row],[ClientDiscount]] + FACT_ORDERS[[#This Row],[OrderDiscount]]) )</f>
        <v>90</v>
      </c>
      <c r="Q2305" s="28">
        <f>FACT_ORDERS[[#This Row],[TotalAmountWithDiscount]]+FACT_ORDERS[[#This Row],[DeliveryCost]]</f>
        <v>125</v>
      </c>
      <c r="R2305" s="35">
        <v>45341</v>
      </c>
      <c r="S2305" s="35" t="str">
        <f>IF(NETWORKDAYS(FACT_ORDERS[[#This Row],[Order-Date]], FACT_ORDERS[[#This Row],[ArrivalDate ]]) &gt; 10, "Late", "On Time")</f>
        <v>On Time</v>
      </c>
    </row>
    <row r="2306" spans="1:19" x14ac:dyDescent="0.3">
      <c r="A2306" s="12">
        <v>7304</v>
      </c>
      <c r="B2306" s="12">
        <v>247</v>
      </c>
      <c r="C2306" s="12">
        <v>10124</v>
      </c>
      <c r="D2306" s="12">
        <v>2305</v>
      </c>
      <c r="E2306" s="12" t="s">
        <v>244</v>
      </c>
      <c r="F2306" s="13">
        <v>45449</v>
      </c>
      <c r="G2306" s="26" t="s">
        <v>12801</v>
      </c>
      <c r="H2306" s="12">
        <v>25</v>
      </c>
      <c r="I2306" s="28">
        <f>VLOOKUP(B:B,DIM_PRODUCTS!A:F,5,FALSE)</f>
        <v>13</v>
      </c>
      <c r="J2306" s="28">
        <f>FACT_ORDERS[[#This Row],[ProductPrice]]*FACT_ORDERS[[#This Row],[Quantity]]</f>
        <v>325</v>
      </c>
      <c r="K2306" s="12" t="str">
        <f>VLOOKUP(C:C,DIM_CUSTOMERS!A:G,7,FALSE)</f>
        <v>Canada</v>
      </c>
      <c r="L2306" s="30" cm="1">
        <f t="array" ref="L2306">_xlfn.IFS(
    AND(FACT_ORDERS[[#This Row],[DeliveryMehtod]]="shippment",FACT_ORDERS[[#This Row],[TotalAmount]]&gt;=200), 0,
    AND(FACT_ORDERS[[#This Row],[DeliveryMehtod]]="pickup"), 15,
    AND(FACT_ORDERS[[#This Row],[DeliveryMehtod]]="shippment",FACT_ORDERS[[#This Row],[TotalAmount]]&lt;200), 35
)</f>
        <v>0</v>
      </c>
      <c r="M2306" s="12" t="str" cm="1">
        <f t="array" ref="M2306">_xlfn.IFS(
    SUMIFS(FACT_ORDERS[TotalAmount], FACT_ORDERS[WD_CUSTOMERS],FACT_ORDERS[[#This Row],[WD_CUSTOMERS]])&gt;=15000, "VIP",
    SUMIFS(FACT_ORDERS[TotalAmount], FACT_ORDERS[WD_CUSTOMERS],FACT_ORDERS[[#This Row],[WD_CUSTOMERS]])&gt;=8000, "Premium",
    TRUE, "Regular"
)</f>
        <v>Regular</v>
      </c>
      <c r="N2306" s="32" cm="1">
        <f t="array" ref="N2306">_xlfn.IFS(
   FACT_ORDERS[[#This Row],[TypeOfClient]]="VIP", 0.2,
   FACT_ORDERS[[#This Row],[TypeOfClient]]="Premium", 0.1,
   TRUE, 0
)</f>
        <v>0</v>
      </c>
      <c r="O2306" s="31" cm="1">
        <f t="array" ref="O2306">_xlfn.IFS(
   FACT_ORDERS[[#This Row],[TotalAmount]]&gt;1500, 0.15,
   FACT_ORDERS[[#This Row],[TotalAmount]]&gt;1000, 0.1,
   FACT_ORDERS[[#This Row],[TotalAmount]]&gt;500, 0.05,
   TRUE, 0
)</f>
        <v>0</v>
      </c>
      <c r="P2306" s="28">
        <f xml:space="preserve"> FACT_ORDERS[[#This Row],[TotalAmount]] * (1 - (FACT_ORDERS[[#This Row],[ClientDiscount]] + FACT_ORDERS[[#This Row],[OrderDiscount]]) )</f>
        <v>325</v>
      </c>
      <c r="Q2306" s="28">
        <f>FACT_ORDERS[[#This Row],[TotalAmountWithDiscount]]+FACT_ORDERS[[#This Row],[DeliveryCost]]</f>
        <v>325</v>
      </c>
      <c r="R2306" s="35">
        <v>45460</v>
      </c>
      <c r="S2306" s="35" t="str">
        <f>IF(NETWORKDAYS(FACT_ORDERS[[#This Row],[Order-Date]], FACT_ORDERS[[#This Row],[ArrivalDate ]]) &gt; 10, "Late", "On Time")</f>
        <v>On Time</v>
      </c>
    </row>
    <row r="2307" spans="1:19" x14ac:dyDescent="0.3">
      <c r="A2307" s="12">
        <v>7305</v>
      </c>
      <c r="B2307" s="12">
        <v>200</v>
      </c>
      <c r="C2307" s="12">
        <v>10124</v>
      </c>
      <c r="D2307" s="12">
        <v>2306</v>
      </c>
      <c r="E2307" s="12" t="s">
        <v>244</v>
      </c>
      <c r="F2307" s="13">
        <v>45449</v>
      </c>
      <c r="G2307" s="26" t="s">
        <v>12802</v>
      </c>
      <c r="H2307" s="12">
        <v>19</v>
      </c>
      <c r="I2307" s="28">
        <f>VLOOKUP(B:B,DIM_PRODUCTS!A:F,5,FALSE)</f>
        <v>15</v>
      </c>
      <c r="J2307" s="28">
        <f>FACT_ORDERS[[#This Row],[ProductPrice]]*FACT_ORDERS[[#This Row],[Quantity]]</f>
        <v>285</v>
      </c>
      <c r="K2307" s="12" t="str">
        <f>VLOOKUP(C:C,DIM_CUSTOMERS!A:G,7,FALSE)</f>
        <v>Canada</v>
      </c>
      <c r="L2307" s="30" cm="1">
        <f t="array" ref="L2307">_xlfn.IFS(
    AND(FACT_ORDERS[[#This Row],[DeliveryMehtod]]="shippment",FACT_ORDERS[[#This Row],[TotalAmount]]&gt;=200), 0,
    AND(FACT_ORDERS[[#This Row],[DeliveryMehtod]]="pickup"), 15,
    AND(FACT_ORDERS[[#This Row],[DeliveryMehtod]]="shippment",FACT_ORDERS[[#This Row],[TotalAmount]]&lt;200), 35
)</f>
        <v>0</v>
      </c>
      <c r="M2307" s="12" t="str" cm="1">
        <f t="array" ref="M2307">_xlfn.IFS(
    SUMIFS(FACT_ORDERS[TotalAmount], FACT_ORDERS[WD_CUSTOMERS],FACT_ORDERS[[#This Row],[WD_CUSTOMERS]])&gt;=15000, "VIP",
    SUMIFS(FACT_ORDERS[TotalAmount], FACT_ORDERS[WD_CUSTOMERS],FACT_ORDERS[[#This Row],[WD_CUSTOMERS]])&gt;=8000, "Premium",
    TRUE, "Regular"
)</f>
        <v>Regular</v>
      </c>
      <c r="N2307" s="32" cm="1">
        <f t="array" ref="N2307">_xlfn.IFS(
   FACT_ORDERS[[#This Row],[TypeOfClient]]="VIP", 0.2,
   FACT_ORDERS[[#This Row],[TypeOfClient]]="Premium", 0.1,
   TRUE, 0
)</f>
        <v>0</v>
      </c>
      <c r="O2307" s="31" cm="1">
        <f t="array" ref="O2307">_xlfn.IFS(
   FACT_ORDERS[[#This Row],[TotalAmount]]&gt;1500, 0.15,
   FACT_ORDERS[[#This Row],[TotalAmount]]&gt;1000, 0.1,
   FACT_ORDERS[[#This Row],[TotalAmount]]&gt;500, 0.05,
   TRUE, 0
)</f>
        <v>0</v>
      </c>
      <c r="P2307" s="28">
        <f xml:space="preserve"> FACT_ORDERS[[#This Row],[TotalAmount]] * (1 - (FACT_ORDERS[[#This Row],[ClientDiscount]] + FACT_ORDERS[[#This Row],[OrderDiscount]]) )</f>
        <v>285</v>
      </c>
      <c r="Q2307" s="28">
        <f>FACT_ORDERS[[#This Row],[TotalAmountWithDiscount]]+FACT_ORDERS[[#This Row],[DeliveryCost]]</f>
        <v>285</v>
      </c>
      <c r="R2307" s="35">
        <v>45460</v>
      </c>
      <c r="S2307" s="35" t="str">
        <f>IF(NETWORKDAYS(FACT_ORDERS[[#This Row],[Order-Date]], FACT_ORDERS[[#This Row],[ArrivalDate ]]) &gt; 10, "Late", "On Time")</f>
        <v>On Time</v>
      </c>
    </row>
    <row r="2308" spans="1:19" x14ac:dyDescent="0.3">
      <c r="A2308" s="12">
        <v>7306</v>
      </c>
      <c r="B2308" s="12">
        <v>247</v>
      </c>
      <c r="C2308" s="12">
        <v>10124</v>
      </c>
      <c r="D2308" s="12">
        <v>2307</v>
      </c>
      <c r="E2308" s="12" t="s">
        <v>244</v>
      </c>
      <c r="F2308" s="13">
        <v>45517</v>
      </c>
      <c r="G2308" s="26" t="s">
        <v>4029</v>
      </c>
      <c r="H2308" s="12">
        <v>25</v>
      </c>
      <c r="I2308" s="28">
        <f>VLOOKUP(B:B,DIM_PRODUCTS!A:F,5,FALSE)</f>
        <v>13</v>
      </c>
      <c r="J2308" s="28">
        <f>FACT_ORDERS[[#This Row],[ProductPrice]]*FACT_ORDERS[[#This Row],[Quantity]]</f>
        <v>325</v>
      </c>
      <c r="K2308" s="12" t="str">
        <f>VLOOKUP(C:C,DIM_CUSTOMERS!A:G,7,FALSE)</f>
        <v>Canada</v>
      </c>
      <c r="L2308" s="30" cm="1">
        <f t="array" ref="L2308">_xlfn.IFS(
    AND(FACT_ORDERS[[#This Row],[DeliveryMehtod]]="shippment",FACT_ORDERS[[#This Row],[TotalAmount]]&gt;=200), 0,
    AND(FACT_ORDERS[[#This Row],[DeliveryMehtod]]="pickup"), 15,
    AND(FACT_ORDERS[[#This Row],[DeliveryMehtod]]="shippment",FACT_ORDERS[[#This Row],[TotalAmount]]&lt;200), 35
)</f>
        <v>0</v>
      </c>
      <c r="M2308" s="12" t="str" cm="1">
        <f t="array" ref="M2308">_xlfn.IFS(
    SUMIFS(FACT_ORDERS[TotalAmount], FACT_ORDERS[WD_CUSTOMERS],FACT_ORDERS[[#This Row],[WD_CUSTOMERS]])&gt;=15000, "VIP",
    SUMIFS(FACT_ORDERS[TotalAmount], FACT_ORDERS[WD_CUSTOMERS],FACT_ORDERS[[#This Row],[WD_CUSTOMERS]])&gt;=8000, "Premium",
    TRUE, "Regular"
)</f>
        <v>Regular</v>
      </c>
      <c r="N2308" s="32" cm="1">
        <f t="array" ref="N2308">_xlfn.IFS(
   FACT_ORDERS[[#This Row],[TypeOfClient]]="VIP", 0.2,
   FACT_ORDERS[[#This Row],[TypeOfClient]]="Premium", 0.1,
   TRUE, 0
)</f>
        <v>0</v>
      </c>
      <c r="O2308" s="31" cm="1">
        <f t="array" ref="O2308">_xlfn.IFS(
   FACT_ORDERS[[#This Row],[TotalAmount]]&gt;1500, 0.15,
   FACT_ORDERS[[#This Row],[TotalAmount]]&gt;1000, 0.1,
   FACT_ORDERS[[#This Row],[TotalAmount]]&gt;500, 0.05,
   TRUE, 0
)</f>
        <v>0</v>
      </c>
      <c r="P2308" s="28">
        <f xml:space="preserve"> FACT_ORDERS[[#This Row],[TotalAmount]] * (1 - (FACT_ORDERS[[#This Row],[ClientDiscount]] + FACT_ORDERS[[#This Row],[OrderDiscount]]) )</f>
        <v>325</v>
      </c>
      <c r="Q2308" s="28">
        <f>FACT_ORDERS[[#This Row],[TotalAmountWithDiscount]]+FACT_ORDERS[[#This Row],[DeliveryCost]]</f>
        <v>325</v>
      </c>
      <c r="R2308" s="35">
        <v>45529</v>
      </c>
      <c r="S2308" s="35" t="str">
        <f>IF(NETWORKDAYS(FACT_ORDERS[[#This Row],[Order-Date]], FACT_ORDERS[[#This Row],[ArrivalDate ]]) &gt; 10, "Late", "On Time")</f>
        <v>On Time</v>
      </c>
    </row>
    <row r="2309" spans="1:19" x14ac:dyDescent="0.3">
      <c r="A2309" s="12">
        <v>7307</v>
      </c>
      <c r="B2309" s="12">
        <v>247</v>
      </c>
      <c r="C2309" s="12">
        <v>10124</v>
      </c>
      <c r="D2309" s="12">
        <v>2308</v>
      </c>
      <c r="E2309" s="12" t="s">
        <v>244</v>
      </c>
      <c r="F2309" s="13">
        <v>45333</v>
      </c>
      <c r="G2309" s="26" t="s">
        <v>12803</v>
      </c>
      <c r="H2309" s="12">
        <v>14</v>
      </c>
      <c r="I2309" s="28">
        <f>VLOOKUP(B:B,DIM_PRODUCTS!A:F,5,FALSE)</f>
        <v>13</v>
      </c>
      <c r="J2309" s="28">
        <f>FACT_ORDERS[[#This Row],[ProductPrice]]*FACT_ORDERS[[#This Row],[Quantity]]</f>
        <v>182</v>
      </c>
      <c r="K2309" s="12" t="str">
        <f>VLOOKUP(C:C,DIM_CUSTOMERS!A:G,7,FALSE)</f>
        <v>Canada</v>
      </c>
      <c r="L2309" s="30" cm="1">
        <f t="array" ref="L2309">_xlfn.IFS(
    AND(FACT_ORDERS[[#This Row],[DeliveryMehtod]]="shippment",FACT_ORDERS[[#This Row],[TotalAmount]]&gt;=200), 0,
    AND(FACT_ORDERS[[#This Row],[DeliveryMehtod]]="pickup"), 15,
    AND(FACT_ORDERS[[#This Row],[DeliveryMehtod]]="shippment",FACT_ORDERS[[#This Row],[TotalAmount]]&lt;200), 35
)</f>
        <v>35</v>
      </c>
      <c r="M2309" s="12" t="str" cm="1">
        <f t="array" ref="M2309">_xlfn.IFS(
    SUMIFS(FACT_ORDERS[TotalAmount], FACT_ORDERS[WD_CUSTOMERS],FACT_ORDERS[[#This Row],[WD_CUSTOMERS]])&gt;=15000, "VIP",
    SUMIFS(FACT_ORDERS[TotalAmount], FACT_ORDERS[WD_CUSTOMERS],FACT_ORDERS[[#This Row],[WD_CUSTOMERS]])&gt;=8000, "Premium",
    TRUE, "Regular"
)</f>
        <v>Regular</v>
      </c>
      <c r="N2309" s="32" cm="1">
        <f t="array" ref="N2309">_xlfn.IFS(
   FACT_ORDERS[[#This Row],[TypeOfClient]]="VIP", 0.2,
   FACT_ORDERS[[#This Row],[TypeOfClient]]="Premium", 0.1,
   TRUE, 0
)</f>
        <v>0</v>
      </c>
      <c r="O2309" s="31" cm="1">
        <f t="array" ref="O2309">_xlfn.IFS(
   FACT_ORDERS[[#This Row],[TotalAmount]]&gt;1500, 0.15,
   FACT_ORDERS[[#This Row],[TotalAmount]]&gt;1000, 0.1,
   FACT_ORDERS[[#This Row],[TotalAmount]]&gt;500, 0.05,
   TRUE, 0
)</f>
        <v>0</v>
      </c>
      <c r="P2309" s="28">
        <f xml:space="preserve"> FACT_ORDERS[[#This Row],[TotalAmount]] * (1 - (FACT_ORDERS[[#This Row],[ClientDiscount]] + FACT_ORDERS[[#This Row],[OrderDiscount]]) )</f>
        <v>182</v>
      </c>
      <c r="Q2309" s="28">
        <f>FACT_ORDERS[[#This Row],[TotalAmountWithDiscount]]+FACT_ORDERS[[#This Row],[DeliveryCost]]</f>
        <v>217</v>
      </c>
      <c r="R2309" s="35">
        <v>45343</v>
      </c>
      <c r="S2309" s="35" t="str">
        <f>IF(NETWORKDAYS(FACT_ORDERS[[#This Row],[Order-Date]], FACT_ORDERS[[#This Row],[ArrivalDate ]]) &gt; 10, "Late", "On Time")</f>
        <v>On Time</v>
      </c>
    </row>
    <row r="2310" spans="1:19" x14ac:dyDescent="0.3">
      <c r="A2310" s="12">
        <v>7308</v>
      </c>
      <c r="B2310" s="12">
        <v>252</v>
      </c>
      <c r="C2310" s="12">
        <v>10124</v>
      </c>
      <c r="D2310" s="12">
        <v>2309</v>
      </c>
      <c r="E2310" s="12" t="s">
        <v>243</v>
      </c>
      <c r="F2310" s="13">
        <v>45333</v>
      </c>
      <c r="G2310" s="26" t="s">
        <v>12804</v>
      </c>
      <c r="H2310" s="12">
        <v>13</v>
      </c>
      <c r="I2310" s="28">
        <f>VLOOKUP(B:B,DIM_PRODUCTS!A:F,5,FALSE)</f>
        <v>18</v>
      </c>
      <c r="J2310" s="28">
        <f>FACT_ORDERS[[#This Row],[ProductPrice]]*FACT_ORDERS[[#This Row],[Quantity]]</f>
        <v>234</v>
      </c>
      <c r="K2310" s="12" t="str">
        <f>VLOOKUP(C:C,DIM_CUSTOMERS!A:G,7,FALSE)</f>
        <v>Canada</v>
      </c>
      <c r="L2310" s="30" cm="1">
        <f t="array" ref="L2310">_xlfn.IFS(
    AND(FACT_ORDERS[[#This Row],[DeliveryMehtod]]="shippment",FACT_ORDERS[[#This Row],[TotalAmount]]&gt;=200), 0,
    AND(FACT_ORDERS[[#This Row],[DeliveryMehtod]]="pickup"), 15,
    AND(FACT_ORDERS[[#This Row],[DeliveryMehtod]]="shippment",FACT_ORDERS[[#This Row],[TotalAmount]]&lt;200), 35
)</f>
        <v>15</v>
      </c>
      <c r="M2310" s="12" t="str" cm="1">
        <f t="array" ref="M2310">_xlfn.IFS(
    SUMIFS(FACT_ORDERS[TotalAmount], FACT_ORDERS[WD_CUSTOMERS],FACT_ORDERS[[#This Row],[WD_CUSTOMERS]])&gt;=15000, "VIP",
    SUMIFS(FACT_ORDERS[TotalAmount], FACT_ORDERS[WD_CUSTOMERS],FACT_ORDERS[[#This Row],[WD_CUSTOMERS]])&gt;=8000, "Premium",
    TRUE, "Regular"
)</f>
        <v>Regular</v>
      </c>
      <c r="N2310" s="32" cm="1">
        <f t="array" ref="N2310">_xlfn.IFS(
   FACT_ORDERS[[#This Row],[TypeOfClient]]="VIP", 0.2,
   FACT_ORDERS[[#This Row],[TypeOfClient]]="Premium", 0.1,
   TRUE, 0
)</f>
        <v>0</v>
      </c>
      <c r="O2310" s="31" cm="1">
        <f t="array" ref="O2310">_xlfn.IFS(
   FACT_ORDERS[[#This Row],[TotalAmount]]&gt;1500, 0.15,
   FACT_ORDERS[[#This Row],[TotalAmount]]&gt;1000, 0.1,
   FACT_ORDERS[[#This Row],[TotalAmount]]&gt;500, 0.05,
   TRUE, 0
)</f>
        <v>0</v>
      </c>
      <c r="P2310" s="28">
        <f xml:space="preserve"> FACT_ORDERS[[#This Row],[TotalAmount]] * (1 - (FACT_ORDERS[[#This Row],[ClientDiscount]] + FACT_ORDERS[[#This Row],[OrderDiscount]]) )</f>
        <v>234</v>
      </c>
      <c r="Q2310" s="28">
        <f>FACT_ORDERS[[#This Row],[TotalAmountWithDiscount]]+FACT_ORDERS[[#This Row],[DeliveryCost]]</f>
        <v>249</v>
      </c>
      <c r="R2310" s="35">
        <v>45344</v>
      </c>
      <c r="S2310" s="35" t="str">
        <f>IF(NETWORKDAYS(FACT_ORDERS[[#This Row],[Order-Date]], FACT_ORDERS[[#This Row],[ArrivalDate ]]) &gt; 10, "Late", "On Time")</f>
        <v>On Time</v>
      </c>
    </row>
    <row r="2311" spans="1:19" x14ac:dyDescent="0.3">
      <c r="A2311" s="12">
        <v>7309</v>
      </c>
      <c r="B2311" s="12">
        <v>200</v>
      </c>
      <c r="C2311" s="12">
        <v>10124</v>
      </c>
      <c r="D2311" s="12">
        <v>2310</v>
      </c>
      <c r="E2311" s="12" t="s">
        <v>243</v>
      </c>
      <c r="F2311" s="13">
        <v>45333</v>
      </c>
      <c r="G2311" s="26" t="s">
        <v>12805</v>
      </c>
      <c r="H2311" s="12">
        <v>11</v>
      </c>
      <c r="I2311" s="28">
        <f>VLOOKUP(B:B,DIM_PRODUCTS!A:F,5,FALSE)</f>
        <v>15</v>
      </c>
      <c r="J2311" s="28">
        <f>FACT_ORDERS[[#This Row],[ProductPrice]]*FACT_ORDERS[[#This Row],[Quantity]]</f>
        <v>165</v>
      </c>
      <c r="K2311" s="12" t="str">
        <f>VLOOKUP(C:C,DIM_CUSTOMERS!A:G,7,FALSE)</f>
        <v>Canada</v>
      </c>
      <c r="L2311" s="30" cm="1">
        <f t="array" ref="L2311">_xlfn.IFS(
    AND(FACT_ORDERS[[#This Row],[DeliveryMehtod]]="shippment",FACT_ORDERS[[#This Row],[TotalAmount]]&gt;=200), 0,
    AND(FACT_ORDERS[[#This Row],[DeliveryMehtod]]="pickup"), 15,
    AND(FACT_ORDERS[[#This Row],[DeliveryMehtod]]="shippment",FACT_ORDERS[[#This Row],[TotalAmount]]&lt;200), 35
)</f>
        <v>15</v>
      </c>
      <c r="M2311" s="12" t="str" cm="1">
        <f t="array" ref="M2311">_xlfn.IFS(
    SUMIFS(FACT_ORDERS[TotalAmount], FACT_ORDERS[WD_CUSTOMERS],FACT_ORDERS[[#This Row],[WD_CUSTOMERS]])&gt;=15000, "VIP",
    SUMIFS(FACT_ORDERS[TotalAmount], FACT_ORDERS[WD_CUSTOMERS],FACT_ORDERS[[#This Row],[WD_CUSTOMERS]])&gt;=8000, "Premium",
    TRUE, "Regular"
)</f>
        <v>Regular</v>
      </c>
      <c r="N2311" s="32" cm="1">
        <f t="array" ref="N2311">_xlfn.IFS(
   FACT_ORDERS[[#This Row],[TypeOfClient]]="VIP", 0.2,
   FACT_ORDERS[[#This Row],[TypeOfClient]]="Premium", 0.1,
   TRUE, 0
)</f>
        <v>0</v>
      </c>
      <c r="O2311" s="31" cm="1">
        <f t="array" ref="O2311">_xlfn.IFS(
   FACT_ORDERS[[#This Row],[TotalAmount]]&gt;1500, 0.15,
   FACT_ORDERS[[#This Row],[TotalAmount]]&gt;1000, 0.1,
   FACT_ORDERS[[#This Row],[TotalAmount]]&gt;500, 0.05,
   TRUE, 0
)</f>
        <v>0</v>
      </c>
      <c r="P2311" s="28">
        <f xml:space="preserve"> FACT_ORDERS[[#This Row],[TotalAmount]] * (1 - (FACT_ORDERS[[#This Row],[ClientDiscount]] + FACT_ORDERS[[#This Row],[OrderDiscount]]) )</f>
        <v>165</v>
      </c>
      <c r="Q2311" s="28">
        <f>FACT_ORDERS[[#This Row],[TotalAmountWithDiscount]]+FACT_ORDERS[[#This Row],[DeliveryCost]]</f>
        <v>180</v>
      </c>
      <c r="R2311" s="35">
        <v>45340</v>
      </c>
      <c r="S2311" s="35" t="str">
        <f>IF(NETWORKDAYS(FACT_ORDERS[[#This Row],[Order-Date]], FACT_ORDERS[[#This Row],[ArrivalDate ]]) &gt; 10, "Late", "On Time")</f>
        <v>On Time</v>
      </c>
    </row>
    <row r="2312" spans="1:19" x14ac:dyDescent="0.3">
      <c r="A2312" s="12">
        <v>7310</v>
      </c>
      <c r="B2312" s="12">
        <v>286</v>
      </c>
      <c r="C2312" s="12">
        <v>10124</v>
      </c>
      <c r="D2312" s="12">
        <v>2311</v>
      </c>
      <c r="E2312" s="12" t="s">
        <v>244</v>
      </c>
      <c r="F2312" s="13">
        <v>45333</v>
      </c>
      <c r="G2312" s="26" t="s">
        <v>12806</v>
      </c>
      <c r="H2312" s="12">
        <v>14</v>
      </c>
      <c r="I2312" s="28">
        <f>VLOOKUP(B:B,DIM_PRODUCTS!A:F,5,FALSE)</f>
        <v>6</v>
      </c>
      <c r="J2312" s="28">
        <f>FACT_ORDERS[[#This Row],[ProductPrice]]*FACT_ORDERS[[#This Row],[Quantity]]</f>
        <v>84</v>
      </c>
      <c r="K2312" s="12" t="str">
        <f>VLOOKUP(C:C,DIM_CUSTOMERS!A:G,7,FALSE)</f>
        <v>Canada</v>
      </c>
      <c r="L2312" s="30" cm="1">
        <f t="array" ref="L2312">_xlfn.IFS(
    AND(FACT_ORDERS[[#This Row],[DeliveryMehtod]]="shippment",FACT_ORDERS[[#This Row],[TotalAmount]]&gt;=200), 0,
    AND(FACT_ORDERS[[#This Row],[DeliveryMehtod]]="pickup"), 15,
    AND(FACT_ORDERS[[#This Row],[DeliveryMehtod]]="shippment",FACT_ORDERS[[#This Row],[TotalAmount]]&lt;200), 35
)</f>
        <v>35</v>
      </c>
      <c r="M2312" s="12" t="str" cm="1">
        <f t="array" ref="M2312">_xlfn.IFS(
    SUMIFS(FACT_ORDERS[TotalAmount], FACT_ORDERS[WD_CUSTOMERS],FACT_ORDERS[[#This Row],[WD_CUSTOMERS]])&gt;=15000, "VIP",
    SUMIFS(FACT_ORDERS[TotalAmount], FACT_ORDERS[WD_CUSTOMERS],FACT_ORDERS[[#This Row],[WD_CUSTOMERS]])&gt;=8000, "Premium",
    TRUE, "Regular"
)</f>
        <v>Regular</v>
      </c>
      <c r="N2312" s="32" cm="1">
        <f t="array" ref="N2312">_xlfn.IFS(
   FACT_ORDERS[[#This Row],[TypeOfClient]]="VIP", 0.2,
   FACT_ORDERS[[#This Row],[TypeOfClient]]="Premium", 0.1,
   TRUE, 0
)</f>
        <v>0</v>
      </c>
      <c r="O2312" s="31" cm="1">
        <f t="array" ref="O2312">_xlfn.IFS(
   FACT_ORDERS[[#This Row],[TotalAmount]]&gt;1500, 0.15,
   FACT_ORDERS[[#This Row],[TotalAmount]]&gt;1000, 0.1,
   FACT_ORDERS[[#This Row],[TotalAmount]]&gt;500, 0.05,
   TRUE, 0
)</f>
        <v>0</v>
      </c>
      <c r="P2312" s="28">
        <f xml:space="preserve"> FACT_ORDERS[[#This Row],[TotalAmount]] * (1 - (FACT_ORDERS[[#This Row],[ClientDiscount]] + FACT_ORDERS[[#This Row],[OrderDiscount]]) )</f>
        <v>84</v>
      </c>
      <c r="Q2312" s="28">
        <f>FACT_ORDERS[[#This Row],[TotalAmountWithDiscount]]+FACT_ORDERS[[#This Row],[DeliveryCost]]</f>
        <v>119</v>
      </c>
      <c r="R2312" s="35">
        <v>45346</v>
      </c>
      <c r="S2312" s="35" t="str">
        <f>IF(NETWORKDAYS(FACT_ORDERS[[#This Row],[Order-Date]], FACT_ORDERS[[#This Row],[ArrivalDate ]]) &gt; 10, "Late", "On Time")</f>
        <v>On Time</v>
      </c>
    </row>
    <row r="2313" spans="1:19" x14ac:dyDescent="0.3">
      <c r="A2313" s="12">
        <v>7311</v>
      </c>
      <c r="B2313" s="12">
        <v>204</v>
      </c>
      <c r="C2313" s="12">
        <v>10808</v>
      </c>
      <c r="D2313" s="12">
        <v>2312</v>
      </c>
      <c r="E2313" s="12" t="s">
        <v>244</v>
      </c>
      <c r="F2313" s="13">
        <v>45408</v>
      </c>
      <c r="G2313" s="26" t="s">
        <v>4454</v>
      </c>
      <c r="H2313" s="12">
        <v>20</v>
      </c>
      <c r="I2313" s="28">
        <f>VLOOKUP(B:B,DIM_PRODUCTS!A:F,5,FALSE)</f>
        <v>6</v>
      </c>
      <c r="J2313" s="28">
        <f>FACT_ORDERS[[#This Row],[ProductPrice]]*FACT_ORDERS[[#This Row],[Quantity]]</f>
        <v>120</v>
      </c>
      <c r="K2313" s="12" t="str">
        <f>VLOOKUP(C:C,DIM_CUSTOMERS!A:G,7,FALSE)</f>
        <v>France</v>
      </c>
      <c r="L2313" s="30" cm="1">
        <f t="array" ref="L2313">_xlfn.IFS(
    AND(FACT_ORDERS[[#This Row],[DeliveryMehtod]]="shippment",FACT_ORDERS[[#This Row],[TotalAmount]]&gt;=200), 0,
    AND(FACT_ORDERS[[#This Row],[DeliveryMehtod]]="pickup"), 15,
    AND(FACT_ORDERS[[#This Row],[DeliveryMehtod]]="shippment",FACT_ORDERS[[#This Row],[TotalAmount]]&lt;200), 35
)</f>
        <v>35</v>
      </c>
      <c r="M2313" s="12" t="str" cm="1">
        <f t="array" ref="M2313">_xlfn.IFS(
    SUMIFS(FACT_ORDERS[TotalAmount], FACT_ORDERS[WD_CUSTOMERS],FACT_ORDERS[[#This Row],[WD_CUSTOMERS]])&gt;=15000, "VIP",
    SUMIFS(FACT_ORDERS[TotalAmount], FACT_ORDERS[WD_CUSTOMERS],FACT_ORDERS[[#This Row],[WD_CUSTOMERS]])&gt;=8000, "Premium",
    TRUE, "Regular"
)</f>
        <v>Regular</v>
      </c>
      <c r="N2313" s="32" cm="1">
        <f t="array" ref="N2313">_xlfn.IFS(
   FACT_ORDERS[[#This Row],[TypeOfClient]]="VIP", 0.2,
   FACT_ORDERS[[#This Row],[TypeOfClient]]="Premium", 0.1,
   TRUE, 0
)</f>
        <v>0</v>
      </c>
      <c r="O2313" s="31" cm="1">
        <f t="array" ref="O2313">_xlfn.IFS(
   FACT_ORDERS[[#This Row],[TotalAmount]]&gt;1500, 0.15,
   FACT_ORDERS[[#This Row],[TotalAmount]]&gt;1000, 0.1,
   FACT_ORDERS[[#This Row],[TotalAmount]]&gt;500, 0.05,
   TRUE, 0
)</f>
        <v>0</v>
      </c>
      <c r="P2313" s="28">
        <f xml:space="preserve"> FACT_ORDERS[[#This Row],[TotalAmount]] * (1 - (FACT_ORDERS[[#This Row],[ClientDiscount]] + FACT_ORDERS[[#This Row],[OrderDiscount]]) )</f>
        <v>120</v>
      </c>
      <c r="Q2313" s="28">
        <f>FACT_ORDERS[[#This Row],[TotalAmountWithDiscount]]+FACT_ORDERS[[#This Row],[DeliveryCost]]</f>
        <v>155</v>
      </c>
      <c r="R2313" s="35">
        <v>45419</v>
      </c>
      <c r="S2313" s="35" t="str">
        <f>IF(NETWORKDAYS(FACT_ORDERS[[#This Row],[Order-Date]], FACT_ORDERS[[#This Row],[ArrivalDate ]]) &gt; 10, "Late", "On Time")</f>
        <v>On Time</v>
      </c>
    </row>
    <row r="2314" spans="1:19" x14ac:dyDescent="0.3">
      <c r="A2314" s="12">
        <v>7312</v>
      </c>
      <c r="B2314" s="12">
        <v>252</v>
      </c>
      <c r="C2314" s="12">
        <v>10808</v>
      </c>
      <c r="D2314" s="12">
        <v>2313</v>
      </c>
      <c r="E2314" s="12" t="s">
        <v>244</v>
      </c>
      <c r="F2314" s="13">
        <v>45408</v>
      </c>
      <c r="G2314" s="26" t="s">
        <v>12807</v>
      </c>
      <c r="H2314" s="12">
        <v>13</v>
      </c>
      <c r="I2314" s="28">
        <f>VLOOKUP(B:B,DIM_PRODUCTS!A:F,5,FALSE)</f>
        <v>18</v>
      </c>
      <c r="J2314" s="28">
        <f>FACT_ORDERS[[#This Row],[ProductPrice]]*FACT_ORDERS[[#This Row],[Quantity]]</f>
        <v>234</v>
      </c>
      <c r="K2314" s="12" t="str">
        <f>VLOOKUP(C:C,DIM_CUSTOMERS!A:G,7,FALSE)</f>
        <v>France</v>
      </c>
      <c r="L2314" s="30" cm="1">
        <f t="array" ref="L2314">_xlfn.IFS(
    AND(FACT_ORDERS[[#This Row],[DeliveryMehtod]]="shippment",FACT_ORDERS[[#This Row],[TotalAmount]]&gt;=200), 0,
    AND(FACT_ORDERS[[#This Row],[DeliveryMehtod]]="pickup"), 15,
    AND(FACT_ORDERS[[#This Row],[DeliveryMehtod]]="shippment",FACT_ORDERS[[#This Row],[TotalAmount]]&lt;200), 35
)</f>
        <v>0</v>
      </c>
      <c r="M2314" s="12" t="str" cm="1">
        <f t="array" ref="M2314">_xlfn.IFS(
    SUMIFS(FACT_ORDERS[TotalAmount], FACT_ORDERS[WD_CUSTOMERS],FACT_ORDERS[[#This Row],[WD_CUSTOMERS]])&gt;=15000, "VIP",
    SUMIFS(FACT_ORDERS[TotalAmount], FACT_ORDERS[WD_CUSTOMERS],FACT_ORDERS[[#This Row],[WD_CUSTOMERS]])&gt;=8000, "Premium",
    TRUE, "Regular"
)</f>
        <v>Regular</v>
      </c>
      <c r="N2314" s="32" cm="1">
        <f t="array" ref="N2314">_xlfn.IFS(
   FACT_ORDERS[[#This Row],[TypeOfClient]]="VIP", 0.2,
   FACT_ORDERS[[#This Row],[TypeOfClient]]="Premium", 0.1,
   TRUE, 0
)</f>
        <v>0</v>
      </c>
      <c r="O2314" s="31" cm="1">
        <f t="array" ref="O2314">_xlfn.IFS(
   FACT_ORDERS[[#This Row],[TotalAmount]]&gt;1500, 0.15,
   FACT_ORDERS[[#This Row],[TotalAmount]]&gt;1000, 0.1,
   FACT_ORDERS[[#This Row],[TotalAmount]]&gt;500, 0.05,
   TRUE, 0
)</f>
        <v>0</v>
      </c>
      <c r="P2314" s="28">
        <f xml:space="preserve"> FACT_ORDERS[[#This Row],[TotalAmount]] * (1 - (FACT_ORDERS[[#This Row],[ClientDiscount]] + FACT_ORDERS[[#This Row],[OrderDiscount]]) )</f>
        <v>234</v>
      </c>
      <c r="Q2314" s="28">
        <f>FACT_ORDERS[[#This Row],[TotalAmountWithDiscount]]+FACT_ORDERS[[#This Row],[DeliveryCost]]</f>
        <v>234</v>
      </c>
      <c r="R2314" s="35">
        <v>45415</v>
      </c>
      <c r="S2314" s="35" t="str">
        <f>IF(NETWORKDAYS(FACT_ORDERS[[#This Row],[Order-Date]], FACT_ORDERS[[#This Row],[ArrivalDate ]]) &gt; 10, "Late", "On Time")</f>
        <v>On Time</v>
      </c>
    </row>
    <row r="2315" spans="1:19" x14ac:dyDescent="0.3">
      <c r="A2315" s="12">
        <v>7313</v>
      </c>
      <c r="B2315" s="12">
        <v>204</v>
      </c>
      <c r="C2315" s="12">
        <v>10808</v>
      </c>
      <c r="D2315" s="12">
        <v>2314</v>
      </c>
      <c r="E2315" s="12" t="s">
        <v>244</v>
      </c>
      <c r="F2315" s="13">
        <v>45362</v>
      </c>
      <c r="G2315" s="26" t="s">
        <v>12808</v>
      </c>
      <c r="H2315" s="12">
        <v>21</v>
      </c>
      <c r="I2315" s="28">
        <f>VLOOKUP(B:B,DIM_PRODUCTS!A:F,5,FALSE)</f>
        <v>6</v>
      </c>
      <c r="J2315" s="28">
        <f>FACT_ORDERS[[#This Row],[ProductPrice]]*FACT_ORDERS[[#This Row],[Quantity]]</f>
        <v>126</v>
      </c>
      <c r="K2315" s="12" t="str">
        <f>VLOOKUP(C:C,DIM_CUSTOMERS!A:G,7,FALSE)</f>
        <v>France</v>
      </c>
      <c r="L2315" s="30" cm="1">
        <f t="array" ref="L2315">_xlfn.IFS(
    AND(FACT_ORDERS[[#This Row],[DeliveryMehtod]]="shippment",FACT_ORDERS[[#This Row],[TotalAmount]]&gt;=200), 0,
    AND(FACT_ORDERS[[#This Row],[DeliveryMehtod]]="pickup"), 15,
    AND(FACT_ORDERS[[#This Row],[DeliveryMehtod]]="shippment",FACT_ORDERS[[#This Row],[TotalAmount]]&lt;200), 35
)</f>
        <v>35</v>
      </c>
      <c r="M2315" s="12" t="str" cm="1">
        <f t="array" ref="M2315">_xlfn.IFS(
    SUMIFS(FACT_ORDERS[TotalAmount], FACT_ORDERS[WD_CUSTOMERS],FACT_ORDERS[[#This Row],[WD_CUSTOMERS]])&gt;=15000, "VIP",
    SUMIFS(FACT_ORDERS[TotalAmount], FACT_ORDERS[WD_CUSTOMERS],FACT_ORDERS[[#This Row],[WD_CUSTOMERS]])&gt;=8000, "Premium",
    TRUE, "Regular"
)</f>
        <v>Regular</v>
      </c>
      <c r="N2315" s="32" cm="1">
        <f t="array" ref="N2315">_xlfn.IFS(
   FACT_ORDERS[[#This Row],[TypeOfClient]]="VIP", 0.2,
   FACT_ORDERS[[#This Row],[TypeOfClient]]="Premium", 0.1,
   TRUE, 0
)</f>
        <v>0</v>
      </c>
      <c r="O2315" s="31" cm="1">
        <f t="array" ref="O2315">_xlfn.IFS(
   FACT_ORDERS[[#This Row],[TotalAmount]]&gt;1500, 0.15,
   FACT_ORDERS[[#This Row],[TotalAmount]]&gt;1000, 0.1,
   FACT_ORDERS[[#This Row],[TotalAmount]]&gt;500, 0.05,
   TRUE, 0
)</f>
        <v>0</v>
      </c>
      <c r="P2315" s="28">
        <f xml:space="preserve"> FACT_ORDERS[[#This Row],[TotalAmount]] * (1 - (FACT_ORDERS[[#This Row],[ClientDiscount]] + FACT_ORDERS[[#This Row],[OrderDiscount]]) )</f>
        <v>126</v>
      </c>
      <c r="Q2315" s="28">
        <f>FACT_ORDERS[[#This Row],[TotalAmountWithDiscount]]+FACT_ORDERS[[#This Row],[DeliveryCost]]</f>
        <v>161</v>
      </c>
      <c r="R2315" s="35">
        <v>45371</v>
      </c>
      <c r="S2315" s="35" t="str">
        <f>IF(NETWORKDAYS(FACT_ORDERS[[#This Row],[Order-Date]], FACT_ORDERS[[#This Row],[ArrivalDate ]]) &gt; 10, "Late", "On Time")</f>
        <v>On Time</v>
      </c>
    </row>
    <row r="2316" spans="1:19" x14ac:dyDescent="0.3">
      <c r="A2316" s="12">
        <v>7314</v>
      </c>
      <c r="B2316" s="12">
        <v>252</v>
      </c>
      <c r="C2316" s="12">
        <v>10808</v>
      </c>
      <c r="D2316" s="12">
        <v>2315</v>
      </c>
      <c r="E2316" s="12" t="s">
        <v>244</v>
      </c>
      <c r="F2316" s="13">
        <v>45362</v>
      </c>
      <c r="G2316" s="26" t="s">
        <v>12809</v>
      </c>
      <c r="H2316" s="12">
        <v>14</v>
      </c>
      <c r="I2316" s="28">
        <f>VLOOKUP(B:B,DIM_PRODUCTS!A:F,5,FALSE)</f>
        <v>18</v>
      </c>
      <c r="J2316" s="28">
        <f>FACT_ORDERS[[#This Row],[ProductPrice]]*FACT_ORDERS[[#This Row],[Quantity]]</f>
        <v>252</v>
      </c>
      <c r="K2316" s="12" t="str">
        <f>VLOOKUP(C:C,DIM_CUSTOMERS!A:G,7,FALSE)</f>
        <v>France</v>
      </c>
      <c r="L2316" s="30" cm="1">
        <f t="array" ref="L2316">_xlfn.IFS(
    AND(FACT_ORDERS[[#This Row],[DeliveryMehtod]]="shippment",FACT_ORDERS[[#This Row],[TotalAmount]]&gt;=200), 0,
    AND(FACT_ORDERS[[#This Row],[DeliveryMehtod]]="pickup"), 15,
    AND(FACT_ORDERS[[#This Row],[DeliveryMehtod]]="shippment",FACT_ORDERS[[#This Row],[TotalAmount]]&lt;200), 35
)</f>
        <v>0</v>
      </c>
      <c r="M2316" s="12" t="str" cm="1">
        <f t="array" ref="M2316">_xlfn.IFS(
    SUMIFS(FACT_ORDERS[TotalAmount], FACT_ORDERS[WD_CUSTOMERS],FACT_ORDERS[[#This Row],[WD_CUSTOMERS]])&gt;=15000, "VIP",
    SUMIFS(FACT_ORDERS[TotalAmount], FACT_ORDERS[WD_CUSTOMERS],FACT_ORDERS[[#This Row],[WD_CUSTOMERS]])&gt;=8000, "Premium",
    TRUE, "Regular"
)</f>
        <v>Regular</v>
      </c>
      <c r="N2316" s="32" cm="1">
        <f t="array" ref="N2316">_xlfn.IFS(
   FACT_ORDERS[[#This Row],[TypeOfClient]]="VIP", 0.2,
   FACT_ORDERS[[#This Row],[TypeOfClient]]="Premium", 0.1,
   TRUE, 0
)</f>
        <v>0</v>
      </c>
      <c r="O2316" s="31" cm="1">
        <f t="array" ref="O2316">_xlfn.IFS(
   FACT_ORDERS[[#This Row],[TotalAmount]]&gt;1500, 0.15,
   FACT_ORDERS[[#This Row],[TotalAmount]]&gt;1000, 0.1,
   FACT_ORDERS[[#This Row],[TotalAmount]]&gt;500, 0.05,
   TRUE, 0
)</f>
        <v>0</v>
      </c>
      <c r="P2316" s="28">
        <f xml:space="preserve"> FACT_ORDERS[[#This Row],[TotalAmount]] * (1 - (FACT_ORDERS[[#This Row],[ClientDiscount]] + FACT_ORDERS[[#This Row],[OrderDiscount]]) )</f>
        <v>252</v>
      </c>
      <c r="Q2316" s="28">
        <f>FACT_ORDERS[[#This Row],[TotalAmountWithDiscount]]+FACT_ORDERS[[#This Row],[DeliveryCost]]</f>
        <v>252</v>
      </c>
      <c r="R2316" s="35">
        <v>45373</v>
      </c>
      <c r="S2316" s="35" t="str">
        <f>IF(NETWORKDAYS(FACT_ORDERS[[#This Row],[Order-Date]], FACT_ORDERS[[#This Row],[ArrivalDate ]]) &gt; 10, "Late", "On Time")</f>
        <v>On Time</v>
      </c>
    </row>
    <row r="2317" spans="1:19" x14ac:dyDescent="0.3">
      <c r="A2317" s="12">
        <v>7315</v>
      </c>
      <c r="B2317" s="12">
        <v>204</v>
      </c>
      <c r="C2317" s="12">
        <v>10808</v>
      </c>
      <c r="D2317" s="12">
        <v>2316</v>
      </c>
      <c r="E2317" s="12" t="s">
        <v>243</v>
      </c>
      <c r="F2317" s="13">
        <v>45165</v>
      </c>
      <c r="G2317" s="26" t="s">
        <v>12810</v>
      </c>
      <c r="H2317" s="12">
        <v>19</v>
      </c>
      <c r="I2317" s="28">
        <f>VLOOKUP(B:B,DIM_PRODUCTS!A:F,5,FALSE)</f>
        <v>6</v>
      </c>
      <c r="J2317" s="28">
        <f>FACT_ORDERS[[#This Row],[ProductPrice]]*FACT_ORDERS[[#This Row],[Quantity]]</f>
        <v>114</v>
      </c>
      <c r="K2317" s="12" t="str">
        <f>VLOOKUP(C:C,DIM_CUSTOMERS!A:G,7,FALSE)</f>
        <v>France</v>
      </c>
      <c r="L2317" s="30" cm="1">
        <f t="array" ref="L2317">_xlfn.IFS(
    AND(FACT_ORDERS[[#This Row],[DeliveryMehtod]]="shippment",FACT_ORDERS[[#This Row],[TotalAmount]]&gt;=200), 0,
    AND(FACT_ORDERS[[#This Row],[DeliveryMehtod]]="pickup"), 15,
    AND(FACT_ORDERS[[#This Row],[DeliveryMehtod]]="shippment",FACT_ORDERS[[#This Row],[TotalAmount]]&lt;200), 35
)</f>
        <v>15</v>
      </c>
      <c r="M2317" s="12" t="str" cm="1">
        <f t="array" ref="M2317">_xlfn.IFS(
    SUMIFS(FACT_ORDERS[TotalAmount], FACT_ORDERS[WD_CUSTOMERS],FACT_ORDERS[[#This Row],[WD_CUSTOMERS]])&gt;=15000, "VIP",
    SUMIFS(FACT_ORDERS[TotalAmount], FACT_ORDERS[WD_CUSTOMERS],FACT_ORDERS[[#This Row],[WD_CUSTOMERS]])&gt;=8000, "Premium",
    TRUE, "Regular"
)</f>
        <v>Regular</v>
      </c>
      <c r="N2317" s="32" cm="1">
        <f t="array" ref="N2317">_xlfn.IFS(
   FACT_ORDERS[[#This Row],[TypeOfClient]]="VIP", 0.2,
   FACT_ORDERS[[#This Row],[TypeOfClient]]="Premium", 0.1,
   TRUE, 0
)</f>
        <v>0</v>
      </c>
      <c r="O2317" s="31" cm="1">
        <f t="array" ref="O2317">_xlfn.IFS(
   FACT_ORDERS[[#This Row],[TotalAmount]]&gt;1500, 0.15,
   FACT_ORDERS[[#This Row],[TotalAmount]]&gt;1000, 0.1,
   FACT_ORDERS[[#This Row],[TotalAmount]]&gt;500, 0.05,
   TRUE, 0
)</f>
        <v>0</v>
      </c>
      <c r="P2317" s="28">
        <f xml:space="preserve"> FACT_ORDERS[[#This Row],[TotalAmount]] * (1 - (FACT_ORDERS[[#This Row],[ClientDiscount]] + FACT_ORDERS[[#This Row],[OrderDiscount]]) )</f>
        <v>114</v>
      </c>
      <c r="Q2317" s="28">
        <f>FACT_ORDERS[[#This Row],[TotalAmountWithDiscount]]+FACT_ORDERS[[#This Row],[DeliveryCost]]</f>
        <v>129</v>
      </c>
      <c r="R2317" s="35">
        <v>45176</v>
      </c>
      <c r="S2317" s="35" t="str">
        <f>IF(NETWORKDAYS(FACT_ORDERS[[#This Row],[Order-Date]], FACT_ORDERS[[#This Row],[ArrivalDate ]]) &gt; 10, "Late", "On Time")</f>
        <v>On Time</v>
      </c>
    </row>
    <row r="2318" spans="1:19" x14ac:dyDescent="0.3">
      <c r="A2318" s="12">
        <v>7316</v>
      </c>
      <c r="B2318" s="12">
        <v>252</v>
      </c>
      <c r="C2318" s="12">
        <v>10808</v>
      </c>
      <c r="D2318" s="12">
        <v>2317</v>
      </c>
      <c r="E2318" s="12" t="s">
        <v>243</v>
      </c>
      <c r="F2318" s="13">
        <v>45165</v>
      </c>
      <c r="G2318" s="26" t="s">
        <v>12811</v>
      </c>
      <c r="H2318" s="12">
        <v>19</v>
      </c>
      <c r="I2318" s="28">
        <f>VLOOKUP(B:B,DIM_PRODUCTS!A:F,5,FALSE)</f>
        <v>18</v>
      </c>
      <c r="J2318" s="28">
        <f>FACT_ORDERS[[#This Row],[ProductPrice]]*FACT_ORDERS[[#This Row],[Quantity]]</f>
        <v>342</v>
      </c>
      <c r="K2318" s="12" t="str">
        <f>VLOOKUP(C:C,DIM_CUSTOMERS!A:G,7,FALSE)</f>
        <v>France</v>
      </c>
      <c r="L2318" s="30" cm="1">
        <f t="array" ref="L2318">_xlfn.IFS(
    AND(FACT_ORDERS[[#This Row],[DeliveryMehtod]]="shippment",FACT_ORDERS[[#This Row],[TotalAmount]]&gt;=200), 0,
    AND(FACT_ORDERS[[#This Row],[DeliveryMehtod]]="pickup"), 15,
    AND(FACT_ORDERS[[#This Row],[DeliveryMehtod]]="shippment",FACT_ORDERS[[#This Row],[TotalAmount]]&lt;200), 35
)</f>
        <v>15</v>
      </c>
      <c r="M2318" s="12" t="str" cm="1">
        <f t="array" ref="M2318">_xlfn.IFS(
    SUMIFS(FACT_ORDERS[TotalAmount], FACT_ORDERS[WD_CUSTOMERS],FACT_ORDERS[[#This Row],[WD_CUSTOMERS]])&gt;=15000, "VIP",
    SUMIFS(FACT_ORDERS[TotalAmount], FACT_ORDERS[WD_CUSTOMERS],FACT_ORDERS[[#This Row],[WD_CUSTOMERS]])&gt;=8000, "Premium",
    TRUE, "Regular"
)</f>
        <v>Regular</v>
      </c>
      <c r="N2318" s="32" cm="1">
        <f t="array" ref="N2318">_xlfn.IFS(
   FACT_ORDERS[[#This Row],[TypeOfClient]]="VIP", 0.2,
   FACT_ORDERS[[#This Row],[TypeOfClient]]="Premium", 0.1,
   TRUE, 0
)</f>
        <v>0</v>
      </c>
      <c r="O2318" s="31" cm="1">
        <f t="array" ref="O2318">_xlfn.IFS(
   FACT_ORDERS[[#This Row],[TotalAmount]]&gt;1500, 0.15,
   FACT_ORDERS[[#This Row],[TotalAmount]]&gt;1000, 0.1,
   FACT_ORDERS[[#This Row],[TotalAmount]]&gt;500, 0.05,
   TRUE, 0
)</f>
        <v>0</v>
      </c>
      <c r="P2318" s="28">
        <f xml:space="preserve"> FACT_ORDERS[[#This Row],[TotalAmount]] * (1 - (FACT_ORDERS[[#This Row],[ClientDiscount]] + FACT_ORDERS[[#This Row],[OrderDiscount]]) )</f>
        <v>342</v>
      </c>
      <c r="Q2318" s="28">
        <f>FACT_ORDERS[[#This Row],[TotalAmountWithDiscount]]+FACT_ORDERS[[#This Row],[DeliveryCost]]</f>
        <v>357</v>
      </c>
      <c r="R2318" s="35">
        <v>45173</v>
      </c>
      <c r="S2318" s="35" t="str">
        <f>IF(NETWORKDAYS(FACT_ORDERS[[#This Row],[Order-Date]], FACT_ORDERS[[#This Row],[ArrivalDate ]]) &gt; 10, "Late", "On Time")</f>
        <v>On Time</v>
      </c>
    </row>
    <row r="2319" spans="1:19" x14ac:dyDescent="0.3">
      <c r="A2319" s="12">
        <v>7317</v>
      </c>
      <c r="B2319" s="12">
        <v>204</v>
      </c>
      <c r="C2319" s="12">
        <v>10808</v>
      </c>
      <c r="D2319" s="12">
        <v>2318</v>
      </c>
      <c r="E2319" s="12" t="s">
        <v>243</v>
      </c>
      <c r="F2319" s="13">
        <v>45159</v>
      </c>
      <c r="G2319" s="26" t="s">
        <v>4302</v>
      </c>
      <c r="H2319" s="12">
        <v>17</v>
      </c>
      <c r="I2319" s="28">
        <f>VLOOKUP(B:B,DIM_PRODUCTS!A:F,5,FALSE)</f>
        <v>6</v>
      </c>
      <c r="J2319" s="28">
        <f>FACT_ORDERS[[#This Row],[ProductPrice]]*FACT_ORDERS[[#This Row],[Quantity]]</f>
        <v>102</v>
      </c>
      <c r="K2319" s="12" t="str">
        <f>VLOOKUP(C:C,DIM_CUSTOMERS!A:G,7,FALSE)</f>
        <v>France</v>
      </c>
      <c r="L2319" s="30" cm="1">
        <f t="array" ref="L2319">_xlfn.IFS(
    AND(FACT_ORDERS[[#This Row],[DeliveryMehtod]]="shippment",FACT_ORDERS[[#This Row],[TotalAmount]]&gt;=200), 0,
    AND(FACT_ORDERS[[#This Row],[DeliveryMehtod]]="pickup"), 15,
    AND(FACT_ORDERS[[#This Row],[DeliveryMehtod]]="shippment",FACT_ORDERS[[#This Row],[TotalAmount]]&lt;200), 35
)</f>
        <v>15</v>
      </c>
      <c r="M2319" s="12" t="str" cm="1">
        <f t="array" ref="M2319">_xlfn.IFS(
    SUMIFS(FACT_ORDERS[TotalAmount], FACT_ORDERS[WD_CUSTOMERS],FACT_ORDERS[[#This Row],[WD_CUSTOMERS]])&gt;=15000, "VIP",
    SUMIFS(FACT_ORDERS[TotalAmount], FACT_ORDERS[WD_CUSTOMERS],FACT_ORDERS[[#This Row],[WD_CUSTOMERS]])&gt;=8000, "Premium",
    TRUE, "Regular"
)</f>
        <v>Regular</v>
      </c>
      <c r="N2319" s="32" cm="1">
        <f t="array" ref="N2319">_xlfn.IFS(
   FACT_ORDERS[[#This Row],[TypeOfClient]]="VIP", 0.2,
   FACT_ORDERS[[#This Row],[TypeOfClient]]="Premium", 0.1,
   TRUE, 0
)</f>
        <v>0</v>
      </c>
      <c r="O2319" s="31" cm="1">
        <f t="array" ref="O2319">_xlfn.IFS(
   FACT_ORDERS[[#This Row],[TotalAmount]]&gt;1500, 0.15,
   FACT_ORDERS[[#This Row],[TotalAmount]]&gt;1000, 0.1,
   FACT_ORDERS[[#This Row],[TotalAmount]]&gt;500, 0.05,
   TRUE, 0
)</f>
        <v>0</v>
      </c>
      <c r="P2319" s="28">
        <f xml:space="preserve"> FACT_ORDERS[[#This Row],[TotalAmount]] * (1 - (FACT_ORDERS[[#This Row],[ClientDiscount]] + FACT_ORDERS[[#This Row],[OrderDiscount]]) )</f>
        <v>102</v>
      </c>
      <c r="Q2319" s="28">
        <f>FACT_ORDERS[[#This Row],[TotalAmountWithDiscount]]+FACT_ORDERS[[#This Row],[DeliveryCost]]</f>
        <v>117</v>
      </c>
      <c r="R2319" s="35">
        <v>45177</v>
      </c>
      <c r="S2319" s="35" t="str">
        <f>IF(NETWORKDAYS(FACT_ORDERS[[#This Row],[Order-Date]], FACT_ORDERS[[#This Row],[ArrivalDate ]]) &gt; 10, "Late", "On Time")</f>
        <v>Late</v>
      </c>
    </row>
    <row r="2320" spans="1:19" x14ac:dyDescent="0.3">
      <c r="A2320" s="12">
        <v>7318</v>
      </c>
      <c r="B2320" s="12">
        <v>252</v>
      </c>
      <c r="C2320" s="12">
        <v>10808</v>
      </c>
      <c r="D2320" s="12">
        <v>2319</v>
      </c>
      <c r="E2320" s="12" t="s">
        <v>243</v>
      </c>
      <c r="F2320" s="13">
        <v>45159</v>
      </c>
      <c r="G2320" s="26" t="s">
        <v>12812</v>
      </c>
      <c r="H2320" s="12">
        <v>22</v>
      </c>
      <c r="I2320" s="28">
        <f>VLOOKUP(B:B,DIM_PRODUCTS!A:F,5,FALSE)</f>
        <v>18</v>
      </c>
      <c r="J2320" s="28">
        <f>FACT_ORDERS[[#This Row],[ProductPrice]]*FACT_ORDERS[[#This Row],[Quantity]]</f>
        <v>396</v>
      </c>
      <c r="K2320" s="12" t="str">
        <f>VLOOKUP(C:C,DIM_CUSTOMERS!A:G,7,FALSE)</f>
        <v>France</v>
      </c>
      <c r="L2320" s="30" cm="1">
        <f t="array" ref="L2320">_xlfn.IFS(
    AND(FACT_ORDERS[[#This Row],[DeliveryMehtod]]="shippment",FACT_ORDERS[[#This Row],[TotalAmount]]&gt;=200), 0,
    AND(FACT_ORDERS[[#This Row],[DeliveryMehtod]]="pickup"), 15,
    AND(FACT_ORDERS[[#This Row],[DeliveryMehtod]]="shippment",FACT_ORDERS[[#This Row],[TotalAmount]]&lt;200), 35
)</f>
        <v>15</v>
      </c>
      <c r="M2320" s="12" t="str" cm="1">
        <f t="array" ref="M2320">_xlfn.IFS(
    SUMIFS(FACT_ORDERS[TotalAmount], FACT_ORDERS[WD_CUSTOMERS],FACT_ORDERS[[#This Row],[WD_CUSTOMERS]])&gt;=15000, "VIP",
    SUMIFS(FACT_ORDERS[TotalAmount], FACT_ORDERS[WD_CUSTOMERS],FACT_ORDERS[[#This Row],[WD_CUSTOMERS]])&gt;=8000, "Premium",
    TRUE, "Regular"
)</f>
        <v>Regular</v>
      </c>
      <c r="N2320" s="32" cm="1">
        <f t="array" ref="N2320">_xlfn.IFS(
   FACT_ORDERS[[#This Row],[TypeOfClient]]="VIP", 0.2,
   FACT_ORDERS[[#This Row],[TypeOfClient]]="Premium", 0.1,
   TRUE, 0
)</f>
        <v>0</v>
      </c>
      <c r="O2320" s="31" cm="1">
        <f t="array" ref="O2320">_xlfn.IFS(
   FACT_ORDERS[[#This Row],[TotalAmount]]&gt;1500, 0.15,
   FACT_ORDERS[[#This Row],[TotalAmount]]&gt;1000, 0.1,
   FACT_ORDERS[[#This Row],[TotalAmount]]&gt;500, 0.05,
   TRUE, 0
)</f>
        <v>0</v>
      </c>
      <c r="P2320" s="28">
        <f xml:space="preserve"> FACT_ORDERS[[#This Row],[TotalAmount]] * (1 - (FACT_ORDERS[[#This Row],[ClientDiscount]] + FACT_ORDERS[[#This Row],[OrderDiscount]]) )</f>
        <v>396</v>
      </c>
      <c r="Q2320" s="28">
        <f>FACT_ORDERS[[#This Row],[TotalAmountWithDiscount]]+FACT_ORDERS[[#This Row],[DeliveryCost]]</f>
        <v>411</v>
      </c>
      <c r="R2320" s="35">
        <v>45167</v>
      </c>
      <c r="S2320" s="35" t="str">
        <f>IF(NETWORKDAYS(FACT_ORDERS[[#This Row],[Order-Date]], FACT_ORDERS[[#This Row],[ArrivalDate ]]) &gt; 10, "Late", "On Time")</f>
        <v>On Time</v>
      </c>
    </row>
    <row r="2321" spans="1:19" x14ac:dyDescent="0.3">
      <c r="A2321" s="12">
        <v>7319</v>
      </c>
      <c r="B2321" s="12">
        <v>238</v>
      </c>
      <c r="C2321" s="12">
        <v>10168</v>
      </c>
      <c r="D2321" s="12">
        <v>2320</v>
      </c>
      <c r="E2321" s="12" t="s">
        <v>243</v>
      </c>
      <c r="F2321" s="13">
        <v>45547</v>
      </c>
      <c r="G2321" s="26" t="s">
        <v>12813</v>
      </c>
      <c r="H2321" s="12">
        <v>27</v>
      </c>
      <c r="I2321" s="28">
        <f>VLOOKUP(B:B,DIM_PRODUCTS!A:F,5,FALSE)</f>
        <v>16</v>
      </c>
      <c r="J2321" s="28">
        <f>FACT_ORDERS[[#This Row],[ProductPrice]]*FACT_ORDERS[[#This Row],[Quantity]]</f>
        <v>432</v>
      </c>
      <c r="K2321" s="12" t="str">
        <f>VLOOKUP(C:C,DIM_CUSTOMERS!A:G,7,FALSE)</f>
        <v>USA</v>
      </c>
      <c r="L2321" s="30" cm="1">
        <f t="array" ref="L2321">_xlfn.IFS(
    AND(FACT_ORDERS[[#This Row],[DeliveryMehtod]]="shippment",FACT_ORDERS[[#This Row],[TotalAmount]]&gt;=200), 0,
    AND(FACT_ORDERS[[#This Row],[DeliveryMehtod]]="pickup"), 15,
    AND(FACT_ORDERS[[#This Row],[DeliveryMehtod]]="shippment",FACT_ORDERS[[#This Row],[TotalAmount]]&lt;200), 35
)</f>
        <v>15</v>
      </c>
      <c r="M2321" s="12" t="str" cm="1">
        <f t="array" ref="M2321">_xlfn.IFS(
    SUMIFS(FACT_ORDERS[TotalAmount], FACT_ORDERS[WD_CUSTOMERS],FACT_ORDERS[[#This Row],[WD_CUSTOMERS]])&gt;=15000, "VIP",
    SUMIFS(FACT_ORDERS[TotalAmount], FACT_ORDERS[WD_CUSTOMERS],FACT_ORDERS[[#This Row],[WD_CUSTOMERS]])&gt;=8000, "Premium",
    TRUE, "Regular"
)</f>
        <v>Premium</v>
      </c>
      <c r="N2321" s="32" cm="1">
        <f t="array" ref="N2321">_xlfn.IFS(
   FACT_ORDERS[[#This Row],[TypeOfClient]]="VIP", 0.2,
   FACT_ORDERS[[#This Row],[TypeOfClient]]="Premium", 0.1,
   TRUE, 0
)</f>
        <v>0.1</v>
      </c>
      <c r="O2321" s="31" cm="1">
        <f t="array" ref="O2321">_xlfn.IFS(
   FACT_ORDERS[[#This Row],[TotalAmount]]&gt;1500, 0.15,
   FACT_ORDERS[[#This Row],[TotalAmount]]&gt;1000, 0.1,
   FACT_ORDERS[[#This Row],[TotalAmount]]&gt;500, 0.05,
   TRUE, 0
)</f>
        <v>0</v>
      </c>
      <c r="P2321" s="28">
        <f xml:space="preserve"> FACT_ORDERS[[#This Row],[TotalAmount]] * (1 - (FACT_ORDERS[[#This Row],[ClientDiscount]] + FACT_ORDERS[[#This Row],[OrderDiscount]]) )</f>
        <v>388.8</v>
      </c>
      <c r="Q2321" s="28">
        <f>FACT_ORDERS[[#This Row],[TotalAmountWithDiscount]]+FACT_ORDERS[[#This Row],[DeliveryCost]]</f>
        <v>403.8</v>
      </c>
      <c r="R2321" s="35">
        <v>45557</v>
      </c>
      <c r="S2321" s="35" t="str">
        <f>IF(NETWORKDAYS(FACT_ORDERS[[#This Row],[Order-Date]], FACT_ORDERS[[#This Row],[ArrivalDate ]]) &gt; 10, "Late", "On Time")</f>
        <v>On Time</v>
      </c>
    </row>
    <row r="2322" spans="1:19" x14ac:dyDescent="0.3">
      <c r="A2322" s="12">
        <v>7320</v>
      </c>
      <c r="B2322" s="12">
        <v>282</v>
      </c>
      <c r="C2322" s="12">
        <v>10168</v>
      </c>
      <c r="D2322" s="12">
        <v>2321</v>
      </c>
      <c r="E2322" s="12" t="s">
        <v>243</v>
      </c>
      <c r="F2322" s="13">
        <v>45547</v>
      </c>
      <c r="G2322" s="26" t="s">
        <v>12814</v>
      </c>
      <c r="H2322" s="12">
        <v>20</v>
      </c>
      <c r="I2322" s="28">
        <f>VLOOKUP(B:B,DIM_PRODUCTS!A:F,5,FALSE)</f>
        <v>10</v>
      </c>
      <c r="J2322" s="28">
        <f>FACT_ORDERS[[#This Row],[ProductPrice]]*FACT_ORDERS[[#This Row],[Quantity]]</f>
        <v>200</v>
      </c>
      <c r="K2322" s="12" t="str">
        <f>VLOOKUP(C:C,DIM_CUSTOMERS!A:G,7,FALSE)</f>
        <v>USA</v>
      </c>
      <c r="L2322" s="30" cm="1">
        <f t="array" ref="L2322">_xlfn.IFS(
    AND(FACT_ORDERS[[#This Row],[DeliveryMehtod]]="shippment",FACT_ORDERS[[#This Row],[TotalAmount]]&gt;=200), 0,
    AND(FACT_ORDERS[[#This Row],[DeliveryMehtod]]="pickup"), 15,
    AND(FACT_ORDERS[[#This Row],[DeliveryMehtod]]="shippment",FACT_ORDERS[[#This Row],[TotalAmount]]&lt;200), 35
)</f>
        <v>15</v>
      </c>
      <c r="M2322" s="12" t="str" cm="1">
        <f t="array" ref="M2322">_xlfn.IFS(
    SUMIFS(FACT_ORDERS[TotalAmount], FACT_ORDERS[WD_CUSTOMERS],FACT_ORDERS[[#This Row],[WD_CUSTOMERS]])&gt;=15000, "VIP",
    SUMIFS(FACT_ORDERS[TotalAmount], FACT_ORDERS[WD_CUSTOMERS],FACT_ORDERS[[#This Row],[WD_CUSTOMERS]])&gt;=8000, "Premium",
    TRUE, "Regular"
)</f>
        <v>Premium</v>
      </c>
      <c r="N2322" s="32" cm="1">
        <f t="array" ref="N2322">_xlfn.IFS(
   FACT_ORDERS[[#This Row],[TypeOfClient]]="VIP", 0.2,
   FACT_ORDERS[[#This Row],[TypeOfClient]]="Premium", 0.1,
   TRUE, 0
)</f>
        <v>0.1</v>
      </c>
      <c r="O2322" s="31" cm="1">
        <f t="array" ref="O2322">_xlfn.IFS(
   FACT_ORDERS[[#This Row],[TotalAmount]]&gt;1500, 0.15,
   FACT_ORDERS[[#This Row],[TotalAmount]]&gt;1000, 0.1,
   FACT_ORDERS[[#This Row],[TotalAmount]]&gt;500, 0.05,
   TRUE, 0
)</f>
        <v>0</v>
      </c>
      <c r="P2322" s="28">
        <f xml:space="preserve"> FACT_ORDERS[[#This Row],[TotalAmount]] * (1 - (FACT_ORDERS[[#This Row],[ClientDiscount]] + FACT_ORDERS[[#This Row],[OrderDiscount]]) )</f>
        <v>180</v>
      </c>
      <c r="Q2322" s="28">
        <f>FACT_ORDERS[[#This Row],[TotalAmountWithDiscount]]+FACT_ORDERS[[#This Row],[DeliveryCost]]</f>
        <v>195</v>
      </c>
      <c r="R2322" s="35">
        <v>45555</v>
      </c>
      <c r="S2322" s="35" t="str">
        <f>IF(NETWORKDAYS(FACT_ORDERS[[#This Row],[Order-Date]], FACT_ORDERS[[#This Row],[ArrivalDate ]]) &gt; 10, "Late", "On Time")</f>
        <v>On Time</v>
      </c>
    </row>
    <row r="2323" spans="1:19" x14ac:dyDescent="0.3">
      <c r="A2323" s="12">
        <v>7321</v>
      </c>
      <c r="B2323" s="12">
        <v>255</v>
      </c>
      <c r="C2323" s="12">
        <v>10168</v>
      </c>
      <c r="D2323" s="12">
        <v>2322</v>
      </c>
      <c r="E2323" s="12" t="s">
        <v>244</v>
      </c>
      <c r="F2323" s="13">
        <v>45547</v>
      </c>
      <c r="G2323" s="26" t="s">
        <v>12815</v>
      </c>
      <c r="H2323" s="12">
        <v>28</v>
      </c>
      <c r="I2323" s="28">
        <f>VLOOKUP(B:B,DIM_PRODUCTS!A:F,5,FALSE)</f>
        <v>12</v>
      </c>
      <c r="J2323" s="28">
        <f>FACT_ORDERS[[#This Row],[ProductPrice]]*FACT_ORDERS[[#This Row],[Quantity]]</f>
        <v>336</v>
      </c>
      <c r="K2323" s="12" t="str">
        <f>VLOOKUP(C:C,DIM_CUSTOMERS!A:G,7,FALSE)</f>
        <v>USA</v>
      </c>
      <c r="L2323" s="30" cm="1">
        <f t="array" ref="L2323">_xlfn.IFS(
    AND(FACT_ORDERS[[#This Row],[DeliveryMehtod]]="shippment",FACT_ORDERS[[#This Row],[TotalAmount]]&gt;=200), 0,
    AND(FACT_ORDERS[[#This Row],[DeliveryMehtod]]="pickup"), 15,
    AND(FACT_ORDERS[[#This Row],[DeliveryMehtod]]="shippment",FACT_ORDERS[[#This Row],[TotalAmount]]&lt;200), 35
)</f>
        <v>0</v>
      </c>
      <c r="M2323" s="12" t="str" cm="1">
        <f t="array" ref="M2323">_xlfn.IFS(
    SUMIFS(FACT_ORDERS[TotalAmount], FACT_ORDERS[WD_CUSTOMERS],FACT_ORDERS[[#This Row],[WD_CUSTOMERS]])&gt;=15000, "VIP",
    SUMIFS(FACT_ORDERS[TotalAmount], FACT_ORDERS[WD_CUSTOMERS],FACT_ORDERS[[#This Row],[WD_CUSTOMERS]])&gt;=8000, "Premium",
    TRUE, "Regular"
)</f>
        <v>Premium</v>
      </c>
      <c r="N2323" s="32" cm="1">
        <f t="array" ref="N2323">_xlfn.IFS(
   FACT_ORDERS[[#This Row],[TypeOfClient]]="VIP", 0.2,
   FACT_ORDERS[[#This Row],[TypeOfClient]]="Premium", 0.1,
   TRUE, 0
)</f>
        <v>0.1</v>
      </c>
      <c r="O2323" s="31" cm="1">
        <f t="array" ref="O2323">_xlfn.IFS(
   FACT_ORDERS[[#This Row],[TotalAmount]]&gt;1500, 0.15,
   FACT_ORDERS[[#This Row],[TotalAmount]]&gt;1000, 0.1,
   FACT_ORDERS[[#This Row],[TotalAmount]]&gt;500, 0.05,
   TRUE, 0
)</f>
        <v>0</v>
      </c>
      <c r="P2323" s="28">
        <f xml:space="preserve"> FACT_ORDERS[[#This Row],[TotalAmount]] * (1 - (FACT_ORDERS[[#This Row],[ClientDiscount]] + FACT_ORDERS[[#This Row],[OrderDiscount]]) )</f>
        <v>302.40000000000003</v>
      </c>
      <c r="Q2323" s="28">
        <f>FACT_ORDERS[[#This Row],[TotalAmountWithDiscount]]+FACT_ORDERS[[#This Row],[DeliveryCost]]</f>
        <v>302.40000000000003</v>
      </c>
      <c r="R2323" s="35">
        <v>45556</v>
      </c>
      <c r="S2323" s="35" t="str">
        <f>IF(NETWORKDAYS(FACT_ORDERS[[#This Row],[Order-Date]], FACT_ORDERS[[#This Row],[ArrivalDate ]]) &gt; 10, "Late", "On Time")</f>
        <v>On Time</v>
      </c>
    </row>
    <row r="2324" spans="1:19" x14ac:dyDescent="0.3">
      <c r="A2324" s="12">
        <v>7322</v>
      </c>
      <c r="B2324" s="12">
        <v>238</v>
      </c>
      <c r="C2324" s="12">
        <v>10168</v>
      </c>
      <c r="D2324" s="12">
        <v>2323</v>
      </c>
      <c r="E2324" s="12" t="s">
        <v>244</v>
      </c>
      <c r="F2324" s="13">
        <v>45539</v>
      </c>
      <c r="G2324" s="26" t="s">
        <v>12816</v>
      </c>
      <c r="H2324" s="12">
        <v>21</v>
      </c>
      <c r="I2324" s="28">
        <f>VLOOKUP(B:B,DIM_PRODUCTS!A:F,5,FALSE)</f>
        <v>16</v>
      </c>
      <c r="J2324" s="28">
        <f>FACT_ORDERS[[#This Row],[ProductPrice]]*FACT_ORDERS[[#This Row],[Quantity]]</f>
        <v>336</v>
      </c>
      <c r="K2324" s="12" t="str">
        <f>VLOOKUP(C:C,DIM_CUSTOMERS!A:G,7,FALSE)</f>
        <v>USA</v>
      </c>
      <c r="L2324" s="30" cm="1">
        <f t="array" ref="L2324">_xlfn.IFS(
    AND(FACT_ORDERS[[#This Row],[DeliveryMehtod]]="shippment",FACT_ORDERS[[#This Row],[TotalAmount]]&gt;=200), 0,
    AND(FACT_ORDERS[[#This Row],[DeliveryMehtod]]="pickup"), 15,
    AND(FACT_ORDERS[[#This Row],[DeliveryMehtod]]="shippment",FACT_ORDERS[[#This Row],[TotalAmount]]&lt;200), 35
)</f>
        <v>0</v>
      </c>
      <c r="M2324" s="12" t="str" cm="1">
        <f t="array" ref="M2324">_xlfn.IFS(
    SUMIFS(FACT_ORDERS[TotalAmount], FACT_ORDERS[WD_CUSTOMERS],FACT_ORDERS[[#This Row],[WD_CUSTOMERS]])&gt;=15000, "VIP",
    SUMIFS(FACT_ORDERS[TotalAmount], FACT_ORDERS[WD_CUSTOMERS],FACT_ORDERS[[#This Row],[WD_CUSTOMERS]])&gt;=8000, "Premium",
    TRUE, "Regular"
)</f>
        <v>Premium</v>
      </c>
      <c r="N2324" s="32" cm="1">
        <f t="array" ref="N2324">_xlfn.IFS(
   FACT_ORDERS[[#This Row],[TypeOfClient]]="VIP", 0.2,
   FACT_ORDERS[[#This Row],[TypeOfClient]]="Premium", 0.1,
   TRUE, 0
)</f>
        <v>0.1</v>
      </c>
      <c r="O2324" s="31" cm="1">
        <f t="array" ref="O2324">_xlfn.IFS(
   FACT_ORDERS[[#This Row],[TotalAmount]]&gt;1500, 0.15,
   FACT_ORDERS[[#This Row],[TotalAmount]]&gt;1000, 0.1,
   FACT_ORDERS[[#This Row],[TotalAmount]]&gt;500, 0.05,
   TRUE, 0
)</f>
        <v>0</v>
      </c>
      <c r="P2324" s="28">
        <f xml:space="preserve"> FACT_ORDERS[[#This Row],[TotalAmount]] * (1 - (FACT_ORDERS[[#This Row],[ClientDiscount]] + FACT_ORDERS[[#This Row],[OrderDiscount]]) )</f>
        <v>302.40000000000003</v>
      </c>
      <c r="Q2324" s="28">
        <f>FACT_ORDERS[[#This Row],[TotalAmountWithDiscount]]+FACT_ORDERS[[#This Row],[DeliveryCost]]</f>
        <v>302.40000000000003</v>
      </c>
      <c r="R2324" s="35">
        <v>45548</v>
      </c>
      <c r="S2324" s="35" t="str">
        <f>IF(NETWORKDAYS(FACT_ORDERS[[#This Row],[Order-Date]], FACT_ORDERS[[#This Row],[ArrivalDate ]]) &gt; 10, "Late", "On Time")</f>
        <v>On Time</v>
      </c>
    </row>
    <row r="2325" spans="1:19" x14ac:dyDescent="0.3">
      <c r="A2325" s="12">
        <v>7323</v>
      </c>
      <c r="B2325" s="12">
        <v>282</v>
      </c>
      <c r="C2325" s="12">
        <v>10168</v>
      </c>
      <c r="D2325" s="12">
        <v>2324</v>
      </c>
      <c r="E2325" s="12" t="s">
        <v>244</v>
      </c>
      <c r="F2325" s="13">
        <v>45539</v>
      </c>
      <c r="G2325" s="26" t="s">
        <v>12817</v>
      </c>
      <c r="H2325" s="12">
        <v>19</v>
      </c>
      <c r="I2325" s="28">
        <f>VLOOKUP(B:B,DIM_PRODUCTS!A:F,5,FALSE)</f>
        <v>10</v>
      </c>
      <c r="J2325" s="28">
        <f>FACT_ORDERS[[#This Row],[ProductPrice]]*FACT_ORDERS[[#This Row],[Quantity]]</f>
        <v>190</v>
      </c>
      <c r="K2325" s="12" t="str">
        <f>VLOOKUP(C:C,DIM_CUSTOMERS!A:G,7,FALSE)</f>
        <v>USA</v>
      </c>
      <c r="L2325" s="30" cm="1">
        <f t="array" ref="L2325">_xlfn.IFS(
    AND(FACT_ORDERS[[#This Row],[DeliveryMehtod]]="shippment",FACT_ORDERS[[#This Row],[TotalAmount]]&gt;=200), 0,
    AND(FACT_ORDERS[[#This Row],[DeliveryMehtod]]="pickup"), 15,
    AND(FACT_ORDERS[[#This Row],[DeliveryMehtod]]="shippment",FACT_ORDERS[[#This Row],[TotalAmount]]&lt;200), 35
)</f>
        <v>35</v>
      </c>
      <c r="M2325" s="12" t="str" cm="1">
        <f t="array" ref="M2325">_xlfn.IFS(
    SUMIFS(FACT_ORDERS[TotalAmount], FACT_ORDERS[WD_CUSTOMERS],FACT_ORDERS[[#This Row],[WD_CUSTOMERS]])&gt;=15000, "VIP",
    SUMIFS(FACT_ORDERS[TotalAmount], FACT_ORDERS[WD_CUSTOMERS],FACT_ORDERS[[#This Row],[WD_CUSTOMERS]])&gt;=8000, "Premium",
    TRUE, "Regular"
)</f>
        <v>Premium</v>
      </c>
      <c r="N2325" s="32" cm="1">
        <f t="array" ref="N2325">_xlfn.IFS(
   FACT_ORDERS[[#This Row],[TypeOfClient]]="VIP", 0.2,
   FACT_ORDERS[[#This Row],[TypeOfClient]]="Premium", 0.1,
   TRUE, 0
)</f>
        <v>0.1</v>
      </c>
      <c r="O2325" s="31" cm="1">
        <f t="array" ref="O2325">_xlfn.IFS(
   FACT_ORDERS[[#This Row],[TotalAmount]]&gt;1500, 0.15,
   FACT_ORDERS[[#This Row],[TotalAmount]]&gt;1000, 0.1,
   FACT_ORDERS[[#This Row],[TotalAmount]]&gt;500, 0.05,
   TRUE, 0
)</f>
        <v>0</v>
      </c>
      <c r="P2325" s="28">
        <f xml:space="preserve"> FACT_ORDERS[[#This Row],[TotalAmount]] * (1 - (FACT_ORDERS[[#This Row],[ClientDiscount]] + FACT_ORDERS[[#This Row],[OrderDiscount]]) )</f>
        <v>171</v>
      </c>
      <c r="Q2325" s="28">
        <f>FACT_ORDERS[[#This Row],[TotalAmountWithDiscount]]+FACT_ORDERS[[#This Row],[DeliveryCost]]</f>
        <v>206</v>
      </c>
      <c r="R2325" s="35">
        <v>45548</v>
      </c>
      <c r="S2325" s="35" t="str">
        <f>IF(NETWORKDAYS(FACT_ORDERS[[#This Row],[Order-Date]], FACT_ORDERS[[#This Row],[ArrivalDate ]]) &gt; 10, "Late", "On Time")</f>
        <v>On Time</v>
      </c>
    </row>
    <row r="2326" spans="1:19" x14ac:dyDescent="0.3">
      <c r="A2326" s="12">
        <v>7324</v>
      </c>
      <c r="B2326" s="12">
        <v>255</v>
      </c>
      <c r="C2326" s="12">
        <v>10168</v>
      </c>
      <c r="D2326" s="12">
        <v>2325</v>
      </c>
      <c r="E2326" s="12" t="s">
        <v>243</v>
      </c>
      <c r="F2326" s="13">
        <v>45539</v>
      </c>
      <c r="G2326" s="26" t="s">
        <v>12818</v>
      </c>
      <c r="H2326" s="12">
        <v>23</v>
      </c>
      <c r="I2326" s="28">
        <f>VLOOKUP(B:B,DIM_PRODUCTS!A:F,5,FALSE)</f>
        <v>12</v>
      </c>
      <c r="J2326" s="28">
        <f>FACT_ORDERS[[#This Row],[ProductPrice]]*FACT_ORDERS[[#This Row],[Quantity]]</f>
        <v>276</v>
      </c>
      <c r="K2326" s="12" t="str">
        <f>VLOOKUP(C:C,DIM_CUSTOMERS!A:G,7,FALSE)</f>
        <v>USA</v>
      </c>
      <c r="L2326" s="30" cm="1">
        <f t="array" ref="L2326">_xlfn.IFS(
    AND(FACT_ORDERS[[#This Row],[DeliveryMehtod]]="shippment",FACT_ORDERS[[#This Row],[TotalAmount]]&gt;=200), 0,
    AND(FACT_ORDERS[[#This Row],[DeliveryMehtod]]="pickup"), 15,
    AND(FACT_ORDERS[[#This Row],[DeliveryMehtod]]="shippment",FACT_ORDERS[[#This Row],[TotalAmount]]&lt;200), 35
)</f>
        <v>15</v>
      </c>
      <c r="M2326" s="12" t="str" cm="1">
        <f t="array" ref="M2326">_xlfn.IFS(
    SUMIFS(FACT_ORDERS[TotalAmount], FACT_ORDERS[WD_CUSTOMERS],FACT_ORDERS[[#This Row],[WD_CUSTOMERS]])&gt;=15000, "VIP",
    SUMIFS(FACT_ORDERS[TotalAmount], FACT_ORDERS[WD_CUSTOMERS],FACT_ORDERS[[#This Row],[WD_CUSTOMERS]])&gt;=8000, "Premium",
    TRUE, "Regular"
)</f>
        <v>Premium</v>
      </c>
      <c r="N2326" s="32" cm="1">
        <f t="array" ref="N2326">_xlfn.IFS(
   FACT_ORDERS[[#This Row],[TypeOfClient]]="VIP", 0.2,
   FACT_ORDERS[[#This Row],[TypeOfClient]]="Premium", 0.1,
   TRUE, 0
)</f>
        <v>0.1</v>
      </c>
      <c r="O2326" s="31" cm="1">
        <f t="array" ref="O2326">_xlfn.IFS(
   FACT_ORDERS[[#This Row],[TotalAmount]]&gt;1500, 0.15,
   FACT_ORDERS[[#This Row],[TotalAmount]]&gt;1000, 0.1,
   FACT_ORDERS[[#This Row],[TotalAmount]]&gt;500, 0.05,
   TRUE, 0
)</f>
        <v>0</v>
      </c>
      <c r="P2326" s="28">
        <f xml:space="preserve"> FACT_ORDERS[[#This Row],[TotalAmount]] * (1 - (FACT_ORDERS[[#This Row],[ClientDiscount]] + FACT_ORDERS[[#This Row],[OrderDiscount]]) )</f>
        <v>248.4</v>
      </c>
      <c r="Q2326" s="28">
        <f>FACT_ORDERS[[#This Row],[TotalAmountWithDiscount]]+FACT_ORDERS[[#This Row],[DeliveryCost]]</f>
        <v>263.39999999999998</v>
      </c>
      <c r="R2326" s="35">
        <v>45547</v>
      </c>
      <c r="S2326" s="35" t="str">
        <f>IF(NETWORKDAYS(FACT_ORDERS[[#This Row],[Order-Date]], FACT_ORDERS[[#This Row],[ArrivalDate ]]) &gt; 10, "Late", "On Time")</f>
        <v>On Time</v>
      </c>
    </row>
    <row r="2327" spans="1:19" x14ac:dyDescent="0.3">
      <c r="A2327" s="12">
        <v>7325</v>
      </c>
      <c r="B2327" s="12">
        <v>299</v>
      </c>
      <c r="C2327" s="12">
        <v>10168</v>
      </c>
      <c r="D2327" s="12">
        <v>2326</v>
      </c>
      <c r="E2327" s="12" t="s">
        <v>243</v>
      </c>
      <c r="F2327" s="13">
        <v>44871</v>
      </c>
      <c r="G2327" s="26" t="s">
        <v>12819</v>
      </c>
      <c r="H2327" s="12">
        <v>30</v>
      </c>
      <c r="I2327" s="28">
        <f>VLOOKUP(B:B,DIM_PRODUCTS!A:F,5,FALSE)</f>
        <v>19</v>
      </c>
      <c r="J2327" s="28">
        <f>FACT_ORDERS[[#This Row],[ProductPrice]]*FACT_ORDERS[[#This Row],[Quantity]]</f>
        <v>570</v>
      </c>
      <c r="K2327" s="12" t="str">
        <f>VLOOKUP(C:C,DIM_CUSTOMERS!A:G,7,FALSE)</f>
        <v>USA</v>
      </c>
      <c r="L2327" s="30" cm="1">
        <f t="array" ref="L2327">_xlfn.IFS(
    AND(FACT_ORDERS[[#This Row],[DeliveryMehtod]]="shippment",FACT_ORDERS[[#This Row],[TotalAmount]]&gt;=200), 0,
    AND(FACT_ORDERS[[#This Row],[DeliveryMehtod]]="pickup"), 15,
    AND(FACT_ORDERS[[#This Row],[DeliveryMehtod]]="shippment",FACT_ORDERS[[#This Row],[TotalAmount]]&lt;200), 35
)</f>
        <v>15</v>
      </c>
      <c r="M2327" s="12" t="str" cm="1">
        <f t="array" ref="M2327">_xlfn.IFS(
    SUMIFS(FACT_ORDERS[TotalAmount], FACT_ORDERS[WD_CUSTOMERS],FACT_ORDERS[[#This Row],[WD_CUSTOMERS]])&gt;=15000, "VIP",
    SUMIFS(FACT_ORDERS[TotalAmount], FACT_ORDERS[WD_CUSTOMERS],FACT_ORDERS[[#This Row],[WD_CUSTOMERS]])&gt;=8000, "Premium",
    TRUE, "Regular"
)</f>
        <v>Premium</v>
      </c>
      <c r="N2327" s="32" cm="1">
        <f t="array" ref="N2327">_xlfn.IFS(
   FACT_ORDERS[[#This Row],[TypeOfClient]]="VIP", 0.2,
   FACT_ORDERS[[#This Row],[TypeOfClient]]="Premium", 0.1,
   TRUE, 0
)</f>
        <v>0.1</v>
      </c>
      <c r="O2327" s="31" cm="1">
        <f t="array" ref="O2327">_xlfn.IFS(
   FACT_ORDERS[[#This Row],[TotalAmount]]&gt;1500, 0.15,
   FACT_ORDERS[[#This Row],[TotalAmount]]&gt;1000, 0.1,
   FACT_ORDERS[[#This Row],[TotalAmount]]&gt;500, 0.05,
   TRUE, 0
)</f>
        <v>0.05</v>
      </c>
      <c r="P2327" s="28">
        <f xml:space="preserve"> FACT_ORDERS[[#This Row],[TotalAmount]] * (1 - (FACT_ORDERS[[#This Row],[ClientDiscount]] + FACT_ORDERS[[#This Row],[OrderDiscount]]) )</f>
        <v>484.5</v>
      </c>
      <c r="Q2327" s="28">
        <f>FACT_ORDERS[[#This Row],[TotalAmountWithDiscount]]+FACT_ORDERS[[#This Row],[DeliveryCost]]</f>
        <v>499.5</v>
      </c>
      <c r="R2327" s="35">
        <v>44882</v>
      </c>
      <c r="S2327" s="35" t="str">
        <f>IF(NETWORKDAYS(FACT_ORDERS[[#This Row],[Order-Date]], FACT_ORDERS[[#This Row],[ArrivalDate ]]) &gt; 10, "Late", "On Time")</f>
        <v>On Time</v>
      </c>
    </row>
    <row r="2328" spans="1:19" x14ac:dyDescent="0.3">
      <c r="A2328" s="12">
        <v>7326</v>
      </c>
      <c r="B2328" s="12">
        <v>238</v>
      </c>
      <c r="C2328" s="12">
        <v>10168</v>
      </c>
      <c r="D2328" s="12">
        <v>2327</v>
      </c>
      <c r="E2328" s="12" t="s">
        <v>244</v>
      </c>
      <c r="F2328" s="13">
        <v>44871</v>
      </c>
      <c r="G2328" s="26" t="s">
        <v>12820</v>
      </c>
      <c r="H2328" s="12">
        <v>20</v>
      </c>
      <c r="I2328" s="28">
        <f>VLOOKUP(B:B,DIM_PRODUCTS!A:F,5,FALSE)</f>
        <v>16</v>
      </c>
      <c r="J2328" s="28">
        <f>FACT_ORDERS[[#This Row],[ProductPrice]]*FACT_ORDERS[[#This Row],[Quantity]]</f>
        <v>320</v>
      </c>
      <c r="K2328" s="12" t="str">
        <f>VLOOKUP(C:C,DIM_CUSTOMERS!A:G,7,FALSE)</f>
        <v>USA</v>
      </c>
      <c r="L2328" s="30" cm="1">
        <f t="array" ref="L2328">_xlfn.IFS(
    AND(FACT_ORDERS[[#This Row],[DeliveryMehtod]]="shippment",FACT_ORDERS[[#This Row],[TotalAmount]]&gt;=200), 0,
    AND(FACT_ORDERS[[#This Row],[DeliveryMehtod]]="pickup"), 15,
    AND(FACT_ORDERS[[#This Row],[DeliveryMehtod]]="shippment",FACT_ORDERS[[#This Row],[TotalAmount]]&lt;200), 35
)</f>
        <v>0</v>
      </c>
      <c r="M2328" s="12" t="str" cm="1">
        <f t="array" ref="M2328">_xlfn.IFS(
    SUMIFS(FACT_ORDERS[TotalAmount], FACT_ORDERS[WD_CUSTOMERS],FACT_ORDERS[[#This Row],[WD_CUSTOMERS]])&gt;=15000, "VIP",
    SUMIFS(FACT_ORDERS[TotalAmount], FACT_ORDERS[WD_CUSTOMERS],FACT_ORDERS[[#This Row],[WD_CUSTOMERS]])&gt;=8000, "Premium",
    TRUE, "Regular"
)</f>
        <v>Premium</v>
      </c>
      <c r="N2328" s="32" cm="1">
        <f t="array" ref="N2328">_xlfn.IFS(
   FACT_ORDERS[[#This Row],[TypeOfClient]]="VIP", 0.2,
   FACT_ORDERS[[#This Row],[TypeOfClient]]="Premium", 0.1,
   TRUE, 0
)</f>
        <v>0.1</v>
      </c>
      <c r="O2328" s="31" cm="1">
        <f t="array" ref="O2328">_xlfn.IFS(
   FACT_ORDERS[[#This Row],[TotalAmount]]&gt;1500, 0.15,
   FACT_ORDERS[[#This Row],[TotalAmount]]&gt;1000, 0.1,
   FACT_ORDERS[[#This Row],[TotalAmount]]&gt;500, 0.05,
   TRUE, 0
)</f>
        <v>0</v>
      </c>
      <c r="P2328" s="28">
        <f xml:space="preserve"> FACT_ORDERS[[#This Row],[TotalAmount]] * (1 - (FACT_ORDERS[[#This Row],[ClientDiscount]] + FACT_ORDERS[[#This Row],[OrderDiscount]]) )</f>
        <v>288</v>
      </c>
      <c r="Q2328" s="28">
        <f>FACT_ORDERS[[#This Row],[TotalAmountWithDiscount]]+FACT_ORDERS[[#This Row],[DeliveryCost]]</f>
        <v>288</v>
      </c>
      <c r="R2328" s="35">
        <v>44882</v>
      </c>
      <c r="S2328" s="35" t="str">
        <f>IF(NETWORKDAYS(FACT_ORDERS[[#This Row],[Order-Date]], FACT_ORDERS[[#This Row],[ArrivalDate ]]) &gt; 10, "Late", "On Time")</f>
        <v>On Time</v>
      </c>
    </row>
    <row r="2329" spans="1:19" x14ac:dyDescent="0.3">
      <c r="A2329" s="12">
        <v>7327</v>
      </c>
      <c r="B2329" s="12">
        <v>282</v>
      </c>
      <c r="C2329" s="12">
        <v>10168</v>
      </c>
      <c r="D2329" s="12">
        <v>2328</v>
      </c>
      <c r="E2329" s="12" t="s">
        <v>243</v>
      </c>
      <c r="F2329" s="13">
        <v>44871</v>
      </c>
      <c r="G2329" s="26" t="s">
        <v>12821</v>
      </c>
      <c r="H2329" s="12">
        <v>16</v>
      </c>
      <c r="I2329" s="28">
        <f>VLOOKUP(B:B,DIM_PRODUCTS!A:F,5,FALSE)</f>
        <v>10</v>
      </c>
      <c r="J2329" s="28">
        <f>FACT_ORDERS[[#This Row],[ProductPrice]]*FACT_ORDERS[[#This Row],[Quantity]]</f>
        <v>160</v>
      </c>
      <c r="K2329" s="12" t="str">
        <f>VLOOKUP(C:C,DIM_CUSTOMERS!A:G,7,FALSE)</f>
        <v>USA</v>
      </c>
      <c r="L2329" s="30" cm="1">
        <f t="array" ref="L2329">_xlfn.IFS(
    AND(FACT_ORDERS[[#This Row],[DeliveryMehtod]]="shippment",FACT_ORDERS[[#This Row],[TotalAmount]]&gt;=200), 0,
    AND(FACT_ORDERS[[#This Row],[DeliveryMehtod]]="pickup"), 15,
    AND(FACT_ORDERS[[#This Row],[DeliveryMehtod]]="shippment",FACT_ORDERS[[#This Row],[TotalAmount]]&lt;200), 35
)</f>
        <v>15</v>
      </c>
      <c r="M2329" s="12" t="str" cm="1">
        <f t="array" ref="M2329">_xlfn.IFS(
    SUMIFS(FACT_ORDERS[TotalAmount], FACT_ORDERS[WD_CUSTOMERS],FACT_ORDERS[[#This Row],[WD_CUSTOMERS]])&gt;=15000, "VIP",
    SUMIFS(FACT_ORDERS[TotalAmount], FACT_ORDERS[WD_CUSTOMERS],FACT_ORDERS[[#This Row],[WD_CUSTOMERS]])&gt;=8000, "Premium",
    TRUE, "Regular"
)</f>
        <v>Premium</v>
      </c>
      <c r="N2329" s="32" cm="1">
        <f t="array" ref="N2329">_xlfn.IFS(
   FACT_ORDERS[[#This Row],[TypeOfClient]]="VIP", 0.2,
   FACT_ORDERS[[#This Row],[TypeOfClient]]="Premium", 0.1,
   TRUE, 0
)</f>
        <v>0.1</v>
      </c>
      <c r="O2329" s="31" cm="1">
        <f t="array" ref="O2329">_xlfn.IFS(
   FACT_ORDERS[[#This Row],[TotalAmount]]&gt;1500, 0.15,
   FACT_ORDERS[[#This Row],[TotalAmount]]&gt;1000, 0.1,
   FACT_ORDERS[[#This Row],[TotalAmount]]&gt;500, 0.05,
   TRUE, 0
)</f>
        <v>0</v>
      </c>
      <c r="P2329" s="28">
        <f xml:space="preserve"> FACT_ORDERS[[#This Row],[TotalAmount]] * (1 - (FACT_ORDERS[[#This Row],[ClientDiscount]] + FACT_ORDERS[[#This Row],[OrderDiscount]]) )</f>
        <v>144</v>
      </c>
      <c r="Q2329" s="28">
        <f>FACT_ORDERS[[#This Row],[TotalAmountWithDiscount]]+FACT_ORDERS[[#This Row],[DeliveryCost]]</f>
        <v>159</v>
      </c>
      <c r="R2329" s="35">
        <v>44880</v>
      </c>
      <c r="S2329" s="35" t="str">
        <f>IF(NETWORKDAYS(FACT_ORDERS[[#This Row],[Order-Date]], FACT_ORDERS[[#This Row],[ArrivalDate ]]) &gt; 10, "Late", "On Time")</f>
        <v>On Time</v>
      </c>
    </row>
    <row r="2330" spans="1:19" x14ac:dyDescent="0.3">
      <c r="A2330" s="12">
        <v>7328</v>
      </c>
      <c r="B2330" s="12">
        <v>255</v>
      </c>
      <c r="C2330" s="12">
        <v>10168</v>
      </c>
      <c r="D2330" s="12">
        <v>2329</v>
      </c>
      <c r="E2330" s="12" t="s">
        <v>244</v>
      </c>
      <c r="F2330" s="13">
        <v>44871</v>
      </c>
      <c r="G2330" s="26" t="s">
        <v>12822</v>
      </c>
      <c r="H2330" s="12">
        <v>15</v>
      </c>
      <c r="I2330" s="28">
        <f>VLOOKUP(B:B,DIM_PRODUCTS!A:F,5,FALSE)</f>
        <v>12</v>
      </c>
      <c r="J2330" s="28">
        <f>FACT_ORDERS[[#This Row],[ProductPrice]]*FACT_ORDERS[[#This Row],[Quantity]]</f>
        <v>180</v>
      </c>
      <c r="K2330" s="12" t="str">
        <f>VLOOKUP(C:C,DIM_CUSTOMERS!A:G,7,FALSE)</f>
        <v>USA</v>
      </c>
      <c r="L2330" s="30" cm="1">
        <f t="array" ref="L2330">_xlfn.IFS(
    AND(FACT_ORDERS[[#This Row],[DeliveryMehtod]]="shippment",FACT_ORDERS[[#This Row],[TotalAmount]]&gt;=200), 0,
    AND(FACT_ORDERS[[#This Row],[DeliveryMehtod]]="pickup"), 15,
    AND(FACT_ORDERS[[#This Row],[DeliveryMehtod]]="shippment",FACT_ORDERS[[#This Row],[TotalAmount]]&lt;200), 35
)</f>
        <v>35</v>
      </c>
      <c r="M2330" s="12" t="str" cm="1">
        <f t="array" ref="M2330">_xlfn.IFS(
    SUMIFS(FACT_ORDERS[TotalAmount], FACT_ORDERS[WD_CUSTOMERS],FACT_ORDERS[[#This Row],[WD_CUSTOMERS]])&gt;=15000, "VIP",
    SUMIFS(FACT_ORDERS[TotalAmount], FACT_ORDERS[WD_CUSTOMERS],FACT_ORDERS[[#This Row],[WD_CUSTOMERS]])&gt;=8000, "Premium",
    TRUE, "Regular"
)</f>
        <v>Premium</v>
      </c>
      <c r="N2330" s="32" cm="1">
        <f t="array" ref="N2330">_xlfn.IFS(
   FACT_ORDERS[[#This Row],[TypeOfClient]]="VIP", 0.2,
   FACT_ORDERS[[#This Row],[TypeOfClient]]="Premium", 0.1,
   TRUE, 0
)</f>
        <v>0.1</v>
      </c>
      <c r="O2330" s="31" cm="1">
        <f t="array" ref="O2330">_xlfn.IFS(
   FACT_ORDERS[[#This Row],[TotalAmount]]&gt;1500, 0.15,
   FACT_ORDERS[[#This Row],[TotalAmount]]&gt;1000, 0.1,
   FACT_ORDERS[[#This Row],[TotalAmount]]&gt;500, 0.05,
   TRUE, 0
)</f>
        <v>0</v>
      </c>
      <c r="P2330" s="28">
        <f xml:space="preserve"> FACT_ORDERS[[#This Row],[TotalAmount]] * (1 - (FACT_ORDERS[[#This Row],[ClientDiscount]] + FACT_ORDERS[[#This Row],[OrderDiscount]]) )</f>
        <v>162</v>
      </c>
      <c r="Q2330" s="28">
        <f>FACT_ORDERS[[#This Row],[TotalAmountWithDiscount]]+FACT_ORDERS[[#This Row],[DeliveryCost]]</f>
        <v>197</v>
      </c>
      <c r="R2330" s="35">
        <v>44882</v>
      </c>
      <c r="S2330" s="35" t="str">
        <f>IF(NETWORKDAYS(FACT_ORDERS[[#This Row],[Order-Date]], FACT_ORDERS[[#This Row],[ArrivalDate ]]) &gt; 10, "Late", "On Time")</f>
        <v>On Time</v>
      </c>
    </row>
    <row r="2331" spans="1:19" x14ac:dyDescent="0.3">
      <c r="A2331" s="12">
        <v>7329</v>
      </c>
      <c r="B2331" s="12">
        <v>299</v>
      </c>
      <c r="C2331" s="12">
        <v>10168</v>
      </c>
      <c r="D2331" s="12">
        <v>2330</v>
      </c>
      <c r="E2331" s="12" t="s">
        <v>243</v>
      </c>
      <c r="F2331" s="13">
        <v>45487</v>
      </c>
      <c r="G2331" s="26" t="s">
        <v>12823</v>
      </c>
      <c r="H2331" s="12">
        <v>17</v>
      </c>
      <c r="I2331" s="28">
        <f>VLOOKUP(B:B,DIM_PRODUCTS!A:F,5,FALSE)</f>
        <v>19</v>
      </c>
      <c r="J2331" s="28">
        <f>FACT_ORDERS[[#This Row],[ProductPrice]]*FACT_ORDERS[[#This Row],[Quantity]]</f>
        <v>323</v>
      </c>
      <c r="K2331" s="12" t="str">
        <f>VLOOKUP(C:C,DIM_CUSTOMERS!A:G,7,FALSE)</f>
        <v>USA</v>
      </c>
      <c r="L2331" s="30" cm="1">
        <f t="array" ref="L2331">_xlfn.IFS(
    AND(FACT_ORDERS[[#This Row],[DeliveryMehtod]]="shippment",FACT_ORDERS[[#This Row],[TotalAmount]]&gt;=200), 0,
    AND(FACT_ORDERS[[#This Row],[DeliveryMehtod]]="pickup"), 15,
    AND(FACT_ORDERS[[#This Row],[DeliveryMehtod]]="shippment",FACT_ORDERS[[#This Row],[TotalAmount]]&lt;200), 35
)</f>
        <v>15</v>
      </c>
      <c r="M2331" s="12" t="str" cm="1">
        <f t="array" ref="M2331">_xlfn.IFS(
    SUMIFS(FACT_ORDERS[TotalAmount], FACT_ORDERS[WD_CUSTOMERS],FACT_ORDERS[[#This Row],[WD_CUSTOMERS]])&gt;=15000, "VIP",
    SUMIFS(FACT_ORDERS[TotalAmount], FACT_ORDERS[WD_CUSTOMERS],FACT_ORDERS[[#This Row],[WD_CUSTOMERS]])&gt;=8000, "Premium",
    TRUE, "Regular"
)</f>
        <v>Premium</v>
      </c>
      <c r="N2331" s="32" cm="1">
        <f t="array" ref="N2331">_xlfn.IFS(
   FACT_ORDERS[[#This Row],[TypeOfClient]]="VIP", 0.2,
   FACT_ORDERS[[#This Row],[TypeOfClient]]="Premium", 0.1,
   TRUE, 0
)</f>
        <v>0.1</v>
      </c>
      <c r="O2331" s="31" cm="1">
        <f t="array" ref="O2331">_xlfn.IFS(
   FACT_ORDERS[[#This Row],[TotalAmount]]&gt;1500, 0.15,
   FACT_ORDERS[[#This Row],[TotalAmount]]&gt;1000, 0.1,
   FACT_ORDERS[[#This Row],[TotalAmount]]&gt;500, 0.05,
   TRUE, 0
)</f>
        <v>0</v>
      </c>
      <c r="P2331" s="28">
        <f xml:space="preserve"> FACT_ORDERS[[#This Row],[TotalAmount]] * (1 - (FACT_ORDERS[[#This Row],[ClientDiscount]] + FACT_ORDERS[[#This Row],[OrderDiscount]]) )</f>
        <v>290.7</v>
      </c>
      <c r="Q2331" s="28">
        <f>FACT_ORDERS[[#This Row],[TotalAmountWithDiscount]]+FACT_ORDERS[[#This Row],[DeliveryCost]]</f>
        <v>305.7</v>
      </c>
      <c r="R2331" s="35">
        <v>45497</v>
      </c>
      <c r="S2331" s="35" t="str">
        <f>IF(NETWORKDAYS(FACT_ORDERS[[#This Row],[Order-Date]], FACT_ORDERS[[#This Row],[ArrivalDate ]]) &gt; 10, "Late", "On Time")</f>
        <v>On Time</v>
      </c>
    </row>
    <row r="2332" spans="1:19" x14ac:dyDescent="0.3">
      <c r="A2332" s="12">
        <v>7330</v>
      </c>
      <c r="B2332" s="12">
        <v>238</v>
      </c>
      <c r="C2332" s="12">
        <v>10168</v>
      </c>
      <c r="D2332" s="12">
        <v>2331</v>
      </c>
      <c r="E2332" s="12" t="s">
        <v>244</v>
      </c>
      <c r="F2332" s="13">
        <v>45487</v>
      </c>
      <c r="G2332" s="26" t="s">
        <v>4469</v>
      </c>
      <c r="H2332" s="12">
        <v>25</v>
      </c>
      <c r="I2332" s="28">
        <f>VLOOKUP(B:B,DIM_PRODUCTS!A:F,5,FALSE)</f>
        <v>16</v>
      </c>
      <c r="J2332" s="28">
        <f>FACT_ORDERS[[#This Row],[ProductPrice]]*FACT_ORDERS[[#This Row],[Quantity]]</f>
        <v>400</v>
      </c>
      <c r="K2332" s="12" t="str">
        <f>VLOOKUP(C:C,DIM_CUSTOMERS!A:G,7,FALSE)</f>
        <v>USA</v>
      </c>
      <c r="L2332" s="30" cm="1">
        <f t="array" ref="L2332">_xlfn.IFS(
    AND(FACT_ORDERS[[#This Row],[DeliveryMehtod]]="shippment",FACT_ORDERS[[#This Row],[TotalAmount]]&gt;=200), 0,
    AND(FACT_ORDERS[[#This Row],[DeliveryMehtod]]="pickup"), 15,
    AND(FACT_ORDERS[[#This Row],[DeliveryMehtod]]="shippment",FACT_ORDERS[[#This Row],[TotalAmount]]&lt;200), 35
)</f>
        <v>0</v>
      </c>
      <c r="M2332" s="12" t="str" cm="1">
        <f t="array" ref="M2332">_xlfn.IFS(
    SUMIFS(FACT_ORDERS[TotalAmount], FACT_ORDERS[WD_CUSTOMERS],FACT_ORDERS[[#This Row],[WD_CUSTOMERS]])&gt;=15000, "VIP",
    SUMIFS(FACT_ORDERS[TotalAmount], FACT_ORDERS[WD_CUSTOMERS],FACT_ORDERS[[#This Row],[WD_CUSTOMERS]])&gt;=8000, "Premium",
    TRUE, "Regular"
)</f>
        <v>Premium</v>
      </c>
      <c r="N2332" s="32" cm="1">
        <f t="array" ref="N2332">_xlfn.IFS(
   FACT_ORDERS[[#This Row],[TypeOfClient]]="VIP", 0.2,
   FACT_ORDERS[[#This Row],[TypeOfClient]]="Premium", 0.1,
   TRUE, 0
)</f>
        <v>0.1</v>
      </c>
      <c r="O2332" s="31" cm="1">
        <f t="array" ref="O2332">_xlfn.IFS(
   FACT_ORDERS[[#This Row],[TotalAmount]]&gt;1500, 0.15,
   FACT_ORDERS[[#This Row],[TotalAmount]]&gt;1000, 0.1,
   FACT_ORDERS[[#This Row],[TotalAmount]]&gt;500, 0.05,
   TRUE, 0
)</f>
        <v>0</v>
      </c>
      <c r="P2332" s="28">
        <f xml:space="preserve"> FACT_ORDERS[[#This Row],[TotalAmount]] * (1 - (FACT_ORDERS[[#This Row],[ClientDiscount]] + FACT_ORDERS[[#This Row],[OrderDiscount]]) )</f>
        <v>360</v>
      </c>
      <c r="Q2332" s="28">
        <f>FACT_ORDERS[[#This Row],[TotalAmountWithDiscount]]+FACT_ORDERS[[#This Row],[DeliveryCost]]</f>
        <v>360</v>
      </c>
      <c r="R2332" s="35">
        <v>45498</v>
      </c>
      <c r="S2332" s="35" t="str">
        <f>IF(NETWORKDAYS(FACT_ORDERS[[#This Row],[Order-Date]], FACT_ORDERS[[#This Row],[ArrivalDate ]]) &gt; 10, "Late", "On Time")</f>
        <v>On Time</v>
      </c>
    </row>
    <row r="2333" spans="1:19" x14ac:dyDescent="0.3">
      <c r="A2333" s="12">
        <v>7331</v>
      </c>
      <c r="B2333" s="12">
        <v>282</v>
      </c>
      <c r="C2333" s="12">
        <v>10168</v>
      </c>
      <c r="D2333" s="12">
        <v>2332</v>
      </c>
      <c r="E2333" s="12" t="s">
        <v>244</v>
      </c>
      <c r="F2333" s="13">
        <v>45487</v>
      </c>
      <c r="G2333" s="26" t="s">
        <v>12824</v>
      </c>
      <c r="H2333" s="12">
        <v>20</v>
      </c>
      <c r="I2333" s="28">
        <f>VLOOKUP(B:B,DIM_PRODUCTS!A:F,5,FALSE)</f>
        <v>10</v>
      </c>
      <c r="J2333" s="28">
        <f>FACT_ORDERS[[#This Row],[ProductPrice]]*FACT_ORDERS[[#This Row],[Quantity]]</f>
        <v>200</v>
      </c>
      <c r="K2333" s="12" t="str">
        <f>VLOOKUP(C:C,DIM_CUSTOMERS!A:G,7,FALSE)</f>
        <v>USA</v>
      </c>
      <c r="L2333" s="30" cm="1">
        <f t="array" ref="L2333">_xlfn.IFS(
    AND(FACT_ORDERS[[#This Row],[DeliveryMehtod]]="shippment",FACT_ORDERS[[#This Row],[TotalAmount]]&gt;=200), 0,
    AND(FACT_ORDERS[[#This Row],[DeliveryMehtod]]="pickup"), 15,
    AND(FACT_ORDERS[[#This Row],[DeliveryMehtod]]="shippment",FACT_ORDERS[[#This Row],[TotalAmount]]&lt;200), 35
)</f>
        <v>0</v>
      </c>
      <c r="M2333" s="12" t="str" cm="1">
        <f t="array" ref="M2333">_xlfn.IFS(
    SUMIFS(FACT_ORDERS[TotalAmount], FACT_ORDERS[WD_CUSTOMERS],FACT_ORDERS[[#This Row],[WD_CUSTOMERS]])&gt;=15000, "VIP",
    SUMIFS(FACT_ORDERS[TotalAmount], FACT_ORDERS[WD_CUSTOMERS],FACT_ORDERS[[#This Row],[WD_CUSTOMERS]])&gt;=8000, "Premium",
    TRUE, "Regular"
)</f>
        <v>Premium</v>
      </c>
      <c r="N2333" s="32" cm="1">
        <f t="array" ref="N2333">_xlfn.IFS(
   FACT_ORDERS[[#This Row],[TypeOfClient]]="VIP", 0.2,
   FACT_ORDERS[[#This Row],[TypeOfClient]]="Premium", 0.1,
   TRUE, 0
)</f>
        <v>0.1</v>
      </c>
      <c r="O2333" s="31" cm="1">
        <f t="array" ref="O2333">_xlfn.IFS(
   FACT_ORDERS[[#This Row],[TotalAmount]]&gt;1500, 0.15,
   FACT_ORDERS[[#This Row],[TotalAmount]]&gt;1000, 0.1,
   FACT_ORDERS[[#This Row],[TotalAmount]]&gt;500, 0.05,
   TRUE, 0
)</f>
        <v>0</v>
      </c>
      <c r="P2333" s="28">
        <f xml:space="preserve"> FACT_ORDERS[[#This Row],[TotalAmount]] * (1 - (FACT_ORDERS[[#This Row],[ClientDiscount]] + FACT_ORDERS[[#This Row],[OrderDiscount]]) )</f>
        <v>180</v>
      </c>
      <c r="Q2333" s="28">
        <f>FACT_ORDERS[[#This Row],[TotalAmountWithDiscount]]+FACT_ORDERS[[#This Row],[DeliveryCost]]</f>
        <v>180</v>
      </c>
      <c r="R2333" s="35">
        <v>45496</v>
      </c>
      <c r="S2333" s="35" t="str">
        <f>IF(NETWORKDAYS(FACT_ORDERS[[#This Row],[Order-Date]], FACT_ORDERS[[#This Row],[ArrivalDate ]]) &gt; 10, "Late", "On Time")</f>
        <v>On Time</v>
      </c>
    </row>
    <row r="2334" spans="1:19" x14ac:dyDescent="0.3">
      <c r="A2334" s="12">
        <v>7332</v>
      </c>
      <c r="B2334" s="12">
        <v>255</v>
      </c>
      <c r="C2334" s="12">
        <v>10168</v>
      </c>
      <c r="D2334" s="12">
        <v>2333</v>
      </c>
      <c r="E2334" s="12" t="s">
        <v>243</v>
      </c>
      <c r="F2334" s="13">
        <v>45487</v>
      </c>
      <c r="G2334" s="26" t="s">
        <v>12825</v>
      </c>
      <c r="H2334" s="12">
        <v>23</v>
      </c>
      <c r="I2334" s="28">
        <f>VLOOKUP(B:B,DIM_PRODUCTS!A:F,5,FALSE)</f>
        <v>12</v>
      </c>
      <c r="J2334" s="28">
        <f>FACT_ORDERS[[#This Row],[ProductPrice]]*FACT_ORDERS[[#This Row],[Quantity]]</f>
        <v>276</v>
      </c>
      <c r="K2334" s="12" t="str">
        <f>VLOOKUP(C:C,DIM_CUSTOMERS!A:G,7,FALSE)</f>
        <v>USA</v>
      </c>
      <c r="L2334" s="30" cm="1">
        <f t="array" ref="L2334">_xlfn.IFS(
    AND(FACT_ORDERS[[#This Row],[DeliveryMehtod]]="shippment",FACT_ORDERS[[#This Row],[TotalAmount]]&gt;=200), 0,
    AND(FACT_ORDERS[[#This Row],[DeliveryMehtod]]="pickup"), 15,
    AND(FACT_ORDERS[[#This Row],[DeliveryMehtod]]="shippment",FACT_ORDERS[[#This Row],[TotalAmount]]&lt;200), 35
)</f>
        <v>15</v>
      </c>
      <c r="M2334" s="12" t="str" cm="1">
        <f t="array" ref="M2334">_xlfn.IFS(
    SUMIFS(FACT_ORDERS[TotalAmount], FACT_ORDERS[WD_CUSTOMERS],FACT_ORDERS[[#This Row],[WD_CUSTOMERS]])&gt;=15000, "VIP",
    SUMIFS(FACT_ORDERS[TotalAmount], FACT_ORDERS[WD_CUSTOMERS],FACT_ORDERS[[#This Row],[WD_CUSTOMERS]])&gt;=8000, "Premium",
    TRUE, "Regular"
)</f>
        <v>Premium</v>
      </c>
      <c r="N2334" s="32" cm="1">
        <f t="array" ref="N2334">_xlfn.IFS(
   FACT_ORDERS[[#This Row],[TypeOfClient]]="VIP", 0.2,
   FACT_ORDERS[[#This Row],[TypeOfClient]]="Premium", 0.1,
   TRUE, 0
)</f>
        <v>0.1</v>
      </c>
      <c r="O2334" s="31" cm="1">
        <f t="array" ref="O2334">_xlfn.IFS(
   FACT_ORDERS[[#This Row],[TotalAmount]]&gt;1500, 0.15,
   FACT_ORDERS[[#This Row],[TotalAmount]]&gt;1000, 0.1,
   FACT_ORDERS[[#This Row],[TotalAmount]]&gt;500, 0.05,
   TRUE, 0
)</f>
        <v>0</v>
      </c>
      <c r="P2334" s="28">
        <f xml:space="preserve"> FACT_ORDERS[[#This Row],[TotalAmount]] * (1 - (FACT_ORDERS[[#This Row],[ClientDiscount]] + FACT_ORDERS[[#This Row],[OrderDiscount]]) )</f>
        <v>248.4</v>
      </c>
      <c r="Q2334" s="28">
        <f>FACT_ORDERS[[#This Row],[TotalAmountWithDiscount]]+FACT_ORDERS[[#This Row],[DeliveryCost]]</f>
        <v>263.39999999999998</v>
      </c>
      <c r="R2334" s="35">
        <v>45494</v>
      </c>
      <c r="S2334" s="35" t="str">
        <f>IF(NETWORKDAYS(FACT_ORDERS[[#This Row],[Order-Date]], FACT_ORDERS[[#This Row],[ArrivalDate ]]) &gt; 10, "Late", "On Time")</f>
        <v>On Time</v>
      </c>
    </row>
    <row r="2335" spans="1:19" x14ac:dyDescent="0.3">
      <c r="A2335" s="12">
        <v>7333</v>
      </c>
      <c r="B2335" s="12">
        <v>299</v>
      </c>
      <c r="C2335" s="12">
        <v>10168</v>
      </c>
      <c r="D2335" s="12">
        <v>2334</v>
      </c>
      <c r="E2335" s="12" t="s">
        <v>243</v>
      </c>
      <c r="F2335" s="13">
        <v>45370</v>
      </c>
      <c r="G2335" s="26" t="s">
        <v>12826</v>
      </c>
      <c r="H2335" s="12">
        <v>28</v>
      </c>
      <c r="I2335" s="28">
        <f>VLOOKUP(B:B,DIM_PRODUCTS!A:F,5,FALSE)</f>
        <v>19</v>
      </c>
      <c r="J2335" s="28">
        <f>FACT_ORDERS[[#This Row],[ProductPrice]]*FACT_ORDERS[[#This Row],[Quantity]]</f>
        <v>532</v>
      </c>
      <c r="K2335" s="12" t="str">
        <f>VLOOKUP(C:C,DIM_CUSTOMERS!A:G,7,FALSE)</f>
        <v>USA</v>
      </c>
      <c r="L2335" s="30" cm="1">
        <f t="array" ref="L2335">_xlfn.IFS(
    AND(FACT_ORDERS[[#This Row],[DeliveryMehtod]]="shippment",FACT_ORDERS[[#This Row],[TotalAmount]]&gt;=200), 0,
    AND(FACT_ORDERS[[#This Row],[DeliveryMehtod]]="pickup"), 15,
    AND(FACT_ORDERS[[#This Row],[DeliveryMehtod]]="shippment",FACT_ORDERS[[#This Row],[TotalAmount]]&lt;200), 35
)</f>
        <v>15</v>
      </c>
      <c r="M2335" s="12" t="str" cm="1">
        <f t="array" ref="M2335">_xlfn.IFS(
    SUMIFS(FACT_ORDERS[TotalAmount], FACT_ORDERS[WD_CUSTOMERS],FACT_ORDERS[[#This Row],[WD_CUSTOMERS]])&gt;=15000, "VIP",
    SUMIFS(FACT_ORDERS[TotalAmount], FACT_ORDERS[WD_CUSTOMERS],FACT_ORDERS[[#This Row],[WD_CUSTOMERS]])&gt;=8000, "Premium",
    TRUE, "Regular"
)</f>
        <v>Premium</v>
      </c>
      <c r="N2335" s="32" cm="1">
        <f t="array" ref="N2335">_xlfn.IFS(
   FACT_ORDERS[[#This Row],[TypeOfClient]]="VIP", 0.2,
   FACT_ORDERS[[#This Row],[TypeOfClient]]="Premium", 0.1,
   TRUE, 0
)</f>
        <v>0.1</v>
      </c>
      <c r="O2335" s="31" cm="1">
        <f t="array" ref="O2335">_xlfn.IFS(
   FACT_ORDERS[[#This Row],[TotalAmount]]&gt;1500, 0.15,
   FACT_ORDERS[[#This Row],[TotalAmount]]&gt;1000, 0.1,
   FACT_ORDERS[[#This Row],[TotalAmount]]&gt;500, 0.05,
   TRUE, 0
)</f>
        <v>0.05</v>
      </c>
      <c r="P2335" s="28">
        <f xml:space="preserve"> FACT_ORDERS[[#This Row],[TotalAmount]] * (1 - (FACT_ORDERS[[#This Row],[ClientDiscount]] + FACT_ORDERS[[#This Row],[OrderDiscount]]) )</f>
        <v>452.2</v>
      </c>
      <c r="Q2335" s="28">
        <f>FACT_ORDERS[[#This Row],[TotalAmountWithDiscount]]+FACT_ORDERS[[#This Row],[DeliveryCost]]</f>
        <v>467.2</v>
      </c>
      <c r="R2335" s="35">
        <v>45379</v>
      </c>
      <c r="S2335" s="35" t="str">
        <f>IF(NETWORKDAYS(FACT_ORDERS[[#This Row],[Order-Date]], FACT_ORDERS[[#This Row],[ArrivalDate ]]) &gt; 10, "Late", "On Time")</f>
        <v>On Time</v>
      </c>
    </row>
    <row r="2336" spans="1:19" x14ac:dyDescent="0.3">
      <c r="A2336" s="12">
        <v>7334</v>
      </c>
      <c r="B2336" s="12">
        <v>238</v>
      </c>
      <c r="C2336" s="12">
        <v>10168</v>
      </c>
      <c r="D2336" s="12">
        <v>2335</v>
      </c>
      <c r="E2336" s="12" t="s">
        <v>244</v>
      </c>
      <c r="F2336" s="13">
        <v>45370</v>
      </c>
      <c r="G2336" s="26" t="s">
        <v>12827</v>
      </c>
      <c r="H2336" s="12">
        <v>27</v>
      </c>
      <c r="I2336" s="28">
        <f>VLOOKUP(B:B,DIM_PRODUCTS!A:F,5,FALSE)</f>
        <v>16</v>
      </c>
      <c r="J2336" s="28">
        <f>FACT_ORDERS[[#This Row],[ProductPrice]]*FACT_ORDERS[[#This Row],[Quantity]]</f>
        <v>432</v>
      </c>
      <c r="K2336" s="12" t="str">
        <f>VLOOKUP(C:C,DIM_CUSTOMERS!A:G,7,FALSE)</f>
        <v>USA</v>
      </c>
      <c r="L2336" s="30" cm="1">
        <f t="array" ref="L2336">_xlfn.IFS(
    AND(FACT_ORDERS[[#This Row],[DeliveryMehtod]]="shippment",FACT_ORDERS[[#This Row],[TotalAmount]]&gt;=200), 0,
    AND(FACT_ORDERS[[#This Row],[DeliveryMehtod]]="pickup"), 15,
    AND(FACT_ORDERS[[#This Row],[DeliveryMehtod]]="shippment",FACT_ORDERS[[#This Row],[TotalAmount]]&lt;200), 35
)</f>
        <v>0</v>
      </c>
      <c r="M2336" s="12" t="str" cm="1">
        <f t="array" ref="M2336">_xlfn.IFS(
    SUMIFS(FACT_ORDERS[TotalAmount], FACT_ORDERS[WD_CUSTOMERS],FACT_ORDERS[[#This Row],[WD_CUSTOMERS]])&gt;=15000, "VIP",
    SUMIFS(FACT_ORDERS[TotalAmount], FACT_ORDERS[WD_CUSTOMERS],FACT_ORDERS[[#This Row],[WD_CUSTOMERS]])&gt;=8000, "Premium",
    TRUE, "Regular"
)</f>
        <v>Premium</v>
      </c>
      <c r="N2336" s="32" cm="1">
        <f t="array" ref="N2336">_xlfn.IFS(
   FACT_ORDERS[[#This Row],[TypeOfClient]]="VIP", 0.2,
   FACT_ORDERS[[#This Row],[TypeOfClient]]="Premium", 0.1,
   TRUE, 0
)</f>
        <v>0.1</v>
      </c>
      <c r="O2336" s="31" cm="1">
        <f t="array" ref="O2336">_xlfn.IFS(
   FACT_ORDERS[[#This Row],[TotalAmount]]&gt;1500, 0.15,
   FACT_ORDERS[[#This Row],[TotalAmount]]&gt;1000, 0.1,
   FACT_ORDERS[[#This Row],[TotalAmount]]&gt;500, 0.05,
   TRUE, 0
)</f>
        <v>0</v>
      </c>
      <c r="P2336" s="28">
        <f xml:space="preserve"> FACT_ORDERS[[#This Row],[TotalAmount]] * (1 - (FACT_ORDERS[[#This Row],[ClientDiscount]] + FACT_ORDERS[[#This Row],[OrderDiscount]]) )</f>
        <v>388.8</v>
      </c>
      <c r="Q2336" s="28">
        <f>FACT_ORDERS[[#This Row],[TotalAmountWithDiscount]]+FACT_ORDERS[[#This Row],[DeliveryCost]]</f>
        <v>388.8</v>
      </c>
      <c r="R2336" s="35">
        <v>45378</v>
      </c>
      <c r="S2336" s="35" t="str">
        <f>IF(NETWORKDAYS(FACT_ORDERS[[#This Row],[Order-Date]], FACT_ORDERS[[#This Row],[ArrivalDate ]]) &gt; 10, "Late", "On Time")</f>
        <v>On Time</v>
      </c>
    </row>
    <row r="2337" spans="1:19" x14ac:dyDescent="0.3">
      <c r="A2337" s="12">
        <v>7335</v>
      </c>
      <c r="B2337" s="12">
        <v>282</v>
      </c>
      <c r="C2337" s="12">
        <v>10168</v>
      </c>
      <c r="D2337" s="12">
        <v>2336</v>
      </c>
      <c r="E2337" s="12" t="s">
        <v>243</v>
      </c>
      <c r="F2337" s="13">
        <v>45370</v>
      </c>
      <c r="G2337" s="26" t="s">
        <v>4514</v>
      </c>
      <c r="H2337" s="12">
        <v>19</v>
      </c>
      <c r="I2337" s="28">
        <f>VLOOKUP(B:B,DIM_PRODUCTS!A:F,5,FALSE)</f>
        <v>10</v>
      </c>
      <c r="J2337" s="28">
        <f>FACT_ORDERS[[#This Row],[ProductPrice]]*FACT_ORDERS[[#This Row],[Quantity]]</f>
        <v>190</v>
      </c>
      <c r="K2337" s="12" t="str">
        <f>VLOOKUP(C:C,DIM_CUSTOMERS!A:G,7,FALSE)</f>
        <v>USA</v>
      </c>
      <c r="L2337" s="30" cm="1">
        <f t="array" ref="L2337">_xlfn.IFS(
    AND(FACT_ORDERS[[#This Row],[DeliveryMehtod]]="shippment",FACT_ORDERS[[#This Row],[TotalAmount]]&gt;=200), 0,
    AND(FACT_ORDERS[[#This Row],[DeliveryMehtod]]="pickup"), 15,
    AND(FACT_ORDERS[[#This Row],[DeliveryMehtod]]="shippment",FACT_ORDERS[[#This Row],[TotalAmount]]&lt;200), 35
)</f>
        <v>15</v>
      </c>
      <c r="M2337" s="12" t="str" cm="1">
        <f t="array" ref="M2337">_xlfn.IFS(
    SUMIFS(FACT_ORDERS[TotalAmount], FACT_ORDERS[WD_CUSTOMERS],FACT_ORDERS[[#This Row],[WD_CUSTOMERS]])&gt;=15000, "VIP",
    SUMIFS(FACT_ORDERS[TotalAmount], FACT_ORDERS[WD_CUSTOMERS],FACT_ORDERS[[#This Row],[WD_CUSTOMERS]])&gt;=8000, "Premium",
    TRUE, "Regular"
)</f>
        <v>Premium</v>
      </c>
      <c r="N2337" s="32" cm="1">
        <f t="array" ref="N2337">_xlfn.IFS(
   FACT_ORDERS[[#This Row],[TypeOfClient]]="VIP", 0.2,
   FACT_ORDERS[[#This Row],[TypeOfClient]]="Premium", 0.1,
   TRUE, 0
)</f>
        <v>0.1</v>
      </c>
      <c r="O2337" s="31" cm="1">
        <f t="array" ref="O2337">_xlfn.IFS(
   FACT_ORDERS[[#This Row],[TotalAmount]]&gt;1500, 0.15,
   FACT_ORDERS[[#This Row],[TotalAmount]]&gt;1000, 0.1,
   FACT_ORDERS[[#This Row],[TotalAmount]]&gt;500, 0.05,
   TRUE, 0
)</f>
        <v>0</v>
      </c>
      <c r="P2337" s="28">
        <f xml:space="preserve"> FACT_ORDERS[[#This Row],[TotalAmount]] * (1 - (FACT_ORDERS[[#This Row],[ClientDiscount]] + FACT_ORDERS[[#This Row],[OrderDiscount]]) )</f>
        <v>171</v>
      </c>
      <c r="Q2337" s="28">
        <f>FACT_ORDERS[[#This Row],[TotalAmountWithDiscount]]+FACT_ORDERS[[#This Row],[DeliveryCost]]</f>
        <v>186</v>
      </c>
      <c r="R2337" s="35">
        <v>45380</v>
      </c>
      <c r="S2337" s="35" t="str">
        <f>IF(NETWORKDAYS(FACT_ORDERS[[#This Row],[Order-Date]], FACT_ORDERS[[#This Row],[ArrivalDate ]]) &gt; 10, "Late", "On Time")</f>
        <v>On Time</v>
      </c>
    </row>
    <row r="2338" spans="1:19" x14ac:dyDescent="0.3">
      <c r="A2338" s="12">
        <v>7336</v>
      </c>
      <c r="B2338" s="12">
        <v>289</v>
      </c>
      <c r="C2338" s="12">
        <v>10168</v>
      </c>
      <c r="D2338" s="12">
        <v>2337</v>
      </c>
      <c r="E2338" s="12" t="s">
        <v>243</v>
      </c>
      <c r="F2338" s="13">
        <v>45370</v>
      </c>
      <c r="G2338" s="26" t="s">
        <v>12828</v>
      </c>
      <c r="H2338" s="12">
        <v>19</v>
      </c>
      <c r="I2338" s="28">
        <f>VLOOKUP(B:B,DIM_PRODUCTS!A:F,5,FALSE)</f>
        <v>9</v>
      </c>
      <c r="J2338" s="28">
        <f>FACT_ORDERS[[#This Row],[ProductPrice]]*FACT_ORDERS[[#This Row],[Quantity]]</f>
        <v>171</v>
      </c>
      <c r="K2338" s="12" t="str">
        <f>VLOOKUP(C:C,DIM_CUSTOMERS!A:G,7,FALSE)</f>
        <v>USA</v>
      </c>
      <c r="L2338" s="30" cm="1">
        <f t="array" ref="L2338">_xlfn.IFS(
    AND(FACT_ORDERS[[#This Row],[DeliveryMehtod]]="shippment",FACT_ORDERS[[#This Row],[TotalAmount]]&gt;=200), 0,
    AND(FACT_ORDERS[[#This Row],[DeliveryMehtod]]="pickup"), 15,
    AND(FACT_ORDERS[[#This Row],[DeliveryMehtod]]="shippment",FACT_ORDERS[[#This Row],[TotalAmount]]&lt;200), 35
)</f>
        <v>15</v>
      </c>
      <c r="M2338" s="12" t="str" cm="1">
        <f t="array" ref="M2338">_xlfn.IFS(
    SUMIFS(FACT_ORDERS[TotalAmount], FACT_ORDERS[WD_CUSTOMERS],FACT_ORDERS[[#This Row],[WD_CUSTOMERS]])&gt;=15000, "VIP",
    SUMIFS(FACT_ORDERS[TotalAmount], FACT_ORDERS[WD_CUSTOMERS],FACT_ORDERS[[#This Row],[WD_CUSTOMERS]])&gt;=8000, "Premium",
    TRUE, "Regular"
)</f>
        <v>Premium</v>
      </c>
      <c r="N2338" s="32" cm="1">
        <f t="array" ref="N2338">_xlfn.IFS(
   FACT_ORDERS[[#This Row],[TypeOfClient]]="VIP", 0.2,
   FACT_ORDERS[[#This Row],[TypeOfClient]]="Premium", 0.1,
   TRUE, 0
)</f>
        <v>0.1</v>
      </c>
      <c r="O2338" s="31" cm="1">
        <f t="array" ref="O2338">_xlfn.IFS(
   FACT_ORDERS[[#This Row],[TotalAmount]]&gt;1500, 0.15,
   FACT_ORDERS[[#This Row],[TotalAmount]]&gt;1000, 0.1,
   FACT_ORDERS[[#This Row],[TotalAmount]]&gt;500, 0.05,
   TRUE, 0
)</f>
        <v>0</v>
      </c>
      <c r="P2338" s="28">
        <f xml:space="preserve"> FACT_ORDERS[[#This Row],[TotalAmount]] * (1 - (FACT_ORDERS[[#This Row],[ClientDiscount]] + FACT_ORDERS[[#This Row],[OrderDiscount]]) )</f>
        <v>153.9</v>
      </c>
      <c r="Q2338" s="28">
        <f>FACT_ORDERS[[#This Row],[TotalAmountWithDiscount]]+FACT_ORDERS[[#This Row],[DeliveryCost]]</f>
        <v>168.9</v>
      </c>
      <c r="R2338" s="35">
        <v>45380</v>
      </c>
      <c r="S2338" s="35" t="str">
        <f>IF(NETWORKDAYS(FACT_ORDERS[[#This Row],[Order-Date]], FACT_ORDERS[[#This Row],[ArrivalDate ]]) &gt; 10, "Late", "On Time")</f>
        <v>On Time</v>
      </c>
    </row>
    <row r="2339" spans="1:19" x14ac:dyDescent="0.3">
      <c r="A2339" s="12">
        <v>7337</v>
      </c>
      <c r="B2339" s="12">
        <v>255</v>
      </c>
      <c r="C2339" s="12">
        <v>10168</v>
      </c>
      <c r="D2339" s="12">
        <v>2338</v>
      </c>
      <c r="E2339" s="12" t="s">
        <v>244</v>
      </c>
      <c r="F2339" s="13">
        <v>45370</v>
      </c>
      <c r="G2339" s="26" t="s">
        <v>12829</v>
      </c>
      <c r="H2339" s="12">
        <v>15</v>
      </c>
      <c r="I2339" s="28">
        <f>VLOOKUP(B:B,DIM_PRODUCTS!A:F,5,FALSE)</f>
        <v>12</v>
      </c>
      <c r="J2339" s="28">
        <f>FACT_ORDERS[[#This Row],[ProductPrice]]*FACT_ORDERS[[#This Row],[Quantity]]</f>
        <v>180</v>
      </c>
      <c r="K2339" s="12" t="str">
        <f>VLOOKUP(C:C,DIM_CUSTOMERS!A:G,7,FALSE)</f>
        <v>USA</v>
      </c>
      <c r="L2339" s="30" cm="1">
        <f t="array" ref="L2339">_xlfn.IFS(
    AND(FACT_ORDERS[[#This Row],[DeliveryMehtod]]="shippment",FACT_ORDERS[[#This Row],[TotalAmount]]&gt;=200), 0,
    AND(FACT_ORDERS[[#This Row],[DeliveryMehtod]]="pickup"), 15,
    AND(FACT_ORDERS[[#This Row],[DeliveryMehtod]]="shippment",FACT_ORDERS[[#This Row],[TotalAmount]]&lt;200), 35
)</f>
        <v>35</v>
      </c>
      <c r="M2339" s="12" t="str" cm="1">
        <f t="array" ref="M2339">_xlfn.IFS(
    SUMIFS(FACT_ORDERS[TotalAmount], FACT_ORDERS[WD_CUSTOMERS],FACT_ORDERS[[#This Row],[WD_CUSTOMERS]])&gt;=15000, "VIP",
    SUMIFS(FACT_ORDERS[TotalAmount], FACT_ORDERS[WD_CUSTOMERS],FACT_ORDERS[[#This Row],[WD_CUSTOMERS]])&gt;=8000, "Premium",
    TRUE, "Regular"
)</f>
        <v>Premium</v>
      </c>
      <c r="N2339" s="32" cm="1">
        <f t="array" ref="N2339">_xlfn.IFS(
   FACT_ORDERS[[#This Row],[TypeOfClient]]="VIP", 0.2,
   FACT_ORDERS[[#This Row],[TypeOfClient]]="Premium", 0.1,
   TRUE, 0
)</f>
        <v>0.1</v>
      </c>
      <c r="O2339" s="31" cm="1">
        <f t="array" ref="O2339">_xlfn.IFS(
   FACT_ORDERS[[#This Row],[TotalAmount]]&gt;1500, 0.15,
   FACT_ORDERS[[#This Row],[TotalAmount]]&gt;1000, 0.1,
   FACT_ORDERS[[#This Row],[TotalAmount]]&gt;500, 0.05,
   TRUE, 0
)</f>
        <v>0</v>
      </c>
      <c r="P2339" s="28">
        <f xml:space="preserve"> FACT_ORDERS[[#This Row],[TotalAmount]] * (1 - (FACT_ORDERS[[#This Row],[ClientDiscount]] + FACT_ORDERS[[#This Row],[OrderDiscount]]) )</f>
        <v>162</v>
      </c>
      <c r="Q2339" s="28">
        <f>FACT_ORDERS[[#This Row],[TotalAmountWithDiscount]]+FACT_ORDERS[[#This Row],[DeliveryCost]]</f>
        <v>197</v>
      </c>
      <c r="R2339" s="35">
        <v>45379</v>
      </c>
      <c r="S2339" s="35" t="str">
        <f>IF(NETWORKDAYS(FACT_ORDERS[[#This Row],[Order-Date]], FACT_ORDERS[[#This Row],[ArrivalDate ]]) &gt; 10, "Late", "On Time")</f>
        <v>On Time</v>
      </c>
    </row>
    <row r="2340" spans="1:19" x14ac:dyDescent="0.3">
      <c r="A2340" s="12">
        <v>7338</v>
      </c>
      <c r="B2340" s="12">
        <v>299</v>
      </c>
      <c r="C2340" s="12">
        <v>10168</v>
      </c>
      <c r="D2340" s="12">
        <v>2339</v>
      </c>
      <c r="E2340" s="12" t="s">
        <v>243</v>
      </c>
      <c r="F2340" s="13">
        <v>45522</v>
      </c>
      <c r="G2340" s="26" t="s">
        <v>10894</v>
      </c>
      <c r="H2340" s="12">
        <v>25</v>
      </c>
      <c r="I2340" s="28">
        <f>VLOOKUP(B:B,DIM_PRODUCTS!A:F,5,FALSE)</f>
        <v>19</v>
      </c>
      <c r="J2340" s="28">
        <f>FACT_ORDERS[[#This Row],[ProductPrice]]*FACT_ORDERS[[#This Row],[Quantity]]</f>
        <v>475</v>
      </c>
      <c r="K2340" s="12" t="str">
        <f>VLOOKUP(C:C,DIM_CUSTOMERS!A:G,7,FALSE)</f>
        <v>USA</v>
      </c>
      <c r="L2340" s="30" cm="1">
        <f t="array" ref="L2340">_xlfn.IFS(
    AND(FACT_ORDERS[[#This Row],[DeliveryMehtod]]="shippment",FACT_ORDERS[[#This Row],[TotalAmount]]&gt;=200), 0,
    AND(FACT_ORDERS[[#This Row],[DeliveryMehtod]]="pickup"), 15,
    AND(FACT_ORDERS[[#This Row],[DeliveryMehtod]]="shippment",FACT_ORDERS[[#This Row],[TotalAmount]]&lt;200), 35
)</f>
        <v>15</v>
      </c>
      <c r="M2340" s="12" t="str" cm="1">
        <f t="array" ref="M2340">_xlfn.IFS(
    SUMIFS(FACT_ORDERS[TotalAmount], FACT_ORDERS[WD_CUSTOMERS],FACT_ORDERS[[#This Row],[WD_CUSTOMERS]])&gt;=15000, "VIP",
    SUMIFS(FACT_ORDERS[TotalAmount], FACT_ORDERS[WD_CUSTOMERS],FACT_ORDERS[[#This Row],[WD_CUSTOMERS]])&gt;=8000, "Premium",
    TRUE, "Regular"
)</f>
        <v>Premium</v>
      </c>
      <c r="N2340" s="32" cm="1">
        <f t="array" ref="N2340">_xlfn.IFS(
   FACT_ORDERS[[#This Row],[TypeOfClient]]="VIP", 0.2,
   FACT_ORDERS[[#This Row],[TypeOfClient]]="Premium", 0.1,
   TRUE, 0
)</f>
        <v>0.1</v>
      </c>
      <c r="O2340" s="31" cm="1">
        <f t="array" ref="O2340">_xlfn.IFS(
   FACT_ORDERS[[#This Row],[TotalAmount]]&gt;1500, 0.15,
   FACT_ORDERS[[#This Row],[TotalAmount]]&gt;1000, 0.1,
   FACT_ORDERS[[#This Row],[TotalAmount]]&gt;500, 0.05,
   TRUE, 0
)</f>
        <v>0</v>
      </c>
      <c r="P2340" s="28">
        <f xml:space="preserve"> FACT_ORDERS[[#This Row],[TotalAmount]] * (1 - (FACT_ORDERS[[#This Row],[ClientDiscount]] + FACT_ORDERS[[#This Row],[OrderDiscount]]) )</f>
        <v>427.5</v>
      </c>
      <c r="Q2340" s="28">
        <f>FACT_ORDERS[[#This Row],[TotalAmountWithDiscount]]+FACT_ORDERS[[#This Row],[DeliveryCost]]</f>
        <v>442.5</v>
      </c>
      <c r="R2340" s="35">
        <v>45529</v>
      </c>
      <c r="S2340" s="35" t="str">
        <f>IF(NETWORKDAYS(FACT_ORDERS[[#This Row],[Order-Date]], FACT_ORDERS[[#This Row],[ArrivalDate ]]) &gt; 10, "Late", "On Time")</f>
        <v>On Time</v>
      </c>
    </row>
    <row r="2341" spans="1:19" x14ac:dyDescent="0.3">
      <c r="A2341" s="12">
        <v>7339</v>
      </c>
      <c r="B2341" s="12">
        <v>238</v>
      </c>
      <c r="C2341" s="12">
        <v>10168</v>
      </c>
      <c r="D2341" s="12">
        <v>2340</v>
      </c>
      <c r="E2341" s="12" t="s">
        <v>244</v>
      </c>
      <c r="F2341" s="13">
        <v>45522</v>
      </c>
      <c r="G2341" s="26" t="s">
        <v>12830</v>
      </c>
      <c r="H2341" s="12">
        <v>29</v>
      </c>
      <c r="I2341" s="28">
        <f>VLOOKUP(B:B,DIM_PRODUCTS!A:F,5,FALSE)</f>
        <v>16</v>
      </c>
      <c r="J2341" s="28">
        <f>FACT_ORDERS[[#This Row],[ProductPrice]]*FACT_ORDERS[[#This Row],[Quantity]]</f>
        <v>464</v>
      </c>
      <c r="K2341" s="12" t="str">
        <f>VLOOKUP(C:C,DIM_CUSTOMERS!A:G,7,FALSE)</f>
        <v>USA</v>
      </c>
      <c r="L2341" s="30" cm="1">
        <f t="array" ref="L2341">_xlfn.IFS(
    AND(FACT_ORDERS[[#This Row],[DeliveryMehtod]]="shippment",FACT_ORDERS[[#This Row],[TotalAmount]]&gt;=200), 0,
    AND(FACT_ORDERS[[#This Row],[DeliveryMehtod]]="pickup"), 15,
    AND(FACT_ORDERS[[#This Row],[DeliveryMehtod]]="shippment",FACT_ORDERS[[#This Row],[TotalAmount]]&lt;200), 35
)</f>
        <v>0</v>
      </c>
      <c r="M2341" s="12" t="str" cm="1">
        <f t="array" ref="M2341">_xlfn.IFS(
    SUMIFS(FACT_ORDERS[TotalAmount], FACT_ORDERS[WD_CUSTOMERS],FACT_ORDERS[[#This Row],[WD_CUSTOMERS]])&gt;=15000, "VIP",
    SUMIFS(FACT_ORDERS[TotalAmount], FACT_ORDERS[WD_CUSTOMERS],FACT_ORDERS[[#This Row],[WD_CUSTOMERS]])&gt;=8000, "Premium",
    TRUE, "Regular"
)</f>
        <v>Premium</v>
      </c>
      <c r="N2341" s="32" cm="1">
        <f t="array" ref="N2341">_xlfn.IFS(
   FACT_ORDERS[[#This Row],[TypeOfClient]]="VIP", 0.2,
   FACT_ORDERS[[#This Row],[TypeOfClient]]="Premium", 0.1,
   TRUE, 0
)</f>
        <v>0.1</v>
      </c>
      <c r="O2341" s="31" cm="1">
        <f t="array" ref="O2341">_xlfn.IFS(
   FACT_ORDERS[[#This Row],[TotalAmount]]&gt;1500, 0.15,
   FACT_ORDERS[[#This Row],[TotalAmount]]&gt;1000, 0.1,
   FACT_ORDERS[[#This Row],[TotalAmount]]&gt;500, 0.05,
   TRUE, 0
)</f>
        <v>0</v>
      </c>
      <c r="P2341" s="28">
        <f xml:space="preserve"> FACT_ORDERS[[#This Row],[TotalAmount]] * (1 - (FACT_ORDERS[[#This Row],[ClientDiscount]] + FACT_ORDERS[[#This Row],[OrderDiscount]]) )</f>
        <v>417.6</v>
      </c>
      <c r="Q2341" s="28">
        <f>FACT_ORDERS[[#This Row],[TotalAmountWithDiscount]]+FACT_ORDERS[[#This Row],[DeliveryCost]]</f>
        <v>417.6</v>
      </c>
      <c r="R2341" s="35">
        <v>45529</v>
      </c>
      <c r="S2341" s="35" t="str">
        <f>IF(NETWORKDAYS(FACT_ORDERS[[#This Row],[Order-Date]], FACT_ORDERS[[#This Row],[ArrivalDate ]]) &gt; 10, "Late", "On Time")</f>
        <v>On Time</v>
      </c>
    </row>
    <row r="2342" spans="1:19" x14ac:dyDescent="0.3">
      <c r="A2342" s="12">
        <v>7340</v>
      </c>
      <c r="B2342" s="12">
        <v>282</v>
      </c>
      <c r="C2342" s="12">
        <v>10168</v>
      </c>
      <c r="D2342" s="12">
        <v>2341</v>
      </c>
      <c r="E2342" s="12" t="s">
        <v>243</v>
      </c>
      <c r="F2342" s="13">
        <v>45522</v>
      </c>
      <c r="G2342" s="26" t="s">
        <v>12831</v>
      </c>
      <c r="H2342" s="12">
        <v>16</v>
      </c>
      <c r="I2342" s="28">
        <f>VLOOKUP(B:B,DIM_PRODUCTS!A:F,5,FALSE)</f>
        <v>10</v>
      </c>
      <c r="J2342" s="28">
        <f>FACT_ORDERS[[#This Row],[ProductPrice]]*FACT_ORDERS[[#This Row],[Quantity]]</f>
        <v>160</v>
      </c>
      <c r="K2342" s="12" t="str">
        <f>VLOOKUP(C:C,DIM_CUSTOMERS!A:G,7,FALSE)</f>
        <v>USA</v>
      </c>
      <c r="L2342" s="30" cm="1">
        <f t="array" ref="L2342">_xlfn.IFS(
    AND(FACT_ORDERS[[#This Row],[DeliveryMehtod]]="shippment",FACT_ORDERS[[#This Row],[TotalAmount]]&gt;=200), 0,
    AND(FACT_ORDERS[[#This Row],[DeliveryMehtod]]="pickup"), 15,
    AND(FACT_ORDERS[[#This Row],[DeliveryMehtod]]="shippment",FACT_ORDERS[[#This Row],[TotalAmount]]&lt;200), 35
)</f>
        <v>15</v>
      </c>
      <c r="M2342" s="12" t="str" cm="1">
        <f t="array" ref="M2342">_xlfn.IFS(
    SUMIFS(FACT_ORDERS[TotalAmount], FACT_ORDERS[WD_CUSTOMERS],FACT_ORDERS[[#This Row],[WD_CUSTOMERS]])&gt;=15000, "VIP",
    SUMIFS(FACT_ORDERS[TotalAmount], FACT_ORDERS[WD_CUSTOMERS],FACT_ORDERS[[#This Row],[WD_CUSTOMERS]])&gt;=8000, "Premium",
    TRUE, "Regular"
)</f>
        <v>Premium</v>
      </c>
      <c r="N2342" s="32" cm="1">
        <f t="array" ref="N2342">_xlfn.IFS(
   FACT_ORDERS[[#This Row],[TypeOfClient]]="VIP", 0.2,
   FACT_ORDERS[[#This Row],[TypeOfClient]]="Premium", 0.1,
   TRUE, 0
)</f>
        <v>0.1</v>
      </c>
      <c r="O2342" s="31" cm="1">
        <f t="array" ref="O2342">_xlfn.IFS(
   FACT_ORDERS[[#This Row],[TotalAmount]]&gt;1500, 0.15,
   FACT_ORDERS[[#This Row],[TotalAmount]]&gt;1000, 0.1,
   FACT_ORDERS[[#This Row],[TotalAmount]]&gt;500, 0.05,
   TRUE, 0
)</f>
        <v>0</v>
      </c>
      <c r="P2342" s="28">
        <f xml:space="preserve"> FACT_ORDERS[[#This Row],[TotalAmount]] * (1 - (FACT_ORDERS[[#This Row],[ClientDiscount]] + FACT_ORDERS[[#This Row],[OrderDiscount]]) )</f>
        <v>144</v>
      </c>
      <c r="Q2342" s="28">
        <f>FACT_ORDERS[[#This Row],[TotalAmountWithDiscount]]+FACT_ORDERS[[#This Row],[DeliveryCost]]</f>
        <v>159</v>
      </c>
      <c r="R2342" s="35">
        <v>45533</v>
      </c>
      <c r="S2342" s="35" t="str">
        <f>IF(NETWORKDAYS(FACT_ORDERS[[#This Row],[Order-Date]], FACT_ORDERS[[#This Row],[ArrivalDate ]]) &gt; 10, "Late", "On Time")</f>
        <v>On Time</v>
      </c>
    </row>
    <row r="2343" spans="1:19" x14ac:dyDescent="0.3">
      <c r="A2343" s="12">
        <v>7341</v>
      </c>
      <c r="B2343" s="12">
        <v>255</v>
      </c>
      <c r="C2343" s="12">
        <v>10168</v>
      </c>
      <c r="D2343" s="12">
        <v>2342</v>
      </c>
      <c r="E2343" s="12" t="s">
        <v>244</v>
      </c>
      <c r="F2343" s="13">
        <v>45522</v>
      </c>
      <c r="G2343" s="26" t="s">
        <v>12832</v>
      </c>
      <c r="H2343" s="12">
        <v>16</v>
      </c>
      <c r="I2343" s="28">
        <f>VLOOKUP(B:B,DIM_PRODUCTS!A:F,5,FALSE)</f>
        <v>12</v>
      </c>
      <c r="J2343" s="28">
        <f>FACT_ORDERS[[#This Row],[ProductPrice]]*FACT_ORDERS[[#This Row],[Quantity]]</f>
        <v>192</v>
      </c>
      <c r="K2343" s="12" t="str">
        <f>VLOOKUP(C:C,DIM_CUSTOMERS!A:G,7,FALSE)</f>
        <v>USA</v>
      </c>
      <c r="L2343" s="30" cm="1">
        <f t="array" ref="L2343">_xlfn.IFS(
    AND(FACT_ORDERS[[#This Row],[DeliveryMehtod]]="shippment",FACT_ORDERS[[#This Row],[TotalAmount]]&gt;=200), 0,
    AND(FACT_ORDERS[[#This Row],[DeliveryMehtod]]="pickup"), 15,
    AND(FACT_ORDERS[[#This Row],[DeliveryMehtod]]="shippment",FACT_ORDERS[[#This Row],[TotalAmount]]&lt;200), 35
)</f>
        <v>35</v>
      </c>
      <c r="M2343" s="12" t="str" cm="1">
        <f t="array" ref="M2343">_xlfn.IFS(
    SUMIFS(FACT_ORDERS[TotalAmount], FACT_ORDERS[WD_CUSTOMERS],FACT_ORDERS[[#This Row],[WD_CUSTOMERS]])&gt;=15000, "VIP",
    SUMIFS(FACT_ORDERS[TotalAmount], FACT_ORDERS[WD_CUSTOMERS],FACT_ORDERS[[#This Row],[WD_CUSTOMERS]])&gt;=8000, "Premium",
    TRUE, "Regular"
)</f>
        <v>Premium</v>
      </c>
      <c r="N2343" s="32" cm="1">
        <f t="array" ref="N2343">_xlfn.IFS(
   FACT_ORDERS[[#This Row],[TypeOfClient]]="VIP", 0.2,
   FACT_ORDERS[[#This Row],[TypeOfClient]]="Premium", 0.1,
   TRUE, 0
)</f>
        <v>0.1</v>
      </c>
      <c r="O2343" s="31" cm="1">
        <f t="array" ref="O2343">_xlfn.IFS(
   FACT_ORDERS[[#This Row],[TotalAmount]]&gt;1500, 0.15,
   FACT_ORDERS[[#This Row],[TotalAmount]]&gt;1000, 0.1,
   FACT_ORDERS[[#This Row],[TotalAmount]]&gt;500, 0.05,
   TRUE, 0
)</f>
        <v>0</v>
      </c>
      <c r="P2343" s="28">
        <f xml:space="preserve"> FACT_ORDERS[[#This Row],[TotalAmount]] * (1 - (FACT_ORDERS[[#This Row],[ClientDiscount]] + FACT_ORDERS[[#This Row],[OrderDiscount]]) )</f>
        <v>172.8</v>
      </c>
      <c r="Q2343" s="28">
        <f>FACT_ORDERS[[#This Row],[TotalAmountWithDiscount]]+FACT_ORDERS[[#This Row],[DeliveryCost]]</f>
        <v>207.8</v>
      </c>
      <c r="R2343" s="35">
        <v>45533</v>
      </c>
      <c r="S2343" s="35" t="str">
        <f>IF(NETWORKDAYS(FACT_ORDERS[[#This Row],[Order-Date]], FACT_ORDERS[[#This Row],[ArrivalDate ]]) &gt; 10, "Late", "On Time")</f>
        <v>On Time</v>
      </c>
    </row>
    <row r="2344" spans="1:19" x14ac:dyDescent="0.3">
      <c r="A2344" s="12">
        <v>7342</v>
      </c>
      <c r="B2344" s="12">
        <v>258</v>
      </c>
      <c r="C2344" s="12">
        <v>10523</v>
      </c>
      <c r="D2344" s="12">
        <v>2343</v>
      </c>
      <c r="E2344" s="12" t="s">
        <v>244</v>
      </c>
      <c r="F2344" s="13">
        <v>45526</v>
      </c>
      <c r="G2344" s="26" t="s">
        <v>12833</v>
      </c>
      <c r="H2344" s="12">
        <v>24</v>
      </c>
      <c r="I2344" s="28">
        <f>VLOOKUP(B:B,DIM_PRODUCTS!A:F,5,FALSE)</f>
        <v>24</v>
      </c>
      <c r="J2344" s="28">
        <f>FACT_ORDERS[[#This Row],[ProductPrice]]*FACT_ORDERS[[#This Row],[Quantity]]</f>
        <v>576</v>
      </c>
      <c r="K2344" s="12" t="str">
        <f>VLOOKUP(C:C,DIM_CUSTOMERS!A:G,7,FALSE)</f>
        <v>China</v>
      </c>
      <c r="L2344" s="30" cm="1">
        <f t="array" ref="L2344">_xlfn.IFS(
    AND(FACT_ORDERS[[#This Row],[DeliveryMehtod]]="shippment",FACT_ORDERS[[#This Row],[TotalAmount]]&gt;=200), 0,
    AND(FACT_ORDERS[[#This Row],[DeliveryMehtod]]="pickup"), 15,
    AND(FACT_ORDERS[[#This Row],[DeliveryMehtod]]="shippment",FACT_ORDERS[[#This Row],[TotalAmount]]&lt;200), 35
)</f>
        <v>0</v>
      </c>
      <c r="M2344" s="12" t="str" cm="1">
        <f t="array" ref="M2344">_xlfn.IFS(
    SUMIFS(FACT_ORDERS[TotalAmount], FACT_ORDERS[WD_CUSTOMERS],FACT_ORDERS[[#This Row],[WD_CUSTOMERS]])&gt;=15000, "VIP",
    SUMIFS(FACT_ORDERS[TotalAmount], FACT_ORDERS[WD_CUSTOMERS],FACT_ORDERS[[#This Row],[WD_CUSTOMERS]])&gt;=8000, "Premium",
    TRUE, "Regular"
)</f>
        <v>Regular</v>
      </c>
      <c r="N2344" s="32" cm="1">
        <f t="array" ref="N2344">_xlfn.IFS(
   FACT_ORDERS[[#This Row],[TypeOfClient]]="VIP", 0.2,
   FACT_ORDERS[[#This Row],[TypeOfClient]]="Premium", 0.1,
   TRUE, 0
)</f>
        <v>0</v>
      </c>
      <c r="O2344" s="31" cm="1">
        <f t="array" ref="O2344">_xlfn.IFS(
   FACT_ORDERS[[#This Row],[TotalAmount]]&gt;1500, 0.15,
   FACT_ORDERS[[#This Row],[TotalAmount]]&gt;1000, 0.1,
   FACT_ORDERS[[#This Row],[TotalAmount]]&gt;500, 0.05,
   TRUE, 0
)</f>
        <v>0.05</v>
      </c>
      <c r="P2344" s="28">
        <f xml:space="preserve"> FACT_ORDERS[[#This Row],[TotalAmount]] * (1 - (FACT_ORDERS[[#This Row],[ClientDiscount]] + FACT_ORDERS[[#This Row],[OrderDiscount]]) )</f>
        <v>547.19999999999993</v>
      </c>
      <c r="Q2344" s="28">
        <f>FACT_ORDERS[[#This Row],[TotalAmountWithDiscount]]+FACT_ORDERS[[#This Row],[DeliveryCost]]</f>
        <v>547.19999999999993</v>
      </c>
      <c r="R2344" s="35">
        <v>45533</v>
      </c>
      <c r="S2344" s="35" t="str">
        <f>IF(NETWORKDAYS(FACT_ORDERS[[#This Row],[Order-Date]], FACT_ORDERS[[#This Row],[ArrivalDate ]]) &gt; 10, "Late", "On Time")</f>
        <v>On Time</v>
      </c>
    </row>
    <row r="2345" spans="1:19" x14ac:dyDescent="0.3">
      <c r="A2345" s="12">
        <v>7343</v>
      </c>
      <c r="B2345" s="12">
        <v>231</v>
      </c>
      <c r="C2345" s="12">
        <v>10799</v>
      </c>
      <c r="D2345" s="12">
        <v>2344</v>
      </c>
      <c r="E2345" s="12" t="s">
        <v>244</v>
      </c>
      <c r="F2345" s="13">
        <v>45454</v>
      </c>
      <c r="G2345" s="26" t="s">
        <v>12834</v>
      </c>
      <c r="H2345" s="12">
        <v>12</v>
      </c>
      <c r="I2345" s="28">
        <f>VLOOKUP(B:B,DIM_PRODUCTS!A:F,5,FALSE)</f>
        <v>15</v>
      </c>
      <c r="J2345" s="28">
        <f>FACT_ORDERS[[#This Row],[ProductPrice]]*FACT_ORDERS[[#This Row],[Quantity]]</f>
        <v>180</v>
      </c>
      <c r="K2345" s="12" t="str">
        <f>VLOOKUP(C:C,DIM_CUSTOMERS!A:G,7,FALSE)</f>
        <v>France</v>
      </c>
      <c r="L2345" s="30" cm="1">
        <f t="array" ref="L2345">_xlfn.IFS(
    AND(FACT_ORDERS[[#This Row],[DeliveryMehtod]]="shippment",FACT_ORDERS[[#This Row],[TotalAmount]]&gt;=200), 0,
    AND(FACT_ORDERS[[#This Row],[DeliveryMehtod]]="pickup"), 15,
    AND(FACT_ORDERS[[#This Row],[DeliveryMehtod]]="shippment",FACT_ORDERS[[#This Row],[TotalAmount]]&lt;200), 35
)</f>
        <v>35</v>
      </c>
      <c r="M2345" s="12" t="str" cm="1">
        <f t="array" ref="M2345">_xlfn.IFS(
    SUMIFS(FACT_ORDERS[TotalAmount], FACT_ORDERS[WD_CUSTOMERS],FACT_ORDERS[[#This Row],[WD_CUSTOMERS]])&gt;=15000, "VIP",
    SUMIFS(FACT_ORDERS[TotalAmount], FACT_ORDERS[WD_CUSTOMERS],FACT_ORDERS[[#This Row],[WD_CUSTOMERS]])&gt;=8000, "Premium",
    TRUE, "Regular"
)</f>
        <v>VIP</v>
      </c>
      <c r="N2345" s="32" cm="1">
        <f t="array" ref="N2345">_xlfn.IFS(
   FACT_ORDERS[[#This Row],[TypeOfClient]]="VIP", 0.2,
   FACT_ORDERS[[#This Row],[TypeOfClient]]="Premium", 0.1,
   TRUE, 0
)</f>
        <v>0.2</v>
      </c>
      <c r="O2345" s="31" cm="1">
        <f t="array" ref="O2345">_xlfn.IFS(
   FACT_ORDERS[[#This Row],[TotalAmount]]&gt;1500, 0.15,
   FACT_ORDERS[[#This Row],[TotalAmount]]&gt;1000, 0.1,
   FACT_ORDERS[[#This Row],[TotalAmount]]&gt;500, 0.05,
   TRUE, 0
)</f>
        <v>0</v>
      </c>
      <c r="P2345" s="28">
        <f xml:space="preserve"> FACT_ORDERS[[#This Row],[TotalAmount]] * (1 - (FACT_ORDERS[[#This Row],[ClientDiscount]] + FACT_ORDERS[[#This Row],[OrderDiscount]]) )</f>
        <v>144</v>
      </c>
      <c r="Q2345" s="28">
        <f>FACT_ORDERS[[#This Row],[TotalAmountWithDiscount]]+FACT_ORDERS[[#This Row],[DeliveryCost]]</f>
        <v>179</v>
      </c>
      <c r="R2345" s="35">
        <v>45463</v>
      </c>
      <c r="S2345" s="35" t="str">
        <f>IF(NETWORKDAYS(FACT_ORDERS[[#This Row],[Order-Date]], FACT_ORDERS[[#This Row],[ArrivalDate ]]) &gt; 10, "Late", "On Time")</f>
        <v>On Time</v>
      </c>
    </row>
    <row r="2346" spans="1:19" x14ac:dyDescent="0.3">
      <c r="A2346" s="12">
        <v>7344</v>
      </c>
      <c r="B2346" s="12">
        <v>239</v>
      </c>
      <c r="C2346" s="12">
        <v>10799</v>
      </c>
      <c r="D2346" s="12">
        <v>2345</v>
      </c>
      <c r="E2346" s="12" t="s">
        <v>243</v>
      </c>
      <c r="F2346" s="13">
        <v>45454</v>
      </c>
      <c r="G2346" s="26" t="s">
        <v>12835</v>
      </c>
      <c r="H2346" s="12">
        <v>28</v>
      </c>
      <c r="I2346" s="28">
        <f>VLOOKUP(B:B,DIM_PRODUCTS!A:F,5,FALSE)</f>
        <v>16</v>
      </c>
      <c r="J2346" s="28">
        <f>FACT_ORDERS[[#This Row],[ProductPrice]]*FACT_ORDERS[[#This Row],[Quantity]]</f>
        <v>448</v>
      </c>
      <c r="K2346" s="12" t="str">
        <f>VLOOKUP(C:C,DIM_CUSTOMERS!A:G,7,FALSE)</f>
        <v>France</v>
      </c>
      <c r="L2346" s="30" cm="1">
        <f t="array" ref="L2346">_xlfn.IFS(
    AND(FACT_ORDERS[[#This Row],[DeliveryMehtod]]="shippment",FACT_ORDERS[[#This Row],[TotalAmount]]&gt;=200), 0,
    AND(FACT_ORDERS[[#This Row],[DeliveryMehtod]]="pickup"), 15,
    AND(FACT_ORDERS[[#This Row],[DeliveryMehtod]]="shippment",FACT_ORDERS[[#This Row],[TotalAmount]]&lt;200), 35
)</f>
        <v>15</v>
      </c>
      <c r="M2346" s="12" t="str" cm="1">
        <f t="array" ref="M2346">_xlfn.IFS(
    SUMIFS(FACT_ORDERS[TotalAmount], FACT_ORDERS[WD_CUSTOMERS],FACT_ORDERS[[#This Row],[WD_CUSTOMERS]])&gt;=15000, "VIP",
    SUMIFS(FACT_ORDERS[TotalAmount], FACT_ORDERS[WD_CUSTOMERS],FACT_ORDERS[[#This Row],[WD_CUSTOMERS]])&gt;=8000, "Premium",
    TRUE, "Regular"
)</f>
        <v>VIP</v>
      </c>
      <c r="N2346" s="32" cm="1">
        <f t="array" ref="N2346">_xlfn.IFS(
   FACT_ORDERS[[#This Row],[TypeOfClient]]="VIP", 0.2,
   FACT_ORDERS[[#This Row],[TypeOfClient]]="Premium", 0.1,
   TRUE, 0
)</f>
        <v>0.2</v>
      </c>
      <c r="O2346" s="31" cm="1">
        <f t="array" ref="O2346">_xlfn.IFS(
   FACT_ORDERS[[#This Row],[TotalAmount]]&gt;1500, 0.15,
   FACT_ORDERS[[#This Row],[TotalAmount]]&gt;1000, 0.1,
   FACT_ORDERS[[#This Row],[TotalAmount]]&gt;500, 0.05,
   TRUE, 0
)</f>
        <v>0</v>
      </c>
      <c r="P2346" s="28">
        <f xml:space="preserve"> FACT_ORDERS[[#This Row],[TotalAmount]] * (1 - (FACT_ORDERS[[#This Row],[ClientDiscount]] + FACT_ORDERS[[#This Row],[OrderDiscount]]) )</f>
        <v>358.40000000000003</v>
      </c>
      <c r="Q2346" s="28">
        <f>FACT_ORDERS[[#This Row],[TotalAmountWithDiscount]]+FACT_ORDERS[[#This Row],[DeliveryCost]]</f>
        <v>373.40000000000003</v>
      </c>
      <c r="R2346" s="35">
        <v>45465</v>
      </c>
      <c r="S2346" s="35" t="str">
        <f>IF(NETWORKDAYS(FACT_ORDERS[[#This Row],[Order-Date]], FACT_ORDERS[[#This Row],[ArrivalDate ]]) &gt; 10, "Late", "On Time")</f>
        <v>On Time</v>
      </c>
    </row>
    <row r="2347" spans="1:19" x14ac:dyDescent="0.3">
      <c r="A2347" s="12">
        <v>7345</v>
      </c>
      <c r="B2347" s="12">
        <v>278</v>
      </c>
      <c r="C2347" s="12">
        <v>10799</v>
      </c>
      <c r="D2347" s="12">
        <v>2346</v>
      </c>
      <c r="E2347" s="12" t="s">
        <v>244</v>
      </c>
      <c r="F2347" s="13">
        <v>45454</v>
      </c>
      <c r="G2347" s="26" t="s">
        <v>12836</v>
      </c>
      <c r="H2347" s="12">
        <v>40</v>
      </c>
      <c r="I2347" s="28">
        <f>VLOOKUP(B:B,DIM_PRODUCTS!A:F,5,FALSE)</f>
        <v>24</v>
      </c>
      <c r="J2347" s="28">
        <f>FACT_ORDERS[[#This Row],[ProductPrice]]*FACT_ORDERS[[#This Row],[Quantity]]</f>
        <v>960</v>
      </c>
      <c r="K2347" s="12" t="str">
        <f>VLOOKUP(C:C,DIM_CUSTOMERS!A:G,7,FALSE)</f>
        <v>France</v>
      </c>
      <c r="L2347" s="30" cm="1">
        <f t="array" ref="L2347">_xlfn.IFS(
    AND(FACT_ORDERS[[#This Row],[DeliveryMehtod]]="shippment",FACT_ORDERS[[#This Row],[TotalAmount]]&gt;=200), 0,
    AND(FACT_ORDERS[[#This Row],[DeliveryMehtod]]="pickup"), 15,
    AND(FACT_ORDERS[[#This Row],[DeliveryMehtod]]="shippment",FACT_ORDERS[[#This Row],[TotalAmount]]&lt;200), 35
)</f>
        <v>0</v>
      </c>
      <c r="M2347" s="12" t="str" cm="1">
        <f t="array" ref="M2347">_xlfn.IFS(
    SUMIFS(FACT_ORDERS[TotalAmount], FACT_ORDERS[WD_CUSTOMERS],FACT_ORDERS[[#This Row],[WD_CUSTOMERS]])&gt;=15000, "VIP",
    SUMIFS(FACT_ORDERS[TotalAmount], FACT_ORDERS[WD_CUSTOMERS],FACT_ORDERS[[#This Row],[WD_CUSTOMERS]])&gt;=8000, "Premium",
    TRUE, "Regular"
)</f>
        <v>VIP</v>
      </c>
      <c r="N2347" s="32" cm="1">
        <f t="array" ref="N2347">_xlfn.IFS(
   FACT_ORDERS[[#This Row],[TypeOfClient]]="VIP", 0.2,
   FACT_ORDERS[[#This Row],[TypeOfClient]]="Premium", 0.1,
   TRUE, 0
)</f>
        <v>0.2</v>
      </c>
      <c r="O2347" s="31" cm="1">
        <f t="array" ref="O2347">_xlfn.IFS(
   FACT_ORDERS[[#This Row],[TotalAmount]]&gt;1500, 0.15,
   FACT_ORDERS[[#This Row],[TotalAmount]]&gt;1000, 0.1,
   FACT_ORDERS[[#This Row],[TotalAmount]]&gt;500, 0.05,
   TRUE, 0
)</f>
        <v>0.05</v>
      </c>
      <c r="P2347" s="28">
        <f xml:space="preserve"> FACT_ORDERS[[#This Row],[TotalAmount]] * (1 - (FACT_ORDERS[[#This Row],[ClientDiscount]] + FACT_ORDERS[[#This Row],[OrderDiscount]]) )</f>
        <v>720</v>
      </c>
      <c r="Q2347" s="28">
        <f>FACT_ORDERS[[#This Row],[TotalAmountWithDiscount]]+FACT_ORDERS[[#This Row],[DeliveryCost]]</f>
        <v>720</v>
      </c>
      <c r="R2347" s="35">
        <v>45465</v>
      </c>
      <c r="S2347" s="35" t="str">
        <f>IF(NETWORKDAYS(FACT_ORDERS[[#This Row],[Order-Date]], FACT_ORDERS[[#This Row],[ArrivalDate ]]) &gt; 10, "Late", "On Time")</f>
        <v>On Time</v>
      </c>
    </row>
    <row r="2348" spans="1:19" x14ac:dyDescent="0.3">
      <c r="A2348" s="12">
        <v>7346</v>
      </c>
      <c r="B2348" s="12">
        <v>225</v>
      </c>
      <c r="C2348" s="12">
        <v>10799</v>
      </c>
      <c r="D2348" s="12">
        <v>2347</v>
      </c>
      <c r="E2348" s="12" t="s">
        <v>243</v>
      </c>
      <c r="F2348" s="13">
        <v>45454</v>
      </c>
      <c r="G2348" s="26" t="s">
        <v>12837</v>
      </c>
      <c r="H2348" s="12">
        <v>21</v>
      </c>
      <c r="I2348" s="28">
        <f>VLOOKUP(B:B,DIM_PRODUCTS!A:F,5,FALSE)</f>
        <v>21</v>
      </c>
      <c r="J2348" s="28">
        <f>FACT_ORDERS[[#This Row],[ProductPrice]]*FACT_ORDERS[[#This Row],[Quantity]]</f>
        <v>441</v>
      </c>
      <c r="K2348" s="12" t="str">
        <f>VLOOKUP(C:C,DIM_CUSTOMERS!A:G,7,FALSE)</f>
        <v>France</v>
      </c>
      <c r="L2348" s="30" cm="1">
        <f t="array" ref="L2348">_xlfn.IFS(
    AND(FACT_ORDERS[[#This Row],[DeliveryMehtod]]="shippment",FACT_ORDERS[[#This Row],[TotalAmount]]&gt;=200), 0,
    AND(FACT_ORDERS[[#This Row],[DeliveryMehtod]]="pickup"), 15,
    AND(FACT_ORDERS[[#This Row],[DeliveryMehtod]]="shippment",FACT_ORDERS[[#This Row],[TotalAmount]]&lt;200), 35
)</f>
        <v>15</v>
      </c>
      <c r="M2348" s="12" t="str" cm="1">
        <f t="array" ref="M2348">_xlfn.IFS(
    SUMIFS(FACT_ORDERS[TotalAmount], FACT_ORDERS[WD_CUSTOMERS],FACT_ORDERS[[#This Row],[WD_CUSTOMERS]])&gt;=15000, "VIP",
    SUMIFS(FACT_ORDERS[TotalAmount], FACT_ORDERS[WD_CUSTOMERS],FACT_ORDERS[[#This Row],[WD_CUSTOMERS]])&gt;=8000, "Premium",
    TRUE, "Regular"
)</f>
        <v>VIP</v>
      </c>
      <c r="N2348" s="32" cm="1">
        <f t="array" ref="N2348">_xlfn.IFS(
   FACT_ORDERS[[#This Row],[TypeOfClient]]="VIP", 0.2,
   FACT_ORDERS[[#This Row],[TypeOfClient]]="Premium", 0.1,
   TRUE, 0
)</f>
        <v>0.2</v>
      </c>
      <c r="O2348" s="31" cm="1">
        <f t="array" ref="O2348">_xlfn.IFS(
   FACT_ORDERS[[#This Row],[TotalAmount]]&gt;1500, 0.15,
   FACT_ORDERS[[#This Row],[TotalAmount]]&gt;1000, 0.1,
   FACT_ORDERS[[#This Row],[TotalAmount]]&gt;500, 0.05,
   TRUE, 0
)</f>
        <v>0</v>
      </c>
      <c r="P2348" s="28">
        <f xml:space="preserve"> FACT_ORDERS[[#This Row],[TotalAmount]] * (1 - (FACT_ORDERS[[#This Row],[ClientDiscount]] + FACT_ORDERS[[#This Row],[OrderDiscount]]) )</f>
        <v>352.8</v>
      </c>
      <c r="Q2348" s="28">
        <f>FACT_ORDERS[[#This Row],[TotalAmountWithDiscount]]+FACT_ORDERS[[#This Row],[DeliveryCost]]</f>
        <v>367.8</v>
      </c>
      <c r="R2348" s="35">
        <v>45461</v>
      </c>
      <c r="S2348" s="35" t="str">
        <f>IF(NETWORKDAYS(FACT_ORDERS[[#This Row],[Order-Date]], FACT_ORDERS[[#This Row],[ArrivalDate ]]) &gt; 10, "Late", "On Time")</f>
        <v>On Time</v>
      </c>
    </row>
    <row r="2349" spans="1:19" x14ac:dyDescent="0.3">
      <c r="A2349" s="12">
        <v>7347</v>
      </c>
      <c r="B2349" s="12">
        <v>290</v>
      </c>
      <c r="C2349" s="12">
        <v>10799</v>
      </c>
      <c r="D2349" s="12">
        <v>2348</v>
      </c>
      <c r="E2349" s="12" t="s">
        <v>244</v>
      </c>
      <c r="F2349" s="13">
        <v>45454</v>
      </c>
      <c r="G2349" s="26" t="s">
        <v>12838</v>
      </c>
      <c r="H2349" s="12">
        <v>11</v>
      </c>
      <c r="I2349" s="28">
        <f>VLOOKUP(B:B,DIM_PRODUCTS!A:F,5,FALSE)</f>
        <v>15</v>
      </c>
      <c r="J2349" s="28">
        <f>FACT_ORDERS[[#This Row],[ProductPrice]]*FACT_ORDERS[[#This Row],[Quantity]]</f>
        <v>165</v>
      </c>
      <c r="K2349" s="12" t="str">
        <f>VLOOKUP(C:C,DIM_CUSTOMERS!A:G,7,FALSE)</f>
        <v>France</v>
      </c>
      <c r="L2349" s="30" cm="1">
        <f t="array" ref="L2349">_xlfn.IFS(
    AND(FACT_ORDERS[[#This Row],[DeliveryMehtod]]="shippment",FACT_ORDERS[[#This Row],[TotalAmount]]&gt;=200), 0,
    AND(FACT_ORDERS[[#This Row],[DeliveryMehtod]]="pickup"), 15,
    AND(FACT_ORDERS[[#This Row],[DeliveryMehtod]]="shippment",FACT_ORDERS[[#This Row],[TotalAmount]]&lt;200), 35
)</f>
        <v>35</v>
      </c>
      <c r="M2349" s="12" t="str" cm="1">
        <f t="array" ref="M2349">_xlfn.IFS(
    SUMIFS(FACT_ORDERS[TotalAmount], FACT_ORDERS[WD_CUSTOMERS],FACT_ORDERS[[#This Row],[WD_CUSTOMERS]])&gt;=15000, "VIP",
    SUMIFS(FACT_ORDERS[TotalAmount], FACT_ORDERS[WD_CUSTOMERS],FACT_ORDERS[[#This Row],[WD_CUSTOMERS]])&gt;=8000, "Premium",
    TRUE, "Regular"
)</f>
        <v>VIP</v>
      </c>
      <c r="N2349" s="32" cm="1">
        <f t="array" ref="N2349">_xlfn.IFS(
   FACT_ORDERS[[#This Row],[TypeOfClient]]="VIP", 0.2,
   FACT_ORDERS[[#This Row],[TypeOfClient]]="Premium", 0.1,
   TRUE, 0
)</f>
        <v>0.2</v>
      </c>
      <c r="O2349" s="31" cm="1">
        <f t="array" ref="O2349">_xlfn.IFS(
   FACT_ORDERS[[#This Row],[TotalAmount]]&gt;1500, 0.15,
   FACT_ORDERS[[#This Row],[TotalAmount]]&gt;1000, 0.1,
   FACT_ORDERS[[#This Row],[TotalAmount]]&gt;500, 0.05,
   TRUE, 0
)</f>
        <v>0</v>
      </c>
      <c r="P2349" s="28">
        <f xml:space="preserve"> FACT_ORDERS[[#This Row],[TotalAmount]] * (1 - (FACT_ORDERS[[#This Row],[ClientDiscount]] + FACT_ORDERS[[#This Row],[OrderDiscount]]) )</f>
        <v>132</v>
      </c>
      <c r="Q2349" s="28">
        <f>FACT_ORDERS[[#This Row],[TotalAmountWithDiscount]]+FACT_ORDERS[[#This Row],[DeliveryCost]]</f>
        <v>167</v>
      </c>
      <c r="R2349" s="35">
        <v>45463</v>
      </c>
      <c r="S2349" s="35" t="str">
        <f>IF(NETWORKDAYS(FACT_ORDERS[[#This Row],[Order-Date]], FACT_ORDERS[[#This Row],[ArrivalDate ]]) &gt; 10, "Late", "On Time")</f>
        <v>On Time</v>
      </c>
    </row>
    <row r="2350" spans="1:19" x14ac:dyDescent="0.3">
      <c r="A2350" s="12">
        <v>7348</v>
      </c>
      <c r="B2350" s="12">
        <v>231</v>
      </c>
      <c r="C2350" s="12">
        <v>10799</v>
      </c>
      <c r="D2350" s="12">
        <v>2349</v>
      </c>
      <c r="E2350" s="12" t="s">
        <v>243</v>
      </c>
      <c r="F2350" s="13">
        <v>45418</v>
      </c>
      <c r="G2350" s="26" t="s">
        <v>12839</v>
      </c>
      <c r="H2350" s="12">
        <v>20</v>
      </c>
      <c r="I2350" s="28">
        <f>VLOOKUP(B:B,DIM_PRODUCTS!A:F,5,FALSE)</f>
        <v>15</v>
      </c>
      <c r="J2350" s="28">
        <f>FACT_ORDERS[[#This Row],[ProductPrice]]*FACT_ORDERS[[#This Row],[Quantity]]</f>
        <v>300</v>
      </c>
      <c r="K2350" s="12" t="str">
        <f>VLOOKUP(C:C,DIM_CUSTOMERS!A:G,7,FALSE)</f>
        <v>France</v>
      </c>
      <c r="L2350" s="30" cm="1">
        <f t="array" ref="L2350">_xlfn.IFS(
    AND(FACT_ORDERS[[#This Row],[DeliveryMehtod]]="shippment",FACT_ORDERS[[#This Row],[TotalAmount]]&gt;=200), 0,
    AND(FACT_ORDERS[[#This Row],[DeliveryMehtod]]="pickup"), 15,
    AND(FACT_ORDERS[[#This Row],[DeliveryMehtod]]="shippment",FACT_ORDERS[[#This Row],[TotalAmount]]&lt;200), 35
)</f>
        <v>15</v>
      </c>
      <c r="M2350" s="12" t="str" cm="1">
        <f t="array" ref="M2350">_xlfn.IFS(
    SUMIFS(FACT_ORDERS[TotalAmount], FACT_ORDERS[WD_CUSTOMERS],FACT_ORDERS[[#This Row],[WD_CUSTOMERS]])&gt;=15000, "VIP",
    SUMIFS(FACT_ORDERS[TotalAmount], FACT_ORDERS[WD_CUSTOMERS],FACT_ORDERS[[#This Row],[WD_CUSTOMERS]])&gt;=8000, "Premium",
    TRUE, "Regular"
)</f>
        <v>VIP</v>
      </c>
      <c r="N2350" s="32" cm="1">
        <f t="array" ref="N2350">_xlfn.IFS(
   FACT_ORDERS[[#This Row],[TypeOfClient]]="VIP", 0.2,
   FACT_ORDERS[[#This Row],[TypeOfClient]]="Premium", 0.1,
   TRUE, 0
)</f>
        <v>0.2</v>
      </c>
      <c r="O2350" s="31" cm="1">
        <f t="array" ref="O2350">_xlfn.IFS(
   FACT_ORDERS[[#This Row],[TotalAmount]]&gt;1500, 0.15,
   FACT_ORDERS[[#This Row],[TotalAmount]]&gt;1000, 0.1,
   FACT_ORDERS[[#This Row],[TotalAmount]]&gt;500, 0.05,
   TRUE, 0
)</f>
        <v>0</v>
      </c>
      <c r="P2350" s="28">
        <f xml:space="preserve"> FACT_ORDERS[[#This Row],[TotalAmount]] * (1 - (FACT_ORDERS[[#This Row],[ClientDiscount]] + FACT_ORDERS[[#This Row],[OrderDiscount]]) )</f>
        <v>240</v>
      </c>
      <c r="Q2350" s="28">
        <f>FACT_ORDERS[[#This Row],[TotalAmountWithDiscount]]+FACT_ORDERS[[#This Row],[DeliveryCost]]</f>
        <v>255</v>
      </c>
      <c r="R2350" s="35">
        <v>45428</v>
      </c>
      <c r="S2350" s="35" t="str">
        <f>IF(NETWORKDAYS(FACT_ORDERS[[#This Row],[Order-Date]], FACT_ORDERS[[#This Row],[ArrivalDate ]]) &gt; 10, "Late", "On Time")</f>
        <v>On Time</v>
      </c>
    </row>
    <row r="2351" spans="1:19" x14ac:dyDescent="0.3">
      <c r="A2351" s="12">
        <v>7349</v>
      </c>
      <c r="B2351" s="12">
        <v>239</v>
      </c>
      <c r="C2351" s="12">
        <v>10799</v>
      </c>
      <c r="D2351" s="12">
        <v>2350</v>
      </c>
      <c r="E2351" s="12" t="s">
        <v>243</v>
      </c>
      <c r="F2351" s="13">
        <v>45418</v>
      </c>
      <c r="G2351" s="26" t="s">
        <v>12840</v>
      </c>
      <c r="H2351" s="12">
        <v>28</v>
      </c>
      <c r="I2351" s="28">
        <f>VLOOKUP(B:B,DIM_PRODUCTS!A:F,5,FALSE)</f>
        <v>16</v>
      </c>
      <c r="J2351" s="28">
        <f>FACT_ORDERS[[#This Row],[ProductPrice]]*FACT_ORDERS[[#This Row],[Quantity]]</f>
        <v>448</v>
      </c>
      <c r="K2351" s="12" t="str">
        <f>VLOOKUP(C:C,DIM_CUSTOMERS!A:G,7,FALSE)</f>
        <v>France</v>
      </c>
      <c r="L2351" s="30" cm="1">
        <f t="array" ref="L2351">_xlfn.IFS(
    AND(FACT_ORDERS[[#This Row],[DeliveryMehtod]]="shippment",FACT_ORDERS[[#This Row],[TotalAmount]]&gt;=200), 0,
    AND(FACT_ORDERS[[#This Row],[DeliveryMehtod]]="pickup"), 15,
    AND(FACT_ORDERS[[#This Row],[DeliveryMehtod]]="shippment",FACT_ORDERS[[#This Row],[TotalAmount]]&lt;200), 35
)</f>
        <v>15</v>
      </c>
      <c r="M2351" s="12" t="str" cm="1">
        <f t="array" ref="M2351">_xlfn.IFS(
    SUMIFS(FACT_ORDERS[TotalAmount], FACT_ORDERS[WD_CUSTOMERS],FACT_ORDERS[[#This Row],[WD_CUSTOMERS]])&gt;=15000, "VIP",
    SUMIFS(FACT_ORDERS[TotalAmount], FACT_ORDERS[WD_CUSTOMERS],FACT_ORDERS[[#This Row],[WD_CUSTOMERS]])&gt;=8000, "Premium",
    TRUE, "Regular"
)</f>
        <v>VIP</v>
      </c>
      <c r="N2351" s="32" cm="1">
        <f t="array" ref="N2351">_xlfn.IFS(
   FACT_ORDERS[[#This Row],[TypeOfClient]]="VIP", 0.2,
   FACT_ORDERS[[#This Row],[TypeOfClient]]="Premium", 0.1,
   TRUE, 0
)</f>
        <v>0.2</v>
      </c>
      <c r="O2351" s="31" cm="1">
        <f t="array" ref="O2351">_xlfn.IFS(
   FACT_ORDERS[[#This Row],[TotalAmount]]&gt;1500, 0.15,
   FACT_ORDERS[[#This Row],[TotalAmount]]&gt;1000, 0.1,
   FACT_ORDERS[[#This Row],[TotalAmount]]&gt;500, 0.05,
   TRUE, 0
)</f>
        <v>0</v>
      </c>
      <c r="P2351" s="28">
        <f xml:space="preserve"> FACT_ORDERS[[#This Row],[TotalAmount]] * (1 - (FACT_ORDERS[[#This Row],[ClientDiscount]] + FACT_ORDERS[[#This Row],[OrderDiscount]]) )</f>
        <v>358.40000000000003</v>
      </c>
      <c r="Q2351" s="28">
        <f>FACT_ORDERS[[#This Row],[TotalAmountWithDiscount]]+FACT_ORDERS[[#This Row],[DeliveryCost]]</f>
        <v>373.40000000000003</v>
      </c>
      <c r="R2351" s="35">
        <v>45427</v>
      </c>
      <c r="S2351" s="35" t="str">
        <f>IF(NETWORKDAYS(FACT_ORDERS[[#This Row],[Order-Date]], FACT_ORDERS[[#This Row],[ArrivalDate ]]) &gt; 10, "Late", "On Time")</f>
        <v>On Time</v>
      </c>
    </row>
    <row r="2352" spans="1:19" x14ac:dyDescent="0.3">
      <c r="A2352" s="12">
        <v>7350</v>
      </c>
      <c r="B2352" s="12">
        <v>278</v>
      </c>
      <c r="C2352" s="12">
        <v>10799</v>
      </c>
      <c r="D2352" s="12">
        <v>2351</v>
      </c>
      <c r="E2352" s="12" t="s">
        <v>244</v>
      </c>
      <c r="F2352" s="13">
        <v>45418</v>
      </c>
      <c r="G2352" s="26" t="s">
        <v>12841</v>
      </c>
      <c r="H2352" s="12">
        <v>32</v>
      </c>
      <c r="I2352" s="28">
        <f>VLOOKUP(B:B,DIM_PRODUCTS!A:F,5,FALSE)</f>
        <v>24</v>
      </c>
      <c r="J2352" s="28">
        <f>FACT_ORDERS[[#This Row],[ProductPrice]]*FACT_ORDERS[[#This Row],[Quantity]]</f>
        <v>768</v>
      </c>
      <c r="K2352" s="12" t="str">
        <f>VLOOKUP(C:C,DIM_CUSTOMERS!A:G,7,FALSE)</f>
        <v>France</v>
      </c>
      <c r="L2352" s="30" cm="1">
        <f t="array" ref="L2352">_xlfn.IFS(
    AND(FACT_ORDERS[[#This Row],[DeliveryMehtod]]="shippment",FACT_ORDERS[[#This Row],[TotalAmount]]&gt;=200), 0,
    AND(FACT_ORDERS[[#This Row],[DeliveryMehtod]]="pickup"), 15,
    AND(FACT_ORDERS[[#This Row],[DeliveryMehtod]]="shippment",FACT_ORDERS[[#This Row],[TotalAmount]]&lt;200), 35
)</f>
        <v>0</v>
      </c>
      <c r="M2352" s="12" t="str" cm="1">
        <f t="array" ref="M2352">_xlfn.IFS(
    SUMIFS(FACT_ORDERS[TotalAmount], FACT_ORDERS[WD_CUSTOMERS],FACT_ORDERS[[#This Row],[WD_CUSTOMERS]])&gt;=15000, "VIP",
    SUMIFS(FACT_ORDERS[TotalAmount], FACT_ORDERS[WD_CUSTOMERS],FACT_ORDERS[[#This Row],[WD_CUSTOMERS]])&gt;=8000, "Premium",
    TRUE, "Regular"
)</f>
        <v>VIP</v>
      </c>
      <c r="N2352" s="32" cm="1">
        <f t="array" ref="N2352">_xlfn.IFS(
   FACT_ORDERS[[#This Row],[TypeOfClient]]="VIP", 0.2,
   FACT_ORDERS[[#This Row],[TypeOfClient]]="Premium", 0.1,
   TRUE, 0
)</f>
        <v>0.2</v>
      </c>
      <c r="O2352" s="31" cm="1">
        <f t="array" ref="O2352">_xlfn.IFS(
   FACT_ORDERS[[#This Row],[TotalAmount]]&gt;1500, 0.15,
   FACT_ORDERS[[#This Row],[TotalAmount]]&gt;1000, 0.1,
   FACT_ORDERS[[#This Row],[TotalAmount]]&gt;500, 0.05,
   TRUE, 0
)</f>
        <v>0.05</v>
      </c>
      <c r="P2352" s="28">
        <f xml:space="preserve"> FACT_ORDERS[[#This Row],[TotalAmount]] * (1 - (FACT_ORDERS[[#This Row],[ClientDiscount]] + FACT_ORDERS[[#This Row],[OrderDiscount]]) )</f>
        <v>576</v>
      </c>
      <c r="Q2352" s="28">
        <f>FACT_ORDERS[[#This Row],[TotalAmountWithDiscount]]+FACT_ORDERS[[#This Row],[DeliveryCost]]</f>
        <v>576</v>
      </c>
      <c r="R2352" s="35">
        <v>45428</v>
      </c>
      <c r="S2352" s="35" t="str">
        <f>IF(NETWORKDAYS(FACT_ORDERS[[#This Row],[Order-Date]], FACT_ORDERS[[#This Row],[ArrivalDate ]]) &gt; 10, "Late", "On Time")</f>
        <v>On Time</v>
      </c>
    </row>
    <row r="2353" spans="1:19" x14ac:dyDescent="0.3">
      <c r="A2353" s="12">
        <v>7351</v>
      </c>
      <c r="B2353" s="12">
        <v>225</v>
      </c>
      <c r="C2353" s="12">
        <v>10799</v>
      </c>
      <c r="D2353" s="12">
        <v>2352</v>
      </c>
      <c r="E2353" s="12" t="s">
        <v>244</v>
      </c>
      <c r="F2353" s="13">
        <v>45418</v>
      </c>
      <c r="G2353" s="26" t="s">
        <v>12842</v>
      </c>
      <c r="H2353" s="12">
        <v>31</v>
      </c>
      <c r="I2353" s="28">
        <f>VLOOKUP(B:B,DIM_PRODUCTS!A:F,5,FALSE)</f>
        <v>21</v>
      </c>
      <c r="J2353" s="28">
        <f>FACT_ORDERS[[#This Row],[ProductPrice]]*FACT_ORDERS[[#This Row],[Quantity]]</f>
        <v>651</v>
      </c>
      <c r="K2353" s="12" t="str">
        <f>VLOOKUP(C:C,DIM_CUSTOMERS!A:G,7,FALSE)</f>
        <v>France</v>
      </c>
      <c r="L2353" s="30" cm="1">
        <f t="array" ref="L2353">_xlfn.IFS(
    AND(FACT_ORDERS[[#This Row],[DeliveryMehtod]]="shippment",FACT_ORDERS[[#This Row],[TotalAmount]]&gt;=200), 0,
    AND(FACT_ORDERS[[#This Row],[DeliveryMehtod]]="pickup"), 15,
    AND(FACT_ORDERS[[#This Row],[DeliveryMehtod]]="shippment",FACT_ORDERS[[#This Row],[TotalAmount]]&lt;200), 35
)</f>
        <v>0</v>
      </c>
      <c r="M2353" s="12" t="str" cm="1">
        <f t="array" ref="M2353">_xlfn.IFS(
    SUMIFS(FACT_ORDERS[TotalAmount], FACT_ORDERS[WD_CUSTOMERS],FACT_ORDERS[[#This Row],[WD_CUSTOMERS]])&gt;=15000, "VIP",
    SUMIFS(FACT_ORDERS[TotalAmount], FACT_ORDERS[WD_CUSTOMERS],FACT_ORDERS[[#This Row],[WD_CUSTOMERS]])&gt;=8000, "Premium",
    TRUE, "Regular"
)</f>
        <v>VIP</v>
      </c>
      <c r="N2353" s="32" cm="1">
        <f t="array" ref="N2353">_xlfn.IFS(
   FACT_ORDERS[[#This Row],[TypeOfClient]]="VIP", 0.2,
   FACT_ORDERS[[#This Row],[TypeOfClient]]="Premium", 0.1,
   TRUE, 0
)</f>
        <v>0.2</v>
      </c>
      <c r="O2353" s="31" cm="1">
        <f t="array" ref="O2353">_xlfn.IFS(
   FACT_ORDERS[[#This Row],[TotalAmount]]&gt;1500, 0.15,
   FACT_ORDERS[[#This Row],[TotalAmount]]&gt;1000, 0.1,
   FACT_ORDERS[[#This Row],[TotalAmount]]&gt;500, 0.05,
   TRUE, 0
)</f>
        <v>0.05</v>
      </c>
      <c r="P2353" s="28">
        <f xml:space="preserve"> FACT_ORDERS[[#This Row],[TotalAmount]] * (1 - (FACT_ORDERS[[#This Row],[ClientDiscount]] + FACT_ORDERS[[#This Row],[OrderDiscount]]) )</f>
        <v>488.25</v>
      </c>
      <c r="Q2353" s="28">
        <f>FACT_ORDERS[[#This Row],[TotalAmountWithDiscount]]+FACT_ORDERS[[#This Row],[DeliveryCost]]</f>
        <v>488.25</v>
      </c>
      <c r="R2353" s="35">
        <v>45426</v>
      </c>
      <c r="S2353" s="35" t="str">
        <f>IF(NETWORKDAYS(FACT_ORDERS[[#This Row],[Order-Date]], FACT_ORDERS[[#This Row],[ArrivalDate ]]) &gt; 10, "Late", "On Time")</f>
        <v>On Time</v>
      </c>
    </row>
    <row r="2354" spans="1:19" x14ac:dyDescent="0.3">
      <c r="A2354" s="12">
        <v>7352</v>
      </c>
      <c r="B2354" s="12">
        <v>290</v>
      </c>
      <c r="C2354" s="12">
        <v>10799</v>
      </c>
      <c r="D2354" s="12">
        <v>2353</v>
      </c>
      <c r="E2354" s="12" t="s">
        <v>243</v>
      </c>
      <c r="F2354" s="13">
        <v>45418</v>
      </c>
      <c r="G2354" s="26" t="s">
        <v>12843</v>
      </c>
      <c r="H2354" s="12">
        <v>9</v>
      </c>
      <c r="I2354" s="28">
        <f>VLOOKUP(B:B,DIM_PRODUCTS!A:F,5,FALSE)</f>
        <v>15</v>
      </c>
      <c r="J2354" s="28">
        <f>FACT_ORDERS[[#This Row],[ProductPrice]]*FACT_ORDERS[[#This Row],[Quantity]]</f>
        <v>135</v>
      </c>
      <c r="K2354" s="12" t="str">
        <f>VLOOKUP(C:C,DIM_CUSTOMERS!A:G,7,FALSE)</f>
        <v>France</v>
      </c>
      <c r="L2354" s="30" cm="1">
        <f t="array" ref="L2354">_xlfn.IFS(
    AND(FACT_ORDERS[[#This Row],[DeliveryMehtod]]="shippment",FACT_ORDERS[[#This Row],[TotalAmount]]&gt;=200), 0,
    AND(FACT_ORDERS[[#This Row],[DeliveryMehtod]]="pickup"), 15,
    AND(FACT_ORDERS[[#This Row],[DeliveryMehtod]]="shippment",FACT_ORDERS[[#This Row],[TotalAmount]]&lt;200), 35
)</f>
        <v>15</v>
      </c>
      <c r="M2354" s="12" t="str" cm="1">
        <f t="array" ref="M2354">_xlfn.IFS(
    SUMIFS(FACT_ORDERS[TotalAmount], FACT_ORDERS[WD_CUSTOMERS],FACT_ORDERS[[#This Row],[WD_CUSTOMERS]])&gt;=15000, "VIP",
    SUMIFS(FACT_ORDERS[TotalAmount], FACT_ORDERS[WD_CUSTOMERS],FACT_ORDERS[[#This Row],[WD_CUSTOMERS]])&gt;=8000, "Premium",
    TRUE, "Regular"
)</f>
        <v>VIP</v>
      </c>
      <c r="N2354" s="32" cm="1">
        <f t="array" ref="N2354">_xlfn.IFS(
   FACT_ORDERS[[#This Row],[TypeOfClient]]="VIP", 0.2,
   FACT_ORDERS[[#This Row],[TypeOfClient]]="Premium", 0.1,
   TRUE, 0
)</f>
        <v>0.2</v>
      </c>
      <c r="O2354" s="31" cm="1">
        <f t="array" ref="O2354">_xlfn.IFS(
   FACT_ORDERS[[#This Row],[TotalAmount]]&gt;1500, 0.15,
   FACT_ORDERS[[#This Row],[TotalAmount]]&gt;1000, 0.1,
   FACT_ORDERS[[#This Row],[TotalAmount]]&gt;500, 0.05,
   TRUE, 0
)</f>
        <v>0</v>
      </c>
      <c r="P2354" s="28">
        <f xml:space="preserve"> FACT_ORDERS[[#This Row],[TotalAmount]] * (1 - (FACT_ORDERS[[#This Row],[ClientDiscount]] + FACT_ORDERS[[#This Row],[OrderDiscount]]) )</f>
        <v>108</v>
      </c>
      <c r="Q2354" s="28">
        <f>FACT_ORDERS[[#This Row],[TotalAmountWithDiscount]]+FACT_ORDERS[[#This Row],[DeliveryCost]]</f>
        <v>123</v>
      </c>
      <c r="R2354" s="35">
        <v>45429</v>
      </c>
      <c r="S2354" s="35" t="str">
        <f>IF(NETWORKDAYS(FACT_ORDERS[[#This Row],[Order-Date]], FACT_ORDERS[[#This Row],[ArrivalDate ]]) &gt; 10, "Late", "On Time")</f>
        <v>On Time</v>
      </c>
    </row>
    <row r="2355" spans="1:19" x14ac:dyDescent="0.3">
      <c r="A2355" s="12">
        <v>7353</v>
      </c>
      <c r="B2355" s="12">
        <v>239</v>
      </c>
      <c r="C2355" s="12">
        <v>10799</v>
      </c>
      <c r="D2355" s="12">
        <v>2354</v>
      </c>
      <c r="E2355" s="12" t="s">
        <v>244</v>
      </c>
      <c r="F2355" s="13">
        <v>45517</v>
      </c>
      <c r="G2355" s="26" t="s">
        <v>4104</v>
      </c>
      <c r="H2355" s="12">
        <v>27</v>
      </c>
      <c r="I2355" s="28">
        <f>VLOOKUP(B:B,DIM_PRODUCTS!A:F,5,FALSE)</f>
        <v>16</v>
      </c>
      <c r="J2355" s="28">
        <f>FACT_ORDERS[[#This Row],[ProductPrice]]*FACT_ORDERS[[#This Row],[Quantity]]</f>
        <v>432</v>
      </c>
      <c r="K2355" s="12" t="str">
        <f>VLOOKUP(C:C,DIM_CUSTOMERS!A:G,7,FALSE)</f>
        <v>France</v>
      </c>
      <c r="L2355" s="30" cm="1">
        <f t="array" ref="L2355">_xlfn.IFS(
    AND(FACT_ORDERS[[#This Row],[DeliveryMehtod]]="shippment",FACT_ORDERS[[#This Row],[TotalAmount]]&gt;=200), 0,
    AND(FACT_ORDERS[[#This Row],[DeliveryMehtod]]="pickup"), 15,
    AND(FACT_ORDERS[[#This Row],[DeliveryMehtod]]="shippment",FACT_ORDERS[[#This Row],[TotalAmount]]&lt;200), 35
)</f>
        <v>0</v>
      </c>
      <c r="M2355" s="12" t="str" cm="1">
        <f t="array" ref="M2355">_xlfn.IFS(
    SUMIFS(FACT_ORDERS[TotalAmount], FACT_ORDERS[WD_CUSTOMERS],FACT_ORDERS[[#This Row],[WD_CUSTOMERS]])&gt;=15000, "VIP",
    SUMIFS(FACT_ORDERS[TotalAmount], FACT_ORDERS[WD_CUSTOMERS],FACT_ORDERS[[#This Row],[WD_CUSTOMERS]])&gt;=8000, "Premium",
    TRUE, "Regular"
)</f>
        <v>VIP</v>
      </c>
      <c r="N2355" s="32" cm="1">
        <f t="array" ref="N2355">_xlfn.IFS(
   FACT_ORDERS[[#This Row],[TypeOfClient]]="VIP", 0.2,
   FACT_ORDERS[[#This Row],[TypeOfClient]]="Premium", 0.1,
   TRUE, 0
)</f>
        <v>0.2</v>
      </c>
      <c r="O2355" s="31" cm="1">
        <f t="array" ref="O2355">_xlfn.IFS(
   FACT_ORDERS[[#This Row],[TotalAmount]]&gt;1500, 0.15,
   FACT_ORDERS[[#This Row],[TotalAmount]]&gt;1000, 0.1,
   FACT_ORDERS[[#This Row],[TotalAmount]]&gt;500, 0.05,
   TRUE, 0
)</f>
        <v>0</v>
      </c>
      <c r="P2355" s="28">
        <f xml:space="preserve"> FACT_ORDERS[[#This Row],[TotalAmount]] * (1 - (FACT_ORDERS[[#This Row],[ClientDiscount]] + FACT_ORDERS[[#This Row],[OrderDiscount]]) )</f>
        <v>345.6</v>
      </c>
      <c r="Q2355" s="28">
        <f>FACT_ORDERS[[#This Row],[TotalAmountWithDiscount]]+FACT_ORDERS[[#This Row],[DeliveryCost]]</f>
        <v>345.6</v>
      </c>
      <c r="R2355" s="35">
        <v>45525</v>
      </c>
      <c r="S2355" s="35" t="str">
        <f>IF(NETWORKDAYS(FACT_ORDERS[[#This Row],[Order-Date]], FACT_ORDERS[[#This Row],[ArrivalDate ]]) &gt; 10, "Late", "On Time")</f>
        <v>On Time</v>
      </c>
    </row>
    <row r="2356" spans="1:19" x14ac:dyDescent="0.3">
      <c r="A2356" s="12">
        <v>7354</v>
      </c>
      <c r="B2356" s="12">
        <v>278</v>
      </c>
      <c r="C2356" s="12">
        <v>10799</v>
      </c>
      <c r="D2356" s="12">
        <v>2355</v>
      </c>
      <c r="E2356" s="12" t="s">
        <v>244</v>
      </c>
      <c r="F2356" s="13">
        <v>45517</v>
      </c>
      <c r="G2356" s="26" t="s">
        <v>12844</v>
      </c>
      <c r="H2356" s="12">
        <v>34</v>
      </c>
      <c r="I2356" s="28">
        <f>VLOOKUP(B:B,DIM_PRODUCTS!A:F,5,FALSE)</f>
        <v>24</v>
      </c>
      <c r="J2356" s="28">
        <f>FACT_ORDERS[[#This Row],[ProductPrice]]*FACT_ORDERS[[#This Row],[Quantity]]</f>
        <v>816</v>
      </c>
      <c r="K2356" s="12" t="str">
        <f>VLOOKUP(C:C,DIM_CUSTOMERS!A:G,7,FALSE)</f>
        <v>France</v>
      </c>
      <c r="L2356" s="30" cm="1">
        <f t="array" ref="L2356">_xlfn.IFS(
    AND(FACT_ORDERS[[#This Row],[DeliveryMehtod]]="shippment",FACT_ORDERS[[#This Row],[TotalAmount]]&gt;=200), 0,
    AND(FACT_ORDERS[[#This Row],[DeliveryMehtod]]="pickup"), 15,
    AND(FACT_ORDERS[[#This Row],[DeliveryMehtod]]="shippment",FACT_ORDERS[[#This Row],[TotalAmount]]&lt;200), 35
)</f>
        <v>0</v>
      </c>
      <c r="M2356" s="12" t="str" cm="1">
        <f t="array" ref="M2356">_xlfn.IFS(
    SUMIFS(FACT_ORDERS[TotalAmount], FACT_ORDERS[WD_CUSTOMERS],FACT_ORDERS[[#This Row],[WD_CUSTOMERS]])&gt;=15000, "VIP",
    SUMIFS(FACT_ORDERS[TotalAmount], FACT_ORDERS[WD_CUSTOMERS],FACT_ORDERS[[#This Row],[WD_CUSTOMERS]])&gt;=8000, "Premium",
    TRUE, "Regular"
)</f>
        <v>VIP</v>
      </c>
      <c r="N2356" s="32" cm="1">
        <f t="array" ref="N2356">_xlfn.IFS(
   FACT_ORDERS[[#This Row],[TypeOfClient]]="VIP", 0.2,
   FACT_ORDERS[[#This Row],[TypeOfClient]]="Premium", 0.1,
   TRUE, 0
)</f>
        <v>0.2</v>
      </c>
      <c r="O2356" s="31" cm="1">
        <f t="array" ref="O2356">_xlfn.IFS(
   FACT_ORDERS[[#This Row],[TotalAmount]]&gt;1500, 0.15,
   FACT_ORDERS[[#This Row],[TotalAmount]]&gt;1000, 0.1,
   FACT_ORDERS[[#This Row],[TotalAmount]]&gt;500, 0.05,
   TRUE, 0
)</f>
        <v>0.05</v>
      </c>
      <c r="P2356" s="28">
        <f xml:space="preserve"> FACT_ORDERS[[#This Row],[TotalAmount]] * (1 - (FACT_ORDERS[[#This Row],[ClientDiscount]] + FACT_ORDERS[[#This Row],[OrderDiscount]]) )</f>
        <v>612</v>
      </c>
      <c r="Q2356" s="28">
        <f>FACT_ORDERS[[#This Row],[TotalAmountWithDiscount]]+FACT_ORDERS[[#This Row],[DeliveryCost]]</f>
        <v>612</v>
      </c>
      <c r="R2356" s="35">
        <v>45524</v>
      </c>
      <c r="S2356" s="35" t="str">
        <f>IF(NETWORKDAYS(FACT_ORDERS[[#This Row],[Order-Date]], FACT_ORDERS[[#This Row],[ArrivalDate ]]) &gt; 10, "Late", "On Time")</f>
        <v>On Time</v>
      </c>
    </row>
    <row r="2357" spans="1:19" x14ac:dyDescent="0.3">
      <c r="A2357" s="12">
        <v>7355</v>
      </c>
      <c r="B2357" s="12">
        <v>225</v>
      </c>
      <c r="C2357" s="12">
        <v>10799</v>
      </c>
      <c r="D2357" s="12">
        <v>2356</v>
      </c>
      <c r="E2357" s="12" t="s">
        <v>243</v>
      </c>
      <c r="F2357" s="13">
        <v>45517</v>
      </c>
      <c r="G2357" s="26" t="s">
        <v>12845</v>
      </c>
      <c r="H2357" s="12">
        <v>25</v>
      </c>
      <c r="I2357" s="28">
        <f>VLOOKUP(B:B,DIM_PRODUCTS!A:F,5,FALSE)</f>
        <v>21</v>
      </c>
      <c r="J2357" s="28">
        <f>FACT_ORDERS[[#This Row],[ProductPrice]]*FACT_ORDERS[[#This Row],[Quantity]]</f>
        <v>525</v>
      </c>
      <c r="K2357" s="12" t="str">
        <f>VLOOKUP(C:C,DIM_CUSTOMERS!A:G,7,FALSE)</f>
        <v>France</v>
      </c>
      <c r="L2357" s="30" cm="1">
        <f t="array" ref="L2357">_xlfn.IFS(
    AND(FACT_ORDERS[[#This Row],[DeliveryMehtod]]="shippment",FACT_ORDERS[[#This Row],[TotalAmount]]&gt;=200), 0,
    AND(FACT_ORDERS[[#This Row],[DeliveryMehtod]]="pickup"), 15,
    AND(FACT_ORDERS[[#This Row],[DeliveryMehtod]]="shippment",FACT_ORDERS[[#This Row],[TotalAmount]]&lt;200), 35
)</f>
        <v>15</v>
      </c>
      <c r="M2357" s="12" t="str" cm="1">
        <f t="array" ref="M2357">_xlfn.IFS(
    SUMIFS(FACT_ORDERS[TotalAmount], FACT_ORDERS[WD_CUSTOMERS],FACT_ORDERS[[#This Row],[WD_CUSTOMERS]])&gt;=15000, "VIP",
    SUMIFS(FACT_ORDERS[TotalAmount], FACT_ORDERS[WD_CUSTOMERS],FACT_ORDERS[[#This Row],[WD_CUSTOMERS]])&gt;=8000, "Premium",
    TRUE, "Regular"
)</f>
        <v>VIP</v>
      </c>
      <c r="N2357" s="32" cm="1">
        <f t="array" ref="N2357">_xlfn.IFS(
   FACT_ORDERS[[#This Row],[TypeOfClient]]="VIP", 0.2,
   FACT_ORDERS[[#This Row],[TypeOfClient]]="Premium", 0.1,
   TRUE, 0
)</f>
        <v>0.2</v>
      </c>
      <c r="O2357" s="31" cm="1">
        <f t="array" ref="O2357">_xlfn.IFS(
   FACT_ORDERS[[#This Row],[TotalAmount]]&gt;1500, 0.15,
   FACT_ORDERS[[#This Row],[TotalAmount]]&gt;1000, 0.1,
   FACT_ORDERS[[#This Row],[TotalAmount]]&gt;500, 0.05,
   TRUE, 0
)</f>
        <v>0.05</v>
      </c>
      <c r="P2357" s="28">
        <f xml:space="preserve"> FACT_ORDERS[[#This Row],[TotalAmount]] * (1 - (FACT_ORDERS[[#This Row],[ClientDiscount]] + FACT_ORDERS[[#This Row],[OrderDiscount]]) )</f>
        <v>393.75</v>
      </c>
      <c r="Q2357" s="28">
        <f>FACT_ORDERS[[#This Row],[TotalAmountWithDiscount]]+FACT_ORDERS[[#This Row],[DeliveryCost]]</f>
        <v>408.75</v>
      </c>
      <c r="R2357" s="35">
        <v>45533</v>
      </c>
      <c r="S2357" s="35" t="str">
        <f>IF(NETWORKDAYS(FACT_ORDERS[[#This Row],[Order-Date]], FACT_ORDERS[[#This Row],[ArrivalDate ]]) &gt; 10, "Late", "On Time")</f>
        <v>Late</v>
      </c>
    </row>
    <row r="2358" spans="1:19" x14ac:dyDescent="0.3">
      <c r="A2358" s="12">
        <v>7356</v>
      </c>
      <c r="B2358" s="12">
        <v>231</v>
      </c>
      <c r="C2358" s="12">
        <v>10799</v>
      </c>
      <c r="D2358" s="12">
        <v>2357</v>
      </c>
      <c r="E2358" s="12" t="s">
        <v>244</v>
      </c>
      <c r="F2358" s="13">
        <v>45494</v>
      </c>
      <c r="G2358" s="26" t="s">
        <v>12846</v>
      </c>
      <c r="H2358" s="12">
        <v>12</v>
      </c>
      <c r="I2358" s="28">
        <f>VLOOKUP(B:B,DIM_PRODUCTS!A:F,5,FALSE)</f>
        <v>15</v>
      </c>
      <c r="J2358" s="28">
        <f>FACT_ORDERS[[#This Row],[ProductPrice]]*FACT_ORDERS[[#This Row],[Quantity]]</f>
        <v>180</v>
      </c>
      <c r="K2358" s="12" t="str">
        <f>VLOOKUP(C:C,DIM_CUSTOMERS!A:G,7,FALSE)</f>
        <v>France</v>
      </c>
      <c r="L2358" s="30" cm="1">
        <f t="array" ref="L2358">_xlfn.IFS(
    AND(FACT_ORDERS[[#This Row],[DeliveryMehtod]]="shippment",FACT_ORDERS[[#This Row],[TotalAmount]]&gt;=200), 0,
    AND(FACT_ORDERS[[#This Row],[DeliveryMehtod]]="pickup"), 15,
    AND(FACT_ORDERS[[#This Row],[DeliveryMehtod]]="shippment",FACT_ORDERS[[#This Row],[TotalAmount]]&lt;200), 35
)</f>
        <v>35</v>
      </c>
      <c r="M2358" s="12" t="str" cm="1">
        <f t="array" ref="M2358">_xlfn.IFS(
    SUMIFS(FACT_ORDERS[TotalAmount], FACT_ORDERS[WD_CUSTOMERS],FACT_ORDERS[[#This Row],[WD_CUSTOMERS]])&gt;=15000, "VIP",
    SUMIFS(FACT_ORDERS[TotalAmount], FACT_ORDERS[WD_CUSTOMERS],FACT_ORDERS[[#This Row],[WD_CUSTOMERS]])&gt;=8000, "Premium",
    TRUE, "Regular"
)</f>
        <v>VIP</v>
      </c>
      <c r="N2358" s="32" cm="1">
        <f t="array" ref="N2358">_xlfn.IFS(
   FACT_ORDERS[[#This Row],[TypeOfClient]]="VIP", 0.2,
   FACT_ORDERS[[#This Row],[TypeOfClient]]="Premium", 0.1,
   TRUE, 0
)</f>
        <v>0.2</v>
      </c>
      <c r="O2358" s="31" cm="1">
        <f t="array" ref="O2358">_xlfn.IFS(
   FACT_ORDERS[[#This Row],[TotalAmount]]&gt;1500, 0.15,
   FACT_ORDERS[[#This Row],[TotalAmount]]&gt;1000, 0.1,
   FACT_ORDERS[[#This Row],[TotalAmount]]&gt;500, 0.05,
   TRUE, 0
)</f>
        <v>0</v>
      </c>
      <c r="P2358" s="28">
        <f xml:space="preserve"> FACT_ORDERS[[#This Row],[TotalAmount]] * (1 - (FACT_ORDERS[[#This Row],[ClientDiscount]] + FACT_ORDERS[[#This Row],[OrderDiscount]]) )</f>
        <v>144</v>
      </c>
      <c r="Q2358" s="28">
        <f>FACT_ORDERS[[#This Row],[TotalAmountWithDiscount]]+FACT_ORDERS[[#This Row],[DeliveryCost]]</f>
        <v>179</v>
      </c>
      <c r="R2358" s="35">
        <v>45514</v>
      </c>
      <c r="S2358" s="35" t="str">
        <f>IF(NETWORKDAYS(FACT_ORDERS[[#This Row],[Order-Date]], FACT_ORDERS[[#This Row],[ArrivalDate ]]) &gt; 10, "Late", "On Time")</f>
        <v>Late</v>
      </c>
    </row>
    <row r="2359" spans="1:19" x14ac:dyDescent="0.3">
      <c r="A2359" s="12">
        <v>7357</v>
      </c>
      <c r="B2359" s="12">
        <v>239</v>
      </c>
      <c r="C2359" s="12">
        <v>10799</v>
      </c>
      <c r="D2359" s="12">
        <v>2358</v>
      </c>
      <c r="E2359" s="12" t="s">
        <v>243</v>
      </c>
      <c r="F2359" s="13">
        <v>45494</v>
      </c>
      <c r="G2359" s="26" t="s">
        <v>12847</v>
      </c>
      <c r="H2359" s="12">
        <v>27</v>
      </c>
      <c r="I2359" s="28">
        <f>VLOOKUP(B:B,DIM_PRODUCTS!A:F,5,FALSE)</f>
        <v>16</v>
      </c>
      <c r="J2359" s="28">
        <f>FACT_ORDERS[[#This Row],[ProductPrice]]*FACT_ORDERS[[#This Row],[Quantity]]</f>
        <v>432</v>
      </c>
      <c r="K2359" s="12" t="str">
        <f>VLOOKUP(C:C,DIM_CUSTOMERS!A:G,7,FALSE)</f>
        <v>France</v>
      </c>
      <c r="L2359" s="30" cm="1">
        <f t="array" ref="L2359">_xlfn.IFS(
    AND(FACT_ORDERS[[#This Row],[DeliveryMehtod]]="shippment",FACT_ORDERS[[#This Row],[TotalAmount]]&gt;=200), 0,
    AND(FACT_ORDERS[[#This Row],[DeliveryMehtod]]="pickup"), 15,
    AND(FACT_ORDERS[[#This Row],[DeliveryMehtod]]="shippment",FACT_ORDERS[[#This Row],[TotalAmount]]&lt;200), 35
)</f>
        <v>15</v>
      </c>
      <c r="M2359" s="12" t="str" cm="1">
        <f t="array" ref="M2359">_xlfn.IFS(
    SUMIFS(FACT_ORDERS[TotalAmount], FACT_ORDERS[WD_CUSTOMERS],FACT_ORDERS[[#This Row],[WD_CUSTOMERS]])&gt;=15000, "VIP",
    SUMIFS(FACT_ORDERS[TotalAmount], FACT_ORDERS[WD_CUSTOMERS],FACT_ORDERS[[#This Row],[WD_CUSTOMERS]])&gt;=8000, "Premium",
    TRUE, "Regular"
)</f>
        <v>VIP</v>
      </c>
      <c r="N2359" s="32" cm="1">
        <f t="array" ref="N2359">_xlfn.IFS(
   FACT_ORDERS[[#This Row],[TypeOfClient]]="VIP", 0.2,
   FACT_ORDERS[[#This Row],[TypeOfClient]]="Premium", 0.1,
   TRUE, 0
)</f>
        <v>0.2</v>
      </c>
      <c r="O2359" s="31" cm="1">
        <f t="array" ref="O2359">_xlfn.IFS(
   FACT_ORDERS[[#This Row],[TotalAmount]]&gt;1500, 0.15,
   FACT_ORDERS[[#This Row],[TotalAmount]]&gt;1000, 0.1,
   FACT_ORDERS[[#This Row],[TotalAmount]]&gt;500, 0.05,
   TRUE, 0
)</f>
        <v>0</v>
      </c>
      <c r="P2359" s="28">
        <f xml:space="preserve"> FACT_ORDERS[[#This Row],[TotalAmount]] * (1 - (FACT_ORDERS[[#This Row],[ClientDiscount]] + FACT_ORDERS[[#This Row],[OrderDiscount]]) )</f>
        <v>345.6</v>
      </c>
      <c r="Q2359" s="28">
        <f>FACT_ORDERS[[#This Row],[TotalAmountWithDiscount]]+FACT_ORDERS[[#This Row],[DeliveryCost]]</f>
        <v>360.6</v>
      </c>
      <c r="R2359" s="35">
        <v>45503</v>
      </c>
      <c r="S2359" s="35" t="str">
        <f>IF(NETWORKDAYS(FACT_ORDERS[[#This Row],[Order-Date]], FACT_ORDERS[[#This Row],[ArrivalDate ]]) &gt; 10, "Late", "On Time")</f>
        <v>On Time</v>
      </c>
    </row>
    <row r="2360" spans="1:19" x14ac:dyDescent="0.3">
      <c r="A2360" s="12">
        <v>7358</v>
      </c>
      <c r="B2360" s="12">
        <v>278</v>
      </c>
      <c r="C2360" s="12">
        <v>10799</v>
      </c>
      <c r="D2360" s="12">
        <v>2359</v>
      </c>
      <c r="E2360" s="12" t="s">
        <v>243</v>
      </c>
      <c r="F2360" s="13">
        <v>45494</v>
      </c>
      <c r="G2360" s="26" t="s">
        <v>12848</v>
      </c>
      <c r="H2360" s="12">
        <v>38</v>
      </c>
      <c r="I2360" s="28">
        <f>VLOOKUP(B:B,DIM_PRODUCTS!A:F,5,FALSE)</f>
        <v>24</v>
      </c>
      <c r="J2360" s="28">
        <f>FACT_ORDERS[[#This Row],[ProductPrice]]*FACT_ORDERS[[#This Row],[Quantity]]</f>
        <v>912</v>
      </c>
      <c r="K2360" s="12" t="str">
        <f>VLOOKUP(C:C,DIM_CUSTOMERS!A:G,7,FALSE)</f>
        <v>France</v>
      </c>
      <c r="L2360" s="30" cm="1">
        <f t="array" ref="L2360">_xlfn.IFS(
    AND(FACT_ORDERS[[#This Row],[DeliveryMehtod]]="shippment",FACT_ORDERS[[#This Row],[TotalAmount]]&gt;=200), 0,
    AND(FACT_ORDERS[[#This Row],[DeliveryMehtod]]="pickup"), 15,
    AND(FACT_ORDERS[[#This Row],[DeliveryMehtod]]="shippment",FACT_ORDERS[[#This Row],[TotalAmount]]&lt;200), 35
)</f>
        <v>15</v>
      </c>
      <c r="M2360" s="12" t="str" cm="1">
        <f t="array" ref="M2360">_xlfn.IFS(
    SUMIFS(FACT_ORDERS[TotalAmount], FACT_ORDERS[WD_CUSTOMERS],FACT_ORDERS[[#This Row],[WD_CUSTOMERS]])&gt;=15000, "VIP",
    SUMIFS(FACT_ORDERS[TotalAmount], FACT_ORDERS[WD_CUSTOMERS],FACT_ORDERS[[#This Row],[WD_CUSTOMERS]])&gt;=8000, "Premium",
    TRUE, "Regular"
)</f>
        <v>VIP</v>
      </c>
      <c r="N2360" s="32" cm="1">
        <f t="array" ref="N2360">_xlfn.IFS(
   FACT_ORDERS[[#This Row],[TypeOfClient]]="VIP", 0.2,
   FACT_ORDERS[[#This Row],[TypeOfClient]]="Premium", 0.1,
   TRUE, 0
)</f>
        <v>0.2</v>
      </c>
      <c r="O2360" s="31" cm="1">
        <f t="array" ref="O2360">_xlfn.IFS(
   FACT_ORDERS[[#This Row],[TotalAmount]]&gt;1500, 0.15,
   FACT_ORDERS[[#This Row],[TotalAmount]]&gt;1000, 0.1,
   FACT_ORDERS[[#This Row],[TotalAmount]]&gt;500, 0.05,
   TRUE, 0
)</f>
        <v>0.05</v>
      </c>
      <c r="P2360" s="28">
        <f xml:space="preserve"> FACT_ORDERS[[#This Row],[TotalAmount]] * (1 - (FACT_ORDERS[[#This Row],[ClientDiscount]] + FACT_ORDERS[[#This Row],[OrderDiscount]]) )</f>
        <v>684</v>
      </c>
      <c r="Q2360" s="28">
        <f>FACT_ORDERS[[#This Row],[TotalAmountWithDiscount]]+FACT_ORDERS[[#This Row],[DeliveryCost]]</f>
        <v>699</v>
      </c>
      <c r="R2360" s="35">
        <v>45501</v>
      </c>
      <c r="S2360" s="35" t="str">
        <f>IF(NETWORKDAYS(FACT_ORDERS[[#This Row],[Order-Date]], FACT_ORDERS[[#This Row],[ArrivalDate ]]) &gt; 10, "Late", "On Time")</f>
        <v>On Time</v>
      </c>
    </row>
    <row r="2361" spans="1:19" x14ac:dyDescent="0.3">
      <c r="A2361" s="12">
        <v>7359</v>
      </c>
      <c r="B2361" s="12">
        <v>225</v>
      </c>
      <c r="C2361" s="12">
        <v>10799</v>
      </c>
      <c r="D2361" s="12">
        <v>2360</v>
      </c>
      <c r="E2361" s="12" t="s">
        <v>244</v>
      </c>
      <c r="F2361" s="13">
        <v>45494</v>
      </c>
      <c r="G2361" s="26" t="s">
        <v>12849</v>
      </c>
      <c r="H2361" s="12">
        <v>25</v>
      </c>
      <c r="I2361" s="28">
        <f>VLOOKUP(B:B,DIM_PRODUCTS!A:F,5,FALSE)</f>
        <v>21</v>
      </c>
      <c r="J2361" s="28">
        <f>FACT_ORDERS[[#This Row],[ProductPrice]]*FACT_ORDERS[[#This Row],[Quantity]]</f>
        <v>525</v>
      </c>
      <c r="K2361" s="12" t="str">
        <f>VLOOKUP(C:C,DIM_CUSTOMERS!A:G,7,FALSE)</f>
        <v>France</v>
      </c>
      <c r="L2361" s="30" cm="1">
        <f t="array" ref="L2361">_xlfn.IFS(
    AND(FACT_ORDERS[[#This Row],[DeliveryMehtod]]="shippment",FACT_ORDERS[[#This Row],[TotalAmount]]&gt;=200), 0,
    AND(FACT_ORDERS[[#This Row],[DeliveryMehtod]]="pickup"), 15,
    AND(FACT_ORDERS[[#This Row],[DeliveryMehtod]]="shippment",FACT_ORDERS[[#This Row],[TotalAmount]]&lt;200), 35
)</f>
        <v>0</v>
      </c>
      <c r="M2361" s="12" t="str" cm="1">
        <f t="array" ref="M2361">_xlfn.IFS(
    SUMIFS(FACT_ORDERS[TotalAmount], FACT_ORDERS[WD_CUSTOMERS],FACT_ORDERS[[#This Row],[WD_CUSTOMERS]])&gt;=15000, "VIP",
    SUMIFS(FACT_ORDERS[TotalAmount], FACT_ORDERS[WD_CUSTOMERS],FACT_ORDERS[[#This Row],[WD_CUSTOMERS]])&gt;=8000, "Premium",
    TRUE, "Regular"
)</f>
        <v>VIP</v>
      </c>
      <c r="N2361" s="32" cm="1">
        <f t="array" ref="N2361">_xlfn.IFS(
   FACT_ORDERS[[#This Row],[TypeOfClient]]="VIP", 0.2,
   FACT_ORDERS[[#This Row],[TypeOfClient]]="Premium", 0.1,
   TRUE, 0
)</f>
        <v>0.2</v>
      </c>
      <c r="O2361" s="31" cm="1">
        <f t="array" ref="O2361">_xlfn.IFS(
   FACT_ORDERS[[#This Row],[TotalAmount]]&gt;1500, 0.15,
   FACT_ORDERS[[#This Row],[TotalAmount]]&gt;1000, 0.1,
   FACT_ORDERS[[#This Row],[TotalAmount]]&gt;500, 0.05,
   TRUE, 0
)</f>
        <v>0.05</v>
      </c>
      <c r="P2361" s="28">
        <f xml:space="preserve"> FACT_ORDERS[[#This Row],[TotalAmount]] * (1 - (FACT_ORDERS[[#This Row],[ClientDiscount]] + FACT_ORDERS[[#This Row],[OrderDiscount]]) )</f>
        <v>393.75</v>
      </c>
      <c r="Q2361" s="28">
        <f>FACT_ORDERS[[#This Row],[TotalAmountWithDiscount]]+FACT_ORDERS[[#This Row],[DeliveryCost]]</f>
        <v>393.75</v>
      </c>
      <c r="R2361" s="35">
        <v>45501</v>
      </c>
      <c r="S2361" s="35" t="str">
        <f>IF(NETWORKDAYS(FACT_ORDERS[[#This Row],[Order-Date]], FACT_ORDERS[[#This Row],[ArrivalDate ]]) &gt; 10, "Late", "On Time")</f>
        <v>On Time</v>
      </c>
    </row>
    <row r="2362" spans="1:19" x14ac:dyDescent="0.3">
      <c r="A2362" s="12">
        <v>7360</v>
      </c>
      <c r="B2362" s="12">
        <v>290</v>
      </c>
      <c r="C2362" s="12">
        <v>10799</v>
      </c>
      <c r="D2362" s="12">
        <v>2361</v>
      </c>
      <c r="E2362" s="12" t="s">
        <v>243</v>
      </c>
      <c r="F2362" s="13">
        <v>45494</v>
      </c>
      <c r="G2362" s="26" t="s">
        <v>12850</v>
      </c>
      <c r="H2362" s="12">
        <v>8</v>
      </c>
      <c r="I2362" s="28">
        <f>VLOOKUP(B:B,DIM_PRODUCTS!A:F,5,FALSE)</f>
        <v>15</v>
      </c>
      <c r="J2362" s="28">
        <f>FACT_ORDERS[[#This Row],[ProductPrice]]*FACT_ORDERS[[#This Row],[Quantity]]</f>
        <v>120</v>
      </c>
      <c r="K2362" s="12" t="str">
        <f>VLOOKUP(C:C,DIM_CUSTOMERS!A:G,7,FALSE)</f>
        <v>France</v>
      </c>
      <c r="L2362" s="30" cm="1">
        <f t="array" ref="L2362">_xlfn.IFS(
    AND(FACT_ORDERS[[#This Row],[DeliveryMehtod]]="shippment",FACT_ORDERS[[#This Row],[TotalAmount]]&gt;=200), 0,
    AND(FACT_ORDERS[[#This Row],[DeliveryMehtod]]="pickup"), 15,
    AND(FACT_ORDERS[[#This Row],[DeliveryMehtod]]="shippment",FACT_ORDERS[[#This Row],[TotalAmount]]&lt;200), 35
)</f>
        <v>15</v>
      </c>
      <c r="M2362" s="12" t="str" cm="1">
        <f t="array" ref="M2362">_xlfn.IFS(
    SUMIFS(FACT_ORDERS[TotalAmount], FACT_ORDERS[WD_CUSTOMERS],FACT_ORDERS[[#This Row],[WD_CUSTOMERS]])&gt;=15000, "VIP",
    SUMIFS(FACT_ORDERS[TotalAmount], FACT_ORDERS[WD_CUSTOMERS],FACT_ORDERS[[#This Row],[WD_CUSTOMERS]])&gt;=8000, "Premium",
    TRUE, "Regular"
)</f>
        <v>VIP</v>
      </c>
      <c r="N2362" s="32" cm="1">
        <f t="array" ref="N2362">_xlfn.IFS(
   FACT_ORDERS[[#This Row],[TypeOfClient]]="VIP", 0.2,
   FACT_ORDERS[[#This Row],[TypeOfClient]]="Premium", 0.1,
   TRUE, 0
)</f>
        <v>0.2</v>
      </c>
      <c r="O2362" s="31" cm="1">
        <f t="array" ref="O2362">_xlfn.IFS(
   FACT_ORDERS[[#This Row],[TotalAmount]]&gt;1500, 0.15,
   FACT_ORDERS[[#This Row],[TotalAmount]]&gt;1000, 0.1,
   FACT_ORDERS[[#This Row],[TotalAmount]]&gt;500, 0.05,
   TRUE, 0
)</f>
        <v>0</v>
      </c>
      <c r="P2362" s="28">
        <f xml:space="preserve"> FACT_ORDERS[[#This Row],[TotalAmount]] * (1 - (FACT_ORDERS[[#This Row],[ClientDiscount]] + FACT_ORDERS[[#This Row],[OrderDiscount]]) )</f>
        <v>96</v>
      </c>
      <c r="Q2362" s="28">
        <f>FACT_ORDERS[[#This Row],[TotalAmountWithDiscount]]+FACT_ORDERS[[#This Row],[DeliveryCost]]</f>
        <v>111</v>
      </c>
      <c r="R2362" s="35">
        <v>45501</v>
      </c>
      <c r="S2362" s="35" t="str">
        <f>IF(NETWORKDAYS(FACT_ORDERS[[#This Row],[Order-Date]], FACT_ORDERS[[#This Row],[ArrivalDate ]]) &gt; 10, "Late", "On Time")</f>
        <v>On Time</v>
      </c>
    </row>
    <row r="2363" spans="1:19" x14ac:dyDescent="0.3">
      <c r="A2363" s="12">
        <v>7361</v>
      </c>
      <c r="B2363" s="12">
        <v>231</v>
      </c>
      <c r="C2363" s="12">
        <v>10799</v>
      </c>
      <c r="D2363" s="12">
        <v>2362</v>
      </c>
      <c r="E2363" s="12" t="s">
        <v>244</v>
      </c>
      <c r="F2363" s="13">
        <v>45373</v>
      </c>
      <c r="G2363" s="26" t="s">
        <v>12851</v>
      </c>
      <c r="H2363" s="12">
        <v>16</v>
      </c>
      <c r="I2363" s="28">
        <f>VLOOKUP(B:B,DIM_PRODUCTS!A:F,5,FALSE)</f>
        <v>15</v>
      </c>
      <c r="J2363" s="28">
        <f>FACT_ORDERS[[#This Row],[ProductPrice]]*FACT_ORDERS[[#This Row],[Quantity]]</f>
        <v>240</v>
      </c>
      <c r="K2363" s="12" t="str">
        <f>VLOOKUP(C:C,DIM_CUSTOMERS!A:G,7,FALSE)</f>
        <v>France</v>
      </c>
      <c r="L2363" s="30" cm="1">
        <f t="array" ref="L2363">_xlfn.IFS(
    AND(FACT_ORDERS[[#This Row],[DeliveryMehtod]]="shippment",FACT_ORDERS[[#This Row],[TotalAmount]]&gt;=200), 0,
    AND(FACT_ORDERS[[#This Row],[DeliveryMehtod]]="pickup"), 15,
    AND(FACT_ORDERS[[#This Row],[DeliveryMehtod]]="shippment",FACT_ORDERS[[#This Row],[TotalAmount]]&lt;200), 35
)</f>
        <v>0</v>
      </c>
      <c r="M2363" s="12" t="str" cm="1">
        <f t="array" ref="M2363">_xlfn.IFS(
    SUMIFS(FACT_ORDERS[TotalAmount], FACT_ORDERS[WD_CUSTOMERS],FACT_ORDERS[[#This Row],[WD_CUSTOMERS]])&gt;=15000, "VIP",
    SUMIFS(FACT_ORDERS[TotalAmount], FACT_ORDERS[WD_CUSTOMERS],FACT_ORDERS[[#This Row],[WD_CUSTOMERS]])&gt;=8000, "Premium",
    TRUE, "Regular"
)</f>
        <v>VIP</v>
      </c>
      <c r="N2363" s="32" cm="1">
        <f t="array" ref="N2363">_xlfn.IFS(
   FACT_ORDERS[[#This Row],[TypeOfClient]]="VIP", 0.2,
   FACT_ORDERS[[#This Row],[TypeOfClient]]="Premium", 0.1,
   TRUE, 0
)</f>
        <v>0.2</v>
      </c>
      <c r="O2363" s="31" cm="1">
        <f t="array" ref="O2363">_xlfn.IFS(
   FACT_ORDERS[[#This Row],[TotalAmount]]&gt;1500, 0.15,
   FACT_ORDERS[[#This Row],[TotalAmount]]&gt;1000, 0.1,
   FACT_ORDERS[[#This Row],[TotalAmount]]&gt;500, 0.05,
   TRUE, 0
)</f>
        <v>0</v>
      </c>
      <c r="P2363" s="28">
        <f xml:space="preserve"> FACT_ORDERS[[#This Row],[TotalAmount]] * (1 - (FACT_ORDERS[[#This Row],[ClientDiscount]] + FACT_ORDERS[[#This Row],[OrderDiscount]]) )</f>
        <v>192</v>
      </c>
      <c r="Q2363" s="28">
        <f>FACT_ORDERS[[#This Row],[TotalAmountWithDiscount]]+FACT_ORDERS[[#This Row],[DeliveryCost]]</f>
        <v>192</v>
      </c>
      <c r="R2363" s="35">
        <v>45380</v>
      </c>
      <c r="S2363" s="35" t="str">
        <f>IF(NETWORKDAYS(FACT_ORDERS[[#This Row],[Order-Date]], FACT_ORDERS[[#This Row],[ArrivalDate ]]) &gt; 10, "Late", "On Time")</f>
        <v>On Time</v>
      </c>
    </row>
    <row r="2364" spans="1:19" x14ac:dyDescent="0.3">
      <c r="A2364" s="12">
        <v>7362</v>
      </c>
      <c r="B2364" s="12">
        <v>239</v>
      </c>
      <c r="C2364" s="12">
        <v>10799</v>
      </c>
      <c r="D2364" s="12">
        <v>2363</v>
      </c>
      <c r="E2364" s="12" t="s">
        <v>244</v>
      </c>
      <c r="F2364" s="13">
        <v>45373</v>
      </c>
      <c r="G2364" s="26" t="s">
        <v>4177</v>
      </c>
      <c r="H2364" s="12">
        <v>47</v>
      </c>
      <c r="I2364" s="28">
        <f>VLOOKUP(B:B,DIM_PRODUCTS!A:F,5,FALSE)</f>
        <v>16</v>
      </c>
      <c r="J2364" s="28">
        <f>FACT_ORDERS[[#This Row],[ProductPrice]]*FACT_ORDERS[[#This Row],[Quantity]]</f>
        <v>752</v>
      </c>
      <c r="K2364" s="12" t="str">
        <f>VLOOKUP(C:C,DIM_CUSTOMERS!A:G,7,FALSE)</f>
        <v>France</v>
      </c>
      <c r="L2364" s="30" cm="1">
        <f t="array" ref="L2364">_xlfn.IFS(
    AND(FACT_ORDERS[[#This Row],[DeliveryMehtod]]="shippment",FACT_ORDERS[[#This Row],[TotalAmount]]&gt;=200), 0,
    AND(FACT_ORDERS[[#This Row],[DeliveryMehtod]]="pickup"), 15,
    AND(FACT_ORDERS[[#This Row],[DeliveryMehtod]]="shippment",FACT_ORDERS[[#This Row],[TotalAmount]]&lt;200), 35
)</f>
        <v>0</v>
      </c>
      <c r="M2364" s="12" t="str" cm="1">
        <f t="array" ref="M2364">_xlfn.IFS(
    SUMIFS(FACT_ORDERS[TotalAmount], FACT_ORDERS[WD_CUSTOMERS],FACT_ORDERS[[#This Row],[WD_CUSTOMERS]])&gt;=15000, "VIP",
    SUMIFS(FACT_ORDERS[TotalAmount], FACT_ORDERS[WD_CUSTOMERS],FACT_ORDERS[[#This Row],[WD_CUSTOMERS]])&gt;=8000, "Premium",
    TRUE, "Regular"
)</f>
        <v>VIP</v>
      </c>
      <c r="N2364" s="32" cm="1">
        <f t="array" ref="N2364">_xlfn.IFS(
   FACT_ORDERS[[#This Row],[TypeOfClient]]="VIP", 0.2,
   FACT_ORDERS[[#This Row],[TypeOfClient]]="Premium", 0.1,
   TRUE, 0
)</f>
        <v>0.2</v>
      </c>
      <c r="O2364" s="31" cm="1">
        <f t="array" ref="O2364">_xlfn.IFS(
   FACT_ORDERS[[#This Row],[TotalAmount]]&gt;1500, 0.15,
   FACT_ORDERS[[#This Row],[TotalAmount]]&gt;1000, 0.1,
   FACT_ORDERS[[#This Row],[TotalAmount]]&gt;500, 0.05,
   TRUE, 0
)</f>
        <v>0.05</v>
      </c>
      <c r="P2364" s="28">
        <f xml:space="preserve"> FACT_ORDERS[[#This Row],[TotalAmount]] * (1 - (FACT_ORDERS[[#This Row],[ClientDiscount]] + FACT_ORDERS[[#This Row],[OrderDiscount]]) )</f>
        <v>564</v>
      </c>
      <c r="Q2364" s="28">
        <f>FACT_ORDERS[[#This Row],[TotalAmountWithDiscount]]+FACT_ORDERS[[#This Row],[DeliveryCost]]</f>
        <v>564</v>
      </c>
      <c r="R2364" s="35">
        <v>45380</v>
      </c>
      <c r="S2364" s="35" t="str">
        <f>IF(NETWORKDAYS(FACT_ORDERS[[#This Row],[Order-Date]], FACT_ORDERS[[#This Row],[ArrivalDate ]]) &gt; 10, "Late", "On Time")</f>
        <v>On Time</v>
      </c>
    </row>
    <row r="2365" spans="1:19" x14ac:dyDescent="0.3">
      <c r="A2365" s="12">
        <v>7363</v>
      </c>
      <c r="B2365" s="12">
        <v>278</v>
      </c>
      <c r="C2365" s="12">
        <v>10799</v>
      </c>
      <c r="D2365" s="12">
        <v>2364</v>
      </c>
      <c r="E2365" s="12" t="s">
        <v>244</v>
      </c>
      <c r="F2365" s="13">
        <v>45373</v>
      </c>
      <c r="G2365" s="26" t="s">
        <v>12852</v>
      </c>
      <c r="H2365" s="12">
        <v>32</v>
      </c>
      <c r="I2365" s="28">
        <f>VLOOKUP(B:B,DIM_PRODUCTS!A:F,5,FALSE)</f>
        <v>24</v>
      </c>
      <c r="J2365" s="28">
        <f>FACT_ORDERS[[#This Row],[ProductPrice]]*FACT_ORDERS[[#This Row],[Quantity]]</f>
        <v>768</v>
      </c>
      <c r="K2365" s="12" t="str">
        <f>VLOOKUP(C:C,DIM_CUSTOMERS!A:G,7,FALSE)</f>
        <v>France</v>
      </c>
      <c r="L2365" s="30" cm="1">
        <f t="array" ref="L2365">_xlfn.IFS(
    AND(FACT_ORDERS[[#This Row],[DeliveryMehtod]]="shippment",FACT_ORDERS[[#This Row],[TotalAmount]]&gt;=200), 0,
    AND(FACT_ORDERS[[#This Row],[DeliveryMehtod]]="pickup"), 15,
    AND(FACT_ORDERS[[#This Row],[DeliveryMehtod]]="shippment",FACT_ORDERS[[#This Row],[TotalAmount]]&lt;200), 35
)</f>
        <v>0</v>
      </c>
      <c r="M2365" s="12" t="str" cm="1">
        <f t="array" ref="M2365">_xlfn.IFS(
    SUMIFS(FACT_ORDERS[TotalAmount], FACT_ORDERS[WD_CUSTOMERS],FACT_ORDERS[[#This Row],[WD_CUSTOMERS]])&gt;=15000, "VIP",
    SUMIFS(FACT_ORDERS[TotalAmount], FACT_ORDERS[WD_CUSTOMERS],FACT_ORDERS[[#This Row],[WD_CUSTOMERS]])&gt;=8000, "Premium",
    TRUE, "Regular"
)</f>
        <v>VIP</v>
      </c>
      <c r="N2365" s="32" cm="1">
        <f t="array" ref="N2365">_xlfn.IFS(
   FACT_ORDERS[[#This Row],[TypeOfClient]]="VIP", 0.2,
   FACT_ORDERS[[#This Row],[TypeOfClient]]="Premium", 0.1,
   TRUE, 0
)</f>
        <v>0.2</v>
      </c>
      <c r="O2365" s="31" cm="1">
        <f t="array" ref="O2365">_xlfn.IFS(
   FACT_ORDERS[[#This Row],[TotalAmount]]&gt;1500, 0.15,
   FACT_ORDERS[[#This Row],[TotalAmount]]&gt;1000, 0.1,
   FACT_ORDERS[[#This Row],[TotalAmount]]&gt;500, 0.05,
   TRUE, 0
)</f>
        <v>0.05</v>
      </c>
      <c r="P2365" s="28">
        <f xml:space="preserve"> FACT_ORDERS[[#This Row],[TotalAmount]] * (1 - (FACT_ORDERS[[#This Row],[ClientDiscount]] + FACT_ORDERS[[#This Row],[OrderDiscount]]) )</f>
        <v>576</v>
      </c>
      <c r="Q2365" s="28">
        <f>FACT_ORDERS[[#This Row],[TotalAmountWithDiscount]]+FACT_ORDERS[[#This Row],[DeliveryCost]]</f>
        <v>576</v>
      </c>
      <c r="R2365" s="35">
        <v>45380</v>
      </c>
      <c r="S2365" s="35" t="str">
        <f>IF(NETWORKDAYS(FACT_ORDERS[[#This Row],[Order-Date]], FACT_ORDERS[[#This Row],[ArrivalDate ]]) &gt; 10, "Late", "On Time")</f>
        <v>On Time</v>
      </c>
    </row>
    <row r="2366" spans="1:19" x14ac:dyDescent="0.3">
      <c r="A2366" s="12">
        <v>7364</v>
      </c>
      <c r="B2366" s="12">
        <v>225</v>
      </c>
      <c r="C2366" s="12">
        <v>10799</v>
      </c>
      <c r="D2366" s="12">
        <v>2365</v>
      </c>
      <c r="E2366" s="12" t="s">
        <v>244</v>
      </c>
      <c r="F2366" s="13">
        <v>45373</v>
      </c>
      <c r="G2366" s="26" t="s">
        <v>12853</v>
      </c>
      <c r="H2366" s="12">
        <v>30</v>
      </c>
      <c r="I2366" s="28">
        <f>VLOOKUP(B:B,DIM_PRODUCTS!A:F,5,FALSE)</f>
        <v>21</v>
      </c>
      <c r="J2366" s="28">
        <f>FACT_ORDERS[[#This Row],[ProductPrice]]*FACT_ORDERS[[#This Row],[Quantity]]</f>
        <v>630</v>
      </c>
      <c r="K2366" s="12" t="str">
        <f>VLOOKUP(C:C,DIM_CUSTOMERS!A:G,7,FALSE)</f>
        <v>France</v>
      </c>
      <c r="L2366" s="30" cm="1">
        <f t="array" ref="L2366">_xlfn.IFS(
    AND(FACT_ORDERS[[#This Row],[DeliveryMehtod]]="shippment",FACT_ORDERS[[#This Row],[TotalAmount]]&gt;=200), 0,
    AND(FACT_ORDERS[[#This Row],[DeliveryMehtod]]="pickup"), 15,
    AND(FACT_ORDERS[[#This Row],[DeliveryMehtod]]="shippment",FACT_ORDERS[[#This Row],[TotalAmount]]&lt;200), 35
)</f>
        <v>0</v>
      </c>
      <c r="M2366" s="12" t="str" cm="1">
        <f t="array" ref="M2366">_xlfn.IFS(
    SUMIFS(FACT_ORDERS[TotalAmount], FACT_ORDERS[WD_CUSTOMERS],FACT_ORDERS[[#This Row],[WD_CUSTOMERS]])&gt;=15000, "VIP",
    SUMIFS(FACT_ORDERS[TotalAmount], FACT_ORDERS[WD_CUSTOMERS],FACT_ORDERS[[#This Row],[WD_CUSTOMERS]])&gt;=8000, "Premium",
    TRUE, "Regular"
)</f>
        <v>VIP</v>
      </c>
      <c r="N2366" s="32" cm="1">
        <f t="array" ref="N2366">_xlfn.IFS(
   FACT_ORDERS[[#This Row],[TypeOfClient]]="VIP", 0.2,
   FACT_ORDERS[[#This Row],[TypeOfClient]]="Premium", 0.1,
   TRUE, 0
)</f>
        <v>0.2</v>
      </c>
      <c r="O2366" s="31" cm="1">
        <f t="array" ref="O2366">_xlfn.IFS(
   FACT_ORDERS[[#This Row],[TotalAmount]]&gt;1500, 0.15,
   FACT_ORDERS[[#This Row],[TotalAmount]]&gt;1000, 0.1,
   FACT_ORDERS[[#This Row],[TotalAmount]]&gt;500, 0.05,
   TRUE, 0
)</f>
        <v>0.05</v>
      </c>
      <c r="P2366" s="28">
        <f xml:space="preserve"> FACT_ORDERS[[#This Row],[TotalAmount]] * (1 - (FACT_ORDERS[[#This Row],[ClientDiscount]] + FACT_ORDERS[[#This Row],[OrderDiscount]]) )</f>
        <v>472.5</v>
      </c>
      <c r="Q2366" s="28">
        <f>FACT_ORDERS[[#This Row],[TotalAmountWithDiscount]]+FACT_ORDERS[[#This Row],[DeliveryCost]]</f>
        <v>472.5</v>
      </c>
      <c r="R2366" s="35">
        <v>45383</v>
      </c>
      <c r="S2366" s="35" t="str">
        <f>IF(NETWORKDAYS(FACT_ORDERS[[#This Row],[Order-Date]], FACT_ORDERS[[#This Row],[ArrivalDate ]]) &gt; 10, "Late", "On Time")</f>
        <v>On Time</v>
      </c>
    </row>
    <row r="2367" spans="1:19" x14ac:dyDescent="0.3">
      <c r="A2367" s="12">
        <v>7365</v>
      </c>
      <c r="B2367" s="12">
        <v>290</v>
      </c>
      <c r="C2367" s="12">
        <v>10799</v>
      </c>
      <c r="D2367" s="12">
        <v>2366</v>
      </c>
      <c r="E2367" s="12" t="s">
        <v>243</v>
      </c>
      <c r="F2367" s="13">
        <v>45373</v>
      </c>
      <c r="G2367" s="26" t="s">
        <v>12854</v>
      </c>
      <c r="H2367" s="12">
        <v>9</v>
      </c>
      <c r="I2367" s="28">
        <f>VLOOKUP(B:B,DIM_PRODUCTS!A:F,5,FALSE)</f>
        <v>15</v>
      </c>
      <c r="J2367" s="28">
        <f>FACT_ORDERS[[#This Row],[ProductPrice]]*FACT_ORDERS[[#This Row],[Quantity]]</f>
        <v>135</v>
      </c>
      <c r="K2367" s="12" t="str">
        <f>VLOOKUP(C:C,DIM_CUSTOMERS!A:G,7,FALSE)</f>
        <v>France</v>
      </c>
      <c r="L2367" s="30" cm="1">
        <f t="array" ref="L2367">_xlfn.IFS(
    AND(FACT_ORDERS[[#This Row],[DeliveryMehtod]]="shippment",FACT_ORDERS[[#This Row],[TotalAmount]]&gt;=200), 0,
    AND(FACT_ORDERS[[#This Row],[DeliveryMehtod]]="pickup"), 15,
    AND(FACT_ORDERS[[#This Row],[DeliveryMehtod]]="shippment",FACT_ORDERS[[#This Row],[TotalAmount]]&lt;200), 35
)</f>
        <v>15</v>
      </c>
      <c r="M2367" s="12" t="str" cm="1">
        <f t="array" ref="M2367">_xlfn.IFS(
    SUMIFS(FACT_ORDERS[TotalAmount], FACT_ORDERS[WD_CUSTOMERS],FACT_ORDERS[[#This Row],[WD_CUSTOMERS]])&gt;=15000, "VIP",
    SUMIFS(FACT_ORDERS[TotalAmount], FACT_ORDERS[WD_CUSTOMERS],FACT_ORDERS[[#This Row],[WD_CUSTOMERS]])&gt;=8000, "Premium",
    TRUE, "Regular"
)</f>
        <v>VIP</v>
      </c>
      <c r="N2367" s="32" cm="1">
        <f t="array" ref="N2367">_xlfn.IFS(
   FACT_ORDERS[[#This Row],[TypeOfClient]]="VIP", 0.2,
   FACT_ORDERS[[#This Row],[TypeOfClient]]="Premium", 0.1,
   TRUE, 0
)</f>
        <v>0.2</v>
      </c>
      <c r="O2367" s="31" cm="1">
        <f t="array" ref="O2367">_xlfn.IFS(
   FACT_ORDERS[[#This Row],[TotalAmount]]&gt;1500, 0.15,
   FACT_ORDERS[[#This Row],[TotalAmount]]&gt;1000, 0.1,
   FACT_ORDERS[[#This Row],[TotalAmount]]&gt;500, 0.05,
   TRUE, 0
)</f>
        <v>0</v>
      </c>
      <c r="P2367" s="28">
        <f xml:space="preserve"> FACT_ORDERS[[#This Row],[TotalAmount]] * (1 - (FACT_ORDERS[[#This Row],[ClientDiscount]] + FACT_ORDERS[[#This Row],[OrderDiscount]]) )</f>
        <v>108</v>
      </c>
      <c r="Q2367" s="28">
        <f>FACT_ORDERS[[#This Row],[TotalAmountWithDiscount]]+FACT_ORDERS[[#This Row],[DeliveryCost]]</f>
        <v>123</v>
      </c>
      <c r="R2367" s="35">
        <v>45381</v>
      </c>
      <c r="S2367" s="35" t="str">
        <f>IF(NETWORKDAYS(FACT_ORDERS[[#This Row],[Order-Date]], FACT_ORDERS[[#This Row],[ArrivalDate ]]) &gt; 10, "Late", "On Time")</f>
        <v>On Time</v>
      </c>
    </row>
    <row r="2368" spans="1:19" x14ac:dyDescent="0.3">
      <c r="A2368" s="12">
        <v>7366</v>
      </c>
      <c r="B2368" s="12">
        <v>231</v>
      </c>
      <c r="C2368" s="12">
        <v>10799</v>
      </c>
      <c r="D2368" s="12">
        <v>2367</v>
      </c>
      <c r="E2368" s="12" t="s">
        <v>244</v>
      </c>
      <c r="F2368" s="13">
        <v>45410</v>
      </c>
      <c r="G2368" s="26" t="s">
        <v>12855</v>
      </c>
      <c r="H2368" s="12">
        <v>12</v>
      </c>
      <c r="I2368" s="28">
        <f>VLOOKUP(B:B,DIM_PRODUCTS!A:F,5,FALSE)</f>
        <v>15</v>
      </c>
      <c r="J2368" s="28">
        <f>FACT_ORDERS[[#This Row],[ProductPrice]]*FACT_ORDERS[[#This Row],[Quantity]]</f>
        <v>180</v>
      </c>
      <c r="K2368" s="12" t="str">
        <f>VLOOKUP(C:C,DIM_CUSTOMERS!A:G,7,FALSE)</f>
        <v>France</v>
      </c>
      <c r="L2368" s="30" cm="1">
        <f t="array" ref="L2368">_xlfn.IFS(
    AND(FACT_ORDERS[[#This Row],[DeliveryMehtod]]="shippment",FACT_ORDERS[[#This Row],[TotalAmount]]&gt;=200), 0,
    AND(FACT_ORDERS[[#This Row],[DeliveryMehtod]]="pickup"), 15,
    AND(FACT_ORDERS[[#This Row],[DeliveryMehtod]]="shippment",FACT_ORDERS[[#This Row],[TotalAmount]]&lt;200), 35
)</f>
        <v>35</v>
      </c>
      <c r="M2368" s="12" t="str" cm="1">
        <f t="array" ref="M2368">_xlfn.IFS(
    SUMIFS(FACT_ORDERS[TotalAmount], FACT_ORDERS[WD_CUSTOMERS],FACT_ORDERS[[#This Row],[WD_CUSTOMERS]])&gt;=15000, "VIP",
    SUMIFS(FACT_ORDERS[TotalAmount], FACT_ORDERS[WD_CUSTOMERS],FACT_ORDERS[[#This Row],[WD_CUSTOMERS]])&gt;=8000, "Premium",
    TRUE, "Regular"
)</f>
        <v>VIP</v>
      </c>
      <c r="N2368" s="32" cm="1">
        <f t="array" ref="N2368">_xlfn.IFS(
   FACT_ORDERS[[#This Row],[TypeOfClient]]="VIP", 0.2,
   FACT_ORDERS[[#This Row],[TypeOfClient]]="Premium", 0.1,
   TRUE, 0
)</f>
        <v>0.2</v>
      </c>
      <c r="O2368" s="31" cm="1">
        <f t="array" ref="O2368">_xlfn.IFS(
   FACT_ORDERS[[#This Row],[TotalAmount]]&gt;1500, 0.15,
   FACT_ORDERS[[#This Row],[TotalAmount]]&gt;1000, 0.1,
   FACT_ORDERS[[#This Row],[TotalAmount]]&gt;500, 0.05,
   TRUE, 0
)</f>
        <v>0</v>
      </c>
      <c r="P2368" s="28">
        <f xml:space="preserve"> FACT_ORDERS[[#This Row],[TotalAmount]] * (1 - (FACT_ORDERS[[#This Row],[ClientDiscount]] + FACT_ORDERS[[#This Row],[OrderDiscount]]) )</f>
        <v>144</v>
      </c>
      <c r="Q2368" s="28">
        <f>FACT_ORDERS[[#This Row],[TotalAmountWithDiscount]]+FACT_ORDERS[[#This Row],[DeliveryCost]]</f>
        <v>179</v>
      </c>
      <c r="R2368" s="35">
        <v>45421</v>
      </c>
      <c r="S2368" s="35" t="str">
        <f>IF(NETWORKDAYS(FACT_ORDERS[[#This Row],[Order-Date]], FACT_ORDERS[[#This Row],[ArrivalDate ]]) &gt; 10, "Late", "On Time")</f>
        <v>On Time</v>
      </c>
    </row>
    <row r="2369" spans="1:19" x14ac:dyDescent="0.3">
      <c r="A2369" s="12">
        <v>7367</v>
      </c>
      <c r="B2369" s="12">
        <v>239</v>
      </c>
      <c r="C2369" s="12">
        <v>10799</v>
      </c>
      <c r="D2369" s="12">
        <v>2368</v>
      </c>
      <c r="E2369" s="12" t="s">
        <v>243</v>
      </c>
      <c r="F2369" s="13">
        <v>45410</v>
      </c>
      <c r="G2369" s="26" t="s">
        <v>12856</v>
      </c>
      <c r="H2369" s="12">
        <v>35</v>
      </c>
      <c r="I2369" s="28">
        <f>VLOOKUP(B:B,DIM_PRODUCTS!A:F,5,FALSE)</f>
        <v>16</v>
      </c>
      <c r="J2369" s="28">
        <f>FACT_ORDERS[[#This Row],[ProductPrice]]*FACT_ORDERS[[#This Row],[Quantity]]</f>
        <v>560</v>
      </c>
      <c r="K2369" s="12" t="str">
        <f>VLOOKUP(C:C,DIM_CUSTOMERS!A:G,7,FALSE)</f>
        <v>France</v>
      </c>
      <c r="L2369" s="30" cm="1">
        <f t="array" ref="L2369">_xlfn.IFS(
    AND(FACT_ORDERS[[#This Row],[DeliveryMehtod]]="shippment",FACT_ORDERS[[#This Row],[TotalAmount]]&gt;=200), 0,
    AND(FACT_ORDERS[[#This Row],[DeliveryMehtod]]="pickup"), 15,
    AND(FACT_ORDERS[[#This Row],[DeliveryMehtod]]="shippment",FACT_ORDERS[[#This Row],[TotalAmount]]&lt;200), 35
)</f>
        <v>15</v>
      </c>
      <c r="M2369" s="12" t="str" cm="1">
        <f t="array" ref="M2369">_xlfn.IFS(
    SUMIFS(FACT_ORDERS[TotalAmount], FACT_ORDERS[WD_CUSTOMERS],FACT_ORDERS[[#This Row],[WD_CUSTOMERS]])&gt;=15000, "VIP",
    SUMIFS(FACT_ORDERS[TotalAmount], FACT_ORDERS[WD_CUSTOMERS],FACT_ORDERS[[#This Row],[WD_CUSTOMERS]])&gt;=8000, "Premium",
    TRUE, "Regular"
)</f>
        <v>VIP</v>
      </c>
      <c r="N2369" s="32" cm="1">
        <f t="array" ref="N2369">_xlfn.IFS(
   FACT_ORDERS[[#This Row],[TypeOfClient]]="VIP", 0.2,
   FACT_ORDERS[[#This Row],[TypeOfClient]]="Premium", 0.1,
   TRUE, 0
)</f>
        <v>0.2</v>
      </c>
      <c r="O2369" s="31" cm="1">
        <f t="array" ref="O2369">_xlfn.IFS(
   FACT_ORDERS[[#This Row],[TotalAmount]]&gt;1500, 0.15,
   FACT_ORDERS[[#This Row],[TotalAmount]]&gt;1000, 0.1,
   FACT_ORDERS[[#This Row],[TotalAmount]]&gt;500, 0.05,
   TRUE, 0
)</f>
        <v>0.05</v>
      </c>
      <c r="P2369" s="28">
        <f xml:space="preserve"> FACT_ORDERS[[#This Row],[TotalAmount]] * (1 - (FACT_ORDERS[[#This Row],[ClientDiscount]] + FACT_ORDERS[[#This Row],[OrderDiscount]]) )</f>
        <v>420</v>
      </c>
      <c r="Q2369" s="28">
        <f>FACT_ORDERS[[#This Row],[TotalAmountWithDiscount]]+FACT_ORDERS[[#This Row],[DeliveryCost]]</f>
        <v>435</v>
      </c>
      <c r="R2369" s="35">
        <v>45421</v>
      </c>
      <c r="S2369" s="35" t="str">
        <f>IF(NETWORKDAYS(FACT_ORDERS[[#This Row],[Order-Date]], FACT_ORDERS[[#This Row],[ArrivalDate ]]) &gt; 10, "Late", "On Time")</f>
        <v>On Time</v>
      </c>
    </row>
    <row r="2370" spans="1:19" x14ac:dyDescent="0.3">
      <c r="A2370" s="12">
        <v>7368</v>
      </c>
      <c r="B2370" s="12">
        <v>278</v>
      </c>
      <c r="C2370" s="12">
        <v>10799</v>
      </c>
      <c r="D2370" s="12">
        <v>2369</v>
      </c>
      <c r="E2370" s="12" t="s">
        <v>243</v>
      </c>
      <c r="F2370" s="13">
        <v>45410</v>
      </c>
      <c r="G2370" s="26" t="s">
        <v>12857</v>
      </c>
      <c r="H2370" s="12">
        <v>46</v>
      </c>
      <c r="I2370" s="28">
        <f>VLOOKUP(B:B,DIM_PRODUCTS!A:F,5,FALSE)</f>
        <v>24</v>
      </c>
      <c r="J2370" s="28">
        <f>FACT_ORDERS[[#This Row],[ProductPrice]]*FACT_ORDERS[[#This Row],[Quantity]]</f>
        <v>1104</v>
      </c>
      <c r="K2370" s="12" t="str">
        <f>VLOOKUP(C:C,DIM_CUSTOMERS!A:G,7,FALSE)</f>
        <v>France</v>
      </c>
      <c r="L2370" s="30" cm="1">
        <f t="array" ref="L2370">_xlfn.IFS(
    AND(FACT_ORDERS[[#This Row],[DeliveryMehtod]]="shippment",FACT_ORDERS[[#This Row],[TotalAmount]]&gt;=200), 0,
    AND(FACT_ORDERS[[#This Row],[DeliveryMehtod]]="pickup"), 15,
    AND(FACT_ORDERS[[#This Row],[DeliveryMehtod]]="shippment",FACT_ORDERS[[#This Row],[TotalAmount]]&lt;200), 35
)</f>
        <v>15</v>
      </c>
      <c r="M2370" s="12" t="str" cm="1">
        <f t="array" ref="M2370">_xlfn.IFS(
    SUMIFS(FACT_ORDERS[TotalAmount], FACT_ORDERS[WD_CUSTOMERS],FACT_ORDERS[[#This Row],[WD_CUSTOMERS]])&gt;=15000, "VIP",
    SUMIFS(FACT_ORDERS[TotalAmount], FACT_ORDERS[WD_CUSTOMERS],FACT_ORDERS[[#This Row],[WD_CUSTOMERS]])&gt;=8000, "Premium",
    TRUE, "Regular"
)</f>
        <v>VIP</v>
      </c>
      <c r="N2370" s="32" cm="1">
        <f t="array" ref="N2370">_xlfn.IFS(
   FACT_ORDERS[[#This Row],[TypeOfClient]]="VIP", 0.2,
   FACT_ORDERS[[#This Row],[TypeOfClient]]="Premium", 0.1,
   TRUE, 0
)</f>
        <v>0.2</v>
      </c>
      <c r="O2370" s="31" cm="1">
        <f t="array" ref="O2370">_xlfn.IFS(
   FACT_ORDERS[[#This Row],[TotalAmount]]&gt;1500, 0.15,
   FACT_ORDERS[[#This Row],[TotalAmount]]&gt;1000, 0.1,
   FACT_ORDERS[[#This Row],[TotalAmount]]&gt;500, 0.05,
   TRUE, 0
)</f>
        <v>0.1</v>
      </c>
      <c r="P2370" s="28">
        <f xml:space="preserve"> FACT_ORDERS[[#This Row],[TotalAmount]] * (1 - (FACT_ORDERS[[#This Row],[ClientDiscount]] + FACT_ORDERS[[#This Row],[OrderDiscount]]) )</f>
        <v>772.8</v>
      </c>
      <c r="Q2370" s="28">
        <f>FACT_ORDERS[[#This Row],[TotalAmountWithDiscount]]+FACT_ORDERS[[#This Row],[DeliveryCost]]</f>
        <v>787.8</v>
      </c>
      <c r="R2370" s="35">
        <v>45419</v>
      </c>
      <c r="S2370" s="35" t="str">
        <f>IF(NETWORKDAYS(FACT_ORDERS[[#This Row],[Order-Date]], FACT_ORDERS[[#This Row],[ArrivalDate ]]) &gt; 10, "Late", "On Time")</f>
        <v>On Time</v>
      </c>
    </row>
    <row r="2371" spans="1:19" x14ac:dyDescent="0.3">
      <c r="A2371" s="12">
        <v>7369</v>
      </c>
      <c r="B2371" s="12">
        <v>225</v>
      </c>
      <c r="C2371" s="12">
        <v>10799</v>
      </c>
      <c r="D2371" s="12">
        <v>2370</v>
      </c>
      <c r="E2371" s="12" t="s">
        <v>243</v>
      </c>
      <c r="F2371" s="13">
        <v>45410</v>
      </c>
      <c r="G2371" s="26" t="s">
        <v>12858</v>
      </c>
      <c r="H2371" s="12">
        <v>21</v>
      </c>
      <c r="I2371" s="28">
        <f>VLOOKUP(B:B,DIM_PRODUCTS!A:F,5,FALSE)</f>
        <v>21</v>
      </c>
      <c r="J2371" s="28">
        <f>FACT_ORDERS[[#This Row],[ProductPrice]]*FACT_ORDERS[[#This Row],[Quantity]]</f>
        <v>441</v>
      </c>
      <c r="K2371" s="12" t="str">
        <f>VLOOKUP(C:C,DIM_CUSTOMERS!A:G,7,FALSE)</f>
        <v>France</v>
      </c>
      <c r="L2371" s="30" cm="1">
        <f t="array" ref="L2371">_xlfn.IFS(
    AND(FACT_ORDERS[[#This Row],[DeliveryMehtod]]="shippment",FACT_ORDERS[[#This Row],[TotalAmount]]&gt;=200), 0,
    AND(FACT_ORDERS[[#This Row],[DeliveryMehtod]]="pickup"), 15,
    AND(FACT_ORDERS[[#This Row],[DeliveryMehtod]]="shippment",FACT_ORDERS[[#This Row],[TotalAmount]]&lt;200), 35
)</f>
        <v>15</v>
      </c>
      <c r="M2371" s="12" t="str" cm="1">
        <f t="array" ref="M2371">_xlfn.IFS(
    SUMIFS(FACT_ORDERS[TotalAmount], FACT_ORDERS[WD_CUSTOMERS],FACT_ORDERS[[#This Row],[WD_CUSTOMERS]])&gt;=15000, "VIP",
    SUMIFS(FACT_ORDERS[TotalAmount], FACT_ORDERS[WD_CUSTOMERS],FACT_ORDERS[[#This Row],[WD_CUSTOMERS]])&gt;=8000, "Premium",
    TRUE, "Regular"
)</f>
        <v>VIP</v>
      </c>
      <c r="N2371" s="32" cm="1">
        <f t="array" ref="N2371">_xlfn.IFS(
   FACT_ORDERS[[#This Row],[TypeOfClient]]="VIP", 0.2,
   FACT_ORDERS[[#This Row],[TypeOfClient]]="Premium", 0.1,
   TRUE, 0
)</f>
        <v>0.2</v>
      </c>
      <c r="O2371" s="31" cm="1">
        <f t="array" ref="O2371">_xlfn.IFS(
   FACT_ORDERS[[#This Row],[TotalAmount]]&gt;1500, 0.15,
   FACT_ORDERS[[#This Row],[TotalAmount]]&gt;1000, 0.1,
   FACT_ORDERS[[#This Row],[TotalAmount]]&gt;500, 0.05,
   TRUE, 0
)</f>
        <v>0</v>
      </c>
      <c r="P2371" s="28">
        <f xml:space="preserve"> FACT_ORDERS[[#This Row],[TotalAmount]] * (1 - (FACT_ORDERS[[#This Row],[ClientDiscount]] + FACT_ORDERS[[#This Row],[OrderDiscount]]) )</f>
        <v>352.8</v>
      </c>
      <c r="Q2371" s="28">
        <f>FACT_ORDERS[[#This Row],[TotalAmountWithDiscount]]+FACT_ORDERS[[#This Row],[DeliveryCost]]</f>
        <v>367.8</v>
      </c>
      <c r="R2371" s="35">
        <v>45419</v>
      </c>
      <c r="S2371" s="35" t="str">
        <f>IF(NETWORKDAYS(FACT_ORDERS[[#This Row],[Order-Date]], FACT_ORDERS[[#This Row],[ArrivalDate ]]) &gt; 10, "Late", "On Time")</f>
        <v>On Time</v>
      </c>
    </row>
    <row r="2372" spans="1:19" x14ac:dyDescent="0.3">
      <c r="A2372" s="12">
        <v>7370</v>
      </c>
      <c r="B2372" s="12">
        <v>290</v>
      </c>
      <c r="C2372" s="12">
        <v>10799</v>
      </c>
      <c r="D2372" s="12">
        <v>2371</v>
      </c>
      <c r="E2372" s="12" t="s">
        <v>243</v>
      </c>
      <c r="F2372" s="13">
        <v>45410</v>
      </c>
      <c r="G2372" s="26" t="s">
        <v>12859</v>
      </c>
      <c r="H2372" s="12">
        <v>11</v>
      </c>
      <c r="I2372" s="28">
        <f>VLOOKUP(B:B,DIM_PRODUCTS!A:F,5,FALSE)</f>
        <v>15</v>
      </c>
      <c r="J2372" s="28">
        <f>FACT_ORDERS[[#This Row],[ProductPrice]]*FACT_ORDERS[[#This Row],[Quantity]]</f>
        <v>165</v>
      </c>
      <c r="K2372" s="12" t="str">
        <f>VLOOKUP(C:C,DIM_CUSTOMERS!A:G,7,FALSE)</f>
        <v>France</v>
      </c>
      <c r="L2372" s="30" cm="1">
        <f t="array" ref="L2372">_xlfn.IFS(
    AND(FACT_ORDERS[[#This Row],[DeliveryMehtod]]="shippment",FACT_ORDERS[[#This Row],[TotalAmount]]&gt;=200), 0,
    AND(FACT_ORDERS[[#This Row],[DeliveryMehtod]]="pickup"), 15,
    AND(FACT_ORDERS[[#This Row],[DeliveryMehtod]]="shippment",FACT_ORDERS[[#This Row],[TotalAmount]]&lt;200), 35
)</f>
        <v>15</v>
      </c>
      <c r="M2372" s="12" t="str" cm="1">
        <f t="array" ref="M2372">_xlfn.IFS(
    SUMIFS(FACT_ORDERS[TotalAmount], FACT_ORDERS[WD_CUSTOMERS],FACT_ORDERS[[#This Row],[WD_CUSTOMERS]])&gt;=15000, "VIP",
    SUMIFS(FACT_ORDERS[TotalAmount], FACT_ORDERS[WD_CUSTOMERS],FACT_ORDERS[[#This Row],[WD_CUSTOMERS]])&gt;=8000, "Premium",
    TRUE, "Regular"
)</f>
        <v>VIP</v>
      </c>
      <c r="N2372" s="32" cm="1">
        <f t="array" ref="N2372">_xlfn.IFS(
   FACT_ORDERS[[#This Row],[TypeOfClient]]="VIP", 0.2,
   FACT_ORDERS[[#This Row],[TypeOfClient]]="Premium", 0.1,
   TRUE, 0
)</f>
        <v>0.2</v>
      </c>
      <c r="O2372" s="31" cm="1">
        <f t="array" ref="O2372">_xlfn.IFS(
   FACT_ORDERS[[#This Row],[TotalAmount]]&gt;1500, 0.15,
   FACT_ORDERS[[#This Row],[TotalAmount]]&gt;1000, 0.1,
   FACT_ORDERS[[#This Row],[TotalAmount]]&gt;500, 0.05,
   TRUE, 0
)</f>
        <v>0</v>
      </c>
      <c r="P2372" s="28">
        <f xml:space="preserve"> FACT_ORDERS[[#This Row],[TotalAmount]] * (1 - (FACT_ORDERS[[#This Row],[ClientDiscount]] + FACT_ORDERS[[#This Row],[OrderDiscount]]) )</f>
        <v>132</v>
      </c>
      <c r="Q2372" s="28">
        <f>FACT_ORDERS[[#This Row],[TotalAmountWithDiscount]]+FACT_ORDERS[[#This Row],[DeliveryCost]]</f>
        <v>147</v>
      </c>
      <c r="R2372" s="35">
        <v>45421</v>
      </c>
      <c r="S2372" s="35" t="str">
        <f>IF(NETWORKDAYS(FACT_ORDERS[[#This Row],[Order-Date]], FACT_ORDERS[[#This Row],[ArrivalDate ]]) &gt; 10, "Late", "On Time")</f>
        <v>On Time</v>
      </c>
    </row>
    <row r="2373" spans="1:19" x14ac:dyDescent="0.3">
      <c r="A2373" s="12">
        <v>7371</v>
      </c>
      <c r="B2373" s="12">
        <v>239</v>
      </c>
      <c r="C2373" s="12">
        <v>10799</v>
      </c>
      <c r="D2373" s="12">
        <v>2372</v>
      </c>
      <c r="E2373" s="12" t="s">
        <v>243</v>
      </c>
      <c r="F2373" s="13">
        <v>45548</v>
      </c>
      <c r="G2373" s="26" t="s">
        <v>12860</v>
      </c>
      <c r="H2373" s="12">
        <v>28</v>
      </c>
      <c r="I2373" s="28">
        <f>VLOOKUP(B:B,DIM_PRODUCTS!A:F,5,FALSE)</f>
        <v>16</v>
      </c>
      <c r="J2373" s="28">
        <f>FACT_ORDERS[[#This Row],[ProductPrice]]*FACT_ORDERS[[#This Row],[Quantity]]</f>
        <v>448</v>
      </c>
      <c r="K2373" s="12" t="str">
        <f>VLOOKUP(C:C,DIM_CUSTOMERS!A:G,7,FALSE)</f>
        <v>France</v>
      </c>
      <c r="L2373" s="30" cm="1">
        <f t="array" ref="L2373">_xlfn.IFS(
    AND(FACT_ORDERS[[#This Row],[DeliveryMehtod]]="shippment",FACT_ORDERS[[#This Row],[TotalAmount]]&gt;=200), 0,
    AND(FACT_ORDERS[[#This Row],[DeliveryMehtod]]="pickup"), 15,
    AND(FACT_ORDERS[[#This Row],[DeliveryMehtod]]="shippment",FACT_ORDERS[[#This Row],[TotalAmount]]&lt;200), 35
)</f>
        <v>15</v>
      </c>
      <c r="M2373" s="12" t="str" cm="1">
        <f t="array" ref="M2373">_xlfn.IFS(
    SUMIFS(FACT_ORDERS[TotalAmount], FACT_ORDERS[WD_CUSTOMERS],FACT_ORDERS[[#This Row],[WD_CUSTOMERS]])&gt;=15000, "VIP",
    SUMIFS(FACT_ORDERS[TotalAmount], FACT_ORDERS[WD_CUSTOMERS],FACT_ORDERS[[#This Row],[WD_CUSTOMERS]])&gt;=8000, "Premium",
    TRUE, "Regular"
)</f>
        <v>VIP</v>
      </c>
      <c r="N2373" s="32" cm="1">
        <f t="array" ref="N2373">_xlfn.IFS(
   FACT_ORDERS[[#This Row],[TypeOfClient]]="VIP", 0.2,
   FACT_ORDERS[[#This Row],[TypeOfClient]]="Premium", 0.1,
   TRUE, 0
)</f>
        <v>0.2</v>
      </c>
      <c r="O2373" s="31" cm="1">
        <f t="array" ref="O2373">_xlfn.IFS(
   FACT_ORDERS[[#This Row],[TotalAmount]]&gt;1500, 0.15,
   FACT_ORDERS[[#This Row],[TotalAmount]]&gt;1000, 0.1,
   FACT_ORDERS[[#This Row],[TotalAmount]]&gt;500, 0.05,
   TRUE, 0
)</f>
        <v>0</v>
      </c>
      <c r="P2373" s="28">
        <f xml:space="preserve"> FACT_ORDERS[[#This Row],[TotalAmount]] * (1 - (FACT_ORDERS[[#This Row],[ClientDiscount]] + FACT_ORDERS[[#This Row],[OrderDiscount]]) )</f>
        <v>358.40000000000003</v>
      </c>
      <c r="Q2373" s="28">
        <f>FACT_ORDERS[[#This Row],[TotalAmountWithDiscount]]+FACT_ORDERS[[#This Row],[DeliveryCost]]</f>
        <v>373.40000000000003</v>
      </c>
      <c r="R2373" s="35">
        <v>45557</v>
      </c>
      <c r="S2373" s="35" t="str">
        <f>IF(NETWORKDAYS(FACT_ORDERS[[#This Row],[Order-Date]], FACT_ORDERS[[#This Row],[ArrivalDate ]]) &gt; 10, "Late", "On Time")</f>
        <v>On Time</v>
      </c>
    </row>
    <row r="2374" spans="1:19" x14ac:dyDescent="0.3">
      <c r="A2374" s="12">
        <v>7372</v>
      </c>
      <c r="B2374" s="12">
        <v>278</v>
      </c>
      <c r="C2374" s="12">
        <v>10799</v>
      </c>
      <c r="D2374" s="12">
        <v>2373</v>
      </c>
      <c r="E2374" s="12" t="s">
        <v>244</v>
      </c>
      <c r="F2374" s="13">
        <v>45548</v>
      </c>
      <c r="G2374" s="26" t="s">
        <v>3379</v>
      </c>
      <c r="H2374" s="12">
        <v>47</v>
      </c>
      <c r="I2374" s="28">
        <f>VLOOKUP(B:B,DIM_PRODUCTS!A:F,5,FALSE)</f>
        <v>24</v>
      </c>
      <c r="J2374" s="28">
        <f>FACT_ORDERS[[#This Row],[ProductPrice]]*FACT_ORDERS[[#This Row],[Quantity]]</f>
        <v>1128</v>
      </c>
      <c r="K2374" s="12" t="str">
        <f>VLOOKUP(C:C,DIM_CUSTOMERS!A:G,7,FALSE)</f>
        <v>France</v>
      </c>
      <c r="L2374" s="30" cm="1">
        <f t="array" ref="L2374">_xlfn.IFS(
    AND(FACT_ORDERS[[#This Row],[DeliveryMehtod]]="shippment",FACT_ORDERS[[#This Row],[TotalAmount]]&gt;=200), 0,
    AND(FACT_ORDERS[[#This Row],[DeliveryMehtod]]="pickup"), 15,
    AND(FACT_ORDERS[[#This Row],[DeliveryMehtod]]="shippment",FACT_ORDERS[[#This Row],[TotalAmount]]&lt;200), 35
)</f>
        <v>0</v>
      </c>
      <c r="M2374" s="12" t="str" cm="1">
        <f t="array" ref="M2374">_xlfn.IFS(
    SUMIFS(FACT_ORDERS[TotalAmount], FACT_ORDERS[WD_CUSTOMERS],FACT_ORDERS[[#This Row],[WD_CUSTOMERS]])&gt;=15000, "VIP",
    SUMIFS(FACT_ORDERS[TotalAmount], FACT_ORDERS[WD_CUSTOMERS],FACT_ORDERS[[#This Row],[WD_CUSTOMERS]])&gt;=8000, "Premium",
    TRUE, "Regular"
)</f>
        <v>VIP</v>
      </c>
      <c r="N2374" s="32" cm="1">
        <f t="array" ref="N2374">_xlfn.IFS(
   FACT_ORDERS[[#This Row],[TypeOfClient]]="VIP", 0.2,
   FACT_ORDERS[[#This Row],[TypeOfClient]]="Premium", 0.1,
   TRUE, 0
)</f>
        <v>0.2</v>
      </c>
      <c r="O2374" s="31" cm="1">
        <f t="array" ref="O2374">_xlfn.IFS(
   FACT_ORDERS[[#This Row],[TotalAmount]]&gt;1500, 0.15,
   FACT_ORDERS[[#This Row],[TotalAmount]]&gt;1000, 0.1,
   FACT_ORDERS[[#This Row],[TotalAmount]]&gt;500, 0.05,
   TRUE, 0
)</f>
        <v>0.1</v>
      </c>
      <c r="P2374" s="28">
        <f xml:space="preserve"> FACT_ORDERS[[#This Row],[TotalAmount]] * (1 - (FACT_ORDERS[[#This Row],[ClientDiscount]] + FACT_ORDERS[[#This Row],[OrderDiscount]]) )</f>
        <v>789.59999999999991</v>
      </c>
      <c r="Q2374" s="28">
        <f>FACT_ORDERS[[#This Row],[TotalAmountWithDiscount]]+FACT_ORDERS[[#This Row],[DeliveryCost]]</f>
        <v>789.59999999999991</v>
      </c>
      <c r="R2374" s="35">
        <v>45555</v>
      </c>
      <c r="S2374" s="35" t="str">
        <f>IF(NETWORKDAYS(FACT_ORDERS[[#This Row],[Order-Date]], FACT_ORDERS[[#This Row],[ArrivalDate ]]) &gt; 10, "Late", "On Time")</f>
        <v>On Time</v>
      </c>
    </row>
    <row r="2375" spans="1:19" x14ac:dyDescent="0.3">
      <c r="A2375" s="12">
        <v>7373</v>
      </c>
      <c r="B2375" s="12">
        <v>225</v>
      </c>
      <c r="C2375" s="12">
        <v>10799</v>
      </c>
      <c r="D2375" s="12">
        <v>2374</v>
      </c>
      <c r="E2375" s="12" t="s">
        <v>244</v>
      </c>
      <c r="F2375" s="13">
        <v>45548</v>
      </c>
      <c r="G2375" s="26" t="s">
        <v>12861</v>
      </c>
      <c r="H2375" s="12">
        <v>31</v>
      </c>
      <c r="I2375" s="28">
        <f>VLOOKUP(B:B,DIM_PRODUCTS!A:F,5,FALSE)</f>
        <v>21</v>
      </c>
      <c r="J2375" s="28">
        <f>FACT_ORDERS[[#This Row],[ProductPrice]]*FACT_ORDERS[[#This Row],[Quantity]]</f>
        <v>651</v>
      </c>
      <c r="K2375" s="12" t="str">
        <f>VLOOKUP(C:C,DIM_CUSTOMERS!A:G,7,FALSE)</f>
        <v>France</v>
      </c>
      <c r="L2375" s="30" cm="1">
        <f t="array" ref="L2375">_xlfn.IFS(
    AND(FACT_ORDERS[[#This Row],[DeliveryMehtod]]="shippment",FACT_ORDERS[[#This Row],[TotalAmount]]&gt;=200), 0,
    AND(FACT_ORDERS[[#This Row],[DeliveryMehtod]]="pickup"), 15,
    AND(FACT_ORDERS[[#This Row],[DeliveryMehtod]]="shippment",FACT_ORDERS[[#This Row],[TotalAmount]]&lt;200), 35
)</f>
        <v>0</v>
      </c>
      <c r="M2375" s="12" t="str" cm="1">
        <f t="array" ref="M2375">_xlfn.IFS(
    SUMIFS(FACT_ORDERS[TotalAmount], FACT_ORDERS[WD_CUSTOMERS],FACT_ORDERS[[#This Row],[WD_CUSTOMERS]])&gt;=15000, "VIP",
    SUMIFS(FACT_ORDERS[TotalAmount], FACT_ORDERS[WD_CUSTOMERS],FACT_ORDERS[[#This Row],[WD_CUSTOMERS]])&gt;=8000, "Premium",
    TRUE, "Regular"
)</f>
        <v>VIP</v>
      </c>
      <c r="N2375" s="32" cm="1">
        <f t="array" ref="N2375">_xlfn.IFS(
   FACT_ORDERS[[#This Row],[TypeOfClient]]="VIP", 0.2,
   FACT_ORDERS[[#This Row],[TypeOfClient]]="Premium", 0.1,
   TRUE, 0
)</f>
        <v>0.2</v>
      </c>
      <c r="O2375" s="31" cm="1">
        <f t="array" ref="O2375">_xlfn.IFS(
   FACT_ORDERS[[#This Row],[TotalAmount]]&gt;1500, 0.15,
   FACT_ORDERS[[#This Row],[TotalAmount]]&gt;1000, 0.1,
   FACT_ORDERS[[#This Row],[TotalAmount]]&gt;500, 0.05,
   TRUE, 0
)</f>
        <v>0.05</v>
      </c>
      <c r="P2375" s="28">
        <f xml:space="preserve"> FACT_ORDERS[[#This Row],[TotalAmount]] * (1 - (FACT_ORDERS[[#This Row],[ClientDiscount]] + FACT_ORDERS[[#This Row],[OrderDiscount]]) )</f>
        <v>488.25</v>
      </c>
      <c r="Q2375" s="28">
        <f>FACT_ORDERS[[#This Row],[TotalAmountWithDiscount]]+FACT_ORDERS[[#This Row],[DeliveryCost]]</f>
        <v>488.25</v>
      </c>
      <c r="R2375" s="35">
        <v>45557</v>
      </c>
      <c r="S2375" s="35" t="str">
        <f>IF(NETWORKDAYS(FACT_ORDERS[[#This Row],[Order-Date]], FACT_ORDERS[[#This Row],[ArrivalDate ]]) &gt; 10, "Late", "On Time")</f>
        <v>On Time</v>
      </c>
    </row>
    <row r="2376" spans="1:19" x14ac:dyDescent="0.3">
      <c r="A2376" s="12">
        <v>7374</v>
      </c>
      <c r="B2376" s="12">
        <v>231</v>
      </c>
      <c r="C2376" s="12">
        <v>10799</v>
      </c>
      <c r="D2376" s="12">
        <v>2375</v>
      </c>
      <c r="E2376" s="12" t="s">
        <v>244</v>
      </c>
      <c r="F2376" s="13">
        <v>45444</v>
      </c>
      <c r="G2376" s="26" t="s">
        <v>12862</v>
      </c>
      <c r="H2376" s="12">
        <v>13</v>
      </c>
      <c r="I2376" s="28">
        <f>VLOOKUP(B:B,DIM_PRODUCTS!A:F,5,FALSE)</f>
        <v>15</v>
      </c>
      <c r="J2376" s="28">
        <f>FACT_ORDERS[[#This Row],[ProductPrice]]*FACT_ORDERS[[#This Row],[Quantity]]</f>
        <v>195</v>
      </c>
      <c r="K2376" s="12" t="str">
        <f>VLOOKUP(C:C,DIM_CUSTOMERS!A:G,7,FALSE)</f>
        <v>France</v>
      </c>
      <c r="L2376" s="30" cm="1">
        <f t="array" ref="L2376">_xlfn.IFS(
    AND(FACT_ORDERS[[#This Row],[DeliveryMehtod]]="shippment",FACT_ORDERS[[#This Row],[TotalAmount]]&gt;=200), 0,
    AND(FACT_ORDERS[[#This Row],[DeliveryMehtod]]="pickup"), 15,
    AND(FACT_ORDERS[[#This Row],[DeliveryMehtod]]="shippment",FACT_ORDERS[[#This Row],[TotalAmount]]&lt;200), 35
)</f>
        <v>35</v>
      </c>
      <c r="M2376" s="12" t="str" cm="1">
        <f t="array" ref="M2376">_xlfn.IFS(
    SUMIFS(FACT_ORDERS[TotalAmount], FACT_ORDERS[WD_CUSTOMERS],FACT_ORDERS[[#This Row],[WD_CUSTOMERS]])&gt;=15000, "VIP",
    SUMIFS(FACT_ORDERS[TotalAmount], FACT_ORDERS[WD_CUSTOMERS],FACT_ORDERS[[#This Row],[WD_CUSTOMERS]])&gt;=8000, "Premium",
    TRUE, "Regular"
)</f>
        <v>VIP</v>
      </c>
      <c r="N2376" s="32" cm="1">
        <f t="array" ref="N2376">_xlfn.IFS(
   FACT_ORDERS[[#This Row],[TypeOfClient]]="VIP", 0.2,
   FACT_ORDERS[[#This Row],[TypeOfClient]]="Premium", 0.1,
   TRUE, 0
)</f>
        <v>0.2</v>
      </c>
      <c r="O2376" s="31" cm="1">
        <f t="array" ref="O2376">_xlfn.IFS(
   FACT_ORDERS[[#This Row],[TotalAmount]]&gt;1500, 0.15,
   FACT_ORDERS[[#This Row],[TotalAmount]]&gt;1000, 0.1,
   FACT_ORDERS[[#This Row],[TotalAmount]]&gt;500, 0.05,
   TRUE, 0
)</f>
        <v>0</v>
      </c>
      <c r="P2376" s="28">
        <f xml:space="preserve"> FACT_ORDERS[[#This Row],[TotalAmount]] * (1 - (FACT_ORDERS[[#This Row],[ClientDiscount]] + FACT_ORDERS[[#This Row],[OrderDiscount]]) )</f>
        <v>156</v>
      </c>
      <c r="Q2376" s="28">
        <f>FACT_ORDERS[[#This Row],[TotalAmountWithDiscount]]+FACT_ORDERS[[#This Row],[DeliveryCost]]</f>
        <v>191</v>
      </c>
      <c r="R2376" s="35">
        <v>45451</v>
      </c>
      <c r="S2376" s="35" t="str">
        <f>IF(NETWORKDAYS(FACT_ORDERS[[#This Row],[Order-Date]], FACT_ORDERS[[#This Row],[ArrivalDate ]]) &gt; 10, "Late", "On Time")</f>
        <v>On Time</v>
      </c>
    </row>
    <row r="2377" spans="1:19" x14ac:dyDescent="0.3">
      <c r="A2377" s="12">
        <v>7375</v>
      </c>
      <c r="B2377" s="12">
        <v>239</v>
      </c>
      <c r="C2377" s="12">
        <v>10799</v>
      </c>
      <c r="D2377" s="12">
        <v>2376</v>
      </c>
      <c r="E2377" s="12" t="s">
        <v>244</v>
      </c>
      <c r="F2377" s="13">
        <v>45444</v>
      </c>
      <c r="G2377" s="26" t="s">
        <v>12863</v>
      </c>
      <c r="H2377" s="12">
        <v>41</v>
      </c>
      <c r="I2377" s="28">
        <f>VLOOKUP(B:B,DIM_PRODUCTS!A:F,5,FALSE)</f>
        <v>16</v>
      </c>
      <c r="J2377" s="28">
        <f>FACT_ORDERS[[#This Row],[ProductPrice]]*FACT_ORDERS[[#This Row],[Quantity]]</f>
        <v>656</v>
      </c>
      <c r="K2377" s="12" t="str">
        <f>VLOOKUP(C:C,DIM_CUSTOMERS!A:G,7,FALSE)</f>
        <v>France</v>
      </c>
      <c r="L2377" s="30" cm="1">
        <f t="array" ref="L2377">_xlfn.IFS(
    AND(FACT_ORDERS[[#This Row],[DeliveryMehtod]]="shippment",FACT_ORDERS[[#This Row],[TotalAmount]]&gt;=200), 0,
    AND(FACT_ORDERS[[#This Row],[DeliveryMehtod]]="pickup"), 15,
    AND(FACT_ORDERS[[#This Row],[DeliveryMehtod]]="shippment",FACT_ORDERS[[#This Row],[TotalAmount]]&lt;200), 35
)</f>
        <v>0</v>
      </c>
      <c r="M2377" s="12" t="str" cm="1">
        <f t="array" ref="M2377">_xlfn.IFS(
    SUMIFS(FACT_ORDERS[TotalAmount], FACT_ORDERS[WD_CUSTOMERS],FACT_ORDERS[[#This Row],[WD_CUSTOMERS]])&gt;=15000, "VIP",
    SUMIFS(FACT_ORDERS[TotalAmount], FACT_ORDERS[WD_CUSTOMERS],FACT_ORDERS[[#This Row],[WD_CUSTOMERS]])&gt;=8000, "Premium",
    TRUE, "Regular"
)</f>
        <v>VIP</v>
      </c>
      <c r="N2377" s="32" cm="1">
        <f t="array" ref="N2377">_xlfn.IFS(
   FACT_ORDERS[[#This Row],[TypeOfClient]]="VIP", 0.2,
   FACT_ORDERS[[#This Row],[TypeOfClient]]="Premium", 0.1,
   TRUE, 0
)</f>
        <v>0.2</v>
      </c>
      <c r="O2377" s="31" cm="1">
        <f t="array" ref="O2377">_xlfn.IFS(
   FACT_ORDERS[[#This Row],[TotalAmount]]&gt;1500, 0.15,
   FACT_ORDERS[[#This Row],[TotalAmount]]&gt;1000, 0.1,
   FACT_ORDERS[[#This Row],[TotalAmount]]&gt;500, 0.05,
   TRUE, 0
)</f>
        <v>0.05</v>
      </c>
      <c r="P2377" s="28">
        <f xml:space="preserve"> FACT_ORDERS[[#This Row],[TotalAmount]] * (1 - (FACT_ORDERS[[#This Row],[ClientDiscount]] + FACT_ORDERS[[#This Row],[OrderDiscount]]) )</f>
        <v>492</v>
      </c>
      <c r="Q2377" s="28">
        <f>FACT_ORDERS[[#This Row],[TotalAmountWithDiscount]]+FACT_ORDERS[[#This Row],[DeliveryCost]]</f>
        <v>492</v>
      </c>
      <c r="R2377" s="35">
        <v>45451</v>
      </c>
      <c r="S2377" s="35" t="str">
        <f>IF(NETWORKDAYS(FACT_ORDERS[[#This Row],[Order-Date]], FACT_ORDERS[[#This Row],[ArrivalDate ]]) &gt; 10, "Late", "On Time")</f>
        <v>On Time</v>
      </c>
    </row>
    <row r="2378" spans="1:19" x14ac:dyDescent="0.3">
      <c r="A2378" s="12">
        <v>7376</v>
      </c>
      <c r="B2378" s="12">
        <v>278</v>
      </c>
      <c r="C2378" s="12">
        <v>10799</v>
      </c>
      <c r="D2378" s="12">
        <v>2377</v>
      </c>
      <c r="E2378" s="12" t="s">
        <v>244</v>
      </c>
      <c r="F2378" s="13">
        <v>45444</v>
      </c>
      <c r="G2378" s="26" t="s">
        <v>12864</v>
      </c>
      <c r="H2378" s="12">
        <v>39</v>
      </c>
      <c r="I2378" s="28">
        <f>VLOOKUP(B:B,DIM_PRODUCTS!A:F,5,FALSE)</f>
        <v>24</v>
      </c>
      <c r="J2378" s="28">
        <f>FACT_ORDERS[[#This Row],[ProductPrice]]*FACT_ORDERS[[#This Row],[Quantity]]</f>
        <v>936</v>
      </c>
      <c r="K2378" s="12" t="str">
        <f>VLOOKUP(C:C,DIM_CUSTOMERS!A:G,7,FALSE)</f>
        <v>France</v>
      </c>
      <c r="L2378" s="30" cm="1">
        <f t="array" ref="L2378">_xlfn.IFS(
    AND(FACT_ORDERS[[#This Row],[DeliveryMehtod]]="shippment",FACT_ORDERS[[#This Row],[TotalAmount]]&gt;=200), 0,
    AND(FACT_ORDERS[[#This Row],[DeliveryMehtod]]="pickup"), 15,
    AND(FACT_ORDERS[[#This Row],[DeliveryMehtod]]="shippment",FACT_ORDERS[[#This Row],[TotalAmount]]&lt;200), 35
)</f>
        <v>0</v>
      </c>
      <c r="M2378" s="12" t="str" cm="1">
        <f t="array" ref="M2378">_xlfn.IFS(
    SUMIFS(FACT_ORDERS[TotalAmount], FACT_ORDERS[WD_CUSTOMERS],FACT_ORDERS[[#This Row],[WD_CUSTOMERS]])&gt;=15000, "VIP",
    SUMIFS(FACT_ORDERS[TotalAmount], FACT_ORDERS[WD_CUSTOMERS],FACT_ORDERS[[#This Row],[WD_CUSTOMERS]])&gt;=8000, "Premium",
    TRUE, "Regular"
)</f>
        <v>VIP</v>
      </c>
      <c r="N2378" s="32" cm="1">
        <f t="array" ref="N2378">_xlfn.IFS(
   FACT_ORDERS[[#This Row],[TypeOfClient]]="VIP", 0.2,
   FACT_ORDERS[[#This Row],[TypeOfClient]]="Premium", 0.1,
   TRUE, 0
)</f>
        <v>0.2</v>
      </c>
      <c r="O2378" s="31" cm="1">
        <f t="array" ref="O2378">_xlfn.IFS(
   FACT_ORDERS[[#This Row],[TotalAmount]]&gt;1500, 0.15,
   FACT_ORDERS[[#This Row],[TotalAmount]]&gt;1000, 0.1,
   FACT_ORDERS[[#This Row],[TotalAmount]]&gt;500, 0.05,
   TRUE, 0
)</f>
        <v>0.05</v>
      </c>
      <c r="P2378" s="28">
        <f xml:space="preserve"> FACT_ORDERS[[#This Row],[TotalAmount]] * (1 - (FACT_ORDERS[[#This Row],[ClientDiscount]] + FACT_ORDERS[[#This Row],[OrderDiscount]]) )</f>
        <v>702</v>
      </c>
      <c r="Q2378" s="28">
        <f>FACT_ORDERS[[#This Row],[TotalAmountWithDiscount]]+FACT_ORDERS[[#This Row],[DeliveryCost]]</f>
        <v>702</v>
      </c>
      <c r="R2378" s="35">
        <v>45451</v>
      </c>
      <c r="S2378" s="35" t="str">
        <f>IF(NETWORKDAYS(FACT_ORDERS[[#This Row],[Order-Date]], FACT_ORDERS[[#This Row],[ArrivalDate ]]) &gt; 10, "Late", "On Time")</f>
        <v>On Time</v>
      </c>
    </row>
    <row r="2379" spans="1:19" x14ac:dyDescent="0.3">
      <c r="A2379" s="12">
        <v>7377</v>
      </c>
      <c r="B2379" s="12">
        <v>225</v>
      </c>
      <c r="C2379" s="12">
        <v>10799</v>
      </c>
      <c r="D2379" s="12">
        <v>2378</v>
      </c>
      <c r="E2379" s="12" t="s">
        <v>244</v>
      </c>
      <c r="F2379" s="13">
        <v>45444</v>
      </c>
      <c r="G2379" s="26" t="s">
        <v>12865</v>
      </c>
      <c r="H2379" s="12">
        <v>30</v>
      </c>
      <c r="I2379" s="28">
        <f>VLOOKUP(B:B,DIM_PRODUCTS!A:F,5,FALSE)</f>
        <v>21</v>
      </c>
      <c r="J2379" s="28">
        <f>FACT_ORDERS[[#This Row],[ProductPrice]]*FACT_ORDERS[[#This Row],[Quantity]]</f>
        <v>630</v>
      </c>
      <c r="K2379" s="12" t="str">
        <f>VLOOKUP(C:C,DIM_CUSTOMERS!A:G,7,FALSE)</f>
        <v>France</v>
      </c>
      <c r="L2379" s="30" cm="1">
        <f t="array" ref="L2379">_xlfn.IFS(
    AND(FACT_ORDERS[[#This Row],[DeliveryMehtod]]="shippment",FACT_ORDERS[[#This Row],[TotalAmount]]&gt;=200), 0,
    AND(FACT_ORDERS[[#This Row],[DeliveryMehtod]]="pickup"), 15,
    AND(FACT_ORDERS[[#This Row],[DeliveryMehtod]]="shippment",FACT_ORDERS[[#This Row],[TotalAmount]]&lt;200), 35
)</f>
        <v>0</v>
      </c>
      <c r="M2379" s="12" t="str" cm="1">
        <f t="array" ref="M2379">_xlfn.IFS(
    SUMIFS(FACT_ORDERS[TotalAmount], FACT_ORDERS[WD_CUSTOMERS],FACT_ORDERS[[#This Row],[WD_CUSTOMERS]])&gt;=15000, "VIP",
    SUMIFS(FACT_ORDERS[TotalAmount], FACT_ORDERS[WD_CUSTOMERS],FACT_ORDERS[[#This Row],[WD_CUSTOMERS]])&gt;=8000, "Premium",
    TRUE, "Regular"
)</f>
        <v>VIP</v>
      </c>
      <c r="N2379" s="32" cm="1">
        <f t="array" ref="N2379">_xlfn.IFS(
   FACT_ORDERS[[#This Row],[TypeOfClient]]="VIP", 0.2,
   FACT_ORDERS[[#This Row],[TypeOfClient]]="Premium", 0.1,
   TRUE, 0
)</f>
        <v>0.2</v>
      </c>
      <c r="O2379" s="31" cm="1">
        <f t="array" ref="O2379">_xlfn.IFS(
   FACT_ORDERS[[#This Row],[TotalAmount]]&gt;1500, 0.15,
   FACT_ORDERS[[#This Row],[TotalAmount]]&gt;1000, 0.1,
   FACT_ORDERS[[#This Row],[TotalAmount]]&gt;500, 0.05,
   TRUE, 0
)</f>
        <v>0.05</v>
      </c>
      <c r="P2379" s="28">
        <f xml:space="preserve"> FACT_ORDERS[[#This Row],[TotalAmount]] * (1 - (FACT_ORDERS[[#This Row],[ClientDiscount]] + FACT_ORDERS[[#This Row],[OrderDiscount]]) )</f>
        <v>472.5</v>
      </c>
      <c r="Q2379" s="28">
        <f>FACT_ORDERS[[#This Row],[TotalAmountWithDiscount]]+FACT_ORDERS[[#This Row],[DeliveryCost]]</f>
        <v>472.5</v>
      </c>
      <c r="R2379" s="35">
        <v>45454</v>
      </c>
      <c r="S2379" s="35" t="str">
        <f>IF(NETWORKDAYS(FACT_ORDERS[[#This Row],[Order-Date]], FACT_ORDERS[[#This Row],[ArrivalDate ]]) &gt; 10, "Late", "On Time")</f>
        <v>On Time</v>
      </c>
    </row>
    <row r="2380" spans="1:19" x14ac:dyDescent="0.3">
      <c r="A2380" s="12">
        <v>7378</v>
      </c>
      <c r="B2380" s="12">
        <v>290</v>
      </c>
      <c r="C2380" s="12">
        <v>10799</v>
      </c>
      <c r="D2380" s="12">
        <v>2379</v>
      </c>
      <c r="E2380" s="12" t="s">
        <v>243</v>
      </c>
      <c r="F2380" s="13">
        <v>45444</v>
      </c>
      <c r="G2380" s="26" t="s">
        <v>12866</v>
      </c>
      <c r="H2380" s="12">
        <v>10</v>
      </c>
      <c r="I2380" s="28">
        <f>VLOOKUP(B:B,DIM_PRODUCTS!A:F,5,FALSE)</f>
        <v>15</v>
      </c>
      <c r="J2380" s="28">
        <f>FACT_ORDERS[[#This Row],[ProductPrice]]*FACT_ORDERS[[#This Row],[Quantity]]</f>
        <v>150</v>
      </c>
      <c r="K2380" s="12" t="str">
        <f>VLOOKUP(C:C,DIM_CUSTOMERS!A:G,7,FALSE)</f>
        <v>France</v>
      </c>
      <c r="L2380" s="30" cm="1">
        <f t="array" ref="L2380">_xlfn.IFS(
    AND(FACT_ORDERS[[#This Row],[DeliveryMehtod]]="shippment",FACT_ORDERS[[#This Row],[TotalAmount]]&gt;=200), 0,
    AND(FACT_ORDERS[[#This Row],[DeliveryMehtod]]="pickup"), 15,
    AND(FACT_ORDERS[[#This Row],[DeliveryMehtod]]="shippment",FACT_ORDERS[[#This Row],[TotalAmount]]&lt;200), 35
)</f>
        <v>15</v>
      </c>
      <c r="M2380" s="12" t="str" cm="1">
        <f t="array" ref="M2380">_xlfn.IFS(
    SUMIFS(FACT_ORDERS[TotalAmount], FACT_ORDERS[WD_CUSTOMERS],FACT_ORDERS[[#This Row],[WD_CUSTOMERS]])&gt;=15000, "VIP",
    SUMIFS(FACT_ORDERS[TotalAmount], FACT_ORDERS[WD_CUSTOMERS],FACT_ORDERS[[#This Row],[WD_CUSTOMERS]])&gt;=8000, "Premium",
    TRUE, "Regular"
)</f>
        <v>VIP</v>
      </c>
      <c r="N2380" s="32" cm="1">
        <f t="array" ref="N2380">_xlfn.IFS(
   FACT_ORDERS[[#This Row],[TypeOfClient]]="VIP", 0.2,
   FACT_ORDERS[[#This Row],[TypeOfClient]]="Premium", 0.1,
   TRUE, 0
)</f>
        <v>0.2</v>
      </c>
      <c r="O2380" s="31" cm="1">
        <f t="array" ref="O2380">_xlfn.IFS(
   FACT_ORDERS[[#This Row],[TotalAmount]]&gt;1500, 0.15,
   FACT_ORDERS[[#This Row],[TotalAmount]]&gt;1000, 0.1,
   FACT_ORDERS[[#This Row],[TotalAmount]]&gt;500, 0.05,
   TRUE, 0
)</f>
        <v>0</v>
      </c>
      <c r="P2380" s="28">
        <f xml:space="preserve"> FACT_ORDERS[[#This Row],[TotalAmount]] * (1 - (FACT_ORDERS[[#This Row],[ClientDiscount]] + FACT_ORDERS[[#This Row],[OrderDiscount]]) )</f>
        <v>120</v>
      </c>
      <c r="Q2380" s="28">
        <f>FACT_ORDERS[[#This Row],[TotalAmountWithDiscount]]+FACT_ORDERS[[#This Row],[DeliveryCost]]</f>
        <v>135</v>
      </c>
      <c r="R2380" s="35">
        <v>45453</v>
      </c>
      <c r="S2380" s="35" t="str">
        <f>IF(NETWORKDAYS(FACT_ORDERS[[#This Row],[Order-Date]], FACT_ORDERS[[#This Row],[ArrivalDate ]]) &gt; 10, "Late", "On Time")</f>
        <v>On Time</v>
      </c>
    </row>
    <row r="2381" spans="1:19" x14ac:dyDescent="0.3">
      <c r="A2381" s="12">
        <v>7379</v>
      </c>
      <c r="B2381" s="12">
        <v>231</v>
      </c>
      <c r="C2381" s="12">
        <v>10799</v>
      </c>
      <c r="D2381" s="12">
        <v>2380</v>
      </c>
      <c r="E2381" s="12" t="s">
        <v>244</v>
      </c>
      <c r="F2381" s="13">
        <v>45491</v>
      </c>
      <c r="G2381" s="26" t="s">
        <v>12867</v>
      </c>
      <c r="H2381" s="12">
        <v>14</v>
      </c>
      <c r="I2381" s="28">
        <f>VLOOKUP(B:B,DIM_PRODUCTS!A:F,5,FALSE)</f>
        <v>15</v>
      </c>
      <c r="J2381" s="28">
        <f>FACT_ORDERS[[#This Row],[ProductPrice]]*FACT_ORDERS[[#This Row],[Quantity]]</f>
        <v>210</v>
      </c>
      <c r="K2381" s="12" t="str">
        <f>VLOOKUP(C:C,DIM_CUSTOMERS!A:G,7,FALSE)</f>
        <v>France</v>
      </c>
      <c r="L2381" s="30" cm="1">
        <f t="array" ref="L2381">_xlfn.IFS(
    AND(FACT_ORDERS[[#This Row],[DeliveryMehtod]]="shippment",FACT_ORDERS[[#This Row],[TotalAmount]]&gt;=200), 0,
    AND(FACT_ORDERS[[#This Row],[DeliveryMehtod]]="pickup"), 15,
    AND(FACT_ORDERS[[#This Row],[DeliveryMehtod]]="shippment",FACT_ORDERS[[#This Row],[TotalAmount]]&lt;200), 35
)</f>
        <v>0</v>
      </c>
      <c r="M2381" s="12" t="str" cm="1">
        <f t="array" ref="M2381">_xlfn.IFS(
    SUMIFS(FACT_ORDERS[TotalAmount], FACT_ORDERS[WD_CUSTOMERS],FACT_ORDERS[[#This Row],[WD_CUSTOMERS]])&gt;=15000, "VIP",
    SUMIFS(FACT_ORDERS[TotalAmount], FACT_ORDERS[WD_CUSTOMERS],FACT_ORDERS[[#This Row],[WD_CUSTOMERS]])&gt;=8000, "Premium",
    TRUE, "Regular"
)</f>
        <v>VIP</v>
      </c>
      <c r="N2381" s="32" cm="1">
        <f t="array" ref="N2381">_xlfn.IFS(
   FACT_ORDERS[[#This Row],[TypeOfClient]]="VIP", 0.2,
   FACT_ORDERS[[#This Row],[TypeOfClient]]="Premium", 0.1,
   TRUE, 0
)</f>
        <v>0.2</v>
      </c>
      <c r="O2381" s="31" cm="1">
        <f t="array" ref="O2381">_xlfn.IFS(
   FACT_ORDERS[[#This Row],[TotalAmount]]&gt;1500, 0.15,
   FACT_ORDERS[[#This Row],[TotalAmount]]&gt;1000, 0.1,
   FACT_ORDERS[[#This Row],[TotalAmount]]&gt;500, 0.05,
   TRUE, 0
)</f>
        <v>0</v>
      </c>
      <c r="P2381" s="28">
        <f xml:space="preserve"> FACT_ORDERS[[#This Row],[TotalAmount]] * (1 - (FACT_ORDERS[[#This Row],[ClientDiscount]] + FACT_ORDERS[[#This Row],[OrderDiscount]]) )</f>
        <v>168</v>
      </c>
      <c r="Q2381" s="28">
        <f>FACT_ORDERS[[#This Row],[TotalAmountWithDiscount]]+FACT_ORDERS[[#This Row],[DeliveryCost]]</f>
        <v>168</v>
      </c>
      <c r="R2381" s="35">
        <v>45500</v>
      </c>
      <c r="S2381" s="35" t="str">
        <f>IF(NETWORKDAYS(FACT_ORDERS[[#This Row],[Order-Date]], FACT_ORDERS[[#This Row],[ArrivalDate ]]) &gt; 10, "Late", "On Time")</f>
        <v>On Time</v>
      </c>
    </row>
    <row r="2382" spans="1:19" x14ac:dyDescent="0.3">
      <c r="A2382" s="12">
        <v>7380</v>
      </c>
      <c r="B2382" s="12">
        <v>239</v>
      </c>
      <c r="C2382" s="12">
        <v>10799</v>
      </c>
      <c r="D2382" s="12">
        <v>2381</v>
      </c>
      <c r="E2382" s="12" t="s">
        <v>243</v>
      </c>
      <c r="F2382" s="13">
        <v>45491</v>
      </c>
      <c r="G2382" s="26" t="s">
        <v>12868</v>
      </c>
      <c r="H2382" s="12">
        <v>27</v>
      </c>
      <c r="I2382" s="28">
        <f>VLOOKUP(B:B,DIM_PRODUCTS!A:F,5,FALSE)</f>
        <v>16</v>
      </c>
      <c r="J2382" s="28">
        <f>FACT_ORDERS[[#This Row],[ProductPrice]]*FACT_ORDERS[[#This Row],[Quantity]]</f>
        <v>432</v>
      </c>
      <c r="K2382" s="12" t="str">
        <f>VLOOKUP(C:C,DIM_CUSTOMERS!A:G,7,FALSE)</f>
        <v>France</v>
      </c>
      <c r="L2382" s="30" cm="1">
        <f t="array" ref="L2382">_xlfn.IFS(
    AND(FACT_ORDERS[[#This Row],[DeliveryMehtod]]="shippment",FACT_ORDERS[[#This Row],[TotalAmount]]&gt;=200), 0,
    AND(FACT_ORDERS[[#This Row],[DeliveryMehtod]]="pickup"), 15,
    AND(FACT_ORDERS[[#This Row],[DeliveryMehtod]]="shippment",FACT_ORDERS[[#This Row],[TotalAmount]]&lt;200), 35
)</f>
        <v>15</v>
      </c>
      <c r="M2382" s="12" t="str" cm="1">
        <f t="array" ref="M2382">_xlfn.IFS(
    SUMIFS(FACT_ORDERS[TotalAmount], FACT_ORDERS[WD_CUSTOMERS],FACT_ORDERS[[#This Row],[WD_CUSTOMERS]])&gt;=15000, "VIP",
    SUMIFS(FACT_ORDERS[TotalAmount], FACT_ORDERS[WD_CUSTOMERS],FACT_ORDERS[[#This Row],[WD_CUSTOMERS]])&gt;=8000, "Premium",
    TRUE, "Regular"
)</f>
        <v>VIP</v>
      </c>
      <c r="N2382" s="32" cm="1">
        <f t="array" ref="N2382">_xlfn.IFS(
   FACT_ORDERS[[#This Row],[TypeOfClient]]="VIP", 0.2,
   FACT_ORDERS[[#This Row],[TypeOfClient]]="Premium", 0.1,
   TRUE, 0
)</f>
        <v>0.2</v>
      </c>
      <c r="O2382" s="31" cm="1">
        <f t="array" ref="O2382">_xlfn.IFS(
   FACT_ORDERS[[#This Row],[TotalAmount]]&gt;1500, 0.15,
   FACT_ORDERS[[#This Row],[TotalAmount]]&gt;1000, 0.1,
   FACT_ORDERS[[#This Row],[TotalAmount]]&gt;500, 0.05,
   TRUE, 0
)</f>
        <v>0</v>
      </c>
      <c r="P2382" s="28">
        <f xml:space="preserve"> FACT_ORDERS[[#This Row],[TotalAmount]] * (1 - (FACT_ORDERS[[#This Row],[ClientDiscount]] + FACT_ORDERS[[#This Row],[OrderDiscount]]) )</f>
        <v>345.6</v>
      </c>
      <c r="Q2382" s="28">
        <f>FACT_ORDERS[[#This Row],[TotalAmountWithDiscount]]+FACT_ORDERS[[#This Row],[DeliveryCost]]</f>
        <v>360.6</v>
      </c>
      <c r="R2382" s="35">
        <v>45502</v>
      </c>
      <c r="S2382" s="35" t="str">
        <f>IF(NETWORKDAYS(FACT_ORDERS[[#This Row],[Order-Date]], FACT_ORDERS[[#This Row],[ArrivalDate ]]) &gt; 10, "Late", "On Time")</f>
        <v>On Time</v>
      </c>
    </row>
    <row r="2383" spans="1:19" x14ac:dyDescent="0.3">
      <c r="A2383" s="12">
        <v>7381</v>
      </c>
      <c r="B2383" s="12">
        <v>278</v>
      </c>
      <c r="C2383" s="12">
        <v>10799</v>
      </c>
      <c r="D2383" s="12">
        <v>2382</v>
      </c>
      <c r="E2383" s="12" t="s">
        <v>244</v>
      </c>
      <c r="F2383" s="13">
        <v>45491</v>
      </c>
      <c r="G2383" s="26" t="s">
        <v>12869</v>
      </c>
      <c r="H2383" s="12">
        <v>36</v>
      </c>
      <c r="I2383" s="28">
        <f>VLOOKUP(B:B,DIM_PRODUCTS!A:F,5,FALSE)</f>
        <v>24</v>
      </c>
      <c r="J2383" s="28">
        <f>FACT_ORDERS[[#This Row],[ProductPrice]]*FACT_ORDERS[[#This Row],[Quantity]]</f>
        <v>864</v>
      </c>
      <c r="K2383" s="12" t="str">
        <f>VLOOKUP(C:C,DIM_CUSTOMERS!A:G,7,FALSE)</f>
        <v>France</v>
      </c>
      <c r="L2383" s="30" cm="1">
        <f t="array" ref="L2383">_xlfn.IFS(
    AND(FACT_ORDERS[[#This Row],[DeliveryMehtod]]="shippment",FACT_ORDERS[[#This Row],[TotalAmount]]&gt;=200), 0,
    AND(FACT_ORDERS[[#This Row],[DeliveryMehtod]]="pickup"), 15,
    AND(FACT_ORDERS[[#This Row],[DeliveryMehtod]]="shippment",FACT_ORDERS[[#This Row],[TotalAmount]]&lt;200), 35
)</f>
        <v>0</v>
      </c>
      <c r="M2383" s="12" t="str" cm="1">
        <f t="array" ref="M2383">_xlfn.IFS(
    SUMIFS(FACT_ORDERS[TotalAmount], FACT_ORDERS[WD_CUSTOMERS],FACT_ORDERS[[#This Row],[WD_CUSTOMERS]])&gt;=15000, "VIP",
    SUMIFS(FACT_ORDERS[TotalAmount], FACT_ORDERS[WD_CUSTOMERS],FACT_ORDERS[[#This Row],[WD_CUSTOMERS]])&gt;=8000, "Premium",
    TRUE, "Regular"
)</f>
        <v>VIP</v>
      </c>
      <c r="N2383" s="32" cm="1">
        <f t="array" ref="N2383">_xlfn.IFS(
   FACT_ORDERS[[#This Row],[TypeOfClient]]="VIP", 0.2,
   FACT_ORDERS[[#This Row],[TypeOfClient]]="Premium", 0.1,
   TRUE, 0
)</f>
        <v>0.2</v>
      </c>
      <c r="O2383" s="31" cm="1">
        <f t="array" ref="O2383">_xlfn.IFS(
   FACT_ORDERS[[#This Row],[TotalAmount]]&gt;1500, 0.15,
   FACT_ORDERS[[#This Row],[TotalAmount]]&gt;1000, 0.1,
   FACT_ORDERS[[#This Row],[TotalAmount]]&gt;500, 0.05,
   TRUE, 0
)</f>
        <v>0.05</v>
      </c>
      <c r="P2383" s="28">
        <f xml:space="preserve"> FACT_ORDERS[[#This Row],[TotalAmount]] * (1 - (FACT_ORDERS[[#This Row],[ClientDiscount]] + FACT_ORDERS[[#This Row],[OrderDiscount]]) )</f>
        <v>648</v>
      </c>
      <c r="Q2383" s="28">
        <f>FACT_ORDERS[[#This Row],[TotalAmountWithDiscount]]+FACT_ORDERS[[#This Row],[DeliveryCost]]</f>
        <v>648</v>
      </c>
      <c r="R2383" s="35">
        <v>45500</v>
      </c>
      <c r="S2383" s="35" t="str">
        <f>IF(NETWORKDAYS(FACT_ORDERS[[#This Row],[Order-Date]], FACT_ORDERS[[#This Row],[ArrivalDate ]]) &gt; 10, "Late", "On Time")</f>
        <v>On Time</v>
      </c>
    </row>
    <row r="2384" spans="1:19" x14ac:dyDescent="0.3">
      <c r="A2384" s="12">
        <v>7382</v>
      </c>
      <c r="B2384" s="12">
        <v>225</v>
      </c>
      <c r="C2384" s="12">
        <v>10799</v>
      </c>
      <c r="D2384" s="12">
        <v>2383</v>
      </c>
      <c r="E2384" s="12" t="s">
        <v>244</v>
      </c>
      <c r="F2384" s="13">
        <v>45491</v>
      </c>
      <c r="G2384" s="26" t="s">
        <v>12870</v>
      </c>
      <c r="H2384" s="12">
        <v>26</v>
      </c>
      <c r="I2384" s="28">
        <f>VLOOKUP(B:B,DIM_PRODUCTS!A:F,5,FALSE)</f>
        <v>21</v>
      </c>
      <c r="J2384" s="28">
        <f>FACT_ORDERS[[#This Row],[ProductPrice]]*FACT_ORDERS[[#This Row],[Quantity]]</f>
        <v>546</v>
      </c>
      <c r="K2384" s="12" t="str">
        <f>VLOOKUP(C:C,DIM_CUSTOMERS!A:G,7,FALSE)</f>
        <v>France</v>
      </c>
      <c r="L2384" s="30" cm="1">
        <f t="array" ref="L2384">_xlfn.IFS(
    AND(FACT_ORDERS[[#This Row],[DeliveryMehtod]]="shippment",FACT_ORDERS[[#This Row],[TotalAmount]]&gt;=200), 0,
    AND(FACT_ORDERS[[#This Row],[DeliveryMehtod]]="pickup"), 15,
    AND(FACT_ORDERS[[#This Row],[DeliveryMehtod]]="shippment",FACT_ORDERS[[#This Row],[TotalAmount]]&lt;200), 35
)</f>
        <v>0</v>
      </c>
      <c r="M2384" s="12" t="str" cm="1">
        <f t="array" ref="M2384">_xlfn.IFS(
    SUMIFS(FACT_ORDERS[TotalAmount], FACT_ORDERS[WD_CUSTOMERS],FACT_ORDERS[[#This Row],[WD_CUSTOMERS]])&gt;=15000, "VIP",
    SUMIFS(FACT_ORDERS[TotalAmount], FACT_ORDERS[WD_CUSTOMERS],FACT_ORDERS[[#This Row],[WD_CUSTOMERS]])&gt;=8000, "Premium",
    TRUE, "Regular"
)</f>
        <v>VIP</v>
      </c>
      <c r="N2384" s="32" cm="1">
        <f t="array" ref="N2384">_xlfn.IFS(
   FACT_ORDERS[[#This Row],[TypeOfClient]]="VIP", 0.2,
   FACT_ORDERS[[#This Row],[TypeOfClient]]="Premium", 0.1,
   TRUE, 0
)</f>
        <v>0.2</v>
      </c>
      <c r="O2384" s="31" cm="1">
        <f t="array" ref="O2384">_xlfn.IFS(
   FACT_ORDERS[[#This Row],[TotalAmount]]&gt;1500, 0.15,
   FACT_ORDERS[[#This Row],[TotalAmount]]&gt;1000, 0.1,
   FACT_ORDERS[[#This Row],[TotalAmount]]&gt;500, 0.05,
   TRUE, 0
)</f>
        <v>0.05</v>
      </c>
      <c r="P2384" s="28">
        <f xml:space="preserve"> FACT_ORDERS[[#This Row],[TotalAmount]] * (1 - (FACT_ORDERS[[#This Row],[ClientDiscount]] + FACT_ORDERS[[#This Row],[OrderDiscount]]) )</f>
        <v>409.5</v>
      </c>
      <c r="Q2384" s="28">
        <f>FACT_ORDERS[[#This Row],[TotalAmountWithDiscount]]+FACT_ORDERS[[#This Row],[DeliveryCost]]</f>
        <v>409.5</v>
      </c>
      <c r="R2384" s="35">
        <v>45499</v>
      </c>
      <c r="S2384" s="35" t="str">
        <f>IF(NETWORKDAYS(FACT_ORDERS[[#This Row],[Order-Date]], FACT_ORDERS[[#This Row],[ArrivalDate ]]) &gt; 10, "Late", "On Time")</f>
        <v>On Time</v>
      </c>
    </row>
    <row r="2385" spans="1:19" x14ac:dyDescent="0.3">
      <c r="A2385" s="12">
        <v>7383</v>
      </c>
      <c r="B2385" s="12">
        <v>290</v>
      </c>
      <c r="C2385" s="12">
        <v>10799</v>
      </c>
      <c r="D2385" s="12">
        <v>2384</v>
      </c>
      <c r="E2385" s="12" t="s">
        <v>244</v>
      </c>
      <c r="F2385" s="13">
        <v>45491</v>
      </c>
      <c r="G2385" s="26" t="s">
        <v>10818</v>
      </c>
      <c r="H2385" s="12">
        <v>10</v>
      </c>
      <c r="I2385" s="28">
        <f>VLOOKUP(B:B,DIM_PRODUCTS!A:F,5,FALSE)</f>
        <v>15</v>
      </c>
      <c r="J2385" s="28">
        <f>FACT_ORDERS[[#This Row],[ProductPrice]]*FACT_ORDERS[[#This Row],[Quantity]]</f>
        <v>150</v>
      </c>
      <c r="K2385" s="12" t="str">
        <f>VLOOKUP(C:C,DIM_CUSTOMERS!A:G,7,FALSE)</f>
        <v>France</v>
      </c>
      <c r="L2385" s="30" cm="1">
        <f t="array" ref="L2385">_xlfn.IFS(
    AND(FACT_ORDERS[[#This Row],[DeliveryMehtod]]="shippment",FACT_ORDERS[[#This Row],[TotalAmount]]&gt;=200), 0,
    AND(FACT_ORDERS[[#This Row],[DeliveryMehtod]]="pickup"), 15,
    AND(FACT_ORDERS[[#This Row],[DeliveryMehtod]]="shippment",FACT_ORDERS[[#This Row],[TotalAmount]]&lt;200), 35
)</f>
        <v>35</v>
      </c>
      <c r="M2385" s="12" t="str" cm="1">
        <f t="array" ref="M2385">_xlfn.IFS(
    SUMIFS(FACT_ORDERS[TotalAmount], FACT_ORDERS[WD_CUSTOMERS],FACT_ORDERS[[#This Row],[WD_CUSTOMERS]])&gt;=15000, "VIP",
    SUMIFS(FACT_ORDERS[TotalAmount], FACT_ORDERS[WD_CUSTOMERS],FACT_ORDERS[[#This Row],[WD_CUSTOMERS]])&gt;=8000, "Premium",
    TRUE, "Regular"
)</f>
        <v>VIP</v>
      </c>
      <c r="N2385" s="32" cm="1">
        <f t="array" ref="N2385">_xlfn.IFS(
   FACT_ORDERS[[#This Row],[TypeOfClient]]="VIP", 0.2,
   FACT_ORDERS[[#This Row],[TypeOfClient]]="Premium", 0.1,
   TRUE, 0
)</f>
        <v>0.2</v>
      </c>
      <c r="O2385" s="31" cm="1">
        <f t="array" ref="O2385">_xlfn.IFS(
   FACT_ORDERS[[#This Row],[TotalAmount]]&gt;1500, 0.15,
   FACT_ORDERS[[#This Row],[TotalAmount]]&gt;1000, 0.1,
   FACT_ORDERS[[#This Row],[TotalAmount]]&gt;500, 0.05,
   TRUE, 0
)</f>
        <v>0</v>
      </c>
      <c r="P2385" s="28">
        <f xml:space="preserve"> FACT_ORDERS[[#This Row],[TotalAmount]] * (1 - (FACT_ORDERS[[#This Row],[ClientDiscount]] + FACT_ORDERS[[#This Row],[OrderDiscount]]) )</f>
        <v>120</v>
      </c>
      <c r="Q2385" s="28">
        <f>FACT_ORDERS[[#This Row],[TotalAmountWithDiscount]]+FACT_ORDERS[[#This Row],[DeliveryCost]]</f>
        <v>155</v>
      </c>
      <c r="R2385" s="35">
        <v>45501</v>
      </c>
      <c r="S2385" s="35" t="str">
        <f>IF(NETWORKDAYS(FACT_ORDERS[[#This Row],[Order-Date]], FACT_ORDERS[[#This Row],[ArrivalDate ]]) &gt; 10, "Late", "On Time")</f>
        <v>On Time</v>
      </c>
    </row>
    <row r="2386" spans="1:19" x14ac:dyDescent="0.3">
      <c r="A2386" s="12">
        <v>7384</v>
      </c>
      <c r="B2386" s="12">
        <v>297</v>
      </c>
      <c r="C2386" s="12">
        <v>10290</v>
      </c>
      <c r="D2386" s="12">
        <v>2385</v>
      </c>
      <c r="E2386" s="12" t="s">
        <v>244</v>
      </c>
      <c r="F2386" s="13">
        <v>44754</v>
      </c>
      <c r="G2386" s="26" t="s">
        <v>12871</v>
      </c>
      <c r="H2386" s="12">
        <v>37</v>
      </c>
      <c r="I2386" s="28">
        <f>VLOOKUP(B:B,DIM_PRODUCTS!A:F,5,FALSE)</f>
        <v>7</v>
      </c>
      <c r="J2386" s="28">
        <f>FACT_ORDERS[[#This Row],[ProductPrice]]*FACT_ORDERS[[#This Row],[Quantity]]</f>
        <v>259</v>
      </c>
      <c r="K2386" s="12" t="str">
        <f>VLOOKUP(C:C,DIM_CUSTOMERS!A:G,7,FALSE)</f>
        <v>Mexico</v>
      </c>
      <c r="L2386" s="30" cm="1">
        <f t="array" ref="L2386">_xlfn.IFS(
    AND(FACT_ORDERS[[#This Row],[DeliveryMehtod]]="shippment",FACT_ORDERS[[#This Row],[TotalAmount]]&gt;=200), 0,
    AND(FACT_ORDERS[[#This Row],[DeliveryMehtod]]="pickup"), 15,
    AND(FACT_ORDERS[[#This Row],[DeliveryMehtod]]="shippment",FACT_ORDERS[[#This Row],[TotalAmount]]&lt;200), 35
)</f>
        <v>0</v>
      </c>
      <c r="M2386" s="12" t="str" cm="1">
        <f t="array" ref="M2386">_xlfn.IFS(
    SUMIFS(FACT_ORDERS[TotalAmount], FACT_ORDERS[WD_CUSTOMERS],FACT_ORDERS[[#This Row],[WD_CUSTOMERS]])&gt;=15000, "VIP",
    SUMIFS(FACT_ORDERS[TotalAmount], FACT_ORDERS[WD_CUSTOMERS],FACT_ORDERS[[#This Row],[WD_CUSTOMERS]])&gt;=8000, "Premium",
    TRUE, "Regular"
)</f>
        <v>Regular</v>
      </c>
      <c r="N2386" s="32" cm="1">
        <f t="array" ref="N2386">_xlfn.IFS(
   FACT_ORDERS[[#This Row],[TypeOfClient]]="VIP", 0.2,
   FACT_ORDERS[[#This Row],[TypeOfClient]]="Premium", 0.1,
   TRUE, 0
)</f>
        <v>0</v>
      </c>
      <c r="O2386" s="31" cm="1">
        <f t="array" ref="O2386">_xlfn.IFS(
   FACT_ORDERS[[#This Row],[TotalAmount]]&gt;1500, 0.15,
   FACT_ORDERS[[#This Row],[TotalAmount]]&gt;1000, 0.1,
   FACT_ORDERS[[#This Row],[TotalAmount]]&gt;500, 0.05,
   TRUE, 0
)</f>
        <v>0</v>
      </c>
      <c r="P2386" s="28">
        <f xml:space="preserve"> FACT_ORDERS[[#This Row],[TotalAmount]] * (1 - (FACT_ORDERS[[#This Row],[ClientDiscount]] + FACT_ORDERS[[#This Row],[OrderDiscount]]) )</f>
        <v>259</v>
      </c>
      <c r="Q2386" s="28">
        <f>FACT_ORDERS[[#This Row],[TotalAmountWithDiscount]]+FACT_ORDERS[[#This Row],[DeliveryCost]]</f>
        <v>259</v>
      </c>
      <c r="R2386" s="35">
        <v>44765</v>
      </c>
      <c r="S2386" s="35" t="str">
        <f>IF(NETWORKDAYS(FACT_ORDERS[[#This Row],[Order-Date]], FACT_ORDERS[[#This Row],[ArrivalDate ]]) &gt; 10, "Late", "On Time")</f>
        <v>On Time</v>
      </c>
    </row>
    <row r="2387" spans="1:19" x14ac:dyDescent="0.3">
      <c r="A2387" s="12">
        <v>7385</v>
      </c>
      <c r="B2387" s="12">
        <v>241</v>
      </c>
      <c r="C2387" s="12">
        <v>10290</v>
      </c>
      <c r="D2387" s="12">
        <v>2386</v>
      </c>
      <c r="E2387" s="12" t="s">
        <v>243</v>
      </c>
      <c r="F2387" s="13">
        <v>44754</v>
      </c>
      <c r="G2387" s="26" t="s">
        <v>12872</v>
      </c>
      <c r="H2387" s="12">
        <v>20</v>
      </c>
      <c r="I2387" s="28">
        <f>VLOOKUP(B:B,DIM_PRODUCTS!A:F,5,FALSE)</f>
        <v>20</v>
      </c>
      <c r="J2387" s="28">
        <f>FACT_ORDERS[[#This Row],[ProductPrice]]*FACT_ORDERS[[#This Row],[Quantity]]</f>
        <v>400</v>
      </c>
      <c r="K2387" s="12" t="str">
        <f>VLOOKUP(C:C,DIM_CUSTOMERS!A:G,7,FALSE)</f>
        <v>Mexico</v>
      </c>
      <c r="L2387" s="30" cm="1">
        <f t="array" ref="L2387">_xlfn.IFS(
    AND(FACT_ORDERS[[#This Row],[DeliveryMehtod]]="shippment",FACT_ORDERS[[#This Row],[TotalAmount]]&gt;=200), 0,
    AND(FACT_ORDERS[[#This Row],[DeliveryMehtod]]="pickup"), 15,
    AND(FACT_ORDERS[[#This Row],[DeliveryMehtod]]="shippment",FACT_ORDERS[[#This Row],[TotalAmount]]&lt;200), 35
)</f>
        <v>15</v>
      </c>
      <c r="M2387" s="12" t="str" cm="1">
        <f t="array" ref="M2387">_xlfn.IFS(
    SUMIFS(FACT_ORDERS[TotalAmount], FACT_ORDERS[WD_CUSTOMERS],FACT_ORDERS[[#This Row],[WD_CUSTOMERS]])&gt;=15000, "VIP",
    SUMIFS(FACT_ORDERS[TotalAmount], FACT_ORDERS[WD_CUSTOMERS],FACT_ORDERS[[#This Row],[WD_CUSTOMERS]])&gt;=8000, "Premium",
    TRUE, "Regular"
)</f>
        <v>Regular</v>
      </c>
      <c r="N2387" s="32" cm="1">
        <f t="array" ref="N2387">_xlfn.IFS(
   FACT_ORDERS[[#This Row],[TypeOfClient]]="VIP", 0.2,
   FACT_ORDERS[[#This Row],[TypeOfClient]]="Premium", 0.1,
   TRUE, 0
)</f>
        <v>0</v>
      </c>
      <c r="O2387" s="31" cm="1">
        <f t="array" ref="O2387">_xlfn.IFS(
   FACT_ORDERS[[#This Row],[TotalAmount]]&gt;1500, 0.15,
   FACT_ORDERS[[#This Row],[TotalAmount]]&gt;1000, 0.1,
   FACT_ORDERS[[#This Row],[TotalAmount]]&gt;500, 0.05,
   TRUE, 0
)</f>
        <v>0</v>
      </c>
      <c r="P2387" s="28">
        <f xml:space="preserve"> FACT_ORDERS[[#This Row],[TotalAmount]] * (1 - (FACT_ORDERS[[#This Row],[ClientDiscount]] + FACT_ORDERS[[#This Row],[OrderDiscount]]) )</f>
        <v>400</v>
      </c>
      <c r="Q2387" s="28">
        <f>FACT_ORDERS[[#This Row],[TotalAmountWithDiscount]]+FACT_ORDERS[[#This Row],[DeliveryCost]]</f>
        <v>415</v>
      </c>
      <c r="R2387" s="35">
        <v>44766</v>
      </c>
      <c r="S2387" s="35" t="str">
        <f>IF(NETWORKDAYS(FACT_ORDERS[[#This Row],[Order-Date]], FACT_ORDERS[[#This Row],[ArrivalDate ]]) &gt; 10, "Late", "On Time")</f>
        <v>On Time</v>
      </c>
    </row>
    <row r="2388" spans="1:19" x14ac:dyDescent="0.3">
      <c r="A2388" s="12">
        <v>7386</v>
      </c>
      <c r="B2388" s="12">
        <v>230</v>
      </c>
      <c r="C2388" s="12">
        <v>10290</v>
      </c>
      <c r="D2388" s="12">
        <v>2387</v>
      </c>
      <c r="E2388" s="12" t="s">
        <v>243</v>
      </c>
      <c r="F2388" s="13">
        <v>44754</v>
      </c>
      <c r="G2388" s="26" t="s">
        <v>12873</v>
      </c>
      <c r="H2388" s="12">
        <v>17</v>
      </c>
      <c r="I2388" s="28">
        <f>VLOOKUP(B:B,DIM_PRODUCTS!A:F,5,FALSE)</f>
        <v>14</v>
      </c>
      <c r="J2388" s="28">
        <f>FACT_ORDERS[[#This Row],[ProductPrice]]*FACT_ORDERS[[#This Row],[Quantity]]</f>
        <v>238</v>
      </c>
      <c r="K2388" s="12" t="str">
        <f>VLOOKUP(C:C,DIM_CUSTOMERS!A:G,7,FALSE)</f>
        <v>Mexico</v>
      </c>
      <c r="L2388" s="30" cm="1">
        <f t="array" ref="L2388">_xlfn.IFS(
    AND(FACT_ORDERS[[#This Row],[DeliveryMehtod]]="shippment",FACT_ORDERS[[#This Row],[TotalAmount]]&gt;=200), 0,
    AND(FACT_ORDERS[[#This Row],[DeliveryMehtod]]="pickup"), 15,
    AND(FACT_ORDERS[[#This Row],[DeliveryMehtod]]="shippment",FACT_ORDERS[[#This Row],[TotalAmount]]&lt;200), 35
)</f>
        <v>15</v>
      </c>
      <c r="M2388" s="12" t="str" cm="1">
        <f t="array" ref="M2388">_xlfn.IFS(
    SUMIFS(FACT_ORDERS[TotalAmount], FACT_ORDERS[WD_CUSTOMERS],FACT_ORDERS[[#This Row],[WD_CUSTOMERS]])&gt;=15000, "VIP",
    SUMIFS(FACT_ORDERS[TotalAmount], FACT_ORDERS[WD_CUSTOMERS],FACT_ORDERS[[#This Row],[WD_CUSTOMERS]])&gt;=8000, "Premium",
    TRUE, "Regular"
)</f>
        <v>Regular</v>
      </c>
      <c r="N2388" s="32" cm="1">
        <f t="array" ref="N2388">_xlfn.IFS(
   FACT_ORDERS[[#This Row],[TypeOfClient]]="VIP", 0.2,
   FACT_ORDERS[[#This Row],[TypeOfClient]]="Premium", 0.1,
   TRUE, 0
)</f>
        <v>0</v>
      </c>
      <c r="O2388" s="31" cm="1">
        <f t="array" ref="O2388">_xlfn.IFS(
   FACT_ORDERS[[#This Row],[TotalAmount]]&gt;1500, 0.15,
   FACT_ORDERS[[#This Row],[TotalAmount]]&gt;1000, 0.1,
   FACT_ORDERS[[#This Row],[TotalAmount]]&gt;500, 0.05,
   TRUE, 0
)</f>
        <v>0</v>
      </c>
      <c r="P2388" s="28">
        <f xml:space="preserve"> FACT_ORDERS[[#This Row],[TotalAmount]] * (1 - (FACT_ORDERS[[#This Row],[ClientDiscount]] + FACT_ORDERS[[#This Row],[OrderDiscount]]) )</f>
        <v>238</v>
      </c>
      <c r="Q2388" s="28">
        <f>FACT_ORDERS[[#This Row],[TotalAmountWithDiscount]]+FACT_ORDERS[[#This Row],[DeliveryCost]]</f>
        <v>253</v>
      </c>
      <c r="R2388" s="35">
        <v>44774</v>
      </c>
      <c r="S2388" s="35" t="str">
        <f>IF(NETWORKDAYS(FACT_ORDERS[[#This Row],[Order-Date]], FACT_ORDERS[[#This Row],[ArrivalDate ]]) &gt; 10, "Late", "On Time")</f>
        <v>Late</v>
      </c>
    </row>
    <row r="2389" spans="1:19" x14ac:dyDescent="0.3">
      <c r="A2389" s="12">
        <v>7387</v>
      </c>
      <c r="B2389" s="12">
        <v>297</v>
      </c>
      <c r="C2389" s="12">
        <v>10290</v>
      </c>
      <c r="D2389" s="12">
        <v>2388</v>
      </c>
      <c r="E2389" s="12" t="s">
        <v>243</v>
      </c>
      <c r="F2389" s="13">
        <v>45429</v>
      </c>
      <c r="G2389" s="26" t="s">
        <v>12874</v>
      </c>
      <c r="H2389" s="12">
        <v>27</v>
      </c>
      <c r="I2389" s="28">
        <f>VLOOKUP(B:B,DIM_PRODUCTS!A:F,5,FALSE)</f>
        <v>7</v>
      </c>
      <c r="J2389" s="28">
        <f>FACT_ORDERS[[#This Row],[ProductPrice]]*FACT_ORDERS[[#This Row],[Quantity]]</f>
        <v>189</v>
      </c>
      <c r="K2389" s="12" t="str">
        <f>VLOOKUP(C:C,DIM_CUSTOMERS!A:G,7,FALSE)</f>
        <v>Mexico</v>
      </c>
      <c r="L2389" s="30" cm="1">
        <f t="array" ref="L2389">_xlfn.IFS(
    AND(FACT_ORDERS[[#This Row],[DeliveryMehtod]]="shippment",FACT_ORDERS[[#This Row],[TotalAmount]]&gt;=200), 0,
    AND(FACT_ORDERS[[#This Row],[DeliveryMehtod]]="pickup"), 15,
    AND(FACT_ORDERS[[#This Row],[DeliveryMehtod]]="shippment",FACT_ORDERS[[#This Row],[TotalAmount]]&lt;200), 35
)</f>
        <v>15</v>
      </c>
      <c r="M2389" s="12" t="str" cm="1">
        <f t="array" ref="M2389">_xlfn.IFS(
    SUMIFS(FACT_ORDERS[TotalAmount], FACT_ORDERS[WD_CUSTOMERS],FACT_ORDERS[[#This Row],[WD_CUSTOMERS]])&gt;=15000, "VIP",
    SUMIFS(FACT_ORDERS[TotalAmount], FACT_ORDERS[WD_CUSTOMERS],FACT_ORDERS[[#This Row],[WD_CUSTOMERS]])&gt;=8000, "Premium",
    TRUE, "Regular"
)</f>
        <v>Regular</v>
      </c>
      <c r="N2389" s="32" cm="1">
        <f t="array" ref="N2389">_xlfn.IFS(
   FACT_ORDERS[[#This Row],[TypeOfClient]]="VIP", 0.2,
   FACT_ORDERS[[#This Row],[TypeOfClient]]="Premium", 0.1,
   TRUE, 0
)</f>
        <v>0</v>
      </c>
      <c r="O2389" s="31" cm="1">
        <f t="array" ref="O2389">_xlfn.IFS(
   FACT_ORDERS[[#This Row],[TotalAmount]]&gt;1500, 0.15,
   FACT_ORDERS[[#This Row],[TotalAmount]]&gt;1000, 0.1,
   FACT_ORDERS[[#This Row],[TotalAmount]]&gt;500, 0.05,
   TRUE, 0
)</f>
        <v>0</v>
      </c>
      <c r="P2389" s="28">
        <f xml:space="preserve"> FACT_ORDERS[[#This Row],[TotalAmount]] * (1 - (FACT_ORDERS[[#This Row],[ClientDiscount]] + FACT_ORDERS[[#This Row],[OrderDiscount]]) )</f>
        <v>189</v>
      </c>
      <c r="Q2389" s="28">
        <f>FACT_ORDERS[[#This Row],[TotalAmountWithDiscount]]+FACT_ORDERS[[#This Row],[DeliveryCost]]</f>
        <v>204</v>
      </c>
      <c r="R2389" s="35">
        <v>45437</v>
      </c>
      <c r="S2389" s="35" t="str">
        <f>IF(NETWORKDAYS(FACT_ORDERS[[#This Row],[Order-Date]], FACT_ORDERS[[#This Row],[ArrivalDate ]]) &gt; 10, "Late", "On Time")</f>
        <v>On Time</v>
      </c>
    </row>
    <row r="2390" spans="1:19" x14ac:dyDescent="0.3">
      <c r="A2390" s="12">
        <v>7388</v>
      </c>
      <c r="B2390" s="12">
        <v>297</v>
      </c>
      <c r="C2390" s="12">
        <v>10290</v>
      </c>
      <c r="D2390" s="12">
        <v>2389</v>
      </c>
      <c r="E2390" s="12" t="s">
        <v>244</v>
      </c>
      <c r="F2390" s="13">
        <v>44899</v>
      </c>
      <c r="G2390" s="26" t="s">
        <v>12875</v>
      </c>
      <c r="H2390" s="12">
        <v>21</v>
      </c>
      <c r="I2390" s="28">
        <f>VLOOKUP(B:B,DIM_PRODUCTS!A:F,5,FALSE)</f>
        <v>7</v>
      </c>
      <c r="J2390" s="28">
        <f>FACT_ORDERS[[#This Row],[ProductPrice]]*FACT_ORDERS[[#This Row],[Quantity]]</f>
        <v>147</v>
      </c>
      <c r="K2390" s="12" t="str">
        <f>VLOOKUP(C:C,DIM_CUSTOMERS!A:G,7,FALSE)</f>
        <v>Mexico</v>
      </c>
      <c r="L2390" s="30" cm="1">
        <f t="array" ref="L2390">_xlfn.IFS(
    AND(FACT_ORDERS[[#This Row],[DeliveryMehtod]]="shippment",FACT_ORDERS[[#This Row],[TotalAmount]]&gt;=200), 0,
    AND(FACT_ORDERS[[#This Row],[DeliveryMehtod]]="pickup"), 15,
    AND(FACT_ORDERS[[#This Row],[DeliveryMehtod]]="shippment",FACT_ORDERS[[#This Row],[TotalAmount]]&lt;200), 35
)</f>
        <v>35</v>
      </c>
      <c r="M2390" s="12" t="str" cm="1">
        <f t="array" ref="M2390">_xlfn.IFS(
    SUMIFS(FACT_ORDERS[TotalAmount], FACT_ORDERS[WD_CUSTOMERS],FACT_ORDERS[[#This Row],[WD_CUSTOMERS]])&gt;=15000, "VIP",
    SUMIFS(FACT_ORDERS[TotalAmount], FACT_ORDERS[WD_CUSTOMERS],FACT_ORDERS[[#This Row],[WD_CUSTOMERS]])&gt;=8000, "Premium",
    TRUE, "Regular"
)</f>
        <v>Regular</v>
      </c>
      <c r="N2390" s="32" cm="1">
        <f t="array" ref="N2390">_xlfn.IFS(
   FACT_ORDERS[[#This Row],[TypeOfClient]]="VIP", 0.2,
   FACT_ORDERS[[#This Row],[TypeOfClient]]="Premium", 0.1,
   TRUE, 0
)</f>
        <v>0</v>
      </c>
      <c r="O2390" s="31" cm="1">
        <f t="array" ref="O2390">_xlfn.IFS(
   FACT_ORDERS[[#This Row],[TotalAmount]]&gt;1500, 0.15,
   FACT_ORDERS[[#This Row],[TotalAmount]]&gt;1000, 0.1,
   FACT_ORDERS[[#This Row],[TotalAmount]]&gt;500, 0.05,
   TRUE, 0
)</f>
        <v>0</v>
      </c>
      <c r="P2390" s="28">
        <f xml:space="preserve"> FACT_ORDERS[[#This Row],[TotalAmount]] * (1 - (FACT_ORDERS[[#This Row],[ClientDiscount]] + FACT_ORDERS[[#This Row],[OrderDiscount]]) )</f>
        <v>147</v>
      </c>
      <c r="Q2390" s="28">
        <f>FACT_ORDERS[[#This Row],[TotalAmountWithDiscount]]+FACT_ORDERS[[#This Row],[DeliveryCost]]</f>
        <v>182</v>
      </c>
      <c r="R2390" s="35">
        <v>44906</v>
      </c>
      <c r="S2390" s="35" t="str">
        <f>IF(NETWORKDAYS(FACT_ORDERS[[#This Row],[Order-Date]], FACT_ORDERS[[#This Row],[ArrivalDate ]]) &gt; 10, "Late", "On Time")</f>
        <v>On Time</v>
      </c>
    </row>
    <row r="2391" spans="1:19" x14ac:dyDescent="0.3">
      <c r="A2391" s="12">
        <v>7389</v>
      </c>
      <c r="B2391" s="12">
        <v>241</v>
      </c>
      <c r="C2391" s="12">
        <v>10290</v>
      </c>
      <c r="D2391" s="12">
        <v>2390</v>
      </c>
      <c r="E2391" s="12" t="s">
        <v>244</v>
      </c>
      <c r="F2391" s="13">
        <v>44899</v>
      </c>
      <c r="G2391" s="26" t="s">
        <v>4515</v>
      </c>
      <c r="H2391" s="12">
        <v>22</v>
      </c>
      <c r="I2391" s="28">
        <f>VLOOKUP(B:B,DIM_PRODUCTS!A:F,5,FALSE)</f>
        <v>20</v>
      </c>
      <c r="J2391" s="28">
        <f>FACT_ORDERS[[#This Row],[ProductPrice]]*FACT_ORDERS[[#This Row],[Quantity]]</f>
        <v>440</v>
      </c>
      <c r="K2391" s="12" t="str">
        <f>VLOOKUP(C:C,DIM_CUSTOMERS!A:G,7,FALSE)</f>
        <v>Mexico</v>
      </c>
      <c r="L2391" s="30" cm="1">
        <f t="array" ref="L2391">_xlfn.IFS(
    AND(FACT_ORDERS[[#This Row],[DeliveryMehtod]]="shippment",FACT_ORDERS[[#This Row],[TotalAmount]]&gt;=200), 0,
    AND(FACT_ORDERS[[#This Row],[DeliveryMehtod]]="pickup"), 15,
    AND(FACT_ORDERS[[#This Row],[DeliveryMehtod]]="shippment",FACT_ORDERS[[#This Row],[TotalAmount]]&lt;200), 35
)</f>
        <v>0</v>
      </c>
      <c r="M2391" s="12" t="str" cm="1">
        <f t="array" ref="M2391">_xlfn.IFS(
    SUMIFS(FACT_ORDERS[TotalAmount], FACT_ORDERS[WD_CUSTOMERS],FACT_ORDERS[[#This Row],[WD_CUSTOMERS]])&gt;=15000, "VIP",
    SUMIFS(FACT_ORDERS[TotalAmount], FACT_ORDERS[WD_CUSTOMERS],FACT_ORDERS[[#This Row],[WD_CUSTOMERS]])&gt;=8000, "Premium",
    TRUE, "Regular"
)</f>
        <v>Regular</v>
      </c>
      <c r="N2391" s="32" cm="1">
        <f t="array" ref="N2391">_xlfn.IFS(
   FACT_ORDERS[[#This Row],[TypeOfClient]]="VIP", 0.2,
   FACT_ORDERS[[#This Row],[TypeOfClient]]="Premium", 0.1,
   TRUE, 0
)</f>
        <v>0</v>
      </c>
      <c r="O2391" s="31" cm="1">
        <f t="array" ref="O2391">_xlfn.IFS(
   FACT_ORDERS[[#This Row],[TotalAmount]]&gt;1500, 0.15,
   FACT_ORDERS[[#This Row],[TotalAmount]]&gt;1000, 0.1,
   FACT_ORDERS[[#This Row],[TotalAmount]]&gt;500, 0.05,
   TRUE, 0
)</f>
        <v>0</v>
      </c>
      <c r="P2391" s="28">
        <f xml:space="preserve"> FACT_ORDERS[[#This Row],[TotalAmount]] * (1 - (FACT_ORDERS[[#This Row],[ClientDiscount]] + FACT_ORDERS[[#This Row],[OrderDiscount]]) )</f>
        <v>440</v>
      </c>
      <c r="Q2391" s="28">
        <f>FACT_ORDERS[[#This Row],[TotalAmountWithDiscount]]+FACT_ORDERS[[#This Row],[DeliveryCost]]</f>
        <v>440</v>
      </c>
      <c r="R2391" s="35">
        <v>44908</v>
      </c>
      <c r="S2391" s="35" t="str">
        <f>IF(NETWORKDAYS(FACT_ORDERS[[#This Row],[Order-Date]], FACT_ORDERS[[#This Row],[ArrivalDate ]]) &gt; 10, "Late", "On Time")</f>
        <v>On Time</v>
      </c>
    </row>
    <row r="2392" spans="1:19" x14ac:dyDescent="0.3">
      <c r="A2392" s="12">
        <v>7390</v>
      </c>
      <c r="B2392" s="12">
        <v>200</v>
      </c>
      <c r="C2392" s="12">
        <v>10290</v>
      </c>
      <c r="D2392" s="12">
        <v>2391</v>
      </c>
      <c r="E2392" s="12" t="s">
        <v>244</v>
      </c>
      <c r="F2392" s="13">
        <v>44899</v>
      </c>
      <c r="G2392" s="26" t="s">
        <v>3746</v>
      </c>
      <c r="H2392" s="12">
        <v>11</v>
      </c>
      <c r="I2392" s="28">
        <f>VLOOKUP(B:B,DIM_PRODUCTS!A:F,5,FALSE)</f>
        <v>15</v>
      </c>
      <c r="J2392" s="28">
        <f>FACT_ORDERS[[#This Row],[ProductPrice]]*FACT_ORDERS[[#This Row],[Quantity]]</f>
        <v>165</v>
      </c>
      <c r="K2392" s="12" t="str">
        <f>VLOOKUP(C:C,DIM_CUSTOMERS!A:G,7,FALSE)</f>
        <v>Mexico</v>
      </c>
      <c r="L2392" s="30" cm="1">
        <f t="array" ref="L2392">_xlfn.IFS(
    AND(FACT_ORDERS[[#This Row],[DeliveryMehtod]]="shippment",FACT_ORDERS[[#This Row],[TotalAmount]]&gt;=200), 0,
    AND(FACT_ORDERS[[#This Row],[DeliveryMehtod]]="pickup"), 15,
    AND(FACT_ORDERS[[#This Row],[DeliveryMehtod]]="shippment",FACT_ORDERS[[#This Row],[TotalAmount]]&lt;200), 35
)</f>
        <v>35</v>
      </c>
      <c r="M2392" s="12" t="str" cm="1">
        <f t="array" ref="M2392">_xlfn.IFS(
    SUMIFS(FACT_ORDERS[TotalAmount], FACT_ORDERS[WD_CUSTOMERS],FACT_ORDERS[[#This Row],[WD_CUSTOMERS]])&gt;=15000, "VIP",
    SUMIFS(FACT_ORDERS[TotalAmount], FACT_ORDERS[WD_CUSTOMERS],FACT_ORDERS[[#This Row],[WD_CUSTOMERS]])&gt;=8000, "Premium",
    TRUE, "Regular"
)</f>
        <v>Regular</v>
      </c>
      <c r="N2392" s="32" cm="1">
        <f t="array" ref="N2392">_xlfn.IFS(
   FACT_ORDERS[[#This Row],[TypeOfClient]]="VIP", 0.2,
   FACT_ORDERS[[#This Row],[TypeOfClient]]="Premium", 0.1,
   TRUE, 0
)</f>
        <v>0</v>
      </c>
      <c r="O2392" s="31" cm="1">
        <f t="array" ref="O2392">_xlfn.IFS(
   FACT_ORDERS[[#This Row],[TotalAmount]]&gt;1500, 0.15,
   FACT_ORDERS[[#This Row],[TotalAmount]]&gt;1000, 0.1,
   FACT_ORDERS[[#This Row],[TotalAmount]]&gt;500, 0.05,
   TRUE, 0
)</f>
        <v>0</v>
      </c>
      <c r="P2392" s="28">
        <f xml:space="preserve"> FACT_ORDERS[[#This Row],[TotalAmount]] * (1 - (FACT_ORDERS[[#This Row],[ClientDiscount]] + FACT_ORDERS[[#This Row],[OrderDiscount]]) )</f>
        <v>165</v>
      </c>
      <c r="Q2392" s="28">
        <f>FACT_ORDERS[[#This Row],[TotalAmountWithDiscount]]+FACT_ORDERS[[#This Row],[DeliveryCost]]</f>
        <v>200</v>
      </c>
      <c r="R2392" s="35">
        <v>44908</v>
      </c>
      <c r="S2392" s="35" t="str">
        <f>IF(NETWORKDAYS(FACT_ORDERS[[#This Row],[Order-Date]], FACT_ORDERS[[#This Row],[ArrivalDate ]]) &gt; 10, "Late", "On Time")</f>
        <v>On Time</v>
      </c>
    </row>
    <row r="2393" spans="1:19" x14ac:dyDescent="0.3">
      <c r="A2393" s="12">
        <v>7391</v>
      </c>
      <c r="B2393" s="12">
        <v>230</v>
      </c>
      <c r="C2393" s="12">
        <v>10290</v>
      </c>
      <c r="D2393" s="12">
        <v>2392</v>
      </c>
      <c r="E2393" s="12" t="s">
        <v>244</v>
      </c>
      <c r="F2393" s="13">
        <v>44899</v>
      </c>
      <c r="G2393" s="26" t="s">
        <v>12876</v>
      </c>
      <c r="H2393" s="12">
        <v>21</v>
      </c>
      <c r="I2393" s="28">
        <f>VLOOKUP(B:B,DIM_PRODUCTS!A:F,5,FALSE)</f>
        <v>14</v>
      </c>
      <c r="J2393" s="28">
        <f>FACT_ORDERS[[#This Row],[ProductPrice]]*FACT_ORDERS[[#This Row],[Quantity]]</f>
        <v>294</v>
      </c>
      <c r="K2393" s="12" t="str">
        <f>VLOOKUP(C:C,DIM_CUSTOMERS!A:G,7,FALSE)</f>
        <v>Mexico</v>
      </c>
      <c r="L2393" s="30" cm="1">
        <f t="array" ref="L2393">_xlfn.IFS(
    AND(FACT_ORDERS[[#This Row],[DeliveryMehtod]]="shippment",FACT_ORDERS[[#This Row],[TotalAmount]]&gt;=200), 0,
    AND(FACT_ORDERS[[#This Row],[DeliveryMehtod]]="pickup"), 15,
    AND(FACT_ORDERS[[#This Row],[DeliveryMehtod]]="shippment",FACT_ORDERS[[#This Row],[TotalAmount]]&lt;200), 35
)</f>
        <v>0</v>
      </c>
      <c r="M2393" s="12" t="str" cm="1">
        <f t="array" ref="M2393">_xlfn.IFS(
    SUMIFS(FACT_ORDERS[TotalAmount], FACT_ORDERS[WD_CUSTOMERS],FACT_ORDERS[[#This Row],[WD_CUSTOMERS]])&gt;=15000, "VIP",
    SUMIFS(FACT_ORDERS[TotalAmount], FACT_ORDERS[WD_CUSTOMERS],FACT_ORDERS[[#This Row],[WD_CUSTOMERS]])&gt;=8000, "Premium",
    TRUE, "Regular"
)</f>
        <v>Regular</v>
      </c>
      <c r="N2393" s="32" cm="1">
        <f t="array" ref="N2393">_xlfn.IFS(
   FACT_ORDERS[[#This Row],[TypeOfClient]]="VIP", 0.2,
   FACT_ORDERS[[#This Row],[TypeOfClient]]="Premium", 0.1,
   TRUE, 0
)</f>
        <v>0</v>
      </c>
      <c r="O2393" s="31" cm="1">
        <f t="array" ref="O2393">_xlfn.IFS(
   FACT_ORDERS[[#This Row],[TotalAmount]]&gt;1500, 0.15,
   FACT_ORDERS[[#This Row],[TotalAmount]]&gt;1000, 0.1,
   FACT_ORDERS[[#This Row],[TotalAmount]]&gt;500, 0.05,
   TRUE, 0
)</f>
        <v>0</v>
      </c>
      <c r="P2393" s="28">
        <f xml:space="preserve"> FACT_ORDERS[[#This Row],[TotalAmount]] * (1 - (FACT_ORDERS[[#This Row],[ClientDiscount]] + FACT_ORDERS[[#This Row],[OrderDiscount]]) )</f>
        <v>294</v>
      </c>
      <c r="Q2393" s="28">
        <f>FACT_ORDERS[[#This Row],[TotalAmountWithDiscount]]+FACT_ORDERS[[#This Row],[DeliveryCost]]</f>
        <v>294</v>
      </c>
      <c r="R2393" s="35">
        <v>44908</v>
      </c>
      <c r="S2393" s="35" t="str">
        <f>IF(NETWORKDAYS(FACT_ORDERS[[#This Row],[Order-Date]], FACT_ORDERS[[#This Row],[ArrivalDate ]]) &gt; 10, "Late", "On Time")</f>
        <v>On Time</v>
      </c>
    </row>
    <row r="2394" spans="1:19" x14ac:dyDescent="0.3">
      <c r="A2394" s="12">
        <v>7392</v>
      </c>
      <c r="B2394" s="12">
        <v>297</v>
      </c>
      <c r="C2394" s="12">
        <v>10290</v>
      </c>
      <c r="D2394" s="12">
        <v>2393</v>
      </c>
      <c r="E2394" s="12" t="s">
        <v>244</v>
      </c>
      <c r="F2394" s="13">
        <v>45475</v>
      </c>
      <c r="G2394" s="26" t="s">
        <v>12877</v>
      </c>
      <c r="H2394" s="12">
        <v>26</v>
      </c>
      <c r="I2394" s="28">
        <f>VLOOKUP(B:B,DIM_PRODUCTS!A:F,5,FALSE)</f>
        <v>7</v>
      </c>
      <c r="J2394" s="28">
        <f>FACT_ORDERS[[#This Row],[ProductPrice]]*FACT_ORDERS[[#This Row],[Quantity]]</f>
        <v>182</v>
      </c>
      <c r="K2394" s="12" t="str">
        <f>VLOOKUP(C:C,DIM_CUSTOMERS!A:G,7,FALSE)</f>
        <v>Mexico</v>
      </c>
      <c r="L2394" s="30" cm="1">
        <f t="array" ref="L2394">_xlfn.IFS(
    AND(FACT_ORDERS[[#This Row],[DeliveryMehtod]]="shippment",FACT_ORDERS[[#This Row],[TotalAmount]]&gt;=200), 0,
    AND(FACT_ORDERS[[#This Row],[DeliveryMehtod]]="pickup"), 15,
    AND(FACT_ORDERS[[#This Row],[DeliveryMehtod]]="shippment",FACT_ORDERS[[#This Row],[TotalAmount]]&lt;200), 35
)</f>
        <v>35</v>
      </c>
      <c r="M2394" s="12" t="str" cm="1">
        <f t="array" ref="M2394">_xlfn.IFS(
    SUMIFS(FACT_ORDERS[TotalAmount], FACT_ORDERS[WD_CUSTOMERS],FACT_ORDERS[[#This Row],[WD_CUSTOMERS]])&gt;=15000, "VIP",
    SUMIFS(FACT_ORDERS[TotalAmount], FACT_ORDERS[WD_CUSTOMERS],FACT_ORDERS[[#This Row],[WD_CUSTOMERS]])&gt;=8000, "Premium",
    TRUE, "Regular"
)</f>
        <v>Regular</v>
      </c>
      <c r="N2394" s="32" cm="1">
        <f t="array" ref="N2394">_xlfn.IFS(
   FACT_ORDERS[[#This Row],[TypeOfClient]]="VIP", 0.2,
   FACT_ORDERS[[#This Row],[TypeOfClient]]="Premium", 0.1,
   TRUE, 0
)</f>
        <v>0</v>
      </c>
      <c r="O2394" s="31" cm="1">
        <f t="array" ref="O2394">_xlfn.IFS(
   FACT_ORDERS[[#This Row],[TotalAmount]]&gt;1500, 0.15,
   FACT_ORDERS[[#This Row],[TotalAmount]]&gt;1000, 0.1,
   FACT_ORDERS[[#This Row],[TotalAmount]]&gt;500, 0.05,
   TRUE, 0
)</f>
        <v>0</v>
      </c>
      <c r="P2394" s="28">
        <f xml:space="preserve"> FACT_ORDERS[[#This Row],[TotalAmount]] * (1 - (FACT_ORDERS[[#This Row],[ClientDiscount]] + FACT_ORDERS[[#This Row],[OrderDiscount]]) )</f>
        <v>182</v>
      </c>
      <c r="Q2394" s="28">
        <f>FACT_ORDERS[[#This Row],[TotalAmountWithDiscount]]+FACT_ORDERS[[#This Row],[DeliveryCost]]</f>
        <v>217</v>
      </c>
      <c r="R2394" s="35">
        <v>45482</v>
      </c>
      <c r="S2394" s="35" t="str">
        <f>IF(NETWORKDAYS(FACT_ORDERS[[#This Row],[Order-Date]], FACT_ORDERS[[#This Row],[ArrivalDate ]]) &gt; 10, "Late", "On Time")</f>
        <v>On Time</v>
      </c>
    </row>
    <row r="2395" spans="1:19" x14ac:dyDescent="0.3">
      <c r="A2395" s="12">
        <v>7393</v>
      </c>
      <c r="B2395" s="12">
        <v>297</v>
      </c>
      <c r="C2395" s="12">
        <v>10290</v>
      </c>
      <c r="D2395" s="12">
        <v>2394</v>
      </c>
      <c r="E2395" s="12" t="s">
        <v>243</v>
      </c>
      <c r="F2395" s="13">
        <v>45133</v>
      </c>
      <c r="G2395" s="26" t="s">
        <v>12878</v>
      </c>
      <c r="H2395" s="12">
        <v>33</v>
      </c>
      <c r="I2395" s="28">
        <f>VLOOKUP(B:B,DIM_PRODUCTS!A:F,5,FALSE)</f>
        <v>7</v>
      </c>
      <c r="J2395" s="28">
        <f>FACT_ORDERS[[#This Row],[ProductPrice]]*FACT_ORDERS[[#This Row],[Quantity]]</f>
        <v>231</v>
      </c>
      <c r="K2395" s="12" t="str">
        <f>VLOOKUP(C:C,DIM_CUSTOMERS!A:G,7,FALSE)</f>
        <v>Mexico</v>
      </c>
      <c r="L2395" s="30" cm="1">
        <f t="array" ref="L2395">_xlfn.IFS(
    AND(FACT_ORDERS[[#This Row],[DeliveryMehtod]]="shippment",FACT_ORDERS[[#This Row],[TotalAmount]]&gt;=200), 0,
    AND(FACT_ORDERS[[#This Row],[DeliveryMehtod]]="pickup"), 15,
    AND(FACT_ORDERS[[#This Row],[DeliveryMehtod]]="shippment",FACT_ORDERS[[#This Row],[TotalAmount]]&lt;200), 35
)</f>
        <v>15</v>
      </c>
      <c r="M2395" s="12" t="str" cm="1">
        <f t="array" ref="M2395">_xlfn.IFS(
    SUMIFS(FACT_ORDERS[TotalAmount], FACT_ORDERS[WD_CUSTOMERS],FACT_ORDERS[[#This Row],[WD_CUSTOMERS]])&gt;=15000, "VIP",
    SUMIFS(FACT_ORDERS[TotalAmount], FACT_ORDERS[WD_CUSTOMERS],FACT_ORDERS[[#This Row],[WD_CUSTOMERS]])&gt;=8000, "Premium",
    TRUE, "Regular"
)</f>
        <v>Regular</v>
      </c>
      <c r="N2395" s="32" cm="1">
        <f t="array" ref="N2395">_xlfn.IFS(
   FACT_ORDERS[[#This Row],[TypeOfClient]]="VIP", 0.2,
   FACT_ORDERS[[#This Row],[TypeOfClient]]="Premium", 0.1,
   TRUE, 0
)</f>
        <v>0</v>
      </c>
      <c r="O2395" s="31" cm="1">
        <f t="array" ref="O2395">_xlfn.IFS(
   FACT_ORDERS[[#This Row],[TotalAmount]]&gt;1500, 0.15,
   FACT_ORDERS[[#This Row],[TotalAmount]]&gt;1000, 0.1,
   FACT_ORDERS[[#This Row],[TotalAmount]]&gt;500, 0.05,
   TRUE, 0
)</f>
        <v>0</v>
      </c>
      <c r="P2395" s="28">
        <f xml:space="preserve"> FACT_ORDERS[[#This Row],[TotalAmount]] * (1 - (FACT_ORDERS[[#This Row],[ClientDiscount]] + FACT_ORDERS[[#This Row],[OrderDiscount]]) )</f>
        <v>231</v>
      </c>
      <c r="Q2395" s="28">
        <f>FACT_ORDERS[[#This Row],[TotalAmountWithDiscount]]+FACT_ORDERS[[#This Row],[DeliveryCost]]</f>
        <v>246</v>
      </c>
      <c r="R2395" s="35">
        <v>45149</v>
      </c>
      <c r="S2395" s="35" t="str">
        <f>IF(NETWORKDAYS(FACT_ORDERS[[#This Row],[Order-Date]], FACT_ORDERS[[#This Row],[ArrivalDate ]]) &gt; 10, "Late", "On Time")</f>
        <v>Late</v>
      </c>
    </row>
    <row r="2396" spans="1:19" x14ac:dyDescent="0.3">
      <c r="A2396" s="12">
        <v>7394</v>
      </c>
      <c r="B2396" s="12">
        <v>241</v>
      </c>
      <c r="C2396" s="12">
        <v>10290</v>
      </c>
      <c r="D2396" s="12">
        <v>2395</v>
      </c>
      <c r="E2396" s="12" t="s">
        <v>244</v>
      </c>
      <c r="F2396" s="13">
        <v>45133</v>
      </c>
      <c r="G2396" s="26" t="s">
        <v>4144</v>
      </c>
      <c r="H2396" s="12">
        <v>13</v>
      </c>
      <c r="I2396" s="28">
        <f>VLOOKUP(B:B,DIM_PRODUCTS!A:F,5,FALSE)</f>
        <v>20</v>
      </c>
      <c r="J2396" s="28">
        <f>FACT_ORDERS[[#This Row],[ProductPrice]]*FACT_ORDERS[[#This Row],[Quantity]]</f>
        <v>260</v>
      </c>
      <c r="K2396" s="12" t="str">
        <f>VLOOKUP(C:C,DIM_CUSTOMERS!A:G,7,FALSE)</f>
        <v>Mexico</v>
      </c>
      <c r="L2396" s="30" cm="1">
        <f t="array" ref="L2396">_xlfn.IFS(
    AND(FACT_ORDERS[[#This Row],[DeliveryMehtod]]="shippment",FACT_ORDERS[[#This Row],[TotalAmount]]&gt;=200), 0,
    AND(FACT_ORDERS[[#This Row],[DeliveryMehtod]]="pickup"), 15,
    AND(FACT_ORDERS[[#This Row],[DeliveryMehtod]]="shippment",FACT_ORDERS[[#This Row],[TotalAmount]]&lt;200), 35
)</f>
        <v>0</v>
      </c>
      <c r="M2396" s="12" t="str" cm="1">
        <f t="array" ref="M2396">_xlfn.IFS(
    SUMIFS(FACT_ORDERS[TotalAmount], FACT_ORDERS[WD_CUSTOMERS],FACT_ORDERS[[#This Row],[WD_CUSTOMERS]])&gt;=15000, "VIP",
    SUMIFS(FACT_ORDERS[TotalAmount], FACT_ORDERS[WD_CUSTOMERS],FACT_ORDERS[[#This Row],[WD_CUSTOMERS]])&gt;=8000, "Premium",
    TRUE, "Regular"
)</f>
        <v>Regular</v>
      </c>
      <c r="N2396" s="32" cm="1">
        <f t="array" ref="N2396">_xlfn.IFS(
   FACT_ORDERS[[#This Row],[TypeOfClient]]="VIP", 0.2,
   FACT_ORDERS[[#This Row],[TypeOfClient]]="Premium", 0.1,
   TRUE, 0
)</f>
        <v>0</v>
      </c>
      <c r="O2396" s="31" cm="1">
        <f t="array" ref="O2396">_xlfn.IFS(
   FACT_ORDERS[[#This Row],[TotalAmount]]&gt;1500, 0.15,
   FACT_ORDERS[[#This Row],[TotalAmount]]&gt;1000, 0.1,
   FACT_ORDERS[[#This Row],[TotalAmount]]&gt;500, 0.05,
   TRUE, 0
)</f>
        <v>0</v>
      </c>
      <c r="P2396" s="28">
        <f xml:space="preserve"> FACT_ORDERS[[#This Row],[TotalAmount]] * (1 - (FACT_ORDERS[[#This Row],[ClientDiscount]] + FACT_ORDERS[[#This Row],[OrderDiscount]]) )</f>
        <v>260</v>
      </c>
      <c r="Q2396" s="28">
        <f>FACT_ORDERS[[#This Row],[TotalAmountWithDiscount]]+FACT_ORDERS[[#This Row],[DeliveryCost]]</f>
        <v>260</v>
      </c>
      <c r="R2396" s="35">
        <v>45149</v>
      </c>
      <c r="S2396" s="35" t="str">
        <f>IF(NETWORKDAYS(FACT_ORDERS[[#This Row],[Order-Date]], FACT_ORDERS[[#This Row],[ArrivalDate ]]) &gt; 10, "Late", "On Time")</f>
        <v>Late</v>
      </c>
    </row>
    <row r="2397" spans="1:19" x14ac:dyDescent="0.3">
      <c r="A2397" s="12">
        <v>7395</v>
      </c>
      <c r="B2397" s="12">
        <v>230</v>
      </c>
      <c r="C2397" s="12">
        <v>10290</v>
      </c>
      <c r="D2397" s="12">
        <v>2396</v>
      </c>
      <c r="E2397" s="12" t="s">
        <v>244</v>
      </c>
      <c r="F2397" s="13">
        <v>45133</v>
      </c>
      <c r="G2397" s="26" t="s">
        <v>3943</v>
      </c>
      <c r="H2397" s="12">
        <v>23</v>
      </c>
      <c r="I2397" s="28">
        <f>VLOOKUP(B:B,DIM_PRODUCTS!A:F,5,FALSE)</f>
        <v>14</v>
      </c>
      <c r="J2397" s="28">
        <f>FACT_ORDERS[[#This Row],[ProductPrice]]*FACT_ORDERS[[#This Row],[Quantity]]</f>
        <v>322</v>
      </c>
      <c r="K2397" s="12" t="str">
        <f>VLOOKUP(C:C,DIM_CUSTOMERS!A:G,7,FALSE)</f>
        <v>Mexico</v>
      </c>
      <c r="L2397" s="30" cm="1">
        <f t="array" ref="L2397">_xlfn.IFS(
    AND(FACT_ORDERS[[#This Row],[DeliveryMehtod]]="shippment",FACT_ORDERS[[#This Row],[TotalAmount]]&gt;=200), 0,
    AND(FACT_ORDERS[[#This Row],[DeliveryMehtod]]="pickup"), 15,
    AND(FACT_ORDERS[[#This Row],[DeliveryMehtod]]="shippment",FACT_ORDERS[[#This Row],[TotalAmount]]&lt;200), 35
)</f>
        <v>0</v>
      </c>
      <c r="M2397" s="12" t="str" cm="1">
        <f t="array" ref="M2397">_xlfn.IFS(
    SUMIFS(FACT_ORDERS[TotalAmount], FACT_ORDERS[WD_CUSTOMERS],FACT_ORDERS[[#This Row],[WD_CUSTOMERS]])&gt;=15000, "VIP",
    SUMIFS(FACT_ORDERS[TotalAmount], FACT_ORDERS[WD_CUSTOMERS],FACT_ORDERS[[#This Row],[WD_CUSTOMERS]])&gt;=8000, "Premium",
    TRUE, "Regular"
)</f>
        <v>Regular</v>
      </c>
      <c r="N2397" s="32" cm="1">
        <f t="array" ref="N2397">_xlfn.IFS(
   FACT_ORDERS[[#This Row],[TypeOfClient]]="VIP", 0.2,
   FACT_ORDERS[[#This Row],[TypeOfClient]]="Premium", 0.1,
   TRUE, 0
)</f>
        <v>0</v>
      </c>
      <c r="O2397" s="31" cm="1">
        <f t="array" ref="O2397">_xlfn.IFS(
   FACT_ORDERS[[#This Row],[TotalAmount]]&gt;1500, 0.15,
   FACT_ORDERS[[#This Row],[TotalAmount]]&gt;1000, 0.1,
   FACT_ORDERS[[#This Row],[TotalAmount]]&gt;500, 0.05,
   TRUE, 0
)</f>
        <v>0</v>
      </c>
      <c r="P2397" s="28">
        <f xml:space="preserve"> FACT_ORDERS[[#This Row],[TotalAmount]] * (1 - (FACT_ORDERS[[#This Row],[ClientDiscount]] + FACT_ORDERS[[#This Row],[OrderDiscount]]) )</f>
        <v>322</v>
      </c>
      <c r="Q2397" s="28">
        <f>FACT_ORDERS[[#This Row],[TotalAmountWithDiscount]]+FACT_ORDERS[[#This Row],[DeliveryCost]]</f>
        <v>322</v>
      </c>
      <c r="R2397" s="35">
        <v>45144</v>
      </c>
      <c r="S2397" s="35" t="str">
        <f>IF(NETWORKDAYS(FACT_ORDERS[[#This Row],[Order-Date]], FACT_ORDERS[[#This Row],[ArrivalDate ]]) &gt; 10, "Late", "On Time")</f>
        <v>On Time</v>
      </c>
    </row>
    <row r="2398" spans="1:19" x14ac:dyDescent="0.3">
      <c r="A2398" s="12">
        <v>7396</v>
      </c>
      <c r="B2398" s="12">
        <v>297</v>
      </c>
      <c r="C2398" s="12">
        <v>10290</v>
      </c>
      <c r="D2398" s="12">
        <v>2397</v>
      </c>
      <c r="E2398" s="12" t="s">
        <v>244</v>
      </c>
      <c r="F2398" s="13">
        <v>45096</v>
      </c>
      <c r="G2398" s="26" t="s">
        <v>12879</v>
      </c>
      <c r="H2398" s="12">
        <v>26</v>
      </c>
      <c r="I2398" s="28">
        <f>VLOOKUP(B:B,DIM_PRODUCTS!A:F,5,FALSE)</f>
        <v>7</v>
      </c>
      <c r="J2398" s="28">
        <f>FACT_ORDERS[[#This Row],[ProductPrice]]*FACT_ORDERS[[#This Row],[Quantity]]</f>
        <v>182</v>
      </c>
      <c r="K2398" s="12" t="str">
        <f>VLOOKUP(C:C,DIM_CUSTOMERS!A:G,7,FALSE)</f>
        <v>Mexico</v>
      </c>
      <c r="L2398" s="30" cm="1">
        <f t="array" ref="L2398">_xlfn.IFS(
    AND(FACT_ORDERS[[#This Row],[DeliveryMehtod]]="shippment",FACT_ORDERS[[#This Row],[TotalAmount]]&gt;=200), 0,
    AND(FACT_ORDERS[[#This Row],[DeliveryMehtod]]="pickup"), 15,
    AND(FACT_ORDERS[[#This Row],[DeliveryMehtod]]="shippment",FACT_ORDERS[[#This Row],[TotalAmount]]&lt;200), 35
)</f>
        <v>35</v>
      </c>
      <c r="M2398" s="12" t="str" cm="1">
        <f t="array" ref="M2398">_xlfn.IFS(
    SUMIFS(FACT_ORDERS[TotalAmount], FACT_ORDERS[WD_CUSTOMERS],FACT_ORDERS[[#This Row],[WD_CUSTOMERS]])&gt;=15000, "VIP",
    SUMIFS(FACT_ORDERS[TotalAmount], FACT_ORDERS[WD_CUSTOMERS],FACT_ORDERS[[#This Row],[WD_CUSTOMERS]])&gt;=8000, "Premium",
    TRUE, "Regular"
)</f>
        <v>Regular</v>
      </c>
      <c r="N2398" s="32" cm="1">
        <f t="array" ref="N2398">_xlfn.IFS(
   FACT_ORDERS[[#This Row],[TypeOfClient]]="VIP", 0.2,
   FACT_ORDERS[[#This Row],[TypeOfClient]]="Premium", 0.1,
   TRUE, 0
)</f>
        <v>0</v>
      </c>
      <c r="O2398" s="31" cm="1">
        <f t="array" ref="O2398">_xlfn.IFS(
   FACT_ORDERS[[#This Row],[TotalAmount]]&gt;1500, 0.15,
   FACT_ORDERS[[#This Row],[TotalAmount]]&gt;1000, 0.1,
   FACT_ORDERS[[#This Row],[TotalAmount]]&gt;500, 0.05,
   TRUE, 0
)</f>
        <v>0</v>
      </c>
      <c r="P2398" s="28">
        <f xml:space="preserve"> FACT_ORDERS[[#This Row],[TotalAmount]] * (1 - (FACT_ORDERS[[#This Row],[ClientDiscount]] + FACT_ORDERS[[#This Row],[OrderDiscount]]) )</f>
        <v>182</v>
      </c>
      <c r="Q2398" s="28">
        <f>FACT_ORDERS[[#This Row],[TotalAmountWithDiscount]]+FACT_ORDERS[[#This Row],[DeliveryCost]]</f>
        <v>217</v>
      </c>
      <c r="R2398" s="35">
        <v>45105</v>
      </c>
      <c r="S2398" s="35" t="str">
        <f>IF(NETWORKDAYS(FACT_ORDERS[[#This Row],[Order-Date]], FACT_ORDERS[[#This Row],[ArrivalDate ]]) &gt; 10, "Late", "On Time")</f>
        <v>On Time</v>
      </c>
    </row>
    <row r="2399" spans="1:19" x14ac:dyDescent="0.3">
      <c r="A2399" s="12">
        <v>7397</v>
      </c>
      <c r="B2399" s="12">
        <v>241</v>
      </c>
      <c r="C2399" s="12">
        <v>10290</v>
      </c>
      <c r="D2399" s="12">
        <v>2398</v>
      </c>
      <c r="E2399" s="12" t="s">
        <v>243</v>
      </c>
      <c r="F2399" s="13">
        <v>45096</v>
      </c>
      <c r="G2399" s="26" t="s">
        <v>12880</v>
      </c>
      <c r="H2399" s="12">
        <v>21</v>
      </c>
      <c r="I2399" s="28">
        <f>VLOOKUP(B:B,DIM_PRODUCTS!A:F,5,FALSE)</f>
        <v>20</v>
      </c>
      <c r="J2399" s="28">
        <f>FACT_ORDERS[[#This Row],[ProductPrice]]*FACT_ORDERS[[#This Row],[Quantity]]</f>
        <v>420</v>
      </c>
      <c r="K2399" s="12" t="str">
        <f>VLOOKUP(C:C,DIM_CUSTOMERS!A:G,7,FALSE)</f>
        <v>Mexico</v>
      </c>
      <c r="L2399" s="30" cm="1">
        <f t="array" ref="L2399">_xlfn.IFS(
    AND(FACT_ORDERS[[#This Row],[DeliveryMehtod]]="shippment",FACT_ORDERS[[#This Row],[TotalAmount]]&gt;=200), 0,
    AND(FACT_ORDERS[[#This Row],[DeliveryMehtod]]="pickup"), 15,
    AND(FACT_ORDERS[[#This Row],[DeliveryMehtod]]="shippment",FACT_ORDERS[[#This Row],[TotalAmount]]&lt;200), 35
)</f>
        <v>15</v>
      </c>
      <c r="M2399" s="12" t="str" cm="1">
        <f t="array" ref="M2399">_xlfn.IFS(
    SUMIFS(FACT_ORDERS[TotalAmount], FACT_ORDERS[WD_CUSTOMERS],FACT_ORDERS[[#This Row],[WD_CUSTOMERS]])&gt;=15000, "VIP",
    SUMIFS(FACT_ORDERS[TotalAmount], FACT_ORDERS[WD_CUSTOMERS],FACT_ORDERS[[#This Row],[WD_CUSTOMERS]])&gt;=8000, "Premium",
    TRUE, "Regular"
)</f>
        <v>Regular</v>
      </c>
      <c r="N2399" s="32" cm="1">
        <f t="array" ref="N2399">_xlfn.IFS(
   FACT_ORDERS[[#This Row],[TypeOfClient]]="VIP", 0.2,
   FACT_ORDERS[[#This Row],[TypeOfClient]]="Premium", 0.1,
   TRUE, 0
)</f>
        <v>0</v>
      </c>
      <c r="O2399" s="31" cm="1">
        <f t="array" ref="O2399">_xlfn.IFS(
   FACT_ORDERS[[#This Row],[TotalAmount]]&gt;1500, 0.15,
   FACT_ORDERS[[#This Row],[TotalAmount]]&gt;1000, 0.1,
   FACT_ORDERS[[#This Row],[TotalAmount]]&gt;500, 0.05,
   TRUE, 0
)</f>
        <v>0</v>
      </c>
      <c r="P2399" s="28">
        <f xml:space="preserve"> FACT_ORDERS[[#This Row],[TotalAmount]] * (1 - (FACT_ORDERS[[#This Row],[ClientDiscount]] + FACT_ORDERS[[#This Row],[OrderDiscount]]) )</f>
        <v>420</v>
      </c>
      <c r="Q2399" s="28">
        <f>FACT_ORDERS[[#This Row],[TotalAmountWithDiscount]]+FACT_ORDERS[[#This Row],[DeliveryCost]]</f>
        <v>435</v>
      </c>
      <c r="R2399" s="35">
        <v>45105</v>
      </c>
      <c r="S2399" s="35" t="str">
        <f>IF(NETWORKDAYS(FACT_ORDERS[[#This Row],[Order-Date]], FACT_ORDERS[[#This Row],[ArrivalDate ]]) &gt; 10, "Late", "On Time")</f>
        <v>On Time</v>
      </c>
    </row>
    <row r="2400" spans="1:19" x14ac:dyDescent="0.3">
      <c r="A2400" s="12">
        <v>7398</v>
      </c>
      <c r="B2400" s="12">
        <v>230</v>
      </c>
      <c r="C2400" s="12">
        <v>10290</v>
      </c>
      <c r="D2400" s="12">
        <v>2399</v>
      </c>
      <c r="E2400" s="12" t="s">
        <v>243</v>
      </c>
      <c r="F2400" s="13">
        <v>45096</v>
      </c>
      <c r="G2400" s="26" t="s">
        <v>12881</v>
      </c>
      <c r="H2400" s="12">
        <v>29</v>
      </c>
      <c r="I2400" s="28">
        <f>VLOOKUP(B:B,DIM_PRODUCTS!A:F,5,FALSE)</f>
        <v>14</v>
      </c>
      <c r="J2400" s="28">
        <f>FACT_ORDERS[[#This Row],[ProductPrice]]*FACT_ORDERS[[#This Row],[Quantity]]</f>
        <v>406</v>
      </c>
      <c r="K2400" s="12" t="str">
        <f>VLOOKUP(C:C,DIM_CUSTOMERS!A:G,7,FALSE)</f>
        <v>Mexico</v>
      </c>
      <c r="L2400" s="30" cm="1">
        <f t="array" ref="L2400">_xlfn.IFS(
    AND(FACT_ORDERS[[#This Row],[DeliveryMehtod]]="shippment",FACT_ORDERS[[#This Row],[TotalAmount]]&gt;=200), 0,
    AND(FACT_ORDERS[[#This Row],[DeliveryMehtod]]="pickup"), 15,
    AND(FACT_ORDERS[[#This Row],[DeliveryMehtod]]="shippment",FACT_ORDERS[[#This Row],[TotalAmount]]&lt;200), 35
)</f>
        <v>15</v>
      </c>
      <c r="M2400" s="12" t="str" cm="1">
        <f t="array" ref="M2400">_xlfn.IFS(
    SUMIFS(FACT_ORDERS[TotalAmount], FACT_ORDERS[WD_CUSTOMERS],FACT_ORDERS[[#This Row],[WD_CUSTOMERS]])&gt;=15000, "VIP",
    SUMIFS(FACT_ORDERS[TotalAmount], FACT_ORDERS[WD_CUSTOMERS],FACT_ORDERS[[#This Row],[WD_CUSTOMERS]])&gt;=8000, "Premium",
    TRUE, "Regular"
)</f>
        <v>Regular</v>
      </c>
      <c r="N2400" s="32" cm="1">
        <f t="array" ref="N2400">_xlfn.IFS(
   FACT_ORDERS[[#This Row],[TypeOfClient]]="VIP", 0.2,
   FACT_ORDERS[[#This Row],[TypeOfClient]]="Premium", 0.1,
   TRUE, 0
)</f>
        <v>0</v>
      </c>
      <c r="O2400" s="31" cm="1">
        <f t="array" ref="O2400">_xlfn.IFS(
   FACT_ORDERS[[#This Row],[TotalAmount]]&gt;1500, 0.15,
   FACT_ORDERS[[#This Row],[TotalAmount]]&gt;1000, 0.1,
   FACT_ORDERS[[#This Row],[TotalAmount]]&gt;500, 0.05,
   TRUE, 0
)</f>
        <v>0</v>
      </c>
      <c r="P2400" s="28">
        <f xml:space="preserve"> FACT_ORDERS[[#This Row],[TotalAmount]] * (1 - (FACT_ORDERS[[#This Row],[ClientDiscount]] + FACT_ORDERS[[#This Row],[OrderDiscount]]) )</f>
        <v>406</v>
      </c>
      <c r="Q2400" s="28">
        <f>FACT_ORDERS[[#This Row],[TotalAmountWithDiscount]]+FACT_ORDERS[[#This Row],[DeliveryCost]]</f>
        <v>421</v>
      </c>
      <c r="R2400" s="35">
        <v>45106</v>
      </c>
      <c r="S2400" s="35" t="str">
        <f>IF(NETWORKDAYS(FACT_ORDERS[[#This Row],[Order-Date]], FACT_ORDERS[[#This Row],[ArrivalDate ]]) &gt; 10, "Late", "On Time")</f>
        <v>On Time</v>
      </c>
    </row>
    <row r="2401" spans="1:19" x14ac:dyDescent="0.3">
      <c r="A2401" s="12">
        <v>7399</v>
      </c>
      <c r="B2401" s="12">
        <v>297</v>
      </c>
      <c r="C2401" s="12">
        <v>10290</v>
      </c>
      <c r="D2401" s="12">
        <v>2400</v>
      </c>
      <c r="E2401" s="12" t="s">
        <v>244</v>
      </c>
      <c r="F2401" s="13">
        <v>44187</v>
      </c>
      <c r="G2401" s="26" t="s">
        <v>12328</v>
      </c>
      <c r="H2401" s="12">
        <v>27</v>
      </c>
      <c r="I2401" s="28">
        <f>VLOOKUP(B:B,DIM_PRODUCTS!A:F,5,FALSE)</f>
        <v>7</v>
      </c>
      <c r="J2401" s="28">
        <f>FACT_ORDERS[[#This Row],[ProductPrice]]*FACT_ORDERS[[#This Row],[Quantity]]</f>
        <v>189</v>
      </c>
      <c r="K2401" s="12" t="str">
        <f>VLOOKUP(C:C,DIM_CUSTOMERS!A:G,7,FALSE)</f>
        <v>Mexico</v>
      </c>
      <c r="L2401" s="30" cm="1">
        <f t="array" ref="L2401">_xlfn.IFS(
    AND(FACT_ORDERS[[#This Row],[DeliveryMehtod]]="shippment",FACT_ORDERS[[#This Row],[TotalAmount]]&gt;=200), 0,
    AND(FACT_ORDERS[[#This Row],[DeliveryMehtod]]="pickup"), 15,
    AND(FACT_ORDERS[[#This Row],[DeliveryMehtod]]="shippment",FACT_ORDERS[[#This Row],[TotalAmount]]&lt;200), 35
)</f>
        <v>35</v>
      </c>
      <c r="M2401" s="12" t="str" cm="1">
        <f t="array" ref="M2401">_xlfn.IFS(
    SUMIFS(FACT_ORDERS[TotalAmount], FACT_ORDERS[WD_CUSTOMERS],FACT_ORDERS[[#This Row],[WD_CUSTOMERS]])&gt;=15000, "VIP",
    SUMIFS(FACT_ORDERS[TotalAmount], FACT_ORDERS[WD_CUSTOMERS],FACT_ORDERS[[#This Row],[WD_CUSTOMERS]])&gt;=8000, "Premium",
    TRUE, "Regular"
)</f>
        <v>Regular</v>
      </c>
      <c r="N2401" s="32" cm="1">
        <f t="array" ref="N2401">_xlfn.IFS(
   FACT_ORDERS[[#This Row],[TypeOfClient]]="VIP", 0.2,
   FACT_ORDERS[[#This Row],[TypeOfClient]]="Premium", 0.1,
   TRUE, 0
)</f>
        <v>0</v>
      </c>
      <c r="O2401" s="31" cm="1">
        <f t="array" ref="O2401">_xlfn.IFS(
   FACT_ORDERS[[#This Row],[TotalAmount]]&gt;1500, 0.15,
   FACT_ORDERS[[#This Row],[TotalAmount]]&gt;1000, 0.1,
   FACT_ORDERS[[#This Row],[TotalAmount]]&gt;500, 0.05,
   TRUE, 0
)</f>
        <v>0</v>
      </c>
      <c r="P2401" s="28">
        <f xml:space="preserve"> FACT_ORDERS[[#This Row],[TotalAmount]] * (1 - (FACT_ORDERS[[#This Row],[ClientDiscount]] + FACT_ORDERS[[#This Row],[OrderDiscount]]) )</f>
        <v>189</v>
      </c>
      <c r="Q2401" s="28">
        <f>FACT_ORDERS[[#This Row],[TotalAmountWithDiscount]]+FACT_ORDERS[[#This Row],[DeliveryCost]]</f>
        <v>224</v>
      </c>
      <c r="R2401" s="35">
        <v>44196</v>
      </c>
      <c r="S2401" s="35" t="str">
        <f>IF(NETWORKDAYS(FACT_ORDERS[[#This Row],[Order-Date]], FACT_ORDERS[[#This Row],[ArrivalDate ]]) &gt; 10, "Late", "On Time")</f>
        <v>On Time</v>
      </c>
    </row>
    <row r="2402" spans="1:19" x14ac:dyDescent="0.3">
      <c r="A2402" s="12">
        <v>7400</v>
      </c>
      <c r="B2402" s="12">
        <v>241</v>
      </c>
      <c r="C2402" s="12">
        <v>10290</v>
      </c>
      <c r="D2402" s="12">
        <v>2401</v>
      </c>
      <c r="E2402" s="12" t="s">
        <v>244</v>
      </c>
      <c r="F2402" s="13">
        <v>44187</v>
      </c>
      <c r="G2402" s="26" t="s">
        <v>12419</v>
      </c>
      <c r="H2402" s="12">
        <v>18</v>
      </c>
      <c r="I2402" s="28">
        <f>VLOOKUP(B:B,DIM_PRODUCTS!A:F,5,FALSE)</f>
        <v>20</v>
      </c>
      <c r="J2402" s="28">
        <f>FACT_ORDERS[[#This Row],[ProductPrice]]*FACT_ORDERS[[#This Row],[Quantity]]</f>
        <v>360</v>
      </c>
      <c r="K2402" s="12" t="str">
        <f>VLOOKUP(C:C,DIM_CUSTOMERS!A:G,7,FALSE)</f>
        <v>Mexico</v>
      </c>
      <c r="L2402" s="30" cm="1">
        <f t="array" ref="L2402">_xlfn.IFS(
    AND(FACT_ORDERS[[#This Row],[DeliveryMehtod]]="shippment",FACT_ORDERS[[#This Row],[TotalAmount]]&gt;=200), 0,
    AND(FACT_ORDERS[[#This Row],[DeliveryMehtod]]="pickup"), 15,
    AND(FACT_ORDERS[[#This Row],[DeliveryMehtod]]="shippment",FACT_ORDERS[[#This Row],[TotalAmount]]&lt;200), 35
)</f>
        <v>0</v>
      </c>
      <c r="M2402" s="12" t="str" cm="1">
        <f t="array" ref="M2402">_xlfn.IFS(
    SUMIFS(FACT_ORDERS[TotalAmount], FACT_ORDERS[WD_CUSTOMERS],FACT_ORDERS[[#This Row],[WD_CUSTOMERS]])&gt;=15000, "VIP",
    SUMIFS(FACT_ORDERS[TotalAmount], FACT_ORDERS[WD_CUSTOMERS],FACT_ORDERS[[#This Row],[WD_CUSTOMERS]])&gt;=8000, "Premium",
    TRUE, "Regular"
)</f>
        <v>Regular</v>
      </c>
      <c r="N2402" s="32" cm="1">
        <f t="array" ref="N2402">_xlfn.IFS(
   FACT_ORDERS[[#This Row],[TypeOfClient]]="VIP", 0.2,
   FACT_ORDERS[[#This Row],[TypeOfClient]]="Premium", 0.1,
   TRUE, 0
)</f>
        <v>0</v>
      </c>
      <c r="O2402" s="31" cm="1">
        <f t="array" ref="O2402">_xlfn.IFS(
   FACT_ORDERS[[#This Row],[TotalAmount]]&gt;1500, 0.15,
   FACT_ORDERS[[#This Row],[TotalAmount]]&gt;1000, 0.1,
   FACT_ORDERS[[#This Row],[TotalAmount]]&gt;500, 0.05,
   TRUE, 0
)</f>
        <v>0</v>
      </c>
      <c r="P2402" s="28">
        <f xml:space="preserve"> FACT_ORDERS[[#This Row],[TotalAmount]] * (1 - (FACT_ORDERS[[#This Row],[ClientDiscount]] + FACT_ORDERS[[#This Row],[OrderDiscount]]) )</f>
        <v>360</v>
      </c>
      <c r="Q2402" s="28">
        <f>FACT_ORDERS[[#This Row],[TotalAmountWithDiscount]]+FACT_ORDERS[[#This Row],[DeliveryCost]]</f>
        <v>360</v>
      </c>
      <c r="R2402" s="35">
        <v>44195</v>
      </c>
      <c r="S2402" s="35" t="str">
        <f>IF(NETWORKDAYS(FACT_ORDERS[[#This Row],[Order-Date]], FACT_ORDERS[[#This Row],[ArrivalDate ]]) &gt; 10, "Late", "On Time")</f>
        <v>On Time</v>
      </c>
    </row>
    <row r="2403" spans="1:19" x14ac:dyDescent="0.3">
      <c r="A2403" s="12">
        <v>7401</v>
      </c>
      <c r="B2403" s="12">
        <v>200</v>
      </c>
      <c r="C2403" s="12">
        <v>10290</v>
      </c>
      <c r="D2403" s="12">
        <v>2402</v>
      </c>
      <c r="E2403" s="12" t="s">
        <v>244</v>
      </c>
      <c r="F2403" s="13">
        <v>44187</v>
      </c>
      <c r="G2403" s="26" t="s">
        <v>12882</v>
      </c>
      <c r="H2403" s="12">
        <v>18</v>
      </c>
      <c r="I2403" s="28">
        <f>VLOOKUP(B:B,DIM_PRODUCTS!A:F,5,FALSE)</f>
        <v>15</v>
      </c>
      <c r="J2403" s="28">
        <f>FACT_ORDERS[[#This Row],[ProductPrice]]*FACT_ORDERS[[#This Row],[Quantity]]</f>
        <v>270</v>
      </c>
      <c r="K2403" s="12" t="str">
        <f>VLOOKUP(C:C,DIM_CUSTOMERS!A:G,7,FALSE)</f>
        <v>Mexico</v>
      </c>
      <c r="L2403" s="30" cm="1">
        <f t="array" ref="L2403">_xlfn.IFS(
    AND(FACT_ORDERS[[#This Row],[DeliveryMehtod]]="shippment",FACT_ORDERS[[#This Row],[TotalAmount]]&gt;=200), 0,
    AND(FACT_ORDERS[[#This Row],[DeliveryMehtod]]="pickup"), 15,
    AND(FACT_ORDERS[[#This Row],[DeliveryMehtod]]="shippment",FACT_ORDERS[[#This Row],[TotalAmount]]&lt;200), 35
)</f>
        <v>0</v>
      </c>
      <c r="M2403" s="12" t="str" cm="1">
        <f t="array" ref="M2403">_xlfn.IFS(
    SUMIFS(FACT_ORDERS[TotalAmount], FACT_ORDERS[WD_CUSTOMERS],FACT_ORDERS[[#This Row],[WD_CUSTOMERS]])&gt;=15000, "VIP",
    SUMIFS(FACT_ORDERS[TotalAmount], FACT_ORDERS[WD_CUSTOMERS],FACT_ORDERS[[#This Row],[WD_CUSTOMERS]])&gt;=8000, "Premium",
    TRUE, "Regular"
)</f>
        <v>Regular</v>
      </c>
      <c r="N2403" s="32" cm="1">
        <f t="array" ref="N2403">_xlfn.IFS(
   FACT_ORDERS[[#This Row],[TypeOfClient]]="VIP", 0.2,
   FACT_ORDERS[[#This Row],[TypeOfClient]]="Premium", 0.1,
   TRUE, 0
)</f>
        <v>0</v>
      </c>
      <c r="O2403" s="31" cm="1">
        <f t="array" ref="O2403">_xlfn.IFS(
   FACT_ORDERS[[#This Row],[TotalAmount]]&gt;1500, 0.15,
   FACT_ORDERS[[#This Row],[TotalAmount]]&gt;1000, 0.1,
   FACT_ORDERS[[#This Row],[TotalAmount]]&gt;500, 0.05,
   TRUE, 0
)</f>
        <v>0</v>
      </c>
      <c r="P2403" s="28">
        <f xml:space="preserve"> FACT_ORDERS[[#This Row],[TotalAmount]] * (1 - (FACT_ORDERS[[#This Row],[ClientDiscount]] + FACT_ORDERS[[#This Row],[OrderDiscount]]) )</f>
        <v>270</v>
      </c>
      <c r="Q2403" s="28">
        <f>FACT_ORDERS[[#This Row],[TotalAmountWithDiscount]]+FACT_ORDERS[[#This Row],[DeliveryCost]]</f>
        <v>270</v>
      </c>
      <c r="R2403" s="35">
        <v>44197</v>
      </c>
      <c r="S2403" s="35" t="str">
        <f>IF(NETWORKDAYS(FACT_ORDERS[[#This Row],[Order-Date]], FACT_ORDERS[[#This Row],[ArrivalDate ]]) &gt; 10, "Late", "On Time")</f>
        <v>On Time</v>
      </c>
    </row>
    <row r="2404" spans="1:19" x14ac:dyDescent="0.3">
      <c r="A2404" s="12">
        <v>7402</v>
      </c>
      <c r="B2404" s="12">
        <v>230</v>
      </c>
      <c r="C2404" s="12">
        <v>10290</v>
      </c>
      <c r="D2404" s="12">
        <v>2403</v>
      </c>
      <c r="E2404" s="12" t="s">
        <v>244</v>
      </c>
      <c r="F2404" s="13">
        <v>44187</v>
      </c>
      <c r="G2404" s="26" t="s">
        <v>11413</v>
      </c>
      <c r="H2404" s="12">
        <v>16</v>
      </c>
      <c r="I2404" s="28">
        <f>VLOOKUP(B:B,DIM_PRODUCTS!A:F,5,FALSE)</f>
        <v>14</v>
      </c>
      <c r="J2404" s="28">
        <f>FACT_ORDERS[[#This Row],[ProductPrice]]*FACT_ORDERS[[#This Row],[Quantity]]</f>
        <v>224</v>
      </c>
      <c r="K2404" s="12" t="str">
        <f>VLOOKUP(C:C,DIM_CUSTOMERS!A:G,7,FALSE)</f>
        <v>Mexico</v>
      </c>
      <c r="L2404" s="30" cm="1">
        <f t="array" ref="L2404">_xlfn.IFS(
    AND(FACT_ORDERS[[#This Row],[DeliveryMehtod]]="shippment",FACT_ORDERS[[#This Row],[TotalAmount]]&gt;=200), 0,
    AND(FACT_ORDERS[[#This Row],[DeliveryMehtod]]="pickup"), 15,
    AND(FACT_ORDERS[[#This Row],[DeliveryMehtod]]="shippment",FACT_ORDERS[[#This Row],[TotalAmount]]&lt;200), 35
)</f>
        <v>0</v>
      </c>
      <c r="M2404" s="12" t="str" cm="1">
        <f t="array" ref="M2404">_xlfn.IFS(
    SUMIFS(FACT_ORDERS[TotalAmount], FACT_ORDERS[WD_CUSTOMERS],FACT_ORDERS[[#This Row],[WD_CUSTOMERS]])&gt;=15000, "VIP",
    SUMIFS(FACT_ORDERS[TotalAmount], FACT_ORDERS[WD_CUSTOMERS],FACT_ORDERS[[#This Row],[WD_CUSTOMERS]])&gt;=8000, "Premium",
    TRUE, "Regular"
)</f>
        <v>Regular</v>
      </c>
      <c r="N2404" s="32" cm="1">
        <f t="array" ref="N2404">_xlfn.IFS(
   FACT_ORDERS[[#This Row],[TypeOfClient]]="VIP", 0.2,
   FACT_ORDERS[[#This Row],[TypeOfClient]]="Premium", 0.1,
   TRUE, 0
)</f>
        <v>0</v>
      </c>
      <c r="O2404" s="31" cm="1">
        <f t="array" ref="O2404">_xlfn.IFS(
   FACT_ORDERS[[#This Row],[TotalAmount]]&gt;1500, 0.15,
   FACT_ORDERS[[#This Row],[TotalAmount]]&gt;1000, 0.1,
   FACT_ORDERS[[#This Row],[TotalAmount]]&gt;500, 0.05,
   TRUE, 0
)</f>
        <v>0</v>
      </c>
      <c r="P2404" s="28">
        <f xml:space="preserve"> FACT_ORDERS[[#This Row],[TotalAmount]] * (1 - (FACT_ORDERS[[#This Row],[ClientDiscount]] + FACT_ORDERS[[#This Row],[OrderDiscount]]) )</f>
        <v>224</v>
      </c>
      <c r="Q2404" s="28">
        <f>FACT_ORDERS[[#This Row],[TotalAmountWithDiscount]]+FACT_ORDERS[[#This Row],[DeliveryCost]]</f>
        <v>224</v>
      </c>
      <c r="R2404" s="35">
        <v>44198</v>
      </c>
      <c r="S2404" s="35" t="str">
        <f>IF(NETWORKDAYS(FACT_ORDERS[[#This Row],[Order-Date]], FACT_ORDERS[[#This Row],[ArrivalDate ]]) &gt; 10, "Late", "On Time")</f>
        <v>On Time</v>
      </c>
    </row>
    <row r="2405" spans="1:19" x14ac:dyDescent="0.3">
      <c r="A2405" s="12">
        <v>7403</v>
      </c>
      <c r="B2405" s="12">
        <v>292</v>
      </c>
      <c r="C2405" s="12">
        <v>10828</v>
      </c>
      <c r="D2405" s="12">
        <v>2404</v>
      </c>
      <c r="E2405" s="12" t="s">
        <v>243</v>
      </c>
      <c r="F2405" s="13">
        <v>45400</v>
      </c>
      <c r="G2405" s="26" t="s">
        <v>12883</v>
      </c>
      <c r="H2405" s="12">
        <v>14</v>
      </c>
      <c r="I2405" s="28">
        <f>VLOOKUP(B:B,DIM_PRODUCTS!A:F,5,FALSE)</f>
        <v>6</v>
      </c>
      <c r="J2405" s="28">
        <f>FACT_ORDERS[[#This Row],[ProductPrice]]*FACT_ORDERS[[#This Row],[Quantity]]</f>
        <v>84</v>
      </c>
      <c r="K2405" s="12" t="str">
        <f>VLOOKUP(C:C,DIM_CUSTOMERS!A:G,7,FALSE)</f>
        <v>Germany</v>
      </c>
      <c r="L2405" s="30" cm="1">
        <f t="array" ref="L2405">_xlfn.IFS(
    AND(FACT_ORDERS[[#This Row],[DeliveryMehtod]]="shippment",FACT_ORDERS[[#This Row],[TotalAmount]]&gt;=200), 0,
    AND(FACT_ORDERS[[#This Row],[DeliveryMehtod]]="pickup"), 15,
    AND(FACT_ORDERS[[#This Row],[DeliveryMehtod]]="shippment",FACT_ORDERS[[#This Row],[TotalAmount]]&lt;200), 35
)</f>
        <v>15</v>
      </c>
      <c r="M2405" s="12" t="str" cm="1">
        <f t="array" ref="M2405">_xlfn.IFS(
    SUMIFS(FACT_ORDERS[TotalAmount], FACT_ORDERS[WD_CUSTOMERS],FACT_ORDERS[[#This Row],[WD_CUSTOMERS]])&gt;=15000, "VIP",
    SUMIFS(FACT_ORDERS[TotalAmount], FACT_ORDERS[WD_CUSTOMERS],FACT_ORDERS[[#This Row],[WD_CUSTOMERS]])&gt;=8000, "Premium",
    TRUE, "Regular"
)</f>
        <v>Regular</v>
      </c>
      <c r="N2405" s="32" cm="1">
        <f t="array" ref="N2405">_xlfn.IFS(
   FACT_ORDERS[[#This Row],[TypeOfClient]]="VIP", 0.2,
   FACT_ORDERS[[#This Row],[TypeOfClient]]="Premium", 0.1,
   TRUE, 0
)</f>
        <v>0</v>
      </c>
      <c r="O2405" s="31" cm="1">
        <f t="array" ref="O2405">_xlfn.IFS(
   FACT_ORDERS[[#This Row],[TotalAmount]]&gt;1500, 0.15,
   FACT_ORDERS[[#This Row],[TotalAmount]]&gt;1000, 0.1,
   FACT_ORDERS[[#This Row],[TotalAmount]]&gt;500, 0.05,
   TRUE, 0
)</f>
        <v>0</v>
      </c>
      <c r="P2405" s="28">
        <f xml:space="preserve"> FACT_ORDERS[[#This Row],[TotalAmount]] * (1 - (FACT_ORDERS[[#This Row],[ClientDiscount]] + FACT_ORDERS[[#This Row],[OrderDiscount]]) )</f>
        <v>84</v>
      </c>
      <c r="Q2405" s="28">
        <f>FACT_ORDERS[[#This Row],[TotalAmountWithDiscount]]+FACT_ORDERS[[#This Row],[DeliveryCost]]</f>
        <v>99</v>
      </c>
      <c r="R2405" s="35">
        <v>45409</v>
      </c>
      <c r="S2405" s="35" t="str">
        <f>IF(NETWORKDAYS(FACT_ORDERS[[#This Row],[Order-Date]], FACT_ORDERS[[#This Row],[ArrivalDate ]]) &gt; 10, "Late", "On Time")</f>
        <v>On Time</v>
      </c>
    </row>
    <row r="2406" spans="1:19" x14ac:dyDescent="0.3">
      <c r="A2406" s="12">
        <v>7404</v>
      </c>
      <c r="B2406" s="12">
        <v>292</v>
      </c>
      <c r="C2406" s="12">
        <v>10828</v>
      </c>
      <c r="D2406" s="12">
        <v>2405</v>
      </c>
      <c r="E2406" s="12" t="s">
        <v>243</v>
      </c>
      <c r="F2406" s="13">
        <v>44759</v>
      </c>
      <c r="G2406" s="26" t="s">
        <v>12884</v>
      </c>
      <c r="H2406" s="12">
        <v>20</v>
      </c>
      <c r="I2406" s="28">
        <f>VLOOKUP(B:B,DIM_PRODUCTS!A:F,5,FALSE)</f>
        <v>6</v>
      </c>
      <c r="J2406" s="28">
        <f>FACT_ORDERS[[#This Row],[ProductPrice]]*FACT_ORDERS[[#This Row],[Quantity]]</f>
        <v>120</v>
      </c>
      <c r="K2406" s="12" t="str">
        <f>VLOOKUP(C:C,DIM_CUSTOMERS!A:G,7,FALSE)</f>
        <v>Germany</v>
      </c>
      <c r="L2406" s="30" cm="1">
        <f t="array" ref="L2406">_xlfn.IFS(
    AND(FACT_ORDERS[[#This Row],[DeliveryMehtod]]="shippment",FACT_ORDERS[[#This Row],[TotalAmount]]&gt;=200), 0,
    AND(FACT_ORDERS[[#This Row],[DeliveryMehtod]]="pickup"), 15,
    AND(FACT_ORDERS[[#This Row],[DeliveryMehtod]]="shippment",FACT_ORDERS[[#This Row],[TotalAmount]]&lt;200), 35
)</f>
        <v>15</v>
      </c>
      <c r="M2406" s="12" t="str" cm="1">
        <f t="array" ref="M2406">_xlfn.IFS(
    SUMIFS(FACT_ORDERS[TotalAmount], FACT_ORDERS[WD_CUSTOMERS],FACT_ORDERS[[#This Row],[WD_CUSTOMERS]])&gt;=15000, "VIP",
    SUMIFS(FACT_ORDERS[TotalAmount], FACT_ORDERS[WD_CUSTOMERS],FACT_ORDERS[[#This Row],[WD_CUSTOMERS]])&gt;=8000, "Premium",
    TRUE, "Regular"
)</f>
        <v>Regular</v>
      </c>
      <c r="N2406" s="32" cm="1">
        <f t="array" ref="N2406">_xlfn.IFS(
   FACT_ORDERS[[#This Row],[TypeOfClient]]="VIP", 0.2,
   FACT_ORDERS[[#This Row],[TypeOfClient]]="Premium", 0.1,
   TRUE, 0
)</f>
        <v>0</v>
      </c>
      <c r="O2406" s="31" cm="1">
        <f t="array" ref="O2406">_xlfn.IFS(
   FACT_ORDERS[[#This Row],[TotalAmount]]&gt;1500, 0.15,
   FACT_ORDERS[[#This Row],[TotalAmount]]&gt;1000, 0.1,
   FACT_ORDERS[[#This Row],[TotalAmount]]&gt;500, 0.05,
   TRUE, 0
)</f>
        <v>0</v>
      </c>
      <c r="P2406" s="28">
        <f xml:space="preserve"> FACT_ORDERS[[#This Row],[TotalAmount]] * (1 - (FACT_ORDERS[[#This Row],[ClientDiscount]] + FACT_ORDERS[[#This Row],[OrderDiscount]]) )</f>
        <v>120</v>
      </c>
      <c r="Q2406" s="28">
        <f>FACT_ORDERS[[#This Row],[TotalAmountWithDiscount]]+FACT_ORDERS[[#This Row],[DeliveryCost]]</f>
        <v>135</v>
      </c>
      <c r="R2406" s="35">
        <v>44770</v>
      </c>
      <c r="S2406" s="35" t="str">
        <f>IF(NETWORKDAYS(FACT_ORDERS[[#This Row],[Order-Date]], FACT_ORDERS[[#This Row],[ArrivalDate ]]) &gt; 10, "Late", "On Time")</f>
        <v>On Time</v>
      </c>
    </row>
    <row r="2407" spans="1:19" x14ac:dyDescent="0.3">
      <c r="A2407" s="12">
        <v>7405</v>
      </c>
      <c r="B2407" s="12">
        <v>263</v>
      </c>
      <c r="C2407" s="12">
        <v>10866</v>
      </c>
      <c r="D2407" s="12">
        <v>2406</v>
      </c>
      <c r="E2407" s="12" t="s">
        <v>244</v>
      </c>
      <c r="F2407" s="13">
        <v>45488</v>
      </c>
      <c r="G2407" s="26" t="s">
        <v>12885</v>
      </c>
      <c r="H2407" s="12">
        <v>34</v>
      </c>
      <c r="I2407" s="28">
        <f>VLOOKUP(B:B,DIM_PRODUCTS!A:F,5,FALSE)</f>
        <v>27</v>
      </c>
      <c r="J2407" s="28">
        <f>FACT_ORDERS[[#This Row],[ProductPrice]]*FACT_ORDERS[[#This Row],[Quantity]]</f>
        <v>918</v>
      </c>
      <c r="K2407" s="12" t="str">
        <f>VLOOKUP(C:C,DIM_CUSTOMERS!A:G,7,FALSE)</f>
        <v>Italy</v>
      </c>
      <c r="L2407" s="30" cm="1">
        <f t="array" ref="L2407">_xlfn.IFS(
    AND(FACT_ORDERS[[#This Row],[DeliveryMehtod]]="shippment",FACT_ORDERS[[#This Row],[TotalAmount]]&gt;=200), 0,
    AND(FACT_ORDERS[[#This Row],[DeliveryMehtod]]="pickup"), 15,
    AND(FACT_ORDERS[[#This Row],[DeliveryMehtod]]="shippment",FACT_ORDERS[[#This Row],[TotalAmount]]&lt;200), 35
)</f>
        <v>0</v>
      </c>
      <c r="M2407" s="12" t="str" cm="1">
        <f t="array" ref="M2407">_xlfn.IFS(
    SUMIFS(FACT_ORDERS[TotalAmount], FACT_ORDERS[WD_CUSTOMERS],FACT_ORDERS[[#This Row],[WD_CUSTOMERS]])&gt;=15000, "VIP",
    SUMIFS(FACT_ORDERS[TotalAmount], FACT_ORDERS[WD_CUSTOMERS],FACT_ORDERS[[#This Row],[WD_CUSTOMERS]])&gt;=8000, "Premium",
    TRUE, "Regular"
)</f>
        <v>Premium</v>
      </c>
      <c r="N2407" s="32" cm="1">
        <f t="array" ref="N2407">_xlfn.IFS(
   FACT_ORDERS[[#This Row],[TypeOfClient]]="VIP", 0.2,
   FACT_ORDERS[[#This Row],[TypeOfClient]]="Premium", 0.1,
   TRUE, 0
)</f>
        <v>0.1</v>
      </c>
      <c r="O2407" s="31" cm="1">
        <f t="array" ref="O2407">_xlfn.IFS(
   FACT_ORDERS[[#This Row],[TotalAmount]]&gt;1500, 0.15,
   FACT_ORDERS[[#This Row],[TotalAmount]]&gt;1000, 0.1,
   FACT_ORDERS[[#This Row],[TotalAmount]]&gt;500, 0.05,
   TRUE, 0
)</f>
        <v>0.05</v>
      </c>
      <c r="P2407" s="28">
        <f xml:space="preserve"> FACT_ORDERS[[#This Row],[TotalAmount]] * (1 - (FACT_ORDERS[[#This Row],[ClientDiscount]] + FACT_ORDERS[[#This Row],[OrderDiscount]]) )</f>
        <v>780.3</v>
      </c>
      <c r="Q2407" s="28">
        <f>FACT_ORDERS[[#This Row],[TotalAmountWithDiscount]]+FACT_ORDERS[[#This Row],[DeliveryCost]]</f>
        <v>780.3</v>
      </c>
      <c r="R2407" s="35">
        <v>45496</v>
      </c>
      <c r="S2407" s="35" t="str">
        <f>IF(NETWORKDAYS(FACT_ORDERS[[#This Row],[Order-Date]], FACT_ORDERS[[#This Row],[ArrivalDate ]]) &gt; 10, "Late", "On Time")</f>
        <v>On Time</v>
      </c>
    </row>
    <row r="2408" spans="1:19" x14ac:dyDescent="0.3">
      <c r="A2408" s="12">
        <v>7406</v>
      </c>
      <c r="B2408" s="12">
        <v>278</v>
      </c>
      <c r="C2408" s="12">
        <v>10866</v>
      </c>
      <c r="D2408" s="12">
        <v>2407</v>
      </c>
      <c r="E2408" s="12" t="s">
        <v>243</v>
      </c>
      <c r="F2408" s="13">
        <v>45488</v>
      </c>
      <c r="G2408" s="26" t="s">
        <v>12886</v>
      </c>
      <c r="H2408" s="12">
        <v>48</v>
      </c>
      <c r="I2408" s="28">
        <f>VLOOKUP(B:B,DIM_PRODUCTS!A:F,5,FALSE)</f>
        <v>24</v>
      </c>
      <c r="J2408" s="28">
        <f>FACT_ORDERS[[#This Row],[ProductPrice]]*FACT_ORDERS[[#This Row],[Quantity]]</f>
        <v>1152</v>
      </c>
      <c r="K2408" s="12" t="str">
        <f>VLOOKUP(C:C,DIM_CUSTOMERS!A:G,7,FALSE)</f>
        <v>Italy</v>
      </c>
      <c r="L2408" s="30" cm="1">
        <f t="array" ref="L2408">_xlfn.IFS(
    AND(FACT_ORDERS[[#This Row],[DeliveryMehtod]]="shippment",FACT_ORDERS[[#This Row],[TotalAmount]]&gt;=200), 0,
    AND(FACT_ORDERS[[#This Row],[DeliveryMehtod]]="pickup"), 15,
    AND(FACT_ORDERS[[#This Row],[DeliveryMehtod]]="shippment",FACT_ORDERS[[#This Row],[TotalAmount]]&lt;200), 35
)</f>
        <v>15</v>
      </c>
      <c r="M2408" s="12" t="str" cm="1">
        <f t="array" ref="M2408">_xlfn.IFS(
    SUMIFS(FACT_ORDERS[TotalAmount], FACT_ORDERS[WD_CUSTOMERS],FACT_ORDERS[[#This Row],[WD_CUSTOMERS]])&gt;=15000, "VIP",
    SUMIFS(FACT_ORDERS[TotalAmount], FACT_ORDERS[WD_CUSTOMERS],FACT_ORDERS[[#This Row],[WD_CUSTOMERS]])&gt;=8000, "Premium",
    TRUE, "Regular"
)</f>
        <v>Premium</v>
      </c>
      <c r="N2408" s="32" cm="1">
        <f t="array" ref="N2408">_xlfn.IFS(
   FACT_ORDERS[[#This Row],[TypeOfClient]]="VIP", 0.2,
   FACT_ORDERS[[#This Row],[TypeOfClient]]="Premium", 0.1,
   TRUE, 0
)</f>
        <v>0.1</v>
      </c>
      <c r="O2408" s="31" cm="1">
        <f t="array" ref="O2408">_xlfn.IFS(
   FACT_ORDERS[[#This Row],[TotalAmount]]&gt;1500, 0.15,
   FACT_ORDERS[[#This Row],[TotalAmount]]&gt;1000, 0.1,
   FACT_ORDERS[[#This Row],[TotalAmount]]&gt;500, 0.05,
   TRUE, 0
)</f>
        <v>0.1</v>
      </c>
      <c r="P2408" s="28">
        <f xml:space="preserve"> FACT_ORDERS[[#This Row],[TotalAmount]] * (1 - (FACT_ORDERS[[#This Row],[ClientDiscount]] + FACT_ORDERS[[#This Row],[OrderDiscount]]) )</f>
        <v>921.6</v>
      </c>
      <c r="Q2408" s="28">
        <f>FACT_ORDERS[[#This Row],[TotalAmountWithDiscount]]+FACT_ORDERS[[#This Row],[DeliveryCost]]</f>
        <v>936.6</v>
      </c>
      <c r="R2408" s="35">
        <v>45497</v>
      </c>
      <c r="S2408" s="35" t="str">
        <f>IF(NETWORKDAYS(FACT_ORDERS[[#This Row],[Order-Date]], FACT_ORDERS[[#This Row],[ArrivalDate ]]) &gt; 10, "Late", "On Time")</f>
        <v>On Time</v>
      </c>
    </row>
    <row r="2409" spans="1:19" x14ac:dyDescent="0.3">
      <c r="A2409" s="12">
        <v>7407</v>
      </c>
      <c r="B2409" s="12">
        <v>263</v>
      </c>
      <c r="C2409" s="12">
        <v>10866</v>
      </c>
      <c r="D2409" s="12">
        <v>2408</v>
      </c>
      <c r="E2409" s="12" t="s">
        <v>244</v>
      </c>
      <c r="F2409" s="13">
        <v>45531</v>
      </c>
      <c r="G2409" s="26" t="s">
        <v>12887</v>
      </c>
      <c r="H2409" s="12">
        <v>45</v>
      </c>
      <c r="I2409" s="28">
        <f>VLOOKUP(B:B,DIM_PRODUCTS!A:F,5,FALSE)</f>
        <v>27</v>
      </c>
      <c r="J2409" s="28">
        <f>FACT_ORDERS[[#This Row],[ProductPrice]]*FACT_ORDERS[[#This Row],[Quantity]]</f>
        <v>1215</v>
      </c>
      <c r="K2409" s="12" t="str">
        <f>VLOOKUP(C:C,DIM_CUSTOMERS!A:G,7,FALSE)</f>
        <v>Italy</v>
      </c>
      <c r="L2409" s="30" cm="1">
        <f t="array" ref="L2409">_xlfn.IFS(
    AND(FACT_ORDERS[[#This Row],[DeliveryMehtod]]="shippment",FACT_ORDERS[[#This Row],[TotalAmount]]&gt;=200), 0,
    AND(FACT_ORDERS[[#This Row],[DeliveryMehtod]]="pickup"), 15,
    AND(FACT_ORDERS[[#This Row],[DeliveryMehtod]]="shippment",FACT_ORDERS[[#This Row],[TotalAmount]]&lt;200), 35
)</f>
        <v>0</v>
      </c>
      <c r="M2409" s="12" t="str" cm="1">
        <f t="array" ref="M2409">_xlfn.IFS(
    SUMIFS(FACT_ORDERS[TotalAmount], FACT_ORDERS[WD_CUSTOMERS],FACT_ORDERS[[#This Row],[WD_CUSTOMERS]])&gt;=15000, "VIP",
    SUMIFS(FACT_ORDERS[TotalAmount], FACT_ORDERS[WD_CUSTOMERS],FACT_ORDERS[[#This Row],[WD_CUSTOMERS]])&gt;=8000, "Premium",
    TRUE, "Regular"
)</f>
        <v>Premium</v>
      </c>
      <c r="N2409" s="32" cm="1">
        <f t="array" ref="N2409">_xlfn.IFS(
   FACT_ORDERS[[#This Row],[TypeOfClient]]="VIP", 0.2,
   FACT_ORDERS[[#This Row],[TypeOfClient]]="Premium", 0.1,
   TRUE, 0
)</f>
        <v>0.1</v>
      </c>
      <c r="O2409" s="31" cm="1">
        <f t="array" ref="O2409">_xlfn.IFS(
   FACT_ORDERS[[#This Row],[TotalAmount]]&gt;1500, 0.15,
   FACT_ORDERS[[#This Row],[TotalAmount]]&gt;1000, 0.1,
   FACT_ORDERS[[#This Row],[TotalAmount]]&gt;500, 0.05,
   TRUE, 0
)</f>
        <v>0.1</v>
      </c>
      <c r="P2409" s="28">
        <f xml:space="preserve"> FACT_ORDERS[[#This Row],[TotalAmount]] * (1 - (FACT_ORDERS[[#This Row],[ClientDiscount]] + FACT_ORDERS[[#This Row],[OrderDiscount]]) )</f>
        <v>972</v>
      </c>
      <c r="Q2409" s="28">
        <f>FACT_ORDERS[[#This Row],[TotalAmountWithDiscount]]+FACT_ORDERS[[#This Row],[DeliveryCost]]</f>
        <v>972</v>
      </c>
      <c r="R2409" s="35">
        <v>45545</v>
      </c>
      <c r="S2409" s="35" t="str">
        <f>IF(NETWORKDAYS(FACT_ORDERS[[#This Row],[Order-Date]], FACT_ORDERS[[#This Row],[ArrivalDate ]]) &gt; 10, "Late", "On Time")</f>
        <v>Late</v>
      </c>
    </row>
    <row r="2410" spans="1:19" x14ac:dyDescent="0.3">
      <c r="A2410" s="12">
        <v>7408</v>
      </c>
      <c r="B2410" s="12">
        <v>247</v>
      </c>
      <c r="C2410" s="12">
        <v>10866</v>
      </c>
      <c r="D2410" s="12">
        <v>2409</v>
      </c>
      <c r="E2410" s="12" t="s">
        <v>243</v>
      </c>
      <c r="F2410" s="13">
        <v>45315</v>
      </c>
      <c r="G2410" s="26" t="s">
        <v>12888</v>
      </c>
      <c r="H2410" s="12">
        <v>18</v>
      </c>
      <c r="I2410" s="28">
        <f>VLOOKUP(B:B,DIM_PRODUCTS!A:F,5,FALSE)</f>
        <v>13</v>
      </c>
      <c r="J2410" s="28">
        <f>FACT_ORDERS[[#This Row],[ProductPrice]]*FACT_ORDERS[[#This Row],[Quantity]]</f>
        <v>234</v>
      </c>
      <c r="K2410" s="12" t="str">
        <f>VLOOKUP(C:C,DIM_CUSTOMERS!A:G,7,FALSE)</f>
        <v>Italy</v>
      </c>
      <c r="L2410" s="30" cm="1">
        <f t="array" ref="L2410">_xlfn.IFS(
    AND(FACT_ORDERS[[#This Row],[DeliveryMehtod]]="shippment",FACT_ORDERS[[#This Row],[TotalAmount]]&gt;=200), 0,
    AND(FACT_ORDERS[[#This Row],[DeliveryMehtod]]="pickup"), 15,
    AND(FACT_ORDERS[[#This Row],[DeliveryMehtod]]="shippment",FACT_ORDERS[[#This Row],[TotalAmount]]&lt;200), 35
)</f>
        <v>15</v>
      </c>
      <c r="M2410" s="12" t="str" cm="1">
        <f t="array" ref="M2410">_xlfn.IFS(
    SUMIFS(FACT_ORDERS[TotalAmount], FACT_ORDERS[WD_CUSTOMERS],FACT_ORDERS[[#This Row],[WD_CUSTOMERS]])&gt;=15000, "VIP",
    SUMIFS(FACT_ORDERS[TotalAmount], FACT_ORDERS[WD_CUSTOMERS],FACT_ORDERS[[#This Row],[WD_CUSTOMERS]])&gt;=8000, "Premium",
    TRUE, "Regular"
)</f>
        <v>Premium</v>
      </c>
      <c r="N2410" s="32" cm="1">
        <f t="array" ref="N2410">_xlfn.IFS(
   FACT_ORDERS[[#This Row],[TypeOfClient]]="VIP", 0.2,
   FACT_ORDERS[[#This Row],[TypeOfClient]]="Premium", 0.1,
   TRUE, 0
)</f>
        <v>0.1</v>
      </c>
      <c r="O2410" s="31" cm="1">
        <f t="array" ref="O2410">_xlfn.IFS(
   FACT_ORDERS[[#This Row],[TotalAmount]]&gt;1500, 0.15,
   FACT_ORDERS[[#This Row],[TotalAmount]]&gt;1000, 0.1,
   FACT_ORDERS[[#This Row],[TotalAmount]]&gt;500, 0.05,
   TRUE, 0
)</f>
        <v>0</v>
      </c>
      <c r="P2410" s="28">
        <f xml:space="preserve"> FACT_ORDERS[[#This Row],[TotalAmount]] * (1 - (FACT_ORDERS[[#This Row],[ClientDiscount]] + FACT_ORDERS[[#This Row],[OrderDiscount]]) )</f>
        <v>210.6</v>
      </c>
      <c r="Q2410" s="28">
        <f>FACT_ORDERS[[#This Row],[TotalAmountWithDiscount]]+FACT_ORDERS[[#This Row],[DeliveryCost]]</f>
        <v>225.6</v>
      </c>
      <c r="R2410" s="35">
        <v>45325</v>
      </c>
      <c r="S2410" s="35" t="str">
        <f>IF(NETWORKDAYS(FACT_ORDERS[[#This Row],[Order-Date]], FACT_ORDERS[[#This Row],[ArrivalDate ]]) &gt; 10, "Late", "On Time")</f>
        <v>On Time</v>
      </c>
    </row>
    <row r="2411" spans="1:19" x14ac:dyDescent="0.3">
      <c r="A2411" s="12">
        <v>7409</v>
      </c>
      <c r="B2411" s="12">
        <v>263</v>
      </c>
      <c r="C2411" s="12">
        <v>10866</v>
      </c>
      <c r="D2411" s="12">
        <v>2410</v>
      </c>
      <c r="E2411" s="12" t="s">
        <v>244</v>
      </c>
      <c r="F2411" s="13">
        <v>45315</v>
      </c>
      <c r="G2411" s="26" t="s">
        <v>11214</v>
      </c>
      <c r="H2411" s="12">
        <v>44</v>
      </c>
      <c r="I2411" s="28">
        <f>VLOOKUP(B:B,DIM_PRODUCTS!A:F,5,FALSE)</f>
        <v>27</v>
      </c>
      <c r="J2411" s="28">
        <f>FACT_ORDERS[[#This Row],[ProductPrice]]*FACT_ORDERS[[#This Row],[Quantity]]</f>
        <v>1188</v>
      </c>
      <c r="K2411" s="12" t="str">
        <f>VLOOKUP(C:C,DIM_CUSTOMERS!A:G,7,FALSE)</f>
        <v>Italy</v>
      </c>
      <c r="L2411" s="30" cm="1">
        <f t="array" ref="L2411">_xlfn.IFS(
    AND(FACT_ORDERS[[#This Row],[DeliveryMehtod]]="shippment",FACT_ORDERS[[#This Row],[TotalAmount]]&gt;=200), 0,
    AND(FACT_ORDERS[[#This Row],[DeliveryMehtod]]="pickup"), 15,
    AND(FACT_ORDERS[[#This Row],[DeliveryMehtod]]="shippment",FACT_ORDERS[[#This Row],[TotalAmount]]&lt;200), 35
)</f>
        <v>0</v>
      </c>
      <c r="M2411" s="12" t="str" cm="1">
        <f t="array" ref="M2411">_xlfn.IFS(
    SUMIFS(FACT_ORDERS[TotalAmount], FACT_ORDERS[WD_CUSTOMERS],FACT_ORDERS[[#This Row],[WD_CUSTOMERS]])&gt;=15000, "VIP",
    SUMIFS(FACT_ORDERS[TotalAmount], FACT_ORDERS[WD_CUSTOMERS],FACT_ORDERS[[#This Row],[WD_CUSTOMERS]])&gt;=8000, "Premium",
    TRUE, "Regular"
)</f>
        <v>Premium</v>
      </c>
      <c r="N2411" s="32" cm="1">
        <f t="array" ref="N2411">_xlfn.IFS(
   FACT_ORDERS[[#This Row],[TypeOfClient]]="VIP", 0.2,
   FACT_ORDERS[[#This Row],[TypeOfClient]]="Premium", 0.1,
   TRUE, 0
)</f>
        <v>0.1</v>
      </c>
      <c r="O2411" s="31" cm="1">
        <f t="array" ref="O2411">_xlfn.IFS(
   FACT_ORDERS[[#This Row],[TotalAmount]]&gt;1500, 0.15,
   FACT_ORDERS[[#This Row],[TotalAmount]]&gt;1000, 0.1,
   FACT_ORDERS[[#This Row],[TotalAmount]]&gt;500, 0.05,
   TRUE, 0
)</f>
        <v>0.1</v>
      </c>
      <c r="P2411" s="28">
        <f xml:space="preserve"> FACT_ORDERS[[#This Row],[TotalAmount]] * (1 - (FACT_ORDERS[[#This Row],[ClientDiscount]] + FACT_ORDERS[[#This Row],[OrderDiscount]]) )</f>
        <v>950.40000000000009</v>
      </c>
      <c r="Q2411" s="28">
        <f>FACT_ORDERS[[#This Row],[TotalAmountWithDiscount]]+FACT_ORDERS[[#This Row],[DeliveryCost]]</f>
        <v>950.40000000000009</v>
      </c>
      <c r="R2411" s="35">
        <v>45322</v>
      </c>
      <c r="S2411" s="35" t="str">
        <f>IF(NETWORKDAYS(FACT_ORDERS[[#This Row],[Order-Date]], FACT_ORDERS[[#This Row],[ArrivalDate ]]) &gt; 10, "Late", "On Time")</f>
        <v>On Time</v>
      </c>
    </row>
    <row r="2412" spans="1:19" x14ac:dyDescent="0.3">
      <c r="A2412" s="12">
        <v>7410</v>
      </c>
      <c r="B2412" s="12">
        <v>278</v>
      </c>
      <c r="C2412" s="12">
        <v>10866</v>
      </c>
      <c r="D2412" s="12">
        <v>2411</v>
      </c>
      <c r="E2412" s="12" t="s">
        <v>244</v>
      </c>
      <c r="F2412" s="13">
        <v>45315</v>
      </c>
      <c r="G2412" s="26" t="s">
        <v>12889</v>
      </c>
      <c r="H2412" s="12">
        <v>32</v>
      </c>
      <c r="I2412" s="28">
        <f>VLOOKUP(B:B,DIM_PRODUCTS!A:F,5,FALSE)</f>
        <v>24</v>
      </c>
      <c r="J2412" s="28">
        <f>FACT_ORDERS[[#This Row],[ProductPrice]]*FACT_ORDERS[[#This Row],[Quantity]]</f>
        <v>768</v>
      </c>
      <c r="K2412" s="12" t="str">
        <f>VLOOKUP(C:C,DIM_CUSTOMERS!A:G,7,FALSE)</f>
        <v>Italy</v>
      </c>
      <c r="L2412" s="30" cm="1">
        <f t="array" ref="L2412">_xlfn.IFS(
    AND(FACT_ORDERS[[#This Row],[DeliveryMehtod]]="shippment",FACT_ORDERS[[#This Row],[TotalAmount]]&gt;=200), 0,
    AND(FACT_ORDERS[[#This Row],[DeliveryMehtod]]="pickup"), 15,
    AND(FACT_ORDERS[[#This Row],[DeliveryMehtod]]="shippment",FACT_ORDERS[[#This Row],[TotalAmount]]&lt;200), 35
)</f>
        <v>0</v>
      </c>
      <c r="M2412" s="12" t="str" cm="1">
        <f t="array" ref="M2412">_xlfn.IFS(
    SUMIFS(FACT_ORDERS[TotalAmount], FACT_ORDERS[WD_CUSTOMERS],FACT_ORDERS[[#This Row],[WD_CUSTOMERS]])&gt;=15000, "VIP",
    SUMIFS(FACT_ORDERS[TotalAmount], FACT_ORDERS[WD_CUSTOMERS],FACT_ORDERS[[#This Row],[WD_CUSTOMERS]])&gt;=8000, "Premium",
    TRUE, "Regular"
)</f>
        <v>Premium</v>
      </c>
      <c r="N2412" s="32" cm="1">
        <f t="array" ref="N2412">_xlfn.IFS(
   FACT_ORDERS[[#This Row],[TypeOfClient]]="VIP", 0.2,
   FACT_ORDERS[[#This Row],[TypeOfClient]]="Premium", 0.1,
   TRUE, 0
)</f>
        <v>0.1</v>
      </c>
      <c r="O2412" s="31" cm="1">
        <f t="array" ref="O2412">_xlfn.IFS(
   FACT_ORDERS[[#This Row],[TotalAmount]]&gt;1500, 0.15,
   FACT_ORDERS[[#This Row],[TotalAmount]]&gt;1000, 0.1,
   FACT_ORDERS[[#This Row],[TotalAmount]]&gt;500, 0.05,
   TRUE, 0
)</f>
        <v>0.05</v>
      </c>
      <c r="P2412" s="28">
        <f xml:space="preserve"> FACT_ORDERS[[#This Row],[TotalAmount]] * (1 - (FACT_ORDERS[[#This Row],[ClientDiscount]] + FACT_ORDERS[[#This Row],[OrderDiscount]]) )</f>
        <v>652.79999999999995</v>
      </c>
      <c r="Q2412" s="28">
        <f>FACT_ORDERS[[#This Row],[TotalAmountWithDiscount]]+FACT_ORDERS[[#This Row],[DeliveryCost]]</f>
        <v>652.79999999999995</v>
      </c>
      <c r="R2412" s="35">
        <v>45326</v>
      </c>
      <c r="S2412" s="35" t="str">
        <f>IF(NETWORKDAYS(FACT_ORDERS[[#This Row],[Order-Date]], FACT_ORDERS[[#This Row],[ArrivalDate ]]) &gt; 10, "Late", "On Time")</f>
        <v>On Time</v>
      </c>
    </row>
    <row r="2413" spans="1:19" x14ac:dyDescent="0.3">
      <c r="A2413" s="12">
        <v>7411</v>
      </c>
      <c r="B2413" s="12">
        <v>247</v>
      </c>
      <c r="C2413" s="12">
        <v>10866</v>
      </c>
      <c r="D2413" s="12">
        <v>2412</v>
      </c>
      <c r="E2413" s="12" t="s">
        <v>244</v>
      </c>
      <c r="F2413" s="13">
        <v>45326</v>
      </c>
      <c r="G2413" s="26" t="s">
        <v>3888</v>
      </c>
      <c r="H2413" s="12">
        <v>19</v>
      </c>
      <c r="I2413" s="28">
        <f>VLOOKUP(B:B,DIM_PRODUCTS!A:F,5,FALSE)</f>
        <v>13</v>
      </c>
      <c r="J2413" s="28">
        <f>FACT_ORDERS[[#This Row],[ProductPrice]]*FACT_ORDERS[[#This Row],[Quantity]]</f>
        <v>247</v>
      </c>
      <c r="K2413" s="12" t="str">
        <f>VLOOKUP(C:C,DIM_CUSTOMERS!A:G,7,FALSE)</f>
        <v>Italy</v>
      </c>
      <c r="L2413" s="30" cm="1">
        <f t="array" ref="L2413">_xlfn.IFS(
    AND(FACT_ORDERS[[#This Row],[DeliveryMehtod]]="shippment",FACT_ORDERS[[#This Row],[TotalAmount]]&gt;=200), 0,
    AND(FACT_ORDERS[[#This Row],[DeliveryMehtod]]="pickup"), 15,
    AND(FACT_ORDERS[[#This Row],[DeliveryMehtod]]="shippment",FACT_ORDERS[[#This Row],[TotalAmount]]&lt;200), 35
)</f>
        <v>0</v>
      </c>
      <c r="M2413" s="12" t="str" cm="1">
        <f t="array" ref="M2413">_xlfn.IFS(
    SUMIFS(FACT_ORDERS[TotalAmount], FACT_ORDERS[WD_CUSTOMERS],FACT_ORDERS[[#This Row],[WD_CUSTOMERS]])&gt;=15000, "VIP",
    SUMIFS(FACT_ORDERS[TotalAmount], FACT_ORDERS[WD_CUSTOMERS],FACT_ORDERS[[#This Row],[WD_CUSTOMERS]])&gt;=8000, "Premium",
    TRUE, "Regular"
)</f>
        <v>Premium</v>
      </c>
      <c r="N2413" s="32" cm="1">
        <f t="array" ref="N2413">_xlfn.IFS(
   FACT_ORDERS[[#This Row],[TypeOfClient]]="VIP", 0.2,
   FACT_ORDERS[[#This Row],[TypeOfClient]]="Premium", 0.1,
   TRUE, 0
)</f>
        <v>0.1</v>
      </c>
      <c r="O2413" s="31" cm="1">
        <f t="array" ref="O2413">_xlfn.IFS(
   FACT_ORDERS[[#This Row],[TotalAmount]]&gt;1500, 0.15,
   FACT_ORDERS[[#This Row],[TotalAmount]]&gt;1000, 0.1,
   FACT_ORDERS[[#This Row],[TotalAmount]]&gt;500, 0.05,
   TRUE, 0
)</f>
        <v>0</v>
      </c>
      <c r="P2413" s="28">
        <f xml:space="preserve"> FACT_ORDERS[[#This Row],[TotalAmount]] * (1 - (FACT_ORDERS[[#This Row],[ClientDiscount]] + FACT_ORDERS[[#This Row],[OrderDiscount]]) )</f>
        <v>222.3</v>
      </c>
      <c r="Q2413" s="28">
        <f>FACT_ORDERS[[#This Row],[TotalAmountWithDiscount]]+FACT_ORDERS[[#This Row],[DeliveryCost]]</f>
        <v>222.3</v>
      </c>
      <c r="R2413" s="35">
        <v>45334</v>
      </c>
      <c r="S2413" s="35" t="str">
        <f>IF(NETWORKDAYS(FACT_ORDERS[[#This Row],[Order-Date]], FACT_ORDERS[[#This Row],[ArrivalDate ]]) &gt; 10, "Late", "On Time")</f>
        <v>On Time</v>
      </c>
    </row>
    <row r="2414" spans="1:19" x14ac:dyDescent="0.3">
      <c r="A2414" s="12">
        <v>7412</v>
      </c>
      <c r="B2414" s="12">
        <v>263</v>
      </c>
      <c r="C2414" s="12">
        <v>10866</v>
      </c>
      <c r="D2414" s="12">
        <v>2413</v>
      </c>
      <c r="E2414" s="12" t="s">
        <v>243</v>
      </c>
      <c r="F2414" s="13">
        <v>45326</v>
      </c>
      <c r="G2414" s="26" t="s">
        <v>3546</v>
      </c>
      <c r="H2414" s="12">
        <v>46</v>
      </c>
      <c r="I2414" s="28">
        <f>VLOOKUP(B:B,DIM_PRODUCTS!A:F,5,FALSE)</f>
        <v>27</v>
      </c>
      <c r="J2414" s="28">
        <f>FACT_ORDERS[[#This Row],[ProductPrice]]*FACT_ORDERS[[#This Row],[Quantity]]</f>
        <v>1242</v>
      </c>
      <c r="K2414" s="12" t="str">
        <f>VLOOKUP(C:C,DIM_CUSTOMERS!A:G,7,FALSE)</f>
        <v>Italy</v>
      </c>
      <c r="L2414" s="30" cm="1">
        <f t="array" ref="L2414">_xlfn.IFS(
    AND(FACT_ORDERS[[#This Row],[DeliveryMehtod]]="shippment",FACT_ORDERS[[#This Row],[TotalAmount]]&gt;=200), 0,
    AND(FACT_ORDERS[[#This Row],[DeliveryMehtod]]="pickup"), 15,
    AND(FACT_ORDERS[[#This Row],[DeliveryMehtod]]="shippment",FACT_ORDERS[[#This Row],[TotalAmount]]&lt;200), 35
)</f>
        <v>15</v>
      </c>
      <c r="M2414" s="12" t="str" cm="1">
        <f t="array" ref="M2414">_xlfn.IFS(
    SUMIFS(FACT_ORDERS[TotalAmount], FACT_ORDERS[WD_CUSTOMERS],FACT_ORDERS[[#This Row],[WD_CUSTOMERS]])&gt;=15000, "VIP",
    SUMIFS(FACT_ORDERS[TotalAmount], FACT_ORDERS[WD_CUSTOMERS],FACT_ORDERS[[#This Row],[WD_CUSTOMERS]])&gt;=8000, "Premium",
    TRUE, "Regular"
)</f>
        <v>Premium</v>
      </c>
      <c r="N2414" s="32" cm="1">
        <f t="array" ref="N2414">_xlfn.IFS(
   FACT_ORDERS[[#This Row],[TypeOfClient]]="VIP", 0.2,
   FACT_ORDERS[[#This Row],[TypeOfClient]]="Premium", 0.1,
   TRUE, 0
)</f>
        <v>0.1</v>
      </c>
      <c r="O2414" s="31" cm="1">
        <f t="array" ref="O2414">_xlfn.IFS(
   FACT_ORDERS[[#This Row],[TotalAmount]]&gt;1500, 0.15,
   FACT_ORDERS[[#This Row],[TotalAmount]]&gt;1000, 0.1,
   FACT_ORDERS[[#This Row],[TotalAmount]]&gt;500, 0.05,
   TRUE, 0
)</f>
        <v>0.1</v>
      </c>
      <c r="P2414" s="28">
        <f xml:space="preserve"> FACT_ORDERS[[#This Row],[TotalAmount]] * (1 - (FACT_ORDERS[[#This Row],[ClientDiscount]] + FACT_ORDERS[[#This Row],[OrderDiscount]]) )</f>
        <v>993.6</v>
      </c>
      <c r="Q2414" s="28">
        <f>FACT_ORDERS[[#This Row],[TotalAmountWithDiscount]]+FACT_ORDERS[[#This Row],[DeliveryCost]]</f>
        <v>1008.6</v>
      </c>
      <c r="R2414" s="35">
        <v>45334</v>
      </c>
      <c r="S2414" s="35" t="str">
        <f>IF(NETWORKDAYS(FACT_ORDERS[[#This Row],[Order-Date]], FACT_ORDERS[[#This Row],[ArrivalDate ]]) &gt; 10, "Late", "On Time")</f>
        <v>On Time</v>
      </c>
    </row>
    <row r="2415" spans="1:19" x14ac:dyDescent="0.3">
      <c r="A2415" s="12">
        <v>7413</v>
      </c>
      <c r="B2415" s="12">
        <v>278</v>
      </c>
      <c r="C2415" s="12">
        <v>10866</v>
      </c>
      <c r="D2415" s="12">
        <v>2414</v>
      </c>
      <c r="E2415" s="12" t="s">
        <v>243</v>
      </c>
      <c r="F2415" s="13">
        <v>45326</v>
      </c>
      <c r="G2415" s="26" t="s">
        <v>4501</v>
      </c>
      <c r="H2415" s="12">
        <v>36</v>
      </c>
      <c r="I2415" s="28">
        <f>VLOOKUP(B:B,DIM_PRODUCTS!A:F,5,FALSE)</f>
        <v>24</v>
      </c>
      <c r="J2415" s="28">
        <f>FACT_ORDERS[[#This Row],[ProductPrice]]*FACT_ORDERS[[#This Row],[Quantity]]</f>
        <v>864</v>
      </c>
      <c r="K2415" s="12" t="str">
        <f>VLOOKUP(C:C,DIM_CUSTOMERS!A:G,7,FALSE)</f>
        <v>Italy</v>
      </c>
      <c r="L2415" s="30" cm="1">
        <f t="array" ref="L2415">_xlfn.IFS(
    AND(FACT_ORDERS[[#This Row],[DeliveryMehtod]]="shippment",FACT_ORDERS[[#This Row],[TotalAmount]]&gt;=200), 0,
    AND(FACT_ORDERS[[#This Row],[DeliveryMehtod]]="pickup"), 15,
    AND(FACT_ORDERS[[#This Row],[DeliveryMehtod]]="shippment",FACT_ORDERS[[#This Row],[TotalAmount]]&lt;200), 35
)</f>
        <v>15</v>
      </c>
      <c r="M2415" s="12" t="str" cm="1">
        <f t="array" ref="M2415">_xlfn.IFS(
    SUMIFS(FACT_ORDERS[TotalAmount], FACT_ORDERS[WD_CUSTOMERS],FACT_ORDERS[[#This Row],[WD_CUSTOMERS]])&gt;=15000, "VIP",
    SUMIFS(FACT_ORDERS[TotalAmount], FACT_ORDERS[WD_CUSTOMERS],FACT_ORDERS[[#This Row],[WD_CUSTOMERS]])&gt;=8000, "Premium",
    TRUE, "Regular"
)</f>
        <v>Premium</v>
      </c>
      <c r="N2415" s="32" cm="1">
        <f t="array" ref="N2415">_xlfn.IFS(
   FACT_ORDERS[[#This Row],[TypeOfClient]]="VIP", 0.2,
   FACT_ORDERS[[#This Row],[TypeOfClient]]="Premium", 0.1,
   TRUE, 0
)</f>
        <v>0.1</v>
      </c>
      <c r="O2415" s="31" cm="1">
        <f t="array" ref="O2415">_xlfn.IFS(
   FACT_ORDERS[[#This Row],[TotalAmount]]&gt;1500, 0.15,
   FACT_ORDERS[[#This Row],[TotalAmount]]&gt;1000, 0.1,
   FACT_ORDERS[[#This Row],[TotalAmount]]&gt;500, 0.05,
   TRUE, 0
)</f>
        <v>0.05</v>
      </c>
      <c r="P2415" s="28">
        <f xml:space="preserve"> FACT_ORDERS[[#This Row],[TotalAmount]] * (1 - (FACT_ORDERS[[#This Row],[ClientDiscount]] + FACT_ORDERS[[#This Row],[OrderDiscount]]) )</f>
        <v>734.4</v>
      </c>
      <c r="Q2415" s="28">
        <f>FACT_ORDERS[[#This Row],[TotalAmountWithDiscount]]+FACT_ORDERS[[#This Row],[DeliveryCost]]</f>
        <v>749.4</v>
      </c>
      <c r="R2415" s="35">
        <v>45335</v>
      </c>
      <c r="S2415" s="35" t="str">
        <f>IF(NETWORKDAYS(FACT_ORDERS[[#This Row],[Order-Date]], FACT_ORDERS[[#This Row],[ArrivalDate ]]) &gt; 10, "Late", "On Time")</f>
        <v>On Time</v>
      </c>
    </row>
    <row r="2416" spans="1:19" x14ac:dyDescent="0.3">
      <c r="A2416" s="12">
        <v>7414</v>
      </c>
      <c r="B2416" s="12">
        <v>247</v>
      </c>
      <c r="C2416" s="12">
        <v>10866</v>
      </c>
      <c r="D2416" s="12">
        <v>2415</v>
      </c>
      <c r="E2416" s="12" t="s">
        <v>244</v>
      </c>
      <c r="F2416" s="13">
        <v>45273</v>
      </c>
      <c r="G2416" s="26" t="s">
        <v>12890</v>
      </c>
      <c r="H2416" s="12">
        <v>20</v>
      </c>
      <c r="I2416" s="28">
        <f>VLOOKUP(B:B,DIM_PRODUCTS!A:F,5,FALSE)</f>
        <v>13</v>
      </c>
      <c r="J2416" s="28">
        <f>FACT_ORDERS[[#This Row],[ProductPrice]]*FACT_ORDERS[[#This Row],[Quantity]]</f>
        <v>260</v>
      </c>
      <c r="K2416" s="12" t="str">
        <f>VLOOKUP(C:C,DIM_CUSTOMERS!A:G,7,FALSE)</f>
        <v>Italy</v>
      </c>
      <c r="L2416" s="30" cm="1">
        <f t="array" ref="L2416">_xlfn.IFS(
    AND(FACT_ORDERS[[#This Row],[DeliveryMehtod]]="shippment",FACT_ORDERS[[#This Row],[TotalAmount]]&gt;=200), 0,
    AND(FACT_ORDERS[[#This Row],[DeliveryMehtod]]="pickup"), 15,
    AND(FACT_ORDERS[[#This Row],[DeliveryMehtod]]="shippment",FACT_ORDERS[[#This Row],[TotalAmount]]&lt;200), 35
)</f>
        <v>0</v>
      </c>
      <c r="M2416" s="12" t="str" cm="1">
        <f t="array" ref="M2416">_xlfn.IFS(
    SUMIFS(FACT_ORDERS[TotalAmount], FACT_ORDERS[WD_CUSTOMERS],FACT_ORDERS[[#This Row],[WD_CUSTOMERS]])&gt;=15000, "VIP",
    SUMIFS(FACT_ORDERS[TotalAmount], FACT_ORDERS[WD_CUSTOMERS],FACT_ORDERS[[#This Row],[WD_CUSTOMERS]])&gt;=8000, "Premium",
    TRUE, "Regular"
)</f>
        <v>Premium</v>
      </c>
      <c r="N2416" s="32" cm="1">
        <f t="array" ref="N2416">_xlfn.IFS(
   FACT_ORDERS[[#This Row],[TypeOfClient]]="VIP", 0.2,
   FACT_ORDERS[[#This Row],[TypeOfClient]]="Premium", 0.1,
   TRUE, 0
)</f>
        <v>0.1</v>
      </c>
      <c r="O2416" s="31" cm="1">
        <f t="array" ref="O2416">_xlfn.IFS(
   FACT_ORDERS[[#This Row],[TotalAmount]]&gt;1500, 0.15,
   FACT_ORDERS[[#This Row],[TotalAmount]]&gt;1000, 0.1,
   FACT_ORDERS[[#This Row],[TotalAmount]]&gt;500, 0.05,
   TRUE, 0
)</f>
        <v>0</v>
      </c>
      <c r="P2416" s="28">
        <f xml:space="preserve"> FACT_ORDERS[[#This Row],[TotalAmount]] * (1 - (FACT_ORDERS[[#This Row],[ClientDiscount]] + FACT_ORDERS[[#This Row],[OrderDiscount]]) )</f>
        <v>234</v>
      </c>
      <c r="Q2416" s="28">
        <f>FACT_ORDERS[[#This Row],[TotalAmountWithDiscount]]+FACT_ORDERS[[#This Row],[DeliveryCost]]</f>
        <v>234</v>
      </c>
      <c r="R2416" s="35">
        <v>45281</v>
      </c>
      <c r="S2416" s="35" t="str">
        <f>IF(NETWORKDAYS(FACT_ORDERS[[#This Row],[Order-Date]], FACT_ORDERS[[#This Row],[ArrivalDate ]]) &gt; 10, "Late", "On Time")</f>
        <v>On Time</v>
      </c>
    </row>
    <row r="2417" spans="1:19" x14ac:dyDescent="0.3">
      <c r="A2417" s="12">
        <v>7415</v>
      </c>
      <c r="B2417" s="12">
        <v>263</v>
      </c>
      <c r="C2417" s="12">
        <v>10866</v>
      </c>
      <c r="D2417" s="12">
        <v>2416</v>
      </c>
      <c r="E2417" s="12" t="s">
        <v>243</v>
      </c>
      <c r="F2417" s="13">
        <v>45273</v>
      </c>
      <c r="G2417" s="26" t="s">
        <v>12891</v>
      </c>
      <c r="H2417" s="12">
        <v>29</v>
      </c>
      <c r="I2417" s="28">
        <f>VLOOKUP(B:B,DIM_PRODUCTS!A:F,5,FALSE)</f>
        <v>27</v>
      </c>
      <c r="J2417" s="28">
        <f>FACT_ORDERS[[#This Row],[ProductPrice]]*FACT_ORDERS[[#This Row],[Quantity]]</f>
        <v>783</v>
      </c>
      <c r="K2417" s="12" t="str">
        <f>VLOOKUP(C:C,DIM_CUSTOMERS!A:G,7,FALSE)</f>
        <v>Italy</v>
      </c>
      <c r="L2417" s="30" cm="1">
        <f t="array" ref="L2417">_xlfn.IFS(
    AND(FACT_ORDERS[[#This Row],[DeliveryMehtod]]="shippment",FACT_ORDERS[[#This Row],[TotalAmount]]&gt;=200), 0,
    AND(FACT_ORDERS[[#This Row],[DeliveryMehtod]]="pickup"), 15,
    AND(FACT_ORDERS[[#This Row],[DeliveryMehtod]]="shippment",FACT_ORDERS[[#This Row],[TotalAmount]]&lt;200), 35
)</f>
        <v>15</v>
      </c>
      <c r="M2417" s="12" t="str" cm="1">
        <f t="array" ref="M2417">_xlfn.IFS(
    SUMIFS(FACT_ORDERS[TotalAmount], FACT_ORDERS[WD_CUSTOMERS],FACT_ORDERS[[#This Row],[WD_CUSTOMERS]])&gt;=15000, "VIP",
    SUMIFS(FACT_ORDERS[TotalAmount], FACT_ORDERS[WD_CUSTOMERS],FACT_ORDERS[[#This Row],[WD_CUSTOMERS]])&gt;=8000, "Premium",
    TRUE, "Regular"
)</f>
        <v>Premium</v>
      </c>
      <c r="N2417" s="32" cm="1">
        <f t="array" ref="N2417">_xlfn.IFS(
   FACT_ORDERS[[#This Row],[TypeOfClient]]="VIP", 0.2,
   FACT_ORDERS[[#This Row],[TypeOfClient]]="Premium", 0.1,
   TRUE, 0
)</f>
        <v>0.1</v>
      </c>
      <c r="O2417" s="31" cm="1">
        <f t="array" ref="O2417">_xlfn.IFS(
   FACT_ORDERS[[#This Row],[TotalAmount]]&gt;1500, 0.15,
   FACT_ORDERS[[#This Row],[TotalAmount]]&gt;1000, 0.1,
   FACT_ORDERS[[#This Row],[TotalAmount]]&gt;500, 0.05,
   TRUE, 0
)</f>
        <v>0.05</v>
      </c>
      <c r="P2417" s="28">
        <f xml:space="preserve"> FACT_ORDERS[[#This Row],[TotalAmount]] * (1 - (FACT_ORDERS[[#This Row],[ClientDiscount]] + FACT_ORDERS[[#This Row],[OrderDiscount]]) )</f>
        <v>665.55</v>
      </c>
      <c r="Q2417" s="28">
        <f>FACT_ORDERS[[#This Row],[TotalAmountWithDiscount]]+FACT_ORDERS[[#This Row],[DeliveryCost]]</f>
        <v>680.55</v>
      </c>
      <c r="R2417" s="35">
        <v>45282</v>
      </c>
      <c r="S2417" s="35" t="str">
        <f>IF(NETWORKDAYS(FACT_ORDERS[[#This Row],[Order-Date]], FACT_ORDERS[[#This Row],[ArrivalDate ]]) &gt; 10, "Late", "On Time")</f>
        <v>On Time</v>
      </c>
    </row>
    <row r="2418" spans="1:19" x14ac:dyDescent="0.3">
      <c r="A2418" s="12">
        <v>7416</v>
      </c>
      <c r="B2418" s="12">
        <v>278</v>
      </c>
      <c r="C2418" s="12">
        <v>10866</v>
      </c>
      <c r="D2418" s="12">
        <v>2417</v>
      </c>
      <c r="E2418" s="12" t="s">
        <v>243</v>
      </c>
      <c r="F2418" s="13">
        <v>45273</v>
      </c>
      <c r="G2418" s="26" t="s">
        <v>12892</v>
      </c>
      <c r="H2418" s="12">
        <v>37</v>
      </c>
      <c r="I2418" s="28">
        <f>VLOOKUP(B:B,DIM_PRODUCTS!A:F,5,FALSE)</f>
        <v>24</v>
      </c>
      <c r="J2418" s="28">
        <f>FACT_ORDERS[[#This Row],[ProductPrice]]*FACT_ORDERS[[#This Row],[Quantity]]</f>
        <v>888</v>
      </c>
      <c r="K2418" s="12" t="str">
        <f>VLOOKUP(C:C,DIM_CUSTOMERS!A:G,7,FALSE)</f>
        <v>Italy</v>
      </c>
      <c r="L2418" s="30" cm="1">
        <f t="array" ref="L2418">_xlfn.IFS(
    AND(FACT_ORDERS[[#This Row],[DeliveryMehtod]]="shippment",FACT_ORDERS[[#This Row],[TotalAmount]]&gt;=200), 0,
    AND(FACT_ORDERS[[#This Row],[DeliveryMehtod]]="pickup"), 15,
    AND(FACT_ORDERS[[#This Row],[DeliveryMehtod]]="shippment",FACT_ORDERS[[#This Row],[TotalAmount]]&lt;200), 35
)</f>
        <v>15</v>
      </c>
      <c r="M2418" s="12" t="str" cm="1">
        <f t="array" ref="M2418">_xlfn.IFS(
    SUMIFS(FACT_ORDERS[TotalAmount], FACT_ORDERS[WD_CUSTOMERS],FACT_ORDERS[[#This Row],[WD_CUSTOMERS]])&gt;=15000, "VIP",
    SUMIFS(FACT_ORDERS[TotalAmount], FACT_ORDERS[WD_CUSTOMERS],FACT_ORDERS[[#This Row],[WD_CUSTOMERS]])&gt;=8000, "Premium",
    TRUE, "Regular"
)</f>
        <v>Premium</v>
      </c>
      <c r="N2418" s="32" cm="1">
        <f t="array" ref="N2418">_xlfn.IFS(
   FACT_ORDERS[[#This Row],[TypeOfClient]]="VIP", 0.2,
   FACT_ORDERS[[#This Row],[TypeOfClient]]="Premium", 0.1,
   TRUE, 0
)</f>
        <v>0.1</v>
      </c>
      <c r="O2418" s="31" cm="1">
        <f t="array" ref="O2418">_xlfn.IFS(
   FACT_ORDERS[[#This Row],[TotalAmount]]&gt;1500, 0.15,
   FACT_ORDERS[[#This Row],[TotalAmount]]&gt;1000, 0.1,
   FACT_ORDERS[[#This Row],[TotalAmount]]&gt;500, 0.05,
   TRUE, 0
)</f>
        <v>0.05</v>
      </c>
      <c r="P2418" s="28">
        <f xml:space="preserve"> FACT_ORDERS[[#This Row],[TotalAmount]] * (1 - (FACT_ORDERS[[#This Row],[ClientDiscount]] + FACT_ORDERS[[#This Row],[OrderDiscount]]) )</f>
        <v>754.8</v>
      </c>
      <c r="Q2418" s="28">
        <f>FACT_ORDERS[[#This Row],[TotalAmountWithDiscount]]+FACT_ORDERS[[#This Row],[DeliveryCost]]</f>
        <v>769.8</v>
      </c>
      <c r="R2418" s="35">
        <v>45284</v>
      </c>
      <c r="S2418" s="35" t="str">
        <f>IF(NETWORKDAYS(FACT_ORDERS[[#This Row],[Order-Date]], FACT_ORDERS[[#This Row],[ArrivalDate ]]) &gt; 10, "Late", "On Time")</f>
        <v>On Time</v>
      </c>
    </row>
    <row r="2419" spans="1:19" x14ac:dyDescent="0.3">
      <c r="A2419" s="12">
        <v>7417</v>
      </c>
      <c r="B2419" s="12">
        <v>295</v>
      </c>
      <c r="C2419" s="12">
        <v>10296</v>
      </c>
      <c r="D2419" s="12">
        <v>2418</v>
      </c>
      <c r="E2419" s="12" t="s">
        <v>243</v>
      </c>
      <c r="F2419" s="13">
        <v>45533</v>
      </c>
      <c r="G2419" s="26" t="s">
        <v>3341</v>
      </c>
      <c r="H2419" s="12">
        <v>7</v>
      </c>
      <c r="I2419" s="28">
        <f>VLOOKUP(B:B,DIM_PRODUCTS!A:F,5,FALSE)</f>
        <v>10</v>
      </c>
      <c r="J2419" s="28">
        <f>FACT_ORDERS[[#This Row],[ProductPrice]]*FACT_ORDERS[[#This Row],[Quantity]]</f>
        <v>70</v>
      </c>
      <c r="K2419" s="12" t="str">
        <f>VLOOKUP(C:C,DIM_CUSTOMERS!A:G,7,FALSE)</f>
        <v>USA</v>
      </c>
      <c r="L2419" s="30" cm="1">
        <f t="array" ref="L2419">_xlfn.IFS(
    AND(FACT_ORDERS[[#This Row],[DeliveryMehtod]]="shippment",FACT_ORDERS[[#This Row],[TotalAmount]]&gt;=200), 0,
    AND(FACT_ORDERS[[#This Row],[DeliveryMehtod]]="pickup"), 15,
    AND(FACT_ORDERS[[#This Row],[DeliveryMehtod]]="shippment",FACT_ORDERS[[#This Row],[TotalAmount]]&lt;200), 35
)</f>
        <v>15</v>
      </c>
      <c r="M2419" s="12" t="str" cm="1">
        <f t="array" ref="M2419">_xlfn.IFS(
    SUMIFS(FACT_ORDERS[TotalAmount], FACT_ORDERS[WD_CUSTOMERS],FACT_ORDERS[[#This Row],[WD_CUSTOMERS]])&gt;=15000, "VIP",
    SUMIFS(FACT_ORDERS[TotalAmount], FACT_ORDERS[WD_CUSTOMERS],FACT_ORDERS[[#This Row],[WD_CUSTOMERS]])&gt;=8000, "Premium",
    TRUE, "Regular"
)</f>
        <v>Regular</v>
      </c>
      <c r="N2419" s="32" cm="1">
        <f t="array" ref="N2419">_xlfn.IFS(
   FACT_ORDERS[[#This Row],[TypeOfClient]]="VIP", 0.2,
   FACT_ORDERS[[#This Row],[TypeOfClient]]="Premium", 0.1,
   TRUE, 0
)</f>
        <v>0</v>
      </c>
      <c r="O2419" s="31" cm="1">
        <f t="array" ref="O2419">_xlfn.IFS(
   FACT_ORDERS[[#This Row],[TotalAmount]]&gt;1500, 0.15,
   FACT_ORDERS[[#This Row],[TotalAmount]]&gt;1000, 0.1,
   FACT_ORDERS[[#This Row],[TotalAmount]]&gt;500, 0.05,
   TRUE, 0
)</f>
        <v>0</v>
      </c>
      <c r="P2419" s="28">
        <f xml:space="preserve"> FACT_ORDERS[[#This Row],[TotalAmount]] * (1 - (FACT_ORDERS[[#This Row],[ClientDiscount]] + FACT_ORDERS[[#This Row],[OrderDiscount]]) )</f>
        <v>70</v>
      </c>
      <c r="Q2419" s="28">
        <f>FACT_ORDERS[[#This Row],[TotalAmountWithDiscount]]+FACT_ORDERS[[#This Row],[DeliveryCost]]</f>
        <v>85</v>
      </c>
      <c r="R2419" s="35">
        <v>45544</v>
      </c>
      <c r="S2419" s="35" t="str">
        <f>IF(NETWORKDAYS(FACT_ORDERS[[#This Row],[Order-Date]], FACT_ORDERS[[#This Row],[ArrivalDate ]]) &gt; 10, "Late", "On Time")</f>
        <v>On Time</v>
      </c>
    </row>
    <row r="2420" spans="1:19" x14ac:dyDescent="0.3">
      <c r="A2420" s="12">
        <v>7418</v>
      </c>
      <c r="B2420" s="12">
        <v>288</v>
      </c>
      <c r="C2420" s="12">
        <v>10296</v>
      </c>
      <c r="D2420" s="12">
        <v>2419</v>
      </c>
      <c r="E2420" s="12" t="s">
        <v>244</v>
      </c>
      <c r="F2420" s="13">
        <v>45533</v>
      </c>
      <c r="G2420" s="26" t="s">
        <v>12893</v>
      </c>
      <c r="H2420" s="12">
        <v>11</v>
      </c>
      <c r="I2420" s="28">
        <f>VLOOKUP(B:B,DIM_PRODUCTS!A:F,5,FALSE)</f>
        <v>14</v>
      </c>
      <c r="J2420" s="28">
        <f>FACT_ORDERS[[#This Row],[ProductPrice]]*FACT_ORDERS[[#This Row],[Quantity]]</f>
        <v>154</v>
      </c>
      <c r="K2420" s="12" t="str">
        <f>VLOOKUP(C:C,DIM_CUSTOMERS!A:G,7,FALSE)</f>
        <v>USA</v>
      </c>
      <c r="L2420" s="30" cm="1">
        <f t="array" ref="L2420">_xlfn.IFS(
    AND(FACT_ORDERS[[#This Row],[DeliveryMehtod]]="shippment",FACT_ORDERS[[#This Row],[TotalAmount]]&gt;=200), 0,
    AND(FACT_ORDERS[[#This Row],[DeliveryMehtod]]="pickup"), 15,
    AND(FACT_ORDERS[[#This Row],[DeliveryMehtod]]="shippment",FACT_ORDERS[[#This Row],[TotalAmount]]&lt;200), 35
)</f>
        <v>35</v>
      </c>
      <c r="M2420" s="12" t="str" cm="1">
        <f t="array" ref="M2420">_xlfn.IFS(
    SUMIFS(FACT_ORDERS[TotalAmount], FACT_ORDERS[WD_CUSTOMERS],FACT_ORDERS[[#This Row],[WD_CUSTOMERS]])&gt;=15000, "VIP",
    SUMIFS(FACT_ORDERS[TotalAmount], FACT_ORDERS[WD_CUSTOMERS],FACT_ORDERS[[#This Row],[WD_CUSTOMERS]])&gt;=8000, "Premium",
    TRUE, "Regular"
)</f>
        <v>Regular</v>
      </c>
      <c r="N2420" s="32" cm="1">
        <f t="array" ref="N2420">_xlfn.IFS(
   FACT_ORDERS[[#This Row],[TypeOfClient]]="VIP", 0.2,
   FACT_ORDERS[[#This Row],[TypeOfClient]]="Premium", 0.1,
   TRUE, 0
)</f>
        <v>0</v>
      </c>
      <c r="O2420" s="31" cm="1">
        <f t="array" ref="O2420">_xlfn.IFS(
   FACT_ORDERS[[#This Row],[TotalAmount]]&gt;1500, 0.15,
   FACT_ORDERS[[#This Row],[TotalAmount]]&gt;1000, 0.1,
   FACT_ORDERS[[#This Row],[TotalAmount]]&gt;500, 0.05,
   TRUE, 0
)</f>
        <v>0</v>
      </c>
      <c r="P2420" s="28">
        <f xml:space="preserve"> FACT_ORDERS[[#This Row],[TotalAmount]] * (1 - (FACT_ORDERS[[#This Row],[ClientDiscount]] + FACT_ORDERS[[#This Row],[OrderDiscount]]) )</f>
        <v>154</v>
      </c>
      <c r="Q2420" s="28">
        <f>FACT_ORDERS[[#This Row],[TotalAmountWithDiscount]]+FACT_ORDERS[[#This Row],[DeliveryCost]]</f>
        <v>189</v>
      </c>
      <c r="R2420" s="35">
        <v>45540</v>
      </c>
      <c r="S2420" s="35" t="str">
        <f>IF(NETWORKDAYS(FACT_ORDERS[[#This Row],[Order-Date]], FACT_ORDERS[[#This Row],[ArrivalDate ]]) &gt; 10, "Late", "On Time")</f>
        <v>On Time</v>
      </c>
    </row>
    <row r="2421" spans="1:19" x14ac:dyDescent="0.3">
      <c r="A2421" s="12">
        <v>7419</v>
      </c>
      <c r="B2421" s="12">
        <v>295</v>
      </c>
      <c r="C2421" s="12">
        <v>10296</v>
      </c>
      <c r="D2421" s="12">
        <v>2420</v>
      </c>
      <c r="E2421" s="12" t="s">
        <v>243</v>
      </c>
      <c r="F2421" s="13">
        <v>45508</v>
      </c>
      <c r="G2421" s="26" t="s">
        <v>4313</v>
      </c>
      <c r="H2421" s="12">
        <v>9</v>
      </c>
      <c r="I2421" s="28">
        <f>VLOOKUP(B:B,DIM_PRODUCTS!A:F,5,FALSE)</f>
        <v>10</v>
      </c>
      <c r="J2421" s="28">
        <f>FACT_ORDERS[[#This Row],[ProductPrice]]*FACT_ORDERS[[#This Row],[Quantity]]</f>
        <v>90</v>
      </c>
      <c r="K2421" s="12" t="str">
        <f>VLOOKUP(C:C,DIM_CUSTOMERS!A:G,7,FALSE)</f>
        <v>USA</v>
      </c>
      <c r="L2421" s="30" cm="1">
        <f t="array" ref="L2421">_xlfn.IFS(
    AND(FACT_ORDERS[[#This Row],[DeliveryMehtod]]="shippment",FACT_ORDERS[[#This Row],[TotalAmount]]&gt;=200), 0,
    AND(FACT_ORDERS[[#This Row],[DeliveryMehtod]]="pickup"), 15,
    AND(FACT_ORDERS[[#This Row],[DeliveryMehtod]]="shippment",FACT_ORDERS[[#This Row],[TotalAmount]]&lt;200), 35
)</f>
        <v>15</v>
      </c>
      <c r="M2421" s="12" t="str" cm="1">
        <f t="array" ref="M2421">_xlfn.IFS(
    SUMIFS(FACT_ORDERS[TotalAmount], FACT_ORDERS[WD_CUSTOMERS],FACT_ORDERS[[#This Row],[WD_CUSTOMERS]])&gt;=15000, "VIP",
    SUMIFS(FACT_ORDERS[TotalAmount], FACT_ORDERS[WD_CUSTOMERS],FACT_ORDERS[[#This Row],[WD_CUSTOMERS]])&gt;=8000, "Premium",
    TRUE, "Regular"
)</f>
        <v>Regular</v>
      </c>
      <c r="N2421" s="32" cm="1">
        <f t="array" ref="N2421">_xlfn.IFS(
   FACT_ORDERS[[#This Row],[TypeOfClient]]="VIP", 0.2,
   FACT_ORDERS[[#This Row],[TypeOfClient]]="Premium", 0.1,
   TRUE, 0
)</f>
        <v>0</v>
      </c>
      <c r="O2421" s="31" cm="1">
        <f t="array" ref="O2421">_xlfn.IFS(
   FACT_ORDERS[[#This Row],[TotalAmount]]&gt;1500, 0.15,
   FACT_ORDERS[[#This Row],[TotalAmount]]&gt;1000, 0.1,
   FACT_ORDERS[[#This Row],[TotalAmount]]&gt;500, 0.05,
   TRUE, 0
)</f>
        <v>0</v>
      </c>
      <c r="P2421" s="28">
        <f xml:space="preserve"> FACT_ORDERS[[#This Row],[TotalAmount]] * (1 - (FACT_ORDERS[[#This Row],[ClientDiscount]] + FACT_ORDERS[[#This Row],[OrderDiscount]]) )</f>
        <v>90</v>
      </c>
      <c r="Q2421" s="28">
        <f>FACT_ORDERS[[#This Row],[TotalAmountWithDiscount]]+FACT_ORDERS[[#This Row],[DeliveryCost]]</f>
        <v>105</v>
      </c>
      <c r="R2421" s="35">
        <v>45518</v>
      </c>
      <c r="S2421" s="35" t="str">
        <f>IF(NETWORKDAYS(FACT_ORDERS[[#This Row],[Order-Date]], FACT_ORDERS[[#This Row],[ArrivalDate ]]) &gt; 10, "Late", "On Time")</f>
        <v>On Time</v>
      </c>
    </row>
    <row r="2422" spans="1:19" x14ac:dyDescent="0.3">
      <c r="A2422" s="12">
        <v>7420</v>
      </c>
      <c r="B2422" s="12">
        <v>288</v>
      </c>
      <c r="C2422" s="12">
        <v>10296</v>
      </c>
      <c r="D2422" s="12">
        <v>2421</v>
      </c>
      <c r="E2422" s="12" t="s">
        <v>243</v>
      </c>
      <c r="F2422" s="13">
        <v>45508</v>
      </c>
      <c r="G2422" s="26" t="s">
        <v>12894</v>
      </c>
      <c r="H2422" s="12">
        <v>13</v>
      </c>
      <c r="I2422" s="28">
        <f>VLOOKUP(B:B,DIM_PRODUCTS!A:F,5,FALSE)</f>
        <v>14</v>
      </c>
      <c r="J2422" s="28">
        <f>FACT_ORDERS[[#This Row],[ProductPrice]]*FACT_ORDERS[[#This Row],[Quantity]]</f>
        <v>182</v>
      </c>
      <c r="K2422" s="12" t="str">
        <f>VLOOKUP(C:C,DIM_CUSTOMERS!A:G,7,FALSE)</f>
        <v>USA</v>
      </c>
      <c r="L2422" s="30" cm="1">
        <f t="array" ref="L2422">_xlfn.IFS(
    AND(FACT_ORDERS[[#This Row],[DeliveryMehtod]]="shippment",FACT_ORDERS[[#This Row],[TotalAmount]]&gt;=200), 0,
    AND(FACT_ORDERS[[#This Row],[DeliveryMehtod]]="pickup"), 15,
    AND(FACT_ORDERS[[#This Row],[DeliveryMehtod]]="shippment",FACT_ORDERS[[#This Row],[TotalAmount]]&lt;200), 35
)</f>
        <v>15</v>
      </c>
      <c r="M2422" s="12" t="str" cm="1">
        <f t="array" ref="M2422">_xlfn.IFS(
    SUMIFS(FACT_ORDERS[TotalAmount], FACT_ORDERS[WD_CUSTOMERS],FACT_ORDERS[[#This Row],[WD_CUSTOMERS]])&gt;=15000, "VIP",
    SUMIFS(FACT_ORDERS[TotalAmount], FACT_ORDERS[WD_CUSTOMERS],FACT_ORDERS[[#This Row],[WD_CUSTOMERS]])&gt;=8000, "Premium",
    TRUE, "Regular"
)</f>
        <v>Regular</v>
      </c>
      <c r="N2422" s="32" cm="1">
        <f t="array" ref="N2422">_xlfn.IFS(
   FACT_ORDERS[[#This Row],[TypeOfClient]]="VIP", 0.2,
   FACT_ORDERS[[#This Row],[TypeOfClient]]="Premium", 0.1,
   TRUE, 0
)</f>
        <v>0</v>
      </c>
      <c r="O2422" s="31" cm="1">
        <f t="array" ref="O2422">_xlfn.IFS(
   FACT_ORDERS[[#This Row],[TotalAmount]]&gt;1500, 0.15,
   FACT_ORDERS[[#This Row],[TotalAmount]]&gt;1000, 0.1,
   FACT_ORDERS[[#This Row],[TotalAmount]]&gt;500, 0.05,
   TRUE, 0
)</f>
        <v>0</v>
      </c>
      <c r="P2422" s="28">
        <f xml:space="preserve"> FACT_ORDERS[[#This Row],[TotalAmount]] * (1 - (FACT_ORDERS[[#This Row],[ClientDiscount]] + FACT_ORDERS[[#This Row],[OrderDiscount]]) )</f>
        <v>182</v>
      </c>
      <c r="Q2422" s="28">
        <f>FACT_ORDERS[[#This Row],[TotalAmountWithDiscount]]+FACT_ORDERS[[#This Row],[DeliveryCost]]</f>
        <v>197</v>
      </c>
      <c r="R2422" s="35">
        <v>45518</v>
      </c>
      <c r="S2422" s="35" t="str">
        <f>IF(NETWORKDAYS(FACT_ORDERS[[#This Row],[Order-Date]], FACT_ORDERS[[#This Row],[ArrivalDate ]]) &gt; 10, "Late", "On Time")</f>
        <v>On Time</v>
      </c>
    </row>
    <row r="2423" spans="1:19" x14ac:dyDescent="0.3">
      <c r="A2423" s="12">
        <v>7421</v>
      </c>
      <c r="B2423" s="12">
        <v>240</v>
      </c>
      <c r="C2423" s="12">
        <v>10725</v>
      </c>
      <c r="D2423" s="12">
        <v>2422</v>
      </c>
      <c r="E2423" s="12" t="s">
        <v>243</v>
      </c>
      <c r="F2423" s="13">
        <v>45531</v>
      </c>
      <c r="G2423" s="26" t="s">
        <v>12895</v>
      </c>
      <c r="H2423" s="12">
        <v>35</v>
      </c>
      <c r="I2423" s="28">
        <f>VLOOKUP(B:B,DIM_PRODUCTS!A:F,5,FALSE)</f>
        <v>24</v>
      </c>
      <c r="J2423" s="28">
        <f>FACT_ORDERS[[#This Row],[ProductPrice]]*FACT_ORDERS[[#This Row],[Quantity]]</f>
        <v>840</v>
      </c>
      <c r="K2423" s="12" t="str">
        <f>VLOOKUP(C:C,DIM_CUSTOMERS!A:G,7,FALSE)</f>
        <v>Germany</v>
      </c>
      <c r="L2423" s="30" cm="1">
        <f t="array" ref="L2423">_xlfn.IFS(
    AND(FACT_ORDERS[[#This Row],[DeliveryMehtod]]="shippment",FACT_ORDERS[[#This Row],[TotalAmount]]&gt;=200), 0,
    AND(FACT_ORDERS[[#This Row],[DeliveryMehtod]]="pickup"), 15,
    AND(FACT_ORDERS[[#This Row],[DeliveryMehtod]]="shippment",FACT_ORDERS[[#This Row],[TotalAmount]]&lt;200), 35
)</f>
        <v>15</v>
      </c>
      <c r="M2423" s="12" t="str" cm="1">
        <f t="array" ref="M2423">_xlfn.IFS(
    SUMIFS(FACT_ORDERS[TotalAmount], FACT_ORDERS[WD_CUSTOMERS],FACT_ORDERS[[#This Row],[WD_CUSTOMERS]])&gt;=15000, "VIP",
    SUMIFS(FACT_ORDERS[TotalAmount], FACT_ORDERS[WD_CUSTOMERS],FACT_ORDERS[[#This Row],[WD_CUSTOMERS]])&gt;=8000, "Premium",
    TRUE, "Regular"
)</f>
        <v>Regular</v>
      </c>
      <c r="N2423" s="32" cm="1">
        <f t="array" ref="N2423">_xlfn.IFS(
   FACT_ORDERS[[#This Row],[TypeOfClient]]="VIP", 0.2,
   FACT_ORDERS[[#This Row],[TypeOfClient]]="Premium", 0.1,
   TRUE, 0
)</f>
        <v>0</v>
      </c>
      <c r="O2423" s="31" cm="1">
        <f t="array" ref="O2423">_xlfn.IFS(
   FACT_ORDERS[[#This Row],[TotalAmount]]&gt;1500, 0.15,
   FACT_ORDERS[[#This Row],[TotalAmount]]&gt;1000, 0.1,
   FACT_ORDERS[[#This Row],[TotalAmount]]&gt;500, 0.05,
   TRUE, 0
)</f>
        <v>0.05</v>
      </c>
      <c r="P2423" s="28">
        <f xml:space="preserve"> FACT_ORDERS[[#This Row],[TotalAmount]] * (1 - (FACT_ORDERS[[#This Row],[ClientDiscount]] + FACT_ORDERS[[#This Row],[OrderDiscount]]) )</f>
        <v>798</v>
      </c>
      <c r="Q2423" s="28">
        <f>FACT_ORDERS[[#This Row],[TotalAmountWithDiscount]]+FACT_ORDERS[[#This Row],[DeliveryCost]]</f>
        <v>813</v>
      </c>
      <c r="R2423" s="35">
        <v>45539</v>
      </c>
      <c r="S2423" s="35" t="str">
        <f>IF(NETWORKDAYS(FACT_ORDERS[[#This Row],[Order-Date]], FACT_ORDERS[[#This Row],[ArrivalDate ]]) &gt; 10, "Late", "On Time")</f>
        <v>On Time</v>
      </c>
    </row>
    <row r="2424" spans="1:19" x14ac:dyDescent="0.3">
      <c r="A2424" s="12">
        <v>7422</v>
      </c>
      <c r="B2424" s="12">
        <v>275</v>
      </c>
      <c r="C2424" s="12">
        <v>10949</v>
      </c>
      <c r="D2424" s="12">
        <v>2423</v>
      </c>
      <c r="E2424" s="12" t="s">
        <v>244</v>
      </c>
      <c r="F2424" s="13">
        <v>45530</v>
      </c>
      <c r="G2424" s="26" t="s">
        <v>3748</v>
      </c>
      <c r="H2424" s="12">
        <v>54</v>
      </c>
      <c r="I2424" s="28">
        <f>VLOOKUP(B:B,DIM_PRODUCTS!A:F,5,FALSE)</f>
        <v>35</v>
      </c>
      <c r="J2424" s="28">
        <f>FACT_ORDERS[[#This Row],[ProductPrice]]*FACT_ORDERS[[#This Row],[Quantity]]</f>
        <v>1890</v>
      </c>
      <c r="K2424" s="12" t="str">
        <f>VLOOKUP(C:C,DIM_CUSTOMERS!A:G,7,FALSE)</f>
        <v>Nigeria</v>
      </c>
      <c r="L2424" s="30" cm="1">
        <f t="array" ref="L2424">_xlfn.IFS(
    AND(FACT_ORDERS[[#This Row],[DeliveryMehtod]]="shippment",FACT_ORDERS[[#This Row],[TotalAmount]]&gt;=200), 0,
    AND(FACT_ORDERS[[#This Row],[DeliveryMehtod]]="pickup"), 15,
    AND(FACT_ORDERS[[#This Row],[DeliveryMehtod]]="shippment",FACT_ORDERS[[#This Row],[TotalAmount]]&lt;200), 35
)</f>
        <v>0</v>
      </c>
      <c r="M2424" s="12" t="str" cm="1">
        <f t="array" ref="M2424">_xlfn.IFS(
    SUMIFS(FACT_ORDERS[TotalAmount], FACT_ORDERS[WD_CUSTOMERS],FACT_ORDERS[[#This Row],[WD_CUSTOMERS]])&gt;=15000, "VIP",
    SUMIFS(FACT_ORDERS[TotalAmount], FACT_ORDERS[WD_CUSTOMERS],FACT_ORDERS[[#This Row],[WD_CUSTOMERS]])&gt;=8000, "Premium",
    TRUE, "Regular"
)</f>
        <v>Regular</v>
      </c>
      <c r="N2424" s="32" cm="1">
        <f t="array" ref="N2424">_xlfn.IFS(
   FACT_ORDERS[[#This Row],[TypeOfClient]]="VIP", 0.2,
   FACT_ORDERS[[#This Row],[TypeOfClient]]="Premium", 0.1,
   TRUE, 0
)</f>
        <v>0</v>
      </c>
      <c r="O2424" s="31" cm="1">
        <f t="array" ref="O2424">_xlfn.IFS(
   FACT_ORDERS[[#This Row],[TotalAmount]]&gt;1500, 0.15,
   FACT_ORDERS[[#This Row],[TotalAmount]]&gt;1000, 0.1,
   FACT_ORDERS[[#This Row],[TotalAmount]]&gt;500, 0.05,
   TRUE, 0
)</f>
        <v>0.15</v>
      </c>
      <c r="P2424" s="28">
        <f xml:space="preserve"> FACT_ORDERS[[#This Row],[TotalAmount]] * (1 - (FACT_ORDERS[[#This Row],[ClientDiscount]] + FACT_ORDERS[[#This Row],[OrderDiscount]]) )</f>
        <v>1606.5</v>
      </c>
      <c r="Q2424" s="28">
        <f>FACT_ORDERS[[#This Row],[TotalAmountWithDiscount]]+FACT_ORDERS[[#This Row],[DeliveryCost]]</f>
        <v>1606.5</v>
      </c>
      <c r="R2424" s="35">
        <v>45537</v>
      </c>
      <c r="S2424" s="35" t="str">
        <f>IF(NETWORKDAYS(FACT_ORDERS[[#This Row],[Order-Date]], FACT_ORDERS[[#This Row],[ArrivalDate ]]) &gt; 10, "Late", "On Time")</f>
        <v>On Time</v>
      </c>
    </row>
    <row r="2425" spans="1:19" x14ac:dyDescent="0.3">
      <c r="A2425" s="12">
        <v>7423</v>
      </c>
      <c r="B2425" s="12">
        <v>269</v>
      </c>
      <c r="C2425" s="12">
        <v>10949</v>
      </c>
      <c r="D2425" s="12">
        <v>2424</v>
      </c>
      <c r="E2425" s="12" t="s">
        <v>244</v>
      </c>
      <c r="F2425" s="13">
        <v>45520</v>
      </c>
      <c r="G2425" s="26" t="s">
        <v>12896</v>
      </c>
      <c r="H2425" s="12">
        <v>38</v>
      </c>
      <c r="I2425" s="28">
        <f>VLOOKUP(B:B,DIM_PRODUCTS!A:F,5,FALSE)</f>
        <v>29</v>
      </c>
      <c r="J2425" s="28">
        <f>FACT_ORDERS[[#This Row],[ProductPrice]]*FACT_ORDERS[[#This Row],[Quantity]]</f>
        <v>1102</v>
      </c>
      <c r="K2425" s="12" t="str">
        <f>VLOOKUP(C:C,DIM_CUSTOMERS!A:G,7,FALSE)</f>
        <v>Nigeria</v>
      </c>
      <c r="L2425" s="30" cm="1">
        <f t="array" ref="L2425">_xlfn.IFS(
    AND(FACT_ORDERS[[#This Row],[DeliveryMehtod]]="shippment",FACT_ORDERS[[#This Row],[TotalAmount]]&gt;=200), 0,
    AND(FACT_ORDERS[[#This Row],[DeliveryMehtod]]="pickup"), 15,
    AND(FACT_ORDERS[[#This Row],[DeliveryMehtod]]="shippment",FACT_ORDERS[[#This Row],[TotalAmount]]&lt;200), 35
)</f>
        <v>0</v>
      </c>
      <c r="M2425" s="12" t="str" cm="1">
        <f t="array" ref="M2425">_xlfn.IFS(
    SUMIFS(FACT_ORDERS[TotalAmount], FACT_ORDERS[WD_CUSTOMERS],FACT_ORDERS[[#This Row],[WD_CUSTOMERS]])&gt;=15000, "VIP",
    SUMIFS(FACT_ORDERS[TotalAmount], FACT_ORDERS[WD_CUSTOMERS],FACT_ORDERS[[#This Row],[WD_CUSTOMERS]])&gt;=8000, "Premium",
    TRUE, "Regular"
)</f>
        <v>Regular</v>
      </c>
      <c r="N2425" s="32" cm="1">
        <f t="array" ref="N2425">_xlfn.IFS(
   FACT_ORDERS[[#This Row],[TypeOfClient]]="VIP", 0.2,
   FACT_ORDERS[[#This Row],[TypeOfClient]]="Premium", 0.1,
   TRUE, 0
)</f>
        <v>0</v>
      </c>
      <c r="O2425" s="31" cm="1">
        <f t="array" ref="O2425">_xlfn.IFS(
   FACT_ORDERS[[#This Row],[TotalAmount]]&gt;1500, 0.15,
   FACT_ORDERS[[#This Row],[TotalAmount]]&gt;1000, 0.1,
   FACT_ORDERS[[#This Row],[TotalAmount]]&gt;500, 0.05,
   TRUE, 0
)</f>
        <v>0.1</v>
      </c>
      <c r="P2425" s="28">
        <f xml:space="preserve"> FACT_ORDERS[[#This Row],[TotalAmount]] * (1 - (FACT_ORDERS[[#This Row],[ClientDiscount]] + FACT_ORDERS[[#This Row],[OrderDiscount]]) )</f>
        <v>991.80000000000007</v>
      </c>
      <c r="Q2425" s="28">
        <f>FACT_ORDERS[[#This Row],[TotalAmountWithDiscount]]+FACT_ORDERS[[#This Row],[DeliveryCost]]</f>
        <v>991.80000000000007</v>
      </c>
      <c r="R2425" s="35">
        <v>45531</v>
      </c>
      <c r="S2425" s="35" t="str">
        <f>IF(NETWORKDAYS(FACT_ORDERS[[#This Row],[Order-Date]], FACT_ORDERS[[#This Row],[ArrivalDate ]]) &gt; 10, "Late", "On Time")</f>
        <v>On Time</v>
      </c>
    </row>
    <row r="2426" spans="1:19" x14ac:dyDescent="0.3">
      <c r="A2426" s="12">
        <v>7424</v>
      </c>
      <c r="B2426" s="12">
        <v>275</v>
      </c>
      <c r="C2426" s="12">
        <v>10949</v>
      </c>
      <c r="D2426" s="12">
        <v>2425</v>
      </c>
      <c r="E2426" s="12" t="s">
        <v>243</v>
      </c>
      <c r="F2426" s="13">
        <v>45520</v>
      </c>
      <c r="G2426" s="26" t="s">
        <v>4256</v>
      </c>
      <c r="H2426" s="12">
        <v>35</v>
      </c>
      <c r="I2426" s="28">
        <f>VLOOKUP(B:B,DIM_PRODUCTS!A:F,5,FALSE)</f>
        <v>35</v>
      </c>
      <c r="J2426" s="28">
        <f>FACT_ORDERS[[#This Row],[ProductPrice]]*FACT_ORDERS[[#This Row],[Quantity]]</f>
        <v>1225</v>
      </c>
      <c r="K2426" s="12" t="str">
        <f>VLOOKUP(C:C,DIM_CUSTOMERS!A:G,7,FALSE)</f>
        <v>Nigeria</v>
      </c>
      <c r="L2426" s="30" cm="1">
        <f t="array" ref="L2426">_xlfn.IFS(
    AND(FACT_ORDERS[[#This Row],[DeliveryMehtod]]="shippment",FACT_ORDERS[[#This Row],[TotalAmount]]&gt;=200), 0,
    AND(FACT_ORDERS[[#This Row],[DeliveryMehtod]]="pickup"), 15,
    AND(FACT_ORDERS[[#This Row],[DeliveryMehtod]]="shippment",FACT_ORDERS[[#This Row],[TotalAmount]]&lt;200), 35
)</f>
        <v>15</v>
      </c>
      <c r="M2426" s="12" t="str" cm="1">
        <f t="array" ref="M2426">_xlfn.IFS(
    SUMIFS(FACT_ORDERS[TotalAmount], FACT_ORDERS[WD_CUSTOMERS],FACT_ORDERS[[#This Row],[WD_CUSTOMERS]])&gt;=15000, "VIP",
    SUMIFS(FACT_ORDERS[TotalAmount], FACT_ORDERS[WD_CUSTOMERS],FACT_ORDERS[[#This Row],[WD_CUSTOMERS]])&gt;=8000, "Premium",
    TRUE, "Regular"
)</f>
        <v>Regular</v>
      </c>
      <c r="N2426" s="32" cm="1">
        <f t="array" ref="N2426">_xlfn.IFS(
   FACT_ORDERS[[#This Row],[TypeOfClient]]="VIP", 0.2,
   FACT_ORDERS[[#This Row],[TypeOfClient]]="Premium", 0.1,
   TRUE, 0
)</f>
        <v>0</v>
      </c>
      <c r="O2426" s="31" cm="1">
        <f t="array" ref="O2426">_xlfn.IFS(
   FACT_ORDERS[[#This Row],[TotalAmount]]&gt;1500, 0.15,
   FACT_ORDERS[[#This Row],[TotalAmount]]&gt;1000, 0.1,
   FACT_ORDERS[[#This Row],[TotalAmount]]&gt;500, 0.05,
   TRUE, 0
)</f>
        <v>0.1</v>
      </c>
      <c r="P2426" s="28">
        <f xml:space="preserve"> FACT_ORDERS[[#This Row],[TotalAmount]] * (1 - (FACT_ORDERS[[#This Row],[ClientDiscount]] + FACT_ORDERS[[#This Row],[OrderDiscount]]) )</f>
        <v>1102.5</v>
      </c>
      <c r="Q2426" s="28">
        <f>FACT_ORDERS[[#This Row],[TotalAmountWithDiscount]]+FACT_ORDERS[[#This Row],[DeliveryCost]]</f>
        <v>1117.5</v>
      </c>
      <c r="R2426" s="35">
        <v>45527</v>
      </c>
      <c r="S2426" s="35" t="str">
        <f>IF(NETWORKDAYS(FACT_ORDERS[[#This Row],[Order-Date]], FACT_ORDERS[[#This Row],[ArrivalDate ]]) &gt; 10, "Late", "On Time")</f>
        <v>On Time</v>
      </c>
    </row>
    <row r="2427" spans="1:19" x14ac:dyDescent="0.3">
      <c r="A2427" s="12">
        <v>7425</v>
      </c>
      <c r="B2427" s="12">
        <v>253</v>
      </c>
      <c r="C2427" s="12">
        <v>10263</v>
      </c>
      <c r="D2427" s="12">
        <v>2426</v>
      </c>
      <c r="E2427" s="12" t="s">
        <v>243</v>
      </c>
      <c r="F2427" s="13">
        <v>45506</v>
      </c>
      <c r="G2427" s="26" t="s">
        <v>12897</v>
      </c>
      <c r="H2427" s="12">
        <v>42</v>
      </c>
      <c r="I2427" s="28">
        <f>VLOOKUP(B:B,DIM_PRODUCTS!A:F,5,FALSE)</f>
        <v>11</v>
      </c>
      <c r="J2427" s="28">
        <f>FACT_ORDERS[[#This Row],[ProductPrice]]*FACT_ORDERS[[#This Row],[Quantity]]</f>
        <v>462</v>
      </c>
      <c r="K2427" s="12" t="str">
        <f>VLOOKUP(C:C,DIM_CUSTOMERS!A:G,7,FALSE)</f>
        <v>USA</v>
      </c>
      <c r="L2427" s="30" cm="1">
        <f t="array" ref="L2427">_xlfn.IFS(
    AND(FACT_ORDERS[[#This Row],[DeliveryMehtod]]="shippment",FACT_ORDERS[[#This Row],[TotalAmount]]&gt;=200), 0,
    AND(FACT_ORDERS[[#This Row],[DeliveryMehtod]]="pickup"), 15,
    AND(FACT_ORDERS[[#This Row],[DeliveryMehtod]]="shippment",FACT_ORDERS[[#This Row],[TotalAmount]]&lt;200), 35
)</f>
        <v>15</v>
      </c>
      <c r="M2427" s="12" t="str" cm="1">
        <f t="array" ref="M2427">_xlfn.IFS(
    SUMIFS(FACT_ORDERS[TotalAmount], FACT_ORDERS[WD_CUSTOMERS],FACT_ORDERS[[#This Row],[WD_CUSTOMERS]])&gt;=15000, "VIP",
    SUMIFS(FACT_ORDERS[TotalAmount], FACT_ORDERS[WD_CUSTOMERS],FACT_ORDERS[[#This Row],[WD_CUSTOMERS]])&gt;=8000, "Premium",
    TRUE, "Regular"
)</f>
        <v>Regular</v>
      </c>
      <c r="N2427" s="32" cm="1">
        <f t="array" ref="N2427">_xlfn.IFS(
   FACT_ORDERS[[#This Row],[TypeOfClient]]="VIP", 0.2,
   FACT_ORDERS[[#This Row],[TypeOfClient]]="Premium", 0.1,
   TRUE, 0
)</f>
        <v>0</v>
      </c>
      <c r="O2427" s="31" cm="1">
        <f t="array" ref="O2427">_xlfn.IFS(
   FACT_ORDERS[[#This Row],[TotalAmount]]&gt;1500, 0.15,
   FACT_ORDERS[[#This Row],[TotalAmount]]&gt;1000, 0.1,
   FACT_ORDERS[[#This Row],[TotalAmount]]&gt;500, 0.05,
   TRUE, 0
)</f>
        <v>0</v>
      </c>
      <c r="P2427" s="28">
        <f xml:space="preserve"> FACT_ORDERS[[#This Row],[TotalAmount]] * (1 - (FACT_ORDERS[[#This Row],[ClientDiscount]] + FACT_ORDERS[[#This Row],[OrderDiscount]]) )</f>
        <v>462</v>
      </c>
      <c r="Q2427" s="28">
        <f>FACT_ORDERS[[#This Row],[TotalAmountWithDiscount]]+FACT_ORDERS[[#This Row],[DeliveryCost]]</f>
        <v>477</v>
      </c>
      <c r="R2427" s="35">
        <v>45513</v>
      </c>
      <c r="S2427" s="35" t="str">
        <f>IF(NETWORKDAYS(FACT_ORDERS[[#This Row],[Order-Date]], FACT_ORDERS[[#This Row],[ArrivalDate ]]) &gt; 10, "Late", "On Time")</f>
        <v>On Time</v>
      </c>
    </row>
    <row r="2428" spans="1:19" x14ac:dyDescent="0.3">
      <c r="A2428" s="12">
        <v>7426</v>
      </c>
      <c r="B2428" s="12">
        <v>216</v>
      </c>
      <c r="C2428" s="12">
        <v>10263</v>
      </c>
      <c r="D2428" s="12">
        <v>2427</v>
      </c>
      <c r="E2428" s="12" t="s">
        <v>244</v>
      </c>
      <c r="F2428" s="13">
        <v>45506</v>
      </c>
      <c r="G2428" s="26" t="s">
        <v>12898</v>
      </c>
      <c r="H2428" s="12">
        <v>39</v>
      </c>
      <c r="I2428" s="28">
        <f>VLOOKUP(B:B,DIM_PRODUCTS!A:F,5,FALSE)</f>
        <v>23</v>
      </c>
      <c r="J2428" s="28">
        <f>FACT_ORDERS[[#This Row],[ProductPrice]]*FACT_ORDERS[[#This Row],[Quantity]]</f>
        <v>897</v>
      </c>
      <c r="K2428" s="12" t="str">
        <f>VLOOKUP(C:C,DIM_CUSTOMERS!A:G,7,FALSE)</f>
        <v>USA</v>
      </c>
      <c r="L2428" s="30" cm="1">
        <f t="array" ref="L2428">_xlfn.IFS(
    AND(FACT_ORDERS[[#This Row],[DeliveryMehtod]]="shippment",FACT_ORDERS[[#This Row],[TotalAmount]]&gt;=200), 0,
    AND(FACT_ORDERS[[#This Row],[DeliveryMehtod]]="pickup"), 15,
    AND(FACT_ORDERS[[#This Row],[DeliveryMehtod]]="shippment",FACT_ORDERS[[#This Row],[TotalAmount]]&lt;200), 35
)</f>
        <v>0</v>
      </c>
      <c r="M2428" s="12" t="str" cm="1">
        <f t="array" ref="M2428">_xlfn.IFS(
    SUMIFS(FACT_ORDERS[TotalAmount], FACT_ORDERS[WD_CUSTOMERS],FACT_ORDERS[[#This Row],[WD_CUSTOMERS]])&gt;=15000, "VIP",
    SUMIFS(FACT_ORDERS[TotalAmount], FACT_ORDERS[WD_CUSTOMERS],FACT_ORDERS[[#This Row],[WD_CUSTOMERS]])&gt;=8000, "Premium",
    TRUE, "Regular"
)</f>
        <v>Regular</v>
      </c>
      <c r="N2428" s="32" cm="1">
        <f t="array" ref="N2428">_xlfn.IFS(
   FACT_ORDERS[[#This Row],[TypeOfClient]]="VIP", 0.2,
   FACT_ORDERS[[#This Row],[TypeOfClient]]="Premium", 0.1,
   TRUE, 0
)</f>
        <v>0</v>
      </c>
      <c r="O2428" s="31" cm="1">
        <f t="array" ref="O2428">_xlfn.IFS(
   FACT_ORDERS[[#This Row],[TotalAmount]]&gt;1500, 0.15,
   FACT_ORDERS[[#This Row],[TotalAmount]]&gt;1000, 0.1,
   FACT_ORDERS[[#This Row],[TotalAmount]]&gt;500, 0.05,
   TRUE, 0
)</f>
        <v>0.05</v>
      </c>
      <c r="P2428" s="28">
        <f xml:space="preserve"> FACT_ORDERS[[#This Row],[TotalAmount]] * (1 - (FACT_ORDERS[[#This Row],[ClientDiscount]] + FACT_ORDERS[[#This Row],[OrderDiscount]]) )</f>
        <v>852.15</v>
      </c>
      <c r="Q2428" s="28">
        <f>FACT_ORDERS[[#This Row],[TotalAmountWithDiscount]]+FACT_ORDERS[[#This Row],[DeliveryCost]]</f>
        <v>852.15</v>
      </c>
      <c r="R2428" s="35">
        <v>45513</v>
      </c>
      <c r="S2428" s="35" t="str">
        <f>IF(NETWORKDAYS(FACT_ORDERS[[#This Row],[Order-Date]], FACT_ORDERS[[#This Row],[ArrivalDate ]]) &gt; 10, "Late", "On Time")</f>
        <v>On Time</v>
      </c>
    </row>
    <row r="2429" spans="1:19" x14ac:dyDescent="0.3">
      <c r="A2429" s="12">
        <v>7427</v>
      </c>
      <c r="B2429" s="12">
        <v>253</v>
      </c>
      <c r="C2429" s="12">
        <v>10263</v>
      </c>
      <c r="D2429" s="12">
        <v>2428</v>
      </c>
      <c r="E2429" s="12" t="s">
        <v>243</v>
      </c>
      <c r="F2429" s="13">
        <v>45524</v>
      </c>
      <c r="G2429" s="26" t="s">
        <v>12899</v>
      </c>
      <c r="H2429" s="12">
        <v>35</v>
      </c>
      <c r="I2429" s="28">
        <f>VLOOKUP(B:B,DIM_PRODUCTS!A:F,5,FALSE)</f>
        <v>11</v>
      </c>
      <c r="J2429" s="28">
        <f>FACT_ORDERS[[#This Row],[ProductPrice]]*FACT_ORDERS[[#This Row],[Quantity]]</f>
        <v>385</v>
      </c>
      <c r="K2429" s="12" t="str">
        <f>VLOOKUP(C:C,DIM_CUSTOMERS!A:G,7,FALSE)</f>
        <v>USA</v>
      </c>
      <c r="L2429" s="30" cm="1">
        <f t="array" ref="L2429">_xlfn.IFS(
    AND(FACT_ORDERS[[#This Row],[DeliveryMehtod]]="shippment",FACT_ORDERS[[#This Row],[TotalAmount]]&gt;=200), 0,
    AND(FACT_ORDERS[[#This Row],[DeliveryMehtod]]="pickup"), 15,
    AND(FACT_ORDERS[[#This Row],[DeliveryMehtod]]="shippment",FACT_ORDERS[[#This Row],[TotalAmount]]&lt;200), 35
)</f>
        <v>15</v>
      </c>
      <c r="M2429" s="12" t="str" cm="1">
        <f t="array" ref="M2429">_xlfn.IFS(
    SUMIFS(FACT_ORDERS[TotalAmount], FACT_ORDERS[WD_CUSTOMERS],FACT_ORDERS[[#This Row],[WD_CUSTOMERS]])&gt;=15000, "VIP",
    SUMIFS(FACT_ORDERS[TotalAmount], FACT_ORDERS[WD_CUSTOMERS],FACT_ORDERS[[#This Row],[WD_CUSTOMERS]])&gt;=8000, "Premium",
    TRUE, "Regular"
)</f>
        <v>Regular</v>
      </c>
      <c r="N2429" s="32" cm="1">
        <f t="array" ref="N2429">_xlfn.IFS(
   FACT_ORDERS[[#This Row],[TypeOfClient]]="VIP", 0.2,
   FACT_ORDERS[[#This Row],[TypeOfClient]]="Premium", 0.1,
   TRUE, 0
)</f>
        <v>0</v>
      </c>
      <c r="O2429" s="31" cm="1">
        <f t="array" ref="O2429">_xlfn.IFS(
   FACT_ORDERS[[#This Row],[TotalAmount]]&gt;1500, 0.15,
   FACT_ORDERS[[#This Row],[TotalAmount]]&gt;1000, 0.1,
   FACT_ORDERS[[#This Row],[TotalAmount]]&gt;500, 0.05,
   TRUE, 0
)</f>
        <v>0</v>
      </c>
      <c r="P2429" s="28">
        <f xml:space="preserve"> FACT_ORDERS[[#This Row],[TotalAmount]] * (1 - (FACT_ORDERS[[#This Row],[ClientDiscount]] + FACT_ORDERS[[#This Row],[OrderDiscount]]) )</f>
        <v>385</v>
      </c>
      <c r="Q2429" s="28">
        <f>FACT_ORDERS[[#This Row],[TotalAmountWithDiscount]]+FACT_ORDERS[[#This Row],[DeliveryCost]]</f>
        <v>400</v>
      </c>
      <c r="R2429" s="35">
        <v>45544</v>
      </c>
      <c r="S2429" s="35" t="str">
        <f>IF(NETWORKDAYS(FACT_ORDERS[[#This Row],[Order-Date]], FACT_ORDERS[[#This Row],[ArrivalDate ]]) &gt; 10, "Late", "On Time")</f>
        <v>Late</v>
      </c>
    </row>
    <row r="2430" spans="1:19" x14ac:dyDescent="0.3">
      <c r="A2430" s="12">
        <v>7428</v>
      </c>
      <c r="B2430" s="12">
        <v>253</v>
      </c>
      <c r="C2430" s="12">
        <v>10263</v>
      </c>
      <c r="D2430" s="12">
        <v>2429</v>
      </c>
      <c r="E2430" s="12" t="s">
        <v>244</v>
      </c>
      <c r="F2430" s="13">
        <v>45503</v>
      </c>
      <c r="G2430" s="26" t="s">
        <v>12900</v>
      </c>
      <c r="H2430" s="12">
        <v>32</v>
      </c>
      <c r="I2430" s="28">
        <f>VLOOKUP(B:B,DIM_PRODUCTS!A:F,5,FALSE)</f>
        <v>11</v>
      </c>
      <c r="J2430" s="28">
        <f>FACT_ORDERS[[#This Row],[ProductPrice]]*FACT_ORDERS[[#This Row],[Quantity]]</f>
        <v>352</v>
      </c>
      <c r="K2430" s="12" t="str">
        <f>VLOOKUP(C:C,DIM_CUSTOMERS!A:G,7,FALSE)</f>
        <v>USA</v>
      </c>
      <c r="L2430" s="30" cm="1">
        <f t="array" ref="L2430">_xlfn.IFS(
    AND(FACT_ORDERS[[#This Row],[DeliveryMehtod]]="shippment",FACT_ORDERS[[#This Row],[TotalAmount]]&gt;=200), 0,
    AND(FACT_ORDERS[[#This Row],[DeliveryMehtod]]="pickup"), 15,
    AND(FACT_ORDERS[[#This Row],[DeliveryMehtod]]="shippment",FACT_ORDERS[[#This Row],[TotalAmount]]&lt;200), 35
)</f>
        <v>0</v>
      </c>
      <c r="M2430" s="12" t="str" cm="1">
        <f t="array" ref="M2430">_xlfn.IFS(
    SUMIFS(FACT_ORDERS[TotalAmount], FACT_ORDERS[WD_CUSTOMERS],FACT_ORDERS[[#This Row],[WD_CUSTOMERS]])&gt;=15000, "VIP",
    SUMIFS(FACT_ORDERS[TotalAmount], FACT_ORDERS[WD_CUSTOMERS],FACT_ORDERS[[#This Row],[WD_CUSTOMERS]])&gt;=8000, "Premium",
    TRUE, "Regular"
)</f>
        <v>Regular</v>
      </c>
      <c r="N2430" s="32" cm="1">
        <f t="array" ref="N2430">_xlfn.IFS(
   FACT_ORDERS[[#This Row],[TypeOfClient]]="VIP", 0.2,
   FACT_ORDERS[[#This Row],[TypeOfClient]]="Premium", 0.1,
   TRUE, 0
)</f>
        <v>0</v>
      </c>
      <c r="O2430" s="31" cm="1">
        <f t="array" ref="O2430">_xlfn.IFS(
   FACT_ORDERS[[#This Row],[TotalAmount]]&gt;1500, 0.15,
   FACT_ORDERS[[#This Row],[TotalAmount]]&gt;1000, 0.1,
   FACT_ORDERS[[#This Row],[TotalAmount]]&gt;500, 0.05,
   TRUE, 0
)</f>
        <v>0</v>
      </c>
      <c r="P2430" s="28">
        <f xml:space="preserve"> FACT_ORDERS[[#This Row],[TotalAmount]] * (1 - (FACT_ORDERS[[#This Row],[ClientDiscount]] + FACT_ORDERS[[#This Row],[OrderDiscount]]) )</f>
        <v>352</v>
      </c>
      <c r="Q2430" s="28">
        <f>FACT_ORDERS[[#This Row],[TotalAmountWithDiscount]]+FACT_ORDERS[[#This Row],[DeliveryCost]]</f>
        <v>352</v>
      </c>
      <c r="R2430" s="35">
        <v>45513</v>
      </c>
      <c r="S2430" s="35" t="str">
        <f>IF(NETWORKDAYS(FACT_ORDERS[[#This Row],[Order-Date]], FACT_ORDERS[[#This Row],[ArrivalDate ]]) &gt; 10, "Late", "On Time")</f>
        <v>On Time</v>
      </c>
    </row>
    <row r="2431" spans="1:19" x14ac:dyDescent="0.3">
      <c r="A2431" s="12">
        <v>7429</v>
      </c>
      <c r="B2431" s="12">
        <v>216</v>
      </c>
      <c r="C2431" s="12">
        <v>10263</v>
      </c>
      <c r="D2431" s="12">
        <v>2430</v>
      </c>
      <c r="E2431" s="12" t="s">
        <v>244</v>
      </c>
      <c r="F2431" s="13">
        <v>45503</v>
      </c>
      <c r="G2431" s="26" t="s">
        <v>12901</v>
      </c>
      <c r="H2431" s="12">
        <v>34</v>
      </c>
      <c r="I2431" s="28">
        <f>VLOOKUP(B:B,DIM_PRODUCTS!A:F,5,FALSE)</f>
        <v>23</v>
      </c>
      <c r="J2431" s="28">
        <f>FACT_ORDERS[[#This Row],[ProductPrice]]*FACT_ORDERS[[#This Row],[Quantity]]</f>
        <v>782</v>
      </c>
      <c r="K2431" s="12" t="str">
        <f>VLOOKUP(C:C,DIM_CUSTOMERS!A:G,7,FALSE)</f>
        <v>USA</v>
      </c>
      <c r="L2431" s="30" cm="1">
        <f t="array" ref="L2431">_xlfn.IFS(
    AND(FACT_ORDERS[[#This Row],[DeliveryMehtod]]="shippment",FACT_ORDERS[[#This Row],[TotalAmount]]&gt;=200), 0,
    AND(FACT_ORDERS[[#This Row],[DeliveryMehtod]]="pickup"), 15,
    AND(FACT_ORDERS[[#This Row],[DeliveryMehtod]]="shippment",FACT_ORDERS[[#This Row],[TotalAmount]]&lt;200), 35
)</f>
        <v>0</v>
      </c>
      <c r="M2431" s="12" t="str" cm="1">
        <f t="array" ref="M2431">_xlfn.IFS(
    SUMIFS(FACT_ORDERS[TotalAmount], FACT_ORDERS[WD_CUSTOMERS],FACT_ORDERS[[#This Row],[WD_CUSTOMERS]])&gt;=15000, "VIP",
    SUMIFS(FACT_ORDERS[TotalAmount], FACT_ORDERS[WD_CUSTOMERS],FACT_ORDERS[[#This Row],[WD_CUSTOMERS]])&gt;=8000, "Premium",
    TRUE, "Regular"
)</f>
        <v>Regular</v>
      </c>
      <c r="N2431" s="32" cm="1">
        <f t="array" ref="N2431">_xlfn.IFS(
   FACT_ORDERS[[#This Row],[TypeOfClient]]="VIP", 0.2,
   FACT_ORDERS[[#This Row],[TypeOfClient]]="Premium", 0.1,
   TRUE, 0
)</f>
        <v>0</v>
      </c>
      <c r="O2431" s="31" cm="1">
        <f t="array" ref="O2431">_xlfn.IFS(
   FACT_ORDERS[[#This Row],[TotalAmount]]&gt;1500, 0.15,
   FACT_ORDERS[[#This Row],[TotalAmount]]&gt;1000, 0.1,
   FACT_ORDERS[[#This Row],[TotalAmount]]&gt;500, 0.05,
   TRUE, 0
)</f>
        <v>0.05</v>
      </c>
      <c r="P2431" s="28">
        <f xml:space="preserve"> FACT_ORDERS[[#This Row],[TotalAmount]] * (1 - (FACT_ORDERS[[#This Row],[ClientDiscount]] + FACT_ORDERS[[#This Row],[OrderDiscount]]) )</f>
        <v>742.9</v>
      </c>
      <c r="Q2431" s="28">
        <f>FACT_ORDERS[[#This Row],[TotalAmountWithDiscount]]+FACT_ORDERS[[#This Row],[DeliveryCost]]</f>
        <v>742.9</v>
      </c>
      <c r="R2431" s="35">
        <v>45523</v>
      </c>
      <c r="S2431" s="35" t="str">
        <f>IF(NETWORKDAYS(FACT_ORDERS[[#This Row],[Order-Date]], FACT_ORDERS[[#This Row],[ArrivalDate ]]) &gt; 10, "Late", "On Time")</f>
        <v>Late</v>
      </c>
    </row>
    <row r="2432" spans="1:19" x14ac:dyDescent="0.3">
      <c r="A2432" s="12">
        <v>7430</v>
      </c>
      <c r="B2432" s="12">
        <v>243</v>
      </c>
      <c r="C2432" s="12">
        <v>10713</v>
      </c>
      <c r="D2432" s="12">
        <v>2431</v>
      </c>
      <c r="E2432" s="12" t="s">
        <v>243</v>
      </c>
      <c r="F2432" s="13">
        <v>45457</v>
      </c>
      <c r="G2432" s="26" t="s">
        <v>4461</v>
      </c>
      <c r="H2432" s="12">
        <v>42</v>
      </c>
      <c r="I2432" s="28">
        <f>VLOOKUP(B:B,DIM_PRODUCTS!A:F,5,FALSE)</f>
        <v>22</v>
      </c>
      <c r="J2432" s="28">
        <f>FACT_ORDERS[[#This Row],[ProductPrice]]*FACT_ORDERS[[#This Row],[Quantity]]</f>
        <v>924</v>
      </c>
      <c r="K2432" s="12" t="str">
        <f>VLOOKUP(C:C,DIM_CUSTOMERS!A:G,7,FALSE)</f>
        <v>Italy</v>
      </c>
      <c r="L2432" s="30" cm="1">
        <f t="array" ref="L2432">_xlfn.IFS(
    AND(FACT_ORDERS[[#This Row],[DeliveryMehtod]]="shippment",FACT_ORDERS[[#This Row],[TotalAmount]]&gt;=200), 0,
    AND(FACT_ORDERS[[#This Row],[DeliveryMehtod]]="pickup"), 15,
    AND(FACT_ORDERS[[#This Row],[DeliveryMehtod]]="shippment",FACT_ORDERS[[#This Row],[TotalAmount]]&lt;200), 35
)</f>
        <v>15</v>
      </c>
      <c r="M2432" s="12" t="str" cm="1">
        <f t="array" ref="M2432">_xlfn.IFS(
    SUMIFS(FACT_ORDERS[TotalAmount], FACT_ORDERS[WD_CUSTOMERS],FACT_ORDERS[[#This Row],[WD_CUSTOMERS]])&gt;=15000, "VIP",
    SUMIFS(FACT_ORDERS[TotalAmount], FACT_ORDERS[WD_CUSTOMERS],FACT_ORDERS[[#This Row],[WD_CUSTOMERS]])&gt;=8000, "Premium",
    TRUE, "Regular"
)</f>
        <v>Regular</v>
      </c>
      <c r="N2432" s="32" cm="1">
        <f t="array" ref="N2432">_xlfn.IFS(
   FACT_ORDERS[[#This Row],[TypeOfClient]]="VIP", 0.2,
   FACT_ORDERS[[#This Row],[TypeOfClient]]="Premium", 0.1,
   TRUE, 0
)</f>
        <v>0</v>
      </c>
      <c r="O2432" s="31" cm="1">
        <f t="array" ref="O2432">_xlfn.IFS(
   FACT_ORDERS[[#This Row],[TotalAmount]]&gt;1500, 0.15,
   FACT_ORDERS[[#This Row],[TotalAmount]]&gt;1000, 0.1,
   FACT_ORDERS[[#This Row],[TotalAmount]]&gt;500, 0.05,
   TRUE, 0
)</f>
        <v>0.05</v>
      </c>
      <c r="P2432" s="28">
        <f xml:space="preserve"> FACT_ORDERS[[#This Row],[TotalAmount]] * (1 - (FACT_ORDERS[[#This Row],[ClientDiscount]] + FACT_ORDERS[[#This Row],[OrderDiscount]]) )</f>
        <v>877.8</v>
      </c>
      <c r="Q2432" s="28">
        <f>FACT_ORDERS[[#This Row],[TotalAmountWithDiscount]]+FACT_ORDERS[[#This Row],[DeliveryCost]]</f>
        <v>892.8</v>
      </c>
      <c r="R2432" s="35">
        <v>45464</v>
      </c>
      <c r="S2432" s="35" t="str">
        <f>IF(NETWORKDAYS(FACT_ORDERS[[#This Row],[Order-Date]], FACT_ORDERS[[#This Row],[ArrivalDate ]]) &gt; 10, "Late", "On Time")</f>
        <v>On Time</v>
      </c>
    </row>
    <row r="2433" spans="1:19" x14ac:dyDescent="0.3">
      <c r="A2433" s="12">
        <v>7431</v>
      </c>
      <c r="B2433" s="12">
        <v>243</v>
      </c>
      <c r="C2433" s="12">
        <v>10713</v>
      </c>
      <c r="D2433" s="12">
        <v>2432</v>
      </c>
      <c r="E2433" s="12" t="s">
        <v>244</v>
      </c>
      <c r="F2433" s="13">
        <v>45506</v>
      </c>
      <c r="G2433" s="26" t="s">
        <v>12902</v>
      </c>
      <c r="H2433" s="12">
        <v>35</v>
      </c>
      <c r="I2433" s="28">
        <f>VLOOKUP(B:B,DIM_PRODUCTS!A:F,5,FALSE)</f>
        <v>22</v>
      </c>
      <c r="J2433" s="28">
        <f>FACT_ORDERS[[#This Row],[ProductPrice]]*FACT_ORDERS[[#This Row],[Quantity]]</f>
        <v>770</v>
      </c>
      <c r="K2433" s="12" t="str">
        <f>VLOOKUP(C:C,DIM_CUSTOMERS!A:G,7,FALSE)</f>
        <v>Italy</v>
      </c>
      <c r="L2433" s="30" cm="1">
        <f t="array" ref="L2433">_xlfn.IFS(
    AND(FACT_ORDERS[[#This Row],[DeliveryMehtod]]="shippment",FACT_ORDERS[[#This Row],[TotalAmount]]&gt;=200), 0,
    AND(FACT_ORDERS[[#This Row],[DeliveryMehtod]]="pickup"), 15,
    AND(FACT_ORDERS[[#This Row],[DeliveryMehtod]]="shippment",FACT_ORDERS[[#This Row],[TotalAmount]]&lt;200), 35
)</f>
        <v>0</v>
      </c>
      <c r="M2433" s="12" t="str" cm="1">
        <f t="array" ref="M2433">_xlfn.IFS(
    SUMIFS(FACT_ORDERS[TotalAmount], FACT_ORDERS[WD_CUSTOMERS],FACT_ORDERS[[#This Row],[WD_CUSTOMERS]])&gt;=15000, "VIP",
    SUMIFS(FACT_ORDERS[TotalAmount], FACT_ORDERS[WD_CUSTOMERS],FACT_ORDERS[[#This Row],[WD_CUSTOMERS]])&gt;=8000, "Premium",
    TRUE, "Regular"
)</f>
        <v>Regular</v>
      </c>
      <c r="N2433" s="32" cm="1">
        <f t="array" ref="N2433">_xlfn.IFS(
   FACT_ORDERS[[#This Row],[TypeOfClient]]="VIP", 0.2,
   FACT_ORDERS[[#This Row],[TypeOfClient]]="Premium", 0.1,
   TRUE, 0
)</f>
        <v>0</v>
      </c>
      <c r="O2433" s="31" cm="1">
        <f t="array" ref="O2433">_xlfn.IFS(
   FACT_ORDERS[[#This Row],[TotalAmount]]&gt;1500, 0.15,
   FACT_ORDERS[[#This Row],[TotalAmount]]&gt;1000, 0.1,
   FACT_ORDERS[[#This Row],[TotalAmount]]&gt;500, 0.05,
   TRUE, 0
)</f>
        <v>0.05</v>
      </c>
      <c r="P2433" s="28">
        <f xml:space="preserve"> FACT_ORDERS[[#This Row],[TotalAmount]] * (1 - (FACT_ORDERS[[#This Row],[ClientDiscount]] + FACT_ORDERS[[#This Row],[OrderDiscount]]) )</f>
        <v>731.5</v>
      </c>
      <c r="Q2433" s="28">
        <f>FACT_ORDERS[[#This Row],[TotalAmountWithDiscount]]+FACT_ORDERS[[#This Row],[DeliveryCost]]</f>
        <v>731.5</v>
      </c>
      <c r="R2433" s="35">
        <v>45516</v>
      </c>
      <c r="S2433" s="35" t="str">
        <f>IF(NETWORKDAYS(FACT_ORDERS[[#This Row],[Order-Date]], FACT_ORDERS[[#This Row],[ArrivalDate ]]) &gt; 10, "Late", "On Time")</f>
        <v>On Time</v>
      </c>
    </row>
    <row r="2434" spans="1:19" x14ac:dyDescent="0.3">
      <c r="A2434" s="12">
        <v>7432</v>
      </c>
      <c r="B2434" s="12">
        <v>243</v>
      </c>
      <c r="C2434" s="12">
        <v>10713</v>
      </c>
      <c r="D2434" s="12">
        <v>2433</v>
      </c>
      <c r="E2434" s="12" t="s">
        <v>244</v>
      </c>
      <c r="F2434" s="13">
        <v>45358</v>
      </c>
      <c r="G2434" s="26" t="s">
        <v>12903</v>
      </c>
      <c r="H2434" s="12">
        <v>30</v>
      </c>
      <c r="I2434" s="28">
        <f>VLOOKUP(B:B,DIM_PRODUCTS!A:F,5,FALSE)</f>
        <v>22</v>
      </c>
      <c r="J2434" s="28">
        <f>FACT_ORDERS[[#This Row],[ProductPrice]]*FACT_ORDERS[[#This Row],[Quantity]]</f>
        <v>660</v>
      </c>
      <c r="K2434" s="12" t="str">
        <f>VLOOKUP(C:C,DIM_CUSTOMERS!A:G,7,FALSE)</f>
        <v>Italy</v>
      </c>
      <c r="L2434" s="30" cm="1">
        <f t="array" ref="L2434">_xlfn.IFS(
    AND(FACT_ORDERS[[#This Row],[DeliveryMehtod]]="shippment",FACT_ORDERS[[#This Row],[TotalAmount]]&gt;=200), 0,
    AND(FACT_ORDERS[[#This Row],[DeliveryMehtod]]="pickup"), 15,
    AND(FACT_ORDERS[[#This Row],[DeliveryMehtod]]="shippment",FACT_ORDERS[[#This Row],[TotalAmount]]&lt;200), 35
)</f>
        <v>0</v>
      </c>
      <c r="M2434" s="12" t="str" cm="1">
        <f t="array" ref="M2434">_xlfn.IFS(
    SUMIFS(FACT_ORDERS[TotalAmount], FACT_ORDERS[WD_CUSTOMERS],FACT_ORDERS[[#This Row],[WD_CUSTOMERS]])&gt;=15000, "VIP",
    SUMIFS(FACT_ORDERS[TotalAmount], FACT_ORDERS[WD_CUSTOMERS],FACT_ORDERS[[#This Row],[WD_CUSTOMERS]])&gt;=8000, "Premium",
    TRUE, "Regular"
)</f>
        <v>Regular</v>
      </c>
      <c r="N2434" s="32" cm="1">
        <f t="array" ref="N2434">_xlfn.IFS(
   FACT_ORDERS[[#This Row],[TypeOfClient]]="VIP", 0.2,
   FACT_ORDERS[[#This Row],[TypeOfClient]]="Premium", 0.1,
   TRUE, 0
)</f>
        <v>0</v>
      </c>
      <c r="O2434" s="31" cm="1">
        <f t="array" ref="O2434">_xlfn.IFS(
   FACT_ORDERS[[#This Row],[TotalAmount]]&gt;1500, 0.15,
   FACT_ORDERS[[#This Row],[TotalAmount]]&gt;1000, 0.1,
   FACT_ORDERS[[#This Row],[TotalAmount]]&gt;500, 0.05,
   TRUE, 0
)</f>
        <v>0.05</v>
      </c>
      <c r="P2434" s="28">
        <f xml:space="preserve"> FACT_ORDERS[[#This Row],[TotalAmount]] * (1 - (FACT_ORDERS[[#This Row],[ClientDiscount]] + FACT_ORDERS[[#This Row],[OrderDiscount]]) )</f>
        <v>627</v>
      </c>
      <c r="Q2434" s="28">
        <f>FACT_ORDERS[[#This Row],[TotalAmountWithDiscount]]+FACT_ORDERS[[#This Row],[DeliveryCost]]</f>
        <v>627</v>
      </c>
      <c r="R2434" s="35">
        <v>45365</v>
      </c>
      <c r="S2434" s="35" t="str">
        <f>IF(NETWORKDAYS(FACT_ORDERS[[#This Row],[Order-Date]], FACT_ORDERS[[#This Row],[ArrivalDate ]]) &gt; 10, "Late", "On Time")</f>
        <v>On Time</v>
      </c>
    </row>
    <row r="2435" spans="1:19" x14ac:dyDescent="0.3">
      <c r="A2435" s="12">
        <v>7433</v>
      </c>
      <c r="B2435" s="12">
        <v>243</v>
      </c>
      <c r="C2435" s="12">
        <v>10713</v>
      </c>
      <c r="D2435" s="12">
        <v>2434</v>
      </c>
      <c r="E2435" s="12" t="s">
        <v>244</v>
      </c>
      <c r="F2435" s="13">
        <v>45051</v>
      </c>
      <c r="G2435" s="26" t="s">
        <v>12904</v>
      </c>
      <c r="H2435" s="12">
        <v>26</v>
      </c>
      <c r="I2435" s="28">
        <f>VLOOKUP(B:B,DIM_PRODUCTS!A:F,5,FALSE)</f>
        <v>22</v>
      </c>
      <c r="J2435" s="28">
        <f>FACT_ORDERS[[#This Row],[ProductPrice]]*FACT_ORDERS[[#This Row],[Quantity]]</f>
        <v>572</v>
      </c>
      <c r="K2435" s="12" t="str">
        <f>VLOOKUP(C:C,DIM_CUSTOMERS!A:G,7,FALSE)</f>
        <v>Italy</v>
      </c>
      <c r="L2435" s="30" cm="1">
        <f t="array" ref="L2435">_xlfn.IFS(
    AND(FACT_ORDERS[[#This Row],[DeliveryMehtod]]="shippment",FACT_ORDERS[[#This Row],[TotalAmount]]&gt;=200), 0,
    AND(FACT_ORDERS[[#This Row],[DeliveryMehtod]]="pickup"), 15,
    AND(FACT_ORDERS[[#This Row],[DeliveryMehtod]]="shippment",FACT_ORDERS[[#This Row],[TotalAmount]]&lt;200), 35
)</f>
        <v>0</v>
      </c>
      <c r="M2435" s="12" t="str" cm="1">
        <f t="array" ref="M2435">_xlfn.IFS(
    SUMIFS(FACT_ORDERS[TotalAmount], FACT_ORDERS[WD_CUSTOMERS],FACT_ORDERS[[#This Row],[WD_CUSTOMERS]])&gt;=15000, "VIP",
    SUMIFS(FACT_ORDERS[TotalAmount], FACT_ORDERS[WD_CUSTOMERS],FACT_ORDERS[[#This Row],[WD_CUSTOMERS]])&gt;=8000, "Premium",
    TRUE, "Regular"
)</f>
        <v>Regular</v>
      </c>
      <c r="N2435" s="32" cm="1">
        <f t="array" ref="N2435">_xlfn.IFS(
   FACT_ORDERS[[#This Row],[TypeOfClient]]="VIP", 0.2,
   FACT_ORDERS[[#This Row],[TypeOfClient]]="Premium", 0.1,
   TRUE, 0
)</f>
        <v>0</v>
      </c>
      <c r="O2435" s="31" cm="1">
        <f t="array" ref="O2435">_xlfn.IFS(
   FACT_ORDERS[[#This Row],[TotalAmount]]&gt;1500, 0.15,
   FACT_ORDERS[[#This Row],[TotalAmount]]&gt;1000, 0.1,
   FACT_ORDERS[[#This Row],[TotalAmount]]&gt;500, 0.05,
   TRUE, 0
)</f>
        <v>0.05</v>
      </c>
      <c r="P2435" s="28">
        <f xml:space="preserve"> FACT_ORDERS[[#This Row],[TotalAmount]] * (1 - (FACT_ORDERS[[#This Row],[ClientDiscount]] + FACT_ORDERS[[#This Row],[OrderDiscount]]) )</f>
        <v>543.4</v>
      </c>
      <c r="Q2435" s="28">
        <f>FACT_ORDERS[[#This Row],[TotalAmountWithDiscount]]+FACT_ORDERS[[#This Row],[DeliveryCost]]</f>
        <v>543.4</v>
      </c>
      <c r="R2435" s="35">
        <v>45062</v>
      </c>
      <c r="S2435" s="35" t="str">
        <f>IF(NETWORKDAYS(FACT_ORDERS[[#This Row],[Order-Date]], FACT_ORDERS[[#This Row],[ArrivalDate ]]) &gt; 10, "Late", "On Time")</f>
        <v>On Time</v>
      </c>
    </row>
    <row r="2436" spans="1:19" x14ac:dyDescent="0.3">
      <c r="A2436" s="12">
        <v>7434</v>
      </c>
      <c r="B2436" s="12">
        <v>299</v>
      </c>
      <c r="C2436" s="12">
        <v>10492</v>
      </c>
      <c r="D2436" s="12">
        <v>2435</v>
      </c>
      <c r="E2436" s="12" t="s">
        <v>244</v>
      </c>
      <c r="F2436" s="13">
        <v>45482</v>
      </c>
      <c r="G2436" s="26" t="s">
        <v>12905</v>
      </c>
      <c r="H2436" s="12">
        <v>22</v>
      </c>
      <c r="I2436" s="28">
        <f>VLOOKUP(B:B,DIM_PRODUCTS!A:F,5,FALSE)</f>
        <v>19</v>
      </c>
      <c r="J2436" s="28">
        <f>FACT_ORDERS[[#This Row],[ProductPrice]]*FACT_ORDERS[[#This Row],[Quantity]]</f>
        <v>418</v>
      </c>
      <c r="K2436" s="12" t="str">
        <f>VLOOKUP(C:C,DIM_CUSTOMERS!A:G,7,FALSE)</f>
        <v>Japan</v>
      </c>
      <c r="L2436" s="30" cm="1">
        <f t="array" ref="L2436">_xlfn.IFS(
    AND(FACT_ORDERS[[#This Row],[DeliveryMehtod]]="shippment",FACT_ORDERS[[#This Row],[TotalAmount]]&gt;=200), 0,
    AND(FACT_ORDERS[[#This Row],[DeliveryMehtod]]="pickup"), 15,
    AND(FACT_ORDERS[[#This Row],[DeliveryMehtod]]="shippment",FACT_ORDERS[[#This Row],[TotalAmount]]&lt;200), 35
)</f>
        <v>0</v>
      </c>
      <c r="M2436" s="12" t="str" cm="1">
        <f t="array" ref="M2436">_xlfn.IFS(
    SUMIFS(FACT_ORDERS[TotalAmount], FACT_ORDERS[WD_CUSTOMERS],FACT_ORDERS[[#This Row],[WD_CUSTOMERS]])&gt;=15000, "VIP",
    SUMIFS(FACT_ORDERS[TotalAmount], FACT_ORDERS[WD_CUSTOMERS],FACT_ORDERS[[#This Row],[WD_CUSTOMERS]])&gt;=8000, "Premium",
    TRUE, "Regular"
)</f>
        <v>Premium</v>
      </c>
      <c r="N2436" s="32" cm="1">
        <f t="array" ref="N2436">_xlfn.IFS(
   FACT_ORDERS[[#This Row],[TypeOfClient]]="VIP", 0.2,
   FACT_ORDERS[[#This Row],[TypeOfClient]]="Premium", 0.1,
   TRUE, 0
)</f>
        <v>0.1</v>
      </c>
      <c r="O2436" s="31" cm="1">
        <f t="array" ref="O2436">_xlfn.IFS(
   FACT_ORDERS[[#This Row],[TotalAmount]]&gt;1500, 0.15,
   FACT_ORDERS[[#This Row],[TotalAmount]]&gt;1000, 0.1,
   FACT_ORDERS[[#This Row],[TotalAmount]]&gt;500, 0.05,
   TRUE, 0
)</f>
        <v>0</v>
      </c>
      <c r="P2436" s="28">
        <f xml:space="preserve"> FACT_ORDERS[[#This Row],[TotalAmount]] * (1 - (FACT_ORDERS[[#This Row],[ClientDiscount]] + FACT_ORDERS[[#This Row],[OrderDiscount]]) )</f>
        <v>376.2</v>
      </c>
      <c r="Q2436" s="28">
        <f>FACT_ORDERS[[#This Row],[TotalAmountWithDiscount]]+FACT_ORDERS[[#This Row],[DeliveryCost]]</f>
        <v>376.2</v>
      </c>
      <c r="R2436" s="35">
        <v>45491</v>
      </c>
      <c r="S2436" s="35" t="str">
        <f>IF(NETWORKDAYS(FACT_ORDERS[[#This Row],[Order-Date]], FACT_ORDERS[[#This Row],[ArrivalDate ]]) &gt; 10, "Late", "On Time")</f>
        <v>On Time</v>
      </c>
    </row>
    <row r="2437" spans="1:19" x14ac:dyDescent="0.3">
      <c r="A2437" s="12">
        <v>7435</v>
      </c>
      <c r="B2437" s="12">
        <v>296</v>
      </c>
      <c r="C2437" s="12">
        <v>10492</v>
      </c>
      <c r="D2437" s="12">
        <v>2436</v>
      </c>
      <c r="E2437" s="12" t="s">
        <v>244</v>
      </c>
      <c r="F2437" s="13">
        <v>45482</v>
      </c>
      <c r="G2437" s="26" t="s">
        <v>4635</v>
      </c>
      <c r="H2437" s="12">
        <v>13</v>
      </c>
      <c r="I2437" s="28">
        <f>VLOOKUP(B:B,DIM_PRODUCTS!A:F,5,FALSE)</f>
        <v>5</v>
      </c>
      <c r="J2437" s="28">
        <f>FACT_ORDERS[[#This Row],[ProductPrice]]*FACT_ORDERS[[#This Row],[Quantity]]</f>
        <v>65</v>
      </c>
      <c r="K2437" s="12" t="str">
        <f>VLOOKUP(C:C,DIM_CUSTOMERS!A:G,7,FALSE)</f>
        <v>Japan</v>
      </c>
      <c r="L2437" s="30" cm="1">
        <f t="array" ref="L2437">_xlfn.IFS(
    AND(FACT_ORDERS[[#This Row],[DeliveryMehtod]]="shippment",FACT_ORDERS[[#This Row],[TotalAmount]]&gt;=200), 0,
    AND(FACT_ORDERS[[#This Row],[DeliveryMehtod]]="pickup"), 15,
    AND(FACT_ORDERS[[#This Row],[DeliveryMehtod]]="shippment",FACT_ORDERS[[#This Row],[TotalAmount]]&lt;200), 35
)</f>
        <v>35</v>
      </c>
      <c r="M2437" s="12" t="str" cm="1">
        <f t="array" ref="M2437">_xlfn.IFS(
    SUMIFS(FACT_ORDERS[TotalAmount], FACT_ORDERS[WD_CUSTOMERS],FACT_ORDERS[[#This Row],[WD_CUSTOMERS]])&gt;=15000, "VIP",
    SUMIFS(FACT_ORDERS[TotalAmount], FACT_ORDERS[WD_CUSTOMERS],FACT_ORDERS[[#This Row],[WD_CUSTOMERS]])&gt;=8000, "Premium",
    TRUE, "Regular"
)</f>
        <v>Premium</v>
      </c>
      <c r="N2437" s="32" cm="1">
        <f t="array" ref="N2437">_xlfn.IFS(
   FACT_ORDERS[[#This Row],[TypeOfClient]]="VIP", 0.2,
   FACT_ORDERS[[#This Row],[TypeOfClient]]="Premium", 0.1,
   TRUE, 0
)</f>
        <v>0.1</v>
      </c>
      <c r="O2437" s="31" cm="1">
        <f t="array" ref="O2437">_xlfn.IFS(
   FACT_ORDERS[[#This Row],[TotalAmount]]&gt;1500, 0.15,
   FACT_ORDERS[[#This Row],[TotalAmount]]&gt;1000, 0.1,
   FACT_ORDERS[[#This Row],[TotalAmount]]&gt;500, 0.05,
   TRUE, 0
)</f>
        <v>0</v>
      </c>
      <c r="P2437" s="28">
        <f xml:space="preserve"> FACT_ORDERS[[#This Row],[TotalAmount]] * (1 - (FACT_ORDERS[[#This Row],[ClientDiscount]] + FACT_ORDERS[[#This Row],[OrderDiscount]]) )</f>
        <v>58.5</v>
      </c>
      <c r="Q2437" s="28">
        <f>FACT_ORDERS[[#This Row],[TotalAmountWithDiscount]]+FACT_ORDERS[[#This Row],[DeliveryCost]]</f>
        <v>93.5</v>
      </c>
      <c r="R2437" s="35">
        <v>45489</v>
      </c>
      <c r="S2437" s="35" t="str">
        <f>IF(NETWORKDAYS(FACT_ORDERS[[#This Row],[Order-Date]], FACT_ORDERS[[#This Row],[ArrivalDate ]]) &gt; 10, "Late", "On Time")</f>
        <v>On Time</v>
      </c>
    </row>
    <row r="2438" spans="1:19" x14ac:dyDescent="0.3">
      <c r="A2438" s="12">
        <v>7436</v>
      </c>
      <c r="B2438" s="12">
        <v>251</v>
      </c>
      <c r="C2438" s="12">
        <v>10492</v>
      </c>
      <c r="D2438" s="12">
        <v>2437</v>
      </c>
      <c r="E2438" s="12" t="s">
        <v>244</v>
      </c>
      <c r="F2438" s="13">
        <v>45482</v>
      </c>
      <c r="G2438" s="26" t="s">
        <v>12906</v>
      </c>
      <c r="H2438" s="12">
        <v>20</v>
      </c>
      <c r="I2438" s="28">
        <f>VLOOKUP(B:B,DIM_PRODUCTS!A:F,5,FALSE)</f>
        <v>12</v>
      </c>
      <c r="J2438" s="28">
        <f>FACT_ORDERS[[#This Row],[ProductPrice]]*FACT_ORDERS[[#This Row],[Quantity]]</f>
        <v>240</v>
      </c>
      <c r="K2438" s="12" t="str">
        <f>VLOOKUP(C:C,DIM_CUSTOMERS!A:G,7,FALSE)</f>
        <v>Japan</v>
      </c>
      <c r="L2438" s="30" cm="1">
        <f t="array" ref="L2438">_xlfn.IFS(
    AND(FACT_ORDERS[[#This Row],[DeliveryMehtod]]="shippment",FACT_ORDERS[[#This Row],[TotalAmount]]&gt;=200), 0,
    AND(FACT_ORDERS[[#This Row],[DeliveryMehtod]]="pickup"), 15,
    AND(FACT_ORDERS[[#This Row],[DeliveryMehtod]]="shippment",FACT_ORDERS[[#This Row],[TotalAmount]]&lt;200), 35
)</f>
        <v>0</v>
      </c>
      <c r="M2438" s="12" t="str" cm="1">
        <f t="array" ref="M2438">_xlfn.IFS(
    SUMIFS(FACT_ORDERS[TotalAmount], FACT_ORDERS[WD_CUSTOMERS],FACT_ORDERS[[#This Row],[WD_CUSTOMERS]])&gt;=15000, "VIP",
    SUMIFS(FACT_ORDERS[TotalAmount], FACT_ORDERS[WD_CUSTOMERS],FACT_ORDERS[[#This Row],[WD_CUSTOMERS]])&gt;=8000, "Premium",
    TRUE, "Regular"
)</f>
        <v>Premium</v>
      </c>
      <c r="N2438" s="32" cm="1">
        <f t="array" ref="N2438">_xlfn.IFS(
   FACT_ORDERS[[#This Row],[TypeOfClient]]="VIP", 0.2,
   FACT_ORDERS[[#This Row],[TypeOfClient]]="Premium", 0.1,
   TRUE, 0
)</f>
        <v>0.1</v>
      </c>
      <c r="O2438" s="31" cm="1">
        <f t="array" ref="O2438">_xlfn.IFS(
   FACT_ORDERS[[#This Row],[TotalAmount]]&gt;1500, 0.15,
   FACT_ORDERS[[#This Row],[TotalAmount]]&gt;1000, 0.1,
   FACT_ORDERS[[#This Row],[TotalAmount]]&gt;500, 0.05,
   TRUE, 0
)</f>
        <v>0</v>
      </c>
      <c r="P2438" s="28">
        <f xml:space="preserve"> FACT_ORDERS[[#This Row],[TotalAmount]] * (1 - (FACT_ORDERS[[#This Row],[ClientDiscount]] + FACT_ORDERS[[#This Row],[OrderDiscount]]) )</f>
        <v>216</v>
      </c>
      <c r="Q2438" s="28">
        <f>FACT_ORDERS[[#This Row],[TotalAmountWithDiscount]]+FACT_ORDERS[[#This Row],[DeliveryCost]]</f>
        <v>216</v>
      </c>
      <c r="R2438" s="35">
        <v>45489</v>
      </c>
      <c r="S2438" s="35" t="str">
        <f>IF(NETWORKDAYS(FACT_ORDERS[[#This Row],[Order-Date]], FACT_ORDERS[[#This Row],[ArrivalDate ]]) &gt; 10, "Late", "On Time")</f>
        <v>On Time</v>
      </c>
    </row>
    <row r="2439" spans="1:19" x14ac:dyDescent="0.3">
      <c r="A2439" s="12">
        <v>7437</v>
      </c>
      <c r="B2439" s="12">
        <v>299</v>
      </c>
      <c r="C2439" s="12">
        <v>10492</v>
      </c>
      <c r="D2439" s="12">
        <v>2438</v>
      </c>
      <c r="E2439" s="12" t="s">
        <v>243</v>
      </c>
      <c r="F2439" s="13">
        <v>45541</v>
      </c>
      <c r="G2439" s="26" t="s">
        <v>12907</v>
      </c>
      <c r="H2439" s="12">
        <v>20</v>
      </c>
      <c r="I2439" s="28">
        <f>VLOOKUP(B:B,DIM_PRODUCTS!A:F,5,FALSE)</f>
        <v>19</v>
      </c>
      <c r="J2439" s="28">
        <f>FACT_ORDERS[[#This Row],[ProductPrice]]*FACT_ORDERS[[#This Row],[Quantity]]</f>
        <v>380</v>
      </c>
      <c r="K2439" s="12" t="str">
        <f>VLOOKUP(C:C,DIM_CUSTOMERS!A:G,7,FALSE)</f>
        <v>Japan</v>
      </c>
      <c r="L2439" s="30" cm="1">
        <f t="array" ref="L2439">_xlfn.IFS(
    AND(FACT_ORDERS[[#This Row],[DeliveryMehtod]]="shippment",FACT_ORDERS[[#This Row],[TotalAmount]]&gt;=200), 0,
    AND(FACT_ORDERS[[#This Row],[DeliveryMehtod]]="pickup"), 15,
    AND(FACT_ORDERS[[#This Row],[DeliveryMehtod]]="shippment",FACT_ORDERS[[#This Row],[TotalAmount]]&lt;200), 35
)</f>
        <v>15</v>
      </c>
      <c r="M2439" s="12" t="str" cm="1">
        <f t="array" ref="M2439">_xlfn.IFS(
    SUMIFS(FACT_ORDERS[TotalAmount], FACT_ORDERS[WD_CUSTOMERS],FACT_ORDERS[[#This Row],[WD_CUSTOMERS]])&gt;=15000, "VIP",
    SUMIFS(FACT_ORDERS[TotalAmount], FACT_ORDERS[WD_CUSTOMERS],FACT_ORDERS[[#This Row],[WD_CUSTOMERS]])&gt;=8000, "Premium",
    TRUE, "Regular"
)</f>
        <v>Premium</v>
      </c>
      <c r="N2439" s="32" cm="1">
        <f t="array" ref="N2439">_xlfn.IFS(
   FACT_ORDERS[[#This Row],[TypeOfClient]]="VIP", 0.2,
   FACT_ORDERS[[#This Row],[TypeOfClient]]="Premium", 0.1,
   TRUE, 0
)</f>
        <v>0.1</v>
      </c>
      <c r="O2439" s="31" cm="1">
        <f t="array" ref="O2439">_xlfn.IFS(
   FACT_ORDERS[[#This Row],[TotalAmount]]&gt;1500, 0.15,
   FACT_ORDERS[[#This Row],[TotalAmount]]&gt;1000, 0.1,
   FACT_ORDERS[[#This Row],[TotalAmount]]&gt;500, 0.05,
   TRUE, 0
)</f>
        <v>0</v>
      </c>
      <c r="P2439" s="28">
        <f xml:space="preserve"> FACT_ORDERS[[#This Row],[TotalAmount]] * (1 - (FACT_ORDERS[[#This Row],[ClientDiscount]] + FACT_ORDERS[[#This Row],[OrderDiscount]]) )</f>
        <v>342</v>
      </c>
      <c r="Q2439" s="28">
        <f>FACT_ORDERS[[#This Row],[TotalAmountWithDiscount]]+FACT_ORDERS[[#This Row],[DeliveryCost]]</f>
        <v>357</v>
      </c>
      <c r="R2439" s="35">
        <v>45560</v>
      </c>
      <c r="S2439" s="35" t="str">
        <f>IF(NETWORKDAYS(FACT_ORDERS[[#This Row],[Order-Date]], FACT_ORDERS[[#This Row],[ArrivalDate ]]) &gt; 10, "Late", "On Time")</f>
        <v>Late</v>
      </c>
    </row>
    <row r="2440" spans="1:19" x14ac:dyDescent="0.3">
      <c r="A2440" s="12">
        <v>7438</v>
      </c>
      <c r="B2440" s="12">
        <v>299</v>
      </c>
      <c r="C2440" s="12">
        <v>10492</v>
      </c>
      <c r="D2440" s="12">
        <v>2439</v>
      </c>
      <c r="E2440" s="12" t="s">
        <v>244</v>
      </c>
      <c r="F2440" s="13">
        <v>45508</v>
      </c>
      <c r="G2440" s="26" t="s">
        <v>12908</v>
      </c>
      <c r="H2440" s="12">
        <v>28</v>
      </c>
      <c r="I2440" s="28">
        <f>VLOOKUP(B:B,DIM_PRODUCTS!A:F,5,FALSE)</f>
        <v>19</v>
      </c>
      <c r="J2440" s="28">
        <f>FACT_ORDERS[[#This Row],[ProductPrice]]*FACT_ORDERS[[#This Row],[Quantity]]</f>
        <v>532</v>
      </c>
      <c r="K2440" s="12" t="str">
        <f>VLOOKUP(C:C,DIM_CUSTOMERS!A:G,7,FALSE)</f>
        <v>Japan</v>
      </c>
      <c r="L2440" s="30" cm="1">
        <f t="array" ref="L2440">_xlfn.IFS(
    AND(FACT_ORDERS[[#This Row],[DeliveryMehtod]]="shippment",FACT_ORDERS[[#This Row],[TotalAmount]]&gt;=200), 0,
    AND(FACT_ORDERS[[#This Row],[DeliveryMehtod]]="pickup"), 15,
    AND(FACT_ORDERS[[#This Row],[DeliveryMehtod]]="shippment",FACT_ORDERS[[#This Row],[TotalAmount]]&lt;200), 35
)</f>
        <v>0</v>
      </c>
      <c r="M2440" s="12" t="str" cm="1">
        <f t="array" ref="M2440">_xlfn.IFS(
    SUMIFS(FACT_ORDERS[TotalAmount], FACT_ORDERS[WD_CUSTOMERS],FACT_ORDERS[[#This Row],[WD_CUSTOMERS]])&gt;=15000, "VIP",
    SUMIFS(FACT_ORDERS[TotalAmount], FACT_ORDERS[WD_CUSTOMERS],FACT_ORDERS[[#This Row],[WD_CUSTOMERS]])&gt;=8000, "Premium",
    TRUE, "Regular"
)</f>
        <v>Premium</v>
      </c>
      <c r="N2440" s="32" cm="1">
        <f t="array" ref="N2440">_xlfn.IFS(
   FACT_ORDERS[[#This Row],[TypeOfClient]]="VIP", 0.2,
   FACT_ORDERS[[#This Row],[TypeOfClient]]="Premium", 0.1,
   TRUE, 0
)</f>
        <v>0.1</v>
      </c>
      <c r="O2440" s="31" cm="1">
        <f t="array" ref="O2440">_xlfn.IFS(
   FACT_ORDERS[[#This Row],[TotalAmount]]&gt;1500, 0.15,
   FACT_ORDERS[[#This Row],[TotalAmount]]&gt;1000, 0.1,
   FACT_ORDERS[[#This Row],[TotalAmount]]&gt;500, 0.05,
   TRUE, 0
)</f>
        <v>0.05</v>
      </c>
      <c r="P2440" s="28">
        <f xml:space="preserve"> FACT_ORDERS[[#This Row],[TotalAmount]] * (1 - (FACT_ORDERS[[#This Row],[ClientDiscount]] + FACT_ORDERS[[#This Row],[OrderDiscount]]) )</f>
        <v>452.2</v>
      </c>
      <c r="Q2440" s="28">
        <f>FACT_ORDERS[[#This Row],[TotalAmountWithDiscount]]+FACT_ORDERS[[#This Row],[DeliveryCost]]</f>
        <v>452.2</v>
      </c>
      <c r="R2440" s="35">
        <v>45519</v>
      </c>
      <c r="S2440" s="35" t="str">
        <f>IF(NETWORKDAYS(FACT_ORDERS[[#This Row],[Order-Date]], FACT_ORDERS[[#This Row],[ArrivalDate ]]) &gt; 10, "Late", "On Time")</f>
        <v>On Time</v>
      </c>
    </row>
    <row r="2441" spans="1:19" x14ac:dyDescent="0.3">
      <c r="A2441" s="12">
        <v>7439</v>
      </c>
      <c r="B2441" s="12">
        <v>251</v>
      </c>
      <c r="C2441" s="12">
        <v>10492</v>
      </c>
      <c r="D2441" s="12">
        <v>2440</v>
      </c>
      <c r="E2441" s="12" t="s">
        <v>244</v>
      </c>
      <c r="F2441" s="13">
        <v>45508</v>
      </c>
      <c r="G2441" s="26" t="s">
        <v>12909</v>
      </c>
      <c r="H2441" s="12">
        <v>28</v>
      </c>
      <c r="I2441" s="28">
        <f>VLOOKUP(B:B,DIM_PRODUCTS!A:F,5,FALSE)</f>
        <v>12</v>
      </c>
      <c r="J2441" s="28">
        <f>FACT_ORDERS[[#This Row],[ProductPrice]]*FACT_ORDERS[[#This Row],[Quantity]]</f>
        <v>336</v>
      </c>
      <c r="K2441" s="12" t="str">
        <f>VLOOKUP(C:C,DIM_CUSTOMERS!A:G,7,FALSE)</f>
        <v>Japan</v>
      </c>
      <c r="L2441" s="30" cm="1">
        <f t="array" ref="L2441">_xlfn.IFS(
    AND(FACT_ORDERS[[#This Row],[DeliveryMehtod]]="shippment",FACT_ORDERS[[#This Row],[TotalAmount]]&gt;=200), 0,
    AND(FACT_ORDERS[[#This Row],[DeliveryMehtod]]="pickup"), 15,
    AND(FACT_ORDERS[[#This Row],[DeliveryMehtod]]="shippment",FACT_ORDERS[[#This Row],[TotalAmount]]&lt;200), 35
)</f>
        <v>0</v>
      </c>
      <c r="M2441" s="12" t="str" cm="1">
        <f t="array" ref="M2441">_xlfn.IFS(
    SUMIFS(FACT_ORDERS[TotalAmount], FACT_ORDERS[WD_CUSTOMERS],FACT_ORDERS[[#This Row],[WD_CUSTOMERS]])&gt;=15000, "VIP",
    SUMIFS(FACT_ORDERS[TotalAmount], FACT_ORDERS[WD_CUSTOMERS],FACT_ORDERS[[#This Row],[WD_CUSTOMERS]])&gt;=8000, "Premium",
    TRUE, "Regular"
)</f>
        <v>Premium</v>
      </c>
      <c r="N2441" s="32" cm="1">
        <f t="array" ref="N2441">_xlfn.IFS(
   FACT_ORDERS[[#This Row],[TypeOfClient]]="VIP", 0.2,
   FACT_ORDERS[[#This Row],[TypeOfClient]]="Premium", 0.1,
   TRUE, 0
)</f>
        <v>0.1</v>
      </c>
      <c r="O2441" s="31" cm="1">
        <f t="array" ref="O2441">_xlfn.IFS(
   FACT_ORDERS[[#This Row],[TotalAmount]]&gt;1500, 0.15,
   FACT_ORDERS[[#This Row],[TotalAmount]]&gt;1000, 0.1,
   FACT_ORDERS[[#This Row],[TotalAmount]]&gt;500, 0.05,
   TRUE, 0
)</f>
        <v>0</v>
      </c>
      <c r="P2441" s="28">
        <f xml:space="preserve"> FACT_ORDERS[[#This Row],[TotalAmount]] * (1 - (FACT_ORDERS[[#This Row],[ClientDiscount]] + FACT_ORDERS[[#This Row],[OrderDiscount]]) )</f>
        <v>302.40000000000003</v>
      </c>
      <c r="Q2441" s="28">
        <f>FACT_ORDERS[[#This Row],[TotalAmountWithDiscount]]+FACT_ORDERS[[#This Row],[DeliveryCost]]</f>
        <v>302.40000000000003</v>
      </c>
      <c r="R2441" s="35">
        <v>45517</v>
      </c>
      <c r="S2441" s="35" t="str">
        <f>IF(NETWORKDAYS(FACT_ORDERS[[#This Row],[Order-Date]], FACT_ORDERS[[#This Row],[ArrivalDate ]]) &gt; 10, "Late", "On Time")</f>
        <v>On Time</v>
      </c>
    </row>
    <row r="2442" spans="1:19" x14ac:dyDescent="0.3">
      <c r="A2442" s="12">
        <v>7440</v>
      </c>
      <c r="B2442" s="12">
        <v>299</v>
      </c>
      <c r="C2442" s="12">
        <v>10492</v>
      </c>
      <c r="D2442" s="12">
        <v>2441</v>
      </c>
      <c r="E2442" s="12" t="s">
        <v>244</v>
      </c>
      <c r="F2442" s="13">
        <v>45259</v>
      </c>
      <c r="G2442" s="26" t="s">
        <v>12910</v>
      </c>
      <c r="H2442" s="12">
        <v>18</v>
      </c>
      <c r="I2442" s="28">
        <f>VLOOKUP(B:B,DIM_PRODUCTS!A:F,5,FALSE)</f>
        <v>19</v>
      </c>
      <c r="J2442" s="28">
        <f>FACT_ORDERS[[#This Row],[ProductPrice]]*FACT_ORDERS[[#This Row],[Quantity]]</f>
        <v>342</v>
      </c>
      <c r="K2442" s="12" t="str">
        <f>VLOOKUP(C:C,DIM_CUSTOMERS!A:G,7,FALSE)</f>
        <v>Japan</v>
      </c>
      <c r="L2442" s="30" cm="1">
        <f t="array" ref="L2442">_xlfn.IFS(
    AND(FACT_ORDERS[[#This Row],[DeliveryMehtod]]="shippment",FACT_ORDERS[[#This Row],[TotalAmount]]&gt;=200), 0,
    AND(FACT_ORDERS[[#This Row],[DeliveryMehtod]]="pickup"), 15,
    AND(FACT_ORDERS[[#This Row],[DeliveryMehtod]]="shippment",FACT_ORDERS[[#This Row],[TotalAmount]]&lt;200), 35
)</f>
        <v>0</v>
      </c>
      <c r="M2442" s="12" t="str" cm="1">
        <f t="array" ref="M2442">_xlfn.IFS(
    SUMIFS(FACT_ORDERS[TotalAmount], FACT_ORDERS[WD_CUSTOMERS],FACT_ORDERS[[#This Row],[WD_CUSTOMERS]])&gt;=15000, "VIP",
    SUMIFS(FACT_ORDERS[TotalAmount], FACT_ORDERS[WD_CUSTOMERS],FACT_ORDERS[[#This Row],[WD_CUSTOMERS]])&gt;=8000, "Premium",
    TRUE, "Regular"
)</f>
        <v>Premium</v>
      </c>
      <c r="N2442" s="32" cm="1">
        <f t="array" ref="N2442">_xlfn.IFS(
   FACT_ORDERS[[#This Row],[TypeOfClient]]="VIP", 0.2,
   FACT_ORDERS[[#This Row],[TypeOfClient]]="Premium", 0.1,
   TRUE, 0
)</f>
        <v>0.1</v>
      </c>
      <c r="O2442" s="31" cm="1">
        <f t="array" ref="O2442">_xlfn.IFS(
   FACT_ORDERS[[#This Row],[TotalAmount]]&gt;1500, 0.15,
   FACT_ORDERS[[#This Row],[TotalAmount]]&gt;1000, 0.1,
   FACT_ORDERS[[#This Row],[TotalAmount]]&gt;500, 0.05,
   TRUE, 0
)</f>
        <v>0</v>
      </c>
      <c r="P2442" s="28">
        <f xml:space="preserve"> FACT_ORDERS[[#This Row],[TotalAmount]] * (1 - (FACT_ORDERS[[#This Row],[ClientDiscount]] + FACT_ORDERS[[#This Row],[OrderDiscount]]) )</f>
        <v>307.8</v>
      </c>
      <c r="Q2442" s="28">
        <f>FACT_ORDERS[[#This Row],[TotalAmountWithDiscount]]+FACT_ORDERS[[#This Row],[DeliveryCost]]</f>
        <v>307.8</v>
      </c>
      <c r="R2442" s="35">
        <v>45266</v>
      </c>
      <c r="S2442" s="35" t="str">
        <f>IF(NETWORKDAYS(FACT_ORDERS[[#This Row],[Order-Date]], FACT_ORDERS[[#This Row],[ArrivalDate ]]) &gt; 10, "Late", "On Time")</f>
        <v>On Time</v>
      </c>
    </row>
    <row r="2443" spans="1:19" x14ac:dyDescent="0.3">
      <c r="A2443" s="12">
        <v>7441</v>
      </c>
      <c r="B2443" s="12">
        <v>296</v>
      </c>
      <c r="C2443" s="12">
        <v>10492</v>
      </c>
      <c r="D2443" s="12">
        <v>2442</v>
      </c>
      <c r="E2443" s="12" t="s">
        <v>243</v>
      </c>
      <c r="F2443" s="13">
        <v>45259</v>
      </c>
      <c r="G2443" s="26" t="s">
        <v>12911</v>
      </c>
      <c r="H2443" s="12">
        <v>8</v>
      </c>
      <c r="I2443" s="28">
        <f>VLOOKUP(B:B,DIM_PRODUCTS!A:F,5,FALSE)</f>
        <v>5</v>
      </c>
      <c r="J2443" s="28">
        <f>FACT_ORDERS[[#This Row],[ProductPrice]]*FACT_ORDERS[[#This Row],[Quantity]]</f>
        <v>40</v>
      </c>
      <c r="K2443" s="12" t="str">
        <f>VLOOKUP(C:C,DIM_CUSTOMERS!A:G,7,FALSE)</f>
        <v>Japan</v>
      </c>
      <c r="L2443" s="30" cm="1">
        <f t="array" ref="L2443">_xlfn.IFS(
    AND(FACT_ORDERS[[#This Row],[DeliveryMehtod]]="shippment",FACT_ORDERS[[#This Row],[TotalAmount]]&gt;=200), 0,
    AND(FACT_ORDERS[[#This Row],[DeliveryMehtod]]="pickup"), 15,
    AND(FACT_ORDERS[[#This Row],[DeliveryMehtod]]="shippment",FACT_ORDERS[[#This Row],[TotalAmount]]&lt;200), 35
)</f>
        <v>15</v>
      </c>
      <c r="M2443" s="12" t="str" cm="1">
        <f t="array" ref="M2443">_xlfn.IFS(
    SUMIFS(FACT_ORDERS[TotalAmount], FACT_ORDERS[WD_CUSTOMERS],FACT_ORDERS[[#This Row],[WD_CUSTOMERS]])&gt;=15000, "VIP",
    SUMIFS(FACT_ORDERS[TotalAmount], FACT_ORDERS[WD_CUSTOMERS],FACT_ORDERS[[#This Row],[WD_CUSTOMERS]])&gt;=8000, "Premium",
    TRUE, "Regular"
)</f>
        <v>Premium</v>
      </c>
      <c r="N2443" s="32" cm="1">
        <f t="array" ref="N2443">_xlfn.IFS(
   FACT_ORDERS[[#This Row],[TypeOfClient]]="VIP", 0.2,
   FACT_ORDERS[[#This Row],[TypeOfClient]]="Premium", 0.1,
   TRUE, 0
)</f>
        <v>0.1</v>
      </c>
      <c r="O2443" s="31" cm="1">
        <f t="array" ref="O2443">_xlfn.IFS(
   FACT_ORDERS[[#This Row],[TotalAmount]]&gt;1500, 0.15,
   FACT_ORDERS[[#This Row],[TotalAmount]]&gt;1000, 0.1,
   FACT_ORDERS[[#This Row],[TotalAmount]]&gt;500, 0.05,
   TRUE, 0
)</f>
        <v>0</v>
      </c>
      <c r="P2443" s="28">
        <f xml:space="preserve"> FACT_ORDERS[[#This Row],[TotalAmount]] * (1 - (FACT_ORDERS[[#This Row],[ClientDiscount]] + FACT_ORDERS[[#This Row],[OrderDiscount]]) )</f>
        <v>36</v>
      </c>
      <c r="Q2443" s="28">
        <f>FACT_ORDERS[[#This Row],[TotalAmountWithDiscount]]+FACT_ORDERS[[#This Row],[DeliveryCost]]</f>
        <v>51</v>
      </c>
      <c r="R2443" s="35">
        <v>45269</v>
      </c>
      <c r="S2443" s="35" t="str">
        <f>IF(NETWORKDAYS(FACT_ORDERS[[#This Row],[Order-Date]], FACT_ORDERS[[#This Row],[ArrivalDate ]]) &gt; 10, "Late", "On Time")</f>
        <v>On Time</v>
      </c>
    </row>
    <row r="2444" spans="1:19" x14ac:dyDescent="0.3">
      <c r="A2444" s="12">
        <v>7442</v>
      </c>
      <c r="B2444" s="12">
        <v>251</v>
      </c>
      <c r="C2444" s="12">
        <v>10492</v>
      </c>
      <c r="D2444" s="12">
        <v>2443</v>
      </c>
      <c r="E2444" s="12" t="s">
        <v>244</v>
      </c>
      <c r="F2444" s="13">
        <v>45259</v>
      </c>
      <c r="G2444" s="26" t="s">
        <v>12912</v>
      </c>
      <c r="H2444" s="12">
        <v>33</v>
      </c>
      <c r="I2444" s="28">
        <f>VLOOKUP(B:B,DIM_PRODUCTS!A:F,5,FALSE)</f>
        <v>12</v>
      </c>
      <c r="J2444" s="28">
        <f>FACT_ORDERS[[#This Row],[ProductPrice]]*FACT_ORDERS[[#This Row],[Quantity]]</f>
        <v>396</v>
      </c>
      <c r="K2444" s="12" t="str">
        <f>VLOOKUP(C:C,DIM_CUSTOMERS!A:G,7,FALSE)</f>
        <v>Japan</v>
      </c>
      <c r="L2444" s="30" cm="1">
        <f t="array" ref="L2444">_xlfn.IFS(
    AND(FACT_ORDERS[[#This Row],[DeliveryMehtod]]="shippment",FACT_ORDERS[[#This Row],[TotalAmount]]&gt;=200), 0,
    AND(FACT_ORDERS[[#This Row],[DeliveryMehtod]]="pickup"), 15,
    AND(FACT_ORDERS[[#This Row],[DeliveryMehtod]]="shippment",FACT_ORDERS[[#This Row],[TotalAmount]]&lt;200), 35
)</f>
        <v>0</v>
      </c>
      <c r="M2444" s="12" t="str" cm="1">
        <f t="array" ref="M2444">_xlfn.IFS(
    SUMIFS(FACT_ORDERS[TotalAmount], FACT_ORDERS[WD_CUSTOMERS],FACT_ORDERS[[#This Row],[WD_CUSTOMERS]])&gt;=15000, "VIP",
    SUMIFS(FACT_ORDERS[TotalAmount], FACT_ORDERS[WD_CUSTOMERS],FACT_ORDERS[[#This Row],[WD_CUSTOMERS]])&gt;=8000, "Premium",
    TRUE, "Regular"
)</f>
        <v>Premium</v>
      </c>
      <c r="N2444" s="32" cm="1">
        <f t="array" ref="N2444">_xlfn.IFS(
   FACT_ORDERS[[#This Row],[TypeOfClient]]="VIP", 0.2,
   FACT_ORDERS[[#This Row],[TypeOfClient]]="Premium", 0.1,
   TRUE, 0
)</f>
        <v>0.1</v>
      </c>
      <c r="O2444" s="31" cm="1">
        <f t="array" ref="O2444">_xlfn.IFS(
   FACT_ORDERS[[#This Row],[TotalAmount]]&gt;1500, 0.15,
   FACT_ORDERS[[#This Row],[TotalAmount]]&gt;1000, 0.1,
   FACT_ORDERS[[#This Row],[TotalAmount]]&gt;500, 0.05,
   TRUE, 0
)</f>
        <v>0</v>
      </c>
      <c r="P2444" s="28">
        <f xml:space="preserve"> FACT_ORDERS[[#This Row],[TotalAmount]] * (1 - (FACT_ORDERS[[#This Row],[ClientDiscount]] + FACT_ORDERS[[#This Row],[OrderDiscount]]) )</f>
        <v>356.40000000000003</v>
      </c>
      <c r="Q2444" s="28">
        <f>FACT_ORDERS[[#This Row],[TotalAmountWithDiscount]]+FACT_ORDERS[[#This Row],[DeliveryCost]]</f>
        <v>356.40000000000003</v>
      </c>
      <c r="R2444" s="35">
        <v>45270</v>
      </c>
      <c r="S2444" s="35" t="str">
        <f>IF(NETWORKDAYS(FACT_ORDERS[[#This Row],[Order-Date]], FACT_ORDERS[[#This Row],[ArrivalDate ]]) &gt; 10, "Late", "On Time")</f>
        <v>On Time</v>
      </c>
    </row>
    <row r="2445" spans="1:19" x14ac:dyDescent="0.3">
      <c r="A2445" s="12">
        <v>7443</v>
      </c>
      <c r="B2445" s="12">
        <v>207</v>
      </c>
      <c r="C2445" s="12">
        <v>10492</v>
      </c>
      <c r="D2445" s="12">
        <v>2444</v>
      </c>
      <c r="E2445" s="12" t="s">
        <v>243</v>
      </c>
      <c r="F2445" s="13">
        <v>45259</v>
      </c>
      <c r="G2445" s="26" t="s">
        <v>12913</v>
      </c>
      <c r="H2445" s="12">
        <v>15</v>
      </c>
      <c r="I2445" s="28">
        <f>VLOOKUP(B:B,DIM_PRODUCTS!A:F,5,FALSE)</f>
        <v>8</v>
      </c>
      <c r="J2445" s="28">
        <f>FACT_ORDERS[[#This Row],[ProductPrice]]*FACT_ORDERS[[#This Row],[Quantity]]</f>
        <v>120</v>
      </c>
      <c r="K2445" s="12" t="str">
        <f>VLOOKUP(C:C,DIM_CUSTOMERS!A:G,7,FALSE)</f>
        <v>Japan</v>
      </c>
      <c r="L2445" s="30" cm="1">
        <f t="array" ref="L2445">_xlfn.IFS(
    AND(FACT_ORDERS[[#This Row],[DeliveryMehtod]]="shippment",FACT_ORDERS[[#This Row],[TotalAmount]]&gt;=200), 0,
    AND(FACT_ORDERS[[#This Row],[DeliveryMehtod]]="pickup"), 15,
    AND(FACT_ORDERS[[#This Row],[DeliveryMehtod]]="shippment",FACT_ORDERS[[#This Row],[TotalAmount]]&lt;200), 35
)</f>
        <v>15</v>
      </c>
      <c r="M2445" s="12" t="str" cm="1">
        <f t="array" ref="M2445">_xlfn.IFS(
    SUMIFS(FACT_ORDERS[TotalAmount], FACT_ORDERS[WD_CUSTOMERS],FACT_ORDERS[[#This Row],[WD_CUSTOMERS]])&gt;=15000, "VIP",
    SUMIFS(FACT_ORDERS[TotalAmount], FACT_ORDERS[WD_CUSTOMERS],FACT_ORDERS[[#This Row],[WD_CUSTOMERS]])&gt;=8000, "Premium",
    TRUE, "Regular"
)</f>
        <v>Premium</v>
      </c>
      <c r="N2445" s="32" cm="1">
        <f t="array" ref="N2445">_xlfn.IFS(
   FACT_ORDERS[[#This Row],[TypeOfClient]]="VIP", 0.2,
   FACT_ORDERS[[#This Row],[TypeOfClient]]="Premium", 0.1,
   TRUE, 0
)</f>
        <v>0.1</v>
      </c>
      <c r="O2445" s="31" cm="1">
        <f t="array" ref="O2445">_xlfn.IFS(
   FACT_ORDERS[[#This Row],[TotalAmount]]&gt;1500, 0.15,
   FACT_ORDERS[[#This Row],[TotalAmount]]&gt;1000, 0.1,
   FACT_ORDERS[[#This Row],[TotalAmount]]&gt;500, 0.05,
   TRUE, 0
)</f>
        <v>0</v>
      </c>
      <c r="P2445" s="28">
        <f xml:space="preserve"> FACT_ORDERS[[#This Row],[TotalAmount]] * (1 - (FACT_ORDERS[[#This Row],[ClientDiscount]] + FACT_ORDERS[[#This Row],[OrderDiscount]]) )</f>
        <v>108</v>
      </c>
      <c r="Q2445" s="28">
        <f>FACT_ORDERS[[#This Row],[TotalAmountWithDiscount]]+FACT_ORDERS[[#This Row],[DeliveryCost]]</f>
        <v>123</v>
      </c>
      <c r="R2445" s="35">
        <v>45266</v>
      </c>
      <c r="S2445" s="35" t="str">
        <f>IF(NETWORKDAYS(FACT_ORDERS[[#This Row],[Order-Date]], FACT_ORDERS[[#This Row],[ArrivalDate ]]) &gt; 10, "Late", "On Time")</f>
        <v>On Time</v>
      </c>
    </row>
    <row r="2446" spans="1:19" x14ac:dyDescent="0.3">
      <c r="A2446" s="12">
        <v>7444</v>
      </c>
      <c r="B2446" s="12">
        <v>299</v>
      </c>
      <c r="C2446" s="12">
        <v>10492</v>
      </c>
      <c r="D2446" s="12">
        <v>2445</v>
      </c>
      <c r="E2446" s="12" t="s">
        <v>243</v>
      </c>
      <c r="F2446" s="13">
        <v>45294</v>
      </c>
      <c r="G2446" s="26" t="s">
        <v>12914</v>
      </c>
      <c r="H2446" s="12">
        <v>18</v>
      </c>
      <c r="I2446" s="28">
        <f>VLOOKUP(B:B,DIM_PRODUCTS!A:F,5,FALSE)</f>
        <v>19</v>
      </c>
      <c r="J2446" s="28">
        <f>FACT_ORDERS[[#This Row],[ProductPrice]]*FACT_ORDERS[[#This Row],[Quantity]]</f>
        <v>342</v>
      </c>
      <c r="K2446" s="12" t="str">
        <f>VLOOKUP(C:C,DIM_CUSTOMERS!A:G,7,FALSE)</f>
        <v>Japan</v>
      </c>
      <c r="L2446" s="30" cm="1">
        <f t="array" ref="L2446">_xlfn.IFS(
    AND(FACT_ORDERS[[#This Row],[DeliveryMehtod]]="shippment",FACT_ORDERS[[#This Row],[TotalAmount]]&gt;=200), 0,
    AND(FACT_ORDERS[[#This Row],[DeliveryMehtod]]="pickup"), 15,
    AND(FACT_ORDERS[[#This Row],[DeliveryMehtod]]="shippment",FACT_ORDERS[[#This Row],[TotalAmount]]&lt;200), 35
)</f>
        <v>15</v>
      </c>
      <c r="M2446" s="12" t="str" cm="1">
        <f t="array" ref="M2446">_xlfn.IFS(
    SUMIFS(FACT_ORDERS[TotalAmount], FACT_ORDERS[WD_CUSTOMERS],FACT_ORDERS[[#This Row],[WD_CUSTOMERS]])&gt;=15000, "VIP",
    SUMIFS(FACT_ORDERS[TotalAmount], FACT_ORDERS[WD_CUSTOMERS],FACT_ORDERS[[#This Row],[WD_CUSTOMERS]])&gt;=8000, "Premium",
    TRUE, "Regular"
)</f>
        <v>Premium</v>
      </c>
      <c r="N2446" s="32" cm="1">
        <f t="array" ref="N2446">_xlfn.IFS(
   FACT_ORDERS[[#This Row],[TypeOfClient]]="VIP", 0.2,
   FACT_ORDERS[[#This Row],[TypeOfClient]]="Premium", 0.1,
   TRUE, 0
)</f>
        <v>0.1</v>
      </c>
      <c r="O2446" s="31" cm="1">
        <f t="array" ref="O2446">_xlfn.IFS(
   FACT_ORDERS[[#This Row],[TotalAmount]]&gt;1500, 0.15,
   FACT_ORDERS[[#This Row],[TotalAmount]]&gt;1000, 0.1,
   FACT_ORDERS[[#This Row],[TotalAmount]]&gt;500, 0.05,
   TRUE, 0
)</f>
        <v>0</v>
      </c>
      <c r="P2446" s="28">
        <f xml:space="preserve"> FACT_ORDERS[[#This Row],[TotalAmount]] * (1 - (FACT_ORDERS[[#This Row],[ClientDiscount]] + FACT_ORDERS[[#This Row],[OrderDiscount]]) )</f>
        <v>307.8</v>
      </c>
      <c r="Q2446" s="28">
        <f>FACT_ORDERS[[#This Row],[TotalAmountWithDiscount]]+FACT_ORDERS[[#This Row],[DeliveryCost]]</f>
        <v>322.8</v>
      </c>
      <c r="R2446" s="35">
        <v>45305</v>
      </c>
      <c r="S2446" s="35" t="str">
        <f>IF(NETWORKDAYS(FACT_ORDERS[[#This Row],[Order-Date]], FACT_ORDERS[[#This Row],[ArrivalDate ]]) &gt; 10, "Late", "On Time")</f>
        <v>On Time</v>
      </c>
    </row>
    <row r="2447" spans="1:19" x14ac:dyDescent="0.3">
      <c r="A2447" s="12">
        <v>7445</v>
      </c>
      <c r="B2447" s="12">
        <v>296</v>
      </c>
      <c r="C2447" s="12">
        <v>10492</v>
      </c>
      <c r="D2447" s="12">
        <v>2446</v>
      </c>
      <c r="E2447" s="12" t="s">
        <v>243</v>
      </c>
      <c r="F2447" s="13">
        <v>45294</v>
      </c>
      <c r="G2447" s="26" t="s">
        <v>12915</v>
      </c>
      <c r="H2447" s="12">
        <v>14</v>
      </c>
      <c r="I2447" s="28">
        <f>VLOOKUP(B:B,DIM_PRODUCTS!A:F,5,FALSE)</f>
        <v>5</v>
      </c>
      <c r="J2447" s="28">
        <f>FACT_ORDERS[[#This Row],[ProductPrice]]*FACT_ORDERS[[#This Row],[Quantity]]</f>
        <v>70</v>
      </c>
      <c r="K2447" s="12" t="str">
        <f>VLOOKUP(C:C,DIM_CUSTOMERS!A:G,7,FALSE)</f>
        <v>Japan</v>
      </c>
      <c r="L2447" s="30" cm="1">
        <f t="array" ref="L2447">_xlfn.IFS(
    AND(FACT_ORDERS[[#This Row],[DeliveryMehtod]]="shippment",FACT_ORDERS[[#This Row],[TotalAmount]]&gt;=200), 0,
    AND(FACT_ORDERS[[#This Row],[DeliveryMehtod]]="pickup"), 15,
    AND(FACT_ORDERS[[#This Row],[DeliveryMehtod]]="shippment",FACT_ORDERS[[#This Row],[TotalAmount]]&lt;200), 35
)</f>
        <v>15</v>
      </c>
      <c r="M2447" s="12" t="str" cm="1">
        <f t="array" ref="M2447">_xlfn.IFS(
    SUMIFS(FACT_ORDERS[TotalAmount], FACT_ORDERS[WD_CUSTOMERS],FACT_ORDERS[[#This Row],[WD_CUSTOMERS]])&gt;=15000, "VIP",
    SUMIFS(FACT_ORDERS[TotalAmount], FACT_ORDERS[WD_CUSTOMERS],FACT_ORDERS[[#This Row],[WD_CUSTOMERS]])&gt;=8000, "Premium",
    TRUE, "Regular"
)</f>
        <v>Premium</v>
      </c>
      <c r="N2447" s="32" cm="1">
        <f t="array" ref="N2447">_xlfn.IFS(
   FACT_ORDERS[[#This Row],[TypeOfClient]]="VIP", 0.2,
   FACT_ORDERS[[#This Row],[TypeOfClient]]="Premium", 0.1,
   TRUE, 0
)</f>
        <v>0.1</v>
      </c>
      <c r="O2447" s="31" cm="1">
        <f t="array" ref="O2447">_xlfn.IFS(
   FACT_ORDERS[[#This Row],[TotalAmount]]&gt;1500, 0.15,
   FACT_ORDERS[[#This Row],[TotalAmount]]&gt;1000, 0.1,
   FACT_ORDERS[[#This Row],[TotalAmount]]&gt;500, 0.05,
   TRUE, 0
)</f>
        <v>0</v>
      </c>
      <c r="P2447" s="28">
        <f xml:space="preserve"> FACT_ORDERS[[#This Row],[TotalAmount]] * (1 - (FACT_ORDERS[[#This Row],[ClientDiscount]] + FACT_ORDERS[[#This Row],[OrderDiscount]]) )</f>
        <v>63</v>
      </c>
      <c r="Q2447" s="28">
        <f>FACT_ORDERS[[#This Row],[TotalAmountWithDiscount]]+FACT_ORDERS[[#This Row],[DeliveryCost]]</f>
        <v>78</v>
      </c>
      <c r="R2447" s="35">
        <v>45302</v>
      </c>
      <c r="S2447" s="35" t="str">
        <f>IF(NETWORKDAYS(FACT_ORDERS[[#This Row],[Order-Date]], FACT_ORDERS[[#This Row],[ArrivalDate ]]) &gt; 10, "Late", "On Time")</f>
        <v>On Time</v>
      </c>
    </row>
    <row r="2448" spans="1:19" x14ac:dyDescent="0.3">
      <c r="A2448" s="12">
        <v>7446</v>
      </c>
      <c r="B2448" s="12">
        <v>251</v>
      </c>
      <c r="C2448" s="12">
        <v>10492</v>
      </c>
      <c r="D2448" s="12">
        <v>2447</v>
      </c>
      <c r="E2448" s="12" t="s">
        <v>243</v>
      </c>
      <c r="F2448" s="13">
        <v>45294</v>
      </c>
      <c r="G2448" s="26" t="s">
        <v>12916</v>
      </c>
      <c r="H2448" s="12">
        <v>21</v>
      </c>
      <c r="I2448" s="28">
        <f>VLOOKUP(B:B,DIM_PRODUCTS!A:F,5,FALSE)</f>
        <v>12</v>
      </c>
      <c r="J2448" s="28">
        <f>FACT_ORDERS[[#This Row],[ProductPrice]]*FACT_ORDERS[[#This Row],[Quantity]]</f>
        <v>252</v>
      </c>
      <c r="K2448" s="12" t="str">
        <f>VLOOKUP(C:C,DIM_CUSTOMERS!A:G,7,FALSE)</f>
        <v>Japan</v>
      </c>
      <c r="L2448" s="30" cm="1">
        <f t="array" ref="L2448">_xlfn.IFS(
    AND(FACT_ORDERS[[#This Row],[DeliveryMehtod]]="shippment",FACT_ORDERS[[#This Row],[TotalAmount]]&gt;=200), 0,
    AND(FACT_ORDERS[[#This Row],[DeliveryMehtod]]="pickup"), 15,
    AND(FACT_ORDERS[[#This Row],[DeliveryMehtod]]="shippment",FACT_ORDERS[[#This Row],[TotalAmount]]&lt;200), 35
)</f>
        <v>15</v>
      </c>
      <c r="M2448" s="12" t="str" cm="1">
        <f t="array" ref="M2448">_xlfn.IFS(
    SUMIFS(FACT_ORDERS[TotalAmount], FACT_ORDERS[WD_CUSTOMERS],FACT_ORDERS[[#This Row],[WD_CUSTOMERS]])&gt;=15000, "VIP",
    SUMIFS(FACT_ORDERS[TotalAmount], FACT_ORDERS[WD_CUSTOMERS],FACT_ORDERS[[#This Row],[WD_CUSTOMERS]])&gt;=8000, "Premium",
    TRUE, "Regular"
)</f>
        <v>Premium</v>
      </c>
      <c r="N2448" s="32" cm="1">
        <f t="array" ref="N2448">_xlfn.IFS(
   FACT_ORDERS[[#This Row],[TypeOfClient]]="VIP", 0.2,
   FACT_ORDERS[[#This Row],[TypeOfClient]]="Premium", 0.1,
   TRUE, 0
)</f>
        <v>0.1</v>
      </c>
      <c r="O2448" s="31" cm="1">
        <f t="array" ref="O2448">_xlfn.IFS(
   FACT_ORDERS[[#This Row],[TotalAmount]]&gt;1500, 0.15,
   FACT_ORDERS[[#This Row],[TotalAmount]]&gt;1000, 0.1,
   FACT_ORDERS[[#This Row],[TotalAmount]]&gt;500, 0.05,
   TRUE, 0
)</f>
        <v>0</v>
      </c>
      <c r="P2448" s="28">
        <f xml:space="preserve"> FACT_ORDERS[[#This Row],[TotalAmount]] * (1 - (FACT_ORDERS[[#This Row],[ClientDiscount]] + FACT_ORDERS[[#This Row],[OrderDiscount]]) )</f>
        <v>226.8</v>
      </c>
      <c r="Q2448" s="28">
        <f>FACT_ORDERS[[#This Row],[TotalAmountWithDiscount]]+FACT_ORDERS[[#This Row],[DeliveryCost]]</f>
        <v>241.8</v>
      </c>
      <c r="R2448" s="35">
        <v>45305</v>
      </c>
      <c r="S2448" s="35" t="str">
        <f>IF(NETWORKDAYS(FACT_ORDERS[[#This Row],[Order-Date]], FACT_ORDERS[[#This Row],[ArrivalDate ]]) &gt; 10, "Late", "On Time")</f>
        <v>On Time</v>
      </c>
    </row>
    <row r="2449" spans="1:19" x14ac:dyDescent="0.3">
      <c r="A2449" s="12">
        <v>7447</v>
      </c>
      <c r="B2449" s="12">
        <v>207</v>
      </c>
      <c r="C2449" s="12">
        <v>10492</v>
      </c>
      <c r="D2449" s="12">
        <v>2448</v>
      </c>
      <c r="E2449" s="12" t="s">
        <v>243</v>
      </c>
      <c r="F2449" s="13">
        <v>45294</v>
      </c>
      <c r="G2449" s="26" t="s">
        <v>12917</v>
      </c>
      <c r="H2449" s="12">
        <v>17</v>
      </c>
      <c r="I2449" s="28">
        <f>VLOOKUP(B:B,DIM_PRODUCTS!A:F,5,FALSE)</f>
        <v>8</v>
      </c>
      <c r="J2449" s="28">
        <f>FACT_ORDERS[[#This Row],[ProductPrice]]*FACT_ORDERS[[#This Row],[Quantity]]</f>
        <v>136</v>
      </c>
      <c r="K2449" s="12" t="str">
        <f>VLOOKUP(C:C,DIM_CUSTOMERS!A:G,7,FALSE)</f>
        <v>Japan</v>
      </c>
      <c r="L2449" s="30" cm="1">
        <f t="array" ref="L2449">_xlfn.IFS(
    AND(FACT_ORDERS[[#This Row],[DeliveryMehtod]]="shippment",FACT_ORDERS[[#This Row],[TotalAmount]]&gt;=200), 0,
    AND(FACT_ORDERS[[#This Row],[DeliveryMehtod]]="pickup"), 15,
    AND(FACT_ORDERS[[#This Row],[DeliveryMehtod]]="shippment",FACT_ORDERS[[#This Row],[TotalAmount]]&lt;200), 35
)</f>
        <v>15</v>
      </c>
      <c r="M2449" s="12" t="str" cm="1">
        <f t="array" ref="M2449">_xlfn.IFS(
    SUMIFS(FACT_ORDERS[TotalAmount], FACT_ORDERS[WD_CUSTOMERS],FACT_ORDERS[[#This Row],[WD_CUSTOMERS]])&gt;=15000, "VIP",
    SUMIFS(FACT_ORDERS[TotalAmount], FACT_ORDERS[WD_CUSTOMERS],FACT_ORDERS[[#This Row],[WD_CUSTOMERS]])&gt;=8000, "Premium",
    TRUE, "Regular"
)</f>
        <v>Premium</v>
      </c>
      <c r="N2449" s="32" cm="1">
        <f t="array" ref="N2449">_xlfn.IFS(
   FACT_ORDERS[[#This Row],[TypeOfClient]]="VIP", 0.2,
   FACT_ORDERS[[#This Row],[TypeOfClient]]="Premium", 0.1,
   TRUE, 0
)</f>
        <v>0.1</v>
      </c>
      <c r="O2449" s="31" cm="1">
        <f t="array" ref="O2449">_xlfn.IFS(
   FACT_ORDERS[[#This Row],[TotalAmount]]&gt;1500, 0.15,
   FACT_ORDERS[[#This Row],[TotalAmount]]&gt;1000, 0.1,
   FACT_ORDERS[[#This Row],[TotalAmount]]&gt;500, 0.05,
   TRUE, 0
)</f>
        <v>0</v>
      </c>
      <c r="P2449" s="28">
        <f xml:space="preserve"> FACT_ORDERS[[#This Row],[TotalAmount]] * (1 - (FACT_ORDERS[[#This Row],[ClientDiscount]] + FACT_ORDERS[[#This Row],[OrderDiscount]]) )</f>
        <v>122.4</v>
      </c>
      <c r="Q2449" s="28">
        <f>FACT_ORDERS[[#This Row],[TotalAmountWithDiscount]]+FACT_ORDERS[[#This Row],[DeliveryCost]]</f>
        <v>137.4</v>
      </c>
      <c r="R2449" s="35">
        <v>45301</v>
      </c>
      <c r="S2449" s="35" t="str">
        <f>IF(NETWORKDAYS(FACT_ORDERS[[#This Row],[Order-Date]], FACT_ORDERS[[#This Row],[ArrivalDate ]]) &gt; 10, "Late", "On Time")</f>
        <v>On Time</v>
      </c>
    </row>
    <row r="2450" spans="1:19" x14ac:dyDescent="0.3">
      <c r="A2450" s="12">
        <v>7448</v>
      </c>
      <c r="B2450" s="12">
        <v>299</v>
      </c>
      <c r="C2450" s="12">
        <v>10492</v>
      </c>
      <c r="D2450" s="12">
        <v>2449</v>
      </c>
      <c r="E2450" s="12" t="s">
        <v>244</v>
      </c>
      <c r="F2450" s="13">
        <v>45503</v>
      </c>
      <c r="G2450" s="26" t="s">
        <v>4550</v>
      </c>
      <c r="H2450" s="12">
        <v>30</v>
      </c>
      <c r="I2450" s="28">
        <f>VLOOKUP(B:B,DIM_PRODUCTS!A:F,5,FALSE)</f>
        <v>19</v>
      </c>
      <c r="J2450" s="28">
        <f>FACT_ORDERS[[#This Row],[ProductPrice]]*FACT_ORDERS[[#This Row],[Quantity]]</f>
        <v>570</v>
      </c>
      <c r="K2450" s="12" t="str">
        <f>VLOOKUP(C:C,DIM_CUSTOMERS!A:G,7,FALSE)</f>
        <v>Japan</v>
      </c>
      <c r="L2450" s="30" cm="1">
        <f t="array" ref="L2450">_xlfn.IFS(
    AND(FACT_ORDERS[[#This Row],[DeliveryMehtod]]="shippment",FACT_ORDERS[[#This Row],[TotalAmount]]&gt;=200), 0,
    AND(FACT_ORDERS[[#This Row],[DeliveryMehtod]]="pickup"), 15,
    AND(FACT_ORDERS[[#This Row],[DeliveryMehtod]]="shippment",FACT_ORDERS[[#This Row],[TotalAmount]]&lt;200), 35
)</f>
        <v>0</v>
      </c>
      <c r="M2450" s="12" t="str" cm="1">
        <f t="array" ref="M2450">_xlfn.IFS(
    SUMIFS(FACT_ORDERS[TotalAmount], FACT_ORDERS[WD_CUSTOMERS],FACT_ORDERS[[#This Row],[WD_CUSTOMERS]])&gt;=15000, "VIP",
    SUMIFS(FACT_ORDERS[TotalAmount], FACT_ORDERS[WD_CUSTOMERS],FACT_ORDERS[[#This Row],[WD_CUSTOMERS]])&gt;=8000, "Premium",
    TRUE, "Regular"
)</f>
        <v>Premium</v>
      </c>
      <c r="N2450" s="32" cm="1">
        <f t="array" ref="N2450">_xlfn.IFS(
   FACT_ORDERS[[#This Row],[TypeOfClient]]="VIP", 0.2,
   FACT_ORDERS[[#This Row],[TypeOfClient]]="Premium", 0.1,
   TRUE, 0
)</f>
        <v>0.1</v>
      </c>
      <c r="O2450" s="31" cm="1">
        <f t="array" ref="O2450">_xlfn.IFS(
   FACT_ORDERS[[#This Row],[TotalAmount]]&gt;1500, 0.15,
   FACT_ORDERS[[#This Row],[TotalAmount]]&gt;1000, 0.1,
   FACT_ORDERS[[#This Row],[TotalAmount]]&gt;500, 0.05,
   TRUE, 0
)</f>
        <v>0.05</v>
      </c>
      <c r="P2450" s="28">
        <f xml:space="preserve"> FACT_ORDERS[[#This Row],[TotalAmount]] * (1 - (FACT_ORDERS[[#This Row],[ClientDiscount]] + FACT_ORDERS[[#This Row],[OrderDiscount]]) )</f>
        <v>484.5</v>
      </c>
      <c r="Q2450" s="28">
        <f>FACT_ORDERS[[#This Row],[TotalAmountWithDiscount]]+FACT_ORDERS[[#This Row],[DeliveryCost]]</f>
        <v>484.5</v>
      </c>
      <c r="R2450" s="35">
        <v>45511</v>
      </c>
      <c r="S2450" s="35" t="str">
        <f>IF(NETWORKDAYS(FACT_ORDERS[[#This Row],[Order-Date]], FACT_ORDERS[[#This Row],[ArrivalDate ]]) &gt; 10, "Late", "On Time")</f>
        <v>On Time</v>
      </c>
    </row>
    <row r="2451" spans="1:19" x14ac:dyDescent="0.3">
      <c r="A2451" s="12">
        <v>7449</v>
      </c>
      <c r="B2451" s="12">
        <v>251</v>
      </c>
      <c r="C2451" s="12">
        <v>10492</v>
      </c>
      <c r="D2451" s="12">
        <v>2450</v>
      </c>
      <c r="E2451" s="12" t="s">
        <v>243</v>
      </c>
      <c r="F2451" s="13">
        <v>45503</v>
      </c>
      <c r="G2451" s="26" t="s">
        <v>12918</v>
      </c>
      <c r="H2451" s="12">
        <v>20</v>
      </c>
      <c r="I2451" s="28">
        <f>VLOOKUP(B:B,DIM_PRODUCTS!A:F,5,FALSE)</f>
        <v>12</v>
      </c>
      <c r="J2451" s="28">
        <f>FACT_ORDERS[[#This Row],[ProductPrice]]*FACT_ORDERS[[#This Row],[Quantity]]</f>
        <v>240</v>
      </c>
      <c r="K2451" s="12" t="str">
        <f>VLOOKUP(C:C,DIM_CUSTOMERS!A:G,7,FALSE)</f>
        <v>Japan</v>
      </c>
      <c r="L2451" s="30" cm="1">
        <f t="array" ref="L2451">_xlfn.IFS(
    AND(FACT_ORDERS[[#This Row],[DeliveryMehtod]]="shippment",FACT_ORDERS[[#This Row],[TotalAmount]]&gt;=200), 0,
    AND(FACT_ORDERS[[#This Row],[DeliveryMehtod]]="pickup"), 15,
    AND(FACT_ORDERS[[#This Row],[DeliveryMehtod]]="shippment",FACT_ORDERS[[#This Row],[TotalAmount]]&lt;200), 35
)</f>
        <v>15</v>
      </c>
      <c r="M2451" s="12" t="str" cm="1">
        <f t="array" ref="M2451">_xlfn.IFS(
    SUMIFS(FACT_ORDERS[TotalAmount], FACT_ORDERS[WD_CUSTOMERS],FACT_ORDERS[[#This Row],[WD_CUSTOMERS]])&gt;=15000, "VIP",
    SUMIFS(FACT_ORDERS[TotalAmount], FACT_ORDERS[WD_CUSTOMERS],FACT_ORDERS[[#This Row],[WD_CUSTOMERS]])&gt;=8000, "Premium",
    TRUE, "Regular"
)</f>
        <v>Premium</v>
      </c>
      <c r="N2451" s="32" cm="1">
        <f t="array" ref="N2451">_xlfn.IFS(
   FACT_ORDERS[[#This Row],[TypeOfClient]]="VIP", 0.2,
   FACT_ORDERS[[#This Row],[TypeOfClient]]="Premium", 0.1,
   TRUE, 0
)</f>
        <v>0.1</v>
      </c>
      <c r="O2451" s="31" cm="1">
        <f t="array" ref="O2451">_xlfn.IFS(
   FACT_ORDERS[[#This Row],[TotalAmount]]&gt;1500, 0.15,
   FACT_ORDERS[[#This Row],[TotalAmount]]&gt;1000, 0.1,
   FACT_ORDERS[[#This Row],[TotalAmount]]&gt;500, 0.05,
   TRUE, 0
)</f>
        <v>0</v>
      </c>
      <c r="P2451" s="28">
        <f xml:space="preserve"> FACT_ORDERS[[#This Row],[TotalAmount]] * (1 - (FACT_ORDERS[[#This Row],[ClientDiscount]] + FACT_ORDERS[[#This Row],[OrderDiscount]]) )</f>
        <v>216</v>
      </c>
      <c r="Q2451" s="28">
        <f>FACT_ORDERS[[#This Row],[TotalAmountWithDiscount]]+FACT_ORDERS[[#This Row],[DeliveryCost]]</f>
        <v>231</v>
      </c>
      <c r="R2451" s="35">
        <v>45510</v>
      </c>
      <c r="S2451" s="35" t="str">
        <f>IF(NETWORKDAYS(FACT_ORDERS[[#This Row],[Order-Date]], FACT_ORDERS[[#This Row],[ArrivalDate ]]) &gt; 10, "Late", "On Time")</f>
        <v>On Time</v>
      </c>
    </row>
    <row r="2452" spans="1:19" x14ac:dyDescent="0.3">
      <c r="A2452" s="12">
        <v>7450</v>
      </c>
      <c r="B2452" s="12">
        <v>299</v>
      </c>
      <c r="C2452" s="12">
        <v>10492</v>
      </c>
      <c r="D2452" s="12">
        <v>2451</v>
      </c>
      <c r="E2452" s="12" t="s">
        <v>244</v>
      </c>
      <c r="F2452" s="13">
        <v>45554</v>
      </c>
      <c r="G2452" s="26" t="s">
        <v>11523</v>
      </c>
      <c r="H2452" s="12">
        <v>25</v>
      </c>
      <c r="I2452" s="28">
        <f>VLOOKUP(B:B,DIM_PRODUCTS!A:F,5,FALSE)</f>
        <v>19</v>
      </c>
      <c r="J2452" s="28">
        <f>FACT_ORDERS[[#This Row],[ProductPrice]]*FACT_ORDERS[[#This Row],[Quantity]]</f>
        <v>475</v>
      </c>
      <c r="K2452" s="12" t="str">
        <f>VLOOKUP(C:C,DIM_CUSTOMERS!A:G,7,FALSE)</f>
        <v>Japan</v>
      </c>
      <c r="L2452" s="30" cm="1">
        <f t="array" ref="L2452">_xlfn.IFS(
    AND(FACT_ORDERS[[#This Row],[DeliveryMehtod]]="shippment",FACT_ORDERS[[#This Row],[TotalAmount]]&gt;=200), 0,
    AND(FACT_ORDERS[[#This Row],[DeliveryMehtod]]="pickup"), 15,
    AND(FACT_ORDERS[[#This Row],[DeliveryMehtod]]="shippment",FACT_ORDERS[[#This Row],[TotalAmount]]&lt;200), 35
)</f>
        <v>0</v>
      </c>
      <c r="M2452" s="12" t="str" cm="1">
        <f t="array" ref="M2452">_xlfn.IFS(
    SUMIFS(FACT_ORDERS[TotalAmount], FACT_ORDERS[WD_CUSTOMERS],FACT_ORDERS[[#This Row],[WD_CUSTOMERS]])&gt;=15000, "VIP",
    SUMIFS(FACT_ORDERS[TotalAmount], FACT_ORDERS[WD_CUSTOMERS],FACT_ORDERS[[#This Row],[WD_CUSTOMERS]])&gt;=8000, "Premium",
    TRUE, "Regular"
)</f>
        <v>Premium</v>
      </c>
      <c r="N2452" s="32" cm="1">
        <f t="array" ref="N2452">_xlfn.IFS(
   FACT_ORDERS[[#This Row],[TypeOfClient]]="VIP", 0.2,
   FACT_ORDERS[[#This Row],[TypeOfClient]]="Premium", 0.1,
   TRUE, 0
)</f>
        <v>0.1</v>
      </c>
      <c r="O2452" s="31" cm="1">
        <f t="array" ref="O2452">_xlfn.IFS(
   FACT_ORDERS[[#This Row],[TotalAmount]]&gt;1500, 0.15,
   FACT_ORDERS[[#This Row],[TotalAmount]]&gt;1000, 0.1,
   FACT_ORDERS[[#This Row],[TotalAmount]]&gt;500, 0.05,
   TRUE, 0
)</f>
        <v>0</v>
      </c>
      <c r="P2452" s="28">
        <f xml:space="preserve"> FACT_ORDERS[[#This Row],[TotalAmount]] * (1 - (FACT_ORDERS[[#This Row],[ClientDiscount]] + FACT_ORDERS[[#This Row],[OrderDiscount]]) )</f>
        <v>427.5</v>
      </c>
      <c r="Q2452" s="28">
        <f>FACT_ORDERS[[#This Row],[TotalAmountWithDiscount]]+FACT_ORDERS[[#This Row],[DeliveryCost]]</f>
        <v>427.5</v>
      </c>
      <c r="R2452" s="35">
        <v>45572</v>
      </c>
      <c r="S2452" s="35" t="str">
        <f>IF(NETWORKDAYS(FACT_ORDERS[[#This Row],[Order-Date]], FACT_ORDERS[[#This Row],[ArrivalDate ]]) &gt; 10, "Late", "On Time")</f>
        <v>Late</v>
      </c>
    </row>
    <row r="2453" spans="1:19" x14ac:dyDescent="0.3">
      <c r="A2453" s="12">
        <v>7451</v>
      </c>
      <c r="B2453" s="12">
        <v>299</v>
      </c>
      <c r="C2453" s="12">
        <v>10492</v>
      </c>
      <c r="D2453" s="12">
        <v>2452</v>
      </c>
      <c r="E2453" s="12" t="s">
        <v>244</v>
      </c>
      <c r="F2453" s="13">
        <v>45201</v>
      </c>
      <c r="G2453" s="26" t="s">
        <v>12919</v>
      </c>
      <c r="H2453" s="12">
        <v>21</v>
      </c>
      <c r="I2453" s="28">
        <f>VLOOKUP(B:B,DIM_PRODUCTS!A:F,5,FALSE)</f>
        <v>19</v>
      </c>
      <c r="J2453" s="28">
        <f>FACT_ORDERS[[#This Row],[ProductPrice]]*FACT_ORDERS[[#This Row],[Quantity]]</f>
        <v>399</v>
      </c>
      <c r="K2453" s="12" t="str">
        <f>VLOOKUP(C:C,DIM_CUSTOMERS!A:G,7,FALSE)</f>
        <v>Japan</v>
      </c>
      <c r="L2453" s="30" cm="1">
        <f t="array" ref="L2453">_xlfn.IFS(
    AND(FACT_ORDERS[[#This Row],[DeliveryMehtod]]="shippment",FACT_ORDERS[[#This Row],[TotalAmount]]&gt;=200), 0,
    AND(FACT_ORDERS[[#This Row],[DeliveryMehtod]]="pickup"), 15,
    AND(FACT_ORDERS[[#This Row],[DeliveryMehtod]]="shippment",FACT_ORDERS[[#This Row],[TotalAmount]]&lt;200), 35
)</f>
        <v>0</v>
      </c>
      <c r="M2453" s="12" t="str" cm="1">
        <f t="array" ref="M2453">_xlfn.IFS(
    SUMIFS(FACT_ORDERS[TotalAmount], FACT_ORDERS[WD_CUSTOMERS],FACT_ORDERS[[#This Row],[WD_CUSTOMERS]])&gt;=15000, "VIP",
    SUMIFS(FACT_ORDERS[TotalAmount], FACT_ORDERS[WD_CUSTOMERS],FACT_ORDERS[[#This Row],[WD_CUSTOMERS]])&gt;=8000, "Premium",
    TRUE, "Regular"
)</f>
        <v>Premium</v>
      </c>
      <c r="N2453" s="32" cm="1">
        <f t="array" ref="N2453">_xlfn.IFS(
   FACT_ORDERS[[#This Row],[TypeOfClient]]="VIP", 0.2,
   FACT_ORDERS[[#This Row],[TypeOfClient]]="Premium", 0.1,
   TRUE, 0
)</f>
        <v>0.1</v>
      </c>
      <c r="O2453" s="31" cm="1">
        <f t="array" ref="O2453">_xlfn.IFS(
   FACT_ORDERS[[#This Row],[TotalAmount]]&gt;1500, 0.15,
   FACT_ORDERS[[#This Row],[TotalAmount]]&gt;1000, 0.1,
   FACT_ORDERS[[#This Row],[TotalAmount]]&gt;500, 0.05,
   TRUE, 0
)</f>
        <v>0</v>
      </c>
      <c r="P2453" s="28">
        <f xml:space="preserve"> FACT_ORDERS[[#This Row],[TotalAmount]] * (1 - (FACT_ORDERS[[#This Row],[ClientDiscount]] + FACT_ORDERS[[#This Row],[OrderDiscount]]) )</f>
        <v>359.1</v>
      </c>
      <c r="Q2453" s="28">
        <f>FACT_ORDERS[[#This Row],[TotalAmountWithDiscount]]+FACT_ORDERS[[#This Row],[DeliveryCost]]</f>
        <v>359.1</v>
      </c>
      <c r="R2453" s="35">
        <v>45210</v>
      </c>
      <c r="S2453" s="35" t="str">
        <f>IF(NETWORKDAYS(FACT_ORDERS[[#This Row],[Order-Date]], FACT_ORDERS[[#This Row],[ArrivalDate ]]) &gt; 10, "Late", "On Time")</f>
        <v>On Time</v>
      </c>
    </row>
    <row r="2454" spans="1:19" x14ac:dyDescent="0.3">
      <c r="A2454" s="12">
        <v>7452</v>
      </c>
      <c r="B2454" s="12">
        <v>296</v>
      </c>
      <c r="C2454" s="12">
        <v>10492</v>
      </c>
      <c r="D2454" s="12">
        <v>2453</v>
      </c>
      <c r="E2454" s="12" t="s">
        <v>244</v>
      </c>
      <c r="F2454" s="13">
        <v>45201</v>
      </c>
      <c r="G2454" s="26" t="s">
        <v>10908</v>
      </c>
      <c r="H2454" s="12">
        <v>10</v>
      </c>
      <c r="I2454" s="28">
        <f>VLOOKUP(B:B,DIM_PRODUCTS!A:F,5,FALSE)</f>
        <v>5</v>
      </c>
      <c r="J2454" s="28">
        <f>FACT_ORDERS[[#This Row],[ProductPrice]]*FACT_ORDERS[[#This Row],[Quantity]]</f>
        <v>50</v>
      </c>
      <c r="K2454" s="12" t="str">
        <f>VLOOKUP(C:C,DIM_CUSTOMERS!A:G,7,FALSE)</f>
        <v>Japan</v>
      </c>
      <c r="L2454" s="30" cm="1">
        <f t="array" ref="L2454">_xlfn.IFS(
    AND(FACT_ORDERS[[#This Row],[DeliveryMehtod]]="shippment",FACT_ORDERS[[#This Row],[TotalAmount]]&gt;=200), 0,
    AND(FACT_ORDERS[[#This Row],[DeliveryMehtod]]="pickup"), 15,
    AND(FACT_ORDERS[[#This Row],[DeliveryMehtod]]="shippment",FACT_ORDERS[[#This Row],[TotalAmount]]&lt;200), 35
)</f>
        <v>35</v>
      </c>
      <c r="M2454" s="12" t="str" cm="1">
        <f t="array" ref="M2454">_xlfn.IFS(
    SUMIFS(FACT_ORDERS[TotalAmount], FACT_ORDERS[WD_CUSTOMERS],FACT_ORDERS[[#This Row],[WD_CUSTOMERS]])&gt;=15000, "VIP",
    SUMIFS(FACT_ORDERS[TotalAmount], FACT_ORDERS[WD_CUSTOMERS],FACT_ORDERS[[#This Row],[WD_CUSTOMERS]])&gt;=8000, "Premium",
    TRUE, "Regular"
)</f>
        <v>Premium</v>
      </c>
      <c r="N2454" s="32" cm="1">
        <f t="array" ref="N2454">_xlfn.IFS(
   FACT_ORDERS[[#This Row],[TypeOfClient]]="VIP", 0.2,
   FACT_ORDERS[[#This Row],[TypeOfClient]]="Premium", 0.1,
   TRUE, 0
)</f>
        <v>0.1</v>
      </c>
      <c r="O2454" s="31" cm="1">
        <f t="array" ref="O2454">_xlfn.IFS(
   FACT_ORDERS[[#This Row],[TotalAmount]]&gt;1500, 0.15,
   FACT_ORDERS[[#This Row],[TotalAmount]]&gt;1000, 0.1,
   FACT_ORDERS[[#This Row],[TotalAmount]]&gt;500, 0.05,
   TRUE, 0
)</f>
        <v>0</v>
      </c>
      <c r="P2454" s="28">
        <f xml:space="preserve"> FACT_ORDERS[[#This Row],[TotalAmount]] * (1 - (FACT_ORDERS[[#This Row],[ClientDiscount]] + FACT_ORDERS[[#This Row],[OrderDiscount]]) )</f>
        <v>45</v>
      </c>
      <c r="Q2454" s="28">
        <f>FACT_ORDERS[[#This Row],[TotalAmountWithDiscount]]+FACT_ORDERS[[#This Row],[DeliveryCost]]</f>
        <v>80</v>
      </c>
      <c r="R2454" s="35">
        <v>45211</v>
      </c>
      <c r="S2454" s="35" t="str">
        <f>IF(NETWORKDAYS(FACT_ORDERS[[#This Row],[Order-Date]], FACT_ORDERS[[#This Row],[ArrivalDate ]]) &gt; 10, "Late", "On Time")</f>
        <v>On Time</v>
      </c>
    </row>
    <row r="2455" spans="1:19" x14ac:dyDescent="0.3">
      <c r="A2455" s="12">
        <v>7453</v>
      </c>
      <c r="B2455" s="12">
        <v>251</v>
      </c>
      <c r="C2455" s="12">
        <v>10492</v>
      </c>
      <c r="D2455" s="12">
        <v>2454</v>
      </c>
      <c r="E2455" s="12" t="s">
        <v>243</v>
      </c>
      <c r="F2455" s="13">
        <v>45201</v>
      </c>
      <c r="G2455" s="26" t="s">
        <v>12920</v>
      </c>
      <c r="H2455" s="12">
        <v>35</v>
      </c>
      <c r="I2455" s="28">
        <f>VLOOKUP(B:B,DIM_PRODUCTS!A:F,5,FALSE)</f>
        <v>12</v>
      </c>
      <c r="J2455" s="28">
        <f>FACT_ORDERS[[#This Row],[ProductPrice]]*FACT_ORDERS[[#This Row],[Quantity]]</f>
        <v>420</v>
      </c>
      <c r="K2455" s="12" t="str">
        <f>VLOOKUP(C:C,DIM_CUSTOMERS!A:G,7,FALSE)</f>
        <v>Japan</v>
      </c>
      <c r="L2455" s="30" cm="1">
        <f t="array" ref="L2455">_xlfn.IFS(
    AND(FACT_ORDERS[[#This Row],[DeliveryMehtod]]="shippment",FACT_ORDERS[[#This Row],[TotalAmount]]&gt;=200), 0,
    AND(FACT_ORDERS[[#This Row],[DeliveryMehtod]]="pickup"), 15,
    AND(FACT_ORDERS[[#This Row],[DeliveryMehtod]]="shippment",FACT_ORDERS[[#This Row],[TotalAmount]]&lt;200), 35
)</f>
        <v>15</v>
      </c>
      <c r="M2455" s="12" t="str" cm="1">
        <f t="array" ref="M2455">_xlfn.IFS(
    SUMIFS(FACT_ORDERS[TotalAmount], FACT_ORDERS[WD_CUSTOMERS],FACT_ORDERS[[#This Row],[WD_CUSTOMERS]])&gt;=15000, "VIP",
    SUMIFS(FACT_ORDERS[TotalAmount], FACT_ORDERS[WD_CUSTOMERS],FACT_ORDERS[[#This Row],[WD_CUSTOMERS]])&gt;=8000, "Premium",
    TRUE, "Regular"
)</f>
        <v>Premium</v>
      </c>
      <c r="N2455" s="32" cm="1">
        <f t="array" ref="N2455">_xlfn.IFS(
   FACT_ORDERS[[#This Row],[TypeOfClient]]="VIP", 0.2,
   FACT_ORDERS[[#This Row],[TypeOfClient]]="Premium", 0.1,
   TRUE, 0
)</f>
        <v>0.1</v>
      </c>
      <c r="O2455" s="31" cm="1">
        <f t="array" ref="O2455">_xlfn.IFS(
   FACT_ORDERS[[#This Row],[TotalAmount]]&gt;1500, 0.15,
   FACT_ORDERS[[#This Row],[TotalAmount]]&gt;1000, 0.1,
   FACT_ORDERS[[#This Row],[TotalAmount]]&gt;500, 0.05,
   TRUE, 0
)</f>
        <v>0</v>
      </c>
      <c r="P2455" s="28">
        <f xml:space="preserve"> FACT_ORDERS[[#This Row],[TotalAmount]] * (1 - (FACT_ORDERS[[#This Row],[ClientDiscount]] + FACT_ORDERS[[#This Row],[OrderDiscount]]) )</f>
        <v>378</v>
      </c>
      <c r="Q2455" s="28">
        <f>FACT_ORDERS[[#This Row],[TotalAmountWithDiscount]]+FACT_ORDERS[[#This Row],[DeliveryCost]]</f>
        <v>393</v>
      </c>
      <c r="R2455" s="35">
        <v>45211</v>
      </c>
      <c r="S2455" s="35" t="str">
        <f>IF(NETWORKDAYS(FACT_ORDERS[[#This Row],[Order-Date]], FACT_ORDERS[[#This Row],[ArrivalDate ]]) &gt; 10, "Late", "On Time")</f>
        <v>On Time</v>
      </c>
    </row>
    <row r="2456" spans="1:19" x14ac:dyDescent="0.3">
      <c r="A2456" s="12">
        <v>7454</v>
      </c>
      <c r="B2456" s="12">
        <v>207</v>
      </c>
      <c r="C2456" s="12">
        <v>10492</v>
      </c>
      <c r="D2456" s="12">
        <v>2455</v>
      </c>
      <c r="E2456" s="12" t="s">
        <v>244</v>
      </c>
      <c r="F2456" s="13">
        <v>45201</v>
      </c>
      <c r="G2456" s="26" t="s">
        <v>12921</v>
      </c>
      <c r="H2456" s="12">
        <v>15</v>
      </c>
      <c r="I2456" s="28">
        <f>VLOOKUP(B:B,DIM_PRODUCTS!A:F,5,FALSE)</f>
        <v>8</v>
      </c>
      <c r="J2456" s="28">
        <f>FACT_ORDERS[[#This Row],[ProductPrice]]*FACT_ORDERS[[#This Row],[Quantity]]</f>
        <v>120</v>
      </c>
      <c r="K2456" s="12" t="str">
        <f>VLOOKUP(C:C,DIM_CUSTOMERS!A:G,7,FALSE)</f>
        <v>Japan</v>
      </c>
      <c r="L2456" s="30" cm="1">
        <f t="array" ref="L2456">_xlfn.IFS(
    AND(FACT_ORDERS[[#This Row],[DeliveryMehtod]]="shippment",FACT_ORDERS[[#This Row],[TotalAmount]]&gt;=200), 0,
    AND(FACT_ORDERS[[#This Row],[DeliveryMehtod]]="pickup"), 15,
    AND(FACT_ORDERS[[#This Row],[DeliveryMehtod]]="shippment",FACT_ORDERS[[#This Row],[TotalAmount]]&lt;200), 35
)</f>
        <v>35</v>
      </c>
      <c r="M2456" s="12" t="str" cm="1">
        <f t="array" ref="M2456">_xlfn.IFS(
    SUMIFS(FACT_ORDERS[TotalAmount], FACT_ORDERS[WD_CUSTOMERS],FACT_ORDERS[[#This Row],[WD_CUSTOMERS]])&gt;=15000, "VIP",
    SUMIFS(FACT_ORDERS[TotalAmount], FACT_ORDERS[WD_CUSTOMERS],FACT_ORDERS[[#This Row],[WD_CUSTOMERS]])&gt;=8000, "Premium",
    TRUE, "Regular"
)</f>
        <v>Premium</v>
      </c>
      <c r="N2456" s="32" cm="1">
        <f t="array" ref="N2456">_xlfn.IFS(
   FACT_ORDERS[[#This Row],[TypeOfClient]]="VIP", 0.2,
   FACT_ORDERS[[#This Row],[TypeOfClient]]="Premium", 0.1,
   TRUE, 0
)</f>
        <v>0.1</v>
      </c>
      <c r="O2456" s="31" cm="1">
        <f t="array" ref="O2456">_xlfn.IFS(
   FACT_ORDERS[[#This Row],[TotalAmount]]&gt;1500, 0.15,
   FACT_ORDERS[[#This Row],[TotalAmount]]&gt;1000, 0.1,
   FACT_ORDERS[[#This Row],[TotalAmount]]&gt;500, 0.05,
   TRUE, 0
)</f>
        <v>0</v>
      </c>
      <c r="P2456" s="28">
        <f xml:space="preserve"> FACT_ORDERS[[#This Row],[TotalAmount]] * (1 - (FACT_ORDERS[[#This Row],[ClientDiscount]] + FACT_ORDERS[[#This Row],[OrderDiscount]]) )</f>
        <v>108</v>
      </c>
      <c r="Q2456" s="28">
        <f>FACT_ORDERS[[#This Row],[TotalAmountWithDiscount]]+FACT_ORDERS[[#This Row],[DeliveryCost]]</f>
        <v>143</v>
      </c>
      <c r="R2456" s="35">
        <v>45208</v>
      </c>
      <c r="S2456" s="35" t="str">
        <f>IF(NETWORKDAYS(FACT_ORDERS[[#This Row],[Order-Date]], FACT_ORDERS[[#This Row],[ArrivalDate ]]) &gt; 10, "Late", "On Time")</f>
        <v>On Time</v>
      </c>
    </row>
    <row r="2457" spans="1:19" x14ac:dyDescent="0.3">
      <c r="A2457" s="12">
        <v>7455</v>
      </c>
      <c r="B2457" s="12">
        <v>299</v>
      </c>
      <c r="C2457" s="12">
        <v>10492</v>
      </c>
      <c r="D2457" s="12">
        <v>2456</v>
      </c>
      <c r="E2457" s="12" t="s">
        <v>243</v>
      </c>
      <c r="F2457" s="13">
        <v>45474</v>
      </c>
      <c r="G2457" s="26" t="s">
        <v>3460</v>
      </c>
      <c r="H2457" s="12">
        <v>16</v>
      </c>
      <c r="I2457" s="28">
        <f>VLOOKUP(B:B,DIM_PRODUCTS!A:F,5,FALSE)</f>
        <v>19</v>
      </c>
      <c r="J2457" s="28">
        <f>FACT_ORDERS[[#This Row],[ProductPrice]]*FACT_ORDERS[[#This Row],[Quantity]]</f>
        <v>304</v>
      </c>
      <c r="K2457" s="12" t="str">
        <f>VLOOKUP(C:C,DIM_CUSTOMERS!A:G,7,FALSE)</f>
        <v>Japan</v>
      </c>
      <c r="L2457" s="30" cm="1">
        <f t="array" ref="L2457">_xlfn.IFS(
    AND(FACT_ORDERS[[#This Row],[DeliveryMehtod]]="shippment",FACT_ORDERS[[#This Row],[TotalAmount]]&gt;=200), 0,
    AND(FACT_ORDERS[[#This Row],[DeliveryMehtod]]="pickup"), 15,
    AND(FACT_ORDERS[[#This Row],[DeliveryMehtod]]="shippment",FACT_ORDERS[[#This Row],[TotalAmount]]&lt;200), 35
)</f>
        <v>15</v>
      </c>
      <c r="M2457" s="12" t="str" cm="1">
        <f t="array" ref="M2457">_xlfn.IFS(
    SUMIFS(FACT_ORDERS[TotalAmount], FACT_ORDERS[WD_CUSTOMERS],FACT_ORDERS[[#This Row],[WD_CUSTOMERS]])&gt;=15000, "VIP",
    SUMIFS(FACT_ORDERS[TotalAmount], FACT_ORDERS[WD_CUSTOMERS],FACT_ORDERS[[#This Row],[WD_CUSTOMERS]])&gt;=8000, "Premium",
    TRUE, "Regular"
)</f>
        <v>Premium</v>
      </c>
      <c r="N2457" s="32" cm="1">
        <f t="array" ref="N2457">_xlfn.IFS(
   FACT_ORDERS[[#This Row],[TypeOfClient]]="VIP", 0.2,
   FACT_ORDERS[[#This Row],[TypeOfClient]]="Premium", 0.1,
   TRUE, 0
)</f>
        <v>0.1</v>
      </c>
      <c r="O2457" s="31" cm="1">
        <f t="array" ref="O2457">_xlfn.IFS(
   FACT_ORDERS[[#This Row],[TotalAmount]]&gt;1500, 0.15,
   FACT_ORDERS[[#This Row],[TotalAmount]]&gt;1000, 0.1,
   FACT_ORDERS[[#This Row],[TotalAmount]]&gt;500, 0.05,
   TRUE, 0
)</f>
        <v>0</v>
      </c>
      <c r="P2457" s="28">
        <f xml:space="preserve"> FACT_ORDERS[[#This Row],[TotalAmount]] * (1 - (FACT_ORDERS[[#This Row],[ClientDiscount]] + FACT_ORDERS[[#This Row],[OrderDiscount]]) )</f>
        <v>273.60000000000002</v>
      </c>
      <c r="Q2457" s="28">
        <f>FACT_ORDERS[[#This Row],[TotalAmountWithDiscount]]+FACT_ORDERS[[#This Row],[DeliveryCost]]</f>
        <v>288.60000000000002</v>
      </c>
      <c r="R2457" s="35">
        <v>45483</v>
      </c>
      <c r="S2457" s="35" t="str">
        <f>IF(NETWORKDAYS(FACT_ORDERS[[#This Row],[Order-Date]], FACT_ORDERS[[#This Row],[ArrivalDate ]]) &gt; 10, "Late", "On Time")</f>
        <v>On Time</v>
      </c>
    </row>
    <row r="2458" spans="1:19" x14ac:dyDescent="0.3">
      <c r="A2458" s="12">
        <v>7456</v>
      </c>
      <c r="B2458" s="12">
        <v>296</v>
      </c>
      <c r="C2458" s="12">
        <v>10492</v>
      </c>
      <c r="D2458" s="12">
        <v>2457</v>
      </c>
      <c r="E2458" s="12" t="s">
        <v>243</v>
      </c>
      <c r="F2458" s="13">
        <v>45474</v>
      </c>
      <c r="G2458" s="26" t="s">
        <v>12922</v>
      </c>
      <c r="H2458" s="12">
        <v>12</v>
      </c>
      <c r="I2458" s="28">
        <f>VLOOKUP(B:B,DIM_PRODUCTS!A:F,5,FALSE)</f>
        <v>5</v>
      </c>
      <c r="J2458" s="28">
        <f>FACT_ORDERS[[#This Row],[ProductPrice]]*FACT_ORDERS[[#This Row],[Quantity]]</f>
        <v>60</v>
      </c>
      <c r="K2458" s="12" t="str">
        <f>VLOOKUP(C:C,DIM_CUSTOMERS!A:G,7,FALSE)</f>
        <v>Japan</v>
      </c>
      <c r="L2458" s="30" cm="1">
        <f t="array" ref="L2458">_xlfn.IFS(
    AND(FACT_ORDERS[[#This Row],[DeliveryMehtod]]="shippment",FACT_ORDERS[[#This Row],[TotalAmount]]&gt;=200), 0,
    AND(FACT_ORDERS[[#This Row],[DeliveryMehtod]]="pickup"), 15,
    AND(FACT_ORDERS[[#This Row],[DeliveryMehtod]]="shippment",FACT_ORDERS[[#This Row],[TotalAmount]]&lt;200), 35
)</f>
        <v>15</v>
      </c>
      <c r="M2458" s="12" t="str" cm="1">
        <f t="array" ref="M2458">_xlfn.IFS(
    SUMIFS(FACT_ORDERS[TotalAmount], FACT_ORDERS[WD_CUSTOMERS],FACT_ORDERS[[#This Row],[WD_CUSTOMERS]])&gt;=15000, "VIP",
    SUMIFS(FACT_ORDERS[TotalAmount], FACT_ORDERS[WD_CUSTOMERS],FACT_ORDERS[[#This Row],[WD_CUSTOMERS]])&gt;=8000, "Premium",
    TRUE, "Regular"
)</f>
        <v>Premium</v>
      </c>
      <c r="N2458" s="32" cm="1">
        <f t="array" ref="N2458">_xlfn.IFS(
   FACT_ORDERS[[#This Row],[TypeOfClient]]="VIP", 0.2,
   FACT_ORDERS[[#This Row],[TypeOfClient]]="Premium", 0.1,
   TRUE, 0
)</f>
        <v>0.1</v>
      </c>
      <c r="O2458" s="31" cm="1">
        <f t="array" ref="O2458">_xlfn.IFS(
   FACT_ORDERS[[#This Row],[TotalAmount]]&gt;1500, 0.15,
   FACT_ORDERS[[#This Row],[TotalAmount]]&gt;1000, 0.1,
   FACT_ORDERS[[#This Row],[TotalAmount]]&gt;500, 0.05,
   TRUE, 0
)</f>
        <v>0</v>
      </c>
      <c r="P2458" s="28">
        <f xml:space="preserve"> FACT_ORDERS[[#This Row],[TotalAmount]] * (1 - (FACT_ORDERS[[#This Row],[ClientDiscount]] + FACT_ORDERS[[#This Row],[OrderDiscount]]) )</f>
        <v>54</v>
      </c>
      <c r="Q2458" s="28">
        <f>FACT_ORDERS[[#This Row],[TotalAmountWithDiscount]]+FACT_ORDERS[[#This Row],[DeliveryCost]]</f>
        <v>69</v>
      </c>
      <c r="R2458" s="35">
        <v>45484</v>
      </c>
      <c r="S2458" s="35" t="str">
        <f>IF(NETWORKDAYS(FACT_ORDERS[[#This Row],[Order-Date]], FACT_ORDERS[[#This Row],[ArrivalDate ]]) &gt; 10, "Late", "On Time")</f>
        <v>On Time</v>
      </c>
    </row>
    <row r="2459" spans="1:19" x14ac:dyDescent="0.3">
      <c r="A2459" s="12">
        <v>7457</v>
      </c>
      <c r="B2459" s="12">
        <v>251</v>
      </c>
      <c r="C2459" s="12">
        <v>10492</v>
      </c>
      <c r="D2459" s="12">
        <v>2458</v>
      </c>
      <c r="E2459" s="12" t="s">
        <v>244</v>
      </c>
      <c r="F2459" s="13">
        <v>45474</v>
      </c>
      <c r="G2459" s="26" t="s">
        <v>12923</v>
      </c>
      <c r="H2459" s="12">
        <v>27</v>
      </c>
      <c r="I2459" s="28">
        <f>VLOOKUP(B:B,DIM_PRODUCTS!A:F,5,FALSE)</f>
        <v>12</v>
      </c>
      <c r="J2459" s="28">
        <f>FACT_ORDERS[[#This Row],[ProductPrice]]*FACT_ORDERS[[#This Row],[Quantity]]</f>
        <v>324</v>
      </c>
      <c r="K2459" s="12" t="str">
        <f>VLOOKUP(C:C,DIM_CUSTOMERS!A:G,7,FALSE)</f>
        <v>Japan</v>
      </c>
      <c r="L2459" s="30" cm="1">
        <f t="array" ref="L2459">_xlfn.IFS(
    AND(FACT_ORDERS[[#This Row],[DeliveryMehtod]]="shippment",FACT_ORDERS[[#This Row],[TotalAmount]]&gt;=200), 0,
    AND(FACT_ORDERS[[#This Row],[DeliveryMehtod]]="pickup"), 15,
    AND(FACT_ORDERS[[#This Row],[DeliveryMehtod]]="shippment",FACT_ORDERS[[#This Row],[TotalAmount]]&lt;200), 35
)</f>
        <v>0</v>
      </c>
      <c r="M2459" s="12" t="str" cm="1">
        <f t="array" ref="M2459">_xlfn.IFS(
    SUMIFS(FACT_ORDERS[TotalAmount], FACT_ORDERS[WD_CUSTOMERS],FACT_ORDERS[[#This Row],[WD_CUSTOMERS]])&gt;=15000, "VIP",
    SUMIFS(FACT_ORDERS[TotalAmount], FACT_ORDERS[WD_CUSTOMERS],FACT_ORDERS[[#This Row],[WD_CUSTOMERS]])&gt;=8000, "Premium",
    TRUE, "Regular"
)</f>
        <v>Premium</v>
      </c>
      <c r="N2459" s="32" cm="1">
        <f t="array" ref="N2459">_xlfn.IFS(
   FACT_ORDERS[[#This Row],[TypeOfClient]]="VIP", 0.2,
   FACT_ORDERS[[#This Row],[TypeOfClient]]="Premium", 0.1,
   TRUE, 0
)</f>
        <v>0.1</v>
      </c>
      <c r="O2459" s="31" cm="1">
        <f t="array" ref="O2459">_xlfn.IFS(
   FACT_ORDERS[[#This Row],[TotalAmount]]&gt;1500, 0.15,
   FACT_ORDERS[[#This Row],[TotalAmount]]&gt;1000, 0.1,
   FACT_ORDERS[[#This Row],[TotalAmount]]&gt;500, 0.05,
   TRUE, 0
)</f>
        <v>0</v>
      </c>
      <c r="P2459" s="28">
        <f xml:space="preserve"> FACT_ORDERS[[#This Row],[TotalAmount]] * (1 - (FACT_ORDERS[[#This Row],[ClientDiscount]] + FACT_ORDERS[[#This Row],[OrderDiscount]]) )</f>
        <v>291.60000000000002</v>
      </c>
      <c r="Q2459" s="28">
        <f>FACT_ORDERS[[#This Row],[TotalAmountWithDiscount]]+FACT_ORDERS[[#This Row],[DeliveryCost]]</f>
        <v>291.60000000000002</v>
      </c>
      <c r="R2459" s="35">
        <v>45482</v>
      </c>
      <c r="S2459" s="35" t="str">
        <f>IF(NETWORKDAYS(FACT_ORDERS[[#This Row],[Order-Date]], FACT_ORDERS[[#This Row],[ArrivalDate ]]) &gt; 10, "Late", "On Time")</f>
        <v>On Time</v>
      </c>
    </row>
    <row r="2460" spans="1:19" x14ac:dyDescent="0.3">
      <c r="A2460" s="12">
        <v>7458</v>
      </c>
      <c r="B2460" s="12">
        <v>299</v>
      </c>
      <c r="C2460" s="12">
        <v>10492</v>
      </c>
      <c r="D2460" s="12">
        <v>2459</v>
      </c>
      <c r="E2460" s="12" t="s">
        <v>244</v>
      </c>
      <c r="F2460" s="13">
        <v>45544</v>
      </c>
      <c r="G2460" s="26" t="s">
        <v>12924</v>
      </c>
      <c r="H2460" s="12">
        <v>27</v>
      </c>
      <c r="I2460" s="28">
        <f>VLOOKUP(B:B,DIM_PRODUCTS!A:F,5,FALSE)</f>
        <v>19</v>
      </c>
      <c r="J2460" s="28">
        <f>FACT_ORDERS[[#This Row],[ProductPrice]]*FACT_ORDERS[[#This Row],[Quantity]]</f>
        <v>513</v>
      </c>
      <c r="K2460" s="12" t="str">
        <f>VLOOKUP(C:C,DIM_CUSTOMERS!A:G,7,FALSE)</f>
        <v>Japan</v>
      </c>
      <c r="L2460" s="30" cm="1">
        <f t="array" ref="L2460">_xlfn.IFS(
    AND(FACT_ORDERS[[#This Row],[DeliveryMehtod]]="shippment",FACT_ORDERS[[#This Row],[TotalAmount]]&gt;=200), 0,
    AND(FACT_ORDERS[[#This Row],[DeliveryMehtod]]="pickup"), 15,
    AND(FACT_ORDERS[[#This Row],[DeliveryMehtod]]="shippment",FACT_ORDERS[[#This Row],[TotalAmount]]&lt;200), 35
)</f>
        <v>0</v>
      </c>
      <c r="M2460" s="12" t="str" cm="1">
        <f t="array" ref="M2460">_xlfn.IFS(
    SUMIFS(FACT_ORDERS[TotalAmount], FACT_ORDERS[WD_CUSTOMERS],FACT_ORDERS[[#This Row],[WD_CUSTOMERS]])&gt;=15000, "VIP",
    SUMIFS(FACT_ORDERS[TotalAmount], FACT_ORDERS[WD_CUSTOMERS],FACT_ORDERS[[#This Row],[WD_CUSTOMERS]])&gt;=8000, "Premium",
    TRUE, "Regular"
)</f>
        <v>Premium</v>
      </c>
      <c r="N2460" s="32" cm="1">
        <f t="array" ref="N2460">_xlfn.IFS(
   FACT_ORDERS[[#This Row],[TypeOfClient]]="VIP", 0.2,
   FACT_ORDERS[[#This Row],[TypeOfClient]]="Premium", 0.1,
   TRUE, 0
)</f>
        <v>0.1</v>
      </c>
      <c r="O2460" s="31" cm="1">
        <f t="array" ref="O2460">_xlfn.IFS(
   FACT_ORDERS[[#This Row],[TotalAmount]]&gt;1500, 0.15,
   FACT_ORDERS[[#This Row],[TotalAmount]]&gt;1000, 0.1,
   FACT_ORDERS[[#This Row],[TotalAmount]]&gt;500, 0.05,
   TRUE, 0
)</f>
        <v>0.05</v>
      </c>
      <c r="P2460" s="28">
        <f xml:space="preserve"> FACT_ORDERS[[#This Row],[TotalAmount]] * (1 - (FACT_ORDERS[[#This Row],[ClientDiscount]] + FACT_ORDERS[[#This Row],[OrderDiscount]]) )</f>
        <v>436.05</v>
      </c>
      <c r="Q2460" s="28">
        <f>FACT_ORDERS[[#This Row],[TotalAmountWithDiscount]]+FACT_ORDERS[[#This Row],[DeliveryCost]]</f>
        <v>436.05</v>
      </c>
      <c r="R2460" s="35">
        <v>45551</v>
      </c>
      <c r="S2460" s="35" t="str">
        <f>IF(NETWORKDAYS(FACT_ORDERS[[#This Row],[Order-Date]], FACT_ORDERS[[#This Row],[ArrivalDate ]]) &gt; 10, "Late", "On Time")</f>
        <v>On Time</v>
      </c>
    </row>
    <row r="2461" spans="1:19" x14ac:dyDescent="0.3">
      <c r="A2461" s="12">
        <v>7459</v>
      </c>
      <c r="B2461" s="12">
        <v>299</v>
      </c>
      <c r="C2461" s="12">
        <v>10172</v>
      </c>
      <c r="D2461" s="12">
        <v>2460</v>
      </c>
      <c r="E2461" s="12" t="s">
        <v>243</v>
      </c>
      <c r="F2461" s="13">
        <v>45516</v>
      </c>
      <c r="G2461" s="26" t="s">
        <v>12925</v>
      </c>
      <c r="H2461" s="12">
        <v>27</v>
      </c>
      <c r="I2461" s="28">
        <f>VLOOKUP(B:B,DIM_PRODUCTS!A:F,5,FALSE)</f>
        <v>19</v>
      </c>
      <c r="J2461" s="28">
        <f>FACT_ORDERS[[#This Row],[ProductPrice]]*FACT_ORDERS[[#This Row],[Quantity]]</f>
        <v>513</v>
      </c>
      <c r="K2461" s="12" t="str">
        <f>VLOOKUP(C:C,DIM_CUSTOMERS!A:G,7,FALSE)</f>
        <v>Canada</v>
      </c>
      <c r="L2461" s="30" cm="1">
        <f t="array" ref="L2461">_xlfn.IFS(
    AND(FACT_ORDERS[[#This Row],[DeliveryMehtod]]="shippment",FACT_ORDERS[[#This Row],[TotalAmount]]&gt;=200), 0,
    AND(FACT_ORDERS[[#This Row],[DeliveryMehtod]]="pickup"), 15,
    AND(FACT_ORDERS[[#This Row],[DeliveryMehtod]]="shippment",FACT_ORDERS[[#This Row],[TotalAmount]]&lt;200), 35
)</f>
        <v>15</v>
      </c>
      <c r="M2461" s="12" t="str" cm="1">
        <f t="array" ref="M2461">_xlfn.IFS(
    SUMIFS(FACT_ORDERS[TotalAmount], FACT_ORDERS[WD_CUSTOMERS],FACT_ORDERS[[#This Row],[WD_CUSTOMERS]])&gt;=15000, "VIP",
    SUMIFS(FACT_ORDERS[TotalAmount], FACT_ORDERS[WD_CUSTOMERS],FACT_ORDERS[[#This Row],[WD_CUSTOMERS]])&gt;=8000, "Premium",
    TRUE, "Regular"
)</f>
        <v>Regular</v>
      </c>
      <c r="N2461" s="32" cm="1">
        <f t="array" ref="N2461">_xlfn.IFS(
   FACT_ORDERS[[#This Row],[TypeOfClient]]="VIP", 0.2,
   FACT_ORDERS[[#This Row],[TypeOfClient]]="Premium", 0.1,
   TRUE, 0
)</f>
        <v>0</v>
      </c>
      <c r="O2461" s="31" cm="1">
        <f t="array" ref="O2461">_xlfn.IFS(
   FACT_ORDERS[[#This Row],[TotalAmount]]&gt;1500, 0.15,
   FACT_ORDERS[[#This Row],[TotalAmount]]&gt;1000, 0.1,
   FACT_ORDERS[[#This Row],[TotalAmount]]&gt;500, 0.05,
   TRUE, 0
)</f>
        <v>0.05</v>
      </c>
      <c r="P2461" s="28">
        <f xml:space="preserve"> FACT_ORDERS[[#This Row],[TotalAmount]] * (1 - (FACT_ORDERS[[#This Row],[ClientDiscount]] + FACT_ORDERS[[#This Row],[OrderDiscount]]) )</f>
        <v>487.34999999999997</v>
      </c>
      <c r="Q2461" s="28">
        <f>FACT_ORDERS[[#This Row],[TotalAmountWithDiscount]]+FACT_ORDERS[[#This Row],[DeliveryCost]]</f>
        <v>502.34999999999997</v>
      </c>
      <c r="R2461" s="35">
        <v>45525</v>
      </c>
      <c r="S2461" s="35" t="str">
        <f>IF(NETWORKDAYS(FACT_ORDERS[[#This Row],[Order-Date]], FACT_ORDERS[[#This Row],[ArrivalDate ]]) &gt; 10, "Late", "On Time")</f>
        <v>On Time</v>
      </c>
    </row>
    <row r="2462" spans="1:19" x14ac:dyDescent="0.3">
      <c r="A2462" s="12">
        <v>7460</v>
      </c>
      <c r="B2462" s="12">
        <v>288</v>
      </c>
      <c r="C2462" s="12">
        <v>10172</v>
      </c>
      <c r="D2462" s="12">
        <v>2461</v>
      </c>
      <c r="E2462" s="12" t="s">
        <v>244</v>
      </c>
      <c r="F2462" s="13">
        <v>45516</v>
      </c>
      <c r="G2462" s="26" t="s">
        <v>12926</v>
      </c>
      <c r="H2462" s="12">
        <v>16</v>
      </c>
      <c r="I2462" s="28">
        <f>VLOOKUP(B:B,DIM_PRODUCTS!A:F,5,FALSE)</f>
        <v>14</v>
      </c>
      <c r="J2462" s="28">
        <f>FACT_ORDERS[[#This Row],[ProductPrice]]*FACT_ORDERS[[#This Row],[Quantity]]</f>
        <v>224</v>
      </c>
      <c r="K2462" s="12" t="str">
        <f>VLOOKUP(C:C,DIM_CUSTOMERS!A:G,7,FALSE)</f>
        <v>Canada</v>
      </c>
      <c r="L2462" s="30" cm="1">
        <f t="array" ref="L2462">_xlfn.IFS(
    AND(FACT_ORDERS[[#This Row],[DeliveryMehtod]]="shippment",FACT_ORDERS[[#This Row],[TotalAmount]]&gt;=200), 0,
    AND(FACT_ORDERS[[#This Row],[DeliveryMehtod]]="pickup"), 15,
    AND(FACT_ORDERS[[#This Row],[DeliveryMehtod]]="shippment",FACT_ORDERS[[#This Row],[TotalAmount]]&lt;200), 35
)</f>
        <v>0</v>
      </c>
      <c r="M2462" s="12" t="str" cm="1">
        <f t="array" ref="M2462">_xlfn.IFS(
    SUMIFS(FACT_ORDERS[TotalAmount], FACT_ORDERS[WD_CUSTOMERS],FACT_ORDERS[[#This Row],[WD_CUSTOMERS]])&gt;=15000, "VIP",
    SUMIFS(FACT_ORDERS[TotalAmount], FACT_ORDERS[WD_CUSTOMERS],FACT_ORDERS[[#This Row],[WD_CUSTOMERS]])&gt;=8000, "Premium",
    TRUE, "Regular"
)</f>
        <v>Regular</v>
      </c>
      <c r="N2462" s="32" cm="1">
        <f t="array" ref="N2462">_xlfn.IFS(
   FACT_ORDERS[[#This Row],[TypeOfClient]]="VIP", 0.2,
   FACT_ORDERS[[#This Row],[TypeOfClient]]="Premium", 0.1,
   TRUE, 0
)</f>
        <v>0</v>
      </c>
      <c r="O2462" s="31" cm="1">
        <f t="array" ref="O2462">_xlfn.IFS(
   FACT_ORDERS[[#This Row],[TotalAmount]]&gt;1500, 0.15,
   FACT_ORDERS[[#This Row],[TotalAmount]]&gt;1000, 0.1,
   FACT_ORDERS[[#This Row],[TotalAmount]]&gt;500, 0.05,
   TRUE, 0
)</f>
        <v>0</v>
      </c>
      <c r="P2462" s="28">
        <f xml:space="preserve"> FACT_ORDERS[[#This Row],[TotalAmount]] * (1 - (FACT_ORDERS[[#This Row],[ClientDiscount]] + FACT_ORDERS[[#This Row],[OrderDiscount]]) )</f>
        <v>224</v>
      </c>
      <c r="Q2462" s="28">
        <f>FACT_ORDERS[[#This Row],[TotalAmountWithDiscount]]+FACT_ORDERS[[#This Row],[DeliveryCost]]</f>
        <v>224</v>
      </c>
      <c r="R2462" s="35">
        <v>45526</v>
      </c>
      <c r="S2462" s="35" t="str">
        <f>IF(NETWORKDAYS(FACT_ORDERS[[#This Row],[Order-Date]], FACT_ORDERS[[#This Row],[ArrivalDate ]]) &gt; 10, "Late", "On Time")</f>
        <v>On Time</v>
      </c>
    </row>
    <row r="2463" spans="1:19" x14ac:dyDescent="0.3">
      <c r="A2463" s="12">
        <v>7461</v>
      </c>
      <c r="B2463" s="12">
        <v>299</v>
      </c>
      <c r="C2463" s="12">
        <v>10172</v>
      </c>
      <c r="D2463" s="12">
        <v>2462</v>
      </c>
      <c r="E2463" s="12" t="s">
        <v>243</v>
      </c>
      <c r="F2463" s="13">
        <v>45333</v>
      </c>
      <c r="G2463" s="26" t="s">
        <v>12927</v>
      </c>
      <c r="H2463" s="12">
        <v>30</v>
      </c>
      <c r="I2463" s="28">
        <f>VLOOKUP(B:B,DIM_PRODUCTS!A:F,5,FALSE)</f>
        <v>19</v>
      </c>
      <c r="J2463" s="28">
        <f>FACT_ORDERS[[#This Row],[ProductPrice]]*FACT_ORDERS[[#This Row],[Quantity]]</f>
        <v>570</v>
      </c>
      <c r="K2463" s="12" t="str">
        <f>VLOOKUP(C:C,DIM_CUSTOMERS!A:G,7,FALSE)</f>
        <v>Canada</v>
      </c>
      <c r="L2463" s="30" cm="1">
        <f t="array" ref="L2463">_xlfn.IFS(
    AND(FACT_ORDERS[[#This Row],[DeliveryMehtod]]="shippment",FACT_ORDERS[[#This Row],[TotalAmount]]&gt;=200), 0,
    AND(FACT_ORDERS[[#This Row],[DeliveryMehtod]]="pickup"), 15,
    AND(FACT_ORDERS[[#This Row],[DeliveryMehtod]]="shippment",FACT_ORDERS[[#This Row],[TotalAmount]]&lt;200), 35
)</f>
        <v>15</v>
      </c>
      <c r="M2463" s="12" t="str" cm="1">
        <f t="array" ref="M2463">_xlfn.IFS(
    SUMIFS(FACT_ORDERS[TotalAmount], FACT_ORDERS[WD_CUSTOMERS],FACT_ORDERS[[#This Row],[WD_CUSTOMERS]])&gt;=15000, "VIP",
    SUMIFS(FACT_ORDERS[TotalAmount], FACT_ORDERS[WD_CUSTOMERS],FACT_ORDERS[[#This Row],[WD_CUSTOMERS]])&gt;=8000, "Premium",
    TRUE, "Regular"
)</f>
        <v>Regular</v>
      </c>
      <c r="N2463" s="32" cm="1">
        <f t="array" ref="N2463">_xlfn.IFS(
   FACT_ORDERS[[#This Row],[TypeOfClient]]="VIP", 0.2,
   FACT_ORDERS[[#This Row],[TypeOfClient]]="Premium", 0.1,
   TRUE, 0
)</f>
        <v>0</v>
      </c>
      <c r="O2463" s="31" cm="1">
        <f t="array" ref="O2463">_xlfn.IFS(
   FACT_ORDERS[[#This Row],[TotalAmount]]&gt;1500, 0.15,
   FACT_ORDERS[[#This Row],[TotalAmount]]&gt;1000, 0.1,
   FACT_ORDERS[[#This Row],[TotalAmount]]&gt;500, 0.05,
   TRUE, 0
)</f>
        <v>0.05</v>
      </c>
      <c r="P2463" s="28">
        <f xml:space="preserve"> FACT_ORDERS[[#This Row],[TotalAmount]] * (1 - (FACT_ORDERS[[#This Row],[ClientDiscount]] + FACT_ORDERS[[#This Row],[OrderDiscount]]) )</f>
        <v>541.5</v>
      </c>
      <c r="Q2463" s="28">
        <f>FACT_ORDERS[[#This Row],[TotalAmountWithDiscount]]+FACT_ORDERS[[#This Row],[DeliveryCost]]</f>
        <v>556.5</v>
      </c>
      <c r="R2463" s="35">
        <v>45342</v>
      </c>
      <c r="S2463" s="35" t="str">
        <f>IF(NETWORKDAYS(FACT_ORDERS[[#This Row],[Order-Date]], FACT_ORDERS[[#This Row],[ArrivalDate ]]) &gt; 10, "Late", "On Time")</f>
        <v>On Time</v>
      </c>
    </row>
    <row r="2464" spans="1:19" x14ac:dyDescent="0.3">
      <c r="A2464" s="12">
        <v>7462</v>
      </c>
      <c r="B2464" s="12">
        <v>254</v>
      </c>
      <c r="C2464" s="12">
        <v>10172</v>
      </c>
      <c r="D2464" s="12">
        <v>2463</v>
      </c>
      <c r="E2464" s="12" t="s">
        <v>244</v>
      </c>
      <c r="F2464" s="13">
        <v>45333</v>
      </c>
      <c r="G2464" s="26" t="s">
        <v>3775</v>
      </c>
      <c r="H2464" s="12">
        <v>13</v>
      </c>
      <c r="I2464" s="28">
        <f>VLOOKUP(B:B,DIM_PRODUCTS!A:F,5,FALSE)</f>
        <v>27</v>
      </c>
      <c r="J2464" s="28">
        <f>FACT_ORDERS[[#This Row],[ProductPrice]]*FACT_ORDERS[[#This Row],[Quantity]]</f>
        <v>351</v>
      </c>
      <c r="K2464" s="12" t="str">
        <f>VLOOKUP(C:C,DIM_CUSTOMERS!A:G,7,FALSE)</f>
        <v>Canada</v>
      </c>
      <c r="L2464" s="30" cm="1">
        <f t="array" ref="L2464">_xlfn.IFS(
    AND(FACT_ORDERS[[#This Row],[DeliveryMehtod]]="shippment",FACT_ORDERS[[#This Row],[TotalAmount]]&gt;=200), 0,
    AND(FACT_ORDERS[[#This Row],[DeliveryMehtod]]="pickup"), 15,
    AND(FACT_ORDERS[[#This Row],[DeliveryMehtod]]="shippment",FACT_ORDERS[[#This Row],[TotalAmount]]&lt;200), 35
)</f>
        <v>0</v>
      </c>
      <c r="M2464" s="12" t="str" cm="1">
        <f t="array" ref="M2464">_xlfn.IFS(
    SUMIFS(FACT_ORDERS[TotalAmount], FACT_ORDERS[WD_CUSTOMERS],FACT_ORDERS[[#This Row],[WD_CUSTOMERS]])&gt;=15000, "VIP",
    SUMIFS(FACT_ORDERS[TotalAmount], FACT_ORDERS[WD_CUSTOMERS],FACT_ORDERS[[#This Row],[WD_CUSTOMERS]])&gt;=8000, "Premium",
    TRUE, "Regular"
)</f>
        <v>Regular</v>
      </c>
      <c r="N2464" s="32" cm="1">
        <f t="array" ref="N2464">_xlfn.IFS(
   FACT_ORDERS[[#This Row],[TypeOfClient]]="VIP", 0.2,
   FACT_ORDERS[[#This Row],[TypeOfClient]]="Premium", 0.1,
   TRUE, 0
)</f>
        <v>0</v>
      </c>
      <c r="O2464" s="31" cm="1">
        <f t="array" ref="O2464">_xlfn.IFS(
   FACT_ORDERS[[#This Row],[TotalAmount]]&gt;1500, 0.15,
   FACT_ORDERS[[#This Row],[TotalAmount]]&gt;1000, 0.1,
   FACT_ORDERS[[#This Row],[TotalAmount]]&gt;500, 0.05,
   TRUE, 0
)</f>
        <v>0</v>
      </c>
      <c r="P2464" s="28">
        <f xml:space="preserve"> FACT_ORDERS[[#This Row],[TotalAmount]] * (1 - (FACT_ORDERS[[#This Row],[ClientDiscount]] + FACT_ORDERS[[#This Row],[OrderDiscount]]) )</f>
        <v>351</v>
      </c>
      <c r="Q2464" s="28">
        <f>FACT_ORDERS[[#This Row],[TotalAmountWithDiscount]]+FACT_ORDERS[[#This Row],[DeliveryCost]]</f>
        <v>351</v>
      </c>
      <c r="R2464" s="35">
        <v>45341</v>
      </c>
      <c r="S2464" s="35" t="str">
        <f>IF(NETWORKDAYS(FACT_ORDERS[[#This Row],[Order-Date]], FACT_ORDERS[[#This Row],[ArrivalDate ]]) &gt; 10, "Late", "On Time")</f>
        <v>On Time</v>
      </c>
    </row>
    <row r="2465" spans="1:19" x14ac:dyDescent="0.3">
      <c r="A2465" s="12">
        <v>7463</v>
      </c>
      <c r="B2465" s="12">
        <v>288</v>
      </c>
      <c r="C2465" s="12">
        <v>10172</v>
      </c>
      <c r="D2465" s="12">
        <v>2464</v>
      </c>
      <c r="E2465" s="12" t="s">
        <v>243</v>
      </c>
      <c r="F2465" s="13">
        <v>45333</v>
      </c>
      <c r="G2465" s="26" t="s">
        <v>12928</v>
      </c>
      <c r="H2465" s="12">
        <v>11</v>
      </c>
      <c r="I2465" s="28">
        <f>VLOOKUP(B:B,DIM_PRODUCTS!A:F,5,FALSE)</f>
        <v>14</v>
      </c>
      <c r="J2465" s="28">
        <f>FACT_ORDERS[[#This Row],[ProductPrice]]*FACT_ORDERS[[#This Row],[Quantity]]</f>
        <v>154</v>
      </c>
      <c r="K2465" s="12" t="str">
        <f>VLOOKUP(C:C,DIM_CUSTOMERS!A:G,7,FALSE)</f>
        <v>Canada</v>
      </c>
      <c r="L2465" s="30" cm="1">
        <f t="array" ref="L2465">_xlfn.IFS(
    AND(FACT_ORDERS[[#This Row],[DeliveryMehtod]]="shippment",FACT_ORDERS[[#This Row],[TotalAmount]]&gt;=200), 0,
    AND(FACT_ORDERS[[#This Row],[DeliveryMehtod]]="pickup"), 15,
    AND(FACT_ORDERS[[#This Row],[DeliveryMehtod]]="shippment",FACT_ORDERS[[#This Row],[TotalAmount]]&lt;200), 35
)</f>
        <v>15</v>
      </c>
      <c r="M2465" s="12" t="str" cm="1">
        <f t="array" ref="M2465">_xlfn.IFS(
    SUMIFS(FACT_ORDERS[TotalAmount], FACT_ORDERS[WD_CUSTOMERS],FACT_ORDERS[[#This Row],[WD_CUSTOMERS]])&gt;=15000, "VIP",
    SUMIFS(FACT_ORDERS[TotalAmount], FACT_ORDERS[WD_CUSTOMERS],FACT_ORDERS[[#This Row],[WD_CUSTOMERS]])&gt;=8000, "Premium",
    TRUE, "Regular"
)</f>
        <v>Regular</v>
      </c>
      <c r="N2465" s="32" cm="1">
        <f t="array" ref="N2465">_xlfn.IFS(
   FACT_ORDERS[[#This Row],[TypeOfClient]]="VIP", 0.2,
   FACT_ORDERS[[#This Row],[TypeOfClient]]="Premium", 0.1,
   TRUE, 0
)</f>
        <v>0</v>
      </c>
      <c r="O2465" s="31" cm="1">
        <f t="array" ref="O2465">_xlfn.IFS(
   FACT_ORDERS[[#This Row],[TotalAmount]]&gt;1500, 0.15,
   FACT_ORDERS[[#This Row],[TotalAmount]]&gt;1000, 0.1,
   FACT_ORDERS[[#This Row],[TotalAmount]]&gt;500, 0.05,
   TRUE, 0
)</f>
        <v>0</v>
      </c>
      <c r="P2465" s="28">
        <f xml:space="preserve"> FACT_ORDERS[[#This Row],[TotalAmount]] * (1 - (FACT_ORDERS[[#This Row],[ClientDiscount]] + FACT_ORDERS[[#This Row],[OrderDiscount]]) )</f>
        <v>154</v>
      </c>
      <c r="Q2465" s="28">
        <f>FACT_ORDERS[[#This Row],[TotalAmountWithDiscount]]+FACT_ORDERS[[#This Row],[DeliveryCost]]</f>
        <v>169</v>
      </c>
      <c r="R2465" s="35">
        <v>45346</v>
      </c>
      <c r="S2465" s="35" t="str">
        <f>IF(NETWORKDAYS(FACT_ORDERS[[#This Row],[Order-Date]], FACT_ORDERS[[#This Row],[ArrivalDate ]]) &gt; 10, "Late", "On Time")</f>
        <v>On Time</v>
      </c>
    </row>
    <row r="2466" spans="1:19" x14ac:dyDescent="0.3">
      <c r="A2466" s="12">
        <v>7464</v>
      </c>
      <c r="B2466" s="12">
        <v>299</v>
      </c>
      <c r="C2466" s="12">
        <v>10172</v>
      </c>
      <c r="D2466" s="12">
        <v>2465</v>
      </c>
      <c r="E2466" s="12" t="s">
        <v>244</v>
      </c>
      <c r="F2466" s="13">
        <v>45287</v>
      </c>
      <c r="G2466" s="26" t="s">
        <v>12929</v>
      </c>
      <c r="H2466" s="12">
        <v>29</v>
      </c>
      <c r="I2466" s="28">
        <f>VLOOKUP(B:B,DIM_PRODUCTS!A:F,5,FALSE)</f>
        <v>19</v>
      </c>
      <c r="J2466" s="28">
        <f>FACT_ORDERS[[#This Row],[ProductPrice]]*FACT_ORDERS[[#This Row],[Quantity]]</f>
        <v>551</v>
      </c>
      <c r="K2466" s="12" t="str">
        <f>VLOOKUP(C:C,DIM_CUSTOMERS!A:G,7,FALSE)</f>
        <v>Canada</v>
      </c>
      <c r="L2466" s="30" cm="1">
        <f t="array" ref="L2466">_xlfn.IFS(
    AND(FACT_ORDERS[[#This Row],[DeliveryMehtod]]="shippment",FACT_ORDERS[[#This Row],[TotalAmount]]&gt;=200), 0,
    AND(FACT_ORDERS[[#This Row],[DeliveryMehtod]]="pickup"), 15,
    AND(FACT_ORDERS[[#This Row],[DeliveryMehtod]]="shippment",FACT_ORDERS[[#This Row],[TotalAmount]]&lt;200), 35
)</f>
        <v>0</v>
      </c>
      <c r="M2466" s="12" t="str" cm="1">
        <f t="array" ref="M2466">_xlfn.IFS(
    SUMIFS(FACT_ORDERS[TotalAmount], FACT_ORDERS[WD_CUSTOMERS],FACT_ORDERS[[#This Row],[WD_CUSTOMERS]])&gt;=15000, "VIP",
    SUMIFS(FACT_ORDERS[TotalAmount], FACT_ORDERS[WD_CUSTOMERS],FACT_ORDERS[[#This Row],[WD_CUSTOMERS]])&gt;=8000, "Premium",
    TRUE, "Regular"
)</f>
        <v>Regular</v>
      </c>
      <c r="N2466" s="32" cm="1">
        <f t="array" ref="N2466">_xlfn.IFS(
   FACT_ORDERS[[#This Row],[TypeOfClient]]="VIP", 0.2,
   FACT_ORDERS[[#This Row],[TypeOfClient]]="Premium", 0.1,
   TRUE, 0
)</f>
        <v>0</v>
      </c>
      <c r="O2466" s="31" cm="1">
        <f t="array" ref="O2466">_xlfn.IFS(
   FACT_ORDERS[[#This Row],[TotalAmount]]&gt;1500, 0.15,
   FACT_ORDERS[[#This Row],[TotalAmount]]&gt;1000, 0.1,
   FACT_ORDERS[[#This Row],[TotalAmount]]&gt;500, 0.05,
   TRUE, 0
)</f>
        <v>0.05</v>
      </c>
      <c r="P2466" s="28">
        <f xml:space="preserve"> FACT_ORDERS[[#This Row],[TotalAmount]] * (1 - (FACT_ORDERS[[#This Row],[ClientDiscount]] + FACT_ORDERS[[#This Row],[OrderDiscount]]) )</f>
        <v>523.44999999999993</v>
      </c>
      <c r="Q2466" s="28">
        <f>FACT_ORDERS[[#This Row],[TotalAmountWithDiscount]]+FACT_ORDERS[[#This Row],[DeliveryCost]]</f>
        <v>523.44999999999993</v>
      </c>
      <c r="R2466" s="35">
        <v>45297</v>
      </c>
      <c r="S2466" s="35" t="str">
        <f>IF(NETWORKDAYS(FACT_ORDERS[[#This Row],[Order-Date]], FACT_ORDERS[[#This Row],[ArrivalDate ]]) &gt; 10, "Late", "On Time")</f>
        <v>On Time</v>
      </c>
    </row>
    <row r="2467" spans="1:19" x14ac:dyDescent="0.3">
      <c r="A2467" s="12">
        <v>7465</v>
      </c>
      <c r="B2467" s="12">
        <v>254</v>
      </c>
      <c r="C2467" s="12">
        <v>10172</v>
      </c>
      <c r="D2467" s="12">
        <v>2466</v>
      </c>
      <c r="E2467" s="12" t="s">
        <v>243</v>
      </c>
      <c r="F2467" s="13">
        <v>45287</v>
      </c>
      <c r="G2467" s="26" t="s">
        <v>4120</v>
      </c>
      <c r="H2467" s="12">
        <v>21</v>
      </c>
      <c r="I2467" s="28">
        <f>VLOOKUP(B:B,DIM_PRODUCTS!A:F,5,FALSE)</f>
        <v>27</v>
      </c>
      <c r="J2467" s="28">
        <f>FACT_ORDERS[[#This Row],[ProductPrice]]*FACT_ORDERS[[#This Row],[Quantity]]</f>
        <v>567</v>
      </c>
      <c r="K2467" s="12" t="str">
        <f>VLOOKUP(C:C,DIM_CUSTOMERS!A:G,7,FALSE)</f>
        <v>Canada</v>
      </c>
      <c r="L2467" s="30" cm="1">
        <f t="array" ref="L2467">_xlfn.IFS(
    AND(FACT_ORDERS[[#This Row],[DeliveryMehtod]]="shippment",FACT_ORDERS[[#This Row],[TotalAmount]]&gt;=200), 0,
    AND(FACT_ORDERS[[#This Row],[DeliveryMehtod]]="pickup"), 15,
    AND(FACT_ORDERS[[#This Row],[DeliveryMehtod]]="shippment",FACT_ORDERS[[#This Row],[TotalAmount]]&lt;200), 35
)</f>
        <v>15</v>
      </c>
      <c r="M2467" s="12" t="str" cm="1">
        <f t="array" ref="M2467">_xlfn.IFS(
    SUMIFS(FACT_ORDERS[TotalAmount], FACT_ORDERS[WD_CUSTOMERS],FACT_ORDERS[[#This Row],[WD_CUSTOMERS]])&gt;=15000, "VIP",
    SUMIFS(FACT_ORDERS[TotalAmount], FACT_ORDERS[WD_CUSTOMERS],FACT_ORDERS[[#This Row],[WD_CUSTOMERS]])&gt;=8000, "Premium",
    TRUE, "Regular"
)</f>
        <v>Regular</v>
      </c>
      <c r="N2467" s="32" cm="1">
        <f t="array" ref="N2467">_xlfn.IFS(
   FACT_ORDERS[[#This Row],[TypeOfClient]]="VIP", 0.2,
   FACT_ORDERS[[#This Row],[TypeOfClient]]="Premium", 0.1,
   TRUE, 0
)</f>
        <v>0</v>
      </c>
      <c r="O2467" s="31" cm="1">
        <f t="array" ref="O2467">_xlfn.IFS(
   FACT_ORDERS[[#This Row],[TotalAmount]]&gt;1500, 0.15,
   FACT_ORDERS[[#This Row],[TotalAmount]]&gt;1000, 0.1,
   FACT_ORDERS[[#This Row],[TotalAmount]]&gt;500, 0.05,
   TRUE, 0
)</f>
        <v>0.05</v>
      </c>
      <c r="P2467" s="28">
        <f xml:space="preserve"> FACT_ORDERS[[#This Row],[TotalAmount]] * (1 - (FACT_ORDERS[[#This Row],[ClientDiscount]] + FACT_ORDERS[[#This Row],[OrderDiscount]]) )</f>
        <v>538.65</v>
      </c>
      <c r="Q2467" s="28">
        <f>FACT_ORDERS[[#This Row],[TotalAmountWithDiscount]]+FACT_ORDERS[[#This Row],[DeliveryCost]]</f>
        <v>553.65</v>
      </c>
      <c r="R2467" s="35">
        <v>45297</v>
      </c>
      <c r="S2467" s="35" t="str">
        <f>IF(NETWORKDAYS(FACT_ORDERS[[#This Row],[Order-Date]], FACT_ORDERS[[#This Row],[ArrivalDate ]]) &gt; 10, "Late", "On Time")</f>
        <v>On Time</v>
      </c>
    </row>
    <row r="2468" spans="1:19" x14ac:dyDescent="0.3">
      <c r="A2468" s="12">
        <v>7466</v>
      </c>
      <c r="B2468" s="12">
        <v>288</v>
      </c>
      <c r="C2468" s="12">
        <v>10172</v>
      </c>
      <c r="D2468" s="12">
        <v>2467</v>
      </c>
      <c r="E2468" s="12" t="s">
        <v>243</v>
      </c>
      <c r="F2468" s="13">
        <v>45287</v>
      </c>
      <c r="G2468" s="26" t="s">
        <v>12930</v>
      </c>
      <c r="H2468" s="12">
        <v>18</v>
      </c>
      <c r="I2468" s="28">
        <f>VLOOKUP(B:B,DIM_PRODUCTS!A:F,5,FALSE)</f>
        <v>14</v>
      </c>
      <c r="J2468" s="28">
        <f>FACT_ORDERS[[#This Row],[ProductPrice]]*FACT_ORDERS[[#This Row],[Quantity]]</f>
        <v>252</v>
      </c>
      <c r="K2468" s="12" t="str">
        <f>VLOOKUP(C:C,DIM_CUSTOMERS!A:G,7,FALSE)</f>
        <v>Canada</v>
      </c>
      <c r="L2468" s="30" cm="1">
        <f t="array" ref="L2468">_xlfn.IFS(
    AND(FACT_ORDERS[[#This Row],[DeliveryMehtod]]="shippment",FACT_ORDERS[[#This Row],[TotalAmount]]&gt;=200), 0,
    AND(FACT_ORDERS[[#This Row],[DeliveryMehtod]]="pickup"), 15,
    AND(FACT_ORDERS[[#This Row],[DeliveryMehtod]]="shippment",FACT_ORDERS[[#This Row],[TotalAmount]]&lt;200), 35
)</f>
        <v>15</v>
      </c>
      <c r="M2468" s="12" t="str" cm="1">
        <f t="array" ref="M2468">_xlfn.IFS(
    SUMIFS(FACT_ORDERS[TotalAmount], FACT_ORDERS[WD_CUSTOMERS],FACT_ORDERS[[#This Row],[WD_CUSTOMERS]])&gt;=15000, "VIP",
    SUMIFS(FACT_ORDERS[TotalAmount], FACT_ORDERS[WD_CUSTOMERS],FACT_ORDERS[[#This Row],[WD_CUSTOMERS]])&gt;=8000, "Premium",
    TRUE, "Regular"
)</f>
        <v>Regular</v>
      </c>
      <c r="N2468" s="32" cm="1">
        <f t="array" ref="N2468">_xlfn.IFS(
   FACT_ORDERS[[#This Row],[TypeOfClient]]="VIP", 0.2,
   FACT_ORDERS[[#This Row],[TypeOfClient]]="Premium", 0.1,
   TRUE, 0
)</f>
        <v>0</v>
      </c>
      <c r="O2468" s="31" cm="1">
        <f t="array" ref="O2468">_xlfn.IFS(
   FACT_ORDERS[[#This Row],[TotalAmount]]&gt;1500, 0.15,
   FACT_ORDERS[[#This Row],[TotalAmount]]&gt;1000, 0.1,
   FACT_ORDERS[[#This Row],[TotalAmount]]&gt;500, 0.05,
   TRUE, 0
)</f>
        <v>0</v>
      </c>
      <c r="P2468" s="28">
        <f xml:space="preserve"> FACT_ORDERS[[#This Row],[TotalAmount]] * (1 - (FACT_ORDERS[[#This Row],[ClientDiscount]] + FACT_ORDERS[[#This Row],[OrderDiscount]]) )</f>
        <v>252</v>
      </c>
      <c r="Q2468" s="28">
        <f>FACT_ORDERS[[#This Row],[TotalAmountWithDiscount]]+FACT_ORDERS[[#This Row],[DeliveryCost]]</f>
        <v>267</v>
      </c>
      <c r="R2468" s="35">
        <v>45298</v>
      </c>
      <c r="S2468" s="35" t="str">
        <f>IF(NETWORKDAYS(FACT_ORDERS[[#This Row],[Order-Date]], FACT_ORDERS[[#This Row],[ArrivalDate ]]) &gt; 10, "Late", "On Time")</f>
        <v>On Time</v>
      </c>
    </row>
    <row r="2469" spans="1:19" x14ac:dyDescent="0.3">
      <c r="A2469" s="12">
        <v>7467</v>
      </c>
      <c r="B2469" s="12">
        <v>288</v>
      </c>
      <c r="C2469" s="12">
        <v>10172</v>
      </c>
      <c r="D2469" s="12">
        <v>2468</v>
      </c>
      <c r="E2469" s="12" t="s">
        <v>244</v>
      </c>
      <c r="F2469" s="13">
        <v>45559</v>
      </c>
      <c r="G2469" s="26" t="s">
        <v>12931</v>
      </c>
      <c r="H2469" s="12">
        <v>15</v>
      </c>
      <c r="I2469" s="28">
        <f>VLOOKUP(B:B,DIM_PRODUCTS!A:F,5,FALSE)</f>
        <v>14</v>
      </c>
      <c r="J2469" s="28">
        <f>FACT_ORDERS[[#This Row],[ProductPrice]]*FACT_ORDERS[[#This Row],[Quantity]]</f>
        <v>210</v>
      </c>
      <c r="K2469" s="12" t="str">
        <f>VLOOKUP(C:C,DIM_CUSTOMERS!A:G,7,FALSE)</f>
        <v>Canada</v>
      </c>
      <c r="L2469" s="30" cm="1">
        <f t="array" ref="L2469">_xlfn.IFS(
    AND(FACT_ORDERS[[#This Row],[DeliveryMehtod]]="shippment",FACT_ORDERS[[#This Row],[TotalAmount]]&gt;=200), 0,
    AND(FACT_ORDERS[[#This Row],[DeliveryMehtod]]="pickup"), 15,
    AND(FACT_ORDERS[[#This Row],[DeliveryMehtod]]="shippment",FACT_ORDERS[[#This Row],[TotalAmount]]&lt;200), 35
)</f>
        <v>0</v>
      </c>
      <c r="M2469" s="12" t="str" cm="1">
        <f t="array" ref="M2469">_xlfn.IFS(
    SUMIFS(FACT_ORDERS[TotalAmount], FACT_ORDERS[WD_CUSTOMERS],FACT_ORDERS[[#This Row],[WD_CUSTOMERS]])&gt;=15000, "VIP",
    SUMIFS(FACT_ORDERS[TotalAmount], FACT_ORDERS[WD_CUSTOMERS],FACT_ORDERS[[#This Row],[WD_CUSTOMERS]])&gt;=8000, "Premium",
    TRUE, "Regular"
)</f>
        <v>Regular</v>
      </c>
      <c r="N2469" s="32" cm="1">
        <f t="array" ref="N2469">_xlfn.IFS(
   FACT_ORDERS[[#This Row],[TypeOfClient]]="VIP", 0.2,
   FACT_ORDERS[[#This Row],[TypeOfClient]]="Premium", 0.1,
   TRUE, 0
)</f>
        <v>0</v>
      </c>
      <c r="O2469" s="31" cm="1">
        <f t="array" ref="O2469">_xlfn.IFS(
   FACT_ORDERS[[#This Row],[TotalAmount]]&gt;1500, 0.15,
   FACT_ORDERS[[#This Row],[TotalAmount]]&gt;1000, 0.1,
   FACT_ORDERS[[#This Row],[TotalAmount]]&gt;500, 0.05,
   TRUE, 0
)</f>
        <v>0</v>
      </c>
      <c r="P2469" s="28">
        <f xml:space="preserve"> FACT_ORDERS[[#This Row],[TotalAmount]] * (1 - (FACT_ORDERS[[#This Row],[ClientDiscount]] + FACT_ORDERS[[#This Row],[OrderDiscount]]) )</f>
        <v>210</v>
      </c>
      <c r="Q2469" s="28">
        <f>FACT_ORDERS[[#This Row],[TotalAmountWithDiscount]]+FACT_ORDERS[[#This Row],[DeliveryCost]]</f>
        <v>210</v>
      </c>
      <c r="R2469" s="35">
        <v>45570</v>
      </c>
      <c r="S2469" s="35" t="str">
        <f>IF(NETWORKDAYS(FACT_ORDERS[[#This Row],[Order-Date]], FACT_ORDERS[[#This Row],[ArrivalDate ]]) &gt; 10, "Late", "On Time")</f>
        <v>On Time</v>
      </c>
    </row>
    <row r="2470" spans="1:19" x14ac:dyDescent="0.3">
      <c r="A2470" s="12">
        <v>7468</v>
      </c>
      <c r="B2470" s="12">
        <v>273</v>
      </c>
      <c r="C2470" s="12">
        <v>10577</v>
      </c>
      <c r="D2470" s="12">
        <v>2469</v>
      </c>
      <c r="E2470" s="12" t="s">
        <v>244</v>
      </c>
      <c r="F2470" s="13">
        <v>45468</v>
      </c>
      <c r="G2470" s="26" t="s">
        <v>12932</v>
      </c>
      <c r="H2470" s="12">
        <v>13</v>
      </c>
      <c r="I2470" s="28">
        <f>VLOOKUP(B:B,DIM_PRODUCTS!A:F,5,FALSE)</f>
        <v>20</v>
      </c>
      <c r="J2470" s="28">
        <f>FACT_ORDERS[[#This Row],[ProductPrice]]*FACT_ORDERS[[#This Row],[Quantity]]</f>
        <v>260</v>
      </c>
      <c r="K2470" s="12" t="str">
        <f>VLOOKUP(C:C,DIM_CUSTOMERS!A:G,7,FALSE)</f>
        <v>Japan</v>
      </c>
      <c r="L2470" s="30" cm="1">
        <f t="array" ref="L2470">_xlfn.IFS(
    AND(FACT_ORDERS[[#This Row],[DeliveryMehtod]]="shippment",FACT_ORDERS[[#This Row],[TotalAmount]]&gt;=200), 0,
    AND(FACT_ORDERS[[#This Row],[DeliveryMehtod]]="pickup"), 15,
    AND(FACT_ORDERS[[#This Row],[DeliveryMehtod]]="shippment",FACT_ORDERS[[#This Row],[TotalAmount]]&lt;200), 35
)</f>
        <v>0</v>
      </c>
      <c r="M2470" s="12" t="str" cm="1">
        <f t="array" ref="M2470">_xlfn.IFS(
    SUMIFS(FACT_ORDERS[TotalAmount], FACT_ORDERS[WD_CUSTOMERS],FACT_ORDERS[[#This Row],[WD_CUSTOMERS]])&gt;=15000, "VIP",
    SUMIFS(FACT_ORDERS[TotalAmount], FACT_ORDERS[WD_CUSTOMERS],FACT_ORDERS[[#This Row],[WD_CUSTOMERS]])&gt;=8000, "Premium",
    TRUE, "Regular"
)</f>
        <v>Regular</v>
      </c>
      <c r="N2470" s="32" cm="1">
        <f t="array" ref="N2470">_xlfn.IFS(
   FACT_ORDERS[[#This Row],[TypeOfClient]]="VIP", 0.2,
   FACT_ORDERS[[#This Row],[TypeOfClient]]="Premium", 0.1,
   TRUE, 0
)</f>
        <v>0</v>
      </c>
      <c r="O2470" s="31" cm="1">
        <f t="array" ref="O2470">_xlfn.IFS(
   FACT_ORDERS[[#This Row],[TotalAmount]]&gt;1500, 0.15,
   FACT_ORDERS[[#This Row],[TotalAmount]]&gt;1000, 0.1,
   FACT_ORDERS[[#This Row],[TotalAmount]]&gt;500, 0.05,
   TRUE, 0
)</f>
        <v>0</v>
      </c>
      <c r="P2470" s="28">
        <f xml:space="preserve"> FACT_ORDERS[[#This Row],[TotalAmount]] * (1 - (FACT_ORDERS[[#This Row],[ClientDiscount]] + FACT_ORDERS[[#This Row],[OrderDiscount]]) )</f>
        <v>260</v>
      </c>
      <c r="Q2470" s="28">
        <f>FACT_ORDERS[[#This Row],[TotalAmountWithDiscount]]+FACT_ORDERS[[#This Row],[DeliveryCost]]</f>
        <v>260</v>
      </c>
      <c r="R2470" s="35">
        <v>45475</v>
      </c>
      <c r="S2470" s="35" t="str">
        <f>IF(NETWORKDAYS(FACT_ORDERS[[#This Row],[Order-Date]], FACT_ORDERS[[#This Row],[ArrivalDate ]]) &gt; 10, "Late", "On Time")</f>
        <v>On Time</v>
      </c>
    </row>
    <row r="2471" spans="1:19" x14ac:dyDescent="0.3">
      <c r="A2471" s="12">
        <v>7469</v>
      </c>
      <c r="B2471" s="12">
        <v>242</v>
      </c>
      <c r="C2471" s="12">
        <v>10891</v>
      </c>
      <c r="D2471" s="12">
        <v>2470</v>
      </c>
      <c r="E2471" s="12" t="s">
        <v>243</v>
      </c>
      <c r="F2471" s="13">
        <v>45531</v>
      </c>
      <c r="G2471" s="26" t="s">
        <v>12933</v>
      </c>
      <c r="H2471" s="12">
        <v>26</v>
      </c>
      <c r="I2471" s="28">
        <f>VLOOKUP(B:B,DIM_PRODUCTS!A:F,5,FALSE)</f>
        <v>11</v>
      </c>
      <c r="J2471" s="28">
        <f>FACT_ORDERS[[#This Row],[ProductPrice]]*FACT_ORDERS[[#This Row],[Quantity]]</f>
        <v>286</v>
      </c>
      <c r="K2471" s="12" t="str">
        <f>VLOOKUP(C:C,DIM_CUSTOMERS!A:G,7,FALSE)</f>
        <v>Spain</v>
      </c>
      <c r="L2471" s="30" cm="1">
        <f t="array" ref="L2471">_xlfn.IFS(
    AND(FACT_ORDERS[[#This Row],[DeliveryMehtod]]="shippment",FACT_ORDERS[[#This Row],[TotalAmount]]&gt;=200), 0,
    AND(FACT_ORDERS[[#This Row],[DeliveryMehtod]]="pickup"), 15,
    AND(FACT_ORDERS[[#This Row],[DeliveryMehtod]]="shippment",FACT_ORDERS[[#This Row],[TotalAmount]]&lt;200), 35
)</f>
        <v>15</v>
      </c>
      <c r="M2471" s="12" t="str" cm="1">
        <f t="array" ref="M2471">_xlfn.IFS(
    SUMIFS(FACT_ORDERS[TotalAmount], FACT_ORDERS[WD_CUSTOMERS],FACT_ORDERS[[#This Row],[WD_CUSTOMERS]])&gt;=15000, "VIP",
    SUMIFS(FACT_ORDERS[TotalAmount], FACT_ORDERS[WD_CUSTOMERS],FACT_ORDERS[[#This Row],[WD_CUSTOMERS]])&gt;=8000, "Premium",
    TRUE, "Regular"
)</f>
        <v>Regular</v>
      </c>
      <c r="N2471" s="32" cm="1">
        <f t="array" ref="N2471">_xlfn.IFS(
   FACT_ORDERS[[#This Row],[TypeOfClient]]="VIP", 0.2,
   FACT_ORDERS[[#This Row],[TypeOfClient]]="Premium", 0.1,
   TRUE, 0
)</f>
        <v>0</v>
      </c>
      <c r="O2471" s="31" cm="1">
        <f t="array" ref="O2471">_xlfn.IFS(
   FACT_ORDERS[[#This Row],[TotalAmount]]&gt;1500, 0.15,
   FACT_ORDERS[[#This Row],[TotalAmount]]&gt;1000, 0.1,
   FACT_ORDERS[[#This Row],[TotalAmount]]&gt;500, 0.05,
   TRUE, 0
)</f>
        <v>0</v>
      </c>
      <c r="P2471" s="28">
        <f xml:space="preserve"> FACT_ORDERS[[#This Row],[TotalAmount]] * (1 - (FACT_ORDERS[[#This Row],[ClientDiscount]] + FACT_ORDERS[[#This Row],[OrderDiscount]]) )</f>
        <v>286</v>
      </c>
      <c r="Q2471" s="28">
        <f>FACT_ORDERS[[#This Row],[TotalAmountWithDiscount]]+FACT_ORDERS[[#This Row],[DeliveryCost]]</f>
        <v>301</v>
      </c>
      <c r="R2471" s="35">
        <v>45539</v>
      </c>
      <c r="S2471" s="35" t="str">
        <f>IF(NETWORKDAYS(FACT_ORDERS[[#This Row],[Order-Date]], FACT_ORDERS[[#This Row],[ArrivalDate ]]) &gt; 10, "Late", "On Time")</f>
        <v>On Time</v>
      </c>
    </row>
    <row r="2472" spans="1:19" x14ac:dyDescent="0.3">
      <c r="A2472" s="12">
        <v>7470</v>
      </c>
      <c r="B2472" s="12">
        <v>236</v>
      </c>
      <c r="C2472" s="12">
        <v>10891</v>
      </c>
      <c r="D2472" s="12">
        <v>2471</v>
      </c>
      <c r="E2472" s="12" t="s">
        <v>243</v>
      </c>
      <c r="F2472" s="13">
        <v>45531</v>
      </c>
      <c r="G2472" s="26" t="s">
        <v>12934</v>
      </c>
      <c r="H2472" s="12">
        <v>27</v>
      </c>
      <c r="I2472" s="28">
        <f>VLOOKUP(B:B,DIM_PRODUCTS!A:F,5,FALSE)</f>
        <v>12</v>
      </c>
      <c r="J2472" s="28">
        <f>FACT_ORDERS[[#This Row],[ProductPrice]]*FACT_ORDERS[[#This Row],[Quantity]]</f>
        <v>324</v>
      </c>
      <c r="K2472" s="12" t="str">
        <f>VLOOKUP(C:C,DIM_CUSTOMERS!A:G,7,FALSE)</f>
        <v>Spain</v>
      </c>
      <c r="L2472" s="30" cm="1">
        <f t="array" ref="L2472">_xlfn.IFS(
    AND(FACT_ORDERS[[#This Row],[DeliveryMehtod]]="shippment",FACT_ORDERS[[#This Row],[TotalAmount]]&gt;=200), 0,
    AND(FACT_ORDERS[[#This Row],[DeliveryMehtod]]="pickup"), 15,
    AND(FACT_ORDERS[[#This Row],[DeliveryMehtod]]="shippment",FACT_ORDERS[[#This Row],[TotalAmount]]&lt;200), 35
)</f>
        <v>15</v>
      </c>
      <c r="M2472" s="12" t="str" cm="1">
        <f t="array" ref="M2472">_xlfn.IFS(
    SUMIFS(FACT_ORDERS[TotalAmount], FACT_ORDERS[WD_CUSTOMERS],FACT_ORDERS[[#This Row],[WD_CUSTOMERS]])&gt;=15000, "VIP",
    SUMIFS(FACT_ORDERS[TotalAmount], FACT_ORDERS[WD_CUSTOMERS],FACT_ORDERS[[#This Row],[WD_CUSTOMERS]])&gt;=8000, "Premium",
    TRUE, "Regular"
)</f>
        <v>Regular</v>
      </c>
      <c r="N2472" s="32" cm="1">
        <f t="array" ref="N2472">_xlfn.IFS(
   FACT_ORDERS[[#This Row],[TypeOfClient]]="VIP", 0.2,
   FACT_ORDERS[[#This Row],[TypeOfClient]]="Premium", 0.1,
   TRUE, 0
)</f>
        <v>0</v>
      </c>
      <c r="O2472" s="31" cm="1">
        <f t="array" ref="O2472">_xlfn.IFS(
   FACT_ORDERS[[#This Row],[TotalAmount]]&gt;1500, 0.15,
   FACT_ORDERS[[#This Row],[TotalAmount]]&gt;1000, 0.1,
   FACT_ORDERS[[#This Row],[TotalAmount]]&gt;500, 0.05,
   TRUE, 0
)</f>
        <v>0</v>
      </c>
      <c r="P2472" s="28">
        <f xml:space="preserve"> FACT_ORDERS[[#This Row],[TotalAmount]] * (1 - (FACT_ORDERS[[#This Row],[ClientDiscount]] + FACT_ORDERS[[#This Row],[OrderDiscount]]) )</f>
        <v>324</v>
      </c>
      <c r="Q2472" s="28">
        <f>FACT_ORDERS[[#This Row],[TotalAmountWithDiscount]]+FACT_ORDERS[[#This Row],[DeliveryCost]]</f>
        <v>339</v>
      </c>
      <c r="R2472" s="35">
        <v>45539</v>
      </c>
      <c r="S2472" s="35" t="str">
        <f>IF(NETWORKDAYS(FACT_ORDERS[[#This Row],[Order-Date]], FACT_ORDERS[[#This Row],[ArrivalDate ]]) &gt; 10, "Late", "On Time")</f>
        <v>On Time</v>
      </c>
    </row>
    <row r="2473" spans="1:19" x14ac:dyDescent="0.3">
      <c r="A2473" s="12">
        <v>7471</v>
      </c>
      <c r="B2473" s="12">
        <v>264</v>
      </c>
      <c r="C2473" s="12">
        <v>10891</v>
      </c>
      <c r="D2473" s="12">
        <v>2472</v>
      </c>
      <c r="E2473" s="12" t="s">
        <v>243</v>
      </c>
      <c r="F2473" s="13">
        <v>45531</v>
      </c>
      <c r="G2473" s="26" t="s">
        <v>12935</v>
      </c>
      <c r="H2473" s="12">
        <v>20</v>
      </c>
      <c r="I2473" s="28">
        <f>VLOOKUP(B:B,DIM_PRODUCTS!A:F,5,FALSE)</f>
        <v>26</v>
      </c>
      <c r="J2473" s="28">
        <f>FACT_ORDERS[[#This Row],[ProductPrice]]*FACT_ORDERS[[#This Row],[Quantity]]</f>
        <v>520</v>
      </c>
      <c r="K2473" s="12" t="str">
        <f>VLOOKUP(C:C,DIM_CUSTOMERS!A:G,7,FALSE)</f>
        <v>Spain</v>
      </c>
      <c r="L2473" s="30" cm="1">
        <f t="array" ref="L2473">_xlfn.IFS(
    AND(FACT_ORDERS[[#This Row],[DeliveryMehtod]]="shippment",FACT_ORDERS[[#This Row],[TotalAmount]]&gt;=200), 0,
    AND(FACT_ORDERS[[#This Row],[DeliveryMehtod]]="pickup"), 15,
    AND(FACT_ORDERS[[#This Row],[DeliveryMehtod]]="shippment",FACT_ORDERS[[#This Row],[TotalAmount]]&lt;200), 35
)</f>
        <v>15</v>
      </c>
      <c r="M2473" s="12" t="str" cm="1">
        <f t="array" ref="M2473">_xlfn.IFS(
    SUMIFS(FACT_ORDERS[TotalAmount], FACT_ORDERS[WD_CUSTOMERS],FACT_ORDERS[[#This Row],[WD_CUSTOMERS]])&gt;=15000, "VIP",
    SUMIFS(FACT_ORDERS[TotalAmount], FACT_ORDERS[WD_CUSTOMERS],FACT_ORDERS[[#This Row],[WD_CUSTOMERS]])&gt;=8000, "Premium",
    TRUE, "Regular"
)</f>
        <v>Regular</v>
      </c>
      <c r="N2473" s="32" cm="1">
        <f t="array" ref="N2473">_xlfn.IFS(
   FACT_ORDERS[[#This Row],[TypeOfClient]]="VIP", 0.2,
   FACT_ORDERS[[#This Row],[TypeOfClient]]="Premium", 0.1,
   TRUE, 0
)</f>
        <v>0</v>
      </c>
      <c r="O2473" s="31" cm="1">
        <f t="array" ref="O2473">_xlfn.IFS(
   FACT_ORDERS[[#This Row],[TotalAmount]]&gt;1500, 0.15,
   FACT_ORDERS[[#This Row],[TotalAmount]]&gt;1000, 0.1,
   FACT_ORDERS[[#This Row],[TotalAmount]]&gt;500, 0.05,
   TRUE, 0
)</f>
        <v>0.05</v>
      </c>
      <c r="P2473" s="28">
        <f xml:space="preserve"> FACT_ORDERS[[#This Row],[TotalAmount]] * (1 - (FACT_ORDERS[[#This Row],[ClientDiscount]] + FACT_ORDERS[[#This Row],[OrderDiscount]]) )</f>
        <v>494</v>
      </c>
      <c r="Q2473" s="28">
        <f>FACT_ORDERS[[#This Row],[TotalAmountWithDiscount]]+FACT_ORDERS[[#This Row],[DeliveryCost]]</f>
        <v>509</v>
      </c>
      <c r="R2473" s="35">
        <v>45540</v>
      </c>
      <c r="S2473" s="35" t="str">
        <f>IF(NETWORKDAYS(FACT_ORDERS[[#This Row],[Order-Date]], FACT_ORDERS[[#This Row],[ArrivalDate ]]) &gt; 10, "Late", "On Time")</f>
        <v>On Time</v>
      </c>
    </row>
    <row r="2474" spans="1:19" x14ac:dyDescent="0.3">
      <c r="A2474" s="12">
        <v>7472</v>
      </c>
      <c r="B2474" s="12">
        <v>242</v>
      </c>
      <c r="C2474" s="12">
        <v>10891</v>
      </c>
      <c r="D2474" s="12">
        <v>2473</v>
      </c>
      <c r="E2474" s="12" t="s">
        <v>244</v>
      </c>
      <c r="F2474" s="13">
        <v>45551</v>
      </c>
      <c r="G2474" s="26" t="s">
        <v>12156</v>
      </c>
      <c r="H2474" s="12">
        <v>23</v>
      </c>
      <c r="I2474" s="28">
        <f>VLOOKUP(B:B,DIM_PRODUCTS!A:F,5,FALSE)</f>
        <v>11</v>
      </c>
      <c r="J2474" s="28">
        <f>FACT_ORDERS[[#This Row],[ProductPrice]]*FACT_ORDERS[[#This Row],[Quantity]]</f>
        <v>253</v>
      </c>
      <c r="K2474" s="12" t="str">
        <f>VLOOKUP(C:C,DIM_CUSTOMERS!A:G,7,FALSE)</f>
        <v>Spain</v>
      </c>
      <c r="L2474" s="30" cm="1">
        <f t="array" ref="L2474">_xlfn.IFS(
    AND(FACT_ORDERS[[#This Row],[DeliveryMehtod]]="shippment",FACT_ORDERS[[#This Row],[TotalAmount]]&gt;=200), 0,
    AND(FACT_ORDERS[[#This Row],[DeliveryMehtod]]="pickup"), 15,
    AND(FACT_ORDERS[[#This Row],[DeliveryMehtod]]="shippment",FACT_ORDERS[[#This Row],[TotalAmount]]&lt;200), 35
)</f>
        <v>0</v>
      </c>
      <c r="M2474" s="12" t="str" cm="1">
        <f t="array" ref="M2474">_xlfn.IFS(
    SUMIFS(FACT_ORDERS[TotalAmount], FACT_ORDERS[WD_CUSTOMERS],FACT_ORDERS[[#This Row],[WD_CUSTOMERS]])&gt;=15000, "VIP",
    SUMIFS(FACT_ORDERS[TotalAmount], FACT_ORDERS[WD_CUSTOMERS],FACT_ORDERS[[#This Row],[WD_CUSTOMERS]])&gt;=8000, "Premium",
    TRUE, "Regular"
)</f>
        <v>Regular</v>
      </c>
      <c r="N2474" s="32" cm="1">
        <f t="array" ref="N2474">_xlfn.IFS(
   FACT_ORDERS[[#This Row],[TypeOfClient]]="VIP", 0.2,
   FACT_ORDERS[[#This Row],[TypeOfClient]]="Premium", 0.1,
   TRUE, 0
)</f>
        <v>0</v>
      </c>
      <c r="O2474" s="31" cm="1">
        <f t="array" ref="O2474">_xlfn.IFS(
   FACT_ORDERS[[#This Row],[TotalAmount]]&gt;1500, 0.15,
   FACT_ORDERS[[#This Row],[TotalAmount]]&gt;1000, 0.1,
   FACT_ORDERS[[#This Row],[TotalAmount]]&gt;500, 0.05,
   TRUE, 0
)</f>
        <v>0</v>
      </c>
      <c r="P2474" s="28">
        <f xml:space="preserve"> FACT_ORDERS[[#This Row],[TotalAmount]] * (1 - (FACT_ORDERS[[#This Row],[ClientDiscount]] + FACT_ORDERS[[#This Row],[OrderDiscount]]) )</f>
        <v>253</v>
      </c>
      <c r="Q2474" s="28">
        <f>FACT_ORDERS[[#This Row],[TotalAmountWithDiscount]]+FACT_ORDERS[[#This Row],[DeliveryCost]]</f>
        <v>253</v>
      </c>
      <c r="R2474" s="35">
        <v>45558</v>
      </c>
      <c r="S2474" s="35" t="str">
        <f>IF(NETWORKDAYS(FACT_ORDERS[[#This Row],[Order-Date]], FACT_ORDERS[[#This Row],[ArrivalDate ]]) &gt; 10, "Late", "On Time")</f>
        <v>On Time</v>
      </c>
    </row>
    <row r="2475" spans="1:19" x14ac:dyDescent="0.3">
      <c r="A2475" s="12">
        <v>7473</v>
      </c>
      <c r="B2475" s="12">
        <v>264</v>
      </c>
      <c r="C2475" s="12">
        <v>10891</v>
      </c>
      <c r="D2475" s="12">
        <v>2474</v>
      </c>
      <c r="E2475" s="12" t="s">
        <v>243</v>
      </c>
      <c r="F2475" s="13">
        <v>45551</v>
      </c>
      <c r="G2475" s="26" t="s">
        <v>12936</v>
      </c>
      <c r="H2475" s="12">
        <v>16</v>
      </c>
      <c r="I2475" s="28">
        <f>VLOOKUP(B:B,DIM_PRODUCTS!A:F,5,FALSE)</f>
        <v>26</v>
      </c>
      <c r="J2475" s="28">
        <f>FACT_ORDERS[[#This Row],[ProductPrice]]*FACT_ORDERS[[#This Row],[Quantity]]</f>
        <v>416</v>
      </c>
      <c r="K2475" s="12" t="str">
        <f>VLOOKUP(C:C,DIM_CUSTOMERS!A:G,7,FALSE)</f>
        <v>Spain</v>
      </c>
      <c r="L2475" s="30" cm="1">
        <f t="array" ref="L2475">_xlfn.IFS(
    AND(FACT_ORDERS[[#This Row],[DeliveryMehtod]]="shippment",FACT_ORDERS[[#This Row],[TotalAmount]]&gt;=200), 0,
    AND(FACT_ORDERS[[#This Row],[DeliveryMehtod]]="pickup"), 15,
    AND(FACT_ORDERS[[#This Row],[DeliveryMehtod]]="shippment",FACT_ORDERS[[#This Row],[TotalAmount]]&lt;200), 35
)</f>
        <v>15</v>
      </c>
      <c r="M2475" s="12" t="str" cm="1">
        <f t="array" ref="M2475">_xlfn.IFS(
    SUMIFS(FACT_ORDERS[TotalAmount], FACT_ORDERS[WD_CUSTOMERS],FACT_ORDERS[[#This Row],[WD_CUSTOMERS]])&gt;=15000, "VIP",
    SUMIFS(FACT_ORDERS[TotalAmount], FACT_ORDERS[WD_CUSTOMERS],FACT_ORDERS[[#This Row],[WD_CUSTOMERS]])&gt;=8000, "Premium",
    TRUE, "Regular"
)</f>
        <v>Regular</v>
      </c>
      <c r="N2475" s="32" cm="1">
        <f t="array" ref="N2475">_xlfn.IFS(
   FACT_ORDERS[[#This Row],[TypeOfClient]]="VIP", 0.2,
   FACT_ORDERS[[#This Row],[TypeOfClient]]="Premium", 0.1,
   TRUE, 0
)</f>
        <v>0</v>
      </c>
      <c r="O2475" s="31" cm="1">
        <f t="array" ref="O2475">_xlfn.IFS(
   FACT_ORDERS[[#This Row],[TotalAmount]]&gt;1500, 0.15,
   FACT_ORDERS[[#This Row],[TotalAmount]]&gt;1000, 0.1,
   FACT_ORDERS[[#This Row],[TotalAmount]]&gt;500, 0.05,
   TRUE, 0
)</f>
        <v>0</v>
      </c>
      <c r="P2475" s="28">
        <f xml:space="preserve"> FACT_ORDERS[[#This Row],[TotalAmount]] * (1 - (FACT_ORDERS[[#This Row],[ClientDiscount]] + FACT_ORDERS[[#This Row],[OrderDiscount]]) )</f>
        <v>416</v>
      </c>
      <c r="Q2475" s="28">
        <f>FACT_ORDERS[[#This Row],[TotalAmountWithDiscount]]+FACT_ORDERS[[#This Row],[DeliveryCost]]</f>
        <v>431</v>
      </c>
      <c r="R2475" s="35">
        <v>45561</v>
      </c>
      <c r="S2475" s="35" t="str">
        <f>IF(NETWORKDAYS(FACT_ORDERS[[#This Row],[Order-Date]], FACT_ORDERS[[#This Row],[ArrivalDate ]]) &gt; 10, "Late", "On Time")</f>
        <v>On Time</v>
      </c>
    </row>
    <row r="2476" spans="1:19" x14ac:dyDescent="0.3">
      <c r="A2476" s="12">
        <v>7474</v>
      </c>
      <c r="B2476" s="12">
        <v>242</v>
      </c>
      <c r="C2476" s="12">
        <v>10891</v>
      </c>
      <c r="D2476" s="12">
        <v>2475</v>
      </c>
      <c r="E2476" s="12" t="s">
        <v>244</v>
      </c>
      <c r="F2476" s="13">
        <v>45533</v>
      </c>
      <c r="G2476" s="26" t="s">
        <v>12937</v>
      </c>
      <c r="H2476" s="12">
        <v>31</v>
      </c>
      <c r="I2476" s="28">
        <f>VLOOKUP(B:B,DIM_PRODUCTS!A:F,5,FALSE)</f>
        <v>11</v>
      </c>
      <c r="J2476" s="28">
        <f>FACT_ORDERS[[#This Row],[ProductPrice]]*FACT_ORDERS[[#This Row],[Quantity]]</f>
        <v>341</v>
      </c>
      <c r="K2476" s="12" t="str">
        <f>VLOOKUP(C:C,DIM_CUSTOMERS!A:G,7,FALSE)</f>
        <v>Spain</v>
      </c>
      <c r="L2476" s="30" cm="1">
        <f t="array" ref="L2476">_xlfn.IFS(
    AND(FACT_ORDERS[[#This Row],[DeliveryMehtod]]="shippment",FACT_ORDERS[[#This Row],[TotalAmount]]&gt;=200), 0,
    AND(FACT_ORDERS[[#This Row],[DeliveryMehtod]]="pickup"), 15,
    AND(FACT_ORDERS[[#This Row],[DeliveryMehtod]]="shippment",FACT_ORDERS[[#This Row],[TotalAmount]]&lt;200), 35
)</f>
        <v>0</v>
      </c>
      <c r="M2476" s="12" t="str" cm="1">
        <f t="array" ref="M2476">_xlfn.IFS(
    SUMIFS(FACT_ORDERS[TotalAmount], FACT_ORDERS[WD_CUSTOMERS],FACT_ORDERS[[#This Row],[WD_CUSTOMERS]])&gt;=15000, "VIP",
    SUMIFS(FACT_ORDERS[TotalAmount], FACT_ORDERS[WD_CUSTOMERS],FACT_ORDERS[[#This Row],[WD_CUSTOMERS]])&gt;=8000, "Premium",
    TRUE, "Regular"
)</f>
        <v>Regular</v>
      </c>
      <c r="N2476" s="32" cm="1">
        <f t="array" ref="N2476">_xlfn.IFS(
   FACT_ORDERS[[#This Row],[TypeOfClient]]="VIP", 0.2,
   FACT_ORDERS[[#This Row],[TypeOfClient]]="Premium", 0.1,
   TRUE, 0
)</f>
        <v>0</v>
      </c>
      <c r="O2476" s="31" cm="1">
        <f t="array" ref="O2476">_xlfn.IFS(
   FACT_ORDERS[[#This Row],[TotalAmount]]&gt;1500, 0.15,
   FACT_ORDERS[[#This Row],[TotalAmount]]&gt;1000, 0.1,
   FACT_ORDERS[[#This Row],[TotalAmount]]&gt;500, 0.05,
   TRUE, 0
)</f>
        <v>0</v>
      </c>
      <c r="P2476" s="28">
        <f xml:space="preserve"> FACT_ORDERS[[#This Row],[TotalAmount]] * (1 - (FACT_ORDERS[[#This Row],[ClientDiscount]] + FACT_ORDERS[[#This Row],[OrderDiscount]]) )</f>
        <v>341</v>
      </c>
      <c r="Q2476" s="28">
        <f>FACT_ORDERS[[#This Row],[TotalAmountWithDiscount]]+FACT_ORDERS[[#This Row],[DeliveryCost]]</f>
        <v>341</v>
      </c>
      <c r="R2476" s="35">
        <v>45544</v>
      </c>
      <c r="S2476" s="35" t="str">
        <f>IF(NETWORKDAYS(FACT_ORDERS[[#This Row],[Order-Date]], FACT_ORDERS[[#This Row],[ArrivalDate ]]) &gt; 10, "Late", "On Time")</f>
        <v>On Time</v>
      </c>
    </row>
    <row r="2477" spans="1:19" x14ac:dyDescent="0.3">
      <c r="A2477" s="12">
        <v>7475</v>
      </c>
      <c r="B2477" s="12">
        <v>236</v>
      </c>
      <c r="C2477" s="12">
        <v>10891</v>
      </c>
      <c r="D2477" s="12">
        <v>2476</v>
      </c>
      <c r="E2477" s="12" t="s">
        <v>244</v>
      </c>
      <c r="F2477" s="13">
        <v>45533</v>
      </c>
      <c r="G2477" s="26" t="s">
        <v>12938</v>
      </c>
      <c r="H2477" s="12">
        <v>19</v>
      </c>
      <c r="I2477" s="28">
        <f>VLOOKUP(B:B,DIM_PRODUCTS!A:F,5,FALSE)</f>
        <v>12</v>
      </c>
      <c r="J2477" s="28">
        <f>FACT_ORDERS[[#This Row],[ProductPrice]]*FACT_ORDERS[[#This Row],[Quantity]]</f>
        <v>228</v>
      </c>
      <c r="K2477" s="12" t="str">
        <f>VLOOKUP(C:C,DIM_CUSTOMERS!A:G,7,FALSE)</f>
        <v>Spain</v>
      </c>
      <c r="L2477" s="30" cm="1">
        <f t="array" ref="L2477">_xlfn.IFS(
    AND(FACT_ORDERS[[#This Row],[DeliveryMehtod]]="shippment",FACT_ORDERS[[#This Row],[TotalAmount]]&gt;=200), 0,
    AND(FACT_ORDERS[[#This Row],[DeliveryMehtod]]="pickup"), 15,
    AND(FACT_ORDERS[[#This Row],[DeliveryMehtod]]="shippment",FACT_ORDERS[[#This Row],[TotalAmount]]&lt;200), 35
)</f>
        <v>0</v>
      </c>
      <c r="M2477" s="12" t="str" cm="1">
        <f t="array" ref="M2477">_xlfn.IFS(
    SUMIFS(FACT_ORDERS[TotalAmount], FACT_ORDERS[WD_CUSTOMERS],FACT_ORDERS[[#This Row],[WD_CUSTOMERS]])&gt;=15000, "VIP",
    SUMIFS(FACT_ORDERS[TotalAmount], FACT_ORDERS[WD_CUSTOMERS],FACT_ORDERS[[#This Row],[WD_CUSTOMERS]])&gt;=8000, "Premium",
    TRUE, "Regular"
)</f>
        <v>Regular</v>
      </c>
      <c r="N2477" s="32" cm="1">
        <f t="array" ref="N2477">_xlfn.IFS(
   FACT_ORDERS[[#This Row],[TypeOfClient]]="VIP", 0.2,
   FACT_ORDERS[[#This Row],[TypeOfClient]]="Premium", 0.1,
   TRUE, 0
)</f>
        <v>0</v>
      </c>
      <c r="O2477" s="31" cm="1">
        <f t="array" ref="O2477">_xlfn.IFS(
   FACT_ORDERS[[#This Row],[TotalAmount]]&gt;1500, 0.15,
   FACT_ORDERS[[#This Row],[TotalAmount]]&gt;1000, 0.1,
   FACT_ORDERS[[#This Row],[TotalAmount]]&gt;500, 0.05,
   TRUE, 0
)</f>
        <v>0</v>
      </c>
      <c r="P2477" s="28">
        <f xml:space="preserve"> FACT_ORDERS[[#This Row],[TotalAmount]] * (1 - (FACT_ORDERS[[#This Row],[ClientDiscount]] + FACT_ORDERS[[#This Row],[OrderDiscount]]) )</f>
        <v>228</v>
      </c>
      <c r="Q2477" s="28">
        <f>FACT_ORDERS[[#This Row],[TotalAmountWithDiscount]]+FACT_ORDERS[[#This Row],[DeliveryCost]]</f>
        <v>228</v>
      </c>
      <c r="R2477" s="35">
        <v>45543</v>
      </c>
      <c r="S2477" s="35" t="str">
        <f>IF(NETWORKDAYS(FACT_ORDERS[[#This Row],[Order-Date]], FACT_ORDERS[[#This Row],[ArrivalDate ]]) &gt; 10, "Late", "On Time")</f>
        <v>On Time</v>
      </c>
    </row>
    <row r="2478" spans="1:19" x14ac:dyDescent="0.3">
      <c r="A2478" s="12">
        <v>7476</v>
      </c>
      <c r="B2478" s="12">
        <v>264</v>
      </c>
      <c r="C2478" s="12">
        <v>10891</v>
      </c>
      <c r="D2478" s="12">
        <v>2477</v>
      </c>
      <c r="E2478" s="12" t="s">
        <v>244</v>
      </c>
      <c r="F2478" s="13">
        <v>45533</v>
      </c>
      <c r="G2478" s="26" t="s">
        <v>12939</v>
      </c>
      <c r="H2478" s="12">
        <v>16</v>
      </c>
      <c r="I2478" s="28">
        <f>VLOOKUP(B:B,DIM_PRODUCTS!A:F,5,FALSE)</f>
        <v>26</v>
      </c>
      <c r="J2478" s="28">
        <f>FACT_ORDERS[[#This Row],[ProductPrice]]*FACT_ORDERS[[#This Row],[Quantity]]</f>
        <v>416</v>
      </c>
      <c r="K2478" s="12" t="str">
        <f>VLOOKUP(C:C,DIM_CUSTOMERS!A:G,7,FALSE)</f>
        <v>Spain</v>
      </c>
      <c r="L2478" s="30" cm="1">
        <f t="array" ref="L2478">_xlfn.IFS(
    AND(FACT_ORDERS[[#This Row],[DeliveryMehtod]]="shippment",FACT_ORDERS[[#This Row],[TotalAmount]]&gt;=200), 0,
    AND(FACT_ORDERS[[#This Row],[DeliveryMehtod]]="pickup"), 15,
    AND(FACT_ORDERS[[#This Row],[DeliveryMehtod]]="shippment",FACT_ORDERS[[#This Row],[TotalAmount]]&lt;200), 35
)</f>
        <v>0</v>
      </c>
      <c r="M2478" s="12" t="str" cm="1">
        <f t="array" ref="M2478">_xlfn.IFS(
    SUMIFS(FACT_ORDERS[TotalAmount], FACT_ORDERS[WD_CUSTOMERS],FACT_ORDERS[[#This Row],[WD_CUSTOMERS]])&gt;=15000, "VIP",
    SUMIFS(FACT_ORDERS[TotalAmount], FACT_ORDERS[WD_CUSTOMERS],FACT_ORDERS[[#This Row],[WD_CUSTOMERS]])&gt;=8000, "Premium",
    TRUE, "Regular"
)</f>
        <v>Regular</v>
      </c>
      <c r="N2478" s="32" cm="1">
        <f t="array" ref="N2478">_xlfn.IFS(
   FACT_ORDERS[[#This Row],[TypeOfClient]]="VIP", 0.2,
   FACT_ORDERS[[#This Row],[TypeOfClient]]="Premium", 0.1,
   TRUE, 0
)</f>
        <v>0</v>
      </c>
      <c r="O2478" s="31" cm="1">
        <f t="array" ref="O2478">_xlfn.IFS(
   FACT_ORDERS[[#This Row],[TotalAmount]]&gt;1500, 0.15,
   FACT_ORDERS[[#This Row],[TotalAmount]]&gt;1000, 0.1,
   FACT_ORDERS[[#This Row],[TotalAmount]]&gt;500, 0.05,
   TRUE, 0
)</f>
        <v>0</v>
      </c>
      <c r="P2478" s="28">
        <f xml:space="preserve"> FACT_ORDERS[[#This Row],[TotalAmount]] * (1 - (FACT_ORDERS[[#This Row],[ClientDiscount]] + FACT_ORDERS[[#This Row],[OrderDiscount]]) )</f>
        <v>416</v>
      </c>
      <c r="Q2478" s="28">
        <f>FACT_ORDERS[[#This Row],[TotalAmountWithDiscount]]+FACT_ORDERS[[#This Row],[DeliveryCost]]</f>
        <v>416</v>
      </c>
      <c r="R2478" s="35">
        <v>45543</v>
      </c>
      <c r="S2478" s="35" t="str">
        <f>IF(NETWORKDAYS(FACT_ORDERS[[#This Row],[Order-Date]], FACT_ORDERS[[#This Row],[ArrivalDate ]]) &gt; 10, "Late", "On Time")</f>
        <v>On Time</v>
      </c>
    </row>
    <row r="2479" spans="1:19" x14ac:dyDescent="0.3">
      <c r="A2479" s="12">
        <v>7477</v>
      </c>
      <c r="B2479" s="12">
        <v>242</v>
      </c>
      <c r="C2479" s="12">
        <v>10891</v>
      </c>
      <c r="D2479" s="12">
        <v>2478</v>
      </c>
      <c r="E2479" s="12" t="s">
        <v>243</v>
      </c>
      <c r="F2479" s="13">
        <v>45534</v>
      </c>
      <c r="G2479" s="26" t="s">
        <v>12940</v>
      </c>
      <c r="H2479" s="12">
        <v>40</v>
      </c>
      <c r="I2479" s="28">
        <f>VLOOKUP(B:B,DIM_PRODUCTS!A:F,5,FALSE)</f>
        <v>11</v>
      </c>
      <c r="J2479" s="28">
        <f>FACT_ORDERS[[#This Row],[ProductPrice]]*FACT_ORDERS[[#This Row],[Quantity]]</f>
        <v>440</v>
      </c>
      <c r="K2479" s="12" t="str">
        <f>VLOOKUP(C:C,DIM_CUSTOMERS!A:G,7,FALSE)</f>
        <v>Spain</v>
      </c>
      <c r="L2479" s="30" cm="1">
        <f t="array" ref="L2479">_xlfn.IFS(
    AND(FACT_ORDERS[[#This Row],[DeliveryMehtod]]="shippment",FACT_ORDERS[[#This Row],[TotalAmount]]&gt;=200), 0,
    AND(FACT_ORDERS[[#This Row],[DeliveryMehtod]]="pickup"), 15,
    AND(FACT_ORDERS[[#This Row],[DeliveryMehtod]]="shippment",FACT_ORDERS[[#This Row],[TotalAmount]]&lt;200), 35
)</f>
        <v>15</v>
      </c>
      <c r="M2479" s="12" t="str" cm="1">
        <f t="array" ref="M2479">_xlfn.IFS(
    SUMIFS(FACT_ORDERS[TotalAmount], FACT_ORDERS[WD_CUSTOMERS],FACT_ORDERS[[#This Row],[WD_CUSTOMERS]])&gt;=15000, "VIP",
    SUMIFS(FACT_ORDERS[TotalAmount], FACT_ORDERS[WD_CUSTOMERS],FACT_ORDERS[[#This Row],[WD_CUSTOMERS]])&gt;=8000, "Premium",
    TRUE, "Regular"
)</f>
        <v>Regular</v>
      </c>
      <c r="N2479" s="32" cm="1">
        <f t="array" ref="N2479">_xlfn.IFS(
   FACT_ORDERS[[#This Row],[TypeOfClient]]="VIP", 0.2,
   FACT_ORDERS[[#This Row],[TypeOfClient]]="Premium", 0.1,
   TRUE, 0
)</f>
        <v>0</v>
      </c>
      <c r="O2479" s="31" cm="1">
        <f t="array" ref="O2479">_xlfn.IFS(
   FACT_ORDERS[[#This Row],[TotalAmount]]&gt;1500, 0.15,
   FACT_ORDERS[[#This Row],[TotalAmount]]&gt;1000, 0.1,
   FACT_ORDERS[[#This Row],[TotalAmount]]&gt;500, 0.05,
   TRUE, 0
)</f>
        <v>0</v>
      </c>
      <c r="P2479" s="28">
        <f xml:space="preserve"> FACT_ORDERS[[#This Row],[TotalAmount]] * (1 - (FACT_ORDERS[[#This Row],[ClientDiscount]] + FACT_ORDERS[[#This Row],[OrderDiscount]]) )</f>
        <v>440</v>
      </c>
      <c r="Q2479" s="28">
        <f>FACT_ORDERS[[#This Row],[TotalAmountWithDiscount]]+FACT_ORDERS[[#This Row],[DeliveryCost]]</f>
        <v>455</v>
      </c>
      <c r="R2479" s="35">
        <v>45545</v>
      </c>
      <c r="S2479" s="35" t="str">
        <f>IF(NETWORKDAYS(FACT_ORDERS[[#This Row],[Order-Date]], FACT_ORDERS[[#This Row],[ArrivalDate ]]) &gt; 10, "Late", "On Time")</f>
        <v>On Time</v>
      </c>
    </row>
    <row r="2480" spans="1:19" x14ac:dyDescent="0.3">
      <c r="A2480" s="12">
        <v>7478</v>
      </c>
      <c r="B2480" s="12">
        <v>236</v>
      </c>
      <c r="C2480" s="12">
        <v>10891</v>
      </c>
      <c r="D2480" s="12">
        <v>2479</v>
      </c>
      <c r="E2480" s="12" t="s">
        <v>244</v>
      </c>
      <c r="F2480" s="13">
        <v>45534</v>
      </c>
      <c r="G2480" s="26" t="s">
        <v>12941</v>
      </c>
      <c r="H2480" s="12">
        <v>33</v>
      </c>
      <c r="I2480" s="28">
        <f>VLOOKUP(B:B,DIM_PRODUCTS!A:F,5,FALSE)</f>
        <v>12</v>
      </c>
      <c r="J2480" s="28">
        <f>FACT_ORDERS[[#This Row],[ProductPrice]]*FACT_ORDERS[[#This Row],[Quantity]]</f>
        <v>396</v>
      </c>
      <c r="K2480" s="12" t="str">
        <f>VLOOKUP(C:C,DIM_CUSTOMERS!A:G,7,FALSE)</f>
        <v>Spain</v>
      </c>
      <c r="L2480" s="30" cm="1">
        <f t="array" ref="L2480">_xlfn.IFS(
    AND(FACT_ORDERS[[#This Row],[DeliveryMehtod]]="shippment",FACT_ORDERS[[#This Row],[TotalAmount]]&gt;=200), 0,
    AND(FACT_ORDERS[[#This Row],[DeliveryMehtod]]="pickup"), 15,
    AND(FACT_ORDERS[[#This Row],[DeliveryMehtod]]="shippment",FACT_ORDERS[[#This Row],[TotalAmount]]&lt;200), 35
)</f>
        <v>0</v>
      </c>
      <c r="M2480" s="12" t="str" cm="1">
        <f t="array" ref="M2480">_xlfn.IFS(
    SUMIFS(FACT_ORDERS[TotalAmount], FACT_ORDERS[WD_CUSTOMERS],FACT_ORDERS[[#This Row],[WD_CUSTOMERS]])&gt;=15000, "VIP",
    SUMIFS(FACT_ORDERS[TotalAmount], FACT_ORDERS[WD_CUSTOMERS],FACT_ORDERS[[#This Row],[WD_CUSTOMERS]])&gt;=8000, "Premium",
    TRUE, "Regular"
)</f>
        <v>Regular</v>
      </c>
      <c r="N2480" s="32" cm="1">
        <f t="array" ref="N2480">_xlfn.IFS(
   FACT_ORDERS[[#This Row],[TypeOfClient]]="VIP", 0.2,
   FACT_ORDERS[[#This Row],[TypeOfClient]]="Premium", 0.1,
   TRUE, 0
)</f>
        <v>0</v>
      </c>
      <c r="O2480" s="31" cm="1">
        <f t="array" ref="O2480">_xlfn.IFS(
   FACT_ORDERS[[#This Row],[TotalAmount]]&gt;1500, 0.15,
   FACT_ORDERS[[#This Row],[TotalAmount]]&gt;1000, 0.1,
   FACT_ORDERS[[#This Row],[TotalAmount]]&gt;500, 0.05,
   TRUE, 0
)</f>
        <v>0</v>
      </c>
      <c r="P2480" s="28">
        <f xml:space="preserve"> FACT_ORDERS[[#This Row],[TotalAmount]] * (1 - (FACT_ORDERS[[#This Row],[ClientDiscount]] + FACT_ORDERS[[#This Row],[OrderDiscount]]) )</f>
        <v>396</v>
      </c>
      <c r="Q2480" s="28">
        <f>FACT_ORDERS[[#This Row],[TotalAmountWithDiscount]]+FACT_ORDERS[[#This Row],[DeliveryCost]]</f>
        <v>396</v>
      </c>
      <c r="R2480" s="35">
        <v>45541</v>
      </c>
      <c r="S2480" s="35" t="str">
        <f>IF(NETWORKDAYS(FACT_ORDERS[[#This Row],[Order-Date]], FACT_ORDERS[[#This Row],[ArrivalDate ]]) &gt; 10, "Late", "On Time")</f>
        <v>On Time</v>
      </c>
    </row>
    <row r="2481" spans="1:19" x14ac:dyDescent="0.3">
      <c r="A2481" s="12">
        <v>7479</v>
      </c>
      <c r="B2481" s="12">
        <v>264</v>
      </c>
      <c r="C2481" s="12">
        <v>10891</v>
      </c>
      <c r="D2481" s="12">
        <v>2480</v>
      </c>
      <c r="E2481" s="12" t="s">
        <v>243</v>
      </c>
      <c r="F2481" s="13">
        <v>45534</v>
      </c>
      <c r="G2481" s="26" t="s">
        <v>12942</v>
      </c>
      <c r="H2481" s="12">
        <v>14</v>
      </c>
      <c r="I2481" s="28">
        <f>VLOOKUP(B:B,DIM_PRODUCTS!A:F,5,FALSE)</f>
        <v>26</v>
      </c>
      <c r="J2481" s="28">
        <f>FACT_ORDERS[[#This Row],[ProductPrice]]*FACT_ORDERS[[#This Row],[Quantity]]</f>
        <v>364</v>
      </c>
      <c r="K2481" s="12" t="str">
        <f>VLOOKUP(C:C,DIM_CUSTOMERS!A:G,7,FALSE)</f>
        <v>Spain</v>
      </c>
      <c r="L2481" s="30" cm="1">
        <f t="array" ref="L2481">_xlfn.IFS(
    AND(FACT_ORDERS[[#This Row],[DeliveryMehtod]]="shippment",FACT_ORDERS[[#This Row],[TotalAmount]]&gt;=200), 0,
    AND(FACT_ORDERS[[#This Row],[DeliveryMehtod]]="pickup"), 15,
    AND(FACT_ORDERS[[#This Row],[DeliveryMehtod]]="shippment",FACT_ORDERS[[#This Row],[TotalAmount]]&lt;200), 35
)</f>
        <v>15</v>
      </c>
      <c r="M2481" s="12" t="str" cm="1">
        <f t="array" ref="M2481">_xlfn.IFS(
    SUMIFS(FACT_ORDERS[TotalAmount], FACT_ORDERS[WD_CUSTOMERS],FACT_ORDERS[[#This Row],[WD_CUSTOMERS]])&gt;=15000, "VIP",
    SUMIFS(FACT_ORDERS[TotalAmount], FACT_ORDERS[WD_CUSTOMERS],FACT_ORDERS[[#This Row],[WD_CUSTOMERS]])&gt;=8000, "Premium",
    TRUE, "Regular"
)</f>
        <v>Regular</v>
      </c>
      <c r="N2481" s="32" cm="1">
        <f t="array" ref="N2481">_xlfn.IFS(
   FACT_ORDERS[[#This Row],[TypeOfClient]]="VIP", 0.2,
   FACT_ORDERS[[#This Row],[TypeOfClient]]="Premium", 0.1,
   TRUE, 0
)</f>
        <v>0</v>
      </c>
      <c r="O2481" s="31" cm="1">
        <f t="array" ref="O2481">_xlfn.IFS(
   FACT_ORDERS[[#This Row],[TotalAmount]]&gt;1500, 0.15,
   FACT_ORDERS[[#This Row],[TotalAmount]]&gt;1000, 0.1,
   FACT_ORDERS[[#This Row],[TotalAmount]]&gt;500, 0.05,
   TRUE, 0
)</f>
        <v>0</v>
      </c>
      <c r="P2481" s="28">
        <f xml:space="preserve"> FACT_ORDERS[[#This Row],[TotalAmount]] * (1 - (FACT_ORDERS[[#This Row],[ClientDiscount]] + FACT_ORDERS[[#This Row],[OrderDiscount]]) )</f>
        <v>364</v>
      </c>
      <c r="Q2481" s="28">
        <f>FACT_ORDERS[[#This Row],[TotalAmountWithDiscount]]+FACT_ORDERS[[#This Row],[DeliveryCost]]</f>
        <v>379</v>
      </c>
      <c r="R2481" s="35">
        <v>45550</v>
      </c>
      <c r="S2481" s="35" t="str">
        <f>IF(NETWORKDAYS(FACT_ORDERS[[#This Row],[Order-Date]], FACT_ORDERS[[#This Row],[ArrivalDate ]]) &gt; 10, "Late", "On Time")</f>
        <v>Late</v>
      </c>
    </row>
    <row r="2482" spans="1:19" x14ac:dyDescent="0.3">
      <c r="A2482" s="12">
        <v>7480</v>
      </c>
      <c r="B2482" s="12">
        <v>264</v>
      </c>
      <c r="C2482" s="12">
        <v>10891</v>
      </c>
      <c r="D2482" s="12">
        <v>2481</v>
      </c>
      <c r="E2482" s="12" t="s">
        <v>244</v>
      </c>
      <c r="F2482" s="13">
        <v>45558</v>
      </c>
      <c r="G2482" s="26" t="s">
        <v>12943</v>
      </c>
      <c r="H2482" s="12">
        <v>17</v>
      </c>
      <c r="I2482" s="28">
        <f>VLOOKUP(B:B,DIM_PRODUCTS!A:F,5,FALSE)</f>
        <v>26</v>
      </c>
      <c r="J2482" s="28">
        <f>FACT_ORDERS[[#This Row],[ProductPrice]]*FACT_ORDERS[[#This Row],[Quantity]]</f>
        <v>442</v>
      </c>
      <c r="K2482" s="12" t="str">
        <f>VLOOKUP(C:C,DIM_CUSTOMERS!A:G,7,FALSE)</f>
        <v>Spain</v>
      </c>
      <c r="L2482" s="30" cm="1">
        <f t="array" ref="L2482">_xlfn.IFS(
    AND(FACT_ORDERS[[#This Row],[DeliveryMehtod]]="shippment",FACT_ORDERS[[#This Row],[TotalAmount]]&gt;=200), 0,
    AND(FACT_ORDERS[[#This Row],[DeliveryMehtod]]="pickup"), 15,
    AND(FACT_ORDERS[[#This Row],[DeliveryMehtod]]="shippment",FACT_ORDERS[[#This Row],[TotalAmount]]&lt;200), 35
)</f>
        <v>0</v>
      </c>
      <c r="M2482" s="12" t="str" cm="1">
        <f t="array" ref="M2482">_xlfn.IFS(
    SUMIFS(FACT_ORDERS[TotalAmount], FACT_ORDERS[WD_CUSTOMERS],FACT_ORDERS[[#This Row],[WD_CUSTOMERS]])&gt;=15000, "VIP",
    SUMIFS(FACT_ORDERS[TotalAmount], FACT_ORDERS[WD_CUSTOMERS],FACT_ORDERS[[#This Row],[WD_CUSTOMERS]])&gt;=8000, "Premium",
    TRUE, "Regular"
)</f>
        <v>Regular</v>
      </c>
      <c r="N2482" s="32" cm="1">
        <f t="array" ref="N2482">_xlfn.IFS(
   FACT_ORDERS[[#This Row],[TypeOfClient]]="VIP", 0.2,
   FACT_ORDERS[[#This Row],[TypeOfClient]]="Premium", 0.1,
   TRUE, 0
)</f>
        <v>0</v>
      </c>
      <c r="O2482" s="31" cm="1">
        <f t="array" ref="O2482">_xlfn.IFS(
   FACT_ORDERS[[#This Row],[TotalAmount]]&gt;1500, 0.15,
   FACT_ORDERS[[#This Row],[TotalAmount]]&gt;1000, 0.1,
   FACT_ORDERS[[#This Row],[TotalAmount]]&gt;500, 0.05,
   TRUE, 0
)</f>
        <v>0</v>
      </c>
      <c r="P2482" s="28">
        <f xml:space="preserve"> FACT_ORDERS[[#This Row],[TotalAmount]] * (1 - (FACT_ORDERS[[#This Row],[ClientDiscount]] + FACT_ORDERS[[#This Row],[OrderDiscount]]) )</f>
        <v>442</v>
      </c>
      <c r="Q2482" s="28">
        <f>FACT_ORDERS[[#This Row],[TotalAmountWithDiscount]]+FACT_ORDERS[[#This Row],[DeliveryCost]]</f>
        <v>442</v>
      </c>
      <c r="R2482" s="35">
        <v>45567</v>
      </c>
      <c r="S2482" s="35" t="str">
        <f>IF(NETWORKDAYS(FACT_ORDERS[[#This Row],[Order-Date]], FACT_ORDERS[[#This Row],[ArrivalDate ]]) &gt; 10, "Late", "On Time")</f>
        <v>On Time</v>
      </c>
    </row>
    <row r="2483" spans="1:19" x14ac:dyDescent="0.3">
      <c r="A2483" s="12">
        <v>7481</v>
      </c>
      <c r="B2483" s="12">
        <v>242</v>
      </c>
      <c r="C2483" s="12">
        <v>10891</v>
      </c>
      <c r="D2483" s="12">
        <v>2482</v>
      </c>
      <c r="E2483" s="12" t="s">
        <v>243</v>
      </c>
      <c r="F2483" s="13">
        <v>45529</v>
      </c>
      <c r="G2483" s="26" t="s">
        <v>4070</v>
      </c>
      <c r="H2483" s="12">
        <v>29</v>
      </c>
      <c r="I2483" s="28">
        <f>VLOOKUP(B:B,DIM_PRODUCTS!A:F,5,FALSE)</f>
        <v>11</v>
      </c>
      <c r="J2483" s="28">
        <f>FACT_ORDERS[[#This Row],[ProductPrice]]*FACT_ORDERS[[#This Row],[Quantity]]</f>
        <v>319</v>
      </c>
      <c r="K2483" s="12" t="str">
        <f>VLOOKUP(C:C,DIM_CUSTOMERS!A:G,7,FALSE)</f>
        <v>Spain</v>
      </c>
      <c r="L2483" s="30" cm="1">
        <f t="array" ref="L2483">_xlfn.IFS(
    AND(FACT_ORDERS[[#This Row],[DeliveryMehtod]]="shippment",FACT_ORDERS[[#This Row],[TotalAmount]]&gt;=200), 0,
    AND(FACT_ORDERS[[#This Row],[DeliveryMehtod]]="pickup"), 15,
    AND(FACT_ORDERS[[#This Row],[DeliveryMehtod]]="shippment",FACT_ORDERS[[#This Row],[TotalAmount]]&lt;200), 35
)</f>
        <v>15</v>
      </c>
      <c r="M2483" s="12" t="str" cm="1">
        <f t="array" ref="M2483">_xlfn.IFS(
    SUMIFS(FACT_ORDERS[TotalAmount], FACT_ORDERS[WD_CUSTOMERS],FACT_ORDERS[[#This Row],[WD_CUSTOMERS]])&gt;=15000, "VIP",
    SUMIFS(FACT_ORDERS[TotalAmount], FACT_ORDERS[WD_CUSTOMERS],FACT_ORDERS[[#This Row],[WD_CUSTOMERS]])&gt;=8000, "Premium",
    TRUE, "Regular"
)</f>
        <v>Regular</v>
      </c>
      <c r="N2483" s="32" cm="1">
        <f t="array" ref="N2483">_xlfn.IFS(
   FACT_ORDERS[[#This Row],[TypeOfClient]]="VIP", 0.2,
   FACT_ORDERS[[#This Row],[TypeOfClient]]="Premium", 0.1,
   TRUE, 0
)</f>
        <v>0</v>
      </c>
      <c r="O2483" s="31" cm="1">
        <f t="array" ref="O2483">_xlfn.IFS(
   FACT_ORDERS[[#This Row],[TotalAmount]]&gt;1500, 0.15,
   FACT_ORDERS[[#This Row],[TotalAmount]]&gt;1000, 0.1,
   FACT_ORDERS[[#This Row],[TotalAmount]]&gt;500, 0.05,
   TRUE, 0
)</f>
        <v>0</v>
      </c>
      <c r="P2483" s="28">
        <f xml:space="preserve"> FACT_ORDERS[[#This Row],[TotalAmount]] * (1 - (FACT_ORDERS[[#This Row],[ClientDiscount]] + FACT_ORDERS[[#This Row],[OrderDiscount]]) )</f>
        <v>319</v>
      </c>
      <c r="Q2483" s="28">
        <f>FACT_ORDERS[[#This Row],[TotalAmountWithDiscount]]+FACT_ORDERS[[#This Row],[DeliveryCost]]</f>
        <v>334</v>
      </c>
      <c r="R2483" s="35">
        <v>45540</v>
      </c>
      <c r="S2483" s="35" t="str">
        <f>IF(NETWORKDAYS(FACT_ORDERS[[#This Row],[Order-Date]], FACT_ORDERS[[#This Row],[ArrivalDate ]]) &gt; 10, "Late", "On Time")</f>
        <v>On Time</v>
      </c>
    </row>
    <row r="2484" spans="1:19" x14ac:dyDescent="0.3">
      <c r="A2484" s="12">
        <v>7482</v>
      </c>
      <c r="B2484" s="12">
        <v>236</v>
      </c>
      <c r="C2484" s="12">
        <v>10891</v>
      </c>
      <c r="D2484" s="12">
        <v>2483</v>
      </c>
      <c r="E2484" s="12" t="s">
        <v>243</v>
      </c>
      <c r="F2484" s="13">
        <v>45529</v>
      </c>
      <c r="G2484" s="26" t="s">
        <v>12944</v>
      </c>
      <c r="H2484" s="12">
        <v>25</v>
      </c>
      <c r="I2484" s="28">
        <f>VLOOKUP(B:B,DIM_PRODUCTS!A:F,5,FALSE)</f>
        <v>12</v>
      </c>
      <c r="J2484" s="28">
        <f>FACT_ORDERS[[#This Row],[ProductPrice]]*FACT_ORDERS[[#This Row],[Quantity]]</f>
        <v>300</v>
      </c>
      <c r="K2484" s="12" t="str">
        <f>VLOOKUP(C:C,DIM_CUSTOMERS!A:G,7,FALSE)</f>
        <v>Spain</v>
      </c>
      <c r="L2484" s="30" cm="1">
        <f t="array" ref="L2484">_xlfn.IFS(
    AND(FACT_ORDERS[[#This Row],[DeliveryMehtod]]="shippment",FACT_ORDERS[[#This Row],[TotalAmount]]&gt;=200), 0,
    AND(FACT_ORDERS[[#This Row],[DeliveryMehtod]]="pickup"), 15,
    AND(FACT_ORDERS[[#This Row],[DeliveryMehtod]]="shippment",FACT_ORDERS[[#This Row],[TotalAmount]]&lt;200), 35
)</f>
        <v>15</v>
      </c>
      <c r="M2484" s="12" t="str" cm="1">
        <f t="array" ref="M2484">_xlfn.IFS(
    SUMIFS(FACT_ORDERS[TotalAmount], FACT_ORDERS[WD_CUSTOMERS],FACT_ORDERS[[#This Row],[WD_CUSTOMERS]])&gt;=15000, "VIP",
    SUMIFS(FACT_ORDERS[TotalAmount], FACT_ORDERS[WD_CUSTOMERS],FACT_ORDERS[[#This Row],[WD_CUSTOMERS]])&gt;=8000, "Premium",
    TRUE, "Regular"
)</f>
        <v>Regular</v>
      </c>
      <c r="N2484" s="32" cm="1">
        <f t="array" ref="N2484">_xlfn.IFS(
   FACT_ORDERS[[#This Row],[TypeOfClient]]="VIP", 0.2,
   FACT_ORDERS[[#This Row],[TypeOfClient]]="Premium", 0.1,
   TRUE, 0
)</f>
        <v>0</v>
      </c>
      <c r="O2484" s="31" cm="1">
        <f t="array" ref="O2484">_xlfn.IFS(
   FACT_ORDERS[[#This Row],[TotalAmount]]&gt;1500, 0.15,
   FACT_ORDERS[[#This Row],[TotalAmount]]&gt;1000, 0.1,
   FACT_ORDERS[[#This Row],[TotalAmount]]&gt;500, 0.05,
   TRUE, 0
)</f>
        <v>0</v>
      </c>
      <c r="P2484" s="28">
        <f xml:space="preserve"> FACT_ORDERS[[#This Row],[TotalAmount]] * (1 - (FACT_ORDERS[[#This Row],[ClientDiscount]] + FACT_ORDERS[[#This Row],[OrderDiscount]]) )</f>
        <v>300</v>
      </c>
      <c r="Q2484" s="28">
        <f>FACT_ORDERS[[#This Row],[TotalAmountWithDiscount]]+FACT_ORDERS[[#This Row],[DeliveryCost]]</f>
        <v>315</v>
      </c>
      <c r="R2484" s="35">
        <v>45536</v>
      </c>
      <c r="S2484" s="35" t="str">
        <f>IF(NETWORKDAYS(FACT_ORDERS[[#This Row],[Order-Date]], FACT_ORDERS[[#This Row],[ArrivalDate ]]) &gt; 10, "Late", "On Time")</f>
        <v>On Time</v>
      </c>
    </row>
    <row r="2485" spans="1:19" x14ac:dyDescent="0.3">
      <c r="A2485" s="12">
        <v>7483</v>
      </c>
      <c r="B2485" s="12">
        <v>264</v>
      </c>
      <c r="C2485" s="12">
        <v>10891</v>
      </c>
      <c r="D2485" s="12">
        <v>2484</v>
      </c>
      <c r="E2485" s="12" t="s">
        <v>244</v>
      </c>
      <c r="F2485" s="13">
        <v>45529</v>
      </c>
      <c r="G2485" s="26" t="s">
        <v>12945</v>
      </c>
      <c r="H2485" s="12">
        <v>15</v>
      </c>
      <c r="I2485" s="28">
        <f>VLOOKUP(B:B,DIM_PRODUCTS!A:F,5,FALSE)</f>
        <v>26</v>
      </c>
      <c r="J2485" s="28">
        <f>FACT_ORDERS[[#This Row],[ProductPrice]]*FACT_ORDERS[[#This Row],[Quantity]]</f>
        <v>390</v>
      </c>
      <c r="K2485" s="12" t="str">
        <f>VLOOKUP(C:C,DIM_CUSTOMERS!A:G,7,FALSE)</f>
        <v>Spain</v>
      </c>
      <c r="L2485" s="30" cm="1">
        <f t="array" ref="L2485">_xlfn.IFS(
    AND(FACT_ORDERS[[#This Row],[DeliveryMehtod]]="shippment",FACT_ORDERS[[#This Row],[TotalAmount]]&gt;=200), 0,
    AND(FACT_ORDERS[[#This Row],[DeliveryMehtod]]="pickup"), 15,
    AND(FACT_ORDERS[[#This Row],[DeliveryMehtod]]="shippment",FACT_ORDERS[[#This Row],[TotalAmount]]&lt;200), 35
)</f>
        <v>0</v>
      </c>
      <c r="M2485" s="12" t="str" cm="1">
        <f t="array" ref="M2485">_xlfn.IFS(
    SUMIFS(FACT_ORDERS[TotalAmount], FACT_ORDERS[WD_CUSTOMERS],FACT_ORDERS[[#This Row],[WD_CUSTOMERS]])&gt;=15000, "VIP",
    SUMIFS(FACT_ORDERS[TotalAmount], FACT_ORDERS[WD_CUSTOMERS],FACT_ORDERS[[#This Row],[WD_CUSTOMERS]])&gt;=8000, "Premium",
    TRUE, "Regular"
)</f>
        <v>Regular</v>
      </c>
      <c r="N2485" s="32" cm="1">
        <f t="array" ref="N2485">_xlfn.IFS(
   FACT_ORDERS[[#This Row],[TypeOfClient]]="VIP", 0.2,
   FACT_ORDERS[[#This Row],[TypeOfClient]]="Premium", 0.1,
   TRUE, 0
)</f>
        <v>0</v>
      </c>
      <c r="O2485" s="31" cm="1">
        <f t="array" ref="O2485">_xlfn.IFS(
   FACT_ORDERS[[#This Row],[TotalAmount]]&gt;1500, 0.15,
   FACT_ORDERS[[#This Row],[TotalAmount]]&gt;1000, 0.1,
   FACT_ORDERS[[#This Row],[TotalAmount]]&gt;500, 0.05,
   TRUE, 0
)</f>
        <v>0</v>
      </c>
      <c r="P2485" s="28">
        <f xml:space="preserve"> FACT_ORDERS[[#This Row],[TotalAmount]] * (1 - (FACT_ORDERS[[#This Row],[ClientDiscount]] + FACT_ORDERS[[#This Row],[OrderDiscount]]) )</f>
        <v>390</v>
      </c>
      <c r="Q2485" s="28">
        <f>FACT_ORDERS[[#This Row],[TotalAmountWithDiscount]]+FACT_ORDERS[[#This Row],[DeliveryCost]]</f>
        <v>390</v>
      </c>
      <c r="R2485" s="35">
        <v>45536</v>
      </c>
      <c r="S2485" s="35" t="str">
        <f>IF(NETWORKDAYS(FACT_ORDERS[[#This Row],[Order-Date]], FACT_ORDERS[[#This Row],[ArrivalDate ]]) &gt; 10, "Late", "On Time")</f>
        <v>On Time</v>
      </c>
    </row>
    <row r="2486" spans="1:19" x14ac:dyDescent="0.3">
      <c r="A2486" s="12">
        <v>7484</v>
      </c>
      <c r="B2486" s="12">
        <v>202</v>
      </c>
      <c r="C2486" s="12">
        <v>10986</v>
      </c>
      <c r="D2486" s="12">
        <v>2485</v>
      </c>
      <c r="E2486" s="12" t="s">
        <v>243</v>
      </c>
      <c r="F2486" s="13">
        <v>45476</v>
      </c>
      <c r="G2486" s="26" t="s">
        <v>12946</v>
      </c>
      <c r="H2486" s="12">
        <v>9</v>
      </c>
      <c r="I2486" s="28">
        <f>VLOOKUP(B:B,DIM_PRODUCTS!A:F,5,FALSE)</f>
        <v>15</v>
      </c>
      <c r="J2486" s="28">
        <f>FACT_ORDERS[[#This Row],[ProductPrice]]*FACT_ORDERS[[#This Row],[Quantity]]</f>
        <v>135</v>
      </c>
      <c r="K2486" s="12" t="str">
        <f>VLOOKUP(C:C,DIM_CUSTOMERS!A:G,7,FALSE)</f>
        <v>South Africa</v>
      </c>
      <c r="L2486" s="30" cm="1">
        <f t="array" ref="L2486">_xlfn.IFS(
    AND(FACT_ORDERS[[#This Row],[DeliveryMehtod]]="shippment",FACT_ORDERS[[#This Row],[TotalAmount]]&gt;=200), 0,
    AND(FACT_ORDERS[[#This Row],[DeliveryMehtod]]="pickup"), 15,
    AND(FACT_ORDERS[[#This Row],[DeliveryMehtod]]="shippment",FACT_ORDERS[[#This Row],[TotalAmount]]&lt;200), 35
)</f>
        <v>15</v>
      </c>
      <c r="M2486" s="12" t="str" cm="1">
        <f t="array" ref="M2486">_xlfn.IFS(
    SUMIFS(FACT_ORDERS[TotalAmount], FACT_ORDERS[WD_CUSTOMERS],FACT_ORDERS[[#This Row],[WD_CUSTOMERS]])&gt;=15000, "VIP",
    SUMIFS(FACT_ORDERS[TotalAmount], FACT_ORDERS[WD_CUSTOMERS],FACT_ORDERS[[#This Row],[WD_CUSTOMERS]])&gt;=8000, "Premium",
    TRUE, "Regular"
)</f>
        <v>Regular</v>
      </c>
      <c r="N2486" s="32" cm="1">
        <f t="array" ref="N2486">_xlfn.IFS(
   FACT_ORDERS[[#This Row],[TypeOfClient]]="VIP", 0.2,
   FACT_ORDERS[[#This Row],[TypeOfClient]]="Premium", 0.1,
   TRUE, 0
)</f>
        <v>0</v>
      </c>
      <c r="O2486" s="31" cm="1">
        <f t="array" ref="O2486">_xlfn.IFS(
   FACT_ORDERS[[#This Row],[TotalAmount]]&gt;1500, 0.15,
   FACT_ORDERS[[#This Row],[TotalAmount]]&gt;1000, 0.1,
   FACT_ORDERS[[#This Row],[TotalAmount]]&gt;500, 0.05,
   TRUE, 0
)</f>
        <v>0</v>
      </c>
      <c r="P2486" s="28">
        <f xml:space="preserve"> FACT_ORDERS[[#This Row],[TotalAmount]] * (1 - (FACT_ORDERS[[#This Row],[ClientDiscount]] + FACT_ORDERS[[#This Row],[OrderDiscount]]) )</f>
        <v>135</v>
      </c>
      <c r="Q2486" s="28">
        <f>FACT_ORDERS[[#This Row],[TotalAmountWithDiscount]]+FACT_ORDERS[[#This Row],[DeliveryCost]]</f>
        <v>150</v>
      </c>
      <c r="R2486" s="35">
        <v>45483</v>
      </c>
      <c r="S2486" s="35" t="str">
        <f>IF(NETWORKDAYS(FACT_ORDERS[[#This Row],[Order-Date]], FACT_ORDERS[[#This Row],[ArrivalDate ]]) &gt; 10, "Late", "On Time")</f>
        <v>On Time</v>
      </c>
    </row>
    <row r="2487" spans="1:19" x14ac:dyDescent="0.3">
      <c r="A2487" s="12">
        <v>7485</v>
      </c>
      <c r="B2487" s="12">
        <v>294</v>
      </c>
      <c r="C2487" s="12">
        <v>10099</v>
      </c>
      <c r="D2487" s="12">
        <v>2486</v>
      </c>
      <c r="E2487" s="12" t="s">
        <v>243</v>
      </c>
      <c r="F2487" s="13">
        <v>45504</v>
      </c>
      <c r="G2487" s="26" t="s">
        <v>12947</v>
      </c>
      <c r="H2487" s="12">
        <v>17</v>
      </c>
      <c r="I2487" s="28">
        <f>VLOOKUP(B:B,DIM_PRODUCTS!A:F,5,FALSE)</f>
        <v>8</v>
      </c>
      <c r="J2487" s="28">
        <f>FACT_ORDERS[[#This Row],[ProductPrice]]*FACT_ORDERS[[#This Row],[Quantity]]</f>
        <v>136</v>
      </c>
      <c r="K2487" s="12" t="str">
        <f>VLOOKUP(C:C,DIM_CUSTOMERS!A:G,7,FALSE)</f>
        <v>USA</v>
      </c>
      <c r="L2487" s="30" cm="1">
        <f t="array" ref="L2487">_xlfn.IFS(
    AND(FACT_ORDERS[[#This Row],[DeliveryMehtod]]="shippment",FACT_ORDERS[[#This Row],[TotalAmount]]&gt;=200), 0,
    AND(FACT_ORDERS[[#This Row],[DeliveryMehtod]]="pickup"), 15,
    AND(FACT_ORDERS[[#This Row],[DeliveryMehtod]]="shippment",FACT_ORDERS[[#This Row],[TotalAmount]]&lt;200), 35
)</f>
        <v>15</v>
      </c>
      <c r="M2487" s="12" t="str" cm="1">
        <f t="array" ref="M2487">_xlfn.IFS(
    SUMIFS(FACT_ORDERS[TotalAmount], FACT_ORDERS[WD_CUSTOMERS],FACT_ORDERS[[#This Row],[WD_CUSTOMERS]])&gt;=15000, "VIP",
    SUMIFS(FACT_ORDERS[TotalAmount], FACT_ORDERS[WD_CUSTOMERS],FACT_ORDERS[[#This Row],[WD_CUSTOMERS]])&gt;=8000, "Premium",
    TRUE, "Regular"
)</f>
        <v>Regular</v>
      </c>
      <c r="N2487" s="32" cm="1">
        <f t="array" ref="N2487">_xlfn.IFS(
   FACT_ORDERS[[#This Row],[TypeOfClient]]="VIP", 0.2,
   FACT_ORDERS[[#This Row],[TypeOfClient]]="Premium", 0.1,
   TRUE, 0
)</f>
        <v>0</v>
      </c>
      <c r="O2487" s="31" cm="1">
        <f t="array" ref="O2487">_xlfn.IFS(
   FACT_ORDERS[[#This Row],[TotalAmount]]&gt;1500, 0.15,
   FACT_ORDERS[[#This Row],[TotalAmount]]&gt;1000, 0.1,
   FACT_ORDERS[[#This Row],[TotalAmount]]&gt;500, 0.05,
   TRUE, 0
)</f>
        <v>0</v>
      </c>
      <c r="P2487" s="28">
        <f xml:space="preserve"> FACT_ORDERS[[#This Row],[TotalAmount]] * (1 - (FACT_ORDERS[[#This Row],[ClientDiscount]] + FACT_ORDERS[[#This Row],[OrderDiscount]]) )</f>
        <v>136</v>
      </c>
      <c r="Q2487" s="28">
        <f>FACT_ORDERS[[#This Row],[TotalAmountWithDiscount]]+FACT_ORDERS[[#This Row],[DeliveryCost]]</f>
        <v>151</v>
      </c>
      <c r="R2487" s="35">
        <v>45515</v>
      </c>
      <c r="S2487" s="35" t="str">
        <f>IF(NETWORKDAYS(FACT_ORDERS[[#This Row],[Order-Date]], FACT_ORDERS[[#This Row],[ArrivalDate ]]) &gt; 10, "Late", "On Time")</f>
        <v>On Time</v>
      </c>
    </row>
    <row r="2488" spans="1:19" x14ac:dyDescent="0.3">
      <c r="A2488" s="12">
        <v>7486</v>
      </c>
      <c r="B2488" s="12">
        <v>267</v>
      </c>
      <c r="C2488" s="12">
        <v>10520</v>
      </c>
      <c r="D2488" s="12">
        <v>2487</v>
      </c>
      <c r="E2488" s="12" t="s">
        <v>244</v>
      </c>
      <c r="F2488" s="13">
        <v>45530</v>
      </c>
      <c r="G2488" s="26" t="s">
        <v>12948</v>
      </c>
      <c r="H2488" s="12">
        <v>48</v>
      </c>
      <c r="I2488" s="28">
        <f>VLOOKUP(B:B,DIM_PRODUCTS!A:F,5,FALSE)</f>
        <v>26</v>
      </c>
      <c r="J2488" s="28">
        <f>FACT_ORDERS[[#This Row],[ProductPrice]]*FACT_ORDERS[[#This Row],[Quantity]]</f>
        <v>1248</v>
      </c>
      <c r="K2488" s="12" t="str">
        <f>VLOOKUP(C:C,DIM_CUSTOMERS!A:G,7,FALSE)</f>
        <v>China</v>
      </c>
      <c r="L2488" s="30" cm="1">
        <f t="array" ref="L2488">_xlfn.IFS(
    AND(FACT_ORDERS[[#This Row],[DeliveryMehtod]]="shippment",FACT_ORDERS[[#This Row],[TotalAmount]]&gt;=200), 0,
    AND(FACT_ORDERS[[#This Row],[DeliveryMehtod]]="pickup"), 15,
    AND(FACT_ORDERS[[#This Row],[DeliveryMehtod]]="shippment",FACT_ORDERS[[#This Row],[TotalAmount]]&lt;200), 35
)</f>
        <v>0</v>
      </c>
      <c r="M2488" s="12" t="str" cm="1">
        <f t="array" ref="M2488">_xlfn.IFS(
    SUMIFS(FACT_ORDERS[TotalAmount], FACT_ORDERS[WD_CUSTOMERS],FACT_ORDERS[[#This Row],[WD_CUSTOMERS]])&gt;=15000, "VIP",
    SUMIFS(FACT_ORDERS[TotalAmount], FACT_ORDERS[WD_CUSTOMERS],FACT_ORDERS[[#This Row],[WD_CUSTOMERS]])&gt;=8000, "Premium",
    TRUE, "Regular"
)</f>
        <v>Regular</v>
      </c>
      <c r="N2488" s="32" cm="1">
        <f t="array" ref="N2488">_xlfn.IFS(
   FACT_ORDERS[[#This Row],[TypeOfClient]]="VIP", 0.2,
   FACT_ORDERS[[#This Row],[TypeOfClient]]="Premium", 0.1,
   TRUE, 0
)</f>
        <v>0</v>
      </c>
      <c r="O2488" s="31" cm="1">
        <f t="array" ref="O2488">_xlfn.IFS(
   FACT_ORDERS[[#This Row],[TotalAmount]]&gt;1500, 0.15,
   FACT_ORDERS[[#This Row],[TotalAmount]]&gt;1000, 0.1,
   FACT_ORDERS[[#This Row],[TotalAmount]]&gt;500, 0.05,
   TRUE, 0
)</f>
        <v>0.1</v>
      </c>
      <c r="P2488" s="28">
        <f xml:space="preserve"> FACT_ORDERS[[#This Row],[TotalAmount]] * (1 - (FACT_ORDERS[[#This Row],[ClientDiscount]] + FACT_ORDERS[[#This Row],[OrderDiscount]]) )</f>
        <v>1123.2</v>
      </c>
      <c r="Q2488" s="28">
        <f>FACT_ORDERS[[#This Row],[TotalAmountWithDiscount]]+FACT_ORDERS[[#This Row],[DeliveryCost]]</f>
        <v>1123.2</v>
      </c>
      <c r="R2488" s="35">
        <v>45539</v>
      </c>
      <c r="S2488" s="35" t="str">
        <f>IF(NETWORKDAYS(FACT_ORDERS[[#This Row],[Order-Date]], FACT_ORDERS[[#This Row],[ArrivalDate ]]) &gt; 10, "Late", "On Time")</f>
        <v>On Time</v>
      </c>
    </row>
    <row r="2489" spans="1:19" x14ac:dyDescent="0.3">
      <c r="A2489" s="12">
        <v>7487</v>
      </c>
      <c r="B2489" s="12">
        <v>284</v>
      </c>
      <c r="C2489" s="12">
        <v>10157</v>
      </c>
      <c r="D2489" s="12">
        <v>2488</v>
      </c>
      <c r="E2489" s="12" t="s">
        <v>244</v>
      </c>
      <c r="F2489" s="13">
        <v>45542</v>
      </c>
      <c r="G2489" s="26" t="s">
        <v>12949</v>
      </c>
      <c r="H2489" s="12">
        <v>46</v>
      </c>
      <c r="I2489" s="28">
        <f>VLOOKUP(B:B,DIM_PRODUCTS!A:F,5,FALSE)</f>
        <v>32</v>
      </c>
      <c r="J2489" s="28">
        <f>FACT_ORDERS[[#This Row],[ProductPrice]]*FACT_ORDERS[[#This Row],[Quantity]]</f>
        <v>1472</v>
      </c>
      <c r="K2489" s="12" t="str">
        <f>VLOOKUP(C:C,DIM_CUSTOMERS!A:G,7,FALSE)</f>
        <v>USA</v>
      </c>
      <c r="L2489" s="30" cm="1">
        <f t="array" ref="L2489">_xlfn.IFS(
    AND(FACT_ORDERS[[#This Row],[DeliveryMehtod]]="shippment",FACT_ORDERS[[#This Row],[TotalAmount]]&gt;=200), 0,
    AND(FACT_ORDERS[[#This Row],[DeliveryMehtod]]="pickup"), 15,
    AND(FACT_ORDERS[[#This Row],[DeliveryMehtod]]="shippment",FACT_ORDERS[[#This Row],[TotalAmount]]&lt;200), 35
)</f>
        <v>0</v>
      </c>
      <c r="M2489" s="12" t="str" cm="1">
        <f t="array" ref="M2489">_xlfn.IFS(
    SUMIFS(FACT_ORDERS[TotalAmount], FACT_ORDERS[WD_CUSTOMERS],FACT_ORDERS[[#This Row],[WD_CUSTOMERS]])&gt;=15000, "VIP",
    SUMIFS(FACT_ORDERS[TotalAmount], FACT_ORDERS[WD_CUSTOMERS],FACT_ORDERS[[#This Row],[WD_CUSTOMERS]])&gt;=8000, "Premium",
    TRUE, "Regular"
)</f>
        <v>Premium</v>
      </c>
      <c r="N2489" s="32" cm="1">
        <f t="array" ref="N2489">_xlfn.IFS(
   FACT_ORDERS[[#This Row],[TypeOfClient]]="VIP", 0.2,
   FACT_ORDERS[[#This Row],[TypeOfClient]]="Premium", 0.1,
   TRUE, 0
)</f>
        <v>0.1</v>
      </c>
      <c r="O2489" s="31" cm="1">
        <f t="array" ref="O2489">_xlfn.IFS(
   FACT_ORDERS[[#This Row],[TotalAmount]]&gt;1500, 0.15,
   FACT_ORDERS[[#This Row],[TotalAmount]]&gt;1000, 0.1,
   FACT_ORDERS[[#This Row],[TotalAmount]]&gt;500, 0.05,
   TRUE, 0
)</f>
        <v>0.1</v>
      </c>
      <c r="P2489" s="28">
        <f xml:space="preserve"> FACT_ORDERS[[#This Row],[TotalAmount]] * (1 - (FACT_ORDERS[[#This Row],[ClientDiscount]] + FACT_ORDERS[[#This Row],[OrderDiscount]]) )</f>
        <v>1177.6000000000001</v>
      </c>
      <c r="Q2489" s="28">
        <f>FACT_ORDERS[[#This Row],[TotalAmountWithDiscount]]+FACT_ORDERS[[#This Row],[DeliveryCost]]</f>
        <v>1177.6000000000001</v>
      </c>
      <c r="R2489" s="35">
        <v>45552</v>
      </c>
      <c r="S2489" s="35" t="str">
        <f>IF(NETWORKDAYS(FACT_ORDERS[[#This Row],[Order-Date]], FACT_ORDERS[[#This Row],[ArrivalDate ]]) &gt; 10, "Late", "On Time")</f>
        <v>On Time</v>
      </c>
    </row>
    <row r="2490" spans="1:19" x14ac:dyDescent="0.3">
      <c r="A2490" s="12">
        <v>7488</v>
      </c>
      <c r="B2490" s="12">
        <v>277</v>
      </c>
      <c r="C2490" s="12">
        <v>10157</v>
      </c>
      <c r="D2490" s="12">
        <v>2489</v>
      </c>
      <c r="E2490" s="12" t="s">
        <v>244</v>
      </c>
      <c r="F2490" s="13">
        <v>45542</v>
      </c>
      <c r="G2490" s="26" t="s">
        <v>12950</v>
      </c>
      <c r="H2490" s="12">
        <v>48</v>
      </c>
      <c r="I2490" s="28">
        <f>VLOOKUP(B:B,DIM_PRODUCTS!A:F,5,FALSE)</f>
        <v>19</v>
      </c>
      <c r="J2490" s="28">
        <f>FACT_ORDERS[[#This Row],[ProductPrice]]*FACT_ORDERS[[#This Row],[Quantity]]</f>
        <v>912</v>
      </c>
      <c r="K2490" s="12" t="str">
        <f>VLOOKUP(C:C,DIM_CUSTOMERS!A:G,7,FALSE)</f>
        <v>USA</v>
      </c>
      <c r="L2490" s="30" cm="1">
        <f t="array" ref="L2490">_xlfn.IFS(
    AND(FACT_ORDERS[[#This Row],[DeliveryMehtod]]="shippment",FACT_ORDERS[[#This Row],[TotalAmount]]&gt;=200), 0,
    AND(FACT_ORDERS[[#This Row],[DeliveryMehtod]]="pickup"), 15,
    AND(FACT_ORDERS[[#This Row],[DeliveryMehtod]]="shippment",FACT_ORDERS[[#This Row],[TotalAmount]]&lt;200), 35
)</f>
        <v>0</v>
      </c>
      <c r="M2490" s="12" t="str" cm="1">
        <f t="array" ref="M2490">_xlfn.IFS(
    SUMIFS(FACT_ORDERS[TotalAmount], FACT_ORDERS[WD_CUSTOMERS],FACT_ORDERS[[#This Row],[WD_CUSTOMERS]])&gt;=15000, "VIP",
    SUMIFS(FACT_ORDERS[TotalAmount], FACT_ORDERS[WD_CUSTOMERS],FACT_ORDERS[[#This Row],[WD_CUSTOMERS]])&gt;=8000, "Premium",
    TRUE, "Regular"
)</f>
        <v>Premium</v>
      </c>
      <c r="N2490" s="32" cm="1">
        <f t="array" ref="N2490">_xlfn.IFS(
   FACT_ORDERS[[#This Row],[TypeOfClient]]="VIP", 0.2,
   FACT_ORDERS[[#This Row],[TypeOfClient]]="Premium", 0.1,
   TRUE, 0
)</f>
        <v>0.1</v>
      </c>
      <c r="O2490" s="31" cm="1">
        <f t="array" ref="O2490">_xlfn.IFS(
   FACT_ORDERS[[#This Row],[TotalAmount]]&gt;1500, 0.15,
   FACT_ORDERS[[#This Row],[TotalAmount]]&gt;1000, 0.1,
   FACT_ORDERS[[#This Row],[TotalAmount]]&gt;500, 0.05,
   TRUE, 0
)</f>
        <v>0.05</v>
      </c>
      <c r="P2490" s="28">
        <f xml:space="preserve"> FACT_ORDERS[[#This Row],[TotalAmount]] * (1 - (FACT_ORDERS[[#This Row],[ClientDiscount]] + FACT_ORDERS[[#This Row],[OrderDiscount]]) )</f>
        <v>775.19999999999993</v>
      </c>
      <c r="Q2490" s="28">
        <f>FACT_ORDERS[[#This Row],[TotalAmountWithDiscount]]+FACT_ORDERS[[#This Row],[DeliveryCost]]</f>
        <v>775.19999999999993</v>
      </c>
      <c r="R2490" s="35">
        <v>45556</v>
      </c>
      <c r="S2490" s="35" t="str">
        <f>IF(NETWORKDAYS(FACT_ORDERS[[#This Row],[Order-Date]], FACT_ORDERS[[#This Row],[ArrivalDate ]]) &gt; 10, "Late", "On Time")</f>
        <v>On Time</v>
      </c>
    </row>
    <row r="2491" spans="1:19" x14ac:dyDescent="0.3">
      <c r="A2491" s="12">
        <v>7489</v>
      </c>
      <c r="B2491" s="12">
        <v>236</v>
      </c>
      <c r="C2491" s="12">
        <v>10157</v>
      </c>
      <c r="D2491" s="12">
        <v>2490</v>
      </c>
      <c r="E2491" s="12" t="s">
        <v>243</v>
      </c>
      <c r="F2491" s="13">
        <v>45542</v>
      </c>
      <c r="G2491" s="26" t="s">
        <v>12951</v>
      </c>
      <c r="H2491" s="12">
        <v>26</v>
      </c>
      <c r="I2491" s="28">
        <f>VLOOKUP(B:B,DIM_PRODUCTS!A:F,5,FALSE)</f>
        <v>12</v>
      </c>
      <c r="J2491" s="28">
        <f>FACT_ORDERS[[#This Row],[ProductPrice]]*FACT_ORDERS[[#This Row],[Quantity]]</f>
        <v>312</v>
      </c>
      <c r="K2491" s="12" t="str">
        <f>VLOOKUP(C:C,DIM_CUSTOMERS!A:G,7,FALSE)</f>
        <v>USA</v>
      </c>
      <c r="L2491" s="30" cm="1">
        <f t="array" ref="L2491">_xlfn.IFS(
    AND(FACT_ORDERS[[#This Row],[DeliveryMehtod]]="shippment",FACT_ORDERS[[#This Row],[TotalAmount]]&gt;=200), 0,
    AND(FACT_ORDERS[[#This Row],[DeliveryMehtod]]="pickup"), 15,
    AND(FACT_ORDERS[[#This Row],[DeliveryMehtod]]="shippment",FACT_ORDERS[[#This Row],[TotalAmount]]&lt;200), 35
)</f>
        <v>15</v>
      </c>
      <c r="M2491" s="12" t="str" cm="1">
        <f t="array" ref="M2491">_xlfn.IFS(
    SUMIFS(FACT_ORDERS[TotalAmount], FACT_ORDERS[WD_CUSTOMERS],FACT_ORDERS[[#This Row],[WD_CUSTOMERS]])&gt;=15000, "VIP",
    SUMIFS(FACT_ORDERS[TotalAmount], FACT_ORDERS[WD_CUSTOMERS],FACT_ORDERS[[#This Row],[WD_CUSTOMERS]])&gt;=8000, "Premium",
    TRUE, "Regular"
)</f>
        <v>Premium</v>
      </c>
      <c r="N2491" s="32" cm="1">
        <f t="array" ref="N2491">_xlfn.IFS(
   FACT_ORDERS[[#This Row],[TypeOfClient]]="VIP", 0.2,
   FACT_ORDERS[[#This Row],[TypeOfClient]]="Premium", 0.1,
   TRUE, 0
)</f>
        <v>0.1</v>
      </c>
      <c r="O2491" s="31" cm="1">
        <f t="array" ref="O2491">_xlfn.IFS(
   FACT_ORDERS[[#This Row],[TotalAmount]]&gt;1500, 0.15,
   FACT_ORDERS[[#This Row],[TotalAmount]]&gt;1000, 0.1,
   FACT_ORDERS[[#This Row],[TotalAmount]]&gt;500, 0.05,
   TRUE, 0
)</f>
        <v>0</v>
      </c>
      <c r="P2491" s="28">
        <f xml:space="preserve"> FACT_ORDERS[[#This Row],[TotalAmount]] * (1 - (FACT_ORDERS[[#This Row],[ClientDiscount]] + FACT_ORDERS[[#This Row],[OrderDiscount]]) )</f>
        <v>280.8</v>
      </c>
      <c r="Q2491" s="28">
        <f>FACT_ORDERS[[#This Row],[TotalAmountWithDiscount]]+FACT_ORDERS[[#This Row],[DeliveryCost]]</f>
        <v>295.8</v>
      </c>
      <c r="R2491" s="35">
        <v>45550</v>
      </c>
      <c r="S2491" s="35" t="str">
        <f>IF(NETWORKDAYS(FACT_ORDERS[[#This Row],[Order-Date]], FACT_ORDERS[[#This Row],[ArrivalDate ]]) &gt; 10, "Late", "On Time")</f>
        <v>On Time</v>
      </c>
    </row>
    <row r="2492" spans="1:19" x14ac:dyDescent="0.3">
      <c r="A2492" s="12">
        <v>7490</v>
      </c>
      <c r="B2492" s="12">
        <v>284</v>
      </c>
      <c r="C2492" s="12">
        <v>10157</v>
      </c>
      <c r="D2492" s="12">
        <v>2491</v>
      </c>
      <c r="E2492" s="12" t="s">
        <v>243</v>
      </c>
      <c r="F2492" s="13">
        <v>45446</v>
      </c>
      <c r="G2492" s="26" t="s">
        <v>12952</v>
      </c>
      <c r="H2492" s="12">
        <v>32</v>
      </c>
      <c r="I2492" s="28">
        <f>VLOOKUP(B:B,DIM_PRODUCTS!A:F,5,FALSE)</f>
        <v>32</v>
      </c>
      <c r="J2492" s="28">
        <f>FACT_ORDERS[[#This Row],[ProductPrice]]*FACT_ORDERS[[#This Row],[Quantity]]</f>
        <v>1024</v>
      </c>
      <c r="K2492" s="12" t="str">
        <f>VLOOKUP(C:C,DIM_CUSTOMERS!A:G,7,FALSE)</f>
        <v>USA</v>
      </c>
      <c r="L2492" s="30" cm="1">
        <f t="array" ref="L2492">_xlfn.IFS(
    AND(FACT_ORDERS[[#This Row],[DeliveryMehtod]]="shippment",FACT_ORDERS[[#This Row],[TotalAmount]]&gt;=200), 0,
    AND(FACT_ORDERS[[#This Row],[DeliveryMehtod]]="pickup"), 15,
    AND(FACT_ORDERS[[#This Row],[DeliveryMehtod]]="shippment",FACT_ORDERS[[#This Row],[TotalAmount]]&lt;200), 35
)</f>
        <v>15</v>
      </c>
      <c r="M2492" s="12" t="str" cm="1">
        <f t="array" ref="M2492">_xlfn.IFS(
    SUMIFS(FACT_ORDERS[TotalAmount], FACT_ORDERS[WD_CUSTOMERS],FACT_ORDERS[[#This Row],[WD_CUSTOMERS]])&gt;=15000, "VIP",
    SUMIFS(FACT_ORDERS[TotalAmount], FACT_ORDERS[WD_CUSTOMERS],FACT_ORDERS[[#This Row],[WD_CUSTOMERS]])&gt;=8000, "Premium",
    TRUE, "Regular"
)</f>
        <v>Premium</v>
      </c>
      <c r="N2492" s="32" cm="1">
        <f t="array" ref="N2492">_xlfn.IFS(
   FACT_ORDERS[[#This Row],[TypeOfClient]]="VIP", 0.2,
   FACT_ORDERS[[#This Row],[TypeOfClient]]="Premium", 0.1,
   TRUE, 0
)</f>
        <v>0.1</v>
      </c>
      <c r="O2492" s="31" cm="1">
        <f t="array" ref="O2492">_xlfn.IFS(
   FACT_ORDERS[[#This Row],[TotalAmount]]&gt;1500, 0.15,
   FACT_ORDERS[[#This Row],[TotalAmount]]&gt;1000, 0.1,
   FACT_ORDERS[[#This Row],[TotalAmount]]&gt;500, 0.05,
   TRUE, 0
)</f>
        <v>0.1</v>
      </c>
      <c r="P2492" s="28">
        <f xml:space="preserve"> FACT_ORDERS[[#This Row],[TotalAmount]] * (1 - (FACT_ORDERS[[#This Row],[ClientDiscount]] + FACT_ORDERS[[#This Row],[OrderDiscount]]) )</f>
        <v>819.2</v>
      </c>
      <c r="Q2492" s="28">
        <f>FACT_ORDERS[[#This Row],[TotalAmountWithDiscount]]+FACT_ORDERS[[#This Row],[DeliveryCost]]</f>
        <v>834.2</v>
      </c>
      <c r="R2492" s="35">
        <v>45459</v>
      </c>
      <c r="S2492" s="35" t="str">
        <f>IF(NETWORKDAYS(FACT_ORDERS[[#This Row],[Order-Date]], FACT_ORDERS[[#This Row],[ArrivalDate ]]) &gt; 10, "Late", "On Time")</f>
        <v>On Time</v>
      </c>
    </row>
    <row r="2493" spans="1:19" x14ac:dyDescent="0.3">
      <c r="A2493" s="12">
        <v>7491</v>
      </c>
      <c r="B2493" s="12">
        <v>277</v>
      </c>
      <c r="C2493" s="12">
        <v>10157</v>
      </c>
      <c r="D2493" s="12">
        <v>2492</v>
      </c>
      <c r="E2493" s="12" t="s">
        <v>243</v>
      </c>
      <c r="F2493" s="13">
        <v>45446</v>
      </c>
      <c r="G2493" s="26" t="s">
        <v>12953</v>
      </c>
      <c r="H2493" s="12">
        <v>44</v>
      </c>
      <c r="I2493" s="28">
        <f>VLOOKUP(B:B,DIM_PRODUCTS!A:F,5,FALSE)</f>
        <v>19</v>
      </c>
      <c r="J2493" s="28">
        <f>FACT_ORDERS[[#This Row],[ProductPrice]]*FACT_ORDERS[[#This Row],[Quantity]]</f>
        <v>836</v>
      </c>
      <c r="K2493" s="12" t="str">
        <f>VLOOKUP(C:C,DIM_CUSTOMERS!A:G,7,FALSE)</f>
        <v>USA</v>
      </c>
      <c r="L2493" s="30" cm="1">
        <f t="array" ref="L2493">_xlfn.IFS(
    AND(FACT_ORDERS[[#This Row],[DeliveryMehtod]]="shippment",FACT_ORDERS[[#This Row],[TotalAmount]]&gt;=200), 0,
    AND(FACT_ORDERS[[#This Row],[DeliveryMehtod]]="pickup"), 15,
    AND(FACT_ORDERS[[#This Row],[DeliveryMehtod]]="shippment",FACT_ORDERS[[#This Row],[TotalAmount]]&lt;200), 35
)</f>
        <v>15</v>
      </c>
      <c r="M2493" s="12" t="str" cm="1">
        <f t="array" ref="M2493">_xlfn.IFS(
    SUMIFS(FACT_ORDERS[TotalAmount], FACT_ORDERS[WD_CUSTOMERS],FACT_ORDERS[[#This Row],[WD_CUSTOMERS]])&gt;=15000, "VIP",
    SUMIFS(FACT_ORDERS[TotalAmount], FACT_ORDERS[WD_CUSTOMERS],FACT_ORDERS[[#This Row],[WD_CUSTOMERS]])&gt;=8000, "Premium",
    TRUE, "Regular"
)</f>
        <v>Premium</v>
      </c>
      <c r="N2493" s="32" cm="1">
        <f t="array" ref="N2493">_xlfn.IFS(
   FACT_ORDERS[[#This Row],[TypeOfClient]]="VIP", 0.2,
   FACT_ORDERS[[#This Row],[TypeOfClient]]="Premium", 0.1,
   TRUE, 0
)</f>
        <v>0.1</v>
      </c>
      <c r="O2493" s="31" cm="1">
        <f t="array" ref="O2493">_xlfn.IFS(
   FACT_ORDERS[[#This Row],[TotalAmount]]&gt;1500, 0.15,
   FACT_ORDERS[[#This Row],[TotalAmount]]&gt;1000, 0.1,
   FACT_ORDERS[[#This Row],[TotalAmount]]&gt;500, 0.05,
   TRUE, 0
)</f>
        <v>0.05</v>
      </c>
      <c r="P2493" s="28">
        <f xml:space="preserve"> FACT_ORDERS[[#This Row],[TotalAmount]] * (1 - (FACT_ORDERS[[#This Row],[ClientDiscount]] + FACT_ORDERS[[#This Row],[OrderDiscount]]) )</f>
        <v>710.6</v>
      </c>
      <c r="Q2493" s="28">
        <f>FACT_ORDERS[[#This Row],[TotalAmountWithDiscount]]+FACT_ORDERS[[#This Row],[DeliveryCost]]</f>
        <v>725.6</v>
      </c>
      <c r="R2493" s="35">
        <v>45457</v>
      </c>
      <c r="S2493" s="35" t="str">
        <f>IF(NETWORKDAYS(FACT_ORDERS[[#This Row],[Order-Date]], FACT_ORDERS[[#This Row],[ArrivalDate ]]) &gt; 10, "Late", "On Time")</f>
        <v>On Time</v>
      </c>
    </row>
    <row r="2494" spans="1:19" x14ac:dyDescent="0.3">
      <c r="A2494" s="12">
        <v>7492</v>
      </c>
      <c r="B2494" s="12">
        <v>243</v>
      </c>
      <c r="C2494" s="12">
        <v>10157</v>
      </c>
      <c r="D2494" s="12">
        <v>2493</v>
      </c>
      <c r="E2494" s="12" t="s">
        <v>243</v>
      </c>
      <c r="F2494" s="13">
        <v>45446</v>
      </c>
      <c r="G2494" s="26" t="s">
        <v>3699</v>
      </c>
      <c r="H2494" s="12">
        <v>37</v>
      </c>
      <c r="I2494" s="28">
        <f>VLOOKUP(B:B,DIM_PRODUCTS!A:F,5,FALSE)</f>
        <v>22</v>
      </c>
      <c r="J2494" s="28">
        <f>FACT_ORDERS[[#This Row],[ProductPrice]]*FACT_ORDERS[[#This Row],[Quantity]]</f>
        <v>814</v>
      </c>
      <c r="K2494" s="12" t="str">
        <f>VLOOKUP(C:C,DIM_CUSTOMERS!A:G,7,FALSE)</f>
        <v>USA</v>
      </c>
      <c r="L2494" s="30" cm="1">
        <f t="array" ref="L2494">_xlfn.IFS(
    AND(FACT_ORDERS[[#This Row],[DeliveryMehtod]]="shippment",FACT_ORDERS[[#This Row],[TotalAmount]]&gt;=200), 0,
    AND(FACT_ORDERS[[#This Row],[DeliveryMehtod]]="pickup"), 15,
    AND(FACT_ORDERS[[#This Row],[DeliveryMehtod]]="shippment",FACT_ORDERS[[#This Row],[TotalAmount]]&lt;200), 35
)</f>
        <v>15</v>
      </c>
      <c r="M2494" s="12" t="str" cm="1">
        <f t="array" ref="M2494">_xlfn.IFS(
    SUMIFS(FACT_ORDERS[TotalAmount], FACT_ORDERS[WD_CUSTOMERS],FACT_ORDERS[[#This Row],[WD_CUSTOMERS]])&gt;=15000, "VIP",
    SUMIFS(FACT_ORDERS[TotalAmount], FACT_ORDERS[WD_CUSTOMERS],FACT_ORDERS[[#This Row],[WD_CUSTOMERS]])&gt;=8000, "Premium",
    TRUE, "Regular"
)</f>
        <v>Premium</v>
      </c>
      <c r="N2494" s="32" cm="1">
        <f t="array" ref="N2494">_xlfn.IFS(
   FACT_ORDERS[[#This Row],[TypeOfClient]]="VIP", 0.2,
   FACT_ORDERS[[#This Row],[TypeOfClient]]="Premium", 0.1,
   TRUE, 0
)</f>
        <v>0.1</v>
      </c>
      <c r="O2494" s="31" cm="1">
        <f t="array" ref="O2494">_xlfn.IFS(
   FACT_ORDERS[[#This Row],[TotalAmount]]&gt;1500, 0.15,
   FACT_ORDERS[[#This Row],[TotalAmount]]&gt;1000, 0.1,
   FACT_ORDERS[[#This Row],[TotalAmount]]&gt;500, 0.05,
   TRUE, 0
)</f>
        <v>0.05</v>
      </c>
      <c r="P2494" s="28">
        <f xml:space="preserve"> FACT_ORDERS[[#This Row],[TotalAmount]] * (1 - (FACT_ORDERS[[#This Row],[ClientDiscount]] + FACT_ORDERS[[#This Row],[OrderDiscount]]) )</f>
        <v>691.9</v>
      </c>
      <c r="Q2494" s="28">
        <f>FACT_ORDERS[[#This Row],[TotalAmountWithDiscount]]+FACT_ORDERS[[#This Row],[DeliveryCost]]</f>
        <v>706.9</v>
      </c>
      <c r="R2494" s="35">
        <v>45454</v>
      </c>
      <c r="S2494" s="35" t="str">
        <f>IF(NETWORKDAYS(FACT_ORDERS[[#This Row],[Order-Date]], FACT_ORDERS[[#This Row],[ArrivalDate ]]) &gt; 10, "Late", "On Time")</f>
        <v>On Time</v>
      </c>
    </row>
    <row r="2495" spans="1:19" x14ac:dyDescent="0.3">
      <c r="A2495" s="12">
        <v>7493</v>
      </c>
      <c r="B2495" s="12">
        <v>236</v>
      </c>
      <c r="C2495" s="12">
        <v>10157</v>
      </c>
      <c r="D2495" s="12">
        <v>2494</v>
      </c>
      <c r="E2495" s="12" t="s">
        <v>243</v>
      </c>
      <c r="F2495" s="13">
        <v>45446</v>
      </c>
      <c r="G2495" s="26" t="s">
        <v>12954</v>
      </c>
      <c r="H2495" s="12">
        <v>26</v>
      </c>
      <c r="I2495" s="28">
        <f>VLOOKUP(B:B,DIM_PRODUCTS!A:F,5,FALSE)</f>
        <v>12</v>
      </c>
      <c r="J2495" s="28">
        <f>FACT_ORDERS[[#This Row],[ProductPrice]]*FACT_ORDERS[[#This Row],[Quantity]]</f>
        <v>312</v>
      </c>
      <c r="K2495" s="12" t="str">
        <f>VLOOKUP(C:C,DIM_CUSTOMERS!A:G,7,FALSE)</f>
        <v>USA</v>
      </c>
      <c r="L2495" s="30" cm="1">
        <f t="array" ref="L2495">_xlfn.IFS(
    AND(FACT_ORDERS[[#This Row],[DeliveryMehtod]]="shippment",FACT_ORDERS[[#This Row],[TotalAmount]]&gt;=200), 0,
    AND(FACT_ORDERS[[#This Row],[DeliveryMehtod]]="pickup"), 15,
    AND(FACT_ORDERS[[#This Row],[DeliveryMehtod]]="shippment",FACT_ORDERS[[#This Row],[TotalAmount]]&lt;200), 35
)</f>
        <v>15</v>
      </c>
      <c r="M2495" s="12" t="str" cm="1">
        <f t="array" ref="M2495">_xlfn.IFS(
    SUMIFS(FACT_ORDERS[TotalAmount], FACT_ORDERS[WD_CUSTOMERS],FACT_ORDERS[[#This Row],[WD_CUSTOMERS]])&gt;=15000, "VIP",
    SUMIFS(FACT_ORDERS[TotalAmount], FACT_ORDERS[WD_CUSTOMERS],FACT_ORDERS[[#This Row],[WD_CUSTOMERS]])&gt;=8000, "Premium",
    TRUE, "Regular"
)</f>
        <v>Premium</v>
      </c>
      <c r="N2495" s="32" cm="1">
        <f t="array" ref="N2495">_xlfn.IFS(
   FACT_ORDERS[[#This Row],[TypeOfClient]]="VIP", 0.2,
   FACT_ORDERS[[#This Row],[TypeOfClient]]="Premium", 0.1,
   TRUE, 0
)</f>
        <v>0.1</v>
      </c>
      <c r="O2495" s="31" cm="1">
        <f t="array" ref="O2495">_xlfn.IFS(
   FACT_ORDERS[[#This Row],[TotalAmount]]&gt;1500, 0.15,
   FACT_ORDERS[[#This Row],[TotalAmount]]&gt;1000, 0.1,
   FACT_ORDERS[[#This Row],[TotalAmount]]&gt;500, 0.05,
   TRUE, 0
)</f>
        <v>0</v>
      </c>
      <c r="P2495" s="28">
        <f xml:space="preserve"> FACT_ORDERS[[#This Row],[TotalAmount]] * (1 - (FACT_ORDERS[[#This Row],[ClientDiscount]] + FACT_ORDERS[[#This Row],[OrderDiscount]]) )</f>
        <v>280.8</v>
      </c>
      <c r="Q2495" s="28">
        <f>FACT_ORDERS[[#This Row],[TotalAmountWithDiscount]]+FACT_ORDERS[[#This Row],[DeliveryCost]]</f>
        <v>295.8</v>
      </c>
      <c r="R2495" s="35">
        <v>45457</v>
      </c>
      <c r="S2495" s="35" t="str">
        <f>IF(NETWORKDAYS(FACT_ORDERS[[#This Row],[Order-Date]], FACT_ORDERS[[#This Row],[ArrivalDate ]]) &gt; 10, "Late", "On Time")</f>
        <v>On Time</v>
      </c>
    </row>
    <row r="2496" spans="1:19" x14ac:dyDescent="0.3">
      <c r="A2496" s="12">
        <v>7494</v>
      </c>
      <c r="B2496" s="12">
        <v>284</v>
      </c>
      <c r="C2496" s="12">
        <v>10157</v>
      </c>
      <c r="D2496" s="12">
        <v>2495</v>
      </c>
      <c r="E2496" s="12" t="s">
        <v>243</v>
      </c>
      <c r="F2496" s="13">
        <v>45497</v>
      </c>
      <c r="G2496" s="26" t="s">
        <v>12955</v>
      </c>
      <c r="H2496" s="12">
        <v>51</v>
      </c>
      <c r="I2496" s="28">
        <f>VLOOKUP(B:B,DIM_PRODUCTS!A:F,5,FALSE)</f>
        <v>32</v>
      </c>
      <c r="J2496" s="28">
        <f>FACT_ORDERS[[#This Row],[ProductPrice]]*FACT_ORDERS[[#This Row],[Quantity]]</f>
        <v>1632</v>
      </c>
      <c r="K2496" s="12" t="str">
        <f>VLOOKUP(C:C,DIM_CUSTOMERS!A:G,7,FALSE)</f>
        <v>USA</v>
      </c>
      <c r="L2496" s="30" cm="1">
        <f t="array" ref="L2496">_xlfn.IFS(
    AND(FACT_ORDERS[[#This Row],[DeliveryMehtod]]="shippment",FACT_ORDERS[[#This Row],[TotalAmount]]&gt;=200), 0,
    AND(FACT_ORDERS[[#This Row],[DeliveryMehtod]]="pickup"), 15,
    AND(FACT_ORDERS[[#This Row],[DeliveryMehtod]]="shippment",FACT_ORDERS[[#This Row],[TotalAmount]]&lt;200), 35
)</f>
        <v>15</v>
      </c>
      <c r="M2496" s="12" t="str" cm="1">
        <f t="array" ref="M2496">_xlfn.IFS(
    SUMIFS(FACT_ORDERS[TotalAmount], FACT_ORDERS[WD_CUSTOMERS],FACT_ORDERS[[#This Row],[WD_CUSTOMERS]])&gt;=15000, "VIP",
    SUMIFS(FACT_ORDERS[TotalAmount], FACT_ORDERS[WD_CUSTOMERS],FACT_ORDERS[[#This Row],[WD_CUSTOMERS]])&gt;=8000, "Premium",
    TRUE, "Regular"
)</f>
        <v>Premium</v>
      </c>
      <c r="N2496" s="32" cm="1">
        <f t="array" ref="N2496">_xlfn.IFS(
   FACT_ORDERS[[#This Row],[TypeOfClient]]="VIP", 0.2,
   FACT_ORDERS[[#This Row],[TypeOfClient]]="Premium", 0.1,
   TRUE, 0
)</f>
        <v>0.1</v>
      </c>
      <c r="O2496" s="31" cm="1">
        <f t="array" ref="O2496">_xlfn.IFS(
   FACT_ORDERS[[#This Row],[TotalAmount]]&gt;1500, 0.15,
   FACT_ORDERS[[#This Row],[TotalAmount]]&gt;1000, 0.1,
   FACT_ORDERS[[#This Row],[TotalAmount]]&gt;500, 0.05,
   TRUE, 0
)</f>
        <v>0.15</v>
      </c>
      <c r="P2496" s="28">
        <f xml:space="preserve"> FACT_ORDERS[[#This Row],[TotalAmount]] * (1 - (FACT_ORDERS[[#This Row],[ClientDiscount]] + FACT_ORDERS[[#This Row],[OrderDiscount]]) )</f>
        <v>1224</v>
      </c>
      <c r="Q2496" s="28">
        <f>FACT_ORDERS[[#This Row],[TotalAmountWithDiscount]]+FACT_ORDERS[[#This Row],[DeliveryCost]]</f>
        <v>1239</v>
      </c>
      <c r="R2496" s="35">
        <v>45506</v>
      </c>
      <c r="S2496" s="35" t="str">
        <f>IF(NETWORKDAYS(FACT_ORDERS[[#This Row],[Order-Date]], FACT_ORDERS[[#This Row],[ArrivalDate ]]) &gt; 10, "Late", "On Time")</f>
        <v>On Time</v>
      </c>
    </row>
    <row r="2497" spans="1:19" x14ac:dyDescent="0.3">
      <c r="A2497" s="12">
        <v>7495</v>
      </c>
      <c r="B2497" s="12">
        <v>277</v>
      </c>
      <c r="C2497" s="12">
        <v>10157</v>
      </c>
      <c r="D2497" s="12">
        <v>2496</v>
      </c>
      <c r="E2497" s="12" t="s">
        <v>243</v>
      </c>
      <c r="F2497" s="13">
        <v>45497</v>
      </c>
      <c r="G2497" s="26" t="s">
        <v>12956</v>
      </c>
      <c r="H2497" s="12">
        <v>40</v>
      </c>
      <c r="I2497" s="28">
        <f>VLOOKUP(B:B,DIM_PRODUCTS!A:F,5,FALSE)</f>
        <v>19</v>
      </c>
      <c r="J2497" s="28">
        <f>FACT_ORDERS[[#This Row],[ProductPrice]]*FACT_ORDERS[[#This Row],[Quantity]]</f>
        <v>760</v>
      </c>
      <c r="K2497" s="12" t="str">
        <f>VLOOKUP(C:C,DIM_CUSTOMERS!A:G,7,FALSE)</f>
        <v>USA</v>
      </c>
      <c r="L2497" s="30" cm="1">
        <f t="array" ref="L2497">_xlfn.IFS(
    AND(FACT_ORDERS[[#This Row],[DeliveryMehtod]]="shippment",FACT_ORDERS[[#This Row],[TotalAmount]]&gt;=200), 0,
    AND(FACT_ORDERS[[#This Row],[DeliveryMehtod]]="pickup"), 15,
    AND(FACT_ORDERS[[#This Row],[DeliveryMehtod]]="shippment",FACT_ORDERS[[#This Row],[TotalAmount]]&lt;200), 35
)</f>
        <v>15</v>
      </c>
      <c r="M2497" s="12" t="str" cm="1">
        <f t="array" ref="M2497">_xlfn.IFS(
    SUMIFS(FACT_ORDERS[TotalAmount], FACT_ORDERS[WD_CUSTOMERS],FACT_ORDERS[[#This Row],[WD_CUSTOMERS]])&gt;=15000, "VIP",
    SUMIFS(FACT_ORDERS[TotalAmount], FACT_ORDERS[WD_CUSTOMERS],FACT_ORDERS[[#This Row],[WD_CUSTOMERS]])&gt;=8000, "Premium",
    TRUE, "Regular"
)</f>
        <v>Premium</v>
      </c>
      <c r="N2497" s="32" cm="1">
        <f t="array" ref="N2497">_xlfn.IFS(
   FACT_ORDERS[[#This Row],[TypeOfClient]]="VIP", 0.2,
   FACT_ORDERS[[#This Row],[TypeOfClient]]="Premium", 0.1,
   TRUE, 0
)</f>
        <v>0.1</v>
      </c>
      <c r="O2497" s="31" cm="1">
        <f t="array" ref="O2497">_xlfn.IFS(
   FACT_ORDERS[[#This Row],[TotalAmount]]&gt;1500, 0.15,
   FACT_ORDERS[[#This Row],[TotalAmount]]&gt;1000, 0.1,
   FACT_ORDERS[[#This Row],[TotalAmount]]&gt;500, 0.05,
   TRUE, 0
)</f>
        <v>0.05</v>
      </c>
      <c r="P2497" s="28">
        <f xml:space="preserve"> FACT_ORDERS[[#This Row],[TotalAmount]] * (1 - (FACT_ORDERS[[#This Row],[ClientDiscount]] + FACT_ORDERS[[#This Row],[OrderDiscount]]) )</f>
        <v>646</v>
      </c>
      <c r="Q2497" s="28">
        <f>FACT_ORDERS[[#This Row],[TotalAmountWithDiscount]]+FACT_ORDERS[[#This Row],[DeliveryCost]]</f>
        <v>661</v>
      </c>
      <c r="R2497" s="35">
        <v>45508</v>
      </c>
      <c r="S2497" s="35" t="str">
        <f>IF(NETWORKDAYS(FACT_ORDERS[[#This Row],[Order-Date]], FACT_ORDERS[[#This Row],[ArrivalDate ]]) &gt; 10, "Late", "On Time")</f>
        <v>On Time</v>
      </c>
    </row>
    <row r="2498" spans="1:19" x14ac:dyDescent="0.3">
      <c r="A2498" s="12">
        <v>7496</v>
      </c>
      <c r="B2498" s="12">
        <v>243</v>
      </c>
      <c r="C2498" s="12">
        <v>10157</v>
      </c>
      <c r="D2498" s="12">
        <v>2497</v>
      </c>
      <c r="E2498" s="12" t="s">
        <v>244</v>
      </c>
      <c r="F2498" s="13">
        <v>45497</v>
      </c>
      <c r="G2498" s="26" t="s">
        <v>3535</v>
      </c>
      <c r="H2498" s="12">
        <v>42</v>
      </c>
      <c r="I2498" s="28">
        <f>VLOOKUP(B:B,DIM_PRODUCTS!A:F,5,FALSE)</f>
        <v>22</v>
      </c>
      <c r="J2498" s="28">
        <f>FACT_ORDERS[[#This Row],[ProductPrice]]*FACT_ORDERS[[#This Row],[Quantity]]</f>
        <v>924</v>
      </c>
      <c r="K2498" s="12" t="str">
        <f>VLOOKUP(C:C,DIM_CUSTOMERS!A:G,7,FALSE)</f>
        <v>USA</v>
      </c>
      <c r="L2498" s="30" cm="1">
        <f t="array" ref="L2498">_xlfn.IFS(
    AND(FACT_ORDERS[[#This Row],[DeliveryMehtod]]="shippment",FACT_ORDERS[[#This Row],[TotalAmount]]&gt;=200), 0,
    AND(FACT_ORDERS[[#This Row],[DeliveryMehtod]]="pickup"), 15,
    AND(FACT_ORDERS[[#This Row],[DeliveryMehtod]]="shippment",FACT_ORDERS[[#This Row],[TotalAmount]]&lt;200), 35
)</f>
        <v>0</v>
      </c>
      <c r="M2498" s="12" t="str" cm="1">
        <f t="array" ref="M2498">_xlfn.IFS(
    SUMIFS(FACT_ORDERS[TotalAmount], FACT_ORDERS[WD_CUSTOMERS],FACT_ORDERS[[#This Row],[WD_CUSTOMERS]])&gt;=15000, "VIP",
    SUMIFS(FACT_ORDERS[TotalAmount], FACT_ORDERS[WD_CUSTOMERS],FACT_ORDERS[[#This Row],[WD_CUSTOMERS]])&gt;=8000, "Premium",
    TRUE, "Regular"
)</f>
        <v>Premium</v>
      </c>
      <c r="N2498" s="32" cm="1">
        <f t="array" ref="N2498">_xlfn.IFS(
   FACT_ORDERS[[#This Row],[TypeOfClient]]="VIP", 0.2,
   FACT_ORDERS[[#This Row],[TypeOfClient]]="Premium", 0.1,
   TRUE, 0
)</f>
        <v>0.1</v>
      </c>
      <c r="O2498" s="31" cm="1">
        <f t="array" ref="O2498">_xlfn.IFS(
   FACT_ORDERS[[#This Row],[TotalAmount]]&gt;1500, 0.15,
   FACT_ORDERS[[#This Row],[TotalAmount]]&gt;1000, 0.1,
   FACT_ORDERS[[#This Row],[TotalAmount]]&gt;500, 0.05,
   TRUE, 0
)</f>
        <v>0.05</v>
      </c>
      <c r="P2498" s="28">
        <f xml:space="preserve"> FACT_ORDERS[[#This Row],[TotalAmount]] * (1 - (FACT_ORDERS[[#This Row],[ClientDiscount]] + FACT_ORDERS[[#This Row],[OrderDiscount]]) )</f>
        <v>785.4</v>
      </c>
      <c r="Q2498" s="28">
        <f>FACT_ORDERS[[#This Row],[TotalAmountWithDiscount]]+FACT_ORDERS[[#This Row],[DeliveryCost]]</f>
        <v>785.4</v>
      </c>
      <c r="R2498" s="35">
        <v>45506</v>
      </c>
      <c r="S2498" s="35" t="str">
        <f>IF(NETWORKDAYS(FACT_ORDERS[[#This Row],[Order-Date]], FACT_ORDERS[[#This Row],[ArrivalDate ]]) &gt; 10, "Late", "On Time")</f>
        <v>On Time</v>
      </c>
    </row>
    <row r="2499" spans="1:19" x14ac:dyDescent="0.3">
      <c r="A2499" s="12">
        <v>7497</v>
      </c>
      <c r="B2499" s="12">
        <v>236</v>
      </c>
      <c r="C2499" s="12">
        <v>10157</v>
      </c>
      <c r="D2499" s="12">
        <v>2498</v>
      </c>
      <c r="E2499" s="12" t="s">
        <v>244</v>
      </c>
      <c r="F2499" s="13">
        <v>45497</v>
      </c>
      <c r="G2499" s="26" t="s">
        <v>12957</v>
      </c>
      <c r="H2499" s="12">
        <v>28</v>
      </c>
      <c r="I2499" s="28">
        <f>VLOOKUP(B:B,DIM_PRODUCTS!A:F,5,FALSE)</f>
        <v>12</v>
      </c>
      <c r="J2499" s="28">
        <f>FACT_ORDERS[[#This Row],[ProductPrice]]*FACT_ORDERS[[#This Row],[Quantity]]</f>
        <v>336</v>
      </c>
      <c r="K2499" s="12" t="str">
        <f>VLOOKUP(C:C,DIM_CUSTOMERS!A:G,7,FALSE)</f>
        <v>USA</v>
      </c>
      <c r="L2499" s="30" cm="1">
        <f t="array" ref="L2499">_xlfn.IFS(
    AND(FACT_ORDERS[[#This Row],[DeliveryMehtod]]="shippment",FACT_ORDERS[[#This Row],[TotalAmount]]&gt;=200), 0,
    AND(FACT_ORDERS[[#This Row],[DeliveryMehtod]]="pickup"), 15,
    AND(FACT_ORDERS[[#This Row],[DeliveryMehtod]]="shippment",FACT_ORDERS[[#This Row],[TotalAmount]]&lt;200), 35
)</f>
        <v>0</v>
      </c>
      <c r="M2499" s="12" t="str" cm="1">
        <f t="array" ref="M2499">_xlfn.IFS(
    SUMIFS(FACT_ORDERS[TotalAmount], FACT_ORDERS[WD_CUSTOMERS],FACT_ORDERS[[#This Row],[WD_CUSTOMERS]])&gt;=15000, "VIP",
    SUMIFS(FACT_ORDERS[TotalAmount], FACT_ORDERS[WD_CUSTOMERS],FACT_ORDERS[[#This Row],[WD_CUSTOMERS]])&gt;=8000, "Premium",
    TRUE, "Regular"
)</f>
        <v>Premium</v>
      </c>
      <c r="N2499" s="32" cm="1">
        <f t="array" ref="N2499">_xlfn.IFS(
   FACT_ORDERS[[#This Row],[TypeOfClient]]="VIP", 0.2,
   FACT_ORDERS[[#This Row],[TypeOfClient]]="Premium", 0.1,
   TRUE, 0
)</f>
        <v>0.1</v>
      </c>
      <c r="O2499" s="31" cm="1">
        <f t="array" ref="O2499">_xlfn.IFS(
   FACT_ORDERS[[#This Row],[TotalAmount]]&gt;1500, 0.15,
   FACT_ORDERS[[#This Row],[TotalAmount]]&gt;1000, 0.1,
   FACT_ORDERS[[#This Row],[TotalAmount]]&gt;500, 0.05,
   TRUE, 0
)</f>
        <v>0</v>
      </c>
      <c r="P2499" s="28">
        <f xml:space="preserve"> FACT_ORDERS[[#This Row],[TotalAmount]] * (1 - (FACT_ORDERS[[#This Row],[ClientDiscount]] + FACT_ORDERS[[#This Row],[OrderDiscount]]) )</f>
        <v>302.40000000000003</v>
      </c>
      <c r="Q2499" s="28">
        <f>FACT_ORDERS[[#This Row],[TotalAmountWithDiscount]]+FACT_ORDERS[[#This Row],[DeliveryCost]]</f>
        <v>302.40000000000003</v>
      </c>
      <c r="R2499" s="35">
        <v>45504</v>
      </c>
      <c r="S2499" s="35" t="str">
        <f>IF(NETWORKDAYS(FACT_ORDERS[[#This Row],[Order-Date]], FACT_ORDERS[[#This Row],[ArrivalDate ]]) &gt; 10, "Late", "On Time")</f>
        <v>On Time</v>
      </c>
    </row>
    <row r="2500" spans="1:19" x14ac:dyDescent="0.3">
      <c r="A2500" s="12">
        <v>7498</v>
      </c>
      <c r="B2500" s="12">
        <v>284</v>
      </c>
      <c r="C2500" s="12">
        <v>10157</v>
      </c>
      <c r="D2500" s="12">
        <v>2499</v>
      </c>
      <c r="E2500" s="12" t="s">
        <v>244</v>
      </c>
      <c r="F2500" s="13">
        <v>45541</v>
      </c>
      <c r="G2500" s="26" t="s">
        <v>12958</v>
      </c>
      <c r="H2500" s="12">
        <v>27</v>
      </c>
      <c r="I2500" s="28">
        <f>VLOOKUP(B:B,DIM_PRODUCTS!A:F,5,FALSE)</f>
        <v>32</v>
      </c>
      <c r="J2500" s="28">
        <f>FACT_ORDERS[[#This Row],[ProductPrice]]*FACT_ORDERS[[#This Row],[Quantity]]</f>
        <v>864</v>
      </c>
      <c r="K2500" s="12" t="str">
        <f>VLOOKUP(C:C,DIM_CUSTOMERS!A:G,7,FALSE)</f>
        <v>USA</v>
      </c>
      <c r="L2500" s="30" cm="1">
        <f t="array" ref="L2500">_xlfn.IFS(
    AND(FACT_ORDERS[[#This Row],[DeliveryMehtod]]="shippment",FACT_ORDERS[[#This Row],[TotalAmount]]&gt;=200), 0,
    AND(FACT_ORDERS[[#This Row],[DeliveryMehtod]]="pickup"), 15,
    AND(FACT_ORDERS[[#This Row],[DeliveryMehtod]]="shippment",FACT_ORDERS[[#This Row],[TotalAmount]]&lt;200), 35
)</f>
        <v>0</v>
      </c>
      <c r="M2500" s="12" t="str" cm="1">
        <f t="array" ref="M2500">_xlfn.IFS(
    SUMIFS(FACT_ORDERS[TotalAmount], FACT_ORDERS[WD_CUSTOMERS],FACT_ORDERS[[#This Row],[WD_CUSTOMERS]])&gt;=15000, "VIP",
    SUMIFS(FACT_ORDERS[TotalAmount], FACT_ORDERS[WD_CUSTOMERS],FACT_ORDERS[[#This Row],[WD_CUSTOMERS]])&gt;=8000, "Premium",
    TRUE, "Regular"
)</f>
        <v>Premium</v>
      </c>
      <c r="N2500" s="32" cm="1">
        <f t="array" ref="N2500">_xlfn.IFS(
   FACT_ORDERS[[#This Row],[TypeOfClient]]="VIP", 0.2,
   FACT_ORDERS[[#This Row],[TypeOfClient]]="Premium", 0.1,
   TRUE, 0
)</f>
        <v>0.1</v>
      </c>
      <c r="O2500" s="31" cm="1">
        <f t="array" ref="O2500">_xlfn.IFS(
   FACT_ORDERS[[#This Row],[TotalAmount]]&gt;1500, 0.15,
   FACT_ORDERS[[#This Row],[TotalAmount]]&gt;1000, 0.1,
   FACT_ORDERS[[#This Row],[TotalAmount]]&gt;500, 0.05,
   TRUE, 0
)</f>
        <v>0.05</v>
      </c>
      <c r="P2500" s="28">
        <f xml:space="preserve"> FACT_ORDERS[[#This Row],[TotalAmount]] * (1 - (FACT_ORDERS[[#This Row],[ClientDiscount]] + FACT_ORDERS[[#This Row],[OrderDiscount]]) )</f>
        <v>734.4</v>
      </c>
      <c r="Q2500" s="28">
        <f>FACT_ORDERS[[#This Row],[TotalAmountWithDiscount]]+FACT_ORDERS[[#This Row],[DeliveryCost]]</f>
        <v>734.4</v>
      </c>
      <c r="R2500" s="35">
        <v>45550</v>
      </c>
      <c r="S2500" s="35" t="str">
        <f>IF(NETWORKDAYS(FACT_ORDERS[[#This Row],[Order-Date]], FACT_ORDERS[[#This Row],[ArrivalDate ]]) &gt; 10, "Late", "On Time")</f>
        <v>On Time</v>
      </c>
    </row>
    <row r="2501" spans="1:19" x14ac:dyDescent="0.3">
      <c r="A2501" s="12">
        <v>7499</v>
      </c>
      <c r="B2501" s="12">
        <v>277</v>
      </c>
      <c r="C2501" s="12">
        <v>10157</v>
      </c>
      <c r="D2501" s="12">
        <v>2500</v>
      </c>
      <c r="E2501" s="12" t="s">
        <v>243</v>
      </c>
      <c r="F2501" s="13">
        <v>45541</v>
      </c>
      <c r="G2501" s="26" t="s">
        <v>12959</v>
      </c>
      <c r="H2501" s="12">
        <v>45</v>
      </c>
      <c r="I2501" s="28">
        <f>VLOOKUP(B:B,DIM_PRODUCTS!A:F,5,FALSE)</f>
        <v>19</v>
      </c>
      <c r="J2501" s="28">
        <f>FACT_ORDERS[[#This Row],[ProductPrice]]*FACT_ORDERS[[#This Row],[Quantity]]</f>
        <v>855</v>
      </c>
      <c r="K2501" s="12" t="str">
        <f>VLOOKUP(C:C,DIM_CUSTOMERS!A:G,7,FALSE)</f>
        <v>USA</v>
      </c>
      <c r="L2501" s="30" cm="1">
        <f t="array" ref="L2501">_xlfn.IFS(
    AND(FACT_ORDERS[[#This Row],[DeliveryMehtod]]="shippment",FACT_ORDERS[[#This Row],[TotalAmount]]&gt;=200), 0,
    AND(FACT_ORDERS[[#This Row],[DeliveryMehtod]]="pickup"), 15,
    AND(FACT_ORDERS[[#This Row],[DeliveryMehtod]]="shippment",FACT_ORDERS[[#This Row],[TotalAmount]]&lt;200), 35
)</f>
        <v>15</v>
      </c>
      <c r="M2501" s="12" t="str" cm="1">
        <f t="array" ref="M2501">_xlfn.IFS(
    SUMIFS(FACT_ORDERS[TotalAmount], FACT_ORDERS[WD_CUSTOMERS],FACT_ORDERS[[#This Row],[WD_CUSTOMERS]])&gt;=15000, "VIP",
    SUMIFS(FACT_ORDERS[TotalAmount], FACT_ORDERS[WD_CUSTOMERS],FACT_ORDERS[[#This Row],[WD_CUSTOMERS]])&gt;=8000, "Premium",
    TRUE, "Regular"
)</f>
        <v>Premium</v>
      </c>
      <c r="N2501" s="32" cm="1">
        <f t="array" ref="N2501">_xlfn.IFS(
   FACT_ORDERS[[#This Row],[TypeOfClient]]="VIP", 0.2,
   FACT_ORDERS[[#This Row],[TypeOfClient]]="Premium", 0.1,
   TRUE, 0
)</f>
        <v>0.1</v>
      </c>
      <c r="O2501" s="31" cm="1">
        <f t="array" ref="O2501">_xlfn.IFS(
   FACT_ORDERS[[#This Row],[TotalAmount]]&gt;1500, 0.15,
   FACT_ORDERS[[#This Row],[TotalAmount]]&gt;1000, 0.1,
   FACT_ORDERS[[#This Row],[TotalAmount]]&gt;500, 0.05,
   TRUE, 0
)</f>
        <v>0.05</v>
      </c>
      <c r="P2501" s="28">
        <f xml:space="preserve"> FACT_ORDERS[[#This Row],[TotalAmount]] * (1 - (FACT_ORDERS[[#This Row],[ClientDiscount]] + FACT_ORDERS[[#This Row],[OrderDiscount]]) )</f>
        <v>726.75</v>
      </c>
      <c r="Q2501" s="28">
        <f>FACT_ORDERS[[#This Row],[TotalAmountWithDiscount]]+FACT_ORDERS[[#This Row],[DeliveryCost]]</f>
        <v>741.75</v>
      </c>
      <c r="R2501" s="35">
        <v>45549</v>
      </c>
      <c r="S2501" s="35" t="str">
        <f>IF(NETWORKDAYS(FACT_ORDERS[[#This Row],[Order-Date]], FACT_ORDERS[[#This Row],[ArrivalDate ]]) &gt; 10, "Late", "On Time")</f>
        <v>On Time</v>
      </c>
    </row>
    <row r="2502" spans="1:19" x14ac:dyDescent="0.3">
      <c r="A2502" s="12">
        <v>7500</v>
      </c>
      <c r="B2502" s="12">
        <v>236</v>
      </c>
      <c r="C2502" s="12">
        <v>10157</v>
      </c>
      <c r="D2502" s="12">
        <v>2501</v>
      </c>
      <c r="E2502" s="12" t="s">
        <v>244</v>
      </c>
      <c r="F2502" s="13">
        <v>45541</v>
      </c>
      <c r="G2502" s="26" t="s">
        <v>12960</v>
      </c>
      <c r="H2502" s="12">
        <v>34</v>
      </c>
      <c r="I2502" s="28">
        <f>VLOOKUP(B:B,DIM_PRODUCTS!A:F,5,FALSE)</f>
        <v>12</v>
      </c>
      <c r="J2502" s="28">
        <f>FACT_ORDERS[[#This Row],[ProductPrice]]*FACT_ORDERS[[#This Row],[Quantity]]</f>
        <v>408</v>
      </c>
      <c r="K2502" s="12" t="str">
        <f>VLOOKUP(C:C,DIM_CUSTOMERS!A:G,7,FALSE)</f>
        <v>USA</v>
      </c>
      <c r="L2502" s="30" cm="1">
        <f t="array" ref="L2502">_xlfn.IFS(
    AND(FACT_ORDERS[[#This Row],[DeliveryMehtod]]="shippment",FACT_ORDERS[[#This Row],[TotalAmount]]&gt;=200), 0,
    AND(FACT_ORDERS[[#This Row],[DeliveryMehtod]]="pickup"), 15,
    AND(FACT_ORDERS[[#This Row],[DeliveryMehtod]]="shippment",FACT_ORDERS[[#This Row],[TotalAmount]]&lt;200), 35
)</f>
        <v>0</v>
      </c>
      <c r="M2502" s="12" t="str" cm="1">
        <f t="array" ref="M2502">_xlfn.IFS(
    SUMIFS(FACT_ORDERS[TotalAmount], FACT_ORDERS[WD_CUSTOMERS],FACT_ORDERS[[#This Row],[WD_CUSTOMERS]])&gt;=15000, "VIP",
    SUMIFS(FACT_ORDERS[TotalAmount], FACT_ORDERS[WD_CUSTOMERS],FACT_ORDERS[[#This Row],[WD_CUSTOMERS]])&gt;=8000, "Premium",
    TRUE, "Regular"
)</f>
        <v>Premium</v>
      </c>
      <c r="N2502" s="32" cm="1">
        <f t="array" ref="N2502">_xlfn.IFS(
   FACT_ORDERS[[#This Row],[TypeOfClient]]="VIP", 0.2,
   FACT_ORDERS[[#This Row],[TypeOfClient]]="Premium", 0.1,
   TRUE, 0
)</f>
        <v>0.1</v>
      </c>
      <c r="O2502" s="31" cm="1">
        <f t="array" ref="O2502">_xlfn.IFS(
   FACT_ORDERS[[#This Row],[TotalAmount]]&gt;1500, 0.15,
   FACT_ORDERS[[#This Row],[TotalAmount]]&gt;1000, 0.1,
   FACT_ORDERS[[#This Row],[TotalAmount]]&gt;500, 0.05,
   TRUE, 0
)</f>
        <v>0</v>
      </c>
      <c r="P2502" s="28">
        <f xml:space="preserve"> FACT_ORDERS[[#This Row],[TotalAmount]] * (1 - (FACT_ORDERS[[#This Row],[ClientDiscount]] + FACT_ORDERS[[#This Row],[OrderDiscount]]) )</f>
        <v>367.2</v>
      </c>
      <c r="Q2502" s="28">
        <f>FACT_ORDERS[[#This Row],[TotalAmountWithDiscount]]+FACT_ORDERS[[#This Row],[DeliveryCost]]</f>
        <v>367.2</v>
      </c>
      <c r="R2502" s="35">
        <v>45549</v>
      </c>
      <c r="S2502" s="35" t="str">
        <f>IF(NETWORKDAYS(FACT_ORDERS[[#This Row],[Order-Date]], FACT_ORDERS[[#This Row],[ArrivalDate ]]) &gt; 10, "Late", "On Time")</f>
        <v>On Time</v>
      </c>
    </row>
    <row r="2503" spans="1:19" x14ac:dyDescent="0.3">
      <c r="A2503" s="12">
        <v>7501</v>
      </c>
      <c r="B2503" s="12">
        <v>287</v>
      </c>
      <c r="C2503" s="12">
        <v>10356</v>
      </c>
      <c r="D2503" s="12">
        <v>2502</v>
      </c>
      <c r="E2503" s="12" t="s">
        <v>244</v>
      </c>
      <c r="F2503" s="13">
        <v>45301</v>
      </c>
      <c r="G2503" s="26" t="s">
        <v>12961</v>
      </c>
      <c r="H2503" s="12">
        <v>26</v>
      </c>
      <c r="I2503" s="28">
        <f>VLOOKUP(B:B,DIM_PRODUCTS!A:F,5,FALSE)</f>
        <v>13</v>
      </c>
      <c r="J2503" s="28">
        <f>FACT_ORDERS[[#This Row],[ProductPrice]]*FACT_ORDERS[[#This Row],[Quantity]]</f>
        <v>338</v>
      </c>
      <c r="K2503" s="12" t="str">
        <f>VLOOKUP(C:C,DIM_CUSTOMERS!A:G,7,FALSE)</f>
        <v>USA</v>
      </c>
      <c r="L2503" s="30" cm="1">
        <f t="array" ref="L2503">_xlfn.IFS(
    AND(FACT_ORDERS[[#This Row],[DeliveryMehtod]]="shippment",FACT_ORDERS[[#This Row],[TotalAmount]]&gt;=200), 0,
    AND(FACT_ORDERS[[#This Row],[DeliveryMehtod]]="pickup"), 15,
    AND(FACT_ORDERS[[#This Row],[DeliveryMehtod]]="shippment",FACT_ORDERS[[#This Row],[TotalAmount]]&lt;200), 35
)</f>
        <v>0</v>
      </c>
      <c r="M2503" s="12" t="str" cm="1">
        <f t="array" ref="M2503">_xlfn.IFS(
    SUMIFS(FACT_ORDERS[TotalAmount], FACT_ORDERS[WD_CUSTOMERS],FACT_ORDERS[[#This Row],[WD_CUSTOMERS]])&gt;=15000, "VIP",
    SUMIFS(FACT_ORDERS[TotalAmount], FACT_ORDERS[WD_CUSTOMERS],FACT_ORDERS[[#This Row],[WD_CUSTOMERS]])&gt;=8000, "Premium",
    TRUE, "Regular"
)</f>
        <v>Premium</v>
      </c>
      <c r="N2503" s="32" cm="1">
        <f t="array" ref="N2503">_xlfn.IFS(
   FACT_ORDERS[[#This Row],[TypeOfClient]]="VIP", 0.2,
   FACT_ORDERS[[#This Row],[TypeOfClient]]="Premium", 0.1,
   TRUE, 0
)</f>
        <v>0.1</v>
      </c>
      <c r="O2503" s="31" cm="1">
        <f t="array" ref="O2503">_xlfn.IFS(
   FACT_ORDERS[[#This Row],[TotalAmount]]&gt;1500, 0.15,
   FACT_ORDERS[[#This Row],[TotalAmount]]&gt;1000, 0.1,
   FACT_ORDERS[[#This Row],[TotalAmount]]&gt;500, 0.05,
   TRUE, 0
)</f>
        <v>0</v>
      </c>
      <c r="P2503" s="28">
        <f xml:space="preserve"> FACT_ORDERS[[#This Row],[TotalAmount]] * (1 - (FACT_ORDERS[[#This Row],[ClientDiscount]] + FACT_ORDERS[[#This Row],[OrderDiscount]]) )</f>
        <v>304.2</v>
      </c>
      <c r="Q2503" s="28">
        <f>FACT_ORDERS[[#This Row],[TotalAmountWithDiscount]]+FACT_ORDERS[[#This Row],[DeliveryCost]]</f>
        <v>304.2</v>
      </c>
      <c r="R2503" s="35">
        <v>45308</v>
      </c>
      <c r="S2503" s="35" t="str">
        <f>IF(NETWORKDAYS(FACT_ORDERS[[#This Row],[Order-Date]], FACT_ORDERS[[#This Row],[ArrivalDate ]]) &gt; 10, "Late", "On Time")</f>
        <v>On Time</v>
      </c>
    </row>
    <row r="2504" spans="1:19" x14ac:dyDescent="0.3">
      <c r="A2504" s="12">
        <v>7502</v>
      </c>
      <c r="B2504" s="12">
        <v>243</v>
      </c>
      <c r="C2504" s="12">
        <v>10356</v>
      </c>
      <c r="D2504" s="12">
        <v>2503</v>
      </c>
      <c r="E2504" s="12" t="s">
        <v>243</v>
      </c>
      <c r="F2504" s="13">
        <v>45301</v>
      </c>
      <c r="G2504" s="26" t="s">
        <v>12962</v>
      </c>
      <c r="H2504" s="12">
        <v>43</v>
      </c>
      <c r="I2504" s="28">
        <f>VLOOKUP(B:B,DIM_PRODUCTS!A:F,5,FALSE)</f>
        <v>22</v>
      </c>
      <c r="J2504" s="28">
        <f>FACT_ORDERS[[#This Row],[ProductPrice]]*FACT_ORDERS[[#This Row],[Quantity]]</f>
        <v>946</v>
      </c>
      <c r="K2504" s="12" t="str">
        <f>VLOOKUP(C:C,DIM_CUSTOMERS!A:G,7,FALSE)</f>
        <v>USA</v>
      </c>
      <c r="L2504" s="30" cm="1">
        <f t="array" ref="L2504">_xlfn.IFS(
    AND(FACT_ORDERS[[#This Row],[DeliveryMehtod]]="shippment",FACT_ORDERS[[#This Row],[TotalAmount]]&gt;=200), 0,
    AND(FACT_ORDERS[[#This Row],[DeliveryMehtod]]="pickup"), 15,
    AND(FACT_ORDERS[[#This Row],[DeliveryMehtod]]="shippment",FACT_ORDERS[[#This Row],[TotalAmount]]&lt;200), 35
)</f>
        <v>15</v>
      </c>
      <c r="M2504" s="12" t="str" cm="1">
        <f t="array" ref="M2504">_xlfn.IFS(
    SUMIFS(FACT_ORDERS[TotalAmount], FACT_ORDERS[WD_CUSTOMERS],FACT_ORDERS[[#This Row],[WD_CUSTOMERS]])&gt;=15000, "VIP",
    SUMIFS(FACT_ORDERS[TotalAmount], FACT_ORDERS[WD_CUSTOMERS],FACT_ORDERS[[#This Row],[WD_CUSTOMERS]])&gt;=8000, "Premium",
    TRUE, "Regular"
)</f>
        <v>Premium</v>
      </c>
      <c r="N2504" s="32" cm="1">
        <f t="array" ref="N2504">_xlfn.IFS(
   FACT_ORDERS[[#This Row],[TypeOfClient]]="VIP", 0.2,
   FACT_ORDERS[[#This Row],[TypeOfClient]]="Premium", 0.1,
   TRUE, 0
)</f>
        <v>0.1</v>
      </c>
      <c r="O2504" s="31" cm="1">
        <f t="array" ref="O2504">_xlfn.IFS(
   FACT_ORDERS[[#This Row],[TotalAmount]]&gt;1500, 0.15,
   FACT_ORDERS[[#This Row],[TotalAmount]]&gt;1000, 0.1,
   FACT_ORDERS[[#This Row],[TotalAmount]]&gt;500, 0.05,
   TRUE, 0
)</f>
        <v>0.05</v>
      </c>
      <c r="P2504" s="28">
        <f xml:space="preserve"> FACT_ORDERS[[#This Row],[TotalAmount]] * (1 - (FACT_ORDERS[[#This Row],[ClientDiscount]] + FACT_ORDERS[[#This Row],[OrderDiscount]]) )</f>
        <v>804.1</v>
      </c>
      <c r="Q2504" s="28">
        <f>FACT_ORDERS[[#This Row],[TotalAmountWithDiscount]]+FACT_ORDERS[[#This Row],[DeliveryCost]]</f>
        <v>819.1</v>
      </c>
      <c r="R2504" s="35">
        <v>45312</v>
      </c>
      <c r="S2504" s="35" t="str">
        <f>IF(NETWORKDAYS(FACT_ORDERS[[#This Row],[Order-Date]], FACT_ORDERS[[#This Row],[ArrivalDate ]]) &gt; 10, "Late", "On Time")</f>
        <v>On Time</v>
      </c>
    </row>
    <row r="2505" spans="1:19" x14ac:dyDescent="0.3">
      <c r="A2505" s="12">
        <v>7503</v>
      </c>
      <c r="B2505" s="12">
        <v>287</v>
      </c>
      <c r="C2505" s="12">
        <v>10356</v>
      </c>
      <c r="D2505" s="12">
        <v>2504</v>
      </c>
      <c r="E2505" s="12" t="s">
        <v>243</v>
      </c>
      <c r="F2505" s="13">
        <v>45239</v>
      </c>
      <c r="G2505" s="26" t="s">
        <v>12207</v>
      </c>
      <c r="H2505" s="12">
        <v>23</v>
      </c>
      <c r="I2505" s="28">
        <f>VLOOKUP(B:B,DIM_PRODUCTS!A:F,5,FALSE)</f>
        <v>13</v>
      </c>
      <c r="J2505" s="28">
        <f>FACT_ORDERS[[#This Row],[ProductPrice]]*FACT_ORDERS[[#This Row],[Quantity]]</f>
        <v>299</v>
      </c>
      <c r="K2505" s="12" t="str">
        <f>VLOOKUP(C:C,DIM_CUSTOMERS!A:G,7,FALSE)</f>
        <v>USA</v>
      </c>
      <c r="L2505" s="30" cm="1">
        <f t="array" ref="L2505">_xlfn.IFS(
    AND(FACT_ORDERS[[#This Row],[DeliveryMehtod]]="shippment",FACT_ORDERS[[#This Row],[TotalAmount]]&gt;=200), 0,
    AND(FACT_ORDERS[[#This Row],[DeliveryMehtod]]="pickup"), 15,
    AND(FACT_ORDERS[[#This Row],[DeliveryMehtod]]="shippment",FACT_ORDERS[[#This Row],[TotalAmount]]&lt;200), 35
)</f>
        <v>15</v>
      </c>
      <c r="M2505" s="12" t="str" cm="1">
        <f t="array" ref="M2505">_xlfn.IFS(
    SUMIFS(FACT_ORDERS[TotalAmount], FACT_ORDERS[WD_CUSTOMERS],FACT_ORDERS[[#This Row],[WD_CUSTOMERS]])&gt;=15000, "VIP",
    SUMIFS(FACT_ORDERS[TotalAmount], FACT_ORDERS[WD_CUSTOMERS],FACT_ORDERS[[#This Row],[WD_CUSTOMERS]])&gt;=8000, "Premium",
    TRUE, "Regular"
)</f>
        <v>Premium</v>
      </c>
      <c r="N2505" s="32" cm="1">
        <f t="array" ref="N2505">_xlfn.IFS(
   FACT_ORDERS[[#This Row],[TypeOfClient]]="VIP", 0.2,
   FACT_ORDERS[[#This Row],[TypeOfClient]]="Premium", 0.1,
   TRUE, 0
)</f>
        <v>0.1</v>
      </c>
      <c r="O2505" s="31" cm="1">
        <f t="array" ref="O2505">_xlfn.IFS(
   FACT_ORDERS[[#This Row],[TotalAmount]]&gt;1500, 0.15,
   FACT_ORDERS[[#This Row],[TotalAmount]]&gt;1000, 0.1,
   FACT_ORDERS[[#This Row],[TotalAmount]]&gt;500, 0.05,
   TRUE, 0
)</f>
        <v>0</v>
      </c>
      <c r="P2505" s="28">
        <f xml:space="preserve"> FACT_ORDERS[[#This Row],[TotalAmount]] * (1 - (FACT_ORDERS[[#This Row],[ClientDiscount]] + FACT_ORDERS[[#This Row],[OrderDiscount]]) )</f>
        <v>269.10000000000002</v>
      </c>
      <c r="Q2505" s="28">
        <f>FACT_ORDERS[[#This Row],[TotalAmountWithDiscount]]+FACT_ORDERS[[#This Row],[DeliveryCost]]</f>
        <v>284.10000000000002</v>
      </c>
      <c r="R2505" s="35">
        <v>45247</v>
      </c>
      <c r="S2505" s="35" t="str">
        <f>IF(NETWORKDAYS(FACT_ORDERS[[#This Row],[Order-Date]], FACT_ORDERS[[#This Row],[ArrivalDate ]]) &gt; 10, "Late", "On Time")</f>
        <v>On Time</v>
      </c>
    </row>
    <row r="2506" spans="1:19" x14ac:dyDescent="0.3">
      <c r="A2506" s="12">
        <v>7504</v>
      </c>
      <c r="B2506" s="12">
        <v>243</v>
      </c>
      <c r="C2506" s="12">
        <v>10356</v>
      </c>
      <c r="D2506" s="12">
        <v>2505</v>
      </c>
      <c r="E2506" s="12" t="s">
        <v>243</v>
      </c>
      <c r="F2506" s="13">
        <v>45239</v>
      </c>
      <c r="G2506" s="26" t="s">
        <v>12963</v>
      </c>
      <c r="H2506" s="12">
        <v>49</v>
      </c>
      <c r="I2506" s="28">
        <f>VLOOKUP(B:B,DIM_PRODUCTS!A:F,5,FALSE)</f>
        <v>22</v>
      </c>
      <c r="J2506" s="28">
        <f>FACT_ORDERS[[#This Row],[ProductPrice]]*FACT_ORDERS[[#This Row],[Quantity]]</f>
        <v>1078</v>
      </c>
      <c r="K2506" s="12" t="str">
        <f>VLOOKUP(C:C,DIM_CUSTOMERS!A:G,7,FALSE)</f>
        <v>USA</v>
      </c>
      <c r="L2506" s="30" cm="1">
        <f t="array" ref="L2506">_xlfn.IFS(
    AND(FACT_ORDERS[[#This Row],[DeliveryMehtod]]="shippment",FACT_ORDERS[[#This Row],[TotalAmount]]&gt;=200), 0,
    AND(FACT_ORDERS[[#This Row],[DeliveryMehtod]]="pickup"), 15,
    AND(FACT_ORDERS[[#This Row],[DeliveryMehtod]]="shippment",FACT_ORDERS[[#This Row],[TotalAmount]]&lt;200), 35
)</f>
        <v>15</v>
      </c>
      <c r="M2506" s="12" t="str" cm="1">
        <f t="array" ref="M2506">_xlfn.IFS(
    SUMIFS(FACT_ORDERS[TotalAmount], FACT_ORDERS[WD_CUSTOMERS],FACT_ORDERS[[#This Row],[WD_CUSTOMERS]])&gt;=15000, "VIP",
    SUMIFS(FACT_ORDERS[TotalAmount], FACT_ORDERS[WD_CUSTOMERS],FACT_ORDERS[[#This Row],[WD_CUSTOMERS]])&gt;=8000, "Premium",
    TRUE, "Regular"
)</f>
        <v>Premium</v>
      </c>
      <c r="N2506" s="32" cm="1">
        <f t="array" ref="N2506">_xlfn.IFS(
   FACT_ORDERS[[#This Row],[TypeOfClient]]="VIP", 0.2,
   FACT_ORDERS[[#This Row],[TypeOfClient]]="Premium", 0.1,
   TRUE, 0
)</f>
        <v>0.1</v>
      </c>
      <c r="O2506" s="31" cm="1">
        <f t="array" ref="O2506">_xlfn.IFS(
   FACT_ORDERS[[#This Row],[TotalAmount]]&gt;1500, 0.15,
   FACT_ORDERS[[#This Row],[TotalAmount]]&gt;1000, 0.1,
   FACT_ORDERS[[#This Row],[TotalAmount]]&gt;500, 0.05,
   TRUE, 0
)</f>
        <v>0.1</v>
      </c>
      <c r="P2506" s="28">
        <f xml:space="preserve"> FACT_ORDERS[[#This Row],[TotalAmount]] * (1 - (FACT_ORDERS[[#This Row],[ClientDiscount]] + FACT_ORDERS[[#This Row],[OrderDiscount]]) )</f>
        <v>862.40000000000009</v>
      </c>
      <c r="Q2506" s="28">
        <f>FACT_ORDERS[[#This Row],[TotalAmountWithDiscount]]+FACT_ORDERS[[#This Row],[DeliveryCost]]</f>
        <v>877.40000000000009</v>
      </c>
      <c r="R2506" s="35">
        <v>45248</v>
      </c>
      <c r="S2506" s="35" t="str">
        <f>IF(NETWORKDAYS(FACT_ORDERS[[#This Row],[Order-Date]], FACT_ORDERS[[#This Row],[ArrivalDate ]]) &gt; 10, "Late", "On Time")</f>
        <v>On Time</v>
      </c>
    </row>
    <row r="2507" spans="1:19" x14ac:dyDescent="0.3">
      <c r="A2507" s="12">
        <v>7505</v>
      </c>
      <c r="B2507" s="12">
        <v>287</v>
      </c>
      <c r="C2507" s="12">
        <v>10356</v>
      </c>
      <c r="D2507" s="12">
        <v>2506</v>
      </c>
      <c r="E2507" s="12" t="s">
        <v>243</v>
      </c>
      <c r="F2507" s="13">
        <v>45240</v>
      </c>
      <c r="G2507" s="26" t="s">
        <v>4722</v>
      </c>
      <c r="H2507" s="12">
        <v>26</v>
      </c>
      <c r="I2507" s="28">
        <f>VLOOKUP(B:B,DIM_PRODUCTS!A:F,5,FALSE)</f>
        <v>13</v>
      </c>
      <c r="J2507" s="28">
        <f>FACT_ORDERS[[#This Row],[ProductPrice]]*FACT_ORDERS[[#This Row],[Quantity]]</f>
        <v>338</v>
      </c>
      <c r="K2507" s="12" t="str">
        <f>VLOOKUP(C:C,DIM_CUSTOMERS!A:G,7,FALSE)</f>
        <v>USA</v>
      </c>
      <c r="L2507" s="30" cm="1">
        <f t="array" ref="L2507">_xlfn.IFS(
    AND(FACT_ORDERS[[#This Row],[DeliveryMehtod]]="shippment",FACT_ORDERS[[#This Row],[TotalAmount]]&gt;=200), 0,
    AND(FACT_ORDERS[[#This Row],[DeliveryMehtod]]="pickup"), 15,
    AND(FACT_ORDERS[[#This Row],[DeliveryMehtod]]="shippment",FACT_ORDERS[[#This Row],[TotalAmount]]&lt;200), 35
)</f>
        <v>15</v>
      </c>
      <c r="M2507" s="12" t="str" cm="1">
        <f t="array" ref="M2507">_xlfn.IFS(
    SUMIFS(FACT_ORDERS[TotalAmount], FACT_ORDERS[WD_CUSTOMERS],FACT_ORDERS[[#This Row],[WD_CUSTOMERS]])&gt;=15000, "VIP",
    SUMIFS(FACT_ORDERS[TotalAmount], FACT_ORDERS[WD_CUSTOMERS],FACT_ORDERS[[#This Row],[WD_CUSTOMERS]])&gt;=8000, "Premium",
    TRUE, "Regular"
)</f>
        <v>Premium</v>
      </c>
      <c r="N2507" s="32" cm="1">
        <f t="array" ref="N2507">_xlfn.IFS(
   FACT_ORDERS[[#This Row],[TypeOfClient]]="VIP", 0.2,
   FACT_ORDERS[[#This Row],[TypeOfClient]]="Premium", 0.1,
   TRUE, 0
)</f>
        <v>0.1</v>
      </c>
      <c r="O2507" s="31" cm="1">
        <f t="array" ref="O2507">_xlfn.IFS(
   FACT_ORDERS[[#This Row],[TotalAmount]]&gt;1500, 0.15,
   FACT_ORDERS[[#This Row],[TotalAmount]]&gt;1000, 0.1,
   FACT_ORDERS[[#This Row],[TotalAmount]]&gt;500, 0.05,
   TRUE, 0
)</f>
        <v>0</v>
      </c>
      <c r="P2507" s="28">
        <f xml:space="preserve"> FACT_ORDERS[[#This Row],[TotalAmount]] * (1 - (FACT_ORDERS[[#This Row],[ClientDiscount]] + FACT_ORDERS[[#This Row],[OrderDiscount]]) )</f>
        <v>304.2</v>
      </c>
      <c r="Q2507" s="28">
        <f>FACT_ORDERS[[#This Row],[TotalAmountWithDiscount]]+FACT_ORDERS[[#This Row],[DeliveryCost]]</f>
        <v>319.2</v>
      </c>
      <c r="R2507" s="35">
        <v>45252</v>
      </c>
      <c r="S2507" s="35" t="str">
        <f>IF(NETWORKDAYS(FACT_ORDERS[[#This Row],[Order-Date]], FACT_ORDERS[[#This Row],[ArrivalDate ]]) &gt; 10, "Late", "On Time")</f>
        <v>On Time</v>
      </c>
    </row>
    <row r="2508" spans="1:19" x14ac:dyDescent="0.3">
      <c r="A2508" s="12">
        <v>7506</v>
      </c>
      <c r="B2508" s="12">
        <v>243</v>
      </c>
      <c r="C2508" s="12">
        <v>10356</v>
      </c>
      <c r="D2508" s="12">
        <v>2507</v>
      </c>
      <c r="E2508" s="12" t="s">
        <v>244</v>
      </c>
      <c r="F2508" s="13">
        <v>45240</v>
      </c>
      <c r="G2508" s="26" t="s">
        <v>12964</v>
      </c>
      <c r="H2508" s="12">
        <v>47</v>
      </c>
      <c r="I2508" s="28">
        <f>VLOOKUP(B:B,DIM_PRODUCTS!A:F,5,FALSE)</f>
        <v>22</v>
      </c>
      <c r="J2508" s="28">
        <f>FACT_ORDERS[[#This Row],[ProductPrice]]*FACT_ORDERS[[#This Row],[Quantity]]</f>
        <v>1034</v>
      </c>
      <c r="K2508" s="12" t="str">
        <f>VLOOKUP(C:C,DIM_CUSTOMERS!A:G,7,FALSE)</f>
        <v>USA</v>
      </c>
      <c r="L2508" s="30" cm="1">
        <f t="array" ref="L2508">_xlfn.IFS(
    AND(FACT_ORDERS[[#This Row],[DeliveryMehtod]]="shippment",FACT_ORDERS[[#This Row],[TotalAmount]]&gt;=200), 0,
    AND(FACT_ORDERS[[#This Row],[DeliveryMehtod]]="pickup"), 15,
    AND(FACT_ORDERS[[#This Row],[DeliveryMehtod]]="shippment",FACT_ORDERS[[#This Row],[TotalAmount]]&lt;200), 35
)</f>
        <v>0</v>
      </c>
      <c r="M2508" s="12" t="str" cm="1">
        <f t="array" ref="M2508">_xlfn.IFS(
    SUMIFS(FACT_ORDERS[TotalAmount], FACT_ORDERS[WD_CUSTOMERS],FACT_ORDERS[[#This Row],[WD_CUSTOMERS]])&gt;=15000, "VIP",
    SUMIFS(FACT_ORDERS[TotalAmount], FACT_ORDERS[WD_CUSTOMERS],FACT_ORDERS[[#This Row],[WD_CUSTOMERS]])&gt;=8000, "Premium",
    TRUE, "Regular"
)</f>
        <v>Premium</v>
      </c>
      <c r="N2508" s="32" cm="1">
        <f t="array" ref="N2508">_xlfn.IFS(
   FACT_ORDERS[[#This Row],[TypeOfClient]]="VIP", 0.2,
   FACT_ORDERS[[#This Row],[TypeOfClient]]="Premium", 0.1,
   TRUE, 0
)</f>
        <v>0.1</v>
      </c>
      <c r="O2508" s="31" cm="1">
        <f t="array" ref="O2508">_xlfn.IFS(
   FACT_ORDERS[[#This Row],[TotalAmount]]&gt;1500, 0.15,
   FACT_ORDERS[[#This Row],[TotalAmount]]&gt;1000, 0.1,
   FACT_ORDERS[[#This Row],[TotalAmount]]&gt;500, 0.05,
   TRUE, 0
)</f>
        <v>0.1</v>
      </c>
      <c r="P2508" s="28">
        <f xml:space="preserve"> FACT_ORDERS[[#This Row],[TotalAmount]] * (1 - (FACT_ORDERS[[#This Row],[ClientDiscount]] + FACT_ORDERS[[#This Row],[OrderDiscount]]) )</f>
        <v>827.2</v>
      </c>
      <c r="Q2508" s="28">
        <f>FACT_ORDERS[[#This Row],[TotalAmountWithDiscount]]+FACT_ORDERS[[#This Row],[DeliveryCost]]</f>
        <v>827.2</v>
      </c>
      <c r="R2508" s="35">
        <v>45248</v>
      </c>
      <c r="S2508" s="35" t="str">
        <f>IF(NETWORKDAYS(FACT_ORDERS[[#This Row],[Order-Date]], FACT_ORDERS[[#This Row],[ArrivalDate ]]) &gt; 10, "Late", "On Time")</f>
        <v>On Time</v>
      </c>
    </row>
    <row r="2509" spans="1:19" x14ac:dyDescent="0.3">
      <c r="A2509" s="12">
        <v>7507</v>
      </c>
      <c r="B2509" s="12">
        <v>243</v>
      </c>
      <c r="C2509" s="12">
        <v>10356</v>
      </c>
      <c r="D2509" s="12">
        <v>2508</v>
      </c>
      <c r="E2509" s="12" t="s">
        <v>244</v>
      </c>
      <c r="F2509" s="13">
        <v>45552</v>
      </c>
      <c r="G2509" s="26" t="s">
        <v>12965</v>
      </c>
      <c r="H2509" s="12">
        <v>43</v>
      </c>
      <c r="I2509" s="28">
        <f>VLOOKUP(B:B,DIM_PRODUCTS!A:F,5,FALSE)</f>
        <v>22</v>
      </c>
      <c r="J2509" s="28">
        <f>FACT_ORDERS[[#This Row],[ProductPrice]]*FACT_ORDERS[[#This Row],[Quantity]]</f>
        <v>946</v>
      </c>
      <c r="K2509" s="12" t="str">
        <f>VLOOKUP(C:C,DIM_CUSTOMERS!A:G,7,FALSE)</f>
        <v>USA</v>
      </c>
      <c r="L2509" s="30" cm="1">
        <f t="array" ref="L2509">_xlfn.IFS(
    AND(FACT_ORDERS[[#This Row],[DeliveryMehtod]]="shippment",FACT_ORDERS[[#This Row],[TotalAmount]]&gt;=200), 0,
    AND(FACT_ORDERS[[#This Row],[DeliveryMehtod]]="pickup"), 15,
    AND(FACT_ORDERS[[#This Row],[DeliveryMehtod]]="shippment",FACT_ORDERS[[#This Row],[TotalAmount]]&lt;200), 35
)</f>
        <v>0</v>
      </c>
      <c r="M2509" s="12" t="str" cm="1">
        <f t="array" ref="M2509">_xlfn.IFS(
    SUMIFS(FACT_ORDERS[TotalAmount], FACT_ORDERS[WD_CUSTOMERS],FACT_ORDERS[[#This Row],[WD_CUSTOMERS]])&gt;=15000, "VIP",
    SUMIFS(FACT_ORDERS[TotalAmount], FACT_ORDERS[WD_CUSTOMERS],FACT_ORDERS[[#This Row],[WD_CUSTOMERS]])&gt;=8000, "Premium",
    TRUE, "Regular"
)</f>
        <v>Premium</v>
      </c>
      <c r="N2509" s="32" cm="1">
        <f t="array" ref="N2509">_xlfn.IFS(
   FACT_ORDERS[[#This Row],[TypeOfClient]]="VIP", 0.2,
   FACT_ORDERS[[#This Row],[TypeOfClient]]="Premium", 0.1,
   TRUE, 0
)</f>
        <v>0.1</v>
      </c>
      <c r="O2509" s="31" cm="1">
        <f t="array" ref="O2509">_xlfn.IFS(
   FACT_ORDERS[[#This Row],[TotalAmount]]&gt;1500, 0.15,
   FACT_ORDERS[[#This Row],[TotalAmount]]&gt;1000, 0.1,
   FACT_ORDERS[[#This Row],[TotalAmount]]&gt;500, 0.05,
   TRUE, 0
)</f>
        <v>0.05</v>
      </c>
      <c r="P2509" s="28">
        <f xml:space="preserve"> FACT_ORDERS[[#This Row],[TotalAmount]] * (1 - (FACT_ORDERS[[#This Row],[ClientDiscount]] + FACT_ORDERS[[#This Row],[OrderDiscount]]) )</f>
        <v>804.1</v>
      </c>
      <c r="Q2509" s="28">
        <f>FACT_ORDERS[[#This Row],[TotalAmountWithDiscount]]+FACT_ORDERS[[#This Row],[DeliveryCost]]</f>
        <v>804.1</v>
      </c>
      <c r="R2509" s="35">
        <v>45560</v>
      </c>
      <c r="S2509" s="35" t="str">
        <f>IF(NETWORKDAYS(FACT_ORDERS[[#This Row],[Order-Date]], FACT_ORDERS[[#This Row],[ArrivalDate ]]) &gt; 10, "Late", "On Time")</f>
        <v>On Time</v>
      </c>
    </row>
    <row r="2510" spans="1:19" x14ac:dyDescent="0.3">
      <c r="A2510" s="12">
        <v>7508</v>
      </c>
      <c r="B2510" s="12">
        <v>287</v>
      </c>
      <c r="C2510" s="12">
        <v>10356</v>
      </c>
      <c r="D2510" s="12">
        <v>2509</v>
      </c>
      <c r="E2510" s="12" t="s">
        <v>243</v>
      </c>
      <c r="F2510" s="13">
        <v>45391</v>
      </c>
      <c r="G2510" s="26" t="s">
        <v>4704</v>
      </c>
      <c r="H2510" s="12">
        <v>21</v>
      </c>
      <c r="I2510" s="28">
        <f>VLOOKUP(B:B,DIM_PRODUCTS!A:F,5,FALSE)</f>
        <v>13</v>
      </c>
      <c r="J2510" s="28">
        <f>FACT_ORDERS[[#This Row],[ProductPrice]]*FACT_ORDERS[[#This Row],[Quantity]]</f>
        <v>273</v>
      </c>
      <c r="K2510" s="12" t="str">
        <f>VLOOKUP(C:C,DIM_CUSTOMERS!A:G,7,FALSE)</f>
        <v>USA</v>
      </c>
      <c r="L2510" s="30" cm="1">
        <f t="array" ref="L2510">_xlfn.IFS(
    AND(FACT_ORDERS[[#This Row],[DeliveryMehtod]]="shippment",FACT_ORDERS[[#This Row],[TotalAmount]]&gt;=200), 0,
    AND(FACT_ORDERS[[#This Row],[DeliveryMehtod]]="pickup"), 15,
    AND(FACT_ORDERS[[#This Row],[DeliveryMehtod]]="shippment",FACT_ORDERS[[#This Row],[TotalAmount]]&lt;200), 35
)</f>
        <v>15</v>
      </c>
      <c r="M2510" s="12" t="str" cm="1">
        <f t="array" ref="M2510">_xlfn.IFS(
    SUMIFS(FACT_ORDERS[TotalAmount], FACT_ORDERS[WD_CUSTOMERS],FACT_ORDERS[[#This Row],[WD_CUSTOMERS]])&gt;=15000, "VIP",
    SUMIFS(FACT_ORDERS[TotalAmount], FACT_ORDERS[WD_CUSTOMERS],FACT_ORDERS[[#This Row],[WD_CUSTOMERS]])&gt;=8000, "Premium",
    TRUE, "Regular"
)</f>
        <v>Premium</v>
      </c>
      <c r="N2510" s="32" cm="1">
        <f t="array" ref="N2510">_xlfn.IFS(
   FACT_ORDERS[[#This Row],[TypeOfClient]]="VIP", 0.2,
   FACT_ORDERS[[#This Row],[TypeOfClient]]="Premium", 0.1,
   TRUE, 0
)</f>
        <v>0.1</v>
      </c>
      <c r="O2510" s="31" cm="1">
        <f t="array" ref="O2510">_xlfn.IFS(
   FACT_ORDERS[[#This Row],[TotalAmount]]&gt;1500, 0.15,
   FACT_ORDERS[[#This Row],[TotalAmount]]&gt;1000, 0.1,
   FACT_ORDERS[[#This Row],[TotalAmount]]&gt;500, 0.05,
   TRUE, 0
)</f>
        <v>0</v>
      </c>
      <c r="P2510" s="28">
        <f xml:space="preserve"> FACT_ORDERS[[#This Row],[TotalAmount]] * (1 - (FACT_ORDERS[[#This Row],[ClientDiscount]] + FACT_ORDERS[[#This Row],[OrderDiscount]]) )</f>
        <v>245.70000000000002</v>
      </c>
      <c r="Q2510" s="28">
        <f>FACT_ORDERS[[#This Row],[TotalAmountWithDiscount]]+FACT_ORDERS[[#This Row],[DeliveryCost]]</f>
        <v>260.70000000000005</v>
      </c>
      <c r="R2510" s="35">
        <v>45400</v>
      </c>
      <c r="S2510" s="35" t="str">
        <f>IF(NETWORKDAYS(FACT_ORDERS[[#This Row],[Order-Date]], FACT_ORDERS[[#This Row],[ArrivalDate ]]) &gt; 10, "Late", "On Time")</f>
        <v>On Time</v>
      </c>
    </row>
    <row r="2511" spans="1:19" x14ac:dyDescent="0.3">
      <c r="A2511" s="12">
        <v>7509</v>
      </c>
      <c r="B2511" s="12">
        <v>243</v>
      </c>
      <c r="C2511" s="12">
        <v>10356</v>
      </c>
      <c r="D2511" s="12">
        <v>2510</v>
      </c>
      <c r="E2511" s="12" t="s">
        <v>244</v>
      </c>
      <c r="F2511" s="13">
        <v>45391</v>
      </c>
      <c r="G2511" s="26" t="s">
        <v>12966</v>
      </c>
      <c r="H2511" s="12">
        <v>28</v>
      </c>
      <c r="I2511" s="28">
        <f>VLOOKUP(B:B,DIM_PRODUCTS!A:F,5,FALSE)</f>
        <v>22</v>
      </c>
      <c r="J2511" s="28">
        <f>FACT_ORDERS[[#This Row],[ProductPrice]]*FACT_ORDERS[[#This Row],[Quantity]]</f>
        <v>616</v>
      </c>
      <c r="K2511" s="12" t="str">
        <f>VLOOKUP(C:C,DIM_CUSTOMERS!A:G,7,FALSE)</f>
        <v>USA</v>
      </c>
      <c r="L2511" s="30" cm="1">
        <f t="array" ref="L2511">_xlfn.IFS(
    AND(FACT_ORDERS[[#This Row],[DeliveryMehtod]]="shippment",FACT_ORDERS[[#This Row],[TotalAmount]]&gt;=200), 0,
    AND(FACT_ORDERS[[#This Row],[DeliveryMehtod]]="pickup"), 15,
    AND(FACT_ORDERS[[#This Row],[DeliveryMehtod]]="shippment",FACT_ORDERS[[#This Row],[TotalAmount]]&lt;200), 35
)</f>
        <v>0</v>
      </c>
      <c r="M2511" s="12" t="str" cm="1">
        <f t="array" ref="M2511">_xlfn.IFS(
    SUMIFS(FACT_ORDERS[TotalAmount], FACT_ORDERS[WD_CUSTOMERS],FACT_ORDERS[[#This Row],[WD_CUSTOMERS]])&gt;=15000, "VIP",
    SUMIFS(FACT_ORDERS[TotalAmount], FACT_ORDERS[WD_CUSTOMERS],FACT_ORDERS[[#This Row],[WD_CUSTOMERS]])&gt;=8000, "Premium",
    TRUE, "Regular"
)</f>
        <v>Premium</v>
      </c>
      <c r="N2511" s="32" cm="1">
        <f t="array" ref="N2511">_xlfn.IFS(
   FACT_ORDERS[[#This Row],[TypeOfClient]]="VIP", 0.2,
   FACT_ORDERS[[#This Row],[TypeOfClient]]="Premium", 0.1,
   TRUE, 0
)</f>
        <v>0.1</v>
      </c>
      <c r="O2511" s="31" cm="1">
        <f t="array" ref="O2511">_xlfn.IFS(
   FACT_ORDERS[[#This Row],[TotalAmount]]&gt;1500, 0.15,
   FACT_ORDERS[[#This Row],[TotalAmount]]&gt;1000, 0.1,
   FACT_ORDERS[[#This Row],[TotalAmount]]&gt;500, 0.05,
   TRUE, 0
)</f>
        <v>0.05</v>
      </c>
      <c r="P2511" s="28">
        <f xml:space="preserve"> FACT_ORDERS[[#This Row],[TotalAmount]] * (1 - (FACT_ORDERS[[#This Row],[ClientDiscount]] + FACT_ORDERS[[#This Row],[OrderDiscount]]) )</f>
        <v>523.6</v>
      </c>
      <c r="Q2511" s="28">
        <f>FACT_ORDERS[[#This Row],[TotalAmountWithDiscount]]+FACT_ORDERS[[#This Row],[DeliveryCost]]</f>
        <v>523.6</v>
      </c>
      <c r="R2511" s="35">
        <v>45400</v>
      </c>
      <c r="S2511" s="35" t="str">
        <f>IF(NETWORKDAYS(FACT_ORDERS[[#This Row],[Order-Date]], FACT_ORDERS[[#This Row],[ArrivalDate ]]) &gt; 10, "Late", "On Time")</f>
        <v>On Time</v>
      </c>
    </row>
    <row r="2512" spans="1:19" x14ac:dyDescent="0.3">
      <c r="A2512" s="12">
        <v>7510</v>
      </c>
      <c r="B2512" s="12">
        <v>287</v>
      </c>
      <c r="C2512" s="12">
        <v>10356</v>
      </c>
      <c r="D2512" s="12">
        <v>2511</v>
      </c>
      <c r="E2512" s="12" t="s">
        <v>243</v>
      </c>
      <c r="F2512" s="13">
        <v>45440</v>
      </c>
      <c r="G2512" s="26" t="s">
        <v>12967</v>
      </c>
      <c r="H2512" s="12">
        <v>27</v>
      </c>
      <c r="I2512" s="28">
        <f>VLOOKUP(B:B,DIM_PRODUCTS!A:F,5,FALSE)</f>
        <v>13</v>
      </c>
      <c r="J2512" s="28">
        <f>FACT_ORDERS[[#This Row],[ProductPrice]]*FACT_ORDERS[[#This Row],[Quantity]]</f>
        <v>351</v>
      </c>
      <c r="K2512" s="12" t="str">
        <f>VLOOKUP(C:C,DIM_CUSTOMERS!A:G,7,FALSE)</f>
        <v>USA</v>
      </c>
      <c r="L2512" s="30" cm="1">
        <f t="array" ref="L2512">_xlfn.IFS(
    AND(FACT_ORDERS[[#This Row],[DeliveryMehtod]]="shippment",FACT_ORDERS[[#This Row],[TotalAmount]]&gt;=200), 0,
    AND(FACT_ORDERS[[#This Row],[DeliveryMehtod]]="pickup"), 15,
    AND(FACT_ORDERS[[#This Row],[DeliveryMehtod]]="shippment",FACT_ORDERS[[#This Row],[TotalAmount]]&lt;200), 35
)</f>
        <v>15</v>
      </c>
      <c r="M2512" s="12" t="str" cm="1">
        <f t="array" ref="M2512">_xlfn.IFS(
    SUMIFS(FACT_ORDERS[TotalAmount], FACT_ORDERS[WD_CUSTOMERS],FACT_ORDERS[[#This Row],[WD_CUSTOMERS]])&gt;=15000, "VIP",
    SUMIFS(FACT_ORDERS[TotalAmount], FACT_ORDERS[WD_CUSTOMERS],FACT_ORDERS[[#This Row],[WD_CUSTOMERS]])&gt;=8000, "Premium",
    TRUE, "Regular"
)</f>
        <v>Premium</v>
      </c>
      <c r="N2512" s="32" cm="1">
        <f t="array" ref="N2512">_xlfn.IFS(
   FACT_ORDERS[[#This Row],[TypeOfClient]]="VIP", 0.2,
   FACT_ORDERS[[#This Row],[TypeOfClient]]="Premium", 0.1,
   TRUE, 0
)</f>
        <v>0.1</v>
      </c>
      <c r="O2512" s="31" cm="1">
        <f t="array" ref="O2512">_xlfn.IFS(
   FACT_ORDERS[[#This Row],[TotalAmount]]&gt;1500, 0.15,
   FACT_ORDERS[[#This Row],[TotalAmount]]&gt;1000, 0.1,
   FACT_ORDERS[[#This Row],[TotalAmount]]&gt;500, 0.05,
   TRUE, 0
)</f>
        <v>0</v>
      </c>
      <c r="P2512" s="28">
        <f xml:space="preserve"> FACT_ORDERS[[#This Row],[TotalAmount]] * (1 - (FACT_ORDERS[[#This Row],[ClientDiscount]] + FACT_ORDERS[[#This Row],[OrderDiscount]]) )</f>
        <v>315.90000000000003</v>
      </c>
      <c r="Q2512" s="28">
        <f>FACT_ORDERS[[#This Row],[TotalAmountWithDiscount]]+FACT_ORDERS[[#This Row],[DeliveryCost]]</f>
        <v>330.90000000000003</v>
      </c>
      <c r="R2512" s="35">
        <v>45448</v>
      </c>
      <c r="S2512" s="35" t="str">
        <f>IF(NETWORKDAYS(FACT_ORDERS[[#This Row],[Order-Date]], FACT_ORDERS[[#This Row],[ArrivalDate ]]) &gt; 10, "Late", "On Time")</f>
        <v>On Time</v>
      </c>
    </row>
    <row r="2513" spans="1:19" x14ac:dyDescent="0.3">
      <c r="A2513" s="12">
        <v>7511</v>
      </c>
      <c r="B2513" s="12">
        <v>243</v>
      </c>
      <c r="C2513" s="12">
        <v>10356</v>
      </c>
      <c r="D2513" s="12">
        <v>2512</v>
      </c>
      <c r="E2513" s="12" t="s">
        <v>244</v>
      </c>
      <c r="F2513" s="13">
        <v>45440</v>
      </c>
      <c r="G2513" s="26" t="s">
        <v>12968</v>
      </c>
      <c r="H2513" s="12">
        <v>44</v>
      </c>
      <c r="I2513" s="28">
        <f>VLOOKUP(B:B,DIM_PRODUCTS!A:F,5,FALSE)</f>
        <v>22</v>
      </c>
      <c r="J2513" s="28">
        <f>FACT_ORDERS[[#This Row],[ProductPrice]]*FACT_ORDERS[[#This Row],[Quantity]]</f>
        <v>968</v>
      </c>
      <c r="K2513" s="12" t="str">
        <f>VLOOKUP(C:C,DIM_CUSTOMERS!A:G,7,FALSE)</f>
        <v>USA</v>
      </c>
      <c r="L2513" s="30" cm="1">
        <f t="array" ref="L2513">_xlfn.IFS(
    AND(FACT_ORDERS[[#This Row],[DeliveryMehtod]]="shippment",FACT_ORDERS[[#This Row],[TotalAmount]]&gt;=200), 0,
    AND(FACT_ORDERS[[#This Row],[DeliveryMehtod]]="pickup"), 15,
    AND(FACT_ORDERS[[#This Row],[DeliveryMehtod]]="shippment",FACT_ORDERS[[#This Row],[TotalAmount]]&lt;200), 35
)</f>
        <v>0</v>
      </c>
      <c r="M2513" s="12" t="str" cm="1">
        <f t="array" ref="M2513">_xlfn.IFS(
    SUMIFS(FACT_ORDERS[TotalAmount], FACT_ORDERS[WD_CUSTOMERS],FACT_ORDERS[[#This Row],[WD_CUSTOMERS]])&gt;=15000, "VIP",
    SUMIFS(FACT_ORDERS[TotalAmount], FACT_ORDERS[WD_CUSTOMERS],FACT_ORDERS[[#This Row],[WD_CUSTOMERS]])&gt;=8000, "Premium",
    TRUE, "Regular"
)</f>
        <v>Premium</v>
      </c>
      <c r="N2513" s="32" cm="1">
        <f t="array" ref="N2513">_xlfn.IFS(
   FACT_ORDERS[[#This Row],[TypeOfClient]]="VIP", 0.2,
   FACT_ORDERS[[#This Row],[TypeOfClient]]="Premium", 0.1,
   TRUE, 0
)</f>
        <v>0.1</v>
      </c>
      <c r="O2513" s="31" cm="1">
        <f t="array" ref="O2513">_xlfn.IFS(
   FACT_ORDERS[[#This Row],[TotalAmount]]&gt;1500, 0.15,
   FACT_ORDERS[[#This Row],[TotalAmount]]&gt;1000, 0.1,
   FACT_ORDERS[[#This Row],[TotalAmount]]&gt;500, 0.05,
   TRUE, 0
)</f>
        <v>0.05</v>
      </c>
      <c r="P2513" s="28">
        <f xml:space="preserve"> FACT_ORDERS[[#This Row],[TotalAmount]] * (1 - (FACT_ORDERS[[#This Row],[ClientDiscount]] + FACT_ORDERS[[#This Row],[OrderDiscount]]) )</f>
        <v>822.8</v>
      </c>
      <c r="Q2513" s="28">
        <f>FACT_ORDERS[[#This Row],[TotalAmountWithDiscount]]+FACT_ORDERS[[#This Row],[DeliveryCost]]</f>
        <v>822.8</v>
      </c>
      <c r="R2513" s="35">
        <v>45449</v>
      </c>
      <c r="S2513" s="35" t="str">
        <f>IF(NETWORKDAYS(FACT_ORDERS[[#This Row],[Order-Date]], FACT_ORDERS[[#This Row],[ArrivalDate ]]) &gt; 10, "Late", "On Time")</f>
        <v>On Time</v>
      </c>
    </row>
    <row r="2514" spans="1:19" x14ac:dyDescent="0.3">
      <c r="A2514" s="12">
        <v>7512</v>
      </c>
      <c r="B2514" s="12">
        <v>287</v>
      </c>
      <c r="C2514" s="12">
        <v>10356</v>
      </c>
      <c r="D2514" s="12">
        <v>2513</v>
      </c>
      <c r="E2514" s="12" t="s">
        <v>244</v>
      </c>
      <c r="F2514" s="13">
        <v>45444</v>
      </c>
      <c r="G2514" s="26" t="s">
        <v>12969</v>
      </c>
      <c r="H2514" s="12">
        <v>28</v>
      </c>
      <c r="I2514" s="28">
        <f>VLOOKUP(B:B,DIM_PRODUCTS!A:F,5,FALSE)</f>
        <v>13</v>
      </c>
      <c r="J2514" s="28">
        <f>FACT_ORDERS[[#This Row],[ProductPrice]]*FACT_ORDERS[[#This Row],[Quantity]]</f>
        <v>364</v>
      </c>
      <c r="K2514" s="12" t="str">
        <f>VLOOKUP(C:C,DIM_CUSTOMERS!A:G,7,FALSE)</f>
        <v>USA</v>
      </c>
      <c r="L2514" s="30" cm="1">
        <f t="array" ref="L2514">_xlfn.IFS(
    AND(FACT_ORDERS[[#This Row],[DeliveryMehtod]]="shippment",FACT_ORDERS[[#This Row],[TotalAmount]]&gt;=200), 0,
    AND(FACT_ORDERS[[#This Row],[DeliveryMehtod]]="pickup"), 15,
    AND(FACT_ORDERS[[#This Row],[DeliveryMehtod]]="shippment",FACT_ORDERS[[#This Row],[TotalAmount]]&lt;200), 35
)</f>
        <v>0</v>
      </c>
      <c r="M2514" s="12" t="str" cm="1">
        <f t="array" ref="M2514">_xlfn.IFS(
    SUMIFS(FACT_ORDERS[TotalAmount], FACT_ORDERS[WD_CUSTOMERS],FACT_ORDERS[[#This Row],[WD_CUSTOMERS]])&gt;=15000, "VIP",
    SUMIFS(FACT_ORDERS[TotalAmount], FACT_ORDERS[WD_CUSTOMERS],FACT_ORDERS[[#This Row],[WD_CUSTOMERS]])&gt;=8000, "Premium",
    TRUE, "Regular"
)</f>
        <v>Premium</v>
      </c>
      <c r="N2514" s="32" cm="1">
        <f t="array" ref="N2514">_xlfn.IFS(
   FACT_ORDERS[[#This Row],[TypeOfClient]]="VIP", 0.2,
   FACT_ORDERS[[#This Row],[TypeOfClient]]="Premium", 0.1,
   TRUE, 0
)</f>
        <v>0.1</v>
      </c>
      <c r="O2514" s="31" cm="1">
        <f t="array" ref="O2514">_xlfn.IFS(
   FACT_ORDERS[[#This Row],[TotalAmount]]&gt;1500, 0.15,
   FACT_ORDERS[[#This Row],[TotalAmount]]&gt;1000, 0.1,
   FACT_ORDERS[[#This Row],[TotalAmount]]&gt;500, 0.05,
   TRUE, 0
)</f>
        <v>0</v>
      </c>
      <c r="P2514" s="28">
        <f xml:space="preserve"> FACT_ORDERS[[#This Row],[TotalAmount]] * (1 - (FACT_ORDERS[[#This Row],[ClientDiscount]] + FACT_ORDERS[[#This Row],[OrderDiscount]]) )</f>
        <v>327.60000000000002</v>
      </c>
      <c r="Q2514" s="28">
        <f>FACT_ORDERS[[#This Row],[TotalAmountWithDiscount]]+FACT_ORDERS[[#This Row],[DeliveryCost]]</f>
        <v>327.60000000000002</v>
      </c>
      <c r="R2514" s="35">
        <v>45460</v>
      </c>
      <c r="S2514" s="35" t="str">
        <f>IF(NETWORKDAYS(FACT_ORDERS[[#This Row],[Order-Date]], FACT_ORDERS[[#This Row],[ArrivalDate ]]) &gt; 10, "Late", "On Time")</f>
        <v>Late</v>
      </c>
    </row>
    <row r="2515" spans="1:19" x14ac:dyDescent="0.3">
      <c r="A2515" s="12">
        <v>7513</v>
      </c>
      <c r="B2515" s="12">
        <v>243</v>
      </c>
      <c r="C2515" s="12">
        <v>10356</v>
      </c>
      <c r="D2515" s="12">
        <v>2514</v>
      </c>
      <c r="E2515" s="12" t="s">
        <v>243</v>
      </c>
      <c r="F2515" s="13">
        <v>45444</v>
      </c>
      <c r="G2515" s="26" t="s">
        <v>12970</v>
      </c>
      <c r="H2515" s="12">
        <v>32</v>
      </c>
      <c r="I2515" s="28">
        <f>VLOOKUP(B:B,DIM_PRODUCTS!A:F,5,FALSE)</f>
        <v>22</v>
      </c>
      <c r="J2515" s="28">
        <f>FACT_ORDERS[[#This Row],[ProductPrice]]*FACT_ORDERS[[#This Row],[Quantity]]</f>
        <v>704</v>
      </c>
      <c r="K2515" s="12" t="str">
        <f>VLOOKUP(C:C,DIM_CUSTOMERS!A:G,7,FALSE)</f>
        <v>USA</v>
      </c>
      <c r="L2515" s="30" cm="1">
        <f t="array" ref="L2515">_xlfn.IFS(
    AND(FACT_ORDERS[[#This Row],[DeliveryMehtod]]="shippment",FACT_ORDERS[[#This Row],[TotalAmount]]&gt;=200), 0,
    AND(FACT_ORDERS[[#This Row],[DeliveryMehtod]]="pickup"), 15,
    AND(FACT_ORDERS[[#This Row],[DeliveryMehtod]]="shippment",FACT_ORDERS[[#This Row],[TotalAmount]]&lt;200), 35
)</f>
        <v>15</v>
      </c>
      <c r="M2515" s="12" t="str" cm="1">
        <f t="array" ref="M2515">_xlfn.IFS(
    SUMIFS(FACT_ORDERS[TotalAmount], FACT_ORDERS[WD_CUSTOMERS],FACT_ORDERS[[#This Row],[WD_CUSTOMERS]])&gt;=15000, "VIP",
    SUMIFS(FACT_ORDERS[TotalAmount], FACT_ORDERS[WD_CUSTOMERS],FACT_ORDERS[[#This Row],[WD_CUSTOMERS]])&gt;=8000, "Premium",
    TRUE, "Regular"
)</f>
        <v>Premium</v>
      </c>
      <c r="N2515" s="32" cm="1">
        <f t="array" ref="N2515">_xlfn.IFS(
   FACT_ORDERS[[#This Row],[TypeOfClient]]="VIP", 0.2,
   FACT_ORDERS[[#This Row],[TypeOfClient]]="Premium", 0.1,
   TRUE, 0
)</f>
        <v>0.1</v>
      </c>
      <c r="O2515" s="31" cm="1">
        <f t="array" ref="O2515">_xlfn.IFS(
   FACT_ORDERS[[#This Row],[TotalAmount]]&gt;1500, 0.15,
   FACT_ORDERS[[#This Row],[TotalAmount]]&gt;1000, 0.1,
   FACT_ORDERS[[#This Row],[TotalAmount]]&gt;500, 0.05,
   TRUE, 0
)</f>
        <v>0.05</v>
      </c>
      <c r="P2515" s="28">
        <f xml:space="preserve"> FACT_ORDERS[[#This Row],[TotalAmount]] * (1 - (FACT_ORDERS[[#This Row],[ClientDiscount]] + FACT_ORDERS[[#This Row],[OrderDiscount]]) )</f>
        <v>598.4</v>
      </c>
      <c r="Q2515" s="28">
        <f>FACT_ORDERS[[#This Row],[TotalAmountWithDiscount]]+FACT_ORDERS[[#This Row],[DeliveryCost]]</f>
        <v>613.4</v>
      </c>
      <c r="R2515" s="35">
        <v>45455</v>
      </c>
      <c r="S2515" s="35" t="str">
        <f>IF(NETWORKDAYS(FACT_ORDERS[[#This Row],[Order-Date]], FACT_ORDERS[[#This Row],[ArrivalDate ]]) &gt; 10, "Late", "On Time")</f>
        <v>On Time</v>
      </c>
    </row>
    <row r="2516" spans="1:19" x14ac:dyDescent="0.3">
      <c r="A2516" s="12">
        <v>7514</v>
      </c>
      <c r="B2516" s="12">
        <v>287</v>
      </c>
      <c r="C2516" s="12">
        <v>10356</v>
      </c>
      <c r="D2516" s="12">
        <v>2515</v>
      </c>
      <c r="E2516" s="12" t="s">
        <v>244</v>
      </c>
      <c r="F2516" s="13">
        <v>45527</v>
      </c>
      <c r="G2516" s="26" t="s">
        <v>12971</v>
      </c>
      <c r="H2516" s="12">
        <v>27</v>
      </c>
      <c r="I2516" s="28">
        <f>VLOOKUP(B:B,DIM_PRODUCTS!A:F,5,FALSE)</f>
        <v>13</v>
      </c>
      <c r="J2516" s="28">
        <f>FACT_ORDERS[[#This Row],[ProductPrice]]*FACT_ORDERS[[#This Row],[Quantity]]</f>
        <v>351</v>
      </c>
      <c r="K2516" s="12" t="str">
        <f>VLOOKUP(C:C,DIM_CUSTOMERS!A:G,7,FALSE)</f>
        <v>USA</v>
      </c>
      <c r="L2516" s="30" cm="1">
        <f t="array" ref="L2516">_xlfn.IFS(
    AND(FACT_ORDERS[[#This Row],[DeliveryMehtod]]="shippment",FACT_ORDERS[[#This Row],[TotalAmount]]&gt;=200), 0,
    AND(FACT_ORDERS[[#This Row],[DeliveryMehtod]]="pickup"), 15,
    AND(FACT_ORDERS[[#This Row],[DeliveryMehtod]]="shippment",FACT_ORDERS[[#This Row],[TotalAmount]]&lt;200), 35
)</f>
        <v>0</v>
      </c>
      <c r="M2516" s="12" t="str" cm="1">
        <f t="array" ref="M2516">_xlfn.IFS(
    SUMIFS(FACT_ORDERS[TotalAmount], FACT_ORDERS[WD_CUSTOMERS],FACT_ORDERS[[#This Row],[WD_CUSTOMERS]])&gt;=15000, "VIP",
    SUMIFS(FACT_ORDERS[TotalAmount], FACT_ORDERS[WD_CUSTOMERS],FACT_ORDERS[[#This Row],[WD_CUSTOMERS]])&gt;=8000, "Premium",
    TRUE, "Regular"
)</f>
        <v>Premium</v>
      </c>
      <c r="N2516" s="32" cm="1">
        <f t="array" ref="N2516">_xlfn.IFS(
   FACT_ORDERS[[#This Row],[TypeOfClient]]="VIP", 0.2,
   FACT_ORDERS[[#This Row],[TypeOfClient]]="Premium", 0.1,
   TRUE, 0
)</f>
        <v>0.1</v>
      </c>
      <c r="O2516" s="31" cm="1">
        <f t="array" ref="O2516">_xlfn.IFS(
   FACT_ORDERS[[#This Row],[TotalAmount]]&gt;1500, 0.15,
   FACT_ORDERS[[#This Row],[TotalAmount]]&gt;1000, 0.1,
   FACT_ORDERS[[#This Row],[TotalAmount]]&gt;500, 0.05,
   TRUE, 0
)</f>
        <v>0</v>
      </c>
      <c r="P2516" s="28">
        <f xml:space="preserve"> FACT_ORDERS[[#This Row],[TotalAmount]] * (1 - (FACT_ORDERS[[#This Row],[ClientDiscount]] + FACT_ORDERS[[#This Row],[OrderDiscount]]) )</f>
        <v>315.90000000000003</v>
      </c>
      <c r="Q2516" s="28">
        <f>FACT_ORDERS[[#This Row],[TotalAmountWithDiscount]]+FACT_ORDERS[[#This Row],[DeliveryCost]]</f>
        <v>315.90000000000003</v>
      </c>
      <c r="R2516" s="35">
        <v>45537</v>
      </c>
      <c r="S2516" s="35" t="str">
        <f>IF(NETWORKDAYS(FACT_ORDERS[[#This Row],[Order-Date]], FACT_ORDERS[[#This Row],[ArrivalDate ]]) &gt; 10, "Late", "On Time")</f>
        <v>On Time</v>
      </c>
    </row>
    <row r="2517" spans="1:19" x14ac:dyDescent="0.3">
      <c r="A2517" s="12">
        <v>7515</v>
      </c>
      <c r="B2517" s="12">
        <v>243</v>
      </c>
      <c r="C2517" s="12">
        <v>10356</v>
      </c>
      <c r="D2517" s="12">
        <v>2516</v>
      </c>
      <c r="E2517" s="12" t="s">
        <v>244</v>
      </c>
      <c r="F2517" s="13">
        <v>45527</v>
      </c>
      <c r="G2517" s="26" t="s">
        <v>12972</v>
      </c>
      <c r="H2517" s="12">
        <v>49</v>
      </c>
      <c r="I2517" s="28">
        <f>VLOOKUP(B:B,DIM_PRODUCTS!A:F,5,FALSE)</f>
        <v>22</v>
      </c>
      <c r="J2517" s="28">
        <f>FACT_ORDERS[[#This Row],[ProductPrice]]*FACT_ORDERS[[#This Row],[Quantity]]</f>
        <v>1078</v>
      </c>
      <c r="K2517" s="12" t="str">
        <f>VLOOKUP(C:C,DIM_CUSTOMERS!A:G,7,FALSE)</f>
        <v>USA</v>
      </c>
      <c r="L2517" s="30" cm="1">
        <f t="array" ref="L2517">_xlfn.IFS(
    AND(FACT_ORDERS[[#This Row],[DeliveryMehtod]]="shippment",FACT_ORDERS[[#This Row],[TotalAmount]]&gt;=200), 0,
    AND(FACT_ORDERS[[#This Row],[DeliveryMehtod]]="pickup"), 15,
    AND(FACT_ORDERS[[#This Row],[DeliveryMehtod]]="shippment",FACT_ORDERS[[#This Row],[TotalAmount]]&lt;200), 35
)</f>
        <v>0</v>
      </c>
      <c r="M2517" s="12" t="str" cm="1">
        <f t="array" ref="M2517">_xlfn.IFS(
    SUMIFS(FACT_ORDERS[TotalAmount], FACT_ORDERS[WD_CUSTOMERS],FACT_ORDERS[[#This Row],[WD_CUSTOMERS]])&gt;=15000, "VIP",
    SUMIFS(FACT_ORDERS[TotalAmount], FACT_ORDERS[WD_CUSTOMERS],FACT_ORDERS[[#This Row],[WD_CUSTOMERS]])&gt;=8000, "Premium",
    TRUE, "Regular"
)</f>
        <v>Premium</v>
      </c>
      <c r="N2517" s="32" cm="1">
        <f t="array" ref="N2517">_xlfn.IFS(
   FACT_ORDERS[[#This Row],[TypeOfClient]]="VIP", 0.2,
   FACT_ORDERS[[#This Row],[TypeOfClient]]="Premium", 0.1,
   TRUE, 0
)</f>
        <v>0.1</v>
      </c>
      <c r="O2517" s="31" cm="1">
        <f t="array" ref="O2517">_xlfn.IFS(
   FACT_ORDERS[[#This Row],[TotalAmount]]&gt;1500, 0.15,
   FACT_ORDERS[[#This Row],[TotalAmount]]&gt;1000, 0.1,
   FACT_ORDERS[[#This Row],[TotalAmount]]&gt;500, 0.05,
   TRUE, 0
)</f>
        <v>0.1</v>
      </c>
      <c r="P2517" s="28">
        <f xml:space="preserve"> FACT_ORDERS[[#This Row],[TotalAmount]] * (1 - (FACT_ORDERS[[#This Row],[ClientDiscount]] + FACT_ORDERS[[#This Row],[OrderDiscount]]) )</f>
        <v>862.40000000000009</v>
      </c>
      <c r="Q2517" s="28">
        <f>FACT_ORDERS[[#This Row],[TotalAmountWithDiscount]]+FACT_ORDERS[[#This Row],[DeliveryCost]]</f>
        <v>862.40000000000009</v>
      </c>
      <c r="R2517" s="35">
        <v>45535</v>
      </c>
      <c r="S2517" s="35" t="str">
        <f>IF(NETWORKDAYS(FACT_ORDERS[[#This Row],[Order-Date]], FACT_ORDERS[[#This Row],[ArrivalDate ]]) &gt; 10, "Late", "On Time")</f>
        <v>On Time</v>
      </c>
    </row>
    <row r="2518" spans="1:19" x14ac:dyDescent="0.3">
      <c r="A2518" s="12">
        <v>7516</v>
      </c>
      <c r="B2518" s="12">
        <v>243</v>
      </c>
      <c r="C2518" s="12">
        <v>10777</v>
      </c>
      <c r="D2518" s="12">
        <v>2517</v>
      </c>
      <c r="E2518" s="12" t="s">
        <v>243</v>
      </c>
      <c r="F2518" s="13">
        <v>45453</v>
      </c>
      <c r="G2518" s="26" t="s">
        <v>12973</v>
      </c>
      <c r="H2518" s="12">
        <v>41</v>
      </c>
      <c r="I2518" s="28">
        <f>VLOOKUP(B:B,DIM_PRODUCTS!A:F,5,FALSE)</f>
        <v>22</v>
      </c>
      <c r="J2518" s="28">
        <f>FACT_ORDERS[[#This Row],[ProductPrice]]*FACT_ORDERS[[#This Row],[Quantity]]</f>
        <v>902</v>
      </c>
      <c r="K2518" s="12" t="str">
        <f>VLOOKUP(C:C,DIM_CUSTOMERS!A:G,7,FALSE)</f>
        <v>Spain</v>
      </c>
      <c r="L2518" s="30" cm="1">
        <f t="array" ref="L2518">_xlfn.IFS(
    AND(FACT_ORDERS[[#This Row],[DeliveryMehtod]]="shippment",FACT_ORDERS[[#This Row],[TotalAmount]]&gt;=200), 0,
    AND(FACT_ORDERS[[#This Row],[DeliveryMehtod]]="pickup"), 15,
    AND(FACT_ORDERS[[#This Row],[DeliveryMehtod]]="shippment",FACT_ORDERS[[#This Row],[TotalAmount]]&lt;200), 35
)</f>
        <v>15</v>
      </c>
      <c r="M2518" s="12" t="str" cm="1">
        <f t="array" ref="M2518">_xlfn.IFS(
    SUMIFS(FACT_ORDERS[TotalAmount], FACT_ORDERS[WD_CUSTOMERS],FACT_ORDERS[[#This Row],[WD_CUSTOMERS]])&gt;=15000, "VIP",
    SUMIFS(FACT_ORDERS[TotalAmount], FACT_ORDERS[WD_CUSTOMERS],FACT_ORDERS[[#This Row],[WD_CUSTOMERS]])&gt;=8000, "Premium",
    TRUE, "Regular"
)</f>
        <v>Regular</v>
      </c>
      <c r="N2518" s="32" cm="1">
        <f t="array" ref="N2518">_xlfn.IFS(
   FACT_ORDERS[[#This Row],[TypeOfClient]]="VIP", 0.2,
   FACT_ORDERS[[#This Row],[TypeOfClient]]="Premium", 0.1,
   TRUE, 0
)</f>
        <v>0</v>
      </c>
      <c r="O2518" s="31" cm="1">
        <f t="array" ref="O2518">_xlfn.IFS(
   FACT_ORDERS[[#This Row],[TotalAmount]]&gt;1500, 0.15,
   FACT_ORDERS[[#This Row],[TotalAmount]]&gt;1000, 0.1,
   FACT_ORDERS[[#This Row],[TotalAmount]]&gt;500, 0.05,
   TRUE, 0
)</f>
        <v>0.05</v>
      </c>
      <c r="P2518" s="28">
        <f xml:space="preserve"> FACT_ORDERS[[#This Row],[TotalAmount]] * (1 - (FACT_ORDERS[[#This Row],[ClientDiscount]] + FACT_ORDERS[[#This Row],[OrderDiscount]]) )</f>
        <v>856.9</v>
      </c>
      <c r="Q2518" s="28">
        <f>FACT_ORDERS[[#This Row],[TotalAmountWithDiscount]]+FACT_ORDERS[[#This Row],[DeliveryCost]]</f>
        <v>871.9</v>
      </c>
      <c r="R2518" s="35">
        <v>45462</v>
      </c>
      <c r="S2518" s="35" t="str">
        <f>IF(NETWORKDAYS(FACT_ORDERS[[#This Row],[Order-Date]], FACT_ORDERS[[#This Row],[ArrivalDate ]]) &gt; 10, "Late", "On Time")</f>
        <v>On Time</v>
      </c>
    </row>
    <row r="2519" spans="1:19" x14ac:dyDescent="0.3">
      <c r="A2519" s="12">
        <v>7517</v>
      </c>
      <c r="B2519" s="12">
        <v>232</v>
      </c>
      <c r="C2519" s="12">
        <v>10777</v>
      </c>
      <c r="D2519" s="12">
        <v>2518</v>
      </c>
      <c r="E2519" s="12" t="s">
        <v>244</v>
      </c>
      <c r="F2519" s="13">
        <v>45453</v>
      </c>
      <c r="G2519" s="26" t="s">
        <v>4067</v>
      </c>
      <c r="H2519" s="12">
        <v>14</v>
      </c>
      <c r="I2519" s="28">
        <f>VLOOKUP(B:B,DIM_PRODUCTS!A:F,5,FALSE)</f>
        <v>10</v>
      </c>
      <c r="J2519" s="28">
        <f>FACT_ORDERS[[#This Row],[ProductPrice]]*FACT_ORDERS[[#This Row],[Quantity]]</f>
        <v>140</v>
      </c>
      <c r="K2519" s="12" t="str">
        <f>VLOOKUP(C:C,DIM_CUSTOMERS!A:G,7,FALSE)</f>
        <v>Spain</v>
      </c>
      <c r="L2519" s="30" cm="1">
        <f t="array" ref="L2519">_xlfn.IFS(
    AND(FACT_ORDERS[[#This Row],[DeliveryMehtod]]="shippment",FACT_ORDERS[[#This Row],[TotalAmount]]&gt;=200), 0,
    AND(FACT_ORDERS[[#This Row],[DeliveryMehtod]]="pickup"), 15,
    AND(FACT_ORDERS[[#This Row],[DeliveryMehtod]]="shippment",FACT_ORDERS[[#This Row],[TotalAmount]]&lt;200), 35
)</f>
        <v>35</v>
      </c>
      <c r="M2519" s="12" t="str" cm="1">
        <f t="array" ref="M2519">_xlfn.IFS(
    SUMIFS(FACT_ORDERS[TotalAmount], FACT_ORDERS[WD_CUSTOMERS],FACT_ORDERS[[#This Row],[WD_CUSTOMERS]])&gt;=15000, "VIP",
    SUMIFS(FACT_ORDERS[TotalAmount], FACT_ORDERS[WD_CUSTOMERS],FACT_ORDERS[[#This Row],[WD_CUSTOMERS]])&gt;=8000, "Premium",
    TRUE, "Regular"
)</f>
        <v>Regular</v>
      </c>
      <c r="N2519" s="32" cm="1">
        <f t="array" ref="N2519">_xlfn.IFS(
   FACT_ORDERS[[#This Row],[TypeOfClient]]="VIP", 0.2,
   FACT_ORDERS[[#This Row],[TypeOfClient]]="Premium", 0.1,
   TRUE, 0
)</f>
        <v>0</v>
      </c>
      <c r="O2519" s="31" cm="1">
        <f t="array" ref="O2519">_xlfn.IFS(
   FACT_ORDERS[[#This Row],[TotalAmount]]&gt;1500, 0.15,
   FACT_ORDERS[[#This Row],[TotalAmount]]&gt;1000, 0.1,
   FACT_ORDERS[[#This Row],[TotalAmount]]&gt;500, 0.05,
   TRUE, 0
)</f>
        <v>0</v>
      </c>
      <c r="P2519" s="28">
        <f xml:space="preserve"> FACT_ORDERS[[#This Row],[TotalAmount]] * (1 - (FACT_ORDERS[[#This Row],[ClientDiscount]] + FACT_ORDERS[[#This Row],[OrderDiscount]]) )</f>
        <v>140</v>
      </c>
      <c r="Q2519" s="28">
        <f>FACT_ORDERS[[#This Row],[TotalAmountWithDiscount]]+FACT_ORDERS[[#This Row],[DeliveryCost]]</f>
        <v>175</v>
      </c>
      <c r="R2519" s="35">
        <v>45461</v>
      </c>
      <c r="S2519" s="35" t="str">
        <f>IF(NETWORKDAYS(FACT_ORDERS[[#This Row],[Order-Date]], FACT_ORDERS[[#This Row],[ArrivalDate ]]) &gt; 10, "Late", "On Time")</f>
        <v>On Time</v>
      </c>
    </row>
    <row r="2520" spans="1:19" x14ac:dyDescent="0.3">
      <c r="A2520" s="12">
        <v>7518</v>
      </c>
      <c r="B2520" s="12">
        <v>243</v>
      </c>
      <c r="C2520" s="12">
        <v>10777</v>
      </c>
      <c r="D2520" s="12">
        <v>2519</v>
      </c>
      <c r="E2520" s="12" t="s">
        <v>244</v>
      </c>
      <c r="F2520" s="13">
        <v>45464</v>
      </c>
      <c r="G2520" s="26" t="s">
        <v>12974</v>
      </c>
      <c r="H2520" s="12">
        <v>41</v>
      </c>
      <c r="I2520" s="28">
        <f>VLOOKUP(B:B,DIM_PRODUCTS!A:F,5,FALSE)</f>
        <v>22</v>
      </c>
      <c r="J2520" s="28">
        <f>FACT_ORDERS[[#This Row],[ProductPrice]]*FACT_ORDERS[[#This Row],[Quantity]]</f>
        <v>902</v>
      </c>
      <c r="K2520" s="12" t="str">
        <f>VLOOKUP(C:C,DIM_CUSTOMERS!A:G,7,FALSE)</f>
        <v>Spain</v>
      </c>
      <c r="L2520" s="30" cm="1">
        <f t="array" ref="L2520">_xlfn.IFS(
    AND(FACT_ORDERS[[#This Row],[DeliveryMehtod]]="shippment",FACT_ORDERS[[#This Row],[TotalAmount]]&gt;=200), 0,
    AND(FACT_ORDERS[[#This Row],[DeliveryMehtod]]="pickup"), 15,
    AND(FACT_ORDERS[[#This Row],[DeliveryMehtod]]="shippment",FACT_ORDERS[[#This Row],[TotalAmount]]&lt;200), 35
)</f>
        <v>0</v>
      </c>
      <c r="M2520" s="12" t="str" cm="1">
        <f t="array" ref="M2520">_xlfn.IFS(
    SUMIFS(FACT_ORDERS[TotalAmount], FACT_ORDERS[WD_CUSTOMERS],FACT_ORDERS[[#This Row],[WD_CUSTOMERS]])&gt;=15000, "VIP",
    SUMIFS(FACT_ORDERS[TotalAmount], FACT_ORDERS[WD_CUSTOMERS],FACT_ORDERS[[#This Row],[WD_CUSTOMERS]])&gt;=8000, "Premium",
    TRUE, "Regular"
)</f>
        <v>Regular</v>
      </c>
      <c r="N2520" s="32" cm="1">
        <f t="array" ref="N2520">_xlfn.IFS(
   FACT_ORDERS[[#This Row],[TypeOfClient]]="VIP", 0.2,
   FACT_ORDERS[[#This Row],[TypeOfClient]]="Premium", 0.1,
   TRUE, 0
)</f>
        <v>0</v>
      </c>
      <c r="O2520" s="31" cm="1">
        <f t="array" ref="O2520">_xlfn.IFS(
   FACT_ORDERS[[#This Row],[TotalAmount]]&gt;1500, 0.15,
   FACT_ORDERS[[#This Row],[TotalAmount]]&gt;1000, 0.1,
   FACT_ORDERS[[#This Row],[TotalAmount]]&gt;500, 0.05,
   TRUE, 0
)</f>
        <v>0.05</v>
      </c>
      <c r="P2520" s="28">
        <f xml:space="preserve"> FACT_ORDERS[[#This Row],[TotalAmount]] * (1 - (FACT_ORDERS[[#This Row],[ClientDiscount]] + FACT_ORDERS[[#This Row],[OrderDiscount]]) )</f>
        <v>856.9</v>
      </c>
      <c r="Q2520" s="28">
        <f>FACT_ORDERS[[#This Row],[TotalAmountWithDiscount]]+FACT_ORDERS[[#This Row],[DeliveryCost]]</f>
        <v>856.9</v>
      </c>
      <c r="R2520" s="35">
        <v>45483</v>
      </c>
      <c r="S2520" s="35" t="str">
        <f>IF(NETWORKDAYS(FACT_ORDERS[[#This Row],[Order-Date]], FACT_ORDERS[[#This Row],[ArrivalDate ]]) &gt; 10, "Late", "On Time")</f>
        <v>Late</v>
      </c>
    </row>
    <row r="2521" spans="1:19" x14ac:dyDescent="0.3">
      <c r="A2521" s="12">
        <v>7519</v>
      </c>
      <c r="B2521" s="12">
        <v>232</v>
      </c>
      <c r="C2521" s="12">
        <v>10777</v>
      </c>
      <c r="D2521" s="12">
        <v>2520</v>
      </c>
      <c r="E2521" s="12" t="s">
        <v>243</v>
      </c>
      <c r="F2521" s="13">
        <v>45464</v>
      </c>
      <c r="G2521" s="26" t="s">
        <v>3416</v>
      </c>
      <c r="H2521" s="12">
        <v>25</v>
      </c>
      <c r="I2521" s="28">
        <f>VLOOKUP(B:B,DIM_PRODUCTS!A:F,5,FALSE)</f>
        <v>10</v>
      </c>
      <c r="J2521" s="28">
        <f>FACT_ORDERS[[#This Row],[ProductPrice]]*FACT_ORDERS[[#This Row],[Quantity]]</f>
        <v>250</v>
      </c>
      <c r="K2521" s="12" t="str">
        <f>VLOOKUP(C:C,DIM_CUSTOMERS!A:G,7,FALSE)</f>
        <v>Spain</v>
      </c>
      <c r="L2521" s="30" cm="1">
        <f t="array" ref="L2521">_xlfn.IFS(
    AND(FACT_ORDERS[[#This Row],[DeliveryMehtod]]="shippment",FACT_ORDERS[[#This Row],[TotalAmount]]&gt;=200), 0,
    AND(FACT_ORDERS[[#This Row],[DeliveryMehtod]]="pickup"), 15,
    AND(FACT_ORDERS[[#This Row],[DeliveryMehtod]]="shippment",FACT_ORDERS[[#This Row],[TotalAmount]]&lt;200), 35
)</f>
        <v>15</v>
      </c>
      <c r="M2521" s="12" t="str" cm="1">
        <f t="array" ref="M2521">_xlfn.IFS(
    SUMIFS(FACT_ORDERS[TotalAmount], FACT_ORDERS[WD_CUSTOMERS],FACT_ORDERS[[#This Row],[WD_CUSTOMERS]])&gt;=15000, "VIP",
    SUMIFS(FACT_ORDERS[TotalAmount], FACT_ORDERS[WD_CUSTOMERS],FACT_ORDERS[[#This Row],[WD_CUSTOMERS]])&gt;=8000, "Premium",
    TRUE, "Regular"
)</f>
        <v>Regular</v>
      </c>
      <c r="N2521" s="32" cm="1">
        <f t="array" ref="N2521">_xlfn.IFS(
   FACT_ORDERS[[#This Row],[TypeOfClient]]="VIP", 0.2,
   FACT_ORDERS[[#This Row],[TypeOfClient]]="Premium", 0.1,
   TRUE, 0
)</f>
        <v>0</v>
      </c>
      <c r="O2521" s="31" cm="1">
        <f t="array" ref="O2521">_xlfn.IFS(
   FACT_ORDERS[[#This Row],[TotalAmount]]&gt;1500, 0.15,
   FACT_ORDERS[[#This Row],[TotalAmount]]&gt;1000, 0.1,
   FACT_ORDERS[[#This Row],[TotalAmount]]&gt;500, 0.05,
   TRUE, 0
)</f>
        <v>0</v>
      </c>
      <c r="P2521" s="28">
        <f xml:space="preserve"> FACT_ORDERS[[#This Row],[TotalAmount]] * (1 - (FACT_ORDERS[[#This Row],[ClientDiscount]] + FACT_ORDERS[[#This Row],[OrderDiscount]]) )</f>
        <v>250</v>
      </c>
      <c r="Q2521" s="28">
        <f>FACT_ORDERS[[#This Row],[TotalAmountWithDiscount]]+FACT_ORDERS[[#This Row],[DeliveryCost]]</f>
        <v>265</v>
      </c>
      <c r="R2521" s="35">
        <v>45471</v>
      </c>
      <c r="S2521" s="35" t="str">
        <f>IF(NETWORKDAYS(FACT_ORDERS[[#This Row],[Order-Date]], FACT_ORDERS[[#This Row],[ArrivalDate ]]) &gt; 10, "Late", "On Time")</f>
        <v>On Time</v>
      </c>
    </row>
    <row r="2522" spans="1:19" x14ac:dyDescent="0.3">
      <c r="A2522" s="12">
        <v>7520</v>
      </c>
      <c r="B2522" s="12">
        <v>243</v>
      </c>
      <c r="C2522" s="12">
        <v>10777</v>
      </c>
      <c r="D2522" s="12">
        <v>2521</v>
      </c>
      <c r="E2522" s="12" t="s">
        <v>244</v>
      </c>
      <c r="F2522" s="13">
        <v>45224</v>
      </c>
      <c r="G2522" s="26" t="s">
        <v>12975</v>
      </c>
      <c r="H2522" s="12">
        <v>39</v>
      </c>
      <c r="I2522" s="28">
        <f>VLOOKUP(B:B,DIM_PRODUCTS!A:F,5,FALSE)</f>
        <v>22</v>
      </c>
      <c r="J2522" s="28">
        <f>FACT_ORDERS[[#This Row],[ProductPrice]]*FACT_ORDERS[[#This Row],[Quantity]]</f>
        <v>858</v>
      </c>
      <c r="K2522" s="12" t="str">
        <f>VLOOKUP(C:C,DIM_CUSTOMERS!A:G,7,FALSE)</f>
        <v>Spain</v>
      </c>
      <c r="L2522" s="30" cm="1">
        <f t="array" ref="L2522">_xlfn.IFS(
    AND(FACT_ORDERS[[#This Row],[DeliveryMehtod]]="shippment",FACT_ORDERS[[#This Row],[TotalAmount]]&gt;=200), 0,
    AND(FACT_ORDERS[[#This Row],[DeliveryMehtod]]="pickup"), 15,
    AND(FACT_ORDERS[[#This Row],[DeliveryMehtod]]="shippment",FACT_ORDERS[[#This Row],[TotalAmount]]&lt;200), 35
)</f>
        <v>0</v>
      </c>
      <c r="M2522" s="12" t="str" cm="1">
        <f t="array" ref="M2522">_xlfn.IFS(
    SUMIFS(FACT_ORDERS[TotalAmount], FACT_ORDERS[WD_CUSTOMERS],FACT_ORDERS[[#This Row],[WD_CUSTOMERS]])&gt;=15000, "VIP",
    SUMIFS(FACT_ORDERS[TotalAmount], FACT_ORDERS[WD_CUSTOMERS],FACT_ORDERS[[#This Row],[WD_CUSTOMERS]])&gt;=8000, "Premium",
    TRUE, "Regular"
)</f>
        <v>Regular</v>
      </c>
      <c r="N2522" s="32" cm="1">
        <f t="array" ref="N2522">_xlfn.IFS(
   FACT_ORDERS[[#This Row],[TypeOfClient]]="VIP", 0.2,
   FACT_ORDERS[[#This Row],[TypeOfClient]]="Premium", 0.1,
   TRUE, 0
)</f>
        <v>0</v>
      </c>
      <c r="O2522" s="31" cm="1">
        <f t="array" ref="O2522">_xlfn.IFS(
   FACT_ORDERS[[#This Row],[TotalAmount]]&gt;1500, 0.15,
   FACT_ORDERS[[#This Row],[TotalAmount]]&gt;1000, 0.1,
   FACT_ORDERS[[#This Row],[TotalAmount]]&gt;500, 0.05,
   TRUE, 0
)</f>
        <v>0.05</v>
      </c>
      <c r="P2522" s="28">
        <f xml:space="preserve"> FACT_ORDERS[[#This Row],[TotalAmount]] * (1 - (FACT_ORDERS[[#This Row],[ClientDiscount]] + FACT_ORDERS[[#This Row],[OrderDiscount]]) )</f>
        <v>815.09999999999991</v>
      </c>
      <c r="Q2522" s="28">
        <f>FACT_ORDERS[[#This Row],[TotalAmountWithDiscount]]+FACT_ORDERS[[#This Row],[DeliveryCost]]</f>
        <v>815.09999999999991</v>
      </c>
      <c r="R2522" s="35">
        <v>45231</v>
      </c>
      <c r="S2522" s="35" t="str">
        <f>IF(NETWORKDAYS(FACT_ORDERS[[#This Row],[Order-Date]], FACT_ORDERS[[#This Row],[ArrivalDate ]]) &gt; 10, "Late", "On Time")</f>
        <v>On Time</v>
      </c>
    </row>
    <row r="2523" spans="1:19" x14ac:dyDescent="0.3">
      <c r="A2523" s="12">
        <v>7521</v>
      </c>
      <c r="B2523" s="12">
        <v>232</v>
      </c>
      <c r="C2523" s="12">
        <v>10777</v>
      </c>
      <c r="D2523" s="12">
        <v>2522</v>
      </c>
      <c r="E2523" s="12" t="s">
        <v>243</v>
      </c>
      <c r="F2523" s="13">
        <v>45224</v>
      </c>
      <c r="G2523" s="26" t="s">
        <v>12976</v>
      </c>
      <c r="H2523" s="12">
        <v>20</v>
      </c>
      <c r="I2523" s="28">
        <f>VLOOKUP(B:B,DIM_PRODUCTS!A:F,5,FALSE)</f>
        <v>10</v>
      </c>
      <c r="J2523" s="28">
        <f>FACT_ORDERS[[#This Row],[ProductPrice]]*FACT_ORDERS[[#This Row],[Quantity]]</f>
        <v>200</v>
      </c>
      <c r="K2523" s="12" t="str">
        <f>VLOOKUP(C:C,DIM_CUSTOMERS!A:G,7,FALSE)</f>
        <v>Spain</v>
      </c>
      <c r="L2523" s="30" cm="1">
        <f t="array" ref="L2523">_xlfn.IFS(
    AND(FACT_ORDERS[[#This Row],[DeliveryMehtod]]="shippment",FACT_ORDERS[[#This Row],[TotalAmount]]&gt;=200), 0,
    AND(FACT_ORDERS[[#This Row],[DeliveryMehtod]]="pickup"), 15,
    AND(FACT_ORDERS[[#This Row],[DeliveryMehtod]]="shippment",FACT_ORDERS[[#This Row],[TotalAmount]]&lt;200), 35
)</f>
        <v>15</v>
      </c>
      <c r="M2523" s="12" t="str" cm="1">
        <f t="array" ref="M2523">_xlfn.IFS(
    SUMIFS(FACT_ORDERS[TotalAmount], FACT_ORDERS[WD_CUSTOMERS],FACT_ORDERS[[#This Row],[WD_CUSTOMERS]])&gt;=15000, "VIP",
    SUMIFS(FACT_ORDERS[TotalAmount], FACT_ORDERS[WD_CUSTOMERS],FACT_ORDERS[[#This Row],[WD_CUSTOMERS]])&gt;=8000, "Premium",
    TRUE, "Regular"
)</f>
        <v>Regular</v>
      </c>
      <c r="N2523" s="32" cm="1">
        <f t="array" ref="N2523">_xlfn.IFS(
   FACT_ORDERS[[#This Row],[TypeOfClient]]="VIP", 0.2,
   FACT_ORDERS[[#This Row],[TypeOfClient]]="Premium", 0.1,
   TRUE, 0
)</f>
        <v>0</v>
      </c>
      <c r="O2523" s="31" cm="1">
        <f t="array" ref="O2523">_xlfn.IFS(
   FACT_ORDERS[[#This Row],[TotalAmount]]&gt;1500, 0.15,
   FACT_ORDERS[[#This Row],[TotalAmount]]&gt;1000, 0.1,
   FACT_ORDERS[[#This Row],[TotalAmount]]&gt;500, 0.05,
   TRUE, 0
)</f>
        <v>0</v>
      </c>
      <c r="P2523" s="28">
        <f xml:space="preserve"> FACT_ORDERS[[#This Row],[TotalAmount]] * (1 - (FACT_ORDERS[[#This Row],[ClientDiscount]] + FACT_ORDERS[[#This Row],[OrderDiscount]]) )</f>
        <v>200</v>
      </c>
      <c r="Q2523" s="28">
        <f>FACT_ORDERS[[#This Row],[TotalAmountWithDiscount]]+FACT_ORDERS[[#This Row],[DeliveryCost]]</f>
        <v>215</v>
      </c>
      <c r="R2523" s="35">
        <v>45232</v>
      </c>
      <c r="S2523" s="35" t="str">
        <f>IF(NETWORKDAYS(FACT_ORDERS[[#This Row],[Order-Date]], FACT_ORDERS[[#This Row],[ArrivalDate ]]) &gt; 10, "Late", "On Time")</f>
        <v>On Time</v>
      </c>
    </row>
    <row r="2524" spans="1:19" x14ac:dyDescent="0.3">
      <c r="A2524" s="12">
        <v>7522</v>
      </c>
      <c r="B2524" s="12">
        <v>243</v>
      </c>
      <c r="C2524" s="12">
        <v>10777</v>
      </c>
      <c r="D2524" s="12">
        <v>2523</v>
      </c>
      <c r="E2524" s="12" t="s">
        <v>243</v>
      </c>
      <c r="F2524" s="13">
        <v>45546</v>
      </c>
      <c r="G2524" s="26" t="s">
        <v>12977</v>
      </c>
      <c r="H2524" s="12">
        <v>34</v>
      </c>
      <c r="I2524" s="28">
        <f>VLOOKUP(B:B,DIM_PRODUCTS!A:F,5,FALSE)</f>
        <v>22</v>
      </c>
      <c r="J2524" s="28">
        <f>FACT_ORDERS[[#This Row],[ProductPrice]]*FACT_ORDERS[[#This Row],[Quantity]]</f>
        <v>748</v>
      </c>
      <c r="K2524" s="12" t="str">
        <f>VLOOKUP(C:C,DIM_CUSTOMERS!A:G,7,FALSE)</f>
        <v>Spain</v>
      </c>
      <c r="L2524" s="30" cm="1">
        <f t="array" ref="L2524">_xlfn.IFS(
    AND(FACT_ORDERS[[#This Row],[DeliveryMehtod]]="shippment",FACT_ORDERS[[#This Row],[TotalAmount]]&gt;=200), 0,
    AND(FACT_ORDERS[[#This Row],[DeliveryMehtod]]="pickup"), 15,
    AND(FACT_ORDERS[[#This Row],[DeliveryMehtod]]="shippment",FACT_ORDERS[[#This Row],[TotalAmount]]&lt;200), 35
)</f>
        <v>15</v>
      </c>
      <c r="M2524" s="12" t="str" cm="1">
        <f t="array" ref="M2524">_xlfn.IFS(
    SUMIFS(FACT_ORDERS[TotalAmount], FACT_ORDERS[WD_CUSTOMERS],FACT_ORDERS[[#This Row],[WD_CUSTOMERS]])&gt;=15000, "VIP",
    SUMIFS(FACT_ORDERS[TotalAmount], FACT_ORDERS[WD_CUSTOMERS],FACT_ORDERS[[#This Row],[WD_CUSTOMERS]])&gt;=8000, "Premium",
    TRUE, "Regular"
)</f>
        <v>Regular</v>
      </c>
      <c r="N2524" s="32" cm="1">
        <f t="array" ref="N2524">_xlfn.IFS(
   FACT_ORDERS[[#This Row],[TypeOfClient]]="VIP", 0.2,
   FACT_ORDERS[[#This Row],[TypeOfClient]]="Premium", 0.1,
   TRUE, 0
)</f>
        <v>0</v>
      </c>
      <c r="O2524" s="31" cm="1">
        <f t="array" ref="O2524">_xlfn.IFS(
   FACT_ORDERS[[#This Row],[TotalAmount]]&gt;1500, 0.15,
   FACT_ORDERS[[#This Row],[TotalAmount]]&gt;1000, 0.1,
   FACT_ORDERS[[#This Row],[TotalAmount]]&gt;500, 0.05,
   TRUE, 0
)</f>
        <v>0.05</v>
      </c>
      <c r="P2524" s="28">
        <f xml:space="preserve"> FACT_ORDERS[[#This Row],[TotalAmount]] * (1 - (FACT_ORDERS[[#This Row],[ClientDiscount]] + FACT_ORDERS[[#This Row],[OrderDiscount]]) )</f>
        <v>710.6</v>
      </c>
      <c r="Q2524" s="28">
        <f>FACT_ORDERS[[#This Row],[TotalAmountWithDiscount]]+FACT_ORDERS[[#This Row],[DeliveryCost]]</f>
        <v>725.6</v>
      </c>
      <c r="R2524" s="35">
        <v>45556</v>
      </c>
      <c r="S2524" s="35" t="str">
        <f>IF(NETWORKDAYS(FACT_ORDERS[[#This Row],[Order-Date]], FACT_ORDERS[[#This Row],[ArrivalDate ]]) &gt; 10, "Late", "On Time")</f>
        <v>On Time</v>
      </c>
    </row>
    <row r="2525" spans="1:19" x14ac:dyDescent="0.3">
      <c r="A2525" s="12">
        <v>7523</v>
      </c>
      <c r="B2525" s="12">
        <v>232</v>
      </c>
      <c r="C2525" s="12">
        <v>10777</v>
      </c>
      <c r="D2525" s="12">
        <v>2524</v>
      </c>
      <c r="E2525" s="12" t="s">
        <v>244</v>
      </c>
      <c r="F2525" s="13">
        <v>45546</v>
      </c>
      <c r="G2525" s="26" t="s">
        <v>12978</v>
      </c>
      <c r="H2525" s="12">
        <v>22</v>
      </c>
      <c r="I2525" s="28">
        <f>VLOOKUP(B:B,DIM_PRODUCTS!A:F,5,FALSE)</f>
        <v>10</v>
      </c>
      <c r="J2525" s="28">
        <f>FACT_ORDERS[[#This Row],[ProductPrice]]*FACT_ORDERS[[#This Row],[Quantity]]</f>
        <v>220</v>
      </c>
      <c r="K2525" s="12" t="str">
        <f>VLOOKUP(C:C,DIM_CUSTOMERS!A:G,7,FALSE)</f>
        <v>Spain</v>
      </c>
      <c r="L2525" s="30" cm="1">
        <f t="array" ref="L2525">_xlfn.IFS(
    AND(FACT_ORDERS[[#This Row],[DeliveryMehtod]]="shippment",FACT_ORDERS[[#This Row],[TotalAmount]]&gt;=200), 0,
    AND(FACT_ORDERS[[#This Row],[DeliveryMehtod]]="pickup"), 15,
    AND(FACT_ORDERS[[#This Row],[DeliveryMehtod]]="shippment",FACT_ORDERS[[#This Row],[TotalAmount]]&lt;200), 35
)</f>
        <v>0</v>
      </c>
      <c r="M2525" s="12" t="str" cm="1">
        <f t="array" ref="M2525">_xlfn.IFS(
    SUMIFS(FACT_ORDERS[TotalAmount], FACT_ORDERS[WD_CUSTOMERS],FACT_ORDERS[[#This Row],[WD_CUSTOMERS]])&gt;=15000, "VIP",
    SUMIFS(FACT_ORDERS[TotalAmount], FACT_ORDERS[WD_CUSTOMERS],FACT_ORDERS[[#This Row],[WD_CUSTOMERS]])&gt;=8000, "Premium",
    TRUE, "Regular"
)</f>
        <v>Regular</v>
      </c>
      <c r="N2525" s="32" cm="1">
        <f t="array" ref="N2525">_xlfn.IFS(
   FACT_ORDERS[[#This Row],[TypeOfClient]]="VIP", 0.2,
   FACT_ORDERS[[#This Row],[TypeOfClient]]="Premium", 0.1,
   TRUE, 0
)</f>
        <v>0</v>
      </c>
      <c r="O2525" s="31" cm="1">
        <f t="array" ref="O2525">_xlfn.IFS(
   FACT_ORDERS[[#This Row],[TotalAmount]]&gt;1500, 0.15,
   FACT_ORDERS[[#This Row],[TotalAmount]]&gt;1000, 0.1,
   FACT_ORDERS[[#This Row],[TotalAmount]]&gt;500, 0.05,
   TRUE, 0
)</f>
        <v>0</v>
      </c>
      <c r="P2525" s="28">
        <f xml:space="preserve"> FACT_ORDERS[[#This Row],[TotalAmount]] * (1 - (FACT_ORDERS[[#This Row],[ClientDiscount]] + FACT_ORDERS[[#This Row],[OrderDiscount]]) )</f>
        <v>220</v>
      </c>
      <c r="Q2525" s="28">
        <f>FACT_ORDERS[[#This Row],[TotalAmountWithDiscount]]+FACT_ORDERS[[#This Row],[DeliveryCost]]</f>
        <v>220</v>
      </c>
      <c r="R2525" s="35">
        <v>45553</v>
      </c>
      <c r="S2525" s="35" t="str">
        <f>IF(NETWORKDAYS(FACT_ORDERS[[#This Row],[Order-Date]], FACT_ORDERS[[#This Row],[ArrivalDate ]]) &gt; 10, "Late", "On Time")</f>
        <v>On Time</v>
      </c>
    </row>
    <row r="2526" spans="1:19" x14ac:dyDescent="0.3">
      <c r="A2526" s="12">
        <v>7524</v>
      </c>
      <c r="B2526" s="12">
        <v>267</v>
      </c>
      <c r="C2526" s="12">
        <v>10196</v>
      </c>
      <c r="D2526" s="12">
        <v>2525</v>
      </c>
      <c r="E2526" s="12" t="s">
        <v>243</v>
      </c>
      <c r="F2526" s="13">
        <v>45548</v>
      </c>
      <c r="G2526" s="26" t="s">
        <v>12979</v>
      </c>
      <c r="H2526" s="12">
        <v>52</v>
      </c>
      <c r="I2526" s="28">
        <f>VLOOKUP(B:B,DIM_PRODUCTS!A:F,5,FALSE)</f>
        <v>26</v>
      </c>
      <c r="J2526" s="28">
        <f>FACT_ORDERS[[#This Row],[ProductPrice]]*FACT_ORDERS[[#This Row],[Quantity]]</f>
        <v>1352</v>
      </c>
      <c r="K2526" s="12" t="str">
        <f>VLOOKUP(C:C,DIM_CUSTOMERS!A:G,7,FALSE)</f>
        <v>Canada</v>
      </c>
      <c r="L2526" s="30" cm="1">
        <f t="array" ref="L2526">_xlfn.IFS(
    AND(FACT_ORDERS[[#This Row],[DeliveryMehtod]]="shippment",FACT_ORDERS[[#This Row],[TotalAmount]]&gt;=200), 0,
    AND(FACT_ORDERS[[#This Row],[DeliveryMehtod]]="pickup"), 15,
    AND(FACT_ORDERS[[#This Row],[DeliveryMehtod]]="shippment",FACT_ORDERS[[#This Row],[TotalAmount]]&lt;200), 35
)</f>
        <v>15</v>
      </c>
      <c r="M2526" s="12" t="str" cm="1">
        <f t="array" ref="M2526">_xlfn.IFS(
    SUMIFS(FACT_ORDERS[TotalAmount], FACT_ORDERS[WD_CUSTOMERS],FACT_ORDERS[[#This Row],[WD_CUSTOMERS]])&gt;=15000, "VIP",
    SUMIFS(FACT_ORDERS[TotalAmount], FACT_ORDERS[WD_CUSTOMERS],FACT_ORDERS[[#This Row],[WD_CUSTOMERS]])&gt;=8000, "Premium",
    TRUE, "Regular"
)</f>
        <v>Premium</v>
      </c>
      <c r="N2526" s="32" cm="1">
        <f t="array" ref="N2526">_xlfn.IFS(
   FACT_ORDERS[[#This Row],[TypeOfClient]]="VIP", 0.2,
   FACT_ORDERS[[#This Row],[TypeOfClient]]="Premium", 0.1,
   TRUE, 0
)</f>
        <v>0.1</v>
      </c>
      <c r="O2526" s="31" cm="1">
        <f t="array" ref="O2526">_xlfn.IFS(
   FACT_ORDERS[[#This Row],[TotalAmount]]&gt;1500, 0.15,
   FACT_ORDERS[[#This Row],[TotalAmount]]&gt;1000, 0.1,
   FACT_ORDERS[[#This Row],[TotalAmount]]&gt;500, 0.05,
   TRUE, 0
)</f>
        <v>0.1</v>
      </c>
      <c r="P2526" s="28">
        <f xml:space="preserve"> FACT_ORDERS[[#This Row],[TotalAmount]] * (1 - (FACT_ORDERS[[#This Row],[ClientDiscount]] + FACT_ORDERS[[#This Row],[OrderDiscount]]) )</f>
        <v>1081.6000000000001</v>
      </c>
      <c r="Q2526" s="28">
        <f>FACT_ORDERS[[#This Row],[TotalAmountWithDiscount]]+FACT_ORDERS[[#This Row],[DeliveryCost]]</f>
        <v>1096.6000000000001</v>
      </c>
      <c r="R2526" s="35">
        <v>45559</v>
      </c>
      <c r="S2526" s="35" t="str">
        <f>IF(NETWORKDAYS(FACT_ORDERS[[#This Row],[Order-Date]], FACT_ORDERS[[#This Row],[ArrivalDate ]]) &gt; 10, "Late", "On Time")</f>
        <v>On Time</v>
      </c>
    </row>
    <row r="2527" spans="1:19" x14ac:dyDescent="0.3">
      <c r="A2527" s="12">
        <v>7525</v>
      </c>
      <c r="B2527" s="12">
        <v>230</v>
      </c>
      <c r="C2527" s="12">
        <v>10196</v>
      </c>
      <c r="D2527" s="12">
        <v>2526</v>
      </c>
      <c r="E2527" s="12" t="s">
        <v>244</v>
      </c>
      <c r="F2527" s="13">
        <v>45328</v>
      </c>
      <c r="G2527" s="26" t="s">
        <v>12980</v>
      </c>
      <c r="H2527" s="12">
        <v>23</v>
      </c>
      <c r="I2527" s="28">
        <f>VLOOKUP(B:B,DIM_PRODUCTS!A:F,5,FALSE)</f>
        <v>14</v>
      </c>
      <c r="J2527" s="28">
        <f>FACT_ORDERS[[#This Row],[ProductPrice]]*FACT_ORDERS[[#This Row],[Quantity]]</f>
        <v>322</v>
      </c>
      <c r="K2527" s="12" t="str">
        <f>VLOOKUP(C:C,DIM_CUSTOMERS!A:G,7,FALSE)</f>
        <v>Canada</v>
      </c>
      <c r="L2527" s="30" cm="1">
        <f t="array" ref="L2527">_xlfn.IFS(
    AND(FACT_ORDERS[[#This Row],[DeliveryMehtod]]="shippment",FACT_ORDERS[[#This Row],[TotalAmount]]&gt;=200), 0,
    AND(FACT_ORDERS[[#This Row],[DeliveryMehtod]]="pickup"), 15,
    AND(FACT_ORDERS[[#This Row],[DeliveryMehtod]]="shippment",FACT_ORDERS[[#This Row],[TotalAmount]]&lt;200), 35
)</f>
        <v>0</v>
      </c>
      <c r="M2527" s="12" t="str" cm="1">
        <f t="array" ref="M2527">_xlfn.IFS(
    SUMIFS(FACT_ORDERS[TotalAmount], FACT_ORDERS[WD_CUSTOMERS],FACT_ORDERS[[#This Row],[WD_CUSTOMERS]])&gt;=15000, "VIP",
    SUMIFS(FACT_ORDERS[TotalAmount], FACT_ORDERS[WD_CUSTOMERS],FACT_ORDERS[[#This Row],[WD_CUSTOMERS]])&gt;=8000, "Premium",
    TRUE, "Regular"
)</f>
        <v>Premium</v>
      </c>
      <c r="N2527" s="32" cm="1">
        <f t="array" ref="N2527">_xlfn.IFS(
   FACT_ORDERS[[#This Row],[TypeOfClient]]="VIP", 0.2,
   FACT_ORDERS[[#This Row],[TypeOfClient]]="Premium", 0.1,
   TRUE, 0
)</f>
        <v>0.1</v>
      </c>
      <c r="O2527" s="31" cm="1">
        <f t="array" ref="O2527">_xlfn.IFS(
   FACT_ORDERS[[#This Row],[TotalAmount]]&gt;1500, 0.15,
   FACT_ORDERS[[#This Row],[TotalAmount]]&gt;1000, 0.1,
   FACT_ORDERS[[#This Row],[TotalAmount]]&gt;500, 0.05,
   TRUE, 0
)</f>
        <v>0</v>
      </c>
      <c r="P2527" s="28">
        <f xml:space="preserve"> FACT_ORDERS[[#This Row],[TotalAmount]] * (1 - (FACT_ORDERS[[#This Row],[ClientDiscount]] + FACT_ORDERS[[#This Row],[OrderDiscount]]) )</f>
        <v>289.8</v>
      </c>
      <c r="Q2527" s="28">
        <f>FACT_ORDERS[[#This Row],[TotalAmountWithDiscount]]+FACT_ORDERS[[#This Row],[DeliveryCost]]</f>
        <v>289.8</v>
      </c>
      <c r="R2527" s="35">
        <v>45336</v>
      </c>
      <c r="S2527" s="35" t="str">
        <f>IF(NETWORKDAYS(FACT_ORDERS[[#This Row],[Order-Date]], FACT_ORDERS[[#This Row],[ArrivalDate ]]) &gt; 10, "Late", "On Time")</f>
        <v>On Time</v>
      </c>
    </row>
    <row r="2528" spans="1:19" x14ac:dyDescent="0.3">
      <c r="A2528" s="12">
        <v>7526</v>
      </c>
      <c r="B2528" s="12">
        <v>292</v>
      </c>
      <c r="C2528" s="12">
        <v>10196</v>
      </c>
      <c r="D2528" s="12">
        <v>2527</v>
      </c>
      <c r="E2528" s="12" t="s">
        <v>243</v>
      </c>
      <c r="F2528" s="13">
        <v>45328</v>
      </c>
      <c r="G2528" s="26" t="s">
        <v>4386</v>
      </c>
      <c r="H2528" s="12">
        <v>20</v>
      </c>
      <c r="I2528" s="28">
        <f>VLOOKUP(B:B,DIM_PRODUCTS!A:F,5,FALSE)</f>
        <v>6</v>
      </c>
      <c r="J2528" s="28">
        <f>FACT_ORDERS[[#This Row],[ProductPrice]]*FACT_ORDERS[[#This Row],[Quantity]]</f>
        <v>120</v>
      </c>
      <c r="K2528" s="12" t="str">
        <f>VLOOKUP(C:C,DIM_CUSTOMERS!A:G,7,FALSE)</f>
        <v>Canada</v>
      </c>
      <c r="L2528" s="30" cm="1">
        <f t="array" ref="L2528">_xlfn.IFS(
    AND(FACT_ORDERS[[#This Row],[DeliveryMehtod]]="shippment",FACT_ORDERS[[#This Row],[TotalAmount]]&gt;=200), 0,
    AND(FACT_ORDERS[[#This Row],[DeliveryMehtod]]="pickup"), 15,
    AND(FACT_ORDERS[[#This Row],[DeliveryMehtod]]="shippment",FACT_ORDERS[[#This Row],[TotalAmount]]&lt;200), 35
)</f>
        <v>15</v>
      </c>
      <c r="M2528" s="12" t="str" cm="1">
        <f t="array" ref="M2528">_xlfn.IFS(
    SUMIFS(FACT_ORDERS[TotalAmount], FACT_ORDERS[WD_CUSTOMERS],FACT_ORDERS[[#This Row],[WD_CUSTOMERS]])&gt;=15000, "VIP",
    SUMIFS(FACT_ORDERS[TotalAmount], FACT_ORDERS[WD_CUSTOMERS],FACT_ORDERS[[#This Row],[WD_CUSTOMERS]])&gt;=8000, "Premium",
    TRUE, "Regular"
)</f>
        <v>Premium</v>
      </c>
      <c r="N2528" s="32" cm="1">
        <f t="array" ref="N2528">_xlfn.IFS(
   FACT_ORDERS[[#This Row],[TypeOfClient]]="VIP", 0.2,
   FACT_ORDERS[[#This Row],[TypeOfClient]]="Premium", 0.1,
   TRUE, 0
)</f>
        <v>0.1</v>
      </c>
      <c r="O2528" s="31" cm="1">
        <f t="array" ref="O2528">_xlfn.IFS(
   FACT_ORDERS[[#This Row],[TotalAmount]]&gt;1500, 0.15,
   FACT_ORDERS[[#This Row],[TotalAmount]]&gt;1000, 0.1,
   FACT_ORDERS[[#This Row],[TotalAmount]]&gt;500, 0.05,
   TRUE, 0
)</f>
        <v>0</v>
      </c>
      <c r="P2528" s="28">
        <f xml:space="preserve"> FACT_ORDERS[[#This Row],[TotalAmount]] * (1 - (FACT_ORDERS[[#This Row],[ClientDiscount]] + FACT_ORDERS[[#This Row],[OrderDiscount]]) )</f>
        <v>108</v>
      </c>
      <c r="Q2528" s="28">
        <f>FACT_ORDERS[[#This Row],[TotalAmountWithDiscount]]+FACT_ORDERS[[#This Row],[DeliveryCost]]</f>
        <v>123</v>
      </c>
      <c r="R2528" s="35">
        <v>45337</v>
      </c>
      <c r="S2528" s="35" t="str">
        <f>IF(NETWORKDAYS(FACT_ORDERS[[#This Row],[Order-Date]], FACT_ORDERS[[#This Row],[ArrivalDate ]]) &gt; 10, "Late", "On Time")</f>
        <v>On Time</v>
      </c>
    </row>
    <row r="2529" spans="1:19" x14ac:dyDescent="0.3">
      <c r="A2529" s="12">
        <v>7527</v>
      </c>
      <c r="B2529" s="12">
        <v>267</v>
      </c>
      <c r="C2529" s="12">
        <v>10196</v>
      </c>
      <c r="D2529" s="12">
        <v>2528</v>
      </c>
      <c r="E2529" s="12" t="s">
        <v>244</v>
      </c>
      <c r="F2529" s="13">
        <v>45328</v>
      </c>
      <c r="G2529" s="26" t="s">
        <v>12981</v>
      </c>
      <c r="H2529" s="12">
        <v>54</v>
      </c>
      <c r="I2529" s="28">
        <f>VLOOKUP(B:B,DIM_PRODUCTS!A:F,5,FALSE)</f>
        <v>26</v>
      </c>
      <c r="J2529" s="28">
        <f>FACT_ORDERS[[#This Row],[ProductPrice]]*FACT_ORDERS[[#This Row],[Quantity]]</f>
        <v>1404</v>
      </c>
      <c r="K2529" s="12" t="str">
        <f>VLOOKUP(C:C,DIM_CUSTOMERS!A:G,7,FALSE)</f>
        <v>Canada</v>
      </c>
      <c r="L2529" s="30" cm="1">
        <f t="array" ref="L2529">_xlfn.IFS(
    AND(FACT_ORDERS[[#This Row],[DeliveryMehtod]]="shippment",FACT_ORDERS[[#This Row],[TotalAmount]]&gt;=200), 0,
    AND(FACT_ORDERS[[#This Row],[DeliveryMehtod]]="pickup"), 15,
    AND(FACT_ORDERS[[#This Row],[DeliveryMehtod]]="shippment",FACT_ORDERS[[#This Row],[TotalAmount]]&lt;200), 35
)</f>
        <v>0</v>
      </c>
      <c r="M2529" s="12" t="str" cm="1">
        <f t="array" ref="M2529">_xlfn.IFS(
    SUMIFS(FACT_ORDERS[TotalAmount], FACT_ORDERS[WD_CUSTOMERS],FACT_ORDERS[[#This Row],[WD_CUSTOMERS]])&gt;=15000, "VIP",
    SUMIFS(FACT_ORDERS[TotalAmount], FACT_ORDERS[WD_CUSTOMERS],FACT_ORDERS[[#This Row],[WD_CUSTOMERS]])&gt;=8000, "Premium",
    TRUE, "Regular"
)</f>
        <v>Premium</v>
      </c>
      <c r="N2529" s="32" cm="1">
        <f t="array" ref="N2529">_xlfn.IFS(
   FACT_ORDERS[[#This Row],[TypeOfClient]]="VIP", 0.2,
   FACT_ORDERS[[#This Row],[TypeOfClient]]="Premium", 0.1,
   TRUE, 0
)</f>
        <v>0.1</v>
      </c>
      <c r="O2529" s="31" cm="1">
        <f t="array" ref="O2529">_xlfn.IFS(
   FACT_ORDERS[[#This Row],[TotalAmount]]&gt;1500, 0.15,
   FACT_ORDERS[[#This Row],[TotalAmount]]&gt;1000, 0.1,
   FACT_ORDERS[[#This Row],[TotalAmount]]&gt;500, 0.05,
   TRUE, 0
)</f>
        <v>0.1</v>
      </c>
      <c r="P2529" s="28">
        <f xml:space="preserve"> FACT_ORDERS[[#This Row],[TotalAmount]] * (1 - (FACT_ORDERS[[#This Row],[ClientDiscount]] + FACT_ORDERS[[#This Row],[OrderDiscount]]) )</f>
        <v>1123.2</v>
      </c>
      <c r="Q2529" s="28">
        <f>FACT_ORDERS[[#This Row],[TotalAmountWithDiscount]]+FACT_ORDERS[[#This Row],[DeliveryCost]]</f>
        <v>1123.2</v>
      </c>
      <c r="R2529" s="35">
        <v>45338</v>
      </c>
      <c r="S2529" s="35" t="str">
        <f>IF(NETWORKDAYS(FACT_ORDERS[[#This Row],[Order-Date]], FACT_ORDERS[[#This Row],[ArrivalDate ]]) &gt; 10, "Late", "On Time")</f>
        <v>On Time</v>
      </c>
    </row>
    <row r="2530" spans="1:19" x14ac:dyDescent="0.3">
      <c r="A2530" s="12">
        <v>7528</v>
      </c>
      <c r="B2530" s="12">
        <v>287</v>
      </c>
      <c r="C2530" s="12">
        <v>10196</v>
      </c>
      <c r="D2530" s="12">
        <v>2529</v>
      </c>
      <c r="E2530" s="12" t="s">
        <v>243</v>
      </c>
      <c r="F2530" s="13">
        <v>45328</v>
      </c>
      <c r="G2530" s="26" t="s">
        <v>12982</v>
      </c>
      <c r="H2530" s="12">
        <v>22</v>
      </c>
      <c r="I2530" s="28">
        <f>VLOOKUP(B:B,DIM_PRODUCTS!A:F,5,FALSE)</f>
        <v>13</v>
      </c>
      <c r="J2530" s="28">
        <f>FACT_ORDERS[[#This Row],[ProductPrice]]*FACT_ORDERS[[#This Row],[Quantity]]</f>
        <v>286</v>
      </c>
      <c r="K2530" s="12" t="str">
        <f>VLOOKUP(C:C,DIM_CUSTOMERS!A:G,7,FALSE)</f>
        <v>Canada</v>
      </c>
      <c r="L2530" s="30" cm="1">
        <f t="array" ref="L2530">_xlfn.IFS(
    AND(FACT_ORDERS[[#This Row],[DeliveryMehtod]]="shippment",FACT_ORDERS[[#This Row],[TotalAmount]]&gt;=200), 0,
    AND(FACT_ORDERS[[#This Row],[DeliveryMehtod]]="pickup"), 15,
    AND(FACT_ORDERS[[#This Row],[DeliveryMehtod]]="shippment",FACT_ORDERS[[#This Row],[TotalAmount]]&lt;200), 35
)</f>
        <v>15</v>
      </c>
      <c r="M2530" s="12" t="str" cm="1">
        <f t="array" ref="M2530">_xlfn.IFS(
    SUMIFS(FACT_ORDERS[TotalAmount], FACT_ORDERS[WD_CUSTOMERS],FACT_ORDERS[[#This Row],[WD_CUSTOMERS]])&gt;=15000, "VIP",
    SUMIFS(FACT_ORDERS[TotalAmount], FACT_ORDERS[WD_CUSTOMERS],FACT_ORDERS[[#This Row],[WD_CUSTOMERS]])&gt;=8000, "Premium",
    TRUE, "Regular"
)</f>
        <v>Premium</v>
      </c>
      <c r="N2530" s="32" cm="1">
        <f t="array" ref="N2530">_xlfn.IFS(
   FACT_ORDERS[[#This Row],[TypeOfClient]]="VIP", 0.2,
   FACT_ORDERS[[#This Row],[TypeOfClient]]="Premium", 0.1,
   TRUE, 0
)</f>
        <v>0.1</v>
      </c>
      <c r="O2530" s="31" cm="1">
        <f t="array" ref="O2530">_xlfn.IFS(
   FACT_ORDERS[[#This Row],[TotalAmount]]&gt;1500, 0.15,
   FACT_ORDERS[[#This Row],[TotalAmount]]&gt;1000, 0.1,
   FACT_ORDERS[[#This Row],[TotalAmount]]&gt;500, 0.05,
   TRUE, 0
)</f>
        <v>0</v>
      </c>
      <c r="P2530" s="28">
        <f xml:space="preserve"> FACT_ORDERS[[#This Row],[TotalAmount]] * (1 - (FACT_ORDERS[[#This Row],[ClientDiscount]] + FACT_ORDERS[[#This Row],[OrderDiscount]]) )</f>
        <v>257.40000000000003</v>
      </c>
      <c r="Q2530" s="28">
        <f>FACT_ORDERS[[#This Row],[TotalAmountWithDiscount]]+FACT_ORDERS[[#This Row],[DeliveryCost]]</f>
        <v>272.40000000000003</v>
      </c>
      <c r="R2530" s="35">
        <v>45347</v>
      </c>
      <c r="S2530" s="35" t="str">
        <f>IF(NETWORKDAYS(FACT_ORDERS[[#This Row],[Order-Date]], FACT_ORDERS[[#This Row],[ArrivalDate ]]) &gt; 10, "Late", "On Time")</f>
        <v>Late</v>
      </c>
    </row>
    <row r="2531" spans="1:19" x14ac:dyDescent="0.3">
      <c r="A2531" s="12">
        <v>7529</v>
      </c>
      <c r="B2531" s="12">
        <v>204</v>
      </c>
      <c r="C2531" s="12">
        <v>10196</v>
      </c>
      <c r="D2531" s="12">
        <v>2530</v>
      </c>
      <c r="E2531" s="12" t="s">
        <v>244</v>
      </c>
      <c r="F2531" s="13">
        <v>45328</v>
      </c>
      <c r="G2531" s="26" t="s">
        <v>12983</v>
      </c>
      <c r="H2531" s="12">
        <v>12</v>
      </c>
      <c r="I2531" s="28">
        <f>VLOOKUP(B:B,DIM_PRODUCTS!A:F,5,FALSE)</f>
        <v>6</v>
      </c>
      <c r="J2531" s="28">
        <f>FACT_ORDERS[[#This Row],[ProductPrice]]*FACT_ORDERS[[#This Row],[Quantity]]</f>
        <v>72</v>
      </c>
      <c r="K2531" s="12" t="str">
        <f>VLOOKUP(C:C,DIM_CUSTOMERS!A:G,7,FALSE)</f>
        <v>Canada</v>
      </c>
      <c r="L2531" s="30" cm="1">
        <f t="array" ref="L2531">_xlfn.IFS(
    AND(FACT_ORDERS[[#This Row],[DeliveryMehtod]]="shippment",FACT_ORDERS[[#This Row],[TotalAmount]]&gt;=200), 0,
    AND(FACT_ORDERS[[#This Row],[DeliveryMehtod]]="pickup"), 15,
    AND(FACT_ORDERS[[#This Row],[DeliveryMehtod]]="shippment",FACT_ORDERS[[#This Row],[TotalAmount]]&lt;200), 35
)</f>
        <v>35</v>
      </c>
      <c r="M2531" s="12" t="str" cm="1">
        <f t="array" ref="M2531">_xlfn.IFS(
    SUMIFS(FACT_ORDERS[TotalAmount], FACT_ORDERS[WD_CUSTOMERS],FACT_ORDERS[[#This Row],[WD_CUSTOMERS]])&gt;=15000, "VIP",
    SUMIFS(FACT_ORDERS[TotalAmount], FACT_ORDERS[WD_CUSTOMERS],FACT_ORDERS[[#This Row],[WD_CUSTOMERS]])&gt;=8000, "Premium",
    TRUE, "Regular"
)</f>
        <v>Premium</v>
      </c>
      <c r="N2531" s="32" cm="1">
        <f t="array" ref="N2531">_xlfn.IFS(
   FACT_ORDERS[[#This Row],[TypeOfClient]]="VIP", 0.2,
   FACT_ORDERS[[#This Row],[TypeOfClient]]="Premium", 0.1,
   TRUE, 0
)</f>
        <v>0.1</v>
      </c>
      <c r="O2531" s="31" cm="1">
        <f t="array" ref="O2531">_xlfn.IFS(
   FACT_ORDERS[[#This Row],[TotalAmount]]&gt;1500, 0.15,
   FACT_ORDERS[[#This Row],[TotalAmount]]&gt;1000, 0.1,
   FACT_ORDERS[[#This Row],[TotalAmount]]&gt;500, 0.05,
   TRUE, 0
)</f>
        <v>0</v>
      </c>
      <c r="P2531" s="28">
        <f xml:space="preserve"> FACT_ORDERS[[#This Row],[TotalAmount]] * (1 - (FACT_ORDERS[[#This Row],[ClientDiscount]] + FACT_ORDERS[[#This Row],[OrderDiscount]]) )</f>
        <v>64.8</v>
      </c>
      <c r="Q2531" s="28">
        <f>FACT_ORDERS[[#This Row],[TotalAmountWithDiscount]]+FACT_ORDERS[[#This Row],[DeliveryCost]]</f>
        <v>99.8</v>
      </c>
      <c r="R2531" s="35">
        <v>45340</v>
      </c>
      <c r="S2531" s="35" t="str">
        <f>IF(NETWORKDAYS(FACT_ORDERS[[#This Row],[Order-Date]], FACT_ORDERS[[#This Row],[ArrivalDate ]]) &gt; 10, "Late", "On Time")</f>
        <v>On Time</v>
      </c>
    </row>
    <row r="2532" spans="1:19" x14ac:dyDescent="0.3">
      <c r="A2532" s="12">
        <v>7530</v>
      </c>
      <c r="B2532" s="12">
        <v>230</v>
      </c>
      <c r="C2532" s="12">
        <v>10196</v>
      </c>
      <c r="D2532" s="12">
        <v>2531</v>
      </c>
      <c r="E2532" s="12" t="s">
        <v>244</v>
      </c>
      <c r="F2532" s="13">
        <v>45060</v>
      </c>
      <c r="G2532" s="26" t="s">
        <v>12984</v>
      </c>
      <c r="H2532" s="12">
        <v>28</v>
      </c>
      <c r="I2532" s="28">
        <f>VLOOKUP(B:B,DIM_PRODUCTS!A:F,5,FALSE)</f>
        <v>14</v>
      </c>
      <c r="J2532" s="28">
        <f>FACT_ORDERS[[#This Row],[ProductPrice]]*FACT_ORDERS[[#This Row],[Quantity]]</f>
        <v>392</v>
      </c>
      <c r="K2532" s="12" t="str">
        <f>VLOOKUP(C:C,DIM_CUSTOMERS!A:G,7,FALSE)</f>
        <v>Canada</v>
      </c>
      <c r="L2532" s="30" cm="1">
        <f t="array" ref="L2532">_xlfn.IFS(
    AND(FACT_ORDERS[[#This Row],[DeliveryMehtod]]="shippment",FACT_ORDERS[[#This Row],[TotalAmount]]&gt;=200), 0,
    AND(FACT_ORDERS[[#This Row],[DeliveryMehtod]]="pickup"), 15,
    AND(FACT_ORDERS[[#This Row],[DeliveryMehtod]]="shippment",FACT_ORDERS[[#This Row],[TotalAmount]]&lt;200), 35
)</f>
        <v>0</v>
      </c>
      <c r="M2532" s="12" t="str" cm="1">
        <f t="array" ref="M2532">_xlfn.IFS(
    SUMIFS(FACT_ORDERS[TotalAmount], FACT_ORDERS[WD_CUSTOMERS],FACT_ORDERS[[#This Row],[WD_CUSTOMERS]])&gt;=15000, "VIP",
    SUMIFS(FACT_ORDERS[TotalAmount], FACT_ORDERS[WD_CUSTOMERS],FACT_ORDERS[[#This Row],[WD_CUSTOMERS]])&gt;=8000, "Premium",
    TRUE, "Regular"
)</f>
        <v>Premium</v>
      </c>
      <c r="N2532" s="32" cm="1">
        <f t="array" ref="N2532">_xlfn.IFS(
   FACT_ORDERS[[#This Row],[TypeOfClient]]="VIP", 0.2,
   FACT_ORDERS[[#This Row],[TypeOfClient]]="Premium", 0.1,
   TRUE, 0
)</f>
        <v>0.1</v>
      </c>
      <c r="O2532" s="31" cm="1">
        <f t="array" ref="O2532">_xlfn.IFS(
   FACT_ORDERS[[#This Row],[TotalAmount]]&gt;1500, 0.15,
   FACT_ORDERS[[#This Row],[TotalAmount]]&gt;1000, 0.1,
   FACT_ORDERS[[#This Row],[TotalAmount]]&gt;500, 0.05,
   TRUE, 0
)</f>
        <v>0</v>
      </c>
      <c r="P2532" s="28">
        <f xml:space="preserve"> FACT_ORDERS[[#This Row],[TotalAmount]] * (1 - (FACT_ORDERS[[#This Row],[ClientDiscount]] + FACT_ORDERS[[#This Row],[OrderDiscount]]) )</f>
        <v>352.8</v>
      </c>
      <c r="Q2532" s="28">
        <f>FACT_ORDERS[[#This Row],[TotalAmountWithDiscount]]+FACT_ORDERS[[#This Row],[DeliveryCost]]</f>
        <v>352.8</v>
      </c>
      <c r="R2532" s="35">
        <v>45070</v>
      </c>
      <c r="S2532" s="35" t="str">
        <f>IF(NETWORKDAYS(FACT_ORDERS[[#This Row],[Order-Date]], FACT_ORDERS[[#This Row],[ArrivalDate ]]) &gt; 10, "Late", "On Time")</f>
        <v>On Time</v>
      </c>
    </row>
    <row r="2533" spans="1:19" x14ac:dyDescent="0.3">
      <c r="A2533" s="12">
        <v>7531</v>
      </c>
      <c r="B2533" s="12">
        <v>292</v>
      </c>
      <c r="C2533" s="12">
        <v>10196</v>
      </c>
      <c r="D2533" s="12">
        <v>2532</v>
      </c>
      <c r="E2533" s="12" t="s">
        <v>244</v>
      </c>
      <c r="F2533" s="13">
        <v>45060</v>
      </c>
      <c r="G2533" s="26" t="s">
        <v>12985</v>
      </c>
      <c r="H2533" s="12">
        <v>17</v>
      </c>
      <c r="I2533" s="28">
        <f>VLOOKUP(B:B,DIM_PRODUCTS!A:F,5,FALSE)</f>
        <v>6</v>
      </c>
      <c r="J2533" s="28">
        <f>FACT_ORDERS[[#This Row],[ProductPrice]]*FACT_ORDERS[[#This Row],[Quantity]]</f>
        <v>102</v>
      </c>
      <c r="K2533" s="12" t="str">
        <f>VLOOKUP(C:C,DIM_CUSTOMERS!A:G,7,FALSE)</f>
        <v>Canada</v>
      </c>
      <c r="L2533" s="30" cm="1">
        <f t="array" ref="L2533">_xlfn.IFS(
    AND(FACT_ORDERS[[#This Row],[DeliveryMehtod]]="shippment",FACT_ORDERS[[#This Row],[TotalAmount]]&gt;=200), 0,
    AND(FACT_ORDERS[[#This Row],[DeliveryMehtod]]="pickup"), 15,
    AND(FACT_ORDERS[[#This Row],[DeliveryMehtod]]="shippment",FACT_ORDERS[[#This Row],[TotalAmount]]&lt;200), 35
)</f>
        <v>35</v>
      </c>
      <c r="M2533" s="12" t="str" cm="1">
        <f t="array" ref="M2533">_xlfn.IFS(
    SUMIFS(FACT_ORDERS[TotalAmount], FACT_ORDERS[WD_CUSTOMERS],FACT_ORDERS[[#This Row],[WD_CUSTOMERS]])&gt;=15000, "VIP",
    SUMIFS(FACT_ORDERS[TotalAmount], FACT_ORDERS[WD_CUSTOMERS],FACT_ORDERS[[#This Row],[WD_CUSTOMERS]])&gt;=8000, "Premium",
    TRUE, "Regular"
)</f>
        <v>Premium</v>
      </c>
      <c r="N2533" s="32" cm="1">
        <f t="array" ref="N2533">_xlfn.IFS(
   FACT_ORDERS[[#This Row],[TypeOfClient]]="VIP", 0.2,
   FACT_ORDERS[[#This Row],[TypeOfClient]]="Premium", 0.1,
   TRUE, 0
)</f>
        <v>0.1</v>
      </c>
      <c r="O2533" s="31" cm="1">
        <f t="array" ref="O2533">_xlfn.IFS(
   FACT_ORDERS[[#This Row],[TotalAmount]]&gt;1500, 0.15,
   FACT_ORDERS[[#This Row],[TotalAmount]]&gt;1000, 0.1,
   FACT_ORDERS[[#This Row],[TotalAmount]]&gt;500, 0.05,
   TRUE, 0
)</f>
        <v>0</v>
      </c>
      <c r="P2533" s="28">
        <f xml:space="preserve"> FACT_ORDERS[[#This Row],[TotalAmount]] * (1 - (FACT_ORDERS[[#This Row],[ClientDiscount]] + FACT_ORDERS[[#This Row],[OrderDiscount]]) )</f>
        <v>91.8</v>
      </c>
      <c r="Q2533" s="28">
        <f>FACT_ORDERS[[#This Row],[TotalAmountWithDiscount]]+FACT_ORDERS[[#This Row],[DeliveryCost]]</f>
        <v>126.8</v>
      </c>
      <c r="R2533" s="35">
        <v>45068</v>
      </c>
      <c r="S2533" s="35" t="str">
        <f>IF(NETWORKDAYS(FACT_ORDERS[[#This Row],[Order-Date]], FACT_ORDERS[[#This Row],[ArrivalDate ]]) &gt; 10, "Late", "On Time")</f>
        <v>On Time</v>
      </c>
    </row>
    <row r="2534" spans="1:19" x14ac:dyDescent="0.3">
      <c r="A2534" s="12">
        <v>7532</v>
      </c>
      <c r="B2534" s="12">
        <v>267</v>
      </c>
      <c r="C2534" s="12">
        <v>10196</v>
      </c>
      <c r="D2534" s="12">
        <v>2533</v>
      </c>
      <c r="E2534" s="12" t="s">
        <v>244</v>
      </c>
      <c r="F2534" s="13">
        <v>45060</v>
      </c>
      <c r="G2534" s="26" t="s">
        <v>12986</v>
      </c>
      <c r="H2534" s="12">
        <v>43</v>
      </c>
      <c r="I2534" s="28">
        <f>VLOOKUP(B:B,DIM_PRODUCTS!A:F,5,FALSE)</f>
        <v>26</v>
      </c>
      <c r="J2534" s="28">
        <f>FACT_ORDERS[[#This Row],[ProductPrice]]*FACT_ORDERS[[#This Row],[Quantity]]</f>
        <v>1118</v>
      </c>
      <c r="K2534" s="12" t="str">
        <f>VLOOKUP(C:C,DIM_CUSTOMERS!A:G,7,FALSE)</f>
        <v>Canada</v>
      </c>
      <c r="L2534" s="30" cm="1">
        <f t="array" ref="L2534">_xlfn.IFS(
    AND(FACT_ORDERS[[#This Row],[DeliveryMehtod]]="shippment",FACT_ORDERS[[#This Row],[TotalAmount]]&gt;=200), 0,
    AND(FACT_ORDERS[[#This Row],[DeliveryMehtod]]="pickup"), 15,
    AND(FACT_ORDERS[[#This Row],[DeliveryMehtod]]="shippment",FACT_ORDERS[[#This Row],[TotalAmount]]&lt;200), 35
)</f>
        <v>0</v>
      </c>
      <c r="M2534" s="12" t="str" cm="1">
        <f t="array" ref="M2534">_xlfn.IFS(
    SUMIFS(FACT_ORDERS[TotalAmount], FACT_ORDERS[WD_CUSTOMERS],FACT_ORDERS[[#This Row],[WD_CUSTOMERS]])&gt;=15000, "VIP",
    SUMIFS(FACT_ORDERS[TotalAmount], FACT_ORDERS[WD_CUSTOMERS],FACT_ORDERS[[#This Row],[WD_CUSTOMERS]])&gt;=8000, "Premium",
    TRUE, "Regular"
)</f>
        <v>Premium</v>
      </c>
      <c r="N2534" s="32" cm="1">
        <f t="array" ref="N2534">_xlfn.IFS(
   FACT_ORDERS[[#This Row],[TypeOfClient]]="VIP", 0.2,
   FACT_ORDERS[[#This Row],[TypeOfClient]]="Premium", 0.1,
   TRUE, 0
)</f>
        <v>0.1</v>
      </c>
      <c r="O2534" s="31" cm="1">
        <f t="array" ref="O2534">_xlfn.IFS(
   FACT_ORDERS[[#This Row],[TotalAmount]]&gt;1500, 0.15,
   FACT_ORDERS[[#This Row],[TotalAmount]]&gt;1000, 0.1,
   FACT_ORDERS[[#This Row],[TotalAmount]]&gt;500, 0.05,
   TRUE, 0
)</f>
        <v>0.1</v>
      </c>
      <c r="P2534" s="28">
        <f xml:space="preserve"> FACT_ORDERS[[#This Row],[TotalAmount]] * (1 - (FACT_ORDERS[[#This Row],[ClientDiscount]] + FACT_ORDERS[[#This Row],[OrderDiscount]]) )</f>
        <v>894.40000000000009</v>
      </c>
      <c r="Q2534" s="28">
        <f>FACT_ORDERS[[#This Row],[TotalAmountWithDiscount]]+FACT_ORDERS[[#This Row],[DeliveryCost]]</f>
        <v>894.40000000000009</v>
      </c>
      <c r="R2534" s="35">
        <v>45069</v>
      </c>
      <c r="S2534" s="35" t="str">
        <f>IF(NETWORKDAYS(FACT_ORDERS[[#This Row],[Order-Date]], FACT_ORDERS[[#This Row],[ArrivalDate ]]) &gt; 10, "Late", "On Time")</f>
        <v>On Time</v>
      </c>
    </row>
    <row r="2535" spans="1:19" x14ac:dyDescent="0.3">
      <c r="A2535" s="12">
        <v>7533</v>
      </c>
      <c r="B2535" s="12">
        <v>287</v>
      </c>
      <c r="C2535" s="12">
        <v>10196</v>
      </c>
      <c r="D2535" s="12">
        <v>2534</v>
      </c>
      <c r="E2535" s="12" t="s">
        <v>244</v>
      </c>
      <c r="F2535" s="13">
        <v>45060</v>
      </c>
      <c r="G2535" s="26" t="s">
        <v>12987</v>
      </c>
      <c r="H2535" s="12">
        <v>26</v>
      </c>
      <c r="I2535" s="28">
        <f>VLOOKUP(B:B,DIM_PRODUCTS!A:F,5,FALSE)</f>
        <v>13</v>
      </c>
      <c r="J2535" s="28">
        <f>FACT_ORDERS[[#This Row],[ProductPrice]]*FACT_ORDERS[[#This Row],[Quantity]]</f>
        <v>338</v>
      </c>
      <c r="K2535" s="12" t="str">
        <f>VLOOKUP(C:C,DIM_CUSTOMERS!A:G,7,FALSE)</f>
        <v>Canada</v>
      </c>
      <c r="L2535" s="30" cm="1">
        <f t="array" ref="L2535">_xlfn.IFS(
    AND(FACT_ORDERS[[#This Row],[DeliveryMehtod]]="shippment",FACT_ORDERS[[#This Row],[TotalAmount]]&gt;=200), 0,
    AND(FACT_ORDERS[[#This Row],[DeliveryMehtod]]="pickup"), 15,
    AND(FACT_ORDERS[[#This Row],[DeliveryMehtod]]="shippment",FACT_ORDERS[[#This Row],[TotalAmount]]&lt;200), 35
)</f>
        <v>0</v>
      </c>
      <c r="M2535" s="12" t="str" cm="1">
        <f t="array" ref="M2535">_xlfn.IFS(
    SUMIFS(FACT_ORDERS[TotalAmount], FACT_ORDERS[WD_CUSTOMERS],FACT_ORDERS[[#This Row],[WD_CUSTOMERS]])&gt;=15000, "VIP",
    SUMIFS(FACT_ORDERS[TotalAmount], FACT_ORDERS[WD_CUSTOMERS],FACT_ORDERS[[#This Row],[WD_CUSTOMERS]])&gt;=8000, "Premium",
    TRUE, "Regular"
)</f>
        <v>Premium</v>
      </c>
      <c r="N2535" s="32" cm="1">
        <f t="array" ref="N2535">_xlfn.IFS(
   FACT_ORDERS[[#This Row],[TypeOfClient]]="VIP", 0.2,
   FACT_ORDERS[[#This Row],[TypeOfClient]]="Premium", 0.1,
   TRUE, 0
)</f>
        <v>0.1</v>
      </c>
      <c r="O2535" s="31" cm="1">
        <f t="array" ref="O2535">_xlfn.IFS(
   FACT_ORDERS[[#This Row],[TotalAmount]]&gt;1500, 0.15,
   FACT_ORDERS[[#This Row],[TotalAmount]]&gt;1000, 0.1,
   FACT_ORDERS[[#This Row],[TotalAmount]]&gt;500, 0.05,
   TRUE, 0
)</f>
        <v>0</v>
      </c>
      <c r="P2535" s="28">
        <f xml:space="preserve"> FACT_ORDERS[[#This Row],[TotalAmount]] * (1 - (FACT_ORDERS[[#This Row],[ClientDiscount]] + FACT_ORDERS[[#This Row],[OrderDiscount]]) )</f>
        <v>304.2</v>
      </c>
      <c r="Q2535" s="28">
        <f>FACT_ORDERS[[#This Row],[TotalAmountWithDiscount]]+FACT_ORDERS[[#This Row],[DeliveryCost]]</f>
        <v>304.2</v>
      </c>
      <c r="R2535" s="35">
        <v>45067</v>
      </c>
      <c r="S2535" s="35" t="str">
        <f>IF(NETWORKDAYS(FACT_ORDERS[[#This Row],[Order-Date]], FACT_ORDERS[[#This Row],[ArrivalDate ]]) &gt; 10, "Late", "On Time")</f>
        <v>On Time</v>
      </c>
    </row>
    <row r="2536" spans="1:19" x14ac:dyDescent="0.3">
      <c r="A2536" s="12">
        <v>7534</v>
      </c>
      <c r="B2536" s="12">
        <v>204</v>
      </c>
      <c r="C2536" s="12">
        <v>10196</v>
      </c>
      <c r="D2536" s="12">
        <v>2535</v>
      </c>
      <c r="E2536" s="12" t="s">
        <v>244</v>
      </c>
      <c r="F2536" s="13">
        <v>45060</v>
      </c>
      <c r="G2536" s="26" t="s">
        <v>12988</v>
      </c>
      <c r="H2536" s="12">
        <v>14</v>
      </c>
      <c r="I2536" s="28">
        <f>VLOOKUP(B:B,DIM_PRODUCTS!A:F,5,FALSE)</f>
        <v>6</v>
      </c>
      <c r="J2536" s="28">
        <f>FACT_ORDERS[[#This Row],[ProductPrice]]*FACT_ORDERS[[#This Row],[Quantity]]</f>
        <v>84</v>
      </c>
      <c r="K2536" s="12" t="str">
        <f>VLOOKUP(C:C,DIM_CUSTOMERS!A:G,7,FALSE)</f>
        <v>Canada</v>
      </c>
      <c r="L2536" s="30" cm="1">
        <f t="array" ref="L2536">_xlfn.IFS(
    AND(FACT_ORDERS[[#This Row],[DeliveryMehtod]]="shippment",FACT_ORDERS[[#This Row],[TotalAmount]]&gt;=200), 0,
    AND(FACT_ORDERS[[#This Row],[DeliveryMehtod]]="pickup"), 15,
    AND(FACT_ORDERS[[#This Row],[DeliveryMehtod]]="shippment",FACT_ORDERS[[#This Row],[TotalAmount]]&lt;200), 35
)</f>
        <v>35</v>
      </c>
      <c r="M2536" s="12" t="str" cm="1">
        <f t="array" ref="M2536">_xlfn.IFS(
    SUMIFS(FACT_ORDERS[TotalAmount], FACT_ORDERS[WD_CUSTOMERS],FACT_ORDERS[[#This Row],[WD_CUSTOMERS]])&gt;=15000, "VIP",
    SUMIFS(FACT_ORDERS[TotalAmount], FACT_ORDERS[WD_CUSTOMERS],FACT_ORDERS[[#This Row],[WD_CUSTOMERS]])&gt;=8000, "Premium",
    TRUE, "Regular"
)</f>
        <v>Premium</v>
      </c>
      <c r="N2536" s="32" cm="1">
        <f t="array" ref="N2536">_xlfn.IFS(
   FACT_ORDERS[[#This Row],[TypeOfClient]]="VIP", 0.2,
   FACT_ORDERS[[#This Row],[TypeOfClient]]="Premium", 0.1,
   TRUE, 0
)</f>
        <v>0.1</v>
      </c>
      <c r="O2536" s="31" cm="1">
        <f t="array" ref="O2536">_xlfn.IFS(
   FACT_ORDERS[[#This Row],[TotalAmount]]&gt;1500, 0.15,
   FACT_ORDERS[[#This Row],[TotalAmount]]&gt;1000, 0.1,
   FACT_ORDERS[[#This Row],[TotalAmount]]&gt;500, 0.05,
   TRUE, 0
)</f>
        <v>0</v>
      </c>
      <c r="P2536" s="28">
        <f xml:space="preserve"> FACT_ORDERS[[#This Row],[TotalAmount]] * (1 - (FACT_ORDERS[[#This Row],[ClientDiscount]] + FACT_ORDERS[[#This Row],[OrderDiscount]]) )</f>
        <v>75.600000000000009</v>
      </c>
      <c r="Q2536" s="28">
        <f>FACT_ORDERS[[#This Row],[TotalAmountWithDiscount]]+FACT_ORDERS[[#This Row],[DeliveryCost]]</f>
        <v>110.60000000000001</v>
      </c>
      <c r="R2536" s="35">
        <v>45071</v>
      </c>
      <c r="S2536" s="35" t="str">
        <f>IF(NETWORKDAYS(FACT_ORDERS[[#This Row],[Order-Date]], FACT_ORDERS[[#This Row],[ArrivalDate ]]) &gt; 10, "Late", "On Time")</f>
        <v>On Time</v>
      </c>
    </row>
    <row r="2537" spans="1:19" x14ac:dyDescent="0.3">
      <c r="A2537" s="12">
        <v>7535</v>
      </c>
      <c r="B2537" s="12">
        <v>230</v>
      </c>
      <c r="C2537" s="12">
        <v>10196</v>
      </c>
      <c r="D2537" s="12">
        <v>2536</v>
      </c>
      <c r="E2537" s="12" t="s">
        <v>243</v>
      </c>
      <c r="F2537" s="13">
        <v>45433</v>
      </c>
      <c r="G2537" s="26" t="s">
        <v>12989</v>
      </c>
      <c r="H2537" s="12">
        <v>23</v>
      </c>
      <c r="I2537" s="28">
        <f>VLOOKUP(B:B,DIM_PRODUCTS!A:F,5,FALSE)</f>
        <v>14</v>
      </c>
      <c r="J2537" s="28">
        <f>FACT_ORDERS[[#This Row],[ProductPrice]]*FACT_ORDERS[[#This Row],[Quantity]]</f>
        <v>322</v>
      </c>
      <c r="K2537" s="12" t="str">
        <f>VLOOKUP(C:C,DIM_CUSTOMERS!A:G,7,FALSE)</f>
        <v>Canada</v>
      </c>
      <c r="L2537" s="30" cm="1">
        <f t="array" ref="L2537">_xlfn.IFS(
    AND(FACT_ORDERS[[#This Row],[DeliveryMehtod]]="shippment",FACT_ORDERS[[#This Row],[TotalAmount]]&gt;=200), 0,
    AND(FACT_ORDERS[[#This Row],[DeliveryMehtod]]="pickup"), 15,
    AND(FACT_ORDERS[[#This Row],[DeliveryMehtod]]="shippment",FACT_ORDERS[[#This Row],[TotalAmount]]&lt;200), 35
)</f>
        <v>15</v>
      </c>
      <c r="M2537" s="12" t="str" cm="1">
        <f t="array" ref="M2537">_xlfn.IFS(
    SUMIFS(FACT_ORDERS[TotalAmount], FACT_ORDERS[WD_CUSTOMERS],FACT_ORDERS[[#This Row],[WD_CUSTOMERS]])&gt;=15000, "VIP",
    SUMIFS(FACT_ORDERS[TotalAmount], FACT_ORDERS[WD_CUSTOMERS],FACT_ORDERS[[#This Row],[WD_CUSTOMERS]])&gt;=8000, "Premium",
    TRUE, "Regular"
)</f>
        <v>Premium</v>
      </c>
      <c r="N2537" s="32" cm="1">
        <f t="array" ref="N2537">_xlfn.IFS(
   FACT_ORDERS[[#This Row],[TypeOfClient]]="VIP", 0.2,
   FACT_ORDERS[[#This Row],[TypeOfClient]]="Premium", 0.1,
   TRUE, 0
)</f>
        <v>0.1</v>
      </c>
      <c r="O2537" s="31" cm="1">
        <f t="array" ref="O2537">_xlfn.IFS(
   FACT_ORDERS[[#This Row],[TotalAmount]]&gt;1500, 0.15,
   FACT_ORDERS[[#This Row],[TotalAmount]]&gt;1000, 0.1,
   FACT_ORDERS[[#This Row],[TotalAmount]]&gt;500, 0.05,
   TRUE, 0
)</f>
        <v>0</v>
      </c>
      <c r="P2537" s="28">
        <f xml:space="preserve"> FACT_ORDERS[[#This Row],[TotalAmount]] * (1 - (FACT_ORDERS[[#This Row],[ClientDiscount]] + FACT_ORDERS[[#This Row],[OrderDiscount]]) )</f>
        <v>289.8</v>
      </c>
      <c r="Q2537" s="28">
        <f>FACT_ORDERS[[#This Row],[TotalAmountWithDiscount]]+FACT_ORDERS[[#This Row],[DeliveryCost]]</f>
        <v>304.8</v>
      </c>
      <c r="R2537" s="35">
        <v>45441</v>
      </c>
      <c r="S2537" s="35" t="str">
        <f>IF(NETWORKDAYS(FACT_ORDERS[[#This Row],[Order-Date]], FACT_ORDERS[[#This Row],[ArrivalDate ]]) &gt; 10, "Late", "On Time")</f>
        <v>On Time</v>
      </c>
    </row>
    <row r="2538" spans="1:19" x14ac:dyDescent="0.3">
      <c r="A2538" s="12">
        <v>7536</v>
      </c>
      <c r="B2538" s="12">
        <v>267</v>
      </c>
      <c r="C2538" s="12">
        <v>10196</v>
      </c>
      <c r="D2538" s="12">
        <v>2537</v>
      </c>
      <c r="E2538" s="12" t="s">
        <v>244</v>
      </c>
      <c r="F2538" s="13">
        <v>45433</v>
      </c>
      <c r="G2538" s="26" t="s">
        <v>4003</v>
      </c>
      <c r="H2538" s="12">
        <v>42</v>
      </c>
      <c r="I2538" s="28">
        <f>VLOOKUP(B:B,DIM_PRODUCTS!A:F,5,FALSE)</f>
        <v>26</v>
      </c>
      <c r="J2538" s="28">
        <f>FACT_ORDERS[[#This Row],[ProductPrice]]*FACT_ORDERS[[#This Row],[Quantity]]</f>
        <v>1092</v>
      </c>
      <c r="K2538" s="12" t="str">
        <f>VLOOKUP(C:C,DIM_CUSTOMERS!A:G,7,FALSE)</f>
        <v>Canada</v>
      </c>
      <c r="L2538" s="30" cm="1">
        <f t="array" ref="L2538">_xlfn.IFS(
    AND(FACT_ORDERS[[#This Row],[DeliveryMehtod]]="shippment",FACT_ORDERS[[#This Row],[TotalAmount]]&gt;=200), 0,
    AND(FACT_ORDERS[[#This Row],[DeliveryMehtod]]="pickup"), 15,
    AND(FACT_ORDERS[[#This Row],[DeliveryMehtod]]="shippment",FACT_ORDERS[[#This Row],[TotalAmount]]&lt;200), 35
)</f>
        <v>0</v>
      </c>
      <c r="M2538" s="12" t="str" cm="1">
        <f t="array" ref="M2538">_xlfn.IFS(
    SUMIFS(FACT_ORDERS[TotalAmount], FACT_ORDERS[WD_CUSTOMERS],FACT_ORDERS[[#This Row],[WD_CUSTOMERS]])&gt;=15000, "VIP",
    SUMIFS(FACT_ORDERS[TotalAmount], FACT_ORDERS[WD_CUSTOMERS],FACT_ORDERS[[#This Row],[WD_CUSTOMERS]])&gt;=8000, "Premium",
    TRUE, "Regular"
)</f>
        <v>Premium</v>
      </c>
      <c r="N2538" s="32" cm="1">
        <f t="array" ref="N2538">_xlfn.IFS(
   FACT_ORDERS[[#This Row],[TypeOfClient]]="VIP", 0.2,
   FACT_ORDERS[[#This Row],[TypeOfClient]]="Premium", 0.1,
   TRUE, 0
)</f>
        <v>0.1</v>
      </c>
      <c r="O2538" s="31" cm="1">
        <f t="array" ref="O2538">_xlfn.IFS(
   FACT_ORDERS[[#This Row],[TotalAmount]]&gt;1500, 0.15,
   FACT_ORDERS[[#This Row],[TotalAmount]]&gt;1000, 0.1,
   FACT_ORDERS[[#This Row],[TotalAmount]]&gt;500, 0.05,
   TRUE, 0
)</f>
        <v>0.1</v>
      </c>
      <c r="P2538" s="28">
        <f xml:space="preserve"> FACT_ORDERS[[#This Row],[TotalAmount]] * (1 - (FACT_ORDERS[[#This Row],[ClientDiscount]] + FACT_ORDERS[[#This Row],[OrderDiscount]]) )</f>
        <v>873.6</v>
      </c>
      <c r="Q2538" s="28">
        <f>FACT_ORDERS[[#This Row],[TotalAmountWithDiscount]]+FACT_ORDERS[[#This Row],[DeliveryCost]]</f>
        <v>873.6</v>
      </c>
      <c r="R2538" s="35">
        <v>45444</v>
      </c>
      <c r="S2538" s="35" t="str">
        <f>IF(NETWORKDAYS(FACT_ORDERS[[#This Row],[Order-Date]], FACT_ORDERS[[#This Row],[ArrivalDate ]]) &gt; 10, "Late", "On Time")</f>
        <v>On Time</v>
      </c>
    </row>
    <row r="2539" spans="1:19" x14ac:dyDescent="0.3">
      <c r="A2539" s="12">
        <v>7537</v>
      </c>
      <c r="B2539" s="12">
        <v>204</v>
      </c>
      <c r="C2539" s="12">
        <v>10196</v>
      </c>
      <c r="D2539" s="12">
        <v>2538</v>
      </c>
      <c r="E2539" s="12" t="s">
        <v>243</v>
      </c>
      <c r="F2539" s="13">
        <v>45433</v>
      </c>
      <c r="G2539" s="26" t="s">
        <v>12990</v>
      </c>
      <c r="H2539" s="12">
        <v>13</v>
      </c>
      <c r="I2539" s="28">
        <f>VLOOKUP(B:B,DIM_PRODUCTS!A:F,5,FALSE)</f>
        <v>6</v>
      </c>
      <c r="J2539" s="28">
        <f>FACT_ORDERS[[#This Row],[ProductPrice]]*FACT_ORDERS[[#This Row],[Quantity]]</f>
        <v>78</v>
      </c>
      <c r="K2539" s="12" t="str">
        <f>VLOOKUP(C:C,DIM_CUSTOMERS!A:G,7,FALSE)</f>
        <v>Canada</v>
      </c>
      <c r="L2539" s="30" cm="1">
        <f t="array" ref="L2539">_xlfn.IFS(
    AND(FACT_ORDERS[[#This Row],[DeliveryMehtod]]="shippment",FACT_ORDERS[[#This Row],[TotalAmount]]&gt;=200), 0,
    AND(FACT_ORDERS[[#This Row],[DeliveryMehtod]]="pickup"), 15,
    AND(FACT_ORDERS[[#This Row],[DeliveryMehtod]]="shippment",FACT_ORDERS[[#This Row],[TotalAmount]]&lt;200), 35
)</f>
        <v>15</v>
      </c>
      <c r="M2539" s="12" t="str" cm="1">
        <f t="array" ref="M2539">_xlfn.IFS(
    SUMIFS(FACT_ORDERS[TotalAmount], FACT_ORDERS[WD_CUSTOMERS],FACT_ORDERS[[#This Row],[WD_CUSTOMERS]])&gt;=15000, "VIP",
    SUMIFS(FACT_ORDERS[TotalAmount], FACT_ORDERS[WD_CUSTOMERS],FACT_ORDERS[[#This Row],[WD_CUSTOMERS]])&gt;=8000, "Premium",
    TRUE, "Regular"
)</f>
        <v>Premium</v>
      </c>
      <c r="N2539" s="32" cm="1">
        <f t="array" ref="N2539">_xlfn.IFS(
   FACT_ORDERS[[#This Row],[TypeOfClient]]="VIP", 0.2,
   FACT_ORDERS[[#This Row],[TypeOfClient]]="Premium", 0.1,
   TRUE, 0
)</f>
        <v>0.1</v>
      </c>
      <c r="O2539" s="31" cm="1">
        <f t="array" ref="O2539">_xlfn.IFS(
   FACT_ORDERS[[#This Row],[TotalAmount]]&gt;1500, 0.15,
   FACT_ORDERS[[#This Row],[TotalAmount]]&gt;1000, 0.1,
   FACT_ORDERS[[#This Row],[TotalAmount]]&gt;500, 0.05,
   TRUE, 0
)</f>
        <v>0</v>
      </c>
      <c r="P2539" s="28">
        <f xml:space="preserve"> FACT_ORDERS[[#This Row],[TotalAmount]] * (1 - (FACT_ORDERS[[#This Row],[ClientDiscount]] + FACT_ORDERS[[#This Row],[OrderDiscount]]) )</f>
        <v>70.2</v>
      </c>
      <c r="Q2539" s="28">
        <f>FACT_ORDERS[[#This Row],[TotalAmountWithDiscount]]+FACT_ORDERS[[#This Row],[DeliveryCost]]</f>
        <v>85.2</v>
      </c>
      <c r="R2539" s="35">
        <v>45441</v>
      </c>
      <c r="S2539" s="35" t="str">
        <f>IF(NETWORKDAYS(FACT_ORDERS[[#This Row],[Order-Date]], FACT_ORDERS[[#This Row],[ArrivalDate ]]) &gt; 10, "Late", "On Time")</f>
        <v>On Time</v>
      </c>
    </row>
    <row r="2540" spans="1:19" x14ac:dyDescent="0.3">
      <c r="A2540" s="12">
        <v>7538</v>
      </c>
      <c r="B2540" s="12">
        <v>230</v>
      </c>
      <c r="C2540" s="12">
        <v>10196</v>
      </c>
      <c r="D2540" s="12">
        <v>2539</v>
      </c>
      <c r="E2540" s="12" t="s">
        <v>243</v>
      </c>
      <c r="F2540" s="13">
        <v>45461</v>
      </c>
      <c r="G2540" s="26" t="s">
        <v>12991</v>
      </c>
      <c r="H2540" s="12">
        <v>20</v>
      </c>
      <c r="I2540" s="28">
        <f>VLOOKUP(B:B,DIM_PRODUCTS!A:F,5,FALSE)</f>
        <v>14</v>
      </c>
      <c r="J2540" s="28">
        <f>FACT_ORDERS[[#This Row],[ProductPrice]]*FACT_ORDERS[[#This Row],[Quantity]]</f>
        <v>280</v>
      </c>
      <c r="K2540" s="12" t="str">
        <f>VLOOKUP(C:C,DIM_CUSTOMERS!A:G,7,FALSE)</f>
        <v>Canada</v>
      </c>
      <c r="L2540" s="30" cm="1">
        <f t="array" ref="L2540">_xlfn.IFS(
    AND(FACT_ORDERS[[#This Row],[DeliveryMehtod]]="shippment",FACT_ORDERS[[#This Row],[TotalAmount]]&gt;=200), 0,
    AND(FACT_ORDERS[[#This Row],[DeliveryMehtod]]="pickup"), 15,
    AND(FACT_ORDERS[[#This Row],[DeliveryMehtod]]="shippment",FACT_ORDERS[[#This Row],[TotalAmount]]&lt;200), 35
)</f>
        <v>15</v>
      </c>
      <c r="M2540" s="12" t="str" cm="1">
        <f t="array" ref="M2540">_xlfn.IFS(
    SUMIFS(FACT_ORDERS[TotalAmount], FACT_ORDERS[WD_CUSTOMERS],FACT_ORDERS[[#This Row],[WD_CUSTOMERS]])&gt;=15000, "VIP",
    SUMIFS(FACT_ORDERS[TotalAmount], FACT_ORDERS[WD_CUSTOMERS],FACT_ORDERS[[#This Row],[WD_CUSTOMERS]])&gt;=8000, "Premium",
    TRUE, "Regular"
)</f>
        <v>Premium</v>
      </c>
      <c r="N2540" s="32" cm="1">
        <f t="array" ref="N2540">_xlfn.IFS(
   FACT_ORDERS[[#This Row],[TypeOfClient]]="VIP", 0.2,
   FACT_ORDERS[[#This Row],[TypeOfClient]]="Premium", 0.1,
   TRUE, 0
)</f>
        <v>0.1</v>
      </c>
      <c r="O2540" s="31" cm="1">
        <f t="array" ref="O2540">_xlfn.IFS(
   FACT_ORDERS[[#This Row],[TotalAmount]]&gt;1500, 0.15,
   FACT_ORDERS[[#This Row],[TotalAmount]]&gt;1000, 0.1,
   FACT_ORDERS[[#This Row],[TotalAmount]]&gt;500, 0.05,
   TRUE, 0
)</f>
        <v>0</v>
      </c>
      <c r="P2540" s="28">
        <f xml:space="preserve"> FACT_ORDERS[[#This Row],[TotalAmount]] * (1 - (FACT_ORDERS[[#This Row],[ClientDiscount]] + FACT_ORDERS[[#This Row],[OrderDiscount]]) )</f>
        <v>252</v>
      </c>
      <c r="Q2540" s="28">
        <f>FACT_ORDERS[[#This Row],[TotalAmountWithDiscount]]+FACT_ORDERS[[#This Row],[DeliveryCost]]</f>
        <v>267</v>
      </c>
      <c r="R2540" s="35">
        <v>45472</v>
      </c>
      <c r="S2540" s="35" t="str">
        <f>IF(NETWORKDAYS(FACT_ORDERS[[#This Row],[Order-Date]], FACT_ORDERS[[#This Row],[ArrivalDate ]]) &gt; 10, "Late", "On Time")</f>
        <v>On Time</v>
      </c>
    </row>
    <row r="2541" spans="1:19" x14ac:dyDescent="0.3">
      <c r="A2541" s="12">
        <v>7539</v>
      </c>
      <c r="B2541" s="12">
        <v>267</v>
      </c>
      <c r="C2541" s="12">
        <v>10196</v>
      </c>
      <c r="D2541" s="12">
        <v>2540</v>
      </c>
      <c r="E2541" s="12" t="s">
        <v>243</v>
      </c>
      <c r="F2541" s="13">
        <v>45461</v>
      </c>
      <c r="G2541" s="26" t="s">
        <v>12992</v>
      </c>
      <c r="H2541" s="12">
        <v>38</v>
      </c>
      <c r="I2541" s="28">
        <f>VLOOKUP(B:B,DIM_PRODUCTS!A:F,5,FALSE)</f>
        <v>26</v>
      </c>
      <c r="J2541" s="28">
        <f>FACT_ORDERS[[#This Row],[ProductPrice]]*FACT_ORDERS[[#This Row],[Quantity]]</f>
        <v>988</v>
      </c>
      <c r="K2541" s="12" t="str">
        <f>VLOOKUP(C:C,DIM_CUSTOMERS!A:G,7,FALSE)</f>
        <v>Canada</v>
      </c>
      <c r="L2541" s="30" cm="1">
        <f t="array" ref="L2541">_xlfn.IFS(
    AND(FACT_ORDERS[[#This Row],[DeliveryMehtod]]="shippment",FACT_ORDERS[[#This Row],[TotalAmount]]&gt;=200), 0,
    AND(FACT_ORDERS[[#This Row],[DeliveryMehtod]]="pickup"), 15,
    AND(FACT_ORDERS[[#This Row],[DeliveryMehtod]]="shippment",FACT_ORDERS[[#This Row],[TotalAmount]]&lt;200), 35
)</f>
        <v>15</v>
      </c>
      <c r="M2541" s="12" t="str" cm="1">
        <f t="array" ref="M2541">_xlfn.IFS(
    SUMIFS(FACT_ORDERS[TotalAmount], FACT_ORDERS[WD_CUSTOMERS],FACT_ORDERS[[#This Row],[WD_CUSTOMERS]])&gt;=15000, "VIP",
    SUMIFS(FACT_ORDERS[TotalAmount], FACT_ORDERS[WD_CUSTOMERS],FACT_ORDERS[[#This Row],[WD_CUSTOMERS]])&gt;=8000, "Premium",
    TRUE, "Regular"
)</f>
        <v>Premium</v>
      </c>
      <c r="N2541" s="32" cm="1">
        <f t="array" ref="N2541">_xlfn.IFS(
   FACT_ORDERS[[#This Row],[TypeOfClient]]="VIP", 0.2,
   FACT_ORDERS[[#This Row],[TypeOfClient]]="Premium", 0.1,
   TRUE, 0
)</f>
        <v>0.1</v>
      </c>
      <c r="O2541" s="31" cm="1">
        <f t="array" ref="O2541">_xlfn.IFS(
   FACT_ORDERS[[#This Row],[TotalAmount]]&gt;1500, 0.15,
   FACT_ORDERS[[#This Row],[TotalAmount]]&gt;1000, 0.1,
   FACT_ORDERS[[#This Row],[TotalAmount]]&gt;500, 0.05,
   TRUE, 0
)</f>
        <v>0.05</v>
      </c>
      <c r="P2541" s="28">
        <f xml:space="preserve"> FACT_ORDERS[[#This Row],[TotalAmount]] * (1 - (FACT_ORDERS[[#This Row],[ClientDiscount]] + FACT_ORDERS[[#This Row],[OrderDiscount]]) )</f>
        <v>839.8</v>
      </c>
      <c r="Q2541" s="28">
        <f>FACT_ORDERS[[#This Row],[TotalAmountWithDiscount]]+FACT_ORDERS[[#This Row],[DeliveryCost]]</f>
        <v>854.8</v>
      </c>
      <c r="R2541" s="35">
        <v>45471</v>
      </c>
      <c r="S2541" s="35" t="str">
        <f>IF(NETWORKDAYS(FACT_ORDERS[[#This Row],[Order-Date]], FACT_ORDERS[[#This Row],[ArrivalDate ]]) &gt; 10, "Late", "On Time")</f>
        <v>On Time</v>
      </c>
    </row>
    <row r="2542" spans="1:19" x14ac:dyDescent="0.3">
      <c r="A2542" s="12">
        <v>7540</v>
      </c>
      <c r="B2542" s="12">
        <v>204</v>
      </c>
      <c r="C2542" s="12">
        <v>10196</v>
      </c>
      <c r="D2542" s="12">
        <v>2541</v>
      </c>
      <c r="E2542" s="12" t="s">
        <v>244</v>
      </c>
      <c r="F2542" s="13">
        <v>45461</v>
      </c>
      <c r="G2542" s="26" t="s">
        <v>4251</v>
      </c>
      <c r="H2542" s="12">
        <v>17</v>
      </c>
      <c r="I2542" s="28">
        <f>VLOOKUP(B:B,DIM_PRODUCTS!A:F,5,FALSE)</f>
        <v>6</v>
      </c>
      <c r="J2542" s="28">
        <f>FACT_ORDERS[[#This Row],[ProductPrice]]*FACT_ORDERS[[#This Row],[Quantity]]</f>
        <v>102</v>
      </c>
      <c r="K2542" s="12" t="str">
        <f>VLOOKUP(C:C,DIM_CUSTOMERS!A:G,7,FALSE)</f>
        <v>Canada</v>
      </c>
      <c r="L2542" s="30" cm="1">
        <f t="array" ref="L2542">_xlfn.IFS(
    AND(FACT_ORDERS[[#This Row],[DeliveryMehtod]]="shippment",FACT_ORDERS[[#This Row],[TotalAmount]]&gt;=200), 0,
    AND(FACT_ORDERS[[#This Row],[DeliveryMehtod]]="pickup"), 15,
    AND(FACT_ORDERS[[#This Row],[DeliveryMehtod]]="shippment",FACT_ORDERS[[#This Row],[TotalAmount]]&lt;200), 35
)</f>
        <v>35</v>
      </c>
      <c r="M2542" s="12" t="str" cm="1">
        <f t="array" ref="M2542">_xlfn.IFS(
    SUMIFS(FACT_ORDERS[TotalAmount], FACT_ORDERS[WD_CUSTOMERS],FACT_ORDERS[[#This Row],[WD_CUSTOMERS]])&gt;=15000, "VIP",
    SUMIFS(FACT_ORDERS[TotalAmount], FACT_ORDERS[WD_CUSTOMERS],FACT_ORDERS[[#This Row],[WD_CUSTOMERS]])&gt;=8000, "Premium",
    TRUE, "Regular"
)</f>
        <v>Premium</v>
      </c>
      <c r="N2542" s="32" cm="1">
        <f t="array" ref="N2542">_xlfn.IFS(
   FACT_ORDERS[[#This Row],[TypeOfClient]]="VIP", 0.2,
   FACT_ORDERS[[#This Row],[TypeOfClient]]="Premium", 0.1,
   TRUE, 0
)</f>
        <v>0.1</v>
      </c>
      <c r="O2542" s="31" cm="1">
        <f t="array" ref="O2542">_xlfn.IFS(
   FACT_ORDERS[[#This Row],[TotalAmount]]&gt;1500, 0.15,
   FACT_ORDERS[[#This Row],[TotalAmount]]&gt;1000, 0.1,
   FACT_ORDERS[[#This Row],[TotalAmount]]&gt;500, 0.05,
   TRUE, 0
)</f>
        <v>0</v>
      </c>
      <c r="P2542" s="28">
        <f xml:space="preserve"> FACT_ORDERS[[#This Row],[TotalAmount]] * (1 - (FACT_ORDERS[[#This Row],[ClientDiscount]] + FACT_ORDERS[[#This Row],[OrderDiscount]]) )</f>
        <v>91.8</v>
      </c>
      <c r="Q2542" s="28">
        <f>FACT_ORDERS[[#This Row],[TotalAmountWithDiscount]]+FACT_ORDERS[[#This Row],[DeliveryCost]]</f>
        <v>126.8</v>
      </c>
      <c r="R2542" s="35">
        <v>45468</v>
      </c>
      <c r="S2542" s="35" t="str">
        <f>IF(NETWORKDAYS(FACT_ORDERS[[#This Row],[Order-Date]], FACT_ORDERS[[#This Row],[ArrivalDate ]]) &gt; 10, "Late", "On Time")</f>
        <v>On Time</v>
      </c>
    </row>
    <row r="2543" spans="1:19" x14ac:dyDescent="0.3">
      <c r="A2543" s="12">
        <v>7541</v>
      </c>
      <c r="B2543" s="12">
        <v>230</v>
      </c>
      <c r="C2543" s="12">
        <v>10196</v>
      </c>
      <c r="D2543" s="12">
        <v>2542</v>
      </c>
      <c r="E2543" s="12" t="s">
        <v>243</v>
      </c>
      <c r="F2543" s="13">
        <v>45443</v>
      </c>
      <c r="G2543" s="26" t="s">
        <v>12993</v>
      </c>
      <c r="H2543" s="12">
        <v>22</v>
      </c>
      <c r="I2543" s="28">
        <f>VLOOKUP(B:B,DIM_PRODUCTS!A:F,5,FALSE)</f>
        <v>14</v>
      </c>
      <c r="J2543" s="28">
        <f>FACT_ORDERS[[#This Row],[ProductPrice]]*FACT_ORDERS[[#This Row],[Quantity]]</f>
        <v>308</v>
      </c>
      <c r="K2543" s="12" t="str">
        <f>VLOOKUP(C:C,DIM_CUSTOMERS!A:G,7,FALSE)</f>
        <v>Canada</v>
      </c>
      <c r="L2543" s="30" cm="1">
        <f t="array" ref="L2543">_xlfn.IFS(
    AND(FACT_ORDERS[[#This Row],[DeliveryMehtod]]="shippment",FACT_ORDERS[[#This Row],[TotalAmount]]&gt;=200), 0,
    AND(FACT_ORDERS[[#This Row],[DeliveryMehtod]]="pickup"), 15,
    AND(FACT_ORDERS[[#This Row],[DeliveryMehtod]]="shippment",FACT_ORDERS[[#This Row],[TotalAmount]]&lt;200), 35
)</f>
        <v>15</v>
      </c>
      <c r="M2543" s="12" t="str" cm="1">
        <f t="array" ref="M2543">_xlfn.IFS(
    SUMIFS(FACT_ORDERS[TotalAmount], FACT_ORDERS[WD_CUSTOMERS],FACT_ORDERS[[#This Row],[WD_CUSTOMERS]])&gt;=15000, "VIP",
    SUMIFS(FACT_ORDERS[TotalAmount], FACT_ORDERS[WD_CUSTOMERS],FACT_ORDERS[[#This Row],[WD_CUSTOMERS]])&gt;=8000, "Premium",
    TRUE, "Regular"
)</f>
        <v>Premium</v>
      </c>
      <c r="N2543" s="32" cm="1">
        <f t="array" ref="N2543">_xlfn.IFS(
   FACT_ORDERS[[#This Row],[TypeOfClient]]="VIP", 0.2,
   FACT_ORDERS[[#This Row],[TypeOfClient]]="Premium", 0.1,
   TRUE, 0
)</f>
        <v>0.1</v>
      </c>
      <c r="O2543" s="31" cm="1">
        <f t="array" ref="O2543">_xlfn.IFS(
   FACT_ORDERS[[#This Row],[TotalAmount]]&gt;1500, 0.15,
   FACT_ORDERS[[#This Row],[TotalAmount]]&gt;1000, 0.1,
   FACT_ORDERS[[#This Row],[TotalAmount]]&gt;500, 0.05,
   TRUE, 0
)</f>
        <v>0</v>
      </c>
      <c r="P2543" s="28">
        <f xml:space="preserve"> FACT_ORDERS[[#This Row],[TotalAmount]] * (1 - (FACT_ORDERS[[#This Row],[ClientDiscount]] + FACT_ORDERS[[#This Row],[OrderDiscount]]) )</f>
        <v>277.2</v>
      </c>
      <c r="Q2543" s="28">
        <f>FACT_ORDERS[[#This Row],[TotalAmountWithDiscount]]+FACT_ORDERS[[#This Row],[DeliveryCost]]</f>
        <v>292.2</v>
      </c>
      <c r="R2543" s="35">
        <v>45450</v>
      </c>
      <c r="S2543" s="35" t="str">
        <f>IF(NETWORKDAYS(FACT_ORDERS[[#This Row],[Order-Date]], FACT_ORDERS[[#This Row],[ArrivalDate ]]) &gt; 10, "Late", "On Time")</f>
        <v>On Time</v>
      </c>
    </row>
    <row r="2544" spans="1:19" x14ac:dyDescent="0.3">
      <c r="A2544" s="12">
        <v>7542</v>
      </c>
      <c r="B2544" s="12">
        <v>267</v>
      </c>
      <c r="C2544" s="12">
        <v>10196</v>
      </c>
      <c r="D2544" s="12">
        <v>2543</v>
      </c>
      <c r="E2544" s="12" t="s">
        <v>243</v>
      </c>
      <c r="F2544" s="13">
        <v>45443</v>
      </c>
      <c r="G2544" s="26" t="s">
        <v>12994</v>
      </c>
      <c r="H2544" s="12">
        <v>31</v>
      </c>
      <c r="I2544" s="28">
        <f>VLOOKUP(B:B,DIM_PRODUCTS!A:F,5,FALSE)</f>
        <v>26</v>
      </c>
      <c r="J2544" s="28">
        <f>FACT_ORDERS[[#This Row],[ProductPrice]]*FACT_ORDERS[[#This Row],[Quantity]]</f>
        <v>806</v>
      </c>
      <c r="K2544" s="12" t="str">
        <f>VLOOKUP(C:C,DIM_CUSTOMERS!A:G,7,FALSE)</f>
        <v>Canada</v>
      </c>
      <c r="L2544" s="30" cm="1">
        <f t="array" ref="L2544">_xlfn.IFS(
    AND(FACT_ORDERS[[#This Row],[DeliveryMehtod]]="shippment",FACT_ORDERS[[#This Row],[TotalAmount]]&gt;=200), 0,
    AND(FACT_ORDERS[[#This Row],[DeliveryMehtod]]="pickup"), 15,
    AND(FACT_ORDERS[[#This Row],[DeliveryMehtod]]="shippment",FACT_ORDERS[[#This Row],[TotalAmount]]&lt;200), 35
)</f>
        <v>15</v>
      </c>
      <c r="M2544" s="12" t="str" cm="1">
        <f t="array" ref="M2544">_xlfn.IFS(
    SUMIFS(FACT_ORDERS[TotalAmount], FACT_ORDERS[WD_CUSTOMERS],FACT_ORDERS[[#This Row],[WD_CUSTOMERS]])&gt;=15000, "VIP",
    SUMIFS(FACT_ORDERS[TotalAmount], FACT_ORDERS[WD_CUSTOMERS],FACT_ORDERS[[#This Row],[WD_CUSTOMERS]])&gt;=8000, "Premium",
    TRUE, "Regular"
)</f>
        <v>Premium</v>
      </c>
      <c r="N2544" s="32" cm="1">
        <f t="array" ref="N2544">_xlfn.IFS(
   FACT_ORDERS[[#This Row],[TypeOfClient]]="VIP", 0.2,
   FACT_ORDERS[[#This Row],[TypeOfClient]]="Premium", 0.1,
   TRUE, 0
)</f>
        <v>0.1</v>
      </c>
      <c r="O2544" s="31" cm="1">
        <f t="array" ref="O2544">_xlfn.IFS(
   FACT_ORDERS[[#This Row],[TotalAmount]]&gt;1500, 0.15,
   FACT_ORDERS[[#This Row],[TotalAmount]]&gt;1000, 0.1,
   FACT_ORDERS[[#This Row],[TotalAmount]]&gt;500, 0.05,
   TRUE, 0
)</f>
        <v>0.05</v>
      </c>
      <c r="P2544" s="28">
        <f xml:space="preserve"> FACT_ORDERS[[#This Row],[TotalAmount]] * (1 - (FACT_ORDERS[[#This Row],[ClientDiscount]] + FACT_ORDERS[[#This Row],[OrderDiscount]]) )</f>
        <v>685.1</v>
      </c>
      <c r="Q2544" s="28">
        <f>FACT_ORDERS[[#This Row],[TotalAmountWithDiscount]]+FACT_ORDERS[[#This Row],[DeliveryCost]]</f>
        <v>700.1</v>
      </c>
      <c r="R2544" s="35">
        <v>45453</v>
      </c>
      <c r="S2544" s="35" t="str">
        <f>IF(NETWORKDAYS(FACT_ORDERS[[#This Row],[Order-Date]], FACT_ORDERS[[#This Row],[ArrivalDate ]]) &gt; 10, "Late", "On Time")</f>
        <v>On Time</v>
      </c>
    </row>
    <row r="2545" spans="1:19" x14ac:dyDescent="0.3">
      <c r="A2545" s="12">
        <v>7543</v>
      </c>
      <c r="B2545" s="12">
        <v>204</v>
      </c>
      <c r="C2545" s="12">
        <v>10196</v>
      </c>
      <c r="D2545" s="12">
        <v>2544</v>
      </c>
      <c r="E2545" s="12" t="s">
        <v>243</v>
      </c>
      <c r="F2545" s="13">
        <v>45443</v>
      </c>
      <c r="G2545" s="26" t="s">
        <v>12995</v>
      </c>
      <c r="H2545" s="12">
        <v>15</v>
      </c>
      <c r="I2545" s="28">
        <f>VLOOKUP(B:B,DIM_PRODUCTS!A:F,5,FALSE)</f>
        <v>6</v>
      </c>
      <c r="J2545" s="28">
        <f>FACT_ORDERS[[#This Row],[ProductPrice]]*FACT_ORDERS[[#This Row],[Quantity]]</f>
        <v>90</v>
      </c>
      <c r="K2545" s="12" t="str">
        <f>VLOOKUP(C:C,DIM_CUSTOMERS!A:G,7,FALSE)</f>
        <v>Canada</v>
      </c>
      <c r="L2545" s="30" cm="1">
        <f t="array" ref="L2545">_xlfn.IFS(
    AND(FACT_ORDERS[[#This Row],[DeliveryMehtod]]="shippment",FACT_ORDERS[[#This Row],[TotalAmount]]&gt;=200), 0,
    AND(FACT_ORDERS[[#This Row],[DeliveryMehtod]]="pickup"), 15,
    AND(FACT_ORDERS[[#This Row],[DeliveryMehtod]]="shippment",FACT_ORDERS[[#This Row],[TotalAmount]]&lt;200), 35
)</f>
        <v>15</v>
      </c>
      <c r="M2545" s="12" t="str" cm="1">
        <f t="array" ref="M2545">_xlfn.IFS(
    SUMIFS(FACT_ORDERS[TotalAmount], FACT_ORDERS[WD_CUSTOMERS],FACT_ORDERS[[#This Row],[WD_CUSTOMERS]])&gt;=15000, "VIP",
    SUMIFS(FACT_ORDERS[TotalAmount], FACT_ORDERS[WD_CUSTOMERS],FACT_ORDERS[[#This Row],[WD_CUSTOMERS]])&gt;=8000, "Premium",
    TRUE, "Regular"
)</f>
        <v>Premium</v>
      </c>
      <c r="N2545" s="32" cm="1">
        <f t="array" ref="N2545">_xlfn.IFS(
   FACT_ORDERS[[#This Row],[TypeOfClient]]="VIP", 0.2,
   FACT_ORDERS[[#This Row],[TypeOfClient]]="Premium", 0.1,
   TRUE, 0
)</f>
        <v>0.1</v>
      </c>
      <c r="O2545" s="31" cm="1">
        <f t="array" ref="O2545">_xlfn.IFS(
   FACT_ORDERS[[#This Row],[TotalAmount]]&gt;1500, 0.15,
   FACT_ORDERS[[#This Row],[TotalAmount]]&gt;1000, 0.1,
   FACT_ORDERS[[#This Row],[TotalAmount]]&gt;500, 0.05,
   TRUE, 0
)</f>
        <v>0</v>
      </c>
      <c r="P2545" s="28">
        <f xml:space="preserve"> FACT_ORDERS[[#This Row],[TotalAmount]] * (1 - (FACT_ORDERS[[#This Row],[ClientDiscount]] + FACT_ORDERS[[#This Row],[OrderDiscount]]) )</f>
        <v>81</v>
      </c>
      <c r="Q2545" s="28">
        <f>FACT_ORDERS[[#This Row],[TotalAmountWithDiscount]]+FACT_ORDERS[[#This Row],[DeliveryCost]]</f>
        <v>96</v>
      </c>
      <c r="R2545" s="35">
        <v>45450</v>
      </c>
      <c r="S2545" s="35" t="str">
        <f>IF(NETWORKDAYS(FACT_ORDERS[[#This Row],[Order-Date]], FACT_ORDERS[[#This Row],[ArrivalDate ]]) &gt; 10, "Late", "On Time")</f>
        <v>On Time</v>
      </c>
    </row>
    <row r="2546" spans="1:19" x14ac:dyDescent="0.3">
      <c r="A2546" s="12">
        <v>7544</v>
      </c>
      <c r="B2546" s="12">
        <v>230</v>
      </c>
      <c r="C2546" s="12">
        <v>10196</v>
      </c>
      <c r="D2546" s="12">
        <v>2545</v>
      </c>
      <c r="E2546" s="12" t="s">
        <v>244</v>
      </c>
      <c r="F2546" s="13">
        <v>45152</v>
      </c>
      <c r="G2546" s="26" t="s">
        <v>4239</v>
      </c>
      <c r="H2546" s="12">
        <v>16</v>
      </c>
      <c r="I2546" s="28">
        <f>VLOOKUP(B:B,DIM_PRODUCTS!A:F,5,FALSE)</f>
        <v>14</v>
      </c>
      <c r="J2546" s="28">
        <f>FACT_ORDERS[[#This Row],[ProductPrice]]*FACT_ORDERS[[#This Row],[Quantity]]</f>
        <v>224</v>
      </c>
      <c r="K2546" s="12" t="str">
        <f>VLOOKUP(C:C,DIM_CUSTOMERS!A:G,7,FALSE)</f>
        <v>Canada</v>
      </c>
      <c r="L2546" s="30" cm="1">
        <f t="array" ref="L2546">_xlfn.IFS(
    AND(FACT_ORDERS[[#This Row],[DeliveryMehtod]]="shippment",FACT_ORDERS[[#This Row],[TotalAmount]]&gt;=200), 0,
    AND(FACT_ORDERS[[#This Row],[DeliveryMehtod]]="pickup"), 15,
    AND(FACT_ORDERS[[#This Row],[DeliveryMehtod]]="shippment",FACT_ORDERS[[#This Row],[TotalAmount]]&lt;200), 35
)</f>
        <v>0</v>
      </c>
      <c r="M2546" s="12" t="str" cm="1">
        <f t="array" ref="M2546">_xlfn.IFS(
    SUMIFS(FACT_ORDERS[TotalAmount], FACT_ORDERS[WD_CUSTOMERS],FACT_ORDERS[[#This Row],[WD_CUSTOMERS]])&gt;=15000, "VIP",
    SUMIFS(FACT_ORDERS[TotalAmount], FACT_ORDERS[WD_CUSTOMERS],FACT_ORDERS[[#This Row],[WD_CUSTOMERS]])&gt;=8000, "Premium",
    TRUE, "Regular"
)</f>
        <v>Premium</v>
      </c>
      <c r="N2546" s="32" cm="1">
        <f t="array" ref="N2546">_xlfn.IFS(
   FACT_ORDERS[[#This Row],[TypeOfClient]]="VIP", 0.2,
   FACT_ORDERS[[#This Row],[TypeOfClient]]="Premium", 0.1,
   TRUE, 0
)</f>
        <v>0.1</v>
      </c>
      <c r="O2546" s="31" cm="1">
        <f t="array" ref="O2546">_xlfn.IFS(
   FACT_ORDERS[[#This Row],[TotalAmount]]&gt;1500, 0.15,
   FACT_ORDERS[[#This Row],[TotalAmount]]&gt;1000, 0.1,
   FACT_ORDERS[[#This Row],[TotalAmount]]&gt;500, 0.05,
   TRUE, 0
)</f>
        <v>0</v>
      </c>
      <c r="P2546" s="28">
        <f xml:space="preserve"> FACT_ORDERS[[#This Row],[TotalAmount]] * (1 - (FACT_ORDERS[[#This Row],[ClientDiscount]] + FACT_ORDERS[[#This Row],[OrderDiscount]]) )</f>
        <v>201.6</v>
      </c>
      <c r="Q2546" s="28">
        <f>FACT_ORDERS[[#This Row],[TotalAmountWithDiscount]]+FACT_ORDERS[[#This Row],[DeliveryCost]]</f>
        <v>201.6</v>
      </c>
      <c r="R2546" s="35">
        <v>45162</v>
      </c>
      <c r="S2546" s="35" t="str">
        <f>IF(NETWORKDAYS(FACT_ORDERS[[#This Row],[Order-Date]], FACT_ORDERS[[#This Row],[ArrivalDate ]]) &gt; 10, "Late", "On Time")</f>
        <v>On Time</v>
      </c>
    </row>
    <row r="2547" spans="1:19" x14ac:dyDescent="0.3">
      <c r="A2547" s="12">
        <v>7545</v>
      </c>
      <c r="B2547" s="12">
        <v>292</v>
      </c>
      <c r="C2547" s="12">
        <v>10196</v>
      </c>
      <c r="D2547" s="12">
        <v>2546</v>
      </c>
      <c r="E2547" s="12" t="s">
        <v>243</v>
      </c>
      <c r="F2547" s="13">
        <v>45152</v>
      </c>
      <c r="G2547" s="26" t="s">
        <v>12996</v>
      </c>
      <c r="H2547" s="12">
        <v>12</v>
      </c>
      <c r="I2547" s="28">
        <f>VLOOKUP(B:B,DIM_PRODUCTS!A:F,5,FALSE)</f>
        <v>6</v>
      </c>
      <c r="J2547" s="28">
        <f>FACT_ORDERS[[#This Row],[ProductPrice]]*FACT_ORDERS[[#This Row],[Quantity]]</f>
        <v>72</v>
      </c>
      <c r="K2547" s="12" t="str">
        <f>VLOOKUP(C:C,DIM_CUSTOMERS!A:G,7,FALSE)</f>
        <v>Canada</v>
      </c>
      <c r="L2547" s="30" cm="1">
        <f t="array" ref="L2547">_xlfn.IFS(
    AND(FACT_ORDERS[[#This Row],[DeliveryMehtod]]="shippment",FACT_ORDERS[[#This Row],[TotalAmount]]&gt;=200), 0,
    AND(FACT_ORDERS[[#This Row],[DeliveryMehtod]]="pickup"), 15,
    AND(FACT_ORDERS[[#This Row],[DeliveryMehtod]]="shippment",FACT_ORDERS[[#This Row],[TotalAmount]]&lt;200), 35
)</f>
        <v>15</v>
      </c>
      <c r="M2547" s="12" t="str" cm="1">
        <f t="array" ref="M2547">_xlfn.IFS(
    SUMIFS(FACT_ORDERS[TotalAmount], FACT_ORDERS[WD_CUSTOMERS],FACT_ORDERS[[#This Row],[WD_CUSTOMERS]])&gt;=15000, "VIP",
    SUMIFS(FACT_ORDERS[TotalAmount], FACT_ORDERS[WD_CUSTOMERS],FACT_ORDERS[[#This Row],[WD_CUSTOMERS]])&gt;=8000, "Premium",
    TRUE, "Regular"
)</f>
        <v>Premium</v>
      </c>
      <c r="N2547" s="32" cm="1">
        <f t="array" ref="N2547">_xlfn.IFS(
   FACT_ORDERS[[#This Row],[TypeOfClient]]="VIP", 0.2,
   FACT_ORDERS[[#This Row],[TypeOfClient]]="Premium", 0.1,
   TRUE, 0
)</f>
        <v>0.1</v>
      </c>
      <c r="O2547" s="31" cm="1">
        <f t="array" ref="O2547">_xlfn.IFS(
   FACT_ORDERS[[#This Row],[TotalAmount]]&gt;1500, 0.15,
   FACT_ORDERS[[#This Row],[TotalAmount]]&gt;1000, 0.1,
   FACT_ORDERS[[#This Row],[TotalAmount]]&gt;500, 0.05,
   TRUE, 0
)</f>
        <v>0</v>
      </c>
      <c r="P2547" s="28">
        <f xml:space="preserve"> FACT_ORDERS[[#This Row],[TotalAmount]] * (1 - (FACT_ORDERS[[#This Row],[ClientDiscount]] + FACT_ORDERS[[#This Row],[OrderDiscount]]) )</f>
        <v>64.8</v>
      </c>
      <c r="Q2547" s="28">
        <f>FACT_ORDERS[[#This Row],[TotalAmountWithDiscount]]+FACT_ORDERS[[#This Row],[DeliveryCost]]</f>
        <v>79.8</v>
      </c>
      <c r="R2547" s="35">
        <v>45161</v>
      </c>
      <c r="S2547" s="35" t="str">
        <f>IF(NETWORKDAYS(FACT_ORDERS[[#This Row],[Order-Date]], FACT_ORDERS[[#This Row],[ArrivalDate ]]) &gt; 10, "Late", "On Time")</f>
        <v>On Time</v>
      </c>
    </row>
    <row r="2548" spans="1:19" x14ac:dyDescent="0.3">
      <c r="A2548" s="12">
        <v>7546</v>
      </c>
      <c r="B2548" s="12">
        <v>267</v>
      </c>
      <c r="C2548" s="12">
        <v>10196</v>
      </c>
      <c r="D2548" s="12">
        <v>2547</v>
      </c>
      <c r="E2548" s="12" t="s">
        <v>243</v>
      </c>
      <c r="F2548" s="13">
        <v>45152</v>
      </c>
      <c r="G2548" s="26" t="s">
        <v>12997</v>
      </c>
      <c r="H2548" s="12">
        <v>57</v>
      </c>
      <c r="I2548" s="28">
        <f>VLOOKUP(B:B,DIM_PRODUCTS!A:F,5,FALSE)</f>
        <v>26</v>
      </c>
      <c r="J2548" s="28">
        <f>FACT_ORDERS[[#This Row],[ProductPrice]]*FACT_ORDERS[[#This Row],[Quantity]]</f>
        <v>1482</v>
      </c>
      <c r="K2548" s="12" t="str">
        <f>VLOOKUP(C:C,DIM_CUSTOMERS!A:G,7,FALSE)</f>
        <v>Canada</v>
      </c>
      <c r="L2548" s="30" cm="1">
        <f t="array" ref="L2548">_xlfn.IFS(
    AND(FACT_ORDERS[[#This Row],[DeliveryMehtod]]="shippment",FACT_ORDERS[[#This Row],[TotalAmount]]&gt;=200), 0,
    AND(FACT_ORDERS[[#This Row],[DeliveryMehtod]]="pickup"), 15,
    AND(FACT_ORDERS[[#This Row],[DeliveryMehtod]]="shippment",FACT_ORDERS[[#This Row],[TotalAmount]]&lt;200), 35
)</f>
        <v>15</v>
      </c>
      <c r="M2548" s="12" t="str" cm="1">
        <f t="array" ref="M2548">_xlfn.IFS(
    SUMIFS(FACT_ORDERS[TotalAmount], FACT_ORDERS[WD_CUSTOMERS],FACT_ORDERS[[#This Row],[WD_CUSTOMERS]])&gt;=15000, "VIP",
    SUMIFS(FACT_ORDERS[TotalAmount], FACT_ORDERS[WD_CUSTOMERS],FACT_ORDERS[[#This Row],[WD_CUSTOMERS]])&gt;=8000, "Premium",
    TRUE, "Regular"
)</f>
        <v>Premium</v>
      </c>
      <c r="N2548" s="32" cm="1">
        <f t="array" ref="N2548">_xlfn.IFS(
   FACT_ORDERS[[#This Row],[TypeOfClient]]="VIP", 0.2,
   FACT_ORDERS[[#This Row],[TypeOfClient]]="Premium", 0.1,
   TRUE, 0
)</f>
        <v>0.1</v>
      </c>
      <c r="O2548" s="31" cm="1">
        <f t="array" ref="O2548">_xlfn.IFS(
   FACT_ORDERS[[#This Row],[TotalAmount]]&gt;1500, 0.15,
   FACT_ORDERS[[#This Row],[TotalAmount]]&gt;1000, 0.1,
   FACT_ORDERS[[#This Row],[TotalAmount]]&gt;500, 0.05,
   TRUE, 0
)</f>
        <v>0.1</v>
      </c>
      <c r="P2548" s="28">
        <f xml:space="preserve"> FACT_ORDERS[[#This Row],[TotalAmount]] * (1 - (FACT_ORDERS[[#This Row],[ClientDiscount]] + FACT_ORDERS[[#This Row],[OrderDiscount]]) )</f>
        <v>1185.6000000000001</v>
      </c>
      <c r="Q2548" s="28">
        <f>FACT_ORDERS[[#This Row],[TotalAmountWithDiscount]]+FACT_ORDERS[[#This Row],[DeliveryCost]]</f>
        <v>1200.6000000000001</v>
      </c>
      <c r="R2548" s="35">
        <v>45162</v>
      </c>
      <c r="S2548" s="35" t="str">
        <f>IF(NETWORKDAYS(FACT_ORDERS[[#This Row],[Order-Date]], FACT_ORDERS[[#This Row],[ArrivalDate ]]) &gt; 10, "Late", "On Time")</f>
        <v>On Time</v>
      </c>
    </row>
    <row r="2549" spans="1:19" x14ac:dyDescent="0.3">
      <c r="A2549" s="12">
        <v>7547</v>
      </c>
      <c r="B2549" s="12">
        <v>287</v>
      </c>
      <c r="C2549" s="12">
        <v>10196</v>
      </c>
      <c r="D2549" s="12">
        <v>2548</v>
      </c>
      <c r="E2549" s="12" t="s">
        <v>244</v>
      </c>
      <c r="F2549" s="13">
        <v>45152</v>
      </c>
      <c r="G2549" s="26" t="s">
        <v>12998</v>
      </c>
      <c r="H2549" s="12">
        <v>15</v>
      </c>
      <c r="I2549" s="28">
        <f>VLOOKUP(B:B,DIM_PRODUCTS!A:F,5,FALSE)</f>
        <v>13</v>
      </c>
      <c r="J2549" s="28">
        <f>FACT_ORDERS[[#This Row],[ProductPrice]]*FACT_ORDERS[[#This Row],[Quantity]]</f>
        <v>195</v>
      </c>
      <c r="K2549" s="12" t="str">
        <f>VLOOKUP(C:C,DIM_CUSTOMERS!A:G,7,FALSE)</f>
        <v>Canada</v>
      </c>
      <c r="L2549" s="30" cm="1">
        <f t="array" ref="L2549">_xlfn.IFS(
    AND(FACT_ORDERS[[#This Row],[DeliveryMehtod]]="shippment",FACT_ORDERS[[#This Row],[TotalAmount]]&gt;=200), 0,
    AND(FACT_ORDERS[[#This Row],[DeliveryMehtod]]="pickup"), 15,
    AND(FACT_ORDERS[[#This Row],[DeliveryMehtod]]="shippment",FACT_ORDERS[[#This Row],[TotalAmount]]&lt;200), 35
)</f>
        <v>35</v>
      </c>
      <c r="M2549" s="12" t="str" cm="1">
        <f t="array" ref="M2549">_xlfn.IFS(
    SUMIFS(FACT_ORDERS[TotalAmount], FACT_ORDERS[WD_CUSTOMERS],FACT_ORDERS[[#This Row],[WD_CUSTOMERS]])&gt;=15000, "VIP",
    SUMIFS(FACT_ORDERS[TotalAmount], FACT_ORDERS[WD_CUSTOMERS],FACT_ORDERS[[#This Row],[WD_CUSTOMERS]])&gt;=8000, "Premium",
    TRUE, "Regular"
)</f>
        <v>Premium</v>
      </c>
      <c r="N2549" s="32" cm="1">
        <f t="array" ref="N2549">_xlfn.IFS(
   FACT_ORDERS[[#This Row],[TypeOfClient]]="VIP", 0.2,
   FACT_ORDERS[[#This Row],[TypeOfClient]]="Premium", 0.1,
   TRUE, 0
)</f>
        <v>0.1</v>
      </c>
      <c r="O2549" s="31" cm="1">
        <f t="array" ref="O2549">_xlfn.IFS(
   FACT_ORDERS[[#This Row],[TotalAmount]]&gt;1500, 0.15,
   FACT_ORDERS[[#This Row],[TotalAmount]]&gt;1000, 0.1,
   FACT_ORDERS[[#This Row],[TotalAmount]]&gt;500, 0.05,
   TRUE, 0
)</f>
        <v>0</v>
      </c>
      <c r="P2549" s="28">
        <f xml:space="preserve"> FACT_ORDERS[[#This Row],[TotalAmount]] * (1 - (FACT_ORDERS[[#This Row],[ClientDiscount]] + FACT_ORDERS[[#This Row],[OrderDiscount]]) )</f>
        <v>175.5</v>
      </c>
      <c r="Q2549" s="28">
        <f>FACT_ORDERS[[#This Row],[TotalAmountWithDiscount]]+FACT_ORDERS[[#This Row],[DeliveryCost]]</f>
        <v>210.5</v>
      </c>
      <c r="R2549" s="35">
        <v>45160</v>
      </c>
      <c r="S2549" s="35" t="str">
        <f>IF(NETWORKDAYS(FACT_ORDERS[[#This Row],[Order-Date]], FACT_ORDERS[[#This Row],[ArrivalDate ]]) &gt; 10, "Late", "On Time")</f>
        <v>On Time</v>
      </c>
    </row>
    <row r="2550" spans="1:19" x14ac:dyDescent="0.3">
      <c r="A2550" s="12">
        <v>7548</v>
      </c>
      <c r="B2550" s="12">
        <v>204</v>
      </c>
      <c r="C2550" s="12">
        <v>10196</v>
      </c>
      <c r="D2550" s="12">
        <v>2549</v>
      </c>
      <c r="E2550" s="12" t="s">
        <v>243</v>
      </c>
      <c r="F2550" s="13">
        <v>45152</v>
      </c>
      <c r="G2550" s="26" t="s">
        <v>12999</v>
      </c>
      <c r="H2550" s="12">
        <v>19</v>
      </c>
      <c r="I2550" s="28">
        <f>VLOOKUP(B:B,DIM_PRODUCTS!A:F,5,FALSE)</f>
        <v>6</v>
      </c>
      <c r="J2550" s="28">
        <f>FACT_ORDERS[[#This Row],[ProductPrice]]*FACT_ORDERS[[#This Row],[Quantity]]</f>
        <v>114</v>
      </c>
      <c r="K2550" s="12" t="str">
        <f>VLOOKUP(C:C,DIM_CUSTOMERS!A:G,7,FALSE)</f>
        <v>Canada</v>
      </c>
      <c r="L2550" s="30" cm="1">
        <f t="array" ref="L2550">_xlfn.IFS(
    AND(FACT_ORDERS[[#This Row],[DeliveryMehtod]]="shippment",FACT_ORDERS[[#This Row],[TotalAmount]]&gt;=200), 0,
    AND(FACT_ORDERS[[#This Row],[DeliveryMehtod]]="pickup"), 15,
    AND(FACT_ORDERS[[#This Row],[DeliveryMehtod]]="shippment",FACT_ORDERS[[#This Row],[TotalAmount]]&lt;200), 35
)</f>
        <v>15</v>
      </c>
      <c r="M2550" s="12" t="str" cm="1">
        <f t="array" ref="M2550">_xlfn.IFS(
    SUMIFS(FACT_ORDERS[TotalAmount], FACT_ORDERS[WD_CUSTOMERS],FACT_ORDERS[[#This Row],[WD_CUSTOMERS]])&gt;=15000, "VIP",
    SUMIFS(FACT_ORDERS[TotalAmount], FACT_ORDERS[WD_CUSTOMERS],FACT_ORDERS[[#This Row],[WD_CUSTOMERS]])&gt;=8000, "Premium",
    TRUE, "Regular"
)</f>
        <v>Premium</v>
      </c>
      <c r="N2550" s="32" cm="1">
        <f t="array" ref="N2550">_xlfn.IFS(
   FACT_ORDERS[[#This Row],[TypeOfClient]]="VIP", 0.2,
   FACT_ORDERS[[#This Row],[TypeOfClient]]="Premium", 0.1,
   TRUE, 0
)</f>
        <v>0.1</v>
      </c>
      <c r="O2550" s="31" cm="1">
        <f t="array" ref="O2550">_xlfn.IFS(
   FACT_ORDERS[[#This Row],[TotalAmount]]&gt;1500, 0.15,
   FACT_ORDERS[[#This Row],[TotalAmount]]&gt;1000, 0.1,
   FACT_ORDERS[[#This Row],[TotalAmount]]&gt;500, 0.05,
   TRUE, 0
)</f>
        <v>0</v>
      </c>
      <c r="P2550" s="28">
        <f xml:space="preserve"> FACT_ORDERS[[#This Row],[TotalAmount]] * (1 - (FACT_ORDERS[[#This Row],[ClientDiscount]] + FACT_ORDERS[[#This Row],[OrderDiscount]]) )</f>
        <v>102.60000000000001</v>
      </c>
      <c r="Q2550" s="28">
        <f>FACT_ORDERS[[#This Row],[TotalAmountWithDiscount]]+FACT_ORDERS[[#This Row],[DeliveryCost]]</f>
        <v>117.60000000000001</v>
      </c>
      <c r="R2550" s="35">
        <v>45160</v>
      </c>
      <c r="S2550" s="35" t="str">
        <f>IF(NETWORKDAYS(FACT_ORDERS[[#This Row],[Order-Date]], FACT_ORDERS[[#This Row],[ArrivalDate ]]) &gt; 10, "Late", "On Time")</f>
        <v>On Time</v>
      </c>
    </row>
    <row r="2551" spans="1:19" x14ac:dyDescent="0.3">
      <c r="A2551" s="12">
        <v>7549</v>
      </c>
      <c r="B2551" s="12">
        <v>269</v>
      </c>
      <c r="C2551" s="12">
        <v>10499</v>
      </c>
      <c r="D2551" s="12">
        <v>2550</v>
      </c>
      <c r="E2551" s="12" t="s">
        <v>243</v>
      </c>
      <c r="F2551" s="13">
        <v>45411</v>
      </c>
      <c r="G2551" s="26" t="s">
        <v>13000</v>
      </c>
      <c r="H2551" s="12">
        <v>24</v>
      </c>
      <c r="I2551" s="28">
        <f>VLOOKUP(B:B,DIM_PRODUCTS!A:F,5,FALSE)</f>
        <v>29</v>
      </c>
      <c r="J2551" s="28">
        <f>FACT_ORDERS[[#This Row],[ProductPrice]]*FACT_ORDERS[[#This Row],[Quantity]]</f>
        <v>696</v>
      </c>
      <c r="K2551" s="12" t="str">
        <f>VLOOKUP(C:C,DIM_CUSTOMERS!A:G,7,FALSE)</f>
        <v>China</v>
      </c>
      <c r="L2551" s="30" cm="1">
        <f t="array" ref="L2551">_xlfn.IFS(
    AND(FACT_ORDERS[[#This Row],[DeliveryMehtod]]="shippment",FACT_ORDERS[[#This Row],[TotalAmount]]&gt;=200), 0,
    AND(FACT_ORDERS[[#This Row],[DeliveryMehtod]]="pickup"), 15,
    AND(FACT_ORDERS[[#This Row],[DeliveryMehtod]]="shippment",FACT_ORDERS[[#This Row],[TotalAmount]]&lt;200), 35
)</f>
        <v>15</v>
      </c>
      <c r="M2551" s="12" t="str" cm="1">
        <f t="array" ref="M2551">_xlfn.IFS(
    SUMIFS(FACT_ORDERS[TotalAmount], FACT_ORDERS[WD_CUSTOMERS],FACT_ORDERS[[#This Row],[WD_CUSTOMERS]])&gt;=15000, "VIP",
    SUMIFS(FACT_ORDERS[TotalAmount], FACT_ORDERS[WD_CUSTOMERS],FACT_ORDERS[[#This Row],[WD_CUSTOMERS]])&gt;=8000, "Premium",
    TRUE, "Regular"
)</f>
        <v>Regular</v>
      </c>
      <c r="N2551" s="32" cm="1">
        <f t="array" ref="N2551">_xlfn.IFS(
   FACT_ORDERS[[#This Row],[TypeOfClient]]="VIP", 0.2,
   FACT_ORDERS[[#This Row],[TypeOfClient]]="Premium", 0.1,
   TRUE, 0
)</f>
        <v>0</v>
      </c>
      <c r="O2551" s="31" cm="1">
        <f t="array" ref="O2551">_xlfn.IFS(
   FACT_ORDERS[[#This Row],[TotalAmount]]&gt;1500, 0.15,
   FACT_ORDERS[[#This Row],[TotalAmount]]&gt;1000, 0.1,
   FACT_ORDERS[[#This Row],[TotalAmount]]&gt;500, 0.05,
   TRUE, 0
)</f>
        <v>0.05</v>
      </c>
      <c r="P2551" s="28">
        <f xml:space="preserve"> FACT_ORDERS[[#This Row],[TotalAmount]] * (1 - (FACT_ORDERS[[#This Row],[ClientDiscount]] + FACT_ORDERS[[#This Row],[OrderDiscount]]) )</f>
        <v>661.19999999999993</v>
      </c>
      <c r="Q2551" s="28">
        <f>FACT_ORDERS[[#This Row],[TotalAmountWithDiscount]]+FACT_ORDERS[[#This Row],[DeliveryCost]]</f>
        <v>676.19999999999993</v>
      </c>
      <c r="R2551" s="35">
        <v>45422</v>
      </c>
      <c r="S2551" s="35" t="str">
        <f>IF(NETWORKDAYS(FACT_ORDERS[[#This Row],[Order-Date]], FACT_ORDERS[[#This Row],[ArrivalDate ]]) &gt; 10, "Late", "On Time")</f>
        <v>On Time</v>
      </c>
    </row>
    <row r="2552" spans="1:19" x14ac:dyDescent="0.3">
      <c r="A2552" s="12">
        <v>7550</v>
      </c>
      <c r="B2552" s="12">
        <v>237</v>
      </c>
      <c r="C2552" s="12">
        <v>10499</v>
      </c>
      <c r="D2552" s="12">
        <v>2551</v>
      </c>
      <c r="E2552" s="12" t="s">
        <v>243</v>
      </c>
      <c r="F2552" s="13">
        <v>45411</v>
      </c>
      <c r="G2552" s="26" t="s">
        <v>12408</v>
      </c>
      <c r="H2552" s="12">
        <v>24</v>
      </c>
      <c r="I2552" s="28">
        <f>VLOOKUP(B:B,DIM_PRODUCTS!A:F,5,FALSE)</f>
        <v>17</v>
      </c>
      <c r="J2552" s="28">
        <f>FACT_ORDERS[[#This Row],[ProductPrice]]*FACT_ORDERS[[#This Row],[Quantity]]</f>
        <v>408</v>
      </c>
      <c r="K2552" s="12" t="str">
        <f>VLOOKUP(C:C,DIM_CUSTOMERS!A:G,7,FALSE)</f>
        <v>China</v>
      </c>
      <c r="L2552" s="30" cm="1">
        <f t="array" ref="L2552">_xlfn.IFS(
    AND(FACT_ORDERS[[#This Row],[DeliveryMehtod]]="shippment",FACT_ORDERS[[#This Row],[TotalAmount]]&gt;=200), 0,
    AND(FACT_ORDERS[[#This Row],[DeliveryMehtod]]="pickup"), 15,
    AND(FACT_ORDERS[[#This Row],[DeliveryMehtod]]="shippment",FACT_ORDERS[[#This Row],[TotalAmount]]&lt;200), 35
)</f>
        <v>15</v>
      </c>
      <c r="M2552" s="12" t="str" cm="1">
        <f t="array" ref="M2552">_xlfn.IFS(
    SUMIFS(FACT_ORDERS[TotalAmount], FACT_ORDERS[WD_CUSTOMERS],FACT_ORDERS[[#This Row],[WD_CUSTOMERS]])&gt;=15000, "VIP",
    SUMIFS(FACT_ORDERS[TotalAmount], FACT_ORDERS[WD_CUSTOMERS],FACT_ORDERS[[#This Row],[WD_CUSTOMERS]])&gt;=8000, "Premium",
    TRUE, "Regular"
)</f>
        <v>Regular</v>
      </c>
      <c r="N2552" s="32" cm="1">
        <f t="array" ref="N2552">_xlfn.IFS(
   FACT_ORDERS[[#This Row],[TypeOfClient]]="VIP", 0.2,
   FACT_ORDERS[[#This Row],[TypeOfClient]]="Premium", 0.1,
   TRUE, 0
)</f>
        <v>0</v>
      </c>
      <c r="O2552" s="31" cm="1">
        <f t="array" ref="O2552">_xlfn.IFS(
   FACT_ORDERS[[#This Row],[TotalAmount]]&gt;1500, 0.15,
   FACT_ORDERS[[#This Row],[TotalAmount]]&gt;1000, 0.1,
   FACT_ORDERS[[#This Row],[TotalAmount]]&gt;500, 0.05,
   TRUE, 0
)</f>
        <v>0</v>
      </c>
      <c r="P2552" s="28">
        <f xml:space="preserve"> FACT_ORDERS[[#This Row],[TotalAmount]] * (1 - (FACT_ORDERS[[#This Row],[ClientDiscount]] + FACT_ORDERS[[#This Row],[OrderDiscount]]) )</f>
        <v>408</v>
      </c>
      <c r="Q2552" s="28">
        <f>FACT_ORDERS[[#This Row],[TotalAmountWithDiscount]]+FACT_ORDERS[[#This Row],[DeliveryCost]]</f>
        <v>423</v>
      </c>
      <c r="R2552" s="35">
        <v>45419</v>
      </c>
      <c r="S2552" s="35" t="str">
        <f>IF(NETWORKDAYS(FACT_ORDERS[[#This Row],[Order-Date]], FACT_ORDERS[[#This Row],[ArrivalDate ]]) &gt; 10, "Late", "On Time")</f>
        <v>On Time</v>
      </c>
    </row>
    <row r="2553" spans="1:19" x14ac:dyDescent="0.3">
      <c r="A2553" s="12">
        <v>7551</v>
      </c>
      <c r="B2553" s="12">
        <v>269</v>
      </c>
      <c r="C2553" s="12">
        <v>10499</v>
      </c>
      <c r="D2553" s="12">
        <v>2552</v>
      </c>
      <c r="E2553" s="12" t="s">
        <v>243</v>
      </c>
      <c r="F2553" s="13">
        <v>45470</v>
      </c>
      <c r="G2553" s="26" t="s">
        <v>13001</v>
      </c>
      <c r="H2553" s="12">
        <v>22</v>
      </c>
      <c r="I2553" s="28">
        <f>VLOOKUP(B:B,DIM_PRODUCTS!A:F,5,FALSE)</f>
        <v>29</v>
      </c>
      <c r="J2553" s="28">
        <f>FACT_ORDERS[[#This Row],[ProductPrice]]*FACT_ORDERS[[#This Row],[Quantity]]</f>
        <v>638</v>
      </c>
      <c r="K2553" s="12" t="str">
        <f>VLOOKUP(C:C,DIM_CUSTOMERS!A:G,7,FALSE)</f>
        <v>China</v>
      </c>
      <c r="L2553" s="30" cm="1">
        <f t="array" ref="L2553">_xlfn.IFS(
    AND(FACT_ORDERS[[#This Row],[DeliveryMehtod]]="shippment",FACT_ORDERS[[#This Row],[TotalAmount]]&gt;=200), 0,
    AND(FACT_ORDERS[[#This Row],[DeliveryMehtod]]="pickup"), 15,
    AND(FACT_ORDERS[[#This Row],[DeliveryMehtod]]="shippment",FACT_ORDERS[[#This Row],[TotalAmount]]&lt;200), 35
)</f>
        <v>15</v>
      </c>
      <c r="M2553" s="12" t="str" cm="1">
        <f t="array" ref="M2553">_xlfn.IFS(
    SUMIFS(FACT_ORDERS[TotalAmount], FACT_ORDERS[WD_CUSTOMERS],FACT_ORDERS[[#This Row],[WD_CUSTOMERS]])&gt;=15000, "VIP",
    SUMIFS(FACT_ORDERS[TotalAmount], FACT_ORDERS[WD_CUSTOMERS],FACT_ORDERS[[#This Row],[WD_CUSTOMERS]])&gt;=8000, "Premium",
    TRUE, "Regular"
)</f>
        <v>Regular</v>
      </c>
      <c r="N2553" s="32" cm="1">
        <f t="array" ref="N2553">_xlfn.IFS(
   FACT_ORDERS[[#This Row],[TypeOfClient]]="VIP", 0.2,
   FACT_ORDERS[[#This Row],[TypeOfClient]]="Premium", 0.1,
   TRUE, 0
)</f>
        <v>0</v>
      </c>
      <c r="O2553" s="31" cm="1">
        <f t="array" ref="O2553">_xlfn.IFS(
   FACT_ORDERS[[#This Row],[TotalAmount]]&gt;1500, 0.15,
   FACT_ORDERS[[#This Row],[TotalAmount]]&gt;1000, 0.1,
   FACT_ORDERS[[#This Row],[TotalAmount]]&gt;500, 0.05,
   TRUE, 0
)</f>
        <v>0.05</v>
      </c>
      <c r="P2553" s="28">
        <f xml:space="preserve"> FACT_ORDERS[[#This Row],[TotalAmount]] * (1 - (FACT_ORDERS[[#This Row],[ClientDiscount]] + FACT_ORDERS[[#This Row],[OrderDiscount]]) )</f>
        <v>606.1</v>
      </c>
      <c r="Q2553" s="28">
        <f>FACT_ORDERS[[#This Row],[TotalAmountWithDiscount]]+FACT_ORDERS[[#This Row],[DeliveryCost]]</f>
        <v>621.1</v>
      </c>
      <c r="R2553" s="35">
        <v>45478</v>
      </c>
      <c r="S2553" s="35" t="str">
        <f>IF(NETWORKDAYS(FACT_ORDERS[[#This Row],[Order-Date]], FACT_ORDERS[[#This Row],[ArrivalDate ]]) &gt; 10, "Late", "On Time")</f>
        <v>On Time</v>
      </c>
    </row>
    <row r="2554" spans="1:19" x14ac:dyDescent="0.3">
      <c r="A2554" s="12">
        <v>7552</v>
      </c>
      <c r="B2554" s="12">
        <v>237</v>
      </c>
      <c r="C2554" s="12">
        <v>10499</v>
      </c>
      <c r="D2554" s="12">
        <v>2553</v>
      </c>
      <c r="E2554" s="12" t="s">
        <v>244</v>
      </c>
      <c r="F2554" s="13">
        <v>45470</v>
      </c>
      <c r="G2554" s="26" t="s">
        <v>13002</v>
      </c>
      <c r="H2554" s="12">
        <v>23</v>
      </c>
      <c r="I2554" s="28">
        <f>VLOOKUP(B:B,DIM_PRODUCTS!A:F,5,FALSE)</f>
        <v>17</v>
      </c>
      <c r="J2554" s="28">
        <f>FACT_ORDERS[[#This Row],[ProductPrice]]*FACT_ORDERS[[#This Row],[Quantity]]</f>
        <v>391</v>
      </c>
      <c r="K2554" s="12" t="str">
        <f>VLOOKUP(C:C,DIM_CUSTOMERS!A:G,7,FALSE)</f>
        <v>China</v>
      </c>
      <c r="L2554" s="30" cm="1">
        <f t="array" ref="L2554">_xlfn.IFS(
    AND(FACT_ORDERS[[#This Row],[DeliveryMehtod]]="shippment",FACT_ORDERS[[#This Row],[TotalAmount]]&gt;=200), 0,
    AND(FACT_ORDERS[[#This Row],[DeliveryMehtod]]="pickup"), 15,
    AND(FACT_ORDERS[[#This Row],[DeliveryMehtod]]="shippment",FACT_ORDERS[[#This Row],[TotalAmount]]&lt;200), 35
)</f>
        <v>0</v>
      </c>
      <c r="M2554" s="12" t="str" cm="1">
        <f t="array" ref="M2554">_xlfn.IFS(
    SUMIFS(FACT_ORDERS[TotalAmount], FACT_ORDERS[WD_CUSTOMERS],FACT_ORDERS[[#This Row],[WD_CUSTOMERS]])&gt;=15000, "VIP",
    SUMIFS(FACT_ORDERS[TotalAmount], FACT_ORDERS[WD_CUSTOMERS],FACT_ORDERS[[#This Row],[WD_CUSTOMERS]])&gt;=8000, "Premium",
    TRUE, "Regular"
)</f>
        <v>Regular</v>
      </c>
      <c r="N2554" s="32" cm="1">
        <f t="array" ref="N2554">_xlfn.IFS(
   FACT_ORDERS[[#This Row],[TypeOfClient]]="VIP", 0.2,
   FACT_ORDERS[[#This Row],[TypeOfClient]]="Premium", 0.1,
   TRUE, 0
)</f>
        <v>0</v>
      </c>
      <c r="O2554" s="31" cm="1">
        <f t="array" ref="O2554">_xlfn.IFS(
   FACT_ORDERS[[#This Row],[TotalAmount]]&gt;1500, 0.15,
   FACT_ORDERS[[#This Row],[TotalAmount]]&gt;1000, 0.1,
   FACT_ORDERS[[#This Row],[TotalAmount]]&gt;500, 0.05,
   TRUE, 0
)</f>
        <v>0</v>
      </c>
      <c r="P2554" s="28">
        <f xml:space="preserve"> FACT_ORDERS[[#This Row],[TotalAmount]] * (1 - (FACT_ORDERS[[#This Row],[ClientDiscount]] + FACT_ORDERS[[#This Row],[OrderDiscount]]) )</f>
        <v>391</v>
      </c>
      <c r="Q2554" s="28">
        <f>FACT_ORDERS[[#This Row],[TotalAmountWithDiscount]]+FACT_ORDERS[[#This Row],[DeliveryCost]]</f>
        <v>391</v>
      </c>
      <c r="R2554" s="35">
        <v>45481</v>
      </c>
      <c r="S2554" s="35" t="str">
        <f>IF(NETWORKDAYS(FACT_ORDERS[[#This Row],[Order-Date]], FACT_ORDERS[[#This Row],[ArrivalDate ]]) &gt; 10, "Late", "On Time")</f>
        <v>On Time</v>
      </c>
    </row>
    <row r="2555" spans="1:19" x14ac:dyDescent="0.3">
      <c r="A2555" s="12">
        <v>7553</v>
      </c>
      <c r="B2555" s="12">
        <v>237</v>
      </c>
      <c r="C2555" s="12">
        <v>10499</v>
      </c>
      <c r="D2555" s="12">
        <v>2554</v>
      </c>
      <c r="E2555" s="12" t="s">
        <v>244</v>
      </c>
      <c r="F2555" s="13">
        <v>45486</v>
      </c>
      <c r="G2555" s="26" t="s">
        <v>13003</v>
      </c>
      <c r="H2555" s="12">
        <v>26</v>
      </c>
      <c r="I2555" s="28">
        <f>VLOOKUP(B:B,DIM_PRODUCTS!A:F,5,FALSE)</f>
        <v>17</v>
      </c>
      <c r="J2555" s="28">
        <f>FACT_ORDERS[[#This Row],[ProductPrice]]*FACT_ORDERS[[#This Row],[Quantity]]</f>
        <v>442</v>
      </c>
      <c r="K2555" s="12" t="str">
        <f>VLOOKUP(C:C,DIM_CUSTOMERS!A:G,7,FALSE)</f>
        <v>China</v>
      </c>
      <c r="L2555" s="30" cm="1">
        <f t="array" ref="L2555">_xlfn.IFS(
    AND(FACT_ORDERS[[#This Row],[DeliveryMehtod]]="shippment",FACT_ORDERS[[#This Row],[TotalAmount]]&gt;=200), 0,
    AND(FACT_ORDERS[[#This Row],[DeliveryMehtod]]="pickup"), 15,
    AND(FACT_ORDERS[[#This Row],[DeliveryMehtod]]="shippment",FACT_ORDERS[[#This Row],[TotalAmount]]&lt;200), 35
)</f>
        <v>0</v>
      </c>
      <c r="M2555" s="12" t="str" cm="1">
        <f t="array" ref="M2555">_xlfn.IFS(
    SUMIFS(FACT_ORDERS[TotalAmount], FACT_ORDERS[WD_CUSTOMERS],FACT_ORDERS[[#This Row],[WD_CUSTOMERS]])&gt;=15000, "VIP",
    SUMIFS(FACT_ORDERS[TotalAmount], FACT_ORDERS[WD_CUSTOMERS],FACT_ORDERS[[#This Row],[WD_CUSTOMERS]])&gt;=8000, "Premium",
    TRUE, "Regular"
)</f>
        <v>Regular</v>
      </c>
      <c r="N2555" s="32" cm="1">
        <f t="array" ref="N2555">_xlfn.IFS(
   FACT_ORDERS[[#This Row],[TypeOfClient]]="VIP", 0.2,
   FACT_ORDERS[[#This Row],[TypeOfClient]]="Premium", 0.1,
   TRUE, 0
)</f>
        <v>0</v>
      </c>
      <c r="O2555" s="31" cm="1">
        <f t="array" ref="O2555">_xlfn.IFS(
   FACT_ORDERS[[#This Row],[TotalAmount]]&gt;1500, 0.15,
   FACT_ORDERS[[#This Row],[TotalAmount]]&gt;1000, 0.1,
   FACT_ORDERS[[#This Row],[TotalAmount]]&gt;500, 0.05,
   TRUE, 0
)</f>
        <v>0</v>
      </c>
      <c r="P2555" s="28">
        <f xml:space="preserve"> FACT_ORDERS[[#This Row],[TotalAmount]] * (1 - (FACT_ORDERS[[#This Row],[ClientDiscount]] + FACT_ORDERS[[#This Row],[OrderDiscount]]) )</f>
        <v>442</v>
      </c>
      <c r="Q2555" s="28">
        <f>FACT_ORDERS[[#This Row],[TotalAmountWithDiscount]]+FACT_ORDERS[[#This Row],[DeliveryCost]]</f>
        <v>442</v>
      </c>
      <c r="R2555" s="35">
        <v>45494</v>
      </c>
      <c r="S2555" s="35" t="str">
        <f>IF(NETWORKDAYS(FACT_ORDERS[[#This Row],[Order-Date]], FACT_ORDERS[[#This Row],[ArrivalDate ]]) &gt; 10, "Late", "On Time")</f>
        <v>On Time</v>
      </c>
    </row>
    <row r="2556" spans="1:19" x14ac:dyDescent="0.3">
      <c r="A2556" s="12">
        <v>7554</v>
      </c>
      <c r="B2556" s="12">
        <v>269</v>
      </c>
      <c r="C2556" s="12">
        <v>10499</v>
      </c>
      <c r="D2556" s="12">
        <v>2555</v>
      </c>
      <c r="E2556" s="12" t="s">
        <v>244</v>
      </c>
      <c r="F2556" s="13">
        <v>45469</v>
      </c>
      <c r="G2556" s="26" t="s">
        <v>13004</v>
      </c>
      <c r="H2556" s="12">
        <v>21</v>
      </c>
      <c r="I2556" s="28">
        <f>VLOOKUP(B:B,DIM_PRODUCTS!A:F,5,FALSE)</f>
        <v>29</v>
      </c>
      <c r="J2556" s="28">
        <f>FACT_ORDERS[[#This Row],[ProductPrice]]*FACT_ORDERS[[#This Row],[Quantity]]</f>
        <v>609</v>
      </c>
      <c r="K2556" s="12" t="str">
        <f>VLOOKUP(C:C,DIM_CUSTOMERS!A:G,7,FALSE)</f>
        <v>China</v>
      </c>
      <c r="L2556" s="30" cm="1">
        <f t="array" ref="L2556">_xlfn.IFS(
    AND(FACT_ORDERS[[#This Row],[DeliveryMehtod]]="shippment",FACT_ORDERS[[#This Row],[TotalAmount]]&gt;=200), 0,
    AND(FACT_ORDERS[[#This Row],[DeliveryMehtod]]="pickup"), 15,
    AND(FACT_ORDERS[[#This Row],[DeliveryMehtod]]="shippment",FACT_ORDERS[[#This Row],[TotalAmount]]&lt;200), 35
)</f>
        <v>0</v>
      </c>
      <c r="M2556" s="12" t="str" cm="1">
        <f t="array" ref="M2556">_xlfn.IFS(
    SUMIFS(FACT_ORDERS[TotalAmount], FACT_ORDERS[WD_CUSTOMERS],FACT_ORDERS[[#This Row],[WD_CUSTOMERS]])&gt;=15000, "VIP",
    SUMIFS(FACT_ORDERS[TotalAmount], FACT_ORDERS[WD_CUSTOMERS],FACT_ORDERS[[#This Row],[WD_CUSTOMERS]])&gt;=8000, "Premium",
    TRUE, "Regular"
)</f>
        <v>Regular</v>
      </c>
      <c r="N2556" s="32" cm="1">
        <f t="array" ref="N2556">_xlfn.IFS(
   FACT_ORDERS[[#This Row],[TypeOfClient]]="VIP", 0.2,
   FACT_ORDERS[[#This Row],[TypeOfClient]]="Premium", 0.1,
   TRUE, 0
)</f>
        <v>0</v>
      </c>
      <c r="O2556" s="31" cm="1">
        <f t="array" ref="O2556">_xlfn.IFS(
   FACT_ORDERS[[#This Row],[TotalAmount]]&gt;1500, 0.15,
   FACT_ORDERS[[#This Row],[TotalAmount]]&gt;1000, 0.1,
   FACT_ORDERS[[#This Row],[TotalAmount]]&gt;500, 0.05,
   TRUE, 0
)</f>
        <v>0.05</v>
      </c>
      <c r="P2556" s="28">
        <f xml:space="preserve"> FACT_ORDERS[[#This Row],[TotalAmount]] * (1 - (FACT_ORDERS[[#This Row],[ClientDiscount]] + FACT_ORDERS[[#This Row],[OrderDiscount]]) )</f>
        <v>578.54999999999995</v>
      </c>
      <c r="Q2556" s="28">
        <f>FACT_ORDERS[[#This Row],[TotalAmountWithDiscount]]+FACT_ORDERS[[#This Row],[DeliveryCost]]</f>
        <v>578.54999999999995</v>
      </c>
      <c r="R2556" s="35">
        <v>45477</v>
      </c>
      <c r="S2556" s="35" t="str">
        <f>IF(NETWORKDAYS(FACT_ORDERS[[#This Row],[Order-Date]], FACT_ORDERS[[#This Row],[ArrivalDate ]]) &gt; 10, "Late", "On Time")</f>
        <v>On Time</v>
      </c>
    </row>
    <row r="2557" spans="1:19" x14ac:dyDescent="0.3">
      <c r="A2557" s="12">
        <v>7555</v>
      </c>
      <c r="B2557" s="12">
        <v>237</v>
      </c>
      <c r="C2557" s="12">
        <v>10499</v>
      </c>
      <c r="D2557" s="12">
        <v>2556</v>
      </c>
      <c r="E2557" s="12" t="s">
        <v>244</v>
      </c>
      <c r="F2557" s="13">
        <v>45469</v>
      </c>
      <c r="G2557" s="26" t="s">
        <v>13005</v>
      </c>
      <c r="H2557" s="12">
        <v>31</v>
      </c>
      <c r="I2557" s="28">
        <f>VLOOKUP(B:B,DIM_PRODUCTS!A:F,5,FALSE)</f>
        <v>17</v>
      </c>
      <c r="J2557" s="28">
        <f>FACT_ORDERS[[#This Row],[ProductPrice]]*FACT_ORDERS[[#This Row],[Quantity]]</f>
        <v>527</v>
      </c>
      <c r="K2557" s="12" t="str">
        <f>VLOOKUP(C:C,DIM_CUSTOMERS!A:G,7,FALSE)</f>
        <v>China</v>
      </c>
      <c r="L2557" s="30" cm="1">
        <f t="array" ref="L2557">_xlfn.IFS(
    AND(FACT_ORDERS[[#This Row],[DeliveryMehtod]]="shippment",FACT_ORDERS[[#This Row],[TotalAmount]]&gt;=200), 0,
    AND(FACT_ORDERS[[#This Row],[DeliveryMehtod]]="pickup"), 15,
    AND(FACT_ORDERS[[#This Row],[DeliveryMehtod]]="shippment",FACT_ORDERS[[#This Row],[TotalAmount]]&lt;200), 35
)</f>
        <v>0</v>
      </c>
      <c r="M2557" s="12" t="str" cm="1">
        <f t="array" ref="M2557">_xlfn.IFS(
    SUMIFS(FACT_ORDERS[TotalAmount], FACT_ORDERS[WD_CUSTOMERS],FACT_ORDERS[[#This Row],[WD_CUSTOMERS]])&gt;=15000, "VIP",
    SUMIFS(FACT_ORDERS[TotalAmount], FACT_ORDERS[WD_CUSTOMERS],FACT_ORDERS[[#This Row],[WD_CUSTOMERS]])&gt;=8000, "Premium",
    TRUE, "Regular"
)</f>
        <v>Regular</v>
      </c>
      <c r="N2557" s="32" cm="1">
        <f t="array" ref="N2557">_xlfn.IFS(
   FACT_ORDERS[[#This Row],[TypeOfClient]]="VIP", 0.2,
   FACT_ORDERS[[#This Row],[TypeOfClient]]="Premium", 0.1,
   TRUE, 0
)</f>
        <v>0</v>
      </c>
      <c r="O2557" s="31" cm="1">
        <f t="array" ref="O2557">_xlfn.IFS(
   FACT_ORDERS[[#This Row],[TotalAmount]]&gt;1500, 0.15,
   FACT_ORDERS[[#This Row],[TotalAmount]]&gt;1000, 0.1,
   FACT_ORDERS[[#This Row],[TotalAmount]]&gt;500, 0.05,
   TRUE, 0
)</f>
        <v>0.05</v>
      </c>
      <c r="P2557" s="28">
        <f xml:space="preserve"> FACT_ORDERS[[#This Row],[TotalAmount]] * (1 - (FACT_ORDERS[[#This Row],[ClientDiscount]] + FACT_ORDERS[[#This Row],[OrderDiscount]]) )</f>
        <v>500.65</v>
      </c>
      <c r="Q2557" s="28">
        <f>FACT_ORDERS[[#This Row],[TotalAmountWithDiscount]]+FACT_ORDERS[[#This Row],[DeliveryCost]]</f>
        <v>500.65</v>
      </c>
      <c r="R2557" s="35">
        <v>45477</v>
      </c>
      <c r="S2557" s="35" t="str">
        <f>IF(NETWORKDAYS(FACT_ORDERS[[#This Row],[Order-Date]], FACT_ORDERS[[#This Row],[ArrivalDate ]]) &gt; 10, "Late", "On Time")</f>
        <v>On Time</v>
      </c>
    </row>
    <row r="2558" spans="1:19" x14ac:dyDescent="0.3">
      <c r="A2558" s="12">
        <v>7556</v>
      </c>
      <c r="B2558" s="12">
        <v>269</v>
      </c>
      <c r="C2558" s="12">
        <v>10499</v>
      </c>
      <c r="D2558" s="12">
        <v>2557</v>
      </c>
      <c r="E2558" s="12" t="s">
        <v>244</v>
      </c>
      <c r="F2558" s="13">
        <v>45434</v>
      </c>
      <c r="G2558" s="26" t="s">
        <v>13006</v>
      </c>
      <c r="H2558" s="12">
        <v>38</v>
      </c>
      <c r="I2558" s="28">
        <f>VLOOKUP(B:B,DIM_PRODUCTS!A:F,5,FALSE)</f>
        <v>29</v>
      </c>
      <c r="J2558" s="28">
        <f>FACT_ORDERS[[#This Row],[ProductPrice]]*FACT_ORDERS[[#This Row],[Quantity]]</f>
        <v>1102</v>
      </c>
      <c r="K2558" s="12" t="str">
        <f>VLOOKUP(C:C,DIM_CUSTOMERS!A:G,7,FALSE)</f>
        <v>China</v>
      </c>
      <c r="L2558" s="30" cm="1">
        <f t="array" ref="L2558">_xlfn.IFS(
    AND(FACT_ORDERS[[#This Row],[DeliveryMehtod]]="shippment",FACT_ORDERS[[#This Row],[TotalAmount]]&gt;=200), 0,
    AND(FACT_ORDERS[[#This Row],[DeliveryMehtod]]="pickup"), 15,
    AND(FACT_ORDERS[[#This Row],[DeliveryMehtod]]="shippment",FACT_ORDERS[[#This Row],[TotalAmount]]&lt;200), 35
)</f>
        <v>0</v>
      </c>
      <c r="M2558" s="12" t="str" cm="1">
        <f t="array" ref="M2558">_xlfn.IFS(
    SUMIFS(FACT_ORDERS[TotalAmount], FACT_ORDERS[WD_CUSTOMERS],FACT_ORDERS[[#This Row],[WD_CUSTOMERS]])&gt;=15000, "VIP",
    SUMIFS(FACT_ORDERS[TotalAmount], FACT_ORDERS[WD_CUSTOMERS],FACT_ORDERS[[#This Row],[WD_CUSTOMERS]])&gt;=8000, "Premium",
    TRUE, "Regular"
)</f>
        <v>Regular</v>
      </c>
      <c r="N2558" s="32" cm="1">
        <f t="array" ref="N2558">_xlfn.IFS(
   FACT_ORDERS[[#This Row],[TypeOfClient]]="VIP", 0.2,
   FACT_ORDERS[[#This Row],[TypeOfClient]]="Premium", 0.1,
   TRUE, 0
)</f>
        <v>0</v>
      </c>
      <c r="O2558" s="31" cm="1">
        <f t="array" ref="O2558">_xlfn.IFS(
   FACT_ORDERS[[#This Row],[TotalAmount]]&gt;1500, 0.15,
   FACT_ORDERS[[#This Row],[TotalAmount]]&gt;1000, 0.1,
   FACT_ORDERS[[#This Row],[TotalAmount]]&gt;500, 0.05,
   TRUE, 0
)</f>
        <v>0.1</v>
      </c>
      <c r="P2558" s="28">
        <f xml:space="preserve"> FACT_ORDERS[[#This Row],[TotalAmount]] * (1 - (FACT_ORDERS[[#This Row],[ClientDiscount]] + FACT_ORDERS[[#This Row],[OrderDiscount]]) )</f>
        <v>991.80000000000007</v>
      </c>
      <c r="Q2558" s="28">
        <f>FACT_ORDERS[[#This Row],[TotalAmountWithDiscount]]+FACT_ORDERS[[#This Row],[DeliveryCost]]</f>
        <v>991.80000000000007</v>
      </c>
      <c r="R2558" s="35">
        <v>45445</v>
      </c>
      <c r="S2558" s="35" t="str">
        <f>IF(NETWORKDAYS(FACT_ORDERS[[#This Row],[Order-Date]], FACT_ORDERS[[#This Row],[ArrivalDate ]]) &gt; 10, "Late", "On Time")</f>
        <v>On Time</v>
      </c>
    </row>
    <row r="2559" spans="1:19" x14ac:dyDescent="0.3">
      <c r="A2559" s="12">
        <v>7557</v>
      </c>
      <c r="B2559" s="12">
        <v>237</v>
      </c>
      <c r="C2559" s="12">
        <v>10499</v>
      </c>
      <c r="D2559" s="12">
        <v>2558</v>
      </c>
      <c r="E2559" s="12" t="s">
        <v>243</v>
      </c>
      <c r="F2559" s="13">
        <v>45434</v>
      </c>
      <c r="G2559" s="26" t="s">
        <v>13007</v>
      </c>
      <c r="H2559" s="12">
        <v>30</v>
      </c>
      <c r="I2559" s="28">
        <f>VLOOKUP(B:B,DIM_PRODUCTS!A:F,5,FALSE)</f>
        <v>17</v>
      </c>
      <c r="J2559" s="28">
        <f>FACT_ORDERS[[#This Row],[ProductPrice]]*FACT_ORDERS[[#This Row],[Quantity]]</f>
        <v>510</v>
      </c>
      <c r="K2559" s="12" t="str">
        <f>VLOOKUP(C:C,DIM_CUSTOMERS!A:G,7,FALSE)</f>
        <v>China</v>
      </c>
      <c r="L2559" s="30" cm="1">
        <f t="array" ref="L2559">_xlfn.IFS(
    AND(FACT_ORDERS[[#This Row],[DeliveryMehtod]]="shippment",FACT_ORDERS[[#This Row],[TotalAmount]]&gt;=200), 0,
    AND(FACT_ORDERS[[#This Row],[DeliveryMehtod]]="pickup"), 15,
    AND(FACT_ORDERS[[#This Row],[DeliveryMehtod]]="shippment",FACT_ORDERS[[#This Row],[TotalAmount]]&lt;200), 35
)</f>
        <v>15</v>
      </c>
      <c r="M2559" s="12" t="str" cm="1">
        <f t="array" ref="M2559">_xlfn.IFS(
    SUMIFS(FACT_ORDERS[TotalAmount], FACT_ORDERS[WD_CUSTOMERS],FACT_ORDERS[[#This Row],[WD_CUSTOMERS]])&gt;=15000, "VIP",
    SUMIFS(FACT_ORDERS[TotalAmount], FACT_ORDERS[WD_CUSTOMERS],FACT_ORDERS[[#This Row],[WD_CUSTOMERS]])&gt;=8000, "Premium",
    TRUE, "Regular"
)</f>
        <v>Regular</v>
      </c>
      <c r="N2559" s="32" cm="1">
        <f t="array" ref="N2559">_xlfn.IFS(
   FACT_ORDERS[[#This Row],[TypeOfClient]]="VIP", 0.2,
   FACT_ORDERS[[#This Row],[TypeOfClient]]="Premium", 0.1,
   TRUE, 0
)</f>
        <v>0</v>
      </c>
      <c r="O2559" s="31" cm="1">
        <f t="array" ref="O2559">_xlfn.IFS(
   FACT_ORDERS[[#This Row],[TotalAmount]]&gt;1500, 0.15,
   FACT_ORDERS[[#This Row],[TotalAmount]]&gt;1000, 0.1,
   FACT_ORDERS[[#This Row],[TotalAmount]]&gt;500, 0.05,
   TRUE, 0
)</f>
        <v>0.05</v>
      </c>
      <c r="P2559" s="28">
        <f xml:space="preserve"> FACT_ORDERS[[#This Row],[TotalAmount]] * (1 - (FACT_ORDERS[[#This Row],[ClientDiscount]] + FACT_ORDERS[[#This Row],[OrderDiscount]]) )</f>
        <v>484.5</v>
      </c>
      <c r="Q2559" s="28">
        <f>FACT_ORDERS[[#This Row],[TotalAmountWithDiscount]]+FACT_ORDERS[[#This Row],[DeliveryCost]]</f>
        <v>499.5</v>
      </c>
      <c r="R2559" s="35">
        <v>45441</v>
      </c>
      <c r="S2559" s="35" t="str">
        <f>IF(NETWORKDAYS(FACT_ORDERS[[#This Row],[Order-Date]], FACT_ORDERS[[#This Row],[ArrivalDate ]]) &gt; 10, "Late", "On Time")</f>
        <v>On Time</v>
      </c>
    </row>
    <row r="2560" spans="1:19" x14ac:dyDescent="0.3">
      <c r="A2560" s="12">
        <v>7558</v>
      </c>
      <c r="B2560" s="12">
        <v>252</v>
      </c>
      <c r="C2560" s="12">
        <v>10048</v>
      </c>
      <c r="D2560" s="12">
        <v>2559</v>
      </c>
      <c r="E2560" s="12" t="s">
        <v>243</v>
      </c>
      <c r="F2560" s="13">
        <v>45532</v>
      </c>
      <c r="G2560" s="26" t="s">
        <v>13008</v>
      </c>
      <c r="H2560" s="12">
        <v>13</v>
      </c>
      <c r="I2560" s="28">
        <f>VLOOKUP(B:B,DIM_PRODUCTS!A:F,5,FALSE)</f>
        <v>18</v>
      </c>
      <c r="J2560" s="28">
        <f>FACT_ORDERS[[#This Row],[ProductPrice]]*FACT_ORDERS[[#This Row],[Quantity]]</f>
        <v>234</v>
      </c>
      <c r="K2560" s="12" t="str">
        <f>VLOOKUP(C:C,DIM_CUSTOMERS!A:G,7,FALSE)</f>
        <v>Canada</v>
      </c>
      <c r="L2560" s="30" cm="1">
        <f t="array" ref="L2560">_xlfn.IFS(
    AND(FACT_ORDERS[[#This Row],[DeliveryMehtod]]="shippment",FACT_ORDERS[[#This Row],[TotalAmount]]&gt;=200), 0,
    AND(FACT_ORDERS[[#This Row],[DeliveryMehtod]]="pickup"), 15,
    AND(FACT_ORDERS[[#This Row],[DeliveryMehtod]]="shippment",FACT_ORDERS[[#This Row],[TotalAmount]]&lt;200), 35
)</f>
        <v>15</v>
      </c>
      <c r="M2560" s="12" t="str" cm="1">
        <f t="array" ref="M2560">_xlfn.IFS(
    SUMIFS(FACT_ORDERS[TotalAmount], FACT_ORDERS[WD_CUSTOMERS],FACT_ORDERS[[#This Row],[WD_CUSTOMERS]])&gt;=15000, "VIP",
    SUMIFS(FACT_ORDERS[TotalAmount], FACT_ORDERS[WD_CUSTOMERS],FACT_ORDERS[[#This Row],[WD_CUSTOMERS]])&gt;=8000, "Premium",
    TRUE, "Regular"
)</f>
        <v>Regular</v>
      </c>
      <c r="N2560" s="32" cm="1">
        <f t="array" ref="N2560">_xlfn.IFS(
   FACT_ORDERS[[#This Row],[TypeOfClient]]="VIP", 0.2,
   FACT_ORDERS[[#This Row],[TypeOfClient]]="Premium", 0.1,
   TRUE, 0
)</f>
        <v>0</v>
      </c>
      <c r="O2560" s="31" cm="1">
        <f t="array" ref="O2560">_xlfn.IFS(
   FACT_ORDERS[[#This Row],[TotalAmount]]&gt;1500, 0.15,
   FACT_ORDERS[[#This Row],[TotalAmount]]&gt;1000, 0.1,
   FACT_ORDERS[[#This Row],[TotalAmount]]&gt;500, 0.05,
   TRUE, 0
)</f>
        <v>0</v>
      </c>
      <c r="P2560" s="28">
        <f xml:space="preserve"> FACT_ORDERS[[#This Row],[TotalAmount]] * (1 - (FACT_ORDERS[[#This Row],[ClientDiscount]] + FACT_ORDERS[[#This Row],[OrderDiscount]]) )</f>
        <v>234</v>
      </c>
      <c r="Q2560" s="28">
        <f>FACT_ORDERS[[#This Row],[TotalAmountWithDiscount]]+FACT_ORDERS[[#This Row],[DeliveryCost]]</f>
        <v>249</v>
      </c>
      <c r="R2560" s="35">
        <v>45539</v>
      </c>
      <c r="S2560" s="35" t="str">
        <f>IF(NETWORKDAYS(FACT_ORDERS[[#This Row],[Order-Date]], FACT_ORDERS[[#This Row],[ArrivalDate ]]) &gt; 10, "Late", "On Time")</f>
        <v>On Time</v>
      </c>
    </row>
    <row r="2561" spans="1:19" x14ac:dyDescent="0.3">
      <c r="A2561" s="12">
        <v>7559</v>
      </c>
      <c r="B2561" s="12">
        <v>273</v>
      </c>
      <c r="C2561" s="12">
        <v>10048</v>
      </c>
      <c r="D2561" s="12">
        <v>2560</v>
      </c>
      <c r="E2561" s="12" t="s">
        <v>244</v>
      </c>
      <c r="F2561" s="13">
        <v>45261</v>
      </c>
      <c r="G2561" s="26" t="s">
        <v>13009</v>
      </c>
      <c r="H2561" s="12">
        <v>15</v>
      </c>
      <c r="I2561" s="28">
        <f>VLOOKUP(B:B,DIM_PRODUCTS!A:F,5,FALSE)</f>
        <v>20</v>
      </c>
      <c r="J2561" s="28">
        <f>FACT_ORDERS[[#This Row],[ProductPrice]]*FACT_ORDERS[[#This Row],[Quantity]]</f>
        <v>300</v>
      </c>
      <c r="K2561" s="12" t="str">
        <f>VLOOKUP(C:C,DIM_CUSTOMERS!A:G,7,FALSE)</f>
        <v>Canada</v>
      </c>
      <c r="L2561" s="30" cm="1">
        <f t="array" ref="L2561">_xlfn.IFS(
    AND(FACT_ORDERS[[#This Row],[DeliveryMehtod]]="shippment",FACT_ORDERS[[#This Row],[TotalAmount]]&gt;=200), 0,
    AND(FACT_ORDERS[[#This Row],[DeliveryMehtod]]="pickup"), 15,
    AND(FACT_ORDERS[[#This Row],[DeliveryMehtod]]="shippment",FACT_ORDERS[[#This Row],[TotalAmount]]&lt;200), 35
)</f>
        <v>0</v>
      </c>
      <c r="M2561" s="12" t="str" cm="1">
        <f t="array" ref="M2561">_xlfn.IFS(
    SUMIFS(FACT_ORDERS[TotalAmount], FACT_ORDERS[WD_CUSTOMERS],FACT_ORDERS[[#This Row],[WD_CUSTOMERS]])&gt;=15000, "VIP",
    SUMIFS(FACT_ORDERS[TotalAmount], FACT_ORDERS[WD_CUSTOMERS],FACT_ORDERS[[#This Row],[WD_CUSTOMERS]])&gt;=8000, "Premium",
    TRUE, "Regular"
)</f>
        <v>Regular</v>
      </c>
      <c r="N2561" s="32" cm="1">
        <f t="array" ref="N2561">_xlfn.IFS(
   FACT_ORDERS[[#This Row],[TypeOfClient]]="VIP", 0.2,
   FACT_ORDERS[[#This Row],[TypeOfClient]]="Premium", 0.1,
   TRUE, 0
)</f>
        <v>0</v>
      </c>
      <c r="O2561" s="31" cm="1">
        <f t="array" ref="O2561">_xlfn.IFS(
   FACT_ORDERS[[#This Row],[TotalAmount]]&gt;1500, 0.15,
   FACT_ORDERS[[#This Row],[TotalAmount]]&gt;1000, 0.1,
   FACT_ORDERS[[#This Row],[TotalAmount]]&gt;500, 0.05,
   TRUE, 0
)</f>
        <v>0</v>
      </c>
      <c r="P2561" s="28">
        <f xml:space="preserve"> FACT_ORDERS[[#This Row],[TotalAmount]] * (1 - (FACT_ORDERS[[#This Row],[ClientDiscount]] + FACT_ORDERS[[#This Row],[OrderDiscount]]) )</f>
        <v>300</v>
      </c>
      <c r="Q2561" s="28">
        <f>FACT_ORDERS[[#This Row],[TotalAmountWithDiscount]]+FACT_ORDERS[[#This Row],[DeliveryCost]]</f>
        <v>300</v>
      </c>
      <c r="R2561" s="35">
        <v>45269</v>
      </c>
      <c r="S2561" s="35" t="str">
        <f>IF(NETWORKDAYS(FACT_ORDERS[[#This Row],[Order-Date]], FACT_ORDERS[[#This Row],[ArrivalDate ]]) &gt; 10, "Late", "On Time")</f>
        <v>On Time</v>
      </c>
    </row>
    <row r="2562" spans="1:19" x14ac:dyDescent="0.3">
      <c r="A2562" s="12">
        <v>7560</v>
      </c>
      <c r="B2562" s="12">
        <v>252</v>
      </c>
      <c r="C2562" s="12">
        <v>10048</v>
      </c>
      <c r="D2562" s="12">
        <v>2561</v>
      </c>
      <c r="E2562" s="12" t="s">
        <v>243</v>
      </c>
      <c r="F2562" s="13">
        <v>45261</v>
      </c>
      <c r="G2562" s="26" t="s">
        <v>13010</v>
      </c>
      <c r="H2562" s="12">
        <v>20</v>
      </c>
      <c r="I2562" s="28">
        <f>VLOOKUP(B:B,DIM_PRODUCTS!A:F,5,FALSE)</f>
        <v>18</v>
      </c>
      <c r="J2562" s="28">
        <f>FACT_ORDERS[[#This Row],[ProductPrice]]*FACT_ORDERS[[#This Row],[Quantity]]</f>
        <v>360</v>
      </c>
      <c r="K2562" s="12" t="str">
        <f>VLOOKUP(C:C,DIM_CUSTOMERS!A:G,7,FALSE)</f>
        <v>Canada</v>
      </c>
      <c r="L2562" s="30" cm="1">
        <f t="array" ref="L2562">_xlfn.IFS(
    AND(FACT_ORDERS[[#This Row],[DeliveryMehtod]]="shippment",FACT_ORDERS[[#This Row],[TotalAmount]]&gt;=200), 0,
    AND(FACT_ORDERS[[#This Row],[DeliveryMehtod]]="pickup"), 15,
    AND(FACT_ORDERS[[#This Row],[DeliveryMehtod]]="shippment",FACT_ORDERS[[#This Row],[TotalAmount]]&lt;200), 35
)</f>
        <v>15</v>
      </c>
      <c r="M2562" s="12" t="str" cm="1">
        <f t="array" ref="M2562">_xlfn.IFS(
    SUMIFS(FACT_ORDERS[TotalAmount], FACT_ORDERS[WD_CUSTOMERS],FACT_ORDERS[[#This Row],[WD_CUSTOMERS]])&gt;=15000, "VIP",
    SUMIFS(FACT_ORDERS[TotalAmount], FACT_ORDERS[WD_CUSTOMERS],FACT_ORDERS[[#This Row],[WD_CUSTOMERS]])&gt;=8000, "Premium",
    TRUE, "Regular"
)</f>
        <v>Regular</v>
      </c>
      <c r="N2562" s="32" cm="1">
        <f t="array" ref="N2562">_xlfn.IFS(
   FACT_ORDERS[[#This Row],[TypeOfClient]]="VIP", 0.2,
   FACT_ORDERS[[#This Row],[TypeOfClient]]="Premium", 0.1,
   TRUE, 0
)</f>
        <v>0</v>
      </c>
      <c r="O2562" s="31" cm="1">
        <f t="array" ref="O2562">_xlfn.IFS(
   FACT_ORDERS[[#This Row],[TotalAmount]]&gt;1500, 0.15,
   FACT_ORDERS[[#This Row],[TotalAmount]]&gt;1000, 0.1,
   FACT_ORDERS[[#This Row],[TotalAmount]]&gt;500, 0.05,
   TRUE, 0
)</f>
        <v>0</v>
      </c>
      <c r="P2562" s="28">
        <f xml:space="preserve"> FACT_ORDERS[[#This Row],[TotalAmount]] * (1 - (FACT_ORDERS[[#This Row],[ClientDiscount]] + FACT_ORDERS[[#This Row],[OrderDiscount]]) )</f>
        <v>360</v>
      </c>
      <c r="Q2562" s="28">
        <f>FACT_ORDERS[[#This Row],[TotalAmountWithDiscount]]+FACT_ORDERS[[#This Row],[DeliveryCost]]</f>
        <v>375</v>
      </c>
      <c r="R2562" s="35">
        <v>45272</v>
      </c>
      <c r="S2562" s="35" t="str">
        <f>IF(NETWORKDAYS(FACT_ORDERS[[#This Row],[Order-Date]], FACT_ORDERS[[#This Row],[ArrivalDate ]]) &gt; 10, "Late", "On Time")</f>
        <v>On Time</v>
      </c>
    </row>
    <row r="2563" spans="1:19" x14ac:dyDescent="0.3">
      <c r="A2563" s="12">
        <v>7561</v>
      </c>
      <c r="B2563" s="12">
        <v>273</v>
      </c>
      <c r="C2563" s="12">
        <v>10048</v>
      </c>
      <c r="D2563" s="12">
        <v>2562</v>
      </c>
      <c r="E2563" s="12" t="s">
        <v>244</v>
      </c>
      <c r="F2563" s="13">
        <v>45277</v>
      </c>
      <c r="G2563" s="26" t="s">
        <v>13011</v>
      </c>
      <c r="H2563" s="12">
        <v>15</v>
      </c>
      <c r="I2563" s="28">
        <f>VLOOKUP(B:B,DIM_PRODUCTS!A:F,5,FALSE)</f>
        <v>20</v>
      </c>
      <c r="J2563" s="28">
        <f>FACT_ORDERS[[#This Row],[ProductPrice]]*FACT_ORDERS[[#This Row],[Quantity]]</f>
        <v>300</v>
      </c>
      <c r="K2563" s="12" t="str">
        <f>VLOOKUP(C:C,DIM_CUSTOMERS!A:G,7,FALSE)</f>
        <v>Canada</v>
      </c>
      <c r="L2563" s="30" cm="1">
        <f t="array" ref="L2563">_xlfn.IFS(
    AND(FACT_ORDERS[[#This Row],[DeliveryMehtod]]="shippment",FACT_ORDERS[[#This Row],[TotalAmount]]&gt;=200), 0,
    AND(FACT_ORDERS[[#This Row],[DeliveryMehtod]]="pickup"), 15,
    AND(FACT_ORDERS[[#This Row],[DeliveryMehtod]]="shippment",FACT_ORDERS[[#This Row],[TotalAmount]]&lt;200), 35
)</f>
        <v>0</v>
      </c>
      <c r="M2563" s="12" t="str" cm="1">
        <f t="array" ref="M2563">_xlfn.IFS(
    SUMIFS(FACT_ORDERS[TotalAmount], FACT_ORDERS[WD_CUSTOMERS],FACT_ORDERS[[#This Row],[WD_CUSTOMERS]])&gt;=15000, "VIP",
    SUMIFS(FACT_ORDERS[TotalAmount], FACT_ORDERS[WD_CUSTOMERS],FACT_ORDERS[[#This Row],[WD_CUSTOMERS]])&gt;=8000, "Premium",
    TRUE, "Regular"
)</f>
        <v>Regular</v>
      </c>
      <c r="N2563" s="32" cm="1">
        <f t="array" ref="N2563">_xlfn.IFS(
   FACT_ORDERS[[#This Row],[TypeOfClient]]="VIP", 0.2,
   FACT_ORDERS[[#This Row],[TypeOfClient]]="Premium", 0.1,
   TRUE, 0
)</f>
        <v>0</v>
      </c>
      <c r="O2563" s="31" cm="1">
        <f t="array" ref="O2563">_xlfn.IFS(
   FACT_ORDERS[[#This Row],[TotalAmount]]&gt;1500, 0.15,
   FACT_ORDERS[[#This Row],[TotalAmount]]&gt;1000, 0.1,
   FACT_ORDERS[[#This Row],[TotalAmount]]&gt;500, 0.05,
   TRUE, 0
)</f>
        <v>0</v>
      </c>
      <c r="P2563" s="28">
        <f xml:space="preserve"> FACT_ORDERS[[#This Row],[TotalAmount]] * (1 - (FACT_ORDERS[[#This Row],[ClientDiscount]] + FACT_ORDERS[[#This Row],[OrderDiscount]]) )</f>
        <v>300</v>
      </c>
      <c r="Q2563" s="28">
        <f>FACT_ORDERS[[#This Row],[TotalAmountWithDiscount]]+FACT_ORDERS[[#This Row],[DeliveryCost]]</f>
        <v>300</v>
      </c>
      <c r="R2563" s="35">
        <v>45288</v>
      </c>
      <c r="S2563" s="35" t="str">
        <f>IF(NETWORKDAYS(FACT_ORDERS[[#This Row],[Order-Date]], FACT_ORDERS[[#This Row],[ArrivalDate ]]) &gt; 10, "Late", "On Time")</f>
        <v>On Time</v>
      </c>
    </row>
    <row r="2564" spans="1:19" x14ac:dyDescent="0.3">
      <c r="A2564" s="12">
        <v>7562</v>
      </c>
      <c r="B2564" s="12">
        <v>252</v>
      </c>
      <c r="C2564" s="12">
        <v>10048</v>
      </c>
      <c r="D2564" s="12">
        <v>2563</v>
      </c>
      <c r="E2564" s="12" t="s">
        <v>243</v>
      </c>
      <c r="F2564" s="13">
        <v>45277</v>
      </c>
      <c r="G2564" s="26" t="s">
        <v>13012</v>
      </c>
      <c r="H2564" s="12">
        <v>16</v>
      </c>
      <c r="I2564" s="28">
        <f>VLOOKUP(B:B,DIM_PRODUCTS!A:F,5,FALSE)</f>
        <v>18</v>
      </c>
      <c r="J2564" s="28">
        <f>FACT_ORDERS[[#This Row],[ProductPrice]]*FACT_ORDERS[[#This Row],[Quantity]]</f>
        <v>288</v>
      </c>
      <c r="K2564" s="12" t="str">
        <f>VLOOKUP(C:C,DIM_CUSTOMERS!A:G,7,FALSE)</f>
        <v>Canada</v>
      </c>
      <c r="L2564" s="30" cm="1">
        <f t="array" ref="L2564">_xlfn.IFS(
    AND(FACT_ORDERS[[#This Row],[DeliveryMehtod]]="shippment",FACT_ORDERS[[#This Row],[TotalAmount]]&gt;=200), 0,
    AND(FACT_ORDERS[[#This Row],[DeliveryMehtod]]="pickup"), 15,
    AND(FACT_ORDERS[[#This Row],[DeliveryMehtod]]="shippment",FACT_ORDERS[[#This Row],[TotalAmount]]&lt;200), 35
)</f>
        <v>15</v>
      </c>
      <c r="M2564" s="12" t="str" cm="1">
        <f t="array" ref="M2564">_xlfn.IFS(
    SUMIFS(FACT_ORDERS[TotalAmount], FACT_ORDERS[WD_CUSTOMERS],FACT_ORDERS[[#This Row],[WD_CUSTOMERS]])&gt;=15000, "VIP",
    SUMIFS(FACT_ORDERS[TotalAmount], FACT_ORDERS[WD_CUSTOMERS],FACT_ORDERS[[#This Row],[WD_CUSTOMERS]])&gt;=8000, "Premium",
    TRUE, "Regular"
)</f>
        <v>Regular</v>
      </c>
      <c r="N2564" s="32" cm="1">
        <f t="array" ref="N2564">_xlfn.IFS(
   FACT_ORDERS[[#This Row],[TypeOfClient]]="VIP", 0.2,
   FACT_ORDERS[[#This Row],[TypeOfClient]]="Premium", 0.1,
   TRUE, 0
)</f>
        <v>0</v>
      </c>
      <c r="O2564" s="31" cm="1">
        <f t="array" ref="O2564">_xlfn.IFS(
   FACT_ORDERS[[#This Row],[TotalAmount]]&gt;1500, 0.15,
   FACT_ORDERS[[#This Row],[TotalAmount]]&gt;1000, 0.1,
   FACT_ORDERS[[#This Row],[TotalAmount]]&gt;500, 0.05,
   TRUE, 0
)</f>
        <v>0</v>
      </c>
      <c r="P2564" s="28">
        <f xml:space="preserve"> FACT_ORDERS[[#This Row],[TotalAmount]] * (1 - (FACT_ORDERS[[#This Row],[ClientDiscount]] + FACT_ORDERS[[#This Row],[OrderDiscount]]) )</f>
        <v>288</v>
      </c>
      <c r="Q2564" s="28">
        <f>FACT_ORDERS[[#This Row],[TotalAmountWithDiscount]]+FACT_ORDERS[[#This Row],[DeliveryCost]]</f>
        <v>303</v>
      </c>
      <c r="R2564" s="35">
        <v>45287</v>
      </c>
      <c r="S2564" s="35" t="str">
        <f>IF(NETWORKDAYS(FACT_ORDERS[[#This Row],[Order-Date]], FACT_ORDERS[[#This Row],[ArrivalDate ]]) &gt; 10, "Late", "On Time")</f>
        <v>On Time</v>
      </c>
    </row>
    <row r="2565" spans="1:19" x14ac:dyDescent="0.3">
      <c r="A2565" s="12">
        <v>7563</v>
      </c>
      <c r="B2565" s="12">
        <v>265</v>
      </c>
      <c r="C2565" s="12">
        <v>10108</v>
      </c>
      <c r="D2565" s="12">
        <v>2564</v>
      </c>
      <c r="E2565" s="12" t="s">
        <v>243</v>
      </c>
      <c r="F2565" s="13">
        <v>45482</v>
      </c>
      <c r="G2565" s="26" t="s">
        <v>13013</v>
      </c>
      <c r="H2565" s="12">
        <v>22</v>
      </c>
      <c r="I2565" s="28">
        <f>VLOOKUP(B:B,DIM_PRODUCTS!A:F,5,FALSE)</f>
        <v>13</v>
      </c>
      <c r="J2565" s="28">
        <f>FACT_ORDERS[[#This Row],[ProductPrice]]*FACT_ORDERS[[#This Row],[Quantity]]</f>
        <v>286</v>
      </c>
      <c r="K2565" s="12" t="str">
        <f>VLOOKUP(C:C,DIM_CUSTOMERS!A:G,7,FALSE)</f>
        <v>USA</v>
      </c>
      <c r="L2565" s="30" cm="1">
        <f t="array" ref="L2565">_xlfn.IFS(
    AND(FACT_ORDERS[[#This Row],[DeliveryMehtod]]="shippment",FACT_ORDERS[[#This Row],[TotalAmount]]&gt;=200), 0,
    AND(FACT_ORDERS[[#This Row],[DeliveryMehtod]]="pickup"), 15,
    AND(FACT_ORDERS[[#This Row],[DeliveryMehtod]]="shippment",FACT_ORDERS[[#This Row],[TotalAmount]]&lt;200), 35
)</f>
        <v>15</v>
      </c>
      <c r="M2565" s="12" t="str" cm="1">
        <f t="array" ref="M2565">_xlfn.IFS(
    SUMIFS(FACT_ORDERS[TotalAmount], FACT_ORDERS[WD_CUSTOMERS],FACT_ORDERS[[#This Row],[WD_CUSTOMERS]])&gt;=15000, "VIP",
    SUMIFS(FACT_ORDERS[TotalAmount], FACT_ORDERS[WD_CUSTOMERS],FACT_ORDERS[[#This Row],[WD_CUSTOMERS]])&gt;=8000, "Premium",
    TRUE, "Regular"
)</f>
        <v>Regular</v>
      </c>
      <c r="N2565" s="32" cm="1">
        <f t="array" ref="N2565">_xlfn.IFS(
   FACT_ORDERS[[#This Row],[TypeOfClient]]="VIP", 0.2,
   FACT_ORDERS[[#This Row],[TypeOfClient]]="Premium", 0.1,
   TRUE, 0
)</f>
        <v>0</v>
      </c>
      <c r="O2565" s="31" cm="1">
        <f t="array" ref="O2565">_xlfn.IFS(
   FACT_ORDERS[[#This Row],[TotalAmount]]&gt;1500, 0.15,
   FACT_ORDERS[[#This Row],[TotalAmount]]&gt;1000, 0.1,
   FACT_ORDERS[[#This Row],[TotalAmount]]&gt;500, 0.05,
   TRUE, 0
)</f>
        <v>0</v>
      </c>
      <c r="P2565" s="28">
        <f xml:space="preserve"> FACT_ORDERS[[#This Row],[TotalAmount]] * (1 - (FACT_ORDERS[[#This Row],[ClientDiscount]] + FACT_ORDERS[[#This Row],[OrderDiscount]]) )</f>
        <v>286</v>
      </c>
      <c r="Q2565" s="28">
        <f>FACT_ORDERS[[#This Row],[TotalAmountWithDiscount]]+FACT_ORDERS[[#This Row],[DeliveryCost]]</f>
        <v>301</v>
      </c>
      <c r="R2565" s="35">
        <v>45489</v>
      </c>
      <c r="S2565" s="35" t="str">
        <f>IF(NETWORKDAYS(FACT_ORDERS[[#This Row],[Order-Date]], FACT_ORDERS[[#This Row],[ArrivalDate ]]) &gt; 10, "Late", "On Time")</f>
        <v>On Time</v>
      </c>
    </row>
    <row r="2566" spans="1:19" x14ac:dyDescent="0.3">
      <c r="A2566" s="12">
        <v>7564</v>
      </c>
      <c r="B2566" s="12">
        <v>230</v>
      </c>
      <c r="C2566" s="12">
        <v>10662</v>
      </c>
      <c r="D2566" s="12">
        <v>2565</v>
      </c>
      <c r="E2566" s="12" t="s">
        <v>244</v>
      </c>
      <c r="F2566" s="13">
        <v>45076</v>
      </c>
      <c r="G2566" s="26" t="s">
        <v>3544</v>
      </c>
      <c r="H2566" s="12">
        <v>21</v>
      </c>
      <c r="I2566" s="28">
        <f>VLOOKUP(B:B,DIM_PRODUCTS!A:F,5,FALSE)</f>
        <v>14</v>
      </c>
      <c r="J2566" s="28">
        <f>FACT_ORDERS[[#This Row],[ProductPrice]]*FACT_ORDERS[[#This Row],[Quantity]]</f>
        <v>294</v>
      </c>
      <c r="K2566" s="12" t="str">
        <f>VLOOKUP(C:C,DIM_CUSTOMERS!A:G,7,FALSE)</f>
        <v>Germany</v>
      </c>
      <c r="L2566" s="30" cm="1">
        <f t="array" ref="L2566">_xlfn.IFS(
    AND(FACT_ORDERS[[#This Row],[DeliveryMehtod]]="shippment",FACT_ORDERS[[#This Row],[TotalAmount]]&gt;=200), 0,
    AND(FACT_ORDERS[[#This Row],[DeliveryMehtod]]="pickup"), 15,
    AND(FACT_ORDERS[[#This Row],[DeliveryMehtod]]="shippment",FACT_ORDERS[[#This Row],[TotalAmount]]&lt;200), 35
)</f>
        <v>0</v>
      </c>
      <c r="M2566" s="12" t="str" cm="1">
        <f t="array" ref="M2566">_xlfn.IFS(
    SUMIFS(FACT_ORDERS[TotalAmount], FACT_ORDERS[WD_CUSTOMERS],FACT_ORDERS[[#This Row],[WD_CUSTOMERS]])&gt;=15000, "VIP",
    SUMIFS(FACT_ORDERS[TotalAmount], FACT_ORDERS[WD_CUSTOMERS],FACT_ORDERS[[#This Row],[WD_CUSTOMERS]])&gt;=8000, "Premium",
    TRUE, "Regular"
)</f>
        <v>Regular</v>
      </c>
      <c r="N2566" s="32" cm="1">
        <f t="array" ref="N2566">_xlfn.IFS(
   FACT_ORDERS[[#This Row],[TypeOfClient]]="VIP", 0.2,
   FACT_ORDERS[[#This Row],[TypeOfClient]]="Premium", 0.1,
   TRUE, 0
)</f>
        <v>0</v>
      </c>
      <c r="O2566" s="31" cm="1">
        <f t="array" ref="O2566">_xlfn.IFS(
   FACT_ORDERS[[#This Row],[TotalAmount]]&gt;1500, 0.15,
   FACT_ORDERS[[#This Row],[TotalAmount]]&gt;1000, 0.1,
   FACT_ORDERS[[#This Row],[TotalAmount]]&gt;500, 0.05,
   TRUE, 0
)</f>
        <v>0</v>
      </c>
      <c r="P2566" s="28">
        <f xml:space="preserve"> FACT_ORDERS[[#This Row],[TotalAmount]] * (1 - (FACT_ORDERS[[#This Row],[ClientDiscount]] + FACT_ORDERS[[#This Row],[OrderDiscount]]) )</f>
        <v>294</v>
      </c>
      <c r="Q2566" s="28">
        <f>FACT_ORDERS[[#This Row],[TotalAmountWithDiscount]]+FACT_ORDERS[[#This Row],[DeliveryCost]]</f>
        <v>294</v>
      </c>
      <c r="R2566" s="35">
        <v>45083</v>
      </c>
      <c r="S2566" s="35" t="str">
        <f>IF(NETWORKDAYS(FACT_ORDERS[[#This Row],[Order-Date]], FACT_ORDERS[[#This Row],[ArrivalDate ]]) &gt; 10, "Late", "On Time")</f>
        <v>On Time</v>
      </c>
    </row>
    <row r="2567" spans="1:19" x14ac:dyDescent="0.3">
      <c r="A2567" s="12">
        <v>7565</v>
      </c>
      <c r="B2567" s="12">
        <v>230</v>
      </c>
      <c r="C2567" s="12">
        <v>10662</v>
      </c>
      <c r="D2567" s="12">
        <v>2566</v>
      </c>
      <c r="E2567" s="12" t="s">
        <v>243</v>
      </c>
      <c r="F2567" s="13">
        <v>45067</v>
      </c>
      <c r="G2567" s="26" t="s">
        <v>13014</v>
      </c>
      <c r="H2567" s="12">
        <v>17</v>
      </c>
      <c r="I2567" s="28">
        <f>VLOOKUP(B:B,DIM_PRODUCTS!A:F,5,FALSE)</f>
        <v>14</v>
      </c>
      <c r="J2567" s="28">
        <f>FACT_ORDERS[[#This Row],[ProductPrice]]*FACT_ORDERS[[#This Row],[Quantity]]</f>
        <v>238</v>
      </c>
      <c r="K2567" s="12" t="str">
        <f>VLOOKUP(C:C,DIM_CUSTOMERS!A:G,7,FALSE)</f>
        <v>Germany</v>
      </c>
      <c r="L2567" s="30" cm="1">
        <f t="array" ref="L2567">_xlfn.IFS(
    AND(FACT_ORDERS[[#This Row],[DeliveryMehtod]]="shippment",FACT_ORDERS[[#This Row],[TotalAmount]]&gt;=200), 0,
    AND(FACT_ORDERS[[#This Row],[DeliveryMehtod]]="pickup"), 15,
    AND(FACT_ORDERS[[#This Row],[DeliveryMehtod]]="shippment",FACT_ORDERS[[#This Row],[TotalAmount]]&lt;200), 35
)</f>
        <v>15</v>
      </c>
      <c r="M2567" s="12" t="str" cm="1">
        <f t="array" ref="M2567">_xlfn.IFS(
    SUMIFS(FACT_ORDERS[TotalAmount], FACT_ORDERS[WD_CUSTOMERS],FACT_ORDERS[[#This Row],[WD_CUSTOMERS]])&gt;=15000, "VIP",
    SUMIFS(FACT_ORDERS[TotalAmount], FACT_ORDERS[WD_CUSTOMERS],FACT_ORDERS[[#This Row],[WD_CUSTOMERS]])&gt;=8000, "Premium",
    TRUE, "Regular"
)</f>
        <v>Regular</v>
      </c>
      <c r="N2567" s="32" cm="1">
        <f t="array" ref="N2567">_xlfn.IFS(
   FACT_ORDERS[[#This Row],[TypeOfClient]]="VIP", 0.2,
   FACT_ORDERS[[#This Row],[TypeOfClient]]="Premium", 0.1,
   TRUE, 0
)</f>
        <v>0</v>
      </c>
      <c r="O2567" s="31" cm="1">
        <f t="array" ref="O2567">_xlfn.IFS(
   FACT_ORDERS[[#This Row],[TotalAmount]]&gt;1500, 0.15,
   FACT_ORDERS[[#This Row],[TotalAmount]]&gt;1000, 0.1,
   FACT_ORDERS[[#This Row],[TotalAmount]]&gt;500, 0.05,
   TRUE, 0
)</f>
        <v>0</v>
      </c>
      <c r="P2567" s="28">
        <f xml:space="preserve"> FACT_ORDERS[[#This Row],[TotalAmount]] * (1 - (FACT_ORDERS[[#This Row],[ClientDiscount]] + FACT_ORDERS[[#This Row],[OrderDiscount]]) )</f>
        <v>238</v>
      </c>
      <c r="Q2567" s="28">
        <f>FACT_ORDERS[[#This Row],[TotalAmountWithDiscount]]+FACT_ORDERS[[#This Row],[DeliveryCost]]</f>
        <v>253</v>
      </c>
      <c r="R2567" s="35">
        <v>45074</v>
      </c>
      <c r="S2567" s="35" t="str">
        <f>IF(NETWORKDAYS(FACT_ORDERS[[#This Row],[Order-Date]], FACT_ORDERS[[#This Row],[ArrivalDate ]]) &gt; 10, "Late", "On Time")</f>
        <v>On Time</v>
      </c>
    </row>
    <row r="2568" spans="1:19" x14ac:dyDescent="0.3">
      <c r="A2568" s="12">
        <v>7566</v>
      </c>
      <c r="B2568" s="12">
        <v>299</v>
      </c>
      <c r="C2568" s="12">
        <v>10336</v>
      </c>
      <c r="D2568" s="12">
        <v>2567</v>
      </c>
      <c r="E2568" s="12" t="s">
        <v>243</v>
      </c>
      <c r="F2568" s="13">
        <v>45527</v>
      </c>
      <c r="G2568" s="26" t="s">
        <v>13015</v>
      </c>
      <c r="H2568" s="12">
        <v>20</v>
      </c>
      <c r="I2568" s="28">
        <f>VLOOKUP(B:B,DIM_PRODUCTS!A:F,5,FALSE)</f>
        <v>19</v>
      </c>
      <c r="J2568" s="28">
        <f>FACT_ORDERS[[#This Row],[ProductPrice]]*FACT_ORDERS[[#This Row],[Quantity]]</f>
        <v>380</v>
      </c>
      <c r="K2568" s="12" t="str">
        <f>VLOOKUP(C:C,DIM_CUSTOMERS!A:G,7,FALSE)</f>
        <v>Mexico</v>
      </c>
      <c r="L2568" s="30" cm="1">
        <f t="array" ref="L2568">_xlfn.IFS(
    AND(FACT_ORDERS[[#This Row],[DeliveryMehtod]]="shippment",FACT_ORDERS[[#This Row],[TotalAmount]]&gt;=200), 0,
    AND(FACT_ORDERS[[#This Row],[DeliveryMehtod]]="pickup"), 15,
    AND(FACT_ORDERS[[#This Row],[DeliveryMehtod]]="shippment",FACT_ORDERS[[#This Row],[TotalAmount]]&lt;200), 35
)</f>
        <v>15</v>
      </c>
      <c r="M2568" s="12" t="str" cm="1">
        <f t="array" ref="M2568">_xlfn.IFS(
    SUMIFS(FACT_ORDERS[TotalAmount], FACT_ORDERS[WD_CUSTOMERS],FACT_ORDERS[[#This Row],[WD_CUSTOMERS]])&gt;=15000, "VIP",
    SUMIFS(FACT_ORDERS[TotalAmount], FACT_ORDERS[WD_CUSTOMERS],FACT_ORDERS[[#This Row],[WD_CUSTOMERS]])&gt;=8000, "Premium",
    TRUE, "Regular"
)</f>
        <v>Regular</v>
      </c>
      <c r="N2568" s="32" cm="1">
        <f t="array" ref="N2568">_xlfn.IFS(
   FACT_ORDERS[[#This Row],[TypeOfClient]]="VIP", 0.2,
   FACT_ORDERS[[#This Row],[TypeOfClient]]="Premium", 0.1,
   TRUE, 0
)</f>
        <v>0</v>
      </c>
      <c r="O2568" s="31" cm="1">
        <f t="array" ref="O2568">_xlfn.IFS(
   FACT_ORDERS[[#This Row],[TotalAmount]]&gt;1500, 0.15,
   FACT_ORDERS[[#This Row],[TotalAmount]]&gt;1000, 0.1,
   FACT_ORDERS[[#This Row],[TotalAmount]]&gt;500, 0.05,
   TRUE, 0
)</f>
        <v>0</v>
      </c>
      <c r="P2568" s="28">
        <f xml:space="preserve"> FACT_ORDERS[[#This Row],[TotalAmount]] * (1 - (FACT_ORDERS[[#This Row],[ClientDiscount]] + FACT_ORDERS[[#This Row],[OrderDiscount]]) )</f>
        <v>380</v>
      </c>
      <c r="Q2568" s="28">
        <f>FACT_ORDERS[[#This Row],[TotalAmountWithDiscount]]+FACT_ORDERS[[#This Row],[DeliveryCost]]</f>
        <v>395</v>
      </c>
      <c r="R2568" s="35">
        <v>45536</v>
      </c>
      <c r="S2568" s="35" t="str">
        <f>IF(NETWORKDAYS(FACT_ORDERS[[#This Row],[Order-Date]], FACT_ORDERS[[#This Row],[ArrivalDate ]]) &gt; 10, "Late", "On Time")</f>
        <v>On Time</v>
      </c>
    </row>
    <row r="2569" spans="1:19" x14ac:dyDescent="0.3">
      <c r="A2569" s="12">
        <v>7567</v>
      </c>
      <c r="B2569" s="12">
        <v>226</v>
      </c>
      <c r="C2569" s="12">
        <v>10336</v>
      </c>
      <c r="D2569" s="12">
        <v>2568</v>
      </c>
      <c r="E2569" s="12" t="s">
        <v>244</v>
      </c>
      <c r="F2569" s="13">
        <v>45527</v>
      </c>
      <c r="G2569" s="26" t="s">
        <v>13016</v>
      </c>
      <c r="H2569" s="12">
        <v>24</v>
      </c>
      <c r="I2569" s="28">
        <f>VLOOKUP(B:B,DIM_PRODUCTS!A:F,5,FALSE)</f>
        <v>16</v>
      </c>
      <c r="J2569" s="28">
        <f>FACT_ORDERS[[#This Row],[ProductPrice]]*FACT_ORDERS[[#This Row],[Quantity]]</f>
        <v>384</v>
      </c>
      <c r="K2569" s="12" t="str">
        <f>VLOOKUP(C:C,DIM_CUSTOMERS!A:G,7,FALSE)</f>
        <v>Mexico</v>
      </c>
      <c r="L2569" s="30" cm="1">
        <f t="array" ref="L2569">_xlfn.IFS(
    AND(FACT_ORDERS[[#This Row],[DeliveryMehtod]]="shippment",FACT_ORDERS[[#This Row],[TotalAmount]]&gt;=200), 0,
    AND(FACT_ORDERS[[#This Row],[DeliveryMehtod]]="pickup"), 15,
    AND(FACT_ORDERS[[#This Row],[DeliveryMehtod]]="shippment",FACT_ORDERS[[#This Row],[TotalAmount]]&lt;200), 35
)</f>
        <v>0</v>
      </c>
      <c r="M2569" s="12" t="str" cm="1">
        <f t="array" ref="M2569">_xlfn.IFS(
    SUMIFS(FACT_ORDERS[TotalAmount], FACT_ORDERS[WD_CUSTOMERS],FACT_ORDERS[[#This Row],[WD_CUSTOMERS]])&gt;=15000, "VIP",
    SUMIFS(FACT_ORDERS[TotalAmount], FACT_ORDERS[WD_CUSTOMERS],FACT_ORDERS[[#This Row],[WD_CUSTOMERS]])&gt;=8000, "Premium",
    TRUE, "Regular"
)</f>
        <v>Regular</v>
      </c>
      <c r="N2569" s="32" cm="1">
        <f t="array" ref="N2569">_xlfn.IFS(
   FACT_ORDERS[[#This Row],[TypeOfClient]]="VIP", 0.2,
   FACT_ORDERS[[#This Row],[TypeOfClient]]="Premium", 0.1,
   TRUE, 0
)</f>
        <v>0</v>
      </c>
      <c r="O2569" s="31" cm="1">
        <f t="array" ref="O2569">_xlfn.IFS(
   FACT_ORDERS[[#This Row],[TotalAmount]]&gt;1500, 0.15,
   FACT_ORDERS[[#This Row],[TotalAmount]]&gt;1000, 0.1,
   FACT_ORDERS[[#This Row],[TotalAmount]]&gt;500, 0.05,
   TRUE, 0
)</f>
        <v>0</v>
      </c>
      <c r="P2569" s="28">
        <f xml:space="preserve"> FACT_ORDERS[[#This Row],[TotalAmount]] * (1 - (FACT_ORDERS[[#This Row],[ClientDiscount]] + FACT_ORDERS[[#This Row],[OrderDiscount]]) )</f>
        <v>384</v>
      </c>
      <c r="Q2569" s="28">
        <f>FACT_ORDERS[[#This Row],[TotalAmountWithDiscount]]+FACT_ORDERS[[#This Row],[DeliveryCost]]</f>
        <v>384</v>
      </c>
      <c r="R2569" s="35">
        <v>45537</v>
      </c>
      <c r="S2569" s="35" t="str">
        <f>IF(NETWORKDAYS(FACT_ORDERS[[#This Row],[Order-Date]], FACT_ORDERS[[#This Row],[ArrivalDate ]]) &gt; 10, "Late", "On Time")</f>
        <v>On Time</v>
      </c>
    </row>
    <row r="2570" spans="1:19" x14ac:dyDescent="0.3">
      <c r="A2570" s="12">
        <v>7568</v>
      </c>
      <c r="B2570" s="12">
        <v>299</v>
      </c>
      <c r="C2570" s="12">
        <v>10336</v>
      </c>
      <c r="D2570" s="12">
        <v>2569</v>
      </c>
      <c r="E2570" s="12" t="s">
        <v>244</v>
      </c>
      <c r="F2570" s="13">
        <v>45553</v>
      </c>
      <c r="G2570" s="26" t="s">
        <v>13017</v>
      </c>
      <c r="H2570" s="12">
        <v>27</v>
      </c>
      <c r="I2570" s="28">
        <f>VLOOKUP(B:B,DIM_PRODUCTS!A:F,5,FALSE)</f>
        <v>19</v>
      </c>
      <c r="J2570" s="28">
        <f>FACT_ORDERS[[#This Row],[ProductPrice]]*FACT_ORDERS[[#This Row],[Quantity]]</f>
        <v>513</v>
      </c>
      <c r="K2570" s="12" t="str">
        <f>VLOOKUP(C:C,DIM_CUSTOMERS!A:G,7,FALSE)</f>
        <v>Mexico</v>
      </c>
      <c r="L2570" s="30" cm="1">
        <f t="array" ref="L2570">_xlfn.IFS(
    AND(FACT_ORDERS[[#This Row],[DeliveryMehtod]]="shippment",FACT_ORDERS[[#This Row],[TotalAmount]]&gt;=200), 0,
    AND(FACT_ORDERS[[#This Row],[DeliveryMehtod]]="pickup"), 15,
    AND(FACT_ORDERS[[#This Row],[DeliveryMehtod]]="shippment",FACT_ORDERS[[#This Row],[TotalAmount]]&lt;200), 35
)</f>
        <v>0</v>
      </c>
      <c r="M2570" s="12" t="str" cm="1">
        <f t="array" ref="M2570">_xlfn.IFS(
    SUMIFS(FACT_ORDERS[TotalAmount], FACT_ORDERS[WD_CUSTOMERS],FACT_ORDERS[[#This Row],[WD_CUSTOMERS]])&gt;=15000, "VIP",
    SUMIFS(FACT_ORDERS[TotalAmount], FACT_ORDERS[WD_CUSTOMERS],FACT_ORDERS[[#This Row],[WD_CUSTOMERS]])&gt;=8000, "Premium",
    TRUE, "Regular"
)</f>
        <v>Regular</v>
      </c>
      <c r="N2570" s="32" cm="1">
        <f t="array" ref="N2570">_xlfn.IFS(
   FACT_ORDERS[[#This Row],[TypeOfClient]]="VIP", 0.2,
   FACT_ORDERS[[#This Row],[TypeOfClient]]="Premium", 0.1,
   TRUE, 0
)</f>
        <v>0</v>
      </c>
      <c r="O2570" s="31" cm="1">
        <f t="array" ref="O2570">_xlfn.IFS(
   FACT_ORDERS[[#This Row],[TotalAmount]]&gt;1500, 0.15,
   FACT_ORDERS[[#This Row],[TotalAmount]]&gt;1000, 0.1,
   FACT_ORDERS[[#This Row],[TotalAmount]]&gt;500, 0.05,
   TRUE, 0
)</f>
        <v>0.05</v>
      </c>
      <c r="P2570" s="28">
        <f xml:space="preserve"> FACT_ORDERS[[#This Row],[TotalAmount]] * (1 - (FACT_ORDERS[[#This Row],[ClientDiscount]] + FACT_ORDERS[[#This Row],[OrderDiscount]]) )</f>
        <v>487.34999999999997</v>
      </c>
      <c r="Q2570" s="28">
        <f>FACT_ORDERS[[#This Row],[TotalAmountWithDiscount]]+FACT_ORDERS[[#This Row],[DeliveryCost]]</f>
        <v>487.34999999999997</v>
      </c>
      <c r="R2570" s="35">
        <v>45560</v>
      </c>
      <c r="S2570" s="35" t="str">
        <f>IF(NETWORKDAYS(FACT_ORDERS[[#This Row],[Order-Date]], FACT_ORDERS[[#This Row],[ArrivalDate ]]) &gt; 10, "Late", "On Time")</f>
        <v>On Time</v>
      </c>
    </row>
    <row r="2571" spans="1:19" x14ac:dyDescent="0.3">
      <c r="A2571" s="12">
        <v>7569</v>
      </c>
      <c r="B2571" s="12">
        <v>226</v>
      </c>
      <c r="C2571" s="12">
        <v>10336</v>
      </c>
      <c r="D2571" s="12">
        <v>2570</v>
      </c>
      <c r="E2571" s="12" t="s">
        <v>243</v>
      </c>
      <c r="F2571" s="13">
        <v>45553</v>
      </c>
      <c r="G2571" s="26" t="s">
        <v>13018</v>
      </c>
      <c r="H2571" s="12">
        <v>21</v>
      </c>
      <c r="I2571" s="28">
        <f>VLOOKUP(B:B,DIM_PRODUCTS!A:F,5,FALSE)</f>
        <v>16</v>
      </c>
      <c r="J2571" s="28">
        <f>FACT_ORDERS[[#This Row],[ProductPrice]]*FACT_ORDERS[[#This Row],[Quantity]]</f>
        <v>336</v>
      </c>
      <c r="K2571" s="12" t="str">
        <f>VLOOKUP(C:C,DIM_CUSTOMERS!A:G,7,FALSE)</f>
        <v>Mexico</v>
      </c>
      <c r="L2571" s="30" cm="1">
        <f t="array" ref="L2571">_xlfn.IFS(
    AND(FACT_ORDERS[[#This Row],[DeliveryMehtod]]="shippment",FACT_ORDERS[[#This Row],[TotalAmount]]&gt;=200), 0,
    AND(FACT_ORDERS[[#This Row],[DeliveryMehtod]]="pickup"), 15,
    AND(FACT_ORDERS[[#This Row],[DeliveryMehtod]]="shippment",FACT_ORDERS[[#This Row],[TotalAmount]]&lt;200), 35
)</f>
        <v>15</v>
      </c>
      <c r="M2571" s="12" t="str" cm="1">
        <f t="array" ref="M2571">_xlfn.IFS(
    SUMIFS(FACT_ORDERS[TotalAmount], FACT_ORDERS[WD_CUSTOMERS],FACT_ORDERS[[#This Row],[WD_CUSTOMERS]])&gt;=15000, "VIP",
    SUMIFS(FACT_ORDERS[TotalAmount], FACT_ORDERS[WD_CUSTOMERS],FACT_ORDERS[[#This Row],[WD_CUSTOMERS]])&gt;=8000, "Premium",
    TRUE, "Regular"
)</f>
        <v>Regular</v>
      </c>
      <c r="N2571" s="32" cm="1">
        <f t="array" ref="N2571">_xlfn.IFS(
   FACT_ORDERS[[#This Row],[TypeOfClient]]="VIP", 0.2,
   FACT_ORDERS[[#This Row],[TypeOfClient]]="Premium", 0.1,
   TRUE, 0
)</f>
        <v>0</v>
      </c>
      <c r="O2571" s="31" cm="1">
        <f t="array" ref="O2571">_xlfn.IFS(
   FACT_ORDERS[[#This Row],[TotalAmount]]&gt;1500, 0.15,
   FACT_ORDERS[[#This Row],[TotalAmount]]&gt;1000, 0.1,
   FACT_ORDERS[[#This Row],[TotalAmount]]&gt;500, 0.05,
   TRUE, 0
)</f>
        <v>0</v>
      </c>
      <c r="P2571" s="28">
        <f xml:space="preserve"> FACT_ORDERS[[#This Row],[TotalAmount]] * (1 - (FACT_ORDERS[[#This Row],[ClientDiscount]] + FACT_ORDERS[[#This Row],[OrderDiscount]]) )</f>
        <v>336</v>
      </c>
      <c r="Q2571" s="28">
        <f>FACT_ORDERS[[#This Row],[TotalAmountWithDiscount]]+FACT_ORDERS[[#This Row],[DeliveryCost]]</f>
        <v>351</v>
      </c>
      <c r="R2571" s="35">
        <v>45560</v>
      </c>
      <c r="S2571" s="35" t="str">
        <f>IF(NETWORKDAYS(FACT_ORDERS[[#This Row],[Order-Date]], FACT_ORDERS[[#This Row],[ArrivalDate ]]) &gt; 10, "Late", "On Time")</f>
        <v>On Time</v>
      </c>
    </row>
    <row r="2572" spans="1:19" x14ac:dyDescent="0.3">
      <c r="A2572" s="12">
        <v>7570</v>
      </c>
      <c r="B2572" s="12">
        <v>226</v>
      </c>
      <c r="C2572" s="12">
        <v>10336</v>
      </c>
      <c r="D2572" s="12">
        <v>2571</v>
      </c>
      <c r="E2572" s="12" t="s">
        <v>243</v>
      </c>
      <c r="F2572" s="13">
        <v>45557</v>
      </c>
      <c r="G2572" s="26" t="s">
        <v>13019</v>
      </c>
      <c r="H2572" s="12">
        <v>36</v>
      </c>
      <c r="I2572" s="28">
        <f>VLOOKUP(B:B,DIM_PRODUCTS!A:F,5,FALSE)</f>
        <v>16</v>
      </c>
      <c r="J2572" s="28">
        <f>FACT_ORDERS[[#This Row],[ProductPrice]]*FACT_ORDERS[[#This Row],[Quantity]]</f>
        <v>576</v>
      </c>
      <c r="K2572" s="12" t="str">
        <f>VLOOKUP(C:C,DIM_CUSTOMERS!A:G,7,FALSE)</f>
        <v>Mexico</v>
      </c>
      <c r="L2572" s="30" cm="1">
        <f t="array" ref="L2572">_xlfn.IFS(
    AND(FACT_ORDERS[[#This Row],[DeliveryMehtod]]="shippment",FACT_ORDERS[[#This Row],[TotalAmount]]&gt;=200), 0,
    AND(FACT_ORDERS[[#This Row],[DeliveryMehtod]]="pickup"), 15,
    AND(FACT_ORDERS[[#This Row],[DeliveryMehtod]]="shippment",FACT_ORDERS[[#This Row],[TotalAmount]]&lt;200), 35
)</f>
        <v>15</v>
      </c>
      <c r="M2572" s="12" t="str" cm="1">
        <f t="array" ref="M2572">_xlfn.IFS(
    SUMIFS(FACT_ORDERS[TotalAmount], FACT_ORDERS[WD_CUSTOMERS],FACT_ORDERS[[#This Row],[WD_CUSTOMERS]])&gt;=15000, "VIP",
    SUMIFS(FACT_ORDERS[TotalAmount], FACT_ORDERS[WD_CUSTOMERS],FACT_ORDERS[[#This Row],[WD_CUSTOMERS]])&gt;=8000, "Premium",
    TRUE, "Regular"
)</f>
        <v>Regular</v>
      </c>
      <c r="N2572" s="32" cm="1">
        <f t="array" ref="N2572">_xlfn.IFS(
   FACT_ORDERS[[#This Row],[TypeOfClient]]="VIP", 0.2,
   FACT_ORDERS[[#This Row],[TypeOfClient]]="Premium", 0.1,
   TRUE, 0
)</f>
        <v>0</v>
      </c>
      <c r="O2572" s="31" cm="1">
        <f t="array" ref="O2572">_xlfn.IFS(
   FACT_ORDERS[[#This Row],[TotalAmount]]&gt;1500, 0.15,
   FACT_ORDERS[[#This Row],[TotalAmount]]&gt;1000, 0.1,
   FACT_ORDERS[[#This Row],[TotalAmount]]&gt;500, 0.05,
   TRUE, 0
)</f>
        <v>0.05</v>
      </c>
      <c r="P2572" s="28">
        <f xml:space="preserve"> FACT_ORDERS[[#This Row],[TotalAmount]] * (1 - (FACT_ORDERS[[#This Row],[ClientDiscount]] + FACT_ORDERS[[#This Row],[OrderDiscount]]) )</f>
        <v>547.19999999999993</v>
      </c>
      <c r="Q2572" s="28">
        <f>FACT_ORDERS[[#This Row],[TotalAmountWithDiscount]]+FACT_ORDERS[[#This Row],[DeliveryCost]]</f>
        <v>562.19999999999993</v>
      </c>
      <c r="R2572" s="35">
        <v>45567</v>
      </c>
      <c r="S2572" s="35" t="str">
        <f>IF(NETWORKDAYS(FACT_ORDERS[[#This Row],[Order-Date]], FACT_ORDERS[[#This Row],[ArrivalDate ]]) &gt; 10, "Late", "On Time")</f>
        <v>On Time</v>
      </c>
    </row>
    <row r="2573" spans="1:19" x14ac:dyDescent="0.3">
      <c r="A2573" s="12">
        <v>7571</v>
      </c>
      <c r="B2573" s="12">
        <v>299</v>
      </c>
      <c r="C2573" s="12">
        <v>10336</v>
      </c>
      <c r="D2573" s="12">
        <v>2572</v>
      </c>
      <c r="E2573" s="12" t="s">
        <v>243</v>
      </c>
      <c r="F2573" s="13">
        <v>45548</v>
      </c>
      <c r="G2573" s="26" t="s">
        <v>13020</v>
      </c>
      <c r="H2573" s="12">
        <v>25</v>
      </c>
      <c r="I2573" s="28">
        <f>VLOOKUP(B:B,DIM_PRODUCTS!A:F,5,FALSE)</f>
        <v>19</v>
      </c>
      <c r="J2573" s="28">
        <f>FACT_ORDERS[[#This Row],[ProductPrice]]*FACT_ORDERS[[#This Row],[Quantity]]</f>
        <v>475</v>
      </c>
      <c r="K2573" s="12" t="str">
        <f>VLOOKUP(C:C,DIM_CUSTOMERS!A:G,7,FALSE)</f>
        <v>Mexico</v>
      </c>
      <c r="L2573" s="30" cm="1">
        <f t="array" ref="L2573">_xlfn.IFS(
    AND(FACT_ORDERS[[#This Row],[DeliveryMehtod]]="shippment",FACT_ORDERS[[#This Row],[TotalAmount]]&gt;=200), 0,
    AND(FACT_ORDERS[[#This Row],[DeliveryMehtod]]="pickup"), 15,
    AND(FACT_ORDERS[[#This Row],[DeliveryMehtod]]="shippment",FACT_ORDERS[[#This Row],[TotalAmount]]&lt;200), 35
)</f>
        <v>15</v>
      </c>
      <c r="M2573" s="12" t="str" cm="1">
        <f t="array" ref="M2573">_xlfn.IFS(
    SUMIFS(FACT_ORDERS[TotalAmount], FACT_ORDERS[WD_CUSTOMERS],FACT_ORDERS[[#This Row],[WD_CUSTOMERS]])&gt;=15000, "VIP",
    SUMIFS(FACT_ORDERS[TotalAmount], FACT_ORDERS[WD_CUSTOMERS],FACT_ORDERS[[#This Row],[WD_CUSTOMERS]])&gt;=8000, "Premium",
    TRUE, "Regular"
)</f>
        <v>Regular</v>
      </c>
      <c r="N2573" s="32" cm="1">
        <f t="array" ref="N2573">_xlfn.IFS(
   FACT_ORDERS[[#This Row],[TypeOfClient]]="VIP", 0.2,
   FACT_ORDERS[[#This Row],[TypeOfClient]]="Premium", 0.1,
   TRUE, 0
)</f>
        <v>0</v>
      </c>
      <c r="O2573" s="31" cm="1">
        <f t="array" ref="O2573">_xlfn.IFS(
   FACT_ORDERS[[#This Row],[TotalAmount]]&gt;1500, 0.15,
   FACT_ORDERS[[#This Row],[TotalAmount]]&gt;1000, 0.1,
   FACT_ORDERS[[#This Row],[TotalAmount]]&gt;500, 0.05,
   TRUE, 0
)</f>
        <v>0</v>
      </c>
      <c r="P2573" s="28">
        <f xml:space="preserve"> FACT_ORDERS[[#This Row],[TotalAmount]] * (1 - (FACT_ORDERS[[#This Row],[ClientDiscount]] + FACT_ORDERS[[#This Row],[OrderDiscount]]) )</f>
        <v>475</v>
      </c>
      <c r="Q2573" s="28">
        <f>FACT_ORDERS[[#This Row],[TotalAmountWithDiscount]]+FACT_ORDERS[[#This Row],[DeliveryCost]]</f>
        <v>490</v>
      </c>
      <c r="R2573" s="35">
        <v>45557</v>
      </c>
      <c r="S2573" s="35" t="str">
        <f>IF(NETWORKDAYS(FACT_ORDERS[[#This Row],[Order-Date]], FACT_ORDERS[[#This Row],[ArrivalDate ]]) &gt; 10, "Late", "On Time")</f>
        <v>On Time</v>
      </c>
    </row>
    <row r="2574" spans="1:19" x14ac:dyDescent="0.3">
      <c r="A2574" s="12">
        <v>7572</v>
      </c>
      <c r="B2574" s="12">
        <v>226</v>
      </c>
      <c r="C2574" s="12">
        <v>10336</v>
      </c>
      <c r="D2574" s="12">
        <v>2573</v>
      </c>
      <c r="E2574" s="12" t="s">
        <v>244</v>
      </c>
      <c r="F2574" s="13">
        <v>45548</v>
      </c>
      <c r="G2574" s="26" t="s">
        <v>13021</v>
      </c>
      <c r="H2574" s="12">
        <v>28</v>
      </c>
      <c r="I2574" s="28">
        <f>VLOOKUP(B:B,DIM_PRODUCTS!A:F,5,FALSE)</f>
        <v>16</v>
      </c>
      <c r="J2574" s="28">
        <f>FACT_ORDERS[[#This Row],[ProductPrice]]*FACT_ORDERS[[#This Row],[Quantity]]</f>
        <v>448</v>
      </c>
      <c r="K2574" s="12" t="str">
        <f>VLOOKUP(C:C,DIM_CUSTOMERS!A:G,7,FALSE)</f>
        <v>Mexico</v>
      </c>
      <c r="L2574" s="30" cm="1">
        <f t="array" ref="L2574">_xlfn.IFS(
    AND(FACT_ORDERS[[#This Row],[DeliveryMehtod]]="shippment",FACT_ORDERS[[#This Row],[TotalAmount]]&gt;=200), 0,
    AND(FACT_ORDERS[[#This Row],[DeliveryMehtod]]="pickup"), 15,
    AND(FACT_ORDERS[[#This Row],[DeliveryMehtod]]="shippment",FACT_ORDERS[[#This Row],[TotalAmount]]&lt;200), 35
)</f>
        <v>0</v>
      </c>
      <c r="M2574" s="12" t="str" cm="1">
        <f t="array" ref="M2574">_xlfn.IFS(
    SUMIFS(FACT_ORDERS[TotalAmount], FACT_ORDERS[WD_CUSTOMERS],FACT_ORDERS[[#This Row],[WD_CUSTOMERS]])&gt;=15000, "VIP",
    SUMIFS(FACT_ORDERS[TotalAmount], FACT_ORDERS[WD_CUSTOMERS],FACT_ORDERS[[#This Row],[WD_CUSTOMERS]])&gt;=8000, "Premium",
    TRUE, "Regular"
)</f>
        <v>Regular</v>
      </c>
      <c r="N2574" s="32" cm="1">
        <f t="array" ref="N2574">_xlfn.IFS(
   FACT_ORDERS[[#This Row],[TypeOfClient]]="VIP", 0.2,
   FACT_ORDERS[[#This Row],[TypeOfClient]]="Premium", 0.1,
   TRUE, 0
)</f>
        <v>0</v>
      </c>
      <c r="O2574" s="31" cm="1">
        <f t="array" ref="O2574">_xlfn.IFS(
   FACT_ORDERS[[#This Row],[TotalAmount]]&gt;1500, 0.15,
   FACT_ORDERS[[#This Row],[TotalAmount]]&gt;1000, 0.1,
   FACT_ORDERS[[#This Row],[TotalAmount]]&gt;500, 0.05,
   TRUE, 0
)</f>
        <v>0</v>
      </c>
      <c r="P2574" s="28">
        <f xml:space="preserve"> FACT_ORDERS[[#This Row],[TotalAmount]] * (1 - (FACT_ORDERS[[#This Row],[ClientDiscount]] + FACT_ORDERS[[#This Row],[OrderDiscount]]) )</f>
        <v>448</v>
      </c>
      <c r="Q2574" s="28">
        <f>FACT_ORDERS[[#This Row],[TotalAmountWithDiscount]]+FACT_ORDERS[[#This Row],[DeliveryCost]]</f>
        <v>448</v>
      </c>
      <c r="R2574" s="35">
        <v>45556</v>
      </c>
      <c r="S2574" s="35" t="str">
        <f>IF(NETWORKDAYS(FACT_ORDERS[[#This Row],[Order-Date]], FACT_ORDERS[[#This Row],[ArrivalDate ]]) &gt; 10, "Late", "On Time")</f>
        <v>On Time</v>
      </c>
    </row>
    <row r="2575" spans="1:19" x14ac:dyDescent="0.3">
      <c r="A2575" s="12">
        <v>7573</v>
      </c>
      <c r="B2575" s="12">
        <v>262</v>
      </c>
      <c r="C2575" s="12">
        <v>10735</v>
      </c>
      <c r="D2575" s="12">
        <v>2574</v>
      </c>
      <c r="E2575" s="12" t="s">
        <v>243</v>
      </c>
      <c r="F2575" s="13">
        <v>45423</v>
      </c>
      <c r="G2575" s="26" t="s">
        <v>11928</v>
      </c>
      <c r="H2575" s="12">
        <v>28</v>
      </c>
      <c r="I2575" s="28">
        <f>VLOOKUP(B:B,DIM_PRODUCTS!A:F,5,FALSE)</f>
        <v>10</v>
      </c>
      <c r="J2575" s="28">
        <f>FACT_ORDERS[[#This Row],[ProductPrice]]*FACT_ORDERS[[#This Row],[Quantity]]</f>
        <v>280</v>
      </c>
      <c r="K2575" s="12" t="str">
        <f>VLOOKUP(C:C,DIM_CUSTOMERS!A:G,7,FALSE)</f>
        <v>Spain</v>
      </c>
      <c r="L2575" s="30" cm="1">
        <f t="array" ref="L2575">_xlfn.IFS(
    AND(FACT_ORDERS[[#This Row],[DeliveryMehtod]]="shippment",FACT_ORDERS[[#This Row],[TotalAmount]]&gt;=200), 0,
    AND(FACT_ORDERS[[#This Row],[DeliveryMehtod]]="pickup"), 15,
    AND(FACT_ORDERS[[#This Row],[DeliveryMehtod]]="shippment",FACT_ORDERS[[#This Row],[TotalAmount]]&lt;200), 35
)</f>
        <v>15</v>
      </c>
      <c r="M2575" s="12" t="str" cm="1">
        <f t="array" ref="M2575">_xlfn.IFS(
    SUMIFS(FACT_ORDERS[TotalAmount], FACT_ORDERS[WD_CUSTOMERS],FACT_ORDERS[[#This Row],[WD_CUSTOMERS]])&gt;=15000, "VIP",
    SUMIFS(FACT_ORDERS[TotalAmount], FACT_ORDERS[WD_CUSTOMERS],FACT_ORDERS[[#This Row],[WD_CUSTOMERS]])&gt;=8000, "Premium",
    TRUE, "Regular"
)</f>
        <v>Regular</v>
      </c>
      <c r="N2575" s="32" cm="1">
        <f t="array" ref="N2575">_xlfn.IFS(
   FACT_ORDERS[[#This Row],[TypeOfClient]]="VIP", 0.2,
   FACT_ORDERS[[#This Row],[TypeOfClient]]="Premium", 0.1,
   TRUE, 0
)</f>
        <v>0</v>
      </c>
      <c r="O2575" s="31" cm="1">
        <f t="array" ref="O2575">_xlfn.IFS(
   FACT_ORDERS[[#This Row],[TotalAmount]]&gt;1500, 0.15,
   FACT_ORDERS[[#This Row],[TotalAmount]]&gt;1000, 0.1,
   FACT_ORDERS[[#This Row],[TotalAmount]]&gt;500, 0.05,
   TRUE, 0
)</f>
        <v>0</v>
      </c>
      <c r="P2575" s="28">
        <f xml:space="preserve"> FACT_ORDERS[[#This Row],[TotalAmount]] * (1 - (FACT_ORDERS[[#This Row],[ClientDiscount]] + FACT_ORDERS[[#This Row],[OrderDiscount]]) )</f>
        <v>280</v>
      </c>
      <c r="Q2575" s="28">
        <f>FACT_ORDERS[[#This Row],[TotalAmountWithDiscount]]+FACT_ORDERS[[#This Row],[DeliveryCost]]</f>
        <v>295</v>
      </c>
      <c r="R2575" s="35">
        <v>45430</v>
      </c>
      <c r="S2575" s="35" t="str">
        <f>IF(NETWORKDAYS(FACT_ORDERS[[#This Row],[Order-Date]], FACT_ORDERS[[#This Row],[ArrivalDate ]]) &gt; 10, "Late", "On Time")</f>
        <v>On Time</v>
      </c>
    </row>
    <row r="2576" spans="1:19" x14ac:dyDescent="0.3">
      <c r="A2576" s="12">
        <v>7574</v>
      </c>
      <c r="B2576" s="12">
        <v>262</v>
      </c>
      <c r="C2576" s="12">
        <v>10735</v>
      </c>
      <c r="D2576" s="12">
        <v>2575</v>
      </c>
      <c r="E2576" s="12" t="s">
        <v>244</v>
      </c>
      <c r="F2576" s="13">
        <v>45335</v>
      </c>
      <c r="G2576" s="26" t="s">
        <v>4626</v>
      </c>
      <c r="H2576" s="12">
        <v>54</v>
      </c>
      <c r="I2576" s="28">
        <f>VLOOKUP(B:B,DIM_PRODUCTS!A:F,5,FALSE)</f>
        <v>10</v>
      </c>
      <c r="J2576" s="28">
        <f>FACT_ORDERS[[#This Row],[ProductPrice]]*FACT_ORDERS[[#This Row],[Quantity]]</f>
        <v>540</v>
      </c>
      <c r="K2576" s="12" t="str">
        <f>VLOOKUP(C:C,DIM_CUSTOMERS!A:G,7,FALSE)</f>
        <v>Spain</v>
      </c>
      <c r="L2576" s="30" cm="1">
        <f t="array" ref="L2576">_xlfn.IFS(
    AND(FACT_ORDERS[[#This Row],[DeliveryMehtod]]="shippment",FACT_ORDERS[[#This Row],[TotalAmount]]&gt;=200), 0,
    AND(FACT_ORDERS[[#This Row],[DeliveryMehtod]]="pickup"), 15,
    AND(FACT_ORDERS[[#This Row],[DeliveryMehtod]]="shippment",FACT_ORDERS[[#This Row],[TotalAmount]]&lt;200), 35
)</f>
        <v>0</v>
      </c>
      <c r="M2576" s="12" t="str" cm="1">
        <f t="array" ref="M2576">_xlfn.IFS(
    SUMIFS(FACT_ORDERS[TotalAmount], FACT_ORDERS[WD_CUSTOMERS],FACT_ORDERS[[#This Row],[WD_CUSTOMERS]])&gt;=15000, "VIP",
    SUMIFS(FACT_ORDERS[TotalAmount], FACT_ORDERS[WD_CUSTOMERS],FACT_ORDERS[[#This Row],[WD_CUSTOMERS]])&gt;=8000, "Premium",
    TRUE, "Regular"
)</f>
        <v>Regular</v>
      </c>
      <c r="N2576" s="32" cm="1">
        <f t="array" ref="N2576">_xlfn.IFS(
   FACT_ORDERS[[#This Row],[TypeOfClient]]="VIP", 0.2,
   FACT_ORDERS[[#This Row],[TypeOfClient]]="Premium", 0.1,
   TRUE, 0
)</f>
        <v>0</v>
      </c>
      <c r="O2576" s="31" cm="1">
        <f t="array" ref="O2576">_xlfn.IFS(
   FACT_ORDERS[[#This Row],[TotalAmount]]&gt;1500, 0.15,
   FACT_ORDERS[[#This Row],[TotalAmount]]&gt;1000, 0.1,
   FACT_ORDERS[[#This Row],[TotalAmount]]&gt;500, 0.05,
   TRUE, 0
)</f>
        <v>0.05</v>
      </c>
      <c r="P2576" s="28">
        <f xml:space="preserve"> FACT_ORDERS[[#This Row],[TotalAmount]] * (1 - (FACT_ORDERS[[#This Row],[ClientDiscount]] + FACT_ORDERS[[#This Row],[OrderDiscount]]) )</f>
        <v>513</v>
      </c>
      <c r="Q2576" s="28">
        <f>FACT_ORDERS[[#This Row],[TotalAmountWithDiscount]]+FACT_ORDERS[[#This Row],[DeliveryCost]]</f>
        <v>513</v>
      </c>
      <c r="R2576" s="35">
        <v>45348</v>
      </c>
      <c r="S2576" s="35" t="str">
        <f>IF(NETWORKDAYS(FACT_ORDERS[[#This Row],[Order-Date]], FACT_ORDERS[[#This Row],[ArrivalDate ]]) &gt; 10, "Late", "On Time")</f>
        <v>On Time</v>
      </c>
    </row>
    <row r="2577" spans="1:19" x14ac:dyDescent="0.3">
      <c r="A2577" s="12">
        <v>7575</v>
      </c>
      <c r="B2577" s="12">
        <v>232</v>
      </c>
      <c r="C2577" s="12">
        <v>10887</v>
      </c>
      <c r="D2577" s="12">
        <v>2576</v>
      </c>
      <c r="E2577" s="12" t="s">
        <v>244</v>
      </c>
      <c r="F2577" s="13">
        <v>45222</v>
      </c>
      <c r="G2577" s="26" t="s">
        <v>13022</v>
      </c>
      <c r="H2577" s="12">
        <v>21</v>
      </c>
      <c r="I2577" s="28">
        <f>VLOOKUP(B:B,DIM_PRODUCTS!A:F,5,FALSE)</f>
        <v>10</v>
      </c>
      <c r="J2577" s="28">
        <f>FACT_ORDERS[[#This Row],[ProductPrice]]*FACT_ORDERS[[#This Row],[Quantity]]</f>
        <v>210</v>
      </c>
      <c r="K2577" s="12" t="str">
        <f>VLOOKUP(C:C,DIM_CUSTOMERS!A:G,7,FALSE)</f>
        <v>Germany</v>
      </c>
      <c r="L2577" s="30" cm="1">
        <f t="array" ref="L2577">_xlfn.IFS(
    AND(FACT_ORDERS[[#This Row],[DeliveryMehtod]]="shippment",FACT_ORDERS[[#This Row],[TotalAmount]]&gt;=200), 0,
    AND(FACT_ORDERS[[#This Row],[DeliveryMehtod]]="pickup"), 15,
    AND(FACT_ORDERS[[#This Row],[DeliveryMehtod]]="shippment",FACT_ORDERS[[#This Row],[TotalAmount]]&lt;200), 35
)</f>
        <v>0</v>
      </c>
      <c r="M2577" s="12" t="str" cm="1">
        <f t="array" ref="M2577">_xlfn.IFS(
    SUMIFS(FACT_ORDERS[TotalAmount], FACT_ORDERS[WD_CUSTOMERS],FACT_ORDERS[[#This Row],[WD_CUSTOMERS]])&gt;=15000, "VIP",
    SUMIFS(FACT_ORDERS[TotalAmount], FACT_ORDERS[WD_CUSTOMERS],FACT_ORDERS[[#This Row],[WD_CUSTOMERS]])&gt;=8000, "Premium",
    TRUE, "Regular"
)</f>
        <v>VIP</v>
      </c>
      <c r="N2577" s="32" cm="1">
        <f t="array" ref="N2577">_xlfn.IFS(
   FACT_ORDERS[[#This Row],[TypeOfClient]]="VIP", 0.2,
   FACT_ORDERS[[#This Row],[TypeOfClient]]="Premium", 0.1,
   TRUE, 0
)</f>
        <v>0.2</v>
      </c>
      <c r="O2577" s="31" cm="1">
        <f t="array" ref="O2577">_xlfn.IFS(
   FACT_ORDERS[[#This Row],[TotalAmount]]&gt;1500, 0.15,
   FACT_ORDERS[[#This Row],[TotalAmount]]&gt;1000, 0.1,
   FACT_ORDERS[[#This Row],[TotalAmount]]&gt;500, 0.05,
   TRUE, 0
)</f>
        <v>0</v>
      </c>
      <c r="P2577" s="28">
        <f xml:space="preserve"> FACT_ORDERS[[#This Row],[TotalAmount]] * (1 - (FACT_ORDERS[[#This Row],[ClientDiscount]] + FACT_ORDERS[[#This Row],[OrderDiscount]]) )</f>
        <v>168</v>
      </c>
      <c r="Q2577" s="28">
        <f>FACT_ORDERS[[#This Row],[TotalAmountWithDiscount]]+FACT_ORDERS[[#This Row],[DeliveryCost]]</f>
        <v>168</v>
      </c>
      <c r="R2577" s="35">
        <v>45233</v>
      </c>
      <c r="S2577" s="35" t="str">
        <f>IF(NETWORKDAYS(FACT_ORDERS[[#This Row],[Order-Date]], FACT_ORDERS[[#This Row],[ArrivalDate ]]) &gt; 10, "Late", "On Time")</f>
        <v>On Time</v>
      </c>
    </row>
    <row r="2578" spans="1:19" x14ac:dyDescent="0.3">
      <c r="A2578" s="12">
        <v>7576</v>
      </c>
      <c r="B2578" s="12">
        <v>221</v>
      </c>
      <c r="C2578" s="12">
        <v>10887</v>
      </c>
      <c r="D2578" s="12">
        <v>2577</v>
      </c>
      <c r="E2578" s="12" t="s">
        <v>244</v>
      </c>
      <c r="F2578" s="13">
        <v>45222</v>
      </c>
      <c r="G2578" s="26" t="s">
        <v>13023</v>
      </c>
      <c r="H2578" s="12">
        <v>34</v>
      </c>
      <c r="I2578" s="28">
        <f>VLOOKUP(B:B,DIM_PRODUCTS!A:F,5,FALSE)</f>
        <v>25</v>
      </c>
      <c r="J2578" s="28">
        <f>FACT_ORDERS[[#This Row],[ProductPrice]]*FACT_ORDERS[[#This Row],[Quantity]]</f>
        <v>850</v>
      </c>
      <c r="K2578" s="12" t="str">
        <f>VLOOKUP(C:C,DIM_CUSTOMERS!A:G,7,FALSE)</f>
        <v>Germany</v>
      </c>
      <c r="L2578" s="30" cm="1">
        <f t="array" ref="L2578">_xlfn.IFS(
    AND(FACT_ORDERS[[#This Row],[DeliveryMehtod]]="shippment",FACT_ORDERS[[#This Row],[TotalAmount]]&gt;=200), 0,
    AND(FACT_ORDERS[[#This Row],[DeliveryMehtod]]="pickup"), 15,
    AND(FACT_ORDERS[[#This Row],[DeliveryMehtod]]="shippment",FACT_ORDERS[[#This Row],[TotalAmount]]&lt;200), 35
)</f>
        <v>0</v>
      </c>
      <c r="M2578" s="12" t="str" cm="1">
        <f t="array" ref="M2578">_xlfn.IFS(
    SUMIFS(FACT_ORDERS[TotalAmount], FACT_ORDERS[WD_CUSTOMERS],FACT_ORDERS[[#This Row],[WD_CUSTOMERS]])&gt;=15000, "VIP",
    SUMIFS(FACT_ORDERS[TotalAmount], FACT_ORDERS[WD_CUSTOMERS],FACT_ORDERS[[#This Row],[WD_CUSTOMERS]])&gt;=8000, "Premium",
    TRUE, "Regular"
)</f>
        <v>VIP</v>
      </c>
      <c r="N2578" s="32" cm="1">
        <f t="array" ref="N2578">_xlfn.IFS(
   FACT_ORDERS[[#This Row],[TypeOfClient]]="VIP", 0.2,
   FACT_ORDERS[[#This Row],[TypeOfClient]]="Premium", 0.1,
   TRUE, 0
)</f>
        <v>0.2</v>
      </c>
      <c r="O2578" s="31" cm="1">
        <f t="array" ref="O2578">_xlfn.IFS(
   FACT_ORDERS[[#This Row],[TotalAmount]]&gt;1500, 0.15,
   FACT_ORDERS[[#This Row],[TotalAmount]]&gt;1000, 0.1,
   FACT_ORDERS[[#This Row],[TotalAmount]]&gt;500, 0.05,
   TRUE, 0
)</f>
        <v>0.05</v>
      </c>
      <c r="P2578" s="28">
        <f xml:space="preserve"> FACT_ORDERS[[#This Row],[TotalAmount]] * (1 - (FACT_ORDERS[[#This Row],[ClientDiscount]] + FACT_ORDERS[[#This Row],[OrderDiscount]]) )</f>
        <v>637.5</v>
      </c>
      <c r="Q2578" s="28">
        <f>FACT_ORDERS[[#This Row],[TotalAmountWithDiscount]]+FACT_ORDERS[[#This Row],[DeliveryCost]]</f>
        <v>637.5</v>
      </c>
      <c r="R2578" s="35">
        <v>45232</v>
      </c>
      <c r="S2578" s="35" t="str">
        <f>IF(NETWORKDAYS(FACT_ORDERS[[#This Row],[Order-Date]], FACT_ORDERS[[#This Row],[ArrivalDate ]]) &gt; 10, "Late", "On Time")</f>
        <v>On Time</v>
      </c>
    </row>
    <row r="2579" spans="1:19" x14ac:dyDescent="0.3">
      <c r="A2579" s="12">
        <v>7577</v>
      </c>
      <c r="B2579" s="12">
        <v>240</v>
      </c>
      <c r="C2579" s="12">
        <v>10887</v>
      </c>
      <c r="D2579" s="12">
        <v>2578</v>
      </c>
      <c r="E2579" s="12" t="s">
        <v>243</v>
      </c>
      <c r="F2579" s="13">
        <v>45222</v>
      </c>
      <c r="G2579" s="26" t="s">
        <v>3701</v>
      </c>
      <c r="H2579" s="12">
        <v>40</v>
      </c>
      <c r="I2579" s="28">
        <f>VLOOKUP(B:B,DIM_PRODUCTS!A:F,5,FALSE)</f>
        <v>24</v>
      </c>
      <c r="J2579" s="28">
        <f>FACT_ORDERS[[#This Row],[ProductPrice]]*FACT_ORDERS[[#This Row],[Quantity]]</f>
        <v>960</v>
      </c>
      <c r="K2579" s="12" t="str">
        <f>VLOOKUP(C:C,DIM_CUSTOMERS!A:G,7,FALSE)</f>
        <v>Germany</v>
      </c>
      <c r="L2579" s="30" cm="1">
        <f t="array" ref="L2579">_xlfn.IFS(
    AND(FACT_ORDERS[[#This Row],[DeliveryMehtod]]="shippment",FACT_ORDERS[[#This Row],[TotalAmount]]&gt;=200), 0,
    AND(FACT_ORDERS[[#This Row],[DeliveryMehtod]]="pickup"), 15,
    AND(FACT_ORDERS[[#This Row],[DeliveryMehtod]]="shippment",FACT_ORDERS[[#This Row],[TotalAmount]]&lt;200), 35
)</f>
        <v>15</v>
      </c>
      <c r="M2579" s="12" t="str" cm="1">
        <f t="array" ref="M2579">_xlfn.IFS(
    SUMIFS(FACT_ORDERS[TotalAmount], FACT_ORDERS[WD_CUSTOMERS],FACT_ORDERS[[#This Row],[WD_CUSTOMERS]])&gt;=15000, "VIP",
    SUMIFS(FACT_ORDERS[TotalAmount], FACT_ORDERS[WD_CUSTOMERS],FACT_ORDERS[[#This Row],[WD_CUSTOMERS]])&gt;=8000, "Premium",
    TRUE, "Regular"
)</f>
        <v>VIP</v>
      </c>
      <c r="N2579" s="32" cm="1">
        <f t="array" ref="N2579">_xlfn.IFS(
   FACT_ORDERS[[#This Row],[TypeOfClient]]="VIP", 0.2,
   FACT_ORDERS[[#This Row],[TypeOfClient]]="Premium", 0.1,
   TRUE, 0
)</f>
        <v>0.2</v>
      </c>
      <c r="O2579" s="31" cm="1">
        <f t="array" ref="O2579">_xlfn.IFS(
   FACT_ORDERS[[#This Row],[TotalAmount]]&gt;1500, 0.15,
   FACT_ORDERS[[#This Row],[TotalAmount]]&gt;1000, 0.1,
   FACT_ORDERS[[#This Row],[TotalAmount]]&gt;500, 0.05,
   TRUE, 0
)</f>
        <v>0.05</v>
      </c>
      <c r="P2579" s="28">
        <f xml:space="preserve"> FACT_ORDERS[[#This Row],[TotalAmount]] * (1 - (FACT_ORDERS[[#This Row],[ClientDiscount]] + FACT_ORDERS[[#This Row],[OrderDiscount]]) )</f>
        <v>720</v>
      </c>
      <c r="Q2579" s="28">
        <f>FACT_ORDERS[[#This Row],[TotalAmountWithDiscount]]+FACT_ORDERS[[#This Row],[DeliveryCost]]</f>
        <v>735</v>
      </c>
      <c r="R2579" s="35">
        <v>45232</v>
      </c>
      <c r="S2579" s="35" t="str">
        <f>IF(NETWORKDAYS(FACT_ORDERS[[#This Row],[Order-Date]], FACT_ORDERS[[#This Row],[ArrivalDate ]]) &gt; 10, "Late", "On Time")</f>
        <v>On Time</v>
      </c>
    </row>
    <row r="2580" spans="1:19" x14ac:dyDescent="0.3">
      <c r="A2580" s="12">
        <v>7578</v>
      </c>
      <c r="B2580" s="12">
        <v>232</v>
      </c>
      <c r="C2580" s="12">
        <v>10887</v>
      </c>
      <c r="D2580" s="12">
        <v>2579</v>
      </c>
      <c r="E2580" s="12" t="s">
        <v>244</v>
      </c>
      <c r="F2580" s="13">
        <v>45378</v>
      </c>
      <c r="G2580" s="26" t="s">
        <v>13024</v>
      </c>
      <c r="H2580" s="12">
        <v>16</v>
      </c>
      <c r="I2580" s="28">
        <f>VLOOKUP(B:B,DIM_PRODUCTS!A:F,5,FALSE)</f>
        <v>10</v>
      </c>
      <c r="J2580" s="28">
        <f>FACT_ORDERS[[#This Row],[ProductPrice]]*FACT_ORDERS[[#This Row],[Quantity]]</f>
        <v>160</v>
      </c>
      <c r="K2580" s="12" t="str">
        <f>VLOOKUP(C:C,DIM_CUSTOMERS!A:G,7,FALSE)</f>
        <v>Germany</v>
      </c>
      <c r="L2580" s="30" cm="1">
        <f t="array" ref="L2580">_xlfn.IFS(
    AND(FACT_ORDERS[[#This Row],[DeliveryMehtod]]="shippment",FACT_ORDERS[[#This Row],[TotalAmount]]&gt;=200), 0,
    AND(FACT_ORDERS[[#This Row],[DeliveryMehtod]]="pickup"), 15,
    AND(FACT_ORDERS[[#This Row],[DeliveryMehtod]]="shippment",FACT_ORDERS[[#This Row],[TotalAmount]]&lt;200), 35
)</f>
        <v>35</v>
      </c>
      <c r="M2580" s="12" t="str" cm="1">
        <f t="array" ref="M2580">_xlfn.IFS(
    SUMIFS(FACT_ORDERS[TotalAmount], FACT_ORDERS[WD_CUSTOMERS],FACT_ORDERS[[#This Row],[WD_CUSTOMERS]])&gt;=15000, "VIP",
    SUMIFS(FACT_ORDERS[TotalAmount], FACT_ORDERS[WD_CUSTOMERS],FACT_ORDERS[[#This Row],[WD_CUSTOMERS]])&gt;=8000, "Premium",
    TRUE, "Regular"
)</f>
        <v>VIP</v>
      </c>
      <c r="N2580" s="32" cm="1">
        <f t="array" ref="N2580">_xlfn.IFS(
   FACT_ORDERS[[#This Row],[TypeOfClient]]="VIP", 0.2,
   FACT_ORDERS[[#This Row],[TypeOfClient]]="Premium", 0.1,
   TRUE, 0
)</f>
        <v>0.2</v>
      </c>
      <c r="O2580" s="31" cm="1">
        <f t="array" ref="O2580">_xlfn.IFS(
   FACT_ORDERS[[#This Row],[TotalAmount]]&gt;1500, 0.15,
   FACT_ORDERS[[#This Row],[TotalAmount]]&gt;1000, 0.1,
   FACT_ORDERS[[#This Row],[TotalAmount]]&gt;500, 0.05,
   TRUE, 0
)</f>
        <v>0</v>
      </c>
      <c r="P2580" s="28">
        <f xml:space="preserve"> FACT_ORDERS[[#This Row],[TotalAmount]] * (1 - (FACT_ORDERS[[#This Row],[ClientDiscount]] + FACT_ORDERS[[#This Row],[OrderDiscount]]) )</f>
        <v>128</v>
      </c>
      <c r="Q2580" s="28">
        <f>FACT_ORDERS[[#This Row],[TotalAmountWithDiscount]]+FACT_ORDERS[[#This Row],[DeliveryCost]]</f>
        <v>163</v>
      </c>
      <c r="R2580" s="35">
        <v>45388</v>
      </c>
      <c r="S2580" s="35" t="str">
        <f>IF(NETWORKDAYS(FACT_ORDERS[[#This Row],[Order-Date]], FACT_ORDERS[[#This Row],[ArrivalDate ]]) &gt; 10, "Late", "On Time")</f>
        <v>On Time</v>
      </c>
    </row>
    <row r="2581" spans="1:19" x14ac:dyDescent="0.3">
      <c r="A2581" s="12">
        <v>7579</v>
      </c>
      <c r="B2581" s="12">
        <v>240</v>
      </c>
      <c r="C2581" s="12">
        <v>10887</v>
      </c>
      <c r="D2581" s="12">
        <v>2580</v>
      </c>
      <c r="E2581" s="12" t="s">
        <v>243</v>
      </c>
      <c r="F2581" s="13">
        <v>45378</v>
      </c>
      <c r="G2581" s="26" t="s">
        <v>13025</v>
      </c>
      <c r="H2581" s="12">
        <v>36</v>
      </c>
      <c r="I2581" s="28">
        <f>VLOOKUP(B:B,DIM_PRODUCTS!A:F,5,FALSE)</f>
        <v>24</v>
      </c>
      <c r="J2581" s="28">
        <f>FACT_ORDERS[[#This Row],[ProductPrice]]*FACT_ORDERS[[#This Row],[Quantity]]</f>
        <v>864</v>
      </c>
      <c r="K2581" s="12" t="str">
        <f>VLOOKUP(C:C,DIM_CUSTOMERS!A:G,7,FALSE)</f>
        <v>Germany</v>
      </c>
      <c r="L2581" s="30" cm="1">
        <f t="array" ref="L2581">_xlfn.IFS(
    AND(FACT_ORDERS[[#This Row],[DeliveryMehtod]]="shippment",FACT_ORDERS[[#This Row],[TotalAmount]]&gt;=200), 0,
    AND(FACT_ORDERS[[#This Row],[DeliveryMehtod]]="pickup"), 15,
    AND(FACT_ORDERS[[#This Row],[DeliveryMehtod]]="shippment",FACT_ORDERS[[#This Row],[TotalAmount]]&lt;200), 35
)</f>
        <v>15</v>
      </c>
      <c r="M2581" s="12" t="str" cm="1">
        <f t="array" ref="M2581">_xlfn.IFS(
    SUMIFS(FACT_ORDERS[TotalAmount], FACT_ORDERS[WD_CUSTOMERS],FACT_ORDERS[[#This Row],[WD_CUSTOMERS]])&gt;=15000, "VIP",
    SUMIFS(FACT_ORDERS[TotalAmount], FACT_ORDERS[WD_CUSTOMERS],FACT_ORDERS[[#This Row],[WD_CUSTOMERS]])&gt;=8000, "Premium",
    TRUE, "Regular"
)</f>
        <v>VIP</v>
      </c>
      <c r="N2581" s="32" cm="1">
        <f t="array" ref="N2581">_xlfn.IFS(
   FACT_ORDERS[[#This Row],[TypeOfClient]]="VIP", 0.2,
   FACT_ORDERS[[#This Row],[TypeOfClient]]="Premium", 0.1,
   TRUE, 0
)</f>
        <v>0.2</v>
      </c>
      <c r="O2581" s="31" cm="1">
        <f t="array" ref="O2581">_xlfn.IFS(
   FACT_ORDERS[[#This Row],[TotalAmount]]&gt;1500, 0.15,
   FACT_ORDERS[[#This Row],[TotalAmount]]&gt;1000, 0.1,
   FACT_ORDERS[[#This Row],[TotalAmount]]&gt;500, 0.05,
   TRUE, 0
)</f>
        <v>0.05</v>
      </c>
      <c r="P2581" s="28">
        <f xml:space="preserve"> FACT_ORDERS[[#This Row],[TotalAmount]] * (1 - (FACT_ORDERS[[#This Row],[ClientDiscount]] + FACT_ORDERS[[#This Row],[OrderDiscount]]) )</f>
        <v>648</v>
      </c>
      <c r="Q2581" s="28">
        <f>FACT_ORDERS[[#This Row],[TotalAmountWithDiscount]]+FACT_ORDERS[[#This Row],[DeliveryCost]]</f>
        <v>663</v>
      </c>
      <c r="R2581" s="35">
        <v>45387</v>
      </c>
      <c r="S2581" s="35" t="str">
        <f>IF(NETWORKDAYS(FACT_ORDERS[[#This Row],[Order-Date]], FACT_ORDERS[[#This Row],[ArrivalDate ]]) &gt; 10, "Late", "On Time")</f>
        <v>On Time</v>
      </c>
    </row>
    <row r="2582" spans="1:19" x14ac:dyDescent="0.3">
      <c r="A2582" s="12">
        <v>7580</v>
      </c>
      <c r="B2582" s="12">
        <v>232</v>
      </c>
      <c r="C2582" s="12">
        <v>10887</v>
      </c>
      <c r="D2582" s="12">
        <v>2581</v>
      </c>
      <c r="E2582" s="12" t="s">
        <v>243</v>
      </c>
      <c r="F2582" s="13">
        <v>45051</v>
      </c>
      <c r="G2582" s="26" t="s">
        <v>13026</v>
      </c>
      <c r="H2582" s="12">
        <v>16</v>
      </c>
      <c r="I2582" s="28">
        <f>VLOOKUP(B:B,DIM_PRODUCTS!A:F,5,FALSE)</f>
        <v>10</v>
      </c>
      <c r="J2582" s="28">
        <f>FACT_ORDERS[[#This Row],[ProductPrice]]*FACT_ORDERS[[#This Row],[Quantity]]</f>
        <v>160</v>
      </c>
      <c r="K2582" s="12" t="str">
        <f>VLOOKUP(C:C,DIM_CUSTOMERS!A:G,7,FALSE)</f>
        <v>Germany</v>
      </c>
      <c r="L2582" s="30" cm="1">
        <f t="array" ref="L2582">_xlfn.IFS(
    AND(FACT_ORDERS[[#This Row],[DeliveryMehtod]]="shippment",FACT_ORDERS[[#This Row],[TotalAmount]]&gt;=200), 0,
    AND(FACT_ORDERS[[#This Row],[DeliveryMehtod]]="pickup"), 15,
    AND(FACT_ORDERS[[#This Row],[DeliveryMehtod]]="shippment",FACT_ORDERS[[#This Row],[TotalAmount]]&lt;200), 35
)</f>
        <v>15</v>
      </c>
      <c r="M2582" s="12" t="str" cm="1">
        <f t="array" ref="M2582">_xlfn.IFS(
    SUMIFS(FACT_ORDERS[TotalAmount], FACT_ORDERS[WD_CUSTOMERS],FACT_ORDERS[[#This Row],[WD_CUSTOMERS]])&gt;=15000, "VIP",
    SUMIFS(FACT_ORDERS[TotalAmount], FACT_ORDERS[WD_CUSTOMERS],FACT_ORDERS[[#This Row],[WD_CUSTOMERS]])&gt;=8000, "Premium",
    TRUE, "Regular"
)</f>
        <v>VIP</v>
      </c>
      <c r="N2582" s="32" cm="1">
        <f t="array" ref="N2582">_xlfn.IFS(
   FACT_ORDERS[[#This Row],[TypeOfClient]]="VIP", 0.2,
   FACT_ORDERS[[#This Row],[TypeOfClient]]="Premium", 0.1,
   TRUE, 0
)</f>
        <v>0.2</v>
      </c>
      <c r="O2582" s="31" cm="1">
        <f t="array" ref="O2582">_xlfn.IFS(
   FACT_ORDERS[[#This Row],[TotalAmount]]&gt;1500, 0.15,
   FACT_ORDERS[[#This Row],[TotalAmount]]&gt;1000, 0.1,
   FACT_ORDERS[[#This Row],[TotalAmount]]&gt;500, 0.05,
   TRUE, 0
)</f>
        <v>0</v>
      </c>
      <c r="P2582" s="28">
        <f xml:space="preserve"> FACT_ORDERS[[#This Row],[TotalAmount]] * (1 - (FACT_ORDERS[[#This Row],[ClientDiscount]] + FACT_ORDERS[[#This Row],[OrderDiscount]]) )</f>
        <v>128</v>
      </c>
      <c r="Q2582" s="28">
        <f>FACT_ORDERS[[#This Row],[TotalAmountWithDiscount]]+FACT_ORDERS[[#This Row],[DeliveryCost]]</f>
        <v>143</v>
      </c>
      <c r="R2582" s="35">
        <v>45065</v>
      </c>
      <c r="S2582" s="35" t="str">
        <f>IF(NETWORKDAYS(FACT_ORDERS[[#This Row],[Order-Date]], FACT_ORDERS[[#This Row],[ArrivalDate ]]) &gt; 10, "Late", "On Time")</f>
        <v>Late</v>
      </c>
    </row>
    <row r="2583" spans="1:19" x14ac:dyDescent="0.3">
      <c r="A2583" s="12">
        <v>7581</v>
      </c>
      <c r="B2583" s="12">
        <v>221</v>
      </c>
      <c r="C2583" s="12">
        <v>10887</v>
      </c>
      <c r="D2583" s="12">
        <v>2582</v>
      </c>
      <c r="E2583" s="12" t="s">
        <v>244</v>
      </c>
      <c r="F2583" s="13">
        <v>45051</v>
      </c>
      <c r="G2583" s="26" t="s">
        <v>13027</v>
      </c>
      <c r="H2583" s="12">
        <v>37</v>
      </c>
      <c r="I2583" s="28">
        <f>VLOOKUP(B:B,DIM_PRODUCTS!A:F,5,FALSE)</f>
        <v>25</v>
      </c>
      <c r="J2583" s="28">
        <f>FACT_ORDERS[[#This Row],[ProductPrice]]*FACT_ORDERS[[#This Row],[Quantity]]</f>
        <v>925</v>
      </c>
      <c r="K2583" s="12" t="str">
        <f>VLOOKUP(C:C,DIM_CUSTOMERS!A:G,7,FALSE)</f>
        <v>Germany</v>
      </c>
      <c r="L2583" s="30" cm="1">
        <f t="array" ref="L2583">_xlfn.IFS(
    AND(FACT_ORDERS[[#This Row],[DeliveryMehtod]]="shippment",FACT_ORDERS[[#This Row],[TotalAmount]]&gt;=200), 0,
    AND(FACT_ORDERS[[#This Row],[DeliveryMehtod]]="pickup"), 15,
    AND(FACT_ORDERS[[#This Row],[DeliveryMehtod]]="shippment",FACT_ORDERS[[#This Row],[TotalAmount]]&lt;200), 35
)</f>
        <v>0</v>
      </c>
      <c r="M2583" s="12" t="str" cm="1">
        <f t="array" ref="M2583">_xlfn.IFS(
    SUMIFS(FACT_ORDERS[TotalAmount], FACT_ORDERS[WD_CUSTOMERS],FACT_ORDERS[[#This Row],[WD_CUSTOMERS]])&gt;=15000, "VIP",
    SUMIFS(FACT_ORDERS[TotalAmount], FACT_ORDERS[WD_CUSTOMERS],FACT_ORDERS[[#This Row],[WD_CUSTOMERS]])&gt;=8000, "Premium",
    TRUE, "Regular"
)</f>
        <v>VIP</v>
      </c>
      <c r="N2583" s="32" cm="1">
        <f t="array" ref="N2583">_xlfn.IFS(
   FACT_ORDERS[[#This Row],[TypeOfClient]]="VIP", 0.2,
   FACT_ORDERS[[#This Row],[TypeOfClient]]="Premium", 0.1,
   TRUE, 0
)</f>
        <v>0.2</v>
      </c>
      <c r="O2583" s="31" cm="1">
        <f t="array" ref="O2583">_xlfn.IFS(
   FACT_ORDERS[[#This Row],[TotalAmount]]&gt;1500, 0.15,
   FACT_ORDERS[[#This Row],[TotalAmount]]&gt;1000, 0.1,
   FACT_ORDERS[[#This Row],[TotalAmount]]&gt;500, 0.05,
   TRUE, 0
)</f>
        <v>0.05</v>
      </c>
      <c r="P2583" s="28">
        <f xml:space="preserve"> FACT_ORDERS[[#This Row],[TotalAmount]] * (1 - (FACT_ORDERS[[#This Row],[ClientDiscount]] + FACT_ORDERS[[#This Row],[OrderDiscount]]) )</f>
        <v>693.75</v>
      </c>
      <c r="Q2583" s="28">
        <f>FACT_ORDERS[[#This Row],[TotalAmountWithDiscount]]+FACT_ORDERS[[#This Row],[DeliveryCost]]</f>
        <v>693.75</v>
      </c>
      <c r="R2583" s="35">
        <v>45062</v>
      </c>
      <c r="S2583" s="35" t="str">
        <f>IF(NETWORKDAYS(FACT_ORDERS[[#This Row],[Order-Date]], FACT_ORDERS[[#This Row],[ArrivalDate ]]) &gt; 10, "Late", "On Time")</f>
        <v>On Time</v>
      </c>
    </row>
    <row r="2584" spans="1:19" x14ac:dyDescent="0.3">
      <c r="A2584" s="12">
        <v>7582</v>
      </c>
      <c r="B2584" s="12">
        <v>299</v>
      </c>
      <c r="C2584" s="12">
        <v>10887</v>
      </c>
      <c r="D2584" s="12">
        <v>2583</v>
      </c>
      <c r="E2584" s="12" t="s">
        <v>244</v>
      </c>
      <c r="F2584" s="13">
        <v>45051</v>
      </c>
      <c r="G2584" s="26" t="s">
        <v>13028</v>
      </c>
      <c r="H2584" s="12">
        <v>26</v>
      </c>
      <c r="I2584" s="28">
        <f>VLOOKUP(B:B,DIM_PRODUCTS!A:F,5,FALSE)</f>
        <v>19</v>
      </c>
      <c r="J2584" s="28">
        <f>FACT_ORDERS[[#This Row],[ProductPrice]]*FACT_ORDERS[[#This Row],[Quantity]]</f>
        <v>494</v>
      </c>
      <c r="K2584" s="12" t="str">
        <f>VLOOKUP(C:C,DIM_CUSTOMERS!A:G,7,FALSE)</f>
        <v>Germany</v>
      </c>
      <c r="L2584" s="30" cm="1">
        <f t="array" ref="L2584">_xlfn.IFS(
    AND(FACT_ORDERS[[#This Row],[DeliveryMehtod]]="shippment",FACT_ORDERS[[#This Row],[TotalAmount]]&gt;=200), 0,
    AND(FACT_ORDERS[[#This Row],[DeliveryMehtod]]="pickup"), 15,
    AND(FACT_ORDERS[[#This Row],[DeliveryMehtod]]="shippment",FACT_ORDERS[[#This Row],[TotalAmount]]&lt;200), 35
)</f>
        <v>0</v>
      </c>
      <c r="M2584" s="12" t="str" cm="1">
        <f t="array" ref="M2584">_xlfn.IFS(
    SUMIFS(FACT_ORDERS[TotalAmount], FACT_ORDERS[WD_CUSTOMERS],FACT_ORDERS[[#This Row],[WD_CUSTOMERS]])&gt;=15000, "VIP",
    SUMIFS(FACT_ORDERS[TotalAmount], FACT_ORDERS[WD_CUSTOMERS],FACT_ORDERS[[#This Row],[WD_CUSTOMERS]])&gt;=8000, "Premium",
    TRUE, "Regular"
)</f>
        <v>VIP</v>
      </c>
      <c r="N2584" s="32" cm="1">
        <f t="array" ref="N2584">_xlfn.IFS(
   FACT_ORDERS[[#This Row],[TypeOfClient]]="VIP", 0.2,
   FACT_ORDERS[[#This Row],[TypeOfClient]]="Premium", 0.1,
   TRUE, 0
)</f>
        <v>0.2</v>
      </c>
      <c r="O2584" s="31" cm="1">
        <f t="array" ref="O2584">_xlfn.IFS(
   FACT_ORDERS[[#This Row],[TotalAmount]]&gt;1500, 0.15,
   FACT_ORDERS[[#This Row],[TotalAmount]]&gt;1000, 0.1,
   FACT_ORDERS[[#This Row],[TotalAmount]]&gt;500, 0.05,
   TRUE, 0
)</f>
        <v>0</v>
      </c>
      <c r="P2584" s="28">
        <f xml:space="preserve"> FACT_ORDERS[[#This Row],[TotalAmount]] * (1 - (FACT_ORDERS[[#This Row],[ClientDiscount]] + FACT_ORDERS[[#This Row],[OrderDiscount]]) )</f>
        <v>395.20000000000005</v>
      </c>
      <c r="Q2584" s="28">
        <f>FACT_ORDERS[[#This Row],[TotalAmountWithDiscount]]+FACT_ORDERS[[#This Row],[DeliveryCost]]</f>
        <v>395.20000000000005</v>
      </c>
      <c r="R2584" s="35">
        <v>45061</v>
      </c>
      <c r="S2584" s="35" t="str">
        <f>IF(NETWORKDAYS(FACT_ORDERS[[#This Row],[Order-Date]], FACT_ORDERS[[#This Row],[ArrivalDate ]]) &gt; 10, "Late", "On Time")</f>
        <v>On Time</v>
      </c>
    </row>
    <row r="2585" spans="1:19" x14ac:dyDescent="0.3">
      <c r="A2585" s="12">
        <v>7583</v>
      </c>
      <c r="B2585" s="12">
        <v>240</v>
      </c>
      <c r="C2585" s="12">
        <v>10887</v>
      </c>
      <c r="D2585" s="12">
        <v>2584</v>
      </c>
      <c r="E2585" s="12" t="s">
        <v>243</v>
      </c>
      <c r="F2585" s="13">
        <v>45051</v>
      </c>
      <c r="G2585" s="26" t="s">
        <v>13029</v>
      </c>
      <c r="H2585" s="12">
        <v>27</v>
      </c>
      <c r="I2585" s="28">
        <f>VLOOKUP(B:B,DIM_PRODUCTS!A:F,5,FALSE)</f>
        <v>24</v>
      </c>
      <c r="J2585" s="28">
        <f>FACT_ORDERS[[#This Row],[ProductPrice]]*FACT_ORDERS[[#This Row],[Quantity]]</f>
        <v>648</v>
      </c>
      <c r="K2585" s="12" t="str">
        <f>VLOOKUP(C:C,DIM_CUSTOMERS!A:G,7,FALSE)</f>
        <v>Germany</v>
      </c>
      <c r="L2585" s="30" cm="1">
        <f t="array" ref="L2585">_xlfn.IFS(
    AND(FACT_ORDERS[[#This Row],[DeliveryMehtod]]="shippment",FACT_ORDERS[[#This Row],[TotalAmount]]&gt;=200), 0,
    AND(FACT_ORDERS[[#This Row],[DeliveryMehtod]]="pickup"), 15,
    AND(FACT_ORDERS[[#This Row],[DeliveryMehtod]]="shippment",FACT_ORDERS[[#This Row],[TotalAmount]]&lt;200), 35
)</f>
        <v>15</v>
      </c>
      <c r="M2585" s="12" t="str" cm="1">
        <f t="array" ref="M2585">_xlfn.IFS(
    SUMIFS(FACT_ORDERS[TotalAmount], FACT_ORDERS[WD_CUSTOMERS],FACT_ORDERS[[#This Row],[WD_CUSTOMERS]])&gt;=15000, "VIP",
    SUMIFS(FACT_ORDERS[TotalAmount], FACT_ORDERS[WD_CUSTOMERS],FACT_ORDERS[[#This Row],[WD_CUSTOMERS]])&gt;=8000, "Premium",
    TRUE, "Regular"
)</f>
        <v>VIP</v>
      </c>
      <c r="N2585" s="32" cm="1">
        <f t="array" ref="N2585">_xlfn.IFS(
   FACT_ORDERS[[#This Row],[TypeOfClient]]="VIP", 0.2,
   FACT_ORDERS[[#This Row],[TypeOfClient]]="Premium", 0.1,
   TRUE, 0
)</f>
        <v>0.2</v>
      </c>
      <c r="O2585" s="31" cm="1">
        <f t="array" ref="O2585">_xlfn.IFS(
   FACT_ORDERS[[#This Row],[TotalAmount]]&gt;1500, 0.15,
   FACT_ORDERS[[#This Row],[TotalAmount]]&gt;1000, 0.1,
   FACT_ORDERS[[#This Row],[TotalAmount]]&gt;500, 0.05,
   TRUE, 0
)</f>
        <v>0.05</v>
      </c>
      <c r="P2585" s="28">
        <f xml:space="preserve"> FACT_ORDERS[[#This Row],[TotalAmount]] * (1 - (FACT_ORDERS[[#This Row],[ClientDiscount]] + FACT_ORDERS[[#This Row],[OrderDiscount]]) )</f>
        <v>486</v>
      </c>
      <c r="Q2585" s="28">
        <f>FACT_ORDERS[[#This Row],[TotalAmountWithDiscount]]+FACT_ORDERS[[#This Row],[DeliveryCost]]</f>
        <v>501</v>
      </c>
      <c r="R2585" s="35">
        <v>45060</v>
      </c>
      <c r="S2585" s="35" t="str">
        <f>IF(NETWORKDAYS(FACT_ORDERS[[#This Row],[Order-Date]], FACT_ORDERS[[#This Row],[ArrivalDate ]]) &gt; 10, "Late", "On Time")</f>
        <v>On Time</v>
      </c>
    </row>
    <row r="2586" spans="1:19" x14ac:dyDescent="0.3">
      <c r="A2586" s="12">
        <v>7584</v>
      </c>
      <c r="B2586" s="12">
        <v>232</v>
      </c>
      <c r="C2586" s="12">
        <v>10887</v>
      </c>
      <c r="D2586" s="12">
        <v>2585</v>
      </c>
      <c r="E2586" s="12" t="s">
        <v>244</v>
      </c>
      <c r="F2586" s="13">
        <v>44960</v>
      </c>
      <c r="G2586" s="26" t="s">
        <v>3413</v>
      </c>
      <c r="H2586" s="12">
        <v>21</v>
      </c>
      <c r="I2586" s="28">
        <f>VLOOKUP(B:B,DIM_PRODUCTS!A:F,5,FALSE)</f>
        <v>10</v>
      </c>
      <c r="J2586" s="28">
        <f>FACT_ORDERS[[#This Row],[ProductPrice]]*FACT_ORDERS[[#This Row],[Quantity]]</f>
        <v>210</v>
      </c>
      <c r="K2586" s="12" t="str">
        <f>VLOOKUP(C:C,DIM_CUSTOMERS!A:G,7,FALSE)</f>
        <v>Germany</v>
      </c>
      <c r="L2586" s="30" cm="1">
        <f t="array" ref="L2586">_xlfn.IFS(
    AND(FACT_ORDERS[[#This Row],[DeliveryMehtod]]="shippment",FACT_ORDERS[[#This Row],[TotalAmount]]&gt;=200), 0,
    AND(FACT_ORDERS[[#This Row],[DeliveryMehtod]]="pickup"), 15,
    AND(FACT_ORDERS[[#This Row],[DeliveryMehtod]]="shippment",FACT_ORDERS[[#This Row],[TotalAmount]]&lt;200), 35
)</f>
        <v>0</v>
      </c>
      <c r="M2586" s="12" t="str" cm="1">
        <f t="array" ref="M2586">_xlfn.IFS(
    SUMIFS(FACT_ORDERS[TotalAmount], FACT_ORDERS[WD_CUSTOMERS],FACT_ORDERS[[#This Row],[WD_CUSTOMERS]])&gt;=15000, "VIP",
    SUMIFS(FACT_ORDERS[TotalAmount], FACT_ORDERS[WD_CUSTOMERS],FACT_ORDERS[[#This Row],[WD_CUSTOMERS]])&gt;=8000, "Premium",
    TRUE, "Regular"
)</f>
        <v>VIP</v>
      </c>
      <c r="N2586" s="32" cm="1">
        <f t="array" ref="N2586">_xlfn.IFS(
   FACT_ORDERS[[#This Row],[TypeOfClient]]="VIP", 0.2,
   FACT_ORDERS[[#This Row],[TypeOfClient]]="Premium", 0.1,
   TRUE, 0
)</f>
        <v>0.2</v>
      </c>
      <c r="O2586" s="31" cm="1">
        <f t="array" ref="O2586">_xlfn.IFS(
   FACT_ORDERS[[#This Row],[TotalAmount]]&gt;1500, 0.15,
   FACT_ORDERS[[#This Row],[TotalAmount]]&gt;1000, 0.1,
   FACT_ORDERS[[#This Row],[TotalAmount]]&gt;500, 0.05,
   TRUE, 0
)</f>
        <v>0</v>
      </c>
      <c r="P2586" s="28">
        <f xml:space="preserve"> FACT_ORDERS[[#This Row],[TotalAmount]] * (1 - (FACT_ORDERS[[#This Row],[ClientDiscount]] + FACT_ORDERS[[#This Row],[OrderDiscount]]) )</f>
        <v>168</v>
      </c>
      <c r="Q2586" s="28">
        <f>FACT_ORDERS[[#This Row],[TotalAmountWithDiscount]]+FACT_ORDERS[[#This Row],[DeliveryCost]]</f>
        <v>168</v>
      </c>
      <c r="R2586" s="35">
        <v>44968</v>
      </c>
      <c r="S2586" s="35" t="str">
        <f>IF(NETWORKDAYS(FACT_ORDERS[[#This Row],[Order-Date]], FACT_ORDERS[[#This Row],[ArrivalDate ]]) &gt; 10, "Late", "On Time")</f>
        <v>On Time</v>
      </c>
    </row>
    <row r="2587" spans="1:19" x14ac:dyDescent="0.3">
      <c r="A2587" s="12">
        <v>7585</v>
      </c>
      <c r="B2587" s="12">
        <v>221</v>
      </c>
      <c r="C2587" s="12">
        <v>10887</v>
      </c>
      <c r="D2587" s="12">
        <v>2586</v>
      </c>
      <c r="E2587" s="12" t="s">
        <v>244</v>
      </c>
      <c r="F2587" s="13">
        <v>44960</v>
      </c>
      <c r="G2587" s="26" t="s">
        <v>13030</v>
      </c>
      <c r="H2587" s="12">
        <v>29</v>
      </c>
      <c r="I2587" s="28">
        <f>VLOOKUP(B:B,DIM_PRODUCTS!A:F,5,FALSE)</f>
        <v>25</v>
      </c>
      <c r="J2587" s="28">
        <f>FACT_ORDERS[[#This Row],[ProductPrice]]*FACT_ORDERS[[#This Row],[Quantity]]</f>
        <v>725</v>
      </c>
      <c r="K2587" s="12" t="str">
        <f>VLOOKUP(C:C,DIM_CUSTOMERS!A:G,7,FALSE)</f>
        <v>Germany</v>
      </c>
      <c r="L2587" s="30" cm="1">
        <f t="array" ref="L2587">_xlfn.IFS(
    AND(FACT_ORDERS[[#This Row],[DeliveryMehtod]]="shippment",FACT_ORDERS[[#This Row],[TotalAmount]]&gt;=200), 0,
    AND(FACT_ORDERS[[#This Row],[DeliveryMehtod]]="pickup"), 15,
    AND(FACT_ORDERS[[#This Row],[DeliveryMehtod]]="shippment",FACT_ORDERS[[#This Row],[TotalAmount]]&lt;200), 35
)</f>
        <v>0</v>
      </c>
      <c r="M2587" s="12" t="str" cm="1">
        <f t="array" ref="M2587">_xlfn.IFS(
    SUMIFS(FACT_ORDERS[TotalAmount], FACT_ORDERS[WD_CUSTOMERS],FACT_ORDERS[[#This Row],[WD_CUSTOMERS]])&gt;=15000, "VIP",
    SUMIFS(FACT_ORDERS[TotalAmount], FACT_ORDERS[WD_CUSTOMERS],FACT_ORDERS[[#This Row],[WD_CUSTOMERS]])&gt;=8000, "Premium",
    TRUE, "Regular"
)</f>
        <v>VIP</v>
      </c>
      <c r="N2587" s="32" cm="1">
        <f t="array" ref="N2587">_xlfn.IFS(
   FACT_ORDERS[[#This Row],[TypeOfClient]]="VIP", 0.2,
   FACT_ORDERS[[#This Row],[TypeOfClient]]="Premium", 0.1,
   TRUE, 0
)</f>
        <v>0.2</v>
      </c>
      <c r="O2587" s="31" cm="1">
        <f t="array" ref="O2587">_xlfn.IFS(
   FACT_ORDERS[[#This Row],[TotalAmount]]&gt;1500, 0.15,
   FACT_ORDERS[[#This Row],[TotalAmount]]&gt;1000, 0.1,
   FACT_ORDERS[[#This Row],[TotalAmount]]&gt;500, 0.05,
   TRUE, 0
)</f>
        <v>0.05</v>
      </c>
      <c r="P2587" s="28">
        <f xml:space="preserve"> FACT_ORDERS[[#This Row],[TotalAmount]] * (1 - (FACT_ORDERS[[#This Row],[ClientDiscount]] + FACT_ORDERS[[#This Row],[OrderDiscount]]) )</f>
        <v>543.75</v>
      </c>
      <c r="Q2587" s="28">
        <f>FACT_ORDERS[[#This Row],[TotalAmountWithDiscount]]+FACT_ORDERS[[#This Row],[DeliveryCost]]</f>
        <v>543.75</v>
      </c>
      <c r="R2587" s="35">
        <v>44971</v>
      </c>
      <c r="S2587" s="35" t="str">
        <f>IF(NETWORKDAYS(FACT_ORDERS[[#This Row],[Order-Date]], FACT_ORDERS[[#This Row],[ArrivalDate ]]) &gt; 10, "Late", "On Time")</f>
        <v>On Time</v>
      </c>
    </row>
    <row r="2588" spans="1:19" x14ac:dyDescent="0.3">
      <c r="A2588" s="12">
        <v>7586</v>
      </c>
      <c r="B2588" s="12">
        <v>299</v>
      </c>
      <c r="C2588" s="12">
        <v>10887</v>
      </c>
      <c r="D2588" s="12">
        <v>2587</v>
      </c>
      <c r="E2588" s="12" t="s">
        <v>243</v>
      </c>
      <c r="F2588" s="13">
        <v>44960</v>
      </c>
      <c r="G2588" s="26" t="s">
        <v>13031</v>
      </c>
      <c r="H2588" s="12">
        <v>21</v>
      </c>
      <c r="I2588" s="28">
        <f>VLOOKUP(B:B,DIM_PRODUCTS!A:F,5,FALSE)</f>
        <v>19</v>
      </c>
      <c r="J2588" s="28">
        <f>FACT_ORDERS[[#This Row],[ProductPrice]]*FACT_ORDERS[[#This Row],[Quantity]]</f>
        <v>399</v>
      </c>
      <c r="K2588" s="12" t="str">
        <f>VLOOKUP(C:C,DIM_CUSTOMERS!A:G,7,FALSE)</f>
        <v>Germany</v>
      </c>
      <c r="L2588" s="30" cm="1">
        <f t="array" ref="L2588">_xlfn.IFS(
    AND(FACT_ORDERS[[#This Row],[DeliveryMehtod]]="shippment",FACT_ORDERS[[#This Row],[TotalAmount]]&gt;=200), 0,
    AND(FACT_ORDERS[[#This Row],[DeliveryMehtod]]="pickup"), 15,
    AND(FACT_ORDERS[[#This Row],[DeliveryMehtod]]="shippment",FACT_ORDERS[[#This Row],[TotalAmount]]&lt;200), 35
)</f>
        <v>15</v>
      </c>
      <c r="M2588" s="12" t="str" cm="1">
        <f t="array" ref="M2588">_xlfn.IFS(
    SUMIFS(FACT_ORDERS[TotalAmount], FACT_ORDERS[WD_CUSTOMERS],FACT_ORDERS[[#This Row],[WD_CUSTOMERS]])&gt;=15000, "VIP",
    SUMIFS(FACT_ORDERS[TotalAmount], FACT_ORDERS[WD_CUSTOMERS],FACT_ORDERS[[#This Row],[WD_CUSTOMERS]])&gt;=8000, "Premium",
    TRUE, "Regular"
)</f>
        <v>VIP</v>
      </c>
      <c r="N2588" s="32" cm="1">
        <f t="array" ref="N2588">_xlfn.IFS(
   FACT_ORDERS[[#This Row],[TypeOfClient]]="VIP", 0.2,
   FACT_ORDERS[[#This Row],[TypeOfClient]]="Premium", 0.1,
   TRUE, 0
)</f>
        <v>0.2</v>
      </c>
      <c r="O2588" s="31" cm="1">
        <f t="array" ref="O2588">_xlfn.IFS(
   FACT_ORDERS[[#This Row],[TotalAmount]]&gt;1500, 0.15,
   FACT_ORDERS[[#This Row],[TotalAmount]]&gt;1000, 0.1,
   FACT_ORDERS[[#This Row],[TotalAmount]]&gt;500, 0.05,
   TRUE, 0
)</f>
        <v>0</v>
      </c>
      <c r="P2588" s="28">
        <f xml:space="preserve"> FACT_ORDERS[[#This Row],[TotalAmount]] * (1 - (FACT_ORDERS[[#This Row],[ClientDiscount]] + FACT_ORDERS[[#This Row],[OrderDiscount]]) )</f>
        <v>319.20000000000005</v>
      </c>
      <c r="Q2588" s="28">
        <f>FACT_ORDERS[[#This Row],[TotalAmountWithDiscount]]+FACT_ORDERS[[#This Row],[DeliveryCost]]</f>
        <v>334.20000000000005</v>
      </c>
      <c r="R2588" s="35">
        <v>44968</v>
      </c>
      <c r="S2588" s="35" t="str">
        <f>IF(NETWORKDAYS(FACT_ORDERS[[#This Row],[Order-Date]], FACT_ORDERS[[#This Row],[ArrivalDate ]]) &gt; 10, "Late", "On Time")</f>
        <v>On Time</v>
      </c>
    </row>
    <row r="2589" spans="1:19" x14ac:dyDescent="0.3">
      <c r="A2589" s="12">
        <v>7587</v>
      </c>
      <c r="B2589" s="12">
        <v>233</v>
      </c>
      <c r="C2589" s="12">
        <v>10887</v>
      </c>
      <c r="D2589" s="12">
        <v>2588</v>
      </c>
      <c r="E2589" s="12" t="s">
        <v>243</v>
      </c>
      <c r="F2589" s="13">
        <v>44960</v>
      </c>
      <c r="G2589" s="26" t="s">
        <v>13032</v>
      </c>
      <c r="H2589" s="12">
        <v>21</v>
      </c>
      <c r="I2589" s="28">
        <f>VLOOKUP(B:B,DIM_PRODUCTS!A:F,5,FALSE)</f>
        <v>13</v>
      </c>
      <c r="J2589" s="28">
        <f>FACT_ORDERS[[#This Row],[ProductPrice]]*FACT_ORDERS[[#This Row],[Quantity]]</f>
        <v>273</v>
      </c>
      <c r="K2589" s="12" t="str">
        <f>VLOOKUP(C:C,DIM_CUSTOMERS!A:G,7,FALSE)</f>
        <v>Germany</v>
      </c>
      <c r="L2589" s="30" cm="1">
        <f t="array" ref="L2589">_xlfn.IFS(
    AND(FACT_ORDERS[[#This Row],[DeliveryMehtod]]="shippment",FACT_ORDERS[[#This Row],[TotalAmount]]&gt;=200), 0,
    AND(FACT_ORDERS[[#This Row],[DeliveryMehtod]]="pickup"), 15,
    AND(FACT_ORDERS[[#This Row],[DeliveryMehtod]]="shippment",FACT_ORDERS[[#This Row],[TotalAmount]]&lt;200), 35
)</f>
        <v>15</v>
      </c>
      <c r="M2589" s="12" t="str" cm="1">
        <f t="array" ref="M2589">_xlfn.IFS(
    SUMIFS(FACT_ORDERS[TotalAmount], FACT_ORDERS[WD_CUSTOMERS],FACT_ORDERS[[#This Row],[WD_CUSTOMERS]])&gt;=15000, "VIP",
    SUMIFS(FACT_ORDERS[TotalAmount], FACT_ORDERS[WD_CUSTOMERS],FACT_ORDERS[[#This Row],[WD_CUSTOMERS]])&gt;=8000, "Premium",
    TRUE, "Regular"
)</f>
        <v>VIP</v>
      </c>
      <c r="N2589" s="32" cm="1">
        <f t="array" ref="N2589">_xlfn.IFS(
   FACT_ORDERS[[#This Row],[TypeOfClient]]="VIP", 0.2,
   FACT_ORDERS[[#This Row],[TypeOfClient]]="Premium", 0.1,
   TRUE, 0
)</f>
        <v>0.2</v>
      </c>
      <c r="O2589" s="31" cm="1">
        <f t="array" ref="O2589">_xlfn.IFS(
   FACT_ORDERS[[#This Row],[TotalAmount]]&gt;1500, 0.15,
   FACT_ORDERS[[#This Row],[TotalAmount]]&gt;1000, 0.1,
   FACT_ORDERS[[#This Row],[TotalAmount]]&gt;500, 0.05,
   TRUE, 0
)</f>
        <v>0</v>
      </c>
      <c r="P2589" s="28">
        <f xml:space="preserve"> FACT_ORDERS[[#This Row],[TotalAmount]] * (1 - (FACT_ORDERS[[#This Row],[ClientDiscount]] + FACT_ORDERS[[#This Row],[OrderDiscount]]) )</f>
        <v>218.4</v>
      </c>
      <c r="Q2589" s="28">
        <f>FACT_ORDERS[[#This Row],[TotalAmountWithDiscount]]+FACT_ORDERS[[#This Row],[DeliveryCost]]</f>
        <v>233.4</v>
      </c>
      <c r="R2589" s="35">
        <v>44979</v>
      </c>
      <c r="S2589" s="35" t="str">
        <f>IF(NETWORKDAYS(FACT_ORDERS[[#This Row],[Order-Date]], FACT_ORDERS[[#This Row],[ArrivalDate ]]) &gt; 10, "Late", "On Time")</f>
        <v>Late</v>
      </c>
    </row>
    <row r="2590" spans="1:19" x14ac:dyDescent="0.3">
      <c r="A2590" s="12">
        <v>7588</v>
      </c>
      <c r="B2590" s="12">
        <v>240</v>
      </c>
      <c r="C2590" s="12">
        <v>10887</v>
      </c>
      <c r="D2590" s="12">
        <v>2589</v>
      </c>
      <c r="E2590" s="12" t="s">
        <v>243</v>
      </c>
      <c r="F2590" s="13">
        <v>44960</v>
      </c>
      <c r="G2590" s="26" t="s">
        <v>13033</v>
      </c>
      <c r="H2590" s="12">
        <v>36</v>
      </c>
      <c r="I2590" s="28">
        <f>VLOOKUP(B:B,DIM_PRODUCTS!A:F,5,FALSE)</f>
        <v>24</v>
      </c>
      <c r="J2590" s="28">
        <f>FACT_ORDERS[[#This Row],[ProductPrice]]*FACT_ORDERS[[#This Row],[Quantity]]</f>
        <v>864</v>
      </c>
      <c r="K2590" s="12" t="str">
        <f>VLOOKUP(C:C,DIM_CUSTOMERS!A:G,7,FALSE)</f>
        <v>Germany</v>
      </c>
      <c r="L2590" s="30" cm="1">
        <f t="array" ref="L2590">_xlfn.IFS(
    AND(FACT_ORDERS[[#This Row],[DeliveryMehtod]]="shippment",FACT_ORDERS[[#This Row],[TotalAmount]]&gt;=200), 0,
    AND(FACT_ORDERS[[#This Row],[DeliveryMehtod]]="pickup"), 15,
    AND(FACT_ORDERS[[#This Row],[DeliveryMehtod]]="shippment",FACT_ORDERS[[#This Row],[TotalAmount]]&lt;200), 35
)</f>
        <v>15</v>
      </c>
      <c r="M2590" s="12" t="str" cm="1">
        <f t="array" ref="M2590">_xlfn.IFS(
    SUMIFS(FACT_ORDERS[TotalAmount], FACT_ORDERS[WD_CUSTOMERS],FACT_ORDERS[[#This Row],[WD_CUSTOMERS]])&gt;=15000, "VIP",
    SUMIFS(FACT_ORDERS[TotalAmount], FACT_ORDERS[WD_CUSTOMERS],FACT_ORDERS[[#This Row],[WD_CUSTOMERS]])&gt;=8000, "Premium",
    TRUE, "Regular"
)</f>
        <v>VIP</v>
      </c>
      <c r="N2590" s="32" cm="1">
        <f t="array" ref="N2590">_xlfn.IFS(
   FACT_ORDERS[[#This Row],[TypeOfClient]]="VIP", 0.2,
   FACT_ORDERS[[#This Row],[TypeOfClient]]="Premium", 0.1,
   TRUE, 0
)</f>
        <v>0.2</v>
      </c>
      <c r="O2590" s="31" cm="1">
        <f t="array" ref="O2590">_xlfn.IFS(
   FACT_ORDERS[[#This Row],[TotalAmount]]&gt;1500, 0.15,
   FACT_ORDERS[[#This Row],[TotalAmount]]&gt;1000, 0.1,
   FACT_ORDERS[[#This Row],[TotalAmount]]&gt;500, 0.05,
   TRUE, 0
)</f>
        <v>0.05</v>
      </c>
      <c r="P2590" s="28">
        <f xml:space="preserve"> FACT_ORDERS[[#This Row],[TotalAmount]] * (1 - (FACT_ORDERS[[#This Row],[ClientDiscount]] + FACT_ORDERS[[#This Row],[OrderDiscount]]) )</f>
        <v>648</v>
      </c>
      <c r="Q2590" s="28">
        <f>FACT_ORDERS[[#This Row],[TotalAmountWithDiscount]]+FACT_ORDERS[[#This Row],[DeliveryCost]]</f>
        <v>663</v>
      </c>
      <c r="R2590" s="35">
        <v>44967</v>
      </c>
      <c r="S2590" s="35" t="str">
        <f>IF(NETWORKDAYS(FACT_ORDERS[[#This Row],[Order-Date]], FACT_ORDERS[[#This Row],[ArrivalDate ]]) &gt; 10, "Late", "On Time")</f>
        <v>On Time</v>
      </c>
    </row>
    <row r="2591" spans="1:19" x14ac:dyDescent="0.3">
      <c r="A2591" s="12">
        <v>7589</v>
      </c>
      <c r="B2591" s="12">
        <v>232</v>
      </c>
      <c r="C2591" s="12">
        <v>10887</v>
      </c>
      <c r="D2591" s="12">
        <v>2590</v>
      </c>
      <c r="E2591" s="12" t="s">
        <v>243</v>
      </c>
      <c r="F2591" s="13">
        <v>45063</v>
      </c>
      <c r="G2591" s="26" t="s">
        <v>13034</v>
      </c>
      <c r="H2591" s="12">
        <v>23</v>
      </c>
      <c r="I2591" s="28">
        <f>VLOOKUP(B:B,DIM_PRODUCTS!A:F,5,FALSE)</f>
        <v>10</v>
      </c>
      <c r="J2591" s="28">
        <f>FACT_ORDERS[[#This Row],[ProductPrice]]*FACT_ORDERS[[#This Row],[Quantity]]</f>
        <v>230</v>
      </c>
      <c r="K2591" s="12" t="str">
        <f>VLOOKUP(C:C,DIM_CUSTOMERS!A:G,7,FALSE)</f>
        <v>Germany</v>
      </c>
      <c r="L2591" s="30" cm="1">
        <f t="array" ref="L2591">_xlfn.IFS(
    AND(FACT_ORDERS[[#This Row],[DeliveryMehtod]]="shippment",FACT_ORDERS[[#This Row],[TotalAmount]]&gt;=200), 0,
    AND(FACT_ORDERS[[#This Row],[DeliveryMehtod]]="pickup"), 15,
    AND(FACT_ORDERS[[#This Row],[DeliveryMehtod]]="shippment",FACT_ORDERS[[#This Row],[TotalAmount]]&lt;200), 35
)</f>
        <v>15</v>
      </c>
      <c r="M2591" s="12" t="str" cm="1">
        <f t="array" ref="M2591">_xlfn.IFS(
    SUMIFS(FACT_ORDERS[TotalAmount], FACT_ORDERS[WD_CUSTOMERS],FACT_ORDERS[[#This Row],[WD_CUSTOMERS]])&gt;=15000, "VIP",
    SUMIFS(FACT_ORDERS[TotalAmount], FACT_ORDERS[WD_CUSTOMERS],FACT_ORDERS[[#This Row],[WD_CUSTOMERS]])&gt;=8000, "Premium",
    TRUE, "Regular"
)</f>
        <v>VIP</v>
      </c>
      <c r="N2591" s="32" cm="1">
        <f t="array" ref="N2591">_xlfn.IFS(
   FACT_ORDERS[[#This Row],[TypeOfClient]]="VIP", 0.2,
   FACT_ORDERS[[#This Row],[TypeOfClient]]="Premium", 0.1,
   TRUE, 0
)</f>
        <v>0.2</v>
      </c>
      <c r="O2591" s="31" cm="1">
        <f t="array" ref="O2591">_xlfn.IFS(
   FACT_ORDERS[[#This Row],[TotalAmount]]&gt;1500, 0.15,
   FACT_ORDERS[[#This Row],[TotalAmount]]&gt;1000, 0.1,
   FACT_ORDERS[[#This Row],[TotalAmount]]&gt;500, 0.05,
   TRUE, 0
)</f>
        <v>0</v>
      </c>
      <c r="P2591" s="28">
        <f xml:space="preserve"> FACT_ORDERS[[#This Row],[TotalAmount]] * (1 - (FACT_ORDERS[[#This Row],[ClientDiscount]] + FACT_ORDERS[[#This Row],[OrderDiscount]]) )</f>
        <v>184</v>
      </c>
      <c r="Q2591" s="28">
        <f>FACT_ORDERS[[#This Row],[TotalAmountWithDiscount]]+FACT_ORDERS[[#This Row],[DeliveryCost]]</f>
        <v>199</v>
      </c>
      <c r="R2591" s="35">
        <v>45070</v>
      </c>
      <c r="S2591" s="35" t="str">
        <f>IF(NETWORKDAYS(FACT_ORDERS[[#This Row],[Order-Date]], FACT_ORDERS[[#This Row],[ArrivalDate ]]) &gt; 10, "Late", "On Time")</f>
        <v>On Time</v>
      </c>
    </row>
    <row r="2592" spans="1:19" x14ac:dyDescent="0.3">
      <c r="A2592" s="12">
        <v>7590</v>
      </c>
      <c r="B2592" s="12">
        <v>221</v>
      </c>
      <c r="C2592" s="12">
        <v>10887</v>
      </c>
      <c r="D2592" s="12">
        <v>2591</v>
      </c>
      <c r="E2592" s="12" t="s">
        <v>244</v>
      </c>
      <c r="F2592" s="13">
        <v>45063</v>
      </c>
      <c r="G2592" s="26" t="s">
        <v>13035</v>
      </c>
      <c r="H2592" s="12">
        <v>25</v>
      </c>
      <c r="I2592" s="28">
        <f>VLOOKUP(B:B,DIM_PRODUCTS!A:F,5,FALSE)</f>
        <v>25</v>
      </c>
      <c r="J2592" s="28">
        <f>FACT_ORDERS[[#This Row],[ProductPrice]]*FACT_ORDERS[[#This Row],[Quantity]]</f>
        <v>625</v>
      </c>
      <c r="K2592" s="12" t="str">
        <f>VLOOKUP(C:C,DIM_CUSTOMERS!A:G,7,FALSE)</f>
        <v>Germany</v>
      </c>
      <c r="L2592" s="30" cm="1">
        <f t="array" ref="L2592">_xlfn.IFS(
    AND(FACT_ORDERS[[#This Row],[DeliveryMehtod]]="shippment",FACT_ORDERS[[#This Row],[TotalAmount]]&gt;=200), 0,
    AND(FACT_ORDERS[[#This Row],[DeliveryMehtod]]="pickup"), 15,
    AND(FACT_ORDERS[[#This Row],[DeliveryMehtod]]="shippment",FACT_ORDERS[[#This Row],[TotalAmount]]&lt;200), 35
)</f>
        <v>0</v>
      </c>
      <c r="M2592" s="12" t="str" cm="1">
        <f t="array" ref="M2592">_xlfn.IFS(
    SUMIFS(FACT_ORDERS[TotalAmount], FACT_ORDERS[WD_CUSTOMERS],FACT_ORDERS[[#This Row],[WD_CUSTOMERS]])&gt;=15000, "VIP",
    SUMIFS(FACT_ORDERS[TotalAmount], FACT_ORDERS[WD_CUSTOMERS],FACT_ORDERS[[#This Row],[WD_CUSTOMERS]])&gt;=8000, "Premium",
    TRUE, "Regular"
)</f>
        <v>VIP</v>
      </c>
      <c r="N2592" s="32" cm="1">
        <f t="array" ref="N2592">_xlfn.IFS(
   FACT_ORDERS[[#This Row],[TypeOfClient]]="VIP", 0.2,
   FACT_ORDERS[[#This Row],[TypeOfClient]]="Premium", 0.1,
   TRUE, 0
)</f>
        <v>0.2</v>
      </c>
      <c r="O2592" s="31" cm="1">
        <f t="array" ref="O2592">_xlfn.IFS(
   FACT_ORDERS[[#This Row],[TotalAmount]]&gt;1500, 0.15,
   FACT_ORDERS[[#This Row],[TotalAmount]]&gt;1000, 0.1,
   FACT_ORDERS[[#This Row],[TotalAmount]]&gt;500, 0.05,
   TRUE, 0
)</f>
        <v>0.05</v>
      </c>
      <c r="P2592" s="28">
        <f xml:space="preserve"> FACT_ORDERS[[#This Row],[TotalAmount]] * (1 - (FACT_ORDERS[[#This Row],[ClientDiscount]] + FACT_ORDERS[[#This Row],[OrderDiscount]]) )</f>
        <v>468.75</v>
      </c>
      <c r="Q2592" s="28">
        <f>FACT_ORDERS[[#This Row],[TotalAmountWithDiscount]]+FACT_ORDERS[[#This Row],[DeliveryCost]]</f>
        <v>468.75</v>
      </c>
      <c r="R2592" s="35">
        <v>45073</v>
      </c>
      <c r="S2592" s="35" t="str">
        <f>IF(NETWORKDAYS(FACT_ORDERS[[#This Row],[Order-Date]], FACT_ORDERS[[#This Row],[ArrivalDate ]]) &gt; 10, "Late", "On Time")</f>
        <v>On Time</v>
      </c>
    </row>
    <row r="2593" spans="1:19" x14ac:dyDescent="0.3">
      <c r="A2593" s="12">
        <v>7591</v>
      </c>
      <c r="B2593" s="12">
        <v>299</v>
      </c>
      <c r="C2593" s="12">
        <v>10887</v>
      </c>
      <c r="D2593" s="12">
        <v>2592</v>
      </c>
      <c r="E2593" s="12" t="s">
        <v>243</v>
      </c>
      <c r="F2593" s="13">
        <v>45063</v>
      </c>
      <c r="G2593" s="26" t="s">
        <v>13036</v>
      </c>
      <c r="H2593" s="12">
        <v>24</v>
      </c>
      <c r="I2593" s="28">
        <f>VLOOKUP(B:B,DIM_PRODUCTS!A:F,5,FALSE)</f>
        <v>19</v>
      </c>
      <c r="J2593" s="28">
        <f>FACT_ORDERS[[#This Row],[ProductPrice]]*FACT_ORDERS[[#This Row],[Quantity]]</f>
        <v>456</v>
      </c>
      <c r="K2593" s="12" t="str">
        <f>VLOOKUP(C:C,DIM_CUSTOMERS!A:G,7,FALSE)</f>
        <v>Germany</v>
      </c>
      <c r="L2593" s="30" cm="1">
        <f t="array" ref="L2593">_xlfn.IFS(
    AND(FACT_ORDERS[[#This Row],[DeliveryMehtod]]="shippment",FACT_ORDERS[[#This Row],[TotalAmount]]&gt;=200), 0,
    AND(FACT_ORDERS[[#This Row],[DeliveryMehtod]]="pickup"), 15,
    AND(FACT_ORDERS[[#This Row],[DeliveryMehtod]]="shippment",FACT_ORDERS[[#This Row],[TotalAmount]]&lt;200), 35
)</f>
        <v>15</v>
      </c>
      <c r="M2593" s="12" t="str" cm="1">
        <f t="array" ref="M2593">_xlfn.IFS(
    SUMIFS(FACT_ORDERS[TotalAmount], FACT_ORDERS[WD_CUSTOMERS],FACT_ORDERS[[#This Row],[WD_CUSTOMERS]])&gt;=15000, "VIP",
    SUMIFS(FACT_ORDERS[TotalAmount], FACT_ORDERS[WD_CUSTOMERS],FACT_ORDERS[[#This Row],[WD_CUSTOMERS]])&gt;=8000, "Premium",
    TRUE, "Regular"
)</f>
        <v>VIP</v>
      </c>
      <c r="N2593" s="32" cm="1">
        <f t="array" ref="N2593">_xlfn.IFS(
   FACT_ORDERS[[#This Row],[TypeOfClient]]="VIP", 0.2,
   FACT_ORDERS[[#This Row],[TypeOfClient]]="Premium", 0.1,
   TRUE, 0
)</f>
        <v>0.2</v>
      </c>
      <c r="O2593" s="31" cm="1">
        <f t="array" ref="O2593">_xlfn.IFS(
   FACT_ORDERS[[#This Row],[TotalAmount]]&gt;1500, 0.15,
   FACT_ORDERS[[#This Row],[TotalAmount]]&gt;1000, 0.1,
   FACT_ORDERS[[#This Row],[TotalAmount]]&gt;500, 0.05,
   TRUE, 0
)</f>
        <v>0</v>
      </c>
      <c r="P2593" s="28">
        <f xml:space="preserve"> FACT_ORDERS[[#This Row],[TotalAmount]] * (1 - (FACT_ORDERS[[#This Row],[ClientDiscount]] + FACT_ORDERS[[#This Row],[OrderDiscount]]) )</f>
        <v>364.8</v>
      </c>
      <c r="Q2593" s="28">
        <f>FACT_ORDERS[[#This Row],[TotalAmountWithDiscount]]+FACT_ORDERS[[#This Row],[DeliveryCost]]</f>
        <v>379.8</v>
      </c>
      <c r="R2593" s="35">
        <v>45070</v>
      </c>
      <c r="S2593" s="35" t="str">
        <f>IF(NETWORKDAYS(FACT_ORDERS[[#This Row],[Order-Date]], FACT_ORDERS[[#This Row],[ArrivalDate ]]) &gt; 10, "Late", "On Time")</f>
        <v>On Time</v>
      </c>
    </row>
    <row r="2594" spans="1:19" x14ac:dyDescent="0.3">
      <c r="A2594" s="12">
        <v>7592</v>
      </c>
      <c r="B2594" s="12">
        <v>233</v>
      </c>
      <c r="C2594" s="12">
        <v>10887</v>
      </c>
      <c r="D2594" s="12">
        <v>2593</v>
      </c>
      <c r="E2594" s="12" t="s">
        <v>243</v>
      </c>
      <c r="F2594" s="13">
        <v>45063</v>
      </c>
      <c r="G2594" s="26" t="s">
        <v>13037</v>
      </c>
      <c r="H2594" s="12">
        <v>25</v>
      </c>
      <c r="I2594" s="28">
        <f>VLOOKUP(B:B,DIM_PRODUCTS!A:F,5,FALSE)</f>
        <v>13</v>
      </c>
      <c r="J2594" s="28">
        <f>FACT_ORDERS[[#This Row],[ProductPrice]]*FACT_ORDERS[[#This Row],[Quantity]]</f>
        <v>325</v>
      </c>
      <c r="K2594" s="12" t="str">
        <f>VLOOKUP(C:C,DIM_CUSTOMERS!A:G,7,FALSE)</f>
        <v>Germany</v>
      </c>
      <c r="L2594" s="30" cm="1">
        <f t="array" ref="L2594">_xlfn.IFS(
    AND(FACT_ORDERS[[#This Row],[DeliveryMehtod]]="shippment",FACT_ORDERS[[#This Row],[TotalAmount]]&gt;=200), 0,
    AND(FACT_ORDERS[[#This Row],[DeliveryMehtod]]="pickup"), 15,
    AND(FACT_ORDERS[[#This Row],[DeliveryMehtod]]="shippment",FACT_ORDERS[[#This Row],[TotalAmount]]&lt;200), 35
)</f>
        <v>15</v>
      </c>
      <c r="M2594" s="12" t="str" cm="1">
        <f t="array" ref="M2594">_xlfn.IFS(
    SUMIFS(FACT_ORDERS[TotalAmount], FACT_ORDERS[WD_CUSTOMERS],FACT_ORDERS[[#This Row],[WD_CUSTOMERS]])&gt;=15000, "VIP",
    SUMIFS(FACT_ORDERS[TotalAmount], FACT_ORDERS[WD_CUSTOMERS],FACT_ORDERS[[#This Row],[WD_CUSTOMERS]])&gt;=8000, "Premium",
    TRUE, "Regular"
)</f>
        <v>VIP</v>
      </c>
      <c r="N2594" s="32" cm="1">
        <f t="array" ref="N2594">_xlfn.IFS(
   FACT_ORDERS[[#This Row],[TypeOfClient]]="VIP", 0.2,
   FACT_ORDERS[[#This Row],[TypeOfClient]]="Premium", 0.1,
   TRUE, 0
)</f>
        <v>0.2</v>
      </c>
      <c r="O2594" s="31" cm="1">
        <f t="array" ref="O2594">_xlfn.IFS(
   FACT_ORDERS[[#This Row],[TotalAmount]]&gt;1500, 0.15,
   FACT_ORDERS[[#This Row],[TotalAmount]]&gt;1000, 0.1,
   FACT_ORDERS[[#This Row],[TotalAmount]]&gt;500, 0.05,
   TRUE, 0
)</f>
        <v>0</v>
      </c>
      <c r="P2594" s="28">
        <f xml:space="preserve"> FACT_ORDERS[[#This Row],[TotalAmount]] * (1 - (FACT_ORDERS[[#This Row],[ClientDiscount]] + FACT_ORDERS[[#This Row],[OrderDiscount]]) )</f>
        <v>260</v>
      </c>
      <c r="Q2594" s="28">
        <f>FACT_ORDERS[[#This Row],[TotalAmountWithDiscount]]+FACT_ORDERS[[#This Row],[DeliveryCost]]</f>
        <v>275</v>
      </c>
      <c r="R2594" s="35">
        <v>45074</v>
      </c>
      <c r="S2594" s="35" t="str">
        <f>IF(NETWORKDAYS(FACT_ORDERS[[#This Row],[Order-Date]], FACT_ORDERS[[#This Row],[ArrivalDate ]]) &gt; 10, "Late", "On Time")</f>
        <v>On Time</v>
      </c>
    </row>
    <row r="2595" spans="1:19" x14ac:dyDescent="0.3">
      <c r="A2595" s="12">
        <v>7593</v>
      </c>
      <c r="B2595" s="12">
        <v>240</v>
      </c>
      <c r="C2595" s="12">
        <v>10887</v>
      </c>
      <c r="D2595" s="12">
        <v>2594</v>
      </c>
      <c r="E2595" s="12" t="s">
        <v>243</v>
      </c>
      <c r="F2595" s="13">
        <v>45063</v>
      </c>
      <c r="G2595" s="26" t="s">
        <v>13038</v>
      </c>
      <c r="H2595" s="12">
        <v>29</v>
      </c>
      <c r="I2595" s="28">
        <f>VLOOKUP(B:B,DIM_PRODUCTS!A:F,5,FALSE)</f>
        <v>24</v>
      </c>
      <c r="J2595" s="28">
        <f>FACT_ORDERS[[#This Row],[ProductPrice]]*FACT_ORDERS[[#This Row],[Quantity]]</f>
        <v>696</v>
      </c>
      <c r="K2595" s="12" t="str">
        <f>VLOOKUP(C:C,DIM_CUSTOMERS!A:G,7,FALSE)</f>
        <v>Germany</v>
      </c>
      <c r="L2595" s="30" cm="1">
        <f t="array" ref="L2595">_xlfn.IFS(
    AND(FACT_ORDERS[[#This Row],[DeliveryMehtod]]="shippment",FACT_ORDERS[[#This Row],[TotalAmount]]&gt;=200), 0,
    AND(FACT_ORDERS[[#This Row],[DeliveryMehtod]]="pickup"), 15,
    AND(FACT_ORDERS[[#This Row],[DeliveryMehtod]]="shippment",FACT_ORDERS[[#This Row],[TotalAmount]]&lt;200), 35
)</f>
        <v>15</v>
      </c>
      <c r="M2595" s="12" t="str" cm="1">
        <f t="array" ref="M2595">_xlfn.IFS(
    SUMIFS(FACT_ORDERS[TotalAmount], FACT_ORDERS[WD_CUSTOMERS],FACT_ORDERS[[#This Row],[WD_CUSTOMERS]])&gt;=15000, "VIP",
    SUMIFS(FACT_ORDERS[TotalAmount], FACT_ORDERS[WD_CUSTOMERS],FACT_ORDERS[[#This Row],[WD_CUSTOMERS]])&gt;=8000, "Premium",
    TRUE, "Regular"
)</f>
        <v>VIP</v>
      </c>
      <c r="N2595" s="32" cm="1">
        <f t="array" ref="N2595">_xlfn.IFS(
   FACT_ORDERS[[#This Row],[TypeOfClient]]="VIP", 0.2,
   FACT_ORDERS[[#This Row],[TypeOfClient]]="Premium", 0.1,
   TRUE, 0
)</f>
        <v>0.2</v>
      </c>
      <c r="O2595" s="31" cm="1">
        <f t="array" ref="O2595">_xlfn.IFS(
   FACT_ORDERS[[#This Row],[TotalAmount]]&gt;1500, 0.15,
   FACT_ORDERS[[#This Row],[TotalAmount]]&gt;1000, 0.1,
   FACT_ORDERS[[#This Row],[TotalAmount]]&gt;500, 0.05,
   TRUE, 0
)</f>
        <v>0.05</v>
      </c>
      <c r="P2595" s="28">
        <f xml:space="preserve"> FACT_ORDERS[[#This Row],[TotalAmount]] * (1 - (FACT_ORDERS[[#This Row],[ClientDiscount]] + FACT_ORDERS[[#This Row],[OrderDiscount]]) )</f>
        <v>522</v>
      </c>
      <c r="Q2595" s="28">
        <f>FACT_ORDERS[[#This Row],[TotalAmountWithDiscount]]+FACT_ORDERS[[#This Row],[DeliveryCost]]</f>
        <v>537</v>
      </c>
      <c r="R2595" s="35">
        <v>45074</v>
      </c>
      <c r="S2595" s="35" t="str">
        <f>IF(NETWORKDAYS(FACT_ORDERS[[#This Row],[Order-Date]], FACT_ORDERS[[#This Row],[ArrivalDate ]]) &gt; 10, "Late", "On Time")</f>
        <v>On Time</v>
      </c>
    </row>
    <row r="2596" spans="1:19" x14ac:dyDescent="0.3">
      <c r="A2596" s="12">
        <v>7594</v>
      </c>
      <c r="B2596" s="12">
        <v>232</v>
      </c>
      <c r="C2596" s="12">
        <v>10887</v>
      </c>
      <c r="D2596" s="12">
        <v>2595</v>
      </c>
      <c r="E2596" s="12" t="s">
        <v>244</v>
      </c>
      <c r="F2596" s="13">
        <v>45096</v>
      </c>
      <c r="G2596" s="26" t="s">
        <v>13039</v>
      </c>
      <c r="H2596" s="12">
        <v>15</v>
      </c>
      <c r="I2596" s="28">
        <f>VLOOKUP(B:B,DIM_PRODUCTS!A:F,5,FALSE)</f>
        <v>10</v>
      </c>
      <c r="J2596" s="28">
        <f>FACT_ORDERS[[#This Row],[ProductPrice]]*FACT_ORDERS[[#This Row],[Quantity]]</f>
        <v>150</v>
      </c>
      <c r="K2596" s="12" t="str">
        <f>VLOOKUP(C:C,DIM_CUSTOMERS!A:G,7,FALSE)</f>
        <v>Germany</v>
      </c>
      <c r="L2596" s="30" cm="1">
        <f t="array" ref="L2596">_xlfn.IFS(
    AND(FACT_ORDERS[[#This Row],[DeliveryMehtod]]="shippment",FACT_ORDERS[[#This Row],[TotalAmount]]&gt;=200), 0,
    AND(FACT_ORDERS[[#This Row],[DeliveryMehtod]]="pickup"), 15,
    AND(FACT_ORDERS[[#This Row],[DeliveryMehtod]]="shippment",FACT_ORDERS[[#This Row],[TotalAmount]]&lt;200), 35
)</f>
        <v>35</v>
      </c>
      <c r="M2596" s="12" t="str" cm="1">
        <f t="array" ref="M2596">_xlfn.IFS(
    SUMIFS(FACT_ORDERS[TotalAmount], FACT_ORDERS[WD_CUSTOMERS],FACT_ORDERS[[#This Row],[WD_CUSTOMERS]])&gt;=15000, "VIP",
    SUMIFS(FACT_ORDERS[TotalAmount], FACT_ORDERS[WD_CUSTOMERS],FACT_ORDERS[[#This Row],[WD_CUSTOMERS]])&gt;=8000, "Premium",
    TRUE, "Regular"
)</f>
        <v>VIP</v>
      </c>
      <c r="N2596" s="32" cm="1">
        <f t="array" ref="N2596">_xlfn.IFS(
   FACT_ORDERS[[#This Row],[TypeOfClient]]="VIP", 0.2,
   FACT_ORDERS[[#This Row],[TypeOfClient]]="Premium", 0.1,
   TRUE, 0
)</f>
        <v>0.2</v>
      </c>
      <c r="O2596" s="31" cm="1">
        <f t="array" ref="O2596">_xlfn.IFS(
   FACT_ORDERS[[#This Row],[TotalAmount]]&gt;1500, 0.15,
   FACT_ORDERS[[#This Row],[TotalAmount]]&gt;1000, 0.1,
   FACT_ORDERS[[#This Row],[TotalAmount]]&gt;500, 0.05,
   TRUE, 0
)</f>
        <v>0</v>
      </c>
      <c r="P2596" s="28">
        <f xml:space="preserve"> FACT_ORDERS[[#This Row],[TotalAmount]] * (1 - (FACT_ORDERS[[#This Row],[ClientDiscount]] + FACT_ORDERS[[#This Row],[OrderDiscount]]) )</f>
        <v>120</v>
      </c>
      <c r="Q2596" s="28">
        <f>FACT_ORDERS[[#This Row],[TotalAmountWithDiscount]]+FACT_ORDERS[[#This Row],[DeliveryCost]]</f>
        <v>155</v>
      </c>
      <c r="R2596" s="35">
        <v>45107</v>
      </c>
      <c r="S2596" s="35" t="str">
        <f>IF(NETWORKDAYS(FACT_ORDERS[[#This Row],[Order-Date]], FACT_ORDERS[[#This Row],[ArrivalDate ]]) &gt; 10, "Late", "On Time")</f>
        <v>On Time</v>
      </c>
    </row>
    <row r="2597" spans="1:19" x14ac:dyDescent="0.3">
      <c r="A2597" s="12">
        <v>7595</v>
      </c>
      <c r="B2597" s="12">
        <v>221</v>
      </c>
      <c r="C2597" s="12">
        <v>10887</v>
      </c>
      <c r="D2597" s="12">
        <v>2596</v>
      </c>
      <c r="E2597" s="12" t="s">
        <v>243</v>
      </c>
      <c r="F2597" s="13">
        <v>45096</v>
      </c>
      <c r="G2597" s="26" t="s">
        <v>13040</v>
      </c>
      <c r="H2597" s="12">
        <v>46</v>
      </c>
      <c r="I2597" s="28">
        <f>VLOOKUP(B:B,DIM_PRODUCTS!A:F,5,FALSE)</f>
        <v>25</v>
      </c>
      <c r="J2597" s="28">
        <f>FACT_ORDERS[[#This Row],[ProductPrice]]*FACT_ORDERS[[#This Row],[Quantity]]</f>
        <v>1150</v>
      </c>
      <c r="K2597" s="12" t="str">
        <f>VLOOKUP(C:C,DIM_CUSTOMERS!A:G,7,FALSE)</f>
        <v>Germany</v>
      </c>
      <c r="L2597" s="30" cm="1">
        <f t="array" ref="L2597">_xlfn.IFS(
    AND(FACT_ORDERS[[#This Row],[DeliveryMehtod]]="shippment",FACT_ORDERS[[#This Row],[TotalAmount]]&gt;=200), 0,
    AND(FACT_ORDERS[[#This Row],[DeliveryMehtod]]="pickup"), 15,
    AND(FACT_ORDERS[[#This Row],[DeliveryMehtod]]="shippment",FACT_ORDERS[[#This Row],[TotalAmount]]&lt;200), 35
)</f>
        <v>15</v>
      </c>
      <c r="M2597" s="12" t="str" cm="1">
        <f t="array" ref="M2597">_xlfn.IFS(
    SUMIFS(FACT_ORDERS[TotalAmount], FACT_ORDERS[WD_CUSTOMERS],FACT_ORDERS[[#This Row],[WD_CUSTOMERS]])&gt;=15000, "VIP",
    SUMIFS(FACT_ORDERS[TotalAmount], FACT_ORDERS[WD_CUSTOMERS],FACT_ORDERS[[#This Row],[WD_CUSTOMERS]])&gt;=8000, "Premium",
    TRUE, "Regular"
)</f>
        <v>VIP</v>
      </c>
      <c r="N2597" s="32" cm="1">
        <f t="array" ref="N2597">_xlfn.IFS(
   FACT_ORDERS[[#This Row],[TypeOfClient]]="VIP", 0.2,
   FACT_ORDERS[[#This Row],[TypeOfClient]]="Premium", 0.1,
   TRUE, 0
)</f>
        <v>0.2</v>
      </c>
      <c r="O2597" s="31" cm="1">
        <f t="array" ref="O2597">_xlfn.IFS(
   FACT_ORDERS[[#This Row],[TotalAmount]]&gt;1500, 0.15,
   FACT_ORDERS[[#This Row],[TotalAmount]]&gt;1000, 0.1,
   FACT_ORDERS[[#This Row],[TotalAmount]]&gt;500, 0.05,
   TRUE, 0
)</f>
        <v>0.1</v>
      </c>
      <c r="P2597" s="28">
        <f xml:space="preserve"> FACT_ORDERS[[#This Row],[TotalAmount]] * (1 - (FACT_ORDERS[[#This Row],[ClientDiscount]] + FACT_ORDERS[[#This Row],[OrderDiscount]]) )</f>
        <v>805</v>
      </c>
      <c r="Q2597" s="28">
        <f>FACT_ORDERS[[#This Row],[TotalAmountWithDiscount]]+FACT_ORDERS[[#This Row],[DeliveryCost]]</f>
        <v>820</v>
      </c>
      <c r="R2597" s="35">
        <v>45106</v>
      </c>
      <c r="S2597" s="35" t="str">
        <f>IF(NETWORKDAYS(FACT_ORDERS[[#This Row],[Order-Date]], FACT_ORDERS[[#This Row],[ArrivalDate ]]) &gt; 10, "Late", "On Time")</f>
        <v>On Time</v>
      </c>
    </row>
    <row r="2598" spans="1:19" x14ac:dyDescent="0.3">
      <c r="A2598" s="12">
        <v>7596</v>
      </c>
      <c r="B2598" s="12">
        <v>299</v>
      </c>
      <c r="C2598" s="12">
        <v>10887</v>
      </c>
      <c r="D2598" s="12">
        <v>2597</v>
      </c>
      <c r="E2598" s="12" t="s">
        <v>244</v>
      </c>
      <c r="F2598" s="13">
        <v>45096</v>
      </c>
      <c r="G2598" s="26" t="s">
        <v>13041</v>
      </c>
      <c r="H2598" s="12">
        <v>17</v>
      </c>
      <c r="I2598" s="28">
        <f>VLOOKUP(B:B,DIM_PRODUCTS!A:F,5,FALSE)</f>
        <v>19</v>
      </c>
      <c r="J2598" s="28">
        <f>FACT_ORDERS[[#This Row],[ProductPrice]]*FACT_ORDERS[[#This Row],[Quantity]]</f>
        <v>323</v>
      </c>
      <c r="K2598" s="12" t="str">
        <f>VLOOKUP(C:C,DIM_CUSTOMERS!A:G,7,FALSE)</f>
        <v>Germany</v>
      </c>
      <c r="L2598" s="30" cm="1">
        <f t="array" ref="L2598">_xlfn.IFS(
    AND(FACT_ORDERS[[#This Row],[DeliveryMehtod]]="shippment",FACT_ORDERS[[#This Row],[TotalAmount]]&gt;=200), 0,
    AND(FACT_ORDERS[[#This Row],[DeliveryMehtod]]="pickup"), 15,
    AND(FACT_ORDERS[[#This Row],[DeliveryMehtod]]="shippment",FACT_ORDERS[[#This Row],[TotalAmount]]&lt;200), 35
)</f>
        <v>0</v>
      </c>
      <c r="M2598" s="12" t="str" cm="1">
        <f t="array" ref="M2598">_xlfn.IFS(
    SUMIFS(FACT_ORDERS[TotalAmount], FACT_ORDERS[WD_CUSTOMERS],FACT_ORDERS[[#This Row],[WD_CUSTOMERS]])&gt;=15000, "VIP",
    SUMIFS(FACT_ORDERS[TotalAmount], FACT_ORDERS[WD_CUSTOMERS],FACT_ORDERS[[#This Row],[WD_CUSTOMERS]])&gt;=8000, "Premium",
    TRUE, "Regular"
)</f>
        <v>VIP</v>
      </c>
      <c r="N2598" s="32" cm="1">
        <f t="array" ref="N2598">_xlfn.IFS(
   FACT_ORDERS[[#This Row],[TypeOfClient]]="VIP", 0.2,
   FACT_ORDERS[[#This Row],[TypeOfClient]]="Premium", 0.1,
   TRUE, 0
)</f>
        <v>0.2</v>
      </c>
      <c r="O2598" s="31" cm="1">
        <f t="array" ref="O2598">_xlfn.IFS(
   FACT_ORDERS[[#This Row],[TotalAmount]]&gt;1500, 0.15,
   FACT_ORDERS[[#This Row],[TotalAmount]]&gt;1000, 0.1,
   FACT_ORDERS[[#This Row],[TotalAmount]]&gt;500, 0.05,
   TRUE, 0
)</f>
        <v>0</v>
      </c>
      <c r="P2598" s="28">
        <f xml:space="preserve"> FACT_ORDERS[[#This Row],[TotalAmount]] * (1 - (FACT_ORDERS[[#This Row],[ClientDiscount]] + FACT_ORDERS[[#This Row],[OrderDiscount]]) )</f>
        <v>258.40000000000003</v>
      </c>
      <c r="Q2598" s="28">
        <f>FACT_ORDERS[[#This Row],[TotalAmountWithDiscount]]+FACT_ORDERS[[#This Row],[DeliveryCost]]</f>
        <v>258.40000000000003</v>
      </c>
      <c r="R2598" s="35">
        <v>45105</v>
      </c>
      <c r="S2598" s="35" t="str">
        <f>IF(NETWORKDAYS(FACT_ORDERS[[#This Row],[Order-Date]], FACT_ORDERS[[#This Row],[ArrivalDate ]]) &gt; 10, "Late", "On Time")</f>
        <v>On Time</v>
      </c>
    </row>
    <row r="2599" spans="1:19" x14ac:dyDescent="0.3">
      <c r="A2599" s="12">
        <v>7597</v>
      </c>
      <c r="B2599" s="12">
        <v>233</v>
      </c>
      <c r="C2599" s="12">
        <v>10887</v>
      </c>
      <c r="D2599" s="12">
        <v>2598</v>
      </c>
      <c r="E2599" s="12" t="s">
        <v>244</v>
      </c>
      <c r="F2599" s="13">
        <v>45096</v>
      </c>
      <c r="G2599" s="26" t="s">
        <v>13042</v>
      </c>
      <c r="H2599" s="12">
        <v>15</v>
      </c>
      <c r="I2599" s="28">
        <f>VLOOKUP(B:B,DIM_PRODUCTS!A:F,5,FALSE)</f>
        <v>13</v>
      </c>
      <c r="J2599" s="28">
        <f>FACT_ORDERS[[#This Row],[ProductPrice]]*FACT_ORDERS[[#This Row],[Quantity]]</f>
        <v>195</v>
      </c>
      <c r="K2599" s="12" t="str">
        <f>VLOOKUP(C:C,DIM_CUSTOMERS!A:G,7,FALSE)</f>
        <v>Germany</v>
      </c>
      <c r="L2599" s="30" cm="1">
        <f t="array" ref="L2599">_xlfn.IFS(
    AND(FACT_ORDERS[[#This Row],[DeliveryMehtod]]="shippment",FACT_ORDERS[[#This Row],[TotalAmount]]&gt;=200), 0,
    AND(FACT_ORDERS[[#This Row],[DeliveryMehtod]]="pickup"), 15,
    AND(FACT_ORDERS[[#This Row],[DeliveryMehtod]]="shippment",FACT_ORDERS[[#This Row],[TotalAmount]]&lt;200), 35
)</f>
        <v>35</v>
      </c>
      <c r="M2599" s="12" t="str" cm="1">
        <f t="array" ref="M2599">_xlfn.IFS(
    SUMIFS(FACT_ORDERS[TotalAmount], FACT_ORDERS[WD_CUSTOMERS],FACT_ORDERS[[#This Row],[WD_CUSTOMERS]])&gt;=15000, "VIP",
    SUMIFS(FACT_ORDERS[TotalAmount], FACT_ORDERS[WD_CUSTOMERS],FACT_ORDERS[[#This Row],[WD_CUSTOMERS]])&gt;=8000, "Premium",
    TRUE, "Regular"
)</f>
        <v>VIP</v>
      </c>
      <c r="N2599" s="32" cm="1">
        <f t="array" ref="N2599">_xlfn.IFS(
   FACT_ORDERS[[#This Row],[TypeOfClient]]="VIP", 0.2,
   FACT_ORDERS[[#This Row],[TypeOfClient]]="Premium", 0.1,
   TRUE, 0
)</f>
        <v>0.2</v>
      </c>
      <c r="O2599" s="31" cm="1">
        <f t="array" ref="O2599">_xlfn.IFS(
   FACT_ORDERS[[#This Row],[TotalAmount]]&gt;1500, 0.15,
   FACT_ORDERS[[#This Row],[TotalAmount]]&gt;1000, 0.1,
   FACT_ORDERS[[#This Row],[TotalAmount]]&gt;500, 0.05,
   TRUE, 0
)</f>
        <v>0</v>
      </c>
      <c r="P2599" s="28">
        <f xml:space="preserve"> FACT_ORDERS[[#This Row],[TotalAmount]] * (1 - (FACT_ORDERS[[#This Row],[ClientDiscount]] + FACT_ORDERS[[#This Row],[OrderDiscount]]) )</f>
        <v>156</v>
      </c>
      <c r="Q2599" s="28">
        <f>FACT_ORDERS[[#This Row],[TotalAmountWithDiscount]]+FACT_ORDERS[[#This Row],[DeliveryCost]]</f>
        <v>191</v>
      </c>
      <c r="R2599" s="35">
        <v>45103</v>
      </c>
      <c r="S2599" s="35" t="str">
        <f>IF(NETWORKDAYS(FACT_ORDERS[[#This Row],[Order-Date]], FACT_ORDERS[[#This Row],[ArrivalDate ]]) &gt; 10, "Late", "On Time")</f>
        <v>On Time</v>
      </c>
    </row>
    <row r="2600" spans="1:19" x14ac:dyDescent="0.3">
      <c r="A2600" s="12">
        <v>7598</v>
      </c>
      <c r="B2600" s="12">
        <v>240</v>
      </c>
      <c r="C2600" s="12">
        <v>10887</v>
      </c>
      <c r="D2600" s="12">
        <v>2599</v>
      </c>
      <c r="E2600" s="12" t="s">
        <v>243</v>
      </c>
      <c r="F2600" s="13">
        <v>45096</v>
      </c>
      <c r="G2600" s="26" t="s">
        <v>13043</v>
      </c>
      <c r="H2600" s="12">
        <v>31</v>
      </c>
      <c r="I2600" s="28">
        <f>VLOOKUP(B:B,DIM_PRODUCTS!A:F,5,FALSE)</f>
        <v>24</v>
      </c>
      <c r="J2600" s="28">
        <f>FACT_ORDERS[[#This Row],[ProductPrice]]*FACT_ORDERS[[#This Row],[Quantity]]</f>
        <v>744</v>
      </c>
      <c r="K2600" s="12" t="str">
        <f>VLOOKUP(C:C,DIM_CUSTOMERS!A:G,7,FALSE)</f>
        <v>Germany</v>
      </c>
      <c r="L2600" s="30" cm="1">
        <f t="array" ref="L2600">_xlfn.IFS(
    AND(FACT_ORDERS[[#This Row],[DeliveryMehtod]]="shippment",FACT_ORDERS[[#This Row],[TotalAmount]]&gt;=200), 0,
    AND(FACT_ORDERS[[#This Row],[DeliveryMehtod]]="pickup"), 15,
    AND(FACT_ORDERS[[#This Row],[DeliveryMehtod]]="shippment",FACT_ORDERS[[#This Row],[TotalAmount]]&lt;200), 35
)</f>
        <v>15</v>
      </c>
      <c r="M2600" s="12" t="str" cm="1">
        <f t="array" ref="M2600">_xlfn.IFS(
    SUMIFS(FACT_ORDERS[TotalAmount], FACT_ORDERS[WD_CUSTOMERS],FACT_ORDERS[[#This Row],[WD_CUSTOMERS]])&gt;=15000, "VIP",
    SUMIFS(FACT_ORDERS[TotalAmount], FACT_ORDERS[WD_CUSTOMERS],FACT_ORDERS[[#This Row],[WD_CUSTOMERS]])&gt;=8000, "Premium",
    TRUE, "Regular"
)</f>
        <v>VIP</v>
      </c>
      <c r="N2600" s="32" cm="1">
        <f t="array" ref="N2600">_xlfn.IFS(
   FACT_ORDERS[[#This Row],[TypeOfClient]]="VIP", 0.2,
   FACT_ORDERS[[#This Row],[TypeOfClient]]="Premium", 0.1,
   TRUE, 0
)</f>
        <v>0.2</v>
      </c>
      <c r="O2600" s="31" cm="1">
        <f t="array" ref="O2600">_xlfn.IFS(
   FACT_ORDERS[[#This Row],[TotalAmount]]&gt;1500, 0.15,
   FACT_ORDERS[[#This Row],[TotalAmount]]&gt;1000, 0.1,
   FACT_ORDERS[[#This Row],[TotalAmount]]&gt;500, 0.05,
   TRUE, 0
)</f>
        <v>0.05</v>
      </c>
      <c r="P2600" s="28">
        <f xml:space="preserve"> FACT_ORDERS[[#This Row],[TotalAmount]] * (1 - (FACT_ORDERS[[#This Row],[ClientDiscount]] + FACT_ORDERS[[#This Row],[OrderDiscount]]) )</f>
        <v>558</v>
      </c>
      <c r="Q2600" s="28">
        <f>FACT_ORDERS[[#This Row],[TotalAmountWithDiscount]]+FACT_ORDERS[[#This Row],[DeliveryCost]]</f>
        <v>573</v>
      </c>
      <c r="R2600" s="35">
        <v>45107</v>
      </c>
      <c r="S2600" s="35" t="str">
        <f>IF(NETWORKDAYS(FACT_ORDERS[[#This Row],[Order-Date]], FACT_ORDERS[[#This Row],[ArrivalDate ]]) &gt; 10, "Late", "On Time")</f>
        <v>On Time</v>
      </c>
    </row>
    <row r="2601" spans="1:19" x14ac:dyDescent="0.3">
      <c r="A2601" s="12">
        <v>7599</v>
      </c>
      <c r="B2601" s="12">
        <v>232</v>
      </c>
      <c r="C2601" s="12">
        <v>10887</v>
      </c>
      <c r="D2601" s="12">
        <v>2600</v>
      </c>
      <c r="E2601" s="12" t="s">
        <v>243</v>
      </c>
      <c r="F2601" s="13">
        <v>45310</v>
      </c>
      <c r="G2601" s="26" t="s">
        <v>13044</v>
      </c>
      <c r="H2601" s="12">
        <v>19</v>
      </c>
      <c r="I2601" s="28">
        <f>VLOOKUP(B:B,DIM_PRODUCTS!A:F,5,FALSE)</f>
        <v>10</v>
      </c>
      <c r="J2601" s="28">
        <f>FACT_ORDERS[[#This Row],[ProductPrice]]*FACT_ORDERS[[#This Row],[Quantity]]</f>
        <v>190</v>
      </c>
      <c r="K2601" s="12" t="str">
        <f>VLOOKUP(C:C,DIM_CUSTOMERS!A:G,7,FALSE)</f>
        <v>Germany</v>
      </c>
      <c r="L2601" s="30" cm="1">
        <f t="array" ref="L2601">_xlfn.IFS(
    AND(FACT_ORDERS[[#This Row],[DeliveryMehtod]]="shippment",FACT_ORDERS[[#This Row],[TotalAmount]]&gt;=200), 0,
    AND(FACT_ORDERS[[#This Row],[DeliveryMehtod]]="pickup"), 15,
    AND(FACT_ORDERS[[#This Row],[DeliveryMehtod]]="shippment",FACT_ORDERS[[#This Row],[TotalAmount]]&lt;200), 35
)</f>
        <v>15</v>
      </c>
      <c r="M2601" s="12" t="str" cm="1">
        <f t="array" ref="M2601">_xlfn.IFS(
    SUMIFS(FACT_ORDERS[TotalAmount], FACT_ORDERS[WD_CUSTOMERS],FACT_ORDERS[[#This Row],[WD_CUSTOMERS]])&gt;=15000, "VIP",
    SUMIFS(FACT_ORDERS[TotalAmount], FACT_ORDERS[WD_CUSTOMERS],FACT_ORDERS[[#This Row],[WD_CUSTOMERS]])&gt;=8000, "Premium",
    TRUE, "Regular"
)</f>
        <v>VIP</v>
      </c>
      <c r="N2601" s="32" cm="1">
        <f t="array" ref="N2601">_xlfn.IFS(
   FACT_ORDERS[[#This Row],[TypeOfClient]]="VIP", 0.2,
   FACT_ORDERS[[#This Row],[TypeOfClient]]="Premium", 0.1,
   TRUE, 0
)</f>
        <v>0.2</v>
      </c>
      <c r="O2601" s="31" cm="1">
        <f t="array" ref="O2601">_xlfn.IFS(
   FACT_ORDERS[[#This Row],[TotalAmount]]&gt;1500, 0.15,
   FACT_ORDERS[[#This Row],[TotalAmount]]&gt;1000, 0.1,
   FACT_ORDERS[[#This Row],[TotalAmount]]&gt;500, 0.05,
   TRUE, 0
)</f>
        <v>0</v>
      </c>
      <c r="P2601" s="28">
        <f xml:space="preserve"> FACT_ORDERS[[#This Row],[TotalAmount]] * (1 - (FACT_ORDERS[[#This Row],[ClientDiscount]] + FACT_ORDERS[[#This Row],[OrderDiscount]]) )</f>
        <v>152</v>
      </c>
      <c r="Q2601" s="28">
        <f>FACT_ORDERS[[#This Row],[TotalAmountWithDiscount]]+FACT_ORDERS[[#This Row],[DeliveryCost]]</f>
        <v>167</v>
      </c>
      <c r="R2601" s="35">
        <v>45320</v>
      </c>
      <c r="S2601" s="35" t="str">
        <f>IF(NETWORKDAYS(FACT_ORDERS[[#This Row],[Order-Date]], FACT_ORDERS[[#This Row],[ArrivalDate ]]) &gt; 10, "Late", "On Time")</f>
        <v>On Time</v>
      </c>
    </row>
    <row r="2602" spans="1:19" x14ac:dyDescent="0.3">
      <c r="A2602" s="12">
        <v>7600</v>
      </c>
      <c r="B2602" s="12">
        <v>221</v>
      </c>
      <c r="C2602" s="12">
        <v>10887</v>
      </c>
      <c r="D2602" s="12">
        <v>2601</v>
      </c>
      <c r="E2602" s="12" t="s">
        <v>244</v>
      </c>
      <c r="F2602" s="13">
        <v>45310</v>
      </c>
      <c r="G2602" s="26" t="s">
        <v>13045</v>
      </c>
      <c r="H2602" s="12">
        <v>33</v>
      </c>
      <c r="I2602" s="28">
        <f>VLOOKUP(B:B,DIM_PRODUCTS!A:F,5,FALSE)</f>
        <v>25</v>
      </c>
      <c r="J2602" s="28">
        <f>FACT_ORDERS[[#This Row],[ProductPrice]]*FACT_ORDERS[[#This Row],[Quantity]]</f>
        <v>825</v>
      </c>
      <c r="K2602" s="12" t="str">
        <f>VLOOKUP(C:C,DIM_CUSTOMERS!A:G,7,FALSE)</f>
        <v>Germany</v>
      </c>
      <c r="L2602" s="30" cm="1">
        <f t="array" ref="L2602">_xlfn.IFS(
    AND(FACT_ORDERS[[#This Row],[DeliveryMehtod]]="shippment",FACT_ORDERS[[#This Row],[TotalAmount]]&gt;=200), 0,
    AND(FACT_ORDERS[[#This Row],[DeliveryMehtod]]="pickup"), 15,
    AND(FACT_ORDERS[[#This Row],[DeliveryMehtod]]="shippment",FACT_ORDERS[[#This Row],[TotalAmount]]&lt;200), 35
)</f>
        <v>0</v>
      </c>
      <c r="M2602" s="12" t="str" cm="1">
        <f t="array" ref="M2602">_xlfn.IFS(
    SUMIFS(FACT_ORDERS[TotalAmount], FACT_ORDERS[WD_CUSTOMERS],FACT_ORDERS[[#This Row],[WD_CUSTOMERS]])&gt;=15000, "VIP",
    SUMIFS(FACT_ORDERS[TotalAmount], FACT_ORDERS[WD_CUSTOMERS],FACT_ORDERS[[#This Row],[WD_CUSTOMERS]])&gt;=8000, "Premium",
    TRUE, "Regular"
)</f>
        <v>VIP</v>
      </c>
      <c r="N2602" s="32" cm="1">
        <f t="array" ref="N2602">_xlfn.IFS(
   FACT_ORDERS[[#This Row],[TypeOfClient]]="VIP", 0.2,
   FACT_ORDERS[[#This Row],[TypeOfClient]]="Premium", 0.1,
   TRUE, 0
)</f>
        <v>0.2</v>
      </c>
      <c r="O2602" s="31" cm="1">
        <f t="array" ref="O2602">_xlfn.IFS(
   FACT_ORDERS[[#This Row],[TotalAmount]]&gt;1500, 0.15,
   FACT_ORDERS[[#This Row],[TotalAmount]]&gt;1000, 0.1,
   FACT_ORDERS[[#This Row],[TotalAmount]]&gt;500, 0.05,
   TRUE, 0
)</f>
        <v>0.05</v>
      </c>
      <c r="P2602" s="28">
        <f xml:space="preserve"> FACT_ORDERS[[#This Row],[TotalAmount]] * (1 - (FACT_ORDERS[[#This Row],[ClientDiscount]] + FACT_ORDERS[[#This Row],[OrderDiscount]]) )</f>
        <v>618.75</v>
      </c>
      <c r="Q2602" s="28">
        <f>FACT_ORDERS[[#This Row],[TotalAmountWithDiscount]]+FACT_ORDERS[[#This Row],[DeliveryCost]]</f>
        <v>618.75</v>
      </c>
      <c r="R2602" s="35">
        <v>45321</v>
      </c>
      <c r="S2602" s="35" t="str">
        <f>IF(NETWORKDAYS(FACT_ORDERS[[#This Row],[Order-Date]], FACT_ORDERS[[#This Row],[ArrivalDate ]]) &gt; 10, "Late", "On Time")</f>
        <v>On Time</v>
      </c>
    </row>
    <row r="2603" spans="1:19" x14ac:dyDescent="0.3">
      <c r="A2603" s="12">
        <v>7601</v>
      </c>
      <c r="B2603" s="12">
        <v>299</v>
      </c>
      <c r="C2603" s="12">
        <v>10887</v>
      </c>
      <c r="D2603" s="12">
        <v>2602</v>
      </c>
      <c r="E2603" s="12" t="s">
        <v>244</v>
      </c>
      <c r="F2603" s="13">
        <v>45310</v>
      </c>
      <c r="G2603" s="26" t="s">
        <v>13046</v>
      </c>
      <c r="H2603" s="12">
        <v>21</v>
      </c>
      <c r="I2603" s="28">
        <f>VLOOKUP(B:B,DIM_PRODUCTS!A:F,5,FALSE)</f>
        <v>19</v>
      </c>
      <c r="J2603" s="28">
        <f>FACT_ORDERS[[#This Row],[ProductPrice]]*FACT_ORDERS[[#This Row],[Quantity]]</f>
        <v>399</v>
      </c>
      <c r="K2603" s="12" t="str">
        <f>VLOOKUP(C:C,DIM_CUSTOMERS!A:G,7,FALSE)</f>
        <v>Germany</v>
      </c>
      <c r="L2603" s="30" cm="1">
        <f t="array" ref="L2603">_xlfn.IFS(
    AND(FACT_ORDERS[[#This Row],[DeliveryMehtod]]="shippment",FACT_ORDERS[[#This Row],[TotalAmount]]&gt;=200), 0,
    AND(FACT_ORDERS[[#This Row],[DeliveryMehtod]]="pickup"), 15,
    AND(FACT_ORDERS[[#This Row],[DeliveryMehtod]]="shippment",FACT_ORDERS[[#This Row],[TotalAmount]]&lt;200), 35
)</f>
        <v>0</v>
      </c>
      <c r="M2603" s="12" t="str" cm="1">
        <f t="array" ref="M2603">_xlfn.IFS(
    SUMIFS(FACT_ORDERS[TotalAmount], FACT_ORDERS[WD_CUSTOMERS],FACT_ORDERS[[#This Row],[WD_CUSTOMERS]])&gt;=15000, "VIP",
    SUMIFS(FACT_ORDERS[TotalAmount], FACT_ORDERS[WD_CUSTOMERS],FACT_ORDERS[[#This Row],[WD_CUSTOMERS]])&gt;=8000, "Premium",
    TRUE, "Regular"
)</f>
        <v>VIP</v>
      </c>
      <c r="N2603" s="32" cm="1">
        <f t="array" ref="N2603">_xlfn.IFS(
   FACT_ORDERS[[#This Row],[TypeOfClient]]="VIP", 0.2,
   FACT_ORDERS[[#This Row],[TypeOfClient]]="Premium", 0.1,
   TRUE, 0
)</f>
        <v>0.2</v>
      </c>
      <c r="O2603" s="31" cm="1">
        <f t="array" ref="O2603">_xlfn.IFS(
   FACT_ORDERS[[#This Row],[TotalAmount]]&gt;1500, 0.15,
   FACT_ORDERS[[#This Row],[TotalAmount]]&gt;1000, 0.1,
   FACT_ORDERS[[#This Row],[TotalAmount]]&gt;500, 0.05,
   TRUE, 0
)</f>
        <v>0</v>
      </c>
      <c r="P2603" s="28">
        <f xml:space="preserve"> FACT_ORDERS[[#This Row],[TotalAmount]] * (1 - (FACT_ORDERS[[#This Row],[ClientDiscount]] + FACT_ORDERS[[#This Row],[OrderDiscount]]) )</f>
        <v>319.20000000000005</v>
      </c>
      <c r="Q2603" s="28">
        <f>FACT_ORDERS[[#This Row],[TotalAmountWithDiscount]]+FACT_ORDERS[[#This Row],[DeliveryCost]]</f>
        <v>319.20000000000005</v>
      </c>
      <c r="R2603" s="35">
        <v>45319</v>
      </c>
      <c r="S2603" s="35" t="str">
        <f>IF(NETWORKDAYS(FACT_ORDERS[[#This Row],[Order-Date]], FACT_ORDERS[[#This Row],[ArrivalDate ]]) &gt; 10, "Late", "On Time")</f>
        <v>On Time</v>
      </c>
    </row>
    <row r="2604" spans="1:19" x14ac:dyDescent="0.3">
      <c r="A2604" s="12">
        <v>7602</v>
      </c>
      <c r="B2604" s="12">
        <v>240</v>
      </c>
      <c r="C2604" s="12">
        <v>10887</v>
      </c>
      <c r="D2604" s="12">
        <v>2603</v>
      </c>
      <c r="E2604" s="12" t="s">
        <v>243</v>
      </c>
      <c r="F2604" s="13">
        <v>45310</v>
      </c>
      <c r="G2604" s="26" t="s">
        <v>13047</v>
      </c>
      <c r="H2604" s="12">
        <v>26</v>
      </c>
      <c r="I2604" s="28">
        <f>VLOOKUP(B:B,DIM_PRODUCTS!A:F,5,FALSE)</f>
        <v>24</v>
      </c>
      <c r="J2604" s="28">
        <f>FACT_ORDERS[[#This Row],[ProductPrice]]*FACT_ORDERS[[#This Row],[Quantity]]</f>
        <v>624</v>
      </c>
      <c r="K2604" s="12" t="str">
        <f>VLOOKUP(C:C,DIM_CUSTOMERS!A:G,7,FALSE)</f>
        <v>Germany</v>
      </c>
      <c r="L2604" s="30" cm="1">
        <f t="array" ref="L2604">_xlfn.IFS(
    AND(FACT_ORDERS[[#This Row],[DeliveryMehtod]]="shippment",FACT_ORDERS[[#This Row],[TotalAmount]]&gt;=200), 0,
    AND(FACT_ORDERS[[#This Row],[DeliveryMehtod]]="pickup"), 15,
    AND(FACT_ORDERS[[#This Row],[DeliveryMehtod]]="shippment",FACT_ORDERS[[#This Row],[TotalAmount]]&lt;200), 35
)</f>
        <v>15</v>
      </c>
      <c r="M2604" s="12" t="str" cm="1">
        <f t="array" ref="M2604">_xlfn.IFS(
    SUMIFS(FACT_ORDERS[TotalAmount], FACT_ORDERS[WD_CUSTOMERS],FACT_ORDERS[[#This Row],[WD_CUSTOMERS]])&gt;=15000, "VIP",
    SUMIFS(FACT_ORDERS[TotalAmount], FACT_ORDERS[WD_CUSTOMERS],FACT_ORDERS[[#This Row],[WD_CUSTOMERS]])&gt;=8000, "Premium",
    TRUE, "Regular"
)</f>
        <v>VIP</v>
      </c>
      <c r="N2604" s="32" cm="1">
        <f t="array" ref="N2604">_xlfn.IFS(
   FACT_ORDERS[[#This Row],[TypeOfClient]]="VIP", 0.2,
   FACT_ORDERS[[#This Row],[TypeOfClient]]="Premium", 0.1,
   TRUE, 0
)</f>
        <v>0.2</v>
      </c>
      <c r="O2604" s="31" cm="1">
        <f t="array" ref="O2604">_xlfn.IFS(
   FACT_ORDERS[[#This Row],[TotalAmount]]&gt;1500, 0.15,
   FACT_ORDERS[[#This Row],[TotalAmount]]&gt;1000, 0.1,
   FACT_ORDERS[[#This Row],[TotalAmount]]&gt;500, 0.05,
   TRUE, 0
)</f>
        <v>0.05</v>
      </c>
      <c r="P2604" s="28">
        <f xml:space="preserve"> FACT_ORDERS[[#This Row],[TotalAmount]] * (1 - (FACT_ORDERS[[#This Row],[ClientDiscount]] + FACT_ORDERS[[#This Row],[OrderDiscount]]) )</f>
        <v>468</v>
      </c>
      <c r="Q2604" s="28">
        <f>FACT_ORDERS[[#This Row],[TotalAmountWithDiscount]]+FACT_ORDERS[[#This Row],[DeliveryCost]]</f>
        <v>483</v>
      </c>
      <c r="R2604" s="35">
        <v>45317</v>
      </c>
      <c r="S2604" s="35" t="str">
        <f>IF(NETWORKDAYS(FACT_ORDERS[[#This Row],[Order-Date]], FACT_ORDERS[[#This Row],[ArrivalDate ]]) &gt; 10, "Late", "On Time")</f>
        <v>On Time</v>
      </c>
    </row>
    <row r="2605" spans="1:19" x14ac:dyDescent="0.3">
      <c r="A2605" s="12">
        <v>7603</v>
      </c>
      <c r="B2605" s="12">
        <v>240</v>
      </c>
      <c r="C2605" s="12">
        <v>10245</v>
      </c>
      <c r="D2605" s="12">
        <v>2604</v>
      </c>
      <c r="E2605" s="12" t="s">
        <v>243</v>
      </c>
      <c r="F2605" s="13">
        <v>45556</v>
      </c>
      <c r="G2605" s="26" t="s">
        <v>4638</v>
      </c>
      <c r="H2605" s="12">
        <v>38</v>
      </c>
      <c r="I2605" s="28">
        <f>VLOOKUP(B:B,DIM_PRODUCTS!A:F,5,FALSE)</f>
        <v>24</v>
      </c>
      <c r="J2605" s="28">
        <f>FACT_ORDERS[[#This Row],[ProductPrice]]*FACT_ORDERS[[#This Row],[Quantity]]</f>
        <v>912</v>
      </c>
      <c r="K2605" s="12" t="str">
        <f>VLOOKUP(C:C,DIM_CUSTOMERS!A:G,7,FALSE)</f>
        <v>USA</v>
      </c>
      <c r="L2605" s="30" cm="1">
        <f t="array" ref="L2605">_xlfn.IFS(
    AND(FACT_ORDERS[[#This Row],[DeliveryMehtod]]="shippment",FACT_ORDERS[[#This Row],[TotalAmount]]&gt;=200), 0,
    AND(FACT_ORDERS[[#This Row],[DeliveryMehtod]]="pickup"), 15,
    AND(FACT_ORDERS[[#This Row],[DeliveryMehtod]]="shippment",FACT_ORDERS[[#This Row],[TotalAmount]]&lt;200), 35
)</f>
        <v>15</v>
      </c>
      <c r="M2605" s="12" t="str" cm="1">
        <f t="array" ref="M2605">_xlfn.IFS(
    SUMIFS(FACT_ORDERS[TotalAmount], FACT_ORDERS[WD_CUSTOMERS],FACT_ORDERS[[#This Row],[WD_CUSTOMERS]])&gt;=15000, "VIP",
    SUMIFS(FACT_ORDERS[TotalAmount], FACT_ORDERS[WD_CUSTOMERS],FACT_ORDERS[[#This Row],[WD_CUSTOMERS]])&gt;=8000, "Premium",
    TRUE, "Regular"
)</f>
        <v>Regular</v>
      </c>
      <c r="N2605" s="32" cm="1">
        <f t="array" ref="N2605">_xlfn.IFS(
   FACT_ORDERS[[#This Row],[TypeOfClient]]="VIP", 0.2,
   FACT_ORDERS[[#This Row],[TypeOfClient]]="Premium", 0.1,
   TRUE, 0
)</f>
        <v>0</v>
      </c>
      <c r="O2605" s="31" cm="1">
        <f t="array" ref="O2605">_xlfn.IFS(
   FACT_ORDERS[[#This Row],[TotalAmount]]&gt;1500, 0.15,
   FACT_ORDERS[[#This Row],[TotalAmount]]&gt;1000, 0.1,
   FACT_ORDERS[[#This Row],[TotalAmount]]&gt;500, 0.05,
   TRUE, 0
)</f>
        <v>0.05</v>
      </c>
      <c r="P2605" s="28">
        <f xml:space="preserve"> FACT_ORDERS[[#This Row],[TotalAmount]] * (1 - (FACT_ORDERS[[#This Row],[ClientDiscount]] + FACT_ORDERS[[#This Row],[OrderDiscount]]) )</f>
        <v>866.4</v>
      </c>
      <c r="Q2605" s="28">
        <f>FACT_ORDERS[[#This Row],[TotalAmountWithDiscount]]+FACT_ORDERS[[#This Row],[DeliveryCost]]</f>
        <v>881.4</v>
      </c>
      <c r="R2605" s="35">
        <v>45563</v>
      </c>
      <c r="S2605" s="35" t="str">
        <f>IF(NETWORKDAYS(FACT_ORDERS[[#This Row],[Order-Date]], FACT_ORDERS[[#This Row],[ArrivalDate ]]) &gt; 10, "Late", "On Time")</f>
        <v>On Time</v>
      </c>
    </row>
    <row r="2606" spans="1:19" x14ac:dyDescent="0.3">
      <c r="A2606" s="12">
        <v>7604</v>
      </c>
      <c r="B2606" s="12">
        <v>240</v>
      </c>
      <c r="C2606" s="12">
        <v>10245</v>
      </c>
      <c r="D2606" s="12">
        <v>2605</v>
      </c>
      <c r="E2606" s="12" t="s">
        <v>244</v>
      </c>
      <c r="F2606" s="13">
        <v>45522</v>
      </c>
      <c r="G2606" s="26" t="s">
        <v>13048</v>
      </c>
      <c r="H2606" s="12">
        <v>39</v>
      </c>
      <c r="I2606" s="28">
        <f>VLOOKUP(B:B,DIM_PRODUCTS!A:F,5,FALSE)</f>
        <v>24</v>
      </c>
      <c r="J2606" s="28">
        <f>FACT_ORDERS[[#This Row],[ProductPrice]]*FACT_ORDERS[[#This Row],[Quantity]]</f>
        <v>936</v>
      </c>
      <c r="K2606" s="12" t="str">
        <f>VLOOKUP(C:C,DIM_CUSTOMERS!A:G,7,FALSE)</f>
        <v>USA</v>
      </c>
      <c r="L2606" s="30" cm="1">
        <f t="array" ref="L2606">_xlfn.IFS(
    AND(FACT_ORDERS[[#This Row],[DeliveryMehtod]]="shippment",FACT_ORDERS[[#This Row],[TotalAmount]]&gt;=200), 0,
    AND(FACT_ORDERS[[#This Row],[DeliveryMehtod]]="pickup"), 15,
    AND(FACT_ORDERS[[#This Row],[DeliveryMehtod]]="shippment",FACT_ORDERS[[#This Row],[TotalAmount]]&lt;200), 35
)</f>
        <v>0</v>
      </c>
      <c r="M2606" s="12" t="str" cm="1">
        <f t="array" ref="M2606">_xlfn.IFS(
    SUMIFS(FACT_ORDERS[TotalAmount], FACT_ORDERS[WD_CUSTOMERS],FACT_ORDERS[[#This Row],[WD_CUSTOMERS]])&gt;=15000, "VIP",
    SUMIFS(FACT_ORDERS[TotalAmount], FACT_ORDERS[WD_CUSTOMERS],FACT_ORDERS[[#This Row],[WD_CUSTOMERS]])&gt;=8000, "Premium",
    TRUE, "Regular"
)</f>
        <v>Regular</v>
      </c>
      <c r="N2606" s="32" cm="1">
        <f t="array" ref="N2606">_xlfn.IFS(
   FACT_ORDERS[[#This Row],[TypeOfClient]]="VIP", 0.2,
   FACT_ORDERS[[#This Row],[TypeOfClient]]="Premium", 0.1,
   TRUE, 0
)</f>
        <v>0</v>
      </c>
      <c r="O2606" s="31" cm="1">
        <f t="array" ref="O2606">_xlfn.IFS(
   FACT_ORDERS[[#This Row],[TotalAmount]]&gt;1500, 0.15,
   FACT_ORDERS[[#This Row],[TotalAmount]]&gt;1000, 0.1,
   FACT_ORDERS[[#This Row],[TotalAmount]]&gt;500, 0.05,
   TRUE, 0
)</f>
        <v>0.05</v>
      </c>
      <c r="P2606" s="28">
        <f xml:space="preserve"> FACT_ORDERS[[#This Row],[TotalAmount]] * (1 - (FACT_ORDERS[[#This Row],[ClientDiscount]] + FACT_ORDERS[[#This Row],[OrderDiscount]]) )</f>
        <v>889.19999999999993</v>
      </c>
      <c r="Q2606" s="28">
        <f>FACT_ORDERS[[#This Row],[TotalAmountWithDiscount]]+FACT_ORDERS[[#This Row],[DeliveryCost]]</f>
        <v>889.19999999999993</v>
      </c>
      <c r="R2606" s="35">
        <v>45532</v>
      </c>
      <c r="S2606" s="35" t="str">
        <f>IF(NETWORKDAYS(FACT_ORDERS[[#This Row],[Order-Date]], FACT_ORDERS[[#This Row],[ArrivalDate ]]) &gt; 10, "Late", "On Time")</f>
        <v>On Time</v>
      </c>
    </row>
    <row r="2607" spans="1:19" x14ac:dyDescent="0.3">
      <c r="A2607" s="12">
        <v>7605</v>
      </c>
      <c r="B2607" s="12">
        <v>254</v>
      </c>
      <c r="C2607" s="12">
        <v>10021</v>
      </c>
      <c r="D2607" s="12">
        <v>2606</v>
      </c>
      <c r="E2607" s="12" t="s">
        <v>244</v>
      </c>
      <c r="F2607" s="13">
        <v>45545</v>
      </c>
      <c r="G2607" s="26" t="s">
        <v>13049</v>
      </c>
      <c r="H2607" s="12">
        <v>23</v>
      </c>
      <c r="I2607" s="28">
        <f>VLOOKUP(B:B,DIM_PRODUCTS!A:F,5,FALSE)</f>
        <v>27</v>
      </c>
      <c r="J2607" s="28">
        <f>FACT_ORDERS[[#This Row],[ProductPrice]]*FACT_ORDERS[[#This Row],[Quantity]]</f>
        <v>621</v>
      </c>
      <c r="K2607" s="12" t="str">
        <f>VLOOKUP(C:C,DIM_CUSTOMERS!A:G,7,FALSE)</f>
        <v>USA</v>
      </c>
      <c r="L2607" s="30" cm="1">
        <f t="array" ref="L2607">_xlfn.IFS(
    AND(FACT_ORDERS[[#This Row],[DeliveryMehtod]]="shippment",FACT_ORDERS[[#This Row],[TotalAmount]]&gt;=200), 0,
    AND(FACT_ORDERS[[#This Row],[DeliveryMehtod]]="pickup"), 15,
    AND(FACT_ORDERS[[#This Row],[DeliveryMehtod]]="shippment",FACT_ORDERS[[#This Row],[TotalAmount]]&lt;200), 35
)</f>
        <v>0</v>
      </c>
      <c r="M2607" s="12" t="str" cm="1">
        <f t="array" ref="M2607">_xlfn.IFS(
    SUMIFS(FACT_ORDERS[TotalAmount], FACT_ORDERS[WD_CUSTOMERS],FACT_ORDERS[[#This Row],[WD_CUSTOMERS]])&gt;=15000, "VIP",
    SUMIFS(FACT_ORDERS[TotalAmount], FACT_ORDERS[WD_CUSTOMERS],FACT_ORDERS[[#This Row],[WD_CUSTOMERS]])&gt;=8000, "Premium",
    TRUE, "Regular"
)</f>
        <v>Regular</v>
      </c>
      <c r="N2607" s="32" cm="1">
        <f t="array" ref="N2607">_xlfn.IFS(
   FACT_ORDERS[[#This Row],[TypeOfClient]]="VIP", 0.2,
   FACT_ORDERS[[#This Row],[TypeOfClient]]="Premium", 0.1,
   TRUE, 0
)</f>
        <v>0</v>
      </c>
      <c r="O2607" s="31" cm="1">
        <f t="array" ref="O2607">_xlfn.IFS(
   FACT_ORDERS[[#This Row],[TotalAmount]]&gt;1500, 0.15,
   FACT_ORDERS[[#This Row],[TotalAmount]]&gt;1000, 0.1,
   FACT_ORDERS[[#This Row],[TotalAmount]]&gt;500, 0.05,
   TRUE, 0
)</f>
        <v>0.05</v>
      </c>
      <c r="P2607" s="28">
        <f xml:space="preserve"> FACT_ORDERS[[#This Row],[TotalAmount]] * (1 - (FACT_ORDERS[[#This Row],[ClientDiscount]] + FACT_ORDERS[[#This Row],[OrderDiscount]]) )</f>
        <v>589.94999999999993</v>
      </c>
      <c r="Q2607" s="28">
        <f>FACT_ORDERS[[#This Row],[TotalAmountWithDiscount]]+FACT_ORDERS[[#This Row],[DeliveryCost]]</f>
        <v>589.94999999999993</v>
      </c>
      <c r="R2607" s="35">
        <v>45552</v>
      </c>
      <c r="S2607" s="35" t="str">
        <f>IF(NETWORKDAYS(FACT_ORDERS[[#This Row],[Order-Date]], FACT_ORDERS[[#This Row],[ArrivalDate ]]) &gt; 10, "Late", "On Time")</f>
        <v>On Time</v>
      </c>
    </row>
    <row r="2608" spans="1:19" x14ac:dyDescent="0.3">
      <c r="A2608" s="12">
        <v>7606</v>
      </c>
      <c r="B2608" s="12">
        <v>254</v>
      </c>
      <c r="C2608" s="12">
        <v>10021</v>
      </c>
      <c r="D2608" s="12">
        <v>2607</v>
      </c>
      <c r="E2608" s="12" t="s">
        <v>244</v>
      </c>
      <c r="F2608" s="13">
        <v>45553</v>
      </c>
      <c r="G2608" s="26" t="s">
        <v>13050</v>
      </c>
      <c r="H2608" s="12">
        <v>17</v>
      </c>
      <c r="I2608" s="28">
        <f>VLOOKUP(B:B,DIM_PRODUCTS!A:F,5,FALSE)</f>
        <v>27</v>
      </c>
      <c r="J2608" s="28">
        <f>FACT_ORDERS[[#This Row],[ProductPrice]]*FACT_ORDERS[[#This Row],[Quantity]]</f>
        <v>459</v>
      </c>
      <c r="K2608" s="12" t="str">
        <f>VLOOKUP(C:C,DIM_CUSTOMERS!A:G,7,FALSE)</f>
        <v>USA</v>
      </c>
      <c r="L2608" s="30" cm="1">
        <f t="array" ref="L2608">_xlfn.IFS(
    AND(FACT_ORDERS[[#This Row],[DeliveryMehtod]]="shippment",FACT_ORDERS[[#This Row],[TotalAmount]]&gt;=200), 0,
    AND(FACT_ORDERS[[#This Row],[DeliveryMehtod]]="pickup"), 15,
    AND(FACT_ORDERS[[#This Row],[DeliveryMehtod]]="shippment",FACT_ORDERS[[#This Row],[TotalAmount]]&lt;200), 35
)</f>
        <v>0</v>
      </c>
      <c r="M2608" s="12" t="str" cm="1">
        <f t="array" ref="M2608">_xlfn.IFS(
    SUMIFS(FACT_ORDERS[TotalAmount], FACT_ORDERS[WD_CUSTOMERS],FACT_ORDERS[[#This Row],[WD_CUSTOMERS]])&gt;=15000, "VIP",
    SUMIFS(FACT_ORDERS[TotalAmount], FACT_ORDERS[WD_CUSTOMERS],FACT_ORDERS[[#This Row],[WD_CUSTOMERS]])&gt;=8000, "Premium",
    TRUE, "Regular"
)</f>
        <v>Regular</v>
      </c>
      <c r="N2608" s="32" cm="1">
        <f t="array" ref="N2608">_xlfn.IFS(
   FACT_ORDERS[[#This Row],[TypeOfClient]]="VIP", 0.2,
   FACT_ORDERS[[#This Row],[TypeOfClient]]="Premium", 0.1,
   TRUE, 0
)</f>
        <v>0</v>
      </c>
      <c r="O2608" s="31" cm="1">
        <f t="array" ref="O2608">_xlfn.IFS(
   FACT_ORDERS[[#This Row],[TotalAmount]]&gt;1500, 0.15,
   FACT_ORDERS[[#This Row],[TotalAmount]]&gt;1000, 0.1,
   FACT_ORDERS[[#This Row],[TotalAmount]]&gt;500, 0.05,
   TRUE, 0
)</f>
        <v>0</v>
      </c>
      <c r="P2608" s="28">
        <f xml:space="preserve"> FACT_ORDERS[[#This Row],[TotalAmount]] * (1 - (FACT_ORDERS[[#This Row],[ClientDiscount]] + FACT_ORDERS[[#This Row],[OrderDiscount]]) )</f>
        <v>459</v>
      </c>
      <c r="Q2608" s="28">
        <f>FACT_ORDERS[[#This Row],[TotalAmountWithDiscount]]+FACT_ORDERS[[#This Row],[DeliveryCost]]</f>
        <v>459</v>
      </c>
      <c r="R2608" s="35">
        <v>45563</v>
      </c>
      <c r="S2608" s="35" t="str">
        <f>IF(NETWORKDAYS(FACT_ORDERS[[#This Row],[Order-Date]], FACT_ORDERS[[#This Row],[ArrivalDate ]]) &gt; 10, "Late", "On Time")</f>
        <v>On Time</v>
      </c>
    </row>
    <row r="2609" spans="1:19" x14ac:dyDescent="0.3">
      <c r="A2609" s="12">
        <v>7607</v>
      </c>
      <c r="B2609" s="12">
        <v>265</v>
      </c>
      <c r="C2609" s="12">
        <v>10942</v>
      </c>
      <c r="D2609" s="12">
        <v>2608</v>
      </c>
      <c r="E2609" s="12" t="s">
        <v>244</v>
      </c>
      <c r="F2609" s="13">
        <v>45377</v>
      </c>
      <c r="G2609" s="26" t="s">
        <v>13051</v>
      </c>
      <c r="H2609" s="12">
        <v>17</v>
      </c>
      <c r="I2609" s="28">
        <f>VLOOKUP(B:B,DIM_PRODUCTS!A:F,5,FALSE)</f>
        <v>13</v>
      </c>
      <c r="J2609" s="28">
        <f>FACT_ORDERS[[#This Row],[ProductPrice]]*FACT_ORDERS[[#This Row],[Quantity]]</f>
        <v>221</v>
      </c>
      <c r="K2609" s="12" t="str">
        <f>VLOOKUP(C:C,DIM_CUSTOMERS!A:G,7,FALSE)</f>
        <v>South Africa</v>
      </c>
      <c r="L2609" s="30" cm="1">
        <f t="array" ref="L2609">_xlfn.IFS(
    AND(FACT_ORDERS[[#This Row],[DeliveryMehtod]]="shippment",FACT_ORDERS[[#This Row],[TotalAmount]]&gt;=200), 0,
    AND(FACT_ORDERS[[#This Row],[DeliveryMehtod]]="pickup"), 15,
    AND(FACT_ORDERS[[#This Row],[DeliveryMehtod]]="shippment",FACT_ORDERS[[#This Row],[TotalAmount]]&lt;200), 35
)</f>
        <v>0</v>
      </c>
      <c r="M2609" s="12" t="str" cm="1">
        <f t="array" ref="M2609">_xlfn.IFS(
    SUMIFS(FACT_ORDERS[TotalAmount], FACT_ORDERS[WD_CUSTOMERS],FACT_ORDERS[[#This Row],[WD_CUSTOMERS]])&gt;=15000, "VIP",
    SUMIFS(FACT_ORDERS[TotalAmount], FACT_ORDERS[WD_CUSTOMERS],FACT_ORDERS[[#This Row],[WD_CUSTOMERS]])&gt;=8000, "Premium",
    TRUE, "Regular"
)</f>
        <v>VIP</v>
      </c>
      <c r="N2609" s="32" cm="1">
        <f t="array" ref="N2609">_xlfn.IFS(
   FACT_ORDERS[[#This Row],[TypeOfClient]]="VIP", 0.2,
   FACT_ORDERS[[#This Row],[TypeOfClient]]="Premium", 0.1,
   TRUE, 0
)</f>
        <v>0.2</v>
      </c>
      <c r="O2609" s="31" cm="1">
        <f t="array" ref="O2609">_xlfn.IFS(
   FACT_ORDERS[[#This Row],[TotalAmount]]&gt;1500, 0.15,
   FACT_ORDERS[[#This Row],[TotalAmount]]&gt;1000, 0.1,
   FACT_ORDERS[[#This Row],[TotalAmount]]&gt;500, 0.05,
   TRUE, 0
)</f>
        <v>0</v>
      </c>
      <c r="P2609" s="28">
        <f xml:space="preserve"> FACT_ORDERS[[#This Row],[TotalAmount]] * (1 - (FACT_ORDERS[[#This Row],[ClientDiscount]] + FACT_ORDERS[[#This Row],[OrderDiscount]]) )</f>
        <v>176.8</v>
      </c>
      <c r="Q2609" s="28">
        <f>FACT_ORDERS[[#This Row],[TotalAmountWithDiscount]]+FACT_ORDERS[[#This Row],[DeliveryCost]]</f>
        <v>176.8</v>
      </c>
      <c r="R2609" s="35">
        <v>45388</v>
      </c>
      <c r="S2609" s="35" t="str">
        <f>IF(NETWORKDAYS(FACT_ORDERS[[#This Row],[Order-Date]], FACT_ORDERS[[#This Row],[ArrivalDate ]]) &gt; 10, "Late", "On Time")</f>
        <v>On Time</v>
      </c>
    </row>
    <row r="2610" spans="1:19" x14ac:dyDescent="0.3">
      <c r="A2610" s="12">
        <v>7608</v>
      </c>
      <c r="B2610" s="12">
        <v>220</v>
      </c>
      <c r="C2610" s="12">
        <v>10942</v>
      </c>
      <c r="D2610" s="12">
        <v>2609</v>
      </c>
      <c r="E2610" s="12" t="s">
        <v>243</v>
      </c>
      <c r="F2610" s="13">
        <v>45377</v>
      </c>
      <c r="G2610" s="26" t="s">
        <v>13052</v>
      </c>
      <c r="H2610" s="12">
        <v>41</v>
      </c>
      <c r="I2610" s="28">
        <f>VLOOKUP(B:B,DIM_PRODUCTS!A:F,5,FALSE)</f>
        <v>30</v>
      </c>
      <c r="J2610" s="28">
        <f>FACT_ORDERS[[#This Row],[ProductPrice]]*FACT_ORDERS[[#This Row],[Quantity]]</f>
        <v>1230</v>
      </c>
      <c r="K2610" s="12" t="str">
        <f>VLOOKUP(C:C,DIM_CUSTOMERS!A:G,7,FALSE)</f>
        <v>South Africa</v>
      </c>
      <c r="L2610" s="30" cm="1">
        <f t="array" ref="L2610">_xlfn.IFS(
    AND(FACT_ORDERS[[#This Row],[DeliveryMehtod]]="shippment",FACT_ORDERS[[#This Row],[TotalAmount]]&gt;=200), 0,
    AND(FACT_ORDERS[[#This Row],[DeliveryMehtod]]="pickup"), 15,
    AND(FACT_ORDERS[[#This Row],[DeliveryMehtod]]="shippment",FACT_ORDERS[[#This Row],[TotalAmount]]&lt;200), 35
)</f>
        <v>15</v>
      </c>
      <c r="M2610" s="12" t="str" cm="1">
        <f t="array" ref="M2610">_xlfn.IFS(
    SUMIFS(FACT_ORDERS[TotalAmount], FACT_ORDERS[WD_CUSTOMERS],FACT_ORDERS[[#This Row],[WD_CUSTOMERS]])&gt;=15000, "VIP",
    SUMIFS(FACT_ORDERS[TotalAmount], FACT_ORDERS[WD_CUSTOMERS],FACT_ORDERS[[#This Row],[WD_CUSTOMERS]])&gt;=8000, "Premium",
    TRUE, "Regular"
)</f>
        <v>VIP</v>
      </c>
      <c r="N2610" s="32" cm="1">
        <f t="array" ref="N2610">_xlfn.IFS(
   FACT_ORDERS[[#This Row],[TypeOfClient]]="VIP", 0.2,
   FACT_ORDERS[[#This Row],[TypeOfClient]]="Premium", 0.1,
   TRUE, 0
)</f>
        <v>0.2</v>
      </c>
      <c r="O2610" s="31" cm="1">
        <f t="array" ref="O2610">_xlfn.IFS(
   FACT_ORDERS[[#This Row],[TotalAmount]]&gt;1500, 0.15,
   FACT_ORDERS[[#This Row],[TotalAmount]]&gt;1000, 0.1,
   FACT_ORDERS[[#This Row],[TotalAmount]]&gt;500, 0.05,
   TRUE, 0
)</f>
        <v>0.1</v>
      </c>
      <c r="P2610" s="28">
        <f xml:space="preserve"> FACT_ORDERS[[#This Row],[TotalAmount]] * (1 - (FACT_ORDERS[[#This Row],[ClientDiscount]] + FACT_ORDERS[[#This Row],[OrderDiscount]]) )</f>
        <v>861</v>
      </c>
      <c r="Q2610" s="28">
        <f>FACT_ORDERS[[#This Row],[TotalAmountWithDiscount]]+FACT_ORDERS[[#This Row],[DeliveryCost]]</f>
        <v>876</v>
      </c>
      <c r="R2610" s="35">
        <v>45389</v>
      </c>
      <c r="S2610" s="35" t="str">
        <f>IF(NETWORKDAYS(FACT_ORDERS[[#This Row],[Order-Date]], FACT_ORDERS[[#This Row],[ArrivalDate ]]) &gt; 10, "Late", "On Time")</f>
        <v>On Time</v>
      </c>
    </row>
    <row r="2611" spans="1:19" x14ac:dyDescent="0.3">
      <c r="A2611" s="12">
        <v>7609</v>
      </c>
      <c r="B2611" s="12">
        <v>244</v>
      </c>
      <c r="C2611" s="12">
        <v>10942</v>
      </c>
      <c r="D2611" s="12">
        <v>2610</v>
      </c>
      <c r="E2611" s="12" t="s">
        <v>243</v>
      </c>
      <c r="F2611" s="13">
        <v>45377</v>
      </c>
      <c r="G2611" s="26" t="s">
        <v>13053</v>
      </c>
      <c r="H2611" s="12">
        <v>42</v>
      </c>
      <c r="I2611" s="28">
        <f>VLOOKUP(B:B,DIM_PRODUCTS!A:F,5,FALSE)</f>
        <v>25</v>
      </c>
      <c r="J2611" s="28">
        <f>FACT_ORDERS[[#This Row],[ProductPrice]]*FACT_ORDERS[[#This Row],[Quantity]]</f>
        <v>1050</v>
      </c>
      <c r="K2611" s="12" t="str">
        <f>VLOOKUP(C:C,DIM_CUSTOMERS!A:G,7,FALSE)</f>
        <v>South Africa</v>
      </c>
      <c r="L2611" s="30" cm="1">
        <f t="array" ref="L2611">_xlfn.IFS(
    AND(FACT_ORDERS[[#This Row],[DeliveryMehtod]]="shippment",FACT_ORDERS[[#This Row],[TotalAmount]]&gt;=200), 0,
    AND(FACT_ORDERS[[#This Row],[DeliveryMehtod]]="pickup"), 15,
    AND(FACT_ORDERS[[#This Row],[DeliveryMehtod]]="shippment",FACT_ORDERS[[#This Row],[TotalAmount]]&lt;200), 35
)</f>
        <v>15</v>
      </c>
      <c r="M2611" s="12" t="str" cm="1">
        <f t="array" ref="M2611">_xlfn.IFS(
    SUMIFS(FACT_ORDERS[TotalAmount], FACT_ORDERS[WD_CUSTOMERS],FACT_ORDERS[[#This Row],[WD_CUSTOMERS]])&gt;=15000, "VIP",
    SUMIFS(FACT_ORDERS[TotalAmount], FACT_ORDERS[WD_CUSTOMERS],FACT_ORDERS[[#This Row],[WD_CUSTOMERS]])&gt;=8000, "Premium",
    TRUE, "Regular"
)</f>
        <v>VIP</v>
      </c>
      <c r="N2611" s="32" cm="1">
        <f t="array" ref="N2611">_xlfn.IFS(
   FACT_ORDERS[[#This Row],[TypeOfClient]]="VIP", 0.2,
   FACT_ORDERS[[#This Row],[TypeOfClient]]="Premium", 0.1,
   TRUE, 0
)</f>
        <v>0.2</v>
      </c>
      <c r="O2611" s="31" cm="1">
        <f t="array" ref="O2611">_xlfn.IFS(
   FACT_ORDERS[[#This Row],[TotalAmount]]&gt;1500, 0.15,
   FACT_ORDERS[[#This Row],[TotalAmount]]&gt;1000, 0.1,
   FACT_ORDERS[[#This Row],[TotalAmount]]&gt;500, 0.05,
   TRUE, 0
)</f>
        <v>0.1</v>
      </c>
      <c r="P2611" s="28">
        <f xml:space="preserve"> FACT_ORDERS[[#This Row],[TotalAmount]] * (1 - (FACT_ORDERS[[#This Row],[ClientDiscount]] + FACT_ORDERS[[#This Row],[OrderDiscount]]) )</f>
        <v>735</v>
      </c>
      <c r="Q2611" s="28">
        <f>FACT_ORDERS[[#This Row],[TotalAmountWithDiscount]]+FACT_ORDERS[[#This Row],[DeliveryCost]]</f>
        <v>750</v>
      </c>
      <c r="R2611" s="35">
        <v>45386</v>
      </c>
      <c r="S2611" s="35" t="str">
        <f>IF(NETWORKDAYS(FACT_ORDERS[[#This Row],[Order-Date]], FACT_ORDERS[[#This Row],[ArrivalDate ]]) &gt; 10, "Late", "On Time")</f>
        <v>On Time</v>
      </c>
    </row>
    <row r="2612" spans="1:19" x14ac:dyDescent="0.3">
      <c r="A2612" s="12">
        <v>7610</v>
      </c>
      <c r="B2612" s="12">
        <v>284</v>
      </c>
      <c r="C2612" s="12">
        <v>10942</v>
      </c>
      <c r="D2612" s="12">
        <v>2611</v>
      </c>
      <c r="E2612" s="12" t="s">
        <v>243</v>
      </c>
      <c r="F2612" s="13">
        <v>45377</v>
      </c>
      <c r="G2612" s="26" t="s">
        <v>13054</v>
      </c>
      <c r="H2612" s="12">
        <v>35</v>
      </c>
      <c r="I2612" s="28">
        <f>VLOOKUP(B:B,DIM_PRODUCTS!A:F,5,FALSE)</f>
        <v>32</v>
      </c>
      <c r="J2612" s="28">
        <f>FACT_ORDERS[[#This Row],[ProductPrice]]*FACT_ORDERS[[#This Row],[Quantity]]</f>
        <v>1120</v>
      </c>
      <c r="K2612" s="12" t="str">
        <f>VLOOKUP(C:C,DIM_CUSTOMERS!A:G,7,FALSE)</f>
        <v>South Africa</v>
      </c>
      <c r="L2612" s="30" cm="1">
        <f t="array" ref="L2612">_xlfn.IFS(
    AND(FACT_ORDERS[[#This Row],[DeliveryMehtod]]="shippment",FACT_ORDERS[[#This Row],[TotalAmount]]&gt;=200), 0,
    AND(FACT_ORDERS[[#This Row],[DeliveryMehtod]]="pickup"), 15,
    AND(FACT_ORDERS[[#This Row],[DeliveryMehtod]]="shippment",FACT_ORDERS[[#This Row],[TotalAmount]]&lt;200), 35
)</f>
        <v>15</v>
      </c>
      <c r="M2612" s="12" t="str" cm="1">
        <f t="array" ref="M2612">_xlfn.IFS(
    SUMIFS(FACT_ORDERS[TotalAmount], FACT_ORDERS[WD_CUSTOMERS],FACT_ORDERS[[#This Row],[WD_CUSTOMERS]])&gt;=15000, "VIP",
    SUMIFS(FACT_ORDERS[TotalAmount], FACT_ORDERS[WD_CUSTOMERS],FACT_ORDERS[[#This Row],[WD_CUSTOMERS]])&gt;=8000, "Premium",
    TRUE, "Regular"
)</f>
        <v>VIP</v>
      </c>
      <c r="N2612" s="32" cm="1">
        <f t="array" ref="N2612">_xlfn.IFS(
   FACT_ORDERS[[#This Row],[TypeOfClient]]="VIP", 0.2,
   FACT_ORDERS[[#This Row],[TypeOfClient]]="Premium", 0.1,
   TRUE, 0
)</f>
        <v>0.2</v>
      </c>
      <c r="O2612" s="31" cm="1">
        <f t="array" ref="O2612">_xlfn.IFS(
   FACT_ORDERS[[#This Row],[TotalAmount]]&gt;1500, 0.15,
   FACT_ORDERS[[#This Row],[TotalAmount]]&gt;1000, 0.1,
   FACT_ORDERS[[#This Row],[TotalAmount]]&gt;500, 0.05,
   TRUE, 0
)</f>
        <v>0.1</v>
      </c>
      <c r="P2612" s="28">
        <f xml:space="preserve"> FACT_ORDERS[[#This Row],[TotalAmount]] * (1 - (FACT_ORDERS[[#This Row],[ClientDiscount]] + FACT_ORDERS[[#This Row],[OrderDiscount]]) )</f>
        <v>784</v>
      </c>
      <c r="Q2612" s="28">
        <f>FACT_ORDERS[[#This Row],[TotalAmountWithDiscount]]+FACT_ORDERS[[#This Row],[DeliveryCost]]</f>
        <v>799</v>
      </c>
      <c r="R2612" s="35">
        <v>45388</v>
      </c>
      <c r="S2612" s="35" t="str">
        <f>IF(NETWORKDAYS(FACT_ORDERS[[#This Row],[Order-Date]], FACT_ORDERS[[#This Row],[ArrivalDate ]]) &gt; 10, "Late", "On Time")</f>
        <v>On Time</v>
      </c>
    </row>
    <row r="2613" spans="1:19" x14ac:dyDescent="0.3">
      <c r="A2613" s="12">
        <v>7611</v>
      </c>
      <c r="B2613" s="12">
        <v>265</v>
      </c>
      <c r="C2613" s="12">
        <v>10942</v>
      </c>
      <c r="D2613" s="12">
        <v>2612</v>
      </c>
      <c r="E2613" s="12" t="s">
        <v>243</v>
      </c>
      <c r="F2613" s="13">
        <v>45239</v>
      </c>
      <c r="G2613" s="26" t="s">
        <v>11954</v>
      </c>
      <c r="H2613" s="12">
        <v>13</v>
      </c>
      <c r="I2613" s="28">
        <f>VLOOKUP(B:B,DIM_PRODUCTS!A:F,5,FALSE)</f>
        <v>13</v>
      </c>
      <c r="J2613" s="28">
        <f>FACT_ORDERS[[#This Row],[ProductPrice]]*FACT_ORDERS[[#This Row],[Quantity]]</f>
        <v>169</v>
      </c>
      <c r="K2613" s="12" t="str">
        <f>VLOOKUP(C:C,DIM_CUSTOMERS!A:G,7,FALSE)</f>
        <v>South Africa</v>
      </c>
      <c r="L2613" s="30" cm="1">
        <f t="array" ref="L2613">_xlfn.IFS(
    AND(FACT_ORDERS[[#This Row],[DeliveryMehtod]]="shippment",FACT_ORDERS[[#This Row],[TotalAmount]]&gt;=200), 0,
    AND(FACT_ORDERS[[#This Row],[DeliveryMehtod]]="pickup"), 15,
    AND(FACT_ORDERS[[#This Row],[DeliveryMehtod]]="shippment",FACT_ORDERS[[#This Row],[TotalAmount]]&lt;200), 35
)</f>
        <v>15</v>
      </c>
      <c r="M2613" s="12" t="str" cm="1">
        <f t="array" ref="M2613">_xlfn.IFS(
    SUMIFS(FACT_ORDERS[TotalAmount], FACT_ORDERS[WD_CUSTOMERS],FACT_ORDERS[[#This Row],[WD_CUSTOMERS]])&gt;=15000, "VIP",
    SUMIFS(FACT_ORDERS[TotalAmount], FACT_ORDERS[WD_CUSTOMERS],FACT_ORDERS[[#This Row],[WD_CUSTOMERS]])&gt;=8000, "Premium",
    TRUE, "Regular"
)</f>
        <v>VIP</v>
      </c>
      <c r="N2613" s="32" cm="1">
        <f t="array" ref="N2613">_xlfn.IFS(
   FACT_ORDERS[[#This Row],[TypeOfClient]]="VIP", 0.2,
   FACT_ORDERS[[#This Row],[TypeOfClient]]="Premium", 0.1,
   TRUE, 0
)</f>
        <v>0.2</v>
      </c>
      <c r="O2613" s="31" cm="1">
        <f t="array" ref="O2613">_xlfn.IFS(
   FACT_ORDERS[[#This Row],[TotalAmount]]&gt;1500, 0.15,
   FACT_ORDERS[[#This Row],[TotalAmount]]&gt;1000, 0.1,
   FACT_ORDERS[[#This Row],[TotalAmount]]&gt;500, 0.05,
   TRUE, 0
)</f>
        <v>0</v>
      </c>
      <c r="P2613" s="28">
        <f xml:space="preserve"> FACT_ORDERS[[#This Row],[TotalAmount]] * (1 - (FACT_ORDERS[[#This Row],[ClientDiscount]] + FACT_ORDERS[[#This Row],[OrderDiscount]]) )</f>
        <v>135.20000000000002</v>
      </c>
      <c r="Q2613" s="28">
        <f>FACT_ORDERS[[#This Row],[TotalAmountWithDiscount]]+FACT_ORDERS[[#This Row],[DeliveryCost]]</f>
        <v>150.20000000000002</v>
      </c>
      <c r="R2613" s="35">
        <v>45247</v>
      </c>
      <c r="S2613" s="35" t="str">
        <f>IF(NETWORKDAYS(FACT_ORDERS[[#This Row],[Order-Date]], FACT_ORDERS[[#This Row],[ArrivalDate ]]) &gt; 10, "Late", "On Time")</f>
        <v>On Time</v>
      </c>
    </row>
    <row r="2614" spans="1:19" x14ac:dyDescent="0.3">
      <c r="A2614" s="12">
        <v>7612</v>
      </c>
      <c r="B2614" s="12">
        <v>220</v>
      </c>
      <c r="C2614" s="12">
        <v>10942</v>
      </c>
      <c r="D2614" s="12">
        <v>2613</v>
      </c>
      <c r="E2614" s="12" t="s">
        <v>243</v>
      </c>
      <c r="F2614" s="13">
        <v>45239</v>
      </c>
      <c r="G2614" s="26" t="s">
        <v>13055</v>
      </c>
      <c r="H2614" s="12">
        <v>27</v>
      </c>
      <c r="I2614" s="28">
        <f>VLOOKUP(B:B,DIM_PRODUCTS!A:F,5,FALSE)</f>
        <v>30</v>
      </c>
      <c r="J2614" s="28">
        <f>FACT_ORDERS[[#This Row],[ProductPrice]]*FACT_ORDERS[[#This Row],[Quantity]]</f>
        <v>810</v>
      </c>
      <c r="K2614" s="12" t="str">
        <f>VLOOKUP(C:C,DIM_CUSTOMERS!A:G,7,FALSE)</f>
        <v>South Africa</v>
      </c>
      <c r="L2614" s="30" cm="1">
        <f t="array" ref="L2614">_xlfn.IFS(
    AND(FACT_ORDERS[[#This Row],[DeliveryMehtod]]="shippment",FACT_ORDERS[[#This Row],[TotalAmount]]&gt;=200), 0,
    AND(FACT_ORDERS[[#This Row],[DeliveryMehtod]]="pickup"), 15,
    AND(FACT_ORDERS[[#This Row],[DeliveryMehtod]]="shippment",FACT_ORDERS[[#This Row],[TotalAmount]]&lt;200), 35
)</f>
        <v>15</v>
      </c>
      <c r="M2614" s="12" t="str" cm="1">
        <f t="array" ref="M2614">_xlfn.IFS(
    SUMIFS(FACT_ORDERS[TotalAmount], FACT_ORDERS[WD_CUSTOMERS],FACT_ORDERS[[#This Row],[WD_CUSTOMERS]])&gt;=15000, "VIP",
    SUMIFS(FACT_ORDERS[TotalAmount], FACT_ORDERS[WD_CUSTOMERS],FACT_ORDERS[[#This Row],[WD_CUSTOMERS]])&gt;=8000, "Premium",
    TRUE, "Regular"
)</f>
        <v>VIP</v>
      </c>
      <c r="N2614" s="32" cm="1">
        <f t="array" ref="N2614">_xlfn.IFS(
   FACT_ORDERS[[#This Row],[TypeOfClient]]="VIP", 0.2,
   FACT_ORDERS[[#This Row],[TypeOfClient]]="Premium", 0.1,
   TRUE, 0
)</f>
        <v>0.2</v>
      </c>
      <c r="O2614" s="31" cm="1">
        <f t="array" ref="O2614">_xlfn.IFS(
   FACT_ORDERS[[#This Row],[TotalAmount]]&gt;1500, 0.15,
   FACT_ORDERS[[#This Row],[TotalAmount]]&gt;1000, 0.1,
   FACT_ORDERS[[#This Row],[TotalAmount]]&gt;500, 0.05,
   TRUE, 0
)</f>
        <v>0.05</v>
      </c>
      <c r="P2614" s="28">
        <f xml:space="preserve"> FACT_ORDERS[[#This Row],[TotalAmount]] * (1 - (FACT_ORDERS[[#This Row],[ClientDiscount]] + FACT_ORDERS[[#This Row],[OrderDiscount]]) )</f>
        <v>607.5</v>
      </c>
      <c r="Q2614" s="28">
        <f>FACT_ORDERS[[#This Row],[TotalAmountWithDiscount]]+FACT_ORDERS[[#This Row],[DeliveryCost]]</f>
        <v>622.5</v>
      </c>
      <c r="R2614" s="35">
        <v>45259</v>
      </c>
      <c r="S2614" s="35" t="str">
        <f>IF(NETWORKDAYS(FACT_ORDERS[[#This Row],[Order-Date]], FACT_ORDERS[[#This Row],[ArrivalDate ]]) &gt; 10, "Late", "On Time")</f>
        <v>Late</v>
      </c>
    </row>
    <row r="2615" spans="1:19" x14ac:dyDescent="0.3">
      <c r="A2615" s="12">
        <v>7613</v>
      </c>
      <c r="B2615" s="12">
        <v>244</v>
      </c>
      <c r="C2615" s="12">
        <v>10942</v>
      </c>
      <c r="D2615" s="12">
        <v>2614</v>
      </c>
      <c r="E2615" s="12" t="s">
        <v>244</v>
      </c>
      <c r="F2615" s="13">
        <v>45239</v>
      </c>
      <c r="G2615" s="26" t="s">
        <v>13056</v>
      </c>
      <c r="H2615" s="12">
        <v>44</v>
      </c>
      <c r="I2615" s="28">
        <f>VLOOKUP(B:B,DIM_PRODUCTS!A:F,5,FALSE)</f>
        <v>25</v>
      </c>
      <c r="J2615" s="28">
        <f>FACT_ORDERS[[#This Row],[ProductPrice]]*FACT_ORDERS[[#This Row],[Quantity]]</f>
        <v>1100</v>
      </c>
      <c r="K2615" s="12" t="str">
        <f>VLOOKUP(C:C,DIM_CUSTOMERS!A:G,7,FALSE)</f>
        <v>South Africa</v>
      </c>
      <c r="L2615" s="30" cm="1">
        <f t="array" ref="L2615">_xlfn.IFS(
    AND(FACT_ORDERS[[#This Row],[DeliveryMehtod]]="shippment",FACT_ORDERS[[#This Row],[TotalAmount]]&gt;=200), 0,
    AND(FACT_ORDERS[[#This Row],[DeliveryMehtod]]="pickup"), 15,
    AND(FACT_ORDERS[[#This Row],[DeliveryMehtod]]="shippment",FACT_ORDERS[[#This Row],[TotalAmount]]&lt;200), 35
)</f>
        <v>0</v>
      </c>
      <c r="M2615" s="12" t="str" cm="1">
        <f t="array" ref="M2615">_xlfn.IFS(
    SUMIFS(FACT_ORDERS[TotalAmount], FACT_ORDERS[WD_CUSTOMERS],FACT_ORDERS[[#This Row],[WD_CUSTOMERS]])&gt;=15000, "VIP",
    SUMIFS(FACT_ORDERS[TotalAmount], FACT_ORDERS[WD_CUSTOMERS],FACT_ORDERS[[#This Row],[WD_CUSTOMERS]])&gt;=8000, "Premium",
    TRUE, "Regular"
)</f>
        <v>VIP</v>
      </c>
      <c r="N2615" s="32" cm="1">
        <f t="array" ref="N2615">_xlfn.IFS(
   FACT_ORDERS[[#This Row],[TypeOfClient]]="VIP", 0.2,
   FACT_ORDERS[[#This Row],[TypeOfClient]]="Premium", 0.1,
   TRUE, 0
)</f>
        <v>0.2</v>
      </c>
      <c r="O2615" s="31" cm="1">
        <f t="array" ref="O2615">_xlfn.IFS(
   FACT_ORDERS[[#This Row],[TotalAmount]]&gt;1500, 0.15,
   FACT_ORDERS[[#This Row],[TotalAmount]]&gt;1000, 0.1,
   FACT_ORDERS[[#This Row],[TotalAmount]]&gt;500, 0.05,
   TRUE, 0
)</f>
        <v>0.1</v>
      </c>
      <c r="P2615" s="28">
        <f xml:space="preserve"> FACT_ORDERS[[#This Row],[TotalAmount]] * (1 - (FACT_ORDERS[[#This Row],[ClientDiscount]] + FACT_ORDERS[[#This Row],[OrderDiscount]]) )</f>
        <v>770</v>
      </c>
      <c r="Q2615" s="28">
        <f>FACT_ORDERS[[#This Row],[TotalAmountWithDiscount]]+FACT_ORDERS[[#This Row],[DeliveryCost]]</f>
        <v>770</v>
      </c>
      <c r="R2615" s="35">
        <v>45251</v>
      </c>
      <c r="S2615" s="35" t="str">
        <f>IF(NETWORKDAYS(FACT_ORDERS[[#This Row],[Order-Date]], FACT_ORDERS[[#This Row],[ArrivalDate ]]) &gt; 10, "Late", "On Time")</f>
        <v>On Time</v>
      </c>
    </row>
    <row r="2616" spans="1:19" x14ac:dyDescent="0.3">
      <c r="A2616" s="12">
        <v>7614</v>
      </c>
      <c r="B2616" s="12">
        <v>284</v>
      </c>
      <c r="C2616" s="12">
        <v>10942</v>
      </c>
      <c r="D2616" s="12">
        <v>2615</v>
      </c>
      <c r="E2616" s="12" t="s">
        <v>244</v>
      </c>
      <c r="F2616" s="13">
        <v>45239</v>
      </c>
      <c r="G2616" s="26" t="s">
        <v>13057</v>
      </c>
      <c r="H2616" s="12">
        <v>44</v>
      </c>
      <c r="I2616" s="28">
        <f>VLOOKUP(B:B,DIM_PRODUCTS!A:F,5,FALSE)</f>
        <v>32</v>
      </c>
      <c r="J2616" s="28">
        <f>FACT_ORDERS[[#This Row],[ProductPrice]]*FACT_ORDERS[[#This Row],[Quantity]]</f>
        <v>1408</v>
      </c>
      <c r="K2616" s="12" t="str">
        <f>VLOOKUP(C:C,DIM_CUSTOMERS!A:G,7,FALSE)</f>
        <v>South Africa</v>
      </c>
      <c r="L2616" s="30" cm="1">
        <f t="array" ref="L2616">_xlfn.IFS(
    AND(FACT_ORDERS[[#This Row],[DeliveryMehtod]]="shippment",FACT_ORDERS[[#This Row],[TotalAmount]]&gt;=200), 0,
    AND(FACT_ORDERS[[#This Row],[DeliveryMehtod]]="pickup"), 15,
    AND(FACT_ORDERS[[#This Row],[DeliveryMehtod]]="shippment",FACT_ORDERS[[#This Row],[TotalAmount]]&lt;200), 35
)</f>
        <v>0</v>
      </c>
      <c r="M2616" s="12" t="str" cm="1">
        <f t="array" ref="M2616">_xlfn.IFS(
    SUMIFS(FACT_ORDERS[TotalAmount], FACT_ORDERS[WD_CUSTOMERS],FACT_ORDERS[[#This Row],[WD_CUSTOMERS]])&gt;=15000, "VIP",
    SUMIFS(FACT_ORDERS[TotalAmount], FACT_ORDERS[WD_CUSTOMERS],FACT_ORDERS[[#This Row],[WD_CUSTOMERS]])&gt;=8000, "Premium",
    TRUE, "Regular"
)</f>
        <v>VIP</v>
      </c>
      <c r="N2616" s="32" cm="1">
        <f t="array" ref="N2616">_xlfn.IFS(
   FACT_ORDERS[[#This Row],[TypeOfClient]]="VIP", 0.2,
   FACT_ORDERS[[#This Row],[TypeOfClient]]="Premium", 0.1,
   TRUE, 0
)</f>
        <v>0.2</v>
      </c>
      <c r="O2616" s="31" cm="1">
        <f t="array" ref="O2616">_xlfn.IFS(
   FACT_ORDERS[[#This Row],[TotalAmount]]&gt;1500, 0.15,
   FACT_ORDERS[[#This Row],[TotalAmount]]&gt;1000, 0.1,
   FACT_ORDERS[[#This Row],[TotalAmount]]&gt;500, 0.05,
   TRUE, 0
)</f>
        <v>0.1</v>
      </c>
      <c r="P2616" s="28">
        <f xml:space="preserve"> FACT_ORDERS[[#This Row],[TotalAmount]] * (1 - (FACT_ORDERS[[#This Row],[ClientDiscount]] + FACT_ORDERS[[#This Row],[OrderDiscount]]) )</f>
        <v>985.59999999999991</v>
      </c>
      <c r="Q2616" s="28">
        <f>FACT_ORDERS[[#This Row],[TotalAmountWithDiscount]]+FACT_ORDERS[[#This Row],[DeliveryCost]]</f>
        <v>985.59999999999991</v>
      </c>
      <c r="R2616" s="35">
        <v>45247</v>
      </c>
      <c r="S2616" s="35" t="str">
        <f>IF(NETWORKDAYS(FACT_ORDERS[[#This Row],[Order-Date]], FACT_ORDERS[[#This Row],[ArrivalDate ]]) &gt; 10, "Late", "On Time")</f>
        <v>On Time</v>
      </c>
    </row>
    <row r="2617" spans="1:19" x14ac:dyDescent="0.3">
      <c r="A2617" s="12">
        <v>7615</v>
      </c>
      <c r="B2617" s="12">
        <v>265</v>
      </c>
      <c r="C2617" s="12">
        <v>10942</v>
      </c>
      <c r="D2617" s="12">
        <v>2616</v>
      </c>
      <c r="E2617" s="12" t="s">
        <v>244</v>
      </c>
      <c r="F2617" s="13">
        <v>45342</v>
      </c>
      <c r="G2617" s="26" t="s">
        <v>13058</v>
      </c>
      <c r="H2617" s="12">
        <v>18</v>
      </c>
      <c r="I2617" s="28">
        <f>VLOOKUP(B:B,DIM_PRODUCTS!A:F,5,FALSE)</f>
        <v>13</v>
      </c>
      <c r="J2617" s="28">
        <f>FACT_ORDERS[[#This Row],[ProductPrice]]*FACT_ORDERS[[#This Row],[Quantity]]</f>
        <v>234</v>
      </c>
      <c r="K2617" s="12" t="str">
        <f>VLOOKUP(C:C,DIM_CUSTOMERS!A:G,7,FALSE)</f>
        <v>South Africa</v>
      </c>
      <c r="L2617" s="30" cm="1">
        <f t="array" ref="L2617">_xlfn.IFS(
    AND(FACT_ORDERS[[#This Row],[DeliveryMehtod]]="shippment",FACT_ORDERS[[#This Row],[TotalAmount]]&gt;=200), 0,
    AND(FACT_ORDERS[[#This Row],[DeliveryMehtod]]="pickup"), 15,
    AND(FACT_ORDERS[[#This Row],[DeliveryMehtod]]="shippment",FACT_ORDERS[[#This Row],[TotalAmount]]&lt;200), 35
)</f>
        <v>0</v>
      </c>
      <c r="M2617" s="12" t="str" cm="1">
        <f t="array" ref="M2617">_xlfn.IFS(
    SUMIFS(FACT_ORDERS[TotalAmount], FACT_ORDERS[WD_CUSTOMERS],FACT_ORDERS[[#This Row],[WD_CUSTOMERS]])&gt;=15000, "VIP",
    SUMIFS(FACT_ORDERS[TotalAmount], FACT_ORDERS[WD_CUSTOMERS],FACT_ORDERS[[#This Row],[WD_CUSTOMERS]])&gt;=8000, "Premium",
    TRUE, "Regular"
)</f>
        <v>VIP</v>
      </c>
      <c r="N2617" s="32" cm="1">
        <f t="array" ref="N2617">_xlfn.IFS(
   FACT_ORDERS[[#This Row],[TypeOfClient]]="VIP", 0.2,
   FACT_ORDERS[[#This Row],[TypeOfClient]]="Premium", 0.1,
   TRUE, 0
)</f>
        <v>0.2</v>
      </c>
      <c r="O2617" s="31" cm="1">
        <f t="array" ref="O2617">_xlfn.IFS(
   FACT_ORDERS[[#This Row],[TotalAmount]]&gt;1500, 0.15,
   FACT_ORDERS[[#This Row],[TotalAmount]]&gt;1000, 0.1,
   FACT_ORDERS[[#This Row],[TotalAmount]]&gt;500, 0.05,
   TRUE, 0
)</f>
        <v>0</v>
      </c>
      <c r="P2617" s="28">
        <f xml:space="preserve"> FACT_ORDERS[[#This Row],[TotalAmount]] * (1 - (FACT_ORDERS[[#This Row],[ClientDiscount]] + FACT_ORDERS[[#This Row],[OrderDiscount]]) )</f>
        <v>187.20000000000002</v>
      </c>
      <c r="Q2617" s="28">
        <f>FACT_ORDERS[[#This Row],[TotalAmountWithDiscount]]+FACT_ORDERS[[#This Row],[DeliveryCost]]</f>
        <v>187.20000000000002</v>
      </c>
      <c r="R2617" s="35">
        <v>45356</v>
      </c>
      <c r="S2617" s="35" t="str">
        <f>IF(NETWORKDAYS(FACT_ORDERS[[#This Row],[Order-Date]], FACT_ORDERS[[#This Row],[ArrivalDate ]]) &gt; 10, "Late", "On Time")</f>
        <v>Late</v>
      </c>
    </row>
    <row r="2618" spans="1:19" x14ac:dyDescent="0.3">
      <c r="A2618" s="12">
        <v>7616</v>
      </c>
      <c r="B2618" s="12">
        <v>220</v>
      </c>
      <c r="C2618" s="12">
        <v>10942</v>
      </c>
      <c r="D2618" s="12">
        <v>2617</v>
      </c>
      <c r="E2618" s="12" t="s">
        <v>244</v>
      </c>
      <c r="F2618" s="13">
        <v>45342</v>
      </c>
      <c r="G2618" s="26" t="s">
        <v>13059</v>
      </c>
      <c r="H2618" s="12">
        <v>31</v>
      </c>
      <c r="I2618" s="28">
        <f>VLOOKUP(B:B,DIM_PRODUCTS!A:F,5,FALSE)</f>
        <v>30</v>
      </c>
      <c r="J2618" s="28">
        <f>FACT_ORDERS[[#This Row],[ProductPrice]]*FACT_ORDERS[[#This Row],[Quantity]]</f>
        <v>930</v>
      </c>
      <c r="K2618" s="12" t="str">
        <f>VLOOKUP(C:C,DIM_CUSTOMERS!A:G,7,FALSE)</f>
        <v>South Africa</v>
      </c>
      <c r="L2618" s="30" cm="1">
        <f t="array" ref="L2618">_xlfn.IFS(
    AND(FACT_ORDERS[[#This Row],[DeliveryMehtod]]="shippment",FACT_ORDERS[[#This Row],[TotalAmount]]&gt;=200), 0,
    AND(FACT_ORDERS[[#This Row],[DeliveryMehtod]]="pickup"), 15,
    AND(FACT_ORDERS[[#This Row],[DeliveryMehtod]]="shippment",FACT_ORDERS[[#This Row],[TotalAmount]]&lt;200), 35
)</f>
        <v>0</v>
      </c>
      <c r="M2618" s="12" t="str" cm="1">
        <f t="array" ref="M2618">_xlfn.IFS(
    SUMIFS(FACT_ORDERS[TotalAmount], FACT_ORDERS[WD_CUSTOMERS],FACT_ORDERS[[#This Row],[WD_CUSTOMERS]])&gt;=15000, "VIP",
    SUMIFS(FACT_ORDERS[TotalAmount], FACT_ORDERS[WD_CUSTOMERS],FACT_ORDERS[[#This Row],[WD_CUSTOMERS]])&gt;=8000, "Premium",
    TRUE, "Regular"
)</f>
        <v>VIP</v>
      </c>
      <c r="N2618" s="32" cm="1">
        <f t="array" ref="N2618">_xlfn.IFS(
   FACT_ORDERS[[#This Row],[TypeOfClient]]="VIP", 0.2,
   FACT_ORDERS[[#This Row],[TypeOfClient]]="Premium", 0.1,
   TRUE, 0
)</f>
        <v>0.2</v>
      </c>
      <c r="O2618" s="31" cm="1">
        <f t="array" ref="O2618">_xlfn.IFS(
   FACT_ORDERS[[#This Row],[TotalAmount]]&gt;1500, 0.15,
   FACT_ORDERS[[#This Row],[TotalAmount]]&gt;1000, 0.1,
   FACT_ORDERS[[#This Row],[TotalAmount]]&gt;500, 0.05,
   TRUE, 0
)</f>
        <v>0.05</v>
      </c>
      <c r="P2618" s="28">
        <f xml:space="preserve"> FACT_ORDERS[[#This Row],[TotalAmount]] * (1 - (FACT_ORDERS[[#This Row],[ClientDiscount]] + FACT_ORDERS[[#This Row],[OrderDiscount]]) )</f>
        <v>697.5</v>
      </c>
      <c r="Q2618" s="28">
        <f>FACT_ORDERS[[#This Row],[TotalAmountWithDiscount]]+FACT_ORDERS[[#This Row],[DeliveryCost]]</f>
        <v>697.5</v>
      </c>
      <c r="R2618" s="35">
        <v>45361</v>
      </c>
      <c r="S2618" s="35" t="str">
        <f>IF(NETWORKDAYS(FACT_ORDERS[[#This Row],[Order-Date]], FACT_ORDERS[[#This Row],[ArrivalDate ]]) &gt; 10, "Late", "On Time")</f>
        <v>Late</v>
      </c>
    </row>
    <row r="2619" spans="1:19" x14ac:dyDescent="0.3">
      <c r="A2619" s="12">
        <v>7617</v>
      </c>
      <c r="B2619" s="12">
        <v>244</v>
      </c>
      <c r="C2619" s="12">
        <v>10942</v>
      </c>
      <c r="D2619" s="12">
        <v>2618</v>
      </c>
      <c r="E2619" s="12" t="s">
        <v>244</v>
      </c>
      <c r="F2619" s="13">
        <v>45342</v>
      </c>
      <c r="G2619" s="26" t="s">
        <v>13060</v>
      </c>
      <c r="H2619" s="12">
        <v>40</v>
      </c>
      <c r="I2619" s="28">
        <f>VLOOKUP(B:B,DIM_PRODUCTS!A:F,5,FALSE)</f>
        <v>25</v>
      </c>
      <c r="J2619" s="28">
        <f>FACT_ORDERS[[#This Row],[ProductPrice]]*FACT_ORDERS[[#This Row],[Quantity]]</f>
        <v>1000</v>
      </c>
      <c r="K2619" s="12" t="str">
        <f>VLOOKUP(C:C,DIM_CUSTOMERS!A:G,7,FALSE)</f>
        <v>South Africa</v>
      </c>
      <c r="L2619" s="30" cm="1">
        <f t="array" ref="L2619">_xlfn.IFS(
    AND(FACT_ORDERS[[#This Row],[DeliveryMehtod]]="shippment",FACT_ORDERS[[#This Row],[TotalAmount]]&gt;=200), 0,
    AND(FACT_ORDERS[[#This Row],[DeliveryMehtod]]="pickup"), 15,
    AND(FACT_ORDERS[[#This Row],[DeliveryMehtod]]="shippment",FACT_ORDERS[[#This Row],[TotalAmount]]&lt;200), 35
)</f>
        <v>0</v>
      </c>
      <c r="M2619" s="12" t="str" cm="1">
        <f t="array" ref="M2619">_xlfn.IFS(
    SUMIFS(FACT_ORDERS[TotalAmount], FACT_ORDERS[WD_CUSTOMERS],FACT_ORDERS[[#This Row],[WD_CUSTOMERS]])&gt;=15000, "VIP",
    SUMIFS(FACT_ORDERS[TotalAmount], FACT_ORDERS[WD_CUSTOMERS],FACT_ORDERS[[#This Row],[WD_CUSTOMERS]])&gt;=8000, "Premium",
    TRUE, "Regular"
)</f>
        <v>VIP</v>
      </c>
      <c r="N2619" s="32" cm="1">
        <f t="array" ref="N2619">_xlfn.IFS(
   FACT_ORDERS[[#This Row],[TypeOfClient]]="VIP", 0.2,
   FACT_ORDERS[[#This Row],[TypeOfClient]]="Premium", 0.1,
   TRUE, 0
)</f>
        <v>0.2</v>
      </c>
      <c r="O2619" s="31" cm="1">
        <f t="array" ref="O2619">_xlfn.IFS(
   FACT_ORDERS[[#This Row],[TotalAmount]]&gt;1500, 0.15,
   FACT_ORDERS[[#This Row],[TotalAmount]]&gt;1000, 0.1,
   FACT_ORDERS[[#This Row],[TotalAmount]]&gt;500, 0.05,
   TRUE, 0
)</f>
        <v>0.05</v>
      </c>
      <c r="P2619" s="28">
        <f xml:space="preserve"> FACT_ORDERS[[#This Row],[TotalAmount]] * (1 - (FACT_ORDERS[[#This Row],[ClientDiscount]] + FACT_ORDERS[[#This Row],[OrderDiscount]]) )</f>
        <v>750</v>
      </c>
      <c r="Q2619" s="28">
        <f>FACT_ORDERS[[#This Row],[TotalAmountWithDiscount]]+FACT_ORDERS[[#This Row],[DeliveryCost]]</f>
        <v>750</v>
      </c>
      <c r="R2619" s="35">
        <v>45351</v>
      </c>
      <c r="S2619" s="35" t="str">
        <f>IF(NETWORKDAYS(FACT_ORDERS[[#This Row],[Order-Date]], FACT_ORDERS[[#This Row],[ArrivalDate ]]) &gt; 10, "Late", "On Time")</f>
        <v>On Time</v>
      </c>
    </row>
    <row r="2620" spans="1:19" x14ac:dyDescent="0.3">
      <c r="A2620" s="12">
        <v>7618</v>
      </c>
      <c r="B2620" s="12">
        <v>284</v>
      </c>
      <c r="C2620" s="12">
        <v>10942</v>
      </c>
      <c r="D2620" s="12">
        <v>2619</v>
      </c>
      <c r="E2620" s="12" t="s">
        <v>243</v>
      </c>
      <c r="F2620" s="13">
        <v>45342</v>
      </c>
      <c r="G2620" s="26" t="s">
        <v>13061</v>
      </c>
      <c r="H2620" s="12">
        <v>40</v>
      </c>
      <c r="I2620" s="28">
        <f>VLOOKUP(B:B,DIM_PRODUCTS!A:F,5,FALSE)</f>
        <v>32</v>
      </c>
      <c r="J2620" s="28">
        <f>FACT_ORDERS[[#This Row],[ProductPrice]]*FACT_ORDERS[[#This Row],[Quantity]]</f>
        <v>1280</v>
      </c>
      <c r="K2620" s="12" t="str">
        <f>VLOOKUP(C:C,DIM_CUSTOMERS!A:G,7,FALSE)</f>
        <v>South Africa</v>
      </c>
      <c r="L2620" s="30" cm="1">
        <f t="array" ref="L2620">_xlfn.IFS(
    AND(FACT_ORDERS[[#This Row],[DeliveryMehtod]]="shippment",FACT_ORDERS[[#This Row],[TotalAmount]]&gt;=200), 0,
    AND(FACT_ORDERS[[#This Row],[DeliveryMehtod]]="pickup"), 15,
    AND(FACT_ORDERS[[#This Row],[DeliveryMehtod]]="shippment",FACT_ORDERS[[#This Row],[TotalAmount]]&lt;200), 35
)</f>
        <v>15</v>
      </c>
      <c r="M2620" s="12" t="str" cm="1">
        <f t="array" ref="M2620">_xlfn.IFS(
    SUMIFS(FACT_ORDERS[TotalAmount], FACT_ORDERS[WD_CUSTOMERS],FACT_ORDERS[[#This Row],[WD_CUSTOMERS]])&gt;=15000, "VIP",
    SUMIFS(FACT_ORDERS[TotalAmount], FACT_ORDERS[WD_CUSTOMERS],FACT_ORDERS[[#This Row],[WD_CUSTOMERS]])&gt;=8000, "Premium",
    TRUE, "Regular"
)</f>
        <v>VIP</v>
      </c>
      <c r="N2620" s="32" cm="1">
        <f t="array" ref="N2620">_xlfn.IFS(
   FACT_ORDERS[[#This Row],[TypeOfClient]]="VIP", 0.2,
   FACT_ORDERS[[#This Row],[TypeOfClient]]="Premium", 0.1,
   TRUE, 0
)</f>
        <v>0.2</v>
      </c>
      <c r="O2620" s="31" cm="1">
        <f t="array" ref="O2620">_xlfn.IFS(
   FACT_ORDERS[[#This Row],[TotalAmount]]&gt;1500, 0.15,
   FACT_ORDERS[[#This Row],[TotalAmount]]&gt;1000, 0.1,
   FACT_ORDERS[[#This Row],[TotalAmount]]&gt;500, 0.05,
   TRUE, 0
)</f>
        <v>0.1</v>
      </c>
      <c r="P2620" s="28">
        <f xml:space="preserve"> FACT_ORDERS[[#This Row],[TotalAmount]] * (1 - (FACT_ORDERS[[#This Row],[ClientDiscount]] + FACT_ORDERS[[#This Row],[OrderDiscount]]) )</f>
        <v>896</v>
      </c>
      <c r="Q2620" s="28">
        <f>FACT_ORDERS[[#This Row],[TotalAmountWithDiscount]]+FACT_ORDERS[[#This Row],[DeliveryCost]]</f>
        <v>911</v>
      </c>
      <c r="R2620" s="35">
        <v>45352</v>
      </c>
      <c r="S2620" s="35" t="str">
        <f>IF(NETWORKDAYS(FACT_ORDERS[[#This Row],[Order-Date]], FACT_ORDERS[[#This Row],[ArrivalDate ]]) &gt; 10, "Late", "On Time")</f>
        <v>On Time</v>
      </c>
    </row>
    <row r="2621" spans="1:19" x14ac:dyDescent="0.3">
      <c r="A2621" s="12">
        <v>7619</v>
      </c>
      <c r="B2621" s="12">
        <v>265</v>
      </c>
      <c r="C2621" s="12">
        <v>10942</v>
      </c>
      <c r="D2621" s="12">
        <v>2620</v>
      </c>
      <c r="E2621" s="12" t="s">
        <v>244</v>
      </c>
      <c r="F2621" s="13">
        <v>45485</v>
      </c>
      <c r="G2621" s="26" t="s">
        <v>3597</v>
      </c>
      <c r="H2621" s="12">
        <v>14</v>
      </c>
      <c r="I2621" s="28">
        <f>VLOOKUP(B:B,DIM_PRODUCTS!A:F,5,FALSE)</f>
        <v>13</v>
      </c>
      <c r="J2621" s="28">
        <f>FACT_ORDERS[[#This Row],[ProductPrice]]*FACT_ORDERS[[#This Row],[Quantity]]</f>
        <v>182</v>
      </c>
      <c r="K2621" s="12" t="str">
        <f>VLOOKUP(C:C,DIM_CUSTOMERS!A:G,7,FALSE)</f>
        <v>South Africa</v>
      </c>
      <c r="L2621" s="30" cm="1">
        <f t="array" ref="L2621">_xlfn.IFS(
    AND(FACT_ORDERS[[#This Row],[DeliveryMehtod]]="shippment",FACT_ORDERS[[#This Row],[TotalAmount]]&gt;=200), 0,
    AND(FACT_ORDERS[[#This Row],[DeliveryMehtod]]="pickup"), 15,
    AND(FACT_ORDERS[[#This Row],[DeliveryMehtod]]="shippment",FACT_ORDERS[[#This Row],[TotalAmount]]&lt;200), 35
)</f>
        <v>35</v>
      </c>
      <c r="M2621" s="12" t="str" cm="1">
        <f t="array" ref="M2621">_xlfn.IFS(
    SUMIFS(FACT_ORDERS[TotalAmount], FACT_ORDERS[WD_CUSTOMERS],FACT_ORDERS[[#This Row],[WD_CUSTOMERS]])&gt;=15000, "VIP",
    SUMIFS(FACT_ORDERS[TotalAmount], FACT_ORDERS[WD_CUSTOMERS],FACT_ORDERS[[#This Row],[WD_CUSTOMERS]])&gt;=8000, "Premium",
    TRUE, "Regular"
)</f>
        <v>VIP</v>
      </c>
      <c r="N2621" s="32" cm="1">
        <f t="array" ref="N2621">_xlfn.IFS(
   FACT_ORDERS[[#This Row],[TypeOfClient]]="VIP", 0.2,
   FACT_ORDERS[[#This Row],[TypeOfClient]]="Premium", 0.1,
   TRUE, 0
)</f>
        <v>0.2</v>
      </c>
      <c r="O2621" s="31" cm="1">
        <f t="array" ref="O2621">_xlfn.IFS(
   FACT_ORDERS[[#This Row],[TotalAmount]]&gt;1500, 0.15,
   FACT_ORDERS[[#This Row],[TotalAmount]]&gt;1000, 0.1,
   FACT_ORDERS[[#This Row],[TotalAmount]]&gt;500, 0.05,
   TRUE, 0
)</f>
        <v>0</v>
      </c>
      <c r="P2621" s="28">
        <f xml:space="preserve"> FACT_ORDERS[[#This Row],[TotalAmount]] * (1 - (FACT_ORDERS[[#This Row],[ClientDiscount]] + FACT_ORDERS[[#This Row],[OrderDiscount]]) )</f>
        <v>145.6</v>
      </c>
      <c r="Q2621" s="28">
        <f>FACT_ORDERS[[#This Row],[TotalAmountWithDiscount]]+FACT_ORDERS[[#This Row],[DeliveryCost]]</f>
        <v>180.6</v>
      </c>
      <c r="R2621" s="35">
        <v>45496</v>
      </c>
      <c r="S2621" s="35" t="str">
        <f>IF(NETWORKDAYS(FACT_ORDERS[[#This Row],[Order-Date]], FACT_ORDERS[[#This Row],[ArrivalDate ]]) &gt; 10, "Late", "On Time")</f>
        <v>On Time</v>
      </c>
    </row>
    <row r="2622" spans="1:19" x14ac:dyDescent="0.3">
      <c r="A2622" s="12">
        <v>7620</v>
      </c>
      <c r="B2622" s="12">
        <v>220</v>
      </c>
      <c r="C2622" s="12">
        <v>10942</v>
      </c>
      <c r="D2622" s="12">
        <v>2621</v>
      </c>
      <c r="E2622" s="12" t="s">
        <v>244</v>
      </c>
      <c r="F2622" s="13">
        <v>45485</v>
      </c>
      <c r="G2622" s="26" t="s">
        <v>13062</v>
      </c>
      <c r="H2622" s="12">
        <v>26</v>
      </c>
      <c r="I2622" s="28">
        <f>VLOOKUP(B:B,DIM_PRODUCTS!A:F,5,FALSE)</f>
        <v>30</v>
      </c>
      <c r="J2622" s="28">
        <f>FACT_ORDERS[[#This Row],[ProductPrice]]*FACT_ORDERS[[#This Row],[Quantity]]</f>
        <v>780</v>
      </c>
      <c r="K2622" s="12" t="str">
        <f>VLOOKUP(C:C,DIM_CUSTOMERS!A:G,7,FALSE)</f>
        <v>South Africa</v>
      </c>
      <c r="L2622" s="30" cm="1">
        <f t="array" ref="L2622">_xlfn.IFS(
    AND(FACT_ORDERS[[#This Row],[DeliveryMehtod]]="shippment",FACT_ORDERS[[#This Row],[TotalAmount]]&gt;=200), 0,
    AND(FACT_ORDERS[[#This Row],[DeliveryMehtod]]="pickup"), 15,
    AND(FACT_ORDERS[[#This Row],[DeliveryMehtod]]="shippment",FACT_ORDERS[[#This Row],[TotalAmount]]&lt;200), 35
)</f>
        <v>0</v>
      </c>
      <c r="M2622" s="12" t="str" cm="1">
        <f t="array" ref="M2622">_xlfn.IFS(
    SUMIFS(FACT_ORDERS[TotalAmount], FACT_ORDERS[WD_CUSTOMERS],FACT_ORDERS[[#This Row],[WD_CUSTOMERS]])&gt;=15000, "VIP",
    SUMIFS(FACT_ORDERS[TotalAmount], FACT_ORDERS[WD_CUSTOMERS],FACT_ORDERS[[#This Row],[WD_CUSTOMERS]])&gt;=8000, "Premium",
    TRUE, "Regular"
)</f>
        <v>VIP</v>
      </c>
      <c r="N2622" s="32" cm="1">
        <f t="array" ref="N2622">_xlfn.IFS(
   FACT_ORDERS[[#This Row],[TypeOfClient]]="VIP", 0.2,
   FACT_ORDERS[[#This Row],[TypeOfClient]]="Premium", 0.1,
   TRUE, 0
)</f>
        <v>0.2</v>
      </c>
      <c r="O2622" s="31" cm="1">
        <f t="array" ref="O2622">_xlfn.IFS(
   FACT_ORDERS[[#This Row],[TotalAmount]]&gt;1500, 0.15,
   FACT_ORDERS[[#This Row],[TotalAmount]]&gt;1000, 0.1,
   FACT_ORDERS[[#This Row],[TotalAmount]]&gt;500, 0.05,
   TRUE, 0
)</f>
        <v>0.05</v>
      </c>
      <c r="P2622" s="28">
        <f xml:space="preserve"> FACT_ORDERS[[#This Row],[TotalAmount]] * (1 - (FACT_ORDERS[[#This Row],[ClientDiscount]] + FACT_ORDERS[[#This Row],[OrderDiscount]]) )</f>
        <v>585</v>
      </c>
      <c r="Q2622" s="28">
        <f>FACT_ORDERS[[#This Row],[TotalAmountWithDiscount]]+FACT_ORDERS[[#This Row],[DeliveryCost]]</f>
        <v>585</v>
      </c>
      <c r="R2622" s="35">
        <v>45494</v>
      </c>
      <c r="S2622" s="35" t="str">
        <f>IF(NETWORKDAYS(FACT_ORDERS[[#This Row],[Order-Date]], FACT_ORDERS[[#This Row],[ArrivalDate ]]) &gt; 10, "Late", "On Time")</f>
        <v>On Time</v>
      </c>
    </row>
    <row r="2623" spans="1:19" x14ac:dyDescent="0.3">
      <c r="A2623" s="12">
        <v>7621</v>
      </c>
      <c r="B2623" s="12">
        <v>244</v>
      </c>
      <c r="C2623" s="12">
        <v>10942</v>
      </c>
      <c r="D2623" s="12">
        <v>2622</v>
      </c>
      <c r="E2623" s="12" t="s">
        <v>243</v>
      </c>
      <c r="F2623" s="13">
        <v>45485</v>
      </c>
      <c r="G2623" s="26" t="s">
        <v>13063</v>
      </c>
      <c r="H2623" s="12">
        <v>37</v>
      </c>
      <c r="I2623" s="28">
        <f>VLOOKUP(B:B,DIM_PRODUCTS!A:F,5,FALSE)</f>
        <v>25</v>
      </c>
      <c r="J2623" s="28">
        <f>FACT_ORDERS[[#This Row],[ProductPrice]]*FACT_ORDERS[[#This Row],[Quantity]]</f>
        <v>925</v>
      </c>
      <c r="K2623" s="12" t="str">
        <f>VLOOKUP(C:C,DIM_CUSTOMERS!A:G,7,FALSE)</f>
        <v>South Africa</v>
      </c>
      <c r="L2623" s="30" cm="1">
        <f t="array" ref="L2623">_xlfn.IFS(
    AND(FACT_ORDERS[[#This Row],[DeliveryMehtod]]="shippment",FACT_ORDERS[[#This Row],[TotalAmount]]&gt;=200), 0,
    AND(FACT_ORDERS[[#This Row],[DeliveryMehtod]]="pickup"), 15,
    AND(FACT_ORDERS[[#This Row],[DeliveryMehtod]]="shippment",FACT_ORDERS[[#This Row],[TotalAmount]]&lt;200), 35
)</f>
        <v>15</v>
      </c>
      <c r="M2623" s="12" t="str" cm="1">
        <f t="array" ref="M2623">_xlfn.IFS(
    SUMIFS(FACT_ORDERS[TotalAmount], FACT_ORDERS[WD_CUSTOMERS],FACT_ORDERS[[#This Row],[WD_CUSTOMERS]])&gt;=15000, "VIP",
    SUMIFS(FACT_ORDERS[TotalAmount], FACT_ORDERS[WD_CUSTOMERS],FACT_ORDERS[[#This Row],[WD_CUSTOMERS]])&gt;=8000, "Premium",
    TRUE, "Regular"
)</f>
        <v>VIP</v>
      </c>
      <c r="N2623" s="32" cm="1">
        <f t="array" ref="N2623">_xlfn.IFS(
   FACT_ORDERS[[#This Row],[TypeOfClient]]="VIP", 0.2,
   FACT_ORDERS[[#This Row],[TypeOfClient]]="Premium", 0.1,
   TRUE, 0
)</f>
        <v>0.2</v>
      </c>
      <c r="O2623" s="31" cm="1">
        <f t="array" ref="O2623">_xlfn.IFS(
   FACT_ORDERS[[#This Row],[TotalAmount]]&gt;1500, 0.15,
   FACT_ORDERS[[#This Row],[TotalAmount]]&gt;1000, 0.1,
   FACT_ORDERS[[#This Row],[TotalAmount]]&gt;500, 0.05,
   TRUE, 0
)</f>
        <v>0.05</v>
      </c>
      <c r="P2623" s="28">
        <f xml:space="preserve"> FACT_ORDERS[[#This Row],[TotalAmount]] * (1 - (FACT_ORDERS[[#This Row],[ClientDiscount]] + FACT_ORDERS[[#This Row],[OrderDiscount]]) )</f>
        <v>693.75</v>
      </c>
      <c r="Q2623" s="28">
        <f>FACT_ORDERS[[#This Row],[TotalAmountWithDiscount]]+FACT_ORDERS[[#This Row],[DeliveryCost]]</f>
        <v>708.75</v>
      </c>
      <c r="R2623" s="35">
        <v>45492</v>
      </c>
      <c r="S2623" s="35" t="str">
        <f>IF(NETWORKDAYS(FACT_ORDERS[[#This Row],[Order-Date]], FACT_ORDERS[[#This Row],[ArrivalDate ]]) &gt; 10, "Late", "On Time")</f>
        <v>On Time</v>
      </c>
    </row>
    <row r="2624" spans="1:19" x14ac:dyDescent="0.3">
      <c r="A2624" s="12">
        <v>7622</v>
      </c>
      <c r="B2624" s="12">
        <v>284</v>
      </c>
      <c r="C2624" s="12">
        <v>10942</v>
      </c>
      <c r="D2624" s="12">
        <v>2623</v>
      </c>
      <c r="E2624" s="12" t="s">
        <v>244</v>
      </c>
      <c r="F2624" s="13">
        <v>45485</v>
      </c>
      <c r="G2624" s="26" t="s">
        <v>13064</v>
      </c>
      <c r="H2624" s="12">
        <v>33</v>
      </c>
      <c r="I2624" s="28">
        <f>VLOOKUP(B:B,DIM_PRODUCTS!A:F,5,FALSE)</f>
        <v>32</v>
      </c>
      <c r="J2624" s="28">
        <f>FACT_ORDERS[[#This Row],[ProductPrice]]*FACT_ORDERS[[#This Row],[Quantity]]</f>
        <v>1056</v>
      </c>
      <c r="K2624" s="12" t="str">
        <f>VLOOKUP(C:C,DIM_CUSTOMERS!A:G,7,FALSE)</f>
        <v>South Africa</v>
      </c>
      <c r="L2624" s="30" cm="1">
        <f t="array" ref="L2624">_xlfn.IFS(
    AND(FACT_ORDERS[[#This Row],[DeliveryMehtod]]="shippment",FACT_ORDERS[[#This Row],[TotalAmount]]&gt;=200), 0,
    AND(FACT_ORDERS[[#This Row],[DeliveryMehtod]]="pickup"), 15,
    AND(FACT_ORDERS[[#This Row],[DeliveryMehtod]]="shippment",FACT_ORDERS[[#This Row],[TotalAmount]]&lt;200), 35
)</f>
        <v>0</v>
      </c>
      <c r="M2624" s="12" t="str" cm="1">
        <f t="array" ref="M2624">_xlfn.IFS(
    SUMIFS(FACT_ORDERS[TotalAmount], FACT_ORDERS[WD_CUSTOMERS],FACT_ORDERS[[#This Row],[WD_CUSTOMERS]])&gt;=15000, "VIP",
    SUMIFS(FACT_ORDERS[TotalAmount], FACT_ORDERS[WD_CUSTOMERS],FACT_ORDERS[[#This Row],[WD_CUSTOMERS]])&gt;=8000, "Premium",
    TRUE, "Regular"
)</f>
        <v>VIP</v>
      </c>
      <c r="N2624" s="32" cm="1">
        <f t="array" ref="N2624">_xlfn.IFS(
   FACT_ORDERS[[#This Row],[TypeOfClient]]="VIP", 0.2,
   FACT_ORDERS[[#This Row],[TypeOfClient]]="Premium", 0.1,
   TRUE, 0
)</f>
        <v>0.2</v>
      </c>
      <c r="O2624" s="31" cm="1">
        <f t="array" ref="O2624">_xlfn.IFS(
   FACT_ORDERS[[#This Row],[TotalAmount]]&gt;1500, 0.15,
   FACT_ORDERS[[#This Row],[TotalAmount]]&gt;1000, 0.1,
   FACT_ORDERS[[#This Row],[TotalAmount]]&gt;500, 0.05,
   TRUE, 0
)</f>
        <v>0.1</v>
      </c>
      <c r="P2624" s="28">
        <f xml:space="preserve"> FACT_ORDERS[[#This Row],[TotalAmount]] * (1 - (FACT_ORDERS[[#This Row],[ClientDiscount]] + FACT_ORDERS[[#This Row],[OrderDiscount]]) )</f>
        <v>739.19999999999993</v>
      </c>
      <c r="Q2624" s="28">
        <f>FACT_ORDERS[[#This Row],[TotalAmountWithDiscount]]+FACT_ORDERS[[#This Row],[DeliveryCost]]</f>
        <v>739.19999999999993</v>
      </c>
      <c r="R2624" s="35">
        <v>45494</v>
      </c>
      <c r="S2624" s="35" t="str">
        <f>IF(NETWORKDAYS(FACT_ORDERS[[#This Row],[Order-Date]], FACT_ORDERS[[#This Row],[ArrivalDate ]]) &gt; 10, "Late", "On Time")</f>
        <v>On Time</v>
      </c>
    </row>
    <row r="2625" spans="1:19" x14ac:dyDescent="0.3">
      <c r="A2625" s="12">
        <v>7623</v>
      </c>
      <c r="B2625" s="12">
        <v>265</v>
      </c>
      <c r="C2625" s="12">
        <v>10942</v>
      </c>
      <c r="D2625" s="12">
        <v>2624</v>
      </c>
      <c r="E2625" s="12" t="s">
        <v>244</v>
      </c>
      <c r="F2625" s="13">
        <v>45331</v>
      </c>
      <c r="G2625" s="26" t="s">
        <v>13065</v>
      </c>
      <c r="H2625" s="12">
        <v>15</v>
      </c>
      <c r="I2625" s="28">
        <f>VLOOKUP(B:B,DIM_PRODUCTS!A:F,5,FALSE)</f>
        <v>13</v>
      </c>
      <c r="J2625" s="28">
        <f>FACT_ORDERS[[#This Row],[ProductPrice]]*FACT_ORDERS[[#This Row],[Quantity]]</f>
        <v>195</v>
      </c>
      <c r="K2625" s="12" t="str">
        <f>VLOOKUP(C:C,DIM_CUSTOMERS!A:G,7,FALSE)</f>
        <v>South Africa</v>
      </c>
      <c r="L2625" s="30" cm="1">
        <f t="array" ref="L2625">_xlfn.IFS(
    AND(FACT_ORDERS[[#This Row],[DeliveryMehtod]]="shippment",FACT_ORDERS[[#This Row],[TotalAmount]]&gt;=200), 0,
    AND(FACT_ORDERS[[#This Row],[DeliveryMehtod]]="pickup"), 15,
    AND(FACT_ORDERS[[#This Row],[DeliveryMehtod]]="shippment",FACT_ORDERS[[#This Row],[TotalAmount]]&lt;200), 35
)</f>
        <v>35</v>
      </c>
      <c r="M2625" s="12" t="str" cm="1">
        <f t="array" ref="M2625">_xlfn.IFS(
    SUMIFS(FACT_ORDERS[TotalAmount], FACT_ORDERS[WD_CUSTOMERS],FACT_ORDERS[[#This Row],[WD_CUSTOMERS]])&gt;=15000, "VIP",
    SUMIFS(FACT_ORDERS[TotalAmount], FACT_ORDERS[WD_CUSTOMERS],FACT_ORDERS[[#This Row],[WD_CUSTOMERS]])&gt;=8000, "Premium",
    TRUE, "Regular"
)</f>
        <v>VIP</v>
      </c>
      <c r="N2625" s="32" cm="1">
        <f t="array" ref="N2625">_xlfn.IFS(
   FACT_ORDERS[[#This Row],[TypeOfClient]]="VIP", 0.2,
   FACT_ORDERS[[#This Row],[TypeOfClient]]="Premium", 0.1,
   TRUE, 0
)</f>
        <v>0.2</v>
      </c>
      <c r="O2625" s="31" cm="1">
        <f t="array" ref="O2625">_xlfn.IFS(
   FACT_ORDERS[[#This Row],[TotalAmount]]&gt;1500, 0.15,
   FACT_ORDERS[[#This Row],[TotalAmount]]&gt;1000, 0.1,
   FACT_ORDERS[[#This Row],[TotalAmount]]&gt;500, 0.05,
   TRUE, 0
)</f>
        <v>0</v>
      </c>
      <c r="P2625" s="28">
        <f xml:space="preserve"> FACT_ORDERS[[#This Row],[TotalAmount]] * (1 - (FACT_ORDERS[[#This Row],[ClientDiscount]] + FACT_ORDERS[[#This Row],[OrderDiscount]]) )</f>
        <v>156</v>
      </c>
      <c r="Q2625" s="28">
        <f>FACT_ORDERS[[#This Row],[TotalAmountWithDiscount]]+FACT_ORDERS[[#This Row],[DeliveryCost]]</f>
        <v>191</v>
      </c>
      <c r="R2625" s="35">
        <v>45338</v>
      </c>
      <c r="S2625" s="35" t="str">
        <f>IF(NETWORKDAYS(FACT_ORDERS[[#This Row],[Order-Date]], FACT_ORDERS[[#This Row],[ArrivalDate ]]) &gt; 10, "Late", "On Time")</f>
        <v>On Time</v>
      </c>
    </row>
    <row r="2626" spans="1:19" x14ac:dyDescent="0.3">
      <c r="A2626" s="12">
        <v>7624</v>
      </c>
      <c r="B2626" s="12">
        <v>220</v>
      </c>
      <c r="C2626" s="12">
        <v>10942</v>
      </c>
      <c r="D2626" s="12">
        <v>2625</v>
      </c>
      <c r="E2626" s="12" t="s">
        <v>244</v>
      </c>
      <c r="F2626" s="13">
        <v>45331</v>
      </c>
      <c r="G2626" s="26" t="s">
        <v>4376</v>
      </c>
      <c r="H2626" s="12">
        <v>43</v>
      </c>
      <c r="I2626" s="28">
        <f>VLOOKUP(B:B,DIM_PRODUCTS!A:F,5,FALSE)</f>
        <v>30</v>
      </c>
      <c r="J2626" s="28">
        <f>FACT_ORDERS[[#This Row],[ProductPrice]]*FACT_ORDERS[[#This Row],[Quantity]]</f>
        <v>1290</v>
      </c>
      <c r="K2626" s="12" t="str">
        <f>VLOOKUP(C:C,DIM_CUSTOMERS!A:G,7,FALSE)</f>
        <v>South Africa</v>
      </c>
      <c r="L2626" s="30" cm="1">
        <f t="array" ref="L2626">_xlfn.IFS(
    AND(FACT_ORDERS[[#This Row],[DeliveryMehtod]]="shippment",FACT_ORDERS[[#This Row],[TotalAmount]]&gt;=200), 0,
    AND(FACT_ORDERS[[#This Row],[DeliveryMehtod]]="pickup"), 15,
    AND(FACT_ORDERS[[#This Row],[DeliveryMehtod]]="shippment",FACT_ORDERS[[#This Row],[TotalAmount]]&lt;200), 35
)</f>
        <v>0</v>
      </c>
      <c r="M2626" s="12" t="str" cm="1">
        <f t="array" ref="M2626">_xlfn.IFS(
    SUMIFS(FACT_ORDERS[TotalAmount], FACT_ORDERS[WD_CUSTOMERS],FACT_ORDERS[[#This Row],[WD_CUSTOMERS]])&gt;=15000, "VIP",
    SUMIFS(FACT_ORDERS[TotalAmount], FACT_ORDERS[WD_CUSTOMERS],FACT_ORDERS[[#This Row],[WD_CUSTOMERS]])&gt;=8000, "Premium",
    TRUE, "Regular"
)</f>
        <v>VIP</v>
      </c>
      <c r="N2626" s="32" cm="1">
        <f t="array" ref="N2626">_xlfn.IFS(
   FACT_ORDERS[[#This Row],[TypeOfClient]]="VIP", 0.2,
   FACT_ORDERS[[#This Row],[TypeOfClient]]="Premium", 0.1,
   TRUE, 0
)</f>
        <v>0.2</v>
      </c>
      <c r="O2626" s="31" cm="1">
        <f t="array" ref="O2626">_xlfn.IFS(
   FACT_ORDERS[[#This Row],[TotalAmount]]&gt;1500, 0.15,
   FACT_ORDERS[[#This Row],[TotalAmount]]&gt;1000, 0.1,
   FACT_ORDERS[[#This Row],[TotalAmount]]&gt;500, 0.05,
   TRUE, 0
)</f>
        <v>0.1</v>
      </c>
      <c r="P2626" s="28">
        <f xml:space="preserve"> FACT_ORDERS[[#This Row],[TotalAmount]] * (1 - (FACT_ORDERS[[#This Row],[ClientDiscount]] + FACT_ORDERS[[#This Row],[OrderDiscount]]) )</f>
        <v>902.99999999999989</v>
      </c>
      <c r="Q2626" s="28">
        <f>FACT_ORDERS[[#This Row],[TotalAmountWithDiscount]]+FACT_ORDERS[[#This Row],[DeliveryCost]]</f>
        <v>902.99999999999989</v>
      </c>
      <c r="R2626" s="35">
        <v>45338</v>
      </c>
      <c r="S2626" s="35" t="str">
        <f>IF(NETWORKDAYS(FACT_ORDERS[[#This Row],[Order-Date]], FACT_ORDERS[[#This Row],[ArrivalDate ]]) &gt; 10, "Late", "On Time")</f>
        <v>On Time</v>
      </c>
    </row>
    <row r="2627" spans="1:19" x14ac:dyDescent="0.3">
      <c r="A2627" s="12">
        <v>7625</v>
      </c>
      <c r="B2627" s="12">
        <v>244</v>
      </c>
      <c r="C2627" s="12">
        <v>10942</v>
      </c>
      <c r="D2627" s="12">
        <v>2626</v>
      </c>
      <c r="E2627" s="12" t="s">
        <v>244</v>
      </c>
      <c r="F2627" s="13">
        <v>45331</v>
      </c>
      <c r="G2627" s="26" t="s">
        <v>13066</v>
      </c>
      <c r="H2627" s="12">
        <v>30</v>
      </c>
      <c r="I2627" s="28">
        <f>VLOOKUP(B:B,DIM_PRODUCTS!A:F,5,FALSE)</f>
        <v>25</v>
      </c>
      <c r="J2627" s="28">
        <f>FACT_ORDERS[[#This Row],[ProductPrice]]*FACT_ORDERS[[#This Row],[Quantity]]</f>
        <v>750</v>
      </c>
      <c r="K2627" s="12" t="str">
        <f>VLOOKUP(C:C,DIM_CUSTOMERS!A:G,7,FALSE)</f>
        <v>South Africa</v>
      </c>
      <c r="L2627" s="30" cm="1">
        <f t="array" ref="L2627">_xlfn.IFS(
    AND(FACT_ORDERS[[#This Row],[DeliveryMehtod]]="shippment",FACT_ORDERS[[#This Row],[TotalAmount]]&gt;=200), 0,
    AND(FACT_ORDERS[[#This Row],[DeliveryMehtod]]="pickup"), 15,
    AND(FACT_ORDERS[[#This Row],[DeliveryMehtod]]="shippment",FACT_ORDERS[[#This Row],[TotalAmount]]&lt;200), 35
)</f>
        <v>0</v>
      </c>
      <c r="M2627" s="12" t="str" cm="1">
        <f t="array" ref="M2627">_xlfn.IFS(
    SUMIFS(FACT_ORDERS[TotalAmount], FACT_ORDERS[WD_CUSTOMERS],FACT_ORDERS[[#This Row],[WD_CUSTOMERS]])&gt;=15000, "VIP",
    SUMIFS(FACT_ORDERS[TotalAmount], FACT_ORDERS[WD_CUSTOMERS],FACT_ORDERS[[#This Row],[WD_CUSTOMERS]])&gt;=8000, "Premium",
    TRUE, "Regular"
)</f>
        <v>VIP</v>
      </c>
      <c r="N2627" s="32" cm="1">
        <f t="array" ref="N2627">_xlfn.IFS(
   FACT_ORDERS[[#This Row],[TypeOfClient]]="VIP", 0.2,
   FACT_ORDERS[[#This Row],[TypeOfClient]]="Premium", 0.1,
   TRUE, 0
)</f>
        <v>0.2</v>
      </c>
      <c r="O2627" s="31" cm="1">
        <f t="array" ref="O2627">_xlfn.IFS(
   FACT_ORDERS[[#This Row],[TotalAmount]]&gt;1500, 0.15,
   FACT_ORDERS[[#This Row],[TotalAmount]]&gt;1000, 0.1,
   FACT_ORDERS[[#This Row],[TotalAmount]]&gt;500, 0.05,
   TRUE, 0
)</f>
        <v>0.05</v>
      </c>
      <c r="P2627" s="28">
        <f xml:space="preserve"> FACT_ORDERS[[#This Row],[TotalAmount]] * (1 - (FACT_ORDERS[[#This Row],[ClientDiscount]] + FACT_ORDERS[[#This Row],[OrderDiscount]]) )</f>
        <v>562.5</v>
      </c>
      <c r="Q2627" s="28">
        <f>FACT_ORDERS[[#This Row],[TotalAmountWithDiscount]]+FACT_ORDERS[[#This Row],[DeliveryCost]]</f>
        <v>562.5</v>
      </c>
      <c r="R2627" s="35">
        <v>45341</v>
      </c>
      <c r="S2627" s="35" t="str">
        <f>IF(NETWORKDAYS(FACT_ORDERS[[#This Row],[Order-Date]], FACT_ORDERS[[#This Row],[ArrivalDate ]]) &gt; 10, "Late", "On Time")</f>
        <v>On Time</v>
      </c>
    </row>
    <row r="2628" spans="1:19" x14ac:dyDescent="0.3">
      <c r="A2628" s="12">
        <v>7626</v>
      </c>
      <c r="B2628" s="12">
        <v>284</v>
      </c>
      <c r="C2628" s="12">
        <v>10942</v>
      </c>
      <c r="D2628" s="12">
        <v>2627</v>
      </c>
      <c r="E2628" s="12" t="s">
        <v>244</v>
      </c>
      <c r="F2628" s="13">
        <v>45331</v>
      </c>
      <c r="G2628" s="26" t="s">
        <v>13067</v>
      </c>
      <c r="H2628" s="12">
        <v>33</v>
      </c>
      <c r="I2628" s="28">
        <f>VLOOKUP(B:B,DIM_PRODUCTS!A:F,5,FALSE)</f>
        <v>32</v>
      </c>
      <c r="J2628" s="28">
        <f>FACT_ORDERS[[#This Row],[ProductPrice]]*FACT_ORDERS[[#This Row],[Quantity]]</f>
        <v>1056</v>
      </c>
      <c r="K2628" s="12" t="str">
        <f>VLOOKUP(C:C,DIM_CUSTOMERS!A:G,7,FALSE)</f>
        <v>South Africa</v>
      </c>
      <c r="L2628" s="30" cm="1">
        <f t="array" ref="L2628">_xlfn.IFS(
    AND(FACT_ORDERS[[#This Row],[DeliveryMehtod]]="shippment",FACT_ORDERS[[#This Row],[TotalAmount]]&gt;=200), 0,
    AND(FACT_ORDERS[[#This Row],[DeliveryMehtod]]="pickup"), 15,
    AND(FACT_ORDERS[[#This Row],[DeliveryMehtod]]="shippment",FACT_ORDERS[[#This Row],[TotalAmount]]&lt;200), 35
)</f>
        <v>0</v>
      </c>
      <c r="M2628" s="12" t="str" cm="1">
        <f t="array" ref="M2628">_xlfn.IFS(
    SUMIFS(FACT_ORDERS[TotalAmount], FACT_ORDERS[WD_CUSTOMERS],FACT_ORDERS[[#This Row],[WD_CUSTOMERS]])&gt;=15000, "VIP",
    SUMIFS(FACT_ORDERS[TotalAmount], FACT_ORDERS[WD_CUSTOMERS],FACT_ORDERS[[#This Row],[WD_CUSTOMERS]])&gt;=8000, "Premium",
    TRUE, "Regular"
)</f>
        <v>VIP</v>
      </c>
      <c r="N2628" s="32" cm="1">
        <f t="array" ref="N2628">_xlfn.IFS(
   FACT_ORDERS[[#This Row],[TypeOfClient]]="VIP", 0.2,
   FACT_ORDERS[[#This Row],[TypeOfClient]]="Premium", 0.1,
   TRUE, 0
)</f>
        <v>0.2</v>
      </c>
      <c r="O2628" s="31" cm="1">
        <f t="array" ref="O2628">_xlfn.IFS(
   FACT_ORDERS[[#This Row],[TotalAmount]]&gt;1500, 0.15,
   FACT_ORDERS[[#This Row],[TotalAmount]]&gt;1000, 0.1,
   FACT_ORDERS[[#This Row],[TotalAmount]]&gt;500, 0.05,
   TRUE, 0
)</f>
        <v>0.1</v>
      </c>
      <c r="P2628" s="28">
        <f xml:space="preserve"> FACT_ORDERS[[#This Row],[TotalAmount]] * (1 - (FACT_ORDERS[[#This Row],[ClientDiscount]] + FACT_ORDERS[[#This Row],[OrderDiscount]]) )</f>
        <v>739.19999999999993</v>
      </c>
      <c r="Q2628" s="28">
        <f>FACT_ORDERS[[#This Row],[TotalAmountWithDiscount]]+FACT_ORDERS[[#This Row],[DeliveryCost]]</f>
        <v>739.19999999999993</v>
      </c>
      <c r="R2628" s="35">
        <v>45338</v>
      </c>
      <c r="S2628" s="35" t="str">
        <f>IF(NETWORKDAYS(FACT_ORDERS[[#This Row],[Order-Date]], FACT_ORDERS[[#This Row],[ArrivalDate ]]) &gt; 10, "Late", "On Time")</f>
        <v>On Time</v>
      </c>
    </row>
    <row r="2629" spans="1:19" x14ac:dyDescent="0.3">
      <c r="A2629" s="12">
        <v>7627</v>
      </c>
      <c r="B2629" s="12">
        <v>265</v>
      </c>
      <c r="C2629" s="12">
        <v>10942</v>
      </c>
      <c r="D2629" s="12">
        <v>2628</v>
      </c>
      <c r="E2629" s="12" t="s">
        <v>244</v>
      </c>
      <c r="F2629" s="13">
        <v>45401</v>
      </c>
      <c r="G2629" s="26" t="s">
        <v>13068</v>
      </c>
      <c r="H2629" s="12">
        <v>19</v>
      </c>
      <c r="I2629" s="28">
        <f>VLOOKUP(B:B,DIM_PRODUCTS!A:F,5,FALSE)</f>
        <v>13</v>
      </c>
      <c r="J2629" s="28">
        <f>FACT_ORDERS[[#This Row],[ProductPrice]]*FACT_ORDERS[[#This Row],[Quantity]]</f>
        <v>247</v>
      </c>
      <c r="K2629" s="12" t="str">
        <f>VLOOKUP(C:C,DIM_CUSTOMERS!A:G,7,FALSE)</f>
        <v>South Africa</v>
      </c>
      <c r="L2629" s="30" cm="1">
        <f t="array" ref="L2629">_xlfn.IFS(
    AND(FACT_ORDERS[[#This Row],[DeliveryMehtod]]="shippment",FACT_ORDERS[[#This Row],[TotalAmount]]&gt;=200), 0,
    AND(FACT_ORDERS[[#This Row],[DeliveryMehtod]]="pickup"), 15,
    AND(FACT_ORDERS[[#This Row],[DeliveryMehtod]]="shippment",FACT_ORDERS[[#This Row],[TotalAmount]]&lt;200), 35
)</f>
        <v>0</v>
      </c>
      <c r="M2629" s="12" t="str" cm="1">
        <f t="array" ref="M2629">_xlfn.IFS(
    SUMIFS(FACT_ORDERS[TotalAmount], FACT_ORDERS[WD_CUSTOMERS],FACT_ORDERS[[#This Row],[WD_CUSTOMERS]])&gt;=15000, "VIP",
    SUMIFS(FACT_ORDERS[TotalAmount], FACT_ORDERS[WD_CUSTOMERS],FACT_ORDERS[[#This Row],[WD_CUSTOMERS]])&gt;=8000, "Premium",
    TRUE, "Regular"
)</f>
        <v>VIP</v>
      </c>
      <c r="N2629" s="32" cm="1">
        <f t="array" ref="N2629">_xlfn.IFS(
   FACT_ORDERS[[#This Row],[TypeOfClient]]="VIP", 0.2,
   FACT_ORDERS[[#This Row],[TypeOfClient]]="Premium", 0.1,
   TRUE, 0
)</f>
        <v>0.2</v>
      </c>
      <c r="O2629" s="31" cm="1">
        <f t="array" ref="O2629">_xlfn.IFS(
   FACT_ORDERS[[#This Row],[TotalAmount]]&gt;1500, 0.15,
   FACT_ORDERS[[#This Row],[TotalAmount]]&gt;1000, 0.1,
   FACT_ORDERS[[#This Row],[TotalAmount]]&gt;500, 0.05,
   TRUE, 0
)</f>
        <v>0</v>
      </c>
      <c r="P2629" s="28">
        <f xml:space="preserve"> FACT_ORDERS[[#This Row],[TotalAmount]] * (1 - (FACT_ORDERS[[#This Row],[ClientDiscount]] + FACT_ORDERS[[#This Row],[OrderDiscount]]) )</f>
        <v>197.60000000000002</v>
      </c>
      <c r="Q2629" s="28">
        <f>FACT_ORDERS[[#This Row],[TotalAmountWithDiscount]]+FACT_ORDERS[[#This Row],[DeliveryCost]]</f>
        <v>197.60000000000002</v>
      </c>
      <c r="R2629" s="35">
        <v>45411</v>
      </c>
      <c r="S2629" s="35" t="str">
        <f>IF(NETWORKDAYS(FACT_ORDERS[[#This Row],[Order-Date]], FACT_ORDERS[[#This Row],[ArrivalDate ]]) &gt; 10, "Late", "On Time")</f>
        <v>On Time</v>
      </c>
    </row>
    <row r="2630" spans="1:19" x14ac:dyDescent="0.3">
      <c r="A2630" s="12">
        <v>7628</v>
      </c>
      <c r="B2630" s="12">
        <v>220</v>
      </c>
      <c r="C2630" s="12">
        <v>10942</v>
      </c>
      <c r="D2630" s="12">
        <v>2629</v>
      </c>
      <c r="E2630" s="12" t="s">
        <v>243</v>
      </c>
      <c r="F2630" s="13">
        <v>45401</v>
      </c>
      <c r="G2630" s="26" t="s">
        <v>13069</v>
      </c>
      <c r="H2630" s="12">
        <v>44</v>
      </c>
      <c r="I2630" s="28">
        <f>VLOOKUP(B:B,DIM_PRODUCTS!A:F,5,FALSE)</f>
        <v>30</v>
      </c>
      <c r="J2630" s="28">
        <f>FACT_ORDERS[[#This Row],[ProductPrice]]*FACT_ORDERS[[#This Row],[Quantity]]</f>
        <v>1320</v>
      </c>
      <c r="K2630" s="12" t="str">
        <f>VLOOKUP(C:C,DIM_CUSTOMERS!A:G,7,FALSE)</f>
        <v>South Africa</v>
      </c>
      <c r="L2630" s="30" cm="1">
        <f t="array" ref="L2630">_xlfn.IFS(
    AND(FACT_ORDERS[[#This Row],[DeliveryMehtod]]="shippment",FACT_ORDERS[[#This Row],[TotalAmount]]&gt;=200), 0,
    AND(FACT_ORDERS[[#This Row],[DeliveryMehtod]]="pickup"), 15,
    AND(FACT_ORDERS[[#This Row],[DeliveryMehtod]]="shippment",FACT_ORDERS[[#This Row],[TotalAmount]]&lt;200), 35
)</f>
        <v>15</v>
      </c>
      <c r="M2630" s="12" t="str" cm="1">
        <f t="array" ref="M2630">_xlfn.IFS(
    SUMIFS(FACT_ORDERS[TotalAmount], FACT_ORDERS[WD_CUSTOMERS],FACT_ORDERS[[#This Row],[WD_CUSTOMERS]])&gt;=15000, "VIP",
    SUMIFS(FACT_ORDERS[TotalAmount], FACT_ORDERS[WD_CUSTOMERS],FACT_ORDERS[[#This Row],[WD_CUSTOMERS]])&gt;=8000, "Premium",
    TRUE, "Regular"
)</f>
        <v>VIP</v>
      </c>
      <c r="N2630" s="32" cm="1">
        <f t="array" ref="N2630">_xlfn.IFS(
   FACT_ORDERS[[#This Row],[TypeOfClient]]="VIP", 0.2,
   FACT_ORDERS[[#This Row],[TypeOfClient]]="Premium", 0.1,
   TRUE, 0
)</f>
        <v>0.2</v>
      </c>
      <c r="O2630" s="31" cm="1">
        <f t="array" ref="O2630">_xlfn.IFS(
   FACT_ORDERS[[#This Row],[TotalAmount]]&gt;1500, 0.15,
   FACT_ORDERS[[#This Row],[TotalAmount]]&gt;1000, 0.1,
   FACT_ORDERS[[#This Row],[TotalAmount]]&gt;500, 0.05,
   TRUE, 0
)</f>
        <v>0.1</v>
      </c>
      <c r="P2630" s="28">
        <f xml:space="preserve"> FACT_ORDERS[[#This Row],[TotalAmount]] * (1 - (FACT_ORDERS[[#This Row],[ClientDiscount]] + FACT_ORDERS[[#This Row],[OrderDiscount]]) )</f>
        <v>923.99999999999989</v>
      </c>
      <c r="Q2630" s="28">
        <f>FACT_ORDERS[[#This Row],[TotalAmountWithDiscount]]+FACT_ORDERS[[#This Row],[DeliveryCost]]</f>
        <v>938.99999999999989</v>
      </c>
      <c r="R2630" s="35">
        <v>45408</v>
      </c>
      <c r="S2630" s="35" t="str">
        <f>IF(NETWORKDAYS(FACT_ORDERS[[#This Row],[Order-Date]], FACT_ORDERS[[#This Row],[ArrivalDate ]]) &gt; 10, "Late", "On Time")</f>
        <v>On Time</v>
      </c>
    </row>
    <row r="2631" spans="1:19" x14ac:dyDescent="0.3">
      <c r="A2631" s="12">
        <v>7629</v>
      </c>
      <c r="B2631" s="12">
        <v>244</v>
      </c>
      <c r="C2631" s="12">
        <v>10942</v>
      </c>
      <c r="D2631" s="12">
        <v>2630</v>
      </c>
      <c r="E2631" s="12" t="s">
        <v>244</v>
      </c>
      <c r="F2631" s="13">
        <v>45401</v>
      </c>
      <c r="G2631" s="26" t="s">
        <v>13070</v>
      </c>
      <c r="H2631" s="12">
        <v>39</v>
      </c>
      <c r="I2631" s="28">
        <f>VLOOKUP(B:B,DIM_PRODUCTS!A:F,5,FALSE)</f>
        <v>25</v>
      </c>
      <c r="J2631" s="28">
        <f>FACT_ORDERS[[#This Row],[ProductPrice]]*FACT_ORDERS[[#This Row],[Quantity]]</f>
        <v>975</v>
      </c>
      <c r="K2631" s="12" t="str">
        <f>VLOOKUP(C:C,DIM_CUSTOMERS!A:G,7,FALSE)</f>
        <v>South Africa</v>
      </c>
      <c r="L2631" s="30" cm="1">
        <f t="array" ref="L2631">_xlfn.IFS(
    AND(FACT_ORDERS[[#This Row],[DeliveryMehtod]]="shippment",FACT_ORDERS[[#This Row],[TotalAmount]]&gt;=200), 0,
    AND(FACT_ORDERS[[#This Row],[DeliveryMehtod]]="pickup"), 15,
    AND(FACT_ORDERS[[#This Row],[DeliveryMehtod]]="shippment",FACT_ORDERS[[#This Row],[TotalAmount]]&lt;200), 35
)</f>
        <v>0</v>
      </c>
      <c r="M2631" s="12" t="str" cm="1">
        <f t="array" ref="M2631">_xlfn.IFS(
    SUMIFS(FACT_ORDERS[TotalAmount], FACT_ORDERS[WD_CUSTOMERS],FACT_ORDERS[[#This Row],[WD_CUSTOMERS]])&gt;=15000, "VIP",
    SUMIFS(FACT_ORDERS[TotalAmount], FACT_ORDERS[WD_CUSTOMERS],FACT_ORDERS[[#This Row],[WD_CUSTOMERS]])&gt;=8000, "Premium",
    TRUE, "Regular"
)</f>
        <v>VIP</v>
      </c>
      <c r="N2631" s="32" cm="1">
        <f t="array" ref="N2631">_xlfn.IFS(
   FACT_ORDERS[[#This Row],[TypeOfClient]]="VIP", 0.2,
   FACT_ORDERS[[#This Row],[TypeOfClient]]="Premium", 0.1,
   TRUE, 0
)</f>
        <v>0.2</v>
      </c>
      <c r="O2631" s="31" cm="1">
        <f t="array" ref="O2631">_xlfn.IFS(
   FACT_ORDERS[[#This Row],[TotalAmount]]&gt;1500, 0.15,
   FACT_ORDERS[[#This Row],[TotalAmount]]&gt;1000, 0.1,
   FACT_ORDERS[[#This Row],[TotalAmount]]&gt;500, 0.05,
   TRUE, 0
)</f>
        <v>0.05</v>
      </c>
      <c r="P2631" s="28">
        <f xml:space="preserve"> FACT_ORDERS[[#This Row],[TotalAmount]] * (1 - (FACT_ORDERS[[#This Row],[ClientDiscount]] + FACT_ORDERS[[#This Row],[OrderDiscount]]) )</f>
        <v>731.25</v>
      </c>
      <c r="Q2631" s="28">
        <f>FACT_ORDERS[[#This Row],[TotalAmountWithDiscount]]+FACT_ORDERS[[#This Row],[DeliveryCost]]</f>
        <v>731.25</v>
      </c>
      <c r="R2631" s="35">
        <v>45409</v>
      </c>
      <c r="S2631" s="35" t="str">
        <f>IF(NETWORKDAYS(FACT_ORDERS[[#This Row],[Order-Date]], FACT_ORDERS[[#This Row],[ArrivalDate ]]) &gt; 10, "Late", "On Time")</f>
        <v>On Time</v>
      </c>
    </row>
    <row r="2632" spans="1:19" x14ac:dyDescent="0.3">
      <c r="A2632" s="12">
        <v>7630</v>
      </c>
      <c r="B2632" s="12">
        <v>284</v>
      </c>
      <c r="C2632" s="12">
        <v>10942</v>
      </c>
      <c r="D2632" s="12">
        <v>2631</v>
      </c>
      <c r="E2632" s="12" t="s">
        <v>243</v>
      </c>
      <c r="F2632" s="13">
        <v>45401</v>
      </c>
      <c r="G2632" s="26" t="s">
        <v>13071</v>
      </c>
      <c r="H2632" s="12">
        <v>28</v>
      </c>
      <c r="I2632" s="28">
        <f>VLOOKUP(B:B,DIM_PRODUCTS!A:F,5,FALSE)</f>
        <v>32</v>
      </c>
      <c r="J2632" s="28">
        <f>FACT_ORDERS[[#This Row],[ProductPrice]]*FACT_ORDERS[[#This Row],[Quantity]]</f>
        <v>896</v>
      </c>
      <c r="K2632" s="12" t="str">
        <f>VLOOKUP(C:C,DIM_CUSTOMERS!A:G,7,FALSE)</f>
        <v>South Africa</v>
      </c>
      <c r="L2632" s="30" cm="1">
        <f t="array" ref="L2632">_xlfn.IFS(
    AND(FACT_ORDERS[[#This Row],[DeliveryMehtod]]="shippment",FACT_ORDERS[[#This Row],[TotalAmount]]&gt;=200), 0,
    AND(FACT_ORDERS[[#This Row],[DeliveryMehtod]]="pickup"), 15,
    AND(FACT_ORDERS[[#This Row],[DeliveryMehtod]]="shippment",FACT_ORDERS[[#This Row],[TotalAmount]]&lt;200), 35
)</f>
        <v>15</v>
      </c>
      <c r="M2632" s="12" t="str" cm="1">
        <f t="array" ref="M2632">_xlfn.IFS(
    SUMIFS(FACT_ORDERS[TotalAmount], FACT_ORDERS[WD_CUSTOMERS],FACT_ORDERS[[#This Row],[WD_CUSTOMERS]])&gt;=15000, "VIP",
    SUMIFS(FACT_ORDERS[TotalAmount], FACT_ORDERS[WD_CUSTOMERS],FACT_ORDERS[[#This Row],[WD_CUSTOMERS]])&gt;=8000, "Premium",
    TRUE, "Regular"
)</f>
        <v>VIP</v>
      </c>
      <c r="N2632" s="32" cm="1">
        <f t="array" ref="N2632">_xlfn.IFS(
   FACT_ORDERS[[#This Row],[TypeOfClient]]="VIP", 0.2,
   FACT_ORDERS[[#This Row],[TypeOfClient]]="Premium", 0.1,
   TRUE, 0
)</f>
        <v>0.2</v>
      </c>
      <c r="O2632" s="31" cm="1">
        <f t="array" ref="O2632">_xlfn.IFS(
   FACT_ORDERS[[#This Row],[TotalAmount]]&gt;1500, 0.15,
   FACT_ORDERS[[#This Row],[TotalAmount]]&gt;1000, 0.1,
   FACT_ORDERS[[#This Row],[TotalAmount]]&gt;500, 0.05,
   TRUE, 0
)</f>
        <v>0.05</v>
      </c>
      <c r="P2632" s="28">
        <f xml:space="preserve"> FACT_ORDERS[[#This Row],[TotalAmount]] * (1 - (FACT_ORDERS[[#This Row],[ClientDiscount]] + FACT_ORDERS[[#This Row],[OrderDiscount]]) )</f>
        <v>672</v>
      </c>
      <c r="Q2632" s="28">
        <f>FACT_ORDERS[[#This Row],[TotalAmountWithDiscount]]+FACT_ORDERS[[#This Row],[DeliveryCost]]</f>
        <v>687</v>
      </c>
      <c r="R2632" s="35">
        <v>45409</v>
      </c>
      <c r="S2632" s="35" t="str">
        <f>IF(NETWORKDAYS(FACT_ORDERS[[#This Row],[Order-Date]], FACT_ORDERS[[#This Row],[ArrivalDate ]]) &gt; 10, "Late", "On Time")</f>
        <v>On Time</v>
      </c>
    </row>
    <row r="2633" spans="1:19" x14ac:dyDescent="0.3">
      <c r="A2633" s="12">
        <v>7631</v>
      </c>
      <c r="B2633" s="12">
        <v>265</v>
      </c>
      <c r="C2633" s="12">
        <v>10942</v>
      </c>
      <c r="D2633" s="12">
        <v>2632</v>
      </c>
      <c r="E2633" s="12" t="s">
        <v>244</v>
      </c>
      <c r="F2633" s="13">
        <v>45381</v>
      </c>
      <c r="G2633" s="26" t="s">
        <v>13072</v>
      </c>
      <c r="H2633" s="12">
        <v>18</v>
      </c>
      <c r="I2633" s="28">
        <f>VLOOKUP(B:B,DIM_PRODUCTS!A:F,5,FALSE)</f>
        <v>13</v>
      </c>
      <c r="J2633" s="28">
        <f>FACT_ORDERS[[#This Row],[ProductPrice]]*FACT_ORDERS[[#This Row],[Quantity]]</f>
        <v>234</v>
      </c>
      <c r="K2633" s="12" t="str">
        <f>VLOOKUP(C:C,DIM_CUSTOMERS!A:G,7,FALSE)</f>
        <v>South Africa</v>
      </c>
      <c r="L2633" s="30" cm="1">
        <f t="array" ref="L2633">_xlfn.IFS(
    AND(FACT_ORDERS[[#This Row],[DeliveryMehtod]]="shippment",FACT_ORDERS[[#This Row],[TotalAmount]]&gt;=200), 0,
    AND(FACT_ORDERS[[#This Row],[DeliveryMehtod]]="pickup"), 15,
    AND(FACT_ORDERS[[#This Row],[DeliveryMehtod]]="shippment",FACT_ORDERS[[#This Row],[TotalAmount]]&lt;200), 35
)</f>
        <v>0</v>
      </c>
      <c r="M2633" s="12" t="str" cm="1">
        <f t="array" ref="M2633">_xlfn.IFS(
    SUMIFS(FACT_ORDERS[TotalAmount], FACT_ORDERS[WD_CUSTOMERS],FACT_ORDERS[[#This Row],[WD_CUSTOMERS]])&gt;=15000, "VIP",
    SUMIFS(FACT_ORDERS[TotalAmount], FACT_ORDERS[WD_CUSTOMERS],FACT_ORDERS[[#This Row],[WD_CUSTOMERS]])&gt;=8000, "Premium",
    TRUE, "Regular"
)</f>
        <v>VIP</v>
      </c>
      <c r="N2633" s="32" cm="1">
        <f t="array" ref="N2633">_xlfn.IFS(
   FACT_ORDERS[[#This Row],[TypeOfClient]]="VIP", 0.2,
   FACT_ORDERS[[#This Row],[TypeOfClient]]="Premium", 0.1,
   TRUE, 0
)</f>
        <v>0.2</v>
      </c>
      <c r="O2633" s="31" cm="1">
        <f t="array" ref="O2633">_xlfn.IFS(
   FACT_ORDERS[[#This Row],[TotalAmount]]&gt;1500, 0.15,
   FACT_ORDERS[[#This Row],[TotalAmount]]&gt;1000, 0.1,
   FACT_ORDERS[[#This Row],[TotalAmount]]&gt;500, 0.05,
   TRUE, 0
)</f>
        <v>0</v>
      </c>
      <c r="P2633" s="28">
        <f xml:space="preserve"> FACT_ORDERS[[#This Row],[TotalAmount]] * (1 - (FACT_ORDERS[[#This Row],[ClientDiscount]] + FACT_ORDERS[[#This Row],[OrderDiscount]]) )</f>
        <v>187.20000000000002</v>
      </c>
      <c r="Q2633" s="28">
        <f>FACT_ORDERS[[#This Row],[TotalAmountWithDiscount]]+FACT_ORDERS[[#This Row],[DeliveryCost]]</f>
        <v>187.20000000000002</v>
      </c>
      <c r="R2633" s="35">
        <v>45389</v>
      </c>
      <c r="S2633" s="35" t="str">
        <f>IF(NETWORKDAYS(FACT_ORDERS[[#This Row],[Order-Date]], FACT_ORDERS[[#This Row],[ArrivalDate ]]) &gt; 10, "Late", "On Time")</f>
        <v>On Time</v>
      </c>
    </row>
    <row r="2634" spans="1:19" x14ac:dyDescent="0.3">
      <c r="A2634" s="12">
        <v>7632</v>
      </c>
      <c r="B2634" s="12">
        <v>220</v>
      </c>
      <c r="C2634" s="12">
        <v>10942</v>
      </c>
      <c r="D2634" s="12">
        <v>2633</v>
      </c>
      <c r="E2634" s="12" t="s">
        <v>244</v>
      </c>
      <c r="F2634" s="13">
        <v>45381</v>
      </c>
      <c r="G2634" s="26" t="s">
        <v>13073</v>
      </c>
      <c r="H2634" s="12">
        <v>35</v>
      </c>
      <c r="I2634" s="28">
        <f>VLOOKUP(B:B,DIM_PRODUCTS!A:F,5,FALSE)</f>
        <v>30</v>
      </c>
      <c r="J2634" s="28">
        <f>FACT_ORDERS[[#This Row],[ProductPrice]]*FACT_ORDERS[[#This Row],[Quantity]]</f>
        <v>1050</v>
      </c>
      <c r="K2634" s="12" t="str">
        <f>VLOOKUP(C:C,DIM_CUSTOMERS!A:G,7,FALSE)</f>
        <v>South Africa</v>
      </c>
      <c r="L2634" s="30" cm="1">
        <f t="array" ref="L2634">_xlfn.IFS(
    AND(FACT_ORDERS[[#This Row],[DeliveryMehtod]]="shippment",FACT_ORDERS[[#This Row],[TotalAmount]]&gt;=200), 0,
    AND(FACT_ORDERS[[#This Row],[DeliveryMehtod]]="pickup"), 15,
    AND(FACT_ORDERS[[#This Row],[DeliveryMehtod]]="shippment",FACT_ORDERS[[#This Row],[TotalAmount]]&lt;200), 35
)</f>
        <v>0</v>
      </c>
      <c r="M2634" s="12" t="str" cm="1">
        <f t="array" ref="M2634">_xlfn.IFS(
    SUMIFS(FACT_ORDERS[TotalAmount], FACT_ORDERS[WD_CUSTOMERS],FACT_ORDERS[[#This Row],[WD_CUSTOMERS]])&gt;=15000, "VIP",
    SUMIFS(FACT_ORDERS[TotalAmount], FACT_ORDERS[WD_CUSTOMERS],FACT_ORDERS[[#This Row],[WD_CUSTOMERS]])&gt;=8000, "Premium",
    TRUE, "Regular"
)</f>
        <v>VIP</v>
      </c>
      <c r="N2634" s="32" cm="1">
        <f t="array" ref="N2634">_xlfn.IFS(
   FACT_ORDERS[[#This Row],[TypeOfClient]]="VIP", 0.2,
   FACT_ORDERS[[#This Row],[TypeOfClient]]="Premium", 0.1,
   TRUE, 0
)</f>
        <v>0.2</v>
      </c>
      <c r="O2634" s="31" cm="1">
        <f t="array" ref="O2634">_xlfn.IFS(
   FACT_ORDERS[[#This Row],[TotalAmount]]&gt;1500, 0.15,
   FACT_ORDERS[[#This Row],[TotalAmount]]&gt;1000, 0.1,
   FACT_ORDERS[[#This Row],[TotalAmount]]&gt;500, 0.05,
   TRUE, 0
)</f>
        <v>0.1</v>
      </c>
      <c r="P2634" s="28">
        <f xml:space="preserve"> FACT_ORDERS[[#This Row],[TotalAmount]] * (1 - (FACT_ORDERS[[#This Row],[ClientDiscount]] + FACT_ORDERS[[#This Row],[OrderDiscount]]) )</f>
        <v>735</v>
      </c>
      <c r="Q2634" s="28">
        <f>FACT_ORDERS[[#This Row],[TotalAmountWithDiscount]]+FACT_ORDERS[[#This Row],[DeliveryCost]]</f>
        <v>735</v>
      </c>
      <c r="R2634" s="35">
        <v>45388</v>
      </c>
      <c r="S2634" s="35" t="str">
        <f>IF(NETWORKDAYS(FACT_ORDERS[[#This Row],[Order-Date]], FACT_ORDERS[[#This Row],[ArrivalDate ]]) &gt; 10, "Late", "On Time")</f>
        <v>On Time</v>
      </c>
    </row>
    <row r="2635" spans="1:19" x14ac:dyDescent="0.3">
      <c r="A2635" s="12">
        <v>7633</v>
      </c>
      <c r="B2635" s="12">
        <v>244</v>
      </c>
      <c r="C2635" s="12">
        <v>10942</v>
      </c>
      <c r="D2635" s="12">
        <v>2634</v>
      </c>
      <c r="E2635" s="12" t="s">
        <v>244</v>
      </c>
      <c r="F2635" s="13">
        <v>45381</v>
      </c>
      <c r="G2635" s="26" t="s">
        <v>13074</v>
      </c>
      <c r="H2635" s="12">
        <v>30</v>
      </c>
      <c r="I2635" s="28">
        <f>VLOOKUP(B:B,DIM_PRODUCTS!A:F,5,FALSE)</f>
        <v>25</v>
      </c>
      <c r="J2635" s="28">
        <f>FACT_ORDERS[[#This Row],[ProductPrice]]*FACT_ORDERS[[#This Row],[Quantity]]</f>
        <v>750</v>
      </c>
      <c r="K2635" s="12" t="str">
        <f>VLOOKUP(C:C,DIM_CUSTOMERS!A:G,7,FALSE)</f>
        <v>South Africa</v>
      </c>
      <c r="L2635" s="30" cm="1">
        <f t="array" ref="L2635">_xlfn.IFS(
    AND(FACT_ORDERS[[#This Row],[DeliveryMehtod]]="shippment",FACT_ORDERS[[#This Row],[TotalAmount]]&gt;=200), 0,
    AND(FACT_ORDERS[[#This Row],[DeliveryMehtod]]="pickup"), 15,
    AND(FACT_ORDERS[[#This Row],[DeliveryMehtod]]="shippment",FACT_ORDERS[[#This Row],[TotalAmount]]&lt;200), 35
)</f>
        <v>0</v>
      </c>
      <c r="M2635" s="12" t="str" cm="1">
        <f t="array" ref="M2635">_xlfn.IFS(
    SUMIFS(FACT_ORDERS[TotalAmount], FACT_ORDERS[WD_CUSTOMERS],FACT_ORDERS[[#This Row],[WD_CUSTOMERS]])&gt;=15000, "VIP",
    SUMIFS(FACT_ORDERS[TotalAmount], FACT_ORDERS[WD_CUSTOMERS],FACT_ORDERS[[#This Row],[WD_CUSTOMERS]])&gt;=8000, "Premium",
    TRUE, "Regular"
)</f>
        <v>VIP</v>
      </c>
      <c r="N2635" s="32" cm="1">
        <f t="array" ref="N2635">_xlfn.IFS(
   FACT_ORDERS[[#This Row],[TypeOfClient]]="VIP", 0.2,
   FACT_ORDERS[[#This Row],[TypeOfClient]]="Premium", 0.1,
   TRUE, 0
)</f>
        <v>0.2</v>
      </c>
      <c r="O2635" s="31" cm="1">
        <f t="array" ref="O2635">_xlfn.IFS(
   FACT_ORDERS[[#This Row],[TotalAmount]]&gt;1500, 0.15,
   FACT_ORDERS[[#This Row],[TotalAmount]]&gt;1000, 0.1,
   FACT_ORDERS[[#This Row],[TotalAmount]]&gt;500, 0.05,
   TRUE, 0
)</f>
        <v>0.05</v>
      </c>
      <c r="P2635" s="28">
        <f xml:space="preserve"> FACT_ORDERS[[#This Row],[TotalAmount]] * (1 - (FACT_ORDERS[[#This Row],[ClientDiscount]] + FACT_ORDERS[[#This Row],[OrderDiscount]]) )</f>
        <v>562.5</v>
      </c>
      <c r="Q2635" s="28">
        <f>FACT_ORDERS[[#This Row],[TotalAmountWithDiscount]]+FACT_ORDERS[[#This Row],[DeliveryCost]]</f>
        <v>562.5</v>
      </c>
      <c r="R2635" s="35">
        <v>45388</v>
      </c>
      <c r="S2635" s="35" t="str">
        <f>IF(NETWORKDAYS(FACT_ORDERS[[#This Row],[Order-Date]], FACT_ORDERS[[#This Row],[ArrivalDate ]]) &gt; 10, "Late", "On Time")</f>
        <v>On Time</v>
      </c>
    </row>
    <row r="2636" spans="1:19" x14ac:dyDescent="0.3">
      <c r="A2636" s="12">
        <v>7634</v>
      </c>
      <c r="B2636" s="12">
        <v>284</v>
      </c>
      <c r="C2636" s="12">
        <v>10942</v>
      </c>
      <c r="D2636" s="12">
        <v>2635</v>
      </c>
      <c r="E2636" s="12" t="s">
        <v>243</v>
      </c>
      <c r="F2636" s="13">
        <v>45381</v>
      </c>
      <c r="G2636" s="26" t="s">
        <v>13075</v>
      </c>
      <c r="H2636" s="12">
        <v>52</v>
      </c>
      <c r="I2636" s="28">
        <f>VLOOKUP(B:B,DIM_PRODUCTS!A:F,5,FALSE)</f>
        <v>32</v>
      </c>
      <c r="J2636" s="28">
        <f>FACT_ORDERS[[#This Row],[ProductPrice]]*FACT_ORDERS[[#This Row],[Quantity]]</f>
        <v>1664</v>
      </c>
      <c r="K2636" s="12" t="str">
        <f>VLOOKUP(C:C,DIM_CUSTOMERS!A:G,7,FALSE)</f>
        <v>South Africa</v>
      </c>
      <c r="L2636" s="30" cm="1">
        <f t="array" ref="L2636">_xlfn.IFS(
    AND(FACT_ORDERS[[#This Row],[DeliveryMehtod]]="shippment",FACT_ORDERS[[#This Row],[TotalAmount]]&gt;=200), 0,
    AND(FACT_ORDERS[[#This Row],[DeliveryMehtod]]="pickup"), 15,
    AND(FACT_ORDERS[[#This Row],[DeliveryMehtod]]="shippment",FACT_ORDERS[[#This Row],[TotalAmount]]&lt;200), 35
)</f>
        <v>15</v>
      </c>
      <c r="M2636" s="12" t="str" cm="1">
        <f t="array" ref="M2636">_xlfn.IFS(
    SUMIFS(FACT_ORDERS[TotalAmount], FACT_ORDERS[WD_CUSTOMERS],FACT_ORDERS[[#This Row],[WD_CUSTOMERS]])&gt;=15000, "VIP",
    SUMIFS(FACT_ORDERS[TotalAmount], FACT_ORDERS[WD_CUSTOMERS],FACT_ORDERS[[#This Row],[WD_CUSTOMERS]])&gt;=8000, "Premium",
    TRUE, "Regular"
)</f>
        <v>VIP</v>
      </c>
      <c r="N2636" s="32" cm="1">
        <f t="array" ref="N2636">_xlfn.IFS(
   FACT_ORDERS[[#This Row],[TypeOfClient]]="VIP", 0.2,
   FACT_ORDERS[[#This Row],[TypeOfClient]]="Premium", 0.1,
   TRUE, 0
)</f>
        <v>0.2</v>
      </c>
      <c r="O2636" s="31" cm="1">
        <f t="array" ref="O2636">_xlfn.IFS(
   FACT_ORDERS[[#This Row],[TotalAmount]]&gt;1500, 0.15,
   FACT_ORDERS[[#This Row],[TotalAmount]]&gt;1000, 0.1,
   FACT_ORDERS[[#This Row],[TotalAmount]]&gt;500, 0.05,
   TRUE, 0
)</f>
        <v>0.15</v>
      </c>
      <c r="P2636" s="28">
        <f xml:space="preserve"> FACT_ORDERS[[#This Row],[TotalAmount]] * (1 - (FACT_ORDERS[[#This Row],[ClientDiscount]] + FACT_ORDERS[[#This Row],[OrderDiscount]]) )</f>
        <v>1081.6000000000001</v>
      </c>
      <c r="Q2636" s="28">
        <f>FACT_ORDERS[[#This Row],[TotalAmountWithDiscount]]+FACT_ORDERS[[#This Row],[DeliveryCost]]</f>
        <v>1096.6000000000001</v>
      </c>
      <c r="R2636" s="35">
        <v>45390</v>
      </c>
      <c r="S2636" s="35" t="str">
        <f>IF(NETWORKDAYS(FACT_ORDERS[[#This Row],[Order-Date]], FACT_ORDERS[[#This Row],[ArrivalDate ]]) &gt; 10, "Late", "On Time")</f>
        <v>On Time</v>
      </c>
    </row>
    <row r="2637" spans="1:19" x14ac:dyDescent="0.3">
      <c r="A2637" s="12">
        <v>7635</v>
      </c>
      <c r="B2637" s="12">
        <v>265</v>
      </c>
      <c r="C2637" s="12">
        <v>10942</v>
      </c>
      <c r="D2637" s="12">
        <v>2636</v>
      </c>
      <c r="E2637" s="12" t="s">
        <v>243</v>
      </c>
      <c r="F2637" s="13">
        <v>45321</v>
      </c>
      <c r="G2637" s="26" t="s">
        <v>13076</v>
      </c>
      <c r="H2637" s="12">
        <v>14</v>
      </c>
      <c r="I2637" s="28">
        <f>VLOOKUP(B:B,DIM_PRODUCTS!A:F,5,FALSE)</f>
        <v>13</v>
      </c>
      <c r="J2637" s="28">
        <f>FACT_ORDERS[[#This Row],[ProductPrice]]*FACT_ORDERS[[#This Row],[Quantity]]</f>
        <v>182</v>
      </c>
      <c r="K2637" s="12" t="str">
        <f>VLOOKUP(C:C,DIM_CUSTOMERS!A:G,7,FALSE)</f>
        <v>South Africa</v>
      </c>
      <c r="L2637" s="30" cm="1">
        <f t="array" ref="L2637">_xlfn.IFS(
    AND(FACT_ORDERS[[#This Row],[DeliveryMehtod]]="shippment",FACT_ORDERS[[#This Row],[TotalAmount]]&gt;=200), 0,
    AND(FACT_ORDERS[[#This Row],[DeliveryMehtod]]="pickup"), 15,
    AND(FACT_ORDERS[[#This Row],[DeliveryMehtod]]="shippment",FACT_ORDERS[[#This Row],[TotalAmount]]&lt;200), 35
)</f>
        <v>15</v>
      </c>
      <c r="M2637" s="12" t="str" cm="1">
        <f t="array" ref="M2637">_xlfn.IFS(
    SUMIFS(FACT_ORDERS[TotalAmount], FACT_ORDERS[WD_CUSTOMERS],FACT_ORDERS[[#This Row],[WD_CUSTOMERS]])&gt;=15000, "VIP",
    SUMIFS(FACT_ORDERS[TotalAmount], FACT_ORDERS[WD_CUSTOMERS],FACT_ORDERS[[#This Row],[WD_CUSTOMERS]])&gt;=8000, "Premium",
    TRUE, "Regular"
)</f>
        <v>VIP</v>
      </c>
      <c r="N2637" s="32" cm="1">
        <f t="array" ref="N2637">_xlfn.IFS(
   FACT_ORDERS[[#This Row],[TypeOfClient]]="VIP", 0.2,
   FACT_ORDERS[[#This Row],[TypeOfClient]]="Premium", 0.1,
   TRUE, 0
)</f>
        <v>0.2</v>
      </c>
      <c r="O2637" s="31" cm="1">
        <f t="array" ref="O2637">_xlfn.IFS(
   FACT_ORDERS[[#This Row],[TotalAmount]]&gt;1500, 0.15,
   FACT_ORDERS[[#This Row],[TotalAmount]]&gt;1000, 0.1,
   FACT_ORDERS[[#This Row],[TotalAmount]]&gt;500, 0.05,
   TRUE, 0
)</f>
        <v>0</v>
      </c>
      <c r="P2637" s="28">
        <f xml:space="preserve"> FACT_ORDERS[[#This Row],[TotalAmount]] * (1 - (FACT_ORDERS[[#This Row],[ClientDiscount]] + FACT_ORDERS[[#This Row],[OrderDiscount]]) )</f>
        <v>145.6</v>
      </c>
      <c r="Q2637" s="28">
        <f>FACT_ORDERS[[#This Row],[TotalAmountWithDiscount]]+FACT_ORDERS[[#This Row],[DeliveryCost]]</f>
        <v>160.6</v>
      </c>
      <c r="R2637" s="35">
        <v>45332</v>
      </c>
      <c r="S2637" s="35" t="str">
        <f>IF(NETWORKDAYS(FACT_ORDERS[[#This Row],[Order-Date]], FACT_ORDERS[[#This Row],[ArrivalDate ]]) &gt; 10, "Late", "On Time")</f>
        <v>On Time</v>
      </c>
    </row>
    <row r="2638" spans="1:19" x14ac:dyDescent="0.3">
      <c r="A2638" s="12">
        <v>7636</v>
      </c>
      <c r="B2638" s="12">
        <v>220</v>
      </c>
      <c r="C2638" s="12">
        <v>10942</v>
      </c>
      <c r="D2638" s="12">
        <v>2637</v>
      </c>
      <c r="E2638" s="12" t="s">
        <v>243</v>
      </c>
      <c r="F2638" s="13">
        <v>45321</v>
      </c>
      <c r="G2638" s="26" t="s">
        <v>13077</v>
      </c>
      <c r="H2638" s="12">
        <v>50</v>
      </c>
      <c r="I2638" s="28">
        <f>VLOOKUP(B:B,DIM_PRODUCTS!A:F,5,FALSE)</f>
        <v>30</v>
      </c>
      <c r="J2638" s="28">
        <f>FACT_ORDERS[[#This Row],[ProductPrice]]*FACT_ORDERS[[#This Row],[Quantity]]</f>
        <v>1500</v>
      </c>
      <c r="K2638" s="12" t="str">
        <f>VLOOKUP(C:C,DIM_CUSTOMERS!A:G,7,FALSE)</f>
        <v>South Africa</v>
      </c>
      <c r="L2638" s="30" cm="1">
        <f t="array" ref="L2638">_xlfn.IFS(
    AND(FACT_ORDERS[[#This Row],[DeliveryMehtod]]="shippment",FACT_ORDERS[[#This Row],[TotalAmount]]&gt;=200), 0,
    AND(FACT_ORDERS[[#This Row],[DeliveryMehtod]]="pickup"), 15,
    AND(FACT_ORDERS[[#This Row],[DeliveryMehtod]]="shippment",FACT_ORDERS[[#This Row],[TotalAmount]]&lt;200), 35
)</f>
        <v>15</v>
      </c>
      <c r="M2638" s="12" t="str" cm="1">
        <f t="array" ref="M2638">_xlfn.IFS(
    SUMIFS(FACT_ORDERS[TotalAmount], FACT_ORDERS[WD_CUSTOMERS],FACT_ORDERS[[#This Row],[WD_CUSTOMERS]])&gt;=15000, "VIP",
    SUMIFS(FACT_ORDERS[TotalAmount], FACT_ORDERS[WD_CUSTOMERS],FACT_ORDERS[[#This Row],[WD_CUSTOMERS]])&gt;=8000, "Premium",
    TRUE, "Regular"
)</f>
        <v>VIP</v>
      </c>
      <c r="N2638" s="32" cm="1">
        <f t="array" ref="N2638">_xlfn.IFS(
   FACT_ORDERS[[#This Row],[TypeOfClient]]="VIP", 0.2,
   FACT_ORDERS[[#This Row],[TypeOfClient]]="Premium", 0.1,
   TRUE, 0
)</f>
        <v>0.2</v>
      </c>
      <c r="O2638" s="31" cm="1">
        <f t="array" ref="O2638">_xlfn.IFS(
   FACT_ORDERS[[#This Row],[TotalAmount]]&gt;1500, 0.15,
   FACT_ORDERS[[#This Row],[TotalAmount]]&gt;1000, 0.1,
   FACT_ORDERS[[#This Row],[TotalAmount]]&gt;500, 0.05,
   TRUE, 0
)</f>
        <v>0.1</v>
      </c>
      <c r="P2638" s="28">
        <f xml:space="preserve"> FACT_ORDERS[[#This Row],[TotalAmount]] * (1 - (FACT_ORDERS[[#This Row],[ClientDiscount]] + FACT_ORDERS[[#This Row],[OrderDiscount]]) )</f>
        <v>1050</v>
      </c>
      <c r="Q2638" s="28">
        <f>FACT_ORDERS[[#This Row],[TotalAmountWithDiscount]]+FACT_ORDERS[[#This Row],[DeliveryCost]]</f>
        <v>1065</v>
      </c>
      <c r="R2638" s="35">
        <v>45328</v>
      </c>
      <c r="S2638" s="35" t="str">
        <f>IF(NETWORKDAYS(FACT_ORDERS[[#This Row],[Order-Date]], FACT_ORDERS[[#This Row],[ArrivalDate ]]) &gt; 10, "Late", "On Time")</f>
        <v>On Time</v>
      </c>
    </row>
    <row r="2639" spans="1:19" x14ac:dyDescent="0.3">
      <c r="A2639" s="12">
        <v>7637</v>
      </c>
      <c r="B2639" s="12">
        <v>244</v>
      </c>
      <c r="C2639" s="12">
        <v>10942</v>
      </c>
      <c r="D2639" s="12">
        <v>2638</v>
      </c>
      <c r="E2639" s="12" t="s">
        <v>244</v>
      </c>
      <c r="F2639" s="13">
        <v>45321</v>
      </c>
      <c r="G2639" s="26" t="s">
        <v>13078</v>
      </c>
      <c r="H2639" s="12">
        <v>37</v>
      </c>
      <c r="I2639" s="28">
        <f>VLOOKUP(B:B,DIM_PRODUCTS!A:F,5,FALSE)</f>
        <v>25</v>
      </c>
      <c r="J2639" s="28">
        <f>FACT_ORDERS[[#This Row],[ProductPrice]]*FACT_ORDERS[[#This Row],[Quantity]]</f>
        <v>925</v>
      </c>
      <c r="K2639" s="12" t="str">
        <f>VLOOKUP(C:C,DIM_CUSTOMERS!A:G,7,FALSE)</f>
        <v>South Africa</v>
      </c>
      <c r="L2639" s="30" cm="1">
        <f t="array" ref="L2639">_xlfn.IFS(
    AND(FACT_ORDERS[[#This Row],[DeliveryMehtod]]="shippment",FACT_ORDERS[[#This Row],[TotalAmount]]&gt;=200), 0,
    AND(FACT_ORDERS[[#This Row],[DeliveryMehtod]]="pickup"), 15,
    AND(FACT_ORDERS[[#This Row],[DeliveryMehtod]]="shippment",FACT_ORDERS[[#This Row],[TotalAmount]]&lt;200), 35
)</f>
        <v>0</v>
      </c>
      <c r="M2639" s="12" t="str" cm="1">
        <f t="array" ref="M2639">_xlfn.IFS(
    SUMIFS(FACT_ORDERS[TotalAmount], FACT_ORDERS[WD_CUSTOMERS],FACT_ORDERS[[#This Row],[WD_CUSTOMERS]])&gt;=15000, "VIP",
    SUMIFS(FACT_ORDERS[TotalAmount], FACT_ORDERS[WD_CUSTOMERS],FACT_ORDERS[[#This Row],[WD_CUSTOMERS]])&gt;=8000, "Premium",
    TRUE, "Regular"
)</f>
        <v>VIP</v>
      </c>
      <c r="N2639" s="32" cm="1">
        <f t="array" ref="N2639">_xlfn.IFS(
   FACT_ORDERS[[#This Row],[TypeOfClient]]="VIP", 0.2,
   FACT_ORDERS[[#This Row],[TypeOfClient]]="Premium", 0.1,
   TRUE, 0
)</f>
        <v>0.2</v>
      </c>
      <c r="O2639" s="31" cm="1">
        <f t="array" ref="O2639">_xlfn.IFS(
   FACT_ORDERS[[#This Row],[TotalAmount]]&gt;1500, 0.15,
   FACT_ORDERS[[#This Row],[TotalAmount]]&gt;1000, 0.1,
   FACT_ORDERS[[#This Row],[TotalAmount]]&gt;500, 0.05,
   TRUE, 0
)</f>
        <v>0.05</v>
      </c>
      <c r="P2639" s="28">
        <f xml:space="preserve"> FACT_ORDERS[[#This Row],[TotalAmount]] * (1 - (FACT_ORDERS[[#This Row],[ClientDiscount]] + FACT_ORDERS[[#This Row],[OrderDiscount]]) )</f>
        <v>693.75</v>
      </c>
      <c r="Q2639" s="28">
        <f>FACT_ORDERS[[#This Row],[TotalAmountWithDiscount]]+FACT_ORDERS[[#This Row],[DeliveryCost]]</f>
        <v>693.75</v>
      </c>
      <c r="R2639" s="35">
        <v>45330</v>
      </c>
      <c r="S2639" s="35" t="str">
        <f>IF(NETWORKDAYS(FACT_ORDERS[[#This Row],[Order-Date]], FACT_ORDERS[[#This Row],[ArrivalDate ]]) &gt; 10, "Late", "On Time")</f>
        <v>On Time</v>
      </c>
    </row>
    <row r="2640" spans="1:19" x14ac:dyDescent="0.3">
      <c r="A2640" s="12">
        <v>7638</v>
      </c>
      <c r="B2640" s="12">
        <v>284</v>
      </c>
      <c r="C2640" s="12">
        <v>10942</v>
      </c>
      <c r="D2640" s="12">
        <v>2639</v>
      </c>
      <c r="E2640" s="12" t="s">
        <v>244</v>
      </c>
      <c r="F2640" s="13">
        <v>45321</v>
      </c>
      <c r="G2640" s="26" t="s">
        <v>13079</v>
      </c>
      <c r="H2640" s="12">
        <v>49</v>
      </c>
      <c r="I2640" s="28">
        <f>VLOOKUP(B:B,DIM_PRODUCTS!A:F,5,FALSE)</f>
        <v>32</v>
      </c>
      <c r="J2640" s="28">
        <f>FACT_ORDERS[[#This Row],[ProductPrice]]*FACT_ORDERS[[#This Row],[Quantity]]</f>
        <v>1568</v>
      </c>
      <c r="K2640" s="12" t="str">
        <f>VLOOKUP(C:C,DIM_CUSTOMERS!A:G,7,FALSE)</f>
        <v>South Africa</v>
      </c>
      <c r="L2640" s="30" cm="1">
        <f t="array" ref="L2640">_xlfn.IFS(
    AND(FACT_ORDERS[[#This Row],[DeliveryMehtod]]="shippment",FACT_ORDERS[[#This Row],[TotalAmount]]&gt;=200), 0,
    AND(FACT_ORDERS[[#This Row],[DeliveryMehtod]]="pickup"), 15,
    AND(FACT_ORDERS[[#This Row],[DeliveryMehtod]]="shippment",FACT_ORDERS[[#This Row],[TotalAmount]]&lt;200), 35
)</f>
        <v>0</v>
      </c>
      <c r="M2640" s="12" t="str" cm="1">
        <f t="array" ref="M2640">_xlfn.IFS(
    SUMIFS(FACT_ORDERS[TotalAmount], FACT_ORDERS[WD_CUSTOMERS],FACT_ORDERS[[#This Row],[WD_CUSTOMERS]])&gt;=15000, "VIP",
    SUMIFS(FACT_ORDERS[TotalAmount], FACT_ORDERS[WD_CUSTOMERS],FACT_ORDERS[[#This Row],[WD_CUSTOMERS]])&gt;=8000, "Premium",
    TRUE, "Regular"
)</f>
        <v>VIP</v>
      </c>
      <c r="N2640" s="32" cm="1">
        <f t="array" ref="N2640">_xlfn.IFS(
   FACT_ORDERS[[#This Row],[TypeOfClient]]="VIP", 0.2,
   FACT_ORDERS[[#This Row],[TypeOfClient]]="Premium", 0.1,
   TRUE, 0
)</f>
        <v>0.2</v>
      </c>
      <c r="O2640" s="31" cm="1">
        <f t="array" ref="O2640">_xlfn.IFS(
   FACT_ORDERS[[#This Row],[TotalAmount]]&gt;1500, 0.15,
   FACT_ORDERS[[#This Row],[TotalAmount]]&gt;1000, 0.1,
   FACT_ORDERS[[#This Row],[TotalAmount]]&gt;500, 0.05,
   TRUE, 0
)</f>
        <v>0.15</v>
      </c>
      <c r="P2640" s="28">
        <f xml:space="preserve"> FACT_ORDERS[[#This Row],[TotalAmount]] * (1 - (FACT_ORDERS[[#This Row],[ClientDiscount]] + FACT_ORDERS[[#This Row],[OrderDiscount]]) )</f>
        <v>1019.2</v>
      </c>
      <c r="Q2640" s="28">
        <f>FACT_ORDERS[[#This Row],[TotalAmountWithDiscount]]+FACT_ORDERS[[#This Row],[DeliveryCost]]</f>
        <v>1019.2</v>
      </c>
      <c r="R2640" s="35">
        <v>45332</v>
      </c>
      <c r="S2640" s="35" t="str">
        <f>IF(NETWORKDAYS(FACT_ORDERS[[#This Row],[Order-Date]], FACT_ORDERS[[#This Row],[ArrivalDate ]]) &gt; 10, "Late", "On Time")</f>
        <v>On Time</v>
      </c>
    </row>
    <row r="2641" spans="1:19" x14ac:dyDescent="0.3">
      <c r="A2641" s="12">
        <v>7639</v>
      </c>
      <c r="B2641" s="12">
        <v>216</v>
      </c>
      <c r="C2641" s="12">
        <v>10737</v>
      </c>
      <c r="D2641" s="12">
        <v>2640</v>
      </c>
      <c r="E2641" s="12" t="s">
        <v>244</v>
      </c>
      <c r="F2641" s="13">
        <v>45538</v>
      </c>
      <c r="G2641" s="26" t="s">
        <v>13080</v>
      </c>
      <c r="H2641" s="12">
        <v>38</v>
      </c>
      <c r="I2641" s="28">
        <f>VLOOKUP(B:B,DIM_PRODUCTS!A:F,5,FALSE)</f>
        <v>23</v>
      </c>
      <c r="J2641" s="28">
        <f>FACT_ORDERS[[#This Row],[ProductPrice]]*FACT_ORDERS[[#This Row],[Quantity]]</f>
        <v>874</v>
      </c>
      <c r="K2641" s="12" t="str">
        <f>VLOOKUP(C:C,DIM_CUSTOMERS!A:G,7,FALSE)</f>
        <v>Italy</v>
      </c>
      <c r="L2641" s="30" cm="1">
        <f t="array" ref="L2641">_xlfn.IFS(
    AND(FACT_ORDERS[[#This Row],[DeliveryMehtod]]="shippment",FACT_ORDERS[[#This Row],[TotalAmount]]&gt;=200), 0,
    AND(FACT_ORDERS[[#This Row],[DeliveryMehtod]]="pickup"), 15,
    AND(FACT_ORDERS[[#This Row],[DeliveryMehtod]]="shippment",FACT_ORDERS[[#This Row],[TotalAmount]]&lt;200), 35
)</f>
        <v>0</v>
      </c>
      <c r="M2641" s="12" t="str" cm="1">
        <f t="array" ref="M2641">_xlfn.IFS(
    SUMIFS(FACT_ORDERS[TotalAmount], FACT_ORDERS[WD_CUSTOMERS],FACT_ORDERS[[#This Row],[WD_CUSTOMERS]])&gt;=15000, "VIP",
    SUMIFS(FACT_ORDERS[TotalAmount], FACT_ORDERS[WD_CUSTOMERS],FACT_ORDERS[[#This Row],[WD_CUSTOMERS]])&gt;=8000, "Premium",
    TRUE, "Regular"
)</f>
        <v>Premium</v>
      </c>
      <c r="N2641" s="32" cm="1">
        <f t="array" ref="N2641">_xlfn.IFS(
   FACT_ORDERS[[#This Row],[TypeOfClient]]="VIP", 0.2,
   FACT_ORDERS[[#This Row],[TypeOfClient]]="Premium", 0.1,
   TRUE, 0
)</f>
        <v>0.1</v>
      </c>
      <c r="O2641" s="31" cm="1">
        <f t="array" ref="O2641">_xlfn.IFS(
   FACT_ORDERS[[#This Row],[TotalAmount]]&gt;1500, 0.15,
   FACT_ORDERS[[#This Row],[TotalAmount]]&gt;1000, 0.1,
   FACT_ORDERS[[#This Row],[TotalAmount]]&gt;500, 0.05,
   TRUE, 0
)</f>
        <v>0.05</v>
      </c>
      <c r="P2641" s="28">
        <f xml:space="preserve"> FACT_ORDERS[[#This Row],[TotalAmount]] * (1 - (FACT_ORDERS[[#This Row],[ClientDiscount]] + FACT_ORDERS[[#This Row],[OrderDiscount]]) )</f>
        <v>742.9</v>
      </c>
      <c r="Q2641" s="28">
        <f>FACT_ORDERS[[#This Row],[TotalAmountWithDiscount]]+FACT_ORDERS[[#This Row],[DeliveryCost]]</f>
        <v>742.9</v>
      </c>
      <c r="R2641" s="35">
        <v>45546</v>
      </c>
      <c r="S2641" s="35" t="str">
        <f>IF(NETWORKDAYS(FACT_ORDERS[[#This Row],[Order-Date]], FACT_ORDERS[[#This Row],[ArrivalDate ]]) &gt; 10, "Late", "On Time")</f>
        <v>On Time</v>
      </c>
    </row>
    <row r="2642" spans="1:19" x14ac:dyDescent="0.3">
      <c r="A2642" s="12">
        <v>7640</v>
      </c>
      <c r="B2642" s="12">
        <v>216</v>
      </c>
      <c r="C2642" s="12">
        <v>10737</v>
      </c>
      <c r="D2642" s="12">
        <v>2641</v>
      </c>
      <c r="E2642" s="12" t="s">
        <v>244</v>
      </c>
      <c r="F2642" s="13">
        <v>45503</v>
      </c>
      <c r="G2642" s="26" t="s">
        <v>13081</v>
      </c>
      <c r="H2642" s="12">
        <v>30</v>
      </c>
      <c r="I2642" s="28">
        <f>VLOOKUP(B:B,DIM_PRODUCTS!A:F,5,FALSE)</f>
        <v>23</v>
      </c>
      <c r="J2642" s="28">
        <f>FACT_ORDERS[[#This Row],[ProductPrice]]*FACT_ORDERS[[#This Row],[Quantity]]</f>
        <v>690</v>
      </c>
      <c r="K2642" s="12" t="str">
        <f>VLOOKUP(C:C,DIM_CUSTOMERS!A:G,7,FALSE)</f>
        <v>Italy</v>
      </c>
      <c r="L2642" s="30" cm="1">
        <f t="array" ref="L2642">_xlfn.IFS(
    AND(FACT_ORDERS[[#This Row],[DeliveryMehtod]]="shippment",FACT_ORDERS[[#This Row],[TotalAmount]]&gt;=200), 0,
    AND(FACT_ORDERS[[#This Row],[DeliveryMehtod]]="pickup"), 15,
    AND(FACT_ORDERS[[#This Row],[DeliveryMehtod]]="shippment",FACT_ORDERS[[#This Row],[TotalAmount]]&lt;200), 35
)</f>
        <v>0</v>
      </c>
      <c r="M2642" s="12" t="str" cm="1">
        <f t="array" ref="M2642">_xlfn.IFS(
    SUMIFS(FACT_ORDERS[TotalAmount], FACT_ORDERS[WD_CUSTOMERS],FACT_ORDERS[[#This Row],[WD_CUSTOMERS]])&gt;=15000, "VIP",
    SUMIFS(FACT_ORDERS[TotalAmount], FACT_ORDERS[WD_CUSTOMERS],FACT_ORDERS[[#This Row],[WD_CUSTOMERS]])&gt;=8000, "Premium",
    TRUE, "Regular"
)</f>
        <v>Premium</v>
      </c>
      <c r="N2642" s="32" cm="1">
        <f t="array" ref="N2642">_xlfn.IFS(
   FACT_ORDERS[[#This Row],[TypeOfClient]]="VIP", 0.2,
   FACT_ORDERS[[#This Row],[TypeOfClient]]="Premium", 0.1,
   TRUE, 0
)</f>
        <v>0.1</v>
      </c>
      <c r="O2642" s="31" cm="1">
        <f t="array" ref="O2642">_xlfn.IFS(
   FACT_ORDERS[[#This Row],[TotalAmount]]&gt;1500, 0.15,
   FACT_ORDERS[[#This Row],[TotalAmount]]&gt;1000, 0.1,
   FACT_ORDERS[[#This Row],[TotalAmount]]&gt;500, 0.05,
   TRUE, 0
)</f>
        <v>0.05</v>
      </c>
      <c r="P2642" s="28">
        <f xml:space="preserve"> FACT_ORDERS[[#This Row],[TotalAmount]] * (1 - (FACT_ORDERS[[#This Row],[ClientDiscount]] + FACT_ORDERS[[#This Row],[OrderDiscount]]) )</f>
        <v>586.5</v>
      </c>
      <c r="Q2642" s="28">
        <f>FACT_ORDERS[[#This Row],[TotalAmountWithDiscount]]+FACT_ORDERS[[#This Row],[DeliveryCost]]</f>
        <v>586.5</v>
      </c>
      <c r="R2642" s="35">
        <v>45514</v>
      </c>
      <c r="S2642" s="35" t="str">
        <f>IF(NETWORKDAYS(FACT_ORDERS[[#This Row],[Order-Date]], FACT_ORDERS[[#This Row],[ArrivalDate ]]) &gt; 10, "Late", "On Time")</f>
        <v>On Time</v>
      </c>
    </row>
    <row r="2643" spans="1:19" x14ac:dyDescent="0.3">
      <c r="A2643" s="12">
        <v>7641</v>
      </c>
      <c r="B2643" s="12">
        <v>216</v>
      </c>
      <c r="C2643" s="12">
        <v>10737</v>
      </c>
      <c r="D2643" s="12">
        <v>2642</v>
      </c>
      <c r="E2643" s="12" t="s">
        <v>244</v>
      </c>
      <c r="F2643" s="13">
        <v>45453</v>
      </c>
      <c r="G2643" s="26" t="s">
        <v>13082</v>
      </c>
      <c r="H2643" s="12">
        <v>23</v>
      </c>
      <c r="I2643" s="28">
        <f>VLOOKUP(B:B,DIM_PRODUCTS!A:F,5,FALSE)</f>
        <v>23</v>
      </c>
      <c r="J2643" s="28">
        <f>FACT_ORDERS[[#This Row],[ProductPrice]]*FACT_ORDERS[[#This Row],[Quantity]]</f>
        <v>529</v>
      </c>
      <c r="K2643" s="12" t="str">
        <f>VLOOKUP(C:C,DIM_CUSTOMERS!A:G,7,FALSE)</f>
        <v>Italy</v>
      </c>
      <c r="L2643" s="30" cm="1">
        <f t="array" ref="L2643">_xlfn.IFS(
    AND(FACT_ORDERS[[#This Row],[DeliveryMehtod]]="shippment",FACT_ORDERS[[#This Row],[TotalAmount]]&gt;=200), 0,
    AND(FACT_ORDERS[[#This Row],[DeliveryMehtod]]="pickup"), 15,
    AND(FACT_ORDERS[[#This Row],[DeliveryMehtod]]="shippment",FACT_ORDERS[[#This Row],[TotalAmount]]&lt;200), 35
)</f>
        <v>0</v>
      </c>
      <c r="M2643" s="12" t="str" cm="1">
        <f t="array" ref="M2643">_xlfn.IFS(
    SUMIFS(FACT_ORDERS[TotalAmount], FACT_ORDERS[WD_CUSTOMERS],FACT_ORDERS[[#This Row],[WD_CUSTOMERS]])&gt;=15000, "VIP",
    SUMIFS(FACT_ORDERS[TotalAmount], FACT_ORDERS[WD_CUSTOMERS],FACT_ORDERS[[#This Row],[WD_CUSTOMERS]])&gt;=8000, "Premium",
    TRUE, "Regular"
)</f>
        <v>Premium</v>
      </c>
      <c r="N2643" s="32" cm="1">
        <f t="array" ref="N2643">_xlfn.IFS(
   FACT_ORDERS[[#This Row],[TypeOfClient]]="VIP", 0.2,
   FACT_ORDERS[[#This Row],[TypeOfClient]]="Premium", 0.1,
   TRUE, 0
)</f>
        <v>0.1</v>
      </c>
      <c r="O2643" s="31" cm="1">
        <f t="array" ref="O2643">_xlfn.IFS(
   FACT_ORDERS[[#This Row],[TotalAmount]]&gt;1500, 0.15,
   FACT_ORDERS[[#This Row],[TotalAmount]]&gt;1000, 0.1,
   FACT_ORDERS[[#This Row],[TotalAmount]]&gt;500, 0.05,
   TRUE, 0
)</f>
        <v>0.05</v>
      </c>
      <c r="P2643" s="28">
        <f xml:space="preserve"> FACT_ORDERS[[#This Row],[TotalAmount]] * (1 - (FACT_ORDERS[[#This Row],[ClientDiscount]] + FACT_ORDERS[[#This Row],[OrderDiscount]]) )</f>
        <v>449.65</v>
      </c>
      <c r="Q2643" s="28">
        <f>FACT_ORDERS[[#This Row],[TotalAmountWithDiscount]]+FACT_ORDERS[[#This Row],[DeliveryCost]]</f>
        <v>449.65</v>
      </c>
      <c r="R2643" s="35">
        <v>45461</v>
      </c>
      <c r="S2643" s="35" t="str">
        <f>IF(NETWORKDAYS(FACT_ORDERS[[#This Row],[Order-Date]], FACT_ORDERS[[#This Row],[ArrivalDate ]]) &gt; 10, "Late", "On Time")</f>
        <v>On Time</v>
      </c>
    </row>
    <row r="2644" spans="1:19" x14ac:dyDescent="0.3">
      <c r="A2644" s="12">
        <v>7642</v>
      </c>
      <c r="B2644" s="12">
        <v>216</v>
      </c>
      <c r="C2644" s="12">
        <v>10737</v>
      </c>
      <c r="D2644" s="12">
        <v>2643</v>
      </c>
      <c r="E2644" s="12" t="s">
        <v>244</v>
      </c>
      <c r="F2644" s="13">
        <v>45057</v>
      </c>
      <c r="G2644" s="26" t="s">
        <v>13083</v>
      </c>
      <c r="H2644" s="12">
        <v>37</v>
      </c>
      <c r="I2644" s="28">
        <f>VLOOKUP(B:B,DIM_PRODUCTS!A:F,5,FALSE)</f>
        <v>23</v>
      </c>
      <c r="J2644" s="28">
        <f>FACT_ORDERS[[#This Row],[ProductPrice]]*FACT_ORDERS[[#This Row],[Quantity]]</f>
        <v>851</v>
      </c>
      <c r="K2644" s="12" t="str">
        <f>VLOOKUP(C:C,DIM_CUSTOMERS!A:G,7,FALSE)</f>
        <v>Italy</v>
      </c>
      <c r="L2644" s="30" cm="1">
        <f t="array" ref="L2644">_xlfn.IFS(
    AND(FACT_ORDERS[[#This Row],[DeliveryMehtod]]="shippment",FACT_ORDERS[[#This Row],[TotalAmount]]&gt;=200), 0,
    AND(FACT_ORDERS[[#This Row],[DeliveryMehtod]]="pickup"), 15,
    AND(FACT_ORDERS[[#This Row],[DeliveryMehtod]]="shippment",FACT_ORDERS[[#This Row],[TotalAmount]]&lt;200), 35
)</f>
        <v>0</v>
      </c>
      <c r="M2644" s="12" t="str" cm="1">
        <f t="array" ref="M2644">_xlfn.IFS(
    SUMIFS(FACT_ORDERS[TotalAmount], FACT_ORDERS[WD_CUSTOMERS],FACT_ORDERS[[#This Row],[WD_CUSTOMERS]])&gt;=15000, "VIP",
    SUMIFS(FACT_ORDERS[TotalAmount], FACT_ORDERS[WD_CUSTOMERS],FACT_ORDERS[[#This Row],[WD_CUSTOMERS]])&gt;=8000, "Premium",
    TRUE, "Regular"
)</f>
        <v>Premium</v>
      </c>
      <c r="N2644" s="32" cm="1">
        <f t="array" ref="N2644">_xlfn.IFS(
   FACT_ORDERS[[#This Row],[TypeOfClient]]="VIP", 0.2,
   FACT_ORDERS[[#This Row],[TypeOfClient]]="Premium", 0.1,
   TRUE, 0
)</f>
        <v>0.1</v>
      </c>
      <c r="O2644" s="31" cm="1">
        <f t="array" ref="O2644">_xlfn.IFS(
   FACT_ORDERS[[#This Row],[TotalAmount]]&gt;1500, 0.15,
   FACT_ORDERS[[#This Row],[TotalAmount]]&gt;1000, 0.1,
   FACT_ORDERS[[#This Row],[TotalAmount]]&gt;500, 0.05,
   TRUE, 0
)</f>
        <v>0.05</v>
      </c>
      <c r="P2644" s="28">
        <f xml:space="preserve"> FACT_ORDERS[[#This Row],[TotalAmount]] * (1 - (FACT_ORDERS[[#This Row],[ClientDiscount]] + FACT_ORDERS[[#This Row],[OrderDiscount]]) )</f>
        <v>723.35</v>
      </c>
      <c r="Q2644" s="28">
        <f>FACT_ORDERS[[#This Row],[TotalAmountWithDiscount]]+FACT_ORDERS[[#This Row],[DeliveryCost]]</f>
        <v>723.35</v>
      </c>
      <c r="R2644" s="35">
        <v>45068</v>
      </c>
      <c r="S2644" s="35" t="str">
        <f>IF(NETWORKDAYS(FACT_ORDERS[[#This Row],[Order-Date]], FACT_ORDERS[[#This Row],[ArrivalDate ]]) &gt; 10, "Late", "On Time")</f>
        <v>On Time</v>
      </c>
    </row>
    <row r="2645" spans="1:19" x14ac:dyDescent="0.3">
      <c r="A2645" s="12">
        <v>7643</v>
      </c>
      <c r="B2645" s="12">
        <v>225</v>
      </c>
      <c r="C2645" s="12">
        <v>10737</v>
      </c>
      <c r="D2645" s="12">
        <v>2644</v>
      </c>
      <c r="E2645" s="12" t="s">
        <v>243</v>
      </c>
      <c r="F2645" s="13">
        <v>45057</v>
      </c>
      <c r="G2645" s="26" t="s">
        <v>11451</v>
      </c>
      <c r="H2645" s="12">
        <v>30</v>
      </c>
      <c r="I2645" s="28">
        <f>VLOOKUP(B:B,DIM_PRODUCTS!A:F,5,FALSE)</f>
        <v>21</v>
      </c>
      <c r="J2645" s="28">
        <f>FACT_ORDERS[[#This Row],[ProductPrice]]*FACT_ORDERS[[#This Row],[Quantity]]</f>
        <v>630</v>
      </c>
      <c r="K2645" s="12" t="str">
        <f>VLOOKUP(C:C,DIM_CUSTOMERS!A:G,7,FALSE)</f>
        <v>Italy</v>
      </c>
      <c r="L2645" s="30" cm="1">
        <f t="array" ref="L2645">_xlfn.IFS(
    AND(FACT_ORDERS[[#This Row],[DeliveryMehtod]]="shippment",FACT_ORDERS[[#This Row],[TotalAmount]]&gt;=200), 0,
    AND(FACT_ORDERS[[#This Row],[DeliveryMehtod]]="pickup"), 15,
    AND(FACT_ORDERS[[#This Row],[DeliveryMehtod]]="shippment",FACT_ORDERS[[#This Row],[TotalAmount]]&lt;200), 35
)</f>
        <v>15</v>
      </c>
      <c r="M2645" s="12" t="str" cm="1">
        <f t="array" ref="M2645">_xlfn.IFS(
    SUMIFS(FACT_ORDERS[TotalAmount], FACT_ORDERS[WD_CUSTOMERS],FACT_ORDERS[[#This Row],[WD_CUSTOMERS]])&gt;=15000, "VIP",
    SUMIFS(FACT_ORDERS[TotalAmount], FACT_ORDERS[WD_CUSTOMERS],FACT_ORDERS[[#This Row],[WD_CUSTOMERS]])&gt;=8000, "Premium",
    TRUE, "Regular"
)</f>
        <v>Premium</v>
      </c>
      <c r="N2645" s="32" cm="1">
        <f t="array" ref="N2645">_xlfn.IFS(
   FACT_ORDERS[[#This Row],[TypeOfClient]]="VIP", 0.2,
   FACT_ORDERS[[#This Row],[TypeOfClient]]="Premium", 0.1,
   TRUE, 0
)</f>
        <v>0.1</v>
      </c>
      <c r="O2645" s="31" cm="1">
        <f t="array" ref="O2645">_xlfn.IFS(
   FACT_ORDERS[[#This Row],[TotalAmount]]&gt;1500, 0.15,
   FACT_ORDERS[[#This Row],[TotalAmount]]&gt;1000, 0.1,
   FACT_ORDERS[[#This Row],[TotalAmount]]&gt;500, 0.05,
   TRUE, 0
)</f>
        <v>0.05</v>
      </c>
      <c r="P2645" s="28">
        <f xml:space="preserve"> FACT_ORDERS[[#This Row],[TotalAmount]] * (1 - (FACT_ORDERS[[#This Row],[ClientDiscount]] + FACT_ORDERS[[#This Row],[OrderDiscount]]) )</f>
        <v>535.5</v>
      </c>
      <c r="Q2645" s="28">
        <f>FACT_ORDERS[[#This Row],[TotalAmountWithDiscount]]+FACT_ORDERS[[#This Row],[DeliveryCost]]</f>
        <v>550.5</v>
      </c>
      <c r="R2645" s="35">
        <v>45066</v>
      </c>
      <c r="S2645" s="35" t="str">
        <f>IF(NETWORKDAYS(FACT_ORDERS[[#This Row],[Order-Date]], FACT_ORDERS[[#This Row],[ArrivalDate ]]) &gt; 10, "Late", "On Time")</f>
        <v>On Time</v>
      </c>
    </row>
    <row r="2646" spans="1:19" x14ac:dyDescent="0.3">
      <c r="A2646" s="12">
        <v>7644</v>
      </c>
      <c r="B2646" s="12">
        <v>216</v>
      </c>
      <c r="C2646" s="12">
        <v>10737</v>
      </c>
      <c r="D2646" s="12">
        <v>2645</v>
      </c>
      <c r="E2646" s="12" t="s">
        <v>243</v>
      </c>
      <c r="F2646" s="13">
        <v>44965</v>
      </c>
      <c r="G2646" s="26" t="s">
        <v>4188</v>
      </c>
      <c r="H2646" s="12">
        <v>32</v>
      </c>
      <c r="I2646" s="28">
        <f>VLOOKUP(B:B,DIM_PRODUCTS!A:F,5,FALSE)</f>
        <v>23</v>
      </c>
      <c r="J2646" s="28">
        <f>FACT_ORDERS[[#This Row],[ProductPrice]]*FACT_ORDERS[[#This Row],[Quantity]]</f>
        <v>736</v>
      </c>
      <c r="K2646" s="12" t="str">
        <f>VLOOKUP(C:C,DIM_CUSTOMERS!A:G,7,FALSE)</f>
        <v>Italy</v>
      </c>
      <c r="L2646" s="30" cm="1">
        <f t="array" ref="L2646">_xlfn.IFS(
    AND(FACT_ORDERS[[#This Row],[DeliveryMehtod]]="shippment",FACT_ORDERS[[#This Row],[TotalAmount]]&gt;=200), 0,
    AND(FACT_ORDERS[[#This Row],[DeliveryMehtod]]="pickup"), 15,
    AND(FACT_ORDERS[[#This Row],[DeliveryMehtod]]="shippment",FACT_ORDERS[[#This Row],[TotalAmount]]&lt;200), 35
)</f>
        <v>15</v>
      </c>
      <c r="M2646" s="12" t="str" cm="1">
        <f t="array" ref="M2646">_xlfn.IFS(
    SUMIFS(FACT_ORDERS[TotalAmount], FACT_ORDERS[WD_CUSTOMERS],FACT_ORDERS[[#This Row],[WD_CUSTOMERS]])&gt;=15000, "VIP",
    SUMIFS(FACT_ORDERS[TotalAmount], FACT_ORDERS[WD_CUSTOMERS],FACT_ORDERS[[#This Row],[WD_CUSTOMERS]])&gt;=8000, "Premium",
    TRUE, "Regular"
)</f>
        <v>Premium</v>
      </c>
      <c r="N2646" s="32" cm="1">
        <f t="array" ref="N2646">_xlfn.IFS(
   FACT_ORDERS[[#This Row],[TypeOfClient]]="VIP", 0.2,
   FACT_ORDERS[[#This Row],[TypeOfClient]]="Premium", 0.1,
   TRUE, 0
)</f>
        <v>0.1</v>
      </c>
      <c r="O2646" s="31" cm="1">
        <f t="array" ref="O2646">_xlfn.IFS(
   FACT_ORDERS[[#This Row],[TotalAmount]]&gt;1500, 0.15,
   FACT_ORDERS[[#This Row],[TotalAmount]]&gt;1000, 0.1,
   FACT_ORDERS[[#This Row],[TotalAmount]]&gt;500, 0.05,
   TRUE, 0
)</f>
        <v>0.05</v>
      </c>
      <c r="P2646" s="28">
        <f xml:space="preserve"> FACT_ORDERS[[#This Row],[TotalAmount]] * (1 - (FACT_ORDERS[[#This Row],[ClientDiscount]] + FACT_ORDERS[[#This Row],[OrderDiscount]]) )</f>
        <v>625.6</v>
      </c>
      <c r="Q2646" s="28">
        <f>FACT_ORDERS[[#This Row],[TotalAmountWithDiscount]]+FACT_ORDERS[[#This Row],[DeliveryCost]]</f>
        <v>640.6</v>
      </c>
      <c r="R2646" s="35">
        <v>44973</v>
      </c>
      <c r="S2646" s="35" t="str">
        <f>IF(NETWORKDAYS(FACT_ORDERS[[#This Row],[Order-Date]], FACT_ORDERS[[#This Row],[ArrivalDate ]]) &gt; 10, "Late", "On Time")</f>
        <v>On Time</v>
      </c>
    </row>
    <row r="2647" spans="1:19" x14ac:dyDescent="0.3">
      <c r="A2647" s="12">
        <v>7645</v>
      </c>
      <c r="B2647" s="12">
        <v>225</v>
      </c>
      <c r="C2647" s="12">
        <v>10737</v>
      </c>
      <c r="D2647" s="12">
        <v>2646</v>
      </c>
      <c r="E2647" s="12" t="s">
        <v>243</v>
      </c>
      <c r="F2647" s="13">
        <v>44965</v>
      </c>
      <c r="G2647" s="26" t="s">
        <v>3329</v>
      </c>
      <c r="H2647" s="12">
        <v>27</v>
      </c>
      <c r="I2647" s="28">
        <f>VLOOKUP(B:B,DIM_PRODUCTS!A:F,5,FALSE)</f>
        <v>21</v>
      </c>
      <c r="J2647" s="28">
        <f>FACT_ORDERS[[#This Row],[ProductPrice]]*FACT_ORDERS[[#This Row],[Quantity]]</f>
        <v>567</v>
      </c>
      <c r="K2647" s="12" t="str">
        <f>VLOOKUP(C:C,DIM_CUSTOMERS!A:G,7,FALSE)</f>
        <v>Italy</v>
      </c>
      <c r="L2647" s="30" cm="1">
        <f t="array" ref="L2647">_xlfn.IFS(
    AND(FACT_ORDERS[[#This Row],[DeliveryMehtod]]="shippment",FACT_ORDERS[[#This Row],[TotalAmount]]&gt;=200), 0,
    AND(FACT_ORDERS[[#This Row],[DeliveryMehtod]]="pickup"), 15,
    AND(FACT_ORDERS[[#This Row],[DeliveryMehtod]]="shippment",FACT_ORDERS[[#This Row],[TotalAmount]]&lt;200), 35
)</f>
        <v>15</v>
      </c>
      <c r="M2647" s="12" t="str" cm="1">
        <f t="array" ref="M2647">_xlfn.IFS(
    SUMIFS(FACT_ORDERS[TotalAmount], FACT_ORDERS[WD_CUSTOMERS],FACT_ORDERS[[#This Row],[WD_CUSTOMERS]])&gt;=15000, "VIP",
    SUMIFS(FACT_ORDERS[TotalAmount], FACT_ORDERS[WD_CUSTOMERS],FACT_ORDERS[[#This Row],[WD_CUSTOMERS]])&gt;=8000, "Premium",
    TRUE, "Regular"
)</f>
        <v>Premium</v>
      </c>
      <c r="N2647" s="32" cm="1">
        <f t="array" ref="N2647">_xlfn.IFS(
   FACT_ORDERS[[#This Row],[TypeOfClient]]="VIP", 0.2,
   FACT_ORDERS[[#This Row],[TypeOfClient]]="Premium", 0.1,
   TRUE, 0
)</f>
        <v>0.1</v>
      </c>
      <c r="O2647" s="31" cm="1">
        <f t="array" ref="O2647">_xlfn.IFS(
   FACT_ORDERS[[#This Row],[TotalAmount]]&gt;1500, 0.15,
   FACT_ORDERS[[#This Row],[TotalAmount]]&gt;1000, 0.1,
   FACT_ORDERS[[#This Row],[TotalAmount]]&gt;500, 0.05,
   TRUE, 0
)</f>
        <v>0.05</v>
      </c>
      <c r="P2647" s="28">
        <f xml:space="preserve"> FACT_ORDERS[[#This Row],[TotalAmount]] * (1 - (FACT_ORDERS[[#This Row],[ClientDiscount]] + FACT_ORDERS[[#This Row],[OrderDiscount]]) )</f>
        <v>481.95</v>
      </c>
      <c r="Q2647" s="28">
        <f>FACT_ORDERS[[#This Row],[TotalAmountWithDiscount]]+FACT_ORDERS[[#This Row],[DeliveryCost]]</f>
        <v>496.95</v>
      </c>
      <c r="R2647" s="35">
        <v>44973</v>
      </c>
      <c r="S2647" s="35" t="str">
        <f>IF(NETWORKDAYS(FACT_ORDERS[[#This Row],[Order-Date]], FACT_ORDERS[[#This Row],[ArrivalDate ]]) &gt; 10, "Late", "On Time")</f>
        <v>On Time</v>
      </c>
    </row>
    <row r="2648" spans="1:19" x14ac:dyDescent="0.3">
      <c r="A2648" s="12">
        <v>7646</v>
      </c>
      <c r="B2648" s="12">
        <v>216</v>
      </c>
      <c r="C2648" s="12">
        <v>10737</v>
      </c>
      <c r="D2648" s="12">
        <v>2647</v>
      </c>
      <c r="E2648" s="12" t="s">
        <v>243</v>
      </c>
      <c r="F2648" s="13">
        <v>44737</v>
      </c>
      <c r="G2648" s="26" t="s">
        <v>13084</v>
      </c>
      <c r="H2648" s="12">
        <v>26</v>
      </c>
      <c r="I2648" s="28">
        <f>VLOOKUP(B:B,DIM_PRODUCTS!A:F,5,FALSE)</f>
        <v>23</v>
      </c>
      <c r="J2648" s="28">
        <f>FACT_ORDERS[[#This Row],[ProductPrice]]*FACT_ORDERS[[#This Row],[Quantity]]</f>
        <v>598</v>
      </c>
      <c r="K2648" s="12" t="str">
        <f>VLOOKUP(C:C,DIM_CUSTOMERS!A:G,7,FALSE)</f>
        <v>Italy</v>
      </c>
      <c r="L2648" s="30" cm="1">
        <f t="array" ref="L2648">_xlfn.IFS(
    AND(FACT_ORDERS[[#This Row],[DeliveryMehtod]]="shippment",FACT_ORDERS[[#This Row],[TotalAmount]]&gt;=200), 0,
    AND(FACT_ORDERS[[#This Row],[DeliveryMehtod]]="pickup"), 15,
    AND(FACT_ORDERS[[#This Row],[DeliveryMehtod]]="shippment",FACT_ORDERS[[#This Row],[TotalAmount]]&lt;200), 35
)</f>
        <v>15</v>
      </c>
      <c r="M2648" s="12" t="str" cm="1">
        <f t="array" ref="M2648">_xlfn.IFS(
    SUMIFS(FACT_ORDERS[TotalAmount], FACT_ORDERS[WD_CUSTOMERS],FACT_ORDERS[[#This Row],[WD_CUSTOMERS]])&gt;=15000, "VIP",
    SUMIFS(FACT_ORDERS[TotalAmount], FACT_ORDERS[WD_CUSTOMERS],FACT_ORDERS[[#This Row],[WD_CUSTOMERS]])&gt;=8000, "Premium",
    TRUE, "Regular"
)</f>
        <v>Premium</v>
      </c>
      <c r="N2648" s="32" cm="1">
        <f t="array" ref="N2648">_xlfn.IFS(
   FACT_ORDERS[[#This Row],[TypeOfClient]]="VIP", 0.2,
   FACT_ORDERS[[#This Row],[TypeOfClient]]="Premium", 0.1,
   TRUE, 0
)</f>
        <v>0.1</v>
      </c>
      <c r="O2648" s="31" cm="1">
        <f t="array" ref="O2648">_xlfn.IFS(
   FACT_ORDERS[[#This Row],[TotalAmount]]&gt;1500, 0.15,
   FACT_ORDERS[[#This Row],[TotalAmount]]&gt;1000, 0.1,
   FACT_ORDERS[[#This Row],[TotalAmount]]&gt;500, 0.05,
   TRUE, 0
)</f>
        <v>0.05</v>
      </c>
      <c r="P2648" s="28">
        <f xml:space="preserve"> FACT_ORDERS[[#This Row],[TotalAmount]] * (1 - (FACT_ORDERS[[#This Row],[ClientDiscount]] + FACT_ORDERS[[#This Row],[OrderDiscount]]) )</f>
        <v>508.3</v>
      </c>
      <c r="Q2648" s="28">
        <f>FACT_ORDERS[[#This Row],[TotalAmountWithDiscount]]+FACT_ORDERS[[#This Row],[DeliveryCost]]</f>
        <v>523.29999999999995</v>
      </c>
      <c r="R2648" s="35">
        <v>44745</v>
      </c>
      <c r="S2648" s="35" t="str">
        <f>IF(NETWORKDAYS(FACT_ORDERS[[#This Row],[Order-Date]], FACT_ORDERS[[#This Row],[ArrivalDate ]]) &gt; 10, "Late", "On Time")</f>
        <v>On Time</v>
      </c>
    </row>
    <row r="2649" spans="1:19" x14ac:dyDescent="0.3">
      <c r="A2649" s="12">
        <v>7647</v>
      </c>
      <c r="B2649" s="12">
        <v>225</v>
      </c>
      <c r="C2649" s="12">
        <v>10737</v>
      </c>
      <c r="D2649" s="12">
        <v>2648</v>
      </c>
      <c r="E2649" s="12" t="s">
        <v>244</v>
      </c>
      <c r="F2649" s="13">
        <v>44737</v>
      </c>
      <c r="G2649" s="26" t="s">
        <v>13085</v>
      </c>
      <c r="H2649" s="12">
        <v>24</v>
      </c>
      <c r="I2649" s="28">
        <f>VLOOKUP(B:B,DIM_PRODUCTS!A:F,5,FALSE)</f>
        <v>21</v>
      </c>
      <c r="J2649" s="28">
        <f>FACT_ORDERS[[#This Row],[ProductPrice]]*FACT_ORDERS[[#This Row],[Quantity]]</f>
        <v>504</v>
      </c>
      <c r="K2649" s="12" t="str">
        <f>VLOOKUP(C:C,DIM_CUSTOMERS!A:G,7,FALSE)</f>
        <v>Italy</v>
      </c>
      <c r="L2649" s="30" cm="1">
        <f t="array" ref="L2649">_xlfn.IFS(
    AND(FACT_ORDERS[[#This Row],[DeliveryMehtod]]="shippment",FACT_ORDERS[[#This Row],[TotalAmount]]&gt;=200), 0,
    AND(FACT_ORDERS[[#This Row],[DeliveryMehtod]]="pickup"), 15,
    AND(FACT_ORDERS[[#This Row],[DeliveryMehtod]]="shippment",FACT_ORDERS[[#This Row],[TotalAmount]]&lt;200), 35
)</f>
        <v>0</v>
      </c>
      <c r="M2649" s="12" t="str" cm="1">
        <f t="array" ref="M2649">_xlfn.IFS(
    SUMIFS(FACT_ORDERS[TotalAmount], FACT_ORDERS[WD_CUSTOMERS],FACT_ORDERS[[#This Row],[WD_CUSTOMERS]])&gt;=15000, "VIP",
    SUMIFS(FACT_ORDERS[TotalAmount], FACT_ORDERS[WD_CUSTOMERS],FACT_ORDERS[[#This Row],[WD_CUSTOMERS]])&gt;=8000, "Premium",
    TRUE, "Regular"
)</f>
        <v>Premium</v>
      </c>
      <c r="N2649" s="32" cm="1">
        <f t="array" ref="N2649">_xlfn.IFS(
   FACT_ORDERS[[#This Row],[TypeOfClient]]="VIP", 0.2,
   FACT_ORDERS[[#This Row],[TypeOfClient]]="Premium", 0.1,
   TRUE, 0
)</f>
        <v>0.1</v>
      </c>
      <c r="O2649" s="31" cm="1">
        <f t="array" ref="O2649">_xlfn.IFS(
   FACT_ORDERS[[#This Row],[TotalAmount]]&gt;1500, 0.15,
   FACT_ORDERS[[#This Row],[TotalAmount]]&gt;1000, 0.1,
   FACT_ORDERS[[#This Row],[TotalAmount]]&gt;500, 0.05,
   TRUE, 0
)</f>
        <v>0.05</v>
      </c>
      <c r="P2649" s="28">
        <f xml:space="preserve"> FACT_ORDERS[[#This Row],[TotalAmount]] * (1 - (FACT_ORDERS[[#This Row],[ClientDiscount]] + FACT_ORDERS[[#This Row],[OrderDiscount]]) )</f>
        <v>428.4</v>
      </c>
      <c r="Q2649" s="28">
        <f>FACT_ORDERS[[#This Row],[TotalAmountWithDiscount]]+FACT_ORDERS[[#This Row],[DeliveryCost]]</f>
        <v>428.4</v>
      </c>
      <c r="R2649" s="35">
        <v>44746</v>
      </c>
      <c r="S2649" s="35" t="str">
        <f>IF(NETWORKDAYS(FACT_ORDERS[[#This Row],[Order-Date]], FACT_ORDERS[[#This Row],[ArrivalDate ]]) &gt; 10, "Late", "On Time")</f>
        <v>On Time</v>
      </c>
    </row>
    <row r="2650" spans="1:19" x14ac:dyDescent="0.3">
      <c r="A2650" s="12">
        <v>7648</v>
      </c>
      <c r="B2650" s="12">
        <v>216</v>
      </c>
      <c r="C2650" s="12">
        <v>10737</v>
      </c>
      <c r="D2650" s="12">
        <v>2649</v>
      </c>
      <c r="E2650" s="12" t="s">
        <v>243</v>
      </c>
      <c r="F2650" s="13">
        <v>45160</v>
      </c>
      <c r="G2650" s="26" t="s">
        <v>13086</v>
      </c>
      <c r="H2650" s="12">
        <v>39</v>
      </c>
      <c r="I2650" s="28">
        <f>VLOOKUP(B:B,DIM_PRODUCTS!A:F,5,FALSE)</f>
        <v>23</v>
      </c>
      <c r="J2650" s="28">
        <f>FACT_ORDERS[[#This Row],[ProductPrice]]*FACT_ORDERS[[#This Row],[Quantity]]</f>
        <v>897</v>
      </c>
      <c r="K2650" s="12" t="str">
        <f>VLOOKUP(C:C,DIM_CUSTOMERS!A:G,7,FALSE)</f>
        <v>Italy</v>
      </c>
      <c r="L2650" s="30" cm="1">
        <f t="array" ref="L2650">_xlfn.IFS(
    AND(FACT_ORDERS[[#This Row],[DeliveryMehtod]]="shippment",FACT_ORDERS[[#This Row],[TotalAmount]]&gt;=200), 0,
    AND(FACT_ORDERS[[#This Row],[DeliveryMehtod]]="pickup"), 15,
    AND(FACT_ORDERS[[#This Row],[DeliveryMehtod]]="shippment",FACT_ORDERS[[#This Row],[TotalAmount]]&lt;200), 35
)</f>
        <v>15</v>
      </c>
      <c r="M2650" s="12" t="str" cm="1">
        <f t="array" ref="M2650">_xlfn.IFS(
    SUMIFS(FACT_ORDERS[TotalAmount], FACT_ORDERS[WD_CUSTOMERS],FACT_ORDERS[[#This Row],[WD_CUSTOMERS]])&gt;=15000, "VIP",
    SUMIFS(FACT_ORDERS[TotalAmount], FACT_ORDERS[WD_CUSTOMERS],FACT_ORDERS[[#This Row],[WD_CUSTOMERS]])&gt;=8000, "Premium",
    TRUE, "Regular"
)</f>
        <v>Premium</v>
      </c>
      <c r="N2650" s="32" cm="1">
        <f t="array" ref="N2650">_xlfn.IFS(
   FACT_ORDERS[[#This Row],[TypeOfClient]]="VIP", 0.2,
   FACT_ORDERS[[#This Row],[TypeOfClient]]="Premium", 0.1,
   TRUE, 0
)</f>
        <v>0.1</v>
      </c>
      <c r="O2650" s="31" cm="1">
        <f t="array" ref="O2650">_xlfn.IFS(
   FACT_ORDERS[[#This Row],[TotalAmount]]&gt;1500, 0.15,
   FACT_ORDERS[[#This Row],[TotalAmount]]&gt;1000, 0.1,
   FACT_ORDERS[[#This Row],[TotalAmount]]&gt;500, 0.05,
   TRUE, 0
)</f>
        <v>0.05</v>
      </c>
      <c r="P2650" s="28">
        <f xml:space="preserve"> FACT_ORDERS[[#This Row],[TotalAmount]] * (1 - (FACT_ORDERS[[#This Row],[ClientDiscount]] + FACT_ORDERS[[#This Row],[OrderDiscount]]) )</f>
        <v>762.44999999999993</v>
      </c>
      <c r="Q2650" s="28">
        <f>FACT_ORDERS[[#This Row],[TotalAmountWithDiscount]]+FACT_ORDERS[[#This Row],[DeliveryCost]]</f>
        <v>777.44999999999993</v>
      </c>
      <c r="R2650" s="35">
        <v>45170</v>
      </c>
      <c r="S2650" s="35" t="str">
        <f>IF(NETWORKDAYS(FACT_ORDERS[[#This Row],[Order-Date]], FACT_ORDERS[[#This Row],[ArrivalDate ]]) &gt; 10, "Late", "On Time")</f>
        <v>On Time</v>
      </c>
    </row>
    <row r="2651" spans="1:19" x14ac:dyDescent="0.3">
      <c r="A2651" s="12">
        <v>7649</v>
      </c>
      <c r="B2651" s="12">
        <v>225</v>
      </c>
      <c r="C2651" s="12">
        <v>10737</v>
      </c>
      <c r="D2651" s="12">
        <v>2650</v>
      </c>
      <c r="E2651" s="12" t="s">
        <v>243</v>
      </c>
      <c r="F2651" s="13">
        <v>45160</v>
      </c>
      <c r="G2651" s="26" t="s">
        <v>13087</v>
      </c>
      <c r="H2651" s="12">
        <v>24</v>
      </c>
      <c r="I2651" s="28">
        <f>VLOOKUP(B:B,DIM_PRODUCTS!A:F,5,FALSE)</f>
        <v>21</v>
      </c>
      <c r="J2651" s="28">
        <f>FACT_ORDERS[[#This Row],[ProductPrice]]*FACT_ORDERS[[#This Row],[Quantity]]</f>
        <v>504</v>
      </c>
      <c r="K2651" s="12" t="str">
        <f>VLOOKUP(C:C,DIM_CUSTOMERS!A:G,7,FALSE)</f>
        <v>Italy</v>
      </c>
      <c r="L2651" s="30" cm="1">
        <f t="array" ref="L2651">_xlfn.IFS(
    AND(FACT_ORDERS[[#This Row],[DeliveryMehtod]]="shippment",FACT_ORDERS[[#This Row],[TotalAmount]]&gt;=200), 0,
    AND(FACT_ORDERS[[#This Row],[DeliveryMehtod]]="pickup"), 15,
    AND(FACT_ORDERS[[#This Row],[DeliveryMehtod]]="shippment",FACT_ORDERS[[#This Row],[TotalAmount]]&lt;200), 35
)</f>
        <v>15</v>
      </c>
      <c r="M2651" s="12" t="str" cm="1">
        <f t="array" ref="M2651">_xlfn.IFS(
    SUMIFS(FACT_ORDERS[TotalAmount], FACT_ORDERS[WD_CUSTOMERS],FACT_ORDERS[[#This Row],[WD_CUSTOMERS]])&gt;=15000, "VIP",
    SUMIFS(FACT_ORDERS[TotalAmount], FACT_ORDERS[WD_CUSTOMERS],FACT_ORDERS[[#This Row],[WD_CUSTOMERS]])&gt;=8000, "Premium",
    TRUE, "Regular"
)</f>
        <v>Premium</v>
      </c>
      <c r="N2651" s="32" cm="1">
        <f t="array" ref="N2651">_xlfn.IFS(
   FACT_ORDERS[[#This Row],[TypeOfClient]]="VIP", 0.2,
   FACT_ORDERS[[#This Row],[TypeOfClient]]="Premium", 0.1,
   TRUE, 0
)</f>
        <v>0.1</v>
      </c>
      <c r="O2651" s="31" cm="1">
        <f t="array" ref="O2651">_xlfn.IFS(
   FACT_ORDERS[[#This Row],[TotalAmount]]&gt;1500, 0.15,
   FACT_ORDERS[[#This Row],[TotalAmount]]&gt;1000, 0.1,
   FACT_ORDERS[[#This Row],[TotalAmount]]&gt;500, 0.05,
   TRUE, 0
)</f>
        <v>0.05</v>
      </c>
      <c r="P2651" s="28">
        <f xml:space="preserve"> FACT_ORDERS[[#This Row],[TotalAmount]] * (1 - (FACT_ORDERS[[#This Row],[ClientDiscount]] + FACT_ORDERS[[#This Row],[OrderDiscount]]) )</f>
        <v>428.4</v>
      </c>
      <c r="Q2651" s="28">
        <f>FACT_ORDERS[[#This Row],[TotalAmountWithDiscount]]+FACT_ORDERS[[#This Row],[DeliveryCost]]</f>
        <v>443.4</v>
      </c>
      <c r="R2651" s="35">
        <v>45169</v>
      </c>
      <c r="S2651" s="35" t="str">
        <f>IF(NETWORKDAYS(FACT_ORDERS[[#This Row],[Order-Date]], FACT_ORDERS[[#This Row],[ArrivalDate ]]) &gt; 10, "Late", "On Time")</f>
        <v>On Time</v>
      </c>
    </row>
    <row r="2652" spans="1:19" x14ac:dyDescent="0.3">
      <c r="A2652" s="12">
        <v>7650</v>
      </c>
      <c r="B2652" s="12">
        <v>255</v>
      </c>
      <c r="C2652" s="12">
        <v>10400</v>
      </c>
      <c r="D2652" s="12">
        <v>2651</v>
      </c>
      <c r="E2652" s="12" t="s">
        <v>243</v>
      </c>
      <c r="F2652" s="13">
        <v>45452</v>
      </c>
      <c r="G2652" s="26" t="s">
        <v>13088</v>
      </c>
      <c r="H2652" s="12">
        <v>22</v>
      </c>
      <c r="I2652" s="28">
        <f>VLOOKUP(B:B,DIM_PRODUCTS!A:F,5,FALSE)</f>
        <v>12</v>
      </c>
      <c r="J2652" s="28">
        <f>FACT_ORDERS[[#This Row],[ProductPrice]]*FACT_ORDERS[[#This Row],[Quantity]]</f>
        <v>264</v>
      </c>
      <c r="K2652" s="12" t="str">
        <f>VLOOKUP(C:C,DIM_CUSTOMERS!A:G,7,FALSE)</f>
        <v>USA</v>
      </c>
      <c r="L2652" s="30" cm="1">
        <f t="array" ref="L2652">_xlfn.IFS(
    AND(FACT_ORDERS[[#This Row],[DeliveryMehtod]]="shippment",FACT_ORDERS[[#This Row],[TotalAmount]]&gt;=200), 0,
    AND(FACT_ORDERS[[#This Row],[DeliveryMehtod]]="pickup"), 15,
    AND(FACT_ORDERS[[#This Row],[DeliveryMehtod]]="shippment",FACT_ORDERS[[#This Row],[TotalAmount]]&lt;200), 35
)</f>
        <v>15</v>
      </c>
      <c r="M2652" s="12" t="str" cm="1">
        <f t="array" ref="M2652">_xlfn.IFS(
    SUMIFS(FACT_ORDERS[TotalAmount], FACT_ORDERS[WD_CUSTOMERS],FACT_ORDERS[[#This Row],[WD_CUSTOMERS]])&gt;=15000, "VIP",
    SUMIFS(FACT_ORDERS[TotalAmount], FACT_ORDERS[WD_CUSTOMERS],FACT_ORDERS[[#This Row],[WD_CUSTOMERS]])&gt;=8000, "Premium",
    TRUE, "Regular"
)</f>
        <v>Regular</v>
      </c>
      <c r="N2652" s="32" cm="1">
        <f t="array" ref="N2652">_xlfn.IFS(
   FACT_ORDERS[[#This Row],[TypeOfClient]]="VIP", 0.2,
   FACT_ORDERS[[#This Row],[TypeOfClient]]="Premium", 0.1,
   TRUE, 0
)</f>
        <v>0</v>
      </c>
      <c r="O2652" s="31" cm="1">
        <f t="array" ref="O2652">_xlfn.IFS(
   FACT_ORDERS[[#This Row],[TotalAmount]]&gt;1500, 0.15,
   FACT_ORDERS[[#This Row],[TotalAmount]]&gt;1000, 0.1,
   FACT_ORDERS[[#This Row],[TotalAmount]]&gt;500, 0.05,
   TRUE, 0
)</f>
        <v>0</v>
      </c>
      <c r="P2652" s="28">
        <f xml:space="preserve"> FACT_ORDERS[[#This Row],[TotalAmount]] * (1 - (FACT_ORDERS[[#This Row],[ClientDiscount]] + FACT_ORDERS[[#This Row],[OrderDiscount]]) )</f>
        <v>264</v>
      </c>
      <c r="Q2652" s="28">
        <f>FACT_ORDERS[[#This Row],[TotalAmountWithDiscount]]+FACT_ORDERS[[#This Row],[DeliveryCost]]</f>
        <v>279</v>
      </c>
      <c r="R2652" s="35">
        <v>45463</v>
      </c>
      <c r="S2652" s="35" t="str">
        <f>IF(NETWORKDAYS(FACT_ORDERS[[#This Row],[Order-Date]], FACT_ORDERS[[#This Row],[ArrivalDate ]]) &gt; 10, "Late", "On Time")</f>
        <v>On Time</v>
      </c>
    </row>
    <row r="2653" spans="1:19" x14ac:dyDescent="0.3">
      <c r="A2653" s="12">
        <v>7651</v>
      </c>
      <c r="B2653" s="12">
        <v>209</v>
      </c>
      <c r="C2653" s="12">
        <v>10400</v>
      </c>
      <c r="D2653" s="12">
        <v>2652</v>
      </c>
      <c r="E2653" s="12" t="s">
        <v>244</v>
      </c>
      <c r="F2653" s="13">
        <v>45452</v>
      </c>
      <c r="G2653" s="26" t="s">
        <v>3912</v>
      </c>
      <c r="H2653" s="12">
        <v>24</v>
      </c>
      <c r="I2653" s="28">
        <f>VLOOKUP(B:B,DIM_PRODUCTS!A:F,5,FALSE)</f>
        <v>8</v>
      </c>
      <c r="J2653" s="28">
        <f>FACT_ORDERS[[#This Row],[ProductPrice]]*FACT_ORDERS[[#This Row],[Quantity]]</f>
        <v>192</v>
      </c>
      <c r="K2653" s="12" t="str">
        <f>VLOOKUP(C:C,DIM_CUSTOMERS!A:G,7,FALSE)</f>
        <v>USA</v>
      </c>
      <c r="L2653" s="30" cm="1">
        <f t="array" ref="L2653">_xlfn.IFS(
    AND(FACT_ORDERS[[#This Row],[DeliveryMehtod]]="shippment",FACT_ORDERS[[#This Row],[TotalAmount]]&gt;=200), 0,
    AND(FACT_ORDERS[[#This Row],[DeliveryMehtod]]="pickup"), 15,
    AND(FACT_ORDERS[[#This Row],[DeliveryMehtod]]="shippment",FACT_ORDERS[[#This Row],[TotalAmount]]&lt;200), 35
)</f>
        <v>35</v>
      </c>
      <c r="M2653" s="12" t="str" cm="1">
        <f t="array" ref="M2653">_xlfn.IFS(
    SUMIFS(FACT_ORDERS[TotalAmount], FACT_ORDERS[WD_CUSTOMERS],FACT_ORDERS[[#This Row],[WD_CUSTOMERS]])&gt;=15000, "VIP",
    SUMIFS(FACT_ORDERS[TotalAmount], FACT_ORDERS[WD_CUSTOMERS],FACT_ORDERS[[#This Row],[WD_CUSTOMERS]])&gt;=8000, "Premium",
    TRUE, "Regular"
)</f>
        <v>Regular</v>
      </c>
      <c r="N2653" s="32" cm="1">
        <f t="array" ref="N2653">_xlfn.IFS(
   FACT_ORDERS[[#This Row],[TypeOfClient]]="VIP", 0.2,
   FACT_ORDERS[[#This Row],[TypeOfClient]]="Premium", 0.1,
   TRUE, 0
)</f>
        <v>0</v>
      </c>
      <c r="O2653" s="31" cm="1">
        <f t="array" ref="O2653">_xlfn.IFS(
   FACT_ORDERS[[#This Row],[TotalAmount]]&gt;1500, 0.15,
   FACT_ORDERS[[#This Row],[TotalAmount]]&gt;1000, 0.1,
   FACT_ORDERS[[#This Row],[TotalAmount]]&gt;500, 0.05,
   TRUE, 0
)</f>
        <v>0</v>
      </c>
      <c r="P2653" s="28">
        <f xml:space="preserve"> FACT_ORDERS[[#This Row],[TotalAmount]] * (1 - (FACT_ORDERS[[#This Row],[ClientDiscount]] + FACT_ORDERS[[#This Row],[OrderDiscount]]) )</f>
        <v>192</v>
      </c>
      <c r="Q2653" s="28">
        <f>FACT_ORDERS[[#This Row],[TotalAmountWithDiscount]]+FACT_ORDERS[[#This Row],[DeliveryCost]]</f>
        <v>227</v>
      </c>
      <c r="R2653" s="35">
        <v>45461</v>
      </c>
      <c r="S2653" s="35" t="str">
        <f>IF(NETWORKDAYS(FACT_ORDERS[[#This Row],[Order-Date]], FACT_ORDERS[[#This Row],[ArrivalDate ]]) &gt; 10, "Late", "On Time")</f>
        <v>On Time</v>
      </c>
    </row>
    <row r="2654" spans="1:19" x14ac:dyDescent="0.3">
      <c r="A2654" s="12">
        <v>7652</v>
      </c>
      <c r="B2654" s="12">
        <v>255</v>
      </c>
      <c r="C2654" s="12">
        <v>10400</v>
      </c>
      <c r="D2654" s="12">
        <v>2653</v>
      </c>
      <c r="E2654" s="12" t="s">
        <v>243</v>
      </c>
      <c r="F2654" s="13">
        <v>45359</v>
      </c>
      <c r="G2654" s="26" t="s">
        <v>13089</v>
      </c>
      <c r="H2654" s="12">
        <v>27</v>
      </c>
      <c r="I2654" s="28">
        <f>VLOOKUP(B:B,DIM_PRODUCTS!A:F,5,FALSE)</f>
        <v>12</v>
      </c>
      <c r="J2654" s="28">
        <f>FACT_ORDERS[[#This Row],[ProductPrice]]*FACT_ORDERS[[#This Row],[Quantity]]</f>
        <v>324</v>
      </c>
      <c r="K2654" s="12" t="str">
        <f>VLOOKUP(C:C,DIM_CUSTOMERS!A:G,7,FALSE)</f>
        <v>USA</v>
      </c>
      <c r="L2654" s="30" cm="1">
        <f t="array" ref="L2654">_xlfn.IFS(
    AND(FACT_ORDERS[[#This Row],[DeliveryMehtod]]="shippment",FACT_ORDERS[[#This Row],[TotalAmount]]&gt;=200), 0,
    AND(FACT_ORDERS[[#This Row],[DeliveryMehtod]]="pickup"), 15,
    AND(FACT_ORDERS[[#This Row],[DeliveryMehtod]]="shippment",FACT_ORDERS[[#This Row],[TotalAmount]]&lt;200), 35
)</f>
        <v>15</v>
      </c>
      <c r="M2654" s="12" t="str" cm="1">
        <f t="array" ref="M2654">_xlfn.IFS(
    SUMIFS(FACT_ORDERS[TotalAmount], FACT_ORDERS[WD_CUSTOMERS],FACT_ORDERS[[#This Row],[WD_CUSTOMERS]])&gt;=15000, "VIP",
    SUMIFS(FACT_ORDERS[TotalAmount], FACT_ORDERS[WD_CUSTOMERS],FACT_ORDERS[[#This Row],[WD_CUSTOMERS]])&gt;=8000, "Premium",
    TRUE, "Regular"
)</f>
        <v>Regular</v>
      </c>
      <c r="N2654" s="32" cm="1">
        <f t="array" ref="N2654">_xlfn.IFS(
   FACT_ORDERS[[#This Row],[TypeOfClient]]="VIP", 0.2,
   FACT_ORDERS[[#This Row],[TypeOfClient]]="Premium", 0.1,
   TRUE, 0
)</f>
        <v>0</v>
      </c>
      <c r="O2654" s="31" cm="1">
        <f t="array" ref="O2654">_xlfn.IFS(
   FACT_ORDERS[[#This Row],[TotalAmount]]&gt;1500, 0.15,
   FACT_ORDERS[[#This Row],[TotalAmount]]&gt;1000, 0.1,
   FACT_ORDERS[[#This Row],[TotalAmount]]&gt;500, 0.05,
   TRUE, 0
)</f>
        <v>0</v>
      </c>
      <c r="P2654" s="28">
        <f xml:space="preserve"> FACT_ORDERS[[#This Row],[TotalAmount]] * (1 - (FACT_ORDERS[[#This Row],[ClientDiscount]] + FACT_ORDERS[[#This Row],[OrderDiscount]]) )</f>
        <v>324</v>
      </c>
      <c r="Q2654" s="28">
        <f>FACT_ORDERS[[#This Row],[TotalAmountWithDiscount]]+FACT_ORDERS[[#This Row],[DeliveryCost]]</f>
        <v>339</v>
      </c>
      <c r="R2654" s="35">
        <v>45370</v>
      </c>
      <c r="S2654" s="35" t="str">
        <f>IF(NETWORKDAYS(FACT_ORDERS[[#This Row],[Order-Date]], FACT_ORDERS[[#This Row],[ArrivalDate ]]) &gt; 10, "Late", "On Time")</f>
        <v>On Time</v>
      </c>
    </row>
    <row r="2655" spans="1:19" x14ac:dyDescent="0.3">
      <c r="A2655" s="12">
        <v>7653</v>
      </c>
      <c r="B2655" s="12">
        <v>232</v>
      </c>
      <c r="C2655" s="12">
        <v>10400</v>
      </c>
      <c r="D2655" s="12">
        <v>2654</v>
      </c>
      <c r="E2655" s="12" t="s">
        <v>243</v>
      </c>
      <c r="F2655" s="13">
        <v>45359</v>
      </c>
      <c r="G2655" s="26" t="s">
        <v>13090</v>
      </c>
      <c r="H2655" s="12">
        <v>15</v>
      </c>
      <c r="I2655" s="28">
        <f>VLOOKUP(B:B,DIM_PRODUCTS!A:F,5,FALSE)</f>
        <v>10</v>
      </c>
      <c r="J2655" s="28">
        <f>FACT_ORDERS[[#This Row],[ProductPrice]]*FACT_ORDERS[[#This Row],[Quantity]]</f>
        <v>150</v>
      </c>
      <c r="K2655" s="12" t="str">
        <f>VLOOKUP(C:C,DIM_CUSTOMERS!A:G,7,FALSE)</f>
        <v>USA</v>
      </c>
      <c r="L2655" s="30" cm="1">
        <f t="array" ref="L2655">_xlfn.IFS(
    AND(FACT_ORDERS[[#This Row],[DeliveryMehtod]]="shippment",FACT_ORDERS[[#This Row],[TotalAmount]]&gt;=200), 0,
    AND(FACT_ORDERS[[#This Row],[DeliveryMehtod]]="pickup"), 15,
    AND(FACT_ORDERS[[#This Row],[DeliveryMehtod]]="shippment",FACT_ORDERS[[#This Row],[TotalAmount]]&lt;200), 35
)</f>
        <v>15</v>
      </c>
      <c r="M2655" s="12" t="str" cm="1">
        <f t="array" ref="M2655">_xlfn.IFS(
    SUMIFS(FACT_ORDERS[TotalAmount], FACT_ORDERS[WD_CUSTOMERS],FACT_ORDERS[[#This Row],[WD_CUSTOMERS]])&gt;=15000, "VIP",
    SUMIFS(FACT_ORDERS[TotalAmount], FACT_ORDERS[WD_CUSTOMERS],FACT_ORDERS[[#This Row],[WD_CUSTOMERS]])&gt;=8000, "Premium",
    TRUE, "Regular"
)</f>
        <v>Regular</v>
      </c>
      <c r="N2655" s="32" cm="1">
        <f t="array" ref="N2655">_xlfn.IFS(
   FACT_ORDERS[[#This Row],[TypeOfClient]]="VIP", 0.2,
   FACT_ORDERS[[#This Row],[TypeOfClient]]="Premium", 0.1,
   TRUE, 0
)</f>
        <v>0</v>
      </c>
      <c r="O2655" s="31" cm="1">
        <f t="array" ref="O2655">_xlfn.IFS(
   FACT_ORDERS[[#This Row],[TotalAmount]]&gt;1500, 0.15,
   FACT_ORDERS[[#This Row],[TotalAmount]]&gt;1000, 0.1,
   FACT_ORDERS[[#This Row],[TotalAmount]]&gt;500, 0.05,
   TRUE, 0
)</f>
        <v>0</v>
      </c>
      <c r="P2655" s="28">
        <f xml:space="preserve"> FACT_ORDERS[[#This Row],[TotalAmount]] * (1 - (FACT_ORDERS[[#This Row],[ClientDiscount]] + FACT_ORDERS[[#This Row],[OrderDiscount]]) )</f>
        <v>150</v>
      </c>
      <c r="Q2655" s="28">
        <f>FACT_ORDERS[[#This Row],[TotalAmountWithDiscount]]+FACT_ORDERS[[#This Row],[DeliveryCost]]</f>
        <v>165</v>
      </c>
      <c r="R2655" s="35">
        <v>45370</v>
      </c>
      <c r="S2655" s="35" t="str">
        <f>IF(NETWORKDAYS(FACT_ORDERS[[#This Row],[Order-Date]], FACT_ORDERS[[#This Row],[ArrivalDate ]]) &gt; 10, "Late", "On Time")</f>
        <v>On Time</v>
      </c>
    </row>
    <row r="2656" spans="1:19" x14ac:dyDescent="0.3">
      <c r="A2656" s="12">
        <v>7654</v>
      </c>
      <c r="B2656" s="12">
        <v>209</v>
      </c>
      <c r="C2656" s="12">
        <v>10400</v>
      </c>
      <c r="D2656" s="12">
        <v>2655</v>
      </c>
      <c r="E2656" s="12" t="s">
        <v>243</v>
      </c>
      <c r="F2656" s="13">
        <v>45359</v>
      </c>
      <c r="G2656" s="26" t="s">
        <v>13091</v>
      </c>
      <c r="H2656" s="12">
        <v>20</v>
      </c>
      <c r="I2656" s="28">
        <f>VLOOKUP(B:B,DIM_PRODUCTS!A:F,5,FALSE)</f>
        <v>8</v>
      </c>
      <c r="J2656" s="28">
        <f>FACT_ORDERS[[#This Row],[ProductPrice]]*FACT_ORDERS[[#This Row],[Quantity]]</f>
        <v>160</v>
      </c>
      <c r="K2656" s="12" t="str">
        <f>VLOOKUP(C:C,DIM_CUSTOMERS!A:G,7,FALSE)</f>
        <v>USA</v>
      </c>
      <c r="L2656" s="30" cm="1">
        <f t="array" ref="L2656">_xlfn.IFS(
    AND(FACT_ORDERS[[#This Row],[DeliveryMehtod]]="shippment",FACT_ORDERS[[#This Row],[TotalAmount]]&gt;=200), 0,
    AND(FACT_ORDERS[[#This Row],[DeliveryMehtod]]="pickup"), 15,
    AND(FACT_ORDERS[[#This Row],[DeliveryMehtod]]="shippment",FACT_ORDERS[[#This Row],[TotalAmount]]&lt;200), 35
)</f>
        <v>15</v>
      </c>
      <c r="M2656" s="12" t="str" cm="1">
        <f t="array" ref="M2656">_xlfn.IFS(
    SUMIFS(FACT_ORDERS[TotalAmount], FACT_ORDERS[WD_CUSTOMERS],FACT_ORDERS[[#This Row],[WD_CUSTOMERS]])&gt;=15000, "VIP",
    SUMIFS(FACT_ORDERS[TotalAmount], FACT_ORDERS[WD_CUSTOMERS],FACT_ORDERS[[#This Row],[WD_CUSTOMERS]])&gt;=8000, "Premium",
    TRUE, "Regular"
)</f>
        <v>Regular</v>
      </c>
      <c r="N2656" s="32" cm="1">
        <f t="array" ref="N2656">_xlfn.IFS(
   FACT_ORDERS[[#This Row],[TypeOfClient]]="VIP", 0.2,
   FACT_ORDERS[[#This Row],[TypeOfClient]]="Premium", 0.1,
   TRUE, 0
)</f>
        <v>0</v>
      </c>
      <c r="O2656" s="31" cm="1">
        <f t="array" ref="O2656">_xlfn.IFS(
   FACT_ORDERS[[#This Row],[TotalAmount]]&gt;1500, 0.15,
   FACT_ORDERS[[#This Row],[TotalAmount]]&gt;1000, 0.1,
   FACT_ORDERS[[#This Row],[TotalAmount]]&gt;500, 0.05,
   TRUE, 0
)</f>
        <v>0</v>
      </c>
      <c r="P2656" s="28">
        <f xml:space="preserve"> FACT_ORDERS[[#This Row],[TotalAmount]] * (1 - (FACT_ORDERS[[#This Row],[ClientDiscount]] + FACT_ORDERS[[#This Row],[OrderDiscount]]) )</f>
        <v>160</v>
      </c>
      <c r="Q2656" s="28">
        <f>FACT_ORDERS[[#This Row],[TotalAmountWithDiscount]]+FACT_ORDERS[[#This Row],[DeliveryCost]]</f>
        <v>175</v>
      </c>
      <c r="R2656" s="35">
        <v>45366</v>
      </c>
      <c r="S2656" s="35" t="str">
        <f>IF(NETWORKDAYS(FACT_ORDERS[[#This Row],[Order-Date]], FACT_ORDERS[[#This Row],[ArrivalDate ]]) &gt; 10, "Late", "On Time")</f>
        <v>On Time</v>
      </c>
    </row>
    <row r="2657" spans="1:19" x14ac:dyDescent="0.3">
      <c r="A2657" s="12">
        <v>7655</v>
      </c>
      <c r="B2657" s="12">
        <v>255</v>
      </c>
      <c r="C2657" s="12">
        <v>10400</v>
      </c>
      <c r="D2657" s="12">
        <v>2656</v>
      </c>
      <c r="E2657" s="12" t="s">
        <v>243</v>
      </c>
      <c r="F2657" s="13">
        <v>45364</v>
      </c>
      <c r="G2657" s="26" t="s">
        <v>13092</v>
      </c>
      <c r="H2657" s="12">
        <v>23</v>
      </c>
      <c r="I2657" s="28">
        <f>VLOOKUP(B:B,DIM_PRODUCTS!A:F,5,FALSE)</f>
        <v>12</v>
      </c>
      <c r="J2657" s="28">
        <f>FACT_ORDERS[[#This Row],[ProductPrice]]*FACT_ORDERS[[#This Row],[Quantity]]</f>
        <v>276</v>
      </c>
      <c r="K2657" s="12" t="str">
        <f>VLOOKUP(C:C,DIM_CUSTOMERS!A:G,7,FALSE)</f>
        <v>USA</v>
      </c>
      <c r="L2657" s="30" cm="1">
        <f t="array" ref="L2657">_xlfn.IFS(
    AND(FACT_ORDERS[[#This Row],[DeliveryMehtod]]="shippment",FACT_ORDERS[[#This Row],[TotalAmount]]&gt;=200), 0,
    AND(FACT_ORDERS[[#This Row],[DeliveryMehtod]]="pickup"), 15,
    AND(FACT_ORDERS[[#This Row],[DeliveryMehtod]]="shippment",FACT_ORDERS[[#This Row],[TotalAmount]]&lt;200), 35
)</f>
        <v>15</v>
      </c>
      <c r="M2657" s="12" t="str" cm="1">
        <f t="array" ref="M2657">_xlfn.IFS(
    SUMIFS(FACT_ORDERS[TotalAmount], FACT_ORDERS[WD_CUSTOMERS],FACT_ORDERS[[#This Row],[WD_CUSTOMERS]])&gt;=15000, "VIP",
    SUMIFS(FACT_ORDERS[TotalAmount], FACT_ORDERS[WD_CUSTOMERS],FACT_ORDERS[[#This Row],[WD_CUSTOMERS]])&gt;=8000, "Premium",
    TRUE, "Regular"
)</f>
        <v>Regular</v>
      </c>
      <c r="N2657" s="32" cm="1">
        <f t="array" ref="N2657">_xlfn.IFS(
   FACT_ORDERS[[#This Row],[TypeOfClient]]="VIP", 0.2,
   FACT_ORDERS[[#This Row],[TypeOfClient]]="Premium", 0.1,
   TRUE, 0
)</f>
        <v>0</v>
      </c>
      <c r="O2657" s="31" cm="1">
        <f t="array" ref="O2657">_xlfn.IFS(
   FACT_ORDERS[[#This Row],[TotalAmount]]&gt;1500, 0.15,
   FACT_ORDERS[[#This Row],[TotalAmount]]&gt;1000, 0.1,
   FACT_ORDERS[[#This Row],[TotalAmount]]&gt;500, 0.05,
   TRUE, 0
)</f>
        <v>0</v>
      </c>
      <c r="P2657" s="28">
        <f xml:space="preserve"> FACT_ORDERS[[#This Row],[TotalAmount]] * (1 - (FACT_ORDERS[[#This Row],[ClientDiscount]] + FACT_ORDERS[[#This Row],[OrderDiscount]]) )</f>
        <v>276</v>
      </c>
      <c r="Q2657" s="28">
        <f>FACT_ORDERS[[#This Row],[TotalAmountWithDiscount]]+FACT_ORDERS[[#This Row],[DeliveryCost]]</f>
        <v>291</v>
      </c>
      <c r="R2657" s="35">
        <v>45371</v>
      </c>
      <c r="S2657" s="35" t="str">
        <f>IF(NETWORKDAYS(FACT_ORDERS[[#This Row],[Order-Date]], FACT_ORDERS[[#This Row],[ArrivalDate ]]) &gt; 10, "Late", "On Time")</f>
        <v>On Time</v>
      </c>
    </row>
    <row r="2658" spans="1:19" x14ac:dyDescent="0.3">
      <c r="A2658" s="12">
        <v>7656</v>
      </c>
      <c r="B2658" s="12">
        <v>253</v>
      </c>
      <c r="C2658" s="12">
        <v>10400</v>
      </c>
      <c r="D2658" s="12">
        <v>2657</v>
      </c>
      <c r="E2658" s="12" t="s">
        <v>244</v>
      </c>
      <c r="F2658" s="13">
        <v>45364</v>
      </c>
      <c r="G2658" s="26" t="s">
        <v>13093</v>
      </c>
      <c r="H2658" s="12">
        <v>49</v>
      </c>
      <c r="I2658" s="28">
        <f>VLOOKUP(B:B,DIM_PRODUCTS!A:F,5,FALSE)</f>
        <v>11</v>
      </c>
      <c r="J2658" s="28">
        <f>FACT_ORDERS[[#This Row],[ProductPrice]]*FACT_ORDERS[[#This Row],[Quantity]]</f>
        <v>539</v>
      </c>
      <c r="K2658" s="12" t="str">
        <f>VLOOKUP(C:C,DIM_CUSTOMERS!A:G,7,FALSE)</f>
        <v>USA</v>
      </c>
      <c r="L2658" s="30" cm="1">
        <f t="array" ref="L2658">_xlfn.IFS(
    AND(FACT_ORDERS[[#This Row],[DeliveryMehtod]]="shippment",FACT_ORDERS[[#This Row],[TotalAmount]]&gt;=200), 0,
    AND(FACT_ORDERS[[#This Row],[DeliveryMehtod]]="pickup"), 15,
    AND(FACT_ORDERS[[#This Row],[DeliveryMehtod]]="shippment",FACT_ORDERS[[#This Row],[TotalAmount]]&lt;200), 35
)</f>
        <v>0</v>
      </c>
      <c r="M2658" s="12" t="str" cm="1">
        <f t="array" ref="M2658">_xlfn.IFS(
    SUMIFS(FACT_ORDERS[TotalAmount], FACT_ORDERS[WD_CUSTOMERS],FACT_ORDERS[[#This Row],[WD_CUSTOMERS]])&gt;=15000, "VIP",
    SUMIFS(FACT_ORDERS[TotalAmount], FACT_ORDERS[WD_CUSTOMERS],FACT_ORDERS[[#This Row],[WD_CUSTOMERS]])&gt;=8000, "Premium",
    TRUE, "Regular"
)</f>
        <v>Regular</v>
      </c>
      <c r="N2658" s="32" cm="1">
        <f t="array" ref="N2658">_xlfn.IFS(
   FACT_ORDERS[[#This Row],[TypeOfClient]]="VIP", 0.2,
   FACT_ORDERS[[#This Row],[TypeOfClient]]="Premium", 0.1,
   TRUE, 0
)</f>
        <v>0</v>
      </c>
      <c r="O2658" s="31" cm="1">
        <f t="array" ref="O2658">_xlfn.IFS(
   FACT_ORDERS[[#This Row],[TotalAmount]]&gt;1500, 0.15,
   FACT_ORDERS[[#This Row],[TotalAmount]]&gt;1000, 0.1,
   FACT_ORDERS[[#This Row],[TotalAmount]]&gt;500, 0.05,
   TRUE, 0
)</f>
        <v>0.05</v>
      </c>
      <c r="P2658" s="28">
        <f xml:space="preserve"> FACT_ORDERS[[#This Row],[TotalAmount]] * (1 - (FACT_ORDERS[[#This Row],[ClientDiscount]] + FACT_ORDERS[[#This Row],[OrderDiscount]]) )</f>
        <v>512.04999999999995</v>
      </c>
      <c r="Q2658" s="28">
        <f>FACT_ORDERS[[#This Row],[TotalAmountWithDiscount]]+FACT_ORDERS[[#This Row],[DeliveryCost]]</f>
        <v>512.04999999999995</v>
      </c>
      <c r="R2658" s="35">
        <v>45375</v>
      </c>
      <c r="S2658" s="35" t="str">
        <f>IF(NETWORKDAYS(FACT_ORDERS[[#This Row],[Order-Date]], FACT_ORDERS[[#This Row],[ArrivalDate ]]) &gt; 10, "Late", "On Time")</f>
        <v>On Time</v>
      </c>
    </row>
    <row r="2659" spans="1:19" x14ac:dyDescent="0.3">
      <c r="A2659" s="12">
        <v>7657</v>
      </c>
      <c r="B2659" s="12">
        <v>232</v>
      </c>
      <c r="C2659" s="12">
        <v>10400</v>
      </c>
      <c r="D2659" s="12">
        <v>2658</v>
      </c>
      <c r="E2659" s="12" t="s">
        <v>243</v>
      </c>
      <c r="F2659" s="13">
        <v>45364</v>
      </c>
      <c r="G2659" s="26" t="s">
        <v>11482</v>
      </c>
      <c r="H2659" s="12">
        <v>14</v>
      </c>
      <c r="I2659" s="28">
        <f>VLOOKUP(B:B,DIM_PRODUCTS!A:F,5,FALSE)</f>
        <v>10</v>
      </c>
      <c r="J2659" s="28">
        <f>FACT_ORDERS[[#This Row],[ProductPrice]]*FACT_ORDERS[[#This Row],[Quantity]]</f>
        <v>140</v>
      </c>
      <c r="K2659" s="12" t="str">
        <f>VLOOKUP(C:C,DIM_CUSTOMERS!A:G,7,FALSE)</f>
        <v>USA</v>
      </c>
      <c r="L2659" s="30" cm="1">
        <f t="array" ref="L2659">_xlfn.IFS(
    AND(FACT_ORDERS[[#This Row],[DeliveryMehtod]]="shippment",FACT_ORDERS[[#This Row],[TotalAmount]]&gt;=200), 0,
    AND(FACT_ORDERS[[#This Row],[DeliveryMehtod]]="pickup"), 15,
    AND(FACT_ORDERS[[#This Row],[DeliveryMehtod]]="shippment",FACT_ORDERS[[#This Row],[TotalAmount]]&lt;200), 35
)</f>
        <v>15</v>
      </c>
      <c r="M2659" s="12" t="str" cm="1">
        <f t="array" ref="M2659">_xlfn.IFS(
    SUMIFS(FACT_ORDERS[TotalAmount], FACT_ORDERS[WD_CUSTOMERS],FACT_ORDERS[[#This Row],[WD_CUSTOMERS]])&gt;=15000, "VIP",
    SUMIFS(FACT_ORDERS[TotalAmount], FACT_ORDERS[WD_CUSTOMERS],FACT_ORDERS[[#This Row],[WD_CUSTOMERS]])&gt;=8000, "Premium",
    TRUE, "Regular"
)</f>
        <v>Regular</v>
      </c>
      <c r="N2659" s="32" cm="1">
        <f t="array" ref="N2659">_xlfn.IFS(
   FACT_ORDERS[[#This Row],[TypeOfClient]]="VIP", 0.2,
   FACT_ORDERS[[#This Row],[TypeOfClient]]="Premium", 0.1,
   TRUE, 0
)</f>
        <v>0</v>
      </c>
      <c r="O2659" s="31" cm="1">
        <f t="array" ref="O2659">_xlfn.IFS(
   FACT_ORDERS[[#This Row],[TotalAmount]]&gt;1500, 0.15,
   FACT_ORDERS[[#This Row],[TotalAmount]]&gt;1000, 0.1,
   FACT_ORDERS[[#This Row],[TotalAmount]]&gt;500, 0.05,
   TRUE, 0
)</f>
        <v>0</v>
      </c>
      <c r="P2659" s="28">
        <f xml:space="preserve"> FACT_ORDERS[[#This Row],[TotalAmount]] * (1 - (FACT_ORDERS[[#This Row],[ClientDiscount]] + FACT_ORDERS[[#This Row],[OrderDiscount]]) )</f>
        <v>140</v>
      </c>
      <c r="Q2659" s="28">
        <f>FACT_ORDERS[[#This Row],[TotalAmountWithDiscount]]+FACT_ORDERS[[#This Row],[DeliveryCost]]</f>
        <v>155</v>
      </c>
      <c r="R2659" s="35">
        <v>45375</v>
      </c>
      <c r="S2659" s="35" t="str">
        <f>IF(NETWORKDAYS(FACT_ORDERS[[#This Row],[Order-Date]], FACT_ORDERS[[#This Row],[ArrivalDate ]]) &gt; 10, "Late", "On Time")</f>
        <v>On Time</v>
      </c>
    </row>
    <row r="2660" spans="1:19" x14ac:dyDescent="0.3">
      <c r="A2660" s="12">
        <v>7658</v>
      </c>
      <c r="B2660" s="12">
        <v>204</v>
      </c>
      <c r="C2660" s="12">
        <v>10400</v>
      </c>
      <c r="D2660" s="12">
        <v>2659</v>
      </c>
      <c r="E2660" s="12" t="s">
        <v>243</v>
      </c>
      <c r="F2660" s="13">
        <v>45364</v>
      </c>
      <c r="G2660" s="26" t="s">
        <v>13094</v>
      </c>
      <c r="H2660" s="12">
        <v>16</v>
      </c>
      <c r="I2660" s="28">
        <f>VLOOKUP(B:B,DIM_PRODUCTS!A:F,5,FALSE)</f>
        <v>6</v>
      </c>
      <c r="J2660" s="28">
        <f>FACT_ORDERS[[#This Row],[ProductPrice]]*FACT_ORDERS[[#This Row],[Quantity]]</f>
        <v>96</v>
      </c>
      <c r="K2660" s="12" t="str">
        <f>VLOOKUP(C:C,DIM_CUSTOMERS!A:G,7,FALSE)</f>
        <v>USA</v>
      </c>
      <c r="L2660" s="30" cm="1">
        <f t="array" ref="L2660">_xlfn.IFS(
    AND(FACT_ORDERS[[#This Row],[DeliveryMehtod]]="shippment",FACT_ORDERS[[#This Row],[TotalAmount]]&gt;=200), 0,
    AND(FACT_ORDERS[[#This Row],[DeliveryMehtod]]="pickup"), 15,
    AND(FACT_ORDERS[[#This Row],[DeliveryMehtod]]="shippment",FACT_ORDERS[[#This Row],[TotalAmount]]&lt;200), 35
)</f>
        <v>15</v>
      </c>
      <c r="M2660" s="12" t="str" cm="1">
        <f t="array" ref="M2660">_xlfn.IFS(
    SUMIFS(FACT_ORDERS[TotalAmount], FACT_ORDERS[WD_CUSTOMERS],FACT_ORDERS[[#This Row],[WD_CUSTOMERS]])&gt;=15000, "VIP",
    SUMIFS(FACT_ORDERS[TotalAmount], FACT_ORDERS[WD_CUSTOMERS],FACT_ORDERS[[#This Row],[WD_CUSTOMERS]])&gt;=8000, "Premium",
    TRUE, "Regular"
)</f>
        <v>Regular</v>
      </c>
      <c r="N2660" s="32" cm="1">
        <f t="array" ref="N2660">_xlfn.IFS(
   FACT_ORDERS[[#This Row],[TypeOfClient]]="VIP", 0.2,
   FACT_ORDERS[[#This Row],[TypeOfClient]]="Premium", 0.1,
   TRUE, 0
)</f>
        <v>0</v>
      </c>
      <c r="O2660" s="31" cm="1">
        <f t="array" ref="O2660">_xlfn.IFS(
   FACT_ORDERS[[#This Row],[TotalAmount]]&gt;1500, 0.15,
   FACT_ORDERS[[#This Row],[TotalAmount]]&gt;1000, 0.1,
   FACT_ORDERS[[#This Row],[TotalAmount]]&gt;500, 0.05,
   TRUE, 0
)</f>
        <v>0</v>
      </c>
      <c r="P2660" s="28">
        <f xml:space="preserve"> FACT_ORDERS[[#This Row],[TotalAmount]] * (1 - (FACT_ORDERS[[#This Row],[ClientDiscount]] + FACT_ORDERS[[#This Row],[OrderDiscount]]) )</f>
        <v>96</v>
      </c>
      <c r="Q2660" s="28">
        <f>FACT_ORDERS[[#This Row],[TotalAmountWithDiscount]]+FACT_ORDERS[[#This Row],[DeliveryCost]]</f>
        <v>111</v>
      </c>
      <c r="R2660" s="35">
        <v>45374</v>
      </c>
      <c r="S2660" s="35" t="str">
        <f>IF(NETWORKDAYS(FACT_ORDERS[[#This Row],[Order-Date]], FACT_ORDERS[[#This Row],[ArrivalDate ]]) &gt; 10, "Late", "On Time")</f>
        <v>On Time</v>
      </c>
    </row>
    <row r="2661" spans="1:19" x14ac:dyDescent="0.3">
      <c r="A2661" s="12">
        <v>7659</v>
      </c>
      <c r="B2661" s="12">
        <v>209</v>
      </c>
      <c r="C2661" s="12">
        <v>10400</v>
      </c>
      <c r="D2661" s="12">
        <v>2660</v>
      </c>
      <c r="E2661" s="12" t="s">
        <v>243</v>
      </c>
      <c r="F2661" s="13">
        <v>45364</v>
      </c>
      <c r="G2661" s="26" t="s">
        <v>13095</v>
      </c>
      <c r="H2661" s="12">
        <v>19</v>
      </c>
      <c r="I2661" s="28">
        <f>VLOOKUP(B:B,DIM_PRODUCTS!A:F,5,FALSE)</f>
        <v>8</v>
      </c>
      <c r="J2661" s="28">
        <f>FACT_ORDERS[[#This Row],[ProductPrice]]*FACT_ORDERS[[#This Row],[Quantity]]</f>
        <v>152</v>
      </c>
      <c r="K2661" s="12" t="str">
        <f>VLOOKUP(C:C,DIM_CUSTOMERS!A:G,7,FALSE)</f>
        <v>USA</v>
      </c>
      <c r="L2661" s="30" cm="1">
        <f t="array" ref="L2661">_xlfn.IFS(
    AND(FACT_ORDERS[[#This Row],[DeliveryMehtod]]="shippment",FACT_ORDERS[[#This Row],[TotalAmount]]&gt;=200), 0,
    AND(FACT_ORDERS[[#This Row],[DeliveryMehtod]]="pickup"), 15,
    AND(FACT_ORDERS[[#This Row],[DeliveryMehtod]]="shippment",FACT_ORDERS[[#This Row],[TotalAmount]]&lt;200), 35
)</f>
        <v>15</v>
      </c>
      <c r="M2661" s="12" t="str" cm="1">
        <f t="array" ref="M2661">_xlfn.IFS(
    SUMIFS(FACT_ORDERS[TotalAmount], FACT_ORDERS[WD_CUSTOMERS],FACT_ORDERS[[#This Row],[WD_CUSTOMERS]])&gt;=15000, "VIP",
    SUMIFS(FACT_ORDERS[TotalAmount], FACT_ORDERS[WD_CUSTOMERS],FACT_ORDERS[[#This Row],[WD_CUSTOMERS]])&gt;=8000, "Premium",
    TRUE, "Regular"
)</f>
        <v>Regular</v>
      </c>
      <c r="N2661" s="32" cm="1">
        <f t="array" ref="N2661">_xlfn.IFS(
   FACT_ORDERS[[#This Row],[TypeOfClient]]="VIP", 0.2,
   FACT_ORDERS[[#This Row],[TypeOfClient]]="Premium", 0.1,
   TRUE, 0
)</f>
        <v>0</v>
      </c>
      <c r="O2661" s="31" cm="1">
        <f t="array" ref="O2661">_xlfn.IFS(
   FACT_ORDERS[[#This Row],[TotalAmount]]&gt;1500, 0.15,
   FACT_ORDERS[[#This Row],[TotalAmount]]&gt;1000, 0.1,
   FACT_ORDERS[[#This Row],[TotalAmount]]&gt;500, 0.05,
   TRUE, 0
)</f>
        <v>0</v>
      </c>
      <c r="P2661" s="28">
        <f xml:space="preserve"> FACT_ORDERS[[#This Row],[TotalAmount]] * (1 - (FACT_ORDERS[[#This Row],[ClientDiscount]] + FACT_ORDERS[[#This Row],[OrderDiscount]]) )</f>
        <v>152</v>
      </c>
      <c r="Q2661" s="28">
        <f>FACT_ORDERS[[#This Row],[TotalAmountWithDiscount]]+FACT_ORDERS[[#This Row],[DeliveryCost]]</f>
        <v>167</v>
      </c>
      <c r="R2661" s="35">
        <v>45375</v>
      </c>
      <c r="S2661" s="35" t="str">
        <f>IF(NETWORKDAYS(FACT_ORDERS[[#This Row],[Order-Date]], FACT_ORDERS[[#This Row],[ArrivalDate ]]) &gt; 10, "Late", "On Time")</f>
        <v>On Time</v>
      </c>
    </row>
    <row r="2662" spans="1:19" x14ac:dyDescent="0.3">
      <c r="A2662" s="12">
        <v>7660</v>
      </c>
      <c r="B2662" s="12">
        <v>255</v>
      </c>
      <c r="C2662" s="12">
        <v>10400</v>
      </c>
      <c r="D2662" s="12">
        <v>2661</v>
      </c>
      <c r="E2662" s="12" t="s">
        <v>243</v>
      </c>
      <c r="F2662" s="13">
        <v>45278</v>
      </c>
      <c r="G2662" s="26" t="s">
        <v>13096</v>
      </c>
      <c r="H2662" s="12">
        <v>19</v>
      </c>
      <c r="I2662" s="28">
        <f>VLOOKUP(B:B,DIM_PRODUCTS!A:F,5,FALSE)</f>
        <v>12</v>
      </c>
      <c r="J2662" s="28">
        <f>FACT_ORDERS[[#This Row],[ProductPrice]]*FACT_ORDERS[[#This Row],[Quantity]]</f>
        <v>228</v>
      </c>
      <c r="K2662" s="12" t="str">
        <f>VLOOKUP(C:C,DIM_CUSTOMERS!A:G,7,FALSE)</f>
        <v>USA</v>
      </c>
      <c r="L2662" s="30" cm="1">
        <f t="array" ref="L2662">_xlfn.IFS(
    AND(FACT_ORDERS[[#This Row],[DeliveryMehtod]]="shippment",FACT_ORDERS[[#This Row],[TotalAmount]]&gt;=200), 0,
    AND(FACT_ORDERS[[#This Row],[DeliveryMehtod]]="pickup"), 15,
    AND(FACT_ORDERS[[#This Row],[DeliveryMehtod]]="shippment",FACT_ORDERS[[#This Row],[TotalAmount]]&lt;200), 35
)</f>
        <v>15</v>
      </c>
      <c r="M2662" s="12" t="str" cm="1">
        <f t="array" ref="M2662">_xlfn.IFS(
    SUMIFS(FACT_ORDERS[TotalAmount], FACT_ORDERS[WD_CUSTOMERS],FACT_ORDERS[[#This Row],[WD_CUSTOMERS]])&gt;=15000, "VIP",
    SUMIFS(FACT_ORDERS[TotalAmount], FACT_ORDERS[WD_CUSTOMERS],FACT_ORDERS[[#This Row],[WD_CUSTOMERS]])&gt;=8000, "Premium",
    TRUE, "Regular"
)</f>
        <v>Regular</v>
      </c>
      <c r="N2662" s="32" cm="1">
        <f t="array" ref="N2662">_xlfn.IFS(
   FACT_ORDERS[[#This Row],[TypeOfClient]]="VIP", 0.2,
   FACT_ORDERS[[#This Row],[TypeOfClient]]="Premium", 0.1,
   TRUE, 0
)</f>
        <v>0</v>
      </c>
      <c r="O2662" s="31" cm="1">
        <f t="array" ref="O2662">_xlfn.IFS(
   FACT_ORDERS[[#This Row],[TotalAmount]]&gt;1500, 0.15,
   FACT_ORDERS[[#This Row],[TotalAmount]]&gt;1000, 0.1,
   FACT_ORDERS[[#This Row],[TotalAmount]]&gt;500, 0.05,
   TRUE, 0
)</f>
        <v>0</v>
      </c>
      <c r="P2662" s="28">
        <f xml:space="preserve"> FACT_ORDERS[[#This Row],[TotalAmount]] * (1 - (FACT_ORDERS[[#This Row],[ClientDiscount]] + FACT_ORDERS[[#This Row],[OrderDiscount]]) )</f>
        <v>228</v>
      </c>
      <c r="Q2662" s="28">
        <f>FACT_ORDERS[[#This Row],[TotalAmountWithDiscount]]+FACT_ORDERS[[#This Row],[DeliveryCost]]</f>
        <v>243</v>
      </c>
      <c r="R2662" s="35">
        <v>45289</v>
      </c>
      <c r="S2662" s="35" t="str">
        <f>IF(NETWORKDAYS(FACT_ORDERS[[#This Row],[Order-Date]], FACT_ORDERS[[#This Row],[ArrivalDate ]]) &gt; 10, "Late", "On Time")</f>
        <v>On Time</v>
      </c>
    </row>
    <row r="2663" spans="1:19" x14ac:dyDescent="0.3">
      <c r="A2663" s="12">
        <v>7661</v>
      </c>
      <c r="B2663" s="12">
        <v>253</v>
      </c>
      <c r="C2663" s="12">
        <v>10400</v>
      </c>
      <c r="D2663" s="12">
        <v>2662</v>
      </c>
      <c r="E2663" s="12" t="s">
        <v>244</v>
      </c>
      <c r="F2663" s="13">
        <v>45278</v>
      </c>
      <c r="G2663" s="26" t="s">
        <v>3779</v>
      </c>
      <c r="H2663" s="12">
        <v>30</v>
      </c>
      <c r="I2663" s="28">
        <f>VLOOKUP(B:B,DIM_PRODUCTS!A:F,5,FALSE)</f>
        <v>11</v>
      </c>
      <c r="J2663" s="28">
        <f>FACT_ORDERS[[#This Row],[ProductPrice]]*FACT_ORDERS[[#This Row],[Quantity]]</f>
        <v>330</v>
      </c>
      <c r="K2663" s="12" t="str">
        <f>VLOOKUP(C:C,DIM_CUSTOMERS!A:G,7,FALSE)</f>
        <v>USA</v>
      </c>
      <c r="L2663" s="30" cm="1">
        <f t="array" ref="L2663">_xlfn.IFS(
    AND(FACT_ORDERS[[#This Row],[DeliveryMehtod]]="shippment",FACT_ORDERS[[#This Row],[TotalAmount]]&gt;=200), 0,
    AND(FACT_ORDERS[[#This Row],[DeliveryMehtod]]="pickup"), 15,
    AND(FACT_ORDERS[[#This Row],[DeliveryMehtod]]="shippment",FACT_ORDERS[[#This Row],[TotalAmount]]&lt;200), 35
)</f>
        <v>0</v>
      </c>
      <c r="M2663" s="12" t="str" cm="1">
        <f t="array" ref="M2663">_xlfn.IFS(
    SUMIFS(FACT_ORDERS[TotalAmount], FACT_ORDERS[WD_CUSTOMERS],FACT_ORDERS[[#This Row],[WD_CUSTOMERS]])&gt;=15000, "VIP",
    SUMIFS(FACT_ORDERS[TotalAmount], FACT_ORDERS[WD_CUSTOMERS],FACT_ORDERS[[#This Row],[WD_CUSTOMERS]])&gt;=8000, "Premium",
    TRUE, "Regular"
)</f>
        <v>Regular</v>
      </c>
      <c r="N2663" s="32" cm="1">
        <f t="array" ref="N2663">_xlfn.IFS(
   FACT_ORDERS[[#This Row],[TypeOfClient]]="VIP", 0.2,
   FACT_ORDERS[[#This Row],[TypeOfClient]]="Premium", 0.1,
   TRUE, 0
)</f>
        <v>0</v>
      </c>
      <c r="O2663" s="31" cm="1">
        <f t="array" ref="O2663">_xlfn.IFS(
   FACT_ORDERS[[#This Row],[TotalAmount]]&gt;1500, 0.15,
   FACT_ORDERS[[#This Row],[TotalAmount]]&gt;1000, 0.1,
   FACT_ORDERS[[#This Row],[TotalAmount]]&gt;500, 0.05,
   TRUE, 0
)</f>
        <v>0</v>
      </c>
      <c r="P2663" s="28">
        <f xml:space="preserve"> FACT_ORDERS[[#This Row],[TotalAmount]] * (1 - (FACT_ORDERS[[#This Row],[ClientDiscount]] + FACT_ORDERS[[#This Row],[OrderDiscount]]) )</f>
        <v>330</v>
      </c>
      <c r="Q2663" s="28">
        <f>FACT_ORDERS[[#This Row],[TotalAmountWithDiscount]]+FACT_ORDERS[[#This Row],[DeliveryCost]]</f>
        <v>330</v>
      </c>
      <c r="R2663" s="35">
        <v>45296</v>
      </c>
      <c r="S2663" s="35" t="str">
        <f>IF(NETWORKDAYS(FACT_ORDERS[[#This Row],[Order-Date]], FACT_ORDERS[[#This Row],[ArrivalDate ]]) &gt; 10, "Late", "On Time")</f>
        <v>Late</v>
      </c>
    </row>
    <row r="2664" spans="1:19" x14ac:dyDescent="0.3">
      <c r="A2664" s="12">
        <v>7662</v>
      </c>
      <c r="B2664" s="12">
        <v>232</v>
      </c>
      <c r="C2664" s="12">
        <v>10400</v>
      </c>
      <c r="D2664" s="12">
        <v>2663</v>
      </c>
      <c r="E2664" s="12" t="s">
        <v>243</v>
      </c>
      <c r="F2664" s="13">
        <v>45278</v>
      </c>
      <c r="G2664" s="26" t="s">
        <v>11916</v>
      </c>
      <c r="H2664" s="12">
        <v>21</v>
      </c>
      <c r="I2664" s="28">
        <f>VLOOKUP(B:B,DIM_PRODUCTS!A:F,5,FALSE)</f>
        <v>10</v>
      </c>
      <c r="J2664" s="28">
        <f>FACT_ORDERS[[#This Row],[ProductPrice]]*FACT_ORDERS[[#This Row],[Quantity]]</f>
        <v>210</v>
      </c>
      <c r="K2664" s="12" t="str">
        <f>VLOOKUP(C:C,DIM_CUSTOMERS!A:G,7,FALSE)</f>
        <v>USA</v>
      </c>
      <c r="L2664" s="30" cm="1">
        <f t="array" ref="L2664">_xlfn.IFS(
    AND(FACT_ORDERS[[#This Row],[DeliveryMehtod]]="shippment",FACT_ORDERS[[#This Row],[TotalAmount]]&gt;=200), 0,
    AND(FACT_ORDERS[[#This Row],[DeliveryMehtod]]="pickup"), 15,
    AND(FACT_ORDERS[[#This Row],[DeliveryMehtod]]="shippment",FACT_ORDERS[[#This Row],[TotalAmount]]&lt;200), 35
)</f>
        <v>15</v>
      </c>
      <c r="M2664" s="12" t="str" cm="1">
        <f t="array" ref="M2664">_xlfn.IFS(
    SUMIFS(FACT_ORDERS[TotalAmount], FACT_ORDERS[WD_CUSTOMERS],FACT_ORDERS[[#This Row],[WD_CUSTOMERS]])&gt;=15000, "VIP",
    SUMIFS(FACT_ORDERS[TotalAmount], FACT_ORDERS[WD_CUSTOMERS],FACT_ORDERS[[#This Row],[WD_CUSTOMERS]])&gt;=8000, "Premium",
    TRUE, "Regular"
)</f>
        <v>Regular</v>
      </c>
      <c r="N2664" s="32" cm="1">
        <f t="array" ref="N2664">_xlfn.IFS(
   FACT_ORDERS[[#This Row],[TypeOfClient]]="VIP", 0.2,
   FACT_ORDERS[[#This Row],[TypeOfClient]]="Premium", 0.1,
   TRUE, 0
)</f>
        <v>0</v>
      </c>
      <c r="O2664" s="31" cm="1">
        <f t="array" ref="O2664">_xlfn.IFS(
   FACT_ORDERS[[#This Row],[TotalAmount]]&gt;1500, 0.15,
   FACT_ORDERS[[#This Row],[TotalAmount]]&gt;1000, 0.1,
   FACT_ORDERS[[#This Row],[TotalAmount]]&gt;500, 0.05,
   TRUE, 0
)</f>
        <v>0</v>
      </c>
      <c r="P2664" s="28">
        <f xml:space="preserve"> FACT_ORDERS[[#This Row],[TotalAmount]] * (1 - (FACT_ORDERS[[#This Row],[ClientDiscount]] + FACT_ORDERS[[#This Row],[OrderDiscount]]) )</f>
        <v>210</v>
      </c>
      <c r="Q2664" s="28">
        <f>FACT_ORDERS[[#This Row],[TotalAmountWithDiscount]]+FACT_ORDERS[[#This Row],[DeliveryCost]]</f>
        <v>225</v>
      </c>
      <c r="R2664" s="35">
        <v>45291</v>
      </c>
      <c r="S2664" s="35" t="str">
        <f>IF(NETWORKDAYS(FACT_ORDERS[[#This Row],[Order-Date]], FACT_ORDERS[[#This Row],[ArrivalDate ]]) &gt; 10, "Late", "On Time")</f>
        <v>On Time</v>
      </c>
    </row>
    <row r="2665" spans="1:19" x14ac:dyDescent="0.3">
      <c r="A2665" s="12">
        <v>7663</v>
      </c>
      <c r="B2665" s="12">
        <v>204</v>
      </c>
      <c r="C2665" s="12">
        <v>10400</v>
      </c>
      <c r="D2665" s="12">
        <v>2664</v>
      </c>
      <c r="E2665" s="12" t="s">
        <v>244</v>
      </c>
      <c r="F2665" s="13">
        <v>45278</v>
      </c>
      <c r="G2665" s="26" t="s">
        <v>13097</v>
      </c>
      <c r="H2665" s="12">
        <v>16</v>
      </c>
      <c r="I2665" s="28">
        <f>VLOOKUP(B:B,DIM_PRODUCTS!A:F,5,FALSE)</f>
        <v>6</v>
      </c>
      <c r="J2665" s="28">
        <f>FACT_ORDERS[[#This Row],[ProductPrice]]*FACT_ORDERS[[#This Row],[Quantity]]</f>
        <v>96</v>
      </c>
      <c r="K2665" s="12" t="str">
        <f>VLOOKUP(C:C,DIM_CUSTOMERS!A:G,7,FALSE)</f>
        <v>USA</v>
      </c>
      <c r="L2665" s="30" cm="1">
        <f t="array" ref="L2665">_xlfn.IFS(
    AND(FACT_ORDERS[[#This Row],[DeliveryMehtod]]="shippment",FACT_ORDERS[[#This Row],[TotalAmount]]&gt;=200), 0,
    AND(FACT_ORDERS[[#This Row],[DeliveryMehtod]]="pickup"), 15,
    AND(FACT_ORDERS[[#This Row],[DeliveryMehtod]]="shippment",FACT_ORDERS[[#This Row],[TotalAmount]]&lt;200), 35
)</f>
        <v>35</v>
      </c>
      <c r="M2665" s="12" t="str" cm="1">
        <f t="array" ref="M2665">_xlfn.IFS(
    SUMIFS(FACT_ORDERS[TotalAmount], FACT_ORDERS[WD_CUSTOMERS],FACT_ORDERS[[#This Row],[WD_CUSTOMERS]])&gt;=15000, "VIP",
    SUMIFS(FACT_ORDERS[TotalAmount], FACT_ORDERS[WD_CUSTOMERS],FACT_ORDERS[[#This Row],[WD_CUSTOMERS]])&gt;=8000, "Premium",
    TRUE, "Regular"
)</f>
        <v>Regular</v>
      </c>
      <c r="N2665" s="32" cm="1">
        <f t="array" ref="N2665">_xlfn.IFS(
   FACT_ORDERS[[#This Row],[TypeOfClient]]="VIP", 0.2,
   FACT_ORDERS[[#This Row],[TypeOfClient]]="Premium", 0.1,
   TRUE, 0
)</f>
        <v>0</v>
      </c>
      <c r="O2665" s="31" cm="1">
        <f t="array" ref="O2665">_xlfn.IFS(
   FACT_ORDERS[[#This Row],[TotalAmount]]&gt;1500, 0.15,
   FACT_ORDERS[[#This Row],[TotalAmount]]&gt;1000, 0.1,
   FACT_ORDERS[[#This Row],[TotalAmount]]&gt;500, 0.05,
   TRUE, 0
)</f>
        <v>0</v>
      </c>
      <c r="P2665" s="28">
        <f xml:space="preserve"> FACT_ORDERS[[#This Row],[TotalAmount]] * (1 - (FACT_ORDERS[[#This Row],[ClientDiscount]] + FACT_ORDERS[[#This Row],[OrderDiscount]]) )</f>
        <v>96</v>
      </c>
      <c r="Q2665" s="28">
        <f>FACT_ORDERS[[#This Row],[TotalAmountWithDiscount]]+FACT_ORDERS[[#This Row],[DeliveryCost]]</f>
        <v>131</v>
      </c>
      <c r="R2665" s="35">
        <v>45289</v>
      </c>
      <c r="S2665" s="35" t="str">
        <f>IF(NETWORKDAYS(FACT_ORDERS[[#This Row],[Order-Date]], FACT_ORDERS[[#This Row],[ArrivalDate ]]) &gt; 10, "Late", "On Time")</f>
        <v>On Time</v>
      </c>
    </row>
    <row r="2666" spans="1:19" x14ac:dyDescent="0.3">
      <c r="A2666" s="12">
        <v>7664</v>
      </c>
      <c r="B2666" s="12">
        <v>209</v>
      </c>
      <c r="C2666" s="12">
        <v>10400</v>
      </c>
      <c r="D2666" s="12">
        <v>2665</v>
      </c>
      <c r="E2666" s="12" t="s">
        <v>244</v>
      </c>
      <c r="F2666" s="13">
        <v>45278</v>
      </c>
      <c r="G2666" s="26" t="s">
        <v>13098</v>
      </c>
      <c r="H2666" s="12">
        <v>16</v>
      </c>
      <c r="I2666" s="28">
        <f>VLOOKUP(B:B,DIM_PRODUCTS!A:F,5,FALSE)</f>
        <v>8</v>
      </c>
      <c r="J2666" s="28">
        <f>FACT_ORDERS[[#This Row],[ProductPrice]]*FACT_ORDERS[[#This Row],[Quantity]]</f>
        <v>128</v>
      </c>
      <c r="K2666" s="12" t="str">
        <f>VLOOKUP(C:C,DIM_CUSTOMERS!A:G,7,FALSE)</f>
        <v>USA</v>
      </c>
      <c r="L2666" s="30" cm="1">
        <f t="array" ref="L2666">_xlfn.IFS(
    AND(FACT_ORDERS[[#This Row],[DeliveryMehtod]]="shippment",FACT_ORDERS[[#This Row],[TotalAmount]]&gt;=200), 0,
    AND(FACT_ORDERS[[#This Row],[DeliveryMehtod]]="pickup"), 15,
    AND(FACT_ORDERS[[#This Row],[DeliveryMehtod]]="shippment",FACT_ORDERS[[#This Row],[TotalAmount]]&lt;200), 35
)</f>
        <v>35</v>
      </c>
      <c r="M2666" s="12" t="str" cm="1">
        <f t="array" ref="M2666">_xlfn.IFS(
    SUMIFS(FACT_ORDERS[TotalAmount], FACT_ORDERS[WD_CUSTOMERS],FACT_ORDERS[[#This Row],[WD_CUSTOMERS]])&gt;=15000, "VIP",
    SUMIFS(FACT_ORDERS[TotalAmount], FACT_ORDERS[WD_CUSTOMERS],FACT_ORDERS[[#This Row],[WD_CUSTOMERS]])&gt;=8000, "Premium",
    TRUE, "Regular"
)</f>
        <v>Regular</v>
      </c>
      <c r="N2666" s="32" cm="1">
        <f t="array" ref="N2666">_xlfn.IFS(
   FACT_ORDERS[[#This Row],[TypeOfClient]]="VIP", 0.2,
   FACT_ORDERS[[#This Row],[TypeOfClient]]="Premium", 0.1,
   TRUE, 0
)</f>
        <v>0</v>
      </c>
      <c r="O2666" s="31" cm="1">
        <f t="array" ref="O2666">_xlfn.IFS(
   FACT_ORDERS[[#This Row],[TotalAmount]]&gt;1500, 0.15,
   FACT_ORDERS[[#This Row],[TotalAmount]]&gt;1000, 0.1,
   FACT_ORDERS[[#This Row],[TotalAmount]]&gt;500, 0.05,
   TRUE, 0
)</f>
        <v>0</v>
      </c>
      <c r="P2666" s="28">
        <f xml:space="preserve"> FACT_ORDERS[[#This Row],[TotalAmount]] * (1 - (FACT_ORDERS[[#This Row],[ClientDiscount]] + FACT_ORDERS[[#This Row],[OrderDiscount]]) )</f>
        <v>128</v>
      </c>
      <c r="Q2666" s="28">
        <f>FACT_ORDERS[[#This Row],[TotalAmountWithDiscount]]+FACT_ORDERS[[#This Row],[DeliveryCost]]</f>
        <v>163</v>
      </c>
      <c r="R2666" s="35">
        <v>45286</v>
      </c>
      <c r="S2666" s="35" t="str">
        <f>IF(NETWORKDAYS(FACT_ORDERS[[#This Row],[Order-Date]], FACT_ORDERS[[#This Row],[ArrivalDate ]]) &gt; 10, "Late", "On Time")</f>
        <v>On Time</v>
      </c>
    </row>
    <row r="2667" spans="1:19" x14ac:dyDescent="0.3">
      <c r="A2667" s="12">
        <v>7665</v>
      </c>
      <c r="B2667" s="12">
        <v>255</v>
      </c>
      <c r="C2667" s="12">
        <v>10400</v>
      </c>
      <c r="D2667" s="12">
        <v>2666</v>
      </c>
      <c r="E2667" s="12" t="s">
        <v>243</v>
      </c>
      <c r="F2667" s="13">
        <v>45242</v>
      </c>
      <c r="G2667" s="26" t="s">
        <v>13099</v>
      </c>
      <c r="H2667" s="12">
        <v>19</v>
      </c>
      <c r="I2667" s="28">
        <f>VLOOKUP(B:B,DIM_PRODUCTS!A:F,5,FALSE)</f>
        <v>12</v>
      </c>
      <c r="J2667" s="28">
        <f>FACT_ORDERS[[#This Row],[ProductPrice]]*FACT_ORDERS[[#This Row],[Quantity]]</f>
        <v>228</v>
      </c>
      <c r="K2667" s="12" t="str">
        <f>VLOOKUP(C:C,DIM_CUSTOMERS!A:G,7,FALSE)</f>
        <v>USA</v>
      </c>
      <c r="L2667" s="30" cm="1">
        <f t="array" ref="L2667">_xlfn.IFS(
    AND(FACT_ORDERS[[#This Row],[DeliveryMehtod]]="shippment",FACT_ORDERS[[#This Row],[TotalAmount]]&gt;=200), 0,
    AND(FACT_ORDERS[[#This Row],[DeliveryMehtod]]="pickup"), 15,
    AND(FACT_ORDERS[[#This Row],[DeliveryMehtod]]="shippment",FACT_ORDERS[[#This Row],[TotalAmount]]&lt;200), 35
)</f>
        <v>15</v>
      </c>
      <c r="M2667" s="12" t="str" cm="1">
        <f t="array" ref="M2667">_xlfn.IFS(
    SUMIFS(FACT_ORDERS[TotalAmount], FACT_ORDERS[WD_CUSTOMERS],FACT_ORDERS[[#This Row],[WD_CUSTOMERS]])&gt;=15000, "VIP",
    SUMIFS(FACT_ORDERS[TotalAmount], FACT_ORDERS[WD_CUSTOMERS],FACT_ORDERS[[#This Row],[WD_CUSTOMERS]])&gt;=8000, "Premium",
    TRUE, "Regular"
)</f>
        <v>Regular</v>
      </c>
      <c r="N2667" s="32" cm="1">
        <f t="array" ref="N2667">_xlfn.IFS(
   FACT_ORDERS[[#This Row],[TypeOfClient]]="VIP", 0.2,
   FACT_ORDERS[[#This Row],[TypeOfClient]]="Premium", 0.1,
   TRUE, 0
)</f>
        <v>0</v>
      </c>
      <c r="O2667" s="31" cm="1">
        <f t="array" ref="O2667">_xlfn.IFS(
   FACT_ORDERS[[#This Row],[TotalAmount]]&gt;1500, 0.15,
   FACT_ORDERS[[#This Row],[TotalAmount]]&gt;1000, 0.1,
   FACT_ORDERS[[#This Row],[TotalAmount]]&gt;500, 0.05,
   TRUE, 0
)</f>
        <v>0</v>
      </c>
      <c r="P2667" s="28">
        <f xml:space="preserve"> FACT_ORDERS[[#This Row],[TotalAmount]] * (1 - (FACT_ORDERS[[#This Row],[ClientDiscount]] + FACT_ORDERS[[#This Row],[OrderDiscount]]) )</f>
        <v>228</v>
      </c>
      <c r="Q2667" s="28">
        <f>FACT_ORDERS[[#This Row],[TotalAmountWithDiscount]]+FACT_ORDERS[[#This Row],[DeliveryCost]]</f>
        <v>243</v>
      </c>
      <c r="R2667" s="35">
        <v>45253</v>
      </c>
      <c r="S2667" s="35" t="str">
        <f>IF(NETWORKDAYS(FACT_ORDERS[[#This Row],[Order-Date]], FACT_ORDERS[[#This Row],[ArrivalDate ]]) &gt; 10, "Late", "On Time")</f>
        <v>On Time</v>
      </c>
    </row>
    <row r="2668" spans="1:19" x14ac:dyDescent="0.3">
      <c r="A2668" s="12">
        <v>7666</v>
      </c>
      <c r="B2668" s="12">
        <v>253</v>
      </c>
      <c r="C2668" s="12">
        <v>10400</v>
      </c>
      <c r="D2668" s="12">
        <v>2667</v>
      </c>
      <c r="E2668" s="12" t="s">
        <v>244</v>
      </c>
      <c r="F2668" s="13">
        <v>45242</v>
      </c>
      <c r="G2668" s="26" t="s">
        <v>13100</v>
      </c>
      <c r="H2668" s="12">
        <v>34</v>
      </c>
      <c r="I2668" s="28">
        <f>VLOOKUP(B:B,DIM_PRODUCTS!A:F,5,FALSE)</f>
        <v>11</v>
      </c>
      <c r="J2668" s="28">
        <f>FACT_ORDERS[[#This Row],[ProductPrice]]*FACT_ORDERS[[#This Row],[Quantity]]</f>
        <v>374</v>
      </c>
      <c r="K2668" s="12" t="str">
        <f>VLOOKUP(C:C,DIM_CUSTOMERS!A:G,7,FALSE)</f>
        <v>USA</v>
      </c>
      <c r="L2668" s="30" cm="1">
        <f t="array" ref="L2668">_xlfn.IFS(
    AND(FACT_ORDERS[[#This Row],[DeliveryMehtod]]="shippment",FACT_ORDERS[[#This Row],[TotalAmount]]&gt;=200), 0,
    AND(FACT_ORDERS[[#This Row],[DeliveryMehtod]]="pickup"), 15,
    AND(FACT_ORDERS[[#This Row],[DeliveryMehtod]]="shippment",FACT_ORDERS[[#This Row],[TotalAmount]]&lt;200), 35
)</f>
        <v>0</v>
      </c>
      <c r="M2668" s="12" t="str" cm="1">
        <f t="array" ref="M2668">_xlfn.IFS(
    SUMIFS(FACT_ORDERS[TotalAmount], FACT_ORDERS[WD_CUSTOMERS],FACT_ORDERS[[#This Row],[WD_CUSTOMERS]])&gt;=15000, "VIP",
    SUMIFS(FACT_ORDERS[TotalAmount], FACT_ORDERS[WD_CUSTOMERS],FACT_ORDERS[[#This Row],[WD_CUSTOMERS]])&gt;=8000, "Premium",
    TRUE, "Regular"
)</f>
        <v>Regular</v>
      </c>
      <c r="N2668" s="32" cm="1">
        <f t="array" ref="N2668">_xlfn.IFS(
   FACT_ORDERS[[#This Row],[TypeOfClient]]="VIP", 0.2,
   FACT_ORDERS[[#This Row],[TypeOfClient]]="Premium", 0.1,
   TRUE, 0
)</f>
        <v>0</v>
      </c>
      <c r="O2668" s="31" cm="1">
        <f t="array" ref="O2668">_xlfn.IFS(
   FACT_ORDERS[[#This Row],[TotalAmount]]&gt;1500, 0.15,
   FACT_ORDERS[[#This Row],[TotalAmount]]&gt;1000, 0.1,
   FACT_ORDERS[[#This Row],[TotalAmount]]&gt;500, 0.05,
   TRUE, 0
)</f>
        <v>0</v>
      </c>
      <c r="P2668" s="28">
        <f xml:space="preserve"> FACT_ORDERS[[#This Row],[TotalAmount]] * (1 - (FACT_ORDERS[[#This Row],[ClientDiscount]] + FACT_ORDERS[[#This Row],[OrderDiscount]]) )</f>
        <v>374</v>
      </c>
      <c r="Q2668" s="28">
        <f>FACT_ORDERS[[#This Row],[TotalAmountWithDiscount]]+FACT_ORDERS[[#This Row],[DeliveryCost]]</f>
        <v>374</v>
      </c>
      <c r="R2668" s="35">
        <v>45252</v>
      </c>
      <c r="S2668" s="35" t="str">
        <f>IF(NETWORKDAYS(FACT_ORDERS[[#This Row],[Order-Date]], FACT_ORDERS[[#This Row],[ArrivalDate ]]) &gt; 10, "Late", "On Time")</f>
        <v>On Time</v>
      </c>
    </row>
    <row r="2669" spans="1:19" x14ac:dyDescent="0.3">
      <c r="A2669" s="12">
        <v>7667</v>
      </c>
      <c r="B2669" s="12">
        <v>232</v>
      </c>
      <c r="C2669" s="12">
        <v>10400</v>
      </c>
      <c r="D2669" s="12">
        <v>2668</v>
      </c>
      <c r="E2669" s="12" t="s">
        <v>243</v>
      </c>
      <c r="F2669" s="13">
        <v>45242</v>
      </c>
      <c r="G2669" s="26" t="s">
        <v>13101</v>
      </c>
      <c r="H2669" s="12">
        <v>16</v>
      </c>
      <c r="I2669" s="28">
        <f>VLOOKUP(B:B,DIM_PRODUCTS!A:F,5,FALSE)</f>
        <v>10</v>
      </c>
      <c r="J2669" s="28">
        <f>FACT_ORDERS[[#This Row],[ProductPrice]]*FACT_ORDERS[[#This Row],[Quantity]]</f>
        <v>160</v>
      </c>
      <c r="K2669" s="12" t="str">
        <f>VLOOKUP(C:C,DIM_CUSTOMERS!A:G,7,FALSE)</f>
        <v>USA</v>
      </c>
      <c r="L2669" s="30" cm="1">
        <f t="array" ref="L2669">_xlfn.IFS(
    AND(FACT_ORDERS[[#This Row],[DeliveryMehtod]]="shippment",FACT_ORDERS[[#This Row],[TotalAmount]]&gt;=200), 0,
    AND(FACT_ORDERS[[#This Row],[DeliveryMehtod]]="pickup"), 15,
    AND(FACT_ORDERS[[#This Row],[DeliveryMehtod]]="shippment",FACT_ORDERS[[#This Row],[TotalAmount]]&lt;200), 35
)</f>
        <v>15</v>
      </c>
      <c r="M2669" s="12" t="str" cm="1">
        <f t="array" ref="M2669">_xlfn.IFS(
    SUMIFS(FACT_ORDERS[TotalAmount], FACT_ORDERS[WD_CUSTOMERS],FACT_ORDERS[[#This Row],[WD_CUSTOMERS]])&gt;=15000, "VIP",
    SUMIFS(FACT_ORDERS[TotalAmount], FACT_ORDERS[WD_CUSTOMERS],FACT_ORDERS[[#This Row],[WD_CUSTOMERS]])&gt;=8000, "Premium",
    TRUE, "Regular"
)</f>
        <v>Regular</v>
      </c>
      <c r="N2669" s="32" cm="1">
        <f t="array" ref="N2669">_xlfn.IFS(
   FACT_ORDERS[[#This Row],[TypeOfClient]]="VIP", 0.2,
   FACT_ORDERS[[#This Row],[TypeOfClient]]="Premium", 0.1,
   TRUE, 0
)</f>
        <v>0</v>
      </c>
      <c r="O2669" s="31" cm="1">
        <f t="array" ref="O2669">_xlfn.IFS(
   FACT_ORDERS[[#This Row],[TotalAmount]]&gt;1500, 0.15,
   FACT_ORDERS[[#This Row],[TotalAmount]]&gt;1000, 0.1,
   FACT_ORDERS[[#This Row],[TotalAmount]]&gt;500, 0.05,
   TRUE, 0
)</f>
        <v>0</v>
      </c>
      <c r="P2669" s="28">
        <f xml:space="preserve"> FACT_ORDERS[[#This Row],[TotalAmount]] * (1 - (FACT_ORDERS[[#This Row],[ClientDiscount]] + FACT_ORDERS[[#This Row],[OrderDiscount]]) )</f>
        <v>160</v>
      </c>
      <c r="Q2669" s="28">
        <f>FACT_ORDERS[[#This Row],[TotalAmountWithDiscount]]+FACT_ORDERS[[#This Row],[DeliveryCost]]</f>
        <v>175</v>
      </c>
      <c r="R2669" s="35">
        <v>45253</v>
      </c>
      <c r="S2669" s="35" t="str">
        <f>IF(NETWORKDAYS(FACT_ORDERS[[#This Row],[Order-Date]], FACT_ORDERS[[#This Row],[ArrivalDate ]]) &gt; 10, "Late", "On Time")</f>
        <v>On Time</v>
      </c>
    </row>
    <row r="2670" spans="1:19" x14ac:dyDescent="0.3">
      <c r="A2670" s="12">
        <v>7668</v>
      </c>
      <c r="B2670" s="12">
        <v>204</v>
      </c>
      <c r="C2670" s="12">
        <v>10400</v>
      </c>
      <c r="D2670" s="12">
        <v>2669</v>
      </c>
      <c r="E2670" s="12" t="s">
        <v>244</v>
      </c>
      <c r="F2670" s="13">
        <v>45242</v>
      </c>
      <c r="G2670" s="26" t="s">
        <v>13102</v>
      </c>
      <c r="H2670" s="12">
        <v>20</v>
      </c>
      <c r="I2670" s="28">
        <f>VLOOKUP(B:B,DIM_PRODUCTS!A:F,5,FALSE)</f>
        <v>6</v>
      </c>
      <c r="J2670" s="28">
        <f>FACT_ORDERS[[#This Row],[ProductPrice]]*FACT_ORDERS[[#This Row],[Quantity]]</f>
        <v>120</v>
      </c>
      <c r="K2670" s="12" t="str">
        <f>VLOOKUP(C:C,DIM_CUSTOMERS!A:G,7,FALSE)</f>
        <v>USA</v>
      </c>
      <c r="L2670" s="30" cm="1">
        <f t="array" ref="L2670">_xlfn.IFS(
    AND(FACT_ORDERS[[#This Row],[DeliveryMehtod]]="shippment",FACT_ORDERS[[#This Row],[TotalAmount]]&gt;=200), 0,
    AND(FACT_ORDERS[[#This Row],[DeliveryMehtod]]="pickup"), 15,
    AND(FACT_ORDERS[[#This Row],[DeliveryMehtod]]="shippment",FACT_ORDERS[[#This Row],[TotalAmount]]&lt;200), 35
)</f>
        <v>35</v>
      </c>
      <c r="M2670" s="12" t="str" cm="1">
        <f t="array" ref="M2670">_xlfn.IFS(
    SUMIFS(FACT_ORDERS[TotalAmount], FACT_ORDERS[WD_CUSTOMERS],FACT_ORDERS[[#This Row],[WD_CUSTOMERS]])&gt;=15000, "VIP",
    SUMIFS(FACT_ORDERS[TotalAmount], FACT_ORDERS[WD_CUSTOMERS],FACT_ORDERS[[#This Row],[WD_CUSTOMERS]])&gt;=8000, "Premium",
    TRUE, "Regular"
)</f>
        <v>Regular</v>
      </c>
      <c r="N2670" s="32" cm="1">
        <f t="array" ref="N2670">_xlfn.IFS(
   FACT_ORDERS[[#This Row],[TypeOfClient]]="VIP", 0.2,
   FACT_ORDERS[[#This Row],[TypeOfClient]]="Premium", 0.1,
   TRUE, 0
)</f>
        <v>0</v>
      </c>
      <c r="O2670" s="31" cm="1">
        <f t="array" ref="O2670">_xlfn.IFS(
   FACT_ORDERS[[#This Row],[TotalAmount]]&gt;1500, 0.15,
   FACT_ORDERS[[#This Row],[TotalAmount]]&gt;1000, 0.1,
   FACT_ORDERS[[#This Row],[TotalAmount]]&gt;500, 0.05,
   TRUE, 0
)</f>
        <v>0</v>
      </c>
      <c r="P2670" s="28">
        <f xml:space="preserve"> FACT_ORDERS[[#This Row],[TotalAmount]] * (1 - (FACT_ORDERS[[#This Row],[ClientDiscount]] + FACT_ORDERS[[#This Row],[OrderDiscount]]) )</f>
        <v>120</v>
      </c>
      <c r="Q2670" s="28">
        <f>FACT_ORDERS[[#This Row],[TotalAmountWithDiscount]]+FACT_ORDERS[[#This Row],[DeliveryCost]]</f>
        <v>155</v>
      </c>
      <c r="R2670" s="35">
        <v>45251</v>
      </c>
      <c r="S2670" s="35" t="str">
        <f>IF(NETWORKDAYS(FACT_ORDERS[[#This Row],[Order-Date]], FACT_ORDERS[[#This Row],[ArrivalDate ]]) &gt; 10, "Late", "On Time")</f>
        <v>On Time</v>
      </c>
    </row>
    <row r="2671" spans="1:19" x14ac:dyDescent="0.3">
      <c r="A2671" s="12">
        <v>7669</v>
      </c>
      <c r="B2671" s="12">
        <v>209</v>
      </c>
      <c r="C2671" s="12">
        <v>10400</v>
      </c>
      <c r="D2671" s="12">
        <v>2670</v>
      </c>
      <c r="E2671" s="12" t="s">
        <v>243</v>
      </c>
      <c r="F2671" s="13">
        <v>45242</v>
      </c>
      <c r="G2671" s="26" t="s">
        <v>13103</v>
      </c>
      <c r="H2671" s="12">
        <v>18</v>
      </c>
      <c r="I2671" s="28">
        <f>VLOOKUP(B:B,DIM_PRODUCTS!A:F,5,FALSE)</f>
        <v>8</v>
      </c>
      <c r="J2671" s="28">
        <f>FACT_ORDERS[[#This Row],[ProductPrice]]*FACT_ORDERS[[#This Row],[Quantity]]</f>
        <v>144</v>
      </c>
      <c r="K2671" s="12" t="str">
        <f>VLOOKUP(C:C,DIM_CUSTOMERS!A:G,7,FALSE)</f>
        <v>USA</v>
      </c>
      <c r="L2671" s="30" cm="1">
        <f t="array" ref="L2671">_xlfn.IFS(
    AND(FACT_ORDERS[[#This Row],[DeliveryMehtod]]="shippment",FACT_ORDERS[[#This Row],[TotalAmount]]&gt;=200), 0,
    AND(FACT_ORDERS[[#This Row],[DeliveryMehtod]]="pickup"), 15,
    AND(FACT_ORDERS[[#This Row],[DeliveryMehtod]]="shippment",FACT_ORDERS[[#This Row],[TotalAmount]]&lt;200), 35
)</f>
        <v>15</v>
      </c>
      <c r="M2671" s="12" t="str" cm="1">
        <f t="array" ref="M2671">_xlfn.IFS(
    SUMIFS(FACT_ORDERS[TotalAmount], FACT_ORDERS[WD_CUSTOMERS],FACT_ORDERS[[#This Row],[WD_CUSTOMERS]])&gt;=15000, "VIP",
    SUMIFS(FACT_ORDERS[TotalAmount], FACT_ORDERS[WD_CUSTOMERS],FACT_ORDERS[[#This Row],[WD_CUSTOMERS]])&gt;=8000, "Premium",
    TRUE, "Regular"
)</f>
        <v>Regular</v>
      </c>
      <c r="N2671" s="32" cm="1">
        <f t="array" ref="N2671">_xlfn.IFS(
   FACT_ORDERS[[#This Row],[TypeOfClient]]="VIP", 0.2,
   FACT_ORDERS[[#This Row],[TypeOfClient]]="Premium", 0.1,
   TRUE, 0
)</f>
        <v>0</v>
      </c>
      <c r="O2671" s="31" cm="1">
        <f t="array" ref="O2671">_xlfn.IFS(
   FACT_ORDERS[[#This Row],[TotalAmount]]&gt;1500, 0.15,
   FACT_ORDERS[[#This Row],[TotalAmount]]&gt;1000, 0.1,
   FACT_ORDERS[[#This Row],[TotalAmount]]&gt;500, 0.05,
   TRUE, 0
)</f>
        <v>0</v>
      </c>
      <c r="P2671" s="28">
        <f xml:space="preserve"> FACT_ORDERS[[#This Row],[TotalAmount]] * (1 - (FACT_ORDERS[[#This Row],[ClientDiscount]] + FACT_ORDERS[[#This Row],[OrderDiscount]]) )</f>
        <v>144</v>
      </c>
      <c r="Q2671" s="28">
        <f>FACT_ORDERS[[#This Row],[TotalAmountWithDiscount]]+FACT_ORDERS[[#This Row],[DeliveryCost]]</f>
        <v>159</v>
      </c>
      <c r="R2671" s="35">
        <v>45251</v>
      </c>
      <c r="S2671" s="35" t="str">
        <f>IF(NETWORKDAYS(FACT_ORDERS[[#This Row],[Order-Date]], FACT_ORDERS[[#This Row],[ArrivalDate ]]) &gt; 10, "Late", "On Time")</f>
        <v>On Time</v>
      </c>
    </row>
    <row r="2672" spans="1:19" x14ac:dyDescent="0.3">
      <c r="A2672" s="12">
        <v>7670</v>
      </c>
      <c r="B2672" s="12">
        <v>255</v>
      </c>
      <c r="C2672" s="12">
        <v>10400</v>
      </c>
      <c r="D2672" s="12">
        <v>2671</v>
      </c>
      <c r="E2672" s="12" t="s">
        <v>243</v>
      </c>
      <c r="F2672" s="13">
        <v>45430</v>
      </c>
      <c r="G2672" s="26" t="s">
        <v>13104</v>
      </c>
      <c r="H2672" s="12">
        <v>19</v>
      </c>
      <c r="I2672" s="28">
        <f>VLOOKUP(B:B,DIM_PRODUCTS!A:F,5,FALSE)</f>
        <v>12</v>
      </c>
      <c r="J2672" s="28">
        <f>FACT_ORDERS[[#This Row],[ProductPrice]]*FACT_ORDERS[[#This Row],[Quantity]]</f>
        <v>228</v>
      </c>
      <c r="K2672" s="12" t="str">
        <f>VLOOKUP(C:C,DIM_CUSTOMERS!A:G,7,FALSE)</f>
        <v>USA</v>
      </c>
      <c r="L2672" s="30" cm="1">
        <f t="array" ref="L2672">_xlfn.IFS(
    AND(FACT_ORDERS[[#This Row],[DeliveryMehtod]]="shippment",FACT_ORDERS[[#This Row],[TotalAmount]]&gt;=200), 0,
    AND(FACT_ORDERS[[#This Row],[DeliveryMehtod]]="pickup"), 15,
    AND(FACT_ORDERS[[#This Row],[DeliveryMehtod]]="shippment",FACT_ORDERS[[#This Row],[TotalAmount]]&lt;200), 35
)</f>
        <v>15</v>
      </c>
      <c r="M2672" s="12" t="str" cm="1">
        <f t="array" ref="M2672">_xlfn.IFS(
    SUMIFS(FACT_ORDERS[TotalAmount], FACT_ORDERS[WD_CUSTOMERS],FACT_ORDERS[[#This Row],[WD_CUSTOMERS]])&gt;=15000, "VIP",
    SUMIFS(FACT_ORDERS[TotalAmount], FACT_ORDERS[WD_CUSTOMERS],FACT_ORDERS[[#This Row],[WD_CUSTOMERS]])&gt;=8000, "Premium",
    TRUE, "Regular"
)</f>
        <v>Regular</v>
      </c>
      <c r="N2672" s="32" cm="1">
        <f t="array" ref="N2672">_xlfn.IFS(
   FACT_ORDERS[[#This Row],[TypeOfClient]]="VIP", 0.2,
   FACT_ORDERS[[#This Row],[TypeOfClient]]="Premium", 0.1,
   TRUE, 0
)</f>
        <v>0</v>
      </c>
      <c r="O2672" s="31" cm="1">
        <f t="array" ref="O2672">_xlfn.IFS(
   FACT_ORDERS[[#This Row],[TotalAmount]]&gt;1500, 0.15,
   FACT_ORDERS[[#This Row],[TotalAmount]]&gt;1000, 0.1,
   FACT_ORDERS[[#This Row],[TotalAmount]]&gt;500, 0.05,
   TRUE, 0
)</f>
        <v>0</v>
      </c>
      <c r="P2672" s="28">
        <f xml:space="preserve"> FACT_ORDERS[[#This Row],[TotalAmount]] * (1 - (FACT_ORDERS[[#This Row],[ClientDiscount]] + FACT_ORDERS[[#This Row],[OrderDiscount]]) )</f>
        <v>228</v>
      </c>
      <c r="Q2672" s="28">
        <f>FACT_ORDERS[[#This Row],[TotalAmountWithDiscount]]+FACT_ORDERS[[#This Row],[DeliveryCost]]</f>
        <v>243</v>
      </c>
      <c r="R2672" s="35">
        <v>45441</v>
      </c>
      <c r="S2672" s="35" t="str">
        <f>IF(NETWORKDAYS(FACT_ORDERS[[#This Row],[Order-Date]], FACT_ORDERS[[#This Row],[ArrivalDate ]]) &gt; 10, "Late", "On Time")</f>
        <v>On Time</v>
      </c>
    </row>
    <row r="2673" spans="1:19" x14ac:dyDescent="0.3">
      <c r="A2673" s="12">
        <v>7671</v>
      </c>
      <c r="B2673" s="12">
        <v>253</v>
      </c>
      <c r="C2673" s="12">
        <v>10400</v>
      </c>
      <c r="D2673" s="12">
        <v>2672</v>
      </c>
      <c r="E2673" s="12" t="s">
        <v>243</v>
      </c>
      <c r="F2673" s="13">
        <v>45430</v>
      </c>
      <c r="G2673" s="26" t="s">
        <v>13105</v>
      </c>
      <c r="H2673" s="12">
        <v>51</v>
      </c>
      <c r="I2673" s="28">
        <f>VLOOKUP(B:B,DIM_PRODUCTS!A:F,5,FALSE)</f>
        <v>11</v>
      </c>
      <c r="J2673" s="28">
        <f>FACT_ORDERS[[#This Row],[ProductPrice]]*FACT_ORDERS[[#This Row],[Quantity]]</f>
        <v>561</v>
      </c>
      <c r="K2673" s="12" t="str">
        <f>VLOOKUP(C:C,DIM_CUSTOMERS!A:G,7,FALSE)</f>
        <v>USA</v>
      </c>
      <c r="L2673" s="30" cm="1">
        <f t="array" ref="L2673">_xlfn.IFS(
    AND(FACT_ORDERS[[#This Row],[DeliveryMehtod]]="shippment",FACT_ORDERS[[#This Row],[TotalAmount]]&gt;=200), 0,
    AND(FACT_ORDERS[[#This Row],[DeliveryMehtod]]="pickup"), 15,
    AND(FACT_ORDERS[[#This Row],[DeliveryMehtod]]="shippment",FACT_ORDERS[[#This Row],[TotalAmount]]&lt;200), 35
)</f>
        <v>15</v>
      </c>
      <c r="M2673" s="12" t="str" cm="1">
        <f t="array" ref="M2673">_xlfn.IFS(
    SUMIFS(FACT_ORDERS[TotalAmount], FACT_ORDERS[WD_CUSTOMERS],FACT_ORDERS[[#This Row],[WD_CUSTOMERS]])&gt;=15000, "VIP",
    SUMIFS(FACT_ORDERS[TotalAmount], FACT_ORDERS[WD_CUSTOMERS],FACT_ORDERS[[#This Row],[WD_CUSTOMERS]])&gt;=8000, "Premium",
    TRUE, "Regular"
)</f>
        <v>Regular</v>
      </c>
      <c r="N2673" s="32" cm="1">
        <f t="array" ref="N2673">_xlfn.IFS(
   FACT_ORDERS[[#This Row],[TypeOfClient]]="VIP", 0.2,
   FACT_ORDERS[[#This Row],[TypeOfClient]]="Premium", 0.1,
   TRUE, 0
)</f>
        <v>0</v>
      </c>
      <c r="O2673" s="31" cm="1">
        <f t="array" ref="O2673">_xlfn.IFS(
   FACT_ORDERS[[#This Row],[TotalAmount]]&gt;1500, 0.15,
   FACT_ORDERS[[#This Row],[TotalAmount]]&gt;1000, 0.1,
   FACT_ORDERS[[#This Row],[TotalAmount]]&gt;500, 0.05,
   TRUE, 0
)</f>
        <v>0.05</v>
      </c>
      <c r="P2673" s="28">
        <f xml:space="preserve"> FACT_ORDERS[[#This Row],[TotalAmount]] * (1 - (FACT_ORDERS[[#This Row],[ClientDiscount]] + FACT_ORDERS[[#This Row],[OrderDiscount]]) )</f>
        <v>532.94999999999993</v>
      </c>
      <c r="Q2673" s="28">
        <f>FACT_ORDERS[[#This Row],[TotalAmountWithDiscount]]+FACT_ORDERS[[#This Row],[DeliveryCost]]</f>
        <v>547.94999999999993</v>
      </c>
      <c r="R2673" s="35">
        <v>45439</v>
      </c>
      <c r="S2673" s="35" t="str">
        <f>IF(NETWORKDAYS(FACT_ORDERS[[#This Row],[Order-Date]], FACT_ORDERS[[#This Row],[ArrivalDate ]]) &gt; 10, "Late", "On Time")</f>
        <v>On Time</v>
      </c>
    </row>
    <row r="2674" spans="1:19" x14ac:dyDescent="0.3">
      <c r="A2674" s="12">
        <v>7672</v>
      </c>
      <c r="B2674" s="12">
        <v>232</v>
      </c>
      <c r="C2674" s="12">
        <v>10400</v>
      </c>
      <c r="D2674" s="12">
        <v>2673</v>
      </c>
      <c r="E2674" s="12" t="s">
        <v>243</v>
      </c>
      <c r="F2674" s="13">
        <v>45430</v>
      </c>
      <c r="G2674" s="26" t="s">
        <v>13106</v>
      </c>
      <c r="H2674" s="12">
        <v>25</v>
      </c>
      <c r="I2674" s="28">
        <f>VLOOKUP(B:B,DIM_PRODUCTS!A:F,5,FALSE)</f>
        <v>10</v>
      </c>
      <c r="J2674" s="28">
        <f>FACT_ORDERS[[#This Row],[ProductPrice]]*FACT_ORDERS[[#This Row],[Quantity]]</f>
        <v>250</v>
      </c>
      <c r="K2674" s="12" t="str">
        <f>VLOOKUP(C:C,DIM_CUSTOMERS!A:G,7,FALSE)</f>
        <v>USA</v>
      </c>
      <c r="L2674" s="30" cm="1">
        <f t="array" ref="L2674">_xlfn.IFS(
    AND(FACT_ORDERS[[#This Row],[DeliveryMehtod]]="shippment",FACT_ORDERS[[#This Row],[TotalAmount]]&gt;=200), 0,
    AND(FACT_ORDERS[[#This Row],[DeliveryMehtod]]="pickup"), 15,
    AND(FACT_ORDERS[[#This Row],[DeliveryMehtod]]="shippment",FACT_ORDERS[[#This Row],[TotalAmount]]&lt;200), 35
)</f>
        <v>15</v>
      </c>
      <c r="M2674" s="12" t="str" cm="1">
        <f t="array" ref="M2674">_xlfn.IFS(
    SUMIFS(FACT_ORDERS[TotalAmount], FACT_ORDERS[WD_CUSTOMERS],FACT_ORDERS[[#This Row],[WD_CUSTOMERS]])&gt;=15000, "VIP",
    SUMIFS(FACT_ORDERS[TotalAmount], FACT_ORDERS[WD_CUSTOMERS],FACT_ORDERS[[#This Row],[WD_CUSTOMERS]])&gt;=8000, "Premium",
    TRUE, "Regular"
)</f>
        <v>Regular</v>
      </c>
      <c r="N2674" s="32" cm="1">
        <f t="array" ref="N2674">_xlfn.IFS(
   FACT_ORDERS[[#This Row],[TypeOfClient]]="VIP", 0.2,
   FACT_ORDERS[[#This Row],[TypeOfClient]]="Premium", 0.1,
   TRUE, 0
)</f>
        <v>0</v>
      </c>
      <c r="O2674" s="31" cm="1">
        <f t="array" ref="O2674">_xlfn.IFS(
   FACT_ORDERS[[#This Row],[TotalAmount]]&gt;1500, 0.15,
   FACT_ORDERS[[#This Row],[TotalAmount]]&gt;1000, 0.1,
   FACT_ORDERS[[#This Row],[TotalAmount]]&gt;500, 0.05,
   TRUE, 0
)</f>
        <v>0</v>
      </c>
      <c r="P2674" s="28">
        <f xml:space="preserve"> FACT_ORDERS[[#This Row],[TotalAmount]] * (1 - (FACT_ORDERS[[#This Row],[ClientDiscount]] + FACT_ORDERS[[#This Row],[OrderDiscount]]) )</f>
        <v>250</v>
      </c>
      <c r="Q2674" s="28">
        <f>FACT_ORDERS[[#This Row],[TotalAmountWithDiscount]]+FACT_ORDERS[[#This Row],[DeliveryCost]]</f>
        <v>265</v>
      </c>
      <c r="R2674" s="35">
        <v>45440</v>
      </c>
      <c r="S2674" s="35" t="str">
        <f>IF(NETWORKDAYS(FACT_ORDERS[[#This Row],[Order-Date]], FACT_ORDERS[[#This Row],[ArrivalDate ]]) &gt; 10, "Late", "On Time")</f>
        <v>On Time</v>
      </c>
    </row>
    <row r="2675" spans="1:19" x14ac:dyDescent="0.3">
      <c r="A2675" s="12">
        <v>7673</v>
      </c>
      <c r="B2675" s="12">
        <v>204</v>
      </c>
      <c r="C2675" s="12">
        <v>10400</v>
      </c>
      <c r="D2675" s="12">
        <v>2674</v>
      </c>
      <c r="E2675" s="12" t="s">
        <v>244</v>
      </c>
      <c r="F2675" s="13">
        <v>45430</v>
      </c>
      <c r="G2675" s="26" t="s">
        <v>13107</v>
      </c>
      <c r="H2675" s="12">
        <v>20</v>
      </c>
      <c r="I2675" s="28">
        <f>VLOOKUP(B:B,DIM_PRODUCTS!A:F,5,FALSE)</f>
        <v>6</v>
      </c>
      <c r="J2675" s="28">
        <f>FACT_ORDERS[[#This Row],[ProductPrice]]*FACT_ORDERS[[#This Row],[Quantity]]</f>
        <v>120</v>
      </c>
      <c r="K2675" s="12" t="str">
        <f>VLOOKUP(C:C,DIM_CUSTOMERS!A:G,7,FALSE)</f>
        <v>USA</v>
      </c>
      <c r="L2675" s="30" cm="1">
        <f t="array" ref="L2675">_xlfn.IFS(
    AND(FACT_ORDERS[[#This Row],[DeliveryMehtod]]="shippment",FACT_ORDERS[[#This Row],[TotalAmount]]&gt;=200), 0,
    AND(FACT_ORDERS[[#This Row],[DeliveryMehtod]]="pickup"), 15,
    AND(FACT_ORDERS[[#This Row],[DeliveryMehtod]]="shippment",FACT_ORDERS[[#This Row],[TotalAmount]]&lt;200), 35
)</f>
        <v>35</v>
      </c>
      <c r="M2675" s="12" t="str" cm="1">
        <f t="array" ref="M2675">_xlfn.IFS(
    SUMIFS(FACT_ORDERS[TotalAmount], FACT_ORDERS[WD_CUSTOMERS],FACT_ORDERS[[#This Row],[WD_CUSTOMERS]])&gt;=15000, "VIP",
    SUMIFS(FACT_ORDERS[TotalAmount], FACT_ORDERS[WD_CUSTOMERS],FACT_ORDERS[[#This Row],[WD_CUSTOMERS]])&gt;=8000, "Premium",
    TRUE, "Regular"
)</f>
        <v>Regular</v>
      </c>
      <c r="N2675" s="32" cm="1">
        <f t="array" ref="N2675">_xlfn.IFS(
   FACT_ORDERS[[#This Row],[TypeOfClient]]="VIP", 0.2,
   FACT_ORDERS[[#This Row],[TypeOfClient]]="Premium", 0.1,
   TRUE, 0
)</f>
        <v>0</v>
      </c>
      <c r="O2675" s="31" cm="1">
        <f t="array" ref="O2675">_xlfn.IFS(
   FACT_ORDERS[[#This Row],[TotalAmount]]&gt;1500, 0.15,
   FACT_ORDERS[[#This Row],[TotalAmount]]&gt;1000, 0.1,
   FACT_ORDERS[[#This Row],[TotalAmount]]&gt;500, 0.05,
   TRUE, 0
)</f>
        <v>0</v>
      </c>
      <c r="P2675" s="28">
        <f xml:space="preserve"> FACT_ORDERS[[#This Row],[TotalAmount]] * (1 - (FACT_ORDERS[[#This Row],[ClientDiscount]] + FACT_ORDERS[[#This Row],[OrderDiscount]]) )</f>
        <v>120</v>
      </c>
      <c r="Q2675" s="28">
        <f>FACT_ORDERS[[#This Row],[TotalAmountWithDiscount]]+FACT_ORDERS[[#This Row],[DeliveryCost]]</f>
        <v>155</v>
      </c>
      <c r="R2675" s="35">
        <v>45437</v>
      </c>
      <c r="S2675" s="35" t="str">
        <f>IF(NETWORKDAYS(FACT_ORDERS[[#This Row],[Order-Date]], FACT_ORDERS[[#This Row],[ArrivalDate ]]) &gt; 10, "Late", "On Time")</f>
        <v>On Time</v>
      </c>
    </row>
    <row r="2676" spans="1:19" x14ac:dyDescent="0.3">
      <c r="A2676" s="12">
        <v>7674</v>
      </c>
      <c r="B2676" s="12">
        <v>209</v>
      </c>
      <c r="C2676" s="12">
        <v>10400</v>
      </c>
      <c r="D2676" s="12">
        <v>2675</v>
      </c>
      <c r="E2676" s="12" t="s">
        <v>244</v>
      </c>
      <c r="F2676" s="13">
        <v>45430</v>
      </c>
      <c r="G2676" s="26" t="s">
        <v>13108</v>
      </c>
      <c r="H2676" s="12">
        <v>28</v>
      </c>
      <c r="I2676" s="28">
        <f>VLOOKUP(B:B,DIM_PRODUCTS!A:F,5,FALSE)</f>
        <v>8</v>
      </c>
      <c r="J2676" s="28">
        <f>FACT_ORDERS[[#This Row],[ProductPrice]]*FACT_ORDERS[[#This Row],[Quantity]]</f>
        <v>224</v>
      </c>
      <c r="K2676" s="12" t="str">
        <f>VLOOKUP(C:C,DIM_CUSTOMERS!A:G,7,FALSE)</f>
        <v>USA</v>
      </c>
      <c r="L2676" s="30" cm="1">
        <f t="array" ref="L2676">_xlfn.IFS(
    AND(FACT_ORDERS[[#This Row],[DeliveryMehtod]]="shippment",FACT_ORDERS[[#This Row],[TotalAmount]]&gt;=200), 0,
    AND(FACT_ORDERS[[#This Row],[DeliveryMehtod]]="pickup"), 15,
    AND(FACT_ORDERS[[#This Row],[DeliveryMehtod]]="shippment",FACT_ORDERS[[#This Row],[TotalAmount]]&lt;200), 35
)</f>
        <v>0</v>
      </c>
      <c r="M2676" s="12" t="str" cm="1">
        <f t="array" ref="M2676">_xlfn.IFS(
    SUMIFS(FACT_ORDERS[TotalAmount], FACT_ORDERS[WD_CUSTOMERS],FACT_ORDERS[[#This Row],[WD_CUSTOMERS]])&gt;=15000, "VIP",
    SUMIFS(FACT_ORDERS[TotalAmount], FACT_ORDERS[WD_CUSTOMERS],FACT_ORDERS[[#This Row],[WD_CUSTOMERS]])&gt;=8000, "Premium",
    TRUE, "Regular"
)</f>
        <v>Regular</v>
      </c>
      <c r="N2676" s="32" cm="1">
        <f t="array" ref="N2676">_xlfn.IFS(
   FACT_ORDERS[[#This Row],[TypeOfClient]]="VIP", 0.2,
   FACT_ORDERS[[#This Row],[TypeOfClient]]="Premium", 0.1,
   TRUE, 0
)</f>
        <v>0</v>
      </c>
      <c r="O2676" s="31" cm="1">
        <f t="array" ref="O2676">_xlfn.IFS(
   FACT_ORDERS[[#This Row],[TotalAmount]]&gt;1500, 0.15,
   FACT_ORDERS[[#This Row],[TotalAmount]]&gt;1000, 0.1,
   FACT_ORDERS[[#This Row],[TotalAmount]]&gt;500, 0.05,
   TRUE, 0
)</f>
        <v>0</v>
      </c>
      <c r="P2676" s="28">
        <f xml:space="preserve"> FACT_ORDERS[[#This Row],[TotalAmount]] * (1 - (FACT_ORDERS[[#This Row],[ClientDiscount]] + FACT_ORDERS[[#This Row],[OrderDiscount]]) )</f>
        <v>224</v>
      </c>
      <c r="Q2676" s="28">
        <f>FACT_ORDERS[[#This Row],[TotalAmountWithDiscount]]+FACT_ORDERS[[#This Row],[DeliveryCost]]</f>
        <v>224</v>
      </c>
      <c r="R2676" s="35">
        <v>45437</v>
      </c>
      <c r="S2676" s="35" t="str">
        <f>IF(NETWORKDAYS(FACT_ORDERS[[#This Row],[Order-Date]], FACT_ORDERS[[#This Row],[ArrivalDate ]]) &gt; 10, "Late", "On Time")</f>
        <v>On Time</v>
      </c>
    </row>
    <row r="2677" spans="1:19" x14ac:dyDescent="0.3">
      <c r="A2677" s="12">
        <v>7675</v>
      </c>
      <c r="B2677" s="12">
        <v>219</v>
      </c>
      <c r="C2677" s="12">
        <v>10211</v>
      </c>
      <c r="D2677" s="12">
        <v>2676</v>
      </c>
      <c r="E2677" s="12" t="s">
        <v>244</v>
      </c>
      <c r="F2677" s="13">
        <v>45546</v>
      </c>
      <c r="G2677" s="26" t="s">
        <v>13109</v>
      </c>
      <c r="H2677" s="12">
        <v>59</v>
      </c>
      <c r="I2677" s="28">
        <f>VLOOKUP(B:B,DIM_PRODUCTS!A:F,5,FALSE)</f>
        <v>50</v>
      </c>
      <c r="J2677" s="28">
        <f>FACT_ORDERS[[#This Row],[ProductPrice]]*FACT_ORDERS[[#This Row],[Quantity]]</f>
        <v>2950</v>
      </c>
      <c r="K2677" s="12" t="str">
        <f>VLOOKUP(C:C,DIM_CUSTOMERS!A:G,7,FALSE)</f>
        <v>Canada</v>
      </c>
      <c r="L2677" s="30" cm="1">
        <f t="array" ref="L2677">_xlfn.IFS(
    AND(FACT_ORDERS[[#This Row],[DeliveryMehtod]]="shippment",FACT_ORDERS[[#This Row],[TotalAmount]]&gt;=200), 0,
    AND(FACT_ORDERS[[#This Row],[DeliveryMehtod]]="pickup"), 15,
    AND(FACT_ORDERS[[#This Row],[DeliveryMehtod]]="shippment",FACT_ORDERS[[#This Row],[TotalAmount]]&lt;200), 35
)</f>
        <v>0</v>
      </c>
      <c r="M2677" s="12" t="str" cm="1">
        <f t="array" ref="M2677">_xlfn.IFS(
    SUMIFS(FACT_ORDERS[TotalAmount], FACT_ORDERS[WD_CUSTOMERS],FACT_ORDERS[[#This Row],[WD_CUSTOMERS]])&gt;=15000, "VIP",
    SUMIFS(FACT_ORDERS[TotalAmount], FACT_ORDERS[WD_CUSTOMERS],FACT_ORDERS[[#This Row],[WD_CUSTOMERS]])&gt;=8000, "Premium",
    TRUE, "Regular"
)</f>
        <v>Premium</v>
      </c>
      <c r="N2677" s="32" cm="1">
        <f t="array" ref="N2677">_xlfn.IFS(
   FACT_ORDERS[[#This Row],[TypeOfClient]]="VIP", 0.2,
   FACT_ORDERS[[#This Row],[TypeOfClient]]="Premium", 0.1,
   TRUE, 0
)</f>
        <v>0.1</v>
      </c>
      <c r="O2677" s="31" cm="1">
        <f t="array" ref="O2677">_xlfn.IFS(
   FACT_ORDERS[[#This Row],[TotalAmount]]&gt;1500, 0.15,
   FACT_ORDERS[[#This Row],[TotalAmount]]&gt;1000, 0.1,
   FACT_ORDERS[[#This Row],[TotalAmount]]&gt;500, 0.05,
   TRUE, 0
)</f>
        <v>0.15</v>
      </c>
      <c r="P2677" s="28">
        <f xml:space="preserve"> FACT_ORDERS[[#This Row],[TotalAmount]] * (1 - (FACT_ORDERS[[#This Row],[ClientDiscount]] + FACT_ORDERS[[#This Row],[OrderDiscount]]) )</f>
        <v>2212.5</v>
      </c>
      <c r="Q2677" s="28">
        <f>FACT_ORDERS[[#This Row],[TotalAmountWithDiscount]]+FACT_ORDERS[[#This Row],[DeliveryCost]]</f>
        <v>2212.5</v>
      </c>
      <c r="R2677" s="35">
        <v>45556</v>
      </c>
      <c r="S2677" s="35" t="str">
        <f>IF(NETWORKDAYS(FACT_ORDERS[[#This Row],[Order-Date]], FACT_ORDERS[[#This Row],[ArrivalDate ]]) &gt; 10, "Late", "On Time")</f>
        <v>On Time</v>
      </c>
    </row>
    <row r="2678" spans="1:19" x14ac:dyDescent="0.3">
      <c r="A2678" s="12">
        <v>7676</v>
      </c>
      <c r="B2678" s="12">
        <v>219</v>
      </c>
      <c r="C2678" s="12">
        <v>10211</v>
      </c>
      <c r="D2678" s="12">
        <v>2677</v>
      </c>
      <c r="E2678" s="12" t="s">
        <v>244</v>
      </c>
      <c r="F2678" s="13">
        <v>45336</v>
      </c>
      <c r="G2678" s="26" t="s">
        <v>13110</v>
      </c>
      <c r="H2678" s="12">
        <v>58</v>
      </c>
      <c r="I2678" s="28">
        <f>VLOOKUP(B:B,DIM_PRODUCTS!A:F,5,FALSE)</f>
        <v>50</v>
      </c>
      <c r="J2678" s="28">
        <f>FACT_ORDERS[[#This Row],[ProductPrice]]*FACT_ORDERS[[#This Row],[Quantity]]</f>
        <v>2900</v>
      </c>
      <c r="K2678" s="12" t="str">
        <f>VLOOKUP(C:C,DIM_CUSTOMERS!A:G,7,FALSE)</f>
        <v>Canada</v>
      </c>
      <c r="L2678" s="30" cm="1">
        <f t="array" ref="L2678">_xlfn.IFS(
    AND(FACT_ORDERS[[#This Row],[DeliveryMehtod]]="shippment",FACT_ORDERS[[#This Row],[TotalAmount]]&gt;=200), 0,
    AND(FACT_ORDERS[[#This Row],[DeliveryMehtod]]="pickup"), 15,
    AND(FACT_ORDERS[[#This Row],[DeliveryMehtod]]="shippment",FACT_ORDERS[[#This Row],[TotalAmount]]&lt;200), 35
)</f>
        <v>0</v>
      </c>
      <c r="M2678" s="12" t="str" cm="1">
        <f t="array" ref="M2678">_xlfn.IFS(
    SUMIFS(FACT_ORDERS[TotalAmount], FACT_ORDERS[WD_CUSTOMERS],FACT_ORDERS[[#This Row],[WD_CUSTOMERS]])&gt;=15000, "VIP",
    SUMIFS(FACT_ORDERS[TotalAmount], FACT_ORDERS[WD_CUSTOMERS],FACT_ORDERS[[#This Row],[WD_CUSTOMERS]])&gt;=8000, "Premium",
    TRUE, "Regular"
)</f>
        <v>Premium</v>
      </c>
      <c r="N2678" s="32" cm="1">
        <f t="array" ref="N2678">_xlfn.IFS(
   FACT_ORDERS[[#This Row],[TypeOfClient]]="VIP", 0.2,
   FACT_ORDERS[[#This Row],[TypeOfClient]]="Premium", 0.1,
   TRUE, 0
)</f>
        <v>0.1</v>
      </c>
      <c r="O2678" s="31" cm="1">
        <f t="array" ref="O2678">_xlfn.IFS(
   FACT_ORDERS[[#This Row],[TotalAmount]]&gt;1500, 0.15,
   FACT_ORDERS[[#This Row],[TotalAmount]]&gt;1000, 0.1,
   FACT_ORDERS[[#This Row],[TotalAmount]]&gt;500, 0.05,
   TRUE, 0
)</f>
        <v>0.15</v>
      </c>
      <c r="P2678" s="28">
        <f xml:space="preserve"> FACT_ORDERS[[#This Row],[TotalAmount]] * (1 - (FACT_ORDERS[[#This Row],[ClientDiscount]] + FACT_ORDERS[[#This Row],[OrderDiscount]]) )</f>
        <v>2175</v>
      </c>
      <c r="Q2678" s="28">
        <f>FACT_ORDERS[[#This Row],[TotalAmountWithDiscount]]+FACT_ORDERS[[#This Row],[DeliveryCost]]</f>
        <v>2175</v>
      </c>
      <c r="R2678" s="35">
        <v>45344</v>
      </c>
      <c r="S2678" s="35" t="str">
        <f>IF(NETWORKDAYS(FACT_ORDERS[[#This Row],[Order-Date]], FACT_ORDERS[[#This Row],[ArrivalDate ]]) &gt; 10, "Late", "On Time")</f>
        <v>On Time</v>
      </c>
    </row>
    <row r="2679" spans="1:19" x14ac:dyDescent="0.3">
      <c r="A2679" s="12">
        <v>7677</v>
      </c>
      <c r="B2679" s="12">
        <v>250</v>
      </c>
      <c r="C2679" s="12">
        <v>10268</v>
      </c>
      <c r="D2679" s="12">
        <v>2678</v>
      </c>
      <c r="E2679" s="12" t="s">
        <v>243</v>
      </c>
      <c r="F2679" s="13">
        <v>45516</v>
      </c>
      <c r="G2679" s="26" t="s">
        <v>13111</v>
      </c>
      <c r="H2679" s="12">
        <v>16</v>
      </c>
      <c r="I2679" s="28">
        <f>VLOOKUP(B:B,DIM_PRODUCTS!A:F,5,FALSE)</f>
        <v>18</v>
      </c>
      <c r="J2679" s="28">
        <f>FACT_ORDERS[[#This Row],[ProductPrice]]*FACT_ORDERS[[#This Row],[Quantity]]</f>
        <v>288</v>
      </c>
      <c r="K2679" s="12" t="str">
        <f>VLOOKUP(C:C,DIM_CUSTOMERS!A:G,7,FALSE)</f>
        <v>Mexico</v>
      </c>
      <c r="L2679" s="30" cm="1">
        <f t="array" ref="L2679">_xlfn.IFS(
    AND(FACT_ORDERS[[#This Row],[DeliveryMehtod]]="shippment",FACT_ORDERS[[#This Row],[TotalAmount]]&gt;=200), 0,
    AND(FACT_ORDERS[[#This Row],[DeliveryMehtod]]="pickup"), 15,
    AND(FACT_ORDERS[[#This Row],[DeliveryMehtod]]="shippment",FACT_ORDERS[[#This Row],[TotalAmount]]&lt;200), 35
)</f>
        <v>15</v>
      </c>
      <c r="M2679" s="12" t="str" cm="1">
        <f t="array" ref="M2679">_xlfn.IFS(
    SUMIFS(FACT_ORDERS[TotalAmount], FACT_ORDERS[WD_CUSTOMERS],FACT_ORDERS[[#This Row],[WD_CUSTOMERS]])&gt;=15000, "VIP",
    SUMIFS(FACT_ORDERS[TotalAmount], FACT_ORDERS[WD_CUSTOMERS],FACT_ORDERS[[#This Row],[WD_CUSTOMERS]])&gt;=8000, "Premium",
    TRUE, "Regular"
)</f>
        <v>Regular</v>
      </c>
      <c r="N2679" s="32" cm="1">
        <f t="array" ref="N2679">_xlfn.IFS(
   FACT_ORDERS[[#This Row],[TypeOfClient]]="VIP", 0.2,
   FACT_ORDERS[[#This Row],[TypeOfClient]]="Premium", 0.1,
   TRUE, 0
)</f>
        <v>0</v>
      </c>
      <c r="O2679" s="31" cm="1">
        <f t="array" ref="O2679">_xlfn.IFS(
   FACT_ORDERS[[#This Row],[TotalAmount]]&gt;1500, 0.15,
   FACT_ORDERS[[#This Row],[TotalAmount]]&gt;1000, 0.1,
   FACT_ORDERS[[#This Row],[TotalAmount]]&gt;500, 0.05,
   TRUE, 0
)</f>
        <v>0</v>
      </c>
      <c r="P2679" s="28">
        <f xml:space="preserve"> FACT_ORDERS[[#This Row],[TotalAmount]] * (1 - (FACT_ORDERS[[#This Row],[ClientDiscount]] + FACT_ORDERS[[#This Row],[OrderDiscount]]) )</f>
        <v>288</v>
      </c>
      <c r="Q2679" s="28">
        <f>FACT_ORDERS[[#This Row],[TotalAmountWithDiscount]]+FACT_ORDERS[[#This Row],[DeliveryCost]]</f>
        <v>303</v>
      </c>
      <c r="R2679" s="35">
        <v>45536</v>
      </c>
      <c r="S2679" s="35" t="str">
        <f>IF(NETWORKDAYS(FACT_ORDERS[[#This Row],[Order-Date]], FACT_ORDERS[[#This Row],[ArrivalDate ]]) &gt; 10, "Late", "On Time")</f>
        <v>Late</v>
      </c>
    </row>
    <row r="2680" spans="1:19" x14ac:dyDescent="0.3">
      <c r="A2680" s="12">
        <v>7678</v>
      </c>
      <c r="B2680" s="12">
        <v>200</v>
      </c>
      <c r="C2680" s="12">
        <v>10268</v>
      </c>
      <c r="D2680" s="12">
        <v>2679</v>
      </c>
      <c r="E2680" s="12" t="s">
        <v>244</v>
      </c>
      <c r="F2680" s="13">
        <v>45516</v>
      </c>
      <c r="G2680" s="26" t="s">
        <v>13112</v>
      </c>
      <c r="H2680" s="12">
        <v>14</v>
      </c>
      <c r="I2680" s="28">
        <f>VLOOKUP(B:B,DIM_PRODUCTS!A:F,5,FALSE)</f>
        <v>15</v>
      </c>
      <c r="J2680" s="28">
        <f>FACT_ORDERS[[#This Row],[ProductPrice]]*FACT_ORDERS[[#This Row],[Quantity]]</f>
        <v>210</v>
      </c>
      <c r="K2680" s="12" t="str">
        <f>VLOOKUP(C:C,DIM_CUSTOMERS!A:G,7,FALSE)</f>
        <v>Mexico</v>
      </c>
      <c r="L2680" s="30" cm="1">
        <f t="array" ref="L2680">_xlfn.IFS(
    AND(FACT_ORDERS[[#This Row],[DeliveryMehtod]]="shippment",FACT_ORDERS[[#This Row],[TotalAmount]]&gt;=200), 0,
    AND(FACT_ORDERS[[#This Row],[DeliveryMehtod]]="pickup"), 15,
    AND(FACT_ORDERS[[#This Row],[DeliveryMehtod]]="shippment",FACT_ORDERS[[#This Row],[TotalAmount]]&lt;200), 35
)</f>
        <v>0</v>
      </c>
      <c r="M2680" s="12" t="str" cm="1">
        <f t="array" ref="M2680">_xlfn.IFS(
    SUMIFS(FACT_ORDERS[TotalAmount], FACT_ORDERS[WD_CUSTOMERS],FACT_ORDERS[[#This Row],[WD_CUSTOMERS]])&gt;=15000, "VIP",
    SUMIFS(FACT_ORDERS[TotalAmount], FACT_ORDERS[WD_CUSTOMERS],FACT_ORDERS[[#This Row],[WD_CUSTOMERS]])&gt;=8000, "Premium",
    TRUE, "Regular"
)</f>
        <v>Regular</v>
      </c>
      <c r="N2680" s="32" cm="1">
        <f t="array" ref="N2680">_xlfn.IFS(
   FACT_ORDERS[[#This Row],[TypeOfClient]]="VIP", 0.2,
   FACT_ORDERS[[#This Row],[TypeOfClient]]="Premium", 0.1,
   TRUE, 0
)</f>
        <v>0</v>
      </c>
      <c r="O2680" s="31" cm="1">
        <f t="array" ref="O2680">_xlfn.IFS(
   FACT_ORDERS[[#This Row],[TotalAmount]]&gt;1500, 0.15,
   FACT_ORDERS[[#This Row],[TotalAmount]]&gt;1000, 0.1,
   FACT_ORDERS[[#This Row],[TotalAmount]]&gt;500, 0.05,
   TRUE, 0
)</f>
        <v>0</v>
      </c>
      <c r="P2680" s="28">
        <f xml:space="preserve"> FACT_ORDERS[[#This Row],[TotalAmount]] * (1 - (FACT_ORDERS[[#This Row],[ClientDiscount]] + FACT_ORDERS[[#This Row],[OrderDiscount]]) )</f>
        <v>210</v>
      </c>
      <c r="Q2680" s="28">
        <f>FACT_ORDERS[[#This Row],[TotalAmountWithDiscount]]+FACT_ORDERS[[#This Row],[DeliveryCost]]</f>
        <v>210</v>
      </c>
      <c r="R2680" s="35">
        <v>45527</v>
      </c>
      <c r="S2680" s="35" t="str">
        <f>IF(NETWORKDAYS(FACT_ORDERS[[#This Row],[Order-Date]], FACT_ORDERS[[#This Row],[ArrivalDate ]]) &gt; 10, "Late", "On Time")</f>
        <v>On Time</v>
      </c>
    </row>
    <row r="2681" spans="1:19" x14ac:dyDescent="0.3">
      <c r="A2681" s="12">
        <v>7679</v>
      </c>
      <c r="B2681" s="12">
        <v>243</v>
      </c>
      <c r="C2681" s="12">
        <v>10268</v>
      </c>
      <c r="D2681" s="12">
        <v>2680</v>
      </c>
      <c r="E2681" s="12" t="s">
        <v>243</v>
      </c>
      <c r="F2681" s="13">
        <v>45516</v>
      </c>
      <c r="G2681" s="26" t="s">
        <v>13113</v>
      </c>
      <c r="H2681" s="12">
        <v>49</v>
      </c>
      <c r="I2681" s="28">
        <f>VLOOKUP(B:B,DIM_PRODUCTS!A:F,5,FALSE)</f>
        <v>22</v>
      </c>
      <c r="J2681" s="28">
        <f>FACT_ORDERS[[#This Row],[ProductPrice]]*FACT_ORDERS[[#This Row],[Quantity]]</f>
        <v>1078</v>
      </c>
      <c r="K2681" s="12" t="str">
        <f>VLOOKUP(C:C,DIM_CUSTOMERS!A:G,7,FALSE)</f>
        <v>Mexico</v>
      </c>
      <c r="L2681" s="30" cm="1">
        <f t="array" ref="L2681">_xlfn.IFS(
    AND(FACT_ORDERS[[#This Row],[DeliveryMehtod]]="shippment",FACT_ORDERS[[#This Row],[TotalAmount]]&gt;=200), 0,
    AND(FACT_ORDERS[[#This Row],[DeliveryMehtod]]="pickup"), 15,
    AND(FACT_ORDERS[[#This Row],[DeliveryMehtod]]="shippment",FACT_ORDERS[[#This Row],[TotalAmount]]&lt;200), 35
)</f>
        <v>15</v>
      </c>
      <c r="M2681" s="12" t="str" cm="1">
        <f t="array" ref="M2681">_xlfn.IFS(
    SUMIFS(FACT_ORDERS[TotalAmount], FACT_ORDERS[WD_CUSTOMERS],FACT_ORDERS[[#This Row],[WD_CUSTOMERS]])&gt;=15000, "VIP",
    SUMIFS(FACT_ORDERS[TotalAmount], FACT_ORDERS[WD_CUSTOMERS],FACT_ORDERS[[#This Row],[WD_CUSTOMERS]])&gt;=8000, "Premium",
    TRUE, "Regular"
)</f>
        <v>Regular</v>
      </c>
      <c r="N2681" s="32" cm="1">
        <f t="array" ref="N2681">_xlfn.IFS(
   FACT_ORDERS[[#This Row],[TypeOfClient]]="VIP", 0.2,
   FACT_ORDERS[[#This Row],[TypeOfClient]]="Premium", 0.1,
   TRUE, 0
)</f>
        <v>0</v>
      </c>
      <c r="O2681" s="31" cm="1">
        <f t="array" ref="O2681">_xlfn.IFS(
   FACT_ORDERS[[#This Row],[TotalAmount]]&gt;1500, 0.15,
   FACT_ORDERS[[#This Row],[TotalAmount]]&gt;1000, 0.1,
   FACT_ORDERS[[#This Row],[TotalAmount]]&gt;500, 0.05,
   TRUE, 0
)</f>
        <v>0.1</v>
      </c>
      <c r="P2681" s="28">
        <f xml:space="preserve"> FACT_ORDERS[[#This Row],[TotalAmount]] * (1 - (FACT_ORDERS[[#This Row],[ClientDiscount]] + FACT_ORDERS[[#This Row],[OrderDiscount]]) )</f>
        <v>970.2</v>
      </c>
      <c r="Q2681" s="28">
        <f>FACT_ORDERS[[#This Row],[TotalAmountWithDiscount]]+FACT_ORDERS[[#This Row],[DeliveryCost]]</f>
        <v>985.2</v>
      </c>
      <c r="R2681" s="35">
        <v>45525</v>
      </c>
      <c r="S2681" s="35" t="str">
        <f>IF(NETWORKDAYS(FACT_ORDERS[[#This Row],[Order-Date]], FACT_ORDERS[[#This Row],[ArrivalDate ]]) &gt; 10, "Late", "On Time")</f>
        <v>On Time</v>
      </c>
    </row>
    <row r="2682" spans="1:19" x14ac:dyDescent="0.3">
      <c r="A2682" s="12">
        <v>7680</v>
      </c>
      <c r="B2682" s="12">
        <v>250</v>
      </c>
      <c r="C2682" s="12">
        <v>10268</v>
      </c>
      <c r="D2682" s="12">
        <v>2681</v>
      </c>
      <c r="E2682" s="12" t="s">
        <v>244</v>
      </c>
      <c r="F2682" s="13">
        <v>45452</v>
      </c>
      <c r="G2682" s="26" t="s">
        <v>13114</v>
      </c>
      <c r="H2682" s="12">
        <v>20</v>
      </c>
      <c r="I2682" s="28">
        <f>VLOOKUP(B:B,DIM_PRODUCTS!A:F,5,FALSE)</f>
        <v>18</v>
      </c>
      <c r="J2682" s="28">
        <f>FACT_ORDERS[[#This Row],[ProductPrice]]*FACT_ORDERS[[#This Row],[Quantity]]</f>
        <v>360</v>
      </c>
      <c r="K2682" s="12" t="str">
        <f>VLOOKUP(C:C,DIM_CUSTOMERS!A:G,7,FALSE)</f>
        <v>Mexico</v>
      </c>
      <c r="L2682" s="30" cm="1">
        <f t="array" ref="L2682">_xlfn.IFS(
    AND(FACT_ORDERS[[#This Row],[DeliveryMehtod]]="shippment",FACT_ORDERS[[#This Row],[TotalAmount]]&gt;=200), 0,
    AND(FACT_ORDERS[[#This Row],[DeliveryMehtod]]="pickup"), 15,
    AND(FACT_ORDERS[[#This Row],[DeliveryMehtod]]="shippment",FACT_ORDERS[[#This Row],[TotalAmount]]&lt;200), 35
)</f>
        <v>0</v>
      </c>
      <c r="M2682" s="12" t="str" cm="1">
        <f t="array" ref="M2682">_xlfn.IFS(
    SUMIFS(FACT_ORDERS[TotalAmount], FACT_ORDERS[WD_CUSTOMERS],FACT_ORDERS[[#This Row],[WD_CUSTOMERS]])&gt;=15000, "VIP",
    SUMIFS(FACT_ORDERS[TotalAmount], FACT_ORDERS[WD_CUSTOMERS],FACT_ORDERS[[#This Row],[WD_CUSTOMERS]])&gt;=8000, "Premium",
    TRUE, "Regular"
)</f>
        <v>Regular</v>
      </c>
      <c r="N2682" s="32" cm="1">
        <f t="array" ref="N2682">_xlfn.IFS(
   FACT_ORDERS[[#This Row],[TypeOfClient]]="VIP", 0.2,
   FACT_ORDERS[[#This Row],[TypeOfClient]]="Premium", 0.1,
   TRUE, 0
)</f>
        <v>0</v>
      </c>
      <c r="O2682" s="31" cm="1">
        <f t="array" ref="O2682">_xlfn.IFS(
   FACT_ORDERS[[#This Row],[TotalAmount]]&gt;1500, 0.15,
   FACT_ORDERS[[#This Row],[TotalAmount]]&gt;1000, 0.1,
   FACT_ORDERS[[#This Row],[TotalAmount]]&gt;500, 0.05,
   TRUE, 0
)</f>
        <v>0</v>
      </c>
      <c r="P2682" s="28">
        <f xml:space="preserve"> FACT_ORDERS[[#This Row],[TotalAmount]] * (1 - (FACT_ORDERS[[#This Row],[ClientDiscount]] + FACT_ORDERS[[#This Row],[OrderDiscount]]) )</f>
        <v>360</v>
      </c>
      <c r="Q2682" s="28">
        <f>FACT_ORDERS[[#This Row],[TotalAmountWithDiscount]]+FACT_ORDERS[[#This Row],[DeliveryCost]]</f>
        <v>360</v>
      </c>
      <c r="R2682" s="35">
        <v>45459</v>
      </c>
      <c r="S2682" s="35" t="str">
        <f>IF(NETWORKDAYS(FACT_ORDERS[[#This Row],[Order-Date]], FACT_ORDERS[[#This Row],[ArrivalDate ]]) &gt; 10, "Late", "On Time")</f>
        <v>On Time</v>
      </c>
    </row>
    <row r="2683" spans="1:19" x14ac:dyDescent="0.3">
      <c r="A2683" s="12">
        <v>7681</v>
      </c>
      <c r="B2683" s="12">
        <v>200</v>
      </c>
      <c r="C2683" s="12">
        <v>10268</v>
      </c>
      <c r="D2683" s="12">
        <v>2682</v>
      </c>
      <c r="E2683" s="12" t="s">
        <v>243</v>
      </c>
      <c r="F2683" s="13">
        <v>45452</v>
      </c>
      <c r="G2683" s="26" t="s">
        <v>13115</v>
      </c>
      <c r="H2683" s="12">
        <v>13</v>
      </c>
      <c r="I2683" s="28">
        <f>VLOOKUP(B:B,DIM_PRODUCTS!A:F,5,FALSE)</f>
        <v>15</v>
      </c>
      <c r="J2683" s="28">
        <f>FACT_ORDERS[[#This Row],[ProductPrice]]*FACT_ORDERS[[#This Row],[Quantity]]</f>
        <v>195</v>
      </c>
      <c r="K2683" s="12" t="str">
        <f>VLOOKUP(C:C,DIM_CUSTOMERS!A:G,7,FALSE)</f>
        <v>Mexico</v>
      </c>
      <c r="L2683" s="30" cm="1">
        <f t="array" ref="L2683">_xlfn.IFS(
    AND(FACT_ORDERS[[#This Row],[DeliveryMehtod]]="shippment",FACT_ORDERS[[#This Row],[TotalAmount]]&gt;=200), 0,
    AND(FACT_ORDERS[[#This Row],[DeliveryMehtod]]="pickup"), 15,
    AND(FACT_ORDERS[[#This Row],[DeliveryMehtod]]="shippment",FACT_ORDERS[[#This Row],[TotalAmount]]&lt;200), 35
)</f>
        <v>15</v>
      </c>
      <c r="M2683" s="12" t="str" cm="1">
        <f t="array" ref="M2683">_xlfn.IFS(
    SUMIFS(FACT_ORDERS[TotalAmount], FACT_ORDERS[WD_CUSTOMERS],FACT_ORDERS[[#This Row],[WD_CUSTOMERS]])&gt;=15000, "VIP",
    SUMIFS(FACT_ORDERS[TotalAmount], FACT_ORDERS[WD_CUSTOMERS],FACT_ORDERS[[#This Row],[WD_CUSTOMERS]])&gt;=8000, "Premium",
    TRUE, "Regular"
)</f>
        <v>Regular</v>
      </c>
      <c r="N2683" s="32" cm="1">
        <f t="array" ref="N2683">_xlfn.IFS(
   FACT_ORDERS[[#This Row],[TypeOfClient]]="VIP", 0.2,
   FACT_ORDERS[[#This Row],[TypeOfClient]]="Premium", 0.1,
   TRUE, 0
)</f>
        <v>0</v>
      </c>
      <c r="O2683" s="31" cm="1">
        <f t="array" ref="O2683">_xlfn.IFS(
   FACT_ORDERS[[#This Row],[TotalAmount]]&gt;1500, 0.15,
   FACT_ORDERS[[#This Row],[TotalAmount]]&gt;1000, 0.1,
   FACT_ORDERS[[#This Row],[TotalAmount]]&gt;500, 0.05,
   TRUE, 0
)</f>
        <v>0</v>
      </c>
      <c r="P2683" s="28">
        <f xml:space="preserve"> FACT_ORDERS[[#This Row],[TotalAmount]] * (1 - (FACT_ORDERS[[#This Row],[ClientDiscount]] + FACT_ORDERS[[#This Row],[OrderDiscount]]) )</f>
        <v>195</v>
      </c>
      <c r="Q2683" s="28">
        <f>FACT_ORDERS[[#This Row],[TotalAmountWithDiscount]]+FACT_ORDERS[[#This Row],[DeliveryCost]]</f>
        <v>210</v>
      </c>
      <c r="R2683" s="35">
        <v>45466</v>
      </c>
      <c r="S2683" s="35" t="str">
        <f>IF(NETWORKDAYS(FACT_ORDERS[[#This Row],[Order-Date]], FACT_ORDERS[[#This Row],[ArrivalDate ]]) &gt; 10, "Late", "On Time")</f>
        <v>On Time</v>
      </c>
    </row>
    <row r="2684" spans="1:19" x14ac:dyDescent="0.3">
      <c r="A2684" s="12">
        <v>7682</v>
      </c>
      <c r="B2684" s="12">
        <v>243</v>
      </c>
      <c r="C2684" s="12">
        <v>10268</v>
      </c>
      <c r="D2684" s="12">
        <v>2683</v>
      </c>
      <c r="E2684" s="12" t="s">
        <v>243</v>
      </c>
      <c r="F2684" s="13">
        <v>45452</v>
      </c>
      <c r="G2684" s="26" t="s">
        <v>13116</v>
      </c>
      <c r="H2684" s="12">
        <v>29</v>
      </c>
      <c r="I2684" s="28">
        <f>VLOOKUP(B:B,DIM_PRODUCTS!A:F,5,FALSE)</f>
        <v>22</v>
      </c>
      <c r="J2684" s="28">
        <f>FACT_ORDERS[[#This Row],[ProductPrice]]*FACT_ORDERS[[#This Row],[Quantity]]</f>
        <v>638</v>
      </c>
      <c r="K2684" s="12" t="str">
        <f>VLOOKUP(C:C,DIM_CUSTOMERS!A:G,7,FALSE)</f>
        <v>Mexico</v>
      </c>
      <c r="L2684" s="30" cm="1">
        <f t="array" ref="L2684">_xlfn.IFS(
    AND(FACT_ORDERS[[#This Row],[DeliveryMehtod]]="shippment",FACT_ORDERS[[#This Row],[TotalAmount]]&gt;=200), 0,
    AND(FACT_ORDERS[[#This Row],[DeliveryMehtod]]="pickup"), 15,
    AND(FACT_ORDERS[[#This Row],[DeliveryMehtod]]="shippment",FACT_ORDERS[[#This Row],[TotalAmount]]&lt;200), 35
)</f>
        <v>15</v>
      </c>
      <c r="M2684" s="12" t="str" cm="1">
        <f t="array" ref="M2684">_xlfn.IFS(
    SUMIFS(FACT_ORDERS[TotalAmount], FACT_ORDERS[WD_CUSTOMERS],FACT_ORDERS[[#This Row],[WD_CUSTOMERS]])&gt;=15000, "VIP",
    SUMIFS(FACT_ORDERS[TotalAmount], FACT_ORDERS[WD_CUSTOMERS],FACT_ORDERS[[#This Row],[WD_CUSTOMERS]])&gt;=8000, "Premium",
    TRUE, "Regular"
)</f>
        <v>Regular</v>
      </c>
      <c r="N2684" s="32" cm="1">
        <f t="array" ref="N2684">_xlfn.IFS(
   FACT_ORDERS[[#This Row],[TypeOfClient]]="VIP", 0.2,
   FACT_ORDERS[[#This Row],[TypeOfClient]]="Premium", 0.1,
   TRUE, 0
)</f>
        <v>0</v>
      </c>
      <c r="O2684" s="31" cm="1">
        <f t="array" ref="O2684">_xlfn.IFS(
   FACT_ORDERS[[#This Row],[TotalAmount]]&gt;1500, 0.15,
   FACT_ORDERS[[#This Row],[TotalAmount]]&gt;1000, 0.1,
   FACT_ORDERS[[#This Row],[TotalAmount]]&gt;500, 0.05,
   TRUE, 0
)</f>
        <v>0.05</v>
      </c>
      <c r="P2684" s="28">
        <f xml:space="preserve"> FACT_ORDERS[[#This Row],[TotalAmount]] * (1 - (FACT_ORDERS[[#This Row],[ClientDiscount]] + FACT_ORDERS[[#This Row],[OrderDiscount]]) )</f>
        <v>606.1</v>
      </c>
      <c r="Q2684" s="28">
        <f>FACT_ORDERS[[#This Row],[TotalAmountWithDiscount]]+FACT_ORDERS[[#This Row],[DeliveryCost]]</f>
        <v>621.1</v>
      </c>
      <c r="R2684" s="35">
        <v>45462</v>
      </c>
      <c r="S2684" s="35" t="str">
        <f>IF(NETWORKDAYS(FACT_ORDERS[[#This Row],[Order-Date]], FACT_ORDERS[[#This Row],[ArrivalDate ]]) &gt; 10, "Late", "On Time")</f>
        <v>On Time</v>
      </c>
    </row>
    <row r="2685" spans="1:19" x14ac:dyDescent="0.3">
      <c r="A2685" s="12">
        <v>7683</v>
      </c>
      <c r="B2685" s="12">
        <v>286</v>
      </c>
      <c r="C2685" s="12">
        <v>10953</v>
      </c>
      <c r="D2685" s="12">
        <v>2684</v>
      </c>
      <c r="E2685" s="12" t="s">
        <v>244</v>
      </c>
      <c r="F2685" s="13">
        <v>45334</v>
      </c>
      <c r="G2685" s="26" t="s">
        <v>13117</v>
      </c>
      <c r="H2685" s="12">
        <v>20</v>
      </c>
      <c r="I2685" s="28">
        <f>VLOOKUP(B:B,DIM_PRODUCTS!A:F,5,FALSE)</f>
        <v>6</v>
      </c>
      <c r="J2685" s="28">
        <f>FACT_ORDERS[[#This Row],[ProductPrice]]*FACT_ORDERS[[#This Row],[Quantity]]</f>
        <v>120</v>
      </c>
      <c r="K2685" s="12" t="str">
        <f>VLOOKUP(C:C,DIM_CUSTOMERS!A:G,7,FALSE)</f>
        <v>Nigeria</v>
      </c>
      <c r="L2685" s="30" cm="1">
        <f t="array" ref="L2685">_xlfn.IFS(
    AND(FACT_ORDERS[[#This Row],[DeliveryMehtod]]="shippment",FACT_ORDERS[[#This Row],[TotalAmount]]&gt;=200), 0,
    AND(FACT_ORDERS[[#This Row],[DeliveryMehtod]]="pickup"), 15,
    AND(FACT_ORDERS[[#This Row],[DeliveryMehtod]]="shippment",FACT_ORDERS[[#This Row],[TotalAmount]]&lt;200), 35
)</f>
        <v>35</v>
      </c>
      <c r="M2685" s="12" t="str" cm="1">
        <f t="array" ref="M2685">_xlfn.IFS(
    SUMIFS(FACT_ORDERS[TotalAmount], FACT_ORDERS[WD_CUSTOMERS],FACT_ORDERS[[#This Row],[WD_CUSTOMERS]])&gt;=15000, "VIP",
    SUMIFS(FACT_ORDERS[TotalAmount], FACT_ORDERS[WD_CUSTOMERS],FACT_ORDERS[[#This Row],[WD_CUSTOMERS]])&gt;=8000, "Premium",
    TRUE, "Regular"
)</f>
        <v>Regular</v>
      </c>
      <c r="N2685" s="32" cm="1">
        <f t="array" ref="N2685">_xlfn.IFS(
   FACT_ORDERS[[#This Row],[TypeOfClient]]="VIP", 0.2,
   FACT_ORDERS[[#This Row],[TypeOfClient]]="Premium", 0.1,
   TRUE, 0
)</f>
        <v>0</v>
      </c>
      <c r="O2685" s="31" cm="1">
        <f t="array" ref="O2685">_xlfn.IFS(
   FACT_ORDERS[[#This Row],[TotalAmount]]&gt;1500, 0.15,
   FACT_ORDERS[[#This Row],[TotalAmount]]&gt;1000, 0.1,
   FACT_ORDERS[[#This Row],[TotalAmount]]&gt;500, 0.05,
   TRUE, 0
)</f>
        <v>0</v>
      </c>
      <c r="P2685" s="28">
        <f xml:space="preserve"> FACT_ORDERS[[#This Row],[TotalAmount]] * (1 - (FACT_ORDERS[[#This Row],[ClientDiscount]] + FACT_ORDERS[[#This Row],[OrderDiscount]]) )</f>
        <v>120</v>
      </c>
      <c r="Q2685" s="28">
        <f>FACT_ORDERS[[#This Row],[TotalAmountWithDiscount]]+FACT_ORDERS[[#This Row],[DeliveryCost]]</f>
        <v>155</v>
      </c>
      <c r="R2685" s="35">
        <v>45344</v>
      </c>
      <c r="S2685" s="35" t="str">
        <f>IF(NETWORKDAYS(FACT_ORDERS[[#This Row],[Order-Date]], FACT_ORDERS[[#This Row],[ArrivalDate ]]) &gt; 10, "Late", "On Time")</f>
        <v>On Time</v>
      </c>
    </row>
    <row r="2686" spans="1:19" x14ac:dyDescent="0.3">
      <c r="A2686" s="12">
        <v>7684</v>
      </c>
      <c r="B2686" s="12">
        <v>265</v>
      </c>
      <c r="C2686" s="12">
        <v>10953</v>
      </c>
      <c r="D2686" s="12">
        <v>2685</v>
      </c>
      <c r="E2686" s="12" t="s">
        <v>243</v>
      </c>
      <c r="F2686" s="13">
        <v>45334</v>
      </c>
      <c r="G2686" s="26" t="s">
        <v>13118</v>
      </c>
      <c r="H2686" s="12">
        <v>23</v>
      </c>
      <c r="I2686" s="28">
        <f>VLOOKUP(B:B,DIM_PRODUCTS!A:F,5,FALSE)</f>
        <v>13</v>
      </c>
      <c r="J2686" s="28">
        <f>FACT_ORDERS[[#This Row],[ProductPrice]]*FACT_ORDERS[[#This Row],[Quantity]]</f>
        <v>299</v>
      </c>
      <c r="K2686" s="12" t="str">
        <f>VLOOKUP(C:C,DIM_CUSTOMERS!A:G,7,FALSE)</f>
        <v>Nigeria</v>
      </c>
      <c r="L2686" s="30" cm="1">
        <f t="array" ref="L2686">_xlfn.IFS(
    AND(FACT_ORDERS[[#This Row],[DeliveryMehtod]]="shippment",FACT_ORDERS[[#This Row],[TotalAmount]]&gt;=200), 0,
    AND(FACT_ORDERS[[#This Row],[DeliveryMehtod]]="pickup"), 15,
    AND(FACT_ORDERS[[#This Row],[DeliveryMehtod]]="shippment",FACT_ORDERS[[#This Row],[TotalAmount]]&lt;200), 35
)</f>
        <v>15</v>
      </c>
      <c r="M2686" s="12" t="str" cm="1">
        <f t="array" ref="M2686">_xlfn.IFS(
    SUMIFS(FACT_ORDERS[TotalAmount], FACT_ORDERS[WD_CUSTOMERS],FACT_ORDERS[[#This Row],[WD_CUSTOMERS]])&gt;=15000, "VIP",
    SUMIFS(FACT_ORDERS[TotalAmount], FACT_ORDERS[WD_CUSTOMERS],FACT_ORDERS[[#This Row],[WD_CUSTOMERS]])&gt;=8000, "Premium",
    TRUE, "Regular"
)</f>
        <v>Regular</v>
      </c>
      <c r="N2686" s="32" cm="1">
        <f t="array" ref="N2686">_xlfn.IFS(
   FACT_ORDERS[[#This Row],[TypeOfClient]]="VIP", 0.2,
   FACT_ORDERS[[#This Row],[TypeOfClient]]="Premium", 0.1,
   TRUE, 0
)</f>
        <v>0</v>
      </c>
      <c r="O2686" s="31" cm="1">
        <f t="array" ref="O2686">_xlfn.IFS(
   FACT_ORDERS[[#This Row],[TotalAmount]]&gt;1500, 0.15,
   FACT_ORDERS[[#This Row],[TotalAmount]]&gt;1000, 0.1,
   FACT_ORDERS[[#This Row],[TotalAmount]]&gt;500, 0.05,
   TRUE, 0
)</f>
        <v>0</v>
      </c>
      <c r="P2686" s="28">
        <f xml:space="preserve"> FACT_ORDERS[[#This Row],[TotalAmount]] * (1 - (FACT_ORDERS[[#This Row],[ClientDiscount]] + FACT_ORDERS[[#This Row],[OrderDiscount]]) )</f>
        <v>299</v>
      </c>
      <c r="Q2686" s="28">
        <f>FACT_ORDERS[[#This Row],[TotalAmountWithDiscount]]+FACT_ORDERS[[#This Row],[DeliveryCost]]</f>
        <v>314</v>
      </c>
      <c r="R2686" s="35">
        <v>45344</v>
      </c>
      <c r="S2686" s="35" t="str">
        <f>IF(NETWORKDAYS(FACT_ORDERS[[#This Row],[Order-Date]], FACT_ORDERS[[#This Row],[ArrivalDate ]]) &gt; 10, "Late", "On Time")</f>
        <v>On Time</v>
      </c>
    </row>
    <row r="2687" spans="1:19" x14ac:dyDescent="0.3">
      <c r="A2687" s="12">
        <v>7685</v>
      </c>
      <c r="B2687" s="12">
        <v>226</v>
      </c>
      <c r="C2687" s="12">
        <v>10953</v>
      </c>
      <c r="D2687" s="12">
        <v>2686</v>
      </c>
      <c r="E2687" s="12" t="s">
        <v>243</v>
      </c>
      <c r="F2687" s="13">
        <v>45334</v>
      </c>
      <c r="G2687" s="26" t="s">
        <v>13119</v>
      </c>
      <c r="H2687" s="12">
        <v>37</v>
      </c>
      <c r="I2687" s="28">
        <f>VLOOKUP(B:B,DIM_PRODUCTS!A:F,5,FALSE)</f>
        <v>16</v>
      </c>
      <c r="J2687" s="28">
        <f>FACT_ORDERS[[#This Row],[ProductPrice]]*FACT_ORDERS[[#This Row],[Quantity]]</f>
        <v>592</v>
      </c>
      <c r="K2687" s="12" t="str">
        <f>VLOOKUP(C:C,DIM_CUSTOMERS!A:G,7,FALSE)</f>
        <v>Nigeria</v>
      </c>
      <c r="L2687" s="30" cm="1">
        <f t="array" ref="L2687">_xlfn.IFS(
    AND(FACT_ORDERS[[#This Row],[DeliveryMehtod]]="shippment",FACT_ORDERS[[#This Row],[TotalAmount]]&gt;=200), 0,
    AND(FACT_ORDERS[[#This Row],[DeliveryMehtod]]="pickup"), 15,
    AND(FACT_ORDERS[[#This Row],[DeliveryMehtod]]="shippment",FACT_ORDERS[[#This Row],[TotalAmount]]&lt;200), 35
)</f>
        <v>15</v>
      </c>
      <c r="M2687" s="12" t="str" cm="1">
        <f t="array" ref="M2687">_xlfn.IFS(
    SUMIFS(FACT_ORDERS[TotalAmount], FACT_ORDERS[WD_CUSTOMERS],FACT_ORDERS[[#This Row],[WD_CUSTOMERS]])&gt;=15000, "VIP",
    SUMIFS(FACT_ORDERS[TotalAmount], FACT_ORDERS[WD_CUSTOMERS],FACT_ORDERS[[#This Row],[WD_CUSTOMERS]])&gt;=8000, "Premium",
    TRUE, "Regular"
)</f>
        <v>Regular</v>
      </c>
      <c r="N2687" s="32" cm="1">
        <f t="array" ref="N2687">_xlfn.IFS(
   FACT_ORDERS[[#This Row],[TypeOfClient]]="VIP", 0.2,
   FACT_ORDERS[[#This Row],[TypeOfClient]]="Premium", 0.1,
   TRUE, 0
)</f>
        <v>0</v>
      </c>
      <c r="O2687" s="31" cm="1">
        <f t="array" ref="O2687">_xlfn.IFS(
   FACT_ORDERS[[#This Row],[TotalAmount]]&gt;1500, 0.15,
   FACT_ORDERS[[#This Row],[TotalAmount]]&gt;1000, 0.1,
   FACT_ORDERS[[#This Row],[TotalAmount]]&gt;500, 0.05,
   TRUE, 0
)</f>
        <v>0.05</v>
      </c>
      <c r="P2687" s="28">
        <f xml:space="preserve"> FACT_ORDERS[[#This Row],[TotalAmount]] * (1 - (FACT_ORDERS[[#This Row],[ClientDiscount]] + FACT_ORDERS[[#This Row],[OrderDiscount]]) )</f>
        <v>562.4</v>
      </c>
      <c r="Q2687" s="28">
        <f>FACT_ORDERS[[#This Row],[TotalAmountWithDiscount]]+FACT_ORDERS[[#This Row],[DeliveryCost]]</f>
        <v>577.4</v>
      </c>
      <c r="R2687" s="35">
        <v>45343</v>
      </c>
      <c r="S2687" s="35" t="str">
        <f>IF(NETWORKDAYS(FACT_ORDERS[[#This Row],[Order-Date]], FACT_ORDERS[[#This Row],[ArrivalDate ]]) &gt; 10, "Late", "On Time")</f>
        <v>On Time</v>
      </c>
    </row>
    <row r="2688" spans="1:19" x14ac:dyDescent="0.3">
      <c r="A2688" s="12">
        <v>7686</v>
      </c>
      <c r="B2688" s="12">
        <v>286</v>
      </c>
      <c r="C2688" s="12">
        <v>10953</v>
      </c>
      <c r="D2688" s="12">
        <v>2687</v>
      </c>
      <c r="E2688" s="12" t="s">
        <v>243</v>
      </c>
      <c r="F2688" s="13">
        <v>45372</v>
      </c>
      <c r="G2688" s="26" t="s">
        <v>13120</v>
      </c>
      <c r="H2688" s="12">
        <v>25</v>
      </c>
      <c r="I2688" s="28">
        <f>VLOOKUP(B:B,DIM_PRODUCTS!A:F,5,FALSE)</f>
        <v>6</v>
      </c>
      <c r="J2688" s="28">
        <f>FACT_ORDERS[[#This Row],[ProductPrice]]*FACT_ORDERS[[#This Row],[Quantity]]</f>
        <v>150</v>
      </c>
      <c r="K2688" s="12" t="str">
        <f>VLOOKUP(C:C,DIM_CUSTOMERS!A:G,7,FALSE)</f>
        <v>Nigeria</v>
      </c>
      <c r="L2688" s="30" cm="1">
        <f t="array" ref="L2688">_xlfn.IFS(
    AND(FACT_ORDERS[[#This Row],[DeliveryMehtod]]="shippment",FACT_ORDERS[[#This Row],[TotalAmount]]&gt;=200), 0,
    AND(FACT_ORDERS[[#This Row],[DeliveryMehtod]]="pickup"), 15,
    AND(FACT_ORDERS[[#This Row],[DeliveryMehtod]]="shippment",FACT_ORDERS[[#This Row],[TotalAmount]]&lt;200), 35
)</f>
        <v>15</v>
      </c>
      <c r="M2688" s="12" t="str" cm="1">
        <f t="array" ref="M2688">_xlfn.IFS(
    SUMIFS(FACT_ORDERS[TotalAmount], FACT_ORDERS[WD_CUSTOMERS],FACT_ORDERS[[#This Row],[WD_CUSTOMERS]])&gt;=15000, "VIP",
    SUMIFS(FACT_ORDERS[TotalAmount], FACT_ORDERS[WD_CUSTOMERS],FACT_ORDERS[[#This Row],[WD_CUSTOMERS]])&gt;=8000, "Premium",
    TRUE, "Regular"
)</f>
        <v>Regular</v>
      </c>
      <c r="N2688" s="32" cm="1">
        <f t="array" ref="N2688">_xlfn.IFS(
   FACT_ORDERS[[#This Row],[TypeOfClient]]="VIP", 0.2,
   FACT_ORDERS[[#This Row],[TypeOfClient]]="Premium", 0.1,
   TRUE, 0
)</f>
        <v>0</v>
      </c>
      <c r="O2688" s="31" cm="1">
        <f t="array" ref="O2688">_xlfn.IFS(
   FACT_ORDERS[[#This Row],[TotalAmount]]&gt;1500, 0.15,
   FACT_ORDERS[[#This Row],[TotalAmount]]&gt;1000, 0.1,
   FACT_ORDERS[[#This Row],[TotalAmount]]&gt;500, 0.05,
   TRUE, 0
)</f>
        <v>0</v>
      </c>
      <c r="P2688" s="28">
        <f xml:space="preserve"> FACT_ORDERS[[#This Row],[TotalAmount]] * (1 - (FACT_ORDERS[[#This Row],[ClientDiscount]] + FACT_ORDERS[[#This Row],[OrderDiscount]]) )</f>
        <v>150</v>
      </c>
      <c r="Q2688" s="28">
        <f>FACT_ORDERS[[#This Row],[TotalAmountWithDiscount]]+FACT_ORDERS[[#This Row],[DeliveryCost]]</f>
        <v>165</v>
      </c>
      <c r="R2688" s="35">
        <v>45382</v>
      </c>
      <c r="S2688" s="35" t="str">
        <f>IF(NETWORKDAYS(FACT_ORDERS[[#This Row],[Order-Date]], FACT_ORDERS[[#This Row],[ArrivalDate ]]) &gt; 10, "Late", "On Time")</f>
        <v>On Time</v>
      </c>
    </row>
    <row r="2689" spans="1:19" x14ac:dyDescent="0.3">
      <c r="A2689" s="12">
        <v>7687</v>
      </c>
      <c r="B2689" s="12">
        <v>265</v>
      </c>
      <c r="C2689" s="12">
        <v>10953</v>
      </c>
      <c r="D2689" s="12">
        <v>2688</v>
      </c>
      <c r="E2689" s="12" t="s">
        <v>244</v>
      </c>
      <c r="F2689" s="13">
        <v>45372</v>
      </c>
      <c r="G2689" s="26" t="s">
        <v>13121</v>
      </c>
      <c r="H2689" s="12">
        <v>23</v>
      </c>
      <c r="I2689" s="28">
        <f>VLOOKUP(B:B,DIM_PRODUCTS!A:F,5,FALSE)</f>
        <v>13</v>
      </c>
      <c r="J2689" s="28">
        <f>FACT_ORDERS[[#This Row],[ProductPrice]]*FACT_ORDERS[[#This Row],[Quantity]]</f>
        <v>299</v>
      </c>
      <c r="K2689" s="12" t="str">
        <f>VLOOKUP(C:C,DIM_CUSTOMERS!A:G,7,FALSE)</f>
        <v>Nigeria</v>
      </c>
      <c r="L2689" s="30" cm="1">
        <f t="array" ref="L2689">_xlfn.IFS(
    AND(FACT_ORDERS[[#This Row],[DeliveryMehtod]]="shippment",FACT_ORDERS[[#This Row],[TotalAmount]]&gt;=200), 0,
    AND(FACT_ORDERS[[#This Row],[DeliveryMehtod]]="pickup"), 15,
    AND(FACT_ORDERS[[#This Row],[DeliveryMehtod]]="shippment",FACT_ORDERS[[#This Row],[TotalAmount]]&lt;200), 35
)</f>
        <v>0</v>
      </c>
      <c r="M2689" s="12" t="str" cm="1">
        <f t="array" ref="M2689">_xlfn.IFS(
    SUMIFS(FACT_ORDERS[TotalAmount], FACT_ORDERS[WD_CUSTOMERS],FACT_ORDERS[[#This Row],[WD_CUSTOMERS]])&gt;=15000, "VIP",
    SUMIFS(FACT_ORDERS[TotalAmount], FACT_ORDERS[WD_CUSTOMERS],FACT_ORDERS[[#This Row],[WD_CUSTOMERS]])&gt;=8000, "Premium",
    TRUE, "Regular"
)</f>
        <v>Regular</v>
      </c>
      <c r="N2689" s="32" cm="1">
        <f t="array" ref="N2689">_xlfn.IFS(
   FACT_ORDERS[[#This Row],[TypeOfClient]]="VIP", 0.2,
   FACT_ORDERS[[#This Row],[TypeOfClient]]="Premium", 0.1,
   TRUE, 0
)</f>
        <v>0</v>
      </c>
      <c r="O2689" s="31" cm="1">
        <f t="array" ref="O2689">_xlfn.IFS(
   FACT_ORDERS[[#This Row],[TotalAmount]]&gt;1500, 0.15,
   FACT_ORDERS[[#This Row],[TotalAmount]]&gt;1000, 0.1,
   FACT_ORDERS[[#This Row],[TotalAmount]]&gt;500, 0.05,
   TRUE, 0
)</f>
        <v>0</v>
      </c>
      <c r="P2689" s="28">
        <f xml:space="preserve"> FACT_ORDERS[[#This Row],[TotalAmount]] * (1 - (FACT_ORDERS[[#This Row],[ClientDiscount]] + FACT_ORDERS[[#This Row],[OrderDiscount]]) )</f>
        <v>299</v>
      </c>
      <c r="Q2689" s="28">
        <f>FACT_ORDERS[[#This Row],[TotalAmountWithDiscount]]+FACT_ORDERS[[#This Row],[DeliveryCost]]</f>
        <v>299</v>
      </c>
      <c r="R2689" s="35">
        <v>45379</v>
      </c>
      <c r="S2689" s="35" t="str">
        <f>IF(NETWORKDAYS(FACT_ORDERS[[#This Row],[Order-Date]], FACT_ORDERS[[#This Row],[ArrivalDate ]]) &gt; 10, "Late", "On Time")</f>
        <v>On Time</v>
      </c>
    </row>
    <row r="2690" spans="1:19" x14ac:dyDescent="0.3">
      <c r="A2690" s="12">
        <v>7688</v>
      </c>
      <c r="B2690" s="12">
        <v>226</v>
      </c>
      <c r="C2690" s="12">
        <v>10953</v>
      </c>
      <c r="D2690" s="12">
        <v>2689</v>
      </c>
      <c r="E2690" s="12" t="s">
        <v>243</v>
      </c>
      <c r="F2690" s="13">
        <v>45372</v>
      </c>
      <c r="G2690" s="26" t="s">
        <v>13122</v>
      </c>
      <c r="H2690" s="12">
        <v>23</v>
      </c>
      <c r="I2690" s="28">
        <f>VLOOKUP(B:B,DIM_PRODUCTS!A:F,5,FALSE)</f>
        <v>16</v>
      </c>
      <c r="J2690" s="28">
        <f>FACT_ORDERS[[#This Row],[ProductPrice]]*FACT_ORDERS[[#This Row],[Quantity]]</f>
        <v>368</v>
      </c>
      <c r="K2690" s="12" t="str">
        <f>VLOOKUP(C:C,DIM_CUSTOMERS!A:G,7,FALSE)</f>
        <v>Nigeria</v>
      </c>
      <c r="L2690" s="30" cm="1">
        <f t="array" ref="L2690">_xlfn.IFS(
    AND(FACT_ORDERS[[#This Row],[DeliveryMehtod]]="shippment",FACT_ORDERS[[#This Row],[TotalAmount]]&gt;=200), 0,
    AND(FACT_ORDERS[[#This Row],[DeliveryMehtod]]="pickup"), 15,
    AND(FACT_ORDERS[[#This Row],[DeliveryMehtod]]="shippment",FACT_ORDERS[[#This Row],[TotalAmount]]&lt;200), 35
)</f>
        <v>15</v>
      </c>
      <c r="M2690" s="12" t="str" cm="1">
        <f t="array" ref="M2690">_xlfn.IFS(
    SUMIFS(FACT_ORDERS[TotalAmount], FACT_ORDERS[WD_CUSTOMERS],FACT_ORDERS[[#This Row],[WD_CUSTOMERS]])&gt;=15000, "VIP",
    SUMIFS(FACT_ORDERS[TotalAmount], FACT_ORDERS[WD_CUSTOMERS],FACT_ORDERS[[#This Row],[WD_CUSTOMERS]])&gt;=8000, "Premium",
    TRUE, "Regular"
)</f>
        <v>Regular</v>
      </c>
      <c r="N2690" s="32" cm="1">
        <f t="array" ref="N2690">_xlfn.IFS(
   FACT_ORDERS[[#This Row],[TypeOfClient]]="VIP", 0.2,
   FACT_ORDERS[[#This Row],[TypeOfClient]]="Premium", 0.1,
   TRUE, 0
)</f>
        <v>0</v>
      </c>
      <c r="O2690" s="31" cm="1">
        <f t="array" ref="O2690">_xlfn.IFS(
   FACT_ORDERS[[#This Row],[TotalAmount]]&gt;1500, 0.15,
   FACT_ORDERS[[#This Row],[TotalAmount]]&gt;1000, 0.1,
   FACT_ORDERS[[#This Row],[TotalAmount]]&gt;500, 0.05,
   TRUE, 0
)</f>
        <v>0</v>
      </c>
      <c r="P2690" s="28">
        <f xml:space="preserve"> FACT_ORDERS[[#This Row],[TotalAmount]] * (1 - (FACT_ORDERS[[#This Row],[ClientDiscount]] + FACT_ORDERS[[#This Row],[OrderDiscount]]) )</f>
        <v>368</v>
      </c>
      <c r="Q2690" s="28">
        <f>FACT_ORDERS[[#This Row],[TotalAmountWithDiscount]]+FACT_ORDERS[[#This Row],[DeliveryCost]]</f>
        <v>383</v>
      </c>
      <c r="R2690" s="35">
        <v>45382</v>
      </c>
      <c r="S2690" s="35" t="str">
        <f>IF(NETWORKDAYS(FACT_ORDERS[[#This Row],[Order-Date]], FACT_ORDERS[[#This Row],[ArrivalDate ]]) &gt; 10, "Late", "On Time")</f>
        <v>On Time</v>
      </c>
    </row>
    <row r="2691" spans="1:19" x14ac:dyDescent="0.3">
      <c r="A2691" s="12">
        <v>7689</v>
      </c>
      <c r="B2691" s="12">
        <v>229</v>
      </c>
      <c r="C2691" s="12">
        <v>10599</v>
      </c>
      <c r="D2691" s="12">
        <v>2690</v>
      </c>
      <c r="E2691" s="12" t="s">
        <v>243</v>
      </c>
      <c r="F2691" s="13">
        <v>45536</v>
      </c>
      <c r="G2691" s="26" t="s">
        <v>13123</v>
      </c>
      <c r="H2691" s="12">
        <v>19</v>
      </c>
      <c r="I2691" s="28">
        <f>VLOOKUP(B:B,DIM_PRODUCTS!A:F,5,FALSE)</f>
        <v>24</v>
      </c>
      <c r="J2691" s="28">
        <f>FACT_ORDERS[[#This Row],[ProductPrice]]*FACT_ORDERS[[#This Row],[Quantity]]</f>
        <v>456</v>
      </c>
      <c r="K2691" s="12" t="str">
        <f>VLOOKUP(C:C,DIM_CUSTOMERS!A:G,7,FALSE)</f>
        <v>China</v>
      </c>
      <c r="L2691" s="30" cm="1">
        <f t="array" ref="L2691">_xlfn.IFS(
    AND(FACT_ORDERS[[#This Row],[DeliveryMehtod]]="shippment",FACT_ORDERS[[#This Row],[TotalAmount]]&gt;=200), 0,
    AND(FACT_ORDERS[[#This Row],[DeliveryMehtod]]="pickup"), 15,
    AND(FACT_ORDERS[[#This Row],[DeliveryMehtod]]="shippment",FACT_ORDERS[[#This Row],[TotalAmount]]&lt;200), 35
)</f>
        <v>15</v>
      </c>
      <c r="M2691" s="12" t="str" cm="1">
        <f t="array" ref="M2691">_xlfn.IFS(
    SUMIFS(FACT_ORDERS[TotalAmount], FACT_ORDERS[WD_CUSTOMERS],FACT_ORDERS[[#This Row],[WD_CUSTOMERS]])&gt;=15000, "VIP",
    SUMIFS(FACT_ORDERS[TotalAmount], FACT_ORDERS[WD_CUSTOMERS],FACT_ORDERS[[#This Row],[WD_CUSTOMERS]])&gt;=8000, "Premium",
    TRUE, "Regular"
)</f>
        <v>Premium</v>
      </c>
      <c r="N2691" s="32" cm="1">
        <f t="array" ref="N2691">_xlfn.IFS(
   FACT_ORDERS[[#This Row],[TypeOfClient]]="VIP", 0.2,
   FACT_ORDERS[[#This Row],[TypeOfClient]]="Premium", 0.1,
   TRUE, 0
)</f>
        <v>0.1</v>
      </c>
      <c r="O2691" s="31" cm="1">
        <f t="array" ref="O2691">_xlfn.IFS(
   FACT_ORDERS[[#This Row],[TotalAmount]]&gt;1500, 0.15,
   FACT_ORDERS[[#This Row],[TotalAmount]]&gt;1000, 0.1,
   FACT_ORDERS[[#This Row],[TotalAmount]]&gt;500, 0.05,
   TRUE, 0
)</f>
        <v>0</v>
      </c>
      <c r="P2691" s="28">
        <f xml:space="preserve"> FACT_ORDERS[[#This Row],[TotalAmount]] * (1 - (FACT_ORDERS[[#This Row],[ClientDiscount]] + FACT_ORDERS[[#This Row],[OrderDiscount]]) )</f>
        <v>410.40000000000003</v>
      </c>
      <c r="Q2691" s="28">
        <f>FACT_ORDERS[[#This Row],[TotalAmountWithDiscount]]+FACT_ORDERS[[#This Row],[DeliveryCost]]</f>
        <v>425.40000000000003</v>
      </c>
      <c r="R2691" s="35">
        <v>45554</v>
      </c>
      <c r="S2691" s="35" t="str">
        <f>IF(NETWORKDAYS(FACT_ORDERS[[#This Row],[Order-Date]], FACT_ORDERS[[#This Row],[ArrivalDate ]]) &gt; 10, "Late", "On Time")</f>
        <v>Late</v>
      </c>
    </row>
    <row r="2692" spans="1:19" x14ac:dyDescent="0.3">
      <c r="A2692" s="12">
        <v>7690</v>
      </c>
      <c r="B2692" s="12">
        <v>213</v>
      </c>
      <c r="C2692" s="12">
        <v>10599</v>
      </c>
      <c r="D2692" s="12">
        <v>2691</v>
      </c>
      <c r="E2692" s="12" t="s">
        <v>243</v>
      </c>
      <c r="F2692" s="13">
        <v>45536</v>
      </c>
      <c r="G2692" s="26" t="s">
        <v>13124</v>
      </c>
      <c r="H2692" s="12">
        <v>51</v>
      </c>
      <c r="I2692" s="28">
        <f>VLOOKUP(B:B,DIM_PRODUCTS!A:F,5,FALSE)</f>
        <v>45</v>
      </c>
      <c r="J2692" s="28">
        <f>FACT_ORDERS[[#This Row],[ProductPrice]]*FACT_ORDERS[[#This Row],[Quantity]]</f>
        <v>2295</v>
      </c>
      <c r="K2692" s="12" t="str">
        <f>VLOOKUP(C:C,DIM_CUSTOMERS!A:G,7,FALSE)</f>
        <v>China</v>
      </c>
      <c r="L2692" s="30" cm="1">
        <f t="array" ref="L2692">_xlfn.IFS(
    AND(FACT_ORDERS[[#This Row],[DeliveryMehtod]]="shippment",FACT_ORDERS[[#This Row],[TotalAmount]]&gt;=200), 0,
    AND(FACT_ORDERS[[#This Row],[DeliveryMehtod]]="pickup"), 15,
    AND(FACT_ORDERS[[#This Row],[DeliveryMehtod]]="shippment",FACT_ORDERS[[#This Row],[TotalAmount]]&lt;200), 35
)</f>
        <v>15</v>
      </c>
      <c r="M2692" s="12" t="str" cm="1">
        <f t="array" ref="M2692">_xlfn.IFS(
    SUMIFS(FACT_ORDERS[TotalAmount], FACT_ORDERS[WD_CUSTOMERS],FACT_ORDERS[[#This Row],[WD_CUSTOMERS]])&gt;=15000, "VIP",
    SUMIFS(FACT_ORDERS[TotalAmount], FACT_ORDERS[WD_CUSTOMERS],FACT_ORDERS[[#This Row],[WD_CUSTOMERS]])&gt;=8000, "Premium",
    TRUE, "Regular"
)</f>
        <v>Premium</v>
      </c>
      <c r="N2692" s="32" cm="1">
        <f t="array" ref="N2692">_xlfn.IFS(
   FACT_ORDERS[[#This Row],[TypeOfClient]]="VIP", 0.2,
   FACT_ORDERS[[#This Row],[TypeOfClient]]="Premium", 0.1,
   TRUE, 0
)</f>
        <v>0.1</v>
      </c>
      <c r="O2692" s="31" cm="1">
        <f t="array" ref="O2692">_xlfn.IFS(
   FACT_ORDERS[[#This Row],[TotalAmount]]&gt;1500, 0.15,
   FACT_ORDERS[[#This Row],[TotalAmount]]&gt;1000, 0.1,
   FACT_ORDERS[[#This Row],[TotalAmount]]&gt;500, 0.05,
   TRUE, 0
)</f>
        <v>0.15</v>
      </c>
      <c r="P2692" s="28">
        <f xml:space="preserve"> FACT_ORDERS[[#This Row],[TotalAmount]] * (1 - (FACT_ORDERS[[#This Row],[ClientDiscount]] + FACT_ORDERS[[#This Row],[OrderDiscount]]) )</f>
        <v>1721.25</v>
      </c>
      <c r="Q2692" s="28">
        <f>FACT_ORDERS[[#This Row],[TotalAmountWithDiscount]]+FACT_ORDERS[[#This Row],[DeliveryCost]]</f>
        <v>1736.25</v>
      </c>
      <c r="R2692" s="35">
        <v>45545</v>
      </c>
      <c r="S2692" s="35" t="str">
        <f>IF(NETWORKDAYS(FACT_ORDERS[[#This Row],[Order-Date]], FACT_ORDERS[[#This Row],[ArrivalDate ]]) &gt; 10, "Late", "On Time")</f>
        <v>On Time</v>
      </c>
    </row>
    <row r="2693" spans="1:19" x14ac:dyDescent="0.3">
      <c r="A2693" s="12">
        <v>7691</v>
      </c>
      <c r="B2693" s="12">
        <v>229</v>
      </c>
      <c r="C2693" s="12">
        <v>10599</v>
      </c>
      <c r="D2693" s="12">
        <v>2692</v>
      </c>
      <c r="E2693" s="12" t="s">
        <v>244</v>
      </c>
      <c r="F2693" s="13">
        <v>45558</v>
      </c>
      <c r="G2693" s="26" t="s">
        <v>13125</v>
      </c>
      <c r="H2693" s="12">
        <v>27</v>
      </c>
      <c r="I2693" s="28">
        <f>VLOOKUP(B:B,DIM_PRODUCTS!A:F,5,FALSE)</f>
        <v>24</v>
      </c>
      <c r="J2693" s="28">
        <f>FACT_ORDERS[[#This Row],[ProductPrice]]*FACT_ORDERS[[#This Row],[Quantity]]</f>
        <v>648</v>
      </c>
      <c r="K2693" s="12" t="str">
        <f>VLOOKUP(C:C,DIM_CUSTOMERS!A:G,7,FALSE)</f>
        <v>China</v>
      </c>
      <c r="L2693" s="30" cm="1">
        <f t="array" ref="L2693">_xlfn.IFS(
    AND(FACT_ORDERS[[#This Row],[DeliveryMehtod]]="shippment",FACT_ORDERS[[#This Row],[TotalAmount]]&gt;=200), 0,
    AND(FACT_ORDERS[[#This Row],[DeliveryMehtod]]="pickup"), 15,
    AND(FACT_ORDERS[[#This Row],[DeliveryMehtod]]="shippment",FACT_ORDERS[[#This Row],[TotalAmount]]&lt;200), 35
)</f>
        <v>0</v>
      </c>
      <c r="M2693" s="12" t="str" cm="1">
        <f t="array" ref="M2693">_xlfn.IFS(
    SUMIFS(FACT_ORDERS[TotalAmount], FACT_ORDERS[WD_CUSTOMERS],FACT_ORDERS[[#This Row],[WD_CUSTOMERS]])&gt;=15000, "VIP",
    SUMIFS(FACT_ORDERS[TotalAmount], FACT_ORDERS[WD_CUSTOMERS],FACT_ORDERS[[#This Row],[WD_CUSTOMERS]])&gt;=8000, "Premium",
    TRUE, "Regular"
)</f>
        <v>Premium</v>
      </c>
      <c r="N2693" s="32" cm="1">
        <f t="array" ref="N2693">_xlfn.IFS(
   FACT_ORDERS[[#This Row],[TypeOfClient]]="VIP", 0.2,
   FACT_ORDERS[[#This Row],[TypeOfClient]]="Premium", 0.1,
   TRUE, 0
)</f>
        <v>0.1</v>
      </c>
      <c r="O2693" s="31" cm="1">
        <f t="array" ref="O2693">_xlfn.IFS(
   FACT_ORDERS[[#This Row],[TotalAmount]]&gt;1500, 0.15,
   FACT_ORDERS[[#This Row],[TotalAmount]]&gt;1000, 0.1,
   FACT_ORDERS[[#This Row],[TotalAmount]]&gt;500, 0.05,
   TRUE, 0
)</f>
        <v>0.05</v>
      </c>
      <c r="P2693" s="28">
        <f xml:space="preserve"> FACT_ORDERS[[#This Row],[TotalAmount]] * (1 - (FACT_ORDERS[[#This Row],[ClientDiscount]] + FACT_ORDERS[[#This Row],[OrderDiscount]]) )</f>
        <v>550.79999999999995</v>
      </c>
      <c r="Q2693" s="28">
        <f>FACT_ORDERS[[#This Row],[TotalAmountWithDiscount]]+FACT_ORDERS[[#This Row],[DeliveryCost]]</f>
        <v>550.79999999999995</v>
      </c>
      <c r="R2693" s="35">
        <v>45568</v>
      </c>
      <c r="S2693" s="35" t="str">
        <f>IF(NETWORKDAYS(FACT_ORDERS[[#This Row],[Order-Date]], FACT_ORDERS[[#This Row],[ArrivalDate ]]) &gt; 10, "Late", "On Time")</f>
        <v>On Time</v>
      </c>
    </row>
    <row r="2694" spans="1:19" x14ac:dyDescent="0.3">
      <c r="A2694" s="12">
        <v>7692</v>
      </c>
      <c r="B2694" s="12">
        <v>213</v>
      </c>
      <c r="C2694" s="12">
        <v>10599</v>
      </c>
      <c r="D2694" s="12">
        <v>2693</v>
      </c>
      <c r="E2694" s="12" t="s">
        <v>243</v>
      </c>
      <c r="F2694" s="13">
        <v>45558</v>
      </c>
      <c r="G2694" s="26" t="s">
        <v>13126</v>
      </c>
      <c r="H2694" s="12">
        <v>47</v>
      </c>
      <c r="I2694" s="28">
        <f>VLOOKUP(B:B,DIM_PRODUCTS!A:F,5,FALSE)</f>
        <v>45</v>
      </c>
      <c r="J2694" s="28">
        <f>FACT_ORDERS[[#This Row],[ProductPrice]]*FACT_ORDERS[[#This Row],[Quantity]]</f>
        <v>2115</v>
      </c>
      <c r="K2694" s="12" t="str">
        <f>VLOOKUP(C:C,DIM_CUSTOMERS!A:G,7,FALSE)</f>
        <v>China</v>
      </c>
      <c r="L2694" s="30" cm="1">
        <f t="array" ref="L2694">_xlfn.IFS(
    AND(FACT_ORDERS[[#This Row],[DeliveryMehtod]]="shippment",FACT_ORDERS[[#This Row],[TotalAmount]]&gt;=200), 0,
    AND(FACT_ORDERS[[#This Row],[DeliveryMehtod]]="pickup"), 15,
    AND(FACT_ORDERS[[#This Row],[DeliveryMehtod]]="shippment",FACT_ORDERS[[#This Row],[TotalAmount]]&lt;200), 35
)</f>
        <v>15</v>
      </c>
      <c r="M2694" s="12" t="str" cm="1">
        <f t="array" ref="M2694">_xlfn.IFS(
    SUMIFS(FACT_ORDERS[TotalAmount], FACT_ORDERS[WD_CUSTOMERS],FACT_ORDERS[[#This Row],[WD_CUSTOMERS]])&gt;=15000, "VIP",
    SUMIFS(FACT_ORDERS[TotalAmount], FACT_ORDERS[WD_CUSTOMERS],FACT_ORDERS[[#This Row],[WD_CUSTOMERS]])&gt;=8000, "Premium",
    TRUE, "Regular"
)</f>
        <v>Premium</v>
      </c>
      <c r="N2694" s="32" cm="1">
        <f t="array" ref="N2694">_xlfn.IFS(
   FACT_ORDERS[[#This Row],[TypeOfClient]]="VIP", 0.2,
   FACT_ORDERS[[#This Row],[TypeOfClient]]="Premium", 0.1,
   TRUE, 0
)</f>
        <v>0.1</v>
      </c>
      <c r="O2694" s="31" cm="1">
        <f t="array" ref="O2694">_xlfn.IFS(
   FACT_ORDERS[[#This Row],[TotalAmount]]&gt;1500, 0.15,
   FACT_ORDERS[[#This Row],[TotalAmount]]&gt;1000, 0.1,
   FACT_ORDERS[[#This Row],[TotalAmount]]&gt;500, 0.05,
   TRUE, 0
)</f>
        <v>0.15</v>
      </c>
      <c r="P2694" s="28">
        <f xml:space="preserve"> FACT_ORDERS[[#This Row],[TotalAmount]] * (1 - (FACT_ORDERS[[#This Row],[ClientDiscount]] + FACT_ORDERS[[#This Row],[OrderDiscount]]) )</f>
        <v>1586.25</v>
      </c>
      <c r="Q2694" s="28">
        <f>FACT_ORDERS[[#This Row],[TotalAmountWithDiscount]]+FACT_ORDERS[[#This Row],[DeliveryCost]]</f>
        <v>1601.25</v>
      </c>
      <c r="R2694" s="35">
        <v>45568</v>
      </c>
      <c r="S2694" s="35" t="str">
        <f>IF(NETWORKDAYS(FACT_ORDERS[[#This Row],[Order-Date]], FACT_ORDERS[[#This Row],[ArrivalDate ]]) &gt; 10, "Late", "On Time")</f>
        <v>On Time</v>
      </c>
    </row>
    <row r="2695" spans="1:19" x14ac:dyDescent="0.3">
      <c r="A2695" s="12">
        <v>7693</v>
      </c>
      <c r="B2695" s="12">
        <v>242</v>
      </c>
      <c r="C2695" s="12">
        <v>10868</v>
      </c>
      <c r="D2695" s="12">
        <v>2694</v>
      </c>
      <c r="E2695" s="12" t="s">
        <v>244</v>
      </c>
      <c r="F2695" s="13">
        <v>45522</v>
      </c>
      <c r="G2695" s="26" t="s">
        <v>13127</v>
      </c>
      <c r="H2695" s="12">
        <v>23</v>
      </c>
      <c r="I2695" s="28">
        <f>VLOOKUP(B:B,DIM_PRODUCTS!A:F,5,FALSE)</f>
        <v>11</v>
      </c>
      <c r="J2695" s="28">
        <f>FACT_ORDERS[[#This Row],[ProductPrice]]*FACT_ORDERS[[#This Row],[Quantity]]</f>
        <v>253</v>
      </c>
      <c r="K2695" s="12" t="str">
        <f>VLOOKUP(C:C,DIM_CUSTOMERS!A:G,7,FALSE)</f>
        <v>France</v>
      </c>
      <c r="L2695" s="30" cm="1">
        <f t="array" ref="L2695">_xlfn.IFS(
    AND(FACT_ORDERS[[#This Row],[DeliveryMehtod]]="shippment",FACT_ORDERS[[#This Row],[TotalAmount]]&gt;=200), 0,
    AND(FACT_ORDERS[[#This Row],[DeliveryMehtod]]="pickup"), 15,
    AND(FACT_ORDERS[[#This Row],[DeliveryMehtod]]="shippment",FACT_ORDERS[[#This Row],[TotalAmount]]&lt;200), 35
)</f>
        <v>0</v>
      </c>
      <c r="M2695" s="12" t="str" cm="1">
        <f t="array" ref="M2695">_xlfn.IFS(
    SUMIFS(FACT_ORDERS[TotalAmount], FACT_ORDERS[WD_CUSTOMERS],FACT_ORDERS[[#This Row],[WD_CUSTOMERS]])&gt;=15000, "VIP",
    SUMIFS(FACT_ORDERS[TotalAmount], FACT_ORDERS[WD_CUSTOMERS],FACT_ORDERS[[#This Row],[WD_CUSTOMERS]])&gt;=8000, "Premium",
    TRUE, "Regular"
)</f>
        <v>Premium</v>
      </c>
      <c r="N2695" s="32" cm="1">
        <f t="array" ref="N2695">_xlfn.IFS(
   FACT_ORDERS[[#This Row],[TypeOfClient]]="VIP", 0.2,
   FACT_ORDERS[[#This Row],[TypeOfClient]]="Premium", 0.1,
   TRUE, 0
)</f>
        <v>0.1</v>
      </c>
      <c r="O2695" s="31" cm="1">
        <f t="array" ref="O2695">_xlfn.IFS(
   FACT_ORDERS[[#This Row],[TotalAmount]]&gt;1500, 0.15,
   FACT_ORDERS[[#This Row],[TotalAmount]]&gt;1000, 0.1,
   FACT_ORDERS[[#This Row],[TotalAmount]]&gt;500, 0.05,
   TRUE, 0
)</f>
        <v>0</v>
      </c>
      <c r="P2695" s="28">
        <f xml:space="preserve"> FACT_ORDERS[[#This Row],[TotalAmount]] * (1 - (FACT_ORDERS[[#This Row],[ClientDiscount]] + FACT_ORDERS[[#This Row],[OrderDiscount]]) )</f>
        <v>227.70000000000002</v>
      </c>
      <c r="Q2695" s="28">
        <f>FACT_ORDERS[[#This Row],[TotalAmountWithDiscount]]+FACT_ORDERS[[#This Row],[DeliveryCost]]</f>
        <v>227.70000000000002</v>
      </c>
      <c r="R2695" s="35">
        <v>45531</v>
      </c>
      <c r="S2695" s="35" t="str">
        <f>IF(NETWORKDAYS(FACT_ORDERS[[#This Row],[Order-Date]], FACT_ORDERS[[#This Row],[ArrivalDate ]]) &gt; 10, "Late", "On Time")</f>
        <v>On Time</v>
      </c>
    </row>
    <row r="2696" spans="1:19" x14ac:dyDescent="0.3">
      <c r="A2696" s="12">
        <v>7694</v>
      </c>
      <c r="B2696" s="12">
        <v>229</v>
      </c>
      <c r="C2696" s="12">
        <v>10868</v>
      </c>
      <c r="D2696" s="12">
        <v>2695</v>
      </c>
      <c r="E2696" s="12" t="s">
        <v>244</v>
      </c>
      <c r="F2696" s="13">
        <v>45522</v>
      </c>
      <c r="G2696" s="26" t="s">
        <v>13128</v>
      </c>
      <c r="H2696" s="12">
        <v>25</v>
      </c>
      <c r="I2696" s="28">
        <f>VLOOKUP(B:B,DIM_PRODUCTS!A:F,5,FALSE)</f>
        <v>24</v>
      </c>
      <c r="J2696" s="28">
        <f>FACT_ORDERS[[#This Row],[ProductPrice]]*FACT_ORDERS[[#This Row],[Quantity]]</f>
        <v>600</v>
      </c>
      <c r="K2696" s="12" t="str">
        <f>VLOOKUP(C:C,DIM_CUSTOMERS!A:G,7,FALSE)</f>
        <v>France</v>
      </c>
      <c r="L2696" s="30" cm="1">
        <f t="array" ref="L2696">_xlfn.IFS(
    AND(FACT_ORDERS[[#This Row],[DeliveryMehtod]]="shippment",FACT_ORDERS[[#This Row],[TotalAmount]]&gt;=200), 0,
    AND(FACT_ORDERS[[#This Row],[DeliveryMehtod]]="pickup"), 15,
    AND(FACT_ORDERS[[#This Row],[DeliveryMehtod]]="shippment",FACT_ORDERS[[#This Row],[TotalAmount]]&lt;200), 35
)</f>
        <v>0</v>
      </c>
      <c r="M2696" s="12" t="str" cm="1">
        <f t="array" ref="M2696">_xlfn.IFS(
    SUMIFS(FACT_ORDERS[TotalAmount], FACT_ORDERS[WD_CUSTOMERS],FACT_ORDERS[[#This Row],[WD_CUSTOMERS]])&gt;=15000, "VIP",
    SUMIFS(FACT_ORDERS[TotalAmount], FACT_ORDERS[WD_CUSTOMERS],FACT_ORDERS[[#This Row],[WD_CUSTOMERS]])&gt;=8000, "Premium",
    TRUE, "Regular"
)</f>
        <v>Premium</v>
      </c>
      <c r="N2696" s="32" cm="1">
        <f t="array" ref="N2696">_xlfn.IFS(
   FACT_ORDERS[[#This Row],[TypeOfClient]]="VIP", 0.2,
   FACT_ORDERS[[#This Row],[TypeOfClient]]="Premium", 0.1,
   TRUE, 0
)</f>
        <v>0.1</v>
      </c>
      <c r="O2696" s="31" cm="1">
        <f t="array" ref="O2696">_xlfn.IFS(
   FACT_ORDERS[[#This Row],[TotalAmount]]&gt;1500, 0.15,
   FACT_ORDERS[[#This Row],[TotalAmount]]&gt;1000, 0.1,
   FACT_ORDERS[[#This Row],[TotalAmount]]&gt;500, 0.05,
   TRUE, 0
)</f>
        <v>0.05</v>
      </c>
      <c r="P2696" s="28">
        <f xml:space="preserve"> FACT_ORDERS[[#This Row],[TotalAmount]] * (1 - (FACT_ORDERS[[#This Row],[ClientDiscount]] + FACT_ORDERS[[#This Row],[OrderDiscount]]) )</f>
        <v>510</v>
      </c>
      <c r="Q2696" s="28">
        <f>FACT_ORDERS[[#This Row],[TotalAmountWithDiscount]]+FACT_ORDERS[[#This Row],[DeliveryCost]]</f>
        <v>510</v>
      </c>
      <c r="R2696" s="35">
        <v>45531</v>
      </c>
      <c r="S2696" s="35" t="str">
        <f>IF(NETWORKDAYS(FACT_ORDERS[[#This Row],[Order-Date]], FACT_ORDERS[[#This Row],[ArrivalDate ]]) &gt; 10, "Late", "On Time")</f>
        <v>On Time</v>
      </c>
    </row>
    <row r="2697" spans="1:19" x14ac:dyDescent="0.3">
      <c r="A2697" s="12">
        <v>7695</v>
      </c>
      <c r="B2697" s="12">
        <v>268</v>
      </c>
      <c r="C2697" s="12">
        <v>10868</v>
      </c>
      <c r="D2697" s="12">
        <v>2696</v>
      </c>
      <c r="E2697" s="12" t="s">
        <v>243</v>
      </c>
      <c r="F2697" s="13">
        <v>45522</v>
      </c>
      <c r="G2697" s="26" t="s">
        <v>13129</v>
      </c>
      <c r="H2697" s="12">
        <v>45</v>
      </c>
      <c r="I2697" s="28">
        <f>VLOOKUP(B:B,DIM_PRODUCTS!A:F,5,FALSE)</f>
        <v>29</v>
      </c>
      <c r="J2697" s="28">
        <f>FACT_ORDERS[[#This Row],[ProductPrice]]*FACT_ORDERS[[#This Row],[Quantity]]</f>
        <v>1305</v>
      </c>
      <c r="K2697" s="12" t="str">
        <f>VLOOKUP(C:C,DIM_CUSTOMERS!A:G,7,FALSE)</f>
        <v>France</v>
      </c>
      <c r="L2697" s="30" cm="1">
        <f t="array" ref="L2697">_xlfn.IFS(
    AND(FACT_ORDERS[[#This Row],[DeliveryMehtod]]="shippment",FACT_ORDERS[[#This Row],[TotalAmount]]&gt;=200), 0,
    AND(FACT_ORDERS[[#This Row],[DeliveryMehtod]]="pickup"), 15,
    AND(FACT_ORDERS[[#This Row],[DeliveryMehtod]]="shippment",FACT_ORDERS[[#This Row],[TotalAmount]]&lt;200), 35
)</f>
        <v>15</v>
      </c>
      <c r="M2697" s="12" t="str" cm="1">
        <f t="array" ref="M2697">_xlfn.IFS(
    SUMIFS(FACT_ORDERS[TotalAmount], FACT_ORDERS[WD_CUSTOMERS],FACT_ORDERS[[#This Row],[WD_CUSTOMERS]])&gt;=15000, "VIP",
    SUMIFS(FACT_ORDERS[TotalAmount], FACT_ORDERS[WD_CUSTOMERS],FACT_ORDERS[[#This Row],[WD_CUSTOMERS]])&gt;=8000, "Premium",
    TRUE, "Regular"
)</f>
        <v>Premium</v>
      </c>
      <c r="N2697" s="32" cm="1">
        <f t="array" ref="N2697">_xlfn.IFS(
   FACT_ORDERS[[#This Row],[TypeOfClient]]="VIP", 0.2,
   FACT_ORDERS[[#This Row],[TypeOfClient]]="Premium", 0.1,
   TRUE, 0
)</f>
        <v>0.1</v>
      </c>
      <c r="O2697" s="31" cm="1">
        <f t="array" ref="O2697">_xlfn.IFS(
   FACT_ORDERS[[#This Row],[TotalAmount]]&gt;1500, 0.15,
   FACT_ORDERS[[#This Row],[TotalAmount]]&gt;1000, 0.1,
   FACT_ORDERS[[#This Row],[TotalAmount]]&gt;500, 0.05,
   TRUE, 0
)</f>
        <v>0.1</v>
      </c>
      <c r="P2697" s="28">
        <f xml:space="preserve"> FACT_ORDERS[[#This Row],[TotalAmount]] * (1 - (FACT_ORDERS[[#This Row],[ClientDiscount]] + FACT_ORDERS[[#This Row],[OrderDiscount]]) )</f>
        <v>1044</v>
      </c>
      <c r="Q2697" s="28">
        <f>FACT_ORDERS[[#This Row],[TotalAmountWithDiscount]]+FACT_ORDERS[[#This Row],[DeliveryCost]]</f>
        <v>1059</v>
      </c>
      <c r="R2697" s="35">
        <v>45531</v>
      </c>
      <c r="S2697" s="35" t="str">
        <f>IF(NETWORKDAYS(FACT_ORDERS[[#This Row],[Order-Date]], FACT_ORDERS[[#This Row],[ArrivalDate ]]) &gt; 10, "Late", "On Time")</f>
        <v>On Time</v>
      </c>
    </row>
    <row r="2698" spans="1:19" x14ac:dyDescent="0.3">
      <c r="A2698" s="12">
        <v>7696</v>
      </c>
      <c r="B2698" s="12">
        <v>229</v>
      </c>
      <c r="C2698" s="12">
        <v>10868</v>
      </c>
      <c r="D2698" s="12">
        <v>2697</v>
      </c>
      <c r="E2698" s="12" t="s">
        <v>243</v>
      </c>
      <c r="F2698" s="13">
        <v>45542</v>
      </c>
      <c r="G2698" s="26" t="s">
        <v>13130</v>
      </c>
      <c r="H2698" s="12">
        <v>23</v>
      </c>
      <c r="I2698" s="28">
        <f>VLOOKUP(B:B,DIM_PRODUCTS!A:F,5,FALSE)</f>
        <v>24</v>
      </c>
      <c r="J2698" s="28">
        <f>FACT_ORDERS[[#This Row],[ProductPrice]]*FACT_ORDERS[[#This Row],[Quantity]]</f>
        <v>552</v>
      </c>
      <c r="K2698" s="12" t="str">
        <f>VLOOKUP(C:C,DIM_CUSTOMERS!A:G,7,FALSE)</f>
        <v>France</v>
      </c>
      <c r="L2698" s="30" cm="1">
        <f t="array" ref="L2698">_xlfn.IFS(
    AND(FACT_ORDERS[[#This Row],[DeliveryMehtod]]="shippment",FACT_ORDERS[[#This Row],[TotalAmount]]&gt;=200), 0,
    AND(FACT_ORDERS[[#This Row],[DeliveryMehtod]]="pickup"), 15,
    AND(FACT_ORDERS[[#This Row],[DeliveryMehtod]]="shippment",FACT_ORDERS[[#This Row],[TotalAmount]]&lt;200), 35
)</f>
        <v>15</v>
      </c>
      <c r="M2698" s="12" t="str" cm="1">
        <f t="array" ref="M2698">_xlfn.IFS(
    SUMIFS(FACT_ORDERS[TotalAmount], FACT_ORDERS[WD_CUSTOMERS],FACT_ORDERS[[#This Row],[WD_CUSTOMERS]])&gt;=15000, "VIP",
    SUMIFS(FACT_ORDERS[TotalAmount], FACT_ORDERS[WD_CUSTOMERS],FACT_ORDERS[[#This Row],[WD_CUSTOMERS]])&gt;=8000, "Premium",
    TRUE, "Regular"
)</f>
        <v>Premium</v>
      </c>
      <c r="N2698" s="32" cm="1">
        <f t="array" ref="N2698">_xlfn.IFS(
   FACT_ORDERS[[#This Row],[TypeOfClient]]="VIP", 0.2,
   FACT_ORDERS[[#This Row],[TypeOfClient]]="Premium", 0.1,
   TRUE, 0
)</f>
        <v>0.1</v>
      </c>
      <c r="O2698" s="31" cm="1">
        <f t="array" ref="O2698">_xlfn.IFS(
   FACT_ORDERS[[#This Row],[TotalAmount]]&gt;1500, 0.15,
   FACT_ORDERS[[#This Row],[TotalAmount]]&gt;1000, 0.1,
   FACT_ORDERS[[#This Row],[TotalAmount]]&gt;500, 0.05,
   TRUE, 0
)</f>
        <v>0.05</v>
      </c>
      <c r="P2698" s="28">
        <f xml:space="preserve"> FACT_ORDERS[[#This Row],[TotalAmount]] * (1 - (FACT_ORDERS[[#This Row],[ClientDiscount]] + FACT_ORDERS[[#This Row],[OrderDiscount]]) )</f>
        <v>469.2</v>
      </c>
      <c r="Q2698" s="28">
        <f>FACT_ORDERS[[#This Row],[TotalAmountWithDiscount]]+FACT_ORDERS[[#This Row],[DeliveryCost]]</f>
        <v>484.2</v>
      </c>
      <c r="R2698" s="35">
        <v>45551</v>
      </c>
      <c r="S2698" s="35" t="str">
        <f>IF(NETWORKDAYS(FACT_ORDERS[[#This Row],[Order-Date]], FACT_ORDERS[[#This Row],[ArrivalDate ]]) &gt; 10, "Late", "On Time")</f>
        <v>On Time</v>
      </c>
    </row>
    <row r="2699" spans="1:19" x14ac:dyDescent="0.3">
      <c r="A2699" s="12">
        <v>7697</v>
      </c>
      <c r="B2699" s="12">
        <v>268</v>
      </c>
      <c r="C2699" s="12">
        <v>10868</v>
      </c>
      <c r="D2699" s="12">
        <v>2698</v>
      </c>
      <c r="E2699" s="12" t="s">
        <v>244</v>
      </c>
      <c r="F2699" s="13">
        <v>45542</v>
      </c>
      <c r="G2699" s="26" t="s">
        <v>13131</v>
      </c>
      <c r="H2699" s="12">
        <v>46</v>
      </c>
      <c r="I2699" s="28">
        <f>VLOOKUP(B:B,DIM_PRODUCTS!A:F,5,FALSE)</f>
        <v>29</v>
      </c>
      <c r="J2699" s="28">
        <f>FACT_ORDERS[[#This Row],[ProductPrice]]*FACT_ORDERS[[#This Row],[Quantity]]</f>
        <v>1334</v>
      </c>
      <c r="K2699" s="12" t="str">
        <f>VLOOKUP(C:C,DIM_CUSTOMERS!A:G,7,FALSE)</f>
        <v>France</v>
      </c>
      <c r="L2699" s="30" cm="1">
        <f t="array" ref="L2699">_xlfn.IFS(
    AND(FACT_ORDERS[[#This Row],[DeliveryMehtod]]="shippment",FACT_ORDERS[[#This Row],[TotalAmount]]&gt;=200), 0,
    AND(FACT_ORDERS[[#This Row],[DeliveryMehtod]]="pickup"), 15,
    AND(FACT_ORDERS[[#This Row],[DeliveryMehtod]]="shippment",FACT_ORDERS[[#This Row],[TotalAmount]]&lt;200), 35
)</f>
        <v>0</v>
      </c>
      <c r="M2699" s="12" t="str" cm="1">
        <f t="array" ref="M2699">_xlfn.IFS(
    SUMIFS(FACT_ORDERS[TotalAmount], FACT_ORDERS[WD_CUSTOMERS],FACT_ORDERS[[#This Row],[WD_CUSTOMERS]])&gt;=15000, "VIP",
    SUMIFS(FACT_ORDERS[TotalAmount], FACT_ORDERS[WD_CUSTOMERS],FACT_ORDERS[[#This Row],[WD_CUSTOMERS]])&gt;=8000, "Premium",
    TRUE, "Regular"
)</f>
        <v>Premium</v>
      </c>
      <c r="N2699" s="32" cm="1">
        <f t="array" ref="N2699">_xlfn.IFS(
   FACT_ORDERS[[#This Row],[TypeOfClient]]="VIP", 0.2,
   FACT_ORDERS[[#This Row],[TypeOfClient]]="Premium", 0.1,
   TRUE, 0
)</f>
        <v>0.1</v>
      </c>
      <c r="O2699" s="31" cm="1">
        <f t="array" ref="O2699">_xlfn.IFS(
   FACT_ORDERS[[#This Row],[TotalAmount]]&gt;1500, 0.15,
   FACT_ORDERS[[#This Row],[TotalAmount]]&gt;1000, 0.1,
   FACT_ORDERS[[#This Row],[TotalAmount]]&gt;500, 0.05,
   TRUE, 0
)</f>
        <v>0.1</v>
      </c>
      <c r="P2699" s="28">
        <f xml:space="preserve"> FACT_ORDERS[[#This Row],[TotalAmount]] * (1 - (FACT_ORDERS[[#This Row],[ClientDiscount]] + FACT_ORDERS[[#This Row],[OrderDiscount]]) )</f>
        <v>1067.2</v>
      </c>
      <c r="Q2699" s="28">
        <f>FACT_ORDERS[[#This Row],[TotalAmountWithDiscount]]+FACT_ORDERS[[#This Row],[DeliveryCost]]</f>
        <v>1067.2</v>
      </c>
      <c r="R2699" s="35">
        <v>45552</v>
      </c>
      <c r="S2699" s="35" t="str">
        <f>IF(NETWORKDAYS(FACT_ORDERS[[#This Row],[Order-Date]], FACT_ORDERS[[#This Row],[ArrivalDate ]]) &gt; 10, "Late", "On Time")</f>
        <v>On Time</v>
      </c>
    </row>
    <row r="2700" spans="1:19" x14ac:dyDescent="0.3">
      <c r="A2700" s="12">
        <v>7698</v>
      </c>
      <c r="B2700" s="12">
        <v>242</v>
      </c>
      <c r="C2700" s="12">
        <v>10868</v>
      </c>
      <c r="D2700" s="12">
        <v>2699</v>
      </c>
      <c r="E2700" s="12" t="s">
        <v>244</v>
      </c>
      <c r="F2700" s="13">
        <v>45407</v>
      </c>
      <c r="G2700" s="26" t="s">
        <v>13132</v>
      </c>
      <c r="H2700" s="12">
        <v>42</v>
      </c>
      <c r="I2700" s="28">
        <f>VLOOKUP(B:B,DIM_PRODUCTS!A:F,5,FALSE)</f>
        <v>11</v>
      </c>
      <c r="J2700" s="28">
        <f>FACT_ORDERS[[#This Row],[ProductPrice]]*FACT_ORDERS[[#This Row],[Quantity]]</f>
        <v>462</v>
      </c>
      <c r="K2700" s="12" t="str">
        <f>VLOOKUP(C:C,DIM_CUSTOMERS!A:G,7,FALSE)</f>
        <v>France</v>
      </c>
      <c r="L2700" s="30" cm="1">
        <f t="array" ref="L2700">_xlfn.IFS(
    AND(FACT_ORDERS[[#This Row],[DeliveryMehtod]]="shippment",FACT_ORDERS[[#This Row],[TotalAmount]]&gt;=200), 0,
    AND(FACT_ORDERS[[#This Row],[DeliveryMehtod]]="pickup"), 15,
    AND(FACT_ORDERS[[#This Row],[DeliveryMehtod]]="shippment",FACT_ORDERS[[#This Row],[TotalAmount]]&lt;200), 35
)</f>
        <v>0</v>
      </c>
      <c r="M2700" s="12" t="str" cm="1">
        <f t="array" ref="M2700">_xlfn.IFS(
    SUMIFS(FACT_ORDERS[TotalAmount], FACT_ORDERS[WD_CUSTOMERS],FACT_ORDERS[[#This Row],[WD_CUSTOMERS]])&gt;=15000, "VIP",
    SUMIFS(FACT_ORDERS[TotalAmount], FACT_ORDERS[WD_CUSTOMERS],FACT_ORDERS[[#This Row],[WD_CUSTOMERS]])&gt;=8000, "Premium",
    TRUE, "Regular"
)</f>
        <v>Premium</v>
      </c>
      <c r="N2700" s="32" cm="1">
        <f t="array" ref="N2700">_xlfn.IFS(
   FACT_ORDERS[[#This Row],[TypeOfClient]]="VIP", 0.2,
   FACT_ORDERS[[#This Row],[TypeOfClient]]="Premium", 0.1,
   TRUE, 0
)</f>
        <v>0.1</v>
      </c>
      <c r="O2700" s="31" cm="1">
        <f t="array" ref="O2700">_xlfn.IFS(
   FACT_ORDERS[[#This Row],[TotalAmount]]&gt;1500, 0.15,
   FACT_ORDERS[[#This Row],[TotalAmount]]&gt;1000, 0.1,
   FACT_ORDERS[[#This Row],[TotalAmount]]&gt;500, 0.05,
   TRUE, 0
)</f>
        <v>0</v>
      </c>
      <c r="P2700" s="28">
        <f xml:space="preserve"> FACT_ORDERS[[#This Row],[TotalAmount]] * (1 - (FACT_ORDERS[[#This Row],[ClientDiscount]] + FACT_ORDERS[[#This Row],[OrderDiscount]]) )</f>
        <v>415.8</v>
      </c>
      <c r="Q2700" s="28">
        <f>FACT_ORDERS[[#This Row],[TotalAmountWithDiscount]]+FACT_ORDERS[[#This Row],[DeliveryCost]]</f>
        <v>415.8</v>
      </c>
      <c r="R2700" s="35">
        <v>45417</v>
      </c>
      <c r="S2700" s="35" t="str">
        <f>IF(NETWORKDAYS(FACT_ORDERS[[#This Row],[Order-Date]], FACT_ORDERS[[#This Row],[ArrivalDate ]]) &gt; 10, "Late", "On Time")</f>
        <v>On Time</v>
      </c>
    </row>
    <row r="2701" spans="1:19" x14ac:dyDescent="0.3">
      <c r="A2701" s="12">
        <v>7699</v>
      </c>
      <c r="B2701" s="12">
        <v>229</v>
      </c>
      <c r="C2701" s="12">
        <v>10868</v>
      </c>
      <c r="D2701" s="12">
        <v>2700</v>
      </c>
      <c r="E2701" s="12" t="s">
        <v>244</v>
      </c>
      <c r="F2701" s="13">
        <v>45407</v>
      </c>
      <c r="G2701" s="26" t="s">
        <v>13133</v>
      </c>
      <c r="H2701" s="12">
        <v>19</v>
      </c>
      <c r="I2701" s="28">
        <f>VLOOKUP(B:B,DIM_PRODUCTS!A:F,5,FALSE)</f>
        <v>24</v>
      </c>
      <c r="J2701" s="28">
        <f>FACT_ORDERS[[#This Row],[ProductPrice]]*FACT_ORDERS[[#This Row],[Quantity]]</f>
        <v>456</v>
      </c>
      <c r="K2701" s="12" t="str">
        <f>VLOOKUP(C:C,DIM_CUSTOMERS!A:G,7,FALSE)</f>
        <v>France</v>
      </c>
      <c r="L2701" s="30" cm="1">
        <f t="array" ref="L2701">_xlfn.IFS(
    AND(FACT_ORDERS[[#This Row],[DeliveryMehtod]]="shippment",FACT_ORDERS[[#This Row],[TotalAmount]]&gt;=200), 0,
    AND(FACT_ORDERS[[#This Row],[DeliveryMehtod]]="pickup"), 15,
    AND(FACT_ORDERS[[#This Row],[DeliveryMehtod]]="shippment",FACT_ORDERS[[#This Row],[TotalAmount]]&lt;200), 35
)</f>
        <v>0</v>
      </c>
      <c r="M2701" s="12" t="str" cm="1">
        <f t="array" ref="M2701">_xlfn.IFS(
    SUMIFS(FACT_ORDERS[TotalAmount], FACT_ORDERS[WD_CUSTOMERS],FACT_ORDERS[[#This Row],[WD_CUSTOMERS]])&gt;=15000, "VIP",
    SUMIFS(FACT_ORDERS[TotalAmount], FACT_ORDERS[WD_CUSTOMERS],FACT_ORDERS[[#This Row],[WD_CUSTOMERS]])&gt;=8000, "Premium",
    TRUE, "Regular"
)</f>
        <v>Premium</v>
      </c>
      <c r="N2701" s="32" cm="1">
        <f t="array" ref="N2701">_xlfn.IFS(
   FACT_ORDERS[[#This Row],[TypeOfClient]]="VIP", 0.2,
   FACT_ORDERS[[#This Row],[TypeOfClient]]="Premium", 0.1,
   TRUE, 0
)</f>
        <v>0.1</v>
      </c>
      <c r="O2701" s="31" cm="1">
        <f t="array" ref="O2701">_xlfn.IFS(
   FACT_ORDERS[[#This Row],[TotalAmount]]&gt;1500, 0.15,
   FACT_ORDERS[[#This Row],[TotalAmount]]&gt;1000, 0.1,
   FACT_ORDERS[[#This Row],[TotalAmount]]&gt;500, 0.05,
   TRUE, 0
)</f>
        <v>0</v>
      </c>
      <c r="P2701" s="28">
        <f xml:space="preserve"> FACT_ORDERS[[#This Row],[TotalAmount]] * (1 - (FACT_ORDERS[[#This Row],[ClientDiscount]] + FACT_ORDERS[[#This Row],[OrderDiscount]]) )</f>
        <v>410.40000000000003</v>
      </c>
      <c r="Q2701" s="28">
        <f>FACT_ORDERS[[#This Row],[TotalAmountWithDiscount]]+FACT_ORDERS[[#This Row],[DeliveryCost]]</f>
        <v>410.40000000000003</v>
      </c>
      <c r="R2701" s="35">
        <v>45415</v>
      </c>
      <c r="S2701" s="35" t="str">
        <f>IF(NETWORKDAYS(FACT_ORDERS[[#This Row],[Order-Date]], FACT_ORDERS[[#This Row],[ArrivalDate ]]) &gt; 10, "Late", "On Time")</f>
        <v>On Time</v>
      </c>
    </row>
    <row r="2702" spans="1:19" x14ac:dyDescent="0.3">
      <c r="A2702" s="12">
        <v>7700</v>
      </c>
      <c r="B2702" s="12">
        <v>268</v>
      </c>
      <c r="C2702" s="12">
        <v>10868</v>
      </c>
      <c r="D2702" s="12">
        <v>2701</v>
      </c>
      <c r="E2702" s="12" t="s">
        <v>243</v>
      </c>
      <c r="F2702" s="13">
        <v>45407</v>
      </c>
      <c r="G2702" s="26" t="s">
        <v>13134</v>
      </c>
      <c r="H2702" s="12">
        <v>44</v>
      </c>
      <c r="I2702" s="28">
        <f>VLOOKUP(B:B,DIM_PRODUCTS!A:F,5,FALSE)</f>
        <v>29</v>
      </c>
      <c r="J2702" s="28">
        <f>FACT_ORDERS[[#This Row],[ProductPrice]]*FACT_ORDERS[[#This Row],[Quantity]]</f>
        <v>1276</v>
      </c>
      <c r="K2702" s="12" t="str">
        <f>VLOOKUP(C:C,DIM_CUSTOMERS!A:G,7,FALSE)</f>
        <v>France</v>
      </c>
      <c r="L2702" s="30" cm="1">
        <f t="array" ref="L2702">_xlfn.IFS(
    AND(FACT_ORDERS[[#This Row],[DeliveryMehtod]]="shippment",FACT_ORDERS[[#This Row],[TotalAmount]]&gt;=200), 0,
    AND(FACT_ORDERS[[#This Row],[DeliveryMehtod]]="pickup"), 15,
    AND(FACT_ORDERS[[#This Row],[DeliveryMehtod]]="shippment",FACT_ORDERS[[#This Row],[TotalAmount]]&lt;200), 35
)</f>
        <v>15</v>
      </c>
      <c r="M2702" s="12" t="str" cm="1">
        <f t="array" ref="M2702">_xlfn.IFS(
    SUMIFS(FACT_ORDERS[TotalAmount], FACT_ORDERS[WD_CUSTOMERS],FACT_ORDERS[[#This Row],[WD_CUSTOMERS]])&gt;=15000, "VIP",
    SUMIFS(FACT_ORDERS[TotalAmount], FACT_ORDERS[WD_CUSTOMERS],FACT_ORDERS[[#This Row],[WD_CUSTOMERS]])&gt;=8000, "Premium",
    TRUE, "Regular"
)</f>
        <v>Premium</v>
      </c>
      <c r="N2702" s="32" cm="1">
        <f t="array" ref="N2702">_xlfn.IFS(
   FACT_ORDERS[[#This Row],[TypeOfClient]]="VIP", 0.2,
   FACT_ORDERS[[#This Row],[TypeOfClient]]="Premium", 0.1,
   TRUE, 0
)</f>
        <v>0.1</v>
      </c>
      <c r="O2702" s="31" cm="1">
        <f t="array" ref="O2702">_xlfn.IFS(
   FACT_ORDERS[[#This Row],[TotalAmount]]&gt;1500, 0.15,
   FACT_ORDERS[[#This Row],[TotalAmount]]&gt;1000, 0.1,
   FACT_ORDERS[[#This Row],[TotalAmount]]&gt;500, 0.05,
   TRUE, 0
)</f>
        <v>0.1</v>
      </c>
      <c r="P2702" s="28">
        <f xml:space="preserve"> FACT_ORDERS[[#This Row],[TotalAmount]] * (1 - (FACT_ORDERS[[#This Row],[ClientDiscount]] + FACT_ORDERS[[#This Row],[OrderDiscount]]) )</f>
        <v>1020.8000000000001</v>
      </c>
      <c r="Q2702" s="28">
        <f>FACT_ORDERS[[#This Row],[TotalAmountWithDiscount]]+FACT_ORDERS[[#This Row],[DeliveryCost]]</f>
        <v>1035.8000000000002</v>
      </c>
      <c r="R2702" s="35">
        <v>45416</v>
      </c>
      <c r="S2702" s="35" t="str">
        <f>IF(NETWORKDAYS(FACT_ORDERS[[#This Row],[Order-Date]], FACT_ORDERS[[#This Row],[ArrivalDate ]]) &gt; 10, "Late", "On Time")</f>
        <v>On Time</v>
      </c>
    </row>
    <row r="2703" spans="1:19" x14ac:dyDescent="0.3">
      <c r="A2703" s="12">
        <v>7701</v>
      </c>
      <c r="B2703" s="12">
        <v>229</v>
      </c>
      <c r="C2703" s="12">
        <v>10868</v>
      </c>
      <c r="D2703" s="12">
        <v>2702</v>
      </c>
      <c r="E2703" s="12" t="s">
        <v>243</v>
      </c>
      <c r="F2703" s="13">
        <v>45552</v>
      </c>
      <c r="G2703" s="26" t="s">
        <v>13135</v>
      </c>
      <c r="H2703" s="12">
        <v>23</v>
      </c>
      <c r="I2703" s="28">
        <f>VLOOKUP(B:B,DIM_PRODUCTS!A:F,5,FALSE)</f>
        <v>24</v>
      </c>
      <c r="J2703" s="28">
        <f>FACT_ORDERS[[#This Row],[ProductPrice]]*FACT_ORDERS[[#This Row],[Quantity]]</f>
        <v>552</v>
      </c>
      <c r="K2703" s="12" t="str">
        <f>VLOOKUP(C:C,DIM_CUSTOMERS!A:G,7,FALSE)</f>
        <v>France</v>
      </c>
      <c r="L2703" s="30" cm="1">
        <f t="array" ref="L2703">_xlfn.IFS(
    AND(FACT_ORDERS[[#This Row],[DeliveryMehtod]]="shippment",FACT_ORDERS[[#This Row],[TotalAmount]]&gt;=200), 0,
    AND(FACT_ORDERS[[#This Row],[DeliveryMehtod]]="pickup"), 15,
    AND(FACT_ORDERS[[#This Row],[DeliveryMehtod]]="shippment",FACT_ORDERS[[#This Row],[TotalAmount]]&lt;200), 35
)</f>
        <v>15</v>
      </c>
      <c r="M2703" s="12" t="str" cm="1">
        <f t="array" ref="M2703">_xlfn.IFS(
    SUMIFS(FACT_ORDERS[TotalAmount], FACT_ORDERS[WD_CUSTOMERS],FACT_ORDERS[[#This Row],[WD_CUSTOMERS]])&gt;=15000, "VIP",
    SUMIFS(FACT_ORDERS[TotalAmount], FACT_ORDERS[WD_CUSTOMERS],FACT_ORDERS[[#This Row],[WD_CUSTOMERS]])&gt;=8000, "Premium",
    TRUE, "Regular"
)</f>
        <v>Premium</v>
      </c>
      <c r="N2703" s="32" cm="1">
        <f t="array" ref="N2703">_xlfn.IFS(
   FACT_ORDERS[[#This Row],[TypeOfClient]]="VIP", 0.2,
   FACT_ORDERS[[#This Row],[TypeOfClient]]="Premium", 0.1,
   TRUE, 0
)</f>
        <v>0.1</v>
      </c>
      <c r="O2703" s="31" cm="1">
        <f t="array" ref="O2703">_xlfn.IFS(
   FACT_ORDERS[[#This Row],[TotalAmount]]&gt;1500, 0.15,
   FACT_ORDERS[[#This Row],[TotalAmount]]&gt;1000, 0.1,
   FACT_ORDERS[[#This Row],[TotalAmount]]&gt;500, 0.05,
   TRUE, 0
)</f>
        <v>0.05</v>
      </c>
      <c r="P2703" s="28">
        <f xml:space="preserve"> FACT_ORDERS[[#This Row],[TotalAmount]] * (1 - (FACT_ORDERS[[#This Row],[ClientDiscount]] + FACT_ORDERS[[#This Row],[OrderDiscount]]) )</f>
        <v>469.2</v>
      </c>
      <c r="Q2703" s="28">
        <f>FACT_ORDERS[[#This Row],[TotalAmountWithDiscount]]+FACT_ORDERS[[#This Row],[DeliveryCost]]</f>
        <v>484.2</v>
      </c>
      <c r="R2703" s="35">
        <v>45561</v>
      </c>
      <c r="S2703" s="35" t="str">
        <f>IF(NETWORKDAYS(FACT_ORDERS[[#This Row],[Order-Date]], FACT_ORDERS[[#This Row],[ArrivalDate ]]) &gt; 10, "Late", "On Time")</f>
        <v>On Time</v>
      </c>
    </row>
    <row r="2704" spans="1:19" x14ac:dyDescent="0.3">
      <c r="A2704" s="12">
        <v>7702</v>
      </c>
      <c r="B2704" s="12">
        <v>229</v>
      </c>
      <c r="C2704" s="12">
        <v>10868</v>
      </c>
      <c r="D2704" s="12">
        <v>2703</v>
      </c>
      <c r="E2704" s="12" t="s">
        <v>243</v>
      </c>
      <c r="F2704" s="13">
        <v>45543</v>
      </c>
      <c r="G2704" s="26" t="s">
        <v>13136</v>
      </c>
      <c r="H2704" s="12">
        <v>17</v>
      </c>
      <c r="I2704" s="28">
        <f>VLOOKUP(B:B,DIM_PRODUCTS!A:F,5,FALSE)</f>
        <v>24</v>
      </c>
      <c r="J2704" s="28">
        <f>FACT_ORDERS[[#This Row],[ProductPrice]]*FACT_ORDERS[[#This Row],[Quantity]]</f>
        <v>408</v>
      </c>
      <c r="K2704" s="12" t="str">
        <f>VLOOKUP(C:C,DIM_CUSTOMERS!A:G,7,FALSE)</f>
        <v>France</v>
      </c>
      <c r="L2704" s="30" cm="1">
        <f t="array" ref="L2704">_xlfn.IFS(
    AND(FACT_ORDERS[[#This Row],[DeliveryMehtod]]="shippment",FACT_ORDERS[[#This Row],[TotalAmount]]&gt;=200), 0,
    AND(FACT_ORDERS[[#This Row],[DeliveryMehtod]]="pickup"), 15,
    AND(FACT_ORDERS[[#This Row],[DeliveryMehtod]]="shippment",FACT_ORDERS[[#This Row],[TotalAmount]]&lt;200), 35
)</f>
        <v>15</v>
      </c>
      <c r="M2704" s="12" t="str" cm="1">
        <f t="array" ref="M2704">_xlfn.IFS(
    SUMIFS(FACT_ORDERS[TotalAmount], FACT_ORDERS[WD_CUSTOMERS],FACT_ORDERS[[#This Row],[WD_CUSTOMERS]])&gt;=15000, "VIP",
    SUMIFS(FACT_ORDERS[TotalAmount], FACT_ORDERS[WD_CUSTOMERS],FACT_ORDERS[[#This Row],[WD_CUSTOMERS]])&gt;=8000, "Premium",
    TRUE, "Regular"
)</f>
        <v>Premium</v>
      </c>
      <c r="N2704" s="32" cm="1">
        <f t="array" ref="N2704">_xlfn.IFS(
   FACT_ORDERS[[#This Row],[TypeOfClient]]="VIP", 0.2,
   FACT_ORDERS[[#This Row],[TypeOfClient]]="Premium", 0.1,
   TRUE, 0
)</f>
        <v>0.1</v>
      </c>
      <c r="O2704" s="31" cm="1">
        <f t="array" ref="O2704">_xlfn.IFS(
   FACT_ORDERS[[#This Row],[TotalAmount]]&gt;1500, 0.15,
   FACT_ORDERS[[#This Row],[TotalAmount]]&gt;1000, 0.1,
   FACT_ORDERS[[#This Row],[TotalAmount]]&gt;500, 0.05,
   TRUE, 0
)</f>
        <v>0</v>
      </c>
      <c r="P2704" s="28">
        <f xml:space="preserve"> FACT_ORDERS[[#This Row],[TotalAmount]] * (1 - (FACT_ORDERS[[#This Row],[ClientDiscount]] + FACT_ORDERS[[#This Row],[OrderDiscount]]) )</f>
        <v>367.2</v>
      </c>
      <c r="Q2704" s="28">
        <f>FACT_ORDERS[[#This Row],[TotalAmountWithDiscount]]+FACT_ORDERS[[#This Row],[DeliveryCost]]</f>
        <v>382.2</v>
      </c>
      <c r="R2704" s="35">
        <v>45553</v>
      </c>
      <c r="S2704" s="35" t="str">
        <f>IF(NETWORKDAYS(FACT_ORDERS[[#This Row],[Order-Date]], FACT_ORDERS[[#This Row],[ArrivalDate ]]) &gt; 10, "Late", "On Time")</f>
        <v>On Time</v>
      </c>
    </row>
    <row r="2705" spans="1:19" x14ac:dyDescent="0.3">
      <c r="A2705" s="12">
        <v>7703</v>
      </c>
      <c r="B2705" s="12">
        <v>268</v>
      </c>
      <c r="C2705" s="12">
        <v>10868</v>
      </c>
      <c r="D2705" s="12">
        <v>2704</v>
      </c>
      <c r="E2705" s="12" t="s">
        <v>243</v>
      </c>
      <c r="F2705" s="13">
        <v>45543</v>
      </c>
      <c r="G2705" s="26" t="s">
        <v>3897</v>
      </c>
      <c r="H2705" s="12">
        <v>48</v>
      </c>
      <c r="I2705" s="28">
        <f>VLOOKUP(B:B,DIM_PRODUCTS!A:F,5,FALSE)</f>
        <v>29</v>
      </c>
      <c r="J2705" s="28">
        <f>FACT_ORDERS[[#This Row],[ProductPrice]]*FACT_ORDERS[[#This Row],[Quantity]]</f>
        <v>1392</v>
      </c>
      <c r="K2705" s="12" t="str">
        <f>VLOOKUP(C:C,DIM_CUSTOMERS!A:G,7,FALSE)</f>
        <v>France</v>
      </c>
      <c r="L2705" s="30" cm="1">
        <f t="array" ref="L2705">_xlfn.IFS(
    AND(FACT_ORDERS[[#This Row],[DeliveryMehtod]]="shippment",FACT_ORDERS[[#This Row],[TotalAmount]]&gt;=200), 0,
    AND(FACT_ORDERS[[#This Row],[DeliveryMehtod]]="pickup"), 15,
    AND(FACT_ORDERS[[#This Row],[DeliveryMehtod]]="shippment",FACT_ORDERS[[#This Row],[TotalAmount]]&lt;200), 35
)</f>
        <v>15</v>
      </c>
      <c r="M2705" s="12" t="str" cm="1">
        <f t="array" ref="M2705">_xlfn.IFS(
    SUMIFS(FACT_ORDERS[TotalAmount], FACT_ORDERS[WD_CUSTOMERS],FACT_ORDERS[[#This Row],[WD_CUSTOMERS]])&gt;=15000, "VIP",
    SUMIFS(FACT_ORDERS[TotalAmount], FACT_ORDERS[WD_CUSTOMERS],FACT_ORDERS[[#This Row],[WD_CUSTOMERS]])&gt;=8000, "Premium",
    TRUE, "Regular"
)</f>
        <v>Premium</v>
      </c>
      <c r="N2705" s="32" cm="1">
        <f t="array" ref="N2705">_xlfn.IFS(
   FACT_ORDERS[[#This Row],[TypeOfClient]]="VIP", 0.2,
   FACT_ORDERS[[#This Row],[TypeOfClient]]="Premium", 0.1,
   TRUE, 0
)</f>
        <v>0.1</v>
      </c>
      <c r="O2705" s="31" cm="1">
        <f t="array" ref="O2705">_xlfn.IFS(
   FACT_ORDERS[[#This Row],[TotalAmount]]&gt;1500, 0.15,
   FACT_ORDERS[[#This Row],[TotalAmount]]&gt;1000, 0.1,
   FACT_ORDERS[[#This Row],[TotalAmount]]&gt;500, 0.05,
   TRUE, 0
)</f>
        <v>0.1</v>
      </c>
      <c r="P2705" s="28">
        <f xml:space="preserve"> FACT_ORDERS[[#This Row],[TotalAmount]] * (1 - (FACT_ORDERS[[#This Row],[ClientDiscount]] + FACT_ORDERS[[#This Row],[OrderDiscount]]) )</f>
        <v>1113.6000000000001</v>
      </c>
      <c r="Q2705" s="28">
        <f>FACT_ORDERS[[#This Row],[TotalAmountWithDiscount]]+FACT_ORDERS[[#This Row],[DeliveryCost]]</f>
        <v>1128.6000000000001</v>
      </c>
      <c r="R2705" s="35">
        <v>45554</v>
      </c>
      <c r="S2705" s="35" t="str">
        <f>IF(NETWORKDAYS(FACT_ORDERS[[#This Row],[Order-Date]], FACT_ORDERS[[#This Row],[ArrivalDate ]]) &gt; 10, "Late", "On Time")</f>
        <v>On Time</v>
      </c>
    </row>
    <row r="2706" spans="1:19" x14ac:dyDescent="0.3">
      <c r="A2706" s="12">
        <v>7704</v>
      </c>
      <c r="B2706" s="12">
        <v>242</v>
      </c>
      <c r="C2706" s="12">
        <v>10868</v>
      </c>
      <c r="D2706" s="12">
        <v>2705</v>
      </c>
      <c r="E2706" s="12" t="s">
        <v>244</v>
      </c>
      <c r="F2706" s="13">
        <v>45493</v>
      </c>
      <c r="G2706" s="26" t="s">
        <v>13137</v>
      </c>
      <c r="H2706" s="12">
        <v>30</v>
      </c>
      <c r="I2706" s="28">
        <f>VLOOKUP(B:B,DIM_PRODUCTS!A:F,5,FALSE)</f>
        <v>11</v>
      </c>
      <c r="J2706" s="28">
        <f>FACT_ORDERS[[#This Row],[ProductPrice]]*FACT_ORDERS[[#This Row],[Quantity]]</f>
        <v>330</v>
      </c>
      <c r="K2706" s="12" t="str">
        <f>VLOOKUP(C:C,DIM_CUSTOMERS!A:G,7,FALSE)</f>
        <v>France</v>
      </c>
      <c r="L2706" s="30" cm="1">
        <f t="array" ref="L2706">_xlfn.IFS(
    AND(FACT_ORDERS[[#This Row],[DeliveryMehtod]]="shippment",FACT_ORDERS[[#This Row],[TotalAmount]]&gt;=200), 0,
    AND(FACT_ORDERS[[#This Row],[DeliveryMehtod]]="pickup"), 15,
    AND(FACT_ORDERS[[#This Row],[DeliveryMehtod]]="shippment",FACT_ORDERS[[#This Row],[TotalAmount]]&lt;200), 35
)</f>
        <v>0</v>
      </c>
      <c r="M2706" s="12" t="str" cm="1">
        <f t="array" ref="M2706">_xlfn.IFS(
    SUMIFS(FACT_ORDERS[TotalAmount], FACT_ORDERS[WD_CUSTOMERS],FACT_ORDERS[[#This Row],[WD_CUSTOMERS]])&gt;=15000, "VIP",
    SUMIFS(FACT_ORDERS[TotalAmount], FACT_ORDERS[WD_CUSTOMERS],FACT_ORDERS[[#This Row],[WD_CUSTOMERS]])&gt;=8000, "Premium",
    TRUE, "Regular"
)</f>
        <v>Premium</v>
      </c>
      <c r="N2706" s="32" cm="1">
        <f t="array" ref="N2706">_xlfn.IFS(
   FACT_ORDERS[[#This Row],[TypeOfClient]]="VIP", 0.2,
   FACT_ORDERS[[#This Row],[TypeOfClient]]="Premium", 0.1,
   TRUE, 0
)</f>
        <v>0.1</v>
      </c>
      <c r="O2706" s="31" cm="1">
        <f t="array" ref="O2706">_xlfn.IFS(
   FACT_ORDERS[[#This Row],[TotalAmount]]&gt;1500, 0.15,
   FACT_ORDERS[[#This Row],[TotalAmount]]&gt;1000, 0.1,
   FACT_ORDERS[[#This Row],[TotalAmount]]&gt;500, 0.05,
   TRUE, 0
)</f>
        <v>0</v>
      </c>
      <c r="P2706" s="28">
        <f xml:space="preserve"> FACT_ORDERS[[#This Row],[TotalAmount]] * (1 - (FACT_ORDERS[[#This Row],[ClientDiscount]] + FACT_ORDERS[[#This Row],[OrderDiscount]]) )</f>
        <v>297</v>
      </c>
      <c r="Q2706" s="28">
        <f>FACT_ORDERS[[#This Row],[TotalAmountWithDiscount]]+FACT_ORDERS[[#This Row],[DeliveryCost]]</f>
        <v>297</v>
      </c>
      <c r="R2706" s="35">
        <v>45504</v>
      </c>
      <c r="S2706" s="35" t="str">
        <f>IF(NETWORKDAYS(FACT_ORDERS[[#This Row],[Order-Date]], FACT_ORDERS[[#This Row],[ArrivalDate ]]) &gt; 10, "Late", "On Time")</f>
        <v>On Time</v>
      </c>
    </row>
    <row r="2707" spans="1:19" x14ac:dyDescent="0.3">
      <c r="A2707" s="12">
        <v>7705</v>
      </c>
      <c r="B2707" s="12">
        <v>229</v>
      </c>
      <c r="C2707" s="12">
        <v>10868</v>
      </c>
      <c r="D2707" s="12">
        <v>2706</v>
      </c>
      <c r="E2707" s="12" t="s">
        <v>244</v>
      </c>
      <c r="F2707" s="13">
        <v>45493</v>
      </c>
      <c r="G2707" s="26" t="s">
        <v>13138</v>
      </c>
      <c r="H2707" s="12">
        <v>21</v>
      </c>
      <c r="I2707" s="28">
        <f>VLOOKUP(B:B,DIM_PRODUCTS!A:F,5,FALSE)</f>
        <v>24</v>
      </c>
      <c r="J2707" s="28">
        <f>FACT_ORDERS[[#This Row],[ProductPrice]]*FACT_ORDERS[[#This Row],[Quantity]]</f>
        <v>504</v>
      </c>
      <c r="K2707" s="12" t="str">
        <f>VLOOKUP(C:C,DIM_CUSTOMERS!A:G,7,FALSE)</f>
        <v>France</v>
      </c>
      <c r="L2707" s="30" cm="1">
        <f t="array" ref="L2707">_xlfn.IFS(
    AND(FACT_ORDERS[[#This Row],[DeliveryMehtod]]="shippment",FACT_ORDERS[[#This Row],[TotalAmount]]&gt;=200), 0,
    AND(FACT_ORDERS[[#This Row],[DeliveryMehtod]]="pickup"), 15,
    AND(FACT_ORDERS[[#This Row],[DeliveryMehtod]]="shippment",FACT_ORDERS[[#This Row],[TotalAmount]]&lt;200), 35
)</f>
        <v>0</v>
      </c>
      <c r="M2707" s="12" t="str" cm="1">
        <f t="array" ref="M2707">_xlfn.IFS(
    SUMIFS(FACT_ORDERS[TotalAmount], FACT_ORDERS[WD_CUSTOMERS],FACT_ORDERS[[#This Row],[WD_CUSTOMERS]])&gt;=15000, "VIP",
    SUMIFS(FACT_ORDERS[TotalAmount], FACT_ORDERS[WD_CUSTOMERS],FACT_ORDERS[[#This Row],[WD_CUSTOMERS]])&gt;=8000, "Premium",
    TRUE, "Regular"
)</f>
        <v>Premium</v>
      </c>
      <c r="N2707" s="32" cm="1">
        <f t="array" ref="N2707">_xlfn.IFS(
   FACT_ORDERS[[#This Row],[TypeOfClient]]="VIP", 0.2,
   FACT_ORDERS[[#This Row],[TypeOfClient]]="Premium", 0.1,
   TRUE, 0
)</f>
        <v>0.1</v>
      </c>
      <c r="O2707" s="31" cm="1">
        <f t="array" ref="O2707">_xlfn.IFS(
   FACT_ORDERS[[#This Row],[TotalAmount]]&gt;1500, 0.15,
   FACT_ORDERS[[#This Row],[TotalAmount]]&gt;1000, 0.1,
   FACT_ORDERS[[#This Row],[TotalAmount]]&gt;500, 0.05,
   TRUE, 0
)</f>
        <v>0.05</v>
      </c>
      <c r="P2707" s="28">
        <f xml:space="preserve"> FACT_ORDERS[[#This Row],[TotalAmount]] * (1 - (FACT_ORDERS[[#This Row],[ClientDiscount]] + FACT_ORDERS[[#This Row],[OrderDiscount]]) )</f>
        <v>428.4</v>
      </c>
      <c r="Q2707" s="28">
        <f>FACT_ORDERS[[#This Row],[TotalAmountWithDiscount]]+FACT_ORDERS[[#This Row],[DeliveryCost]]</f>
        <v>428.4</v>
      </c>
      <c r="R2707" s="35">
        <v>45504</v>
      </c>
      <c r="S2707" s="35" t="str">
        <f>IF(NETWORKDAYS(FACT_ORDERS[[#This Row],[Order-Date]], FACT_ORDERS[[#This Row],[ArrivalDate ]]) &gt; 10, "Late", "On Time")</f>
        <v>On Time</v>
      </c>
    </row>
    <row r="2708" spans="1:19" x14ac:dyDescent="0.3">
      <c r="A2708" s="12">
        <v>7706</v>
      </c>
      <c r="B2708" s="12">
        <v>268</v>
      </c>
      <c r="C2708" s="12">
        <v>10868</v>
      </c>
      <c r="D2708" s="12">
        <v>2707</v>
      </c>
      <c r="E2708" s="12" t="s">
        <v>244</v>
      </c>
      <c r="F2708" s="13">
        <v>45493</v>
      </c>
      <c r="G2708" s="26" t="s">
        <v>13139</v>
      </c>
      <c r="H2708" s="12">
        <v>53</v>
      </c>
      <c r="I2708" s="28">
        <f>VLOOKUP(B:B,DIM_PRODUCTS!A:F,5,FALSE)</f>
        <v>29</v>
      </c>
      <c r="J2708" s="28">
        <f>FACT_ORDERS[[#This Row],[ProductPrice]]*FACT_ORDERS[[#This Row],[Quantity]]</f>
        <v>1537</v>
      </c>
      <c r="K2708" s="12" t="str">
        <f>VLOOKUP(C:C,DIM_CUSTOMERS!A:G,7,FALSE)</f>
        <v>France</v>
      </c>
      <c r="L2708" s="30" cm="1">
        <f t="array" ref="L2708">_xlfn.IFS(
    AND(FACT_ORDERS[[#This Row],[DeliveryMehtod]]="shippment",FACT_ORDERS[[#This Row],[TotalAmount]]&gt;=200), 0,
    AND(FACT_ORDERS[[#This Row],[DeliveryMehtod]]="pickup"), 15,
    AND(FACT_ORDERS[[#This Row],[DeliveryMehtod]]="shippment",FACT_ORDERS[[#This Row],[TotalAmount]]&lt;200), 35
)</f>
        <v>0</v>
      </c>
      <c r="M2708" s="12" t="str" cm="1">
        <f t="array" ref="M2708">_xlfn.IFS(
    SUMIFS(FACT_ORDERS[TotalAmount], FACT_ORDERS[WD_CUSTOMERS],FACT_ORDERS[[#This Row],[WD_CUSTOMERS]])&gt;=15000, "VIP",
    SUMIFS(FACT_ORDERS[TotalAmount], FACT_ORDERS[WD_CUSTOMERS],FACT_ORDERS[[#This Row],[WD_CUSTOMERS]])&gt;=8000, "Premium",
    TRUE, "Regular"
)</f>
        <v>Premium</v>
      </c>
      <c r="N2708" s="32" cm="1">
        <f t="array" ref="N2708">_xlfn.IFS(
   FACT_ORDERS[[#This Row],[TypeOfClient]]="VIP", 0.2,
   FACT_ORDERS[[#This Row],[TypeOfClient]]="Premium", 0.1,
   TRUE, 0
)</f>
        <v>0.1</v>
      </c>
      <c r="O2708" s="31" cm="1">
        <f t="array" ref="O2708">_xlfn.IFS(
   FACT_ORDERS[[#This Row],[TotalAmount]]&gt;1500, 0.15,
   FACT_ORDERS[[#This Row],[TotalAmount]]&gt;1000, 0.1,
   FACT_ORDERS[[#This Row],[TotalAmount]]&gt;500, 0.05,
   TRUE, 0
)</f>
        <v>0.15</v>
      </c>
      <c r="P2708" s="28">
        <f xml:space="preserve"> FACT_ORDERS[[#This Row],[TotalAmount]] * (1 - (FACT_ORDERS[[#This Row],[ClientDiscount]] + FACT_ORDERS[[#This Row],[OrderDiscount]]) )</f>
        <v>1152.75</v>
      </c>
      <c r="Q2708" s="28">
        <f>FACT_ORDERS[[#This Row],[TotalAmountWithDiscount]]+FACT_ORDERS[[#This Row],[DeliveryCost]]</f>
        <v>1152.75</v>
      </c>
      <c r="R2708" s="35">
        <v>45503</v>
      </c>
      <c r="S2708" s="35" t="str">
        <f>IF(NETWORKDAYS(FACT_ORDERS[[#This Row],[Order-Date]], FACT_ORDERS[[#This Row],[ArrivalDate ]]) &gt; 10, "Late", "On Time")</f>
        <v>On Time</v>
      </c>
    </row>
    <row r="2709" spans="1:19" x14ac:dyDescent="0.3">
      <c r="A2709" s="12">
        <v>7707</v>
      </c>
      <c r="B2709" s="12">
        <v>277</v>
      </c>
      <c r="C2709" s="12">
        <v>10879</v>
      </c>
      <c r="D2709" s="12">
        <v>2708</v>
      </c>
      <c r="E2709" s="12" t="s">
        <v>244</v>
      </c>
      <c r="F2709" s="13">
        <v>45558</v>
      </c>
      <c r="G2709" s="26" t="s">
        <v>13140</v>
      </c>
      <c r="H2709" s="12">
        <v>40</v>
      </c>
      <c r="I2709" s="28">
        <f>VLOOKUP(B:B,DIM_PRODUCTS!A:F,5,FALSE)</f>
        <v>19</v>
      </c>
      <c r="J2709" s="28">
        <f>FACT_ORDERS[[#This Row],[ProductPrice]]*FACT_ORDERS[[#This Row],[Quantity]]</f>
        <v>760</v>
      </c>
      <c r="K2709" s="12" t="str">
        <f>VLOOKUP(C:C,DIM_CUSTOMERS!A:G,7,FALSE)</f>
        <v>Spain</v>
      </c>
      <c r="L2709" s="30" cm="1">
        <f t="array" ref="L2709">_xlfn.IFS(
    AND(FACT_ORDERS[[#This Row],[DeliveryMehtod]]="shippment",FACT_ORDERS[[#This Row],[TotalAmount]]&gt;=200), 0,
    AND(FACT_ORDERS[[#This Row],[DeliveryMehtod]]="pickup"), 15,
    AND(FACT_ORDERS[[#This Row],[DeliveryMehtod]]="shippment",FACT_ORDERS[[#This Row],[TotalAmount]]&lt;200), 35
)</f>
        <v>0</v>
      </c>
      <c r="M2709" s="12" t="str" cm="1">
        <f t="array" ref="M2709">_xlfn.IFS(
    SUMIFS(FACT_ORDERS[TotalAmount], FACT_ORDERS[WD_CUSTOMERS],FACT_ORDERS[[#This Row],[WD_CUSTOMERS]])&gt;=15000, "VIP",
    SUMIFS(FACT_ORDERS[TotalAmount], FACT_ORDERS[WD_CUSTOMERS],FACT_ORDERS[[#This Row],[WD_CUSTOMERS]])&gt;=8000, "Premium",
    TRUE, "Regular"
)</f>
        <v>Premium</v>
      </c>
      <c r="N2709" s="32" cm="1">
        <f t="array" ref="N2709">_xlfn.IFS(
   FACT_ORDERS[[#This Row],[TypeOfClient]]="VIP", 0.2,
   FACT_ORDERS[[#This Row],[TypeOfClient]]="Premium", 0.1,
   TRUE, 0
)</f>
        <v>0.1</v>
      </c>
      <c r="O2709" s="31" cm="1">
        <f t="array" ref="O2709">_xlfn.IFS(
   FACT_ORDERS[[#This Row],[TotalAmount]]&gt;1500, 0.15,
   FACT_ORDERS[[#This Row],[TotalAmount]]&gt;1000, 0.1,
   FACT_ORDERS[[#This Row],[TotalAmount]]&gt;500, 0.05,
   TRUE, 0
)</f>
        <v>0.05</v>
      </c>
      <c r="P2709" s="28">
        <f xml:space="preserve"> FACT_ORDERS[[#This Row],[TotalAmount]] * (1 - (FACT_ORDERS[[#This Row],[ClientDiscount]] + FACT_ORDERS[[#This Row],[OrderDiscount]]) )</f>
        <v>646</v>
      </c>
      <c r="Q2709" s="28">
        <f>FACT_ORDERS[[#This Row],[TotalAmountWithDiscount]]+FACT_ORDERS[[#This Row],[DeliveryCost]]</f>
        <v>646</v>
      </c>
      <c r="R2709" s="35">
        <v>45569</v>
      </c>
      <c r="S2709" s="35" t="str">
        <f>IF(NETWORKDAYS(FACT_ORDERS[[#This Row],[Order-Date]], FACT_ORDERS[[#This Row],[ArrivalDate ]]) &gt; 10, "Late", "On Time")</f>
        <v>On Time</v>
      </c>
    </row>
    <row r="2710" spans="1:19" x14ac:dyDescent="0.3">
      <c r="A2710" s="12">
        <v>7708</v>
      </c>
      <c r="B2710" s="12">
        <v>277</v>
      </c>
      <c r="C2710" s="12">
        <v>10879</v>
      </c>
      <c r="D2710" s="12">
        <v>2709</v>
      </c>
      <c r="E2710" s="12" t="s">
        <v>243</v>
      </c>
      <c r="F2710" s="13">
        <v>45557</v>
      </c>
      <c r="G2710" s="26" t="s">
        <v>13141</v>
      </c>
      <c r="H2710" s="12">
        <v>28</v>
      </c>
      <c r="I2710" s="28">
        <f>VLOOKUP(B:B,DIM_PRODUCTS!A:F,5,FALSE)</f>
        <v>19</v>
      </c>
      <c r="J2710" s="28">
        <f>FACT_ORDERS[[#This Row],[ProductPrice]]*FACT_ORDERS[[#This Row],[Quantity]]</f>
        <v>532</v>
      </c>
      <c r="K2710" s="12" t="str">
        <f>VLOOKUP(C:C,DIM_CUSTOMERS!A:G,7,FALSE)</f>
        <v>Spain</v>
      </c>
      <c r="L2710" s="30" cm="1">
        <f t="array" ref="L2710">_xlfn.IFS(
    AND(FACT_ORDERS[[#This Row],[DeliveryMehtod]]="shippment",FACT_ORDERS[[#This Row],[TotalAmount]]&gt;=200), 0,
    AND(FACT_ORDERS[[#This Row],[DeliveryMehtod]]="pickup"), 15,
    AND(FACT_ORDERS[[#This Row],[DeliveryMehtod]]="shippment",FACT_ORDERS[[#This Row],[TotalAmount]]&lt;200), 35
)</f>
        <v>15</v>
      </c>
      <c r="M2710" s="12" t="str" cm="1">
        <f t="array" ref="M2710">_xlfn.IFS(
    SUMIFS(FACT_ORDERS[TotalAmount], FACT_ORDERS[WD_CUSTOMERS],FACT_ORDERS[[#This Row],[WD_CUSTOMERS]])&gt;=15000, "VIP",
    SUMIFS(FACT_ORDERS[TotalAmount], FACT_ORDERS[WD_CUSTOMERS],FACT_ORDERS[[#This Row],[WD_CUSTOMERS]])&gt;=8000, "Premium",
    TRUE, "Regular"
)</f>
        <v>Premium</v>
      </c>
      <c r="N2710" s="32" cm="1">
        <f t="array" ref="N2710">_xlfn.IFS(
   FACT_ORDERS[[#This Row],[TypeOfClient]]="VIP", 0.2,
   FACT_ORDERS[[#This Row],[TypeOfClient]]="Premium", 0.1,
   TRUE, 0
)</f>
        <v>0.1</v>
      </c>
      <c r="O2710" s="31" cm="1">
        <f t="array" ref="O2710">_xlfn.IFS(
   FACT_ORDERS[[#This Row],[TotalAmount]]&gt;1500, 0.15,
   FACT_ORDERS[[#This Row],[TotalAmount]]&gt;1000, 0.1,
   FACT_ORDERS[[#This Row],[TotalAmount]]&gt;500, 0.05,
   TRUE, 0
)</f>
        <v>0.05</v>
      </c>
      <c r="P2710" s="28">
        <f xml:space="preserve"> FACT_ORDERS[[#This Row],[TotalAmount]] * (1 - (FACT_ORDERS[[#This Row],[ClientDiscount]] + FACT_ORDERS[[#This Row],[OrderDiscount]]) )</f>
        <v>452.2</v>
      </c>
      <c r="Q2710" s="28">
        <f>FACT_ORDERS[[#This Row],[TotalAmountWithDiscount]]+FACT_ORDERS[[#This Row],[DeliveryCost]]</f>
        <v>467.2</v>
      </c>
      <c r="R2710" s="35">
        <v>45568</v>
      </c>
      <c r="S2710" s="35" t="str">
        <f>IF(NETWORKDAYS(FACT_ORDERS[[#This Row],[Order-Date]], FACT_ORDERS[[#This Row],[ArrivalDate ]]) &gt; 10, "Late", "On Time")</f>
        <v>On Time</v>
      </c>
    </row>
    <row r="2711" spans="1:19" x14ac:dyDescent="0.3">
      <c r="A2711" s="12">
        <v>7709</v>
      </c>
      <c r="B2711" s="12">
        <v>213</v>
      </c>
      <c r="C2711" s="12">
        <v>10879</v>
      </c>
      <c r="D2711" s="12">
        <v>2710</v>
      </c>
      <c r="E2711" s="12" t="s">
        <v>243</v>
      </c>
      <c r="F2711" s="13">
        <v>45427</v>
      </c>
      <c r="G2711" s="26" t="s">
        <v>13142</v>
      </c>
      <c r="H2711" s="12">
        <v>81</v>
      </c>
      <c r="I2711" s="28">
        <f>VLOOKUP(B:B,DIM_PRODUCTS!A:F,5,FALSE)</f>
        <v>45</v>
      </c>
      <c r="J2711" s="28">
        <f>FACT_ORDERS[[#This Row],[ProductPrice]]*FACT_ORDERS[[#This Row],[Quantity]]</f>
        <v>3645</v>
      </c>
      <c r="K2711" s="12" t="str">
        <f>VLOOKUP(C:C,DIM_CUSTOMERS!A:G,7,FALSE)</f>
        <v>Spain</v>
      </c>
      <c r="L2711" s="30" cm="1">
        <f t="array" ref="L2711">_xlfn.IFS(
    AND(FACT_ORDERS[[#This Row],[DeliveryMehtod]]="shippment",FACT_ORDERS[[#This Row],[TotalAmount]]&gt;=200), 0,
    AND(FACT_ORDERS[[#This Row],[DeliveryMehtod]]="pickup"), 15,
    AND(FACT_ORDERS[[#This Row],[DeliveryMehtod]]="shippment",FACT_ORDERS[[#This Row],[TotalAmount]]&lt;200), 35
)</f>
        <v>15</v>
      </c>
      <c r="M2711" s="12" t="str" cm="1">
        <f t="array" ref="M2711">_xlfn.IFS(
    SUMIFS(FACT_ORDERS[TotalAmount], FACT_ORDERS[WD_CUSTOMERS],FACT_ORDERS[[#This Row],[WD_CUSTOMERS]])&gt;=15000, "VIP",
    SUMIFS(FACT_ORDERS[TotalAmount], FACT_ORDERS[WD_CUSTOMERS],FACT_ORDERS[[#This Row],[WD_CUSTOMERS]])&gt;=8000, "Premium",
    TRUE, "Regular"
)</f>
        <v>Premium</v>
      </c>
      <c r="N2711" s="32" cm="1">
        <f t="array" ref="N2711">_xlfn.IFS(
   FACT_ORDERS[[#This Row],[TypeOfClient]]="VIP", 0.2,
   FACT_ORDERS[[#This Row],[TypeOfClient]]="Premium", 0.1,
   TRUE, 0
)</f>
        <v>0.1</v>
      </c>
      <c r="O2711" s="31" cm="1">
        <f t="array" ref="O2711">_xlfn.IFS(
   FACT_ORDERS[[#This Row],[TotalAmount]]&gt;1500, 0.15,
   FACT_ORDERS[[#This Row],[TotalAmount]]&gt;1000, 0.1,
   FACT_ORDERS[[#This Row],[TotalAmount]]&gt;500, 0.05,
   TRUE, 0
)</f>
        <v>0.15</v>
      </c>
      <c r="P2711" s="28">
        <f xml:space="preserve"> FACT_ORDERS[[#This Row],[TotalAmount]] * (1 - (FACT_ORDERS[[#This Row],[ClientDiscount]] + FACT_ORDERS[[#This Row],[OrderDiscount]]) )</f>
        <v>2733.75</v>
      </c>
      <c r="Q2711" s="28">
        <f>FACT_ORDERS[[#This Row],[TotalAmountWithDiscount]]+FACT_ORDERS[[#This Row],[DeliveryCost]]</f>
        <v>2748.75</v>
      </c>
      <c r="R2711" s="35">
        <v>45434</v>
      </c>
      <c r="S2711" s="35" t="str">
        <f>IF(NETWORKDAYS(FACT_ORDERS[[#This Row],[Order-Date]], FACT_ORDERS[[#This Row],[ArrivalDate ]]) &gt; 10, "Late", "On Time")</f>
        <v>On Time</v>
      </c>
    </row>
    <row r="2712" spans="1:19" x14ac:dyDescent="0.3">
      <c r="A2712" s="12">
        <v>7710</v>
      </c>
      <c r="B2712" s="12">
        <v>277</v>
      </c>
      <c r="C2712" s="12">
        <v>10879</v>
      </c>
      <c r="D2712" s="12">
        <v>2711</v>
      </c>
      <c r="E2712" s="12" t="s">
        <v>243</v>
      </c>
      <c r="F2712" s="13">
        <v>45427</v>
      </c>
      <c r="G2712" s="26" t="s">
        <v>13143</v>
      </c>
      <c r="H2712" s="12">
        <v>26</v>
      </c>
      <c r="I2712" s="28">
        <f>VLOOKUP(B:B,DIM_PRODUCTS!A:F,5,FALSE)</f>
        <v>19</v>
      </c>
      <c r="J2712" s="28">
        <f>FACT_ORDERS[[#This Row],[ProductPrice]]*FACT_ORDERS[[#This Row],[Quantity]]</f>
        <v>494</v>
      </c>
      <c r="K2712" s="12" t="str">
        <f>VLOOKUP(C:C,DIM_CUSTOMERS!A:G,7,FALSE)</f>
        <v>Spain</v>
      </c>
      <c r="L2712" s="30" cm="1">
        <f t="array" ref="L2712">_xlfn.IFS(
    AND(FACT_ORDERS[[#This Row],[DeliveryMehtod]]="shippment",FACT_ORDERS[[#This Row],[TotalAmount]]&gt;=200), 0,
    AND(FACT_ORDERS[[#This Row],[DeliveryMehtod]]="pickup"), 15,
    AND(FACT_ORDERS[[#This Row],[DeliveryMehtod]]="shippment",FACT_ORDERS[[#This Row],[TotalAmount]]&lt;200), 35
)</f>
        <v>15</v>
      </c>
      <c r="M2712" s="12" t="str" cm="1">
        <f t="array" ref="M2712">_xlfn.IFS(
    SUMIFS(FACT_ORDERS[TotalAmount], FACT_ORDERS[WD_CUSTOMERS],FACT_ORDERS[[#This Row],[WD_CUSTOMERS]])&gt;=15000, "VIP",
    SUMIFS(FACT_ORDERS[TotalAmount], FACT_ORDERS[WD_CUSTOMERS],FACT_ORDERS[[#This Row],[WD_CUSTOMERS]])&gt;=8000, "Premium",
    TRUE, "Regular"
)</f>
        <v>Premium</v>
      </c>
      <c r="N2712" s="32" cm="1">
        <f t="array" ref="N2712">_xlfn.IFS(
   FACT_ORDERS[[#This Row],[TypeOfClient]]="VIP", 0.2,
   FACT_ORDERS[[#This Row],[TypeOfClient]]="Premium", 0.1,
   TRUE, 0
)</f>
        <v>0.1</v>
      </c>
      <c r="O2712" s="31" cm="1">
        <f t="array" ref="O2712">_xlfn.IFS(
   FACT_ORDERS[[#This Row],[TotalAmount]]&gt;1500, 0.15,
   FACT_ORDERS[[#This Row],[TotalAmount]]&gt;1000, 0.1,
   FACT_ORDERS[[#This Row],[TotalAmount]]&gt;500, 0.05,
   TRUE, 0
)</f>
        <v>0</v>
      </c>
      <c r="P2712" s="28">
        <f xml:space="preserve"> FACT_ORDERS[[#This Row],[TotalAmount]] * (1 - (FACT_ORDERS[[#This Row],[ClientDiscount]] + FACT_ORDERS[[#This Row],[OrderDiscount]]) )</f>
        <v>444.6</v>
      </c>
      <c r="Q2712" s="28">
        <f>FACT_ORDERS[[#This Row],[TotalAmountWithDiscount]]+FACT_ORDERS[[#This Row],[DeliveryCost]]</f>
        <v>459.6</v>
      </c>
      <c r="R2712" s="35">
        <v>45436</v>
      </c>
      <c r="S2712" s="35" t="str">
        <f>IF(NETWORKDAYS(FACT_ORDERS[[#This Row],[Order-Date]], FACT_ORDERS[[#This Row],[ArrivalDate ]]) &gt; 10, "Late", "On Time")</f>
        <v>On Time</v>
      </c>
    </row>
    <row r="2713" spans="1:19" x14ac:dyDescent="0.3">
      <c r="A2713" s="12">
        <v>7711</v>
      </c>
      <c r="B2713" s="12">
        <v>213</v>
      </c>
      <c r="C2713" s="12">
        <v>10879</v>
      </c>
      <c r="D2713" s="12">
        <v>2712</v>
      </c>
      <c r="E2713" s="12" t="s">
        <v>243</v>
      </c>
      <c r="F2713" s="13">
        <v>45430</v>
      </c>
      <c r="G2713" s="26" t="s">
        <v>13144</v>
      </c>
      <c r="H2713" s="12">
        <v>61</v>
      </c>
      <c r="I2713" s="28">
        <f>VLOOKUP(B:B,DIM_PRODUCTS!A:F,5,FALSE)</f>
        <v>45</v>
      </c>
      <c r="J2713" s="28">
        <f>FACT_ORDERS[[#This Row],[ProductPrice]]*FACT_ORDERS[[#This Row],[Quantity]]</f>
        <v>2745</v>
      </c>
      <c r="K2713" s="12" t="str">
        <f>VLOOKUP(C:C,DIM_CUSTOMERS!A:G,7,FALSE)</f>
        <v>Spain</v>
      </c>
      <c r="L2713" s="30" cm="1">
        <f t="array" ref="L2713">_xlfn.IFS(
    AND(FACT_ORDERS[[#This Row],[DeliveryMehtod]]="shippment",FACT_ORDERS[[#This Row],[TotalAmount]]&gt;=200), 0,
    AND(FACT_ORDERS[[#This Row],[DeliveryMehtod]]="pickup"), 15,
    AND(FACT_ORDERS[[#This Row],[DeliveryMehtod]]="shippment",FACT_ORDERS[[#This Row],[TotalAmount]]&lt;200), 35
)</f>
        <v>15</v>
      </c>
      <c r="M2713" s="12" t="str" cm="1">
        <f t="array" ref="M2713">_xlfn.IFS(
    SUMIFS(FACT_ORDERS[TotalAmount], FACT_ORDERS[WD_CUSTOMERS],FACT_ORDERS[[#This Row],[WD_CUSTOMERS]])&gt;=15000, "VIP",
    SUMIFS(FACT_ORDERS[TotalAmount], FACT_ORDERS[WD_CUSTOMERS],FACT_ORDERS[[#This Row],[WD_CUSTOMERS]])&gt;=8000, "Premium",
    TRUE, "Regular"
)</f>
        <v>Premium</v>
      </c>
      <c r="N2713" s="32" cm="1">
        <f t="array" ref="N2713">_xlfn.IFS(
   FACT_ORDERS[[#This Row],[TypeOfClient]]="VIP", 0.2,
   FACT_ORDERS[[#This Row],[TypeOfClient]]="Premium", 0.1,
   TRUE, 0
)</f>
        <v>0.1</v>
      </c>
      <c r="O2713" s="31" cm="1">
        <f t="array" ref="O2713">_xlfn.IFS(
   FACT_ORDERS[[#This Row],[TotalAmount]]&gt;1500, 0.15,
   FACT_ORDERS[[#This Row],[TotalAmount]]&gt;1000, 0.1,
   FACT_ORDERS[[#This Row],[TotalAmount]]&gt;500, 0.05,
   TRUE, 0
)</f>
        <v>0.15</v>
      </c>
      <c r="P2713" s="28">
        <f xml:space="preserve"> FACT_ORDERS[[#This Row],[TotalAmount]] * (1 - (FACT_ORDERS[[#This Row],[ClientDiscount]] + FACT_ORDERS[[#This Row],[OrderDiscount]]) )</f>
        <v>2058.75</v>
      </c>
      <c r="Q2713" s="28">
        <f>FACT_ORDERS[[#This Row],[TotalAmountWithDiscount]]+FACT_ORDERS[[#This Row],[DeliveryCost]]</f>
        <v>2073.75</v>
      </c>
      <c r="R2713" s="35">
        <v>45441</v>
      </c>
      <c r="S2713" s="35" t="str">
        <f>IF(NETWORKDAYS(FACT_ORDERS[[#This Row],[Order-Date]], FACT_ORDERS[[#This Row],[ArrivalDate ]]) &gt; 10, "Late", "On Time")</f>
        <v>On Time</v>
      </c>
    </row>
    <row r="2714" spans="1:19" x14ac:dyDescent="0.3">
      <c r="A2714" s="12">
        <v>7712</v>
      </c>
      <c r="B2714" s="12">
        <v>277</v>
      </c>
      <c r="C2714" s="12">
        <v>10879</v>
      </c>
      <c r="D2714" s="12">
        <v>2713</v>
      </c>
      <c r="E2714" s="12" t="s">
        <v>244</v>
      </c>
      <c r="F2714" s="13">
        <v>45430</v>
      </c>
      <c r="G2714" s="26" t="s">
        <v>13145</v>
      </c>
      <c r="H2714" s="12">
        <v>34</v>
      </c>
      <c r="I2714" s="28">
        <f>VLOOKUP(B:B,DIM_PRODUCTS!A:F,5,FALSE)</f>
        <v>19</v>
      </c>
      <c r="J2714" s="28">
        <f>FACT_ORDERS[[#This Row],[ProductPrice]]*FACT_ORDERS[[#This Row],[Quantity]]</f>
        <v>646</v>
      </c>
      <c r="K2714" s="12" t="str">
        <f>VLOOKUP(C:C,DIM_CUSTOMERS!A:G,7,FALSE)</f>
        <v>Spain</v>
      </c>
      <c r="L2714" s="30" cm="1">
        <f t="array" ref="L2714">_xlfn.IFS(
    AND(FACT_ORDERS[[#This Row],[DeliveryMehtod]]="shippment",FACT_ORDERS[[#This Row],[TotalAmount]]&gt;=200), 0,
    AND(FACT_ORDERS[[#This Row],[DeliveryMehtod]]="pickup"), 15,
    AND(FACT_ORDERS[[#This Row],[DeliveryMehtod]]="shippment",FACT_ORDERS[[#This Row],[TotalAmount]]&lt;200), 35
)</f>
        <v>0</v>
      </c>
      <c r="M2714" s="12" t="str" cm="1">
        <f t="array" ref="M2714">_xlfn.IFS(
    SUMIFS(FACT_ORDERS[TotalAmount], FACT_ORDERS[WD_CUSTOMERS],FACT_ORDERS[[#This Row],[WD_CUSTOMERS]])&gt;=15000, "VIP",
    SUMIFS(FACT_ORDERS[TotalAmount], FACT_ORDERS[WD_CUSTOMERS],FACT_ORDERS[[#This Row],[WD_CUSTOMERS]])&gt;=8000, "Premium",
    TRUE, "Regular"
)</f>
        <v>Premium</v>
      </c>
      <c r="N2714" s="32" cm="1">
        <f t="array" ref="N2714">_xlfn.IFS(
   FACT_ORDERS[[#This Row],[TypeOfClient]]="VIP", 0.2,
   FACT_ORDERS[[#This Row],[TypeOfClient]]="Premium", 0.1,
   TRUE, 0
)</f>
        <v>0.1</v>
      </c>
      <c r="O2714" s="31" cm="1">
        <f t="array" ref="O2714">_xlfn.IFS(
   FACT_ORDERS[[#This Row],[TotalAmount]]&gt;1500, 0.15,
   FACT_ORDERS[[#This Row],[TotalAmount]]&gt;1000, 0.1,
   FACT_ORDERS[[#This Row],[TotalAmount]]&gt;500, 0.05,
   TRUE, 0
)</f>
        <v>0.05</v>
      </c>
      <c r="P2714" s="28">
        <f xml:space="preserve"> FACT_ORDERS[[#This Row],[TotalAmount]] * (1 - (FACT_ORDERS[[#This Row],[ClientDiscount]] + FACT_ORDERS[[#This Row],[OrderDiscount]]) )</f>
        <v>549.1</v>
      </c>
      <c r="Q2714" s="28">
        <f>FACT_ORDERS[[#This Row],[TotalAmountWithDiscount]]+FACT_ORDERS[[#This Row],[DeliveryCost]]</f>
        <v>549.1</v>
      </c>
      <c r="R2714" s="35">
        <v>45437</v>
      </c>
      <c r="S2714" s="35" t="str">
        <f>IF(NETWORKDAYS(FACT_ORDERS[[#This Row],[Order-Date]], FACT_ORDERS[[#This Row],[ArrivalDate ]]) &gt; 10, "Late", "On Time")</f>
        <v>On Time</v>
      </c>
    </row>
    <row r="2715" spans="1:19" x14ac:dyDescent="0.3">
      <c r="A2715" s="12">
        <v>7713</v>
      </c>
      <c r="B2715" s="12">
        <v>225</v>
      </c>
      <c r="C2715" s="12">
        <v>10311</v>
      </c>
      <c r="D2715" s="12">
        <v>2714</v>
      </c>
      <c r="E2715" s="12" t="s">
        <v>243</v>
      </c>
      <c r="F2715" s="13">
        <v>45498</v>
      </c>
      <c r="G2715" s="26" t="s">
        <v>13146</v>
      </c>
      <c r="H2715" s="12">
        <v>19</v>
      </c>
      <c r="I2715" s="28">
        <f>VLOOKUP(B:B,DIM_PRODUCTS!A:F,5,FALSE)</f>
        <v>21</v>
      </c>
      <c r="J2715" s="28">
        <f>FACT_ORDERS[[#This Row],[ProductPrice]]*FACT_ORDERS[[#This Row],[Quantity]]</f>
        <v>399</v>
      </c>
      <c r="K2715" s="12" t="str">
        <f>VLOOKUP(C:C,DIM_CUSTOMERS!A:G,7,FALSE)</f>
        <v>Canada</v>
      </c>
      <c r="L2715" s="30" cm="1">
        <f t="array" ref="L2715">_xlfn.IFS(
    AND(FACT_ORDERS[[#This Row],[DeliveryMehtod]]="shippment",FACT_ORDERS[[#This Row],[TotalAmount]]&gt;=200), 0,
    AND(FACT_ORDERS[[#This Row],[DeliveryMehtod]]="pickup"), 15,
    AND(FACT_ORDERS[[#This Row],[DeliveryMehtod]]="shippment",FACT_ORDERS[[#This Row],[TotalAmount]]&lt;200), 35
)</f>
        <v>15</v>
      </c>
      <c r="M2715" s="12" t="str" cm="1">
        <f t="array" ref="M2715">_xlfn.IFS(
    SUMIFS(FACT_ORDERS[TotalAmount], FACT_ORDERS[WD_CUSTOMERS],FACT_ORDERS[[#This Row],[WD_CUSTOMERS]])&gt;=15000, "VIP",
    SUMIFS(FACT_ORDERS[TotalAmount], FACT_ORDERS[WD_CUSTOMERS],FACT_ORDERS[[#This Row],[WD_CUSTOMERS]])&gt;=8000, "Premium",
    TRUE, "Regular"
)</f>
        <v>Premium</v>
      </c>
      <c r="N2715" s="32" cm="1">
        <f t="array" ref="N2715">_xlfn.IFS(
   FACT_ORDERS[[#This Row],[TypeOfClient]]="VIP", 0.2,
   FACT_ORDERS[[#This Row],[TypeOfClient]]="Premium", 0.1,
   TRUE, 0
)</f>
        <v>0.1</v>
      </c>
      <c r="O2715" s="31" cm="1">
        <f t="array" ref="O2715">_xlfn.IFS(
   FACT_ORDERS[[#This Row],[TotalAmount]]&gt;1500, 0.15,
   FACT_ORDERS[[#This Row],[TotalAmount]]&gt;1000, 0.1,
   FACT_ORDERS[[#This Row],[TotalAmount]]&gt;500, 0.05,
   TRUE, 0
)</f>
        <v>0</v>
      </c>
      <c r="P2715" s="28">
        <f xml:space="preserve"> FACT_ORDERS[[#This Row],[TotalAmount]] * (1 - (FACT_ORDERS[[#This Row],[ClientDiscount]] + FACT_ORDERS[[#This Row],[OrderDiscount]]) )</f>
        <v>359.1</v>
      </c>
      <c r="Q2715" s="28">
        <f>FACT_ORDERS[[#This Row],[TotalAmountWithDiscount]]+FACT_ORDERS[[#This Row],[DeliveryCost]]</f>
        <v>374.1</v>
      </c>
      <c r="R2715" s="35">
        <v>45506</v>
      </c>
      <c r="S2715" s="35" t="str">
        <f>IF(NETWORKDAYS(FACT_ORDERS[[#This Row],[Order-Date]], FACT_ORDERS[[#This Row],[ArrivalDate ]]) &gt; 10, "Late", "On Time")</f>
        <v>On Time</v>
      </c>
    </row>
    <row r="2716" spans="1:19" x14ac:dyDescent="0.3">
      <c r="A2716" s="12">
        <v>7714</v>
      </c>
      <c r="B2716" s="12">
        <v>213</v>
      </c>
      <c r="C2716" s="12">
        <v>10311</v>
      </c>
      <c r="D2716" s="12">
        <v>2715</v>
      </c>
      <c r="E2716" s="12" t="s">
        <v>244</v>
      </c>
      <c r="F2716" s="13">
        <v>45498</v>
      </c>
      <c r="G2716" s="26" t="s">
        <v>13147</v>
      </c>
      <c r="H2716" s="12">
        <v>58</v>
      </c>
      <c r="I2716" s="28">
        <f>VLOOKUP(B:B,DIM_PRODUCTS!A:F,5,FALSE)</f>
        <v>45</v>
      </c>
      <c r="J2716" s="28">
        <f>FACT_ORDERS[[#This Row],[ProductPrice]]*FACT_ORDERS[[#This Row],[Quantity]]</f>
        <v>2610</v>
      </c>
      <c r="K2716" s="12" t="str">
        <f>VLOOKUP(C:C,DIM_CUSTOMERS!A:G,7,FALSE)</f>
        <v>Canada</v>
      </c>
      <c r="L2716" s="30" cm="1">
        <f t="array" ref="L2716">_xlfn.IFS(
    AND(FACT_ORDERS[[#This Row],[DeliveryMehtod]]="shippment",FACT_ORDERS[[#This Row],[TotalAmount]]&gt;=200), 0,
    AND(FACT_ORDERS[[#This Row],[DeliveryMehtod]]="pickup"), 15,
    AND(FACT_ORDERS[[#This Row],[DeliveryMehtod]]="shippment",FACT_ORDERS[[#This Row],[TotalAmount]]&lt;200), 35
)</f>
        <v>0</v>
      </c>
      <c r="M2716" s="12" t="str" cm="1">
        <f t="array" ref="M2716">_xlfn.IFS(
    SUMIFS(FACT_ORDERS[TotalAmount], FACT_ORDERS[WD_CUSTOMERS],FACT_ORDERS[[#This Row],[WD_CUSTOMERS]])&gt;=15000, "VIP",
    SUMIFS(FACT_ORDERS[TotalAmount], FACT_ORDERS[WD_CUSTOMERS],FACT_ORDERS[[#This Row],[WD_CUSTOMERS]])&gt;=8000, "Premium",
    TRUE, "Regular"
)</f>
        <v>Premium</v>
      </c>
      <c r="N2716" s="32" cm="1">
        <f t="array" ref="N2716">_xlfn.IFS(
   FACT_ORDERS[[#This Row],[TypeOfClient]]="VIP", 0.2,
   FACT_ORDERS[[#This Row],[TypeOfClient]]="Premium", 0.1,
   TRUE, 0
)</f>
        <v>0.1</v>
      </c>
      <c r="O2716" s="31" cm="1">
        <f t="array" ref="O2716">_xlfn.IFS(
   FACT_ORDERS[[#This Row],[TotalAmount]]&gt;1500, 0.15,
   FACT_ORDERS[[#This Row],[TotalAmount]]&gt;1000, 0.1,
   FACT_ORDERS[[#This Row],[TotalAmount]]&gt;500, 0.05,
   TRUE, 0
)</f>
        <v>0.15</v>
      </c>
      <c r="P2716" s="28">
        <f xml:space="preserve"> FACT_ORDERS[[#This Row],[TotalAmount]] * (1 - (FACT_ORDERS[[#This Row],[ClientDiscount]] + FACT_ORDERS[[#This Row],[OrderDiscount]]) )</f>
        <v>1957.5</v>
      </c>
      <c r="Q2716" s="28">
        <f>FACT_ORDERS[[#This Row],[TotalAmountWithDiscount]]+FACT_ORDERS[[#This Row],[DeliveryCost]]</f>
        <v>1957.5</v>
      </c>
      <c r="R2716" s="35">
        <v>45507</v>
      </c>
      <c r="S2716" s="35" t="str">
        <f>IF(NETWORKDAYS(FACT_ORDERS[[#This Row],[Order-Date]], FACT_ORDERS[[#This Row],[ArrivalDate ]]) &gt; 10, "Late", "On Time")</f>
        <v>On Time</v>
      </c>
    </row>
    <row r="2717" spans="1:19" x14ac:dyDescent="0.3">
      <c r="A2717" s="12">
        <v>7715</v>
      </c>
      <c r="B2717" s="12">
        <v>225</v>
      </c>
      <c r="C2717" s="12">
        <v>10311</v>
      </c>
      <c r="D2717" s="12">
        <v>2716</v>
      </c>
      <c r="E2717" s="12" t="s">
        <v>244</v>
      </c>
      <c r="F2717" s="13">
        <v>45512</v>
      </c>
      <c r="G2717" s="26" t="s">
        <v>13148</v>
      </c>
      <c r="H2717" s="12">
        <v>27</v>
      </c>
      <c r="I2717" s="28">
        <f>VLOOKUP(B:B,DIM_PRODUCTS!A:F,5,FALSE)</f>
        <v>21</v>
      </c>
      <c r="J2717" s="28">
        <f>FACT_ORDERS[[#This Row],[ProductPrice]]*FACT_ORDERS[[#This Row],[Quantity]]</f>
        <v>567</v>
      </c>
      <c r="K2717" s="12" t="str">
        <f>VLOOKUP(C:C,DIM_CUSTOMERS!A:G,7,FALSE)</f>
        <v>Canada</v>
      </c>
      <c r="L2717" s="30" cm="1">
        <f t="array" ref="L2717">_xlfn.IFS(
    AND(FACT_ORDERS[[#This Row],[DeliveryMehtod]]="shippment",FACT_ORDERS[[#This Row],[TotalAmount]]&gt;=200), 0,
    AND(FACT_ORDERS[[#This Row],[DeliveryMehtod]]="pickup"), 15,
    AND(FACT_ORDERS[[#This Row],[DeliveryMehtod]]="shippment",FACT_ORDERS[[#This Row],[TotalAmount]]&lt;200), 35
)</f>
        <v>0</v>
      </c>
      <c r="M2717" s="12" t="str" cm="1">
        <f t="array" ref="M2717">_xlfn.IFS(
    SUMIFS(FACT_ORDERS[TotalAmount], FACT_ORDERS[WD_CUSTOMERS],FACT_ORDERS[[#This Row],[WD_CUSTOMERS]])&gt;=15000, "VIP",
    SUMIFS(FACT_ORDERS[TotalAmount], FACT_ORDERS[WD_CUSTOMERS],FACT_ORDERS[[#This Row],[WD_CUSTOMERS]])&gt;=8000, "Premium",
    TRUE, "Regular"
)</f>
        <v>Premium</v>
      </c>
      <c r="N2717" s="32" cm="1">
        <f t="array" ref="N2717">_xlfn.IFS(
   FACT_ORDERS[[#This Row],[TypeOfClient]]="VIP", 0.2,
   FACT_ORDERS[[#This Row],[TypeOfClient]]="Premium", 0.1,
   TRUE, 0
)</f>
        <v>0.1</v>
      </c>
      <c r="O2717" s="31" cm="1">
        <f t="array" ref="O2717">_xlfn.IFS(
   FACT_ORDERS[[#This Row],[TotalAmount]]&gt;1500, 0.15,
   FACT_ORDERS[[#This Row],[TotalAmount]]&gt;1000, 0.1,
   FACT_ORDERS[[#This Row],[TotalAmount]]&gt;500, 0.05,
   TRUE, 0
)</f>
        <v>0.05</v>
      </c>
      <c r="P2717" s="28">
        <f xml:space="preserve"> FACT_ORDERS[[#This Row],[TotalAmount]] * (1 - (FACT_ORDERS[[#This Row],[ClientDiscount]] + FACT_ORDERS[[#This Row],[OrderDiscount]]) )</f>
        <v>481.95</v>
      </c>
      <c r="Q2717" s="28">
        <f>FACT_ORDERS[[#This Row],[TotalAmountWithDiscount]]+FACT_ORDERS[[#This Row],[DeliveryCost]]</f>
        <v>481.95</v>
      </c>
      <c r="R2717" s="35">
        <v>45519</v>
      </c>
      <c r="S2717" s="35" t="str">
        <f>IF(NETWORKDAYS(FACT_ORDERS[[#This Row],[Order-Date]], FACT_ORDERS[[#This Row],[ArrivalDate ]]) &gt; 10, "Late", "On Time")</f>
        <v>On Time</v>
      </c>
    </row>
    <row r="2718" spans="1:19" x14ac:dyDescent="0.3">
      <c r="A2718" s="12">
        <v>7716</v>
      </c>
      <c r="B2718" s="12">
        <v>213</v>
      </c>
      <c r="C2718" s="12">
        <v>10311</v>
      </c>
      <c r="D2718" s="12">
        <v>2717</v>
      </c>
      <c r="E2718" s="12" t="s">
        <v>244</v>
      </c>
      <c r="F2718" s="13">
        <v>45512</v>
      </c>
      <c r="G2718" s="26" t="s">
        <v>13149</v>
      </c>
      <c r="H2718" s="12">
        <v>79</v>
      </c>
      <c r="I2718" s="28">
        <f>VLOOKUP(B:B,DIM_PRODUCTS!A:F,5,FALSE)</f>
        <v>45</v>
      </c>
      <c r="J2718" s="28">
        <f>FACT_ORDERS[[#This Row],[ProductPrice]]*FACT_ORDERS[[#This Row],[Quantity]]</f>
        <v>3555</v>
      </c>
      <c r="K2718" s="12" t="str">
        <f>VLOOKUP(C:C,DIM_CUSTOMERS!A:G,7,FALSE)</f>
        <v>Canada</v>
      </c>
      <c r="L2718" s="30" cm="1">
        <f t="array" ref="L2718">_xlfn.IFS(
    AND(FACT_ORDERS[[#This Row],[DeliveryMehtod]]="shippment",FACT_ORDERS[[#This Row],[TotalAmount]]&gt;=200), 0,
    AND(FACT_ORDERS[[#This Row],[DeliveryMehtod]]="pickup"), 15,
    AND(FACT_ORDERS[[#This Row],[DeliveryMehtod]]="shippment",FACT_ORDERS[[#This Row],[TotalAmount]]&lt;200), 35
)</f>
        <v>0</v>
      </c>
      <c r="M2718" s="12" t="str" cm="1">
        <f t="array" ref="M2718">_xlfn.IFS(
    SUMIFS(FACT_ORDERS[TotalAmount], FACT_ORDERS[WD_CUSTOMERS],FACT_ORDERS[[#This Row],[WD_CUSTOMERS]])&gt;=15000, "VIP",
    SUMIFS(FACT_ORDERS[TotalAmount], FACT_ORDERS[WD_CUSTOMERS],FACT_ORDERS[[#This Row],[WD_CUSTOMERS]])&gt;=8000, "Premium",
    TRUE, "Regular"
)</f>
        <v>Premium</v>
      </c>
      <c r="N2718" s="32" cm="1">
        <f t="array" ref="N2718">_xlfn.IFS(
   FACT_ORDERS[[#This Row],[TypeOfClient]]="VIP", 0.2,
   FACT_ORDERS[[#This Row],[TypeOfClient]]="Premium", 0.1,
   TRUE, 0
)</f>
        <v>0.1</v>
      </c>
      <c r="O2718" s="31" cm="1">
        <f t="array" ref="O2718">_xlfn.IFS(
   FACT_ORDERS[[#This Row],[TotalAmount]]&gt;1500, 0.15,
   FACT_ORDERS[[#This Row],[TotalAmount]]&gt;1000, 0.1,
   FACT_ORDERS[[#This Row],[TotalAmount]]&gt;500, 0.05,
   TRUE, 0
)</f>
        <v>0.15</v>
      </c>
      <c r="P2718" s="28">
        <f xml:space="preserve"> FACT_ORDERS[[#This Row],[TotalAmount]] * (1 - (FACT_ORDERS[[#This Row],[ClientDiscount]] + FACT_ORDERS[[#This Row],[OrderDiscount]]) )</f>
        <v>2666.25</v>
      </c>
      <c r="Q2718" s="28">
        <f>FACT_ORDERS[[#This Row],[TotalAmountWithDiscount]]+FACT_ORDERS[[#This Row],[DeliveryCost]]</f>
        <v>2666.25</v>
      </c>
      <c r="R2718" s="35">
        <v>45522</v>
      </c>
      <c r="S2718" s="35" t="str">
        <f>IF(NETWORKDAYS(FACT_ORDERS[[#This Row],[Order-Date]], FACT_ORDERS[[#This Row],[ArrivalDate ]]) &gt; 10, "Late", "On Time")</f>
        <v>On Time</v>
      </c>
    </row>
    <row r="2719" spans="1:19" x14ac:dyDescent="0.3">
      <c r="A2719" s="12">
        <v>7717</v>
      </c>
      <c r="B2719" s="12">
        <v>225</v>
      </c>
      <c r="C2719" s="12">
        <v>10311</v>
      </c>
      <c r="D2719" s="12">
        <v>2718</v>
      </c>
      <c r="E2719" s="12" t="s">
        <v>243</v>
      </c>
      <c r="F2719" s="13">
        <v>45487</v>
      </c>
      <c r="G2719" s="26" t="s">
        <v>13150</v>
      </c>
      <c r="H2719" s="12">
        <v>17</v>
      </c>
      <c r="I2719" s="28">
        <f>VLOOKUP(B:B,DIM_PRODUCTS!A:F,5,FALSE)</f>
        <v>21</v>
      </c>
      <c r="J2719" s="28">
        <f>FACT_ORDERS[[#This Row],[ProductPrice]]*FACT_ORDERS[[#This Row],[Quantity]]</f>
        <v>357</v>
      </c>
      <c r="K2719" s="12" t="str">
        <f>VLOOKUP(C:C,DIM_CUSTOMERS!A:G,7,FALSE)</f>
        <v>Canada</v>
      </c>
      <c r="L2719" s="30" cm="1">
        <f t="array" ref="L2719">_xlfn.IFS(
    AND(FACT_ORDERS[[#This Row],[DeliveryMehtod]]="shippment",FACT_ORDERS[[#This Row],[TotalAmount]]&gt;=200), 0,
    AND(FACT_ORDERS[[#This Row],[DeliveryMehtod]]="pickup"), 15,
    AND(FACT_ORDERS[[#This Row],[DeliveryMehtod]]="shippment",FACT_ORDERS[[#This Row],[TotalAmount]]&lt;200), 35
)</f>
        <v>15</v>
      </c>
      <c r="M2719" s="12" t="str" cm="1">
        <f t="array" ref="M2719">_xlfn.IFS(
    SUMIFS(FACT_ORDERS[TotalAmount], FACT_ORDERS[WD_CUSTOMERS],FACT_ORDERS[[#This Row],[WD_CUSTOMERS]])&gt;=15000, "VIP",
    SUMIFS(FACT_ORDERS[TotalAmount], FACT_ORDERS[WD_CUSTOMERS],FACT_ORDERS[[#This Row],[WD_CUSTOMERS]])&gt;=8000, "Premium",
    TRUE, "Regular"
)</f>
        <v>Premium</v>
      </c>
      <c r="N2719" s="32" cm="1">
        <f t="array" ref="N2719">_xlfn.IFS(
   FACT_ORDERS[[#This Row],[TypeOfClient]]="VIP", 0.2,
   FACT_ORDERS[[#This Row],[TypeOfClient]]="Premium", 0.1,
   TRUE, 0
)</f>
        <v>0.1</v>
      </c>
      <c r="O2719" s="31" cm="1">
        <f t="array" ref="O2719">_xlfn.IFS(
   FACT_ORDERS[[#This Row],[TotalAmount]]&gt;1500, 0.15,
   FACT_ORDERS[[#This Row],[TotalAmount]]&gt;1000, 0.1,
   FACT_ORDERS[[#This Row],[TotalAmount]]&gt;500, 0.05,
   TRUE, 0
)</f>
        <v>0</v>
      </c>
      <c r="P2719" s="28">
        <f xml:space="preserve"> FACT_ORDERS[[#This Row],[TotalAmount]] * (1 - (FACT_ORDERS[[#This Row],[ClientDiscount]] + FACT_ORDERS[[#This Row],[OrderDiscount]]) )</f>
        <v>321.3</v>
      </c>
      <c r="Q2719" s="28">
        <f>FACT_ORDERS[[#This Row],[TotalAmountWithDiscount]]+FACT_ORDERS[[#This Row],[DeliveryCost]]</f>
        <v>336.3</v>
      </c>
      <c r="R2719" s="35">
        <v>45494</v>
      </c>
      <c r="S2719" s="35" t="str">
        <f>IF(NETWORKDAYS(FACT_ORDERS[[#This Row],[Order-Date]], FACT_ORDERS[[#This Row],[ArrivalDate ]]) &gt; 10, "Late", "On Time")</f>
        <v>On Time</v>
      </c>
    </row>
    <row r="2720" spans="1:19" x14ac:dyDescent="0.3">
      <c r="A2720" s="12">
        <v>7718</v>
      </c>
      <c r="B2720" s="12">
        <v>213</v>
      </c>
      <c r="C2720" s="12">
        <v>10311</v>
      </c>
      <c r="D2720" s="12">
        <v>2719</v>
      </c>
      <c r="E2720" s="12" t="s">
        <v>243</v>
      </c>
      <c r="F2720" s="13">
        <v>45487</v>
      </c>
      <c r="G2720" s="26" t="s">
        <v>13151</v>
      </c>
      <c r="H2720" s="12">
        <v>50</v>
      </c>
      <c r="I2720" s="28">
        <f>VLOOKUP(B:B,DIM_PRODUCTS!A:F,5,FALSE)</f>
        <v>45</v>
      </c>
      <c r="J2720" s="28">
        <f>FACT_ORDERS[[#This Row],[ProductPrice]]*FACT_ORDERS[[#This Row],[Quantity]]</f>
        <v>2250</v>
      </c>
      <c r="K2720" s="12" t="str">
        <f>VLOOKUP(C:C,DIM_CUSTOMERS!A:G,7,FALSE)</f>
        <v>Canada</v>
      </c>
      <c r="L2720" s="30" cm="1">
        <f t="array" ref="L2720">_xlfn.IFS(
    AND(FACT_ORDERS[[#This Row],[DeliveryMehtod]]="shippment",FACT_ORDERS[[#This Row],[TotalAmount]]&gt;=200), 0,
    AND(FACT_ORDERS[[#This Row],[DeliveryMehtod]]="pickup"), 15,
    AND(FACT_ORDERS[[#This Row],[DeliveryMehtod]]="shippment",FACT_ORDERS[[#This Row],[TotalAmount]]&lt;200), 35
)</f>
        <v>15</v>
      </c>
      <c r="M2720" s="12" t="str" cm="1">
        <f t="array" ref="M2720">_xlfn.IFS(
    SUMIFS(FACT_ORDERS[TotalAmount], FACT_ORDERS[WD_CUSTOMERS],FACT_ORDERS[[#This Row],[WD_CUSTOMERS]])&gt;=15000, "VIP",
    SUMIFS(FACT_ORDERS[TotalAmount], FACT_ORDERS[WD_CUSTOMERS],FACT_ORDERS[[#This Row],[WD_CUSTOMERS]])&gt;=8000, "Premium",
    TRUE, "Regular"
)</f>
        <v>Premium</v>
      </c>
      <c r="N2720" s="32" cm="1">
        <f t="array" ref="N2720">_xlfn.IFS(
   FACT_ORDERS[[#This Row],[TypeOfClient]]="VIP", 0.2,
   FACT_ORDERS[[#This Row],[TypeOfClient]]="Premium", 0.1,
   TRUE, 0
)</f>
        <v>0.1</v>
      </c>
      <c r="O2720" s="31" cm="1">
        <f t="array" ref="O2720">_xlfn.IFS(
   FACT_ORDERS[[#This Row],[TotalAmount]]&gt;1500, 0.15,
   FACT_ORDERS[[#This Row],[TotalAmount]]&gt;1000, 0.1,
   FACT_ORDERS[[#This Row],[TotalAmount]]&gt;500, 0.05,
   TRUE, 0
)</f>
        <v>0.15</v>
      </c>
      <c r="P2720" s="28">
        <f xml:space="preserve"> FACT_ORDERS[[#This Row],[TotalAmount]] * (1 - (FACT_ORDERS[[#This Row],[ClientDiscount]] + FACT_ORDERS[[#This Row],[OrderDiscount]]) )</f>
        <v>1687.5</v>
      </c>
      <c r="Q2720" s="28">
        <f>FACT_ORDERS[[#This Row],[TotalAmountWithDiscount]]+FACT_ORDERS[[#This Row],[DeliveryCost]]</f>
        <v>1702.5</v>
      </c>
      <c r="R2720" s="35">
        <v>45497</v>
      </c>
      <c r="S2720" s="35" t="str">
        <f>IF(NETWORKDAYS(FACT_ORDERS[[#This Row],[Order-Date]], FACT_ORDERS[[#This Row],[ArrivalDate ]]) &gt; 10, "Late", "On Time")</f>
        <v>On Time</v>
      </c>
    </row>
    <row r="2721" spans="1:19" x14ac:dyDescent="0.3">
      <c r="A2721" s="12">
        <v>7719</v>
      </c>
      <c r="B2721" s="12">
        <v>261</v>
      </c>
      <c r="C2721" s="12">
        <v>10055</v>
      </c>
      <c r="D2721" s="12">
        <v>2720</v>
      </c>
      <c r="E2721" s="12" t="s">
        <v>244</v>
      </c>
      <c r="F2721" s="13">
        <v>45181</v>
      </c>
      <c r="G2721" s="26" t="s">
        <v>13152</v>
      </c>
      <c r="H2721" s="12">
        <v>14</v>
      </c>
      <c r="I2721" s="28">
        <f>VLOOKUP(B:B,DIM_PRODUCTS!A:F,5,FALSE)</f>
        <v>19</v>
      </c>
      <c r="J2721" s="28">
        <f>FACT_ORDERS[[#This Row],[ProductPrice]]*FACT_ORDERS[[#This Row],[Quantity]]</f>
        <v>266</v>
      </c>
      <c r="K2721" s="12" t="str">
        <f>VLOOKUP(C:C,DIM_CUSTOMERS!A:G,7,FALSE)</f>
        <v>Mexico</v>
      </c>
      <c r="L2721" s="30" cm="1">
        <f t="array" ref="L2721">_xlfn.IFS(
    AND(FACT_ORDERS[[#This Row],[DeliveryMehtod]]="shippment",FACT_ORDERS[[#This Row],[TotalAmount]]&gt;=200), 0,
    AND(FACT_ORDERS[[#This Row],[DeliveryMehtod]]="pickup"), 15,
    AND(FACT_ORDERS[[#This Row],[DeliveryMehtod]]="shippment",FACT_ORDERS[[#This Row],[TotalAmount]]&lt;200), 35
)</f>
        <v>0</v>
      </c>
      <c r="M2721" s="12" t="str" cm="1">
        <f t="array" ref="M2721">_xlfn.IFS(
    SUMIFS(FACT_ORDERS[TotalAmount], FACT_ORDERS[WD_CUSTOMERS],FACT_ORDERS[[#This Row],[WD_CUSTOMERS]])&gt;=15000, "VIP",
    SUMIFS(FACT_ORDERS[TotalAmount], FACT_ORDERS[WD_CUSTOMERS],FACT_ORDERS[[#This Row],[WD_CUSTOMERS]])&gt;=8000, "Premium",
    TRUE, "Regular"
)</f>
        <v>Premium</v>
      </c>
      <c r="N2721" s="32" cm="1">
        <f t="array" ref="N2721">_xlfn.IFS(
   FACT_ORDERS[[#This Row],[TypeOfClient]]="VIP", 0.2,
   FACT_ORDERS[[#This Row],[TypeOfClient]]="Premium", 0.1,
   TRUE, 0
)</f>
        <v>0.1</v>
      </c>
      <c r="O2721" s="31" cm="1">
        <f t="array" ref="O2721">_xlfn.IFS(
   FACT_ORDERS[[#This Row],[TotalAmount]]&gt;1500, 0.15,
   FACT_ORDERS[[#This Row],[TotalAmount]]&gt;1000, 0.1,
   FACT_ORDERS[[#This Row],[TotalAmount]]&gt;500, 0.05,
   TRUE, 0
)</f>
        <v>0</v>
      </c>
      <c r="P2721" s="28">
        <f xml:space="preserve"> FACT_ORDERS[[#This Row],[TotalAmount]] * (1 - (FACT_ORDERS[[#This Row],[ClientDiscount]] + FACT_ORDERS[[#This Row],[OrderDiscount]]) )</f>
        <v>239.4</v>
      </c>
      <c r="Q2721" s="28">
        <f>FACT_ORDERS[[#This Row],[TotalAmountWithDiscount]]+FACT_ORDERS[[#This Row],[DeliveryCost]]</f>
        <v>239.4</v>
      </c>
      <c r="R2721" s="35">
        <v>45190</v>
      </c>
      <c r="S2721" s="35" t="str">
        <f>IF(NETWORKDAYS(FACT_ORDERS[[#This Row],[Order-Date]], FACT_ORDERS[[#This Row],[ArrivalDate ]]) &gt; 10, "Late", "On Time")</f>
        <v>On Time</v>
      </c>
    </row>
    <row r="2722" spans="1:19" x14ac:dyDescent="0.3">
      <c r="A2722" s="12">
        <v>7720</v>
      </c>
      <c r="B2722" s="12">
        <v>259</v>
      </c>
      <c r="C2722" s="12">
        <v>10055</v>
      </c>
      <c r="D2722" s="12">
        <v>2721</v>
      </c>
      <c r="E2722" s="12" t="s">
        <v>244</v>
      </c>
      <c r="F2722" s="13">
        <v>45181</v>
      </c>
      <c r="G2722" s="26" t="s">
        <v>13153</v>
      </c>
      <c r="H2722" s="12">
        <v>17</v>
      </c>
      <c r="I2722" s="28">
        <f>VLOOKUP(B:B,DIM_PRODUCTS!A:F,5,FALSE)</f>
        <v>20</v>
      </c>
      <c r="J2722" s="28">
        <f>FACT_ORDERS[[#This Row],[ProductPrice]]*FACT_ORDERS[[#This Row],[Quantity]]</f>
        <v>340</v>
      </c>
      <c r="K2722" s="12" t="str">
        <f>VLOOKUP(C:C,DIM_CUSTOMERS!A:G,7,FALSE)</f>
        <v>Mexico</v>
      </c>
      <c r="L2722" s="30" cm="1">
        <f t="array" ref="L2722">_xlfn.IFS(
    AND(FACT_ORDERS[[#This Row],[DeliveryMehtod]]="shippment",FACT_ORDERS[[#This Row],[TotalAmount]]&gt;=200), 0,
    AND(FACT_ORDERS[[#This Row],[DeliveryMehtod]]="pickup"), 15,
    AND(FACT_ORDERS[[#This Row],[DeliveryMehtod]]="shippment",FACT_ORDERS[[#This Row],[TotalAmount]]&lt;200), 35
)</f>
        <v>0</v>
      </c>
      <c r="M2722" s="12" t="str" cm="1">
        <f t="array" ref="M2722">_xlfn.IFS(
    SUMIFS(FACT_ORDERS[TotalAmount], FACT_ORDERS[WD_CUSTOMERS],FACT_ORDERS[[#This Row],[WD_CUSTOMERS]])&gt;=15000, "VIP",
    SUMIFS(FACT_ORDERS[TotalAmount], FACT_ORDERS[WD_CUSTOMERS],FACT_ORDERS[[#This Row],[WD_CUSTOMERS]])&gt;=8000, "Premium",
    TRUE, "Regular"
)</f>
        <v>Premium</v>
      </c>
      <c r="N2722" s="32" cm="1">
        <f t="array" ref="N2722">_xlfn.IFS(
   FACT_ORDERS[[#This Row],[TypeOfClient]]="VIP", 0.2,
   FACT_ORDERS[[#This Row],[TypeOfClient]]="Premium", 0.1,
   TRUE, 0
)</f>
        <v>0.1</v>
      </c>
      <c r="O2722" s="31" cm="1">
        <f t="array" ref="O2722">_xlfn.IFS(
   FACT_ORDERS[[#This Row],[TotalAmount]]&gt;1500, 0.15,
   FACT_ORDERS[[#This Row],[TotalAmount]]&gt;1000, 0.1,
   FACT_ORDERS[[#This Row],[TotalAmount]]&gt;500, 0.05,
   TRUE, 0
)</f>
        <v>0</v>
      </c>
      <c r="P2722" s="28">
        <f xml:space="preserve"> FACT_ORDERS[[#This Row],[TotalAmount]] * (1 - (FACT_ORDERS[[#This Row],[ClientDiscount]] + FACT_ORDERS[[#This Row],[OrderDiscount]]) )</f>
        <v>306</v>
      </c>
      <c r="Q2722" s="28">
        <f>FACT_ORDERS[[#This Row],[TotalAmountWithDiscount]]+FACT_ORDERS[[#This Row],[DeliveryCost]]</f>
        <v>306</v>
      </c>
      <c r="R2722" s="35">
        <v>45188</v>
      </c>
      <c r="S2722" s="35" t="str">
        <f>IF(NETWORKDAYS(FACT_ORDERS[[#This Row],[Order-Date]], FACT_ORDERS[[#This Row],[ArrivalDate ]]) &gt; 10, "Late", "On Time")</f>
        <v>On Time</v>
      </c>
    </row>
    <row r="2723" spans="1:19" x14ac:dyDescent="0.3">
      <c r="A2723" s="12">
        <v>7721</v>
      </c>
      <c r="B2723" s="12">
        <v>281</v>
      </c>
      <c r="C2723" s="12">
        <v>10055</v>
      </c>
      <c r="D2723" s="12">
        <v>2722</v>
      </c>
      <c r="E2723" s="12" t="s">
        <v>244</v>
      </c>
      <c r="F2723" s="13">
        <v>45181</v>
      </c>
      <c r="G2723" s="26" t="s">
        <v>13154</v>
      </c>
      <c r="H2723" s="12">
        <v>18</v>
      </c>
      <c r="I2723" s="28">
        <f>VLOOKUP(B:B,DIM_PRODUCTS!A:F,5,FALSE)</f>
        <v>25</v>
      </c>
      <c r="J2723" s="28">
        <f>FACT_ORDERS[[#This Row],[ProductPrice]]*FACT_ORDERS[[#This Row],[Quantity]]</f>
        <v>450</v>
      </c>
      <c r="K2723" s="12" t="str">
        <f>VLOOKUP(C:C,DIM_CUSTOMERS!A:G,7,FALSE)</f>
        <v>Mexico</v>
      </c>
      <c r="L2723" s="30" cm="1">
        <f t="array" ref="L2723">_xlfn.IFS(
    AND(FACT_ORDERS[[#This Row],[DeliveryMehtod]]="shippment",FACT_ORDERS[[#This Row],[TotalAmount]]&gt;=200), 0,
    AND(FACT_ORDERS[[#This Row],[DeliveryMehtod]]="pickup"), 15,
    AND(FACT_ORDERS[[#This Row],[DeliveryMehtod]]="shippment",FACT_ORDERS[[#This Row],[TotalAmount]]&lt;200), 35
)</f>
        <v>0</v>
      </c>
      <c r="M2723" s="12" t="str" cm="1">
        <f t="array" ref="M2723">_xlfn.IFS(
    SUMIFS(FACT_ORDERS[TotalAmount], FACT_ORDERS[WD_CUSTOMERS],FACT_ORDERS[[#This Row],[WD_CUSTOMERS]])&gt;=15000, "VIP",
    SUMIFS(FACT_ORDERS[TotalAmount], FACT_ORDERS[WD_CUSTOMERS],FACT_ORDERS[[#This Row],[WD_CUSTOMERS]])&gt;=8000, "Premium",
    TRUE, "Regular"
)</f>
        <v>Premium</v>
      </c>
      <c r="N2723" s="32" cm="1">
        <f t="array" ref="N2723">_xlfn.IFS(
   FACT_ORDERS[[#This Row],[TypeOfClient]]="VIP", 0.2,
   FACT_ORDERS[[#This Row],[TypeOfClient]]="Premium", 0.1,
   TRUE, 0
)</f>
        <v>0.1</v>
      </c>
      <c r="O2723" s="31" cm="1">
        <f t="array" ref="O2723">_xlfn.IFS(
   FACT_ORDERS[[#This Row],[TotalAmount]]&gt;1500, 0.15,
   FACT_ORDERS[[#This Row],[TotalAmount]]&gt;1000, 0.1,
   FACT_ORDERS[[#This Row],[TotalAmount]]&gt;500, 0.05,
   TRUE, 0
)</f>
        <v>0</v>
      </c>
      <c r="P2723" s="28">
        <f xml:space="preserve"> FACT_ORDERS[[#This Row],[TotalAmount]] * (1 - (FACT_ORDERS[[#This Row],[ClientDiscount]] + FACT_ORDERS[[#This Row],[OrderDiscount]]) )</f>
        <v>405</v>
      </c>
      <c r="Q2723" s="28">
        <f>FACT_ORDERS[[#This Row],[TotalAmountWithDiscount]]+FACT_ORDERS[[#This Row],[DeliveryCost]]</f>
        <v>405</v>
      </c>
      <c r="R2723" s="35">
        <v>45190</v>
      </c>
      <c r="S2723" s="35" t="str">
        <f>IF(NETWORKDAYS(FACT_ORDERS[[#This Row],[Order-Date]], FACT_ORDERS[[#This Row],[ArrivalDate ]]) &gt; 10, "Late", "On Time")</f>
        <v>On Time</v>
      </c>
    </row>
    <row r="2724" spans="1:19" x14ac:dyDescent="0.3">
      <c r="A2724" s="12">
        <v>7722</v>
      </c>
      <c r="B2724" s="12">
        <v>261</v>
      </c>
      <c r="C2724" s="12">
        <v>10055</v>
      </c>
      <c r="D2724" s="12">
        <v>2723</v>
      </c>
      <c r="E2724" s="12" t="s">
        <v>244</v>
      </c>
      <c r="F2724" s="13">
        <v>45399</v>
      </c>
      <c r="G2724" s="26" t="s">
        <v>3328</v>
      </c>
      <c r="H2724" s="12">
        <v>19</v>
      </c>
      <c r="I2724" s="28">
        <f>VLOOKUP(B:B,DIM_PRODUCTS!A:F,5,FALSE)</f>
        <v>19</v>
      </c>
      <c r="J2724" s="28">
        <f>FACT_ORDERS[[#This Row],[ProductPrice]]*FACT_ORDERS[[#This Row],[Quantity]]</f>
        <v>361</v>
      </c>
      <c r="K2724" s="12" t="str">
        <f>VLOOKUP(C:C,DIM_CUSTOMERS!A:G,7,FALSE)</f>
        <v>Mexico</v>
      </c>
      <c r="L2724" s="30" cm="1">
        <f t="array" ref="L2724">_xlfn.IFS(
    AND(FACT_ORDERS[[#This Row],[DeliveryMehtod]]="shippment",FACT_ORDERS[[#This Row],[TotalAmount]]&gt;=200), 0,
    AND(FACT_ORDERS[[#This Row],[DeliveryMehtod]]="pickup"), 15,
    AND(FACT_ORDERS[[#This Row],[DeliveryMehtod]]="shippment",FACT_ORDERS[[#This Row],[TotalAmount]]&lt;200), 35
)</f>
        <v>0</v>
      </c>
      <c r="M2724" s="12" t="str" cm="1">
        <f t="array" ref="M2724">_xlfn.IFS(
    SUMIFS(FACT_ORDERS[TotalAmount], FACT_ORDERS[WD_CUSTOMERS],FACT_ORDERS[[#This Row],[WD_CUSTOMERS]])&gt;=15000, "VIP",
    SUMIFS(FACT_ORDERS[TotalAmount], FACT_ORDERS[WD_CUSTOMERS],FACT_ORDERS[[#This Row],[WD_CUSTOMERS]])&gt;=8000, "Premium",
    TRUE, "Regular"
)</f>
        <v>Premium</v>
      </c>
      <c r="N2724" s="32" cm="1">
        <f t="array" ref="N2724">_xlfn.IFS(
   FACT_ORDERS[[#This Row],[TypeOfClient]]="VIP", 0.2,
   FACT_ORDERS[[#This Row],[TypeOfClient]]="Premium", 0.1,
   TRUE, 0
)</f>
        <v>0.1</v>
      </c>
      <c r="O2724" s="31" cm="1">
        <f t="array" ref="O2724">_xlfn.IFS(
   FACT_ORDERS[[#This Row],[TotalAmount]]&gt;1500, 0.15,
   FACT_ORDERS[[#This Row],[TotalAmount]]&gt;1000, 0.1,
   FACT_ORDERS[[#This Row],[TotalAmount]]&gt;500, 0.05,
   TRUE, 0
)</f>
        <v>0</v>
      </c>
      <c r="P2724" s="28">
        <f xml:space="preserve"> FACT_ORDERS[[#This Row],[TotalAmount]] * (1 - (FACT_ORDERS[[#This Row],[ClientDiscount]] + FACT_ORDERS[[#This Row],[OrderDiscount]]) )</f>
        <v>324.90000000000003</v>
      </c>
      <c r="Q2724" s="28">
        <f>FACT_ORDERS[[#This Row],[TotalAmountWithDiscount]]+FACT_ORDERS[[#This Row],[DeliveryCost]]</f>
        <v>324.90000000000003</v>
      </c>
      <c r="R2724" s="35">
        <v>45410</v>
      </c>
      <c r="S2724" s="35" t="str">
        <f>IF(NETWORKDAYS(FACT_ORDERS[[#This Row],[Order-Date]], FACT_ORDERS[[#This Row],[ArrivalDate ]]) &gt; 10, "Late", "On Time")</f>
        <v>On Time</v>
      </c>
    </row>
    <row r="2725" spans="1:19" x14ac:dyDescent="0.3">
      <c r="A2725" s="12">
        <v>7723</v>
      </c>
      <c r="B2725" s="12">
        <v>259</v>
      </c>
      <c r="C2725" s="12">
        <v>10055</v>
      </c>
      <c r="D2725" s="12">
        <v>2724</v>
      </c>
      <c r="E2725" s="12" t="s">
        <v>243</v>
      </c>
      <c r="F2725" s="13">
        <v>45399</v>
      </c>
      <c r="G2725" s="26" t="s">
        <v>13155</v>
      </c>
      <c r="H2725" s="12">
        <v>25</v>
      </c>
      <c r="I2725" s="28">
        <f>VLOOKUP(B:B,DIM_PRODUCTS!A:F,5,FALSE)</f>
        <v>20</v>
      </c>
      <c r="J2725" s="28">
        <f>FACT_ORDERS[[#This Row],[ProductPrice]]*FACT_ORDERS[[#This Row],[Quantity]]</f>
        <v>500</v>
      </c>
      <c r="K2725" s="12" t="str">
        <f>VLOOKUP(C:C,DIM_CUSTOMERS!A:G,7,FALSE)</f>
        <v>Mexico</v>
      </c>
      <c r="L2725" s="30" cm="1">
        <f t="array" ref="L2725">_xlfn.IFS(
    AND(FACT_ORDERS[[#This Row],[DeliveryMehtod]]="shippment",FACT_ORDERS[[#This Row],[TotalAmount]]&gt;=200), 0,
    AND(FACT_ORDERS[[#This Row],[DeliveryMehtod]]="pickup"), 15,
    AND(FACT_ORDERS[[#This Row],[DeliveryMehtod]]="shippment",FACT_ORDERS[[#This Row],[TotalAmount]]&lt;200), 35
)</f>
        <v>15</v>
      </c>
      <c r="M2725" s="12" t="str" cm="1">
        <f t="array" ref="M2725">_xlfn.IFS(
    SUMIFS(FACT_ORDERS[TotalAmount], FACT_ORDERS[WD_CUSTOMERS],FACT_ORDERS[[#This Row],[WD_CUSTOMERS]])&gt;=15000, "VIP",
    SUMIFS(FACT_ORDERS[TotalAmount], FACT_ORDERS[WD_CUSTOMERS],FACT_ORDERS[[#This Row],[WD_CUSTOMERS]])&gt;=8000, "Premium",
    TRUE, "Regular"
)</f>
        <v>Premium</v>
      </c>
      <c r="N2725" s="32" cm="1">
        <f t="array" ref="N2725">_xlfn.IFS(
   FACT_ORDERS[[#This Row],[TypeOfClient]]="VIP", 0.2,
   FACT_ORDERS[[#This Row],[TypeOfClient]]="Premium", 0.1,
   TRUE, 0
)</f>
        <v>0.1</v>
      </c>
      <c r="O2725" s="31" cm="1">
        <f t="array" ref="O2725">_xlfn.IFS(
   FACT_ORDERS[[#This Row],[TotalAmount]]&gt;1500, 0.15,
   FACT_ORDERS[[#This Row],[TotalAmount]]&gt;1000, 0.1,
   FACT_ORDERS[[#This Row],[TotalAmount]]&gt;500, 0.05,
   TRUE, 0
)</f>
        <v>0</v>
      </c>
      <c r="P2725" s="28">
        <f xml:space="preserve"> FACT_ORDERS[[#This Row],[TotalAmount]] * (1 - (FACT_ORDERS[[#This Row],[ClientDiscount]] + FACT_ORDERS[[#This Row],[OrderDiscount]]) )</f>
        <v>450</v>
      </c>
      <c r="Q2725" s="28">
        <f>FACT_ORDERS[[#This Row],[TotalAmountWithDiscount]]+FACT_ORDERS[[#This Row],[DeliveryCost]]</f>
        <v>465</v>
      </c>
      <c r="R2725" s="35">
        <v>45406</v>
      </c>
      <c r="S2725" s="35" t="str">
        <f>IF(NETWORKDAYS(FACT_ORDERS[[#This Row],[Order-Date]], FACT_ORDERS[[#This Row],[ArrivalDate ]]) &gt; 10, "Late", "On Time")</f>
        <v>On Time</v>
      </c>
    </row>
    <row r="2726" spans="1:19" x14ac:dyDescent="0.3">
      <c r="A2726" s="12">
        <v>7724</v>
      </c>
      <c r="B2726" s="12">
        <v>281</v>
      </c>
      <c r="C2726" s="12">
        <v>10055</v>
      </c>
      <c r="D2726" s="12">
        <v>2725</v>
      </c>
      <c r="E2726" s="12" t="s">
        <v>243</v>
      </c>
      <c r="F2726" s="13">
        <v>45399</v>
      </c>
      <c r="G2726" s="26" t="s">
        <v>13156</v>
      </c>
      <c r="H2726" s="12">
        <v>11</v>
      </c>
      <c r="I2726" s="28">
        <f>VLOOKUP(B:B,DIM_PRODUCTS!A:F,5,FALSE)</f>
        <v>25</v>
      </c>
      <c r="J2726" s="28">
        <f>FACT_ORDERS[[#This Row],[ProductPrice]]*FACT_ORDERS[[#This Row],[Quantity]]</f>
        <v>275</v>
      </c>
      <c r="K2726" s="12" t="str">
        <f>VLOOKUP(C:C,DIM_CUSTOMERS!A:G,7,FALSE)</f>
        <v>Mexico</v>
      </c>
      <c r="L2726" s="30" cm="1">
        <f t="array" ref="L2726">_xlfn.IFS(
    AND(FACT_ORDERS[[#This Row],[DeliveryMehtod]]="shippment",FACT_ORDERS[[#This Row],[TotalAmount]]&gt;=200), 0,
    AND(FACT_ORDERS[[#This Row],[DeliveryMehtod]]="pickup"), 15,
    AND(FACT_ORDERS[[#This Row],[DeliveryMehtod]]="shippment",FACT_ORDERS[[#This Row],[TotalAmount]]&lt;200), 35
)</f>
        <v>15</v>
      </c>
      <c r="M2726" s="12" t="str" cm="1">
        <f t="array" ref="M2726">_xlfn.IFS(
    SUMIFS(FACT_ORDERS[TotalAmount], FACT_ORDERS[WD_CUSTOMERS],FACT_ORDERS[[#This Row],[WD_CUSTOMERS]])&gt;=15000, "VIP",
    SUMIFS(FACT_ORDERS[TotalAmount], FACT_ORDERS[WD_CUSTOMERS],FACT_ORDERS[[#This Row],[WD_CUSTOMERS]])&gt;=8000, "Premium",
    TRUE, "Regular"
)</f>
        <v>Premium</v>
      </c>
      <c r="N2726" s="32" cm="1">
        <f t="array" ref="N2726">_xlfn.IFS(
   FACT_ORDERS[[#This Row],[TypeOfClient]]="VIP", 0.2,
   FACT_ORDERS[[#This Row],[TypeOfClient]]="Premium", 0.1,
   TRUE, 0
)</f>
        <v>0.1</v>
      </c>
      <c r="O2726" s="31" cm="1">
        <f t="array" ref="O2726">_xlfn.IFS(
   FACT_ORDERS[[#This Row],[TotalAmount]]&gt;1500, 0.15,
   FACT_ORDERS[[#This Row],[TotalAmount]]&gt;1000, 0.1,
   FACT_ORDERS[[#This Row],[TotalAmount]]&gt;500, 0.05,
   TRUE, 0
)</f>
        <v>0</v>
      </c>
      <c r="P2726" s="28">
        <f xml:space="preserve"> FACT_ORDERS[[#This Row],[TotalAmount]] * (1 - (FACT_ORDERS[[#This Row],[ClientDiscount]] + FACT_ORDERS[[#This Row],[OrderDiscount]]) )</f>
        <v>247.5</v>
      </c>
      <c r="Q2726" s="28">
        <f>FACT_ORDERS[[#This Row],[TotalAmountWithDiscount]]+FACT_ORDERS[[#This Row],[DeliveryCost]]</f>
        <v>262.5</v>
      </c>
      <c r="R2726" s="35">
        <v>45408</v>
      </c>
      <c r="S2726" s="35" t="str">
        <f>IF(NETWORKDAYS(FACT_ORDERS[[#This Row],[Order-Date]], FACT_ORDERS[[#This Row],[ArrivalDate ]]) &gt; 10, "Late", "On Time")</f>
        <v>On Time</v>
      </c>
    </row>
    <row r="2727" spans="1:19" x14ac:dyDescent="0.3">
      <c r="A2727" s="12">
        <v>7725</v>
      </c>
      <c r="B2727" s="12">
        <v>261</v>
      </c>
      <c r="C2727" s="12">
        <v>10055</v>
      </c>
      <c r="D2727" s="12">
        <v>2726</v>
      </c>
      <c r="E2727" s="12" t="s">
        <v>243</v>
      </c>
      <c r="F2727" s="13">
        <v>45147</v>
      </c>
      <c r="G2727" s="26" t="s">
        <v>13157</v>
      </c>
      <c r="H2727" s="12">
        <v>13</v>
      </c>
      <c r="I2727" s="28">
        <f>VLOOKUP(B:B,DIM_PRODUCTS!A:F,5,FALSE)</f>
        <v>19</v>
      </c>
      <c r="J2727" s="28">
        <f>FACT_ORDERS[[#This Row],[ProductPrice]]*FACT_ORDERS[[#This Row],[Quantity]]</f>
        <v>247</v>
      </c>
      <c r="K2727" s="12" t="str">
        <f>VLOOKUP(C:C,DIM_CUSTOMERS!A:G,7,FALSE)</f>
        <v>Mexico</v>
      </c>
      <c r="L2727" s="30" cm="1">
        <f t="array" ref="L2727">_xlfn.IFS(
    AND(FACT_ORDERS[[#This Row],[DeliveryMehtod]]="shippment",FACT_ORDERS[[#This Row],[TotalAmount]]&gt;=200), 0,
    AND(FACT_ORDERS[[#This Row],[DeliveryMehtod]]="pickup"), 15,
    AND(FACT_ORDERS[[#This Row],[DeliveryMehtod]]="shippment",FACT_ORDERS[[#This Row],[TotalAmount]]&lt;200), 35
)</f>
        <v>15</v>
      </c>
      <c r="M2727" s="12" t="str" cm="1">
        <f t="array" ref="M2727">_xlfn.IFS(
    SUMIFS(FACT_ORDERS[TotalAmount], FACT_ORDERS[WD_CUSTOMERS],FACT_ORDERS[[#This Row],[WD_CUSTOMERS]])&gt;=15000, "VIP",
    SUMIFS(FACT_ORDERS[TotalAmount], FACT_ORDERS[WD_CUSTOMERS],FACT_ORDERS[[#This Row],[WD_CUSTOMERS]])&gt;=8000, "Premium",
    TRUE, "Regular"
)</f>
        <v>Premium</v>
      </c>
      <c r="N2727" s="32" cm="1">
        <f t="array" ref="N2727">_xlfn.IFS(
   FACT_ORDERS[[#This Row],[TypeOfClient]]="VIP", 0.2,
   FACT_ORDERS[[#This Row],[TypeOfClient]]="Premium", 0.1,
   TRUE, 0
)</f>
        <v>0.1</v>
      </c>
      <c r="O2727" s="31" cm="1">
        <f t="array" ref="O2727">_xlfn.IFS(
   FACT_ORDERS[[#This Row],[TotalAmount]]&gt;1500, 0.15,
   FACT_ORDERS[[#This Row],[TotalAmount]]&gt;1000, 0.1,
   FACT_ORDERS[[#This Row],[TotalAmount]]&gt;500, 0.05,
   TRUE, 0
)</f>
        <v>0</v>
      </c>
      <c r="P2727" s="28">
        <f xml:space="preserve"> FACT_ORDERS[[#This Row],[TotalAmount]] * (1 - (FACT_ORDERS[[#This Row],[ClientDiscount]] + FACT_ORDERS[[#This Row],[OrderDiscount]]) )</f>
        <v>222.3</v>
      </c>
      <c r="Q2727" s="28">
        <f>FACT_ORDERS[[#This Row],[TotalAmountWithDiscount]]+FACT_ORDERS[[#This Row],[DeliveryCost]]</f>
        <v>237.3</v>
      </c>
      <c r="R2727" s="35">
        <v>45154</v>
      </c>
      <c r="S2727" s="35" t="str">
        <f>IF(NETWORKDAYS(FACT_ORDERS[[#This Row],[Order-Date]], FACT_ORDERS[[#This Row],[ArrivalDate ]]) &gt; 10, "Late", "On Time")</f>
        <v>On Time</v>
      </c>
    </row>
    <row r="2728" spans="1:19" x14ac:dyDescent="0.3">
      <c r="A2728" s="12">
        <v>7726</v>
      </c>
      <c r="B2728" s="12">
        <v>259</v>
      </c>
      <c r="C2728" s="12">
        <v>10055</v>
      </c>
      <c r="D2728" s="12">
        <v>2727</v>
      </c>
      <c r="E2728" s="12" t="s">
        <v>244</v>
      </c>
      <c r="F2728" s="13">
        <v>45147</v>
      </c>
      <c r="G2728" s="26" t="s">
        <v>13158</v>
      </c>
      <c r="H2728" s="12">
        <v>28</v>
      </c>
      <c r="I2728" s="28">
        <f>VLOOKUP(B:B,DIM_PRODUCTS!A:F,5,FALSE)</f>
        <v>20</v>
      </c>
      <c r="J2728" s="28">
        <f>FACT_ORDERS[[#This Row],[ProductPrice]]*FACT_ORDERS[[#This Row],[Quantity]]</f>
        <v>560</v>
      </c>
      <c r="K2728" s="12" t="str">
        <f>VLOOKUP(C:C,DIM_CUSTOMERS!A:G,7,FALSE)</f>
        <v>Mexico</v>
      </c>
      <c r="L2728" s="30" cm="1">
        <f t="array" ref="L2728">_xlfn.IFS(
    AND(FACT_ORDERS[[#This Row],[DeliveryMehtod]]="shippment",FACT_ORDERS[[#This Row],[TotalAmount]]&gt;=200), 0,
    AND(FACT_ORDERS[[#This Row],[DeliveryMehtod]]="pickup"), 15,
    AND(FACT_ORDERS[[#This Row],[DeliveryMehtod]]="shippment",FACT_ORDERS[[#This Row],[TotalAmount]]&lt;200), 35
)</f>
        <v>0</v>
      </c>
      <c r="M2728" s="12" t="str" cm="1">
        <f t="array" ref="M2728">_xlfn.IFS(
    SUMIFS(FACT_ORDERS[TotalAmount], FACT_ORDERS[WD_CUSTOMERS],FACT_ORDERS[[#This Row],[WD_CUSTOMERS]])&gt;=15000, "VIP",
    SUMIFS(FACT_ORDERS[TotalAmount], FACT_ORDERS[WD_CUSTOMERS],FACT_ORDERS[[#This Row],[WD_CUSTOMERS]])&gt;=8000, "Premium",
    TRUE, "Regular"
)</f>
        <v>Premium</v>
      </c>
      <c r="N2728" s="32" cm="1">
        <f t="array" ref="N2728">_xlfn.IFS(
   FACT_ORDERS[[#This Row],[TypeOfClient]]="VIP", 0.2,
   FACT_ORDERS[[#This Row],[TypeOfClient]]="Premium", 0.1,
   TRUE, 0
)</f>
        <v>0.1</v>
      </c>
      <c r="O2728" s="31" cm="1">
        <f t="array" ref="O2728">_xlfn.IFS(
   FACT_ORDERS[[#This Row],[TotalAmount]]&gt;1500, 0.15,
   FACT_ORDERS[[#This Row],[TotalAmount]]&gt;1000, 0.1,
   FACT_ORDERS[[#This Row],[TotalAmount]]&gt;500, 0.05,
   TRUE, 0
)</f>
        <v>0.05</v>
      </c>
      <c r="P2728" s="28">
        <f xml:space="preserve"> FACT_ORDERS[[#This Row],[TotalAmount]] * (1 - (FACT_ORDERS[[#This Row],[ClientDiscount]] + FACT_ORDERS[[#This Row],[OrderDiscount]]) )</f>
        <v>476</v>
      </c>
      <c r="Q2728" s="28">
        <f>FACT_ORDERS[[#This Row],[TotalAmountWithDiscount]]+FACT_ORDERS[[#This Row],[DeliveryCost]]</f>
        <v>476</v>
      </c>
      <c r="R2728" s="35">
        <v>45165</v>
      </c>
      <c r="S2728" s="35" t="str">
        <f>IF(NETWORKDAYS(FACT_ORDERS[[#This Row],[Order-Date]], FACT_ORDERS[[#This Row],[ArrivalDate ]]) &gt; 10, "Late", "On Time")</f>
        <v>Late</v>
      </c>
    </row>
    <row r="2729" spans="1:19" x14ac:dyDescent="0.3">
      <c r="A2729" s="12">
        <v>7727</v>
      </c>
      <c r="B2729" s="12">
        <v>281</v>
      </c>
      <c r="C2729" s="12">
        <v>10055</v>
      </c>
      <c r="D2729" s="12">
        <v>2728</v>
      </c>
      <c r="E2729" s="12" t="s">
        <v>244</v>
      </c>
      <c r="F2729" s="13">
        <v>45147</v>
      </c>
      <c r="G2729" s="26" t="s">
        <v>13159</v>
      </c>
      <c r="H2729" s="12">
        <v>15</v>
      </c>
      <c r="I2729" s="28">
        <f>VLOOKUP(B:B,DIM_PRODUCTS!A:F,5,FALSE)</f>
        <v>25</v>
      </c>
      <c r="J2729" s="28">
        <f>FACT_ORDERS[[#This Row],[ProductPrice]]*FACT_ORDERS[[#This Row],[Quantity]]</f>
        <v>375</v>
      </c>
      <c r="K2729" s="12" t="str">
        <f>VLOOKUP(C:C,DIM_CUSTOMERS!A:G,7,FALSE)</f>
        <v>Mexico</v>
      </c>
      <c r="L2729" s="30" cm="1">
        <f t="array" ref="L2729">_xlfn.IFS(
    AND(FACT_ORDERS[[#This Row],[DeliveryMehtod]]="shippment",FACT_ORDERS[[#This Row],[TotalAmount]]&gt;=200), 0,
    AND(FACT_ORDERS[[#This Row],[DeliveryMehtod]]="pickup"), 15,
    AND(FACT_ORDERS[[#This Row],[DeliveryMehtod]]="shippment",FACT_ORDERS[[#This Row],[TotalAmount]]&lt;200), 35
)</f>
        <v>0</v>
      </c>
      <c r="M2729" s="12" t="str" cm="1">
        <f t="array" ref="M2729">_xlfn.IFS(
    SUMIFS(FACT_ORDERS[TotalAmount], FACT_ORDERS[WD_CUSTOMERS],FACT_ORDERS[[#This Row],[WD_CUSTOMERS]])&gt;=15000, "VIP",
    SUMIFS(FACT_ORDERS[TotalAmount], FACT_ORDERS[WD_CUSTOMERS],FACT_ORDERS[[#This Row],[WD_CUSTOMERS]])&gt;=8000, "Premium",
    TRUE, "Regular"
)</f>
        <v>Premium</v>
      </c>
      <c r="N2729" s="32" cm="1">
        <f t="array" ref="N2729">_xlfn.IFS(
   FACT_ORDERS[[#This Row],[TypeOfClient]]="VIP", 0.2,
   FACT_ORDERS[[#This Row],[TypeOfClient]]="Premium", 0.1,
   TRUE, 0
)</f>
        <v>0.1</v>
      </c>
      <c r="O2729" s="31" cm="1">
        <f t="array" ref="O2729">_xlfn.IFS(
   FACT_ORDERS[[#This Row],[TotalAmount]]&gt;1500, 0.15,
   FACT_ORDERS[[#This Row],[TotalAmount]]&gt;1000, 0.1,
   FACT_ORDERS[[#This Row],[TotalAmount]]&gt;500, 0.05,
   TRUE, 0
)</f>
        <v>0</v>
      </c>
      <c r="P2729" s="28">
        <f xml:space="preserve"> FACT_ORDERS[[#This Row],[TotalAmount]] * (1 - (FACT_ORDERS[[#This Row],[ClientDiscount]] + FACT_ORDERS[[#This Row],[OrderDiscount]]) )</f>
        <v>337.5</v>
      </c>
      <c r="Q2729" s="28">
        <f>FACT_ORDERS[[#This Row],[TotalAmountWithDiscount]]+FACT_ORDERS[[#This Row],[DeliveryCost]]</f>
        <v>337.5</v>
      </c>
      <c r="R2729" s="35">
        <v>45163</v>
      </c>
      <c r="S2729" s="35" t="str">
        <f>IF(NETWORKDAYS(FACT_ORDERS[[#This Row],[Order-Date]], FACT_ORDERS[[#This Row],[ArrivalDate ]]) &gt; 10, "Late", "On Time")</f>
        <v>Late</v>
      </c>
    </row>
    <row r="2730" spans="1:19" x14ac:dyDescent="0.3">
      <c r="A2730" s="12">
        <v>7728</v>
      </c>
      <c r="B2730" s="12">
        <v>261</v>
      </c>
      <c r="C2730" s="12">
        <v>10055</v>
      </c>
      <c r="D2730" s="12">
        <v>2729</v>
      </c>
      <c r="E2730" s="12" t="s">
        <v>244</v>
      </c>
      <c r="F2730" s="13">
        <v>45259</v>
      </c>
      <c r="G2730" s="26" t="s">
        <v>13160</v>
      </c>
      <c r="H2730" s="12">
        <v>13</v>
      </c>
      <c r="I2730" s="28">
        <f>VLOOKUP(B:B,DIM_PRODUCTS!A:F,5,FALSE)</f>
        <v>19</v>
      </c>
      <c r="J2730" s="28">
        <f>FACT_ORDERS[[#This Row],[ProductPrice]]*FACT_ORDERS[[#This Row],[Quantity]]</f>
        <v>247</v>
      </c>
      <c r="K2730" s="12" t="str">
        <f>VLOOKUP(C:C,DIM_CUSTOMERS!A:G,7,FALSE)</f>
        <v>Mexico</v>
      </c>
      <c r="L2730" s="30" cm="1">
        <f t="array" ref="L2730">_xlfn.IFS(
    AND(FACT_ORDERS[[#This Row],[DeliveryMehtod]]="shippment",FACT_ORDERS[[#This Row],[TotalAmount]]&gt;=200), 0,
    AND(FACT_ORDERS[[#This Row],[DeliveryMehtod]]="pickup"), 15,
    AND(FACT_ORDERS[[#This Row],[DeliveryMehtod]]="shippment",FACT_ORDERS[[#This Row],[TotalAmount]]&lt;200), 35
)</f>
        <v>0</v>
      </c>
      <c r="M2730" s="12" t="str" cm="1">
        <f t="array" ref="M2730">_xlfn.IFS(
    SUMIFS(FACT_ORDERS[TotalAmount], FACT_ORDERS[WD_CUSTOMERS],FACT_ORDERS[[#This Row],[WD_CUSTOMERS]])&gt;=15000, "VIP",
    SUMIFS(FACT_ORDERS[TotalAmount], FACT_ORDERS[WD_CUSTOMERS],FACT_ORDERS[[#This Row],[WD_CUSTOMERS]])&gt;=8000, "Premium",
    TRUE, "Regular"
)</f>
        <v>Premium</v>
      </c>
      <c r="N2730" s="32" cm="1">
        <f t="array" ref="N2730">_xlfn.IFS(
   FACT_ORDERS[[#This Row],[TypeOfClient]]="VIP", 0.2,
   FACT_ORDERS[[#This Row],[TypeOfClient]]="Premium", 0.1,
   TRUE, 0
)</f>
        <v>0.1</v>
      </c>
      <c r="O2730" s="31" cm="1">
        <f t="array" ref="O2730">_xlfn.IFS(
   FACT_ORDERS[[#This Row],[TotalAmount]]&gt;1500, 0.15,
   FACT_ORDERS[[#This Row],[TotalAmount]]&gt;1000, 0.1,
   FACT_ORDERS[[#This Row],[TotalAmount]]&gt;500, 0.05,
   TRUE, 0
)</f>
        <v>0</v>
      </c>
      <c r="P2730" s="28">
        <f xml:space="preserve"> FACT_ORDERS[[#This Row],[TotalAmount]] * (1 - (FACT_ORDERS[[#This Row],[ClientDiscount]] + FACT_ORDERS[[#This Row],[OrderDiscount]]) )</f>
        <v>222.3</v>
      </c>
      <c r="Q2730" s="28">
        <f>FACT_ORDERS[[#This Row],[TotalAmountWithDiscount]]+FACT_ORDERS[[#This Row],[DeliveryCost]]</f>
        <v>222.3</v>
      </c>
      <c r="R2730" s="35">
        <v>45267</v>
      </c>
      <c r="S2730" s="35" t="str">
        <f>IF(NETWORKDAYS(FACT_ORDERS[[#This Row],[Order-Date]], FACT_ORDERS[[#This Row],[ArrivalDate ]]) &gt; 10, "Late", "On Time")</f>
        <v>On Time</v>
      </c>
    </row>
    <row r="2731" spans="1:19" x14ac:dyDescent="0.3">
      <c r="A2731" s="12">
        <v>7729</v>
      </c>
      <c r="B2731" s="12">
        <v>259</v>
      </c>
      <c r="C2731" s="12">
        <v>10055</v>
      </c>
      <c r="D2731" s="12">
        <v>2730</v>
      </c>
      <c r="E2731" s="12" t="s">
        <v>243</v>
      </c>
      <c r="F2731" s="13">
        <v>45259</v>
      </c>
      <c r="G2731" s="26" t="s">
        <v>13161</v>
      </c>
      <c r="H2731" s="12">
        <v>27</v>
      </c>
      <c r="I2731" s="28">
        <f>VLOOKUP(B:B,DIM_PRODUCTS!A:F,5,FALSE)</f>
        <v>20</v>
      </c>
      <c r="J2731" s="28">
        <f>FACT_ORDERS[[#This Row],[ProductPrice]]*FACT_ORDERS[[#This Row],[Quantity]]</f>
        <v>540</v>
      </c>
      <c r="K2731" s="12" t="str">
        <f>VLOOKUP(C:C,DIM_CUSTOMERS!A:G,7,FALSE)</f>
        <v>Mexico</v>
      </c>
      <c r="L2731" s="30" cm="1">
        <f t="array" ref="L2731">_xlfn.IFS(
    AND(FACT_ORDERS[[#This Row],[DeliveryMehtod]]="shippment",FACT_ORDERS[[#This Row],[TotalAmount]]&gt;=200), 0,
    AND(FACT_ORDERS[[#This Row],[DeliveryMehtod]]="pickup"), 15,
    AND(FACT_ORDERS[[#This Row],[DeliveryMehtod]]="shippment",FACT_ORDERS[[#This Row],[TotalAmount]]&lt;200), 35
)</f>
        <v>15</v>
      </c>
      <c r="M2731" s="12" t="str" cm="1">
        <f t="array" ref="M2731">_xlfn.IFS(
    SUMIFS(FACT_ORDERS[TotalAmount], FACT_ORDERS[WD_CUSTOMERS],FACT_ORDERS[[#This Row],[WD_CUSTOMERS]])&gt;=15000, "VIP",
    SUMIFS(FACT_ORDERS[TotalAmount], FACT_ORDERS[WD_CUSTOMERS],FACT_ORDERS[[#This Row],[WD_CUSTOMERS]])&gt;=8000, "Premium",
    TRUE, "Regular"
)</f>
        <v>Premium</v>
      </c>
      <c r="N2731" s="32" cm="1">
        <f t="array" ref="N2731">_xlfn.IFS(
   FACT_ORDERS[[#This Row],[TypeOfClient]]="VIP", 0.2,
   FACT_ORDERS[[#This Row],[TypeOfClient]]="Premium", 0.1,
   TRUE, 0
)</f>
        <v>0.1</v>
      </c>
      <c r="O2731" s="31" cm="1">
        <f t="array" ref="O2731">_xlfn.IFS(
   FACT_ORDERS[[#This Row],[TotalAmount]]&gt;1500, 0.15,
   FACT_ORDERS[[#This Row],[TotalAmount]]&gt;1000, 0.1,
   FACT_ORDERS[[#This Row],[TotalAmount]]&gt;500, 0.05,
   TRUE, 0
)</f>
        <v>0.05</v>
      </c>
      <c r="P2731" s="28">
        <f xml:space="preserve"> FACT_ORDERS[[#This Row],[TotalAmount]] * (1 - (FACT_ORDERS[[#This Row],[ClientDiscount]] + FACT_ORDERS[[#This Row],[OrderDiscount]]) )</f>
        <v>459</v>
      </c>
      <c r="Q2731" s="28">
        <f>FACT_ORDERS[[#This Row],[TotalAmountWithDiscount]]+FACT_ORDERS[[#This Row],[DeliveryCost]]</f>
        <v>474</v>
      </c>
      <c r="R2731" s="35">
        <v>45268</v>
      </c>
      <c r="S2731" s="35" t="str">
        <f>IF(NETWORKDAYS(FACT_ORDERS[[#This Row],[Order-Date]], FACT_ORDERS[[#This Row],[ArrivalDate ]]) &gt; 10, "Late", "On Time")</f>
        <v>On Time</v>
      </c>
    </row>
    <row r="2732" spans="1:19" x14ac:dyDescent="0.3">
      <c r="A2732" s="12">
        <v>7730</v>
      </c>
      <c r="B2732" s="12">
        <v>281</v>
      </c>
      <c r="C2732" s="12">
        <v>10055</v>
      </c>
      <c r="D2732" s="12">
        <v>2731</v>
      </c>
      <c r="E2732" s="12" t="s">
        <v>243</v>
      </c>
      <c r="F2732" s="13">
        <v>45259</v>
      </c>
      <c r="G2732" s="26" t="s">
        <v>13162</v>
      </c>
      <c r="H2732" s="12">
        <v>11</v>
      </c>
      <c r="I2732" s="28">
        <f>VLOOKUP(B:B,DIM_PRODUCTS!A:F,5,FALSE)</f>
        <v>25</v>
      </c>
      <c r="J2732" s="28">
        <f>FACT_ORDERS[[#This Row],[ProductPrice]]*FACT_ORDERS[[#This Row],[Quantity]]</f>
        <v>275</v>
      </c>
      <c r="K2732" s="12" t="str">
        <f>VLOOKUP(C:C,DIM_CUSTOMERS!A:G,7,FALSE)</f>
        <v>Mexico</v>
      </c>
      <c r="L2732" s="30" cm="1">
        <f t="array" ref="L2732">_xlfn.IFS(
    AND(FACT_ORDERS[[#This Row],[DeliveryMehtod]]="shippment",FACT_ORDERS[[#This Row],[TotalAmount]]&gt;=200), 0,
    AND(FACT_ORDERS[[#This Row],[DeliveryMehtod]]="pickup"), 15,
    AND(FACT_ORDERS[[#This Row],[DeliveryMehtod]]="shippment",FACT_ORDERS[[#This Row],[TotalAmount]]&lt;200), 35
)</f>
        <v>15</v>
      </c>
      <c r="M2732" s="12" t="str" cm="1">
        <f t="array" ref="M2732">_xlfn.IFS(
    SUMIFS(FACT_ORDERS[TotalAmount], FACT_ORDERS[WD_CUSTOMERS],FACT_ORDERS[[#This Row],[WD_CUSTOMERS]])&gt;=15000, "VIP",
    SUMIFS(FACT_ORDERS[TotalAmount], FACT_ORDERS[WD_CUSTOMERS],FACT_ORDERS[[#This Row],[WD_CUSTOMERS]])&gt;=8000, "Premium",
    TRUE, "Regular"
)</f>
        <v>Premium</v>
      </c>
      <c r="N2732" s="32" cm="1">
        <f t="array" ref="N2732">_xlfn.IFS(
   FACT_ORDERS[[#This Row],[TypeOfClient]]="VIP", 0.2,
   FACT_ORDERS[[#This Row],[TypeOfClient]]="Premium", 0.1,
   TRUE, 0
)</f>
        <v>0.1</v>
      </c>
      <c r="O2732" s="31" cm="1">
        <f t="array" ref="O2732">_xlfn.IFS(
   FACT_ORDERS[[#This Row],[TotalAmount]]&gt;1500, 0.15,
   FACT_ORDERS[[#This Row],[TotalAmount]]&gt;1000, 0.1,
   FACT_ORDERS[[#This Row],[TotalAmount]]&gt;500, 0.05,
   TRUE, 0
)</f>
        <v>0</v>
      </c>
      <c r="P2732" s="28">
        <f xml:space="preserve"> FACT_ORDERS[[#This Row],[TotalAmount]] * (1 - (FACT_ORDERS[[#This Row],[ClientDiscount]] + FACT_ORDERS[[#This Row],[OrderDiscount]]) )</f>
        <v>247.5</v>
      </c>
      <c r="Q2732" s="28">
        <f>FACT_ORDERS[[#This Row],[TotalAmountWithDiscount]]+FACT_ORDERS[[#This Row],[DeliveryCost]]</f>
        <v>262.5</v>
      </c>
      <c r="R2732" s="35">
        <v>45268</v>
      </c>
      <c r="S2732" s="35" t="str">
        <f>IF(NETWORKDAYS(FACT_ORDERS[[#This Row],[Order-Date]], FACT_ORDERS[[#This Row],[ArrivalDate ]]) &gt; 10, "Late", "On Time")</f>
        <v>On Time</v>
      </c>
    </row>
    <row r="2733" spans="1:19" x14ac:dyDescent="0.3">
      <c r="A2733" s="12">
        <v>7731</v>
      </c>
      <c r="B2733" s="12">
        <v>261</v>
      </c>
      <c r="C2733" s="12">
        <v>10055</v>
      </c>
      <c r="D2733" s="12">
        <v>2732</v>
      </c>
      <c r="E2733" s="12" t="s">
        <v>244</v>
      </c>
      <c r="F2733" s="13">
        <v>45278</v>
      </c>
      <c r="G2733" s="26" t="s">
        <v>13163</v>
      </c>
      <c r="H2733" s="12">
        <v>13</v>
      </c>
      <c r="I2733" s="28">
        <f>VLOOKUP(B:B,DIM_PRODUCTS!A:F,5,FALSE)</f>
        <v>19</v>
      </c>
      <c r="J2733" s="28">
        <f>FACT_ORDERS[[#This Row],[ProductPrice]]*FACT_ORDERS[[#This Row],[Quantity]]</f>
        <v>247</v>
      </c>
      <c r="K2733" s="12" t="str">
        <f>VLOOKUP(C:C,DIM_CUSTOMERS!A:G,7,FALSE)</f>
        <v>Mexico</v>
      </c>
      <c r="L2733" s="30" cm="1">
        <f t="array" ref="L2733">_xlfn.IFS(
    AND(FACT_ORDERS[[#This Row],[DeliveryMehtod]]="shippment",FACT_ORDERS[[#This Row],[TotalAmount]]&gt;=200), 0,
    AND(FACT_ORDERS[[#This Row],[DeliveryMehtod]]="pickup"), 15,
    AND(FACT_ORDERS[[#This Row],[DeliveryMehtod]]="shippment",FACT_ORDERS[[#This Row],[TotalAmount]]&lt;200), 35
)</f>
        <v>0</v>
      </c>
      <c r="M2733" s="12" t="str" cm="1">
        <f t="array" ref="M2733">_xlfn.IFS(
    SUMIFS(FACT_ORDERS[TotalAmount], FACT_ORDERS[WD_CUSTOMERS],FACT_ORDERS[[#This Row],[WD_CUSTOMERS]])&gt;=15000, "VIP",
    SUMIFS(FACT_ORDERS[TotalAmount], FACT_ORDERS[WD_CUSTOMERS],FACT_ORDERS[[#This Row],[WD_CUSTOMERS]])&gt;=8000, "Premium",
    TRUE, "Regular"
)</f>
        <v>Premium</v>
      </c>
      <c r="N2733" s="32" cm="1">
        <f t="array" ref="N2733">_xlfn.IFS(
   FACT_ORDERS[[#This Row],[TypeOfClient]]="VIP", 0.2,
   FACT_ORDERS[[#This Row],[TypeOfClient]]="Premium", 0.1,
   TRUE, 0
)</f>
        <v>0.1</v>
      </c>
      <c r="O2733" s="31" cm="1">
        <f t="array" ref="O2733">_xlfn.IFS(
   FACT_ORDERS[[#This Row],[TotalAmount]]&gt;1500, 0.15,
   FACT_ORDERS[[#This Row],[TotalAmount]]&gt;1000, 0.1,
   FACT_ORDERS[[#This Row],[TotalAmount]]&gt;500, 0.05,
   TRUE, 0
)</f>
        <v>0</v>
      </c>
      <c r="P2733" s="28">
        <f xml:space="preserve"> FACT_ORDERS[[#This Row],[TotalAmount]] * (1 - (FACT_ORDERS[[#This Row],[ClientDiscount]] + FACT_ORDERS[[#This Row],[OrderDiscount]]) )</f>
        <v>222.3</v>
      </c>
      <c r="Q2733" s="28">
        <f>FACT_ORDERS[[#This Row],[TotalAmountWithDiscount]]+FACT_ORDERS[[#This Row],[DeliveryCost]]</f>
        <v>222.3</v>
      </c>
      <c r="R2733" s="35">
        <v>45285</v>
      </c>
      <c r="S2733" s="35" t="str">
        <f>IF(NETWORKDAYS(FACT_ORDERS[[#This Row],[Order-Date]], FACT_ORDERS[[#This Row],[ArrivalDate ]]) &gt; 10, "Late", "On Time")</f>
        <v>On Time</v>
      </c>
    </row>
    <row r="2734" spans="1:19" x14ac:dyDescent="0.3">
      <c r="A2734" s="12">
        <v>7732</v>
      </c>
      <c r="B2734" s="12">
        <v>259</v>
      </c>
      <c r="C2734" s="12">
        <v>10055</v>
      </c>
      <c r="D2734" s="12">
        <v>2733</v>
      </c>
      <c r="E2734" s="12" t="s">
        <v>243</v>
      </c>
      <c r="F2734" s="13">
        <v>45278</v>
      </c>
      <c r="G2734" s="26" t="s">
        <v>13164</v>
      </c>
      <c r="H2734" s="12">
        <v>27</v>
      </c>
      <c r="I2734" s="28">
        <f>VLOOKUP(B:B,DIM_PRODUCTS!A:F,5,FALSE)</f>
        <v>20</v>
      </c>
      <c r="J2734" s="28">
        <f>FACT_ORDERS[[#This Row],[ProductPrice]]*FACT_ORDERS[[#This Row],[Quantity]]</f>
        <v>540</v>
      </c>
      <c r="K2734" s="12" t="str">
        <f>VLOOKUP(C:C,DIM_CUSTOMERS!A:G,7,FALSE)</f>
        <v>Mexico</v>
      </c>
      <c r="L2734" s="30" cm="1">
        <f t="array" ref="L2734">_xlfn.IFS(
    AND(FACT_ORDERS[[#This Row],[DeliveryMehtod]]="shippment",FACT_ORDERS[[#This Row],[TotalAmount]]&gt;=200), 0,
    AND(FACT_ORDERS[[#This Row],[DeliveryMehtod]]="pickup"), 15,
    AND(FACT_ORDERS[[#This Row],[DeliveryMehtod]]="shippment",FACT_ORDERS[[#This Row],[TotalAmount]]&lt;200), 35
)</f>
        <v>15</v>
      </c>
      <c r="M2734" s="12" t="str" cm="1">
        <f t="array" ref="M2734">_xlfn.IFS(
    SUMIFS(FACT_ORDERS[TotalAmount], FACT_ORDERS[WD_CUSTOMERS],FACT_ORDERS[[#This Row],[WD_CUSTOMERS]])&gt;=15000, "VIP",
    SUMIFS(FACT_ORDERS[TotalAmount], FACT_ORDERS[WD_CUSTOMERS],FACT_ORDERS[[#This Row],[WD_CUSTOMERS]])&gt;=8000, "Premium",
    TRUE, "Regular"
)</f>
        <v>Premium</v>
      </c>
      <c r="N2734" s="32" cm="1">
        <f t="array" ref="N2734">_xlfn.IFS(
   FACT_ORDERS[[#This Row],[TypeOfClient]]="VIP", 0.2,
   FACT_ORDERS[[#This Row],[TypeOfClient]]="Premium", 0.1,
   TRUE, 0
)</f>
        <v>0.1</v>
      </c>
      <c r="O2734" s="31" cm="1">
        <f t="array" ref="O2734">_xlfn.IFS(
   FACT_ORDERS[[#This Row],[TotalAmount]]&gt;1500, 0.15,
   FACT_ORDERS[[#This Row],[TotalAmount]]&gt;1000, 0.1,
   FACT_ORDERS[[#This Row],[TotalAmount]]&gt;500, 0.05,
   TRUE, 0
)</f>
        <v>0.05</v>
      </c>
      <c r="P2734" s="28">
        <f xml:space="preserve"> FACT_ORDERS[[#This Row],[TotalAmount]] * (1 - (FACT_ORDERS[[#This Row],[ClientDiscount]] + FACT_ORDERS[[#This Row],[OrderDiscount]]) )</f>
        <v>459</v>
      </c>
      <c r="Q2734" s="28">
        <f>FACT_ORDERS[[#This Row],[TotalAmountWithDiscount]]+FACT_ORDERS[[#This Row],[DeliveryCost]]</f>
        <v>474</v>
      </c>
      <c r="R2734" s="35">
        <v>45289</v>
      </c>
      <c r="S2734" s="35" t="str">
        <f>IF(NETWORKDAYS(FACT_ORDERS[[#This Row],[Order-Date]], FACT_ORDERS[[#This Row],[ArrivalDate ]]) &gt; 10, "Late", "On Time")</f>
        <v>On Time</v>
      </c>
    </row>
    <row r="2735" spans="1:19" x14ac:dyDescent="0.3">
      <c r="A2735" s="12">
        <v>7733</v>
      </c>
      <c r="B2735" s="12">
        <v>281</v>
      </c>
      <c r="C2735" s="12">
        <v>10055</v>
      </c>
      <c r="D2735" s="12">
        <v>2734</v>
      </c>
      <c r="E2735" s="12" t="s">
        <v>244</v>
      </c>
      <c r="F2735" s="13">
        <v>45278</v>
      </c>
      <c r="G2735" s="26" t="s">
        <v>13165</v>
      </c>
      <c r="H2735" s="12">
        <v>17</v>
      </c>
      <c r="I2735" s="28">
        <f>VLOOKUP(B:B,DIM_PRODUCTS!A:F,5,FALSE)</f>
        <v>25</v>
      </c>
      <c r="J2735" s="28">
        <f>FACT_ORDERS[[#This Row],[ProductPrice]]*FACT_ORDERS[[#This Row],[Quantity]]</f>
        <v>425</v>
      </c>
      <c r="K2735" s="12" t="str">
        <f>VLOOKUP(C:C,DIM_CUSTOMERS!A:G,7,FALSE)</f>
        <v>Mexico</v>
      </c>
      <c r="L2735" s="30" cm="1">
        <f t="array" ref="L2735">_xlfn.IFS(
    AND(FACT_ORDERS[[#This Row],[DeliveryMehtod]]="shippment",FACT_ORDERS[[#This Row],[TotalAmount]]&gt;=200), 0,
    AND(FACT_ORDERS[[#This Row],[DeliveryMehtod]]="pickup"), 15,
    AND(FACT_ORDERS[[#This Row],[DeliveryMehtod]]="shippment",FACT_ORDERS[[#This Row],[TotalAmount]]&lt;200), 35
)</f>
        <v>0</v>
      </c>
      <c r="M2735" s="12" t="str" cm="1">
        <f t="array" ref="M2735">_xlfn.IFS(
    SUMIFS(FACT_ORDERS[TotalAmount], FACT_ORDERS[WD_CUSTOMERS],FACT_ORDERS[[#This Row],[WD_CUSTOMERS]])&gt;=15000, "VIP",
    SUMIFS(FACT_ORDERS[TotalAmount], FACT_ORDERS[WD_CUSTOMERS],FACT_ORDERS[[#This Row],[WD_CUSTOMERS]])&gt;=8000, "Premium",
    TRUE, "Regular"
)</f>
        <v>Premium</v>
      </c>
      <c r="N2735" s="32" cm="1">
        <f t="array" ref="N2735">_xlfn.IFS(
   FACT_ORDERS[[#This Row],[TypeOfClient]]="VIP", 0.2,
   FACT_ORDERS[[#This Row],[TypeOfClient]]="Premium", 0.1,
   TRUE, 0
)</f>
        <v>0.1</v>
      </c>
      <c r="O2735" s="31" cm="1">
        <f t="array" ref="O2735">_xlfn.IFS(
   FACT_ORDERS[[#This Row],[TotalAmount]]&gt;1500, 0.15,
   FACT_ORDERS[[#This Row],[TotalAmount]]&gt;1000, 0.1,
   FACT_ORDERS[[#This Row],[TotalAmount]]&gt;500, 0.05,
   TRUE, 0
)</f>
        <v>0</v>
      </c>
      <c r="P2735" s="28">
        <f xml:space="preserve"> FACT_ORDERS[[#This Row],[TotalAmount]] * (1 - (FACT_ORDERS[[#This Row],[ClientDiscount]] + FACT_ORDERS[[#This Row],[OrderDiscount]]) )</f>
        <v>382.5</v>
      </c>
      <c r="Q2735" s="28">
        <f>FACT_ORDERS[[#This Row],[TotalAmountWithDiscount]]+FACT_ORDERS[[#This Row],[DeliveryCost]]</f>
        <v>382.5</v>
      </c>
      <c r="R2735" s="35">
        <v>45286</v>
      </c>
      <c r="S2735" s="35" t="str">
        <f>IF(NETWORKDAYS(FACT_ORDERS[[#This Row],[Order-Date]], FACT_ORDERS[[#This Row],[ArrivalDate ]]) &gt; 10, "Late", "On Time")</f>
        <v>On Time</v>
      </c>
    </row>
    <row r="2736" spans="1:19" x14ac:dyDescent="0.3">
      <c r="A2736" s="12">
        <v>7734</v>
      </c>
      <c r="B2736" s="12">
        <v>261</v>
      </c>
      <c r="C2736" s="12">
        <v>10055</v>
      </c>
      <c r="D2736" s="12">
        <v>2735</v>
      </c>
      <c r="E2736" s="12" t="s">
        <v>244</v>
      </c>
      <c r="F2736" s="13">
        <v>45361</v>
      </c>
      <c r="G2736" s="26" t="s">
        <v>3902</v>
      </c>
      <c r="H2736" s="12">
        <v>15</v>
      </c>
      <c r="I2736" s="28">
        <f>VLOOKUP(B:B,DIM_PRODUCTS!A:F,5,FALSE)</f>
        <v>19</v>
      </c>
      <c r="J2736" s="28">
        <f>FACT_ORDERS[[#This Row],[ProductPrice]]*FACT_ORDERS[[#This Row],[Quantity]]</f>
        <v>285</v>
      </c>
      <c r="K2736" s="12" t="str">
        <f>VLOOKUP(C:C,DIM_CUSTOMERS!A:G,7,FALSE)</f>
        <v>Mexico</v>
      </c>
      <c r="L2736" s="30" cm="1">
        <f t="array" ref="L2736">_xlfn.IFS(
    AND(FACT_ORDERS[[#This Row],[DeliveryMehtod]]="shippment",FACT_ORDERS[[#This Row],[TotalAmount]]&gt;=200), 0,
    AND(FACT_ORDERS[[#This Row],[DeliveryMehtod]]="pickup"), 15,
    AND(FACT_ORDERS[[#This Row],[DeliveryMehtod]]="shippment",FACT_ORDERS[[#This Row],[TotalAmount]]&lt;200), 35
)</f>
        <v>0</v>
      </c>
      <c r="M2736" s="12" t="str" cm="1">
        <f t="array" ref="M2736">_xlfn.IFS(
    SUMIFS(FACT_ORDERS[TotalAmount], FACT_ORDERS[WD_CUSTOMERS],FACT_ORDERS[[#This Row],[WD_CUSTOMERS]])&gt;=15000, "VIP",
    SUMIFS(FACT_ORDERS[TotalAmount], FACT_ORDERS[WD_CUSTOMERS],FACT_ORDERS[[#This Row],[WD_CUSTOMERS]])&gt;=8000, "Premium",
    TRUE, "Regular"
)</f>
        <v>Premium</v>
      </c>
      <c r="N2736" s="32" cm="1">
        <f t="array" ref="N2736">_xlfn.IFS(
   FACT_ORDERS[[#This Row],[TypeOfClient]]="VIP", 0.2,
   FACT_ORDERS[[#This Row],[TypeOfClient]]="Premium", 0.1,
   TRUE, 0
)</f>
        <v>0.1</v>
      </c>
      <c r="O2736" s="31" cm="1">
        <f t="array" ref="O2736">_xlfn.IFS(
   FACT_ORDERS[[#This Row],[TotalAmount]]&gt;1500, 0.15,
   FACT_ORDERS[[#This Row],[TotalAmount]]&gt;1000, 0.1,
   FACT_ORDERS[[#This Row],[TotalAmount]]&gt;500, 0.05,
   TRUE, 0
)</f>
        <v>0</v>
      </c>
      <c r="P2736" s="28">
        <f xml:space="preserve"> FACT_ORDERS[[#This Row],[TotalAmount]] * (1 - (FACT_ORDERS[[#This Row],[ClientDiscount]] + FACT_ORDERS[[#This Row],[OrderDiscount]]) )</f>
        <v>256.5</v>
      </c>
      <c r="Q2736" s="28">
        <f>FACT_ORDERS[[#This Row],[TotalAmountWithDiscount]]+FACT_ORDERS[[#This Row],[DeliveryCost]]</f>
        <v>256.5</v>
      </c>
      <c r="R2736" s="35">
        <v>45376</v>
      </c>
      <c r="S2736" s="35" t="str">
        <f>IF(NETWORKDAYS(FACT_ORDERS[[#This Row],[Order-Date]], FACT_ORDERS[[#This Row],[ArrivalDate ]]) &gt; 10, "Late", "On Time")</f>
        <v>Late</v>
      </c>
    </row>
    <row r="2737" spans="1:19" x14ac:dyDescent="0.3">
      <c r="A2737" s="12">
        <v>7735</v>
      </c>
      <c r="B2737" s="12">
        <v>259</v>
      </c>
      <c r="C2737" s="12">
        <v>10055</v>
      </c>
      <c r="D2737" s="12">
        <v>2736</v>
      </c>
      <c r="E2737" s="12" t="s">
        <v>243</v>
      </c>
      <c r="F2737" s="13">
        <v>45361</v>
      </c>
      <c r="G2737" s="26" t="s">
        <v>13166</v>
      </c>
      <c r="H2737" s="12">
        <v>19</v>
      </c>
      <c r="I2737" s="28">
        <f>VLOOKUP(B:B,DIM_PRODUCTS!A:F,5,FALSE)</f>
        <v>20</v>
      </c>
      <c r="J2737" s="28">
        <f>FACT_ORDERS[[#This Row],[ProductPrice]]*FACT_ORDERS[[#This Row],[Quantity]]</f>
        <v>380</v>
      </c>
      <c r="K2737" s="12" t="str">
        <f>VLOOKUP(C:C,DIM_CUSTOMERS!A:G,7,FALSE)</f>
        <v>Mexico</v>
      </c>
      <c r="L2737" s="30" cm="1">
        <f t="array" ref="L2737">_xlfn.IFS(
    AND(FACT_ORDERS[[#This Row],[DeliveryMehtod]]="shippment",FACT_ORDERS[[#This Row],[TotalAmount]]&gt;=200), 0,
    AND(FACT_ORDERS[[#This Row],[DeliveryMehtod]]="pickup"), 15,
    AND(FACT_ORDERS[[#This Row],[DeliveryMehtod]]="shippment",FACT_ORDERS[[#This Row],[TotalAmount]]&lt;200), 35
)</f>
        <v>15</v>
      </c>
      <c r="M2737" s="12" t="str" cm="1">
        <f t="array" ref="M2737">_xlfn.IFS(
    SUMIFS(FACT_ORDERS[TotalAmount], FACT_ORDERS[WD_CUSTOMERS],FACT_ORDERS[[#This Row],[WD_CUSTOMERS]])&gt;=15000, "VIP",
    SUMIFS(FACT_ORDERS[TotalAmount], FACT_ORDERS[WD_CUSTOMERS],FACT_ORDERS[[#This Row],[WD_CUSTOMERS]])&gt;=8000, "Premium",
    TRUE, "Regular"
)</f>
        <v>Premium</v>
      </c>
      <c r="N2737" s="32" cm="1">
        <f t="array" ref="N2737">_xlfn.IFS(
   FACT_ORDERS[[#This Row],[TypeOfClient]]="VIP", 0.2,
   FACT_ORDERS[[#This Row],[TypeOfClient]]="Premium", 0.1,
   TRUE, 0
)</f>
        <v>0.1</v>
      </c>
      <c r="O2737" s="31" cm="1">
        <f t="array" ref="O2737">_xlfn.IFS(
   FACT_ORDERS[[#This Row],[TotalAmount]]&gt;1500, 0.15,
   FACT_ORDERS[[#This Row],[TotalAmount]]&gt;1000, 0.1,
   FACT_ORDERS[[#This Row],[TotalAmount]]&gt;500, 0.05,
   TRUE, 0
)</f>
        <v>0</v>
      </c>
      <c r="P2737" s="28">
        <f xml:space="preserve"> FACT_ORDERS[[#This Row],[TotalAmount]] * (1 - (FACT_ORDERS[[#This Row],[ClientDiscount]] + FACT_ORDERS[[#This Row],[OrderDiscount]]) )</f>
        <v>342</v>
      </c>
      <c r="Q2737" s="28">
        <f>FACT_ORDERS[[#This Row],[TotalAmountWithDiscount]]+FACT_ORDERS[[#This Row],[DeliveryCost]]</f>
        <v>357</v>
      </c>
      <c r="R2737" s="35">
        <v>45368</v>
      </c>
      <c r="S2737" s="35" t="str">
        <f>IF(NETWORKDAYS(FACT_ORDERS[[#This Row],[Order-Date]], FACT_ORDERS[[#This Row],[ArrivalDate ]]) &gt; 10, "Late", "On Time")</f>
        <v>On Time</v>
      </c>
    </row>
    <row r="2738" spans="1:19" x14ac:dyDescent="0.3">
      <c r="A2738" s="12">
        <v>7736</v>
      </c>
      <c r="B2738" s="12">
        <v>281</v>
      </c>
      <c r="C2738" s="12">
        <v>10055</v>
      </c>
      <c r="D2738" s="12">
        <v>2737</v>
      </c>
      <c r="E2738" s="12" t="s">
        <v>243</v>
      </c>
      <c r="F2738" s="13">
        <v>45361</v>
      </c>
      <c r="G2738" s="26" t="s">
        <v>13167</v>
      </c>
      <c r="H2738" s="12">
        <v>20</v>
      </c>
      <c r="I2738" s="28">
        <f>VLOOKUP(B:B,DIM_PRODUCTS!A:F,5,FALSE)</f>
        <v>25</v>
      </c>
      <c r="J2738" s="28">
        <f>FACT_ORDERS[[#This Row],[ProductPrice]]*FACT_ORDERS[[#This Row],[Quantity]]</f>
        <v>500</v>
      </c>
      <c r="K2738" s="12" t="str">
        <f>VLOOKUP(C:C,DIM_CUSTOMERS!A:G,7,FALSE)</f>
        <v>Mexico</v>
      </c>
      <c r="L2738" s="30" cm="1">
        <f t="array" ref="L2738">_xlfn.IFS(
    AND(FACT_ORDERS[[#This Row],[DeliveryMehtod]]="shippment",FACT_ORDERS[[#This Row],[TotalAmount]]&gt;=200), 0,
    AND(FACT_ORDERS[[#This Row],[DeliveryMehtod]]="pickup"), 15,
    AND(FACT_ORDERS[[#This Row],[DeliveryMehtod]]="shippment",FACT_ORDERS[[#This Row],[TotalAmount]]&lt;200), 35
)</f>
        <v>15</v>
      </c>
      <c r="M2738" s="12" t="str" cm="1">
        <f t="array" ref="M2738">_xlfn.IFS(
    SUMIFS(FACT_ORDERS[TotalAmount], FACT_ORDERS[WD_CUSTOMERS],FACT_ORDERS[[#This Row],[WD_CUSTOMERS]])&gt;=15000, "VIP",
    SUMIFS(FACT_ORDERS[TotalAmount], FACT_ORDERS[WD_CUSTOMERS],FACT_ORDERS[[#This Row],[WD_CUSTOMERS]])&gt;=8000, "Premium",
    TRUE, "Regular"
)</f>
        <v>Premium</v>
      </c>
      <c r="N2738" s="32" cm="1">
        <f t="array" ref="N2738">_xlfn.IFS(
   FACT_ORDERS[[#This Row],[TypeOfClient]]="VIP", 0.2,
   FACT_ORDERS[[#This Row],[TypeOfClient]]="Premium", 0.1,
   TRUE, 0
)</f>
        <v>0.1</v>
      </c>
      <c r="O2738" s="31" cm="1">
        <f t="array" ref="O2738">_xlfn.IFS(
   FACT_ORDERS[[#This Row],[TotalAmount]]&gt;1500, 0.15,
   FACT_ORDERS[[#This Row],[TotalAmount]]&gt;1000, 0.1,
   FACT_ORDERS[[#This Row],[TotalAmount]]&gt;500, 0.05,
   TRUE, 0
)</f>
        <v>0</v>
      </c>
      <c r="P2738" s="28">
        <f xml:space="preserve"> FACT_ORDERS[[#This Row],[TotalAmount]] * (1 - (FACT_ORDERS[[#This Row],[ClientDiscount]] + FACT_ORDERS[[#This Row],[OrderDiscount]]) )</f>
        <v>450</v>
      </c>
      <c r="Q2738" s="28">
        <f>FACT_ORDERS[[#This Row],[TotalAmountWithDiscount]]+FACT_ORDERS[[#This Row],[DeliveryCost]]</f>
        <v>465</v>
      </c>
      <c r="R2738" s="35">
        <v>45371</v>
      </c>
      <c r="S2738" s="35" t="str">
        <f>IF(NETWORKDAYS(FACT_ORDERS[[#This Row],[Order-Date]], FACT_ORDERS[[#This Row],[ArrivalDate ]]) &gt; 10, "Late", "On Time")</f>
        <v>On Time</v>
      </c>
    </row>
    <row r="2739" spans="1:19" x14ac:dyDescent="0.3">
      <c r="A2739" s="12">
        <v>7737</v>
      </c>
      <c r="B2739" s="12">
        <v>294</v>
      </c>
      <c r="C2739" s="12">
        <v>10635</v>
      </c>
      <c r="D2739" s="12">
        <v>2738</v>
      </c>
      <c r="E2739" s="12" t="s">
        <v>243</v>
      </c>
      <c r="F2739" s="13">
        <v>45388</v>
      </c>
      <c r="G2739" s="26" t="s">
        <v>13168</v>
      </c>
      <c r="H2739" s="12">
        <v>19</v>
      </c>
      <c r="I2739" s="28">
        <f>VLOOKUP(B:B,DIM_PRODUCTS!A:F,5,FALSE)</f>
        <v>8</v>
      </c>
      <c r="J2739" s="28">
        <f>FACT_ORDERS[[#This Row],[ProductPrice]]*FACT_ORDERS[[#This Row],[Quantity]]</f>
        <v>152</v>
      </c>
      <c r="K2739" s="12" t="str">
        <f>VLOOKUP(C:C,DIM_CUSTOMERS!A:G,7,FALSE)</f>
        <v>Italy</v>
      </c>
      <c r="L2739" s="30" cm="1">
        <f t="array" ref="L2739">_xlfn.IFS(
    AND(FACT_ORDERS[[#This Row],[DeliveryMehtod]]="shippment",FACT_ORDERS[[#This Row],[TotalAmount]]&gt;=200), 0,
    AND(FACT_ORDERS[[#This Row],[DeliveryMehtod]]="pickup"), 15,
    AND(FACT_ORDERS[[#This Row],[DeliveryMehtod]]="shippment",FACT_ORDERS[[#This Row],[TotalAmount]]&lt;200), 35
)</f>
        <v>15</v>
      </c>
      <c r="M2739" s="12" t="str" cm="1">
        <f t="array" ref="M2739">_xlfn.IFS(
    SUMIFS(FACT_ORDERS[TotalAmount], FACT_ORDERS[WD_CUSTOMERS],FACT_ORDERS[[#This Row],[WD_CUSTOMERS]])&gt;=15000, "VIP",
    SUMIFS(FACT_ORDERS[TotalAmount], FACT_ORDERS[WD_CUSTOMERS],FACT_ORDERS[[#This Row],[WD_CUSTOMERS]])&gt;=8000, "Premium",
    TRUE, "Regular"
)</f>
        <v>Regular</v>
      </c>
      <c r="N2739" s="32" cm="1">
        <f t="array" ref="N2739">_xlfn.IFS(
   FACT_ORDERS[[#This Row],[TypeOfClient]]="VIP", 0.2,
   FACT_ORDERS[[#This Row],[TypeOfClient]]="Premium", 0.1,
   TRUE, 0
)</f>
        <v>0</v>
      </c>
      <c r="O2739" s="31" cm="1">
        <f t="array" ref="O2739">_xlfn.IFS(
   FACT_ORDERS[[#This Row],[TotalAmount]]&gt;1500, 0.15,
   FACT_ORDERS[[#This Row],[TotalAmount]]&gt;1000, 0.1,
   FACT_ORDERS[[#This Row],[TotalAmount]]&gt;500, 0.05,
   TRUE, 0
)</f>
        <v>0</v>
      </c>
      <c r="P2739" s="28">
        <f xml:space="preserve"> FACT_ORDERS[[#This Row],[TotalAmount]] * (1 - (FACT_ORDERS[[#This Row],[ClientDiscount]] + FACT_ORDERS[[#This Row],[OrderDiscount]]) )</f>
        <v>152</v>
      </c>
      <c r="Q2739" s="28">
        <f>FACT_ORDERS[[#This Row],[TotalAmountWithDiscount]]+FACT_ORDERS[[#This Row],[DeliveryCost]]</f>
        <v>167</v>
      </c>
      <c r="R2739" s="35">
        <v>45395</v>
      </c>
      <c r="S2739" s="35" t="str">
        <f>IF(NETWORKDAYS(FACT_ORDERS[[#This Row],[Order-Date]], FACT_ORDERS[[#This Row],[ArrivalDate ]]) &gt; 10, "Late", "On Time")</f>
        <v>On Time</v>
      </c>
    </row>
    <row r="2740" spans="1:19" x14ac:dyDescent="0.3">
      <c r="A2740" s="12">
        <v>7738</v>
      </c>
      <c r="B2740" s="12">
        <v>294</v>
      </c>
      <c r="C2740" s="12">
        <v>10635</v>
      </c>
      <c r="D2740" s="12">
        <v>2739</v>
      </c>
      <c r="E2740" s="12" t="s">
        <v>244</v>
      </c>
      <c r="F2740" s="13">
        <v>45398</v>
      </c>
      <c r="G2740" s="26" t="s">
        <v>13169</v>
      </c>
      <c r="H2740" s="12">
        <v>11</v>
      </c>
      <c r="I2740" s="28">
        <f>VLOOKUP(B:B,DIM_PRODUCTS!A:F,5,FALSE)</f>
        <v>8</v>
      </c>
      <c r="J2740" s="28">
        <f>FACT_ORDERS[[#This Row],[ProductPrice]]*FACT_ORDERS[[#This Row],[Quantity]]</f>
        <v>88</v>
      </c>
      <c r="K2740" s="12" t="str">
        <f>VLOOKUP(C:C,DIM_CUSTOMERS!A:G,7,FALSE)</f>
        <v>Italy</v>
      </c>
      <c r="L2740" s="30" cm="1">
        <f t="array" ref="L2740">_xlfn.IFS(
    AND(FACT_ORDERS[[#This Row],[DeliveryMehtod]]="shippment",FACT_ORDERS[[#This Row],[TotalAmount]]&gt;=200), 0,
    AND(FACT_ORDERS[[#This Row],[DeliveryMehtod]]="pickup"), 15,
    AND(FACT_ORDERS[[#This Row],[DeliveryMehtod]]="shippment",FACT_ORDERS[[#This Row],[TotalAmount]]&lt;200), 35
)</f>
        <v>35</v>
      </c>
      <c r="M2740" s="12" t="str" cm="1">
        <f t="array" ref="M2740">_xlfn.IFS(
    SUMIFS(FACT_ORDERS[TotalAmount], FACT_ORDERS[WD_CUSTOMERS],FACT_ORDERS[[#This Row],[WD_CUSTOMERS]])&gt;=15000, "VIP",
    SUMIFS(FACT_ORDERS[TotalAmount], FACT_ORDERS[WD_CUSTOMERS],FACT_ORDERS[[#This Row],[WD_CUSTOMERS]])&gt;=8000, "Premium",
    TRUE, "Regular"
)</f>
        <v>Regular</v>
      </c>
      <c r="N2740" s="32" cm="1">
        <f t="array" ref="N2740">_xlfn.IFS(
   FACT_ORDERS[[#This Row],[TypeOfClient]]="VIP", 0.2,
   FACT_ORDERS[[#This Row],[TypeOfClient]]="Premium", 0.1,
   TRUE, 0
)</f>
        <v>0</v>
      </c>
      <c r="O2740" s="31" cm="1">
        <f t="array" ref="O2740">_xlfn.IFS(
   FACT_ORDERS[[#This Row],[TotalAmount]]&gt;1500, 0.15,
   FACT_ORDERS[[#This Row],[TotalAmount]]&gt;1000, 0.1,
   FACT_ORDERS[[#This Row],[TotalAmount]]&gt;500, 0.05,
   TRUE, 0
)</f>
        <v>0</v>
      </c>
      <c r="P2740" s="28">
        <f xml:space="preserve"> FACT_ORDERS[[#This Row],[TotalAmount]] * (1 - (FACT_ORDERS[[#This Row],[ClientDiscount]] + FACT_ORDERS[[#This Row],[OrderDiscount]]) )</f>
        <v>88</v>
      </c>
      <c r="Q2740" s="28">
        <f>FACT_ORDERS[[#This Row],[TotalAmountWithDiscount]]+FACT_ORDERS[[#This Row],[DeliveryCost]]</f>
        <v>123</v>
      </c>
      <c r="R2740" s="35">
        <v>45409</v>
      </c>
      <c r="S2740" s="35" t="str">
        <f>IF(NETWORKDAYS(FACT_ORDERS[[#This Row],[Order-Date]], FACT_ORDERS[[#This Row],[ArrivalDate ]]) &gt; 10, "Late", "On Time")</f>
        <v>On Time</v>
      </c>
    </row>
    <row r="2741" spans="1:19" x14ac:dyDescent="0.3">
      <c r="A2741" s="12">
        <v>7739</v>
      </c>
      <c r="B2741" s="12">
        <v>293</v>
      </c>
      <c r="C2741" s="12">
        <v>10674</v>
      </c>
      <c r="D2741" s="12">
        <v>2740</v>
      </c>
      <c r="E2741" s="12" t="s">
        <v>243</v>
      </c>
      <c r="F2741" s="13">
        <v>45537</v>
      </c>
      <c r="G2741" s="26" t="s">
        <v>13170</v>
      </c>
      <c r="H2741" s="12">
        <v>12</v>
      </c>
      <c r="I2741" s="28">
        <f>VLOOKUP(B:B,DIM_PRODUCTS!A:F,5,FALSE)</f>
        <v>11</v>
      </c>
      <c r="J2741" s="28">
        <f>FACT_ORDERS[[#This Row],[ProductPrice]]*FACT_ORDERS[[#This Row],[Quantity]]</f>
        <v>132</v>
      </c>
      <c r="K2741" s="12" t="str">
        <f>VLOOKUP(C:C,DIM_CUSTOMERS!A:G,7,FALSE)</f>
        <v>Spain</v>
      </c>
      <c r="L2741" s="30" cm="1">
        <f t="array" ref="L2741">_xlfn.IFS(
    AND(FACT_ORDERS[[#This Row],[DeliveryMehtod]]="shippment",FACT_ORDERS[[#This Row],[TotalAmount]]&gt;=200), 0,
    AND(FACT_ORDERS[[#This Row],[DeliveryMehtod]]="pickup"), 15,
    AND(FACT_ORDERS[[#This Row],[DeliveryMehtod]]="shippment",FACT_ORDERS[[#This Row],[TotalAmount]]&lt;200), 35
)</f>
        <v>15</v>
      </c>
      <c r="M2741" s="12" t="str" cm="1">
        <f t="array" ref="M2741">_xlfn.IFS(
    SUMIFS(FACT_ORDERS[TotalAmount], FACT_ORDERS[WD_CUSTOMERS],FACT_ORDERS[[#This Row],[WD_CUSTOMERS]])&gt;=15000, "VIP",
    SUMIFS(FACT_ORDERS[TotalAmount], FACT_ORDERS[WD_CUSTOMERS],FACT_ORDERS[[#This Row],[WD_CUSTOMERS]])&gt;=8000, "Premium",
    TRUE, "Regular"
)</f>
        <v>Regular</v>
      </c>
      <c r="N2741" s="32" cm="1">
        <f t="array" ref="N2741">_xlfn.IFS(
   FACT_ORDERS[[#This Row],[TypeOfClient]]="VIP", 0.2,
   FACT_ORDERS[[#This Row],[TypeOfClient]]="Premium", 0.1,
   TRUE, 0
)</f>
        <v>0</v>
      </c>
      <c r="O2741" s="31" cm="1">
        <f t="array" ref="O2741">_xlfn.IFS(
   FACT_ORDERS[[#This Row],[TotalAmount]]&gt;1500, 0.15,
   FACT_ORDERS[[#This Row],[TotalAmount]]&gt;1000, 0.1,
   FACT_ORDERS[[#This Row],[TotalAmount]]&gt;500, 0.05,
   TRUE, 0
)</f>
        <v>0</v>
      </c>
      <c r="P2741" s="28">
        <f xml:space="preserve"> FACT_ORDERS[[#This Row],[TotalAmount]] * (1 - (FACT_ORDERS[[#This Row],[ClientDiscount]] + FACT_ORDERS[[#This Row],[OrderDiscount]]) )</f>
        <v>132</v>
      </c>
      <c r="Q2741" s="28">
        <f>FACT_ORDERS[[#This Row],[TotalAmountWithDiscount]]+FACT_ORDERS[[#This Row],[DeliveryCost]]</f>
        <v>147</v>
      </c>
      <c r="R2741" s="35">
        <v>45545</v>
      </c>
      <c r="S2741" s="35" t="str">
        <f>IF(NETWORKDAYS(FACT_ORDERS[[#This Row],[Order-Date]], FACT_ORDERS[[#This Row],[ArrivalDate ]]) &gt; 10, "Late", "On Time")</f>
        <v>On Time</v>
      </c>
    </row>
    <row r="2742" spans="1:19" x14ac:dyDescent="0.3">
      <c r="A2742" s="12">
        <v>7740</v>
      </c>
      <c r="B2742" s="12">
        <v>278</v>
      </c>
      <c r="C2742" s="12">
        <v>10674</v>
      </c>
      <c r="D2742" s="12">
        <v>2741</v>
      </c>
      <c r="E2742" s="12" t="s">
        <v>243</v>
      </c>
      <c r="F2742" s="13">
        <v>45537</v>
      </c>
      <c r="G2742" s="26" t="s">
        <v>13171</v>
      </c>
      <c r="H2742" s="12">
        <v>29</v>
      </c>
      <c r="I2742" s="28">
        <f>VLOOKUP(B:B,DIM_PRODUCTS!A:F,5,FALSE)</f>
        <v>24</v>
      </c>
      <c r="J2742" s="28">
        <f>FACT_ORDERS[[#This Row],[ProductPrice]]*FACT_ORDERS[[#This Row],[Quantity]]</f>
        <v>696</v>
      </c>
      <c r="K2742" s="12" t="str">
        <f>VLOOKUP(C:C,DIM_CUSTOMERS!A:G,7,FALSE)</f>
        <v>Spain</v>
      </c>
      <c r="L2742" s="30" cm="1">
        <f t="array" ref="L2742">_xlfn.IFS(
    AND(FACT_ORDERS[[#This Row],[DeliveryMehtod]]="shippment",FACT_ORDERS[[#This Row],[TotalAmount]]&gt;=200), 0,
    AND(FACT_ORDERS[[#This Row],[DeliveryMehtod]]="pickup"), 15,
    AND(FACT_ORDERS[[#This Row],[DeliveryMehtod]]="shippment",FACT_ORDERS[[#This Row],[TotalAmount]]&lt;200), 35
)</f>
        <v>15</v>
      </c>
      <c r="M2742" s="12" t="str" cm="1">
        <f t="array" ref="M2742">_xlfn.IFS(
    SUMIFS(FACT_ORDERS[TotalAmount], FACT_ORDERS[WD_CUSTOMERS],FACT_ORDERS[[#This Row],[WD_CUSTOMERS]])&gt;=15000, "VIP",
    SUMIFS(FACT_ORDERS[TotalAmount], FACT_ORDERS[WD_CUSTOMERS],FACT_ORDERS[[#This Row],[WD_CUSTOMERS]])&gt;=8000, "Premium",
    TRUE, "Regular"
)</f>
        <v>Regular</v>
      </c>
      <c r="N2742" s="32" cm="1">
        <f t="array" ref="N2742">_xlfn.IFS(
   FACT_ORDERS[[#This Row],[TypeOfClient]]="VIP", 0.2,
   FACT_ORDERS[[#This Row],[TypeOfClient]]="Premium", 0.1,
   TRUE, 0
)</f>
        <v>0</v>
      </c>
      <c r="O2742" s="31" cm="1">
        <f t="array" ref="O2742">_xlfn.IFS(
   FACT_ORDERS[[#This Row],[TotalAmount]]&gt;1500, 0.15,
   FACT_ORDERS[[#This Row],[TotalAmount]]&gt;1000, 0.1,
   FACT_ORDERS[[#This Row],[TotalAmount]]&gt;500, 0.05,
   TRUE, 0
)</f>
        <v>0.05</v>
      </c>
      <c r="P2742" s="28">
        <f xml:space="preserve"> FACT_ORDERS[[#This Row],[TotalAmount]] * (1 - (FACT_ORDERS[[#This Row],[ClientDiscount]] + FACT_ORDERS[[#This Row],[OrderDiscount]]) )</f>
        <v>661.19999999999993</v>
      </c>
      <c r="Q2742" s="28">
        <f>FACT_ORDERS[[#This Row],[TotalAmountWithDiscount]]+FACT_ORDERS[[#This Row],[DeliveryCost]]</f>
        <v>676.19999999999993</v>
      </c>
      <c r="R2742" s="35">
        <v>45544</v>
      </c>
      <c r="S2742" s="35" t="str">
        <f>IF(NETWORKDAYS(FACT_ORDERS[[#This Row],[Order-Date]], FACT_ORDERS[[#This Row],[ArrivalDate ]]) &gt; 10, "Late", "On Time")</f>
        <v>On Time</v>
      </c>
    </row>
    <row r="2743" spans="1:19" x14ac:dyDescent="0.3">
      <c r="A2743" s="12">
        <v>7741</v>
      </c>
      <c r="B2743" s="12">
        <v>293</v>
      </c>
      <c r="C2743" s="12">
        <v>10674</v>
      </c>
      <c r="D2743" s="12">
        <v>2742</v>
      </c>
      <c r="E2743" s="12" t="s">
        <v>243</v>
      </c>
      <c r="F2743" s="13">
        <v>45541</v>
      </c>
      <c r="G2743" s="26" t="s">
        <v>13172</v>
      </c>
      <c r="H2743" s="12">
        <v>11</v>
      </c>
      <c r="I2743" s="28">
        <f>VLOOKUP(B:B,DIM_PRODUCTS!A:F,5,FALSE)</f>
        <v>11</v>
      </c>
      <c r="J2743" s="28">
        <f>FACT_ORDERS[[#This Row],[ProductPrice]]*FACT_ORDERS[[#This Row],[Quantity]]</f>
        <v>121</v>
      </c>
      <c r="K2743" s="12" t="str">
        <f>VLOOKUP(C:C,DIM_CUSTOMERS!A:G,7,FALSE)</f>
        <v>Spain</v>
      </c>
      <c r="L2743" s="30" cm="1">
        <f t="array" ref="L2743">_xlfn.IFS(
    AND(FACT_ORDERS[[#This Row],[DeliveryMehtod]]="shippment",FACT_ORDERS[[#This Row],[TotalAmount]]&gt;=200), 0,
    AND(FACT_ORDERS[[#This Row],[DeliveryMehtod]]="pickup"), 15,
    AND(FACT_ORDERS[[#This Row],[DeliveryMehtod]]="shippment",FACT_ORDERS[[#This Row],[TotalAmount]]&lt;200), 35
)</f>
        <v>15</v>
      </c>
      <c r="M2743" s="12" t="str" cm="1">
        <f t="array" ref="M2743">_xlfn.IFS(
    SUMIFS(FACT_ORDERS[TotalAmount], FACT_ORDERS[WD_CUSTOMERS],FACT_ORDERS[[#This Row],[WD_CUSTOMERS]])&gt;=15000, "VIP",
    SUMIFS(FACT_ORDERS[TotalAmount], FACT_ORDERS[WD_CUSTOMERS],FACT_ORDERS[[#This Row],[WD_CUSTOMERS]])&gt;=8000, "Premium",
    TRUE, "Regular"
)</f>
        <v>Regular</v>
      </c>
      <c r="N2743" s="32" cm="1">
        <f t="array" ref="N2743">_xlfn.IFS(
   FACT_ORDERS[[#This Row],[TypeOfClient]]="VIP", 0.2,
   FACT_ORDERS[[#This Row],[TypeOfClient]]="Premium", 0.1,
   TRUE, 0
)</f>
        <v>0</v>
      </c>
      <c r="O2743" s="31" cm="1">
        <f t="array" ref="O2743">_xlfn.IFS(
   FACT_ORDERS[[#This Row],[TotalAmount]]&gt;1500, 0.15,
   FACT_ORDERS[[#This Row],[TotalAmount]]&gt;1000, 0.1,
   FACT_ORDERS[[#This Row],[TotalAmount]]&gt;500, 0.05,
   TRUE, 0
)</f>
        <v>0</v>
      </c>
      <c r="P2743" s="28">
        <f xml:space="preserve"> FACT_ORDERS[[#This Row],[TotalAmount]] * (1 - (FACT_ORDERS[[#This Row],[ClientDiscount]] + FACT_ORDERS[[#This Row],[OrderDiscount]]) )</f>
        <v>121</v>
      </c>
      <c r="Q2743" s="28">
        <f>FACT_ORDERS[[#This Row],[TotalAmountWithDiscount]]+FACT_ORDERS[[#This Row],[DeliveryCost]]</f>
        <v>136</v>
      </c>
      <c r="R2743" s="35">
        <v>45552</v>
      </c>
      <c r="S2743" s="35" t="str">
        <f>IF(NETWORKDAYS(FACT_ORDERS[[#This Row],[Order-Date]], FACT_ORDERS[[#This Row],[ArrivalDate ]]) &gt; 10, "Late", "On Time")</f>
        <v>On Time</v>
      </c>
    </row>
    <row r="2744" spans="1:19" x14ac:dyDescent="0.3">
      <c r="A2744" s="12">
        <v>7742</v>
      </c>
      <c r="B2744" s="12">
        <v>278</v>
      </c>
      <c r="C2744" s="12">
        <v>10674</v>
      </c>
      <c r="D2744" s="12">
        <v>2743</v>
      </c>
      <c r="E2744" s="12" t="s">
        <v>244</v>
      </c>
      <c r="F2744" s="13">
        <v>45541</v>
      </c>
      <c r="G2744" s="26" t="s">
        <v>13173</v>
      </c>
      <c r="H2744" s="12">
        <v>26</v>
      </c>
      <c r="I2744" s="28">
        <f>VLOOKUP(B:B,DIM_PRODUCTS!A:F,5,FALSE)</f>
        <v>24</v>
      </c>
      <c r="J2744" s="28">
        <f>FACT_ORDERS[[#This Row],[ProductPrice]]*FACT_ORDERS[[#This Row],[Quantity]]</f>
        <v>624</v>
      </c>
      <c r="K2744" s="12" t="str">
        <f>VLOOKUP(C:C,DIM_CUSTOMERS!A:G,7,FALSE)</f>
        <v>Spain</v>
      </c>
      <c r="L2744" s="30" cm="1">
        <f t="array" ref="L2744">_xlfn.IFS(
    AND(FACT_ORDERS[[#This Row],[DeliveryMehtod]]="shippment",FACT_ORDERS[[#This Row],[TotalAmount]]&gt;=200), 0,
    AND(FACT_ORDERS[[#This Row],[DeliveryMehtod]]="pickup"), 15,
    AND(FACT_ORDERS[[#This Row],[DeliveryMehtod]]="shippment",FACT_ORDERS[[#This Row],[TotalAmount]]&lt;200), 35
)</f>
        <v>0</v>
      </c>
      <c r="M2744" s="12" t="str" cm="1">
        <f t="array" ref="M2744">_xlfn.IFS(
    SUMIFS(FACT_ORDERS[TotalAmount], FACT_ORDERS[WD_CUSTOMERS],FACT_ORDERS[[#This Row],[WD_CUSTOMERS]])&gt;=15000, "VIP",
    SUMIFS(FACT_ORDERS[TotalAmount], FACT_ORDERS[WD_CUSTOMERS],FACT_ORDERS[[#This Row],[WD_CUSTOMERS]])&gt;=8000, "Premium",
    TRUE, "Regular"
)</f>
        <v>Regular</v>
      </c>
      <c r="N2744" s="32" cm="1">
        <f t="array" ref="N2744">_xlfn.IFS(
   FACT_ORDERS[[#This Row],[TypeOfClient]]="VIP", 0.2,
   FACT_ORDERS[[#This Row],[TypeOfClient]]="Premium", 0.1,
   TRUE, 0
)</f>
        <v>0</v>
      </c>
      <c r="O2744" s="31" cm="1">
        <f t="array" ref="O2744">_xlfn.IFS(
   FACT_ORDERS[[#This Row],[TotalAmount]]&gt;1500, 0.15,
   FACT_ORDERS[[#This Row],[TotalAmount]]&gt;1000, 0.1,
   FACT_ORDERS[[#This Row],[TotalAmount]]&gt;500, 0.05,
   TRUE, 0
)</f>
        <v>0.05</v>
      </c>
      <c r="P2744" s="28">
        <f xml:space="preserve"> FACT_ORDERS[[#This Row],[TotalAmount]] * (1 - (FACT_ORDERS[[#This Row],[ClientDiscount]] + FACT_ORDERS[[#This Row],[OrderDiscount]]) )</f>
        <v>592.79999999999995</v>
      </c>
      <c r="Q2744" s="28">
        <f>FACT_ORDERS[[#This Row],[TotalAmountWithDiscount]]+FACT_ORDERS[[#This Row],[DeliveryCost]]</f>
        <v>592.79999999999995</v>
      </c>
      <c r="R2744" s="35">
        <v>45550</v>
      </c>
      <c r="S2744" s="35" t="str">
        <f>IF(NETWORKDAYS(FACT_ORDERS[[#This Row],[Order-Date]], FACT_ORDERS[[#This Row],[ArrivalDate ]]) &gt; 10, "Late", "On Time")</f>
        <v>On Time</v>
      </c>
    </row>
    <row r="2745" spans="1:19" x14ac:dyDescent="0.3">
      <c r="A2745" s="12">
        <v>7743</v>
      </c>
      <c r="B2745" s="12">
        <v>224</v>
      </c>
      <c r="C2745" s="12">
        <v>10283</v>
      </c>
      <c r="D2745" s="12">
        <v>2744</v>
      </c>
      <c r="E2745" s="12" t="s">
        <v>243</v>
      </c>
      <c r="F2745" s="13">
        <v>45482</v>
      </c>
      <c r="G2745" s="26" t="s">
        <v>13174</v>
      </c>
      <c r="H2745" s="12">
        <v>35</v>
      </c>
      <c r="I2745" s="28">
        <f>VLOOKUP(B:B,DIM_PRODUCTS!A:F,5,FALSE)</f>
        <v>14</v>
      </c>
      <c r="J2745" s="28">
        <f>FACT_ORDERS[[#This Row],[ProductPrice]]*FACT_ORDERS[[#This Row],[Quantity]]</f>
        <v>490</v>
      </c>
      <c r="K2745" s="12" t="str">
        <f>VLOOKUP(C:C,DIM_CUSTOMERS!A:G,7,FALSE)</f>
        <v>USA</v>
      </c>
      <c r="L2745" s="30" cm="1">
        <f t="array" ref="L2745">_xlfn.IFS(
    AND(FACT_ORDERS[[#This Row],[DeliveryMehtod]]="shippment",FACT_ORDERS[[#This Row],[TotalAmount]]&gt;=200), 0,
    AND(FACT_ORDERS[[#This Row],[DeliveryMehtod]]="pickup"), 15,
    AND(FACT_ORDERS[[#This Row],[DeliveryMehtod]]="shippment",FACT_ORDERS[[#This Row],[TotalAmount]]&lt;200), 35
)</f>
        <v>15</v>
      </c>
      <c r="M2745" s="12" t="str" cm="1">
        <f t="array" ref="M2745">_xlfn.IFS(
    SUMIFS(FACT_ORDERS[TotalAmount], FACT_ORDERS[WD_CUSTOMERS],FACT_ORDERS[[#This Row],[WD_CUSTOMERS]])&gt;=15000, "VIP",
    SUMIFS(FACT_ORDERS[TotalAmount], FACT_ORDERS[WD_CUSTOMERS],FACT_ORDERS[[#This Row],[WD_CUSTOMERS]])&gt;=8000, "Premium",
    TRUE, "Regular"
)</f>
        <v>VIP</v>
      </c>
      <c r="N2745" s="32" cm="1">
        <f t="array" ref="N2745">_xlfn.IFS(
   FACT_ORDERS[[#This Row],[TypeOfClient]]="VIP", 0.2,
   FACT_ORDERS[[#This Row],[TypeOfClient]]="Premium", 0.1,
   TRUE, 0
)</f>
        <v>0.2</v>
      </c>
      <c r="O2745" s="31" cm="1">
        <f t="array" ref="O2745">_xlfn.IFS(
   FACT_ORDERS[[#This Row],[TotalAmount]]&gt;1500, 0.15,
   FACT_ORDERS[[#This Row],[TotalAmount]]&gt;1000, 0.1,
   FACT_ORDERS[[#This Row],[TotalAmount]]&gt;500, 0.05,
   TRUE, 0
)</f>
        <v>0</v>
      </c>
      <c r="P2745" s="28">
        <f xml:space="preserve"> FACT_ORDERS[[#This Row],[TotalAmount]] * (1 - (FACT_ORDERS[[#This Row],[ClientDiscount]] + FACT_ORDERS[[#This Row],[OrderDiscount]]) )</f>
        <v>392</v>
      </c>
      <c r="Q2745" s="28">
        <f>FACT_ORDERS[[#This Row],[TotalAmountWithDiscount]]+FACT_ORDERS[[#This Row],[DeliveryCost]]</f>
        <v>407</v>
      </c>
      <c r="R2745" s="35">
        <v>45493</v>
      </c>
      <c r="S2745" s="35" t="str">
        <f>IF(NETWORKDAYS(FACT_ORDERS[[#This Row],[Order-Date]], FACT_ORDERS[[#This Row],[ArrivalDate ]]) &gt; 10, "Late", "On Time")</f>
        <v>On Time</v>
      </c>
    </row>
    <row r="2746" spans="1:19" x14ac:dyDescent="0.3">
      <c r="A2746" s="12">
        <v>7744</v>
      </c>
      <c r="B2746" s="12">
        <v>277</v>
      </c>
      <c r="C2746" s="12">
        <v>10283</v>
      </c>
      <c r="D2746" s="12">
        <v>2745</v>
      </c>
      <c r="E2746" s="12" t="s">
        <v>243</v>
      </c>
      <c r="F2746" s="13">
        <v>45482</v>
      </c>
      <c r="G2746" s="26" t="s">
        <v>4435</v>
      </c>
      <c r="H2746" s="12">
        <v>48</v>
      </c>
      <c r="I2746" s="28">
        <f>VLOOKUP(B:B,DIM_PRODUCTS!A:F,5,FALSE)</f>
        <v>19</v>
      </c>
      <c r="J2746" s="28">
        <f>FACT_ORDERS[[#This Row],[ProductPrice]]*FACT_ORDERS[[#This Row],[Quantity]]</f>
        <v>912</v>
      </c>
      <c r="K2746" s="12" t="str">
        <f>VLOOKUP(C:C,DIM_CUSTOMERS!A:G,7,FALSE)</f>
        <v>USA</v>
      </c>
      <c r="L2746" s="30" cm="1">
        <f t="array" ref="L2746">_xlfn.IFS(
    AND(FACT_ORDERS[[#This Row],[DeliveryMehtod]]="shippment",FACT_ORDERS[[#This Row],[TotalAmount]]&gt;=200), 0,
    AND(FACT_ORDERS[[#This Row],[DeliveryMehtod]]="pickup"), 15,
    AND(FACT_ORDERS[[#This Row],[DeliveryMehtod]]="shippment",FACT_ORDERS[[#This Row],[TotalAmount]]&lt;200), 35
)</f>
        <v>15</v>
      </c>
      <c r="M2746" s="12" t="str" cm="1">
        <f t="array" ref="M2746">_xlfn.IFS(
    SUMIFS(FACT_ORDERS[TotalAmount], FACT_ORDERS[WD_CUSTOMERS],FACT_ORDERS[[#This Row],[WD_CUSTOMERS]])&gt;=15000, "VIP",
    SUMIFS(FACT_ORDERS[TotalAmount], FACT_ORDERS[WD_CUSTOMERS],FACT_ORDERS[[#This Row],[WD_CUSTOMERS]])&gt;=8000, "Premium",
    TRUE, "Regular"
)</f>
        <v>VIP</v>
      </c>
      <c r="N2746" s="32" cm="1">
        <f t="array" ref="N2746">_xlfn.IFS(
   FACT_ORDERS[[#This Row],[TypeOfClient]]="VIP", 0.2,
   FACT_ORDERS[[#This Row],[TypeOfClient]]="Premium", 0.1,
   TRUE, 0
)</f>
        <v>0.2</v>
      </c>
      <c r="O2746" s="31" cm="1">
        <f t="array" ref="O2746">_xlfn.IFS(
   FACT_ORDERS[[#This Row],[TotalAmount]]&gt;1500, 0.15,
   FACT_ORDERS[[#This Row],[TotalAmount]]&gt;1000, 0.1,
   FACT_ORDERS[[#This Row],[TotalAmount]]&gt;500, 0.05,
   TRUE, 0
)</f>
        <v>0.05</v>
      </c>
      <c r="P2746" s="28">
        <f xml:space="preserve"> FACT_ORDERS[[#This Row],[TotalAmount]] * (1 - (FACT_ORDERS[[#This Row],[ClientDiscount]] + FACT_ORDERS[[#This Row],[OrderDiscount]]) )</f>
        <v>684</v>
      </c>
      <c r="Q2746" s="28">
        <f>FACT_ORDERS[[#This Row],[TotalAmountWithDiscount]]+FACT_ORDERS[[#This Row],[DeliveryCost]]</f>
        <v>699</v>
      </c>
      <c r="R2746" s="35">
        <v>45493</v>
      </c>
      <c r="S2746" s="35" t="str">
        <f>IF(NETWORKDAYS(FACT_ORDERS[[#This Row],[Order-Date]], FACT_ORDERS[[#This Row],[ArrivalDate ]]) &gt; 10, "Late", "On Time")</f>
        <v>On Time</v>
      </c>
    </row>
    <row r="2747" spans="1:19" x14ac:dyDescent="0.3">
      <c r="A2747" s="12">
        <v>7745</v>
      </c>
      <c r="B2747" s="12">
        <v>231</v>
      </c>
      <c r="C2747" s="12">
        <v>10283</v>
      </c>
      <c r="D2747" s="12">
        <v>2746</v>
      </c>
      <c r="E2747" s="12" t="s">
        <v>244</v>
      </c>
      <c r="F2747" s="13">
        <v>45482</v>
      </c>
      <c r="G2747" s="26" t="s">
        <v>13175</v>
      </c>
      <c r="H2747" s="12">
        <v>19</v>
      </c>
      <c r="I2747" s="28">
        <f>VLOOKUP(B:B,DIM_PRODUCTS!A:F,5,FALSE)</f>
        <v>15</v>
      </c>
      <c r="J2747" s="28">
        <f>FACT_ORDERS[[#This Row],[ProductPrice]]*FACT_ORDERS[[#This Row],[Quantity]]</f>
        <v>285</v>
      </c>
      <c r="K2747" s="12" t="str">
        <f>VLOOKUP(C:C,DIM_CUSTOMERS!A:G,7,FALSE)</f>
        <v>USA</v>
      </c>
      <c r="L2747" s="30" cm="1">
        <f t="array" ref="L2747">_xlfn.IFS(
    AND(FACT_ORDERS[[#This Row],[DeliveryMehtod]]="shippment",FACT_ORDERS[[#This Row],[TotalAmount]]&gt;=200), 0,
    AND(FACT_ORDERS[[#This Row],[DeliveryMehtod]]="pickup"), 15,
    AND(FACT_ORDERS[[#This Row],[DeliveryMehtod]]="shippment",FACT_ORDERS[[#This Row],[TotalAmount]]&lt;200), 35
)</f>
        <v>0</v>
      </c>
      <c r="M2747" s="12" t="str" cm="1">
        <f t="array" ref="M2747">_xlfn.IFS(
    SUMIFS(FACT_ORDERS[TotalAmount], FACT_ORDERS[WD_CUSTOMERS],FACT_ORDERS[[#This Row],[WD_CUSTOMERS]])&gt;=15000, "VIP",
    SUMIFS(FACT_ORDERS[TotalAmount], FACT_ORDERS[WD_CUSTOMERS],FACT_ORDERS[[#This Row],[WD_CUSTOMERS]])&gt;=8000, "Premium",
    TRUE, "Regular"
)</f>
        <v>VIP</v>
      </c>
      <c r="N2747" s="32" cm="1">
        <f t="array" ref="N2747">_xlfn.IFS(
   FACT_ORDERS[[#This Row],[TypeOfClient]]="VIP", 0.2,
   FACT_ORDERS[[#This Row],[TypeOfClient]]="Premium", 0.1,
   TRUE, 0
)</f>
        <v>0.2</v>
      </c>
      <c r="O2747" s="31" cm="1">
        <f t="array" ref="O2747">_xlfn.IFS(
   FACT_ORDERS[[#This Row],[TotalAmount]]&gt;1500, 0.15,
   FACT_ORDERS[[#This Row],[TotalAmount]]&gt;1000, 0.1,
   FACT_ORDERS[[#This Row],[TotalAmount]]&gt;500, 0.05,
   TRUE, 0
)</f>
        <v>0</v>
      </c>
      <c r="P2747" s="28">
        <f xml:space="preserve"> FACT_ORDERS[[#This Row],[TotalAmount]] * (1 - (FACT_ORDERS[[#This Row],[ClientDiscount]] + FACT_ORDERS[[#This Row],[OrderDiscount]]) )</f>
        <v>228</v>
      </c>
      <c r="Q2747" s="28">
        <f>FACT_ORDERS[[#This Row],[TotalAmountWithDiscount]]+FACT_ORDERS[[#This Row],[DeliveryCost]]</f>
        <v>228</v>
      </c>
      <c r="R2747" s="35">
        <v>45489</v>
      </c>
      <c r="S2747" s="35" t="str">
        <f>IF(NETWORKDAYS(FACT_ORDERS[[#This Row],[Order-Date]], FACT_ORDERS[[#This Row],[ArrivalDate ]]) &gt; 10, "Late", "On Time")</f>
        <v>On Time</v>
      </c>
    </row>
    <row r="2748" spans="1:19" x14ac:dyDescent="0.3">
      <c r="A2748" s="12">
        <v>7746</v>
      </c>
      <c r="B2748" s="12">
        <v>224</v>
      </c>
      <c r="C2748" s="12">
        <v>10283</v>
      </c>
      <c r="D2748" s="12">
        <v>2747</v>
      </c>
      <c r="E2748" s="12" t="s">
        <v>243</v>
      </c>
      <c r="F2748" s="13">
        <v>45321</v>
      </c>
      <c r="G2748" s="26" t="s">
        <v>13176</v>
      </c>
      <c r="H2748" s="12">
        <v>22</v>
      </c>
      <c r="I2748" s="28">
        <f>VLOOKUP(B:B,DIM_PRODUCTS!A:F,5,FALSE)</f>
        <v>14</v>
      </c>
      <c r="J2748" s="28">
        <f>FACT_ORDERS[[#This Row],[ProductPrice]]*FACT_ORDERS[[#This Row],[Quantity]]</f>
        <v>308</v>
      </c>
      <c r="K2748" s="12" t="str">
        <f>VLOOKUP(C:C,DIM_CUSTOMERS!A:G,7,FALSE)</f>
        <v>USA</v>
      </c>
      <c r="L2748" s="30" cm="1">
        <f t="array" ref="L2748">_xlfn.IFS(
    AND(FACT_ORDERS[[#This Row],[DeliveryMehtod]]="shippment",FACT_ORDERS[[#This Row],[TotalAmount]]&gt;=200), 0,
    AND(FACT_ORDERS[[#This Row],[DeliveryMehtod]]="pickup"), 15,
    AND(FACT_ORDERS[[#This Row],[DeliveryMehtod]]="shippment",FACT_ORDERS[[#This Row],[TotalAmount]]&lt;200), 35
)</f>
        <v>15</v>
      </c>
      <c r="M2748" s="12" t="str" cm="1">
        <f t="array" ref="M2748">_xlfn.IFS(
    SUMIFS(FACT_ORDERS[TotalAmount], FACT_ORDERS[WD_CUSTOMERS],FACT_ORDERS[[#This Row],[WD_CUSTOMERS]])&gt;=15000, "VIP",
    SUMIFS(FACT_ORDERS[TotalAmount], FACT_ORDERS[WD_CUSTOMERS],FACT_ORDERS[[#This Row],[WD_CUSTOMERS]])&gt;=8000, "Premium",
    TRUE, "Regular"
)</f>
        <v>VIP</v>
      </c>
      <c r="N2748" s="32" cm="1">
        <f t="array" ref="N2748">_xlfn.IFS(
   FACT_ORDERS[[#This Row],[TypeOfClient]]="VIP", 0.2,
   FACT_ORDERS[[#This Row],[TypeOfClient]]="Premium", 0.1,
   TRUE, 0
)</f>
        <v>0.2</v>
      </c>
      <c r="O2748" s="31" cm="1">
        <f t="array" ref="O2748">_xlfn.IFS(
   FACT_ORDERS[[#This Row],[TotalAmount]]&gt;1500, 0.15,
   FACT_ORDERS[[#This Row],[TotalAmount]]&gt;1000, 0.1,
   FACT_ORDERS[[#This Row],[TotalAmount]]&gt;500, 0.05,
   TRUE, 0
)</f>
        <v>0</v>
      </c>
      <c r="P2748" s="28">
        <f xml:space="preserve"> FACT_ORDERS[[#This Row],[TotalAmount]] * (1 - (FACT_ORDERS[[#This Row],[ClientDiscount]] + FACT_ORDERS[[#This Row],[OrderDiscount]]) )</f>
        <v>246.4</v>
      </c>
      <c r="Q2748" s="28">
        <f>FACT_ORDERS[[#This Row],[TotalAmountWithDiscount]]+FACT_ORDERS[[#This Row],[DeliveryCost]]</f>
        <v>261.39999999999998</v>
      </c>
      <c r="R2748" s="35">
        <v>45328</v>
      </c>
      <c r="S2748" s="35" t="str">
        <f>IF(NETWORKDAYS(FACT_ORDERS[[#This Row],[Order-Date]], FACT_ORDERS[[#This Row],[ArrivalDate ]]) &gt; 10, "Late", "On Time")</f>
        <v>On Time</v>
      </c>
    </row>
    <row r="2749" spans="1:19" x14ac:dyDescent="0.3">
      <c r="A2749" s="12">
        <v>7747</v>
      </c>
      <c r="B2749" s="12">
        <v>277</v>
      </c>
      <c r="C2749" s="12">
        <v>10283</v>
      </c>
      <c r="D2749" s="12">
        <v>2748</v>
      </c>
      <c r="E2749" s="12" t="s">
        <v>244</v>
      </c>
      <c r="F2749" s="13">
        <v>45321</v>
      </c>
      <c r="G2749" s="26" t="s">
        <v>3985</v>
      </c>
      <c r="H2749" s="12">
        <v>45</v>
      </c>
      <c r="I2749" s="28">
        <f>VLOOKUP(B:B,DIM_PRODUCTS!A:F,5,FALSE)</f>
        <v>19</v>
      </c>
      <c r="J2749" s="28">
        <f>FACT_ORDERS[[#This Row],[ProductPrice]]*FACT_ORDERS[[#This Row],[Quantity]]</f>
        <v>855</v>
      </c>
      <c r="K2749" s="12" t="str">
        <f>VLOOKUP(C:C,DIM_CUSTOMERS!A:G,7,FALSE)</f>
        <v>USA</v>
      </c>
      <c r="L2749" s="30" cm="1">
        <f t="array" ref="L2749">_xlfn.IFS(
    AND(FACT_ORDERS[[#This Row],[DeliveryMehtod]]="shippment",FACT_ORDERS[[#This Row],[TotalAmount]]&gt;=200), 0,
    AND(FACT_ORDERS[[#This Row],[DeliveryMehtod]]="pickup"), 15,
    AND(FACT_ORDERS[[#This Row],[DeliveryMehtod]]="shippment",FACT_ORDERS[[#This Row],[TotalAmount]]&lt;200), 35
)</f>
        <v>0</v>
      </c>
      <c r="M2749" s="12" t="str" cm="1">
        <f t="array" ref="M2749">_xlfn.IFS(
    SUMIFS(FACT_ORDERS[TotalAmount], FACT_ORDERS[WD_CUSTOMERS],FACT_ORDERS[[#This Row],[WD_CUSTOMERS]])&gt;=15000, "VIP",
    SUMIFS(FACT_ORDERS[TotalAmount], FACT_ORDERS[WD_CUSTOMERS],FACT_ORDERS[[#This Row],[WD_CUSTOMERS]])&gt;=8000, "Premium",
    TRUE, "Regular"
)</f>
        <v>VIP</v>
      </c>
      <c r="N2749" s="32" cm="1">
        <f t="array" ref="N2749">_xlfn.IFS(
   FACT_ORDERS[[#This Row],[TypeOfClient]]="VIP", 0.2,
   FACT_ORDERS[[#This Row],[TypeOfClient]]="Premium", 0.1,
   TRUE, 0
)</f>
        <v>0.2</v>
      </c>
      <c r="O2749" s="31" cm="1">
        <f t="array" ref="O2749">_xlfn.IFS(
   FACT_ORDERS[[#This Row],[TotalAmount]]&gt;1500, 0.15,
   FACT_ORDERS[[#This Row],[TotalAmount]]&gt;1000, 0.1,
   FACT_ORDERS[[#This Row],[TotalAmount]]&gt;500, 0.05,
   TRUE, 0
)</f>
        <v>0.05</v>
      </c>
      <c r="P2749" s="28">
        <f xml:space="preserve"> FACT_ORDERS[[#This Row],[TotalAmount]] * (1 - (FACT_ORDERS[[#This Row],[ClientDiscount]] + FACT_ORDERS[[#This Row],[OrderDiscount]]) )</f>
        <v>641.25</v>
      </c>
      <c r="Q2749" s="28">
        <f>FACT_ORDERS[[#This Row],[TotalAmountWithDiscount]]+FACT_ORDERS[[#This Row],[DeliveryCost]]</f>
        <v>641.25</v>
      </c>
      <c r="R2749" s="35">
        <v>45329</v>
      </c>
      <c r="S2749" s="35" t="str">
        <f>IF(NETWORKDAYS(FACT_ORDERS[[#This Row],[Order-Date]], FACT_ORDERS[[#This Row],[ArrivalDate ]]) &gt; 10, "Late", "On Time")</f>
        <v>On Time</v>
      </c>
    </row>
    <row r="2750" spans="1:19" x14ac:dyDescent="0.3">
      <c r="A2750" s="12">
        <v>7748</v>
      </c>
      <c r="B2750" s="12">
        <v>231</v>
      </c>
      <c r="C2750" s="12">
        <v>10283</v>
      </c>
      <c r="D2750" s="12">
        <v>2749</v>
      </c>
      <c r="E2750" s="12" t="s">
        <v>244</v>
      </c>
      <c r="F2750" s="13">
        <v>45321</v>
      </c>
      <c r="G2750" s="26" t="s">
        <v>11170</v>
      </c>
      <c r="H2750" s="12">
        <v>13</v>
      </c>
      <c r="I2750" s="28">
        <f>VLOOKUP(B:B,DIM_PRODUCTS!A:F,5,FALSE)</f>
        <v>15</v>
      </c>
      <c r="J2750" s="28">
        <f>FACT_ORDERS[[#This Row],[ProductPrice]]*FACT_ORDERS[[#This Row],[Quantity]]</f>
        <v>195</v>
      </c>
      <c r="K2750" s="12" t="str">
        <f>VLOOKUP(C:C,DIM_CUSTOMERS!A:G,7,FALSE)</f>
        <v>USA</v>
      </c>
      <c r="L2750" s="30" cm="1">
        <f t="array" ref="L2750">_xlfn.IFS(
    AND(FACT_ORDERS[[#This Row],[DeliveryMehtod]]="shippment",FACT_ORDERS[[#This Row],[TotalAmount]]&gt;=200), 0,
    AND(FACT_ORDERS[[#This Row],[DeliveryMehtod]]="pickup"), 15,
    AND(FACT_ORDERS[[#This Row],[DeliveryMehtod]]="shippment",FACT_ORDERS[[#This Row],[TotalAmount]]&lt;200), 35
)</f>
        <v>35</v>
      </c>
      <c r="M2750" s="12" t="str" cm="1">
        <f t="array" ref="M2750">_xlfn.IFS(
    SUMIFS(FACT_ORDERS[TotalAmount], FACT_ORDERS[WD_CUSTOMERS],FACT_ORDERS[[#This Row],[WD_CUSTOMERS]])&gt;=15000, "VIP",
    SUMIFS(FACT_ORDERS[TotalAmount], FACT_ORDERS[WD_CUSTOMERS],FACT_ORDERS[[#This Row],[WD_CUSTOMERS]])&gt;=8000, "Premium",
    TRUE, "Regular"
)</f>
        <v>VIP</v>
      </c>
      <c r="N2750" s="32" cm="1">
        <f t="array" ref="N2750">_xlfn.IFS(
   FACT_ORDERS[[#This Row],[TypeOfClient]]="VIP", 0.2,
   FACT_ORDERS[[#This Row],[TypeOfClient]]="Premium", 0.1,
   TRUE, 0
)</f>
        <v>0.2</v>
      </c>
      <c r="O2750" s="31" cm="1">
        <f t="array" ref="O2750">_xlfn.IFS(
   FACT_ORDERS[[#This Row],[TotalAmount]]&gt;1500, 0.15,
   FACT_ORDERS[[#This Row],[TotalAmount]]&gt;1000, 0.1,
   FACT_ORDERS[[#This Row],[TotalAmount]]&gt;500, 0.05,
   TRUE, 0
)</f>
        <v>0</v>
      </c>
      <c r="P2750" s="28">
        <f xml:space="preserve"> FACT_ORDERS[[#This Row],[TotalAmount]] * (1 - (FACT_ORDERS[[#This Row],[ClientDiscount]] + FACT_ORDERS[[#This Row],[OrderDiscount]]) )</f>
        <v>156</v>
      </c>
      <c r="Q2750" s="28">
        <f>FACT_ORDERS[[#This Row],[TotalAmountWithDiscount]]+FACT_ORDERS[[#This Row],[DeliveryCost]]</f>
        <v>191</v>
      </c>
      <c r="R2750" s="35">
        <v>45329</v>
      </c>
      <c r="S2750" s="35" t="str">
        <f>IF(NETWORKDAYS(FACT_ORDERS[[#This Row],[Order-Date]], FACT_ORDERS[[#This Row],[ArrivalDate ]]) &gt; 10, "Late", "On Time")</f>
        <v>On Time</v>
      </c>
    </row>
    <row r="2751" spans="1:19" x14ac:dyDescent="0.3">
      <c r="A2751" s="12">
        <v>7749</v>
      </c>
      <c r="B2751" s="12">
        <v>224</v>
      </c>
      <c r="C2751" s="12">
        <v>10283</v>
      </c>
      <c r="D2751" s="12">
        <v>2750</v>
      </c>
      <c r="E2751" s="12" t="s">
        <v>244</v>
      </c>
      <c r="F2751" s="13">
        <v>45435</v>
      </c>
      <c r="G2751" s="26" t="s">
        <v>13177</v>
      </c>
      <c r="H2751" s="12">
        <v>25</v>
      </c>
      <c r="I2751" s="28">
        <f>VLOOKUP(B:B,DIM_PRODUCTS!A:F,5,FALSE)</f>
        <v>14</v>
      </c>
      <c r="J2751" s="28">
        <f>FACT_ORDERS[[#This Row],[ProductPrice]]*FACT_ORDERS[[#This Row],[Quantity]]</f>
        <v>350</v>
      </c>
      <c r="K2751" s="12" t="str">
        <f>VLOOKUP(C:C,DIM_CUSTOMERS!A:G,7,FALSE)</f>
        <v>USA</v>
      </c>
      <c r="L2751" s="30" cm="1">
        <f t="array" ref="L2751">_xlfn.IFS(
    AND(FACT_ORDERS[[#This Row],[DeliveryMehtod]]="shippment",FACT_ORDERS[[#This Row],[TotalAmount]]&gt;=200), 0,
    AND(FACT_ORDERS[[#This Row],[DeliveryMehtod]]="pickup"), 15,
    AND(FACT_ORDERS[[#This Row],[DeliveryMehtod]]="shippment",FACT_ORDERS[[#This Row],[TotalAmount]]&lt;200), 35
)</f>
        <v>0</v>
      </c>
      <c r="M2751" s="12" t="str" cm="1">
        <f t="array" ref="M2751">_xlfn.IFS(
    SUMIFS(FACT_ORDERS[TotalAmount], FACT_ORDERS[WD_CUSTOMERS],FACT_ORDERS[[#This Row],[WD_CUSTOMERS]])&gt;=15000, "VIP",
    SUMIFS(FACT_ORDERS[TotalAmount], FACT_ORDERS[WD_CUSTOMERS],FACT_ORDERS[[#This Row],[WD_CUSTOMERS]])&gt;=8000, "Premium",
    TRUE, "Regular"
)</f>
        <v>VIP</v>
      </c>
      <c r="N2751" s="32" cm="1">
        <f t="array" ref="N2751">_xlfn.IFS(
   FACT_ORDERS[[#This Row],[TypeOfClient]]="VIP", 0.2,
   FACT_ORDERS[[#This Row],[TypeOfClient]]="Premium", 0.1,
   TRUE, 0
)</f>
        <v>0.2</v>
      </c>
      <c r="O2751" s="31" cm="1">
        <f t="array" ref="O2751">_xlfn.IFS(
   FACT_ORDERS[[#This Row],[TotalAmount]]&gt;1500, 0.15,
   FACT_ORDERS[[#This Row],[TotalAmount]]&gt;1000, 0.1,
   FACT_ORDERS[[#This Row],[TotalAmount]]&gt;500, 0.05,
   TRUE, 0
)</f>
        <v>0</v>
      </c>
      <c r="P2751" s="28">
        <f xml:space="preserve"> FACT_ORDERS[[#This Row],[TotalAmount]] * (1 - (FACT_ORDERS[[#This Row],[ClientDiscount]] + FACT_ORDERS[[#This Row],[OrderDiscount]]) )</f>
        <v>280</v>
      </c>
      <c r="Q2751" s="28">
        <f>FACT_ORDERS[[#This Row],[TotalAmountWithDiscount]]+FACT_ORDERS[[#This Row],[DeliveryCost]]</f>
        <v>280</v>
      </c>
      <c r="R2751" s="35">
        <v>45446</v>
      </c>
      <c r="S2751" s="35" t="str">
        <f>IF(NETWORKDAYS(FACT_ORDERS[[#This Row],[Order-Date]], FACT_ORDERS[[#This Row],[ArrivalDate ]]) &gt; 10, "Late", "On Time")</f>
        <v>On Time</v>
      </c>
    </row>
    <row r="2752" spans="1:19" x14ac:dyDescent="0.3">
      <c r="A2752" s="12">
        <v>7750</v>
      </c>
      <c r="B2752" s="12">
        <v>277</v>
      </c>
      <c r="C2752" s="12">
        <v>10283</v>
      </c>
      <c r="D2752" s="12">
        <v>2751</v>
      </c>
      <c r="E2752" s="12" t="s">
        <v>244</v>
      </c>
      <c r="F2752" s="13">
        <v>45435</v>
      </c>
      <c r="G2752" s="26" t="s">
        <v>11454</v>
      </c>
      <c r="H2752" s="12">
        <v>34</v>
      </c>
      <c r="I2752" s="28">
        <f>VLOOKUP(B:B,DIM_PRODUCTS!A:F,5,FALSE)</f>
        <v>19</v>
      </c>
      <c r="J2752" s="28">
        <f>FACT_ORDERS[[#This Row],[ProductPrice]]*FACT_ORDERS[[#This Row],[Quantity]]</f>
        <v>646</v>
      </c>
      <c r="K2752" s="12" t="str">
        <f>VLOOKUP(C:C,DIM_CUSTOMERS!A:G,7,FALSE)</f>
        <v>USA</v>
      </c>
      <c r="L2752" s="30" cm="1">
        <f t="array" ref="L2752">_xlfn.IFS(
    AND(FACT_ORDERS[[#This Row],[DeliveryMehtod]]="shippment",FACT_ORDERS[[#This Row],[TotalAmount]]&gt;=200), 0,
    AND(FACT_ORDERS[[#This Row],[DeliveryMehtod]]="pickup"), 15,
    AND(FACT_ORDERS[[#This Row],[DeliveryMehtod]]="shippment",FACT_ORDERS[[#This Row],[TotalAmount]]&lt;200), 35
)</f>
        <v>0</v>
      </c>
      <c r="M2752" s="12" t="str" cm="1">
        <f t="array" ref="M2752">_xlfn.IFS(
    SUMIFS(FACT_ORDERS[TotalAmount], FACT_ORDERS[WD_CUSTOMERS],FACT_ORDERS[[#This Row],[WD_CUSTOMERS]])&gt;=15000, "VIP",
    SUMIFS(FACT_ORDERS[TotalAmount], FACT_ORDERS[WD_CUSTOMERS],FACT_ORDERS[[#This Row],[WD_CUSTOMERS]])&gt;=8000, "Premium",
    TRUE, "Regular"
)</f>
        <v>VIP</v>
      </c>
      <c r="N2752" s="32" cm="1">
        <f t="array" ref="N2752">_xlfn.IFS(
   FACT_ORDERS[[#This Row],[TypeOfClient]]="VIP", 0.2,
   FACT_ORDERS[[#This Row],[TypeOfClient]]="Premium", 0.1,
   TRUE, 0
)</f>
        <v>0.2</v>
      </c>
      <c r="O2752" s="31" cm="1">
        <f t="array" ref="O2752">_xlfn.IFS(
   FACT_ORDERS[[#This Row],[TotalAmount]]&gt;1500, 0.15,
   FACT_ORDERS[[#This Row],[TotalAmount]]&gt;1000, 0.1,
   FACT_ORDERS[[#This Row],[TotalAmount]]&gt;500, 0.05,
   TRUE, 0
)</f>
        <v>0.05</v>
      </c>
      <c r="P2752" s="28">
        <f xml:space="preserve"> FACT_ORDERS[[#This Row],[TotalAmount]] * (1 - (FACT_ORDERS[[#This Row],[ClientDiscount]] + FACT_ORDERS[[#This Row],[OrderDiscount]]) )</f>
        <v>484.5</v>
      </c>
      <c r="Q2752" s="28">
        <f>FACT_ORDERS[[#This Row],[TotalAmountWithDiscount]]+FACT_ORDERS[[#This Row],[DeliveryCost]]</f>
        <v>484.5</v>
      </c>
      <c r="R2752" s="35">
        <v>45446</v>
      </c>
      <c r="S2752" s="35" t="str">
        <f>IF(NETWORKDAYS(FACT_ORDERS[[#This Row],[Order-Date]], FACT_ORDERS[[#This Row],[ArrivalDate ]]) &gt; 10, "Late", "On Time")</f>
        <v>On Time</v>
      </c>
    </row>
    <row r="2753" spans="1:19" x14ac:dyDescent="0.3">
      <c r="A2753" s="12">
        <v>7751</v>
      </c>
      <c r="B2753" s="12">
        <v>231</v>
      </c>
      <c r="C2753" s="12">
        <v>10283</v>
      </c>
      <c r="D2753" s="12">
        <v>2752</v>
      </c>
      <c r="E2753" s="12" t="s">
        <v>243</v>
      </c>
      <c r="F2753" s="13">
        <v>45435</v>
      </c>
      <c r="G2753" s="26" t="s">
        <v>13178</v>
      </c>
      <c r="H2753" s="12">
        <v>13</v>
      </c>
      <c r="I2753" s="28">
        <f>VLOOKUP(B:B,DIM_PRODUCTS!A:F,5,FALSE)</f>
        <v>15</v>
      </c>
      <c r="J2753" s="28">
        <f>FACT_ORDERS[[#This Row],[ProductPrice]]*FACT_ORDERS[[#This Row],[Quantity]]</f>
        <v>195</v>
      </c>
      <c r="K2753" s="12" t="str">
        <f>VLOOKUP(C:C,DIM_CUSTOMERS!A:G,7,FALSE)</f>
        <v>USA</v>
      </c>
      <c r="L2753" s="30" cm="1">
        <f t="array" ref="L2753">_xlfn.IFS(
    AND(FACT_ORDERS[[#This Row],[DeliveryMehtod]]="shippment",FACT_ORDERS[[#This Row],[TotalAmount]]&gt;=200), 0,
    AND(FACT_ORDERS[[#This Row],[DeliveryMehtod]]="pickup"), 15,
    AND(FACT_ORDERS[[#This Row],[DeliveryMehtod]]="shippment",FACT_ORDERS[[#This Row],[TotalAmount]]&lt;200), 35
)</f>
        <v>15</v>
      </c>
      <c r="M2753" s="12" t="str" cm="1">
        <f t="array" ref="M2753">_xlfn.IFS(
    SUMIFS(FACT_ORDERS[TotalAmount], FACT_ORDERS[WD_CUSTOMERS],FACT_ORDERS[[#This Row],[WD_CUSTOMERS]])&gt;=15000, "VIP",
    SUMIFS(FACT_ORDERS[TotalAmount], FACT_ORDERS[WD_CUSTOMERS],FACT_ORDERS[[#This Row],[WD_CUSTOMERS]])&gt;=8000, "Premium",
    TRUE, "Regular"
)</f>
        <v>VIP</v>
      </c>
      <c r="N2753" s="32" cm="1">
        <f t="array" ref="N2753">_xlfn.IFS(
   FACT_ORDERS[[#This Row],[TypeOfClient]]="VIP", 0.2,
   FACT_ORDERS[[#This Row],[TypeOfClient]]="Premium", 0.1,
   TRUE, 0
)</f>
        <v>0.2</v>
      </c>
      <c r="O2753" s="31" cm="1">
        <f t="array" ref="O2753">_xlfn.IFS(
   FACT_ORDERS[[#This Row],[TotalAmount]]&gt;1500, 0.15,
   FACT_ORDERS[[#This Row],[TotalAmount]]&gt;1000, 0.1,
   FACT_ORDERS[[#This Row],[TotalAmount]]&gt;500, 0.05,
   TRUE, 0
)</f>
        <v>0</v>
      </c>
      <c r="P2753" s="28">
        <f xml:space="preserve"> FACT_ORDERS[[#This Row],[TotalAmount]] * (1 - (FACT_ORDERS[[#This Row],[ClientDiscount]] + FACT_ORDERS[[#This Row],[OrderDiscount]]) )</f>
        <v>156</v>
      </c>
      <c r="Q2753" s="28">
        <f>FACT_ORDERS[[#This Row],[TotalAmountWithDiscount]]+FACT_ORDERS[[#This Row],[DeliveryCost]]</f>
        <v>171</v>
      </c>
      <c r="R2753" s="35">
        <v>45445</v>
      </c>
      <c r="S2753" s="35" t="str">
        <f>IF(NETWORKDAYS(FACT_ORDERS[[#This Row],[Order-Date]], FACT_ORDERS[[#This Row],[ArrivalDate ]]) &gt; 10, "Late", "On Time")</f>
        <v>On Time</v>
      </c>
    </row>
    <row r="2754" spans="1:19" x14ac:dyDescent="0.3">
      <c r="A2754" s="12">
        <v>7752</v>
      </c>
      <c r="B2754" s="12">
        <v>224</v>
      </c>
      <c r="C2754" s="12">
        <v>10283</v>
      </c>
      <c r="D2754" s="12">
        <v>2753</v>
      </c>
      <c r="E2754" s="12" t="s">
        <v>243</v>
      </c>
      <c r="F2754" s="13">
        <v>45434</v>
      </c>
      <c r="G2754" s="26" t="s">
        <v>13179</v>
      </c>
      <c r="H2754" s="12">
        <v>25</v>
      </c>
      <c r="I2754" s="28">
        <f>VLOOKUP(B:B,DIM_PRODUCTS!A:F,5,FALSE)</f>
        <v>14</v>
      </c>
      <c r="J2754" s="28">
        <f>FACT_ORDERS[[#This Row],[ProductPrice]]*FACT_ORDERS[[#This Row],[Quantity]]</f>
        <v>350</v>
      </c>
      <c r="K2754" s="12" t="str">
        <f>VLOOKUP(C:C,DIM_CUSTOMERS!A:G,7,FALSE)</f>
        <v>USA</v>
      </c>
      <c r="L2754" s="30" cm="1">
        <f t="array" ref="L2754">_xlfn.IFS(
    AND(FACT_ORDERS[[#This Row],[DeliveryMehtod]]="shippment",FACT_ORDERS[[#This Row],[TotalAmount]]&gt;=200), 0,
    AND(FACT_ORDERS[[#This Row],[DeliveryMehtod]]="pickup"), 15,
    AND(FACT_ORDERS[[#This Row],[DeliveryMehtod]]="shippment",FACT_ORDERS[[#This Row],[TotalAmount]]&lt;200), 35
)</f>
        <v>15</v>
      </c>
      <c r="M2754" s="12" t="str" cm="1">
        <f t="array" ref="M2754">_xlfn.IFS(
    SUMIFS(FACT_ORDERS[TotalAmount], FACT_ORDERS[WD_CUSTOMERS],FACT_ORDERS[[#This Row],[WD_CUSTOMERS]])&gt;=15000, "VIP",
    SUMIFS(FACT_ORDERS[TotalAmount], FACT_ORDERS[WD_CUSTOMERS],FACT_ORDERS[[#This Row],[WD_CUSTOMERS]])&gt;=8000, "Premium",
    TRUE, "Regular"
)</f>
        <v>VIP</v>
      </c>
      <c r="N2754" s="32" cm="1">
        <f t="array" ref="N2754">_xlfn.IFS(
   FACT_ORDERS[[#This Row],[TypeOfClient]]="VIP", 0.2,
   FACT_ORDERS[[#This Row],[TypeOfClient]]="Premium", 0.1,
   TRUE, 0
)</f>
        <v>0.2</v>
      </c>
      <c r="O2754" s="31" cm="1">
        <f t="array" ref="O2754">_xlfn.IFS(
   FACT_ORDERS[[#This Row],[TotalAmount]]&gt;1500, 0.15,
   FACT_ORDERS[[#This Row],[TotalAmount]]&gt;1000, 0.1,
   FACT_ORDERS[[#This Row],[TotalAmount]]&gt;500, 0.05,
   TRUE, 0
)</f>
        <v>0</v>
      </c>
      <c r="P2754" s="28">
        <f xml:space="preserve"> FACT_ORDERS[[#This Row],[TotalAmount]] * (1 - (FACT_ORDERS[[#This Row],[ClientDiscount]] + FACT_ORDERS[[#This Row],[OrderDiscount]]) )</f>
        <v>280</v>
      </c>
      <c r="Q2754" s="28">
        <f>FACT_ORDERS[[#This Row],[TotalAmountWithDiscount]]+FACT_ORDERS[[#This Row],[DeliveryCost]]</f>
        <v>295</v>
      </c>
      <c r="R2754" s="35">
        <v>45445</v>
      </c>
      <c r="S2754" s="35" t="str">
        <f>IF(NETWORKDAYS(FACT_ORDERS[[#This Row],[Order-Date]], FACT_ORDERS[[#This Row],[ArrivalDate ]]) &gt; 10, "Late", "On Time")</f>
        <v>On Time</v>
      </c>
    </row>
    <row r="2755" spans="1:19" x14ac:dyDescent="0.3">
      <c r="A2755" s="12">
        <v>7753</v>
      </c>
      <c r="B2755" s="12">
        <v>277</v>
      </c>
      <c r="C2755" s="12">
        <v>10283</v>
      </c>
      <c r="D2755" s="12">
        <v>2754</v>
      </c>
      <c r="E2755" s="12" t="s">
        <v>244</v>
      </c>
      <c r="F2755" s="13">
        <v>45434</v>
      </c>
      <c r="G2755" s="26" t="s">
        <v>3470</v>
      </c>
      <c r="H2755" s="12">
        <v>44</v>
      </c>
      <c r="I2755" s="28">
        <f>VLOOKUP(B:B,DIM_PRODUCTS!A:F,5,FALSE)</f>
        <v>19</v>
      </c>
      <c r="J2755" s="28">
        <f>FACT_ORDERS[[#This Row],[ProductPrice]]*FACT_ORDERS[[#This Row],[Quantity]]</f>
        <v>836</v>
      </c>
      <c r="K2755" s="12" t="str">
        <f>VLOOKUP(C:C,DIM_CUSTOMERS!A:G,7,FALSE)</f>
        <v>USA</v>
      </c>
      <c r="L2755" s="30" cm="1">
        <f t="array" ref="L2755">_xlfn.IFS(
    AND(FACT_ORDERS[[#This Row],[DeliveryMehtod]]="shippment",FACT_ORDERS[[#This Row],[TotalAmount]]&gt;=200), 0,
    AND(FACT_ORDERS[[#This Row],[DeliveryMehtod]]="pickup"), 15,
    AND(FACT_ORDERS[[#This Row],[DeliveryMehtod]]="shippment",FACT_ORDERS[[#This Row],[TotalAmount]]&lt;200), 35
)</f>
        <v>0</v>
      </c>
      <c r="M2755" s="12" t="str" cm="1">
        <f t="array" ref="M2755">_xlfn.IFS(
    SUMIFS(FACT_ORDERS[TotalAmount], FACT_ORDERS[WD_CUSTOMERS],FACT_ORDERS[[#This Row],[WD_CUSTOMERS]])&gt;=15000, "VIP",
    SUMIFS(FACT_ORDERS[TotalAmount], FACT_ORDERS[WD_CUSTOMERS],FACT_ORDERS[[#This Row],[WD_CUSTOMERS]])&gt;=8000, "Premium",
    TRUE, "Regular"
)</f>
        <v>VIP</v>
      </c>
      <c r="N2755" s="32" cm="1">
        <f t="array" ref="N2755">_xlfn.IFS(
   FACT_ORDERS[[#This Row],[TypeOfClient]]="VIP", 0.2,
   FACT_ORDERS[[#This Row],[TypeOfClient]]="Premium", 0.1,
   TRUE, 0
)</f>
        <v>0.2</v>
      </c>
      <c r="O2755" s="31" cm="1">
        <f t="array" ref="O2755">_xlfn.IFS(
   FACT_ORDERS[[#This Row],[TotalAmount]]&gt;1500, 0.15,
   FACT_ORDERS[[#This Row],[TotalAmount]]&gt;1000, 0.1,
   FACT_ORDERS[[#This Row],[TotalAmount]]&gt;500, 0.05,
   TRUE, 0
)</f>
        <v>0.05</v>
      </c>
      <c r="P2755" s="28">
        <f xml:space="preserve"> FACT_ORDERS[[#This Row],[TotalAmount]] * (1 - (FACT_ORDERS[[#This Row],[ClientDiscount]] + FACT_ORDERS[[#This Row],[OrderDiscount]]) )</f>
        <v>627</v>
      </c>
      <c r="Q2755" s="28">
        <f>FACT_ORDERS[[#This Row],[TotalAmountWithDiscount]]+FACT_ORDERS[[#This Row],[DeliveryCost]]</f>
        <v>627</v>
      </c>
      <c r="R2755" s="35">
        <v>45442</v>
      </c>
      <c r="S2755" s="35" t="str">
        <f>IF(NETWORKDAYS(FACT_ORDERS[[#This Row],[Order-Date]], FACT_ORDERS[[#This Row],[ArrivalDate ]]) &gt; 10, "Late", "On Time")</f>
        <v>On Time</v>
      </c>
    </row>
    <row r="2756" spans="1:19" x14ac:dyDescent="0.3">
      <c r="A2756" s="12">
        <v>7754</v>
      </c>
      <c r="B2756" s="12">
        <v>231</v>
      </c>
      <c r="C2756" s="12">
        <v>10283</v>
      </c>
      <c r="D2756" s="12">
        <v>2755</v>
      </c>
      <c r="E2756" s="12" t="s">
        <v>243</v>
      </c>
      <c r="F2756" s="13">
        <v>45434</v>
      </c>
      <c r="G2756" s="26" t="s">
        <v>13180</v>
      </c>
      <c r="H2756" s="12">
        <v>11</v>
      </c>
      <c r="I2756" s="28">
        <f>VLOOKUP(B:B,DIM_PRODUCTS!A:F,5,FALSE)</f>
        <v>15</v>
      </c>
      <c r="J2756" s="28">
        <f>FACT_ORDERS[[#This Row],[ProductPrice]]*FACT_ORDERS[[#This Row],[Quantity]]</f>
        <v>165</v>
      </c>
      <c r="K2756" s="12" t="str">
        <f>VLOOKUP(C:C,DIM_CUSTOMERS!A:G,7,FALSE)</f>
        <v>USA</v>
      </c>
      <c r="L2756" s="30" cm="1">
        <f t="array" ref="L2756">_xlfn.IFS(
    AND(FACT_ORDERS[[#This Row],[DeliveryMehtod]]="shippment",FACT_ORDERS[[#This Row],[TotalAmount]]&gt;=200), 0,
    AND(FACT_ORDERS[[#This Row],[DeliveryMehtod]]="pickup"), 15,
    AND(FACT_ORDERS[[#This Row],[DeliveryMehtod]]="shippment",FACT_ORDERS[[#This Row],[TotalAmount]]&lt;200), 35
)</f>
        <v>15</v>
      </c>
      <c r="M2756" s="12" t="str" cm="1">
        <f t="array" ref="M2756">_xlfn.IFS(
    SUMIFS(FACT_ORDERS[TotalAmount], FACT_ORDERS[WD_CUSTOMERS],FACT_ORDERS[[#This Row],[WD_CUSTOMERS]])&gt;=15000, "VIP",
    SUMIFS(FACT_ORDERS[TotalAmount], FACT_ORDERS[WD_CUSTOMERS],FACT_ORDERS[[#This Row],[WD_CUSTOMERS]])&gt;=8000, "Premium",
    TRUE, "Regular"
)</f>
        <v>VIP</v>
      </c>
      <c r="N2756" s="32" cm="1">
        <f t="array" ref="N2756">_xlfn.IFS(
   FACT_ORDERS[[#This Row],[TypeOfClient]]="VIP", 0.2,
   FACT_ORDERS[[#This Row],[TypeOfClient]]="Premium", 0.1,
   TRUE, 0
)</f>
        <v>0.2</v>
      </c>
      <c r="O2756" s="31" cm="1">
        <f t="array" ref="O2756">_xlfn.IFS(
   FACT_ORDERS[[#This Row],[TotalAmount]]&gt;1500, 0.15,
   FACT_ORDERS[[#This Row],[TotalAmount]]&gt;1000, 0.1,
   FACT_ORDERS[[#This Row],[TotalAmount]]&gt;500, 0.05,
   TRUE, 0
)</f>
        <v>0</v>
      </c>
      <c r="P2756" s="28">
        <f xml:space="preserve"> FACT_ORDERS[[#This Row],[TotalAmount]] * (1 - (FACT_ORDERS[[#This Row],[ClientDiscount]] + FACT_ORDERS[[#This Row],[OrderDiscount]]) )</f>
        <v>132</v>
      </c>
      <c r="Q2756" s="28">
        <f>FACT_ORDERS[[#This Row],[TotalAmountWithDiscount]]+FACT_ORDERS[[#This Row],[DeliveryCost]]</f>
        <v>147</v>
      </c>
      <c r="R2756" s="35">
        <v>45441</v>
      </c>
      <c r="S2756" s="35" t="str">
        <f>IF(NETWORKDAYS(FACT_ORDERS[[#This Row],[Order-Date]], FACT_ORDERS[[#This Row],[ArrivalDate ]]) &gt; 10, "Late", "On Time")</f>
        <v>On Time</v>
      </c>
    </row>
    <row r="2757" spans="1:19" x14ac:dyDescent="0.3">
      <c r="A2757" s="12">
        <v>7755</v>
      </c>
      <c r="B2757" s="12">
        <v>224</v>
      </c>
      <c r="C2757" s="12">
        <v>10283</v>
      </c>
      <c r="D2757" s="12">
        <v>2756</v>
      </c>
      <c r="E2757" s="12" t="s">
        <v>244</v>
      </c>
      <c r="F2757" s="13">
        <v>45427</v>
      </c>
      <c r="G2757" s="26" t="s">
        <v>13181</v>
      </c>
      <c r="H2757" s="12">
        <v>28</v>
      </c>
      <c r="I2757" s="28">
        <f>VLOOKUP(B:B,DIM_PRODUCTS!A:F,5,FALSE)</f>
        <v>14</v>
      </c>
      <c r="J2757" s="28">
        <f>FACT_ORDERS[[#This Row],[ProductPrice]]*FACT_ORDERS[[#This Row],[Quantity]]</f>
        <v>392</v>
      </c>
      <c r="K2757" s="12" t="str">
        <f>VLOOKUP(C:C,DIM_CUSTOMERS!A:G,7,FALSE)</f>
        <v>USA</v>
      </c>
      <c r="L2757" s="30" cm="1">
        <f t="array" ref="L2757">_xlfn.IFS(
    AND(FACT_ORDERS[[#This Row],[DeliveryMehtod]]="shippment",FACT_ORDERS[[#This Row],[TotalAmount]]&gt;=200), 0,
    AND(FACT_ORDERS[[#This Row],[DeliveryMehtod]]="pickup"), 15,
    AND(FACT_ORDERS[[#This Row],[DeliveryMehtod]]="shippment",FACT_ORDERS[[#This Row],[TotalAmount]]&lt;200), 35
)</f>
        <v>0</v>
      </c>
      <c r="M2757" s="12" t="str" cm="1">
        <f t="array" ref="M2757">_xlfn.IFS(
    SUMIFS(FACT_ORDERS[TotalAmount], FACT_ORDERS[WD_CUSTOMERS],FACT_ORDERS[[#This Row],[WD_CUSTOMERS]])&gt;=15000, "VIP",
    SUMIFS(FACT_ORDERS[TotalAmount], FACT_ORDERS[WD_CUSTOMERS],FACT_ORDERS[[#This Row],[WD_CUSTOMERS]])&gt;=8000, "Premium",
    TRUE, "Regular"
)</f>
        <v>VIP</v>
      </c>
      <c r="N2757" s="32" cm="1">
        <f t="array" ref="N2757">_xlfn.IFS(
   FACT_ORDERS[[#This Row],[TypeOfClient]]="VIP", 0.2,
   FACT_ORDERS[[#This Row],[TypeOfClient]]="Premium", 0.1,
   TRUE, 0
)</f>
        <v>0.2</v>
      </c>
      <c r="O2757" s="31" cm="1">
        <f t="array" ref="O2757">_xlfn.IFS(
   FACT_ORDERS[[#This Row],[TotalAmount]]&gt;1500, 0.15,
   FACT_ORDERS[[#This Row],[TotalAmount]]&gt;1000, 0.1,
   FACT_ORDERS[[#This Row],[TotalAmount]]&gt;500, 0.05,
   TRUE, 0
)</f>
        <v>0</v>
      </c>
      <c r="P2757" s="28">
        <f xml:space="preserve"> FACT_ORDERS[[#This Row],[TotalAmount]] * (1 - (FACT_ORDERS[[#This Row],[ClientDiscount]] + FACT_ORDERS[[#This Row],[OrderDiscount]]) )</f>
        <v>313.60000000000002</v>
      </c>
      <c r="Q2757" s="28">
        <f>FACT_ORDERS[[#This Row],[TotalAmountWithDiscount]]+FACT_ORDERS[[#This Row],[DeliveryCost]]</f>
        <v>313.60000000000002</v>
      </c>
      <c r="R2757" s="35">
        <v>45438</v>
      </c>
      <c r="S2757" s="35" t="str">
        <f>IF(NETWORKDAYS(FACT_ORDERS[[#This Row],[Order-Date]], FACT_ORDERS[[#This Row],[ArrivalDate ]]) &gt; 10, "Late", "On Time")</f>
        <v>On Time</v>
      </c>
    </row>
    <row r="2758" spans="1:19" x14ac:dyDescent="0.3">
      <c r="A2758" s="12">
        <v>7756</v>
      </c>
      <c r="B2758" s="12">
        <v>277</v>
      </c>
      <c r="C2758" s="12">
        <v>10283</v>
      </c>
      <c r="D2758" s="12">
        <v>2757</v>
      </c>
      <c r="E2758" s="12" t="s">
        <v>243</v>
      </c>
      <c r="F2758" s="13">
        <v>45427</v>
      </c>
      <c r="G2758" s="26" t="s">
        <v>13182</v>
      </c>
      <c r="H2758" s="12">
        <v>41</v>
      </c>
      <c r="I2758" s="28">
        <f>VLOOKUP(B:B,DIM_PRODUCTS!A:F,5,FALSE)</f>
        <v>19</v>
      </c>
      <c r="J2758" s="28">
        <f>FACT_ORDERS[[#This Row],[ProductPrice]]*FACT_ORDERS[[#This Row],[Quantity]]</f>
        <v>779</v>
      </c>
      <c r="K2758" s="12" t="str">
        <f>VLOOKUP(C:C,DIM_CUSTOMERS!A:G,7,FALSE)</f>
        <v>USA</v>
      </c>
      <c r="L2758" s="30" cm="1">
        <f t="array" ref="L2758">_xlfn.IFS(
    AND(FACT_ORDERS[[#This Row],[DeliveryMehtod]]="shippment",FACT_ORDERS[[#This Row],[TotalAmount]]&gt;=200), 0,
    AND(FACT_ORDERS[[#This Row],[DeliveryMehtod]]="pickup"), 15,
    AND(FACT_ORDERS[[#This Row],[DeliveryMehtod]]="shippment",FACT_ORDERS[[#This Row],[TotalAmount]]&lt;200), 35
)</f>
        <v>15</v>
      </c>
      <c r="M2758" s="12" t="str" cm="1">
        <f t="array" ref="M2758">_xlfn.IFS(
    SUMIFS(FACT_ORDERS[TotalAmount], FACT_ORDERS[WD_CUSTOMERS],FACT_ORDERS[[#This Row],[WD_CUSTOMERS]])&gt;=15000, "VIP",
    SUMIFS(FACT_ORDERS[TotalAmount], FACT_ORDERS[WD_CUSTOMERS],FACT_ORDERS[[#This Row],[WD_CUSTOMERS]])&gt;=8000, "Premium",
    TRUE, "Regular"
)</f>
        <v>VIP</v>
      </c>
      <c r="N2758" s="32" cm="1">
        <f t="array" ref="N2758">_xlfn.IFS(
   FACT_ORDERS[[#This Row],[TypeOfClient]]="VIP", 0.2,
   FACT_ORDERS[[#This Row],[TypeOfClient]]="Premium", 0.1,
   TRUE, 0
)</f>
        <v>0.2</v>
      </c>
      <c r="O2758" s="31" cm="1">
        <f t="array" ref="O2758">_xlfn.IFS(
   FACT_ORDERS[[#This Row],[TotalAmount]]&gt;1500, 0.15,
   FACT_ORDERS[[#This Row],[TotalAmount]]&gt;1000, 0.1,
   FACT_ORDERS[[#This Row],[TotalAmount]]&gt;500, 0.05,
   TRUE, 0
)</f>
        <v>0.05</v>
      </c>
      <c r="P2758" s="28">
        <f xml:space="preserve"> FACT_ORDERS[[#This Row],[TotalAmount]] * (1 - (FACT_ORDERS[[#This Row],[ClientDiscount]] + FACT_ORDERS[[#This Row],[OrderDiscount]]) )</f>
        <v>584.25</v>
      </c>
      <c r="Q2758" s="28">
        <f>FACT_ORDERS[[#This Row],[TotalAmountWithDiscount]]+FACT_ORDERS[[#This Row],[DeliveryCost]]</f>
        <v>599.25</v>
      </c>
      <c r="R2758" s="35">
        <v>45441</v>
      </c>
      <c r="S2758" s="35" t="str">
        <f>IF(NETWORKDAYS(FACT_ORDERS[[#This Row],[Order-Date]], FACT_ORDERS[[#This Row],[ArrivalDate ]]) &gt; 10, "Late", "On Time")</f>
        <v>Late</v>
      </c>
    </row>
    <row r="2759" spans="1:19" x14ac:dyDescent="0.3">
      <c r="A2759" s="12">
        <v>7757</v>
      </c>
      <c r="B2759" s="12">
        <v>231</v>
      </c>
      <c r="C2759" s="12">
        <v>10283</v>
      </c>
      <c r="D2759" s="12">
        <v>2758</v>
      </c>
      <c r="E2759" s="12" t="s">
        <v>244</v>
      </c>
      <c r="F2759" s="13">
        <v>45427</v>
      </c>
      <c r="G2759" s="26" t="s">
        <v>13183</v>
      </c>
      <c r="H2759" s="12">
        <v>17</v>
      </c>
      <c r="I2759" s="28">
        <f>VLOOKUP(B:B,DIM_PRODUCTS!A:F,5,FALSE)</f>
        <v>15</v>
      </c>
      <c r="J2759" s="28">
        <f>FACT_ORDERS[[#This Row],[ProductPrice]]*FACT_ORDERS[[#This Row],[Quantity]]</f>
        <v>255</v>
      </c>
      <c r="K2759" s="12" t="str">
        <f>VLOOKUP(C:C,DIM_CUSTOMERS!A:G,7,FALSE)</f>
        <v>USA</v>
      </c>
      <c r="L2759" s="30" cm="1">
        <f t="array" ref="L2759">_xlfn.IFS(
    AND(FACT_ORDERS[[#This Row],[DeliveryMehtod]]="shippment",FACT_ORDERS[[#This Row],[TotalAmount]]&gt;=200), 0,
    AND(FACT_ORDERS[[#This Row],[DeliveryMehtod]]="pickup"), 15,
    AND(FACT_ORDERS[[#This Row],[DeliveryMehtod]]="shippment",FACT_ORDERS[[#This Row],[TotalAmount]]&lt;200), 35
)</f>
        <v>0</v>
      </c>
      <c r="M2759" s="12" t="str" cm="1">
        <f t="array" ref="M2759">_xlfn.IFS(
    SUMIFS(FACT_ORDERS[TotalAmount], FACT_ORDERS[WD_CUSTOMERS],FACT_ORDERS[[#This Row],[WD_CUSTOMERS]])&gt;=15000, "VIP",
    SUMIFS(FACT_ORDERS[TotalAmount], FACT_ORDERS[WD_CUSTOMERS],FACT_ORDERS[[#This Row],[WD_CUSTOMERS]])&gt;=8000, "Premium",
    TRUE, "Regular"
)</f>
        <v>VIP</v>
      </c>
      <c r="N2759" s="32" cm="1">
        <f t="array" ref="N2759">_xlfn.IFS(
   FACT_ORDERS[[#This Row],[TypeOfClient]]="VIP", 0.2,
   FACT_ORDERS[[#This Row],[TypeOfClient]]="Premium", 0.1,
   TRUE, 0
)</f>
        <v>0.2</v>
      </c>
      <c r="O2759" s="31" cm="1">
        <f t="array" ref="O2759">_xlfn.IFS(
   FACT_ORDERS[[#This Row],[TotalAmount]]&gt;1500, 0.15,
   FACT_ORDERS[[#This Row],[TotalAmount]]&gt;1000, 0.1,
   FACT_ORDERS[[#This Row],[TotalAmount]]&gt;500, 0.05,
   TRUE, 0
)</f>
        <v>0</v>
      </c>
      <c r="P2759" s="28">
        <f xml:space="preserve"> FACT_ORDERS[[#This Row],[TotalAmount]] * (1 - (FACT_ORDERS[[#This Row],[ClientDiscount]] + FACT_ORDERS[[#This Row],[OrderDiscount]]) )</f>
        <v>204</v>
      </c>
      <c r="Q2759" s="28">
        <f>FACT_ORDERS[[#This Row],[TotalAmountWithDiscount]]+FACT_ORDERS[[#This Row],[DeliveryCost]]</f>
        <v>204</v>
      </c>
      <c r="R2759" s="35">
        <v>45435</v>
      </c>
      <c r="S2759" s="35" t="str">
        <f>IF(NETWORKDAYS(FACT_ORDERS[[#This Row],[Order-Date]], FACT_ORDERS[[#This Row],[ArrivalDate ]]) &gt; 10, "Late", "On Time")</f>
        <v>On Time</v>
      </c>
    </row>
    <row r="2760" spans="1:19" x14ac:dyDescent="0.3">
      <c r="A2760" s="12">
        <v>7758</v>
      </c>
      <c r="B2760" s="12">
        <v>224</v>
      </c>
      <c r="C2760" s="12">
        <v>10283</v>
      </c>
      <c r="D2760" s="12">
        <v>2759</v>
      </c>
      <c r="E2760" s="12" t="s">
        <v>243</v>
      </c>
      <c r="F2760" s="13">
        <v>45460</v>
      </c>
      <c r="G2760" s="26" t="s">
        <v>13184</v>
      </c>
      <c r="H2760" s="12">
        <v>29</v>
      </c>
      <c r="I2760" s="28">
        <f>VLOOKUP(B:B,DIM_PRODUCTS!A:F,5,FALSE)</f>
        <v>14</v>
      </c>
      <c r="J2760" s="28">
        <f>FACT_ORDERS[[#This Row],[ProductPrice]]*FACT_ORDERS[[#This Row],[Quantity]]</f>
        <v>406</v>
      </c>
      <c r="K2760" s="12" t="str">
        <f>VLOOKUP(C:C,DIM_CUSTOMERS!A:G,7,FALSE)</f>
        <v>USA</v>
      </c>
      <c r="L2760" s="30" cm="1">
        <f t="array" ref="L2760">_xlfn.IFS(
    AND(FACT_ORDERS[[#This Row],[DeliveryMehtod]]="shippment",FACT_ORDERS[[#This Row],[TotalAmount]]&gt;=200), 0,
    AND(FACT_ORDERS[[#This Row],[DeliveryMehtod]]="pickup"), 15,
    AND(FACT_ORDERS[[#This Row],[DeliveryMehtod]]="shippment",FACT_ORDERS[[#This Row],[TotalAmount]]&lt;200), 35
)</f>
        <v>15</v>
      </c>
      <c r="M2760" s="12" t="str" cm="1">
        <f t="array" ref="M2760">_xlfn.IFS(
    SUMIFS(FACT_ORDERS[TotalAmount], FACT_ORDERS[WD_CUSTOMERS],FACT_ORDERS[[#This Row],[WD_CUSTOMERS]])&gt;=15000, "VIP",
    SUMIFS(FACT_ORDERS[TotalAmount], FACT_ORDERS[WD_CUSTOMERS],FACT_ORDERS[[#This Row],[WD_CUSTOMERS]])&gt;=8000, "Premium",
    TRUE, "Regular"
)</f>
        <v>VIP</v>
      </c>
      <c r="N2760" s="32" cm="1">
        <f t="array" ref="N2760">_xlfn.IFS(
   FACT_ORDERS[[#This Row],[TypeOfClient]]="VIP", 0.2,
   FACT_ORDERS[[#This Row],[TypeOfClient]]="Premium", 0.1,
   TRUE, 0
)</f>
        <v>0.2</v>
      </c>
      <c r="O2760" s="31" cm="1">
        <f t="array" ref="O2760">_xlfn.IFS(
   FACT_ORDERS[[#This Row],[TotalAmount]]&gt;1500, 0.15,
   FACT_ORDERS[[#This Row],[TotalAmount]]&gt;1000, 0.1,
   FACT_ORDERS[[#This Row],[TotalAmount]]&gt;500, 0.05,
   TRUE, 0
)</f>
        <v>0</v>
      </c>
      <c r="P2760" s="28">
        <f xml:space="preserve"> FACT_ORDERS[[#This Row],[TotalAmount]] * (1 - (FACT_ORDERS[[#This Row],[ClientDiscount]] + FACT_ORDERS[[#This Row],[OrderDiscount]]) )</f>
        <v>324.8</v>
      </c>
      <c r="Q2760" s="28">
        <f>FACT_ORDERS[[#This Row],[TotalAmountWithDiscount]]+FACT_ORDERS[[#This Row],[DeliveryCost]]</f>
        <v>339.8</v>
      </c>
      <c r="R2760" s="35">
        <v>45471</v>
      </c>
      <c r="S2760" s="35" t="str">
        <f>IF(NETWORKDAYS(FACT_ORDERS[[#This Row],[Order-Date]], FACT_ORDERS[[#This Row],[ArrivalDate ]]) &gt; 10, "Late", "On Time")</f>
        <v>On Time</v>
      </c>
    </row>
    <row r="2761" spans="1:19" x14ac:dyDescent="0.3">
      <c r="A2761" s="12">
        <v>7759</v>
      </c>
      <c r="B2761" s="12">
        <v>277</v>
      </c>
      <c r="C2761" s="12">
        <v>10283</v>
      </c>
      <c r="D2761" s="12">
        <v>2760</v>
      </c>
      <c r="E2761" s="12" t="s">
        <v>244</v>
      </c>
      <c r="F2761" s="13">
        <v>45460</v>
      </c>
      <c r="G2761" s="26" t="s">
        <v>13185</v>
      </c>
      <c r="H2761" s="12">
        <v>38</v>
      </c>
      <c r="I2761" s="28">
        <f>VLOOKUP(B:B,DIM_PRODUCTS!A:F,5,FALSE)</f>
        <v>19</v>
      </c>
      <c r="J2761" s="28">
        <f>FACT_ORDERS[[#This Row],[ProductPrice]]*FACT_ORDERS[[#This Row],[Quantity]]</f>
        <v>722</v>
      </c>
      <c r="K2761" s="12" t="str">
        <f>VLOOKUP(C:C,DIM_CUSTOMERS!A:G,7,FALSE)</f>
        <v>USA</v>
      </c>
      <c r="L2761" s="30" cm="1">
        <f t="array" ref="L2761">_xlfn.IFS(
    AND(FACT_ORDERS[[#This Row],[DeliveryMehtod]]="shippment",FACT_ORDERS[[#This Row],[TotalAmount]]&gt;=200), 0,
    AND(FACT_ORDERS[[#This Row],[DeliveryMehtod]]="pickup"), 15,
    AND(FACT_ORDERS[[#This Row],[DeliveryMehtod]]="shippment",FACT_ORDERS[[#This Row],[TotalAmount]]&lt;200), 35
)</f>
        <v>0</v>
      </c>
      <c r="M2761" s="12" t="str" cm="1">
        <f t="array" ref="M2761">_xlfn.IFS(
    SUMIFS(FACT_ORDERS[TotalAmount], FACT_ORDERS[WD_CUSTOMERS],FACT_ORDERS[[#This Row],[WD_CUSTOMERS]])&gt;=15000, "VIP",
    SUMIFS(FACT_ORDERS[TotalAmount], FACT_ORDERS[WD_CUSTOMERS],FACT_ORDERS[[#This Row],[WD_CUSTOMERS]])&gt;=8000, "Premium",
    TRUE, "Regular"
)</f>
        <v>VIP</v>
      </c>
      <c r="N2761" s="32" cm="1">
        <f t="array" ref="N2761">_xlfn.IFS(
   FACT_ORDERS[[#This Row],[TypeOfClient]]="VIP", 0.2,
   FACT_ORDERS[[#This Row],[TypeOfClient]]="Premium", 0.1,
   TRUE, 0
)</f>
        <v>0.2</v>
      </c>
      <c r="O2761" s="31" cm="1">
        <f t="array" ref="O2761">_xlfn.IFS(
   FACT_ORDERS[[#This Row],[TotalAmount]]&gt;1500, 0.15,
   FACT_ORDERS[[#This Row],[TotalAmount]]&gt;1000, 0.1,
   FACT_ORDERS[[#This Row],[TotalAmount]]&gt;500, 0.05,
   TRUE, 0
)</f>
        <v>0.05</v>
      </c>
      <c r="P2761" s="28">
        <f xml:space="preserve"> FACT_ORDERS[[#This Row],[TotalAmount]] * (1 - (FACT_ORDERS[[#This Row],[ClientDiscount]] + FACT_ORDERS[[#This Row],[OrderDiscount]]) )</f>
        <v>541.5</v>
      </c>
      <c r="Q2761" s="28">
        <f>FACT_ORDERS[[#This Row],[TotalAmountWithDiscount]]+FACT_ORDERS[[#This Row],[DeliveryCost]]</f>
        <v>541.5</v>
      </c>
      <c r="R2761" s="35">
        <v>45467</v>
      </c>
      <c r="S2761" s="35" t="str">
        <f>IF(NETWORKDAYS(FACT_ORDERS[[#This Row],[Order-Date]], FACT_ORDERS[[#This Row],[ArrivalDate ]]) &gt; 10, "Late", "On Time")</f>
        <v>On Time</v>
      </c>
    </row>
    <row r="2762" spans="1:19" x14ac:dyDescent="0.3">
      <c r="A2762" s="12">
        <v>7760</v>
      </c>
      <c r="B2762" s="12">
        <v>231</v>
      </c>
      <c r="C2762" s="12">
        <v>10283</v>
      </c>
      <c r="D2762" s="12">
        <v>2761</v>
      </c>
      <c r="E2762" s="12" t="s">
        <v>244</v>
      </c>
      <c r="F2762" s="13">
        <v>45460</v>
      </c>
      <c r="G2762" s="26" t="s">
        <v>13186</v>
      </c>
      <c r="H2762" s="12">
        <v>20</v>
      </c>
      <c r="I2762" s="28">
        <f>VLOOKUP(B:B,DIM_PRODUCTS!A:F,5,FALSE)</f>
        <v>15</v>
      </c>
      <c r="J2762" s="28">
        <f>FACT_ORDERS[[#This Row],[ProductPrice]]*FACT_ORDERS[[#This Row],[Quantity]]</f>
        <v>300</v>
      </c>
      <c r="K2762" s="12" t="str">
        <f>VLOOKUP(C:C,DIM_CUSTOMERS!A:G,7,FALSE)</f>
        <v>USA</v>
      </c>
      <c r="L2762" s="30" cm="1">
        <f t="array" ref="L2762">_xlfn.IFS(
    AND(FACT_ORDERS[[#This Row],[DeliveryMehtod]]="shippment",FACT_ORDERS[[#This Row],[TotalAmount]]&gt;=200), 0,
    AND(FACT_ORDERS[[#This Row],[DeliveryMehtod]]="pickup"), 15,
    AND(FACT_ORDERS[[#This Row],[DeliveryMehtod]]="shippment",FACT_ORDERS[[#This Row],[TotalAmount]]&lt;200), 35
)</f>
        <v>0</v>
      </c>
      <c r="M2762" s="12" t="str" cm="1">
        <f t="array" ref="M2762">_xlfn.IFS(
    SUMIFS(FACT_ORDERS[TotalAmount], FACT_ORDERS[WD_CUSTOMERS],FACT_ORDERS[[#This Row],[WD_CUSTOMERS]])&gt;=15000, "VIP",
    SUMIFS(FACT_ORDERS[TotalAmount], FACT_ORDERS[WD_CUSTOMERS],FACT_ORDERS[[#This Row],[WD_CUSTOMERS]])&gt;=8000, "Premium",
    TRUE, "Regular"
)</f>
        <v>VIP</v>
      </c>
      <c r="N2762" s="32" cm="1">
        <f t="array" ref="N2762">_xlfn.IFS(
   FACT_ORDERS[[#This Row],[TypeOfClient]]="VIP", 0.2,
   FACT_ORDERS[[#This Row],[TypeOfClient]]="Premium", 0.1,
   TRUE, 0
)</f>
        <v>0.2</v>
      </c>
      <c r="O2762" s="31" cm="1">
        <f t="array" ref="O2762">_xlfn.IFS(
   FACT_ORDERS[[#This Row],[TotalAmount]]&gt;1500, 0.15,
   FACT_ORDERS[[#This Row],[TotalAmount]]&gt;1000, 0.1,
   FACT_ORDERS[[#This Row],[TotalAmount]]&gt;500, 0.05,
   TRUE, 0
)</f>
        <v>0</v>
      </c>
      <c r="P2762" s="28">
        <f xml:space="preserve"> FACT_ORDERS[[#This Row],[TotalAmount]] * (1 - (FACT_ORDERS[[#This Row],[ClientDiscount]] + FACT_ORDERS[[#This Row],[OrderDiscount]]) )</f>
        <v>240</v>
      </c>
      <c r="Q2762" s="28">
        <f>FACT_ORDERS[[#This Row],[TotalAmountWithDiscount]]+FACT_ORDERS[[#This Row],[DeliveryCost]]</f>
        <v>240</v>
      </c>
      <c r="R2762" s="35">
        <v>45468</v>
      </c>
      <c r="S2762" s="35" t="str">
        <f>IF(NETWORKDAYS(FACT_ORDERS[[#This Row],[Order-Date]], FACT_ORDERS[[#This Row],[ArrivalDate ]]) &gt; 10, "Late", "On Time")</f>
        <v>On Time</v>
      </c>
    </row>
    <row r="2763" spans="1:19" x14ac:dyDescent="0.3">
      <c r="A2763" s="12">
        <v>7761</v>
      </c>
      <c r="B2763" s="12">
        <v>224</v>
      </c>
      <c r="C2763" s="12">
        <v>10283</v>
      </c>
      <c r="D2763" s="12">
        <v>2762</v>
      </c>
      <c r="E2763" s="12" t="s">
        <v>244</v>
      </c>
      <c r="F2763" s="13">
        <v>45319</v>
      </c>
      <c r="G2763" s="26" t="s">
        <v>13187</v>
      </c>
      <c r="H2763" s="12">
        <v>41</v>
      </c>
      <c r="I2763" s="28">
        <f>VLOOKUP(B:B,DIM_PRODUCTS!A:F,5,FALSE)</f>
        <v>14</v>
      </c>
      <c r="J2763" s="28">
        <f>FACT_ORDERS[[#This Row],[ProductPrice]]*FACT_ORDERS[[#This Row],[Quantity]]</f>
        <v>574</v>
      </c>
      <c r="K2763" s="12" t="str">
        <f>VLOOKUP(C:C,DIM_CUSTOMERS!A:G,7,FALSE)</f>
        <v>USA</v>
      </c>
      <c r="L2763" s="30" cm="1">
        <f t="array" ref="L2763">_xlfn.IFS(
    AND(FACT_ORDERS[[#This Row],[DeliveryMehtod]]="shippment",FACT_ORDERS[[#This Row],[TotalAmount]]&gt;=200), 0,
    AND(FACT_ORDERS[[#This Row],[DeliveryMehtod]]="pickup"), 15,
    AND(FACT_ORDERS[[#This Row],[DeliveryMehtod]]="shippment",FACT_ORDERS[[#This Row],[TotalAmount]]&lt;200), 35
)</f>
        <v>0</v>
      </c>
      <c r="M2763" s="12" t="str" cm="1">
        <f t="array" ref="M2763">_xlfn.IFS(
    SUMIFS(FACT_ORDERS[TotalAmount], FACT_ORDERS[WD_CUSTOMERS],FACT_ORDERS[[#This Row],[WD_CUSTOMERS]])&gt;=15000, "VIP",
    SUMIFS(FACT_ORDERS[TotalAmount], FACT_ORDERS[WD_CUSTOMERS],FACT_ORDERS[[#This Row],[WD_CUSTOMERS]])&gt;=8000, "Premium",
    TRUE, "Regular"
)</f>
        <v>VIP</v>
      </c>
      <c r="N2763" s="32" cm="1">
        <f t="array" ref="N2763">_xlfn.IFS(
   FACT_ORDERS[[#This Row],[TypeOfClient]]="VIP", 0.2,
   FACT_ORDERS[[#This Row],[TypeOfClient]]="Premium", 0.1,
   TRUE, 0
)</f>
        <v>0.2</v>
      </c>
      <c r="O2763" s="31" cm="1">
        <f t="array" ref="O2763">_xlfn.IFS(
   FACT_ORDERS[[#This Row],[TotalAmount]]&gt;1500, 0.15,
   FACT_ORDERS[[#This Row],[TotalAmount]]&gt;1000, 0.1,
   FACT_ORDERS[[#This Row],[TotalAmount]]&gt;500, 0.05,
   TRUE, 0
)</f>
        <v>0.05</v>
      </c>
      <c r="P2763" s="28">
        <f xml:space="preserve"> FACT_ORDERS[[#This Row],[TotalAmount]] * (1 - (FACT_ORDERS[[#This Row],[ClientDiscount]] + FACT_ORDERS[[#This Row],[OrderDiscount]]) )</f>
        <v>430.5</v>
      </c>
      <c r="Q2763" s="28">
        <f>FACT_ORDERS[[#This Row],[TotalAmountWithDiscount]]+FACT_ORDERS[[#This Row],[DeliveryCost]]</f>
        <v>430.5</v>
      </c>
      <c r="R2763" s="35">
        <v>45329</v>
      </c>
      <c r="S2763" s="35" t="str">
        <f>IF(NETWORKDAYS(FACT_ORDERS[[#This Row],[Order-Date]], FACT_ORDERS[[#This Row],[ArrivalDate ]]) &gt; 10, "Late", "On Time")</f>
        <v>On Time</v>
      </c>
    </row>
    <row r="2764" spans="1:19" x14ac:dyDescent="0.3">
      <c r="A2764" s="12">
        <v>7762</v>
      </c>
      <c r="B2764" s="12">
        <v>277</v>
      </c>
      <c r="C2764" s="12">
        <v>10283</v>
      </c>
      <c r="D2764" s="12">
        <v>2763</v>
      </c>
      <c r="E2764" s="12" t="s">
        <v>244</v>
      </c>
      <c r="F2764" s="13">
        <v>45319</v>
      </c>
      <c r="G2764" s="26" t="s">
        <v>13188</v>
      </c>
      <c r="H2764" s="12">
        <v>41</v>
      </c>
      <c r="I2764" s="28">
        <f>VLOOKUP(B:B,DIM_PRODUCTS!A:F,5,FALSE)</f>
        <v>19</v>
      </c>
      <c r="J2764" s="28">
        <f>FACT_ORDERS[[#This Row],[ProductPrice]]*FACT_ORDERS[[#This Row],[Quantity]]</f>
        <v>779</v>
      </c>
      <c r="K2764" s="12" t="str">
        <f>VLOOKUP(C:C,DIM_CUSTOMERS!A:G,7,FALSE)</f>
        <v>USA</v>
      </c>
      <c r="L2764" s="30" cm="1">
        <f t="array" ref="L2764">_xlfn.IFS(
    AND(FACT_ORDERS[[#This Row],[DeliveryMehtod]]="shippment",FACT_ORDERS[[#This Row],[TotalAmount]]&gt;=200), 0,
    AND(FACT_ORDERS[[#This Row],[DeliveryMehtod]]="pickup"), 15,
    AND(FACT_ORDERS[[#This Row],[DeliveryMehtod]]="shippment",FACT_ORDERS[[#This Row],[TotalAmount]]&lt;200), 35
)</f>
        <v>0</v>
      </c>
      <c r="M2764" s="12" t="str" cm="1">
        <f t="array" ref="M2764">_xlfn.IFS(
    SUMIFS(FACT_ORDERS[TotalAmount], FACT_ORDERS[WD_CUSTOMERS],FACT_ORDERS[[#This Row],[WD_CUSTOMERS]])&gt;=15000, "VIP",
    SUMIFS(FACT_ORDERS[TotalAmount], FACT_ORDERS[WD_CUSTOMERS],FACT_ORDERS[[#This Row],[WD_CUSTOMERS]])&gt;=8000, "Premium",
    TRUE, "Regular"
)</f>
        <v>VIP</v>
      </c>
      <c r="N2764" s="32" cm="1">
        <f t="array" ref="N2764">_xlfn.IFS(
   FACT_ORDERS[[#This Row],[TypeOfClient]]="VIP", 0.2,
   FACT_ORDERS[[#This Row],[TypeOfClient]]="Premium", 0.1,
   TRUE, 0
)</f>
        <v>0.2</v>
      </c>
      <c r="O2764" s="31" cm="1">
        <f t="array" ref="O2764">_xlfn.IFS(
   FACT_ORDERS[[#This Row],[TotalAmount]]&gt;1500, 0.15,
   FACT_ORDERS[[#This Row],[TotalAmount]]&gt;1000, 0.1,
   FACT_ORDERS[[#This Row],[TotalAmount]]&gt;500, 0.05,
   TRUE, 0
)</f>
        <v>0.05</v>
      </c>
      <c r="P2764" s="28">
        <f xml:space="preserve"> FACT_ORDERS[[#This Row],[TotalAmount]] * (1 - (FACT_ORDERS[[#This Row],[ClientDiscount]] + FACT_ORDERS[[#This Row],[OrderDiscount]]) )</f>
        <v>584.25</v>
      </c>
      <c r="Q2764" s="28">
        <f>FACT_ORDERS[[#This Row],[TotalAmountWithDiscount]]+FACT_ORDERS[[#This Row],[DeliveryCost]]</f>
        <v>584.25</v>
      </c>
      <c r="R2764" s="35">
        <v>45330</v>
      </c>
      <c r="S2764" s="35" t="str">
        <f>IF(NETWORKDAYS(FACT_ORDERS[[#This Row],[Order-Date]], FACT_ORDERS[[#This Row],[ArrivalDate ]]) &gt; 10, "Late", "On Time")</f>
        <v>On Time</v>
      </c>
    </row>
    <row r="2765" spans="1:19" x14ac:dyDescent="0.3">
      <c r="A2765" s="12">
        <v>7763</v>
      </c>
      <c r="B2765" s="12">
        <v>278</v>
      </c>
      <c r="C2765" s="12">
        <v>10283</v>
      </c>
      <c r="D2765" s="12">
        <v>2764</v>
      </c>
      <c r="E2765" s="12" t="s">
        <v>244</v>
      </c>
      <c r="F2765" s="13">
        <v>45319</v>
      </c>
      <c r="G2765" s="26" t="s">
        <v>13189</v>
      </c>
      <c r="H2765" s="12">
        <v>31</v>
      </c>
      <c r="I2765" s="28">
        <f>VLOOKUP(B:B,DIM_PRODUCTS!A:F,5,FALSE)</f>
        <v>24</v>
      </c>
      <c r="J2765" s="28">
        <f>FACT_ORDERS[[#This Row],[ProductPrice]]*FACT_ORDERS[[#This Row],[Quantity]]</f>
        <v>744</v>
      </c>
      <c r="K2765" s="12" t="str">
        <f>VLOOKUP(C:C,DIM_CUSTOMERS!A:G,7,FALSE)</f>
        <v>USA</v>
      </c>
      <c r="L2765" s="30" cm="1">
        <f t="array" ref="L2765">_xlfn.IFS(
    AND(FACT_ORDERS[[#This Row],[DeliveryMehtod]]="shippment",FACT_ORDERS[[#This Row],[TotalAmount]]&gt;=200), 0,
    AND(FACT_ORDERS[[#This Row],[DeliveryMehtod]]="pickup"), 15,
    AND(FACT_ORDERS[[#This Row],[DeliveryMehtod]]="shippment",FACT_ORDERS[[#This Row],[TotalAmount]]&lt;200), 35
)</f>
        <v>0</v>
      </c>
      <c r="M2765" s="12" t="str" cm="1">
        <f t="array" ref="M2765">_xlfn.IFS(
    SUMIFS(FACT_ORDERS[TotalAmount], FACT_ORDERS[WD_CUSTOMERS],FACT_ORDERS[[#This Row],[WD_CUSTOMERS]])&gt;=15000, "VIP",
    SUMIFS(FACT_ORDERS[TotalAmount], FACT_ORDERS[WD_CUSTOMERS],FACT_ORDERS[[#This Row],[WD_CUSTOMERS]])&gt;=8000, "Premium",
    TRUE, "Regular"
)</f>
        <v>VIP</v>
      </c>
      <c r="N2765" s="32" cm="1">
        <f t="array" ref="N2765">_xlfn.IFS(
   FACT_ORDERS[[#This Row],[TypeOfClient]]="VIP", 0.2,
   FACT_ORDERS[[#This Row],[TypeOfClient]]="Premium", 0.1,
   TRUE, 0
)</f>
        <v>0.2</v>
      </c>
      <c r="O2765" s="31" cm="1">
        <f t="array" ref="O2765">_xlfn.IFS(
   FACT_ORDERS[[#This Row],[TotalAmount]]&gt;1500, 0.15,
   FACT_ORDERS[[#This Row],[TotalAmount]]&gt;1000, 0.1,
   FACT_ORDERS[[#This Row],[TotalAmount]]&gt;500, 0.05,
   TRUE, 0
)</f>
        <v>0.05</v>
      </c>
      <c r="P2765" s="28">
        <f xml:space="preserve"> FACT_ORDERS[[#This Row],[TotalAmount]] * (1 - (FACT_ORDERS[[#This Row],[ClientDiscount]] + FACT_ORDERS[[#This Row],[OrderDiscount]]) )</f>
        <v>558</v>
      </c>
      <c r="Q2765" s="28">
        <f>FACT_ORDERS[[#This Row],[TotalAmountWithDiscount]]+FACT_ORDERS[[#This Row],[DeliveryCost]]</f>
        <v>558</v>
      </c>
      <c r="R2765" s="35">
        <v>45330</v>
      </c>
      <c r="S2765" s="35" t="str">
        <f>IF(NETWORKDAYS(FACT_ORDERS[[#This Row],[Order-Date]], FACT_ORDERS[[#This Row],[ArrivalDate ]]) &gt; 10, "Late", "On Time")</f>
        <v>On Time</v>
      </c>
    </row>
    <row r="2766" spans="1:19" x14ac:dyDescent="0.3">
      <c r="A2766" s="12">
        <v>7764</v>
      </c>
      <c r="B2766" s="12">
        <v>231</v>
      </c>
      <c r="C2766" s="12">
        <v>10283</v>
      </c>
      <c r="D2766" s="12">
        <v>2765</v>
      </c>
      <c r="E2766" s="12" t="s">
        <v>243</v>
      </c>
      <c r="F2766" s="13">
        <v>45319</v>
      </c>
      <c r="G2766" s="26" t="s">
        <v>13190</v>
      </c>
      <c r="H2766" s="12">
        <v>15</v>
      </c>
      <c r="I2766" s="28">
        <f>VLOOKUP(B:B,DIM_PRODUCTS!A:F,5,FALSE)</f>
        <v>15</v>
      </c>
      <c r="J2766" s="28">
        <f>FACT_ORDERS[[#This Row],[ProductPrice]]*FACT_ORDERS[[#This Row],[Quantity]]</f>
        <v>225</v>
      </c>
      <c r="K2766" s="12" t="str">
        <f>VLOOKUP(C:C,DIM_CUSTOMERS!A:G,7,FALSE)</f>
        <v>USA</v>
      </c>
      <c r="L2766" s="30" cm="1">
        <f t="array" ref="L2766">_xlfn.IFS(
    AND(FACT_ORDERS[[#This Row],[DeliveryMehtod]]="shippment",FACT_ORDERS[[#This Row],[TotalAmount]]&gt;=200), 0,
    AND(FACT_ORDERS[[#This Row],[DeliveryMehtod]]="pickup"), 15,
    AND(FACT_ORDERS[[#This Row],[DeliveryMehtod]]="shippment",FACT_ORDERS[[#This Row],[TotalAmount]]&lt;200), 35
)</f>
        <v>15</v>
      </c>
      <c r="M2766" s="12" t="str" cm="1">
        <f t="array" ref="M2766">_xlfn.IFS(
    SUMIFS(FACT_ORDERS[TotalAmount], FACT_ORDERS[WD_CUSTOMERS],FACT_ORDERS[[#This Row],[WD_CUSTOMERS]])&gt;=15000, "VIP",
    SUMIFS(FACT_ORDERS[TotalAmount], FACT_ORDERS[WD_CUSTOMERS],FACT_ORDERS[[#This Row],[WD_CUSTOMERS]])&gt;=8000, "Premium",
    TRUE, "Regular"
)</f>
        <v>VIP</v>
      </c>
      <c r="N2766" s="32" cm="1">
        <f t="array" ref="N2766">_xlfn.IFS(
   FACT_ORDERS[[#This Row],[TypeOfClient]]="VIP", 0.2,
   FACT_ORDERS[[#This Row],[TypeOfClient]]="Premium", 0.1,
   TRUE, 0
)</f>
        <v>0.2</v>
      </c>
      <c r="O2766" s="31" cm="1">
        <f t="array" ref="O2766">_xlfn.IFS(
   FACT_ORDERS[[#This Row],[TotalAmount]]&gt;1500, 0.15,
   FACT_ORDERS[[#This Row],[TotalAmount]]&gt;1000, 0.1,
   FACT_ORDERS[[#This Row],[TotalAmount]]&gt;500, 0.05,
   TRUE, 0
)</f>
        <v>0</v>
      </c>
      <c r="P2766" s="28">
        <f xml:space="preserve"> FACT_ORDERS[[#This Row],[TotalAmount]] * (1 - (FACT_ORDERS[[#This Row],[ClientDiscount]] + FACT_ORDERS[[#This Row],[OrderDiscount]]) )</f>
        <v>180</v>
      </c>
      <c r="Q2766" s="28">
        <f>FACT_ORDERS[[#This Row],[TotalAmountWithDiscount]]+FACT_ORDERS[[#This Row],[DeliveryCost]]</f>
        <v>195</v>
      </c>
      <c r="R2766" s="35">
        <v>45329</v>
      </c>
      <c r="S2766" s="35" t="str">
        <f>IF(NETWORKDAYS(FACT_ORDERS[[#This Row],[Order-Date]], FACT_ORDERS[[#This Row],[ArrivalDate ]]) &gt; 10, "Late", "On Time")</f>
        <v>On Time</v>
      </c>
    </row>
    <row r="2767" spans="1:19" x14ac:dyDescent="0.3">
      <c r="A2767" s="12">
        <v>7765</v>
      </c>
      <c r="B2767" s="12">
        <v>224</v>
      </c>
      <c r="C2767" s="12">
        <v>10283</v>
      </c>
      <c r="D2767" s="12">
        <v>2766</v>
      </c>
      <c r="E2767" s="12" t="s">
        <v>243</v>
      </c>
      <c r="F2767" s="13">
        <v>45349</v>
      </c>
      <c r="G2767" s="26" t="s">
        <v>10984</v>
      </c>
      <c r="H2767" s="12">
        <v>25</v>
      </c>
      <c r="I2767" s="28">
        <f>VLOOKUP(B:B,DIM_PRODUCTS!A:F,5,FALSE)</f>
        <v>14</v>
      </c>
      <c r="J2767" s="28">
        <f>FACT_ORDERS[[#This Row],[ProductPrice]]*FACT_ORDERS[[#This Row],[Quantity]]</f>
        <v>350</v>
      </c>
      <c r="K2767" s="12" t="str">
        <f>VLOOKUP(C:C,DIM_CUSTOMERS!A:G,7,FALSE)</f>
        <v>USA</v>
      </c>
      <c r="L2767" s="30" cm="1">
        <f t="array" ref="L2767">_xlfn.IFS(
    AND(FACT_ORDERS[[#This Row],[DeliveryMehtod]]="shippment",FACT_ORDERS[[#This Row],[TotalAmount]]&gt;=200), 0,
    AND(FACT_ORDERS[[#This Row],[DeliveryMehtod]]="pickup"), 15,
    AND(FACT_ORDERS[[#This Row],[DeliveryMehtod]]="shippment",FACT_ORDERS[[#This Row],[TotalAmount]]&lt;200), 35
)</f>
        <v>15</v>
      </c>
      <c r="M2767" s="12" t="str" cm="1">
        <f t="array" ref="M2767">_xlfn.IFS(
    SUMIFS(FACT_ORDERS[TotalAmount], FACT_ORDERS[WD_CUSTOMERS],FACT_ORDERS[[#This Row],[WD_CUSTOMERS]])&gt;=15000, "VIP",
    SUMIFS(FACT_ORDERS[TotalAmount], FACT_ORDERS[WD_CUSTOMERS],FACT_ORDERS[[#This Row],[WD_CUSTOMERS]])&gt;=8000, "Premium",
    TRUE, "Regular"
)</f>
        <v>VIP</v>
      </c>
      <c r="N2767" s="32" cm="1">
        <f t="array" ref="N2767">_xlfn.IFS(
   FACT_ORDERS[[#This Row],[TypeOfClient]]="VIP", 0.2,
   FACT_ORDERS[[#This Row],[TypeOfClient]]="Premium", 0.1,
   TRUE, 0
)</f>
        <v>0.2</v>
      </c>
      <c r="O2767" s="31" cm="1">
        <f t="array" ref="O2767">_xlfn.IFS(
   FACT_ORDERS[[#This Row],[TotalAmount]]&gt;1500, 0.15,
   FACT_ORDERS[[#This Row],[TotalAmount]]&gt;1000, 0.1,
   FACT_ORDERS[[#This Row],[TotalAmount]]&gt;500, 0.05,
   TRUE, 0
)</f>
        <v>0</v>
      </c>
      <c r="P2767" s="28">
        <f xml:space="preserve"> FACT_ORDERS[[#This Row],[TotalAmount]] * (1 - (FACT_ORDERS[[#This Row],[ClientDiscount]] + FACT_ORDERS[[#This Row],[OrderDiscount]]) )</f>
        <v>280</v>
      </c>
      <c r="Q2767" s="28">
        <f>FACT_ORDERS[[#This Row],[TotalAmountWithDiscount]]+FACT_ORDERS[[#This Row],[DeliveryCost]]</f>
        <v>295</v>
      </c>
      <c r="R2767" s="35">
        <v>45360</v>
      </c>
      <c r="S2767" s="35" t="str">
        <f>IF(NETWORKDAYS(FACT_ORDERS[[#This Row],[Order-Date]], FACT_ORDERS[[#This Row],[ArrivalDate ]]) &gt; 10, "Late", "On Time")</f>
        <v>On Time</v>
      </c>
    </row>
    <row r="2768" spans="1:19" x14ac:dyDescent="0.3">
      <c r="A2768" s="12">
        <v>7766</v>
      </c>
      <c r="B2768" s="12">
        <v>277</v>
      </c>
      <c r="C2768" s="12">
        <v>10283</v>
      </c>
      <c r="D2768" s="12">
        <v>2767</v>
      </c>
      <c r="E2768" s="12" t="s">
        <v>243</v>
      </c>
      <c r="F2768" s="13">
        <v>45349</v>
      </c>
      <c r="G2768" s="26" t="s">
        <v>13191</v>
      </c>
      <c r="H2768" s="12">
        <v>42</v>
      </c>
      <c r="I2768" s="28">
        <f>VLOOKUP(B:B,DIM_PRODUCTS!A:F,5,FALSE)</f>
        <v>19</v>
      </c>
      <c r="J2768" s="28">
        <f>FACT_ORDERS[[#This Row],[ProductPrice]]*FACT_ORDERS[[#This Row],[Quantity]]</f>
        <v>798</v>
      </c>
      <c r="K2768" s="12" t="str">
        <f>VLOOKUP(C:C,DIM_CUSTOMERS!A:G,7,FALSE)</f>
        <v>USA</v>
      </c>
      <c r="L2768" s="30" cm="1">
        <f t="array" ref="L2768">_xlfn.IFS(
    AND(FACT_ORDERS[[#This Row],[DeliveryMehtod]]="shippment",FACT_ORDERS[[#This Row],[TotalAmount]]&gt;=200), 0,
    AND(FACT_ORDERS[[#This Row],[DeliveryMehtod]]="pickup"), 15,
    AND(FACT_ORDERS[[#This Row],[DeliveryMehtod]]="shippment",FACT_ORDERS[[#This Row],[TotalAmount]]&lt;200), 35
)</f>
        <v>15</v>
      </c>
      <c r="M2768" s="12" t="str" cm="1">
        <f t="array" ref="M2768">_xlfn.IFS(
    SUMIFS(FACT_ORDERS[TotalAmount], FACT_ORDERS[WD_CUSTOMERS],FACT_ORDERS[[#This Row],[WD_CUSTOMERS]])&gt;=15000, "VIP",
    SUMIFS(FACT_ORDERS[TotalAmount], FACT_ORDERS[WD_CUSTOMERS],FACT_ORDERS[[#This Row],[WD_CUSTOMERS]])&gt;=8000, "Premium",
    TRUE, "Regular"
)</f>
        <v>VIP</v>
      </c>
      <c r="N2768" s="32" cm="1">
        <f t="array" ref="N2768">_xlfn.IFS(
   FACT_ORDERS[[#This Row],[TypeOfClient]]="VIP", 0.2,
   FACT_ORDERS[[#This Row],[TypeOfClient]]="Premium", 0.1,
   TRUE, 0
)</f>
        <v>0.2</v>
      </c>
      <c r="O2768" s="31" cm="1">
        <f t="array" ref="O2768">_xlfn.IFS(
   FACT_ORDERS[[#This Row],[TotalAmount]]&gt;1500, 0.15,
   FACT_ORDERS[[#This Row],[TotalAmount]]&gt;1000, 0.1,
   FACT_ORDERS[[#This Row],[TotalAmount]]&gt;500, 0.05,
   TRUE, 0
)</f>
        <v>0.05</v>
      </c>
      <c r="P2768" s="28">
        <f xml:space="preserve"> FACT_ORDERS[[#This Row],[TotalAmount]] * (1 - (FACT_ORDERS[[#This Row],[ClientDiscount]] + FACT_ORDERS[[#This Row],[OrderDiscount]]) )</f>
        <v>598.5</v>
      </c>
      <c r="Q2768" s="28">
        <f>FACT_ORDERS[[#This Row],[TotalAmountWithDiscount]]+FACT_ORDERS[[#This Row],[DeliveryCost]]</f>
        <v>613.5</v>
      </c>
      <c r="R2768" s="35">
        <v>45360</v>
      </c>
      <c r="S2768" s="35" t="str">
        <f>IF(NETWORKDAYS(FACT_ORDERS[[#This Row],[Order-Date]], FACT_ORDERS[[#This Row],[ArrivalDate ]]) &gt; 10, "Late", "On Time")</f>
        <v>On Time</v>
      </c>
    </row>
    <row r="2769" spans="1:19" x14ac:dyDescent="0.3">
      <c r="A2769" s="12">
        <v>7767</v>
      </c>
      <c r="B2769" s="12">
        <v>278</v>
      </c>
      <c r="C2769" s="12">
        <v>10283</v>
      </c>
      <c r="D2769" s="12">
        <v>2768</v>
      </c>
      <c r="E2769" s="12" t="s">
        <v>244</v>
      </c>
      <c r="F2769" s="13">
        <v>45349</v>
      </c>
      <c r="G2769" s="26" t="s">
        <v>13192</v>
      </c>
      <c r="H2769" s="12">
        <v>34</v>
      </c>
      <c r="I2769" s="28">
        <f>VLOOKUP(B:B,DIM_PRODUCTS!A:F,5,FALSE)</f>
        <v>24</v>
      </c>
      <c r="J2769" s="28">
        <f>FACT_ORDERS[[#This Row],[ProductPrice]]*FACT_ORDERS[[#This Row],[Quantity]]</f>
        <v>816</v>
      </c>
      <c r="K2769" s="12" t="str">
        <f>VLOOKUP(C:C,DIM_CUSTOMERS!A:G,7,FALSE)</f>
        <v>USA</v>
      </c>
      <c r="L2769" s="30" cm="1">
        <f t="array" ref="L2769">_xlfn.IFS(
    AND(FACT_ORDERS[[#This Row],[DeliveryMehtod]]="shippment",FACT_ORDERS[[#This Row],[TotalAmount]]&gt;=200), 0,
    AND(FACT_ORDERS[[#This Row],[DeliveryMehtod]]="pickup"), 15,
    AND(FACT_ORDERS[[#This Row],[DeliveryMehtod]]="shippment",FACT_ORDERS[[#This Row],[TotalAmount]]&lt;200), 35
)</f>
        <v>0</v>
      </c>
      <c r="M2769" s="12" t="str" cm="1">
        <f t="array" ref="M2769">_xlfn.IFS(
    SUMIFS(FACT_ORDERS[TotalAmount], FACT_ORDERS[WD_CUSTOMERS],FACT_ORDERS[[#This Row],[WD_CUSTOMERS]])&gt;=15000, "VIP",
    SUMIFS(FACT_ORDERS[TotalAmount], FACT_ORDERS[WD_CUSTOMERS],FACT_ORDERS[[#This Row],[WD_CUSTOMERS]])&gt;=8000, "Premium",
    TRUE, "Regular"
)</f>
        <v>VIP</v>
      </c>
      <c r="N2769" s="32" cm="1">
        <f t="array" ref="N2769">_xlfn.IFS(
   FACT_ORDERS[[#This Row],[TypeOfClient]]="VIP", 0.2,
   FACT_ORDERS[[#This Row],[TypeOfClient]]="Premium", 0.1,
   TRUE, 0
)</f>
        <v>0.2</v>
      </c>
      <c r="O2769" s="31" cm="1">
        <f t="array" ref="O2769">_xlfn.IFS(
   FACT_ORDERS[[#This Row],[TotalAmount]]&gt;1500, 0.15,
   FACT_ORDERS[[#This Row],[TotalAmount]]&gt;1000, 0.1,
   FACT_ORDERS[[#This Row],[TotalAmount]]&gt;500, 0.05,
   TRUE, 0
)</f>
        <v>0.05</v>
      </c>
      <c r="P2769" s="28">
        <f xml:space="preserve"> FACT_ORDERS[[#This Row],[TotalAmount]] * (1 - (FACT_ORDERS[[#This Row],[ClientDiscount]] + FACT_ORDERS[[#This Row],[OrderDiscount]]) )</f>
        <v>612</v>
      </c>
      <c r="Q2769" s="28">
        <f>FACT_ORDERS[[#This Row],[TotalAmountWithDiscount]]+FACT_ORDERS[[#This Row],[DeliveryCost]]</f>
        <v>612</v>
      </c>
      <c r="R2769" s="35">
        <v>45358</v>
      </c>
      <c r="S2769" s="35" t="str">
        <f>IF(NETWORKDAYS(FACT_ORDERS[[#This Row],[Order-Date]], FACT_ORDERS[[#This Row],[ArrivalDate ]]) &gt; 10, "Late", "On Time")</f>
        <v>On Time</v>
      </c>
    </row>
    <row r="2770" spans="1:19" x14ac:dyDescent="0.3">
      <c r="A2770" s="12">
        <v>7768</v>
      </c>
      <c r="B2770" s="12">
        <v>231</v>
      </c>
      <c r="C2770" s="12">
        <v>10283</v>
      </c>
      <c r="D2770" s="12">
        <v>2769</v>
      </c>
      <c r="E2770" s="12" t="s">
        <v>243</v>
      </c>
      <c r="F2770" s="13">
        <v>45349</v>
      </c>
      <c r="G2770" s="26" t="s">
        <v>13193</v>
      </c>
      <c r="H2770" s="12">
        <v>14</v>
      </c>
      <c r="I2770" s="28">
        <f>VLOOKUP(B:B,DIM_PRODUCTS!A:F,5,FALSE)</f>
        <v>15</v>
      </c>
      <c r="J2770" s="28">
        <f>FACT_ORDERS[[#This Row],[ProductPrice]]*FACT_ORDERS[[#This Row],[Quantity]]</f>
        <v>210</v>
      </c>
      <c r="K2770" s="12" t="str">
        <f>VLOOKUP(C:C,DIM_CUSTOMERS!A:G,7,FALSE)</f>
        <v>USA</v>
      </c>
      <c r="L2770" s="30" cm="1">
        <f t="array" ref="L2770">_xlfn.IFS(
    AND(FACT_ORDERS[[#This Row],[DeliveryMehtod]]="shippment",FACT_ORDERS[[#This Row],[TotalAmount]]&gt;=200), 0,
    AND(FACT_ORDERS[[#This Row],[DeliveryMehtod]]="pickup"), 15,
    AND(FACT_ORDERS[[#This Row],[DeliveryMehtod]]="shippment",FACT_ORDERS[[#This Row],[TotalAmount]]&lt;200), 35
)</f>
        <v>15</v>
      </c>
      <c r="M2770" s="12" t="str" cm="1">
        <f t="array" ref="M2770">_xlfn.IFS(
    SUMIFS(FACT_ORDERS[TotalAmount], FACT_ORDERS[WD_CUSTOMERS],FACT_ORDERS[[#This Row],[WD_CUSTOMERS]])&gt;=15000, "VIP",
    SUMIFS(FACT_ORDERS[TotalAmount], FACT_ORDERS[WD_CUSTOMERS],FACT_ORDERS[[#This Row],[WD_CUSTOMERS]])&gt;=8000, "Premium",
    TRUE, "Regular"
)</f>
        <v>VIP</v>
      </c>
      <c r="N2770" s="32" cm="1">
        <f t="array" ref="N2770">_xlfn.IFS(
   FACT_ORDERS[[#This Row],[TypeOfClient]]="VIP", 0.2,
   FACT_ORDERS[[#This Row],[TypeOfClient]]="Premium", 0.1,
   TRUE, 0
)</f>
        <v>0.2</v>
      </c>
      <c r="O2770" s="31" cm="1">
        <f t="array" ref="O2770">_xlfn.IFS(
   FACT_ORDERS[[#This Row],[TotalAmount]]&gt;1500, 0.15,
   FACT_ORDERS[[#This Row],[TotalAmount]]&gt;1000, 0.1,
   FACT_ORDERS[[#This Row],[TotalAmount]]&gt;500, 0.05,
   TRUE, 0
)</f>
        <v>0</v>
      </c>
      <c r="P2770" s="28">
        <f xml:space="preserve"> FACT_ORDERS[[#This Row],[TotalAmount]] * (1 - (FACT_ORDERS[[#This Row],[ClientDiscount]] + FACT_ORDERS[[#This Row],[OrderDiscount]]) )</f>
        <v>168</v>
      </c>
      <c r="Q2770" s="28">
        <f>FACT_ORDERS[[#This Row],[TotalAmountWithDiscount]]+FACT_ORDERS[[#This Row],[DeliveryCost]]</f>
        <v>183</v>
      </c>
      <c r="R2770" s="35">
        <v>45356</v>
      </c>
      <c r="S2770" s="35" t="str">
        <f>IF(NETWORKDAYS(FACT_ORDERS[[#This Row],[Order-Date]], FACT_ORDERS[[#This Row],[ArrivalDate ]]) &gt; 10, "Late", "On Time")</f>
        <v>On Time</v>
      </c>
    </row>
    <row r="2771" spans="1:19" x14ac:dyDescent="0.3">
      <c r="A2771" s="12">
        <v>7769</v>
      </c>
      <c r="B2771" s="12">
        <v>224</v>
      </c>
      <c r="C2771" s="12">
        <v>10283</v>
      </c>
      <c r="D2771" s="12">
        <v>2770</v>
      </c>
      <c r="E2771" s="12" t="s">
        <v>243</v>
      </c>
      <c r="F2771" s="13">
        <v>45274</v>
      </c>
      <c r="G2771" s="26" t="s">
        <v>11074</v>
      </c>
      <c r="H2771" s="12">
        <v>25</v>
      </c>
      <c r="I2771" s="28">
        <f>VLOOKUP(B:B,DIM_PRODUCTS!A:F,5,FALSE)</f>
        <v>14</v>
      </c>
      <c r="J2771" s="28">
        <f>FACT_ORDERS[[#This Row],[ProductPrice]]*FACT_ORDERS[[#This Row],[Quantity]]</f>
        <v>350</v>
      </c>
      <c r="K2771" s="12" t="str">
        <f>VLOOKUP(C:C,DIM_CUSTOMERS!A:G,7,FALSE)</f>
        <v>USA</v>
      </c>
      <c r="L2771" s="30" cm="1">
        <f t="array" ref="L2771">_xlfn.IFS(
    AND(FACT_ORDERS[[#This Row],[DeliveryMehtod]]="shippment",FACT_ORDERS[[#This Row],[TotalAmount]]&gt;=200), 0,
    AND(FACT_ORDERS[[#This Row],[DeliveryMehtod]]="pickup"), 15,
    AND(FACT_ORDERS[[#This Row],[DeliveryMehtod]]="shippment",FACT_ORDERS[[#This Row],[TotalAmount]]&lt;200), 35
)</f>
        <v>15</v>
      </c>
      <c r="M2771" s="12" t="str" cm="1">
        <f t="array" ref="M2771">_xlfn.IFS(
    SUMIFS(FACT_ORDERS[TotalAmount], FACT_ORDERS[WD_CUSTOMERS],FACT_ORDERS[[#This Row],[WD_CUSTOMERS]])&gt;=15000, "VIP",
    SUMIFS(FACT_ORDERS[TotalAmount], FACT_ORDERS[WD_CUSTOMERS],FACT_ORDERS[[#This Row],[WD_CUSTOMERS]])&gt;=8000, "Premium",
    TRUE, "Regular"
)</f>
        <v>VIP</v>
      </c>
      <c r="N2771" s="32" cm="1">
        <f t="array" ref="N2771">_xlfn.IFS(
   FACT_ORDERS[[#This Row],[TypeOfClient]]="VIP", 0.2,
   FACT_ORDERS[[#This Row],[TypeOfClient]]="Premium", 0.1,
   TRUE, 0
)</f>
        <v>0.2</v>
      </c>
      <c r="O2771" s="31" cm="1">
        <f t="array" ref="O2771">_xlfn.IFS(
   FACT_ORDERS[[#This Row],[TotalAmount]]&gt;1500, 0.15,
   FACT_ORDERS[[#This Row],[TotalAmount]]&gt;1000, 0.1,
   FACT_ORDERS[[#This Row],[TotalAmount]]&gt;500, 0.05,
   TRUE, 0
)</f>
        <v>0</v>
      </c>
      <c r="P2771" s="28">
        <f xml:space="preserve"> FACT_ORDERS[[#This Row],[TotalAmount]] * (1 - (FACT_ORDERS[[#This Row],[ClientDiscount]] + FACT_ORDERS[[#This Row],[OrderDiscount]]) )</f>
        <v>280</v>
      </c>
      <c r="Q2771" s="28">
        <f>FACT_ORDERS[[#This Row],[TotalAmountWithDiscount]]+FACT_ORDERS[[#This Row],[DeliveryCost]]</f>
        <v>295</v>
      </c>
      <c r="R2771" s="35">
        <v>45285</v>
      </c>
      <c r="S2771" s="35" t="str">
        <f>IF(NETWORKDAYS(FACT_ORDERS[[#This Row],[Order-Date]], FACT_ORDERS[[#This Row],[ArrivalDate ]]) &gt; 10, "Late", "On Time")</f>
        <v>On Time</v>
      </c>
    </row>
    <row r="2772" spans="1:19" x14ac:dyDescent="0.3">
      <c r="A2772" s="12">
        <v>7770</v>
      </c>
      <c r="B2772" s="12">
        <v>277</v>
      </c>
      <c r="C2772" s="12">
        <v>10283</v>
      </c>
      <c r="D2772" s="12">
        <v>2771</v>
      </c>
      <c r="E2772" s="12" t="s">
        <v>244</v>
      </c>
      <c r="F2772" s="13">
        <v>45274</v>
      </c>
      <c r="G2772" s="26" t="s">
        <v>13194</v>
      </c>
      <c r="H2772" s="12">
        <v>47</v>
      </c>
      <c r="I2772" s="28">
        <f>VLOOKUP(B:B,DIM_PRODUCTS!A:F,5,FALSE)</f>
        <v>19</v>
      </c>
      <c r="J2772" s="28">
        <f>FACT_ORDERS[[#This Row],[ProductPrice]]*FACT_ORDERS[[#This Row],[Quantity]]</f>
        <v>893</v>
      </c>
      <c r="K2772" s="12" t="str">
        <f>VLOOKUP(C:C,DIM_CUSTOMERS!A:G,7,FALSE)</f>
        <v>USA</v>
      </c>
      <c r="L2772" s="30" cm="1">
        <f t="array" ref="L2772">_xlfn.IFS(
    AND(FACT_ORDERS[[#This Row],[DeliveryMehtod]]="shippment",FACT_ORDERS[[#This Row],[TotalAmount]]&gt;=200), 0,
    AND(FACT_ORDERS[[#This Row],[DeliveryMehtod]]="pickup"), 15,
    AND(FACT_ORDERS[[#This Row],[DeliveryMehtod]]="shippment",FACT_ORDERS[[#This Row],[TotalAmount]]&lt;200), 35
)</f>
        <v>0</v>
      </c>
      <c r="M2772" s="12" t="str" cm="1">
        <f t="array" ref="M2772">_xlfn.IFS(
    SUMIFS(FACT_ORDERS[TotalAmount], FACT_ORDERS[WD_CUSTOMERS],FACT_ORDERS[[#This Row],[WD_CUSTOMERS]])&gt;=15000, "VIP",
    SUMIFS(FACT_ORDERS[TotalAmount], FACT_ORDERS[WD_CUSTOMERS],FACT_ORDERS[[#This Row],[WD_CUSTOMERS]])&gt;=8000, "Premium",
    TRUE, "Regular"
)</f>
        <v>VIP</v>
      </c>
      <c r="N2772" s="32" cm="1">
        <f t="array" ref="N2772">_xlfn.IFS(
   FACT_ORDERS[[#This Row],[TypeOfClient]]="VIP", 0.2,
   FACT_ORDERS[[#This Row],[TypeOfClient]]="Premium", 0.1,
   TRUE, 0
)</f>
        <v>0.2</v>
      </c>
      <c r="O2772" s="31" cm="1">
        <f t="array" ref="O2772">_xlfn.IFS(
   FACT_ORDERS[[#This Row],[TotalAmount]]&gt;1500, 0.15,
   FACT_ORDERS[[#This Row],[TotalAmount]]&gt;1000, 0.1,
   FACT_ORDERS[[#This Row],[TotalAmount]]&gt;500, 0.05,
   TRUE, 0
)</f>
        <v>0.05</v>
      </c>
      <c r="P2772" s="28">
        <f xml:space="preserve"> FACT_ORDERS[[#This Row],[TotalAmount]] * (1 - (FACT_ORDERS[[#This Row],[ClientDiscount]] + FACT_ORDERS[[#This Row],[OrderDiscount]]) )</f>
        <v>669.75</v>
      </c>
      <c r="Q2772" s="28">
        <f>FACT_ORDERS[[#This Row],[TotalAmountWithDiscount]]+FACT_ORDERS[[#This Row],[DeliveryCost]]</f>
        <v>669.75</v>
      </c>
      <c r="R2772" s="35">
        <v>45293</v>
      </c>
      <c r="S2772" s="35" t="str">
        <f>IF(NETWORKDAYS(FACT_ORDERS[[#This Row],[Order-Date]], FACT_ORDERS[[#This Row],[ArrivalDate ]]) &gt; 10, "Late", "On Time")</f>
        <v>Late</v>
      </c>
    </row>
    <row r="2773" spans="1:19" x14ac:dyDescent="0.3">
      <c r="A2773" s="12">
        <v>7771</v>
      </c>
      <c r="B2773" s="12">
        <v>278</v>
      </c>
      <c r="C2773" s="12">
        <v>10283</v>
      </c>
      <c r="D2773" s="12">
        <v>2772</v>
      </c>
      <c r="E2773" s="12" t="s">
        <v>244</v>
      </c>
      <c r="F2773" s="13">
        <v>45274</v>
      </c>
      <c r="G2773" s="26" t="s">
        <v>13195</v>
      </c>
      <c r="H2773" s="12">
        <v>29</v>
      </c>
      <c r="I2773" s="28">
        <f>VLOOKUP(B:B,DIM_PRODUCTS!A:F,5,FALSE)</f>
        <v>24</v>
      </c>
      <c r="J2773" s="28">
        <f>FACT_ORDERS[[#This Row],[ProductPrice]]*FACT_ORDERS[[#This Row],[Quantity]]</f>
        <v>696</v>
      </c>
      <c r="K2773" s="12" t="str">
        <f>VLOOKUP(C:C,DIM_CUSTOMERS!A:G,7,FALSE)</f>
        <v>USA</v>
      </c>
      <c r="L2773" s="30" cm="1">
        <f t="array" ref="L2773">_xlfn.IFS(
    AND(FACT_ORDERS[[#This Row],[DeliveryMehtod]]="shippment",FACT_ORDERS[[#This Row],[TotalAmount]]&gt;=200), 0,
    AND(FACT_ORDERS[[#This Row],[DeliveryMehtod]]="pickup"), 15,
    AND(FACT_ORDERS[[#This Row],[DeliveryMehtod]]="shippment",FACT_ORDERS[[#This Row],[TotalAmount]]&lt;200), 35
)</f>
        <v>0</v>
      </c>
      <c r="M2773" s="12" t="str" cm="1">
        <f t="array" ref="M2773">_xlfn.IFS(
    SUMIFS(FACT_ORDERS[TotalAmount], FACT_ORDERS[WD_CUSTOMERS],FACT_ORDERS[[#This Row],[WD_CUSTOMERS]])&gt;=15000, "VIP",
    SUMIFS(FACT_ORDERS[TotalAmount], FACT_ORDERS[WD_CUSTOMERS],FACT_ORDERS[[#This Row],[WD_CUSTOMERS]])&gt;=8000, "Premium",
    TRUE, "Regular"
)</f>
        <v>VIP</v>
      </c>
      <c r="N2773" s="32" cm="1">
        <f t="array" ref="N2773">_xlfn.IFS(
   FACT_ORDERS[[#This Row],[TypeOfClient]]="VIP", 0.2,
   FACT_ORDERS[[#This Row],[TypeOfClient]]="Premium", 0.1,
   TRUE, 0
)</f>
        <v>0.2</v>
      </c>
      <c r="O2773" s="31" cm="1">
        <f t="array" ref="O2773">_xlfn.IFS(
   FACT_ORDERS[[#This Row],[TotalAmount]]&gt;1500, 0.15,
   FACT_ORDERS[[#This Row],[TotalAmount]]&gt;1000, 0.1,
   FACT_ORDERS[[#This Row],[TotalAmount]]&gt;500, 0.05,
   TRUE, 0
)</f>
        <v>0.05</v>
      </c>
      <c r="P2773" s="28">
        <f xml:space="preserve"> FACT_ORDERS[[#This Row],[TotalAmount]] * (1 - (FACT_ORDERS[[#This Row],[ClientDiscount]] + FACT_ORDERS[[#This Row],[OrderDiscount]]) )</f>
        <v>522</v>
      </c>
      <c r="Q2773" s="28">
        <f>FACT_ORDERS[[#This Row],[TotalAmountWithDiscount]]+FACT_ORDERS[[#This Row],[DeliveryCost]]</f>
        <v>522</v>
      </c>
      <c r="R2773" s="35">
        <v>45285</v>
      </c>
      <c r="S2773" s="35" t="str">
        <f>IF(NETWORKDAYS(FACT_ORDERS[[#This Row],[Order-Date]], FACT_ORDERS[[#This Row],[ArrivalDate ]]) &gt; 10, "Late", "On Time")</f>
        <v>On Time</v>
      </c>
    </row>
    <row r="2774" spans="1:19" x14ac:dyDescent="0.3">
      <c r="A2774" s="12">
        <v>7772</v>
      </c>
      <c r="B2774" s="12">
        <v>231</v>
      </c>
      <c r="C2774" s="12">
        <v>10283</v>
      </c>
      <c r="D2774" s="12">
        <v>2773</v>
      </c>
      <c r="E2774" s="12" t="s">
        <v>244</v>
      </c>
      <c r="F2774" s="13">
        <v>45274</v>
      </c>
      <c r="G2774" s="26" t="s">
        <v>13196</v>
      </c>
      <c r="H2774" s="12">
        <v>15</v>
      </c>
      <c r="I2774" s="28">
        <f>VLOOKUP(B:B,DIM_PRODUCTS!A:F,5,FALSE)</f>
        <v>15</v>
      </c>
      <c r="J2774" s="28">
        <f>FACT_ORDERS[[#This Row],[ProductPrice]]*FACT_ORDERS[[#This Row],[Quantity]]</f>
        <v>225</v>
      </c>
      <c r="K2774" s="12" t="str">
        <f>VLOOKUP(C:C,DIM_CUSTOMERS!A:G,7,FALSE)</f>
        <v>USA</v>
      </c>
      <c r="L2774" s="30" cm="1">
        <f t="array" ref="L2774">_xlfn.IFS(
    AND(FACT_ORDERS[[#This Row],[DeliveryMehtod]]="shippment",FACT_ORDERS[[#This Row],[TotalAmount]]&gt;=200), 0,
    AND(FACT_ORDERS[[#This Row],[DeliveryMehtod]]="pickup"), 15,
    AND(FACT_ORDERS[[#This Row],[DeliveryMehtod]]="shippment",FACT_ORDERS[[#This Row],[TotalAmount]]&lt;200), 35
)</f>
        <v>0</v>
      </c>
      <c r="M2774" s="12" t="str" cm="1">
        <f t="array" ref="M2774">_xlfn.IFS(
    SUMIFS(FACT_ORDERS[TotalAmount], FACT_ORDERS[WD_CUSTOMERS],FACT_ORDERS[[#This Row],[WD_CUSTOMERS]])&gt;=15000, "VIP",
    SUMIFS(FACT_ORDERS[TotalAmount], FACT_ORDERS[WD_CUSTOMERS],FACT_ORDERS[[#This Row],[WD_CUSTOMERS]])&gt;=8000, "Premium",
    TRUE, "Regular"
)</f>
        <v>VIP</v>
      </c>
      <c r="N2774" s="32" cm="1">
        <f t="array" ref="N2774">_xlfn.IFS(
   FACT_ORDERS[[#This Row],[TypeOfClient]]="VIP", 0.2,
   FACT_ORDERS[[#This Row],[TypeOfClient]]="Premium", 0.1,
   TRUE, 0
)</f>
        <v>0.2</v>
      </c>
      <c r="O2774" s="31" cm="1">
        <f t="array" ref="O2774">_xlfn.IFS(
   FACT_ORDERS[[#This Row],[TotalAmount]]&gt;1500, 0.15,
   FACT_ORDERS[[#This Row],[TotalAmount]]&gt;1000, 0.1,
   FACT_ORDERS[[#This Row],[TotalAmount]]&gt;500, 0.05,
   TRUE, 0
)</f>
        <v>0</v>
      </c>
      <c r="P2774" s="28">
        <f xml:space="preserve"> FACT_ORDERS[[#This Row],[TotalAmount]] * (1 - (FACT_ORDERS[[#This Row],[ClientDiscount]] + FACT_ORDERS[[#This Row],[OrderDiscount]]) )</f>
        <v>180</v>
      </c>
      <c r="Q2774" s="28">
        <f>FACT_ORDERS[[#This Row],[TotalAmountWithDiscount]]+FACT_ORDERS[[#This Row],[DeliveryCost]]</f>
        <v>180</v>
      </c>
      <c r="R2774" s="35">
        <v>45281</v>
      </c>
      <c r="S2774" s="35" t="str">
        <f>IF(NETWORKDAYS(FACT_ORDERS[[#This Row],[Order-Date]], FACT_ORDERS[[#This Row],[ArrivalDate ]]) &gt; 10, "Late", "On Time")</f>
        <v>On Time</v>
      </c>
    </row>
    <row r="2775" spans="1:19" x14ac:dyDescent="0.3">
      <c r="A2775" s="12">
        <v>7773</v>
      </c>
      <c r="B2775" s="12">
        <v>293</v>
      </c>
      <c r="C2775" s="12">
        <v>10912</v>
      </c>
      <c r="D2775" s="12">
        <v>2774</v>
      </c>
      <c r="E2775" s="12" t="s">
        <v>244</v>
      </c>
      <c r="F2775" s="13">
        <v>45270</v>
      </c>
      <c r="G2775" s="26" t="s">
        <v>13197</v>
      </c>
      <c r="H2775" s="12">
        <v>10</v>
      </c>
      <c r="I2775" s="28">
        <f>VLOOKUP(B:B,DIM_PRODUCTS!A:F,5,FALSE)</f>
        <v>11</v>
      </c>
      <c r="J2775" s="28">
        <f>FACT_ORDERS[[#This Row],[ProductPrice]]*FACT_ORDERS[[#This Row],[Quantity]]</f>
        <v>110</v>
      </c>
      <c r="K2775" s="12" t="str">
        <f>VLOOKUP(C:C,DIM_CUSTOMERS!A:G,7,FALSE)</f>
        <v>Italy</v>
      </c>
      <c r="L2775" s="30" cm="1">
        <f t="array" ref="L2775">_xlfn.IFS(
    AND(FACT_ORDERS[[#This Row],[DeliveryMehtod]]="shippment",FACT_ORDERS[[#This Row],[TotalAmount]]&gt;=200), 0,
    AND(FACT_ORDERS[[#This Row],[DeliveryMehtod]]="pickup"), 15,
    AND(FACT_ORDERS[[#This Row],[DeliveryMehtod]]="shippment",FACT_ORDERS[[#This Row],[TotalAmount]]&lt;200), 35
)</f>
        <v>35</v>
      </c>
      <c r="M2775" s="12" t="str" cm="1">
        <f t="array" ref="M2775">_xlfn.IFS(
    SUMIFS(FACT_ORDERS[TotalAmount], FACT_ORDERS[WD_CUSTOMERS],FACT_ORDERS[[#This Row],[WD_CUSTOMERS]])&gt;=15000, "VIP",
    SUMIFS(FACT_ORDERS[TotalAmount], FACT_ORDERS[WD_CUSTOMERS],FACT_ORDERS[[#This Row],[WD_CUSTOMERS]])&gt;=8000, "Premium",
    TRUE, "Regular"
)</f>
        <v>Regular</v>
      </c>
      <c r="N2775" s="32" cm="1">
        <f t="array" ref="N2775">_xlfn.IFS(
   FACT_ORDERS[[#This Row],[TypeOfClient]]="VIP", 0.2,
   FACT_ORDERS[[#This Row],[TypeOfClient]]="Premium", 0.1,
   TRUE, 0
)</f>
        <v>0</v>
      </c>
      <c r="O2775" s="31" cm="1">
        <f t="array" ref="O2775">_xlfn.IFS(
   FACT_ORDERS[[#This Row],[TotalAmount]]&gt;1500, 0.15,
   FACT_ORDERS[[#This Row],[TotalAmount]]&gt;1000, 0.1,
   FACT_ORDERS[[#This Row],[TotalAmount]]&gt;500, 0.05,
   TRUE, 0
)</f>
        <v>0</v>
      </c>
      <c r="P2775" s="28">
        <f xml:space="preserve"> FACT_ORDERS[[#This Row],[TotalAmount]] * (1 - (FACT_ORDERS[[#This Row],[ClientDiscount]] + FACT_ORDERS[[#This Row],[OrderDiscount]]) )</f>
        <v>110</v>
      </c>
      <c r="Q2775" s="28">
        <f>FACT_ORDERS[[#This Row],[TotalAmountWithDiscount]]+FACT_ORDERS[[#This Row],[DeliveryCost]]</f>
        <v>145</v>
      </c>
      <c r="R2775" s="35">
        <v>45278</v>
      </c>
      <c r="S2775" s="35" t="str">
        <f>IF(NETWORKDAYS(FACT_ORDERS[[#This Row],[Order-Date]], FACT_ORDERS[[#This Row],[ArrivalDate ]]) &gt; 10, "Late", "On Time")</f>
        <v>On Time</v>
      </c>
    </row>
    <row r="2776" spans="1:19" x14ac:dyDescent="0.3">
      <c r="A2776" s="12">
        <v>7774</v>
      </c>
      <c r="B2776" s="12">
        <v>219</v>
      </c>
      <c r="C2776" s="12">
        <v>10912</v>
      </c>
      <c r="D2776" s="12">
        <v>2775</v>
      </c>
      <c r="E2776" s="12" t="s">
        <v>244</v>
      </c>
      <c r="F2776" s="13">
        <v>45270</v>
      </c>
      <c r="G2776" s="26" t="s">
        <v>13198</v>
      </c>
      <c r="H2776" s="12">
        <v>50</v>
      </c>
      <c r="I2776" s="28">
        <f>VLOOKUP(B:B,DIM_PRODUCTS!A:F,5,FALSE)</f>
        <v>50</v>
      </c>
      <c r="J2776" s="28">
        <f>FACT_ORDERS[[#This Row],[ProductPrice]]*FACT_ORDERS[[#This Row],[Quantity]]</f>
        <v>2500</v>
      </c>
      <c r="K2776" s="12" t="str">
        <f>VLOOKUP(C:C,DIM_CUSTOMERS!A:G,7,FALSE)</f>
        <v>Italy</v>
      </c>
      <c r="L2776" s="30" cm="1">
        <f t="array" ref="L2776">_xlfn.IFS(
    AND(FACT_ORDERS[[#This Row],[DeliveryMehtod]]="shippment",FACT_ORDERS[[#This Row],[TotalAmount]]&gt;=200), 0,
    AND(FACT_ORDERS[[#This Row],[DeliveryMehtod]]="pickup"), 15,
    AND(FACT_ORDERS[[#This Row],[DeliveryMehtod]]="shippment",FACT_ORDERS[[#This Row],[TotalAmount]]&lt;200), 35
)</f>
        <v>0</v>
      </c>
      <c r="M2776" s="12" t="str" cm="1">
        <f t="array" ref="M2776">_xlfn.IFS(
    SUMIFS(FACT_ORDERS[TotalAmount], FACT_ORDERS[WD_CUSTOMERS],FACT_ORDERS[[#This Row],[WD_CUSTOMERS]])&gt;=15000, "VIP",
    SUMIFS(FACT_ORDERS[TotalAmount], FACT_ORDERS[WD_CUSTOMERS],FACT_ORDERS[[#This Row],[WD_CUSTOMERS]])&gt;=8000, "Premium",
    TRUE, "Regular"
)</f>
        <v>Regular</v>
      </c>
      <c r="N2776" s="32" cm="1">
        <f t="array" ref="N2776">_xlfn.IFS(
   FACT_ORDERS[[#This Row],[TypeOfClient]]="VIP", 0.2,
   FACT_ORDERS[[#This Row],[TypeOfClient]]="Premium", 0.1,
   TRUE, 0
)</f>
        <v>0</v>
      </c>
      <c r="O2776" s="31" cm="1">
        <f t="array" ref="O2776">_xlfn.IFS(
   FACT_ORDERS[[#This Row],[TotalAmount]]&gt;1500, 0.15,
   FACT_ORDERS[[#This Row],[TotalAmount]]&gt;1000, 0.1,
   FACT_ORDERS[[#This Row],[TotalAmount]]&gt;500, 0.05,
   TRUE, 0
)</f>
        <v>0.15</v>
      </c>
      <c r="P2776" s="28">
        <f xml:space="preserve"> FACT_ORDERS[[#This Row],[TotalAmount]] * (1 - (FACT_ORDERS[[#This Row],[ClientDiscount]] + FACT_ORDERS[[#This Row],[OrderDiscount]]) )</f>
        <v>2125</v>
      </c>
      <c r="Q2776" s="28">
        <f>FACT_ORDERS[[#This Row],[TotalAmountWithDiscount]]+FACT_ORDERS[[#This Row],[DeliveryCost]]</f>
        <v>2125</v>
      </c>
      <c r="R2776" s="35">
        <v>45280</v>
      </c>
      <c r="S2776" s="35" t="str">
        <f>IF(NETWORKDAYS(FACT_ORDERS[[#This Row],[Order-Date]], FACT_ORDERS[[#This Row],[ArrivalDate ]]) &gt; 10, "Late", "On Time")</f>
        <v>On Time</v>
      </c>
    </row>
    <row r="2777" spans="1:19" x14ac:dyDescent="0.3">
      <c r="A2777" s="12">
        <v>7775</v>
      </c>
      <c r="B2777" s="12">
        <v>293</v>
      </c>
      <c r="C2777" s="12">
        <v>10912</v>
      </c>
      <c r="D2777" s="12">
        <v>2776</v>
      </c>
      <c r="E2777" s="12" t="s">
        <v>244</v>
      </c>
      <c r="F2777" s="13">
        <v>45403</v>
      </c>
      <c r="G2777" s="26" t="s">
        <v>10955</v>
      </c>
      <c r="H2777" s="12">
        <v>15</v>
      </c>
      <c r="I2777" s="28">
        <f>VLOOKUP(B:B,DIM_PRODUCTS!A:F,5,FALSE)</f>
        <v>11</v>
      </c>
      <c r="J2777" s="28">
        <f>FACT_ORDERS[[#This Row],[ProductPrice]]*FACT_ORDERS[[#This Row],[Quantity]]</f>
        <v>165</v>
      </c>
      <c r="K2777" s="12" t="str">
        <f>VLOOKUP(C:C,DIM_CUSTOMERS!A:G,7,FALSE)</f>
        <v>Italy</v>
      </c>
      <c r="L2777" s="30" cm="1">
        <f t="array" ref="L2777">_xlfn.IFS(
    AND(FACT_ORDERS[[#This Row],[DeliveryMehtod]]="shippment",FACT_ORDERS[[#This Row],[TotalAmount]]&gt;=200), 0,
    AND(FACT_ORDERS[[#This Row],[DeliveryMehtod]]="pickup"), 15,
    AND(FACT_ORDERS[[#This Row],[DeliveryMehtod]]="shippment",FACT_ORDERS[[#This Row],[TotalAmount]]&lt;200), 35
)</f>
        <v>35</v>
      </c>
      <c r="M2777" s="12" t="str" cm="1">
        <f t="array" ref="M2777">_xlfn.IFS(
    SUMIFS(FACT_ORDERS[TotalAmount], FACT_ORDERS[WD_CUSTOMERS],FACT_ORDERS[[#This Row],[WD_CUSTOMERS]])&gt;=15000, "VIP",
    SUMIFS(FACT_ORDERS[TotalAmount], FACT_ORDERS[WD_CUSTOMERS],FACT_ORDERS[[#This Row],[WD_CUSTOMERS]])&gt;=8000, "Premium",
    TRUE, "Regular"
)</f>
        <v>Regular</v>
      </c>
      <c r="N2777" s="32" cm="1">
        <f t="array" ref="N2777">_xlfn.IFS(
   FACT_ORDERS[[#This Row],[TypeOfClient]]="VIP", 0.2,
   FACT_ORDERS[[#This Row],[TypeOfClient]]="Premium", 0.1,
   TRUE, 0
)</f>
        <v>0</v>
      </c>
      <c r="O2777" s="31" cm="1">
        <f t="array" ref="O2777">_xlfn.IFS(
   FACT_ORDERS[[#This Row],[TotalAmount]]&gt;1500, 0.15,
   FACT_ORDERS[[#This Row],[TotalAmount]]&gt;1000, 0.1,
   FACT_ORDERS[[#This Row],[TotalAmount]]&gt;500, 0.05,
   TRUE, 0
)</f>
        <v>0</v>
      </c>
      <c r="P2777" s="28">
        <f xml:space="preserve"> FACT_ORDERS[[#This Row],[TotalAmount]] * (1 - (FACT_ORDERS[[#This Row],[ClientDiscount]] + FACT_ORDERS[[#This Row],[OrderDiscount]]) )</f>
        <v>165</v>
      </c>
      <c r="Q2777" s="28">
        <f>FACT_ORDERS[[#This Row],[TotalAmountWithDiscount]]+FACT_ORDERS[[#This Row],[DeliveryCost]]</f>
        <v>200</v>
      </c>
      <c r="R2777" s="35">
        <v>45414</v>
      </c>
      <c r="S2777" s="35" t="str">
        <f>IF(NETWORKDAYS(FACT_ORDERS[[#This Row],[Order-Date]], FACT_ORDERS[[#This Row],[ArrivalDate ]]) &gt; 10, "Late", "On Time")</f>
        <v>On Time</v>
      </c>
    </row>
    <row r="2778" spans="1:19" x14ac:dyDescent="0.3">
      <c r="A2778" s="12">
        <v>7776</v>
      </c>
      <c r="B2778" s="12">
        <v>219</v>
      </c>
      <c r="C2778" s="12">
        <v>10912</v>
      </c>
      <c r="D2778" s="12">
        <v>2777</v>
      </c>
      <c r="E2778" s="12" t="s">
        <v>244</v>
      </c>
      <c r="F2778" s="13">
        <v>45403</v>
      </c>
      <c r="G2778" s="26" t="s">
        <v>13199</v>
      </c>
      <c r="H2778" s="12">
        <v>42</v>
      </c>
      <c r="I2778" s="28">
        <f>VLOOKUP(B:B,DIM_PRODUCTS!A:F,5,FALSE)</f>
        <v>50</v>
      </c>
      <c r="J2778" s="28">
        <f>FACT_ORDERS[[#This Row],[ProductPrice]]*FACT_ORDERS[[#This Row],[Quantity]]</f>
        <v>2100</v>
      </c>
      <c r="K2778" s="12" t="str">
        <f>VLOOKUP(C:C,DIM_CUSTOMERS!A:G,7,FALSE)</f>
        <v>Italy</v>
      </c>
      <c r="L2778" s="30" cm="1">
        <f t="array" ref="L2778">_xlfn.IFS(
    AND(FACT_ORDERS[[#This Row],[DeliveryMehtod]]="shippment",FACT_ORDERS[[#This Row],[TotalAmount]]&gt;=200), 0,
    AND(FACT_ORDERS[[#This Row],[DeliveryMehtod]]="pickup"), 15,
    AND(FACT_ORDERS[[#This Row],[DeliveryMehtod]]="shippment",FACT_ORDERS[[#This Row],[TotalAmount]]&lt;200), 35
)</f>
        <v>0</v>
      </c>
      <c r="M2778" s="12" t="str" cm="1">
        <f t="array" ref="M2778">_xlfn.IFS(
    SUMIFS(FACT_ORDERS[TotalAmount], FACT_ORDERS[WD_CUSTOMERS],FACT_ORDERS[[#This Row],[WD_CUSTOMERS]])&gt;=15000, "VIP",
    SUMIFS(FACT_ORDERS[TotalAmount], FACT_ORDERS[WD_CUSTOMERS],FACT_ORDERS[[#This Row],[WD_CUSTOMERS]])&gt;=8000, "Premium",
    TRUE, "Regular"
)</f>
        <v>Regular</v>
      </c>
      <c r="N2778" s="32" cm="1">
        <f t="array" ref="N2778">_xlfn.IFS(
   FACT_ORDERS[[#This Row],[TypeOfClient]]="VIP", 0.2,
   FACT_ORDERS[[#This Row],[TypeOfClient]]="Premium", 0.1,
   TRUE, 0
)</f>
        <v>0</v>
      </c>
      <c r="O2778" s="31" cm="1">
        <f t="array" ref="O2778">_xlfn.IFS(
   FACT_ORDERS[[#This Row],[TotalAmount]]&gt;1500, 0.15,
   FACT_ORDERS[[#This Row],[TotalAmount]]&gt;1000, 0.1,
   FACT_ORDERS[[#This Row],[TotalAmount]]&gt;500, 0.05,
   TRUE, 0
)</f>
        <v>0.15</v>
      </c>
      <c r="P2778" s="28">
        <f xml:space="preserve"> FACT_ORDERS[[#This Row],[TotalAmount]] * (1 - (FACT_ORDERS[[#This Row],[ClientDiscount]] + FACT_ORDERS[[#This Row],[OrderDiscount]]) )</f>
        <v>1785</v>
      </c>
      <c r="Q2778" s="28">
        <f>FACT_ORDERS[[#This Row],[TotalAmountWithDiscount]]+FACT_ORDERS[[#This Row],[DeliveryCost]]</f>
        <v>1785</v>
      </c>
      <c r="R2778" s="35">
        <v>45410</v>
      </c>
      <c r="S2778" s="35" t="str">
        <f>IF(NETWORKDAYS(FACT_ORDERS[[#This Row],[Order-Date]], FACT_ORDERS[[#This Row],[ArrivalDate ]]) &gt; 10, "Late", "On Time")</f>
        <v>On Time</v>
      </c>
    </row>
    <row r="2779" spans="1:19" x14ac:dyDescent="0.3">
      <c r="A2779" s="12">
        <v>7777</v>
      </c>
      <c r="B2779" s="12">
        <v>221</v>
      </c>
      <c r="C2779" s="12">
        <v>10900</v>
      </c>
      <c r="D2779" s="12">
        <v>2778</v>
      </c>
      <c r="E2779" s="12" t="s">
        <v>244</v>
      </c>
      <c r="F2779" s="13">
        <v>45132</v>
      </c>
      <c r="G2779" s="26" t="s">
        <v>13200</v>
      </c>
      <c r="H2779" s="12">
        <v>47</v>
      </c>
      <c r="I2779" s="28">
        <f>VLOOKUP(B:B,DIM_PRODUCTS!A:F,5,FALSE)</f>
        <v>25</v>
      </c>
      <c r="J2779" s="28">
        <f>FACT_ORDERS[[#This Row],[ProductPrice]]*FACT_ORDERS[[#This Row],[Quantity]]</f>
        <v>1175</v>
      </c>
      <c r="K2779" s="12" t="str">
        <f>VLOOKUP(C:C,DIM_CUSTOMERS!A:G,7,FALSE)</f>
        <v>France</v>
      </c>
      <c r="L2779" s="30" cm="1">
        <f t="array" ref="L2779">_xlfn.IFS(
    AND(FACT_ORDERS[[#This Row],[DeliveryMehtod]]="shippment",FACT_ORDERS[[#This Row],[TotalAmount]]&gt;=200), 0,
    AND(FACT_ORDERS[[#This Row],[DeliveryMehtod]]="pickup"), 15,
    AND(FACT_ORDERS[[#This Row],[DeliveryMehtod]]="shippment",FACT_ORDERS[[#This Row],[TotalAmount]]&lt;200), 35
)</f>
        <v>0</v>
      </c>
      <c r="M2779" s="12" t="str" cm="1">
        <f t="array" ref="M2779">_xlfn.IFS(
    SUMIFS(FACT_ORDERS[TotalAmount], FACT_ORDERS[WD_CUSTOMERS],FACT_ORDERS[[#This Row],[WD_CUSTOMERS]])&gt;=15000, "VIP",
    SUMIFS(FACT_ORDERS[TotalAmount], FACT_ORDERS[WD_CUSTOMERS],FACT_ORDERS[[#This Row],[WD_CUSTOMERS]])&gt;=8000, "Premium",
    TRUE, "Regular"
)</f>
        <v>Regular</v>
      </c>
      <c r="N2779" s="32" cm="1">
        <f t="array" ref="N2779">_xlfn.IFS(
   FACT_ORDERS[[#This Row],[TypeOfClient]]="VIP", 0.2,
   FACT_ORDERS[[#This Row],[TypeOfClient]]="Premium", 0.1,
   TRUE, 0
)</f>
        <v>0</v>
      </c>
      <c r="O2779" s="31" cm="1">
        <f t="array" ref="O2779">_xlfn.IFS(
   FACT_ORDERS[[#This Row],[TotalAmount]]&gt;1500, 0.15,
   FACT_ORDERS[[#This Row],[TotalAmount]]&gt;1000, 0.1,
   FACT_ORDERS[[#This Row],[TotalAmount]]&gt;500, 0.05,
   TRUE, 0
)</f>
        <v>0.1</v>
      </c>
      <c r="P2779" s="28">
        <f xml:space="preserve"> FACT_ORDERS[[#This Row],[TotalAmount]] * (1 - (FACT_ORDERS[[#This Row],[ClientDiscount]] + FACT_ORDERS[[#This Row],[OrderDiscount]]) )</f>
        <v>1057.5</v>
      </c>
      <c r="Q2779" s="28">
        <f>FACT_ORDERS[[#This Row],[TotalAmountWithDiscount]]+FACT_ORDERS[[#This Row],[DeliveryCost]]</f>
        <v>1057.5</v>
      </c>
      <c r="R2779" s="35">
        <v>45140</v>
      </c>
      <c r="S2779" s="35" t="str">
        <f>IF(NETWORKDAYS(FACT_ORDERS[[#This Row],[Order-Date]], FACT_ORDERS[[#This Row],[ArrivalDate ]]) &gt; 10, "Late", "On Time")</f>
        <v>On Time</v>
      </c>
    </row>
    <row r="2780" spans="1:19" x14ac:dyDescent="0.3">
      <c r="A2780" s="12">
        <v>7778</v>
      </c>
      <c r="B2780" s="12">
        <v>221</v>
      </c>
      <c r="C2780" s="12">
        <v>10900</v>
      </c>
      <c r="D2780" s="12">
        <v>2779</v>
      </c>
      <c r="E2780" s="12" t="s">
        <v>243</v>
      </c>
      <c r="F2780" s="13">
        <v>44832</v>
      </c>
      <c r="G2780" s="26" t="s">
        <v>13201</v>
      </c>
      <c r="H2780" s="12">
        <v>44</v>
      </c>
      <c r="I2780" s="28">
        <f>VLOOKUP(B:B,DIM_PRODUCTS!A:F,5,FALSE)</f>
        <v>25</v>
      </c>
      <c r="J2780" s="28">
        <f>FACT_ORDERS[[#This Row],[ProductPrice]]*FACT_ORDERS[[#This Row],[Quantity]]</f>
        <v>1100</v>
      </c>
      <c r="K2780" s="12" t="str">
        <f>VLOOKUP(C:C,DIM_CUSTOMERS!A:G,7,FALSE)</f>
        <v>France</v>
      </c>
      <c r="L2780" s="30" cm="1">
        <f t="array" ref="L2780">_xlfn.IFS(
    AND(FACT_ORDERS[[#This Row],[DeliveryMehtod]]="shippment",FACT_ORDERS[[#This Row],[TotalAmount]]&gt;=200), 0,
    AND(FACT_ORDERS[[#This Row],[DeliveryMehtod]]="pickup"), 15,
    AND(FACT_ORDERS[[#This Row],[DeliveryMehtod]]="shippment",FACT_ORDERS[[#This Row],[TotalAmount]]&lt;200), 35
)</f>
        <v>15</v>
      </c>
      <c r="M2780" s="12" t="str" cm="1">
        <f t="array" ref="M2780">_xlfn.IFS(
    SUMIFS(FACT_ORDERS[TotalAmount], FACT_ORDERS[WD_CUSTOMERS],FACT_ORDERS[[#This Row],[WD_CUSTOMERS]])&gt;=15000, "VIP",
    SUMIFS(FACT_ORDERS[TotalAmount], FACT_ORDERS[WD_CUSTOMERS],FACT_ORDERS[[#This Row],[WD_CUSTOMERS]])&gt;=8000, "Premium",
    TRUE, "Regular"
)</f>
        <v>Regular</v>
      </c>
      <c r="N2780" s="32" cm="1">
        <f t="array" ref="N2780">_xlfn.IFS(
   FACT_ORDERS[[#This Row],[TypeOfClient]]="VIP", 0.2,
   FACT_ORDERS[[#This Row],[TypeOfClient]]="Premium", 0.1,
   TRUE, 0
)</f>
        <v>0</v>
      </c>
      <c r="O2780" s="31" cm="1">
        <f t="array" ref="O2780">_xlfn.IFS(
   FACT_ORDERS[[#This Row],[TotalAmount]]&gt;1500, 0.15,
   FACT_ORDERS[[#This Row],[TotalAmount]]&gt;1000, 0.1,
   FACT_ORDERS[[#This Row],[TotalAmount]]&gt;500, 0.05,
   TRUE, 0
)</f>
        <v>0.1</v>
      </c>
      <c r="P2780" s="28">
        <f xml:space="preserve"> FACT_ORDERS[[#This Row],[TotalAmount]] * (1 - (FACT_ORDERS[[#This Row],[ClientDiscount]] + FACT_ORDERS[[#This Row],[OrderDiscount]]) )</f>
        <v>990</v>
      </c>
      <c r="Q2780" s="28">
        <f>FACT_ORDERS[[#This Row],[TotalAmountWithDiscount]]+FACT_ORDERS[[#This Row],[DeliveryCost]]</f>
        <v>1005</v>
      </c>
      <c r="R2780" s="35">
        <v>44839</v>
      </c>
      <c r="S2780" s="35" t="str">
        <f>IF(NETWORKDAYS(FACT_ORDERS[[#This Row],[Order-Date]], FACT_ORDERS[[#This Row],[ArrivalDate ]]) &gt; 10, "Late", "On Time")</f>
        <v>On Time</v>
      </c>
    </row>
    <row r="2781" spans="1:19" x14ac:dyDescent="0.3">
      <c r="A2781" s="12">
        <v>7779</v>
      </c>
      <c r="B2781" s="12">
        <v>230</v>
      </c>
      <c r="C2781" s="12">
        <v>10910</v>
      </c>
      <c r="D2781" s="12">
        <v>2780</v>
      </c>
      <c r="E2781" s="12" t="s">
        <v>244</v>
      </c>
      <c r="F2781" s="13">
        <v>44994</v>
      </c>
      <c r="G2781" s="26" t="s">
        <v>13202</v>
      </c>
      <c r="H2781" s="12">
        <v>23</v>
      </c>
      <c r="I2781" s="28">
        <f>VLOOKUP(B:B,DIM_PRODUCTS!A:F,5,FALSE)</f>
        <v>14</v>
      </c>
      <c r="J2781" s="28">
        <f>FACT_ORDERS[[#This Row],[ProductPrice]]*FACT_ORDERS[[#This Row],[Quantity]]</f>
        <v>322</v>
      </c>
      <c r="K2781" s="12" t="str">
        <f>VLOOKUP(C:C,DIM_CUSTOMERS!A:G,7,FALSE)</f>
        <v>Spain</v>
      </c>
      <c r="L2781" s="30" cm="1">
        <f t="array" ref="L2781">_xlfn.IFS(
    AND(FACT_ORDERS[[#This Row],[DeliveryMehtod]]="shippment",FACT_ORDERS[[#This Row],[TotalAmount]]&gt;=200), 0,
    AND(FACT_ORDERS[[#This Row],[DeliveryMehtod]]="pickup"), 15,
    AND(FACT_ORDERS[[#This Row],[DeliveryMehtod]]="shippment",FACT_ORDERS[[#This Row],[TotalAmount]]&lt;200), 35
)</f>
        <v>0</v>
      </c>
      <c r="M2781" s="12" t="str" cm="1">
        <f t="array" ref="M2781">_xlfn.IFS(
    SUMIFS(FACT_ORDERS[TotalAmount], FACT_ORDERS[WD_CUSTOMERS],FACT_ORDERS[[#This Row],[WD_CUSTOMERS]])&gt;=15000, "VIP",
    SUMIFS(FACT_ORDERS[TotalAmount], FACT_ORDERS[WD_CUSTOMERS],FACT_ORDERS[[#This Row],[WD_CUSTOMERS]])&gt;=8000, "Premium",
    TRUE, "Regular"
)</f>
        <v>Regular</v>
      </c>
      <c r="N2781" s="32" cm="1">
        <f t="array" ref="N2781">_xlfn.IFS(
   FACT_ORDERS[[#This Row],[TypeOfClient]]="VIP", 0.2,
   FACT_ORDERS[[#This Row],[TypeOfClient]]="Premium", 0.1,
   TRUE, 0
)</f>
        <v>0</v>
      </c>
      <c r="O2781" s="31" cm="1">
        <f t="array" ref="O2781">_xlfn.IFS(
   FACT_ORDERS[[#This Row],[TotalAmount]]&gt;1500, 0.15,
   FACT_ORDERS[[#This Row],[TotalAmount]]&gt;1000, 0.1,
   FACT_ORDERS[[#This Row],[TotalAmount]]&gt;500, 0.05,
   TRUE, 0
)</f>
        <v>0</v>
      </c>
      <c r="P2781" s="28">
        <f xml:space="preserve"> FACT_ORDERS[[#This Row],[TotalAmount]] * (1 - (FACT_ORDERS[[#This Row],[ClientDiscount]] + FACT_ORDERS[[#This Row],[OrderDiscount]]) )</f>
        <v>322</v>
      </c>
      <c r="Q2781" s="28">
        <f>FACT_ORDERS[[#This Row],[TotalAmountWithDiscount]]+FACT_ORDERS[[#This Row],[DeliveryCost]]</f>
        <v>322</v>
      </c>
      <c r="R2781" s="35">
        <v>45001</v>
      </c>
      <c r="S2781" s="35" t="str">
        <f>IF(NETWORKDAYS(FACT_ORDERS[[#This Row],[Order-Date]], FACT_ORDERS[[#This Row],[ArrivalDate ]]) &gt; 10, "Late", "On Time")</f>
        <v>On Time</v>
      </c>
    </row>
    <row r="2782" spans="1:19" x14ac:dyDescent="0.3">
      <c r="A2782" s="12">
        <v>7780</v>
      </c>
      <c r="B2782" s="12">
        <v>230</v>
      </c>
      <c r="C2782" s="12">
        <v>10910</v>
      </c>
      <c r="D2782" s="12">
        <v>2781</v>
      </c>
      <c r="E2782" s="12" t="s">
        <v>243</v>
      </c>
      <c r="F2782" s="13">
        <v>44075</v>
      </c>
      <c r="G2782" s="26" t="s">
        <v>4296</v>
      </c>
      <c r="H2782" s="12">
        <v>23</v>
      </c>
      <c r="I2782" s="28">
        <f>VLOOKUP(B:B,DIM_PRODUCTS!A:F,5,FALSE)</f>
        <v>14</v>
      </c>
      <c r="J2782" s="28">
        <f>FACT_ORDERS[[#This Row],[ProductPrice]]*FACT_ORDERS[[#This Row],[Quantity]]</f>
        <v>322</v>
      </c>
      <c r="K2782" s="12" t="str">
        <f>VLOOKUP(C:C,DIM_CUSTOMERS!A:G,7,FALSE)</f>
        <v>Spain</v>
      </c>
      <c r="L2782" s="30" cm="1">
        <f t="array" ref="L2782">_xlfn.IFS(
    AND(FACT_ORDERS[[#This Row],[DeliveryMehtod]]="shippment",FACT_ORDERS[[#This Row],[TotalAmount]]&gt;=200), 0,
    AND(FACT_ORDERS[[#This Row],[DeliveryMehtod]]="pickup"), 15,
    AND(FACT_ORDERS[[#This Row],[DeliveryMehtod]]="shippment",FACT_ORDERS[[#This Row],[TotalAmount]]&lt;200), 35
)</f>
        <v>15</v>
      </c>
      <c r="M2782" s="12" t="str" cm="1">
        <f t="array" ref="M2782">_xlfn.IFS(
    SUMIFS(FACT_ORDERS[TotalAmount], FACT_ORDERS[WD_CUSTOMERS],FACT_ORDERS[[#This Row],[WD_CUSTOMERS]])&gt;=15000, "VIP",
    SUMIFS(FACT_ORDERS[TotalAmount], FACT_ORDERS[WD_CUSTOMERS],FACT_ORDERS[[#This Row],[WD_CUSTOMERS]])&gt;=8000, "Premium",
    TRUE, "Regular"
)</f>
        <v>Regular</v>
      </c>
      <c r="N2782" s="32" cm="1">
        <f t="array" ref="N2782">_xlfn.IFS(
   FACT_ORDERS[[#This Row],[TypeOfClient]]="VIP", 0.2,
   FACT_ORDERS[[#This Row],[TypeOfClient]]="Premium", 0.1,
   TRUE, 0
)</f>
        <v>0</v>
      </c>
      <c r="O2782" s="31" cm="1">
        <f t="array" ref="O2782">_xlfn.IFS(
   FACT_ORDERS[[#This Row],[TotalAmount]]&gt;1500, 0.15,
   FACT_ORDERS[[#This Row],[TotalAmount]]&gt;1000, 0.1,
   FACT_ORDERS[[#This Row],[TotalAmount]]&gt;500, 0.05,
   TRUE, 0
)</f>
        <v>0</v>
      </c>
      <c r="P2782" s="28">
        <f xml:space="preserve"> FACT_ORDERS[[#This Row],[TotalAmount]] * (1 - (FACT_ORDERS[[#This Row],[ClientDiscount]] + FACT_ORDERS[[#This Row],[OrderDiscount]]) )</f>
        <v>322</v>
      </c>
      <c r="Q2782" s="28">
        <f>FACT_ORDERS[[#This Row],[TotalAmountWithDiscount]]+FACT_ORDERS[[#This Row],[DeliveryCost]]</f>
        <v>337</v>
      </c>
      <c r="R2782" s="35">
        <v>44082</v>
      </c>
      <c r="S2782" s="35" t="str">
        <f>IF(NETWORKDAYS(FACT_ORDERS[[#This Row],[Order-Date]], FACT_ORDERS[[#This Row],[ArrivalDate ]]) &gt; 10, "Late", "On Time")</f>
        <v>On Time</v>
      </c>
    </row>
    <row r="2783" spans="1:19" x14ac:dyDescent="0.3">
      <c r="A2783" s="12">
        <v>7781</v>
      </c>
      <c r="B2783" s="12">
        <v>230</v>
      </c>
      <c r="C2783" s="12">
        <v>10910</v>
      </c>
      <c r="D2783" s="12">
        <v>2782</v>
      </c>
      <c r="E2783" s="12" t="s">
        <v>243</v>
      </c>
      <c r="F2783" s="13">
        <v>44973</v>
      </c>
      <c r="G2783" s="26" t="s">
        <v>13203</v>
      </c>
      <c r="H2783" s="12">
        <v>20</v>
      </c>
      <c r="I2783" s="28">
        <f>VLOOKUP(B:B,DIM_PRODUCTS!A:F,5,FALSE)</f>
        <v>14</v>
      </c>
      <c r="J2783" s="28">
        <f>FACT_ORDERS[[#This Row],[ProductPrice]]*FACT_ORDERS[[#This Row],[Quantity]]</f>
        <v>280</v>
      </c>
      <c r="K2783" s="12" t="str">
        <f>VLOOKUP(C:C,DIM_CUSTOMERS!A:G,7,FALSE)</f>
        <v>Spain</v>
      </c>
      <c r="L2783" s="30" cm="1">
        <f t="array" ref="L2783">_xlfn.IFS(
    AND(FACT_ORDERS[[#This Row],[DeliveryMehtod]]="shippment",FACT_ORDERS[[#This Row],[TotalAmount]]&gt;=200), 0,
    AND(FACT_ORDERS[[#This Row],[DeliveryMehtod]]="pickup"), 15,
    AND(FACT_ORDERS[[#This Row],[DeliveryMehtod]]="shippment",FACT_ORDERS[[#This Row],[TotalAmount]]&lt;200), 35
)</f>
        <v>15</v>
      </c>
      <c r="M2783" s="12" t="str" cm="1">
        <f t="array" ref="M2783">_xlfn.IFS(
    SUMIFS(FACT_ORDERS[TotalAmount], FACT_ORDERS[WD_CUSTOMERS],FACT_ORDERS[[#This Row],[WD_CUSTOMERS]])&gt;=15000, "VIP",
    SUMIFS(FACT_ORDERS[TotalAmount], FACT_ORDERS[WD_CUSTOMERS],FACT_ORDERS[[#This Row],[WD_CUSTOMERS]])&gt;=8000, "Premium",
    TRUE, "Regular"
)</f>
        <v>Regular</v>
      </c>
      <c r="N2783" s="32" cm="1">
        <f t="array" ref="N2783">_xlfn.IFS(
   FACT_ORDERS[[#This Row],[TypeOfClient]]="VIP", 0.2,
   FACT_ORDERS[[#This Row],[TypeOfClient]]="Premium", 0.1,
   TRUE, 0
)</f>
        <v>0</v>
      </c>
      <c r="O2783" s="31" cm="1">
        <f t="array" ref="O2783">_xlfn.IFS(
   FACT_ORDERS[[#This Row],[TotalAmount]]&gt;1500, 0.15,
   FACT_ORDERS[[#This Row],[TotalAmount]]&gt;1000, 0.1,
   FACT_ORDERS[[#This Row],[TotalAmount]]&gt;500, 0.05,
   TRUE, 0
)</f>
        <v>0</v>
      </c>
      <c r="P2783" s="28">
        <f xml:space="preserve"> FACT_ORDERS[[#This Row],[TotalAmount]] * (1 - (FACT_ORDERS[[#This Row],[ClientDiscount]] + FACT_ORDERS[[#This Row],[OrderDiscount]]) )</f>
        <v>280</v>
      </c>
      <c r="Q2783" s="28">
        <f>FACT_ORDERS[[#This Row],[TotalAmountWithDiscount]]+FACT_ORDERS[[#This Row],[DeliveryCost]]</f>
        <v>295</v>
      </c>
      <c r="R2783" s="35">
        <v>44980</v>
      </c>
      <c r="S2783" s="35" t="str">
        <f>IF(NETWORKDAYS(FACT_ORDERS[[#This Row],[Order-Date]], FACT_ORDERS[[#This Row],[ArrivalDate ]]) &gt; 10, "Late", "On Time")</f>
        <v>On Time</v>
      </c>
    </row>
    <row r="2784" spans="1:19" x14ac:dyDescent="0.3">
      <c r="A2784" s="12">
        <v>7782</v>
      </c>
      <c r="B2784" s="12">
        <v>237</v>
      </c>
      <c r="C2784" s="12">
        <v>10001</v>
      </c>
      <c r="D2784" s="12">
        <v>2783</v>
      </c>
      <c r="E2784" s="12" t="s">
        <v>244</v>
      </c>
      <c r="F2784" s="13">
        <v>45400</v>
      </c>
      <c r="G2784" s="26" t="s">
        <v>13204</v>
      </c>
      <c r="H2784" s="12">
        <v>26</v>
      </c>
      <c r="I2784" s="28">
        <f>VLOOKUP(B:B,DIM_PRODUCTS!A:F,5,FALSE)</f>
        <v>17</v>
      </c>
      <c r="J2784" s="28">
        <f>FACT_ORDERS[[#This Row],[ProductPrice]]*FACT_ORDERS[[#This Row],[Quantity]]</f>
        <v>442</v>
      </c>
      <c r="K2784" s="12" t="str">
        <f>VLOOKUP(C:C,DIM_CUSTOMERS!A:G,7,FALSE)</f>
        <v>Canada</v>
      </c>
      <c r="L2784" s="30" cm="1">
        <f t="array" ref="L2784">_xlfn.IFS(
    AND(FACT_ORDERS[[#This Row],[DeliveryMehtod]]="shippment",FACT_ORDERS[[#This Row],[TotalAmount]]&gt;=200), 0,
    AND(FACT_ORDERS[[#This Row],[DeliveryMehtod]]="pickup"), 15,
    AND(FACT_ORDERS[[#This Row],[DeliveryMehtod]]="shippment",FACT_ORDERS[[#This Row],[TotalAmount]]&lt;200), 35
)</f>
        <v>0</v>
      </c>
      <c r="M2784" s="12" t="str" cm="1">
        <f t="array" ref="M2784">_xlfn.IFS(
    SUMIFS(FACT_ORDERS[TotalAmount], FACT_ORDERS[WD_CUSTOMERS],FACT_ORDERS[[#This Row],[WD_CUSTOMERS]])&gt;=15000, "VIP",
    SUMIFS(FACT_ORDERS[TotalAmount], FACT_ORDERS[WD_CUSTOMERS],FACT_ORDERS[[#This Row],[WD_CUSTOMERS]])&gt;=8000, "Premium",
    TRUE, "Regular"
)</f>
        <v>Regular</v>
      </c>
      <c r="N2784" s="32" cm="1">
        <f t="array" ref="N2784">_xlfn.IFS(
   FACT_ORDERS[[#This Row],[TypeOfClient]]="VIP", 0.2,
   FACT_ORDERS[[#This Row],[TypeOfClient]]="Premium", 0.1,
   TRUE, 0
)</f>
        <v>0</v>
      </c>
      <c r="O2784" s="31" cm="1">
        <f t="array" ref="O2784">_xlfn.IFS(
   FACT_ORDERS[[#This Row],[TotalAmount]]&gt;1500, 0.15,
   FACT_ORDERS[[#This Row],[TotalAmount]]&gt;1000, 0.1,
   FACT_ORDERS[[#This Row],[TotalAmount]]&gt;500, 0.05,
   TRUE, 0
)</f>
        <v>0</v>
      </c>
      <c r="P2784" s="28">
        <f xml:space="preserve"> FACT_ORDERS[[#This Row],[TotalAmount]] * (1 - (FACT_ORDERS[[#This Row],[ClientDiscount]] + FACT_ORDERS[[#This Row],[OrderDiscount]]) )</f>
        <v>442</v>
      </c>
      <c r="Q2784" s="28">
        <f>FACT_ORDERS[[#This Row],[TotalAmountWithDiscount]]+FACT_ORDERS[[#This Row],[DeliveryCost]]</f>
        <v>442</v>
      </c>
      <c r="R2784" s="35">
        <v>45409</v>
      </c>
      <c r="S2784" s="35" t="str">
        <f>IF(NETWORKDAYS(FACT_ORDERS[[#This Row],[Order-Date]], FACT_ORDERS[[#This Row],[ArrivalDate ]]) &gt; 10, "Late", "On Time")</f>
        <v>On Time</v>
      </c>
    </row>
    <row r="2785" spans="1:19" x14ac:dyDescent="0.3">
      <c r="A2785" s="12">
        <v>7783</v>
      </c>
      <c r="B2785" s="12">
        <v>277</v>
      </c>
      <c r="C2785" s="12">
        <v>10660</v>
      </c>
      <c r="D2785" s="12">
        <v>2784</v>
      </c>
      <c r="E2785" s="12" t="s">
        <v>244</v>
      </c>
      <c r="F2785" s="13">
        <v>45420</v>
      </c>
      <c r="G2785" s="26" t="s">
        <v>13205</v>
      </c>
      <c r="H2785" s="12">
        <v>26</v>
      </c>
      <c r="I2785" s="28">
        <f>VLOOKUP(B:B,DIM_PRODUCTS!A:F,5,FALSE)</f>
        <v>19</v>
      </c>
      <c r="J2785" s="28">
        <f>FACT_ORDERS[[#This Row],[ProductPrice]]*FACT_ORDERS[[#This Row],[Quantity]]</f>
        <v>494</v>
      </c>
      <c r="K2785" s="12" t="str">
        <f>VLOOKUP(C:C,DIM_CUSTOMERS!A:G,7,FALSE)</f>
        <v>France</v>
      </c>
      <c r="L2785" s="30" cm="1">
        <f t="array" ref="L2785">_xlfn.IFS(
    AND(FACT_ORDERS[[#This Row],[DeliveryMehtod]]="shippment",FACT_ORDERS[[#This Row],[TotalAmount]]&gt;=200), 0,
    AND(FACT_ORDERS[[#This Row],[DeliveryMehtod]]="pickup"), 15,
    AND(FACT_ORDERS[[#This Row],[DeliveryMehtod]]="shippment",FACT_ORDERS[[#This Row],[TotalAmount]]&lt;200), 35
)</f>
        <v>0</v>
      </c>
      <c r="M2785" s="12" t="str" cm="1">
        <f t="array" ref="M2785">_xlfn.IFS(
    SUMIFS(FACT_ORDERS[TotalAmount], FACT_ORDERS[WD_CUSTOMERS],FACT_ORDERS[[#This Row],[WD_CUSTOMERS]])&gt;=15000, "VIP",
    SUMIFS(FACT_ORDERS[TotalAmount], FACT_ORDERS[WD_CUSTOMERS],FACT_ORDERS[[#This Row],[WD_CUSTOMERS]])&gt;=8000, "Premium",
    TRUE, "Regular"
)</f>
        <v>VIP</v>
      </c>
      <c r="N2785" s="32" cm="1">
        <f t="array" ref="N2785">_xlfn.IFS(
   FACT_ORDERS[[#This Row],[TypeOfClient]]="VIP", 0.2,
   FACT_ORDERS[[#This Row],[TypeOfClient]]="Premium", 0.1,
   TRUE, 0
)</f>
        <v>0.2</v>
      </c>
      <c r="O2785" s="31" cm="1">
        <f t="array" ref="O2785">_xlfn.IFS(
   FACT_ORDERS[[#This Row],[TotalAmount]]&gt;1500, 0.15,
   FACT_ORDERS[[#This Row],[TotalAmount]]&gt;1000, 0.1,
   FACT_ORDERS[[#This Row],[TotalAmount]]&gt;500, 0.05,
   TRUE, 0
)</f>
        <v>0</v>
      </c>
      <c r="P2785" s="28">
        <f xml:space="preserve"> FACT_ORDERS[[#This Row],[TotalAmount]] * (1 - (FACT_ORDERS[[#This Row],[ClientDiscount]] + FACT_ORDERS[[#This Row],[OrderDiscount]]) )</f>
        <v>395.20000000000005</v>
      </c>
      <c r="Q2785" s="28">
        <f>FACT_ORDERS[[#This Row],[TotalAmountWithDiscount]]+FACT_ORDERS[[#This Row],[DeliveryCost]]</f>
        <v>395.20000000000005</v>
      </c>
      <c r="R2785" s="35">
        <v>45427</v>
      </c>
      <c r="S2785" s="35" t="str">
        <f>IF(NETWORKDAYS(FACT_ORDERS[[#This Row],[Order-Date]], FACT_ORDERS[[#This Row],[ArrivalDate ]]) &gt; 10, "Late", "On Time")</f>
        <v>On Time</v>
      </c>
    </row>
    <row r="2786" spans="1:19" x14ac:dyDescent="0.3">
      <c r="A2786" s="12">
        <v>7784</v>
      </c>
      <c r="B2786" s="12">
        <v>260</v>
      </c>
      <c r="C2786" s="12">
        <v>10660</v>
      </c>
      <c r="D2786" s="12">
        <v>2785</v>
      </c>
      <c r="E2786" s="12" t="s">
        <v>244</v>
      </c>
      <c r="F2786" s="13">
        <v>45420</v>
      </c>
      <c r="G2786" s="26" t="s">
        <v>13206</v>
      </c>
      <c r="H2786" s="12">
        <v>25</v>
      </c>
      <c r="I2786" s="28">
        <f>VLOOKUP(B:B,DIM_PRODUCTS!A:F,5,FALSE)</f>
        <v>15</v>
      </c>
      <c r="J2786" s="28">
        <f>FACT_ORDERS[[#This Row],[ProductPrice]]*FACT_ORDERS[[#This Row],[Quantity]]</f>
        <v>375</v>
      </c>
      <c r="K2786" s="12" t="str">
        <f>VLOOKUP(C:C,DIM_CUSTOMERS!A:G,7,FALSE)</f>
        <v>France</v>
      </c>
      <c r="L2786" s="30" cm="1">
        <f t="array" ref="L2786">_xlfn.IFS(
    AND(FACT_ORDERS[[#This Row],[DeliveryMehtod]]="shippment",FACT_ORDERS[[#This Row],[TotalAmount]]&gt;=200), 0,
    AND(FACT_ORDERS[[#This Row],[DeliveryMehtod]]="pickup"), 15,
    AND(FACT_ORDERS[[#This Row],[DeliveryMehtod]]="shippment",FACT_ORDERS[[#This Row],[TotalAmount]]&lt;200), 35
)</f>
        <v>0</v>
      </c>
      <c r="M2786" s="12" t="str" cm="1">
        <f t="array" ref="M2786">_xlfn.IFS(
    SUMIFS(FACT_ORDERS[TotalAmount], FACT_ORDERS[WD_CUSTOMERS],FACT_ORDERS[[#This Row],[WD_CUSTOMERS]])&gt;=15000, "VIP",
    SUMIFS(FACT_ORDERS[TotalAmount], FACT_ORDERS[WD_CUSTOMERS],FACT_ORDERS[[#This Row],[WD_CUSTOMERS]])&gt;=8000, "Premium",
    TRUE, "Regular"
)</f>
        <v>VIP</v>
      </c>
      <c r="N2786" s="32" cm="1">
        <f t="array" ref="N2786">_xlfn.IFS(
   FACT_ORDERS[[#This Row],[TypeOfClient]]="VIP", 0.2,
   FACT_ORDERS[[#This Row],[TypeOfClient]]="Premium", 0.1,
   TRUE, 0
)</f>
        <v>0.2</v>
      </c>
      <c r="O2786" s="31" cm="1">
        <f t="array" ref="O2786">_xlfn.IFS(
   FACT_ORDERS[[#This Row],[TotalAmount]]&gt;1500, 0.15,
   FACT_ORDERS[[#This Row],[TotalAmount]]&gt;1000, 0.1,
   FACT_ORDERS[[#This Row],[TotalAmount]]&gt;500, 0.05,
   TRUE, 0
)</f>
        <v>0</v>
      </c>
      <c r="P2786" s="28">
        <f xml:space="preserve"> FACT_ORDERS[[#This Row],[TotalAmount]] * (1 - (FACT_ORDERS[[#This Row],[ClientDiscount]] + FACT_ORDERS[[#This Row],[OrderDiscount]]) )</f>
        <v>300</v>
      </c>
      <c r="Q2786" s="28">
        <f>FACT_ORDERS[[#This Row],[TotalAmountWithDiscount]]+FACT_ORDERS[[#This Row],[DeliveryCost]]</f>
        <v>300</v>
      </c>
      <c r="R2786" s="35">
        <v>45428</v>
      </c>
      <c r="S2786" s="35" t="str">
        <f>IF(NETWORKDAYS(FACT_ORDERS[[#This Row],[Order-Date]], FACT_ORDERS[[#This Row],[ArrivalDate ]]) &gt; 10, "Late", "On Time")</f>
        <v>On Time</v>
      </c>
    </row>
    <row r="2787" spans="1:19" x14ac:dyDescent="0.3">
      <c r="A2787" s="12">
        <v>7785</v>
      </c>
      <c r="B2787" s="12">
        <v>271</v>
      </c>
      <c r="C2787" s="12">
        <v>10660</v>
      </c>
      <c r="D2787" s="12">
        <v>2786</v>
      </c>
      <c r="E2787" s="12" t="s">
        <v>243</v>
      </c>
      <c r="F2787" s="13">
        <v>45420</v>
      </c>
      <c r="G2787" s="26" t="s">
        <v>13207</v>
      </c>
      <c r="H2787" s="12">
        <v>21</v>
      </c>
      <c r="I2787" s="28">
        <f>VLOOKUP(B:B,DIM_PRODUCTS!A:F,5,FALSE)</f>
        <v>16</v>
      </c>
      <c r="J2787" s="28">
        <f>FACT_ORDERS[[#This Row],[ProductPrice]]*FACT_ORDERS[[#This Row],[Quantity]]</f>
        <v>336</v>
      </c>
      <c r="K2787" s="12" t="str">
        <f>VLOOKUP(C:C,DIM_CUSTOMERS!A:G,7,FALSE)</f>
        <v>France</v>
      </c>
      <c r="L2787" s="30" cm="1">
        <f t="array" ref="L2787">_xlfn.IFS(
    AND(FACT_ORDERS[[#This Row],[DeliveryMehtod]]="shippment",FACT_ORDERS[[#This Row],[TotalAmount]]&gt;=200), 0,
    AND(FACT_ORDERS[[#This Row],[DeliveryMehtod]]="pickup"), 15,
    AND(FACT_ORDERS[[#This Row],[DeliveryMehtod]]="shippment",FACT_ORDERS[[#This Row],[TotalAmount]]&lt;200), 35
)</f>
        <v>15</v>
      </c>
      <c r="M2787" s="12" t="str" cm="1">
        <f t="array" ref="M2787">_xlfn.IFS(
    SUMIFS(FACT_ORDERS[TotalAmount], FACT_ORDERS[WD_CUSTOMERS],FACT_ORDERS[[#This Row],[WD_CUSTOMERS]])&gt;=15000, "VIP",
    SUMIFS(FACT_ORDERS[TotalAmount], FACT_ORDERS[WD_CUSTOMERS],FACT_ORDERS[[#This Row],[WD_CUSTOMERS]])&gt;=8000, "Premium",
    TRUE, "Regular"
)</f>
        <v>VIP</v>
      </c>
      <c r="N2787" s="32" cm="1">
        <f t="array" ref="N2787">_xlfn.IFS(
   FACT_ORDERS[[#This Row],[TypeOfClient]]="VIP", 0.2,
   FACT_ORDERS[[#This Row],[TypeOfClient]]="Premium", 0.1,
   TRUE, 0
)</f>
        <v>0.2</v>
      </c>
      <c r="O2787" s="31" cm="1">
        <f t="array" ref="O2787">_xlfn.IFS(
   FACT_ORDERS[[#This Row],[TotalAmount]]&gt;1500, 0.15,
   FACT_ORDERS[[#This Row],[TotalAmount]]&gt;1000, 0.1,
   FACT_ORDERS[[#This Row],[TotalAmount]]&gt;500, 0.05,
   TRUE, 0
)</f>
        <v>0</v>
      </c>
      <c r="P2787" s="28">
        <f xml:space="preserve"> FACT_ORDERS[[#This Row],[TotalAmount]] * (1 - (FACT_ORDERS[[#This Row],[ClientDiscount]] + FACT_ORDERS[[#This Row],[OrderDiscount]]) )</f>
        <v>268.8</v>
      </c>
      <c r="Q2787" s="28">
        <f>FACT_ORDERS[[#This Row],[TotalAmountWithDiscount]]+FACT_ORDERS[[#This Row],[DeliveryCost]]</f>
        <v>283.8</v>
      </c>
      <c r="R2787" s="35">
        <v>45428</v>
      </c>
      <c r="S2787" s="35" t="str">
        <f>IF(NETWORKDAYS(FACT_ORDERS[[#This Row],[Order-Date]], FACT_ORDERS[[#This Row],[ArrivalDate ]]) &gt; 10, "Late", "On Time")</f>
        <v>On Time</v>
      </c>
    </row>
    <row r="2788" spans="1:19" x14ac:dyDescent="0.3">
      <c r="A2788" s="12">
        <v>7786</v>
      </c>
      <c r="B2788" s="12">
        <v>216</v>
      </c>
      <c r="C2788" s="12">
        <v>10660</v>
      </c>
      <c r="D2788" s="12">
        <v>2787</v>
      </c>
      <c r="E2788" s="12" t="s">
        <v>243</v>
      </c>
      <c r="F2788" s="13">
        <v>45420</v>
      </c>
      <c r="G2788" s="26" t="s">
        <v>13208</v>
      </c>
      <c r="H2788" s="12">
        <v>30</v>
      </c>
      <c r="I2788" s="28">
        <f>VLOOKUP(B:B,DIM_PRODUCTS!A:F,5,FALSE)</f>
        <v>23</v>
      </c>
      <c r="J2788" s="28">
        <f>FACT_ORDERS[[#This Row],[ProductPrice]]*FACT_ORDERS[[#This Row],[Quantity]]</f>
        <v>690</v>
      </c>
      <c r="K2788" s="12" t="str">
        <f>VLOOKUP(C:C,DIM_CUSTOMERS!A:G,7,FALSE)</f>
        <v>France</v>
      </c>
      <c r="L2788" s="30" cm="1">
        <f t="array" ref="L2788">_xlfn.IFS(
    AND(FACT_ORDERS[[#This Row],[DeliveryMehtod]]="shippment",FACT_ORDERS[[#This Row],[TotalAmount]]&gt;=200), 0,
    AND(FACT_ORDERS[[#This Row],[DeliveryMehtod]]="pickup"), 15,
    AND(FACT_ORDERS[[#This Row],[DeliveryMehtod]]="shippment",FACT_ORDERS[[#This Row],[TotalAmount]]&lt;200), 35
)</f>
        <v>15</v>
      </c>
      <c r="M2788" s="12" t="str" cm="1">
        <f t="array" ref="M2788">_xlfn.IFS(
    SUMIFS(FACT_ORDERS[TotalAmount], FACT_ORDERS[WD_CUSTOMERS],FACT_ORDERS[[#This Row],[WD_CUSTOMERS]])&gt;=15000, "VIP",
    SUMIFS(FACT_ORDERS[TotalAmount], FACT_ORDERS[WD_CUSTOMERS],FACT_ORDERS[[#This Row],[WD_CUSTOMERS]])&gt;=8000, "Premium",
    TRUE, "Regular"
)</f>
        <v>VIP</v>
      </c>
      <c r="N2788" s="32" cm="1">
        <f t="array" ref="N2788">_xlfn.IFS(
   FACT_ORDERS[[#This Row],[TypeOfClient]]="VIP", 0.2,
   FACT_ORDERS[[#This Row],[TypeOfClient]]="Premium", 0.1,
   TRUE, 0
)</f>
        <v>0.2</v>
      </c>
      <c r="O2788" s="31" cm="1">
        <f t="array" ref="O2788">_xlfn.IFS(
   FACT_ORDERS[[#This Row],[TotalAmount]]&gt;1500, 0.15,
   FACT_ORDERS[[#This Row],[TotalAmount]]&gt;1000, 0.1,
   FACT_ORDERS[[#This Row],[TotalAmount]]&gt;500, 0.05,
   TRUE, 0
)</f>
        <v>0.05</v>
      </c>
      <c r="P2788" s="28">
        <f xml:space="preserve"> FACT_ORDERS[[#This Row],[TotalAmount]] * (1 - (FACT_ORDERS[[#This Row],[ClientDiscount]] + FACT_ORDERS[[#This Row],[OrderDiscount]]) )</f>
        <v>517.5</v>
      </c>
      <c r="Q2788" s="28">
        <f>FACT_ORDERS[[#This Row],[TotalAmountWithDiscount]]+FACT_ORDERS[[#This Row],[DeliveryCost]]</f>
        <v>532.5</v>
      </c>
      <c r="R2788" s="35">
        <v>45428</v>
      </c>
      <c r="S2788" s="35" t="str">
        <f>IF(NETWORKDAYS(FACT_ORDERS[[#This Row],[Order-Date]], FACT_ORDERS[[#This Row],[ArrivalDate ]]) &gt; 10, "Late", "On Time")</f>
        <v>On Time</v>
      </c>
    </row>
    <row r="2789" spans="1:19" x14ac:dyDescent="0.3">
      <c r="A2789" s="12">
        <v>7787</v>
      </c>
      <c r="B2789" s="12">
        <v>258</v>
      </c>
      <c r="C2789" s="12">
        <v>10660</v>
      </c>
      <c r="D2789" s="12">
        <v>2788</v>
      </c>
      <c r="E2789" s="12" t="s">
        <v>244</v>
      </c>
      <c r="F2789" s="13">
        <v>45420</v>
      </c>
      <c r="G2789" s="26" t="s">
        <v>13209</v>
      </c>
      <c r="H2789" s="12">
        <v>27</v>
      </c>
      <c r="I2789" s="28">
        <f>VLOOKUP(B:B,DIM_PRODUCTS!A:F,5,FALSE)</f>
        <v>24</v>
      </c>
      <c r="J2789" s="28">
        <f>FACT_ORDERS[[#This Row],[ProductPrice]]*FACT_ORDERS[[#This Row],[Quantity]]</f>
        <v>648</v>
      </c>
      <c r="K2789" s="12" t="str">
        <f>VLOOKUP(C:C,DIM_CUSTOMERS!A:G,7,FALSE)</f>
        <v>France</v>
      </c>
      <c r="L2789" s="30" cm="1">
        <f t="array" ref="L2789">_xlfn.IFS(
    AND(FACT_ORDERS[[#This Row],[DeliveryMehtod]]="shippment",FACT_ORDERS[[#This Row],[TotalAmount]]&gt;=200), 0,
    AND(FACT_ORDERS[[#This Row],[DeliveryMehtod]]="pickup"), 15,
    AND(FACT_ORDERS[[#This Row],[DeliveryMehtod]]="shippment",FACT_ORDERS[[#This Row],[TotalAmount]]&lt;200), 35
)</f>
        <v>0</v>
      </c>
      <c r="M2789" s="12" t="str" cm="1">
        <f t="array" ref="M2789">_xlfn.IFS(
    SUMIFS(FACT_ORDERS[TotalAmount], FACT_ORDERS[WD_CUSTOMERS],FACT_ORDERS[[#This Row],[WD_CUSTOMERS]])&gt;=15000, "VIP",
    SUMIFS(FACT_ORDERS[TotalAmount], FACT_ORDERS[WD_CUSTOMERS],FACT_ORDERS[[#This Row],[WD_CUSTOMERS]])&gt;=8000, "Premium",
    TRUE, "Regular"
)</f>
        <v>VIP</v>
      </c>
      <c r="N2789" s="32" cm="1">
        <f t="array" ref="N2789">_xlfn.IFS(
   FACT_ORDERS[[#This Row],[TypeOfClient]]="VIP", 0.2,
   FACT_ORDERS[[#This Row],[TypeOfClient]]="Premium", 0.1,
   TRUE, 0
)</f>
        <v>0.2</v>
      </c>
      <c r="O2789" s="31" cm="1">
        <f t="array" ref="O2789">_xlfn.IFS(
   FACT_ORDERS[[#This Row],[TotalAmount]]&gt;1500, 0.15,
   FACT_ORDERS[[#This Row],[TotalAmount]]&gt;1000, 0.1,
   FACT_ORDERS[[#This Row],[TotalAmount]]&gt;500, 0.05,
   TRUE, 0
)</f>
        <v>0.05</v>
      </c>
      <c r="P2789" s="28">
        <f xml:space="preserve"> FACT_ORDERS[[#This Row],[TotalAmount]] * (1 - (FACT_ORDERS[[#This Row],[ClientDiscount]] + FACT_ORDERS[[#This Row],[OrderDiscount]]) )</f>
        <v>486</v>
      </c>
      <c r="Q2789" s="28">
        <f>FACT_ORDERS[[#This Row],[TotalAmountWithDiscount]]+FACT_ORDERS[[#This Row],[DeliveryCost]]</f>
        <v>486</v>
      </c>
      <c r="R2789" s="35">
        <v>45429</v>
      </c>
      <c r="S2789" s="35" t="str">
        <f>IF(NETWORKDAYS(FACT_ORDERS[[#This Row],[Order-Date]], FACT_ORDERS[[#This Row],[ArrivalDate ]]) &gt; 10, "Late", "On Time")</f>
        <v>On Time</v>
      </c>
    </row>
    <row r="2790" spans="1:19" x14ac:dyDescent="0.3">
      <c r="A2790" s="12">
        <v>7788</v>
      </c>
      <c r="B2790" s="12">
        <v>277</v>
      </c>
      <c r="C2790" s="12">
        <v>10660</v>
      </c>
      <c r="D2790" s="12">
        <v>2789</v>
      </c>
      <c r="E2790" s="12" t="s">
        <v>243</v>
      </c>
      <c r="F2790" s="13">
        <v>45405</v>
      </c>
      <c r="G2790" s="26" t="s">
        <v>13210</v>
      </c>
      <c r="H2790" s="12">
        <v>42</v>
      </c>
      <c r="I2790" s="28">
        <f>VLOOKUP(B:B,DIM_PRODUCTS!A:F,5,FALSE)</f>
        <v>19</v>
      </c>
      <c r="J2790" s="28">
        <f>FACT_ORDERS[[#This Row],[ProductPrice]]*FACT_ORDERS[[#This Row],[Quantity]]</f>
        <v>798</v>
      </c>
      <c r="K2790" s="12" t="str">
        <f>VLOOKUP(C:C,DIM_CUSTOMERS!A:G,7,FALSE)</f>
        <v>France</v>
      </c>
      <c r="L2790" s="30" cm="1">
        <f t="array" ref="L2790">_xlfn.IFS(
    AND(FACT_ORDERS[[#This Row],[DeliveryMehtod]]="shippment",FACT_ORDERS[[#This Row],[TotalAmount]]&gt;=200), 0,
    AND(FACT_ORDERS[[#This Row],[DeliveryMehtod]]="pickup"), 15,
    AND(FACT_ORDERS[[#This Row],[DeliveryMehtod]]="shippment",FACT_ORDERS[[#This Row],[TotalAmount]]&lt;200), 35
)</f>
        <v>15</v>
      </c>
      <c r="M2790" s="12" t="str" cm="1">
        <f t="array" ref="M2790">_xlfn.IFS(
    SUMIFS(FACT_ORDERS[TotalAmount], FACT_ORDERS[WD_CUSTOMERS],FACT_ORDERS[[#This Row],[WD_CUSTOMERS]])&gt;=15000, "VIP",
    SUMIFS(FACT_ORDERS[TotalAmount], FACT_ORDERS[WD_CUSTOMERS],FACT_ORDERS[[#This Row],[WD_CUSTOMERS]])&gt;=8000, "Premium",
    TRUE, "Regular"
)</f>
        <v>VIP</v>
      </c>
      <c r="N2790" s="32" cm="1">
        <f t="array" ref="N2790">_xlfn.IFS(
   FACT_ORDERS[[#This Row],[TypeOfClient]]="VIP", 0.2,
   FACT_ORDERS[[#This Row],[TypeOfClient]]="Premium", 0.1,
   TRUE, 0
)</f>
        <v>0.2</v>
      </c>
      <c r="O2790" s="31" cm="1">
        <f t="array" ref="O2790">_xlfn.IFS(
   FACT_ORDERS[[#This Row],[TotalAmount]]&gt;1500, 0.15,
   FACT_ORDERS[[#This Row],[TotalAmount]]&gt;1000, 0.1,
   FACT_ORDERS[[#This Row],[TotalAmount]]&gt;500, 0.05,
   TRUE, 0
)</f>
        <v>0.05</v>
      </c>
      <c r="P2790" s="28">
        <f xml:space="preserve"> FACT_ORDERS[[#This Row],[TotalAmount]] * (1 - (FACT_ORDERS[[#This Row],[ClientDiscount]] + FACT_ORDERS[[#This Row],[OrderDiscount]]) )</f>
        <v>598.5</v>
      </c>
      <c r="Q2790" s="28">
        <f>FACT_ORDERS[[#This Row],[TotalAmountWithDiscount]]+FACT_ORDERS[[#This Row],[DeliveryCost]]</f>
        <v>613.5</v>
      </c>
      <c r="R2790" s="35">
        <v>45416</v>
      </c>
      <c r="S2790" s="35" t="str">
        <f>IF(NETWORKDAYS(FACT_ORDERS[[#This Row],[Order-Date]], FACT_ORDERS[[#This Row],[ArrivalDate ]]) &gt; 10, "Late", "On Time")</f>
        <v>On Time</v>
      </c>
    </row>
    <row r="2791" spans="1:19" x14ac:dyDescent="0.3">
      <c r="A2791" s="12">
        <v>7789</v>
      </c>
      <c r="B2791" s="12">
        <v>260</v>
      </c>
      <c r="C2791" s="12">
        <v>10660</v>
      </c>
      <c r="D2791" s="12">
        <v>2790</v>
      </c>
      <c r="E2791" s="12" t="s">
        <v>243</v>
      </c>
      <c r="F2791" s="13">
        <v>45405</v>
      </c>
      <c r="G2791" s="26" t="s">
        <v>13211</v>
      </c>
      <c r="H2791" s="12">
        <v>33</v>
      </c>
      <c r="I2791" s="28">
        <f>VLOOKUP(B:B,DIM_PRODUCTS!A:F,5,FALSE)</f>
        <v>15</v>
      </c>
      <c r="J2791" s="28">
        <f>FACT_ORDERS[[#This Row],[ProductPrice]]*FACT_ORDERS[[#This Row],[Quantity]]</f>
        <v>495</v>
      </c>
      <c r="K2791" s="12" t="str">
        <f>VLOOKUP(C:C,DIM_CUSTOMERS!A:G,7,FALSE)</f>
        <v>France</v>
      </c>
      <c r="L2791" s="30" cm="1">
        <f t="array" ref="L2791">_xlfn.IFS(
    AND(FACT_ORDERS[[#This Row],[DeliveryMehtod]]="shippment",FACT_ORDERS[[#This Row],[TotalAmount]]&gt;=200), 0,
    AND(FACT_ORDERS[[#This Row],[DeliveryMehtod]]="pickup"), 15,
    AND(FACT_ORDERS[[#This Row],[DeliveryMehtod]]="shippment",FACT_ORDERS[[#This Row],[TotalAmount]]&lt;200), 35
)</f>
        <v>15</v>
      </c>
      <c r="M2791" s="12" t="str" cm="1">
        <f t="array" ref="M2791">_xlfn.IFS(
    SUMIFS(FACT_ORDERS[TotalAmount], FACT_ORDERS[WD_CUSTOMERS],FACT_ORDERS[[#This Row],[WD_CUSTOMERS]])&gt;=15000, "VIP",
    SUMIFS(FACT_ORDERS[TotalAmount], FACT_ORDERS[WD_CUSTOMERS],FACT_ORDERS[[#This Row],[WD_CUSTOMERS]])&gt;=8000, "Premium",
    TRUE, "Regular"
)</f>
        <v>VIP</v>
      </c>
      <c r="N2791" s="32" cm="1">
        <f t="array" ref="N2791">_xlfn.IFS(
   FACT_ORDERS[[#This Row],[TypeOfClient]]="VIP", 0.2,
   FACT_ORDERS[[#This Row],[TypeOfClient]]="Premium", 0.1,
   TRUE, 0
)</f>
        <v>0.2</v>
      </c>
      <c r="O2791" s="31" cm="1">
        <f t="array" ref="O2791">_xlfn.IFS(
   FACT_ORDERS[[#This Row],[TotalAmount]]&gt;1500, 0.15,
   FACT_ORDERS[[#This Row],[TotalAmount]]&gt;1000, 0.1,
   FACT_ORDERS[[#This Row],[TotalAmount]]&gt;500, 0.05,
   TRUE, 0
)</f>
        <v>0</v>
      </c>
      <c r="P2791" s="28">
        <f xml:space="preserve"> FACT_ORDERS[[#This Row],[TotalAmount]] * (1 - (FACT_ORDERS[[#This Row],[ClientDiscount]] + FACT_ORDERS[[#This Row],[OrderDiscount]]) )</f>
        <v>396</v>
      </c>
      <c r="Q2791" s="28">
        <f>FACT_ORDERS[[#This Row],[TotalAmountWithDiscount]]+FACT_ORDERS[[#This Row],[DeliveryCost]]</f>
        <v>411</v>
      </c>
      <c r="R2791" s="35">
        <v>45416</v>
      </c>
      <c r="S2791" s="35" t="str">
        <f>IF(NETWORKDAYS(FACT_ORDERS[[#This Row],[Order-Date]], FACT_ORDERS[[#This Row],[ArrivalDate ]]) &gt; 10, "Late", "On Time")</f>
        <v>On Time</v>
      </c>
    </row>
    <row r="2792" spans="1:19" x14ac:dyDescent="0.3">
      <c r="A2792" s="12">
        <v>7790</v>
      </c>
      <c r="B2792" s="12">
        <v>271</v>
      </c>
      <c r="C2792" s="12">
        <v>10660</v>
      </c>
      <c r="D2792" s="12">
        <v>2791</v>
      </c>
      <c r="E2792" s="12" t="s">
        <v>243</v>
      </c>
      <c r="F2792" s="13">
        <v>45405</v>
      </c>
      <c r="G2792" s="26" t="s">
        <v>13212</v>
      </c>
      <c r="H2792" s="12">
        <v>23</v>
      </c>
      <c r="I2792" s="28">
        <f>VLOOKUP(B:B,DIM_PRODUCTS!A:F,5,FALSE)</f>
        <v>16</v>
      </c>
      <c r="J2792" s="28">
        <f>FACT_ORDERS[[#This Row],[ProductPrice]]*FACT_ORDERS[[#This Row],[Quantity]]</f>
        <v>368</v>
      </c>
      <c r="K2792" s="12" t="str">
        <f>VLOOKUP(C:C,DIM_CUSTOMERS!A:G,7,FALSE)</f>
        <v>France</v>
      </c>
      <c r="L2792" s="30" cm="1">
        <f t="array" ref="L2792">_xlfn.IFS(
    AND(FACT_ORDERS[[#This Row],[DeliveryMehtod]]="shippment",FACT_ORDERS[[#This Row],[TotalAmount]]&gt;=200), 0,
    AND(FACT_ORDERS[[#This Row],[DeliveryMehtod]]="pickup"), 15,
    AND(FACT_ORDERS[[#This Row],[DeliveryMehtod]]="shippment",FACT_ORDERS[[#This Row],[TotalAmount]]&lt;200), 35
)</f>
        <v>15</v>
      </c>
      <c r="M2792" s="12" t="str" cm="1">
        <f t="array" ref="M2792">_xlfn.IFS(
    SUMIFS(FACT_ORDERS[TotalAmount], FACT_ORDERS[WD_CUSTOMERS],FACT_ORDERS[[#This Row],[WD_CUSTOMERS]])&gt;=15000, "VIP",
    SUMIFS(FACT_ORDERS[TotalAmount], FACT_ORDERS[WD_CUSTOMERS],FACT_ORDERS[[#This Row],[WD_CUSTOMERS]])&gt;=8000, "Premium",
    TRUE, "Regular"
)</f>
        <v>VIP</v>
      </c>
      <c r="N2792" s="32" cm="1">
        <f t="array" ref="N2792">_xlfn.IFS(
   FACT_ORDERS[[#This Row],[TypeOfClient]]="VIP", 0.2,
   FACT_ORDERS[[#This Row],[TypeOfClient]]="Premium", 0.1,
   TRUE, 0
)</f>
        <v>0.2</v>
      </c>
      <c r="O2792" s="31" cm="1">
        <f t="array" ref="O2792">_xlfn.IFS(
   FACT_ORDERS[[#This Row],[TotalAmount]]&gt;1500, 0.15,
   FACT_ORDERS[[#This Row],[TotalAmount]]&gt;1000, 0.1,
   FACT_ORDERS[[#This Row],[TotalAmount]]&gt;500, 0.05,
   TRUE, 0
)</f>
        <v>0</v>
      </c>
      <c r="P2792" s="28">
        <f xml:space="preserve"> FACT_ORDERS[[#This Row],[TotalAmount]] * (1 - (FACT_ORDERS[[#This Row],[ClientDiscount]] + FACT_ORDERS[[#This Row],[OrderDiscount]]) )</f>
        <v>294.40000000000003</v>
      </c>
      <c r="Q2792" s="28">
        <f>FACT_ORDERS[[#This Row],[TotalAmountWithDiscount]]+FACT_ORDERS[[#This Row],[DeliveryCost]]</f>
        <v>309.40000000000003</v>
      </c>
      <c r="R2792" s="35">
        <v>45413</v>
      </c>
      <c r="S2792" s="35" t="str">
        <f>IF(NETWORKDAYS(FACT_ORDERS[[#This Row],[Order-Date]], FACT_ORDERS[[#This Row],[ArrivalDate ]]) &gt; 10, "Late", "On Time")</f>
        <v>On Time</v>
      </c>
    </row>
    <row r="2793" spans="1:19" x14ac:dyDescent="0.3">
      <c r="A2793" s="12">
        <v>7791</v>
      </c>
      <c r="B2793" s="12">
        <v>216</v>
      </c>
      <c r="C2793" s="12">
        <v>10660</v>
      </c>
      <c r="D2793" s="12">
        <v>2792</v>
      </c>
      <c r="E2793" s="12" t="s">
        <v>243</v>
      </c>
      <c r="F2793" s="13">
        <v>45405</v>
      </c>
      <c r="G2793" s="26" t="s">
        <v>13213</v>
      </c>
      <c r="H2793" s="12">
        <v>38</v>
      </c>
      <c r="I2793" s="28">
        <f>VLOOKUP(B:B,DIM_PRODUCTS!A:F,5,FALSE)</f>
        <v>23</v>
      </c>
      <c r="J2793" s="28">
        <f>FACT_ORDERS[[#This Row],[ProductPrice]]*FACT_ORDERS[[#This Row],[Quantity]]</f>
        <v>874</v>
      </c>
      <c r="K2793" s="12" t="str">
        <f>VLOOKUP(C:C,DIM_CUSTOMERS!A:G,7,FALSE)</f>
        <v>France</v>
      </c>
      <c r="L2793" s="30" cm="1">
        <f t="array" ref="L2793">_xlfn.IFS(
    AND(FACT_ORDERS[[#This Row],[DeliveryMehtod]]="shippment",FACT_ORDERS[[#This Row],[TotalAmount]]&gt;=200), 0,
    AND(FACT_ORDERS[[#This Row],[DeliveryMehtod]]="pickup"), 15,
    AND(FACT_ORDERS[[#This Row],[DeliveryMehtod]]="shippment",FACT_ORDERS[[#This Row],[TotalAmount]]&lt;200), 35
)</f>
        <v>15</v>
      </c>
      <c r="M2793" s="12" t="str" cm="1">
        <f t="array" ref="M2793">_xlfn.IFS(
    SUMIFS(FACT_ORDERS[TotalAmount], FACT_ORDERS[WD_CUSTOMERS],FACT_ORDERS[[#This Row],[WD_CUSTOMERS]])&gt;=15000, "VIP",
    SUMIFS(FACT_ORDERS[TotalAmount], FACT_ORDERS[WD_CUSTOMERS],FACT_ORDERS[[#This Row],[WD_CUSTOMERS]])&gt;=8000, "Premium",
    TRUE, "Regular"
)</f>
        <v>VIP</v>
      </c>
      <c r="N2793" s="32" cm="1">
        <f t="array" ref="N2793">_xlfn.IFS(
   FACT_ORDERS[[#This Row],[TypeOfClient]]="VIP", 0.2,
   FACT_ORDERS[[#This Row],[TypeOfClient]]="Premium", 0.1,
   TRUE, 0
)</f>
        <v>0.2</v>
      </c>
      <c r="O2793" s="31" cm="1">
        <f t="array" ref="O2793">_xlfn.IFS(
   FACT_ORDERS[[#This Row],[TotalAmount]]&gt;1500, 0.15,
   FACT_ORDERS[[#This Row],[TotalAmount]]&gt;1000, 0.1,
   FACT_ORDERS[[#This Row],[TotalAmount]]&gt;500, 0.05,
   TRUE, 0
)</f>
        <v>0.05</v>
      </c>
      <c r="P2793" s="28">
        <f xml:space="preserve"> FACT_ORDERS[[#This Row],[TotalAmount]] * (1 - (FACT_ORDERS[[#This Row],[ClientDiscount]] + FACT_ORDERS[[#This Row],[OrderDiscount]]) )</f>
        <v>655.5</v>
      </c>
      <c r="Q2793" s="28">
        <f>FACT_ORDERS[[#This Row],[TotalAmountWithDiscount]]+FACT_ORDERS[[#This Row],[DeliveryCost]]</f>
        <v>670.5</v>
      </c>
      <c r="R2793" s="35">
        <v>45414</v>
      </c>
      <c r="S2793" s="35" t="str">
        <f>IF(NETWORKDAYS(FACT_ORDERS[[#This Row],[Order-Date]], FACT_ORDERS[[#This Row],[ArrivalDate ]]) &gt; 10, "Late", "On Time")</f>
        <v>On Time</v>
      </c>
    </row>
    <row r="2794" spans="1:19" x14ac:dyDescent="0.3">
      <c r="A2794" s="12">
        <v>7792</v>
      </c>
      <c r="B2794" s="12">
        <v>258</v>
      </c>
      <c r="C2794" s="12">
        <v>10660</v>
      </c>
      <c r="D2794" s="12">
        <v>2793</v>
      </c>
      <c r="E2794" s="12" t="s">
        <v>244</v>
      </c>
      <c r="F2794" s="13">
        <v>45405</v>
      </c>
      <c r="G2794" s="26" t="s">
        <v>13214</v>
      </c>
      <c r="H2794" s="12">
        <v>30</v>
      </c>
      <c r="I2794" s="28">
        <f>VLOOKUP(B:B,DIM_PRODUCTS!A:F,5,FALSE)</f>
        <v>24</v>
      </c>
      <c r="J2794" s="28">
        <f>FACT_ORDERS[[#This Row],[ProductPrice]]*FACT_ORDERS[[#This Row],[Quantity]]</f>
        <v>720</v>
      </c>
      <c r="K2794" s="12" t="str">
        <f>VLOOKUP(C:C,DIM_CUSTOMERS!A:G,7,FALSE)</f>
        <v>France</v>
      </c>
      <c r="L2794" s="30" cm="1">
        <f t="array" ref="L2794">_xlfn.IFS(
    AND(FACT_ORDERS[[#This Row],[DeliveryMehtod]]="shippment",FACT_ORDERS[[#This Row],[TotalAmount]]&gt;=200), 0,
    AND(FACT_ORDERS[[#This Row],[DeliveryMehtod]]="pickup"), 15,
    AND(FACT_ORDERS[[#This Row],[DeliveryMehtod]]="shippment",FACT_ORDERS[[#This Row],[TotalAmount]]&lt;200), 35
)</f>
        <v>0</v>
      </c>
      <c r="M2794" s="12" t="str" cm="1">
        <f t="array" ref="M2794">_xlfn.IFS(
    SUMIFS(FACT_ORDERS[TotalAmount], FACT_ORDERS[WD_CUSTOMERS],FACT_ORDERS[[#This Row],[WD_CUSTOMERS]])&gt;=15000, "VIP",
    SUMIFS(FACT_ORDERS[TotalAmount], FACT_ORDERS[WD_CUSTOMERS],FACT_ORDERS[[#This Row],[WD_CUSTOMERS]])&gt;=8000, "Premium",
    TRUE, "Regular"
)</f>
        <v>VIP</v>
      </c>
      <c r="N2794" s="32" cm="1">
        <f t="array" ref="N2794">_xlfn.IFS(
   FACT_ORDERS[[#This Row],[TypeOfClient]]="VIP", 0.2,
   FACT_ORDERS[[#This Row],[TypeOfClient]]="Premium", 0.1,
   TRUE, 0
)</f>
        <v>0.2</v>
      </c>
      <c r="O2794" s="31" cm="1">
        <f t="array" ref="O2794">_xlfn.IFS(
   FACT_ORDERS[[#This Row],[TotalAmount]]&gt;1500, 0.15,
   FACT_ORDERS[[#This Row],[TotalAmount]]&gt;1000, 0.1,
   FACT_ORDERS[[#This Row],[TotalAmount]]&gt;500, 0.05,
   TRUE, 0
)</f>
        <v>0.05</v>
      </c>
      <c r="P2794" s="28">
        <f xml:space="preserve"> FACT_ORDERS[[#This Row],[TotalAmount]] * (1 - (FACT_ORDERS[[#This Row],[ClientDiscount]] + FACT_ORDERS[[#This Row],[OrderDiscount]]) )</f>
        <v>540</v>
      </c>
      <c r="Q2794" s="28">
        <f>FACT_ORDERS[[#This Row],[TotalAmountWithDiscount]]+FACT_ORDERS[[#This Row],[DeliveryCost]]</f>
        <v>540</v>
      </c>
      <c r="R2794" s="35">
        <v>45416</v>
      </c>
      <c r="S2794" s="35" t="str">
        <f>IF(NETWORKDAYS(FACT_ORDERS[[#This Row],[Order-Date]], FACT_ORDERS[[#This Row],[ArrivalDate ]]) &gt; 10, "Late", "On Time")</f>
        <v>On Time</v>
      </c>
    </row>
    <row r="2795" spans="1:19" x14ac:dyDescent="0.3">
      <c r="A2795" s="12">
        <v>7793</v>
      </c>
      <c r="B2795" s="12">
        <v>277</v>
      </c>
      <c r="C2795" s="12">
        <v>10660</v>
      </c>
      <c r="D2795" s="12">
        <v>2794</v>
      </c>
      <c r="E2795" s="12" t="s">
        <v>244</v>
      </c>
      <c r="F2795" s="13">
        <v>45464</v>
      </c>
      <c r="G2795" s="26" t="s">
        <v>13215</v>
      </c>
      <c r="H2795" s="12">
        <v>40</v>
      </c>
      <c r="I2795" s="28">
        <f>VLOOKUP(B:B,DIM_PRODUCTS!A:F,5,FALSE)</f>
        <v>19</v>
      </c>
      <c r="J2795" s="28">
        <f>FACT_ORDERS[[#This Row],[ProductPrice]]*FACT_ORDERS[[#This Row],[Quantity]]</f>
        <v>760</v>
      </c>
      <c r="K2795" s="12" t="str">
        <f>VLOOKUP(C:C,DIM_CUSTOMERS!A:G,7,FALSE)</f>
        <v>France</v>
      </c>
      <c r="L2795" s="30" cm="1">
        <f t="array" ref="L2795">_xlfn.IFS(
    AND(FACT_ORDERS[[#This Row],[DeliveryMehtod]]="shippment",FACT_ORDERS[[#This Row],[TotalAmount]]&gt;=200), 0,
    AND(FACT_ORDERS[[#This Row],[DeliveryMehtod]]="pickup"), 15,
    AND(FACT_ORDERS[[#This Row],[DeliveryMehtod]]="shippment",FACT_ORDERS[[#This Row],[TotalAmount]]&lt;200), 35
)</f>
        <v>0</v>
      </c>
      <c r="M2795" s="12" t="str" cm="1">
        <f t="array" ref="M2795">_xlfn.IFS(
    SUMIFS(FACT_ORDERS[TotalAmount], FACT_ORDERS[WD_CUSTOMERS],FACT_ORDERS[[#This Row],[WD_CUSTOMERS]])&gt;=15000, "VIP",
    SUMIFS(FACT_ORDERS[TotalAmount], FACT_ORDERS[WD_CUSTOMERS],FACT_ORDERS[[#This Row],[WD_CUSTOMERS]])&gt;=8000, "Premium",
    TRUE, "Regular"
)</f>
        <v>VIP</v>
      </c>
      <c r="N2795" s="32" cm="1">
        <f t="array" ref="N2795">_xlfn.IFS(
   FACT_ORDERS[[#This Row],[TypeOfClient]]="VIP", 0.2,
   FACT_ORDERS[[#This Row],[TypeOfClient]]="Premium", 0.1,
   TRUE, 0
)</f>
        <v>0.2</v>
      </c>
      <c r="O2795" s="31" cm="1">
        <f t="array" ref="O2795">_xlfn.IFS(
   FACT_ORDERS[[#This Row],[TotalAmount]]&gt;1500, 0.15,
   FACT_ORDERS[[#This Row],[TotalAmount]]&gt;1000, 0.1,
   FACT_ORDERS[[#This Row],[TotalAmount]]&gt;500, 0.05,
   TRUE, 0
)</f>
        <v>0.05</v>
      </c>
      <c r="P2795" s="28">
        <f xml:space="preserve"> FACT_ORDERS[[#This Row],[TotalAmount]] * (1 - (FACT_ORDERS[[#This Row],[ClientDiscount]] + FACT_ORDERS[[#This Row],[OrderDiscount]]) )</f>
        <v>570</v>
      </c>
      <c r="Q2795" s="28">
        <f>FACT_ORDERS[[#This Row],[TotalAmountWithDiscount]]+FACT_ORDERS[[#This Row],[DeliveryCost]]</f>
        <v>570</v>
      </c>
      <c r="R2795" s="35">
        <v>45476</v>
      </c>
      <c r="S2795" s="35" t="str">
        <f>IF(NETWORKDAYS(FACT_ORDERS[[#This Row],[Order-Date]], FACT_ORDERS[[#This Row],[ArrivalDate ]]) &gt; 10, "Late", "On Time")</f>
        <v>On Time</v>
      </c>
    </row>
    <row r="2796" spans="1:19" x14ac:dyDescent="0.3">
      <c r="A2796" s="12">
        <v>7794</v>
      </c>
      <c r="B2796" s="12">
        <v>260</v>
      </c>
      <c r="C2796" s="12">
        <v>10660</v>
      </c>
      <c r="D2796" s="12">
        <v>2795</v>
      </c>
      <c r="E2796" s="12" t="s">
        <v>244</v>
      </c>
      <c r="F2796" s="13">
        <v>45464</v>
      </c>
      <c r="G2796" s="26" t="s">
        <v>13216</v>
      </c>
      <c r="H2796" s="12">
        <v>33</v>
      </c>
      <c r="I2796" s="28">
        <f>VLOOKUP(B:B,DIM_PRODUCTS!A:F,5,FALSE)</f>
        <v>15</v>
      </c>
      <c r="J2796" s="28">
        <f>FACT_ORDERS[[#This Row],[ProductPrice]]*FACT_ORDERS[[#This Row],[Quantity]]</f>
        <v>495</v>
      </c>
      <c r="K2796" s="12" t="str">
        <f>VLOOKUP(C:C,DIM_CUSTOMERS!A:G,7,FALSE)</f>
        <v>France</v>
      </c>
      <c r="L2796" s="30" cm="1">
        <f t="array" ref="L2796">_xlfn.IFS(
    AND(FACT_ORDERS[[#This Row],[DeliveryMehtod]]="shippment",FACT_ORDERS[[#This Row],[TotalAmount]]&gt;=200), 0,
    AND(FACT_ORDERS[[#This Row],[DeliveryMehtod]]="pickup"), 15,
    AND(FACT_ORDERS[[#This Row],[DeliveryMehtod]]="shippment",FACT_ORDERS[[#This Row],[TotalAmount]]&lt;200), 35
)</f>
        <v>0</v>
      </c>
      <c r="M2796" s="12" t="str" cm="1">
        <f t="array" ref="M2796">_xlfn.IFS(
    SUMIFS(FACT_ORDERS[TotalAmount], FACT_ORDERS[WD_CUSTOMERS],FACT_ORDERS[[#This Row],[WD_CUSTOMERS]])&gt;=15000, "VIP",
    SUMIFS(FACT_ORDERS[TotalAmount], FACT_ORDERS[WD_CUSTOMERS],FACT_ORDERS[[#This Row],[WD_CUSTOMERS]])&gt;=8000, "Premium",
    TRUE, "Regular"
)</f>
        <v>VIP</v>
      </c>
      <c r="N2796" s="32" cm="1">
        <f t="array" ref="N2796">_xlfn.IFS(
   FACT_ORDERS[[#This Row],[TypeOfClient]]="VIP", 0.2,
   FACT_ORDERS[[#This Row],[TypeOfClient]]="Premium", 0.1,
   TRUE, 0
)</f>
        <v>0.2</v>
      </c>
      <c r="O2796" s="31" cm="1">
        <f t="array" ref="O2796">_xlfn.IFS(
   FACT_ORDERS[[#This Row],[TotalAmount]]&gt;1500, 0.15,
   FACT_ORDERS[[#This Row],[TotalAmount]]&gt;1000, 0.1,
   FACT_ORDERS[[#This Row],[TotalAmount]]&gt;500, 0.05,
   TRUE, 0
)</f>
        <v>0</v>
      </c>
      <c r="P2796" s="28">
        <f xml:space="preserve"> FACT_ORDERS[[#This Row],[TotalAmount]] * (1 - (FACT_ORDERS[[#This Row],[ClientDiscount]] + FACT_ORDERS[[#This Row],[OrderDiscount]]) )</f>
        <v>396</v>
      </c>
      <c r="Q2796" s="28">
        <f>FACT_ORDERS[[#This Row],[TotalAmountWithDiscount]]+FACT_ORDERS[[#This Row],[DeliveryCost]]</f>
        <v>396</v>
      </c>
      <c r="R2796" s="35">
        <v>45473</v>
      </c>
      <c r="S2796" s="35" t="str">
        <f>IF(NETWORKDAYS(FACT_ORDERS[[#This Row],[Order-Date]], FACT_ORDERS[[#This Row],[ArrivalDate ]]) &gt; 10, "Late", "On Time")</f>
        <v>On Time</v>
      </c>
    </row>
    <row r="2797" spans="1:19" x14ac:dyDescent="0.3">
      <c r="A2797" s="12">
        <v>7795</v>
      </c>
      <c r="B2797" s="12">
        <v>271</v>
      </c>
      <c r="C2797" s="12">
        <v>10660</v>
      </c>
      <c r="D2797" s="12">
        <v>2796</v>
      </c>
      <c r="E2797" s="12" t="s">
        <v>244</v>
      </c>
      <c r="F2797" s="13">
        <v>45464</v>
      </c>
      <c r="G2797" s="26" t="s">
        <v>4080</v>
      </c>
      <c r="H2797" s="12">
        <v>16</v>
      </c>
      <c r="I2797" s="28">
        <f>VLOOKUP(B:B,DIM_PRODUCTS!A:F,5,FALSE)</f>
        <v>16</v>
      </c>
      <c r="J2797" s="28">
        <f>FACT_ORDERS[[#This Row],[ProductPrice]]*FACT_ORDERS[[#This Row],[Quantity]]</f>
        <v>256</v>
      </c>
      <c r="K2797" s="12" t="str">
        <f>VLOOKUP(C:C,DIM_CUSTOMERS!A:G,7,FALSE)</f>
        <v>France</v>
      </c>
      <c r="L2797" s="30" cm="1">
        <f t="array" ref="L2797">_xlfn.IFS(
    AND(FACT_ORDERS[[#This Row],[DeliveryMehtod]]="shippment",FACT_ORDERS[[#This Row],[TotalAmount]]&gt;=200), 0,
    AND(FACT_ORDERS[[#This Row],[DeliveryMehtod]]="pickup"), 15,
    AND(FACT_ORDERS[[#This Row],[DeliveryMehtod]]="shippment",FACT_ORDERS[[#This Row],[TotalAmount]]&lt;200), 35
)</f>
        <v>0</v>
      </c>
      <c r="M2797" s="12" t="str" cm="1">
        <f t="array" ref="M2797">_xlfn.IFS(
    SUMIFS(FACT_ORDERS[TotalAmount], FACT_ORDERS[WD_CUSTOMERS],FACT_ORDERS[[#This Row],[WD_CUSTOMERS]])&gt;=15000, "VIP",
    SUMIFS(FACT_ORDERS[TotalAmount], FACT_ORDERS[WD_CUSTOMERS],FACT_ORDERS[[#This Row],[WD_CUSTOMERS]])&gt;=8000, "Premium",
    TRUE, "Regular"
)</f>
        <v>VIP</v>
      </c>
      <c r="N2797" s="32" cm="1">
        <f t="array" ref="N2797">_xlfn.IFS(
   FACT_ORDERS[[#This Row],[TypeOfClient]]="VIP", 0.2,
   FACT_ORDERS[[#This Row],[TypeOfClient]]="Premium", 0.1,
   TRUE, 0
)</f>
        <v>0.2</v>
      </c>
      <c r="O2797" s="31" cm="1">
        <f t="array" ref="O2797">_xlfn.IFS(
   FACT_ORDERS[[#This Row],[TotalAmount]]&gt;1500, 0.15,
   FACT_ORDERS[[#This Row],[TotalAmount]]&gt;1000, 0.1,
   FACT_ORDERS[[#This Row],[TotalAmount]]&gt;500, 0.05,
   TRUE, 0
)</f>
        <v>0</v>
      </c>
      <c r="P2797" s="28">
        <f xml:space="preserve"> FACT_ORDERS[[#This Row],[TotalAmount]] * (1 - (FACT_ORDERS[[#This Row],[ClientDiscount]] + FACT_ORDERS[[#This Row],[OrderDiscount]]) )</f>
        <v>204.8</v>
      </c>
      <c r="Q2797" s="28">
        <f>FACT_ORDERS[[#This Row],[TotalAmountWithDiscount]]+FACT_ORDERS[[#This Row],[DeliveryCost]]</f>
        <v>204.8</v>
      </c>
      <c r="R2797" s="35">
        <v>45475</v>
      </c>
      <c r="S2797" s="35" t="str">
        <f>IF(NETWORKDAYS(FACT_ORDERS[[#This Row],[Order-Date]], FACT_ORDERS[[#This Row],[ArrivalDate ]]) &gt; 10, "Late", "On Time")</f>
        <v>On Time</v>
      </c>
    </row>
    <row r="2798" spans="1:19" x14ac:dyDescent="0.3">
      <c r="A2798" s="12">
        <v>7796</v>
      </c>
      <c r="B2798" s="12">
        <v>258</v>
      </c>
      <c r="C2798" s="12">
        <v>10660</v>
      </c>
      <c r="D2798" s="12">
        <v>2797</v>
      </c>
      <c r="E2798" s="12" t="s">
        <v>244</v>
      </c>
      <c r="F2798" s="13">
        <v>45464</v>
      </c>
      <c r="G2798" s="26" t="s">
        <v>13217</v>
      </c>
      <c r="H2798" s="12">
        <v>24</v>
      </c>
      <c r="I2798" s="28">
        <f>VLOOKUP(B:B,DIM_PRODUCTS!A:F,5,FALSE)</f>
        <v>24</v>
      </c>
      <c r="J2798" s="28">
        <f>FACT_ORDERS[[#This Row],[ProductPrice]]*FACT_ORDERS[[#This Row],[Quantity]]</f>
        <v>576</v>
      </c>
      <c r="K2798" s="12" t="str">
        <f>VLOOKUP(C:C,DIM_CUSTOMERS!A:G,7,FALSE)</f>
        <v>France</v>
      </c>
      <c r="L2798" s="30" cm="1">
        <f t="array" ref="L2798">_xlfn.IFS(
    AND(FACT_ORDERS[[#This Row],[DeliveryMehtod]]="shippment",FACT_ORDERS[[#This Row],[TotalAmount]]&gt;=200), 0,
    AND(FACT_ORDERS[[#This Row],[DeliveryMehtod]]="pickup"), 15,
    AND(FACT_ORDERS[[#This Row],[DeliveryMehtod]]="shippment",FACT_ORDERS[[#This Row],[TotalAmount]]&lt;200), 35
)</f>
        <v>0</v>
      </c>
      <c r="M2798" s="12" t="str" cm="1">
        <f t="array" ref="M2798">_xlfn.IFS(
    SUMIFS(FACT_ORDERS[TotalAmount], FACT_ORDERS[WD_CUSTOMERS],FACT_ORDERS[[#This Row],[WD_CUSTOMERS]])&gt;=15000, "VIP",
    SUMIFS(FACT_ORDERS[TotalAmount], FACT_ORDERS[WD_CUSTOMERS],FACT_ORDERS[[#This Row],[WD_CUSTOMERS]])&gt;=8000, "Premium",
    TRUE, "Regular"
)</f>
        <v>VIP</v>
      </c>
      <c r="N2798" s="32" cm="1">
        <f t="array" ref="N2798">_xlfn.IFS(
   FACT_ORDERS[[#This Row],[TypeOfClient]]="VIP", 0.2,
   FACT_ORDERS[[#This Row],[TypeOfClient]]="Premium", 0.1,
   TRUE, 0
)</f>
        <v>0.2</v>
      </c>
      <c r="O2798" s="31" cm="1">
        <f t="array" ref="O2798">_xlfn.IFS(
   FACT_ORDERS[[#This Row],[TotalAmount]]&gt;1500, 0.15,
   FACT_ORDERS[[#This Row],[TotalAmount]]&gt;1000, 0.1,
   FACT_ORDERS[[#This Row],[TotalAmount]]&gt;500, 0.05,
   TRUE, 0
)</f>
        <v>0.05</v>
      </c>
      <c r="P2798" s="28">
        <f xml:space="preserve"> FACT_ORDERS[[#This Row],[TotalAmount]] * (1 - (FACT_ORDERS[[#This Row],[ClientDiscount]] + FACT_ORDERS[[#This Row],[OrderDiscount]]) )</f>
        <v>432</v>
      </c>
      <c r="Q2798" s="28">
        <f>FACT_ORDERS[[#This Row],[TotalAmountWithDiscount]]+FACT_ORDERS[[#This Row],[DeliveryCost]]</f>
        <v>432</v>
      </c>
      <c r="R2798" s="35">
        <v>45473</v>
      </c>
      <c r="S2798" s="35" t="str">
        <f>IF(NETWORKDAYS(FACT_ORDERS[[#This Row],[Order-Date]], FACT_ORDERS[[#This Row],[ArrivalDate ]]) &gt; 10, "Late", "On Time")</f>
        <v>On Time</v>
      </c>
    </row>
    <row r="2799" spans="1:19" x14ac:dyDescent="0.3">
      <c r="A2799" s="12">
        <v>7797</v>
      </c>
      <c r="B2799" s="12">
        <v>277</v>
      </c>
      <c r="C2799" s="12">
        <v>10660</v>
      </c>
      <c r="D2799" s="12">
        <v>2798</v>
      </c>
      <c r="E2799" s="12" t="s">
        <v>244</v>
      </c>
      <c r="F2799" s="13">
        <v>45439</v>
      </c>
      <c r="G2799" s="26" t="s">
        <v>13218</v>
      </c>
      <c r="H2799" s="12">
        <v>25</v>
      </c>
      <c r="I2799" s="28">
        <f>VLOOKUP(B:B,DIM_PRODUCTS!A:F,5,FALSE)</f>
        <v>19</v>
      </c>
      <c r="J2799" s="28">
        <f>FACT_ORDERS[[#This Row],[ProductPrice]]*FACT_ORDERS[[#This Row],[Quantity]]</f>
        <v>475</v>
      </c>
      <c r="K2799" s="12" t="str">
        <f>VLOOKUP(C:C,DIM_CUSTOMERS!A:G,7,FALSE)</f>
        <v>France</v>
      </c>
      <c r="L2799" s="30" cm="1">
        <f t="array" ref="L2799">_xlfn.IFS(
    AND(FACT_ORDERS[[#This Row],[DeliveryMehtod]]="shippment",FACT_ORDERS[[#This Row],[TotalAmount]]&gt;=200), 0,
    AND(FACT_ORDERS[[#This Row],[DeliveryMehtod]]="pickup"), 15,
    AND(FACT_ORDERS[[#This Row],[DeliveryMehtod]]="shippment",FACT_ORDERS[[#This Row],[TotalAmount]]&lt;200), 35
)</f>
        <v>0</v>
      </c>
      <c r="M2799" s="12" t="str" cm="1">
        <f t="array" ref="M2799">_xlfn.IFS(
    SUMIFS(FACT_ORDERS[TotalAmount], FACT_ORDERS[WD_CUSTOMERS],FACT_ORDERS[[#This Row],[WD_CUSTOMERS]])&gt;=15000, "VIP",
    SUMIFS(FACT_ORDERS[TotalAmount], FACT_ORDERS[WD_CUSTOMERS],FACT_ORDERS[[#This Row],[WD_CUSTOMERS]])&gt;=8000, "Premium",
    TRUE, "Regular"
)</f>
        <v>VIP</v>
      </c>
      <c r="N2799" s="32" cm="1">
        <f t="array" ref="N2799">_xlfn.IFS(
   FACT_ORDERS[[#This Row],[TypeOfClient]]="VIP", 0.2,
   FACT_ORDERS[[#This Row],[TypeOfClient]]="Premium", 0.1,
   TRUE, 0
)</f>
        <v>0.2</v>
      </c>
      <c r="O2799" s="31" cm="1">
        <f t="array" ref="O2799">_xlfn.IFS(
   FACT_ORDERS[[#This Row],[TotalAmount]]&gt;1500, 0.15,
   FACT_ORDERS[[#This Row],[TotalAmount]]&gt;1000, 0.1,
   FACT_ORDERS[[#This Row],[TotalAmount]]&gt;500, 0.05,
   TRUE, 0
)</f>
        <v>0</v>
      </c>
      <c r="P2799" s="28">
        <f xml:space="preserve"> FACT_ORDERS[[#This Row],[TotalAmount]] * (1 - (FACT_ORDERS[[#This Row],[ClientDiscount]] + FACT_ORDERS[[#This Row],[OrderDiscount]]) )</f>
        <v>380</v>
      </c>
      <c r="Q2799" s="28">
        <f>FACT_ORDERS[[#This Row],[TotalAmountWithDiscount]]+FACT_ORDERS[[#This Row],[DeliveryCost]]</f>
        <v>380</v>
      </c>
      <c r="R2799" s="35">
        <v>45449</v>
      </c>
      <c r="S2799" s="35" t="str">
        <f>IF(NETWORKDAYS(FACT_ORDERS[[#This Row],[Order-Date]], FACT_ORDERS[[#This Row],[ArrivalDate ]]) &gt; 10, "Late", "On Time")</f>
        <v>On Time</v>
      </c>
    </row>
    <row r="2800" spans="1:19" x14ac:dyDescent="0.3">
      <c r="A2800" s="12">
        <v>7798</v>
      </c>
      <c r="B2800" s="12">
        <v>260</v>
      </c>
      <c r="C2800" s="12">
        <v>10660</v>
      </c>
      <c r="D2800" s="12">
        <v>2799</v>
      </c>
      <c r="E2800" s="12" t="s">
        <v>244</v>
      </c>
      <c r="F2800" s="13">
        <v>45439</v>
      </c>
      <c r="G2800" s="26" t="s">
        <v>13219</v>
      </c>
      <c r="H2800" s="12">
        <v>32</v>
      </c>
      <c r="I2800" s="28">
        <f>VLOOKUP(B:B,DIM_PRODUCTS!A:F,5,FALSE)</f>
        <v>15</v>
      </c>
      <c r="J2800" s="28">
        <f>FACT_ORDERS[[#This Row],[ProductPrice]]*FACT_ORDERS[[#This Row],[Quantity]]</f>
        <v>480</v>
      </c>
      <c r="K2800" s="12" t="str">
        <f>VLOOKUP(C:C,DIM_CUSTOMERS!A:G,7,FALSE)</f>
        <v>France</v>
      </c>
      <c r="L2800" s="30" cm="1">
        <f t="array" ref="L2800">_xlfn.IFS(
    AND(FACT_ORDERS[[#This Row],[DeliveryMehtod]]="shippment",FACT_ORDERS[[#This Row],[TotalAmount]]&gt;=200), 0,
    AND(FACT_ORDERS[[#This Row],[DeliveryMehtod]]="pickup"), 15,
    AND(FACT_ORDERS[[#This Row],[DeliveryMehtod]]="shippment",FACT_ORDERS[[#This Row],[TotalAmount]]&lt;200), 35
)</f>
        <v>0</v>
      </c>
      <c r="M2800" s="12" t="str" cm="1">
        <f t="array" ref="M2800">_xlfn.IFS(
    SUMIFS(FACT_ORDERS[TotalAmount], FACT_ORDERS[WD_CUSTOMERS],FACT_ORDERS[[#This Row],[WD_CUSTOMERS]])&gt;=15000, "VIP",
    SUMIFS(FACT_ORDERS[TotalAmount], FACT_ORDERS[WD_CUSTOMERS],FACT_ORDERS[[#This Row],[WD_CUSTOMERS]])&gt;=8000, "Premium",
    TRUE, "Regular"
)</f>
        <v>VIP</v>
      </c>
      <c r="N2800" s="32" cm="1">
        <f t="array" ref="N2800">_xlfn.IFS(
   FACT_ORDERS[[#This Row],[TypeOfClient]]="VIP", 0.2,
   FACT_ORDERS[[#This Row],[TypeOfClient]]="Premium", 0.1,
   TRUE, 0
)</f>
        <v>0.2</v>
      </c>
      <c r="O2800" s="31" cm="1">
        <f t="array" ref="O2800">_xlfn.IFS(
   FACT_ORDERS[[#This Row],[TotalAmount]]&gt;1500, 0.15,
   FACT_ORDERS[[#This Row],[TotalAmount]]&gt;1000, 0.1,
   FACT_ORDERS[[#This Row],[TotalAmount]]&gt;500, 0.05,
   TRUE, 0
)</f>
        <v>0</v>
      </c>
      <c r="P2800" s="28">
        <f xml:space="preserve"> FACT_ORDERS[[#This Row],[TotalAmount]] * (1 - (FACT_ORDERS[[#This Row],[ClientDiscount]] + FACT_ORDERS[[#This Row],[OrderDiscount]]) )</f>
        <v>384</v>
      </c>
      <c r="Q2800" s="28">
        <f>FACT_ORDERS[[#This Row],[TotalAmountWithDiscount]]+FACT_ORDERS[[#This Row],[DeliveryCost]]</f>
        <v>384</v>
      </c>
      <c r="R2800" s="35">
        <v>45446</v>
      </c>
      <c r="S2800" s="35" t="str">
        <f>IF(NETWORKDAYS(FACT_ORDERS[[#This Row],[Order-Date]], FACT_ORDERS[[#This Row],[ArrivalDate ]]) &gt; 10, "Late", "On Time")</f>
        <v>On Time</v>
      </c>
    </row>
    <row r="2801" spans="1:19" x14ac:dyDescent="0.3">
      <c r="A2801" s="12">
        <v>7799</v>
      </c>
      <c r="B2801" s="12">
        <v>271</v>
      </c>
      <c r="C2801" s="12">
        <v>10660</v>
      </c>
      <c r="D2801" s="12">
        <v>2800</v>
      </c>
      <c r="E2801" s="12" t="s">
        <v>244</v>
      </c>
      <c r="F2801" s="13">
        <v>45439</v>
      </c>
      <c r="G2801" s="26" t="s">
        <v>13220</v>
      </c>
      <c r="H2801" s="12">
        <v>29</v>
      </c>
      <c r="I2801" s="28">
        <f>VLOOKUP(B:B,DIM_PRODUCTS!A:F,5,FALSE)</f>
        <v>16</v>
      </c>
      <c r="J2801" s="28">
        <f>FACT_ORDERS[[#This Row],[ProductPrice]]*FACT_ORDERS[[#This Row],[Quantity]]</f>
        <v>464</v>
      </c>
      <c r="K2801" s="12" t="str">
        <f>VLOOKUP(C:C,DIM_CUSTOMERS!A:G,7,FALSE)</f>
        <v>France</v>
      </c>
      <c r="L2801" s="30" cm="1">
        <f t="array" ref="L2801">_xlfn.IFS(
    AND(FACT_ORDERS[[#This Row],[DeliveryMehtod]]="shippment",FACT_ORDERS[[#This Row],[TotalAmount]]&gt;=200), 0,
    AND(FACT_ORDERS[[#This Row],[DeliveryMehtod]]="pickup"), 15,
    AND(FACT_ORDERS[[#This Row],[DeliveryMehtod]]="shippment",FACT_ORDERS[[#This Row],[TotalAmount]]&lt;200), 35
)</f>
        <v>0</v>
      </c>
      <c r="M2801" s="12" t="str" cm="1">
        <f t="array" ref="M2801">_xlfn.IFS(
    SUMIFS(FACT_ORDERS[TotalAmount], FACT_ORDERS[WD_CUSTOMERS],FACT_ORDERS[[#This Row],[WD_CUSTOMERS]])&gt;=15000, "VIP",
    SUMIFS(FACT_ORDERS[TotalAmount], FACT_ORDERS[WD_CUSTOMERS],FACT_ORDERS[[#This Row],[WD_CUSTOMERS]])&gt;=8000, "Premium",
    TRUE, "Regular"
)</f>
        <v>VIP</v>
      </c>
      <c r="N2801" s="32" cm="1">
        <f t="array" ref="N2801">_xlfn.IFS(
   FACT_ORDERS[[#This Row],[TypeOfClient]]="VIP", 0.2,
   FACT_ORDERS[[#This Row],[TypeOfClient]]="Premium", 0.1,
   TRUE, 0
)</f>
        <v>0.2</v>
      </c>
      <c r="O2801" s="31" cm="1">
        <f t="array" ref="O2801">_xlfn.IFS(
   FACT_ORDERS[[#This Row],[TotalAmount]]&gt;1500, 0.15,
   FACT_ORDERS[[#This Row],[TotalAmount]]&gt;1000, 0.1,
   FACT_ORDERS[[#This Row],[TotalAmount]]&gt;500, 0.05,
   TRUE, 0
)</f>
        <v>0</v>
      </c>
      <c r="P2801" s="28">
        <f xml:space="preserve"> FACT_ORDERS[[#This Row],[TotalAmount]] * (1 - (FACT_ORDERS[[#This Row],[ClientDiscount]] + FACT_ORDERS[[#This Row],[OrderDiscount]]) )</f>
        <v>371.20000000000005</v>
      </c>
      <c r="Q2801" s="28">
        <f>FACT_ORDERS[[#This Row],[TotalAmountWithDiscount]]+FACT_ORDERS[[#This Row],[DeliveryCost]]</f>
        <v>371.20000000000005</v>
      </c>
      <c r="R2801" s="35">
        <v>45449</v>
      </c>
      <c r="S2801" s="35" t="str">
        <f>IF(NETWORKDAYS(FACT_ORDERS[[#This Row],[Order-Date]], FACT_ORDERS[[#This Row],[ArrivalDate ]]) &gt; 10, "Late", "On Time")</f>
        <v>On Time</v>
      </c>
    </row>
    <row r="2802" spans="1:19" x14ac:dyDescent="0.3">
      <c r="A2802" s="12">
        <v>7800</v>
      </c>
      <c r="B2802" s="12">
        <v>216</v>
      </c>
      <c r="C2802" s="12">
        <v>10660</v>
      </c>
      <c r="D2802" s="12">
        <v>2801</v>
      </c>
      <c r="E2802" s="12" t="s">
        <v>243</v>
      </c>
      <c r="F2802" s="13">
        <v>45439</v>
      </c>
      <c r="G2802" s="26" t="s">
        <v>13221</v>
      </c>
      <c r="H2802" s="12">
        <v>31</v>
      </c>
      <c r="I2802" s="28">
        <f>VLOOKUP(B:B,DIM_PRODUCTS!A:F,5,FALSE)</f>
        <v>23</v>
      </c>
      <c r="J2802" s="28">
        <f>FACT_ORDERS[[#This Row],[ProductPrice]]*FACT_ORDERS[[#This Row],[Quantity]]</f>
        <v>713</v>
      </c>
      <c r="K2802" s="12" t="str">
        <f>VLOOKUP(C:C,DIM_CUSTOMERS!A:G,7,FALSE)</f>
        <v>France</v>
      </c>
      <c r="L2802" s="30" cm="1">
        <f t="array" ref="L2802">_xlfn.IFS(
    AND(FACT_ORDERS[[#This Row],[DeliveryMehtod]]="shippment",FACT_ORDERS[[#This Row],[TotalAmount]]&gt;=200), 0,
    AND(FACT_ORDERS[[#This Row],[DeliveryMehtod]]="pickup"), 15,
    AND(FACT_ORDERS[[#This Row],[DeliveryMehtod]]="shippment",FACT_ORDERS[[#This Row],[TotalAmount]]&lt;200), 35
)</f>
        <v>15</v>
      </c>
      <c r="M2802" s="12" t="str" cm="1">
        <f t="array" ref="M2802">_xlfn.IFS(
    SUMIFS(FACT_ORDERS[TotalAmount], FACT_ORDERS[WD_CUSTOMERS],FACT_ORDERS[[#This Row],[WD_CUSTOMERS]])&gt;=15000, "VIP",
    SUMIFS(FACT_ORDERS[TotalAmount], FACT_ORDERS[WD_CUSTOMERS],FACT_ORDERS[[#This Row],[WD_CUSTOMERS]])&gt;=8000, "Premium",
    TRUE, "Regular"
)</f>
        <v>VIP</v>
      </c>
      <c r="N2802" s="32" cm="1">
        <f t="array" ref="N2802">_xlfn.IFS(
   FACT_ORDERS[[#This Row],[TypeOfClient]]="VIP", 0.2,
   FACT_ORDERS[[#This Row],[TypeOfClient]]="Premium", 0.1,
   TRUE, 0
)</f>
        <v>0.2</v>
      </c>
      <c r="O2802" s="31" cm="1">
        <f t="array" ref="O2802">_xlfn.IFS(
   FACT_ORDERS[[#This Row],[TotalAmount]]&gt;1500, 0.15,
   FACT_ORDERS[[#This Row],[TotalAmount]]&gt;1000, 0.1,
   FACT_ORDERS[[#This Row],[TotalAmount]]&gt;500, 0.05,
   TRUE, 0
)</f>
        <v>0.05</v>
      </c>
      <c r="P2802" s="28">
        <f xml:space="preserve"> FACT_ORDERS[[#This Row],[TotalAmount]] * (1 - (FACT_ORDERS[[#This Row],[ClientDiscount]] + FACT_ORDERS[[#This Row],[OrderDiscount]]) )</f>
        <v>534.75</v>
      </c>
      <c r="Q2802" s="28">
        <f>FACT_ORDERS[[#This Row],[TotalAmountWithDiscount]]+FACT_ORDERS[[#This Row],[DeliveryCost]]</f>
        <v>549.75</v>
      </c>
      <c r="R2802" s="35">
        <v>45450</v>
      </c>
      <c r="S2802" s="35" t="str">
        <f>IF(NETWORKDAYS(FACT_ORDERS[[#This Row],[Order-Date]], FACT_ORDERS[[#This Row],[ArrivalDate ]]) &gt; 10, "Late", "On Time")</f>
        <v>On Time</v>
      </c>
    </row>
    <row r="2803" spans="1:19" x14ac:dyDescent="0.3">
      <c r="A2803" s="12">
        <v>7801</v>
      </c>
      <c r="B2803" s="12">
        <v>258</v>
      </c>
      <c r="C2803" s="12">
        <v>10660</v>
      </c>
      <c r="D2803" s="12">
        <v>2802</v>
      </c>
      <c r="E2803" s="12" t="s">
        <v>244</v>
      </c>
      <c r="F2803" s="13">
        <v>45439</v>
      </c>
      <c r="G2803" s="26" t="s">
        <v>11040</v>
      </c>
      <c r="H2803" s="12">
        <v>24</v>
      </c>
      <c r="I2803" s="28">
        <f>VLOOKUP(B:B,DIM_PRODUCTS!A:F,5,FALSE)</f>
        <v>24</v>
      </c>
      <c r="J2803" s="28">
        <f>FACT_ORDERS[[#This Row],[ProductPrice]]*FACT_ORDERS[[#This Row],[Quantity]]</f>
        <v>576</v>
      </c>
      <c r="K2803" s="12" t="str">
        <f>VLOOKUP(C:C,DIM_CUSTOMERS!A:G,7,FALSE)</f>
        <v>France</v>
      </c>
      <c r="L2803" s="30" cm="1">
        <f t="array" ref="L2803">_xlfn.IFS(
    AND(FACT_ORDERS[[#This Row],[DeliveryMehtod]]="shippment",FACT_ORDERS[[#This Row],[TotalAmount]]&gt;=200), 0,
    AND(FACT_ORDERS[[#This Row],[DeliveryMehtod]]="pickup"), 15,
    AND(FACT_ORDERS[[#This Row],[DeliveryMehtod]]="shippment",FACT_ORDERS[[#This Row],[TotalAmount]]&lt;200), 35
)</f>
        <v>0</v>
      </c>
      <c r="M2803" s="12" t="str" cm="1">
        <f t="array" ref="M2803">_xlfn.IFS(
    SUMIFS(FACT_ORDERS[TotalAmount], FACT_ORDERS[WD_CUSTOMERS],FACT_ORDERS[[#This Row],[WD_CUSTOMERS]])&gt;=15000, "VIP",
    SUMIFS(FACT_ORDERS[TotalAmount], FACT_ORDERS[WD_CUSTOMERS],FACT_ORDERS[[#This Row],[WD_CUSTOMERS]])&gt;=8000, "Premium",
    TRUE, "Regular"
)</f>
        <v>VIP</v>
      </c>
      <c r="N2803" s="32" cm="1">
        <f t="array" ref="N2803">_xlfn.IFS(
   FACT_ORDERS[[#This Row],[TypeOfClient]]="VIP", 0.2,
   FACT_ORDERS[[#This Row],[TypeOfClient]]="Premium", 0.1,
   TRUE, 0
)</f>
        <v>0.2</v>
      </c>
      <c r="O2803" s="31" cm="1">
        <f t="array" ref="O2803">_xlfn.IFS(
   FACT_ORDERS[[#This Row],[TotalAmount]]&gt;1500, 0.15,
   FACT_ORDERS[[#This Row],[TotalAmount]]&gt;1000, 0.1,
   FACT_ORDERS[[#This Row],[TotalAmount]]&gt;500, 0.05,
   TRUE, 0
)</f>
        <v>0.05</v>
      </c>
      <c r="P2803" s="28">
        <f xml:space="preserve"> FACT_ORDERS[[#This Row],[TotalAmount]] * (1 - (FACT_ORDERS[[#This Row],[ClientDiscount]] + FACT_ORDERS[[#This Row],[OrderDiscount]]) )</f>
        <v>432</v>
      </c>
      <c r="Q2803" s="28">
        <f>FACT_ORDERS[[#This Row],[TotalAmountWithDiscount]]+FACT_ORDERS[[#This Row],[DeliveryCost]]</f>
        <v>432</v>
      </c>
      <c r="R2803" s="35">
        <v>45459</v>
      </c>
      <c r="S2803" s="35" t="str">
        <f>IF(NETWORKDAYS(FACT_ORDERS[[#This Row],[Order-Date]], FACT_ORDERS[[#This Row],[ArrivalDate ]]) &gt; 10, "Late", "On Time")</f>
        <v>Late</v>
      </c>
    </row>
    <row r="2804" spans="1:19" x14ac:dyDescent="0.3">
      <c r="A2804" s="12">
        <v>7802</v>
      </c>
      <c r="B2804" s="12">
        <v>277</v>
      </c>
      <c r="C2804" s="12">
        <v>10660</v>
      </c>
      <c r="D2804" s="12">
        <v>2803</v>
      </c>
      <c r="E2804" s="12" t="s">
        <v>244</v>
      </c>
      <c r="F2804" s="13">
        <v>45446</v>
      </c>
      <c r="G2804" s="26" t="s">
        <v>13222</v>
      </c>
      <c r="H2804" s="12">
        <v>28</v>
      </c>
      <c r="I2804" s="28">
        <f>VLOOKUP(B:B,DIM_PRODUCTS!A:F,5,FALSE)</f>
        <v>19</v>
      </c>
      <c r="J2804" s="28">
        <f>FACT_ORDERS[[#This Row],[ProductPrice]]*FACT_ORDERS[[#This Row],[Quantity]]</f>
        <v>532</v>
      </c>
      <c r="K2804" s="12" t="str">
        <f>VLOOKUP(C:C,DIM_CUSTOMERS!A:G,7,FALSE)</f>
        <v>France</v>
      </c>
      <c r="L2804" s="30" cm="1">
        <f t="array" ref="L2804">_xlfn.IFS(
    AND(FACT_ORDERS[[#This Row],[DeliveryMehtod]]="shippment",FACT_ORDERS[[#This Row],[TotalAmount]]&gt;=200), 0,
    AND(FACT_ORDERS[[#This Row],[DeliveryMehtod]]="pickup"), 15,
    AND(FACT_ORDERS[[#This Row],[DeliveryMehtod]]="shippment",FACT_ORDERS[[#This Row],[TotalAmount]]&lt;200), 35
)</f>
        <v>0</v>
      </c>
      <c r="M2804" s="12" t="str" cm="1">
        <f t="array" ref="M2804">_xlfn.IFS(
    SUMIFS(FACT_ORDERS[TotalAmount], FACT_ORDERS[WD_CUSTOMERS],FACT_ORDERS[[#This Row],[WD_CUSTOMERS]])&gt;=15000, "VIP",
    SUMIFS(FACT_ORDERS[TotalAmount], FACT_ORDERS[WD_CUSTOMERS],FACT_ORDERS[[#This Row],[WD_CUSTOMERS]])&gt;=8000, "Premium",
    TRUE, "Regular"
)</f>
        <v>VIP</v>
      </c>
      <c r="N2804" s="32" cm="1">
        <f t="array" ref="N2804">_xlfn.IFS(
   FACT_ORDERS[[#This Row],[TypeOfClient]]="VIP", 0.2,
   FACT_ORDERS[[#This Row],[TypeOfClient]]="Premium", 0.1,
   TRUE, 0
)</f>
        <v>0.2</v>
      </c>
      <c r="O2804" s="31" cm="1">
        <f t="array" ref="O2804">_xlfn.IFS(
   FACT_ORDERS[[#This Row],[TotalAmount]]&gt;1500, 0.15,
   FACT_ORDERS[[#This Row],[TotalAmount]]&gt;1000, 0.1,
   FACT_ORDERS[[#This Row],[TotalAmount]]&gt;500, 0.05,
   TRUE, 0
)</f>
        <v>0.05</v>
      </c>
      <c r="P2804" s="28">
        <f xml:space="preserve"> FACT_ORDERS[[#This Row],[TotalAmount]] * (1 - (FACT_ORDERS[[#This Row],[ClientDiscount]] + FACT_ORDERS[[#This Row],[OrderDiscount]]) )</f>
        <v>399</v>
      </c>
      <c r="Q2804" s="28">
        <f>FACT_ORDERS[[#This Row],[TotalAmountWithDiscount]]+FACT_ORDERS[[#This Row],[DeliveryCost]]</f>
        <v>399</v>
      </c>
      <c r="R2804" s="35">
        <v>45454</v>
      </c>
      <c r="S2804" s="35" t="str">
        <f>IF(NETWORKDAYS(FACT_ORDERS[[#This Row],[Order-Date]], FACT_ORDERS[[#This Row],[ArrivalDate ]]) &gt; 10, "Late", "On Time")</f>
        <v>On Time</v>
      </c>
    </row>
    <row r="2805" spans="1:19" x14ac:dyDescent="0.3">
      <c r="A2805" s="12">
        <v>7803</v>
      </c>
      <c r="B2805" s="12">
        <v>260</v>
      </c>
      <c r="C2805" s="12">
        <v>10660</v>
      </c>
      <c r="D2805" s="12">
        <v>2804</v>
      </c>
      <c r="E2805" s="12" t="s">
        <v>243</v>
      </c>
      <c r="F2805" s="13">
        <v>45446</v>
      </c>
      <c r="G2805" s="26" t="s">
        <v>13223</v>
      </c>
      <c r="H2805" s="12">
        <v>23</v>
      </c>
      <c r="I2805" s="28">
        <f>VLOOKUP(B:B,DIM_PRODUCTS!A:F,5,FALSE)</f>
        <v>15</v>
      </c>
      <c r="J2805" s="28">
        <f>FACT_ORDERS[[#This Row],[ProductPrice]]*FACT_ORDERS[[#This Row],[Quantity]]</f>
        <v>345</v>
      </c>
      <c r="K2805" s="12" t="str">
        <f>VLOOKUP(C:C,DIM_CUSTOMERS!A:G,7,FALSE)</f>
        <v>France</v>
      </c>
      <c r="L2805" s="30" cm="1">
        <f t="array" ref="L2805">_xlfn.IFS(
    AND(FACT_ORDERS[[#This Row],[DeliveryMehtod]]="shippment",FACT_ORDERS[[#This Row],[TotalAmount]]&gt;=200), 0,
    AND(FACT_ORDERS[[#This Row],[DeliveryMehtod]]="pickup"), 15,
    AND(FACT_ORDERS[[#This Row],[DeliveryMehtod]]="shippment",FACT_ORDERS[[#This Row],[TotalAmount]]&lt;200), 35
)</f>
        <v>15</v>
      </c>
      <c r="M2805" s="12" t="str" cm="1">
        <f t="array" ref="M2805">_xlfn.IFS(
    SUMIFS(FACT_ORDERS[TotalAmount], FACT_ORDERS[WD_CUSTOMERS],FACT_ORDERS[[#This Row],[WD_CUSTOMERS]])&gt;=15000, "VIP",
    SUMIFS(FACT_ORDERS[TotalAmount], FACT_ORDERS[WD_CUSTOMERS],FACT_ORDERS[[#This Row],[WD_CUSTOMERS]])&gt;=8000, "Premium",
    TRUE, "Regular"
)</f>
        <v>VIP</v>
      </c>
      <c r="N2805" s="32" cm="1">
        <f t="array" ref="N2805">_xlfn.IFS(
   FACT_ORDERS[[#This Row],[TypeOfClient]]="VIP", 0.2,
   FACT_ORDERS[[#This Row],[TypeOfClient]]="Premium", 0.1,
   TRUE, 0
)</f>
        <v>0.2</v>
      </c>
      <c r="O2805" s="31" cm="1">
        <f t="array" ref="O2805">_xlfn.IFS(
   FACT_ORDERS[[#This Row],[TotalAmount]]&gt;1500, 0.15,
   FACT_ORDERS[[#This Row],[TotalAmount]]&gt;1000, 0.1,
   FACT_ORDERS[[#This Row],[TotalAmount]]&gt;500, 0.05,
   TRUE, 0
)</f>
        <v>0</v>
      </c>
      <c r="P2805" s="28">
        <f xml:space="preserve"> FACT_ORDERS[[#This Row],[TotalAmount]] * (1 - (FACT_ORDERS[[#This Row],[ClientDiscount]] + FACT_ORDERS[[#This Row],[OrderDiscount]]) )</f>
        <v>276</v>
      </c>
      <c r="Q2805" s="28">
        <f>FACT_ORDERS[[#This Row],[TotalAmountWithDiscount]]+FACT_ORDERS[[#This Row],[DeliveryCost]]</f>
        <v>291</v>
      </c>
      <c r="R2805" s="35">
        <v>45453</v>
      </c>
      <c r="S2805" s="35" t="str">
        <f>IF(NETWORKDAYS(FACT_ORDERS[[#This Row],[Order-Date]], FACT_ORDERS[[#This Row],[ArrivalDate ]]) &gt; 10, "Late", "On Time")</f>
        <v>On Time</v>
      </c>
    </row>
    <row r="2806" spans="1:19" x14ac:dyDescent="0.3">
      <c r="A2806" s="12">
        <v>7804</v>
      </c>
      <c r="B2806" s="12">
        <v>271</v>
      </c>
      <c r="C2806" s="12">
        <v>10660</v>
      </c>
      <c r="D2806" s="12">
        <v>2805</v>
      </c>
      <c r="E2806" s="12" t="s">
        <v>244</v>
      </c>
      <c r="F2806" s="13">
        <v>45446</v>
      </c>
      <c r="G2806" s="26" t="s">
        <v>12373</v>
      </c>
      <c r="H2806" s="12">
        <v>19</v>
      </c>
      <c r="I2806" s="28">
        <f>VLOOKUP(B:B,DIM_PRODUCTS!A:F,5,FALSE)</f>
        <v>16</v>
      </c>
      <c r="J2806" s="28">
        <f>FACT_ORDERS[[#This Row],[ProductPrice]]*FACT_ORDERS[[#This Row],[Quantity]]</f>
        <v>304</v>
      </c>
      <c r="K2806" s="12" t="str">
        <f>VLOOKUP(C:C,DIM_CUSTOMERS!A:G,7,FALSE)</f>
        <v>France</v>
      </c>
      <c r="L2806" s="30" cm="1">
        <f t="array" ref="L2806">_xlfn.IFS(
    AND(FACT_ORDERS[[#This Row],[DeliveryMehtod]]="shippment",FACT_ORDERS[[#This Row],[TotalAmount]]&gt;=200), 0,
    AND(FACT_ORDERS[[#This Row],[DeliveryMehtod]]="pickup"), 15,
    AND(FACT_ORDERS[[#This Row],[DeliveryMehtod]]="shippment",FACT_ORDERS[[#This Row],[TotalAmount]]&lt;200), 35
)</f>
        <v>0</v>
      </c>
      <c r="M2806" s="12" t="str" cm="1">
        <f t="array" ref="M2806">_xlfn.IFS(
    SUMIFS(FACT_ORDERS[TotalAmount], FACT_ORDERS[WD_CUSTOMERS],FACT_ORDERS[[#This Row],[WD_CUSTOMERS]])&gt;=15000, "VIP",
    SUMIFS(FACT_ORDERS[TotalAmount], FACT_ORDERS[WD_CUSTOMERS],FACT_ORDERS[[#This Row],[WD_CUSTOMERS]])&gt;=8000, "Premium",
    TRUE, "Regular"
)</f>
        <v>VIP</v>
      </c>
      <c r="N2806" s="32" cm="1">
        <f t="array" ref="N2806">_xlfn.IFS(
   FACT_ORDERS[[#This Row],[TypeOfClient]]="VIP", 0.2,
   FACT_ORDERS[[#This Row],[TypeOfClient]]="Premium", 0.1,
   TRUE, 0
)</f>
        <v>0.2</v>
      </c>
      <c r="O2806" s="31" cm="1">
        <f t="array" ref="O2806">_xlfn.IFS(
   FACT_ORDERS[[#This Row],[TotalAmount]]&gt;1500, 0.15,
   FACT_ORDERS[[#This Row],[TotalAmount]]&gt;1000, 0.1,
   FACT_ORDERS[[#This Row],[TotalAmount]]&gt;500, 0.05,
   TRUE, 0
)</f>
        <v>0</v>
      </c>
      <c r="P2806" s="28">
        <f xml:space="preserve"> FACT_ORDERS[[#This Row],[TotalAmount]] * (1 - (FACT_ORDERS[[#This Row],[ClientDiscount]] + FACT_ORDERS[[#This Row],[OrderDiscount]]) )</f>
        <v>243.20000000000002</v>
      </c>
      <c r="Q2806" s="28">
        <f>FACT_ORDERS[[#This Row],[TotalAmountWithDiscount]]+FACT_ORDERS[[#This Row],[DeliveryCost]]</f>
        <v>243.20000000000002</v>
      </c>
      <c r="R2806" s="35">
        <v>45457</v>
      </c>
      <c r="S2806" s="35" t="str">
        <f>IF(NETWORKDAYS(FACT_ORDERS[[#This Row],[Order-Date]], FACT_ORDERS[[#This Row],[ArrivalDate ]]) &gt; 10, "Late", "On Time")</f>
        <v>On Time</v>
      </c>
    </row>
    <row r="2807" spans="1:19" x14ac:dyDescent="0.3">
      <c r="A2807" s="12">
        <v>7805</v>
      </c>
      <c r="B2807" s="12">
        <v>216</v>
      </c>
      <c r="C2807" s="12">
        <v>10660</v>
      </c>
      <c r="D2807" s="12">
        <v>2806</v>
      </c>
      <c r="E2807" s="12" t="s">
        <v>244</v>
      </c>
      <c r="F2807" s="13">
        <v>45446</v>
      </c>
      <c r="G2807" s="26" t="s">
        <v>13224</v>
      </c>
      <c r="H2807" s="12">
        <v>26</v>
      </c>
      <c r="I2807" s="28">
        <f>VLOOKUP(B:B,DIM_PRODUCTS!A:F,5,FALSE)</f>
        <v>23</v>
      </c>
      <c r="J2807" s="28">
        <f>FACT_ORDERS[[#This Row],[ProductPrice]]*FACT_ORDERS[[#This Row],[Quantity]]</f>
        <v>598</v>
      </c>
      <c r="K2807" s="12" t="str">
        <f>VLOOKUP(C:C,DIM_CUSTOMERS!A:G,7,FALSE)</f>
        <v>France</v>
      </c>
      <c r="L2807" s="30" cm="1">
        <f t="array" ref="L2807">_xlfn.IFS(
    AND(FACT_ORDERS[[#This Row],[DeliveryMehtod]]="shippment",FACT_ORDERS[[#This Row],[TotalAmount]]&gt;=200), 0,
    AND(FACT_ORDERS[[#This Row],[DeliveryMehtod]]="pickup"), 15,
    AND(FACT_ORDERS[[#This Row],[DeliveryMehtod]]="shippment",FACT_ORDERS[[#This Row],[TotalAmount]]&lt;200), 35
)</f>
        <v>0</v>
      </c>
      <c r="M2807" s="12" t="str" cm="1">
        <f t="array" ref="M2807">_xlfn.IFS(
    SUMIFS(FACT_ORDERS[TotalAmount], FACT_ORDERS[WD_CUSTOMERS],FACT_ORDERS[[#This Row],[WD_CUSTOMERS]])&gt;=15000, "VIP",
    SUMIFS(FACT_ORDERS[TotalAmount], FACT_ORDERS[WD_CUSTOMERS],FACT_ORDERS[[#This Row],[WD_CUSTOMERS]])&gt;=8000, "Premium",
    TRUE, "Regular"
)</f>
        <v>VIP</v>
      </c>
      <c r="N2807" s="32" cm="1">
        <f t="array" ref="N2807">_xlfn.IFS(
   FACT_ORDERS[[#This Row],[TypeOfClient]]="VIP", 0.2,
   FACT_ORDERS[[#This Row],[TypeOfClient]]="Premium", 0.1,
   TRUE, 0
)</f>
        <v>0.2</v>
      </c>
      <c r="O2807" s="31" cm="1">
        <f t="array" ref="O2807">_xlfn.IFS(
   FACT_ORDERS[[#This Row],[TotalAmount]]&gt;1500, 0.15,
   FACT_ORDERS[[#This Row],[TotalAmount]]&gt;1000, 0.1,
   FACT_ORDERS[[#This Row],[TotalAmount]]&gt;500, 0.05,
   TRUE, 0
)</f>
        <v>0.05</v>
      </c>
      <c r="P2807" s="28">
        <f xml:space="preserve"> FACT_ORDERS[[#This Row],[TotalAmount]] * (1 - (FACT_ORDERS[[#This Row],[ClientDiscount]] + FACT_ORDERS[[#This Row],[OrderDiscount]]) )</f>
        <v>448.5</v>
      </c>
      <c r="Q2807" s="28">
        <f>FACT_ORDERS[[#This Row],[TotalAmountWithDiscount]]+FACT_ORDERS[[#This Row],[DeliveryCost]]</f>
        <v>448.5</v>
      </c>
      <c r="R2807" s="35">
        <v>45455</v>
      </c>
      <c r="S2807" s="35" t="str">
        <f>IF(NETWORKDAYS(FACT_ORDERS[[#This Row],[Order-Date]], FACT_ORDERS[[#This Row],[ArrivalDate ]]) &gt; 10, "Late", "On Time")</f>
        <v>On Time</v>
      </c>
    </row>
    <row r="2808" spans="1:19" x14ac:dyDescent="0.3">
      <c r="A2808" s="12">
        <v>7806</v>
      </c>
      <c r="B2808" s="12">
        <v>258</v>
      </c>
      <c r="C2808" s="12">
        <v>10660</v>
      </c>
      <c r="D2808" s="12">
        <v>2807</v>
      </c>
      <c r="E2808" s="12" t="s">
        <v>243</v>
      </c>
      <c r="F2808" s="13">
        <v>45446</v>
      </c>
      <c r="G2808" s="26" t="s">
        <v>13225</v>
      </c>
      <c r="H2808" s="12">
        <v>22</v>
      </c>
      <c r="I2808" s="28">
        <f>VLOOKUP(B:B,DIM_PRODUCTS!A:F,5,FALSE)</f>
        <v>24</v>
      </c>
      <c r="J2808" s="28">
        <f>FACT_ORDERS[[#This Row],[ProductPrice]]*FACT_ORDERS[[#This Row],[Quantity]]</f>
        <v>528</v>
      </c>
      <c r="K2808" s="12" t="str">
        <f>VLOOKUP(C:C,DIM_CUSTOMERS!A:G,7,FALSE)</f>
        <v>France</v>
      </c>
      <c r="L2808" s="30" cm="1">
        <f t="array" ref="L2808">_xlfn.IFS(
    AND(FACT_ORDERS[[#This Row],[DeliveryMehtod]]="shippment",FACT_ORDERS[[#This Row],[TotalAmount]]&gt;=200), 0,
    AND(FACT_ORDERS[[#This Row],[DeliveryMehtod]]="pickup"), 15,
    AND(FACT_ORDERS[[#This Row],[DeliveryMehtod]]="shippment",FACT_ORDERS[[#This Row],[TotalAmount]]&lt;200), 35
)</f>
        <v>15</v>
      </c>
      <c r="M2808" s="12" t="str" cm="1">
        <f t="array" ref="M2808">_xlfn.IFS(
    SUMIFS(FACT_ORDERS[TotalAmount], FACT_ORDERS[WD_CUSTOMERS],FACT_ORDERS[[#This Row],[WD_CUSTOMERS]])&gt;=15000, "VIP",
    SUMIFS(FACT_ORDERS[TotalAmount], FACT_ORDERS[WD_CUSTOMERS],FACT_ORDERS[[#This Row],[WD_CUSTOMERS]])&gt;=8000, "Premium",
    TRUE, "Regular"
)</f>
        <v>VIP</v>
      </c>
      <c r="N2808" s="32" cm="1">
        <f t="array" ref="N2808">_xlfn.IFS(
   FACT_ORDERS[[#This Row],[TypeOfClient]]="VIP", 0.2,
   FACT_ORDERS[[#This Row],[TypeOfClient]]="Premium", 0.1,
   TRUE, 0
)</f>
        <v>0.2</v>
      </c>
      <c r="O2808" s="31" cm="1">
        <f t="array" ref="O2808">_xlfn.IFS(
   FACT_ORDERS[[#This Row],[TotalAmount]]&gt;1500, 0.15,
   FACT_ORDERS[[#This Row],[TotalAmount]]&gt;1000, 0.1,
   FACT_ORDERS[[#This Row],[TotalAmount]]&gt;500, 0.05,
   TRUE, 0
)</f>
        <v>0.05</v>
      </c>
      <c r="P2808" s="28">
        <f xml:space="preserve"> FACT_ORDERS[[#This Row],[TotalAmount]] * (1 - (FACT_ORDERS[[#This Row],[ClientDiscount]] + FACT_ORDERS[[#This Row],[OrderDiscount]]) )</f>
        <v>396</v>
      </c>
      <c r="Q2808" s="28">
        <f>FACT_ORDERS[[#This Row],[TotalAmountWithDiscount]]+FACT_ORDERS[[#This Row],[DeliveryCost]]</f>
        <v>411</v>
      </c>
      <c r="R2808" s="35">
        <v>45454</v>
      </c>
      <c r="S2808" s="35" t="str">
        <f>IF(NETWORKDAYS(FACT_ORDERS[[#This Row],[Order-Date]], FACT_ORDERS[[#This Row],[ArrivalDate ]]) &gt; 10, "Late", "On Time")</f>
        <v>On Time</v>
      </c>
    </row>
    <row r="2809" spans="1:19" x14ac:dyDescent="0.3">
      <c r="A2809" s="12">
        <v>7807</v>
      </c>
      <c r="B2809" s="12">
        <v>277</v>
      </c>
      <c r="C2809" s="12">
        <v>10660</v>
      </c>
      <c r="D2809" s="12">
        <v>2808</v>
      </c>
      <c r="E2809" s="12" t="s">
        <v>243</v>
      </c>
      <c r="F2809" s="13">
        <v>45219</v>
      </c>
      <c r="G2809" s="26" t="s">
        <v>13226</v>
      </c>
      <c r="H2809" s="12">
        <v>48</v>
      </c>
      <c r="I2809" s="28">
        <f>VLOOKUP(B:B,DIM_PRODUCTS!A:F,5,FALSE)</f>
        <v>19</v>
      </c>
      <c r="J2809" s="28">
        <f>FACT_ORDERS[[#This Row],[ProductPrice]]*FACT_ORDERS[[#This Row],[Quantity]]</f>
        <v>912</v>
      </c>
      <c r="K2809" s="12" t="str">
        <f>VLOOKUP(C:C,DIM_CUSTOMERS!A:G,7,FALSE)</f>
        <v>France</v>
      </c>
      <c r="L2809" s="30" cm="1">
        <f t="array" ref="L2809">_xlfn.IFS(
    AND(FACT_ORDERS[[#This Row],[DeliveryMehtod]]="shippment",FACT_ORDERS[[#This Row],[TotalAmount]]&gt;=200), 0,
    AND(FACT_ORDERS[[#This Row],[DeliveryMehtod]]="pickup"), 15,
    AND(FACT_ORDERS[[#This Row],[DeliveryMehtod]]="shippment",FACT_ORDERS[[#This Row],[TotalAmount]]&lt;200), 35
)</f>
        <v>15</v>
      </c>
      <c r="M2809" s="12" t="str" cm="1">
        <f t="array" ref="M2809">_xlfn.IFS(
    SUMIFS(FACT_ORDERS[TotalAmount], FACT_ORDERS[WD_CUSTOMERS],FACT_ORDERS[[#This Row],[WD_CUSTOMERS]])&gt;=15000, "VIP",
    SUMIFS(FACT_ORDERS[TotalAmount], FACT_ORDERS[WD_CUSTOMERS],FACT_ORDERS[[#This Row],[WD_CUSTOMERS]])&gt;=8000, "Premium",
    TRUE, "Regular"
)</f>
        <v>VIP</v>
      </c>
      <c r="N2809" s="32" cm="1">
        <f t="array" ref="N2809">_xlfn.IFS(
   FACT_ORDERS[[#This Row],[TypeOfClient]]="VIP", 0.2,
   FACT_ORDERS[[#This Row],[TypeOfClient]]="Premium", 0.1,
   TRUE, 0
)</f>
        <v>0.2</v>
      </c>
      <c r="O2809" s="31" cm="1">
        <f t="array" ref="O2809">_xlfn.IFS(
   FACT_ORDERS[[#This Row],[TotalAmount]]&gt;1500, 0.15,
   FACT_ORDERS[[#This Row],[TotalAmount]]&gt;1000, 0.1,
   FACT_ORDERS[[#This Row],[TotalAmount]]&gt;500, 0.05,
   TRUE, 0
)</f>
        <v>0.05</v>
      </c>
      <c r="P2809" s="28">
        <f xml:space="preserve"> FACT_ORDERS[[#This Row],[TotalAmount]] * (1 - (FACT_ORDERS[[#This Row],[ClientDiscount]] + FACT_ORDERS[[#This Row],[OrderDiscount]]) )</f>
        <v>684</v>
      </c>
      <c r="Q2809" s="28">
        <f>FACT_ORDERS[[#This Row],[TotalAmountWithDiscount]]+FACT_ORDERS[[#This Row],[DeliveryCost]]</f>
        <v>699</v>
      </c>
      <c r="R2809" s="35">
        <v>45227</v>
      </c>
      <c r="S2809" s="35" t="str">
        <f>IF(NETWORKDAYS(FACT_ORDERS[[#This Row],[Order-Date]], FACT_ORDERS[[#This Row],[ArrivalDate ]]) &gt; 10, "Late", "On Time")</f>
        <v>On Time</v>
      </c>
    </row>
    <row r="2810" spans="1:19" x14ac:dyDescent="0.3">
      <c r="A2810" s="12">
        <v>7808</v>
      </c>
      <c r="B2810" s="12">
        <v>260</v>
      </c>
      <c r="C2810" s="12">
        <v>10660</v>
      </c>
      <c r="D2810" s="12">
        <v>2809</v>
      </c>
      <c r="E2810" s="12" t="s">
        <v>244</v>
      </c>
      <c r="F2810" s="13">
        <v>45219</v>
      </c>
      <c r="G2810" s="26" t="s">
        <v>13227</v>
      </c>
      <c r="H2810" s="12">
        <v>20</v>
      </c>
      <c r="I2810" s="28">
        <f>VLOOKUP(B:B,DIM_PRODUCTS!A:F,5,FALSE)</f>
        <v>15</v>
      </c>
      <c r="J2810" s="28">
        <f>FACT_ORDERS[[#This Row],[ProductPrice]]*FACT_ORDERS[[#This Row],[Quantity]]</f>
        <v>300</v>
      </c>
      <c r="K2810" s="12" t="str">
        <f>VLOOKUP(C:C,DIM_CUSTOMERS!A:G,7,FALSE)</f>
        <v>France</v>
      </c>
      <c r="L2810" s="30" cm="1">
        <f t="array" ref="L2810">_xlfn.IFS(
    AND(FACT_ORDERS[[#This Row],[DeliveryMehtod]]="shippment",FACT_ORDERS[[#This Row],[TotalAmount]]&gt;=200), 0,
    AND(FACT_ORDERS[[#This Row],[DeliveryMehtod]]="pickup"), 15,
    AND(FACT_ORDERS[[#This Row],[DeliveryMehtod]]="shippment",FACT_ORDERS[[#This Row],[TotalAmount]]&lt;200), 35
)</f>
        <v>0</v>
      </c>
      <c r="M2810" s="12" t="str" cm="1">
        <f t="array" ref="M2810">_xlfn.IFS(
    SUMIFS(FACT_ORDERS[TotalAmount], FACT_ORDERS[WD_CUSTOMERS],FACT_ORDERS[[#This Row],[WD_CUSTOMERS]])&gt;=15000, "VIP",
    SUMIFS(FACT_ORDERS[TotalAmount], FACT_ORDERS[WD_CUSTOMERS],FACT_ORDERS[[#This Row],[WD_CUSTOMERS]])&gt;=8000, "Premium",
    TRUE, "Regular"
)</f>
        <v>VIP</v>
      </c>
      <c r="N2810" s="32" cm="1">
        <f t="array" ref="N2810">_xlfn.IFS(
   FACT_ORDERS[[#This Row],[TypeOfClient]]="VIP", 0.2,
   FACT_ORDERS[[#This Row],[TypeOfClient]]="Premium", 0.1,
   TRUE, 0
)</f>
        <v>0.2</v>
      </c>
      <c r="O2810" s="31" cm="1">
        <f t="array" ref="O2810">_xlfn.IFS(
   FACT_ORDERS[[#This Row],[TotalAmount]]&gt;1500, 0.15,
   FACT_ORDERS[[#This Row],[TotalAmount]]&gt;1000, 0.1,
   FACT_ORDERS[[#This Row],[TotalAmount]]&gt;500, 0.05,
   TRUE, 0
)</f>
        <v>0</v>
      </c>
      <c r="P2810" s="28">
        <f xml:space="preserve"> FACT_ORDERS[[#This Row],[TotalAmount]] * (1 - (FACT_ORDERS[[#This Row],[ClientDiscount]] + FACT_ORDERS[[#This Row],[OrderDiscount]]) )</f>
        <v>240</v>
      </c>
      <c r="Q2810" s="28">
        <f>FACT_ORDERS[[#This Row],[TotalAmountWithDiscount]]+FACT_ORDERS[[#This Row],[DeliveryCost]]</f>
        <v>240</v>
      </c>
      <c r="R2810" s="35">
        <v>45228</v>
      </c>
      <c r="S2810" s="35" t="str">
        <f>IF(NETWORKDAYS(FACT_ORDERS[[#This Row],[Order-Date]], FACT_ORDERS[[#This Row],[ArrivalDate ]]) &gt; 10, "Late", "On Time")</f>
        <v>On Time</v>
      </c>
    </row>
    <row r="2811" spans="1:19" x14ac:dyDescent="0.3">
      <c r="A2811" s="12">
        <v>7809</v>
      </c>
      <c r="B2811" s="12">
        <v>271</v>
      </c>
      <c r="C2811" s="12">
        <v>10660</v>
      </c>
      <c r="D2811" s="12">
        <v>2810</v>
      </c>
      <c r="E2811" s="12" t="s">
        <v>243</v>
      </c>
      <c r="F2811" s="13">
        <v>45219</v>
      </c>
      <c r="G2811" s="26" t="s">
        <v>13228</v>
      </c>
      <c r="H2811" s="12">
        <v>23</v>
      </c>
      <c r="I2811" s="28">
        <f>VLOOKUP(B:B,DIM_PRODUCTS!A:F,5,FALSE)</f>
        <v>16</v>
      </c>
      <c r="J2811" s="28">
        <f>FACT_ORDERS[[#This Row],[ProductPrice]]*FACT_ORDERS[[#This Row],[Quantity]]</f>
        <v>368</v>
      </c>
      <c r="K2811" s="12" t="str">
        <f>VLOOKUP(C:C,DIM_CUSTOMERS!A:G,7,FALSE)</f>
        <v>France</v>
      </c>
      <c r="L2811" s="30" cm="1">
        <f t="array" ref="L2811">_xlfn.IFS(
    AND(FACT_ORDERS[[#This Row],[DeliveryMehtod]]="shippment",FACT_ORDERS[[#This Row],[TotalAmount]]&gt;=200), 0,
    AND(FACT_ORDERS[[#This Row],[DeliveryMehtod]]="pickup"), 15,
    AND(FACT_ORDERS[[#This Row],[DeliveryMehtod]]="shippment",FACT_ORDERS[[#This Row],[TotalAmount]]&lt;200), 35
)</f>
        <v>15</v>
      </c>
      <c r="M2811" s="12" t="str" cm="1">
        <f t="array" ref="M2811">_xlfn.IFS(
    SUMIFS(FACT_ORDERS[TotalAmount], FACT_ORDERS[WD_CUSTOMERS],FACT_ORDERS[[#This Row],[WD_CUSTOMERS]])&gt;=15000, "VIP",
    SUMIFS(FACT_ORDERS[TotalAmount], FACT_ORDERS[WD_CUSTOMERS],FACT_ORDERS[[#This Row],[WD_CUSTOMERS]])&gt;=8000, "Premium",
    TRUE, "Regular"
)</f>
        <v>VIP</v>
      </c>
      <c r="N2811" s="32" cm="1">
        <f t="array" ref="N2811">_xlfn.IFS(
   FACT_ORDERS[[#This Row],[TypeOfClient]]="VIP", 0.2,
   FACT_ORDERS[[#This Row],[TypeOfClient]]="Premium", 0.1,
   TRUE, 0
)</f>
        <v>0.2</v>
      </c>
      <c r="O2811" s="31" cm="1">
        <f t="array" ref="O2811">_xlfn.IFS(
   FACT_ORDERS[[#This Row],[TotalAmount]]&gt;1500, 0.15,
   FACT_ORDERS[[#This Row],[TotalAmount]]&gt;1000, 0.1,
   FACT_ORDERS[[#This Row],[TotalAmount]]&gt;500, 0.05,
   TRUE, 0
)</f>
        <v>0</v>
      </c>
      <c r="P2811" s="28">
        <f xml:space="preserve"> FACT_ORDERS[[#This Row],[TotalAmount]] * (1 - (FACT_ORDERS[[#This Row],[ClientDiscount]] + FACT_ORDERS[[#This Row],[OrderDiscount]]) )</f>
        <v>294.40000000000003</v>
      </c>
      <c r="Q2811" s="28">
        <f>FACT_ORDERS[[#This Row],[TotalAmountWithDiscount]]+FACT_ORDERS[[#This Row],[DeliveryCost]]</f>
        <v>309.40000000000003</v>
      </c>
      <c r="R2811" s="35">
        <v>45228</v>
      </c>
      <c r="S2811" s="35" t="str">
        <f>IF(NETWORKDAYS(FACT_ORDERS[[#This Row],[Order-Date]], FACT_ORDERS[[#This Row],[ArrivalDate ]]) &gt; 10, "Late", "On Time")</f>
        <v>On Time</v>
      </c>
    </row>
    <row r="2812" spans="1:19" x14ac:dyDescent="0.3">
      <c r="A2812" s="12">
        <v>7810</v>
      </c>
      <c r="B2812" s="12">
        <v>216</v>
      </c>
      <c r="C2812" s="12">
        <v>10660</v>
      </c>
      <c r="D2812" s="12">
        <v>2811</v>
      </c>
      <c r="E2812" s="12" t="s">
        <v>243</v>
      </c>
      <c r="F2812" s="13">
        <v>45219</v>
      </c>
      <c r="G2812" s="26" t="s">
        <v>13229</v>
      </c>
      <c r="H2812" s="12">
        <v>31</v>
      </c>
      <c r="I2812" s="28">
        <f>VLOOKUP(B:B,DIM_PRODUCTS!A:F,5,FALSE)</f>
        <v>23</v>
      </c>
      <c r="J2812" s="28">
        <f>FACT_ORDERS[[#This Row],[ProductPrice]]*FACT_ORDERS[[#This Row],[Quantity]]</f>
        <v>713</v>
      </c>
      <c r="K2812" s="12" t="str">
        <f>VLOOKUP(C:C,DIM_CUSTOMERS!A:G,7,FALSE)</f>
        <v>France</v>
      </c>
      <c r="L2812" s="30" cm="1">
        <f t="array" ref="L2812">_xlfn.IFS(
    AND(FACT_ORDERS[[#This Row],[DeliveryMehtod]]="shippment",FACT_ORDERS[[#This Row],[TotalAmount]]&gt;=200), 0,
    AND(FACT_ORDERS[[#This Row],[DeliveryMehtod]]="pickup"), 15,
    AND(FACT_ORDERS[[#This Row],[DeliveryMehtod]]="shippment",FACT_ORDERS[[#This Row],[TotalAmount]]&lt;200), 35
)</f>
        <v>15</v>
      </c>
      <c r="M2812" s="12" t="str" cm="1">
        <f t="array" ref="M2812">_xlfn.IFS(
    SUMIFS(FACT_ORDERS[TotalAmount], FACT_ORDERS[WD_CUSTOMERS],FACT_ORDERS[[#This Row],[WD_CUSTOMERS]])&gt;=15000, "VIP",
    SUMIFS(FACT_ORDERS[TotalAmount], FACT_ORDERS[WD_CUSTOMERS],FACT_ORDERS[[#This Row],[WD_CUSTOMERS]])&gt;=8000, "Premium",
    TRUE, "Regular"
)</f>
        <v>VIP</v>
      </c>
      <c r="N2812" s="32" cm="1">
        <f t="array" ref="N2812">_xlfn.IFS(
   FACT_ORDERS[[#This Row],[TypeOfClient]]="VIP", 0.2,
   FACT_ORDERS[[#This Row],[TypeOfClient]]="Premium", 0.1,
   TRUE, 0
)</f>
        <v>0.2</v>
      </c>
      <c r="O2812" s="31" cm="1">
        <f t="array" ref="O2812">_xlfn.IFS(
   FACT_ORDERS[[#This Row],[TotalAmount]]&gt;1500, 0.15,
   FACT_ORDERS[[#This Row],[TotalAmount]]&gt;1000, 0.1,
   FACT_ORDERS[[#This Row],[TotalAmount]]&gt;500, 0.05,
   TRUE, 0
)</f>
        <v>0.05</v>
      </c>
      <c r="P2812" s="28">
        <f xml:space="preserve"> FACT_ORDERS[[#This Row],[TotalAmount]] * (1 - (FACT_ORDERS[[#This Row],[ClientDiscount]] + FACT_ORDERS[[#This Row],[OrderDiscount]]) )</f>
        <v>534.75</v>
      </c>
      <c r="Q2812" s="28">
        <f>FACT_ORDERS[[#This Row],[TotalAmountWithDiscount]]+FACT_ORDERS[[#This Row],[DeliveryCost]]</f>
        <v>549.75</v>
      </c>
      <c r="R2812" s="35">
        <v>45229</v>
      </c>
      <c r="S2812" s="35" t="str">
        <f>IF(NETWORKDAYS(FACT_ORDERS[[#This Row],[Order-Date]], FACT_ORDERS[[#This Row],[ArrivalDate ]]) &gt; 10, "Late", "On Time")</f>
        <v>On Time</v>
      </c>
    </row>
    <row r="2813" spans="1:19" x14ac:dyDescent="0.3">
      <c r="A2813" s="12">
        <v>7811</v>
      </c>
      <c r="B2813" s="12">
        <v>258</v>
      </c>
      <c r="C2813" s="12">
        <v>10660</v>
      </c>
      <c r="D2813" s="12">
        <v>2812</v>
      </c>
      <c r="E2813" s="12" t="s">
        <v>243</v>
      </c>
      <c r="F2813" s="13">
        <v>45219</v>
      </c>
      <c r="G2813" s="26" t="s">
        <v>13230</v>
      </c>
      <c r="H2813" s="12">
        <v>31</v>
      </c>
      <c r="I2813" s="28">
        <f>VLOOKUP(B:B,DIM_PRODUCTS!A:F,5,FALSE)</f>
        <v>24</v>
      </c>
      <c r="J2813" s="28">
        <f>FACT_ORDERS[[#This Row],[ProductPrice]]*FACT_ORDERS[[#This Row],[Quantity]]</f>
        <v>744</v>
      </c>
      <c r="K2813" s="12" t="str">
        <f>VLOOKUP(C:C,DIM_CUSTOMERS!A:G,7,FALSE)</f>
        <v>France</v>
      </c>
      <c r="L2813" s="30" cm="1">
        <f t="array" ref="L2813">_xlfn.IFS(
    AND(FACT_ORDERS[[#This Row],[DeliveryMehtod]]="shippment",FACT_ORDERS[[#This Row],[TotalAmount]]&gt;=200), 0,
    AND(FACT_ORDERS[[#This Row],[DeliveryMehtod]]="pickup"), 15,
    AND(FACT_ORDERS[[#This Row],[DeliveryMehtod]]="shippment",FACT_ORDERS[[#This Row],[TotalAmount]]&lt;200), 35
)</f>
        <v>15</v>
      </c>
      <c r="M2813" s="12" t="str" cm="1">
        <f t="array" ref="M2813">_xlfn.IFS(
    SUMIFS(FACT_ORDERS[TotalAmount], FACT_ORDERS[WD_CUSTOMERS],FACT_ORDERS[[#This Row],[WD_CUSTOMERS]])&gt;=15000, "VIP",
    SUMIFS(FACT_ORDERS[TotalAmount], FACT_ORDERS[WD_CUSTOMERS],FACT_ORDERS[[#This Row],[WD_CUSTOMERS]])&gt;=8000, "Premium",
    TRUE, "Regular"
)</f>
        <v>VIP</v>
      </c>
      <c r="N2813" s="32" cm="1">
        <f t="array" ref="N2813">_xlfn.IFS(
   FACT_ORDERS[[#This Row],[TypeOfClient]]="VIP", 0.2,
   FACT_ORDERS[[#This Row],[TypeOfClient]]="Premium", 0.1,
   TRUE, 0
)</f>
        <v>0.2</v>
      </c>
      <c r="O2813" s="31" cm="1">
        <f t="array" ref="O2813">_xlfn.IFS(
   FACT_ORDERS[[#This Row],[TotalAmount]]&gt;1500, 0.15,
   FACT_ORDERS[[#This Row],[TotalAmount]]&gt;1000, 0.1,
   FACT_ORDERS[[#This Row],[TotalAmount]]&gt;500, 0.05,
   TRUE, 0
)</f>
        <v>0.05</v>
      </c>
      <c r="P2813" s="28">
        <f xml:space="preserve"> FACT_ORDERS[[#This Row],[TotalAmount]] * (1 - (FACT_ORDERS[[#This Row],[ClientDiscount]] + FACT_ORDERS[[#This Row],[OrderDiscount]]) )</f>
        <v>558</v>
      </c>
      <c r="Q2813" s="28">
        <f>FACT_ORDERS[[#This Row],[TotalAmountWithDiscount]]+FACT_ORDERS[[#This Row],[DeliveryCost]]</f>
        <v>573</v>
      </c>
      <c r="R2813" s="35">
        <v>45228</v>
      </c>
      <c r="S2813" s="35" t="str">
        <f>IF(NETWORKDAYS(FACT_ORDERS[[#This Row],[Order-Date]], FACT_ORDERS[[#This Row],[ArrivalDate ]]) &gt; 10, "Late", "On Time")</f>
        <v>On Time</v>
      </c>
    </row>
    <row r="2814" spans="1:19" x14ac:dyDescent="0.3">
      <c r="A2814" s="12">
        <v>7812</v>
      </c>
      <c r="B2814" s="12">
        <v>277</v>
      </c>
      <c r="C2814" s="12">
        <v>10660</v>
      </c>
      <c r="D2814" s="12">
        <v>2813</v>
      </c>
      <c r="E2814" s="12" t="s">
        <v>243</v>
      </c>
      <c r="F2814" s="13">
        <v>45458</v>
      </c>
      <c r="G2814" s="26" t="s">
        <v>13231</v>
      </c>
      <c r="H2814" s="12">
        <v>30</v>
      </c>
      <c r="I2814" s="28">
        <f>VLOOKUP(B:B,DIM_PRODUCTS!A:F,5,FALSE)</f>
        <v>19</v>
      </c>
      <c r="J2814" s="28">
        <f>FACT_ORDERS[[#This Row],[ProductPrice]]*FACT_ORDERS[[#This Row],[Quantity]]</f>
        <v>570</v>
      </c>
      <c r="K2814" s="12" t="str">
        <f>VLOOKUP(C:C,DIM_CUSTOMERS!A:G,7,FALSE)</f>
        <v>France</v>
      </c>
      <c r="L2814" s="30" cm="1">
        <f t="array" ref="L2814">_xlfn.IFS(
    AND(FACT_ORDERS[[#This Row],[DeliveryMehtod]]="shippment",FACT_ORDERS[[#This Row],[TotalAmount]]&gt;=200), 0,
    AND(FACT_ORDERS[[#This Row],[DeliveryMehtod]]="pickup"), 15,
    AND(FACT_ORDERS[[#This Row],[DeliveryMehtod]]="shippment",FACT_ORDERS[[#This Row],[TotalAmount]]&lt;200), 35
)</f>
        <v>15</v>
      </c>
      <c r="M2814" s="12" t="str" cm="1">
        <f t="array" ref="M2814">_xlfn.IFS(
    SUMIFS(FACT_ORDERS[TotalAmount], FACT_ORDERS[WD_CUSTOMERS],FACT_ORDERS[[#This Row],[WD_CUSTOMERS]])&gt;=15000, "VIP",
    SUMIFS(FACT_ORDERS[TotalAmount], FACT_ORDERS[WD_CUSTOMERS],FACT_ORDERS[[#This Row],[WD_CUSTOMERS]])&gt;=8000, "Premium",
    TRUE, "Regular"
)</f>
        <v>VIP</v>
      </c>
      <c r="N2814" s="32" cm="1">
        <f t="array" ref="N2814">_xlfn.IFS(
   FACT_ORDERS[[#This Row],[TypeOfClient]]="VIP", 0.2,
   FACT_ORDERS[[#This Row],[TypeOfClient]]="Premium", 0.1,
   TRUE, 0
)</f>
        <v>0.2</v>
      </c>
      <c r="O2814" s="31" cm="1">
        <f t="array" ref="O2814">_xlfn.IFS(
   FACT_ORDERS[[#This Row],[TotalAmount]]&gt;1500, 0.15,
   FACT_ORDERS[[#This Row],[TotalAmount]]&gt;1000, 0.1,
   FACT_ORDERS[[#This Row],[TotalAmount]]&gt;500, 0.05,
   TRUE, 0
)</f>
        <v>0.05</v>
      </c>
      <c r="P2814" s="28">
        <f xml:space="preserve"> FACT_ORDERS[[#This Row],[TotalAmount]] * (1 - (FACT_ORDERS[[#This Row],[ClientDiscount]] + FACT_ORDERS[[#This Row],[OrderDiscount]]) )</f>
        <v>427.5</v>
      </c>
      <c r="Q2814" s="28">
        <f>FACT_ORDERS[[#This Row],[TotalAmountWithDiscount]]+FACT_ORDERS[[#This Row],[DeliveryCost]]</f>
        <v>442.5</v>
      </c>
      <c r="R2814" s="35">
        <v>45465</v>
      </c>
      <c r="S2814" s="35" t="str">
        <f>IF(NETWORKDAYS(FACT_ORDERS[[#This Row],[Order-Date]], FACT_ORDERS[[#This Row],[ArrivalDate ]]) &gt; 10, "Late", "On Time")</f>
        <v>On Time</v>
      </c>
    </row>
    <row r="2815" spans="1:19" x14ac:dyDescent="0.3">
      <c r="A2815" s="12">
        <v>7813</v>
      </c>
      <c r="B2815" s="12">
        <v>260</v>
      </c>
      <c r="C2815" s="12">
        <v>10660</v>
      </c>
      <c r="D2815" s="12">
        <v>2814</v>
      </c>
      <c r="E2815" s="12" t="s">
        <v>243</v>
      </c>
      <c r="F2815" s="13">
        <v>45458</v>
      </c>
      <c r="G2815" s="26" t="s">
        <v>13232</v>
      </c>
      <c r="H2815" s="12">
        <v>34</v>
      </c>
      <c r="I2815" s="28">
        <f>VLOOKUP(B:B,DIM_PRODUCTS!A:F,5,FALSE)</f>
        <v>15</v>
      </c>
      <c r="J2815" s="28">
        <f>FACT_ORDERS[[#This Row],[ProductPrice]]*FACT_ORDERS[[#This Row],[Quantity]]</f>
        <v>510</v>
      </c>
      <c r="K2815" s="12" t="str">
        <f>VLOOKUP(C:C,DIM_CUSTOMERS!A:G,7,FALSE)</f>
        <v>France</v>
      </c>
      <c r="L2815" s="30" cm="1">
        <f t="array" ref="L2815">_xlfn.IFS(
    AND(FACT_ORDERS[[#This Row],[DeliveryMehtod]]="shippment",FACT_ORDERS[[#This Row],[TotalAmount]]&gt;=200), 0,
    AND(FACT_ORDERS[[#This Row],[DeliveryMehtod]]="pickup"), 15,
    AND(FACT_ORDERS[[#This Row],[DeliveryMehtod]]="shippment",FACT_ORDERS[[#This Row],[TotalAmount]]&lt;200), 35
)</f>
        <v>15</v>
      </c>
      <c r="M2815" s="12" t="str" cm="1">
        <f t="array" ref="M2815">_xlfn.IFS(
    SUMIFS(FACT_ORDERS[TotalAmount], FACT_ORDERS[WD_CUSTOMERS],FACT_ORDERS[[#This Row],[WD_CUSTOMERS]])&gt;=15000, "VIP",
    SUMIFS(FACT_ORDERS[TotalAmount], FACT_ORDERS[WD_CUSTOMERS],FACT_ORDERS[[#This Row],[WD_CUSTOMERS]])&gt;=8000, "Premium",
    TRUE, "Regular"
)</f>
        <v>VIP</v>
      </c>
      <c r="N2815" s="32" cm="1">
        <f t="array" ref="N2815">_xlfn.IFS(
   FACT_ORDERS[[#This Row],[TypeOfClient]]="VIP", 0.2,
   FACT_ORDERS[[#This Row],[TypeOfClient]]="Premium", 0.1,
   TRUE, 0
)</f>
        <v>0.2</v>
      </c>
      <c r="O2815" s="31" cm="1">
        <f t="array" ref="O2815">_xlfn.IFS(
   FACT_ORDERS[[#This Row],[TotalAmount]]&gt;1500, 0.15,
   FACT_ORDERS[[#This Row],[TotalAmount]]&gt;1000, 0.1,
   FACT_ORDERS[[#This Row],[TotalAmount]]&gt;500, 0.05,
   TRUE, 0
)</f>
        <v>0.05</v>
      </c>
      <c r="P2815" s="28">
        <f xml:space="preserve"> FACT_ORDERS[[#This Row],[TotalAmount]] * (1 - (FACT_ORDERS[[#This Row],[ClientDiscount]] + FACT_ORDERS[[#This Row],[OrderDiscount]]) )</f>
        <v>382.5</v>
      </c>
      <c r="Q2815" s="28">
        <f>FACT_ORDERS[[#This Row],[TotalAmountWithDiscount]]+FACT_ORDERS[[#This Row],[DeliveryCost]]</f>
        <v>397.5</v>
      </c>
      <c r="R2815" s="35">
        <v>45465</v>
      </c>
      <c r="S2815" s="35" t="str">
        <f>IF(NETWORKDAYS(FACT_ORDERS[[#This Row],[Order-Date]], FACT_ORDERS[[#This Row],[ArrivalDate ]]) &gt; 10, "Late", "On Time")</f>
        <v>On Time</v>
      </c>
    </row>
    <row r="2816" spans="1:19" x14ac:dyDescent="0.3">
      <c r="A2816" s="12">
        <v>7814</v>
      </c>
      <c r="B2816" s="12">
        <v>271</v>
      </c>
      <c r="C2816" s="12">
        <v>10660</v>
      </c>
      <c r="D2816" s="12">
        <v>2815</v>
      </c>
      <c r="E2816" s="12" t="s">
        <v>243</v>
      </c>
      <c r="F2816" s="13">
        <v>45458</v>
      </c>
      <c r="G2816" s="26" t="s">
        <v>13233</v>
      </c>
      <c r="H2816" s="12">
        <v>29</v>
      </c>
      <c r="I2816" s="28">
        <f>VLOOKUP(B:B,DIM_PRODUCTS!A:F,5,FALSE)</f>
        <v>16</v>
      </c>
      <c r="J2816" s="28">
        <f>FACT_ORDERS[[#This Row],[ProductPrice]]*FACT_ORDERS[[#This Row],[Quantity]]</f>
        <v>464</v>
      </c>
      <c r="K2816" s="12" t="str">
        <f>VLOOKUP(C:C,DIM_CUSTOMERS!A:G,7,FALSE)</f>
        <v>France</v>
      </c>
      <c r="L2816" s="30" cm="1">
        <f t="array" ref="L2816">_xlfn.IFS(
    AND(FACT_ORDERS[[#This Row],[DeliveryMehtod]]="shippment",FACT_ORDERS[[#This Row],[TotalAmount]]&gt;=200), 0,
    AND(FACT_ORDERS[[#This Row],[DeliveryMehtod]]="pickup"), 15,
    AND(FACT_ORDERS[[#This Row],[DeliveryMehtod]]="shippment",FACT_ORDERS[[#This Row],[TotalAmount]]&lt;200), 35
)</f>
        <v>15</v>
      </c>
      <c r="M2816" s="12" t="str" cm="1">
        <f t="array" ref="M2816">_xlfn.IFS(
    SUMIFS(FACT_ORDERS[TotalAmount], FACT_ORDERS[WD_CUSTOMERS],FACT_ORDERS[[#This Row],[WD_CUSTOMERS]])&gt;=15000, "VIP",
    SUMIFS(FACT_ORDERS[TotalAmount], FACT_ORDERS[WD_CUSTOMERS],FACT_ORDERS[[#This Row],[WD_CUSTOMERS]])&gt;=8000, "Premium",
    TRUE, "Regular"
)</f>
        <v>VIP</v>
      </c>
      <c r="N2816" s="32" cm="1">
        <f t="array" ref="N2816">_xlfn.IFS(
   FACT_ORDERS[[#This Row],[TypeOfClient]]="VIP", 0.2,
   FACT_ORDERS[[#This Row],[TypeOfClient]]="Premium", 0.1,
   TRUE, 0
)</f>
        <v>0.2</v>
      </c>
      <c r="O2816" s="31" cm="1">
        <f t="array" ref="O2816">_xlfn.IFS(
   FACT_ORDERS[[#This Row],[TotalAmount]]&gt;1500, 0.15,
   FACT_ORDERS[[#This Row],[TotalAmount]]&gt;1000, 0.1,
   FACT_ORDERS[[#This Row],[TotalAmount]]&gt;500, 0.05,
   TRUE, 0
)</f>
        <v>0</v>
      </c>
      <c r="P2816" s="28">
        <f xml:space="preserve"> FACT_ORDERS[[#This Row],[TotalAmount]] * (1 - (FACT_ORDERS[[#This Row],[ClientDiscount]] + FACT_ORDERS[[#This Row],[OrderDiscount]]) )</f>
        <v>371.20000000000005</v>
      </c>
      <c r="Q2816" s="28">
        <f>FACT_ORDERS[[#This Row],[TotalAmountWithDiscount]]+FACT_ORDERS[[#This Row],[DeliveryCost]]</f>
        <v>386.20000000000005</v>
      </c>
      <c r="R2816" s="35">
        <v>45466</v>
      </c>
      <c r="S2816" s="35" t="str">
        <f>IF(NETWORKDAYS(FACT_ORDERS[[#This Row],[Order-Date]], FACT_ORDERS[[#This Row],[ArrivalDate ]]) &gt; 10, "Late", "On Time")</f>
        <v>On Time</v>
      </c>
    </row>
    <row r="2817" spans="1:19" x14ac:dyDescent="0.3">
      <c r="A2817" s="12">
        <v>7815</v>
      </c>
      <c r="B2817" s="12">
        <v>258</v>
      </c>
      <c r="C2817" s="12">
        <v>10660</v>
      </c>
      <c r="D2817" s="12">
        <v>2816</v>
      </c>
      <c r="E2817" s="12" t="s">
        <v>244</v>
      </c>
      <c r="F2817" s="13">
        <v>45458</v>
      </c>
      <c r="G2817" s="26" t="s">
        <v>13234</v>
      </c>
      <c r="H2817" s="12">
        <v>36</v>
      </c>
      <c r="I2817" s="28">
        <f>VLOOKUP(B:B,DIM_PRODUCTS!A:F,5,FALSE)</f>
        <v>24</v>
      </c>
      <c r="J2817" s="28">
        <f>FACT_ORDERS[[#This Row],[ProductPrice]]*FACT_ORDERS[[#This Row],[Quantity]]</f>
        <v>864</v>
      </c>
      <c r="K2817" s="12" t="str">
        <f>VLOOKUP(C:C,DIM_CUSTOMERS!A:G,7,FALSE)</f>
        <v>France</v>
      </c>
      <c r="L2817" s="30" cm="1">
        <f t="array" ref="L2817">_xlfn.IFS(
    AND(FACT_ORDERS[[#This Row],[DeliveryMehtod]]="shippment",FACT_ORDERS[[#This Row],[TotalAmount]]&gt;=200), 0,
    AND(FACT_ORDERS[[#This Row],[DeliveryMehtod]]="pickup"), 15,
    AND(FACT_ORDERS[[#This Row],[DeliveryMehtod]]="shippment",FACT_ORDERS[[#This Row],[TotalAmount]]&lt;200), 35
)</f>
        <v>0</v>
      </c>
      <c r="M2817" s="12" t="str" cm="1">
        <f t="array" ref="M2817">_xlfn.IFS(
    SUMIFS(FACT_ORDERS[TotalAmount], FACT_ORDERS[WD_CUSTOMERS],FACT_ORDERS[[#This Row],[WD_CUSTOMERS]])&gt;=15000, "VIP",
    SUMIFS(FACT_ORDERS[TotalAmount], FACT_ORDERS[WD_CUSTOMERS],FACT_ORDERS[[#This Row],[WD_CUSTOMERS]])&gt;=8000, "Premium",
    TRUE, "Regular"
)</f>
        <v>VIP</v>
      </c>
      <c r="N2817" s="32" cm="1">
        <f t="array" ref="N2817">_xlfn.IFS(
   FACT_ORDERS[[#This Row],[TypeOfClient]]="VIP", 0.2,
   FACT_ORDERS[[#This Row],[TypeOfClient]]="Premium", 0.1,
   TRUE, 0
)</f>
        <v>0.2</v>
      </c>
      <c r="O2817" s="31" cm="1">
        <f t="array" ref="O2817">_xlfn.IFS(
   FACT_ORDERS[[#This Row],[TotalAmount]]&gt;1500, 0.15,
   FACT_ORDERS[[#This Row],[TotalAmount]]&gt;1000, 0.1,
   FACT_ORDERS[[#This Row],[TotalAmount]]&gt;500, 0.05,
   TRUE, 0
)</f>
        <v>0.05</v>
      </c>
      <c r="P2817" s="28">
        <f xml:space="preserve"> FACT_ORDERS[[#This Row],[TotalAmount]] * (1 - (FACT_ORDERS[[#This Row],[ClientDiscount]] + FACT_ORDERS[[#This Row],[OrderDiscount]]) )</f>
        <v>648</v>
      </c>
      <c r="Q2817" s="28">
        <f>FACT_ORDERS[[#This Row],[TotalAmountWithDiscount]]+FACT_ORDERS[[#This Row],[DeliveryCost]]</f>
        <v>648</v>
      </c>
      <c r="R2817" s="35">
        <v>45468</v>
      </c>
      <c r="S2817" s="35" t="str">
        <f>IF(NETWORKDAYS(FACT_ORDERS[[#This Row],[Order-Date]], FACT_ORDERS[[#This Row],[ArrivalDate ]]) &gt; 10, "Late", "On Time")</f>
        <v>On Time</v>
      </c>
    </row>
    <row r="2818" spans="1:19" x14ac:dyDescent="0.3">
      <c r="A2818" s="12">
        <v>7816</v>
      </c>
      <c r="B2818" s="12">
        <v>272</v>
      </c>
      <c r="C2818" s="12">
        <v>10704</v>
      </c>
      <c r="D2818" s="12">
        <v>2817</v>
      </c>
      <c r="E2818" s="12" t="s">
        <v>243</v>
      </c>
      <c r="F2818" s="13">
        <v>45421</v>
      </c>
      <c r="G2818" s="26" t="s">
        <v>13235</v>
      </c>
      <c r="H2818" s="12">
        <v>36</v>
      </c>
      <c r="I2818" s="28">
        <f>VLOOKUP(B:B,DIM_PRODUCTS!A:F,5,FALSE)</f>
        <v>15</v>
      </c>
      <c r="J2818" s="28">
        <f>FACT_ORDERS[[#This Row],[ProductPrice]]*FACT_ORDERS[[#This Row],[Quantity]]</f>
        <v>540</v>
      </c>
      <c r="K2818" s="12" t="str">
        <f>VLOOKUP(C:C,DIM_CUSTOMERS!A:G,7,FALSE)</f>
        <v>France</v>
      </c>
      <c r="L2818" s="30" cm="1">
        <f t="array" ref="L2818">_xlfn.IFS(
    AND(FACT_ORDERS[[#This Row],[DeliveryMehtod]]="shippment",FACT_ORDERS[[#This Row],[TotalAmount]]&gt;=200), 0,
    AND(FACT_ORDERS[[#This Row],[DeliveryMehtod]]="pickup"), 15,
    AND(FACT_ORDERS[[#This Row],[DeliveryMehtod]]="shippment",FACT_ORDERS[[#This Row],[TotalAmount]]&lt;200), 35
)</f>
        <v>15</v>
      </c>
      <c r="M2818" s="12" t="str" cm="1">
        <f t="array" ref="M2818">_xlfn.IFS(
    SUMIFS(FACT_ORDERS[TotalAmount], FACT_ORDERS[WD_CUSTOMERS],FACT_ORDERS[[#This Row],[WD_CUSTOMERS]])&gt;=15000, "VIP",
    SUMIFS(FACT_ORDERS[TotalAmount], FACT_ORDERS[WD_CUSTOMERS],FACT_ORDERS[[#This Row],[WD_CUSTOMERS]])&gt;=8000, "Premium",
    TRUE, "Regular"
)</f>
        <v>Regular</v>
      </c>
      <c r="N2818" s="32" cm="1">
        <f t="array" ref="N2818">_xlfn.IFS(
   FACT_ORDERS[[#This Row],[TypeOfClient]]="VIP", 0.2,
   FACT_ORDERS[[#This Row],[TypeOfClient]]="Premium", 0.1,
   TRUE, 0
)</f>
        <v>0</v>
      </c>
      <c r="O2818" s="31" cm="1">
        <f t="array" ref="O2818">_xlfn.IFS(
   FACT_ORDERS[[#This Row],[TotalAmount]]&gt;1500, 0.15,
   FACT_ORDERS[[#This Row],[TotalAmount]]&gt;1000, 0.1,
   FACT_ORDERS[[#This Row],[TotalAmount]]&gt;500, 0.05,
   TRUE, 0
)</f>
        <v>0.05</v>
      </c>
      <c r="P2818" s="28">
        <f xml:space="preserve"> FACT_ORDERS[[#This Row],[TotalAmount]] * (1 - (FACT_ORDERS[[#This Row],[ClientDiscount]] + FACT_ORDERS[[#This Row],[OrderDiscount]]) )</f>
        <v>513</v>
      </c>
      <c r="Q2818" s="28">
        <f>FACT_ORDERS[[#This Row],[TotalAmountWithDiscount]]+FACT_ORDERS[[#This Row],[DeliveryCost]]</f>
        <v>528</v>
      </c>
      <c r="R2818" s="35">
        <v>45431</v>
      </c>
      <c r="S2818" s="35" t="str">
        <f>IF(NETWORKDAYS(FACT_ORDERS[[#This Row],[Order-Date]], FACT_ORDERS[[#This Row],[ArrivalDate ]]) &gt; 10, "Late", "On Time")</f>
        <v>On Time</v>
      </c>
    </row>
    <row r="2819" spans="1:19" x14ac:dyDescent="0.3">
      <c r="A2819" s="12">
        <v>7817</v>
      </c>
      <c r="B2819" s="12">
        <v>240</v>
      </c>
      <c r="C2819" s="12">
        <v>10704</v>
      </c>
      <c r="D2819" s="12">
        <v>2818</v>
      </c>
      <c r="E2819" s="12" t="s">
        <v>244</v>
      </c>
      <c r="F2819" s="13">
        <v>45421</v>
      </c>
      <c r="G2819" s="26" t="s">
        <v>3562</v>
      </c>
      <c r="H2819" s="12">
        <v>31</v>
      </c>
      <c r="I2819" s="28">
        <f>VLOOKUP(B:B,DIM_PRODUCTS!A:F,5,FALSE)</f>
        <v>24</v>
      </c>
      <c r="J2819" s="28">
        <f>FACT_ORDERS[[#This Row],[ProductPrice]]*FACT_ORDERS[[#This Row],[Quantity]]</f>
        <v>744</v>
      </c>
      <c r="K2819" s="12" t="str">
        <f>VLOOKUP(C:C,DIM_CUSTOMERS!A:G,7,FALSE)</f>
        <v>France</v>
      </c>
      <c r="L2819" s="30" cm="1">
        <f t="array" ref="L2819">_xlfn.IFS(
    AND(FACT_ORDERS[[#This Row],[DeliveryMehtod]]="shippment",FACT_ORDERS[[#This Row],[TotalAmount]]&gt;=200), 0,
    AND(FACT_ORDERS[[#This Row],[DeliveryMehtod]]="pickup"), 15,
    AND(FACT_ORDERS[[#This Row],[DeliveryMehtod]]="shippment",FACT_ORDERS[[#This Row],[TotalAmount]]&lt;200), 35
)</f>
        <v>0</v>
      </c>
      <c r="M2819" s="12" t="str" cm="1">
        <f t="array" ref="M2819">_xlfn.IFS(
    SUMIFS(FACT_ORDERS[TotalAmount], FACT_ORDERS[WD_CUSTOMERS],FACT_ORDERS[[#This Row],[WD_CUSTOMERS]])&gt;=15000, "VIP",
    SUMIFS(FACT_ORDERS[TotalAmount], FACT_ORDERS[WD_CUSTOMERS],FACT_ORDERS[[#This Row],[WD_CUSTOMERS]])&gt;=8000, "Premium",
    TRUE, "Regular"
)</f>
        <v>Regular</v>
      </c>
      <c r="N2819" s="32" cm="1">
        <f t="array" ref="N2819">_xlfn.IFS(
   FACT_ORDERS[[#This Row],[TypeOfClient]]="VIP", 0.2,
   FACT_ORDERS[[#This Row],[TypeOfClient]]="Premium", 0.1,
   TRUE, 0
)</f>
        <v>0</v>
      </c>
      <c r="O2819" s="31" cm="1">
        <f t="array" ref="O2819">_xlfn.IFS(
   FACT_ORDERS[[#This Row],[TotalAmount]]&gt;1500, 0.15,
   FACT_ORDERS[[#This Row],[TotalAmount]]&gt;1000, 0.1,
   FACT_ORDERS[[#This Row],[TotalAmount]]&gt;500, 0.05,
   TRUE, 0
)</f>
        <v>0.05</v>
      </c>
      <c r="P2819" s="28">
        <f xml:space="preserve"> FACT_ORDERS[[#This Row],[TotalAmount]] * (1 - (FACT_ORDERS[[#This Row],[ClientDiscount]] + FACT_ORDERS[[#This Row],[OrderDiscount]]) )</f>
        <v>706.8</v>
      </c>
      <c r="Q2819" s="28">
        <f>FACT_ORDERS[[#This Row],[TotalAmountWithDiscount]]+FACT_ORDERS[[#This Row],[DeliveryCost]]</f>
        <v>706.8</v>
      </c>
      <c r="R2819" s="35">
        <v>45431</v>
      </c>
      <c r="S2819" s="35" t="str">
        <f>IF(NETWORKDAYS(FACT_ORDERS[[#This Row],[Order-Date]], FACT_ORDERS[[#This Row],[ArrivalDate ]]) &gt; 10, "Late", "On Time")</f>
        <v>On Time</v>
      </c>
    </row>
    <row r="2820" spans="1:19" x14ac:dyDescent="0.3">
      <c r="A2820" s="12">
        <v>7818</v>
      </c>
      <c r="B2820" s="12">
        <v>272</v>
      </c>
      <c r="C2820" s="12">
        <v>10704</v>
      </c>
      <c r="D2820" s="12">
        <v>2819</v>
      </c>
      <c r="E2820" s="12" t="s">
        <v>244</v>
      </c>
      <c r="F2820" s="13">
        <v>45455</v>
      </c>
      <c r="G2820" s="26" t="s">
        <v>13236</v>
      </c>
      <c r="H2820" s="12">
        <v>37</v>
      </c>
      <c r="I2820" s="28">
        <f>VLOOKUP(B:B,DIM_PRODUCTS!A:F,5,FALSE)</f>
        <v>15</v>
      </c>
      <c r="J2820" s="28">
        <f>FACT_ORDERS[[#This Row],[ProductPrice]]*FACT_ORDERS[[#This Row],[Quantity]]</f>
        <v>555</v>
      </c>
      <c r="K2820" s="12" t="str">
        <f>VLOOKUP(C:C,DIM_CUSTOMERS!A:G,7,FALSE)</f>
        <v>France</v>
      </c>
      <c r="L2820" s="30" cm="1">
        <f t="array" ref="L2820">_xlfn.IFS(
    AND(FACT_ORDERS[[#This Row],[DeliveryMehtod]]="shippment",FACT_ORDERS[[#This Row],[TotalAmount]]&gt;=200), 0,
    AND(FACT_ORDERS[[#This Row],[DeliveryMehtod]]="pickup"), 15,
    AND(FACT_ORDERS[[#This Row],[DeliveryMehtod]]="shippment",FACT_ORDERS[[#This Row],[TotalAmount]]&lt;200), 35
)</f>
        <v>0</v>
      </c>
      <c r="M2820" s="12" t="str" cm="1">
        <f t="array" ref="M2820">_xlfn.IFS(
    SUMIFS(FACT_ORDERS[TotalAmount], FACT_ORDERS[WD_CUSTOMERS],FACT_ORDERS[[#This Row],[WD_CUSTOMERS]])&gt;=15000, "VIP",
    SUMIFS(FACT_ORDERS[TotalAmount], FACT_ORDERS[WD_CUSTOMERS],FACT_ORDERS[[#This Row],[WD_CUSTOMERS]])&gt;=8000, "Premium",
    TRUE, "Regular"
)</f>
        <v>Regular</v>
      </c>
      <c r="N2820" s="32" cm="1">
        <f t="array" ref="N2820">_xlfn.IFS(
   FACT_ORDERS[[#This Row],[TypeOfClient]]="VIP", 0.2,
   FACT_ORDERS[[#This Row],[TypeOfClient]]="Premium", 0.1,
   TRUE, 0
)</f>
        <v>0</v>
      </c>
      <c r="O2820" s="31" cm="1">
        <f t="array" ref="O2820">_xlfn.IFS(
   FACT_ORDERS[[#This Row],[TotalAmount]]&gt;1500, 0.15,
   FACT_ORDERS[[#This Row],[TotalAmount]]&gt;1000, 0.1,
   FACT_ORDERS[[#This Row],[TotalAmount]]&gt;500, 0.05,
   TRUE, 0
)</f>
        <v>0.05</v>
      </c>
      <c r="P2820" s="28">
        <f xml:space="preserve"> FACT_ORDERS[[#This Row],[TotalAmount]] * (1 - (FACT_ORDERS[[#This Row],[ClientDiscount]] + FACT_ORDERS[[#This Row],[OrderDiscount]]) )</f>
        <v>527.25</v>
      </c>
      <c r="Q2820" s="28">
        <f>FACT_ORDERS[[#This Row],[TotalAmountWithDiscount]]+FACT_ORDERS[[#This Row],[DeliveryCost]]</f>
        <v>527.25</v>
      </c>
      <c r="R2820" s="35">
        <v>45464</v>
      </c>
      <c r="S2820" s="35" t="str">
        <f>IF(NETWORKDAYS(FACT_ORDERS[[#This Row],[Order-Date]], FACT_ORDERS[[#This Row],[ArrivalDate ]]) &gt; 10, "Late", "On Time")</f>
        <v>On Time</v>
      </c>
    </row>
    <row r="2821" spans="1:19" x14ac:dyDescent="0.3">
      <c r="A2821" s="12">
        <v>7819</v>
      </c>
      <c r="B2821" s="12">
        <v>240</v>
      </c>
      <c r="C2821" s="12">
        <v>10704</v>
      </c>
      <c r="D2821" s="12">
        <v>2820</v>
      </c>
      <c r="E2821" s="12" t="s">
        <v>243</v>
      </c>
      <c r="F2821" s="13">
        <v>45455</v>
      </c>
      <c r="G2821" s="26" t="s">
        <v>13237</v>
      </c>
      <c r="H2821" s="12">
        <v>23</v>
      </c>
      <c r="I2821" s="28">
        <f>VLOOKUP(B:B,DIM_PRODUCTS!A:F,5,FALSE)</f>
        <v>24</v>
      </c>
      <c r="J2821" s="28">
        <f>FACT_ORDERS[[#This Row],[ProductPrice]]*FACT_ORDERS[[#This Row],[Quantity]]</f>
        <v>552</v>
      </c>
      <c r="K2821" s="12" t="str">
        <f>VLOOKUP(C:C,DIM_CUSTOMERS!A:G,7,FALSE)</f>
        <v>France</v>
      </c>
      <c r="L2821" s="30" cm="1">
        <f t="array" ref="L2821">_xlfn.IFS(
    AND(FACT_ORDERS[[#This Row],[DeliveryMehtod]]="shippment",FACT_ORDERS[[#This Row],[TotalAmount]]&gt;=200), 0,
    AND(FACT_ORDERS[[#This Row],[DeliveryMehtod]]="pickup"), 15,
    AND(FACT_ORDERS[[#This Row],[DeliveryMehtod]]="shippment",FACT_ORDERS[[#This Row],[TotalAmount]]&lt;200), 35
)</f>
        <v>15</v>
      </c>
      <c r="M2821" s="12" t="str" cm="1">
        <f t="array" ref="M2821">_xlfn.IFS(
    SUMIFS(FACT_ORDERS[TotalAmount], FACT_ORDERS[WD_CUSTOMERS],FACT_ORDERS[[#This Row],[WD_CUSTOMERS]])&gt;=15000, "VIP",
    SUMIFS(FACT_ORDERS[TotalAmount], FACT_ORDERS[WD_CUSTOMERS],FACT_ORDERS[[#This Row],[WD_CUSTOMERS]])&gt;=8000, "Premium",
    TRUE, "Regular"
)</f>
        <v>Regular</v>
      </c>
      <c r="N2821" s="32" cm="1">
        <f t="array" ref="N2821">_xlfn.IFS(
   FACT_ORDERS[[#This Row],[TypeOfClient]]="VIP", 0.2,
   FACT_ORDERS[[#This Row],[TypeOfClient]]="Premium", 0.1,
   TRUE, 0
)</f>
        <v>0</v>
      </c>
      <c r="O2821" s="31" cm="1">
        <f t="array" ref="O2821">_xlfn.IFS(
   FACT_ORDERS[[#This Row],[TotalAmount]]&gt;1500, 0.15,
   FACT_ORDERS[[#This Row],[TotalAmount]]&gt;1000, 0.1,
   FACT_ORDERS[[#This Row],[TotalAmount]]&gt;500, 0.05,
   TRUE, 0
)</f>
        <v>0.05</v>
      </c>
      <c r="P2821" s="28">
        <f xml:space="preserve"> FACT_ORDERS[[#This Row],[TotalAmount]] * (1 - (FACT_ORDERS[[#This Row],[ClientDiscount]] + FACT_ORDERS[[#This Row],[OrderDiscount]]) )</f>
        <v>524.4</v>
      </c>
      <c r="Q2821" s="28">
        <f>FACT_ORDERS[[#This Row],[TotalAmountWithDiscount]]+FACT_ORDERS[[#This Row],[DeliveryCost]]</f>
        <v>539.4</v>
      </c>
      <c r="R2821" s="35">
        <v>45464</v>
      </c>
      <c r="S2821" s="35" t="str">
        <f>IF(NETWORKDAYS(FACT_ORDERS[[#This Row],[Order-Date]], FACT_ORDERS[[#This Row],[ArrivalDate ]]) &gt; 10, "Late", "On Time")</f>
        <v>On Time</v>
      </c>
    </row>
    <row r="2822" spans="1:19" x14ac:dyDescent="0.3">
      <c r="A2822" s="12">
        <v>7820</v>
      </c>
      <c r="B2822" s="12">
        <v>272</v>
      </c>
      <c r="C2822" s="12">
        <v>10704</v>
      </c>
      <c r="D2822" s="12">
        <v>2821</v>
      </c>
      <c r="E2822" s="12" t="s">
        <v>244</v>
      </c>
      <c r="F2822" s="13">
        <v>45414</v>
      </c>
      <c r="G2822" s="26" t="s">
        <v>13238</v>
      </c>
      <c r="H2822" s="12">
        <v>25</v>
      </c>
      <c r="I2822" s="28">
        <f>VLOOKUP(B:B,DIM_PRODUCTS!A:F,5,FALSE)</f>
        <v>15</v>
      </c>
      <c r="J2822" s="28">
        <f>FACT_ORDERS[[#This Row],[ProductPrice]]*FACT_ORDERS[[#This Row],[Quantity]]</f>
        <v>375</v>
      </c>
      <c r="K2822" s="12" t="str">
        <f>VLOOKUP(C:C,DIM_CUSTOMERS!A:G,7,FALSE)</f>
        <v>France</v>
      </c>
      <c r="L2822" s="30" cm="1">
        <f t="array" ref="L2822">_xlfn.IFS(
    AND(FACT_ORDERS[[#This Row],[DeliveryMehtod]]="shippment",FACT_ORDERS[[#This Row],[TotalAmount]]&gt;=200), 0,
    AND(FACT_ORDERS[[#This Row],[DeliveryMehtod]]="pickup"), 15,
    AND(FACT_ORDERS[[#This Row],[DeliveryMehtod]]="shippment",FACT_ORDERS[[#This Row],[TotalAmount]]&lt;200), 35
)</f>
        <v>0</v>
      </c>
      <c r="M2822" s="12" t="str" cm="1">
        <f t="array" ref="M2822">_xlfn.IFS(
    SUMIFS(FACT_ORDERS[TotalAmount], FACT_ORDERS[WD_CUSTOMERS],FACT_ORDERS[[#This Row],[WD_CUSTOMERS]])&gt;=15000, "VIP",
    SUMIFS(FACT_ORDERS[TotalAmount], FACT_ORDERS[WD_CUSTOMERS],FACT_ORDERS[[#This Row],[WD_CUSTOMERS]])&gt;=8000, "Premium",
    TRUE, "Regular"
)</f>
        <v>Regular</v>
      </c>
      <c r="N2822" s="32" cm="1">
        <f t="array" ref="N2822">_xlfn.IFS(
   FACT_ORDERS[[#This Row],[TypeOfClient]]="VIP", 0.2,
   FACT_ORDERS[[#This Row],[TypeOfClient]]="Premium", 0.1,
   TRUE, 0
)</f>
        <v>0</v>
      </c>
      <c r="O2822" s="31" cm="1">
        <f t="array" ref="O2822">_xlfn.IFS(
   FACT_ORDERS[[#This Row],[TotalAmount]]&gt;1500, 0.15,
   FACT_ORDERS[[#This Row],[TotalAmount]]&gt;1000, 0.1,
   FACT_ORDERS[[#This Row],[TotalAmount]]&gt;500, 0.05,
   TRUE, 0
)</f>
        <v>0</v>
      </c>
      <c r="P2822" s="28">
        <f xml:space="preserve"> FACT_ORDERS[[#This Row],[TotalAmount]] * (1 - (FACT_ORDERS[[#This Row],[ClientDiscount]] + FACT_ORDERS[[#This Row],[OrderDiscount]]) )</f>
        <v>375</v>
      </c>
      <c r="Q2822" s="28">
        <f>FACT_ORDERS[[#This Row],[TotalAmountWithDiscount]]+FACT_ORDERS[[#This Row],[DeliveryCost]]</f>
        <v>375</v>
      </c>
      <c r="R2822" s="35">
        <v>45423</v>
      </c>
      <c r="S2822" s="35" t="str">
        <f>IF(NETWORKDAYS(FACT_ORDERS[[#This Row],[Order-Date]], FACT_ORDERS[[#This Row],[ArrivalDate ]]) &gt; 10, "Late", "On Time")</f>
        <v>On Time</v>
      </c>
    </row>
    <row r="2823" spans="1:19" x14ac:dyDescent="0.3">
      <c r="A2823" s="12">
        <v>7821</v>
      </c>
      <c r="B2823" s="12">
        <v>240</v>
      </c>
      <c r="C2823" s="12">
        <v>10704</v>
      </c>
      <c r="D2823" s="12">
        <v>2822</v>
      </c>
      <c r="E2823" s="12" t="s">
        <v>244</v>
      </c>
      <c r="F2823" s="13">
        <v>45414</v>
      </c>
      <c r="G2823" s="26" t="s">
        <v>13239</v>
      </c>
      <c r="H2823" s="12">
        <v>31</v>
      </c>
      <c r="I2823" s="28">
        <f>VLOOKUP(B:B,DIM_PRODUCTS!A:F,5,FALSE)</f>
        <v>24</v>
      </c>
      <c r="J2823" s="28">
        <f>FACT_ORDERS[[#This Row],[ProductPrice]]*FACT_ORDERS[[#This Row],[Quantity]]</f>
        <v>744</v>
      </c>
      <c r="K2823" s="12" t="str">
        <f>VLOOKUP(C:C,DIM_CUSTOMERS!A:G,7,FALSE)</f>
        <v>France</v>
      </c>
      <c r="L2823" s="30" cm="1">
        <f t="array" ref="L2823">_xlfn.IFS(
    AND(FACT_ORDERS[[#This Row],[DeliveryMehtod]]="shippment",FACT_ORDERS[[#This Row],[TotalAmount]]&gt;=200), 0,
    AND(FACT_ORDERS[[#This Row],[DeliveryMehtod]]="pickup"), 15,
    AND(FACT_ORDERS[[#This Row],[DeliveryMehtod]]="shippment",FACT_ORDERS[[#This Row],[TotalAmount]]&lt;200), 35
)</f>
        <v>0</v>
      </c>
      <c r="M2823" s="12" t="str" cm="1">
        <f t="array" ref="M2823">_xlfn.IFS(
    SUMIFS(FACT_ORDERS[TotalAmount], FACT_ORDERS[WD_CUSTOMERS],FACT_ORDERS[[#This Row],[WD_CUSTOMERS]])&gt;=15000, "VIP",
    SUMIFS(FACT_ORDERS[TotalAmount], FACT_ORDERS[WD_CUSTOMERS],FACT_ORDERS[[#This Row],[WD_CUSTOMERS]])&gt;=8000, "Premium",
    TRUE, "Regular"
)</f>
        <v>Regular</v>
      </c>
      <c r="N2823" s="32" cm="1">
        <f t="array" ref="N2823">_xlfn.IFS(
   FACT_ORDERS[[#This Row],[TypeOfClient]]="VIP", 0.2,
   FACT_ORDERS[[#This Row],[TypeOfClient]]="Premium", 0.1,
   TRUE, 0
)</f>
        <v>0</v>
      </c>
      <c r="O2823" s="31" cm="1">
        <f t="array" ref="O2823">_xlfn.IFS(
   FACT_ORDERS[[#This Row],[TotalAmount]]&gt;1500, 0.15,
   FACT_ORDERS[[#This Row],[TotalAmount]]&gt;1000, 0.1,
   FACT_ORDERS[[#This Row],[TotalAmount]]&gt;500, 0.05,
   TRUE, 0
)</f>
        <v>0.05</v>
      </c>
      <c r="P2823" s="28">
        <f xml:space="preserve"> FACT_ORDERS[[#This Row],[TotalAmount]] * (1 - (FACT_ORDERS[[#This Row],[ClientDiscount]] + FACT_ORDERS[[#This Row],[OrderDiscount]]) )</f>
        <v>706.8</v>
      </c>
      <c r="Q2823" s="28">
        <f>FACT_ORDERS[[#This Row],[TotalAmountWithDiscount]]+FACT_ORDERS[[#This Row],[DeliveryCost]]</f>
        <v>706.8</v>
      </c>
      <c r="R2823" s="35">
        <v>45425</v>
      </c>
      <c r="S2823" s="35" t="str">
        <f>IF(NETWORKDAYS(FACT_ORDERS[[#This Row],[Order-Date]], FACT_ORDERS[[#This Row],[ArrivalDate ]]) &gt; 10, "Late", "On Time")</f>
        <v>On Time</v>
      </c>
    </row>
    <row r="2824" spans="1:19" x14ac:dyDescent="0.3">
      <c r="A2824" s="12">
        <v>7822</v>
      </c>
      <c r="B2824" s="12">
        <v>272</v>
      </c>
      <c r="C2824" s="12">
        <v>10704</v>
      </c>
      <c r="D2824" s="12">
        <v>2823</v>
      </c>
      <c r="E2824" s="12" t="s">
        <v>243</v>
      </c>
      <c r="F2824" s="13">
        <v>45337</v>
      </c>
      <c r="G2824" s="26" t="s">
        <v>13240</v>
      </c>
      <c r="H2824" s="12">
        <v>28</v>
      </c>
      <c r="I2824" s="28">
        <f>VLOOKUP(B:B,DIM_PRODUCTS!A:F,5,FALSE)</f>
        <v>15</v>
      </c>
      <c r="J2824" s="28">
        <f>FACT_ORDERS[[#This Row],[ProductPrice]]*FACT_ORDERS[[#This Row],[Quantity]]</f>
        <v>420</v>
      </c>
      <c r="K2824" s="12" t="str">
        <f>VLOOKUP(C:C,DIM_CUSTOMERS!A:G,7,FALSE)</f>
        <v>France</v>
      </c>
      <c r="L2824" s="30" cm="1">
        <f t="array" ref="L2824">_xlfn.IFS(
    AND(FACT_ORDERS[[#This Row],[DeliveryMehtod]]="shippment",FACT_ORDERS[[#This Row],[TotalAmount]]&gt;=200), 0,
    AND(FACT_ORDERS[[#This Row],[DeliveryMehtod]]="pickup"), 15,
    AND(FACT_ORDERS[[#This Row],[DeliveryMehtod]]="shippment",FACT_ORDERS[[#This Row],[TotalAmount]]&lt;200), 35
)</f>
        <v>15</v>
      </c>
      <c r="M2824" s="12" t="str" cm="1">
        <f t="array" ref="M2824">_xlfn.IFS(
    SUMIFS(FACT_ORDERS[TotalAmount], FACT_ORDERS[WD_CUSTOMERS],FACT_ORDERS[[#This Row],[WD_CUSTOMERS]])&gt;=15000, "VIP",
    SUMIFS(FACT_ORDERS[TotalAmount], FACT_ORDERS[WD_CUSTOMERS],FACT_ORDERS[[#This Row],[WD_CUSTOMERS]])&gt;=8000, "Premium",
    TRUE, "Regular"
)</f>
        <v>Regular</v>
      </c>
      <c r="N2824" s="32" cm="1">
        <f t="array" ref="N2824">_xlfn.IFS(
   FACT_ORDERS[[#This Row],[TypeOfClient]]="VIP", 0.2,
   FACT_ORDERS[[#This Row],[TypeOfClient]]="Premium", 0.1,
   TRUE, 0
)</f>
        <v>0</v>
      </c>
      <c r="O2824" s="31" cm="1">
        <f t="array" ref="O2824">_xlfn.IFS(
   FACT_ORDERS[[#This Row],[TotalAmount]]&gt;1500, 0.15,
   FACT_ORDERS[[#This Row],[TotalAmount]]&gt;1000, 0.1,
   FACT_ORDERS[[#This Row],[TotalAmount]]&gt;500, 0.05,
   TRUE, 0
)</f>
        <v>0</v>
      </c>
      <c r="P2824" s="28">
        <f xml:space="preserve"> FACT_ORDERS[[#This Row],[TotalAmount]] * (1 - (FACT_ORDERS[[#This Row],[ClientDiscount]] + FACT_ORDERS[[#This Row],[OrderDiscount]]) )</f>
        <v>420</v>
      </c>
      <c r="Q2824" s="28">
        <f>FACT_ORDERS[[#This Row],[TotalAmountWithDiscount]]+FACT_ORDERS[[#This Row],[DeliveryCost]]</f>
        <v>435</v>
      </c>
      <c r="R2824" s="35">
        <v>45346</v>
      </c>
      <c r="S2824" s="35" t="str">
        <f>IF(NETWORKDAYS(FACT_ORDERS[[#This Row],[Order-Date]], FACT_ORDERS[[#This Row],[ArrivalDate ]]) &gt; 10, "Late", "On Time")</f>
        <v>On Time</v>
      </c>
    </row>
    <row r="2825" spans="1:19" x14ac:dyDescent="0.3">
      <c r="A2825" s="12">
        <v>7823</v>
      </c>
      <c r="B2825" s="12">
        <v>240</v>
      </c>
      <c r="C2825" s="12">
        <v>10704</v>
      </c>
      <c r="D2825" s="12">
        <v>2824</v>
      </c>
      <c r="E2825" s="12" t="s">
        <v>243</v>
      </c>
      <c r="F2825" s="13">
        <v>45337</v>
      </c>
      <c r="G2825" s="26" t="s">
        <v>13241</v>
      </c>
      <c r="H2825" s="12">
        <v>34</v>
      </c>
      <c r="I2825" s="28">
        <f>VLOOKUP(B:B,DIM_PRODUCTS!A:F,5,FALSE)</f>
        <v>24</v>
      </c>
      <c r="J2825" s="28">
        <f>FACT_ORDERS[[#This Row],[ProductPrice]]*FACT_ORDERS[[#This Row],[Quantity]]</f>
        <v>816</v>
      </c>
      <c r="K2825" s="12" t="str">
        <f>VLOOKUP(C:C,DIM_CUSTOMERS!A:G,7,FALSE)</f>
        <v>France</v>
      </c>
      <c r="L2825" s="30" cm="1">
        <f t="array" ref="L2825">_xlfn.IFS(
    AND(FACT_ORDERS[[#This Row],[DeliveryMehtod]]="shippment",FACT_ORDERS[[#This Row],[TotalAmount]]&gt;=200), 0,
    AND(FACT_ORDERS[[#This Row],[DeliveryMehtod]]="pickup"), 15,
    AND(FACT_ORDERS[[#This Row],[DeliveryMehtod]]="shippment",FACT_ORDERS[[#This Row],[TotalAmount]]&lt;200), 35
)</f>
        <v>15</v>
      </c>
      <c r="M2825" s="12" t="str" cm="1">
        <f t="array" ref="M2825">_xlfn.IFS(
    SUMIFS(FACT_ORDERS[TotalAmount], FACT_ORDERS[WD_CUSTOMERS],FACT_ORDERS[[#This Row],[WD_CUSTOMERS]])&gt;=15000, "VIP",
    SUMIFS(FACT_ORDERS[TotalAmount], FACT_ORDERS[WD_CUSTOMERS],FACT_ORDERS[[#This Row],[WD_CUSTOMERS]])&gt;=8000, "Premium",
    TRUE, "Regular"
)</f>
        <v>Regular</v>
      </c>
      <c r="N2825" s="32" cm="1">
        <f t="array" ref="N2825">_xlfn.IFS(
   FACT_ORDERS[[#This Row],[TypeOfClient]]="VIP", 0.2,
   FACT_ORDERS[[#This Row],[TypeOfClient]]="Premium", 0.1,
   TRUE, 0
)</f>
        <v>0</v>
      </c>
      <c r="O2825" s="31" cm="1">
        <f t="array" ref="O2825">_xlfn.IFS(
   FACT_ORDERS[[#This Row],[TotalAmount]]&gt;1500, 0.15,
   FACT_ORDERS[[#This Row],[TotalAmount]]&gt;1000, 0.1,
   FACT_ORDERS[[#This Row],[TotalAmount]]&gt;500, 0.05,
   TRUE, 0
)</f>
        <v>0.05</v>
      </c>
      <c r="P2825" s="28">
        <f xml:space="preserve"> FACT_ORDERS[[#This Row],[TotalAmount]] * (1 - (FACT_ORDERS[[#This Row],[ClientDiscount]] + FACT_ORDERS[[#This Row],[OrderDiscount]]) )</f>
        <v>775.19999999999993</v>
      </c>
      <c r="Q2825" s="28">
        <f>FACT_ORDERS[[#This Row],[TotalAmountWithDiscount]]+FACT_ORDERS[[#This Row],[DeliveryCost]]</f>
        <v>790.19999999999993</v>
      </c>
      <c r="R2825" s="35">
        <v>45350</v>
      </c>
      <c r="S2825" s="35" t="str">
        <f>IF(NETWORKDAYS(FACT_ORDERS[[#This Row],[Order-Date]], FACT_ORDERS[[#This Row],[ArrivalDate ]]) &gt; 10, "Late", "On Time")</f>
        <v>On Time</v>
      </c>
    </row>
    <row r="2826" spans="1:19" x14ac:dyDescent="0.3">
      <c r="A2826" s="12">
        <v>7824</v>
      </c>
      <c r="B2826" s="12">
        <v>277</v>
      </c>
      <c r="C2826" s="12">
        <v>10875</v>
      </c>
      <c r="D2826" s="12">
        <v>2825</v>
      </c>
      <c r="E2826" s="12" t="s">
        <v>244</v>
      </c>
      <c r="F2826" s="13">
        <v>45186</v>
      </c>
      <c r="G2826" s="26" t="s">
        <v>13242</v>
      </c>
      <c r="H2826" s="12">
        <v>31</v>
      </c>
      <c r="I2826" s="28">
        <f>VLOOKUP(B:B,DIM_PRODUCTS!A:F,5,FALSE)</f>
        <v>19</v>
      </c>
      <c r="J2826" s="28">
        <f>FACT_ORDERS[[#This Row],[ProductPrice]]*FACT_ORDERS[[#This Row],[Quantity]]</f>
        <v>589</v>
      </c>
      <c r="K2826" s="12" t="str">
        <f>VLOOKUP(C:C,DIM_CUSTOMERS!A:G,7,FALSE)</f>
        <v>Germany</v>
      </c>
      <c r="L2826" s="30" cm="1">
        <f t="array" ref="L2826">_xlfn.IFS(
    AND(FACT_ORDERS[[#This Row],[DeliveryMehtod]]="shippment",FACT_ORDERS[[#This Row],[TotalAmount]]&gt;=200), 0,
    AND(FACT_ORDERS[[#This Row],[DeliveryMehtod]]="pickup"), 15,
    AND(FACT_ORDERS[[#This Row],[DeliveryMehtod]]="shippment",FACT_ORDERS[[#This Row],[TotalAmount]]&lt;200), 35
)</f>
        <v>0</v>
      </c>
      <c r="M2826" s="12" t="str" cm="1">
        <f t="array" ref="M2826">_xlfn.IFS(
    SUMIFS(FACT_ORDERS[TotalAmount], FACT_ORDERS[WD_CUSTOMERS],FACT_ORDERS[[#This Row],[WD_CUSTOMERS]])&gt;=15000, "VIP",
    SUMIFS(FACT_ORDERS[TotalAmount], FACT_ORDERS[WD_CUSTOMERS],FACT_ORDERS[[#This Row],[WD_CUSTOMERS]])&gt;=8000, "Premium",
    TRUE, "Regular"
)</f>
        <v>Premium</v>
      </c>
      <c r="N2826" s="32" cm="1">
        <f t="array" ref="N2826">_xlfn.IFS(
   FACT_ORDERS[[#This Row],[TypeOfClient]]="VIP", 0.2,
   FACT_ORDERS[[#This Row],[TypeOfClient]]="Premium", 0.1,
   TRUE, 0
)</f>
        <v>0.1</v>
      </c>
      <c r="O2826" s="31" cm="1">
        <f t="array" ref="O2826">_xlfn.IFS(
   FACT_ORDERS[[#This Row],[TotalAmount]]&gt;1500, 0.15,
   FACT_ORDERS[[#This Row],[TotalAmount]]&gt;1000, 0.1,
   FACT_ORDERS[[#This Row],[TotalAmount]]&gt;500, 0.05,
   TRUE, 0
)</f>
        <v>0.05</v>
      </c>
      <c r="P2826" s="28">
        <f xml:space="preserve"> FACT_ORDERS[[#This Row],[TotalAmount]] * (1 - (FACT_ORDERS[[#This Row],[ClientDiscount]] + FACT_ORDERS[[#This Row],[OrderDiscount]]) )</f>
        <v>500.65</v>
      </c>
      <c r="Q2826" s="28">
        <f>FACT_ORDERS[[#This Row],[TotalAmountWithDiscount]]+FACT_ORDERS[[#This Row],[DeliveryCost]]</f>
        <v>500.65</v>
      </c>
      <c r="R2826" s="35">
        <v>45193</v>
      </c>
      <c r="S2826" s="35" t="str">
        <f>IF(NETWORKDAYS(FACT_ORDERS[[#This Row],[Order-Date]], FACT_ORDERS[[#This Row],[ArrivalDate ]]) &gt; 10, "Late", "On Time")</f>
        <v>On Time</v>
      </c>
    </row>
    <row r="2827" spans="1:19" x14ac:dyDescent="0.3">
      <c r="A2827" s="12">
        <v>7825</v>
      </c>
      <c r="B2827" s="12">
        <v>230</v>
      </c>
      <c r="C2827" s="12">
        <v>10875</v>
      </c>
      <c r="D2827" s="12">
        <v>2826</v>
      </c>
      <c r="E2827" s="12" t="s">
        <v>244</v>
      </c>
      <c r="F2827" s="13">
        <v>45186</v>
      </c>
      <c r="G2827" s="26" t="s">
        <v>13243</v>
      </c>
      <c r="H2827" s="12">
        <v>23</v>
      </c>
      <c r="I2827" s="28">
        <f>VLOOKUP(B:B,DIM_PRODUCTS!A:F,5,FALSE)</f>
        <v>14</v>
      </c>
      <c r="J2827" s="28">
        <f>FACT_ORDERS[[#This Row],[ProductPrice]]*FACT_ORDERS[[#This Row],[Quantity]]</f>
        <v>322</v>
      </c>
      <c r="K2827" s="12" t="str">
        <f>VLOOKUP(C:C,DIM_CUSTOMERS!A:G,7,FALSE)</f>
        <v>Germany</v>
      </c>
      <c r="L2827" s="30" cm="1">
        <f t="array" ref="L2827">_xlfn.IFS(
    AND(FACT_ORDERS[[#This Row],[DeliveryMehtod]]="shippment",FACT_ORDERS[[#This Row],[TotalAmount]]&gt;=200), 0,
    AND(FACT_ORDERS[[#This Row],[DeliveryMehtod]]="pickup"), 15,
    AND(FACT_ORDERS[[#This Row],[DeliveryMehtod]]="shippment",FACT_ORDERS[[#This Row],[TotalAmount]]&lt;200), 35
)</f>
        <v>0</v>
      </c>
      <c r="M2827" s="12" t="str" cm="1">
        <f t="array" ref="M2827">_xlfn.IFS(
    SUMIFS(FACT_ORDERS[TotalAmount], FACT_ORDERS[WD_CUSTOMERS],FACT_ORDERS[[#This Row],[WD_CUSTOMERS]])&gt;=15000, "VIP",
    SUMIFS(FACT_ORDERS[TotalAmount], FACT_ORDERS[WD_CUSTOMERS],FACT_ORDERS[[#This Row],[WD_CUSTOMERS]])&gt;=8000, "Premium",
    TRUE, "Regular"
)</f>
        <v>Premium</v>
      </c>
      <c r="N2827" s="32" cm="1">
        <f t="array" ref="N2827">_xlfn.IFS(
   FACT_ORDERS[[#This Row],[TypeOfClient]]="VIP", 0.2,
   FACT_ORDERS[[#This Row],[TypeOfClient]]="Premium", 0.1,
   TRUE, 0
)</f>
        <v>0.1</v>
      </c>
      <c r="O2827" s="31" cm="1">
        <f t="array" ref="O2827">_xlfn.IFS(
   FACT_ORDERS[[#This Row],[TotalAmount]]&gt;1500, 0.15,
   FACT_ORDERS[[#This Row],[TotalAmount]]&gt;1000, 0.1,
   FACT_ORDERS[[#This Row],[TotalAmount]]&gt;500, 0.05,
   TRUE, 0
)</f>
        <v>0</v>
      </c>
      <c r="P2827" s="28">
        <f xml:space="preserve"> FACT_ORDERS[[#This Row],[TotalAmount]] * (1 - (FACT_ORDERS[[#This Row],[ClientDiscount]] + FACT_ORDERS[[#This Row],[OrderDiscount]]) )</f>
        <v>289.8</v>
      </c>
      <c r="Q2827" s="28">
        <f>FACT_ORDERS[[#This Row],[TotalAmountWithDiscount]]+FACT_ORDERS[[#This Row],[DeliveryCost]]</f>
        <v>289.8</v>
      </c>
      <c r="R2827" s="35">
        <v>45194</v>
      </c>
      <c r="S2827" s="35" t="str">
        <f>IF(NETWORKDAYS(FACT_ORDERS[[#This Row],[Order-Date]], FACT_ORDERS[[#This Row],[ArrivalDate ]]) &gt; 10, "Late", "On Time")</f>
        <v>On Time</v>
      </c>
    </row>
    <row r="2828" spans="1:19" x14ac:dyDescent="0.3">
      <c r="A2828" s="12">
        <v>7826</v>
      </c>
      <c r="B2828" s="12">
        <v>277</v>
      </c>
      <c r="C2828" s="12">
        <v>10875</v>
      </c>
      <c r="D2828" s="12">
        <v>2827</v>
      </c>
      <c r="E2828" s="12" t="s">
        <v>243</v>
      </c>
      <c r="F2828" s="13">
        <v>45462</v>
      </c>
      <c r="G2828" s="26" t="s">
        <v>13244</v>
      </c>
      <c r="H2828" s="12">
        <v>37</v>
      </c>
      <c r="I2828" s="28">
        <f>VLOOKUP(B:B,DIM_PRODUCTS!A:F,5,FALSE)</f>
        <v>19</v>
      </c>
      <c r="J2828" s="28">
        <f>FACT_ORDERS[[#This Row],[ProductPrice]]*FACT_ORDERS[[#This Row],[Quantity]]</f>
        <v>703</v>
      </c>
      <c r="K2828" s="12" t="str">
        <f>VLOOKUP(C:C,DIM_CUSTOMERS!A:G,7,FALSE)</f>
        <v>Germany</v>
      </c>
      <c r="L2828" s="30" cm="1">
        <f t="array" ref="L2828">_xlfn.IFS(
    AND(FACT_ORDERS[[#This Row],[DeliveryMehtod]]="shippment",FACT_ORDERS[[#This Row],[TotalAmount]]&gt;=200), 0,
    AND(FACT_ORDERS[[#This Row],[DeliveryMehtod]]="pickup"), 15,
    AND(FACT_ORDERS[[#This Row],[DeliveryMehtod]]="shippment",FACT_ORDERS[[#This Row],[TotalAmount]]&lt;200), 35
)</f>
        <v>15</v>
      </c>
      <c r="M2828" s="12" t="str" cm="1">
        <f t="array" ref="M2828">_xlfn.IFS(
    SUMIFS(FACT_ORDERS[TotalAmount], FACT_ORDERS[WD_CUSTOMERS],FACT_ORDERS[[#This Row],[WD_CUSTOMERS]])&gt;=15000, "VIP",
    SUMIFS(FACT_ORDERS[TotalAmount], FACT_ORDERS[WD_CUSTOMERS],FACT_ORDERS[[#This Row],[WD_CUSTOMERS]])&gt;=8000, "Premium",
    TRUE, "Regular"
)</f>
        <v>Premium</v>
      </c>
      <c r="N2828" s="32" cm="1">
        <f t="array" ref="N2828">_xlfn.IFS(
   FACT_ORDERS[[#This Row],[TypeOfClient]]="VIP", 0.2,
   FACT_ORDERS[[#This Row],[TypeOfClient]]="Premium", 0.1,
   TRUE, 0
)</f>
        <v>0.1</v>
      </c>
      <c r="O2828" s="31" cm="1">
        <f t="array" ref="O2828">_xlfn.IFS(
   FACT_ORDERS[[#This Row],[TotalAmount]]&gt;1500, 0.15,
   FACT_ORDERS[[#This Row],[TotalAmount]]&gt;1000, 0.1,
   FACT_ORDERS[[#This Row],[TotalAmount]]&gt;500, 0.05,
   TRUE, 0
)</f>
        <v>0.05</v>
      </c>
      <c r="P2828" s="28">
        <f xml:space="preserve"> FACT_ORDERS[[#This Row],[TotalAmount]] * (1 - (FACT_ORDERS[[#This Row],[ClientDiscount]] + FACT_ORDERS[[#This Row],[OrderDiscount]]) )</f>
        <v>597.54999999999995</v>
      </c>
      <c r="Q2828" s="28">
        <f>FACT_ORDERS[[#This Row],[TotalAmountWithDiscount]]+FACT_ORDERS[[#This Row],[DeliveryCost]]</f>
        <v>612.54999999999995</v>
      </c>
      <c r="R2828" s="35">
        <v>45473</v>
      </c>
      <c r="S2828" s="35" t="str">
        <f>IF(NETWORKDAYS(FACT_ORDERS[[#This Row],[Order-Date]], FACT_ORDERS[[#This Row],[ArrivalDate ]]) &gt; 10, "Late", "On Time")</f>
        <v>On Time</v>
      </c>
    </row>
    <row r="2829" spans="1:19" x14ac:dyDescent="0.3">
      <c r="A2829" s="12">
        <v>7827</v>
      </c>
      <c r="B2829" s="12">
        <v>230</v>
      </c>
      <c r="C2829" s="12">
        <v>10875</v>
      </c>
      <c r="D2829" s="12">
        <v>2828</v>
      </c>
      <c r="E2829" s="12" t="s">
        <v>243</v>
      </c>
      <c r="F2829" s="13">
        <v>45462</v>
      </c>
      <c r="G2829" s="26" t="s">
        <v>13245</v>
      </c>
      <c r="H2829" s="12">
        <v>26</v>
      </c>
      <c r="I2829" s="28">
        <f>VLOOKUP(B:B,DIM_PRODUCTS!A:F,5,FALSE)</f>
        <v>14</v>
      </c>
      <c r="J2829" s="28">
        <f>FACT_ORDERS[[#This Row],[ProductPrice]]*FACT_ORDERS[[#This Row],[Quantity]]</f>
        <v>364</v>
      </c>
      <c r="K2829" s="12" t="str">
        <f>VLOOKUP(C:C,DIM_CUSTOMERS!A:G,7,FALSE)</f>
        <v>Germany</v>
      </c>
      <c r="L2829" s="30" cm="1">
        <f t="array" ref="L2829">_xlfn.IFS(
    AND(FACT_ORDERS[[#This Row],[DeliveryMehtod]]="shippment",FACT_ORDERS[[#This Row],[TotalAmount]]&gt;=200), 0,
    AND(FACT_ORDERS[[#This Row],[DeliveryMehtod]]="pickup"), 15,
    AND(FACT_ORDERS[[#This Row],[DeliveryMehtod]]="shippment",FACT_ORDERS[[#This Row],[TotalAmount]]&lt;200), 35
)</f>
        <v>15</v>
      </c>
      <c r="M2829" s="12" t="str" cm="1">
        <f t="array" ref="M2829">_xlfn.IFS(
    SUMIFS(FACT_ORDERS[TotalAmount], FACT_ORDERS[WD_CUSTOMERS],FACT_ORDERS[[#This Row],[WD_CUSTOMERS]])&gt;=15000, "VIP",
    SUMIFS(FACT_ORDERS[TotalAmount], FACT_ORDERS[WD_CUSTOMERS],FACT_ORDERS[[#This Row],[WD_CUSTOMERS]])&gt;=8000, "Premium",
    TRUE, "Regular"
)</f>
        <v>Premium</v>
      </c>
      <c r="N2829" s="32" cm="1">
        <f t="array" ref="N2829">_xlfn.IFS(
   FACT_ORDERS[[#This Row],[TypeOfClient]]="VIP", 0.2,
   FACT_ORDERS[[#This Row],[TypeOfClient]]="Premium", 0.1,
   TRUE, 0
)</f>
        <v>0.1</v>
      </c>
      <c r="O2829" s="31" cm="1">
        <f t="array" ref="O2829">_xlfn.IFS(
   FACT_ORDERS[[#This Row],[TotalAmount]]&gt;1500, 0.15,
   FACT_ORDERS[[#This Row],[TotalAmount]]&gt;1000, 0.1,
   FACT_ORDERS[[#This Row],[TotalAmount]]&gt;500, 0.05,
   TRUE, 0
)</f>
        <v>0</v>
      </c>
      <c r="P2829" s="28">
        <f xml:space="preserve"> FACT_ORDERS[[#This Row],[TotalAmount]] * (1 - (FACT_ORDERS[[#This Row],[ClientDiscount]] + FACT_ORDERS[[#This Row],[OrderDiscount]]) )</f>
        <v>327.60000000000002</v>
      </c>
      <c r="Q2829" s="28">
        <f>FACT_ORDERS[[#This Row],[TotalAmountWithDiscount]]+FACT_ORDERS[[#This Row],[DeliveryCost]]</f>
        <v>342.6</v>
      </c>
      <c r="R2829" s="35">
        <v>45471</v>
      </c>
      <c r="S2829" s="35" t="str">
        <f>IF(NETWORKDAYS(FACT_ORDERS[[#This Row],[Order-Date]], FACT_ORDERS[[#This Row],[ArrivalDate ]]) &gt; 10, "Late", "On Time")</f>
        <v>On Time</v>
      </c>
    </row>
    <row r="2830" spans="1:19" x14ac:dyDescent="0.3">
      <c r="A2830" s="12">
        <v>7828</v>
      </c>
      <c r="B2830" s="12">
        <v>277</v>
      </c>
      <c r="C2830" s="12">
        <v>10875</v>
      </c>
      <c r="D2830" s="12">
        <v>2829</v>
      </c>
      <c r="E2830" s="12" t="s">
        <v>243</v>
      </c>
      <c r="F2830" s="13">
        <v>45209</v>
      </c>
      <c r="G2830" s="26" t="s">
        <v>13246</v>
      </c>
      <c r="H2830" s="12">
        <v>46</v>
      </c>
      <c r="I2830" s="28">
        <f>VLOOKUP(B:B,DIM_PRODUCTS!A:F,5,FALSE)</f>
        <v>19</v>
      </c>
      <c r="J2830" s="28">
        <f>FACT_ORDERS[[#This Row],[ProductPrice]]*FACT_ORDERS[[#This Row],[Quantity]]</f>
        <v>874</v>
      </c>
      <c r="K2830" s="12" t="str">
        <f>VLOOKUP(C:C,DIM_CUSTOMERS!A:G,7,FALSE)</f>
        <v>Germany</v>
      </c>
      <c r="L2830" s="30" cm="1">
        <f t="array" ref="L2830">_xlfn.IFS(
    AND(FACT_ORDERS[[#This Row],[DeliveryMehtod]]="shippment",FACT_ORDERS[[#This Row],[TotalAmount]]&gt;=200), 0,
    AND(FACT_ORDERS[[#This Row],[DeliveryMehtod]]="pickup"), 15,
    AND(FACT_ORDERS[[#This Row],[DeliveryMehtod]]="shippment",FACT_ORDERS[[#This Row],[TotalAmount]]&lt;200), 35
)</f>
        <v>15</v>
      </c>
      <c r="M2830" s="12" t="str" cm="1">
        <f t="array" ref="M2830">_xlfn.IFS(
    SUMIFS(FACT_ORDERS[TotalAmount], FACT_ORDERS[WD_CUSTOMERS],FACT_ORDERS[[#This Row],[WD_CUSTOMERS]])&gt;=15000, "VIP",
    SUMIFS(FACT_ORDERS[TotalAmount], FACT_ORDERS[WD_CUSTOMERS],FACT_ORDERS[[#This Row],[WD_CUSTOMERS]])&gt;=8000, "Premium",
    TRUE, "Regular"
)</f>
        <v>Premium</v>
      </c>
      <c r="N2830" s="32" cm="1">
        <f t="array" ref="N2830">_xlfn.IFS(
   FACT_ORDERS[[#This Row],[TypeOfClient]]="VIP", 0.2,
   FACT_ORDERS[[#This Row],[TypeOfClient]]="Premium", 0.1,
   TRUE, 0
)</f>
        <v>0.1</v>
      </c>
      <c r="O2830" s="31" cm="1">
        <f t="array" ref="O2830">_xlfn.IFS(
   FACT_ORDERS[[#This Row],[TotalAmount]]&gt;1500, 0.15,
   FACT_ORDERS[[#This Row],[TotalAmount]]&gt;1000, 0.1,
   FACT_ORDERS[[#This Row],[TotalAmount]]&gt;500, 0.05,
   TRUE, 0
)</f>
        <v>0.05</v>
      </c>
      <c r="P2830" s="28">
        <f xml:space="preserve"> FACT_ORDERS[[#This Row],[TotalAmount]] * (1 - (FACT_ORDERS[[#This Row],[ClientDiscount]] + FACT_ORDERS[[#This Row],[OrderDiscount]]) )</f>
        <v>742.9</v>
      </c>
      <c r="Q2830" s="28">
        <f>FACT_ORDERS[[#This Row],[TotalAmountWithDiscount]]+FACT_ORDERS[[#This Row],[DeliveryCost]]</f>
        <v>757.9</v>
      </c>
      <c r="R2830" s="35">
        <v>45218</v>
      </c>
      <c r="S2830" s="35" t="str">
        <f>IF(NETWORKDAYS(FACT_ORDERS[[#This Row],[Order-Date]], FACT_ORDERS[[#This Row],[ArrivalDate ]]) &gt; 10, "Late", "On Time")</f>
        <v>On Time</v>
      </c>
    </row>
    <row r="2831" spans="1:19" x14ac:dyDescent="0.3">
      <c r="A2831" s="12">
        <v>7829</v>
      </c>
      <c r="B2831" s="12">
        <v>230</v>
      </c>
      <c r="C2831" s="12">
        <v>10875</v>
      </c>
      <c r="D2831" s="12">
        <v>2830</v>
      </c>
      <c r="E2831" s="12" t="s">
        <v>243</v>
      </c>
      <c r="F2831" s="13">
        <v>45209</v>
      </c>
      <c r="G2831" s="26" t="s">
        <v>13247</v>
      </c>
      <c r="H2831" s="12">
        <v>27</v>
      </c>
      <c r="I2831" s="28">
        <f>VLOOKUP(B:B,DIM_PRODUCTS!A:F,5,FALSE)</f>
        <v>14</v>
      </c>
      <c r="J2831" s="28">
        <f>FACT_ORDERS[[#This Row],[ProductPrice]]*FACT_ORDERS[[#This Row],[Quantity]]</f>
        <v>378</v>
      </c>
      <c r="K2831" s="12" t="str">
        <f>VLOOKUP(C:C,DIM_CUSTOMERS!A:G,7,FALSE)</f>
        <v>Germany</v>
      </c>
      <c r="L2831" s="30" cm="1">
        <f t="array" ref="L2831">_xlfn.IFS(
    AND(FACT_ORDERS[[#This Row],[DeliveryMehtod]]="shippment",FACT_ORDERS[[#This Row],[TotalAmount]]&gt;=200), 0,
    AND(FACT_ORDERS[[#This Row],[DeliveryMehtod]]="pickup"), 15,
    AND(FACT_ORDERS[[#This Row],[DeliveryMehtod]]="shippment",FACT_ORDERS[[#This Row],[TotalAmount]]&lt;200), 35
)</f>
        <v>15</v>
      </c>
      <c r="M2831" s="12" t="str" cm="1">
        <f t="array" ref="M2831">_xlfn.IFS(
    SUMIFS(FACT_ORDERS[TotalAmount], FACT_ORDERS[WD_CUSTOMERS],FACT_ORDERS[[#This Row],[WD_CUSTOMERS]])&gt;=15000, "VIP",
    SUMIFS(FACT_ORDERS[TotalAmount], FACT_ORDERS[WD_CUSTOMERS],FACT_ORDERS[[#This Row],[WD_CUSTOMERS]])&gt;=8000, "Premium",
    TRUE, "Regular"
)</f>
        <v>Premium</v>
      </c>
      <c r="N2831" s="32" cm="1">
        <f t="array" ref="N2831">_xlfn.IFS(
   FACT_ORDERS[[#This Row],[TypeOfClient]]="VIP", 0.2,
   FACT_ORDERS[[#This Row],[TypeOfClient]]="Premium", 0.1,
   TRUE, 0
)</f>
        <v>0.1</v>
      </c>
      <c r="O2831" s="31" cm="1">
        <f t="array" ref="O2831">_xlfn.IFS(
   FACT_ORDERS[[#This Row],[TotalAmount]]&gt;1500, 0.15,
   FACT_ORDERS[[#This Row],[TotalAmount]]&gt;1000, 0.1,
   FACT_ORDERS[[#This Row],[TotalAmount]]&gt;500, 0.05,
   TRUE, 0
)</f>
        <v>0</v>
      </c>
      <c r="P2831" s="28">
        <f xml:space="preserve"> FACT_ORDERS[[#This Row],[TotalAmount]] * (1 - (FACT_ORDERS[[#This Row],[ClientDiscount]] + FACT_ORDERS[[#This Row],[OrderDiscount]]) )</f>
        <v>340.2</v>
      </c>
      <c r="Q2831" s="28">
        <f>FACT_ORDERS[[#This Row],[TotalAmountWithDiscount]]+FACT_ORDERS[[#This Row],[DeliveryCost]]</f>
        <v>355.2</v>
      </c>
      <c r="R2831" s="35">
        <v>45217</v>
      </c>
      <c r="S2831" s="35" t="str">
        <f>IF(NETWORKDAYS(FACT_ORDERS[[#This Row],[Order-Date]], FACT_ORDERS[[#This Row],[ArrivalDate ]]) &gt; 10, "Late", "On Time")</f>
        <v>On Time</v>
      </c>
    </row>
    <row r="2832" spans="1:19" x14ac:dyDescent="0.3">
      <c r="A2832" s="12">
        <v>7830</v>
      </c>
      <c r="B2832" s="12">
        <v>277</v>
      </c>
      <c r="C2832" s="12">
        <v>10875</v>
      </c>
      <c r="D2832" s="12">
        <v>2831</v>
      </c>
      <c r="E2832" s="12" t="s">
        <v>244</v>
      </c>
      <c r="F2832" s="13">
        <v>45423</v>
      </c>
      <c r="G2832" s="26" t="s">
        <v>3983</v>
      </c>
      <c r="H2832" s="12">
        <v>30</v>
      </c>
      <c r="I2832" s="28">
        <f>VLOOKUP(B:B,DIM_PRODUCTS!A:F,5,FALSE)</f>
        <v>19</v>
      </c>
      <c r="J2832" s="28">
        <f>FACT_ORDERS[[#This Row],[ProductPrice]]*FACT_ORDERS[[#This Row],[Quantity]]</f>
        <v>570</v>
      </c>
      <c r="K2832" s="12" t="str">
        <f>VLOOKUP(C:C,DIM_CUSTOMERS!A:G,7,FALSE)</f>
        <v>Germany</v>
      </c>
      <c r="L2832" s="30" cm="1">
        <f t="array" ref="L2832">_xlfn.IFS(
    AND(FACT_ORDERS[[#This Row],[DeliveryMehtod]]="shippment",FACT_ORDERS[[#This Row],[TotalAmount]]&gt;=200), 0,
    AND(FACT_ORDERS[[#This Row],[DeliveryMehtod]]="pickup"), 15,
    AND(FACT_ORDERS[[#This Row],[DeliveryMehtod]]="shippment",FACT_ORDERS[[#This Row],[TotalAmount]]&lt;200), 35
)</f>
        <v>0</v>
      </c>
      <c r="M2832" s="12" t="str" cm="1">
        <f t="array" ref="M2832">_xlfn.IFS(
    SUMIFS(FACT_ORDERS[TotalAmount], FACT_ORDERS[WD_CUSTOMERS],FACT_ORDERS[[#This Row],[WD_CUSTOMERS]])&gt;=15000, "VIP",
    SUMIFS(FACT_ORDERS[TotalAmount], FACT_ORDERS[WD_CUSTOMERS],FACT_ORDERS[[#This Row],[WD_CUSTOMERS]])&gt;=8000, "Premium",
    TRUE, "Regular"
)</f>
        <v>Premium</v>
      </c>
      <c r="N2832" s="32" cm="1">
        <f t="array" ref="N2832">_xlfn.IFS(
   FACT_ORDERS[[#This Row],[TypeOfClient]]="VIP", 0.2,
   FACT_ORDERS[[#This Row],[TypeOfClient]]="Premium", 0.1,
   TRUE, 0
)</f>
        <v>0.1</v>
      </c>
      <c r="O2832" s="31" cm="1">
        <f t="array" ref="O2832">_xlfn.IFS(
   FACT_ORDERS[[#This Row],[TotalAmount]]&gt;1500, 0.15,
   FACT_ORDERS[[#This Row],[TotalAmount]]&gt;1000, 0.1,
   FACT_ORDERS[[#This Row],[TotalAmount]]&gt;500, 0.05,
   TRUE, 0
)</f>
        <v>0.05</v>
      </c>
      <c r="P2832" s="28">
        <f xml:space="preserve"> FACT_ORDERS[[#This Row],[TotalAmount]] * (1 - (FACT_ORDERS[[#This Row],[ClientDiscount]] + FACT_ORDERS[[#This Row],[OrderDiscount]]) )</f>
        <v>484.5</v>
      </c>
      <c r="Q2832" s="28">
        <f>FACT_ORDERS[[#This Row],[TotalAmountWithDiscount]]+FACT_ORDERS[[#This Row],[DeliveryCost]]</f>
        <v>484.5</v>
      </c>
      <c r="R2832" s="35">
        <v>45433</v>
      </c>
      <c r="S2832" s="35" t="str">
        <f>IF(NETWORKDAYS(FACT_ORDERS[[#This Row],[Order-Date]], FACT_ORDERS[[#This Row],[ArrivalDate ]]) &gt; 10, "Late", "On Time")</f>
        <v>On Time</v>
      </c>
    </row>
    <row r="2833" spans="1:19" x14ac:dyDescent="0.3">
      <c r="A2833" s="12">
        <v>7831</v>
      </c>
      <c r="B2833" s="12">
        <v>230</v>
      </c>
      <c r="C2833" s="12">
        <v>10875</v>
      </c>
      <c r="D2833" s="12">
        <v>2832</v>
      </c>
      <c r="E2833" s="12" t="s">
        <v>244</v>
      </c>
      <c r="F2833" s="13">
        <v>45423</v>
      </c>
      <c r="G2833" s="26" t="s">
        <v>13248</v>
      </c>
      <c r="H2833" s="12">
        <v>28</v>
      </c>
      <c r="I2833" s="28">
        <f>VLOOKUP(B:B,DIM_PRODUCTS!A:F,5,FALSE)</f>
        <v>14</v>
      </c>
      <c r="J2833" s="28">
        <f>FACT_ORDERS[[#This Row],[ProductPrice]]*FACT_ORDERS[[#This Row],[Quantity]]</f>
        <v>392</v>
      </c>
      <c r="K2833" s="12" t="str">
        <f>VLOOKUP(C:C,DIM_CUSTOMERS!A:G,7,FALSE)</f>
        <v>Germany</v>
      </c>
      <c r="L2833" s="30" cm="1">
        <f t="array" ref="L2833">_xlfn.IFS(
    AND(FACT_ORDERS[[#This Row],[DeliveryMehtod]]="shippment",FACT_ORDERS[[#This Row],[TotalAmount]]&gt;=200), 0,
    AND(FACT_ORDERS[[#This Row],[DeliveryMehtod]]="pickup"), 15,
    AND(FACT_ORDERS[[#This Row],[DeliveryMehtod]]="shippment",FACT_ORDERS[[#This Row],[TotalAmount]]&lt;200), 35
)</f>
        <v>0</v>
      </c>
      <c r="M2833" s="12" t="str" cm="1">
        <f t="array" ref="M2833">_xlfn.IFS(
    SUMIFS(FACT_ORDERS[TotalAmount], FACT_ORDERS[WD_CUSTOMERS],FACT_ORDERS[[#This Row],[WD_CUSTOMERS]])&gt;=15000, "VIP",
    SUMIFS(FACT_ORDERS[TotalAmount], FACT_ORDERS[WD_CUSTOMERS],FACT_ORDERS[[#This Row],[WD_CUSTOMERS]])&gt;=8000, "Premium",
    TRUE, "Regular"
)</f>
        <v>Premium</v>
      </c>
      <c r="N2833" s="32" cm="1">
        <f t="array" ref="N2833">_xlfn.IFS(
   FACT_ORDERS[[#This Row],[TypeOfClient]]="VIP", 0.2,
   FACT_ORDERS[[#This Row],[TypeOfClient]]="Premium", 0.1,
   TRUE, 0
)</f>
        <v>0.1</v>
      </c>
      <c r="O2833" s="31" cm="1">
        <f t="array" ref="O2833">_xlfn.IFS(
   FACT_ORDERS[[#This Row],[TotalAmount]]&gt;1500, 0.15,
   FACT_ORDERS[[#This Row],[TotalAmount]]&gt;1000, 0.1,
   FACT_ORDERS[[#This Row],[TotalAmount]]&gt;500, 0.05,
   TRUE, 0
)</f>
        <v>0</v>
      </c>
      <c r="P2833" s="28">
        <f xml:space="preserve"> FACT_ORDERS[[#This Row],[TotalAmount]] * (1 - (FACT_ORDERS[[#This Row],[ClientDiscount]] + FACT_ORDERS[[#This Row],[OrderDiscount]]) )</f>
        <v>352.8</v>
      </c>
      <c r="Q2833" s="28">
        <f>FACT_ORDERS[[#This Row],[TotalAmountWithDiscount]]+FACT_ORDERS[[#This Row],[DeliveryCost]]</f>
        <v>352.8</v>
      </c>
      <c r="R2833" s="35">
        <v>45430</v>
      </c>
      <c r="S2833" s="35" t="str">
        <f>IF(NETWORKDAYS(FACT_ORDERS[[#This Row],[Order-Date]], FACT_ORDERS[[#This Row],[ArrivalDate ]]) &gt; 10, "Late", "On Time")</f>
        <v>On Time</v>
      </c>
    </row>
    <row r="2834" spans="1:19" x14ac:dyDescent="0.3">
      <c r="A2834" s="12">
        <v>7832</v>
      </c>
      <c r="B2834" s="12">
        <v>277</v>
      </c>
      <c r="C2834" s="12">
        <v>10875</v>
      </c>
      <c r="D2834" s="12">
        <v>2833</v>
      </c>
      <c r="E2834" s="12" t="s">
        <v>244</v>
      </c>
      <c r="F2834" s="13">
        <v>45139</v>
      </c>
      <c r="G2834" s="26" t="s">
        <v>13249</v>
      </c>
      <c r="H2834" s="12">
        <v>32</v>
      </c>
      <c r="I2834" s="28">
        <f>VLOOKUP(B:B,DIM_PRODUCTS!A:F,5,FALSE)</f>
        <v>19</v>
      </c>
      <c r="J2834" s="28">
        <f>FACT_ORDERS[[#This Row],[ProductPrice]]*FACT_ORDERS[[#This Row],[Quantity]]</f>
        <v>608</v>
      </c>
      <c r="K2834" s="12" t="str">
        <f>VLOOKUP(C:C,DIM_CUSTOMERS!A:G,7,FALSE)</f>
        <v>Germany</v>
      </c>
      <c r="L2834" s="30" cm="1">
        <f t="array" ref="L2834">_xlfn.IFS(
    AND(FACT_ORDERS[[#This Row],[DeliveryMehtod]]="shippment",FACT_ORDERS[[#This Row],[TotalAmount]]&gt;=200), 0,
    AND(FACT_ORDERS[[#This Row],[DeliveryMehtod]]="pickup"), 15,
    AND(FACT_ORDERS[[#This Row],[DeliveryMehtod]]="shippment",FACT_ORDERS[[#This Row],[TotalAmount]]&lt;200), 35
)</f>
        <v>0</v>
      </c>
      <c r="M2834" s="12" t="str" cm="1">
        <f t="array" ref="M2834">_xlfn.IFS(
    SUMIFS(FACT_ORDERS[TotalAmount], FACT_ORDERS[WD_CUSTOMERS],FACT_ORDERS[[#This Row],[WD_CUSTOMERS]])&gt;=15000, "VIP",
    SUMIFS(FACT_ORDERS[TotalAmount], FACT_ORDERS[WD_CUSTOMERS],FACT_ORDERS[[#This Row],[WD_CUSTOMERS]])&gt;=8000, "Premium",
    TRUE, "Regular"
)</f>
        <v>Premium</v>
      </c>
      <c r="N2834" s="32" cm="1">
        <f t="array" ref="N2834">_xlfn.IFS(
   FACT_ORDERS[[#This Row],[TypeOfClient]]="VIP", 0.2,
   FACT_ORDERS[[#This Row],[TypeOfClient]]="Premium", 0.1,
   TRUE, 0
)</f>
        <v>0.1</v>
      </c>
      <c r="O2834" s="31" cm="1">
        <f t="array" ref="O2834">_xlfn.IFS(
   FACT_ORDERS[[#This Row],[TotalAmount]]&gt;1500, 0.15,
   FACT_ORDERS[[#This Row],[TotalAmount]]&gt;1000, 0.1,
   FACT_ORDERS[[#This Row],[TotalAmount]]&gt;500, 0.05,
   TRUE, 0
)</f>
        <v>0.05</v>
      </c>
      <c r="P2834" s="28">
        <f xml:space="preserve"> FACT_ORDERS[[#This Row],[TotalAmount]] * (1 - (FACT_ORDERS[[#This Row],[ClientDiscount]] + FACT_ORDERS[[#This Row],[OrderDiscount]]) )</f>
        <v>516.79999999999995</v>
      </c>
      <c r="Q2834" s="28">
        <f>FACT_ORDERS[[#This Row],[TotalAmountWithDiscount]]+FACT_ORDERS[[#This Row],[DeliveryCost]]</f>
        <v>516.79999999999995</v>
      </c>
      <c r="R2834" s="35">
        <v>45146</v>
      </c>
      <c r="S2834" s="35" t="str">
        <f>IF(NETWORKDAYS(FACT_ORDERS[[#This Row],[Order-Date]], FACT_ORDERS[[#This Row],[ArrivalDate ]]) &gt; 10, "Late", "On Time")</f>
        <v>On Time</v>
      </c>
    </row>
    <row r="2835" spans="1:19" x14ac:dyDescent="0.3">
      <c r="A2835" s="12">
        <v>7833</v>
      </c>
      <c r="B2835" s="12">
        <v>230</v>
      </c>
      <c r="C2835" s="12">
        <v>10875</v>
      </c>
      <c r="D2835" s="12">
        <v>2834</v>
      </c>
      <c r="E2835" s="12" t="s">
        <v>243</v>
      </c>
      <c r="F2835" s="13">
        <v>45139</v>
      </c>
      <c r="G2835" s="26" t="s">
        <v>13250</v>
      </c>
      <c r="H2835" s="12">
        <v>20</v>
      </c>
      <c r="I2835" s="28">
        <f>VLOOKUP(B:B,DIM_PRODUCTS!A:F,5,FALSE)</f>
        <v>14</v>
      </c>
      <c r="J2835" s="28">
        <f>FACT_ORDERS[[#This Row],[ProductPrice]]*FACT_ORDERS[[#This Row],[Quantity]]</f>
        <v>280</v>
      </c>
      <c r="K2835" s="12" t="str">
        <f>VLOOKUP(C:C,DIM_CUSTOMERS!A:G,7,FALSE)</f>
        <v>Germany</v>
      </c>
      <c r="L2835" s="30" cm="1">
        <f t="array" ref="L2835">_xlfn.IFS(
    AND(FACT_ORDERS[[#This Row],[DeliveryMehtod]]="shippment",FACT_ORDERS[[#This Row],[TotalAmount]]&gt;=200), 0,
    AND(FACT_ORDERS[[#This Row],[DeliveryMehtod]]="pickup"), 15,
    AND(FACT_ORDERS[[#This Row],[DeliveryMehtod]]="shippment",FACT_ORDERS[[#This Row],[TotalAmount]]&lt;200), 35
)</f>
        <v>15</v>
      </c>
      <c r="M2835" s="12" t="str" cm="1">
        <f t="array" ref="M2835">_xlfn.IFS(
    SUMIFS(FACT_ORDERS[TotalAmount], FACT_ORDERS[WD_CUSTOMERS],FACT_ORDERS[[#This Row],[WD_CUSTOMERS]])&gt;=15000, "VIP",
    SUMIFS(FACT_ORDERS[TotalAmount], FACT_ORDERS[WD_CUSTOMERS],FACT_ORDERS[[#This Row],[WD_CUSTOMERS]])&gt;=8000, "Premium",
    TRUE, "Regular"
)</f>
        <v>Premium</v>
      </c>
      <c r="N2835" s="32" cm="1">
        <f t="array" ref="N2835">_xlfn.IFS(
   FACT_ORDERS[[#This Row],[TypeOfClient]]="VIP", 0.2,
   FACT_ORDERS[[#This Row],[TypeOfClient]]="Premium", 0.1,
   TRUE, 0
)</f>
        <v>0.1</v>
      </c>
      <c r="O2835" s="31" cm="1">
        <f t="array" ref="O2835">_xlfn.IFS(
   FACT_ORDERS[[#This Row],[TotalAmount]]&gt;1500, 0.15,
   FACT_ORDERS[[#This Row],[TotalAmount]]&gt;1000, 0.1,
   FACT_ORDERS[[#This Row],[TotalAmount]]&gt;500, 0.05,
   TRUE, 0
)</f>
        <v>0</v>
      </c>
      <c r="P2835" s="28">
        <f xml:space="preserve"> FACT_ORDERS[[#This Row],[TotalAmount]] * (1 - (FACT_ORDERS[[#This Row],[ClientDiscount]] + FACT_ORDERS[[#This Row],[OrderDiscount]]) )</f>
        <v>252</v>
      </c>
      <c r="Q2835" s="28">
        <f>FACT_ORDERS[[#This Row],[TotalAmountWithDiscount]]+FACT_ORDERS[[#This Row],[DeliveryCost]]</f>
        <v>267</v>
      </c>
      <c r="R2835" s="35">
        <v>45149</v>
      </c>
      <c r="S2835" s="35" t="str">
        <f>IF(NETWORKDAYS(FACT_ORDERS[[#This Row],[Order-Date]], FACT_ORDERS[[#This Row],[ArrivalDate ]]) &gt; 10, "Late", "On Time")</f>
        <v>On Time</v>
      </c>
    </row>
    <row r="2836" spans="1:19" x14ac:dyDescent="0.3">
      <c r="A2836" s="12">
        <v>7834</v>
      </c>
      <c r="B2836" s="12">
        <v>277</v>
      </c>
      <c r="C2836" s="12">
        <v>10875</v>
      </c>
      <c r="D2836" s="12">
        <v>2835</v>
      </c>
      <c r="E2836" s="12" t="s">
        <v>243</v>
      </c>
      <c r="F2836" s="13">
        <v>45348</v>
      </c>
      <c r="G2836" s="26" t="s">
        <v>13251</v>
      </c>
      <c r="H2836" s="12">
        <v>43</v>
      </c>
      <c r="I2836" s="28">
        <f>VLOOKUP(B:B,DIM_PRODUCTS!A:F,5,FALSE)</f>
        <v>19</v>
      </c>
      <c r="J2836" s="28">
        <f>FACT_ORDERS[[#This Row],[ProductPrice]]*FACT_ORDERS[[#This Row],[Quantity]]</f>
        <v>817</v>
      </c>
      <c r="K2836" s="12" t="str">
        <f>VLOOKUP(C:C,DIM_CUSTOMERS!A:G,7,FALSE)</f>
        <v>Germany</v>
      </c>
      <c r="L2836" s="30" cm="1">
        <f t="array" ref="L2836">_xlfn.IFS(
    AND(FACT_ORDERS[[#This Row],[DeliveryMehtod]]="shippment",FACT_ORDERS[[#This Row],[TotalAmount]]&gt;=200), 0,
    AND(FACT_ORDERS[[#This Row],[DeliveryMehtod]]="pickup"), 15,
    AND(FACT_ORDERS[[#This Row],[DeliveryMehtod]]="shippment",FACT_ORDERS[[#This Row],[TotalAmount]]&lt;200), 35
)</f>
        <v>15</v>
      </c>
      <c r="M2836" s="12" t="str" cm="1">
        <f t="array" ref="M2836">_xlfn.IFS(
    SUMIFS(FACT_ORDERS[TotalAmount], FACT_ORDERS[WD_CUSTOMERS],FACT_ORDERS[[#This Row],[WD_CUSTOMERS]])&gt;=15000, "VIP",
    SUMIFS(FACT_ORDERS[TotalAmount], FACT_ORDERS[WD_CUSTOMERS],FACT_ORDERS[[#This Row],[WD_CUSTOMERS]])&gt;=8000, "Premium",
    TRUE, "Regular"
)</f>
        <v>Premium</v>
      </c>
      <c r="N2836" s="32" cm="1">
        <f t="array" ref="N2836">_xlfn.IFS(
   FACT_ORDERS[[#This Row],[TypeOfClient]]="VIP", 0.2,
   FACT_ORDERS[[#This Row],[TypeOfClient]]="Premium", 0.1,
   TRUE, 0
)</f>
        <v>0.1</v>
      </c>
      <c r="O2836" s="31" cm="1">
        <f t="array" ref="O2836">_xlfn.IFS(
   FACT_ORDERS[[#This Row],[TotalAmount]]&gt;1500, 0.15,
   FACT_ORDERS[[#This Row],[TotalAmount]]&gt;1000, 0.1,
   FACT_ORDERS[[#This Row],[TotalAmount]]&gt;500, 0.05,
   TRUE, 0
)</f>
        <v>0.05</v>
      </c>
      <c r="P2836" s="28">
        <f xml:space="preserve"> FACT_ORDERS[[#This Row],[TotalAmount]] * (1 - (FACT_ORDERS[[#This Row],[ClientDiscount]] + FACT_ORDERS[[#This Row],[OrderDiscount]]) )</f>
        <v>694.44999999999993</v>
      </c>
      <c r="Q2836" s="28">
        <f>FACT_ORDERS[[#This Row],[TotalAmountWithDiscount]]+FACT_ORDERS[[#This Row],[DeliveryCost]]</f>
        <v>709.44999999999993</v>
      </c>
      <c r="R2836" s="35">
        <v>45356</v>
      </c>
      <c r="S2836" s="35" t="str">
        <f>IF(NETWORKDAYS(FACT_ORDERS[[#This Row],[Order-Date]], FACT_ORDERS[[#This Row],[ArrivalDate ]]) &gt; 10, "Late", "On Time")</f>
        <v>On Time</v>
      </c>
    </row>
    <row r="2837" spans="1:19" x14ac:dyDescent="0.3">
      <c r="A2837" s="12">
        <v>7835</v>
      </c>
      <c r="B2837" s="12">
        <v>230</v>
      </c>
      <c r="C2837" s="12">
        <v>10875</v>
      </c>
      <c r="D2837" s="12">
        <v>2836</v>
      </c>
      <c r="E2837" s="12" t="s">
        <v>243</v>
      </c>
      <c r="F2837" s="13">
        <v>45348</v>
      </c>
      <c r="G2837" s="26" t="s">
        <v>13252</v>
      </c>
      <c r="H2837" s="12">
        <v>21</v>
      </c>
      <c r="I2837" s="28">
        <f>VLOOKUP(B:B,DIM_PRODUCTS!A:F,5,FALSE)</f>
        <v>14</v>
      </c>
      <c r="J2837" s="28">
        <f>FACT_ORDERS[[#This Row],[ProductPrice]]*FACT_ORDERS[[#This Row],[Quantity]]</f>
        <v>294</v>
      </c>
      <c r="K2837" s="12" t="str">
        <f>VLOOKUP(C:C,DIM_CUSTOMERS!A:G,7,FALSE)</f>
        <v>Germany</v>
      </c>
      <c r="L2837" s="30" cm="1">
        <f t="array" ref="L2837">_xlfn.IFS(
    AND(FACT_ORDERS[[#This Row],[DeliveryMehtod]]="shippment",FACT_ORDERS[[#This Row],[TotalAmount]]&gt;=200), 0,
    AND(FACT_ORDERS[[#This Row],[DeliveryMehtod]]="pickup"), 15,
    AND(FACT_ORDERS[[#This Row],[DeliveryMehtod]]="shippment",FACT_ORDERS[[#This Row],[TotalAmount]]&lt;200), 35
)</f>
        <v>15</v>
      </c>
      <c r="M2837" s="12" t="str" cm="1">
        <f t="array" ref="M2837">_xlfn.IFS(
    SUMIFS(FACT_ORDERS[TotalAmount], FACT_ORDERS[WD_CUSTOMERS],FACT_ORDERS[[#This Row],[WD_CUSTOMERS]])&gt;=15000, "VIP",
    SUMIFS(FACT_ORDERS[TotalAmount], FACT_ORDERS[WD_CUSTOMERS],FACT_ORDERS[[#This Row],[WD_CUSTOMERS]])&gt;=8000, "Premium",
    TRUE, "Regular"
)</f>
        <v>Premium</v>
      </c>
      <c r="N2837" s="32" cm="1">
        <f t="array" ref="N2837">_xlfn.IFS(
   FACT_ORDERS[[#This Row],[TypeOfClient]]="VIP", 0.2,
   FACT_ORDERS[[#This Row],[TypeOfClient]]="Premium", 0.1,
   TRUE, 0
)</f>
        <v>0.1</v>
      </c>
      <c r="O2837" s="31" cm="1">
        <f t="array" ref="O2837">_xlfn.IFS(
   FACT_ORDERS[[#This Row],[TotalAmount]]&gt;1500, 0.15,
   FACT_ORDERS[[#This Row],[TotalAmount]]&gt;1000, 0.1,
   FACT_ORDERS[[#This Row],[TotalAmount]]&gt;500, 0.05,
   TRUE, 0
)</f>
        <v>0</v>
      </c>
      <c r="P2837" s="28">
        <f xml:space="preserve"> FACT_ORDERS[[#This Row],[TotalAmount]] * (1 - (FACT_ORDERS[[#This Row],[ClientDiscount]] + FACT_ORDERS[[#This Row],[OrderDiscount]]) )</f>
        <v>264.60000000000002</v>
      </c>
      <c r="Q2837" s="28">
        <f>FACT_ORDERS[[#This Row],[TotalAmountWithDiscount]]+FACT_ORDERS[[#This Row],[DeliveryCost]]</f>
        <v>279.60000000000002</v>
      </c>
      <c r="R2837" s="35">
        <v>45357</v>
      </c>
      <c r="S2837" s="35" t="str">
        <f>IF(NETWORKDAYS(FACT_ORDERS[[#This Row],[Order-Date]], FACT_ORDERS[[#This Row],[ArrivalDate ]]) &gt; 10, "Late", "On Time")</f>
        <v>On Time</v>
      </c>
    </row>
    <row r="2838" spans="1:19" x14ac:dyDescent="0.3">
      <c r="A2838" s="12">
        <v>7836</v>
      </c>
      <c r="B2838" s="12">
        <v>277</v>
      </c>
      <c r="C2838" s="12">
        <v>10875</v>
      </c>
      <c r="D2838" s="12">
        <v>2837</v>
      </c>
      <c r="E2838" s="12" t="s">
        <v>243</v>
      </c>
      <c r="F2838" s="13">
        <v>45361</v>
      </c>
      <c r="G2838" s="26" t="s">
        <v>13253</v>
      </c>
      <c r="H2838" s="12">
        <v>28</v>
      </c>
      <c r="I2838" s="28">
        <f>VLOOKUP(B:B,DIM_PRODUCTS!A:F,5,FALSE)</f>
        <v>19</v>
      </c>
      <c r="J2838" s="28">
        <f>FACT_ORDERS[[#This Row],[ProductPrice]]*FACT_ORDERS[[#This Row],[Quantity]]</f>
        <v>532</v>
      </c>
      <c r="K2838" s="12" t="str">
        <f>VLOOKUP(C:C,DIM_CUSTOMERS!A:G,7,FALSE)</f>
        <v>Germany</v>
      </c>
      <c r="L2838" s="30" cm="1">
        <f t="array" ref="L2838">_xlfn.IFS(
    AND(FACT_ORDERS[[#This Row],[DeliveryMehtod]]="shippment",FACT_ORDERS[[#This Row],[TotalAmount]]&gt;=200), 0,
    AND(FACT_ORDERS[[#This Row],[DeliveryMehtod]]="pickup"), 15,
    AND(FACT_ORDERS[[#This Row],[DeliveryMehtod]]="shippment",FACT_ORDERS[[#This Row],[TotalAmount]]&lt;200), 35
)</f>
        <v>15</v>
      </c>
      <c r="M2838" s="12" t="str" cm="1">
        <f t="array" ref="M2838">_xlfn.IFS(
    SUMIFS(FACT_ORDERS[TotalAmount], FACT_ORDERS[WD_CUSTOMERS],FACT_ORDERS[[#This Row],[WD_CUSTOMERS]])&gt;=15000, "VIP",
    SUMIFS(FACT_ORDERS[TotalAmount], FACT_ORDERS[WD_CUSTOMERS],FACT_ORDERS[[#This Row],[WD_CUSTOMERS]])&gt;=8000, "Premium",
    TRUE, "Regular"
)</f>
        <v>Premium</v>
      </c>
      <c r="N2838" s="32" cm="1">
        <f t="array" ref="N2838">_xlfn.IFS(
   FACT_ORDERS[[#This Row],[TypeOfClient]]="VIP", 0.2,
   FACT_ORDERS[[#This Row],[TypeOfClient]]="Premium", 0.1,
   TRUE, 0
)</f>
        <v>0.1</v>
      </c>
      <c r="O2838" s="31" cm="1">
        <f t="array" ref="O2838">_xlfn.IFS(
   FACT_ORDERS[[#This Row],[TotalAmount]]&gt;1500, 0.15,
   FACT_ORDERS[[#This Row],[TotalAmount]]&gt;1000, 0.1,
   FACT_ORDERS[[#This Row],[TotalAmount]]&gt;500, 0.05,
   TRUE, 0
)</f>
        <v>0.05</v>
      </c>
      <c r="P2838" s="28">
        <f xml:space="preserve"> FACT_ORDERS[[#This Row],[TotalAmount]] * (1 - (FACT_ORDERS[[#This Row],[ClientDiscount]] + FACT_ORDERS[[#This Row],[OrderDiscount]]) )</f>
        <v>452.2</v>
      </c>
      <c r="Q2838" s="28">
        <f>FACT_ORDERS[[#This Row],[TotalAmountWithDiscount]]+FACT_ORDERS[[#This Row],[DeliveryCost]]</f>
        <v>467.2</v>
      </c>
      <c r="R2838" s="35">
        <v>45368</v>
      </c>
      <c r="S2838" s="35" t="str">
        <f>IF(NETWORKDAYS(FACT_ORDERS[[#This Row],[Order-Date]], FACT_ORDERS[[#This Row],[ArrivalDate ]]) &gt; 10, "Late", "On Time")</f>
        <v>On Time</v>
      </c>
    </row>
    <row r="2839" spans="1:19" x14ac:dyDescent="0.3">
      <c r="A2839" s="12">
        <v>7837</v>
      </c>
      <c r="B2839" s="12">
        <v>230</v>
      </c>
      <c r="C2839" s="12">
        <v>10875</v>
      </c>
      <c r="D2839" s="12">
        <v>2838</v>
      </c>
      <c r="E2839" s="12" t="s">
        <v>243</v>
      </c>
      <c r="F2839" s="13">
        <v>45361</v>
      </c>
      <c r="G2839" s="26" t="s">
        <v>13254</v>
      </c>
      <c r="H2839" s="12">
        <v>27</v>
      </c>
      <c r="I2839" s="28">
        <f>VLOOKUP(B:B,DIM_PRODUCTS!A:F,5,FALSE)</f>
        <v>14</v>
      </c>
      <c r="J2839" s="28">
        <f>FACT_ORDERS[[#This Row],[ProductPrice]]*FACT_ORDERS[[#This Row],[Quantity]]</f>
        <v>378</v>
      </c>
      <c r="K2839" s="12" t="str">
        <f>VLOOKUP(C:C,DIM_CUSTOMERS!A:G,7,FALSE)</f>
        <v>Germany</v>
      </c>
      <c r="L2839" s="30" cm="1">
        <f t="array" ref="L2839">_xlfn.IFS(
    AND(FACT_ORDERS[[#This Row],[DeliveryMehtod]]="shippment",FACT_ORDERS[[#This Row],[TotalAmount]]&gt;=200), 0,
    AND(FACT_ORDERS[[#This Row],[DeliveryMehtod]]="pickup"), 15,
    AND(FACT_ORDERS[[#This Row],[DeliveryMehtod]]="shippment",FACT_ORDERS[[#This Row],[TotalAmount]]&lt;200), 35
)</f>
        <v>15</v>
      </c>
      <c r="M2839" s="12" t="str" cm="1">
        <f t="array" ref="M2839">_xlfn.IFS(
    SUMIFS(FACT_ORDERS[TotalAmount], FACT_ORDERS[WD_CUSTOMERS],FACT_ORDERS[[#This Row],[WD_CUSTOMERS]])&gt;=15000, "VIP",
    SUMIFS(FACT_ORDERS[TotalAmount], FACT_ORDERS[WD_CUSTOMERS],FACT_ORDERS[[#This Row],[WD_CUSTOMERS]])&gt;=8000, "Premium",
    TRUE, "Regular"
)</f>
        <v>Premium</v>
      </c>
      <c r="N2839" s="32" cm="1">
        <f t="array" ref="N2839">_xlfn.IFS(
   FACT_ORDERS[[#This Row],[TypeOfClient]]="VIP", 0.2,
   FACT_ORDERS[[#This Row],[TypeOfClient]]="Premium", 0.1,
   TRUE, 0
)</f>
        <v>0.1</v>
      </c>
      <c r="O2839" s="31" cm="1">
        <f t="array" ref="O2839">_xlfn.IFS(
   FACT_ORDERS[[#This Row],[TotalAmount]]&gt;1500, 0.15,
   FACT_ORDERS[[#This Row],[TotalAmount]]&gt;1000, 0.1,
   FACT_ORDERS[[#This Row],[TotalAmount]]&gt;500, 0.05,
   TRUE, 0
)</f>
        <v>0</v>
      </c>
      <c r="P2839" s="28">
        <f xml:space="preserve"> FACT_ORDERS[[#This Row],[TotalAmount]] * (1 - (FACT_ORDERS[[#This Row],[ClientDiscount]] + FACT_ORDERS[[#This Row],[OrderDiscount]]) )</f>
        <v>340.2</v>
      </c>
      <c r="Q2839" s="28">
        <f>FACT_ORDERS[[#This Row],[TotalAmountWithDiscount]]+FACT_ORDERS[[#This Row],[DeliveryCost]]</f>
        <v>355.2</v>
      </c>
      <c r="R2839" s="35">
        <v>45372</v>
      </c>
      <c r="S2839" s="35" t="str">
        <f>IF(NETWORKDAYS(FACT_ORDERS[[#This Row],[Order-Date]], FACT_ORDERS[[#This Row],[ArrivalDate ]]) &gt; 10, "Late", "On Time")</f>
        <v>On Time</v>
      </c>
    </row>
    <row r="2840" spans="1:19" x14ac:dyDescent="0.3">
      <c r="A2840" s="12">
        <v>7838</v>
      </c>
      <c r="B2840" s="12">
        <v>277</v>
      </c>
      <c r="C2840" s="12">
        <v>10875</v>
      </c>
      <c r="D2840" s="12">
        <v>2839</v>
      </c>
      <c r="E2840" s="12" t="s">
        <v>243</v>
      </c>
      <c r="F2840" s="13">
        <v>45083</v>
      </c>
      <c r="G2840" s="26" t="s">
        <v>3366</v>
      </c>
      <c r="H2840" s="12">
        <v>46</v>
      </c>
      <c r="I2840" s="28">
        <f>VLOOKUP(B:B,DIM_PRODUCTS!A:F,5,FALSE)</f>
        <v>19</v>
      </c>
      <c r="J2840" s="28">
        <f>FACT_ORDERS[[#This Row],[ProductPrice]]*FACT_ORDERS[[#This Row],[Quantity]]</f>
        <v>874</v>
      </c>
      <c r="K2840" s="12" t="str">
        <f>VLOOKUP(C:C,DIM_CUSTOMERS!A:G,7,FALSE)</f>
        <v>Germany</v>
      </c>
      <c r="L2840" s="30" cm="1">
        <f t="array" ref="L2840">_xlfn.IFS(
    AND(FACT_ORDERS[[#This Row],[DeliveryMehtod]]="shippment",FACT_ORDERS[[#This Row],[TotalAmount]]&gt;=200), 0,
    AND(FACT_ORDERS[[#This Row],[DeliveryMehtod]]="pickup"), 15,
    AND(FACT_ORDERS[[#This Row],[DeliveryMehtod]]="shippment",FACT_ORDERS[[#This Row],[TotalAmount]]&lt;200), 35
)</f>
        <v>15</v>
      </c>
      <c r="M2840" s="12" t="str" cm="1">
        <f t="array" ref="M2840">_xlfn.IFS(
    SUMIFS(FACT_ORDERS[TotalAmount], FACT_ORDERS[WD_CUSTOMERS],FACT_ORDERS[[#This Row],[WD_CUSTOMERS]])&gt;=15000, "VIP",
    SUMIFS(FACT_ORDERS[TotalAmount], FACT_ORDERS[WD_CUSTOMERS],FACT_ORDERS[[#This Row],[WD_CUSTOMERS]])&gt;=8000, "Premium",
    TRUE, "Regular"
)</f>
        <v>Premium</v>
      </c>
      <c r="N2840" s="32" cm="1">
        <f t="array" ref="N2840">_xlfn.IFS(
   FACT_ORDERS[[#This Row],[TypeOfClient]]="VIP", 0.2,
   FACT_ORDERS[[#This Row],[TypeOfClient]]="Premium", 0.1,
   TRUE, 0
)</f>
        <v>0.1</v>
      </c>
      <c r="O2840" s="31" cm="1">
        <f t="array" ref="O2840">_xlfn.IFS(
   FACT_ORDERS[[#This Row],[TotalAmount]]&gt;1500, 0.15,
   FACT_ORDERS[[#This Row],[TotalAmount]]&gt;1000, 0.1,
   FACT_ORDERS[[#This Row],[TotalAmount]]&gt;500, 0.05,
   TRUE, 0
)</f>
        <v>0.05</v>
      </c>
      <c r="P2840" s="28">
        <f xml:space="preserve"> FACT_ORDERS[[#This Row],[TotalAmount]] * (1 - (FACT_ORDERS[[#This Row],[ClientDiscount]] + FACT_ORDERS[[#This Row],[OrderDiscount]]) )</f>
        <v>742.9</v>
      </c>
      <c r="Q2840" s="28">
        <f>FACT_ORDERS[[#This Row],[TotalAmountWithDiscount]]+FACT_ORDERS[[#This Row],[DeliveryCost]]</f>
        <v>757.9</v>
      </c>
      <c r="R2840" s="35">
        <v>45093</v>
      </c>
      <c r="S2840" s="35" t="str">
        <f>IF(NETWORKDAYS(FACT_ORDERS[[#This Row],[Order-Date]], FACT_ORDERS[[#This Row],[ArrivalDate ]]) &gt; 10, "Late", "On Time")</f>
        <v>On Time</v>
      </c>
    </row>
    <row r="2841" spans="1:19" x14ac:dyDescent="0.3">
      <c r="A2841" s="12">
        <v>7839</v>
      </c>
      <c r="B2841" s="12">
        <v>230</v>
      </c>
      <c r="C2841" s="12">
        <v>10875</v>
      </c>
      <c r="D2841" s="12">
        <v>2840</v>
      </c>
      <c r="E2841" s="12" t="s">
        <v>244</v>
      </c>
      <c r="F2841" s="13">
        <v>45083</v>
      </c>
      <c r="G2841" s="26" t="s">
        <v>3287</v>
      </c>
      <c r="H2841" s="12">
        <v>25</v>
      </c>
      <c r="I2841" s="28">
        <f>VLOOKUP(B:B,DIM_PRODUCTS!A:F,5,FALSE)</f>
        <v>14</v>
      </c>
      <c r="J2841" s="28">
        <f>FACT_ORDERS[[#This Row],[ProductPrice]]*FACT_ORDERS[[#This Row],[Quantity]]</f>
        <v>350</v>
      </c>
      <c r="K2841" s="12" t="str">
        <f>VLOOKUP(C:C,DIM_CUSTOMERS!A:G,7,FALSE)</f>
        <v>Germany</v>
      </c>
      <c r="L2841" s="30" cm="1">
        <f t="array" ref="L2841">_xlfn.IFS(
    AND(FACT_ORDERS[[#This Row],[DeliveryMehtod]]="shippment",FACT_ORDERS[[#This Row],[TotalAmount]]&gt;=200), 0,
    AND(FACT_ORDERS[[#This Row],[DeliveryMehtod]]="pickup"), 15,
    AND(FACT_ORDERS[[#This Row],[DeliveryMehtod]]="shippment",FACT_ORDERS[[#This Row],[TotalAmount]]&lt;200), 35
)</f>
        <v>0</v>
      </c>
      <c r="M2841" s="12" t="str" cm="1">
        <f t="array" ref="M2841">_xlfn.IFS(
    SUMIFS(FACT_ORDERS[TotalAmount], FACT_ORDERS[WD_CUSTOMERS],FACT_ORDERS[[#This Row],[WD_CUSTOMERS]])&gt;=15000, "VIP",
    SUMIFS(FACT_ORDERS[TotalAmount], FACT_ORDERS[WD_CUSTOMERS],FACT_ORDERS[[#This Row],[WD_CUSTOMERS]])&gt;=8000, "Premium",
    TRUE, "Regular"
)</f>
        <v>Premium</v>
      </c>
      <c r="N2841" s="32" cm="1">
        <f t="array" ref="N2841">_xlfn.IFS(
   FACT_ORDERS[[#This Row],[TypeOfClient]]="VIP", 0.2,
   FACT_ORDERS[[#This Row],[TypeOfClient]]="Premium", 0.1,
   TRUE, 0
)</f>
        <v>0.1</v>
      </c>
      <c r="O2841" s="31" cm="1">
        <f t="array" ref="O2841">_xlfn.IFS(
   FACT_ORDERS[[#This Row],[TotalAmount]]&gt;1500, 0.15,
   FACT_ORDERS[[#This Row],[TotalAmount]]&gt;1000, 0.1,
   FACT_ORDERS[[#This Row],[TotalAmount]]&gt;500, 0.05,
   TRUE, 0
)</f>
        <v>0</v>
      </c>
      <c r="P2841" s="28">
        <f xml:space="preserve"> FACT_ORDERS[[#This Row],[TotalAmount]] * (1 - (FACT_ORDERS[[#This Row],[ClientDiscount]] + FACT_ORDERS[[#This Row],[OrderDiscount]]) )</f>
        <v>315</v>
      </c>
      <c r="Q2841" s="28">
        <f>FACT_ORDERS[[#This Row],[TotalAmountWithDiscount]]+FACT_ORDERS[[#This Row],[DeliveryCost]]</f>
        <v>315</v>
      </c>
      <c r="R2841" s="35">
        <v>45093</v>
      </c>
      <c r="S2841" s="35" t="str">
        <f>IF(NETWORKDAYS(FACT_ORDERS[[#This Row],[Order-Date]], FACT_ORDERS[[#This Row],[ArrivalDate ]]) &gt; 10, "Late", "On Time")</f>
        <v>On Time</v>
      </c>
    </row>
    <row r="2842" spans="1:19" x14ac:dyDescent="0.3">
      <c r="A2842" s="12">
        <v>7840</v>
      </c>
      <c r="B2842" s="12">
        <v>276</v>
      </c>
      <c r="C2842" s="12">
        <v>10785</v>
      </c>
      <c r="D2842" s="12">
        <v>2841</v>
      </c>
      <c r="E2842" s="12" t="s">
        <v>243</v>
      </c>
      <c r="F2842" s="13">
        <v>45557</v>
      </c>
      <c r="G2842" s="26" t="s">
        <v>13255</v>
      </c>
      <c r="H2842" s="12">
        <v>33</v>
      </c>
      <c r="I2842" s="28">
        <f>VLOOKUP(B:B,DIM_PRODUCTS!A:F,5,FALSE)</f>
        <v>28</v>
      </c>
      <c r="J2842" s="28">
        <f>FACT_ORDERS[[#This Row],[ProductPrice]]*FACT_ORDERS[[#This Row],[Quantity]]</f>
        <v>924</v>
      </c>
      <c r="K2842" s="12" t="str">
        <f>VLOOKUP(C:C,DIM_CUSTOMERS!A:G,7,FALSE)</f>
        <v>France</v>
      </c>
      <c r="L2842" s="30" cm="1">
        <f t="array" ref="L2842">_xlfn.IFS(
    AND(FACT_ORDERS[[#This Row],[DeliveryMehtod]]="shippment",FACT_ORDERS[[#This Row],[TotalAmount]]&gt;=200), 0,
    AND(FACT_ORDERS[[#This Row],[DeliveryMehtod]]="pickup"), 15,
    AND(FACT_ORDERS[[#This Row],[DeliveryMehtod]]="shippment",FACT_ORDERS[[#This Row],[TotalAmount]]&lt;200), 35
)</f>
        <v>15</v>
      </c>
      <c r="M2842" s="12" t="str" cm="1">
        <f t="array" ref="M2842">_xlfn.IFS(
    SUMIFS(FACT_ORDERS[TotalAmount], FACT_ORDERS[WD_CUSTOMERS],FACT_ORDERS[[#This Row],[WD_CUSTOMERS]])&gt;=15000, "VIP",
    SUMIFS(FACT_ORDERS[TotalAmount], FACT_ORDERS[WD_CUSTOMERS],FACT_ORDERS[[#This Row],[WD_CUSTOMERS]])&gt;=8000, "Premium",
    TRUE, "Regular"
)</f>
        <v>Regular</v>
      </c>
      <c r="N2842" s="32" cm="1">
        <f t="array" ref="N2842">_xlfn.IFS(
   FACT_ORDERS[[#This Row],[TypeOfClient]]="VIP", 0.2,
   FACT_ORDERS[[#This Row],[TypeOfClient]]="Premium", 0.1,
   TRUE, 0
)</f>
        <v>0</v>
      </c>
      <c r="O2842" s="31" cm="1">
        <f t="array" ref="O2842">_xlfn.IFS(
   FACT_ORDERS[[#This Row],[TotalAmount]]&gt;1500, 0.15,
   FACT_ORDERS[[#This Row],[TotalAmount]]&gt;1000, 0.1,
   FACT_ORDERS[[#This Row],[TotalAmount]]&gt;500, 0.05,
   TRUE, 0
)</f>
        <v>0.05</v>
      </c>
      <c r="P2842" s="28">
        <f xml:space="preserve"> FACT_ORDERS[[#This Row],[TotalAmount]] * (1 - (FACT_ORDERS[[#This Row],[ClientDiscount]] + FACT_ORDERS[[#This Row],[OrderDiscount]]) )</f>
        <v>877.8</v>
      </c>
      <c r="Q2842" s="28">
        <f>FACT_ORDERS[[#This Row],[TotalAmountWithDiscount]]+FACT_ORDERS[[#This Row],[DeliveryCost]]</f>
        <v>892.8</v>
      </c>
      <c r="R2842" s="35">
        <v>45564</v>
      </c>
      <c r="S2842" s="35" t="str">
        <f>IF(NETWORKDAYS(FACT_ORDERS[[#This Row],[Order-Date]], FACT_ORDERS[[#This Row],[ArrivalDate ]]) &gt; 10, "Late", "On Time")</f>
        <v>On Time</v>
      </c>
    </row>
    <row r="2843" spans="1:19" x14ac:dyDescent="0.3">
      <c r="A2843" s="12">
        <v>7841</v>
      </c>
      <c r="B2843" s="12">
        <v>276</v>
      </c>
      <c r="C2843" s="12">
        <v>10785</v>
      </c>
      <c r="D2843" s="12">
        <v>2842</v>
      </c>
      <c r="E2843" s="12" t="s">
        <v>243</v>
      </c>
      <c r="F2843" s="13">
        <v>45529</v>
      </c>
      <c r="G2843" s="26" t="s">
        <v>13256</v>
      </c>
      <c r="H2843" s="12">
        <v>34</v>
      </c>
      <c r="I2843" s="28">
        <f>VLOOKUP(B:B,DIM_PRODUCTS!A:F,5,FALSE)</f>
        <v>28</v>
      </c>
      <c r="J2843" s="28">
        <f>FACT_ORDERS[[#This Row],[ProductPrice]]*FACT_ORDERS[[#This Row],[Quantity]]</f>
        <v>952</v>
      </c>
      <c r="K2843" s="12" t="str">
        <f>VLOOKUP(C:C,DIM_CUSTOMERS!A:G,7,FALSE)</f>
        <v>France</v>
      </c>
      <c r="L2843" s="30" cm="1">
        <f t="array" ref="L2843">_xlfn.IFS(
    AND(FACT_ORDERS[[#This Row],[DeliveryMehtod]]="shippment",FACT_ORDERS[[#This Row],[TotalAmount]]&gt;=200), 0,
    AND(FACT_ORDERS[[#This Row],[DeliveryMehtod]]="pickup"), 15,
    AND(FACT_ORDERS[[#This Row],[DeliveryMehtod]]="shippment",FACT_ORDERS[[#This Row],[TotalAmount]]&lt;200), 35
)</f>
        <v>15</v>
      </c>
      <c r="M2843" s="12" t="str" cm="1">
        <f t="array" ref="M2843">_xlfn.IFS(
    SUMIFS(FACT_ORDERS[TotalAmount], FACT_ORDERS[WD_CUSTOMERS],FACT_ORDERS[[#This Row],[WD_CUSTOMERS]])&gt;=15000, "VIP",
    SUMIFS(FACT_ORDERS[TotalAmount], FACT_ORDERS[WD_CUSTOMERS],FACT_ORDERS[[#This Row],[WD_CUSTOMERS]])&gt;=8000, "Premium",
    TRUE, "Regular"
)</f>
        <v>Regular</v>
      </c>
      <c r="N2843" s="32" cm="1">
        <f t="array" ref="N2843">_xlfn.IFS(
   FACT_ORDERS[[#This Row],[TypeOfClient]]="VIP", 0.2,
   FACT_ORDERS[[#This Row],[TypeOfClient]]="Premium", 0.1,
   TRUE, 0
)</f>
        <v>0</v>
      </c>
      <c r="O2843" s="31" cm="1">
        <f t="array" ref="O2843">_xlfn.IFS(
   FACT_ORDERS[[#This Row],[TotalAmount]]&gt;1500, 0.15,
   FACT_ORDERS[[#This Row],[TotalAmount]]&gt;1000, 0.1,
   FACT_ORDERS[[#This Row],[TotalAmount]]&gt;500, 0.05,
   TRUE, 0
)</f>
        <v>0.05</v>
      </c>
      <c r="P2843" s="28">
        <f xml:space="preserve"> FACT_ORDERS[[#This Row],[TotalAmount]] * (1 - (FACT_ORDERS[[#This Row],[ClientDiscount]] + FACT_ORDERS[[#This Row],[OrderDiscount]]) )</f>
        <v>904.4</v>
      </c>
      <c r="Q2843" s="28">
        <f>FACT_ORDERS[[#This Row],[TotalAmountWithDiscount]]+FACT_ORDERS[[#This Row],[DeliveryCost]]</f>
        <v>919.4</v>
      </c>
      <c r="R2843" s="35">
        <v>45540</v>
      </c>
      <c r="S2843" s="35" t="str">
        <f>IF(NETWORKDAYS(FACT_ORDERS[[#This Row],[Order-Date]], FACT_ORDERS[[#This Row],[ArrivalDate ]]) &gt; 10, "Late", "On Time")</f>
        <v>On Time</v>
      </c>
    </row>
    <row r="2844" spans="1:19" x14ac:dyDescent="0.3">
      <c r="A2844" s="12">
        <v>7842</v>
      </c>
      <c r="B2844" s="12">
        <v>276</v>
      </c>
      <c r="C2844" s="12">
        <v>10785</v>
      </c>
      <c r="D2844" s="12">
        <v>2843</v>
      </c>
      <c r="E2844" s="12" t="s">
        <v>243</v>
      </c>
      <c r="F2844" s="13">
        <v>45049</v>
      </c>
      <c r="G2844" s="26" t="s">
        <v>13257</v>
      </c>
      <c r="H2844" s="12">
        <v>26</v>
      </c>
      <c r="I2844" s="28">
        <f>VLOOKUP(B:B,DIM_PRODUCTS!A:F,5,FALSE)</f>
        <v>28</v>
      </c>
      <c r="J2844" s="28">
        <f>FACT_ORDERS[[#This Row],[ProductPrice]]*FACT_ORDERS[[#This Row],[Quantity]]</f>
        <v>728</v>
      </c>
      <c r="K2844" s="12" t="str">
        <f>VLOOKUP(C:C,DIM_CUSTOMERS!A:G,7,FALSE)</f>
        <v>France</v>
      </c>
      <c r="L2844" s="30" cm="1">
        <f t="array" ref="L2844">_xlfn.IFS(
    AND(FACT_ORDERS[[#This Row],[DeliveryMehtod]]="shippment",FACT_ORDERS[[#This Row],[TotalAmount]]&gt;=200), 0,
    AND(FACT_ORDERS[[#This Row],[DeliveryMehtod]]="pickup"), 15,
    AND(FACT_ORDERS[[#This Row],[DeliveryMehtod]]="shippment",FACT_ORDERS[[#This Row],[TotalAmount]]&lt;200), 35
)</f>
        <v>15</v>
      </c>
      <c r="M2844" s="12" t="str" cm="1">
        <f t="array" ref="M2844">_xlfn.IFS(
    SUMIFS(FACT_ORDERS[TotalAmount], FACT_ORDERS[WD_CUSTOMERS],FACT_ORDERS[[#This Row],[WD_CUSTOMERS]])&gt;=15000, "VIP",
    SUMIFS(FACT_ORDERS[TotalAmount], FACT_ORDERS[WD_CUSTOMERS],FACT_ORDERS[[#This Row],[WD_CUSTOMERS]])&gt;=8000, "Premium",
    TRUE, "Regular"
)</f>
        <v>Regular</v>
      </c>
      <c r="N2844" s="32" cm="1">
        <f t="array" ref="N2844">_xlfn.IFS(
   FACT_ORDERS[[#This Row],[TypeOfClient]]="VIP", 0.2,
   FACT_ORDERS[[#This Row],[TypeOfClient]]="Premium", 0.1,
   TRUE, 0
)</f>
        <v>0</v>
      </c>
      <c r="O2844" s="31" cm="1">
        <f t="array" ref="O2844">_xlfn.IFS(
   FACT_ORDERS[[#This Row],[TotalAmount]]&gt;1500, 0.15,
   FACT_ORDERS[[#This Row],[TotalAmount]]&gt;1000, 0.1,
   FACT_ORDERS[[#This Row],[TotalAmount]]&gt;500, 0.05,
   TRUE, 0
)</f>
        <v>0.05</v>
      </c>
      <c r="P2844" s="28">
        <f xml:space="preserve"> FACT_ORDERS[[#This Row],[TotalAmount]] * (1 - (FACT_ORDERS[[#This Row],[ClientDiscount]] + FACT_ORDERS[[#This Row],[OrderDiscount]]) )</f>
        <v>691.6</v>
      </c>
      <c r="Q2844" s="28">
        <f>FACT_ORDERS[[#This Row],[TotalAmountWithDiscount]]+FACT_ORDERS[[#This Row],[DeliveryCost]]</f>
        <v>706.6</v>
      </c>
      <c r="R2844" s="35">
        <v>45059</v>
      </c>
      <c r="S2844" s="35" t="str">
        <f>IF(NETWORKDAYS(FACT_ORDERS[[#This Row],[Order-Date]], FACT_ORDERS[[#This Row],[ArrivalDate ]]) &gt; 10, "Late", "On Time")</f>
        <v>On Time</v>
      </c>
    </row>
    <row r="2845" spans="1:19" x14ac:dyDescent="0.3">
      <c r="A2845" s="12">
        <v>7843</v>
      </c>
      <c r="B2845" s="12">
        <v>276</v>
      </c>
      <c r="C2845" s="12">
        <v>10785</v>
      </c>
      <c r="D2845" s="12">
        <v>2844</v>
      </c>
      <c r="E2845" s="12" t="s">
        <v>243</v>
      </c>
      <c r="F2845" s="13">
        <v>45286</v>
      </c>
      <c r="G2845" s="26" t="s">
        <v>13258</v>
      </c>
      <c r="H2845" s="12">
        <v>38</v>
      </c>
      <c r="I2845" s="28">
        <f>VLOOKUP(B:B,DIM_PRODUCTS!A:F,5,FALSE)</f>
        <v>28</v>
      </c>
      <c r="J2845" s="28">
        <f>FACT_ORDERS[[#This Row],[ProductPrice]]*FACT_ORDERS[[#This Row],[Quantity]]</f>
        <v>1064</v>
      </c>
      <c r="K2845" s="12" t="str">
        <f>VLOOKUP(C:C,DIM_CUSTOMERS!A:G,7,FALSE)</f>
        <v>France</v>
      </c>
      <c r="L2845" s="30" cm="1">
        <f t="array" ref="L2845">_xlfn.IFS(
    AND(FACT_ORDERS[[#This Row],[DeliveryMehtod]]="shippment",FACT_ORDERS[[#This Row],[TotalAmount]]&gt;=200), 0,
    AND(FACT_ORDERS[[#This Row],[DeliveryMehtod]]="pickup"), 15,
    AND(FACT_ORDERS[[#This Row],[DeliveryMehtod]]="shippment",FACT_ORDERS[[#This Row],[TotalAmount]]&lt;200), 35
)</f>
        <v>15</v>
      </c>
      <c r="M2845" s="12" t="str" cm="1">
        <f t="array" ref="M2845">_xlfn.IFS(
    SUMIFS(FACT_ORDERS[TotalAmount], FACT_ORDERS[WD_CUSTOMERS],FACT_ORDERS[[#This Row],[WD_CUSTOMERS]])&gt;=15000, "VIP",
    SUMIFS(FACT_ORDERS[TotalAmount], FACT_ORDERS[WD_CUSTOMERS],FACT_ORDERS[[#This Row],[WD_CUSTOMERS]])&gt;=8000, "Premium",
    TRUE, "Regular"
)</f>
        <v>Regular</v>
      </c>
      <c r="N2845" s="32" cm="1">
        <f t="array" ref="N2845">_xlfn.IFS(
   FACT_ORDERS[[#This Row],[TypeOfClient]]="VIP", 0.2,
   FACT_ORDERS[[#This Row],[TypeOfClient]]="Premium", 0.1,
   TRUE, 0
)</f>
        <v>0</v>
      </c>
      <c r="O2845" s="31" cm="1">
        <f t="array" ref="O2845">_xlfn.IFS(
   FACT_ORDERS[[#This Row],[TotalAmount]]&gt;1500, 0.15,
   FACT_ORDERS[[#This Row],[TotalAmount]]&gt;1000, 0.1,
   FACT_ORDERS[[#This Row],[TotalAmount]]&gt;500, 0.05,
   TRUE, 0
)</f>
        <v>0.1</v>
      </c>
      <c r="P2845" s="28">
        <f xml:space="preserve"> FACT_ORDERS[[#This Row],[TotalAmount]] * (1 - (FACT_ORDERS[[#This Row],[ClientDiscount]] + FACT_ORDERS[[#This Row],[OrderDiscount]]) )</f>
        <v>957.6</v>
      </c>
      <c r="Q2845" s="28">
        <f>FACT_ORDERS[[#This Row],[TotalAmountWithDiscount]]+FACT_ORDERS[[#This Row],[DeliveryCost]]</f>
        <v>972.6</v>
      </c>
      <c r="R2845" s="35">
        <v>45294</v>
      </c>
      <c r="S2845" s="35" t="str">
        <f>IF(NETWORKDAYS(FACT_ORDERS[[#This Row],[Order-Date]], FACT_ORDERS[[#This Row],[ArrivalDate ]]) &gt; 10, "Late", "On Time")</f>
        <v>On Time</v>
      </c>
    </row>
    <row r="2846" spans="1:19" x14ac:dyDescent="0.3">
      <c r="A2846" s="12">
        <v>7844</v>
      </c>
      <c r="B2846" s="12">
        <v>276</v>
      </c>
      <c r="C2846" s="12">
        <v>10785</v>
      </c>
      <c r="D2846" s="12">
        <v>2845</v>
      </c>
      <c r="E2846" s="12" t="s">
        <v>244</v>
      </c>
      <c r="F2846" s="13">
        <v>45313</v>
      </c>
      <c r="G2846" s="26" t="s">
        <v>13259</v>
      </c>
      <c r="H2846" s="12">
        <v>38</v>
      </c>
      <c r="I2846" s="28">
        <f>VLOOKUP(B:B,DIM_PRODUCTS!A:F,5,FALSE)</f>
        <v>28</v>
      </c>
      <c r="J2846" s="28">
        <f>FACT_ORDERS[[#This Row],[ProductPrice]]*FACT_ORDERS[[#This Row],[Quantity]]</f>
        <v>1064</v>
      </c>
      <c r="K2846" s="12" t="str">
        <f>VLOOKUP(C:C,DIM_CUSTOMERS!A:G,7,FALSE)</f>
        <v>France</v>
      </c>
      <c r="L2846" s="30" cm="1">
        <f t="array" ref="L2846">_xlfn.IFS(
    AND(FACT_ORDERS[[#This Row],[DeliveryMehtod]]="shippment",FACT_ORDERS[[#This Row],[TotalAmount]]&gt;=200), 0,
    AND(FACT_ORDERS[[#This Row],[DeliveryMehtod]]="pickup"), 15,
    AND(FACT_ORDERS[[#This Row],[DeliveryMehtod]]="shippment",FACT_ORDERS[[#This Row],[TotalAmount]]&lt;200), 35
)</f>
        <v>0</v>
      </c>
      <c r="M2846" s="12" t="str" cm="1">
        <f t="array" ref="M2846">_xlfn.IFS(
    SUMIFS(FACT_ORDERS[TotalAmount], FACT_ORDERS[WD_CUSTOMERS],FACT_ORDERS[[#This Row],[WD_CUSTOMERS]])&gt;=15000, "VIP",
    SUMIFS(FACT_ORDERS[TotalAmount], FACT_ORDERS[WD_CUSTOMERS],FACT_ORDERS[[#This Row],[WD_CUSTOMERS]])&gt;=8000, "Premium",
    TRUE, "Regular"
)</f>
        <v>Regular</v>
      </c>
      <c r="N2846" s="32" cm="1">
        <f t="array" ref="N2846">_xlfn.IFS(
   FACT_ORDERS[[#This Row],[TypeOfClient]]="VIP", 0.2,
   FACT_ORDERS[[#This Row],[TypeOfClient]]="Premium", 0.1,
   TRUE, 0
)</f>
        <v>0</v>
      </c>
      <c r="O2846" s="31" cm="1">
        <f t="array" ref="O2846">_xlfn.IFS(
   FACT_ORDERS[[#This Row],[TotalAmount]]&gt;1500, 0.15,
   FACT_ORDERS[[#This Row],[TotalAmount]]&gt;1000, 0.1,
   FACT_ORDERS[[#This Row],[TotalAmount]]&gt;500, 0.05,
   TRUE, 0
)</f>
        <v>0.1</v>
      </c>
      <c r="P2846" s="28">
        <f xml:space="preserve"> FACT_ORDERS[[#This Row],[TotalAmount]] * (1 - (FACT_ORDERS[[#This Row],[ClientDiscount]] + FACT_ORDERS[[#This Row],[OrderDiscount]]) )</f>
        <v>957.6</v>
      </c>
      <c r="Q2846" s="28">
        <f>FACT_ORDERS[[#This Row],[TotalAmountWithDiscount]]+FACT_ORDERS[[#This Row],[DeliveryCost]]</f>
        <v>957.6</v>
      </c>
      <c r="R2846" s="35">
        <v>45321</v>
      </c>
      <c r="S2846" s="35" t="str">
        <f>IF(NETWORKDAYS(FACT_ORDERS[[#This Row],[Order-Date]], FACT_ORDERS[[#This Row],[ArrivalDate ]]) &gt; 10, "Late", "On Time")</f>
        <v>On Time</v>
      </c>
    </row>
    <row r="2847" spans="1:19" x14ac:dyDescent="0.3">
      <c r="A2847" s="12">
        <v>7845</v>
      </c>
      <c r="B2847" s="12">
        <v>276</v>
      </c>
      <c r="C2847" s="12">
        <v>10785</v>
      </c>
      <c r="D2847" s="12">
        <v>2846</v>
      </c>
      <c r="E2847" s="12" t="s">
        <v>244</v>
      </c>
      <c r="F2847" s="13">
        <v>45458</v>
      </c>
      <c r="G2847" s="26" t="s">
        <v>13260</v>
      </c>
      <c r="H2847" s="12">
        <v>28</v>
      </c>
      <c r="I2847" s="28">
        <f>VLOOKUP(B:B,DIM_PRODUCTS!A:F,5,FALSE)</f>
        <v>28</v>
      </c>
      <c r="J2847" s="28">
        <f>FACT_ORDERS[[#This Row],[ProductPrice]]*FACT_ORDERS[[#This Row],[Quantity]]</f>
        <v>784</v>
      </c>
      <c r="K2847" s="12" t="str">
        <f>VLOOKUP(C:C,DIM_CUSTOMERS!A:G,7,FALSE)</f>
        <v>France</v>
      </c>
      <c r="L2847" s="30" cm="1">
        <f t="array" ref="L2847">_xlfn.IFS(
    AND(FACT_ORDERS[[#This Row],[DeliveryMehtod]]="shippment",FACT_ORDERS[[#This Row],[TotalAmount]]&gt;=200), 0,
    AND(FACT_ORDERS[[#This Row],[DeliveryMehtod]]="pickup"), 15,
    AND(FACT_ORDERS[[#This Row],[DeliveryMehtod]]="shippment",FACT_ORDERS[[#This Row],[TotalAmount]]&lt;200), 35
)</f>
        <v>0</v>
      </c>
      <c r="M2847" s="12" t="str" cm="1">
        <f t="array" ref="M2847">_xlfn.IFS(
    SUMIFS(FACT_ORDERS[TotalAmount], FACT_ORDERS[WD_CUSTOMERS],FACT_ORDERS[[#This Row],[WD_CUSTOMERS]])&gt;=15000, "VIP",
    SUMIFS(FACT_ORDERS[TotalAmount], FACT_ORDERS[WD_CUSTOMERS],FACT_ORDERS[[#This Row],[WD_CUSTOMERS]])&gt;=8000, "Premium",
    TRUE, "Regular"
)</f>
        <v>Regular</v>
      </c>
      <c r="N2847" s="32" cm="1">
        <f t="array" ref="N2847">_xlfn.IFS(
   FACT_ORDERS[[#This Row],[TypeOfClient]]="VIP", 0.2,
   FACT_ORDERS[[#This Row],[TypeOfClient]]="Premium", 0.1,
   TRUE, 0
)</f>
        <v>0</v>
      </c>
      <c r="O2847" s="31" cm="1">
        <f t="array" ref="O2847">_xlfn.IFS(
   FACT_ORDERS[[#This Row],[TotalAmount]]&gt;1500, 0.15,
   FACT_ORDERS[[#This Row],[TotalAmount]]&gt;1000, 0.1,
   FACT_ORDERS[[#This Row],[TotalAmount]]&gt;500, 0.05,
   TRUE, 0
)</f>
        <v>0.05</v>
      </c>
      <c r="P2847" s="28">
        <f xml:space="preserve"> FACT_ORDERS[[#This Row],[TotalAmount]] * (1 - (FACT_ORDERS[[#This Row],[ClientDiscount]] + FACT_ORDERS[[#This Row],[OrderDiscount]]) )</f>
        <v>744.8</v>
      </c>
      <c r="Q2847" s="28">
        <f>FACT_ORDERS[[#This Row],[TotalAmountWithDiscount]]+FACT_ORDERS[[#This Row],[DeliveryCost]]</f>
        <v>744.8</v>
      </c>
      <c r="R2847" s="35">
        <v>45466</v>
      </c>
      <c r="S2847" s="35" t="str">
        <f>IF(NETWORKDAYS(FACT_ORDERS[[#This Row],[Order-Date]], FACT_ORDERS[[#This Row],[ArrivalDate ]]) &gt; 10, "Late", "On Time")</f>
        <v>On Time</v>
      </c>
    </row>
    <row r="2848" spans="1:19" x14ac:dyDescent="0.3">
      <c r="A2848" s="12">
        <v>7846</v>
      </c>
      <c r="B2848" s="12">
        <v>281</v>
      </c>
      <c r="C2848" s="12">
        <v>10152</v>
      </c>
      <c r="D2848" s="12">
        <v>2847</v>
      </c>
      <c r="E2848" s="12" t="s">
        <v>243</v>
      </c>
      <c r="F2848" s="13">
        <v>45514</v>
      </c>
      <c r="G2848" s="26" t="s">
        <v>13261</v>
      </c>
      <c r="H2848" s="12">
        <v>12</v>
      </c>
      <c r="I2848" s="28">
        <f>VLOOKUP(B:B,DIM_PRODUCTS!A:F,5,FALSE)</f>
        <v>25</v>
      </c>
      <c r="J2848" s="28">
        <f>FACT_ORDERS[[#This Row],[ProductPrice]]*FACT_ORDERS[[#This Row],[Quantity]]</f>
        <v>300</v>
      </c>
      <c r="K2848" s="12" t="str">
        <f>VLOOKUP(C:C,DIM_CUSTOMERS!A:G,7,FALSE)</f>
        <v>Canada</v>
      </c>
      <c r="L2848" s="30" cm="1">
        <f t="array" ref="L2848">_xlfn.IFS(
    AND(FACT_ORDERS[[#This Row],[DeliveryMehtod]]="shippment",FACT_ORDERS[[#This Row],[TotalAmount]]&gt;=200), 0,
    AND(FACT_ORDERS[[#This Row],[DeliveryMehtod]]="pickup"), 15,
    AND(FACT_ORDERS[[#This Row],[DeliveryMehtod]]="shippment",FACT_ORDERS[[#This Row],[TotalAmount]]&lt;200), 35
)</f>
        <v>15</v>
      </c>
      <c r="M2848" s="12" t="str" cm="1">
        <f t="array" ref="M2848">_xlfn.IFS(
    SUMIFS(FACT_ORDERS[TotalAmount], FACT_ORDERS[WD_CUSTOMERS],FACT_ORDERS[[#This Row],[WD_CUSTOMERS]])&gt;=15000, "VIP",
    SUMIFS(FACT_ORDERS[TotalAmount], FACT_ORDERS[WD_CUSTOMERS],FACT_ORDERS[[#This Row],[WD_CUSTOMERS]])&gt;=8000, "Premium",
    TRUE, "Regular"
)</f>
        <v>VIP</v>
      </c>
      <c r="N2848" s="32" cm="1">
        <f t="array" ref="N2848">_xlfn.IFS(
   FACT_ORDERS[[#This Row],[TypeOfClient]]="VIP", 0.2,
   FACT_ORDERS[[#This Row],[TypeOfClient]]="Premium", 0.1,
   TRUE, 0
)</f>
        <v>0.2</v>
      </c>
      <c r="O2848" s="31" cm="1">
        <f t="array" ref="O2848">_xlfn.IFS(
   FACT_ORDERS[[#This Row],[TotalAmount]]&gt;1500, 0.15,
   FACT_ORDERS[[#This Row],[TotalAmount]]&gt;1000, 0.1,
   FACT_ORDERS[[#This Row],[TotalAmount]]&gt;500, 0.05,
   TRUE, 0
)</f>
        <v>0</v>
      </c>
      <c r="P2848" s="28">
        <f xml:space="preserve"> FACT_ORDERS[[#This Row],[TotalAmount]] * (1 - (FACT_ORDERS[[#This Row],[ClientDiscount]] + FACT_ORDERS[[#This Row],[OrderDiscount]]) )</f>
        <v>240</v>
      </c>
      <c r="Q2848" s="28">
        <f>FACT_ORDERS[[#This Row],[TotalAmountWithDiscount]]+FACT_ORDERS[[#This Row],[DeliveryCost]]</f>
        <v>255</v>
      </c>
      <c r="R2848" s="35">
        <v>45521</v>
      </c>
      <c r="S2848" s="35" t="str">
        <f>IF(NETWORKDAYS(FACT_ORDERS[[#This Row],[Order-Date]], FACT_ORDERS[[#This Row],[ArrivalDate ]]) &gt; 10, "Late", "On Time")</f>
        <v>On Time</v>
      </c>
    </row>
    <row r="2849" spans="1:19" x14ac:dyDescent="0.3">
      <c r="A2849" s="12">
        <v>7847</v>
      </c>
      <c r="B2849" s="12">
        <v>213</v>
      </c>
      <c r="C2849" s="12">
        <v>10152</v>
      </c>
      <c r="D2849" s="12">
        <v>2848</v>
      </c>
      <c r="E2849" s="12" t="s">
        <v>244</v>
      </c>
      <c r="F2849" s="13">
        <v>45514</v>
      </c>
      <c r="G2849" s="26" t="s">
        <v>13262</v>
      </c>
      <c r="H2849" s="12">
        <v>52</v>
      </c>
      <c r="I2849" s="28">
        <f>VLOOKUP(B:B,DIM_PRODUCTS!A:F,5,FALSE)</f>
        <v>45</v>
      </c>
      <c r="J2849" s="28">
        <f>FACT_ORDERS[[#This Row],[ProductPrice]]*FACT_ORDERS[[#This Row],[Quantity]]</f>
        <v>2340</v>
      </c>
      <c r="K2849" s="12" t="str">
        <f>VLOOKUP(C:C,DIM_CUSTOMERS!A:G,7,FALSE)</f>
        <v>Canada</v>
      </c>
      <c r="L2849" s="30" cm="1">
        <f t="array" ref="L2849">_xlfn.IFS(
    AND(FACT_ORDERS[[#This Row],[DeliveryMehtod]]="shippment",FACT_ORDERS[[#This Row],[TotalAmount]]&gt;=200), 0,
    AND(FACT_ORDERS[[#This Row],[DeliveryMehtod]]="pickup"), 15,
    AND(FACT_ORDERS[[#This Row],[DeliveryMehtod]]="shippment",FACT_ORDERS[[#This Row],[TotalAmount]]&lt;200), 35
)</f>
        <v>0</v>
      </c>
      <c r="M2849" s="12" t="str" cm="1">
        <f t="array" ref="M2849">_xlfn.IFS(
    SUMIFS(FACT_ORDERS[TotalAmount], FACT_ORDERS[WD_CUSTOMERS],FACT_ORDERS[[#This Row],[WD_CUSTOMERS]])&gt;=15000, "VIP",
    SUMIFS(FACT_ORDERS[TotalAmount], FACT_ORDERS[WD_CUSTOMERS],FACT_ORDERS[[#This Row],[WD_CUSTOMERS]])&gt;=8000, "Premium",
    TRUE, "Regular"
)</f>
        <v>VIP</v>
      </c>
      <c r="N2849" s="32" cm="1">
        <f t="array" ref="N2849">_xlfn.IFS(
   FACT_ORDERS[[#This Row],[TypeOfClient]]="VIP", 0.2,
   FACT_ORDERS[[#This Row],[TypeOfClient]]="Premium", 0.1,
   TRUE, 0
)</f>
        <v>0.2</v>
      </c>
      <c r="O2849" s="31" cm="1">
        <f t="array" ref="O2849">_xlfn.IFS(
   FACT_ORDERS[[#This Row],[TotalAmount]]&gt;1500, 0.15,
   FACT_ORDERS[[#This Row],[TotalAmount]]&gt;1000, 0.1,
   FACT_ORDERS[[#This Row],[TotalAmount]]&gt;500, 0.05,
   TRUE, 0
)</f>
        <v>0.15</v>
      </c>
      <c r="P2849" s="28">
        <f xml:space="preserve"> FACT_ORDERS[[#This Row],[TotalAmount]] * (1 - (FACT_ORDERS[[#This Row],[ClientDiscount]] + FACT_ORDERS[[#This Row],[OrderDiscount]]) )</f>
        <v>1521</v>
      </c>
      <c r="Q2849" s="28">
        <f>FACT_ORDERS[[#This Row],[TotalAmountWithDiscount]]+FACT_ORDERS[[#This Row],[DeliveryCost]]</f>
        <v>1521</v>
      </c>
      <c r="R2849" s="35">
        <v>45522</v>
      </c>
      <c r="S2849" s="35" t="str">
        <f>IF(NETWORKDAYS(FACT_ORDERS[[#This Row],[Order-Date]], FACT_ORDERS[[#This Row],[ArrivalDate ]]) &gt; 10, "Late", "On Time")</f>
        <v>On Time</v>
      </c>
    </row>
    <row r="2850" spans="1:19" x14ac:dyDescent="0.3">
      <c r="A2850" s="12">
        <v>7848</v>
      </c>
      <c r="B2850" s="12">
        <v>286</v>
      </c>
      <c r="C2850" s="12">
        <v>10152</v>
      </c>
      <c r="D2850" s="12">
        <v>2849</v>
      </c>
      <c r="E2850" s="12" t="s">
        <v>244</v>
      </c>
      <c r="F2850" s="13">
        <v>45514</v>
      </c>
      <c r="G2850" s="26" t="s">
        <v>13263</v>
      </c>
      <c r="H2850" s="12">
        <v>25</v>
      </c>
      <c r="I2850" s="28">
        <f>VLOOKUP(B:B,DIM_PRODUCTS!A:F,5,FALSE)</f>
        <v>6</v>
      </c>
      <c r="J2850" s="28">
        <f>FACT_ORDERS[[#This Row],[ProductPrice]]*FACT_ORDERS[[#This Row],[Quantity]]</f>
        <v>150</v>
      </c>
      <c r="K2850" s="12" t="str">
        <f>VLOOKUP(C:C,DIM_CUSTOMERS!A:G,7,FALSE)</f>
        <v>Canada</v>
      </c>
      <c r="L2850" s="30" cm="1">
        <f t="array" ref="L2850">_xlfn.IFS(
    AND(FACT_ORDERS[[#This Row],[DeliveryMehtod]]="shippment",FACT_ORDERS[[#This Row],[TotalAmount]]&gt;=200), 0,
    AND(FACT_ORDERS[[#This Row],[DeliveryMehtod]]="pickup"), 15,
    AND(FACT_ORDERS[[#This Row],[DeliveryMehtod]]="shippment",FACT_ORDERS[[#This Row],[TotalAmount]]&lt;200), 35
)</f>
        <v>35</v>
      </c>
      <c r="M2850" s="12" t="str" cm="1">
        <f t="array" ref="M2850">_xlfn.IFS(
    SUMIFS(FACT_ORDERS[TotalAmount], FACT_ORDERS[WD_CUSTOMERS],FACT_ORDERS[[#This Row],[WD_CUSTOMERS]])&gt;=15000, "VIP",
    SUMIFS(FACT_ORDERS[TotalAmount], FACT_ORDERS[WD_CUSTOMERS],FACT_ORDERS[[#This Row],[WD_CUSTOMERS]])&gt;=8000, "Premium",
    TRUE, "Regular"
)</f>
        <v>VIP</v>
      </c>
      <c r="N2850" s="32" cm="1">
        <f t="array" ref="N2850">_xlfn.IFS(
   FACT_ORDERS[[#This Row],[TypeOfClient]]="VIP", 0.2,
   FACT_ORDERS[[#This Row],[TypeOfClient]]="Premium", 0.1,
   TRUE, 0
)</f>
        <v>0.2</v>
      </c>
      <c r="O2850" s="31" cm="1">
        <f t="array" ref="O2850">_xlfn.IFS(
   FACT_ORDERS[[#This Row],[TotalAmount]]&gt;1500, 0.15,
   FACT_ORDERS[[#This Row],[TotalAmount]]&gt;1000, 0.1,
   FACT_ORDERS[[#This Row],[TotalAmount]]&gt;500, 0.05,
   TRUE, 0
)</f>
        <v>0</v>
      </c>
      <c r="P2850" s="28">
        <f xml:space="preserve"> FACT_ORDERS[[#This Row],[TotalAmount]] * (1 - (FACT_ORDERS[[#This Row],[ClientDiscount]] + FACT_ORDERS[[#This Row],[OrderDiscount]]) )</f>
        <v>120</v>
      </c>
      <c r="Q2850" s="28">
        <f>FACT_ORDERS[[#This Row],[TotalAmountWithDiscount]]+FACT_ORDERS[[#This Row],[DeliveryCost]]</f>
        <v>155</v>
      </c>
      <c r="R2850" s="35">
        <v>45524</v>
      </c>
      <c r="S2850" s="35" t="str">
        <f>IF(NETWORKDAYS(FACT_ORDERS[[#This Row],[Order-Date]], FACT_ORDERS[[#This Row],[ArrivalDate ]]) &gt; 10, "Late", "On Time")</f>
        <v>On Time</v>
      </c>
    </row>
    <row r="2851" spans="1:19" x14ac:dyDescent="0.3">
      <c r="A2851" s="12">
        <v>7849</v>
      </c>
      <c r="B2851" s="12">
        <v>281</v>
      </c>
      <c r="C2851" s="12">
        <v>10152</v>
      </c>
      <c r="D2851" s="12">
        <v>2850</v>
      </c>
      <c r="E2851" s="12" t="s">
        <v>243</v>
      </c>
      <c r="F2851" s="13">
        <v>45548</v>
      </c>
      <c r="G2851" s="26" t="s">
        <v>13264</v>
      </c>
      <c r="H2851" s="12">
        <v>14</v>
      </c>
      <c r="I2851" s="28">
        <f>VLOOKUP(B:B,DIM_PRODUCTS!A:F,5,FALSE)</f>
        <v>25</v>
      </c>
      <c r="J2851" s="28">
        <f>FACT_ORDERS[[#This Row],[ProductPrice]]*FACT_ORDERS[[#This Row],[Quantity]]</f>
        <v>350</v>
      </c>
      <c r="K2851" s="12" t="str">
        <f>VLOOKUP(C:C,DIM_CUSTOMERS!A:G,7,FALSE)</f>
        <v>Canada</v>
      </c>
      <c r="L2851" s="30" cm="1">
        <f t="array" ref="L2851">_xlfn.IFS(
    AND(FACT_ORDERS[[#This Row],[DeliveryMehtod]]="shippment",FACT_ORDERS[[#This Row],[TotalAmount]]&gt;=200), 0,
    AND(FACT_ORDERS[[#This Row],[DeliveryMehtod]]="pickup"), 15,
    AND(FACT_ORDERS[[#This Row],[DeliveryMehtod]]="shippment",FACT_ORDERS[[#This Row],[TotalAmount]]&lt;200), 35
)</f>
        <v>15</v>
      </c>
      <c r="M2851" s="12" t="str" cm="1">
        <f t="array" ref="M2851">_xlfn.IFS(
    SUMIFS(FACT_ORDERS[TotalAmount], FACT_ORDERS[WD_CUSTOMERS],FACT_ORDERS[[#This Row],[WD_CUSTOMERS]])&gt;=15000, "VIP",
    SUMIFS(FACT_ORDERS[TotalAmount], FACT_ORDERS[WD_CUSTOMERS],FACT_ORDERS[[#This Row],[WD_CUSTOMERS]])&gt;=8000, "Premium",
    TRUE, "Regular"
)</f>
        <v>VIP</v>
      </c>
      <c r="N2851" s="32" cm="1">
        <f t="array" ref="N2851">_xlfn.IFS(
   FACT_ORDERS[[#This Row],[TypeOfClient]]="VIP", 0.2,
   FACT_ORDERS[[#This Row],[TypeOfClient]]="Premium", 0.1,
   TRUE, 0
)</f>
        <v>0.2</v>
      </c>
      <c r="O2851" s="31" cm="1">
        <f t="array" ref="O2851">_xlfn.IFS(
   FACT_ORDERS[[#This Row],[TotalAmount]]&gt;1500, 0.15,
   FACT_ORDERS[[#This Row],[TotalAmount]]&gt;1000, 0.1,
   FACT_ORDERS[[#This Row],[TotalAmount]]&gt;500, 0.05,
   TRUE, 0
)</f>
        <v>0</v>
      </c>
      <c r="P2851" s="28">
        <f xml:space="preserve"> FACT_ORDERS[[#This Row],[TotalAmount]] * (1 - (FACT_ORDERS[[#This Row],[ClientDiscount]] + FACT_ORDERS[[#This Row],[OrderDiscount]]) )</f>
        <v>280</v>
      </c>
      <c r="Q2851" s="28">
        <f>FACT_ORDERS[[#This Row],[TotalAmountWithDiscount]]+FACT_ORDERS[[#This Row],[DeliveryCost]]</f>
        <v>295</v>
      </c>
      <c r="R2851" s="35">
        <v>45556</v>
      </c>
      <c r="S2851" s="35" t="str">
        <f>IF(NETWORKDAYS(FACT_ORDERS[[#This Row],[Order-Date]], FACT_ORDERS[[#This Row],[ArrivalDate ]]) &gt; 10, "Late", "On Time")</f>
        <v>On Time</v>
      </c>
    </row>
    <row r="2852" spans="1:19" x14ac:dyDescent="0.3">
      <c r="A2852" s="12">
        <v>7850</v>
      </c>
      <c r="B2852" s="12">
        <v>286</v>
      </c>
      <c r="C2852" s="12">
        <v>10152</v>
      </c>
      <c r="D2852" s="12">
        <v>2851</v>
      </c>
      <c r="E2852" s="12" t="s">
        <v>243</v>
      </c>
      <c r="F2852" s="13">
        <v>45548</v>
      </c>
      <c r="G2852" s="26" t="s">
        <v>13265</v>
      </c>
      <c r="H2852" s="12">
        <v>22</v>
      </c>
      <c r="I2852" s="28">
        <f>VLOOKUP(B:B,DIM_PRODUCTS!A:F,5,FALSE)</f>
        <v>6</v>
      </c>
      <c r="J2852" s="28">
        <f>FACT_ORDERS[[#This Row],[ProductPrice]]*FACT_ORDERS[[#This Row],[Quantity]]</f>
        <v>132</v>
      </c>
      <c r="K2852" s="12" t="str">
        <f>VLOOKUP(C:C,DIM_CUSTOMERS!A:G,7,FALSE)</f>
        <v>Canada</v>
      </c>
      <c r="L2852" s="30" cm="1">
        <f t="array" ref="L2852">_xlfn.IFS(
    AND(FACT_ORDERS[[#This Row],[DeliveryMehtod]]="shippment",FACT_ORDERS[[#This Row],[TotalAmount]]&gt;=200), 0,
    AND(FACT_ORDERS[[#This Row],[DeliveryMehtod]]="pickup"), 15,
    AND(FACT_ORDERS[[#This Row],[DeliveryMehtod]]="shippment",FACT_ORDERS[[#This Row],[TotalAmount]]&lt;200), 35
)</f>
        <v>15</v>
      </c>
      <c r="M2852" s="12" t="str" cm="1">
        <f t="array" ref="M2852">_xlfn.IFS(
    SUMIFS(FACT_ORDERS[TotalAmount], FACT_ORDERS[WD_CUSTOMERS],FACT_ORDERS[[#This Row],[WD_CUSTOMERS]])&gt;=15000, "VIP",
    SUMIFS(FACT_ORDERS[TotalAmount], FACT_ORDERS[WD_CUSTOMERS],FACT_ORDERS[[#This Row],[WD_CUSTOMERS]])&gt;=8000, "Premium",
    TRUE, "Regular"
)</f>
        <v>VIP</v>
      </c>
      <c r="N2852" s="32" cm="1">
        <f t="array" ref="N2852">_xlfn.IFS(
   FACT_ORDERS[[#This Row],[TypeOfClient]]="VIP", 0.2,
   FACT_ORDERS[[#This Row],[TypeOfClient]]="Premium", 0.1,
   TRUE, 0
)</f>
        <v>0.2</v>
      </c>
      <c r="O2852" s="31" cm="1">
        <f t="array" ref="O2852">_xlfn.IFS(
   FACT_ORDERS[[#This Row],[TotalAmount]]&gt;1500, 0.15,
   FACT_ORDERS[[#This Row],[TotalAmount]]&gt;1000, 0.1,
   FACT_ORDERS[[#This Row],[TotalAmount]]&gt;500, 0.05,
   TRUE, 0
)</f>
        <v>0</v>
      </c>
      <c r="P2852" s="28">
        <f xml:space="preserve"> FACT_ORDERS[[#This Row],[TotalAmount]] * (1 - (FACT_ORDERS[[#This Row],[ClientDiscount]] + FACT_ORDERS[[#This Row],[OrderDiscount]]) )</f>
        <v>105.60000000000001</v>
      </c>
      <c r="Q2852" s="28">
        <f>FACT_ORDERS[[#This Row],[TotalAmountWithDiscount]]+FACT_ORDERS[[#This Row],[DeliveryCost]]</f>
        <v>120.60000000000001</v>
      </c>
      <c r="R2852" s="35">
        <v>45556</v>
      </c>
      <c r="S2852" s="35" t="str">
        <f>IF(NETWORKDAYS(FACT_ORDERS[[#This Row],[Order-Date]], FACT_ORDERS[[#This Row],[ArrivalDate ]]) &gt; 10, "Late", "On Time")</f>
        <v>On Time</v>
      </c>
    </row>
    <row r="2853" spans="1:19" x14ac:dyDescent="0.3">
      <c r="A2853" s="12">
        <v>7851</v>
      </c>
      <c r="B2853" s="12">
        <v>281</v>
      </c>
      <c r="C2853" s="12">
        <v>10152</v>
      </c>
      <c r="D2853" s="12">
        <v>2852</v>
      </c>
      <c r="E2853" s="12" t="s">
        <v>243</v>
      </c>
      <c r="F2853" s="13">
        <v>45532</v>
      </c>
      <c r="G2853" s="26" t="s">
        <v>12965</v>
      </c>
      <c r="H2853" s="12">
        <v>13</v>
      </c>
      <c r="I2853" s="28">
        <f>VLOOKUP(B:B,DIM_PRODUCTS!A:F,5,FALSE)</f>
        <v>25</v>
      </c>
      <c r="J2853" s="28">
        <f>FACT_ORDERS[[#This Row],[ProductPrice]]*FACT_ORDERS[[#This Row],[Quantity]]</f>
        <v>325</v>
      </c>
      <c r="K2853" s="12" t="str">
        <f>VLOOKUP(C:C,DIM_CUSTOMERS!A:G,7,FALSE)</f>
        <v>Canada</v>
      </c>
      <c r="L2853" s="30" cm="1">
        <f t="array" ref="L2853">_xlfn.IFS(
    AND(FACT_ORDERS[[#This Row],[DeliveryMehtod]]="shippment",FACT_ORDERS[[#This Row],[TotalAmount]]&gt;=200), 0,
    AND(FACT_ORDERS[[#This Row],[DeliveryMehtod]]="pickup"), 15,
    AND(FACT_ORDERS[[#This Row],[DeliveryMehtod]]="shippment",FACT_ORDERS[[#This Row],[TotalAmount]]&lt;200), 35
)</f>
        <v>15</v>
      </c>
      <c r="M2853" s="12" t="str" cm="1">
        <f t="array" ref="M2853">_xlfn.IFS(
    SUMIFS(FACT_ORDERS[TotalAmount], FACT_ORDERS[WD_CUSTOMERS],FACT_ORDERS[[#This Row],[WD_CUSTOMERS]])&gt;=15000, "VIP",
    SUMIFS(FACT_ORDERS[TotalAmount], FACT_ORDERS[WD_CUSTOMERS],FACT_ORDERS[[#This Row],[WD_CUSTOMERS]])&gt;=8000, "Premium",
    TRUE, "Regular"
)</f>
        <v>VIP</v>
      </c>
      <c r="N2853" s="32" cm="1">
        <f t="array" ref="N2853">_xlfn.IFS(
   FACT_ORDERS[[#This Row],[TypeOfClient]]="VIP", 0.2,
   FACT_ORDERS[[#This Row],[TypeOfClient]]="Premium", 0.1,
   TRUE, 0
)</f>
        <v>0.2</v>
      </c>
      <c r="O2853" s="31" cm="1">
        <f t="array" ref="O2853">_xlfn.IFS(
   FACT_ORDERS[[#This Row],[TotalAmount]]&gt;1500, 0.15,
   FACT_ORDERS[[#This Row],[TotalAmount]]&gt;1000, 0.1,
   FACT_ORDERS[[#This Row],[TotalAmount]]&gt;500, 0.05,
   TRUE, 0
)</f>
        <v>0</v>
      </c>
      <c r="P2853" s="28">
        <f xml:space="preserve"> FACT_ORDERS[[#This Row],[TotalAmount]] * (1 - (FACT_ORDERS[[#This Row],[ClientDiscount]] + FACT_ORDERS[[#This Row],[OrderDiscount]]) )</f>
        <v>260</v>
      </c>
      <c r="Q2853" s="28">
        <f>FACT_ORDERS[[#This Row],[TotalAmountWithDiscount]]+FACT_ORDERS[[#This Row],[DeliveryCost]]</f>
        <v>275</v>
      </c>
      <c r="R2853" s="35">
        <v>45543</v>
      </c>
      <c r="S2853" s="35" t="str">
        <f>IF(NETWORKDAYS(FACT_ORDERS[[#This Row],[Order-Date]], FACT_ORDERS[[#This Row],[ArrivalDate ]]) &gt; 10, "Late", "On Time")</f>
        <v>On Time</v>
      </c>
    </row>
    <row r="2854" spans="1:19" x14ac:dyDescent="0.3">
      <c r="A2854" s="12">
        <v>7852</v>
      </c>
      <c r="B2854" s="12">
        <v>213</v>
      </c>
      <c r="C2854" s="12">
        <v>10152</v>
      </c>
      <c r="D2854" s="12">
        <v>2853</v>
      </c>
      <c r="E2854" s="12" t="s">
        <v>243</v>
      </c>
      <c r="F2854" s="13">
        <v>45532</v>
      </c>
      <c r="G2854" s="26" t="s">
        <v>13266</v>
      </c>
      <c r="H2854" s="12">
        <v>78</v>
      </c>
      <c r="I2854" s="28">
        <f>VLOOKUP(B:B,DIM_PRODUCTS!A:F,5,FALSE)</f>
        <v>45</v>
      </c>
      <c r="J2854" s="28">
        <f>FACT_ORDERS[[#This Row],[ProductPrice]]*FACT_ORDERS[[#This Row],[Quantity]]</f>
        <v>3510</v>
      </c>
      <c r="K2854" s="12" t="str">
        <f>VLOOKUP(C:C,DIM_CUSTOMERS!A:G,7,FALSE)</f>
        <v>Canada</v>
      </c>
      <c r="L2854" s="30" cm="1">
        <f t="array" ref="L2854">_xlfn.IFS(
    AND(FACT_ORDERS[[#This Row],[DeliveryMehtod]]="shippment",FACT_ORDERS[[#This Row],[TotalAmount]]&gt;=200), 0,
    AND(FACT_ORDERS[[#This Row],[DeliveryMehtod]]="pickup"), 15,
    AND(FACT_ORDERS[[#This Row],[DeliveryMehtod]]="shippment",FACT_ORDERS[[#This Row],[TotalAmount]]&lt;200), 35
)</f>
        <v>15</v>
      </c>
      <c r="M2854" s="12" t="str" cm="1">
        <f t="array" ref="M2854">_xlfn.IFS(
    SUMIFS(FACT_ORDERS[TotalAmount], FACT_ORDERS[WD_CUSTOMERS],FACT_ORDERS[[#This Row],[WD_CUSTOMERS]])&gt;=15000, "VIP",
    SUMIFS(FACT_ORDERS[TotalAmount], FACT_ORDERS[WD_CUSTOMERS],FACT_ORDERS[[#This Row],[WD_CUSTOMERS]])&gt;=8000, "Premium",
    TRUE, "Regular"
)</f>
        <v>VIP</v>
      </c>
      <c r="N2854" s="32" cm="1">
        <f t="array" ref="N2854">_xlfn.IFS(
   FACT_ORDERS[[#This Row],[TypeOfClient]]="VIP", 0.2,
   FACT_ORDERS[[#This Row],[TypeOfClient]]="Premium", 0.1,
   TRUE, 0
)</f>
        <v>0.2</v>
      </c>
      <c r="O2854" s="31" cm="1">
        <f t="array" ref="O2854">_xlfn.IFS(
   FACT_ORDERS[[#This Row],[TotalAmount]]&gt;1500, 0.15,
   FACT_ORDERS[[#This Row],[TotalAmount]]&gt;1000, 0.1,
   FACT_ORDERS[[#This Row],[TotalAmount]]&gt;500, 0.05,
   TRUE, 0
)</f>
        <v>0.15</v>
      </c>
      <c r="P2854" s="28">
        <f xml:space="preserve"> FACT_ORDERS[[#This Row],[TotalAmount]] * (1 - (FACT_ORDERS[[#This Row],[ClientDiscount]] + FACT_ORDERS[[#This Row],[OrderDiscount]]) )</f>
        <v>2281.5</v>
      </c>
      <c r="Q2854" s="28">
        <f>FACT_ORDERS[[#This Row],[TotalAmountWithDiscount]]+FACT_ORDERS[[#This Row],[DeliveryCost]]</f>
        <v>2296.5</v>
      </c>
      <c r="R2854" s="35">
        <v>45543</v>
      </c>
      <c r="S2854" s="35" t="str">
        <f>IF(NETWORKDAYS(FACT_ORDERS[[#This Row],[Order-Date]], FACT_ORDERS[[#This Row],[ArrivalDate ]]) &gt; 10, "Late", "On Time")</f>
        <v>On Time</v>
      </c>
    </row>
    <row r="2855" spans="1:19" x14ac:dyDescent="0.3">
      <c r="A2855" s="12">
        <v>7853</v>
      </c>
      <c r="B2855" s="12">
        <v>286</v>
      </c>
      <c r="C2855" s="12">
        <v>10152</v>
      </c>
      <c r="D2855" s="12">
        <v>2854</v>
      </c>
      <c r="E2855" s="12" t="s">
        <v>244</v>
      </c>
      <c r="F2855" s="13">
        <v>45532</v>
      </c>
      <c r="G2855" s="26" t="s">
        <v>13267</v>
      </c>
      <c r="H2855" s="12">
        <v>26</v>
      </c>
      <c r="I2855" s="28">
        <f>VLOOKUP(B:B,DIM_PRODUCTS!A:F,5,FALSE)</f>
        <v>6</v>
      </c>
      <c r="J2855" s="28">
        <f>FACT_ORDERS[[#This Row],[ProductPrice]]*FACT_ORDERS[[#This Row],[Quantity]]</f>
        <v>156</v>
      </c>
      <c r="K2855" s="12" t="str">
        <f>VLOOKUP(C:C,DIM_CUSTOMERS!A:G,7,FALSE)</f>
        <v>Canada</v>
      </c>
      <c r="L2855" s="30" cm="1">
        <f t="array" ref="L2855">_xlfn.IFS(
    AND(FACT_ORDERS[[#This Row],[DeliveryMehtod]]="shippment",FACT_ORDERS[[#This Row],[TotalAmount]]&gt;=200), 0,
    AND(FACT_ORDERS[[#This Row],[DeliveryMehtod]]="pickup"), 15,
    AND(FACT_ORDERS[[#This Row],[DeliveryMehtod]]="shippment",FACT_ORDERS[[#This Row],[TotalAmount]]&lt;200), 35
)</f>
        <v>35</v>
      </c>
      <c r="M2855" s="12" t="str" cm="1">
        <f t="array" ref="M2855">_xlfn.IFS(
    SUMIFS(FACT_ORDERS[TotalAmount], FACT_ORDERS[WD_CUSTOMERS],FACT_ORDERS[[#This Row],[WD_CUSTOMERS]])&gt;=15000, "VIP",
    SUMIFS(FACT_ORDERS[TotalAmount], FACT_ORDERS[WD_CUSTOMERS],FACT_ORDERS[[#This Row],[WD_CUSTOMERS]])&gt;=8000, "Premium",
    TRUE, "Regular"
)</f>
        <v>VIP</v>
      </c>
      <c r="N2855" s="32" cm="1">
        <f t="array" ref="N2855">_xlfn.IFS(
   FACT_ORDERS[[#This Row],[TypeOfClient]]="VIP", 0.2,
   FACT_ORDERS[[#This Row],[TypeOfClient]]="Premium", 0.1,
   TRUE, 0
)</f>
        <v>0.2</v>
      </c>
      <c r="O2855" s="31" cm="1">
        <f t="array" ref="O2855">_xlfn.IFS(
   FACT_ORDERS[[#This Row],[TotalAmount]]&gt;1500, 0.15,
   FACT_ORDERS[[#This Row],[TotalAmount]]&gt;1000, 0.1,
   FACT_ORDERS[[#This Row],[TotalAmount]]&gt;500, 0.05,
   TRUE, 0
)</f>
        <v>0</v>
      </c>
      <c r="P2855" s="28">
        <f xml:space="preserve"> FACT_ORDERS[[#This Row],[TotalAmount]] * (1 - (FACT_ORDERS[[#This Row],[ClientDiscount]] + FACT_ORDERS[[#This Row],[OrderDiscount]]) )</f>
        <v>124.80000000000001</v>
      </c>
      <c r="Q2855" s="28">
        <f>FACT_ORDERS[[#This Row],[TotalAmountWithDiscount]]+FACT_ORDERS[[#This Row],[DeliveryCost]]</f>
        <v>159.80000000000001</v>
      </c>
      <c r="R2855" s="35">
        <v>45543</v>
      </c>
      <c r="S2855" s="35" t="str">
        <f>IF(NETWORKDAYS(FACT_ORDERS[[#This Row],[Order-Date]], FACT_ORDERS[[#This Row],[ArrivalDate ]]) &gt; 10, "Late", "On Time")</f>
        <v>On Time</v>
      </c>
    </row>
    <row r="2856" spans="1:19" x14ac:dyDescent="0.3">
      <c r="A2856" s="12">
        <v>7854</v>
      </c>
      <c r="B2856" s="12">
        <v>281</v>
      </c>
      <c r="C2856" s="12">
        <v>10152</v>
      </c>
      <c r="D2856" s="12">
        <v>2855</v>
      </c>
      <c r="E2856" s="12" t="s">
        <v>243</v>
      </c>
      <c r="F2856" s="13">
        <v>45493</v>
      </c>
      <c r="G2856" s="26" t="s">
        <v>3393</v>
      </c>
      <c r="H2856" s="12">
        <v>20</v>
      </c>
      <c r="I2856" s="28">
        <f>VLOOKUP(B:B,DIM_PRODUCTS!A:F,5,FALSE)</f>
        <v>25</v>
      </c>
      <c r="J2856" s="28">
        <f>FACT_ORDERS[[#This Row],[ProductPrice]]*FACT_ORDERS[[#This Row],[Quantity]]</f>
        <v>500</v>
      </c>
      <c r="K2856" s="12" t="str">
        <f>VLOOKUP(C:C,DIM_CUSTOMERS!A:G,7,FALSE)</f>
        <v>Canada</v>
      </c>
      <c r="L2856" s="30" cm="1">
        <f t="array" ref="L2856">_xlfn.IFS(
    AND(FACT_ORDERS[[#This Row],[DeliveryMehtod]]="shippment",FACT_ORDERS[[#This Row],[TotalAmount]]&gt;=200), 0,
    AND(FACT_ORDERS[[#This Row],[DeliveryMehtod]]="pickup"), 15,
    AND(FACT_ORDERS[[#This Row],[DeliveryMehtod]]="shippment",FACT_ORDERS[[#This Row],[TotalAmount]]&lt;200), 35
)</f>
        <v>15</v>
      </c>
      <c r="M2856" s="12" t="str" cm="1">
        <f t="array" ref="M2856">_xlfn.IFS(
    SUMIFS(FACT_ORDERS[TotalAmount], FACT_ORDERS[WD_CUSTOMERS],FACT_ORDERS[[#This Row],[WD_CUSTOMERS]])&gt;=15000, "VIP",
    SUMIFS(FACT_ORDERS[TotalAmount], FACT_ORDERS[WD_CUSTOMERS],FACT_ORDERS[[#This Row],[WD_CUSTOMERS]])&gt;=8000, "Premium",
    TRUE, "Regular"
)</f>
        <v>VIP</v>
      </c>
      <c r="N2856" s="32" cm="1">
        <f t="array" ref="N2856">_xlfn.IFS(
   FACT_ORDERS[[#This Row],[TypeOfClient]]="VIP", 0.2,
   FACT_ORDERS[[#This Row],[TypeOfClient]]="Premium", 0.1,
   TRUE, 0
)</f>
        <v>0.2</v>
      </c>
      <c r="O2856" s="31" cm="1">
        <f t="array" ref="O2856">_xlfn.IFS(
   FACT_ORDERS[[#This Row],[TotalAmount]]&gt;1500, 0.15,
   FACT_ORDERS[[#This Row],[TotalAmount]]&gt;1000, 0.1,
   FACT_ORDERS[[#This Row],[TotalAmount]]&gt;500, 0.05,
   TRUE, 0
)</f>
        <v>0</v>
      </c>
      <c r="P2856" s="28">
        <f xml:space="preserve"> FACT_ORDERS[[#This Row],[TotalAmount]] * (1 - (FACT_ORDERS[[#This Row],[ClientDiscount]] + FACT_ORDERS[[#This Row],[OrderDiscount]]) )</f>
        <v>400</v>
      </c>
      <c r="Q2856" s="28">
        <f>FACT_ORDERS[[#This Row],[TotalAmountWithDiscount]]+FACT_ORDERS[[#This Row],[DeliveryCost]]</f>
        <v>415</v>
      </c>
      <c r="R2856" s="35">
        <v>45502</v>
      </c>
      <c r="S2856" s="35" t="str">
        <f>IF(NETWORKDAYS(FACT_ORDERS[[#This Row],[Order-Date]], FACT_ORDERS[[#This Row],[ArrivalDate ]]) &gt; 10, "Late", "On Time")</f>
        <v>On Time</v>
      </c>
    </row>
    <row r="2857" spans="1:19" x14ac:dyDescent="0.3">
      <c r="A2857" s="12">
        <v>7855</v>
      </c>
      <c r="B2857" s="12">
        <v>213</v>
      </c>
      <c r="C2857" s="12">
        <v>10152</v>
      </c>
      <c r="D2857" s="12">
        <v>2856</v>
      </c>
      <c r="E2857" s="12" t="s">
        <v>243</v>
      </c>
      <c r="F2857" s="13">
        <v>45493</v>
      </c>
      <c r="G2857" s="26" t="s">
        <v>13268</v>
      </c>
      <c r="H2857" s="12">
        <v>92</v>
      </c>
      <c r="I2857" s="28">
        <f>VLOOKUP(B:B,DIM_PRODUCTS!A:F,5,FALSE)</f>
        <v>45</v>
      </c>
      <c r="J2857" s="28">
        <f>FACT_ORDERS[[#This Row],[ProductPrice]]*FACT_ORDERS[[#This Row],[Quantity]]</f>
        <v>4140</v>
      </c>
      <c r="K2857" s="12" t="str">
        <f>VLOOKUP(C:C,DIM_CUSTOMERS!A:G,7,FALSE)</f>
        <v>Canada</v>
      </c>
      <c r="L2857" s="30" cm="1">
        <f t="array" ref="L2857">_xlfn.IFS(
    AND(FACT_ORDERS[[#This Row],[DeliveryMehtod]]="shippment",FACT_ORDERS[[#This Row],[TotalAmount]]&gt;=200), 0,
    AND(FACT_ORDERS[[#This Row],[DeliveryMehtod]]="pickup"), 15,
    AND(FACT_ORDERS[[#This Row],[DeliveryMehtod]]="shippment",FACT_ORDERS[[#This Row],[TotalAmount]]&lt;200), 35
)</f>
        <v>15</v>
      </c>
      <c r="M2857" s="12" t="str" cm="1">
        <f t="array" ref="M2857">_xlfn.IFS(
    SUMIFS(FACT_ORDERS[TotalAmount], FACT_ORDERS[WD_CUSTOMERS],FACT_ORDERS[[#This Row],[WD_CUSTOMERS]])&gt;=15000, "VIP",
    SUMIFS(FACT_ORDERS[TotalAmount], FACT_ORDERS[WD_CUSTOMERS],FACT_ORDERS[[#This Row],[WD_CUSTOMERS]])&gt;=8000, "Premium",
    TRUE, "Regular"
)</f>
        <v>VIP</v>
      </c>
      <c r="N2857" s="32" cm="1">
        <f t="array" ref="N2857">_xlfn.IFS(
   FACT_ORDERS[[#This Row],[TypeOfClient]]="VIP", 0.2,
   FACT_ORDERS[[#This Row],[TypeOfClient]]="Premium", 0.1,
   TRUE, 0
)</f>
        <v>0.2</v>
      </c>
      <c r="O2857" s="31" cm="1">
        <f t="array" ref="O2857">_xlfn.IFS(
   FACT_ORDERS[[#This Row],[TotalAmount]]&gt;1500, 0.15,
   FACT_ORDERS[[#This Row],[TotalAmount]]&gt;1000, 0.1,
   FACT_ORDERS[[#This Row],[TotalAmount]]&gt;500, 0.05,
   TRUE, 0
)</f>
        <v>0.15</v>
      </c>
      <c r="P2857" s="28">
        <f xml:space="preserve"> FACT_ORDERS[[#This Row],[TotalAmount]] * (1 - (FACT_ORDERS[[#This Row],[ClientDiscount]] + FACT_ORDERS[[#This Row],[OrderDiscount]]) )</f>
        <v>2691</v>
      </c>
      <c r="Q2857" s="28">
        <f>FACT_ORDERS[[#This Row],[TotalAmountWithDiscount]]+FACT_ORDERS[[#This Row],[DeliveryCost]]</f>
        <v>2706</v>
      </c>
      <c r="R2857" s="35">
        <v>45500</v>
      </c>
      <c r="S2857" s="35" t="str">
        <f>IF(NETWORKDAYS(FACT_ORDERS[[#This Row],[Order-Date]], FACT_ORDERS[[#This Row],[ArrivalDate ]]) &gt; 10, "Late", "On Time")</f>
        <v>On Time</v>
      </c>
    </row>
    <row r="2858" spans="1:19" x14ac:dyDescent="0.3">
      <c r="A2858" s="12">
        <v>7856</v>
      </c>
      <c r="B2858" s="12">
        <v>286</v>
      </c>
      <c r="C2858" s="12">
        <v>10152</v>
      </c>
      <c r="D2858" s="12">
        <v>2857</v>
      </c>
      <c r="E2858" s="12" t="s">
        <v>243</v>
      </c>
      <c r="F2858" s="13">
        <v>45493</v>
      </c>
      <c r="G2858" s="26" t="s">
        <v>13269</v>
      </c>
      <c r="H2858" s="12">
        <v>15</v>
      </c>
      <c r="I2858" s="28">
        <f>VLOOKUP(B:B,DIM_PRODUCTS!A:F,5,FALSE)</f>
        <v>6</v>
      </c>
      <c r="J2858" s="28">
        <f>FACT_ORDERS[[#This Row],[ProductPrice]]*FACT_ORDERS[[#This Row],[Quantity]]</f>
        <v>90</v>
      </c>
      <c r="K2858" s="12" t="str">
        <f>VLOOKUP(C:C,DIM_CUSTOMERS!A:G,7,FALSE)</f>
        <v>Canada</v>
      </c>
      <c r="L2858" s="30" cm="1">
        <f t="array" ref="L2858">_xlfn.IFS(
    AND(FACT_ORDERS[[#This Row],[DeliveryMehtod]]="shippment",FACT_ORDERS[[#This Row],[TotalAmount]]&gt;=200), 0,
    AND(FACT_ORDERS[[#This Row],[DeliveryMehtod]]="pickup"), 15,
    AND(FACT_ORDERS[[#This Row],[DeliveryMehtod]]="shippment",FACT_ORDERS[[#This Row],[TotalAmount]]&lt;200), 35
)</f>
        <v>15</v>
      </c>
      <c r="M2858" s="12" t="str" cm="1">
        <f t="array" ref="M2858">_xlfn.IFS(
    SUMIFS(FACT_ORDERS[TotalAmount], FACT_ORDERS[WD_CUSTOMERS],FACT_ORDERS[[#This Row],[WD_CUSTOMERS]])&gt;=15000, "VIP",
    SUMIFS(FACT_ORDERS[TotalAmount], FACT_ORDERS[WD_CUSTOMERS],FACT_ORDERS[[#This Row],[WD_CUSTOMERS]])&gt;=8000, "Premium",
    TRUE, "Regular"
)</f>
        <v>VIP</v>
      </c>
      <c r="N2858" s="32" cm="1">
        <f t="array" ref="N2858">_xlfn.IFS(
   FACT_ORDERS[[#This Row],[TypeOfClient]]="VIP", 0.2,
   FACT_ORDERS[[#This Row],[TypeOfClient]]="Premium", 0.1,
   TRUE, 0
)</f>
        <v>0.2</v>
      </c>
      <c r="O2858" s="31" cm="1">
        <f t="array" ref="O2858">_xlfn.IFS(
   FACT_ORDERS[[#This Row],[TotalAmount]]&gt;1500, 0.15,
   FACT_ORDERS[[#This Row],[TotalAmount]]&gt;1000, 0.1,
   FACT_ORDERS[[#This Row],[TotalAmount]]&gt;500, 0.05,
   TRUE, 0
)</f>
        <v>0</v>
      </c>
      <c r="P2858" s="28">
        <f xml:space="preserve"> FACT_ORDERS[[#This Row],[TotalAmount]] * (1 - (FACT_ORDERS[[#This Row],[ClientDiscount]] + FACT_ORDERS[[#This Row],[OrderDiscount]]) )</f>
        <v>72</v>
      </c>
      <c r="Q2858" s="28">
        <f>FACT_ORDERS[[#This Row],[TotalAmountWithDiscount]]+FACT_ORDERS[[#This Row],[DeliveryCost]]</f>
        <v>87</v>
      </c>
      <c r="R2858" s="35">
        <v>45502</v>
      </c>
      <c r="S2858" s="35" t="str">
        <f>IF(NETWORKDAYS(FACT_ORDERS[[#This Row],[Order-Date]], FACT_ORDERS[[#This Row],[ArrivalDate ]]) &gt; 10, "Late", "On Time")</f>
        <v>On Time</v>
      </c>
    </row>
    <row r="2859" spans="1:19" x14ac:dyDescent="0.3">
      <c r="A2859" s="12">
        <v>7857</v>
      </c>
      <c r="B2859" s="12">
        <v>281</v>
      </c>
      <c r="C2859" s="12">
        <v>10152</v>
      </c>
      <c r="D2859" s="12">
        <v>2858</v>
      </c>
      <c r="E2859" s="12" t="s">
        <v>244</v>
      </c>
      <c r="F2859" s="13">
        <v>45520</v>
      </c>
      <c r="G2859" s="26" t="s">
        <v>13270</v>
      </c>
      <c r="H2859" s="12">
        <v>17</v>
      </c>
      <c r="I2859" s="28">
        <f>VLOOKUP(B:B,DIM_PRODUCTS!A:F,5,FALSE)</f>
        <v>25</v>
      </c>
      <c r="J2859" s="28">
        <f>FACT_ORDERS[[#This Row],[ProductPrice]]*FACT_ORDERS[[#This Row],[Quantity]]</f>
        <v>425</v>
      </c>
      <c r="K2859" s="12" t="str">
        <f>VLOOKUP(C:C,DIM_CUSTOMERS!A:G,7,FALSE)</f>
        <v>Canada</v>
      </c>
      <c r="L2859" s="30" cm="1">
        <f t="array" ref="L2859">_xlfn.IFS(
    AND(FACT_ORDERS[[#This Row],[DeliveryMehtod]]="shippment",FACT_ORDERS[[#This Row],[TotalAmount]]&gt;=200), 0,
    AND(FACT_ORDERS[[#This Row],[DeliveryMehtod]]="pickup"), 15,
    AND(FACT_ORDERS[[#This Row],[DeliveryMehtod]]="shippment",FACT_ORDERS[[#This Row],[TotalAmount]]&lt;200), 35
)</f>
        <v>0</v>
      </c>
      <c r="M2859" s="12" t="str" cm="1">
        <f t="array" ref="M2859">_xlfn.IFS(
    SUMIFS(FACT_ORDERS[TotalAmount], FACT_ORDERS[WD_CUSTOMERS],FACT_ORDERS[[#This Row],[WD_CUSTOMERS]])&gt;=15000, "VIP",
    SUMIFS(FACT_ORDERS[TotalAmount], FACT_ORDERS[WD_CUSTOMERS],FACT_ORDERS[[#This Row],[WD_CUSTOMERS]])&gt;=8000, "Premium",
    TRUE, "Regular"
)</f>
        <v>VIP</v>
      </c>
      <c r="N2859" s="32" cm="1">
        <f t="array" ref="N2859">_xlfn.IFS(
   FACT_ORDERS[[#This Row],[TypeOfClient]]="VIP", 0.2,
   FACT_ORDERS[[#This Row],[TypeOfClient]]="Premium", 0.1,
   TRUE, 0
)</f>
        <v>0.2</v>
      </c>
      <c r="O2859" s="31" cm="1">
        <f t="array" ref="O2859">_xlfn.IFS(
   FACT_ORDERS[[#This Row],[TotalAmount]]&gt;1500, 0.15,
   FACT_ORDERS[[#This Row],[TotalAmount]]&gt;1000, 0.1,
   FACT_ORDERS[[#This Row],[TotalAmount]]&gt;500, 0.05,
   TRUE, 0
)</f>
        <v>0</v>
      </c>
      <c r="P2859" s="28">
        <f xml:space="preserve"> FACT_ORDERS[[#This Row],[TotalAmount]] * (1 - (FACT_ORDERS[[#This Row],[ClientDiscount]] + FACT_ORDERS[[#This Row],[OrderDiscount]]) )</f>
        <v>340</v>
      </c>
      <c r="Q2859" s="28">
        <f>FACT_ORDERS[[#This Row],[TotalAmountWithDiscount]]+FACT_ORDERS[[#This Row],[DeliveryCost]]</f>
        <v>340</v>
      </c>
      <c r="R2859" s="35">
        <v>45534</v>
      </c>
      <c r="S2859" s="35" t="str">
        <f>IF(NETWORKDAYS(FACT_ORDERS[[#This Row],[Order-Date]], FACT_ORDERS[[#This Row],[ArrivalDate ]]) &gt; 10, "Late", "On Time")</f>
        <v>Late</v>
      </c>
    </row>
    <row r="2860" spans="1:19" x14ac:dyDescent="0.3">
      <c r="A2860" s="12">
        <v>7858</v>
      </c>
      <c r="B2860" s="12">
        <v>213</v>
      </c>
      <c r="C2860" s="12">
        <v>10152</v>
      </c>
      <c r="D2860" s="12">
        <v>2859</v>
      </c>
      <c r="E2860" s="12" t="s">
        <v>243</v>
      </c>
      <c r="F2860" s="13">
        <v>45520</v>
      </c>
      <c r="G2860" s="26" t="s">
        <v>13271</v>
      </c>
      <c r="H2860" s="12">
        <v>82</v>
      </c>
      <c r="I2860" s="28">
        <f>VLOOKUP(B:B,DIM_PRODUCTS!A:F,5,FALSE)</f>
        <v>45</v>
      </c>
      <c r="J2860" s="28">
        <f>FACT_ORDERS[[#This Row],[ProductPrice]]*FACT_ORDERS[[#This Row],[Quantity]]</f>
        <v>3690</v>
      </c>
      <c r="K2860" s="12" t="str">
        <f>VLOOKUP(C:C,DIM_CUSTOMERS!A:G,7,FALSE)</f>
        <v>Canada</v>
      </c>
      <c r="L2860" s="30" cm="1">
        <f t="array" ref="L2860">_xlfn.IFS(
    AND(FACT_ORDERS[[#This Row],[DeliveryMehtod]]="shippment",FACT_ORDERS[[#This Row],[TotalAmount]]&gt;=200), 0,
    AND(FACT_ORDERS[[#This Row],[DeliveryMehtod]]="pickup"), 15,
    AND(FACT_ORDERS[[#This Row],[DeliveryMehtod]]="shippment",FACT_ORDERS[[#This Row],[TotalAmount]]&lt;200), 35
)</f>
        <v>15</v>
      </c>
      <c r="M2860" s="12" t="str" cm="1">
        <f t="array" ref="M2860">_xlfn.IFS(
    SUMIFS(FACT_ORDERS[TotalAmount], FACT_ORDERS[WD_CUSTOMERS],FACT_ORDERS[[#This Row],[WD_CUSTOMERS]])&gt;=15000, "VIP",
    SUMIFS(FACT_ORDERS[TotalAmount], FACT_ORDERS[WD_CUSTOMERS],FACT_ORDERS[[#This Row],[WD_CUSTOMERS]])&gt;=8000, "Premium",
    TRUE, "Regular"
)</f>
        <v>VIP</v>
      </c>
      <c r="N2860" s="32" cm="1">
        <f t="array" ref="N2860">_xlfn.IFS(
   FACT_ORDERS[[#This Row],[TypeOfClient]]="VIP", 0.2,
   FACT_ORDERS[[#This Row],[TypeOfClient]]="Premium", 0.1,
   TRUE, 0
)</f>
        <v>0.2</v>
      </c>
      <c r="O2860" s="31" cm="1">
        <f t="array" ref="O2860">_xlfn.IFS(
   FACT_ORDERS[[#This Row],[TotalAmount]]&gt;1500, 0.15,
   FACT_ORDERS[[#This Row],[TotalAmount]]&gt;1000, 0.1,
   FACT_ORDERS[[#This Row],[TotalAmount]]&gt;500, 0.05,
   TRUE, 0
)</f>
        <v>0.15</v>
      </c>
      <c r="P2860" s="28">
        <f xml:space="preserve"> FACT_ORDERS[[#This Row],[TotalAmount]] * (1 - (FACT_ORDERS[[#This Row],[ClientDiscount]] + FACT_ORDERS[[#This Row],[OrderDiscount]]) )</f>
        <v>2398.5</v>
      </c>
      <c r="Q2860" s="28">
        <f>FACT_ORDERS[[#This Row],[TotalAmountWithDiscount]]+FACT_ORDERS[[#This Row],[DeliveryCost]]</f>
        <v>2413.5</v>
      </c>
      <c r="R2860" s="35">
        <v>45527</v>
      </c>
      <c r="S2860" s="35" t="str">
        <f>IF(NETWORKDAYS(FACT_ORDERS[[#This Row],[Order-Date]], FACT_ORDERS[[#This Row],[ArrivalDate ]]) &gt; 10, "Late", "On Time")</f>
        <v>On Time</v>
      </c>
    </row>
    <row r="2861" spans="1:19" x14ac:dyDescent="0.3">
      <c r="A2861" s="12">
        <v>7859</v>
      </c>
      <c r="B2861" s="12">
        <v>286</v>
      </c>
      <c r="C2861" s="12">
        <v>10152</v>
      </c>
      <c r="D2861" s="12">
        <v>2860</v>
      </c>
      <c r="E2861" s="12" t="s">
        <v>244</v>
      </c>
      <c r="F2861" s="13">
        <v>45520</v>
      </c>
      <c r="G2861" s="26" t="s">
        <v>13272</v>
      </c>
      <c r="H2861" s="12">
        <v>19</v>
      </c>
      <c r="I2861" s="28">
        <f>VLOOKUP(B:B,DIM_PRODUCTS!A:F,5,FALSE)</f>
        <v>6</v>
      </c>
      <c r="J2861" s="28">
        <f>FACT_ORDERS[[#This Row],[ProductPrice]]*FACT_ORDERS[[#This Row],[Quantity]]</f>
        <v>114</v>
      </c>
      <c r="K2861" s="12" t="str">
        <f>VLOOKUP(C:C,DIM_CUSTOMERS!A:G,7,FALSE)</f>
        <v>Canada</v>
      </c>
      <c r="L2861" s="30" cm="1">
        <f t="array" ref="L2861">_xlfn.IFS(
    AND(FACT_ORDERS[[#This Row],[DeliveryMehtod]]="shippment",FACT_ORDERS[[#This Row],[TotalAmount]]&gt;=200), 0,
    AND(FACT_ORDERS[[#This Row],[DeliveryMehtod]]="pickup"), 15,
    AND(FACT_ORDERS[[#This Row],[DeliveryMehtod]]="shippment",FACT_ORDERS[[#This Row],[TotalAmount]]&lt;200), 35
)</f>
        <v>35</v>
      </c>
      <c r="M2861" s="12" t="str" cm="1">
        <f t="array" ref="M2861">_xlfn.IFS(
    SUMIFS(FACT_ORDERS[TotalAmount], FACT_ORDERS[WD_CUSTOMERS],FACT_ORDERS[[#This Row],[WD_CUSTOMERS]])&gt;=15000, "VIP",
    SUMIFS(FACT_ORDERS[TotalAmount], FACT_ORDERS[WD_CUSTOMERS],FACT_ORDERS[[#This Row],[WD_CUSTOMERS]])&gt;=8000, "Premium",
    TRUE, "Regular"
)</f>
        <v>VIP</v>
      </c>
      <c r="N2861" s="32" cm="1">
        <f t="array" ref="N2861">_xlfn.IFS(
   FACT_ORDERS[[#This Row],[TypeOfClient]]="VIP", 0.2,
   FACT_ORDERS[[#This Row],[TypeOfClient]]="Premium", 0.1,
   TRUE, 0
)</f>
        <v>0.2</v>
      </c>
      <c r="O2861" s="31" cm="1">
        <f t="array" ref="O2861">_xlfn.IFS(
   FACT_ORDERS[[#This Row],[TotalAmount]]&gt;1500, 0.15,
   FACT_ORDERS[[#This Row],[TotalAmount]]&gt;1000, 0.1,
   FACT_ORDERS[[#This Row],[TotalAmount]]&gt;500, 0.05,
   TRUE, 0
)</f>
        <v>0</v>
      </c>
      <c r="P2861" s="28">
        <f xml:space="preserve"> FACT_ORDERS[[#This Row],[TotalAmount]] * (1 - (FACT_ORDERS[[#This Row],[ClientDiscount]] + FACT_ORDERS[[#This Row],[OrderDiscount]]) )</f>
        <v>91.2</v>
      </c>
      <c r="Q2861" s="28">
        <f>FACT_ORDERS[[#This Row],[TotalAmountWithDiscount]]+FACT_ORDERS[[#This Row],[DeliveryCost]]</f>
        <v>126.2</v>
      </c>
      <c r="R2861" s="35">
        <v>45530</v>
      </c>
      <c r="S2861" s="35" t="str">
        <f>IF(NETWORKDAYS(FACT_ORDERS[[#This Row],[Order-Date]], FACT_ORDERS[[#This Row],[ArrivalDate ]]) &gt; 10, "Late", "On Time")</f>
        <v>On Time</v>
      </c>
    </row>
    <row r="2862" spans="1:19" x14ac:dyDescent="0.3">
      <c r="A2862" s="12">
        <v>7860</v>
      </c>
      <c r="B2862" s="12">
        <v>281</v>
      </c>
      <c r="C2862" s="12">
        <v>10152</v>
      </c>
      <c r="D2862" s="12">
        <v>2861</v>
      </c>
      <c r="E2862" s="12" t="s">
        <v>244</v>
      </c>
      <c r="F2862" s="13">
        <v>45558</v>
      </c>
      <c r="G2862" s="26" t="s">
        <v>13273</v>
      </c>
      <c r="H2862" s="12">
        <v>13</v>
      </c>
      <c r="I2862" s="28">
        <f>VLOOKUP(B:B,DIM_PRODUCTS!A:F,5,FALSE)</f>
        <v>25</v>
      </c>
      <c r="J2862" s="28">
        <f>FACT_ORDERS[[#This Row],[ProductPrice]]*FACT_ORDERS[[#This Row],[Quantity]]</f>
        <v>325</v>
      </c>
      <c r="K2862" s="12" t="str">
        <f>VLOOKUP(C:C,DIM_CUSTOMERS!A:G,7,FALSE)</f>
        <v>Canada</v>
      </c>
      <c r="L2862" s="30" cm="1">
        <f t="array" ref="L2862">_xlfn.IFS(
    AND(FACT_ORDERS[[#This Row],[DeliveryMehtod]]="shippment",FACT_ORDERS[[#This Row],[TotalAmount]]&gt;=200), 0,
    AND(FACT_ORDERS[[#This Row],[DeliveryMehtod]]="pickup"), 15,
    AND(FACT_ORDERS[[#This Row],[DeliveryMehtod]]="shippment",FACT_ORDERS[[#This Row],[TotalAmount]]&lt;200), 35
)</f>
        <v>0</v>
      </c>
      <c r="M2862" s="12" t="str" cm="1">
        <f t="array" ref="M2862">_xlfn.IFS(
    SUMIFS(FACT_ORDERS[TotalAmount], FACT_ORDERS[WD_CUSTOMERS],FACT_ORDERS[[#This Row],[WD_CUSTOMERS]])&gt;=15000, "VIP",
    SUMIFS(FACT_ORDERS[TotalAmount], FACT_ORDERS[WD_CUSTOMERS],FACT_ORDERS[[#This Row],[WD_CUSTOMERS]])&gt;=8000, "Premium",
    TRUE, "Regular"
)</f>
        <v>VIP</v>
      </c>
      <c r="N2862" s="32" cm="1">
        <f t="array" ref="N2862">_xlfn.IFS(
   FACT_ORDERS[[#This Row],[TypeOfClient]]="VIP", 0.2,
   FACT_ORDERS[[#This Row],[TypeOfClient]]="Premium", 0.1,
   TRUE, 0
)</f>
        <v>0.2</v>
      </c>
      <c r="O2862" s="31" cm="1">
        <f t="array" ref="O2862">_xlfn.IFS(
   FACT_ORDERS[[#This Row],[TotalAmount]]&gt;1500, 0.15,
   FACT_ORDERS[[#This Row],[TotalAmount]]&gt;1000, 0.1,
   FACT_ORDERS[[#This Row],[TotalAmount]]&gt;500, 0.05,
   TRUE, 0
)</f>
        <v>0</v>
      </c>
      <c r="P2862" s="28">
        <f xml:space="preserve"> FACT_ORDERS[[#This Row],[TotalAmount]] * (1 - (FACT_ORDERS[[#This Row],[ClientDiscount]] + FACT_ORDERS[[#This Row],[OrderDiscount]]) )</f>
        <v>260</v>
      </c>
      <c r="Q2862" s="28">
        <f>FACT_ORDERS[[#This Row],[TotalAmountWithDiscount]]+FACT_ORDERS[[#This Row],[DeliveryCost]]</f>
        <v>260</v>
      </c>
      <c r="R2862" s="35">
        <v>45568</v>
      </c>
      <c r="S2862" s="35" t="str">
        <f>IF(NETWORKDAYS(FACT_ORDERS[[#This Row],[Order-Date]], FACT_ORDERS[[#This Row],[ArrivalDate ]]) &gt; 10, "Late", "On Time")</f>
        <v>On Time</v>
      </c>
    </row>
    <row r="2863" spans="1:19" x14ac:dyDescent="0.3">
      <c r="A2863" s="12">
        <v>7861</v>
      </c>
      <c r="B2863" s="12">
        <v>265</v>
      </c>
      <c r="C2863" s="12">
        <v>10833</v>
      </c>
      <c r="D2863" s="12">
        <v>2862</v>
      </c>
      <c r="E2863" s="12" t="s">
        <v>244</v>
      </c>
      <c r="F2863" s="13">
        <v>45182</v>
      </c>
      <c r="G2863" s="26" t="s">
        <v>13274</v>
      </c>
      <c r="H2863" s="12">
        <v>20</v>
      </c>
      <c r="I2863" s="28">
        <f>VLOOKUP(B:B,DIM_PRODUCTS!A:F,5,FALSE)</f>
        <v>13</v>
      </c>
      <c r="J2863" s="28">
        <f>FACT_ORDERS[[#This Row],[ProductPrice]]*FACT_ORDERS[[#This Row],[Quantity]]</f>
        <v>260</v>
      </c>
      <c r="K2863" s="12" t="str">
        <f>VLOOKUP(C:C,DIM_CUSTOMERS!A:G,7,FALSE)</f>
        <v>Italy</v>
      </c>
      <c r="L2863" s="30" cm="1">
        <f t="array" ref="L2863">_xlfn.IFS(
    AND(FACT_ORDERS[[#This Row],[DeliveryMehtod]]="shippment",FACT_ORDERS[[#This Row],[TotalAmount]]&gt;=200), 0,
    AND(FACT_ORDERS[[#This Row],[DeliveryMehtod]]="pickup"), 15,
    AND(FACT_ORDERS[[#This Row],[DeliveryMehtod]]="shippment",FACT_ORDERS[[#This Row],[TotalAmount]]&lt;200), 35
)</f>
        <v>0</v>
      </c>
      <c r="M2863" s="12" t="str" cm="1">
        <f t="array" ref="M2863">_xlfn.IFS(
    SUMIFS(FACT_ORDERS[TotalAmount], FACT_ORDERS[WD_CUSTOMERS],FACT_ORDERS[[#This Row],[WD_CUSTOMERS]])&gt;=15000, "VIP",
    SUMIFS(FACT_ORDERS[TotalAmount], FACT_ORDERS[WD_CUSTOMERS],FACT_ORDERS[[#This Row],[WD_CUSTOMERS]])&gt;=8000, "Premium",
    TRUE, "Regular"
)</f>
        <v>Regular</v>
      </c>
      <c r="N2863" s="32" cm="1">
        <f t="array" ref="N2863">_xlfn.IFS(
   FACT_ORDERS[[#This Row],[TypeOfClient]]="VIP", 0.2,
   FACT_ORDERS[[#This Row],[TypeOfClient]]="Premium", 0.1,
   TRUE, 0
)</f>
        <v>0</v>
      </c>
      <c r="O2863" s="31" cm="1">
        <f t="array" ref="O2863">_xlfn.IFS(
   FACT_ORDERS[[#This Row],[TotalAmount]]&gt;1500, 0.15,
   FACT_ORDERS[[#This Row],[TotalAmount]]&gt;1000, 0.1,
   FACT_ORDERS[[#This Row],[TotalAmount]]&gt;500, 0.05,
   TRUE, 0
)</f>
        <v>0</v>
      </c>
      <c r="P2863" s="28">
        <f xml:space="preserve"> FACT_ORDERS[[#This Row],[TotalAmount]] * (1 - (FACT_ORDERS[[#This Row],[ClientDiscount]] + FACT_ORDERS[[#This Row],[OrderDiscount]]) )</f>
        <v>260</v>
      </c>
      <c r="Q2863" s="28">
        <f>FACT_ORDERS[[#This Row],[TotalAmountWithDiscount]]+FACT_ORDERS[[#This Row],[DeliveryCost]]</f>
        <v>260</v>
      </c>
      <c r="R2863" s="35">
        <v>45193</v>
      </c>
      <c r="S2863" s="35" t="str">
        <f>IF(NETWORKDAYS(FACT_ORDERS[[#This Row],[Order-Date]], FACT_ORDERS[[#This Row],[ArrivalDate ]]) &gt; 10, "Late", "On Time")</f>
        <v>On Time</v>
      </c>
    </row>
    <row r="2864" spans="1:19" x14ac:dyDescent="0.3">
      <c r="A2864" s="12">
        <v>7862</v>
      </c>
      <c r="B2864" s="12">
        <v>293</v>
      </c>
      <c r="C2864" s="12">
        <v>10833</v>
      </c>
      <c r="D2864" s="12">
        <v>2863</v>
      </c>
      <c r="E2864" s="12" t="s">
        <v>244</v>
      </c>
      <c r="F2864" s="13">
        <v>45182</v>
      </c>
      <c r="G2864" s="26" t="s">
        <v>3737</v>
      </c>
      <c r="H2864" s="12">
        <v>13</v>
      </c>
      <c r="I2864" s="28">
        <f>VLOOKUP(B:B,DIM_PRODUCTS!A:F,5,FALSE)</f>
        <v>11</v>
      </c>
      <c r="J2864" s="28">
        <f>FACT_ORDERS[[#This Row],[ProductPrice]]*FACT_ORDERS[[#This Row],[Quantity]]</f>
        <v>143</v>
      </c>
      <c r="K2864" s="12" t="str">
        <f>VLOOKUP(C:C,DIM_CUSTOMERS!A:G,7,FALSE)</f>
        <v>Italy</v>
      </c>
      <c r="L2864" s="30" cm="1">
        <f t="array" ref="L2864">_xlfn.IFS(
    AND(FACT_ORDERS[[#This Row],[DeliveryMehtod]]="shippment",FACT_ORDERS[[#This Row],[TotalAmount]]&gt;=200), 0,
    AND(FACT_ORDERS[[#This Row],[DeliveryMehtod]]="pickup"), 15,
    AND(FACT_ORDERS[[#This Row],[DeliveryMehtod]]="shippment",FACT_ORDERS[[#This Row],[TotalAmount]]&lt;200), 35
)</f>
        <v>35</v>
      </c>
      <c r="M2864" s="12" t="str" cm="1">
        <f t="array" ref="M2864">_xlfn.IFS(
    SUMIFS(FACT_ORDERS[TotalAmount], FACT_ORDERS[WD_CUSTOMERS],FACT_ORDERS[[#This Row],[WD_CUSTOMERS]])&gt;=15000, "VIP",
    SUMIFS(FACT_ORDERS[TotalAmount], FACT_ORDERS[WD_CUSTOMERS],FACT_ORDERS[[#This Row],[WD_CUSTOMERS]])&gt;=8000, "Premium",
    TRUE, "Regular"
)</f>
        <v>Regular</v>
      </c>
      <c r="N2864" s="32" cm="1">
        <f t="array" ref="N2864">_xlfn.IFS(
   FACT_ORDERS[[#This Row],[TypeOfClient]]="VIP", 0.2,
   FACT_ORDERS[[#This Row],[TypeOfClient]]="Premium", 0.1,
   TRUE, 0
)</f>
        <v>0</v>
      </c>
      <c r="O2864" s="31" cm="1">
        <f t="array" ref="O2864">_xlfn.IFS(
   FACT_ORDERS[[#This Row],[TotalAmount]]&gt;1500, 0.15,
   FACT_ORDERS[[#This Row],[TotalAmount]]&gt;1000, 0.1,
   FACT_ORDERS[[#This Row],[TotalAmount]]&gt;500, 0.05,
   TRUE, 0
)</f>
        <v>0</v>
      </c>
      <c r="P2864" s="28">
        <f xml:space="preserve"> FACT_ORDERS[[#This Row],[TotalAmount]] * (1 - (FACT_ORDERS[[#This Row],[ClientDiscount]] + FACT_ORDERS[[#This Row],[OrderDiscount]]) )</f>
        <v>143</v>
      </c>
      <c r="Q2864" s="28">
        <f>FACT_ORDERS[[#This Row],[TotalAmountWithDiscount]]+FACT_ORDERS[[#This Row],[DeliveryCost]]</f>
        <v>178</v>
      </c>
      <c r="R2864" s="35">
        <v>45193</v>
      </c>
      <c r="S2864" s="35" t="str">
        <f>IF(NETWORKDAYS(FACT_ORDERS[[#This Row],[Order-Date]], FACT_ORDERS[[#This Row],[ArrivalDate ]]) &gt; 10, "Late", "On Time")</f>
        <v>On Time</v>
      </c>
    </row>
    <row r="2865" spans="1:19" x14ac:dyDescent="0.3">
      <c r="A2865" s="12">
        <v>7863</v>
      </c>
      <c r="B2865" s="12">
        <v>275</v>
      </c>
      <c r="C2865" s="12">
        <v>10833</v>
      </c>
      <c r="D2865" s="12">
        <v>2864</v>
      </c>
      <c r="E2865" s="12" t="s">
        <v>243</v>
      </c>
      <c r="F2865" s="13">
        <v>45182</v>
      </c>
      <c r="G2865" s="26" t="s">
        <v>13275</v>
      </c>
      <c r="H2865" s="12">
        <v>32</v>
      </c>
      <c r="I2865" s="28">
        <f>VLOOKUP(B:B,DIM_PRODUCTS!A:F,5,FALSE)</f>
        <v>35</v>
      </c>
      <c r="J2865" s="28">
        <f>FACT_ORDERS[[#This Row],[ProductPrice]]*FACT_ORDERS[[#This Row],[Quantity]]</f>
        <v>1120</v>
      </c>
      <c r="K2865" s="12" t="str">
        <f>VLOOKUP(C:C,DIM_CUSTOMERS!A:G,7,FALSE)</f>
        <v>Italy</v>
      </c>
      <c r="L2865" s="30" cm="1">
        <f t="array" ref="L2865">_xlfn.IFS(
    AND(FACT_ORDERS[[#This Row],[DeliveryMehtod]]="shippment",FACT_ORDERS[[#This Row],[TotalAmount]]&gt;=200), 0,
    AND(FACT_ORDERS[[#This Row],[DeliveryMehtod]]="pickup"), 15,
    AND(FACT_ORDERS[[#This Row],[DeliveryMehtod]]="shippment",FACT_ORDERS[[#This Row],[TotalAmount]]&lt;200), 35
)</f>
        <v>15</v>
      </c>
      <c r="M2865" s="12" t="str" cm="1">
        <f t="array" ref="M2865">_xlfn.IFS(
    SUMIFS(FACT_ORDERS[TotalAmount], FACT_ORDERS[WD_CUSTOMERS],FACT_ORDERS[[#This Row],[WD_CUSTOMERS]])&gt;=15000, "VIP",
    SUMIFS(FACT_ORDERS[TotalAmount], FACT_ORDERS[WD_CUSTOMERS],FACT_ORDERS[[#This Row],[WD_CUSTOMERS]])&gt;=8000, "Premium",
    TRUE, "Regular"
)</f>
        <v>Regular</v>
      </c>
      <c r="N2865" s="32" cm="1">
        <f t="array" ref="N2865">_xlfn.IFS(
   FACT_ORDERS[[#This Row],[TypeOfClient]]="VIP", 0.2,
   FACT_ORDERS[[#This Row],[TypeOfClient]]="Premium", 0.1,
   TRUE, 0
)</f>
        <v>0</v>
      </c>
      <c r="O2865" s="31" cm="1">
        <f t="array" ref="O2865">_xlfn.IFS(
   FACT_ORDERS[[#This Row],[TotalAmount]]&gt;1500, 0.15,
   FACT_ORDERS[[#This Row],[TotalAmount]]&gt;1000, 0.1,
   FACT_ORDERS[[#This Row],[TotalAmount]]&gt;500, 0.05,
   TRUE, 0
)</f>
        <v>0.1</v>
      </c>
      <c r="P2865" s="28">
        <f xml:space="preserve"> FACT_ORDERS[[#This Row],[TotalAmount]] * (1 - (FACT_ORDERS[[#This Row],[ClientDiscount]] + FACT_ORDERS[[#This Row],[OrderDiscount]]) )</f>
        <v>1008</v>
      </c>
      <c r="Q2865" s="28">
        <f>FACT_ORDERS[[#This Row],[TotalAmountWithDiscount]]+FACT_ORDERS[[#This Row],[DeliveryCost]]</f>
        <v>1023</v>
      </c>
      <c r="R2865" s="35">
        <v>45190</v>
      </c>
      <c r="S2865" s="35" t="str">
        <f>IF(NETWORKDAYS(FACT_ORDERS[[#This Row],[Order-Date]], FACT_ORDERS[[#This Row],[ArrivalDate ]]) &gt; 10, "Late", "On Time")</f>
        <v>On Time</v>
      </c>
    </row>
    <row r="2866" spans="1:19" x14ac:dyDescent="0.3">
      <c r="A2866" s="12">
        <v>7864</v>
      </c>
      <c r="B2866" s="12">
        <v>265</v>
      </c>
      <c r="C2866" s="12">
        <v>10833</v>
      </c>
      <c r="D2866" s="12">
        <v>2865</v>
      </c>
      <c r="E2866" s="12" t="s">
        <v>243</v>
      </c>
      <c r="F2866" s="13">
        <v>45360</v>
      </c>
      <c r="G2866" s="26" t="s">
        <v>13276</v>
      </c>
      <c r="H2866" s="12">
        <v>23</v>
      </c>
      <c r="I2866" s="28">
        <f>VLOOKUP(B:B,DIM_PRODUCTS!A:F,5,FALSE)</f>
        <v>13</v>
      </c>
      <c r="J2866" s="28">
        <f>FACT_ORDERS[[#This Row],[ProductPrice]]*FACT_ORDERS[[#This Row],[Quantity]]</f>
        <v>299</v>
      </c>
      <c r="K2866" s="12" t="str">
        <f>VLOOKUP(C:C,DIM_CUSTOMERS!A:G,7,FALSE)</f>
        <v>Italy</v>
      </c>
      <c r="L2866" s="30" cm="1">
        <f t="array" ref="L2866">_xlfn.IFS(
    AND(FACT_ORDERS[[#This Row],[DeliveryMehtod]]="shippment",FACT_ORDERS[[#This Row],[TotalAmount]]&gt;=200), 0,
    AND(FACT_ORDERS[[#This Row],[DeliveryMehtod]]="pickup"), 15,
    AND(FACT_ORDERS[[#This Row],[DeliveryMehtod]]="shippment",FACT_ORDERS[[#This Row],[TotalAmount]]&lt;200), 35
)</f>
        <v>15</v>
      </c>
      <c r="M2866" s="12" t="str" cm="1">
        <f t="array" ref="M2866">_xlfn.IFS(
    SUMIFS(FACT_ORDERS[TotalAmount], FACT_ORDERS[WD_CUSTOMERS],FACT_ORDERS[[#This Row],[WD_CUSTOMERS]])&gt;=15000, "VIP",
    SUMIFS(FACT_ORDERS[TotalAmount], FACT_ORDERS[WD_CUSTOMERS],FACT_ORDERS[[#This Row],[WD_CUSTOMERS]])&gt;=8000, "Premium",
    TRUE, "Regular"
)</f>
        <v>Regular</v>
      </c>
      <c r="N2866" s="32" cm="1">
        <f t="array" ref="N2866">_xlfn.IFS(
   FACT_ORDERS[[#This Row],[TypeOfClient]]="VIP", 0.2,
   FACT_ORDERS[[#This Row],[TypeOfClient]]="Premium", 0.1,
   TRUE, 0
)</f>
        <v>0</v>
      </c>
      <c r="O2866" s="31" cm="1">
        <f t="array" ref="O2866">_xlfn.IFS(
   FACT_ORDERS[[#This Row],[TotalAmount]]&gt;1500, 0.15,
   FACT_ORDERS[[#This Row],[TotalAmount]]&gt;1000, 0.1,
   FACT_ORDERS[[#This Row],[TotalAmount]]&gt;500, 0.05,
   TRUE, 0
)</f>
        <v>0</v>
      </c>
      <c r="P2866" s="28">
        <f xml:space="preserve"> FACT_ORDERS[[#This Row],[TotalAmount]] * (1 - (FACT_ORDERS[[#This Row],[ClientDiscount]] + FACT_ORDERS[[#This Row],[OrderDiscount]]) )</f>
        <v>299</v>
      </c>
      <c r="Q2866" s="28">
        <f>FACT_ORDERS[[#This Row],[TotalAmountWithDiscount]]+FACT_ORDERS[[#This Row],[DeliveryCost]]</f>
        <v>314</v>
      </c>
      <c r="R2866" s="35">
        <v>45376</v>
      </c>
      <c r="S2866" s="35" t="str">
        <f>IF(NETWORKDAYS(FACT_ORDERS[[#This Row],[Order-Date]], FACT_ORDERS[[#This Row],[ArrivalDate ]]) &gt; 10, "Late", "On Time")</f>
        <v>Late</v>
      </c>
    </row>
    <row r="2867" spans="1:19" x14ac:dyDescent="0.3">
      <c r="A2867" s="12">
        <v>7865</v>
      </c>
      <c r="B2867" s="12">
        <v>293</v>
      </c>
      <c r="C2867" s="12">
        <v>10833</v>
      </c>
      <c r="D2867" s="12">
        <v>2866</v>
      </c>
      <c r="E2867" s="12" t="s">
        <v>244</v>
      </c>
      <c r="F2867" s="13">
        <v>45360</v>
      </c>
      <c r="G2867" s="26" t="s">
        <v>13277</v>
      </c>
      <c r="H2867" s="12">
        <v>15</v>
      </c>
      <c r="I2867" s="28">
        <f>VLOOKUP(B:B,DIM_PRODUCTS!A:F,5,FALSE)</f>
        <v>11</v>
      </c>
      <c r="J2867" s="28">
        <f>FACT_ORDERS[[#This Row],[ProductPrice]]*FACT_ORDERS[[#This Row],[Quantity]]</f>
        <v>165</v>
      </c>
      <c r="K2867" s="12" t="str">
        <f>VLOOKUP(C:C,DIM_CUSTOMERS!A:G,7,FALSE)</f>
        <v>Italy</v>
      </c>
      <c r="L2867" s="30" cm="1">
        <f t="array" ref="L2867">_xlfn.IFS(
    AND(FACT_ORDERS[[#This Row],[DeliveryMehtod]]="shippment",FACT_ORDERS[[#This Row],[TotalAmount]]&gt;=200), 0,
    AND(FACT_ORDERS[[#This Row],[DeliveryMehtod]]="pickup"), 15,
    AND(FACT_ORDERS[[#This Row],[DeliveryMehtod]]="shippment",FACT_ORDERS[[#This Row],[TotalAmount]]&lt;200), 35
)</f>
        <v>35</v>
      </c>
      <c r="M2867" s="12" t="str" cm="1">
        <f t="array" ref="M2867">_xlfn.IFS(
    SUMIFS(FACT_ORDERS[TotalAmount], FACT_ORDERS[WD_CUSTOMERS],FACT_ORDERS[[#This Row],[WD_CUSTOMERS]])&gt;=15000, "VIP",
    SUMIFS(FACT_ORDERS[TotalAmount], FACT_ORDERS[WD_CUSTOMERS],FACT_ORDERS[[#This Row],[WD_CUSTOMERS]])&gt;=8000, "Premium",
    TRUE, "Regular"
)</f>
        <v>Regular</v>
      </c>
      <c r="N2867" s="32" cm="1">
        <f t="array" ref="N2867">_xlfn.IFS(
   FACT_ORDERS[[#This Row],[TypeOfClient]]="VIP", 0.2,
   FACT_ORDERS[[#This Row],[TypeOfClient]]="Premium", 0.1,
   TRUE, 0
)</f>
        <v>0</v>
      </c>
      <c r="O2867" s="31" cm="1">
        <f t="array" ref="O2867">_xlfn.IFS(
   FACT_ORDERS[[#This Row],[TotalAmount]]&gt;1500, 0.15,
   FACT_ORDERS[[#This Row],[TotalAmount]]&gt;1000, 0.1,
   FACT_ORDERS[[#This Row],[TotalAmount]]&gt;500, 0.05,
   TRUE, 0
)</f>
        <v>0</v>
      </c>
      <c r="P2867" s="28">
        <f xml:space="preserve"> FACT_ORDERS[[#This Row],[TotalAmount]] * (1 - (FACT_ORDERS[[#This Row],[ClientDiscount]] + FACT_ORDERS[[#This Row],[OrderDiscount]]) )</f>
        <v>165</v>
      </c>
      <c r="Q2867" s="28">
        <f>FACT_ORDERS[[#This Row],[TotalAmountWithDiscount]]+FACT_ORDERS[[#This Row],[DeliveryCost]]</f>
        <v>200</v>
      </c>
      <c r="R2867" s="35">
        <v>45371</v>
      </c>
      <c r="S2867" s="35" t="str">
        <f>IF(NETWORKDAYS(FACT_ORDERS[[#This Row],[Order-Date]], FACT_ORDERS[[#This Row],[ArrivalDate ]]) &gt; 10, "Late", "On Time")</f>
        <v>On Time</v>
      </c>
    </row>
    <row r="2868" spans="1:19" x14ac:dyDescent="0.3">
      <c r="A2868" s="12">
        <v>7866</v>
      </c>
      <c r="B2868" s="12">
        <v>275</v>
      </c>
      <c r="C2868" s="12">
        <v>10833</v>
      </c>
      <c r="D2868" s="12">
        <v>2867</v>
      </c>
      <c r="E2868" s="12" t="s">
        <v>244</v>
      </c>
      <c r="F2868" s="13">
        <v>45360</v>
      </c>
      <c r="G2868" s="26" t="s">
        <v>13278</v>
      </c>
      <c r="H2868" s="12">
        <v>31</v>
      </c>
      <c r="I2868" s="28">
        <f>VLOOKUP(B:B,DIM_PRODUCTS!A:F,5,FALSE)</f>
        <v>35</v>
      </c>
      <c r="J2868" s="28">
        <f>FACT_ORDERS[[#This Row],[ProductPrice]]*FACT_ORDERS[[#This Row],[Quantity]]</f>
        <v>1085</v>
      </c>
      <c r="K2868" s="12" t="str">
        <f>VLOOKUP(C:C,DIM_CUSTOMERS!A:G,7,FALSE)</f>
        <v>Italy</v>
      </c>
      <c r="L2868" s="30" cm="1">
        <f t="array" ref="L2868">_xlfn.IFS(
    AND(FACT_ORDERS[[#This Row],[DeliveryMehtod]]="shippment",FACT_ORDERS[[#This Row],[TotalAmount]]&gt;=200), 0,
    AND(FACT_ORDERS[[#This Row],[DeliveryMehtod]]="pickup"), 15,
    AND(FACT_ORDERS[[#This Row],[DeliveryMehtod]]="shippment",FACT_ORDERS[[#This Row],[TotalAmount]]&lt;200), 35
)</f>
        <v>0</v>
      </c>
      <c r="M2868" s="12" t="str" cm="1">
        <f t="array" ref="M2868">_xlfn.IFS(
    SUMIFS(FACT_ORDERS[TotalAmount], FACT_ORDERS[WD_CUSTOMERS],FACT_ORDERS[[#This Row],[WD_CUSTOMERS]])&gt;=15000, "VIP",
    SUMIFS(FACT_ORDERS[TotalAmount], FACT_ORDERS[WD_CUSTOMERS],FACT_ORDERS[[#This Row],[WD_CUSTOMERS]])&gt;=8000, "Premium",
    TRUE, "Regular"
)</f>
        <v>Regular</v>
      </c>
      <c r="N2868" s="32" cm="1">
        <f t="array" ref="N2868">_xlfn.IFS(
   FACT_ORDERS[[#This Row],[TypeOfClient]]="VIP", 0.2,
   FACT_ORDERS[[#This Row],[TypeOfClient]]="Premium", 0.1,
   TRUE, 0
)</f>
        <v>0</v>
      </c>
      <c r="O2868" s="31" cm="1">
        <f t="array" ref="O2868">_xlfn.IFS(
   FACT_ORDERS[[#This Row],[TotalAmount]]&gt;1500, 0.15,
   FACT_ORDERS[[#This Row],[TotalAmount]]&gt;1000, 0.1,
   FACT_ORDERS[[#This Row],[TotalAmount]]&gt;500, 0.05,
   TRUE, 0
)</f>
        <v>0.1</v>
      </c>
      <c r="P2868" s="28">
        <f xml:space="preserve"> FACT_ORDERS[[#This Row],[TotalAmount]] * (1 - (FACT_ORDERS[[#This Row],[ClientDiscount]] + FACT_ORDERS[[#This Row],[OrderDiscount]]) )</f>
        <v>976.5</v>
      </c>
      <c r="Q2868" s="28">
        <f>FACT_ORDERS[[#This Row],[TotalAmountWithDiscount]]+FACT_ORDERS[[#This Row],[DeliveryCost]]</f>
        <v>976.5</v>
      </c>
      <c r="R2868" s="35">
        <v>45370</v>
      </c>
      <c r="S2868" s="35" t="str">
        <f>IF(NETWORKDAYS(FACT_ORDERS[[#This Row],[Order-Date]], FACT_ORDERS[[#This Row],[ArrivalDate ]]) &gt; 10, "Late", "On Time")</f>
        <v>On Time</v>
      </c>
    </row>
    <row r="2869" spans="1:19" x14ac:dyDescent="0.3">
      <c r="A2869" s="12">
        <v>7867</v>
      </c>
      <c r="B2869" s="12">
        <v>293</v>
      </c>
      <c r="C2869" s="12">
        <v>10833</v>
      </c>
      <c r="D2869" s="12">
        <v>2868</v>
      </c>
      <c r="E2869" s="12" t="s">
        <v>243</v>
      </c>
      <c r="F2869" s="13">
        <v>45496</v>
      </c>
      <c r="G2869" s="26" t="s">
        <v>13279</v>
      </c>
      <c r="H2869" s="12">
        <v>14</v>
      </c>
      <c r="I2869" s="28">
        <f>VLOOKUP(B:B,DIM_PRODUCTS!A:F,5,FALSE)</f>
        <v>11</v>
      </c>
      <c r="J2869" s="28">
        <f>FACT_ORDERS[[#This Row],[ProductPrice]]*FACT_ORDERS[[#This Row],[Quantity]]</f>
        <v>154</v>
      </c>
      <c r="K2869" s="12" t="str">
        <f>VLOOKUP(C:C,DIM_CUSTOMERS!A:G,7,FALSE)</f>
        <v>Italy</v>
      </c>
      <c r="L2869" s="30" cm="1">
        <f t="array" ref="L2869">_xlfn.IFS(
    AND(FACT_ORDERS[[#This Row],[DeliveryMehtod]]="shippment",FACT_ORDERS[[#This Row],[TotalAmount]]&gt;=200), 0,
    AND(FACT_ORDERS[[#This Row],[DeliveryMehtod]]="pickup"), 15,
    AND(FACT_ORDERS[[#This Row],[DeliveryMehtod]]="shippment",FACT_ORDERS[[#This Row],[TotalAmount]]&lt;200), 35
)</f>
        <v>15</v>
      </c>
      <c r="M2869" s="12" t="str" cm="1">
        <f t="array" ref="M2869">_xlfn.IFS(
    SUMIFS(FACT_ORDERS[TotalAmount], FACT_ORDERS[WD_CUSTOMERS],FACT_ORDERS[[#This Row],[WD_CUSTOMERS]])&gt;=15000, "VIP",
    SUMIFS(FACT_ORDERS[TotalAmount], FACT_ORDERS[WD_CUSTOMERS],FACT_ORDERS[[#This Row],[WD_CUSTOMERS]])&gt;=8000, "Premium",
    TRUE, "Regular"
)</f>
        <v>Regular</v>
      </c>
      <c r="N2869" s="32" cm="1">
        <f t="array" ref="N2869">_xlfn.IFS(
   FACT_ORDERS[[#This Row],[TypeOfClient]]="VIP", 0.2,
   FACT_ORDERS[[#This Row],[TypeOfClient]]="Premium", 0.1,
   TRUE, 0
)</f>
        <v>0</v>
      </c>
      <c r="O2869" s="31" cm="1">
        <f t="array" ref="O2869">_xlfn.IFS(
   FACT_ORDERS[[#This Row],[TotalAmount]]&gt;1500, 0.15,
   FACT_ORDERS[[#This Row],[TotalAmount]]&gt;1000, 0.1,
   FACT_ORDERS[[#This Row],[TotalAmount]]&gt;500, 0.05,
   TRUE, 0
)</f>
        <v>0</v>
      </c>
      <c r="P2869" s="28">
        <f xml:space="preserve"> FACT_ORDERS[[#This Row],[TotalAmount]] * (1 - (FACT_ORDERS[[#This Row],[ClientDiscount]] + FACT_ORDERS[[#This Row],[OrderDiscount]]) )</f>
        <v>154</v>
      </c>
      <c r="Q2869" s="28">
        <f>FACT_ORDERS[[#This Row],[TotalAmountWithDiscount]]+FACT_ORDERS[[#This Row],[DeliveryCost]]</f>
        <v>169</v>
      </c>
      <c r="R2869" s="35">
        <v>45506</v>
      </c>
      <c r="S2869" s="35" t="str">
        <f>IF(NETWORKDAYS(FACT_ORDERS[[#This Row],[Order-Date]], FACT_ORDERS[[#This Row],[ArrivalDate ]]) &gt; 10, "Late", "On Time")</f>
        <v>On Time</v>
      </c>
    </row>
    <row r="2870" spans="1:19" x14ac:dyDescent="0.3">
      <c r="A2870" s="12">
        <v>7868</v>
      </c>
      <c r="B2870" s="12">
        <v>275</v>
      </c>
      <c r="C2870" s="12">
        <v>10833</v>
      </c>
      <c r="D2870" s="12">
        <v>2869</v>
      </c>
      <c r="E2870" s="12" t="s">
        <v>244</v>
      </c>
      <c r="F2870" s="13">
        <v>45496</v>
      </c>
      <c r="G2870" s="26" t="s">
        <v>4236</v>
      </c>
      <c r="H2870" s="12">
        <v>53</v>
      </c>
      <c r="I2870" s="28">
        <f>VLOOKUP(B:B,DIM_PRODUCTS!A:F,5,FALSE)</f>
        <v>35</v>
      </c>
      <c r="J2870" s="28">
        <f>FACT_ORDERS[[#This Row],[ProductPrice]]*FACT_ORDERS[[#This Row],[Quantity]]</f>
        <v>1855</v>
      </c>
      <c r="K2870" s="12" t="str">
        <f>VLOOKUP(C:C,DIM_CUSTOMERS!A:G,7,FALSE)</f>
        <v>Italy</v>
      </c>
      <c r="L2870" s="30" cm="1">
        <f t="array" ref="L2870">_xlfn.IFS(
    AND(FACT_ORDERS[[#This Row],[DeliveryMehtod]]="shippment",FACT_ORDERS[[#This Row],[TotalAmount]]&gt;=200), 0,
    AND(FACT_ORDERS[[#This Row],[DeliveryMehtod]]="pickup"), 15,
    AND(FACT_ORDERS[[#This Row],[DeliveryMehtod]]="shippment",FACT_ORDERS[[#This Row],[TotalAmount]]&lt;200), 35
)</f>
        <v>0</v>
      </c>
      <c r="M2870" s="12" t="str" cm="1">
        <f t="array" ref="M2870">_xlfn.IFS(
    SUMIFS(FACT_ORDERS[TotalAmount], FACT_ORDERS[WD_CUSTOMERS],FACT_ORDERS[[#This Row],[WD_CUSTOMERS]])&gt;=15000, "VIP",
    SUMIFS(FACT_ORDERS[TotalAmount], FACT_ORDERS[WD_CUSTOMERS],FACT_ORDERS[[#This Row],[WD_CUSTOMERS]])&gt;=8000, "Premium",
    TRUE, "Regular"
)</f>
        <v>Regular</v>
      </c>
      <c r="N2870" s="32" cm="1">
        <f t="array" ref="N2870">_xlfn.IFS(
   FACT_ORDERS[[#This Row],[TypeOfClient]]="VIP", 0.2,
   FACT_ORDERS[[#This Row],[TypeOfClient]]="Premium", 0.1,
   TRUE, 0
)</f>
        <v>0</v>
      </c>
      <c r="O2870" s="31" cm="1">
        <f t="array" ref="O2870">_xlfn.IFS(
   FACT_ORDERS[[#This Row],[TotalAmount]]&gt;1500, 0.15,
   FACT_ORDERS[[#This Row],[TotalAmount]]&gt;1000, 0.1,
   FACT_ORDERS[[#This Row],[TotalAmount]]&gt;500, 0.05,
   TRUE, 0
)</f>
        <v>0.15</v>
      </c>
      <c r="P2870" s="28">
        <f xml:space="preserve"> FACT_ORDERS[[#This Row],[TotalAmount]] * (1 - (FACT_ORDERS[[#This Row],[ClientDiscount]] + FACT_ORDERS[[#This Row],[OrderDiscount]]) )</f>
        <v>1576.75</v>
      </c>
      <c r="Q2870" s="28">
        <f>FACT_ORDERS[[#This Row],[TotalAmountWithDiscount]]+FACT_ORDERS[[#This Row],[DeliveryCost]]</f>
        <v>1576.75</v>
      </c>
      <c r="R2870" s="35">
        <v>45504</v>
      </c>
      <c r="S2870" s="35" t="str">
        <f>IF(NETWORKDAYS(FACT_ORDERS[[#This Row],[Order-Date]], FACT_ORDERS[[#This Row],[ArrivalDate ]]) &gt; 10, "Late", "On Time")</f>
        <v>On Time</v>
      </c>
    </row>
    <row r="2871" spans="1:19" x14ac:dyDescent="0.3">
      <c r="A2871" s="12">
        <v>7869</v>
      </c>
      <c r="B2871" s="12">
        <v>214</v>
      </c>
      <c r="C2871" s="12">
        <v>10324</v>
      </c>
      <c r="D2871" s="12">
        <v>2870</v>
      </c>
      <c r="E2871" s="12" t="s">
        <v>244</v>
      </c>
      <c r="F2871" s="13">
        <v>45399</v>
      </c>
      <c r="G2871" s="26" t="s">
        <v>13280</v>
      </c>
      <c r="H2871" s="12">
        <v>55</v>
      </c>
      <c r="I2871" s="28">
        <f>VLOOKUP(B:B,DIM_PRODUCTS!A:F,5,FALSE)</f>
        <v>46</v>
      </c>
      <c r="J2871" s="28">
        <f>FACT_ORDERS[[#This Row],[ProductPrice]]*FACT_ORDERS[[#This Row],[Quantity]]</f>
        <v>2530</v>
      </c>
      <c r="K2871" s="12" t="str">
        <f>VLOOKUP(C:C,DIM_CUSTOMERS!A:G,7,FALSE)</f>
        <v>Canada</v>
      </c>
      <c r="L2871" s="30" cm="1">
        <f t="array" ref="L2871">_xlfn.IFS(
    AND(FACT_ORDERS[[#This Row],[DeliveryMehtod]]="shippment",FACT_ORDERS[[#This Row],[TotalAmount]]&gt;=200), 0,
    AND(FACT_ORDERS[[#This Row],[DeliveryMehtod]]="pickup"), 15,
    AND(FACT_ORDERS[[#This Row],[DeliveryMehtod]]="shippment",FACT_ORDERS[[#This Row],[TotalAmount]]&lt;200), 35
)</f>
        <v>0</v>
      </c>
      <c r="M2871" s="12" t="str" cm="1">
        <f t="array" ref="M2871">_xlfn.IFS(
    SUMIFS(FACT_ORDERS[TotalAmount], FACT_ORDERS[WD_CUSTOMERS],FACT_ORDERS[[#This Row],[WD_CUSTOMERS]])&gt;=15000, "VIP",
    SUMIFS(FACT_ORDERS[TotalAmount], FACT_ORDERS[WD_CUSTOMERS],FACT_ORDERS[[#This Row],[WD_CUSTOMERS]])&gt;=8000, "Premium",
    TRUE, "Regular"
)</f>
        <v>VIP</v>
      </c>
      <c r="N2871" s="32" cm="1">
        <f t="array" ref="N2871">_xlfn.IFS(
   FACT_ORDERS[[#This Row],[TypeOfClient]]="VIP", 0.2,
   FACT_ORDERS[[#This Row],[TypeOfClient]]="Premium", 0.1,
   TRUE, 0
)</f>
        <v>0.2</v>
      </c>
      <c r="O2871" s="31" cm="1">
        <f t="array" ref="O2871">_xlfn.IFS(
   FACT_ORDERS[[#This Row],[TotalAmount]]&gt;1500, 0.15,
   FACT_ORDERS[[#This Row],[TotalAmount]]&gt;1000, 0.1,
   FACT_ORDERS[[#This Row],[TotalAmount]]&gt;500, 0.05,
   TRUE, 0
)</f>
        <v>0.15</v>
      </c>
      <c r="P2871" s="28">
        <f xml:space="preserve"> FACT_ORDERS[[#This Row],[TotalAmount]] * (1 - (FACT_ORDERS[[#This Row],[ClientDiscount]] + FACT_ORDERS[[#This Row],[OrderDiscount]]) )</f>
        <v>1644.5</v>
      </c>
      <c r="Q2871" s="28">
        <f>FACT_ORDERS[[#This Row],[TotalAmountWithDiscount]]+FACT_ORDERS[[#This Row],[DeliveryCost]]</f>
        <v>1644.5</v>
      </c>
      <c r="R2871" s="35">
        <v>45409</v>
      </c>
      <c r="S2871" s="35" t="str">
        <f>IF(NETWORKDAYS(FACT_ORDERS[[#This Row],[Order-Date]], FACT_ORDERS[[#This Row],[ArrivalDate ]]) &gt; 10, "Late", "On Time")</f>
        <v>On Time</v>
      </c>
    </row>
    <row r="2872" spans="1:19" x14ac:dyDescent="0.3">
      <c r="A2872" s="12">
        <v>7870</v>
      </c>
      <c r="B2872" s="12">
        <v>214</v>
      </c>
      <c r="C2872" s="12">
        <v>10324</v>
      </c>
      <c r="D2872" s="12">
        <v>2871</v>
      </c>
      <c r="E2872" s="12" t="s">
        <v>244</v>
      </c>
      <c r="F2872" s="13">
        <v>45413</v>
      </c>
      <c r="G2872" s="26" t="s">
        <v>13281</v>
      </c>
      <c r="H2872" s="12">
        <v>79</v>
      </c>
      <c r="I2872" s="28">
        <f>VLOOKUP(B:B,DIM_PRODUCTS!A:F,5,FALSE)</f>
        <v>46</v>
      </c>
      <c r="J2872" s="28">
        <f>FACT_ORDERS[[#This Row],[ProductPrice]]*FACT_ORDERS[[#This Row],[Quantity]]</f>
        <v>3634</v>
      </c>
      <c r="K2872" s="12" t="str">
        <f>VLOOKUP(C:C,DIM_CUSTOMERS!A:G,7,FALSE)</f>
        <v>Canada</v>
      </c>
      <c r="L2872" s="30" cm="1">
        <f t="array" ref="L2872">_xlfn.IFS(
    AND(FACT_ORDERS[[#This Row],[DeliveryMehtod]]="shippment",FACT_ORDERS[[#This Row],[TotalAmount]]&gt;=200), 0,
    AND(FACT_ORDERS[[#This Row],[DeliveryMehtod]]="pickup"), 15,
    AND(FACT_ORDERS[[#This Row],[DeliveryMehtod]]="shippment",FACT_ORDERS[[#This Row],[TotalAmount]]&lt;200), 35
)</f>
        <v>0</v>
      </c>
      <c r="M2872" s="12" t="str" cm="1">
        <f t="array" ref="M2872">_xlfn.IFS(
    SUMIFS(FACT_ORDERS[TotalAmount], FACT_ORDERS[WD_CUSTOMERS],FACT_ORDERS[[#This Row],[WD_CUSTOMERS]])&gt;=15000, "VIP",
    SUMIFS(FACT_ORDERS[TotalAmount], FACT_ORDERS[WD_CUSTOMERS],FACT_ORDERS[[#This Row],[WD_CUSTOMERS]])&gt;=8000, "Premium",
    TRUE, "Regular"
)</f>
        <v>VIP</v>
      </c>
      <c r="N2872" s="32" cm="1">
        <f t="array" ref="N2872">_xlfn.IFS(
   FACT_ORDERS[[#This Row],[TypeOfClient]]="VIP", 0.2,
   FACT_ORDERS[[#This Row],[TypeOfClient]]="Premium", 0.1,
   TRUE, 0
)</f>
        <v>0.2</v>
      </c>
      <c r="O2872" s="31" cm="1">
        <f t="array" ref="O2872">_xlfn.IFS(
   FACT_ORDERS[[#This Row],[TotalAmount]]&gt;1500, 0.15,
   FACT_ORDERS[[#This Row],[TotalAmount]]&gt;1000, 0.1,
   FACT_ORDERS[[#This Row],[TotalAmount]]&gt;500, 0.05,
   TRUE, 0
)</f>
        <v>0.15</v>
      </c>
      <c r="P2872" s="28">
        <f xml:space="preserve"> FACT_ORDERS[[#This Row],[TotalAmount]] * (1 - (FACT_ORDERS[[#This Row],[ClientDiscount]] + FACT_ORDERS[[#This Row],[OrderDiscount]]) )</f>
        <v>2362.1</v>
      </c>
      <c r="Q2872" s="28">
        <f>FACT_ORDERS[[#This Row],[TotalAmountWithDiscount]]+FACT_ORDERS[[#This Row],[DeliveryCost]]</f>
        <v>2362.1</v>
      </c>
      <c r="R2872" s="35">
        <v>45420</v>
      </c>
      <c r="S2872" s="35" t="str">
        <f>IF(NETWORKDAYS(FACT_ORDERS[[#This Row],[Order-Date]], FACT_ORDERS[[#This Row],[ArrivalDate ]]) &gt; 10, "Late", "On Time")</f>
        <v>On Time</v>
      </c>
    </row>
    <row r="2873" spans="1:19" x14ac:dyDescent="0.3">
      <c r="A2873" s="12">
        <v>7871</v>
      </c>
      <c r="B2873" s="12">
        <v>283</v>
      </c>
      <c r="C2873" s="12">
        <v>10324</v>
      </c>
      <c r="D2873" s="12">
        <v>2872</v>
      </c>
      <c r="E2873" s="12" t="s">
        <v>244</v>
      </c>
      <c r="F2873" s="13">
        <v>45413</v>
      </c>
      <c r="G2873" s="26" t="s">
        <v>13282</v>
      </c>
      <c r="H2873" s="12">
        <v>39</v>
      </c>
      <c r="I2873" s="28">
        <f>VLOOKUP(B:B,DIM_PRODUCTS!A:F,5,FALSE)</f>
        <v>11</v>
      </c>
      <c r="J2873" s="28">
        <f>FACT_ORDERS[[#This Row],[ProductPrice]]*FACT_ORDERS[[#This Row],[Quantity]]</f>
        <v>429</v>
      </c>
      <c r="K2873" s="12" t="str">
        <f>VLOOKUP(C:C,DIM_CUSTOMERS!A:G,7,FALSE)</f>
        <v>Canada</v>
      </c>
      <c r="L2873" s="30" cm="1">
        <f t="array" ref="L2873">_xlfn.IFS(
    AND(FACT_ORDERS[[#This Row],[DeliveryMehtod]]="shippment",FACT_ORDERS[[#This Row],[TotalAmount]]&gt;=200), 0,
    AND(FACT_ORDERS[[#This Row],[DeliveryMehtod]]="pickup"), 15,
    AND(FACT_ORDERS[[#This Row],[DeliveryMehtod]]="shippment",FACT_ORDERS[[#This Row],[TotalAmount]]&lt;200), 35
)</f>
        <v>0</v>
      </c>
      <c r="M2873" s="12" t="str" cm="1">
        <f t="array" ref="M2873">_xlfn.IFS(
    SUMIFS(FACT_ORDERS[TotalAmount], FACT_ORDERS[WD_CUSTOMERS],FACT_ORDERS[[#This Row],[WD_CUSTOMERS]])&gt;=15000, "VIP",
    SUMIFS(FACT_ORDERS[TotalAmount], FACT_ORDERS[WD_CUSTOMERS],FACT_ORDERS[[#This Row],[WD_CUSTOMERS]])&gt;=8000, "Premium",
    TRUE, "Regular"
)</f>
        <v>VIP</v>
      </c>
      <c r="N2873" s="32" cm="1">
        <f t="array" ref="N2873">_xlfn.IFS(
   FACT_ORDERS[[#This Row],[TypeOfClient]]="VIP", 0.2,
   FACT_ORDERS[[#This Row],[TypeOfClient]]="Premium", 0.1,
   TRUE, 0
)</f>
        <v>0.2</v>
      </c>
      <c r="O2873" s="31" cm="1">
        <f t="array" ref="O2873">_xlfn.IFS(
   FACT_ORDERS[[#This Row],[TotalAmount]]&gt;1500, 0.15,
   FACT_ORDERS[[#This Row],[TotalAmount]]&gt;1000, 0.1,
   FACT_ORDERS[[#This Row],[TotalAmount]]&gt;500, 0.05,
   TRUE, 0
)</f>
        <v>0</v>
      </c>
      <c r="P2873" s="28">
        <f xml:space="preserve"> FACT_ORDERS[[#This Row],[TotalAmount]] * (1 - (FACT_ORDERS[[#This Row],[ClientDiscount]] + FACT_ORDERS[[#This Row],[OrderDiscount]]) )</f>
        <v>343.20000000000005</v>
      </c>
      <c r="Q2873" s="28">
        <f>FACT_ORDERS[[#This Row],[TotalAmountWithDiscount]]+FACT_ORDERS[[#This Row],[DeliveryCost]]</f>
        <v>343.20000000000005</v>
      </c>
      <c r="R2873" s="35">
        <v>45421</v>
      </c>
      <c r="S2873" s="35" t="str">
        <f>IF(NETWORKDAYS(FACT_ORDERS[[#This Row],[Order-Date]], FACT_ORDERS[[#This Row],[ArrivalDate ]]) &gt; 10, "Late", "On Time")</f>
        <v>On Time</v>
      </c>
    </row>
    <row r="2874" spans="1:19" x14ac:dyDescent="0.3">
      <c r="A2874" s="12">
        <v>7872</v>
      </c>
      <c r="B2874" s="12">
        <v>214</v>
      </c>
      <c r="C2874" s="12">
        <v>10324</v>
      </c>
      <c r="D2874" s="12">
        <v>2873</v>
      </c>
      <c r="E2874" s="12" t="s">
        <v>243</v>
      </c>
      <c r="F2874" s="13">
        <v>45481</v>
      </c>
      <c r="G2874" s="26" t="s">
        <v>13283</v>
      </c>
      <c r="H2874" s="12">
        <v>51</v>
      </c>
      <c r="I2874" s="28">
        <f>VLOOKUP(B:B,DIM_PRODUCTS!A:F,5,FALSE)</f>
        <v>46</v>
      </c>
      <c r="J2874" s="28">
        <f>FACT_ORDERS[[#This Row],[ProductPrice]]*FACT_ORDERS[[#This Row],[Quantity]]</f>
        <v>2346</v>
      </c>
      <c r="K2874" s="12" t="str">
        <f>VLOOKUP(C:C,DIM_CUSTOMERS!A:G,7,FALSE)</f>
        <v>Canada</v>
      </c>
      <c r="L2874" s="30" cm="1">
        <f t="array" ref="L2874">_xlfn.IFS(
    AND(FACT_ORDERS[[#This Row],[DeliveryMehtod]]="shippment",FACT_ORDERS[[#This Row],[TotalAmount]]&gt;=200), 0,
    AND(FACT_ORDERS[[#This Row],[DeliveryMehtod]]="pickup"), 15,
    AND(FACT_ORDERS[[#This Row],[DeliveryMehtod]]="shippment",FACT_ORDERS[[#This Row],[TotalAmount]]&lt;200), 35
)</f>
        <v>15</v>
      </c>
      <c r="M2874" s="12" t="str" cm="1">
        <f t="array" ref="M2874">_xlfn.IFS(
    SUMIFS(FACT_ORDERS[TotalAmount], FACT_ORDERS[WD_CUSTOMERS],FACT_ORDERS[[#This Row],[WD_CUSTOMERS]])&gt;=15000, "VIP",
    SUMIFS(FACT_ORDERS[TotalAmount], FACT_ORDERS[WD_CUSTOMERS],FACT_ORDERS[[#This Row],[WD_CUSTOMERS]])&gt;=8000, "Premium",
    TRUE, "Regular"
)</f>
        <v>VIP</v>
      </c>
      <c r="N2874" s="32" cm="1">
        <f t="array" ref="N2874">_xlfn.IFS(
   FACT_ORDERS[[#This Row],[TypeOfClient]]="VIP", 0.2,
   FACT_ORDERS[[#This Row],[TypeOfClient]]="Premium", 0.1,
   TRUE, 0
)</f>
        <v>0.2</v>
      </c>
      <c r="O2874" s="31" cm="1">
        <f t="array" ref="O2874">_xlfn.IFS(
   FACT_ORDERS[[#This Row],[TotalAmount]]&gt;1500, 0.15,
   FACT_ORDERS[[#This Row],[TotalAmount]]&gt;1000, 0.1,
   FACT_ORDERS[[#This Row],[TotalAmount]]&gt;500, 0.05,
   TRUE, 0
)</f>
        <v>0.15</v>
      </c>
      <c r="P2874" s="28">
        <f xml:space="preserve"> FACT_ORDERS[[#This Row],[TotalAmount]] * (1 - (FACT_ORDERS[[#This Row],[ClientDiscount]] + FACT_ORDERS[[#This Row],[OrderDiscount]]) )</f>
        <v>1524.9</v>
      </c>
      <c r="Q2874" s="28">
        <f>FACT_ORDERS[[#This Row],[TotalAmountWithDiscount]]+FACT_ORDERS[[#This Row],[DeliveryCost]]</f>
        <v>1539.9</v>
      </c>
      <c r="R2874" s="35">
        <v>45491</v>
      </c>
      <c r="S2874" s="35" t="str">
        <f>IF(NETWORKDAYS(FACT_ORDERS[[#This Row],[Order-Date]], FACT_ORDERS[[#This Row],[ArrivalDate ]]) &gt; 10, "Late", "On Time")</f>
        <v>On Time</v>
      </c>
    </row>
    <row r="2875" spans="1:19" x14ac:dyDescent="0.3">
      <c r="A2875" s="12">
        <v>7873</v>
      </c>
      <c r="B2875" s="12">
        <v>283</v>
      </c>
      <c r="C2875" s="12">
        <v>10324</v>
      </c>
      <c r="D2875" s="12">
        <v>2874</v>
      </c>
      <c r="E2875" s="12" t="s">
        <v>243</v>
      </c>
      <c r="F2875" s="13">
        <v>45481</v>
      </c>
      <c r="G2875" s="26" t="s">
        <v>3337</v>
      </c>
      <c r="H2875" s="12">
        <v>49</v>
      </c>
      <c r="I2875" s="28">
        <f>VLOOKUP(B:B,DIM_PRODUCTS!A:F,5,FALSE)</f>
        <v>11</v>
      </c>
      <c r="J2875" s="28">
        <f>FACT_ORDERS[[#This Row],[ProductPrice]]*FACT_ORDERS[[#This Row],[Quantity]]</f>
        <v>539</v>
      </c>
      <c r="K2875" s="12" t="str">
        <f>VLOOKUP(C:C,DIM_CUSTOMERS!A:G,7,FALSE)</f>
        <v>Canada</v>
      </c>
      <c r="L2875" s="30" cm="1">
        <f t="array" ref="L2875">_xlfn.IFS(
    AND(FACT_ORDERS[[#This Row],[DeliveryMehtod]]="shippment",FACT_ORDERS[[#This Row],[TotalAmount]]&gt;=200), 0,
    AND(FACT_ORDERS[[#This Row],[DeliveryMehtod]]="pickup"), 15,
    AND(FACT_ORDERS[[#This Row],[DeliveryMehtod]]="shippment",FACT_ORDERS[[#This Row],[TotalAmount]]&lt;200), 35
)</f>
        <v>15</v>
      </c>
      <c r="M2875" s="12" t="str" cm="1">
        <f t="array" ref="M2875">_xlfn.IFS(
    SUMIFS(FACT_ORDERS[TotalAmount], FACT_ORDERS[WD_CUSTOMERS],FACT_ORDERS[[#This Row],[WD_CUSTOMERS]])&gt;=15000, "VIP",
    SUMIFS(FACT_ORDERS[TotalAmount], FACT_ORDERS[WD_CUSTOMERS],FACT_ORDERS[[#This Row],[WD_CUSTOMERS]])&gt;=8000, "Premium",
    TRUE, "Regular"
)</f>
        <v>VIP</v>
      </c>
      <c r="N2875" s="32" cm="1">
        <f t="array" ref="N2875">_xlfn.IFS(
   FACT_ORDERS[[#This Row],[TypeOfClient]]="VIP", 0.2,
   FACT_ORDERS[[#This Row],[TypeOfClient]]="Premium", 0.1,
   TRUE, 0
)</f>
        <v>0.2</v>
      </c>
      <c r="O2875" s="31" cm="1">
        <f t="array" ref="O2875">_xlfn.IFS(
   FACT_ORDERS[[#This Row],[TotalAmount]]&gt;1500, 0.15,
   FACT_ORDERS[[#This Row],[TotalAmount]]&gt;1000, 0.1,
   FACT_ORDERS[[#This Row],[TotalAmount]]&gt;500, 0.05,
   TRUE, 0
)</f>
        <v>0.05</v>
      </c>
      <c r="P2875" s="28">
        <f xml:space="preserve"> FACT_ORDERS[[#This Row],[TotalAmount]] * (1 - (FACT_ORDERS[[#This Row],[ClientDiscount]] + FACT_ORDERS[[#This Row],[OrderDiscount]]) )</f>
        <v>404.25</v>
      </c>
      <c r="Q2875" s="28">
        <f>FACT_ORDERS[[#This Row],[TotalAmountWithDiscount]]+FACT_ORDERS[[#This Row],[DeliveryCost]]</f>
        <v>419.25</v>
      </c>
      <c r="R2875" s="35">
        <v>45501</v>
      </c>
      <c r="S2875" s="35" t="str">
        <f>IF(NETWORKDAYS(FACT_ORDERS[[#This Row],[Order-Date]], FACT_ORDERS[[#This Row],[ArrivalDate ]]) &gt; 10, "Late", "On Time")</f>
        <v>Late</v>
      </c>
    </row>
    <row r="2876" spans="1:19" x14ac:dyDescent="0.3">
      <c r="A2876" s="12">
        <v>7874</v>
      </c>
      <c r="B2876" s="12">
        <v>214</v>
      </c>
      <c r="C2876" s="12">
        <v>10324</v>
      </c>
      <c r="D2876" s="12">
        <v>2875</v>
      </c>
      <c r="E2876" s="12" t="s">
        <v>243</v>
      </c>
      <c r="F2876" s="13">
        <v>45289</v>
      </c>
      <c r="G2876" s="26" t="s">
        <v>13284</v>
      </c>
      <c r="H2876" s="12">
        <v>59</v>
      </c>
      <c r="I2876" s="28">
        <f>VLOOKUP(B:B,DIM_PRODUCTS!A:F,5,FALSE)</f>
        <v>46</v>
      </c>
      <c r="J2876" s="28">
        <f>FACT_ORDERS[[#This Row],[ProductPrice]]*FACT_ORDERS[[#This Row],[Quantity]]</f>
        <v>2714</v>
      </c>
      <c r="K2876" s="12" t="str">
        <f>VLOOKUP(C:C,DIM_CUSTOMERS!A:G,7,FALSE)</f>
        <v>Canada</v>
      </c>
      <c r="L2876" s="30" cm="1">
        <f t="array" ref="L2876">_xlfn.IFS(
    AND(FACT_ORDERS[[#This Row],[DeliveryMehtod]]="shippment",FACT_ORDERS[[#This Row],[TotalAmount]]&gt;=200), 0,
    AND(FACT_ORDERS[[#This Row],[DeliveryMehtod]]="pickup"), 15,
    AND(FACT_ORDERS[[#This Row],[DeliveryMehtod]]="shippment",FACT_ORDERS[[#This Row],[TotalAmount]]&lt;200), 35
)</f>
        <v>15</v>
      </c>
      <c r="M2876" s="12" t="str" cm="1">
        <f t="array" ref="M2876">_xlfn.IFS(
    SUMIFS(FACT_ORDERS[TotalAmount], FACT_ORDERS[WD_CUSTOMERS],FACT_ORDERS[[#This Row],[WD_CUSTOMERS]])&gt;=15000, "VIP",
    SUMIFS(FACT_ORDERS[TotalAmount], FACT_ORDERS[WD_CUSTOMERS],FACT_ORDERS[[#This Row],[WD_CUSTOMERS]])&gt;=8000, "Premium",
    TRUE, "Regular"
)</f>
        <v>VIP</v>
      </c>
      <c r="N2876" s="32" cm="1">
        <f t="array" ref="N2876">_xlfn.IFS(
   FACT_ORDERS[[#This Row],[TypeOfClient]]="VIP", 0.2,
   FACT_ORDERS[[#This Row],[TypeOfClient]]="Premium", 0.1,
   TRUE, 0
)</f>
        <v>0.2</v>
      </c>
      <c r="O2876" s="31" cm="1">
        <f t="array" ref="O2876">_xlfn.IFS(
   FACT_ORDERS[[#This Row],[TotalAmount]]&gt;1500, 0.15,
   FACT_ORDERS[[#This Row],[TotalAmount]]&gt;1000, 0.1,
   FACT_ORDERS[[#This Row],[TotalAmount]]&gt;500, 0.05,
   TRUE, 0
)</f>
        <v>0.15</v>
      </c>
      <c r="P2876" s="28">
        <f xml:space="preserve"> FACT_ORDERS[[#This Row],[TotalAmount]] * (1 - (FACT_ORDERS[[#This Row],[ClientDiscount]] + FACT_ORDERS[[#This Row],[OrderDiscount]]) )</f>
        <v>1764.1000000000001</v>
      </c>
      <c r="Q2876" s="28">
        <f>FACT_ORDERS[[#This Row],[TotalAmountWithDiscount]]+FACT_ORDERS[[#This Row],[DeliveryCost]]</f>
        <v>1779.1000000000001</v>
      </c>
      <c r="R2876" s="35">
        <v>45300</v>
      </c>
      <c r="S2876" s="35" t="str">
        <f>IF(NETWORKDAYS(FACT_ORDERS[[#This Row],[Order-Date]], FACT_ORDERS[[#This Row],[ArrivalDate ]]) &gt; 10, "Late", "On Time")</f>
        <v>On Time</v>
      </c>
    </row>
    <row r="2877" spans="1:19" x14ac:dyDescent="0.3">
      <c r="A2877" s="12">
        <v>7875</v>
      </c>
      <c r="B2877" s="12">
        <v>283</v>
      </c>
      <c r="C2877" s="12">
        <v>10324</v>
      </c>
      <c r="D2877" s="12">
        <v>2876</v>
      </c>
      <c r="E2877" s="12" t="s">
        <v>244</v>
      </c>
      <c r="F2877" s="13">
        <v>45289</v>
      </c>
      <c r="G2877" s="26" t="s">
        <v>13285</v>
      </c>
      <c r="H2877" s="12">
        <v>62</v>
      </c>
      <c r="I2877" s="28">
        <f>VLOOKUP(B:B,DIM_PRODUCTS!A:F,5,FALSE)</f>
        <v>11</v>
      </c>
      <c r="J2877" s="28">
        <f>FACT_ORDERS[[#This Row],[ProductPrice]]*FACT_ORDERS[[#This Row],[Quantity]]</f>
        <v>682</v>
      </c>
      <c r="K2877" s="12" t="str">
        <f>VLOOKUP(C:C,DIM_CUSTOMERS!A:G,7,FALSE)</f>
        <v>Canada</v>
      </c>
      <c r="L2877" s="30" cm="1">
        <f t="array" ref="L2877">_xlfn.IFS(
    AND(FACT_ORDERS[[#This Row],[DeliveryMehtod]]="shippment",FACT_ORDERS[[#This Row],[TotalAmount]]&gt;=200), 0,
    AND(FACT_ORDERS[[#This Row],[DeliveryMehtod]]="pickup"), 15,
    AND(FACT_ORDERS[[#This Row],[DeliveryMehtod]]="shippment",FACT_ORDERS[[#This Row],[TotalAmount]]&lt;200), 35
)</f>
        <v>0</v>
      </c>
      <c r="M2877" s="12" t="str" cm="1">
        <f t="array" ref="M2877">_xlfn.IFS(
    SUMIFS(FACT_ORDERS[TotalAmount], FACT_ORDERS[WD_CUSTOMERS],FACT_ORDERS[[#This Row],[WD_CUSTOMERS]])&gt;=15000, "VIP",
    SUMIFS(FACT_ORDERS[TotalAmount], FACT_ORDERS[WD_CUSTOMERS],FACT_ORDERS[[#This Row],[WD_CUSTOMERS]])&gt;=8000, "Premium",
    TRUE, "Regular"
)</f>
        <v>VIP</v>
      </c>
      <c r="N2877" s="32" cm="1">
        <f t="array" ref="N2877">_xlfn.IFS(
   FACT_ORDERS[[#This Row],[TypeOfClient]]="VIP", 0.2,
   FACT_ORDERS[[#This Row],[TypeOfClient]]="Premium", 0.1,
   TRUE, 0
)</f>
        <v>0.2</v>
      </c>
      <c r="O2877" s="31" cm="1">
        <f t="array" ref="O2877">_xlfn.IFS(
   FACT_ORDERS[[#This Row],[TotalAmount]]&gt;1500, 0.15,
   FACT_ORDERS[[#This Row],[TotalAmount]]&gt;1000, 0.1,
   FACT_ORDERS[[#This Row],[TotalAmount]]&gt;500, 0.05,
   TRUE, 0
)</f>
        <v>0.05</v>
      </c>
      <c r="P2877" s="28">
        <f xml:space="preserve"> FACT_ORDERS[[#This Row],[TotalAmount]] * (1 - (FACT_ORDERS[[#This Row],[ClientDiscount]] + FACT_ORDERS[[#This Row],[OrderDiscount]]) )</f>
        <v>511.5</v>
      </c>
      <c r="Q2877" s="28">
        <f>FACT_ORDERS[[#This Row],[TotalAmountWithDiscount]]+FACT_ORDERS[[#This Row],[DeliveryCost]]</f>
        <v>511.5</v>
      </c>
      <c r="R2877" s="35">
        <v>45297</v>
      </c>
      <c r="S2877" s="35" t="str">
        <f>IF(NETWORKDAYS(FACT_ORDERS[[#This Row],[Order-Date]], FACT_ORDERS[[#This Row],[ArrivalDate ]]) &gt; 10, "Late", "On Time")</f>
        <v>On Time</v>
      </c>
    </row>
    <row r="2878" spans="1:19" x14ac:dyDescent="0.3">
      <c r="A2878" s="12">
        <v>7876</v>
      </c>
      <c r="B2878" s="12">
        <v>256</v>
      </c>
      <c r="C2878" s="12">
        <v>10380</v>
      </c>
      <c r="D2878" s="12">
        <v>2877</v>
      </c>
      <c r="E2878" s="12" t="s">
        <v>244</v>
      </c>
      <c r="F2878" s="13">
        <v>45557</v>
      </c>
      <c r="G2878" s="26" t="s">
        <v>13286</v>
      </c>
      <c r="H2878" s="12">
        <v>22</v>
      </c>
      <c r="I2878" s="28">
        <f>VLOOKUP(B:B,DIM_PRODUCTS!A:F,5,FALSE)</f>
        <v>14</v>
      </c>
      <c r="J2878" s="28">
        <f>FACT_ORDERS[[#This Row],[ProductPrice]]*FACT_ORDERS[[#This Row],[Quantity]]</f>
        <v>308</v>
      </c>
      <c r="K2878" s="12" t="str">
        <f>VLOOKUP(C:C,DIM_CUSTOMERS!A:G,7,FALSE)</f>
        <v>Canada</v>
      </c>
      <c r="L2878" s="30" cm="1">
        <f t="array" ref="L2878">_xlfn.IFS(
    AND(FACT_ORDERS[[#This Row],[DeliveryMehtod]]="shippment",FACT_ORDERS[[#This Row],[TotalAmount]]&gt;=200), 0,
    AND(FACT_ORDERS[[#This Row],[DeliveryMehtod]]="pickup"), 15,
    AND(FACT_ORDERS[[#This Row],[DeliveryMehtod]]="shippment",FACT_ORDERS[[#This Row],[TotalAmount]]&lt;200), 35
)</f>
        <v>0</v>
      </c>
      <c r="M2878" s="12" t="str" cm="1">
        <f t="array" ref="M2878">_xlfn.IFS(
    SUMIFS(FACT_ORDERS[TotalAmount], FACT_ORDERS[WD_CUSTOMERS],FACT_ORDERS[[#This Row],[WD_CUSTOMERS]])&gt;=15000, "VIP",
    SUMIFS(FACT_ORDERS[TotalAmount], FACT_ORDERS[WD_CUSTOMERS],FACT_ORDERS[[#This Row],[WD_CUSTOMERS]])&gt;=8000, "Premium",
    TRUE, "Regular"
)</f>
        <v>Regular</v>
      </c>
      <c r="N2878" s="32" cm="1">
        <f t="array" ref="N2878">_xlfn.IFS(
   FACT_ORDERS[[#This Row],[TypeOfClient]]="VIP", 0.2,
   FACT_ORDERS[[#This Row],[TypeOfClient]]="Premium", 0.1,
   TRUE, 0
)</f>
        <v>0</v>
      </c>
      <c r="O2878" s="31" cm="1">
        <f t="array" ref="O2878">_xlfn.IFS(
   FACT_ORDERS[[#This Row],[TotalAmount]]&gt;1500, 0.15,
   FACT_ORDERS[[#This Row],[TotalAmount]]&gt;1000, 0.1,
   FACT_ORDERS[[#This Row],[TotalAmount]]&gt;500, 0.05,
   TRUE, 0
)</f>
        <v>0</v>
      </c>
      <c r="P2878" s="28">
        <f xml:space="preserve"> FACT_ORDERS[[#This Row],[TotalAmount]] * (1 - (FACT_ORDERS[[#This Row],[ClientDiscount]] + FACT_ORDERS[[#This Row],[OrderDiscount]]) )</f>
        <v>308</v>
      </c>
      <c r="Q2878" s="28">
        <f>FACT_ORDERS[[#This Row],[TotalAmountWithDiscount]]+FACT_ORDERS[[#This Row],[DeliveryCost]]</f>
        <v>308</v>
      </c>
      <c r="R2878" s="35">
        <v>45568</v>
      </c>
      <c r="S2878" s="35" t="str">
        <f>IF(NETWORKDAYS(FACT_ORDERS[[#This Row],[Order-Date]], FACT_ORDERS[[#This Row],[ArrivalDate ]]) &gt; 10, "Late", "On Time")</f>
        <v>On Time</v>
      </c>
    </row>
    <row r="2879" spans="1:19" x14ac:dyDescent="0.3">
      <c r="A2879" s="12">
        <v>7877</v>
      </c>
      <c r="B2879" s="12">
        <v>256</v>
      </c>
      <c r="C2879" s="12">
        <v>10380</v>
      </c>
      <c r="D2879" s="12">
        <v>2878</v>
      </c>
      <c r="E2879" s="12" t="s">
        <v>243</v>
      </c>
      <c r="F2879" s="13">
        <v>45370</v>
      </c>
      <c r="G2879" s="26" t="s">
        <v>13287</v>
      </c>
      <c r="H2879" s="12">
        <v>35</v>
      </c>
      <c r="I2879" s="28">
        <f>VLOOKUP(B:B,DIM_PRODUCTS!A:F,5,FALSE)</f>
        <v>14</v>
      </c>
      <c r="J2879" s="28">
        <f>FACT_ORDERS[[#This Row],[ProductPrice]]*FACT_ORDERS[[#This Row],[Quantity]]</f>
        <v>490</v>
      </c>
      <c r="K2879" s="12" t="str">
        <f>VLOOKUP(C:C,DIM_CUSTOMERS!A:G,7,FALSE)</f>
        <v>Canada</v>
      </c>
      <c r="L2879" s="30" cm="1">
        <f t="array" ref="L2879">_xlfn.IFS(
    AND(FACT_ORDERS[[#This Row],[DeliveryMehtod]]="shippment",FACT_ORDERS[[#This Row],[TotalAmount]]&gt;=200), 0,
    AND(FACT_ORDERS[[#This Row],[DeliveryMehtod]]="pickup"), 15,
    AND(FACT_ORDERS[[#This Row],[DeliveryMehtod]]="shippment",FACT_ORDERS[[#This Row],[TotalAmount]]&lt;200), 35
)</f>
        <v>15</v>
      </c>
      <c r="M2879" s="12" t="str" cm="1">
        <f t="array" ref="M2879">_xlfn.IFS(
    SUMIFS(FACT_ORDERS[TotalAmount], FACT_ORDERS[WD_CUSTOMERS],FACT_ORDERS[[#This Row],[WD_CUSTOMERS]])&gt;=15000, "VIP",
    SUMIFS(FACT_ORDERS[TotalAmount], FACT_ORDERS[WD_CUSTOMERS],FACT_ORDERS[[#This Row],[WD_CUSTOMERS]])&gt;=8000, "Premium",
    TRUE, "Regular"
)</f>
        <v>Regular</v>
      </c>
      <c r="N2879" s="32" cm="1">
        <f t="array" ref="N2879">_xlfn.IFS(
   FACT_ORDERS[[#This Row],[TypeOfClient]]="VIP", 0.2,
   FACT_ORDERS[[#This Row],[TypeOfClient]]="Premium", 0.1,
   TRUE, 0
)</f>
        <v>0</v>
      </c>
      <c r="O2879" s="31" cm="1">
        <f t="array" ref="O2879">_xlfn.IFS(
   FACT_ORDERS[[#This Row],[TotalAmount]]&gt;1500, 0.15,
   FACT_ORDERS[[#This Row],[TotalAmount]]&gt;1000, 0.1,
   FACT_ORDERS[[#This Row],[TotalAmount]]&gt;500, 0.05,
   TRUE, 0
)</f>
        <v>0</v>
      </c>
      <c r="P2879" s="28">
        <f xml:space="preserve"> FACT_ORDERS[[#This Row],[TotalAmount]] * (1 - (FACT_ORDERS[[#This Row],[ClientDiscount]] + FACT_ORDERS[[#This Row],[OrderDiscount]]) )</f>
        <v>490</v>
      </c>
      <c r="Q2879" s="28">
        <f>FACT_ORDERS[[#This Row],[TotalAmountWithDiscount]]+FACT_ORDERS[[#This Row],[DeliveryCost]]</f>
        <v>505</v>
      </c>
      <c r="R2879" s="35">
        <v>45386</v>
      </c>
      <c r="S2879" s="35" t="str">
        <f>IF(NETWORKDAYS(FACT_ORDERS[[#This Row],[Order-Date]], FACT_ORDERS[[#This Row],[ArrivalDate ]]) &gt; 10, "Late", "On Time")</f>
        <v>Late</v>
      </c>
    </row>
    <row r="2880" spans="1:19" x14ac:dyDescent="0.3">
      <c r="A2880" s="12">
        <v>7878</v>
      </c>
      <c r="B2880" s="12">
        <v>237</v>
      </c>
      <c r="C2880" s="12">
        <v>10598</v>
      </c>
      <c r="D2880" s="12">
        <v>2879</v>
      </c>
      <c r="E2880" s="12" t="s">
        <v>243</v>
      </c>
      <c r="F2880" s="13">
        <v>45556</v>
      </c>
      <c r="G2880" s="26" t="s">
        <v>13288</v>
      </c>
      <c r="H2880" s="12">
        <v>26</v>
      </c>
      <c r="I2880" s="28">
        <f>VLOOKUP(B:B,DIM_PRODUCTS!A:F,5,FALSE)</f>
        <v>17</v>
      </c>
      <c r="J2880" s="28">
        <f>FACT_ORDERS[[#This Row],[ProductPrice]]*FACT_ORDERS[[#This Row],[Quantity]]</f>
        <v>442</v>
      </c>
      <c r="K2880" s="12" t="str">
        <f>VLOOKUP(C:C,DIM_CUSTOMERS!A:G,7,FALSE)</f>
        <v>Japan</v>
      </c>
      <c r="L2880" s="30" cm="1">
        <f t="array" ref="L2880">_xlfn.IFS(
    AND(FACT_ORDERS[[#This Row],[DeliveryMehtod]]="shippment",FACT_ORDERS[[#This Row],[TotalAmount]]&gt;=200), 0,
    AND(FACT_ORDERS[[#This Row],[DeliveryMehtod]]="pickup"), 15,
    AND(FACT_ORDERS[[#This Row],[DeliveryMehtod]]="shippment",FACT_ORDERS[[#This Row],[TotalAmount]]&lt;200), 35
)</f>
        <v>15</v>
      </c>
      <c r="M2880" s="12" t="str" cm="1">
        <f t="array" ref="M2880">_xlfn.IFS(
    SUMIFS(FACT_ORDERS[TotalAmount], FACT_ORDERS[WD_CUSTOMERS],FACT_ORDERS[[#This Row],[WD_CUSTOMERS]])&gt;=15000, "VIP",
    SUMIFS(FACT_ORDERS[TotalAmount], FACT_ORDERS[WD_CUSTOMERS],FACT_ORDERS[[#This Row],[WD_CUSTOMERS]])&gt;=8000, "Premium",
    TRUE, "Regular"
)</f>
        <v>Regular</v>
      </c>
      <c r="N2880" s="32" cm="1">
        <f t="array" ref="N2880">_xlfn.IFS(
   FACT_ORDERS[[#This Row],[TypeOfClient]]="VIP", 0.2,
   FACT_ORDERS[[#This Row],[TypeOfClient]]="Premium", 0.1,
   TRUE, 0
)</f>
        <v>0</v>
      </c>
      <c r="O2880" s="31" cm="1">
        <f t="array" ref="O2880">_xlfn.IFS(
   FACT_ORDERS[[#This Row],[TotalAmount]]&gt;1500, 0.15,
   FACT_ORDERS[[#This Row],[TotalAmount]]&gt;1000, 0.1,
   FACT_ORDERS[[#This Row],[TotalAmount]]&gt;500, 0.05,
   TRUE, 0
)</f>
        <v>0</v>
      </c>
      <c r="P2880" s="28">
        <f xml:space="preserve"> FACT_ORDERS[[#This Row],[TotalAmount]] * (1 - (FACT_ORDERS[[#This Row],[ClientDiscount]] + FACT_ORDERS[[#This Row],[OrderDiscount]]) )</f>
        <v>442</v>
      </c>
      <c r="Q2880" s="28">
        <f>FACT_ORDERS[[#This Row],[TotalAmountWithDiscount]]+FACT_ORDERS[[#This Row],[DeliveryCost]]</f>
        <v>457</v>
      </c>
      <c r="R2880" s="35">
        <v>45563</v>
      </c>
      <c r="S2880" s="35" t="str">
        <f>IF(NETWORKDAYS(FACT_ORDERS[[#This Row],[Order-Date]], FACT_ORDERS[[#This Row],[ArrivalDate ]]) &gt; 10, "Late", "On Time")</f>
        <v>On Time</v>
      </c>
    </row>
    <row r="2881" spans="1:19" x14ac:dyDescent="0.3">
      <c r="A2881" s="12">
        <v>7879</v>
      </c>
      <c r="B2881" s="12">
        <v>281</v>
      </c>
      <c r="C2881" s="12">
        <v>10451</v>
      </c>
      <c r="D2881" s="12">
        <v>2880</v>
      </c>
      <c r="E2881" s="12" t="s">
        <v>244</v>
      </c>
      <c r="F2881" s="13">
        <v>45547</v>
      </c>
      <c r="G2881" s="26" t="s">
        <v>13289</v>
      </c>
      <c r="H2881" s="12">
        <v>11</v>
      </c>
      <c r="I2881" s="28">
        <f>VLOOKUP(B:B,DIM_PRODUCTS!A:F,5,FALSE)</f>
        <v>25</v>
      </c>
      <c r="J2881" s="28">
        <f>FACT_ORDERS[[#This Row],[ProductPrice]]*FACT_ORDERS[[#This Row],[Quantity]]</f>
        <v>275</v>
      </c>
      <c r="K2881" s="12" t="str">
        <f>VLOOKUP(C:C,DIM_CUSTOMERS!A:G,7,FALSE)</f>
        <v>China</v>
      </c>
      <c r="L2881" s="30" cm="1">
        <f t="array" ref="L2881">_xlfn.IFS(
    AND(FACT_ORDERS[[#This Row],[DeliveryMehtod]]="shippment",FACT_ORDERS[[#This Row],[TotalAmount]]&gt;=200), 0,
    AND(FACT_ORDERS[[#This Row],[DeliveryMehtod]]="pickup"), 15,
    AND(FACT_ORDERS[[#This Row],[DeliveryMehtod]]="shippment",FACT_ORDERS[[#This Row],[TotalAmount]]&lt;200), 35
)</f>
        <v>0</v>
      </c>
      <c r="M2881" s="12" t="str" cm="1">
        <f t="array" ref="M2881">_xlfn.IFS(
    SUMIFS(FACT_ORDERS[TotalAmount], FACT_ORDERS[WD_CUSTOMERS],FACT_ORDERS[[#This Row],[WD_CUSTOMERS]])&gt;=15000, "VIP",
    SUMIFS(FACT_ORDERS[TotalAmount], FACT_ORDERS[WD_CUSTOMERS],FACT_ORDERS[[#This Row],[WD_CUSTOMERS]])&gt;=8000, "Premium",
    TRUE, "Regular"
)</f>
        <v>Regular</v>
      </c>
      <c r="N2881" s="32" cm="1">
        <f t="array" ref="N2881">_xlfn.IFS(
   FACT_ORDERS[[#This Row],[TypeOfClient]]="VIP", 0.2,
   FACT_ORDERS[[#This Row],[TypeOfClient]]="Premium", 0.1,
   TRUE, 0
)</f>
        <v>0</v>
      </c>
      <c r="O2881" s="31" cm="1">
        <f t="array" ref="O2881">_xlfn.IFS(
   FACT_ORDERS[[#This Row],[TotalAmount]]&gt;1500, 0.15,
   FACT_ORDERS[[#This Row],[TotalAmount]]&gt;1000, 0.1,
   FACT_ORDERS[[#This Row],[TotalAmount]]&gt;500, 0.05,
   TRUE, 0
)</f>
        <v>0</v>
      </c>
      <c r="P2881" s="28">
        <f xml:space="preserve"> FACT_ORDERS[[#This Row],[TotalAmount]] * (1 - (FACT_ORDERS[[#This Row],[ClientDiscount]] + FACT_ORDERS[[#This Row],[OrderDiscount]]) )</f>
        <v>275</v>
      </c>
      <c r="Q2881" s="28">
        <f>FACT_ORDERS[[#This Row],[TotalAmountWithDiscount]]+FACT_ORDERS[[#This Row],[DeliveryCost]]</f>
        <v>275</v>
      </c>
      <c r="R2881" s="35">
        <v>45558</v>
      </c>
      <c r="S2881" s="35" t="str">
        <f>IF(NETWORKDAYS(FACT_ORDERS[[#This Row],[Order-Date]], FACT_ORDERS[[#This Row],[ArrivalDate ]]) &gt; 10, "Late", "On Time")</f>
        <v>On Time</v>
      </c>
    </row>
    <row r="2882" spans="1:19" x14ac:dyDescent="0.3">
      <c r="A2882" s="12">
        <v>7880</v>
      </c>
      <c r="B2882" s="12">
        <v>281</v>
      </c>
      <c r="C2882" s="12">
        <v>10451</v>
      </c>
      <c r="D2882" s="12">
        <v>2881</v>
      </c>
      <c r="E2882" s="12" t="s">
        <v>243</v>
      </c>
      <c r="F2882" s="13">
        <v>45536</v>
      </c>
      <c r="G2882" s="26" t="s">
        <v>13290</v>
      </c>
      <c r="H2882" s="12">
        <v>17</v>
      </c>
      <c r="I2882" s="28">
        <f>VLOOKUP(B:B,DIM_PRODUCTS!A:F,5,FALSE)</f>
        <v>25</v>
      </c>
      <c r="J2882" s="28">
        <f>FACT_ORDERS[[#This Row],[ProductPrice]]*FACT_ORDERS[[#This Row],[Quantity]]</f>
        <v>425</v>
      </c>
      <c r="K2882" s="12" t="str">
        <f>VLOOKUP(C:C,DIM_CUSTOMERS!A:G,7,FALSE)</f>
        <v>China</v>
      </c>
      <c r="L2882" s="30" cm="1">
        <f t="array" ref="L2882">_xlfn.IFS(
    AND(FACT_ORDERS[[#This Row],[DeliveryMehtod]]="shippment",FACT_ORDERS[[#This Row],[TotalAmount]]&gt;=200), 0,
    AND(FACT_ORDERS[[#This Row],[DeliveryMehtod]]="pickup"), 15,
    AND(FACT_ORDERS[[#This Row],[DeliveryMehtod]]="shippment",FACT_ORDERS[[#This Row],[TotalAmount]]&lt;200), 35
)</f>
        <v>15</v>
      </c>
      <c r="M2882" s="12" t="str" cm="1">
        <f t="array" ref="M2882">_xlfn.IFS(
    SUMIFS(FACT_ORDERS[TotalAmount], FACT_ORDERS[WD_CUSTOMERS],FACT_ORDERS[[#This Row],[WD_CUSTOMERS]])&gt;=15000, "VIP",
    SUMIFS(FACT_ORDERS[TotalAmount], FACT_ORDERS[WD_CUSTOMERS],FACT_ORDERS[[#This Row],[WD_CUSTOMERS]])&gt;=8000, "Premium",
    TRUE, "Regular"
)</f>
        <v>Regular</v>
      </c>
      <c r="N2882" s="32" cm="1">
        <f t="array" ref="N2882">_xlfn.IFS(
   FACT_ORDERS[[#This Row],[TypeOfClient]]="VIP", 0.2,
   FACT_ORDERS[[#This Row],[TypeOfClient]]="Premium", 0.1,
   TRUE, 0
)</f>
        <v>0</v>
      </c>
      <c r="O2882" s="31" cm="1">
        <f t="array" ref="O2882">_xlfn.IFS(
   FACT_ORDERS[[#This Row],[TotalAmount]]&gt;1500, 0.15,
   FACT_ORDERS[[#This Row],[TotalAmount]]&gt;1000, 0.1,
   FACT_ORDERS[[#This Row],[TotalAmount]]&gt;500, 0.05,
   TRUE, 0
)</f>
        <v>0</v>
      </c>
      <c r="P2882" s="28">
        <f xml:space="preserve"> FACT_ORDERS[[#This Row],[TotalAmount]] * (1 - (FACT_ORDERS[[#This Row],[ClientDiscount]] + FACT_ORDERS[[#This Row],[OrderDiscount]]) )</f>
        <v>425</v>
      </c>
      <c r="Q2882" s="28">
        <f>FACT_ORDERS[[#This Row],[TotalAmountWithDiscount]]+FACT_ORDERS[[#This Row],[DeliveryCost]]</f>
        <v>440</v>
      </c>
      <c r="R2882" s="35">
        <v>45547</v>
      </c>
      <c r="S2882" s="35" t="str">
        <f>IF(NETWORKDAYS(FACT_ORDERS[[#This Row],[Order-Date]], FACT_ORDERS[[#This Row],[ArrivalDate ]]) &gt; 10, "Late", "On Time")</f>
        <v>On Time</v>
      </c>
    </row>
    <row r="2883" spans="1:19" x14ac:dyDescent="0.3">
      <c r="A2883" s="12">
        <v>7881</v>
      </c>
      <c r="B2883" s="12">
        <v>214</v>
      </c>
      <c r="C2883" s="12">
        <v>10678</v>
      </c>
      <c r="D2883" s="12">
        <v>2882</v>
      </c>
      <c r="E2883" s="12" t="s">
        <v>244</v>
      </c>
      <c r="F2883" s="13">
        <v>45483</v>
      </c>
      <c r="G2883" s="26" t="s">
        <v>13291</v>
      </c>
      <c r="H2883" s="12">
        <v>80</v>
      </c>
      <c r="I2883" s="28">
        <f>VLOOKUP(B:B,DIM_PRODUCTS!A:F,5,FALSE)</f>
        <v>46</v>
      </c>
      <c r="J2883" s="28">
        <f>FACT_ORDERS[[#This Row],[ProductPrice]]*FACT_ORDERS[[#This Row],[Quantity]]</f>
        <v>3680</v>
      </c>
      <c r="K2883" s="12" t="str">
        <f>VLOOKUP(C:C,DIM_CUSTOMERS!A:G,7,FALSE)</f>
        <v>Italy</v>
      </c>
      <c r="L2883" s="30" cm="1">
        <f t="array" ref="L2883">_xlfn.IFS(
    AND(FACT_ORDERS[[#This Row],[DeliveryMehtod]]="shippment",FACT_ORDERS[[#This Row],[TotalAmount]]&gt;=200), 0,
    AND(FACT_ORDERS[[#This Row],[DeliveryMehtod]]="pickup"), 15,
    AND(FACT_ORDERS[[#This Row],[DeliveryMehtod]]="shippment",FACT_ORDERS[[#This Row],[TotalAmount]]&lt;200), 35
)</f>
        <v>0</v>
      </c>
      <c r="M2883" s="12" t="str" cm="1">
        <f t="array" ref="M2883">_xlfn.IFS(
    SUMIFS(FACT_ORDERS[TotalAmount], FACT_ORDERS[WD_CUSTOMERS],FACT_ORDERS[[#This Row],[WD_CUSTOMERS]])&gt;=15000, "VIP",
    SUMIFS(FACT_ORDERS[TotalAmount], FACT_ORDERS[WD_CUSTOMERS],FACT_ORDERS[[#This Row],[WD_CUSTOMERS]])&gt;=8000, "Premium",
    TRUE, "Regular"
)</f>
        <v>Regular</v>
      </c>
      <c r="N2883" s="32" cm="1">
        <f t="array" ref="N2883">_xlfn.IFS(
   FACT_ORDERS[[#This Row],[TypeOfClient]]="VIP", 0.2,
   FACT_ORDERS[[#This Row],[TypeOfClient]]="Premium", 0.1,
   TRUE, 0
)</f>
        <v>0</v>
      </c>
      <c r="O2883" s="31" cm="1">
        <f t="array" ref="O2883">_xlfn.IFS(
   FACT_ORDERS[[#This Row],[TotalAmount]]&gt;1500, 0.15,
   FACT_ORDERS[[#This Row],[TotalAmount]]&gt;1000, 0.1,
   FACT_ORDERS[[#This Row],[TotalAmount]]&gt;500, 0.05,
   TRUE, 0
)</f>
        <v>0.15</v>
      </c>
      <c r="P2883" s="28">
        <f xml:space="preserve"> FACT_ORDERS[[#This Row],[TotalAmount]] * (1 - (FACT_ORDERS[[#This Row],[ClientDiscount]] + FACT_ORDERS[[#This Row],[OrderDiscount]]) )</f>
        <v>3128</v>
      </c>
      <c r="Q2883" s="28">
        <f>FACT_ORDERS[[#This Row],[TotalAmountWithDiscount]]+FACT_ORDERS[[#This Row],[DeliveryCost]]</f>
        <v>3128</v>
      </c>
      <c r="R2883" s="35">
        <v>45491</v>
      </c>
      <c r="S2883" s="35" t="str">
        <f>IF(NETWORKDAYS(FACT_ORDERS[[#This Row],[Order-Date]], FACT_ORDERS[[#This Row],[ArrivalDate ]]) &gt; 10, "Late", "On Time")</f>
        <v>On Time</v>
      </c>
    </row>
    <row r="2884" spans="1:19" x14ac:dyDescent="0.3">
      <c r="A2884" s="12">
        <v>7882</v>
      </c>
      <c r="B2884" s="12">
        <v>232</v>
      </c>
      <c r="C2884" s="12">
        <v>10678</v>
      </c>
      <c r="D2884" s="12">
        <v>2883</v>
      </c>
      <c r="E2884" s="12" t="s">
        <v>243</v>
      </c>
      <c r="F2884" s="13">
        <v>45483</v>
      </c>
      <c r="G2884" s="26" t="s">
        <v>13292</v>
      </c>
      <c r="H2884" s="12">
        <v>24</v>
      </c>
      <c r="I2884" s="28">
        <f>VLOOKUP(B:B,DIM_PRODUCTS!A:F,5,FALSE)</f>
        <v>10</v>
      </c>
      <c r="J2884" s="28">
        <f>FACT_ORDERS[[#This Row],[ProductPrice]]*FACT_ORDERS[[#This Row],[Quantity]]</f>
        <v>240</v>
      </c>
      <c r="K2884" s="12" t="str">
        <f>VLOOKUP(C:C,DIM_CUSTOMERS!A:G,7,FALSE)</f>
        <v>Italy</v>
      </c>
      <c r="L2884" s="30" cm="1">
        <f t="array" ref="L2884">_xlfn.IFS(
    AND(FACT_ORDERS[[#This Row],[DeliveryMehtod]]="shippment",FACT_ORDERS[[#This Row],[TotalAmount]]&gt;=200), 0,
    AND(FACT_ORDERS[[#This Row],[DeliveryMehtod]]="pickup"), 15,
    AND(FACT_ORDERS[[#This Row],[DeliveryMehtod]]="shippment",FACT_ORDERS[[#This Row],[TotalAmount]]&lt;200), 35
)</f>
        <v>15</v>
      </c>
      <c r="M2884" s="12" t="str" cm="1">
        <f t="array" ref="M2884">_xlfn.IFS(
    SUMIFS(FACT_ORDERS[TotalAmount], FACT_ORDERS[WD_CUSTOMERS],FACT_ORDERS[[#This Row],[WD_CUSTOMERS]])&gt;=15000, "VIP",
    SUMIFS(FACT_ORDERS[TotalAmount], FACT_ORDERS[WD_CUSTOMERS],FACT_ORDERS[[#This Row],[WD_CUSTOMERS]])&gt;=8000, "Premium",
    TRUE, "Regular"
)</f>
        <v>Regular</v>
      </c>
      <c r="N2884" s="32" cm="1">
        <f t="array" ref="N2884">_xlfn.IFS(
   FACT_ORDERS[[#This Row],[TypeOfClient]]="VIP", 0.2,
   FACT_ORDERS[[#This Row],[TypeOfClient]]="Premium", 0.1,
   TRUE, 0
)</f>
        <v>0</v>
      </c>
      <c r="O2884" s="31" cm="1">
        <f t="array" ref="O2884">_xlfn.IFS(
   FACT_ORDERS[[#This Row],[TotalAmount]]&gt;1500, 0.15,
   FACT_ORDERS[[#This Row],[TotalAmount]]&gt;1000, 0.1,
   FACT_ORDERS[[#This Row],[TotalAmount]]&gt;500, 0.05,
   TRUE, 0
)</f>
        <v>0</v>
      </c>
      <c r="P2884" s="28">
        <f xml:space="preserve"> FACT_ORDERS[[#This Row],[TotalAmount]] * (1 - (FACT_ORDERS[[#This Row],[ClientDiscount]] + FACT_ORDERS[[#This Row],[OrderDiscount]]) )</f>
        <v>240</v>
      </c>
      <c r="Q2884" s="28">
        <f>FACT_ORDERS[[#This Row],[TotalAmountWithDiscount]]+FACT_ORDERS[[#This Row],[DeliveryCost]]</f>
        <v>255</v>
      </c>
      <c r="R2884" s="35">
        <v>45491</v>
      </c>
      <c r="S2884" s="35" t="str">
        <f>IF(NETWORKDAYS(FACT_ORDERS[[#This Row],[Order-Date]], FACT_ORDERS[[#This Row],[ArrivalDate ]]) &gt; 10, "Late", "On Time")</f>
        <v>On Time</v>
      </c>
    </row>
    <row r="2885" spans="1:19" x14ac:dyDescent="0.3">
      <c r="A2885" s="12">
        <v>7883</v>
      </c>
      <c r="B2885" s="12">
        <v>215</v>
      </c>
      <c r="C2885" s="12">
        <v>10970</v>
      </c>
      <c r="D2885" s="12">
        <v>2884</v>
      </c>
      <c r="E2885" s="12" t="s">
        <v>244</v>
      </c>
      <c r="F2885" s="13">
        <v>45326</v>
      </c>
      <c r="G2885" s="26" t="s">
        <v>10986</v>
      </c>
      <c r="H2885" s="12">
        <v>37</v>
      </c>
      <c r="I2885" s="28">
        <f>VLOOKUP(B:B,DIM_PRODUCTS!A:F,5,FALSE)</f>
        <v>41</v>
      </c>
      <c r="J2885" s="28">
        <f>FACT_ORDERS[[#This Row],[ProductPrice]]*FACT_ORDERS[[#This Row],[Quantity]]</f>
        <v>1517</v>
      </c>
      <c r="K2885" s="12" t="str">
        <f>VLOOKUP(C:C,DIM_CUSTOMERS!A:G,7,FALSE)</f>
        <v>Kenya</v>
      </c>
      <c r="L2885" s="30" cm="1">
        <f t="array" ref="L2885">_xlfn.IFS(
    AND(FACT_ORDERS[[#This Row],[DeliveryMehtod]]="shippment",FACT_ORDERS[[#This Row],[TotalAmount]]&gt;=200), 0,
    AND(FACT_ORDERS[[#This Row],[DeliveryMehtod]]="pickup"), 15,
    AND(FACT_ORDERS[[#This Row],[DeliveryMehtod]]="shippment",FACT_ORDERS[[#This Row],[TotalAmount]]&lt;200), 35
)</f>
        <v>0</v>
      </c>
      <c r="M2885" s="12" t="str" cm="1">
        <f t="array" ref="M2885">_xlfn.IFS(
    SUMIFS(FACT_ORDERS[TotalAmount], FACT_ORDERS[WD_CUSTOMERS],FACT_ORDERS[[#This Row],[WD_CUSTOMERS]])&gt;=15000, "VIP",
    SUMIFS(FACT_ORDERS[TotalAmount], FACT_ORDERS[WD_CUSTOMERS],FACT_ORDERS[[#This Row],[WD_CUSTOMERS]])&gt;=8000, "Premium",
    TRUE, "Regular"
)</f>
        <v>Regular</v>
      </c>
      <c r="N2885" s="32" cm="1">
        <f t="array" ref="N2885">_xlfn.IFS(
   FACT_ORDERS[[#This Row],[TypeOfClient]]="VIP", 0.2,
   FACT_ORDERS[[#This Row],[TypeOfClient]]="Premium", 0.1,
   TRUE, 0
)</f>
        <v>0</v>
      </c>
      <c r="O2885" s="31" cm="1">
        <f t="array" ref="O2885">_xlfn.IFS(
   FACT_ORDERS[[#This Row],[TotalAmount]]&gt;1500, 0.15,
   FACT_ORDERS[[#This Row],[TotalAmount]]&gt;1000, 0.1,
   FACT_ORDERS[[#This Row],[TotalAmount]]&gt;500, 0.05,
   TRUE, 0
)</f>
        <v>0.15</v>
      </c>
      <c r="P2885" s="28">
        <f xml:space="preserve"> FACT_ORDERS[[#This Row],[TotalAmount]] * (1 - (FACT_ORDERS[[#This Row],[ClientDiscount]] + FACT_ORDERS[[#This Row],[OrderDiscount]]) )</f>
        <v>1289.45</v>
      </c>
      <c r="Q2885" s="28">
        <f>FACT_ORDERS[[#This Row],[TotalAmountWithDiscount]]+FACT_ORDERS[[#This Row],[DeliveryCost]]</f>
        <v>1289.45</v>
      </c>
      <c r="R2885" s="35">
        <v>45337</v>
      </c>
      <c r="S2885" s="35" t="str">
        <f>IF(NETWORKDAYS(FACT_ORDERS[[#This Row],[Order-Date]], FACT_ORDERS[[#This Row],[ArrivalDate ]]) &gt; 10, "Late", "On Time")</f>
        <v>On Time</v>
      </c>
    </row>
    <row r="2886" spans="1:19" x14ac:dyDescent="0.3">
      <c r="A2886" s="12">
        <v>7884</v>
      </c>
      <c r="B2886" s="12">
        <v>279</v>
      </c>
      <c r="C2886" s="12">
        <v>10970</v>
      </c>
      <c r="D2886" s="12">
        <v>2885</v>
      </c>
      <c r="E2886" s="12" t="s">
        <v>244</v>
      </c>
      <c r="F2886" s="13">
        <v>45326</v>
      </c>
      <c r="G2886" s="26" t="s">
        <v>13293</v>
      </c>
      <c r="H2886" s="12">
        <v>16</v>
      </c>
      <c r="I2886" s="28">
        <f>VLOOKUP(B:B,DIM_PRODUCTS!A:F,5,FALSE)</f>
        <v>24</v>
      </c>
      <c r="J2886" s="28">
        <f>FACT_ORDERS[[#This Row],[ProductPrice]]*FACT_ORDERS[[#This Row],[Quantity]]</f>
        <v>384</v>
      </c>
      <c r="K2886" s="12" t="str">
        <f>VLOOKUP(C:C,DIM_CUSTOMERS!A:G,7,FALSE)</f>
        <v>Kenya</v>
      </c>
      <c r="L2886" s="30" cm="1">
        <f t="array" ref="L2886">_xlfn.IFS(
    AND(FACT_ORDERS[[#This Row],[DeliveryMehtod]]="shippment",FACT_ORDERS[[#This Row],[TotalAmount]]&gt;=200), 0,
    AND(FACT_ORDERS[[#This Row],[DeliveryMehtod]]="pickup"), 15,
    AND(FACT_ORDERS[[#This Row],[DeliveryMehtod]]="shippment",FACT_ORDERS[[#This Row],[TotalAmount]]&lt;200), 35
)</f>
        <v>0</v>
      </c>
      <c r="M2886" s="12" t="str" cm="1">
        <f t="array" ref="M2886">_xlfn.IFS(
    SUMIFS(FACT_ORDERS[TotalAmount], FACT_ORDERS[WD_CUSTOMERS],FACT_ORDERS[[#This Row],[WD_CUSTOMERS]])&gt;=15000, "VIP",
    SUMIFS(FACT_ORDERS[TotalAmount], FACT_ORDERS[WD_CUSTOMERS],FACT_ORDERS[[#This Row],[WD_CUSTOMERS]])&gt;=8000, "Premium",
    TRUE, "Regular"
)</f>
        <v>Regular</v>
      </c>
      <c r="N2886" s="32" cm="1">
        <f t="array" ref="N2886">_xlfn.IFS(
   FACT_ORDERS[[#This Row],[TypeOfClient]]="VIP", 0.2,
   FACT_ORDERS[[#This Row],[TypeOfClient]]="Premium", 0.1,
   TRUE, 0
)</f>
        <v>0</v>
      </c>
      <c r="O2886" s="31" cm="1">
        <f t="array" ref="O2886">_xlfn.IFS(
   FACT_ORDERS[[#This Row],[TotalAmount]]&gt;1500, 0.15,
   FACT_ORDERS[[#This Row],[TotalAmount]]&gt;1000, 0.1,
   FACT_ORDERS[[#This Row],[TotalAmount]]&gt;500, 0.05,
   TRUE, 0
)</f>
        <v>0</v>
      </c>
      <c r="P2886" s="28">
        <f xml:space="preserve"> FACT_ORDERS[[#This Row],[TotalAmount]] * (1 - (FACT_ORDERS[[#This Row],[ClientDiscount]] + FACT_ORDERS[[#This Row],[OrderDiscount]]) )</f>
        <v>384</v>
      </c>
      <c r="Q2886" s="28">
        <f>FACT_ORDERS[[#This Row],[TotalAmountWithDiscount]]+FACT_ORDERS[[#This Row],[DeliveryCost]]</f>
        <v>384</v>
      </c>
      <c r="R2886" s="35">
        <v>45336</v>
      </c>
      <c r="S2886" s="35" t="str">
        <f>IF(NETWORKDAYS(FACT_ORDERS[[#This Row],[Order-Date]], FACT_ORDERS[[#This Row],[ArrivalDate ]]) &gt; 10, "Late", "On Time")</f>
        <v>On Time</v>
      </c>
    </row>
    <row r="2887" spans="1:19" x14ac:dyDescent="0.3">
      <c r="A2887" s="12">
        <v>7885</v>
      </c>
      <c r="B2887" s="12">
        <v>246</v>
      </c>
      <c r="C2887" s="12">
        <v>10273</v>
      </c>
      <c r="D2887" s="12">
        <v>2886</v>
      </c>
      <c r="E2887" s="12" t="s">
        <v>243</v>
      </c>
      <c r="F2887" s="13">
        <v>45420</v>
      </c>
      <c r="G2887" s="26" t="s">
        <v>13294</v>
      </c>
      <c r="H2887" s="12">
        <v>24</v>
      </c>
      <c r="I2887" s="28">
        <f>VLOOKUP(B:B,DIM_PRODUCTS!A:F,5,FALSE)</f>
        <v>23</v>
      </c>
      <c r="J2887" s="28">
        <f>FACT_ORDERS[[#This Row],[ProductPrice]]*FACT_ORDERS[[#This Row],[Quantity]]</f>
        <v>552</v>
      </c>
      <c r="K2887" s="12" t="str">
        <f>VLOOKUP(C:C,DIM_CUSTOMERS!A:G,7,FALSE)</f>
        <v>USA</v>
      </c>
      <c r="L2887" s="30" cm="1">
        <f t="array" ref="L2887">_xlfn.IFS(
    AND(FACT_ORDERS[[#This Row],[DeliveryMehtod]]="shippment",FACT_ORDERS[[#This Row],[TotalAmount]]&gt;=200), 0,
    AND(FACT_ORDERS[[#This Row],[DeliveryMehtod]]="pickup"), 15,
    AND(FACT_ORDERS[[#This Row],[DeliveryMehtod]]="shippment",FACT_ORDERS[[#This Row],[TotalAmount]]&lt;200), 35
)</f>
        <v>15</v>
      </c>
      <c r="M2887" s="12" t="str" cm="1">
        <f t="array" ref="M2887">_xlfn.IFS(
    SUMIFS(FACT_ORDERS[TotalAmount], FACT_ORDERS[WD_CUSTOMERS],FACT_ORDERS[[#This Row],[WD_CUSTOMERS]])&gt;=15000, "VIP",
    SUMIFS(FACT_ORDERS[TotalAmount], FACT_ORDERS[WD_CUSTOMERS],FACT_ORDERS[[#This Row],[WD_CUSTOMERS]])&gt;=8000, "Premium",
    TRUE, "Regular"
)</f>
        <v>Regular</v>
      </c>
      <c r="N2887" s="32" cm="1">
        <f t="array" ref="N2887">_xlfn.IFS(
   FACT_ORDERS[[#This Row],[TypeOfClient]]="VIP", 0.2,
   FACT_ORDERS[[#This Row],[TypeOfClient]]="Premium", 0.1,
   TRUE, 0
)</f>
        <v>0</v>
      </c>
      <c r="O2887" s="31" cm="1">
        <f t="array" ref="O2887">_xlfn.IFS(
   FACT_ORDERS[[#This Row],[TotalAmount]]&gt;1500, 0.15,
   FACT_ORDERS[[#This Row],[TotalAmount]]&gt;1000, 0.1,
   FACT_ORDERS[[#This Row],[TotalAmount]]&gt;500, 0.05,
   TRUE, 0
)</f>
        <v>0.05</v>
      </c>
      <c r="P2887" s="28">
        <f xml:space="preserve"> FACT_ORDERS[[#This Row],[TotalAmount]] * (1 - (FACT_ORDERS[[#This Row],[ClientDiscount]] + FACT_ORDERS[[#This Row],[OrderDiscount]]) )</f>
        <v>524.4</v>
      </c>
      <c r="Q2887" s="28">
        <f>FACT_ORDERS[[#This Row],[TotalAmountWithDiscount]]+FACT_ORDERS[[#This Row],[DeliveryCost]]</f>
        <v>539.4</v>
      </c>
      <c r="R2887" s="35">
        <v>45429</v>
      </c>
      <c r="S2887" s="35" t="str">
        <f>IF(NETWORKDAYS(FACT_ORDERS[[#This Row],[Order-Date]], FACT_ORDERS[[#This Row],[ArrivalDate ]]) &gt; 10, "Late", "On Time")</f>
        <v>On Time</v>
      </c>
    </row>
    <row r="2888" spans="1:19" x14ac:dyDescent="0.3">
      <c r="A2888" s="12">
        <v>7886</v>
      </c>
      <c r="B2888" s="12">
        <v>246</v>
      </c>
      <c r="C2888" s="12">
        <v>10273</v>
      </c>
      <c r="D2888" s="12">
        <v>2887</v>
      </c>
      <c r="E2888" s="12" t="s">
        <v>243</v>
      </c>
      <c r="F2888" s="13">
        <v>45290</v>
      </c>
      <c r="G2888" s="26" t="s">
        <v>13295</v>
      </c>
      <c r="H2888" s="12">
        <v>23</v>
      </c>
      <c r="I2888" s="28">
        <f>VLOOKUP(B:B,DIM_PRODUCTS!A:F,5,FALSE)</f>
        <v>23</v>
      </c>
      <c r="J2888" s="28">
        <f>FACT_ORDERS[[#This Row],[ProductPrice]]*FACT_ORDERS[[#This Row],[Quantity]]</f>
        <v>529</v>
      </c>
      <c r="K2888" s="12" t="str">
        <f>VLOOKUP(C:C,DIM_CUSTOMERS!A:G,7,FALSE)</f>
        <v>USA</v>
      </c>
      <c r="L2888" s="30" cm="1">
        <f t="array" ref="L2888">_xlfn.IFS(
    AND(FACT_ORDERS[[#This Row],[DeliveryMehtod]]="shippment",FACT_ORDERS[[#This Row],[TotalAmount]]&gt;=200), 0,
    AND(FACT_ORDERS[[#This Row],[DeliveryMehtod]]="pickup"), 15,
    AND(FACT_ORDERS[[#This Row],[DeliveryMehtod]]="shippment",FACT_ORDERS[[#This Row],[TotalAmount]]&lt;200), 35
)</f>
        <v>15</v>
      </c>
      <c r="M2888" s="12" t="str" cm="1">
        <f t="array" ref="M2888">_xlfn.IFS(
    SUMIFS(FACT_ORDERS[TotalAmount], FACT_ORDERS[WD_CUSTOMERS],FACT_ORDERS[[#This Row],[WD_CUSTOMERS]])&gt;=15000, "VIP",
    SUMIFS(FACT_ORDERS[TotalAmount], FACT_ORDERS[WD_CUSTOMERS],FACT_ORDERS[[#This Row],[WD_CUSTOMERS]])&gt;=8000, "Premium",
    TRUE, "Regular"
)</f>
        <v>Regular</v>
      </c>
      <c r="N2888" s="32" cm="1">
        <f t="array" ref="N2888">_xlfn.IFS(
   FACT_ORDERS[[#This Row],[TypeOfClient]]="VIP", 0.2,
   FACT_ORDERS[[#This Row],[TypeOfClient]]="Premium", 0.1,
   TRUE, 0
)</f>
        <v>0</v>
      </c>
      <c r="O2888" s="31" cm="1">
        <f t="array" ref="O2888">_xlfn.IFS(
   FACT_ORDERS[[#This Row],[TotalAmount]]&gt;1500, 0.15,
   FACT_ORDERS[[#This Row],[TotalAmount]]&gt;1000, 0.1,
   FACT_ORDERS[[#This Row],[TotalAmount]]&gt;500, 0.05,
   TRUE, 0
)</f>
        <v>0.05</v>
      </c>
      <c r="P2888" s="28">
        <f xml:space="preserve"> FACT_ORDERS[[#This Row],[TotalAmount]] * (1 - (FACT_ORDERS[[#This Row],[ClientDiscount]] + FACT_ORDERS[[#This Row],[OrderDiscount]]) )</f>
        <v>502.54999999999995</v>
      </c>
      <c r="Q2888" s="28">
        <f>FACT_ORDERS[[#This Row],[TotalAmountWithDiscount]]+FACT_ORDERS[[#This Row],[DeliveryCost]]</f>
        <v>517.54999999999995</v>
      </c>
      <c r="R2888" s="35">
        <v>45297</v>
      </c>
      <c r="S2888" s="35" t="str">
        <f>IF(NETWORKDAYS(FACT_ORDERS[[#This Row],[Order-Date]], FACT_ORDERS[[#This Row],[ArrivalDate ]]) &gt; 10, "Late", "On Time")</f>
        <v>On Time</v>
      </c>
    </row>
    <row r="2889" spans="1:19" x14ac:dyDescent="0.3">
      <c r="A2889" s="12">
        <v>7887</v>
      </c>
      <c r="B2889" s="12">
        <v>246</v>
      </c>
      <c r="C2889" s="12">
        <v>10273</v>
      </c>
      <c r="D2889" s="12">
        <v>2888</v>
      </c>
      <c r="E2889" s="12" t="s">
        <v>243</v>
      </c>
      <c r="F2889" s="13">
        <v>45298</v>
      </c>
      <c r="G2889" s="26" t="s">
        <v>13296</v>
      </c>
      <c r="H2889" s="12">
        <v>26</v>
      </c>
      <c r="I2889" s="28">
        <f>VLOOKUP(B:B,DIM_PRODUCTS!A:F,5,FALSE)</f>
        <v>23</v>
      </c>
      <c r="J2889" s="28">
        <f>FACT_ORDERS[[#This Row],[ProductPrice]]*FACT_ORDERS[[#This Row],[Quantity]]</f>
        <v>598</v>
      </c>
      <c r="K2889" s="12" t="str">
        <f>VLOOKUP(C:C,DIM_CUSTOMERS!A:G,7,FALSE)</f>
        <v>USA</v>
      </c>
      <c r="L2889" s="30" cm="1">
        <f t="array" ref="L2889">_xlfn.IFS(
    AND(FACT_ORDERS[[#This Row],[DeliveryMehtod]]="shippment",FACT_ORDERS[[#This Row],[TotalAmount]]&gt;=200), 0,
    AND(FACT_ORDERS[[#This Row],[DeliveryMehtod]]="pickup"), 15,
    AND(FACT_ORDERS[[#This Row],[DeliveryMehtod]]="shippment",FACT_ORDERS[[#This Row],[TotalAmount]]&lt;200), 35
)</f>
        <v>15</v>
      </c>
      <c r="M2889" s="12" t="str" cm="1">
        <f t="array" ref="M2889">_xlfn.IFS(
    SUMIFS(FACT_ORDERS[TotalAmount], FACT_ORDERS[WD_CUSTOMERS],FACT_ORDERS[[#This Row],[WD_CUSTOMERS]])&gt;=15000, "VIP",
    SUMIFS(FACT_ORDERS[TotalAmount], FACT_ORDERS[WD_CUSTOMERS],FACT_ORDERS[[#This Row],[WD_CUSTOMERS]])&gt;=8000, "Premium",
    TRUE, "Regular"
)</f>
        <v>Regular</v>
      </c>
      <c r="N2889" s="32" cm="1">
        <f t="array" ref="N2889">_xlfn.IFS(
   FACT_ORDERS[[#This Row],[TypeOfClient]]="VIP", 0.2,
   FACT_ORDERS[[#This Row],[TypeOfClient]]="Premium", 0.1,
   TRUE, 0
)</f>
        <v>0</v>
      </c>
      <c r="O2889" s="31" cm="1">
        <f t="array" ref="O2889">_xlfn.IFS(
   FACT_ORDERS[[#This Row],[TotalAmount]]&gt;1500, 0.15,
   FACT_ORDERS[[#This Row],[TotalAmount]]&gt;1000, 0.1,
   FACT_ORDERS[[#This Row],[TotalAmount]]&gt;500, 0.05,
   TRUE, 0
)</f>
        <v>0.05</v>
      </c>
      <c r="P2889" s="28">
        <f xml:space="preserve"> FACT_ORDERS[[#This Row],[TotalAmount]] * (1 - (FACT_ORDERS[[#This Row],[ClientDiscount]] + FACT_ORDERS[[#This Row],[OrderDiscount]]) )</f>
        <v>568.1</v>
      </c>
      <c r="Q2889" s="28">
        <f>FACT_ORDERS[[#This Row],[TotalAmountWithDiscount]]+FACT_ORDERS[[#This Row],[DeliveryCost]]</f>
        <v>583.1</v>
      </c>
      <c r="R2889" s="35">
        <v>45308</v>
      </c>
      <c r="S2889" s="35" t="str">
        <f>IF(NETWORKDAYS(FACT_ORDERS[[#This Row],[Order-Date]], FACT_ORDERS[[#This Row],[ArrivalDate ]]) &gt; 10, "Late", "On Time")</f>
        <v>On Time</v>
      </c>
    </row>
    <row r="2890" spans="1:19" x14ac:dyDescent="0.3">
      <c r="A2890" s="12">
        <v>7888</v>
      </c>
      <c r="B2890" s="12">
        <v>246</v>
      </c>
      <c r="C2890" s="12">
        <v>10273</v>
      </c>
      <c r="D2890" s="12">
        <v>2889</v>
      </c>
      <c r="E2890" s="12" t="s">
        <v>244</v>
      </c>
      <c r="F2890" s="13">
        <v>45409</v>
      </c>
      <c r="G2890" s="26" t="s">
        <v>3984</v>
      </c>
      <c r="H2890" s="12">
        <v>25</v>
      </c>
      <c r="I2890" s="28">
        <f>VLOOKUP(B:B,DIM_PRODUCTS!A:F,5,FALSE)</f>
        <v>23</v>
      </c>
      <c r="J2890" s="28">
        <f>FACT_ORDERS[[#This Row],[ProductPrice]]*FACT_ORDERS[[#This Row],[Quantity]]</f>
        <v>575</v>
      </c>
      <c r="K2890" s="12" t="str">
        <f>VLOOKUP(C:C,DIM_CUSTOMERS!A:G,7,FALSE)</f>
        <v>USA</v>
      </c>
      <c r="L2890" s="30" cm="1">
        <f t="array" ref="L2890">_xlfn.IFS(
    AND(FACT_ORDERS[[#This Row],[DeliveryMehtod]]="shippment",FACT_ORDERS[[#This Row],[TotalAmount]]&gt;=200), 0,
    AND(FACT_ORDERS[[#This Row],[DeliveryMehtod]]="pickup"), 15,
    AND(FACT_ORDERS[[#This Row],[DeliveryMehtod]]="shippment",FACT_ORDERS[[#This Row],[TotalAmount]]&lt;200), 35
)</f>
        <v>0</v>
      </c>
      <c r="M2890" s="12" t="str" cm="1">
        <f t="array" ref="M2890">_xlfn.IFS(
    SUMIFS(FACT_ORDERS[TotalAmount], FACT_ORDERS[WD_CUSTOMERS],FACT_ORDERS[[#This Row],[WD_CUSTOMERS]])&gt;=15000, "VIP",
    SUMIFS(FACT_ORDERS[TotalAmount], FACT_ORDERS[WD_CUSTOMERS],FACT_ORDERS[[#This Row],[WD_CUSTOMERS]])&gt;=8000, "Premium",
    TRUE, "Regular"
)</f>
        <v>Regular</v>
      </c>
      <c r="N2890" s="32" cm="1">
        <f t="array" ref="N2890">_xlfn.IFS(
   FACT_ORDERS[[#This Row],[TypeOfClient]]="VIP", 0.2,
   FACT_ORDERS[[#This Row],[TypeOfClient]]="Premium", 0.1,
   TRUE, 0
)</f>
        <v>0</v>
      </c>
      <c r="O2890" s="31" cm="1">
        <f t="array" ref="O2890">_xlfn.IFS(
   FACT_ORDERS[[#This Row],[TotalAmount]]&gt;1500, 0.15,
   FACT_ORDERS[[#This Row],[TotalAmount]]&gt;1000, 0.1,
   FACT_ORDERS[[#This Row],[TotalAmount]]&gt;500, 0.05,
   TRUE, 0
)</f>
        <v>0.05</v>
      </c>
      <c r="P2890" s="28">
        <f xml:space="preserve"> FACT_ORDERS[[#This Row],[TotalAmount]] * (1 - (FACT_ORDERS[[#This Row],[ClientDiscount]] + FACT_ORDERS[[#This Row],[OrderDiscount]]) )</f>
        <v>546.25</v>
      </c>
      <c r="Q2890" s="28">
        <f>FACT_ORDERS[[#This Row],[TotalAmountWithDiscount]]+FACT_ORDERS[[#This Row],[DeliveryCost]]</f>
        <v>546.25</v>
      </c>
      <c r="R2890" s="35">
        <v>45428</v>
      </c>
      <c r="S2890" s="35" t="str">
        <f>IF(NETWORKDAYS(FACT_ORDERS[[#This Row],[Order-Date]], FACT_ORDERS[[#This Row],[ArrivalDate ]]) &gt; 10, "Late", "On Time")</f>
        <v>Late</v>
      </c>
    </row>
    <row r="2891" spans="1:19" x14ac:dyDescent="0.3">
      <c r="A2891" s="12">
        <v>7889</v>
      </c>
      <c r="B2891" s="12">
        <v>266</v>
      </c>
      <c r="C2891" s="12">
        <v>10439</v>
      </c>
      <c r="D2891" s="12">
        <v>2890</v>
      </c>
      <c r="E2891" s="12" t="s">
        <v>243</v>
      </c>
      <c r="F2891" s="13">
        <v>45560</v>
      </c>
      <c r="G2891" s="26" t="s">
        <v>13297</v>
      </c>
      <c r="H2891" s="12">
        <v>31</v>
      </c>
      <c r="I2891" s="28">
        <f>VLOOKUP(B:B,DIM_PRODUCTS!A:F,5,FALSE)</f>
        <v>12</v>
      </c>
      <c r="J2891" s="28">
        <f>FACT_ORDERS[[#This Row],[ProductPrice]]*FACT_ORDERS[[#This Row],[Quantity]]</f>
        <v>372</v>
      </c>
      <c r="K2891" s="12" t="str">
        <f>VLOOKUP(C:C,DIM_CUSTOMERS!A:G,7,FALSE)</f>
        <v>South Korea</v>
      </c>
      <c r="L2891" s="30" cm="1">
        <f t="array" ref="L2891">_xlfn.IFS(
    AND(FACT_ORDERS[[#This Row],[DeliveryMehtod]]="shippment",FACT_ORDERS[[#This Row],[TotalAmount]]&gt;=200), 0,
    AND(FACT_ORDERS[[#This Row],[DeliveryMehtod]]="pickup"), 15,
    AND(FACT_ORDERS[[#This Row],[DeliveryMehtod]]="shippment",FACT_ORDERS[[#This Row],[TotalAmount]]&lt;200), 35
)</f>
        <v>15</v>
      </c>
      <c r="M2891" s="12" t="str" cm="1">
        <f t="array" ref="M2891">_xlfn.IFS(
    SUMIFS(FACT_ORDERS[TotalAmount], FACT_ORDERS[WD_CUSTOMERS],FACT_ORDERS[[#This Row],[WD_CUSTOMERS]])&gt;=15000, "VIP",
    SUMIFS(FACT_ORDERS[TotalAmount], FACT_ORDERS[WD_CUSTOMERS],FACT_ORDERS[[#This Row],[WD_CUSTOMERS]])&gt;=8000, "Premium",
    TRUE, "Regular"
)</f>
        <v>Regular</v>
      </c>
      <c r="N2891" s="32" cm="1">
        <f t="array" ref="N2891">_xlfn.IFS(
   FACT_ORDERS[[#This Row],[TypeOfClient]]="VIP", 0.2,
   FACT_ORDERS[[#This Row],[TypeOfClient]]="Premium", 0.1,
   TRUE, 0
)</f>
        <v>0</v>
      </c>
      <c r="O2891" s="31" cm="1">
        <f t="array" ref="O2891">_xlfn.IFS(
   FACT_ORDERS[[#This Row],[TotalAmount]]&gt;1500, 0.15,
   FACT_ORDERS[[#This Row],[TotalAmount]]&gt;1000, 0.1,
   FACT_ORDERS[[#This Row],[TotalAmount]]&gt;500, 0.05,
   TRUE, 0
)</f>
        <v>0</v>
      </c>
      <c r="P2891" s="28">
        <f xml:space="preserve"> FACT_ORDERS[[#This Row],[TotalAmount]] * (1 - (FACT_ORDERS[[#This Row],[ClientDiscount]] + FACT_ORDERS[[#This Row],[OrderDiscount]]) )</f>
        <v>372</v>
      </c>
      <c r="Q2891" s="28">
        <f>FACT_ORDERS[[#This Row],[TotalAmountWithDiscount]]+FACT_ORDERS[[#This Row],[DeliveryCost]]</f>
        <v>387</v>
      </c>
      <c r="R2891" s="35">
        <v>45569</v>
      </c>
      <c r="S2891" s="35" t="str">
        <f>IF(NETWORKDAYS(FACT_ORDERS[[#This Row],[Order-Date]], FACT_ORDERS[[#This Row],[ArrivalDate ]]) &gt; 10, "Late", "On Time")</f>
        <v>On Time</v>
      </c>
    </row>
    <row r="2892" spans="1:19" x14ac:dyDescent="0.3">
      <c r="A2892" s="12">
        <v>7890</v>
      </c>
      <c r="B2892" s="12">
        <v>233</v>
      </c>
      <c r="C2892" s="12">
        <v>10439</v>
      </c>
      <c r="D2892" s="12">
        <v>2891</v>
      </c>
      <c r="E2892" s="12" t="s">
        <v>243</v>
      </c>
      <c r="F2892" s="13">
        <v>45560</v>
      </c>
      <c r="G2892" s="26" t="s">
        <v>13298</v>
      </c>
      <c r="H2892" s="12">
        <v>20</v>
      </c>
      <c r="I2892" s="28">
        <f>VLOOKUP(B:B,DIM_PRODUCTS!A:F,5,FALSE)</f>
        <v>13</v>
      </c>
      <c r="J2892" s="28">
        <f>FACT_ORDERS[[#This Row],[ProductPrice]]*FACT_ORDERS[[#This Row],[Quantity]]</f>
        <v>260</v>
      </c>
      <c r="K2892" s="12" t="str">
        <f>VLOOKUP(C:C,DIM_CUSTOMERS!A:G,7,FALSE)</f>
        <v>South Korea</v>
      </c>
      <c r="L2892" s="30" cm="1">
        <f t="array" ref="L2892">_xlfn.IFS(
    AND(FACT_ORDERS[[#This Row],[DeliveryMehtod]]="shippment",FACT_ORDERS[[#This Row],[TotalAmount]]&gt;=200), 0,
    AND(FACT_ORDERS[[#This Row],[DeliveryMehtod]]="pickup"), 15,
    AND(FACT_ORDERS[[#This Row],[DeliveryMehtod]]="shippment",FACT_ORDERS[[#This Row],[TotalAmount]]&lt;200), 35
)</f>
        <v>15</v>
      </c>
      <c r="M2892" s="12" t="str" cm="1">
        <f t="array" ref="M2892">_xlfn.IFS(
    SUMIFS(FACT_ORDERS[TotalAmount], FACT_ORDERS[WD_CUSTOMERS],FACT_ORDERS[[#This Row],[WD_CUSTOMERS]])&gt;=15000, "VIP",
    SUMIFS(FACT_ORDERS[TotalAmount], FACT_ORDERS[WD_CUSTOMERS],FACT_ORDERS[[#This Row],[WD_CUSTOMERS]])&gt;=8000, "Premium",
    TRUE, "Regular"
)</f>
        <v>Regular</v>
      </c>
      <c r="N2892" s="32" cm="1">
        <f t="array" ref="N2892">_xlfn.IFS(
   FACT_ORDERS[[#This Row],[TypeOfClient]]="VIP", 0.2,
   FACT_ORDERS[[#This Row],[TypeOfClient]]="Premium", 0.1,
   TRUE, 0
)</f>
        <v>0</v>
      </c>
      <c r="O2892" s="31" cm="1">
        <f t="array" ref="O2892">_xlfn.IFS(
   FACT_ORDERS[[#This Row],[TotalAmount]]&gt;1500, 0.15,
   FACT_ORDERS[[#This Row],[TotalAmount]]&gt;1000, 0.1,
   FACT_ORDERS[[#This Row],[TotalAmount]]&gt;500, 0.05,
   TRUE, 0
)</f>
        <v>0</v>
      </c>
      <c r="P2892" s="28">
        <f xml:space="preserve"> FACT_ORDERS[[#This Row],[TotalAmount]] * (1 - (FACT_ORDERS[[#This Row],[ClientDiscount]] + FACT_ORDERS[[#This Row],[OrderDiscount]]) )</f>
        <v>260</v>
      </c>
      <c r="Q2892" s="28">
        <f>FACT_ORDERS[[#This Row],[TotalAmountWithDiscount]]+FACT_ORDERS[[#This Row],[DeliveryCost]]</f>
        <v>275</v>
      </c>
      <c r="R2892" s="35">
        <v>45570</v>
      </c>
      <c r="S2892" s="35" t="str">
        <f>IF(NETWORKDAYS(FACT_ORDERS[[#This Row],[Order-Date]], FACT_ORDERS[[#This Row],[ArrivalDate ]]) &gt; 10, "Late", "On Time")</f>
        <v>On Time</v>
      </c>
    </row>
    <row r="2893" spans="1:19" x14ac:dyDescent="0.3">
      <c r="A2893" s="12">
        <v>7891</v>
      </c>
      <c r="B2893" s="12">
        <v>266</v>
      </c>
      <c r="C2893" s="12">
        <v>10439</v>
      </c>
      <c r="D2893" s="12">
        <v>2892</v>
      </c>
      <c r="E2893" s="12" t="s">
        <v>244</v>
      </c>
      <c r="F2893" s="13">
        <v>45557</v>
      </c>
      <c r="G2893" s="26" t="s">
        <v>13299</v>
      </c>
      <c r="H2893" s="12">
        <v>37</v>
      </c>
      <c r="I2893" s="28">
        <f>VLOOKUP(B:B,DIM_PRODUCTS!A:F,5,FALSE)</f>
        <v>12</v>
      </c>
      <c r="J2893" s="28">
        <f>FACT_ORDERS[[#This Row],[ProductPrice]]*FACT_ORDERS[[#This Row],[Quantity]]</f>
        <v>444</v>
      </c>
      <c r="K2893" s="12" t="str">
        <f>VLOOKUP(C:C,DIM_CUSTOMERS!A:G,7,FALSE)</f>
        <v>South Korea</v>
      </c>
      <c r="L2893" s="30" cm="1">
        <f t="array" ref="L2893">_xlfn.IFS(
    AND(FACT_ORDERS[[#This Row],[DeliveryMehtod]]="shippment",FACT_ORDERS[[#This Row],[TotalAmount]]&gt;=200), 0,
    AND(FACT_ORDERS[[#This Row],[DeliveryMehtod]]="pickup"), 15,
    AND(FACT_ORDERS[[#This Row],[DeliveryMehtod]]="shippment",FACT_ORDERS[[#This Row],[TotalAmount]]&lt;200), 35
)</f>
        <v>0</v>
      </c>
      <c r="M2893" s="12" t="str" cm="1">
        <f t="array" ref="M2893">_xlfn.IFS(
    SUMIFS(FACT_ORDERS[TotalAmount], FACT_ORDERS[WD_CUSTOMERS],FACT_ORDERS[[#This Row],[WD_CUSTOMERS]])&gt;=15000, "VIP",
    SUMIFS(FACT_ORDERS[TotalAmount], FACT_ORDERS[WD_CUSTOMERS],FACT_ORDERS[[#This Row],[WD_CUSTOMERS]])&gt;=8000, "Premium",
    TRUE, "Regular"
)</f>
        <v>Regular</v>
      </c>
      <c r="N2893" s="32" cm="1">
        <f t="array" ref="N2893">_xlfn.IFS(
   FACT_ORDERS[[#This Row],[TypeOfClient]]="VIP", 0.2,
   FACT_ORDERS[[#This Row],[TypeOfClient]]="Premium", 0.1,
   TRUE, 0
)</f>
        <v>0</v>
      </c>
      <c r="O2893" s="31" cm="1">
        <f t="array" ref="O2893">_xlfn.IFS(
   FACT_ORDERS[[#This Row],[TotalAmount]]&gt;1500, 0.15,
   FACT_ORDERS[[#This Row],[TotalAmount]]&gt;1000, 0.1,
   FACT_ORDERS[[#This Row],[TotalAmount]]&gt;500, 0.05,
   TRUE, 0
)</f>
        <v>0</v>
      </c>
      <c r="P2893" s="28">
        <f xml:space="preserve"> FACT_ORDERS[[#This Row],[TotalAmount]] * (1 - (FACT_ORDERS[[#This Row],[ClientDiscount]] + FACT_ORDERS[[#This Row],[OrderDiscount]]) )</f>
        <v>444</v>
      </c>
      <c r="Q2893" s="28">
        <f>FACT_ORDERS[[#This Row],[TotalAmountWithDiscount]]+FACT_ORDERS[[#This Row],[DeliveryCost]]</f>
        <v>444</v>
      </c>
      <c r="R2893" s="35">
        <v>45568</v>
      </c>
      <c r="S2893" s="35" t="str">
        <f>IF(NETWORKDAYS(FACT_ORDERS[[#This Row],[Order-Date]], FACT_ORDERS[[#This Row],[ArrivalDate ]]) &gt; 10, "Late", "On Time")</f>
        <v>On Time</v>
      </c>
    </row>
    <row r="2894" spans="1:19" x14ac:dyDescent="0.3">
      <c r="A2894" s="12">
        <v>7892</v>
      </c>
      <c r="B2894" s="12">
        <v>236</v>
      </c>
      <c r="C2894" s="12">
        <v>10439</v>
      </c>
      <c r="D2894" s="12">
        <v>2893</v>
      </c>
      <c r="E2894" s="12" t="s">
        <v>243</v>
      </c>
      <c r="F2894" s="13">
        <v>45557</v>
      </c>
      <c r="G2894" s="26" t="s">
        <v>13300</v>
      </c>
      <c r="H2894" s="12">
        <v>18</v>
      </c>
      <c r="I2894" s="28">
        <f>VLOOKUP(B:B,DIM_PRODUCTS!A:F,5,FALSE)</f>
        <v>12</v>
      </c>
      <c r="J2894" s="28">
        <f>FACT_ORDERS[[#This Row],[ProductPrice]]*FACT_ORDERS[[#This Row],[Quantity]]</f>
        <v>216</v>
      </c>
      <c r="K2894" s="12" t="str">
        <f>VLOOKUP(C:C,DIM_CUSTOMERS!A:G,7,FALSE)</f>
        <v>South Korea</v>
      </c>
      <c r="L2894" s="30" cm="1">
        <f t="array" ref="L2894">_xlfn.IFS(
    AND(FACT_ORDERS[[#This Row],[DeliveryMehtod]]="shippment",FACT_ORDERS[[#This Row],[TotalAmount]]&gt;=200), 0,
    AND(FACT_ORDERS[[#This Row],[DeliveryMehtod]]="pickup"), 15,
    AND(FACT_ORDERS[[#This Row],[DeliveryMehtod]]="shippment",FACT_ORDERS[[#This Row],[TotalAmount]]&lt;200), 35
)</f>
        <v>15</v>
      </c>
      <c r="M2894" s="12" t="str" cm="1">
        <f t="array" ref="M2894">_xlfn.IFS(
    SUMIFS(FACT_ORDERS[TotalAmount], FACT_ORDERS[WD_CUSTOMERS],FACT_ORDERS[[#This Row],[WD_CUSTOMERS]])&gt;=15000, "VIP",
    SUMIFS(FACT_ORDERS[TotalAmount], FACT_ORDERS[WD_CUSTOMERS],FACT_ORDERS[[#This Row],[WD_CUSTOMERS]])&gt;=8000, "Premium",
    TRUE, "Regular"
)</f>
        <v>Regular</v>
      </c>
      <c r="N2894" s="32" cm="1">
        <f t="array" ref="N2894">_xlfn.IFS(
   FACT_ORDERS[[#This Row],[TypeOfClient]]="VIP", 0.2,
   FACT_ORDERS[[#This Row],[TypeOfClient]]="Premium", 0.1,
   TRUE, 0
)</f>
        <v>0</v>
      </c>
      <c r="O2894" s="31" cm="1">
        <f t="array" ref="O2894">_xlfn.IFS(
   FACT_ORDERS[[#This Row],[TotalAmount]]&gt;1500, 0.15,
   FACT_ORDERS[[#This Row],[TotalAmount]]&gt;1000, 0.1,
   FACT_ORDERS[[#This Row],[TotalAmount]]&gt;500, 0.05,
   TRUE, 0
)</f>
        <v>0</v>
      </c>
      <c r="P2894" s="28">
        <f xml:space="preserve"> FACT_ORDERS[[#This Row],[TotalAmount]] * (1 - (FACT_ORDERS[[#This Row],[ClientDiscount]] + FACT_ORDERS[[#This Row],[OrderDiscount]]) )</f>
        <v>216</v>
      </c>
      <c r="Q2894" s="28">
        <f>FACT_ORDERS[[#This Row],[TotalAmountWithDiscount]]+FACT_ORDERS[[#This Row],[DeliveryCost]]</f>
        <v>231</v>
      </c>
      <c r="R2894" s="35">
        <v>45567</v>
      </c>
      <c r="S2894" s="35" t="str">
        <f>IF(NETWORKDAYS(FACT_ORDERS[[#This Row],[Order-Date]], FACT_ORDERS[[#This Row],[ArrivalDate ]]) &gt; 10, "Late", "On Time")</f>
        <v>On Time</v>
      </c>
    </row>
    <row r="2895" spans="1:19" x14ac:dyDescent="0.3">
      <c r="A2895" s="12">
        <v>7893</v>
      </c>
      <c r="B2895" s="12">
        <v>293</v>
      </c>
      <c r="C2895" s="12">
        <v>10439</v>
      </c>
      <c r="D2895" s="12">
        <v>2894</v>
      </c>
      <c r="E2895" s="12" t="s">
        <v>243</v>
      </c>
      <c r="F2895" s="13">
        <v>45557</v>
      </c>
      <c r="G2895" s="26" t="s">
        <v>13301</v>
      </c>
      <c r="H2895" s="12">
        <v>12</v>
      </c>
      <c r="I2895" s="28">
        <f>VLOOKUP(B:B,DIM_PRODUCTS!A:F,5,FALSE)</f>
        <v>11</v>
      </c>
      <c r="J2895" s="28">
        <f>FACT_ORDERS[[#This Row],[ProductPrice]]*FACT_ORDERS[[#This Row],[Quantity]]</f>
        <v>132</v>
      </c>
      <c r="K2895" s="12" t="str">
        <f>VLOOKUP(C:C,DIM_CUSTOMERS!A:G,7,FALSE)</f>
        <v>South Korea</v>
      </c>
      <c r="L2895" s="30" cm="1">
        <f t="array" ref="L2895">_xlfn.IFS(
    AND(FACT_ORDERS[[#This Row],[DeliveryMehtod]]="shippment",FACT_ORDERS[[#This Row],[TotalAmount]]&gt;=200), 0,
    AND(FACT_ORDERS[[#This Row],[DeliveryMehtod]]="pickup"), 15,
    AND(FACT_ORDERS[[#This Row],[DeliveryMehtod]]="shippment",FACT_ORDERS[[#This Row],[TotalAmount]]&lt;200), 35
)</f>
        <v>15</v>
      </c>
      <c r="M2895" s="12" t="str" cm="1">
        <f t="array" ref="M2895">_xlfn.IFS(
    SUMIFS(FACT_ORDERS[TotalAmount], FACT_ORDERS[WD_CUSTOMERS],FACT_ORDERS[[#This Row],[WD_CUSTOMERS]])&gt;=15000, "VIP",
    SUMIFS(FACT_ORDERS[TotalAmount], FACT_ORDERS[WD_CUSTOMERS],FACT_ORDERS[[#This Row],[WD_CUSTOMERS]])&gt;=8000, "Premium",
    TRUE, "Regular"
)</f>
        <v>Regular</v>
      </c>
      <c r="N2895" s="32" cm="1">
        <f t="array" ref="N2895">_xlfn.IFS(
   FACT_ORDERS[[#This Row],[TypeOfClient]]="VIP", 0.2,
   FACT_ORDERS[[#This Row],[TypeOfClient]]="Premium", 0.1,
   TRUE, 0
)</f>
        <v>0</v>
      </c>
      <c r="O2895" s="31" cm="1">
        <f t="array" ref="O2895">_xlfn.IFS(
   FACT_ORDERS[[#This Row],[TotalAmount]]&gt;1500, 0.15,
   FACT_ORDERS[[#This Row],[TotalAmount]]&gt;1000, 0.1,
   FACT_ORDERS[[#This Row],[TotalAmount]]&gt;500, 0.05,
   TRUE, 0
)</f>
        <v>0</v>
      </c>
      <c r="P2895" s="28">
        <f xml:space="preserve"> FACT_ORDERS[[#This Row],[TotalAmount]] * (1 - (FACT_ORDERS[[#This Row],[ClientDiscount]] + FACT_ORDERS[[#This Row],[OrderDiscount]]) )</f>
        <v>132</v>
      </c>
      <c r="Q2895" s="28">
        <f>FACT_ORDERS[[#This Row],[TotalAmountWithDiscount]]+FACT_ORDERS[[#This Row],[DeliveryCost]]</f>
        <v>147</v>
      </c>
      <c r="R2895" s="35">
        <v>45567</v>
      </c>
      <c r="S2895" s="35" t="str">
        <f>IF(NETWORKDAYS(FACT_ORDERS[[#This Row],[Order-Date]], FACT_ORDERS[[#This Row],[ArrivalDate ]]) &gt; 10, "Late", "On Time")</f>
        <v>On Time</v>
      </c>
    </row>
    <row r="2896" spans="1:19" x14ac:dyDescent="0.3">
      <c r="A2896" s="12">
        <v>7894</v>
      </c>
      <c r="B2896" s="12">
        <v>233</v>
      </c>
      <c r="C2896" s="12">
        <v>10439</v>
      </c>
      <c r="D2896" s="12">
        <v>2895</v>
      </c>
      <c r="E2896" s="12" t="s">
        <v>243</v>
      </c>
      <c r="F2896" s="13">
        <v>45557</v>
      </c>
      <c r="G2896" s="26" t="s">
        <v>13302</v>
      </c>
      <c r="H2896" s="12">
        <v>25</v>
      </c>
      <c r="I2896" s="28">
        <f>VLOOKUP(B:B,DIM_PRODUCTS!A:F,5,FALSE)</f>
        <v>13</v>
      </c>
      <c r="J2896" s="28">
        <f>FACT_ORDERS[[#This Row],[ProductPrice]]*FACT_ORDERS[[#This Row],[Quantity]]</f>
        <v>325</v>
      </c>
      <c r="K2896" s="12" t="str">
        <f>VLOOKUP(C:C,DIM_CUSTOMERS!A:G,7,FALSE)</f>
        <v>South Korea</v>
      </c>
      <c r="L2896" s="30" cm="1">
        <f t="array" ref="L2896">_xlfn.IFS(
    AND(FACT_ORDERS[[#This Row],[DeliveryMehtod]]="shippment",FACT_ORDERS[[#This Row],[TotalAmount]]&gt;=200), 0,
    AND(FACT_ORDERS[[#This Row],[DeliveryMehtod]]="pickup"), 15,
    AND(FACT_ORDERS[[#This Row],[DeliveryMehtod]]="shippment",FACT_ORDERS[[#This Row],[TotalAmount]]&lt;200), 35
)</f>
        <v>15</v>
      </c>
      <c r="M2896" s="12" t="str" cm="1">
        <f t="array" ref="M2896">_xlfn.IFS(
    SUMIFS(FACT_ORDERS[TotalAmount], FACT_ORDERS[WD_CUSTOMERS],FACT_ORDERS[[#This Row],[WD_CUSTOMERS]])&gt;=15000, "VIP",
    SUMIFS(FACT_ORDERS[TotalAmount], FACT_ORDERS[WD_CUSTOMERS],FACT_ORDERS[[#This Row],[WD_CUSTOMERS]])&gt;=8000, "Premium",
    TRUE, "Regular"
)</f>
        <v>Regular</v>
      </c>
      <c r="N2896" s="32" cm="1">
        <f t="array" ref="N2896">_xlfn.IFS(
   FACT_ORDERS[[#This Row],[TypeOfClient]]="VIP", 0.2,
   FACT_ORDERS[[#This Row],[TypeOfClient]]="Premium", 0.1,
   TRUE, 0
)</f>
        <v>0</v>
      </c>
      <c r="O2896" s="31" cm="1">
        <f t="array" ref="O2896">_xlfn.IFS(
   FACT_ORDERS[[#This Row],[TotalAmount]]&gt;1500, 0.15,
   FACT_ORDERS[[#This Row],[TotalAmount]]&gt;1000, 0.1,
   FACT_ORDERS[[#This Row],[TotalAmount]]&gt;500, 0.05,
   TRUE, 0
)</f>
        <v>0</v>
      </c>
      <c r="P2896" s="28">
        <f xml:space="preserve"> FACT_ORDERS[[#This Row],[TotalAmount]] * (1 - (FACT_ORDERS[[#This Row],[ClientDiscount]] + FACT_ORDERS[[#This Row],[OrderDiscount]]) )</f>
        <v>325</v>
      </c>
      <c r="Q2896" s="28">
        <f>FACT_ORDERS[[#This Row],[TotalAmountWithDiscount]]+FACT_ORDERS[[#This Row],[DeliveryCost]]</f>
        <v>340</v>
      </c>
      <c r="R2896" s="35">
        <v>45565</v>
      </c>
      <c r="S2896" s="35" t="str">
        <f>IF(NETWORKDAYS(FACT_ORDERS[[#This Row],[Order-Date]], FACT_ORDERS[[#This Row],[ArrivalDate ]]) &gt; 10, "Late", "On Time")</f>
        <v>On Time</v>
      </c>
    </row>
    <row r="2897" spans="1:19" x14ac:dyDescent="0.3">
      <c r="A2897" s="12">
        <v>7895</v>
      </c>
      <c r="B2897" s="12">
        <v>266</v>
      </c>
      <c r="C2897" s="12">
        <v>10439</v>
      </c>
      <c r="D2897" s="12">
        <v>2896</v>
      </c>
      <c r="E2897" s="12" t="s">
        <v>243</v>
      </c>
      <c r="F2897" s="13">
        <v>45546</v>
      </c>
      <c r="G2897" s="26" t="s">
        <v>4127</v>
      </c>
      <c r="H2897" s="12">
        <v>27</v>
      </c>
      <c r="I2897" s="28">
        <f>VLOOKUP(B:B,DIM_PRODUCTS!A:F,5,FALSE)</f>
        <v>12</v>
      </c>
      <c r="J2897" s="28">
        <f>FACT_ORDERS[[#This Row],[ProductPrice]]*FACT_ORDERS[[#This Row],[Quantity]]</f>
        <v>324</v>
      </c>
      <c r="K2897" s="12" t="str">
        <f>VLOOKUP(C:C,DIM_CUSTOMERS!A:G,7,FALSE)</f>
        <v>South Korea</v>
      </c>
      <c r="L2897" s="30" cm="1">
        <f t="array" ref="L2897">_xlfn.IFS(
    AND(FACT_ORDERS[[#This Row],[DeliveryMehtod]]="shippment",FACT_ORDERS[[#This Row],[TotalAmount]]&gt;=200), 0,
    AND(FACT_ORDERS[[#This Row],[DeliveryMehtod]]="pickup"), 15,
    AND(FACT_ORDERS[[#This Row],[DeliveryMehtod]]="shippment",FACT_ORDERS[[#This Row],[TotalAmount]]&lt;200), 35
)</f>
        <v>15</v>
      </c>
      <c r="M2897" s="12" t="str" cm="1">
        <f t="array" ref="M2897">_xlfn.IFS(
    SUMIFS(FACT_ORDERS[TotalAmount], FACT_ORDERS[WD_CUSTOMERS],FACT_ORDERS[[#This Row],[WD_CUSTOMERS]])&gt;=15000, "VIP",
    SUMIFS(FACT_ORDERS[TotalAmount], FACT_ORDERS[WD_CUSTOMERS],FACT_ORDERS[[#This Row],[WD_CUSTOMERS]])&gt;=8000, "Premium",
    TRUE, "Regular"
)</f>
        <v>Regular</v>
      </c>
      <c r="N2897" s="32" cm="1">
        <f t="array" ref="N2897">_xlfn.IFS(
   FACT_ORDERS[[#This Row],[TypeOfClient]]="VIP", 0.2,
   FACT_ORDERS[[#This Row],[TypeOfClient]]="Premium", 0.1,
   TRUE, 0
)</f>
        <v>0</v>
      </c>
      <c r="O2897" s="31" cm="1">
        <f t="array" ref="O2897">_xlfn.IFS(
   FACT_ORDERS[[#This Row],[TotalAmount]]&gt;1500, 0.15,
   FACT_ORDERS[[#This Row],[TotalAmount]]&gt;1000, 0.1,
   FACT_ORDERS[[#This Row],[TotalAmount]]&gt;500, 0.05,
   TRUE, 0
)</f>
        <v>0</v>
      </c>
      <c r="P2897" s="28">
        <f xml:space="preserve"> FACT_ORDERS[[#This Row],[TotalAmount]] * (1 - (FACT_ORDERS[[#This Row],[ClientDiscount]] + FACT_ORDERS[[#This Row],[OrderDiscount]]) )</f>
        <v>324</v>
      </c>
      <c r="Q2897" s="28">
        <f>FACT_ORDERS[[#This Row],[TotalAmountWithDiscount]]+FACT_ORDERS[[#This Row],[DeliveryCost]]</f>
        <v>339</v>
      </c>
      <c r="R2897" s="35">
        <v>45557</v>
      </c>
      <c r="S2897" s="35" t="str">
        <f>IF(NETWORKDAYS(FACT_ORDERS[[#This Row],[Order-Date]], FACT_ORDERS[[#This Row],[ArrivalDate ]]) &gt; 10, "Late", "On Time")</f>
        <v>On Time</v>
      </c>
    </row>
    <row r="2898" spans="1:19" x14ac:dyDescent="0.3">
      <c r="A2898" s="12">
        <v>7896</v>
      </c>
      <c r="B2898" s="12">
        <v>236</v>
      </c>
      <c r="C2898" s="12">
        <v>10439</v>
      </c>
      <c r="D2898" s="12">
        <v>2897</v>
      </c>
      <c r="E2898" s="12" t="s">
        <v>244</v>
      </c>
      <c r="F2898" s="13">
        <v>45546</v>
      </c>
      <c r="G2898" s="26" t="s">
        <v>13303</v>
      </c>
      <c r="H2898" s="12">
        <v>29</v>
      </c>
      <c r="I2898" s="28">
        <f>VLOOKUP(B:B,DIM_PRODUCTS!A:F,5,FALSE)</f>
        <v>12</v>
      </c>
      <c r="J2898" s="28">
        <f>FACT_ORDERS[[#This Row],[ProductPrice]]*FACT_ORDERS[[#This Row],[Quantity]]</f>
        <v>348</v>
      </c>
      <c r="K2898" s="12" t="str">
        <f>VLOOKUP(C:C,DIM_CUSTOMERS!A:G,7,FALSE)</f>
        <v>South Korea</v>
      </c>
      <c r="L2898" s="30" cm="1">
        <f t="array" ref="L2898">_xlfn.IFS(
    AND(FACT_ORDERS[[#This Row],[DeliveryMehtod]]="shippment",FACT_ORDERS[[#This Row],[TotalAmount]]&gt;=200), 0,
    AND(FACT_ORDERS[[#This Row],[DeliveryMehtod]]="pickup"), 15,
    AND(FACT_ORDERS[[#This Row],[DeliveryMehtod]]="shippment",FACT_ORDERS[[#This Row],[TotalAmount]]&lt;200), 35
)</f>
        <v>0</v>
      </c>
      <c r="M2898" s="12" t="str" cm="1">
        <f t="array" ref="M2898">_xlfn.IFS(
    SUMIFS(FACT_ORDERS[TotalAmount], FACT_ORDERS[WD_CUSTOMERS],FACT_ORDERS[[#This Row],[WD_CUSTOMERS]])&gt;=15000, "VIP",
    SUMIFS(FACT_ORDERS[TotalAmount], FACT_ORDERS[WD_CUSTOMERS],FACT_ORDERS[[#This Row],[WD_CUSTOMERS]])&gt;=8000, "Premium",
    TRUE, "Regular"
)</f>
        <v>Regular</v>
      </c>
      <c r="N2898" s="32" cm="1">
        <f t="array" ref="N2898">_xlfn.IFS(
   FACT_ORDERS[[#This Row],[TypeOfClient]]="VIP", 0.2,
   FACT_ORDERS[[#This Row],[TypeOfClient]]="Premium", 0.1,
   TRUE, 0
)</f>
        <v>0</v>
      </c>
      <c r="O2898" s="31" cm="1">
        <f t="array" ref="O2898">_xlfn.IFS(
   FACT_ORDERS[[#This Row],[TotalAmount]]&gt;1500, 0.15,
   FACT_ORDERS[[#This Row],[TotalAmount]]&gt;1000, 0.1,
   FACT_ORDERS[[#This Row],[TotalAmount]]&gt;500, 0.05,
   TRUE, 0
)</f>
        <v>0</v>
      </c>
      <c r="P2898" s="28">
        <f xml:space="preserve"> FACT_ORDERS[[#This Row],[TotalAmount]] * (1 - (FACT_ORDERS[[#This Row],[ClientDiscount]] + FACT_ORDERS[[#This Row],[OrderDiscount]]) )</f>
        <v>348</v>
      </c>
      <c r="Q2898" s="28">
        <f>FACT_ORDERS[[#This Row],[TotalAmountWithDiscount]]+FACT_ORDERS[[#This Row],[DeliveryCost]]</f>
        <v>348</v>
      </c>
      <c r="R2898" s="35">
        <v>45554</v>
      </c>
      <c r="S2898" s="35" t="str">
        <f>IF(NETWORKDAYS(FACT_ORDERS[[#This Row],[Order-Date]], FACT_ORDERS[[#This Row],[ArrivalDate ]]) &gt; 10, "Late", "On Time")</f>
        <v>On Time</v>
      </c>
    </row>
    <row r="2899" spans="1:19" x14ac:dyDescent="0.3">
      <c r="A2899" s="12">
        <v>7897</v>
      </c>
      <c r="B2899" s="12">
        <v>293</v>
      </c>
      <c r="C2899" s="12">
        <v>10439</v>
      </c>
      <c r="D2899" s="12">
        <v>2898</v>
      </c>
      <c r="E2899" s="12" t="s">
        <v>244</v>
      </c>
      <c r="F2899" s="13">
        <v>45546</v>
      </c>
      <c r="G2899" s="26" t="s">
        <v>13304</v>
      </c>
      <c r="H2899" s="12">
        <v>14</v>
      </c>
      <c r="I2899" s="28">
        <f>VLOOKUP(B:B,DIM_PRODUCTS!A:F,5,FALSE)</f>
        <v>11</v>
      </c>
      <c r="J2899" s="28">
        <f>FACT_ORDERS[[#This Row],[ProductPrice]]*FACT_ORDERS[[#This Row],[Quantity]]</f>
        <v>154</v>
      </c>
      <c r="K2899" s="12" t="str">
        <f>VLOOKUP(C:C,DIM_CUSTOMERS!A:G,7,FALSE)</f>
        <v>South Korea</v>
      </c>
      <c r="L2899" s="30" cm="1">
        <f t="array" ref="L2899">_xlfn.IFS(
    AND(FACT_ORDERS[[#This Row],[DeliveryMehtod]]="shippment",FACT_ORDERS[[#This Row],[TotalAmount]]&gt;=200), 0,
    AND(FACT_ORDERS[[#This Row],[DeliveryMehtod]]="pickup"), 15,
    AND(FACT_ORDERS[[#This Row],[DeliveryMehtod]]="shippment",FACT_ORDERS[[#This Row],[TotalAmount]]&lt;200), 35
)</f>
        <v>35</v>
      </c>
      <c r="M2899" s="12" t="str" cm="1">
        <f t="array" ref="M2899">_xlfn.IFS(
    SUMIFS(FACT_ORDERS[TotalAmount], FACT_ORDERS[WD_CUSTOMERS],FACT_ORDERS[[#This Row],[WD_CUSTOMERS]])&gt;=15000, "VIP",
    SUMIFS(FACT_ORDERS[TotalAmount], FACT_ORDERS[WD_CUSTOMERS],FACT_ORDERS[[#This Row],[WD_CUSTOMERS]])&gt;=8000, "Premium",
    TRUE, "Regular"
)</f>
        <v>Regular</v>
      </c>
      <c r="N2899" s="32" cm="1">
        <f t="array" ref="N2899">_xlfn.IFS(
   FACT_ORDERS[[#This Row],[TypeOfClient]]="VIP", 0.2,
   FACT_ORDERS[[#This Row],[TypeOfClient]]="Premium", 0.1,
   TRUE, 0
)</f>
        <v>0</v>
      </c>
      <c r="O2899" s="31" cm="1">
        <f t="array" ref="O2899">_xlfn.IFS(
   FACT_ORDERS[[#This Row],[TotalAmount]]&gt;1500, 0.15,
   FACT_ORDERS[[#This Row],[TotalAmount]]&gt;1000, 0.1,
   FACT_ORDERS[[#This Row],[TotalAmount]]&gt;500, 0.05,
   TRUE, 0
)</f>
        <v>0</v>
      </c>
      <c r="P2899" s="28">
        <f xml:space="preserve"> FACT_ORDERS[[#This Row],[TotalAmount]] * (1 - (FACT_ORDERS[[#This Row],[ClientDiscount]] + FACT_ORDERS[[#This Row],[OrderDiscount]]) )</f>
        <v>154</v>
      </c>
      <c r="Q2899" s="28">
        <f>FACT_ORDERS[[#This Row],[TotalAmountWithDiscount]]+FACT_ORDERS[[#This Row],[DeliveryCost]]</f>
        <v>189</v>
      </c>
      <c r="R2899" s="35">
        <v>45553</v>
      </c>
      <c r="S2899" s="35" t="str">
        <f>IF(NETWORKDAYS(FACT_ORDERS[[#This Row],[Order-Date]], FACT_ORDERS[[#This Row],[ArrivalDate ]]) &gt; 10, "Late", "On Time")</f>
        <v>On Time</v>
      </c>
    </row>
    <row r="2900" spans="1:19" x14ac:dyDescent="0.3">
      <c r="A2900" s="12">
        <v>7898</v>
      </c>
      <c r="B2900" s="12">
        <v>233</v>
      </c>
      <c r="C2900" s="12">
        <v>10439</v>
      </c>
      <c r="D2900" s="12">
        <v>2899</v>
      </c>
      <c r="E2900" s="12" t="s">
        <v>243</v>
      </c>
      <c r="F2900" s="13">
        <v>45546</v>
      </c>
      <c r="G2900" s="26" t="s">
        <v>13305</v>
      </c>
      <c r="H2900" s="12">
        <v>14</v>
      </c>
      <c r="I2900" s="28">
        <f>VLOOKUP(B:B,DIM_PRODUCTS!A:F,5,FALSE)</f>
        <v>13</v>
      </c>
      <c r="J2900" s="28">
        <f>FACT_ORDERS[[#This Row],[ProductPrice]]*FACT_ORDERS[[#This Row],[Quantity]]</f>
        <v>182</v>
      </c>
      <c r="K2900" s="12" t="str">
        <f>VLOOKUP(C:C,DIM_CUSTOMERS!A:G,7,FALSE)</f>
        <v>South Korea</v>
      </c>
      <c r="L2900" s="30" cm="1">
        <f t="array" ref="L2900">_xlfn.IFS(
    AND(FACT_ORDERS[[#This Row],[DeliveryMehtod]]="shippment",FACT_ORDERS[[#This Row],[TotalAmount]]&gt;=200), 0,
    AND(FACT_ORDERS[[#This Row],[DeliveryMehtod]]="pickup"), 15,
    AND(FACT_ORDERS[[#This Row],[DeliveryMehtod]]="shippment",FACT_ORDERS[[#This Row],[TotalAmount]]&lt;200), 35
)</f>
        <v>15</v>
      </c>
      <c r="M2900" s="12" t="str" cm="1">
        <f t="array" ref="M2900">_xlfn.IFS(
    SUMIFS(FACT_ORDERS[TotalAmount], FACT_ORDERS[WD_CUSTOMERS],FACT_ORDERS[[#This Row],[WD_CUSTOMERS]])&gt;=15000, "VIP",
    SUMIFS(FACT_ORDERS[TotalAmount], FACT_ORDERS[WD_CUSTOMERS],FACT_ORDERS[[#This Row],[WD_CUSTOMERS]])&gt;=8000, "Premium",
    TRUE, "Regular"
)</f>
        <v>Regular</v>
      </c>
      <c r="N2900" s="32" cm="1">
        <f t="array" ref="N2900">_xlfn.IFS(
   FACT_ORDERS[[#This Row],[TypeOfClient]]="VIP", 0.2,
   FACT_ORDERS[[#This Row],[TypeOfClient]]="Premium", 0.1,
   TRUE, 0
)</f>
        <v>0</v>
      </c>
      <c r="O2900" s="31" cm="1">
        <f t="array" ref="O2900">_xlfn.IFS(
   FACT_ORDERS[[#This Row],[TotalAmount]]&gt;1500, 0.15,
   FACT_ORDERS[[#This Row],[TotalAmount]]&gt;1000, 0.1,
   FACT_ORDERS[[#This Row],[TotalAmount]]&gt;500, 0.05,
   TRUE, 0
)</f>
        <v>0</v>
      </c>
      <c r="P2900" s="28">
        <f xml:space="preserve"> FACT_ORDERS[[#This Row],[TotalAmount]] * (1 - (FACT_ORDERS[[#This Row],[ClientDiscount]] + FACT_ORDERS[[#This Row],[OrderDiscount]]) )</f>
        <v>182</v>
      </c>
      <c r="Q2900" s="28">
        <f>FACT_ORDERS[[#This Row],[TotalAmountWithDiscount]]+FACT_ORDERS[[#This Row],[DeliveryCost]]</f>
        <v>197</v>
      </c>
      <c r="R2900" s="35">
        <v>45554</v>
      </c>
      <c r="S2900" s="35" t="str">
        <f>IF(NETWORKDAYS(FACT_ORDERS[[#This Row],[Order-Date]], FACT_ORDERS[[#This Row],[ArrivalDate ]]) &gt; 10, "Late", "On Time")</f>
        <v>On Time</v>
      </c>
    </row>
    <row r="2901" spans="1:19" x14ac:dyDescent="0.3">
      <c r="A2901" s="12">
        <v>7899</v>
      </c>
      <c r="B2901" s="12">
        <v>266</v>
      </c>
      <c r="C2901" s="12">
        <v>10439</v>
      </c>
      <c r="D2901" s="12">
        <v>2900</v>
      </c>
      <c r="E2901" s="12" t="s">
        <v>243</v>
      </c>
      <c r="F2901" s="13">
        <v>45555</v>
      </c>
      <c r="G2901" s="26" t="s">
        <v>13306</v>
      </c>
      <c r="H2901" s="12">
        <v>51</v>
      </c>
      <c r="I2901" s="28">
        <f>VLOOKUP(B:B,DIM_PRODUCTS!A:F,5,FALSE)</f>
        <v>12</v>
      </c>
      <c r="J2901" s="28">
        <f>FACT_ORDERS[[#This Row],[ProductPrice]]*FACT_ORDERS[[#This Row],[Quantity]]</f>
        <v>612</v>
      </c>
      <c r="K2901" s="12" t="str">
        <f>VLOOKUP(C:C,DIM_CUSTOMERS!A:G,7,FALSE)</f>
        <v>South Korea</v>
      </c>
      <c r="L2901" s="30" cm="1">
        <f t="array" ref="L2901">_xlfn.IFS(
    AND(FACT_ORDERS[[#This Row],[DeliveryMehtod]]="shippment",FACT_ORDERS[[#This Row],[TotalAmount]]&gt;=200), 0,
    AND(FACT_ORDERS[[#This Row],[DeliveryMehtod]]="pickup"), 15,
    AND(FACT_ORDERS[[#This Row],[DeliveryMehtod]]="shippment",FACT_ORDERS[[#This Row],[TotalAmount]]&lt;200), 35
)</f>
        <v>15</v>
      </c>
      <c r="M2901" s="12" t="str" cm="1">
        <f t="array" ref="M2901">_xlfn.IFS(
    SUMIFS(FACT_ORDERS[TotalAmount], FACT_ORDERS[WD_CUSTOMERS],FACT_ORDERS[[#This Row],[WD_CUSTOMERS]])&gt;=15000, "VIP",
    SUMIFS(FACT_ORDERS[TotalAmount], FACT_ORDERS[WD_CUSTOMERS],FACT_ORDERS[[#This Row],[WD_CUSTOMERS]])&gt;=8000, "Premium",
    TRUE, "Regular"
)</f>
        <v>Regular</v>
      </c>
      <c r="N2901" s="32" cm="1">
        <f t="array" ref="N2901">_xlfn.IFS(
   FACT_ORDERS[[#This Row],[TypeOfClient]]="VIP", 0.2,
   FACT_ORDERS[[#This Row],[TypeOfClient]]="Premium", 0.1,
   TRUE, 0
)</f>
        <v>0</v>
      </c>
      <c r="O2901" s="31" cm="1">
        <f t="array" ref="O2901">_xlfn.IFS(
   FACT_ORDERS[[#This Row],[TotalAmount]]&gt;1500, 0.15,
   FACT_ORDERS[[#This Row],[TotalAmount]]&gt;1000, 0.1,
   FACT_ORDERS[[#This Row],[TotalAmount]]&gt;500, 0.05,
   TRUE, 0
)</f>
        <v>0.05</v>
      </c>
      <c r="P2901" s="28">
        <f xml:space="preserve"> FACT_ORDERS[[#This Row],[TotalAmount]] * (1 - (FACT_ORDERS[[#This Row],[ClientDiscount]] + FACT_ORDERS[[#This Row],[OrderDiscount]]) )</f>
        <v>581.4</v>
      </c>
      <c r="Q2901" s="28">
        <f>FACT_ORDERS[[#This Row],[TotalAmountWithDiscount]]+FACT_ORDERS[[#This Row],[DeliveryCost]]</f>
        <v>596.4</v>
      </c>
      <c r="R2901" s="35">
        <v>45575</v>
      </c>
      <c r="S2901" s="35" t="str">
        <f>IF(NETWORKDAYS(FACT_ORDERS[[#This Row],[Order-Date]], FACT_ORDERS[[#This Row],[ArrivalDate ]]) &gt; 10, "Late", "On Time")</f>
        <v>Late</v>
      </c>
    </row>
    <row r="2902" spans="1:19" x14ac:dyDescent="0.3">
      <c r="A2902" s="12">
        <v>7900</v>
      </c>
      <c r="B2902" s="12">
        <v>236</v>
      </c>
      <c r="C2902" s="12">
        <v>10439</v>
      </c>
      <c r="D2902" s="12">
        <v>2901</v>
      </c>
      <c r="E2902" s="12" t="s">
        <v>244</v>
      </c>
      <c r="F2902" s="13">
        <v>45555</v>
      </c>
      <c r="G2902" s="26" t="s">
        <v>13307</v>
      </c>
      <c r="H2902" s="12">
        <v>20</v>
      </c>
      <c r="I2902" s="28">
        <f>VLOOKUP(B:B,DIM_PRODUCTS!A:F,5,FALSE)</f>
        <v>12</v>
      </c>
      <c r="J2902" s="28">
        <f>FACT_ORDERS[[#This Row],[ProductPrice]]*FACT_ORDERS[[#This Row],[Quantity]]</f>
        <v>240</v>
      </c>
      <c r="K2902" s="12" t="str">
        <f>VLOOKUP(C:C,DIM_CUSTOMERS!A:G,7,FALSE)</f>
        <v>South Korea</v>
      </c>
      <c r="L2902" s="30" cm="1">
        <f t="array" ref="L2902">_xlfn.IFS(
    AND(FACT_ORDERS[[#This Row],[DeliveryMehtod]]="shippment",FACT_ORDERS[[#This Row],[TotalAmount]]&gt;=200), 0,
    AND(FACT_ORDERS[[#This Row],[DeliveryMehtod]]="pickup"), 15,
    AND(FACT_ORDERS[[#This Row],[DeliveryMehtod]]="shippment",FACT_ORDERS[[#This Row],[TotalAmount]]&lt;200), 35
)</f>
        <v>0</v>
      </c>
      <c r="M2902" s="12" t="str" cm="1">
        <f t="array" ref="M2902">_xlfn.IFS(
    SUMIFS(FACT_ORDERS[TotalAmount], FACT_ORDERS[WD_CUSTOMERS],FACT_ORDERS[[#This Row],[WD_CUSTOMERS]])&gt;=15000, "VIP",
    SUMIFS(FACT_ORDERS[TotalAmount], FACT_ORDERS[WD_CUSTOMERS],FACT_ORDERS[[#This Row],[WD_CUSTOMERS]])&gt;=8000, "Premium",
    TRUE, "Regular"
)</f>
        <v>Regular</v>
      </c>
      <c r="N2902" s="32" cm="1">
        <f t="array" ref="N2902">_xlfn.IFS(
   FACT_ORDERS[[#This Row],[TypeOfClient]]="VIP", 0.2,
   FACT_ORDERS[[#This Row],[TypeOfClient]]="Premium", 0.1,
   TRUE, 0
)</f>
        <v>0</v>
      </c>
      <c r="O2902" s="31" cm="1">
        <f t="array" ref="O2902">_xlfn.IFS(
   FACT_ORDERS[[#This Row],[TotalAmount]]&gt;1500, 0.15,
   FACT_ORDERS[[#This Row],[TotalAmount]]&gt;1000, 0.1,
   FACT_ORDERS[[#This Row],[TotalAmount]]&gt;500, 0.05,
   TRUE, 0
)</f>
        <v>0</v>
      </c>
      <c r="P2902" s="28">
        <f xml:space="preserve"> FACT_ORDERS[[#This Row],[TotalAmount]] * (1 - (FACT_ORDERS[[#This Row],[ClientDiscount]] + FACT_ORDERS[[#This Row],[OrderDiscount]]) )</f>
        <v>240</v>
      </c>
      <c r="Q2902" s="28">
        <f>FACT_ORDERS[[#This Row],[TotalAmountWithDiscount]]+FACT_ORDERS[[#This Row],[DeliveryCost]]</f>
        <v>240</v>
      </c>
      <c r="R2902" s="35">
        <v>45564</v>
      </c>
      <c r="S2902" s="35" t="str">
        <f>IF(NETWORKDAYS(FACT_ORDERS[[#This Row],[Order-Date]], FACT_ORDERS[[#This Row],[ArrivalDate ]]) &gt; 10, "Late", "On Time")</f>
        <v>On Time</v>
      </c>
    </row>
    <row r="2903" spans="1:19" x14ac:dyDescent="0.3">
      <c r="A2903" s="12">
        <v>7901</v>
      </c>
      <c r="B2903" s="12">
        <v>293</v>
      </c>
      <c r="C2903" s="12">
        <v>10439</v>
      </c>
      <c r="D2903" s="12">
        <v>2902</v>
      </c>
      <c r="E2903" s="12" t="s">
        <v>243</v>
      </c>
      <c r="F2903" s="13">
        <v>45555</v>
      </c>
      <c r="G2903" s="26" t="s">
        <v>13308</v>
      </c>
      <c r="H2903" s="12">
        <v>13</v>
      </c>
      <c r="I2903" s="28">
        <f>VLOOKUP(B:B,DIM_PRODUCTS!A:F,5,FALSE)</f>
        <v>11</v>
      </c>
      <c r="J2903" s="28">
        <f>FACT_ORDERS[[#This Row],[ProductPrice]]*FACT_ORDERS[[#This Row],[Quantity]]</f>
        <v>143</v>
      </c>
      <c r="K2903" s="12" t="str">
        <f>VLOOKUP(C:C,DIM_CUSTOMERS!A:G,7,FALSE)</f>
        <v>South Korea</v>
      </c>
      <c r="L2903" s="30" cm="1">
        <f t="array" ref="L2903">_xlfn.IFS(
    AND(FACT_ORDERS[[#This Row],[DeliveryMehtod]]="shippment",FACT_ORDERS[[#This Row],[TotalAmount]]&gt;=200), 0,
    AND(FACT_ORDERS[[#This Row],[DeliveryMehtod]]="pickup"), 15,
    AND(FACT_ORDERS[[#This Row],[DeliveryMehtod]]="shippment",FACT_ORDERS[[#This Row],[TotalAmount]]&lt;200), 35
)</f>
        <v>15</v>
      </c>
      <c r="M2903" s="12" t="str" cm="1">
        <f t="array" ref="M2903">_xlfn.IFS(
    SUMIFS(FACT_ORDERS[TotalAmount], FACT_ORDERS[WD_CUSTOMERS],FACT_ORDERS[[#This Row],[WD_CUSTOMERS]])&gt;=15000, "VIP",
    SUMIFS(FACT_ORDERS[TotalAmount], FACT_ORDERS[WD_CUSTOMERS],FACT_ORDERS[[#This Row],[WD_CUSTOMERS]])&gt;=8000, "Premium",
    TRUE, "Regular"
)</f>
        <v>Regular</v>
      </c>
      <c r="N2903" s="32" cm="1">
        <f t="array" ref="N2903">_xlfn.IFS(
   FACT_ORDERS[[#This Row],[TypeOfClient]]="VIP", 0.2,
   FACT_ORDERS[[#This Row],[TypeOfClient]]="Premium", 0.1,
   TRUE, 0
)</f>
        <v>0</v>
      </c>
      <c r="O2903" s="31" cm="1">
        <f t="array" ref="O2903">_xlfn.IFS(
   FACT_ORDERS[[#This Row],[TotalAmount]]&gt;1500, 0.15,
   FACT_ORDERS[[#This Row],[TotalAmount]]&gt;1000, 0.1,
   FACT_ORDERS[[#This Row],[TotalAmount]]&gt;500, 0.05,
   TRUE, 0
)</f>
        <v>0</v>
      </c>
      <c r="P2903" s="28">
        <f xml:space="preserve"> FACT_ORDERS[[#This Row],[TotalAmount]] * (1 - (FACT_ORDERS[[#This Row],[ClientDiscount]] + FACT_ORDERS[[#This Row],[OrderDiscount]]) )</f>
        <v>143</v>
      </c>
      <c r="Q2903" s="28">
        <f>FACT_ORDERS[[#This Row],[TotalAmountWithDiscount]]+FACT_ORDERS[[#This Row],[DeliveryCost]]</f>
        <v>158</v>
      </c>
      <c r="R2903" s="35">
        <v>45564</v>
      </c>
      <c r="S2903" s="35" t="str">
        <f>IF(NETWORKDAYS(FACT_ORDERS[[#This Row],[Order-Date]], FACT_ORDERS[[#This Row],[ArrivalDate ]]) &gt; 10, "Late", "On Time")</f>
        <v>On Time</v>
      </c>
    </row>
    <row r="2904" spans="1:19" x14ac:dyDescent="0.3">
      <c r="A2904" s="12">
        <v>7902</v>
      </c>
      <c r="B2904" s="12">
        <v>233</v>
      </c>
      <c r="C2904" s="12">
        <v>10439</v>
      </c>
      <c r="D2904" s="12">
        <v>2903</v>
      </c>
      <c r="E2904" s="12" t="s">
        <v>244</v>
      </c>
      <c r="F2904" s="13">
        <v>45555</v>
      </c>
      <c r="G2904" s="26" t="s">
        <v>13309</v>
      </c>
      <c r="H2904" s="12">
        <v>14</v>
      </c>
      <c r="I2904" s="28">
        <f>VLOOKUP(B:B,DIM_PRODUCTS!A:F,5,FALSE)</f>
        <v>13</v>
      </c>
      <c r="J2904" s="28">
        <f>FACT_ORDERS[[#This Row],[ProductPrice]]*FACT_ORDERS[[#This Row],[Quantity]]</f>
        <v>182</v>
      </c>
      <c r="K2904" s="12" t="str">
        <f>VLOOKUP(C:C,DIM_CUSTOMERS!A:G,7,FALSE)</f>
        <v>South Korea</v>
      </c>
      <c r="L2904" s="30" cm="1">
        <f t="array" ref="L2904">_xlfn.IFS(
    AND(FACT_ORDERS[[#This Row],[DeliveryMehtod]]="shippment",FACT_ORDERS[[#This Row],[TotalAmount]]&gt;=200), 0,
    AND(FACT_ORDERS[[#This Row],[DeliveryMehtod]]="pickup"), 15,
    AND(FACT_ORDERS[[#This Row],[DeliveryMehtod]]="shippment",FACT_ORDERS[[#This Row],[TotalAmount]]&lt;200), 35
)</f>
        <v>35</v>
      </c>
      <c r="M2904" s="12" t="str" cm="1">
        <f t="array" ref="M2904">_xlfn.IFS(
    SUMIFS(FACT_ORDERS[TotalAmount], FACT_ORDERS[WD_CUSTOMERS],FACT_ORDERS[[#This Row],[WD_CUSTOMERS]])&gt;=15000, "VIP",
    SUMIFS(FACT_ORDERS[TotalAmount], FACT_ORDERS[WD_CUSTOMERS],FACT_ORDERS[[#This Row],[WD_CUSTOMERS]])&gt;=8000, "Premium",
    TRUE, "Regular"
)</f>
        <v>Regular</v>
      </c>
      <c r="N2904" s="32" cm="1">
        <f t="array" ref="N2904">_xlfn.IFS(
   FACT_ORDERS[[#This Row],[TypeOfClient]]="VIP", 0.2,
   FACT_ORDERS[[#This Row],[TypeOfClient]]="Premium", 0.1,
   TRUE, 0
)</f>
        <v>0</v>
      </c>
      <c r="O2904" s="31" cm="1">
        <f t="array" ref="O2904">_xlfn.IFS(
   FACT_ORDERS[[#This Row],[TotalAmount]]&gt;1500, 0.15,
   FACT_ORDERS[[#This Row],[TotalAmount]]&gt;1000, 0.1,
   FACT_ORDERS[[#This Row],[TotalAmount]]&gt;500, 0.05,
   TRUE, 0
)</f>
        <v>0</v>
      </c>
      <c r="P2904" s="28">
        <f xml:space="preserve"> FACT_ORDERS[[#This Row],[TotalAmount]] * (1 - (FACT_ORDERS[[#This Row],[ClientDiscount]] + FACT_ORDERS[[#This Row],[OrderDiscount]]) )</f>
        <v>182</v>
      </c>
      <c r="Q2904" s="28">
        <f>FACT_ORDERS[[#This Row],[TotalAmountWithDiscount]]+FACT_ORDERS[[#This Row],[DeliveryCost]]</f>
        <v>217</v>
      </c>
      <c r="R2904" s="35">
        <v>45562</v>
      </c>
      <c r="S2904" s="35" t="str">
        <f>IF(NETWORKDAYS(FACT_ORDERS[[#This Row],[Order-Date]], FACT_ORDERS[[#This Row],[ArrivalDate ]]) &gt; 10, "Late", "On Time")</f>
        <v>On Time</v>
      </c>
    </row>
    <row r="2905" spans="1:19" x14ac:dyDescent="0.3">
      <c r="A2905" s="12">
        <v>7903</v>
      </c>
      <c r="B2905" s="12">
        <v>232</v>
      </c>
      <c r="C2905" s="12">
        <v>10887</v>
      </c>
      <c r="D2905" s="12">
        <v>2904</v>
      </c>
      <c r="E2905" s="12" t="s">
        <v>243</v>
      </c>
      <c r="F2905" s="13">
        <v>44223</v>
      </c>
      <c r="G2905" s="26" t="s">
        <v>13310</v>
      </c>
      <c r="H2905" s="12">
        <v>18</v>
      </c>
      <c r="I2905" s="28">
        <f>VLOOKUP(B:B,DIM_PRODUCTS!A:F,5,FALSE)</f>
        <v>10</v>
      </c>
      <c r="J2905" s="28">
        <f>FACT_ORDERS[[#This Row],[ProductPrice]]*FACT_ORDERS[[#This Row],[Quantity]]</f>
        <v>180</v>
      </c>
      <c r="K2905" s="12" t="str">
        <f>VLOOKUP(C:C,DIM_CUSTOMERS!A:G,7,FALSE)</f>
        <v>Germany</v>
      </c>
      <c r="L2905" s="30" cm="1">
        <f t="array" ref="L2905">_xlfn.IFS(
    AND(FACT_ORDERS[[#This Row],[DeliveryMehtod]]="shippment",FACT_ORDERS[[#This Row],[TotalAmount]]&gt;=200), 0,
    AND(FACT_ORDERS[[#This Row],[DeliveryMehtod]]="pickup"), 15,
    AND(FACT_ORDERS[[#This Row],[DeliveryMehtod]]="shippment",FACT_ORDERS[[#This Row],[TotalAmount]]&lt;200), 35
)</f>
        <v>15</v>
      </c>
      <c r="M2905" s="12" t="str" cm="1">
        <f t="array" ref="M2905">_xlfn.IFS(
    SUMIFS(FACT_ORDERS[TotalAmount], FACT_ORDERS[WD_CUSTOMERS],FACT_ORDERS[[#This Row],[WD_CUSTOMERS]])&gt;=15000, "VIP",
    SUMIFS(FACT_ORDERS[TotalAmount], FACT_ORDERS[WD_CUSTOMERS],FACT_ORDERS[[#This Row],[WD_CUSTOMERS]])&gt;=8000, "Premium",
    TRUE, "Regular"
)</f>
        <v>VIP</v>
      </c>
      <c r="N2905" s="32" cm="1">
        <f t="array" ref="N2905">_xlfn.IFS(
   FACT_ORDERS[[#This Row],[TypeOfClient]]="VIP", 0.2,
   FACT_ORDERS[[#This Row],[TypeOfClient]]="Premium", 0.1,
   TRUE, 0
)</f>
        <v>0.2</v>
      </c>
      <c r="O2905" s="31" cm="1">
        <f t="array" ref="O2905">_xlfn.IFS(
   FACT_ORDERS[[#This Row],[TotalAmount]]&gt;1500, 0.15,
   FACT_ORDERS[[#This Row],[TotalAmount]]&gt;1000, 0.1,
   FACT_ORDERS[[#This Row],[TotalAmount]]&gt;500, 0.05,
   TRUE, 0
)</f>
        <v>0</v>
      </c>
      <c r="P2905" s="28">
        <f xml:space="preserve"> FACT_ORDERS[[#This Row],[TotalAmount]] * (1 - (FACT_ORDERS[[#This Row],[ClientDiscount]] + FACT_ORDERS[[#This Row],[OrderDiscount]]) )</f>
        <v>144</v>
      </c>
      <c r="Q2905" s="28">
        <f>FACT_ORDERS[[#This Row],[TotalAmountWithDiscount]]+FACT_ORDERS[[#This Row],[DeliveryCost]]</f>
        <v>159</v>
      </c>
      <c r="R2905" s="35">
        <v>44233</v>
      </c>
      <c r="S2905" s="35" t="str">
        <f>IF(NETWORKDAYS(FACT_ORDERS[[#This Row],[Order-Date]], FACT_ORDERS[[#This Row],[ArrivalDate ]]) &gt; 10, "Late", "On Time")</f>
        <v>On Time</v>
      </c>
    </row>
    <row r="2906" spans="1:19" x14ac:dyDescent="0.3">
      <c r="A2906" s="12">
        <v>7904</v>
      </c>
      <c r="B2906" s="12">
        <v>221</v>
      </c>
      <c r="C2906" s="12">
        <v>10887</v>
      </c>
      <c r="D2906" s="12">
        <v>2905</v>
      </c>
      <c r="E2906" s="12" t="s">
        <v>243</v>
      </c>
      <c r="F2906" s="13">
        <v>44223</v>
      </c>
      <c r="G2906" s="26" t="s">
        <v>13311</v>
      </c>
      <c r="H2906" s="12">
        <v>30</v>
      </c>
      <c r="I2906" s="28">
        <f>VLOOKUP(B:B,DIM_PRODUCTS!A:F,5,FALSE)</f>
        <v>25</v>
      </c>
      <c r="J2906" s="28">
        <f>FACT_ORDERS[[#This Row],[ProductPrice]]*FACT_ORDERS[[#This Row],[Quantity]]</f>
        <v>750</v>
      </c>
      <c r="K2906" s="12" t="str">
        <f>VLOOKUP(C:C,DIM_CUSTOMERS!A:G,7,FALSE)</f>
        <v>Germany</v>
      </c>
      <c r="L2906" s="30" cm="1">
        <f t="array" ref="L2906">_xlfn.IFS(
    AND(FACT_ORDERS[[#This Row],[DeliveryMehtod]]="shippment",FACT_ORDERS[[#This Row],[TotalAmount]]&gt;=200), 0,
    AND(FACT_ORDERS[[#This Row],[DeliveryMehtod]]="pickup"), 15,
    AND(FACT_ORDERS[[#This Row],[DeliveryMehtod]]="shippment",FACT_ORDERS[[#This Row],[TotalAmount]]&lt;200), 35
)</f>
        <v>15</v>
      </c>
      <c r="M2906" s="12" t="str" cm="1">
        <f t="array" ref="M2906">_xlfn.IFS(
    SUMIFS(FACT_ORDERS[TotalAmount], FACT_ORDERS[WD_CUSTOMERS],FACT_ORDERS[[#This Row],[WD_CUSTOMERS]])&gt;=15000, "VIP",
    SUMIFS(FACT_ORDERS[TotalAmount], FACT_ORDERS[WD_CUSTOMERS],FACT_ORDERS[[#This Row],[WD_CUSTOMERS]])&gt;=8000, "Premium",
    TRUE, "Regular"
)</f>
        <v>VIP</v>
      </c>
      <c r="N2906" s="32" cm="1">
        <f t="array" ref="N2906">_xlfn.IFS(
   FACT_ORDERS[[#This Row],[TypeOfClient]]="VIP", 0.2,
   FACT_ORDERS[[#This Row],[TypeOfClient]]="Premium", 0.1,
   TRUE, 0
)</f>
        <v>0.2</v>
      </c>
      <c r="O2906" s="31" cm="1">
        <f t="array" ref="O2906">_xlfn.IFS(
   FACT_ORDERS[[#This Row],[TotalAmount]]&gt;1500, 0.15,
   FACT_ORDERS[[#This Row],[TotalAmount]]&gt;1000, 0.1,
   FACT_ORDERS[[#This Row],[TotalAmount]]&gt;500, 0.05,
   TRUE, 0
)</f>
        <v>0.05</v>
      </c>
      <c r="P2906" s="28">
        <f xml:space="preserve"> FACT_ORDERS[[#This Row],[TotalAmount]] * (1 - (FACT_ORDERS[[#This Row],[ClientDiscount]] + FACT_ORDERS[[#This Row],[OrderDiscount]]) )</f>
        <v>562.5</v>
      </c>
      <c r="Q2906" s="28">
        <f>FACT_ORDERS[[#This Row],[TotalAmountWithDiscount]]+FACT_ORDERS[[#This Row],[DeliveryCost]]</f>
        <v>577.5</v>
      </c>
      <c r="R2906" s="35">
        <v>44233</v>
      </c>
      <c r="S2906" s="35" t="str">
        <f>IF(NETWORKDAYS(FACT_ORDERS[[#This Row],[Order-Date]], FACT_ORDERS[[#This Row],[ArrivalDate ]]) &gt; 10, "Late", "On Time")</f>
        <v>On Time</v>
      </c>
    </row>
    <row r="2907" spans="1:19" x14ac:dyDescent="0.3">
      <c r="A2907" s="12">
        <v>7905</v>
      </c>
      <c r="B2907" s="12">
        <v>299</v>
      </c>
      <c r="C2907" s="12">
        <v>10887</v>
      </c>
      <c r="D2907" s="12">
        <v>2906</v>
      </c>
      <c r="E2907" s="12" t="s">
        <v>243</v>
      </c>
      <c r="F2907" s="13">
        <v>44223</v>
      </c>
      <c r="G2907" s="26" t="s">
        <v>4449</v>
      </c>
      <c r="H2907" s="12">
        <v>27</v>
      </c>
      <c r="I2907" s="28">
        <f>VLOOKUP(B:B,DIM_PRODUCTS!A:F,5,FALSE)</f>
        <v>19</v>
      </c>
      <c r="J2907" s="28">
        <f>FACT_ORDERS[[#This Row],[ProductPrice]]*FACT_ORDERS[[#This Row],[Quantity]]</f>
        <v>513</v>
      </c>
      <c r="K2907" s="12" t="str">
        <f>VLOOKUP(C:C,DIM_CUSTOMERS!A:G,7,FALSE)</f>
        <v>Germany</v>
      </c>
      <c r="L2907" s="30" cm="1">
        <f t="array" ref="L2907">_xlfn.IFS(
    AND(FACT_ORDERS[[#This Row],[DeliveryMehtod]]="shippment",FACT_ORDERS[[#This Row],[TotalAmount]]&gt;=200), 0,
    AND(FACT_ORDERS[[#This Row],[DeliveryMehtod]]="pickup"), 15,
    AND(FACT_ORDERS[[#This Row],[DeliveryMehtod]]="shippment",FACT_ORDERS[[#This Row],[TotalAmount]]&lt;200), 35
)</f>
        <v>15</v>
      </c>
      <c r="M2907" s="12" t="str" cm="1">
        <f t="array" ref="M2907">_xlfn.IFS(
    SUMIFS(FACT_ORDERS[TotalAmount], FACT_ORDERS[WD_CUSTOMERS],FACT_ORDERS[[#This Row],[WD_CUSTOMERS]])&gt;=15000, "VIP",
    SUMIFS(FACT_ORDERS[TotalAmount], FACT_ORDERS[WD_CUSTOMERS],FACT_ORDERS[[#This Row],[WD_CUSTOMERS]])&gt;=8000, "Premium",
    TRUE, "Regular"
)</f>
        <v>VIP</v>
      </c>
      <c r="N2907" s="32" cm="1">
        <f t="array" ref="N2907">_xlfn.IFS(
   FACT_ORDERS[[#This Row],[TypeOfClient]]="VIP", 0.2,
   FACT_ORDERS[[#This Row],[TypeOfClient]]="Premium", 0.1,
   TRUE, 0
)</f>
        <v>0.2</v>
      </c>
      <c r="O2907" s="31" cm="1">
        <f t="array" ref="O2907">_xlfn.IFS(
   FACT_ORDERS[[#This Row],[TotalAmount]]&gt;1500, 0.15,
   FACT_ORDERS[[#This Row],[TotalAmount]]&gt;1000, 0.1,
   FACT_ORDERS[[#This Row],[TotalAmount]]&gt;500, 0.05,
   TRUE, 0
)</f>
        <v>0.05</v>
      </c>
      <c r="P2907" s="28">
        <f xml:space="preserve"> FACT_ORDERS[[#This Row],[TotalAmount]] * (1 - (FACT_ORDERS[[#This Row],[ClientDiscount]] + FACT_ORDERS[[#This Row],[OrderDiscount]]) )</f>
        <v>384.75</v>
      </c>
      <c r="Q2907" s="28">
        <f>FACT_ORDERS[[#This Row],[TotalAmountWithDiscount]]+FACT_ORDERS[[#This Row],[DeliveryCost]]</f>
        <v>399.75</v>
      </c>
      <c r="R2907" s="35">
        <v>44234</v>
      </c>
      <c r="S2907" s="35" t="str">
        <f>IF(NETWORKDAYS(FACT_ORDERS[[#This Row],[Order-Date]], FACT_ORDERS[[#This Row],[ArrivalDate ]]) &gt; 10, "Late", "On Time")</f>
        <v>On Time</v>
      </c>
    </row>
    <row r="2908" spans="1:19" x14ac:dyDescent="0.3">
      <c r="A2908" s="12">
        <v>7906</v>
      </c>
      <c r="B2908" s="12">
        <v>233</v>
      </c>
      <c r="C2908" s="12">
        <v>10887</v>
      </c>
      <c r="D2908" s="12">
        <v>2907</v>
      </c>
      <c r="E2908" s="12" t="s">
        <v>243</v>
      </c>
      <c r="F2908" s="13">
        <v>44223</v>
      </c>
      <c r="G2908" s="26" t="s">
        <v>13312</v>
      </c>
      <c r="H2908" s="12">
        <v>19</v>
      </c>
      <c r="I2908" s="28">
        <f>VLOOKUP(B:B,DIM_PRODUCTS!A:F,5,FALSE)</f>
        <v>13</v>
      </c>
      <c r="J2908" s="28">
        <f>FACT_ORDERS[[#This Row],[ProductPrice]]*FACT_ORDERS[[#This Row],[Quantity]]</f>
        <v>247</v>
      </c>
      <c r="K2908" s="12" t="str">
        <f>VLOOKUP(C:C,DIM_CUSTOMERS!A:G,7,FALSE)</f>
        <v>Germany</v>
      </c>
      <c r="L2908" s="30" cm="1">
        <f t="array" ref="L2908">_xlfn.IFS(
    AND(FACT_ORDERS[[#This Row],[DeliveryMehtod]]="shippment",FACT_ORDERS[[#This Row],[TotalAmount]]&gt;=200), 0,
    AND(FACT_ORDERS[[#This Row],[DeliveryMehtod]]="pickup"), 15,
    AND(FACT_ORDERS[[#This Row],[DeliveryMehtod]]="shippment",FACT_ORDERS[[#This Row],[TotalAmount]]&lt;200), 35
)</f>
        <v>15</v>
      </c>
      <c r="M2908" s="12" t="str" cm="1">
        <f t="array" ref="M2908">_xlfn.IFS(
    SUMIFS(FACT_ORDERS[TotalAmount], FACT_ORDERS[WD_CUSTOMERS],FACT_ORDERS[[#This Row],[WD_CUSTOMERS]])&gt;=15000, "VIP",
    SUMIFS(FACT_ORDERS[TotalAmount], FACT_ORDERS[WD_CUSTOMERS],FACT_ORDERS[[#This Row],[WD_CUSTOMERS]])&gt;=8000, "Premium",
    TRUE, "Regular"
)</f>
        <v>VIP</v>
      </c>
      <c r="N2908" s="32" cm="1">
        <f t="array" ref="N2908">_xlfn.IFS(
   FACT_ORDERS[[#This Row],[TypeOfClient]]="VIP", 0.2,
   FACT_ORDERS[[#This Row],[TypeOfClient]]="Premium", 0.1,
   TRUE, 0
)</f>
        <v>0.2</v>
      </c>
      <c r="O2908" s="31" cm="1">
        <f t="array" ref="O2908">_xlfn.IFS(
   FACT_ORDERS[[#This Row],[TotalAmount]]&gt;1500, 0.15,
   FACT_ORDERS[[#This Row],[TotalAmount]]&gt;1000, 0.1,
   FACT_ORDERS[[#This Row],[TotalAmount]]&gt;500, 0.05,
   TRUE, 0
)</f>
        <v>0</v>
      </c>
      <c r="P2908" s="28">
        <f xml:space="preserve"> FACT_ORDERS[[#This Row],[TotalAmount]] * (1 - (FACT_ORDERS[[#This Row],[ClientDiscount]] + FACT_ORDERS[[#This Row],[OrderDiscount]]) )</f>
        <v>197.60000000000002</v>
      </c>
      <c r="Q2908" s="28">
        <f>FACT_ORDERS[[#This Row],[TotalAmountWithDiscount]]+FACT_ORDERS[[#This Row],[DeliveryCost]]</f>
        <v>212.60000000000002</v>
      </c>
      <c r="R2908" s="35">
        <v>44231</v>
      </c>
      <c r="S2908" s="35" t="str">
        <f>IF(NETWORKDAYS(FACT_ORDERS[[#This Row],[Order-Date]], FACT_ORDERS[[#This Row],[ArrivalDate ]]) &gt; 10, "Late", "On Time")</f>
        <v>On Time</v>
      </c>
    </row>
    <row r="2909" spans="1:19" x14ac:dyDescent="0.3">
      <c r="A2909" s="12">
        <v>7907</v>
      </c>
      <c r="B2909" s="12">
        <v>240</v>
      </c>
      <c r="C2909" s="12">
        <v>10887</v>
      </c>
      <c r="D2909" s="12">
        <v>2908</v>
      </c>
      <c r="E2909" s="12" t="s">
        <v>244</v>
      </c>
      <c r="F2909" s="13">
        <v>44223</v>
      </c>
      <c r="G2909" s="26" t="s">
        <v>13313</v>
      </c>
      <c r="H2909" s="12">
        <v>37</v>
      </c>
      <c r="I2909" s="28">
        <f>VLOOKUP(B:B,DIM_PRODUCTS!A:F,5,FALSE)</f>
        <v>24</v>
      </c>
      <c r="J2909" s="28">
        <f>FACT_ORDERS[[#This Row],[ProductPrice]]*FACT_ORDERS[[#This Row],[Quantity]]</f>
        <v>888</v>
      </c>
      <c r="K2909" s="12" t="str">
        <f>VLOOKUP(C:C,DIM_CUSTOMERS!A:G,7,FALSE)</f>
        <v>Germany</v>
      </c>
      <c r="L2909" s="30" cm="1">
        <f t="array" ref="L2909">_xlfn.IFS(
    AND(FACT_ORDERS[[#This Row],[DeliveryMehtod]]="shippment",FACT_ORDERS[[#This Row],[TotalAmount]]&gt;=200), 0,
    AND(FACT_ORDERS[[#This Row],[DeliveryMehtod]]="pickup"), 15,
    AND(FACT_ORDERS[[#This Row],[DeliveryMehtod]]="shippment",FACT_ORDERS[[#This Row],[TotalAmount]]&lt;200), 35
)</f>
        <v>0</v>
      </c>
      <c r="M2909" s="12" t="str" cm="1">
        <f t="array" ref="M2909">_xlfn.IFS(
    SUMIFS(FACT_ORDERS[TotalAmount], FACT_ORDERS[WD_CUSTOMERS],FACT_ORDERS[[#This Row],[WD_CUSTOMERS]])&gt;=15000, "VIP",
    SUMIFS(FACT_ORDERS[TotalAmount], FACT_ORDERS[WD_CUSTOMERS],FACT_ORDERS[[#This Row],[WD_CUSTOMERS]])&gt;=8000, "Premium",
    TRUE, "Regular"
)</f>
        <v>VIP</v>
      </c>
      <c r="N2909" s="32" cm="1">
        <f t="array" ref="N2909">_xlfn.IFS(
   FACT_ORDERS[[#This Row],[TypeOfClient]]="VIP", 0.2,
   FACT_ORDERS[[#This Row],[TypeOfClient]]="Premium", 0.1,
   TRUE, 0
)</f>
        <v>0.2</v>
      </c>
      <c r="O2909" s="31" cm="1">
        <f t="array" ref="O2909">_xlfn.IFS(
   FACT_ORDERS[[#This Row],[TotalAmount]]&gt;1500, 0.15,
   FACT_ORDERS[[#This Row],[TotalAmount]]&gt;1000, 0.1,
   FACT_ORDERS[[#This Row],[TotalAmount]]&gt;500, 0.05,
   TRUE, 0
)</f>
        <v>0.05</v>
      </c>
      <c r="P2909" s="28">
        <f xml:space="preserve"> FACT_ORDERS[[#This Row],[TotalAmount]] * (1 - (FACT_ORDERS[[#This Row],[ClientDiscount]] + FACT_ORDERS[[#This Row],[OrderDiscount]]) )</f>
        <v>666</v>
      </c>
      <c r="Q2909" s="28">
        <f>FACT_ORDERS[[#This Row],[TotalAmountWithDiscount]]+FACT_ORDERS[[#This Row],[DeliveryCost]]</f>
        <v>666</v>
      </c>
      <c r="R2909" s="35">
        <v>44231</v>
      </c>
      <c r="S2909" s="35" t="str">
        <f>IF(NETWORKDAYS(FACT_ORDERS[[#This Row],[Order-Date]], FACT_ORDERS[[#This Row],[ArrivalDate ]]) &gt; 10, "Late", "On Time")</f>
        <v>On Time</v>
      </c>
    </row>
    <row r="2910" spans="1:19" x14ac:dyDescent="0.3">
      <c r="A2910" s="12">
        <v>7908</v>
      </c>
      <c r="B2910" s="12">
        <v>281</v>
      </c>
      <c r="C2910" s="12">
        <v>10397</v>
      </c>
      <c r="D2910" s="12">
        <v>2909</v>
      </c>
      <c r="E2910" s="12" t="s">
        <v>243</v>
      </c>
      <c r="F2910" s="13">
        <v>45399</v>
      </c>
      <c r="G2910" s="26" t="s">
        <v>13314</v>
      </c>
      <c r="H2910" s="12">
        <v>20</v>
      </c>
      <c r="I2910" s="28">
        <f>VLOOKUP(B:B,DIM_PRODUCTS!A:F,5,FALSE)</f>
        <v>25</v>
      </c>
      <c r="J2910" s="28">
        <f>FACT_ORDERS[[#This Row],[ProductPrice]]*FACT_ORDERS[[#This Row],[Quantity]]</f>
        <v>500</v>
      </c>
      <c r="K2910" s="12" t="str">
        <f>VLOOKUP(C:C,DIM_CUSTOMERS!A:G,7,FALSE)</f>
        <v>Mexico</v>
      </c>
      <c r="L2910" s="30" cm="1">
        <f t="array" ref="L2910">_xlfn.IFS(
    AND(FACT_ORDERS[[#This Row],[DeliveryMehtod]]="shippment",FACT_ORDERS[[#This Row],[TotalAmount]]&gt;=200), 0,
    AND(FACT_ORDERS[[#This Row],[DeliveryMehtod]]="pickup"), 15,
    AND(FACT_ORDERS[[#This Row],[DeliveryMehtod]]="shippment",FACT_ORDERS[[#This Row],[TotalAmount]]&lt;200), 35
)</f>
        <v>15</v>
      </c>
      <c r="M2910" s="12" t="str" cm="1">
        <f t="array" ref="M2910">_xlfn.IFS(
    SUMIFS(FACT_ORDERS[TotalAmount], FACT_ORDERS[WD_CUSTOMERS],FACT_ORDERS[[#This Row],[WD_CUSTOMERS]])&gt;=15000, "VIP",
    SUMIFS(FACT_ORDERS[TotalAmount], FACT_ORDERS[WD_CUSTOMERS],FACT_ORDERS[[#This Row],[WD_CUSTOMERS]])&gt;=8000, "Premium",
    TRUE, "Regular"
)</f>
        <v>Regular</v>
      </c>
      <c r="N2910" s="32" cm="1">
        <f t="array" ref="N2910">_xlfn.IFS(
   FACT_ORDERS[[#This Row],[TypeOfClient]]="VIP", 0.2,
   FACT_ORDERS[[#This Row],[TypeOfClient]]="Premium", 0.1,
   TRUE, 0
)</f>
        <v>0</v>
      </c>
      <c r="O2910" s="31" cm="1">
        <f t="array" ref="O2910">_xlfn.IFS(
   FACT_ORDERS[[#This Row],[TotalAmount]]&gt;1500, 0.15,
   FACT_ORDERS[[#This Row],[TotalAmount]]&gt;1000, 0.1,
   FACT_ORDERS[[#This Row],[TotalAmount]]&gt;500, 0.05,
   TRUE, 0
)</f>
        <v>0</v>
      </c>
      <c r="P2910" s="28">
        <f xml:space="preserve"> FACT_ORDERS[[#This Row],[TotalAmount]] * (1 - (FACT_ORDERS[[#This Row],[ClientDiscount]] + FACT_ORDERS[[#This Row],[OrderDiscount]]) )</f>
        <v>500</v>
      </c>
      <c r="Q2910" s="28">
        <f>FACT_ORDERS[[#This Row],[TotalAmountWithDiscount]]+FACT_ORDERS[[#This Row],[DeliveryCost]]</f>
        <v>515</v>
      </c>
      <c r="R2910" s="35">
        <v>45408</v>
      </c>
      <c r="S2910" s="35" t="str">
        <f>IF(NETWORKDAYS(FACT_ORDERS[[#This Row],[Order-Date]], FACT_ORDERS[[#This Row],[ArrivalDate ]]) &gt; 10, "Late", "On Time")</f>
        <v>On Time</v>
      </c>
    </row>
    <row r="2911" spans="1:19" x14ac:dyDescent="0.3">
      <c r="A2911" s="12">
        <v>7909</v>
      </c>
      <c r="B2911" s="12">
        <v>281</v>
      </c>
      <c r="C2911" s="12">
        <v>10397</v>
      </c>
      <c r="D2911" s="12">
        <v>2910</v>
      </c>
      <c r="E2911" s="12" t="s">
        <v>243</v>
      </c>
      <c r="F2911" s="13">
        <v>45307</v>
      </c>
      <c r="G2911" s="26" t="s">
        <v>13315</v>
      </c>
      <c r="H2911" s="12">
        <v>13</v>
      </c>
      <c r="I2911" s="28">
        <f>VLOOKUP(B:B,DIM_PRODUCTS!A:F,5,FALSE)</f>
        <v>25</v>
      </c>
      <c r="J2911" s="28">
        <f>FACT_ORDERS[[#This Row],[ProductPrice]]*FACT_ORDERS[[#This Row],[Quantity]]</f>
        <v>325</v>
      </c>
      <c r="K2911" s="12" t="str">
        <f>VLOOKUP(C:C,DIM_CUSTOMERS!A:G,7,FALSE)</f>
        <v>Mexico</v>
      </c>
      <c r="L2911" s="30" cm="1">
        <f t="array" ref="L2911">_xlfn.IFS(
    AND(FACT_ORDERS[[#This Row],[DeliveryMehtod]]="shippment",FACT_ORDERS[[#This Row],[TotalAmount]]&gt;=200), 0,
    AND(FACT_ORDERS[[#This Row],[DeliveryMehtod]]="pickup"), 15,
    AND(FACT_ORDERS[[#This Row],[DeliveryMehtod]]="shippment",FACT_ORDERS[[#This Row],[TotalAmount]]&lt;200), 35
)</f>
        <v>15</v>
      </c>
      <c r="M2911" s="12" t="str" cm="1">
        <f t="array" ref="M2911">_xlfn.IFS(
    SUMIFS(FACT_ORDERS[TotalAmount], FACT_ORDERS[WD_CUSTOMERS],FACT_ORDERS[[#This Row],[WD_CUSTOMERS]])&gt;=15000, "VIP",
    SUMIFS(FACT_ORDERS[TotalAmount], FACT_ORDERS[WD_CUSTOMERS],FACT_ORDERS[[#This Row],[WD_CUSTOMERS]])&gt;=8000, "Premium",
    TRUE, "Regular"
)</f>
        <v>Regular</v>
      </c>
      <c r="N2911" s="32" cm="1">
        <f t="array" ref="N2911">_xlfn.IFS(
   FACT_ORDERS[[#This Row],[TypeOfClient]]="VIP", 0.2,
   FACT_ORDERS[[#This Row],[TypeOfClient]]="Premium", 0.1,
   TRUE, 0
)</f>
        <v>0</v>
      </c>
      <c r="O2911" s="31" cm="1">
        <f t="array" ref="O2911">_xlfn.IFS(
   FACT_ORDERS[[#This Row],[TotalAmount]]&gt;1500, 0.15,
   FACT_ORDERS[[#This Row],[TotalAmount]]&gt;1000, 0.1,
   FACT_ORDERS[[#This Row],[TotalAmount]]&gt;500, 0.05,
   TRUE, 0
)</f>
        <v>0</v>
      </c>
      <c r="P2911" s="28">
        <f xml:space="preserve"> FACT_ORDERS[[#This Row],[TotalAmount]] * (1 - (FACT_ORDERS[[#This Row],[ClientDiscount]] + FACT_ORDERS[[#This Row],[OrderDiscount]]) )</f>
        <v>325</v>
      </c>
      <c r="Q2911" s="28">
        <f>FACT_ORDERS[[#This Row],[TotalAmountWithDiscount]]+FACT_ORDERS[[#This Row],[DeliveryCost]]</f>
        <v>340</v>
      </c>
      <c r="R2911" s="35">
        <v>45319</v>
      </c>
      <c r="S2911" s="35" t="str">
        <f>IF(NETWORKDAYS(FACT_ORDERS[[#This Row],[Order-Date]], FACT_ORDERS[[#This Row],[ArrivalDate ]]) &gt; 10, "Late", "On Time")</f>
        <v>On Time</v>
      </c>
    </row>
    <row r="2912" spans="1:19" x14ac:dyDescent="0.3">
      <c r="A2912" s="12">
        <v>7910</v>
      </c>
      <c r="B2912" s="12">
        <v>281</v>
      </c>
      <c r="C2912" s="12">
        <v>10397</v>
      </c>
      <c r="D2912" s="12">
        <v>2911</v>
      </c>
      <c r="E2912" s="12" t="s">
        <v>243</v>
      </c>
      <c r="F2912" s="13">
        <v>45398</v>
      </c>
      <c r="G2912" s="26" t="s">
        <v>13316</v>
      </c>
      <c r="H2912" s="12">
        <v>13</v>
      </c>
      <c r="I2912" s="28">
        <f>VLOOKUP(B:B,DIM_PRODUCTS!A:F,5,FALSE)</f>
        <v>25</v>
      </c>
      <c r="J2912" s="28">
        <f>FACT_ORDERS[[#This Row],[ProductPrice]]*FACT_ORDERS[[#This Row],[Quantity]]</f>
        <v>325</v>
      </c>
      <c r="K2912" s="12" t="str">
        <f>VLOOKUP(C:C,DIM_CUSTOMERS!A:G,7,FALSE)</f>
        <v>Mexico</v>
      </c>
      <c r="L2912" s="30" cm="1">
        <f t="array" ref="L2912">_xlfn.IFS(
    AND(FACT_ORDERS[[#This Row],[DeliveryMehtod]]="shippment",FACT_ORDERS[[#This Row],[TotalAmount]]&gt;=200), 0,
    AND(FACT_ORDERS[[#This Row],[DeliveryMehtod]]="pickup"), 15,
    AND(FACT_ORDERS[[#This Row],[DeliveryMehtod]]="shippment",FACT_ORDERS[[#This Row],[TotalAmount]]&lt;200), 35
)</f>
        <v>15</v>
      </c>
      <c r="M2912" s="12" t="str" cm="1">
        <f t="array" ref="M2912">_xlfn.IFS(
    SUMIFS(FACT_ORDERS[TotalAmount], FACT_ORDERS[WD_CUSTOMERS],FACT_ORDERS[[#This Row],[WD_CUSTOMERS]])&gt;=15000, "VIP",
    SUMIFS(FACT_ORDERS[TotalAmount], FACT_ORDERS[WD_CUSTOMERS],FACT_ORDERS[[#This Row],[WD_CUSTOMERS]])&gt;=8000, "Premium",
    TRUE, "Regular"
)</f>
        <v>Regular</v>
      </c>
      <c r="N2912" s="32" cm="1">
        <f t="array" ref="N2912">_xlfn.IFS(
   FACT_ORDERS[[#This Row],[TypeOfClient]]="VIP", 0.2,
   FACT_ORDERS[[#This Row],[TypeOfClient]]="Premium", 0.1,
   TRUE, 0
)</f>
        <v>0</v>
      </c>
      <c r="O2912" s="31" cm="1">
        <f t="array" ref="O2912">_xlfn.IFS(
   FACT_ORDERS[[#This Row],[TotalAmount]]&gt;1500, 0.15,
   FACT_ORDERS[[#This Row],[TotalAmount]]&gt;1000, 0.1,
   FACT_ORDERS[[#This Row],[TotalAmount]]&gt;500, 0.05,
   TRUE, 0
)</f>
        <v>0</v>
      </c>
      <c r="P2912" s="28">
        <f xml:space="preserve"> FACT_ORDERS[[#This Row],[TotalAmount]] * (1 - (FACT_ORDERS[[#This Row],[ClientDiscount]] + FACT_ORDERS[[#This Row],[OrderDiscount]]) )</f>
        <v>325</v>
      </c>
      <c r="Q2912" s="28">
        <f>FACT_ORDERS[[#This Row],[TotalAmountWithDiscount]]+FACT_ORDERS[[#This Row],[DeliveryCost]]</f>
        <v>340</v>
      </c>
      <c r="R2912" s="35">
        <v>45406</v>
      </c>
      <c r="S2912" s="35" t="str">
        <f>IF(NETWORKDAYS(FACT_ORDERS[[#This Row],[Order-Date]], FACT_ORDERS[[#This Row],[ArrivalDate ]]) &gt; 10, "Late", "On Time")</f>
        <v>On Time</v>
      </c>
    </row>
    <row r="2913" spans="1:19" x14ac:dyDescent="0.3">
      <c r="A2913" s="12">
        <v>7911</v>
      </c>
      <c r="B2913" s="12">
        <v>281</v>
      </c>
      <c r="C2913" s="12">
        <v>10341</v>
      </c>
      <c r="D2913" s="12">
        <v>2912</v>
      </c>
      <c r="E2913" s="12" t="s">
        <v>244</v>
      </c>
      <c r="F2913" s="13">
        <v>45485</v>
      </c>
      <c r="G2913" s="26" t="s">
        <v>13317</v>
      </c>
      <c r="H2913" s="12">
        <v>12</v>
      </c>
      <c r="I2913" s="28">
        <f>VLOOKUP(B:B,DIM_PRODUCTS!A:F,5,FALSE)</f>
        <v>25</v>
      </c>
      <c r="J2913" s="28">
        <f>FACT_ORDERS[[#This Row],[ProductPrice]]*FACT_ORDERS[[#This Row],[Quantity]]</f>
        <v>300</v>
      </c>
      <c r="K2913" s="12" t="str">
        <f>VLOOKUP(C:C,DIM_CUSTOMERS!A:G,7,FALSE)</f>
        <v>Mexico</v>
      </c>
      <c r="L2913" s="30" cm="1">
        <f t="array" ref="L2913">_xlfn.IFS(
    AND(FACT_ORDERS[[#This Row],[DeliveryMehtod]]="shippment",FACT_ORDERS[[#This Row],[TotalAmount]]&gt;=200), 0,
    AND(FACT_ORDERS[[#This Row],[DeliveryMehtod]]="pickup"), 15,
    AND(FACT_ORDERS[[#This Row],[DeliveryMehtod]]="shippment",FACT_ORDERS[[#This Row],[TotalAmount]]&lt;200), 35
)</f>
        <v>0</v>
      </c>
      <c r="M2913" s="12" t="str" cm="1">
        <f t="array" ref="M2913">_xlfn.IFS(
    SUMIFS(FACT_ORDERS[TotalAmount], FACT_ORDERS[WD_CUSTOMERS],FACT_ORDERS[[#This Row],[WD_CUSTOMERS]])&gt;=15000, "VIP",
    SUMIFS(FACT_ORDERS[TotalAmount], FACT_ORDERS[WD_CUSTOMERS],FACT_ORDERS[[#This Row],[WD_CUSTOMERS]])&gt;=8000, "Premium",
    TRUE, "Regular"
)</f>
        <v>Premium</v>
      </c>
      <c r="N2913" s="32" cm="1">
        <f t="array" ref="N2913">_xlfn.IFS(
   FACT_ORDERS[[#This Row],[TypeOfClient]]="VIP", 0.2,
   FACT_ORDERS[[#This Row],[TypeOfClient]]="Premium", 0.1,
   TRUE, 0
)</f>
        <v>0.1</v>
      </c>
      <c r="O2913" s="31" cm="1">
        <f t="array" ref="O2913">_xlfn.IFS(
   FACT_ORDERS[[#This Row],[TotalAmount]]&gt;1500, 0.15,
   FACT_ORDERS[[#This Row],[TotalAmount]]&gt;1000, 0.1,
   FACT_ORDERS[[#This Row],[TotalAmount]]&gt;500, 0.05,
   TRUE, 0
)</f>
        <v>0</v>
      </c>
      <c r="P2913" s="28">
        <f xml:space="preserve"> FACT_ORDERS[[#This Row],[TotalAmount]] * (1 - (FACT_ORDERS[[#This Row],[ClientDiscount]] + FACT_ORDERS[[#This Row],[OrderDiscount]]) )</f>
        <v>270</v>
      </c>
      <c r="Q2913" s="28">
        <f>FACT_ORDERS[[#This Row],[TotalAmountWithDiscount]]+FACT_ORDERS[[#This Row],[DeliveryCost]]</f>
        <v>270</v>
      </c>
      <c r="R2913" s="35">
        <v>45493</v>
      </c>
      <c r="S2913" s="35" t="str">
        <f>IF(NETWORKDAYS(FACT_ORDERS[[#This Row],[Order-Date]], FACT_ORDERS[[#This Row],[ArrivalDate ]]) &gt; 10, "Late", "On Time")</f>
        <v>On Time</v>
      </c>
    </row>
    <row r="2914" spans="1:19" x14ac:dyDescent="0.3">
      <c r="A2914" s="12">
        <v>7912</v>
      </c>
      <c r="B2914" s="12">
        <v>204</v>
      </c>
      <c r="C2914" s="12">
        <v>10341</v>
      </c>
      <c r="D2914" s="12">
        <v>2913</v>
      </c>
      <c r="E2914" s="12" t="s">
        <v>243</v>
      </c>
      <c r="F2914" s="13">
        <v>45485</v>
      </c>
      <c r="G2914" s="26" t="s">
        <v>13318</v>
      </c>
      <c r="H2914" s="12">
        <v>20</v>
      </c>
      <c r="I2914" s="28">
        <f>VLOOKUP(B:B,DIM_PRODUCTS!A:F,5,FALSE)</f>
        <v>6</v>
      </c>
      <c r="J2914" s="28">
        <f>FACT_ORDERS[[#This Row],[ProductPrice]]*FACT_ORDERS[[#This Row],[Quantity]]</f>
        <v>120</v>
      </c>
      <c r="K2914" s="12" t="str">
        <f>VLOOKUP(C:C,DIM_CUSTOMERS!A:G,7,FALSE)</f>
        <v>Mexico</v>
      </c>
      <c r="L2914" s="30" cm="1">
        <f t="array" ref="L2914">_xlfn.IFS(
    AND(FACT_ORDERS[[#This Row],[DeliveryMehtod]]="shippment",FACT_ORDERS[[#This Row],[TotalAmount]]&gt;=200), 0,
    AND(FACT_ORDERS[[#This Row],[DeliveryMehtod]]="pickup"), 15,
    AND(FACT_ORDERS[[#This Row],[DeliveryMehtod]]="shippment",FACT_ORDERS[[#This Row],[TotalAmount]]&lt;200), 35
)</f>
        <v>15</v>
      </c>
      <c r="M2914" s="12" t="str" cm="1">
        <f t="array" ref="M2914">_xlfn.IFS(
    SUMIFS(FACT_ORDERS[TotalAmount], FACT_ORDERS[WD_CUSTOMERS],FACT_ORDERS[[#This Row],[WD_CUSTOMERS]])&gt;=15000, "VIP",
    SUMIFS(FACT_ORDERS[TotalAmount], FACT_ORDERS[WD_CUSTOMERS],FACT_ORDERS[[#This Row],[WD_CUSTOMERS]])&gt;=8000, "Premium",
    TRUE, "Regular"
)</f>
        <v>Premium</v>
      </c>
      <c r="N2914" s="32" cm="1">
        <f t="array" ref="N2914">_xlfn.IFS(
   FACT_ORDERS[[#This Row],[TypeOfClient]]="VIP", 0.2,
   FACT_ORDERS[[#This Row],[TypeOfClient]]="Premium", 0.1,
   TRUE, 0
)</f>
        <v>0.1</v>
      </c>
      <c r="O2914" s="31" cm="1">
        <f t="array" ref="O2914">_xlfn.IFS(
   FACT_ORDERS[[#This Row],[TotalAmount]]&gt;1500, 0.15,
   FACT_ORDERS[[#This Row],[TotalAmount]]&gt;1000, 0.1,
   FACT_ORDERS[[#This Row],[TotalAmount]]&gt;500, 0.05,
   TRUE, 0
)</f>
        <v>0</v>
      </c>
      <c r="P2914" s="28">
        <f xml:space="preserve"> FACT_ORDERS[[#This Row],[TotalAmount]] * (1 - (FACT_ORDERS[[#This Row],[ClientDiscount]] + FACT_ORDERS[[#This Row],[OrderDiscount]]) )</f>
        <v>108</v>
      </c>
      <c r="Q2914" s="28">
        <f>FACT_ORDERS[[#This Row],[TotalAmountWithDiscount]]+FACT_ORDERS[[#This Row],[DeliveryCost]]</f>
        <v>123</v>
      </c>
      <c r="R2914" s="35">
        <v>45495</v>
      </c>
      <c r="S2914" s="35" t="str">
        <f>IF(NETWORKDAYS(FACT_ORDERS[[#This Row],[Order-Date]], FACT_ORDERS[[#This Row],[ArrivalDate ]]) &gt; 10, "Late", "On Time")</f>
        <v>On Time</v>
      </c>
    </row>
    <row r="2915" spans="1:19" x14ac:dyDescent="0.3">
      <c r="A2915" s="12">
        <v>7913</v>
      </c>
      <c r="B2915" s="12">
        <v>292</v>
      </c>
      <c r="C2915" s="12">
        <v>10341</v>
      </c>
      <c r="D2915" s="12">
        <v>2914</v>
      </c>
      <c r="E2915" s="12" t="s">
        <v>244</v>
      </c>
      <c r="F2915" s="13">
        <v>45485</v>
      </c>
      <c r="G2915" s="26" t="s">
        <v>13319</v>
      </c>
      <c r="H2915" s="12">
        <v>14</v>
      </c>
      <c r="I2915" s="28">
        <f>VLOOKUP(B:B,DIM_PRODUCTS!A:F,5,FALSE)</f>
        <v>6</v>
      </c>
      <c r="J2915" s="28">
        <f>FACT_ORDERS[[#This Row],[ProductPrice]]*FACT_ORDERS[[#This Row],[Quantity]]</f>
        <v>84</v>
      </c>
      <c r="K2915" s="12" t="str">
        <f>VLOOKUP(C:C,DIM_CUSTOMERS!A:G,7,FALSE)</f>
        <v>Mexico</v>
      </c>
      <c r="L2915" s="30" cm="1">
        <f t="array" ref="L2915">_xlfn.IFS(
    AND(FACT_ORDERS[[#This Row],[DeliveryMehtod]]="shippment",FACT_ORDERS[[#This Row],[TotalAmount]]&gt;=200), 0,
    AND(FACT_ORDERS[[#This Row],[DeliveryMehtod]]="pickup"), 15,
    AND(FACT_ORDERS[[#This Row],[DeliveryMehtod]]="shippment",FACT_ORDERS[[#This Row],[TotalAmount]]&lt;200), 35
)</f>
        <v>35</v>
      </c>
      <c r="M2915" s="12" t="str" cm="1">
        <f t="array" ref="M2915">_xlfn.IFS(
    SUMIFS(FACT_ORDERS[TotalAmount], FACT_ORDERS[WD_CUSTOMERS],FACT_ORDERS[[#This Row],[WD_CUSTOMERS]])&gt;=15000, "VIP",
    SUMIFS(FACT_ORDERS[TotalAmount], FACT_ORDERS[WD_CUSTOMERS],FACT_ORDERS[[#This Row],[WD_CUSTOMERS]])&gt;=8000, "Premium",
    TRUE, "Regular"
)</f>
        <v>Premium</v>
      </c>
      <c r="N2915" s="32" cm="1">
        <f t="array" ref="N2915">_xlfn.IFS(
   FACT_ORDERS[[#This Row],[TypeOfClient]]="VIP", 0.2,
   FACT_ORDERS[[#This Row],[TypeOfClient]]="Premium", 0.1,
   TRUE, 0
)</f>
        <v>0.1</v>
      </c>
      <c r="O2915" s="31" cm="1">
        <f t="array" ref="O2915">_xlfn.IFS(
   FACT_ORDERS[[#This Row],[TotalAmount]]&gt;1500, 0.15,
   FACT_ORDERS[[#This Row],[TotalAmount]]&gt;1000, 0.1,
   FACT_ORDERS[[#This Row],[TotalAmount]]&gt;500, 0.05,
   TRUE, 0
)</f>
        <v>0</v>
      </c>
      <c r="P2915" s="28">
        <f xml:space="preserve"> FACT_ORDERS[[#This Row],[TotalAmount]] * (1 - (FACT_ORDERS[[#This Row],[ClientDiscount]] + FACT_ORDERS[[#This Row],[OrderDiscount]]) )</f>
        <v>75.600000000000009</v>
      </c>
      <c r="Q2915" s="28">
        <f>FACT_ORDERS[[#This Row],[TotalAmountWithDiscount]]+FACT_ORDERS[[#This Row],[DeliveryCost]]</f>
        <v>110.60000000000001</v>
      </c>
      <c r="R2915" s="35">
        <v>45495</v>
      </c>
      <c r="S2915" s="35" t="str">
        <f>IF(NETWORKDAYS(FACT_ORDERS[[#This Row],[Order-Date]], FACT_ORDERS[[#This Row],[ArrivalDate ]]) &gt; 10, "Late", "On Time")</f>
        <v>On Time</v>
      </c>
    </row>
    <row r="2916" spans="1:19" x14ac:dyDescent="0.3">
      <c r="A2916" s="12">
        <v>7914</v>
      </c>
      <c r="B2916" s="12">
        <v>281</v>
      </c>
      <c r="C2916" s="12">
        <v>10341</v>
      </c>
      <c r="D2916" s="12">
        <v>2915</v>
      </c>
      <c r="E2916" s="12" t="s">
        <v>244</v>
      </c>
      <c r="F2916" s="13">
        <v>45104</v>
      </c>
      <c r="G2916" s="26" t="s">
        <v>13320</v>
      </c>
      <c r="H2916" s="12">
        <v>12</v>
      </c>
      <c r="I2916" s="28">
        <f>VLOOKUP(B:B,DIM_PRODUCTS!A:F,5,FALSE)</f>
        <v>25</v>
      </c>
      <c r="J2916" s="28">
        <f>FACT_ORDERS[[#This Row],[ProductPrice]]*FACT_ORDERS[[#This Row],[Quantity]]</f>
        <v>300</v>
      </c>
      <c r="K2916" s="12" t="str">
        <f>VLOOKUP(C:C,DIM_CUSTOMERS!A:G,7,FALSE)</f>
        <v>Mexico</v>
      </c>
      <c r="L2916" s="30" cm="1">
        <f t="array" ref="L2916">_xlfn.IFS(
    AND(FACT_ORDERS[[#This Row],[DeliveryMehtod]]="shippment",FACT_ORDERS[[#This Row],[TotalAmount]]&gt;=200), 0,
    AND(FACT_ORDERS[[#This Row],[DeliveryMehtod]]="pickup"), 15,
    AND(FACT_ORDERS[[#This Row],[DeliveryMehtod]]="shippment",FACT_ORDERS[[#This Row],[TotalAmount]]&lt;200), 35
)</f>
        <v>0</v>
      </c>
      <c r="M2916" s="12" t="str" cm="1">
        <f t="array" ref="M2916">_xlfn.IFS(
    SUMIFS(FACT_ORDERS[TotalAmount], FACT_ORDERS[WD_CUSTOMERS],FACT_ORDERS[[#This Row],[WD_CUSTOMERS]])&gt;=15000, "VIP",
    SUMIFS(FACT_ORDERS[TotalAmount], FACT_ORDERS[WD_CUSTOMERS],FACT_ORDERS[[#This Row],[WD_CUSTOMERS]])&gt;=8000, "Premium",
    TRUE, "Regular"
)</f>
        <v>Premium</v>
      </c>
      <c r="N2916" s="32" cm="1">
        <f t="array" ref="N2916">_xlfn.IFS(
   FACT_ORDERS[[#This Row],[TypeOfClient]]="VIP", 0.2,
   FACT_ORDERS[[#This Row],[TypeOfClient]]="Premium", 0.1,
   TRUE, 0
)</f>
        <v>0.1</v>
      </c>
      <c r="O2916" s="31" cm="1">
        <f t="array" ref="O2916">_xlfn.IFS(
   FACT_ORDERS[[#This Row],[TotalAmount]]&gt;1500, 0.15,
   FACT_ORDERS[[#This Row],[TotalAmount]]&gt;1000, 0.1,
   FACT_ORDERS[[#This Row],[TotalAmount]]&gt;500, 0.05,
   TRUE, 0
)</f>
        <v>0</v>
      </c>
      <c r="P2916" s="28">
        <f xml:space="preserve"> FACT_ORDERS[[#This Row],[TotalAmount]] * (1 - (FACT_ORDERS[[#This Row],[ClientDiscount]] + FACT_ORDERS[[#This Row],[OrderDiscount]]) )</f>
        <v>270</v>
      </c>
      <c r="Q2916" s="28">
        <f>FACT_ORDERS[[#This Row],[TotalAmountWithDiscount]]+FACT_ORDERS[[#This Row],[DeliveryCost]]</f>
        <v>270</v>
      </c>
      <c r="R2916" s="35">
        <v>45112</v>
      </c>
      <c r="S2916" s="35" t="str">
        <f>IF(NETWORKDAYS(FACT_ORDERS[[#This Row],[Order-Date]], FACT_ORDERS[[#This Row],[ArrivalDate ]]) &gt; 10, "Late", "On Time")</f>
        <v>On Time</v>
      </c>
    </row>
    <row r="2917" spans="1:19" x14ac:dyDescent="0.3">
      <c r="A2917" s="12">
        <v>7915</v>
      </c>
      <c r="B2917" s="12">
        <v>204</v>
      </c>
      <c r="C2917" s="12">
        <v>10341</v>
      </c>
      <c r="D2917" s="12">
        <v>2916</v>
      </c>
      <c r="E2917" s="12" t="s">
        <v>244</v>
      </c>
      <c r="F2917" s="13">
        <v>45104</v>
      </c>
      <c r="G2917" s="26" t="s">
        <v>13321</v>
      </c>
      <c r="H2917" s="12">
        <v>17</v>
      </c>
      <c r="I2917" s="28">
        <f>VLOOKUP(B:B,DIM_PRODUCTS!A:F,5,FALSE)</f>
        <v>6</v>
      </c>
      <c r="J2917" s="28">
        <f>FACT_ORDERS[[#This Row],[ProductPrice]]*FACT_ORDERS[[#This Row],[Quantity]]</f>
        <v>102</v>
      </c>
      <c r="K2917" s="12" t="str">
        <f>VLOOKUP(C:C,DIM_CUSTOMERS!A:G,7,FALSE)</f>
        <v>Mexico</v>
      </c>
      <c r="L2917" s="30" cm="1">
        <f t="array" ref="L2917">_xlfn.IFS(
    AND(FACT_ORDERS[[#This Row],[DeliveryMehtod]]="shippment",FACT_ORDERS[[#This Row],[TotalAmount]]&gt;=200), 0,
    AND(FACT_ORDERS[[#This Row],[DeliveryMehtod]]="pickup"), 15,
    AND(FACT_ORDERS[[#This Row],[DeliveryMehtod]]="shippment",FACT_ORDERS[[#This Row],[TotalAmount]]&lt;200), 35
)</f>
        <v>35</v>
      </c>
      <c r="M2917" s="12" t="str" cm="1">
        <f t="array" ref="M2917">_xlfn.IFS(
    SUMIFS(FACT_ORDERS[TotalAmount], FACT_ORDERS[WD_CUSTOMERS],FACT_ORDERS[[#This Row],[WD_CUSTOMERS]])&gt;=15000, "VIP",
    SUMIFS(FACT_ORDERS[TotalAmount], FACT_ORDERS[WD_CUSTOMERS],FACT_ORDERS[[#This Row],[WD_CUSTOMERS]])&gt;=8000, "Premium",
    TRUE, "Regular"
)</f>
        <v>Premium</v>
      </c>
      <c r="N2917" s="32" cm="1">
        <f t="array" ref="N2917">_xlfn.IFS(
   FACT_ORDERS[[#This Row],[TypeOfClient]]="VIP", 0.2,
   FACT_ORDERS[[#This Row],[TypeOfClient]]="Premium", 0.1,
   TRUE, 0
)</f>
        <v>0.1</v>
      </c>
      <c r="O2917" s="31" cm="1">
        <f t="array" ref="O2917">_xlfn.IFS(
   FACT_ORDERS[[#This Row],[TotalAmount]]&gt;1500, 0.15,
   FACT_ORDERS[[#This Row],[TotalAmount]]&gt;1000, 0.1,
   FACT_ORDERS[[#This Row],[TotalAmount]]&gt;500, 0.05,
   TRUE, 0
)</f>
        <v>0</v>
      </c>
      <c r="P2917" s="28">
        <f xml:space="preserve"> FACT_ORDERS[[#This Row],[TotalAmount]] * (1 - (FACT_ORDERS[[#This Row],[ClientDiscount]] + FACT_ORDERS[[#This Row],[OrderDiscount]]) )</f>
        <v>91.8</v>
      </c>
      <c r="Q2917" s="28">
        <f>FACT_ORDERS[[#This Row],[TotalAmountWithDiscount]]+FACT_ORDERS[[#This Row],[DeliveryCost]]</f>
        <v>126.8</v>
      </c>
      <c r="R2917" s="35">
        <v>45111</v>
      </c>
      <c r="S2917" s="35" t="str">
        <f>IF(NETWORKDAYS(FACT_ORDERS[[#This Row],[Order-Date]], FACT_ORDERS[[#This Row],[ArrivalDate ]]) &gt; 10, "Late", "On Time")</f>
        <v>On Time</v>
      </c>
    </row>
    <row r="2918" spans="1:19" x14ac:dyDescent="0.3">
      <c r="A2918" s="12">
        <v>7916</v>
      </c>
      <c r="B2918" s="12">
        <v>234</v>
      </c>
      <c r="C2918" s="12">
        <v>10341</v>
      </c>
      <c r="D2918" s="12">
        <v>2917</v>
      </c>
      <c r="E2918" s="12" t="s">
        <v>244</v>
      </c>
      <c r="F2918" s="13">
        <v>45104</v>
      </c>
      <c r="G2918" s="26" t="s">
        <v>3479</v>
      </c>
      <c r="H2918" s="12">
        <v>23</v>
      </c>
      <c r="I2918" s="28">
        <f>VLOOKUP(B:B,DIM_PRODUCTS!A:F,5,FALSE)</f>
        <v>13</v>
      </c>
      <c r="J2918" s="28">
        <f>FACT_ORDERS[[#This Row],[ProductPrice]]*FACT_ORDERS[[#This Row],[Quantity]]</f>
        <v>299</v>
      </c>
      <c r="K2918" s="12" t="str">
        <f>VLOOKUP(C:C,DIM_CUSTOMERS!A:G,7,FALSE)</f>
        <v>Mexico</v>
      </c>
      <c r="L2918" s="30" cm="1">
        <f t="array" ref="L2918">_xlfn.IFS(
    AND(FACT_ORDERS[[#This Row],[DeliveryMehtod]]="shippment",FACT_ORDERS[[#This Row],[TotalAmount]]&gt;=200), 0,
    AND(FACT_ORDERS[[#This Row],[DeliveryMehtod]]="pickup"), 15,
    AND(FACT_ORDERS[[#This Row],[DeliveryMehtod]]="shippment",FACT_ORDERS[[#This Row],[TotalAmount]]&lt;200), 35
)</f>
        <v>0</v>
      </c>
      <c r="M2918" s="12" t="str" cm="1">
        <f t="array" ref="M2918">_xlfn.IFS(
    SUMIFS(FACT_ORDERS[TotalAmount], FACT_ORDERS[WD_CUSTOMERS],FACT_ORDERS[[#This Row],[WD_CUSTOMERS]])&gt;=15000, "VIP",
    SUMIFS(FACT_ORDERS[TotalAmount], FACT_ORDERS[WD_CUSTOMERS],FACT_ORDERS[[#This Row],[WD_CUSTOMERS]])&gt;=8000, "Premium",
    TRUE, "Regular"
)</f>
        <v>Premium</v>
      </c>
      <c r="N2918" s="32" cm="1">
        <f t="array" ref="N2918">_xlfn.IFS(
   FACT_ORDERS[[#This Row],[TypeOfClient]]="VIP", 0.2,
   FACT_ORDERS[[#This Row],[TypeOfClient]]="Premium", 0.1,
   TRUE, 0
)</f>
        <v>0.1</v>
      </c>
      <c r="O2918" s="31" cm="1">
        <f t="array" ref="O2918">_xlfn.IFS(
   FACT_ORDERS[[#This Row],[TotalAmount]]&gt;1500, 0.15,
   FACT_ORDERS[[#This Row],[TotalAmount]]&gt;1000, 0.1,
   FACT_ORDERS[[#This Row],[TotalAmount]]&gt;500, 0.05,
   TRUE, 0
)</f>
        <v>0</v>
      </c>
      <c r="P2918" s="28">
        <f xml:space="preserve"> FACT_ORDERS[[#This Row],[TotalAmount]] * (1 - (FACT_ORDERS[[#This Row],[ClientDiscount]] + FACT_ORDERS[[#This Row],[OrderDiscount]]) )</f>
        <v>269.10000000000002</v>
      </c>
      <c r="Q2918" s="28">
        <f>FACT_ORDERS[[#This Row],[TotalAmountWithDiscount]]+FACT_ORDERS[[#This Row],[DeliveryCost]]</f>
        <v>269.10000000000002</v>
      </c>
      <c r="R2918" s="35">
        <v>45113</v>
      </c>
      <c r="S2918" s="35" t="str">
        <f>IF(NETWORKDAYS(FACT_ORDERS[[#This Row],[Order-Date]], FACT_ORDERS[[#This Row],[ArrivalDate ]]) &gt; 10, "Late", "On Time")</f>
        <v>On Time</v>
      </c>
    </row>
    <row r="2919" spans="1:19" x14ac:dyDescent="0.3">
      <c r="A2919" s="12">
        <v>7917</v>
      </c>
      <c r="B2919" s="12">
        <v>292</v>
      </c>
      <c r="C2919" s="12">
        <v>10341</v>
      </c>
      <c r="D2919" s="12">
        <v>2918</v>
      </c>
      <c r="E2919" s="12" t="s">
        <v>243</v>
      </c>
      <c r="F2919" s="13">
        <v>45104</v>
      </c>
      <c r="G2919" s="26" t="s">
        <v>13322</v>
      </c>
      <c r="H2919" s="12">
        <v>19</v>
      </c>
      <c r="I2919" s="28">
        <f>VLOOKUP(B:B,DIM_PRODUCTS!A:F,5,FALSE)</f>
        <v>6</v>
      </c>
      <c r="J2919" s="28">
        <f>FACT_ORDERS[[#This Row],[ProductPrice]]*FACT_ORDERS[[#This Row],[Quantity]]</f>
        <v>114</v>
      </c>
      <c r="K2919" s="12" t="str">
        <f>VLOOKUP(C:C,DIM_CUSTOMERS!A:G,7,FALSE)</f>
        <v>Mexico</v>
      </c>
      <c r="L2919" s="30" cm="1">
        <f t="array" ref="L2919">_xlfn.IFS(
    AND(FACT_ORDERS[[#This Row],[DeliveryMehtod]]="shippment",FACT_ORDERS[[#This Row],[TotalAmount]]&gt;=200), 0,
    AND(FACT_ORDERS[[#This Row],[DeliveryMehtod]]="pickup"), 15,
    AND(FACT_ORDERS[[#This Row],[DeliveryMehtod]]="shippment",FACT_ORDERS[[#This Row],[TotalAmount]]&lt;200), 35
)</f>
        <v>15</v>
      </c>
      <c r="M2919" s="12" t="str" cm="1">
        <f t="array" ref="M2919">_xlfn.IFS(
    SUMIFS(FACT_ORDERS[TotalAmount], FACT_ORDERS[WD_CUSTOMERS],FACT_ORDERS[[#This Row],[WD_CUSTOMERS]])&gt;=15000, "VIP",
    SUMIFS(FACT_ORDERS[TotalAmount], FACT_ORDERS[WD_CUSTOMERS],FACT_ORDERS[[#This Row],[WD_CUSTOMERS]])&gt;=8000, "Premium",
    TRUE, "Regular"
)</f>
        <v>Premium</v>
      </c>
      <c r="N2919" s="32" cm="1">
        <f t="array" ref="N2919">_xlfn.IFS(
   FACT_ORDERS[[#This Row],[TypeOfClient]]="VIP", 0.2,
   FACT_ORDERS[[#This Row],[TypeOfClient]]="Premium", 0.1,
   TRUE, 0
)</f>
        <v>0.1</v>
      </c>
      <c r="O2919" s="31" cm="1">
        <f t="array" ref="O2919">_xlfn.IFS(
   FACT_ORDERS[[#This Row],[TotalAmount]]&gt;1500, 0.15,
   FACT_ORDERS[[#This Row],[TotalAmount]]&gt;1000, 0.1,
   FACT_ORDERS[[#This Row],[TotalAmount]]&gt;500, 0.05,
   TRUE, 0
)</f>
        <v>0</v>
      </c>
      <c r="P2919" s="28">
        <f xml:space="preserve"> FACT_ORDERS[[#This Row],[TotalAmount]] * (1 - (FACT_ORDERS[[#This Row],[ClientDiscount]] + FACT_ORDERS[[#This Row],[OrderDiscount]]) )</f>
        <v>102.60000000000001</v>
      </c>
      <c r="Q2919" s="28">
        <f>FACT_ORDERS[[#This Row],[TotalAmountWithDiscount]]+FACT_ORDERS[[#This Row],[DeliveryCost]]</f>
        <v>117.60000000000001</v>
      </c>
      <c r="R2919" s="35">
        <v>45114</v>
      </c>
      <c r="S2919" s="35" t="str">
        <f>IF(NETWORKDAYS(FACT_ORDERS[[#This Row],[Order-Date]], FACT_ORDERS[[#This Row],[ArrivalDate ]]) &gt; 10, "Late", "On Time")</f>
        <v>On Time</v>
      </c>
    </row>
    <row r="2920" spans="1:19" x14ac:dyDescent="0.3">
      <c r="A2920" s="12">
        <v>7918</v>
      </c>
      <c r="B2920" s="12">
        <v>281</v>
      </c>
      <c r="C2920" s="12">
        <v>10341</v>
      </c>
      <c r="D2920" s="12">
        <v>2919</v>
      </c>
      <c r="E2920" s="12" t="s">
        <v>244</v>
      </c>
      <c r="F2920" s="13">
        <v>45283</v>
      </c>
      <c r="G2920" s="26" t="s">
        <v>13323</v>
      </c>
      <c r="H2920" s="12">
        <v>12</v>
      </c>
      <c r="I2920" s="28">
        <f>VLOOKUP(B:B,DIM_PRODUCTS!A:F,5,FALSE)</f>
        <v>25</v>
      </c>
      <c r="J2920" s="28">
        <f>FACT_ORDERS[[#This Row],[ProductPrice]]*FACT_ORDERS[[#This Row],[Quantity]]</f>
        <v>300</v>
      </c>
      <c r="K2920" s="12" t="str">
        <f>VLOOKUP(C:C,DIM_CUSTOMERS!A:G,7,FALSE)</f>
        <v>Mexico</v>
      </c>
      <c r="L2920" s="30" cm="1">
        <f t="array" ref="L2920">_xlfn.IFS(
    AND(FACT_ORDERS[[#This Row],[DeliveryMehtod]]="shippment",FACT_ORDERS[[#This Row],[TotalAmount]]&gt;=200), 0,
    AND(FACT_ORDERS[[#This Row],[DeliveryMehtod]]="pickup"), 15,
    AND(FACT_ORDERS[[#This Row],[DeliveryMehtod]]="shippment",FACT_ORDERS[[#This Row],[TotalAmount]]&lt;200), 35
)</f>
        <v>0</v>
      </c>
      <c r="M2920" s="12" t="str" cm="1">
        <f t="array" ref="M2920">_xlfn.IFS(
    SUMIFS(FACT_ORDERS[TotalAmount], FACT_ORDERS[WD_CUSTOMERS],FACT_ORDERS[[#This Row],[WD_CUSTOMERS]])&gt;=15000, "VIP",
    SUMIFS(FACT_ORDERS[TotalAmount], FACT_ORDERS[WD_CUSTOMERS],FACT_ORDERS[[#This Row],[WD_CUSTOMERS]])&gt;=8000, "Premium",
    TRUE, "Regular"
)</f>
        <v>Premium</v>
      </c>
      <c r="N2920" s="32" cm="1">
        <f t="array" ref="N2920">_xlfn.IFS(
   FACT_ORDERS[[#This Row],[TypeOfClient]]="VIP", 0.2,
   FACT_ORDERS[[#This Row],[TypeOfClient]]="Premium", 0.1,
   TRUE, 0
)</f>
        <v>0.1</v>
      </c>
      <c r="O2920" s="31" cm="1">
        <f t="array" ref="O2920">_xlfn.IFS(
   FACT_ORDERS[[#This Row],[TotalAmount]]&gt;1500, 0.15,
   FACT_ORDERS[[#This Row],[TotalAmount]]&gt;1000, 0.1,
   FACT_ORDERS[[#This Row],[TotalAmount]]&gt;500, 0.05,
   TRUE, 0
)</f>
        <v>0</v>
      </c>
      <c r="P2920" s="28">
        <f xml:space="preserve"> FACT_ORDERS[[#This Row],[TotalAmount]] * (1 - (FACT_ORDERS[[#This Row],[ClientDiscount]] + FACT_ORDERS[[#This Row],[OrderDiscount]]) )</f>
        <v>270</v>
      </c>
      <c r="Q2920" s="28">
        <f>FACT_ORDERS[[#This Row],[TotalAmountWithDiscount]]+FACT_ORDERS[[#This Row],[DeliveryCost]]</f>
        <v>270</v>
      </c>
      <c r="R2920" s="35">
        <v>45293</v>
      </c>
      <c r="S2920" s="35" t="str">
        <f>IF(NETWORKDAYS(FACT_ORDERS[[#This Row],[Order-Date]], FACT_ORDERS[[#This Row],[ArrivalDate ]]) &gt; 10, "Late", "On Time")</f>
        <v>On Time</v>
      </c>
    </row>
    <row r="2921" spans="1:19" x14ac:dyDescent="0.3">
      <c r="A2921" s="12">
        <v>7919</v>
      </c>
      <c r="B2921" s="12">
        <v>204</v>
      </c>
      <c r="C2921" s="12">
        <v>10341</v>
      </c>
      <c r="D2921" s="12">
        <v>2920</v>
      </c>
      <c r="E2921" s="12" t="s">
        <v>243</v>
      </c>
      <c r="F2921" s="13">
        <v>45283</v>
      </c>
      <c r="G2921" s="26" t="s">
        <v>13324</v>
      </c>
      <c r="H2921" s="12">
        <v>18</v>
      </c>
      <c r="I2921" s="28">
        <f>VLOOKUP(B:B,DIM_PRODUCTS!A:F,5,FALSE)</f>
        <v>6</v>
      </c>
      <c r="J2921" s="28">
        <f>FACT_ORDERS[[#This Row],[ProductPrice]]*FACT_ORDERS[[#This Row],[Quantity]]</f>
        <v>108</v>
      </c>
      <c r="K2921" s="12" t="str">
        <f>VLOOKUP(C:C,DIM_CUSTOMERS!A:G,7,FALSE)</f>
        <v>Mexico</v>
      </c>
      <c r="L2921" s="30" cm="1">
        <f t="array" ref="L2921">_xlfn.IFS(
    AND(FACT_ORDERS[[#This Row],[DeliveryMehtod]]="shippment",FACT_ORDERS[[#This Row],[TotalAmount]]&gt;=200), 0,
    AND(FACT_ORDERS[[#This Row],[DeliveryMehtod]]="pickup"), 15,
    AND(FACT_ORDERS[[#This Row],[DeliveryMehtod]]="shippment",FACT_ORDERS[[#This Row],[TotalAmount]]&lt;200), 35
)</f>
        <v>15</v>
      </c>
      <c r="M2921" s="12" t="str" cm="1">
        <f t="array" ref="M2921">_xlfn.IFS(
    SUMIFS(FACT_ORDERS[TotalAmount], FACT_ORDERS[WD_CUSTOMERS],FACT_ORDERS[[#This Row],[WD_CUSTOMERS]])&gt;=15000, "VIP",
    SUMIFS(FACT_ORDERS[TotalAmount], FACT_ORDERS[WD_CUSTOMERS],FACT_ORDERS[[#This Row],[WD_CUSTOMERS]])&gt;=8000, "Premium",
    TRUE, "Regular"
)</f>
        <v>Premium</v>
      </c>
      <c r="N2921" s="32" cm="1">
        <f t="array" ref="N2921">_xlfn.IFS(
   FACT_ORDERS[[#This Row],[TypeOfClient]]="VIP", 0.2,
   FACT_ORDERS[[#This Row],[TypeOfClient]]="Premium", 0.1,
   TRUE, 0
)</f>
        <v>0.1</v>
      </c>
      <c r="O2921" s="31" cm="1">
        <f t="array" ref="O2921">_xlfn.IFS(
   FACT_ORDERS[[#This Row],[TotalAmount]]&gt;1500, 0.15,
   FACT_ORDERS[[#This Row],[TotalAmount]]&gt;1000, 0.1,
   FACT_ORDERS[[#This Row],[TotalAmount]]&gt;500, 0.05,
   TRUE, 0
)</f>
        <v>0</v>
      </c>
      <c r="P2921" s="28">
        <f xml:space="preserve"> FACT_ORDERS[[#This Row],[TotalAmount]] * (1 - (FACT_ORDERS[[#This Row],[ClientDiscount]] + FACT_ORDERS[[#This Row],[OrderDiscount]]) )</f>
        <v>97.2</v>
      </c>
      <c r="Q2921" s="28">
        <f>FACT_ORDERS[[#This Row],[TotalAmountWithDiscount]]+FACT_ORDERS[[#This Row],[DeliveryCost]]</f>
        <v>112.2</v>
      </c>
      <c r="R2921" s="35">
        <v>45290</v>
      </c>
      <c r="S2921" s="35" t="str">
        <f>IF(NETWORKDAYS(FACT_ORDERS[[#This Row],[Order-Date]], FACT_ORDERS[[#This Row],[ArrivalDate ]]) &gt; 10, "Late", "On Time")</f>
        <v>On Time</v>
      </c>
    </row>
    <row r="2922" spans="1:19" x14ac:dyDescent="0.3">
      <c r="A2922" s="12">
        <v>7920</v>
      </c>
      <c r="B2922" s="12">
        <v>271</v>
      </c>
      <c r="C2922" s="12">
        <v>10341</v>
      </c>
      <c r="D2922" s="12">
        <v>2921</v>
      </c>
      <c r="E2922" s="12" t="s">
        <v>243</v>
      </c>
      <c r="F2922" s="13">
        <v>45283</v>
      </c>
      <c r="G2922" s="26" t="s">
        <v>13325</v>
      </c>
      <c r="H2922" s="12">
        <v>28</v>
      </c>
      <c r="I2922" s="28">
        <f>VLOOKUP(B:B,DIM_PRODUCTS!A:F,5,FALSE)</f>
        <v>16</v>
      </c>
      <c r="J2922" s="28">
        <f>FACT_ORDERS[[#This Row],[ProductPrice]]*FACT_ORDERS[[#This Row],[Quantity]]</f>
        <v>448</v>
      </c>
      <c r="K2922" s="12" t="str">
        <f>VLOOKUP(C:C,DIM_CUSTOMERS!A:G,7,FALSE)</f>
        <v>Mexico</v>
      </c>
      <c r="L2922" s="30" cm="1">
        <f t="array" ref="L2922">_xlfn.IFS(
    AND(FACT_ORDERS[[#This Row],[DeliveryMehtod]]="shippment",FACT_ORDERS[[#This Row],[TotalAmount]]&gt;=200), 0,
    AND(FACT_ORDERS[[#This Row],[DeliveryMehtod]]="pickup"), 15,
    AND(FACT_ORDERS[[#This Row],[DeliveryMehtod]]="shippment",FACT_ORDERS[[#This Row],[TotalAmount]]&lt;200), 35
)</f>
        <v>15</v>
      </c>
      <c r="M2922" s="12" t="str" cm="1">
        <f t="array" ref="M2922">_xlfn.IFS(
    SUMIFS(FACT_ORDERS[TotalAmount], FACT_ORDERS[WD_CUSTOMERS],FACT_ORDERS[[#This Row],[WD_CUSTOMERS]])&gt;=15000, "VIP",
    SUMIFS(FACT_ORDERS[TotalAmount], FACT_ORDERS[WD_CUSTOMERS],FACT_ORDERS[[#This Row],[WD_CUSTOMERS]])&gt;=8000, "Premium",
    TRUE, "Regular"
)</f>
        <v>Premium</v>
      </c>
      <c r="N2922" s="32" cm="1">
        <f t="array" ref="N2922">_xlfn.IFS(
   FACT_ORDERS[[#This Row],[TypeOfClient]]="VIP", 0.2,
   FACT_ORDERS[[#This Row],[TypeOfClient]]="Premium", 0.1,
   TRUE, 0
)</f>
        <v>0.1</v>
      </c>
      <c r="O2922" s="31" cm="1">
        <f t="array" ref="O2922">_xlfn.IFS(
   FACT_ORDERS[[#This Row],[TotalAmount]]&gt;1500, 0.15,
   FACT_ORDERS[[#This Row],[TotalAmount]]&gt;1000, 0.1,
   FACT_ORDERS[[#This Row],[TotalAmount]]&gt;500, 0.05,
   TRUE, 0
)</f>
        <v>0</v>
      </c>
      <c r="P2922" s="28">
        <f xml:space="preserve"> FACT_ORDERS[[#This Row],[TotalAmount]] * (1 - (FACT_ORDERS[[#This Row],[ClientDiscount]] + FACT_ORDERS[[#This Row],[OrderDiscount]]) )</f>
        <v>403.2</v>
      </c>
      <c r="Q2922" s="28">
        <f>FACT_ORDERS[[#This Row],[TotalAmountWithDiscount]]+FACT_ORDERS[[#This Row],[DeliveryCost]]</f>
        <v>418.2</v>
      </c>
      <c r="R2922" s="35">
        <v>45290</v>
      </c>
      <c r="S2922" s="35" t="str">
        <f>IF(NETWORKDAYS(FACT_ORDERS[[#This Row],[Order-Date]], FACT_ORDERS[[#This Row],[ArrivalDate ]]) &gt; 10, "Late", "On Time")</f>
        <v>On Time</v>
      </c>
    </row>
    <row r="2923" spans="1:19" x14ac:dyDescent="0.3">
      <c r="A2923" s="12">
        <v>7921</v>
      </c>
      <c r="B2923" s="12">
        <v>234</v>
      </c>
      <c r="C2923" s="12">
        <v>10341</v>
      </c>
      <c r="D2923" s="12">
        <v>2922</v>
      </c>
      <c r="E2923" s="12" t="s">
        <v>244</v>
      </c>
      <c r="F2923" s="13">
        <v>45283</v>
      </c>
      <c r="G2923" s="26" t="s">
        <v>13326</v>
      </c>
      <c r="H2923" s="12">
        <v>44</v>
      </c>
      <c r="I2923" s="28">
        <f>VLOOKUP(B:B,DIM_PRODUCTS!A:F,5,FALSE)</f>
        <v>13</v>
      </c>
      <c r="J2923" s="28">
        <f>FACT_ORDERS[[#This Row],[ProductPrice]]*FACT_ORDERS[[#This Row],[Quantity]]</f>
        <v>572</v>
      </c>
      <c r="K2923" s="12" t="str">
        <f>VLOOKUP(C:C,DIM_CUSTOMERS!A:G,7,FALSE)</f>
        <v>Mexico</v>
      </c>
      <c r="L2923" s="30" cm="1">
        <f t="array" ref="L2923">_xlfn.IFS(
    AND(FACT_ORDERS[[#This Row],[DeliveryMehtod]]="shippment",FACT_ORDERS[[#This Row],[TotalAmount]]&gt;=200), 0,
    AND(FACT_ORDERS[[#This Row],[DeliveryMehtod]]="pickup"), 15,
    AND(FACT_ORDERS[[#This Row],[DeliveryMehtod]]="shippment",FACT_ORDERS[[#This Row],[TotalAmount]]&lt;200), 35
)</f>
        <v>0</v>
      </c>
      <c r="M2923" s="12" t="str" cm="1">
        <f t="array" ref="M2923">_xlfn.IFS(
    SUMIFS(FACT_ORDERS[TotalAmount], FACT_ORDERS[WD_CUSTOMERS],FACT_ORDERS[[#This Row],[WD_CUSTOMERS]])&gt;=15000, "VIP",
    SUMIFS(FACT_ORDERS[TotalAmount], FACT_ORDERS[WD_CUSTOMERS],FACT_ORDERS[[#This Row],[WD_CUSTOMERS]])&gt;=8000, "Premium",
    TRUE, "Regular"
)</f>
        <v>Premium</v>
      </c>
      <c r="N2923" s="32" cm="1">
        <f t="array" ref="N2923">_xlfn.IFS(
   FACT_ORDERS[[#This Row],[TypeOfClient]]="VIP", 0.2,
   FACT_ORDERS[[#This Row],[TypeOfClient]]="Premium", 0.1,
   TRUE, 0
)</f>
        <v>0.1</v>
      </c>
      <c r="O2923" s="31" cm="1">
        <f t="array" ref="O2923">_xlfn.IFS(
   FACT_ORDERS[[#This Row],[TotalAmount]]&gt;1500, 0.15,
   FACT_ORDERS[[#This Row],[TotalAmount]]&gt;1000, 0.1,
   FACT_ORDERS[[#This Row],[TotalAmount]]&gt;500, 0.05,
   TRUE, 0
)</f>
        <v>0.05</v>
      </c>
      <c r="P2923" s="28">
        <f xml:space="preserve"> FACT_ORDERS[[#This Row],[TotalAmount]] * (1 - (FACT_ORDERS[[#This Row],[ClientDiscount]] + FACT_ORDERS[[#This Row],[OrderDiscount]]) )</f>
        <v>486.2</v>
      </c>
      <c r="Q2923" s="28">
        <f>FACT_ORDERS[[#This Row],[TotalAmountWithDiscount]]+FACT_ORDERS[[#This Row],[DeliveryCost]]</f>
        <v>486.2</v>
      </c>
      <c r="R2923" s="35">
        <v>45293</v>
      </c>
      <c r="S2923" s="35" t="str">
        <f>IF(NETWORKDAYS(FACT_ORDERS[[#This Row],[Order-Date]], FACT_ORDERS[[#This Row],[ArrivalDate ]]) &gt; 10, "Late", "On Time")</f>
        <v>On Time</v>
      </c>
    </row>
    <row r="2924" spans="1:19" x14ac:dyDescent="0.3">
      <c r="A2924" s="12">
        <v>7922</v>
      </c>
      <c r="B2924" s="12">
        <v>292</v>
      </c>
      <c r="C2924" s="12">
        <v>10341</v>
      </c>
      <c r="D2924" s="12">
        <v>2923</v>
      </c>
      <c r="E2924" s="12" t="s">
        <v>244</v>
      </c>
      <c r="F2924" s="13">
        <v>45283</v>
      </c>
      <c r="G2924" s="26" t="s">
        <v>13327</v>
      </c>
      <c r="H2924" s="12">
        <v>19</v>
      </c>
      <c r="I2924" s="28">
        <f>VLOOKUP(B:B,DIM_PRODUCTS!A:F,5,FALSE)</f>
        <v>6</v>
      </c>
      <c r="J2924" s="28">
        <f>FACT_ORDERS[[#This Row],[ProductPrice]]*FACT_ORDERS[[#This Row],[Quantity]]</f>
        <v>114</v>
      </c>
      <c r="K2924" s="12" t="str">
        <f>VLOOKUP(C:C,DIM_CUSTOMERS!A:G,7,FALSE)</f>
        <v>Mexico</v>
      </c>
      <c r="L2924" s="30" cm="1">
        <f t="array" ref="L2924">_xlfn.IFS(
    AND(FACT_ORDERS[[#This Row],[DeliveryMehtod]]="shippment",FACT_ORDERS[[#This Row],[TotalAmount]]&gt;=200), 0,
    AND(FACT_ORDERS[[#This Row],[DeliveryMehtod]]="pickup"), 15,
    AND(FACT_ORDERS[[#This Row],[DeliveryMehtod]]="shippment",FACT_ORDERS[[#This Row],[TotalAmount]]&lt;200), 35
)</f>
        <v>35</v>
      </c>
      <c r="M2924" s="12" t="str" cm="1">
        <f t="array" ref="M2924">_xlfn.IFS(
    SUMIFS(FACT_ORDERS[TotalAmount], FACT_ORDERS[WD_CUSTOMERS],FACT_ORDERS[[#This Row],[WD_CUSTOMERS]])&gt;=15000, "VIP",
    SUMIFS(FACT_ORDERS[TotalAmount], FACT_ORDERS[WD_CUSTOMERS],FACT_ORDERS[[#This Row],[WD_CUSTOMERS]])&gt;=8000, "Premium",
    TRUE, "Regular"
)</f>
        <v>Premium</v>
      </c>
      <c r="N2924" s="32" cm="1">
        <f t="array" ref="N2924">_xlfn.IFS(
   FACT_ORDERS[[#This Row],[TypeOfClient]]="VIP", 0.2,
   FACT_ORDERS[[#This Row],[TypeOfClient]]="Premium", 0.1,
   TRUE, 0
)</f>
        <v>0.1</v>
      </c>
      <c r="O2924" s="31" cm="1">
        <f t="array" ref="O2924">_xlfn.IFS(
   FACT_ORDERS[[#This Row],[TotalAmount]]&gt;1500, 0.15,
   FACT_ORDERS[[#This Row],[TotalAmount]]&gt;1000, 0.1,
   FACT_ORDERS[[#This Row],[TotalAmount]]&gt;500, 0.05,
   TRUE, 0
)</f>
        <v>0</v>
      </c>
      <c r="P2924" s="28">
        <f xml:space="preserve"> FACT_ORDERS[[#This Row],[TotalAmount]] * (1 - (FACT_ORDERS[[#This Row],[ClientDiscount]] + FACT_ORDERS[[#This Row],[OrderDiscount]]) )</f>
        <v>102.60000000000001</v>
      </c>
      <c r="Q2924" s="28">
        <f>FACT_ORDERS[[#This Row],[TotalAmountWithDiscount]]+FACT_ORDERS[[#This Row],[DeliveryCost]]</f>
        <v>137.60000000000002</v>
      </c>
      <c r="R2924" s="35">
        <v>45293</v>
      </c>
      <c r="S2924" s="35" t="str">
        <f>IF(NETWORKDAYS(FACT_ORDERS[[#This Row],[Order-Date]], FACT_ORDERS[[#This Row],[ArrivalDate ]]) &gt; 10, "Late", "On Time")</f>
        <v>On Time</v>
      </c>
    </row>
    <row r="2925" spans="1:19" x14ac:dyDescent="0.3">
      <c r="A2925" s="12">
        <v>7923</v>
      </c>
      <c r="B2925" s="12">
        <v>281</v>
      </c>
      <c r="C2925" s="12">
        <v>10341</v>
      </c>
      <c r="D2925" s="12">
        <v>2924</v>
      </c>
      <c r="E2925" s="12" t="s">
        <v>244</v>
      </c>
      <c r="F2925" s="13">
        <v>45056</v>
      </c>
      <c r="G2925" s="26" t="s">
        <v>13328</v>
      </c>
      <c r="H2925" s="12">
        <v>17</v>
      </c>
      <c r="I2925" s="28">
        <f>VLOOKUP(B:B,DIM_PRODUCTS!A:F,5,FALSE)</f>
        <v>25</v>
      </c>
      <c r="J2925" s="28">
        <f>FACT_ORDERS[[#This Row],[ProductPrice]]*FACT_ORDERS[[#This Row],[Quantity]]</f>
        <v>425</v>
      </c>
      <c r="K2925" s="12" t="str">
        <f>VLOOKUP(C:C,DIM_CUSTOMERS!A:G,7,FALSE)</f>
        <v>Mexico</v>
      </c>
      <c r="L2925" s="30" cm="1">
        <f t="array" ref="L2925">_xlfn.IFS(
    AND(FACT_ORDERS[[#This Row],[DeliveryMehtod]]="shippment",FACT_ORDERS[[#This Row],[TotalAmount]]&gt;=200), 0,
    AND(FACT_ORDERS[[#This Row],[DeliveryMehtod]]="pickup"), 15,
    AND(FACT_ORDERS[[#This Row],[DeliveryMehtod]]="shippment",FACT_ORDERS[[#This Row],[TotalAmount]]&lt;200), 35
)</f>
        <v>0</v>
      </c>
      <c r="M2925" s="12" t="str" cm="1">
        <f t="array" ref="M2925">_xlfn.IFS(
    SUMIFS(FACT_ORDERS[TotalAmount], FACT_ORDERS[WD_CUSTOMERS],FACT_ORDERS[[#This Row],[WD_CUSTOMERS]])&gt;=15000, "VIP",
    SUMIFS(FACT_ORDERS[TotalAmount], FACT_ORDERS[WD_CUSTOMERS],FACT_ORDERS[[#This Row],[WD_CUSTOMERS]])&gt;=8000, "Premium",
    TRUE, "Regular"
)</f>
        <v>Premium</v>
      </c>
      <c r="N2925" s="32" cm="1">
        <f t="array" ref="N2925">_xlfn.IFS(
   FACT_ORDERS[[#This Row],[TypeOfClient]]="VIP", 0.2,
   FACT_ORDERS[[#This Row],[TypeOfClient]]="Premium", 0.1,
   TRUE, 0
)</f>
        <v>0.1</v>
      </c>
      <c r="O2925" s="31" cm="1">
        <f t="array" ref="O2925">_xlfn.IFS(
   FACT_ORDERS[[#This Row],[TotalAmount]]&gt;1500, 0.15,
   FACT_ORDERS[[#This Row],[TotalAmount]]&gt;1000, 0.1,
   FACT_ORDERS[[#This Row],[TotalAmount]]&gt;500, 0.05,
   TRUE, 0
)</f>
        <v>0</v>
      </c>
      <c r="P2925" s="28">
        <f xml:space="preserve"> FACT_ORDERS[[#This Row],[TotalAmount]] * (1 - (FACT_ORDERS[[#This Row],[ClientDiscount]] + FACT_ORDERS[[#This Row],[OrderDiscount]]) )</f>
        <v>382.5</v>
      </c>
      <c r="Q2925" s="28">
        <f>FACT_ORDERS[[#This Row],[TotalAmountWithDiscount]]+FACT_ORDERS[[#This Row],[DeliveryCost]]</f>
        <v>382.5</v>
      </c>
      <c r="R2925" s="35">
        <v>45067</v>
      </c>
      <c r="S2925" s="35" t="str">
        <f>IF(NETWORKDAYS(FACT_ORDERS[[#This Row],[Order-Date]], FACT_ORDERS[[#This Row],[ArrivalDate ]]) &gt; 10, "Late", "On Time")</f>
        <v>On Time</v>
      </c>
    </row>
    <row r="2926" spans="1:19" x14ac:dyDescent="0.3">
      <c r="A2926" s="12">
        <v>7924</v>
      </c>
      <c r="B2926" s="12">
        <v>204</v>
      </c>
      <c r="C2926" s="12">
        <v>10341</v>
      </c>
      <c r="D2926" s="12">
        <v>2925</v>
      </c>
      <c r="E2926" s="12" t="s">
        <v>243</v>
      </c>
      <c r="F2926" s="13">
        <v>45056</v>
      </c>
      <c r="G2926" s="26" t="s">
        <v>13329</v>
      </c>
      <c r="H2926" s="12">
        <v>19</v>
      </c>
      <c r="I2926" s="28">
        <f>VLOOKUP(B:B,DIM_PRODUCTS!A:F,5,FALSE)</f>
        <v>6</v>
      </c>
      <c r="J2926" s="28">
        <f>FACT_ORDERS[[#This Row],[ProductPrice]]*FACT_ORDERS[[#This Row],[Quantity]]</f>
        <v>114</v>
      </c>
      <c r="K2926" s="12" t="str">
        <f>VLOOKUP(C:C,DIM_CUSTOMERS!A:G,7,FALSE)</f>
        <v>Mexico</v>
      </c>
      <c r="L2926" s="30" cm="1">
        <f t="array" ref="L2926">_xlfn.IFS(
    AND(FACT_ORDERS[[#This Row],[DeliveryMehtod]]="shippment",FACT_ORDERS[[#This Row],[TotalAmount]]&gt;=200), 0,
    AND(FACT_ORDERS[[#This Row],[DeliveryMehtod]]="pickup"), 15,
    AND(FACT_ORDERS[[#This Row],[DeliveryMehtod]]="shippment",FACT_ORDERS[[#This Row],[TotalAmount]]&lt;200), 35
)</f>
        <v>15</v>
      </c>
      <c r="M2926" s="12" t="str" cm="1">
        <f t="array" ref="M2926">_xlfn.IFS(
    SUMIFS(FACT_ORDERS[TotalAmount], FACT_ORDERS[WD_CUSTOMERS],FACT_ORDERS[[#This Row],[WD_CUSTOMERS]])&gt;=15000, "VIP",
    SUMIFS(FACT_ORDERS[TotalAmount], FACT_ORDERS[WD_CUSTOMERS],FACT_ORDERS[[#This Row],[WD_CUSTOMERS]])&gt;=8000, "Premium",
    TRUE, "Regular"
)</f>
        <v>Premium</v>
      </c>
      <c r="N2926" s="32" cm="1">
        <f t="array" ref="N2926">_xlfn.IFS(
   FACT_ORDERS[[#This Row],[TypeOfClient]]="VIP", 0.2,
   FACT_ORDERS[[#This Row],[TypeOfClient]]="Premium", 0.1,
   TRUE, 0
)</f>
        <v>0.1</v>
      </c>
      <c r="O2926" s="31" cm="1">
        <f t="array" ref="O2926">_xlfn.IFS(
   FACT_ORDERS[[#This Row],[TotalAmount]]&gt;1500, 0.15,
   FACT_ORDERS[[#This Row],[TotalAmount]]&gt;1000, 0.1,
   FACT_ORDERS[[#This Row],[TotalAmount]]&gt;500, 0.05,
   TRUE, 0
)</f>
        <v>0</v>
      </c>
      <c r="P2926" s="28">
        <f xml:space="preserve"> FACT_ORDERS[[#This Row],[TotalAmount]] * (1 - (FACT_ORDERS[[#This Row],[ClientDiscount]] + FACT_ORDERS[[#This Row],[OrderDiscount]]) )</f>
        <v>102.60000000000001</v>
      </c>
      <c r="Q2926" s="28">
        <f>FACT_ORDERS[[#This Row],[TotalAmountWithDiscount]]+FACT_ORDERS[[#This Row],[DeliveryCost]]</f>
        <v>117.60000000000001</v>
      </c>
      <c r="R2926" s="35">
        <v>45063</v>
      </c>
      <c r="S2926" s="35" t="str">
        <f>IF(NETWORKDAYS(FACT_ORDERS[[#This Row],[Order-Date]], FACT_ORDERS[[#This Row],[ArrivalDate ]]) &gt; 10, "Late", "On Time")</f>
        <v>On Time</v>
      </c>
    </row>
    <row r="2927" spans="1:19" x14ac:dyDescent="0.3">
      <c r="A2927" s="12">
        <v>7925</v>
      </c>
      <c r="B2927" s="12">
        <v>271</v>
      </c>
      <c r="C2927" s="12">
        <v>10341</v>
      </c>
      <c r="D2927" s="12">
        <v>2926</v>
      </c>
      <c r="E2927" s="12" t="s">
        <v>243</v>
      </c>
      <c r="F2927" s="13">
        <v>45056</v>
      </c>
      <c r="G2927" s="26" t="s">
        <v>13330</v>
      </c>
      <c r="H2927" s="12">
        <v>27</v>
      </c>
      <c r="I2927" s="28">
        <f>VLOOKUP(B:B,DIM_PRODUCTS!A:F,5,FALSE)</f>
        <v>16</v>
      </c>
      <c r="J2927" s="28">
        <f>FACT_ORDERS[[#This Row],[ProductPrice]]*FACT_ORDERS[[#This Row],[Quantity]]</f>
        <v>432</v>
      </c>
      <c r="K2927" s="12" t="str">
        <f>VLOOKUP(C:C,DIM_CUSTOMERS!A:G,7,FALSE)</f>
        <v>Mexico</v>
      </c>
      <c r="L2927" s="30" cm="1">
        <f t="array" ref="L2927">_xlfn.IFS(
    AND(FACT_ORDERS[[#This Row],[DeliveryMehtod]]="shippment",FACT_ORDERS[[#This Row],[TotalAmount]]&gt;=200), 0,
    AND(FACT_ORDERS[[#This Row],[DeliveryMehtod]]="pickup"), 15,
    AND(FACT_ORDERS[[#This Row],[DeliveryMehtod]]="shippment",FACT_ORDERS[[#This Row],[TotalAmount]]&lt;200), 35
)</f>
        <v>15</v>
      </c>
      <c r="M2927" s="12" t="str" cm="1">
        <f t="array" ref="M2927">_xlfn.IFS(
    SUMIFS(FACT_ORDERS[TotalAmount], FACT_ORDERS[WD_CUSTOMERS],FACT_ORDERS[[#This Row],[WD_CUSTOMERS]])&gt;=15000, "VIP",
    SUMIFS(FACT_ORDERS[TotalAmount], FACT_ORDERS[WD_CUSTOMERS],FACT_ORDERS[[#This Row],[WD_CUSTOMERS]])&gt;=8000, "Premium",
    TRUE, "Regular"
)</f>
        <v>Premium</v>
      </c>
      <c r="N2927" s="32" cm="1">
        <f t="array" ref="N2927">_xlfn.IFS(
   FACT_ORDERS[[#This Row],[TypeOfClient]]="VIP", 0.2,
   FACT_ORDERS[[#This Row],[TypeOfClient]]="Premium", 0.1,
   TRUE, 0
)</f>
        <v>0.1</v>
      </c>
      <c r="O2927" s="31" cm="1">
        <f t="array" ref="O2927">_xlfn.IFS(
   FACT_ORDERS[[#This Row],[TotalAmount]]&gt;1500, 0.15,
   FACT_ORDERS[[#This Row],[TotalAmount]]&gt;1000, 0.1,
   FACT_ORDERS[[#This Row],[TotalAmount]]&gt;500, 0.05,
   TRUE, 0
)</f>
        <v>0</v>
      </c>
      <c r="P2927" s="28">
        <f xml:space="preserve"> FACT_ORDERS[[#This Row],[TotalAmount]] * (1 - (FACT_ORDERS[[#This Row],[ClientDiscount]] + FACT_ORDERS[[#This Row],[OrderDiscount]]) )</f>
        <v>388.8</v>
      </c>
      <c r="Q2927" s="28">
        <f>FACT_ORDERS[[#This Row],[TotalAmountWithDiscount]]+FACT_ORDERS[[#This Row],[DeliveryCost]]</f>
        <v>403.8</v>
      </c>
      <c r="R2927" s="35">
        <v>45064</v>
      </c>
      <c r="S2927" s="35" t="str">
        <f>IF(NETWORKDAYS(FACT_ORDERS[[#This Row],[Order-Date]], FACT_ORDERS[[#This Row],[ArrivalDate ]]) &gt; 10, "Late", "On Time")</f>
        <v>On Time</v>
      </c>
    </row>
    <row r="2928" spans="1:19" x14ac:dyDescent="0.3">
      <c r="A2928" s="12">
        <v>7926</v>
      </c>
      <c r="B2928" s="12">
        <v>234</v>
      </c>
      <c r="C2928" s="12">
        <v>10341</v>
      </c>
      <c r="D2928" s="12">
        <v>2927</v>
      </c>
      <c r="E2928" s="12" t="s">
        <v>243</v>
      </c>
      <c r="F2928" s="13">
        <v>45056</v>
      </c>
      <c r="G2928" s="26" t="s">
        <v>13331</v>
      </c>
      <c r="H2928" s="12">
        <v>43</v>
      </c>
      <c r="I2928" s="28">
        <f>VLOOKUP(B:B,DIM_PRODUCTS!A:F,5,FALSE)</f>
        <v>13</v>
      </c>
      <c r="J2928" s="28">
        <f>FACT_ORDERS[[#This Row],[ProductPrice]]*FACT_ORDERS[[#This Row],[Quantity]]</f>
        <v>559</v>
      </c>
      <c r="K2928" s="12" t="str">
        <f>VLOOKUP(C:C,DIM_CUSTOMERS!A:G,7,FALSE)</f>
        <v>Mexico</v>
      </c>
      <c r="L2928" s="30" cm="1">
        <f t="array" ref="L2928">_xlfn.IFS(
    AND(FACT_ORDERS[[#This Row],[DeliveryMehtod]]="shippment",FACT_ORDERS[[#This Row],[TotalAmount]]&gt;=200), 0,
    AND(FACT_ORDERS[[#This Row],[DeliveryMehtod]]="pickup"), 15,
    AND(FACT_ORDERS[[#This Row],[DeliveryMehtod]]="shippment",FACT_ORDERS[[#This Row],[TotalAmount]]&lt;200), 35
)</f>
        <v>15</v>
      </c>
      <c r="M2928" s="12" t="str" cm="1">
        <f t="array" ref="M2928">_xlfn.IFS(
    SUMIFS(FACT_ORDERS[TotalAmount], FACT_ORDERS[WD_CUSTOMERS],FACT_ORDERS[[#This Row],[WD_CUSTOMERS]])&gt;=15000, "VIP",
    SUMIFS(FACT_ORDERS[TotalAmount], FACT_ORDERS[WD_CUSTOMERS],FACT_ORDERS[[#This Row],[WD_CUSTOMERS]])&gt;=8000, "Premium",
    TRUE, "Regular"
)</f>
        <v>Premium</v>
      </c>
      <c r="N2928" s="32" cm="1">
        <f t="array" ref="N2928">_xlfn.IFS(
   FACT_ORDERS[[#This Row],[TypeOfClient]]="VIP", 0.2,
   FACT_ORDERS[[#This Row],[TypeOfClient]]="Premium", 0.1,
   TRUE, 0
)</f>
        <v>0.1</v>
      </c>
      <c r="O2928" s="31" cm="1">
        <f t="array" ref="O2928">_xlfn.IFS(
   FACT_ORDERS[[#This Row],[TotalAmount]]&gt;1500, 0.15,
   FACT_ORDERS[[#This Row],[TotalAmount]]&gt;1000, 0.1,
   FACT_ORDERS[[#This Row],[TotalAmount]]&gt;500, 0.05,
   TRUE, 0
)</f>
        <v>0.05</v>
      </c>
      <c r="P2928" s="28">
        <f xml:space="preserve"> FACT_ORDERS[[#This Row],[TotalAmount]] * (1 - (FACT_ORDERS[[#This Row],[ClientDiscount]] + FACT_ORDERS[[#This Row],[OrderDiscount]]) )</f>
        <v>475.15</v>
      </c>
      <c r="Q2928" s="28">
        <f>FACT_ORDERS[[#This Row],[TotalAmountWithDiscount]]+FACT_ORDERS[[#This Row],[DeliveryCost]]</f>
        <v>490.15</v>
      </c>
      <c r="R2928" s="35">
        <v>45064</v>
      </c>
      <c r="S2928" s="35" t="str">
        <f>IF(NETWORKDAYS(FACT_ORDERS[[#This Row],[Order-Date]], FACT_ORDERS[[#This Row],[ArrivalDate ]]) &gt; 10, "Late", "On Time")</f>
        <v>On Time</v>
      </c>
    </row>
    <row r="2929" spans="1:19" x14ac:dyDescent="0.3">
      <c r="A2929" s="12">
        <v>7927</v>
      </c>
      <c r="B2929" s="12">
        <v>292</v>
      </c>
      <c r="C2929" s="12">
        <v>10341</v>
      </c>
      <c r="D2929" s="12">
        <v>2928</v>
      </c>
      <c r="E2929" s="12" t="s">
        <v>243</v>
      </c>
      <c r="F2929" s="13">
        <v>45056</v>
      </c>
      <c r="G2929" s="26" t="s">
        <v>13332</v>
      </c>
      <c r="H2929" s="12">
        <v>17</v>
      </c>
      <c r="I2929" s="28">
        <f>VLOOKUP(B:B,DIM_PRODUCTS!A:F,5,FALSE)</f>
        <v>6</v>
      </c>
      <c r="J2929" s="28">
        <f>FACT_ORDERS[[#This Row],[ProductPrice]]*FACT_ORDERS[[#This Row],[Quantity]]</f>
        <v>102</v>
      </c>
      <c r="K2929" s="12" t="str">
        <f>VLOOKUP(C:C,DIM_CUSTOMERS!A:G,7,FALSE)</f>
        <v>Mexico</v>
      </c>
      <c r="L2929" s="30" cm="1">
        <f t="array" ref="L2929">_xlfn.IFS(
    AND(FACT_ORDERS[[#This Row],[DeliveryMehtod]]="shippment",FACT_ORDERS[[#This Row],[TotalAmount]]&gt;=200), 0,
    AND(FACT_ORDERS[[#This Row],[DeliveryMehtod]]="pickup"), 15,
    AND(FACT_ORDERS[[#This Row],[DeliveryMehtod]]="shippment",FACT_ORDERS[[#This Row],[TotalAmount]]&lt;200), 35
)</f>
        <v>15</v>
      </c>
      <c r="M2929" s="12" t="str" cm="1">
        <f t="array" ref="M2929">_xlfn.IFS(
    SUMIFS(FACT_ORDERS[TotalAmount], FACT_ORDERS[WD_CUSTOMERS],FACT_ORDERS[[#This Row],[WD_CUSTOMERS]])&gt;=15000, "VIP",
    SUMIFS(FACT_ORDERS[TotalAmount], FACT_ORDERS[WD_CUSTOMERS],FACT_ORDERS[[#This Row],[WD_CUSTOMERS]])&gt;=8000, "Premium",
    TRUE, "Regular"
)</f>
        <v>Premium</v>
      </c>
      <c r="N2929" s="32" cm="1">
        <f t="array" ref="N2929">_xlfn.IFS(
   FACT_ORDERS[[#This Row],[TypeOfClient]]="VIP", 0.2,
   FACT_ORDERS[[#This Row],[TypeOfClient]]="Premium", 0.1,
   TRUE, 0
)</f>
        <v>0.1</v>
      </c>
      <c r="O2929" s="31" cm="1">
        <f t="array" ref="O2929">_xlfn.IFS(
   FACT_ORDERS[[#This Row],[TotalAmount]]&gt;1500, 0.15,
   FACT_ORDERS[[#This Row],[TotalAmount]]&gt;1000, 0.1,
   FACT_ORDERS[[#This Row],[TotalAmount]]&gt;500, 0.05,
   TRUE, 0
)</f>
        <v>0</v>
      </c>
      <c r="P2929" s="28">
        <f xml:space="preserve"> FACT_ORDERS[[#This Row],[TotalAmount]] * (1 - (FACT_ORDERS[[#This Row],[ClientDiscount]] + FACT_ORDERS[[#This Row],[OrderDiscount]]) )</f>
        <v>91.8</v>
      </c>
      <c r="Q2929" s="28">
        <f>FACT_ORDERS[[#This Row],[TotalAmountWithDiscount]]+FACT_ORDERS[[#This Row],[DeliveryCost]]</f>
        <v>106.8</v>
      </c>
      <c r="R2929" s="35">
        <v>45067</v>
      </c>
      <c r="S2929" s="35" t="str">
        <f>IF(NETWORKDAYS(FACT_ORDERS[[#This Row],[Order-Date]], FACT_ORDERS[[#This Row],[ArrivalDate ]]) &gt; 10, "Late", "On Time")</f>
        <v>On Time</v>
      </c>
    </row>
    <row r="2930" spans="1:19" x14ac:dyDescent="0.3">
      <c r="A2930" s="12">
        <v>7928</v>
      </c>
      <c r="B2930" s="12">
        <v>281</v>
      </c>
      <c r="C2930" s="12">
        <v>10341</v>
      </c>
      <c r="D2930" s="12">
        <v>2929</v>
      </c>
      <c r="E2930" s="12" t="s">
        <v>244</v>
      </c>
      <c r="F2930" s="13">
        <v>44777</v>
      </c>
      <c r="G2930" s="26" t="s">
        <v>4465</v>
      </c>
      <c r="H2930" s="12">
        <v>15</v>
      </c>
      <c r="I2930" s="28">
        <f>VLOOKUP(B:B,DIM_PRODUCTS!A:F,5,FALSE)</f>
        <v>25</v>
      </c>
      <c r="J2930" s="28">
        <f>FACT_ORDERS[[#This Row],[ProductPrice]]*FACT_ORDERS[[#This Row],[Quantity]]</f>
        <v>375</v>
      </c>
      <c r="K2930" s="12" t="str">
        <f>VLOOKUP(C:C,DIM_CUSTOMERS!A:G,7,FALSE)</f>
        <v>Mexico</v>
      </c>
      <c r="L2930" s="30" cm="1">
        <f t="array" ref="L2930">_xlfn.IFS(
    AND(FACT_ORDERS[[#This Row],[DeliveryMehtod]]="shippment",FACT_ORDERS[[#This Row],[TotalAmount]]&gt;=200), 0,
    AND(FACT_ORDERS[[#This Row],[DeliveryMehtod]]="pickup"), 15,
    AND(FACT_ORDERS[[#This Row],[DeliveryMehtod]]="shippment",FACT_ORDERS[[#This Row],[TotalAmount]]&lt;200), 35
)</f>
        <v>0</v>
      </c>
      <c r="M2930" s="12" t="str" cm="1">
        <f t="array" ref="M2930">_xlfn.IFS(
    SUMIFS(FACT_ORDERS[TotalAmount], FACT_ORDERS[WD_CUSTOMERS],FACT_ORDERS[[#This Row],[WD_CUSTOMERS]])&gt;=15000, "VIP",
    SUMIFS(FACT_ORDERS[TotalAmount], FACT_ORDERS[WD_CUSTOMERS],FACT_ORDERS[[#This Row],[WD_CUSTOMERS]])&gt;=8000, "Premium",
    TRUE, "Regular"
)</f>
        <v>Premium</v>
      </c>
      <c r="N2930" s="32" cm="1">
        <f t="array" ref="N2930">_xlfn.IFS(
   FACT_ORDERS[[#This Row],[TypeOfClient]]="VIP", 0.2,
   FACT_ORDERS[[#This Row],[TypeOfClient]]="Premium", 0.1,
   TRUE, 0
)</f>
        <v>0.1</v>
      </c>
      <c r="O2930" s="31" cm="1">
        <f t="array" ref="O2930">_xlfn.IFS(
   FACT_ORDERS[[#This Row],[TotalAmount]]&gt;1500, 0.15,
   FACT_ORDERS[[#This Row],[TotalAmount]]&gt;1000, 0.1,
   FACT_ORDERS[[#This Row],[TotalAmount]]&gt;500, 0.05,
   TRUE, 0
)</f>
        <v>0</v>
      </c>
      <c r="P2930" s="28">
        <f xml:space="preserve"> FACT_ORDERS[[#This Row],[TotalAmount]] * (1 - (FACT_ORDERS[[#This Row],[ClientDiscount]] + FACT_ORDERS[[#This Row],[OrderDiscount]]) )</f>
        <v>337.5</v>
      </c>
      <c r="Q2930" s="28">
        <f>FACT_ORDERS[[#This Row],[TotalAmountWithDiscount]]+FACT_ORDERS[[#This Row],[DeliveryCost]]</f>
        <v>337.5</v>
      </c>
      <c r="R2930" s="35">
        <v>44785</v>
      </c>
      <c r="S2930" s="35" t="str">
        <f>IF(NETWORKDAYS(FACT_ORDERS[[#This Row],[Order-Date]], FACT_ORDERS[[#This Row],[ArrivalDate ]]) &gt; 10, "Late", "On Time")</f>
        <v>On Time</v>
      </c>
    </row>
    <row r="2931" spans="1:19" x14ac:dyDescent="0.3">
      <c r="A2931" s="12">
        <v>7929</v>
      </c>
      <c r="B2931" s="12">
        <v>204</v>
      </c>
      <c r="C2931" s="12">
        <v>10341</v>
      </c>
      <c r="D2931" s="12">
        <v>2930</v>
      </c>
      <c r="E2931" s="12" t="s">
        <v>244</v>
      </c>
      <c r="F2931" s="13">
        <v>44777</v>
      </c>
      <c r="G2931" s="26" t="s">
        <v>3769</v>
      </c>
      <c r="H2931" s="12">
        <v>14</v>
      </c>
      <c r="I2931" s="28">
        <f>VLOOKUP(B:B,DIM_PRODUCTS!A:F,5,FALSE)</f>
        <v>6</v>
      </c>
      <c r="J2931" s="28">
        <f>FACT_ORDERS[[#This Row],[ProductPrice]]*FACT_ORDERS[[#This Row],[Quantity]]</f>
        <v>84</v>
      </c>
      <c r="K2931" s="12" t="str">
        <f>VLOOKUP(C:C,DIM_CUSTOMERS!A:G,7,FALSE)</f>
        <v>Mexico</v>
      </c>
      <c r="L2931" s="30" cm="1">
        <f t="array" ref="L2931">_xlfn.IFS(
    AND(FACT_ORDERS[[#This Row],[DeliveryMehtod]]="shippment",FACT_ORDERS[[#This Row],[TotalAmount]]&gt;=200), 0,
    AND(FACT_ORDERS[[#This Row],[DeliveryMehtod]]="pickup"), 15,
    AND(FACT_ORDERS[[#This Row],[DeliveryMehtod]]="shippment",FACT_ORDERS[[#This Row],[TotalAmount]]&lt;200), 35
)</f>
        <v>35</v>
      </c>
      <c r="M2931" s="12" t="str" cm="1">
        <f t="array" ref="M2931">_xlfn.IFS(
    SUMIFS(FACT_ORDERS[TotalAmount], FACT_ORDERS[WD_CUSTOMERS],FACT_ORDERS[[#This Row],[WD_CUSTOMERS]])&gt;=15000, "VIP",
    SUMIFS(FACT_ORDERS[TotalAmount], FACT_ORDERS[WD_CUSTOMERS],FACT_ORDERS[[#This Row],[WD_CUSTOMERS]])&gt;=8000, "Premium",
    TRUE, "Regular"
)</f>
        <v>Premium</v>
      </c>
      <c r="N2931" s="32" cm="1">
        <f t="array" ref="N2931">_xlfn.IFS(
   FACT_ORDERS[[#This Row],[TypeOfClient]]="VIP", 0.2,
   FACT_ORDERS[[#This Row],[TypeOfClient]]="Premium", 0.1,
   TRUE, 0
)</f>
        <v>0.1</v>
      </c>
      <c r="O2931" s="31" cm="1">
        <f t="array" ref="O2931">_xlfn.IFS(
   FACT_ORDERS[[#This Row],[TotalAmount]]&gt;1500, 0.15,
   FACT_ORDERS[[#This Row],[TotalAmount]]&gt;1000, 0.1,
   FACT_ORDERS[[#This Row],[TotalAmount]]&gt;500, 0.05,
   TRUE, 0
)</f>
        <v>0</v>
      </c>
      <c r="P2931" s="28">
        <f xml:space="preserve"> FACT_ORDERS[[#This Row],[TotalAmount]] * (1 - (FACT_ORDERS[[#This Row],[ClientDiscount]] + FACT_ORDERS[[#This Row],[OrderDiscount]]) )</f>
        <v>75.600000000000009</v>
      </c>
      <c r="Q2931" s="28">
        <f>FACT_ORDERS[[#This Row],[TotalAmountWithDiscount]]+FACT_ORDERS[[#This Row],[DeliveryCost]]</f>
        <v>110.60000000000001</v>
      </c>
      <c r="R2931" s="35">
        <v>44784</v>
      </c>
      <c r="S2931" s="35" t="str">
        <f>IF(NETWORKDAYS(FACT_ORDERS[[#This Row],[Order-Date]], FACT_ORDERS[[#This Row],[ArrivalDate ]]) &gt; 10, "Late", "On Time")</f>
        <v>On Time</v>
      </c>
    </row>
    <row r="2932" spans="1:19" x14ac:dyDescent="0.3">
      <c r="A2932" s="12">
        <v>7930</v>
      </c>
      <c r="B2932" s="12">
        <v>271</v>
      </c>
      <c r="C2932" s="12">
        <v>10341</v>
      </c>
      <c r="D2932" s="12">
        <v>2931</v>
      </c>
      <c r="E2932" s="12" t="s">
        <v>244</v>
      </c>
      <c r="F2932" s="13">
        <v>44777</v>
      </c>
      <c r="G2932" s="26" t="s">
        <v>13333</v>
      </c>
      <c r="H2932" s="12">
        <v>21</v>
      </c>
      <c r="I2932" s="28">
        <f>VLOOKUP(B:B,DIM_PRODUCTS!A:F,5,FALSE)</f>
        <v>16</v>
      </c>
      <c r="J2932" s="28">
        <f>FACT_ORDERS[[#This Row],[ProductPrice]]*FACT_ORDERS[[#This Row],[Quantity]]</f>
        <v>336</v>
      </c>
      <c r="K2932" s="12" t="str">
        <f>VLOOKUP(C:C,DIM_CUSTOMERS!A:G,7,FALSE)</f>
        <v>Mexico</v>
      </c>
      <c r="L2932" s="30" cm="1">
        <f t="array" ref="L2932">_xlfn.IFS(
    AND(FACT_ORDERS[[#This Row],[DeliveryMehtod]]="shippment",FACT_ORDERS[[#This Row],[TotalAmount]]&gt;=200), 0,
    AND(FACT_ORDERS[[#This Row],[DeliveryMehtod]]="pickup"), 15,
    AND(FACT_ORDERS[[#This Row],[DeliveryMehtod]]="shippment",FACT_ORDERS[[#This Row],[TotalAmount]]&lt;200), 35
)</f>
        <v>0</v>
      </c>
      <c r="M2932" s="12" t="str" cm="1">
        <f t="array" ref="M2932">_xlfn.IFS(
    SUMIFS(FACT_ORDERS[TotalAmount], FACT_ORDERS[WD_CUSTOMERS],FACT_ORDERS[[#This Row],[WD_CUSTOMERS]])&gt;=15000, "VIP",
    SUMIFS(FACT_ORDERS[TotalAmount], FACT_ORDERS[WD_CUSTOMERS],FACT_ORDERS[[#This Row],[WD_CUSTOMERS]])&gt;=8000, "Premium",
    TRUE, "Regular"
)</f>
        <v>Premium</v>
      </c>
      <c r="N2932" s="32" cm="1">
        <f t="array" ref="N2932">_xlfn.IFS(
   FACT_ORDERS[[#This Row],[TypeOfClient]]="VIP", 0.2,
   FACT_ORDERS[[#This Row],[TypeOfClient]]="Premium", 0.1,
   TRUE, 0
)</f>
        <v>0.1</v>
      </c>
      <c r="O2932" s="31" cm="1">
        <f t="array" ref="O2932">_xlfn.IFS(
   FACT_ORDERS[[#This Row],[TotalAmount]]&gt;1500, 0.15,
   FACT_ORDERS[[#This Row],[TotalAmount]]&gt;1000, 0.1,
   FACT_ORDERS[[#This Row],[TotalAmount]]&gt;500, 0.05,
   TRUE, 0
)</f>
        <v>0</v>
      </c>
      <c r="P2932" s="28">
        <f xml:space="preserve"> FACT_ORDERS[[#This Row],[TotalAmount]] * (1 - (FACT_ORDERS[[#This Row],[ClientDiscount]] + FACT_ORDERS[[#This Row],[OrderDiscount]]) )</f>
        <v>302.40000000000003</v>
      </c>
      <c r="Q2932" s="28">
        <f>FACT_ORDERS[[#This Row],[TotalAmountWithDiscount]]+FACT_ORDERS[[#This Row],[DeliveryCost]]</f>
        <v>302.40000000000003</v>
      </c>
      <c r="R2932" s="35">
        <v>44784</v>
      </c>
      <c r="S2932" s="35" t="str">
        <f>IF(NETWORKDAYS(FACT_ORDERS[[#This Row],[Order-Date]], FACT_ORDERS[[#This Row],[ArrivalDate ]]) &gt; 10, "Late", "On Time")</f>
        <v>On Time</v>
      </c>
    </row>
    <row r="2933" spans="1:19" x14ac:dyDescent="0.3">
      <c r="A2933" s="12">
        <v>7931</v>
      </c>
      <c r="B2933" s="12">
        <v>234</v>
      </c>
      <c r="C2933" s="12">
        <v>10341</v>
      </c>
      <c r="D2933" s="12">
        <v>2932</v>
      </c>
      <c r="E2933" s="12" t="s">
        <v>243</v>
      </c>
      <c r="F2933" s="13">
        <v>44777</v>
      </c>
      <c r="G2933" s="26" t="s">
        <v>13334</v>
      </c>
      <c r="H2933" s="12">
        <v>25</v>
      </c>
      <c r="I2933" s="28">
        <f>VLOOKUP(B:B,DIM_PRODUCTS!A:F,5,FALSE)</f>
        <v>13</v>
      </c>
      <c r="J2933" s="28">
        <f>FACT_ORDERS[[#This Row],[ProductPrice]]*FACT_ORDERS[[#This Row],[Quantity]]</f>
        <v>325</v>
      </c>
      <c r="K2933" s="12" t="str">
        <f>VLOOKUP(C:C,DIM_CUSTOMERS!A:G,7,FALSE)</f>
        <v>Mexico</v>
      </c>
      <c r="L2933" s="30" cm="1">
        <f t="array" ref="L2933">_xlfn.IFS(
    AND(FACT_ORDERS[[#This Row],[DeliveryMehtod]]="shippment",FACT_ORDERS[[#This Row],[TotalAmount]]&gt;=200), 0,
    AND(FACT_ORDERS[[#This Row],[DeliveryMehtod]]="pickup"), 15,
    AND(FACT_ORDERS[[#This Row],[DeliveryMehtod]]="shippment",FACT_ORDERS[[#This Row],[TotalAmount]]&lt;200), 35
)</f>
        <v>15</v>
      </c>
      <c r="M2933" s="12" t="str" cm="1">
        <f t="array" ref="M2933">_xlfn.IFS(
    SUMIFS(FACT_ORDERS[TotalAmount], FACT_ORDERS[WD_CUSTOMERS],FACT_ORDERS[[#This Row],[WD_CUSTOMERS]])&gt;=15000, "VIP",
    SUMIFS(FACT_ORDERS[TotalAmount], FACT_ORDERS[WD_CUSTOMERS],FACT_ORDERS[[#This Row],[WD_CUSTOMERS]])&gt;=8000, "Premium",
    TRUE, "Regular"
)</f>
        <v>Premium</v>
      </c>
      <c r="N2933" s="32" cm="1">
        <f t="array" ref="N2933">_xlfn.IFS(
   FACT_ORDERS[[#This Row],[TypeOfClient]]="VIP", 0.2,
   FACT_ORDERS[[#This Row],[TypeOfClient]]="Premium", 0.1,
   TRUE, 0
)</f>
        <v>0.1</v>
      </c>
      <c r="O2933" s="31" cm="1">
        <f t="array" ref="O2933">_xlfn.IFS(
   FACT_ORDERS[[#This Row],[TotalAmount]]&gt;1500, 0.15,
   FACT_ORDERS[[#This Row],[TotalAmount]]&gt;1000, 0.1,
   FACT_ORDERS[[#This Row],[TotalAmount]]&gt;500, 0.05,
   TRUE, 0
)</f>
        <v>0</v>
      </c>
      <c r="P2933" s="28">
        <f xml:space="preserve"> FACT_ORDERS[[#This Row],[TotalAmount]] * (1 - (FACT_ORDERS[[#This Row],[ClientDiscount]] + FACT_ORDERS[[#This Row],[OrderDiscount]]) )</f>
        <v>292.5</v>
      </c>
      <c r="Q2933" s="28">
        <f>FACT_ORDERS[[#This Row],[TotalAmountWithDiscount]]+FACT_ORDERS[[#This Row],[DeliveryCost]]</f>
        <v>307.5</v>
      </c>
      <c r="R2933" s="35">
        <v>44788</v>
      </c>
      <c r="S2933" s="35" t="str">
        <f>IF(NETWORKDAYS(FACT_ORDERS[[#This Row],[Order-Date]], FACT_ORDERS[[#This Row],[ArrivalDate ]]) &gt; 10, "Late", "On Time")</f>
        <v>On Time</v>
      </c>
    </row>
    <row r="2934" spans="1:19" x14ac:dyDescent="0.3">
      <c r="A2934" s="12">
        <v>7932</v>
      </c>
      <c r="B2934" s="12">
        <v>292</v>
      </c>
      <c r="C2934" s="12">
        <v>10341</v>
      </c>
      <c r="D2934" s="12">
        <v>2933</v>
      </c>
      <c r="E2934" s="12" t="s">
        <v>244</v>
      </c>
      <c r="F2934" s="13">
        <v>44777</v>
      </c>
      <c r="G2934" s="26" t="s">
        <v>13335</v>
      </c>
      <c r="H2934" s="12">
        <v>16</v>
      </c>
      <c r="I2934" s="28">
        <f>VLOOKUP(B:B,DIM_PRODUCTS!A:F,5,FALSE)</f>
        <v>6</v>
      </c>
      <c r="J2934" s="28">
        <f>FACT_ORDERS[[#This Row],[ProductPrice]]*FACT_ORDERS[[#This Row],[Quantity]]</f>
        <v>96</v>
      </c>
      <c r="K2934" s="12" t="str">
        <f>VLOOKUP(C:C,DIM_CUSTOMERS!A:G,7,FALSE)</f>
        <v>Mexico</v>
      </c>
      <c r="L2934" s="30" cm="1">
        <f t="array" ref="L2934">_xlfn.IFS(
    AND(FACT_ORDERS[[#This Row],[DeliveryMehtod]]="shippment",FACT_ORDERS[[#This Row],[TotalAmount]]&gt;=200), 0,
    AND(FACT_ORDERS[[#This Row],[DeliveryMehtod]]="pickup"), 15,
    AND(FACT_ORDERS[[#This Row],[DeliveryMehtod]]="shippment",FACT_ORDERS[[#This Row],[TotalAmount]]&lt;200), 35
)</f>
        <v>35</v>
      </c>
      <c r="M2934" s="12" t="str" cm="1">
        <f t="array" ref="M2934">_xlfn.IFS(
    SUMIFS(FACT_ORDERS[TotalAmount], FACT_ORDERS[WD_CUSTOMERS],FACT_ORDERS[[#This Row],[WD_CUSTOMERS]])&gt;=15000, "VIP",
    SUMIFS(FACT_ORDERS[TotalAmount], FACT_ORDERS[WD_CUSTOMERS],FACT_ORDERS[[#This Row],[WD_CUSTOMERS]])&gt;=8000, "Premium",
    TRUE, "Regular"
)</f>
        <v>Premium</v>
      </c>
      <c r="N2934" s="32" cm="1">
        <f t="array" ref="N2934">_xlfn.IFS(
   FACT_ORDERS[[#This Row],[TypeOfClient]]="VIP", 0.2,
   FACT_ORDERS[[#This Row],[TypeOfClient]]="Premium", 0.1,
   TRUE, 0
)</f>
        <v>0.1</v>
      </c>
      <c r="O2934" s="31" cm="1">
        <f t="array" ref="O2934">_xlfn.IFS(
   FACT_ORDERS[[#This Row],[TotalAmount]]&gt;1500, 0.15,
   FACT_ORDERS[[#This Row],[TotalAmount]]&gt;1000, 0.1,
   FACT_ORDERS[[#This Row],[TotalAmount]]&gt;500, 0.05,
   TRUE, 0
)</f>
        <v>0</v>
      </c>
      <c r="P2934" s="28">
        <f xml:space="preserve"> FACT_ORDERS[[#This Row],[TotalAmount]] * (1 - (FACT_ORDERS[[#This Row],[ClientDiscount]] + FACT_ORDERS[[#This Row],[OrderDiscount]]) )</f>
        <v>86.4</v>
      </c>
      <c r="Q2934" s="28">
        <f>FACT_ORDERS[[#This Row],[TotalAmountWithDiscount]]+FACT_ORDERS[[#This Row],[DeliveryCost]]</f>
        <v>121.4</v>
      </c>
      <c r="R2934" s="35">
        <v>44785</v>
      </c>
      <c r="S2934" s="35" t="str">
        <f>IF(NETWORKDAYS(FACT_ORDERS[[#This Row],[Order-Date]], FACT_ORDERS[[#This Row],[ArrivalDate ]]) &gt; 10, "Late", "On Time")</f>
        <v>On Time</v>
      </c>
    </row>
    <row r="2935" spans="1:19" x14ac:dyDescent="0.3">
      <c r="A2935" s="12">
        <v>7933</v>
      </c>
      <c r="B2935" s="12">
        <v>281</v>
      </c>
      <c r="C2935" s="12">
        <v>10341</v>
      </c>
      <c r="D2935" s="12">
        <v>2934</v>
      </c>
      <c r="E2935" s="12" t="s">
        <v>244</v>
      </c>
      <c r="F2935" s="13">
        <v>45491</v>
      </c>
      <c r="G2935" s="26" t="s">
        <v>13336</v>
      </c>
      <c r="H2935" s="12">
        <v>20</v>
      </c>
      <c r="I2935" s="28">
        <f>VLOOKUP(B:B,DIM_PRODUCTS!A:F,5,FALSE)</f>
        <v>25</v>
      </c>
      <c r="J2935" s="28">
        <f>FACT_ORDERS[[#This Row],[ProductPrice]]*FACT_ORDERS[[#This Row],[Quantity]]</f>
        <v>500</v>
      </c>
      <c r="K2935" s="12" t="str">
        <f>VLOOKUP(C:C,DIM_CUSTOMERS!A:G,7,FALSE)</f>
        <v>Mexico</v>
      </c>
      <c r="L2935" s="30" cm="1">
        <f t="array" ref="L2935">_xlfn.IFS(
    AND(FACT_ORDERS[[#This Row],[DeliveryMehtod]]="shippment",FACT_ORDERS[[#This Row],[TotalAmount]]&gt;=200), 0,
    AND(FACT_ORDERS[[#This Row],[DeliveryMehtod]]="pickup"), 15,
    AND(FACT_ORDERS[[#This Row],[DeliveryMehtod]]="shippment",FACT_ORDERS[[#This Row],[TotalAmount]]&lt;200), 35
)</f>
        <v>0</v>
      </c>
      <c r="M2935" s="12" t="str" cm="1">
        <f t="array" ref="M2935">_xlfn.IFS(
    SUMIFS(FACT_ORDERS[TotalAmount], FACT_ORDERS[WD_CUSTOMERS],FACT_ORDERS[[#This Row],[WD_CUSTOMERS]])&gt;=15000, "VIP",
    SUMIFS(FACT_ORDERS[TotalAmount], FACT_ORDERS[WD_CUSTOMERS],FACT_ORDERS[[#This Row],[WD_CUSTOMERS]])&gt;=8000, "Premium",
    TRUE, "Regular"
)</f>
        <v>Premium</v>
      </c>
      <c r="N2935" s="32" cm="1">
        <f t="array" ref="N2935">_xlfn.IFS(
   FACT_ORDERS[[#This Row],[TypeOfClient]]="VIP", 0.2,
   FACT_ORDERS[[#This Row],[TypeOfClient]]="Premium", 0.1,
   TRUE, 0
)</f>
        <v>0.1</v>
      </c>
      <c r="O2935" s="31" cm="1">
        <f t="array" ref="O2935">_xlfn.IFS(
   FACT_ORDERS[[#This Row],[TotalAmount]]&gt;1500, 0.15,
   FACT_ORDERS[[#This Row],[TotalAmount]]&gt;1000, 0.1,
   FACT_ORDERS[[#This Row],[TotalAmount]]&gt;500, 0.05,
   TRUE, 0
)</f>
        <v>0</v>
      </c>
      <c r="P2935" s="28">
        <f xml:space="preserve"> FACT_ORDERS[[#This Row],[TotalAmount]] * (1 - (FACT_ORDERS[[#This Row],[ClientDiscount]] + FACT_ORDERS[[#This Row],[OrderDiscount]]) )</f>
        <v>450</v>
      </c>
      <c r="Q2935" s="28">
        <f>FACT_ORDERS[[#This Row],[TotalAmountWithDiscount]]+FACT_ORDERS[[#This Row],[DeliveryCost]]</f>
        <v>450</v>
      </c>
      <c r="R2935" s="35">
        <v>45498</v>
      </c>
      <c r="S2935" s="35" t="str">
        <f>IF(NETWORKDAYS(FACT_ORDERS[[#This Row],[Order-Date]], FACT_ORDERS[[#This Row],[ArrivalDate ]]) &gt; 10, "Late", "On Time")</f>
        <v>On Time</v>
      </c>
    </row>
    <row r="2936" spans="1:19" x14ac:dyDescent="0.3">
      <c r="A2936" s="12">
        <v>7934</v>
      </c>
      <c r="B2936" s="12">
        <v>204</v>
      </c>
      <c r="C2936" s="12">
        <v>10341</v>
      </c>
      <c r="D2936" s="12">
        <v>2935</v>
      </c>
      <c r="E2936" s="12" t="s">
        <v>244</v>
      </c>
      <c r="F2936" s="13">
        <v>45491</v>
      </c>
      <c r="G2936" s="26" t="s">
        <v>13337</v>
      </c>
      <c r="H2936" s="12">
        <v>19</v>
      </c>
      <c r="I2936" s="28">
        <f>VLOOKUP(B:B,DIM_PRODUCTS!A:F,5,FALSE)</f>
        <v>6</v>
      </c>
      <c r="J2936" s="28">
        <f>FACT_ORDERS[[#This Row],[ProductPrice]]*FACT_ORDERS[[#This Row],[Quantity]]</f>
        <v>114</v>
      </c>
      <c r="K2936" s="12" t="str">
        <f>VLOOKUP(C:C,DIM_CUSTOMERS!A:G,7,FALSE)</f>
        <v>Mexico</v>
      </c>
      <c r="L2936" s="30" cm="1">
        <f t="array" ref="L2936">_xlfn.IFS(
    AND(FACT_ORDERS[[#This Row],[DeliveryMehtod]]="shippment",FACT_ORDERS[[#This Row],[TotalAmount]]&gt;=200), 0,
    AND(FACT_ORDERS[[#This Row],[DeliveryMehtod]]="pickup"), 15,
    AND(FACT_ORDERS[[#This Row],[DeliveryMehtod]]="shippment",FACT_ORDERS[[#This Row],[TotalAmount]]&lt;200), 35
)</f>
        <v>35</v>
      </c>
      <c r="M2936" s="12" t="str" cm="1">
        <f t="array" ref="M2936">_xlfn.IFS(
    SUMIFS(FACT_ORDERS[TotalAmount], FACT_ORDERS[WD_CUSTOMERS],FACT_ORDERS[[#This Row],[WD_CUSTOMERS]])&gt;=15000, "VIP",
    SUMIFS(FACT_ORDERS[TotalAmount], FACT_ORDERS[WD_CUSTOMERS],FACT_ORDERS[[#This Row],[WD_CUSTOMERS]])&gt;=8000, "Premium",
    TRUE, "Regular"
)</f>
        <v>Premium</v>
      </c>
      <c r="N2936" s="32" cm="1">
        <f t="array" ref="N2936">_xlfn.IFS(
   FACT_ORDERS[[#This Row],[TypeOfClient]]="VIP", 0.2,
   FACT_ORDERS[[#This Row],[TypeOfClient]]="Premium", 0.1,
   TRUE, 0
)</f>
        <v>0.1</v>
      </c>
      <c r="O2936" s="31" cm="1">
        <f t="array" ref="O2936">_xlfn.IFS(
   FACT_ORDERS[[#This Row],[TotalAmount]]&gt;1500, 0.15,
   FACT_ORDERS[[#This Row],[TotalAmount]]&gt;1000, 0.1,
   FACT_ORDERS[[#This Row],[TotalAmount]]&gt;500, 0.05,
   TRUE, 0
)</f>
        <v>0</v>
      </c>
      <c r="P2936" s="28">
        <f xml:space="preserve"> FACT_ORDERS[[#This Row],[TotalAmount]] * (1 - (FACT_ORDERS[[#This Row],[ClientDiscount]] + FACT_ORDERS[[#This Row],[OrderDiscount]]) )</f>
        <v>102.60000000000001</v>
      </c>
      <c r="Q2936" s="28">
        <f>FACT_ORDERS[[#This Row],[TotalAmountWithDiscount]]+FACT_ORDERS[[#This Row],[DeliveryCost]]</f>
        <v>137.60000000000002</v>
      </c>
      <c r="R2936" s="35">
        <v>45500</v>
      </c>
      <c r="S2936" s="35" t="str">
        <f>IF(NETWORKDAYS(FACT_ORDERS[[#This Row],[Order-Date]], FACT_ORDERS[[#This Row],[ArrivalDate ]]) &gt; 10, "Late", "On Time")</f>
        <v>On Time</v>
      </c>
    </row>
    <row r="2937" spans="1:19" x14ac:dyDescent="0.3">
      <c r="A2937" s="12">
        <v>7935</v>
      </c>
      <c r="B2937" s="12">
        <v>292</v>
      </c>
      <c r="C2937" s="12">
        <v>10341</v>
      </c>
      <c r="D2937" s="12">
        <v>2936</v>
      </c>
      <c r="E2937" s="12" t="s">
        <v>243</v>
      </c>
      <c r="F2937" s="13">
        <v>45491</v>
      </c>
      <c r="G2937" s="26" t="s">
        <v>13338</v>
      </c>
      <c r="H2937" s="12">
        <v>17</v>
      </c>
      <c r="I2937" s="28">
        <f>VLOOKUP(B:B,DIM_PRODUCTS!A:F,5,FALSE)</f>
        <v>6</v>
      </c>
      <c r="J2937" s="28">
        <f>FACT_ORDERS[[#This Row],[ProductPrice]]*FACT_ORDERS[[#This Row],[Quantity]]</f>
        <v>102</v>
      </c>
      <c r="K2937" s="12" t="str">
        <f>VLOOKUP(C:C,DIM_CUSTOMERS!A:G,7,FALSE)</f>
        <v>Mexico</v>
      </c>
      <c r="L2937" s="30" cm="1">
        <f t="array" ref="L2937">_xlfn.IFS(
    AND(FACT_ORDERS[[#This Row],[DeliveryMehtod]]="shippment",FACT_ORDERS[[#This Row],[TotalAmount]]&gt;=200), 0,
    AND(FACT_ORDERS[[#This Row],[DeliveryMehtod]]="pickup"), 15,
    AND(FACT_ORDERS[[#This Row],[DeliveryMehtod]]="shippment",FACT_ORDERS[[#This Row],[TotalAmount]]&lt;200), 35
)</f>
        <v>15</v>
      </c>
      <c r="M2937" s="12" t="str" cm="1">
        <f t="array" ref="M2937">_xlfn.IFS(
    SUMIFS(FACT_ORDERS[TotalAmount], FACT_ORDERS[WD_CUSTOMERS],FACT_ORDERS[[#This Row],[WD_CUSTOMERS]])&gt;=15000, "VIP",
    SUMIFS(FACT_ORDERS[TotalAmount], FACT_ORDERS[WD_CUSTOMERS],FACT_ORDERS[[#This Row],[WD_CUSTOMERS]])&gt;=8000, "Premium",
    TRUE, "Regular"
)</f>
        <v>Premium</v>
      </c>
      <c r="N2937" s="32" cm="1">
        <f t="array" ref="N2937">_xlfn.IFS(
   FACT_ORDERS[[#This Row],[TypeOfClient]]="VIP", 0.2,
   FACT_ORDERS[[#This Row],[TypeOfClient]]="Premium", 0.1,
   TRUE, 0
)</f>
        <v>0.1</v>
      </c>
      <c r="O2937" s="31" cm="1">
        <f t="array" ref="O2937">_xlfn.IFS(
   FACT_ORDERS[[#This Row],[TotalAmount]]&gt;1500, 0.15,
   FACT_ORDERS[[#This Row],[TotalAmount]]&gt;1000, 0.1,
   FACT_ORDERS[[#This Row],[TotalAmount]]&gt;500, 0.05,
   TRUE, 0
)</f>
        <v>0</v>
      </c>
      <c r="P2937" s="28">
        <f xml:space="preserve"> FACT_ORDERS[[#This Row],[TotalAmount]] * (1 - (FACT_ORDERS[[#This Row],[ClientDiscount]] + FACT_ORDERS[[#This Row],[OrderDiscount]]) )</f>
        <v>91.8</v>
      </c>
      <c r="Q2937" s="28">
        <f>FACT_ORDERS[[#This Row],[TotalAmountWithDiscount]]+FACT_ORDERS[[#This Row],[DeliveryCost]]</f>
        <v>106.8</v>
      </c>
      <c r="R2937" s="35">
        <v>45502</v>
      </c>
      <c r="S2937" s="35" t="str">
        <f>IF(NETWORKDAYS(FACT_ORDERS[[#This Row],[Order-Date]], FACT_ORDERS[[#This Row],[ArrivalDate ]]) &gt; 10, "Late", "On Time")</f>
        <v>On Time</v>
      </c>
    </row>
    <row r="2938" spans="1:19" x14ac:dyDescent="0.3">
      <c r="A2938" s="12">
        <v>7936</v>
      </c>
      <c r="B2938" s="12">
        <v>292</v>
      </c>
      <c r="C2938" s="12">
        <v>10341</v>
      </c>
      <c r="D2938" s="12">
        <v>2937</v>
      </c>
      <c r="E2938" s="12" t="s">
        <v>243</v>
      </c>
      <c r="F2938" s="13">
        <v>45558</v>
      </c>
      <c r="G2938" s="26" t="s">
        <v>13339</v>
      </c>
      <c r="H2938" s="12">
        <v>15</v>
      </c>
      <c r="I2938" s="28">
        <f>VLOOKUP(B:B,DIM_PRODUCTS!A:F,5,FALSE)</f>
        <v>6</v>
      </c>
      <c r="J2938" s="28">
        <f>FACT_ORDERS[[#This Row],[ProductPrice]]*FACT_ORDERS[[#This Row],[Quantity]]</f>
        <v>90</v>
      </c>
      <c r="K2938" s="12" t="str">
        <f>VLOOKUP(C:C,DIM_CUSTOMERS!A:G,7,FALSE)</f>
        <v>Mexico</v>
      </c>
      <c r="L2938" s="30" cm="1">
        <f t="array" ref="L2938">_xlfn.IFS(
    AND(FACT_ORDERS[[#This Row],[DeliveryMehtod]]="shippment",FACT_ORDERS[[#This Row],[TotalAmount]]&gt;=200), 0,
    AND(FACT_ORDERS[[#This Row],[DeliveryMehtod]]="pickup"), 15,
    AND(FACT_ORDERS[[#This Row],[DeliveryMehtod]]="shippment",FACT_ORDERS[[#This Row],[TotalAmount]]&lt;200), 35
)</f>
        <v>15</v>
      </c>
      <c r="M2938" s="12" t="str" cm="1">
        <f t="array" ref="M2938">_xlfn.IFS(
    SUMIFS(FACT_ORDERS[TotalAmount], FACT_ORDERS[WD_CUSTOMERS],FACT_ORDERS[[#This Row],[WD_CUSTOMERS]])&gt;=15000, "VIP",
    SUMIFS(FACT_ORDERS[TotalAmount], FACT_ORDERS[WD_CUSTOMERS],FACT_ORDERS[[#This Row],[WD_CUSTOMERS]])&gt;=8000, "Premium",
    TRUE, "Regular"
)</f>
        <v>Premium</v>
      </c>
      <c r="N2938" s="32" cm="1">
        <f t="array" ref="N2938">_xlfn.IFS(
   FACT_ORDERS[[#This Row],[TypeOfClient]]="VIP", 0.2,
   FACT_ORDERS[[#This Row],[TypeOfClient]]="Premium", 0.1,
   TRUE, 0
)</f>
        <v>0.1</v>
      </c>
      <c r="O2938" s="31" cm="1">
        <f t="array" ref="O2938">_xlfn.IFS(
   FACT_ORDERS[[#This Row],[TotalAmount]]&gt;1500, 0.15,
   FACT_ORDERS[[#This Row],[TotalAmount]]&gt;1000, 0.1,
   FACT_ORDERS[[#This Row],[TotalAmount]]&gt;500, 0.05,
   TRUE, 0
)</f>
        <v>0</v>
      </c>
      <c r="P2938" s="28">
        <f xml:space="preserve"> FACT_ORDERS[[#This Row],[TotalAmount]] * (1 - (FACT_ORDERS[[#This Row],[ClientDiscount]] + FACT_ORDERS[[#This Row],[OrderDiscount]]) )</f>
        <v>81</v>
      </c>
      <c r="Q2938" s="28">
        <f>FACT_ORDERS[[#This Row],[TotalAmountWithDiscount]]+FACT_ORDERS[[#This Row],[DeliveryCost]]</f>
        <v>96</v>
      </c>
      <c r="R2938" s="35">
        <v>45568</v>
      </c>
      <c r="S2938" s="35" t="str">
        <f>IF(NETWORKDAYS(FACT_ORDERS[[#This Row],[Order-Date]], FACT_ORDERS[[#This Row],[ArrivalDate ]]) &gt; 10, "Late", "On Time")</f>
        <v>On Time</v>
      </c>
    </row>
    <row r="2939" spans="1:19" x14ac:dyDescent="0.3">
      <c r="A2939" s="12">
        <v>7937</v>
      </c>
      <c r="B2939" s="12">
        <v>281</v>
      </c>
      <c r="C2939" s="12">
        <v>10341</v>
      </c>
      <c r="D2939" s="12">
        <v>2938</v>
      </c>
      <c r="E2939" s="12" t="s">
        <v>244</v>
      </c>
      <c r="F2939" s="13">
        <v>45381</v>
      </c>
      <c r="G2939" s="26" t="s">
        <v>13340</v>
      </c>
      <c r="H2939" s="12">
        <v>20</v>
      </c>
      <c r="I2939" s="28">
        <f>VLOOKUP(B:B,DIM_PRODUCTS!A:F,5,FALSE)</f>
        <v>25</v>
      </c>
      <c r="J2939" s="28">
        <f>FACT_ORDERS[[#This Row],[ProductPrice]]*FACT_ORDERS[[#This Row],[Quantity]]</f>
        <v>500</v>
      </c>
      <c r="K2939" s="12" t="str">
        <f>VLOOKUP(C:C,DIM_CUSTOMERS!A:G,7,FALSE)</f>
        <v>Mexico</v>
      </c>
      <c r="L2939" s="30" cm="1">
        <f t="array" ref="L2939">_xlfn.IFS(
    AND(FACT_ORDERS[[#This Row],[DeliveryMehtod]]="shippment",FACT_ORDERS[[#This Row],[TotalAmount]]&gt;=200), 0,
    AND(FACT_ORDERS[[#This Row],[DeliveryMehtod]]="pickup"), 15,
    AND(FACT_ORDERS[[#This Row],[DeliveryMehtod]]="shippment",FACT_ORDERS[[#This Row],[TotalAmount]]&lt;200), 35
)</f>
        <v>0</v>
      </c>
      <c r="M2939" s="12" t="str" cm="1">
        <f t="array" ref="M2939">_xlfn.IFS(
    SUMIFS(FACT_ORDERS[TotalAmount], FACT_ORDERS[WD_CUSTOMERS],FACT_ORDERS[[#This Row],[WD_CUSTOMERS]])&gt;=15000, "VIP",
    SUMIFS(FACT_ORDERS[TotalAmount], FACT_ORDERS[WD_CUSTOMERS],FACT_ORDERS[[#This Row],[WD_CUSTOMERS]])&gt;=8000, "Premium",
    TRUE, "Regular"
)</f>
        <v>Premium</v>
      </c>
      <c r="N2939" s="32" cm="1">
        <f t="array" ref="N2939">_xlfn.IFS(
   FACT_ORDERS[[#This Row],[TypeOfClient]]="VIP", 0.2,
   FACT_ORDERS[[#This Row],[TypeOfClient]]="Premium", 0.1,
   TRUE, 0
)</f>
        <v>0.1</v>
      </c>
      <c r="O2939" s="31" cm="1">
        <f t="array" ref="O2939">_xlfn.IFS(
   FACT_ORDERS[[#This Row],[TotalAmount]]&gt;1500, 0.15,
   FACT_ORDERS[[#This Row],[TotalAmount]]&gt;1000, 0.1,
   FACT_ORDERS[[#This Row],[TotalAmount]]&gt;500, 0.05,
   TRUE, 0
)</f>
        <v>0</v>
      </c>
      <c r="P2939" s="28">
        <f xml:space="preserve"> FACT_ORDERS[[#This Row],[TotalAmount]] * (1 - (FACT_ORDERS[[#This Row],[ClientDiscount]] + FACT_ORDERS[[#This Row],[OrderDiscount]]) )</f>
        <v>450</v>
      </c>
      <c r="Q2939" s="28">
        <f>FACT_ORDERS[[#This Row],[TotalAmountWithDiscount]]+FACT_ORDERS[[#This Row],[DeliveryCost]]</f>
        <v>450</v>
      </c>
      <c r="R2939" s="35">
        <v>45395</v>
      </c>
      <c r="S2939" s="35" t="str">
        <f>IF(NETWORKDAYS(FACT_ORDERS[[#This Row],[Order-Date]], FACT_ORDERS[[#This Row],[ArrivalDate ]]) &gt; 10, "Late", "On Time")</f>
        <v>On Time</v>
      </c>
    </row>
    <row r="2940" spans="1:19" x14ac:dyDescent="0.3">
      <c r="A2940" s="12">
        <v>7938</v>
      </c>
      <c r="B2940" s="12">
        <v>204</v>
      </c>
      <c r="C2940" s="12">
        <v>10341</v>
      </c>
      <c r="D2940" s="12">
        <v>2939</v>
      </c>
      <c r="E2940" s="12" t="s">
        <v>244</v>
      </c>
      <c r="F2940" s="13">
        <v>45381</v>
      </c>
      <c r="G2940" s="26" t="s">
        <v>13341</v>
      </c>
      <c r="H2940" s="12">
        <v>21</v>
      </c>
      <c r="I2940" s="28">
        <f>VLOOKUP(B:B,DIM_PRODUCTS!A:F,5,FALSE)</f>
        <v>6</v>
      </c>
      <c r="J2940" s="28">
        <f>FACT_ORDERS[[#This Row],[ProductPrice]]*FACT_ORDERS[[#This Row],[Quantity]]</f>
        <v>126</v>
      </c>
      <c r="K2940" s="12" t="str">
        <f>VLOOKUP(C:C,DIM_CUSTOMERS!A:G,7,FALSE)</f>
        <v>Mexico</v>
      </c>
      <c r="L2940" s="30" cm="1">
        <f t="array" ref="L2940">_xlfn.IFS(
    AND(FACT_ORDERS[[#This Row],[DeliveryMehtod]]="shippment",FACT_ORDERS[[#This Row],[TotalAmount]]&gt;=200), 0,
    AND(FACT_ORDERS[[#This Row],[DeliveryMehtod]]="pickup"), 15,
    AND(FACT_ORDERS[[#This Row],[DeliveryMehtod]]="shippment",FACT_ORDERS[[#This Row],[TotalAmount]]&lt;200), 35
)</f>
        <v>35</v>
      </c>
      <c r="M2940" s="12" t="str" cm="1">
        <f t="array" ref="M2940">_xlfn.IFS(
    SUMIFS(FACT_ORDERS[TotalAmount], FACT_ORDERS[WD_CUSTOMERS],FACT_ORDERS[[#This Row],[WD_CUSTOMERS]])&gt;=15000, "VIP",
    SUMIFS(FACT_ORDERS[TotalAmount], FACT_ORDERS[WD_CUSTOMERS],FACT_ORDERS[[#This Row],[WD_CUSTOMERS]])&gt;=8000, "Premium",
    TRUE, "Regular"
)</f>
        <v>Premium</v>
      </c>
      <c r="N2940" s="32" cm="1">
        <f t="array" ref="N2940">_xlfn.IFS(
   FACT_ORDERS[[#This Row],[TypeOfClient]]="VIP", 0.2,
   FACT_ORDERS[[#This Row],[TypeOfClient]]="Premium", 0.1,
   TRUE, 0
)</f>
        <v>0.1</v>
      </c>
      <c r="O2940" s="31" cm="1">
        <f t="array" ref="O2940">_xlfn.IFS(
   FACT_ORDERS[[#This Row],[TotalAmount]]&gt;1500, 0.15,
   FACT_ORDERS[[#This Row],[TotalAmount]]&gt;1000, 0.1,
   FACT_ORDERS[[#This Row],[TotalAmount]]&gt;500, 0.05,
   TRUE, 0
)</f>
        <v>0</v>
      </c>
      <c r="P2940" s="28">
        <f xml:space="preserve"> FACT_ORDERS[[#This Row],[TotalAmount]] * (1 - (FACT_ORDERS[[#This Row],[ClientDiscount]] + FACT_ORDERS[[#This Row],[OrderDiscount]]) )</f>
        <v>113.4</v>
      </c>
      <c r="Q2940" s="28">
        <f>FACT_ORDERS[[#This Row],[TotalAmountWithDiscount]]+FACT_ORDERS[[#This Row],[DeliveryCost]]</f>
        <v>148.4</v>
      </c>
      <c r="R2940" s="35">
        <v>45390</v>
      </c>
      <c r="S2940" s="35" t="str">
        <f>IF(NETWORKDAYS(FACT_ORDERS[[#This Row],[Order-Date]], FACT_ORDERS[[#This Row],[ArrivalDate ]]) &gt; 10, "Late", "On Time")</f>
        <v>On Time</v>
      </c>
    </row>
    <row r="2941" spans="1:19" x14ac:dyDescent="0.3">
      <c r="A2941" s="12">
        <v>7939</v>
      </c>
      <c r="B2941" s="12">
        <v>271</v>
      </c>
      <c r="C2941" s="12">
        <v>10341</v>
      </c>
      <c r="D2941" s="12">
        <v>2940</v>
      </c>
      <c r="E2941" s="12" t="s">
        <v>244</v>
      </c>
      <c r="F2941" s="13">
        <v>45381</v>
      </c>
      <c r="G2941" s="26" t="s">
        <v>13342</v>
      </c>
      <c r="H2941" s="12">
        <v>23</v>
      </c>
      <c r="I2941" s="28">
        <f>VLOOKUP(B:B,DIM_PRODUCTS!A:F,5,FALSE)</f>
        <v>16</v>
      </c>
      <c r="J2941" s="28">
        <f>FACT_ORDERS[[#This Row],[ProductPrice]]*FACT_ORDERS[[#This Row],[Quantity]]</f>
        <v>368</v>
      </c>
      <c r="K2941" s="12" t="str">
        <f>VLOOKUP(C:C,DIM_CUSTOMERS!A:G,7,FALSE)</f>
        <v>Mexico</v>
      </c>
      <c r="L2941" s="30" cm="1">
        <f t="array" ref="L2941">_xlfn.IFS(
    AND(FACT_ORDERS[[#This Row],[DeliveryMehtod]]="shippment",FACT_ORDERS[[#This Row],[TotalAmount]]&gt;=200), 0,
    AND(FACT_ORDERS[[#This Row],[DeliveryMehtod]]="pickup"), 15,
    AND(FACT_ORDERS[[#This Row],[DeliveryMehtod]]="shippment",FACT_ORDERS[[#This Row],[TotalAmount]]&lt;200), 35
)</f>
        <v>0</v>
      </c>
      <c r="M2941" s="12" t="str" cm="1">
        <f t="array" ref="M2941">_xlfn.IFS(
    SUMIFS(FACT_ORDERS[TotalAmount], FACT_ORDERS[WD_CUSTOMERS],FACT_ORDERS[[#This Row],[WD_CUSTOMERS]])&gt;=15000, "VIP",
    SUMIFS(FACT_ORDERS[TotalAmount], FACT_ORDERS[WD_CUSTOMERS],FACT_ORDERS[[#This Row],[WD_CUSTOMERS]])&gt;=8000, "Premium",
    TRUE, "Regular"
)</f>
        <v>Premium</v>
      </c>
      <c r="N2941" s="32" cm="1">
        <f t="array" ref="N2941">_xlfn.IFS(
   FACT_ORDERS[[#This Row],[TypeOfClient]]="VIP", 0.2,
   FACT_ORDERS[[#This Row],[TypeOfClient]]="Premium", 0.1,
   TRUE, 0
)</f>
        <v>0.1</v>
      </c>
      <c r="O2941" s="31" cm="1">
        <f t="array" ref="O2941">_xlfn.IFS(
   FACT_ORDERS[[#This Row],[TotalAmount]]&gt;1500, 0.15,
   FACT_ORDERS[[#This Row],[TotalAmount]]&gt;1000, 0.1,
   FACT_ORDERS[[#This Row],[TotalAmount]]&gt;500, 0.05,
   TRUE, 0
)</f>
        <v>0</v>
      </c>
      <c r="P2941" s="28">
        <f xml:space="preserve"> FACT_ORDERS[[#This Row],[TotalAmount]] * (1 - (FACT_ORDERS[[#This Row],[ClientDiscount]] + FACT_ORDERS[[#This Row],[OrderDiscount]]) )</f>
        <v>331.2</v>
      </c>
      <c r="Q2941" s="28">
        <f>FACT_ORDERS[[#This Row],[TotalAmountWithDiscount]]+FACT_ORDERS[[#This Row],[DeliveryCost]]</f>
        <v>331.2</v>
      </c>
      <c r="R2941" s="35">
        <v>45401</v>
      </c>
      <c r="S2941" s="35" t="str">
        <f>IF(NETWORKDAYS(FACT_ORDERS[[#This Row],[Order-Date]], FACT_ORDERS[[#This Row],[ArrivalDate ]]) &gt; 10, "Late", "On Time")</f>
        <v>Late</v>
      </c>
    </row>
    <row r="2942" spans="1:19" x14ac:dyDescent="0.3">
      <c r="A2942" s="12">
        <v>7940</v>
      </c>
      <c r="B2942" s="12">
        <v>234</v>
      </c>
      <c r="C2942" s="12">
        <v>10341</v>
      </c>
      <c r="D2942" s="12">
        <v>2941</v>
      </c>
      <c r="E2942" s="12" t="s">
        <v>244</v>
      </c>
      <c r="F2942" s="13">
        <v>45381</v>
      </c>
      <c r="G2942" s="26" t="s">
        <v>13343</v>
      </c>
      <c r="H2942" s="12">
        <v>38</v>
      </c>
      <c r="I2942" s="28">
        <f>VLOOKUP(B:B,DIM_PRODUCTS!A:F,5,FALSE)</f>
        <v>13</v>
      </c>
      <c r="J2942" s="28">
        <f>FACT_ORDERS[[#This Row],[ProductPrice]]*FACT_ORDERS[[#This Row],[Quantity]]</f>
        <v>494</v>
      </c>
      <c r="K2942" s="12" t="str">
        <f>VLOOKUP(C:C,DIM_CUSTOMERS!A:G,7,FALSE)</f>
        <v>Mexico</v>
      </c>
      <c r="L2942" s="30" cm="1">
        <f t="array" ref="L2942">_xlfn.IFS(
    AND(FACT_ORDERS[[#This Row],[DeliveryMehtod]]="shippment",FACT_ORDERS[[#This Row],[TotalAmount]]&gt;=200), 0,
    AND(FACT_ORDERS[[#This Row],[DeliveryMehtod]]="pickup"), 15,
    AND(FACT_ORDERS[[#This Row],[DeliveryMehtod]]="shippment",FACT_ORDERS[[#This Row],[TotalAmount]]&lt;200), 35
)</f>
        <v>0</v>
      </c>
      <c r="M2942" s="12" t="str" cm="1">
        <f t="array" ref="M2942">_xlfn.IFS(
    SUMIFS(FACT_ORDERS[TotalAmount], FACT_ORDERS[WD_CUSTOMERS],FACT_ORDERS[[#This Row],[WD_CUSTOMERS]])&gt;=15000, "VIP",
    SUMIFS(FACT_ORDERS[TotalAmount], FACT_ORDERS[WD_CUSTOMERS],FACT_ORDERS[[#This Row],[WD_CUSTOMERS]])&gt;=8000, "Premium",
    TRUE, "Regular"
)</f>
        <v>Premium</v>
      </c>
      <c r="N2942" s="32" cm="1">
        <f t="array" ref="N2942">_xlfn.IFS(
   FACT_ORDERS[[#This Row],[TypeOfClient]]="VIP", 0.2,
   FACT_ORDERS[[#This Row],[TypeOfClient]]="Premium", 0.1,
   TRUE, 0
)</f>
        <v>0.1</v>
      </c>
      <c r="O2942" s="31" cm="1">
        <f t="array" ref="O2942">_xlfn.IFS(
   FACT_ORDERS[[#This Row],[TotalAmount]]&gt;1500, 0.15,
   FACT_ORDERS[[#This Row],[TotalAmount]]&gt;1000, 0.1,
   FACT_ORDERS[[#This Row],[TotalAmount]]&gt;500, 0.05,
   TRUE, 0
)</f>
        <v>0</v>
      </c>
      <c r="P2942" s="28">
        <f xml:space="preserve"> FACT_ORDERS[[#This Row],[TotalAmount]] * (1 - (FACT_ORDERS[[#This Row],[ClientDiscount]] + FACT_ORDERS[[#This Row],[OrderDiscount]]) )</f>
        <v>444.6</v>
      </c>
      <c r="Q2942" s="28">
        <f>FACT_ORDERS[[#This Row],[TotalAmountWithDiscount]]+FACT_ORDERS[[#This Row],[DeliveryCost]]</f>
        <v>444.6</v>
      </c>
      <c r="R2942" s="35">
        <v>45391</v>
      </c>
      <c r="S2942" s="35" t="str">
        <f>IF(NETWORKDAYS(FACT_ORDERS[[#This Row],[Order-Date]], FACT_ORDERS[[#This Row],[ArrivalDate ]]) &gt; 10, "Late", "On Time")</f>
        <v>On Time</v>
      </c>
    </row>
    <row r="2943" spans="1:19" x14ac:dyDescent="0.3">
      <c r="A2943" s="12">
        <v>7941</v>
      </c>
      <c r="B2943" s="12">
        <v>292</v>
      </c>
      <c r="C2943" s="12">
        <v>10341</v>
      </c>
      <c r="D2943" s="12">
        <v>2942</v>
      </c>
      <c r="E2943" s="12" t="s">
        <v>243</v>
      </c>
      <c r="F2943" s="13">
        <v>45381</v>
      </c>
      <c r="G2943" s="26" t="s">
        <v>13344</v>
      </c>
      <c r="H2943" s="12">
        <v>19</v>
      </c>
      <c r="I2943" s="28">
        <f>VLOOKUP(B:B,DIM_PRODUCTS!A:F,5,FALSE)</f>
        <v>6</v>
      </c>
      <c r="J2943" s="28">
        <f>FACT_ORDERS[[#This Row],[ProductPrice]]*FACT_ORDERS[[#This Row],[Quantity]]</f>
        <v>114</v>
      </c>
      <c r="K2943" s="12" t="str">
        <f>VLOOKUP(C:C,DIM_CUSTOMERS!A:G,7,FALSE)</f>
        <v>Mexico</v>
      </c>
      <c r="L2943" s="30" cm="1">
        <f t="array" ref="L2943">_xlfn.IFS(
    AND(FACT_ORDERS[[#This Row],[DeliveryMehtod]]="shippment",FACT_ORDERS[[#This Row],[TotalAmount]]&gt;=200), 0,
    AND(FACT_ORDERS[[#This Row],[DeliveryMehtod]]="pickup"), 15,
    AND(FACT_ORDERS[[#This Row],[DeliveryMehtod]]="shippment",FACT_ORDERS[[#This Row],[TotalAmount]]&lt;200), 35
)</f>
        <v>15</v>
      </c>
      <c r="M2943" s="12" t="str" cm="1">
        <f t="array" ref="M2943">_xlfn.IFS(
    SUMIFS(FACT_ORDERS[TotalAmount], FACT_ORDERS[WD_CUSTOMERS],FACT_ORDERS[[#This Row],[WD_CUSTOMERS]])&gt;=15000, "VIP",
    SUMIFS(FACT_ORDERS[TotalAmount], FACT_ORDERS[WD_CUSTOMERS],FACT_ORDERS[[#This Row],[WD_CUSTOMERS]])&gt;=8000, "Premium",
    TRUE, "Regular"
)</f>
        <v>Premium</v>
      </c>
      <c r="N2943" s="32" cm="1">
        <f t="array" ref="N2943">_xlfn.IFS(
   FACT_ORDERS[[#This Row],[TypeOfClient]]="VIP", 0.2,
   FACT_ORDERS[[#This Row],[TypeOfClient]]="Premium", 0.1,
   TRUE, 0
)</f>
        <v>0.1</v>
      </c>
      <c r="O2943" s="31" cm="1">
        <f t="array" ref="O2943">_xlfn.IFS(
   FACT_ORDERS[[#This Row],[TotalAmount]]&gt;1500, 0.15,
   FACT_ORDERS[[#This Row],[TotalAmount]]&gt;1000, 0.1,
   FACT_ORDERS[[#This Row],[TotalAmount]]&gt;500, 0.05,
   TRUE, 0
)</f>
        <v>0</v>
      </c>
      <c r="P2943" s="28">
        <f xml:space="preserve"> FACT_ORDERS[[#This Row],[TotalAmount]] * (1 - (FACT_ORDERS[[#This Row],[ClientDiscount]] + FACT_ORDERS[[#This Row],[OrderDiscount]]) )</f>
        <v>102.60000000000001</v>
      </c>
      <c r="Q2943" s="28">
        <f>FACT_ORDERS[[#This Row],[TotalAmountWithDiscount]]+FACT_ORDERS[[#This Row],[DeliveryCost]]</f>
        <v>117.60000000000001</v>
      </c>
      <c r="R2943" s="35">
        <v>45388</v>
      </c>
      <c r="S2943" s="35" t="str">
        <f>IF(NETWORKDAYS(FACT_ORDERS[[#This Row],[Order-Date]], FACT_ORDERS[[#This Row],[ArrivalDate ]]) &gt; 10, "Late", "On Time")</f>
        <v>On Time</v>
      </c>
    </row>
    <row r="2944" spans="1:19" x14ac:dyDescent="0.3">
      <c r="A2944" s="12">
        <v>7942</v>
      </c>
      <c r="B2944" s="12">
        <v>281</v>
      </c>
      <c r="C2944" s="12">
        <v>10341</v>
      </c>
      <c r="D2944" s="12">
        <v>2943</v>
      </c>
      <c r="E2944" s="12" t="s">
        <v>244</v>
      </c>
      <c r="F2944" s="13">
        <v>44340</v>
      </c>
      <c r="G2944" s="26" t="s">
        <v>13345</v>
      </c>
      <c r="H2944" s="12">
        <v>12</v>
      </c>
      <c r="I2944" s="28">
        <f>VLOOKUP(B:B,DIM_PRODUCTS!A:F,5,FALSE)</f>
        <v>25</v>
      </c>
      <c r="J2944" s="28">
        <f>FACT_ORDERS[[#This Row],[ProductPrice]]*FACT_ORDERS[[#This Row],[Quantity]]</f>
        <v>300</v>
      </c>
      <c r="K2944" s="12" t="str">
        <f>VLOOKUP(C:C,DIM_CUSTOMERS!A:G,7,FALSE)</f>
        <v>Mexico</v>
      </c>
      <c r="L2944" s="30" cm="1">
        <f t="array" ref="L2944">_xlfn.IFS(
    AND(FACT_ORDERS[[#This Row],[DeliveryMehtod]]="shippment",FACT_ORDERS[[#This Row],[TotalAmount]]&gt;=200), 0,
    AND(FACT_ORDERS[[#This Row],[DeliveryMehtod]]="pickup"), 15,
    AND(FACT_ORDERS[[#This Row],[DeliveryMehtod]]="shippment",FACT_ORDERS[[#This Row],[TotalAmount]]&lt;200), 35
)</f>
        <v>0</v>
      </c>
      <c r="M2944" s="12" t="str" cm="1">
        <f t="array" ref="M2944">_xlfn.IFS(
    SUMIFS(FACT_ORDERS[TotalAmount], FACT_ORDERS[WD_CUSTOMERS],FACT_ORDERS[[#This Row],[WD_CUSTOMERS]])&gt;=15000, "VIP",
    SUMIFS(FACT_ORDERS[TotalAmount], FACT_ORDERS[WD_CUSTOMERS],FACT_ORDERS[[#This Row],[WD_CUSTOMERS]])&gt;=8000, "Premium",
    TRUE, "Regular"
)</f>
        <v>Premium</v>
      </c>
      <c r="N2944" s="32" cm="1">
        <f t="array" ref="N2944">_xlfn.IFS(
   FACT_ORDERS[[#This Row],[TypeOfClient]]="VIP", 0.2,
   FACT_ORDERS[[#This Row],[TypeOfClient]]="Premium", 0.1,
   TRUE, 0
)</f>
        <v>0.1</v>
      </c>
      <c r="O2944" s="31" cm="1">
        <f t="array" ref="O2944">_xlfn.IFS(
   FACT_ORDERS[[#This Row],[TotalAmount]]&gt;1500, 0.15,
   FACT_ORDERS[[#This Row],[TotalAmount]]&gt;1000, 0.1,
   FACT_ORDERS[[#This Row],[TotalAmount]]&gt;500, 0.05,
   TRUE, 0
)</f>
        <v>0</v>
      </c>
      <c r="P2944" s="28">
        <f xml:space="preserve"> FACT_ORDERS[[#This Row],[TotalAmount]] * (1 - (FACT_ORDERS[[#This Row],[ClientDiscount]] + FACT_ORDERS[[#This Row],[OrderDiscount]]) )</f>
        <v>270</v>
      </c>
      <c r="Q2944" s="28">
        <f>FACT_ORDERS[[#This Row],[TotalAmountWithDiscount]]+FACT_ORDERS[[#This Row],[DeliveryCost]]</f>
        <v>270</v>
      </c>
      <c r="R2944" s="35">
        <v>44351</v>
      </c>
      <c r="S2944" s="35" t="str">
        <f>IF(NETWORKDAYS(FACT_ORDERS[[#This Row],[Order-Date]], FACT_ORDERS[[#This Row],[ArrivalDate ]]) &gt; 10, "Late", "On Time")</f>
        <v>On Time</v>
      </c>
    </row>
    <row r="2945" spans="1:19" x14ac:dyDescent="0.3">
      <c r="A2945" s="12">
        <v>7943</v>
      </c>
      <c r="B2945" s="12">
        <v>204</v>
      </c>
      <c r="C2945" s="12">
        <v>10341</v>
      </c>
      <c r="D2945" s="12">
        <v>2944</v>
      </c>
      <c r="E2945" s="12" t="s">
        <v>244</v>
      </c>
      <c r="F2945" s="13">
        <v>44340</v>
      </c>
      <c r="G2945" s="26" t="s">
        <v>13346</v>
      </c>
      <c r="H2945" s="12">
        <v>20</v>
      </c>
      <c r="I2945" s="28">
        <f>VLOOKUP(B:B,DIM_PRODUCTS!A:F,5,FALSE)</f>
        <v>6</v>
      </c>
      <c r="J2945" s="28">
        <f>FACT_ORDERS[[#This Row],[ProductPrice]]*FACT_ORDERS[[#This Row],[Quantity]]</f>
        <v>120</v>
      </c>
      <c r="K2945" s="12" t="str">
        <f>VLOOKUP(C:C,DIM_CUSTOMERS!A:G,7,FALSE)</f>
        <v>Mexico</v>
      </c>
      <c r="L2945" s="30" cm="1">
        <f t="array" ref="L2945">_xlfn.IFS(
    AND(FACT_ORDERS[[#This Row],[DeliveryMehtod]]="shippment",FACT_ORDERS[[#This Row],[TotalAmount]]&gt;=200), 0,
    AND(FACT_ORDERS[[#This Row],[DeliveryMehtod]]="pickup"), 15,
    AND(FACT_ORDERS[[#This Row],[DeliveryMehtod]]="shippment",FACT_ORDERS[[#This Row],[TotalAmount]]&lt;200), 35
)</f>
        <v>35</v>
      </c>
      <c r="M2945" s="12" t="str" cm="1">
        <f t="array" ref="M2945">_xlfn.IFS(
    SUMIFS(FACT_ORDERS[TotalAmount], FACT_ORDERS[WD_CUSTOMERS],FACT_ORDERS[[#This Row],[WD_CUSTOMERS]])&gt;=15000, "VIP",
    SUMIFS(FACT_ORDERS[TotalAmount], FACT_ORDERS[WD_CUSTOMERS],FACT_ORDERS[[#This Row],[WD_CUSTOMERS]])&gt;=8000, "Premium",
    TRUE, "Regular"
)</f>
        <v>Premium</v>
      </c>
      <c r="N2945" s="32" cm="1">
        <f t="array" ref="N2945">_xlfn.IFS(
   FACT_ORDERS[[#This Row],[TypeOfClient]]="VIP", 0.2,
   FACT_ORDERS[[#This Row],[TypeOfClient]]="Premium", 0.1,
   TRUE, 0
)</f>
        <v>0.1</v>
      </c>
      <c r="O2945" s="31" cm="1">
        <f t="array" ref="O2945">_xlfn.IFS(
   FACT_ORDERS[[#This Row],[TotalAmount]]&gt;1500, 0.15,
   FACT_ORDERS[[#This Row],[TotalAmount]]&gt;1000, 0.1,
   FACT_ORDERS[[#This Row],[TotalAmount]]&gt;500, 0.05,
   TRUE, 0
)</f>
        <v>0</v>
      </c>
      <c r="P2945" s="28">
        <f xml:space="preserve"> FACT_ORDERS[[#This Row],[TotalAmount]] * (1 - (FACT_ORDERS[[#This Row],[ClientDiscount]] + FACT_ORDERS[[#This Row],[OrderDiscount]]) )</f>
        <v>108</v>
      </c>
      <c r="Q2945" s="28">
        <f>FACT_ORDERS[[#This Row],[TotalAmountWithDiscount]]+FACT_ORDERS[[#This Row],[DeliveryCost]]</f>
        <v>143</v>
      </c>
      <c r="R2945" s="35">
        <v>44347</v>
      </c>
      <c r="S2945" s="35" t="str">
        <f>IF(NETWORKDAYS(FACT_ORDERS[[#This Row],[Order-Date]], FACT_ORDERS[[#This Row],[ArrivalDate ]]) &gt; 10, "Late", "On Time")</f>
        <v>On Time</v>
      </c>
    </row>
    <row r="2946" spans="1:19" x14ac:dyDescent="0.3">
      <c r="A2946" s="12">
        <v>7944</v>
      </c>
      <c r="B2946" s="12">
        <v>271</v>
      </c>
      <c r="C2946" s="12">
        <v>10341</v>
      </c>
      <c r="D2946" s="12">
        <v>2945</v>
      </c>
      <c r="E2946" s="12" t="s">
        <v>243</v>
      </c>
      <c r="F2946" s="13">
        <v>44340</v>
      </c>
      <c r="G2946" s="26" t="s">
        <v>13347</v>
      </c>
      <c r="H2946" s="12">
        <v>20</v>
      </c>
      <c r="I2946" s="28">
        <f>VLOOKUP(B:B,DIM_PRODUCTS!A:F,5,FALSE)</f>
        <v>16</v>
      </c>
      <c r="J2946" s="28">
        <f>FACT_ORDERS[[#This Row],[ProductPrice]]*FACT_ORDERS[[#This Row],[Quantity]]</f>
        <v>320</v>
      </c>
      <c r="K2946" s="12" t="str">
        <f>VLOOKUP(C:C,DIM_CUSTOMERS!A:G,7,FALSE)</f>
        <v>Mexico</v>
      </c>
      <c r="L2946" s="30" cm="1">
        <f t="array" ref="L2946">_xlfn.IFS(
    AND(FACT_ORDERS[[#This Row],[DeliveryMehtod]]="shippment",FACT_ORDERS[[#This Row],[TotalAmount]]&gt;=200), 0,
    AND(FACT_ORDERS[[#This Row],[DeliveryMehtod]]="pickup"), 15,
    AND(FACT_ORDERS[[#This Row],[DeliveryMehtod]]="shippment",FACT_ORDERS[[#This Row],[TotalAmount]]&lt;200), 35
)</f>
        <v>15</v>
      </c>
      <c r="M2946" s="12" t="str" cm="1">
        <f t="array" ref="M2946">_xlfn.IFS(
    SUMIFS(FACT_ORDERS[TotalAmount], FACT_ORDERS[WD_CUSTOMERS],FACT_ORDERS[[#This Row],[WD_CUSTOMERS]])&gt;=15000, "VIP",
    SUMIFS(FACT_ORDERS[TotalAmount], FACT_ORDERS[WD_CUSTOMERS],FACT_ORDERS[[#This Row],[WD_CUSTOMERS]])&gt;=8000, "Premium",
    TRUE, "Regular"
)</f>
        <v>Premium</v>
      </c>
      <c r="N2946" s="32" cm="1">
        <f t="array" ref="N2946">_xlfn.IFS(
   FACT_ORDERS[[#This Row],[TypeOfClient]]="VIP", 0.2,
   FACT_ORDERS[[#This Row],[TypeOfClient]]="Premium", 0.1,
   TRUE, 0
)</f>
        <v>0.1</v>
      </c>
      <c r="O2946" s="31" cm="1">
        <f t="array" ref="O2946">_xlfn.IFS(
   FACT_ORDERS[[#This Row],[TotalAmount]]&gt;1500, 0.15,
   FACT_ORDERS[[#This Row],[TotalAmount]]&gt;1000, 0.1,
   FACT_ORDERS[[#This Row],[TotalAmount]]&gt;500, 0.05,
   TRUE, 0
)</f>
        <v>0</v>
      </c>
      <c r="P2946" s="28">
        <f xml:space="preserve"> FACT_ORDERS[[#This Row],[TotalAmount]] * (1 - (FACT_ORDERS[[#This Row],[ClientDiscount]] + FACT_ORDERS[[#This Row],[OrderDiscount]]) )</f>
        <v>288</v>
      </c>
      <c r="Q2946" s="28">
        <f>FACT_ORDERS[[#This Row],[TotalAmountWithDiscount]]+FACT_ORDERS[[#This Row],[DeliveryCost]]</f>
        <v>303</v>
      </c>
      <c r="R2946" s="35">
        <v>44357</v>
      </c>
      <c r="S2946" s="35" t="str">
        <f>IF(NETWORKDAYS(FACT_ORDERS[[#This Row],[Order-Date]], FACT_ORDERS[[#This Row],[ArrivalDate ]]) &gt; 10, "Late", "On Time")</f>
        <v>Late</v>
      </c>
    </row>
    <row r="2947" spans="1:19" x14ac:dyDescent="0.3">
      <c r="A2947" s="12">
        <v>7945</v>
      </c>
      <c r="B2947" s="12">
        <v>234</v>
      </c>
      <c r="C2947" s="12">
        <v>10341</v>
      </c>
      <c r="D2947" s="12">
        <v>2946</v>
      </c>
      <c r="E2947" s="12" t="s">
        <v>243</v>
      </c>
      <c r="F2947" s="13">
        <v>44340</v>
      </c>
      <c r="G2947" s="26" t="s">
        <v>13348</v>
      </c>
      <c r="H2947" s="12">
        <v>33</v>
      </c>
      <c r="I2947" s="28">
        <f>VLOOKUP(B:B,DIM_PRODUCTS!A:F,5,FALSE)</f>
        <v>13</v>
      </c>
      <c r="J2947" s="28">
        <f>FACT_ORDERS[[#This Row],[ProductPrice]]*FACT_ORDERS[[#This Row],[Quantity]]</f>
        <v>429</v>
      </c>
      <c r="K2947" s="12" t="str">
        <f>VLOOKUP(C:C,DIM_CUSTOMERS!A:G,7,FALSE)</f>
        <v>Mexico</v>
      </c>
      <c r="L2947" s="30" cm="1">
        <f t="array" ref="L2947">_xlfn.IFS(
    AND(FACT_ORDERS[[#This Row],[DeliveryMehtod]]="shippment",FACT_ORDERS[[#This Row],[TotalAmount]]&gt;=200), 0,
    AND(FACT_ORDERS[[#This Row],[DeliveryMehtod]]="pickup"), 15,
    AND(FACT_ORDERS[[#This Row],[DeliveryMehtod]]="shippment",FACT_ORDERS[[#This Row],[TotalAmount]]&lt;200), 35
)</f>
        <v>15</v>
      </c>
      <c r="M2947" s="12" t="str" cm="1">
        <f t="array" ref="M2947">_xlfn.IFS(
    SUMIFS(FACT_ORDERS[TotalAmount], FACT_ORDERS[WD_CUSTOMERS],FACT_ORDERS[[#This Row],[WD_CUSTOMERS]])&gt;=15000, "VIP",
    SUMIFS(FACT_ORDERS[TotalAmount], FACT_ORDERS[WD_CUSTOMERS],FACT_ORDERS[[#This Row],[WD_CUSTOMERS]])&gt;=8000, "Premium",
    TRUE, "Regular"
)</f>
        <v>Premium</v>
      </c>
      <c r="N2947" s="32" cm="1">
        <f t="array" ref="N2947">_xlfn.IFS(
   FACT_ORDERS[[#This Row],[TypeOfClient]]="VIP", 0.2,
   FACT_ORDERS[[#This Row],[TypeOfClient]]="Premium", 0.1,
   TRUE, 0
)</f>
        <v>0.1</v>
      </c>
      <c r="O2947" s="31" cm="1">
        <f t="array" ref="O2947">_xlfn.IFS(
   FACT_ORDERS[[#This Row],[TotalAmount]]&gt;1500, 0.15,
   FACT_ORDERS[[#This Row],[TotalAmount]]&gt;1000, 0.1,
   FACT_ORDERS[[#This Row],[TotalAmount]]&gt;500, 0.05,
   TRUE, 0
)</f>
        <v>0</v>
      </c>
      <c r="P2947" s="28">
        <f xml:space="preserve"> FACT_ORDERS[[#This Row],[TotalAmount]] * (1 - (FACT_ORDERS[[#This Row],[ClientDiscount]] + FACT_ORDERS[[#This Row],[OrderDiscount]]) )</f>
        <v>386.1</v>
      </c>
      <c r="Q2947" s="28">
        <f>FACT_ORDERS[[#This Row],[TotalAmountWithDiscount]]+FACT_ORDERS[[#This Row],[DeliveryCost]]</f>
        <v>401.1</v>
      </c>
      <c r="R2947" s="35">
        <v>44350</v>
      </c>
      <c r="S2947" s="35" t="str">
        <f>IF(NETWORKDAYS(FACT_ORDERS[[#This Row],[Order-Date]], FACT_ORDERS[[#This Row],[ArrivalDate ]]) &gt; 10, "Late", "On Time")</f>
        <v>On Time</v>
      </c>
    </row>
    <row r="2948" spans="1:19" x14ac:dyDescent="0.3">
      <c r="A2948" s="12">
        <v>7946</v>
      </c>
      <c r="B2948" s="12">
        <v>292</v>
      </c>
      <c r="C2948" s="12">
        <v>10341</v>
      </c>
      <c r="D2948" s="12">
        <v>2947</v>
      </c>
      <c r="E2948" s="12" t="s">
        <v>243</v>
      </c>
      <c r="F2948" s="13">
        <v>44340</v>
      </c>
      <c r="G2948" s="26" t="s">
        <v>13349</v>
      </c>
      <c r="H2948" s="12">
        <v>21</v>
      </c>
      <c r="I2948" s="28">
        <f>VLOOKUP(B:B,DIM_PRODUCTS!A:F,5,FALSE)</f>
        <v>6</v>
      </c>
      <c r="J2948" s="28">
        <f>FACT_ORDERS[[#This Row],[ProductPrice]]*FACT_ORDERS[[#This Row],[Quantity]]</f>
        <v>126</v>
      </c>
      <c r="K2948" s="12" t="str">
        <f>VLOOKUP(C:C,DIM_CUSTOMERS!A:G,7,FALSE)</f>
        <v>Mexico</v>
      </c>
      <c r="L2948" s="30" cm="1">
        <f t="array" ref="L2948">_xlfn.IFS(
    AND(FACT_ORDERS[[#This Row],[DeliveryMehtod]]="shippment",FACT_ORDERS[[#This Row],[TotalAmount]]&gt;=200), 0,
    AND(FACT_ORDERS[[#This Row],[DeliveryMehtod]]="pickup"), 15,
    AND(FACT_ORDERS[[#This Row],[DeliveryMehtod]]="shippment",FACT_ORDERS[[#This Row],[TotalAmount]]&lt;200), 35
)</f>
        <v>15</v>
      </c>
      <c r="M2948" s="12" t="str" cm="1">
        <f t="array" ref="M2948">_xlfn.IFS(
    SUMIFS(FACT_ORDERS[TotalAmount], FACT_ORDERS[WD_CUSTOMERS],FACT_ORDERS[[#This Row],[WD_CUSTOMERS]])&gt;=15000, "VIP",
    SUMIFS(FACT_ORDERS[TotalAmount], FACT_ORDERS[WD_CUSTOMERS],FACT_ORDERS[[#This Row],[WD_CUSTOMERS]])&gt;=8000, "Premium",
    TRUE, "Regular"
)</f>
        <v>Premium</v>
      </c>
      <c r="N2948" s="32" cm="1">
        <f t="array" ref="N2948">_xlfn.IFS(
   FACT_ORDERS[[#This Row],[TypeOfClient]]="VIP", 0.2,
   FACT_ORDERS[[#This Row],[TypeOfClient]]="Premium", 0.1,
   TRUE, 0
)</f>
        <v>0.1</v>
      </c>
      <c r="O2948" s="31" cm="1">
        <f t="array" ref="O2948">_xlfn.IFS(
   FACT_ORDERS[[#This Row],[TotalAmount]]&gt;1500, 0.15,
   FACT_ORDERS[[#This Row],[TotalAmount]]&gt;1000, 0.1,
   FACT_ORDERS[[#This Row],[TotalAmount]]&gt;500, 0.05,
   TRUE, 0
)</f>
        <v>0</v>
      </c>
      <c r="P2948" s="28">
        <f xml:space="preserve"> FACT_ORDERS[[#This Row],[TotalAmount]] * (1 - (FACT_ORDERS[[#This Row],[ClientDiscount]] + FACT_ORDERS[[#This Row],[OrderDiscount]]) )</f>
        <v>113.4</v>
      </c>
      <c r="Q2948" s="28">
        <f>FACT_ORDERS[[#This Row],[TotalAmountWithDiscount]]+FACT_ORDERS[[#This Row],[DeliveryCost]]</f>
        <v>128.4</v>
      </c>
      <c r="R2948" s="35">
        <v>44351</v>
      </c>
      <c r="S2948" s="35" t="str">
        <f>IF(NETWORKDAYS(FACT_ORDERS[[#This Row],[Order-Date]], FACT_ORDERS[[#This Row],[ArrivalDate ]]) &gt; 10, "Late", "On Time")</f>
        <v>On Time</v>
      </c>
    </row>
    <row r="2949" spans="1:19" x14ac:dyDescent="0.3">
      <c r="A2949" s="12">
        <v>7947</v>
      </c>
      <c r="B2949" s="12">
        <v>281</v>
      </c>
      <c r="C2949" s="12">
        <v>10341</v>
      </c>
      <c r="D2949" s="12">
        <v>2948</v>
      </c>
      <c r="E2949" s="12" t="s">
        <v>244</v>
      </c>
      <c r="F2949" s="13">
        <v>45540</v>
      </c>
      <c r="G2949" s="26" t="s">
        <v>13350</v>
      </c>
      <c r="H2949" s="12">
        <v>19</v>
      </c>
      <c r="I2949" s="28">
        <f>VLOOKUP(B:B,DIM_PRODUCTS!A:F,5,FALSE)</f>
        <v>25</v>
      </c>
      <c r="J2949" s="28">
        <f>FACT_ORDERS[[#This Row],[ProductPrice]]*FACT_ORDERS[[#This Row],[Quantity]]</f>
        <v>475</v>
      </c>
      <c r="K2949" s="12" t="str">
        <f>VLOOKUP(C:C,DIM_CUSTOMERS!A:G,7,FALSE)</f>
        <v>Mexico</v>
      </c>
      <c r="L2949" s="30" cm="1">
        <f t="array" ref="L2949">_xlfn.IFS(
    AND(FACT_ORDERS[[#This Row],[DeliveryMehtod]]="shippment",FACT_ORDERS[[#This Row],[TotalAmount]]&gt;=200), 0,
    AND(FACT_ORDERS[[#This Row],[DeliveryMehtod]]="pickup"), 15,
    AND(FACT_ORDERS[[#This Row],[DeliveryMehtod]]="shippment",FACT_ORDERS[[#This Row],[TotalAmount]]&lt;200), 35
)</f>
        <v>0</v>
      </c>
      <c r="M2949" s="12" t="str" cm="1">
        <f t="array" ref="M2949">_xlfn.IFS(
    SUMIFS(FACT_ORDERS[TotalAmount], FACT_ORDERS[WD_CUSTOMERS],FACT_ORDERS[[#This Row],[WD_CUSTOMERS]])&gt;=15000, "VIP",
    SUMIFS(FACT_ORDERS[TotalAmount], FACT_ORDERS[WD_CUSTOMERS],FACT_ORDERS[[#This Row],[WD_CUSTOMERS]])&gt;=8000, "Premium",
    TRUE, "Regular"
)</f>
        <v>Premium</v>
      </c>
      <c r="N2949" s="32" cm="1">
        <f t="array" ref="N2949">_xlfn.IFS(
   FACT_ORDERS[[#This Row],[TypeOfClient]]="VIP", 0.2,
   FACT_ORDERS[[#This Row],[TypeOfClient]]="Premium", 0.1,
   TRUE, 0
)</f>
        <v>0.1</v>
      </c>
      <c r="O2949" s="31" cm="1">
        <f t="array" ref="O2949">_xlfn.IFS(
   FACT_ORDERS[[#This Row],[TotalAmount]]&gt;1500, 0.15,
   FACT_ORDERS[[#This Row],[TotalAmount]]&gt;1000, 0.1,
   FACT_ORDERS[[#This Row],[TotalAmount]]&gt;500, 0.05,
   TRUE, 0
)</f>
        <v>0</v>
      </c>
      <c r="P2949" s="28">
        <f xml:space="preserve"> FACT_ORDERS[[#This Row],[TotalAmount]] * (1 - (FACT_ORDERS[[#This Row],[ClientDiscount]] + FACT_ORDERS[[#This Row],[OrderDiscount]]) )</f>
        <v>427.5</v>
      </c>
      <c r="Q2949" s="28">
        <f>FACT_ORDERS[[#This Row],[TotalAmountWithDiscount]]+FACT_ORDERS[[#This Row],[DeliveryCost]]</f>
        <v>427.5</v>
      </c>
      <c r="R2949" s="35">
        <v>45551</v>
      </c>
      <c r="S2949" s="35" t="str">
        <f>IF(NETWORKDAYS(FACT_ORDERS[[#This Row],[Order-Date]], FACT_ORDERS[[#This Row],[ArrivalDate ]]) &gt; 10, "Late", "On Time")</f>
        <v>On Time</v>
      </c>
    </row>
    <row r="2950" spans="1:19" x14ac:dyDescent="0.3">
      <c r="A2950" s="12">
        <v>7948</v>
      </c>
      <c r="B2950" s="12">
        <v>204</v>
      </c>
      <c r="C2950" s="12">
        <v>10341</v>
      </c>
      <c r="D2950" s="12">
        <v>2949</v>
      </c>
      <c r="E2950" s="12" t="s">
        <v>243</v>
      </c>
      <c r="F2950" s="13">
        <v>45540</v>
      </c>
      <c r="G2950" s="26" t="s">
        <v>13351</v>
      </c>
      <c r="H2950" s="12">
        <v>19</v>
      </c>
      <c r="I2950" s="28">
        <f>VLOOKUP(B:B,DIM_PRODUCTS!A:F,5,FALSE)</f>
        <v>6</v>
      </c>
      <c r="J2950" s="28">
        <f>FACT_ORDERS[[#This Row],[ProductPrice]]*FACT_ORDERS[[#This Row],[Quantity]]</f>
        <v>114</v>
      </c>
      <c r="K2950" s="12" t="str">
        <f>VLOOKUP(C:C,DIM_CUSTOMERS!A:G,7,FALSE)</f>
        <v>Mexico</v>
      </c>
      <c r="L2950" s="30" cm="1">
        <f t="array" ref="L2950">_xlfn.IFS(
    AND(FACT_ORDERS[[#This Row],[DeliveryMehtod]]="shippment",FACT_ORDERS[[#This Row],[TotalAmount]]&gt;=200), 0,
    AND(FACT_ORDERS[[#This Row],[DeliveryMehtod]]="pickup"), 15,
    AND(FACT_ORDERS[[#This Row],[DeliveryMehtod]]="shippment",FACT_ORDERS[[#This Row],[TotalAmount]]&lt;200), 35
)</f>
        <v>15</v>
      </c>
      <c r="M2950" s="12" t="str" cm="1">
        <f t="array" ref="M2950">_xlfn.IFS(
    SUMIFS(FACT_ORDERS[TotalAmount], FACT_ORDERS[WD_CUSTOMERS],FACT_ORDERS[[#This Row],[WD_CUSTOMERS]])&gt;=15000, "VIP",
    SUMIFS(FACT_ORDERS[TotalAmount], FACT_ORDERS[WD_CUSTOMERS],FACT_ORDERS[[#This Row],[WD_CUSTOMERS]])&gt;=8000, "Premium",
    TRUE, "Regular"
)</f>
        <v>Premium</v>
      </c>
      <c r="N2950" s="32" cm="1">
        <f t="array" ref="N2950">_xlfn.IFS(
   FACT_ORDERS[[#This Row],[TypeOfClient]]="VIP", 0.2,
   FACT_ORDERS[[#This Row],[TypeOfClient]]="Premium", 0.1,
   TRUE, 0
)</f>
        <v>0.1</v>
      </c>
      <c r="O2950" s="31" cm="1">
        <f t="array" ref="O2950">_xlfn.IFS(
   FACT_ORDERS[[#This Row],[TotalAmount]]&gt;1500, 0.15,
   FACT_ORDERS[[#This Row],[TotalAmount]]&gt;1000, 0.1,
   FACT_ORDERS[[#This Row],[TotalAmount]]&gt;500, 0.05,
   TRUE, 0
)</f>
        <v>0</v>
      </c>
      <c r="P2950" s="28">
        <f xml:space="preserve"> FACT_ORDERS[[#This Row],[TotalAmount]] * (1 - (FACT_ORDERS[[#This Row],[ClientDiscount]] + FACT_ORDERS[[#This Row],[OrderDiscount]]) )</f>
        <v>102.60000000000001</v>
      </c>
      <c r="Q2950" s="28">
        <f>FACT_ORDERS[[#This Row],[TotalAmountWithDiscount]]+FACT_ORDERS[[#This Row],[DeliveryCost]]</f>
        <v>117.60000000000001</v>
      </c>
      <c r="R2950" s="35">
        <v>45547</v>
      </c>
      <c r="S2950" s="35" t="str">
        <f>IF(NETWORKDAYS(FACT_ORDERS[[#This Row],[Order-Date]], FACT_ORDERS[[#This Row],[ArrivalDate ]]) &gt; 10, "Late", "On Time")</f>
        <v>On Time</v>
      </c>
    </row>
    <row r="2951" spans="1:19" x14ac:dyDescent="0.3">
      <c r="A2951" s="12">
        <v>7949</v>
      </c>
      <c r="B2951" s="12">
        <v>292</v>
      </c>
      <c r="C2951" s="12">
        <v>10341</v>
      </c>
      <c r="D2951" s="12">
        <v>2950</v>
      </c>
      <c r="E2951" s="12" t="s">
        <v>243</v>
      </c>
      <c r="F2951" s="13">
        <v>45540</v>
      </c>
      <c r="G2951" s="26" t="s">
        <v>13352</v>
      </c>
      <c r="H2951" s="12">
        <v>13</v>
      </c>
      <c r="I2951" s="28">
        <f>VLOOKUP(B:B,DIM_PRODUCTS!A:F,5,FALSE)</f>
        <v>6</v>
      </c>
      <c r="J2951" s="28">
        <f>FACT_ORDERS[[#This Row],[ProductPrice]]*FACT_ORDERS[[#This Row],[Quantity]]</f>
        <v>78</v>
      </c>
      <c r="K2951" s="12" t="str">
        <f>VLOOKUP(C:C,DIM_CUSTOMERS!A:G,7,FALSE)</f>
        <v>Mexico</v>
      </c>
      <c r="L2951" s="30" cm="1">
        <f t="array" ref="L2951">_xlfn.IFS(
    AND(FACT_ORDERS[[#This Row],[DeliveryMehtod]]="shippment",FACT_ORDERS[[#This Row],[TotalAmount]]&gt;=200), 0,
    AND(FACT_ORDERS[[#This Row],[DeliveryMehtod]]="pickup"), 15,
    AND(FACT_ORDERS[[#This Row],[DeliveryMehtod]]="shippment",FACT_ORDERS[[#This Row],[TotalAmount]]&lt;200), 35
)</f>
        <v>15</v>
      </c>
      <c r="M2951" s="12" t="str" cm="1">
        <f t="array" ref="M2951">_xlfn.IFS(
    SUMIFS(FACT_ORDERS[TotalAmount], FACT_ORDERS[WD_CUSTOMERS],FACT_ORDERS[[#This Row],[WD_CUSTOMERS]])&gt;=15000, "VIP",
    SUMIFS(FACT_ORDERS[TotalAmount], FACT_ORDERS[WD_CUSTOMERS],FACT_ORDERS[[#This Row],[WD_CUSTOMERS]])&gt;=8000, "Premium",
    TRUE, "Regular"
)</f>
        <v>Premium</v>
      </c>
      <c r="N2951" s="32" cm="1">
        <f t="array" ref="N2951">_xlfn.IFS(
   FACT_ORDERS[[#This Row],[TypeOfClient]]="VIP", 0.2,
   FACT_ORDERS[[#This Row],[TypeOfClient]]="Premium", 0.1,
   TRUE, 0
)</f>
        <v>0.1</v>
      </c>
      <c r="O2951" s="31" cm="1">
        <f t="array" ref="O2951">_xlfn.IFS(
   FACT_ORDERS[[#This Row],[TotalAmount]]&gt;1500, 0.15,
   FACT_ORDERS[[#This Row],[TotalAmount]]&gt;1000, 0.1,
   FACT_ORDERS[[#This Row],[TotalAmount]]&gt;500, 0.05,
   TRUE, 0
)</f>
        <v>0</v>
      </c>
      <c r="P2951" s="28">
        <f xml:space="preserve"> FACT_ORDERS[[#This Row],[TotalAmount]] * (1 - (FACT_ORDERS[[#This Row],[ClientDiscount]] + FACT_ORDERS[[#This Row],[OrderDiscount]]) )</f>
        <v>70.2</v>
      </c>
      <c r="Q2951" s="28">
        <f>FACT_ORDERS[[#This Row],[TotalAmountWithDiscount]]+FACT_ORDERS[[#This Row],[DeliveryCost]]</f>
        <v>85.2</v>
      </c>
      <c r="R2951" s="35">
        <v>45548</v>
      </c>
      <c r="S2951" s="35" t="str">
        <f>IF(NETWORKDAYS(FACT_ORDERS[[#This Row],[Order-Date]], FACT_ORDERS[[#This Row],[ArrivalDate ]]) &gt; 10, "Late", "On Time")</f>
        <v>On Time</v>
      </c>
    </row>
    <row r="2952" spans="1:19" x14ac:dyDescent="0.3">
      <c r="A2952" s="12">
        <v>7950</v>
      </c>
      <c r="B2952" s="12">
        <v>238</v>
      </c>
      <c r="C2952" s="12">
        <v>10627</v>
      </c>
      <c r="D2952" s="12">
        <v>2951</v>
      </c>
      <c r="E2952" s="12" t="s">
        <v>243</v>
      </c>
      <c r="F2952" s="13">
        <v>45500</v>
      </c>
      <c r="G2952" s="26" t="s">
        <v>13353</v>
      </c>
      <c r="H2952" s="12">
        <v>32</v>
      </c>
      <c r="I2952" s="28">
        <f>VLOOKUP(B:B,DIM_PRODUCTS!A:F,5,FALSE)</f>
        <v>16</v>
      </c>
      <c r="J2952" s="28">
        <f>FACT_ORDERS[[#This Row],[ProductPrice]]*FACT_ORDERS[[#This Row],[Quantity]]</f>
        <v>512</v>
      </c>
      <c r="K2952" s="12" t="str">
        <f>VLOOKUP(C:C,DIM_CUSTOMERS!A:G,7,FALSE)</f>
        <v>France</v>
      </c>
      <c r="L2952" s="30" cm="1">
        <f t="array" ref="L2952">_xlfn.IFS(
    AND(FACT_ORDERS[[#This Row],[DeliveryMehtod]]="shippment",FACT_ORDERS[[#This Row],[TotalAmount]]&gt;=200), 0,
    AND(FACT_ORDERS[[#This Row],[DeliveryMehtod]]="pickup"), 15,
    AND(FACT_ORDERS[[#This Row],[DeliveryMehtod]]="shippment",FACT_ORDERS[[#This Row],[TotalAmount]]&lt;200), 35
)</f>
        <v>15</v>
      </c>
      <c r="M2952" s="12" t="str" cm="1">
        <f t="array" ref="M2952">_xlfn.IFS(
    SUMIFS(FACT_ORDERS[TotalAmount], FACT_ORDERS[WD_CUSTOMERS],FACT_ORDERS[[#This Row],[WD_CUSTOMERS]])&gt;=15000, "VIP",
    SUMIFS(FACT_ORDERS[TotalAmount], FACT_ORDERS[WD_CUSTOMERS],FACT_ORDERS[[#This Row],[WD_CUSTOMERS]])&gt;=8000, "Premium",
    TRUE, "Regular"
)</f>
        <v>Regular</v>
      </c>
      <c r="N2952" s="32" cm="1">
        <f t="array" ref="N2952">_xlfn.IFS(
   FACT_ORDERS[[#This Row],[TypeOfClient]]="VIP", 0.2,
   FACT_ORDERS[[#This Row],[TypeOfClient]]="Premium", 0.1,
   TRUE, 0
)</f>
        <v>0</v>
      </c>
      <c r="O2952" s="31" cm="1">
        <f t="array" ref="O2952">_xlfn.IFS(
   FACT_ORDERS[[#This Row],[TotalAmount]]&gt;1500, 0.15,
   FACT_ORDERS[[#This Row],[TotalAmount]]&gt;1000, 0.1,
   FACT_ORDERS[[#This Row],[TotalAmount]]&gt;500, 0.05,
   TRUE, 0
)</f>
        <v>0.05</v>
      </c>
      <c r="P2952" s="28">
        <f xml:space="preserve"> FACT_ORDERS[[#This Row],[TotalAmount]] * (1 - (FACT_ORDERS[[#This Row],[ClientDiscount]] + FACT_ORDERS[[#This Row],[OrderDiscount]]) )</f>
        <v>486.4</v>
      </c>
      <c r="Q2952" s="28">
        <f>FACT_ORDERS[[#This Row],[TotalAmountWithDiscount]]+FACT_ORDERS[[#This Row],[DeliveryCost]]</f>
        <v>501.4</v>
      </c>
      <c r="R2952" s="35">
        <v>45508</v>
      </c>
      <c r="S2952" s="35" t="str">
        <f>IF(NETWORKDAYS(FACT_ORDERS[[#This Row],[Order-Date]], FACT_ORDERS[[#This Row],[ArrivalDate ]]) &gt; 10, "Late", "On Time")</f>
        <v>On Time</v>
      </c>
    </row>
    <row r="2953" spans="1:19" x14ac:dyDescent="0.3">
      <c r="A2953" s="12">
        <v>7951</v>
      </c>
      <c r="B2953" s="12">
        <v>238</v>
      </c>
      <c r="C2953" s="12">
        <v>10627</v>
      </c>
      <c r="D2953" s="12">
        <v>2952</v>
      </c>
      <c r="E2953" s="12" t="s">
        <v>244</v>
      </c>
      <c r="F2953" s="13">
        <v>45359</v>
      </c>
      <c r="G2953" s="26" t="s">
        <v>13354</v>
      </c>
      <c r="H2953" s="12">
        <v>25</v>
      </c>
      <c r="I2953" s="28">
        <f>VLOOKUP(B:B,DIM_PRODUCTS!A:F,5,FALSE)</f>
        <v>16</v>
      </c>
      <c r="J2953" s="28">
        <f>FACT_ORDERS[[#This Row],[ProductPrice]]*FACT_ORDERS[[#This Row],[Quantity]]</f>
        <v>400</v>
      </c>
      <c r="K2953" s="12" t="str">
        <f>VLOOKUP(C:C,DIM_CUSTOMERS!A:G,7,FALSE)</f>
        <v>France</v>
      </c>
      <c r="L2953" s="30" cm="1">
        <f t="array" ref="L2953">_xlfn.IFS(
    AND(FACT_ORDERS[[#This Row],[DeliveryMehtod]]="shippment",FACT_ORDERS[[#This Row],[TotalAmount]]&gt;=200), 0,
    AND(FACT_ORDERS[[#This Row],[DeliveryMehtod]]="pickup"), 15,
    AND(FACT_ORDERS[[#This Row],[DeliveryMehtod]]="shippment",FACT_ORDERS[[#This Row],[TotalAmount]]&lt;200), 35
)</f>
        <v>0</v>
      </c>
      <c r="M2953" s="12" t="str" cm="1">
        <f t="array" ref="M2953">_xlfn.IFS(
    SUMIFS(FACT_ORDERS[TotalAmount], FACT_ORDERS[WD_CUSTOMERS],FACT_ORDERS[[#This Row],[WD_CUSTOMERS]])&gt;=15000, "VIP",
    SUMIFS(FACT_ORDERS[TotalAmount], FACT_ORDERS[WD_CUSTOMERS],FACT_ORDERS[[#This Row],[WD_CUSTOMERS]])&gt;=8000, "Premium",
    TRUE, "Regular"
)</f>
        <v>Regular</v>
      </c>
      <c r="N2953" s="32" cm="1">
        <f t="array" ref="N2953">_xlfn.IFS(
   FACT_ORDERS[[#This Row],[TypeOfClient]]="VIP", 0.2,
   FACT_ORDERS[[#This Row],[TypeOfClient]]="Premium", 0.1,
   TRUE, 0
)</f>
        <v>0</v>
      </c>
      <c r="O2953" s="31" cm="1">
        <f t="array" ref="O2953">_xlfn.IFS(
   FACT_ORDERS[[#This Row],[TotalAmount]]&gt;1500, 0.15,
   FACT_ORDERS[[#This Row],[TotalAmount]]&gt;1000, 0.1,
   FACT_ORDERS[[#This Row],[TotalAmount]]&gt;500, 0.05,
   TRUE, 0
)</f>
        <v>0</v>
      </c>
      <c r="P2953" s="28">
        <f xml:space="preserve"> FACT_ORDERS[[#This Row],[TotalAmount]] * (1 - (FACT_ORDERS[[#This Row],[ClientDiscount]] + FACT_ORDERS[[#This Row],[OrderDiscount]]) )</f>
        <v>400</v>
      </c>
      <c r="Q2953" s="28">
        <f>FACT_ORDERS[[#This Row],[TotalAmountWithDiscount]]+FACT_ORDERS[[#This Row],[DeliveryCost]]</f>
        <v>400</v>
      </c>
      <c r="R2953" s="35">
        <v>45368</v>
      </c>
      <c r="S2953" s="35" t="str">
        <f>IF(NETWORKDAYS(FACT_ORDERS[[#This Row],[Order-Date]], FACT_ORDERS[[#This Row],[ArrivalDate ]]) &gt; 10, "Late", "On Time")</f>
        <v>On Time</v>
      </c>
    </row>
    <row r="2954" spans="1:19" x14ac:dyDescent="0.3">
      <c r="A2954" s="12">
        <v>7952</v>
      </c>
      <c r="B2954" s="12">
        <v>224</v>
      </c>
      <c r="C2954" s="12">
        <v>10627</v>
      </c>
      <c r="D2954" s="12">
        <v>2953</v>
      </c>
      <c r="E2954" s="12" t="s">
        <v>244</v>
      </c>
      <c r="F2954" s="13">
        <v>45359</v>
      </c>
      <c r="G2954" s="26" t="s">
        <v>13355</v>
      </c>
      <c r="H2954" s="12">
        <v>30</v>
      </c>
      <c r="I2954" s="28">
        <f>VLOOKUP(B:B,DIM_PRODUCTS!A:F,5,FALSE)</f>
        <v>14</v>
      </c>
      <c r="J2954" s="28">
        <f>FACT_ORDERS[[#This Row],[ProductPrice]]*FACT_ORDERS[[#This Row],[Quantity]]</f>
        <v>420</v>
      </c>
      <c r="K2954" s="12" t="str">
        <f>VLOOKUP(C:C,DIM_CUSTOMERS!A:G,7,FALSE)</f>
        <v>France</v>
      </c>
      <c r="L2954" s="30" cm="1">
        <f t="array" ref="L2954">_xlfn.IFS(
    AND(FACT_ORDERS[[#This Row],[DeliveryMehtod]]="shippment",FACT_ORDERS[[#This Row],[TotalAmount]]&gt;=200), 0,
    AND(FACT_ORDERS[[#This Row],[DeliveryMehtod]]="pickup"), 15,
    AND(FACT_ORDERS[[#This Row],[DeliveryMehtod]]="shippment",FACT_ORDERS[[#This Row],[TotalAmount]]&lt;200), 35
)</f>
        <v>0</v>
      </c>
      <c r="M2954" s="12" t="str" cm="1">
        <f t="array" ref="M2954">_xlfn.IFS(
    SUMIFS(FACT_ORDERS[TotalAmount], FACT_ORDERS[WD_CUSTOMERS],FACT_ORDERS[[#This Row],[WD_CUSTOMERS]])&gt;=15000, "VIP",
    SUMIFS(FACT_ORDERS[TotalAmount], FACT_ORDERS[WD_CUSTOMERS],FACT_ORDERS[[#This Row],[WD_CUSTOMERS]])&gt;=8000, "Premium",
    TRUE, "Regular"
)</f>
        <v>Regular</v>
      </c>
      <c r="N2954" s="32" cm="1">
        <f t="array" ref="N2954">_xlfn.IFS(
   FACT_ORDERS[[#This Row],[TypeOfClient]]="VIP", 0.2,
   FACT_ORDERS[[#This Row],[TypeOfClient]]="Premium", 0.1,
   TRUE, 0
)</f>
        <v>0</v>
      </c>
      <c r="O2954" s="31" cm="1">
        <f t="array" ref="O2954">_xlfn.IFS(
   FACT_ORDERS[[#This Row],[TotalAmount]]&gt;1500, 0.15,
   FACT_ORDERS[[#This Row],[TotalAmount]]&gt;1000, 0.1,
   FACT_ORDERS[[#This Row],[TotalAmount]]&gt;500, 0.05,
   TRUE, 0
)</f>
        <v>0</v>
      </c>
      <c r="P2954" s="28">
        <f xml:space="preserve"> FACT_ORDERS[[#This Row],[TotalAmount]] * (1 - (FACT_ORDERS[[#This Row],[ClientDiscount]] + FACT_ORDERS[[#This Row],[OrderDiscount]]) )</f>
        <v>420</v>
      </c>
      <c r="Q2954" s="28">
        <f>FACT_ORDERS[[#This Row],[TotalAmountWithDiscount]]+FACT_ORDERS[[#This Row],[DeliveryCost]]</f>
        <v>420</v>
      </c>
      <c r="R2954" s="35">
        <v>45370</v>
      </c>
      <c r="S2954" s="35" t="str">
        <f>IF(NETWORKDAYS(FACT_ORDERS[[#This Row],[Order-Date]], FACT_ORDERS[[#This Row],[ArrivalDate ]]) &gt; 10, "Late", "On Time")</f>
        <v>On Time</v>
      </c>
    </row>
    <row r="2955" spans="1:19" x14ac:dyDescent="0.3">
      <c r="A2955" s="12">
        <v>7953</v>
      </c>
      <c r="B2955" s="12">
        <v>289</v>
      </c>
      <c r="C2955" s="12">
        <v>10794</v>
      </c>
      <c r="D2955" s="12">
        <v>2954</v>
      </c>
      <c r="E2955" s="12" t="s">
        <v>244</v>
      </c>
      <c r="F2955" s="13">
        <v>45361</v>
      </c>
      <c r="G2955" s="26" t="s">
        <v>3392</v>
      </c>
      <c r="H2955" s="12">
        <v>16</v>
      </c>
      <c r="I2955" s="28">
        <f>VLOOKUP(B:B,DIM_PRODUCTS!A:F,5,FALSE)</f>
        <v>9</v>
      </c>
      <c r="J2955" s="28">
        <f>FACT_ORDERS[[#This Row],[ProductPrice]]*FACT_ORDERS[[#This Row],[Quantity]]</f>
        <v>144</v>
      </c>
      <c r="K2955" s="12" t="str">
        <f>VLOOKUP(C:C,DIM_CUSTOMERS!A:G,7,FALSE)</f>
        <v>Spain</v>
      </c>
      <c r="L2955" s="30" cm="1">
        <f t="array" ref="L2955">_xlfn.IFS(
    AND(FACT_ORDERS[[#This Row],[DeliveryMehtod]]="shippment",FACT_ORDERS[[#This Row],[TotalAmount]]&gt;=200), 0,
    AND(FACT_ORDERS[[#This Row],[DeliveryMehtod]]="pickup"), 15,
    AND(FACT_ORDERS[[#This Row],[DeliveryMehtod]]="shippment",FACT_ORDERS[[#This Row],[TotalAmount]]&lt;200), 35
)</f>
        <v>35</v>
      </c>
      <c r="M2955" s="12" t="str" cm="1">
        <f t="array" ref="M2955">_xlfn.IFS(
    SUMIFS(FACT_ORDERS[TotalAmount], FACT_ORDERS[WD_CUSTOMERS],FACT_ORDERS[[#This Row],[WD_CUSTOMERS]])&gt;=15000, "VIP",
    SUMIFS(FACT_ORDERS[TotalAmount], FACT_ORDERS[WD_CUSTOMERS],FACT_ORDERS[[#This Row],[WD_CUSTOMERS]])&gt;=8000, "Premium",
    TRUE, "Regular"
)</f>
        <v>Regular</v>
      </c>
      <c r="N2955" s="32" cm="1">
        <f t="array" ref="N2955">_xlfn.IFS(
   FACT_ORDERS[[#This Row],[TypeOfClient]]="VIP", 0.2,
   FACT_ORDERS[[#This Row],[TypeOfClient]]="Premium", 0.1,
   TRUE, 0
)</f>
        <v>0</v>
      </c>
      <c r="O2955" s="31" cm="1">
        <f t="array" ref="O2955">_xlfn.IFS(
   FACT_ORDERS[[#This Row],[TotalAmount]]&gt;1500, 0.15,
   FACT_ORDERS[[#This Row],[TotalAmount]]&gt;1000, 0.1,
   FACT_ORDERS[[#This Row],[TotalAmount]]&gt;500, 0.05,
   TRUE, 0
)</f>
        <v>0</v>
      </c>
      <c r="P2955" s="28">
        <f xml:space="preserve"> FACT_ORDERS[[#This Row],[TotalAmount]] * (1 - (FACT_ORDERS[[#This Row],[ClientDiscount]] + FACT_ORDERS[[#This Row],[OrderDiscount]]) )</f>
        <v>144</v>
      </c>
      <c r="Q2955" s="28">
        <f>FACT_ORDERS[[#This Row],[TotalAmountWithDiscount]]+FACT_ORDERS[[#This Row],[DeliveryCost]]</f>
        <v>179</v>
      </c>
      <c r="R2955" s="35">
        <v>45369</v>
      </c>
      <c r="S2955" s="35" t="str">
        <f>IF(NETWORKDAYS(FACT_ORDERS[[#This Row],[Order-Date]], FACT_ORDERS[[#This Row],[ArrivalDate ]]) &gt; 10, "Late", "On Time")</f>
        <v>On Time</v>
      </c>
    </row>
    <row r="2956" spans="1:19" x14ac:dyDescent="0.3">
      <c r="A2956" s="12">
        <v>7954</v>
      </c>
      <c r="B2956" s="12">
        <v>289</v>
      </c>
      <c r="C2956" s="12">
        <v>10794</v>
      </c>
      <c r="D2956" s="12">
        <v>2955</v>
      </c>
      <c r="E2956" s="12" t="s">
        <v>244</v>
      </c>
      <c r="F2956" s="13">
        <v>45363</v>
      </c>
      <c r="G2956" s="26" t="s">
        <v>13356</v>
      </c>
      <c r="H2956" s="12">
        <v>23</v>
      </c>
      <c r="I2956" s="28">
        <f>VLOOKUP(B:B,DIM_PRODUCTS!A:F,5,FALSE)</f>
        <v>9</v>
      </c>
      <c r="J2956" s="28">
        <f>FACT_ORDERS[[#This Row],[ProductPrice]]*FACT_ORDERS[[#This Row],[Quantity]]</f>
        <v>207</v>
      </c>
      <c r="K2956" s="12" t="str">
        <f>VLOOKUP(C:C,DIM_CUSTOMERS!A:G,7,FALSE)</f>
        <v>Spain</v>
      </c>
      <c r="L2956" s="30" cm="1">
        <f t="array" ref="L2956">_xlfn.IFS(
    AND(FACT_ORDERS[[#This Row],[DeliveryMehtod]]="shippment",FACT_ORDERS[[#This Row],[TotalAmount]]&gt;=200), 0,
    AND(FACT_ORDERS[[#This Row],[DeliveryMehtod]]="pickup"), 15,
    AND(FACT_ORDERS[[#This Row],[DeliveryMehtod]]="shippment",FACT_ORDERS[[#This Row],[TotalAmount]]&lt;200), 35
)</f>
        <v>0</v>
      </c>
      <c r="M2956" s="12" t="str" cm="1">
        <f t="array" ref="M2956">_xlfn.IFS(
    SUMIFS(FACT_ORDERS[TotalAmount], FACT_ORDERS[WD_CUSTOMERS],FACT_ORDERS[[#This Row],[WD_CUSTOMERS]])&gt;=15000, "VIP",
    SUMIFS(FACT_ORDERS[TotalAmount], FACT_ORDERS[WD_CUSTOMERS],FACT_ORDERS[[#This Row],[WD_CUSTOMERS]])&gt;=8000, "Premium",
    TRUE, "Regular"
)</f>
        <v>Regular</v>
      </c>
      <c r="N2956" s="32" cm="1">
        <f t="array" ref="N2956">_xlfn.IFS(
   FACT_ORDERS[[#This Row],[TypeOfClient]]="VIP", 0.2,
   FACT_ORDERS[[#This Row],[TypeOfClient]]="Premium", 0.1,
   TRUE, 0
)</f>
        <v>0</v>
      </c>
      <c r="O2956" s="31" cm="1">
        <f t="array" ref="O2956">_xlfn.IFS(
   FACT_ORDERS[[#This Row],[TotalAmount]]&gt;1500, 0.15,
   FACT_ORDERS[[#This Row],[TotalAmount]]&gt;1000, 0.1,
   FACT_ORDERS[[#This Row],[TotalAmount]]&gt;500, 0.05,
   TRUE, 0
)</f>
        <v>0</v>
      </c>
      <c r="P2956" s="28">
        <f xml:space="preserve"> FACT_ORDERS[[#This Row],[TotalAmount]] * (1 - (FACT_ORDERS[[#This Row],[ClientDiscount]] + FACT_ORDERS[[#This Row],[OrderDiscount]]) )</f>
        <v>207</v>
      </c>
      <c r="Q2956" s="28">
        <f>FACT_ORDERS[[#This Row],[TotalAmountWithDiscount]]+FACT_ORDERS[[#This Row],[DeliveryCost]]</f>
        <v>207</v>
      </c>
      <c r="R2956" s="35">
        <v>45370</v>
      </c>
      <c r="S2956" s="35" t="str">
        <f>IF(NETWORKDAYS(FACT_ORDERS[[#This Row],[Order-Date]], FACT_ORDERS[[#This Row],[ArrivalDate ]]) &gt; 10, "Late", "On Time")</f>
        <v>On Time</v>
      </c>
    </row>
    <row r="2957" spans="1:19" x14ac:dyDescent="0.3">
      <c r="A2957" s="12">
        <v>7955</v>
      </c>
      <c r="B2957" s="12">
        <v>242</v>
      </c>
      <c r="C2957" s="12">
        <v>10794</v>
      </c>
      <c r="D2957" s="12">
        <v>2956</v>
      </c>
      <c r="E2957" s="12" t="s">
        <v>244</v>
      </c>
      <c r="F2957" s="13">
        <v>45363</v>
      </c>
      <c r="G2957" s="26" t="s">
        <v>13357</v>
      </c>
      <c r="H2957" s="12">
        <v>41</v>
      </c>
      <c r="I2957" s="28">
        <f>VLOOKUP(B:B,DIM_PRODUCTS!A:F,5,FALSE)</f>
        <v>11</v>
      </c>
      <c r="J2957" s="28">
        <f>FACT_ORDERS[[#This Row],[ProductPrice]]*FACT_ORDERS[[#This Row],[Quantity]]</f>
        <v>451</v>
      </c>
      <c r="K2957" s="12" t="str">
        <f>VLOOKUP(C:C,DIM_CUSTOMERS!A:G,7,FALSE)</f>
        <v>Spain</v>
      </c>
      <c r="L2957" s="30" cm="1">
        <f t="array" ref="L2957">_xlfn.IFS(
    AND(FACT_ORDERS[[#This Row],[DeliveryMehtod]]="shippment",FACT_ORDERS[[#This Row],[TotalAmount]]&gt;=200), 0,
    AND(FACT_ORDERS[[#This Row],[DeliveryMehtod]]="pickup"), 15,
    AND(FACT_ORDERS[[#This Row],[DeliveryMehtod]]="shippment",FACT_ORDERS[[#This Row],[TotalAmount]]&lt;200), 35
)</f>
        <v>0</v>
      </c>
      <c r="M2957" s="12" t="str" cm="1">
        <f t="array" ref="M2957">_xlfn.IFS(
    SUMIFS(FACT_ORDERS[TotalAmount], FACT_ORDERS[WD_CUSTOMERS],FACT_ORDERS[[#This Row],[WD_CUSTOMERS]])&gt;=15000, "VIP",
    SUMIFS(FACT_ORDERS[TotalAmount], FACT_ORDERS[WD_CUSTOMERS],FACT_ORDERS[[#This Row],[WD_CUSTOMERS]])&gt;=8000, "Premium",
    TRUE, "Regular"
)</f>
        <v>Regular</v>
      </c>
      <c r="N2957" s="32" cm="1">
        <f t="array" ref="N2957">_xlfn.IFS(
   FACT_ORDERS[[#This Row],[TypeOfClient]]="VIP", 0.2,
   FACT_ORDERS[[#This Row],[TypeOfClient]]="Premium", 0.1,
   TRUE, 0
)</f>
        <v>0</v>
      </c>
      <c r="O2957" s="31" cm="1">
        <f t="array" ref="O2957">_xlfn.IFS(
   FACT_ORDERS[[#This Row],[TotalAmount]]&gt;1500, 0.15,
   FACT_ORDERS[[#This Row],[TotalAmount]]&gt;1000, 0.1,
   FACT_ORDERS[[#This Row],[TotalAmount]]&gt;500, 0.05,
   TRUE, 0
)</f>
        <v>0</v>
      </c>
      <c r="P2957" s="28">
        <f xml:space="preserve"> FACT_ORDERS[[#This Row],[TotalAmount]] * (1 - (FACT_ORDERS[[#This Row],[ClientDiscount]] + FACT_ORDERS[[#This Row],[OrderDiscount]]) )</f>
        <v>451</v>
      </c>
      <c r="Q2957" s="28">
        <f>FACT_ORDERS[[#This Row],[TotalAmountWithDiscount]]+FACT_ORDERS[[#This Row],[DeliveryCost]]</f>
        <v>451</v>
      </c>
      <c r="R2957" s="35">
        <v>45374</v>
      </c>
      <c r="S2957" s="35" t="str">
        <f>IF(NETWORKDAYS(FACT_ORDERS[[#This Row],[Order-Date]], FACT_ORDERS[[#This Row],[ArrivalDate ]]) &gt; 10, "Late", "On Time")</f>
        <v>On Time</v>
      </c>
    </row>
    <row r="2958" spans="1:19" x14ac:dyDescent="0.3">
      <c r="A2958" s="12">
        <v>7956</v>
      </c>
      <c r="B2958" s="12">
        <v>263</v>
      </c>
      <c r="C2958" s="12">
        <v>10109</v>
      </c>
      <c r="D2958" s="12">
        <v>2957</v>
      </c>
      <c r="E2958" s="12" t="s">
        <v>243</v>
      </c>
      <c r="F2958" s="13">
        <v>45560</v>
      </c>
      <c r="G2958" s="26" t="s">
        <v>13358</v>
      </c>
      <c r="H2958" s="12">
        <v>50</v>
      </c>
      <c r="I2958" s="28">
        <f>VLOOKUP(B:B,DIM_PRODUCTS!A:F,5,FALSE)</f>
        <v>27</v>
      </c>
      <c r="J2958" s="28">
        <f>FACT_ORDERS[[#This Row],[ProductPrice]]*FACT_ORDERS[[#This Row],[Quantity]]</f>
        <v>1350</v>
      </c>
      <c r="K2958" s="12" t="str">
        <f>VLOOKUP(C:C,DIM_CUSTOMERS!A:G,7,FALSE)</f>
        <v>USA</v>
      </c>
      <c r="L2958" s="30" cm="1">
        <f t="array" ref="L2958">_xlfn.IFS(
    AND(FACT_ORDERS[[#This Row],[DeliveryMehtod]]="shippment",FACT_ORDERS[[#This Row],[TotalAmount]]&gt;=200), 0,
    AND(FACT_ORDERS[[#This Row],[DeliveryMehtod]]="pickup"), 15,
    AND(FACT_ORDERS[[#This Row],[DeliveryMehtod]]="shippment",FACT_ORDERS[[#This Row],[TotalAmount]]&lt;200), 35
)</f>
        <v>15</v>
      </c>
      <c r="M2958" s="12" t="str" cm="1">
        <f t="array" ref="M2958">_xlfn.IFS(
    SUMIFS(FACT_ORDERS[TotalAmount], FACT_ORDERS[WD_CUSTOMERS],FACT_ORDERS[[#This Row],[WD_CUSTOMERS]])&gt;=15000, "VIP",
    SUMIFS(FACT_ORDERS[TotalAmount], FACT_ORDERS[WD_CUSTOMERS],FACT_ORDERS[[#This Row],[WD_CUSTOMERS]])&gt;=8000, "Premium",
    TRUE, "Regular"
)</f>
        <v>Regular</v>
      </c>
      <c r="N2958" s="32" cm="1">
        <f t="array" ref="N2958">_xlfn.IFS(
   FACT_ORDERS[[#This Row],[TypeOfClient]]="VIP", 0.2,
   FACT_ORDERS[[#This Row],[TypeOfClient]]="Premium", 0.1,
   TRUE, 0
)</f>
        <v>0</v>
      </c>
      <c r="O2958" s="31" cm="1">
        <f t="array" ref="O2958">_xlfn.IFS(
   FACT_ORDERS[[#This Row],[TotalAmount]]&gt;1500, 0.15,
   FACT_ORDERS[[#This Row],[TotalAmount]]&gt;1000, 0.1,
   FACT_ORDERS[[#This Row],[TotalAmount]]&gt;500, 0.05,
   TRUE, 0
)</f>
        <v>0.1</v>
      </c>
      <c r="P2958" s="28">
        <f xml:space="preserve"> FACT_ORDERS[[#This Row],[TotalAmount]] * (1 - (FACT_ORDERS[[#This Row],[ClientDiscount]] + FACT_ORDERS[[#This Row],[OrderDiscount]]) )</f>
        <v>1215</v>
      </c>
      <c r="Q2958" s="28">
        <f>FACT_ORDERS[[#This Row],[TotalAmountWithDiscount]]+FACT_ORDERS[[#This Row],[DeliveryCost]]</f>
        <v>1230</v>
      </c>
      <c r="R2958" s="35">
        <v>45568</v>
      </c>
      <c r="S2958" s="35" t="str">
        <f>IF(NETWORKDAYS(FACT_ORDERS[[#This Row],[Order-Date]], FACT_ORDERS[[#This Row],[ArrivalDate ]]) &gt; 10, "Late", "On Time")</f>
        <v>On Time</v>
      </c>
    </row>
    <row r="2959" spans="1:19" x14ac:dyDescent="0.3">
      <c r="A2959" s="12">
        <v>7957</v>
      </c>
      <c r="B2959" s="12">
        <v>266</v>
      </c>
      <c r="C2959" s="12">
        <v>10633</v>
      </c>
      <c r="D2959" s="12">
        <v>2958</v>
      </c>
      <c r="E2959" s="12" t="s">
        <v>243</v>
      </c>
      <c r="F2959" s="13">
        <v>45168</v>
      </c>
      <c r="G2959" s="26" t="s">
        <v>3767</v>
      </c>
      <c r="H2959" s="12">
        <v>35</v>
      </c>
      <c r="I2959" s="28">
        <f>VLOOKUP(B:B,DIM_PRODUCTS!A:F,5,FALSE)</f>
        <v>12</v>
      </c>
      <c r="J2959" s="28">
        <f>FACT_ORDERS[[#This Row],[ProductPrice]]*FACT_ORDERS[[#This Row],[Quantity]]</f>
        <v>420</v>
      </c>
      <c r="K2959" s="12" t="str">
        <f>VLOOKUP(C:C,DIM_CUSTOMERS!A:G,7,FALSE)</f>
        <v>Spain</v>
      </c>
      <c r="L2959" s="30" cm="1">
        <f t="array" ref="L2959">_xlfn.IFS(
    AND(FACT_ORDERS[[#This Row],[DeliveryMehtod]]="shippment",FACT_ORDERS[[#This Row],[TotalAmount]]&gt;=200), 0,
    AND(FACT_ORDERS[[#This Row],[DeliveryMehtod]]="pickup"), 15,
    AND(FACT_ORDERS[[#This Row],[DeliveryMehtod]]="shippment",FACT_ORDERS[[#This Row],[TotalAmount]]&lt;200), 35
)</f>
        <v>15</v>
      </c>
      <c r="M2959" s="12" t="str" cm="1">
        <f t="array" ref="M2959">_xlfn.IFS(
    SUMIFS(FACT_ORDERS[TotalAmount], FACT_ORDERS[WD_CUSTOMERS],FACT_ORDERS[[#This Row],[WD_CUSTOMERS]])&gt;=15000, "VIP",
    SUMIFS(FACT_ORDERS[TotalAmount], FACT_ORDERS[WD_CUSTOMERS],FACT_ORDERS[[#This Row],[WD_CUSTOMERS]])&gt;=8000, "Premium",
    TRUE, "Regular"
)</f>
        <v>Premium</v>
      </c>
      <c r="N2959" s="32" cm="1">
        <f t="array" ref="N2959">_xlfn.IFS(
   FACT_ORDERS[[#This Row],[TypeOfClient]]="VIP", 0.2,
   FACT_ORDERS[[#This Row],[TypeOfClient]]="Premium", 0.1,
   TRUE, 0
)</f>
        <v>0.1</v>
      </c>
      <c r="O2959" s="31" cm="1">
        <f t="array" ref="O2959">_xlfn.IFS(
   FACT_ORDERS[[#This Row],[TotalAmount]]&gt;1500, 0.15,
   FACT_ORDERS[[#This Row],[TotalAmount]]&gt;1000, 0.1,
   FACT_ORDERS[[#This Row],[TotalAmount]]&gt;500, 0.05,
   TRUE, 0
)</f>
        <v>0</v>
      </c>
      <c r="P2959" s="28">
        <f xml:space="preserve"> FACT_ORDERS[[#This Row],[TotalAmount]] * (1 - (FACT_ORDERS[[#This Row],[ClientDiscount]] + FACT_ORDERS[[#This Row],[OrderDiscount]]) )</f>
        <v>378</v>
      </c>
      <c r="Q2959" s="28">
        <f>FACT_ORDERS[[#This Row],[TotalAmountWithDiscount]]+FACT_ORDERS[[#This Row],[DeliveryCost]]</f>
        <v>393</v>
      </c>
      <c r="R2959" s="35">
        <v>45177</v>
      </c>
      <c r="S2959" s="35" t="str">
        <f>IF(NETWORKDAYS(FACT_ORDERS[[#This Row],[Order-Date]], FACT_ORDERS[[#This Row],[ArrivalDate ]]) &gt; 10, "Late", "On Time")</f>
        <v>On Time</v>
      </c>
    </row>
    <row r="2960" spans="1:19" x14ac:dyDescent="0.3">
      <c r="A2960" s="12">
        <v>7958</v>
      </c>
      <c r="B2960" s="12">
        <v>222</v>
      </c>
      <c r="C2960" s="12">
        <v>10633</v>
      </c>
      <c r="D2960" s="12">
        <v>2959</v>
      </c>
      <c r="E2960" s="12" t="s">
        <v>244</v>
      </c>
      <c r="F2960" s="13">
        <v>45168</v>
      </c>
      <c r="G2960" s="26" t="s">
        <v>13359</v>
      </c>
      <c r="H2960" s="12">
        <v>24</v>
      </c>
      <c r="I2960" s="28">
        <f>VLOOKUP(B:B,DIM_PRODUCTS!A:F,5,FALSE)</f>
        <v>24</v>
      </c>
      <c r="J2960" s="28">
        <f>FACT_ORDERS[[#This Row],[ProductPrice]]*FACT_ORDERS[[#This Row],[Quantity]]</f>
        <v>576</v>
      </c>
      <c r="K2960" s="12" t="str">
        <f>VLOOKUP(C:C,DIM_CUSTOMERS!A:G,7,FALSE)</f>
        <v>Spain</v>
      </c>
      <c r="L2960" s="30" cm="1">
        <f t="array" ref="L2960">_xlfn.IFS(
    AND(FACT_ORDERS[[#This Row],[DeliveryMehtod]]="shippment",FACT_ORDERS[[#This Row],[TotalAmount]]&gt;=200), 0,
    AND(FACT_ORDERS[[#This Row],[DeliveryMehtod]]="pickup"), 15,
    AND(FACT_ORDERS[[#This Row],[DeliveryMehtod]]="shippment",FACT_ORDERS[[#This Row],[TotalAmount]]&lt;200), 35
)</f>
        <v>0</v>
      </c>
      <c r="M2960" s="12" t="str" cm="1">
        <f t="array" ref="M2960">_xlfn.IFS(
    SUMIFS(FACT_ORDERS[TotalAmount], FACT_ORDERS[WD_CUSTOMERS],FACT_ORDERS[[#This Row],[WD_CUSTOMERS]])&gt;=15000, "VIP",
    SUMIFS(FACT_ORDERS[TotalAmount], FACT_ORDERS[WD_CUSTOMERS],FACT_ORDERS[[#This Row],[WD_CUSTOMERS]])&gt;=8000, "Premium",
    TRUE, "Regular"
)</f>
        <v>Premium</v>
      </c>
      <c r="N2960" s="32" cm="1">
        <f t="array" ref="N2960">_xlfn.IFS(
   FACT_ORDERS[[#This Row],[TypeOfClient]]="VIP", 0.2,
   FACT_ORDERS[[#This Row],[TypeOfClient]]="Premium", 0.1,
   TRUE, 0
)</f>
        <v>0.1</v>
      </c>
      <c r="O2960" s="31" cm="1">
        <f t="array" ref="O2960">_xlfn.IFS(
   FACT_ORDERS[[#This Row],[TotalAmount]]&gt;1500, 0.15,
   FACT_ORDERS[[#This Row],[TotalAmount]]&gt;1000, 0.1,
   FACT_ORDERS[[#This Row],[TotalAmount]]&gt;500, 0.05,
   TRUE, 0
)</f>
        <v>0.05</v>
      </c>
      <c r="P2960" s="28">
        <f xml:space="preserve"> FACT_ORDERS[[#This Row],[TotalAmount]] * (1 - (FACT_ORDERS[[#This Row],[ClientDiscount]] + FACT_ORDERS[[#This Row],[OrderDiscount]]) )</f>
        <v>489.59999999999997</v>
      </c>
      <c r="Q2960" s="28">
        <f>FACT_ORDERS[[#This Row],[TotalAmountWithDiscount]]+FACT_ORDERS[[#This Row],[DeliveryCost]]</f>
        <v>489.59999999999997</v>
      </c>
      <c r="R2960" s="35">
        <v>45175</v>
      </c>
      <c r="S2960" s="35" t="str">
        <f>IF(NETWORKDAYS(FACT_ORDERS[[#This Row],[Order-Date]], FACT_ORDERS[[#This Row],[ArrivalDate ]]) &gt; 10, "Late", "On Time")</f>
        <v>On Time</v>
      </c>
    </row>
    <row r="2961" spans="1:19" x14ac:dyDescent="0.3">
      <c r="A2961" s="12">
        <v>7959</v>
      </c>
      <c r="B2961" s="12">
        <v>277</v>
      </c>
      <c r="C2961" s="12">
        <v>10633</v>
      </c>
      <c r="D2961" s="12">
        <v>2960</v>
      </c>
      <c r="E2961" s="12" t="s">
        <v>243</v>
      </c>
      <c r="F2961" s="13">
        <v>45168</v>
      </c>
      <c r="G2961" s="26" t="s">
        <v>4505</v>
      </c>
      <c r="H2961" s="12">
        <v>41</v>
      </c>
      <c r="I2961" s="28">
        <f>VLOOKUP(B:B,DIM_PRODUCTS!A:F,5,FALSE)</f>
        <v>19</v>
      </c>
      <c r="J2961" s="28">
        <f>FACT_ORDERS[[#This Row],[ProductPrice]]*FACT_ORDERS[[#This Row],[Quantity]]</f>
        <v>779</v>
      </c>
      <c r="K2961" s="12" t="str">
        <f>VLOOKUP(C:C,DIM_CUSTOMERS!A:G,7,FALSE)</f>
        <v>Spain</v>
      </c>
      <c r="L2961" s="30" cm="1">
        <f t="array" ref="L2961">_xlfn.IFS(
    AND(FACT_ORDERS[[#This Row],[DeliveryMehtod]]="shippment",FACT_ORDERS[[#This Row],[TotalAmount]]&gt;=200), 0,
    AND(FACT_ORDERS[[#This Row],[DeliveryMehtod]]="pickup"), 15,
    AND(FACT_ORDERS[[#This Row],[DeliveryMehtod]]="shippment",FACT_ORDERS[[#This Row],[TotalAmount]]&lt;200), 35
)</f>
        <v>15</v>
      </c>
      <c r="M2961" s="12" t="str" cm="1">
        <f t="array" ref="M2961">_xlfn.IFS(
    SUMIFS(FACT_ORDERS[TotalAmount], FACT_ORDERS[WD_CUSTOMERS],FACT_ORDERS[[#This Row],[WD_CUSTOMERS]])&gt;=15000, "VIP",
    SUMIFS(FACT_ORDERS[TotalAmount], FACT_ORDERS[WD_CUSTOMERS],FACT_ORDERS[[#This Row],[WD_CUSTOMERS]])&gt;=8000, "Premium",
    TRUE, "Regular"
)</f>
        <v>Premium</v>
      </c>
      <c r="N2961" s="32" cm="1">
        <f t="array" ref="N2961">_xlfn.IFS(
   FACT_ORDERS[[#This Row],[TypeOfClient]]="VIP", 0.2,
   FACT_ORDERS[[#This Row],[TypeOfClient]]="Premium", 0.1,
   TRUE, 0
)</f>
        <v>0.1</v>
      </c>
      <c r="O2961" s="31" cm="1">
        <f t="array" ref="O2961">_xlfn.IFS(
   FACT_ORDERS[[#This Row],[TotalAmount]]&gt;1500, 0.15,
   FACT_ORDERS[[#This Row],[TotalAmount]]&gt;1000, 0.1,
   FACT_ORDERS[[#This Row],[TotalAmount]]&gt;500, 0.05,
   TRUE, 0
)</f>
        <v>0.05</v>
      </c>
      <c r="P2961" s="28">
        <f xml:space="preserve"> FACT_ORDERS[[#This Row],[TotalAmount]] * (1 - (FACT_ORDERS[[#This Row],[ClientDiscount]] + FACT_ORDERS[[#This Row],[OrderDiscount]]) )</f>
        <v>662.15</v>
      </c>
      <c r="Q2961" s="28">
        <f>FACT_ORDERS[[#This Row],[TotalAmountWithDiscount]]+FACT_ORDERS[[#This Row],[DeliveryCost]]</f>
        <v>677.15</v>
      </c>
      <c r="R2961" s="35">
        <v>45176</v>
      </c>
      <c r="S2961" s="35" t="str">
        <f>IF(NETWORKDAYS(FACT_ORDERS[[#This Row],[Order-Date]], FACT_ORDERS[[#This Row],[ArrivalDate ]]) &gt; 10, "Late", "On Time")</f>
        <v>On Time</v>
      </c>
    </row>
    <row r="2962" spans="1:19" x14ac:dyDescent="0.3">
      <c r="A2962" s="12">
        <v>7960</v>
      </c>
      <c r="B2962" s="12">
        <v>208</v>
      </c>
      <c r="C2962" s="12">
        <v>10633</v>
      </c>
      <c r="D2962" s="12">
        <v>2961</v>
      </c>
      <c r="E2962" s="12" t="s">
        <v>243</v>
      </c>
      <c r="F2962" s="13">
        <v>45168</v>
      </c>
      <c r="G2962" s="26" t="s">
        <v>13360</v>
      </c>
      <c r="H2962" s="12">
        <v>9</v>
      </c>
      <c r="I2962" s="28">
        <f>VLOOKUP(B:B,DIM_PRODUCTS!A:F,5,FALSE)</f>
        <v>10</v>
      </c>
      <c r="J2962" s="28">
        <f>FACT_ORDERS[[#This Row],[ProductPrice]]*FACT_ORDERS[[#This Row],[Quantity]]</f>
        <v>90</v>
      </c>
      <c r="K2962" s="12" t="str">
        <f>VLOOKUP(C:C,DIM_CUSTOMERS!A:G,7,FALSE)</f>
        <v>Spain</v>
      </c>
      <c r="L2962" s="30" cm="1">
        <f t="array" ref="L2962">_xlfn.IFS(
    AND(FACT_ORDERS[[#This Row],[DeliveryMehtod]]="shippment",FACT_ORDERS[[#This Row],[TotalAmount]]&gt;=200), 0,
    AND(FACT_ORDERS[[#This Row],[DeliveryMehtod]]="pickup"), 15,
    AND(FACT_ORDERS[[#This Row],[DeliveryMehtod]]="shippment",FACT_ORDERS[[#This Row],[TotalAmount]]&lt;200), 35
)</f>
        <v>15</v>
      </c>
      <c r="M2962" s="12" t="str" cm="1">
        <f t="array" ref="M2962">_xlfn.IFS(
    SUMIFS(FACT_ORDERS[TotalAmount], FACT_ORDERS[WD_CUSTOMERS],FACT_ORDERS[[#This Row],[WD_CUSTOMERS]])&gt;=15000, "VIP",
    SUMIFS(FACT_ORDERS[TotalAmount], FACT_ORDERS[WD_CUSTOMERS],FACT_ORDERS[[#This Row],[WD_CUSTOMERS]])&gt;=8000, "Premium",
    TRUE, "Regular"
)</f>
        <v>Premium</v>
      </c>
      <c r="N2962" s="32" cm="1">
        <f t="array" ref="N2962">_xlfn.IFS(
   FACT_ORDERS[[#This Row],[TypeOfClient]]="VIP", 0.2,
   FACT_ORDERS[[#This Row],[TypeOfClient]]="Premium", 0.1,
   TRUE, 0
)</f>
        <v>0.1</v>
      </c>
      <c r="O2962" s="31" cm="1">
        <f t="array" ref="O2962">_xlfn.IFS(
   FACT_ORDERS[[#This Row],[TotalAmount]]&gt;1500, 0.15,
   FACT_ORDERS[[#This Row],[TotalAmount]]&gt;1000, 0.1,
   FACT_ORDERS[[#This Row],[TotalAmount]]&gt;500, 0.05,
   TRUE, 0
)</f>
        <v>0</v>
      </c>
      <c r="P2962" s="28">
        <f xml:space="preserve"> FACT_ORDERS[[#This Row],[TotalAmount]] * (1 - (FACT_ORDERS[[#This Row],[ClientDiscount]] + FACT_ORDERS[[#This Row],[OrderDiscount]]) )</f>
        <v>81</v>
      </c>
      <c r="Q2962" s="28">
        <f>FACT_ORDERS[[#This Row],[TotalAmountWithDiscount]]+FACT_ORDERS[[#This Row],[DeliveryCost]]</f>
        <v>96</v>
      </c>
      <c r="R2962" s="35">
        <v>45176</v>
      </c>
      <c r="S2962" s="35" t="str">
        <f>IF(NETWORKDAYS(FACT_ORDERS[[#This Row],[Order-Date]], FACT_ORDERS[[#This Row],[ArrivalDate ]]) &gt; 10, "Late", "On Time")</f>
        <v>On Time</v>
      </c>
    </row>
    <row r="2963" spans="1:19" x14ac:dyDescent="0.3">
      <c r="A2963" s="12">
        <v>7961</v>
      </c>
      <c r="B2963" s="12">
        <v>266</v>
      </c>
      <c r="C2963" s="12">
        <v>10633</v>
      </c>
      <c r="D2963" s="12">
        <v>2962</v>
      </c>
      <c r="E2963" s="12" t="s">
        <v>243</v>
      </c>
      <c r="F2963" s="13">
        <v>45306</v>
      </c>
      <c r="G2963" s="26" t="s">
        <v>13361</v>
      </c>
      <c r="H2963" s="12">
        <v>50</v>
      </c>
      <c r="I2963" s="28">
        <f>VLOOKUP(B:B,DIM_PRODUCTS!A:F,5,FALSE)</f>
        <v>12</v>
      </c>
      <c r="J2963" s="28">
        <f>FACT_ORDERS[[#This Row],[ProductPrice]]*FACT_ORDERS[[#This Row],[Quantity]]</f>
        <v>600</v>
      </c>
      <c r="K2963" s="12" t="str">
        <f>VLOOKUP(C:C,DIM_CUSTOMERS!A:G,7,FALSE)</f>
        <v>Spain</v>
      </c>
      <c r="L2963" s="30" cm="1">
        <f t="array" ref="L2963">_xlfn.IFS(
    AND(FACT_ORDERS[[#This Row],[DeliveryMehtod]]="shippment",FACT_ORDERS[[#This Row],[TotalAmount]]&gt;=200), 0,
    AND(FACT_ORDERS[[#This Row],[DeliveryMehtod]]="pickup"), 15,
    AND(FACT_ORDERS[[#This Row],[DeliveryMehtod]]="shippment",FACT_ORDERS[[#This Row],[TotalAmount]]&lt;200), 35
)</f>
        <v>15</v>
      </c>
      <c r="M2963" s="12" t="str" cm="1">
        <f t="array" ref="M2963">_xlfn.IFS(
    SUMIFS(FACT_ORDERS[TotalAmount], FACT_ORDERS[WD_CUSTOMERS],FACT_ORDERS[[#This Row],[WD_CUSTOMERS]])&gt;=15000, "VIP",
    SUMIFS(FACT_ORDERS[TotalAmount], FACT_ORDERS[WD_CUSTOMERS],FACT_ORDERS[[#This Row],[WD_CUSTOMERS]])&gt;=8000, "Premium",
    TRUE, "Regular"
)</f>
        <v>Premium</v>
      </c>
      <c r="N2963" s="32" cm="1">
        <f t="array" ref="N2963">_xlfn.IFS(
   FACT_ORDERS[[#This Row],[TypeOfClient]]="VIP", 0.2,
   FACT_ORDERS[[#This Row],[TypeOfClient]]="Premium", 0.1,
   TRUE, 0
)</f>
        <v>0.1</v>
      </c>
      <c r="O2963" s="31" cm="1">
        <f t="array" ref="O2963">_xlfn.IFS(
   FACT_ORDERS[[#This Row],[TotalAmount]]&gt;1500, 0.15,
   FACT_ORDERS[[#This Row],[TotalAmount]]&gt;1000, 0.1,
   FACT_ORDERS[[#This Row],[TotalAmount]]&gt;500, 0.05,
   TRUE, 0
)</f>
        <v>0.05</v>
      </c>
      <c r="P2963" s="28">
        <f xml:space="preserve"> FACT_ORDERS[[#This Row],[TotalAmount]] * (1 - (FACT_ORDERS[[#This Row],[ClientDiscount]] + FACT_ORDERS[[#This Row],[OrderDiscount]]) )</f>
        <v>510</v>
      </c>
      <c r="Q2963" s="28">
        <f>FACT_ORDERS[[#This Row],[TotalAmountWithDiscount]]+FACT_ORDERS[[#This Row],[DeliveryCost]]</f>
        <v>525</v>
      </c>
      <c r="R2963" s="35">
        <v>45317</v>
      </c>
      <c r="S2963" s="35" t="str">
        <f>IF(NETWORKDAYS(FACT_ORDERS[[#This Row],[Order-Date]], FACT_ORDERS[[#This Row],[ArrivalDate ]]) &gt; 10, "Late", "On Time")</f>
        <v>On Time</v>
      </c>
    </row>
    <row r="2964" spans="1:19" x14ac:dyDescent="0.3">
      <c r="A2964" s="12">
        <v>7962</v>
      </c>
      <c r="B2964" s="12">
        <v>222</v>
      </c>
      <c r="C2964" s="12">
        <v>10633</v>
      </c>
      <c r="D2964" s="12">
        <v>2963</v>
      </c>
      <c r="E2964" s="12" t="s">
        <v>244</v>
      </c>
      <c r="F2964" s="13">
        <v>45306</v>
      </c>
      <c r="G2964" s="26" t="s">
        <v>13362</v>
      </c>
      <c r="H2964" s="12">
        <v>32</v>
      </c>
      <c r="I2964" s="28">
        <f>VLOOKUP(B:B,DIM_PRODUCTS!A:F,5,FALSE)</f>
        <v>24</v>
      </c>
      <c r="J2964" s="28">
        <f>FACT_ORDERS[[#This Row],[ProductPrice]]*FACT_ORDERS[[#This Row],[Quantity]]</f>
        <v>768</v>
      </c>
      <c r="K2964" s="12" t="str">
        <f>VLOOKUP(C:C,DIM_CUSTOMERS!A:G,7,FALSE)</f>
        <v>Spain</v>
      </c>
      <c r="L2964" s="30" cm="1">
        <f t="array" ref="L2964">_xlfn.IFS(
    AND(FACT_ORDERS[[#This Row],[DeliveryMehtod]]="shippment",FACT_ORDERS[[#This Row],[TotalAmount]]&gt;=200), 0,
    AND(FACT_ORDERS[[#This Row],[DeliveryMehtod]]="pickup"), 15,
    AND(FACT_ORDERS[[#This Row],[DeliveryMehtod]]="shippment",FACT_ORDERS[[#This Row],[TotalAmount]]&lt;200), 35
)</f>
        <v>0</v>
      </c>
      <c r="M2964" s="12" t="str" cm="1">
        <f t="array" ref="M2964">_xlfn.IFS(
    SUMIFS(FACT_ORDERS[TotalAmount], FACT_ORDERS[WD_CUSTOMERS],FACT_ORDERS[[#This Row],[WD_CUSTOMERS]])&gt;=15000, "VIP",
    SUMIFS(FACT_ORDERS[TotalAmount], FACT_ORDERS[WD_CUSTOMERS],FACT_ORDERS[[#This Row],[WD_CUSTOMERS]])&gt;=8000, "Premium",
    TRUE, "Regular"
)</f>
        <v>Premium</v>
      </c>
      <c r="N2964" s="32" cm="1">
        <f t="array" ref="N2964">_xlfn.IFS(
   FACT_ORDERS[[#This Row],[TypeOfClient]]="VIP", 0.2,
   FACT_ORDERS[[#This Row],[TypeOfClient]]="Premium", 0.1,
   TRUE, 0
)</f>
        <v>0.1</v>
      </c>
      <c r="O2964" s="31" cm="1">
        <f t="array" ref="O2964">_xlfn.IFS(
   FACT_ORDERS[[#This Row],[TotalAmount]]&gt;1500, 0.15,
   FACT_ORDERS[[#This Row],[TotalAmount]]&gt;1000, 0.1,
   FACT_ORDERS[[#This Row],[TotalAmount]]&gt;500, 0.05,
   TRUE, 0
)</f>
        <v>0.05</v>
      </c>
      <c r="P2964" s="28">
        <f xml:space="preserve"> FACT_ORDERS[[#This Row],[TotalAmount]] * (1 - (FACT_ORDERS[[#This Row],[ClientDiscount]] + FACT_ORDERS[[#This Row],[OrderDiscount]]) )</f>
        <v>652.79999999999995</v>
      </c>
      <c r="Q2964" s="28">
        <f>FACT_ORDERS[[#This Row],[TotalAmountWithDiscount]]+FACT_ORDERS[[#This Row],[DeliveryCost]]</f>
        <v>652.79999999999995</v>
      </c>
      <c r="R2964" s="35">
        <v>45319</v>
      </c>
      <c r="S2964" s="35" t="str">
        <f>IF(NETWORKDAYS(FACT_ORDERS[[#This Row],[Order-Date]], FACT_ORDERS[[#This Row],[ArrivalDate ]]) &gt; 10, "Late", "On Time")</f>
        <v>On Time</v>
      </c>
    </row>
    <row r="2965" spans="1:19" x14ac:dyDescent="0.3">
      <c r="A2965" s="12">
        <v>7963</v>
      </c>
      <c r="B2965" s="12">
        <v>277</v>
      </c>
      <c r="C2965" s="12">
        <v>10633</v>
      </c>
      <c r="D2965" s="12">
        <v>2964</v>
      </c>
      <c r="E2965" s="12" t="s">
        <v>243</v>
      </c>
      <c r="F2965" s="13">
        <v>45306</v>
      </c>
      <c r="G2965" s="26" t="s">
        <v>13363</v>
      </c>
      <c r="H2965" s="12">
        <v>26</v>
      </c>
      <c r="I2965" s="28">
        <f>VLOOKUP(B:B,DIM_PRODUCTS!A:F,5,FALSE)</f>
        <v>19</v>
      </c>
      <c r="J2965" s="28">
        <f>FACT_ORDERS[[#This Row],[ProductPrice]]*FACT_ORDERS[[#This Row],[Quantity]]</f>
        <v>494</v>
      </c>
      <c r="K2965" s="12" t="str">
        <f>VLOOKUP(C:C,DIM_CUSTOMERS!A:G,7,FALSE)</f>
        <v>Spain</v>
      </c>
      <c r="L2965" s="30" cm="1">
        <f t="array" ref="L2965">_xlfn.IFS(
    AND(FACT_ORDERS[[#This Row],[DeliveryMehtod]]="shippment",FACT_ORDERS[[#This Row],[TotalAmount]]&gt;=200), 0,
    AND(FACT_ORDERS[[#This Row],[DeliveryMehtod]]="pickup"), 15,
    AND(FACT_ORDERS[[#This Row],[DeliveryMehtod]]="shippment",FACT_ORDERS[[#This Row],[TotalAmount]]&lt;200), 35
)</f>
        <v>15</v>
      </c>
      <c r="M2965" s="12" t="str" cm="1">
        <f t="array" ref="M2965">_xlfn.IFS(
    SUMIFS(FACT_ORDERS[TotalAmount], FACT_ORDERS[WD_CUSTOMERS],FACT_ORDERS[[#This Row],[WD_CUSTOMERS]])&gt;=15000, "VIP",
    SUMIFS(FACT_ORDERS[TotalAmount], FACT_ORDERS[WD_CUSTOMERS],FACT_ORDERS[[#This Row],[WD_CUSTOMERS]])&gt;=8000, "Premium",
    TRUE, "Regular"
)</f>
        <v>Premium</v>
      </c>
      <c r="N2965" s="32" cm="1">
        <f t="array" ref="N2965">_xlfn.IFS(
   FACT_ORDERS[[#This Row],[TypeOfClient]]="VIP", 0.2,
   FACT_ORDERS[[#This Row],[TypeOfClient]]="Premium", 0.1,
   TRUE, 0
)</f>
        <v>0.1</v>
      </c>
      <c r="O2965" s="31" cm="1">
        <f t="array" ref="O2965">_xlfn.IFS(
   FACT_ORDERS[[#This Row],[TotalAmount]]&gt;1500, 0.15,
   FACT_ORDERS[[#This Row],[TotalAmount]]&gt;1000, 0.1,
   FACT_ORDERS[[#This Row],[TotalAmount]]&gt;500, 0.05,
   TRUE, 0
)</f>
        <v>0</v>
      </c>
      <c r="P2965" s="28">
        <f xml:space="preserve"> FACT_ORDERS[[#This Row],[TotalAmount]] * (1 - (FACT_ORDERS[[#This Row],[ClientDiscount]] + FACT_ORDERS[[#This Row],[OrderDiscount]]) )</f>
        <v>444.6</v>
      </c>
      <c r="Q2965" s="28">
        <f>FACT_ORDERS[[#This Row],[TotalAmountWithDiscount]]+FACT_ORDERS[[#This Row],[DeliveryCost]]</f>
        <v>459.6</v>
      </c>
      <c r="R2965" s="35">
        <v>45315</v>
      </c>
      <c r="S2965" s="35" t="str">
        <f>IF(NETWORKDAYS(FACT_ORDERS[[#This Row],[Order-Date]], FACT_ORDERS[[#This Row],[ArrivalDate ]]) &gt; 10, "Late", "On Time")</f>
        <v>On Time</v>
      </c>
    </row>
    <row r="2966" spans="1:19" x14ac:dyDescent="0.3">
      <c r="A2966" s="12">
        <v>7964</v>
      </c>
      <c r="B2966" s="12">
        <v>208</v>
      </c>
      <c r="C2966" s="12">
        <v>10633</v>
      </c>
      <c r="D2966" s="12">
        <v>2965</v>
      </c>
      <c r="E2966" s="12" t="s">
        <v>244</v>
      </c>
      <c r="F2966" s="13">
        <v>45306</v>
      </c>
      <c r="G2966" s="26" t="s">
        <v>13364</v>
      </c>
      <c r="H2966" s="12">
        <v>13</v>
      </c>
      <c r="I2966" s="28">
        <f>VLOOKUP(B:B,DIM_PRODUCTS!A:F,5,FALSE)</f>
        <v>10</v>
      </c>
      <c r="J2966" s="28">
        <f>FACT_ORDERS[[#This Row],[ProductPrice]]*FACT_ORDERS[[#This Row],[Quantity]]</f>
        <v>130</v>
      </c>
      <c r="K2966" s="12" t="str">
        <f>VLOOKUP(C:C,DIM_CUSTOMERS!A:G,7,FALSE)</f>
        <v>Spain</v>
      </c>
      <c r="L2966" s="30" cm="1">
        <f t="array" ref="L2966">_xlfn.IFS(
    AND(FACT_ORDERS[[#This Row],[DeliveryMehtod]]="shippment",FACT_ORDERS[[#This Row],[TotalAmount]]&gt;=200), 0,
    AND(FACT_ORDERS[[#This Row],[DeliveryMehtod]]="pickup"), 15,
    AND(FACT_ORDERS[[#This Row],[DeliveryMehtod]]="shippment",FACT_ORDERS[[#This Row],[TotalAmount]]&lt;200), 35
)</f>
        <v>35</v>
      </c>
      <c r="M2966" s="12" t="str" cm="1">
        <f t="array" ref="M2966">_xlfn.IFS(
    SUMIFS(FACT_ORDERS[TotalAmount], FACT_ORDERS[WD_CUSTOMERS],FACT_ORDERS[[#This Row],[WD_CUSTOMERS]])&gt;=15000, "VIP",
    SUMIFS(FACT_ORDERS[TotalAmount], FACT_ORDERS[WD_CUSTOMERS],FACT_ORDERS[[#This Row],[WD_CUSTOMERS]])&gt;=8000, "Premium",
    TRUE, "Regular"
)</f>
        <v>Premium</v>
      </c>
      <c r="N2966" s="32" cm="1">
        <f t="array" ref="N2966">_xlfn.IFS(
   FACT_ORDERS[[#This Row],[TypeOfClient]]="VIP", 0.2,
   FACT_ORDERS[[#This Row],[TypeOfClient]]="Premium", 0.1,
   TRUE, 0
)</f>
        <v>0.1</v>
      </c>
      <c r="O2966" s="31" cm="1">
        <f t="array" ref="O2966">_xlfn.IFS(
   FACT_ORDERS[[#This Row],[TotalAmount]]&gt;1500, 0.15,
   FACT_ORDERS[[#This Row],[TotalAmount]]&gt;1000, 0.1,
   FACT_ORDERS[[#This Row],[TotalAmount]]&gt;500, 0.05,
   TRUE, 0
)</f>
        <v>0</v>
      </c>
      <c r="P2966" s="28">
        <f xml:space="preserve"> FACT_ORDERS[[#This Row],[TotalAmount]] * (1 - (FACT_ORDERS[[#This Row],[ClientDiscount]] + FACT_ORDERS[[#This Row],[OrderDiscount]]) )</f>
        <v>117</v>
      </c>
      <c r="Q2966" s="28">
        <f>FACT_ORDERS[[#This Row],[TotalAmountWithDiscount]]+FACT_ORDERS[[#This Row],[DeliveryCost]]</f>
        <v>152</v>
      </c>
      <c r="R2966" s="35">
        <v>45314</v>
      </c>
      <c r="S2966" s="35" t="str">
        <f>IF(NETWORKDAYS(FACT_ORDERS[[#This Row],[Order-Date]], FACT_ORDERS[[#This Row],[ArrivalDate ]]) &gt; 10, "Late", "On Time")</f>
        <v>On Time</v>
      </c>
    </row>
    <row r="2967" spans="1:19" x14ac:dyDescent="0.3">
      <c r="A2967" s="12">
        <v>7965</v>
      </c>
      <c r="B2967" s="12">
        <v>204</v>
      </c>
      <c r="C2967" s="12">
        <v>10633</v>
      </c>
      <c r="D2967" s="12">
        <v>2966</v>
      </c>
      <c r="E2967" s="12" t="s">
        <v>244</v>
      </c>
      <c r="F2967" s="13">
        <v>45306</v>
      </c>
      <c r="G2967" s="26" t="s">
        <v>13365</v>
      </c>
      <c r="H2967" s="12">
        <v>21</v>
      </c>
      <c r="I2967" s="28">
        <f>VLOOKUP(B:B,DIM_PRODUCTS!A:F,5,FALSE)</f>
        <v>6</v>
      </c>
      <c r="J2967" s="28">
        <f>FACT_ORDERS[[#This Row],[ProductPrice]]*FACT_ORDERS[[#This Row],[Quantity]]</f>
        <v>126</v>
      </c>
      <c r="K2967" s="12" t="str">
        <f>VLOOKUP(C:C,DIM_CUSTOMERS!A:G,7,FALSE)</f>
        <v>Spain</v>
      </c>
      <c r="L2967" s="30" cm="1">
        <f t="array" ref="L2967">_xlfn.IFS(
    AND(FACT_ORDERS[[#This Row],[DeliveryMehtod]]="shippment",FACT_ORDERS[[#This Row],[TotalAmount]]&gt;=200), 0,
    AND(FACT_ORDERS[[#This Row],[DeliveryMehtod]]="pickup"), 15,
    AND(FACT_ORDERS[[#This Row],[DeliveryMehtod]]="shippment",FACT_ORDERS[[#This Row],[TotalAmount]]&lt;200), 35
)</f>
        <v>35</v>
      </c>
      <c r="M2967" s="12" t="str" cm="1">
        <f t="array" ref="M2967">_xlfn.IFS(
    SUMIFS(FACT_ORDERS[TotalAmount], FACT_ORDERS[WD_CUSTOMERS],FACT_ORDERS[[#This Row],[WD_CUSTOMERS]])&gt;=15000, "VIP",
    SUMIFS(FACT_ORDERS[TotalAmount], FACT_ORDERS[WD_CUSTOMERS],FACT_ORDERS[[#This Row],[WD_CUSTOMERS]])&gt;=8000, "Premium",
    TRUE, "Regular"
)</f>
        <v>Premium</v>
      </c>
      <c r="N2967" s="32" cm="1">
        <f t="array" ref="N2967">_xlfn.IFS(
   FACT_ORDERS[[#This Row],[TypeOfClient]]="VIP", 0.2,
   FACT_ORDERS[[#This Row],[TypeOfClient]]="Premium", 0.1,
   TRUE, 0
)</f>
        <v>0.1</v>
      </c>
      <c r="O2967" s="31" cm="1">
        <f t="array" ref="O2967">_xlfn.IFS(
   FACT_ORDERS[[#This Row],[TotalAmount]]&gt;1500, 0.15,
   FACT_ORDERS[[#This Row],[TotalAmount]]&gt;1000, 0.1,
   FACT_ORDERS[[#This Row],[TotalAmount]]&gt;500, 0.05,
   TRUE, 0
)</f>
        <v>0</v>
      </c>
      <c r="P2967" s="28">
        <f xml:space="preserve"> FACT_ORDERS[[#This Row],[TotalAmount]] * (1 - (FACT_ORDERS[[#This Row],[ClientDiscount]] + FACT_ORDERS[[#This Row],[OrderDiscount]]) )</f>
        <v>113.4</v>
      </c>
      <c r="Q2967" s="28">
        <f>FACT_ORDERS[[#This Row],[TotalAmountWithDiscount]]+FACT_ORDERS[[#This Row],[DeliveryCost]]</f>
        <v>148.4</v>
      </c>
      <c r="R2967" s="35">
        <v>45314</v>
      </c>
      <c r="S2967" s="35" t="str">
        <f>IF(NETWORKDAYS(FACT_ORDERS[[#This Row],[Order-Date]], FACT_ORDERS[[#This Row],[ArrivalDate ]]) &gt; 10, "Late", "On Time")</f>
        <v>On Time</v>
      </c>
    </row>
    <row r="2968" spans="1:19" x14ac:dyDescent="0.3">
      <c r="A2968" s="12">
        <v>7966</v>
      </c>
      <c r="B2968" s="12">
        <v>266</v>
      </c>
      <c r="C2968" s="12">
        <v>10633</v>
      </c>
      <c r="D2968" s="12">
        <v>2967</v>
      </c>
      <c r="E2968" s="12" t="s">
        <v>243</v>
      </c>
      <c r="F2968" s="13">
        <v>45422</v>
      </c>
      <c r="G2968" s="26" t="s">
        <v>13366</v>
      </c>
      <c r="H2968" s="12">
        <v>46</v>
      </c>
      <c r="I2968" s="28">
        <f>VLOOKUP(B:B,DIM_PRODUCTS!A:F,5,FALSE)</f>
        <v>12</v>
      </c>
      <c r="J2968" s="28">
        <f>FACT_ORDERS[[#This Row],[ProductPrice]]*FACT_ORDERS[[#This Row],[Quantity]]</f>
        <v>552</v>
      </c>
      <c r="K2968" s="12" t="str">
        <f>VLOOKUP(C:C,DIM_CUSTOMERS!A:G,7,FALSE)</f>
        <v>Spain</v>
      </c>
      <c r="L2968" s="30" cm="1">
        <f t="array" ref="L2968">_xlfn.IFS(
    AND(FACT_ORDERS[[#This Row],[DeliveryMehtod]]="shippment",FACT_ORDERS[[#This Row],[TotalAmount]]&gt;=200), 0,
    AND(FACT_ORDERS[[#This Row],[DeliveryMehtod]]="pickup"), 15,
    AND(FACT_ORDERS[[#This Row],[DeliveryMehtod]]="shippment",FACT_ORDERS[[#This Row],[TotalAmount]]&lt;200), 35
)</f>
        <v>15</v>
      </c>
      <c r="M2968" s="12" t="str" cm="1">
        <f t="array" ref="M2968">_xlfn.IFS(
    SUMIFS(FACT_ORDERS[TotalAmount], FACT_ORDERS[WD_CUSTOMERS],FACT_ORDERS[[#This Row],[WD_CUSTOMERS]])&gt;=15000, "VIP",
    SUMIFS(FACT_ORDERS[TotalAmount], FACT_ORDERS[WD_CUSTOMERS],FACT_ORDERS[[#This Row],[WD_CUSTOMERS]])&gt;=8000, "Premium",
    TRUE, "Regular"
)</f>
        <v>Premium</v>
      </c>
      <c r="N2968" s="32" cm="1">
        <f t="array" ref="N2968">_xlfn.IFS(
   FACT_ORDERS[[#This Row],[TypeOfClient]]="VIP", 0.2,
   FACT_ORDERS[[#This Row],[TypeOfClient]]="Premium", 0.1,
   TRUE, 0
)</f>
        <v>0.1</v>
      </c>
      <c r="O2968" s="31" cm="1">
        <f t="array" ref="O2968">_xlfn.IFS(
   FACT_ORDERS[[#This Row],[TotalAmount]]&gt;1500, 0.15,
   FACT_ORDERS[[#This Row],[TotalAmount]]&gt;1000, 0.1,
   FACT_ORDERS[[#This Row],[TotalAmount]]&gt;500, 0.05,
   TRUE, 0
)</f>
        <v>0.05</v>
      </c>
      <c r="P2968" s="28">
        <f xml:space="preserve"> FACT_ORDERS[[#This Row],[TotalAmount]] * (1 - (FACT_ORDERS[[#This Row],[ClientDiscount]] + FACT_ORDERS[[#This Row],[OrderDiscount]]) )</f>
        <v>469.2</v>
      </c>
      <c r="Q2968" s="28">
        <f>FACT_ORDERS[[#This Row],[TotalAmountWithDiscount]]+FACT_ORDERS[[#This Row],[DeliveryCost]]</f>
        <v>484.2</v>
      </c>
      <c r="R2968" s="35">
        <v>45432</v>
      </c>
      <c r="S2968" s="35" t="str">
        <f>IF(NETWORKDAYS(FACT_ORDERS[[#This Row],[Order-Date]], FACT_ORDERS[[#This Row],[ArrivalDate ]]) &gt; 10, "Late", "On Time")</f>
        <v>On Time</v>
      </c>
    </row>
    <row r="2969" spans="1:19" x14ac:dyDescent="0.3">
      <c r="A2969" s="12">
        <v>7967</v>
      </c>
      <c r="B2969" s="12">
        <v>277</v>
      </c>
      <c r="C2969" s="12">
        <v>10633</v>
      </c>
      <c r="D2969" s="12">
        <v>2968</v>
      </c>
      <c r="E2969" s="12" t="s">
        <v>244</v>
      </c>
      <c r="F2969" s="13">
        <v>45422</v>
      </c>
      <c r="G2969" s="26" t="s">
        <v>13367</v>
      </c>
      <c r="H2969" s="12">
        <v>29</v>
      </c>
      <c r="I2969" s="28">
        <f>VLOOKUP(B:B,DIM_PRODUCTS!A:F,5,FALSE)</f>
        <v>19</v>
      </c>
      <c r="J2969" s="28">
        <f>FACT_ORDERS[[#This Row],[ProductPrice]]*FACT_ORDERS[[#This Row],[Quantity]]</f>
        <v>551</v>
      </c>
      <c r="K2969" s="12" t="str">
        <f>VLOOKUP(C:C,DIM_CUSTOMERS!A:G,7,FALSE)</f>
        <v>Spain</v>
      </c>
      <c r="L2969" s="30" cm="1">
        <f t="array" ref="L2969">_xlfn.IFS(
    AND(FACT_ORDERS[[#This Row],[DeliveryMehtod]]="shippment",FACT_ORDERS[[#This Row],[TotalAmount]]&gt;=200), 0,
    AND(FACT_ORDERS[[#This Row],[DeliveryMehtod]]="pickup"), 15,
    AND(FACT_ORDERS[[#This Row],[DeliveryMehtod]]="shippment",FACT_ORDERS[[#This Row],[TotalAmount]]&lt;200), 35
)</f>
        <v>0</v>
      </c>
      <c r="M2969" s="12" t="str" cm="1">
        <f t="array" ref="M2969">_xlfn.IFS(
    SUMIFS(FACT_ORDERS[TotalAmount], FACT_ORDERS[WD_CUSTOMERS],FACT_ORDERS[[#This Row],[WD_CUSTOMERS]])&gt;=15000, "VIP",
    SUMIFS(FACT_ORDERS[TotalAmount], FACT_ORDERS[WD_CUSTOMERS],FACT_ORDERS[[#This Row],[WD_CUSTOMERS]])&gt;=8000, "Premium",
    TRUE, "Regular"
)</f>
        <v>Premium</v>
      </c>
      <c r="N2969" s="32" cm="1">
        <f t="array" ref="N2969">_xlfn.IFS(
   FACT_ORDERS[[#This Row],[TypeOfClient]]="VIP", 0.2,
   FACT_ORDERS[[#This Row],[TypeOfClient]]="Premium", 0.1,
   TRUE, 0
)</f>
        <v>0.1</v>
      </c>
      <c r="O2969" s="31" cm="1">
        <f t="array" ref="O2969">_xlfn.IFS(
   FACT_ORDERS[[#This Row],[TotalAmount]]&gt;1500, 0.15,
   FACT_ORDERS[[#This Row],[TotalAmount]]&gt;1000, 0.1,
   FACT_ORDERS[[#This Row],[TotalAmount]]&gt;500, 0.05,
   TRUE, 0
)</f>
        <v>0.05</v>
      </c>
      <c r="P2969" s="28">
        <f xml:space="preserve"> FACT_ORDERS[[#This Row],[TotalAmount]] * (1 - (FACT_ORDERS[[#This Row],[ClientDiscount]] + FACT_ORDERS[[#This Row],[OrderDiscount]]) )</f>
        <v>468.34999999999997</v>
      </c>
      <c r="Q2969" s="28">
        <f>FACT_ORDERS[[#This Row],[TotalAmountWithDiscount]]+FACT_ORDERS[[#This Row],[DeliveryCost]]</f>
        <v>468.34999999999997</v>
      </c>
      <c r="R2969" s="35">
        <v>45429</v>
      </c>
      <c r="S2969" s="35" t="str">
        <f>IF(NETWORKDAYS(FACT_ORDERS[[#This Row],[Order-Date]], FACT_ORDERS[[#This Row],[ArrivalDate ]]) &gt; 10, "Late", "On Time")</f>
        <v>On Time</v>
      </c>
    </row>
    <row r="2970" spans="1:19" x14ac:dyDescent="0.3">
      <c r="A2970" s="12">
        <v>7968</v>
      </c>
      <c r="B2970" s="12">
        <v>208</v>
      </c>
      <c r="C2970" s="12">
        <v>10633</v>
      </c>
      <c r="D2970" s="12">
        <v>2969</v>
      </c>
      <c r="E2970" s="12" t="s">
        <v>244</v>
      </c>
      <c r="F2970" s="13">
        <v>45422</v>
      </c>
      <c r="G2970" s="26" t="s">
        <v>13368</v>
      </c>
      <c r="H2970" s="12">
        <v>15</v>
      </c>
      <c r="I2970" s="28">
        <f>VLOOKUP(B:B,DIM_PRODUCTS!A:F,5,FALSE)</f>
        <v>10</v>
      </c>
      <c r="J2970" s="28">
        <f>FACT_ORDERS[[#This Row],[ProductPrice]]*FACT_ORDERS[[#This Row],[Quantity]]</f>
        <v>150</v>
      </c>
      <c r="K2970" s="12" t="str">
        <f>VLOOKUP(C:C,DIM_CUSTOMERS!A:G,7,FALSE)</f>
        <v>Spain</v>
      </c>
      <c r="L2970" s="30" cm="1">
        <f t="array" ref="L2970">_xlfn.IFS(
    AND(FACT_ORDERS[[#This Row],[DeliveryMehtod]]="shippment",FACT_ORDERS[[#This Row],[TotalAmount]]&gt;=200), 0,
    AND(FACT_ORDERS[[#This Row],[DeliveryMehtod]]="pickup"), 15,
    AND(FACT_ORDERS[[#This Row],[DeliveryMehtod]]="shippment",FACT_ORDERS[[#This Row],[TotalAmount]]&lt;200), 35
)</f>
        <v>35</v>
      </c>
      <c r="M2970" s="12" t="str" cm="1">
        <f t="array" ref="M2970">_xlfn.IFS(
    SUMIFS(FACT_ORDERS[TotalAmount], FACT_ORDERS[WD_CUSTOMERS],FACT_ORDERS[[#This Row],[WD_CUSTOMERS]])&gt;=15000, "VIP",
    SUMIFS(FACT_ORDERS[TotalAmount], FACT_ORDERS[WD_CUSTOMERS],FACT_ORDERS[[#This Row],[WD_CUSTOMERS]])&gt;=8000, "Premium",
    TRUE, "Regular"
)</f>
        <v>Premium</v>
      </c>
      <c r="N2970" s="32" cm="1">
        <f t="array" ref="N2970">_xlfn.IFS(
   FACT_ORDERS[[#This Row],[TypeOfClient]]="VIP", 0.2,
   FACT_ORDERS[[#This Row],[TypeOfClient]]="Premium", 0.1,
   TRUE, 0
)</f>
        <v>0.1</v>
      </c>
      <c r="O2970" s="31" cm="1">
        <f t="array" ref="O2970">_xlfn.IFS(
   FACT_ORDERS[[#This Row],[TotalAmount]]&gt;1500, 0.15,
   FACT_ORDERS[[#This Row],[TotalAmount]]&gt;1000, 0.1,
   FACT_ORDERS[[#This Row],[TotalAmount]]&gt;500, 0.05,
   TRUE, 0
)</f>
        <v>0</v>
      </c>
      <c r="P2970" s="28">
        <f xml:space="preserve"> FACT_ORDERS[[#This Row],[TotalAmount]] * (1 - (FACT_ORDERS[[#This Row],[ClientDiscount]] + FACT_ORDERS[[#This Row],[OrderDiscount]]) )</f>
        <v>135</v>
      </c>
      <c r="Q2970" s="28">
        <f>FACT_ORDERS[[#This Row],[TotalAmountWithDiscount]]+FACT_ORDERS[[#This Row],[DeliveryCost]]</f>
        <v>170</v>
      </c>
      <c r="R2970" s="35">
        <v>45429</v>
      </c>
      <c r="S2970" s="35" t="str">
        <f>IF(NETWORKDAYS(FACT_ORDERS[[#This Row],[Order-Date]], FACT_ORDERS[[#This Row],[ArrivalDate ]]) &gt; 10, "Late", "On Time")</f>
        <v>On Time</v>
      </c>
    </row>
    <row r="2971" spans="1:19" x14ac:dyDescent="0.3">
      <c r="A2971" s="12">
        <v>7969</v>
      </c>
      <c r="B2971" s="12">
        <v>266</v>
      </c>
      <c r="C2971" s="12">
        <v>10633</v>
      </c>
      <c r="D2971" s="12">
        <v>2970</v>
      </c>
      <c r="E2971" s="12" t="s">
        <v>244</v>
      </c>
      <c r="F2971" s="13">
        <v>45287</v>
      </c>
      <c r="G2971" s="26" t="s">
        <v>13369</v>
      </c>
      <c r="H2971" s="12">
        <v>34</v>
      </c>
      <c r="I2971" s="28">
        <f>VLOOKUP(B:B,DIM_PRODUCTS!A:F,5,FALSE)</f>
        <v>12</v>
      </c>
      <c r="J2971" s="28">
        <f>FACT_ORDERS[[#This Row],[ProductPrice]]*FACT_ORDERS[[#This Row],[Quantity]]</f>
        <v>408</v>
      </c>
      <c r="K2971" s="12" t="str">
        <f>VLOOKUP(C:C,DIM_CUSTOMERS!A:G,7,FALSE)</f>
        <v>Spain</v>
      </c>
      <c r="L2971" s="30" cm="1">
        <f t="array" ref="L2971">_xlfn.IFS(
    AND(FACT_ORDERS[[#This Row],[DeliveryMehtod]]="shippment",FACT_ORDERS[[#This Row],[TotalAmount]]&gt;=200), 0,
    AND(FACT_ORDERS[[#This Row],[DeliveryMehtod]]="pickup"), 15,
    AND(FACT_ORDERS[[#This Row],[DeliveryMehtod]]="shippment",FACT_ORDERS[[#This Row],[TotalAmount]]&lt;200), 35
)</f>
        <v>0</v>
      </c>
      <c r="M2971" s="12" t="str" cm="1">
        <f t="array" ref="M2971">_xlfn.IFS(
    SUMIFS(FACT_ORDERS[TotalAmount], FACT_ORDERS[WD_CUSTOMERS],FACT_ORDERS[[#This Row],[WD_CUSTOMERS]])&gt;=15000, "VIP",
    SUMIFS(FACT_ORDERS[TotalAmount], FACT_ORDERS[WD_CUSTOMERS],FACT_ORDERS[[#This Row],[WD_CUSTOMERS]])&gt;=8000, "Premium",
    TRUE, "Regular"
)</f>
        <v>Premium</v>
      </c>
      <c r="N2971" s="32" cm="1">
        <f t="array" ref="N2971">_xlfn.IFS(
   FACT_ORDERS[[#This Row],[TypeOfClient]]="VIP", 0.2,
   FACT_ORDERS[[#This Row],[TypeOfClient]]="Premium", 0.1,
   TRUE, 0
)</f>
        <v>0.1</v>
      </c>
      <c r="O2971" s="31" cm="1">
        <f t="array" ref="O2971">_xlfn.IFS(
   FACT_ORDERS[[#This Row],[TotalAmount]]&gt;1500, 0.15,
   FACT_ORDERS[[#This Row],[TotalAmount]]&gt;1000, 0.1,
   FACT_ORDERS[[#This Row],[TotalAmount]]&gt;500, 0.05,
   TRUE, 0
)</f>
        <v>0</v>
      </c>
      <c r="P2971" s="28">
        <f xml:space="preserve"> FACT_ORDERS[[#This Row],[TotalAmount]] * (1 - (FACT_ORDERS[[#This Row],[ClientDiscount]] + FACT_ORDERS[[#This Row],[OrderDiscount]]) )</f>
        <v>367.2</v>
      </c>
      <c r="Q2971" s="28">
        <f>FACT_ORDERS[[#This Row],[TotalAmountWithDiscount]]+FACT_ORDERS[[#This Row],[DeliveryCost]]</f>
        <v>367.2</v>
      </c>
      <c r="R2971" s="35">
        <v>45298</v>
      </c>
      <c r="S2971" s="35" t="str">
        <f>IF(NETWORKDAYS(FACT_ORDERS[[#This Row],[Order-Date]], FACT_ORDERS[[#This Row],[ArrivalDate ]]) &gt; 10, "Late", "On Time")</f>
        <v>On Time</v>
      </c>
    </row>
    <row r="2972" spans="1:19" x14ac:dyDescent="0.3">
      <c r="A2972" s="12">
        <v>7970</v>
      </c>
      <c r="B2972" s="12">
        <v>222</v>
      </c>
      <c r="C2972" s="12">
        <v>10633</v>
      </c>
      <c r="D2972" s="12">
        <v>2971</v>
      </c>
      <c r="E2972" s="12" t="s">
        <v>243</v>
      </c>
      <c r="F2972" s="13">
        <v>45287</v>
      </c>
      <c r="G2972" s="26" t="s">
        <v>13370</v>
      </c>
      <c r="H2972" s="12">
        <v>31</v>
      </c>
      <c r="I2972" s="28">
        <f>VLOOKUP(B:B,DIM_PRODUCTS!A:F,5,FALSE)</f>
        <v>24</v>
      </c>
      <c r="J2972" s="28">
        <f>FACT_ORDERS[[#This Row],[ProductPrice]]*FACT_ORDERS[[#This Row],[Quantity]]</f>
        <v>744</v>
      </c>
      <c r="K2972" s="12" t="str">
        <f>VLOOKUP(C:C,DIM_CUSTOMERS!A:G,7,FALSE)</f>
        <v>Spain</v>
      </c>
      <c r="L2972" s="30" cm="1">
        <f t="array" ref="L2972">_xlfn.IFS(
    AND(FACT_ORDERS[[#This Row],[DeliveryMehtod]]="shippment",FACT_ORDERS[[#This Row],[TotalAmount]]&gt;=200), 0,
    AND(FACT_ORDERS[[#This Row],[DeliveryMehtod]]="pickup"), 15,
    AND(FACT_ORDERS[[#This Row],[DeliveryMehtod]]="shippment",FACT_ORDERS[[#This Row],[TotalAmount]]&lt;200), 35
)</f>
        <v>15</v>
      </c>
      <c r="M2972" s="12" t="str" cm="1">
        <f t="array" ref="M2972">_xlfn.IFS(
    SUMIFS(FACT_ORDERS[TotalAmount], FACT_ORDERS[WD_CUSTOMERS],FACT_ORDERS[[#This Row],[WD_CUSTOMERS]])&gt;=15000, "VIP",
    SUMIFS(FACT_ORDERS[TotalAmount], FACT_ORDERS[WD_CUSTOMERS],FACT_ORDERS[[#This Row],[WD_CUSTOMERS]])&gt;=8000, "Premium",
    TRUE, "Regular"
)</f>
        <v>Premium</v>
      </c>
      <c r="N2972" s="32" cm="1">
        <f t="array" ref="N2972">_xlfn.IFS(
   FACT_ORDERS[[#This Row],[TypeOfClient]]="VIP", 0.2,
   FACT_ORDERS[[#This Row],[TypeOfClient]]="Premium", 0.1,
   TRUE, 0
)</f>
        <v>0.1</v>
      </c>
      <c r="O2972" s="31" cm="1">
        <f t="array" ref="O2972">_xlfn.IFS(
   FACT_ORDERS[[#This Row],[TotalAmount]]&gt;1500, 0.15,
   FACT_ORDERS[[#This Row],[TotalAmount]]&gt;1000, 0.1,
   FACT_ORDERS[[#This Row],[TotalAmount]]&gt;500, 0.05,
   TRUE, 0
)</f>
        <v>0.05</v>
      </c>
      <c r="P2972" s="28">
        <f xml:space="preserve"> FACT_ORDERS[[#This Row],[TotalAmount]] * (1 - (FACT_ORDERS[[#This Row],[ClientDiscount]] + FACT_ORDERS[[#This Row],[OrderDiscount]]) )</f>
        <v>632.4</v>
      </c>
      <c r="Q2972" s="28">
        <f>FACT_ORDERS[[#This Row],[TotalAmountWithDiscount]]+FACT_ORDERS[[#This Row],[DeliveryCost]]</f>
        <v>647.4</v>
      </c>
      <c r="R2972" s="35">
        <v>45298</v>
      </c>
      <c r="S2972" s="35" t="str">
        <f>IF(NETWORKDAYS(FACT_ORDERS[[#This Row],[Order-Date]], FACT_ORDERS[[#This Row],[ArrivalDate ]]) &gt; 10, "Late", "On Time")</f>
        <v>On Time</v>
      </c>
    </row>
    <row r="2973" spans="1:19" x14ac:dyDescent="0.3">
      <c r="A2973" s="12">
        <v>7971</v>
      </c>
      <c r="B2973" s="12">
        <v>277</v>
      </c>
      <c r="C2973" s="12">
        <v>10633</v>
      </c>
      <c r="D2973" s="12">
        <v>2972</v>
      </c>
      <c r="E2973" s="12" t="s">
        <v>244</v>
      </c>
      <c r="F2973" s="13">
        <v>45287</v>
      </c>
      <c r="G2973" s="26" t="s">
        <v>13371</v>
      </c>
      <c r="H2973" s="12">
        <v>31</v>
      </c>
      <c r="I2973" s="28">
        <f>VLOOKUP(B:B,DIM_PRODUCTS!A:F,5,FALSE)</f>
        <v>19</v>
      </c>
      <c r="J2973" s="28">
        <f>FACT_ORDERS[[#This Row],[ProductPrice]]*FACT_ORDERS[[#This Row],[Quantity]]</f>
        <v>589</v>
      </c>
      <c r="K2973" s="12" t="str">
        <f>VLOOKUP(C:C,DIM_CUSTOMERS!A:G,7,FALSE)</f>
        <v>Spain</v>
      </c>
      <c r="L2973" s="30" cm="1">
        <f t="array" ref="L2973">_xlfn.IFS(
    AND(FACT_ORDERS[[#This Row],[DeliveryMehtod]]="shippment",FACT_ORDERS[[#This Row],[TotalAmount]]&gt;=200), 0,
    AND(FACT_ORDERS[[#This Row],[DeliveryMehtod]]="pickup"), 15,
    AND(FACT_ORDERS[[#This Row],[DeliveryMehtod]]="shippment",FACT_ORDERS[[#This Row],[TotalAmount]]&lt;200), 35
)</f>
        <v>0</v>
      </c>
      <c r="M2973" s="12" t="str" cm="1">
        <f t="array" ref="M2973">_xlfn.IFS(
    SUMIFS(FACT_ORDERS[TotalAmount], FACT_ORDERS[WD_CUSTOMERS],FACT_ORDERS[[#This Row],[WD_CUSTOMERS]])&gt;=15000, "VIP",
    SUMIFS(FACT_ORDERS[TotalAmount], FACT_ORDERS[WD_CUSTOMERS],FACT_ORDERS[[#This Row],[WD_CUSTOMERS]])&gt;=8000, "Premium",
    TRUE, "Regular"
)</f>
        <v>Premium</v>
      </c>
      <c r="N2973" s="32" cm="1">
        <f t="array" ref="N2973">_xlfn.IFS(
   FACT_ORDERS[[#This Row],[TypeOfClient]]="VIP", 0.2,
   FACT_ORDERS[[#This Row],[TypeOfClient]]="Premium", 0.1,
   TRUE, 0
)</f>
        <v>0.1</v>
      </c>
      <c r="O2973" s="31" cm="1">
        <f t="array" ref="O2973">_xlfn.IFS(
   FACT_ORDERS[[#This Row],[TotalAmount]]&gt;1500, 0.15,
   FACT_ORDERS[[#This Row],[TotalAmount]]&gt;1000, 0.1,
   FACT_ORDERS[[#This Row],[TotalAmount]]&gt;500, 0.05,
   TRUE, 0
)</f>
        <v>0.05</v>
      </c>
      <c r="P2973" s="28">
        <f xml:space="preserve"> FACT_ORDERS[[#This Row],[TotalAmount]] * (1 - (FACT_ORDERS[[#This Row],[ClientDiscount]] + FACT_ORDERS[[#This Row],[OrderDiscount]]) )</f>
        <v>500.65</v>
      </c>
      <c r="Q2973" s="28">
        <f>FACT_ORDERS[[#This Row],[TotalAmountWithDiscount]]+FACT_ORDERS[[#This Row],[DeliveryCost]]</f>
        <v>500.65</v>
      </c>
      <c r="R2973" s="35">
        <v>45296</v>
      </c>
      <c r="S2973" s="35" t="str">
        <f>IF(NETWORKDAYS(FACT_ORDERS[[#This Row],[Order-Date]], FACT_ORDERS[[#This Row],[ArrivalDate ]]) &gt; 10, "Late", "On Time")</f>
        <v>On Time</v>
      </c>
    </row>
    <row r="2974" spans="1:19" x14ac:dyDescent="0.3">
      <c r="A2974" s="12">
        <v>7972</v>
      </c>
      <c r="B2974" s="12">
        <v>208</v>
      </c>
      <c r="C2974" s="12">
        <v>10633</v>
      </c>
      <c r="D2974" s="12">
        <v>2973</v>
      </c>
      <c r="E2974" s="12" t="s">
        <v>244</v>
      </c>
      <c r="F2974" s="13">
        <v>45287</v>
      </c>
      <c r="G2974" s="26" t="s">
        <v>13372</v>
      </c>
      <c r="H2974" s="12">
        <v>15</v>
      </c>
      <c r="I2974" s="28">
        <f>VLOOKUP(B:B,DIM_PRODUCTS!A:F,5,FALSE)</f>
        <v>10</v>
      </c>
      <c r="J2974" s="28">
        <f>FACT_ORDERS[[#This Row],[ProductPrice]]*FACT_ORDERS[[#This Row],[Quantity]]</f>
        <v>150</v>
      </c>
      <c r="K2974" s="12" t="str">
        <f>VLOOKUP(C:C,DIM_CUSTOMERS!A:G,7,FALSE)</f>
        <v>Spain</v>
      </c>
      <c r="L2974" s="30" cm="1">
        <f t="array" ref="L2974">_xlfn.IFS(
    AND(FACT_ORDERS[[#This Row],[DeliveryMehtod]]="shippment",FACT_ORDERS[[#This Row],[TotalAmount]]&gt;=200), 0,
    AND(FACT_ORDERS[[#This Row],[DeliveryMehtod]]="pickup"), 15,
    AND(FACT_ORDERS[[#This Row],[DeliveryMehtod]]="shippment",FACT_ORDERS[[#This Row],[TotalAmount]]&lt;200), 35
)</f>
        <v>35</v>
      </c>
      <c r="M2974" s="12" t="str" cm="1">
        <f t="array" ref="M2974">_xlfn.IFS(
    SUMIFS(FACT_ORDERS[TotalAmount], FACT_ORDERS[WD_CUSTOMERS],FACT_ORDERS[[#This Row],[WD_CUSTOMERS]])&gt;=15000, "VIP",
    SUMIFS(FACT_ORDERS[TotalAmount], FACT_ORDERS[WD_CUSTOMERS],FACT_ORDERS[[#This Row],[WD_CUSTOMERS]])&gt;=8000, "Premium",
    TRUE, "Regular"
)</f>
        <v>Premium</v>
      </c>
      <c r="N2974" s="32" cm="1">
        <f t="array" ref="N2974">_xlfn.IFS(
   FACT_ORDERS[[#This Row],[TypeOfClient]]="VIP", 0.2,
   FACT_ORDERS[[#This Row],[TypeOfClient]]="Premium", 0.1,
   TRUE, 0
)</f>
        <v>0.1</v>
      </c>
      <c r="O2974" s="31" cm="1">
        <f t="array" ref="O2974">_xlfn.IFS(
   FACT_ORDERS[[#This Row],[TotalAmount]]&gt;1500, 0.15,
   FACT_ORDERS[[#This Row],[TotalAmount]]&gt;1000, 0.1,
   FACT_ORDERS[[#This Row],[TotalAmount]]&gt;500, 0.05,
   TRUE, 0
)</f>
        <v>0</v>
      </c>
      <c r="P2974" s="28">
        <f xml:space="preserve"> FACT_ORDERS[[#This Row],[TotalAmount]] * (1 - (FACT_ORDERS[[#This Row],[ClientDiscount]] + FACT_ORDERS[[#This Row],[OrderDiscount]]) )</f>
        <v>135</v>
      </c>
      <c r="Q2974" s="28">
        <f>FACT_ORDERS[[#This Row],[TotalAmountWithDiscount]]+FACT_ORDERS[[#This Row],[DeliveryCost]]</f>
        <v>170</v>
      </c>
      <c r="R2974" s="35">
        <v>45295</v>
      </c>
      <c r="S2974" s="35" t="str">
        <f>IF(NETWORKDAYS(FACT_ORDERS[[#This Row],[Order-Date]], FACT_ORDERS[[#This Row],[ArrivalDate ]]) &gt; 10, "Late", "On Time")</f>
        <v>On Time</v>
      </c>
    </row>
    <row r="2975" spans="1:19" x14ac:dyDescent="0.3">
      <c r="A2975" s="12">
        <v>7973</v>
      </c>
      <c r="B2975" s="12">
        <v>204</v>
      </c>
      <c r="C2975" s="12">
        <v>10633</v>
      </c>
      <c r="D2975" s="12">
        <v>2974</v>
      </c>
      <c r="E2975" s="12" t="s">
        <v>243</v>
      </c>
      <c r="F2975" s="13">
        <v>45287</v>
      </c>
      <c r="G2975" s="26" t="s">
        <v>3471</v>
      </c>
      <c r="H2975" s="12">
        <v>19</v>
      </c>
      <c r="I2975" s="28">
        <f>VLOOKUP(B:B,DIM_PRODUCTS!A:F,5,FALSE)</f>
        <v>6</v>
      </c>
      <c r="J2975" s="28">
        <f>FACT_ORDERS[[#This Row],[ProductPrice]]*FACT_ORDERS[[#This Row],[Quantity]]</f>
        <v>114</v>
      </c>
      <c r="K2975" s="12" t="str">
        <f>VLOOKUP(C:C,DIM_CUSTOMERS!A:G,7,FALSE)</f>
        <v>Spain</v>
      </c>
      <c r="L2975" s="30" cm="1">
        <f t="array" ref="L2975">_xlfn.IFS(
    AND(FACT_ORDERS[[#This Row],[DeliveryMehtod]]="shippment",FACT_ORDERS[[#This Row],[TotalAmount]]&gt;=200), 0,
    AND(FACT_ORDERS[[#This Row],[DeliveryMehtod]]="pickup"), 15,
    AND(FACT_ORDERS[[#This Row],[DeliveryMehtod]]="shippment",FACT_ORDERS[[#This Row],[TotalAmount]]&lt;200), 35
)</f>
        <v>15</v>
      </c>
      <c r="M2975" s="12" t="str" cm="1">
        <f t="array" ref="M2975">_xlfn.IFS(
    SUMIFS(FACT_ORDERS[TotalAmount], FACT_ORDERS[WD_CUSTOMERS],FACT_ORDERS[[#This Row],[WD_CUSTOMERS]])&gt;=15000, "VIP",
    SUMIFS(FACT_ORDERS[TotalAmount], FACT_ORDERS[WD_CUSTOMERS],FACT_ORDERS[[#This Row],[WD_CUSTOMERS]])&gt;=8000, "Premium",
    TRUE, "Regular"
)</f>
        <v>Premium</v>
      </c>
      <c r="N2975" s="32" cm="1">
        <f t="array" ref="N2975">_xlfn.IFS(
   FACT_ORDERS[[#This Row],[TypeOfClient]]="VIP", 0.2,
   FACT_ORDERS[[#This Row],[TypeOfClient]]="Premium", 0.1,
   TRUE, 0
)</f>
        <v>0.1</v>
      </c>
      <c r="O2975" s="31" cm="1">
        <f t="array" ref="O2975">_xlfn.IFS(
   FACT_ORDERS[[#This Row],[TotalAmount]]&gt;1500, 0.15,
   FACT_ORDERS[[#This Row],[TotalAmount]]&gt;1000, 0.1,
   FACT_ORDERS[[#This Row],[TotalAmount]]&gt;500, 0.05,
   TRUE, 0
)</f>
        <v>0</v>
      </c>
      <c r="P2975" s="28">
        <f xml:space="preserve"> FACT_ORDERS[[#This Row],[TotalAmount]] * (1 - (FACT_ORDERS[[#This Row],[ClientDiscount]] + FACT_ORDERS[[#This Row],[OrderDiscount]]) )</f>
        <v>102.60000000000001</v>
      </c>
      <c r="Q2975" s="28">
        <f>FACT_ORDERS[[#This Row],[TotalAmountWithDiscount]]+FACT_ORDERS[[#This Row],[DeliveryCost]]</f>
        <v>117.60000000000001</v>
      </c>
      <c r="R2975" s="35">
        <v>45300</v>
      </c>
      <c r="S2975" s="35" t="str">
        <f>IF(NETWORKDAYS(FACT_ORDERS[[#This Row],[Order-Date]], FACT_ORDERS[[#This Row],[ArrivalDate ]]) &gt; 10, "Late", "On Time")</f>
        <v>On Time</v>
      </c>
    </row>
    <row r="2976" spans="1:19" x14ac:dyDescent="0.3">
      <c r="A2976" s="12">
        <v>7974</v>
      </c>
      <c r="B2976" s="12">
        <v>266</v>
      </c>
      <c r="C2976" s="12">
        <v>10633</v>
      </c>
      <c r="D2976" s="12">
        <v>2975</v>
      </c>
      <c r="E2976" s="12" t="s">
        <v>243</v>
      </c>
      <c r="F2976" s="13">
        <v>45324</v>
      </c>
      <c r="G2976" s="26" t="s">
        <v>13373</v>
      </c>
      <c r="H2976" s="12">
        <v>47</v>
      </c>
      <c r="I2976" s="28">
        <f>VLOOKUP(B:B,DIM_PRODUCTS!A:F,5,FALSE)</f>
        <v>12</v>
      </c>
      <c r="J2976" s="28">
        <f>FACT_ORDERS[[#This Row],[ProductPrice]]*FACT_ORDERS[[#This Row],[Quantity]]</f>
        <v>564</v>
      </c>
      <c r="K2976" s="12" t="str">
        <f>VLOOKUP(C:C,DIM_CUSTOMERS!A:G,7,FALSE)</f>
        <v>Spain</v>
      </c>
      <c r="L2976" s="30" cm="1">
        <f t="array" ref="L2976">_xlfn.IFS(
    AND(FACT_ORDERS[[#This Row],[DeliveryMehtod]]="shippment",FACT_ORDERS[[#This Row],[TotalAmount]]&gt;=200), 0,
    AND(FACT_ORDERS[[#This Row],[DeliveryMehtod]]="pickup"), 15,
    AND(FACT_ORDERS[[#This Row],[DeliveryMehtod]]="shippment",FACT_ORDERS[[#This Row],[TotalAmount]]&lt;200), 35
)</f>
        <v>15</v>
      </c>
      <c r="M2976" s="12" t="str" cm="1">
        <f t="array" ref="M2976">_xlfn.IFS(
    SUMIFS(FACT_ORDERS[TotalAmount], FACT_ORDERS[WD_CUSTOMERS],FACT_ORDERS[[#This Row],[WD_CUSTOMERS]])&gt;=15000, "VIP",
    SUMIFS(FACT_ORDERS[TotalAmount], FACT_ORDERS[WD_CUSTOMERS],FACT_ORDERS[[#This Row],[WD_CUSTOMERS]])&gt;=8000, "Premium",
    TRUE, "Regular"
)</f>
        <v>Premium</v>
      </c>
      <c r="N2976" s="32" cm="1">
        <f t="array" ref="N2976">_xlfn.IFS(
   FACT_ORDERS[[#This Row],[TypeOfClient]]="VIP", 0.2,
   FACT_ORDERS[[#This Row],[TypeOfClient]]="Premium", 0.1,
   TRUE, 0
)</f>
        <v>0.1</v>
      </c>
      <c r="O2976" s="31" cm="1">
        <f t="array" ref="O2976">_xlfn.IFS(
   FACT_ORDERS[[#This Row],[TotalAmount]]&gt;1500, 0.15,
   FACT_ORDERS[[#This Row],[TotalAmount]]&gt;1000, 0.1,
   FACT_ORDERS[[#This Row],[TotalAmount]]&gt;500, 0.05,
   TRUE, 0
)</f>
        <v>0.05</v>
      </c>
      <c r="P2976" s="28">
        <f xml:space="preserve"> FACT_ORDERS[[#This Row],[TotalAmount]] * (1 - (FACT_ORDERS[[#This Row],[ClientDiscount]] + FACT_ORDERS[[#This Row],[OrderDiscount]]) )</f>
        <v>479.4</v>
      </c>
      <c r="Q2976" s="28">
        <f>FACT_ORDERS[[#This Row],[TotalAmountWithDiscount]]+FACT_ORDERS[[#This Row],[DeliveryCost]]</f>
        <v>494.4</v>
      </c>
      <c r="R2976" s="35">
        <v>45331</v>
      </c>
      <c r="S2976" s="35" t="str">
        <f>IF(NETWORKDAYS(FACT_ORDERS[[#This Row],[Order-Date]], FACT_ORDERS[[#This Row],[ArrivalDate ]]) &gt; 10, "Late", "On Time")</f>
        <v>On Time</v>
      </c>
    </row>
    <row r="2977" spans="1:19" x14ac:dyDescent="0.3">
      <c r="A2977" s="12">
        <v>7975</v>
      </c>
      <c r="B2977" s="12">
        <v>222</v>
      </c>
      <c r="C2977" s="12">
        <v>10633</v>
      </c>
      <c r="D2977" s="12">
        <v>2976</v>
      </c>
      <c r="E2977" s="12" t="s">
        <v>244</v>
      </c>
      <c r="F2977" s="13">
        <v>45324</v>
      </c>
      <c r="G2977" s="26" t="s">
        <v>13374</v>
      </c>
      <c r="H2977" s="12">
        <v>24</v>
      </c>
      <c r="I2977" s="28">
        <f>VLOOKUP(B:B,DIM_PRODUCTS!A:F,5,FALSE)</f>
        <v>24</v>
      </c>
      <c r="J2977" s="28">
        <f>FACT_ORDERS[[#This Row],[ProductPrice]]*FACT_ORDERS[[#This Row],[Quantity]]</f>
        <v>576</v>
      </c>
      <c r="K2977" s="12" t="str">
        <f>VLOOKUP(C:C,DIM_CUSTOMERS!A:G,7,FALSE)</f>
        <v>Spain</v>
      </c>
      <c r="L2977" s="30" cm="1">
        <f t="array" ref="L2977">_xlfn.IFS(
    AND(FACT_ORDERS[[#This Row],[DeliveryMehtod]]="shippment",FACT_ORDERS[[#This Row],[TotalAmount]]&gt;=200), 0,
    AND(FACT_ORDERS[[#This Row],[DeliveryMehtod]]="pickup"), 15,
    AND(FACT_ORDERS[[#This Row],[DeliveryMehtod]]="shippment",FACT_ORDERS[[#This Row],[TotalAmount]]&lt;200), 35
)</f>
        <v>0</v>
      </c>
      <c r="M2977" s="12" t="str" cm="1">
        <f t="array" ref="M2977">_xlfn.IFS(
    SUMIFS(FACT_ORDERS[TotalAmount], FACT_ORDERS[WD_CUSTOMERS],FACT_ORDERS[[#This Row],[WD_CUSTOMERS]])&gt;=15000, "VIP",
    SUMIFS(FACT_ORDERS[TotalAmount], FACT_ORDERS[WD_CUSTOMERS],FACT_ORDERS[[#This Row],[WD_CUSTOMERS]])&gt;=8000, "Premium",
    TRUE, "Regular"
)</f>
        <v>Premium</v>
      </c>
      <c r="N2977" s="32" cm="1">
        <f t="array" ref="N2977">_xlfn.IFS(
   FACT_ORDERS[[#This Row],[TypeOfClient]]="VIP", 0.2,
   FACT_ORDERS[[#This Row],[TypeOfClient]]="Premium", 0.1,
   TRUE, 0
)</f>
        <v>0.1</v>
      </c>
      <c r="O2977" s="31" cm="1">
        <f t="array" ref="O2977">_xlfn.IFS(
   FACT_ORDERS[[#This Row],[TotalAmount]]&gt;1500, 0.15,
   FACT_ORDERS[[#This Row],[TotalAmount]]&gt;1000, 0.1,
   FACT_ORDERS[[#This Row],[TotalAmount]]&gt;500, 0.05,
   TRUE, 0
)</f>
        <v>0.05</v>
      </c>
      <c r="P2977" s="28">
        <f xml:space="preserve"> FACT_ORDERS[[#This Row],[TotalAmount]] * (1 - (FACT_ORDERS[[#This Row],[ClientDiscount]] + FACT_ORDERS[[#This Row],[OrderDiscount]]) )</f>
        <v>489.59999999999997</v>
      </c>
      <c r="Q2977" s="28">
        <f>FACT_ORDERS[[#This Row],[TotalAmountWithDiscount]]+FACT_ORDERS[[#This Row],[DeliveryCost]]</f>
        <v>489.59999999999997</v>
      </c>
      <c r="R2977" s="35">
        <v>45334</v>
      </c>
      <c r="S2977" s="35" t="str">
        <f>IF(NETWORKDAYS(FACT_ORDERS[[#This Row],[Order-Date]], FACT_ORDERS[[#This Row],[ArrivalDate ]]) &gt; 10, "Late", "On Time")</f>
        <v>On Time</v>
      </c>
    </row>
    <row r="2978" spans="1:19" x14ac:dyDescent="0.3">
      <c r="A2978" s="12">
        <v>7976</v>
      </c>
      <c r="B2978" s="12">
        <v>277</v>
      </c>
      <c r="C2978" s="12">
        <v>10633</v>
      </c>
      <c r="D2978" s="12">
        <v>2977</v>
      </c>
      <c r="E2978" s="12" t="s">
        <v>244</v>
      </c>
      <c r="F2978" s="13">
        <v>45324</v>
      </c>
      <c r="G2978" s="26" t="s">
        <v>13375</v>
      </c>
      <c r="H2978" s="12">
        <v>39</v>
      </c>
      <c r="I2978" s="28">
        <f>VLOOKUP(B:B,DIM_PRODUCTS!A:F,5,FALSE)</f>
        <v>19</v>
      </c>
      <c r="J2978" s="28">
        <f>FACT_ORDERS[[#This Row],[ProductPrice]]*FACT_ORDERS[[#This Row],[Quantity]]</f>
        <v>741</v>
      </c>
      <c r="K2978" s="12" t="str">
        <f>VLOOKUP(C:C,DIM_CUSTOMERS!A:G,7,FALSE)</f>
        <v>Spain</v>
      </c>
      <c r="L2978" s="30" cm="1">
        <f t="array" ref="L2978">_xlfn.IFS(
    AND(FACT_ORDERS[[#This Row],[DeliveryMehtod]]="shippment",FACT_ORDERS[[#This Row],[TotalAmount]]&gt;=200), 0,
    AND(FACT_ORDERS[[#This Row],[DeliveryMehtod]]="pickup"), 15,
    AND(FACT_ORDERS[[#This Row],[DeliveryMehtod]]="shippment",FACT_ORDERS[[#This Row],[TotalAmount]]&lt;200), 35
)</f>
        <v>0</v>
      </c>
      <c r="M2978" s="12" t="str" cm="1">
        <f t="array" ref="M2978">_xlfn.IFS(
    SUMIFS(FACT_ORDERS[TotalAmount], FACT_ORDERS[WD_CUSTOMERS],FACT_ORDERS[[#This Row],[WD_CUSTOMERS]])&gt;=15000, "VIP",
    SUMIFS(FACT_ORDERS[TotalAmount], FACT_ORDERS[WD_CUSTOMERS],FACT_ORDERS[[#This Row],[WD_CUSTOMERS]])&gt;=8000, "Premium",
    TRUE, "Regular"
)</f>
        <v>Premium</v>
      </c>
      <c r="N2978" s="32" cm="1">
        <f t="array" ref="N2978">_xlfn.IFS(
   FACT_ORDERS[[#This Row],[TypeOfClient]]="VIP", 0.2,
   FACT_ORDERS[[#This Row],[TypeOfClient]]="Premium", 0.1,
   TRUE, 0
)</f>
        <v>0.1</v>
      </c>
      <c r="O2978" s="31" cm="1">
        <f t="array" ref="O2978">_xlfn.IFS(
   FACT_ORDERS[[#This Row],[TotalAmount]]&gt;1500, 0.15,
   FACT_ORDERS[[#This Row],[TotalAmount]]&gt;1000, 0.1,
   FACT_ORDERS[[#This Row],[TotalAmount]]&gt;500, 0.05,
   TRUE, 0
)</f>
        <v>0.05</v>
      </c>
      <c r="P2978" s="28">
        <f xml:space="preserve"> FACT_ORDERS[[#This Row],[TotalAmount]] * (1 - (FACT_ORDERS[[#This Row],[ClientDiscount]] + FACT_ORDERS[[#This Row],[OrderDiscount]]) )</f>
        <v>629.85</v>
      </c>
      <c r="Q2978" s="28">
        <f>FACT_ORDERS[[#This Row],[TotalAmountWithDiscount]]+FACT_ORDERS[[#This Row],[DeliveryCost]]</f>
        <v>629.85</v>
      </c>
      <c r="R2978" s="35">
        <v>45334</v>
      </c>
      <c r="S2978" s="35" t="str">
        <f>IF(NETWORKDAYS(FACT_ORDERS[[#This Row],[Order-Date]], FACT_ORDERS[[#This Row],[ArrivalDate ]]) &gt; 10, "Late", "On Time")</f>
        <v>On Time</v>
      </c>
    </row>
    <row r="2979" spans="1:19" x14ac:dyDescent="0.3">
      <c r="A2979" s="12">
        <v>7977</v>
      </c>
      <c r="B2979" s="12">
        <v>208</v>
      </c>
      <c r="C2979" s="12">
        <v>10633</v>
      </c>
      <c r="D2979" s="12">
        <v>2978</v>
      </c>
      <c r="E2979" s="12" t="s">
        <v>244</v>
      </c>
      <c r="F2979" s="13">
        <v>45324</v>
      </c>
      <c r="G2979" s="26" t="s">
        <v>13376</v>
      </c>
      <c r="H2979" s="12">
        <v>12</v>
      </c>
      <c r="I2979" s="28">
        <f>VLOOKUP(B:B,DIM_PRODUCTS!A:F,5,FALSE)</f>
        <v>10</v>
      </c>
      <c r="J2979" s="28">
        <f>FACT_ORDERS[[#This Row],[ProductPrice]]*FACT_ORDERS[[#This Row],[Quantity]]</f>
        <v>120</v>
      </c>
      <c r="K2979" s="12" t="str">
        <f>VLOOKUP(C:C,DIM_CUSTOMERS!A:G,7,FALSE)</f>
        <v>Spain</v>
      </c>
      <c r="L2979" s="30" cm="1">
        <f t="array" ref="L2979">_xlfn.IFS(
    AND(FACT_ORDERS[[#This Row],[DeliveryMehtod]]="shippment",FACT_ORDERS[[#This Row],[TotalAmount]]&gt;=200), 0,
    AND(FACT_ORDERS[[#This Row],[DeliveryMehtod]]="pickup"), 15,
    AND(FACT_ORDERS[[#This Row],[DeliveryMehtod]]="shippment",FACT_ORDERS[[#This Row],[TotalAmount]]&lt;200), 35
)</f>
        <v>35</v>
      </c>
      <c r="M2979" s="12" t="str" cm="1">
        <f t="array" ref="M2979">_xlfn.IFS(
    SUMIFS(FACT_ORDERS[TotalAmount], FACT_ORDERS[WD_CUSTOMERS],FACT_ORDERS[[#This Row],[WD_CUSTOMERS]])&gt;=15000, "VIP",
    SUMIFS(FACT_ORDERS[TotalAmount], FACT_ORDERS[WD_CUSTOMERS],FACT_ORDERS[[#This Row],[WD_CUSTOMERS]])&gt;=8000, "Premium",
    TRUE, "Regular"
)</f>
        <v>Premium</v>
      </c>
      <c r="N2979" s="32" cm="1">
        <f t="array" ref="N2979">_xlfn.IFS(
   FACT_ORDERS[[#This Row],[TypeOfClient]]="VIP", 0.2,
   FACT_ORDERS[[#This Row],[TypeOfClient]]="Premium", 0.1,
   TRUE, 0
)</f>
        <v>0.1</v>
      </c>
      <c r="O2979" s="31" cm="1">
        <f t="array" ref="O2979">_xlfn.IFS(
   FACT_ORDERS[[#This Row],[TotalAmount]]&gt;1500, 0.15,
   FACT_ORDERS[[#This Row],[TotalAmount]]&gt;1000, 0.1,
   FACT_ORDERS[[#This Row],[TotalAmount]]&gt;500, 0.05,
   TRUE, 0
)</f>
        <v>0</v>
      </c>
      <c r="P2979" s="28">
        <f xml:space="preserve"> FACT_ORDERS[[#This Row],[TotalAmount]] * (1 - (FACT_ORDERS[[#This Row],[ClientDiscount]] + FACT_ORDERS[[#This Row],[OrderDiscount]]) )</f>
        <v>108</v>
      </c>
      <c r="Q2979" s="28">
        <f>FACT_ORDERS[[#This Row],[TotalAmountWithDiscount]]+FACT_ORDERS[[#This Row],[DeliveryCost]]</f>
        <v>143</v>
      </c>
      <c r="R2979" s="35">
        <v>45331</v>
      </c>
      <c r="S2979" s="35" t="str">
        <f>IF(NETWORKDAYS(FACT_ORDERS[[#This Row],[Order-Date]], FACT_ORDERS[[#This Row],[ArrivalDate ]]) &gt; 10, "Late", "On Time")</f>
        <v>On Time</v>
      </c>
    </row>
    <row r="2980" spans="1:19" x14ac:dyDescent="0.3">
      <c r="A2980" s="12">
        <v>7978</v>
      </c>
      <c r="B2980" s="12">
        <v>204</v>
      </c>
      <c r="C2980" s="12">
        <v>10633</v>
      </c>
      <c r="D2980" s="12">
        <v>2979</v>
      </c>
      <c r="E2980" s="12" t="s">
        <v>243</v>
      </c>
      <c r="F2980" s="13">
        <v>45324</v>
      </c>
      <c r="G2980" s="26" t="s">
        <v>13377</v>
      </c>
      <c r="H2980" s="12">
        <v>20</v>
      </c>
      <c r="I2980" s="28">
        <f>VLOOKUP(B:B,DIM_PRODUCTS!A:F,5,FALSE)</f>
        <v>6</v>
      </c>
      <c r="J2980" s="28">
        <f>FACT_ORDERS[[#This Row],[ProductPrice]]*FACT_ORDERS[[#This Row],[Quantity]]</f>
        <v>120</v>
      </c>
      <c r="K2980" s="12" t="str">
        <f>VLOOKUP(C:C,DIM_CUSTOMERS!A:G,7,FALSE)</f>
        <v>Spain</v>
      </c>
      <c r="L2980" s="30" cm="1">
        <f t="array" ref="L2980">_xlfn.IFS(
    AND(FACT_ORDERS[[#This Row],[DeliveryMehtod]]="shippment",FACT_ORDERS[[#This Row],[TotalAmount]]&gt;=200), 0,
    AND(FACT_ORDERS[[#This Row],[DeliveryMehtod]]="pickup"), 15,
    AND(FACT_ORDERS[[#This Row],[DeliveryMehtod]]="shippment",FACT_ORDERS[[#This Row],[TotalAmount]]&lt;200), 35
)</f>
        <v>15</v>
      </c>
      <c r="M2980" s="12" t="str" cm="1">
        <f t="array" ref="M2980">_xlfn.IFS(
    SUMIFS(FACT_ORDERS[TotalAmount], FACT_ORDERS[WD_CUSTOMERS],FACT_ORDERS[[#This Row],[WD_CUSTOMERS]])&gt;=15000, "VIP",
    SUMIFS(FACT_ORDERS[TotalAmount], FACT_ORDERS[WD_CUSTOMERS],FACT_ORDERS[[#This Row],[WD_CUSTOMERS]])&gt;=8000, "Premium",
    TRUE, "Regular"
)</f>
        <v>Premium</v>
      </c>
      <c r="N2980" s="32" cm="1">
        <f t="array" ref="N2980">_xlfn.IFS(
   FACT_ORDERS[[#This Row],[TypeOfClient]]="VIP", 0.2,
   FACT_ORDERS[[#This Row],[TypeOfClient]]="Premium", 0.1,
   TRUE, 0
)</f>
        <v>0.1</v>
      </c>
      <c r="O2980" s="31" cm="1">
        <f t="array" ref="O2980">_xlfn.IFS(
   FACT_ORDERS[[#This Row],[TotalAmount]]&gt;1500, 0.15,
   FACT_ORDERS[[#This Row],[TotalAmount]]&gt;1000, 0.1,
   FACT_ORDERS[[#This Row],[TotalAmount]]&gt;500, 0.05,
   TRUE, 0
)</f>
        <v>0</v>
      </c>
      <c r="P2980" s="28">
        <f xml:space="preserve"> FACT_ORDERS[[#This Row],[TotalAmount]] * (1 - (FACT_ORDERS[[#This Row],[ClientDiscount]] + FACT_ORDERS[[#This Row],[OrderDiscount]]) )</f>
        <v>108</v>
      </c>
      <c r="Q2980" s="28">
        <f>FACT_ORDERS[[#This Row],[TotalAmountWithDiscount]]+FACT_ORDERS[[#This Row],[DeliveryCost]]</f>
        <v>123</v>
      </c>
      <c r="R2980" s="35">
        <v>45335</v>
      </c>
      <c r="S2980" s="35" t="str">
        <f>IF(NETWORKDAYS(FACT_ORDERS[[#This Row],[Order-Date]], FACT_ORDERS[[#This Row],[ArrivalDate ]]) &gt; 10, "Late", "On Time")</f>
        <v>On Time</v>
      </c>
    </row>
    <row r="2981" spans="1:19" x14ac:dyDescent="0.3">
      <c r="A2981" s="12">
        <v>7979</v>
      </c>
      <c r="B2981" s="12">
        <v>266</v>
      </c>
      <c r="C2981" s="12">
        <v>10633</v>
      </c>
      <c r="D2981" s="12">
        <v>2980</v>
      </c>
      <c r="E2981" s="12" t="s">
        <v>243</v>
      </c>
      <c r="F2981" s="13">
        <v>45027</v>
      </c>
      <c r="G2981" s="26" t="s">
        <v>13378</v>
      </c>
      <c r="H2981" s="12">
        <v>36</v>
      </c>
      <c r="I2981" s="28">
        <f>VLOOKUP(B:B,DIM_PRODUCTS!A:F,5,FALSE)</f>
        <v>12</v>
      </c>
      <c r="J2981" s="28">
        <f>FACT_ORDERS[[#This Row],[ProductPrice]]*FACT_ORDERS[[#This Row],[Quantity]]</f>
        <v>432</v>
      </c>
      <c r="K2981" s="12" t="str">
        <f>VLOOKUP(C:C,DIM_CUSTOMERS!A:G,7,FALSE)</f>
        <v>Spain</v>
      </c>
      <c r="L2981" s="30" cm="1">
        <f t="array" ref="L2981">_xlfn.IFS(
    AND(FACT_ORDERS[[#This Row],[DeliveryMehtod]]="shippment",FACT_ORDERS[[#This Row],[TotalAmount]]&gt;=200), 0,
    AND(FACT_ORDERS[[#This Row],[DeliveryMehtod]]="pickup"), 15,
    AND(FACT_ORDERS[[#This Row],[DeliveryMehtod]]="shippment",FACT_ORDERS[[#This Row],[TotalAmount]]&lt;200), 35
)</f>
        <v>15</v>
      </c>
      <c r="M2981" s="12" t="str" cm="1">
        <f t="array" ref="M2981">_xlfn.IFS(
    SUMIFS(FACT_ORDERS[TotalAmount], FACT_ORDERS[WD_CUSTOMERS],FACT_ORDERS[[#This Row],[WD_CUSTOMERS]])&gt;=15000, "VIP",
    SUMIFS(FACT_ORDERS[TotalAmount], FACT_ORDERS[WD_CUSTOMERS],FACT_ORDERS[[#This Row],[WD_CUSTOMERS]])&gt;=8000, "Premium",
    TRUE, "Regular"
)</f>
        <v>Premium</v>
      </c>
      <c r="N2981" s="32" cm="1">
        <f t="array" ref="N2981">_xlfn.IFS(
   FACT_ORDERS[[#This Row],[TypeOfClient]]="VIP", 0.2,
   FACT_ORDERS[[#This Row],[TypeOfClient]]="Premium", 0.1,
   TRUE, 0
)</f>
        <v>0.1</v>
      </c>
      <c r="O2981" s="31" cm="1">
        <f t="array" ref="O2981">_xlfn.IFS(
   FACT_ORDERS[[#This Row],[TotalAmount]]&gt;1500, 0.15,
   FACT_ORDERS[[#This Row],[TotalAmount]]&gt;1000, 0.1,
   FACT_ORDERS[[#This Row],[TotalAmount]]&gt;500, 0.05,
   TRUE, 0
)</f>
        <v>0</v>
      </c>
      <c r="P2981" s="28">
        <f xml:space="preserve"> FACT_ORDERS[[#This Row],[TotalAmount]] * (1 - (FACT_ORDERS[[#This Row],[ClientDiscount]] + FACT_ORDERS[[#This Row],[OrderDiscount]]) )</f>
        <v>388.8</v>
      </c>
      <c r="Q2981" s="28">
        <f>FACT_ORDERS[[#This Row],[TotalAmountWithDiscount]]+FACT_ORDERS[[#This Row],[DeliveryCost]]</f>
        <v>403.8</v>
      </c>
      <c r="R2981" s="35">
        <v>45034</v>
      </c>
      <c r="S2981" s="35" t="str">
        <f>IF(NETWORKDAYS(FACT_ORDERS[[#This Row],[Order-Date]], FACT_ORDERS[[#This Row],[ArrivalDate ]]) &gt; 10, "Late", "On Time")</f>
        <v>On Time</v>
      </c>
    </row>
    <row r="2982" spans="1:19" x14ac:dyDescent="0.3">
      <c r="A2982" s="12">
        <v>7980</v>
      </c>
      <c r="B2982" s="12">
        <v>222</v>
      </c>
      <c r="C2982" s="12">
        <v>10633</v>
      </c>
      <c r="D2982" s="12">
        <v>2981</v>
      </c>
      <c r="E2982" s="12" t="s">
        <v>243</v>
      </c>
      <c r="F2982" s="13">
        <v>45027</v>
      </c>
      <c r="G2982" s="26" t="s">
        <v>13379</v>
      </c>
      <c r="H2982" s="12">
        <v>35</v>
      </c>
      <c r="I2982" s="28">
        <f>VLOOKUP(B:B,DIM_PRODUCTS!A:F,5,FALSE)</f>
        <v>24</v>
      </c>
      <c r="J2982" s="28">
        <f>FACT_ORDERS[[#This Row],[ProductPrice]]*FACT_ORDERS[[#This Row],[Quantity]]</f>
        <v>840</v>
      </c>
      <c r="K2982" s="12" t="str">
        <f>VLOOKUP(C:C,DIM_CUSTOMERS!A:G,7,FALSE)</f>
        <v>Spain</v>
      </c>
      <c r="L2982" s="30" cm="1">
        <f t="array" ref="L2982">_xlfn.IFS(
    AND(FACT_ORDERS[[#This Row],[DeliveryMehtod]]="shippment",FACT_ORDERS[[#This Row],[TotalAmount]]&gt;=200), 0,
    AND(FACT_ORDERS[[#This Row],[DeliveryMehtod]]="pickup"), 15,
    AND(FACT_ORDERS[[#This Row],[DeliveryMehtod]]="shippment",FACT_ORDERS[[#This Row],[TotalAmount]]&lt;200), 35
)</f>
        <v>15</v>
      </c>
      <c r="M2982" s="12" t="str" cm="1">
        <f t="array" ref="M2982">_xlfn.IFS(
    SUMIFS(FACT_ORDERS[TotalAmount], FACT_ORDERS[WD_CUSTOMERS],FACT_ORDERS[[#This Row],[WD_CUSTOMERS]])&gt;=15000, "VIP",
    SUMIFS(FACT_ORDERS[TotalAmount], FACT_ORDERS[WD_CUSTOMERS],FACT_ORDERS[[#This Row],[WD_CUSTOMERS]])&gt;=8000, "Premium",
    TRUE, "Regular"
)</f>
        <v>Premium</v>
      </c>
      <c r="N2982" s="32" cm="1">
        <f t="array" ref="N2982">_xlfn.IFS(
   FACT_ORDERS[[#This Row],[TypeOfClient]]="VIP", 0.2,
   FACT_ORDERS[[#This Row],[TypeOfClient]]="Premium", 0.1,
   TRUE, 0
)</f>
        <v>0.1</v>
      </c>
      <c r="O2982" s="31" cm="1">
        <f t="array" ref="O2982">_xlfn.IFS(
   FACT_ORDERS[[#This Row],[TotalAmount]]&gt;1500, 0.15,
   FACT_ORDERS[[#This Row],[TotalAmount]]&gt;1000, 0.1,
   FACT_ORDERS[[#This Row],[TotalAmount]]&gt;500, 0.05,
   TRUE, 0
)</f>
        <v>0.05</v>
      </c>
      <c r="P2982" s="28">
        <f xml:space="preserve"> FACT_ORDERS[[#This Row],[TotalAmount]] * (1 - (FACT_ORDERS[[#This Row],[ClientDiscount]] + FACT_ORDERS[[#This Row],[OrderDiscount]]) )</f>
        <v>714</v>
      </c>
      <c r="Q2982" s="28">
        <f>FACT_ORDERS[[#This Row],[TotalAmountWithDiscount]]+FACT_ORDERS[[#This Row],[DeliveryCost]]</f>
        <v>729</v>
      </c>
      <c r="R2982" s="35">
        <v>45034</v>
      </c>
      <c r="S2982" s="35" t="str">
        <f>IF(NETWORKDAYS(FACT_ORDERS[[#This Row],[Order-Date]], FACT_ORDERS[[#This Row],[ArrivalDate ]]) &gt; 10, "Late", "On Time")</f>
        <v>On Time</v>
      </c>
    </row>
    <row r="2983" spans="1:19" x14ac:dyDescent="0.3">
      <c r="A2983" s="12">
        <v>7981</v>
      </c>
      <c r="B2983" s="12">
        <v>277</v>
      </c>
      <c r="C2983" s="12">
        <v>10633</v>
      </c>
      <c r="D2983" s="12">
        <v>2982</v>
      </c>
      <c r="E2983" s="12" t="s">
        <v>243</v>
      </c>
      <c r="F2983" s="13">
        <v>45027</v>
      </c>
      <c r="G2983" s="26" t="s">
        <v>13380</v>
      </c>
      <c r="H2983" s="12">
        <v>48</v>
      </c>
      <c r="I2983" s="28">
        <f>VLOOKUP(B:B,DIM_PRODUCTS!A:F,5,FALSE)</f>
        <v>19</v>
      </c>
      <c r="J2983" s="28">
        <f>FACT_ORDERS[[#This Row],[ProductPrice]]*FACT_ORDERS[[#This Row],[Quantity]]</f>
        <v>912</v>
      </c>
      <c r="K2983" s="12" t="str">
        <f>VLOOKUP(C:C,DIM_CUSTOMERS!A:G,7,FALSE)</f>
        <v>Spain</v>
      </c>
      <c r="L2983" s="30" cm="1">
        <f t="array" ref="L2983">_xlfn.IFS(
    AND(FACT_ORDERS[[#This Row],[DeliveryMehtod]]="shippment",FACT_ORDERS[[#This Row],[TotalAmount]]&gt;=200), 0,
    AND(FACT_ORDERS[[#This Row],[DeliveryMehtod]]="pickup"), 15,
    AND(FACT_ORDERS[[#This Row],[DeliveryMehtod]]="shippment",FACT_ORDERS[[#This Row],[TotalAmount]]&lt;200), 35
)</f>
        <v>15</v>
      </c>
      <c r="M2983" s="12" t="str" cm="1">
        <f t="array" ref="M2983">_xlfn.IFS(
    SUMIFS(FACT_ORDERS[TotalAmount], FACT_ORDERS[WD_CUSTOMERS],FACT_ORDERS[[#This Row],[WD_CUSTOMERS]])&gt;=15000, "VIP",
    SUMIFS(FACT_ORDERS[TotalAmount], FACT_ORDERS[WD_CUSTOMERS],FACT_ORDERS[[#This Row],[WD_CUSTOMERS]])&gt;=8000, "Premium",
    TRUE, "Regular"
)</f>
        <v>Premium</v>
      </c>
      <c r="N2983" s="32" cm="1">
        <f t="array" ref="N2983">_xlfn.IFS(
   FACT_ORDERS[[#This Row],[TypeOfClient]]="VIP", 0.2,
   FACT_ORDERS[[#This Row],[TypeOfClient]]="Premium", 0.1,
   TRUE, 0
)</f>
        <v>0.1</v>
      </c>
      <c r="O2983" s="31" cm="1">
        <f t="array" ref="O2983">_xlfn.IFS(
   FACT_ORDERS[[#This Row],[TotalAmount]]&gt;1500, 0.15,
   FACT_ORDERS[[#This Row],[TotalAmount]]&gt;1000, 0.1,
   FACT_ORDERS[[#This Row],[TotalAmount]]&gt;500, 0.05,
   TRUE, 0
)</f>
        <v>0.05</v>
      </c>
      <c r="P2983" s="28">
        <f xml:space="preserve"> FACT_ORDERS[[#This Row],[TotalAmount]] * (1 - (FACT_ORDERS[[#This Row],[ClientDiscount]] + FACT_ORDERS[[#This Row],[OrderDiscount]]) )</f>
        <v>775.19999999999993</v>
      </c>
      <c r="Q2983" s="28">
        <f>FACT_ORDERS[[#This Row],[TotalAmountWithDiscount]]+FACT_ORDERS[[#This Row],[DeliveryCost]]</f>
        <v>790.19999999999993</v>
      </c>
      <c r="R2983" s="35">
        <v>45035</v>
      </c>
      <c r="S2983" s="35" t="str">
        <f>IF(NETWORKDAYS(FACT_ORDERS[[#This Row],[Order-Date]], FACT_ORDERS[[#This Row],[ArrivalDate ]]) &gt; 10, "Late", "On Time")</f>
        <v>On Time</v>
      </c>
    </row>
    <row r="2984" spans="1:19" x14ac:dyDescent="0.3">
      <c r="A2984" s="12">
        <v>7982</v>
      </c>
      <c r="B2984" s="12">
        <v>208</v>
      </c>
      <c r="C2984" s="12">
        <v>10633</v>
      </c>
      <c r="D2984" s="12">
        <v>2983</v>
      </c>
      <c r="E2984" s="12" t="s">
        <v>243</v>
      </c>
      <c r="F2984" s="13">
        <v>45027</v>
      </c>
      <c r="G2984" s="26" t="s">
        <v>13381</v>
      </c>
      <c r="H2984" s="12">
        <v>11</v>
      </c>
      <c r="I2984" s="28">
        <f>VLOOKUP(B:B,DIM_PRODUCTS!A:F,5,FALSE)</f>
        <v>10</v>
      </c>
      <c r="J2984" s="28">
        <f>FACT_ORDERS[[#This Row],[ProductPrice]]*FACT_ORDERS[[#This Row],[Quantity]]</f>
        <v>110</v>
      </c>
      <c r="K2984" s="12" t="str">
        <f>VLOOKUP(C:C,DIM_CUSTOMERS!A:G,7,FALSE)</f>
        <v>Spain</v>
      </c>
      <c r="L2984" s="30" cm="1">
        <f t="array" ref="L2984">_xlfn.IFS(
    AND(FACT_ORDERS[[#This Row],[DeliveryMehtod]]="shippment",FACT_ORDERS[[#This Row],[TotalAmount]]&gt;=200), 0,
    AND(FACT_ORDERS[[#This Row],[DeliveryMehtod]]="pickup"), 15,
    AND(FACT_ORDERS[[#This Row],[DeliveryMehtod]]="shippment",FACT_ORDERS[[#This Row],[TotalAmount]]&lt;200), 35
)</f>
        <v>15</v>
      </c>
      <c r="M2984" s="12" t="str" cm="1">
        <f t="array" ref="M2984">_xlfn.IFS(
    SUMIFS(FACT_ORDERS[TotalAmount], FACT_ORDERS[WD_CUSTOMERS],FACT_ORDERS[[#This Row],[WD_CUSTOMERS]])&gt;=15000, "VIP",
    SUMIFS(FACT_ORDERS[TotalAmount], FACT_ORDERS[WD_CUSTOMERS],FACT_ORDERS[[#This Row],[WD_CUSTOMERS]])&gt;=8000, "Premium",
    TRUE, "Regular"
)</f>
        <v>Premium</v>
      </c>
      <c r="N2984" s="32" cm="1">
        <f t="array" ref="N2984">_xlfn.IFS(
   FACT_ORDERS[[#This Row],[TypeOfClient]]="VIP", 0.2,
   FACT_ORDERS[[#This Row],[TypeOfClient]]="Premium", 0.1,
   TRUE, 0
)</f>
        <v>0.1</v>
      </c>
      <c r="O2984" s="31" cm="1">
        <f t="array" ref="O2984">_xlfn.IFS(
   FACT_ORDERS[[#This Row],[TotalAmount]]&gt;1500, 0.15,
   FACT_ORDERS[[#This Row],[TotalAmount]]&gt;1000, 0.1,
   FACT_ORDERS[[#This Row],[TotalAmount]]&gt;500, 0.05,
   TRUE, 0
)</f>
        <v>0</v>
      </c>
      <c r="P2984" s="28">
        <f xml:space="preserve"> FACT_ORDERS[[#This Row],[TotalAmount]] * (1 - (FACT_ORDERS[[#This Row],[ClientDiscount]] + FACT_ORDERS[[#This Row],[OrderDiscount]]) )</f>
        <v>99</v>
      </c>
      <c r="Q2984" s="28">
        <f>FACT_ORDERS[[#This Row],[TotalAmountWithDiscount]]+FACT_ORDERS[[#This Row],[DeliveryCost]]</f>
        <v>114</v>
      </c>
      <c r="R2984" s="35">
        <v>45037</v>
      </c>
      <c r="S2984" s="35" t="str">
        <f>IF(NETWORKDAYS(FACT_ORDERS[[#This Row],[Order-Date]], FACT_ORDERS[[#This Row],[ArrivalDate ]]) &gt; 10, "Late", "On Time")</f>
        <v>On Time</v>
      </c>
    </row>
    <row r="2985" spans="1:19" x14ac:dyDescent="0.3">
      <c r="A2985" s="12">
        <v>7983</v>
      </c>
      <c r="B2985" s="12">
        <v>204</v>
      </c>
      <c r="C2985" s="12">
        <v>10633</v>
      </c>
      <c r="D2985" s="12">
        <v>2984</v>
      </c>
      <c r="E2985" s="12" t="s">
        <v>243</v>
      </c>
      <c r="F2985" s="13">
        <v>45027</v>
      </c>
      <c r="G2985" s="26" t="s">
        <v>13382</v>
      </c>
      <c r="H2985" s="12">
        <v>16</v>
      </c>
      <c r="I2985" s="28">
        <f>VLOOKUP(B:B,DIM_PRODUCTS!A:F,5,FALSE)</f>
        <v>6</v>
      </c>
      <c r="J2985" s="28">
        <f>FACT_ORDERS[[#This Row],[ProductPrice]]*FACT_ORDERS[[#This Row],[Quantity]]</f>
        <v>96</v>
      </c>
      <c r="K2985" s="12" t="str">
        <f>VLOOKUP(C:C,DIM_CUSTOMERS!A:G,7,FALSE)</f>
        <v>Spain</v>
      </c>
      <c r="L2985" s="30" cm="1">
        <f t="array" ref="L2985">_xlfn.IFS(
    AND(FACT_ORDERS[[#This Row],[DeliveryMehtod]]="shippment",FACT_ORDERS[[#This Row],[TotalAmount]]&gt;=200), 0,
    AND(FACT_ORDERS[[#This Row],[DeliveryMehtod]]="pickup"), 15,
    AND(FACT_ORDERS[[#This Row],[DeliveryMehtod]]="shippment",FACT_ORDERS[[#This Row],[TotalAmount]]&lt;200), 35
)</f>
        <v>15</v>
      </c>
      <c r="M2985" s="12" t="str" cm="1">
        <f t="array" ref="M2985">_xlfn.IFS(
    SUMIFS(FACT_ORDERS[TotalAmount], FACT_ORDERS[WD_CUSTOMERS],FACT_ORDERS[[#This Row],[WD_CUSTOMERS]])&gt;=15000, "VIP",
    SUMIFS(FACT_ORDERS[TotalAmount], FACT_ORDERS[WD_CUSTOMERS],FACT_ORDERS[[#This Row],[WD_CUSTOMERS]])&gt;=8000, "Premium",
    TRUE, "Regular"
)</f>
        <v>Premium</v>
      </c>
      <c r="N2985" s="32" cm="1">
        <f t="array" ref="N2985">_xlfn.IFS(
   FACT_ORDERS[[#This Row],[TypeOfClient]]="VIP", 0.2,
   FACT_ORDERS[[#This Row],[TypeOfClient]]="Premium", 0.1,
   TRUE, 0
)</f>
        <v>0.1</v>
      </c>
      <c r="O2985" s="31" cm="1">
        <f t="array" ref="O2985">_xlfn.IFS(
   FACT_ORDERS[[#This Row],[TotalAmount]]&gt;1500, 0.15,
   FACT_ORDERS[[#This Row],[TotalAmount]]&gt;1000, 0.1,
   FACT_ORDERS[[#This Row],[TotalAmount]]&gt;500, 0.05,
   TRUE, 0
)</f>
        <v>0</v>
      </c>
      <c r="P2985" s="28">
        <f xml:space="preserve"> FACT_ORDERS[[#This Row],[TotalAmount]] * (1 - (FACT_ORDERS[[#This Row],[ClientDiscount]] + FACT_ORDERS[[#This Row],[OrderDiscount]]) )</f>
        <v>86.4</v>
      </c>
      <c r="Q2985" s="28">
        <f>FACT_ORDERS[[#This Row],[TotalAmountWithDiscount]]+FACT_ORDERS[[#This Row],[DeliveryCost]]</f>
        <v>101.4</v>
      </c>
      <c r="R2985" s="35">
        <v>45036</v>
      </c>
      <c r="S2985" s="35" t="str">
        <f>IF(NETWORKDAYS(FACT_ORDERS[[#This Row],[Order-Date]], FACT_ORDERS[[#This Row],[ArrivalDate ]]) &gt; 10, "Late", "On Time")</f>
        <v>On Time</v>
      </c>
    </row>
    <row r="2986" spans="1:19" x14ac:dyDescent="0.3">
      <c r="A2986" s="12">
        <v>7984</v>
      </c>
      <c r="B2986" s="12">
        <v>208</v>
      </c>
      <c r="C2986" s="12">
        <v>10633</v>
      </c>
      <c r="D2986" s="12">
        <v>2985</v>
      </c>
      <c r="E2986" s="12" t="s">
        <v>243</v>
      </c>
      <c r="F2986" s="13">
        <v>45536</v>
      </c>
      <c r="G2986" s="26" t="s">
        <v>13383</v>
      </c>
      <c r="H2986" s="12">
        <v>14</v>
      </c>
      <c r="I2986" s="28">
        <f>VLOOKUP(B:B,DIM_PRODUCTS!A:F,5,FALSE)</f>
        <v>10</v>
      </c>
      <c r="J2986" s="28">
        <f>FACT_ORDERS[[#This Row],[ProductPrice]]*FACT_ORDERS[[#This Row],[Quantity]]</f>
        <v>140</v>
      </c>
      <c r="K2986" s="12" t="str">
        <f>VLOOKUP(C:C,DIM_CUSTOMERS!A:G,7,FALSE)</f>
        <v>Spain</v>
      </c>
      <c r="L2986" s="30" cm="1">
        <f t="array" ref="L2986">_xlfn.IFS(
    AND(FACT_ORDERS[[#This Row],[DeliveryMehtod]]="shippment",FACT_ORDERS[[#This Row],[TotalAmount]]&gt;=200), 0,
    AND(FACT_ORDERS[[#This Row],[DeliveryMehtod]]="pickup"), 15,
    AND(FACT_ORDERS[[#This Row],[DeliveryMehtod]]="shippment",FACT_ORDERS[[#This Row],[TotalAmount]]&lt;200), 35
)</f>
        <v>15</v>
      </c>
      <c r="M2986" s="12" t="str" cm="1">
        <f t="array" ref="M2986">_xlfn.IFS(
    SUMIFS(FACT_ORDERS[TotalAmount], FACT_ORDERS[WD_CUSTOMERS],FACT_ORDERS[[#This Row],[WD_CUSTOMERS]])&gt;=15000, "VIP",
    SUMIFS(FACT_ORDERS[TotalAmount], FACT_ORDERS[WD_CUSTOMERS],FACT_ORDERS[[#This Row],[WD_CUSTOMERS]])&gt;=8000, "Premium",
    TRUE, "Regular"
)</f>
        <v>Premium</v>
      </c>
      <c r="N2986" s="32" cm="1">
        <f t="array" ref="N2986">_xlfn.IFS(
   FACT_ORDERS[[#This Row],[TypeOfClient]]="VIP", 0.2,
   FACT_ORDERS[[#This Row],[TypeOfClient]]="Premium", 0.1,
   TRUE, 0
)</f>
        <v>0.1</v>
      </c>
      <c r="O2986" s="31" cm="1">
        <f t="array" ref="O2986">_xlfn.IFS(
   FACT_ORDERS[[#This Row],[TotalAmount]]&gt;1500, 0.15,
   FACT_ORDERS[[#This Row],[TotalAmount]]&gt;1000, 0.1,
   FACT_ORDERS[[#This Row],[TotalAmount]]&gt;500, 0.05,
   TRUE, 0
)</f>
        <v>0</v>
      </c>
      <c r="P2986" s="28">
        <f xml:space="preserve"> FACT_ORDERS[[#This Row],[TotalAmount]] * (1 - (FACT_ORDERS[[#This Row],[ClientDiscount]] + FACT_ORDERS[[#This Row],[OrderDiscount]]) )</f>
        <v>126</v>
      </c>
      <c r="Q2986" s="28">
        <f>FACT_ORDERS[[#This Row],[TotalAmountWithDiscount]]+FACT_ORDERS[[#This Row],[DeliveryCost]]</f>
        <v>141</v>
      </c>
      <c r="R2986" s="35">
        <v>45543</v>
      </c>
      <c r="S2986" s="35" t="str">
        <f>IF(NETWORKDAYS(FACT_ORDERS[[#This Row],[Order-Date]], FACT_ORDERS[[#This Row],[ArrivalDate ]]) &gt; 10, "Late", "On Time")</f>
        <v>On Time</v>
      </c>
    </row>
    <row r="2987" spans="1:19" x14ac:dyDescent="0.3">
      <c r="A2987" s="12">
        <v>7985</v>
      </c>
      <c r="B2987" s="12">
        <v>223</v>
      </c>
      <c r="C2987" s="12">
        <v>10462</v>
      </c>
      <c r="D2987" s="12">
        <v>2986</v>
      </c>
      <c r="E2987" s="12" t="s">
        <v>243</v>
      </c>
      <c r="F2987" s="13">
        <v>45151</v>
      </c>
      <c r="G2987" s="26" t="s">
        <v>13384</v>
      </c>
      <c r="H2987" s="12">
        <v>23</v>
      </c>
      <c r="I2987" s="28">
        <f>VLOOKUP(B:B,DIM_PRODUCTS!A:F,5,FALSE)</f>
        <v>20</v>
      </c>
      <c r="J2987" s="28">
        <f>FACT_ORDERS[[#This Row],[ProductPrice]]*FACT_ORDERS[[#This Row],[Quantity]]</f>
        <v>460</v>
      </c>
      <c r="K2987" s="12" t="str">
        <f>VLOOKUP(C:C,DIM_CUSTOMERS!A:G,7,FALSE)</f>
        <v>China</v>
      </c>
      <c r="L2987" s="30" cm="1">
        <f t="array" ref="L2987">_xlfn.IFS(
    AND(FACT_ORDERS[[#This Row],[DeliveryMehtod]]="shippment",FACT_ORDERS[[#This Row],[TotalAmount]]&gt;=200), 0,
    AND(FACT_ORDERS[[#This Row],[DeliveryMehtod]]="pickup"), 15,
    AND(FACT_ORDERS[[#This Row],[DeliveryMehtod]]="shippment",FACT_ORDERS[[#This Row],[TotalAmount]]&lt;200), 35
)</f>
        <v>15</v>
      </c>
      <c r="M2987" s="12" t="str" cm="1">
        <f t="array" ref="M2987">_xlfn.IFS(
    SUMIFS(FACT_ORDERS[TotalAmount], FACT_ORDERS[WD_CUSTOMERS],FACT_ORDERS[[#This Row],[WD_CUSTOMERS]])&gt;=15000, "VIP",
    SUMIFS(FACT_ORDERS[TotalAmount], FACT_ORDERS[WD_CUSTOMERS],FACT_ORDERS[[#This Row],[WD_CUSTOMERS]])&gt;=8000, "Premium",
    TRUE, "Regular"
)</f>
        <v>Regular</v>
      </c>
      <c r="N2987" s="32" cm="1">
        <f t="array" ref="N2987">_xlfn.IFS(
   FACT_ORDERS[[#This Row],[TypeOfClient]]="VIP", 0.2,
   FACT_ORDERS[[#This Row],[TypeOfClient]]="Premium", 0.1,
   TRUE, 0
)</f>
        <v>0</v>
      </c>
      <c r="O2987" s="31" cm="1">
        <f t="array" ref="O2987">_xlfn.IFS(
   FACT_ORDERS[[#This Row],[TotalAmount]]&gt;1500, 0.15,
   FACT_ORDERS[[#This Row],[TotalAmount]]&gt;1000, 0.1,
   FACT_ORDERS[[#This Row],[TotalAmount]]&gt;500, 0.05,
   TRUE, 0
)</f>
        <v>0</v>
      </c>
      <c r="P2987" s="28">
        <f xml:space="preserve"> FACT_ORDERS[[#This Row],[TotalAmount]] * (1 - (FACT_ORDERS[[#This Row],[ClientDiscount]] + FACT_ORDERS[[#This Row],[OrderDiscount]]) )</f>
        <v>460</v>
      </c>
      <c r="Q2987" s="28">
        <f>FACT_ORDERS[[#This Row],[TotalAmountWithDiscount]]+FACT_ORDERS[[#This Row],[DeliveryCost]]</f>
        <v>475</v>
      </c>
      <c r="R2987" s="35">
        <v>45159</v>
      </c>
      <c r="S2987" s="35" t="str">
        <f>IF(NETWORKDAYS(FACT_ORDERS[[#This Row],[Order-Date]], FACT_ORDERS[[#This Row],[ArrivalDate ]]) &gt; 10, "Late", "On Time")</f>
        <v>On Time</v>
      </c>
    </row>
    <row r="2988" spans="1:19" x14ac:dyDescent="0.3">
      <c r="A2988" s="12">
        <v>7986</v>
      </c>
      <c r="B2988" s="12">
        <v>223</v>
      </c>
      <c r="C2988" s="12">
        <v>10462</v>
      </c>
      <c r="D2988" s="12">
        <v>2987</v>
      </c>
      <c r="E2988" s="12" t="s">
        <v>244</v>
      </c>
      <c r="F2988" s="13">
        <v>45276</v>
      </c>
      <c r="G2988" s="26" t="s">
        <v>13385</v>
      </c>
      <c r="H2988" s="12">
        <v>15</v>
      </c>
      <c r="I2988" s="28">
        <f>VLOOKUP(B:B,DIM_PRODUCTS!A:F,5,FALSE)</f>
        <v>20</v>
      </c>
      <c r="J2988" s="28">
        <f>FACT_ORDERS[[#This Row],[ProductPrice]]*FACT_ORDERS[[#This Row],[Quantity]]</f>
        <v>300</v>
      </c>
      <c r="K2988" s="12" t="str">
        <f>VLOOKUP(C:C,DIM_CUSTOMERS!A:G,7,FALSE)</f>
        <v>China</v>
      </c>
      <c r="L2988" s="30" cm="1">
        <f t="array" ref="L2988">_xlfn.IFS(
    AND(FACT_ORDERS[[#This Row],[DeliveryMehtod]]="shippment",FACT_ORDERS[[#This Row],[TotalAmount]]&gt;=200), 0,
    AND(FACT_ORDERS[[#This Row],[DeliveryMehtod]]="pickup"), 15,
    AND(FACT_ORDERS[[#This Row],[DeliveryMehtod]]="shippment",FACT_ORDERS[[#This Row],[TotalAmount]]&lt;200), 35
)</f>
        <v>0</v>
      </c>
      <c r="M2988" s="12" t="str" cm="1">
        <f t="array" ref="M2988">_xlfn.IFS(
    SUMIFS(FACT_ORDERS[TotalAmount], FACT_ORDERS[WD_CUSTOMERS],FACT_ORDERS[[#This Row],[WD_CUSTOMERS]])&gt;=15000, "VIP",
    SUMIFS(FACT_ORDERS[TotalAmount], FACT_ORDERS[WD_CUSTOMERS],FACT_ORDERS[[#This Row],[WD_CUSTOMERS]])&gt;=8000, "Premium",
    TRUE, "Regular"
)</f>
        <v>Regular</v>
      </c>
      <c r="N2988" s="32" cm="1">
        <f t="array" ref="N2988">_xlfn.IFS(
   FACT_ORDERS[[#This Row],[TypeOfClient]]="VIP", 0.2,
   FACT_ORDERS[[#This Row],[TypeOfClient]]="Premium", 0.1,
   TRUE, 0
)</f>
        <v>0</v>
      </c>
      <c r="O2988" s="31" cm="1">
        <f t="array" ref="O2988">_xlfn.IFS(
   FACT_ORDERS[[#This Row],[TotalAmount]]&gt;1500, 0.15,
   FACT_ORDERS[[#This Row],[TotalAmount]]&gt;1000, 0.1,
   FACT_ORDERS[[#This Row],[TotalAmount]]&gt;500, 0.05,
   TRUE, 0
)</f>
        <v>0</v>
      </c>
      <c r="P2988" s="28">
        <f xml:space="preserve"> FACT_ORDERS[[#This Row],[TotalAmount]] * (1 - (FACT_ORDERS[[#This Row],[ClientDiscount]] + FACT_ORDERS[[#This Row],[OrderDiscount]]) )</f>
        <v>300</v>
      </c>
      <c r="Q2988" s="28">
        <f>FACT_ORDERS[[#This Row],[TotalAmountWithDiscount]]+FACT_ORDERS[[#This Row],[DeliveryCost]]</f>
        <v>300</v>
      </c>
      <c r="R2988" s="35">
        <v>45284</v>
      </c>
      <c r="S2988" s="35" t="str">
        <f>IF(NETWORKDAYS(FACT_ORDERS[[#This Row],[Order-Date]], FACT_ORDERS[[#This Row],[ArrivalDate ]]) &gt; 10, "Late", "On Time")</f>
        <v>On Time</v>
      </c>
    </row>
    <row r="2989" spans="1:19" x14ac:dyDescent="0.3">
      <c r="A2989" s="12">
        <v>7987</v>
      </c>
      <c r="B2989" s="12">
        <v>223</v>
      </c>
      <c r="C2989" s="12">
        <v>10644</v>
      </c>
      <c r="D2989" s="12">
        <v>2988</v>
      </c>
      <c r="E2989" s="12" t="s">
        <v>243</v>
      </c>
      <c r="F2989" s="13">
        <v>45428</v>
      </c>
      <c r="G2989" s="26" t="s">
        <v>13386</v>
      </c>
      <c r="H2989" s="12">
        <v>17</v>
      </c>
      <c r="I2989" s="28">
        <f>VLOOKUP(B:B,DIM_PRODUCTS!A:F,5,FALSE)</f>
        <v>20</v>
      </c>
      <c r="J2989" s="28">
        <f>FACT_ORDERS[[#This Row],[ProductPrice]]*FACT_ORDERS[[#This Row],[Quantity]]</f>
        <v>340</v>
      </c>
      <c r="K2989" s="12" t="str">
        <f>VLOOKUP(C:C,DIM_CUSTOMERS!A:G,7,FALSE)</f>
        <v>Italy</v>
      </c>
      <c r="L2989" s="30" cm="1">
        <f t="array" ref="L2989">_xlfn.IFS(
    AND(FACT_ORDERS[[#This Row],[DeliveryMehtod]]="shippment",FACT_ORDERS[[#This Row],[TotalAmount]]&gt;=200), 0,
    AND(FACT_ORDERS[[#This Row],[DeliveryMehtod]]="pickup"), 15,
    AND(FACT_ORDERS[[#This Row],[DeliveryMehtod]]="shippment",FACT_ORDERS[[#This Row],[TotalAmount]]&lt;200), 35
)</f>
        <v>15</v>
      </c>
      <c r="M2989" s="12" t="str" cm="1">
        <f t="array" ref="M2989">_xlfn.IFS(
    SUMIFS(FACT_ORDERS[TotalAmount], FACT_ORDERS[WD_CUSTOMERS],FACT_ORDERS[[#This Row],[WD_CUSTOMERS]])&gt;=15000, "VIP",
    SUMIFS(FACT_ORDERS[TotalAmount], FACT_ORDERS[WD_CUSTOMERS],FACT_ORDERS[[#This Row],[WD_CUSTOMERS]])&gt;=8000, "Premium",
    TRUE, "Regular"
)</f>
        <v>Regular</v>
      </c>
      <c r="N2989" s="32" cm="1">
        <f t="array" ref="N2989">_xlfn.IFS(
   FACT_ORDERS[[#This Row],[TypeOfClient]]="VIP", 0.2,
   FACT_ORDERS[[#This Row],[TypeOfClient]]="Premium", 0.1,
   TRUE, 0
)</f>
        <v>0</v>
      </c>
      <c r="O2989" s="31" cm="1">
        <f t="array" ref="O2989">_xlfn.IFS(
   FACT_ORDERS[[#This Row],[TotalAmount]]&gt;1500, 0.15,
   FACT_ORDERS[[#This Row],[TotalAmount]]&gt;1000, 0.1,
   FACT_ORDERS[[#This Row],[TotalAmount]]&gt;500, 0.05,
   TRUE, 0
)</f>
        <v>0</v>
      </c>
      <c r="P2989" s="28">
        <f xml:space="preserve"> FACT_ORDERS[[#This Row],[TotalAmount]] * (1 - (FACT_ORDERS[[#This Row],[ClientDiscount]] + FACT_ORDERS[[#This Row],[OrderDiscount]]) )</f>
        <v>340</v>
      </c>
      <c r="Q2989" s="28">
        <f>FACT_ORDERS[[#This Row],[TotalAmountWithDiscount]]+FACT_ORDERS[[#This Row],[DeliveryCost]]</f>
        <v>355</v>
      </c>
      <c r="R2989" s="35">
        <v>45439</v>
      </c>
      <c r="S2989" s="35" t="str">
        <f>IF(NETWORKDAYS(FACT_ORDERS[[#This Row],[Order-Date]], FACT_ORDERS[[#This Row],[ArrivalDate ]]) &gt; 10, "Late", "On Time")</f>
        <v>On Time</v>
      </c>
    </row>
    <row r="2990" spans="1:19" x14ac:dyDescent="0.3">
      <c r="A2990" s="12">
        <v>7988</v>
      </c>
      <c r="B2990" s="12">
        <v>223</v>
      </c>
      <c r="C2990" s="12">
        <v>10644</v>
      </c>
      <c r="D2990" s="12">
        <v>2989</v>
      </c>
      <c r="E2990" s="12" t="s">
        <v>244</v>
      </c>
      <c r="F2990" s="13">
        <v>45413</v>
      </c>
      <c r="G2990" s="26" t="s">
        <v>4439</v>
      </c>
      <c r="H2990" s="12">
        <v>24</v>
      </c>
      <c r="I2990" s="28">
        <f>VLOOKUP(B:B,DIM_PRODUCTS!A:F,5,FALSE)</f>
        <v>20</v>
      </c>
      <c r="J2990" s="28">
        <f>FACT_ORDERS[[#This Row],[ProductPrice]]*FACT_ORDERS[[#This Row],[Quantity]]</f>
        <v>480</v>
      </c>
      <c r="K2990" s="12" t="str">
        <f>VLOOKUP(C:C,DIM_CUSTOMERS!A:G,7,FALSE)</f>
        <v>Italy</v>
      </c>
      <c r="L2990" s="30" cm="1">
        <f t="array" ref="L2990">_xlfn.IFS(
    AND(FACT_ORDERS[[#This Row],[DeliveryMehtod]]="shippment",FACT_ORDERS[[#This Row],[TotalAmount]]&gt;=200), 0,
    AND(FACT_ORDERS[[#This Row],[DeliveryMehtod]]="pickup"), 15,
    AND(FACT_ORDERS[[#This Row],[DeliveryMehtod]]="shippment",FACT_ORDERS[[#This Row],[TotalAmount]]&lt;200), 35
)</f>
        <v>0</v>
      </c>
      <c r="M2990" s="12" t="str" cm="1">
        <f t="array" ref="M2990">_xlfn.IFS(
    SUMIFS(FACT_ORDERS[TotalAmount], FACT_ORDERS[WD_CUSTOMERS],FACT_ORDERS[[#This Row],[WD_CUSTOMERS]])&gt;=15000, "VIP",
    SUMIFS(FACT_ORDERS[TotalAmount], FACT_ORDERS[WD_CUSTOMERS],FACT_ORDERS[[#This Row],[WD_CUSTOMERS]])&gt;=8000, "Premium",
    TRUE, "Regular"
)</f>
        <v>Regular</v>
      </c>
      <c r="N2990" s="32" cm="1">
        <f t="array" ref="N2990">_xlfn.IFS(
   FACT_ORDERS[[#This Row],[TypeOfClient]]="VIP", 0.2,
   FACT_ORDERS[[#This Row],[TypeOfClient]]="Premium", 0.1,
   TRUE, 0
)</f>
        <v>0</v>
      </c>
      <c r="O2990" s="31" cm="1">
        <f t="array" ref="O2990">_xlfn.IFS(
   FACT_ORDERS[[#This Row],[TotalAmount]]&gt;1500, 0.15,
   FACT_ORDERS[[#This Row],[TotalAmount]]&gt;1000, 0.1,
   FACT_ORDERS[[#This Row],[TotalAmount]]&gt;500, 0.05,
   TRUE, 0
)</f>
        <v>0</v>
      </c>
      <c r="P2990" s="28">
        <f xml:space="preserve"> FACT_ORDERS[[#This Row],[TotalAmount]] * (1 - (FACT_ORDERS[[#This Row],[ClientDiscount]] + FACT_ORDERS[[#This Row],[OrderDiscount]]) )</f>
        <v>480</v>
      </c>
      <c r="Q2990" s="28">
        <f>FACT_ORDERS[[#This Row],[TotalAmountWithDiscount]]+FACT_ORDERS[[#This Row],[DeliveryCost]]</f>
        <v>480</v>
      </c>
      <c r="R2990" s="35">
        <v>45422</v>
      </c>
      <c r="S2990" s="35" t="str">
        <f>IF(NETWORKDAYS(FACT_ORDERS[[#This Row],[Order-Date]], FACT_ORDERS[[#This Row],[ArrivalDate ]]) &gt; 10, "Late", "On Time")</f>
        <v>On Time</v>
      </c>
    </row>
    <row r="2991" spans="1:19" x14ac:dyDescent="0.3">
      <c r="A2991" s="12">
        <v>7989</v>
      </c>
      <c r="B2991" s="12">
        <v>223</v>
      </c>
      <c r="C2991" s="12">
        <v>10644</v>
      </c>
      <c r="D2991" s="12">
        <v>2990</v>
      </c>
      <c r="E2991" s="12" t="s">
        <v>243</v>
      </c>
      <c r="F2991" s="13">
        <v>45538</v>
      </c>
      <c r="G2991" s="26" t="s">
        <v>13387</v>
      </c>
      <c r="H2991" s="12">
        <v>15</v>
      </c>
      <c r="I2991" s="28">
        <f>VLOOKUP(B:B,DIM_PRODUCTS!A:F,5,FALSE)</f>
        <v>20</v>
      </c>
      <c r="J2991" s="28">
        <f>FACT_ORDERS[[#This Row],[ProductPrice]]*FACT_ORDERS[[#This Row],[Quantity]]</f>
        <v>300</v>
      </c>
      <c r="K2991" s="12" t="str">
        <f>VLOOKUP(C:C,DIM_CUSTOMERS!A:G,7,FALSE)</f>
        <v>Italy</v>
      </c>
      <c r="L2991" s="30" cm="1">
        <f t="array" ref="L2991">_xlfn.IFS(
    AND(FACT_ORDERS[[#This Row],[DeliveryMehtod]]="shippment",FACT_ORDERS[[#This Row],[TotalAmount]]&gt;=200), 0,
    AND(FACT_ORDERS[[#This Row],[DeliveryMehtod]]="pickup"), 15,
    AND(FACT_ORDERS[[#This Row],[DeliveryMehtod]]="shippment",FACT_ORDERS[[#This Row],[TotalAmount]]&lt;200), 35
)</f>
        <v>15</v>
      </c>
      <c r="M2991" s="12" t="str" cm="1">
        <f t="array" ref="M2991">_xlfn.IFS(
    SUMIFS(FACT_ORDERS[TotalAmount], FACT_ORDERS[WD_CUSTOMERS],FACT_ORDERS[[#This Row],[WD_CUSTOMERS]])&gt;=15000, "VIP",
    SUMIFS(FACT_ORDERS[TotalAmount], FACT_ORDERS[WD_CUSTOMERS],FACT_ORDERS[[#This Row],[WD_CUSTOMERS]])&gt;=8000, "Premium",
    TRUE, "Regular"
)</f>
        <v>Regular</v>
      </c>
      <c r="N2991" s="32" cm="1">
        <f t="array" ref="N2991">_xlfn.IFS(
   FACT_ORDERS[[#This Row],[TypeOfClient]]="VIP", 0.2,
   FACT_ORDERS[[#This Row],[TypeOfClient]]="Premium", 0.1,
   TRUE, 0
)</f>
        <v>0</v>
      </c>
      <c r="O2991" s="31" cm="1">
        <f t="array" ref="O2991">_xlfn.IFS(
   FACT_ORDERS[[#This Row],[TotalAmount]]&gt;1500, 0.15,
   FACT_ORDERS[[#This Row],[TotalAmount]]&gt;1000, 0.1,
   FACT_ORDERS[[#This Row],[TotalAmount]]&gt;500, 0.05,
   TRUE, 0
)</f>
        <v>0</v>
      </c>
      <c r="P2991" s="28">
        <f xml:space="preserve"> FACT_ORDERS[[#This Row],[TotalAmount]] * (1 - (FACT_ORDERS[[#This Row],[ClientDiscount]] + FACT_ORDERS[[#This Row],[OrderDiscount]]) )</f>
        <v>300</v>
      </c>
      <c r="Q2991" s="28">
        <f>FACT_ORDERS[[#This Row],[TotalAmountWithDiscount]]+FACT_ORDERS[[#This Row],[DeliveryCost]]</f>
        <v>315</v>
      </c>
      <c r="R2991" s="35">
        <v>45554</v>
      </c>
      <c r="S2991" s="35" t="str">
        <f>IF(NETWORKDAYS(FACT_ORDERS[[#This Row],[Order-Date]], FACT_ORDERS[[#This Row],[ArrivalDate ]]) &gt; 10, "Late", "On Time")</f>
        <v>Late</v>
      </c>
    </row>
    <row r="2992" spans="1:19" x14ac:dyDescent="0.3">
      <c r="A2992" s="12">
        <v>7990</v>
      </c>
      <c r="B2992" s="12">
        <v>279</v>
      </c>
      <c r="C2992" s="12">
        <v>10083</v>
      </c>
      <c r="D2992" s="12">
        <v>2991</v>
      </c>
      <c r="E2992" s="12" t="s">
        <v>244</v>
      </c>
      <c r="F2992" s="13">
        <v>45559</v>
      </c>
      <c r="G2992" s="26" t="s">
        <v>13388</v>
      </c>
      <c r="H2992" s="12">
        <v>21</v>
      </c>
      <c r="I2992" s="28">
        <f>VLOOKUP(B:B,DIM_PRODUCTS!A:F,5,FALSE)</f>
        <v>24</v>
      </c>
      <c r="J2992" s="28">
        <f>FACT_ORDERS[[#This Row],[ProductPrice]]*FACT_ORDERS[[#This Row],[Quantity]]</f>
        <v>504</v>
      </c>
      <c r="K2992" s="12" t="str">
        <f>VLOOKUP(C:C,DIM_CUSTOMERS!A:G,7,FALSE)</f>
        <v>Mexico</v>
      </c>
      <c r="L2992" s="30" cm="1">
        <f t="array" ref="L2992">_xlfn.IFS(
    AND(FACT_ORDERS[[#This Row],[DeliveryMehtod]]="shippment",FACT_ORDERS[[#This Row],[TotalAmount]]&gt;=200), 0,
    AND(FACT_ORDERS[[#This Row],[DeliveryMehtod]]="pickup"), 15,
    AND(FACT_ORDERS[[#This Row],[DeliveryMehtod]]="shippment",FACT_ORDERS[[#This Row],[TotalAmount]]&lt;200), 35
)</f>
        <v>0</v>
      </c>
      <c r="M2992" s="12" t="str" cm="1">
        <f t="array" ref="M2992">_xlfn.IFS(
    SUMIFS(FACT_ORDERS[TotalAmount], FACT_ORDERS[WD_CUSTOMERS],FACT_ORDERS[[#This Row],[WD_CUSTOMERS]])&gt;=15000, "VIP",
    SUMIFS(FACT_ORDERS[TotalAmount], FACT_ORDERS[WD_CUSTOMERS],FACT_ORDERS[[#This Row],[WD_CUSTOMERS]])&gt;=8000, "Premium",
    TRUE, "Regular"
)</f>
        <v>VIP</v>
      </c>
      <c r="N2992" s="32" cm="1">
        <f t="array" ref="N2992">_xlfn.IFS(
   FACT_ORDERS[[#This Row],[TypeOfClient]]="VIP", 0.2,
   FACT_ORDERS[[#This Row],[TypeOfClient]]="Premium", 0.1,
   TRUE, 0
)</f>
        <v>0.2</v>
      </c>
      <c r="O2992" s="31" cm="1">
        <f t="array" ref="O2992">_xlfn.IFS(
   FACT_ORDERS[[#This Row],[TotalAmount]]&gt;1500, 0.15,
   FACT_ORDERS[[#This Row],[TotalAmount]]&gt;1000, 0.1,
   FACT_ORDERS[[#This Row],[TotalAmount]]&gt;500, 0.05,
   TRUE, 0
)</f>
        <v>0.05</v>
      </c>
      <c r="P2992" s="28">
        <f xml:space="preserve"> FACT_ORDERS[[#This Row],[TotalAmount]] * (1 - (FACT_ORDERS[[#This Row],[ClientDiscount]] + FACT_ORDERS[[#This Row],[OrderDiscount]]) )</f>
        <v>378</v>
      </c>
      <c r="Q2992" s="28">
        <f>FACT_ORDERS[[#This Row],[TotalAmountWithDiscount]]+FACT_ORDERS[[#This Row],[DeliveryCost]]</f>
        <v>378</v>
      </c>
      <c r="R2992" s="35">
        <v>45569</v>
      </c>
      <c r="S2992" s="35" t="str">
        <f>IF(NETWORKDAYS(FACT_ORDERS[[#This Row],[Order-Date]], FACT_ORDERS[[#This Row],[ArrivalDate ]]) &gt; 10, "Late", "On Time")</f>
        <v>On Time</v>
      </c>
    </row>
    <row r="2993" spans="1:19" x14ac:dyDescent="0.3">
      <c r="A2993" s="12">
        <v>7991</v>
      </c>
      <c r="B2993" s="12">
        <v>299</v>
      </c>
      <c r="C2993" s="12">
        <v>10083</v>
      </c>
      <c r="D2993" s="12">
        <v>2992</v>
      </c>
      <c r="E2993" s="12" t="s">
        <v>243</v>
      </c>
      <c r="F2993" s="13">
        <v>45559</v>
      </c>
      <c r="G2993" s="26" t="s">
        <v>13389</v>
      </c>
      <c r="H2993" s="12">
        <v>24</v>
      </c>
      <c r="I2993" s="28">
        <f>VLOOKUP(B:B,DIM_PRODUCTS!A:F,5,FALSE)</f>
        <v>19</v>
      </c>
      <c r="J2993" s="28">
        <f>FACT_ORDERS[[#This Row],[ProductPrice]]*FACT_ORDERS[[#This Row],[Quantity]]</f>
        <v>456</v>
      </c>
      <c r="K2993" s="12" t="str">
        <f>VLOOKUP(C:C,DIM_CUSTOMERS!A:G,7,FALSE)</f>
        <v>Mexico</v>
      </c>
      <c r="L2993" s="30" cm="1">
        <f t="array" ref="L2993">_xlfn.IFS(
    AND(FACT_ORDERS[[#This Row],[DeliveryMehtod]]="shippment",FACT_ORDERS[[#This Row],[TotalAmount]]&gt;=200), 0,
    AND(FACT_ORDERS[[#This Row],[DeliveryMehtod]]="pickup"), 15,
    AND(FACT_ORDERS[[#This Row],[DeliveryMehtod]]="shippment",FACT_ORDERS[[#This Row],[TotalAmount]]&lt;200), 35
)</f>
        <v>15</v>
      </c>
      <c r="M2993" s="12" t="str" cm="1">
        <f t="array" ref="M2993">_xlfn.IFS(
    SUMIFS(FACT_ORDERS[TotalAmount], FACT_ORDERS[WD_CUSTOMERS],FACT_ORDERS[[#This Row],[WD_CUSTOMERS]])&gt;=15000, "VIP",
    SUMIFS(FACT_ORDERS[TotalAmount], FACT_ORDERS[WD_CUSTOMERS],FACT_ORDERS[[#This Row],[WD_CUSTOMERS]])&gt;=8000, "Premium",
    TRUE, "Regular"
)</f>
        <v>VIP</v>
      </c>
      <c r="N2993" s="32" cm="1">
        <f t="array" ref="N2993">_xlfn.IFS(
   FACT_ORDERS[[#This Row],[TypeOfClient]]="VIP", 0.2,
   FACT_ORDERS[[#This Row],[TypeOfClient]]="Premium", 0.1,
   TRUE, 0
)</f>
        <v>0.2</v>
      </c>
      <c r="O2993" s="31" cm="1">
        <f t="array" ref="O2993">_xlfn.IFS(
   FACT_ORDERS[[#This Row],[TotalAmount]]&gt;1500, 0.15,
   FACT_ORDERS[[#This Row],[TotalAmount]]&gt;1000, 0.1,
   FACT_ORDERS[[#This Row],[TotalAmount]]&gt;500, 0.05,
   TRUE, 0
)</f>
        <v>0</v>
      </c>
      <c r="P2993" s="28">
        <f xml:space="preserve"> FACT_ORDERS[[#This Row],[TotalAmount]] * (1 - (FACT_ORDERS[[#This Row],[ClientDiscount]] + FACT_ORDERS[[#This Row],[OrderDiscount]]) )</f>
        <v>364.8</v>
      </c>
      <c r="Q2993" s="28">
        <f>FACT_ORDERS[[#This Row],[TotalAmountWithDiscount]]+FACT_ORDERS[[#This Row],[DeliveryCost]]</f>
        <v>379.8</v>
      </c>
      <c r="R2993" s="35">
        <v>45570</v>
      </c>
      <c r="S2993" s="35" t="str">
        <f>IF(NETWORKDAYS(FACT_ORDERS[[#This Row],[Order-Date]], FACT_ORDERS[[#This Row],[ArrivalDate ]]) &gt; 10, "Late", "On Time")</f>
        <v>On Time</v>
      </c>
    </row>
    <row r="2994" spans="1:19" x14ac:dyDescent="0.3">
      <c r="A2994" s="12">
        <v>7992</v>
      </c>
      <c r="B2994" s="12">
        <v>284</v>
      </c>
      <c r="C2994" s="12">
        <v>10083</v>
      </c>
      <c r="D2994" s="12">
        <v>2993</v>
      </c>
      <c r="E2994" s="12" t="s">
        <v>244</v>
      </c>
      <c r="F2994" s="13">
        <v>45559</v>
      </c>
      <c r="G2994" s="26" t="s">
        <v>13390</v>
      </c>
      <c r="H2994" s="12">
        <v>29</v>
      </c>
      <c r="I2994" s="28">
        <f>VLOOKUP(B:B,DIM_PRODUCTS!A:F,5,FALSE)</f>
        <v>32</v>
      </c>
      <c r="J2994" s="28">
        <f>FACT_ORDERS[[#This Row],[ProductPrice]]*FACT_ORDERS[[#This Row],[Quantity]]</f>
        <v>928</v>
      </c>
      <c r="K2994" s="12" t="str">
        <f>VLOOKUP(C:C,DIM_CUSTOMERS!A:G,7,FALSE)</f>
        <v>Mexico</v>
      </c>
      <c r="L2994" s="30" cm="1">
        <f t="array" ref="L2994">_xlfn.IFS(
    AND(FACT_ORDERS[[#This Row],[DeliveryMehtod]]="shippment",FACT_ORDERS[[#This Row],[TotalAmount]]&gt;=200), 0,
    AND(FACT_ORDERS[[#This Row],[DeliveryMehtod]]="pickup"), 15,
    AND(FACT_ORDERS[[#This Row],[DeliveryMehtod]]="shippment",FACT_ORDERS[[#This Row],[TotalAmount]]&lt;200), 35
)</f>
        <v>0</v>
      </c>
      <c r="M2994" s="12" t="str" cm="1">
        <f t="array" ref="M2994">_xlfn.IFS(
    SUMIFS(FACT_ORDERS[TotalAmount], FACT_ORDERS[WD_CUSTOMERS],FACT_ORDERS[[#This Row],[WD_CUSTOMERS]])&gt;=15000, "VIP",
    SUMIFS(FACT_ORDERS[TotalAmount], FACT_ORDERS[WD_CUSTOMERS],FACT_ORDERS[[#This Row],[WD_CUSTOMERS]])&gt;=8000, "Premium",
    TRUE, "Regular"
)</f>
        <v>VIP</v>
      </c>
      <c r="N2994" s="32" cm="1">
        <f t="array" ref="N2994">_xlfn.IFS(
   FACT_ORDERS[[#This Row],[TypeOfClient]]="VIP", 0.2,
   FACT_ORDERS[[#This Row],[TypeOfClient]]="Premium", 0.1,
   TRUE, 0
)</f>
        <v>0.2</v>
      </c>
      <c r="O2994" s="31" cm="1">
        <f t="array" ref="O2994">_xlfn.IFS(
   FACT_ORDERS[[#This Row],[TotalAmount]]&gt;1500, 0.15,
   FACT_ORDERS[[#This Row],[TotalAmount]]&gt;1000, 0.1,
   FACT_ORDERS[[#This Row],[TotalAmount]]&gt;500, 0.05,
   TRUE, 0
)</f>
        <v>0.05</v>
      </c>
      <c r="P2994" s="28">
        <f xml:space="preserve"> FACT_ORDERS[[#This Row],[TotalAmount]] * (1 - (FACT_ORDERS[[#This Row],[ClientDiscount]] + FACT_ORDERS[[#This Row],[OrderDiscount]]) )</f>
        <v>696</v>
      </c>
      <c r="Q2994" s="28">
        <f>FACT_ORDERS[[#This Row],[TotalAmountWithDiscount]]+FACT_ORDERS[[#This Row],[DeliveryCost]]</f>
        <v>696</v>
      </c>
      <c r="R2994" s="35">
        <v>45569</v>
      </c>
      <c r="S2994" s="35" t="str">
        <f>IF(NETWORKDAYS(FACT_ORDERS[[#This Row],[Order-Date]], FACT_ORDERS[[#This Row],[ArrivalDate ]]) &gt; 10, "Late", "On Time")</f>
        <v>On Time</v>
      </c>
    </row>
    <row r="2995" spans="1:19" x14ac:dyDescent="0.3">
      <c r="A2995" s="12">
        <v>7993</v>
      </c>
      <c r="B2995" s="12">
        <v>279</v>
      </c>
      <c r="C2995" s="12">
        <v>10083</v>
      </c>
      <c r="D2995" s="12">
        <v>2994</v>
      </c>
      <c r="E2995" s="12" t="s">
        <v>244</v>
      </c>
      <c r="F2995" s="13">
        <v>45558</v>
      </c>
      <c r="G2995" s="26" t="s">
        <v>13391</v>
      </c>
      <c r="H2995" s="12">
        <v>19</v>
      </c>
      <c r="I2995" s="28">
        <f>VLOOKUP(B:B,DIM_PRODUCTS!A:F,5,FALSE)</f>
        <v>24</v>
      </c>
      <c r="J2995" s="28">
        <f>FACT_ORDERS[[#This Row],[ProductPrice]]*FACT_ORDERS[[#This Row],[Quantity]]</f>
        <v>456</v>
      </c>
      <c r="K2995" s="12" t="str">
        <f>VLOOKUP(C:C,DIM_CUSTOMERS!A:G,7,FALSE)</f>
        <v>Mexico</v>
      </c>
      <c r="L2995" s="30" cm="1">
        <f t="array" ref="L2995">_xlfn.IFS(
    AND(FACT_ORDERS[[#This Row],[DeliveryMehtod]]="shippment",FACT_ORDERS[[#This Row],[TotalAmount]]&gt;=200), 0,
    AND(FACT_ORDERS[[#This Row],[DeliveryMehtod]]="pickup"), 15,
    AND(FACT_ORDERS[[#This Row],[DeliveryMehtod]]="shippment",FACT_ORDERS[[#This Row],[TotalAmount]]&lt;200), 35
)</f>
        <v>0</v>
      </c>
      <c r="M2995" s="12" t="str" cm="1">
        <f t="array" ref="M2995">_xlfn.IFS(
    SUMIFS(FACT_ORDERS[TotalAmount], FACT_ORDERS[WD_CUSTOMERS],FACT_ORDERS[[#This Row],[WD_CUSTOMERS]])&gt;=15000, "VIP",
    SUMIFS(FACT_ORDERS[TotalAmount], FACT_ORDERS[WD_CUSTOMERS],FACT_ORDERS[[#This Row],[WD_CUSTOMERS]])&gt;=8000, "Premium",
    TRUE, "Regular"
)</f>
        <v>VIP</v>
      </c>
      <c r="N2995" s="32" cm="1">
        <f t="array" ref="N2995">_xlfn.IFS(
   FACT_ORDERS[[#This Row],[TypeOfClient]]="VIP", 0.2,
   FACT_ORDERS[[#This Row],[TypeOfClient]]="Premium", 0.1,
   TRUE, 0
)</f>
        <v>0.2</v>
      </c>
      <c r="O2995" s="31" cm="1">
        <f t="array" ref="O2995">_xlfn.IFS(
   FACT_ORDERS[[#This Row],[TotalAmount]]&gt;1500, 0.15,
   FACT_ORDERS[[#This Row],[TotalAmount]]&gt;1000, 0.1,
   FACT_ORDERS[[#This Row],[TotalAmount]]&gt;500, 0.05,
   TRUE, 0
)</f>
        <v>0</v>
      </c>
      <c r="P2995" s="28">
        <f xml:space="preserve"> FACT_ORDERS[[#This Row],[TotalAmount]] * (1 - (FACT_ORDERS[[#This Row],[ClientDiscount]] + FACT_ORDERS[[#This Row],[OrderDiscount]]) )</f>
        <v>364.8</v>
      </c>
      <c r="Q2995" s="28">
        <f>FACT_ORDERS[[#This Row],[TotalAmountWithDiscount]]+FACT_ORDERS[[#This Row],[DeliveryCost]]</f>
        <v>364.8</v>
      </c>
      <c r="R2995" s="35">
        <v>45567</v>
      </c>
      <c r="S2995" s="35" t="str">
        <f>IF(NETWORKDAYS(FACT_ORDERS[[#This Row],[Order-Date]], FACT_ORDERS[[#This Row],[ArrivalDate ]]) &gt; 10, "Late", "On Time")</f>
        <v>On Time</v>
      </c>
    </row>
    <row r="2996" spans="1:19" x14ac:dyDescent="0.3">
      <c r="A2996" s="12">
        <v>7994</v>
      </c>
      <c r="B2996" s="12">
        <v>299</v>
      </c>
      <c r="C2996" s="12">
        <v>10083</v>
      </c>
      <c r="D2996" s="12">
        <v>2995</v>
      </c>
      <c r="E2996" s="12" t="s">
        <v>244</v>
      </c>
      <c r="F2996" s="13">
        <v>45558</v>
      </c>
      <c r="G2996" s="26" t="s">
        <v>13392</v>
      </c>
      <c r="H2996" s="12">
        <v>24</v>
      </c>
      <c r="I2996" s="28">
        <f>VLOOKUP(B:B,DIM_PRODUCTS!A:F,5,FALSE)</f>
        <v>19</v>
      </c>
      <c r="J2996" s="28">
        <f>FACT_ORDERS[[#This Row],[ProductPrice]]*FACT_ORDERS[[#This Row],[Quantity]]</f>
        <v>456</v>
      </c>
      <c r="K2996" s="12" t="str">
        <f>VLOOKUP(C:C,DIM_CUSTOMERS!A:G,7,FALSE)</f>
        <v>Mexico</v>
      </c>
      <c r="L2996" s="30" cm="1">
        <f t="array" ref="L2996">_xlfn.IFS(
    AND(FACT_ORDERS[[#This Row],[DeliveryMehtod]]="shippment",FACT_ORDERS[[#This Row],[TotalAmount]]&gt;=200), 0,
    AND(FACT_ORDERS[[#This Row],[DeliveryMehtod]]="pickup"), 15,
    AND(FACT_ORDERS[[#This Row],[DeliveryMehtod]]="shippment",FACT_ORDERS[[#This Row],[TotalAmount]]&lt;200), 35
)</f>
        <v>0</v>
      </c>
      <c r="M2996" s="12" t="str" cm="1">
        <f t="array" ref="M2996">_xlfn.IFS(
    SUMIFS(FACT_ORDERS[TotalAmount], FACT_ORDERS[WD_CUSTOMERS],FACT_ORDERS[[#This Row],[WD_CUSTOMERS]])&gt;=15000, "VIP",
    SUMIFS(FACT_ORDERS[TotalAmount], FACT_ORDERS[WD_CUSTOMERS],FACT_ORDERS[[#This Row],[WD_CUSTOMERS]])&gt;=8000, "Premium",
    TRUE, "Regular"
)</f>
        <v>VIP</v>
      </c>
      <c r="N2996" s="32" cm="1">
        <f t="array" ref="N2996">_xlfn.IFS(
   FACT_ORDERS[[#This Row],[TypeOfClient]]="VIP", 0.2,
   FACT_ORDERS[[#This Row],[TypeOfClient]]="Premium", 0.1,
   TRUE, 0
)</f>
        <v>0.2</v>
      </c>
      <c r="O2996" s="31" cm="1">
        <f t="array" ref="O2996">_xlfn.IFS(
   FACT_ORDERS[[#This Row],[TotalAmount]]&gt;1500, 0.15,
   FACT_ORDERS[[#This Row],[TotalAmount]]&gt;1000, 0.1,
   FACT_ORDERS[[#This Row],[TotalAmount]]&gt;500, 0.05,
   TRUE, 0
)</f>
        <v>0</v>
      </c>
      <c r="P2996" s="28">
        <f xml:space="preserve"> FACT_ORDERS[[#This Row],[TotalAmount]] * (1 - (FACT_ORDERS[[#This Row],[ClientDiscount]] + FACT_ORDERS[[#This Row],[OrderDiscount]]) )</f>
        <v>364.8</v>
      </c>
      <c r="Q2996" s="28">
        <f>FACT_ORDERS[[#This Row],[TotalAmountWithDiscount]]+FACT_ORDERS[[#This Row],[DeliveryCost]]</f>
        <v>364.8</v>
      </c>
      <c r="R2996" s="35">
        <v>45566</v>
      </c>
      <c r="S2996" s="35" t="str">
        <f>IF(NETWORKDAYS(FACT_ORDERS[[#This Row],[Order-Date]], FACT_ORDERS[[#This Row],[ArrivalDate ]]) &gt; 10, "Late", "On Time")</f>
        <v>On Time</v>
      </c>
    </row>
    <row r="2997" spans="1:19" x14ac:dyDescent="0.3">
      <c r="A2997" s="12">
        <v>7995</v>
      </c>
      <c r="B2997" s="12">
        <v>284</v>
      </c>
      <c r="C2997" s="12">
        <v>10083</v>
      </c>
      <c r="D2997" s="12">
        <v>2996</v>
      </c>
      <c r="E2997" s="12" t="s">
        <v>244</v>
      </c>
      <c r="F2997" s="13">
        <v>45558</v>
      </c>
      <c r="G2997" s="26" t="s">
        <v>13393</v>
      </c>
      <c r="H2997" s="12">
        <v>27</v>
      </c>
      <c r="I2997" s="28">
        <f>VLOOKUP(B:B,DIM_PRODUCTS!A:F,5,FALSE)</f>
        <v>32</v>
      </c>
      <c r="J2997" s="28">
        <f>FACT_ORDERS[[#This Row],[ProductPrice]]*FACT_ORDERS[[#This Row],[Quantity]]</f>
        <v>864</v>
      </c>
      <c r="K2997" s="12" t="str">
        <f>VLOOKUP(C:C,DIM_CUSTOMERS!A:G,7,FALSE)</f>
        <v>Mexico</v>
      </c>
      <c r="L2997" s="30" cm="1">
        <f t="array" ref="L2997">_xlfn.IFS(
    AND(FACT_ORDERS[[#This Row],[DeliveryMehtod]]="shippment",FACT_ORDERS[[#This Row],[TotalAmount]]&gt;=200), 0,
    AND(FACT_ORDERS[[#This Row],[DeliveryMehtod]]="pickup"), 15,
    AND(FACT_ORDERS[[#This Row],[DeliveryMehtod]]="shippment",FACT_ORDERS[[#This Row],[TotalAmount]]&lt;200), 35
)</f>
        <v>0</v>
      </c>
      <c r="M2997" s="12" t="str" cm="1">
        <f t="array" ref="M2997">_xlfn.IFS(
    SUMIFS(FACT_ORDERS[TotalAmount], FACT_ORDERS[WD_CUSTOMERS],FACT_ORDERS[[#This Row],[WD_CUSTOMERS]])&gt;=15000, "VIP",
    SUMIFS(FACT_ORDERS[TotalAmount], FACT_ORDERS[WD_CUSTOMERS],FACT_ORDERS[[#This Row],[WD_CUSTOMERS]])&gt;=8000, "Premium",
    TRUE, "Regular"
)</f>
        <v>VIP</v>
      </c>
      <c r="N2997" s="32" cm="1">
        <f t="array" ref="N2997">_xlfn.IFS(
   FACT_ORDERS[[#This Row],[TypeOfClient]]="VIP", 0.2,
   FACT_ORDERS[[#This Row],[TypeOfClient]]="Premium", 0.1,
   TRUE, 0
)</f>
        <v>0.2</v>
      </c>
      <c r="O2997" s="31" cm="1">
        <f t="array" ref="O2997">_xlfn.IFS(
   FACT_ORDERS[[#This Row],[TotalAmount]]&gt;1500, 0.15,
   FACT_ORDERS[[#This Row],[TotalAmount]]&gt;1000, 0.1,
   FACT_ORDERS[[#This Row],[TotalAmount]]&gt;500, 0.05,
   TRUE, 0
)</f>
        <v>0.05</v>
      </c>
      <c r="P2997" s="28">
        <f xml:space="preserve"> FACT_ORDERS[[#This Row],[TotalAmount]] * (1 - (FACT_ORDERS[[#This Row],[ClientDiscount]] + FACT_ORDERS[[#This Row],[OrderDiscount]]) )</f>
        <v>648</v>
      </c>
      <c r="Q2997" s="28">
        <f>FACT_ORDERS[[#This Row],[TotalAmountWithDiscount]]+FACT_ORDERS[[#This Row],[DeliveryCost]]</f>
        <v>648</v>
      </c>
      <c r="R2997" s="35">
        <v>45569</v>
      </c>
      <c r="S2997" s="35" t="str">
        <f>IF(NETWORKDAYS(FACT_ORDERS[[#This Row],[Order-Date]], FACT_ORDERS[[#This Row],[ArrivalDate ]]) &gt; 10, "Late", "On Time")</f>
        <v>On Time</v>
      </c>
    </row>
    <row r="2998" spans="1:19" x14ac:dyDescent="0.3">
      <c r="A2998" s="12">
        <v>7996</v>
      </c>
      <c r="B2998" s="12">
        <v>279</v>
      </c>
      <c r="C2998" s="12">
        <v>10083</v>
      </c>
      <c r="D2998" s="12">
        <v>2997</v>
      </c>
      <c r="E2998" s="12" t="s">
        <v>243</v>
      </c>
      <c r="F2998" s="13">
        <v>45551</v>
      </c>
      <c r="G2998" s="26" t="s">
        <v>13394</v>
      </c>
      <c r="H2998" s="12">
        <v>28</v>
      </c>
      <c r="I2998" s="28">
        <f>VLOOKUP(B:B,DIM_PRODUCTS!A:F,5,FALSE)</f>
        <v>24</v>
      </c>
      <c r="J2998" s="28">
        <f>FACT_ORDERS[[#This Row],[ProductPrice]]*FACT_ORDERS[[#This Row],[Quantity]]</f>
        <v>672</v>
      </c>
      <c r="K2998" s="12" t="str">
        <f>VLOOKUP(C:C,DIM_CUSTOMERS!A:G,7,FALSE)</f>
        <v>Mexico</v>
      </c>
      <c r="L2998" s="30" cm="1">
        <f t="array" ref="L2998">_xlfn.IFS(
    AND(FACT_ORDERS[[#This Row],[DeliveryMehtod]]="shippment",FACT_ORDERS[[#This Row],[TotalAmount]]&gt;=200), 0,
    AND(FACT_ORDERS[[#This Row],[DeliveryMehtod]]="pickup"), 15,
    AND(FACT_ORDERS[[#This Row],[DeliveryMehtod]]="shippment",FACT_ORDERS[[#This Row],[TotalAmount]]&lt;200), 35
)</f>
        <v>15</v>
      </c>
      <c r="M2998" s="12" t="str" cm="1">
        <f t="array" ref="M2998">_xlfn.IFS(
    SUMIFS(FACT_ORDERS[TotalAmount], FACT_ORDERS[WD_CUSTOMERS],FACT_ORDERS[[#This Row],[WD_CUSTOMERS]])&gt;=15000, "VIP",
    SUMIFS(FACT_ORDERS[TotalAmount], FACT_ORDERS[WD_CUSTOMERS],FACT_ORDERS[[#This Row],[WD_CUSTOMERS]])&gt;=8000, "Premium",
    TRUE, "Regular"
)</f>
        <v>VIP</v>
      </c>
      <c r="N2998" s="32" cm="1">
        <f t="array" ref="N2998">_xlfn.IFS(
   FACT_ORDERS[[#This Row],[TypeOfClient]]="VIP", 0.2,
   FACT_ORDERS[[#This Row],[TypeOfClient]]="Premium", 0.1,
   TRUE, 0
)</f>
        <v>0.2</v>
      </c>
      <c r="O2998" s="31" cm="1">
        <f t="array" ref="O2998">_xlfn.IFS(
   FACT_ORDERS[[#This Row],[TotalAmount]]&gt;1500, 0.15,
   FACT_ORDERS[[#This Row],[TotalAmount]]&gt;1000, 0.1,
   FACT_ORDERS[[#This Row],[TotalAmount]]&gt;500, 0.05,
   TRUE, 0
)</f>
        <v>0.05</v>
      </c>
      <c r="P2998" s="28">
        <f xml:space="preserve"> FACT_ORDERS[[#This Row],[TotalAmount]] * (1 - (FACT_ORDERS[[#This Row],[ClientDiscount]] + FACT_ORDERS[[#This Row],[OrderDiscount]]) )</f>
        <v>504</v>
      </c>
      <c r="Q2998" s="28">
        <f>FACT_ORDERS[[#This Row],[TotalAmountWithDiscount]]+FACT_ORDERS[[#This Row],[DeliveryCost]]</f>
        <v>519</v>
      </c>
      <c r="R2998" s="35">
        <v>45570</v>
      </c>
      <c r="S2998" s="35" t="str">
        <f>IF(NETWORKDAYS(FACT_ORDERS[[#This Row],[Order-Date]], FACT_ORDERS[[#This Row],[ArrivalDate ]]) &gt; 10, "Late", "On Time")</f>
        <v>Late</v>
      </c>
    </row>
    <row r="2999" spans="1:19" x14ac:dyDescent="0.3">
      <c r="A2999" s="12">
        <v>7997</v>
      </c>
      <c r="B2999" s="12">
        <v>299</v>
      </c>
      <c r="C2999" s="12">
        <v>10083</v>
      </c>
      <c r="D2999" s="12">
        <v>2998</v>
      </c>
      <c r="E2999" s="12" t="s">
        <v>244</v>
      </c>
      <c r="F2999" s="13">
        <v>45551</v>
      </c>
      <c r="G2999" s="26" t="s">
        <v>13395</v>
      </c>
      <c r="H2999" s="12">
        <v>22</v>
      </c>
      <c r="I2999" s="28">
        <f>VLOOKUP(B:B,DIM_PRODUCTS!A:F,5,FALSE)</f>
        <v>19</v>
      </c>
      <c r="J2999" s="28">
        <f>FACT_ORDERS[[#This Row],[ProductPrice]]*FACT_ORDERS[[#This Row],[Quantity]]</f>
        <v>418</v>
      </c>
      <c r="K2999" s="12" t="str">
        <f>VLOOKUP(C:C,DIM_CUSTOMERS!A:G,7,FALSE)</f>
        <v>Mexico</v>
      </c>
      <c r="L2999" s="30" cm="1">
        <f t="array" ref="L2999">_xlfn.IFS(
    AND(FACT_ORDERS[[#This Row],[DeliveryMehtod]]="shippment",FACT_ORDERS[[#This Row],[TotalAmount]]&gt;=200), 0,
    AND(FACT_ORDERS[[#This Row],[DeliveryMehtod]]="pickup"), 15,
    AND(FACT_ORDERS[[#This Row],[DeliveryMehtod]]="shippment",FACT_ORDERS[[#This Row],[TotalAmount]]&lt;200), 35
)</f>
        <v>0</v>
      </c>
      <c r="M2999" s="12" t="str" cm="1">
        <f t="array" ref="M2999">_xlfn.IFS(
    SUMIFS(FACT_ORDERS[TotalAmount], FACT_ORDERS[WD_CUSTOMERS],FACT_ORDERS[[#This Row],[WD_CUSTOMERS]])&gt;=15000, "VIP",
    SUMIFS(FACT_ORDERS[TotalAmount], FACT_ORDERS[WD_CUSTOMERS],FACT_ORDERS[[#This Row],[WD_CUSTOMERS]])&gt;=8000, "Premium",
    TRUE, "Regular"
)</f>
        <v>VIP</v>
      </c>
      <c r="N2999" s="32" cm="1">
        <f t="array" ref="N2999">_xlfn.IFS(
   FACT_ORDERS[[#This Row],[TypeOfClient]]="VIP", 0.2,
   FACT_ORDERS[[#This Row],[TypeOfClient]]="Premium", 0.1,
   TRUE, 0
)</f>
        <v>0.2</v>
      </c>
      <c r="O2999" s="31" cm="1">
        <f t="array" ref="O2999">_xlfn.IFS(
   FACT_ORDERS[[#This Row],[TotalAmount]]&gt;1500, 0.15,
   FACT_ORDERS[[#This Row],[TotalAmount]]&gt;1000, 0.1,
   FACT_ORDERS[[#This Row],[TotalAmount]]&gt;500, 0.05,
   TRUE, 0
)</f>
        <v>0</v>
      </c>
      <c r="P2999" s="28">
        <f xml:space="preserve"> FACT_ORDERS[[#This Row],[TotalAmount]] * (1 - (FACT_ORDERS[[#This Row],[ClientDiscount]] + FACT_ORDERS[[#This Row],[OrderDiscount]]) )</f>
        <v>334.40000000000003</v>
      </c>
      <c r="Q2999" s="28">
        <f>FACT_ORDERS[[#This Row],[TotalAmountWithDiscount]]+FACT_ORDERS[[#This Row],[DeliveryCost]]</f>
        <v>334.40000000000003</v>
      </c>
      <c r="R2999" s="35">
        <v>45558</v>
      </c>
      <c r="S2999" s="35" t="str">
        <f>IF(NETWORKDAYS(FACT_ORDERS[[#This Row],[Order-Date]], FACT_ORDERS[[#This Row],[ArrivalDate ]]) &gt; 10, "Late", "On Time")</f>
        <v>On Time</v>
      </c>
    </row>
    <row r="3000" spans="1:19" x14ac:dyDescent="0.3">
      <c r="A3000" s="12">
        <v>7998</v>
      </c>
      <c r="B3000" s="12">
        <v>284</v>
      </c>
      <c r="C3000" s="12">
        <v>10083</v>
      </c>
      <c r="D3000" s="12">
        <v>2999</v>
      </c>
      <c r="E3000" s="12" t="s">
        <v>244</v>
      </c>
      <c r="F3000" s="13">
        <v>45551</v>
      </c>
      <c r="G3000" s="26" t="s">
        <v>4223</v>
      </c>
      <c r="H3000" s="12">
        <v>30</v>
      </c>
      <c r="I3000" s="28">
        <f>VLOOKUP(B:B,DIM_PRODUCTS!A:F,5,FALSE)</f>
        <v>32</v>
      </c>
      <c r="J3000" s="28">
        <f>FACT_ORDERS[[#This Row],[ProductPrice]]*FACT_ORDERS[[#This Row],[Quantity]]</f>
        <v>960</v>
      </c>
      <c r="K3000" s="12" t="str">
        <f>VLOOKUP(C:C,DIM_CUSTOMERS!A:G,7,FALSE)</f>
        <v>Mexico</v>
      </c>
      <c r="L3000" s="30" cm="1">
        <f t="array" ref="L3000">_xlfn.IFS(
    AND(FACT_ORDERS[[#This Row],[DeliveryMehtod]]="shippment",FACT_ORDERS[[#This Row],[TotalAmount]]&gt;=200), 0,
    AND(FACT_ORDERS[[#This Row],[DeliveryMehtod]]="pickup"), 15,
    AND(FACT_ORDERS[[#This Row],[DeliveryMehtod]]="shippment",FACT_ORDERS[[#This Row],[TotalAmount]]&lt;200), 35
)</f>
        <v>0</v>
      </c>
      <c r="M3000" s="12" t="str" cm="1">
        <f t="array" ref="M3000">_xlfn.IFS(
    SUMIFS(FACT_ORDERS[TotalAmount], FACT_ORDERS[WD_CUSTOMERS],FACT_ORDERS[[#This Row],[WD_CUSTOMERS]])&gt;=15000, "VIP",
    SUMIFS(FACT_ORDERS[TotalAmount], FACT_ORDERS[WD_CUSTOMERS],FACT_ORDERS[[#This Row],[WD_CUSTOMERS]])&gt;=8000, "Premium",
    TRUE, "Regular"
)</f>
        <v>VIP</v>
      </c>
      <c r="N3000" s="32" cm="1">
        <f t="array" ref="N3000">_xlfn.IFS(
   FACT_ORDERS[[#This Row],[TypeOfClient]]="VIP", 0.2,
   FACT_ORDERS[[#This Row],[TypeOfClient]]="Premium", 0.1,
   TRUE, 0
)</f>
        <v>0.2</v>
      </c>
      <c r="O3000" s="31" cm="1">
        <f t="array" ref="O3000">_xlfn.IFS(
   FACT_ORDERS[[#This Row],[TotalAmount]]&gt;1500, 0.15,
   FACT_ORDERS[[#This Row],[TotalAmount]]&gt;1000, 0.1,
   FACT_ORDERS[[#This Row],[TotalAmount]]&gt;500, 0.05,
   TRUE, 0
)</f>
        <v>0.05</v>
      </c>
      <c r="P3000" s="28">
        <f xml:space="preserve"> FACT_ORDERS[[#This Row],[TotalAmount]] * (1 - (FACT_ORDERS[[#This Row],[ClientDiscount]] + FACT_ORDERS[[#This Row],[OrderDiscount]]) )</f>
        <v>720</v>
      </c>
      <c r="Q3000" s="28">
        <f>FACT_ORDERS[[#This Row],[TotalAmountWithDiscount]]+FACT_ORDERS[[#This Row],[DeliveryCost]]</f>
        <v>720</v>
      </c>
      <c r="R3000" s="35">
        <v>45560</v>
      </c>
      <c r="S3000" s="35" t="str">
        <f>IF(NETWORKDAYS(FACT_ORDERS[[#This Row],[Order-Date]], FACT_ORDERS[[#This Row],[ArrivalDate ]]) &gt; 10, "Late", "On Time")</f>
        <v>On Time</v>
      </c>
    </row>
    <row r="3001" spans="1:19" x14ac:dyDescent="0.3">
      <c r="A3001" s="12">
        <v>7999</v>
      </c>
      <c r="B3001" s="12">
        <v>220</v>
      </c>
      <c r="C3001" s="12">
        <v>10083</v>
      </c>
      <c r="D3001" s="12">
        <v>3000</v>
      </c>
      <c r="E3001" s="12" t="s">
        <v>244</v>
      </c>
      <c r="F3001" s="13">
        <v>45551</v>
      </c>
      <c r="G3001" s="26" t="s">
        <v>3807</v>
      </c>
      <c r="H3001" s="12">
        <v>30</v>
      </c>
      <c r="I3001" s="28">
        <f>VLOOKUP(B:B,DIM_PRODUCTS!A:F,5,FALSE)</f>
        <v>30</v>
      </c>
      <c r="J3001" s="28">
        <f>FACT_ORDERS[[#This Row],[ProductPrice]]*FACT_ORDERS[[#This Row],[Quantity]]</f>
        <v>900</v>
      </c>
      <c r="K3001" s="12" t="str">
        <f>VLOOKUP(C:C,DIM_CUSTOMERS!A:G,7,FALSE)</f>
        <v>Mexico</v>
      </c>
      <c r="L3001" s="30" cm="1">
        <f t="array" ref="L3001">_xlfn.IFS(
    AND(FACT_ORDERS[[#This Row],[DeliveryMehtod]]="shippment",FACT_ORDERS[[#This Row],[TotalAmount]]&gt;=200), 0,
    AND(FACT_ORDERS[[#This Row],[DeliveryMehtod]]="pickup"), 15,
    AND(FACT_ORDERS[[#This Row],[DeliveryMehtod]]="shippment",FACT_ORDERS[[#This Row],[TotalAmount]]&lt;200), 35
)</f>
        <v>0</v>
      </c>
      <c r="M3001" s="12" t="str" cm="1">
        <f t="array" ref="M3001">_xlfn.IFS(
    SUMIFS(FACT_ORDERS[TotalAmount], FACT_ORDERS[WD_CUSTOMERS],FACT_ORDERS[[#This Row],[WD_CUSTOMERS]])&gt;=15000, "VIP",
    SUMIFS(FACT_ORDERS[TotalAmount], FACT_ORDERS[WD_CUSTOMERS],FACT_ORDERS[[#This Row],[WD_CUSTOMERS]])&gt;=8000, "Premium",
    TRUE, "Regular"
)</f>
        <v>VIP</v>
      </c>
      <c r="N3001" s="32" cm="1">
        <f t="array" ref="N3001">_xlfn.IFS(
   FACT_ORDERS[[#This Row],[TypeOfClient]]="VIP", 0.2,
   FACT_ORDERS[[#This Row],[TypeOfClient]]="Premium", 0.1,
   TRUE, 0
)</f>
        <v>0.2</v>
      </c>
      <c r="O3001" s="31" cm="1">
        <f t="array" ref="O3001">_xlfn.IFS(
   FACT_ORDERS[[#This Row],[TotalAmount]]&gt;1500, 0.15,
   FACT_ORDERS[[#This Row],[TotalAmount]]&gt;1000, 0.1,
   FACT_ORDERS[[#This Row],[TotalAmount]]&gt;500, 0.05,
   TRUE, 0
)</f>
        <v>0.05</v>
      </c>
      <c r="P3001" s="28">
        <f xml:space="preserve"> FACT_ORDERS[[#This Row],[TotalAmount]] * (1 - (FACT_ORDERS[[#This Row],[ClientDiscount]] + FACT_ORDERS[[#This Row],[OrderDiscount]]) )</f>
        <v>675</v>
      </c>
      <c r="Q3001" s="28">
        <f>FACT_ORDERS[[#This Row],[TotalAmountWithDiscount]]+FACT_ORDERS[[#This Row],[DeliveryCost]]</f>
        <v>675</v>
      </c>
      <c r="R3001" s="35">
        <v>45559</v>
      </c>
      <c r="S3001" s="35" t="str">
        <f>IF(NETWORKDAYS(FACT_ORDERS[[#This Row],[Order-Date]], FACT_ORDERS[[#This Row],[ArrivalDate ]]) &gt; 10, "Late", "On Time")</f>
        <v>On Time</v>
      </c>
    </row>
    <row r="3002" spans="1:19" x14ac:dyDescent="0.3">
      <c r="A3002" s="12">
        <v>8000</v>
      </c>
      <c r="B3002" s="12">
        <v>279</v>
      </c>
      <c r="C3002" s="12">
        <v>10083</v>
      </c>
      <c r="D3002" s="12">
        <v>3001</v>
      </c>
      <c r="E3002" s="12" t="s">
        <v>243</v>
      </c>
      <c r="F3002" s="13">
        <v>45553</v>
      </c>
      <c r="G3002" s="26" t="s">
        <v>13396</v>
      </c>
      <c r="H3002" s="12">
        <v>26</v>
      </c>
      <c r="I3002" s="28">
        <f>VLOOKUP(B:B,DIM_PRODUCTS!A:F,5,FALSE)</f>
        <v>24</v>
      </c>
      <c r="J3002" s="28">
        <f>FACT_ORDERS[[#This Row],[ProductPrice]]*FACT_ORDERS[[#This Row],[Quantity]]</f>
        <v>624</v>
      </c>
      <c r="K3002" s="12" t="str">
        <f>VLOOKUP(C:C,DIM_CUSTOMERS!A:G,7,FALSE)</f>
        <v>Mexico</v>
      </c>
      <c r="L3002" s="30" cm="1">
        <f t="array" ref="L3002">_xlfn.IFS(
    AND(FACT_ORDERS[[#This Row],[DeliveryMehtod]]="shippment",FACT_ORDERS[[#This Row],[TotalAmount]]&gt;=200), 0,
    AND(FACT_ORDERS[[#This Row],[DeliveryMehtod]]="pickup"), 15,
    AND(FACT_ORDERS[[#This Row],[DeliveryMehtod]]="shippment",FACT_ORDERS[[#This Row],[TotalAmount]]&lt;200), 35
)</f>
        <v>15</v>
      </c>
      <c r="M3002" s="12" t="str" cm="1">
        <f t="array" ref="M3002">_xlfn.IFS(
    SUMIFS(FACT_ORDERS[TotalAmount], FACT_ORDERS[WD_CUSTOMERS],FACT_ORDERS[[#This Row],[WD_CUSTOMERS]])&gt;=15000, "VIP",
    SUMIFS(FACT_ORDERS[TotalAmount], FACT_ORDERS[WD_CUSTOMERS],FACT_ORDERS[[#This Row],[WD_CUSTOMERS]])&gt;=8000, "Premium",
    TRUE, "Regular"
)</f>
        <v>VIP</v>
      </c>
      <c r="N3002" s="32" cm="1">
        <f t="array" ref="N3002">_xlfn.IFS(
   FACT_ORDERS[[#This Row],[TypeOfClient]]="VIP", 0.2,
   FACT_ORDERS[[#This Row],[TypeOfClient]]="Premium", 0.1,
   TRUE, 0
)</f>
        <v>0.2</v>
      </c>
      <c r="O3002" s="31" cm="1">
        <f t="array" ref="O3002">_xlfn.IFS(
   FACT_ORDERS[[#This Row],[TotalAmount]]&gt;1500, 0.15,
   FACT_ORDERS[[#This Row],[TotalAmount]]&gt;1000, 0.1,
   FACT_ORDERS[[#This Row],[TotalAmount]]&gt;500, 0.05,
   TRUE, 0
)</f>
        <v>0.05</v>
      </c>
      <c r="P3002" s="28">
        <f xml:space="preserve"> FACT_ORDERS[[#This Row],[TotalAmount]] * (1 - (FACT_ORDERS[[#This Row],[ClientDiscount]] + FACT_ORDERS[[#This Row],[OrderDiscount]]) )</f>
        <v>468</v>
      </c>
      <c r="Q3002" s="28">
        <f>FACT_ORDERS[[#This Row],[TotalAmountWithDiscount]]+FACT_ORDERS[[#This Row],[DeliveryCost]]</f>
        <v>483</v>
      </c>
      <c r="R3002" s="35">
        <v>45561</v>
      </c>
      <c r="S3002" s="35" t="str">
        <f>IF(NETWORKDAYS(FACT_ORDERS[[#This Row],[Order-Date]], FACT_ORDERS[[#This Row],[ArrivalDate ]]) &gt; 10, "Late", "On Time")</f>
        <v>On Time</v>
      </c>
    </row>
    <row r="3003" spans="1:19" x14ac:dyDescent="0.3">
      <c r="A3003" s="12">
        <v>8001</v>
      </c>
      <c r="B3003" s="12">
        <v>299</v>
      </c>
      <c r="C3003" s="12">
        <v>10083</v>
      </c>
      <c r="D3003" s="12">
        <v>3002</v>
      </c>
      <c r="E3003" s="12" t="s">
        <v>243</v>
      </c>
      <c r="F3003" s="13">
        <v>45553</v>
      </c>
      <c r="G3003" s="26" t="s">
        <v>13397</v>
      </c>
      <c r="H3003" s="12">
        <v>24</v>
      </c>
      <c r="I3003" s="28">
        <f>VLOOKUP(B:B,DIM_PRODUCTS!A:F,5,FALSE)</f>
        <v>19</v>
      </c>
      <c r="J3003" s="28">
        <f>FACT_ORDERS[[#This Row],[ProductPrice]]*FACT_ORDERS[[#This Row],[Quantity]]</f>
        <v>456</v>
      </c>
      <c r="K3003" s="12" t="str">
        <f>VLOOKUP(C:C,DIM_CUSTOMERS!A:G,7,FALSE)</f>
        <v>Mexico</v>
      </c>
      <c r="L3003" s="30" cm="1">
        <f t="array" ref="L3003">_xlfn.IFS(
    AND(FACT_ORDERS[[#This Row],[DeliveryMehtod]]="shippment",FACT_ORDERS[[#This Row],[TotalAmount]]&gt;=200), 0,
    AND(FACT_ORDERS[[#This Row],[DeliveryMehtod]]="pickup"), 15,
    AND(FACT_ORDERS[[#This Row],[DeliveryMehtod]]="shippment",FACT_ORDERS[[#This Row],[TotalAmount]]&lt;200), 35
)</f>
        <v>15</v>
      </c>
      <c r="M3003" s="12" t="str" cm="1">
        <f t="array" ref="M3003">_xlfn.IFS(
    SUMIFS(FACT_ORDERS[TotalAmount], FACT_ORDERS[WD_CUSTOMERS],FACT_ORDERS[[#This Row],[WD_CUSTOMERS]])&gt;=15000, "VIP",
    SUMIFS(FACT_ORDERS[TotalAmount], FACT_ORDERS[WD_CUSTOMERS],FACT_ORDERS[[#This Row],[WD_CUSTOMERS]])&gt;=8000, "Premium",
    TRUE, "Regular"
)</f>
        <v>VIP</v>
      </c>
      <c r="N3003" s="32" cm="1">
        <f t="array" ref="N3003">_xlfn.IFS(
   FACT_ORDERS[[#This Row],[TypeOfClient]]="VIP", 0.2,
   FACT_ORDERS[[#This Row],[TypeOfClient]]="Premium", 0.1,
   TRUE, 0
)</f>
        <v>0.2</v>
      </c>
      <c r="O3003" s="31" cm="1">
        <f t="array" ref="O3003">_xlfn.IFS(
   FACT_ORDERS[[#This Row],[TotalAmount]]&gt;1500, 0.15,
   FACT_ORDERS[[#This Row],[TotalAmount]]&gt;1000, 0.1,
   FACT_ORDERS[[#This Row],[TotalAmount]]&gt;500, 0.05,
   TRUE, 0
)</f>
        <v>0</v>
      </c>
      <c r="P3003" s="28">
        <f xml:space="preserve"> FACT_ORDERS[[#This Row],[TotalAmount]] * (1 - (FACT_ORDERS[[#This Row],[ClientDiscount]] + FACT_ORDERS[[#This Row],[OrderDiscount]]) )</f>
        <v>364.8</v>
      </c>
      <c r="Q3003" s="28">
        <f>FACT_ORDERS[[#This Row],[TotalAmountWithDiscount]]+FACT_ORDERS[[#This Row],[DeliveryCost]]</f>
        <v>379.8</v>
      </c>
      <c r="R3003" s="35">
        <v>45564</v>
      </c>
      <c r="S3003" s="35" t="str">
        <f>IF(NETWORKDAYS(FACT_ORDERS[[#This Row],[Order-Date]], FACT_ORDERS[[#This Row],[ArrivalDate ]]) &gt; 10, "Late", "On Time")</f>
        <v>On Time</v>
      </c>
    </row>
    <row r="3004" spans="1:19" x14ac:dyDescent="0.3">
      <c r="A3004" s="12">
        <v>8002</v>
      </c>
      <c r="B3004" s="12">
        <v>284</v>
      </c>
      <c r="C3004" s="12">
        <v>10083</v>
      </c>
      <c r="D3004" s="12">
        <v>3003</v>
      </c>
      <c r="E3004" s="12" t="s">
        <v>243</v>
      </c>
      <c r="F3004" s="13">
        <v>45553</v>
      </c>
      <c r="G3004" s="26" t="s">
        <v>13398</v>
      </c>
      <c r="H3004" s="12">
        <v>44</v>
      </c>
      <c r="I3004" s="28">
        <f>VLOOKUP(B:B,DIM_PRODUCTS!A:F,5,FALSE)</f>
        <v>32</v>
      </c>
      <c r="J3004" s="28">
        <f>FACT_ORDERS[[#This Row],[ProductPrice]]*FACT_ORDERS[[#This Row],[Quantity]]</f>
        <v>1408</v>
      </c>
      <c r="K3004" s="12" t="str">
        <f>VLOOKUP(C:C,DIM_CUSTOMERS!A:G,7,FALSE)</f>
        <v>Mexico</v>
      </c>
      <c r="L3004" s="30" cm="1">
        <f t="array" ref="L3004">_xlfn.IFS(
    AND(FACT_ORDERS[[#This Row],[DeliveryMehtod]]="shippment",FACT_ORDERS[[#This Row],[TotalAmount]]&gt;=200), 0,
    AND(FACT_ORDERS[[#This Row],[DeliveryMehtod]]="pickup"), 15,
    AND(FACT_ORDERS[[#This Row],[DeliveryMehtod]]="shippment",FACT_ORDERS[[#This Row],[TotalAmount]]&lt;200), 35
)</f>
        <v>15</v>
      </c>
      <c r="M3004" s="12" t="str" cm="1">
        <f t="array" ref="M3004">_xlfn.IFS(
    SUMIFS(FACT_ORDERS[TotalAmount], FACT_ORDERS[WD_CUSTOMERS],FACT_ORDERS[[#This Row],[WD_CUSTOMERS]])&gt;=15000, "VIP",
    SUMIFS(FACT_ORDERS[TotalAmount], FACT_ORDERS[WD_CUSTOMERS],FACT_ORDERS[[#This Row],[WD_CUSTOMERS]])&gt;=8000, "Premium",
    TRUE, "Regular"
)</f>
        <v>VIP</v>
      </c>
      <c r="N3004" s="32" cm="1">
        <f t="array" ref="N3004">_xlfn.IFS(
   FACT_ORDERS[[#This Row],[TypeOfClient]]="VIP", 0.2,
   FACT_ORDERS[[#This Row],[TypeOfClient]]="Premium", 0.1,
   TRUE, 0
)</f>
        <v>0.2</v>
      </c>
      <c r="O3004" s="31" cm="1">
        <f t="array" ref="O3004">_xlfn.IFS(
   FACT_ORDERS[[#This Row],[TotalAmount]]&gt;1500, 0.15,
   FACT_ORDERS[[#This Row],[TotalAmount]]&gt;1000, 0.1,
   FACT_ORDERS[[#This Row],[TotalAmount]]&gt;500, 0.05,
   TRUE, 0
)</f>
        <v>0.1</v>
      </c>
      <c r="P3004" s="28">
        <f xml:space="preserve"> FACT_ORDERS[[#This Row],[TotalAmount]] * (1 - (FACT_ORDERS[[#This Row],[ClientDiscount]] + FACT_ORDERS[[#This Row],[OrderDiscount]]) )</f>
        <v>985.59999999999991</v>
      </c>
      <c r="Q3004" s="28">
        <f>FACT_ORDERS[[#This Row],[TotalAmountWithDiscount]]+FACT_ORDERS[[#This Row],[DeliveryCost]]</f>
        <v>1000.5999999999999</v>
      </c>
      <c r="R3004" s="35">
        <v>45562</v>
      </c>
      <c r="S3004" s="35" t="str">
        <f>IF(NETWORKDAYS(FACT_ORDERS[[#This Row],[Order-Date]], FACT_ORDERS[[#This Row],[ArrivalDate ]]) &gt; 10, "Late", "On Time")</f>
        <v>On Time</v>
      </c>
    </row>
    <row r="3005" spans="1:19" x14ac:dyDescent="0.3">
      <c r="A3005" s="12">
        <v>8003</v>
      </c>
      <c r="B3005" s="12">
        <v>220</v>
      </c>
      <c r="C3005" s="12">
        <v>10083</v>
      </c>
      <c r="D3005" s="12">
        <v>3004</v>
      </c>
      <c r="E3005" s="12" t="s">
        <v>244</v>
      </c>
      <c r="F3005" s="13">
        <v>45553</v>
      </c>
      <c r="G3005" s="26" t="s">
        <v>13399</v>
      </c>
      <c r="H3005" s="12">
        <v>47</v>
      </c>
      <c r="I3005" s="28">
        <f>VLOOKUP(B:B,DIM_PRODUCTS!A:F,5,FALSE)</f>
        <v>30</v>
      </c>
      <c r="J3005" s="28">
        <f>FACT_ORDERS[[#This Row],[ProductPrice]]*FACT_ORDERS[[#This Row],[Quantity]]</f>
        <v>1410</v>
      </c>
      <c r="K3005" s="12" t="str">
        <f>VLOOKUP(C:C,DIM_CUSTOMERS!A:G,7,FALSE)</f>
        <v>Mexico</v>
      </c>
      <c r="L3005" s="30" cm="1">
        <f t="array" ref="L3005">_xlfn.IFS(
    AND(FACT_ORDERS[[#This Row],[DeliveryMehtod]]="shippment",FACT_ORDERS[[#This Row],[TotalAmount]]&gt;=200), 0,
    AND(FACT_ORDERS[[#This Row],[DeliveryMehtod]]="pickup"), 15,
    AND(FACT_ORDERS[[#This Row],[DeliveryMehtod]]="shippment",FACT_ORDERS[[#This Row],[TotalAmount]]&lt;200), 35
)</f>
        <v>0</v>
      </c>
      <c r="M3005" s="12" t="str" cm="1">
        <f t="array" ref="M3005">_xlfn.IFS(
    SUMIFS(FACT_ORDERS[TotalAmount], FACT_ORDERS[WD_CUSTOMERS],FACT_ORDERS[[#This Row],[WD_CUSTOMERS]])&gt;=15000, "VIP",
    SUMIFS(FACT_ORDERS[TotalAmount], FACT_ORDERS[WD_CUSTOMERS],FACT_ORDERS[[#This Row],[WD_CUSTOMERS]])&gt;=8000, "Premium",
    TRUE, "Regular"
)</f>
        <v>VIP</v>
      </c>
      <c r="N3005" s="32" cm="1">
        <f t="array" ref="N3005">_xlfn.IFS(
   FACT_ORDERS[[#This Row],[TypeOfClient]]="VIP", 0.2,
   FACT_ORDERS[[#This Row],[TypeOfClient]]="Premium", 0.1,
   TRUE, 0
)</f>
        <v>0.2</v>
      </c>
      <c r="O3005" s="31" cm="1">
        <f t="array" ref="O3005">_xlfn.IFS(
   FACT_ORDERS[[#This Row],[TotalAmount]]&gt;1500, 0.15,
   FACT_ORDERS[[#This Row],[TotalAmount]]&gt;1000, 0.1,
   FACT_ORDERS[[#This Row],[TotalAmount]]&gt;500, 0.05,
   TRUE, 0
)</f>
        <v>0.1</v>
      </c>
      <c r="P3005" s="28">
        <f xml:space="preserve"> FACT_ORDERS[[#This Row],[TotalAmount]] * (1 - (FACT_ORDERS[[#This Row],[ClientDiscount]] + FACT_ORDERS[[#This Row],[OrderDiscount]]) )</f>
        <v>986.99999999999989</v>
      </c>
      <c r="Q3005" s="28">
        <f>FACT_ORDERS[[#This Row],[TotalAmountWithDiscount]]+FACT_ORDERS[[#This Row],[DeliveryCost]]</f>
        <v>986.99999999999989</v>
      </c>
      <c r="R3005" s="35">
        <v>45563</v>
      </c>
      <c r="S3005" s="35" t="str">
        <f>IF(NETWORKDAYS(FACT_ORDERS[[#This Row],[Order-Date]], FACT_ORDERS[[#This Row],[ArrivalDate ]]) &gt; 10, "Late", "On Time")</f>
        <v>On Time</v>
      </c>
    </row>
    <row r="3006" spans="1:19" x14ac:dyDescent="0.3">
      <c r="A3006" s="12">
        <v>8004</v>
      </c>
      <c r="B3006" s="12">
        <v>279</v>
      </c>
      <c r="C3006" s="12">
        <v>10083</v>
      </c>
      <c r="D3006" s="12">
        <v>3005</v>
      </c>
      <c r="E3006" s="12" t="s">
        <v>244</v>
      </c>
      <c r="F3006" s="13">
        <v>45517</v>
      </c>
      <c r="G3006" s="26" t="s">
        <v>13400</v>
      </c>
      <c r="H3006" s="12">
        <v>17</v>
      </c>
      <c r="I3006" s="28">
        <f>VLOOKUP(B:B,DIM_PRODUCTS!A:F,5,FALSE)</f>
        <v>24</v>
      </c>
      <c r="J3006" s="28">
        <f>FACT_ORDERS[[#This Row],[ProductPrice]]*FACT_ORDERS[[#This Row],[Quantity]]</f>
        <v>408</v>
      </c>
      <c r="K3006" s="12" t="str">
        <f>VLOOKUP(C:C,DIM_CUSTOMERS!A:G,7,FALSE)</f>
        <v>Mexico</v>
      </c>
      <c r="L3006" s="30" cm="1">
        <f t="array" ref="L3006">_xlfn.IFS(
    AND(FACT_ORDERS[[#This Row],[DeliveryMehtod]]="shippment",FACT_ORDERS[[#This Row],[TotalAmount]]&gt;=200), 0,
    AND(FACT_ORDERS[[#This Row],[DeliveryMehtod]]="pickup"), 15,
    AND(FACT_ORDERS[[#This Row],[DeliveryMehtod]]="shippment",FACT_ORDERS[[#This Row],[TotalAmount]]&lt;200), 35
)</f>
        <v>0</v>
      </c>
      <c r="M3006" s="12" t="str" cm="1">
        <f t="array" ref="M3006">_xlfn.IFS(
    SUMIFS(FACT_ORDERS[TotalAmount], FACT_ORDERS[WD_CUSTOMERS],FACT_ORDERS[[#This Row],[WD_CUSTOMERS]])&gt;=15000, "VIP",
    SUMIFS(FACT_ORDERS[TotalAmount], FACT_ORDERS[WD_CUSTOMERS],FACT_ORDERS[[#This Row],[WD_CUSTOMERS]])&gt;=8000, "Premium",
    TRUE, "Regular"
)</f>
        <v>VIP</v>
      </c>
      <c r="N3006" s="32" cm="1">
        <f t="array" ref="N3006">_xlfn.IFS(
   FACT_ORDERS[[#This Row],[TypeOfClient]]="VIP", 0.2,
   FACT_ORDERS[[#This Row],[TypeOfClient]]="Premium", 0.1,
   TRUE, 0
)</f>
        <v>0.2</v>
      </c>
      <c r="O3006" s="31" cm="1">
        <f t="array" ref="O3006">_xlfn.IFS(
   FACT_ORDERS[[#This Row],[TotalAmount]]&gt;1500, 0.15,
   FACT_ORDERS[[#This Row],[TotalAmount]]&gt;1000, 0.1,
   FACT_ORDERS[[#This Row],[TotalAmount]]&gt;500, 0.05,
   TRUE, 0
)</f>
        <v>0</v>
      </c>
      <c r="P3006" s="28">
        <f xml:space="preserve"> FACT_ORDERS[[#This Row],[TotalAmount]] * (1 - (FACT_ORDERS[[#This Row],[ClientDiscount]] + FACT_ORDERS[[#This Row],[OrderDiscount]]) )</f>
        <v>326.40000000000003</v>
      </c>
      <c r="Q3006" s="28">
        <f>FACT_ORDERS[[#This Row],[TotalAmountWithDiscount]]+FACT_ORDERS[[#This Row],[DeliveryCost]]</f>
        <v>326.40000000000003</v>
      </c>
      <c r="R3006" s="35">
        <v>45527</v>
      </c>
      <c r="S3006" s="35" t="str">
        <f>IF(NETWORKDAYS(FACT_ORDERS[[#This Row],[Order-Date]], FACT_ORDERS[[#This Row],[ArrivalDate ]]) &gt; 10, "Late", "On Time")</f>
        <v>On Time</v>
      </c>
    </row>
    <row r="3007" spans="1:19" x14ac:dyDescent="0.3">
      <c r="A3007" s="12">
        <v>8005</v>
      </c>
      <c r="B3007" s="12">
        <v>299</v>
      </c>
      <c r="C3007" s="12">
        <v>10083</v>
      </c>
      <c r="D3007" s="12">
        <v>3006</v>
      </c>
      <c r="E3007" s="12" t="s">
        <v>244</v>
      </c>
      <c r="F3007" s="13">
        <v>45517</v>
      </c>
      <c r="G3007" s="26" t="s">
        <v>13401</v>
      </c>
      <c r="H3007" s="12">
        <v>28</v>
      </c>
      <c r="I3007" s="28">
        <f>VLOOKUP(B:B,DIM_PRODUCTS!A:F,5,FALSE)</f>
        <v>19</v>
      </c>
      <c r="J3007" s="28">
        <f>FACT_ORDERS[[#This Row],[ProductPrice]]*FACT_ORDERS[[#This Row],[Quantity]]</f>
        <v>532</v>
      </c>
      <c r="K3007" s="12" t="str">
        <f>VLOOKUP(C:C,DIM_CUSTOMERS!A:G,7,FALSE)</f>
        <v>Mexico</v>
      </c>
      <c r="L3007" s="30" cm="1">
        <f t="array" ref="L3007">_xlfn.IFS(
    AND(FACT_ORDERS[[#This Row],[DeliveryMehtod]]="shippment",FACT_ORDERS[[#This Row],[TotalAmount]]&gt;=200), 0,
    AND(FACT_ORDERS[[#This Row],[DeliveryMehtod]]="pickup"), 15,
    AND(FACT_ORDERS[[#This Row],[DeliveryMehtod]]="shippment",FACT_ORDERS[[#This Row],[TotalAmount]]&lt;200), 35
)</f>
        <v>0</v>
      </c>
      <c r="M3007" s="12" t="str" cm="1">
        <f t="array" ref="M3007">_xlfn.IFS(
    SUMIFS(FACT_ORDERS[TotalAmount], FACT_ORDERS[WD_CUSTOMERS],FACT_ORDERS[[#This Row],[WD_CUSTOMERS]])&gt;=15000, "VIP",
    SUMIFS(FACT_ORDERS[TotalAmount], FACT_ORDERS[WD_CUSTOMERS],FACT_ORDERS[[#This Row],[WD_CUSTOMERS]])&gt;=8000, "Premium",
    TRUE, "Regular"
)</f>
        <v>VIP</v>
      </c>
      <c r="N3007" s="32" cm="1">
        <f t="array" ref="N3007">_xlfn.IFS(
   FACT_ORDERS[[#This Row],[TypeOfClient]]="VIP", 0.2,
   FACT_ORDERS[[#This Row],[TypeOfClient]]="Premium", 0.1,
   TRUE, 0
)</f>
        <v>0.2</v>
      </c>
      <c r="O3007" s="31" cm="1">
        <f t="array" ref="O3007">_xlfn.IFS(
   FACT_ORDERS[[#This Row],[TotalAmount]]&gt;1500, 0.15,
   FACT_ORDERS[[#This Row],[TotalAmount]]&gt;1000, 0.1,
   FACT_ORDERS[[#This Row],[TotalAmount]]&gt;500, 0.05,
   TRUE, 0
)</f>
        <v>0.05</v>
      </c>
      <c r="P3007" s="28">
        <f xml:space="preserve"> FACT_ORDERS[[#This Row],[TotalAmount]] * (1 - (FACT_ORDERS[[#This Row],[ClientDiscount]] + FACT_ORDERS[[#This Row],[OrderDiscount]]) )</f>
        <v>399</v>
      </c>
      <c r="Q3007" s="28">
        <f>FACT_ORDERS[[#This Row],[TotalAmountWithDiscount]]+FACT_ORDERS[[#This Row],[DeliveryCost]]</f>
        <v>399</v>
      </c>
      <c r="R3007" s="35">
        <v>45527</v>
      </c>
      <c r="S3007" s="35" t="str">
        <f>IF(NETWORKDAYS(FACT_ORDERS[[#This Row],[Order-Date]], FACT_ORDERS[[#This Row],[ArrivalDate ]]) &gt; 10, "Late", "On Time")</f>
        <v>On Time</v>
      </c>
    </row>
    <row r="3008" spans="1:19" x14ac:dyDescent="0.3">
      <c r="A3008" s="12">
        <v>8006</v>
      </c>
      <c r="B3008" s="12">
        <v>284</v>
      </c>
      <c r="C3008" s="12">
        <v>10083</v>
      </c>
      <c r="D3008" s="12">
        <v>3007</v>
      </c>
      <c r="E3008" s="12" t="s">
        <v>244</v>
      </c>
      <c r="F3008" s="13">
        <v>45517</v>
      </c>
      <c r="G3008" s="26" t="s">
        <v>13402</v>
      </c>
      <c r="H3008" s="12">
        <v>45</v>
      </c>
      <c r="I3008" s="28">
        <f>VLOOKUP(B:B,DIM_PRODUCTS!A:F,5,FALSE)</f>
        <v>32</v>
      </c>
      <c r="J3008" s="28">
        <f>FACT_ORDERS[[#This Row],[ProductPrice]]*FACT_ORDERS[[#This Row],[Quantity]]</f>
        <v>1440</v>
      </c>
      <c r="K3008" s="12" t="str">
        <f>VLOOKUP(C:C,DIM_CUSTOMERS!A:G,7,FALSE)</f>
        <v>Mexico</v>
      </c>
      <c r="L3008" s="30" cm="1">
        <f t="array" ref="L3008">_xlfn.IFS(
    AND(FACT_ORDERS[[#This Row],[DeliveryMehtod]]="shippment",FACT_ORDERS[[#This Row],[TotalAmount]]&gt;=200), 0,
    AND(FACT_ORDERS[[#This Row],[DeliveryMehtod]]="pickup"), 15,
    AND(FACT_ORDERS[[#This Row],[DeliveryMehtod]]="shippment",FACT_ORDERS[[#This Row],[TotalAmount]]&lt;200), 35
)</f>
        <v>0</v>
      </c>
      <c r="M3008" s="12" t="str" cm="1">
        <f t="array" ref="M3008">_xlfn.IFS(
    SUMIFS(FACT_ORDERS[TotalAmount], FACT_ORDERS[WD_CUSTOMERS],FACT_ORDERS[[#This Row],[WD_CUSTOMERS]])&gt;=15000, "VIP",
    SUMIFS(FACT_ORDERS[TotalAmount], FACT_ORDERS[WD_CUSTOMERS],FACT_ORDERS[[#This Row],[WD_CUSTOMERS]])&gt;=8000, "Premium",
    TRUE, "Regular"
)</f>
        <v>VIP</v>
      </c>
      <c r="N3008" s="32" cm="1">
        <f t="array" ref="N3008">_xlfn.IFS(
   FACT_ORDERS[[#This Row],[TypeOfClient]]="VIP", 0.2,
   FACT_ORDERS[[#This Row],[TypeOfClient]]="Premium", 0.1,
   TRUE, 0
)</f>
        <v>0.2</v>
      </c>
      <c r="O3008" s="31" cm="1">
        <f t="array" ref="O3008">_xlfn.IFS(
   FACT_ORDERS[[#This Row],[TotalAmount]]&gt;1500, 0.15,
   FACT_ORDERS[[#This Row],[TotalAmount]]&gt;1000, 0.1,
   FACT_ORDERS[[#This Row],[TotalAmount]]&gt;500, 0.05,
   TRUE, 0
)</f>
        <v>0.1</v>
      </c>
      <c r="P3008" s="28">
        <f xml:space="preserve"> FACT_ORDERS[[#This Row],[TotalAmount]] * (1 - (FACT_ORDERS[[#This Row],[ClientDiscount]] + FACT_ORDERS[[#This Row],[OrderDiscount]]) )</f>
        <v>1007.9999999999999</v>
      </c>
      <c r="Q3008" s="28">
        <f>FACT_ORDERS[[#This Row],[TotalAmountWithDiscount]]+FACT_ORDERS[[#This Row],[DeliveryCost]]</f>
        <v>1007.9999999999999</v>
      </c>
      <c r="R3008" s="35">
        <v>45527</v>
      </c>
      <c r="S3008" s="35" t="str">
        <f>IF(NETWORKDAYS(FACT_ORDERS[[#This Row],[Order-Date]], FACT_ORDERS[[#This Row],[ArrivalDate ]]) &gt; 10, "Late", "On Time")</f>
        <v>On Time</v>
      </c>
    </row>
    <row r="3009" spans="1:19" x14ac:dyDescent="0.3">
      <c r="A3009" s="12">
        <v>8007</v>
      </c>
      <c r="B3009" s="12">
        <v>220</v>
      </c>
      <c r="C3009" s="12">
        <v>10083</v>
      </c>
      <c r="D3009" s="12">
        <v>3008</v>
      </c>
      <c r="E3009" s="12" t="s">
        <v>243</v>
      </c>
      <c r="F3009" s="13">
        <v>45517</v>
      </c>
      <c r="G3009" s="26" t="s">
        <v>13403</v>
      </c>
      <c r="H3009" s="12">
        <v>44</v>
      </c>
      <c r="I3009" s="28">
        <f>VLOOKUP(B:B,DIM_PRODUCTS!A:F,5,FALSE)</f>
        <v>30</v>
      </c>
      <c r="J3009" s="28">
        <f>FACT_ORDERS[[#This Row],[ProductPrice]]*FACT_ORDERS[[#This Row],[Quantity]]</f>
        <v>1320</v>
      </c>
      <c r="K3009" s="12" t="str">
        <f>VLOOKUP(C:C,DIM_CUSTOMERS!A:G,7,FALSE)</f>
        <v>Mexico</v>
      </c>
      <c r="L3009" s="30" cm="1">
        <f t="array" ref="L3009">_xlfn.IFS(
    AND(FACT_ORDERS[[#This Row],[DeliveryMehtod]]="shippment",FACT_ORDERS[[#This Row],[TotalAmount]]&gt;=200), 0,
    AND(FACT_ORDERS[[#This Row],[DeliveryMehtod]]="pickup"), 15,
    AND(FACT_ORDERS[[#This Row],[DeliveryMehtod]]="shippment",FACT_ORDERS[[#This Row],[TotalAmount]]&lt;200), 35
)</f>
        <v>15</v>
      </c>
      <c r="M3009" s="12" t="str" cm="1">
        <f t="array" ref="M3009">_xlfn.IFS(
    SUMIFS(FACT_ORDERS[TotalAmount], FACT_ORDERS[WD_CUSTOMERS],FACT_ORDERS[[#This Row],[WD_CUSTOMERS]])&gt;=15000, "VIP",
    SUMIFS(FACT_ORDERS[TotalAmount], FACT_ORDERS[WD_CUSTOMERS],FACT_ORDERS[[#This Row],[WD_CUSTOMERS]])&gt;=8000, "Premium",
    TRUE, "Regular"
)</f>
        <v>VIP</v>
      </c>
      <c r="N3009" s="32" cm="1">
        <f t="array" ref="N3009">_xlfn.IFS(
   FACT_ORDERS[[#This Row],[TypeOfClient]]="VIP", 0.2,
   FACT_ORDERS[[#This Row],[TypeOfClient]]="Premium", 0.1,
   TRUE, 0
)</f>
        <v>0.2</v>
      </c>
      <c r="O3009" s="31" cm="1">
        <f t="array" ref="O3009">_xlfn.IFS(
   FACT_ORDERS[[#This Row],[TotalAmount]]&gt;1500, 0.15,
   FACT_ORDERS[[#This Row],[TotalAmount]]&gt;1000, 0.1,
   FACT_ORDERS[[#This Row],[TotalAmount]]&gt;500, 0.05,
   TRUE, 0
)</f>
        <v>0.1</v>
      </c>
      <c r="P3009" s="28">
        <f xml:space="preserve"> FACT_ORDERS[[#This Row],[TotalAmount]] * (1 - (FACT_ORDERS[[#This Row],[ClientDiscount]] + FACT_ORDERS[[#This Row],[OrderDiscount]]) )</f>
        <v>923.99999999999989</v>
      </c>
      <c r="Q3009" s="28">
        <f>FACT_ORDERS[[#This Row],[TotalAmountWithDiscount]]+FACT_ORDERS[[#This Row],[DeliveryCost]]</f>
        <v>938.99999999999989</v>
      </c>
      <c r="R3009" s="35">
        <v>45527</v>
      </c>
      <c r="S3009" s="35" t="str">
        <f>IF(NETWORKDAYS(FACT_ORDERS[[#This Row],[Order-Date]], FACT_ORDERS[[#This Row],[ArrivalDate ]]) &gt; 10, "Late", "On Time")</f>
        <v>On Time</v>
      </c>
    </row>
    <row r="3010" spans="1:19" x14ac:dyDescent="0.3">
      <c r="A3010" s="12">
        <v>8008</v>
      </c>
      <c r="B3010" s="12">
        <v>279</v>
      </c>
      <c r="C3010" s="12">
        <v>10083</v>
      </c>
      <c r="D3010" s="12">
        <v>3009</v>
      </c>
      <c r="E3010" s="12" t="s">
        <v>243</v>
      </c>
      <c r="F3010" s="13">
        <v>45472</v>
      </c>
      <c r="G3010" s="26" t="s">
        <v>3343</v>
      </c>
      <c r="H3010" s="12">
        <v>19</v>
      </c>
      <c r="I3010" s="28">
        <f>VLOOKUP(B:B,DIM_PRODUCTS!A:F,5,FALSE)</f>
        <v>24</v>
      </c>
      <c r="J3010" s="28">
        <f>FACT_ORDERS[[#This Row],[ProductPrice]]*FACT_ORDERS[[#This Row],[Quantity]]</f>
        <v>456</v>
      </c>
      <c r="K3010" s="12" t="str">
        <f>VLOOKUP(C:C,DIM_CUSTOMERS!A:G,7,FALSE)</f>
        <v>Mexico</v>
      </c>
      <c r="L3010" s="30" cm="1">
        <f t="array" ref="L3010">_xlfn.IFS(
    AND(FACT_ORDERS[[#This Row],[DeliveryMehtod]]="shippment",FACT_ORDERS[[#This Row],[TotalAmount]]&gt;=200), 0,
    AND(FACT_ORDERS[[#This Row],[DeliveryMehtod]]="pickup"), 15,
    AND(FACT_ORDERS[[#This Row],[DeliveryMehtod]]="shippment",FACT_ORDERS[[#This Row],[TotalAmount]]&lt;200), 35
)</f>
        <v>15</v>
      </c>
      <c r="M3010" s="12" t="str" cm="1">
        <f t="array" ref="M3010">_xlfn.IFS(
    SUMIFS(FACT_ORDERS[TotalAmount], FACT_ORDERS[WD_CUSTOMERS],FACT_ORDERS[[#This Row],[WD_CUSTOMERS]])&gt;=15000, "VIP",
    SUMIFS(FACT_ORDERS[TotalAmount], FACT_ORDERS[WD_CUSTOMERS],FACT_ORDERS[[#This Row],[WD_CUSTOMERS]])&gt;=8000, "Premium",
    TRUE, "Regular"
)</f>
        <v>VIP</v>
      </c>
      <c r="N3010" s="32" cm="1">
        <f t="array" ref="N3010">_xlfn.IFS(
   FACT_ORDERS[[#This Row],[TypeOfClient]]="VIP", 0.2,
   FACT_ORDERS[[#This Row],[TypeOfClient]]="Premium", 0.1,
   TRUE, 0
)</f>
        <v>0.2</v>
      </c>
      <c r="O3010" s="31" cm="1">
        <f t="array" ref="O3010">_xlfn.IFS(
   FACT_ORDERS[[#This Row],[TotalAmount]]&gt;1500, 0.15,
   FACT_ORDERS[[#This Row],[TotalAmount]]&gt;1000, 0.1,
   FACT_ORDERS[[#This Row],[TotalAmount]]&gt;500, 0.05,
   TRUE, 0
)</f>
        <v>0</v>
      </c>
      <c r="P3010" s="28">
        <f xml:space="preserve"> FACT_ORDERS[[#This Row],[TotalAmount]] * (1 - (FACT_ORDERS[[#This Row],[ClientDiscount]] + FACT_ORDERS[[#This Row],[OrderDiscount]]) )</f>
        <v>364.8</v>
      </c>
      <c r="Q3010" s="28">
        <f>FACT_ORDERS[[#This Row],[TotalAmountWithDiscount]]+FACT_ORDERS[[#This Row],[DeliveryCost]]</f>
        <v>379.8</v>
      </c>
      <c r="R3010" s="35">
        <v>45479</v>
      </c>
      <c r="S3010" s="35" t="str">
        <f>IF(NETWORKDAYS(FACT_ORDERS[[#This Row],[Order-Date]], FACT_ORDERS[[#This Row],[ArrivalDate ]]) &gt; 10, "Late", "On Time")</f>
        <v>On Time</v>
      </c>
    </row>
    <row r="3011" spans="1:19" x14ac:dyDescent="0.3">
      <c r="A3011" s="12">
        <v>8009</v>
      </c>
      <c r="B3011" s="12">
        <v>299</v>
      </c>
      <c r="C3011" s="12">
        <v>10083</v>
      </c>
      <c r="D3011" s="12">
        <v>3010</v>
      </c>
      <c r="E3011" s="12" t="s">
        <v>244</v>
      </c>
      <c r="F3011" s="13">
        <v>45472</v>
      </c>
      <c r="G3011" s="26" t="s">
        <v>13404</v>
      </c>
      <c r="H3011" s="12">
        <v>22</v>
      </c>
      <c r="I3011" s="28">
        <f>VLOOKUP(B:B,DIM_PRODUCTS!A:F,5,FALSE)</f>
        <v>19</v>
      </c>
      <c r="J3011" s="28">
        <f>FACT_ORDERS[[#This Row],[ProductPrice]]*FACT_ORDERS[[#This Row],[Quantity]]</f>
        <v>418</v>
      </c>
      <c r="K3011" s="12" t="str">
        <f>VLOOKUP(C:C,DIM_CUSTOMERS!A:G,7,FALSE)</f>
        <v>Mexico</v>
      </c>
      <c r="L3011" s="30" cm="1">
        <f t="array" ref="L3011">_xlfn.IFS(
    AND(FACT_ORDERS[[#This Row],[DeliveryMehtod]]="shippment",FACT_ORDERS[[#This Row],[TotalAmount]]&gt;=200), 0,
    AND(FACT_ORDERS[[#This Row],[DeliveryMehtod]]="pickup"), 15,
    AND(FACT_ORDERS[[#This Row],[DeliveryMehtod]]="shippment",FACT_ORDERS[[#This Row],[TotalAmount]]&lt;200), 35
)</f>
        <v>0</v>
      </c>
      <c r="M3011" s="12" t="str" cm="1">
        <f t="array" ref="M3011">_xlfn.IFS(
    SUMIFS(FACT_ORDERS[TotalAmount], FACT_ORDERS[WD_CUSTOMERS],FACT_ORDERS[[#This Row],[WD_CUSTOMERS]])&gt;=15000, "VIP",
    SUMIFS(FACT_ORDERS[TotalAmount], FACT_ORDERS[WD_CUSTOMERS],FACT_ORDERS[[#This Row],[WD_CUSTOMERS]])&gt;=8000, "Premium",
    TRUE, "Regular"
)</f>
        <v>VIP</v>
      </c>
      <c r="N3011" s="32" cm="1">
        <f t="array" ref="N3011">_xlfn.IFS(
   FACT_ORDERS[[#This Row],[TypeOfClient]]="VIP", 0.2,
   FACT_ORDERS[[#This Row],[TypeOfClient]]="Premium", 0.1,
   TRUE, 0
)</f>
        <v>0.2</v>
      </c>
      <c r="O3011" s="31" cm="1">
        <f t="array" ref="O3011">_xlfn.IFS(
   FACT_ORDERS[[#This Row],[TotalAmount]]&gt;1500, 0.15,
   FACT_ORDERS[[#This Row],[TotalAmount]]&gt;1000, 0.1,
   FACT_ORDERS[[#This Row],[TotalAmount]]&gt;500, 0.05,
   TRUE, 0
)</f>
        <v>0</v>
      </c>
      <c r="P3011" s="28">
        <f xml:space="preserve"> FACT_ORDERS[[#This Row],[TotalAmount]] * (1 - (FACT_ORDERS[[#This Row],[ClientDiscount]] + FACT_ORDERS[[#This Row],[OrderDiscount]]) )</f>
        <v>334.40000000000003</v>
      </c>
      <c r="Q3011" s="28">
        <f>FACT_ORDERS[[#This Row],[TotalAmountWithDiscount]]+FACT_ORDERS[[#This Row],[DeliveryCost]]</f>
        <v>334.40000000000003</v>
      </c>
      <c r="R3011" s="35">
        <v>45479</v>
      </c>
      <c r="S3011" s="35" t="str">
        <f>IF(NETWORKDAYS(FACT_ORDERS[[#This Row],[Order-Date]], FACT_ORDERS[[#This Row],[ArrivalDate ]]) &gt; 10, "Late", "On Time")</f>
        <v>On Time</v>
      </c>
    </row>
    <row r="3012" spans="1:19" x14ac:dyDescent="0.3">
      <c r="A3012" s="12">
        <v>8010</v>
      </c>
      <c r="B3012" s="12">
        <v>284</v>
      </c>
      <c r="C3012" s="12">
        <v>10083</v>
      </c>
      <c r="D3012" s="12">
        <v>3011</v>
      </c>
      <c r="E3012" s="12" t="s">
        <v>244</v>
      </c>
      <c r="F3012" s="13">
        <v>45472</v>
      </c>
      <c r="G3012" s="26" t="s">
        <v>13405</v>
      </c>
      <c r="H3012" s="12">
        <v>45</v>
      </c>
      <c r="I3012" s="28">
        <f>VLOOKUP(B:B,DIM_PRODUCTS!A:F,5,FALSE)</f>
        <v>32</v>
      </c>
      <c r="J3012" s="28">
        <f>FACT_ORDERS[[#This Row],[ProductPrice]]*FACT_ORDERS[[#This Row],[Quantity]]</f>
        <v>1440</v>
      </c>
      <c r="K3012" s="12" t="str">
        <f>VLOOKUP(C:C,DIM_CUSTOMERS!A:G,7,FALSE)</f>
        <v>Mexico</v>
      </c>
      <c r="L3012" s="30" cm="1">
        <f t="array" ref="L3012">_xlfn.IFS(
    AND(FACT_ORDERS[[#This Row],[DeliveryMehtod]]="shippment",FACT_ORDERS[[#This Row],[TotalAmount]]&gt;=200), 0,
    AND(FACT_ORDERS[[#This Row],[DeliveryMehtod]]="pickup"), 15,
    AND(FACT_ORDERS[[#This Row],[DeliveryMehtod]]="shippment",FACT_ORDERS[[#This Row],[TotalAmount]]&lt;200), 35
)</f>
        <v>0</v>
      </c>
      <c r="M3012" s="12" t="str" cm="1">
        <f t="array" ref="M3012">_xlfn.IFS(
    SUMIFS(FACT_ORDERS[TotalAmount], FACT_ORDERS[WD_CUSTOMERS],FACT_ORDERS[[#This Row],[WD_CUSTOMERS]])&gt;=15000, "VIP",
    SUMIFS(FACT_ORDERS[TotalAmount], FACT_ORDERS[WD_CUSTOMERS],FACT_ORDERS[[#This Row],[WD_CUSTOMERS]])&gt;=8000, "Premium",
    TRUE, "Regular"
)</f>
        <v>VIP</v>
      </c>
      <c r="N3012" s="32" cm="1">
        <f t="array" ref="N3012">_xlfn.IFS(
   FACT_ORDERS[[#This Row],[TypeOfClient]]="VIP", 0.2,
   FACT_ORDERS[[#This Row],[TypeOfClient]]="Premium", 0.1,
   TRUE, 0
)</f>
        <v>0.2</v>
      </c>
      <c r="O3012" s="31" cm="1">
        <f t="array" ref="O3012">_xlfn.IFS(
   FACT_ORDERS[[#This Row],[TotalAmount]]&gt;1500, 0.15,
   FACT_ORDERS[[#This Row],[TotalAmount]]&gt;1000, 0.1,
   FACT_ORDERS[[#This Row],[TotalAmount]]&gt;500, 0.05,
   TRUE, 0
)</f>
        <v>0.1</v>
      </c>
      <c r="P3012" s="28">
        <f xml:space="preserve"> FACT_ORDERS[[#This Row],[TotalAmount]] * (1 - (FACT_ORDERS[[#This Row],[ClientDiscount]] + FACT_ORDERS[[#This Row],[OrderDiscount]]) )</f>
        <v>1007.9999999999999</v>
      </c>
      <c r="Q3012" s="28">
        <f>FACT_ORDERS[[#This Row],[TotalAmountWithDiscount]]+FACT_ORDERS[[#This Row],[DeliveryCost]]</f>
        <v>1007.9999999999999</v>
      </c>
      <c r="R3012" s="35">
        <v>45481</v>
      </c>
      <c r="S3012" s="35" t="str">
        <f>IF(NETWORKDAYS(FACT_ORDERS[[#This Row],[Order-Date]], FACT_ORDERS[[#This Row],[ArrivalDate ]]) &gt; 10, "Late", "On Time")</f>
        <v>On Time</v>
      </c>
    </row>
    <row r="3013" spans="1:19" x14ac:dyDescent="0.3">
      <c r="A3013" s="12">
        <v>8011</v>
      </c>
      <c r="B3013" s="12">
        <v>220</v>
      </c>
      <c r="C3013" s="12">
        <v>10083</v>
      </c>
      <c r="D3013" s="12">
        <v>3012</v>
      </c>
      <c r="E3013" s="12" t="s">
        <v>244</v>
      </c>
      <c r="F3013" s="13">
        <v>45472</v>
      </c>
      <c r="G3013" s="26" t="s">
        <v>13406</v>
      </c>
      <c r="H3013" s="12">
        <v>37</v>
      </c>
      <c r="I3013" s="28">
        <f>VLOOKUP(B:B,DIM_PRODUCTS!A:F,5,FALSE)</f>
        <v>30</v>
      </c>
      <c r="J3013" s="28">
        <f>FACT_ORDERS[[#This Row],[ProductPrice]]*FACT_ORDERS[[#This Row],[Quantity]]</f>
        <v>1110</v>
      </c>
      <c r="K3013" s="12" t="str">
        <f>VLOOKUP(C:C,DIM_CUSTOMERS!A:G,7,FALSE)</f>
        <v>Mexico</v>
      </c>
      <c r="L3013" s="30" cm="1">
        <f t="array" ref="L3013">_xlfn.IFS(
    AND(FACT_ORDERS[[#This Row],[DeliveryMehtod]]="shippment",FACT_ORDERS[[#This Row],[TotalAmount]]&gt;=200), 0,
    AND(FACT_ORDERS[[#This Row],[DeliveryMehtod]]="pickup"), 15,
    AND(FACT_ORDERS[[#This Row],[DeliveryMehtod]]="shippment",FACT_ORDERS[[#This Row],[TotalAmount]]&lt;200), 35
)</f>
        <v>0</v>
      </c>
      <c r="M3013" s="12" t="str" cm="1">
        <f t="array" ref="M3013">_xlfn.IFS(
    SUMIFS(FACT_ORDERS[TotalAmount], FACT_ORDERS[WD_CUSTOMERS],FACT_ORDERS[[#This Row],[WD_CUSTOMERS]])&gt;=15000, "VIP",
    SUMIFS(FACT_ORDERS[TotalAmount], FACT_ORDERS[WD_CUSTOMERS],FACT_ORDERS[[#This Row],[WD_CUSTOMERS]])&gt;=8000, "Premium",
    TRUE, "Regular"
)</f>
        <v>VIP</v>
      </c>
      <c r="N3013" s="32" cm="1">
        <f t="array" ref="N3013">_xlfn.IFS(
   FACT_ORDERS[[#This Row],[TypeOfClient]]="VIP", 0.2,
   FACT_ORDERS[[#This Row],[TypeOfClient]]="Premium", 0.1,
   TRUE, 0
)</f>
        <v>0.2</v>
      </c>
      <c r="O3013" s="31" cm="1">
        <f t="array" ref="O3013">_xlfn.IFS(
   FACT_ORDERS[[#This Row],[TotalAmount]]&gt;1500, 0.15,
   FACT_ORDERS[[#This Row],[TotalAmount]]&gt;1000, 0.1,
   FACT_ORDERS[[#This Row],[TotalAmount]]&gt;500, 0.05,
   TRUE, 0
)</f>
        <v>0.1</v>
      </c>
      <c r="P3013" s="28">
        <f xml:space="preserve"> FACT_ORDERS[[#This Row],[TotalAmount]] * (1 - (FACT_ORDERS[[#This Row],[ClientDiscount]] + FACT_ORDERS[[#This Row],[OrderDiscount]]) )</f>
        <v>777</v>
      </c>
      <c r="Q3013" s="28">
        <f>FACT_ORDERS[[#This Row],[TotalAmountWithDiscount]]+FACT_ORDERS[[#This Row],[DeliveryCost]]</f>
        <v>777</v>
      </c>
      <c r="R3013" s="35">
        <v>45482</v>
      </c>
      <c r="S3013" s="35" t="str">
        <f>IF(NETWORKDAYS(FACT_ORDERS[[#This Row],[Order-Date]], FACT_ORDERS[[#This Row],[ArrivalDate ]]) &gt; 10, "Late", "On Time")</f>
        <v>On Time</v>
      </c>
    </row>
    <row r="3014" spans="1:19" x14ac:dyDescent="0.3">
      <c r="A3014" s="12">
        <v>8012</v>
      </c>
      <c r="B3014" s="12">
        <v>209</v>
      </c>
      <c r="C3014" s="12">
        <v>10083</v>
      </c>
      <c r="D3014" s="12">
        <v>3013</v>
      </c>
      <c r="E3014" s="12" t="s">
        <v>243</v>
      </c>
      <c r="F3014" s="13">
        <v>45472</v>
      </c>
      <c r="G3014" s="26" t="s">
        <v>13407</v>
      </c>
      <c r="H3014" s="12">
        <v>16</v>
      </c>
      <c r="I3014" s="28">
        <f>VLOOKUP(B:B,DIM_PRODUCTS!A:F,5,FALSE)</f>
        <v>8</v>
      </c>
      <c r="J3014" s="28">
        <f>FACT_ORDERS[[#This Row],[ProductPrice]]*FACT_ORDERS[[#This Row],[Quantity]]</f>
        <v>128</v>
      </c>
      <c r="K3014" s="12" t="str">
        <f>VLOOKUP(C:C,DIM_CUSTOMERS!A:G,7,FALSE)</f>
        <v>Mexico</v>
      </c>
      <c r="L3014" s="30" cm="1">
        <f t="array" ref="L3014">_xlfn.IFS(
    AND(FACT_ORDERS[[#This Row],[DeliveryMehtod]]="shippment",FACT_ORDERS[[#This Row],[TotalAmount]]&gt;=200), 0,
    AND(FACT_ORDERS[[#This Row],[DeliveryMehtod]]="pickup"), 15,
    AND(FACT_ORDERS[[#This Row],[DeliveryMehtod]]="shippment",FACT_ORDERS[[#This Row],[TotalAmount]]&lt;200), 35
)</f>
        <v>15</v>
      </c>
      <c r="M3014" s="12" t="str" cm="1">
        <f t="array" ref="M3014">_xlfn.IFS(
    SUMIFS(FACT_ORDERS[TotalAmount], FACT_ORDERS[WD_CUSTOMERS],FACT_ORDERS[[#This Row],[WD_CUSTOMERS]])&gt;=15000, "VIP",
    SUMIFS(FACT_ORDERS[TotalAmount], FACT_ORDERS[WD_CUSTOMERS],FACT_ORDERS[[#This Row],[WD_CUSTOMERS]])&gt;=8000, "Premium",
    TRUE, "Regular"
)</f>
        <v>VIP</v>
      </c>
      <c r="N3014" s="32" cm="1">
        <f t="array" ref="N3014">_xlfn.IFS(
   FACT_ORDERS[[#This Row],[TypeOfClient]]="VIP", 0.2,
   FACT_ORDERS[[#This Row],[TypeOfClient]]="Premium", 0.1,
   TRUE, 0
)</f>
        <v>0.2</v>
      </c>
      <c r="O3014" s="31" cm="1">
        <f t="array" ref="O3014">_xlfn.IFS(
   FACT_ORDERS[[#This Row],[TotalAmount]]&gt;1500, 0.15,
   FACT_ORDERS[[#This Row],[TotalAmount]]&gt;1000, 0.1,
   FACT_ORDERS[[#This Row],[TotalAmount]]&gt;500, 0.05,
   TRUE, 0
)</f>
        <v>0</v>
      </c>
      <c r="P3014" s="28">
        <f xml:space="preserve"> FACT_ORDERS[[#This Row],[TotalAmount]] * (1 - (FACT_ORDERS[[#This Row],[ClientDiscount]] + FACT_ORDERS[[#This Row],[OrderDiscount]]) )</f>
        <v>102.4</v>
      </c>
      <c r="Q3014" s="28">
        <f>FACT_ORDERS[[#This Row],[TotalAmountWithDiscount]]+FACT_ORDERS[[#This Row],[DeliveryCost]]</f>
        <v>117.4</v>
      </c>
      <c r="R3014" s="35">
        <v>45479</v>
      </c>
      <c r="S3014" s="35" t="str">
        <f>IF(NETWORKDAYS(FACT_ORDERS[[#This Row],[Order-Date]], FACT_ORDERS[[#This Row],[ArrivalDate ]]) &gt; 10, "Late", "On Time")</f>
        <v>On Time</v>
      </c>
    </row>
    <row r="3015" spans="1:19" x14ac:dyDescent="0.3">
      <c r="A3015" s="12">
        <v>8013</v>
      </c>
      <c r="B3015" s="12">
        <v>279</v>
      </c>
      <c r="C3015" s="12">
        <v>10083</v>
      </c>
      <c r="D3015" s="12">
        <v>3014</v>
      </c>
      <c r="E3015" s="12" t="s">
        <v>244</v>
      </c>
      <c r="F3015" s="13">
        <v>45538</v>
      </c>
      <c r="G3015" s="26" t="s">
        <v>4619</v>
      </c>
      <c r="H3015" s="12">
        <v>24</v>
      </c>
      <c r="I3015" s="28">
        <f>VLOOKUP(B:B,DIM_PRODUCTS!A:F,5,FALSE)</f>
        <v>24</v>
      </c>
      <c r="J3015" s="28">
        <f>FACT_ORDERS[[#This Row],[ProductPrice]]*FACT_ORDERS[[#This Row],[Quantity]]</f>
        <v>576</v>
      </c>
      <c r="K3015" s="12" t="str">
        <f>VLOOKUP(C:C,DIM_CUSTOMERS!A:G,7,FALSE)</f>
        <v>Mexico</v>
      </c>
      <c r="L3015" s="30" cm="1">
        <f t="array" ref="L3015">_xlfn.IFS(
    AND(FACT_ORDERS[[#This Row],[DeliveryMehtod]]="shippment",FACT_ORDERS[[#This Row],[TotalAmount]]&gt;=200), 0,
    AND(FACT_ORDERS[[#This Row],[DeliveryMehtod]]="pickup"), 15,
    AND(FACT_ORDERS[[#This Row],[DeliveryMehtod]]="shippment",FACT_ORDERS[[#This Row],[TotalAmount]]&lt;200), 35
)</f>
        <v>0</v>
      </c>
      <c r="M3015" s="12" t="str" cm="1">
        <f t="array" ref="M3015">_xlfn.IFS(
    SUMIFS(FACT_ORDERS[TotalAmount], FACT_ORDERS[WD_CUSTOMERS],FACT_ORDERS[[#This Row],[WD_CUSTOMERS]])&gt;=15000, "VIP",
    SUMIFS(FACT_ORDERS[TotalAmount], FACT_ORDERS[WD_CUSTOMERS],FACT_ORDERS[[#This Row],[WD_CUSTOMERS]])&gt;=8000, "Premium",
    TRUE, "Regular"
)</f>
        <v>VIP</v>
      </c>
      <c r="N3015" s="32" cm="1">
        <f t="array" ref="N3015">_xlfn.IFS(
   FACT_ORDERS[[#This Row],[TypeOfClient]]="VIP", 0.2,
   FACT_ORDERS[[#This Row],[TypeOfClient]]="Premium", 0.1,
   TRUE, 0
)</f>
        <v>0.2</v>
      </c>
      <c r="O3015" s="31" cm="1">
        <f t="array" ref="O3015">_xlfn.IFS(
   FACT_ORDERS[[#This Row],[TotalAmount]]&gt;1500, 0.15,
   FACT_ORDERS[[#This Row],[TotalAmount]]&gt;1000, 0.1,
   FACT_ORDERS[[#This Row],[TotalAmount]]&gt;500, 0.05,
   TRUE, 0
)</f>
        <v>0.05</v>
      </c>
      <c r="P3015" s="28">
        <f xml:space="preserve"> FACT_ORDERS[[#This Row],[TotalAmount]] * (1 - (FACT_ORDERS[[#This Row],[ClientDiscount]] + FACT_ORDERS[[#This Row],[OrderDiscount]]) )</f>
        <v>432</v>
      </c>
      <c r="Q3015" s="28">
        <f>FACT_ORDERS[[#This Row],[TotalAmountWithDiscount]]+FACT_ORDERS[[#This Row],[DeliveryCost]]</f>
        <v>432</v>
      </c>
      <c r="R3015" s="35">
        <v>45548</v>
      </c>
      <c r="S3015" s="35" t="str">
        <f>IF(NETWORKDAYS(FACT_ORDERS[[#This Row],[Order-Date]], FACT_ORDERS[[#This Row],[ArrivalDate ]]) &gt; 10, "Late", "On Time")</f>
        <v>On Time</v>
      </c>
    </row>
    <row r="3016" spans="1:19" x14ac:dyDescent="0.3">
      <c r="A3016" s="12">
        <v>8014</v>
      </c>
      <c r="B3016" s="12">
        <v>299</v>
      </c>
      <c r="C3016" s="12">
        <v>10083</v>
      </c>
      <c r="D3016" s="12">
        <v>3015</v>
      </c>
      <c r="E3016" s="12" t="s">
        <v>244</v>
      </c>
      <c r="F3016" s="13">
        <v>45538</v>
      </c>
      <c r="G3016" s="26" t="s">
        <v>13408</v>
      </c>
      <c r="H3016" s="12">
        <v>27</v>
      </c>
      <c r="I3016" s="28">
        <f>VLOOKUP(B:B,DIM_PRODUCTS!A:F,5,FALSE)</f>
        <v>19</v>
      </c>
      <c r="J3016" s="28">
        <f>FACT_ORDERS[[#This Row],[ProductPrice]]*FACT_ORDERS[[#This Row],[Quantity]]</f>
        <v>513</v>
      </c>
      <c r="K3016" s="12" t="str">
        <f>VLOOKUP(C:C,DIM_CUSTOMERS!A:G,7,FALSE)</f>
        <v>Mexico</v>
      </c>
      <c r="L3016" s="30" cm="1">
        <f t="array" ref="L3016">_xlfn.IFS(
    AND(FACT_ORDERS[[#This Row],[DeliveryMehtod]]="shippment",FACT_ORDERS[[#This Row],[TotalAmount]]&gt;=200), 0,
    AND(FACT_ORDERS[[#This Row],[DeliveryMehtod]]="pickup"), 15,
    AND(FACT_ORDERS[[#This Row],[DeliveryMehtod]]="shippment",FACT_ORDERS[[#This Row],[TotalAmount]]&lt;200), 35
)</f>
        <v>0</v>
      </c>
      <c r="M3016" s="12" t="str" cm="1">
        <f t="array" ref="M3016">_xlfn.IFS(
    SUMIFS(FACT_ORDERS[TotalAmount], FACT_ORDERS[WD_CUSTOMERS],FACT_ORDERS[[#This Row],[WD_CUSTOMERS]])&gt;=15000, "VIP",
    SUMIFS(FACT_ORDERS[TotalAmount], FACT_ORDERS[WD_CUSTOMERS],FACT_ORDERS[[#This Row],[WD_CUSTOMERS]])&gt;=8000, "Premium",
    TRUE, "Regular"
)</f>
        <v>VIP</v>
      </c>
      <c r="N3016" s="32" cm="1">
        <f t="array" ref="N3016">_xlfn.IFS(
   FACT_ORDERS[[#This Row],[TypeOfClient]]="VIP", 0.2,
   FACT_ORDERS[[#This Row],[TypeOfClient]]="Premium", 0.1,
   TRUE, 0
)</f>
        <v>0.2</v>
      </c>
      <c r="O3016" s="31" cm="1">
        <f t="array" ref="O3016">_xlfn.IFS(
   FACT_ORDERS[[#This Row],[TotalAmount]]&gt;1500, 0.15,
   FACT_ORDERS[[#This Row],[TotalAmount]]&gt;1000, 0.1,
   FACT_ORDERS[[#This Row],[TotalAmount]]&gt;500, 0.05,
   TRUE, 0
)</f>
        <v>0.05</v>
      </c>
      <c r="P3016" s="28">
        <f xml:space="preserve"> FACT_ORDERS[[#This Row],[TotalAmount]] * (1 - (FACT_ORDERS[[#This Row],[ClientDiscount]] + FACT_ORDERS[[#This Row],[OrderDiscount]]) )</f>
        <v>384.75</v>
      </c>
      <c r="Q3016" s="28">
        <f>FACT_ORDERS[[#This Row],[TotalAmountWithDiscount]]+FACT_ORDERS[[#This Row],[DeliveryCost]]</f>
        <v>384.75</v>
      </c>
      <c r="R3016" s="35">
        <v>45545</v>
      </c>
      <c r="S3016" s="35" t="str">
        <f>IF(NETWORKDAYS(FACT_ORDERS[[#This Row],[Order-Date]], FACT_ORDERS[[#This Row],[ArrivalDate ]]) &gt; 10, "Late", "On Time")</f>
        <v>On Time</v>
      </c>
    </row>
    <row r="3017" spans="1:19" x14ac:dyDescent="0.3">
      <c r="A3017" s="12">
        <v>8015</v>
      </c>
      <c r="B3017" s="12">
        <v>284</v>
      </c>
      <c r="C3017" s="12">
        <v>10083</v>
      </c>
      <c r="D3017" s="12">
        <v>3016</v>
      </c>
      <c r="E3017" s="12" t="s">
        <v>243</v>
      </c>
      <c r="F3017" s="13">
        <v>45538</v>
      </c>
      <c r="G3017" s="26" t="s">
        <v>13409</v>
      </c>
      <c r="H3017" s="12">
        <v>33</v>
      </c>
      <c r="I3017" s="28">
        <f>VLOOKUP(B:B,DIM_PRODUCTS!A:F,5,FALSE)</f>
        <v>32</v>
      </c>
      <c r="J3017" s="28">
        <f>FACT_ORDERS[[#This Row],[ProductPrice]]*FACT_ORDERS[[#This Row],[Quantity]]</f>
        <v>1056</v>
      </c>
      <c r="K3017" s="12" t="str">
        <f>VLOOKUP(C:C,DIM_CUSTOMERS!A:G,7,FALSE)</f>
        <v>Mexico</v>
      </c>
      <c r="L3017" s="30" cm="1">
        <f t="array" ref="L3017">_xlfn.IFS(
    AND(FACT_ORDERS[[#This Row],[DeliveryMehtod]]="shippment",FACT_ORDERS[[#This Row],[TotalAmount]]&gt;=200), 0,
    AND(FACT_ORDERS[[#This Row],[DeliveryMehtod]]="pickup"), 15,
    AND(FACT_ORDERS[[#This Row],[DeliveryMehtod]]="shippment",FACT_ORDERS[[#This Row],[TotalAmount]]&lt;200), 35
)</f>
        <v>15</v>
      </c>
      <c r="M3017" s="12" t="str" cm="1">
        <f t="array" ref="M3017">_xlfn.IFS(
    SUMIFS(FACT_ORDERS[TotalAmount], FACT_ORDERS[WD_CUSTOMERS],FACT_ORDERS[[#This Row],[WD_CUSTOMERS]])&gt;=15000, "VIP",
    SUMIFS(FACT_ORDERS[TotalAmount], FACT_ORDERS[WD_CUSTOMERS],FACT_ORDERS[[#This Row],[WD_CUSTOMERS]])&gt;=8000, "Premium",
    TRUE, "Regular"
)</f>
        <v>VIP</v>
      </c>
      <c r="N3017" s="32" cm="1">
        <f t="array" ref="N3017">_xlfn.IFS(
   FACT_ORDERS[[#This Row],[TypeOfClient]]="VIP", 0.2,
   FACT_ORDERS[[#This Row],[TypeOfClient]]="Premium", 0.1,
   TRUE, 0
)</f>
        <v>0.2</v>
      </c>
      <c r="O3017" s="31" cm="1">
        <f t="array" ref="O3017">_xlfn.IFS(
   FACT_ORDERS[[#This Row],[TotalAmount]]&gt;1500, 0.15,
   FACT_ORDERS[[#This Row],[TotalAmount]]&gt;1000, 0.1,
   FACT_ORDERS[[#This Row],[TotalAmount]]&gt;500, 0.05,
   TRUE, 0
)</f>
        <v>0.1</v>
      </c>
      <c r="P3017" s="28">
        <f xml:space="preserve"> FACT_ORDERS[[#This Row],[TotalAmount]] * (1 - (FACT_ORDERS[[#This Row],[ClientDiscount]] + FACT_ORDERS[[#This Row],[OrderDiscount]]) )</f>
        <v>739.19999999999993</v>
      </c>
      <c r="Q3017" s="28">
        <f>FACT_ORDERS[[#This Row],[TotalAmountWithDiscount]]+FACT_ORDERS[[#This Row],[DeliveryCost]]</f>
        <v>754.19999999999993</v>
      </c>
      <c r="R3017" s="35">
        <v>45546</v>
      </c>
      <c r="S3017" s="35" t="str">
        <f>IF(NETWORKDAYS(FACT_ORDERS[[#This Row],[Order-Date]], FACT_ORDERS[[#This Row],[ArrivalDate ]]) &gt; 10, "Late", "On Time")</f>
        <v>On Time</v>
      </c>
    </row>
    <row r="3018" spans="1:19" x14ac:dyDescent="0.3">
      <c r="A3018" s="12">
        <v>8016</v>
      </c>
      <c r="B3018" s="12">
        <v>220</v>
      </c>
      <c r="C3018" s="12">
        <v>10083</v>
      </c>
      <c r="D3018" s="12">
        <v>3017</v>
      </c>
      <c r="E3018" s="12" t="s">
        <v>243</v>
      </c>
      <c r="F3018" s="13">
        <v>45538</v>
      </c>
      <c r="G3018" s="26" t="s">
        <v>13410</v>
      </c>
      <c r="H3018" s="12">
        <v>42</v>
      </c>
      <c r="I3018" s="28">
        <f>VLOOKUP(B:B,DIM_PRODUCTS!A:F,5,FALSE)</f>
        <v>30</v>
      </c>
      <c r="J3018" s="28">
        <f>FACT_ORDERS[[#This Row],[ProductPrice]]*FACT_ORDERS[[#This Row],[Quantity]]</f>
        <v>1260</v>
      </c>
      <c r="K3018" s="12" t="str">
        <f>VLOOKUP(C:C,DIM_CUSTOMERS!A:G,7,FALSE)</f>
        <v>Mexico</v>
      </c>
      <c r="L3018" s="30" cm="1">
        <f t="array" ref="L3018">_xlfn.IFS(
    AND(FACT_ORDERS[[#This Row],[DeliveryMehtod]]="shippment",FACT_ORDERS[[#This Row],[TotalAmount]]&gt;=200), 0,
    AND(FACT_ORDERS[[#This Row],[DeliveryMehtod]]="pickup"), 15,
    AND(FACT_ORDERS[[#This Row],[DeliveryMehtod]]="shippment",FACT_ORDERS[[#This Row],[TotalAmount]]&lt;200), 35
)</f>
        <v>15</v>
      </c>
      <c r="M3018" s="12" t="str" cm="1">
        <f t="array" ref="M3018">_xlfn.IFS(
    SUMIFS(FACT_ORDERS[TotalAmount], FACT_ORDERS[WD_CUSTOMERS],FACT_ORDERS[[#This Row],[WD_CUSTOMERS]])&gt;=15000, "VIP",
    SUMIFS(FACT_ORDERS[TotalAmount], FACT_ORDERS[WD_CUSTOMERS],FACT_ORDERS[[#This Row],[WD_CUSTOMERS]])&gt;=8000, "Premium",
    TRUE, "Regular"
)</f>
        <v>VIP</v>
      </c>
      <c r="N3018" s="32" cm="1">
        <f t="array" ref="N3018">_xlfn.IFS(
   FACT_ORDERS[[#This Row],[TypeOfClient]]="VIP", 0.2,
   FACT_ORDERS[[#This Row],[TypeOfClient]]="Premium", 0.1,
   TRUE, 0
)</f>
        <v>0.2</v>
      </c>
      <c r="O3018" s="31" cm="1">
        <f t="array" ref="O3018">_xlfn.IFS(
   FACT_ORDERS[[#This Row],[TotalAmount]]&gt;1500, 0.15,
   FACT_ORDERS[[#This Row],[TotalAmount]]&gt;1000, 0.1,
   FACT_ORDERS[[#This Row],[TotalAmount]]&gt;500, 0.05,
   TRUE, 0
)</f>
        <v>0.1</v>
      </c>
      <c r="P3018" s="28">
        <f xml:space="preserve"> FACT_ORDERS[[#This Row],[TotalAmount]] * (1 - (FACT_ORDERS[[#This Row],[ClientDiscount]] + FACT_ORDERS[[#This Row],[OrderDiscount]]) )</f>
        <v>882</v>
      </c>
      <c r="Q3018" s="28">
        <f>FACT_ORDERS[[#This Row],[TotalAmountWithDiscount]]+FACT_ORDERS[[#This Row],[DeliveryCost]]</f>
        <v>897</v>
      </c>
      <c r="R3018" s="35">
        <v>45549</v>
      </c>
      <c r="S3018" s="35" t="str">
        <f>IF(NETWORKDAYS(FACT_ORDERS[[#This Row],[Order-Date]], FACT_ORDERS[[#This Row],[ArrivalDate ]]) &gt; 10, "Late", "On Time")</f>
        <v>On Time</v>
      </c>
    </row>
    <row r="3019" spans="1:19" x14ac:dyDescent="0.3">
      <c r="A3019" s="12">
        <v>8017</v>
      </c>
      <c r="B3019" s="12">
        <v>274</v>
      </c>
      <c r="C3019" s="12">
        <v>10985</v>
      </c>
      <c r="D3019" s="12">
        <v>3018</v>
      </c>
      <c r="E3019" s="12" t="s">
        <v>244</v>
      </c>
      <c r="F3019" s="13">
        <v>45501</v>
      </c>
      <c r="G3019" s="26" t="s">
        <v>13411</v>
      </c>
      <c r="H3019" s="12">
        <v>43</v>
      </c>
      <c r="I3019" s="28">
        <f>VLOOKUP(B:B,DIM_PRODUCTS!A:F,5,FALSE)</f>
        <v>10</v>
      </c>
      <c r="J3019" s="28">
        <f>FACT_ORDERS[[#This Row],[ProductPrice]]*FACT_ORDERS[[#This Row],[Quantity]]</f>
        <v>430</v>
      </c>
      <c r="K3019" s="12" t="str">
        <f>VLOOKUP(C:C,DIM_CUSTOMERS!A:G,7,FALSE)</f>
        <v>Nigeria</v>
      </c>
      <c r="L3019" s="30" cm="1">
        <f t="array" ref="L3019">_xlfn.IFS(
    AND(FACT_ORDERS[[#This Row],[DeliveryMehtod]]="shippment",FACT_ORDERS[[#This Row],[TotalAmount]]&gt;=200), 0,
    AND(FACT_ORDERS[[#This Row],[DeliveryMehtod]]="pickup"), 15,
    AND(FACT_ORDERS[[#This Row],[DeliveryMehtod]]="shippment",FACT_ORDERS[[#This Row],[TotalAmount]]&lt;200), 35
)</f>
        <v>0</v>
      </c>
      <c r="M3019" s="12" t="str" cm="1">
        <f t="array" ref="M3019">_xlfn.IFS(
    SUMIFS(FACT_ORDERS[TotalAmount], FACT_ORDERS[WD_CUSTOMERS],FACT_ORDERS[[#This Row],[WD_CUSTOMERS]])&gt;=15000, "VIP",
    SUMIFS(FACT_ORDERS[TotalAmount], FACT_ORDERS[WD_CUSTOMERS],FACT_ORDERS[[#This Row],[WD_CUSTOMERS]])&gt;=8000, "Premium",
    TRUE, "Regular"
)</f>
        <v>Premium</v>
      </c>
      <c r="N3019" s="32" cm="1">
        <f t="array" ref="N3019">_xlfn.IFS(
   FACT_ORDERS[[#This Row],[TypeOfClient]]="VIP", 0.2,
   FACT_ORDERS[[#This Row],[TypeOfClient]]="Premium", 0.1,
   TRUE, 0
)</f>
        <v>0.1</v>
      </c>
      <c r="O3019" s="31" cm="1">
        <f t="array" ref="O3019">_xlfn.IFS(
   FACT_ORDERS[[#This Row],[TotalAmount]]&gt;1500, 0.15,
   FACT_ORDERS[[#This Row],[TotalAmount]]&gt;1000, 0.1,
   FACT_ORDERS[[#This Row],[TotalAmount]]&gt;500, 0.05,
   TRUE, 0
)</f>
        <v>0</v>
      </c>
      <c r="P3019" s="28">
        <f xml:space="preserve"> FACT_ORDERS[[#This Row],[TotalAmount]] * (1 - (FACT_ORDERS[[#This Row],[ClientDiscount]] + FACT_ORDERS[[#This Row],[OrderDiscount]]) )</f>
        <v>387</v>
      </c>
      <c r="Q3019" s="28">
        <f>FACT_ORDERS[[#This Row],[TotalAmountWithDiscount]]+FACT_ORDERS[[#This Row],[DeliveryCost]]</f>
        <v>387</v>
      </c>
      <c r="R3019" s="35">
        <v>45511</v>
      </c>
      <c r="S3019" s="35" t="str">
        <f>IF(NETWORKDAYS(FACT_ORDERS[[#This Row],[Order-Date]], FACT_ORDERS[[#This Row],[ArrivalDate ]]) &gt; 10, "Late", "On Time")</f>
        <v>On Time</v>
      </c>
    </row>
    <row r="3020" spans="1:19" x14ac:dyDescent="0.3">
      <c r="A3020" s="12">
        <v>8018</v>
      </c>
      <c r="B3020" s="12">
        <v>241</v>
      </c>
      <c r="C3020" s="12">
        <v>10985</v>
      </c>
      <c r="D3020" s="12">
        <v>3019</v>
      </c>
      <c r="E3020" s="12" t="s">
        <v>243</v>
      </c>
      <c r="F3020" s="13">
        <v>45501</v>
      </c>
      <c r="G3020" s="26" t="s">
        <v>13412</v>
      </c>
      <c r="H3020" s="12">
        <v>13</v>
      </c>
      <c r="I3020" s="28">
        <f>VLOOKUP(B:B,DIM_PRODUCTS!A:F,5,FALSE)</f>
        <v>20</v>
      </c>
      <c r="J3020" s="28">
        <f>FACT_ORDERS[[#This Row],[ProductPrice]]*FACT_ORDERS[[#This Row],[Quantity]]</f>
        <v>260</v>
      </c>
      <c r="K3020" s="12" t="str">
        <f>VLOOKUP(C:C,DIM_CUSTOMERS!A:G,7,FALSE)</f>
        <v>Nigeria</v>
      </c>
      <c r="L3020" s="30" cm="1">
        <f t="array" ref="L3020">_xlfn.IFS(
    AND(FACT_ORDERS[[#This Row],[DeliveryMehtod]]="shippment",FACT_ORDERS[[#This Row],[TotalAmount]]&gt;=200), 0,
    AND(FACT_ORDERS[[#This Row],[DeliveryMehtod]]="pickup"), 15,
    AND(FACT_ORDERS[[#This Row],[DeliveryMehtod]]="shippment",FACT_ORDERS[[#This Row],[TotalAmount]]&lt;200), 35
)</f>
        <v>15</v>
      </c>
      <c r="M3020" s="12" t="str" cm="1">
        <f t="array" ref="M3020">_xlfn.IFS(
    SUMIFS(FACT_ORDERS[TotalAmount], FACT_ORDERS[WD_CUSTOMERS],FACT_ORDERS[[#This Row],[WD_CUSTOMERS]])&gt;=15000, "VIP",
    SUMIFS(FACT_ORDERS[TotalAmount], FACT_ORDERS[WD_CUSTOMERS],FACT_ORDERS[[#This Row],[WD_CUSTOMERS]])&gt;=8000, "Premium",
    TRUE, "Regular"
)</f>
        <v>Premium</v>
      </c>
      <c r="N3020" s="32" cm="1">
        <f t="array" ref="N3020">_xlfn.IFS(
   FACT_ORDERS[[#This Row],[TypeOfClient]]="VIP", 0.2,
   FACT_ORDERS[[#This Row],[TypeOfClient]]="Premium", 0.1,
   TRUE, 0
)</f>
        <v>0.1</v>
      </c>
      <c r="O3020" s="31" cm="1">
        <f t="array" ref="O3020">_xlfn.IFS(
   FACT_ORDERS[[#This Row],[TotalAmount]]&gt;1500, 0.15,
   FACT_ORDERS[[#This Row],[TotalAmount]]&gt;1000, 0.1,
   FACT_ORDERS[[#This Row],[TotalAmount]]&gt;500, 0.05,
   TRUE, 0
)</f>
        <v>0</v>
      </c>
      <c r="P3020" s="28">
        <f xml:space="preserve"> FACT_ORDERS[[#This Row],[TotalAmount]] * (1 - (FACT_ORDERS[[#This Row],[ClientDiscount]] + FACT_ORDERS[[#This Row],[OrderDiscount]]) )</f>
        <v>234</v>
      </c>
      <c r="Q3020" s="28">
        <f>FACT_ORDERS[[#This Row],[TotalAmountWithDiscount]]+FACT_ORDERS[[#This Row],[DeliveryCost]]</f>
        <v>249</v>
      </c>
      <c r="R3020" s="35">
        <v>45510</v>
      </c>
      <c r="S3020" s="35" t="str">
        <f>IF(NETWORKDAYS(FACT_ORDERS[[#This Row],[Order-Date]], FACT_ORDERS[[#This Row],[ArrivalDate ]]) &gt; 10, "Late", "On Time")</f>
        <v>On Time</v>
      </c>
    </row>
    <row r="3021" spans="1:19" x14ac:dyDescent="0.3">
      <c r="A3021" s="12">
        <v>8019</v>
      </c>
      <c r="B3021" s="12">
        <v>224</v>
      </c>
      <c r="C3021" s="12">
        <v>10985</v>
      </c>
      <c r="D3021" s="12">
        <v>3020</v>
      </c>
      <c r="E3021" s="12" t="s">
        <v>244</v>
      </c>
      <c r="F3021" s="13">
        <v>45501</v>
      </c>
      <c r="G3021" s="26" t="s">
        <v>13413</v>
      </c>
      <c r="H3021" s="12">
        <v>33</v>
      </c>
      <c r="I3021" s="28">
        <f>VLOOKUP(B:B,DIM_PRODUCTS!A:F,5,FALSE)</f>
        <v>14</v>
      </c>
      <c r="J3021" s="28">
        <f>FACT_ORDERS[[#This Row],[ProductPrice]]*FACT_ORDERS[[#This Row],[Quantity]]</f>
        <v>462</v>
      </c>
      <c r="K3021" s="12" t="str">
        <f>VLOOKUP(C:C,DIM_CUSTOMERS!A:G,7,FALSE)</f>
        <v>Nigeria</v>
      </c>
      <c r="L3021" s="30" cm="1">
        <f t="array" ref="L3021">_xlfn.IFS(
    AND(FACT_ORDERS[[#This Row],[DeliveryMehtod]]="shippment",FACT_ORDERS[[#This Row],[TotalAmount]]&gt;=200), 0,
    AND(FACT_ORDERS[[#This Row],[DeliveryMehtod]]="pickup"), 15,
    AND(FACT_ORDERS[[#This Row],[DeliveryMehtod]]="shippment",FACT_ORDERS[[#This Row],[TotalAmount]]&lt;200), 35
)</f>
        <v>0</v>
      </c>
      <c r="M3021" s="12" t="str" cm="1">
        <f t="array" ref="M3021">_xlfn.IFS(
    SUMIFS(FACT_ORDERS[TotalAmount], FACT_ORDERS[WD_CUSTOMERS],FACT_ORDERS[[#This Row],[WD_CUSTOMERS]])&gt;=15000, "VIP",
    SUMIFS(FACT_ORDERS[TotalAmount], FACT_ORDERS[WD_CUSTOMERS],FACT_ORDERS[[#This Row],[WD_CUSTOMERS]])&gt;=8000, "Premium",
    TRUE, "Regular"
)</f>
        <v>Premium</v>
      </c>
      <c r="N3021" s="32" cm="1">
        <f t="array" ref="N3021">_xlfn.IFS(
   FACT_ORDERS[[#This Row],[TypeOfClient]]="VIP", 0.2,
   FACT_ORDERS[[#This Row],[TypeOfClient]]="Premium", 0.1,
   TRUE, 0
)</f>
        <v>0.1</v>
      </c>
      <c r="O3021" s="31" cm="1">
        <f t="array" ref="O3021">_xlfn.IFS(
   FACT_ORDERS[[#This Row],[TotalAmount]]&gt;1500, 0.15,
   FACT_ORDERS[[#This Row],[TotalAmount]]&gt;1000, 0.1,
   FACT_ORDERS[[#This Row],[TotalAmount]]&gt;500, 0.05,
   TRUE, 0
)</f>
        <v>0</v>
      </c>
      <c r="P3021" s="28">
        <f xml:space="preserve"> FACT_ORDERS[[#This Row],[TotalAmount]] * (1 - (FACT_ORDERS[[#This Row],[ClientDiscount]] + FACT_ORDERS[[#This Row],[OrderDiscount]]) )</f>
        <v>415.8</v>
      </c>
      <c r="Q3021" s="28">
        <f>FACT_ORDERS[[#This Row],[TotalAmountWithDiscount]]+FACT_ORDERS[[#This Row],[DeliveryCost]]</f>
        <v>415.8</v>
      </c>
      <c r="R3021" s="35">
        <v>45510</v>
      </c>
      <c r="S3021" s="35" t="str">
        <f>IF(NETWORKDAYS(FACT_ORDERS[[#This Row],[Order-Date]], FACT_ORDERS[[#This Row],[ArrivalDate ]]) &gt; 10, "Late", "On Time")</f>
        <v>On Time</v>
      </c>
    </row>
    <row r="3022" spans="1:19" x14ac:dyDescent="0.3">
      <c r="A3022" s="12">
        <v>8020</v>
      </c>
      <c r="B3022" s="12">
        <v>240</v>
      </c>
      <c r="C3022" s="12">
        <v>10985</v>
      </c>
      <c r="D3022" s="12">
        <v>3021</v>
      </c>
      <c r="E3022" s="12" t="s">
        <v>243</v>
      </c>
      <c r="F3022" s="13">
        <v>45501</v>
      </c>
      <c r="G3022" s="26" t="s">
        <v>13414</v>
      </c>
      <c r="H3022" s="12">
        <v>36</v>
      </c>
      <c r="I3022" s="28">
        <f>VLOOKUP(B:B,DIM_PRODUCTS!A:F,5,FALSE)</f>
        <v>24</v>
      </c>
      <c r="J3022" s="28">
        <f>FACT_ORDERS[[#This Row],[ProductPrice]]*FACT_ORDERS[[#This Row],[Quantity]]</f>
        <v>864</v>
      </c>
      <c r="K3022" s="12" t="str">
        <f>VLOOKUP(C:C,DIM_CUSTOMERS!A:G,7,FALSE)</f>
        <v>Nigeria</v>
      </c>
      <c r="L3022" s="30" cm="1">
        <f t="array" ref="L3022">_xlfn.IFS(
    AND(FACT_ORDERS[[#This Row],[DeliveryMehtod]]="shippment",FACT_ORDERS[[#This Row],[TotalAmount]]&gt;=200), 0,
    AND(FACT_ORDERS[[#This Row],[DeliveryMehtod]]="pickup"), 15,
    AND(FACT_ORDERS[[#This Row],[DeliveryMehtod]]="shippment",FACT_ORDERS[[#This Row],[TotalAmount]]&lt;200), 35
)</f>
        <v>15</v>
      </c>
      <c r="M3022" s="12" t="str" cm="1">
        <f t="array" ref="M3022">_xlfn.IFS(
    SUMIFS(FACT_ORDERS[TotalAmount], FACT_ORDERS[WD_CUSTOMERS],FACT_ORDERS[[#This Row],[WD_CUSTOMERS]])&gt;=15000, "VIP",
    SUMIFS(FACT_ORDERS[TotalAmount], FACT_ORDERS[WD_CUSTOMERS],FACT_ORDERS[[#This Row],[WD_CUSTOMERS]])&gt;=8000, "Premium",
    TRUE, "Regular"
)</f>
        <v>Premium</v>
      </c>
      <c r="N3022" s="32" cm="1">
        <f t="array" ref="N3022">_xlfn.IFS(
   FACT_ORDERS[[#This Row],[TypeOfClient]]="VIP", 0.2,
   FACT_ORDERS[[#This Row],[TypeOfClient]]="Premium", 0.1,
   TRUE, 0
)</f>
        <v>0.1</v>
      </c>
      <c r="O3022" s="31" cm="1">
        <f t="array" ref="O3022">_xlfn.IFS(
   FACT_ORDERS[[#This Row],[TotalAmount]]&gt;1500, 0.15,
   FACT_ORDERS[[#This Row],[TotalAmount]]&gt;1000, 0.1,
   FACT_ORDERS[[#This Row],[TotalAmount]]&gt;500, 0.05,
   TRUE, 0
)</f>
        <v>0.05</v>
      </c>
      <c r="P3022" s="28">
        <f xml:space="preserve"> FACT_ORDERS[[#This Row],[TotalAmount]] * (1 - (FACT_ORDERS[[#This Row],[ClientDiscount]] + FACT_ORDERS[[#This Row],[OrderDiscount]]) )</f>
        <v>734.4</v>
      </c>
      <c r="Q3022" s="28">
        <f>FACT_ORDERS[[#This Row],[TotalAmountWithDiscount]]+FACT_ORDERS[[#This Row],[DeliveryCost]]</f>
        <v>749.4</v>
      </c>
      <c r="R3022" s="35">
        <v>45512</v>
      </c>
      <c r="S3022" s="35" t="str">
        <f>IF(NETWORKDAYS(FACT_ORDERS[[#This Row],[Order-Date]], FACT_ORDERS[[#This Row],[ArrivalDate ]]) &gt; 10, "Late", "On Time")</f>
        <v>On Time</v>
      </c>
    </row>
    <row r="3023" spans="1:19" x14ac:dyDescent="0.3">
      <c r="A3023" s="12">
        <v>8021</v>
      </c>
      <c r="B3023" s="12">
        <v>274</v>
      </c>
      <c r="C3023" s="12">
        <v>10985</v>
      </c>
      <c r="D3023" s="12">
        <v>3022</v>
      </c>
      <c r="E3023" s="12" t="s">
        <v>243</v>
      </c>
      <c r="F3023" s="13">
        <v>44784</v>
      </c>
      <c r="G3023" s="26" t="s">
        <v>13415</v>
      </c>
      <c r="H3023" s="12">
        <v>43</v>
      </c>
      <c r="I3023" s="28">
        <f>VLOOKUP(B:B,DIM_PRODUCTS!A:F,5,FALSE)</f>
        <v>10</v>
      </c>
      <c r="J3023" s="28">
        <f>FACT_ORDERS[[#This Row],[ProductPrice]]*FACT_ORDERS[[#This Row],[Quantity]]</f>
        <v>430</v>
      </c>
      <c r="K3023" s="12" t="str">
        <f>VLOOKUP(C:C,DIM_CUSTOMERS!A:G,7,FALSE)</f>
        <v>Nigeria</v>
      </c>
      <c r="L3023" s="30" cm="1">
        <f t="array" ref="L3023">_xlfn.IFS(
    AND(FACT_ORDERS[[#This Row],[DeliveryMehtod]]="shippment",FACT_ORDERS[[#This Row],[TotalAmount]]&gt;=200), 0,
    AND(FACT_ORDERS[[#This Row],[DeliveryMehtod]]="pickup"), 15,
    AND(FACT_ORDERS[[#This Row],[DeliveryMehtod]]="shippment",FACT_ORDERS[[#This Row],[TotalAmount]]&lt;200), 35
)</f>
        <v>15</v>
      </c>
      <c r="M3023" s="12" t="str" cm="1">
        <f t="array" ref="M3023">_xlfn.IFS(
    SUMIFS(FACT_ORDERS[TotalAmount], FACT_ORDERS[WD_CUSTOMERS],FACT_ORDERS[[#This Row],[WD_CUSTOMERS]])&gt;=15000, "VIP",
    SUMIFS(FACT_ORDERS[TotalAmount], FACT_ORDERS[WD_CUSTOMERS],FACT_ORDERS[[#This Row],[WD_CUSTOMERS]])&gt;=8000, "Premium",
    TRUE, "Regular"
)</f>
        <v>Premium</v>
      </c>
      <c r="N3023" s="32" cm="1">
        <f t="array" ref="N3023">_xlfn.IFS(
   FACT_ORDERS[[#This Row],[TypeOfClient]]="VIP", 0.2,
   FACT_ORDERS[[#This Row],[TypeOfClient]]="Premium", 0.1,
   TRUE, 0
)</f>
        <v>0.1</v>
      </c>
      <c r="O3023" s="31" cm="1">
        <f t="array" ref="O3023">_xlfn.IFS(
   FACT_ORDERS[[#This Row],[TotalAmount]]&gt;1500, 0.15,
   FACT_ORDERS[[#This Row],[TotalAmount]]&gt;1000, 0.1,
   FACT_ORDERS[[#This Row],[TotalAmount]]&gt;500, 0.05,
   TRUE, 0
)</f>
        <v>0</v>
      </c>
      <c r="P3023" s="28">
        <f xml:space="preserve"> FACT_ORDERS[[#This Row],[TotalAmount]] * (1 - (FACT_ORDERS[[#This Row],[ClientDiscount]] + FACT_ORDERS[[#This Row],[OrderDiscount]]) )</f>
        <v>387</v>
      </c>
      <c r="Q3023" s="28">
        <f>FACT_ORDERS[[#This Row],[TotalAmountWithDiscount]]+FACT_ORDERS[[#This Row],[DeliveryCost]]</f>
        <v>402</v>
      </c>
      <c r="R3023" s="35">
        <v>44792</v>
      </c>
      <c r="S3023" s="35" t="str">
        <f>IF(NETWORKDAYS(FACT_ORDERS[[#This Row],[Order-Date]], FACT_ORDERS[[#This Row],[ArrivalDate ]]) &gt; 10, "Late", "On Time")</f>
        <v>On Time</v>
      </c>
    </row>
    <row r="3024" spans="1:19" x14ac:dyDescent="0.3">
      <c r="A3024" s="12">
        <v>8022</v>
      </c>
      <c r="B3024" s="12">
        <v>241</v>
      </c>
      <c r="C3024" s="12">
        <v>10985</v>
      </c>
      <c r="D3024" s="12">
        <v>3023</v>
      </c>
      <c r="E3024" s="12" t="s">
        <v>244</v>
      </c>
      <c r="F3024" s="13">
        <v>44784</v>
      </c>
      <c r="G3024" s="26" t="s">
        <v>13416</v>
      </c>
      <c r="H3024" s="12">
        <v>17</v>
      </c>
      <c r="I3024" s="28">
        <f>VLOOKUP(B:B,DIM_PRODUCTS!A:F,5,FALSE)</f>
        <v>20</v>
      </c>
      <c r="J3024" s="28">
        <f>FACT_ORDERS[[#This Row],[ProductPrice]]*FACT_ORDERS[[#This Row],[Quantity]]</f>
        <v>340</v>
      </c>
      <c r="K3024" s="12" t="str">
        <f>VLOOKUP(C:C,DIM_CUSTOMERS!A:G,7,FALSE)</f>
        <v>Nigeria</v>
      </c>
      <c r="L3024" s="30" cm="1">
        <f t="array" ref="L3024">_xlfn.IFS(
    AND(FACT_ORDERS[[#This Row],[DeliveryMehtod]]="shippment",FACT_ORDERS[[#This Row],[TotalAmount]]&gt;=200), 0,
    AND(FACT_ORDERS[[#This Row],[DeliveryMehtod]]="pickup"), 15,
    AND(FACT_ORDERS[[#This Row],[DeliveryMehtod]]="shippment",FACT_ORDERS[[#This Row],[TotalAmount]]&lt;200), 35
)</f>
        <v>0</v>
      </c>
      <c r="M3024" s="12" t="str" cm="1">
        <f t="array" ref="M3024">_xlfn.IFS(
    SUMIFS(FACT_ORDERS[TotalAmount], FACT_ORDERS[WD_CUSTOMERS],FACT_ORDERS[[#This Row],[WD_CUSTOMERS]])&gt;=15000, "VIP",
    SUMIFS(FACT_ORDERS[TotalAmount], FACT_ORDERS[WD_CUSTOMERS],FACT_ORDERS[[#This Row],[WD_CUSTOMERS]])&gt;=8000, "Premium",
    TRUE, "Regular"
)</f>
        <v>Premium</v>
      </c>
      <c r="N3024" s="32" cm="1">
        <f t="array" ref="N3024">_xlfn.IFS(
   FACT_ORDERS[[#This Row],[TypeOfClient]]="VIP", 0.2,
   FACT_ORDERS[[#This Row],[TypeOfClient]]="Premium", 0.1,
   TRUE, 0
)</f>
        <v>0.1</v>
      </c>
      <c r="O3024" s="31" cm="1">
        <f t="array" ref="O3024">_xlfn.IFS(
   FACT_ORDERS[[#This Row],[TotalAmount]]&gt;1500, 0.15,
   FACT_ORDERS[[#This Row],[TotalAmount]]&gt;1000, 0.1,
   FACT_ORDERS[[#This Row],[TotalAmount]]&gt;500, 0.05,
   TRUE, 0
)</f>
        <v>0</v>
      </c>
      <c r="P3024" s="28">
        <f xml:space="preserve"> FACT_ORDERS[[#This Row],[TotalAmount]] * (1 - (FACT_ORDERS[[#This Row],[ClientDiscount]] + FACT_ORDERS[[#This Row],[OrderDiscount]]) )</f>
        <v>306</v>
      </c>
      <c r="Q3024" s="28">
        <f>FACT_ORDERS[[#This Row],[TotalAmountWithDiscount]]+FACT_ORDERS[[#This Row],[DeliveryCost]]</f>
        <v>306</v>
      </c>
      <c r="R3024" s="35">
        <v>44794</v>
      </c>
      <c r="S3024" s="35" t="str">
        <f>IF(NETWORKDAYS(FACT_ORDERS[[#This Row],[Order-Date]], FACT_ORDERS[[#This Row],[ArrivalDate ]]) &gt; 10, "Late", "On Time")</f>
        <v>On Time</v>
      </c>
    </row>
    <row r="3025" spans="1:19" x14ac:dyDescent="0.3">
      <c r="A3025" s="12">
        <v>8023</v>
      </c>
      <c r="B3025" s="12">
        <v>224</v>
      </c>
      <c r="C3025" s="12">
        <v>10985</v>
      </c>
      <c r="D3025" s="12">
        <v>3024</v>
      </c>
      <c r="E3025" s="12" t="s">
        <v>244</v>
      </c>
      <c r="F3025" s="13">
        <v>44784</v>
      </c>
      <c r="G3025" s="26" t="s">
        <v>13417</v>
      </c>
      <c r="H3025" s="12">
        <v>37</v>
      </c>
      <c r="I3025" s="28">
        <f>VLOOKUP(B:B,DIM_PRODUCTS!A:F,5,FALSE)</f>
        <v>14</v>
      </c>
      <c r="J3025" s="28">
        <f>FACT_ORDERS[[#This Row],[ProductPrice]]*FACT_ORDERS[[#This Row],[Quantity]]</f>
        <v>518</v>
      </c>
      <c r="K3025" s="12" t="str">
        <f>VLOOKUP(C:C,DIM_CUSTOMERS!A:G,7,FALSE)</f>
        <v>Nigeria</v>
      </c>
      <c r="L3025" s="30" cm="1">
        <f t="array" ref="L3025">_xlfn.IFS(
    AND(FACT_ORDERS[[#This Row],[DeliveryMehtod]]="shippment",FACT_ORDERS[[#This Row],[TotalAmount]]&gt;=200), 0,
    AND(FACT_ORDERS[[#This Row],[DeliveryMehtod]]="pickup"), 15,
    AND(FACT_ORDERS[[#This Row],[DeliveryMehtod]]="shippment",FACT_ORDERS[[#This Row],[TotalAmount]]&lt;200), 35
)</f>
        <v>0</v>
      </c>
      <c r="M3025" s="12" t="str" cm="1">
        <f t="array" ref="M3025">_xlfn.IFS(
    SUMIFS(FACT_ORDERS[TotalAmount], FACT_ORDERS[WD_CUSTOMERS],FACT_ORDERS[[#This Row],[WD_CUSTOMERS]])&gt;=15000, "VIP",
    SUMIFS(FACT_ORDERS[TotalAmount], FACT_ORDERS[WD_CUSTOMERS],FACT_ORDERS[[#This Row],[WD_CUSTOMERS]])&gt;=8000, "Premium",
    TRUE, "Regular"
)</f>
        <v>Premium</v>
      </c>
      <c r="N3025" s="32" cm="1">
        <f t="array" ref="N3025">_xlfn.IFS(
   FACT_ORDERS[[#This Row],[TypeOfClient]]="VIP", 0.2,
   FACT_ORDERS[[#This Row],[TypeOfClient]]="Premium", 0.1,
   TRUE, 0
)</f>
        <v>0.1</v>
      </c>
      <c r="O3025" s="31" cm="1">
        <f t="array" ref="O3025">_xlfn.IFS(
   FACT_ORDERS[[#This Row],[TotalAmount]]&gt;1500, 0.15,
   FACT_ORDERS[[#This Row],[TotalAmount]]&gt;1000, 0.1,
   FACT_ORDERS[[#This Row],[TotalAmount]]&gt;500, 0.05,
   TRUE, 0
)</f>
        <v>0.05</v>
      </c>
      <c r="P3025" s="28">
        <f xml:space="preserve"> FACT_ORDERS[[#This Row],[TotalAmount]] * (1 - (FACT_ORDERS[[#This Row],[ClientDiscount]] + FACT_ORDERS[[#This Row],[OrderDiscount]]) )</f>
        <v>440.3</v>
      </c>
      <c r="Q3025" s="28">
        <f>FACT_ORDERS[[#This Row],[TotalAmountWithDiscount]]+FACT_ORDERS[[#This Row],[DeliveryCost]]</f>
        <v>440.3</v>
      </c>
      <c r="R3025" s="35">
        <v>44793</v>
      </c>
      <c r="S3025" s="35" t="str">
        <f>IF(NETWORKDAYS(FACT_ORDERS[[#This Row],[Order-Date]], FACT_ORDERS[[#This Row],[ArrivalDate ]]) &gt; 10, "Late", "On Time")</f>
        <v>On Time</v>
      </c>
    </row>
    <row r="3026" spans="1:19" x14ac:dyDescent="0.3">
      <c r="A3026" s="12">
        <v>8024</v>
      </c>
      <c r="B3026" s="12">
        <v>240</v>
      </c>
      <c r="C3026" s="12">
        <v>10985</v>
      </c>
      <c r="D3026" s="12">
        <v>3025</v>
      </c>
      <c r="E3026" s="12" t="s">
        <v>244</v>
      </c>
      <c r="F3026" s="13">
        <v>44784</v>
      </c>
      <c r="G3026" s="26" t="s">
        <v>13418</v>
      </c>
      <c r="H3026" s="12">
        <v>21</v>
      </c>
      <c r="I3026" s="28">
        <f>VLOOKUP(B:B,DIM_PRODUCTS!A:F,5,FALSE)</f>
        <v>24</v>
      </c>
      <c r="J3026" s="28">
        <f>FACT_ORDERS[[#This Row],[ProductPrice]]*FACT_ORDERS[[#This Row],[Quantity]]</f>
        <v>504</v>
      </c>
      <c r="K3026" s="12" t="str">
        <f>VLOOKUP(C:C,DIM_CUSTOMERS!A:G,7,FALSE)</f>
        <v>Nigeria</v>
      </c>
      <c r="L3026" s="30" cm="1">
        <f t="array" ref="L3026">_xlfn.IFS(
    AND(FACT_ORDERS[[#This Row],[DeliveryMehtod]]="shippment",FACT_ORDERS[[#This Row],[TotalAmount]]&gt;=200), 0,
    AND(FACT_ORDERS[[#This Row],[DeliveryMehtod]]="pickup"), 15,
    AND(FACT_ORDERS[[#This Row],[DeliveryMehtod]]="shippment",FACT_ORDERS[[#This Row],[TotalAmount]]&lt;200), 35
)</f>
        <v>0</v>
      </c>
      <c r="M3026" s="12" t="str" cm="1">
        <f t="array" ref="M3026">_xlfn.IFS(
    SUMIFS(FACT_ORDERS[TotalAmount], FACT_ORDERS[WD_CUSTOMERS],FACT_ORDERS[[#This Row],[WD_CUSTOMERS]])&gt;=15000, "VIP",
    SUMIFS(FACT_ORDERS[TotalAmount], FACT_ORDERS[WD_CUSTOMERS],FACT_ORDERS[[#This Row],[WD_CUSTOMERS]])&gt;=8000, "Premium",
    TRUE, "Regular"
)</f>
        <v>Premium</v>
      </c>
      <c r="N3026" s="32" cm="1">
        <f t="array" ref="N3026">_xlfn.IFS(
   FACT_ORDERS[[#This Row],[TypeOfClient]]="VIP", 0.2,
   FACT_ORDERS[[#This Row],[TypeOfClient]]="Premium", 0.1,
   TRUE, 0
)</f>
        <v>0.1</v>
      </c>
      <c r="O3026" s="31" cm="1">
        <f t="array" ref="O3026">_xlfn.IFS(
   FACT_ORDERS[[#This Row],[TotalAmount]]&gt;1500, 0.15,
   FACT_ORDERS[[#This Row],[TotalAmount]]&gt;1000, 0.1,
   FACT_ORDERS[[#This Row],[TotalAmount]]&gt;500, 0.05,
   TRUE, 0
)</f>
        <v>0.05</v>
      </c>
      <c r="P3026" s="28">
        <f xml:space="preserve"> FACT_ORDERS[[#This Row],[TotalAmount]] * (1 - (FACT_ORDERS[[#This Row],[ClientDiscount]] + FACT_ORDERS[[#This Row],[OrderDiscount]]) )</f>
        <v>428.4</v>
      </c>
      <c r="Q3026" s="28">
        <f>FACT_ORDERS[[#This Row],[TotalAmountWithDiscount]]+FACT_ORDERS[[#This Row],[DeliveryCost]]</f>
        <v>428.4</v>
      </c>
      <c r="R3026" s="35">
        <v>44791</v>
      </c>
      <c r="S3026" s="35" t="str">
        <f>IF(NETWORKDAYS(FACT_ORDERS[[#This Row],[Order-Date]], FACT_ORDERS[[#This Row],[ArrivalDate ]]) &gt; 10, "Late", "On Time")</f>
        <v>On Time</v>
      </c>
    </row>
    <row r="3027" spans="1:19" x14ac:dyDescent="0.3">
      <c r="A3027" s="12">
        <v>8025</v>
      </c>
      <c r="B3027" s="12">
        <v>274</v>
      </c>
      <c r="C3027" s="12">
        <v>10985</v>
      </c>
      <c r="D3027" s="12">
        <v>3026</v>
      </c>
      <c r="E3027" s="12" t="s">
        <v>243</v>
      </c>
      <c r="F3027" s="13">
        <v>45379</v>
      </c>
      <c r="G3027" s="26" t="s">
        <v>13419</v>
      </c>
      <c r="H3027" s="12">
        <v>48</v>
      </c>
      <c r="I3027" s="28">
        <f>VLOOKUP(B:B,DIM_PRODUCTS!A:F,5,FALSE)</f>
        <v>10</v>
      </c>
      <c r="J3027" s="28">
        <f>FACT_ORDERS[[#This Row],[ProductPrice]]*FACT_ORDERS[[#This Row],[Quantity]]</f>
        <v>480</v>
      </c>
      <c r="K3027" s="12" t="str">
        <f>VLOOKUP(C:C,DIM_CUSTOMERS!A:G,7,FALSE)</f>
        <v>Nigeria</v>
      </c>
      <c r="L3027" s="30" cm="1">
        <f t="array" ref="L3027">_xlfn.IFS(
    AND(FACT_ORDERS[[#This Row],[DeliveryMehtod]]="shippment",FACT_ORDERS[[#This Row],[TotalAmount]]&gt;=200), 0,
    AND(FACT_ORDERS[[#This Row],[DeliveryMehtod]]="pickup"), 15,
    AND(FACT_ORDERS[[#This Row],[DeliveryMehtod]]="shippment",FACT_ORDERS[[#This Row],[TotalAmount]]&lt;200), 35
)</f>
        <v>15</v>
      </c>
      <c r="M3027" s="12" t="str" cm="1">
        <f t="array" ref="M3027">_xlfn.IFS(
    SUMIFS(FACT_ORDERS[TotalAmount], FACT_ORDERS[WD_CUSTOMERS],FACT_ORDERS[[#This Row],[WD_CUSTOMERS]])&gt;=15000, "VIP",
    SUMIFS(FACT_ORDERS[TotalAmount], FACT_ORDERS[WD_CUSTOMERS],FACT_ORDERS[[#This Row],[WD_CUSTOMERS]])&gt;=8000, "Premium",
    TRUE, "Regular"
)</f>
        <v>Premium</v>
      </c>
      <c r="N3027" s="32" cm="1">
        <f t="array" ref="N3027">_xlfn.IFS(
   FACT_ORDERS[[#This Row],[TypeOfClient]]="VIP", 0.2,
   FACT_ORDERS[[#This Row],[TypeOfClient]]="Premium", 0.1,
   TRUE, 0
)</f>
        <v>0.1</v>
      </c>
      <c r="O3027" s="31" cm="1">
        <f t="array" ref="O3027">_xlfn.IFS(
   FACT_ORDERS[[#This Row],[TotalAmount]]&gt;1500, 0.15,
   FACT_ORDERS[[#This Row],[TotalAmount]]&gt;1000, 0.1,
   FACT_ORDERS[[#This Row],[TotalAmount]]&gt;500, 0.05,
   TRUE, 0
)</f>
        <v>0</v>
      </c>
      <c r="P3027" s="28">
        <f xml:space="preserve"> FACT_ORDERS[[#This Row],[TotalAmount]] * (1 - (FACT_ORDERS[[#This Row],[ClientDiscount]] + FACT_ORDERS[[#This Row],[OrderDiscount]]) )</f>
        <v>432</v>
      </c>
      <c r="Q3027" s="28">
        <f>FACT_ORDERS[[#This Row],[TotalAmountWithDiscount]]+FACT_ORDERS[[#This Row],[DeliveryCost]]</f>
        <v>447</v>
      </c>
      <c r="R3027" s="35">
        <v>45386</v>
      </c>
      <c r="S3027" s="35" t="str">
        <f>IF(NETWORKDAYS(FACT_ORDERS[[#This Row],[Order-Date]], FACT_ORDERS[[#This Row],[ArrivalDate ]]) &gt; 10, "Late", "On Time")</f>
        <v>On Time</v>
      </c>
    </row>
    <row r="3028" spans="1:19" x14ac:dyDescent="0.3">
      <c r="A3028" s="12">
        <v>8026</v>
      </c>
      <c r="B3028" s="12">
        <v>241</v>
      </c>
      <c r="C3028" s="12">
        <v>10985</v>
      </c>
      <c r="D3028" s="12">
        <v>3027</v>
      </c>
      <c r="E3028" s="12" t="s">
        <v>243</v>
      </c>
      <c r="F3028" s="13">
        <v>45379</v>
      </c>
      <c r="G3028" s="26" t="s">
        <v>13420</v>
      </c>
      <c r="H3028" s="12">
        <v>15</v>
      </c>
      <c r="I3028" s="28">
        <f>VLOOKUP(B:B,DIM_PRODUCTS!A:F,5,FALSE)</f>
        <v>20</v>
      </c>
      <c r="J3028" s="28">
        <f>FACT_ORDERS[[#This Row],[ProductPrice]]*FACT_ORDERS[[#This Row],[Quantity]]</f>
        <v>300</v>
      </c>
      <c r="K3028" s="12" t="str">
        <f>VLOOKUP(C:C,DIM_CUSTOMERS!A:G,7,FALSE)</f>
        <v>Nigeria</v>
      </c>
      <c r="L3028" s="30" cm="1">
        <f t="array" ref="L3028">_xlfn.IFS(
    AND(FACT_ORDERS[[#This Row],[DeliveryMehtod]]="shippment",FACT_ORDERS[[#This Row],[TotalAmount]]&gt;=200), 0,
    AND(FACT_ORDERS[[#This Row],[DeliveryMehtod]]="pickup"), 15,
    AND(FACT_ORDERS[[#This Row],[DeliveryMehtod]]="shippment",FACT_ORDERS[[#This Row],[TotalAmount]]&lt;200), 35
)</f>
        <v>15</v>
      </c>
      <c r="M3028" s="12" t="str" cm="1">
        <f t="array" ref="M3028">_xlfn.IFS(
    SUMIFS(FACT_ORDERS[TotalAmount], FACT_ORDERS[WD_CUSTOMERS],FACT_ORDERS[[#This Row],[WD_CUSTOMERS]])&gt;=15000, "VIP",
    SUMIFS(FACT_ORDERS[TotalAmount], FACT_ORDERS[WD_CUSTOMERS],FACT_ORDERS[[#This Row],[WD_CUSTOMERS]])&gt;=8000, "Premium",
    TRUE, "Regular"
)</f>
        <v>Premium</v>
      </c>
      <c r="N3028" s="32" cm="1">
        <f t="array" ref="N3028">_xlfn.IFS(
   FACT_ORDERS[[#This Row],[TypeOfClient]]="VIP", 0.2,
   FACT_ORDERS[[#This Row],[TypeOfClient]]="Premium", 0.1,
   TRUE, 0
)</f>
        <v>0.1</v>
      </c>
      <c r="O3028" s="31" cm="1">
        <f t="array" ref="O3028">_xlfn.IFS(
   FACT_ORDERS[[#This Row],[TotalAmount]]&gt;1500, 0.15,
   FACT_ORDERS[[#This Row],[TotalAmount]]&gt;1000, 0.1,
   FACT_ORDERS[[#This Row],[TotalAmount]]&gt;500, 0.05,
   TRUE, 0
)</f>
        <v>0</v>
      </c>
      <c r="P3028" s="28">
        <f xml:space="preserve"> FACT_ORDERS[[#This Row],[TotalAmount]] * (1 - (FACT_ORDERS[[#This Row],[ClientDiscount]] + FACT_ORDERS[[#This Row],[OrderDiscount]]) )</f>
        <v>270</v>
      </c>
      <c r="Q3028" s="28">
        <f>FACT_ORDERS[[#This Row],[TotalAmountWithDiscount]]+FACT_ORDERS[[#This Row],[DeliveryCost]]</f>
        <v>285</v>
      </c>
      <c r="R3028" s="35">
        <v>45387</v>
      </c>
      <c r="S3028" s="35" t="str">
        <f>IF(NETWORKDAYS(FACT_ORDERS[[#This Row],[Order-Date]], FACT_ORDERS[[#This Row],[ArrivalDate ]]) &gt; 10, "Late", "On Time")</f>
        <v>On Time</v>
      </c>
    </row>
    <row r="3029" spans="1:19" x14ac:dyDescent="0.3">
      <c r="A3029" s="12">
        <v>8027</v>
      </c>
      <c r="B3029" s="12">
        <v>224</v>
      </c>
      <c r="C3029" s="12">
        <v>10985</v>
      </c>
      <c r="D3029" s="12">
        <v>3028</v>
      </c>
      <c r="E3029" s="12" t="s">
        <v>244</v>
      </c>
      <c r="F3029" s="13">
        <v>45379</v>
      </c>
      <c r="G3029" s="26" t="s">
        <v>13421</v>
      </c>
      <c r="H3029" s="12">
        <v>25</v>
      </c>
      <c r="I3029" s="28">
        <f>VLOOKUP(B:B,DIM_PRODUCTS!A:F,5,FALSE)</f>
        <v>14</v>
      </c>
      <c r="J3029" s="28">
        <f>FACT_ORDERS[[#This Row],[ProductPrice]]*FACT_ORDERS[[#This Row],[Quantity]]</f>
        <v>350</v>
      </c>
      <c r="K3029" s="12" t="str">
        <f>VLOOKUP(C:C,DIM_CUSTOMERS!A:G,7,FALSE)</f>
        <v>Nigeria</v>
      </c>
      <c r="L3029" s="30" cm="1">
        <f t="array" ref="L3029">_xlfn.IFS(
    AND(FACT_ORDERS[[#This Row],[DeliveryMehtod]]="shippment",FACT_ORDERS[[#This Row],[TotalAmount]]&gt;=200), 0,
    AND(FACT_ORDERS[[#This Row],[DeliveryMehtod]]="pickup"), 15,
    AND(FACT_ORDERS[[#This Row],[DeliveryMehtod]]="shippment",FACT_ORDERS[[#This Row],[TotalAmount]]&lt;200), 35
)</f>
        <v>0</v>
      </c>
      <c r="M3029" s="12" t="str" cm="1">
        <f t="array" ref="M3029">_xlfn.IFS(
    SUMIFS(FACT_ORDERS[TotalAmount], FACT_ORDERS[WD_CUSTOMERS],FACT_ORDERS[[#This Row],[WD_CUSTOMERS]])&gt;=15000, "VIP",
    SUMIFS(FACT_ORDERS[TotalAmount], FACT_ORDERS[WD_CUSTOMERS],FACT_ORDERS[[#This Row],[WD_CUSTOMERS]])&gt;=8000, "Premium",
    TRUE, "Regular"
)</f>
        <v>Premium</v>
      </c>
      <c r="N3029" s="32" cm="1">
        <f t="array" ref="N3029">_xlfn.IFS(
   FACT_ORDERS[[#This Row],[TypeOfClient]]="VIP", 0.2,
   FACT_ORDERS[[#This Row],[TypeOfClient]]="Premium", 0.1,
   TRUE, 0
)</f>
        <v>0.1</v>
      </c>
      <c r="O3029" s="31" cm="1">
        <f t="array" ref="O3029">_xlfn.IFS(
   FACT_ORDERS[[#This Row],[TotalAmount]]&gt;1500, 0.15,
   FACT_ORDERS[[#This Row],[TotalAmount]]&gt;1000, 0.1,
   FACT_ORDERS[[#This Row],[TotalAmount]]&gt;500, 0.05,
   TRUE, 0
)</f>
        <v>0</v>
      </c>
      <c r="P3029" s="28">
        <f xml:space="preserve"> FACT_ORDERS[[#This Row],[TotalAmount]] * (1 - (FACT_ORDERS[[#This Row],[ClientDiscount]] + FACT_ORDERS[[#This Row],[OrderDiscount]]) )</f>
        <v>315</v>
      </c>
      <c r="Q3029" s="28">
        <f>FACT_ORDERS[[#This Row],[TotalAmountWithDiscount]]+FACT_ORDERS[[#This Row],[DeliveryCost]]</f>
        <v>315</v>
      </c>
      <c r="R3029" s="35">
        <v>45389</v>
      </c>
      <c r="S3029" s="35" t="str">
        <f>IF(NETWORKDAYS(FACT_ORDERS[[#This Row],[Order-Date]], FACT_ORDERS[[#This Row],[ArrivalDate ]]) &gt; 10, "Late", "On Time")</f>
        <v>On Time</v>
      </c>
    </row>
    <row r="3030" spans="1:19" x14ac:dyDescent="0.3">
      <c r="A3030" s="12">
        <v>8028</v>
      </c>
      <c r="B3030" s="12">
        <v>240</v>
      </c>
      <c r="C3030" s="12">
        <v>10985</v>
      </c>
      <c r="D3030" s="12">
        <v>3029</v>
      </c>
      <c r="E3030" s="12" t="s">
        <v>243</v>
      </c>
      <c r="F3030" s="13">
        <v>45379</v>
      </c>
      <c r="G3030" s="26" t="s">
        <v>13422</v>
      </c>
      <c r="H3030" s="12">
        <v>35</v>
      </c>
      <c r="I3030" s="28">
        <f>VLOOKUP(B:B,DIM_PRODUCTS!A:F,5,FALSE)</f>
        <v>24</v>
      </c>
      <c r="J3030" s="28">
        <f>FACT_ORDERS[[#This Row],[ProductPrice]]*FACT_ORDERS[[#This Row],[Quantity]]</f>
        <v>840</v>
      </c>
      <c r="K3030" s="12" t="str">
        <f>VLOOKUP(C:C,DIM_CUSTOMERS!A:G,7,FALSE)</f>
        <v>Nigeria</v>
      </c>
      <c r="L3030" s="30" cm="1">
        <f t="array" ref="L3030">_xlfn.IFS(
    AND(FACT_ORDERS[[#This Row],[DeliveryMehtod]]="shippment",FACT_ORDERS[[#This Row],[TotalAmount]]&gt;=200), 0,
    AND(FACT_ORDERS[[#This Row],[DeliveryMehtod]]="pickup"), 15,
    AND(FACT_ORDERS[[#This Row],[DeliveryMehtod]]="shippment",FACT_ORDERS[[#This Row],[TotalAmount]]&lt;200), 35
)</f>
        <v>15</v>
      </c>
      <c r="M3030" s="12" t="str" cm="1">
        <f t="array" ref="M3030">_xlfn.IFS(
    SUMIFS(FACT_ORDERS[TotalAmount], FACT_ORDERS[WD_CUSTOMERS],FACT_ORDERS[[#This Row],[WD_CUSTOMERS]])&gt;=15000, "VIP",
    SUMIFS(FACT_ORDERS[TotalAmount], FACT_ORDERS[WD_CUSTOMERS],FACT_ORDERS[[#This Row],[WD_CUSTOMERS]])&gt;=8000, "Premium",
    TRUE, "Regular"
)</f>
        <v>Premium</v>
      </c>
      <c r="N3030" s="32" cm="1">
        <f t="array" ref="N3030">_xlfn.IFS(
   FACT_ORDERS[[#This Row],[TypeOfClient]]="VIP", 0.2,
   FACT_ORDERS[[#This Row],[TypeOfClient]]="Premium", 0.1,
   TRUE, 0
)</f>
        <v>0.1</v>
      </c>
      <c r="O3030" s="31" cm="1">
        <f t="array" ref="O3030">_xlfn.IFS(
   FACT_ORDERS[[#This Row],[TotalAmount]]&gt;1500, 0.15,
   FACT_ORDERS[[#This Row],[TotalAmount]]&gt;1000, 0.1,
   FACT_ORDERS[[#This Row],[TotalAmount]]&gt;500, 0.05,
   TRUE, 0
)</f>
        <v>0.05</v>
      </c>
      <c r="P3030" s="28">
        <f xml:space="preserve"> FACT_ORDERS[[#This Row],[TotalAmount]] * (1 - (FACT_ORDERS[[#This Row],[ClientDiscount]] + FACT_ORDERS[[#This Row],[OrderDiscount]]) )</f>
        <v>714</v>
      </c>
      <c r="Q3030" s="28">
        <f>FACT_ORDERS[[#This Row],[TotalAmountWithDiscount]]+FACT_ORDERS[[#This Row],[DeliveryCost]]</f>
        <v>729</v>
      </c>
      <c r="R3030" s="35">
        <v>45388</v>
      </c>
      <c r="S3030" s="35" t="str">
        <f>IF(NETWORKDAYS(FACT_ORDERS[[#This Row],[Order-Date]], FACT_ORDERS[[#This Row],[ArrivalDate ]]) &gt; 10, "Late", "On Time")</f>
        <v>On Time</v>
      </c>
    </row>
    <row r="3031" spans="1:19" x14ac:dyDescent="0.3">
      <c r="A3031" s="12">
        <v>8029</v>
      </c>
      <c r="B3031" s="12">
        <v>296</v>
      </c>
      <c r="C3031" s="12">
        <v>10939</v>
      </c>
      <c r="D3031" s="12">
        <v>3030</v>
      </c>
      <c r="E3031" s="12" t="s">
        <v>244</v>
      </c>
      <c r="F3031" s="13">
        <v>45558</v>
      </c>
      <c r="G3031" s="26" t="s">
        <v>13423</v>
      </c>
      <c r="H3031" s="12">
        <v>9</v>
      </c>
      <c r="I3031" s="28">
        <f>VLOOKUP(B:B,DIM_PRODUCTS!A:F,5,FALSE)</f>
        <v>5</v>
      </c>
      <c r="J3031" s="28">
        <f>FACT_ORDERS[[#This Row],[ProductPrice]]*FACT_ORDERS[[#This Row],[Quantity]]</f>
        <v>45</v>
      </c>
      <c r="K3031" s="12" t="str">
        <f>VLOOKUP(C:C,DIM_CUSTOMERS!A:G,7,FALSE)</f>
        <v>Australia</v>
      </c>
      <c r="L3031" s="30" cm="1">
        <f t="array" ref="L3031">_xlfn.IFS(
    AND(FACT_ORDERS[[#This Row],[DeliveryMehtod]]="shippment",FACT_ORDERS[[#This Row],[TotalAmount]]&gt;=200), 0,
    AND(FACT_ORDERS[[#This Row],[DeliveryMehtod]]="pickup"), 15,
    AND(FACT_ORDERS[[#This Row],[DeliveryMehtod]]="shippment",FACT_ORDERS[[#This Row],[TotalAmount]]&lt;200), 35
)</f>
        <v>35</v>
      </c>
      <c r="M3031" s="12" t="str" cm="1">
        <f t="array" ref="M3031">_xlfn.IFS(
    SUMIFS(FACT_ORDERS[TotalAmount], FACT_ORDERS[WD_CUSTOMERS],FACT_ORDERS[[#This Row],[WD_CUSTOMERS]])&gt;=15000, "VIP",
    SUMIFS(FACT_ORDERS[TotalAmount], FACT_ORDERS[WD_CUSTOMERS],FACT_ORDERS[[#This Row],[WD_CUSTOMERS]])&gt;=8000, "Premium",
    TRUE, "Regular"
)</f>
        <v>Regular</v>
      </c>
      <c r="N3031" s="32" cm="1">
        <f t="array" ref="N3031">_xlfn.IFS(
   FACT_ORDERS[[#This Row],[TypeOfClient]]="VIP", 0.2,
   FACT_ORDERS[[#This Row],[TypeOfClient]]="Premium", 0.1,
   TRUE, 0
)</f>
        <v>0</v>
      </c>
      <c r="O3031" s="31" cm="1">
        <f t="array" ref="O3031">_xlfn.IFS(
   FACT_ORDERS[[#This Row],[TotalAmount]]&gt;1500, 0.15,
   FACT_ORDERS[[#This Row],[TotalAmount]]&gt;1000, 0.1,
   FACT_ORDERS[[#This Row],[TotalAmount]]&gt;500, 0.05,
   TRUE, 0
)</f>
        <v>0</v>
      </c>
      <c r="P3031" s="28">
        <f xml:space="preserve"> FACT_ORDERS[[#This Row],[TotalAmount]] * (1 - (FACT_ORDERS[[#This Row],[ClientDiscount]] + FACT_ORDERS[[#This Row],[OrderDiscount]]) )</f>
        <v>45</v>
      </c>
      <c r="Q3031" s="28">
        <f>FACT_ORDERS[[#This Row],[TotalAmountWithDiscount]]+FACT_ORDERS[[#This Row],[DeliveryCost]]</f>
        <v>80</v>
      </c>
      <c r="R3031" s="35">
        <v>45567</v>
      </c>
      <c r="S3031" s="35" t="str">
        <f>IF(NETWORKDAYS(FACT_ORDERS[[#This Row],[Order-Date]], FACT_ORDERS[[#This Row],[ArrivalDate ]]) &gt; 10, "Late", "On Time")</f>
        <v>On Time</v>
      </c>
    </row>
    <row r="3032" spans="1:19" x14ac:dyDescent="0.3">
      <c r="A3032" s="12">
        <v>8030</v>
      </c>
      <c r="B3032" s="12">
        <v>211</v>
      </c>
      <c r="C3032" s="12">
        <v>10939</v>
      </c>
      <c r="D3032" s="12">
        <v>3031</v>
      </c>
      <c r="E3032" s="12" t="s">
        <v>244</v>
      </c>
      <c r="F3032" s="13">
        <v>45558</v>
      </c>
      <c r="G3032" s="26" t="s">
        <v>13424</v>
      </c>
      <c r="H3032" s="12">
        <v>61</v>
      </c>
      <c r="I3032" s="28">
        <f>VLOOKUP(B:B,DIM_PRODUCTS!A:F,5,FALSE)</f>
        <v>13</v>
      </c>
      <c r="J3032" s="28">
        <f>FACT_ORDERS[[#This Row],[ProductPrice]]*FACT_ORDERS[[#This Row],[Quantity]]</f>
        <v>793</v>
      </c>
      <c r="K3032" s="12" t="str">
        <f>VLOOKUP(C:C,DIM_CUSTOMERS!A:G,7,FALSE)</f>
        <v>Australia</v>
      </c>
      <c r="L3032" s="30" cm="1">
        <f t="array" ref="L3032">_xlfn.IFS(
    AND(FACT_ORDERS[[#This Row],[DeliveryMehtod]]="shippment",FACT_ORDERS[[#This Row],[TotalAmount]]&gt;=200), 0,
    AND(FACT_ORDERS[[#This Row],[DeliveryMehtod]]="pickup"), 15,
    AND(FACT_ORDERS[[#This Row],[DeliveryMehtod]]="shippment",FACT_ORDERS[[#This Row],[TotalAmount]]&lt;200), 35
)</f>
        <v>0</v>
      </c>
      <c r="M3032" s="12" t="str" cm="1">
        <f t="array" ref="M3032">_xlfn.IFS(
    SUMIFS(FACT_ORDERS[TotalAmount], FACT_ORDERS[WD_CUSTOMERS],FACT_ORDERS[[#This Row],[WD_CUSTOMERS]])&gt;=15000, "VIP",
    SUMIFS(FACT_ORDERS[TotalAmount], FACT_ORDERS[WD_CUSTOMERS],FACT_ORDERS[[#This Row],[WD_CUSTOMERS]])&gt;=8000, "Premium",
    TRUE, "Regular"
)</f>
        <v>Regular</v>
      </c>
      <c r="N3032" s="32" cm="1">
        <f t="array" ref="N3032">_xlfn.IFS(
   FACT_ORDERS[[#This Row],[TypeOfClient]]="VIP", 0.2,
   FACT_ORDERS[[#This Row],[TypeOfClient]]="Premium", 0.1,
   TRUE, 0
)</f>
        <v>0</v>
      </c>
      <c r="O3032" s="31" cm="1">
        <f t="array" ref="O3032">_xlfn.IFS(
   FACT_ORDERS[[#This Row],[TotalAmount]]&gt;1500, 0.15,
   FACT_ORDERS[[#This Row],[TotalAmount]]&gt;1000, 0.1,
   FACT_ORDERS[[#This Row],[TotalAmount]]&gt;500, 0.05,
   TRUE, 0
)</f>
        <v>0.05</v>
      </c>
      <c r="P3032" s="28">
        <f xml:space="preserve"> FACT_ORDERS[[#This Row],[TotalAmount]] * (1 - (FACT_ORDERS[[#This Row],[ClientDiscount]] + FACT_ORDERS[[#This Row],[OrderDiscount]]) )</f>
        <v>753.34999999999991</v>
      </c>
      <c r="Q3032" s="28">
        <f>FACT_ORDERS[[#This Row],[TotalAmountWithDiscount]]+FACT_ORDERS[[#This Row],[DeliveryCost]]</f>
        <v>753.34999999999991</v>
      </c>
      <c r="R3032" s="35">
        <v>45569</v>
      </c>
      <c r="S3032" s="35" t="str">
        <f>IF(NETWORKDAYS(FACT_ORDERS[[#This Row],[Order-Date]], FACT_ORDERS[[#This Row],[ArrivalDate ]]) &gt; 10, "Late", "On Time")</f>
        <v>On Time</v>
      </c>
    </row>
    <row r="3033" spans="1:19" x14ac:dyDescent="0.3">
      <c r="A3033" s="12">
        <v>8031</v>
      </c>
      <c r="B3033" s="12">
        <v>296</v>
      </c>
      <c r="C3033" s="12">
        <v>10939</v>
      </c>
      <c r="D3033" s="12">
        <v>3032</v>
      </c>
      <c r="E3033" s="12" t="s">
        <v>244</v>
      </c>
      <c r="F3033" s="13">
        <v>45554</v>
      </c>
      <c r="G3033" s="26" t="s">
        <v>13425</v>
      </c>
      <c r="H3033" s="12">
        <v>14</v>
      </c>
      <c r="I3033" s="28">
        <f>VLOOKUP(B:B,DIM_PRODUCTS!A:F,5,FALSE)</f>
        <v>5</v>
      </c>
      <c r="J3033" s="28">
        <f>FACT_ORDERS[[#This Row],[ProductPrice]]*FACT_ORDERS[[#This Row],[Quantity]]</f>
        <v>70</v>
      </c>
      <c r="K3033" s="12" t="str">
        <f>VLOOKUP(C:C,DIM_CUSTOMERS!A:G,7,FALSE)</f>
        <v>Australia</v>
      </c>
      <c r="L3033" s="30" cm="1">
        <f t="array" ref="L3033">_xlfn.IFS(
    AND(FACT_ORDERS[[#This Row],[DeliveryMehtod]]="shippment",FACT_ORDERS[[#This Row],[TotalAmount]]&gt;=200), 0,
    AND(FACT_ORDERS[[#This Row],[DeliveryMehtod]]="pickup"), 15,
    AND(FACT_ORDERS[[#This Row],[DeliveryMehtod]]="shippment",FACT_ORDERS[[#This Row],[TotalAmount]]&lt;200), 35
)</f>
        <v>35</v>
      </c>
      <c r="M3033" s="12" t="str" cm="1">
        <f t="array" ref="M3033">_xlfn.IFS(
    SUMIFS(FACT_ORDERS[TotalAmount], FACT_ORDERS[WD_CUSTOMERS],FACT_ORDERS[[#This Row],[WD_CUSTOMERS]])&gt;=15000, "VIP",
    SUMIFS(FACT_ORDERS[TotalAmount], FACT_ORDERS[WD_CUSTOMERS],FACT_ORDERS[[#This Row],[WD_CUSTOMERS]])&gt;=8000, "Premium",
    TRUE, "Regular"
)</f>
        <v>Regular</v>
      </c>
      <c r="N3033" s="32" cm="1">
        <f t="array" ref="N3033">_xlfn.IFS(
   FACT_ORDERS[[#This Row],[TypeOfClient]]="VIP", 0.2,
   FACT_ORDERS[[#This Row],[TypeOfClient]]="Premium", 0.1,
   TRUE, 0
)</f>
        <v>0</v>
      </c>
      <c r="O3033" s="31" cm="1">
        <f t="array" ref="O3033">_xlfn.IFS(
   FACT_ORDERS[[#This Row],[TotalAmount]]&gt;1500, 0.15,
   FACT_ORDERS[[#This Row],[TotalAmount]]&gt;1000, 0.1,
   FACT_ORDERS[[#This Row],[TotalAmount]]&gt;500, 0.05,
   TRUE, 0
)</f>
        <v>0</v>
      </c>
      <c r="P3033" s="28">
        <f xml:space="preserve"> FACT_ORDERS[[#This Row],[TotalAmount]] * (1 - (FACT_ORDERS[[#This Row],[ClientDiscount]] + FACT_ORDERS[[#This Row],[OrderDiscount]]) )</f>
        <v>70</v>
      </c>
      <c r="Q3033" s="28">
        <f>FACT_ORDERS[[#This Row],[TotalAmountWithDiscount]]+FACT_ORDERS[[#This Row],[DeliveryCost]]</f>
        <v>105</v>
      </c>
      <c r="R3033" s="35">
        <v>45574</v>
      </c>
      <c r="S3033" s="35" t="str">
        <f>IF(NETWORKDAYS(FACT_ORDERS[[#This Row],[Order-Date]], FACT_ORDERS[[#This Row],[ArrivalDate ]]) &gt; 10, "Late", "On Time")</f>
        <v>Late</v>
      </c>
    </row>
    <row r="3034" spans="1:19" x14ac:dyDescent="0.3">
      <c r="A3034" s="12">
        <v>8032</v>
      </c>
      <c r="B3034" s="12">
        <v>211</v>
      </c>
      <c r="C3034" s="12">
        <v>10939</v>
      </c>
      <c r="D3034" s="12">
        <v>3033</v>
      </c>
      <c r="E3034" s="12" t="s">
        <v>243</v>
      </c>
      <c r="F3034" s="13">
        <v>45554</v>
      </c>
      <c r="G3034" s="26" t="s">
        <v>13426</v>
      </c>
      <c r="H3034" s="12">
        <v>49</v>
      </c>
      <c r="I3034" s="28">
        <f>VLOOKUP(B:B,DIM_PRODUCTS!A:F,5,FALSE)</f>
        <v>13</v>
      </c>
      <c r="J3034" s="28">
        <f>FACT_ORDERS[[#This Row],[ProductPrice]]*FACT_ORDERS[[#This Row],[Quantity]]</f>
        <v>637</v>
      </c>
      <c r="K3034" s="12" t="str">
        <f>VLOOKUP(C:C,DIM_CUSTOMERS!A:G,7,FALSE)</f>
        <v>Australia</v>
      </c>
      <c r="L3034" s="30" cm="1">
        <f t="array" ref="L3034">_xlfn.IFS(
    AND(FACT_ORDERS[[#This Row],[DeliveryMehtod]]="shippment",FACT_ORDERS[[#This Row],[TotalAmount]]&gt;=200), 0,
    AND(FACT_ORDERS[[#This Row],[DeliveryMehtod]]="pickup"), 15,
    AND(FACT_ORDERS[[#This Row],[DeliveryMehtod]]="shippment",FACT_ORDERS[[#This Row],[TotalAmount]]&lt;200), 35
)</f>
        <v>15</v>
      </c>
      <c r="M3034" s="12" t="str" cm="1">
        <f t="array" ref="M3034">_xlfn.IFS(
    SUMIFS(FACT_ORDERS[TotalAmount], FACT_ORDERS[WD_CUSTOMERS],FACT_ORDERS[[#This Row],[WD_CUSTOMERS]])&gt;=15000, "VIP",
    SUMIFS(FACT_ORDERS[TotalAmount], FACT_ORDERS[WD_CUSTOMERS],FACT_ORDERS[[#This Row],[WD_CUSTOMERS]])&gt;=8000, "Premium",
    TRUE, "Regular"
)</f>
        <v>Regular</v>
      </c>
      <c r="N3034" s="32" cm="1">
        <f t="array" ref="N3034">_xlfn.IFS(
   FACT_ORDERS[[#This Row],[TypeOfClient]]="VIP", 0.2,
   FACT_ORDERS[[#This Row],[TypeOfClient]]="Premium", 0.1,
   TRUE, 0
)</f>
        <v>0</v>
      </c>
      <c r="O3034" s="31" cm="1">
        <f t="array" ref="O3034">_xlfn.IFS(
   FACT_ORDERS[[#This Row],[TotalAmount]]&gt;1500, 0.15,
   FACT_ORDERS[[#This Row],[TotalAmount]]&gt;1000, 0.1,
   FACT_ORDERS[[#This Row],[TotalAmount]]&gt;500, 0.05,
   TRUE, 0
)</f>
        <v>0.05</v>
      </c>
      <c r="P3034" s="28">
        <f xml:space="preserve"> FACT_ORDERS[[#This Row],[TotalAmount]] * (1 - (FACT_ORDERS[[#This Row],[ClientDiscount]] + FACT_ORDERS[[#This Row],[OrderDiscount]]) )</f>
        <v>605.15</v>
      </c>
      <c r="Q3034" s="28">
        <f>FACT_ORDERS[[#This Row],[TotalAmountWithDiscount]]+FACT_ORDERS[[#This Row],[DeliveryCost]]</f>
        <v>620.15</v>
      </c>
      <c r="R3034" s="35">
        <v>45564</v>
      </c>
      <c r="S3034" s="35" t="str">
        <f>IF(NETWORKDAYS(FACT_ORDERS[[#This Row],[Order-Date]], FACT_ORDERS[[#This Row],[ArrivalDate ]]) &gt; 10, "Late", "On Time")</f>
        <v>On Time</v>
      </c>
    </row>
    <row r="3035" spans="1:19" x14ac:dyDescent="0.3">
      <c r="A3035" s="12">
        <v>8033</v>
      </c>
      <c r="B3035" s="12">
        <v>296</v>
      </c>
      <c r="C3035" s="12">
        <v>10939</v>
      </c>
      <c r="D3035" s="12">
        <v>3034</v>
      </c>
      <c r="E3035" s="12" t="s">
        <v>244</v>
      </c>
      <c r="F3035" s="13">
        <v>45556</v>
      </c>
      <c r="G3035" s="26" t="s">
        <v>13427</v>
      </c>
      <c r="H3035" s="12">
        <v>11</v>
      </c>
      <c r="I3035" s="28">
        <f>VLOOKUP(B:B,DIM_PRODUCTS!A:F,5,FALSE)</f>
        <v>5</v>
      </c>
      <c r="J3035" s="28">
        <f>FACT_ORDERS[[#This Row],[ProductPrice]]*FACT_ORDERS[[#This Row],[Quantity]]</f>
        <v>55</v>
      </c>
      <c r="K3035" s="12" t="str">
        <f>VLOOKUP(C:C,DIM_CUSTOMERS!A:G,7,FALSE)</f>
        <v>Australia</v>
      </c>
      <c r="L3035" s="30" cm="1">
        <f t="array" ref="L3035">_xlfn.IFS(
    AND(FACT_ORDERS[[#This Row],[DeliveryMehtod]]="shippment",FACT_ORDERS[[#This Row],[TotalAmount]]&gt;=200), 0,
    AND(FACT_ORDERS[[#This Row],[DeliveryMehtod]]="pickup"), 15,
    AND(FACT_ORDERS[[#This Row],[DeliveryMehtod]]="shippment",FACT_ORDERS[[#This Row],[TotalAmount]]&lt;200), 35
)</f>
        <v>35</v>
      </c>
      <c r="M3035" s="12" t="str" cm="1">
        <f t="array" ref="M3035">_xlfn.IFS(
    SUMIFS(FACT_ORDERS[TotalAmount], FACT_ORDERS[WD_CUSTOMERS],FACT_ORDERS[[#This Row],[WD_CUSTOMERS]])&gt;=15000, "VIP",
    SUMIFS(FACT_ORDERS[TotalAmount], FACT_ORDERS[WD_CUSTOMERS],FACT_ORDERS[[#This Row],[WD_CUSTOMERS]])&gt;=8000, "Premium",
    TRUE, "Regular"
)</f>
        <v>Regular</v>
      </c>
      <c r="N3035" s="32" cm="1">
        <f t="array" ref="N3035">_xlfn.IFS(
   FACT_ORDERS[[#This Row],[TypeOfClient]]="VIP", 0.2,
   FACT_ORDERS[[#This Row],[TypeOfClient]]="Premium", 0.1,
   TRUE, 0
)</f>
        <v>0</v>
      </c>
      <c r="O3035" s="31" cm="1">
        <f t="array" ref="O3035">_xlfn.IFS(
   FACT_ORDERS[[#This Row],[TotalAmount]]&gt;1500, 0.15,
   FACT_ORDERS[[#This Row],[TotalAmount]]&gt;1000, 0.1,
   FACT_ORDERS[[#This Row],[TotalAmount]]&gt;500, 0.05,
   TRUE, 0
)</f>
        <v>0</v>
      </c>
      <c r="P3035" s="28">
        <f xml:space="preserve"> FACT_ORDERS[[#This Row],[TotalAmount]] * (1 - (FACT_ORDERS[[#This Row],[ClientDiscount]] + FACT_ORDERS[[#This Row],[OrderDiscount]]) )</f>
        <v>55</v>
      </c>
      <c r="Q3035" s="28">
        <f>FACT_ORDERS[[#This Row],[TotalAmountWithDiscount]]+FACT_ORDERS[[#This Row],[DeliveryCost]]</f>
        <v>90</v>
      </c>
      <c r="R3035" s="35">
        <v>45564</v>
      </c>
      <c r="S3035" s="35" t="str">
        <f>IF(NETWORKDAYS(FACT_ORDERS[[#This Row],[Order-Date]], FACT_ORDERS[[#This Row],[ArrivalDate ]]) &gt; 10, "Late", "On Time")</f>
        <v>On Time</v>
      </c>
    </row>
    <row r="3036" spans="1:19" x14ac:dyDescent="0.3">
      <c r="A3036" s="12">
        <v>8034</v>
      </c>
      <c r="B3036" s="12">
        <v>211</v>
      </c>
      <c r="C3036" s="12">
        <v>10939</v>
      </c>
      <c r="D3036" s="12">
        <v>3035</v>
      </c>
      <c r="E3036" s="12" t="s">
        <v>244</v>
      </c>
      <c r="F3036" s="13">
        <v>45556</v>
      </c>
      <c r="G3036" s="26" t="s">
        <v>13428</v>
      </c>
      <c r="H3036" s="12">
        <v>48</v>
      </c>
      <c r="I3036" s="28">
        <f>VLOOKUP(B:B,DIM_PRODUCTS!A:F,5,FALSE)</f>
        <v>13</v>
      </c>
      <c r="J3036" s="28">
        <f>FACT_ORDERS[[#This Row],[ProductPrice]]*FACT_ORDERS[[#This Row],[Quantity]]</f>
        <v>624</v>
      </c>
      <c r="K3036" s="12" t="str">
        <f>VLOOKUP(C:C,DIM_CUSTOMERS!A:G,7,FALSE)</f>
        <v>Australia</v>
      </c>
      <c r="L3036" s="30" cm="1">
        <f t="array" ref="L3036">_xlfn.IFS(
    AND(FACT_ORDERS[[#This Row],[DeliveryMehtod]]="shippment",FACT_ORDERS[[#This Row],[TotalAmount]]&gt;=200), 0,
    AND(FACT_ORDERS[[#This Row],[DeliveryMehtod]]="pickup"), 15,
    AND(FACT_ORDERS[[#This Row],[DeliveryMehtod]]="shippment",FACT_ORDERS[[#This Row],[TotalAmount]]&lt;200), 35
)</f>
        <v>0</v>
      </c>
      <c r="M3036" s="12" t="str" cm="1">
        <f t="array" ref="M3036">_xlfn.IFS(
    SUMIFS(FACT_ORDERS[TotalAmount], FACT_ORDERS[WD_CUSTOMERS],FACT_ORDERS[[#This Row],[WD_CUSTOMERS]])&gt;=15000, "VIP",
    SUMIFS(FACT_ORDERS[TotalAmount], FACT_ORDERS[WD_CUSTOMERS],FACT_ORDERS[[#This Row],[WD_CUSTOMERS]])&gt;=8000, "Premium",
    TRUE, "Regular"
)</f>
        <v>Regular</v>
      </c>
      <c r="N3036" s="32" cm="1">
        <f t="array" ref="N3036">_xlfn.IFS(
   FACT_ORDERS[[#This Row],[TypeOfClient]]="VIP", 0.2,
   FACT_ORDERS[[#This Row],[TypeOfClient]]="Premium", 0.1,
   TRUE, 0
)</f>
        <v>0</v>
      </c>
      <c r="O3036" s="31" cm="1">
        <f t="array" ref="O3036">_xlfn.IFS(
   FACT_ORDERS[[#This Row],[TotalAmount]]&gt;1500, 0.15,
   FACT_ORDERS[[#This Row],[TotalAmount]]&gt;1000, 0.1,
   FACT_ORDERS[[#This Row],[TotalAmount]]&gt;500, 0.05,
   TRUE, 0
)</f>
        <v>0.05</v>
      </c>
      <c r="P3036" s="28">
        <f xml:space="preserve"> FACT_ORDERS[[#This Row],[TotalAmount]] * (1 - (FACT_ORDERS[[#This Row],[ClientDiscount]] + FACT_ORDERS[[#This Row],[OrderDiscount]]) )</f>
        <v>592.79999999999995</v>
      </c>
      <c r="Q3036" s="28">
        <f>FACT_ORDERS[[#This Row],[TotalAmountWithDiscount]]+FACT_ORDERS[[#This Row],[DeliveryCost]]</f>
        <v>592.79999999999995</v>
      </c>
      <c r="R3036" s="35">
        <v>45566</v>
      </c>
      <c r="S3036" s="35" t="str">
        <f>IF(NETWORKDAYS(FACT_ORDERS[[#This Row],[Order-Date]], FACT_ORDERS[[#This Row],[ArrivalDate ]]) &gt; 10, "Late", "On Time")</f>
        <v>On Time</v>
      </c>
    </row>
    <row r="3037" spans="1:19" x14ac:dyDescent="0.3">
      <c r="A3037" s="12">
        <v>8035</v>
      </c>
      <c r="B3037" s="12">
        <v>296</v>
      </c>
      <c r="C3037" s="12">
        <v>10939</v>
      </c>
      <c r="D3037" s="12">
        <v>3036</v>
      </c>
      <c r="E3037" s="12" t="s">
        <v>244</v>
      </c>
      <c r="F3037" s="13">
        <v>45557</v>
      </c>
      <c r="G3037" s="26" t="s">
        <v>13429</v>
      </c>
      <c r="H3037" s="12">
        <v>8</v>
      </c>
      <c r="I3037" s="28">
        <f>VLOOKUP(B:B,DIM_PRODUCTS!A:F,5,FALSE)</f>
        <v>5</v>
      </c>
      <c r="J3037" s="28">
        <f>FACT_ORDERS[[#This Row],[ProductPrice]]*FACT_ORDERS[[#This Row],[Quantity]]</f>
        <v>40</v>
      </c>
      <c r="K3037" s="12" t="str">
        <f>VLOOKUP(C:C,DIM_CUSTOMERS!A:G,7,FALSE)</f>
        <v>Australia</v>
      </c>
      <c r="L3037" s="30" cm="1">
        <f t="array" ref="L3037">_xlfn.IFS(
    AND(FACT_ORDERS[[#This Row],[DeliveryMehtod]]="shippment",FACT_ORDERS[[#This Row],[TotalAmount]]&gt;=200), 0,
    AND(FACT_ORDERS[[#This Row],[DeliveryMehtod]]="pickup"), 15,
    AND(FACT_ORDERS[[#This Row],[DeliveryMehtod]]="shippment",FACT_ORDERS[[#This Row],[TotalAmount]]&lt;200), 35
)</f>
        <v>35</v>
      </c>
      <c r="M3037" s="12" t="str" cm="1">
        <f t="array" ref="M3037">_xlfn.IFS(
    SUMIFS(FACT_ORDERS[TotalAmount], FACT_ORDERS[WD_CUSTOMERS],FACT_ORDERS[[#This Row],[WD_CUSTOMERS]])&gt;=15000, "VIP",
    SUMIFS(FACT_ORDERS[TotalAmount], FACT_ORDERS[WD_CUSTOMERS],FACT_ORDERS[[#This Row],[WD_CUSTOMERS]])&gt;=8000, "Premium",
    TRUE, "Regular"
)</f>
        <v>Regular</v>
      </c>
      <c r="N3037" s="32" cm="1">
        <f t="array" ref="N3037">_xlfn.IFS(
   FACT_ORDERS[[#This Row],[TypeOfClient]]="VIP", 0.2,
   FACT_ORDERS[[#This Row],[TypeOfClient]]="Premium", 0.1,
   TRUE, 0
)</f>
        <v>0</v>
      </c>
      <c r="O3037" s="31" cm="1">
        <f t="array" ref="O3037">_xlfn.IFS(
   FACT_ORDERS[[#This Row],[TotalAmount]]&gt;1500, 0.15,
   FACT_ORDERS[[#This Row],[TotalAmount]]&gt;1000, 0.1,
   FACT_ORDERS[[#This Row],[TotalAmount]]&gt;500, 0.05,
   TRUE, 0
)</f>
        <v>0</v>
      </c>
      <c r="P3037" s="28">
        <f xml:space="preserve"> FACT_ORDERS[[#This Row],[TotalAmount]] * (1 - (FACT_ORDERS[[#This Row],[ClientDiscount]] + FACT_ORDERS[[#This Row],[OrderDiscount]]) )</f>
        <v>40</v>
      </c>
      <c r="Q3037" s="28">
        <f>FACT_ORDERS[[#This Row],[TotalAmountWithDiscount]]+FACT_ORDERS[[#This Row],[DeliveryCost]]</f>
        <v>75</v>
      </c>
      <c r="R3037" s="35">
        <v>45564</v>
      </c>
      <c r="S3037" s="35" t="str">
        <f>IF(NETWORKDAYS(FACT_ORDERS[[#This Row],[Order-Date]], FACT_ORDERS[[#This Row],[ArrivalDate ]]) &gt; 10, "Late", "On Time")</f>
        <v>On Time</v>
      </c>
    </row>
    <row r="3038" spans="1:19" x14ac:dyDescent="0.3">
      <c r="A3038" s="12">
        <v>8036</v>
      </c>
      <c r="B3038" s="12">
        <v>211</v>
      </c>
      <c r="C3038" s="12">
        <v>10939</v>
      </c>
      <c r="D3038" s="12">
        <v>3037</v>
      </c>
      <c r="E3038" s="12" t="s">
        <v>244</v>
      </c>
      <c r="F3038" s="13">
        <v>45557</v>
      </c>
      <c r="G3038" s="26" t="s">
        <v>13430</v>
      </c>
      <c r="H3038" s="12">
        <v>48</v>
      </c>
      <c r="I3038" s="28">
        <f>VLOOKUP(B:B,DIM_PRODUCTS!A:F,5,FALSE)</f>
        <v>13</v>
      </c>
      <c r="J3038" s="28">
        <f>FACT_ORDERS[[#This Row],[ProductPrice]]*FACT_ORDERS[[#This Row],[Quantity]]</f>
        <v>624</v>
      </c>
      <c r="K3038" s="12" t="str">
        <f>VLOOKUP(C:C,DIM_CUSTOMERS!A:G,7,FALSE)</f>
        <v>Australia</v>
      </c>
      <c r="L3038" s="30" cm="1">
        <f t="array" ref="L3038">_xlfn.IFS(
    AND(FACT_ORDERS[[#This Row],[DeliveryMehtod]]="shippment",FACT_ORDERS[[#This Row],[TotalAmount]]&gt;=200), 0,
    AND(FACT_ORDERS[[#This Row],[DeliveryMehtod]]="pickup"), 15,
    AND(FACT_ORDERS[[#This Row],[DeliveryMehtod]]="shippment",FACT_ORDERS[[#This Row],[TotalAmount]]&lt;200), 35
)</f>
        <v>0</v>
      </c>
      <c r="M3038" s="12" t="str" cm="1">
        <f t="array" ref="M3038">_xlfn.IFS(
    SUMIFS(FACT_ORDERS[TotalAmount], FACT_ORDERS[WD_CUSTOMERS],FACT_ORDERS[[#This Row],[WD_CUSTOMERS]])&gt;=15000, "VIP",
    SUMIFS(FACT_ORDERS[TotalAmount], FACT_ORDERS[WD_CUSTOMERS],FACT_ORDERS[[#This Row],[WD_CUSTOMERS]])&gt;=8000, "Premium",
    TRUE, "Regular"
)</f>
        <v>Regular</v>
      </c>
      <c r="N3038" s="32" cm="1">
        <f t="array" ref="N3038">_xlfn.IFS(
   FACT_ORDERS[[#This Row],[TypeOfClient]]="VIP", 0.2,
   FACT_ORDERS[[#This Row],[TypeOfClient]]="Premium", 0.1,
   TRUE, 0
)</f>
        <v>0</v>
      </c>
      <c r="O3038" s="31" cm="1">
        <f t="array" ref="O3038">_xlfn.IFS(
   FACT_ORDERS[[#This Row],[TotalAmount]]&gt;1500, 0.15,
   FACT_ORDERS[[#This Row],[TotalAmount]]&gt;1000, 0.1,
   FACT_ORDERS[[#This Row],[TotalAmount]]&gt;500, 0.05,
   TRUE, 0
)</f>
        <v>0.05</v>
      </c>
      <c r="P3038" s="28">
        <f xml:space="preserve"> FACT_ORDERS[[#This Row],[TotalAmount]] * (1 - (FACT_ORDERS[[#This Row],[ClientDiscount]] + FACT_ORDERS[[#This Row],[OrderDiscount]]) )</f>
        <v>592.79999999999995</v>
      </c>
      <c r="Q3038" s="28">
        <f>FACT_ORDERS[[#This Row],[TotalAmountWithDiscount]]+FACT_ORDERS[[#This Row],[DeliveryCost]]</f>
        <v>592.79999999999995</v>
      </c>
      <c r="R3038" s="35">
        <v>45565</v>
      </c>
      <c r="S3038" s="35" t="str">
        <f>IF(NETWORKDAYS(FACT_ORDERS[[#This Row],[Order-Date]], FACT_ORDERS[[#This Row],[ArrivalDate ]]) &gt; 10, "Late", "On Time")</f>
        <v>On Time</v>
      </c>
    </row>
    <row r="3039" spans="1:19" x14ac:dyDescent="0.3">
      <c r="A3039" s="12">
        <v>8037</v>
      </c>
      <c r="B3039" s="12">
        <v>296</v>
      </c>
      <c r="C3039" s="12">
        <v>10939</v>
      </c>
      <c r="D3039" s="12">
        <v>3038</v>
      </c>
      <c r="E3039" s="12" t="s">
        <v>244</v>
      </c>
      <c r="F3039" s="13">
        <v>45527</v>
      </c>
      <c r="G3039" s="26" t="s">
        <v>13431</v>
      </c>
      <c r="H3039" s="12">
        <v>12</v>
      </c>
      <c r="I3039" s="28">
        <f>VLOOKUP(B:B,DIM_PRODUCTS!A:F,5,FALSE)</f>
        <v>5</v>
      </c>
      <c r="J3039" s="28">
        <f>FACT_ORDERS[[#This Row],[ProductPrice]]*FACT_ORDERS[[#This Row],[Quantity]]</f>
        <v>60</v>
      </c>
      <c r="K3039" s="12" t="str">
        <f>VLOOKUP(C:C,DIM_CUSTOMERS!A:G,7,FALSE)</f>
        <v>Australia</v>
      </c>
      <c r="L3039" s="30" cm="1">
        <f t="array" ref="L3039">_xlfn.IFS(
    AND(FACT_ORDERS[[#This Row],[DeliveryMehtod]]="shippment",FACT_ORDERS[[#This Row],[TotalAmount]]&gt;=200), 0,
    AND(FACT_ORDERS[[#This Row],[DeliveryMehtod]]="pickup"), 15,
    AND(FACT_ORDERS[[#This Row],[DeliveryMehtod]]="shippment",FACT_ORDERS[[#This Row],[TotalAmount]]&lt;200), 35
)</f>
        <v>35</v>
      </c>
      <c r="M3039" s="12" t="str" cm="1">
        <f t="array" ref="M3039">_xlfn.IFS(
    SUMIFS(FACT_ORDERS[TotalAmount], FACT_ORDERS[WD_CUSTOMERS],FACT_ORDERS[[#This Row],[WD_CUSTOMERS]])&gt;=15000, "VIP",
    SUMIFS(FACT_ORDERS[TotalAmount], FACT_ORDERS[WD_CUSTOMERS],FACT_ORDERS[[#This Row],[WD_CUSTOMERS]])&gt;=8000, "Premium",
    TRUE, "Regular"
)</f>
        <v>Regular</v>
      </c>
      <c r="N3039" s="32" cm="1">
        <f t="array" ref="N3039">_xlfn.IFS(
   FACT_ORDERS[[#This Row],[TypeOfClient]]="VIP", 0.2,
   FACT_ORDERS[[#This Row],[TypeOfClient]]="Premium", 0.1,
   TRUE, 0
)</f>
        <v>0</v>
      </c>
      <c r="O3039" s="31" cm="1">
        <f t="array" ref="O3039">_xlfn.IFS(
   FACT_ORDERS[[#This Row],[TotalAmount]]&gt;1500, 0.15,
   FACT_ORDERS[[#This Row],[TotalAmount]]&gt;1000, 0.1,
   FACT_ORDERS[[#This Row],[TotalAmount]]&gt;500, 0.05,
   TRUE, 0
)</f>
        <v>0</v>
      </c>
      <c r="P3039" s="28">
        <f xml:space="preserve"> FACT_ORDERS[[#This Row],[TotalAmount]] * (1 - (FACT_ORDERS[[#This Row],[ClientDiscount]] + FACT_ORDERS[[#This Row],[OrderDiscount]]) )</f>
        <v>60</v>
      </c>
      <c r="Q3039" s="28">
        <f>FACT_ORDERS[[#This Row],[TotalAmountWithDiscount]]+FACT_ORDERS[[#This Row],[DeliveryCost]]</f>
        <v>95</v>
      </c>
      <c r="R3039" s="35">
        <v>45534</v>
      </c>
      <c r="S3039" s="35" t="str">
        <f>IF(NETWORKDAYS(FACT_ORDERS[[#This Row],[Order-Date]], FACT_ORDERS[[#This Row],[ArrivalDate ]]) &gt; 10, "Late", "On Time")</f>
        <v>On Time</v>
      </c>
    </row>
    <row r="3040" spans="1:19" x14ac:dyDescent="0.3">
      <c r="A3040" s="12">
        <v>8038</v>
      </c>
      <c r="B3040" s="12">
        <v>211</v>
      </c>
      <c r="C3040" s="12">
        <v>10939</v>
      </c>
      <c r="D3040" s="12">
        <v>3039</v>
      </c>
      <c r="E3040" s="12" t="s">
        <v>243</v>
      </c>
      <c r="F3040" s="13">
        <v>45527</v>
      </c>
      <c r="G3040" s="26" t="s">
        <v>13432</v>
      </c>
      <c r="H3040" s="12">
        <v>61</v>
      </c>
      <c r="I3040" s="28">
        <f>VLOOKUP(B:B,DIM_PRODUCTS!A:F,5,FALSE)</f>
        <v>13</v>
      </c>
      <c r="J3040" s="28">
        <f>FACT_ORDERS[[#This Row],[ProductPrice]]*FACT_ORDERS[[#This Row],[Quantity]]</f>
        <v>793</v>
      </c>
      <c r="K3040" s="12" t="str">
        <f>VLOOKUP(C:C,DIM_CUSTOMERS!A:G,7,FALSE)</f>
        <v>Australia</v>
      </c>
      <c r="L3040" s="30" cm="1">
        <f t="array" ref="L3040">_xlfn.IFS(
    AND(FACT_ORDERS[[#This Row],[DeliveryMehtod]]="shippment",FACT_ORDERS[[#This Row],[TotalAmount]]&gt;=200), 0,
    AND(FACT_ORDERS[[#This Row],[DeliveryMehtod]]="pickup"), 15,
    AND(FACT_ORDERS[[#This Row],[DeliveryMehtod]]="shippment",FACT_ORDERS[[#This Row],[TotalAmount]]&lt;200), 35
)</f>
        <v>15</v>
      </c>
      <c r="M3040" s="12" t="str" cm="1">
        <f t="array" ref="M3040">_xlfn.IFS(
    SUMIFS(FACT_ORDERS[TotalAmount], FACT_ORDERS[WD_CUSTOMERS],FACT_ORDERS[[#This Row],[WD_CUSTOMERS]])&gt;=15000, "VIP",
    SUMIFS(FACT_ORDERS[TotalAmount], FACT_ORDERS[WD_CUSTOMERS],FACT_ORDERS[[#This Row],[WD_CUSTOMERS]])&gt;=8000, "Premium",
    TRUE, "Regular"
)</f>
        <v>Regular</v>
      </c>
      <c r="N3040" s="32" cm="1">
        <f t="array" ref="N3040">_xlfn.IFS(
   FACT_ORDERS[[#This Row],[TypeOfClient]]="VIP", 0.2,
   FACT_ORDERS[[#This Row],[TypeOfClient]]="Premium", 0.1,
   TRUE, 0
)</f>
        <v>0</v>
      </c>
      <c r="O3040" s="31" cm="1">
        <f t="array" ref="O3040">_xlfn.IFS(
   FACT_ORDERS[[#This Row],[TotalAmount]]&gt;1500, 0.15,
   FACT_ORDERS[[#This Row],[TotalAmount]]&gt;1000, 0.1,
   FACT_ORDERS[[#This Row],[TotalAmount]]&gt;500, 0.05,
   TRUE, 0
)</f>
        <v>0.05</v>
      </c>
      <c r="P3040" s="28">
        <f xml:space="preserve"> FACT_ORDERS[[#This Row],[TotalAmount]] * (1 - (FACT_ORDERS[[#This Row],[ClientDiscount]] + FACT_ORDERS[[#This Row],[OrderDiscount]]) )</f>
        <v>753.34999999999991</v>
      </c>
      <c r="Q3040" s="28">
        <f>FACT_ORDERS[[#This Row],[TotalAmountWithDiscount]]+FACT_ORDERS[[#This Row],[DeliveryCost]]</f>
        <v>768.34999999999991</v>
      </c>
      <c r="R3040" s="35">
        <v>45534</v>
      </c>
      <c r="S3040" s="35" t="str">
        <f>IF(NETWORKDAYS(FACT_ORDERS[[#This Row],[Order-Date]], FACT_ORDERS[[#This Row],[ArrivalDate ]]) &gt; 10, "Late", "On Time")</f>
        <v>On Time</v>
      </c>
    </row>
    <row r="3041" spans="1:19" x14ac:dyDescent="0.3">
      <c r="A3041" s="12">
        <v>8039</v>
      </c>
      <c r="B3041" s="12">
        <v>251</v>
      </c>
      <c r="C3041" s="12">
        <v>10688</v>
      </c>
      <c r="D3041" s="12">
        <v>3040</v>
      </c>
      <c r="E3041" s="12" t="s">
        <v>244</v>
      </c>
      <c r="F3041" s="13">
        <v>45558</v>
      </c>
      <c r="G3041" s="26" t="s">
        <v>13433</v>
      </c>
      <c r="H3041" s="12">
        <v>30</v>
      </c>
      <c r="I3041" s="28">
        <f>VLOOKUP(B:B,DIM_PRODUCTS!A:F,5,FALSE)</f>
        <v>12</v>
      </c>
      <c r="J3041" s="28">
        <f>FACT_ORDERS[[#This Row],[ProductPrice]]*FACT_ORDERS[[#This Row],[Quantity]]</f>
        <v>360</v>
      </c>
      <c r="K3041" s="12" t="str">
        <f>VLOOKUP(C:C,DIM_CUSTOMERS!A:G,7,FALSE)</f>
        <v>France</v>
      </c>
      <c r="L3041" s="30" cm="1">
        <f t="array" ref="L3041">_xlfn.IFS(
    AND(FACT_ORDERS[[#This Row],[DeliveryMehtod]]="shippment",FACT_ORDERS[[#This Row],[TotalAmount]]&gt;=200), 0,
    AND(FACT_ORDERS[[#This Row],[DeliveryMehtod]]="pickup"), 15,
    AND(FACT_ORDERS[[#This Row],[DeliveryMehtod]]="shippment",FACT_ORDERS[[#This Row],[TotalAmount]]&lt;200), 35
)</f>
        <v>0</v>
      </c>
      <c r="M3041" s="12" t="str" cm="1">
        <f t="array" ref="M3041">_xlfn.IFS(
    SUMIFS(FACT_ORDERS[TotalAmount], FACT_ORDERS[WD_CUSTOMERS],FACT_ORDERS[[#This Row],[WD_CUSTOMERS]])&gt;=15000, "VIP",
    SUMIFS(FACT_ORDERS[TotalAmount], FACT_ORDERS[WD_CUSTOMERS],FACT_ORDERS[[#This Row],[WD_CUSTOMERS]])&gt;=8000, "Premium",
    TRUE, "Regular"
)</f>
        <v>Regular</v>
      </c>
      <c r="N3041" s="32" cm="1">
        <f t="array" ref="N3041">_xlfn.IFS(
   FACT_ORDERS[[#This Row],[TypeOfClient]]="VIP", 0.2,
   FACT_ORDERS[[#This Row],[TypeOfClient]]="Premium", 0.1,
   TRUE, 0
)</f>
        <v>0</v>
      </c>
      <c r="O3041" s="31" cm="1">
        <f t="array" ref="O3041">_xlfn.IFS(
   FACT_ORDERS[[#This Row],[TotalAmount]]&gt;1500, 0.15,
   FACT_ORDERS[[#This Row],[TotalAmount]]&gt;1000, 0.1,
   FACT_ORDERS[[#This Row],[TotalAmount]]&gt;500, 0.05,
   TRUE, 0
)</f>
        <v>0</v>
      </c>
      <c r="P3041" s="28">
        <f xml:space="preserve"> FACT_ORDERS[[#This Row],[TotalAmount]] * (1 - (FACT_ORDERS[[#This Row],[ClientDiscount]] + FACT_ORDERS[[#This Row],[OrderDiscount]]) )</f>
        <v>360</v>
      </c>
      <c r="Q3041" s="28">
        <f>FACT_ORDERS[[#This Row],[TotalAmountWithDiscount]]+FACT_ORDERS[[#This Row],[DeliveryCost]]</f>
        <v>360</v>
      </c>
      <c r="R3041" s="35">
        <v>45566</v>
      </c>
      <c r="S3041" s="35" t="str">
        <f>IF(NETWORKDAYS(FACT_ORDERS[[#This Row],[Order-Date]], FACT_ORDERS[[#This Row],[ArrivalDate ]]) &gt; 10, "Late", "On Time")</f>
        <v>On Time</v>
      </c>
    </row>
    <row r="3042" spans="1:19" x14ac:dyDescent="0.3">
      <c r="A3042" s="12">
        <v>8040</v>
      </c>
      <c r="B3042" s="12">
        <v>251</v>
      </c>
      <c r="C3042" s="12">
        <v>10688</v>
      </c>
      <c r="D3042" s="12">
        <v>3041</v>
      </c>
      <c r="E3042" s="12" t="s">
        <v>243</v>
      </c>
      <c r="F3042" s="13">
        <v>45554</v>
      </c>
      <c r="G3042" s="26" t="s">
        <v>3521</v>
      </c>
      <c r="H3042" s="12">
        <v>25</v>
      </c>
      <c r="I3042" s="28">
        <f>VLOOKUP(B:B,DIM_PRODUCTS!A:F,5,FALSE)</f>
        <v>12</v>
      </c>
      <c r="J3042" s="28">
        <f>FACT_ORDERS[[#This Row],[ProductPrice]]*FACT_ORDERS[[#This Row],[Quantity]]</f>
        <v>300</v>
      </c>
      <c r="K3042" s="12" t="str">
        <f>VLOOKUP(C:C,DIM_CUSTOMERS!A:G,7,FALSE)</f>
        <v>France</v>
      </c>
      <c r="L3042" s="30" cm="1">
        <f t="array" ref="L3042">_xlfn.IFS(
    AND(FACT_ORDERS[[#This Row],[DeliveryMehtod]]="shippment",FACT_ORDERS[[#This Row],[TotalAmount]]&gt;=200), 0,
    AND(FACT_ORDERS[[#This Row],[DeliveryMehtod]]="pickup"), 15,
    AND(FACT_ORDERS[[#This Row],[DeliveryMehtod]]="shippment",FACT_ORDERS[[#This Row],[TotalAmount]]&lt;200), 35
)</f>
        <v>15</v>
      </c>
      <c r="M3042" s="12" t="str" cm="1">
        <f t="array" ref="M3042">_xlfn.IFS(
    SUMIFS(FACT_ORDERS[TotalAmount], FACT_ORDERS[WD_CUSTOMERS],FACT_ORDERS[[#This Row],[WD_CUSTOMERS]])&gt;=15000, "VIP",
    SUMIFS(FACT_ORDERS[TotalAmount], FACT_ORDERS[WD_CUSTOMERS],FACT_ORDERS[[#This Row],[WD_CUSTOMERS]])&gt;=8000, "Premium",
    TRUE, "Regular"
)</f>
        <v>Regular</v>
      </c>
      <c r="N3042" s="32" cm="1">
        <f t="array" ref="N3042">_xlfn.IFS(
   FACT_ORDERS[[#This Row],[TypeOfClient]]="VIP", 0.2,
   FACT_ORDERS[[#This Row],[TypeOfClient]]="Premium", 0.1,
   TRUE, 0
)</f>
        <v>0</v>
      </c>
      <c r="O3042" s="31" cm="1">
        <f t="array" ref="O3042">_xlfn.IFS(
   FACT_ORDERS[[#This Row],[TotalAmount]]&gt;1500, 0.15,
   FACT_ORDERS[[#This Row],[TotalAmount]]&gt;1000, 0.1,
   FACT_ORDERS[[#This Row],[TotalAmount]]&gt;500, 0.05,
   TRUE, 0
)</f>
        <v>0</v>
      </c>
      <c r="P3042" s="28">
        <f xml:space="preserve"> FACT_ORDERS[[#This Row],[TotalAmount]] * (1 - (FACT_ORDERS[[#This Row],[ClientDiscount]] + FACT_ORDERS[[#This Row],[OrderDiscount]]) )</f>
        <v>300</v>
      </c>
      <c r="Q3042" s="28">
        <f>FACT_ORDERS[[#This Row],[TotalAmountWithDiscount]]+FACT_ORDERS[[#This Row],[DeliveryCost]]</f>
        <v>315</v>
      </c>
      <c r="R3042" s="35">
        <v>45565</v>
      </c>
      <c r="S3042" s="35" t="str">
        <f>IF(NETWORKDAYS(FACT_ORDERS[[#This Row],[Order-Date]], FACT_ORDERS[[#This Row],[ArrivalDate ]]) &gt; 10, "Late", "On Time")</f>
        <v>On Time</v>
      </c>
    </row>
    <row r="3043" spans="1:19" x14ac:dyDescent="0.3">
      <c r="A3043" s="12">
        <v>8041</v>
      </c>
      <c r="B3043" s="12">
        <v>251</v>
      </c>
      <c r="C3043" s="12">
        <v>10688</v>
      </c>
      <c r="D3043" s="12">
        <v>3042</v>
      </c>
      <c r="E3043" s="12" t="s">
        <v>243</v>
      </c>
      <c r="F3043" s="13">
        <v>45470</v>
      </c>
      <c r="G3043" s="26" t="s">
        <v>13434</v>
      </c>
      <c r="H3043" s="12">
        <v>28</v>
      </c>
      <c r="I3043" s="28">
        <f>VLOOKUP(B:B,DIM_PRODUCTS!A:F,5,FALSE)</f>
        <v>12</v>
      </c>
      <c r="J3043" s="28">
        <f>FACT_ORDERS[[#This Row],[ProductPrice]]*FACT_ORDERS[[#This Row],[Quantity]]</f>
        <v>336</v>
      </c>
      <c r="K3043" s="12" t="str">
        <f>VLOOKUP(C:C,DIM_CUSTOMERS!A:G,7,FALSE)</f>
        <v>France</v>
      </c>
      <c r="L3043" s="30" cm="1">
        <f t="array" ref="L3043">_xlfn.IFS(
    AND(FACT_ORDERS[[#This Row],[DeliveryMehtod]]="shippment",FACT_ORDERS[[#This Row],[TotalAmount]]&gt;=200), 0,
    AND(FACT_ORDERS[[#This Row],[DeliveryMehtod]]="pickup"), 15,
    AND(FACT_ORDERS[[#This Row],[DeliveryMehtod]]="shippment",FACT_ORDERS[[#This Row],[TotalAmount]]&lt;200), 35
)</f>
        <v>15</v>
      </c>
      <c r="M3043" s="12" t="str" cm="1">
        <f t="array" ref="M3043">_xlfn.IFS(
    SUMIFS(FACT_ORDERS[TotalAmount], FACT_ORDERS[WD_CUSTOMERS],FACT_ORDERS[[#This Row],[WD_CUSTOMERS]])&gt;=15000, "VIP",
    SUMIFS(FACT_ORDERS[TotalAmount], FACT_ORDERS[WD_CUSTOMERS],FACT_ORDERS[[#This Row],[WD_CUSTOMERS]])&gt;=8000, "Premium",
    TRUE, "Regular"
)</f>
        <v>Regular</v>
      </c>
      <c r="N3043" s="32" cm="1">
        <f t="array" ref="N3043">_xlfn.IFS(
   FACT_ORDERS[[#This Row],[TypeOfClient]]="VIP", 0.2,
   FACT_ORDERS[[#This Row],[TypeOfClient]]="Premium", 0.1,
   TRUE, 0
)</f>
        <v>0</v>
      </c>
      <c r="O3043" s="31" cm="1">
        <f t="array" ref="O3043">_xlfn.IFS(
   FACT_ORDERS[[#This Row],[TotalAmount]]&gt;1500, 0.15,
   FACT_ORDERS[[#This Row],[TotalAmount]]&gt;1000, 0.1,
   FACT_ORDERS[[#This Row],[TotalAmount]]&gt;500, 0.05,
   TRUE, 0
)</f>
        <v>0</v>
      </c>
      <c r="P3043" s="28">
        <f xml:space="preserve"> FACT_ORDERS[[#This Row],[TotalAmount]] * (1 - (FACT_ORDERS[[#This Row],[ClientDiscount]] + FACT_ORDERS[[#This Row],[OrderDiscount]]) )</f>
        <v>336</v>
      </c>
      <c r="Q3043" s="28">
        <f>FACT_ORDERS[[#This Row],[TotalAmountWithDiscount]]+FACT_ORDERS[[#This Row],[DeliveryCost]]</f>
        <v>351</v>
      </c>
      <c r="R3043" s="35">
        <v>45477</v>
      </c>
      <c r="S3043" s="35" t="str">
        <f>IF(NETWORKDAYS(FACT_ORDERS[[#This Row],[Order-Date]], FACT_ORDERS[[#This Row],[ArrivalDate ]]) &gt; 10, "Late", "On Time")</f>
        <v>On Time</v>
      </c>
    </row>
    <row r="3044" spans="1:19" x14ac:dyDescent="0.3">
      <c r="A3044" s="12">
        <v>8042</v>
      </c>
      <c r="B3044" s="12">
        <v>222</v>
      </c>
      <c r="C3044" s="12">
        <v>10688</v>
      </c>
      <c r="D3044" s="12">
        <v>3043</v>
      </c>
      <c r="E3044" s="12" t="s">
        <v>243</v>
      </c>
      <c r="F3044" s="13">
        <v>45470</v>
      </c>
      <c r="G3044" s="26" t="s">
        <v>13435</v>
      </c>
      <c r="H3044" s="12">
        <v>39</v>
      </c>
      <c r="I3044" s="28">
        <f>VLOOKUP(B:B,DIM_PRODUCTS!A:F,5,FALSE)</f>
        <v>24</v>
      </c>
      <c r="J3044" s="28">
        <f>FACT_ORDERS[[#This Row],[ProductPrice]]*FACT_ORDERS[[#This Row],[Quantity]]</f>
        <v>936</v>
      </c>
      <c r="K3044" s="12" t="str">
        <f>VLOOKUP(C:C,DIM_CUSTOMERS!A:G,7,FALSE)</f>
        <v>France</v>
      </c>
      <c r="L3044" s="30" cm="1">
        <f t="array" ref="L3044">_xlfn.IFS(
    AND(FACT_ORDERS[[#This Row],[DeliveryMehtod]]="shippment",FACT_ORDERS[[#This Row],[TotalAmount]]&gt;=200), 0,
    AND(FACT_ORDERS[[#This Row],[DeliveryMehtod]]="pickup"), 15,
    AND(FACT_ORDERS[[#This Row],[DeliveryMehtod]]="shippment",FACT_ORDERS[[#This Row],[TotalAmount]]&lt;200), 35
)</f>
        <v>15</v>
      </c>
      <c r="M3044" s="12" t="str" cm="1">
        <f t="array" ref="M3044">_xlfn.IFS(
    SUMIFS(FACT_ORDERS[TotalAmount], FACT_ORDERS[WD_CUSTOMERS],FACT_ORDERS[[#This Row],[WD_CUSTOMERS]])&gt;=15000, "VIP",
    SUMIFS(FACT_ORDERS[TotalAmount], FACT_ORDERS[WD_CUSTOMERS],FACT_ORDERS[[#This Row],[WD_CUSTOMERS]])&gt;=8000, "Premium",
    TRUE, "Regular"
)</f>
        <v>Regular</v>
      </c>
      <c r="N3044" s="32" cm="1">
        <f t="array" ref="N3044">_xlfn.IFS(
   FACT_ORDERS[[#This Row],[TypeOfClient]]="VIP", 0.2,
   FACT_ORDERS[[#This Row],[TypeOfClient]]="Premium", 0.1,
   TRUE, 0
)</f>
        <v>0</v>
      </c>
      <c r="O3044" s="31" cm="1">
        <f t="array" ref="O3044">_xlfn.IFS(
   FACT_ORDERS[[#This Row],[TotalAmount]]&gt;1500, 0.15,
   FACT_ORDERS[[#This Row],[TotalAmount]]&gt;1000, 0.1,
   FACT_ORDERS[[#This Row],[TotalAmount]]&gt;500, 0.05,
   TRUE, 0
)</f>
        <v>0.05</v>
      </c>
      <c r="P3044" s="28">
        <f xml:space="preserve"> FACT_ORDERS[[#This Row],[TotalAmount]] * (1 - (FACT_ORDERS[[#This Row],[ClientDiscount]] + FACT_ORDERS[[#This Row],[OrderDiscount]]) )</f>
        <v>889.19999999999993</v>
      </c>
      <c r="Q3044" s="28">
        <f>FACT_ORDERS[[#This Row],[TotalAmountWithDiscount]]+FACT_ORDERS[[#This Row],[DeliveryCost]]</f>
        <v>904.19999999999993</v>
      </c>
      <c r="R3044" s="35">
        <v>45481</v>
      </c>
      <c r="S3044" s="35" t="str">
        <f>IF(NETWORKDAYS(FACT_ORDERS[[#This Row],[Order-Date]], FACT_ORDERS[[#This Row],[ArrivalDate ]]) &gt; 10, "Late", "On Time")</f>
        <v>On Time</v>
      </c>
    </row>
    <row r="3045" spans="1:19" x14ac:dyDescent="0.3">
      <c r="A3045" s="12">
        <v>8043</v>
      </c>
      <c r="B3045" s="12">
        <v>209</v>
      </c>
      <c r="C3045" s="12">
        <v>10395</v>
      </c>
      <c r="D3045" s="12">
        <v>3044</v>
      </c>
      <c r="E3045" s="12" t="s">
        <v>243</v>
      </c>
      <c r="F3045" s="13">
        <v>44778</v>
      </c>
      <c r="G3045" s="26" t="s">
        <v>13436</v>
      </c>
      <c r="H3045" s="12">
        <v>17</v>
      </c>
      <c r="I3045" s="28">
        <f>VLOOKUP(B:B,DIM_PRODUCTS!A:F,5,FALSE)</f>
        <v>8</v>
      </c>
      <c r="J3045" s="28">
        <f>FACT_ORDERS[[#This Row],[ProductPrice]]*FACT_ORDERS[[#This Row],[Quantity]]</f>
        <v>136</v>
      </c>
      <c r="K3045" s="12" t="str">
        <f>VLOOKUP(C:C,DIM_CUSTOMERS!A:G,7,FALSE)</f>
        <v>Canada</v>
      </c>
      <c r="L3045" s="30" cm="1">
        <f t="array" ref="L3045">_xlfn.IFS(
    AND(FACT_ORDERS[[#This Row],[DeliveryMehtod]]="shippment",FACT_ORDERS[[#This Row],[TotalAmount]]&gt;=200), 0,
    AND(FACT_ORDERS[[#This Row],[DeliveryMehtod]]="pickup"), 15,
    AND(FACT_ORDERS[[#This Row],[DeliveryMehtod]]="shippment",FACT_ORDERS[[#This Row],[TotalAmount]]&lt;200), 35
)</f>
        <v>15</v>
      </c>
      <c r="M3045" s="12" t="str" cm="1">
        <f t="array" ref="M3045">_xlfn.IFS(
    SUMIFS(FACT_ORDERS[TotalAmount], FACT_ORDERS[WD_CUSTOMERS],FACT_ORDERS[[#This Row],[WD_CUSTOMERS]])&gt;=15000, "VIP",
    SUMIFS(FACT_ORDERS[TotalAmount], FACT_ORDERS[WD_CUSTOMERS],FACT_ORDERS[[#This Row],[WD_CUSTOMERS]])&gt;=8000, "Premium",
    TRUE, "Regular"
)</f>
        <v>Regular</v>
      </c>
      <c r="N3045" s="32" cm="1">
        <f t="array" ref="N3045">_xlfn.IFS(
   FACT_ORDERS[[#This Row],[TypeOfClient]]="VIP", 0.2,
   FACT_ORDERS[[#This Row],[TypeOfClient]]="Premium", 0.1,
   TRUE, 0
)</f>
        <v>0</v>
      </c>
      <c r="O3045" s="31" cm="1">
        <f t="array" ref="O3045">_xlfn.IFS(
   FACT_ORDERS[[#This Row],[TotalAmount]]&gt;1500, 0.15,
   FACT_ORDERS[[#This Row],[TotalAmount]]&gt;1000, 0.1,
   FACT_ORDERS[[#This Row],[TotalAmount]]&gt;500, 0.05,
   TRUE, 0
)</f>
        <v>0</v>
      </c>
      <c r="P3045" s="28">
        <f xml:space="preserve"> FACT_ORDERS[[#This Row],[TotalAmount]] * (1 - (FACT_ORDERS[[#This Row],[ClientDiscount]] + FACT_ORDERS[[#This Row],[OrderDiscount]]) )</f>
        <v>136</v>
      </c>
      <c r="Q3045" s="28">
        <f>FACT_ORDERS[[#This Row],[TotalAmountWithDiscount]]+FACT_ORDERS[[#This Row],[DeliveryCost]]</f>
        <v>151</v>
      </c>
      <c r="R3045" s="35">
        <v>44785</v>
      </c>
      <c r="S3045" s="35" t="str">
        <f>IF(NETWORKDAYS(FACT_ORDERS[[#This Row],[Order-Date]], FACT_ORDERS[[#This Row],[ArrivalDate ]]) &gt; 10, "Late", "On Time")</f>
        <v>On Time</v>
      </c>
    </row>
    <row r="3046" spans="1:19" x14ac:dyDescent="0.3">
      <c r="A3046" s="12">
        <v>8044</v>
      </c>
      <c r="B3046" s="12">
        <v>209</v>
      </c>
      <c r="C3046" s="12">
        <v>10395</v>
      </c>
      <c r="D3046" s="12">
        <v>3045</v>
      </c>
      <c r="E3046" s="12" t="s">
        <v>244</v>
      </c>
      <c r="F3046" s="13">
        <v>44809</v>
      </c>
      <c r="G3046" s="26" t="s">
        <v>13437</v>
      </c>
      <c r="H3046" s="12">
        <v>27</v>
      </c>
      <c r="I3046" s="28">
        <f>VLOOKUP(B:B,DIM_PRODUCTS!A:F,5,FALSE)</f>
        <v>8</v>
      </c>
      <c r="J3046" s="28">
        <f>FACT_ORDERS[[#This Row],[ProductPrice]]*FACT_ORDERS[[#This Row],[Quantity]]</f>
        <v>216</v>
      </c>
      <c r="K3046" s="12" t="str">
        <f>VLOOKUP(C:C,DIM_CUSTOMERS!A:G,7,FALSE)</f>
        <v>Canada</v>
      </c>
      <c r="L3046" s="30" cm="1">
        <f t="array" ref="L3046">_xlfn.IFS(
    AND(FACT_ORDERS[[#This Row],[DeliveryMehtod]]="shippment",FACT_ORDERS[[#This Row],[TotalAmount]]&gt;=200), 0,
    AND(FACT_ORDERS[[#This Row],[DeliveryMehtod]]="pickup"), 15,
    AND(FACT_ORDERS[[#This Row],[DeliveryMehtod]]="shippment",FACT_ORDERS[[#This Row],[TotalAmount]]&lt;200), 35
)</f>
        <v>0</v>
      </c>
      <c r="M3046" s="12" t="str" cm="1">
        <f t="array" ref="M3046">_xlfn.IFS(
    SUMIFS(FACT_ORDERS[TotalAmount], FACT_ORDERS[WD_CUSTOMERS],FACT_ORDERS[[#This Row],[WD_CUSTOMERS]])&gt;=15000, "VIP",
    SUMIFS(FACT_ORDERS[TotalAmount], FACT_ORDERS[WD_CUSTOMERS],FACT_ORDERS[[#This Row],[WD_CUSTOMERS]])&gt;=8000, "Premium",
    TRUE, "Regular"
)</f>
        <v>Regular</v>
      </c>
      <c r="N3046" s="32" cm="1">
        <f t="array" ref="N3046">_xlfn.IFS(
   FACT_ORDERS[[#This Row],[TypeOfClient]]="VIP", 0.2,
   FACT_ORDERS[[#This Row],[TypeOfClient]]="Premium", 0.1,
   TRUE, 0
)</f>
        <v>0</v>
      </c>
      <c r="O3046" s="31" cm="1">
        <f t="array" ref="O3046">_xlfn.IFS(
   FACT_ORDERS[[#This Row],[TotalAmount]]&gt;1500, 0.15,
   FACT_ORDERS[[#This Row],[TotalAmount]]&gt;1000, 0.1,
   FACT_ORDERS[[#This Row],[TotalAmount]]&gt;500, 0.05,
   TRUE, 0
)</f>
        <v>0</v>
      </c>
      <c r="P3046" s="28">
        <f xml:space="preserve"> FACT_ORDERS[[#This Row],[TotalAmount]] * (1 - (FACT_ORDERS[[#This Row],[ClientDiscount]] + FACT_ORDERS[[#This Row],[OrderDiscount]]) )</f>
        <v>216</v>
      </c>
      <c r="Q3046" s="28">
        <f>FACT_ORDERS[[#This Row],[TotalAmountWithDiscount]]+FACT_ORDERS[[#This Row],[DeliveryCost]]</f>
        <v>216</v>
      </c>
      <c r="R3046" s="35">
        <v>44817</v>
      </c>
      <c r="S3046" s="35" t="str">
        <f>IF(NETWORKDAYS(FACT_ORDERS[[#This Row],[Order-Date]], FACT_ORDERS[[#This Row],[ArrivalDate ]]) &gt; 10, "Late", "On Time")</f>
        <v>On Time</v>
      </c>
    </row>
    <row r="3047" spans="1:19" x14ac:dyDescent="0.3">
      <c r="A3047" s="12">
        <v>8045</v>
      </c>
      <c r="B3047" s="12">
        <v>215</v>
      </c>
      <c r="C3047" s="12">
        <v>10395</v>
      </c>
      <c r="D3047" s="12">
        <v>3046</v>
      </c>
      <c r="E3047" s="12" t="s">
        <v>244</v>
      </c>
      <c r="F3047" s="13">
        <v>44809</v>
      </c>
      <c r="G3047" s="26" t="s">
        <v>13438</v>
      </c>
      <c r="H3047" s="12">
        <v>36</v>
      </c>
      <c r="I3047" s="28">
        <f>VLOOKUP(B:B,DIM_PRODUCTS!A:F,5,FALSE)</f>
        <v>41</v>
      </c>
      <c r="J3047" s="28">
        <f>FACT_ORDERS[[#This Row],[ProductPrice]]*FACT_ORDERS[[#This Row],[Quantity]]</f>
        <v>1476</v>
      </c>
      <c r="K3047" s="12" t="str">
        <f>VLOOKUP(C:C,DIM_CUSTOMERS!A:G,7,FALSE)</f>
        <v>Canada</v>
      </c>
      <c r="L3047" s="30" cm="1">
        <f t="array" ref="L3047">_xlfn.IFS(
    AND(FACT_ORDERS[[#This Row],[DeliveryMehtod]]="shippment",FACT_ORDERS[[#This Row],[TotalAmount]]&gt;=200), 0,
    AND(FACT_ORDERS[[#This Row],[DeliveryMehtod]]="pickup"), 15,
    AND(FACT_ORDERS[[#This Row],[DeliveryMehtod]]="shippment",FACT_ORDERS[[#This Row],[TotalAmount]]&lt;200), 35
)</f>
        <v>0</v>
      </c>
      <c r="M3047" s="12" t="str" cm="1">
        <f t="array" ref="M3047">_xlfn.IFS(
    SUMIFS(FACT_ORDERS[TotalAmount], FACT_ORDERS[WD_CUSTOMERS],FACT_ORDERS[[#This Row],[WD_CUSTOMERS]])&gt;=15000, "VIP",
    SUMIFS(FACT_ORDERS[TotalAmount], FACT_ORDERS[WD_CUSTOMERS],FACT_ORDERS[[#This Row],[WD_CUSTOMERS]])&gt;=8000, "Premium",
    TRUE, "Regular"
)</f>
        <v>Regular</v>
      </c>
      <c r="N3047" s="32" cm="1">
        <f t="array" ref="N3047">_xlfn.IFS(
   FACT_ORDERS[[#This Row],[TypeOfClient]]="VIP", 0.2,
   FACT_ORDERS[[#This Row],[TypeOfClient]]="Premium", 0.1,
   TRUE, 0
)</f>
        <v>0</v>
      </c>
      <c r="O3047" s="31" cm="1">
        <f t="array" ref="O3047">_xlfn.IFS(
   FACT_ORDERS[[#This Row],[TotalAmount]]&gt;1500, 0.15,
   FACT_ORDERS[[#This Row],[TotalAmount]]&gt;1000, 0.1,
   FACT_ORDERS[[#This Row],[TotalAmount]]&gt;500, 0.05,
   TRUE, 0
)</f>
        <v>0.1</v>
      </c>
      <c r="P3047" s="28">
        <f xml:space="preserve"> FACT_ORDERS[[#This Row],[TotalAmount]] * (1 - (FACT_ORDERS[[#This Row],[ClientDiscount]] + FACT_ORDERS[[#This Row],[OrderDiscount]]) )</f>
        <v>1328.4</v>
      </c>
      <c r="Q3047" s="28">
        <f>FACT_ORDERS[[#This Row],[TotalAmountWithDiscount]]+FACT_ORDERS[[#This Row],[DeliveryCost]]</f>
        <v>1328.4</v>
      </c>
      <c r="R3047" s="35">
        <v>44817</v>
      </c>
      <c r="S3047" s="35" t="str">
        <f>IF(NETWORKDAYS(FACT_ORDERS[[#This Row],[Order-Date]], FACT_ORDERS[[#This Row],[ArrivalDate ]]) &gt; 10, "Late", "On Time")</f>
        <v>On Time</v>
      </c>
    </row>
    <row r="3048" spans="1:19" x14ac:dyDescent="0.3">
      <c r="A3048" s="12">
        <v>8046</v>
      </c>
      <c r="B3048" s="12">
        <v>237</v>
      </c>
      <c r="C3048" s="12">
        <v>10395</v>
      </c>
      <c r="D3048" s="12">
        <v>3047</v>
      </c>
      <c r="E3048" s="12" t="s">
        <v>244</v>
      </c>
      <c r="F3048" s="13">
        <v>44809</v>
      </c>
      <c r="G3048" s="26" t="s">
        <v>13439</v>
      </c>
      <c r="H3048" s="12">
        <v>25</v>
      </c>
      <c r="I3048" s="28">
        <f>VLOOKUP(B:B,DIM_PRODUCTS!A:F,5,FALSE)</f>
        <v>17</v>
      </c>
      <c r="J3048" s="28">
        <f>FACT_ORDERS[[#This Row],[ProductPrice]]*FACT_ORDERS[[#This Row],[Quantity]]</f>
        <v>425</v>
      </c>
      <c r="K3048" s="12" t="str">
        <f>VLOOKUP(C:C,DIM_CUSTOMERS!A:G,7,FALSE)</f>
        <v>Canada</v>
      </c>
      <c r="L3048" s="30" cm="1">
        <f t="array" ref="L3048">_xlfn.IFS(
    AND(FACT_ORDERS[[#This Row],[DeliveryMehtod]]="shippment",FACT_ORDERS[[#This Row],[TotalAmount]]&gt;=200), 0,
    AND(FACT_ORDERS[[#This Row],[DeliveryMehtod]]="pickup"), 15,
    AND(FACT_ORDERS[[#This Row],[DeliveryMehtod]]="shippment",FACT_ORDERS[[#This Row],[TotalAmount]]&lt;200), 35
)</f>
        <v>0</v>
      </c>
      <c r="M3048" s="12" t="str" cm="1">
        <f t="array" ref="M3048">_xlfn.IFS(
    SUMIFS(FACT_ORDERS[TotalAmount], FACT_ORDERS[WD_CUSTOMERS],FACT_ORDERS[[#This Row],[WD_CUSTOMERS]])&gt;=15000, "VIP",
    SUMIFS(FACT_ORDERS[TotalAmount], FACT_ORDERS[WD_CUSTOMERS],FACT_ORDERS[[#This Row],[WD_CUSTOMERS]])&gt;=8000, "Premium",
    TRUE, "Regular"
)</f>
        <v>Regular</v>
      </c>
      <c r="N3048" s="32" cm="1">
        <f t="array" ref="N3048">_xlfn.IFS(
   FACT_ORDERS[[#This Row],[TypeOfClient]]="VIP", 0.2,
   FACT_ORDERS[[#This Row],[TypeOfClient]]="Premium", 0.1,
   TRUE, 0
)</f>
        <v>0</v>
      </c>
      <c r="O3048" s="31" cm="1">
        <f t="array" ref="O3048">_xlfn.IFS(
   FACT_ORDERS[[#This Row],[TotalAmount]]&gt;1500, 0.15,
   FACT_ORDERS[[#This Row],[TotalAmount]]&gt;1000, 0.1,
   FACT_ORDERS[[#This Row],[TotalAmount]]&gt;500, 0.05,
   TRUE, 0
)</f>
        <v>0</v>
      </c>
      <c r="P3048" s="28">
        <f xml:space="preserve"> FACT_ORDERS[[#This Row],[TotalAmount]] * (1 - (FACT_ORDERS[[#This Row],[ClientDiscount]] + FACT_ORDERS[[#This Row],[OrderDiscount]]) )</f>
        <v>425</v>
      </c>
      <c r="Q3048" s="28">
        <f>FACT_ORDERS[[#This Row],[TotalAmountWithDiscount]]+FACT_ORDERS[[#This Row],[DeliveryCost]]</f>
        <v>425</v>
      </c>
      <c r="R3048" s="35">
        <v>44820</v>
      </c>
      <c r="S3048" s="35" t="str">
        <f>IF(NETWORKDAYS(FACT_ORDERS[[#This Row],[Order-Date]], FACT_ORDERS[[#This Row],[ArrivalDate ]]) &gt; 10, "Late", "On Time")</f>
        <v>On Time</v>
      </c>
    </row>
    <row r="3049" spans="1:19" x14ac:dyDescent="0.3">
      <c r="A3049" s="12">
        <v>8047</v>
      </c>
      <c r="B3049" s="12">
        <v>209</v>
      </c>
      <c r="C3049" s="12">
        <v>10395</v>
      </c>
      <c r="D3049" s="12">
        <v>3048</v>
      </c>
      <c r="E3049" s="12" t="s">
        <v>243</v>
      </c>
      <c r="F3049" s="13">
        <v>44652</v>
      </c>
      <c r="G3049" s="26" t="s">
        <v>13440</v>
      </c>
      <c r="H3049" s="12">
        <v>28</v>
      </c>
      <c r="I3049" s="28">
        <f>VLOOKUP(B:B,DIM_PRODUCTS!A:F,5,FALSE)</f>
        <v>8</v>
      </c>
      <c r="J3049" s="28">
        <f>FACT_ORDERS[[#This Row],[ProductPrice]]*FACT_ORDERS[[#This Row],[Quantity]]</f>
        <v>224</v>
      </c>
      <c r="K3049" s="12" t="str">
        <f>VLOOKUP(C:C,DIM_CUSTOMERS!A:G,7,FALSE)</f>
        <v>Canada</v>
      </c>
      <c r="L3049" s="30" cm="1">
        <f t="array" ref="L3049">_xlfn.IFS(
    AND(FACT_ORDERS[[#This Row],[DeliveryMehtod]]="shippment",FACT_ORDERS[[#This Row],[TotalAmount]]&gt;=200), 0,
    AND(FACT_ORDERS[[#This Row],[DeliveryMehtod]]="pickup"), 15,
    AND(FACT_ORDERS[[#This Row],[DeliveryMehtod]]="shippment",FACT_ORDERS[[#This Row],[TotalAmount]]&lt;200), 35
)</f>
        <v>15</v>
      </c>
      <c r="M3049" s="12" t="str" cm="1">
        <f t="array" ref="M3049">_xlfn.IFS(
    SUMIFS(FACT_ORDERS[TotalAmount], FACT_ORDERS[WD_CUSTOMERS],FACT_ORDERS[[#This Row],[WD_CUSTOMERS]])&gt;=15000, "VIP",
    SUMIFS(FACT_ORDERS[TotalAmount], FACT_ORDERS[WD_CUSTOMERS],FACT_ORDERS[[#This Row],[WD_CUSTOMERS]])&gt;=8000, "Premium",
    TRUE, "Regular"
)</f>
        <v>Regular</v>
      </c>
      <c r="N3049" s="32" cm="1">
        <f t="array" ref="N3049">_xlfn.IFS(
   FACT_ORDERS[[#This Row],[TypeOfClient]]="VIP", 0.2,
   FACT_ORDERS[[#This Row],[TypeOfClient]]="Premium", 0.1,
   TRUE, 0
)</f>
        <v>0</v>
      </c>
      <c r="O3049" s="31" cm="1">
        <f t="array" ref="O3049">_xlfn.IFS(
   FACT_ORDERS[[#This Row],[TotalAmount]]&gt;1500, 0.15,
   FACT_ORDERS[[#This Row],[TotalAmount]]&gt;1000, 0.1,
   FACT_ORDERS[[#This Row],[TotalAmount]]&gt;500, 0.05,
   TRUE, 0
)</f>
        <v>0</v>
      </c>
      <c r="P3049" s="28">
        <f xml:space="preserve"> FACT_ORDERS[[#This Row],[TotalAmount]] * (1 - (FACT_ORDERS[[#This Row],[ClientDiscount]] + FACT_ORDERS[[#This Row],[OrderDiscount]]) )</f>
        <v>224</v>
      </c>
      <c r="Q3049" s="28">
        <f>FACT_ORDERS[[#This Row],[TotalAmountWithDiscount]]+FACT_ORDERS[[#This Row],[DeliveryCost]]</f>
        <v>239</v>
      </c>
      <c r="R3049" s="35">
        <v>44660</v>
      </c>
      <c r="S3049" s="35" t="str">
        <f>IF(NETWORKDAYS(FACT_ORDERS[[#This Row],[Order-Date]], FACT_ORDERS[[#This Row],[ArrivalDate ]]) &gt; 10, "Late", "On Time")</f>
        <v>On Time</v>
      </c>
    </row>
    <row r="3050" spans="1:19" x14ac:dyDescent="0.3">
      <c r="A3050" s="12">
        <v>8048</v>
      </c>
      <c r="B3050" s="12">
        <v>215</v>
      </c>
      <c r="C3050" s="12">
        <v>10395</v>
      </c>
      <c r="D3050" s="12">
        <v>3049</v>
      </c>
      <c r="E3050" s="12" t="s">
        <v>243</v>
      </c>
      <c r="F3050" s="13">
        <v>44652</v>
      </c>
      <c r="G3050" s="26" t="s">
        <v>4379</v>
      </c>
      <c r="H3050" s="12">
        <v>29</v>
      </c>
      <c r="I3050" s="28">
        <f>VLOOKUP(B:B,DIM_PRODUCTS!A:F,5,FALSE)</f>
        <v>41</v>
      </c>
      <c r="J3050" s="28">
        <f>FACT_ORDERS[[#This Row],[ProductPrice]]*FACT_ORDERS[[#This Row],[Quantity]]</f>
        <v>1189</v>
      </c>
      <c r="K3050" s="12" t="str">
        <f>VLOOKUP(C:C,DIM_CUSTOMERS!A:G,7,FALSE)</f>
        <v>Canada</v>
      </c>
      <c r="L3050" s="30" cm="1">
        <f t="array" ref="L3050">_xlfn.IFS(
    AND(FACT_ORDERS[[#This Row],[DeliveryMehtod]]="shippment",FACT_ORDERS[[#This Row],[TotalAmount]]&gt;=200), 0,
    AND(FACT_ORDERS[[#This Row],[DeliveryMehtod]]="pickup"), 15,
    AND(FACT_ORDERS[[#This Row],[DeliveryMehtod]]="shippment",FACT_ORDERS[[#This Row],[TotalAmount]]&lt;200), 35
)</f>
        <v>15</v>
      </c>
      <c r="M3050" s="12" t="str" cm="1">
        <f t="array" ref="M3050">_xlfn.IFS(
    SUMIFS(FACT_ORDERS[TotalAmount], FACT_ORDERS[WD_CUSTOMERS],FACT_ORDERS[[#This Row],[WD_CUSTOMERS]])&gt;=15000, "VIP",
    SUMIFS(FACT_ORDERS[TotalAmount], FACT_ORDERS[WD_CUSTOMERS],FACT_ORDERS[[#This Row],[WD_CUSTOMERS]])&gt;=8000, "Premium",
    TRUE, "Regular"
)</f>
        <v>Regular</v>
      </c>
      <c r="N3050" s="32" cm="1">
        <f t="array" ref="N3050">_xlfn.IFS(
   FACT_ORDERS[[#This Row],[TypeOfClient]]="VIP", 0.2,
   FACT_ORDERS[[#This Row],[TypeOfClient]]="Premium", 0.1,
   TRUE, 0
)</f>
        <v>0</v>
      </c>
      <c r="O3050" s="31" cm="1">
        <f t="array" ref="O3050">_xlfn.IFS(
   FACT_ORDERS[[#This Row],[TotalAmount]]&gt;1500, 0.15,
   FACT_ORDERS[[#This Row],[TotalAmount]]&gt;1000, 0.1,
   FACT_ORDERS[[#This Row],[TotalAmount]]&gt;500, 0.05,
   TRUE, 0
)</f>
        <v>0.1</v>
      </c>
      <c r="P3050" s="28">
        <f xml:space="preserve"> FACT_ORDERS[[#This Row],[TotalAmount]] * (1 - (FACT_ORDERS[[#This Row],[ClientDiscount]] + FACT_ORDERS[[#This Row],[OrderDiscount]]) )</f>
        <v>1070.1000000000001</v>
      </c>
      <c r="Q3050" s="28">
        <f>FACT_ORDERS[[#This Row],[TotalAmountWithDiscount]]+FACT_ORDERS[[#This Row],[DeliveryCost]]</f>
        <v>1085.1000000000001</v>
      </c>
      <c r="R3050" s="35">
        <v>44663</v>
      </c>
      <c r="S3050" s="35" t="str">
        <f>IF(NETWORKDAYS(FACT_ORDERS[[#This Row],[Order-Date]], FACT_ORDERS[[#This Row],[ArrivalDate ]]) &gt; 10, "Late", "On Time")</f>
        <v>On Time</v>
      </c>
    </row>
    <row r="3051" spans="1:19" x14ac:dyDescent="0.3">
      <c r="A3051" s="12">
        <v>8049</v>
      </c>
      <c r="B3051" s="12">
        <v>237</v>
      </c>
      <c r="C3051" s="12">
        <v>10395</v>
      </c>
      <c r="D3051" s="12">
        <v>3050</v>
      </c>
      <c r="E3051" s="12" t="s">
        <v>244</v>
      </c>
      <c r="F3051" s="13">
        <v>44652</v>
      </c>
      <c r="G3051" s="26" t="s">
        <v>4112</v>
      </c>
      <c r="H3051" s="12">
        <v>31</v>
      </c>
      <c r="I3051" s="28">
        <f>VLOOKUP(B:B,DIM_PRODUCTS!A:F,5,FALSE)</f>
        <v>17</v>
      </c>
      <c r="J3051" s="28">
        <f>FACT_ORDERS[[#This Row],[ProductPrice]]*FACT_ORDERS[[#This Row],[Quantity]]</f>
        <v>527</v>
      </c>
      <c r="K3051" s="12" t="str">
        <f>VLOOKUP(C:C,DIM_CUSTOMERS!A:G,7,FALSE)</f>
        <v>Canada</v>
      </c>
      <c r="L3051" s="30" cm="1">
        <f t="array" ref="L3051">_xlfn.IFS(
    AND(FACT_ORDERS[[#This Row],[DeliveryMehtod]]="shippment",FACT_ORDERS[[#This Row],[TotalAmount]]&gt;=200), 0,
    AND(FACT_ORDERS[[#This Row],[DeliveryMehtod]]="pickup"), 15,
    AND(FACT_ORDERS[[#This Row],[DeliveryMehtod]]="shippment",FACT_ORDERS[[#This Row],[TotalAmount]]&lt;200), 35
)</f>
        <v>0</v>
      </c>
      <c r="M3051" s="12" t="str" cm="1">
        <f t="array" ref="M3051">_xlfn.IFS(
    SUMIFS(FACT_ORDERS[TotalAmount], FACT_ORDERS[WD_CUSTOMERS],FACT_ORDERS[[#This Row],[WD_CUSTOMERS]])&gt;=15000, "VIP",
    SUMIFS(FACT_ORDERS[TotalAmount], FACT_ORDERS[WD_CUSTOMERS],FACT_ORDERS[[#This Row],[WD_CUSTOMERS]])&gt;=8000, "Premium",
    TRUE, "Regular"
)</f>
        <v>Regular</v>
      </c>
      <c r="N3051" s="32" cm="1">
        <f t="array" ref="N3051">_xlfn.IFS(
   FACT_ORDERS[[#This Row],[TypeOfClient]]="VIP", 0.2,
   FACT_ORDERS[[#This Row],[TypeOfClient]]="Premium", 0.1,
   TRUE, 0
)</f>
        <v>0</v>
      </c>
      <c r="O3051" s="31" cm="1">
        <f t="array" ref="O3051">_xlfn.IFS(
   FACT_ORDERS[[#This Row],[TotalAmount]]&gt;1500, 0.15,
   FACT_ORDERS[[#This Row],[TotalAmount]]&gt;1000, 0.1,
   FACT_ORDERS[[#This Row],[TotalAmount]]&gt;500, 0.05,
   TRUE, 0
)</f>
        <v>0.05</v>
      </c>
      <c r="P3051" s="28">
        <f xml:space="preserve"> FACT_ORDERS[[#This Row],[TotalAmount]] * (1 - (FACT_ORDERS[[#This Row],[ClientDiscount]] + FACT_ORDERS[[#This Row],[OrderDiscount]]) )</f>
        <v>500.65</v>
      </c>
      <c r="Q3051" s="28">
        <f>FACT_ORDERS[[#This Row],[TotalAmountWithDiscount]]+FACT_ORDERS[[#This Row],[DeliveryCost]]</f>
        <v>500.65</v>
      </c>
      <c r="R3051" s="35">
        <v>44662</v>
      </c>
      <c r="S3051" s="35" t="str">
        <f>IF(NETWORKDAYS(FACT_ORDERS[[#This Row],[Order-Date]], FACT_ORDERS[[#This Row],[ArrivalDate ]]) &gt; 10, "Late", "On Time")</f>
        <v>On Time</v>
      </c>
    </row>
    <row r="3052" spans="1:19" x14ac:dyDescent="0.3">
      <c r="A3052" s="12">
        <v>8050</v>
      </c>
      <c r="B3052" s="12">
        <v>242</v>
      </c>
      <c r="C3052" s="12">
        <v>10941</v>
      </c>
      <c r="D3052" s="12">
        <v>3051</v>
      </c>
      <c r="E3052" s="12" t="s">
        <v>243</v>
      </c>
      <c r="F3052" s="13">
        <v>45496</v>
      </c>
      <c r="G3052" s="26" t="s">
        <v>13441</v>
      </c>
      <c r="H3052" s="12">
        <v>36</v>
      </c>
      <c r="I3052" s="28">
        <f>VLOOKUP(B:B,DIM_PRODUCTS!A:F,5,FALSE)</f>
        <v>11</v>
      </c>
      <c r="J3052" s="28">
        <f>FACT_ORDERS[[#This Row],[ProductPrice]]*FACT_ORDERS[[#This Row],[Quantity]]</f>
        <v>396</v>
      </c>
      <c r="K3052" s="12" t="str">
        <f>VLOOKUP(C:C,DIM_CUSTOMERS!A:G,7,FALSE)</f>
        <v>South Africa</v>
      </c>
      <c r="L3052" s="30" cm="1">
        <f t="array" ref="L3052">_xlfn.IFS(
    AND(FACT_ORDERS[[#This Row],[DeliveryMehtod]]="shippment",FACT_ORDERS[[#This Row],[TotalAmount]]&gt;=200), 0,
    AND(FACT_ORDERS[[#This Row],[DeliveryMehtod]]="pickup"), 15,
    AND(FACT_ORDERS[[#This Row],[DeliveryMehtod]]="shippment",FACT_ORDERS[[#This Row],[TotalAmount]]&lt;200), 35
)</f>
        <v>15</v>
      </c>
      <c r="M3052" s="12" t="str" cm="1">
        <f t="array" ref="M3052">_xlfn.IFS(
    SUMIFS(FACT_ORDERS[TotalAmount], FACT_ORDERS[WD_CUSTOMERS],FACT_ORDERS[[#This Row],[WD_CUSTOMERS]])&gt;=15000, "VIP",
    SUMIFS(FACT_ORDERS[TotalAmount], FACT_ORDERS[WD_CUSTOMERS],FACT_ORDERS[[#This Row],[WD_CUSTOMERS]])&gt;=8000, "Premium",
    TRUE, "Regular"
)</f>
        <v>Regular</v>
      </c>
      <c r="N3052" s="32" cm="1">
        <f t="array" ref="N3052">_xlfn.IFS(
   FACT_ORDERS[[#This Row],[TypeOfClient]]="VIP", 0.2,
   FACT_ORDERS[[#This Row],[TypeOfClient]]="Premium", 0.1,
   TRUE, 0
)</f>
        <v>0</v>
      </c>
      <c r="O3052" s="31" cm="1">
        <f t="array" ref="O3052">_xlfn.IFS(
   FACT_ORDERS[[#This Row],[TotalAmount]]&gt;1500, 0.15,
   FACT_ORDERS[[#This Row],[TotalAmount]]&gt;1000, 0.1,
   FACT_ORDERS[[#This Row],[TotalAmount]]&gt;500, 0.05,
   TRUE, 0
)</f>
        <v>0</v>
      </c>
      <c r="P3052" s="28">
        <f xml:space="preserve"> FACT_ORDERS[[#This Row],[TotalAmount]] * (1 - (FACT_ORDERS[[#This Row],[ClientDiscount]] + FACT_ORDERS[[#This Row],[OrderDiscount]]) )</f>
        <v>396</v>
      </c>
      <c r="Q3052" s="28">
        <f>FACT_ORDERS[[#This Row],[TotalAmountWithDiscount]]+FACT_ORDERS[[#This Row],[DeliveryCost]]</f>
        <v>411</v>
      </c>
      <c r="R3052" s="35">
        <v>45506</v>
      </c>
      <c r="S3052" s="35" t="str">
        <f>IF(NETWORKDAYS(FACT_ORDERS[[#This Row],[Order-Date]], FACT_ORDERS[[#This Row],[ArrivalDate ]]) &gt; 10, "Late", "On Time")</f>
        <v>On Time</v>
      </c>
    </row>
    <row r="3053" spans="1:19" x14ac:dyDescent="0.3">
      <c r="A3053" s="12">
        <v>8051</v>
      </c>
      <c r="B3053" s="12">
        <v>242</v>
      </c>
      <c r="C3053" s="12">
        <v>10941</v>
      </c>
      <c r="D3053" s="12">
        <v>3052</v>
      </c>
      <c r="E3053" s="12" t="s">
        <v>243</v>
      </c>
      <c r="F3053" s="13">
        <v>45401</v>
      </c>
      <c r="G3053" s="26" t="s">
        <v>13442</v>
      </c>
      <c r="H3053" s="12">
        <v>42</v>
      </c>
      <c r="I3053" s="28">
        <f>VLOOKUP(B:B,DIM_PRODUCTS!A:F,5,FALSE)</f>
        <v>11</v>
      </c>
      <c r="J3053" s="28">
        <f>FACT_ORDERS[[#This Row],[ProductPrice]]*FACT_ORDERS[[#This Row],[Quantity]]</f>
        <v>462</v>
      </c>
      <c r="K3053" s="12" t="str">
        <f>VLOOKUP(C:C,DIM_CUSTOMERS!A:G,7,FALSE)</f>
        <v>South Africa</v>
      </c>
      <c r="L3053" s="30" cm="1">
        <f t="array" ref="L3053">_xlfn.IFS(
    AND(FACT_ORDERS[[#This Row],[DeliveryMehtod]]="shippment",FACT_ORDERS[[#This Row],[TotalAmount]]&gt;=200), 0,
    AND(FACT_ORDERS[[#This Row],[DeliveryMehtod]]="pickup"), 15,
    AND(FACT_ORDERS[[#This Row],[DeliveryMehtod]]="shippment",FACT_ORDERS[[#This Row],[TotalAmount]]&lt;200), 35
)</f>
        <v>15</v>
      </c>
      <c r="M3053" s="12" t="str" cm="1">
        <f t="array" ref="M3053">_xlfn.IFS(
    SUMIFS(FACT_ORDERS[TotalAmount], FACT_ORDERS[WD_CUSTOMERS],FACT_ORDERS[[#This Row],[WD_CUSTOMERS]])&gt;=15000, "VIP",
    SUMIFS(FACT_ORDERS[TotalAmount], FACT_ORDERS[WD_CUSTOMERS],FACT_ORDERS[[#This Row],[WD_CUSTOMERS]])&gt;=8000, "Premium",
    TRUE, "Regular"
)</f>
        <v>Regular</v>
      </c>
      <c r="N3053" s="32" cm="1">
        <f t="array" ref="N3053">_xlfn.IFS(
   FACT_ORDERS[[#This Row],[TypeOfClient]]="VIP", 0.2,
   FACT_ORDERS[[#This Row],[TypeOfClient]]="Premium", 0.1,
   TRUE, 0
)</f>
        <v>0</v>
      </c>
      <c r="O3053" s="31" cm="1">
        <f t="array" ref="O3053">_xlfn.IFS(
   FACT_ORDERS[[#This Row],[TotalAmount]]&gt;1500, 0.15,
   FACT_ORDERS[[#This Row],[TotalAmount]]&gt;1000, 0.1,
   FACT_ORDERS[[#This Row],[TotalAmount]]&gt;500, 0.05,
   TRUE, 0
)</f>
        <v>0</v>
      </c>
      <c r="P3053" s="28">
        <f xml:space="preserve"> FACT_ORDERS[[#This Row],[TotalAmount]] * (1 - (FACT_ORDERS[[#This Row],[ClientDiscount]] + FACT_ORDERS[[#This Row],[OrderDiscount]]) )</f>
        <v>462</v>
      </c>
      <c r="Q3053" s="28">
        <f>FACT_ORDERS[[#This Row],[TotalAmountWithDiscount]]+FACT_ORDERS[[#This Row],[DeliveryCost]]</f>
        <v>477</v>
      </c>
      <c r="R3053" s="35">
        <v>45409</v>
      </c>
      <c r="S3053" s="35" t="str">
        <f>IF(NETWORKDAYS(FACT_ORDERS[[#This Row],[Order-Date]], FACT_ORDERS[[#This Row],[ArrivalDate ]]) &gt; 10, "Late", "On Time")</f>
        <v>On Time</v>
      </c>
    </row>
    <row r="3054" spans="1:19" x14ac:dyDescent="0.3">
      <c r="A3054" s="12">
        <v>8052</v>
      </c>
      <c r="B3054" s="12">
        <v>227</v>
      </c>
      <c r="C3054" s="12">
        <v>10731</v>
      </c>
      <c r="D3054" s="12">
        <v>3053</v>
      </c>
      <c r="E3054" s="12" t="s">
        <v>244</v>
      </c>
      <c r="F3054" s="13">
        <v>45376</v>
      </c>
      <c r="G3054" s="26" t="s">
        <v>13443</v>
      </c>
      <c r="H3054" s="12">
        <v>31</v>
      </c>
      <c r="I3054" s="28">
        <f>VLOOKUP(B:B,DIM_PRODUCTS!A:F,5,FALSE)</f>
        <v>19</v>
      </c>
      <c r="J3054" s="28">
        <f>FACT_ORDERS[[#This Row],[ProductPrice]]*FACT_ORDERS[[#This Row],[Quantity]]</f>
        <v>589</v>
      </c>
      <c r="K3054" s="12" t="str">
        <f>VLOOKUP(C:C,DIM_CUSTOMERS!A:G,7,FALSE)</f>
        <v>France</v>
      </c>
      <c r="L3054" s="30" cm="1">
        <f t="array" ref="L3054">_xlfn.IFS(
    AND(FACT_ORDERS[[#This Row],[DeliveryMehtod]]="shippment",FACT_ORDERS[[#This Row],[TotalAmount]]&gt;=200), 0,
    AND(FACT_ORDERS[[#This Row],[DeliveryMehtod]]="pickup"), 15,
    AND(FACT_ORDERS[[#This Row],[DeliveryMehtod]]="shippment",FACT_ORDERS[[#This Row],[TotalAmount]]&lt;200), 35
)</f>
        <v>0</v>
      </c>
      <c r="M3054" s="12" t="str" cm="1">
        <f t="array" ref="M3054">_xlfn.IFS(
    SUMIFS(FACT_ORDERS[TotalAmount], FACT_ORDERS[WD_CUSTOMERS],FACT_ORDERS[[#This Row],[WD_CUSTOMERS]])&gt;=15000, "VIP",
    SUMIFS(FACT_ORDERS[TotalAmount], FACT_ORDERS[WD_CUSTOMERS],FACT_ORDERS[[#This Row],[WD_CUSTOMERS]])&gt;=8000, "Premium",
    TRUE, "Regular"
)</f>
        <v>Regular</v>
      </c>
      <c r="N3054" s="32" cm="1">
        <f t="array" ref="N3054">_xlfn.IFS(
   FACT_ORDERS[[#This Row],[TypeOfClient]]="VIP", 0.2,
   FACT_ORDERS[[#This Row],[TypeOfClient]]="Premium", 0.1,
   TRUE, 0
)</f>
        <v>0</v>
      </c>
      <c r="O3054" s="31" cm="1">
        <f t="array" ref="O3054">_xlfn.IFS(
   FACT_ORDERS[[#This Row],[TotalAmount]]&gt;1500, 0.15,
   FACT_ORDERS[[#This Row],[TotalAmount]]&gt;1000, 0.1,
   FACT_ORDERS[[#This Row],[TotalAmount]]&gt;500, 0.05,
   TRUE, 0
)</f>
        <v>0.05</v>
      </c>
      <c r="P3054" s="28">
        <f xml:space="preserve"> FACT_ORDERS[[#This Row],[TotalAmount]] * (1 - (FACT_ORDERS[[#This Row],[ClientDiscount]] + FACT_ORDERS[[#This Row],[OrderDiscount]]) )</f>
        <v>559.54999999999995</v>
      </c>
      <c r="Q3054" s="28">
        <f>FACT_ORDERS[[#This Row],[TotalAmountWithDiscount]]+FACT_ORDERS[[#This Row],[DeliveryCost]]</f>
        <v>559.54999999999995</v>
      </c>
      <c r="R3054" s="35">
        <v>45383</v>
      </c>
      <c r="S3054" s="35" t="str">
        <f>IF(NETWORKDAYS(FACT_ORDERS[[#This Row],[Order-Date]], FACT_ORDERS[[#This Row],[ArrivalDate ]]) &gt; 10, "Late", "On Time")</f>
        <v>On Time</v>
      </c>
    </row>
    <row r="3055" spans="1:19" x14ac:dyDescent="0.3">
      <c r="A3055" s="12">
        <v>8053</v>
      </c>
      <c r="B3055" s="12">
        <v>281</v>
      </c>
      <c r="C3055" s="12">
        <v>10180</v>
      </c>
      <c r="D3055" s="12">
        <v>3054</v>
      </c>
      <c r="E3055" s="12" t="s">
        <v>243</v>
      </c>
      <c r="F3055" s="13">
        <v>45518</v>
      </c>
      <c r="G3055" s="26" t="s">
        <v>13444</v>
      </c>
      <c r="H3055" s="12">
        <v>15</v>
      </c>
      <c r="I3055" s="28">
        <f>VLOOKUP(B:B,DIM_PRODUCTS!A:F,5,FALSE)</f>
        <v>25</v>
      </c>
      <c r="J3055" s="28">
        <f>FACT_ORDERS[[#This Row],[ProductPrice]]*FACT_ORDERS[[#This Row],[Quantity]]</f>
        <v>375</v>
      </c>
      <c r="K3055" s="12" t="str">
        <f>VLOOKUP(C:C,DIM_CUSTOMERS!A:G,7,FALSE)</f>
        <v>Mexico</v>
      </c>
      <c r="L3055" s="30" cm="1">
        <f t="array" ref="L3055">_xlfn.IFS(
    AND(FACT_ORDERS[[#This Row],[DeliveryMehtod]]="shippment",FACT_ORDERS[[#This Row],[TotalAmount]]&gt;=200), 0,
    AND(FACT_ORDERS[[#This Row],[DeliveryMehtod]]="pickup"), 15,
    AND(FACT_ORDERS[[#This Row],[DeliveryMehtod]]="shippment",FACT_ORDERS[[#This Row],[TotalAmount]]&lt;200), 35
)</f>
        <v>15</v>
      </c>
      <c r="M3055" s="12" t="str" cm="1">
        <f t="array" ref="M3055">_xlfn.IFS(
    SUMIFS(FACT_ORDERS[TotalAmount], FACT_ORDERS[WD_CUSTOMERS],FACT_ORDERS[[#This Row],[WD_CUSTOMERS]])&gt;=15000, "VIP",
    SUMIFS(FACT_ORDERS[TotalAmount], FACT_ORDERS[WD_CUSTOMERS],FACT_ORDERS[[#This Row],[WD_CUSTOMERS]])&gt;=8000, "Premium",
    TRUE, "Regular"
)</f>
        <v>Regular</v>
      </c>
      <c r="N3055" s="32" cm="1">
        <f t="array" ref="N3055">_xlfn.IFS(
   FACT_ORDERS[[#This Row],[TypeOfClient]]="VIP", 0.2,
   FACT_ORDERS[[#This Row],[TypeOfClient]]="Premium", 0.1,
   TRUE, 0
)</f>
        <v>0</v>
      </c>
      <c r="O3055" s="31" cm="1">
        <f t="array" ref="O3055">_xlfn.IFS(
   FACT_ORDERS[[#This Row],[TotalAmount]]&gt;1500, 0.15,
   FACT_ORDERS[[#This Row],[TotalAmount]]&gt;1000, 0.1,
   FACT_ORDERS[[#This Row],[TotalAmount]]&gt;500, 0.05,
   TRUE, 0
)</f>
        <v>0</v>
      </c>
      <c r="P3055" s="28">
        <f xml:space="preserve"> FACT_ORDERS[[#This Row],[TotalAmount]] * (1 - (FACT_ORDERS[[#This Row],[ClientDiscount]] + FACT_ORDERS[[#This Row],[OrderDiscount]]) )</f>
        <v>375</v>
      </c>
      <c r="Q3055" s="28">
        <f>FACT_ORDERS[[#This Row],[TotalAmountWithDiscount]]+FACT_ORDERS[[#This Row],[DeliveryCost]]</f>
        <v>390</v>
      </c>
      <c r="R3055" s="35">
        <v>45527</v>
      </c>
      <c r="S3055" s="35" t="str">
        <f>IF(NETWORKDAYS(FACT_ORDERS[[#This Row],[Order-Date]], FACT_ORDERS[[#This Row],[ArrivalDate ]]) &gt; 10, "Late", "On Time")</f>
        <v>On Time</v>
      </c>
    </row>
    <row r="3056" spans="1:19" x14ac:dyDescent="0.3">
      <c r="A3056" s="12">
        <v>8054</v>
      </c>
      <c r="B3056" s="12">
        <v>281</v>
      </c>
      <c r="C3056" s="12">
        <v>10180</v>
      </c>
      <c r="D3056" s="12">
        <v>3055</v>
      </c>
      <c r="E3056" s="12" t="s">
        <v>243</v>
      </c>
      <c r="F3056" s="13">
        <v>45149</v>
      </c>
      <c r="G3056" s="26" t="s">
        <v>13445</v>
      </c>
      <c r="H3056" s="12">
        <v>15</v>
      </c>
      <c r="I3056" s="28">
        <f>VLOOKUP(B:B,DIM_PRODUCTS!A:F,5,FALSE)</f>
        <v>25</v>
      </c>
      <c r="J3056" s="28">
        <f>FACT_ORDERS[[#This Row],[ProductPrice]]*FACT_ORDERS[[#This Row],[Quantity]]</f>
        <v>375</v>
      </c>
      <c r="K3056" s="12" t="str">
        <f>VLOOKUP(C:C,DIM_CUSTOMERS!A:G,7,FALSE)</f>
        <v>Mexico</v>
      </c>
      <c r="L3056" s="30" cm="1">
        <f t="array" ref="L3056">_xlfn.IFS(
    AND(FACT_ORDERS[[#This Row],[DeliveryMehtod]]="shippment",FACT_ORDERS[[#This Row],[TotalAmount]]&gt;=200), 0,
    AND(FACT_ORDERS[[#This Row],[DeliveryMehtod]]="pickup"), 15,
    AND(FACT_ORDERS[[#This Row],[DeliveryMehtod]]="shippment",FACT_ORDERS[[#This Row],[TotalAmount]]&lt;200), 35
)</f>
        <v>15</v>
      </c>
      <c r="M3056" s="12" t="str" cm="1">
        <f t="array" ref="M3056">_xlfn.IFS(
    SUMIFS(FACT_ORDERS[TotalAmount], FACT_ORDERS[WD_CUSTOMERS],FACT_ORDERS[[#This Row],[WD_CUSTOMERS]])&gt;=15000, "VIP",
    SUMIFS(FACT_ORDERS[TotalAmount], FACT_ORDERS[WD_CUSTOMERS],FACT_ORDERS[[#This Row],[WD_CUSTOMERS]])&gt;=8000, "Premium",
    TRUE, "Regular"
)</f>
        <v>Regular</v>
      </c>
      <c r="N3056" s="32" cm="1">
        <f t="array" ref="N3056">_xlfn.IFS(
   FACT_ORDERS[[#This Row],[TypeOfClient]]="VIP", 0.2,
   FACT_ORDERS[[#This Row],[TypeOfClient]]="Premium", 0.1,
   TRUE, 0
)</f>
        <v>0</v>
      </c>
      <c r="O3056" s="31" cm="1">
        <f t="array" ref="O3056">_xlfn.IFS(
   FACT_ORDERS[[#This Row],[TotalAmount]]&gt;1500, 0.15,
   FACT_ORDERS[[#This Row],[TotalAmount]]&gt;1000, 0.1,
   FACT_ORDERS[[#This Row],[TotalAmount]]&gt;500, 0.05,
   TRUE, 0
)</f>
        <v>0</v>
      </c>
      <c r="P3056" s="28">
        <f xml:space="preserve"> FACT_ORDERS[[#This Row],[TotalAmount]] * (1 - (FACT_ORDERS[[#This Row],[ClientDiscount]] + FACT_ORDERS[[#This Row],[OrderDiscount]]) )</f>
        <v>375</v>
      </c>
      <c r="Q3056" s="28">
        <f>FACT_ORDERS[[#This Row],[TotalAmountWithDiscount]]+FACT_ORDERS[[#This Row],[DeliveryCost]]</f>
        <v>390</v>
      </c>
      <c r="R3056" s="35">
        <v>45158</v>
      </c>
      <c r="S3056" s="35" t="str">
        <f>IF(NETWORKDAYS(FACT_ORDERS[[#This Row],[Order-Date]], FACT_ORDERS[[#This Row],[ArrivalDate ]]) &gt; 10, "Late", "On Time")</f>
        <v>On Time</v>
      </c>
    </row>
    <row r="3057" spans="1:19" x14ac:dyDescent="0.3">
      <c r="A3057" s="12">
        <v>8055</v>
      </c>
      <c r="B3057" s="12">
        <v>273</v>
      </c>
      <c r="C3057" s="12">
        <v>10604</v>
      </c>
      <c r="D3057" s="12">
        <v>3056</v>
      </c>
      <c r="E3057" s="12" t="s">
        <v>243</v>
      </c>
      <c r="F3057" s="13">
        <v>45546</v>
      </c>
      <c r="G3057" s="26" t="s">
        <v>13446</v>
      </c>
      <c r="H3057" s="12">
        <v>15</v>
      </c>
      <c r="I3057" s="28">
        <f>VLOOKUP(B:B,DIM_PRODUCTS!A:F,5,FALSE)</f>
        <v>20</v>
      </c>
      <c r="J3057" s="28">
        <f>FACT_ORDERS[[#This Row],[ProductPrice]]*FACT_ORDERS[[#This Row],[Quantity]]</f>
        <v>300</v>
      </c>
      <c r="K3057" s="12" t="str">
        <f>VLOOKUP(C:C,DIM_CUSTOMERS!A:G,7,FALSE)</f>
        <v>Italy</v>
      </c>
      <c r="L3057" s="30" cm="1">
        <f t="array" ref="L3057">_xlfn.IFS(
    AND(FACT_ORDERS[[#This Row],[DeliveryMehtod]]="shippment",FACT_ORDERS[[#This Row],[TotalAmount]]&gt;=200), 0,
    AND(FACT_ORDERS[[#This Row],[DeliveryMehtod]]="pickup"), 15,
    AND(FACT_ORDERS[[#This Row],[DeliveryMehtod]]="shippment",FACT_ORDERS[[#This Row],[TotalAmount]]&lt;200), 35
)</f>
        <v>15</v>
      </c>
      <c r="M3057" s="12" t="str" cm="1">
        <f t="array" ref="M3057">_xlfn.IFS(
    SUMIFS(FACT_ORDERS[TotalAmount], FACT_ORDERS[WD_CUSTOMERS],FACT_ORDERS[[#This Row],[WD_CUSTOMERS]])&gt;=15000, "VIP",
    SUMIFS(FACT_ORDERS[TotalAmount], FACT_ORDERS[WD_CUSTOMERS],FACT_ORDERS[[#This Row],[WD_CUSTOMERS]])&gt;=8000, "Premium",
    TRUE, "Regular"
)</f>
        <v>Regular</v>
      </c>
      <c r="N3057" s="32" cm="1">
        <f t="array" ref="N3057">_xlfn.IFS(
   FACT_ORDERS[[#This Row],[TypeOfClient]]="VIP", 0.2,
   FACT_ORDERS[[#This Row],[TypeOfClient]]="Premium", 0.1,
   TRUE, 0
)</f>
        <v>0</v>
      </c>
      <c r="O3057" s="31" cm="1">
        <f t="array" ref="O3057">_xlfn.IFS(
   FACT_ORDERS[[#This Row],[TotalAmount]]&gt;1500, 0.15,
   FACT_ORDERS[[#This Row],[TotalAmount]]&gt;1000, 0.1,
   FACT_ORDERS[[#This Row],[TotalAmount]]&gt;500, 0.05,
   TRUE, 0
)</f>
        <v>0</v>
      </c>
      <c r="P3057" s="28">
        <f xml:space="preserve"> FACT_ORDERS[[#This Row],[TotalAmount]] * (1 - (FACT_ORDERS[[#This Row],[ClientDiscount]] + FACT_ORDERS[[#This Row],[OrderDiscount]]) )</f>
        <v>300</v>
      </c>
      <c r="Q3057" s="28">
        <f>FACT_ORDERS[[#This Row],[TotalAmountWithDiscount]]+FACT_ORDERS[[#This Row],[DeliveryCost]]</f>
        <v>315</v>
      </c>
      <c r="R3057" s="35">
        <v>45556</v>
      </c>
      <c r="S3057" s="35" t="str">
        <f>IF(NETWORKDAYS(FACT_ORDERS[[#This Row],[Order-Date]], FACT_ORDERS[[#This Row],[ArrivalDate ]]) &gt; 10, "Late", "On Time")</f>
        <v>On Time</v>
      </c>
    </row>
    <row r="3058" spans="1:19" x14ac:dyDescent="0.3">
      <c r="A3058" s="12">
        <v>8056</v>
      </c>
      <c r="B3058" s="12">
        <v>211</v>
      </c>
      <c r="C3058" s="12">
        <v>10604</v>
      </c>
      <c r="D3058" s="12">
        <v>3057</v>
      </c>
      <c r="E3058" s="12" t="s">
        <v>243</v>
      </c>
      <c r="F3058" s="13">
        <v>45546</v>
      </c>
      <c r="G3058" s="26" t="s">
        <v>13447</v>
      </c>
      <c r="H3058" s="12">
        <v>47</v>
      </c>
      <c r="I3058" s="28">
        <f>VLOOKUP(B:B,DIM_PRODUCTS!A:F,5,FALSE)</f>
        <v>13</v>
      </c>
      <c r="J3058" s="28">
        <f>FACT_ORDERS[[#This Row],[ProductPrice]]*FACT_ORDERS[[#This Row],[Quantity]]</f>
        <v>611</v>
      </c>
      <c r="K3058" s="12" t="str">
        <f>VLOOKUP(C:C,DIM_CUSTOMERS!A:G,7,FALSE)</f>
        <v>Italy</v>
      </c>
      <c r="L3058" s="30" cm="1">
        <f t="array" ref="L3058">_xlfn.IFS(
    AND(FACT_ORDERS[[#This Row],[DeliveryMehtod]]="shippment",FACT_ORDERS[[#This Row],[TotalAmount]]&gt;=200), 0,
    AND(FACT_ORDERS[[#This Row],[DeliveryMehtod]]="pickup"), 15,
    AND(FACT_ORDERS[[#This Row],[DeliveryMehtod]]="shippment",FACT_ORDERS[[#This Row],[TotalAmount]]&lt;200), 35
)</f>
        <v>15</v>
      </c>
      <c r="M3058" s="12" t="str" cm="1">
        <f t="array" ref="M3058">_xlfn.IFS(
    SUMIFS(FACT_ORDERS[TotalAmount], FACT_ORDERS[WD_CUSTOMERS],FACT_ORDERS[[#This Row],[WD_CUSTOMERS]])&gt;=15000, "VIP",
    SUMIFS(FACT_ORDERS[TotalAmount], FACT_ORDERS[WD_CUSTOMERS],FACT_ORDERS[[#This Row],[WD_CUSTOMERS]])&gt;=8000, "Premium",
    TRUE, "Regular"
)</f>
        <v>Regular</v>
      </c>
      <c r="N3058" s="32" cm="1">
        <f t="array" ref="N3058">_xlfn.IFS(
   FACT_ORDERS[[#This Row],[TypeOfClient]]="VIP", 0.2,
   FACT_ORDERS[[#This Row],[TypeOfClient]]="Premium", 0.1,
   TRUE, 0
)</f>
        <v>0</v>
      </c>
      <c r="O3058" s="31" cm="1">
        <f t="array" ref="O3058">_xlfn.IFS(
   FACT_ORDERS[[#This Row],[TotalAmount]]&gt;1500, 0.15,
   FACT_ORDERS[[#This Row],[TotalAmount]]&gt;1000, 0.1,
   FACT_ORDERS[[#This Row],[TotalAmount]]&gt;500, 0.05,
   TRUE, 0
)</f>
        <v>0.05</v>
      </c>
      <c r="P3058" s="28">
        <f xml:space="preserve"> FACT_ORDERS[[#This Row],[TotalAmount]] * (1 - (FACT_ORDERS[[#This Row],[ClientDiscount]] + FACT_ORDERS[[#This Row],[OrderDiscount]]) )</f>
        <v>580.44999999999993</v>
      </c>
      <c r="Q3058" s="28">
        <f>FACT_ORDERS[[#This Row],[TotalAmountWithDiscount]]+FACT_ORDERS[[#This Row],[DeliveryCost]]</f>
        <v>595.44999999999993</v>
      </c>
      <c r="R3058" s="35">
        <v>45557</v>
      </c>
      <c r="S3058" s="35" t="str">
        <f>IF(NETWORKDAYS(FACT_ORDERS[[#This Row],[Order-Date]], FACT_ORDERS[[#This Row],[ArrivalDate ]]) &gt; 10, "Late", "On Time")</f>
        <v>On Time</v>
      </c>
    </row>
    <row r="3059" spans="1:19" x14ac:dyDescent="0.3">
      <c r="A3059" s="12">
        <v>8057</v>
      </c>
      <c r="B3059" s="12">
        <v>273</v>
      </c>
      <c r="C3059" s="12">
        <v>10604</v>
      </c>
      <c r="D3059" s="12">
        <v>3058</v>
      </c>
      <c r="E3059" s="12" t="s">
        <v>244</v>
      </c>
      <c r="F3059" s="13">
        <v>45536</v>
      </c>
      <c r="G3059" s="26" t="s">
        <v>13448</v>
      </c>
      <c r="H3059" s="12">
        <v>13</v>
      </c>
      <c r="I3059" s="28">
        <f>VLOOKUP(B:B,DIM_PRODUCTS!A:F,5,FALSE)</f>
        <v>20</v>
      </c>
      <c r="J3059" s="28">
        <f>FACT_ORDERS[[#This Row],[ProductPrice]]*FACT_ORDERS[[#This Row],[Quantity]]</f>
        <v>260</v>
      </c>
      <c r="K3059" s="12" t="str">
        <f>VLOOKUP(C:C,DIM_CUSTOMERS!A:G,7,FALSE)</f>
        <v>Italy</v>
      </c>
      <c r="L3059" s="30" cm="1">
        <f t="array" ref="L3059">_xlfn.IFS(
    AND(FACT_ORDERS[[#This Row],[DeliveryMehtod]]="shippment",FACT_ORDERS[[#This Row],[TotalAmount]]&gt;=200), 0,
    AND(FACT_ORDERS[[#This Row],[DeliveryMehtod]]="pickup"), 15,
    AND(FACT_ORDERS[[#This Row],[DeliveryMehtod]]="shippment",FACT_ORDERS[[#This Row],[TotalAmount]]&lt;200), 35
)</f>
        <v>0</v>
      </c>
      <c r="M3059" s="12" t="str" cm="1">
        <f t="array" ref="M3059">_xlfn.IFS(
    SUMIFS(FACT_ORDERS[TotalAmount], FACT_ORDERS[WD_CUSTOMERS],FACT_ORDERS[[#This Row],[WD_CUSTOMERS]])&gt;=15000, "VIP",
    SUMIFS(FACT_ORDERS[TotalAmount], FACT_ORDERS[WD_CUSTOMERS],FACT_ORDERS[[#This Row],[WD_CUSTOMERS]])&gt;=8000, "Premium",
    TRUE, "Regular"
)</f>
        <v>Regular</v>
      </c>
      <c r="N3059" s="32" cm="1">
        <f t="array" ref="N3059">_xlfn.IFS(
   FACT_ORDERS[[#This Row],[TypeOfClient]]="VIP", 0.2,
   FACT_ORDERS[[#This Row],[TypeOfClient]]="Premium", 0.1,
   TRUE, 0
)</f>
        <v>0</v>
      </c>
      <c r="O3059" s="31" cm="1">
        <f t="array" ref="O3059">_xlfn.IFS(
   FACT_ORDERS[[#This Row],[TotalAmount]]&gt;1500, 0.15,
   FACT_ORDERS[[#This Row],[TotalAmount]]&gt;1000, 0.1,
   FACT_ORDERS[[#This Row],[TotalAmount]]&gt;500, 0.05,
   TRUE, 0
)</f>
        <v>0</v>
      </c>
      <c r="P3059" s="28">
        <f xml:space="preserve"> FACT_ORDERS[[#This Row],[TotalAmount]] * (1 - (FACT_ORDERS[[#This Row],[ClientDiscount]] + FACT_ORDERS[[#This Row],[OrderDiscount]]) )</f>
        <v>260</v>
      </c>
      <c r="Q3059" s="28">
        <f>FACT_ORDERS[[#This Row],[TotalAmountWithDiscount]]+FACT_ORDERS[[#This Row],[DeliveryCost]]</f>
        <v>260</v>
      </c>
      <c r="R3059" s="35">
        <v>45544</v>
      </c>
      <c r="S3059" s="35" t="str">
        <f>IF(NETWORKDAYS(FACT_ORDERS[[#This Row],[Order-Date]], FACT_ORDERS[[#This Row],[ArrivalDate ]]) &gt; 10, "Late", "On Time")</f>
        <v>On Time</v>
      </c>
    </row>
    <row r="3060" spans="1:19" x14ac:dyDescent="0.3">
      <c r="A3060" s="12">
        <v>8058</v>
      </c>
      <c r="B3060" s="12">
        <v>211</v>
      </c>
      <c r="C3060" s="12">
        <v>10604</v>
      </c>
      <c r="D3060" s="12">
        <v>3059</v>
      </c>
      <c r="E3060" s="12" t="s">
        <v>244</v>
      </c>
      <c r="F3060" s="13">
        <v>45536</v>
      </c>
      <c r="G3060" s="26" t="s">
        <v>13449</v>
      </c>
      <c r="H3060" s="12">
        <v>67</v>
      </c>
      <c r="I3060" s="28">
        <f>VLOOKUP(B:B,DIM_PRODUCTS!A:F,5,FALSE)</f>
        <v>13</v>
      </c>
      <c r="J3060" s="28">
        <f>FACT_ORDERS[[#This Row],[ProductPrice]]*FACT_ORDERS[[#This Row],[Quantity]]</f>
        <v>871</v>
      </c>
      <c r="K3060" s="12" t="str">
        <f>VLOOKUP(C:C,DIM_CUSTOMERS!A:G,7,FALSE)</f>
        <v>Italy</v>
      </c>
      <c r="L3060" s="30" cm="1">
        <f t="array" ref="L3060">_xlfn.IFS(
    AND(FACT_ORDERS[[#This Row],[DeliveryMehtod]]="shippment",FACT_ORDERS[[#This Row],[TotalAmount]]&gt;=200), 0,
    AND(FACT_ORDERS[[#This Row],[DeliveryMehtod]]="pickup"), 15,
    AND(FACT_ORDERS[[#This Row],[DeliveryMehtod]]="shippment",FACT_ORDERS[[#This Row],[TotalAmount]]&lt;200), 35
)</f>
        <v>0</v>
      </c>
      <c r="M3060" s="12" t="str" cm="1">
        <f t="array" ref="M3060">_xlfn.IFS(
    SUMIFS(FACT_ORDERS[TotalAmount], FACT_ORDERS[WD_CUSTOMERS],FACT_ORDERS[[#This Row],[WD_CUSTOMERS]])&gt;=15000, "VIP",
    SUMIFS(FACT_ORDERS[TotalAmount], FACT_ORDERS[WD_CUSTOMERS],FACT_ORDERS[[#This Row],[WD_CUSTOMERS]])&gt;=8000, "Premium",
    TRUE, "Regular"
)</f>
        <v>Regular</v>
      </c>
      <c r="N3060" s="32" cm="1">
        <f t="array" ref="N3060">_xlfn.IFS(
   FACT_ORDERS[[#This Row],[TypeOfClient]]="VIP", 0.2,
   FACT_ORDERS[[#This Row],[TypeOfClient]]="Premium", 0.1,
   TRUE, 0
)</f>
        <v>0</v>
      </c>
      <c r="O3060" s="31" cm="1">
        <f t="array" ref="O3060">_xlfn.IFS(
   FACT_ORDERS[[#This Row],[TotalAmount]]&gt;1500, 0.15,
   FACT_ORDERS[[#This Row],[TotalAmount]]&gt;1000, 0.1,
   FACT_ORDERS[[#This Row],[TotalAmount]]&gt;500, 0.05,
   TRUE, 0
)</f>
        <v>0.05</v>
      </c>
      <c r="P3060" s="28">
        <f xml:space="preserve"> FACT_ORDERS[[#This Row],[TotalAmount]] * (1 - (FACT_ORDERS[[#This Row],[ClientDiscount]] + FACT_ORDERS[[#This Row],[OrderDiscount]]) )</f>
        <v>827.44999999999993</v>
      </c>
      <c r="Q3060" s="28">
        <f>FACT_ORDERS[[#This Row],[TotalAmountWithDiscount]]+FACT_ORDERS[[#This Row],[DeliveryCost]]</f>
        <v>827.44999999999993</v>
      </c>
      <c r="R3060" s="35">
        <v>45546</v>
      </c>
      <c r="S3060" s="35" t="str">
        <f>IF(NETWORKDAYS(FACT_ORDERS[[#This Row],[Order-Date]], FACT_ORDERS[[#This Row],[ArrivalDate ]]) &gt; 10, "Late", "On Time")</f>
        <v>On Time</v>
      </c>
    </row>
    <row r="3061" spans="1:19" x14ac:dyDescent="0.3">
      <c r="A3061" s="12">
        <v>8059</v>
      </c>
      <c r="B3061" s="12">
        <v>237</v>
      </c>
      <c r="C3061" s="12">
        <v>10009</v>
      </c>
      <c r="D3061" s="12">
        <v>3060</v>
      </c>
      <c r="E3061" s="12" t="s">
        <v>244</v>
      </c>
      <c r="F3061" s="13">
        <v>45549</v>
      </c>
      <c r="G3061" s="26" t="s">
        <v>13450</v>
      </c>
      <c r="H3061" s="12">
        <v>21</v>
      </c>
      <c r="I3061" s="28">
        <f>VLOOKUP(B:B,DIM_PRODUCTS!A:F,5,FALSE)</f>
        <v>17</v>
      </c>
      <c r="J3061" s="28">
        <f>FACT_ORDERS[[#This Row],[ProductPrice]]*FACT_ORDERS[[#This Row],[Quantity]]</f>
        <v>357</v>
      </c>
      <c r="K3061" s="12" t="str">
        <f>VLOOKUP(C:C,DIM_CUSTOMERS!A:G,7,FALSE)</f>
        <v>Mexico</v>
      </c>
      <c r="L3061" s="30" cm="1">
        <f t="array" ref="L3061">_xlfn.IFS(
    AND(FACT_ORDERS[[#This Row],[DeliveryMehtod]]="shippment",FACT_ORDERS[[#This Row],[TotalAmount]]&gt;=200), 0,
    AND(FACT_ORDERS[[#This Row],[DeliveryMehtod]]="pickup"), 15,
    AND(FACT_ORDERS[[#This Row],[DeliveryMehtod]]="shippment",FACT_ORDERS[[#This Row],[TotalAmount]]&lt;200), 35
)</f>
        <v>0</v>
      </c>
      <c r="M3061" s="12" t="str" cm="1">
        <f t="array" ref="M3061">_xlfn.IFS(
    SUMIFS(FACT_ORDERS[TotalAmount], FACT_ORDERS[WD_CUSTOMERS],FACT_ORDERS[[#This Row],[WD_CUSTOMERS]])&gt;=15000, "VIP",
    SUMIFS(FACT_ORDERS[TotalAmount], FACT_ORDERS[WD_CUSTOMERS],FACT_ORDERS[[#This Row],[WD_CUSTOMERS]])&gt;=8000, "Premium",
    TRUE, "Regular"
)</f>
        <v>Regular</v>
      </c>
      <c r="N3061" s="32" cm="1">
        <f t="array" ref="N3061">_xlfn.IFS(
   FACT_ORDERS[[#This Row],[TypeOfClient]]="VIP", 0.2,
   FACT_ORDERS[[#This Row],[TypeOfClient]]="Premium", 0.1,
   TRUE, 0
)</f>
        <v>0</v>
      </c>
      <c r="O3061" s="31" cm="1">
        <f t="array" ref="O3061">_xlfn.IFS(
   FACT_ORDERS[[#This Row],[TotalAmount]]&gt;1500, 0.15,
   FACT_ORDERS[[#This Row],[TotalAmount]]&gt;1000, 0.1,
   FACT_ORDERS[[#This Row],[TotalAmount]]&gt;500, 0.05,
   TRUE, 0
)</f>
        <v>0</v>
      </c>
      <c r="P3061" s="28">
        <f xml:space="preserve"> FACT_ORDERS[[#This Row],[TotalAmount]] * (1 - (FACT_ORDERS[[#This Row],[ClientDiscount]] + FACT_ORDERS[[#This Row],[OrderDiscount]]) )</f>
        <v>357</v>
      </c>
      <c r="Q3061" s="28">
        <f>FACT_ORDERS[[#This Row],[TotalAmountWithDiscount]]+FACT_ORDERS[[#This Row],[DeliveryCost]]</f>
        <v>357</v>
      </c>
      <c r="R3061" s="35">
        <v>45558</v>
      </c>
      <c r="S3061" s="35" t="str">
        <f>IF(NETWORKDAYS(FACT_ORDERS[[#This Row],[Order-Date]], FACT_ORDERS[[#This Row],[ArrivalDate ]]) &gt; 10, "Late", "On Time")</f>
        <v>On Time</v>
      </c>
    </row>
    <row r="3062" spans="1:19" x14ac:dyDescent="0.3">
      <c r="A3062" s="12">
        <v>8060</v>
      </c>
      <c r="B3062" s="12">
        <v>248</v>
      </c>
      <c r="C3062" s="12">
        <v>10009</v>
      </c>
      <c r="D3062" s="12">
        <v>3061</v>
      </c>
      <c r="E3062" s="12" t="s">
        <v>243</v>
      </c>
      <c r="F3062" s="13">
        <v>45549</v>
      </c>
      <c r="G3062" s="26" t="s">
        <v>3764</v>
      </c>
      <c r="H3062" s="12">
        <v>17</v>
      </c>
      <c r="I3062" s="28">
        <f>VLOOKUP(B:B,DIM_PRODUCTS!A:F,5,FALSE)</f>
        <v>13</v>
      </c>
      <c r="J3062" s="28">
        <f>FACT_ORDERS[[#This Row],[ProductPrice]]*FACT_ORDERS[[#This Row],[Quantity]]</f>
        <v>221</v>
      </c>
      <c r="K3062" s="12" t="str">
        <f>VLOOKUP(C:C,DIM_CUSTOMERS!A:G,7,FALSE)</f>
        <v>Mexico</v>
      </c>
      <c r="L3062" s="30" cm="1">
        <f t="array" ref="L3062">_xlfn.IFS(
    AND(FACT_ORDERS[[#This Row],[DeliveryMehtod]]="shippment",FACT_ORDERS[[#This Row],[TotalAmount]]&gt;=200), 0,
    AND(FACT_ORDERS[[#This Row],[DeliveryMehtod]]="pickup"), 15,
    AND(FACT_ORDERS[[#This Row],[DeliveryMehtod]]="shippment",FACT_ORDERS[[#This Row],[TotalAmount]]&lt;200), 35
)</f>
        <v>15</v>
      </c>
      <c r="M3062" s="12" t="str" cm="1">
        <f t="array" ref="M3062">_xlfn.IFS(
    SUMIFS(FACT_ORDERS[TotalAmount], FACT_ORDERS[WD_CUSTOMERS],FACT_ORDERS[[#This Row],[WD_CUSTOMERS]])&gt;=15000, "VIP",
    SUMIFS(FACT_ORDERS[TotalAmount], FACT_ORDERS[WD_CUSTOMERS],FACT_ORDERS[[#This Row],[WD_CUSTOMERS]])&gt;=8000, "Premium",
    TRUE, "Regular"
)</f>
        <v>Regular</v>
      </c>
      <c r="N3062" s="32" cm="1">
        <f t="array" ref="N3062">_xlfn.IFS(
   FACT_ORDERS[[#This Row],[TypeOfClient]]="VIP", 0.2,
   FACT_ORDERS[[#This Row],[TypeOfClient]]="Premium", 0.1,
   TRUE, 0
)</f>
        <v>0</v>
      </c>
      <c r="O3062" s="31" cm="1">
        <f t="array" ref="O3062">_xlfn.IFS(
   FACT_ORDERS[[#This Row],[TotalAmount]]&gt;1500, 0.15,
   FACT_ORDERS[[#This Row],[TotalAmount]]&gt;1000, 0.1,
   FACT_ORDERS[[#This Row],[TotalAmount]]&gt;500, 0.05,
   TRUE, 0
)</f>
        <v>0</v>
      </c>
      <c r="P3062" s="28">
        <f xml:space="preserve"> FACT_ORDERS[[#This Row],[TotalAmount]] * (1 - (FACT_ORDERS[[#This Row],[ClientDiscount]] + FACT_ORDERS[[#This Row],[OrderDiscount]]) )</f>
        <v>221</v>
      </c>
      <c r="Q3062" s="28">
        <f>FACT_ORDERS[[#This Row],[TotalAmountWithDiscount]]+FACT_ORDERS[[#This Row],[DeliveryCost]]</f>
        <v>236</v>
      </c>
      <c r="R3062" s="35">
        <v>45556</v>
      </c>
      <c r="S3062" s="35" t="str">
        <f>IF(NETWORKDAYS(FACT_ORDERS[[#This Row],[Order-Date]], FACT_ORDERS[[#This Row],[ArrivalDate ]]) &gt; 10, "Late", "On Time")</f>
        <v>On Time</v>
      </c>
    </row>
    <row r="3063" spans="1:19" x14ac:dyDescent="0.3">
      <c r="A3063" s="12">
        <v>8061</v>
      </c>
      <c r="B3063" s="12">
        <v>294</v>
      </c>
      <c r="C3063" s="12">
        <v>10009</v>
      </c>
      <c r="D3063" s="12">
        <v>3062</v>
      </c>
      <c r="E3063" s="12" t="s">
        <v>244</v>
      </c>
      <c r="F3063" s="13">
        <v>45549</v>
      </c>
      <c r="G3063" s="26" t="s">
        <v>13451</v>
      </c>
      <c r="H3063" s="12">
        <v>15</v>
      </c>
      <c r="I3063" s="28">
        <f>VLOOKUP(B:B,DIM_PRODUCTS!A:F,5,FALSE)</f>
        <v>8</v>
      </c>
      <c r="J3063" s="28">
        <f>FACT_ORDERS[[#This Row],[ProductPrice]]*FACT_ORDERS[[#This Row],[Quantity]]</f>
        <v>120</v>
      </c>
      <c r="K3063" s="12" t="str">
        <f>VLOOKUP(C:C,DIM_CUSTOMERS!A:G,7,FALSE)</f>
        <v>Mexico</v>
      </c>
      <c r="L3063" s="30" cm="1">
        <f t="array" ref="L3063">_xlfn.IFS(
    AND(FACT_ORDERS[[#This Row],[DeliveryMehtod]]="shippment",FACT_ORDERS[[#This Row],[TotalAmount]]&gt;=200), 0,
    AND(FACT_ORDERS[[#This Row],[DeliveryMehtod]]="pickup"), 15,
    AND(FACT_ORDERS[[#This Row],[DeliveryMehtod]]="shippment",FACT_ORDERS[[#This Row],[TotalAmount]]&lt;200), 35
)</f>
        <v>35</v>
      </c>
      <c r="M3063" s="12" t="str" cm="1">
        <f t="array" ref="M3063">_xlfn.IFS(
    SUMIFS(FACT_ORDERS[TotalAmount], FACT_ORDERS[WD_CUSTOMERS],FACT_ORDERS[[#This Row],[WD_CUSTOMERS]])&gt;=15000, "VIP",
    SUMIFS(FACT_ORDERS[TotalAmount], FACT_ORDERS[WD_CUSTOMERS],FACT_ORDERS[[#This Row],[WD_CUSTOMERS]])&gt;=8000, "Premium",
    TRUE, "Regular"
)</f>
        <v>Regular</v>
      </c>
      <c r="N3063" s="32" cm="1">
        <f t="array" ref="N3063">_xlfn.IFS(
   FACT_ORDERS[[#This Row],[TypeOfClient]]="VIP", 0.2,
   FACT_ORDERS[[#This Row],[TypeOfClient]]="Premium", 0.1,
   TRUE, 0
)</f>
        <v>0</v>
      </c>
      <c r="O3063" s="31" cm="1">
        <f t="array" ref="O3063">_xlfn.IFS(
   FACT_ORDERS[[#This Row],[TotalAmount]]&gt;1500, 0.15,
   FACT_ORDERS[[#This Row],[TotalAmount]]&gt;1000, 0.1,
   FACT_ORDERS[[#This Row],[TotalAmount]]&gt;500, 0.05,
   TRUE, 0
)</f>
        <v>0</v>
      </c>
      <c r="P3063" s="28">
        <f xml:space="preserve"> FACT_ORDERS[[#This Row],[TotalAmount]] * (1 - (FACT_ORDERS[[#This Row],[ClientDiscount]] + FACT_ORDERS[[#This Row],[OrderDiscount]]) )</f>
        <v>120</v>
      </c>
      <c r="Q3063" s="28">
        <f>FACT_ORDERS[[#This Row],[TotalAmountWithDiscount]]+FACT_ORDERS[[#This Row],[DeliveryCost]]</f>
        <v>155</v>
      </c>
      <c r="R3063" s="35">
        <v>45557</v>
      </c>
      <c r="S3063" s="35" t="str">
        <f>IF(NETWORKDAYS(FACT_ORDERS[[#This Row],[Order-Date]], FACT_ORDERS[[#This Row],[ArrivalDate ]]) &gt; 10, "Late", "On Time")</f>
        <v>On Time</v>
      </c>
    </row>
    <row r="3064" spans="1:19" x14ac:dyDescent="0.3">
      <c r="A3064" s="12">
        <v>8062</v>
      </c>
      <c r="B3064" s="12">
        <v>248</v>
      </c>
      <c r="C3064" s="12">
        <v>10009</v>
      </c>
      <c r="D3064" s="12">
        <v>3063</v>
      </c>
      <c r="E3064" s="12" t="s">
        <v>244</v>
      </c>
      <c r="F3064" s="13">
        <v>45553</v>
      </c>
      <c r="G3064" s="26" t="s">
        <v>13452</v>
      </c>
      <c r="H3064" s="12">
        <v>24</v>
      </c>
      <c r="I3064" s="28">
        <f>VLOOKUP(B:B,DIM_PRODUCTS!A:F,5,FALSE)</f>
        <v>13</v>
      </c>
      <c r="J3064" s="28">
        <f>FACT_ORDERS[[#This Row],[ProductPrice]]*FACT_ORDERS[[#This Row],[Quantity]]</f>
        <v>312</v>
      </c>
      <c r="K3064" s="12" t="str">
        <f>VLOOKUP(C:C,DIM_CUSTOMERS!A:G,7,FALSE)</f>
        <v>Mexico</v>
      </c>
      <c r="L3064" s="30" cm="1">
        <f t="array" ref="L3064">_xlfn.IFS(
    AND(FACT_ORDERS[[#This Row],[DeliveryMehtod]]="shippment",FACT_ORDERS[[#This Row],[TotalAmount]]&gt;=200), 0,
    AND(FACT_ORDERS[[#This Row],[DeliveryMehtod]]="pickup"), 15,
    AND(FACT_ORDERS[[#This Row],[DeliveryMehtod]]="shippment",FACT_ORDERS[[#This Row],[TotalAmount]]&lt;200), 35
)</f>
        <v>0</v>
      </c>
      <c r="M3064" s="12" t="str" cm="1">
        <f t="array" ref="M3064">_xlfn.IFS(
    SUMIFS(FACT_ORDERS[TotalAmount], FACT_ORDERS[WD_CUSTOMERS],FACT_ORDERS[[#This Row],[WD_CUSTOMERS]])&gt;=15000, "VIP",
    SUMIFS(FACT_ORDERS[TotalAmount], FACT_ORDERS[WD_CUSTOMERS],FACT_ORDERS[[#This Row],[WD_CUSTOMERS]])&gt;=8000, "Premium",
    TRUE, "Regular"
)</f>
        <v>Regular</v>
      </c>
      <c r="N3064" s="32" cm="1">
        <f t="array" ref="N3064">_xlfn.IFS(
   FACT_ORDERS[[#This Row],[TypeOfClient]]="VIP", 0.2,
   FACT_ORDERS[[#This Row],[TypeOfClient]]="Premium", 0.1,
   TRUE, 0
)</f>
        <v>0</v>
      </c>
      <c r="O3064" s="31" cm="1">
        <f t="array" ref="O3064">_xlfn.IFS(
   FACT_ORDERS[[#This Row],[TotalAmount]]&gt;1500, 0.15,
   FACT_ORDERS[[#This Row],[TotalAmount]]&gt;1000, 0.1,
   FACT_ORDERS[[#This Row],[TotalAmount]]&gt;500, 0.05,
   TRUE, 0
)</f>
        <v>0</v>
      </c>
      <c r="P3064" s="28">
        <f xml:space="preserve"> FACT_ORDERS[[#This Row],[TotalAmount]] * (1 - (FACT_ORDERS[[#This Row],[ClientDiscount]] + FACT_ORDERS[[#This Row],[OrderDiscount]]) )</f>
        <v>312</v>
      </c>
      <c r="Q3064" s="28">
        <f>FACT_ORDERS[[#This Row],[TotalAmountWithDiscount]]+FACT_ORDERS[[#This Row],[DeliveryCost]]</f>
        <v>312</v>
      </c>
      <c r="R3064" s="35">
        <v>45561</v>
      </c>
      <c r="S3064" s="35" t="str">
        <f>IF(NETWORKDAYS(FACT_ORDERS[[#This Row],[Order-Date]], FACT_ORDERS[[#This Row],[ArrivalDate ]]) &gt; 10, "Late", "On Time")</f>
        <v>On Time</v>
      </c>
    </row>
    <row r="3065" spans="1:19" x14ac:dyDescent="0.3">
      <c r="A3065" s="12">
        <v>8063</v>
      </c>
      <c r="B3065" s="12">
        <v>294</v>
      </c>
      <c r="C3065" s="12">
        <v>10009</v>
      </c>
      <c r="D3065" s="12">
        <v>3064</v>
      </c>
      <c r="E3065" s="12" t="s">
        <v>244</v>
      </c>
      <c r="F3065" s="13">
        <v>45553</v>
      </c>
      <c r="G3065" s="26" t="s">
        <v>4152</v>
      </c>
      <c r="H3065" s="12">
        <v>18</v>
      </c>
      <c r="I3065" s="28">
        <f>VLOOKUP(B:B,DIM_PRODUCTS!A:F,5,FALSE)</f>
        <v>8</v>
      </c>
      <c r="J3065" s="28">
        <f>FACT_ORDERS[[#This Row],[ProductPrice]]*FACT_ORDERS[[#This Row],[Quantity]]</f>
        <v>144</v>
      </c>
      <c r="K3065" s="12" t="str">
        <f>VLOOKUP(C:C,DIM_CUSTOMERS!A:G,7,FALSE)</f>
        <v>Mexico</v>
      </c>
      <c r="L3065" s="30" cm="1">
        <f t="array" ref="L3065">_xlfn.IFS(
    AND(FACT_ORDERS[[#This Row],[DeliveryMehtod]]="shippment",FACT_ORDERS[[#This Row],[TotalAmount]]&gt;=200), 0,
    AND(FACT_ORDERS[[#This Row],[DeliveryMehtod]]="pickup"), 15,
    AND(FACT_ORDERS[[#This Row],[DeliveryMehtod]]="shippment",FACT_ORDERS[[#This Row],[TotalAmount]]&lt;200), 35
)</f>
        <v>35</v>
      </c>
      <c r="M3065" s="12" t="str" cm="1">
        <f t="array" ref="M3065">_xlfn.IFS(
    SUMIFS(FACT_ORDERS[TotalAmount], FACT_ORDERS[WD_CUSTOMERS],FACT_ORDERS[[#This Row],[WD_CUSTOMERS]])&gt;=15000, "VIP",
    SUMIFS(FACT_ORDERS[TotalAmount], FACT_ORDERS[WD_CUSTOMERS],FACT_ORDERS[[#This Row],[WD_CUSTOMERS]])&gt;=8000, "Premium",
    TRUE, "Regular"
)</f>
        <v>Regular</v>
      </c>
      <c r="N3065" s="32" cm="1">
        <f t="array" ref="N3065">_xlfn.IFS(
   FACT_ORDERS[[#This Row],[TypeOfClient]]="VIP", 0.2,
   FACT_ORDERS[[#This Row],[TypeOfClient]]="Premium", 0.1,
   TRUE, 0
)</f>
        <v>0</v>
      </c>
      <c r="O3065" s="31" cm="1">
        <f t="array" ref="O3065">_xlfn.IFS(
   FACT_ORDERS[[#This Row],[TotalAmount]]&gt;1500, 0.15,
   FACT_ORDERS[[#This Row],[TotalAmount]]&gt;1000, 0.1,
   FACT_ORDERS[[#This Row],[TotalAmount]]&gt;500, 0.05,
   TRUE, 0
)</f>
        <v>0</v>
      </c>
      <c r="P3065" s="28">
        <f xml:space="preserve"> FACT_ORDERS[[#This Row],[TotalAmount]] * (1 - (FACT_ORDERS[[#This Row],[ClientDiscount]] + FACT_ORDERS[[#This Row],[OrderDiscount]]) )</f>
        <v>144</v>
      </c>
      <c r="Q3065" s="28">
        <f>FACT_ORDERS[[#This Row],[TotalAmountWithDiscount]]+FACT_ORDERS[[#This Row],[DeliveryCost]]</f>
        <v>179</v>
      </c>
      <c r="R3065" s="35">
        <v>45560</v>
      </c>
      <c r="S3065" s="35" t="str">
        <f>IF(NETWORKDAYS(FACT_ORDERS[[#This Row],[Order-Date]], FACT_ORDERS[[#This Row],[ArrivalDate ]]) &gt; 10, "Late", "On Time")</f>
        <v>On Time</v>
      </c>
    </row>
    <row r="3066" spans="1:19" x14ac:dyDescent="0.3">
      <c r="A3066" s="12">
        <v>8064</v>
      </c>
      <c r="B3066" s="12">
        <v>237</v>
      </c>
      <c r="C3066" s="12">
        <v>10009</v>
      </c>
      <c r="D3066" s="12">
        <v>3065</v>
      </c>
      <c r="E3066" s="12" t="s">
        <v>243</v>
      </c>
      <c r="F3066" s="13">
        <v>45542</v>
      </c>
      <c r="G3066" s="26" t="s">
        <v>3662</v>
      </c>
      <c r="H3066" s="12">
        <v>23</v>
      </c>
      <c r="I3066" s="28">
        <f>VLOOKUP(B:B,DIM_PRODUCTS!A:F,5,FALSE)</f>
        <v>17</v>
      </c>
      <c r="J3066" s="28">
        <f>FACT_ORDERS[[#This Row],[ProductPrice]]*FACT_ORDERS[[#This Row],[Quantity]]</f>
        <v>391</v>
      </c>
      <c r="K3066" s="12" t="str">
        <f>VLOOKUP(C:C,DIM_CUSTOMERS!A:G,7,FALSE)</f>
        <v>Mexico</v>
      </c>
      <c r="L3066" s="30" cm="1">
        <f t="array" ref="L3066">_xlfn.IFS(
    AND(FACT_ORDERS[[#This Row],[DeliveryMehtod]]="shippment",FACT_ORDERS[[#This Row],[TotalAmount]]&gt;=200), 0,
    AND(FACT_ORDERS[[#This Row],[DeliveryMehtod]]="pickup"), 15,
    AND(FACT_ORDERS[[#This Row],[DeliveryMehtod]]="shippment",FACT_ORDERS[[#This Row],[TotalAmount]]&lt;200), 35
)</f>
        <v>15</v>
      </c>
      <c r="M3066" s="12" t="str" cm="1">
        <f t="array" ref="M3066">_xlfn.IFS(
    SUMIFS(FACT_ORDERS[TotalAmount], FACT_ORDERS[WD_CUSTOMERS],FACT_ORDERS[[#This Row],[WD_CUSTOMERS]])&gt;=15000, "VIP",
    SUMIFS(FACT_ORDERS[TotalAmount], FACT_ORDERS[WD_CUSTOMERS],FACT_ORDERS[[#This Row],[WD_CUSTOMERS]])&gt;=8000, "Premium",
    TRUE, "Regular"
)</f>
        <v>Regular</v>
      </c>
      <c r="N3066" s="32" cm="1">
        <f t="array" ref="N3066">_xlfn.IFS(
   FACT_ORDERS[[#This Row],[TypeOfClient]]="VIP", 0.2,
   FACT_ORDERS[[#This Row],[TypeOfClient]]="Premium", 0.1,
   TRUE, 0
)</f>
        <v>0</v>
      </c>
      <c r="O3066" s="31" cm="1">
        <f t="array" ref="O3066">_xlfn.IFS(
   FACT_ORDERS[[#This Row],[TotalAmount]]&gt;1500, 0.15,
   FACT_ORDERS[[#This Row],[TotalAmount]]&gt;1000, 0.1,
   FACT_ORDERS[[#This Row],[TotalAmount]]&gt;500, 0.05,
   TRUE, 0
)</f>
        <v>0</v>
      </c>
      <c r="P3066" s="28">
        <f xml:space="preserve"> FACT_ORDERS[[#This Row],[TotalAmount]] * (1 - (FACT_ORDERS[[#This Row],[ClientDiscount]] + FACT_ORDERS[[#This Row],[OrderDiscount]]) )</f>
        <v>391</v>
      </c>
      <c r="Q3066" s="28">
        <f>FACT_ORDERS[[#This Row],[TotalAmountWithDiscount]]+FACT_ORDERS[[#This Row],[DeliveryCost]]</f>
        <v>406</v>
      </c>
      <c r="R3066" s="35">
        <v>45550</v>
      </c>
      <c r="S3066" s="35" t="str">
        <f>IF(NETWORKDAYS(FACT_ORDERS[[#This Row],[Order-Date]], FACT_ORDERS[[#This Row],[ArrivalDate ]]) &gt; 10, "Late", "On Time")</f>
        <v>On Time</v>
      </c>
    </row>
    <row r="3067" spans="1:19" x14ac:dyDescent="0.3">
      <c r="A3067" s="12">
        <v>8065</v>
      </c>
      <c r="B3067" s="12">
        <v>248</v>
      </c>
      <c r="C3067" s="12">
        <v>10009</v>
      </c>
      <c r="D3067" s="12">
        <v>3066</v>
      </c>
      <c r="E3067" s="12" t="s">
        <v>244</v>
      </c>
      <c r="F3067" s="13">
        <v>45542</v>
      </c>
      <c r="G3067" s="26" t="s">
        <v>13453</v>
      </c>
      <c r="H3067" s="12">
        <v>25</v>
      </c>
      <c r="I3067" s="28">
        <f>VLOOKUP(B:B,DIM_PRODUCTS!A:F,5,FALSE)</f>
        <v>13</v>
      </c>
      <c r="J3067" s="28">
        <f>FACT_ORDERS[[#This Row],[ProductPrice]]*FACT_ORDERS[[#This Row],[Quantity]]</f>
        <v>325</v>
      </c>
      <c r="K3067" s="12" t="str">
        <f>VLOOKUP(C:C,DIM_CUSTOMERS!A:G,7,FALSE)</f>
        <v>Mexico</v>
      </c>
      <c r="L3067" s="30" cm="1">
        <f t="array" ref="L3067">_xlfn.IFS(
    AND(FACT_ORDERS[[#This Row],[DeliveryMehtod]]="shippment",FACT_ORDERS[[#This Row],[TotalAmount]]&gt;=200), 0,
    AND(FACT_ORDERS[[#This Row],[DeliveryMehtod]]="pickup"), 15,
    AND(FACT_ORDERS[[#This Row],[DeliveryMehtod]]="shippment",FACT_ORDERS[[#This Row],[TotalAmount]]&lt;200), 35
)</f>
        <v>0</v>
      </c>
      <c r="M3067" s="12" t="str" cm="1">
        <f t="array" ref="M3067">_xlfn.IFS(
    SUMIFS(FACT_ORDERS[TotalAmount], FACT_ORDERS[WD_CUSTOMERS],FACT_ORDERS[[#This Row],[WD_CUSTOMERS]])&gt;=15000, "VIP",
    SUMIFS(FACT_ORDERS[TotalAmount], FACT_ORDERS[WD_CUSTOMERS],FACT_ORDERS[[#This Row],[WD_CUSTOMERS]])&gt;=8000, "Premium",
    TRUE, "Regular"
)</f>
        <v>Regular</v>
      </c>
      <c r="N3067" s="32" cm="1">
        <f t="array" ref="N3067">_xlfn.IFS(
   FACT_ORDERS[[#This Row],[TypeOfClient]]="VIP", 0.2,
   FACT_ORDERS[[#This Row],[TypeOfClient]]="Premium", 0.1,
   TRUE, 0
)</f>
        <v>0</v>
      </c>
      <c r="O3067" s="31" cm="1">
        <f t="array" ref="O3067">_xlfn.IFS(
   FACT_ORDERS[[#This Row],[TotalAmount]]&gt;1500, 0.15,
   FACT_ORDERS[[#This Row],[TotalAmount]]&gt;1000, 0.1,
   FACT_ORDERS[[#This Row],[TotalAmount]]&gt;500, 0.05,
   TRUE, 0
)</f>
        <v>0</v>
      </c>
      <c r="P3067" s="28">
        <f xml:space="preserve"> FACT_ORDERS[[#This Row],[TotalAmount]] * (1 - (FACT_ORDERS[[#This Row],[ClientDiscount]] + FACT_ORDERS[[#This Row],[OrderDiscount]]) )</f>
        <v>325</v>
      </c>
      <c r="Q3067" s="28">
        <f>FACT_ORDERS[[#This Row],[TotalAmountWithDiscount]]+FACT_ORDERS[[#This Row],[DeliveryCost]]</f>
        <v>325</v>
      </c>
      <c r="R3067" s="35">
        <v>45549</v>
      </c>
      <c r="S3067" s="35" t="str">
        <f>IF(NETWORKDAYS(FACT_ORDERS[[#This Row],[Order-Date]], FACT_ORDERS[[#This Row],[ArrivalDate ]]) &gt; 10, "Late", "On Time")</f>
        <v>On Time</v>
      </c>
    </row>
    <row r="3068" spans="1:19" x14ac:dyDescent="0.3">
      <c r="A3068" s="12">
        <v>8066</v>
      </c>
      <c r="B3068" s="12">
        <v>294</v>
      </c>
      <c r="C3068" s="12">
        <v>10009</v>
      </c>
      <c r="D3068" s="12">
        <v>3067</v>
      </c>
      <c r="E3068" s="12" t="s">
        <v>244</v>
      </c>
      <c r="F3068" s="13">
        <v>45542</v>
      </c>
      <c r="G3068" s="26" t="s">
        <v>4657</v>
      </c>
      <c r="H3068" s="12">
        <v>14</v>
      </c>
      <c r="I3068" s="28">
        <f>VLOOKUP(B:B,DIM_PRODUCTS!A:F,5,FALSE)</f>
        <v>8</v>
      </c>
      <c r="J3068" s="28">
        <f>FACT_ORDERS[[#This Row],[ProductPrice]]*FACT_ORDERS[[#This Row],[Quantity]]</f>
        <v>112</v>
      </c>
      <c r="K3068" s="12" t="str">
        <f>VLOOKUP(C:C,DIM_CUSTOMERS!A:G,7,FALSE)</f>
        <v>Mexico</v>
      </c>
      <c r="L3068" s="30" cm="1">
        <f t="array" ref="L3068">_xlfn.IFS(
    AND(FACT_ORDERS[[#This Row],[DeliveryMehtod]]="shippment",FACT_ORDERS[[#This Row],[TotalAmount]]&gt;=200), 0,
    AND(FACT_ORDERS[[#This Row],[DeliveryMehtod]]="pickup"), 15,
    AND(FACT_ORDERS[[#This Row],[DeliveryMehtod]]="shippment",FACT_ORDERS[[#This Row],[TotalAmount]]&lt;200), 35
)</f>
        <v>35</v>
      </c>
      <c r="M3068" s="12" t="str" cm="1">
        <f t="array" ref="M3068">_xlfn.IFS(
    SUMIFS(FACT_ORDERS[TotalAmount], FACT_ORDERS[WD_CUSTOMERS],FACT_ORDERS[[#This Row],[WD_CUSTOMERS]])&gt;=15000, "VIP",
    SUMIFS(FACT_ORDERS[TotalAmount], FACT_ORDERS[WD_CUSTOMERS],FACT_ORDERS[[#This Row],[WD_CUSTOMERS]])&gt;=8000, "Premium",
    TRUE, "Regular"
)</f>
        <v>Regular</v>
      </c>
      <c r="N3068" s="32" cm="1">
        <f t="array" ref="N3068">_xlfn.IFS(
   FACT_ORDERS[[#This Row],[TypeOfClient]]="VIP", 0.2,
   FACT_ORDERS[[#This Row],[TypeOfClient]]="Premium", 0.1,
   TRUE, 0
)</f>
        <v>0</v>
      </c>
      <c r="O3068" s="31" cm="1">
        <f t="array" ref="O3068">_xlfn.IFS(
   FACT_ORDERS[[#This Row],[TotalAmount]]&gt;1500, 0.15,
   FACT_ORDERS[[#This Row],[TotalAmount]]&gt;1000, 0.1,
   FACT_ORDERS[[#This Row],[TotalAmount]]&gt;500, 0.05,
   TRUE, 0
)</f>
        <v>0</v>
      </c>
      <c r="P3068" s="28">
        <f xml:space="preserve"> FACT_ORDERS[[#This Row],[TotalAmount]] * (1 - (FACT_ORDERS[[#This Row],[ClientDiscount]] + FACT_ORDERS[[#This Row],[OrderDiscount]]) )</f>
        <v>112</v>
      </c>
      <c r="Q3068" s="28">
        <f>FACT_ORDERS[[#This Row],[TotalAmountWithDiscount]]+FACT_ORDERS[[#This Row],[DeliveryCost]]</f>
        <v>147</v>
      </c>
      <c r="R3068" s="35">
        <v>45552</v>
      </c>
      <c r="S3068" s="35" t="str">
        <f>IF(NETWORKDAYS(FACT_ORDERS[[#This Row],[Order-Date]], FACT_ORDERS[[#This Row],[ArrivalDate ]]) &gt; 10, "Late", "On Time")</f>
        <v>On Time</v>
      </c>
    </row>
    <row r="3069" spans="1:19" x14ac:dyDescent="0.3">
      <c r="A3069" s="12">
        <v>8067</v>
      </c>
      <c r="B3069" s="12">
        <v>239</v>
      </c>
      <c r="C3069" s="12">
        <v>10898</v>
      </c>
      <c r="D3069" s="12">
        <v>3068</v>
      </c>
      <c r="E3069" s="12" t="s">
        <v>243</v>
      </c>
      <c r="F3069" s="13">
        <v>45434</v>
      </c>
      <c r="G3069" s="26" t="s">
        <v>13454</v>
      </c>
      <c r="H3069" s="12">
        <v>26</v>
      </c>
      <c r="I3069" s="28">
        <f>VLOOKUP(B:B,DIM_PRODUCTS!A:F,5,FALSE)</f>
        <v>16</v>
      </c>
      <c r="J3069" s="28">
        <f>FACT_ORDERS[[#This Row],[ProductPrice]]*FACT_ORDERS[[#This Row],[Quantity]]</f>
        <v>416</v>
      </c>
      <c r="K3069" s="12" t="str">
        <f>VLOOKUP(C:C,DIM_CUSTOMERS!A:G,7,FALSE)</f>
        <v>Germany</v>
      </c>
      <c r="L3069" s="30" cm="1">
        <f t="array" ref="L3069">_xlfn.IFS(
    AND(FACT_ORDERS[[#This Row],[DeliveryMehtod]]="shippment",FACT_ORDERS[[#This Row],[TotalAmount]]&gt;=200), 0,
    AND(FACT_ORDERS[[#This Row],[DeliveryMehtod]]="pickup"), 15,
    AND(FACT_ORDERS[[#This Row],[DeliveryMehtod]]="shippment",FACT_ORDERS[[#This Row],[TotalAmount]]&lt;200), 35
)</f>
        <v>15</v>
      </c>
      <c r="M3069" s="12" t="str" cm="1">
        <f t="array" ref="M3069">_xlfn.IFS(
    SUMIFS(FACT_ORDERS[TotalAmount], FACT_ORDERS[WD_CUSTOMERS],FACT_ORDERS[[#This Row],[WD_CUSTOMERS]])&gt;=15000, "VIP",
    SUMIFS(FACT_ORDERS[TotalAmount], FACT_ORDERS[WD_CUSTOMERS],FACT_ORDERS[[#This Row],[WD_CUSTOMERS]])&gt;=8000, "Premium",
    TRUE, "Regular"
)</f>
        <v>Regular</v>
      </c>
      <c r="N3069" s="32" cm="1">
        <f t="array" ref="N3069">_xlfn.IFS(
   FACT_ORDERS[[#This Row],[TypeOfClient]]="VIP", 0.2,
   FACT_ORDERS[[#This Row],[TypeOfClient]]="Premium", 0.1,
   TRUE, 0
)</f>
        <v>0</v>
      </c>
      <c r="O3069" s="31" cm="1">
        <f t="array" ref="O3069">_xlfn.IFS(
   FACT_ORDERS[[#This Row],[TotalAmount]]&gt;1500, 0.15,
   FACT_ORDERS[[#This Row],[TotalAmount]]&gt;1000, 0.1,
   FACT_ORDERS[[#This Row],[TotalAmount]]&gt;500, 0.05,
   TRUE, 0
)</f>
        <v>0</v>
      </c>
      <c r="P3069" s="28">
        <f xml:space="preserve"> FACT_ORDERS[[#This Row],[TotalAmount]] * (1 - (FACT_ORDERS[[#This Row],[ClientDiscount]] + FACT_ORDERS[[#This Row],[OrderDiscount]]) )</f>
        <v>416</v>
      </c>
      <c r="Q3069" s="28">
        <f>FACT_ORDERS[[#This Row],[TotalAmountWithDiscount]]+FACT_ORDERS[[#This Row],[DeliveryCost]]</f>
        <v>431</v>
      </c>
      <c r="R3069" s="35">
        <v>45442</v>
      </c>
      <c r="S3069" s="35" t="str">
        <f>IF(NETWORKDAYS(FACT_ORDERS[[#This Row],[Order-Date]], FACT_ORDERS[[#This Row],[ArrivalDate ]]) &gt; 10, "Late", "On Time")</f>
        <v>On Time</v>
      </c>
    </row>
    <row r="3070" spans="1:19" x14ac:dyDescent="0.3">
      <c r="A3070" s="12">
        <v>8068</v>
      </c>
      <c r="B3070" s="12">
        <v>239</v>
      </c>
      <c r="C3070" s="12">
        <v>10898</v>
      </c>
      <c r="D3070" s="12">
        <v>3069</v>
      </c>
      <c r="E3070" s="12" t="s">
        <v>244</v>
      </c>
      <c r="F3070" s="13">
        <v>45555</v>
      </c>
      <c r="G3070" s="26" t="s">
        <v>13455</v>
      </c>
      <c r="H3070" s="12">
        <v>38</v>
      </c>
      <c r="I3070" s="28">
        <f>VLOOKUP(B:B,DIM_PRODUCTS!A:F,5,FALSE)</f>
        <v>16</v>
      </c>
      <c r="J3070" s="28">
        <f>FACT_ORDERS[[#This Row],[ProductPrice]]*FACT_ORDERS[[#This Row],[Quantity]]</f>
        <v>608</v>
      </c>
      <c r="K3070" s="12" t="str">
        <f>VLOOKUP(C:C,DIM_CUSTOMERS!A:G,7,FALSE)</f>
        <v>Germany</v>
      </c>
      <c r="L3070" s="30" cm="1">
        <f t="array" ref="L3070">_xlfn.IFS(
    AND(FACT_ORDERS[[#This Row],[DeliveryMehtod]]="shippment",FACT_ORDERS[[#This Row],[TotalAmount]]&gt;=200), 0,
    AND(FACT_ORDERS[[#This Row],[DeliveryMehtod]]="pickup"), 15,
    AND(FACT_ORDERS[[#This Row],[DeliveryMehtod]]="shippment",FACT_ORDERS[[#This Row],[TotalAmount]]&lt;200), 35
)</f>
        <v>0</v>
      </c>
      <c r="M3070" s="12" t="str" cm="1">
        <f t="array" ref="M3070">_xlfn.IFS(
    SUMIFS(FACT_ORDERS[TotalAmount], FACT_ORDERS[WD_CUSTOMERS],FACT_ORDERS[[#This Row],[WD_CUSTOMERS]])&gt;=15000, "VIP",
    SUMIFS(FACT_ORDERS[TotalAmount], FACT_ORDERS[WD_CUSTOMERS],FACT_ORDERS[[#This Row],[WD_CUSTOMERS]])&gt;=8000, "Premium",
    TRUE, "Regular"
)</f>
        <v>Regular</v>
      </c>
      <c r="N3070" s="32" cm="1">
        <f t="array" ref="N3070">_xlfn.IFS(
   FACT_ORDERS[[#This Row],[TypeOfClient]]="VIP", 0.2,
   FACT_ORDERS[[#This Row],[TypeOfClient]]="Premium", 0.1,
   TRUE, 0
)</f>
        <v>0</v>
      </c>
      <c r="O3070" s="31" cm="1">
        <f t="array" ref="O3070">_xlfn.IFS(
   FACT_ORDERS[[#This Row],[TotalAmount]]&gt;1500, 0.15,
   FACT_ORDERS[[#This Row],[TotalAmount]]&gt;1000, 0.1,
   FACT_ORDERS[[#This Row],[TotalAmount]]&gt;500, 0.05,
   TRUE, 0
)</f>
        <v>0.05</v>
      </c>
      <c r="P3070" s="28">
        <f xml:space="preserve"> FACT_ORDERS[[#This Row],[TotalAmount]] * (1 - (FACT_ORDERS[[#This Row],[ClientDiscount]] + FACT_ORDERS[[#This Row],[OrderDiscount]]) )</f>
        <v>577.6</v>
      </c>
      <c r="Q3070" s="28">
        <f>FACT_ORDERS[[#This Row],[TotalAmountWithDiscount]]+FACT_ORDERS[[#This Row],[DeliveryCost]]</f>
        <v>577.6</v>
      </c>
      <c r="R3070" s="35">
        <v>45564</v>
      </c>
      <c r="S3070" s="35" t="str">
        <f>IF(NETWORKDAYS(FACT_ORDERS[[#This Row],[Order-Date]], FACT_ORDERS[[#This Row],[ArrivalDate ]]) &gt; 10, "Late", "On Time")</f>
        <v>On Time</v>
      </c>
    </row>
    <row r="3071" spans="1:19" x14ac:dyDescent="0.3">
      <c r="A3071" s="12">
        <v>8069</v>
      </c>
      <c r="B3071" s="12">
        <v>239</v>
      </c>
      <c r="C3071" s="12">
        <v>10898</v>
      </c>
      <c r="D3071" s="12">
        <v>3070</v>
      </c>
      <c r="E3071" s="12" t="s">
        <v>243</v>
      </c>
      <c r="F3071" s="13">
        <v>45551</v>
      </c>
      <c r="G3071" s="26" t="s">
        <v>13456</v>
      </c>
      <c r="H3071" s="12">
        <v>31</v>
      </c>
      <c r="I3071" s="28">
        <f>VLOOKUP(B:B,DIM_PRODUCTS!A:F,5,FALSE)</f>
        <v>16</v>
      </c>
      <c r="J3071" s="28">
        <f>FACT_ORDERS[[#This Row],[ProductPrice]]*FACT_ORDERS[[#This Row],[Quantity]]</f>
        <v>496</v>
      </c>
      <c r="K3071" s="12" t="str">
        <f>VLOOKUP(C:C,DIM_CUSTOMERS!A:G,7,FALSE)</f>
        <v>Germany</v>
      </c>
      <c r="L3071" s="30" cm="1">
        <f t="array" ref="L3071">_xlfn.IFS(
    AND(FACT_ORDERS[[#This Row],[DeliveryMehtod]]="shippment",FACT_ORDERS[[#This Row],[TotalAmount]]&gt;=200), 0,
    AND(FACT_ORDERS[[#This Row],[DeliveryMehtod]]="pickup"), 15,
    AND(FACT_ORDERS[[#This Row],[DeliveryMehtod]]="shippment",FACT_ORDERS[[#This Row],[TotalAmount]]&lt;200), 35
)</f>
        <v>15</v>
      </c>
      <c r="M3071" s="12" t="str" cm="1">
        <f t="array" ref="M3071">_xlfn.IFS(
    SUMIFS(FACT_ORDERS[TotalAmount], FACT_ORDERS[WD_CUSTOMERS],FACT_ORDERS[[#This Row],[WD_CUSTOMERS]])&gt;=15000, "VIP",
    SUMIFS(FACT_ORDERS[TotalAmount], FACT_ORDERS[WD_CUSTOMERS],FACT_ORDERS[[#This Row],[WD_CUSTOMERS]])&gt;=8000, "Premium",
    TRUE, "Regular"
)</f>
        <v>Regular</v>
      </c>
      <c r="N3071" s="32" cm="1">
        <f t="array" ref="N3071">_xlfn.IFS(
   FACT_ORDERS[[#This Row],[TypeOfClient]]="VIP", 0.2,
   FACT_ORDERS[[#This Row],[TypeOfClient]]="Premium", 0.1,
   TRUE, 0
)</f>
        <v>0</v>
      </c>
      <c r="O3071" s="31" cm="1">
        <f t="array" ref="O3071">_xlfn.IFS(
   FACT_ORDERS[[#This Row],[TotalAmount]]&gt;1500, 0.15,
   FACT_ORDERS[[#This Row],[TotalAmount]]&gt;1000, 0.1,
   FACT_ORDERS[[#This Row],[TotalAmount]]&gt;500, 0.05,
   TRUE, 0
)</f>
        <v>0</v>
      </c>
      <c r="P3071" s="28">
        <f xml:space="preserve"> FACT_ORDERS[[#This Row],[TotalAmount]] * (1 - (FACT_ORDERS[[#This Row],[ClientDiscount]] + FACT_ORDERS[[#This Row],[OrderDiscount]]) )</f>
        <v>496</v>
      </c>
      <c r="Q3071" s="28">
        <f>FACT_ORDERS[[#This Row],[TotalAmountWithDiscount]]+FACT_ORDERS[[#This Row],[DeliveryCost]]</f>
        <v>511</v>
      </c>
      <c r="R3071" s="35">
        <v>45562</v>
      </c>
      <c r="S3071" s="35" t="str">
        <f>IF(NETWORKDAYS(FACT_ORDERS[[#This Row],[Order-Date]], FACT_ORDERS[[#This Row],[ArrivalDate ]]) &gt; 10, "Late", "On Time")</f>
        <v>On Time</v>
      </c>
    </row>
    <row r="3072" spans="1:19" x14ac:dyDescent="0.3">
      <c r="A3072" s="12">
        <v>8070</v>
      </c>
      <c r="B3072" s="12">
        <v>239</v>
      </c>
      <c r="C3072" s="12">
        <v>10898</v>
      </c>
      <c r="D3072" s="12">
        <v>3071</v>
      </c>
      <c r="E3072" s="12" t="s">
        <v>244</v>
      </c>
      <c r="F3072" s="13">
        <v>45548</v>
      </c>
      <c r="G3072" s="26" t="s">
        <v>13457</v>
      </c>
      <c r="H3072" s="12">
        <v>32</v>
      </c>
      <c r="I3072" s="28">
        <f>VLOOKUP(B:B,DIM_PRODUCTS!A:F,5,FALSE)</f>
        <v>16</v>
      </c>
      <c r="J3072" s="28">
        <f>FACT_ORDERS[[#This Row],[ProductPrice]]*FACT_ORDERS[[#This Row],[Quantity]]</f>
        <v>512</v>
      </c>
      <c r="K3072" s="12" t="str">
        <f>VLOOKUP(C:C,DIM_CUSTOMERS!A:G,7,FALSE)</f>
        <v>Germany</v>
      </c>
      <c r="L3072" s="30" cm="1">
        <f t="array" ref="L3072">_xlfn.IFS(
    AND(FACT_ORDERS[[#This Row],[DeliveryMehtod]]="shippment",FACT_ORDERS[[#This Row],[TotalAmount]]&gt;=200), 0,
    AND(FACT_ORDERS[[#This Row],[DeliveryMehtod]]="pickup"), 15,
    AND(FACT_ORDERS[[#This Row],[DeliveryMehtod]]="shippment",FACT_ORDERS[[#This Row],[TotalAmount]]&lt;200), 35
)</f>
        <v>0</v>
      </c>
      <c r="M3072" s="12" t="str" cm="1">
        <f t="array" ref="M3072">_xlfn.IFS(
    SUMIFS(FACT_ORDERS[TotalAmount], FACT_ORDERS[WD_CUSTOMERS],FACT_ORDERS[[#This Row],[WD_CUSTOMERS]])&gt;=15000, "VIP",
    SUMIFS(FACT_ORDERS[TotalAmount], FACT_ORDERS[WD_CUSTOMERS],FACT_ORDERS[[#This Row],[WD_CUSTOMERS]])&gt;=8000, "Premium",
    TRUE, "Regular"
)</f>
        <v>Regular</v>
      </c>
      <c r="N3072" s="32" cm="1">
        <f t="array" ref="N3072">_xlfn.IFS(
   FACT_ORDERS[[#This Row],[TypeOfClient]]="VIP", 0.2,
   FACT_ORDERS[[#This Row],[TypeOfClient]]="Premium", 0.1,
   TRUE, 0
)</f>
        <v>0</v>
      </c>
      <c r="O3072" s="31" cm="1">
        <f t="array" ref="O3072">_xlfn.IFS(
   FACT_ORDERS[[#This Row],[TotalAmount]]&gt;1500, 0.15,
   FACT_ORDERS[[#This Row],[TotalAmount]]&gt;1000, 0.1,
   FACT_ORDERS[[#This Row],[TotalAmount]]&gt;500, 0.05,
   TRUE, 0
)</f>
        <v>0.05</v>
      </c>
      <c r="P3072" s="28">
        <f xml:space="preserve"> FACT_ORDERS[[#This Row],[TotalAmount]] * (1 - (FACT_ORDERS[[#This Row],[ClientDiscount]] + FACT_ORDERS[[#This Row],[OrderDiscount]]) )</f>
        <v>486.4</v>
      </c>
      <c r="Q3072" s="28">
        <f>FACT_ORDERS[[#This Row],[TotalAmountWithDiscount]]+FACT_ORDERS[[#This Row],[DeliveryCost]]</f>
        <v>486.4</v>
      </c>
      <c r="R3072" s="35">
        <v>45558</v>
      </c>
      <c r="S3072" s="35" t="str">
        <f>IF(NETWORKDAYS(FACT_ORDERS[[#This Row],[Order-Date]], FACT_ORDERS[[#This Row],[ArrivalDate ]]) &gt; 10, "Late", "On Time")</f>
        <v>On Time</v>
      </c>
    </row>
    <row r="3073" spans="1:19" x14ac:dyDescent="0.3">
      <c r="A3073" s="12">
        <v>8071</v>
      </c>
      <c r="B3073" s="12">
        <v>239</v>
      </c>
      <c r="C3073" s="12">
        <v>10898</v>
      </c>
      <c r="D3073" s="12">
        <v>3072</v>
      </c>
      <c r="E3073" s="12" t="s">
        <v>243</v>
      </c>
      <c r="F3073" s="13">
        <v>45542</v>
      </c>
      <c r="G3073" s="26" t="s">
        <v>13458</v>
      </c>
      <c r="H3073" s="12">
        <v>37</v>
      </c>
      <c r="I3073" s="28">
        <f>VLOOKUP(B:B,DIM_PRODUCTS!A:F,5,FALSE)</f>
        <v>16</v>
      </c>
      <c r="J3073" s="28">
        <f>FACT_ORDERS[[#This Row],[ProductPrice]]*FACT_ORDERS[[#This Row],[Quantity]]</f>
        <v>592</v>
      </c>
      <c r="K3073" s="12" t="str">
        <f>VLOOKUP(C:C,DIM_CUSTOMERS!A:G,7,FALSE)</f>
        <v>Germany</v>
      </c>
      <c r="L3073" s="30" cm="1">
        <f t="array" ref="L3073">_xlfn.IFS(
    AND(FACT_ORDERS[[#This Row],[DeliveryMehtod]]="shippment",FACT_ORDERS[[#This Row],[TotalAmount]]&gt;=200), 0,
    AND(FACT_ORDERS[[#This Row],[DeliveryMehtod]]="pickup"), 15,
    AND(FACT_ORDERS[[#This Row],[DeliveryMehtod]]="shippment",FACT_ORDERS[[#This Row],[TotalAmount]]&lt;200), 35
)</f>
        <v>15</v>
      </c>
      <c r="M3073" s="12" t="str" cm="1">
        <f t="array" ref="M3073">_xlfn.IFS(
    SUMIFS(FACT_ORDERS[TotalAmount], FACT_ORDERS[WD_CUSTOMERS],FACT_ORDERS[[#This Row],[WD_CUSTOMERS]])&gt;=15000, "VIP",
    SUMIFS(FACT_ORDERS[TotalAmount], FACT_ORDERS[WD_CUSTOMERS],FACT_ORDERS[[#This Row],[WD_CUSTOMERS]])&gt;=8000, "Premium",
    TRUE, "Regular"
)</f>
        <v>Regular</v>
      </c>
      <c r="N3073" s="32" cm="1">
        <f t="array" ref="N3073">_xlfn.IFS(
   FACT_ORDERS[[#This Row],[TypeOfClient]]="VIP", 0.2,
   FACT_ORDERS[[#This Row],[TypeOfClient]]="Premium", 0.1,
   TRUE, 0
)</f>
        <v>0</v>
      </c>
      <c r="O3073" s="31" cm="1">
        <f t="array" ref="O3073">_xlfn.IFS(
   FACT_ORDERS[[#This Row],[TotalAmount]]&gt;1500, 0.15,
   FACT_ORDERS[[#This Row],[TotalAmount]]&gt;1000, 0.1,
   FACT_ORDERS[[#This Row],[TotalAmount]]&gt;500, 0.05,
   TRUE, 0
)</f>
        <v>0.05</v>
      </c>
      <c r="P3073" s="28">
        <f xml:space="preserve"> FACT_ORDERS[[#This Row],[TotalAmount]] * (1 - (FACT_ORDERS[[#This Row],[ClientDiscount]] + FACT_ORDERS[[#This Row],[OrderDiscount]]) )</f>
        <v>562.4</v>
      </c>
      <c r="Q3073" s="28">
        <f>FACT_ORDERS[[#This Row],[TotalAmountWithDiscount]]+FACT_ORDERS[[#This Row],[DeliveryCost]]</f>
        <v>577.4</v>
      </c>
      <c r="R3073" s="35">
        <v>45552</v>
      </c>
      <c r="S3073" s="35" t="str">
        <f>IF(NETWORKDAYS(FACT_ORDERS[[#This Row],[Order-Date]], FACT_ORDERS[[#This Row],[ArrivalDate ]]) &gt; 10, "Late", "On Time")</f>
        <v>On Time</v>
      </c>
    </row>
    <row r="3074" spans="1:19" x14ac:dyDescent="0.3">
      <c r="A3074" s="12">
        <v>8072</v>
      </c>
      <c r="B3074" s="12">
        <v>247</v>
      </c>
      <c r="C3074" s="12">
        <v>10477</v>
      </c>
      <c r="D3074" s="12">
        <v>3073</v>
      </c>
      <c r="E3074" s="12" t="s">
        <v>243</v>
      </c>
      <c r="F3074" s="13">
        <v>45418</v>
      </c>
      <c r="G3074" s="26" t="s">
        <v>13459</v>
      </c>
      <c r="H3074" s="12">
        <v>15</v>
      </c>
      <c r="I3074" s="28">
        <f>VLOOKUP(B:B,DIM_PRODUCTS!A:F,5,FALSE)</f>
        <v>13</v>
      </c>
      <c r="J3074" s="28">
        <f>FACT_ORDERS[[#This Row],[ProductPrice]]*FACT_ORDERS[[#This Row],[Quantity]]</f>
        <v>195</v>
      </c>
      <c r="K3074" s="12" t="str">
        <f>VLOOKUP(C:C,DIM_CUSTOMERS!A:G,7,FALSE)</f>
        <v>China</v>
      </c>
      <c r="L3074" s="30" cm="1">
        <f t="array" ref="L3074">_xlfn.IFS(
    AND(FACT_ORDERS[[#This Row],[DeliveryMehtod]]="shippment",FACT_ORDERS[[#This Row],[TotalAmount]]&gt;=200), 0,
    AND(FACT_ORDERS[[#This Row],[DeliveryMehtod]]="pickup"), 15,
    AND(FACT_ORDERS[[#This Row],[DeliveryMehtod]]="shippment",FACT_ORDERS[[#This Row],[TotalAmount]]&lt;200), 35
)</f>
        <v>15</v>
      </c>
      <c r="M3074" s="12" t="str" cm="1">
        <f t="array" ref="M3074">_xlfn.IFS(
    SUMIFS(FACT_ORDERS[TotalAmount], FACT_ORDERS[WD_CUSTOMERS],FACT_ORDERS[[#This Row],[WD_CUSTOMERS]])&gt;=15000, "VIP",
    SUMIFS(FACT_ORDERS[TotalAmount], FACT_ORDERS[WD_CUSTOMERS],FACT_ORDERS[[#This Row],[WD_CUSTOMERS]])&gt;=8000, "Premium",
    TRUE, "Regular"
)</f>
        <v>Regular</v>
      </c>
      <c r="N3074" s="32" cm="1">
        <f t="array" ref="N3074">_xlfn.IFS(
   FACT_ORDERS[[#This Row],[TypeOfClient]]="VIP", 0.2,
   FACT_ORDERS[[#This Row],[TypeOfClient]]="Premium", 0.1,
   TRUE, 0
)</f>
        <v>0</v>
      </c>
      <c r="O3074" s="31" cm="1">
        <f t="array" ref="O3074">_xlfn.IFS(
   FACT_ORDERS[[#This Row],[TotalAmount]]&gt;1500, 0.15,
   FACT_ORDERS[[#This Row],[TotalAmount]]&gt;1000, 0.1,
   FACT_ORDERS[[#This Row],[TotalAmount]]&gt;500, 0.05,
   TRUE, 0
)</f>
        <v>0</v>
      </c>
      <c r="P3074" s="28">
        <f xml:space="preserve"> FACT_ORDERS[[#This Row],[TotalAmount]] * (1 - (FACT_ORDERS[[#This Row],[ClientDiscount]] + FACT_ORDERS[[#This Row],[OrderDiscount]]) )</f>
        <v>195</v>
      </c>
      <c r="Q3074" s="28">
        <f>FACT_ORDERS[[#This Row],[TotalAmountWithDiscount]]+FACT_ORDERS[[#This Row],[DeliveryCost]]</f>
        <v>210</v>
      </c>
      <c r="R3074" s="35">
        <v>45428</v>
      </c>
      <c r="S3074" s="35" t="str">
        <f>IF(NETWORKDAYS(FACT_ORDERS[[#This Row],[Order-Date]], FACT_ORDERS[[#This Row],[ArrivalDate ]]) &gt; 10, "Late", "On Time")</f>
        <v>On Time</v>
      </c>
    </row>
    <row r="3075" spans="1:19" x14ac:dyDescent="0.3">
      <c r="A3075" s="12">
        <v>8073</v>
      </c>
      <c r="B3075" s="12">
        <v>210</v>
      </c>
      <c r="C3075" s="12">
        <v>10477</v>
      </c>
      <c r="D3075" s="12">
        <v>3074</v>
      </c>
      <c r="E3075" s="12" t="s">
        <v>243</v>
      </c>
      <c r="F3075" s="13">
        <v>45418</v>
      </c>
      <c r="G3075" s="26" t="s">
        <v>13460</v>
      </c>
      <c r="H3075" s="12">
        <v>20</v>
      </c>
      <c r="I3075" s="28">
        <f>VLOOKUP(B:B,DIM_PRODUCTS!A:F,5,FALSE)</f>
        <v>14</v>
      </c>
      <c r="J3075" s="28">
        <f>FACT_ORDERS[[#This Row],[ProductPrice]]*FACT_ORDERS[[#This Row],[Quantity]]</f>
        <v>280</v>
      </c>
      <c r="K3075" s="12" t="str">
        <f>VLOOKUP(C:C,DIM_CUSTOMERS!A:G,7,FALSE)</f>
        <v>China</v>
      </c>
      <c r="L3075" s="30" cm="1">
        <f t="array" ref="L3075">_xlfn.IFS(
    AND(FACT_ORDERS[[#This Row],[DeliveryMehtod]]="shippment",FACT_ORDERS[[#This Row],[TotalAmount]]&gt;=200), 0,
    AND(FACT_ORDERS[[#This Row],[DeliveryMehtod]]="pickup"), 15,
    AND(FACT_ORDERS[[#This Row],[DeliveryMehtod]]="shippment",FACT_ORDERS[[#This Row],[TotalAmount]]&lt;200), 35
)</f>
        <v>15</v>
      </c>
      <c r="M3075" s="12" t="str" cm="1">
        <f t="array" ref="M3075">_xlfn.IFS(
    SUMIFS(FACT_ORDERS[TotalAmount], FACT_ORDERS[WD_CUSTOMERS],FACT_ORDERS[[#This Row],[WD_CUSTOMERS]])&gt;=15000, "VIP",
    SUMIFS(FACT_ORDERS[TotalAmount], FACT_ORDERS[WD_CUSTOMERS],FACT_ORDERS[[#This Row],[WD_CUSTOMERS]])&gt;=8000, "Premium",
    TRUE, "Regular"
)</f>
        <v>Regular</v>
      </c>
      <c r="N3075" s="32" cm="1">
        <f t="array" ref="N3075">_xlfn.IFS(
   FACT_ORDERS[[#This Row],[TypeOfClient]]="VIP", 0.2,
   FACT_ORDERS[[#This Row],[TypeOfClient]]="Premium", 0.1,
   TRUE, 0
)</f>
        <v>0</v>
      </c>
      <c r="O3075" s="31" cm="1">
        <f t="array" ref="O3075">_xlfn.IFS(
   FACT_ORDERS[[#This Row],[TotalAmount]]&gt;1500, 0.15,
   FACT_ORDERS[[#This Row],[TotalAmount]]&gt;1000, 0.1,
   FACT_ORDERS[[#This Row],[TotalAmount]]&gt;500, 0.05,
   TRUE, 0
)</f>
        <v>0</v>
      </c>
      <c r="P3075" s="28">
        <f xml:space="preserve"> FACT_ORDERS[[#This Row],[TotalAmount]] * (1 - (FACT_ORDERS[[#This Row],[ClientDiscount]] + FACT_ORDERS[[#This Row],[OrderDiscount]]) )</f>
        <v>280</v>
      </c>
      <c r="Q3075" s="28">
        <f>FACT_ORDERS[[#This Row],[TotalAmountWithDiscount]]+FACT_ORDERS[[#This Row],[DeliveryCost]]</f>
        <v>295</v>
      </c>
      <c r="R3075" s="35">
        <v>45427</v>
      </c>
      <c r="S3075" s="35" t="str">
        <f>IF(NETWORKDAYS(FACT_ORDERS[[#This Row],[Order-Date]], FACT_ORDERS[[#This Row],[ArrivalDate ]]) &gt; 10, "Late", "On Time")</f>
        <v>On Time</v>
      </c>
    </row>
    <row r="3076" spans="1:19" x14ac:dyDescent="0.3">
      <c r="A3076" s="12">
        <v>8074</v>
      </c>
      <c r="B3076" s="12">
        <v>209</v>
      </c>
      <c r="C3076" s="12">
        <v>10003</v>
      </c>
      <c r="D3076" s="12">
        <v>3075</v>
      </c>
      <c r="E3076" s="12" t="s">
        <v>244</v>
      </c>
      <c r="F3076" s="13">
        <v>45356</v>
      </c>
      <c r="G3076" s="26" t="s">
        <v>13461</v>
      </c>
      <c r="H3076" s="12">
        <v>21</v>
      </c>
      <c r="I3076" s="28">
        <f>VLOOKUP(B:B,DIM_PRODUCTS!A:F,5,FALSE)</f>
        <v>8</v>
      </c>
      <c r="J3076" s="28">
        <f>FACT_ORDERS[[#This Row],[ProductPrice]]*FACT_ORDERS[[#This Row],[Quantity]]</f>
        <v>168</v>
      </c>
      <c r="K3076" s="12" t="str">
        <f>VLOOKUP(C:C,DIM_CUSTOMERS!A:G,7,FALSE)</f>
        <v>USA</v>
      </c>
      <c r="L3076" s="30" cm="1">
        <f t="array" ref="L3076">_xlfn.IFS(
    AND(FACT_ORDERS[[#This Row],[DeliveryMehtod]]="shippment",FACT_ORDERS[[#This Row],[TotalAmount]]&gt;=200), 0,
    AND(FACT_ORDERS[[#This Row],[DeliveryMehtod]]="pickup"), 15,
    AND(FACT_ORDERS[[#This Row],[DeliveryMehtod]]="shippment",FACT_ORDERS[[#This Row],[TotalAmount]]&lt;200), 35
)</f>
        <v>35</v>
      </c>
      <c r="M3076" s="12" t="str" cm="1">
        <f t="array" ref="M3076">_xlfn.IFS(
    SUMIFS(FACT_ORDERS[TotalAmount], FACT_ORDERS[WD_CUSTOMERS],FACT_ORDERS[[#This Row],[WD_CUSTOMERS]])&gt;=15000, "VIP",
    SUMIFS(FACT_ORDERS[TotalAmount], FACT_ORDERS[WD_CUSTOMERS],FACT_ORDERS[[#This Row],[WD_CUSTOMERS]])&gt;=8000, "Premium",
    TRUE, "Regular"
)</f>
        <v>Regular</v>
      </c>
      <c r="N3076" s="32" cm="1">
        <f t="array" ref="N3076">_xlfn.IFS(
   FACT_ORDERS[[#This Row],[TypeOfClient]]="VIP", 0.2,
   FACT_ORDERS[[#This Row],[TypeOfClient]]="Premium", 0.1,
   TRUE, 0
)</f>
        <v>0</v>
      </c>
      <c r="O3076" s="31" cm="1">
        <f t="array" ref="O3076">_xlfn.IFS(
   FACT_ORDERS[[#This Row],[TotalAmount]]&gt;1500, 0.15,
   FACT_ORDERS[[#This Row],[TotalAmount]]&gt;1000, 0.1,
   FACT_ORDERS[[#This Row],[TotalAmount]]&gt;500, 0.05,
   TRUE, 0
)</f>
        <v>0</v>
      </c>
      <c r="P3076" s="28">
        <f xml:space="preserve"> FACT_ORDERS[[#This Row],[TotalAmount]] * (1 - (FACT_ORDERS[[#This Row],[ClientDiscount]] + FACT_ORDERS[[#This Row],[OrderDiscount]]) )</f>
        <v>168</v>
      </c>
      <c r="Q3076" s="28">
        <f>FACT_ORDERS[[#This Row],[TotalAmountWithDiscount]]+FACT_ORDERS[[#This Row],[DeliveryCost]]</f>
        <v>203</v>
      </c>
      <c r="R3076" s="35">
        <v>45365</v>
      </c>
      <c r="S3076" s="35" t="str">
        <f>IF(NETWORKDAYS(FACT_ORDERS[[#This Row],[Order-Date]], FACT_ORDERS[[#This Row],[ArrivalDate ]]) &gt; 10, "Late", "On Time")</f>
        <v>On Time</v>
      </c>
    </row>
    <row r="3077" spans="1:19" x14ac:dyDescent="0.3">
      <c r="A3077" s="12">
        <v>8075</v>
      </c>
      <c r="B3077" s="12">
        <v>231</v>
      </c>
      <c r="C3077" s="12">
        <v>10767</v>
      </c>
      <c r="D3077" s="12">
        <v>3076</v>
      </c>
      <c r="E3077" s="12" t="s">
        <v>243</v>
      </c>
      <c r="F3077" s="13">
        <v>45086</v>
      </c>
      <c r="G3077" s="26" t="s">
        <v>13462</v>
      </c>
      <c r="H3077" s="12">
        <v>15</v>
      </c>
      <c r="I3077" s="28">
        <f>VLOOKUP(B:B,DIM_PRODUCTS!A:F,5,FALSE)</f>
        <v>15</v>
      </c>
      <c r="J3077" s="28">
        <f>FACT_ORDERS[[#This Row],[ProductPrice]]*FACT_ORDERS[[#This Row],[Quantity]]</f>
        <v>225</v>
      </c>
      <c r="K3077" s="12" t="str">
        <f>VLOOKUP(C:C,DIM_CUSTOMERS!A:G,7,FALSE)</f>
        <v>Italy</v>
      </c>
      <c r="L3077" s="30" cm="1">
        <f t="array" ref="L3077">_xlfn.IFS(
    AND(FACT_ORDERS[[#This Row],[DeliveryMehtod]]="shippment",FACT_ORDERS[[#This Row],[TotalAmount]]&gt;=200), 0,
    AND(FACT_ORDERS[[#This Row],[DeliveryMehtod]]="pickup"), 15,
    AND(FACT_ORDERS[[#This Row],[DeliveryMehtod]]="shippment",FACT_ORDERS[[#This Row],[TotalAmount]]&lt;200), 35
)</f>
        <v>15</v>
      </c>
      <c r="M3077" s="12" t="str" cm="1">
        <f t="array" ref="M3077">_xlfn.IFS(
    SUMIFS(FACT_ORDERS[TotalAmount], FACT_ORDERS[WD_CUSTOMERS],FACT_ORDERS[[#This Row],[WD_CUSTOMERS]])&gt;=15000, "VIP",
    SUMIFS(FACT_ORDERS[TotalAmount], FACT_ORDERS[WD_CUSTOMERS],FACT_ORDERS[[#This Row],[WD_CUSTOMERS]])&gt;=8000, "Premium",
    TRUE, "Regular"
)</f>
        <v>Regular</v>
      </c>
      <c r="N3077" s="32" cm="1">
        <f t="array" ref="N3077">_xlfn.IFS(
   FACT_ORDERS[[#This Row],[TypeOfClient]]="VIP", 0.2,
   FACT_ORDERS[[#This Row],[TypeOfClient]]="Premium", 0.1,
   TRUE, 0
)</f>
        <v>0</v>
      </c>
      <c r="O3077" s="31" cm="1">
        <f t="array" ref="O3077">_xlfn.IFS(
   FACT_ORDERS[[#This Row],[TotalAmount]]&gt;1500, 0.15,
   FACT_ORDERS[[#This Row],[TotalAmount]]&gt;1000, 0.1,
   FACT_ORDERS[[#This Row],[TotalAmount]]&gt;500, 0.05,
   TRUE, 0
)</f>
        <v>0</v>
      </c>
      <c r="P3077" s="28">
        <f xml:space="preserve"> FACT_ORDERS[[#This Row],[TotalAmount]] * (1 - (FACT_ORDERS[[#This Row],[ClientDiscount]] + FACT_ORDERS[[#This Row],[OrderDiscount]]) )</f>
        <v>225</v>
      </c>
      <c r="Q3077" s="28">
        <f>FACT_ORDERS[[#This Row],[TotalAmountWithDiscount]]+FACT_ORDERS[[#This Row],[DeliveryCost]]</f>
        <v>240</v>
      </c>
      <c r="R3077" s="35">
        <v>45095</v>
      </c>
      <c r="S3077" s="35" t="str">
        <f>IF(NETWORKDAYS(FACT_ORDERS[[#This Row],[Order-Date]], FACT_ORDERS[[#This Row],[ArrivalDate ]]) &gt; 10, "Late", "On Time")</f>
        <v>On Time</v>
      </c>
    </row>
    <row r="3078" spans="1:19" x14ac:dyDescent="0.3">
      <c r="A3078" s="12">
        <v>8076</v>
      </c>
      <c r="B3078" s="12">
        <v>253</v>
      </c>
      <c r="C3078" s="12">
        <v>10767</v>
      </c>
      <c r="D3078" s="12">
        <v>3077</v>
      </c>
      <c r="E3078" s="12" t="s">
        <v>243</v>
      </c>
      <c r="F3078" s="13">
        <v>44804</v>
      </c>
      <c r="G3078" s="26" t="s">
        <v>13463</v>
      </c>
      <c r="H3078" s="12">
        <v>49</v>
      </c>
      <c r="I3078" s="28">
        <f>VLOOKUP(B:B,DIM_PRODUCTS!A:F,5,FALSE)</f>
        <v>11</v>
      </c>
      <c r="J3078" s="28">
        <f>FACT_ORDERS[[#This Row],[ProductPrice]]*FACT_ORDERS[[#This Row],[Quantity]]</f>
        <v>539</v>
      </c>
      <c r="K3078" s="12" t="str">
        <f>VLOOKUP(C:C,DIM_CUSTOMERS!A:G,7,FALSE)</f>
        <v>Italy</v>
      </c>
      <c r="L3078" s="30" cm="1">
        <f t="array" ref="L3078">_xlfn.IFS(
    AND(FACT_ORDERS[[#This Row],[DeliveryMehtod]]="shippment",FACT_ORDERS[[#This Row],[TotalAmount]]&gt;=200), 0,
    AND(FACT_ORDERS[[#This Row],[DeliveryMehtod]]="pickup"), 15,
    AND(FACT_ORDERS[[#This Row],[DeliveryMehtod]]="shippment",FACT_ORDERS[[#This Row],[TotalAmount]]&lt;200), 35
)</f>
        <v>15</v>
      </c>
      <c r="M3078" s="12" t="str" cm="1">
        <f t="array" ref="M3078">_xlfn.IFS(
    SUMIFS(FACT_ORDERS[TotalAmount], FACT_ORDERS[WD_CUSTOMERS],FACT_ORDERS[[#This Row],[WD_CUSTOMERS]])&gt;=15000, "VIP",
    SUMIFS(FACT_ORDERS[TotalAmount], FACT_ORDERS[WD_CUSTOMERS],FACT_ORDERS[[#This Row],[WD_CUSTOMERS]])&gt;=8000, "Premium",
    TRUE, "Regular"
)</f>
        <v>Regular</v>
      </c>
      <c r="N3078" s="32" cm="1">
        <f t="array" ref="N3078">_xlfn.IFS(
   FACT_ORDERS[[#This Row],[TypeOfClient]]="VIP", 0.2,
   FACT_ORDERS[[#This Row],[TypeOfClient]]="Premium", 0.1,
   TRUE, 0
)</f>
        <v>0</v>
      </c>
      <c r="O3078" s="31" cm="1">
        <f t="array" ref="O3078">_xlfn.IFS(
   FACT_ORDERS[[#This Row],[TotalAmount]]&gt;1500, 0.15,
   FACT_ORDERS[[#This Row],[TotalAmount]]&gt;1000, 0.1,
   FACT_ORDERS[[#This Row],[TotalAmount]]&gt;500, 0.05,
   TRUE, 0
)</f>
        <v>0.05</v>
      </c>
      <c r="P3078" s="28">
        <f xml:space="preserve"> FACT_ORDERS[[#This Row],[TotalAmount]] * (1 - (FACT_ORDERS[[#This Row],[ClientDiscount]] + FACT_ORDERS[[#This Row],[OrderDiscount]]) )</f>
        <v>512.04999999999995</v>
      </c>
      <c r="Q3078" s="28">
        <f>FACT_ORDERS[[#This Row],[TotalAmountWithDiscount]]+FACT_ORDERS[[#This Row],[DeliveryCost]]</f>
        <v>527.04999999999995</v>
      </c>
      <c r="R3078" s="35">
        <v>44811</v>
      </c>
      <c r="S3078" s="35" t="str">
        <f>IF(NETWORKDAYS(FACT_ORDERS[[#This Row],[Order-Date]], FACT_ORDERS[[#This Row],[ArrivalDate ]]) &gt; 10, "Late", "On Time")</f>
        <v>On Time</v>
      </c>
    </row>
    <row r="3079" spans="1:19" x14ac:dyDescent="0.3">
      <c r="A3079" s="12">
        <v>8077</v>
      </c>
      <c r="B3079" s="12">
        <v>231</v>
      </c>
      <c r="C3079" s="12">
        <v>10767</v>
      </c>
      <c r="D3079" s="12">
        <v>3078</v>
      </c>
      <c r="E3079" s="12" t="s">
        <v>243</v>
      </c>
      <c r="F3079" s="13">
        <v>44804</v>
      </c>
      <c r="G3079" s="26" t="s">
        <v>13464</v>
      </c>
      <c r="H3079" s="12">
        <v>13</v>
      </c>
      <c r="I3079" s="28">
        <f>VLOOKUP(B:B,DIM_PRODUCTS!A:F,5,FALSE)</f>
        <v>15</v>
      </c>
      <c r="J3079" s="28">
        <f>FACT_ORDERS[[#This Row],[ProductPrice]]*FACT_ORDERS[[#This Row],[Quantity]]</f>
        <v>195</v>
      </c>
      <c r="K3079" s="12" t="str">
        <f>VLOOKUP(C:C,DIM_CUSTOMERS!A:G,7,FALSE)</f>
        <v>Italy</v>
      </c>
      <c r="L3079" s="30" cm="1">
        <f t="array" ref="L3079">_xlfn.IFS(
    AND(FACT_ORDERS[[#This Row],[DeliveryMehtod]]="shippment",FACT_ORDERS[[#This Row],[TotalAmount]]&gt;=200), 0,
    AND(FACT_ORDERS[[#This Row],[DeliveryMehtod]]="pickup"), 15,
    AND(FACT_ORDERS[[#This Row],[DeliveryMehtod]]="shippment",FACT_ORDERS[[#This Row],[TotalAmount]]&lt;200), 35
)</f>
        <v>15</v>
      </c>
      <c r="M3079" s="12" t="str" cm="1">
        <f t="array" ref="M3079">_xlfn.IFS(
    SUMIFS(FACT_ORDERS[TotalAmount], FACT_ORDERS[WD_CUSTOMERS],FACT_ORDERS[[#This Row],[WD_CUSTOMERS]])&gt;=15000, "VIP",
    SUMIFS(FACT_ORDERS[TotalAmount], FACT_ORDERS[WD_CUSTOMERS],FACT_ORDERS[[#This Row],[WD_CUSTOMERS]])&gt;=8000, "Premium",
    TRUE, "Regular"
)</f>
        <v>Regular</v>
      </c>
      <c r="N3079" s="32" cm="1">
        <f t="array" ref="N3079">_xlfn.IFS(
   FACT_ORDERS[[#This Row],[TypeOfClient]]="VIP", 0.2,
   FACT_ORDERS[[#This Row],[TypeOfClient]]="Premium", 0.1,
   TRUE, 0
)</f>
        <v>0</v>
      </c>
      <c r="O3079" s="31" cm="1">
        <f t="array" ref="O3079">_xlfn.IFS(
   FACT_ORDERS[[#This Row],[TotalAmount]]&gt;1500, 0.15,
   FACT_ORDERS[[#This Row],[TotalAmount]]&gt;1000, 0.1,
   FACT_ORDERS[[#This Row],[TotalAmount]]&gt;500, 0.05,
   TRUE, 0
)</f>
        <v>0</v>
      </c>
      <c r="P3079" s="28">
        <f xml:space="preserve"> FACT_ORDERS[[#This Row],[TotalAmount]] * (1 - (FACT_ORDERS[[#This Row],[ClientDiscount]] + FACT_ORDERS[[#This Row],[OrderDiscount]]) )</f>
        <v>195</v>
      </c>
      <c r="Q3079" s="28">
        <f>FACT_ORDERS[[#This Row],[TotalAmountWithDiscount]]+FACT_ORDERS[[#This Row],[DeliveryCost]]</f>
        <v>210</v>
      </c>
      <c r="R3079" s="35">
        <v>44811</v>
      </c>
      <c r="S3079" s="35" t="str">
        <f>IF(NETWORKDAYS(FACT_ORDERS[[#This Row],[Order-Date]], FACT_ORDERS[[#This Row],[ArrivalDate ]]) &gt; 10, "Late", "On Time")</f>
        <v>On Time</v>
      </c>
    </row>
    <row r="3080" spans="1:19" x14ac:dyDescent="0.3">
      <c r="A3080" s="12">
        <v>8078</v>
      </c>
      <c r="B3080" s="12">
        <v>231</v>
      </c>
      <c r="C3080" s="12">
        <v>10767</v>
      </c>
      <c r="D3080" s="12">
        <v>3079</v>
      </c>
      <c r="E3080" s="12" t="s">
        <v>244</v>
      </c>
      <c r="F3080" s="13">
        <v>45038</v>
      </c>
      <c r="G3080" s="26" t="s">
        <v>13465</v>
      </c>
      <c r="H3080" s="12">
        <v>12</v>
      </c>
      <c r="I3080" s="28">
        <f>VLOOKUP(B:B,DIM_PRODUCTS!A:F,5,FALSE)</f>
        <v>15</v>
      </c>
      <c r="J3080" s="28">
        <f>FACT_ORDERS[[#This Row],[ProductPrice]]*FACT_ORDERS[[#This Row],[Quantity]]</f>
        <v>180</v>
      </c>
      <c r="K3080" s="12" t="str">
        <f>VLOOKUP(C:C,DIM_CUSTOMERS!A:G,7,FALSE)</f>
        <v>Italy</v>
      </c>
      <c r="L3080" s="30" cm="1">
        <f t="array" ref="L3080">_xlfn.IFS(
    AND(FACT_ORDERS[[#This Row],[DeliveryMehtod]]="shippment",FACT_ORDERS[[#This Row],[TotalAmount]]&gt;=200), 0,
    AND(FACT_ORDERS[[#This Row],[DeliveryMehtod]]="pickup"), 15,
    AND(FACT_ORDERS[[#This Row],[DeliveryMehtod]]="shippment",FACT_ORDERS[[#This Row],[TotalAmount]]&lt;200), 35
)</f>
        <v>35</v>
      </c>
      <c r="M3080" s="12" t="str" cm="1">
        <f t="array" ref="M3080">_xlfn.IFS(
    SUMIFS(FACT_ORDERS[TotalAmount], FACT_ORDERS[WD_CUSTOMERS],FACT_ORDERS[[#This Row],[WD_CUSTOMERS]])&gt;=15000, "VIP",
    SUMIFS(FACT_ORDERS[TotalAmount], FACT_ORDERS[WD_CUSTOMERS],FACT_ORDERS[[#This Row],[WD_CUSTOMERS]])&gt;=8000, "Premium",
    TRUE, "Regular"
)</f>
        <v>Regular</v>
      </c>
      <c r="N3080" s="32" cm="1">
        <f t="array" ref="N3080">_xlfn.IFS(
   FACT_ORDERS[[#This Row],[TypeOfClient]]="VIP", 0.2,
   FACT_ORDERS[[#This Row],[TypeOfClient]]="Premium", 0.1,
   TRUE, 0
)</f>
        <v>0</v>
      </c>
      <c r="O3080" s="31" cm="1">
        <f t="array" ref="O3080">_xlfn.IFS(
   FACT_ORDERS[[#This Row],[TotalAmount]]&gt;1500, 0.15,
   FACT_ORDERS[[#This Row],[TotalAmount]]&gt;1000, 0.1,
   FACT_ORDERS[[#This Row],[TotalAmount]]&gt;500, 0.05,
   TRUE, 0
)</f>
        <v>0</v>
      </c>
      <c r="P3080" s="28">
        <f xml:space="preserve"> FACT_ORDERS[[#This Row],[TotalAmount]] * (1 - (FACT_ORDERS[[#This Row],[ClientDiscount]] + FACT_ORDERS[[#This Row],[OrderDiscount]]) )</f>
        <v>180</v>
      </c>
      <c r="Q3080" s="28">
        <f>FACT_ORDERS[[#This Row],[TotalAmountWithDiscount]]+FACT_ORDERS[[#This Row],[DeliveryCost]]</f>
        <v>215</v>
      </c>
      <c r="R3080" s="35">
        <v>45045</v>
      </c>
      <c r="S3080" s="35" t="str">
        <f>IF(NETWORKDAYS(FACT_ORDERS[[#This Row],[Order-Date]], FACT_ORDERS[[#This Row],[ArrivalDate ]]) &gt; 10, "Late", "On Time")</f>
        <v>On Time</v>
      </c>
    </row>
    <row r="3081" spans="1:19" x14ac:dyDescent="0.3">
      <c r="A3081" s="12">
        <v>8079</v>
      </c>
      <c r="B3081" s="12">
        <v>299</v>
      </c>
      <c r="C3081" s="12">
        <v>10576</v>
      </c>
      <c r="D3081" s="12">
        <v>3080</v>
      </c>
      <c r="E3081" s="12" t="s">
        <v>243</v>
      </c>
      <c r="F3081" s="13">
        <v>45546</v>
      </c>
      <c r="G3081" s="26" t="s">
        <v>3610</v>
      </c>
      <c r="H3081" s="12">
        <v>27</v>
      </c>
      <c r="I3081" s="28">
        <f>VLOOKUP(B:B,DIM_PRODUCTS!A:F,5,FALSE)</f>
        <v>19</v>
      </c>
      <c r="J3081" s="28">
        <f>FACT_ORDERS[[#This Row],[ProductPrice]]*FACT_ORDERS[[#This Row],[Quantity]]</f>
        <v>513</v>
      </c>
      <c r="K3081" s="12" t="str">
        <f>VLOOKUP(C:C,DIM_CUSTOMERS!A:G,7,FALSE)</f>
        <v>South Korea</v>
      </c>
      <c r="L3081" s="30" cm="1">
        <f t="array" ref="L3081">_xlfn.IFS(
    AND(FACT_ORDERS[[#This Row],[DeliveryMehtod]]="shippment",FACT_ORDERS[[#This Row],[TotalAmount]]&gt;=200), 0,
    AND(FACT_ORDERS[[#This Row],[DeliveryMehtod]]="pickup"), 15,
    AND(FACT_ORDERS[[#This Row],[DeliveryMehtod]]="shippment",FACT_ORDERS[[#This Row],[TotalAmount]]&lt;200), 35
)</f>
        <v>15</v>
      </c>
      <c r="M3081" s="12" t="str" cm="1">
        <f t="array" ref="M3081">_xlfn.IFS(
    SUMIFS(FACT_ORDERS[TotalAmount], FACT_ORDERS[WD_CUSTOMERS],FACT_ORDERS[[#This Row],[WD_CUSTOMERS]])&gt;=15000, "VIP",
    SUMIFS(FACT_ORDERS[TotalAmount], FACT_ORDERS[WD_CUSTOMERS],FACT_ORDERS[[#This Row],[WD_CUSTOMERS]])&gt;=8000, "Premium",
    TRUE, "Regular"
)</f>
        <v>Premium</v>
      </c>
      <c r="N3081" s="32" cm="1">
        <f t="array" ref="N3081">_xlfn.IFS(
   FACT_ORDERS[[#This Row],[TypeOfClient]]="VIP", 0.2,
   FACT_ORDERS[[#This Row],[TypeOfClient]]="Premium", 0.1,
   TRUE, 0
)</f>
        <v>0.1</v>
      </c>
      <c r="O3081" s="31" cm="1">
        <f t="array" ref="O3081">_xlfn.IFS(
   FACT_ORDERS[[#This Row],[TotalAmount]]&gt;1500, 0.15,
   FACT_ORDERS[[#This Row],[TotalAmount]]&gt;1000, 0.1,
   FACT_ORDERS[[#This Row],[TotalAmount]]&gt;500, 0.05,
   TRUE, 0
)</f>
        <v>0.05</v>
      </c>
      <c r="P3081" s="28">
        <f xml:space="preserve"> FACT_ORDERS[[#This Row],[TotalAmount]] * (1 - (FACT_ORDERS[[#This Row],[ClientDiscount]] + FACT_ORDERS[[#This Row],[OrderDiscount]]) )</f>
        <v>436.05</v>
      </c>
      <c r="Q3081" s="28">
        <f>FACT_ORDERS[[#This Row],[TotalAmountWithDiscount]]+FACT_ORDERS[[#This Row],[DeliveryCost]]</f>
        <v>451.05</v>
      </c>
      <c r="R3081" s="35">
        <v>45554</v>
      </c>
      <c r="S3081" s="35" t="str">
        <f>IF(NETWORKDAYS(FACT_ORDERS[[#This Row],[Order-Date]], FACT_ORDERS[[#This Row],[ArrivalDate ]]) &gt; 10, "Late", "On Time")</f>
        <v>On Time</v>
      </c>
    </row>
    <row r="3082" spans="1:19" x14ac:dyDescent="0.3">
      <c r="A3082" s="12">
        <v>8080</v>
      </c>
      <c r="B3082" s="12">
        <v>213</v>
      </c>
      <c r="C3082" s="12">
        <v>10576</v>
      </c>
      <c r="D3082" s="12">
        <v>3081</v>
      </c>
      <c r="E3082" s="12" t="s">
        <v>244</v>
      </c>
      <c r="F3082" s="13">
        <v>45546</v>
      </c>
      <c r="G3082" s="26" t="s">
        <v>4007</v>
      </c>
      <c r="H3082" s="12">
        <v>72</v>
      </c>
      <c r="I3082" s="28">
        <f>VLOOKUP(B:B,DIM_PRODUCTS!A:F,5,FALSE)</f>
        <v>45</v>
      </c>
      <c r="J3082" s="28">
        <f>FACT_ORDERS[[#This Row],[ProductPrice]]*FACT_ORDERS[[#This Row],[Quantity]]</f>
        <v>3240</v>
      </c>
      <c r="K3082" s="12" t="str">
        <f>VLOOKUP(C:C,DIM_CUSTOMERS!A:G,7,FALSE)</f>
        <v>South Korea</v>
      </c>
      <c r="L3082" s="30" cm="1">
        <f t="array" ref="L3082">_xlfn.IFS(
    AND(FACT_ORDERS[[#This Row],[DeliveryMehtod]]="shippment",FACT_ORDERS[[#This Row],[TotalAmount]]&gt;=200), 0,
    AND(FACT_ORDERS[[#This Row],[DeliveryMehtod]]="pickup"), 15,
    AND(FACT_ORDERS[[#This Row],[DeliveryMehtod]]="shippment",FACT_ORDERS[[#This Row],[TotalAmount]]&lt;200), 35
)</f>
        <v>0</v>
      </c>
      <c r="M3082" s="12" t="str" cm="1">
        <f t="array" ref="M3082">_xlfn.IFS(
    SUMIFS(FACT_ORDERS[TotalAmount], FACT_ORDERS[WD_CUSTOMERS],FACT_ORDERS[[#This Row],[WD_CUSTOMERS]])&gt;=15000, "VIP",
    SUMIFS(FACT_ORDERS[TotalAmount], FACT_ORDERS[WD_CUSTOMERS],FACT_ORDERS[[#This Row],[WD_CUSTOMERS]])&gt;=8000, "Premium",
    TRUE, "Regular"
)</f>
        <v>Premium</v>
      </c>
      <c r="N3082" s="32" cm="1">
        <f t="array" ref="N3082">_xlfn.IFS(
   FACT_ORDERS[[#This Row],[TypeOfClient]]="VIP", 0.2,
   FACT_ORDERS[[#This Row],[TypeOfClient]]="Premium", 0.1,
   TRUE, 0
)</f>
        <v>0.1</v>
      </c>
      <c r="O3082" s="31" cm="1">
        <f t="array" ref="O3082">_xlfn.IFS(
   FACT_ORDERS[[#This Row],[TotalAmount]]&gt;1500, 0.15,
   FACT_ORDERS[[#This Row],[TotalAmount]]&gt;1000, 0.1,
   FACT_ORDERS[[#This Row],[TotalAmount]]&gt;500, 0.05,
   TRUE, 0
)</f>
        <v>0.15</v>
      </c>
      <c r="P3082" s="28">
        <f xml:space="preserve"> FACT_ORDERS[[#This Row],[TotalAmount]] * (1 - (FACT_ORDERS[[#This Row],[ClientDiscount]] + FACT_ORDERS[[#This Row],[OrderDiscount]]) )</f>
        <v>2430</v>
      </c>
      <c r="Q3082" s="28">
        <f>FACT_ORDERS[[#This Row],[TotalAmountWithDiscount]]+FACT_ORDERS[[#This Row],[DeliveryCost]]</f>
        <v>2430</v>
      </c>
      <c r="R3082" s="35">
        <v>45557</v>
      </c>
      <c r="S3082" s="35" t="str">
        <f>IF(NETWORKDAYS(FACT_ORDERS[[#This Row],[Order-Date]], FACT_ORDERS[[#This Row],[ArrivalDate ]]) &gt; 10, "Late", "On Time")</f>
        <v>On Time</v>
      </c>
    </row>
    <row r="3083" spans="1:19" x14ac:dyDescent="0.3">
      <c r="A3083" s="12">
        <v>8081</v>
      </c>
      <c r="B3083" s="12">
        <v>213</v>
      </c>
      <c r="C3083" s="12">
        <v>10576</v>
      </c>
      <c r="D3083" s="12">
        <v>3082</v>
      </c>
      <c r="E3083" s="12" t="s">
        <v>244</v>
      </c>
      <c r="F3083" s="13">
        <v>45558</v>
      </c>
      <c r="G3083" s="26" t="s">
        <v>13133</v>
      </c>
      <c r="H3083" s="12">
        <v>70</v>
      </c>
      <c r="I3083" s="28">
        <f>VLOOKUP(B:B,DIM_PRODUCTS!A:F,5,FALSE)</f>
        <v>45</v>
      </c>
      <c r="J3083" s="28">
        <f>FACT_ORDERS[[#This Row],[ProductPrice]]*FACT_ORDERS[[#This Row],[Quantity]]</f>
        <v>3150</v>
      </c>
      <c r="K3083" s="12" t="str">
        <f>VLOOKUP(C:C,DIM_CUSTOMERS!A:G,7,FALSE)</f>
        <v>South Korea</v>
      </c>
      <c r="L3083" s="30" cm="1">
        <f t="array" ref="L3083">_xlfn.IFS(
    AND(FACT_ORDERS[[#This Row],[DeliveryMehtod]]="shippment",FACT_ORDERS[[#This Row],[TotalAmount]]&gt;=200), 0,
    AND(FACT_ORDERS[[#This Row],[DeliveryMehtod]]="pickup"), 15,
    AND(FACT_ORDERS[[#This Row],[DeliveryMehtod]]="shippment",FACT_ORDERS[[#This Row],[TotalAmount]]&lt;200), 35
)</f>
        <v>0</v>
      </c>
      <c r="M3083" s="12" t="str" cm="1">
        <f t="array" ref="M3083">_xlfn.IFS(
    SUMIFS(FACT_ORDERS[TotalAmount], FACT_ORDERS[WD_CUSTOMERS],FACT_ORDERS[[#This Row],[WD_CUSTOMERS]])&gt;=15000, "VIP",
    SUMIFS(FACT_ORDERS[TotalAmount], FACT_ORDERS[WD_CUSTOMERS],FACT_ORDERS[[#This Row],[WD_CUSTOMERS]])&gt;=8000, "Premium",
    TRUE, "Regular"
)</f>
        <v>Premium</v>
      </c>
      <c r="N3083" s="32" cm="1">
        <f t="array" ref="N3083">_xlfn.IFS(
   FACT_ORDERS[[#This Row],[TypeOfClient]]="VIP", 0.2,
   FACT_ORDERS[[#This Row],[TypeOfClient]]="Premium", 0.1,
   TRUE, 0
)</f>
        <v>0.1</v>
      </c>
      <c r="O3083" s="31" cm="1">
        <f t="array" ref="O3083">_xlfn.IFS(
   FACT_ORDERS[[#This Row],[TotalAmount]]&gt;1500, 0.15,
   FACT_ORDERS[[#This Row],[TotalAmount]]&gt;1000, 0.1,
   FACT_ORDERS[[#This Row],[TotalAmount]]&gt;500, 0.05,
   TRUE, 0
)</f>
        <v>0.15</v>
      </c>
      <c r="P3083" s="28">
        <f xml:space="preserve"> FACT_ORDERS[[#This Row],[TotalAmount]] * (1 - (FACT_ORDERS[[#This Row],[ClientDiscount]] + FACT_ORDERS[[#This Row],[OrderDiscount]]) )</f>
        <v>2362.5</v>
      </c>
      <c r="Q3083" s="28">
        <f>FACT_ORDERS[[#This Row],[TotalAmountWithDiscount]]+FACT_ORDERS[[#This Row],[DeliveryCost]]</f>
        <v>2362.5</v>
      </c>
      <c r="R3083" s="35">
        <v>45566</v>
      </c>
      <c r="S3083" s="35" t="str">
        <f>IF(NETWORKDAYS(FACT_ORDERS[[#This Row],[Order-Date]], FACT_ORDERS[[#This Row],[ArrivalDate ]]) &gt; 10, "Late", "On Time")</f>
        <v>On Time</v>
      </c>
    </row>
    <row r="3084" spans="1:19" x14ac:dyDescent="0.3">
      <c r="A3084" s="12">
        <v>8082</v>
      </c>
      <c r="B3084" s="12">
        <v>209</v>
      </c>
      <c r="C3084" s="12">
        <v>10344</v>
      </c>
      <c r="D3084" s="12">
        <v>3083</v>
      </c>
      <c r="E3084" s="12" t="s">
        <v>244</v>
      </c>
      <c r="F3084" s="13">
        <v>45478</v>
      </c>
      <c r="G3084" s="26" t="s">
        <v>13466</v>
      </c>
      <c r="H3084" s="12">
        <v>22</v>
      </c>
      <c r="I3084" s="28">
        <f>VLOOKUP(B:B,DIM_PRODUCTS!A:F,5,FALSE)</f>
        <v>8</v>
      </c>
      <c r="J3084" s="28">
        <f>FACT_ORDERS[[#This Row],[ProductPrice]]*FACT_ORDERS[[#This Row],[Quantity]]</f>
        <v>176</v>
      </c>
      <c r="K3084" s="12" t="str">
        <f>VLOOKUP(C:C,DIM_CUSTOMERS!A:G,7,FALSE)</f>
        <v>Canada</v>
      </c>
      <c r="L3084" s="30" cm="1">
        <f t="array" ref="L3084">_xlfn.IFS(
    AND(FACT_ORDERS[[#This Row],[DeliveryMehtod]]="shippment",FACT_ORDERS[[#This Row],[TotalAmount]]&gt;=200), 0,
    AND(FACT_ORDERS[[#This Row],[DeliveryMehtod]]="pickup"), 15,
    AND(FACT_ORDERS[[#This Row],[DeliveryMehtod]]="shippment",FACT_ORDERS[[#This Row],[TotalAmount]]&lt;200), 35
)</f>
        <v>35</v>
      </c>
      <c r="M3084" s="12" t="str" cm="1">
        <f t="array" ref="M3084">_xlfn.IFS(
    SUMIFS(FACT_ORDERS[TotalAmount], FACT_ORDERS[WD_CUSTOMERS],FACT_ORDERS[[#This Row],[WD_CUSTOMERS]])&gt;=15000, "VIP",
    SUMIFS(FACT_ORDERS[TotalAmount], FACT_ORDERS[WD_CUSTOMERS],FACT_ORDERS[[#This Row],[WD_CUSTOMERS]])&gt;=8000, "Premium",
    TRUE, "Regular"
)</f>
        <v>Regular</v>
      </c>
      <c r="N3084" s="32" cm="1">
        <f t="array" ref="N3084">_xlfn.IFS(
   FACT_ORDERS[[#This Row],[TypeOfClient]]="VIP", 0.2,
   FACT_ORDERS[[#This Row],[TypeOfClient]]="Premium", 0.1,
   TRUE, 0
)</f>
        <v>0</v>
      </c>
      <c r="O3084" s="31" cm="1">
        <f t="array" ref="O3084">_xlfn.IFS(
   FACT_ORDERS[[#This Row],[TotalAmount]]&gt;1500, 0.15,
   FACT_ORDERS[[#This Row],[TotalAmount]]&gt;1000, 0.1,
   FACT_ORDERS[[#This Row],[TotalAmount]]&gt;500, 0.05,
   TRUE, 0
)</f>
        <v>0</v>
      </c>
      <c r="P3084" s="28">
        <f xml:space="preserve"> FACT_ORDERS[[#This Row],[TotalAmount]] * (1 - (FACT_ORDERS[[#This Row],[ClientDiscount]] + FACT_ORDERS[[#This Row],[OrderDiscount]]) )</f>
        <v>176</v>
      </c>
      <c r="Q3084" s="28">
        <f>FACT_ORDERS[[#This Row],[TotalAmountWithDiscount]]+FACT_ORDERS[[#This Row],[DeliveryCost]]</f>
        <v>211</v>
      </c>
      <c r="R3084" s="35">
        <v>45488</v>
      </c>
      <c r="S3084" s="35" t="str">
        <f>IF(NETWORKDAYS(FACT_ORDERS[[#This Row],[Order-Date]], FACT_ORDERS[[#This Row],[ArrivalDate ]]) &gt; 10, "Late", "On Time")</f>
        <v>On Time</v>
      </c>
    </row>
    <row r="3085" spans="1:19" x14ac:dyDescent="0.3">
      <c r="A3085" s="12">
        <v>8083</v>
      </c>
      <c r="B3085" s="12">
        <v>209</v>
      </c>
      <c r="C3085" s="12">
        <v>10344</v>
      </c>
      <c r="D3085" s="12">
        <v>3084</v>
      </c>
      <c r="E3085" s="12" t="s">
        <v>243</v>
      </c>
      <c r="F3085" s="13">
        <v>45538</v>
      </c>
      <c r="G3085" s="26" t="s">
        <v>13467</v>
      </c>
      <c r="H3085" s="12">
        <v>22</v>
      </c>
      <c r="I3085" s="28">
        <f>VLOOKUP(B:B,DIM_PRODUCTS!A:F,5,FALSE)</f>
        <v>8</v>
      </c>
      <c r="J3085" s="28">
        <f>FACT_ORDERS[[#This Row],[ProductPrice]]*FACT_ORDERS[[#This Row],[Quantity]]</f>
        <v>176</v>
      </c>
      <c r="K3085" s="12" t="str">
        <f>VLOOKUP(C:C,DIM_CUSTOMERS!A:G,7,FALSE)</f>
        <v>Canada</v>
      </c>
      <c r="L3085" s="30" cm="1">
        <f t="array" ref="L3085">_xlfn.IFS(
    AND(FACT_ORDERS[[#This Row],[DeliveryMehtod]]="shippment",FACT_ORDERS[[#This Row],[TotalAmount]]&gt;=200), 0,
    AND(FACT_ORDERS[[#This Row],[DeliveryMehtod]]="pickup"), 15,
    AND(FACT_ORDERS[[#This Row],[DeliveryMehtod]]="shippment",FACT_ORDERS[[#This Row],[TotalAmount]]&lt;200), 35
)</f>
        <v>15</v>
      </c>
      <c r="M3085" s="12" t="str" cm="1">
        <f t="array" ref="M3085">_xlfn.IFS(
    SUMIFS(FACT_ORDERS[TotalAmount], FACT_ORDERS[WD_CUSTOMERS],FACT_ORDERS[[#This Row],[WD_CUSTOMERS]])&gt;=15000, "VIP",
    SUMIFS(FACT_ORDERS[TotalAmount], FACT_ORDERS[WD_CUSTOMERS],FACT_ORDERS[[#This Row],[WD_CUSTOMERS]])&gt;=8000, "Premium",
    TRUE, "Regular"
)</f>
        <v>Regular</v>
      </c>
      <c r="N3085" s="32" cm="1">
        <f t="array" ref="N3085">_xlfn.IFS(
   FACT_ORDERS[[#This Row],[TypeOfClient]]="VIP", 0.2,
   FACT_ORDERS[[#This Row],[TypeOfClient]]="Premium", 0.1,
   TRUE, 0
)</f>
        <v>0</v>
      </c>
      <c r="O3085" s="31" cm="1">
        <f t="array" ref="O3085">_xlfn.IFS(
   FACT_ORDERS[[#This Row],[TotalAmount]]&gt;1500, 0.15,
   FACT_ORDERS[[#This Row],[TotalAmount]]&gt;1000, 0.1,
   FACT_ORDERS[[#This Row],[TotalAmount]]&gt;500, 0.05,
   TRUE, 0
)</f>
        <v>0</v>
      </c>
      <c r="P3085" s="28">
        <f xml:space="preserve"> FACT_ORDERS[[#This Row],[TotalAmount]] * (1 - (FACT_ORDERS[[#This Row],[ClientDiscount]] + FACT_ORDERS[[#This Row],[OrderDiscount]]) )</f>
        <v>176</v>
      </c>
      <c r="Q3085" s="28">
        <f>FACT_ORDERS[[#This Row],[TotalAmountWithDiscount]]+FACT_ORDERS[[#This Row],[DeliveryCost]]</f>
        <v>191</v>
      </c>
      <c r="R3085" s="35">
        <v>45545</v>
      </c>
      <c r="S3085" s="35" t="str">
        <f>IF(NETWORKDAYS(FACT_ORDERS[[#This Row],[Order-Date]], FACT_ORDERS[[#This Row],[ArrivalDate ]]) &gt; 10, "Late", "On Time")</f>
        <v>On Time</v>
      </c>
    </row>
    <row r="3086" spans="1:19" x14ac:dyDescent="0.3">
      <c r="A3086" s="12">
        <v>8084</v>
      </c>
      <c r="B3086" s="12">
        <v>209</v>
      </c>
      <c r="C3086" s="12">
        <v>10344</v>
      </c>
      <c r="D3086" s="12">
        <v>3085</v>
      </c>
      <c r="E3086" s="12" t="s">
        <v>243</v>
      </c>
      <c r="F3086" s="13">
        <v>45535</v>
      </c>
      <c r="G3086" s="26" t="s">
        <v>13468</v>
      </c>
      <c r="H3086" s="12">
        <v>15</v>
      </c>
      <c r="I3086" s="28">
        <f>VLOOKUP(B:B,DIM_PRODUCTS!A:F,5,FALSE)</f>
        <v>8</v>
      </c>
      <c r="J3086" s="28">
        <f>FACT_ORDERS[[#This Row],[ProductPrice]]*FACT_ORDERS[[#This Row],[Quantity]]</f>
        <v>120</v>
      </c>
      <c r="K3086" s="12" t="str">
        <f>VLOOKUP(C:C,DIM_CUSTOMERS!A:G,7,FALSE)</f>
        <v>Canada</v>
      </c>
      <c r="L3086" s="30" cm="1">
        <f t="array" ref="L3086">_xlfn.IFS(
    AND(FACT_ORDERS[[#This Row],[DeliveryMehtod]]="shippment",FACT_ORDERS[[#This Row],[TotalAmount]]&gt;=200), 0,
    AND(FACT_ORDERS[[#This Row],[DeliveryMehtod]]="pickup"), 15,
    AND(FACT_ORDERS[[#This Row],[DeliveryMehtod]]="shippment",FACT_ORDERS[[#This Row],[TotalAmount]]&lt;200), 35
)</f>
        <v>15</v>
      </c>
      <c r="M3086" s="12" t="str" cm="1">
        <f t="array" ref="M3086">_xlfn.IFS(
    SUMIFS(FACT_ORDERS[TotalAmount], FACT_ORDERS[WD_CUSTOMERS],FACT_ORDERS[[#This Row],[WD_CUSTOMERS]])&gt;=15000, "VIP",
    SUMIFS(FACT_ORDERS[TotalAmount], FACT_ORDERS[WD_CUSTOMERS],FACT_ORDERS[[#This Row],[WD_CUSTOMERS]])&gt;=8000, "Premium",
    TRUE, "Regular"
)</f>
        <v>Regular</v>
      </c>
      <c r="N3086" s="32" cm="1">
        <f t="array" ref="N3086">_xlfn.IFS(
   FACT_ORDERS[[#This Row],[TypeOfClient]]="VIP", 0.2,
   FACT_ORDERS[[#This Row],[TypeOfClient]]="Premium", 0.1,
   TRUE, 0
)</f>
        <v>0</v>
      </c>
      <c r="O3086" s="31" cm="1">
        <f t="array" ref="O3086">_xlfn.IFS(
   FACT_ORDERS[[#This Row],[TotalAmount]]&gt;1500, 0.15,
   FACT_ORDERS[[#This Row],[TotalAmount]]&gt;1000, 0.1,
   FACT_ORDERS[[#This Row],[TotalAmount]]&gt;500, 0.05,
   TRUE, 0
)</f>
        <v>0</v>
      </c>
      <c r="P3086" s="28">
        <f xml:space="preserve"> FACT_ORDERS[[#This Row],[TotalAmount]] * (1 - (FACT_ORDERS[[#This Row],[ClientDiscount]] + FACT_ORDERS[[#This Row],[OrderDiscount]]) )</f>
        <v>120</v>
      </c>
      <c r="Q3086" s="28">
        <f>FACT_ORDERS[[#This Row],[TotalAmountWithDiscount]]+FACT_ORDERS[[#This Row],[DeliveryCost]]</f>
        <v>135</v>
      </c>
      <c r="R3086" s="35">
        <v>45544</v>
      </c>
      <c r="S3086" s="35" t="str">
        <f>IF(NETWORKDAYS(FACT_ORDERS[[#This Row],[Order-Date]], FACT_ORDERS[[#This Row],[ArrivalDate ]]) &gt; 10, "Late", "On Time")</f>
        <v>On Time</v>
      </c>
    </row>
    <row r="3087" spans="1:19" x14ac:dyDescent="0.3">
      <c r="A3087" s="12">
        <v>8085</v>
      </c>
      <c r="B3087" s="12">
        <v>209</v>
      </c>
      <c r="C3087" s="12">
        <v>10344</v>
      </c>
      <c r="D3087" s="12">
        <v>3086</v>
      </c>
      <c r="E3087" s="12" t="s">
        <v>243</v>
      </c>
      <c r="F3087" s="13">
        <v>45464</v>
      </c>
      <c r="G3087" s="26" t="s">
        <v>13469</v>
      </c>
      <c r="H3087" s="12">
        <v>20</v>
      </c>
      <c r="I3087" s="28">
        <f>VLOOKUP(B:B,DIM_PRODUCTS!A:F,5,FALSE)</f>
        <v>8</v>
      </c>
      <c r="J3087" s="28">
        <f>FACT_ORDERS[[#This Row],[ProductPrice]]*FACT_ORDERS[[#This Row],[Quantity]]</f>
        <v>160</v>
      </c>
      <c r="K3087" s="12" t="str">
        <f>VLOOKUP(C:C,DIM_CUSTOMERS!A:G,7,FALSE)</f>
        <v>Canada</v>
      </c>
      <c r="L3087" s="30" cm="1">
        <f t="array" ref="L3087">_xlfn.IFS(
    AND(FACT_ORDERS[[#This Row],[DeliveryMehtod]]="shippment",FACT_ORDERS[[#This Row],[TotalAmount]]&gt;=200), 0,
    AND(FACT_ORDERS[[#This Row],[DeliveryMehtod]]="pickup"), 15,
    AND(FACT_ORDERS[[#This Row],[DeliveryMehtod]]="shippment",FACT_ORDERS[[#This Row],[TotalAmount]]&lt;200), 35
)</f>
        <v>15</v>
      </c>
      <c r="M3087" s="12" t="str" cm="1">
        <f t="array" ref="M3087">_xlfn.IFS(
    SUMIFS(FACT_ORDERS[TotalAmount], FACT_ORDERS[WD_CUSTOMERS],FACT_ORDERS[[#This Row],[WD_CUSTOMERS]])&gt;=15000, "VIP",
    SUMIFS(FACT_ORDERS[TotalAmount], FACT_ORDERS[WD_CUSTOMERS],FACT_ORDERS[[#This Row],[WD_CUSTOMERS]])&gt;=8000, "Premium",
    TRUE, "Regular"
)</f>
        <v>Regular</v>
      </c>
      <c r="N3087" s="32" cm="1">
        <f t="array" ref="N3087">_xlfn.IFS(
   FACT_ORDERS[[#This Row],[TypeOfClient]]="VIP", 0.2,
   FACT_ORDERS[[#This Row],[TypeOfClient]]="Premium", 0.1,
   TRUE, 0
)</f>
        <v>0</v>
      </c>
      <c r="O3087" s="31" cm="1">
        <f t="array" ref="O3087">_xlfn.IFS(
   FACT_ORDERS[[#This Row],[TotalAmount]]&gt;1500, 0.15,
   FACT_ORDERS[[#This Row],[TotalAmount]]&gt;1000, 0.1,
   FACT_ORDERS[[#This Row],[TotalAmount]]&gt;500, 0.05,
   TRUE, 0
)</f>
        <v>0</v>
      </c>
      <c r="P3087" s="28">
        <f xml:space="preserve"> FACT_ORDERS[[#This Row],[TotalAmount]] * (1 - (FACT_ORDERS[[#This Row],[ClientDiscount]] + FACT_ORDERS[[#This Row],[OrderDiscount]]) )</f>
        <v>160</v>
      </c>
      <c r="Q3087" s="28">
        <f>FACT_ORDERS[[#This Row],[TotalAmountWithDiscount]]+FACT_ORDERS[[#This Row],[DeliveryCost]]</f>
        <v>175</v>
      </c>
      <c r="R3087" s="35">
        <v>45471</v>
      </c>
      <c r="S3087" s="35" t="str">
        <f>IF(NETWORKDAYS(FACT_ORDERS[[#This Row],[Order-Date]], FACT_ORDERS[[#This Row],[ArrivalDate ]]) &gt; 10, "Late", "On Time")</f>
        <v>On Time</v>
      </c>
    </row>
    <row r="3088" spans="1:19" x14ac:dyDescent="0.3">
      <c r="A3088" s="12">
        <v>8086</v>
      </c>
      <c r="B3088" s="12">
        <v>209</v>
      </c>
      <c r="C3088" s="12">
        <v>10344</v>
      </c>
      <c r="D3088" s="12">
        <v>3087</v>
      </c>
      <c r="E3088" s="12" t="s">
        <v>244</v>
      </c>
      <c r="F3088" s="13">
        <v>45468</v>
      </c>
      <c r="G3088" s="26" t="s">
        <v>13470</v>
      </c>
      <c r="H3088" s="12">
        <v>17</v>
      </c>
      <c r="I3088" s="28">
        <f>VLOOKUP(B:B,DIM_PRODUCTS!A:F,5,FALSE)</f>
        <v>8</v>
      </c>
      <c r="J3088" s="28">
        <f>FACT_ORDERS[[#This Row],[ProductPrice]]*FACT_ORDERS[[#This Row],[Quantity]]</f>
        <v>136</v>
      </c>
      <c r="K3088" s="12" t="str">
        <f>VLOOKUP(C:C,DIM_CUSTOMERS!A:G,7,FALSE)</f>
        <v>Canada</v>
      </c>
      <c r="L3088" s="30" cm="1">
        <f t="array" ref="L3088">_xlfn.IFS(
    AND(FACT_ORDERS[[#This Row],[DeliveryMehtod]]="shippment",FACT_ORDERS[[#This Row],[TotalAmount]]&gt;=200), 0,
    AND(FACT_ORDERS[[#This Row],[DeliveryMehtod]]="pickup"), 15,
    AND(FACT_ORDERS[[#This Row],[DeliveryMehtod]]="shippment",FACT_ORDERS[[#This Row],[TotalAmount]]&lt;200), 35
)</f>
        <v>35</v>
      </c>
      <c r="M3088" s="12" t="str" cm="1">
        <f t="array" ref="M3088">_xlfn.IFS(
    SUMIFS(FACT_ORDERS[TotalAmount], FACT_ORDERS[WD_CUSTOMERS],FACT_ORDERS[[#This Row],[WD_CUSTOMERS]])&gt;=15000, "VIP",
    SUMIFS(FACT_ORDERS[TotalAmount], FACT_ORDERS[WD_CUSTOMERS],FACT_ORDERS[[#This Row],[WD_CUSTOMERS]])&gt;=8000, "Premium",
    TRUE, "Regular"
)</f>
        <v>Regular</v>
      </c>
      <c r="N3088" s="32" cm="1">
        <f t="array" ref="N3088">_xlfn.IFS(
   FACT_ORDERS[[#This Row],[TypeOfClient]]="VIP", 0.2,
   FACT_ORDERS[[#This Row],[TypeOfClient]]="Premium", 0.1,
   TRUE, 0
)</f>
        <v>0</v>
      </c>
      <c r="O3088" s="31" cm="1">
        <f t="array" ref="O3088">_xlfn.IFS(
   FACT_ORDERS[[#This Row],[TotalAmount]]&gt;1500, 0.15,
   FACT_ORDERS[[#This Row],[TotalAmount]]&gt;1000, 0.1,
   FACT_ORDERS[[#This Row],[TotalAmount]]&gt;500, 0.05,
   TRUE, 0
)</f>
        <v>0</v>
      </c>
      <c r="P3088" s="28">
        <f xml:space="preserve"> FACT_ORDERS[[#This Row],[TotalAmount]] * (1 - (FACT_ORDERS[[#This Row],[ClientDiscount]] + FACT_ORDERS[[#This Row],[OrderDiscount]]) )</f>
        <v>136</v>
      </c>
      <c r="Q3088" s="28">
        <f>FACT_ORDERS[[#This Row],[TotalAmountWithDiscount]]+FACT_ORDERS[[#This Row],[DeliveryCost]]</f>
        <v>171</v>
      </c>
      <c r="R3088" s="35">
        <v>45475</v>
      </c>
      <c r="S3088" s="35" t="str">
        <f>IF(NETWORKDAYS(FACT_ORDERS[[#This Row],[Order-Date]], FACT_ORDERS[[#This Row],[ArrivalDate ]]) &gt; 10, "Late", "On Time")</f>
        <v>On Time</v>
      </c>
    </row>
    <row r="3089" spans="1:19" x14ac:dyDescent="0.3">
      <c r="A3089" s="12">
        <v>8087</v>
      </c>
      <c r="B3089" s="12">
        <v>285</v>
      </c>
      <c r="C3089" s="12">
        <v>10320</v>
      </c>
      <c r="D3089" s="12">
        <v>3088</v>
      </c>
      <c r="E3089" s="12" t="s">
        <v>243</v>
      </c>
      <c r="F3089" s="13">
        <v>45360</v>
      </c>
      <c r="G3089" s="26" t="s">
        <v>13471</v>
      </c>
      <c r="H3089" s="12">
        <v>7</v>
      </c>
      <c r="I3089" s="28">
        <f>VLOOKUP(B:B,DIM_PRODUCTS!A:F,5,FALSE)</f>
        <v>26</v>
      </c>
      <c r="J3089" s="28">
        <f>FACT_ORDERS[[#This Row],[ProductPrice]]*FACT_ORDERS[[#This Row],[Quantity]]</f>
        <v>182</v>
      </c>
      <c r="K3089" s="12" t="str">
        <f>VLOOKUP(C:C,DIM_CUSTOMERS!A:G,7,FALSE)</f>
        <v>Mexico</v>
      </c>
      <c r="L3089" s="30" cm="1">
        <f t="array" ref="L3089">_xlfn.IFS(
    AND(FACT_ORDERS[[#This Row],[DeliveryMehtod]]="shippment",FACT_ORDERS[[#This Row],[TotalAmount]]&gt;=200), 0,
    AND(FACT_ORDERS[[#This Row],[DeliveryMehtod]]="pickup"), 15,
    AND(FACT_ORDERS[[#This Row],[DeliveryMehtod]]="shippment",FACT_ORDERS[[#This Row],[TotalAmount]]&lt;200), 35
)</f>
        <v>15</v>
      </c>
      <c r="M3089" s="12" t="str" cm="1">
        <f t="array" ref="M3089">_xlfn.IFS(
    SUMIFS(FACT_ORDERS[TotalAmount], FACT_ORDERS[WD_CUSTOMERS],FACT_ORDERS[[#This Row],[WD_CUSTOMERS]])&gt;=15000, "VIP",
    SUMIFS(FACT_ORDERS[TotalAmount], FACT_ORDERS[WD_CUSTOMERS],FACT_ORDERS[[#This Row],[WD_CUSTOMERS]])&gt;=8000, "Premium",
    TRUE, "Regular"
)</f>
        <v>Regular</v>
      </c>
      <c r="N3089" s="32" cm="1">
        <f t="array" ref="N3089">_xlfn.IFS(
   FACT_ORDERS[[#This Row],[TypeOfClient]]="VIP", 0.2,
   FACT_ORDERS[[#This Row],[TypeOfClient]]="Premium", 0.1,
   TRUE, 0
)</f>
        <v>0</v>
      </c>
      <c r="O3089" s="31" cm="1">
        <f t="array" ref="O3089">_xlfn.IFS(
   FACT_ORDERS[[#This Row],[TotalAmount]]&gt;1500, 0.15,
   FACT_ORDERS[[#This Row],[TotalAmount]]&gt;1000, 0.1,
   FACT_ORDERS[[#This Row],[TotalAmount]]&gt;500, 0.05,
   TRUE, 0
)</f>
        <v>0</v>
      </c>
      <c r="P3089" s="28">
        <f xml:space="preserve"> FACT_ORDERS[[#This Row],[TotalAmount]] * (1 - (FACT_ORDERS[[#This Row],[ClientDiscount]] + FACT_ORDERS[[#This Row],[OrderDiscount]]) )</f>
        <v>182</v>
      </c>
      <c r="Q3089" s="28">
        <f>FACT_ORDERS[[#This Row],[TotalAmountWithDiscount]]+FACT_ORDERS[[#This Row],[DeliveryCost]]</f>
        <v>197</v>
      </c>
      <c r="R3089" s="35">
        <v>45367</v>
      </c>
      <c r="S3089" s="35" t="str">
        <f>IF(NETWORKDAYS(FACT_ORDERS[[#This Row],[Order-Date]], FACT_ORDERS[[#This Row],[ArrivalDate ]]) &gt; 10, "Late", "On Time")</f>
        <v>On Time</v>
      </c>
    </row>
    <row r="3090" spans="1:19" x14ac:dyDescent="0.3">
      <c r="A3090" s="12">
        <v>8088</v>
      </c>
      <c r="B3090" s="12">
        <v>285</v>
      </c>
      <c r="C3090" s="12">
        <v>10320</v>
      </c>
      <c r="D3090" s="12">
        <v>3089</v>
      </c>
      <c r="E3090" s="12" t="s">
        <v>243</v>
      </c>
      <c r="F3090" s="13">
        <v>45522</v>
      </c>
      <c r="G3090" s="26" t="s">
        <v>13472</v>
      </c>
      <c r="H3090" s="12">
        <v>7</v>
      </c>
      <c r="I3090" s="28">
        <f>VLOOKUP(B:B,DIM_PRODUCTS!A:F,5,FALSE)</f>
        <v>26</v>
      </c>
      <c r="J3090" s="28">
        <f>FACT_ORDERS[[#This Row],[ProductPrice]]*FACT_ORDERS[[#This Row],[Quantity]]</f>
        <v>182</v>
      </c>
      <c r="K3090" s="12" t="str">
        <f>VLOOKUP(C:C,DIM_CUSTOMERS!A:G,7,FALSE)</f>
        <v>Mexico</v>
      </c>
      <c r="L3090" s="30" cm="1">
        <f t="array" ref="L3090">_xlfn.IFS(
    AND(FACT_ORDERS[[#This Row],[DeliveryMehtod]]="shippment",FACT_ORDERS[[#This Row],[TotalAmount]]&gt;=200), 0,
    AND(FACT_ORDERS[[#This Row],[DeliveryMehtod]]="pickup"), 15,
    AND(FACT_ORDERS[[#This Row],[DeliveryMehtod]]="shippment",FACT_ORDERS[[#This Row],[TotalAmount]]&lt;200), 35
)</f>
        <v>15</v>
      </c>
      <c r="M3090" s="12" t="str" cm="1">
        <f t="array" ref="M3090">_xlfn.IFS(
    SUMIFS(FACT_ORDERS[TotalAmount], FACT_ORDERS[WD_CUSTOMERS],FACT_ORDERS[[#This Row],[WD_CUSTOMERS]])&gt;=15000, "VIP",
    SUMIFS(FACT_ORDERS[TotalAmount], FACT_ORDERS[WD_CUSTOMERS],FACT_ORDERS[[#This Row],[WD_CUSTOMERS]])&gt;=8000, "Premium",
    TRUE, "Regular"
)</f>
        <v>Regular</v>
      </c>
      <c r="N3090" s="32" cm="1">
        <f t="array" ref="N3090">_xlfn.IFS(
   FACT_ORDERS[[#This Row],[TypeOfClient]]="VIP", 0.2,
   FACT_ORDERS[[#This Row],[TypeOfClient]]="Premium", 0.1,
   TRUE, 0
)</f>
        <v>0</v>
      </c>
      <c r="O3090" s="31" cm="1">
        <f t="array" ref="O3090">_xlfn.IFS(
   FACT_ORDERS[[#This Row],[TotalAmount]]&gt;1500, 0.15,
   FACT_ORDERS[[#This Row],[TotalAmount]]&gt;1000, 0.1,
   FACT_ORDERS[[#This Row],[TotalAmount]]&gt;500, 0.05,
   TRUE, 0
)</f>
        <v>0</v>
      </c>
      <c r="P3090" s="28">
        <f xml:space="preserve"> FACT_ORDERS[[#This Row],[TotalAmount]] * (1 - (FACT_ORDERS[[#This Row],[ClientDiscount]] + FACT_ORDERS[[#This Row],[OrderDiscount]]) )</f>
        <v>182</v>
      </c>
      <c r="Q3090" s="28">
        <f>FACT_ORDERS[[#This Row],[TotalAmountWithDiscount]]+FACT_ORDERS[[#This Row],[DeliveryCost]]</f>
        <v>197</v>
      </c>
      <c r="R3090" s="35">
        <v>45530</v>
      </c>
      <c r="S3090" s="35" t="str">
        <f>IF(NETWORKDAYS(FACT_ORDERS[[#This Row],[Order-Date]], FACT_ORDERS[[#This Row],[ArrivalDate ]]) &gt; 10, "Late", "On Time")</f>
        <v>On Time</v>
      </c>
    </row>
    <row r="3091" spans="1:19" x14ac:dyDescent="0.3">
      <c r="A3091" s="12">
        <v>8089</v>
      </c>
      <c r="B3091" s="12">
        <v>285</v>
      </c>
      <c r="C3091" s="12">
        <v>10320</v>
      </c>
      <c r="D3091" s="12">
        <v>3090</v>
      </c>
      <c r="E3091" s="12" t="s">
        <v>243</v>
      </c>
      <c r="F3091" s="13">
        <v>45486</v>
      </c>
      <c r="G3091" s="26" t="s">
        <v>13473</v>
      </c>
      <c r="H3091" s="12">
        <v>9</v>
      </c>
      <c r="I3091" s="28">
        <f>VLOOKUP(B:B,DIM_PRODUCTS!A:F,5,FALSE)</f>
        <v>26</v>
      </c>
      <c r="J3091" s="28">
        <f>FACT_ORDERS[[#This Row],[ProductPrice]]*FACT_ORDERS[[#This Row],[Quantity]]</f>
        <v>234</v>
      </c>
      <c r="K3091" s="12" t="str">
        <f>VLOOKUP(C:C,DIM_CUSTOMERS!A:G,7,FALSE)</f>
        <v>Mexico</v>
      </c>
      <c r="L3091" s="30" cm="1">
        <f t="array" ref="L3091">_xlfn.IFS(
    AND(FACT_ORDERS[[#This Row],[DeliveryMehtod]]="shippment",FACT_ORDERS[[#This Row],[TotalAmount]]&gt;=200), 0,
    AND(FACT_ORDERS[[#This Row],[DeliveryMehtod]]="pickup"), 15,
    AND(FACT_ORDERS[[#This Row],[DeliveryMehtod]]="shippment",FACT_ORDERS[[#This Row],[TotalAmount]]&lt;200), 35
)</f>
        <v>15</v>
      </c>
      <c r="M3091" s="12" t="str" cm="1">
        <f t="array" ref="M3091">_xlfn.IFS(
    SUMIFS(FACT_ORDERS[TotalAmount], FACT_ORDERS[WD_CUSTOMERS],FACT_ORDERS[[#This Row],[WD_CUSTOMERS]])&gt;=15000, "VIP",
    SUMIFS(FACT_ORDERS[TotalAmount], FACT_ORDERS[WD_CUSTOMERS],FACT_ORDERS[[#This Row],[WD_CUSTOMERS]])&gt;=8000, "Premium",
    TRUE, "Regular"
)</f>
        <v>Regular</v>
      </c>
      <c r="N3091" s="32" cm="1">
        <f t="array" ref="N3091">_xlfn.IFS(
   FACT_ORDERS[[#This Row],[TypeOfClient]]="VIP", 0.2,
   FACT_ORDERS[[#This Row],[TypeOfClient]]="Premium", 0.1,
   TRUE, 0
)</f>
        <v>0</v>
      </c>
      <c r="O3091" s="31" cm="1">
        <f t="array" ref="O3091">_xlfn.IFS(
   FACT_ORDERS[[#This Row],[TotalAmount]]&gt;1500, 0.15,
   FACT_ORDERS[[#This Row],[TotalAmount]]&gt;1000, 0.1,
   FACT_ORDERS[[#This Row],[TotalAmount]]&gt;500, 0.05,
   TRUE, 0
)</f>
        <v>0</v>
      </c>
      <c r="P3091" s="28">
        <f xml:space="preserve"> FACT_ORDERS[[#This Row],[TotalAmount]] * (1 - (FACT_ORDERS[[#This Row],[ClientDiscount]] + FACT_ORDERS[[#This Row],[OrderDiscount]]) )</f>
        <v>234</v>
      </c>
      <c r="Q3091" s="28">
        <f>FACT_ORDERS[[#This Row],[TotalAmountWithDiscount]]+FACT_ORDERS[[#This Row],[DeliveryCost]]</f>
        <v>249</v>
      </c>
      <c r="R3091" s="35">
        <v>45496</v>
      </c>
      <c r="S3091" s="35" t="str">
        <f>IF(NETWORKDAYS(FACT_ORDERS[[#This Row],[Order-Date]], FACT_ORDERS[[#This Row],[ArrivalDate ]]) &gt; 10, "Late", "On Time")</f>
        <v>On Time</v>
      </c>
    </row>
    <row r="3092" spans="1:19" x14ac:dyDescent="0.3">
      <c r="A3092" s="12">
        <v>8090</v>
      </c>
      <c r="B3092" s="12">
        <v>241</v>
      </c>
      <c r="C3092" s="12">
        <v>10320</v>
      </c>
      <c r="D3092" s="12">
        <v>3091</v>
      </c>
      <c r="E3092" s="12" t="s">
        <v>243</v>
      </c>
      <c r="F3092" s="13">
        <v>45296</v>
      </c>
      <c r="G3092" s="26" t="s">
        <v>13474</v>
      </c>
      <c r="H3092" s="12">
        <v>17</v>
      </c>
      <c r="I3092" s="28">
        <f>VLOOKUP(B:B,DIM_PRODUCTS!A:F,5,FALSE)</f>
        <v>20</v>
      </c>
      <c r="J3092" s="28">
        <f>FACT_ORDERS[[#This Row],[ProductPrice]]*FACT_ORDERS[[#This Row],[Quantity]]</f>
        <v>340</v>
      </c>
      <c r="K3092" s="12" t="str">
        <f>VLOOKUP(C:C,DIM_CUSTOMERS!A:G,7,FALSE)</f>
        <v>Mexico</v>
      </c>
      <c r="L3092" s="30" cm="1">
        <f t="array" ref="L3092">_xlfn.IFS(
    AND(FACT_ORDERS[[#This Row],[DeliveryMehtod]]="shippment",FACT_ORDERS[[#This Row],[TotalAmount]]&gt;=200), 0,
    AND(FACT_ORDERS[[#This Row],[DeliveryMehtod]]="pickup"), 15,
    AND(FACT_ORDERS[[#This Row],[DeliveryMehtod]]="shippment",FACT_ORDERS[[#This Row],[TotalAmount]]&lt;200), 35
)</f>
        <v>15</v>
      </c>
      <c r="M3092" s="12" t="str" cm="1">
        <f t="array" ref="M3092">_xlfn.IFS(
    SUMIFS(FACT_ORDERS[TotalAmount], FACT_ORDERS[WD_CUSTOMERS],FACT_ORDERS[[#This Row],[WD_CUSTOMERS]])&gt;=15000, "VIP",
    SUMIFS(FACT_ORDERS[TotalAmount], FACT_ORDERS[WD_CUSTOMERS],FACT_ORDERS[[#This Row],[WD_CUSTOMERS]])&gt;=8000, "Premium",
    TRUE, "Regular"
)</f>
        <v>Regular</v>
      </c>
      <c r="N3092" s="32" cm="1">
        <f t="array" ref="N3092">_xlfn.IFS(
   FACT_ORDERS[[#This Row],[TypeOfClient]]="VIP", 0.2,
   FACT_ORDERS[[#This Row],[TypeOfClient]]="Premium", 0.1,
   TRUE, 0
)</f>
        <v>0</v>
      </c>
      <c r="O3092" s="31" cm="1">
        <f t="array" ref="O3092">_xlfn.IFS(
   FACT_ORDERS[[#This Row],[TotalAmount]]&gt;1500, 0.15,
   FACT_ORDERS[[#This Row],[TotalAmount]]&gt;1000, 0.1,
   FACT_ORDERS[[#This Row],[TotalAmount]]&gt;500, 0.05,
   TRUE, 0
)</f>
        <v>0</v>
      </c>
      <c r="P3092" s="28">
        <f xml:space="preserve"> FACT_ORDERS[[#This Row],[TotalAmount]] * (1 - (FACT_ORDERS[[#This Row],[ClientDiscount]] + FACT_ORDERS[[#This Row],[OrderDiscount]]) )</f>
        <v>340</v>
      </c>
      <c r="Q3092" s="28">
        <f>FACT_ORDERS[[#This Row],[TotalAmountWithDiscount]]+FACT_ORDERS[[#This Row],[DeliveryCost]]</f>
        <v>355</v>
      </c>
      <c r="R3092" s="35">
        <v>45303</v>
      </c>
      <c r="S3092" s="35" t="str">
        <f>IF(NETWORKDAYS(FACT_ORDERS[[#This Row],[Order-Date]], FACT_ORDERS[[#This Row],[ArrivalDate ]]) &gt; 10, "Late", "On Time")</f>
        <v>On Time</v>
      </c>
    </row>
    <row r="3093" spans="1:19" x14ac:dyDescent="0.3">
      <c r="A3093" s="12">
        <v>8091</v>
      </c>
      <c r="B3093" s="12">
        <v>285</v>
      </c>
      <c r="C3093" s="12">
        <v>10320</v>
      </c>
      <c r="D3093" s="12">
        <v>3092</v>
      </c>
      <c r="E3093" s="12" t="s">
        <v>243</v>
      </c>
      <c r="F3093" s="13">
        <v>45296</v>
      </c>
      <c r="G3093" s="26" t="s">
        <v>13475</v>
      </c>
      <c r="H3093" s="12">
        <v>12</v>
      </c>
      <c r="I3093" s="28">
        <f>VLOOKUP(B:B,DIM_PRODUCTS!A:F,5,FALSE)</f>
        <v>26</v>
      </c>
      <c r="J3093" s="28">
        <f>FACT_ORDERS[[#This Row],[ProductPrice]]*FACT_ORDERS[[#This Row],[Quantity]]</f>
        <v>312</v>
      </c>
      <c r="K3093" s="12" t="str">
        <f>VLOOKUP(C:C,DIM_CUSTOMERS!A:G,7,FALSE)</f>
        <v>Mexico</v>
      </c>
      <c r="L3093" s="30" cm="1">
        <f t="array" ref="L3093">_xlfn.IFS(
    AND(FACT_ORDERS[[#This Row],[DeliveryMehtod]]="shippment",FACT_ORDERS[[#This Row],[TotalAmount]]&gt;=200), 0,
    AND(FACT_ORDERS[[#This Row],[DeliveryMehtod]]="pickup"), 15,
    AND(FACT_ORDERS[[#This Row],[DeliveryMehtod]]="shippment",FACT_ORDERS[[#This Row],[TotalAmount]]&lt;200), 35
)</f>
        <v>15</v>
      </c>
      <c r="M3093" s="12" t="str" cm="1">
        <f t="array" ref="M3093">_xlfn.IFS(
    SUMIFS(FACT_ORDERS[TotalAmount], FACT_ORDERS[WD_CUSTOMERS],FACT_ORDERS[[#This Row],[WD_CUSTOMERS]])&gt;=15000, "VIP",
    SUMIFS(FACT_ORDERS[TotalAmount], FACT_ORDERS[WD_CUSTOMERS],FACT_ORDERS[[#This Row],[WD_CUSTOMERS]])&gt;=8000, "Premium",
    TRUE, "Regular"
)</f>
        <v>Regular</v>
      </c>
      <c r="N3093" s="32" cm="1">
        <f t="array" ref="N3093">_xlfn.IFS(
   FACT_ORDERS[[#This Row],[TypeOfClient]]="VIP", 0.2,
   FACT_ORDERS[[#This Row],[TypeOfClient]]="Premium", 0.1,
   TRUE, 0
)</f>
        <v>0</v>
      </c>
      <c r="O3093" s="31" cm="1">
        <f t="array" ref="O3093">_xlfn.IFS(
   FACT_ORDERS[[#This Row],[TotalAmount]]&gt;1500, 0.15,
   FACT_ORDERS[[#This Row],[TotalAmount]]&gt;1000, 0.1,
   FACT_ORDERS[[#This Row],[TotalAmount]]&gt;500, 0.05,
   TRUE, 0
)</f>
        <v>0</v>
      </c>
      <c r="P3093" s="28">
        <f xml:space="preserve"> FACT_ORDERS[[#This Row],[TotalAmount]] * (1 - (FACT_ORDERS[[#This Row],[ClientDiscount]] + FACT_ORDERS[[#This Row],[OrderDiscount]]) )</f>
        <v>312</v>
      </c>
      <c r="Q3093" s="28">
        <f>FACT_ORDERS[[#This Row],[TotalAmountWithDiscount]]+FACT_ORDERS[[#This Row],[DeliveryCost]]</f>
        <v>327</v>
      </c>
      <c r="R3093" s="35">
        <v>45305</v>
      </c>
      <c r="S3093" s="35" t="str">
        <f>IF(NETWORKDAYS(FACT_ORDERS[[#This Row],[Order-Date]], FACT_ORDERS[[#This Row],[ArrivalDate ]]) &gt; 10, "Late", "On Time")</f>
        <v>On Time</v>
      </c>
    </row>
    <row r="3094" spans="1:19" x14ac:dyDescent="0.3">
      <c r="A3094" s="12">
        <v>8092</v>
      </c>
      <c r="B3094" s="12">
        <v>241</v>
      </c>
      <c r="C3094" s="12">
        <v>10320</v>
      </c>
      <c r="D3094" s="12">
        <v>3093</v>
      </c>
      <c r="E3094" s="12" t="s">
        <v>244</v>
      </c>
      <c r="F3094" s="13">
        <v>45043</v>
      </c>
      <c r="G3094" s="26" t="s">
        <v>13476</v>
      </c>
      <c r="H3094" s="12">
        <v>21</v>
      </c>
      <c r="I3094" s="28">
        <f>VLOOKUP(B:B,DIM_PRODUCTS!A:F,5,FALSE)</f>
        <v>20</v>
      </c>
      <c r="J3094" s="28">
        <f>FACT_ORDERS[[#This Row],[ProductPrice]]*FACT_ORDERS[[#This Row],[Quantity]]</f>
        <v>420</v>
      </c>
      <c r="K3094" s="12" t="str">
        <f>VLOOKUP(C:C,DIM_CUSTOMERS!A:G,7,FALSE)</f>
        <v>Mexico</v>
      </c>
      <c r="L3094" s="30" cm="1">
        <f t="array" ref="L3094">_xlfn.IFS(
    AND(FACT_ORDERS[[#This Row],[DeliveryMehtod]]="shippment",FACT_ORDERS[[#This Row],[TotalAmount]]&gt;=200), 0,
    AND(FACT_ORDERS[[#This Row],[DeliveryMehtod]]="pickup"), 15,
    AND(FACT_ORDERS[[#This Row],[DeliveryMehtod]]="shippment",FACT_ORDERS[[#This Row],[TotalAmount]]&lt;200), 35
)</f>
        <v>0</v>
      </c>
      <c r="M3094" s="12" t="str" cm="1">
        <f t="array" ref="M3094">_xlfn.IFS(
    SUMIFS(FACT_ORDERS[TotalAmount], FACT_ORDERS[WD_CUSTOMERS],FACT_ORDERS[[#This Row],[WD_CUSTOMERS]])&gt;=15000, "VIP",
    SUMIFS(FACT_ORDERS[TotalAmount], FACT_ORDERS[WD_CUSTOMERS],FACT_ORDERS[[#This Row],[WD_CUSTOMERS]])&gt;=8000, "Premium",
    TRUE, "Regular"
)</f>
        <v>Regular</v>
      </c>
      <c r="N3094" s="32" cm="1">
        <f t="array" ref="N3094">_xlfn.IFS(
   FACT_ORDERS[[#This Row],[TypeOfClient]]="VIP", 0.2,
   FACT_ORDERS[[#This Row],[TypeOfClient]]="Premium", 0.1,
   TRUE, 0
)</f>
        <v>0</v>
      </c>
      <c r="O3094" s="31" cm="1">
        <f t="array" ref="O3094">_xlfn.IFS(
   FACT_ORDERS[[#This Row],[TotalAmount]]&gt;1500, 0.15,
   FACT_ORDERS[[#This Row],[TotalAmount]]&gt;1000, 0.1,
   FACT_ORDERS[[#This Row],[TotalAmount]]&gt;500, 0.05,
   TRUE, 0
)</f>
        <v>0</v>
      </c>
      <c r="P3094" s="28">
        <f xml:space="preserve"> FACT_ORDERS[[#This Row],[TotalAmount]] * (1 - (FACT_ORDERS[[#This Row],[ClientDiscount]] + FACT_ORDERS[[#This Row],[OrderDiscount]]) )</f>
        <v>420</v>
      </c>
      <c r="Q3094" s="28">
        <f>FACT_ORDERS[[#This Row],[TotalAmountWithDiscount]]+FACT_ORDERS[[#This Row],[DeliveryCost]]</f>
        <v>420</v>
      </c>
      <c r="R3094" s="35">
        <v>45052</v>
      </c>
      <c r="S3094" s="35" t="str">
        <f>IF(NETWORKDAYS(FACT_ORDERS[[#This Row],[Order-Date]], FACT_ORDERS[[#This Row],[ArrivalDate ]]) &gt; 10, "Late", "On Time")</f>
        <v>On Time</v>
      </c>
    </row>
    <row r="3095" spans="1:19" x14ac:dyDescent="0.3">
      <c r="A3095" s="12">
        <v>8093</v>
      </c>
      <c r="B3095" s="12">
        <v>285</v>
      </c>
      <c r="C3095" s="12">
        <v>10320</v>
      </c>
      <c r="D3095" s="12">
        <v>3094</v>
      </c>
      <c r="E3095" s="12" t="s">
        <v>243</v>
      </c>
      <c r="F3095" s="13">
        <v>45043</v>
      </c>
      <c r="G3095" s="26" t="s">
        <v>13477</v>
      </c>
      <c r="H3095" s="12">
        <v>10</v>
      </c>
      <c r="I3095" s="28">
        <f>VLOOKUP(B:B,DIM_PRODUCTS!A:F,5,FALSE)</f>
        <v>26</v>
      </c>
      <c r="J3095" s="28">
        <f>FACT_ORDERS[[#This Row],[ProductPrice]]*FACT_ORDERS[[#This Row],[Quantity]]</f>
        <v>260</v>
      </c>
      <c r="K3095" s="12" t="str">
        <f>VLOOKUP(C:C,DIM_CUSTOMERS!A:G,7,FALSE)</f>
        <v>Mexico</v>
      </c>
      <c r="L3095" s="30" cm="1">
        <f t="array" ref="L3095">_xlfn.IFS(
    AND(FACT_ORDERS[[#This Row],[DeliveryMehtod]]="shippment",FACT_ORDERS[[#This Row],[TotalAmount]]&gt;=200), 0,
    AND(FACT_ORDERS[[#This Row],[DeliveryMehtod]]="pickup"), 15,
    AND(FACT_ORDERS[[#This Row],[DeliveryMehtod]]="shippment",FACT_ORDERS[[#This Row],[TotalAmount]]&lt;200), 35
)</f>
        <v>15</v>
      </c>
      <c r="M3095" s="12" t="str" cm="1">
        <f t="array" ref="M3095">_xlfn.IFS(
    SUMIFS(FACT_ORDERS[TotalAmount], FACT_ORDERS[WD_CUSTOMERS],FACT_ORDERS[[#This Row],[WD_CUSTOMERS]])&gt;=15000, "VIP",
    SUMIFS(FACT_ORDERS[TotalAmount], FACT_ORDERS[WD_CUSTOMERS],FACT_ORDERS[[#This Row],[WD_CUSTOMERS]])&gt;=8000, "Premium",
    TRUE, "Regular"
)</f>
        <v>Regular</v>
      </c>
      <c r="N3095" s="32" cm="1">
        <f t="array" ref="N3095">_xlfn.IFS(
   FACT_ORDERS[[#This Row],[TypeOfClient]]="VIP", 0.2,
   FACT_ORDERS[[#This Row],[TypeOfClient]]="Premium", 0.1,
   TRUE, 0
)</f>
        <v>0</v>
      </c>
      <c r="O3095" s="31" cm="1">
        <f t="array" ref="O3095">_xlfn.IFS(
   FACT_ORDERS[[#This Row],[TotalAmount]]&gt;1500, 0.15,
   FACT_ORDERS[[#This Row],[TotalAmount]]&gt;1000, 0.1,
   FACT_ORDERS[[#This Row],[TotalAmount]]&gt;500, 0.05,
   TRUE, 0
)</f>
        <v>0</v>
      </c>
      <c r="P3095" s="28">
        <f xml:space="preserve"> FACT_ORDERS[[#This Row],[TotalAmount]] * (1 - (FACT_ORDERS[[#This Row],[ClientDiscount]] + FACT_ORDERS[[#This Row],[OrderDiscount]]) )</f>
        <v>260</v>
      </c>
      <c r="Q3095" s="28">
        <f>FACT_ORDERS[[#This Row],[TotalAmountWithDiscount]]+FACT_ORDERS[[#This Row],[DeliveryCost]]</f>
        <v>275</v>
      </c>
      <c r="R3095" s="35">
        <v>45051</v>
      </c>
      <c r="S3095" s="35" t="str">
        <f>IF(NETWORKDAYS(FACT_ORDERS[[#This Row],[Order-Date]], FACT_ORDERS[[#This Row],[ArrivalDate ]]) &gt; 10, "Late", "On Time")</f>
        <v>On Time</v>
      </c>
    </row>
    <row r="3096" spans="1:19" x14ac:dyDescent="0.3">
      <c r="A3096" s="12">
        <v>8094</v>
      </c>
      <c r="B3096" s="12">
        <v>241</v>
      </c>
      <c r="C3096" s="12">
        <v>10320</v>
      </c>
      <c r="D3096" s="12">
        <v>3095</v>
      </c>
      <c r="E3096" s="12" t="s">
        <v>244</v>
      </c>
      <c r="F3096" s="13">
        <v>45261</v>
      </c>
      <c r="G3096" s="26" t="s">
        <v>13478</v>
      </c>
      <c r="H3096" s="12">
        <v>15</v>
      </c>
      <c r="I3096" s="28">
        <f>VLOOKUP(B:B,DIM_PRODUCTS!A:F,5,FALSE)</f>
        <v>20</v>
      </c>
      <c r="J3096" s="28">
        <f>FACT_ORDERS[[#This Row],[ProductPrice]]*FACT_ORDERS[[#This Row],[Quantity]]</f>
        <v>300</v>
      </c>
      <c r="K3096" s="12" t="str">
        <f>VLOOKUP(C:C,DIM_CUSTOMERS!A:G,7,FALSE)</f>
        <v>Mexico</v>
      </c>
      <c r="L3096" s="30" cm="1">
        <f t="array" ref="L3096">_xlfn.IFS(
    AND(FACT_ORDERS[[#This Row],[DeliveryMehtod]]="shippment",FACT_ORDERS[[#This Row],[TotalAmount]]&gt;=200), 0,
    AND(FACT_ORDERS[[#This Row],[DeliveryMehtod]]="pickup"), 15,
    AND(FACT_ORDERS[[#This Row],[DeliveryMehtod]]="shippment",FACT_ORDERS[[#This Row],[TotalAmount]]&lt;200), 35
)</f>
        <v>0</v>
      </c>
      <c r="M3096" s="12" t="str" cm="1">
        <f t="array" ref="M3096">_xlfn.IFS(
    SUMIFS(FACT_ORDERS[TotalAmount], FACT_ORDERS[WD_CUSTOMERS],FACT_ORDERS[[#This Row],[WD_CUSTOMERS]])&gt;=15000, "VIP",
    SUMIFS(FACT_ORDERS[TotalAmount], FACT_ORDERS[WD_CUSTOMERS],FACT_ORDERS[[#This Row],[WD_CUSTOMERS]])&gt;=8000, "Premium",
    TRUE, "Regular"
)</f>
        <v>Regular</v>
      </c>
      <c r="N3096" s="32" cm="1">
        <f t="array" ref="N3096">_xlfn.IFS(
   FACT_ORDERS[[#This Row],[TypeOfClient]]="VIP", 0.2,
   FACT_ORDERS[[#This Row],[TypeOfClient]]="Premium", 0.1,
   TRUE, 0
)</f>
        <v>0</v>
      </c>
      <c r="O3096" s="31" cm="1">
        <f t="array" ref="O3096">_xlfn.IFS(
   FACT_ORDERS[[#This Row],[TotalAmount]]&gt;1500, 0.15,
   FACT_ORDERS[[#This Row],[TotalAmount]]&gt;1000, 0.1,
   FACT_ORDERS[[#This Row],[TotalAmount]]&gt;500, 0.05,
   TRUE, 0
)</f>
        <v>0</v>
      </c>
      <c r="P3096" s="28">
        <f xml:space="preserve"> FACT_ORDERS[[#This Row],[TotalAmount]] * (1 - (FACT_ORDERS[[#This Row],[ClientDiscount]] + FACT_ORDERS[[#This Row],[OrderDiscount]]) )</f>
        <v>300</v>
      </c>
      <c r="Q3096" s="28">
        <f>FACT_ORDERS[[#This Row],[TotalAmountWithDiscount]]+FACT_ORDERS[[#This Row],[DeliveryCost]]</f>
        <v>300</v>
      </c>
      <c r="R3096" s="35">
        <v>45272</v>
      </c>
      <c r="S3096" s="35" t="str">
        <f>IF(NETWORKDAYS(FACT_ORDERS[[#This Row],[Order-Date]], FACT_ORDERS[[#This Row],[ArrivalDate ]]) &gt; 10, "Late", "On Time")</f>
        <v>On Time</v>
      </c>
    </row>
    <row r="3097" spans="1:19" x14ac:dyDescent="0.3">
      <c r="A3097" s="12">
        <v>8095</v>
      </c>
      <c r="B3097" s="12">
        <v>285</v>
      </c>
      <c r="C3097" s="12">
        <v>10320</v>
      </c>
      <c r="D3097" s="12">
        <v>3096</v>
      </c>
      <c r="E3097" s="12" t="s">
        <v>244</v>
      </c>
      <c r="F3097" s="13">
        <v>45261</v>
      </c>
      <c r="G3097" s="26" t="s">
        <v>13162</v>
      </c>
      <c r="H3097" s="12">
        <v>9</v>
      </c>
      <c r="I3097" s="28">
        <f>VLOOKUP(B:B,DIM_PRODUCTS!A:F,5,FALSE)</f>
        <v>26</v>
      </c>
      <c r="J3097" s="28">
        <f>FACT_ORDERS[[#This Row],[ProductPrice]]*FACT_ORDERS[[#This Row],[Quantity]]</f>
        <v>234</v>
      </c>
      <c r="K3097" s="12" t="str">
        <f>VLOOKUP(C:C,DIM_CUSTOMERS!A:G,7,FALSE)</f>
        <v>Mexico</v>
      </c>
      <c r="L3097" s="30" cm="1">
        <f t="array" ref="L3097">_xlfn.IFS(
    AND(FACT_ORDERS[[#This Row],[DeliveryMehtod]]="shippment",FACT_ORDERS[[#This Row],[TotalAmount]]&gt;=200), 0,
    AND(FACT_ORDERS[[#This Row],[DeliveryMehtod]]="pickup"), 15,
    AND(FACT_ORDERS[[#This Row],[DeliveryMehtod]]="shippment",FACT_ORDERS[[#This Row],[TotalAmount]]&lt;200), 35
)</f>
        <v>0</v>
      </c>
      <c r="M3097" s="12" t="str" cm="1">
        <f t="array" ref="M3097">_xlfn.IFS(
    SUMIFS(FACT_ORDERS[TotalAmount], FACT_ORDERS[WD_CUSTOMERS],FACT_ORDERS[[#This Row],[WD_CUSTOMERS]])&gt;=15000, "VIP",
    SUMIFS(FACT_ORDERS[TotalAmount], FACT_ORDERS[WD_CUSTOMERS],FACT_ORDERS[[#This Row],[WD_CUSTOMERS]])&gt;=8000, "Premium",
    TRUE, "Regular"
)</f>
        <v>Regular</v>
      </c>
      <c r="N3097" s="32" cm="1">
        <f t="array" ref="N3097">_xlfn.IFS(
   FACT_ORDERS[[#This Row],[TypeOfClient]]="VIP", 0.2,
   FACT_ORDERS[[#This Row],[TypeOfClient]]="Premium", 0.1,
   TRUE, 0
)</f>
        <v>0</v>
      </c>
      <c r="O3097" s="31" cm="1">
        <f t="array" ref="O3097">_xlfn.IFS(
   FACT_ORDERS[[#This Row],[TotalAmount]]&gt;1500, 0.15,
   FACT_ORDERS[[#This Row],[TotalAmount]]&gt;1000, 0.1,
   FACT_ORDERS[[#This Row],[TotalAmount]]&gt;500, 0.05,
   TRUE, 0
)</f>
        <v>0</v>
      </c>
      <c r="P3097" s="28">
        <f xml:space="preserve"> FACT_ORDERS[[#This Row],[TotalAmount]] * (1 - (FACT_ORDERS[[#This Row],[ClientDiscount]] + FACT_ORDERS[[#This Row],[OrderDiscount]]) )</f>
        <v>234</v>
      </c>
      <c r="Q3097" s="28">
        <f>FACT_ORDERS[[#This Row],[TotalAmountWithDiscount]]+FACT_ORDERS[[#This Row],[DeliveryCost]]</f>
        <v>234</v>
      </c>
      <c r="R3097" s="35">
        <v>45277</v>
      </c>
      <c r="S3097" s="35" t="str">
        <f>IF(NETWORKDAYS(FACT_ORDERS[[#This Row],[Order-Date]], FACT_ORDERS[[#This Row],[ArrivalDate ]]) &gt; 10, "Late", "On Time")</f>
        <v>Late</v>
      </c>
    </row>
    <row r="3098" spans="1:19" x14ac:dyDescent="0.3">
      <c r="A3098" s="12">
        <v>8096</v>
      </c>
      <c r="B3098" s="12">
        <v>241</v>
      </c>
      <c r="C3098" s="12">
        <v>10320</v>
      </c>
      <c r="D3098" s="12">
        <v>3097</v>
      </c>
      <c r="E3098" s="12" t="s">
        <v>244</v>
      </c>
      <c r="F3098" s="13">
        <v>45444</v>
      </c>
      <c r="G3098" s="26" t="s">
        <v>13479</v>
      </c>
      <c r="H3098" s="12">
        <v>18</v>
      </c>
      <c r="I3098" s="28">
        <f>VLOOKUP(B:B,DIM_PRODUCTS!A:F,5,FALSE)</f>
        <v>20</v>
      </c>
      <c r="J3098" s="28">
        <f>FACT_ORDERS[[#This Row],[ProductPrice]]*FACT_ORDERS[[#This Row],[Quantity]]</f>
        <v>360</v>
      </c>
      <c r="K3098" s="12" t="str">
        <f>VLOOKUP(C:C,DIM_CUSTOMERS!A:G,7,FALSE)</f>
        <v>Mexico</v>
      </c>
      <c r="L3098" s="30" cm="1">
        <f t="array" ref="L3098">_xlfn.IFS(
    AND(FACT_ORDERS[[#This Row],[DeliveryMehtod]]="shippment",FACT_ORDERS[[#This Row],[TotalAmount]]&gt;=200), 0,
    AND(FACT_ORDERS[[#This Row],[DeliveryMehtod]]="pickup"), 15,
    AND(FACT_ORDERS[[#This Row],[DeliveryMehtod]]="shippment",FACT_ORDERS[[#This Row],[TotalAmount]]&lt;200), 35
)</f>
        <v>0</v>
      </c>
      <c r="M3098" s="12" t="str" cm="1">
        <f t="array" ref="M3098">_xlfn.IFS(
    SUMIFS(FACT_ORDERS[TotalAmount], FACT_ORDERS[WD_CUSTOMERS],FACT_ORDERS[[#This Row],[WD_CUSTOMERS]])&gt;=15000, "VIP",
    SUMIFS(FACT_ORDERS[TotalAmount], FACT_ORDERS[WD_CUSTOMERS],FACT_ORDERS[[#This Row],[WD_CUSTOMERS]])&gt;=8000, "Premium",
    TRUE, "Regular"
)</f>
        <v>Regular</v>
      </c>
      <c r="N3098" s="32" cm="1">
        <f t="array" ref="N3098">_xlfn.IFS(
   FACT_ORDERS[[#This Row],[TypeOfClient]]="VIP", 0.2,
   FACT_ORDERS[[#This Row],[TypeOfClient]]="Premium", 0.1,
   TRUE, 0
)</f>
        <v>0</v>
      </c>
      <c r="O3098" s="31" cm="1">
        <f t="array" ref="O3098">_xlfn.IFS(
   FACT_ORDERS[[#This Row],[TotalAmount]]&gt;1500, 0.15,
   FACT_ORDERS[[#This Row],[TotalAmount]]&gt;1000, 0.1,
   FACT_ORDERS[[#This Row],[TotalAmount]]&gt;500, 0.05,
   TRUE, 0
)</f>
        <v>0</v>
      </c>
      <c r="P3098" s="28">
        <f xml:space="preserve"> FACT_ORDERS[[#This Row],[TotalAmount]] * (1 - (FACT_ORDERS[[#This Row],[ClientDiscount]] + FACT_ORDERS[[#This Row],[OrderDiscount]]) )</f>
        <v>360</v>
      </c>
      <c r="Q3098" s="28">
        <f>FACT_ORDERS[[#This Row],[TotalAmountWithDiscount]]+FACT_ORDERS[[#This Row],[DeliveryCost]]</f>
        <v>360</v>
      </c>
      <c r="R3098" s="35">
        <v>45453</v>
      </c>
      <c r="S3098" s="35" t="str">
        <f>IF(NETWORKDAYS(FACT_ORDERS[[#This Row],[Order-Date]], FACT_ORDERS[[#This Row],[ArrivalDate ]]) &gt; 10, "Late", "On Time")</f>
        <v>On Time</v>
      </c>
    </row>
    <row r="3099" spans="1:19" x14ac:dyDescent="0.3">
      <c r="A3099" s="12">
        <v>8097</v>
      </c>
      <c r="B3099" s="12">
        <v>285</v>
      </c>
      <c r="C3099" s="12">
        <v>10320</v>
      </c>
      <c r="D3099" s="12">
        <v>3098</v>
      </c>
      <c r="E3099" s="12" t="s">
        <v>244</v>
      </c>
      <c r="F3099" s="13">
        <v>45444</v>
      </c>
      <c r="G3099" s="26" t="s">
        <v>13480</v>
      </c>
      <c r="H3099" s="12">
        <v>10</v>
      </c>
      <c r="I3099" s="28">
        <f>VLOOKUP(B:B,DIM_PRODUCTS!A:F,5,FALSE)</f>
        <v>26</v>
      </c>
      <c r="J3099" s="28">
        <f>FACT_ORDERS[[#This Row],[ProductPrice]]*FACT_ORDERS[[#This Row],[Quantity]]</f>
        <v>260</v>
      </c>
      <c r="K3099" s="12" t="str">
        <f>VLOOKUP(C:C,DIM_CUSTOMERS!A:G,7,FALSE)</f>
        <v>Mexico</v>
      </c>
      <c r="L3099" s="30" cm="1">
        <f t="array" ref="L3099">_xlfn.IFS(
    AND(FACT_ORDERS[[#This Row],[DeliveryMehtod]]="shippment",FACT_ORDERS[[#This Row],[TotalAmount]]&gt;=200), 0,
    AND(FACT_ORDERS[[#This Row],[DeliveryMehtod]]="pickup"), 15,
    AND(FACT_ORDERS[[#This Row],[DeliveryMehtod]]="shippment",FACT_ORDERS[[#This Row],[TotalAmount]]&lt;200), 35
)</f>
        <v>0</v>
      </c>
      <c r="M3099" s="12" t="str" cm="1">
        <f t="array" ref="M3099">_xlfn.IFS(
    SUMIFS(FACT_ORDERS[TotalAmount], FACT_ORDERS[WD_CUSTOMERS],FACT_ORDERS[[#This Row],[WD_CUSTOMERS]])&gt;=15000, "VIP",
    SUMIFS(FACT_ORDERS[TotalAmount], FACT_ORDERS[WD_CUSTOMERS],FACT_ORDERS[[#This Row],[WD_CUSTOMERS]])&gt;=8000, "Premium",
    TRUE, "Regular"
)</f>
        <v>Regular</v>
      </c>
      <c r="N3099" s="32" cm="1">
        <f t="array" ref="N3099">_xlfn.IFS(
   FACT_ORDERS[[#This Row],[TypeOfClient]]="VIP", 0.2,
   FACT_ORDERS[[#This Row],[TypeOfClient]]="Premium", 0.1,
   TRUE, 0
)</f>
        <v>0</v>
      </c>
      <c r="O3099" s="31" cm="1">
        <f t="array" ref="O3099">_xlfn.IFS(
   FACT_ORDERS[[#This Row],[TotalAmount]]&gt;1500, 0.15,
   FACT_ORDERS[[#This Row],[TotalAmount]]&gt;1000, 0.1,
   FACT_ORDERS[[#This Row],[TotalAmount]]&gt;500, 0.05,
   TRUE, 0
)</f>
        <v>0</v>
      </c>
      <c r="P3099" s="28">
        <f xml:space="preserve"> FACT_ORDERS[[#This Row],[TotalAmount]] * (1 - (FACT_ORDERS[[#This Row],[ClientDiscount]] + FACT_ORDERS[[#This Row],[OrderDiscount]]) )</f>
        <v>260</v>
      </c>
      <c r="Q3099" s="28">
        <f>FACT_ORDERS[[#This Row],[TotalAmountWithDiscount]]+FACT_ORDERS[[#This Row],[DeliveryCost]]</f>
        <v>260</v>
      </c>
      <c r="R3099" s="35">
        <v>45452</v>
      </c>
      <c r="S3099" s="35" t="str">
        <f>IF(NETWORKDAYS(FACT_ORDERS[[#This Row],[Order-Date]], FACT_ORDERS[[#This Row],[ArrivalDate ]]) &gt; 10, "Late", "On Time")</f>
        <v>On Time</v>
      </c>
    </row>
    <row r="3100" spans="1:19" x14ac:dyDescent="0.3">
      <c r="A3100" s="12">
        <v>8098</v>
      </c>
      <c r="B3100" s="12">
        <v>241</v>
      </c>
      <c r="C3100" s="12">
        <v>10320</v>
      </c>
      <c r="D3100" s="12">
        <v>3099</v>
      </c>
      <c r="E3100" s="12" t="s">
        <v>244</v>
      </c>
      <c r="F3100" s="13">
        <v>45323</v>
      </c>
      <c r="G3100" s="26" t="s">
        <v>13481</v>
      </c>
      <c r="H3100" s="12">
        <v>19</v>
      </c>
      <c r="I3100" s="28">
        <f>VLOOKUP(B:B,DIM_PRODUCTS!A:F,5,FALSE)</f>
        <v>20</v>
      </c>
      <c r="J3100" s="28">
        <f>FACT_ORDERS[[#This Row],[ProductPrice]]*FACT_ORDERS[[#This Row],[Quantity]]</f>
        <v>380</v>
      </c>
      <c r="K3100" s="12" t="str">
        <f>VLOOKUP(C:C,DIM_CUSTOMERS!A:G,7,FALSE)</f>
        <v>Mexico</v>
      </c>
      <c r="L3100" s="30" cm="1">
        <f t="array" ref="L3100">_xlfn.IFS(
    AND(FACT_ORDERS[[#This Row],[DeliveryMehtod]]="shippment",FACT_ORDERS[[#This Row],[TotalAmount]]&gt;=200), 0,
    AND(FACT_ORDERS[[#This Row],[DeliveryMehtod]]="pickup"), 15,
    AND(FACT_ORDERS[[#This Row],[DeliveryMehtod]]="shippment",FACT_ORDERS[[#This Row],[TotalAmount]]&lt;200), 35
)</f>
        <v>0</v>
      </c>
      <c r="M3100" s="12" t="str" cm="1">
        <f t="array" ref="M3100">_xlfn.IFS(
    SUMIFS(FACT_ORDERS[TotalAmount], FACT_ORDERS[WD_CUSTOMERS],FACT_ORDERS[[#This Row],[WD_CUSTOMERS]])&gt;=15000, "VIP",
    SUMIFS(FACT_ORDERS[TotalAmount], FACT_ORDERS[WD_CUSTOMERS],FACT_ORDERS[[#This Row],[WD_CUSTOMERS]])&gt;=8000, "Premium",
    TRUE, "Regular"
)</f>
        <v>Regular</v>
      </c>
      <c r="N3100" s="32" cm="1">
        <f t="array" ref="N3100">_xlfn.IFS(
   FACT_ORDERS[[#This Row],[TypeOfClient]]="VIP", 0.2,
   FACT_ORDERS[[#This Row],[TypeOfClient]]="Premium", 0.1,
   TRUE, 0
)</f>
        <v>0</v>
      </c>
      <c r="O3100" s="31" cm="1">
        <f t="array" ref="O3100">_xlfn.IFS(
   FACT_ORDERS[[#This Row],[TotalAmount]]&gt;1500, 0.15,
   FACT_ORDERS[[#This Row],[TotalAmount]]&gt;1000, 0.1,
   FACT_ORDERS[[#This Row],[TotalAmount]]&gt;500, 0.05,
   TRUE, 0
)</f>
        <v>0</v>
      </c>
      <c r="P3100" s="28">
        <f xml:space="preserve"> FACT_ORDERS[[#This Row],[TotalAmount]] * (1 - (FACT_ORDERS[[#This Row],[ClientDiscount]] + FACT_ORDERS[[#This Row],[OrderDiscount]]) )</f>
        <v>380</v>
      </c>
      <c r="Q3100" s="28">
        <f>FACT_ORDERS[[#This Row],[TotalAmountWithDiscount]]+FACT_ORDERS[[#This Row],[DeliveryCost]]</f>
        <v>380</v>
      </c>
      <c r="R3100" s="35">
        <v>45333</v>
      </c>
      <c r="S3100" s="35" t="str">
        <f>IF(NETWORKDAYS(FACT_ORDERS[[#This Row],[Order-Date]], FACT_ORDERS[[#This Row],[ArrivalDate ]]) &gt; 10, "Late", "On Time")</f>
        <v>On Time</v>
      </c>
    </row>
    <row r="3101" spans="1:19" x14ac:dyDescent="0.3">
      <c r="A3101" s="12">
        <v>8099</v>
      </c>
      <c r="B3101" s="12">
        <v>285</v>
      </c>
      <c r="C3101" s="12">
        <v>10320</v>
      </c>
      <c r="D3101" s="12">
        <v>3100</v>
      </c>
      <c r="E3101" s="12" t="s">
        <v>243</v>
      </c>
      <c r="F3101" s="13">
        <v>45323</v>
      </c>
      <c r="G3101" s="26" t="s">
        <v>13482</v>
      </c>
      <c r="H3101" s="12">
        <v>10</v>
      </c>
      <c r="I3101" s="28">
        <f>VLOOKUP(B:B,DIM_PRODUCTS!A:F,5,FALSE)</f>
        <v>26</v>
      </c>
      <c r="J3101" s="28">
        <f>FACT_ORDERS[[#This Row],[ProductPrice]]*FACT_ORDERS[[#This Row],[Quantity]]</f>
        <v>260</v>
      </c>
      <c r="K3101" s="12" t="str">
        <f>VLOOKUP(C:C,DIM_CUSTOMERS!A:G,7,FALSE)</f>
        <v>Mexico</v>
      </c>
      <c r="L3101" s="30" cm="1">
        <f t="array" ref="L3101">_xlfn.IFS(
    AND(FACT_ORDERS[[#This Row],[DeliveryMehtod]]="shippment",FACT_ORDERS[[#This Row],[TotalAmount]]&gt;=200), 0,
    AND(FACT_ORDERS[[#This Row],[DeliveryMehtod]]="pickup"), 15,
    AND(FACT_ORDERS[[#This Row],[DeliveryMehtod]]="shippment",FACT_ORDERS[[#This Row],[TotalAmount]]&lt;200), 35
)</f>
        <v>15</v>
      </c>
      <c r="M3101" s="12" t="str" cm="1">
        <f t="array" ref="M3101">_xlfn.IFS(
    SUMIFS(FACT_ORDERS[TotalAmount], FACT_ORDERS[WD_CUSTOMERS],FACT_ORDERS[[#This Row],[WD_CUSTOMERS]])&gt;=15000, "VIP",
    SUMIFS(FACT_ORDERS[TotalAmount], FACT_ORDERS[WD_CUSTOMERS],FACT_ORDERS[[#This Row],[WD_CUSTOMERS]])&gt;=8000, "Premium",
    TRUE, "Regular"
)</f>
        <v>Regular</v>
      </c>
      <c r="N3101" s="32" cm="1">
        <f t="array" ref="N3101">_xlfn.IFS(
   FACT_ORDERS[[#This Row],[TypeOfClient]]="VIP", 0.2,
   FACT_ORDERS[[#This Row],[TypeOfClient]]="Premium", 0.1,
   TRUE, 0
)</f>
        <v>0</v>
      </c>
      <c r="O3101" s="31" cm="1">
        <f t="array" ref="O3101">_xlfn.IFS(
   FACT_ORDERS[[#This Row],[TotalAmount]]&gt;1500, 0.15,
   FACT_ORDERS[[#This Row],[TotalAmount]]&gt;1000, 0.1,
   FACT_ORDERS[[#This Row],[TotalAmount]]&gt;500, 0.05,
   TRUE, 0
)</f>
        <v>0</v>
      </c>
      <c r="P3101" s="28">
        <f xml:space="preserve"> FACT_ORDERS[[#This Row],[TotalAmount]] * (1 - (FACT_ORDERS[[#This Row],[ClientDiscount]] + FACT_ORDERS[[#This Row],[OrderDiscount]]) )</f>
        <v>260</v>
      </c>
      <c r="Q3101" s="28">
        <f>FACT_ORDERS[[#This Row],[TotalAmountWithDiscount]]+FACT_ORDERS[[#This Row],[DeliveryCost]]</f>
        <v>275</v>
      </c>
      <c r="R3101" s="35">
        <v>45331</v>
      </c>
      <c r="S3101" s="35" t="str">
        <f>IF(NETWORKDAYS(FACT_ORDERS[[#This Row],[Order-Date]], FACT_ORDERS[[#This Row],[ArrivalDate ]]) &gt; 10, "Late", "On Time")</f>
        <v>On Time</v>
      </c>
    </row>
    <row r="3102" spans="1:19" x14ac:dyDescent="0.3">
      <c r="A3102" s="12">
        <v>8100</v>
      </c>
      <c r="B3102" s="12">
        <v>205</v>
      </c>
      <c r="C3102" s="12">
        <v>10270</v>
      </c>
      <c r="D3102" s="12">
        <v>3101</v>
      </c>
      <c r="E3102" s="12" t="s">
        <v>243</v>
      </c>
      <c r="F3102" s="13">
        <v>44573</v>
      </c>
      <c r="G3102" s="26" t="s">
        <v>13483</v>
      </c>
      <c r="H3102" s="12">
        <v>20</v>
      </c>
      <c r="I3102" s="28">
        <f>VLOOKUP(B:B,DIM_PRODUCTS!A:F,5,FALSE)</f>
        <v>11</v>
      </c>
      <c r="J3102" s="28">
        <f>FACT_ORDERS[[#This Row],[ProductPrice]]*FACT_ORDERS[[#This Row],[Quantity]]</f>
        <v>220</v>
      </c>
      <c r="K3102" s="12" t="str">
        <f>VLOOKUP(C:C,DIM_CUSTOMERS!A:G,7,FALSE)</f>
        <v>USA</v>
      </c>
      <c r="L3102" s="30" cm="1">
        <f t="array" ref="L3102">_xlfn.IFS(
    AND(FACT_ORDERS[[#This Row],[DeliveryMehtod]]="shippment",FACT_ORDERS[[#This Row],[TotalAmount]]&gt;=200), 0,
    AND(FACT_ORDERS[[#This Row],[DeliveryMehtod]]="pickup"), 15,
    AND(FACT_ORDERS[[#This Row],[DeliveryMehtod]]="shippment",FACT_ORDERS[[#This Row],[TotalAmount]]&lt;200), 35
)</f>
        <v>15</v>
      </c>
      <c r="M3102" s="12" t="str" cm="1">
        <f t="array" ref="M3102">_xlfn.IFS(
    SUMIFS(FACT_ORDERS[TotalAmount], FACT_ORDERS[WD_CUSTOMERS],FACT_ORDERS[[#This Row],[WD_CUSTOMERS]])&gt;=15000, "VIP",
    SUMIFS(FACT_ORDERS[TotalAmount], FACT_ORDERS[WD_CUSTOMERS],FACT_ORDERS[[#This Row],[WD_CUSTOMERS]])&gt;=8000, "Premium",
    TRUE, "Regular"
)</f>
        <v>Regular</v>
      </c>
      <c r="N3102" s="32" cm="1">
        <f t="array" ref="N3102">_xlfn.IFS(
   FACT_ORDERS[[#This Row],[TypeOfClient]]="VIP", 0.2,
   FACT_ORDERS[[#This Row],[TypeOfClient]]="Premium", 0.1,
   TRUE, 0
)</f>
        <v>0</v>
      </c>
      <c r="O3102" s="31" cm="1">
        <f t="array" ref="O3102">_xlfn.IFS(
   FACT_ORDERS[[#This Row],[TotalAmount]]&gt;1500, 0.15,
   FACT_ORDERS[[#This Row],[TotalAmount]]&gt;1000, 0.1,
   FACT_ORDERS[[#This Row],[TotalAmount]]&gt;500, 0.05,
   TRUE, 0
)</f>
        <v>0</v>
      </c>
      <c r="P3102" s="28">
        <f xml:space="preserve"> FACT_ORDERS[[#This Row],[TotalAmount]] * (1 - (FACT_ORDERS[[#This Row],[ClientDiscount]] + FACT_ORDERS[[#This Row],[OrderDiscount]]) )</f>
        <v>220</v>
      </c>
      <c r="Q3102" s="28">
        <f>FACT_ORDERS[[#This Row],[TotalAmountWithDiscount]]+FACT_ORDERS[[#This Row],[DeliveryCost]]</f>
        <v>235</v>
      </c>
      <c r="R3102" s="35">
        <v>44584</v>
      </c>
      <c r="S3102" s="35" t="str">
        <f>IF(NETWORKDAYS(FACT_ORDERS[[#This Row],[Order-Date]], FACT_ORDERS[[#This Row],[ArrivalDate ]]) &gt; 10, "Late", "On Time")</f>
        <v>On Time</v>
      </c>
    </row>
    <row r="3103" spans="1:19" x14ac:dyDescent="0.3">
      <c r="A3103" s="12">
        <v>8101</v>
      </c>
      <c r="B3103" s="12">
        <v>286</v>
      </c>
      <c r="C3103" s="12">
        <v>10270</v>
      </c>
      <c r="D3103" s="12">
        <v>3102</v>
      </c>
      <c r="E3103" s="12" t="s">
        <v>243</v>
      </c>
      <c r="F3103" s="13">
        <v>44573</v>
      </c>
      <c r="G3103" s="26" t="s">
        <v>13484</v>
      </c>
      <c r="H3103" s="12">
        <v>14</v>
      </c>
      <c r="I3103" s="28">
        <f>VLOOKUP(B:B,DIM_PRODUCTS!A:F,5,FALSE)</f>
        <v>6</v>
      </c>
      <c r="J3103" s="28">
        <f>FACT_ORDERS[[#This Row],[ProductPrice]]*FACT_ORDERS[[#This Row],[Quantity]]</f>
        <v>84</v>
      </c>
      <c r="K3103" s="12" t="str">
        <f>VLOOKUP(C:C,DIM_CUSTOMERS!A:G,7,FALSE)</f>
        <v>USA</v>
      </c>
      <c r="L3103" s="30" cm="1">
        <f t="array" ref="L3103">_xlfn.IFS(
    AND(FACT_ORDERS[[#This Row],[DeliveryMehtod]]="shippment",FACT_ORDERS[[#This Row],[TotalAmount]]&gt;=200), 0,
    AND(FACT_ORDERS[[#This Row],[DeliveryMehtod]]="pickup"), 15,
    AND(FACT_ORDERS[[#This Row],[DeliveryMehtod]]="shippment",FACT_ORDERS[[#This Row],[TotalAmount]]&lt;200), 35
)</f>
        <v>15</v>
      </c>
      <c r="M3103" s="12" t="str" cm="1">
        <f t="array" ref="M3103">_xlfn.IFS(
    SUMIFS(FACT_ORDERS[TotalAmount], FACT_ORDERS[WD_CUSTOMERS],FACT_ORDERS[[#This Row],[WD_CUSTOMERS]])&gt;=15000, "VIP",
    SUMIFS(FACT_ORDERS[TotalAmount], FACT_ORDERS[WD_CUSTOMERS],FACT_ORDERS[[#This Row],[WD_CUSTOMERS]])&gt;=8000, "Premium",
    TRUE, "Regular"
)</f>
        <v>Regular</v>
      </c>
      <c r="N3103" s="32" cm="1">
        <f t="array" ref="N3103">_xlfn.IFS(
   FACT_ORDERS[[#This Row],[TypeOfClient]]="VIP", 0.2,
   FACT_ORDERS[[#This Row],[TypeOfClient]]="Premium", 0.1,
   TRUE, 0
)</f>
        <v>0</v>
      </c>
      <c r="O3103" s="31" cm="1">
        <f t="array" ref="O3103">_xlfn.IFS(
   FACT_ORDERS[[#This Row],[TotalAmount]]&gt;1500, 0.15,
   FACT_ORDERS[[#This Row],[TotalAmount]]&gt;1000, 0.1,
   FACT_ORDERS[[#This Row],[TotalAmount]]&gt;500, 0.05,
   TRUE, 0
)</f>
        <v>0</v>
      </c>
      <c r="P3103" s="28">
        <f xml:space="preserve"> FACT_ORDERS[[#This Row],[TotalAmount]] * (1 - (FACT_ORDERS[[#This Row],[ClientDiscount]] + FACT_ORDERS[[#This Row],[OrderDiscount]]) )</f>
        <v>84</v>
      </c>
      <c r="Q3103" s="28">
        <f>FACT_ORDERS[[#This Row],[TotalAmountWithDiscount]]+FACT_ORDERS[[#This Row],[DeliveryCost]]</f>
        <v>99</v>
      </c>
      <c r="R3103" s="35">
        <v>44581</v>
      </c>
      <c r="S3103" s="35" t="str">
        <f>IF(NETWORKDAYS(FACT_ORDERS[[#This Row],[Order-Date]], FACT_ORDERS[[#This Row],[ArrivalDate ]]) &gt; 10, "Late", "On Time")</f>
        <v>On Time</v>
      </c>
    </row>
    <row r="3104" spans="1:19" x14ac:dyDescent="0.3">
      <c r="A3104" s="12">
        <v>8102</v>
      </c>
      <c r="B3104" s="12">
        <v>216</v>
      </c>
      <c r="C3104" s="12">
        <v>10270</v>
      </c>
      <c r="D3104" s="12">
        <v>3103</v>
      </c>
      <c r="E3104" s="12" t="s">
        <v>243</v>
      </c>
      <c r="F3104" s="13">
        <v>44573</v>
      </c>
      <c r="G3104" s="26" t="s">
        <v>13485</v>
      </c>
      <c r="H3104" s="12">
        <v>35</v>
      </c>
      <c r="I3104" s="28">
        <f>VLOOKUP(B:B,DIM_PRODUCTS!A:F,5,FALSE)</f>
        <v>23</v>
      </c>
      <c r="J3104" s="28">
        <f>FACT_ORDERS[[#This Row],[ProductPrice]]*FACT_ORDERS[[#This Row],[Quantity]]</f>
        <v>805</v>
      </c>
      <c r="K3104" s="12" t="str">
        <f>VLOOKUP(C:C,DIM_CUSTOMERS!A:G,7,FALSE)</f>
        <v>USA</v>
      </c>
      <c r="L3104" s="30" cm="1">
        <f t="array" ref="L3104">_xlfn.IFS(
    AND(FACT_ORDERS[[#This Row],[DeliveryMehtod]]="shippment",FACT_ORDERS[[#This Row],[TotalAmount]]&gt;=200), 0,
    AND(FACT_ORDERS[[#This Row],[DeliveryMehtod]]="pickup"), 15,
    AND(FACT_ORDERS[[#This Row],[DeliveryMehtod]]="shippment",FACT_ORDERS[[#This Row],[TotalAmount]]&lt;200), 35
)</f>
        <v>15</v>
      </c>
      <c r="M3104" s="12" t="str" cm="1">
        <f t="array" ref="M3104">_xlfn.IFS(
    SUMIFS(FACT_ORDERS[TotalAmount], FACT_ORDERS[WD_CUSTOMERS],FACT_ORDERS[[#This Row],[WD_CUSTOMERS]])&gt;=15000, "VIP",
    SUMIFS(FACT_ORDERS[TotalAmount], FACT_ORDERS[WD_CUSTOMERS],FACT_ORDERS[[#This Row],[WD_CUSTOMERS]])&gt;=8000, "Premium",
    TRUE, "Regular"
)</f>
        <v>Regular</v>
      </c>
      <c r="N3104" s="32" cm="1">
        <f t="array" ref="N3104">_xlfn.IFS(
   FACT_ORDERS[[#This Row],[TypeOfClient]]="VIP", 0.2,
   FACT_ORDERS[[#This Row],[TypeOfClient]]="Premium", 0.1,
   TRUE, 0
)</f>
        <v>0</v>
      </c>
      <c r="O3104" s="31" cm="1">
        <f t="array" ref="O3104">_xlfn.IFS(
   FACT_ORDERS[[#This Row],[TotalAmount]]&gt;1500, 0.15,
   FACT_ORDERS[[#This Row],[TotalAmount]]&gt;1000, 0.1,
   FACT_ORDERS[[#This Row],[TotalAmount]]&gt;500, 0.05,
   TRUE, 0
)</f>
        <v>0.05</v>
      </c>
      <c r="P3104" s="28">
        <f xml:space="preserve"> FACT_ORDERS[[#This Row],[TotalAmount]] * (1 - (FACT_ORDERS[[#This Row],[ClientDiscount]] + FACT_ORDERS[[#This Row],[OrderDiscount]]) )</f>
        <v>764.75</v>
      </c>
      <c r="Q3104" s="28">
        <f>FACT_ORDERS[[#This Row],[TotalAmountWithDiscount]]+FACT_ORDERS[[#This Row],[DeliveryCost]]</f>
        <v>779.75</v>
      </c>
      <c r="R3104" s="35">
        <v>44584</v>
      </c>
      <c r="S3104" s="35" t="str">
        <f>IF(NETWORKDAYS(FACT_ORDERS[[#This Row],[Order-Date]], FACT_ORDERS[[#This Row],[ArrivalDate ]]) &gt; 10, "Late", "On Time")</f>
        <v>On Time</v>
      </c>
    </row>
    <row r="3105" spans="1:19" x14ac:dyDescent="0.3">
      <c r="A3105" s="12">
        <v>8103</v>
      </c>
      <c r="B3105" s="12">
        <v>216</v>
      </c>
      <c r="C3105" s="12">
        <v>10270</v>
      </c>
      <c r="D3105" s="12">
        <v>3104</v>
      </c>
      <c r="E3105" s="12" t="s">
        <v>244</v>
      </c>
      <c r="F3105" s="13">
        <v>45229</v>
      </c>
      <c r="G3105" s="26" t="s">
        <v>13486</v>
      </c>
      <c r="H3105" s="12">
        <v>33</v>
      </c>
      <c r="I3105" s="28">
        <f>VLOOKUP(B:B,DIM_PRODUCTS!A:F,5,FALSE)</f>
        <v>23</v>
      </c>
      <c r="J3105" s="28">
        <f>FACT_ORDERS[[#This Row],[ProductPrice]]*FACT_ORDERS[[#This Row],[Quantity]]</f>
        <v>759</v>
      </c>
      <c r="K3105" s="12" t="str">
        <f>VLOOKUP(C:C,DIM_CUSTOMERS!A:G,7,FALSE)</f>
        <v>USA</v>
      </c>
      <c r="L3105" s="30" cm="1">
        <f t="array" ref="L3105">_xlfn.IFS(
    AND(FACT_ORDERS[[#This Row],[DeliveryMehtod]]="shippment",FACT_ORDERS[[#This Row],[TotalAmount]]&gt;=200), 0,
    AND(FACT_ORDERS[[#This Row],[DeliveryMehtod]]="pickup"), 15,
    AND(FACT_ORDERS[[#This Row],[DeliveryMehtod]]="shippment",FACT_ORDERS[[#This Row],[TotalAmount]]&lt;200), 35
)</f>
        <v>0</v>
      </c>
      <c r="M3105" s="12" t="str" cm="1">
        <f t="array" ref="M3105">_xlfn.IFS(
    SUMIFS(FACT_ORDERS[TotalAmount], FACT_ORDERS[WD_CUSTOMERS],FACT_ORDERS[[#This Row],[WD_CUSTOMERS]])&gt;=15000, "VIP",
    SUMIFS(FACT_ORDERS[TotalAmount], FACT_ORDERS[WD_CUSTOMERS],FACT_ORDERS[[#This Row],[WD_CUSTOMERS]])&gt;=8000, "Premium",
    TRUE, "Regular"
)</f>
        <v>Regular</v>
      </c>
      <c r="N3105" s="32" cm="1">
        <f t="array" ref="N3105">_xlfn.IFS(
   FACT_ORDERS[[#This Row],[TypeOfClient]]="VIP", 0.2,
   FACT_ORDERS[[#This Row],[TypeOfClient]]="Premium", 0.1,
   TRUE, 0
)</f>
        <v>0</v>
      </c>
      <c r="O3105" s="31" cm="1">
        <f t="array" ref="O3105">_xlfn.IFS(
   FACT_ORDERS[[#This Row],[TotalAmount]]&gt;1500, 0.15,
   FACT_ORDERS[[#This Row],[TotalAmount]]&gt;1000, 0.1,
   FACT_ORDERS[[#This Row],[TotalAmount]]&gt;500, 0.05,
   TRUE, 0
)</f>
        <v>0.05</v>
      </c>
      <c r="P3105" s="28">
        <f xml:space="preserve"> FACT_ORDERS[[#This Row],[TotalAmount]] * (1 - (FACT_ORDERS[[#This Row],[ClientDiscount]] + FACT_ORDERS[[#This Row],[OrderDiscount]]) )</f>
        <v>721.05</v>
      </c>
      <c r="Q3105" s="28">
        <f>FACT_ORDERS[[#This Row],[TotalAmountWithDiscount]]+FACT_ORDERS[[#This Row],[DeliveryCost]]</f>
        <v>721.05</v>
      </c>
      <c r="R3105" s="35">
        <v>45236</v>
      </c>
      <c r="S3105" s="35" t="str">
        <f>IF(NETWORKDAYS(FACT_ORDERS[[#This Row],[Order-Date]], FACT_ORDERS[[#This Row],[ArrivalDate ]]) &gt; 10, "Late", "On Time")</f>
        <v>On Time</v>
      </c>
    </row>
    <row r="3106" spans="1:19" x14ac:dyDescent="0.3">
      <c r="A3106" s="12">
        <v>8104</v>
      </c>
      <c r="B3106" s="12">
        <v>286</v>
      </c>
      <c r="C3106" s="12">
        <v>10270</v>
      </c>
      <c r="D3106" s="12">
        <v>3105</v>
      </c>
      <c r="E3106" s="12" t="s">
        <v>243</v>
      </c>
      <c r="F3106" s="13">
        <v>45037</v>
      </c>
      <c r="G3106" s="26" t="s">
        <v>13487</v>
      </c>
      <c r="H3106" s="12">
        <v>19</v>
      </c>
      <c r="I3106" s="28">
        <f>VLOOKUP(B:B,DIM_PRODUCTS!A:F,5,FALSE)</f>
        <v>6</v>
      </c>
      <c r="J3106" s="28">
        <f>FACT_ORDERS[[#This Row],[ProductPrice]]*FACT_ORDERS[[#This Row],[Quantity]]</f>
        <v>114</v>
      </c>
      <c r="K3106" s="12" t="str">
        <f>VLOOKUP(C:C,DIM_CUSTOMERS!A:G,7,FALSE)</f>
        <v>USA</v>
      </c>
      <c r="L3106" s="30" cm="1">
        <f t="array" ref="L3106">_xlfn.IFS(
    AND(FACT_ORDERS[[#This Row],[DeliveryMehtod]]="shippment",FACT_ORDERS[[#This Row],[TotalAmount]]&gt;=200), 0,
    AND(FACT_ORDERS[[#This Row],[DeliveryMehtod]]="pickup"), 15,
    AND(FACT_ORDERS[[#This Row],[DeliveryMehtod]]="shippment",FACT_ORDERS[[#This Row],[TotalAmount]]&lt;200), 35
)</f>
        <v>15</v>
      </c>
      <c r="M3106" s="12" t="str" cm="1">
        <f t="array" ref="M3106">_xlfn.IFS(
    SUMIFS(FACT_ORDERS[TotalAmount], FACT_ORDERS[WD_CUSTOMERS],FACT_ORDERS[[#This Row],[WD_CUSTOMERS]])&gt;=15000, "VIP",
    SUMIFS(FACT_ORDERS[TotalAmount], FACT_ORDERS[WD_CUSTOMERS],FACT_ORDERS[[#This Row],[WD_CUSTOMERS]])&gt;=8000, "Premium",
    TRUE, "Regular"
)</f>
        <v>Regular</v>
      </c>
      <c r="N3106" s="32" cm="1">
        <f t="array" ref="N3106">_xlfn.IFS(
   FACT_ORDERS[[#This Row],[TypeOfClient]]="VIP", 0.2,
   FACT_ORDERS[[#This Row],[TypeOfClient]]="Premium", 0.1,
   TRUE, 0
)</f>
        <v>0</v>
      </c>
      <c r="O3106" s="31" cm="1">
        <f t="array" ref="O3106">_xlfn.IFS(
   FACT_ORDERS[[#This Row],[TotalAmount]]&gt;1500, 0.15,
   FACT_ORDERS[[#This Row],[TotalAmount]]&gt;1000, 0.1,
   FACT_ORDERS[[#This Row],[TotalAmount]]&gt;500, 0.05,
   TRUE, 0
)</f>
        <v>0</v>
      </c>
      <c r="P3106" s="28">
        <f xml:space="preserve"> FACT_ORDERS[[#This Row],[TotalAmount]] * (1 - (FACT_ORDERS[[#This Row],[ClientDiscount]] + FACT_ORDERS[[#This Row],[OrderDiscount]]) )</f>
        <v>114</v>
      </c>
      <c r="Q3106" s="28">
        <f>FACT_ORDERS[[#This Row],[TotalAmountWithDiscount]]+FACT_ORDERS[[#This Row],[DeliveryCost]]</f>
        <v>129</v>
      </c>
      <c r="R3106" s="35">
        <v>45047</v>
      </c>
      <c r="S3106" s="35" t="str">
        <f>IF(NETWORKDAYS(FACT_ORDERS[[#This Row],[Order-Date]], FACT_ORDERS[[#This Row],[ArrivalDate ]]) &gt; 10, "Late", "On Time")</f>
        <v>On Time</v>
      </c>
    </row>
    <row r="3107" spans="1:19" x14ac:dyDescent="0.3">
      <c r="A3107" s="12">
        <v>8105</v>
      </c>
      <c r="B3107" s="12">
        <v>216</v>
      </c>
      <c r="C3107" s="12">
        <v>10270</v>
      </c>
      <c r="D3107" s="12">
        <v>3106</v>
      </c>
      <c r="E3107" s="12" t="s">
        <v>244</v>
      </c>
      <c r="F3107" s="13">
        <v>45037</v>
      </c>
      <c r="G3107" s="26" t="s">
        <v>13488</v>
      </c>
      <c r="H3107" s="12">
        <v>24</v>
      </c>
      <c r="I3107" s="28">
        <f>VLOOKUP(B:B,DIM_PRODUCTS!A:F,5,FALSE)</f>
        <v>23</v>
      </c>
      <c r="J3107" s="28">
        <f>FACT_ORDERS[[#This Row],[ProductPrice]]*FACT_ORDERS[[#This Row],[Quantity]]</f>
        <v>552</v>
      </c>
      <c r="K3107" s="12" t="str">
        <f>VLOOKUP(C:C,DIM_CUSTOMERS!A:G,7,FALSE)</f>
        <v>USA</v>
      </c>
      <c r="L3107" s="30" cm="1">
        <f t="array" ref="L3107">_xlfn.IFS(
    AND(FACT_ORDERS[[#This Row],[DeliveryMehtod]]="shippment",FACT_ORDERS[[#This Row],[TotalAmount]]&gt;=200), 0,
    AND(FACT_ORDERS[[#This Row],[DeliveryMehtod]]="pickup"), 15,
    AND(FACT_ORDERS[[#This Row],[DeliveryMehtod]]="shippment",FACT_ORDERS[[#This Row],[TotalAmount]]&lt;200), 35
)</f>
        <v>0</v>
      </c>
      <c r="M3107" s="12" t="str" cm="1">
        <f t="array" ref="M3107">_xlfn.IFS(
    SUMIFS(FACT_ORDERS[TotalAmount], FACT_ORDERS[WD_CUSTOMERS],FACT_ORDERS[[#This Row],[WD_CUSTOMERS]])&gt;=15000, "VIP",
    SUMIFS(FACT_ORDERS[TotalAmount], FACT_ORDERS[WD_CUSTOMERS],FACT_ORDERS[[#This Row],[WD_CUSTOMERS]])&gt;=8000, "Premium",
    TRUE, "Regular"
)</f>
        <v>Regular</v>
      </c>
      <c r="N3107" s="32" cm="1">
        <f t="array" ref="N3107">_xlfn.IFS(
   FACT_ORDERS[[#This Row],[TypeOfClient]]="VIP", 0.2,
   FACT_ORDERS[[#This Row],[TypeOfClient]]="Premium", 0.1,
   TRUE, 0
)</f>
        <v>0</v>
      </c>
      <c r="O3107" s="31" cm="1">
        <f t="array" ref="O3107">_xlfn.IFS(
   FACT_ORDERS[[#This Row],[TotalAmount]]&gt;1500, 0.15,
   FACT_ORDERS[[#This Row],[TotalAmount]]&gt;1000, 0.1,
   FACT_ORDERS[[#This Row],[TotalAmount]]&gt;500, 0.05,
   TRUE, 0
)</f>
        <v>0.05</v>
      </c>
      <c r="P3107" s="28">
        <f xml:space="preserve"> FACT_ORDERS[[#This Row],[TotalAmount]] * (1 - (FACT_ORDERS[[#This Row],[ClientDiscount]] + FACT_ORDERS[[#This Row],[OrderDiscount]]) )</f>
        <v>524.4</v>
      </c>
      <c r="Q3107" s="28">
        <f>FACT_ORDERS[[#This Row],[TotalAmountWithDiscount]]+FACT_ORDERS[[#This Row],[DeliveryCost]]</f>
        <v>524.4</v>
      </c>
      <c r="R3107" s="35">
        <v>45047</v>
      </c>
      <c r="S3107" s="35" t="str">
        <f>IF(NETWORKDAYS(FACT_ORDERS[[#This Row],[Order-Date]], FACT_ORDERS[[#This Row],[ArrivalDate ]]) &gt; 10, "Late", "On Time")</f>
        <v>On Time</v>
      </c>
    </row>
    <row r="3108" spans="1:19" x14ac:dyDescent="0.3">
      <c r="A3108" s="12">
        <v>8106</v>
      </c>
      <c r="B3108" s="12">
        <v>204</v>
      </c>
      <c r="C3108" s="12">
        <v>10981</v>
      </c>
      <c r="D3108" s="12">
        <v>3107</v>
      </c>
      <c r="E3108" s="12" t="s">
        <v>244</v>
      </c>
      <c r="F3108" s="13">
        <v>45551</v>
      </c>
      <c r="G3108" s="26" t="s">
        <v>13489</v>
      </c>
      <c r="H3108" s="12">
        <v>14</v>
      </c>
      <c r="I3108" s="28">
        <f>VLOOKUP(B:B,DIM_PRODUCTS!A:F,5,FALSE)</f>
        <v>6</v>
      </c>
      <c r="J3108" s="28">
        <f>FACT_ORDERS[[#This Row],[ProductPrice]]*FACT_ORDERS[[#This Row],[Quantity]]</f>
        <v>84</v>
      </c>
      <c r="K3108" s="12" t="str">
        <f>VLOOKUP(C:C,DIM_CUSTOMERS!A:G,7,FALSE)</f>
        <v>Nigeria</v>
      </c>
      <c r="L3108" s="30" cm="1">
        <f t="array" ref="L3108">_xlfn.IFS(
    AND(FACT_ORDERS[[#This Row],[DeliveryMehtod]]="shippment",FACT_ORDERS[[#This Row],[TotalAmount]]&gt;=200), 0,
    AND(FACT_ORDERS[[#This Row],[DeliveryMehtod]]="pickup"), 15,
    AND(FACT_ORDERS[[#This Row],[DeliveryMehtod]]="shippment",FACT_ORDERS[[#This Row],[TotalAmount]]&lt;200), 35
)</f>
        <v>35</v>
      </c>
      <c r="M3108" s="12" t="str" cm="1">
        <f t="array" ref="M3108">_xlfn.IFS(
    SUMIFS(FACT_ORDERS[TotalAmount], FACT_ORDERS[WD_CUSTOMERS],FACT_ORDERS[[#This Row],[WD_CUSTOMERS]])&gt;=15000, "VIP",
    SUMIFS(FACT_ORDERS[TotalAmount], FACT_ORDERS[WD_CUSTOMERS],FACT_ORDERS[[#This Row],[WD_CUSTOMERS]])&gt;=8000, "Premium",
    TRUE, "Regular"
)</f>
        <v>Premium</v>
      </c>
      <c r="N3108" s="32" cm="1">
        <f t="array" ref="N3108">_xlfn.IFS(
   FACT_ORDERS[[#This Row],[TypeOfClient]]="VIP", 0.2,
   FACT_ORDERS[[#This Row],[TypeOfClient]]="Premium", 0.1,
   TRUE, 0
)</f>
        <v>0.1</v>
      </c>
      <c r="O3108" s="31" cm="1">
        <f t="array" ref="O3108">_xlfn.IFS(
   FACT_ORDERS[[#This Row],[TotalAmount]]&gt;1500, 0.15,
   FACT_ORDERS[[#This Row],[TotalAmount]]&gt;1000, 0.1,
   FACT_ORDERS[[#This Row],[TotalAmount]]&gt;500, 0.05,
   TRUE, 0
)</f>
        <v>0</v>
      </c>
      <c r="P3108" s="28">
        <f xml:space="preserve"> FACT_ORDERS[[#This Row],[TotalAmount]] * (1 - (FACT_ORDERS[[#This Row],[ClientDiscount]] + FACT_ORDERS[[#This Row],[OrderDiscount]]) )</f>
        <v>75.600000000000009</v>
      </c>
      <c r="Q3108" s="28">
        <f>FACT_ORDERS[[#This Row],[TotalAmountWithDiscount]]+FACT_ORDERS[[#This Row],[DeliveryCost]]</f>
        <v>110.60000000000001</v>
      </c>
      <c r="R3108" s="35">
        <v>45562</v>
      </c>
      <c r="S3108" s="35" t="str">
        <f>IF(NETWORKDAYS(FACT_ORDERS[[#This Row],[Order-Date]], FACT_ORDERS[[#This Row],[ArrivalDate ]]) &gt; 10, "Late", "On Time")</f>
        <v>On Time</v>
      </c>
    </row>
    <row r="3109" spans="1:19" x14ac:dyDescent="0.3">
      <c r="A3109" s="12">
        <v>8107</v>
      </c>
      <c r="B3109" s="12">
        <v>222</v>
      </c>
      <c r="C3109" s="12">
        <v>10981</v>
      </c>
      <c r="D3109" s="12">
        <v>3108</v>
      </c>
      <c r="E3109" s="12" t="s">
        <v>243</v>
      </c>
      <c r="F3109" s="13">
        <v>45447</v>
      </c>
      <c r="G3109" s="26" t="s">
        <v>13490</v>
      </c>
      <c r="H3109" s="12">
        <v>29</v>
      </c>
      <c r="I3109" s="28">
        <f>VLOOKUP(B:B,DIM_PRODUCTS!A:F,5,FALSE)</f>
        <v>24</v>
      </c>
      <c r="J3109" s="28">
        <f>FACT_ORDERS[[#This Row],[ProductPrice]]*FACT_ORDERS[[#This Row],[Quantity]]</f>
        <v>696</v>
      </c>
      <c r="K3109" s="12" t="str">
        <f>VLOOKUP(C:C,DIM_CUSTOMERS!A:G,7,FALSE)</f>
        <v>Nigeria</v>
      </c>
      <c r="L3109" s="30" cm="1">
        <f t="array" ref="L3109">_xlfn.IFS(
    AND(FACT_ORDERS[[#This Row],[DeliveryMehtod]]="shippment",FACT_ORDERS[[#This Row],[TotalAmount]]&gt;=200), 0,
    AND(FACT_ORDERS[[#This Row],[DeliveryMehtod]]="pickup"), 15,
    AND(FACT_ORDERS[[#This Row],[DeliveryMehtod]]="shippment",FACT_ORDERS[[#This Row],[TotalAmount]]&lt;200), 35
)</f>
        <v>15</v>
      </c>
      <c r="M3109" s="12" t="str" cm="1">
        <f t="array" ref="M3109">_xlfn.IFS(
    SUMIFS(FACT_ORDERS[TotalAmount], FACT_ORDERS[WD_CUSTOMERS],FACT_ORDERS[[#This Row],[WD_CUSTOMERS]])&gt;=15000, "VIP",
    SUMIFS(FACT_ORDERS[TotalAmount], FACT_ORDERS[WD_CUSTOMERS],FACT_ORDERS[[#This Row],[WD_CUSTOMERS]])&gt;=8000, "Premium",
    TRUE, "Regular"
)</f>
        <v>Premium</v>
      </c>
      <c r="N3109" s="32" cm="1">
        <f t="array" ref="N3109">_xlfn.IFS(
   FACT_ORDERS[[#This Row],[TypeOfClient]]="VIP", 0.2,
   FACT_ORDERS[[#This Row],[TypeOfClient]]="Premium", 0.1,
   TRUE, 0
)</f>
        <v>0.1</v>
      </c>
      <c r="O3109" s="31" cm="1">
        <f t="array" ref="O3109">_xlfn.IFS(
   FACT_ORDERS[[#This Row],[TotalAmount]]&gt;1500, 0.15,
   FACT_ORDERS[[#This Row],[TotalAmount]]&gt;1000, 0.1,
   FACT_ORDERS[[#This Row],[TotalAmount]]&gt;500, 0.05,
   TRUE, 0
)</f>
        <v>0.05</v>
      </c>
      <c r="P3109" s="28">
        <f xml:space="preserve"> FACT_ORDERS[[#This Row],[TotalAmount]] * (1 - (FACT_ORDERS[[#This Row],[ClientDiscount]] + FACT_ORDERS[[#This Row],[OrderDiscount]]) )</f>
        <v>591.6</v>
      </c>
      <c r="Q3109" s="28">
        <f>FACT_ORDERS[[#This Row],[TotalAmountWithDiscount]]+FACT_ORDERS[[#This Row],[DeliveryCost]]</f>
        <v>606.6</v>
      </c>
      <c r="R3109" s="35">
        <v>45458</v>
      </c>
      <c r="S3109" s="35" t="str">
        <f>IF(NETWORKDAYS(FACT_ORDERS[[#This Row],[Order-Date]], FACT_ORDERS[[#This Row],[ArrivalDate ]]) &gt; 10, "Late", "On Time")</f>
        <v>On Time</v>
      </c>
    </row>
    <row r="3110" spans="1:19" x14ac:dyDescent="0.3">
      <c r="A3110" s="12">
        <v>8108</v>
      </c>
      <c r="B3110" s="12">
        <v>204</v>
      </c>
      <c r="C3110" s="12">
        <v>10981</v>
      </c>
      <c r="D3110" s="12">
        <v>3109</v>
      </c>
      <c r="E3110" s="12" t="s">
        <v>243</v>
      </c>
      <c r="F3110" s="13">
        <v>45447</v>
      </c>
      <c r="G3110" s="26" t="s">
        <v>3893</v>
      </c>
      <c r="H3110" s="12">
        <v>12</v>
      </c>
      <c r="I3110" s="28">
        <f>VLOOKUP(B:B,DIM_PRODUCTS!A:F,5,FALSE)</f>
        <v>6</v>
      </c>
      <c r="J3110" s="28">
        <f>FACT_ORDERS[[#This Row],[ProductPrice]]*FACT_ORDERS[[#This Row],[Quantity]]</f>
        <v>72</v>
      </c>
      <c r="K3110" s="12" t="str">
        <f>VLOOKUP(C:C,DIM_CUSTOMERS!A:G,7,FALSE)</f>
        <v>Nigeria</v>
      </c>
      <c r="L3110" s="30" cm="1">
        <f t="array" ref="L3110">_xlfn.IFS(
    AND(FACT_ORDERS[[#This Row],[DeliveryMehtod]]="shippment",FACT_ORDERS[[#This Row],[TotalAmount]]&gt;=200), 0,
    AND(FACT_ORDERS[[#This Row],[DeliveryMehtod]]="pickup"), 15,
    AND(FACT_ORDERS[[#This Row],[DeliveryMehtod]]="shippment",FACT_ORDERS[[#This Row],[TotalAmount]]&lt;200), 35
)</f>
        <v>15</v>
      </c>
      <c r="M3110" s="12" t="str" cm="1">
        <f t="array" ref="M3110">_xlfn.IFS(
    SUMIFS(FACT_ORDERS[TotalAmount], FACT_ORDERS[WD_CUSTOMERS],FACT_ORDERS[[#This Row],[WD_CUSTOMERS]])&gt;=15000, "VIP",
    SUMIFS(FACT_ORDERS[TotalAmount], FACT_ORDERS[WD_CUSTOMERS],FACT_ORDERS[[#This Row],[WD_CUSTOMERS]])&gt;=8000, "Premium",
    TRUE, "Regular"
)</f>
        <v>Premium</v>
      </c>
      <c r="N3110" s="32" cm="1">
        <f t="array" ref="N3110">_xlfn.IFS(
   FACT_ORDERS[[#This Row],[TypeOfClient]]="VIP", 0.2,
   FACT_ORDERS[[#This Row],[TypeOfClient]]="Premium", 0.1,
   TRUE, 0
)</f>
        <v>0.1</v>
      </c>
      <c r="O3110" s="31" cm="1">
        <f t="array" ref="O3110">_xlfn.IFS(
   FACT_ORDERS[[#This Row],[TotalAmount]]&gt;1500, 0.15,
   FACT_ORDERS[[#This Row],[TotalAmount]]&gt;1000, 0.1,
   FACT_ORDERS[[#This Row],[TotalAmount]]&gt;500, 0.05,
   TRUE, 0
)</f>
        <v>0</v>
      </c>
      <c r="P3110" s="28">
        <f xml:space="preserve"> FACT_ORDERS[[#This Row],[TotalAmount]] * (1 - (FACT_ORDERS[[#This Row],[ClientDiscount]] + FACT_ORDERS[[#This Row],[OrderDiscount]]) )</f>
        <v>64.8</v>
      </c>
      <c r="Q3110" s="28">
        <f>FACT_ORDERS[[#This Row],[TotalAmountWithDiscount]]+FACT_ORDERS[[#This Row],[DeliveryCost]]</f>
        <v>79.8</v>
      </c>
      <c r="R3110" s="35">
        <v>45454</v>
      </c>
      <c r="S3110" s="35" t="str">
        <f>IF(NETWORKDAYS(FACT_ORDERS[[#This Row],[Order-Date]], FACT_ORDERS[[#This Row],[ArrivalDate ]]) &gt; 10, "Late", "On Time")</f>
        <v>On Time</v>
      </c>
    </row>
    <row r="3111" spans="1:19" x14ac:dyDescent="0.3">
      <c r="A3111" s="12">
        <v>8109</v>
      </c>
      <c r="B3111" s="12">
        <v>263</v>
      </c>
      <c r="C3111" s="12">
        <v>10981</v>
      </c>
      <c r="D3111" s="12">
        <v>3110</v>
      </c>
      <c r="E3111" s="12" t="s">
        <v>244</v>
      </c>
      <c r="F3111" s="13">
        <v>45447</v>
      </c>
      <c r="G3111" s="26" t="s">
        <v>13491</v>
      </c>
      <c r="H3111" s="12">
        <v>27</v>
      </c>
      <c r="I3111" s="28">
        <f>VLOOKUP(B:B,DIM_PRODUCTS!A:F,5,FALSE)</f>
        <v>27</v>
      </c>
      <c r="J3111" s="28">
        <f>FACT_ORDERS[[#This Row],[ProductPrice]]*FACT_ORDERS[[#This Row],[Quantity]]</f>
        <v>729</v>
      </c>
      <c r="K3111" s="12" t="str">
        <f>VLOOKUP(C:C,DIM_CUSTOMERS!A:G,7,FALSE)</f>
        <v>Nigeria</v>
      </c>
      <c r="L3111" s="30" cm="1">
        <f t="array" ref="L3111">_xlfn.IFS(
    AND(FACT_ORDERS[[#This Row],[DeliveryMehtod]]="shippment",FACT_ORDERS[[#This Row],[TotalAmount]]&gt;=200), 0,
    AND(FACT_ORDERS[[#This Row],[DeliveryMehtod]]="pickup"), 15,
    AND(FACT_ORDERS[[#This Row],[DeliveryMehtod]]="shippment",FACT_ORDERS[[#This Row],[TotalAmount]]&lt;200), 35
)</f>
        <v>0</v>
      </c>
      <c r="M3111" s="12" t="str" cm="1">
        <f t="array" ref="M3111">_xlfn.IFS(
    SUMIFS(FACT_ORDERS[TotalAmount], FACT_ORDERS[WD_CUSTOMERS],FACT_ORDERS[[#This Row],[WD_CUSTOMERS]])&gt;=15000, "VIP",
    SUMIFS(FACT_ORDERS[TotalAmount], FACT_ORDERS[WD_CUSTOMERS],FACT_ORDERS[[#This Row],[WD_CUSTOMERS]])&gt;=8000, "Premium",
    TRUE, "Regular"
)</f>
        <v>Premium</v>
      </c>
      <c r="N3111" s="32" cm="1">
        <f t="array" ref="N3111">_xlfn.IFS(
   FACT_ORDERS[[#This Row],[TypeOfClient]]="VIP", 0.2,
   FACT_ORDERS[[#This Row],[TypeOfClient]]="Premium", 0.1,
   TRUE, 0
)</f>
        <v>0.1</v>
      </c>
      <c r="O3111" s="31" cm="1">
        <f t="array" ref="O3111">_xlfn.IFS(
   FACT_ORDERS[[#This Row],[TotalAmount]]&gt;1500, 0.15,
   FACT_ORDERS[[#This Row],[TotalAmount]]&gt;1000, 0.1,
   FACT_ORDERS[[#This Row],[TotalAmount]]&gt;500, 0.05,
   TRUE, 0
)</f>
        <v>0.05</v>
      </c>
      <c r="P3111" s="28">
        <f xml:space="preserve"> FACT_ORDERS[[#This Row],[TotalAmount]] * (1 - (FACT_ORDERS[[#This Row],[ClientDiscount]] + FACT_ORDERS[[#This Row],[OrderDiscount]]) )</f>
        <v>619.65</v>
      </c>
      <c r="Q3111" s="28">
        <f>FACT_ORDERS[[#This Row],[TotalAmountWithDiscount]]+FACT_ORDERS[[#This Row],[DeliveryCost]]</f>
        <v>619.65</v>
      </c>
      <c r="R3111" s="35">
        <v>45454</v>
      </c>
      <c r="S3111" s="35" t="str">
        <f>IF(NETWORKDAYS(FACT_ORDERS[[#This Row],[Order-Date]], FACT_ORDERS[[#This Row],[ArrivalDate ]]) &gt; 10, "Late", "On Time")</f>
        <v>On Time</v>
      </c>
    </row>
    <row r="3112" spans="1:19" x14ac:dyDescent="0.3">
      <c r="A3112" s="12">
        <v>8110</v>
      </c>
      <c r="B3112" s="12">
        <v>234</v>
      </c>
      <c r="C3112" s="12">
        <v>10981</v>
      </c>
      <c r="D3112" s="12">
        <v>3111</v>
      </c>
      <c r="E3112" s="12" t="s">
        <v>244</v>
      </c>
      <c r="F3112" s="13">
        <v>45447</v>
      </c>
      <c r="G3112" s="26" t="s">
        <v>13492</v>
      </c>
      <c r="H3112" s="12">
        <v>23</v>
      </c>
      <c r="I3112" s="28">
        <f>VLOOKUP(B:B,DIM_PRODUCTS!A:F,5,FALSE)</f>
        <v>13</v>
      </c>
      <c r="J3112" s="28">
        <f>FACT_ORDERS[[#This Row],[ProductPrice]]*FACT_ORDERS[[#This Row],[Quantity]]</f>
        <v>299</v>
      </c>
      <c r="K3112" s="12" t="str">
        <f>VLOOKUP(C:C,DIM_CUSTOMERS!A:G,7,FALSE)</f>
        <v>Nigeria</v>
      </c>
      <c r="L3112" s="30" cm="1">
        <f t="array" ref="L3112">_xlfn.IFS(
    AND(FACT_ORDERS[[#This Row],[DeliveryMehtod]]="shippment",FACT_ORDERS[[#This Row],[TotalAmount]]&gt;=200), 0,
    AND(FACT_ORDERS[[#This Row],[DeliveryMehtod]]="pickup"), 15,
    AND(FACT_ORDERS[[#This Row],[DeliveryMehtod]]="shippment",FACT_ORDERS[[#This Row],[TotalAmount]]&lt;200), 35
)</f>
        <v>0</v>
      </c>
      <c r="M3112" s="12" t="str" cm="1">
        <f t="array" ref="M3112">_xlfn.IFS(
    SUMIFS(FACT_ORDERS[TotalAmount], FACT_ORDERS[WD_CUSTOMERS],FACT_ORDERS[[#This Row],[WD_CUSTOMERS]])&gt;=15000, "VIP",
    SUMIFS(FACT_ORDERS[TotalAmount], FACT_ORDERS[WD_CUSTOMERS],FACT_ORDERS[[#This Row],[WD_CUSTOMERS]])&gt;=8000, "Premium",
    TRUE, "Regular"
)</f>
        <v>Premium</v>
      </c>
      <c r="N3112" s="32" cm="1">
        <f t="array" ref="N3112">_xlfn.IFS(
   FACT_ORDERS[[#This Row],[TypeOfClient]]="VIP", 0.2,
   FACT_ORDERS[[#This Row],[TypeOfClient]]="Premium", 0.1,
   TRUE, 0
)</f>
        <v>0.1</v>
      </c>
      <c r="O3112" s="31" cm="1">
        <f t="array" ref="O3112">_xlfn.IFS(
   FACT_ORDERS[[#This Row],[TotalAmount]]&gt;1500, 0.15,
   FACT_ORDERS[[#This Row],[TotalAmount]]&gt;1000, 0.1,
   FACT_ORDERS[[#This Row],[TotalAmount]]&gt;500, 0.05,
   TRUE, 0
)</f>
        <v>0</v>
      </c>
      <c r="P3112" s="28">
        <f xml:space="preserve"> FACT_ORDERS[[#This Row],[TotalAmount]] * (1 - (FACT_ORDERS[[#This Row],[ClientDiscount]] + FACT_ORDERS[[#This Row],[OrderDiscount]]) )</f>
        <v>269.10000000000002</v>
      </c>
      <c r="Q3112" s="28">
        <f>FACT_ORDERS[[#This Row],[TotalAmountWithDiscount]]+FACT_ORDERS[[#This Row],[DeliveryCost]]</f>
        <v>269.10000000000002</v>
      </c>
      <c r="R3112" s="35">
        <v>45456</v>
      </c>
      <c r="S3112" s="35" t="str">
        <f>IF(NETWORKDAYS(FACT_ORDERS[[#This Row],[Order-Date]], FACT_ORDERS[[#This Row],[ArrivalDate ]]) &gt; 10, "Late", "On Time")</f>
        <v>On Time</v>
      </c>
    </row>
    <row r="3113" spans="1:19" x14ac:dyDescent="0.3">
      <c r="A3113" s="12">
        <v>8111</v>
      </c>
      <c r="B3113" s="12">
        <v>222</v>
      </c>
      <c r="C3113" s="12">
        <v>10981</v>
      </c>
      <c r="D3113" s="12">
        <v>3112</v>
      </c>
      <c r="E3113" s="12" t="s">
        <v>243</v>
      </c>
      <c r="F3113" s="13">
        <v>45462</v>
      </c>
      <c r="G3113" s="26" t="s">
        <v>13493</v>
      </c>
      <c r="H3113" s="12">
        <v>38</v>
      </c>
      <c r="I3113" s="28">
        <f>VLOOKUP(B:B,DIM_PRODUCTS!A:F,5,FALSE)</f>
        <v>24</v>
      </c>
      <c r="J3113" s="28">
        <f>FACT_ORDERS[[#This Row],[ProductPrice]]*FACT_ORDERS[[#This Row],[Quantity]]</f>
        <v>912</v>
      </c>
      <c r="K3113" s="12" t="str">
        <f>VLOOKUP(C:C,DIM_CUSTOMERS!A:G,7,FALSE)</f>
        <v>Nigeria</v>
      </c>
      <c r="L3113" s="30" cm="1">
        <f t="array" ref="L3113">_xlfn.IFS(
    AND(FACT_ORDERS[[#This Row],[DeliveryMehtod]]="shippment",FACT_ORDERS[[#This Row],[TotalAmount]]&gt;=200), 0,
    AND(FACT_ORDERS[[#This Row],[DeliveryMehtod]]="pickup"), 15,
    AND(FACT_ORDERS[[#This Row],[DeliveryMehtod]]="shippment",FACT_ORDERS[[#This Row],[TotalAmount]]&lt;200), 35
)</f>
        <v>15</v>
      </c>
      <c r="M3113" s="12" t="str" cm="1">
        <f t="array" ref="M3113">_xlfn.IFS(
    SUMIFS(FACT_ORDERS[TotalAmount], FACT_ORDERS[WD_CUSTOMERS],FACT_ORDERS[[#This Row],[WD_CUSTOMERS]])&gt;=15000, "VIP",
    SUMIFS(FACT_ORDERS[TotalAmount], FACT_ORDERS[WD_CUSTOMERS],FACT_ORDERS[[#This Row],[WD_CUSTOMERS]])&gt;=8000, "Premium",
    TRUE, "Regular"
)</f>
        <v>Premium</v>
      </c>
      <c r="N3113" s="32" cm="1">
        <f t="array" ref="N3113">_xlfn.IFS(
   FACT_ORDERS[[#This Row],[TypeOfClient]]="VIP", 0.2,
   FACT_ORDERS[[#This Row],[TypeOfClient]]="Premium", 0.1,
   TRUE, 0
)</f>
        <v>0.1</v>
      </c>
      <c r="O3113" s="31" cm="1">
        <f t="array" ref="O3113">_xlfn.IFS(
   FACT_ORDERS[[#This Row],[TotalAmount]]&gt;1500, 0.15,
   FACT_ORDERS[[#This Row],[TotalAmount]]&gt;1000, 0.1,
   FACT_ORDERS[[#This Row],[TotalAmount]]&gt;500, 0.05,
   TRUE, 0
)</f>
        <v>0.05</v>
      </c>
      <c r="P3113" s="28">
        <f xml:space="preserve"> FACT_ORDERS[[#This Row],[TotalAmount]] * (1 - (FACT_ORDERS[[#This Row],[ClientDiscount]] + FACT_ORDERS[[#This Row],[OrderDiscount]]) )</f>
        <v>775.19999999999993</v>
      </c>
      <c r="Q3113" s="28">
        <f>FACT_ORDERS[[#This Row],[TotalAmountWithDiscount]]+FACT_ORDERS[[#This Row],[DeliveryCost]]</f>
        <v>790.19999999999993</v>
      </c>
      <c r="R3113" s="35">
        <v>45473</v>
      </c>
      <c r="S3113" s="35" t="str">
        <f>IF(NETWORKDAYS(FACT_ORDERS[[#This Row],[Order-Date]], FACT_ORDERS[[#This Row],[ArrivalDate ]]) &gt; 10, "Late", "On Time")</f>
        <v>On Time</v>
      </c>
    </row>
    <row r="3114" spans="1:19" x14ac:dyDescent="0.3">
      <c r="A3114" s="12">
        <v>8112</v>
      </c>
      <c r="B3114" s="12">
        <v>204</v>
      </c>
      <c r="C3114" s="12">
        <v>10981</v>
      </c>
      <c r="D3114" s="12">
        <v>3113</v>
      </c>
      <c r="E3114" s="12" t="s">
        <v>244</v>
      </c>
      <c r="F3114" s="13">
        <v>45462</v>
      </c>
      <c r="G3114" s="26" t="s">
        <v>13494</v>
      </c>
      <c r="H3114" s="12">
        <v>13</v>
      </c>
      <c r="I3114" s="28">
        <f>VLOOKUP(B:B,DIM_PRODUCTS!A:F,5,FALSE)</f>
        <v>6</v>
      </c>
      <c r="J3114" s="28">
        <f>FACT_ORDERS[[#This Row],[ProductPrice]]*FACT_ORDERS[[#This Row],[Quantity]]</f>
        <v>78</v>
      </c>
      <c r="K3114" s="12" t="str">
        <f>VLOOKUP(C:C,DIM_CUSTOMERS!A:G,7,FALSE)</f>
        <v>Nigeria</v>
      </c>
      <c r="L3114" s="30" cm="1">
        <f t="array" ref="L3114">_xlfn.IFS(
    AND(FACT_ORDERS[[#This Row],[DeliveryMehtod]]="shippment",FACT_ORDERS[[#This Row],[TotalAmount]]&gt;=200), 0,
    AND(FACT_ORDERS[[#This Row],[DeliveryMehtod]]="pickup"), 15,
    AND(FACT_ORDERS[[#This Row],[DeliveryMehtod]]="shippment",FACT_ORDERS[[#This Row],[TotalAmount]]&lt;200), 35
)</f>
        <v>35</v>
      </c>
      <c r="M3114" s="12" t="str" cm="1">
        <f t="array" ref="M3114">_xlfn.IFS(
    SUMIFS(FACT_ORDERS[TotalAmount], FACT_ORDERS[WD_CUSTOMERS],FACT_ORDERS[[#This Row],[WD_CUSTOMERS]])&gt;=15000, "VIP",
    SUMIFS(FACT_ORDERS[TotalAmount], FACT_ORDERS[WD_CUSTOMERS],FACT_ORDERS[[#This Row],[WD_CUSTOMERS]])&gt;=8000, "Premium",
    TRUE, "Regular"
)</f>
        <v>Premium</v>
      </c>
      <c r="N3114" s="32" cm="1">
        <f t="array" ref="N3114">_xlfn.IFS(
   FACT_ORDERS[[#This Row],[TypeOfClient]]="VIP", 0.2,
   FACT_ORDERS[[#This Row],[TypeOfClient]]="Premium", 0.1,
   TRUE, 0
)</f>
        <v>0.1</v>
      </c>
      <c r="O3114" s="31" cm="1">
        <f t="array" ref="O3114">_xlfn.IFS(
   FACT_ORDERS[[#This Row],[TotalAmount]]&gt;1500, 0.15,
   FACT_ORDERS[[#This Row],[TotalAmount]]&gt;1000, 0.1,
   FACT_ORDERS[[#This Row],[TotalAmount]]&gt;500, 0.05,
   TRUE, 0
)</f>
        <v>0</v>
      </c>
      <c r="P3114" s="28">
        <f xml:space="preserve"> FACT_ORDERS[[#This Row],[TotalAmount]] * (1 - (FACT_ORDERS[[#This Row],[ClientDiscount]] + FACT_ORDERS[[#This Row],[OrderDiscount]]) )</f>
        <v>70.2</v>
      </c>
      <c r="Q3114" s="28">
        <f>FACT_ORDERS[[#This Row],[TotalAmountWithDiscount]]+FACT_ORDERS[[#This Row],[DeliveryCost]]</f>
        <v>105.2</v>
      </c>
      <c r="R3114" s="35">
        <v>45477</v>
      </c>
      <c r="S3114" s="35" t="str">
        <f>IF(NETWORKDAYS(FACT_ORDERS[[#This Row],[Order-Date]], FACT_ORDERS[[#This Row],[ArrivalDate ]]) &gt; 10, "Late", "On Time")</f>
        <v>Late</v>
      </c>
    </row>
    <row r="3115" spans="1:19" x14ac:dyDescent="0.3">
      <c r="A3115" s="12">
        <v>8113</v>
      </c>
      <c r="B3115" s="12">
        <v>263</v>
      </c>
      <c r="C3115" s="12">
        <v>10981</v>
      </c>
      <c r="D3115" s="12">
        <v>3114</v>
      </c>
      <c r="E3115" s="12" t="s">
        <v>244</v>
      </c>
      <c r="F3115" s="13">
        <v>45462</v>
      </c>
      <c r="G3115" s="26" t="s">
        <v>13495</v>
      </c>
      <c r="H3115" s="12">
        <v>45</v>
      </c>
      <c r="I3115" s="28">
        <f>VLOOKUP(B:B,DIM_PRODUCTS!A:F,5,FALSE)</f>
        <v>27</v>
      </c>
      <c r="J3115" s="28">
        <f>FACT_ORDERS[[#This Row],[ProductPrice]]*FACT_ORDERS[[#This Row],[Quantity]]</f>
        <v>1215</v>
      </c>
      <c r="K3115" s="12" t="str">
        <f>VLOOKUP(C:C,DIM_CUSTOMERS!A:G,7,FALSE)</f>
        <v>Nigeria</v>
      </c>
      <c r="L3115" s="30" cm="1">
        <f t="array" ref="L3115">_xlfn.IFS(
    AND(FACT_ORDERS[[#This Row],[DeliveryMehtod]]="shippment",FACT_ORDERS[[#This Row],[TotalAmount]]&gt;=200), 0,
    AND(FACT_ORDERS[[#This Row],[DeliveryMehtod]]="pickup"), 15,
    AND(FACT_ORDERS[[#This Row],[DeliveryMehtod]]="shippment",FACT_ORDERS[[#This Row],[TotalAmount]]&lt;200), 35
)</f>
        <v>0</v>
      </c>
      <c r="M3115" s="12" t="str" cm="1">
        <f t="array" ref="M3115">_xlfn.IFS(
    SUMIFS(FACT_ORDERS[TotalAmount], FACT_ORDERS[WD_CUSTOMERS],FACT_ORDERS[[#This Row],[WD_CUSTOMERS]])&gt;=15000, "VIP",
    SUMIFS(FACT_ORDERS[TotalAmount], FACT_ORDERS[WD_CUSTOMERS],FACT_ORDERS[[#This Row],[WD_CUSTOMERS]])&gt;=8000, "Premium",
    TRUE, "Regular"
)</f>
        <v>Premium</v>
      </c>
      <c r="N3115" s="32" cm="1">
        <f t="array" ref="N3115">_xlfn.IFS(
   FACT_ORDERS[[#This Row],[TypeOfClient]]="VIP", 0.2,
   FACT_ORDERS[[#This Row],[TypeOfClient]]="Premium", 0.1,
   TRUE, 0
)</f>
        <v>0.1</v>
      </c>
      <c r="O3115" s="31" cm="1">
        <f t="array" ref="O3115">_xlfn.IFS(
   FACT_ORDERS[[#This Row],[TotalAmount]]&gt;1500, 0.15,
   FACT_ORDERS[[#This Row],[TotalAmount]]&gt;1000, 0.1,
   FACT_ORDERS[[#This Row],[TotalAmount]]&gt;500, 0.05,
   TRUE, 0
)</f>
        <v>0.1</v>
      </c>
      <c r="P3115" s="28">
        <f xml:space="preserve"> FACT_ORDERS[[#This Row],[TotalAmount]] * (1 - (FACT_ORDERS[[#This Row],[ClientDiscount]] + FACT_ORDERS[[#This Row],[OrderDiscount]]) )</f>
        <v>972</v>
      </c>
      <c r="Q3115" s="28">
        <f>FACT_ORDERS[[#This Row],[TotalAmountWithDiscount]]+FACT_ORDERS[[#This Row],[DeliveryCost]]</f>
        <v>972</v>
      </c>
      <c r="R3115" s="35">
        <v>45473</v>
      </c>
      <c r="S3115" s="35" t="str">
        <f>IF(NETWORKDAYS(FACT_ORDERS[[#This Row],[Order-Date]], FACT_ORDERS[[#This Row],[ArrivalDate ]]) &gt; 10, "Late", "On Time")</f>
        <v>On Time</v>
      </c>
    </row>
    <row r="3116" spans="1:19" x14ac:dyDescent="0.3">
      <c r="A3116" s="12">
        <v>8114</v>
      </c>
      <c r="B3116" s="12">
        <v>234</v>
      </c>
      <c r="C3116" s="12">
        <v>10981</v>
      </c>
      <c r="D3116" s="12">
        <v>3115</v>
      </c>
      <c r="E3116" s="12" t="s">
        <v>243</v>
      </c>
      <c r="F3116" s="13">
        <v>45462</v>
      </c>
      <c r="G3116" s="26" t="s">
        <v>12665</v>
      </c>
      <c r="H3116" s="12">
        <v>25</v>
      </c>
      <c r="I3116" s="28">
        <f>VLOOKUP(B:B,DIM_PRODUCTS!A:F,5,FALSE)</f>
        <v>13</v>
      </c>
      <c r="J3116" s="28">
        <f>FACT_ORDERS[[#This Row],[ProductPrice]]*FACT_ORDERS[[#This Row],[Quantity]]</f>
        <v>325</v>
      </c>
      <c r="K3116" s="12" t="str">
        <f>VLOOKUP(C:C,DIM_CUSTOMERS!A:G,7,FALSE)</f>
        <v>Nigeria</v>
      </c>
      <c r="L3116" s="30" cm="1">
        <f t="array" ref="L3116">_xlfn.IFS(
    AND(FACT_ORDERS[[#This Row],[DeliveryMehtod]]="shippment",FACT_ORDERS[[#This Row],[TotalAmount]]&gt;=200), 0,
    AND(FACT_ORDERS[[#This Row],[DeliveryMehtod]]="pickup"), 15,
    AND(FACT_ORDERS[[#This Row],[DeliveryMehtod]]="shippment",FACT_ORDERS[[#This Row],[TotalAmount]]&lt;200), 35
)</f>
        <v>15</v>
      </c>
      <c r="M3116" s="12" t="str" cm="1">
        <f t="array" ref="M3116">_xlfn.IFS(
    SUMIFS(FACT_ORDERS[TotalAmount], FACT_ORDERS[WD_CUSTOMERS],FACT_ORDERS[[#This Row],[WD_CUSTOMERS]])&gt;=15000, "VIP",
    SUMIFS(FACT_ORDERS[TotalAmount], FACT_ORDERS[WD_CUSTOMERS],FACT_ORDERS[[#This Row],[WD_CUSTOMERS]])&gt;=8000, "Premium",
    TRUE, "Regular"
)</f>
        <v>Premium</v>
      </c>
      <c r="N3116" s="32" cm="1">
        <f t="array" ref="N3116">_xlfn.IFS(
   FACT_ORDERS[[#This Row],[TypeOfClient]]="VIP", 0.2,
   FACT_ORDERS[[#This Row],[TypeOfClient]]="Premium", 0.1,
   TRUE, 0
)</f>
        <v>0.1</v>
      </c>
      <c r="O3116" s="31" cm="1">
        <f t="array" ref="O3116">_xlfn.IFS(
   FACT_ORDERS[[#This Row],[TotalAmount]]&gt;1500, 0.15,
   FACT_ORDERS[[#This Row],[TotalAmount]]&gt;1000, 0.1,
   FACT_ORDERS[[#This Row],[TotalAmount]]&gt;500, 0.05,
   TRUE, 0
)</f>
        <v>0</v>
      </c>
      <c r="P3116" s="28">
        <f xml:space="preserve"> FACT_ORDERS[[#This Row],[TotalAmount]] * (1 - (FACT_ORDERS[[#This Row],[ClientDiscount]] + FACT_ORDERS[[#This Row],[OrderDiscount]]) )</f>
        <v>292.5</v>
      </c>
      <c r="Q3116" s="28">
        <f>FACT_ORDERS[[#This Row],[TotalAmountWithDiscount]]+FACT_ORDERS[[#This Row],[DeliveryCost]]</f>
        <v>307.5</v>
      </c>
      <c r="R3116" s="35">
        <v>45472</v>
      </c>
      <c r="S3116" s="35" t="str">
        <f>IF(NETWORKDAYS(FACT_ORDERS[[#This Row],[Order-Date]], FACT_ORDERS[[#This Row],[ArrivalDate ]]) &gt; 10, "Late", "On Time")</f>
        <v>On Time</v>
      </c>
    </row>
    <row r="3117" spans="1:19" x14ac:dyDescent="0.3">
      <c r="A3117" s="12">
        <v>8115</v>
      </c>
      <c r="B3117" s="12">
        <v>204</v>
      </c>
      <c r="C3117" s="12">
        <v>10981</v>
      </c>
      <c r="D3117" s="12">
        <v>3116</v>
      </c>
      <c r="E3117" s="12" t="s">
        <v>243</v>
      </c>
      <c r="F3117" s="13">
        <v>45548</v>
      </c>
      <c r="G3117" s="26" t="s">
        <v>11811</v>
      </c>
      <c r="H3117" s="12">
        <v>22</v>
      </c>
      <c r="I3117" s="28">
        <f>VLOOKUP(B:B,DIM_PRODUCTS!A:F,5,FALSE)</f>
        <v>6</v>
      </c>
      <c r="J3117" s="28">
        <f>FACT_ORDERS[[#This Row],[ProductPrice]]*FACT_ORDERS[[#This Row],[Quantity]]</f>
        <v>132</v>
      </c>
      <c r="K3117" s="12" t="str">
        <f>VLOOKUP(C:C,DIM_CUSTOMERS!A:G,7,FALSE)</f>
        <v>Nigeria</v>
      </c>
      <c r="L3117" s="30" cm="1">
        <f t="array" ref="L3117">_xlfn.IFS(
    AND(FACT_ORDERS[[#This Row],[DeliveryMehtod]]="shippment",FACT_ORDERS[[#This Row],[TotalAmount]]&gt;=200), 0,
    AND(FACT_ORDERS[[#This Row],[DeliveryMehtod]]="pickup"), 15,
    AND(FACT_ORDERS[[#This Row],[DeliveryMehtod]]="shippment",FACT_ORDERS[[#This Row],[TotalAmount]]&lt;200), 35
)</f>
        <v>15</v>
      </c>
      <c r="M3117" s="12" t="str" cm="1">
        <f t="array" ref="M3117">_xlfn.IFS(
    SUMIFS(FACT_ORDERS[TotalAmount], FACT_ORDERS[WD_CUSTOMERS],FACT_ORDERS[[#This Row],[WD_CUSTOMERS]])&gt;=15000, "VIP",
    SUMIFS(FACT_ORDERS[TotalAmount], FACT_ORDERS[WD_CUSTOMERS],FACT_ORDERS[[#This Row],[WD_CUSTOMERS]])&gt;=8000, "Premium",
    TRUE, "Regular"
)</f>
        <v>Premium</v>
      </c>
      <c r="N3117" s="32" cm="1">
        <f t="array" ref="N3117">_xlfn.IFS(
   FACT_ORDERS[[#This Row],[TypeOfClient]]="VIP", 0.2,
   FACT_ORDERS[[#This Row],[TypeOfClient]]="Premium", 0.1,
   TRUE, 0
)</f>
        <v>0.1</v>
      </c>
      <c r="O3117" s="31" cm="1">
        <f t="array" ref="O3117">_xlfn.IFS(
   FACT_ORDERS[[#This Row],[TotalAmount]]&gt;1500, 0.15,
   FACT_ORDERS[[#This Row],[TotalAmount]]&gt;1000, 0.1,
   FACT_ORDERS[[#This Row],[TotalAmount]]&gt;500, 0.05,
   TRUE, 0
)</f>
        <v>0</v>
      </c>
      <c r="P3117" s="28">
        <f xml:space="preserve"> FACT_ORDERS[[#This Row],[TotalAmount]] * (1 - (FACT_ORDERS[[#This Row],[ClientDiscount]] + FACT_ORDERS[[#This Row],[OrderDiscount]]) )</f>
        <v>118.8</v>
      </c>
      <c r="Q3117" s="28">
        <f>FACT_ORDERS[[#This Row],[TotalAmountWithDiscount]]+FACT_ORDERS[[#This Row],[DeliveryCost]]</f>
        <v>133.80000000000001</v>
      </c>
      <c r="R3117" s="35">
        <v>45559</v>
      </c>
      <c r="S3117" s="35" t="str">
        <f>IF(NETWORKDAYS(FACT_ORDERS[[#This Row],[Order-Date]], FACT_ORDERS[[#This Row],[ArrivalDate ]]) &gt; 10, "Late", "On Time")</f>
        <v>On Time</v>
      </c>
    </row>
    <row r="3118" spans="1:19" x14ac:dyDescent="0.3">
      <c r="A3118" s="12">
        <v>8116</v>
      </c>
      <c r="B3118" s="12">
        <v>263</v>
      </c>
      <c r="C3118" s="12">
        <v>10981</v>
      </c>
      <c r="D3118" s="12">
        <v>3117</v>
      </c>
      <c r="E3118" s="12" t="s">
        <v>244</v>
      </c>
      <c r="F3118" s="13">
        <v>45548</v>
      </c>
      <c r="G3118" s="26" t="s">
        <v>13496</v>
      </c>
      <c r="H3118" s="12">
        <v>37</v>
      </c>
      <c r="I3118" s="28">
        <f>VLOOKUP(B:B,DIM_PRODUCTS!A:F,5,FALSE)</f>
        <v>27</v>
      </c>
      <c r="J3118" s="28">
        <f>FACT_ORDERS[[#This Row],[ProductPrice]]*FACT_ORDERS[[#This Row],[Quantity]]</f>
        <v>999</v>
      </c>
      <c r="K3118" s="12" t="str">
        <f>VLOOKUP(C:C,DIM_CUSTOMERS!A:G,7,FALSE)</f>
        <v>Nigeria</v>
      </c>
      <c r="L3118" s="30" cm="1">
        <f t="array" ref="L3118">_xlfn.IFS(
    AND(FACT_ORDERS[[#This Row],[DeliveryMehtod]]="shippment",FACT_ORDERS[[#This Row],[TotalAmount]]&gt;=200), 0,
    AND(FACT_ORDERS[[#This Row],[DeliveryMehtod]]="pickup"), 15,
    AND(FACT_ORDERS[[#This Row],[DeliveryMehtod]]="shippment",FACT_ORDERS[[#This Row],[TotalAmount]]&lt;200), 35
)</f>
        <v>0</v>
      </c>
      <c r="M3118" s="12" t="str" cm="1">
        <f t="array" ref="M3118">_xlfn.IFS(
    SUMIFS(FACT_ORDERS[TotalAmount], FACT_ORDERS[WD_CUSTOMERS],FACT_ORDERS[[#This Row],[WD_CUSTOMERS]])&gt;=15000, "VIP",
    SUMIFS(FACT_ORDERS[TotalAmount], FACT_ORDERS[WD_CUSTOMERS],FACT_ORDERS[[#This Row],[WD_CUSTOMERS]])&gt;=8000, "Premium",
    TRUE, "Regular"
)</f>
        <v>Premium</v>
      </c>
      <c r="N3118" s="32" cm="1">
        <f t="array" ref="N3118">_xlfn.IFS(
   FACT_ORDERS[[#This Row],[TypeOfClient]]="VIP", 0.2,
   FACT_ORDERS[[#This Row],[TypeOfClient]]="Premium", 0.1,
   TRUE, 0
)</f>
        <v>0.1</v>
      </c>
      <c r="O3118" s="31" cm="1">
        <f t="array" ref="O3118">_xlfn.IFS(
   FACT_ORDERS[[#This Row],[TotalAmount]]&gt;1500, 0.15,
   FACT_ORDERS[[#This Row],[TotalAmount]]&gt;1000, 0.1,
   FACT_ORDERS[[#This Row],[TotalAmount]]&gt;500, 0.05,
   TRUE, 0
)</f>
        <v>0.05</v>
      </c>
      <c r="P3118" s="28">
        <f xml:space="preserve"> FACT_ORDERS[[#This Row],[TotalAmount]] * (1 - (FACT_ORDERS[[#This Row],[ClientDiscount]] + FACT_ORDERS[[#This Row],[OrderDiscount]]) )</f>
        <v>849.15</v>
      </c>
      <c r="Q3118" s="28">
        <f>FACT_ORDERS[[#This Row],[TotalAmountWithDiscount]]+FACT_ORDERS[[#This Row],[DeliveryCost]]</f>
        <v>849.15</v>
      </c>
      <c r="R3118" s="35">
        <v>45566</v>
      </c>
      <c r="S3118" s="35" t="str">
        <f>IF(NETWORKDAYS(FACT_ORDERS[[#This Row],[Order-Date]], FACT_ORDERS[[#This Row],[ArrivalDate ]]) &gt; 10, "Late", "On Time")</f>
        <v>Late</v>
      </c>
    </row>
    <row r="3119" spans="1:19" x14ac:dyDescent="0.3">
      <c r="A3119" s="12">
        <v>8117</v>
      </c>
      <c r="B3119" s="12">
        <v>222</v>
      </c>
      <c r="C3119" s="12">
        <v>10981</v>
      </c>
      <c r="D3119" s="12">
        <v>3118</v>
      </c>
      <c r="E3119" s="12" t="s">
        <v>243</v>
      </c>
      <c r="F3119" s="13">
        <v>45402</v>
      </c>
      <c r="G3119" s="26" t="s">
        <v>13497</v>
      </c>
      <c r="H3119" s="12">
        <v>34</v>
      </c>
      <c r="I3119" s="28">
        <f>VLOOKUP(B:B,DIM_PRODUCTS!A:F,5,FALSE)</f>
        <v>24</v>
      </c>
      <c r="J3119" s="28">
        <f>FACT_ORDERS[[#This Row],[ProductPrice]]*FACT_ORDERS[[#This Row],[Quantity]]</f>
        <v>816</v>
      </c>
      <c r="K3119" s="12" t="str">
        <f>VLOOKUP(C:C,DIM_CUSTOMERS!A:G,7,FALSE)</f>
        <v>Nigeria</v>
      </c>
      <c r="L3119" s="30" cm="1">
        <f t="array" ref="L3119">_xlfn.IFS(
    AND(FACT_ORDERS[[#This Row],[DeliveryMehtod]]="shippment",FACT_ORDERS[[#This Row],[TotalAmount]]&gt;=200), 0,
    AND(FACT_ORDERS[[#This Row],[DeliveryMehtod]]="pickup"), 15,
    AND(FACT_ORDERS[[#This Row],[DeliveryMehtod]]="shippment",FACT_ORDERS[[#This Row],[TotalAmount]]&lt;200), 35
)</f>
        <v>15</v>
      </c>
      <c r="M3119" s="12" t="str" cm="1">
        <f t="array" ref="M3119">_xlfn.IFS(
    SUMIFS(FACT_ORDERS[TotalAmount], FACT_ORDERS[WD_CUSTOMERS],FACT_ORDERS[[#This Row],[WD_CUSTOMERS]])&gt;=15000, "VIP",
    SUMIFS(FACT_ORDERS[TotalAmount], FACT_ORDERS[WD_CUSTOMERS],FACT_ORDERS[[#This Row],[WD_CUSTOMERS]])&gt;=8000, "Premium",
    TRUE, "Regular"
)</f>
        <v>Premium</v>
      </c>
      <c r="N3119" s="32" cm="1">
        <f t="array" ref="N3119">_xlfn.IFS(
   FACT_ORDERS[[#This Row],[TypeOfClient]]="VIP", 0.2,
   FACT_ORDERS[[#This Row],[TypeOfClient]]="Premium", 0.1,
   TRUE, 0
)</f>
        <v>0.1</v>
      </c>
      <c r="O3119" s="31" cm="1">
        <f t="array" ref="O3119">_xlfn.IFS(
   FACT_ORDERS[[#This Row],[TotalAmount]]&gt;1500, 0.15,
   FACT_ORDERS[[#This Row],[TotalAmount]]&gt;1000, 0.1,
   FACT_ORDERS[[#This Row],[TotalAmount]]&gt;500, 0.05,
   TRUE, 0
)</f>
        <v>0.05</v>
      </c>
      <c r="P3119" s="28">
        <f xml:space="preserve"> FACT_ORDERS[[#This Row],[TotalAmount]] * (1 - (FACT_ORDERS[[#This Row],[ClientDiscount]] + FACT_ORDERS[[#This Row],[OrderDiscount]]) )</f>
        <v>693.6</v>
      </c>
      <c r="Q3119" s="28">
        <f>FACT_ORDERS[[#This Row],[TotalAmountWithDiscount]]+FACT_ORDERS[[#This Row],[DeliveryCost]]</f>
        <v>708.6</v>
      </c>
      <c r="R3119" s="35">
        <v>45412</v>
      </c>
      <c r="S3119" s="35" t="str">
        <f>IF(NETWORKDAYS(FACT_ORDERS[[#This Row],[Order-Date]], FACT_ORDERS[[#This Row],[ArrivalDate ]]) &gt; 10, "Late", "On Time")</f>
        <v>On Time</v>
      </c>
    </row>
    <row r="3120" spans="1:19" x14ac:dyDescent="0.3">
      <c r="A3120" s="12">
        <v>8118</v>
      </c>
      <c r="B3120" s="12">
        <v>204</v>
      </c>
      <c r="C3120" s="12">
        <v>10981</v>
      </c>
      <c r="D3120" s="12">
        <v>3119</v>
      </c>
      <c r="E3120" s="12" t="s">
        <v>243</v>
      </c>
      <c r="F3120" s="13">
        <v>45402</v>
      </c>
      <c r="G3120" s="26" t="s">
        <v>13498</v>
      </c>
      <c r="H3120" s="12">
        <v>22</v>
      </c>
      <c r="I3120" s="28">
        <f>VLOOKUP(B:B,DIM_PRODUCTS!A:F,5,FALSE)</f>
        <v>6</v>
      </c>
      <c r="J3120" s="28">
        <f>FACT_ORDERS[[#This Row],[ProductPrice]]*FACT_ORDERS[[#This Row],[Quantity]]</f>
        <v>132</v>
      </c>
      <c r="K3120" s="12" t="str">
        <f>VLOOKUP(C:C,DIM_CUSTOMERS!A:G,7,FALSE)</f>
        <v>Nigeria</v>
      </c>
      <c r="L3120" s="30" cm="1">
        <f t="array" ref="L3120">_xlfn.IFS(
    AND(FACT_ORDERS[[#This Row],[DeliveryMehtod]]="shippment",FACT_ORDERS[[#This Row],[TotalAmount]]&gt;=200), 0,
    AND(FACT_ORDERS[[#This Row],[DeliveryMehtod]]="pickup"), 15,
    AND(FACT_ORDERS[[#This Row],[DeliveryMehtod]]="shippment",FACT_ORDERS[[#This Row],[TotalAmount]]&lt;200), 35
)</f>
        <v>15</v>
      </c>
      <c r="M3120" s="12" t="str" cm="1">
        <f t="array" ref="M3120">_xlfn.IFS(
    SUMIFS(FACT_ORDERS[TotalAmount], FACT_ORDERS[WD_CUSTOMERS],FACT_ORDERS[[#This Row],[WD_CUSTOMERS]])&gt;=15000, "VIP",
    SUMIFS(FACT_ORDERS[TotalAmount], FACT_ORDERS[WD_CUSTOMERS],FACT_ORDERS[[#This Row],[WD_CUSTOMERS]])&gt;=8000, "Premium",
    TRUE, "Regular"
)</f>
        <v>Premium</v>
      </c>
      <c r="N3120" s="32" cm="1">
        <f t="array" ref="N3120">_xlfn.IFS(
   FACT_ORDERS[[#This Row],[TypeOfClient]]="VIP", 0.2,
   FACT_ORDERS[[#This Row],[TypeOfClient]]="Premium", 0.1,
   TRUE, 0
)</f>
        <v>0.1</v>
      </c>
      <c r="O3120" s="31" cm="1">
        <f t="array" ref="O3120">_xlfn.IFS(
   FACT_ORDERS[[#This Row],[TotalAmount]]&gt;1500, 0.15,
   FACT_ORDERS[[#This Row],[TotalAmount]]&gt;1000, 0.1,
   FACT_ORDERS[[#This Row],[TotalAmount]]&gt;500, 0.05,
   TRUE, 0
)</f>
        <v>0</v>
      </c>
      <c r="P3120" s="28">
        <f xml:space="preserve"> FACT_ORDERS[[#This Row],[TotalAmount]] * (1 - (FACT_ORDERS[[#This Row],[ClientDiscount]] + FACT_ORDERS[[#This Row],[OrderDiscount]]) )</f>
        <v>118.8</v>
      </c>
      <c r="Q3120" s="28">
        <f>FACT_ORDERS[[#This Row],[TotalAmountWithDiscount]]+FACT_ORDERS[[#This Row],[DeliveryCost]]</f>
        <v>133.80000000000001</v>
      </c>
      <c r="R3120" s="35">
        <v>45411</v>
      </c>
      <c r="S3120" s="35" t="str">
        <f>IF(NETWORKDAYS(FACT_ORDERS[[#This Row],[Order-Date]], FACT_ORDERS[[#This Row],[ArrivalDate ]]) &gt; 10, "Late", "On Time")</f>
        <v>On Time</v>
      </c>
    </row>
    <row r="3121" spans="1:19" x14ac:dyDescent="0.3">
      <c r="A3121" s="12">
        <v>8119</v>
      </c>
      <c r="B3121" s="12">
        <v>263</v>
      </c>
      <c r="C3121" s="12">
        <v>10981</v>
      </c>
      <c r="D3121" s="12">
        <v>3120</v>
      </c>
      <c r="E3121" s="12" t="s">
        <v>244</v>
      </c>
      <c r="F3121" s="13">
        <v>45402</v>
      </c>
      <c r="G3121" s="26" t="s">
        <v>13499</v>
      </c>
      <c r="H3121" s="12">
        <v>41</v>
      </c>
      <c r="I3121" s="28">
        <f>VLOOKUP(B:B,DIM_PRODUCTS!A:F,5,FALSE)</f>
        <v>27</v>
      </c>
      <c r="J3121" s="28">
        <f>FACT_ORDERS[[#This Row],[ProductPrice]]*FACT_ORDERS[[#This Row],[Quantity]]</f>
        <v>1107</v>
      </c>
      <c r="K3121" s="12" t="str">
        <f>VLOOKUP(C:C,DIM_CUSTOMERS!A:G,7,FALSE)</f>
        <v>Nigeria</v>
      </c>
      <c r="L3121" s="30" cm="1">
        <f t="array" ref="L3121">_xlfn.IFS(
    AND(FACT_ORDERS[[#This Row],[DeliveryMehtod]]="shippment",FACT_ORDERS[[#This Row],[TotalAmount]]&gt;=200), 0,
    AND(FACT_ORDERS[[#This Row],[DeliveryMehtod]]="pickup"), 15,
    AND(FACT_ORDERS[[#This Row],[DeliveryMehtod]]="shippment",FACT_ORDERS[[#This Row],[TotalAmount]]&lt;200), 35
)</f>
        <v>0</v>
      </c>
      <c r="M3121" s="12" t="str" cm="1">
        <f t="array" ref="M3121">_xlfn.IFS(
    SUMIFS(FACT_ORDERS[TotalAmount], FACT_ORDERS[WD_CUSTOMERS],FACT_ORDERS[[#This Row],[WD_CUSTOMERS]])&gt;=15000, "VIP",
    SUMIFS(FACT_ORDERS[TotalAmount], FACT_ORDERS[WD_CUSTOMERS],FACT_ORDERS[[#This Row],[WD_CUSTOMERS]])&gt;=8000, "Premium",
    TRUE, "Regular"
)</f>
        <v>Premium</v>
      </c>
      <c r="N3121" s="32" cm="1">
        <f t="array" ref="N3121">_xlfn.IFS(
   FACT_ORDERS[[#This Row],[TypeOfClient]]="VIP", 0.2,
   FACT_ORDERS[[#This Row],[TypeOfClient]]="Premium", 0.1,
   TRUE, 0
)</f>
        <v>0.1</v>
      </c>
      <c r="O3121" s="31" cm="1">
        <f t="array" ref="O3121">_xlfn.IFS(
   FACT_ORDERS[[#This Row],[TotalAmount]]&gt;1500, 0.15,
   FACT_ORDERS[[#This Row],[TotalAmount]]&gt;1000, 0.1,
   FACT_ORDERS[[#This Row],[TotalAmount]]&gt;500, 0.05,
   TRUE, 0
)</f>
        <v>0.1</v>
      </c>
      <c r="P3121" s="28">
        <f xml:space="preserve"> FACT_ORDERS[[#This Row],[TotalAmount]] * (1 - (FACT_ORDERS[[#This Row],[ClientDiscount]] + FACT_ORDERS[[#This Row],[OrderDiscount]]) )</f>
        <v>885.6</v>
      </c>
      <c r="Q3121" s="28">
        <f>FACT_ORDERS[[#This Row],[TotalAmountWithDiscount]]+FACT_ORDERS[[#This Row],[DeliveryCost]]</f>
        <v>885.6</v>
      </c>
      <c r="R3121" s="35">
        <v>45409</v>
      </c>
      <c r="S3121" s="35" t="str">
        <f>IF(NETWORKDAYS(FACT_ORDERS[[#This Row],[Order-Date]], FACT_ORDERS[[#This Row],[ArrivalDate ]]) &gt; 10, "Late", "On Time")</f>
        <v>On Time</v>
      </c>
    </row>
    <row r="3122" spans="1:19" x14ac:dyDescent="0.3">
      <c r="A3122" s="12">
        <v>8120</v>
      </c>
      <c r="B3122" s="12">
        <v>234</v>
      </c>
      <c r="C3122" s="12">
        <v>10981</v>
      </c>
      <c r="D3122" s="12">
        <v>3121</v>
      </c>
      <c r="E3122" s="12" t="s">
        <v>244</v>
      </c>
      <c r="F3122" s="13">
        <v>45402</v>
      </c>
      <c r="G3122" s="26" t="s">
        <v>13500</v>
      </c>
      <c r="H3122" s="12">
        <v>41</v>
      </c>
      <c r="I3122" s="28">
        <f>VLOOKUP(B:B,DIM_PRODUCTS!A:F,5,FALSE)</f>
        <v>13</v>
      </c>
      <c r="J3122" s="28">
        <f>FACT_ORDERS[[#This Row],[ProductPrice]]*FACT_ORDERS[[#This Row],[Quantity]]</f>
        <v>533</v>
      </c>
      <c r="K3122" s="12" t="str">
        <f>VLOOKUP(C:C,DIM_CUSTOMERS!A:G,7,FALSE)</f>
        <v>Nigeria</v>
      </c>
      <c r="L3122" s="30" cm="1">
        <f t="array" ref="L3122">_xlfn.IFS(
    AND(FACT_ORDERS[[#This Row],[DeliveryMehtod]]="shippment",FACT_ORDERS[[#This Row],[TotalAmount]]&gt;=200), 0,
    AND(FACT_ORDERS[[#This Row],[DeliveryMehtod]]="pickup"), 15,
    AND(FACT_ORDERS[[#This Row],[DeliveryMehtod]]="shippment",FACT_ORDERS[[#This Row],[TotalAmount]]&lt;200), 35
)</f>
        <v>0</v>
      </c>
      <c r="M3122" s="12" t="str" cm="1">
        <f t="array" ref="M3122">_xlfn.IFS(
    SUMIFS(FACT_ORDERS[TotalAmount], FACT_ORDERS[WD_CUSTOMERS],FACT_ORDERS[[#This Row],[WD_CUSTOMERS]])&gt;=15000, "VIP",
    SUMIFS(FACT_ORDERS[TotalAmount], FACT_ORDERS[WD_CUSTOMERS],FACT_ORDERS[[#This Row],[WD_CUSTOMERS]])&gt;=8000, "Premium",
    TRUE, "Regular"
)</f>
        <v>Premium</v>
      </c>
      <c r="N3122" s="32" cm="1">
        <f t="array" ref="N3122">_xlfn.IFS(
   FACT_ORDERS[[#This Row],[TypeOfClient]]="VIP", 0.2,
   FACT_ORDERS[[#This Row],[TypeOfClient]]="Premium", 0.1,
   TRUE, 0
)</f>
        <v>0.1</v>
      </c>
      <c r="O3122" s="31" cm="1">
        <f t="array" ref="O3122">_xlfn.IFS(
   FACT_ORDERS[[#This Row],[TotalAmount]]&gt;1500, 0.15,
   FACT_ORDERS[[#This Row],[TotalAmount]]&gt;1000, 0.1,
   FACT_ORDERS[[#This Row],[TotalAmount]]&gt;500, 0.05,
   TRUE, 0
)</f>
        <v>0.05</v>
      </c>
      <c r="P3122" s="28">
        <f xml:space="preserve"> FACT_ORDERS[[#This Row],[TotalAmount]] * (1 - (FACT_ORDERS[[#This Row],[ClientDiscount]] + FACT_ORDERS[[#This Row],[OrderDiscount]]) )</f>
        <v>453.05</v>
      </c>
      <c r="Q3122" s="28">
        <f>FACT_ORDERS[[#This Row],[TotalAmountWithDiscount]]+FACT_ORDERS[[#This Row],[DeliveryCost]]</f>
        <v>453.05</v>
      </c>
      <c r="R3122" s="35">
        <v>45411</v>
      </c>
      <c r="S3122" s="35" t="str">
        <f>IF(NETWORKDAYS(FACT_ORDERS[[#This Row],[Order-Date]], FACT_ORDERS[[#This Row],[ArrivalDate ]]) &gt; 10, "Late", "On Time")</f>
        <v>On Time</v>
      </c>
    </row>
    <row r="3123" spans="1:19" x14ac:dyDescent="0.3">
      <c r="A3123" s="12">
        <v>8121</v>
      </c>
      <c r="B3123" s="12">
        <v>204</v>
      </c>
      <c r="C3123" s="12">
        <v>10981</v>
      </c>
      <c r="D3123" s="12">
        <v>3122</v>
      </c>
      <c r="E3123" s="12" t="s">
        <v>244</v>
      </c>
      <c r="F3123" s="13">
        <v>45552</v>
      </c>
      <c r="G3123" s="26" t="s">
        <v>4701</v>
      </c>
      <c r="H3123" s="12">
        <v>18</v>
      </c>
      <c r="I3123" s="28">
        <f>VLOOKUP(B:B,DIM_PRODUCTS!A:F,5,FALSE)</f>
        <v>6</v>
      </c>
      <c r="J3123" s="28">
        <f>FACT_ORDERS[[#This Row],[ProductPrice]]*FACT_ORDERS[[#This Row],[Quantity]]</f>
        <v>108</v>
      </c>
      <c r="K3123" s="12" t="str">
        <f>VLOOKUP(C:C,DIM_CUSTOMERS!A:G,7,FALSE)</f>
        <v>Nigeria</v>
      </c>
      <c r="L3123" s="30" cm="1">
        <f t="array" ref="L3123">_xlfn.IFS(
    AND(FACT_ORDERS[[#This Row],[DeliveryMehtod]]="shippment",FACT_ORDERS[[#This Row],[TotalAmount]]&gt;=200), 0,
    AND(FACT_ORDERS[[#This Row],[DeliveryMehtod]]="pickup"), 15,
    AND(FACT_ORDERS[[#This Row],[DeliveryMehtod]]="shippment",FACT_ORDERS[[#This Row],[TotalAmount]]&lt;200), 35
)</f>
        <v>35</v>
      </c>
      <c r="M3123" s="12" t="str" cm="1">
        <f t="array" ref="M3123">_xlfn.IFS(
    SUMIFS(FACT_ORDERS[TotalAmount], FACT_ORDERS[WD_CUSTOMERS],FACT_ORDERS[[#This Row],[WD_CUSTOMERS]])&gt;=15000, "VIP",
    SUMIFS(FACT_ORDERS[TotalAmount], FACT_ORDERS[WD_CUSTOMERS],FACT_ORDERS[[#This Row],[WD_CUSTOMERS]])&gt;=8000, "Premium",
    TRUE, "Regular"
)</f>
        <v>Premium</v>
      </c>
      <c r="N3123" s="32" cm="1">
        <f t="array" ref="N3123">_xlfn.IFS(
   FACT_ORDERS[[#This Row],[TypeOfClient]]="VIP", 0.2,
   FACT_ORDERS[[#This Row],[TypeOfClient]]="Premium", 0.1,
   TRUE, 0
)</f>
        <v>0.1</v>
      </c>
      <c r="O3123" s="31" cm="1">
        <f t="array" ref="O3123">_xlfn.IFS(
   FACT_ORDERS[[#This Row],[TotalAmount]]&gt;1500, 0.15,
   FACT_ORDERS[[#This Row],[TotalAmount]]&gt;1000, 0.1,
   FACT_ORDERS[[#This Row],[TotalAmount]]&gt;500, 0.05,
   TRUE, 0
)</f>
        <v>0</v>
      </c>
      <c r="P3123" s="28">
        <f xml:space="preserve"> FACT_ORDERS[[#This Row],[TotalAmount]] * (1 - (FACT_ORDERS[[#This Row],[ClientDiscount]] + FACT_ORDERS[[#This Row],[OrderDiscount]]) )</f>
        <v>97.2</v>
      </c>
      <c r="Q3123" s="28">
        <f>FACT_ORDERS[[#This Row],[TotalAmountWithDiscount]]+FACT_ORDERS[[#This Row],[DeliveryCost]]</f>
        <v>132.19999999999999</v>
      </c>
      <c r="R3123" s="35">
        <v>45560</v>
      </c>
      <c r="S3123" s="35" t="str">
        <f>IF(NETWORKDAYS(FACT_ORDERS[[#This Row],[Order-Date]], FACT_ORDERS[[#This Row],[ArrivalDate ]]) &gt; 10, "Late", "On Time")</f>
        <v>On Time</v>
      </c>
    </row>
    <row r="3124" spans="1:19" x14ac:dyDescent="0.3">
      <c r="A3124" s="12">
        <v>8122</v>
      </c>
      <c r="B3124" s="12">
        <v>222</v>
      </c>
      <c r="C3124" s="12">
        <v>10981</v>
      </c>
      <c r="D3124" s="12">
        <v>3123</v>
      </c>
      <c r="E3124" s="12" t="s">
        <v>244</v>
      </c>
      <c r="F3124" s="13">
        <v>45446</v>
      </c>
      <c r="G3124" s="26" t="s">
        <v>13501</v>
      </c>
      <c r="H3124" s="12">
        <v>31</v>
      </c>
      <c r="I3124" s="28">
        <f>VLOOKUP(B:B,DIM_PRODUCTS!A:F,5,FALSE)</f>
        <v>24</v>
      </c>
      <c r="J3124" s="28">
        <f>FACT_ORDERS[[#This Row],[ProductPrice]]*FACT_ORDERS[[#This Row],[Quantity]]</f>
        <v>744</v>
      </c>
      <c r="K3124" s="12" t="str">
        <f>VLOOKUP(C:C,DIM_CUSTOMERS!A:G,7,FALSE)</f>
        <v>Nigeria</v>
      </c>
      <c r="L3124" s="30" cm="1">
        <f t="array" ref="L3124">_xlfn.IFS(
    AND(FACT_ORDERS[[#This Row],[DeliveryMehtod]]="shippment",FACT_ORDERS[[#This Row],[TotalAmount]]&gt;=200), 0,
    AND(FACT_ORDERS[[#This Row],[DeliveryMehtod]]="pickup"), 15,
    AND(FACT_ORDERS[[#This Row],[DeliveryMehtod]]="shippment",FACT_ORDERS[[#This Row],[TotalAmount]]&lt;200), 35
)</f>
        <v>0</v>
      </c>
      <c r="M3124" s="12" t="str" cm="1">
        <f t="array" ref="M3124">_xlfn.IFS(
    SUMIFS(FACT_ORDERS[TotalAmount], FACT_ORDERS[WD_CUSTOMERS],FACT_ORDERS[[#This Row],[WD_CUSTOMERS]])&gt;=15000, "VIP",
    SUMIFS(FACT_ORDERS[TotalAmount], FACT_ORDERS[WD_CUSTOMERS],FACT_ORDERS[[#This Row],[WD_CUSTOMERS]])&gt;=8000, "Premium",
    TRUE, "Regular"
)</f>
        <v>Premium</v>
      </c>
      <c r="N3124" s="32" cm="1">
        <f t="array" ref="N3124">_xlfn.IFS(
   FACT_ORDERS[[#This Row],[TypeOfClient]]="VIP", 0.2,
   FACT_ORDERS[[#This Row],[TypeOfClient]]="Premium", 0.1,
   TRUE, 0
)</f>
        <v>0.1</v>
      </c>
      <c r="O3124" s="31" cm="1">
        <f t="array" ref="O3124">_xlfn.IFS(
   FACT_ORDERS[[#This Row],[TotalAmount]]&gt;1500, 0.15,
   FACT_ORDERS[[#This Row],[TotalAmount]]&gt;1000, 0.1,
   FACT_ORDERS[[#This Row],[TotalAmount]]&gt;500, 0.05,
   TRUE, 0
)</f>
        <v>0.05</v>
      </c>
      <c r="P3124" s="28">
        <f xml:space="preserve"> FACT_ORDERS[[#This Row],[TotalAmount]] * (1 - (FACT_ORDERS[[#This Row],[ClientDiscount]] + FACT_ORDERS[[#This Row],[OrderDiscount]]) )</f>
        <v>632.4</v>
      </c>
      <c r="Q3124" s="28">
        <f>FACT_ORDERS[[#This Row],[TotalAmountWithDiscount]]+FACT_ORDERS[[#This Row],[DeliveryCost]]</f>
        <v>632.4</v>
      </c>
      <c r="R3124" s="35">
        <v>45454</v>
      </c>
      <c r="S3124" s="35" t="str">
        <f>IF(NETWORKDAYS(FACT_ORDERS[[#This Row],[Order-Date]], FACT_ORDERS[[#This Row],[ArrivalDate ]]) &gt; 10, "Late", "On Time")</f>
        <v>On Time</v>
      </c>
    </row>
    <row r="3125" spans="1:19" x14ac:dyDescent="0.3">
      <c r="A3125" s="12">
        <v>8123</v>
      </c>
      <c r="B3125" s="12">
        <v>204</v>
      </c>
      <c r="C3125" s="12">
        <v>10981</v>
      </c>
      <c r="D3125" s="12">
        <v>3124</v>
      </c>
      <c r="E3125" s="12" t="s">
        <v>244</v>
      </c>
      <c r="F3125" s="13">
        <v>45446</v>
      </c>
      <c r="G3125" s="26" t="s">
        <v>13502</v>
      </c>
      <c r="H3125" s="12">
        <v>22</v>
      </c>
      <c r="I3125" s="28">
        <f>VLOOKUP(B:B,DIM_PRODUCTS!A:F,5,FALSE)</f>
        <v>6</v>
      </c>
      <c r="J3125" s="28">
        <f>FACT_ORDERS[[#This Row],[ProductPrice]]*FACT_ORDERS[[#This Row],[Quantity]]</f>
        <v>132</v>
      </c>
      <c r="K3125" s="12" t="str">
        <f>VLOOKUP(C:C,DIM_CUSTOMERS!A:G,7,FALSE)</f>
        <v>Nigeria</v>
      </c>
      <c r="L3125" s="30" cm="1">
        <f t="array" ref="L3125">_xlfn.IFS(
    AND(FACT_ORDERS[[#This Row],[DeliveryMehtod]]="shippment",FACT_ORDERS[[#This Row],[TotalAmount]]&gt;=200), 0,
    AND(FACT_ORDERS[[#This Row],[DeliveryMehtod]]="pickup"), 15,
    AND(FACT_ORDERS[[#This Row],[DeliveryMehtod]]="shippment",FACT_ORDERS[[#This Row],[TotalAmount]]&lt;200), 35
)</f>
        <v>35</v>
      </c>
      <c r="M3125" s="12" t="str" cm="1">
        <f t="array" ref="M3125">_xlfn.IFS(
    SUMIFS(FACT_ORDERS[TotalAmount], FACT_ORDERS[WD_CUSTOMERS],FACT_ORDERS[[#This Row],[WD_CUSTOMERS]])&gt;=15000, "VIP",
    SUMIFS(FACT_ORDERS[TotalAmount], FACT_ORDERS[WD_CUSTOMERS],FACT_ORDERS[[#This Row],[WD_CUSTOMERS]])&gt;=8000, "Premium",
    TRUE, "Regular"
)</f>
        <v>Premium</v>
      </c>
      <c r="N3125" s="32" cm="1">
        <f t="array" ref="N3125">_xlfn.IFS(
   FACT_ORDERS[[#This Row],[TypeOfClient]]="VIP", 0.2,
   FACT_ORDERS[[#This Row],[TypeOfClient]]="Premium", 0.1,
   TRUE, 0
)</f>
        <v>0.1</v>
      </c>
      <c r="O3125" s="31" cm="1">
        <f t="array" ref="O3125">_xlfn.IFS(
   FACT_ORDERS[[#This Row],[TotalAmount]]&gt;1500, 0.15,
   FACT_ORDERS[[#This Row],[TotalAmount]]&gt;1000, 0.1,
   FACT_ORDERS[[#This Row],[TotalAmount]]&gt;500, 0.05,
   TRUE, 0
)</f>
        <v>0</v>
      </c>
      <c r="P3125" s="28">
        <f xml:space="preserve"> FACT_ORDERS[[#This Row],[TotalAmount]] * (1 - (FACT_ORDERS[[#This Row],[ClientDiscount]] + FACT_ORDERS[[#This Row],[OrderDiscount]]) )</f>
        <v>118.8</v>
      </c>
      <c r="Q3125" s="28">
        <f>FACT_ORDERS[[#This Row],[TotalAmountWithDiscount]]+FACT_ORDERS[[#This Row],[DeliveryCost]]</f>
        <v>153.80000000000001</v>
      </c>
      <c r="R3125" s="35">
        <v>45456</v>
      </c>
      <c r="S3125" s="35" t="str">
        <f>IF(NETWORKDAYS(FACT_ORDERS[[#This Row],[Order-Date]], FACT_ORDERS[[#This Row],[ArrivalDate ]]) &gt; 10, "Late", "On Time")</f>
        <v>On Time</v>
      </c>
    </row>
    <row r="3126" spans="1:19" x14ac:dyDescent="0.3">
      <c r="A3126" s="12">
        <v>8124</v>
      </c>
      <c r="B3126" s="12">
        <v>263</v>
      </c>
      <c r="C3126" s="12">
        <v>10981</v>
      </c>
      <c r="D3126" s="12">
        <v>3125</v>
      </c>
      <c r="E3126" s="12" t="s">
        <v>244</v>
      </c>
      <c r="F3126" s="13">
        <v>45446</v>
      </c>
      <c r="G3126" s="26" t="s">
        <v>13503</v>
      </c>
      <c r="H3126" s="12">
        <v>29</v>
      </c>
      <c r="I3126" s="28">
        <f>VLOOKUP(B:B,DIM_PRODUCTS!A:F,5,FALSE)</f>
        <v>27</v>
      </c>
      <c r="J3126" s="28">
        <f>FACT_ORDERS[[#This Row],[ProductPrice]]*FACT_ORDERS[[#This Row],[Quantity]]</f>
        <v>783</v>
      </c>
      <c r="K3126" s="12" t="str">
        <f>VLOOKUP(C:C,DIM_CUSTOMERS!A:G,7,FALSE)</f>
        <v>Nigeria</v>
      </c>
      <c r="L3126" s="30" cm="1">
        <f t="array" ref="L3126">_xlfn.IFS(
    AND(FACT_ORDERS[[#This Row],[DeliveryMehtod]]="shippment",FACT_ORDERS[[#This Row],[TotalAmount]]&gt;=200), 0,
    AND(FACT_ORDERS[[#This Row],[DeliveryMehtod]]="pickup"), 15,
    AND(FACT_ORDERS[[#This Row],[DeliveryMehtod]]="shippment",FACT_ORDERS[[#This Row],[TotalAmount]]&lt;200), 35
)</f>
        <v>0</v>
      </c>
      <c r="M3126" s="12" t="str" cm="1">
        <f t="array" ref="M3126">_xlfn.IFS(
    SUMIFS(FACT_ORDERS[TotalAmount], FACT_ORDERS[WD_CUSTOMERS],FACT_ORDERS[[#This Row],[WD_CUSTOMERS]])&gt;=15000, "VIP",
    SUMIFS(FACT_ORDERS[TotalAmount], FACT_ORDERS[WD_CUSTOMERS],FACT_ORDERS[[#This Row],[WD_CUSTOMERS]])&gt;=8000, "Premium",
    TRUE, "Regular"
)</f>
        <v>Premium</v>
      </c>
      <c r="N3126" s="32" cm="1">
        <f t="array" ref="N3126">_xlfn.IFS(
   FACT_ORDERS[[#This Row],[TypeOfClient]]="VIP", 0.2,
   FACT_ORDERS[[#This Row],[TypeOfClient]]="Premium", 0.1,
   TRUE, 0
)</f>
        <v>0.1</v>
      </c>
      <c r="O3126" s="31" cm="1">
        <f t="array" ref="O3126">_xlfn.IFS(
   FACT_ORDERS[[#This Row],[TotalAmount]]&gt;1500, 0.15,
   FACT_ORDERS[[#This Row],[TotalAmount]]&gt;1000, 0.1,
   FACT_ORDERS[[#This Row],[TotalAmount]]&gt;500, 0.05,
   TRUE, 0
)</f>
        <v>0.05</v>
      </c>
      <c r="P3126" s="28">
        <f xml:space="preserve"> FACT_ORDERS[[#This Row],[TotalAmount]] * (1 - (FACT_ORDERS[[#This Row],[ClientDiscount]] + FACT_ORDERS[[#This Row],[OrderDiscount]]) )</f>
        <v>665.55</v>
      </c>
      <c r="Q3126" s="28">
        <f>FACT_ORDERS[[#This Row],[TotalAmountWithDiscount]]+FACT_ORDERS[[#This Row],[DeliveryCost]]</f>
        <v>665.55</v>
      </c>
      <c r="R3126" s="35">
        <v>45464</v>
      </c>
      <c r="S3126" s="35" t="str">
        <f>IF(NETWORKDAYS(FACT_ORDERS[[#This Row],[Order-Date]], FACT_ORDERS[[#This Row],[ArrivalDate ]]) &gt; 10, "Late", "On Time")</f>
        <v>Late</v>
      </c>
    </row>
    <row r="3127" spans="1:19" x14ac:dyDescent="0.3">
      <c r="A3127" s="12">
        <v>8125</v>
      </c>
      <c r="B3127" s="12">
        <v>234</v>
      </c>
      <c r="C3127" s="12">
        <v>10981</v>
      </c>
      <c r="D3127" s="12">
        <v>3126</v>
      </c>
      <c r="E3127" s="12" t="s">
        <v>243</v>
      </c>
      <c r="F3127" s="13">
        <v>45446</v>
      </c>
      <c r="G3127" s="26" t="s">
        <v>13504</v>
      </c>
      <c r="H3127" s="12">
        <v>43</v>
      </c>
      <c r="I3127" s="28">
        <f>VLOOKUP(B:B,DIM_PRODUCTS!A:F,5,FALSE)</f>
        <v>13</v>
      </c>
      <c r="J3127" s="28">
        <f>FACT_ORDERS[[#This Row],[ProductPrice]]*FACT_ORDERS[[#This Row],[Quantity]]</f>
        <v>559</v>
      </c>
      <c r="K3127" s="12" t="str">
        <f>VLOOKUP(C:C,DIM_CUSTOMERS!A:G,7,FALSE)</f>
        <v>Nigeria</v>
      </c>
      <c r="L3127" s="30" cm="1">
        <f t="array" ref="L3127">_xlfn.IFS(
    AND(FACT_ORDERS[[#This Row],[DeliveryMehtod]]="shippment",FACT_ORDERS[[#This Row],[TotalAmount]]&gt;=200), 0,
    AND(FACT_ORDERS[[#This Row],[DeliveryMehtod]]="pickup"), 15,
    AND(FACT_ORDERS[[#This Row],[DeliveryMehtod]]="shippment",FACT_ORDERS[[#This Row],[TotalAmount]]&lt;200), 35
)</f>
        <v>15</v>
      </c>
      <c r="M3127" s="12" t="str" cm="1">
        <f t="array" ref="M3127">_xlfn.IFS(
    SUMIFS(FACT_ORDERS[TotalAmount], FACT_ORDERS[WD_CUSTOMERS],FACT_ORDERS[[#This Row],[WD_CUSTOMERS]])&gt;=15000, "VIP",
    SUMIFS(FACT_ORDERS[TotalAmount], FACT_ORDERS[WD_CUSTOMERS],FACT_ORDERS[[#This Row],[WD_CUSTOMERS]])&gt;=8000, "Premium",
    TRUE, "Regular"
)</f>
        <v>Premium</v>
      </c>
      <c r="N3127" s="32" cm="1">
        <f t="array" ref="N3127">_xlfn.IFS(
   FACT_ORDERS[[#This Row],[TypeOfClient]]="VIP", 0.2,
   FACT_ORDERS[[#This Row],[TypeOfClient]]="Premium", 0.1,
   TRUE, 0
)</f>
        <v>0.1</v>
      </c>
      <c r="O3127" s="31" cm="1">
        <f t="array" ref="O3127">_xlfn.IFS(
   FACT_ORDERS[[#This Row],[TotalAmount]]&gt;1500, 0.15,
   FACT_ORDERS[[#This Row],[TotalAmount]]&gt;1000, 0.1,
   FACT_ORDERS[[#This Row],[TotalAmount]]&gt;500, 0.05,
   TRUE, 0
)</f>
        <v>0.05</v>
      </c>
      <c r="P3127" s="28">
        <f xml:space="preserve"> FACT_ORDERS[[#This Row],[TotalAmount]] * (1 - (FACT_ORDERS[[#This Row],[ClientDiscount]] + FACT_ORDERS[[#This Row],[OrderDiscount]]) )</f>
        <v>475.15</v>
      </c>
      <c r="Q3127" s="28">
        <f>FACT_ORDERS[[#This Row],[TotalAmountWithDiscount]]+FACT_ORDERS[[#This Row],[DeliveryCost]]</f>
        <v>490.15</v>
      </c>
      <c r="R3127" s="35">
        <v>45456</v>
      </c>
      <c r="S3127" s="35" t="str">
        <f>IF(NETWORKDAYS(FACT_ORDERS[[#This Row],[Order-Date]], FACT_ORDERS[[#This Row],[ArrivalDate ]]) &gt; 10, "Late", "On Time")</f>
        <v>On Time</v>
      </c>
    </row>
    <row r="3128" spans="1:19" x14ac:dyDescent="0.3">
      <c r="A3128" s="12">
        <v>8126</v>
      </c>
      <c r="B3128" s="12">
        <v>204</v>
      </c>
      <c r="C3128" s="12">
        <v>10044</v>
      </c>
      <c r="D3128" s="12">
        <v>3127</v>
      </c>
      <c r="E3128" s="12" t="s">
        <v>244</v>
      </c>
      <c r="F3128" s="13">
        <v>45501</v>
      </c>
      <c r="G3128" s="26" t="s">
        <v>3631</v>
      </c>
      <c r="H3128" s="12">
        <v>13</v>
      </c>
      <c r="I3128" s="28">
        <f>VLOOKUP(B:B,DIM_PRODUCTS!A:F,5,FALSE)</f>
        <v>6</v>
      </c>
      <c r="J3128" s="28">
        <f>FACT_ORDERS[[#This Row],[ProductPrice]]*FACT_ORDERS[[#This Row],[Quantity]]</f>
        <v>78</v>
      </c>
      <c r="K3128" s="12" t="str">
        <f>VLOOKUP(C:C,DIM_CUSTOMERS!A:G,7,FALSE)</f>
        <v>USA</v>
      </c>
      <c r="L3128" s="30" cm="1">
        <f t="array" ref="L3128">_xlfn.IFS(
    AND(FACT_ORDERS[[#This Row],[DeliveryMehtod]]="shippment",FACT_ORDERS[[#This Row],[TotalAmount]]&gt;=200), 0,
    AND(FACT_ORDERS[[#This Row],[DeliveryMehtod]]="pickup"), 15,
    AND(FACT_ORDERS[[#This Row],[DeliveryMehtod]]="shippment",FACT_ORDERS[[#This Row],[TotalAmount]]&lt;200), 35
)</f>
        <v>35</v>
      </c>
      <c r="M3128" s="12" t="str" cm="1">
        <f t="array" ref="M3128">_xlfn.IFS(
    SUMIFS(FACT_ORDERS[TotalAmount], FACT_ORDERS[WD_CUSTOMERS],FACT_ORDERS[[#This Row],[WD_CUSTOMERS]])&gt;=15000, "VIP",
    SUMIFS(FACT_ORDERS[TotalAmount], FACT_ORDERS[WD_CUSTOMERS],FACT_ORDERS[[#This Row],[WD_CUSTOMERS]])&gt;=8000, "Premium",
    TRUE, "Regular"
)</f>
        <v>VIP</v>
      </c>
      <c r="N3128" s="32" cm="1">
        <f t="array" ref="N3128">_xlfn.IFS(
   FACT_ORDERS[[#This Row],[TypeOfClient]]="VIP", 0.2,
   FACT_ORDERS[[#This Row],[TypeOfClient]]="Premium", 0.1,
   TRUE, 0
)</f>
        <v>0.2</v>
      </c>
      <c r="O3128" s="31" cm="1">
        <f t="array" ref="O3128">_xlfn.IFS(
   FACT_ORDERS[[#This Row],[TotalAmount]]&gt;1500, 0.15,
   FACT_ORDERS[[#This Row],[TotalAmount]]&gt;1000, 0.1,
   FACT_ORDERS[[#This Row],[TotalAmount]]&gt;500, 0.05,
   TRUE, 0
)</f>
        <v>0</v>
      </c>
      <c r="P3128" s="28">
        <f xml:space="preserve"> FACT_ORDERS[[#This Row],[TotalAmount]] * (1 - (FACT_ORDERS[[#This Row],[ClientDiscount]] + FACT_ORDERS[[#This Row],[OrderDiscount]]) )</f>
        <v>62.400000000000006</v>
      </c>
      <c r="Q3128" s="28">
        <f>FACT_ORDERS[[#This Row],[TotalAmountWithDiscount]]+FACT_ORDERS[[#This Row],[DeliveryCost]]</f>
        <v>97.4</v>
      </c>
      <c r="R3128" s="35">
        <v>45510</v>
      </c>
      <c r="S3128" s="35" t="str">
        <f>IF(NETWORKDAYS(FACT_ORDERS[[#This Row],[Order-Date]], FACT_ORDERS[[#This Row],[ArrivalDate ]]) &gt; 10, "Late", "On Time")</f>
        <v>On Time</v>
      </c>
    </row>
    <row r="3129" spans="1:19" x14ac:dyDescent="0.3">
      <c r="A3129" s="12">
        <v>8127</v>
      </c>
      <c r="B3129" s="12">
        <v>267</v>
      </c>
      <c r="C3129" s="12">
        <v>10044</v>
      </c>
      <c r="D3129" s="12">
        <v>3128</v>
      </c>
      <c r="E3129" s="12" t="s">
        <v>244</v>
      </c>
      <c r="F3129" s="13">
        <v>45501</v>
      </c>
      <c r="G3129" s="26" t="s">
        <v>13505</v>
      </c>
      <c r="H3129" s="12">
        <v>38</v>
      </c>
      <c r="I3129" s="28">
        <f>VLOOKUP(B:B,DIM_PRODUCTS!A:F,5,FALSE)</f>
        <v>26</v>
      </c>
      <c r="J3129" s="28">
        <f>FACT_ORDERS[[#This Row],[ProductPrice]]*FACT_ORDERS[[#This Row],[Quantity]]</f>
        <v>988</v>
      </c>
      <c r="K3129" s="12" t="str">
        <f>VLOOKUP(C:C,DIM_CUSTOMERS!A:G,7,FALSE)</f>
        <v>USA</v>
      </c>
      <c r="L3129" s="30" cm="1">
        <f t="array" ref="L3129">_xlfn.IFS(
    AND(FACT_ORDERS[[#This Row],[DeliveryMehtod]]="shippment",FACT_ORDERS[[#This Row],[TotalAmount]]&gt;=200), 0,
    AND(FACT_ORDERS[[#This Row],[DeliveryMehtod]]="pickup"), 15,
    AND(FACT_ORDERS[[#This Row],[DeliveryMehtod]]="shippment",FACT_ORDERS[[#This Row],[TotalAmount]]&lt;200), 35
)</f>
        <v>0</v>
      </c>
      <c r="M3129" s="12" t="str" cm="1">
        <f t="array" ref="M3129">_xlfn.IFS(
    SUMIFS(FACT_ORDERS[TotalAmount], FACT_ORDERS[WD_CUSTOMERS],FACT_ORDERS[[#This Row],[WD_CUSTOMERS]])&gt;=15000, "VIP",
    SUMIFS(FACT_ORDERS[TotalAmount], FACT_ORDERS[WD_CUSTOMERS],FACT_ORDERS[[#This Row],[WD_CUSTOMERS]])&gt;=8000, "Premium",
    TRUE, "Regular"
)</f>
        <v>VIP</v>
      </c>
      <c r="N3129" s="32" cm="1">
        <f t="array" ref="N3129">_xlfn.IFS(
   FACT_ORDERS[[#This Row],[TypeOfClient]]="VIP", 0.2,
   FACT_ORDERS[[#This Row],[TypeOfClient]]="Premium", 0.1,
   TRUE, 0
)</f>
        <v>0.2</v>
      </c>
      <c r="O3129" s="31" cm="1">
        <f t="array" ref="O3129">_xlfn.IFS(
   FACT_ORDERS[[#This Row],[TotalAmount]]&gt;1500, 0.15,
   FACT_ORDERS[[#This Row],[TotalAmount]]&gt;1000, 0.1,
   FACT_ORDERS[[#This Row],[TotalAmount]]&gt;500, 0.05,
   TRUE, 0
)</f>
        <v>0.05</v>
      </c>
      <c r="P3129" s="28">
        <f xml:space="preserve"> FACT_ORDERS[[#This Row],[TotalAmount]] * (1 - (FACT_ORDERS[[#This Row],[ClientDiscount]] + FACT_ORDERS[[#This Row],[OrderDiscount]]) )</f>
        <v>741</v>
      </c>
      <c r="Q3129" s="28">
        <f>FACT_ORDERS[[#This Row],[TotalAmountWithDiscount]]+FACT_ORDERS[[#This Row],[DeliveryCost]]</f>
        <v>741</v>
      </c>
      <c r="R3129" s="35">
        <v>45511</v>
      </c>
      <c r="S3129" s="35" t="str">
        <f>IF(NETWORKDAYS(FACT_ORDERS[[#This Row],[Order-Date]], FACT_ORDERS[[#This Row],[ArrivalDate ]]) &gt; 10, "Late", "On Time")</f>
        <v>On Time</v>
      </c>
    </row>
    <row r="3130" spans="1:19" x14ac:dyDescent="0.3">
      <c r="A3130" s="12">
        <v>8128</v>
      </c>
      <c r="B3130" s="12">
        <v>288</v>
      </c>
      <c r="C3130" s="12">
        <v>10044</v>
      </c>
      <c r="D3130" s="12">
        <v>3129</v>
      </c>
      <c r="E3130" s="12" t="s">
        <v>243</v>
      </c>
      <c r="F3130" s="13">
        <v>45408</v>
      </c>
      <c r="G3130" s="26" t="s">
        <v>13506</v>
      </c>
      <c r="H3130" s="12">
        <v>11</v>
      </c>
      <c r="I3130" s="28">
        <f>VLOOKUP(B:B,DIM_PRODUCTS!A:F,5,FALSE)</f>
        <v>14</v>
      </c>
      <c r="J3130" s="28">
        <f>FACT_ORDERS[[#This Row],[ProductPrice]]*FACT_ORDERS[[#This Row],[Quantity]]</f>
        <v>154</v>
      </c>
      <c r="K3130" s="12" t="str">
        <f>VLOOKUP(C:C,DIM_CUSTOMERS!A:G,7,FALSE)</f>
        <v>USA</v>
      </c>
      <c r="L3130" s="30" cm="1">
        <f t="array" ref="L3130">_xlfn.IFS(
    AND(FACT_ORDERS[[#This Row],[DeliveryMehtod]]="shippment",FACT_ORDERS[[#This Row],[TotalAmount]]&gt;=200), 0,
    AND(FACT_ORDERS[[#This Row],[DeliveryMehtod]]="pickup"), 15,
    AND(FACT_ORDERS[[#This Row],[DeliveryMehtod]]="shippment",FACT_ORDERS[[#This Row],[TotalAmount]]&lt;200), 35
)</f>
        <v>15</v>
      </c>
      <c r="M3130" s="12" t="str" cm="1">
        <f t="array" ref="M3130">_xlfn.IFS(
    SUMIFS(FACT_ORDERS[TotalAmount], FACT_ORDERS[WD_CUSTOMERS],FACT_ORDERS[[#This Row],[WD_CUSTOMERS]])&gt;=15000, "VIP",
    SUMIFS(FACT_ORDERS[TotalAmount], FACT_ORDERS[WD_CUSTOMERS],FACT_ORDERS[[#This Row],[WD_CUSTOMERS]])&gt;=8000, "Premium",
    TRUE, "Regular"
)</f>
        <v>VIP</v>
      </c>
      <c r="N3130" s="32" cm="1">
        <f t="array" ref="N3130">_xlfn.IFS(
   FACT_ORDERS[[#This Row],[TypeOfClient]]="VIP", 0.2,
   FACT_ORDERS[[#This Row],[TypeOfClient]]="Premium", 0.1,
   TRUE, 0
)</f>
        <v>0.2</v>
      </c>
      <c r="O3130" s="31" cm="1">
        <f t="array" ref="O3130">_xlfn.IFS(
   FACT_ORDERS[[#This Row],[TotalAmount]]&gt;1500, 0.15,
   FACT_ORDERS[[#This Row],[TotalAmount]]&gt;1000, 0.1,
   FACT_ORDERS[[#This Row],[TotalAmount]]&gt;500, 0.05,
   TRUE, 0
)</f>
        <v>0</v>
      </c>
      <c r="P3130" s="28">
        <f xml:space="preserve"> FACT_ORDERS[[#This Row],[TotalAmount]] * (1 - (FACT_ORDERS[[#This Row],[ClientDiscount]] + FACT_ORDERS[[#This Row],[OrderDiscount]]) )</f>
        <v>123.2</v>
      </c>
      <c r="Q3130" s="28">
        <f>FACT_ORDERS[[#This Row],[TotalAmountWithDiscount]]+FACT_ORDERS[[#This Row],[DeliveryCost]]</f>
        <v>138.19999999999999</v>
      </c>
      <c r="R3130" s="35">
        <v>45418</v>
      </c>
      <c r="S3130" s="35" t="str">
        <f>IF(NETWORKDAYS(FACT_ORDERS[[#This Row],[Order-Date]], FACT_ORDERS[[#This Row],[ArrivalDate ]]) &gt; 10, "Late", "On Time")</f>
        <v>On Time</v>
      </c>
    </row>
    <row r="3131" spans="1:19" x14ac:dyDescent="0.3">
      <c r="A3131" s="12">
        <v>8129</v>
      </c>
      <c r="B3131" s="12">
        <v>204</v>
      </c>
      <c r="C3131" s="12">
        <v>10044</v>
      </c>
      <c r="D3131" s="12">
        <v>3130</v>
      </c>
      <c r="E3131" s="12" t="s">
        <v>244</v>
      </c>
      <c r="F3131" s="13">
        <v>45408</v>
      </c>
      <c r="G3131" s="26" t="s">
        <v>13507</v>
      </c>
      <c r="H3131" s="12">
        <v>16</v>
      </c>
      <c r="I3131" s="28">
        <f>VLOOKUP(B:B,DIM_PRODUCTS!A:F,5,FALSE)</f>
        <v>6</v>
      </c>
      <c r="J3131" s="28">
        <f>FACT_ORDERS[[#This Row],[ProductPrice]]*FACT_ORDERS[[#This Row],[Quantity]]</f>
        <v>96</v>
      </c>
      <c r="K3131" s="12" t="str">
        <f>VLOOKUP(C:C,DIM_CUSTOMERS!A:G,7,FALSE)</f>
        <v>USA</v>
      </c>
      <c r="L3131" s="30" cm="1">
        <f t="array" ref="L3131">_xlfn.IFS(
    AND(FACT_ORDERS[[#This Row],[DeliveryMehtod]]="shippment",FACT_ORDERS[[#This Row],[TotalAmount]]&gt;=200), 0,
    AND(FACT_ORDERS[[#This Row],[DeliveryMehtod]]="pickup"), 15,
    AND(FACT_ORDERS[[#This Row],[DeliveryMehtod]]="shippment",FACT_ORDERS[[#This Row],[TotalAmount]]&lt;200), 35
)</f>
        <v>35</v>
      </c>
      <c r="M3131" s="12" t="str" cm="1">
        <f t="array" ref="M3131">_xlfn.IFS(
    SUMIFS(FACT_ORDERS[TotalAmount], FACT_ORDERS[WD_CUSTOMERS],FACT_ORDERS[[#This Row],[WD_CUSTOMERS]])&gt;=15000, "VIP",
    SUMIFS(FACT_ORDERS[TotalAmount], FACT_ORDERS[WD_CUSTOMERS],FACT_ORDERS[[#This Row],[WD_CUSTOMERS]])&gt;=8000, "Premium",
    TRUE, "Regular"
)</f>
        <v>VIP</v>
      </c>
      <c r="N3131" s="32" cm="1">
        <f t="array" ref="N3131">_xlfn.IFS(
   FACT_ORDERS[[#This Row],[TypeOfClient]]="VIP", 0.2,
   FACT_ORDERS[[#This Row],[TypeOfClient]]="Premium", 0.1,
   TRUE, 0
)</f>
        <v>0.2</v>
      </c>
      <c r="O3131" s="31" cm="1">
        <f t="array" ref="O3131">_xlfn.IFS(
   FACT_ORDERS[[#This Row],[TotalAmount]]&gt;1500, 0.15,
   FACT_ORDERS[[#This Row],[TotalAmount]]&gt;1000, 0.1,
   FACT_ORDERS[[#This Row],[TotalAmount]]&gt;500, 0.05,
   TRUE, 0
)</f>
        <v>0</v>
      </c>
      <c r="P3131" s="28">
        <f xml:space="preserve"> FACT_ORDERS[[#This Row],[TotalAmount]] * (1 - (FACT_ORDERS[[#This Row],[ClientDiscount]] + FACT_ORDERS[[#This Row],[OrderDiscount]]) )</f>
        <v>76.800000000000011</v>
      </c>
      <c r="Q3131" s="28">
        <f>FACT_ORDERS[[#This Row],[TotalAmountWithDiscount]]+FACT_ORDERS[[#This Row],[DeliveryCost]]</f>
        <v>111.80000000000001</v>
      </c>
      <c r="R3131" s="35">
        <v>45415</v>
      </c>
      <c r="S3131" s="35" t="str">
        <f>IF(NETWORKDAYS(FACT_ORDERS[[#This Row],[Order-Date]], FACT_ORDERS[[#This Row],[ArrivalDate ]]) &gt; 10, "Late", "On Time")</f>
        <v>On Time</v>
      </c>
    </row>
    <row r="3132" spans="1:19" x14ac:dyDescent="0.3">
      <c r="A3132" s="12">
        <v>8130</v>
      </c>
      <c r="B3132" s="12">
        <v>260</v>
      </c>
      <c r="C3132" s="12">
        <v>10044</v>
      </c>
      <c r="D3132" s="12">
        <v>3131</v>
      </c>
      <c r="E3132" s="12" t="s">
        <v>243</v>
      </c>
      <c r="F3132" s="13">
        <v>45408</v>
      </c>
      <c r="G3132" s="26" t="s">
        <v>13508</v>
      </c>
      <c r="H3132" s="12">
        <v>23</v>
      </c>
      <c r="I3132" s="28">
        <f>VLOOKUP(B:B,DIM_PRODUCTS!A:F,5,FALSE)</f>
        <v>15</v>
      </c>
      <c r="J3132" s="28">
        <f>FACT_ORDERS[[#This Row],[ProductPrice]]*FACT_ORDERS[[#This Row],[Quantity]]</f>
        <v>345</v>
      </c>
      <c r="K3132" s="12" t="str">
        <f>VLOOKUP(C:C,DIM_CUSTOMERS!A:G,7,FALSE)</f>
        <v>USA</v>
      </c>
      <c r="L3132" s="30" cm="1">
        <f t="array" ref="L3132">_xlfn.IFS(
    AND(FACT_ORDERS[[#This Row],[DeliveryMehtod]]="shippment",FACT_ORDERS[[#This Row],[TotalAmount]]&gt;=200), 0,
    AND(FACT_ORDERS[[#This Row],[DeliveryMehtod]]="pickup"), 15,
    AND(FACT_ORDERS[[#This Row],[DeliveryMehtod]]="shippment",FACT_ORDERS[[#This Row],[TotalAmount]]&lt;200), 35
)</f>
        <v>15</v>
      </c>
      <c r="M3132" s="12" t="str" cm="1">
        <f t="array" ref="M3132">_xlfn.IFS(
    SUMIFS(FACT_ORDERS[TotalAmount], FACT_ORDERS[WD_CUSTOMERS],FACT_ORDERS[[#This Row],[WD_CUSTOMERS]])&gt;=15000, "VIP",
    SUMIFS(FACT_ORDERS[TotalAmount], FACT_ORDERS[WD_CUSTOMERS],FACT_ORDERS[[#This Row],[WD_CUSTOMERS]])&gt;=8000, "Premium",
    TRUE, "Regular"
)</f>
        <v>VIP</v>
      </c>
      <c r="N3132" s="32" cm="1">
        <f t="array" ref="N3132">_xlfn.IFS(
   FACT_ORDERS[[#This Row],[TypeOfClient]]="VIP", 0.2,
   FACT_ORDERS[[#This Row],[TypeOfClient]]="Premium", 0.1,
   TRUE, 0
)</f>
        <v>0.2</v>
      </c>
      <c r="O3132" s="31" cm="1">
        <f t="array" ref="O3132">_xlfn.IFS(
   FACT_ORDERS[[#This Row],[TotalAmount]]&gt;1500, 0.15,
   FACT_ORDERS[[#This Row],[TotalAmount]]&gt;1000, 0.1,
   FACT_ORDERS[[#This Row],[TotalAmount]]&gt;500, 0.05,
   TRUE, 0
)</f>
        <v>0</v>
      </c>
      <c r="P3132" s="28">
        <f xml:space="preserve"> FACT_ORDERS[[#This Row],[TotalAmount]] * (1 - (FACT_ORDERS[[#This Row],[ClientDiscount]] + FACT_ORDERS[[#This Row],[OrderDiscount]]) )</f>
        <v>276</v>
      </c>
      <c r="Q3132" s="28">
        <f>FACT_ORDERS[[#This Row],[TotalAmountWithDiscount]]+FACT_ORDERS[[#This Row],[DeliveryCost]]</f>
        <v>291</v>
      </c>
      <c r="R3132" s="35">
        <v>45417</v>
      </c>
      <c r="S3132" s="35" t="str">
        <f>IF(NETWORKDAYS(FACT_ORDERS[[#This Row],[Order-Date]], FACT_ORDERS[[#This Row],[ArrivalDate ]]) &gt; 10, "Late", "On Time")</f>
        <v>On Time</v>
      </c>
    </row>
    <row r="3133" spans="1:19" x14ac:dyDescent="0.3">
      <c r="A3133" s="12">
        <v>8131</v>
      </c>
      <c r="B3133" s="12">
        <v>267</v>
      </c>
      <c r="C3133" s="12">
        <v>10044</v>
      </c>
      <c r="D3133" s="12">
        <v>3132</v>
      </c>
      <c r="E3133" s="12" t="s">
        <v>244</v>
      </c>
      <c r="F3133" s="13">
        <v>45408</v>
      </c>
      <c r="G3133" s="26" t="s">
        <v>13509</v>
      </c>
      <c r="H3133" s="12">
        <v>47</v>
      </c>
      <c r="I3133" s="28">
        <f>VLOOKUP(B:B,DIM_PRODUCTS!A:F,5,FALSE)</f>
        <v>26</v>
      </c>
      <c r="J3133" s="28">
        <f>FACT_ORDERS[[#This Row],[ProductPrice]]*FACT_ORDERS[[#This Row],[Quantity]]</f>
        <v>1222</v>
      </c>
      <c r="K3133" s="12" t="str">
        <f>VLOOKUP(C:C,DIM_CUSTOMERS!A:G,7,FALSE)</f>
        <v>USA</v>
      </c>
      <c r="L3133" s="30" cm="1">
        <f t="array" ref="L3133">_xlfn.IFS(
    AND(FACT_ORDERS[[#This Row],[DeliveryMehtod]]="shippment",FACT_ORDERS[[#This Row],[TotalAmount]]&gt;=200), 0,
    AND(FACT_ORDERS[[#This Row],[DeliveryMehtod]]="pickup"), 15,
    AND(FACT_ORDERS[[#This Row],[DeliveryMehtod]]="shippment",FACT_ORDERS[[#This Row],[TotalAmount]]&lt;200), 35
)</f>
        <v>0</v>
      </c>
      <c r="M3133" s="12" t="str" cm="1">
        <f t="array" ref="M3133">_xlfn.IFS(
    SUMIFS(FACT_ORDERS[TotalAmount], FACT_ORDERS[WD_CUSTOMERS],FACT_ORDERS[[#This Row],[WD_CUSTOMERS]])&gt;=15000, "VIP",
    SUMIFS(FACT_ORDERS[TotalAmount], FACT_ORDERS[WD_CUSTOMERS],FACT_ORDERS[[#This Row],[WD_CUSTOMERS]])&gt;=8000, "Premium",
    TRUE, "Regular"
)</f>
        <v>VIP</v>
      </c>
      <c r="N3133" s="32" cm="1">
        <f t="array" ref="N3133">_xlfn.IFS(
   FACT_ORDERS[[#This Row],[TypeOfClient]]="VIP", 0.2,
   FACT_ORDERS[[#This Row],[TypeOfClient]]="Premium", 0.1,
   TRUE, 0
)</f>
        <v>0.2</v>
      </c>
      <c r="O3133" s="31" cm="1">
        <f t="array" ref="O3133">_xlfn.IFS(
   FACT_ORDERS[[#This Row],[TotalAmount]]&gt;1500, 0.15,
   FACT_ORDERS[[#This Row],[TotalAmount]]&gt;1000, 0.1,
   FACT_ORDERS[[#This Row],[TotalAmount]]&gt;500, 0.05,
   TRUE, 0
)</f>
        <v>0.1</v>
      </c>
      <c r="P3133" s="28">
        <f xml:space="preserve"> FACT_ORDERS[[#This Row],[TotalAmount]] * (1 - (FACT_ORDERS[[#This Row],[ClientDiscount]] + FACT_ORDERS[[#This Row],[OrderDiscount]]) )</f>
        <v>855.4</v>
      </c>
      <c r="Q3133" s="28">
        <f>FACT_ORDERS[[#This Row],[TotalAmountWithDiscount]]+FACT_ORDERS[[#This Row],[DeliveryCost]]</f>
        <v>855.4</v>
      </c>
      <c r="R3133" s="35">
        <v>45416</v>
      </c>
      <c r="S3133" s="35" t="str">
        <f>IF(NETWORKDAYS(FACT_ORDERS[[#This Row],[Order-Date]], FACT_ORDERS[[#This Row],[ArrivalDate ]]) &gt; 10, "Late", "On Time")</f>
        <v>On Time</v>
      </c>
    </row>
    <row r="3134" spans="1:19" x14ac:dyDescent="0.3">
      <c r="A3134" s="12">
        <v>8132</v>
      </c>
      <c r="B3134" s="12">
        <v>288</v>
      </c>
      <c r="C3134" s="12">
        <v>10044</v>
      </c>
      <c r="D3134" s="12">
        <v>3133</v>
      </c>
      <c r="E3134" s="12" t="s">
        <v>243</v>
      </c>
      <c r="F3134" s="13">
        <v>44995</v>
      </c>
      <c r="G3134" s="26" t="s">
        <v>13510</v>
      </c>
      <c r="H3134" s="12">
        <v>10</v>
      </c>
      <c r="I3134" s="28">
        <f>VLOOKUP(B:B,DIM_PRODUCTS!A:F,5,FALSE)</f>
        <v>14</v>
      </c>
      <c r="J3134" s="28">
        <f>FACT_ORDERS[[#This Row],[ProductPrice]]*FACT_ORDERS[[#This Row],[Quantity]]</f>
        <v>140</v>
      </c>
      <c r="K3134" s="12" t="str">
        <f>VLOOKUP(C:C,DIM_CUSTOMERS!A:G,7,FALSE)</f>
        <v>USA</v>
      </c>
      <c r="L3134" s="30" cm="1">
        <f t="array" ref="L3134">_xlfn.IFS(
    AND(FACT_ORDERS[[#This Row],[DeliveryMehtod]]="shippment",FACT_ORDERS[[#This Row],[TotalAmount]]&gt;=200), 0,
    AND(FACT_ORDERS[[#This Row],[DeliveryMehtod]]="pickup"), 15,
    AND(FACT_ORDERS[[#This Row],[DeliveryMehtod]]="shippment",FACT_ORDERS[[#This Row],[TotalAmount]]&lt;200), 35
)</f>
        <v>15</v>
      </c>
      <c r="M3134" s="12" t="str" cm="1">
        <f t="array" ref="M3134">_xlfn.IFS(
    SUMIFS(FACT_ORDERS[TotalAmount], FACT_ORDERS[WD_CUSTOMERS],FACT_ORDERS[[#This Row],[WD_CUSTOMERS]])&gt;=15000, "VIP",
    SUMIFS(FACT_ORDERS[TotalAmount], FACT_ORDERS[WD_CUSTOMERS],FACT_ORDERS[[#This Row],[WD_CUSTOMERS]])&gt;=8000, "Premium",
    TRUE, "Regular"
)</f>
        <v>VIP</v>
      </c>
      <c r="N3134" s="32" cm="1">
        <f t="array" ref="N3134">_xlfn.IFS(
   FACT_ORDERS[[#This Row],[TypeOfClient]]="VIP", 0.2,
   FACT_ORDERS[[#This Row],[TypeOfClient]]="Premium", 0.1,
   TRUE, 0
)</f>
        <v>0.2</v>
      </c>
      <c r="O3134" s="31" cm="1">
        <f t="array" ref="O3134">_xlfn.IFS(
   FACT_ORDERS[[#This Row],[TotalAmount]]&gt;1500, 0.15,
   FACT_ORDERS[[#This Row],[TotalAmount]]&gt;1000, 0.1,
   FACT_ORDERS[[#This Row],[TotalAmount]]&gt;500, 0.05,
   TRUE, 0
)</f>
        <v>0</v>
      </c>
      <c r="P3134" s="28">
        <f xml:space="preserve"> FACT_ORDERS[[#This Row],[TotalAmount]] * (1 - (FACT_ORDERS[[#This Row],[ClientDiscount]] + FACT_ORDERS[[#This Row],[OrderDiscount]]) )</f>
        <v>112</v>
      </c>
      <c r="Q3134" s="28">
        <f>FACT_ORDERS[[#This Row],[TotalAmountWithDiscount]]+FACT_ORDERS[[#This Row],[DeliveryCost]]</f>
        <v>127</v>
      </c>
      <c r="R3134" s="35">
        <v>45002</v>
      </c>
      <c r="S3134" s="35" t="str">
        <f>IF(NETWORKDAYS(FACT_ORDERS[[#This Row],[Order-Date]], FACT_ORDERS[[#This Row],[ArrivalDate ]]) &gt; 10, "Late", "On Time")</f>
        <v>On Time</v>
      </c>
    </row>
    <row r="3135" spans="1:19" x14ac:dyDescent="0.3">
      <c r="A3135" s="12">
        <v>8133</v>
      </c>
      <c r="B3135" s="12">
        <v>204</v>
      </c>
      <c r="C3135" s="12">
        <v>10044</v>
      </c>
      <c r="D3135" s="12">
        <v>3134</v>
      </c>
      <c r="E3135" s="12" t="s">
        <v>243</v>
      </c>
      <c r="F3135" s="13">
        <v>44995</v>
      </c>
      <c r="G3135" s="26" t="s">
        <v>13511</v>
      </c>
      <c r="H3135" s="12">
        <v>22</v>
      </c>
      <c r="I3135" s="28">
        <f>VLOOKUP(B:B,DIM_PRODUCTS!A:F,5,FALSE)</f>
        <v>6</v>
      </c>
      <c r="J3135" s="28">
        <f>FACT_ORDERS[[#This Row],[ProductPrice]]*FACT_ORDERS[[#This Row],[Quantity]]</f>
        <v>132</v>
      </c>
      <c r="K3135" s="12" t="str">
        <f>VLOOKUP(C:C,DIM_CUSTOMERS!A:G,7,FALSE)</f>
        <v>USA</v>
      </c>
      <c r="L3135" s="30" cm="1">
        <f t="array" ref="L3135">_xlfn.IFS(
    AND(FACT_ORDERS[[#This Row],[DeliveryMehtod]]="shippment",FACT_ORDERS[[#This Row],[TotalAmount]]&gt;=200), 0,
    AND(FACT_ORDERS[[#This Row],[DeliveryMehtod]]="pickup"), 15,
    AND(FACT_ORDERS[[#This Row],[DeliveryMehtod]]="shippment",FACT_ORDERS[[#This Row],[TotalAmount]]&lt;200), 35
)</f>
        <v>15</v>
      </c>
      <c r="M3135" s="12" t="str" cm="1">
        <f t="array" ref="M3135">_xlfn.IFS(
    SUMIFS(FACT_ORDERS[TotalAmount], FACT_ORDERS[WD_CUSTOMERS],FACT_ORDERS[[#This Row],[WD_CUSTOMERS]])&gt;=15000, "VIP",
    SUMIFS(FACT_ORDERS[TotalAmount], FACT_ORDERS[WD_CUSTOMERS],FACT_ORDERS[[#This Row],[WD_CUSTOMERS]])&gt;=8000, "Premium",
    TRUE, "Regular"
)</f>
        <v>VIP</v>
      </c>
      <c r="N3135" s="32" cm="1">
        <f t="array" ref="N3135">_xlfn.IFS(
   FACT_ORDERS[[#This Row],[TypeOfClient]]="VIP", 0.2,
   FACT_ORDERS[[#This Row],[TypeOfClient]]="Premium", 0.1,
   TRUE, 0
)</f>
        <v>0.2</v>
      </c>
      <c r="O3135" s="31" cm="1">
        <f t="array" ref="O3135">_xlfn.IFS(
   FACT_ORDERS[[#This Row],[TotalAmount]]&gt;1500, 0.15,
   FACT_ORDERS[[#This Row],[TotalAmount]]&gt;1000, 0.1,
   FACT_ORDERS[[#This Row],[TotalAmount]]&gt;500, 0.05,
   TRUE, 0
)</f>
        <v>0</v>
      </c>
      <c r="P3135" s="28">
        <f xml:space="preserve"> FACT_ORDERS[[#This Row],[TotalAmount]] * (1 - (FACT_ORDERS[[#This Row],[ClientDiscount]] + FACT_ORDERS[[#This Row],[OrderDiscount]]) )</f>
        <v>105.60000000000001</v>
      </c>
      <c r="Q3135" s="28">
        <f>FACT_ORDERS[[#This Row],[TotalAmountWithDiscount]]+FACT_ORDERS[[#This Row],[DeliveryCost]]</f>
        <v>120.60000000000001</v>
      </c>
      <c r="R3135" s="35">
        <v>45003</v>
      </c>
      <c r="S3135" s="35" t="str">
        <f>IF(NETWORKDAYS(FACT_ORDERS[[#This Row],[Order-Date]], FACT_ORDERS[[#This Row],[ArrivalDate ]]) &gt; 10, "Late", "On Time")</f>
        <v>On Time</v>
      </c>
    </row>
    <row r="3136" spans="1:19" x14ac:dyDescent="0.3">
      <c r="A3136" s="12">
        <v>8134</v>
      </c>
      <c r="B3136" s="12">
        <v>260</v>
      </c>
      <c r="C3136" s="12">
        <v>10044</v>
      </c>
      <c r="D3136" s="12">
        <v>3135</v>
      </c>
      <c r="E3136" s="12" t="s">
        <v>244</v>
      </c>
      <c r="F3136" s="13">
        <v>44995</v>
      </c>
      <c r="G3136" s="26" t="s">
        <v>13512</v>
      </c>
      <c r="H3136" s="12">
        <v>28</v>
      </c>
      <c r="I3136" s="28">
        <f>VLOOKUP(B:B,DIM_PRODUCTS!A:F,5,FALSE)</f>
        <v>15</v>
      </c>
      <c r="J3136" s="28">
        <f>FACT_ORDERS[[#This Row],[ProductPrice]]*FACT_ORDERS[[#This Row],[Quantity]]</f>
        <v>420</v>
      </c>
      <c r="K3136" s="12" t="str">
        <f>VLOOKUP(C:C,DIM_CUSTOMERS!A:G,7,FALSE)</f>
        <v>USA</v>
      </c>
      <c r="L3136" s="30" cm="1">
        <f t="array" ref="L3136">_xlfn.IFS(
    AND(FACT_ORDERS[[#This Row],[DeliveryMehtod]]="shippment",FACT_ORDERS[[#This Row],[TotalAmount]]&gt;=200), 0,
    AND(FACT_ORDERS[[#This Row],[DeliveryMehtod]]="pickup"), 15,
    AND(FACT_ORDERS[[#This Row],[DeliveryMehtod]]="shippment",FACT_ORDERS[[#This Row],[TotalAmount]]&lt;200), 35
)</f>
        <v>0</v>
      </c>
      <c r="M3136" s="12" t="str" cm="1">
        <f t="array" ref="M3136">_xlfn.IFS(
    SUMIFS(FACT_ORDERS[TotalAmount], FACT_ORDERS[WD_CUSTOMERS],FACT_ORDERS[[#This Row],[WD_CUSTOMERS]])&gt;=15000, "VIP",
    SUMIFS(FACT_ORDERS[TotalAmount], FACT_ORDERS[WD_CUSTOMERS],FACT_ORDERS[[#This Row],[WD_CUSTOMERS]])&gt;=8000, "Premium",
    TRUE, "Regular"
)</f>
        <v>VIP</v>
      </c>
      <c r="N3136" s="32" cm="1">
        <f t="array" ref="N3136">_xlfn.IFS(
   FACT_ORDERS[[#This Row],[TypeOfClient]]="VIP", 0.2,
   FACT_ORDERS[[#This Row],[TypeOfClient]]="Premium", 0.1,
   TRUE, 0
)</f>
        <v>0.2</v>
      </c>
      <c r="O3136" s="31" cm="1">
        <f t="array" ref="O3136">_xlfn.IFS(
   FACT_ORDERS[[#This Row],[TotalAmount]]&gt;1500, 0.15,
   FACT_ORDERS[[#This Row],[TotalAmount]]&gt;1000, 0.1,
   FACT_ORDERS[[#This Row],[TotalAmount]]&gt;500, 0.05,
   TRUE, 0
)</f>
        <v>0</v>
      </c>
      <c r="P3136" s="28">
        <f xml:space="preserve"> FACT_ORDERS[[#This Row],[TotalAmount]] * (1 - (FACT_ORDERS[[#This Row],[ClientDiscount]] + FACT_ORDERS[[#This Row],[OrderDiscount]]) )</f>
        <v>336</v>
      </c>
      <c r="Q3136" s="28">
        <f>FACT_ORDERS[[#This Row],[TotalAmountWithDiscount]]+FACT_ORDERS[[#This Row],[DeliveryCost]]</f>
        <v>336</v>
      </c>
      <c r="R3136" s="35">
        <v>45002</v>
      </c>
      <c r="S3136" s="35" t="str">
        <f>IF(NETWORKDAYS(FACT_ORDERS[[#This Row],[Order-Date]], FACT_ORDERS[[#This Row],[ArrivalDate ]]) &gt; 10, "Late", "On Time")</f>
        <v>On Time</v>
      </c>
    </row>
    <row r="3137" spans="1:19" x14ac:dyDescent="0.3">
      <c r="A3137" s="12">
        <v>8135</v>
      </c>
      <c r="B3137" s="12">
        <v>267</v>
      </c>
      <c r="C3137" s="12">
        <v>10044</v>
      </c>
      <c r="D3137" s="12">
        <v>3136</v>
      </c>
      <c r="E3137" s="12" t="s">
        <v>244</v>
      </c>
      <c r="F3137" s="13">
        <v>44995</v>
      </c>
      <c r="G3137" s="26" t="s">
        <v>3643</v>
      </c>
      <c r="H3137" s="12">
        <v>31</v>
      </c>
      <c r="I3137" s="28">
        <f>VLOOKUP(B:B,DIM_PRODUCTS!A:F,5,FALSE)</f>
        <v>26</v>
      </c>
      <c r="J3137" s="28">
        <f>FACT_ORDERS[[#This Row],[ProductPrice]]*FACT_ORDERS[[#This Row],[Quantity]]</f>
        <v>806</v>
      </c>
      <c r="K3137" s="12" t="str">
        <f>VLOOKUP(C:C,DIM_CUSTOMERS!A:G,7,FALSE)</f>
        <v>USA</v>
      </c>
      <c r="L3137" s="30" cm="1">
        <f t="array" ref="L3137">_xlfn.IFS(
    AND(FACT_ORDERS[[#This Row],[DeliveryMehtod]]="shippment",FACT_ORDERS[[#This Row],[TotalAmount]]&gt;=200), 0,
    AND(FACT_ORDERS[[#This Row],[DeliveryMehtod]]="pickup"), 15,
    AND(FACT_ORDERS[[#This Row],[DeliveryMehtod]]="shippment",FACT_ORDERS[[#This Row],[TotalAmount]]&lt;200), 35
)</f>
        <v>0</v>
      </c>
      <c r="M3137" s="12" t="str" cm="1">
        <f t="array" ref="M3137">_xlfn.IFS(
    SUMIFS(FACT_ORDERS[TotalAmount], FACT_ORDERS[WD_CUSTOMERS],FACT_ORDERS[[#This Row],[WD_CUSTOMERS]])&gt;=15000, "VIP",
    SUMIFS(FACT_ORDERS[TotalAmount], FACT_ORDERS[WD_CUSTOMERS],FACT_ORDERS[[#This Row],[WD_CUSTOMERS]])&gt;=8000, "Premium",
    TRUE, "Regular"
)</f>
        <v>VIP</v>
      </c>
      <c r="N3137" s="32" cm="1">
        <f t="array" ref="N3137">_xlfn.IFS(
   FACT_ORDERS[[#This Row],[TypeOfClient]]="VIP", 0.2,
   FACT_ORDERS[[#This Row],[TypeOfClient]]="Premium", 0.1,
   TRUE, 0
)</f>
        <v>0.2</v>
      </c>
      <c r="O3137" s="31" cm="1">
        <f t="array" ref="O3137">_xlfn.IFS(
   FACT_ORDERS[[#This Row],[TotalAmount]]&gt;1500, 0.15,
   FACT_ORDERS[[#This Row],[TotalAmount]]&gt;1000, 0.1,
   FACT_ORDERS[[#This Row],[TotalAmount]]&gt;500, 0.05,
   TRUE, 0
)</f>
        <v>0.05</v>
      </c>
      <c r="P3137" s="28">
        <f xml:space="preserve"> FACT_ORDERS[[#This Row],[TotalAmount]] * (1 - (FACT_ORDERS[[#This Row],[ClientDiscount]] + FACT_ORDERS[[#This Row],[OrderDiscount]]) )</f>
        <v>604.5</v>
      </c>
      <c r="Q3137" s="28">
        <f>FACT_ORDERS[[#This Row],[TotalAmountWithDiscount]]+FACT_ORDERS[[#This Row],[DeliveryCost]]</f>
        <v>604.5</v>
      </c>
      <c r="R3137" s="35">
        <v>45003</v>
      </c>
      <c r="S3137" s="35" t="str">
        <f>IF(NETWORKDAYS(FACT_ORDERS[[#This Row],[Order-Date]], FACT_ORDERS[[#This Row],[ArrivalDate ]]) &gt; 10, "Late", "On Time")</f>
        <v>On Time</v>
      </c>
    </row>
    <row r="3138" spans="1:19" x14ac:dyDescent="0.3">
      <c r="A3138" s="12">
        <v>8136</v>
      </c>
      <c r="B3138" s="12">
        <v>288</v>
      </c>
      <c r="C3138" s="12">
        <v>10044</v>
      </c>
      <c r="D3138" s="12">
        <v>3137</v>
      </c>
      <c r="E3138" s="12" t="s">
        <v>244</v>
      </c>
      <c r="F3138" s="13">
        <v>45280</v>
      </c>
      <c r="G3138" s="26" t="s">
        <v>13513</v>
      </c>
      <c r="H3138" s="12">
        <v>12</v>
      </c>
      <c r="I3138" s="28">
        <f>VLOOKUP(B:B,DIM_PRODUCTS!A:F,5,FALSE)</f>
        <v>14</v>
      </c>
      <c r="J3138" s="28">
        <f>FACT_ORDERS[[#This Row],[ProductPrice]]*FACT_ORDERS[[#This Row],[Quantity]]</f>
        <v>168</v>
      </c>
      <c r="K3138" s="12" t="str">
        <f>VLOOKUP(C:C,DIM_CUSTOMERS!A:G,7,FALSE)</f>
        <v>USA</v>
      </c>
      <c r="L3138" s="30" cm="1">
        <f t="array" ref="L3138">_xlfn.IFS(
    AND(FACT_ORDERS[[#This Row],[DeliveryMehtod]]="shippment",FACT_ORDERS[[#This Row],[TotalAmount]]&gt;=200), 0,
    AND(FACT_ORDERS[[#This Row],[DeliveryMehtod]]="pickup"), 15,
    AND(FACT_ORDERS[[#This Row],[DeliveryMehtod]]="shippment",FACT_ORDERS[[#This Row],[TotalAmount]]&lt;200), 35
)</f>
        <v>35</v>
      </c>
      <c r="M3138" s="12" t="str" cm="1">
        <f t="array" ref="M3138">_xlfn.IFS(
    SUMIFS(FACT_ORDERS[TotalAmount], FACT_ORDERS[WD_CUSTOMERS],FACT_ORDERS[[#This Row],[WD_CUSTOMERS]])&gt;=15000, "VIP",
    SUMIFS(FACT_ORDERS[TotalAmount], FACT_ORDERS[WD_CUSTOMERS],FACT_ORDERS[[#This Row],[WD_CUSTOMERS]])&gt;=8000, "Premium",
    TRUE, "Regular"
)</f>
        <v>VIP</v>
      </c>
      <c r="N3138" s="32" cm="1">
        <f t="array" ref="N3138">_xlfn.IFS(
   FACT_ORDERS[[#This Row],[TypeOfClient]]="VIP", 0.2,
   FACT_ORDERS[[#This Row],[TypeOfClient]]="Premium", 0.1,
   TRUE, 0
)</f>
        <v>0.2</v>
      </c>
      <c r="O3138" s="31" cm="1">
        <f t="array" ref="O3138">_xlfn.IFS(
   FACT_ORDERS[[#This Row],[TotalAmount]]&gt;1500, 0.15,
   FACT_ORDERS[[#This Row],[TotalAmount]]&gt;1000, 0.1,
   FACT_ORDERS[[#This Row],[TotalAmount]]&gt;500, 0.05,
   TRUE, 0
)</f>
        <v>0</v>
      </c>
      <c r="P3138" s="28">
        <f xml:space="preserve"> FACT_ORDERS[[#This Row],[TotalAmount]] * (1 - (FACT_ORDERS[[#This Row],[ClientDiscount]] + FACT_ORDERS[[#This Row],[OrderDiscount]]) )</f>
        <v>134.4</v>
      </c>
      <c r="Q3138" s="28">
        <f>FACT_ORDERS[[#This Row],[TotalAmountWithDiscount]]+FACT_ORDERS[[#This Row],[DeliveryCost]]</f>
        <v>169.4</v>
      </c>
      <c r="R3138" s="35">
        <v>45290</v>
      </c>
      <c r="S3138" s="35" t="str">
        <f>IF(NETWORKDAYS(FACT_ORDERS[[#This Row],[Order-Date]], FACT_ORDERS[[#This Row],[ArrivalDate ]]) &gt; 10, "Late", "On Time")</f>
        <v>On Time</v>
      </c>
    </row>
    <row r="3139" spans="1:19" x14ac:dyDescent="0.3">
      <c r="A3139" s="12">
        <v>8137</v>
      </c>
      <c r="B3139" s="12">
        <v>204</v>
      </c>
      <c r="C3139" s="12">
        <v>10044</v>
      </c>
      <c r="D3139" s="12">
        <v>3138</v>
      </c>
      <c r="E3139" s="12" t="s">
        <v>243</v>
      </c>
      <c r="F3139" s="13">
        <v>45280</v>
      </c>
      <c r="G3139" s="26" t="s">
        <v>13514</v>
      </c>
      <c r="H3139" s="12">
        <v>14</v>
      </c>
      <c r="I3139" s="28">
        <f>VLOOKUP(B:B,DIM_PRODUCTS!A:F,5,FALSE)</f>
        <v>6</v>
      </c>
      <c r="J3139" s="28">
        <f>FACT_ORDERS[[#This Row],[ProductPrice]]*FACT_ORDERS[[#This Row],[Quantity]]</f>
        <v>84</v>
      </c>
      <c r="K3139" s="12" t="str">
        <f>VLOOKUP(C:C,DIM_CUSTOMERS!A:G,7,FALSE)</f>
        <v>USA</v>
      </c>
      <c r="L3139" s="30" cm="1">
        <f t="array" ref="L3139">_xlfn.IFS(
    AND(FACT_ORDERS[[#This Row],[DeliveryMehtod]]="shippment",FACT_ORDERS[[#This Row],[TotalAmount]]&gt;=200), 0,
    AND(FACT_ORDERS[[#This Row],[DeliveryMehtod]]="pickup"), 15,
    AND(FACT_ORDERS[[#This Row],[DeliveryMehtod]]="shippment",FACT_ORDERS[[#This Row],[TotalAmount]]&lt;200), 35
)</f>
        <v>15</v>
      </c>
      <c r="M3139" s="12" t="str" cm="1">
        <f t="array" ref="M3139">_xlfn.IFS(
    SUMIFS(FACT_ORDERS[TotalAmount], FACT_ORDERS[WD_CUSTOMERS],FACT_ORDERS[[#This Row],[WD_CUSTOMERS]])&gt;=15000, "VIP",
    SUMIFS(FACT_ORDERS[TotalAmount], FACT_ORDERS[WD_CUSTOMERS],FACT_ORDERS[[#This Row],[WD_CUSTOMERS]])&gt;=8000, "Premium",
    TRUE, "Regular"
)</f>
        <v>VIP</v>
      </c>
      <c r="N3139" s="32" cm="1">
        <f t="array" ref="N3139">_xlfn.IFS(
   FACT_ORDERS[[#This Row],[TypeOfClient]]="VIP", 0.2,
   FACT_ORDERS[[#This Row],[TypeOfClient]]="Premium", 0.1,
   TRUE, 0
)</f>
        <v>0.2</v>
      </c>
      <c r="O3139" s="31" cm="1">
        <f t="array" ref="O3139">_xlfn.IFS(
   FACT_ORDERS[[#This Row],[TotalAmount]]&gt;1500, 0.15,
   FACT_ORDERS[[#This Row],[TotalAmount]]&gt;1000, 0.1,
   FACT_ORDERS[[#This Row],[TotalAmount]]&gt;500, 0.05,
   TRUE, 0
)</f>
        <v>0</v>
      </c>
      <c r="P3139" s="28">
        <f xml:space="preserve"> FACT_ORDERS[[#This Row],[TotalAmount]] * (1 - (FACT_ORDERS[[#This Row],[ClientDiscount]] + FACT_ORDERS[[#This Row],[OrderDiscount]]) )</f>
        <v>67.2</v>
      </c>
      <c r="Q3139" s="28">
        <f>FACT_ORDERS[[#This Row],[TotalAmountWithDiscount]]+FACT_ORDERS[[#This Row],[DeliveryCost]]</f>
        <v>82.2</v>
      </c>
      <c r="R3139" s="35">
        <v>45290</v>
      </c>
      <c r="S3139" s="35" t="str">
        <f>IF(NETWORKDAYS(FACT_ORDERS[[#This Row],[Order-Date]], FACT_ORDERS[[#This Row],[ArrivalDate ]]) &gt; 10, "Late", "On Time")</f>
        <v>On Time</v>
      </c>
    </row>
    <row r="3140" spans="1:19" x14ac:dyDescent="0.3">
      <c r="A3140" s="12">
        <v>8138</v>
      </c>
      <c r="B3140" s="12">
        <v>260</v>
      </c>
      <c r="C3140" s="12">
        <v>10044</v>
      </c>
      <c r="D3140" s="12">
        <v>3139</v>
      </c>
      <c r="E3140" s="12" t="s">
        <v>244</v>
      </c>
      <c r="F3140" s="13">
        <v>45280</v>
      </c>
      <c r="G3140" s="26" t="s">
        <v>13515</v>
      </c>
      <c r="H3140" s="12">
        <v>22</v>
      </c>
      <c r="I3140" s="28">
        <f>VLOOKUP(B:B,DIM_PRODUCTS!A:F,5,FALSE)</f>
        <v>15</v>
      </c>
      <c r="J3140" s="28">
        <f>FACT_ORDERS[[#This Row],[ProductPrice]]*FACT_ORDERS[[#This Row],[Quantity]]</f>
        <v>330</v>
      </c>
      <c r="K3140" s="12" t="str">
        <f>VLOOKUP(C:C,DIM_CUSTOMERS!A:G,7,FALSE)</f>
        <v>USA</v>
      </c>
      <c r="L3140" s="30" cm="1">
        <f t="array" ref="L3140">_xlfn.IFS(
    AND(FACT_ORDERS[[#This Row],[DeliveryMehtod]]="shippment",FACT_ORDERS[[#This Row],[TotalAmount]]&gt;=200), 0,
    AND(FACT_ORDERS[[#This Row],[DeliveryMehtod]]="pickup"), 15,
    AND(FACT_ORDERS[[#This Row],[DeliveryMehtod]]="shippment",FACT_ORDERS[[#This Row],[TotalAmount]]&lt;200), 35
)</f>
        <v>0</v>
      </c>
      <c r="M3140" s="12" t="str" cm="1">
        <f t="array" ref="M3140">_xlfn.IFS(
    SUMIFS(FACT_ORDERS[TotalAmount], FACT_ORDERS[WD_CUSTOMERS],FACT_ORDERS[[#This Row],[WD_CUSTOMERS]])&gt;=15000, "VIP",
    SUMIFS(FACT_ORDERS[TotalAmount], FACT_ORDERS[WD_CUSTOMERS],FACT_ORDERS[[#This Row],[WD_CUSTOMERS]])&gt;=8000, "Premium",
    TRUE, "Regular"
)</f>
        <v>VIP</v>
      </c>
      <c r="N3140" s="32" cm="1">
        <f t="array" ref="N3140">_xlfn.IFS(
   FACT_ORDERS[[#This Row],[TypeOfClient]]="VIP", 0.2,
   FACT_ORDERS[[#This Row],[TypeOfClient]]="Premium", 0.1,
   TRUE, 0
)</f>
        <v>0.2</v>
      </c>
      <c r="O3140" s="31" cm="1">
        <f t="array" ref="O3140">_xlfn.IFS(
   FACT_ORDERS[[#This Row],[TotalAmount]]&gt;1500, 0.15,
   FACT_ORDERS[[#This Row],[TotalAmount]]&gt;1000, 0.1,
   FACT_ORDERS[[#This Row],[TotalAmount]]&gt;500, 0.05,
   TRUE, 0
)</f>
        <v>0</v>
      </c>
      <c r="P3140" s="28">
        <f xml:space="preserve"> FACT_ORDERS[[#This Row],[TotalAmount]] * (1 - (FACT_ORDERS[[#This Row],[ClientDiscount]] + FACT_ORDERS[[#This Row],[OrderDiscount]]) )</f>
        <v>264</v>
      </c>
      <c r="Q3140" s="28">
        <f>FACT_ORDERS[[#This Row],[TotalAmountWithDiscount]]+FACT_ORDERS[[#This Row],[DeliveryCost]]</f>
        <v>264</v>
      </c>
      <c r="R3140" s="35">
        <v>45291</v>
      </c>
      <c r="S3140" s="35" t="str">
        <f>IF(NETWORKDAYS(FACT_ORDERS[[#This Row],[Order-Date]], FACT_ORDERS[[#This Row],[ArrivalDate ]]) &gt; 10, "Late", "On Time")</f>
        <v>On Time</v>
      </c>
    </row>
    <row r="3141" spans="1:19" x14ac:dyDescent="0.3">
      <c r="A3141" s="12">
        <v>8139</v>
      </c>
      <c r="B3141" s="12">
        <v>267</v>
      </c>
      <c r="C3141" s="12">
        <v>10044</v>
      </c>
      <c r="D3141" s="12">
        <v>3140</v>
      </c>
      <c r="E3141" s="12" t="s">
        <v>243</v>
      </c>
      <c r="F3141" s="13">
        <v>45280</v>
      </c>
      <c r="G3141" s="26" t="s">
        <v>13516</v>
      </c>
      <c r="H3141" s="12">
        <v>39</v>
      </c>
      <c r="I3141" s="28">
        <f>VLOOKUP(B:B,DIM_PRODUCTS!A:F,5,FALSE)</f>
        <v>26</v>
      </c>
      <c r="J3141" s="28">
        <f>FACT_ORDERS[[#This Row],[ProductPrice]]*FACT_ORDERS[[#This Row],[Quantity]]</f>
        <v>1014</v>
      </c>
      <c r="K3141" s="12" t="str">
        <f>VLOOKUP(C:C,DIM_CUSTOMERS!A:G,7,FALSE)</f>
        <v>USA</v>
      </c>
      <c r="L3141" s="30" cm="1">
        <f t="array" ref="L3141">_xlfn.IFS(
    AND(FACT_ORDERS[[#This Row],[DeliveryMehtod]]="shippment",FACT_ORDERS[[#This Row],[TotalAmount]]&gt;=200), 0,
    AND(FACT_ORDERS[[#This Row],[DeliveryMehtod]]="pickup"), 15,
    AND(FACT_ORDERS[[#This Row],[DeliveryMehtod]]="shippment",FACT_ORDERS[[#This Row],[TotalAmount]]&lt;200), 35
)</f>
        <v>15</v>
      </c>
      <c r="M3141" s="12" t="str" cm="1">
        <f t="array" ref="M3141">_xlfn.IFS(
    SUMIFS(FACT_ORDERS[TotalAmount], FACT_ORDERS[WD_CUSTOMERS],FACT_ORDERS[[#This Row],[WD_CUSTOMERS]])&gt;=15000, "VIP",
    SUMIFS(FACT_ORDERS[TotalAmount], FACT_ORDERS[WD_CUSTOMERS],FACT_ORDERS[[#This Row],[WD_CUSTOMERS]])&gt;=8000, "Premium",
    TRUE, "Regular"
)</f>
        <v>VIP</v>
      </c>
      <c r="N3141" s="32" cm="1">
        <f t="array" ref="N3141">_xlfn.IFS(
   FACT_ORDERS[[#This Row],[TypeOfClient]]="VIP", 0.2,
   FACT_ORDERS[[#This Row],[TypeOfClient]]="Premium", 0.1,
   TRUE, 0
)</f>
        <v>0.2</v>
      </c>
      <c r="O3141" s="31" cm="1">
        <f t="array" ref="O3141">_xlfn.IFS(
   FACT_ORDERS[[#This Row],[TotalAmount]]&gt;1500, 0.15,
   FACT_ORDERS[[#This Row],[TotalAmount]]&gt;1000, 0.1,
   FACT_ORDERS[[#This Row],[TotalAmount]]&gt;500, 0.05,
   TRUE, 0
)</f>
        <v>0.1</v>
      </c>
      <c r="P3141" s="28">
        <f xml:space="preserve"> FACT_ORDERS[[#This Row],[TotalAmount]] * (1 - (FACT_ORDERS[[#This Row],[ClientDiscount]] + FACT_ORDERS[[#This Row],[OrderDiscount]]) )</f>
        <v>709.8</v>
      </c>
      <c r="Q3141" s="28">
        <f>FACT_ORDERS[[#This Row],[TotalAmountWithDiscount]]+FACT_ORDERS[[#This Row],[DeliveryCost]]</f>
        <v>724.8</v>
      </c>
      <c r="R3141" s="35">
        <v>45288</v>
      </c>
      <c r="S3141" s="35" t="str">
        <f>IF(NETWORKDAYS(FACT_ORDERS[[#This Row],[Order-Date]], FACT_ORDERS[[#This Row],[ArrivalDate ]]) &gt; 10, "Late", "On Time")</f>
        <v>On Time</v>
      </c>
    </row>
    <row r="3142" spans="1:19" x14ac:dyDescent="0.3">
      <c r="A3142" s="12">
        <v>8140</v>
      </c>
      <c r="B3142" s="12">
        <v>288</v>
      </c>
      <c r="C3142" s="12">
        <v>10044</v>
      </c>
      <c r="D3142" s="12">
        <v>3141</v>
      </c>
      <c r="E3142" s="12" t="s">
        <v>243</v>
      </c>
      <c r="F3142" s="13">
        <v>44874</v>
      </c>
      <c r="G3142" s="26" t="s">
        <v>13517</v>
      </c>
      <c r="H3142" s="12">
        <v>17</v>
      </c>
      <c r="I3142" s="28">
        <f>VLOOKUP(B:B,DIM_PRODUCTS!A:F,5,FALSE)</f>
        <v>14</v>
      </c>
      <c r="J3142" s="28">
        <f>FACT_ORDERS[[#This Row],[ProductPrice]]*FACT_ORDERS[[#This Row],[Quantity]]</f>
        <v>238</v>
      </c>
      <c r="K3142" s="12" t="str">
        <f>VLOOKUP(C:C,DIM_CUSTOMERS!A:G,7,FALSE)</f>
        <v>USA</v>
      </c>
      <c r="L3142" s="30" cm="1">
        <f t="array" ref="L3142">_xlfn.IFS(
    AND(FACT_ORDERS[[#This Row],[DeliveryMehtod]]="shippment",FACT_ORDERS[[#This Row],[TotalAmount]]&gt;=200), 0,
    AND(FACT_ORDERS[[#This Row],[DeliveryMehtod]]="pickup"), 15,
    AND(FACT_ORDERS[[#This Row],[DeliveryMehtod]]="shippment",FACT_ORDERS[[#This Row],[TotalAmount]]&lt;200), 35
)</f>
        <v>15</v>
      </c>
      <c r="M3142" s="12" t="str" cm="1">
        <f t="array" ref="M3142">_xlfn.IFS(
    SUMIFS(FACT_ORDERS[TotalAmount], FACT_ORDERS[WD_CUSTOMERS],FACT_ORDERS[[#This Row],[WD_CUSTOMERS]])&gt;=15000, "VIP",
    SUMIFS(FACT_ORDERS[TotalAmount], FACT_ORDERS[WD_CUSTOMERS],FACT_ORDERS[[#This Row],[WD_CUSTOMERS]])&gt;=8000, "Premium",
    TRUE, "Regular"
)</f>
        <v>VIP</v>
      </c>
      <c r="N3142" s="32" cm="1">
        <f t="array" ref="N3142">_xlfn.IFS(
   FACT_ORDERS[[#This Row],[TypeOfClient]]="VIP", 0.2,
   FACT_ORDERS[[#This Row],[TypeOfClient]]="Premium", 0.1,
   TRUE, 0
)</f>
        <v>0.2</v>
      </c>
      <c r="O3142" s="31" cm="1">
        <f t="array" ref="O3142">_xlfn.IFS(
   FACT_ORDERS[[#This Row],[TotalAmount]]&gt;1500, 0.15,
   FACT_ORDERS[[#This Row],[TotalAmount]]&gt;1000, 0.1,
   FACT_ORDERS[[#This Row],[TotalAmount]]&gt;500, 0.05,
   TRUE, 0
)</f>
        <v>0</v>
      </c>
      <c r="P3142" s="28">
        <f xml:space="preserve"> FACT_ORDERS[[#This Row],[TotalAmount]] * (1 - (FACT_ORDERS[[#This Row],[ClientDiscount]] + FACT_ORDERS[[#This Row],[OrderDiscount]]) )</f>
        <v>190.4</v>
      </c>
      <c r="Q3142" s="28">
        <f>FACT_ORDERS[[#This Row],[TotalAmountWithDiscount]]+FACT_ORDERS[[#This Row],[DeliveryCost]]</f>
        <v>205.4</v>
      </c>
      <c r="R3142" s="35">
        <v>44892</v>
      </c>
      <c r="S3142" s="35" t="str">
        <f>IF(NETWORKDAYS(FACT_ORDERS[[#This Row],[Order-Date]], FACT_ORDERS[[#This Row],[ArrivalDate ]]) &gt; 10, "Late", "On Time")</f>
        <v>Late</v>
      </c>
    </row>
    <row r="3143" spans="1:19" x14ac:dyDescent="0.3">
      <c r="A3143" s="12">
        <v>8141</v>
      </c>
      <c r="B3143" s="12">
        <v>204</v>
      </c>
      <c r="C3143" s="12">
        <v>10044</v>
      </c>
      <c r="D3143" s="12">
        <v>3142</v>
      </c>
      <c r="E3143" s="12" t="s">
        <v>243</v>
      </c>
      <c r="F3143" s="13">
        <v>44874</v>
      </c>
      <c r="G3143" s="26" t="s">
        <v>13518</v>
      </c>
      <c r="H3143" s="12">
        <v>13</v>
      </c>
      <c r="I3143" s="28">
        <f>VLOOKUP(B:B,DIM_PRODUCTS!A:F,5,FALSE)</f>
        <v>6</v>
      </c>
      <c r="J3143" s="28">
        <f>FACT_ORDERS[[#This Row],[ProductPrice]]*FACT_ORDERS[[#This Row],[Quantity]]</f>
        <v>78</v>
      </c>
      <c r="K3143" s="12" t="str">
        <f>VLOOKUP(C:C,DIM_CUSTOMERS!A:G,7,FALSE)</f>
        <v>USA</v>
      </c>
      <c r="L3143" s="30" cm="1">
        <f t="array" ref="L3143">_xlfn.IFS(
    AND(FACT_ORDERS[[#This Row],[DeliveryMehtod]]="shippment",FACT_ORDERS[[#This Row],[TotalAmount]]&gt;=200), 0,
    AND(FACT_ORDERS[[#This Row],[DeliveryMehtod]]="pickup"), 15,
    AND(FACT_ORDERS[[#This Row],[DeliveryMehtod]]="shippment",FACT_ORDERS[[#This Row],[TotalAmount]]&lt;200), 35
)</f>
        <v>15</v>
      </c>
      <c r="M3143" s="12" t="str" cm="1">
        <f t="array" ref="M3143">_xlfn.IFS(
    SUMIFS(FACT_ORDERS[TotalAmount], FACT_ORDERS[WD_CUSTOMERS],FACT_ORDERS[[#This Row],[WD_CUSTOMERS]])&gt;=15000, "VIP",
    SUMIFS(FACT_ORDERS[TotalAmount], FACT_ORDERS[WD_CUSTOMERS],FACT_ORDERS[[#This Row],[WD_CUSTOMERS]])&gt;=8000, "Premium",
    TRUE, "Regular"
)</f>
        <v>VIP</v>
      </c>
      <c r="N3143" s="32" cm="1">
        <f t="array" ref="N3143">_xlfn.IFS(
   FACT_ORDERS[[#This Row],[TypeOfClient]]="VIP", 0.2,
   FACT_ORDERS[[#This Row],[TypeOfClient]]="Premium", 0.1,
   TRUE, 0
)</f>
        <v>0.2</v>
      </c>
      <c r="O3143" s="31" cm="1">
        <f t="array" ref="O3143">_xlfn.IFS(
   FACT_ORDERS[[#This Row],[TotalAmount]]&gt;1500, 0.15,
   FACT_ORDERS[[#This Row],[TotalAmount]]&gt;1000, 0.1,
   FACT_ORDERS[[#This Row],[TotalAmount]]&gt;500, 0.05,
   TRUE, 0
)</f>
        <v>0</v>
      </c>
      <c r="P3143" s="28">
        <f xml:space="preserve"> FACT_ORDERS[[#This Row],[TotalAmount]] * (1 - (FACT_ORDERS[[#This Row],[ClientDiscount]] + FACT_ORDERS[[#This Row],[OrderDiscount]]) )</f>
        <v>62.400000000000006</v>
      </c>
      <c r="Q3143" s="28">
        <f>FACT_ORDERS[[#This Row],[TotalAmountWithDiscount]]+FACT_ORDERS[[#This Row],[DeliveryCost]]</f>
        <v>77.400000000000006</v>
      </c>
      <c r="R3143" s="35">
        <v>44882</v>
      </c>
      <c r="S3143" s="35" t="str">
        <f>IF(NETWORKDAYS(FACT_ORDERS[[#This Row],[Order-Date]], FACT_ORDERS[[#This Row],[ArrivalDate ]]) &gt; 10, "Late", "On Time")</f>
        <v>On Time</v>
      </c>
    </row>
    <row r="3144" spans="1:19" x14ac:dyDescent="0.3">
      <c r="A3144" s="12">
        <v>8142</v>
      </c>
      <c r="B3144" s="12">
        <v>260</v>
      </c>
      <c r="C3144" s="12">
        <v>10044</v>
      </c>
      <c r="D3144" s="12">
        <v>3143</v>
      </c>
      <c r="E3144" s="12" t="s">
        <v>244</v>
      </c>
      <c r="F3144" s="13">
        <v>44874</v>
      </c>
      <c r="G3144" s="26" t="s">
        <v>4012</v>
      </c>
      <c r="H3144" s="12">
        <v>34</v>
      </c>
      <c r="I3144" s="28">
        <f>VLOOKUP(B:B,DIM_PRODUCTS!A:F,5,FALSE)</f>
        <v>15</v>
      </c>
      <c r="J3144" s="28">
        <f>FACT_ORDERS[[#This Row],[ProductPrice]]*FACT_ORDERS[[#This Row],[Quantity]]</f>
        <v>510</v>
      </c>
      <c r="K3144" s="12" t="str">
        <f>VLOOKUP(C:C,DIM_CUSTOMERS!A:G,7,FALSE)</f>
        <v>USA</v>
      </c>
      <c r="L3144" s="30" cm="1">
        <f t="array" ref="L3144">_xlfn.IFS(
    AND(FACT_ORDERS[[#This Row],[DeliveryMehtod]]="shippment",FACT_ORDERS[[#This Row],[TotalAmount]]&gt;=200), 0,
    AND(FACT_ORDERS[[#This Row],[DeliveryMehtod]]="pickup"), 15,
    AND(FACT_ORDERS[[#This Row],[DeliveryMehtod]]="shippment",FACT_ORDERS[[#This Row],[TotalAmount]]&lt;200), 35
)</f>
        <v>0</v>
      </c>
      <c r="M3144" s="12" t="str" cm="1">
        <f t="array" ref="M3144">_xlfn.IFS(
    SUMIFS(FACT_ORDERS[TotalAmount], FACT_ORDERS[WD_CUSTOMERS],FACT_ORDERS[[#This Row],[WD_CUSTOMERS]])&gt;=15000, "VIP",
    SUMIFS(FACT_ORDERS[TotalAmount], FACT_ORDERS[WD_CUSTOMERS],FACT_ORDERS[[#This Row],[WD_CUSTOMERS]])&gt;=8000, "Premium",
    TRUE, "Regular"
)</f>
        <v>VIP</v>
      </c>
      <c r="N3144" s="32" cm="1">
        <f t="array" ref="N3144">_xlfn.IFS(
   FACT_ORDERS[[#This Row],[TypeOfClient]]="VIP", 0.2,
   FACT_ORDERS[[#This Row],[TypeOfClient]]="Premium", 0.1,
   TRUE, 0
)</f>
        <v>0.2</v>
      </c>
      <c r="O3144" s="31" cm="1">
        <f t="array" ref="O3144">_xlfn.IFS(
   FACT_ORDERS[[#This Row],[TotalAmount]]&gt;1500, 0.15,
   FACT_ORDERS[[#This Row],[TotalAmount]]&gt;1000, 0.1,
   FACT_ORDERS[[#This Row],[TotalAmount]]&gt;500, 0.05,
   TRUE, 0
)</f>
        <v>0.05</v>
      </c>
      <c r="P3144" s="28">
        <f xml:space="preserve"> FACT_ORDERS[[#This Row],[TotalAmount]] * (1 - (FACT_ORDERS[[#This Row],[ClientDiscount]] + FACT_ORDERS[[#This Row],[OrderDiscount]]) )</f>
        <v>382.5</v>
      </c>
      <c r="Q3144" s="28">
        <f>FACT_ORDERS[[#This Row],[TotalAmountWithDiscount]]+FACT_ORDERS[[#This Row],[DeliveryCost]]</f>
        <v>382.5</v>
      </c>
      <c r="R3144" s="35">
        <v>44885</v>
      </c>
      <c r="S3144" s="35" t="str">
        <f>IF(NETWORKDAYS(FACT_ORDERS[[#This Row],[Order-Date]], FACT_ORDERS[[#This Row],[ArrivalDate ]]) &gt; 10, "Late", "On Time")</f>
        <v>On Time</v>
      </c>
    </row>
    <row r="3145" spans="1:19" x14ac:dyDescent="0.3">
      <c r="A3145" s="12">
        <v>8143</v>
      </c>
      <c r="B3145" s="12">
        <v>267</v>
      </c>
      <c r="C3145" s="12">
        <v>10044</v>
      </c>
      <c r="D3145" s="12">
        <v>3144</v>
      </c>
      <c r="E3145" s="12" t="s">
        <v>243</v>
      </c>
      <c r="F3145" s="13">
        <v>44874</v>
      </c>
      <c r="G3145" s="26" t="s">
        <v>13519</v>
      </c>
      <c r="H3145" s="12">
        <v>37</v>
      </c>
      <c r="I3145" s="28">
        <f>VLOOKUP(B:B,DIM_PRODUCTS!A:F,5,FALSE)</f>
        <v>26</v>
      </c>
      <c r="J3145" s="28">
        <f>FACT_ORDERS[[#This Row],[ProductPrice]]*FACT_ORDERS[[#This Row],[Quantity]]</f>
        <v>962</v>
      </c>
      <c r="K3145" s="12" t="str">
        <f>VLOOKUP(C:C,DIM_CUSTOMERS!A:G,7,FALSE)</f>
        <v>USA</v>
      </c>
      <c r="L3145" s="30" cm="1">
        <f t="array" ref="L3145">_xlfn.IFS(
    AND(FACT_ORDERS[[#This Row],[DeliveryMehtod]]="shippment",FACT_ORDERS[[#This Row],[TotalAmount]]&gt;=200), 0,
    AND(FACT_ORDERS[[#This Row],[DeliveryMehtod]]="pickup"), 15,
    AND(FACT_ORDERS[[#This Row],[DeliveryMehtod]]="shippment",FACT_ORDERS[[#This Row],[TotalAmount]]&lt;200), 35
)</f>
        <v>15</v>
      </c>
      <c r="M3145" s="12" t="str" cm="1">
        <f t="array" ref="M3145">_xlfn.IFS(
    SUMIFS(FACT_ORDERS[TotalAmount], FACT_ORDERS[WD_CUSTOMERS],FACT_ORDERS[[#This Row],[WD_CUSTOMERS]])&gt;=15000, "VIP",
    SUMIFS(FACT_ORDERS[TotalAmount], FACT_ORDERS[WD_CUSTOMERS],FACT_ORDERS[[#This Row],[WD_CUSTOMERS]])&gt;=8000, "Premium",
    TRUE, "Regular"
)</f>
        <v>VIP</v>
      </c>
      <c r="N3145" s="32" cm="1">
        <f t="array" ref="N3145">_xlfn.IFS(
   FACT_ORDERS[[#This Row],[TypeOfClient]]="VIP", 0.2,
   FACT_ORDERS[[#This Row],[TypeOfClient]]="Premium", 0.1,
   TRUE, 0
)</f>
        <v>0.2</v>
      </c>
      <c r="O3145" s="31" cm="1">
        <f t="array" ref="O3145">_xlfn.IFS(
   FACT_ORDERS[[#This Row],[TotalAmount]]&gt;1500, 0.15,
   FACT_ORDERS[[#This Row],[TotalAmount]]&gt;1000, 0.1,
   FACT_ORDERS[[#This Row],[TotalAmount]]&gt;500, 0.05,
   TRUE, 0
)</f>
        <v>0.05</v>
      </c>
      <c r="P3145" s="28">
        <f xml:space="preserve"> FACT_ORDERS[[#This Row],[TotalAmount]] * (1 - (FACT_ORDERS[[#This Row],[ClientDiscount]] + FACT_ORDERS[[#This Row],[OrderDiscount]]) )</f>
        <v>721.5</v>
      </c>
      <c r="Q3145" s="28">
        <f>FACT_ORDERS[[#This Row],[TotalAmountWithDiscount]]+FACT_ORDERS[[#This Row],[DeliveryCost]]</f>
        <v>736.5</v>
      </c>
      <c r="R3145" s="35">
        <v>44884</v>
      </c>
      <c r="S3145" s="35" t="str">
        <f>IF(NETWORKDAYS(FACT_ORDERS[[#This Row],[Order-Date]], FACT_ORDERS[[#This Row],[ArrivalDate ]]) &gt; 10, "Late", "On Time")</f>
        <v>On Time</v>
      </c>
    </row>
    <row r="3146" spans="1:19" x14ac:dyDescent="0.3">
      <c r="A3146" s="12">
        <v>8144</v>
      </c>
      <c r="B3146" s="12">
        <v>288</v>
      </c>
      <c r="C3146" s="12">
        <v>10044</v>
      </c>
      <c r="D3146" s="12">
        <v>3145</v>
      </c>
      <c r="E3146" s="12" t="s">
        <v>243</v>
      </c>
      <c r="F3146" s="13">
        <v>45160</v>
      </c>
      <c r="G3146" s="26" t="s">
        <v>13520</v>
      </c>
      <c r="H3146" s="12">
        <v>12</v>
      </c>
      <c r="I3146" s="28">
        <f>VLOOKUP(B:B,DIM_PRODUCTS!A:F,5,FALSE)</f>
        <v>14</v>
      </c>
      <c r="J3146" s="28">
        <f>FACT_ORDERS[[#This Row],[ProductPrice]]*FACT_ORDERS[[#This Row],[Quantity]]</f>
        <v>168</v>
      </c>
      <c r="K3146" s="12" t="str">
        <f>VLOOKUP(C:C,DIM_CUSTOMERS!A:G,7,FALSE)</f>
        <v>USA</v>
      </c>
      <c r="L3146" s="30" cm="1">
        <f t="array" ref="L3146">_xlfn.IFS(
    AND(FACT_ORDERS[[#This Row],[DeliveryMehtod]]="shippment",FACT_ORDERS[[#This Row],[TotalAmount]]&gt;=200), 0,
    AND(FACT_ORDERS[[#This Row],[DeliveryMehtod]]="pickup"), 15,
    AND(FACT_ORDERS[[#This Row],[DeliveryMehtod]]="shippment",FACT_ORDERS[[#This Row],[TotalAmount]]&lt;200), 35
)</f>
        <v>15</v>
      </c>
      <c r="M3146" s="12" t="str" cm="1">
        <f t="array" ref="M3146">_xlfn.IFS(
    SUMIFS(FACT_ORDERS[TotalAmount], FACT_ORDERS[WD_CUSTOMERS],FACT_ORDERS[[#This Row],[WD_CUSTOMERS]])&gt;=15000, "VIP",
    SUMIFS(FACT_ORDERS[TotalAmount], FACT_ORDERS[WD_CUSTOMERS],FACT_ORDERS[[#This Row],[WD_CUSTOMERS]])&gt;=8000, "Premium",
    TRUE, "Regular"
)</f>
        <v>VIP</v>
      </c>
      <c r="N3146" s="32" cm="1">
        <f t="array" ref="N3146">_xlfn.IFS(
   FACT_ORDERS[[#This Row],[TypeOfClient]]="VIP", 0.2,
   FACT_ORDERS[[#This Row],[TypeOfClient]]="Premium", 0.1,
   TRUE, 0
)</f>
        <v>0.2</v>
      </c>
      <c r="O3146" s="31" cm="1">
        <f t="array" ref="O3146">_xlfn.IFS(
   FACT_ORDERS[[#This Row],[TotalAmount]]&gt;1500, 0.15,
   FACT_ORDERS[[#This Row],[TotalAmount]]&gt;1000, 0.1,
   FACT_ORDERS[[#This Row],[TotalAmount]]&gt;500, 0.05,
   TRUE, 0
)</f>
        <v>0</v>
      </c>
      <c r="P3146" s="28">
        <f xml:space="preserve"> FACT_ORDERS[[#This Row],[TotalAmount]] * (1 - (FACT_ORDERS[[#This Row],[ClientDiscount]] + FACT_ORDERS[[#This Row],[OrderDiscount]]) )</f>
        <v>134.4</v>
      </c>
      <c r="Q3146" s="28">
        <f>FACT_ORDERS[[#This Row],[TotalAmountWithDiscount]]+FACT_ORDERS[[#This Row],[DeliveryCost]]</f>
        <v>149.4</v>
      </c>
      <c r="R3146" s="35">
        <v>45171</v>
      </c>
      <c r="S3146" s="35" t="str">
        <f>IF(NETWORKDAYS(FACT_ORDERS[[#This Row],[Order-Date]], FACT_ORDERS[[#This Row],[ArrivalDate ]]) &gt; 10, "Late", "On Time")</f>
        <v>On Time</v>
      </c>
    </row>
    <row r="3147" spans="1:19" x14ac:dyDescent="0.3">
      <c r="A3147" s="12">
        <v>8145</v>
      </c>
      <c r="B3147" s="12">
        <v>204</v>
      </c>
      <c r="C3147" s="12">
        <v>10044</v>
      </c>
      <c r="D3147" s="12">
        <v>3146</v>
      </c>
      <c r="E3147" s="12" t="s">
        <v>244</v>
      </c>
      <c r="F3147" s="13">
        <v>45160</v>
      </c>
      <c r="G3147" s="26" t="s">
        <v>13521</v>
      </c>
      <c r="H3147" s="12">
        <v>12</v>
      </c>
      <c r="I3147" s="28">
        <f>VLOOKUP(B:B,DIM_PRODUCTS!A:F,5,FALSE)</f>
        <v>6</v>
      </c>
      <c r="J3147" s="28">
        <f>FACT_ORDERS[[#This Row],[ProductPrice]]*FACT_ORDERS[[#This Row],[Quantity]]</f>
        <v>72</v>
      </c>
      <c r="K3147" s="12" t="str">
        <f>VLOOKUP(C:C,DIM_CUSTOMERS!A:G,7,FALSE)</f>
        <v>USA</v>
      </c>
      <c r="L3147" s="30" cm="1">
        <f t="array" ref="L3147">_xlfn.IFS(
    AND(FACT_ORDERS[[#This Row],[DeliveryMehtod]]="shippment",FACT_ORDERS[[#This Row],[TotalAmount]]&gt;=200), 0,
    AND(FACT_ORDERS[[#This Row],[DeliveryMehtod]]="pickup"), 15,
    AND(FACT_ORDERS[[#This Row],[DeliveryMehtod]]="shippment",FACT_ORDERS[[#This Row],[TotalAmount]]&lt;200), 35
)</f>
        <v>35</v>
      </c>
      <c r="M3147" s="12" t="str" cm="1">
        <f t="array" ref="M3147">_xlfn.IFS(
    SUMIFS(FACT_ORDERS[TotalAmount], FACT_ORDERS[WD_CUSTOMERS],FACT_ORDERS[[#This Row],[WD_CUSTOMERS]])&gt;=15000, "VIP",
    SUMIFS(FACT_ORDERS[TotalAmount], FACT_ORDERS[WD_CUSTOMERS],FACT_ORDERS[[#This Row],[WD_CUSTOMERS]])&gt;=8000, "Premium",
    TRUE, "Regular"
)</f>
        <v>VIP</v>
      </c>
      <c r="N3147" s="32" cm="1">
        <f t="array" ref="N3147">_xlfn.IFS(
   FACT_ORDERS[[#This Row],[TypeOfClient]]="VIP", 0.2,
   FACT_ORDERS[[#This Row],[TypeOfClient]]="Premium", 0.1,
   TRUE, 0
)</f>
        <v>0.2</v>
      </c>
      <c r="O3147" s="31" cm="1">
        <f t="array" ref="O3147">_xlfn.IFS(
   FACT_ORDERS[[#This Row],[TotalAmount]]&gt;1500, 0.15,
   FACT_ORDERS[[#This Row],[TotalAmount]]&gt;1000, 0.1,
   FACT_ORDERS[[#This Row],[TotalAmount]]&gt;500, 0.05,
   TRUE, 0
)</f>
        <v>0</v>
      </c>
      <c r="P3147" s="28">
        <f xml:space="preserve"> FACT_ORDERS[[#This Row],[TotalAmount]] * (1 - (FACT_ORDERS[[#This Row],[ClientDiscount]] + FACT_ORDERS[[#This Row],[OrderDiscount]]) )</f>
        <v>57.6</v>
      </c>
      <c r="Q3147" s="28">
        <f>FACT_ORDERS[[#This Row],[TotalAmountWithDiscount]]+FACT_ORDERS[[#This Row],[DeliveryCost]]</f>
        <v>92.6</v>
      </c>
      <c r="R3147" s="35">
        <v>45171</v>
      </c>
      <c r="S3147" s="35" t="str">
        <f>IF(NETWORKDAYS(FACT_ORDERS[[#This Row],[Order-Date]], FACT_ORDERS[[#This Row],[ArrivalDate ]]) &gt; 10, "Late", "On Time")</f>
        <v>On Time</v>
      </c>
    </row>
    <row r="3148" spans="1:19" x14ac:dyDescent="0.3">
      <c r="A3148" s="12">
        <v>8146</v>
      </c>
      <c r="B3148" s="12">
        <v>260</v>
      </c>
      <c r="C3148" s="12">
        <v>10044</v>
      </c>
      <c r="D3148" s="12">
        <v>3147</v>
      </c>
      <c r="E3148" s="12" t="s">
        <v>243</v>
      </c>
      <c r="F3148" s="13">
        <v>45160</v>
      </c>
      <c r="G3148" s="26" t="s">
        <v>13522</v>
      </c>
      <c r="H3148" s="12">
        <v>32</v>
      </c>
      <c r="I3148" s="28">
        <f>VLOOKUP(B:B,DIM_PRODUCTS!A:F,5,FALSE)</f>
        <v>15</v>
      </c>
      <c r="J3148" s="28">
        <f>FACT_ORDERS[[#This Row],[ProductPrice]]*FACT_ORDERS[[#This Row],[Quantity]]</f>
        <v>480</v>
      </c>
      <c r="K3148" s="12" t="str">
        <f>VLOOKUP(C:C,DIM_CUSTOMERS!A:G,7,FALSE)</f>
        <v>USA</v>
      </c>
      <c r="L3148" s="30" cm="1">
        <f t="array" ref="L3148">_xlfn.IFS(
    AND(FACT_ORDERS[[#This Row],[DeliveryMehtod]]="shippment",FACT_ORDERS[[#This Row],[TotalAmount]]&gt;=200), 0,
    AND(FACT_ORDERS[[#This Row],[DeliveryMehtod]]="pickup"), 15,
    AND(FACT_ORDERS[[#This Row],[DeliveryMehtod]]="shippment",FACT_ORDERS[[#This Row],[TotalAmount]]&lt;200), 35
)</f>
        <v>15</v>
      </c>
      <c r="M3148" s="12" t="str" cm="1">
        <f t="array" ref="M3148">_xlfn.IFS(
    SUMIFS(FACT_ORDERS[TotalAmount], FACT_ORDERS[WD_CUSTOMERS],FACT_ORDERS[[#This Row],[WD_CUSTOMERS]])&gt;=15000, "VIP",
    SUMIFS(FACT_ORDERS[TotalAmount], FACT_ORDERS[WD_CUSTOMERS],FACT_ORDERS[[#This Row],[WD_CUSTOMERS]])&gt;=8000, "Premium",
    TRUE, "Regular"
)</f>
        <v>VIP</v>
      </c>
      <c r="N3148" s="32" cm="1">
        <f t="array" ref="N3148">_xlfn.IFS(
   FACT_ORDERS[[#This Row],[TypeOfClient]]="VIP", 0.2,
   FACT_ORDERS[[#This Row],[TypeOfClient]]="Premium", 0.1,
   TRUE, 0
)</f>
        <v>0.2</v>
      </c>
      <c r="O3148" s="31" cm="1">
        <f t="array" ref="O3148">_xlfn.IFS(
   FACT_ORDERS[[#This Row],[TotalAmount]]&gt;1500, 0.15,
   FACT_ORDERS[[#This Row],[TotalAmount]]&gt;1000, 0.1,
   FACT_ORDERS[[#This Row],[TotalAmount]]&gt;500, 0.05,
   TRUE, 0
)</f>
        <v>0</v>
      </c>
      <c r="P3148" s="28">
        <f xml:space="preserve"> FACT_ORDERS[[#This Row],[TotalAmount]] * (1 - (FACT_ORDERS[[#This Row],[ClientDiscount]] + FACT_ORDERS[[#This Row],[OrderDiscount]]) )</f>
        <v>384</v>
      </c>
      <c r="Q3148" s="28">
        <f>FACT_ORDERS[[#This Row],[TotalAmountWithDiscount]]+FACT_ORDERS[[#This Row],[DeliveryCost]]</f>
        <v>399</v>
      </c>
      <c r="R3148" s="35">
        <v>45170</v>
      </c>
      <c r="S3148" s="35" t="str">
        <f>IF(NETWORKDAYS(FACT_ORDERS[[#This Row],[Order-Date]], FACT_ORDERS[[#This Row],[ArrivalDate ]]) &gt; 10, "Late", "On Time")</f>
        <v>On Time</v>
      </c>
    </row>
    <row r="3149" spans="1:19" x14ac:dyDescent="0.3">
      <c r="A3149" s="12">
        <v>8147</v>
      </c>
      <c r="B3149" s="12">
        <v>267</v>
      </c>
      <c r="C3149" s="12">
        <v>10044</v>
      </c>
      <c r="D3149" s="12">
        <v>3148</v>
      </c>
      <c r="E3149" s="12" t="s">
        <v>243</v>
      </c>
      <c r="F3149" s="13">
        <v>45160</v>
      </c>
      <c r="G3149" s="26" t="s">
        <v>4019</v>
      </c>
      <c r="H3149" s="12">
        <v>33</v>
      </c>
      <c r="I3149" s="28">
        <f>VLOOKUP(B:B,DIM_PRODUCTS!A:F,5,FALSE)</f>
        <v>26</v>
      </c>
      <c r="J3149" s="28">
        <f>FACT_ORDERS[[#This Row],[ProductPrice]]*FACT_ORDERS[[#This Row],[Quantity]]</f>
        <v>858</v>
      </c>
      <c r="K3149" s="12" t="str">
        <f>VLOOKUP(C:C,DIM_CUSTOMERS!A:G,7,FALSE)</f>
        <v>USA</v>
      </c>
      <c r="L3149" s="30" cm="1">
        <f t="array" ref="L3149">_xlfn.IFS(
    AND(FACT_ORDERS[[#This Row],[DeliveryMehtod]]="shippment",FACT_ORDERS[[#This Row],[TotalAmount]]&gt;=200), 0,
    AND(FACT_ORDERS[[#This Row],[DeliveryMehtod]]="pickup"), 15,
    AND(FACT_ORDERS[[#This Row],[DeliveryMehtod]]="shippment",FACT_ORDERS[[#This Row],[TotalAmount]]&lt;200), 35
)</f>
        <v>15</v>
      </c>
      <c r="M3149" s="12" t="str" cm="1">
        <f t="array" ref="M3149">_xlfn.IFS(
    SUMIFS(FACT_ORDERS[TotalAmount], FACT_ORDERS[WD_CUSTOMERS],FACT_ORDERS[[#This Row],[WD_CUSTOMERS]])&gt;=15000, "VIP",
    SUMIFS(FACT_ORDERS[TotalAmount], FACT_ORDERS[WD_CUSTOMERS],FACT_ORDERS[[#This Row],[WD_CUSTOMERS]])&gt;=8000, "Premium",
    TRUE, "Regular"
)</f>
        <v>VIP</v>
      </c>
      <c r="N3149" s="32" cm="1">
        <f t="array" ref="N3149">_xlfn.IFS(
   FACT_ORDERS[[#This Row],[TypeOfClient]]="VIP", 0.2,
   FACT_ORDERS[[#This Row],[TypeOfClient]]="Premium", 0.1,
   TRUE, 0
)</f>
        <v>0.2</v>
      </c>
      <c r="O3149" s="31" cm="1">
        <f t="array" ref="O3149">_xlfn.IFS(
   FACT_ORDERS[[#This Row],[TotalAmount]]&gt;1500, 0.15,
   FACT_ORDERS[[#This Row],[TotalAmount]]&gt;1000, 0.1,
   FACT_ORDERS[[#This Row],[TotalAmount]]&gt;500, 0.05,
   TRUE, 0
)</f>
        <v>0.05</v>
      </c>
      <c r="P3149" s="28">
        <f xml:space="preserve"> FACT_ORDERS[[#This Row],[TotalAmount]] * (1 - (FACT_ORDERS[[#This Row],[ClientDiscount]] + FACT_ORDERS[[#This Row],[OrderDiscount]]) )</f>
        <v>643.5</v>
      </c>
      <c r="Q3149" s="28">
        <f>FACT_ORDERS[[#This Row],[TotalAmountWithDiscount]]+FACT_ORDERS[[#This Row],[DeliveryCost]]</f>
        <v>658.5</v>
      </c>
      <c r="R3149" s="35">
        <v>45178</v>
      </c>
      <c r="S3149" s="35" t="str">
        <f>IF(NETWORKDAYS(FACT_ORDERS[[#This Row],[Order-Date]], FACT_ORDERS[[#This Row],[ArrivalDate ]]) &gt; 10, "Late", "On Time")</f>
        <v>Late</v>
      </c>
    </row>
    <row r="3150" spans="1:19" x14ac:dyDescent="0.3">
      <c r="A3150" s="12">
        <v>8148</v>
      </c>
      <c r="B3150" s="12">
        <v>288</v>
      </c>
      <c r="C3150" s="12">
        <v>10044</v>
      </c>
      <c r="D3150" s="12">
        <v>3149</v>
      </c>
      <c r="E3150" s="12" t="s">
        <v>244</v>
      </c>
      <c r="F3150" s="13">
        <v>45259</v>
      </c>
      <c r="G3150" s="26" t="s">
        <v>13523</v>
      </c>
      <c r="H3150" s="12">
        <v>16</v>
      </c>
      <c r="I3150" s="28">
        <f>VLOOKUP(B:B,DIM_PRODUCTS!A:F,5,FALSE)</f>
        <v>14</v>
      </c>
      <c r="J3150" s="28">
        <f>FACT_ORDERS[[#This Row],[ProductPrice]]*FACT_ORDERS[[#This Row],[Quantity]]</f>
        <v>224</v>
      </c>
      <c r="K3150" s="12" t="str">
        <f>VLOOKUP(C:C,DIM_CUSTOMERS!A:G,7,FALSE)</f>
        <v>USA</v>
      </c>
      <c r="L3150" s="30" cm="1">
        <f t="array" ref="L3150">_xlfn.IFS(
    AND(FACT_ORDERS[[#This Row],[DeliveryMehtod]]="shippment",FACT_ORDERS[[#This Row],[TotalAmount]]&gt;=200), 0,
    AND(FACT_ORDERS[[#This Row],[DeliveryMehtod]]="pickup"), 15,
    AND(FACT_ORDERS[[#This Row],[DeliveryMehtod]]="shippment",FACT_ORDERS[[#This Row],[TotalAmount]]&lt;200), 35
)</f>
        <v>0</v>
      </c>
      <c r="M3150" s="12" t="str" cm="1">
        <f t="array" ref="M3150">_xlfn.IFS(
    SUMIFS(FACT_ORDERS[TotalAmount], FACT_ORDERS[WD_CUSTOMERS],FACT_ORDERS[[#This Row],[WD_CUSTOMERS]])&gt;=15000, "VIP",
    SUMIFS(FACT_ORDERS[TotalAmount], FACT_ORDERS[WD_CUSTOMERS],FACT_ORDERS[[#This Row],[WD_CUSTOMERS]])&gt;=8000, "Premium",
    TRUE, "Regular"
)</f>
        <v>VIP</v>
      </c>
      <c r="N3150" s="32" cm="1">
        <f t="array" ref="N3150">_xlfn.IFS(
   FACT_ORDERS[[#This Row],[TypeOfClient]]="VIP", 0.2,
   FACT_ORDERS[[#This Row],[TypeOfClient]]="Premium", 0.1,
   TRUE, 0
)</f>
        <v>0.2</v>
      </c>
      <c r="O3150" s="31" cm="1">
        <f t="array" ref="O3150">_xlfn.IFS(
   FACT_ORDERS[[#This Row],[TotalAmount]]&gt;1500, 0.15,
   FACT_ORDERS[[#This Row],[TotalAmount]]&gt;1000, 0.1,
   FACT_ORDERS[[#This Row],[TotalAmount]]&gt;500, 0.05,
   TRUE, 0
)</f>
        <v>0</v>
      </c>
      <c r="P3150" s="28">
        <f xml:space="preserve"> FACT_ORDERS[[#This Row],[TotalAmount]] * (1 - (FACT_ORDERS[[#This Row],[ClientDiscount]] + FACT_ORDERS[[#This Row],[OrderDiscount]]) )</f>
        <v>179.20000000000002</v>
      </c>
      <c r="Q3150" s="28">
        <f>FACT_ORDERS[[#This Row],[TotalAmountWithDiscount]]+FACT_ORDERS[[#This Row],[DeliveryCost]]</f>
        <v>179.20000000000002</v>
      </c>
      <c r="R3150" s="35">
        <v>45268</v>
      </c>
      <c r="S3150" s="35" t="str">
        <f>IF(NETWORKDAYS(FACT_ORDERS[[#This Row],[Order-Date]], FACT_ORDERS[[#This Row],[ArrivalDate ]]) &gt; 10, "Late", "On Time")</f>
        <v>On Time</v>
      </c>
    </row>
    <row r="3151" spans="1:19" x14ac:dyDescent="0.3">
      <c r="A3151" s="12">
        <v>8149</v>
      </c>
      <c r="B3151" s="12">
        <v>204</v>
      </c>
      <c r="C3151" s="12">
        <v>10044</v>
      </c>
      <c r="D3151" s="12">
        <v>3150</v>
      </c>
      <c r="E3151" s="12" t="s">
        <v>243</v>
      </c>
      <c r="F3151" s="13">
        <v>45259</v>
      </c>
      <c r="G3151" s="26" t="s">
        <v>13524</v>
      </c>
      <c r="H3151" s="12">
        <v>19</v>
      </c>
      <c r="I3151" s="28">
        <f>VLOOKUP(B:B,DIM_PRODUCTS!A:F,5,FALSE)</f>
        <v>6</v>
      </c>
      <c r="J3151" s="28">
        <f>FACT_ORDERS[[#This Row],[ProductPrice]]*FACT_ORDERS[[#This Row],[Quantity]]</f>
        <v>114</v>
      </c>
      <c r="K3151" s="12" t="str">
        <f>VLOOKUP(C:C,DIM_CUSTOMERS!A:G,7,FALSE)</f>
        <v>USA</v>
      </c>
      <c r="L3151" s="30" cm="1">
        <f t="array" ref="L3151">_xlfn.IFS(
    AND(FACT_ORDERS[[#This Row],[DeliveryMehtod]]="shippment",FACT_ORDERS[[#This Row],[TotalAmount]]&gt;=200), 0,
    AND(FACT_ORDERS[[#This Row],[DeliveryMehtod]]="pickup"), 15,
    AND(FACT_ORDERS[[#This Row],[DeliveryMehtod]]="shippment",FACT_ORDERS[[#This Row],[TotalAmount]]&lt;200), 35
)</f>
        <v>15</v>
      </c>
      <c r="M3151" s="12" t="str" cm="1">
        <f t="array" ref="M3151">_xlfn.IFS(
    SUMIFS(FACT_ORDERS[TotalAmount], FACT_ORDERS[WD_CUSTOMERS],FACT_ORDERS[[#This Row],[WD_CUSTOMERS]])&gt;=15000, "VIP",
    SUMIFS(FACT_ORDERS[TotalAmount], FACT_ORDERS[WD_CUSTOMERS],FACT_ORDERS[[#This Row],[WD_CUSTOMERS]])&gt;=8000, "Premium",
    TRUE, "Regular"
)</f>
        <v>VIP</v>
      </c>
      <c r="N3151" s="32" cm="1">
        <f t="array" ref="N3151">_xlfn.IFS(
   FACT_ORDERS[[#This Row],[TypeOfClient]]="VIP", 0.2,
   FACT_ORDERS[[#This Row],[TypeOfClient]]="Premium", 0.1,
   TRUE, 0
)</f>
        <v>0.2</v>
      </c>
      <c r="O3151" s="31" cm="1">
        <f t="array" ref="O3151">_xlfn.IFS(
   FACT_ORDERS[[#This Row],[TotalAmount]]&gt;1500, 0.15,
   FACT_ORDERS[[#This Row],[TotalAmount]]&gt;1000, 0.1,
   FACT_ORDERS[[#This Row],[TotalAmount]]&gt;500, 0.05,
   TRUE, 0
)</f>
        <v>0</v>
      </c>
      <c r="P3151" s="28">
        <f xml:space="preserve"> FACT_ORDERS[[#This Row],[TotalAmount]] * (1 - (FACT_ORDERS[[#This Row],[ClientDiscount]] + FACT_ORDERS[[#This Row],[OrderDiscount]]) )</f>
        <v>91.2</v>
      </c>
      <c r="Q3151" s="28">
        <f>FACT_ORDERS[[#This Row],[TotalAmountWithDiscount]]+FACT_ORDERS[[#This Row],[DeliveryCost]]</f>
        <v>106.2</v>
      </c>
      <c r="R3151" s="35">
        <v>45270</v>
      </c>
      <c r="S3151" s="35" t="str">
        <f>IF(NETWORKDAYS(FACT_ORDERS[[#This Row],[Order-Date]], FACT_ORDERS[[#This Row],[ArrivalDate ]]) &gt; 10, "Late", "On Time")</f>
        <v>On Time</v>
      </c>
    </row>
    <row r="3152" spans="1:19" x14ac:dyDescent="0.3">
      <c r="A3152" s="12">
        <v>8150</v>
      </c>
      <c r="B3152" s="12">
        <v>260</v>
      </c>
      <c r="C3152" s="12">
        <v>10044</v>
      </c>
      <c r="D3152" s="12">
        <v>3151</v>
      </c>
      <c r="E3152" s="12" t="s">
        <v>243</v>
      </c>
      <c r="F3152" s="13">
        <v>45259</v>
      </c>
      <c r="G3152" s="26" t="s">
        <v>13525</v>
      </c>
      <c r="H3152" s="12">
        <v>23</v>
      </c>
      <c r="I3152" s="28">
        <f>VLOOKUP(B:B,DIM_PRODUCTS!A:F,5,FALSE)</f>
        <v>15</v>
      </c>
      <c r="J3152" s="28">
        <f>FACT_ORDERS[[#This Row],[ProductPrice]]*FACT_ORDERS[[#This Row],[Quantity]]</f>
        <v>345</v>
      </c>
      <c r="K3152" s="12" t="str">
        <f>VLOOKUP(C:C,DIM_CUSTOMERS!A:G,7,FALSE)</f>
        <v>USA</v>
      </c>
      <c r="L3152" s="30" cm="1">
        <f t="array" ref="L3152">_xlfn.IFS(
    AND(FACT_ORDERS[[#This Row],[DeliveryMehtod]]="shippment",FACT_ORDERS[[#This Row],[TotalAmount]]&gt;=200), 0,
    AND(FACT_ORDERS[[#This Row],[DeliveryMehtod]]="pickup"), 15,
    AND(FACT_ORDERS[[#This Row],[DeliveryMehtod]]="shippment",FACT_ORDERS[[#This Row],[TotalAmount]]&lt;200), 35
)</f>
        <v>15</v>
      </c>
      <c r="M3152" s="12" t="str" cm="1">
        <f t="array" ref="M3152">_xlfn.IFS(
    SUMIFS(FACT_ORDERS[TotalAmount], FACT_ORDERS[WD_CUSTOMERS],FACT_ORDERS[[#This Row],[WD_CUSTOMERS]])&gt;=15000, "VIP",
    SUMIFS(FACT_ORDERS[TotalAmount], FACT_ORDERS[WD_CUSTOMERS],FACT_ORDERS[[#This Row],[WD_CUSTOMERS]])&gt;=8000, "Premium",
    TRUE, "Regular"
)</f>
        <v>VIP</v>
      </c>
      <c r="N3152" s="32" cm="1">
        <f t="array" ref="N3152">_xlfn.IFS(
   FACT_ORDERS[[#This Row],[TypeOfClient]]="VIP", 0.2,
   FACT_ORDERS[[#This Row],[TypeOfClient]]="Premium", 0.1,
   TRUE, 0
)</f>
        <v>0.2</v>
      </c>
      <c r="O3152" s="31" cm="1">
        <f t="array" ref="O3152">_xlfn.IFS(
   FACT_ORDERS[[#This Row],[TotalAmount]]&gt;1500, 0.15,
   FACT_ORDERS[[#This Row],[TotalAmount]]&gt;1000, 0.1,
   FACT_ORDERS[[#This Row],[TotalAmount]]&gt;500, 0.05,
   TRUE, 0
)</f>
        <v>0</v>
      </c>
      <c r="P3152" s="28">
        <f xml:space="preserve"> FACT_ORDERS[[#This Row],[TotalAmount]] * (1 - (FACT_ORDERS[[#This Row],[ClientDiscount]] + FACT_ORDERS[[#This Row],[OrderDiscount]]) )</f>
        <v>276</v>
      </c>
      <c r="Q3152" s="28">
        <f>FACT_ORDERS[[#This Row],[TotalAmountWithDiscount]]+FACT_ORDERS[[#This Row],[DeliveryCost]]</f>
        <v>291</v>
      </c>
      <c r="R3152" s="35">
        <v>45266</v>
      </c>
      <c r="S3152" s="35" t="str">
        <f>IF(NETWORKDAYS(FACT_ORDERS[[#This Row],[Order-Date]], FACT_ORDERS[[#This Row],[ArrivalDate ]]) &gt; 10, "Late", "On Time")</f>
        <v>On Time</v>
      </c>
    </row>
    <row r="3153" spans="1:19" x14ac:dyDescent="0.3">
      <c r="A3153" s="12">
        <v>8151</v>
      </c>
      <c r="B3153" s="12">
        <v>267</v>
      </c>
      <c r="C3153" s="12">
        <v>10044</v>
      </c>
      <c r="D3153" s="12">
        <v>3152</v>
      </c>
      <c r="E3153" s="12" t="s">
        <v>244</v>
      </c>
      <c r="F3153" s="13">
        <v>45259</v>
      </c>
      <c r="G3153" s="26" t="s">
        <v>13526</v>
      </c>
      <c r="H3153" s="12">
        <v>36</v>
      </c>
      <c r="I3153" s="28">
        <f>VLOOKUP(B:B,DIM_PRODUCTS!A:F,5,FALSE)</f>
        <v>26</v>
      </c>
      <c r="J3153" s="28">
        <f>FACT_ORDERS[[#This Row],[ProductPrice]]*FACT_ORDERS[[#This Row],[Quantity]]</f>
        <v>936</v>
      </c>
      <c r="K3153" s="12" t="str">
        <f>VLOOKUP(C:C,DIM_CUSTOMERS!A:G,7,FALSE)</f>
        <v>USA</v>
      </c>
      <c r="L3153" s="30" cm="1">
        <f t="array" ref="L3153">_xlfn.IFS(
    AND(FACT_ORDERS[[#This Row],[DeliveryMehtod]]="shippment",FACT_ORDERS[[#This Row],[TotalAmount]]&gt;=200), 0,
    AND(FACT_ORDERS[[#This Row],[DeliveryMehtod]]="pickup"), 15,
    AND(FACT_ORDERS[[#This Row],[DeliveryMehtod]]="shippment",FACT_ORDERS[[#This Row],[TotalAmount]]&lt;200), 35
)</f>
        <v>0</v>
      </c>
      <c r="M3153" s="12" t="str" cm="1">
        <f t="array" ref="M3153">_xlfn.IFS(
    SUMIFS(FACT_ORDERS[TotalAmount], FACT_ORDERS[WD_CUSTOMERS],FACT_ORDERS[[#This Row],[WD_CUSTOMERS]])&gt;=15000, "VIP",
    SUMIFS(FACT_ORDERS[TotalAmount], FACT_ORDERS[WD_CUSTOMERS],FACT_ORDERS[[#This Row],[WD_CUSTOMERS]])&gt;=8000, "Premium",
    TRUE, "Regular"
)</f>
        <v>VIP</v>
      </c>
      <c r="N3153" s="32" cm="1">
        <f t="array" ref="N3153">_xlfn.IFS(
   FACT_ORDERS[[#This Row],[TypeOfClient]]="VIP", 0.2,
   FACT_ORDERS[[#This Row],[TypeOfClient]]="Premium", 0.1,
   TRUE, 0
)</f>
        <v>0.2</v>
      </c>
      <c r="O3153" s="31" cm="1">
        <f t="array" ref="O3153">_xlfn.IFS(
   FACT_ORDERS[[#This Row],[TotalAmount]]&gt;1500, 0.15,
   FACT_ORDERS[[#This Row],[TotalAmount]]&gt;1000, 0.1,
   FACT_ORDERS[[#This Row],[TotalAmount]]&gt;500, 0.05,
   TRUE, 0
)</f>
        <v>0.05</v>
      </c>
      <c r="P3153" s="28">
        <f xml:space="preserve"> FACT_ORDERS[[#This Row],[TotalAmount]] * (1 - (FACT_ORDERS[[#This Row],[ClientDiscount]] + FACT_ORDERS[[#This Row],[OrderDiscount]]) )</f>
        <v>702</v>
      </c>
      <c r="Q3153" s="28">
        <f>FACT_ORDERS[[#This Row],[TotalAmountWithDiscount]]+FACT_ORDERS[[#This Row],[DeliveryCost]]</f>
        <v>702</v>
      </c>
      <c r="R3153" s="35">
        <v>45267</v>
      </c>
      <c r="S3153" s="35" t="str">
        <f>IF(NETWORKDAYS(FACT_ORDERS[[#This Row],[Order-Date]], FACT_ORDERS[[#This Row],[ArrivalDate ]]) &gt; 10, "Late", "On Time")</f>
        <v>On Time</v>
      </c>
    </row>
    <row r="3154" spans="1:19" x14ac:dyDescent="0.3">
      <c r="A3154" s="12">
        <v>8152</v>
      </c>
      <c r="B3154" s="12">
        <v>204</v>
      </c>
      <c r="C3154" s="12">
        <v>10044</v>
      </c>
      <c r="D3154" s="12">
        <v>3153</v>
      </c>
      <c r="E3154" s="12" t="s">
        <v>244</v>
      </c>
      <c r="F3154" s="13">
        <v>45503</v>
      </c>
      <c r="G3154" s="26" t="s">
        <v>13527</v>
      </c>
      <c r="H3154" s="12">
        <v>12</v>
      </c>
      <c r="I3154" s="28">
        <f>VLOOKUP(B:B,DIM_PRODUCTS!A:F,5,FALSE)</f>
        <v>6</v>
      </c>
      <c r="J3154" s="28">
        <f>FACT_ORDERS[[#This Row],[ProductPrice]]*FACT_ORDERS[[#This Row],[Quantity]]</f>
        <v>72</v>
      </c>
      <c r="K3154" s="12" t="str">
        <f>VLOOKUP(C:C,DIM_CUSTOMERS!A:G,7,FALSE)</f>
        <v>USA</v>
      </c>
      <c r="L3154" s="30" cm="1">
        <f t="array" ref="L3154">_xlfn.IFS(
    AND(FACT_ORDERS[[#This Row],[DeliveryMehtod]]="shippment",FACT_ORDERS[[#This Row],[TotalAmount]]&gt;=200), 0,
    AND(FACT_ORDERS[[#This Row],[DeliveryMehtod]]="pickup"), 15,
    AND(FACT_ORDERS[[#This Row],[DeliveryMehtod]]="shippment",FACT_ORDERS[[#This Row],[TotalAmount]]&lt;200), 35
)</f>
        <v>35</v>
      </c>
      <c r="M3154" s="12" t="str" cm="1">
        <f t="array" ref="M3154">_xlfn.IFS(
    SUMIFS(FACT_ORDERS[TotalAmount], FACT_ORDERS[WD_CUSTOMERS],FACT_ORDERS[[#This Row],[WD_CUSTOMERS]])&gt;=15000, "VIP",
    SUMIFS(FACT_ORDERS[TotalAmount], FACT_ORDERS[WD_CUSTOMERS],FACT_ORDERS[[#This Row],[WD_CUSTOMERS]])&gt;=8000, "Premium",
    TRUE, "Regular"
)</f>
        <v>VIP</v>
      </c>
      <c r="N3154" s="32" cm="1">
        <f t="array" ref="N3154">_xlfn.IFS(
   FACT_ORDERS[[#This Row],[TypeOfClient]]="VIP", 0.2,
   FACT_ORDERS[[#This Row],[TypeOfClient]]="Premium", 0.1,
   TRUE, 0
)</f>
        <v>0.2</v>
      </c>
      <c r="O3154" s="31" cm="1">
        <f t="array" ref="O3154">_xlfn.IFS(
   FACT_ORDERS[[#This Row],[TotalAmount]]&gt;1500, 0.15,
   FACT_ORDERS[[#This Row],[TotalAmount]]&gt;1000, 0.1,
   FACT_ORDERS[[#This Row],[TotalAmount]]&gt;500, 0.05,
   TRUE, 0
)</f>
        <v>0</v>
      </c>
      <c r="P3154" s="28">
        <f xml:space="preserve"> FACT_ORDERS[[#This Row],[TotalAmount]] * (1 - (FACT_ORDERS[[#This Row],[ClientDiscount]] + FACT_ORDERS[[#This Row],[OrderDiscount]]) )</f>
        <v>57.6</v>
      </c>
      <c r="Q3154" s="28">
        <f>FACT_ORDERS[[#This Row],[TotalAmountWithDiscount]]+FACT_ORDERS[[#This Row],[DeliveryCost]]</f>
        <v>92.6</v>
      </c>
      <c r="R3154" s="35">
        <v>45511</v>
      </c>
      <c r="S3154" s="35" t="str">
        <f>IF(NETWORKDAYS(FACT_ORDERS[[#This Row],[Order-Date]], FACT_ORDERS[[#This Row],[ArrivalDate ]]) &gt; 10, "Late", "On Time")</f>
        <v>On Time</v>
      </c>
    </row>
    <row r="3155" spans="1:19" x14ac:dyDescent="0.3">
      <c r="A3155" s="12">
        <v>8153</v>
      </c>
      <c r="B3155" s="12">
        <v>267</v>
      </c>
      <c r="C3155" s="12">
        <v>10044</v>
      </c>
      <c r="D3155" s="12">
        <v>3154</v>
      </c>
      <c r="E3155" s="12" t="s">
        <v>243</v>
      </c>
      <c r="F3155" s="13">
        <v>45503</v>
      </c>
      <c r="G3155" s="26" t="s">
        <v>4411</v>
      </c>
      <c r="H3155" s="12">
        <v>57</v>
      </c>
      <c r="I3155" s="28">
        <f>VLOOKUP(B:B,DIM_PRODUCTS!A:F,5,FALSE)</f>
        <v>26</v>
      </c>
      <c r="J3155" s="28">
        <f>FACT_ORDERS[[#This Row],[ProductPrice]]*FACT_ORDERS[[#This Row],[Quantity]]</f>
        <v>1482</v>
      </c>
      <c r="K3155" s="12" t="str">
        <f>VLOOKUP(C:C,DIM_CUSTOMERS!A:G,7,FALSE)</f>
        <v>USA</v>
      </c>
      <c r="L3155" s="30" cm="1">
        <f t="array" ref="L3155">_xlfn.IFS(
    AND(FACT_ORDERS[[#This Row],[DeliveryMehtod]]="shippment",FACT_ORDERS[[#This Row],[TotalAmount]]&gt;=200), 0,
    AND(FACT_ORDERS[[#This Row],[DeliveryMehtod]]="pickup"), 15,
    AND(FACT_ORDERS[[#This Row],[DeliveryMehtod]]="shippment",FACT_ORDERS[[#This Row],[TotalAmount]]&lt;200), 35
)</f>
        <v>15</v>
      </c>
      <c r="M3155" s="12" t="str" cm="1">
        <f t="array" ref="M3155">_xlfn.IFS(
    SUMIFS(FACT_ORDERS[TotalAmount], FACT_ORDERS[WD_CUSTOMERS],FACT_ORDERS[[#This Row],[WD_CUSTOMERS]])&gt;=15000, "VIP",
    SUMIFS(FACT_ORDERS[TotalAmount], FACT_ORDERS[WD_CUSTOMERS],FACT_ORDERS[[#This Row],[WD_CUSTOMERS]])&gt;=8000, "Premium",
    TRUE, "Regular"
)</f>
        <v>VIP</v>
      </c>
      <c r="N3155" s="32" cm="1">
        <f t="array" ref="N3155">_xlfn.IFS(
   FACT_ORDERS[[#This Row],[TypeOfClient]]="VIP", 0.2,
   FACT_ORDERS[[#This Row],[TypeOfClient]]="Premium", 0.1,
   TRUE, 0
)</f>
        <v>0.2</v>
      </c>
      <c r="O3155" s="31" cm="1">
        <f t="array" ref="O3155">_xlfn.IFS(
   FACT_ORDERS[[#This Row],[TotalAmount]]&gt;1500, 0.15,
   FACT_ORDERS[[#This Row],[TotalAmount]]&gt;1000, 0.1,
   FACT_ORDERS[[#This Row],[TotalAmount]]&gt;500, 0.05,
   TRUE, 0
)</f>
        <v>0.1</v>
      </c>
      <c r="P3155" s="28">
        <f xml:space="preserve"> FACT_ORDERS[[#This Row],[TotalAmount]] * (1 - (FACT_ORDERS[[#This Row],[ClientDiscount]] + FACT_ORDERS[[#This Row],[OrderDiscount]]) )</f>
        <v>1037.3999999999999</v>
      </c>
      <c r="Q3155" s="28">
        <f>FACT_ORDERS[[#This Row],[TotalAmountWithDiscount]]+FACT_ORDERS[[#This Row],[DeliveryCost]]</f>
        <v>1052.3999999999999</v>
      </c>
      <c r="R3155" s="35">
        <v>45512</v>
      </c>
      <c r="S3155" s="35" t="str">
        <f>IF(NETWORKDAYS(FACT_ORDERS[[#This Row],[Order-Date]], FACT_ORDERS[[#This Row],[ArrivalDate ]]) &gt; 10, "Late", "On Time")</f>
        <v>On Time</v>
      </c>
    </row>
    <row r="3156" spans="1:19" x14ac:dyDescent="0.3">
      <c r="A3156" s="12">
        <v>8154</v>
      </c>
      <c r="B3156" s="12">
        <v>288</v>
      </c>
      <c r="C3156" s="12">
        <v>10044</v>
      </c>
      <c r="D3156" s="12">
        <v>3155</v>
      </c>
      <c r="E3156" s="12" t="s">
        <v>244</v>
      </c>
      <c r="F3156" s="13">
        <v>45190</v>
      </c>
      <c r="G3156" s="26" t="s">
        <v>13528</v>
      </c>
      <c r="H3156" s="12">
        <v>10</v>
      </c>
      <c r="I3156" s="28">
        <f>VLOOKUP(B:B,DIM_PRODUCTS!A:F,5,FALSE)</f>
        <v>14</v>
      </c>
      <c r="J3156" s="28">
        <f>FACT_ORDERS[[#This Row],[ProductPrice]]*FACT_ORDERS[[#This Row],[Quantity]]</f>
        <v>140</v>
      </c>
      <c r="K3156" s="12" t="str">
        <f>VLOOKUP(C:C,DIM_CUSTOMERS!A:G,7,FALSE)</f>
        <v>USA</v>
      </c>
      <c r="L3156" s="30" cm="1">
        <f t="array" ref="L3156">_xlfn.IFS(
    AND(FACT_ORDERS[[#This Row],[DeliveryMehtod]]="shippment",FACT_ORDERS[[#This Row],[TotalAmount]]&gt;=200), 0,
    AND(FACT_ORDERS[[#This Row],[DeliveryMehtod]]="pickup"), 15,
    AND(FACT_ORDERS[[#This Row],[DeliveryMehtod]]="shippment",FACT_ORDERS[[#This Row],[TotalAmount]]&lt;200), 35
)</f>
        <v>35</v>
      </c>
      <c r="M3156" s="12" t="str" cm="1">
        <f t="array" ref="M3156">_xlfn.IFS(
    SUMIFS(FACT_ORDERS[TotalAmount], FACT_ORDERS[WD_CUSTOMERS],FACT_ORDERS[[#This Row],[WD_CUSTOMERS]])&gt;=15000, "VIP",
    SUMIFS(FACT_ORDERS[TotalAmount], FACT_ORDERS[WD_CUSTOMERS],FACT_ORDERS[[#This Row],[WD_CUSTOMERS]])&gt;=8000, "Premium",
    TRUE, "Regular"
)</f>
        <v>VIP</v>
      </c>
      <c r="N3156" s="32" cm="1">
        <f t="array" ref="N3156">_xlfn.IFS(
   FACT_ORDERS[[#This Row],[TypeOfClient]]="VIP", 0.2,
   FACT_ORDERS[[#This Row],[TypeOfClient]]="Premium", 0.1,
   TRUE, 0
)</f>
        <v>0.2</v>
      </c>
      <c r="O3156" s="31" cm="1">
        <f t="array" ref="O3156">_xlfn.IFS(
   FACT_ORDERS[[#This Row],[TotalAmount]]&gt;1500, 0.15,
   FACT_ORDERS[[#This Row],[TotalAmount]]&gt;1000, 0.1,
   FACT_ORDERS[[#This Row],[TotalAmount]]&gt;500, 0.05,
   TRUE, 0
)</f>
        <v>0</v>
      </c>
      <c r="P3156" s="28">
        <f xml:space="preserve"> FACT_ORDERS[[#This Row],[TotalAmount]] * (1 - (FACT_ORDERS[[#This Row],[ClientDiscount]] + FACT_ORDERS[[#This Row],[OrderDiscount]]) )</f>
        <v>112</v>
      </c>
      <c r="Q3156" s="28">
        <f>FACT_ORDERS[[#This Row],[TotalAmountWithDiscount]]+FACT_ORDERS[[#This Row],[DeliveryCost]]</f>
        <v>147</v>
      </c>
      <c r="R3156" s="35">
        <v>45200</v>
      </c>
      <c r="S3156" s="35" t="str">
        <f>IF(NETWORKDAYS(FACT_ORDERS[[#This Row],[Order-Date]], FACT_ORDERS[[#This Row],[ArrivalDate ]]) &gt; 10, "Late", "On Time")</f>
        <v>On Time</v>
      </c>
    </row>
    <row r="3157" spans="1:19" x14ac:dyDescent="0.3">
      <c r="A3157" s="12">
        <v>8155</v>
      </c>
      <c r="B3157" s="12">
        <v>204</v>
      </c>
      <c r="C3157" s="12">
        <v>10044</v>
      </c>
      <c r="D3157" s="12">
        <v>3156</v>
      </c>
      <c r="E3157" s="12" t="s">
        <v>243</v>
      </c>
      <c r="F3157" s="13">
        <v>45190</v>
      </c>
      <c r="G3157" s="26" t="s">
        <v>13529</v>
      </c>
      <c r="H3157" s="12">
        <v>14</v>
      </c>
      <c r="I3157" s="28">
        <f>VLOOKUP(B:B,DIM_PRODUCTS!A:F,5,FALSE)</f>
        <v>6</v>
      </c>
      <c r="J3157" s="28">
        <f>FACT_ORDERS[[#This Row],[ProductPrice]]*FACT_ORDERS[[#This Row],[Quantity]]</f>
        <v>84</v>
      </c>
      <c r="K3157" s="12" t="str">
        <f>VLOOKUP(C:C,DIM_CUSTOMERS!A:G,7,FALSE)</f>
        <v>USA</v>
      </c>
      <c r="L3157" s="30" cm="1">
        <f t="array" ref="L3157">_xlfn.IFS(
    AND(FACT_ORDERS[[#This Row],[DeliveryMehtod]]="shippment",FACT_ORDERS[[#This Row],[TotalAmount]]&gt;=200), 0,
    AND(FACT_ORDERS[[#This Row],[DeliveryMehtod]]="pickup"), 15,
    AND(FACT_ORDERS[[#This Row],[DeliveryMehtod]]="shippment",FACT_ORDERS[[#This Row],[TotalAmount]]&lt;200), 35
)</f>
        <v>15</v>
      </c>
      <c r="M3157" s="12" t="str" cm="1">
        <f t="array" ref="M3157">_xlfn.IFS(
    SUMIFS(FACT_ORDERS[TotalAmount], FACT_ORDERS[WD_CUSTOMERS],FACT_ORDERS[[#This Row],[WD_CUSTOMERS]])&gt;=15000, "VIP",
    SUMIFS(FACT_ORDERS[TotalAmount], FACT_ORDERS[WD_CUSTOMERS],FACT_ORDERS[[#This Row],[WD_CUSTOMERS]])&gt;=8000, "Premium",
    TRUE, "Regular"
)</f>
        <v>VIP</v>
      </c>
      <c r="N3157" s="32" cm="1">
        <f t="array" ref="N3157">_xlfn.IFS(
   FACT_ORDERS[[#This Row],[TypeOfClient]]="VIP", 0.2,
   FACT_ORDERS[[#This Row],[TypeOfClient]]="Premium", 0.1,
   TRUE, 0
)</f>
        <v>0.2</v>
      </c>
      <c r="O3157" s="31" cm="1">
        <f t="array" ref="O3157">_xlfn.IFS(
   FACT_ORDERS[[#This Row],[TotalAmount]]&gt;1500, 0.15,
   FACT_ORDERS[[#This Row],[TotalAmount]]&gt;1000, 0.1,
   FACT_ORDERS[[#This Row],[TotalAmount]]&gt;500, 0.05,
   TRUE, 0
)</f>
        <v>0</v>
      </c>
      <c r="P3157" s="28">
        <f xml:space="preserve"> FACT_ORDERS[[#This Row],[TotalAmount]] * (1 - (FACT_ORDERS[[#This Row],[ClientDiscount]] + FACT_ORDERS[[#This Row],[OrderDiscount]]) )</f>
        <v>67.2</v>
      </c>
      <c r="Q3157" s="28">
        <f>FACT_ORDERS[[#This Row],[TotalAmountWithDiscount]]+FACT_ORDERS[[#This Row],[DeliveryCost]]</f>
        <v>82.2</v>
      </c>
      <c r="R3157" s="35">
        <v>45199</v>
      </c>
      <c r="S3157" s="35" t="str">
        <f>IF(NETWORKDAYS(FACT_ORDERS[[#This Row],[Order-Date]], FACT_ORDERS[[#This Row],[ArrivalDate ]]) &gt; 10, "Late", "On Time")</f>
        <v>On Time</v>
      </c>
    </row>
    <row r="3158" spans="1:19" x14ac:dyDescent="0.3">
      <c r="A3158" s="12">
        <v>8156</v>
      </c>
      <c r="B3158" s="12">
        <v>260</v>
      </c>
      <c r="C3158" s="12">
        <v>10044</v>
      </c>
      <c r="D3158" s="12">
        <v>3157</v>
      </c>
      <c r="E3158" s="12" t="s">
        <v>243</v>
      </c>
      <c r="F3158" s="13">
        <v>45190</v>
      </c>
      <c r="G3158" s="26" t="s">
        <v>13530</v>
      </c>
      <c r="H3158" s="12">
        <v>21</v>
      </c>
      <c r="I3158" s="28">
        <f>VLOOKUP(B:B,DIM_PRODUCTS!A:F,5,FALSE)</f>
        <v>15</v>
      </c>
      <c r="J3158" s="28">
        <f>FACT_ORDERS[[#This Row],[ProductPrice]]*FACT_ORDERS[[#This Row],[Quantity]]</f>
        <v>315</v>
      </c>
      <c r="K3158" s="12" t="str">
        <f>VLOOKUP(C:C,DIM_CUSTOMERS!A:G,7,FALSE)</f>
        <v>USA</v>
      </c>
      <c r="L3158" s="30" cm="1">
        <f t="array" ref="L3158">_xlfn.IFS(
    AND(FACT_ORDERS[[#This Row],[DeliveryMehtod]]="shippment",FACT_ORDERS[[#This Row],[TotalAmount]]&gt;=200), 0,
    AND(FACT_ORDERS[[#This Row],[DeliveryMehtod]]="pickup"), 15,
    AND(FACT_ORDERS[[#This Row],[DeliveryMehtod]]="shippment",FACT_ORDERS[[#This Row],[TotalAmount]]&lt;200), 35
)</f>
        <v>15</v>
      </c>
      <c r="M3158" s="12" t="str" cm="1">
        <f t="array" ref="M3158">_xlfn.IFS(
    SUMIFS(FACT_ORDERS[TotalAmount], FACT_ORDERS[WD_CUSTOMERS],FACT_ORDERS[[#This Row],[WD_CUSTOMERS]])&gt;=15000, "VIP",
    SUMIFS(FACT_ORDERS[TotalAmount], FACT_ORDERS[WD_CUSTOMERS],FACT_ORDERS[[#This Row],[WD_CUSTOMERS]])&gt;=8000, "Premium",
    TRUE, "Regular"
)</f>
        <v>VIP</v>
      </c>
      <c r="N3158" s="32" cm="1">
        <f t="array" ref="N3158">_xlfn.IFS(
   FACT_ORDERS[[#This Row],[TypeOfClient]]="VIP", 0.2,
   FACT_ORDERS[[#This Row],[TypeOfClient]]="Premium", 0.1,
   TRUE, 0
)</f>
        <v>0.2</v>
      </c>
      <c r="O3158" s="31" cm="1">
        <f t="array" ref="O3158">_xlfn.IFS(
   FACT_ORDERS[[#This Row],[TotalAmount]]&gt;1500, 0.15,
   FACT_ORDERS[[#This Row],[TotalAmount]]&gt;1000, 0.1,
   FACT_ORDERS[[#This Row],[TotalAmount]]&gt;500, 0.05,
   TRUE, 0
)</f>
        <v>0</v>
      </c>
      <c r="P3158" s="28">
        <f xml:space="preserve"> FACT_ORDERS[[#This Row],[TotalAmount]] * (1 - (FACT_ORDERS[[#This Row],[ClientDiscount]] + FACT_ORDERS[[#This Row],[OrderDiscount]]) )</f>
        <v>252</v>
      </c>
      <c r="Q3158" s="28">
        <f>FACT_ORDERS[[#This Row],[TotalAmountWithDiscount]]+FACT_ORDERS[[#This Row],[DeliveryCost]]</f>
        <v>267</v>
      </c>
      <c r="R3158" s="35">
        <v>45197</v>
      </c>
      <c r="S3158" s="35" t="str">
        <f>IF(NETWORKDAYS(FACT_ORDERS[[#This Row],[Order-Date]], FACT_ORDERS[[#This Row],[ArrivalDate ]]) &gt; 10, "Late", "On Time")</f>
        <v>On Time</v>
      </c>
    </row>
    <row r="3159" spans="1:19" x14ac:dyDescent="0.3">
      <c r="A3159" s="12">
        <v>8157</v>
      </c>
      <c r="B3159" s="12">
        <v>267</v>
      </c>
      <c r="C3159" s="12">
        <v>10044</v>
      </c>
      <c r="D3159" s="12">
        <v>3158</v>
      </c>
      <c r="E3159" s="12" t="s">
        <v>243</v>
      </c>
      <c r="F3159" s="13">
        <v>45190</v>
      </c>
      <c r="G3159" s="26" t="s">
        <v>13531</v>
      </c>
      <c r="H3159" s="12">
        <v>34</v>
      </c>
      <c r="I3159" s="28">
        <f>VLOOKUP(B:B,DIM_PRODUCTS!A:F,5,FALSE)</f>
        <v>26</v>
      </c>
      <c r="J3159" s="28">
        <f>FACT_ORDERS[[#This Row],[ProductPrice]]*FACT_ORDERS[[#This Row],[Quantity]]</f>
        <v>884</v>
      </c>
      <c r="K3159" s="12" t="str">
        <f>VLOOKUP(C:C,DIM_CUSTOMERS!A:G,7,FALSE)</f>
        <v>USA</v>
      </c>
      <c r="L3159" s="30" cm="1">
        <f t="array" ref="L3159">_xlfn.IFS(
    AND(FACT_ORDERS[[#This Row],[DeliveryMehtod]]="shippment",FACT_ORDERS[[#This Row],[TotalAmount]]&gt;=200), 0,
    AND(FACT_ORDERS[[#This Row],[DeliveryMehtod]]="pickup"), 15,
    AND(FACT_ORDERS[[#This Row],[DeliveryMehtod]]="shippment",FACT_ORDERS[[#This Row],[TotalAmount]]&lt;200), 35
)</f>
        <v>15</v>
      </c>
      <c r="M3159" s="12" t="str" cm="1">
        <f t="array" ref="M3159">_xlfn.IFS(
    SUMIFS(FACT_ORDERS[TotalAmount], FACT_ORDERS[WD_CUSTOMERS],FACT_ORDERS[[#This Row],[WD_CUSTOMERS]])&gt;=15000, "VIP",
    SUMIFS(FACT_ORDERS[TotalAmount], FACT_ORDERS[WD_CUSTOMERS],FACT_ORDERS[[#This Row],[WD_CUSTOMERS]])&gt;=8000, "Premium",
    TRUE, "Regular"
)</f>
        <v>VIP</v>
      </c>
      <c r="N3159" s="32" cm="1">
        <f t="array" ref="N3159">_xlfn.IFS(
   FACT_ORDERS[[#This Row],[TypeOfClient]]="VIP", 0.2,
   FACT_ORDERS[[#This Row],[TypeOfClient]]="Premium", 0.1,
   TRUE, 0
)</f>
        <v>0.2</v>
      </c>
      <c r="O3159" s="31" cm="1">
        <f t="array" ref="O3159">_xlfn.IFS(
   FACT_ORDERS[[#This Row],[TotalAmount]]&gt;1500, 0.15,
   FACT_ORDERS[[#This Row],[TotalAmount]]&gt;1000, 0.1,
   FACT_ORDERS[[#This Row],[TotalAmount]]&gt;500, 0.05,
   TRUE, 0
)</f>
        <v>0.05</v>
      </c>
      <c r="P3159" s="28">
        <f xml:space="preserve"> FACT_ORDERS[[#This Row],[TotalAmount]] * (1 - (FACT_ORDERS[[#This Row],[ClientDiscount]] + FACT_ORDERS[[#This Row],[OrderDiscount]]) )</f>
        <v>663</v>
      </c>
      <c r="Q3159" s="28">
        <f>FACT_ORDERS[[#This Row],[TotalAmountWithDiscount]]+FACT_ORDERS[[#This Row],[DeliveryCost]]</f>
        <v>678</v>
      </c>
      <c r="R3159" s="35">
        <v>45198</v>
      </c>
      <c r="S3159" s="35" t="str">
        <f>IF(NETWORKDAYS(FACT_ORDERS[[#This Row],[Order-Date]], FACT_ORDERS[[#This Row],[ArrivalDate ]]) &gt; 10, "Late", "On Time")</f>
        <v>On Time</v>
      </c>
    </row>
    <row r="3160" spans="1:19" x14ac:dyDescent="0.3">
      <c r="A3160" s="12">
        <v>8158</v>
      </c>
      <c r="B3160" s="12">
        <v>288</v>
      </c>
      <c r="C3160" s="12">
        <v>10044</v>
      </c>
      <c r="D3160" s="12">
        <v>3159</v>
      </c>
      <c r="E3160" s="12" t="s">
        <v>243</v>
      </c>
      <c r="F3160" s="13">
        <v>45393</v>
      </c>
      <c r="G3160" s="26" t="s">
        <v>13532</v>
      </c>
      <c r="H3160" s="12">
        <v>12</v>
      </c>
      <c r="I3160" s="28">
        <f>VLOOKUP(B:B,DIM_PRODUCTS!A:F,5,FALSE)</f>
        <v>14</v>
      </c>
      <c r="J3160" s="28">
        <f>FACT_ORDERS[[#This Row],[ProductPrice]]*FACT_ORDERS[[#This Row],[Quantity]]</f>
        <v>168</v>
      </c>
      <c r="K3160" s="12" t="str">
        <f>VLOOKUP(C:C,DIM_CUSTOMERS!A:G,7,FALSE)</f>
        <v>USA</v>
      </c>
      <c r="L3160" s="30" cm="1">
        <f t="array" ref="L3160">_xlfn.IFS(
    AND(FACT_ORDERS[[#This Row],[DeliveryMehtod]]="shippment",FACT_ORDERS[[#This Row],[TotalAmount]]&gt;=200), 0,
    AND(FACT_ORDERS[[#This Row],[DeliveryMehtod]]="pickup"), 15,
    AND(FACT_ORDERS[[#This Row],[DeliveryMehtod]]="shippment",FACT_ORDERS[[#This Row],[TotalAmount]]&lt;200), 35
)</f>
        <v>15</v>
      </c>
      <c r="M3160" s="12" t="str" cm="1">
        <f t="array" ref="M3160">_xlfn.IFS(
    SUMIFS(FACT_ORDERS[TotalAmount], FACT_ORDERS[WD_CUSTOMERS],FACT_ORDERS[[#This Row],[WD_CUSTOMERS]])&gt;=15000, "VIP",
    SUMIFS(FACT_ORDERS[TotalAmount], FACT_ORDERS[WD_CUSTOMERS],FACT_ORDERS[[#This Row],[WD_CUSTOMERS]])&gt;=8000, "Premium",
    TRUE, "Regular"
)</f>
        <v>VIP</v>
      </c>
      <c r="N3160" s="32" cm="1">
        <f t="array" ref="N3160">_xlfn.IFS(
   FACT_ORDERS[[#This Row],[TypeOfClient]]="VIP", 0.2,
   FACT_ORDERS[[#This Row],[TypeOfClient]]="Premium", 0.1,
   TRUE, 0
)</f>
        <v>0.2</v>
      </c>
      <c r="O3160" s="31" cm="1">
        <f t="array" ref="O3160">_xlfn.IFS(
   FACT_ORDERS[[#This Row],[TotalAmount]]&gt;1500, 0.15,
   FACT_ORDERS[[#This Row],[TotalAmount]]&gt;1000, 0.1,
   FACT_ORDERS[[#This Row],[TotalAmount]]&gt;500, 0.05,
   TRUE, 0
)</f>
        <v>0</v>
      </c>
      <c r="P3160" s="28">
        <f xml:space="preserve"> FACT_ORDERS[[#This Row],[TotalAmount]] * (1 - (FACT_ORDERS[[#This Row],[ClientDiscount]] + FACT_ORDERS[[#This Row],[OrderDiscount]]) )</f>
        <v>134.4</v>
      </c>
      <c r="Q3160" s="28">
        <f>FACT_ORDERS[[#This Row],[TotalAmountWithDiscount]]+FACT_ORDERS[[#This Row],[DeliveryCost]]</f>
        <v>149.4</v>
      </c>
      <c r="R3160" s="35">
        <v>45404</v>
      </c>
      <c r="S3160" s="35" t="str">
        <f>IF(NETWORKDAYS(FACT_ORDERS[[#This Row],[Order-Date]], FACT_ORDERS[[#This Row],[ArrivalDate ]]) &gt; 10, "Late", "On Time")</f>
        <v>On Time</v>
      </c>
    </row>
    <row r="3161" spans="1:19" x14ac:dyDescent="0.3">
      <c r="A3161" s="12">
        <v>8159</v>
      </c>
      <c r="B3161" s="12">
        <v>204</v>
      </c>
      <c r="C3161" s="12">
        <v>10044</v>
      </c>
      <c r="D3161" s="12">
        <v>3160</v>
      </c>
      <c r="E3161" s="12" t="s">
        <v>244</v>
      </c>
      <c r="F3161" s="13">
        <v>45393</v>
      </c>
      <c r="G3161" s="26" t="s">
        <v>13533</v>
      </c>
      <c r="H3161" s="12">
        <v>18</v>
      </c>
      <c r="I3161" s="28">
        <f>VLOOKUP(B:B,DIM_PRODUCTS!A:F,5,FALSE)</f>
        <v>6</v>
      </c>
      <c r="J3161" s="28">
        <f>FACT_ORDERS[[#This Row],[ProductPrice]]*FACT_ORDERS[[#This Row],[Quantity]]</f>
        <v>108</v>
      </c>
      <c r="K3161" s="12" t="str">
        <f>VLOOKUP(C:C,DIM_CUSTOMERS!A:G,7,FALSE)</f>
        <v>USA</v>
      </c>
      <c r="L3161" s="30" cm="1">
        <f t="array" ref="L3161">_xlfn.IFS(
    AND(FACT_ORDERS[[#This Row],[DeliveryMehtod]]="shippment",FACT_ORDERS[[#This Row],[TotalAmount]]&gt;=200), 0,
    AND(FACT_ORDERS[[#This Row],[DeliveryMehtod]]="pickup"), 15,
    AND(FACT_ORDERS[[#This Row],[DeliveryMehtod]]="shippment",FACT_ORDERS[[#This Row],[TotalAmount]]&lt;200), 35
)</f>
        <v>35</v>
      </c>
      <c r="M3161" s="12" t="str" cm="1">
        <f t="array" ref="M3161">_xlfn.IFS(
    SUMIFS(FACT_ORDERS[TotalAmount], FACT_ORDERS[WD_CUSTOMERS],FACT_ORDERS[[#This Row],[WD_CUSTOMERS]])&gt;=15000, "VIP",
    SUMIFS(FACT_ORDERS[TotalAmount], FACT_ORDERS[WD_CUSTOMERS],FACT_ORDERS[[#This Row],[WD_CUSTOMERS]])&gt;=8000, "Premium",
    TRUE, "Regular"
)</f>
        <v>VIP</v>
      </c>
      <c r="N3161" s="32" cm="1">
        <f t="array" ref="N3161">_xlfn.IFS(
   FACT_ORDERS[[#This Row],[TypeOfClient]]="VIP", 0.2,
   FACT_ORDERS[[#This Row],[TypeOfClient]]="Premium", 0.1,
   TRUE, 0
)</f>
        <v>0.2</v>
      </c>
      <c r="O3161" s="31" cm="1">
        <f t="array" ref="O3161">_xlfn.IFS(
   FACT_ORDERS[[#This Row],[TotalAmount]]&gt;1500, 0.15,
   FACT_ORDERS[[#This Row],[TotalAmount]]&gt;1000, 0.1,
   FACT_ORDERS[[#This Row],[TotalAmount]]&gt;500, 0.05,
   TRUE, 0
)</f>
        <v>0</v>
      </c>
      <c r="P3161" s="28">
        <f xml:space="preserve"> FACT_ORDERS[[#This Row],[TotalAmount]] * (1 - (FACT_ORDERS[[#This Row],[ClientDiscount]] + FACT_ORDERS[[#This Row],[OrderDiscount]]) )</f>
        <v>86.4</v>
      </c>
      <c r="Q3161" s="28">
        <f>FACT_ORDERS[[#This Row],[TotalAmountWithDiscount]]+FACT_ORDERS[[#This Row],[DeliveryCost]]</f>
        <v>121.4</v>
      </c>
      <c r="R3161" s="35">
        <v>45402</v>
      </c>
      <c r="S3161" s="35" t="str">
        <f>IF(NETWORKDAYS(FACT_ORDERS[[#This Row],[Order-Date]], FACT_ORDERS[[#This Row],[ArrivalDate ]]) &gt; 10, "Late", "On Time")</f>
        <v>On Time</v>
      </c>
    </row>
    <row r="3162" spans="1:19" x14ac:dyDescent="0.3">
      <c r="A3162" s="12">
        <v>8160</v>
      </c>
      <c r="B3162" s="12">
        <v>260</v>
      </c>
      <c r="C3162" s="12">
        <v>10044</v>
      </c>
      <c r="D3162" s="12">
        <v>3161</v>
      </c>
      <c r="E3162" s="12" t="s">
        <v>243</v>
      </c>
      <c r="F3162" s="13">
        <v>45393</v>
      </c>
      <c r="G3162" s="26" t="s">
        <v>13534</v>
      </c>
      <c r="H3162" s="12">
        <v>26</v>
      </c>
      <c r="I3162" s="28">
        <f>VLOOKUP(B:B,DIM_PRODUCTS!A:F,5,FALSE)</f>
        <v>15</v>
      </c>
      <c r="J3162" s="28">
        <f>FACT_ORDERS[[#This Row],[ProductPrice]]*FACT_ORDERS[[#This Row],[Quantity]]</f>
        <v>390</v>
      </c>
      <c r="K3162" s="12" t="str">
        <f>VLOOKUP(C:C,DIM_CUSTOMERS!A:G,7,FALSE)</f>
        <v>USA</v>
      </c>
      <c r="L3162" s="30" cm="1">
        <f t="array" ref="L3162">_xlfn.IFS(
    AND(FACT_ORDERS[[#This Row],[DeliveryMehtod]]="shippment",FACT_ORDERS[[#This Row],[TotalAmount]]&gt;=200), 0,
    AND(FACT_ORDERS[[#This Row],[DeliveryMehtod]]="pickup"), 15,
    AND(FACT_ORDERS[[#This Row],[DeliveryMehtod]]="shippment",FACT_ORDERS[[#This Row],[TotalAmount]]&lt;200), 35
)</f>
        <v>15</v>
      </c>
      <c r="M3162" s="12" t="str" cm="1">
        <f t="array" ref="M3162">_xlfn.IFS(
    SUMIFS(FACT_ORDERS[TotalAmount], FACT_ORDERS[WD_CUSTOMERS],FACT_ORDERS[[#This Row],[WD_CUSTOMERS]])&gt;=15000, "VIP",
    SUMIFS(FACT_ORDERS[TotalAmount], FACT_ORDERS[WD_CUSTOMERS],FACT_ORDERS[[#This Row],[WD_CUSTOMERS]])&gt;=8000, "Premium",
    TRUE, "Regular"
)</f>
        <v>VIP</v>
      </c>
      <c r="N3162" s="32" cm="1">
        <f t="array" ref="N3162">_xlfn.IFS(
   FACT_ORDERS[[#This Row],[TypeOfClient]]="VIP", 0.2,
   FACT_ORDERS[[#This Row],[TypeOfClient]]="Premium", 0.1,
   TRUE, 0
)</f>
        <v>0.2</v>
      </c>
      <c r="O3162" s="31" cm="1">
        <f t="array" ref="O3162">_xlfn.IFS(
   FACT_ORDERS[[#This Row],[TotalAmount]]&gt;1500, 0.15,
   FACT_ORDERS[[#This Row],[TotalAmount]]&gt;1000, 0.1,
   FACT_ORDERS[[#This Row],[TotalAmount]]&gt;500, 0.05,
   TRUE, 0
)</f>
        <v>0</v>
      </c>
      <c r="P3162" s="28">
        <f xml:space="preserve"> FACT_ORDERS[[#This Row],[TotalAmount]] * (1 - (FACT_ORDERS[[#This Row],[ClientDiscount]] + FACT_ORDERS[[#This Row],[OrderDiscount]]) )</f>
        <v>312</v>
      </c>
      <c r="Q3162" s="28">
        <f>FACT_ORDERS[[#This Row],[TotalAmountWithDiscount]]+FACT_ORDERS[[#This Row],[DeliveryCost]]</f>
        <v>327</v>
      </c>
      <c r="R3162" s="35">
        <v>45402</v>
      </c>
      <c r="S3162" s="35" t="str">
        <f>IF(NETWORKDAYS(FACT_ORDERS[[#This Row],[Order-Date]], FACT_ORDERS[[#This Row],[ArrivalDate ]]) &gt; 10, "Late", "On Time")</f>
        <v>On Time</v>
      </c>
    </row>
    <row r="3163" spans="1:19" x14ac:dyDescent="0.3">
      <c r="A3163" s="12">
        <v>8161</v>
      </c>
      <c r="B3163" s="12">
        <v>267</v>
      </c>
      <c r="C3163" s="12">
        <v>10044</v>
      </c>
      <c r="D3163" s="12">
        <v>3162</v>
      </c>
      <c r="E3163" s="12" t="s">
        <v>243</v>
      </c>
      <c r="F3163" s="13">
        <v>45393</v>
      </c>
      <c r="G3163" s="26" t="s">
        <v>13535</v>
      </c>
      <c r="H3163" s="12">
        <v>41</v>
      </c>
      <c r="I3163" s="28">
        <f>VLOOKUP(B:B,DIM_PRODUCTS!A:F,5,FALSE)</f>
        <v>26</v>
      </c>
      <c r="J3163" s="28">
        <f>FACT_ORDERS[[#This Row],[ProductPrice]]*FACT_ORDERS[[#This Row],[Quantity]]</f>
        <v>1066</v>
      </c>
      <c r="K3163" s="12" t="str">
        <f>VLOOKUP(C:C,DIM_CUSTOMERS!A:G,7,FALSE)</f>
        <v>USA</v>
      </c>
      <c r="L3163" s="30" cm="1">
        <f t="array" ref="L3163">_xlfn.IFS(
    AND(FACT_ORDERS[[#This Row],[DeliveryMehtod]]="shippment",FACT_ORDERS[[#This Row],[TotalAmount]]&gt;=200), 0,
    AND(FACT_ORDERS[[#This Row],[DeliveryMehtod]]="pickup"), 15,
    AND(FACT_ORDERS[[#This Row],[DeliveryMehtod]]="shippment",FACT_ORDERS[[#This Row],[TotalAmount]]&lt;200), 35
)</f>
        <v>15</v>
      </c>
      <c r="M3163" s="12" t="str" cm="1">
        <f t="array" ref="M3163">_xlfn.IFS(
    SUMIFS(FACT_ORDERS[TotalAmount], FACT_ORDERS[WD_CUSTOMERS],FACT_ORDERS[[#This Row],[WD_CUSTOMERS]])&gt;=15000, "VIP",
    SUMIFS(FACT_ORDERS[TotalAmount], FACT_ORDERS[WD_CUSTOMERS],FACT_ORDERS[[#This Row],[WD_CUSTOMERS]])&gt;=8000, "Premium",
    TRUE, "Regular"
)</f>
        <v>VIP</v>
      </c>
      <c r="N3163" s="32" cm="1">
        <f t="array" ref="N3163">_xlfn.IFS(
   FACT_ORDERS[[#This Row],[TypeOfClient]]="VIP", 0.2,
   FACT_ORDERS[[#This Row],[TypeOfClient]]="Premium", 0.1,
   TRUE, 0
)</f>
        <v>0.2</v>
      </c>
      <c r="O3163" s="31" cm="1">
        <f t="array" ref="O3163">_xlfn.IFS(
   FACT_ORDERS[[#This Row],[TotalAmount]]&gt;1500, 0.15,
   FACT_ORDERS[[#This Row],[TotalAmount]]&gt;1000, 0.1,
   FACT_ORDERS[[#This Row],[TotalAmount]]&gt;500, 0.05,
   TRUE, 0
)</f>
        <v>0.1</v>
      </c>
      <c r="P3163" s="28">
        <f xml:space="preserve"> FACT_ORDERS[[#This Row],[TotalAmount]] * (1 - (FACT_ORDERS[[#This Row],[ClientDiscount]] + FACT_ORDERS[[#This Row],[OrderDiscount]]) )</f>
        <v>746.19999999999993</v>
      </c>
      <c r="Q3163" s="28">
        <f>FACT_ORDERS[[#This Row],[TotalAmountWithDiscount]]+FACT_ORDERS[[#This Row],[DeliveryCost]]</f>
        <v>761.19999999999993</v>
      </c>
      <c r="R3163" s="35">
        <v>45403</v>
      </c>
      <c r="S3163" s="35" t="str">
        <f>IF(NETWORKDAYS(FACT_ORDERS[[#This Row],[Order-Date]], FACT_ORDERS[[#This Row],[ArrivalDate ]]) &gt; 10, "Late", "On Time")</f>
        <v>On Time</v>
      </c>
    </row>
    <row r="3164" spans="1:19" x14ac:dyDescent="0.3">
      <c r="A3164" s="12">
        <v>8162</v>
      </c>
      <c r="B3164" s="12">
        <v>288</v>
      </c>
      <c r="C3164" s="12">
        <v>10044</v>
      </c>
      <c r="D3164" s="12">
        <v>3163</v>
      </c>
      <c r="E3164" s="12" t="s">
        <v>243</v>
      </c>
      <c r="F3164" s="13">
        <v>44994</v>
      </c>
      <c r="G3164" s="26" t="s">
        <v>3838</v>
      </c>
      <c r="H3164" s="12">
        <v>11</v>
      </c>
      <c r="I3164" s="28">
        <f>VLOOKUP(B:B,DIM_PRODUCTS!A:F,5,FALSE)</f>
        <v>14</v>
      </c>
      <c r="J3164" s="28">
        <f>FACT_ORDERS[[#This Row],[ProductPrice]]*FACT_ORDERS[[#This Row],[Quantity]]</f>
        <v>154</v>
      </c>
      <c r="K3164" s="12" t="str">
        <f>VLOOKUP(C:C,DIM_CUSTOMERS!A:G,7,FALSE)</f>
        <v>USA</v>
      </c>
      <c r="L3164" s="30" cm="1">
        <f t="array" ref="L3164">_xlfn.IFS(
    AND(FACT_ORDERS[[#This Row],[DeliveryMehtod]]="shippment",FACT_ORDERS[[#This Row],[TotalAmount]]&gt;=200), 0,
    AND(FACT_ORDERS[[#This Row],[DeliveryMehtod]]="pickup"), 15,
    AND(FACT_ORDERS[[#This Row],[DeliveryMehtod]]="shippment",FACT_ORDERS[[#This Row],[TotalAmount]]&lt;200), 35
)</f>
        <v>15</v>
      </c>
      <c r="M3164" s="12" t="str" cm="1">
        <f t="array" ref="M3164">_xlfn.IFS(
    SUMIFS(FACT_ORDERS[TotalAmount], FACT_ORDERS[WD_CUSTOMERS],FACT_ORDERS[[#This Row],[WD_CUSTOMERS]])&gt;=15000, "VIP",
    SUMIFS(FACT_ORDERS[TotalAmount], FACT_ORDERS[WD_CUSTOMERS],FACT_ORDERS[[#This Row],[WD_CUSTOMERS]])&gt;=8000, "Premium",
    TRUE, "Regular"
)</f>
        <v>VIP</v>
      </c>
      <c r="N3164" s="32" cm="1">
        <f t="array" ref="N3164">_xlfn.IFS(
   FACT_ORDERS[[#This Row],[TypeOfClient]]="VIP", 0.2,
   FACT_ORDERS[[#This Row],[TypeOfClient]]="Premium", 0.1,
   TRUE, 0
)</f>
        <v>0.2</v>
      </c>
      <c r="O3164" s="31" cm="1">
        <f t="array" ref="O3164">_xlfn.IFS(
   FACT_ORDERS[[#This Row],[TotalAmount]]&gt;1500, 0.15,
   FACT_ORDERS[[#This Row],[TotalAmount]]&gt;1000, 0.1,
   FACT_ORDERS[[#This Row],[TotalAmount]]&gt;500, 0.05,
   TRUE, 0
)</f>
        <v>0</v>
      </c>
      <c r="P3164" s="28">
        <f xml:space="preserve"> FACT_ORDERS[[#This Row],[TotalAmount]] * (1 - (FACT_ORDERS[[#This Row],[ClientDiscount]] + FACT_ORDERS[[#This Row],[OrderDiscount]]) )</f>
        <v>123.2</v>
      </c>
      <c r="Q3164" s="28">
        <f>FACT_ORDERS[[#This Row],[TotalAmountWithDiscount]]+FACT_ORDERS[[#This Row],[DeliveryCost]]</f>
        <v>138.19999999999999</v>
      </c>
      <c r="R3164" s="35">
        <v>45003</v>
      </c>
      <c r="S3164" s="35" t="str">
        <f>IF(NETWORKDAYS(FACT_ORDERS[[#This Row],[Order-Date]], FACT_ORDERS[[#This Row],[ArrivalDate ]]) &gt; 10, "Late", "On Time")</f>
        <v>On Time</v>
      </c>
    </row>
    <row r="3165" spans="1:19" x14ac:dyDescent="0.3">
      <c r="A3165" s="12">
        <v>8163</v>
      </c>
      <c r="B3165" s="12">
        <v>204</v>
      </c>
      <c r="C3165" s="12">
        <v>10044</v>
      </c>
      <c r="D3165" s="12">
        <v>3164</v>
      </c>
      <c r="E3165" s="12" t="s">
        <v>244</v>
      </c>
      <c r="F3165" s="13">
        <v>44994</v>
      </c>
      <c r="G3165" s="26" t="s">
        <v>13536</v>
      </c>
      <c r="H3165" s="12">
        <v>21</v>
      </c>
      <c r="I3165" s="28">
        <f>VLOOKUP(B:B,DIM_PRODUCTS!A:F,5,FALSE)</f>
        <v>6</v>
      </c>
      <c r="J3165" s="28">
        <f>FACT_ORDERS[[#This Row],[ProductPrice]]*FACT_ORDERS[[#This Row],[Quantity]]</f>
        <v>126</v>
      </c>
      <c r="K3165" s="12" t="str">
        <f>VLOOKUP(C:C,DIM_CUSTOMERS!A:G,7,FALSE)</f>
        <v>USA</v>
      </c>
      <c r="L3165" s="30" cm="1">
        <f t="array" ref="L3165">_xlfn.IFS(
    AND(FACT_ORDERS[[#This Row],[DeliveryMehtod]]="shippment",FACT_ORDERS[[#This Row],[TotalAmount]]&gt;=200), 0,
    AND(FACT_ORDERS[[#This Row],[DeliveryMehtod]]="pickup"), 15,
    AND(FACT_ORDERS[[#This Row],[DeliveryMehtod]]="shippment",FACT_ORDERS[[#This Row],[TotalAmount]]&lt;200), 35
)</f>
        <v>35</v>
      </c>
      <c r="M3165" s="12" t="str" cm="1">
        <f t="array" ref="M3165">_xlfn.IFS(
    SUMIFS(FACT_ORDERS[TotalAmount], FACT_ORDERS[WD_CUSTOMERS],FACT_ORDERS[[#This Row],[WD_CUSTOMERS]])&gt;=15000, "VIP",
    SUMIFS(FACT_ORDERS[TotalAmount], FACT_ORDERS[WD_CUSTOMERS],FACT_ORDERS[[#This Row],[WD_CUSTOMERS]])&gt;=8000, "Premium",
    TRUE, "Regular"
)</f>
        <v>VIP</v>
      </c>
      <c r="N3165" s="32" cm="1">
        <f t="array" ref="N3165">_xlfn.IFS(
   FACT_ORDERS[[#This Row],[TypeOfClient]]="VIP", 0.2,
   FACT_ORDERS[[#This Row],[TypeOfClient]]="Premium", 0.1,
   TRUE, 0
)</f>
        <v>0.2</v>
      </c>
      <c r="O3165" s="31" cm="1">
        <f t="array" ref="O3165">_xlfn.IFS(
   FACT_ORDERS[[#This Row],[TotalAmount]]&gt;1500, 0.15,
   FACT_ORDERS[[#This Row],[TotalAmount]]&gt;1000, 0.1,
   FACT_ORDERS[[#This Row],[TotalAmount]]&gt;500, 0.05,
   TRUE, 0
)</f>
        <v>0</v>
      </c>
      <c r="P3165" s="28">
        <f xml:space="preserve"> FACT_ORDERS[[#This Row],[TotalAmount]] * (1 - (FACT_ORDERS[[#This Row],[ClientDiscount]] + FACT_ORDERS[[#This Row],[OrderDiscount]]) )</f>
        <v>100.80000000000001</v>
      </c>
      <c r="Q3165" s="28">
        <f>FACT_ORDERS[[#This Row],[TotalAmountWithDiscount]]+FACT_ORDERS[[#This Row],[DeliveryCost]]</f>
        <v>135.80000000000001</v>
      </c>
      <c r="R3165" s="35">
        <v>45003</v>
      </c>
      <c r="S3165" s="35" t="str">
        <f>IF(NETWORKDAYS(FACT_ORDERS[[#This Row],[Order-Date]], FACT_ORDERS[[#This Row],[ArrivalDate ]]) &gt; 10, "Late", "On Time")</f>
        <v>On Time</v>
      </c>
    </row>
    <row r="3166" spans="1:19" x14ac:dyDescent="0.3">
      <c r="A3166" s="12">
        <v>8164</v>
      </c>
      <c r="B3166" s="12">
        <v>260</v>
      </c>
      <c r="C3166" s="12">
        <v>10044</v>
      </c>
      <c r="D3166" s="12">
        <v>3165</v>
      </c>
      <c r="E3166" s="12" t="s">
        <v>243</v>
      </c>
      <c r="F3166" s="13">
        <v>44994</v>
      </c>
      <c r="G3166" s="26" t="s">
        <v>13537</v>
      </c>
      <c r="H3166" s="12">
        <v>36</v>
      </c>
      <c r="I3166" s="28">
        <f>VLOOKUP(B:B,DIM_PRODUCTS!A:F,5,FALSE)</f>
        <v>15</v>
      </c>
      <c r="J3166" s="28">
        <f>FACT_ORDERS[[#This Row],[ProductPrice]]*FACT_ORDERS[[#This Row],[Quantity]]</f>
        <v>540</v>
      </c>
      <c r="K3166" s="12" t="str">
        <f>VLOOKUP(C:C,DIM_CUSTOMERS!A:G,7,FALSE)</f>
        <v>USA</v>
      </c>
      <c r="L3166" s="30" cm="1">
        <f t="array" ref="L3166">_xlfn.IFS(
    AND(FACT_ORDERS[[#This Row],[DeliveryMehtod]]="shippment",FACT_ORDERS[[#This Row],[TotalAmount]]&gt;=200), 0,
    AND(FACT_ORDERS[[#This Row],[DeliveryMehtod]]="pickup"), 15,
    AND(FACT_ORDERS[[#This Row],[DeliveryMehtod]]="shippment",FACT_ORDERS[[#This Row],[TotalAmount]]&lt;200), 35
)</f>
        <v>15</v>
      </c>
      <c r="M3166" s="12" t="str" cm="1">
        <f t="array" ref="M3166">_xlfn.IFS(
    SUMIFS(FACT_ORDERS[TotalAmount], FACT_ORDERS[WD_CUSTOMERS],FACT_ORDERS[[#This Row],[WD_CUSTOMERS]])&gt;=15000, "VIP",
    SUMIFS(FACT_ORDERS[TotalAmount], FACT_ORDERS[WD_CUSTOMERS],FACT_ORDERS[[#This Row],[WD_CUSTOMERS]])&gt;=8000, "Premium",
    TRUE, "Regular"
)</f>
        <v>VIP</v>
      </c>
      <c r="N3166" s="32" cm="1">
        <f t="array" ref="N3166">_xlfn.IFS(
   FACT_ORDERS[[#This Row],[TypeOfClient]]="VIP", 0.2,
   FACT_ORDERS[[#This Row],[TypeOfClient]]="Premium", 0.1,
   TRUE, 0
)</f>
        <v>0.2</v>
      </c>
      <c r="O3166" s="31" cm="1">
        <f t="array" ref="O3166">_xlfn.IFS(
   FACT_ORDERS[[#This Row],[TotalAmount]]&gt;1500, 0.15,
   FACT_ORDERS[[#This Row],[TotalAmount]]&gt;1000, 0.1,
   FACT_ORDERS[[#This Row],[TotalAmount]]&gt;500, 0.05,
   TRUE, 0
)</f>
        <v>0.05</v>
      </c>
      <c r="P3166" s="28">
        <f xml:space="preserve"> FACT_ORDERS[[#This Row],[TotalAmount]] * (1 - (FACT_ORDERS[[#This Row],[ClientDiscount]] + FACT_ORDERS[[#This Row],[OrderDiscount]]) )</f>
        <v>405</v>
      </c>
      <c r="Q3166" s="28">
        <f>FACT_ORDERS[[#This Row],[TotalAmountWithDiscount]]+FACT_ORDERS[[#This Row],[DeliveryCost]]</f>
        <v>420</v>
      </c>
      <c r="R3166" s="35">
        <v>45002</v>
      </c>
      <c r="S3166" s="35" t="str">
        <f>IF(NETWORKDAYS(FACT_ORDERS[[#This Row],[Order-Date]], FACT_ORDERS[[#This Row],[ArrivalDate ]]) &gt; 10, "Late", "On Time")</f>
        <v>On Time</v>
      </c>
    </row>
    <row r="3167" spans="1:19" x14ac:dyDescent="0.3">
      <c r="A3167" s="12">
        <v>8165</v>
      </c>
      <c r="B3167" s="12">
        <v>267</v>
      </c>
      <c r="C3167" s="12">
        <v>10044</v>
      </c>
      <c r="D3167" s="12">
        <v>3166</v>
      </c>
      <c r="E3167" s="12" t="s">
        <v>244</v>
      </c>
      <c r="F3167" s="13">
        <v>44994</v>
      </c>
      <c r="G3167" s="26" t="s">
        <v>13538</v>
      </c>
      <c r="H3167" s="12">
        <v>37</v>
      </c>
      <c r="I3167" s="28">
        <f>VLOOKUP(B:B,DIM_PRODUCTS!A:F,5,FALSE)</f>
        <v>26</v>
      </c>
      <c r="J3167" s="28">
        <f>FACT_ORDERS[[#This Row],[ProductPrice]]*FACT_ORDERS[[#This Row],[Quantity]]</f>
        <v>962</v>
      </c>
      <c r="K3167" s="12" t="str">
        <f>VLOOKUP(C:C,DIM_CUSTOMERS!A:G,7,FALSE)</f>
        <v>USA</v>
      </c>
      <c r="L3167" s="30" cm="1">
        <f t="array" ref="L3167">_xlfn.IFS(
    AND(FACT_ORDERS[[#This Row],[DeliveryMehtod]]="shippment",FACT_ORDERS[[#This Row],[TotalAmount]]&gt;=200), 0,
    AND(FACT_ORDERS[[#This Row],[DeliveryMehtod]]="pickup"), 15,
    AND(FACT_ORDERS[[#This Row],[DeliveryMehtod]]="shippment",FACT_ORDERS[[#This Row],[TotalAmount]]&lt;200), 35
)</f>
        <v>0</v>
      </c>
      <c r="M3167" s="12" t="str" cm="1">
        <f t="array" ref="M3167">_xlfn.IFS(
    SUMIFS(FACT_ORDERS[TotalAmount], FACT_ORDERS[WD_CUSTOMERS],FACT_ORDERS[[#This Row],[WD_CUSTOMERS]])&gt;=15000, "VIP",
    SUMIFS(FACT_ORDERS[TotalAmount], FACT_ORDERS[WD_CUSTOMERS],FACT_ORDERS[[#This Row],[WD_CUSTOMERS]])&gt;=8000, "Premium",
    TRUE, "Regular"
)</f>
        <v>VIP</v>
      </c>
      <c r="N3167" s="32" cm="1">
        <f t="array" ref="N3167">_xlfn.IFS(
   FACT_ORDERS[[#This Row],[TypeOfClient]]="VIP", 0.2,
   FACT_ORDERS[[#This Row],[TypeOfClient]]="Premium", 0.1,
   TRUE, 0
)</f>
        <v>0.2</v>
      </c>
      <c r="O3167" s="31" cm="1">
        <f t="array" ref="O3167">_xlfn.IFS(
   FACT_ORDERS[[#This Row],[TotalAmount]]&gt;1500, 0.15,
   FACT_ORDERS[[#This Row],[TotalAmount]]&gt;1000, 0.1,
   FACT_ORDERS[[#This Row],[TotalAmount]]&gt;500, 0.05,
   TRUE, 0
)</f>
        <v>0.05</v>
      </c>
      <c r="P3167" s="28">
        <f xml:space="preserve"> FACT_ORDERS[[#This Row],[TotalAmount]] * (1 - (FACT_ORDERS[[#This Row],[ClientDiscount]] + FACT_ORDERS[[#This Row],[OrderDiscount]]) )</f>
        <v>721.5</v>
      </c>
      <c r="Q3167" s="28">
        <f>FACT_ORDERS[[#This Row],[TotalAmountWithDiscount]]+FACT_ORDERS[[#This Row],[DeliveryCost]]</f>
        <v>721.5</v>
      </c>
      <c r="R3167" s="35">
        <v>45005</v>
      </c>
      <c r="S3167" s="35" t="str">
        <f>IF(NETWORKDAYS(FACT_ORDERS[[#This Row],[Order-Date]], FACT_ORDERS[[#This Row],[ArrivalDate ]]) &gt; 10, "Late", "On Time")</f>
        <v>On Time</v>
      </c>
    </row>
    <row r="3168" spans="1:19" x14ac:dyDescent="0.3">
      <c r="A3168" s="12">
        <v>8166</v>
      </c>
      <c r="B3168" s="12">
        <v>288</v>
      </c>
      <c r="C3168" s="12">
        <v>10044</v>
      </c>
      <c r="D3168" s="12">
        <v>3167</v>
      </c>
      <c r="E3168" s="12" t="s">
        <v>243</v>
      </c>
      <c r="F3168" s="13">
        <v>45093</v>
      </c>
      <c r="G3168" s="26" t="s">
        <v>13539</v>
      </c>
      <c r="H3168" s="12">
        <v>11</v>
      </c>
      <c r="I3168" s="28">
        <f>VLOOKUP(B:B,DIM_PRODUCTS!A:F,5,FALSE)</f>
        <v>14</v>
      </c>
      <c r="J3168" s="28">
        <f>FACT_ORDERS[[#This Row],[ProductPrice]]*FACT_ORDERS[[#This Row],[Quantity]]</f>
        <v>154</v>
      </c>
      <c r="K3168" s="12" t="str">
        <f>VLOOKUP(C:C,DIM_CUSTOMERS!A:G,7,FALSE)</f>
        <v>USA</v>
      </c>
      <c r="L3168" s="30" cm="1">
        <f t="array" ref="L3168">_xlfn.IFS(
    AND(FACT_ORDERS[[#This Row],[DeliveryMehtod]]="shippment",FACT_ORDERS[[#This Row],[TotalAmount]]&gt;=200), 0,
    AND(FACT_ORDERS[[#This Row],[DeliveryMehtod]]="pickup"), 15,
    AND(FACT_ORDERS[[#This Row],[DeliveryMehtod]]="shippment",FACT_ORDERS[[#This Row],[TotalAmount]]&lt;200), 35
)</f>
        <v>15</v>
      </c>
      <c r="M3168" s="12" t="str" cm="1">
        <f t="array" ref="M3168">_xlfn.IFS(
    SUMIFS(FACT_ORDERS[TotalAmount], FACT_ORDERS[WD_CUSTOMERS],FACT_ORDERS[[#This Row],[WD_CUSTOMERS]])&gt;=15000, "VIP",
    SUMIFS(FACT_ORDERS[TotalAmount], FACT_ORDERS[WD_CUSTOMERS],FACT_ORDERS[[#This Row],[WD_CUSTOMERS]])&gt;=8000, "Premium",
    TRUE, "Regular"
)</f>
        <v>VIP</v>
      </c>
      <c r="N3168" s="32" cm="1">
        <f t="array" ref="N3168">_xlfn.IFS(
   FACT_ORDERS[[#This Row],[TypeOfClient]]="VIP", 0.2,
   FACT_ORDERS[[#This Row],[TypeOfClient]]="Premium", 0.1,
   TRUE, 0
)</f>
        <v>0.2</v>
      </c>
      <c r="O3168" s="31" cm="1">
        <f t="array" ref="O3168">_xlfn.IFS(
   FACT_ORDERS[[#This Row],[TotalAmount]]&gt;1500, 0.15,
   FACT_ORDERS[[#This Row],[TotalAmount]]&gt;1000, 0.1,
   FACT_ORDERS[[#This Row],[TotalAmount]]&gt;500, 0.05,
   TRUE, 0
)</f>
        <v>0</v>
      </c>
      <c r="P3168" s="28">
        <f xml:space="preserve"> FACT_ORDERS[[#This Row],[TotalAmount]] * (1 - (FACT_ORDERS[[#This Row],[ClientDiscount]] + FACT_ORDERS[[#This Row],[OrderDiscount]]) )</f>
        <v>123.2</v>
      </c>
      <c r="Q3168" s="28">
        <f>FACT_ORDERS[[#This Row],[TotalAmountWithDiscount]]+FACT_ORDERS[[#This Row],[DeliveryCost]]</f>
        <v>138.19999999999999</v>
      </c>
      <c r="R3168" s="35">
        <v>45104</v>
      </c>
      <c r="S3168" s="35" t="str">
        <f>IF(NETWORKDAYS(FACT_ORDERS[[#This Row],[Order-Date]], FACT_ORDERS[[#This Row],[ArrivalDate ]]) &gt; 10, "Late", "On Time")</f>
        <v>On Time</v>
      </c>
    </row>
    <row r="3169" spans="1:19" x14ac:dyDescent="0.3">
      <c r="A3169" s="12">
        <v>8167</v>
      </c>
      <c r="B3169" s="12">
        <v>204</v>
      </c>
      <c r="C3169" s="12">
        <v>10044</v>
      </c>
      <c r="D3169" s="12">
        <v>3168</v>
      </c>
      <c r="E3169" s="12" t="s">
        <v>244</v>
      </c>
      <c r="F3169" s="13">
        <v>45093</v>
      </c>
      <c r="G3169" s="26" t="s">
        <v>13540</v>
      </c>
      <c r="H3169" s="12">
        <v>22</v>
      </c>
      <c r="I3169" s="28">
        <f>VLOOKUP(B:B,DIM_PRODUCTS!A:F,5,FALSE)</f>
        <v>6</v>
      </c>
      <c r="J3169" s="28">
        <f>FACT_ORDERS[[#This Row],[ProductPrice]]*FACT_ORDERS[[#This Row],[Quantity]]</f>
        <v>132</v>
      </c>
      <c r="K3169" s="12" t="str">
        <f>VLOOKUP(C:C,DIM_CUSTOMERS!A:G,7,FALSE)</f>
        <v>USA</v>
      </c>
      <c r="L3169" s="30" cm="1">
        <f t="array" ref="L3169">_xlfn.IFS(
    AND(FACT_ORDERS[[#This Row],[DeliveryMehtod]]="shippment",FACT_ORDERS[[#This Row],[TotalAmount]]&gt;=200), 0,
    AND(FACT_ORDERS[[#This Row],[DeliveryMehtod]]="pickup"), 15,
    AND(FACT_ORDERS[[#This Row],[DeliveryMehtod]]="shippment",FACT_ORDERS[[#This Row],[TotalAmount]]&lt;200), 35
)</f>
        <v>35</v>
      </c>
      <c r="M3169" s="12" t="str" cm="1">
        <f t="array" ref="M3169">_xlfn.IFS(
    SUMIFS(FACT_ORDERS[TotalAmount], FACT_ORDERS[WD_CUSTOMERS],FACT_ORDERS[[#This Row],[WD_CUSTOMERS]])&gt;=15000, "VIP",
    SUMIFS(FACT_ORDERS[TotalAmount], FACT_ORDERS[WD_CUSTOMERS],FACT_ORDERS[[#This Row],[WD_CUSTOMERS]])&gt;=8000, "Premium",
    TRUE, "Regular"
)</f>
        <v>VIP</v>
      </c>
      <c r="N3169" s="32" cm="1">
        <f t="array" ref="N3169">_xlfn.IFS(
   FACT_ORDERS[[#This Row],[TypeOfClient]]="VIP", 0.2,
   FACT_ORDERS[[#This Row],[TypeOfClient]]="Premium", 0.1,
   TRUE, 0
)</f>
        <v>0.2</v>
      </c>
      <c r="O3169" s="31" cm="1">
        <f t="array" ref="O3169">_xlfn.IFS(
   FACT_ORDERS[[#This Row],[TotalAmount]]&gt;1500, 0.15,
   FACT_ORDERS[[#This Row],[TotalAmount]]&gt;1000, 0.1,
   FACT_ORDERS[[#This Row],[TotalAmount]]&gt;500, 0.05,
   TRUE, 0
)</f>
        <v>0</v>
      </c>
      <c r="P3169" s="28">
        <f xml:space="preserve"> FACT_ORDERS[[#This Row],[TotalAmount]] * (1 - (FACT_ORDERS[[#This Row],[ClientDiscount]] + FACT_ORDERS[[#This Row],[OrderDiscount]]) )</f>
        <v>105.60000000000001</v>
      </c>
      <c r="Q3169" s="28">
        <f>FACT_ORDERS[[#This Row],[TotalAmountWithDiscount]]+FACT_ORDERS[[#This Row],[DeliveryCost]]</f>
        <v>140.60000000000002</v>
      </c>
      <c r="R3169" s="35">
        <v>45103</v>
      </c>
      <c r="S3169" s="35" t="str">
        <f>IF(NETWORKDAYS(FACT_ORDERS[[#This Row],[Order-Date]], FACT_ORDERS[[#This Row],[ArrivalDate ]]) &gt; 10, "Late", "On Time")</f>
        <v>On Time</v>
      </c>
    </row>
    <row r="3170" spans="1:19" x14ac:dyDescent="0.3">
      <c r="A3170" s="12">
        <v>8168</v>
      </c>
      <c r="B3170" s="12">
        <v>260</v>
      </c>
      <c r="C3170" s="12">
        <v>10044</v>
      </c>
      <c r="D3170" s="12">
        <v>3169</v>
      </c>
      <c r="E3170" s="12" t="s">
        <v>244</v>
      </c>
      <c r="F3170" s="13">
        <v>45093</v>
      </c>
      <c r="G3170" s="26" t="s">
        <v>13541</v>
      </c>
      <c r="H3170" s="12">
        <v>22</v>
      </c>
      <c r="I3170" s="28">
        <f>VLOOKUP(B:B,DIM_PRODUCTS!A:F,5,FALSE)</f>
        <v>15</v>
      </c>
      <c r="J3170" s="28">
        <f>FACT_ORDERS[[#This Row],[ProductPrice]]*FACT_ORDERS[[#This Row],[Quantity]]</f>
        <v>330</v>
      </c>
      <c r="K3170" s="12" t="str">
        <f>VLOOKUP(C:C,DIM_CUSTOMERS!A:G,7,FALSE)</f>
        <v>USA</v>
      </c>
      <c r="L3170" s="30" cm="1">
        <f t="array" ref="L3170">_xlfn.IFS(
    AND(FACT_ORDERS[[#This Row],[DeliveryMehtod]]="shippment",FACT_ORDERS[[#This Row],[TotalAmount]]&gt;=200), 0,
    AND(FACT_ORDERS[[#This Row],[DeliveryMehtod]]="pickup"), 15,
    AND(FACT_ORDERS[[#This Row],[DeliveryMehtod]]="shippment",FACT_ORDERS[[#This Row],[TotalAmount]]&lt;200), 35
)</f>
        <v>0</v>
      </c>
      <c r="M3170" s="12" t="str" cm="1">
        <f t="array" ref="M3170">_xlfn.IFS(
    SUMIFS(FACT_ORDERS[TotalAmount], FACT_ORDERS[WD_CUSTOMERS],FACT_ORDERS[[#This Row],[WD_CUSTOMERS]])&gt;=15000, "VIP",
    SUMIFS(FACT_ORDERS[TotalAmount], FACT_ORDERS[WD_CUSTOMERS],FACT_ORDERS[[#This Row],[WD_CUSTOMERS]])&gt;=8000, "Premium",
    TRUE, "Regular"
)</f>
        <v>VIP</v>
      </c>
      <c r="N3170" s="32" cm="1">
        <f t="array" ref="N3170">_xlfn.IFS(
   FACT_ORDERS[[#This Row],[TypeOfClient]]="VIP", 0.2,
   FACT_ORDERS[[#This Row],[TypeOfClient]]="Premium", 0.1,
   TRUE, 0
)</f>
        <v>0.2</v>
      </c>
      <c r="O3170" s="31" cm="1">
        <f t="array" ref="O3170">_xlfn.IFS(
   FACT_ORDERS[[#This Row],[TotalAmount]]&gt;1500, 0.15,
   FACT_ORDERS[[#This Row],[TotalAmount]]&gt;1000, 0.1,
   FACT_ORDERS[[#This Row],[TotalAmount]]&gt;500, 0.05,
   TRUE, 0
)</f>
        <v>0</v>
      </c>
      <c r="P3170" s="28">
        <f xml:space="preserve"> FACT_ORDERS[[#This Row],[TotalAmount]] * (1 - (FACT_ORDERS[[#This Row],[ClientDiscount]] + FACT_ORDERS[[#This Row],[OrderDiscount]]) )</f>
        <v>264</v>
      </c>
      <c r="Q3170" s="28">
        <f>FACT_ORDERS[[#This Row],[TotalAmountWithDiscount]]+FACT_ORDERS[[#This Row],[DeliveryCost]]</f>
        <v>264</v>
      </c>
      <c r="R3170" s="35">
        <v>45102</v>
      </c>
      <c r="S3170" s="35" t="str">
        <f>IF(NETWORKDAYS(FACT_ORDERS[[#This Row],[Order-Date]], FACT_ORDERS[[#This Row],[ArrivalDate ]]) &gt; 10, "Late", "On Time")</f>
        <v>On Time</v>
      </c>
    </row>
    <row r="3171" spans="1:19" x14ac:dyDescent="0.3">
      <c r="A3171" s="12">
        <v>8169</v>
      </c>
      <c r="B3171" s="12">
        <v>267</v>
      </c>
      <c r="C3171" s="12">
        <v>10044</v>
      </c>
      <c r="D3171" s="12">
        <v>3170</v>
      </c>
      <c r="E3171" s="12" t="s">
        <v>243</v>
      </c>
      <c r="F3171" s="13">
        <v>45093</v>
      </c>
      <c r="G3171" s="26" t="s">
        <v>13542</v>
      </c>
      <c r="H3171" s="12">
        <v>50</v>
      </c>
      <c r="I3171" s="28">
        <f>VLOOKUP(B:B,DIM_PRODUCTS!A:F,5,FALSE)</f>
        <v>26</v>
      </c>
      <c r="J3171" s="28">
        <f>FACT_ORDERS[[#This Row],[ProductPrice]]*FACT_ORDERS[[#This Row],[Quantity]]</f>
        <v>1300</v>
      </c>
      <c r="K3171" s="12" t="str">
        <f>VLOOKUP(C:C,DIM_CUSTOMERS!A:G,7,FALSE)</f>
        <v>USA</v>
      </c>
      <c r="L3171" s="30" cm="1">
        <f t="array" ref="L3171">_xlfn.IFS(
    AND(FACT_ORDERS[[#This Row],[DeliveryMehtod]]="shippment",FACT_ORDERS[[#This Row],[TotalAmount]]&gt;=200), 0,
    AND(FACT_ORDERS[[#This Row],[DeliveryMehtod]]="pickup"), 15,
    AND(FACT_ORDERS[[#This Row],[DeliveryMehtod]]="shippment",FACT_ORDERS[[#This Row],[TotalAmount]]&lt;200), 35
)</f>
        <v>15</v>
      </c>
      <c r="M3171" s="12" t="str" cm="1">
        <f t="array" ref="M3171">_xlfn.IFS(
    SUMIFS(FACT_ORDERS[TotalAmount], FACT_ORDERS[WD_CUSTOMERS],FACT_ORDERS[[#This Row],[WD_CUSTOMERS]])&gt;=15000, "VIP",
    SUMIFS(FACT_ORDERS[TotalAmount], FACT_ORDERS[WD_CUSTOMERS],FACT_ORDERS[[#This Row],[WD_CUSTOMERS]])&gt;=8000, "Premium",
    TRUE, "Regular"
)</f>
        <v>VIP</v>
      </c>
      <c r="N3171" s="32" cm="1">
        <f t="array" ref="N3171">_xlfn.IFS(
   FACT_ORDERS[[#This Row],[TypeOfClient]]="VIP", 0.2,
   FACT_ORDERS[[#This Row],[TypeOfClient]]="Premium", 0.1,
   TRUE, 0
)</f>
        <v>0.2</v>
      </c>
      <c r="O3171" s="31" cm="1">
        <f t="array" ref="O3171">_xlfn.IFS(
   FACT_ORDERS[[#This Row],[TotalAmount]]&gt;1500, 0.15,
   FACT_ORDERS[[#This Row],[TotalAmount]]&gt;1000, 0.1,
   FACT_ORDERS[[#This Row],[TotalAmount]]&gt;500, 0.05,
   TRUE, 0
)</f>
        <v>0.1</v>
      </c>
      <c r="P3171" s="28">
        <f xml:space="preserve"> FACT_ORDERS[[#This Row],[TotalAmount]] * (1 - (FACT_ORDERS[[#This Row],[ClientDiscount]] + FACT_ORDERS[[#This Row],[OrderDiscount]]) )</f>
        <v>909.99999999999989</v>
      </c>
      <c r="Q3171" s="28">
        <f>FACT_ORDERS[[#This Row],[TotalAmountWithDiscount]]+FACT_ORDERS[[#This Row],[DeliveryCost]]</f>
        <v>924.99999999999989</v>
      </c>
      <c r="R3171" s="35">
        <v>45102</v>
      </c>
      <c r="S3171" s="35" t="str">
        <f>IF(NETWORKDAYS(FACT_ORDERS[[#This Row],[Order-Date]], FACT_ORDERS[[#This Row],[ArrivalDate ]]) &gt; 10, "Late", "On Time")</f>
        <v>On Time</v>
      </c>
    </row>
    <row r="3172" spans="1:19" x14ac:dyDescent="0.3">
      <c r="A3172" s="12">
        <v>8170</v>
      </c>
      <c r="B3172" s="12">
        <v>284</v>
      </c>
      <c r="C3172" s="12">
        <v>10518</v>
      </c>
      <c r="D3172" s="12">
        <v>3171</v>
      </c>
      <c r="E3172" s="12" t="s">
        <v>243</v>
      </c>
      <c r="F3172" s="13">
        <v>45317</v>
      </c>
      <c r="G3172" s="26" t="s">
        <v>13543</v>
      </c>
      <c r="H3172" s="12">
        <v>44</v>
      </c>
      <c r="I3172" s="28">
        <f>VLOOKUP(B:B,DIM_PRODUCTS!A:F,5,FALSE)</f>
        <v>32</v>
      </c>
      <c r="J3172" s="28">
        <f>FACT_ORDERS[[#This Row],[ProductPrice]]*FACT_ORDERS[[#This Row],[Quantity]]</f>
        <v>1408</v>
      </c>
      <c r="K3172" s="12" t="str">
        <f>VLOOKUP(C:C,DIM_CUSTOMERS!A:G,7,FALSE)</f>
        <v>India</v>
      </c>
      <c r="L3172" s="30" cm="1">
        <f t="array" ref="L3172">_xlfn.IFS(
    AND(FACT_ORDERS[[#This Row],[DeliveryMehtod]]="shippment",FACT_ORDERS[[#This Row],[TotalAmount]]&gt;=200), 0,
    AND(FACT_ORDERS[[#This Row],[DeliveryMehtod]]="pickup"), 15,
    AND(FACT_ORDERS[[#This Row],[DeliveryMehtod]]="shippment",FACT_ORDERS[[#This Row],[TotalAmount]]&lt;200), 35
)</f>
        <v>15</v>
      </c>
      <c r="M3172" s="12" t="str" cm="1">
        <f t="array" ref="M3172">_xlfn.IFS(
    SUMIFS(FACT_ORDERS[TotalAmount], FACT_ORDERS[WD_CUSTOMERS],FACT_ORDERS[[#This Row],[WD_CUSTOMERS]])&gt;=15000, "VIP",
    SUMIFS(FACT_ORDERS[TotalAmount], FACT_ORDERS[WD_CUSTOMERS],FACT_ORDERS[[#This Row],[WD_CUSTOMERS]])&gt;=8000, "Premium",
    TRUE, "Regular"
)</f>
        <v>Regular</v>
      </c>
      <c r="N3172" s="32" cm="1">
        <f t="array" ref="N3172">_xlfn.IFS(
   FACT_ORDERS[[#This Row],[TypeOfClient]]="VIP", 0.2,
   FACT_ORDERS[[#This Row],[TypeOfClient]]="Premium", 0.1,
   TRUE, 0
)</f>
        <v>0</v>
      </c>
      <c r="O3172" s="31" cm="1">
        <f t="array" ref="O3172">_xlfn.IFS(
   FACT_ORDERS[[#This Row],[TotalAmount]]&gt;1500, 0.15,
   FACT_ORDERS[[#This Row],[TotalAmount]]&gt;1000, 0.1,
   FACT_ORDERS[[#This Row],[TotalAmount]]&gt;500, 0.05,
   TRUE, 0
)</f>
        <v>0.1</v>
      </c>
      <c r="P3172" s="28">
        <f xml:space="preserve"> FACT_ORDERS[[#This Row],[TotalAmount]] * (1 - (FACT_ORDERS[[#This Row],[ClientDiscount]] + FACT_ORDERS[[#This Row],[OrderDiscount]]) )</f>
        <v>1267.2</v>
      </c>
      <c r="Q3172" s="28">
        <f>FACT_ORDERS[[#This Row],[TotalAmountWithDiscount]]+FACT_ORDERS[[#This Row],[DeliveryCost]]</f>
        <v>1282.2</v>
      </c>
      <c r="R3172" s="35">
        <v>45327</v>
      </c>
      <c r="S3172" s="35" t="str">
        <f>IF(NETWORKDAYS(FACT_ORDERS[[#This Row],[Order-Date]], FACT_ORDERS[[#This Row],[ArrivalDate ]]) &gt; 10, "Late", "On Time")</f>
        <v>On Time</v>
      </c>
    </row>
    <row r="3173" spans="1:19" x14ac:dyDescent="0.3">
      <c r="A3173" s="12">
        <v>8171</v>
      </c>
      <c r="B3173" s="12">
        <v>284</v>
      </c>
      <c r="C3173" s="12">
        <v>10518</v>
      </c>
      <c r="D3173" s="12">
        <v>3172</v>
      </c>
      <c r="E3173" s="12" t="s">
        <v>244</v>
      </c>
      <c r="F3173" s="13">
        <v>45341</v>
      </c>
      <c r="G3173" s="26" t="s">
        <v>3290</v>
      </c>
      <c r="H3173" s="12">
        <v>27</v>
      </c>
      <c r="I3173" s="28">
        <f>VLOOKUP(B:B,DIM_PRODUCTS!A:F,5,FALSE)</f>
        <v>32</v>
      </c>
      <c r="J3173" s="28">
        <f>FACT_ORDERS[[#This Row],[ProductPrice]]*FACT_ORDERS[[#This Row],[Quantity]]</f>
        <v>864</v>
      </c>
      <c r="K3173" s="12" t="str">
        <f>VLOOKUP(C:C,DIM_CUSTOMERS!A:G,7,FALSE)</f>
        <v>India</v>
      </c>
      <c r="L3173" s="30" cm="1">
        <f t="array" ref="L3173">_xlfn.IFS(
    AND(FACT_ORDERS[[#This Row],[DeliveryMehtod]]="shippment",FACT_ORDERS[[#This Row],[TotalAmount]]&gt;=200), 0,
    AND(FACT_ORDERS[[#This Row],[DeliveryMehtod]]="pickup"), 15,
    AND(FACT_ORDERS[[#This Row],[DeliveryMehtod]]="shippment",FACT_ORDERS[[#This Row],[TotalAmount]]&lt;200), 35
)</f>
        <v>0</v>
      </c>
      <c r="M3173" s="12" t="str" cm="1">
        <f t="array" ref="M3173">_xlfn.IFS(
    SUMIFS(FACT_ORDERS[TotalAmount], FACT_ORDERS[WD_CUSTOMERS],FACT_ORDERS[[#This Row],[WD_CUSTOMERS]])&gt;=15000, "VIP",
    SUMIFS(FACT_ORDERS[TotalAmount], FACT_ORDERS[WD_CUSTOMERS],FACT_ORDERS[[#This Row],[WD_CUSTOMERS]])&gt;=8000, "Premium",
    TRUE, "Regular"
)</f>
        <v>Regular</v>
      </c>
      <c r="N3173" s="32" cm="1">
        <f t="array" ref="N3173">_xlfn.IFS(
   FACT_ORDERS[[#This Row],[TypeOfClient]]="VIP", 0.2,
   FACT_ORDERS[[#This Row],[TypeOfClient]]="Premium", 0.1,
   TRUE, 0
)</f>
        <v>0</v>
      </c>
      <c r="O3173" s="31" cm="1">
        <f t="array" ref="O3173">_xlfn.IFS(
   FACT_ORDERS[[#This Row],[TotalAmount]]&gt;1500, 0.15,
   FACT_ORDERS[[#This Row],[TotalAmount]]&gt;1000, 0.1,
   FACT_ORDERS[[#This Row],[TotalAmount]]&gt;500, 0.05,
   TRUE, 0
)</f>
        <v>0.05</v>
      </c>
      <c r="P3173" s="28">
        <f xml:space="preserve"> FACT_ORDERS[[#This Row],[TotalAmount]] * (1 - (FACT_ORDERS[[#This Row],[ClientDiscount]] + FACT_ORDERS[[#This Row],[OrderDiscount]]) )</f>
        <v>820.8</v>
      </c>
      <c r="Q3173" s="28">
        <f>FACT_ORDERS[[#This Row],[TotalAmountWithDiscount]]+FACT_ORDERS[[#This Row],[DeliveryCost]]</f>
        <v>820.8</v>
      </c>
      <c r="R3173" s="35">
        <v>45349</v>
      </c>
      <c r="S3173" s="35" t="str">
        <f>IF(NETWORKDAYS(FACT_ORDERS[[#This Row],[Order-Date]], FACT_ORDERS[[#This Row],[ArrivalDate ]]) &gt; 10, "Late", "On Time")</f>
        <v>On Time</v>
      </c>
    </row>
    <row r="3174" spans="1:19" x14ac:dyDescent="0.3">
      <c r="A3174" s="12">
        <v>8172</v>
      </c>
      <c r="B3174" s="12">
        <v>284</v>
      </c>
      <c r="C3174" s="12">
        <v>10518</v>
      </c>
      <c r="D3174" s="12">
        <v>3173</v>
      </c>
      <c r="E3174" s="12" t="s">
        <v>244</v>
      </c>
      <c r="F3174" s="13">
        <v>45326</v>
      </c>
      <c r="G3174" s="26" t="s">
        <v>13544</v>
      </c>
      <c r="H3174" s="12">
        <v>39</v>
      </c>
      <c r="I3174" s="28">
        <f>VLOOKUP(B:B,DIM_PRODUCTS!A:F,5,FALSE)</f>
        <v>32</v>
      </c>
      <c r="J3174" s="28">
        <f>FACT_ORDERS[[#This Row],[ProductPrice]]*FACT_ORDERS[[#This Row],[Quantity]]</f>
        <v>1248</v>
      </c>
      <c r="K3174" s="12" t="str">
        <f>VLOOKUP(C:C,DIM_CUSTOMERS!A:G,7,FALSE)</f>
        <v>India</v>
      </c>
      <c r="L3174" s="30" cm="1">
        <f t="array" ref="L3174">_xlfn.IFS(
    AND(FACT_ORDERS[[#This Row],[DeliveryMehtod]]="shippment",FACT_ORDERS[[#This Row],[TotalAmount]]&gt;=200), 0,
    AND(FACT_ORDERS[[#This Row],[DeliveryMehtod]]="pickup"), 15,
    AND(FACT_ORDERS[[#This Row],[DeliveryMehtod]]="shippment",FACT_ORDERS[[#This Row],[TotalAmount]]&lt;200), 35
)</f>
        <v>0</v>
      </c>
      <c r="M3174" s="12" t="str" cm="1">
        <f t="array" ref="M3174">_xlfn.IFS(
    SUMIFS(FACT_ORDERS[TotalAmount], FACT_ORDERS[WD_CUSTOMERS],FACT_ORDERS[[#This Row],[WD_CUSTOMERS]])&gt;=15000, "VIP",
    SUMIFS(FACT_ORDERS[TotalAmount], FACT_ORDERS[WD_CUSTOMERS],FACT_ORDERS[[#This Row],[WD_CUSTOMERS]])&gt;=8000, "Premium",
    TRUE, "Regular"
)</f>
        <v>Regular</v>
      </c>
      <c r="N3174" s="32" cm="1">
        <f t="array" ref="N3174">_xlfn.IFS(
   FACT_ORDERS[[#This Row],[TypeOfClient]]="VIP", 0.2,
   FACT_ORDERS[[#This Row],[TypeOfClient]]="Premium", 0.1,
   TRUE, 0
)</f>
        <v>0</v>
      </c>
      <c r="O3174" s="31" cm="1">
        <f t="array" ref="O3174">_xlfn.IFS(
   FACT_ORDERS[[#This Row],[TotalAmount]]&gt;1500, 0.15,
   FACT_ORDERS[[#This Row],[TotalAmount]]&gt;1000, 0.1,
   FACT_ORDERS[[#This Row],[TotalAmount]]&gt;500, 0.05,
   TRUE, 0
)</f>
        <v>0.1</v>
      </c>
      <c r="P3174" s="28">
        <f xml:space="preserve"> FACT_ORDERS[[#This Row],[TotalAmount]] * (1 - (FACT_ORDERS[[#This Row],[ClientDiscount]] + FACT_ORDERS[[#This Row],[OrderDiscount]]) )</f>
        <v>1123.2</v>
      </c>
      <c r="Q3174" s="28">
        <f>FACT_ORDERS[[#This Row],[TotalAmountWithDiscount]]+FACT_ORDERS[[#This Row],[DeliveryCost]]</f>
        <v>1123.2</v>
      </c>
      <c r="R3174" s="35">
        <v>45337</v>
      </c>
      <c r="S3174" s="35" t="str">
        <f>IF(NETWORKDAYS(FACT_ORDERS[[#This Row],[Order-Date]], FACT_ORDERS[[#This Row],[ArrivalDate ]]) &gt; 10, "Late", "On Time")</f>
        <v>On Time</v>
      </c>
    </row>
    <row r="3175" spans="1:19" x14ac:dyDescent="0.3">
      <c r="A3175" s="12">
        <v>8173</v>
      </c>
      <c r="B3175" s="12">
        <v>248</v>
      </c>
      <c r="C3175" s="12">
        <v>10518</v>
      </c>
      <c r="D3175" s="12">
        <v>3174</v>
      </c>
      <c r="E3175" s="12" t="s">
        <v>243</v>
      </c>
      <c r="F3175" s="13">
        <v>45326</v>
      </c>
      <c r="G3175" s="26" t="s">
        <v>13545</v>
      </c>
      <c r="H3175" s="12">
        <v>23</v>
      </c>
      <c r="I3175" s="28">
        <f>VLOOKUP(B:B,DIM_PRODUCTS!A:F,5,FALSE)</f>
        <v>13</v>
      </c>
      <c r="J3175" s="28">
        <f>FACT_ORDERS[[#This Row],[ProductPrice]]*FACT_ORDERS[[#This Row],[Quantity]]</f>
        <v>299</v>
      </c>
      <c r="K3175" s="12" t="str">
        <f>VLOOKUP(C:C,DIM_CUSTOMERS!A:G,7,FALSE)</f>
        <v>India</v>
      </c>
      <c r="L3175" s="30" cm="1">
        <f t="array" ref="L3175">_xlfn.IFS(
    AND(FACT_ORDERS[[#This Row],[DeliveryMehtod]]="shippment",FACT_ORDERS[[#This Row],[TotalAmount]]&gt;=200), 0,
    AND(FACT_ORDERS[[#This Row],[DeliveryMehtod]]="pickup"), 15,
    AND(FACT_ORDERS[[#This Row],[DeliveryMehtod]]="shippment",FACT_ORDERS[[#This Row],[TotalAmount]]&lt;200), 35
)</f>
        <v>15</v>
      </c>
      <c r="M3175" s="12" t="str" cm="1">
        <f t="array" ref="M3175">_xlfn.IFS(
    SUMIFS(FACT_ORDERS[TotalAmount], FACT_ORDERS[WD_CUSTOMERS],FACT_ORDERS[[#This Row],[WD_CUSTOMERS]])&gt;=15000, "VIP",
    SUMIFS(FACT_ORDERS[TotalAmount], FACT_ORDERS[WD_CUSTOMERS],FACT_ORDERS[[#This Row],[WD_CUSTOMERS]])&gt;=8000, "Premium",
    TRUE, "Regular"
)</f>
        <v>Regular</v>
      </c>
      <c r="N3175" s="32" cm="1">
        <f t="array" ref="N3175">_xlfn.IFS(
   FACT_ORDERS[[#This Row],[TypeOfClient]]="VIP", 0.2,
   FACT_ORDERS[[#This Row],[TypeOfClient]]="Premium", 0.1,
   TRUE, 0
)</f>
        <v>0</v>
      </c>
      <c r="O3175" s="31" cm="1">
        <f t="array" ref="O3175">_xlfn.IFS(
   FACT_ORDERS[[#This Row],[TotalAmount]]&gt;1500, 0.15,
   FACT_ORDERS[[#This Row],[TotalAmount]]&gt;1000, 0.1,
   FACT_ORDERS[[#This Row],[TotalAmount]]&gt;500, 0.05,
   TRUE, 0
)</f>
        <v>0</v>
      </c>
      <c r="P3175" s="28">
        <f xml:space="preserve"> FACT_ORDERS[[#This Row],[TotalAmount]] * (1 - (FACT_ORDERS[[#This Row],[ClientDiscount]] + FACT_ORDERS[[#This Row],[OrderDiscount]]) )</f>
        <v>299</v>
      </c>
      <c r="Q3175" s="28">
        <f>FACT_ORDERS[[#This Row],[TotalAmountWithDiscount]]+FACT_ORDERS[[#This Row],[DeliveryCost]]</f>
        <v>314</v>
      </c>
      <c r="R3175" s="35">
        <v>45333</v>
      </c>
      <c r="S3175" s="35" t="str">
        <f>IF(NETWORKDAYS(FACT_ORDERS[[#This Row],[Order-Date]], FACT_ORDERS[[#This Row],[ArrivalDate ]]) &gt; 10, "Late", "On Time")</f>
        <v>On Time</v>
      </c>
    </row>
    <row r="3176" spans="1:19" x14ac:dyDescent="0.3">
      <c r="A3176" s="12">
        <v>8174</v>
      </c>
      <c r="B3176" s="12">
        <v>284</v>
      </c>
      <c r="C3176" s="12">
        <v>10518</v>
      </c>
      <c r="D3176" s="12">
        <v>3175</v>
      </c>
      <c r="E3176" s="12" t="s">
        <v>243</v>
      </c>
      <c r="F3176" s="13">
        <v>45330</v>
      </c>
      <c r="G3176" s="26" t="s">
        <v>13546</v>
      </c>
      <c r="H3176" s="12">
        <v>48</v>
      </c>
      <c r="I3176" s="28">
        <f>VLOOKUP(B:B,DIM_PRODUCTS!A:F,5,FALSE)</f>
        <v>32</v>
      </c>
      <c r="J3176" s="28">
        <f>FACT_ORDERS[[#This Row],[ProductPrice]]*FACT_ORDERS[[#This Row],[Quantity]]</f>
        <v>1536</v>
      </c>
      <c r="K3176" s="12" t="str">
        <f>VLOOKUP(C:C,DIM_CUSTOMERS!A:G,7,FALSE)</f>
        <v>India</v>
      </c>
      <c r="L3176" s="30" cm="1">
        <f t="array" ref="L3176">_xlfn.IFS(
    AND(FACT_ORDERS[[#This Row],[DeliveryMehtod]]="shippment",FACT_ORDERS[[#This Row],[TotalAmount]]&gt;=200), 0,
    AND(FACT_ORDERS[[#This Row],[DeliveryMehtod]]="pickup"), 15,
    AND(FACT_ORDERS[[#This Row],[DeliveryMehtod]]="shippment",FACT_ORDERS[[#This Row],[TotalAmount]]&lt;200), 35
)</f>
        <v>15</v>
      </c>
      <c r="M3176" s="12" t="str" cm="1">
        <f t="array" ref="M3176">_xlfn.IFS(
    SUMIFS(FACT_ORDERS[TotalAmount], FACT_ORDERS[WD_CUSTOMERS],FACT_ORDERS[[#This Row],[WD_CUSTOMERS]])&gt;=15000, "VIP",
    SUMIFS(FACT_ORDERS[TotalAmount], FACT_ORDERS[WD_CUSTOMERS],FACT_ORDERS[[#This Row],[WD_CUSTOMERS]])&gt;=8000, "Premium",
    TRUE, "Regular"
)</f>
        <v>Regular</v>
      </c>
      <c r="N3176" s="32" cm="1">
        <f t="array" ref="N3176">_xlfn.IFS(
   FACT_ORDERS[[#This Row],[TypeOfClient]]="VIP", 0.2,
   FACT_ORDERS[[#This Row],[TypeOfClient]]="Premium", 0.1,
   TRUE, 0
)</f>
        <v>0</v>
      </c>
      <c r="O3176" s="31" cm="1">
        <f t="array" ref="O3176">_xlfn.IFS(
   FACT_ORDERS[[#This Row],[TotalAmount]]&gt;1500, 0.15,
   FACT_ORDERS[[#This Row],[TotalAmount]]&gt;1000, 0.1,
   FACT_ORDERS[[#This Row],[TotalAmount]]&gt;500, 0.05,
   TRUE, 0
)</f>
        <v>0.15</v>
      </c>
      <c r="P3176" s="28">
        <f xml:space="preserve"> FACT_ORDERS[[#This Row],[TotalAmount]] * (1 - (FACT_ORDERS[[#This Row],[ClientDiscount]] + FACT_ORDERS[[#This Row],[OrderDiscount]]) )</f>
        <v>1305.5999999999999</v>
      </c>
      <c r="Q3176" s="28">
        <f>FACT_ORDERS[[#This Row],[TotalAmountWithDiscount]]+FACT_ORDERS[[#This Row],[DeliveryCost]]</f>
        <v>1320.6</v>
      </c>
      <c r="R3176" s="35">
        <v>45337</v>
      </c>
      <c r="S3176" s="35" t="str">
        <f>IF(NETWORKDAYS(FACT_ORDERS[[#This Row],[Order-Date]], FACT_ORDERS[[#This Row],[ArrivalDate ]]) &gt; 10, "Late", "On Time")</f>
        <v>On Time</v>
      </c>
    </row>
    <row r="3177" spans="1:19" x14ac:dyDescent="0.3">
      <c r="A3177" s="12">
        <v>8175</v>
      </c>
      <c r="B3177" s="12">
        <v>244</v>
      </c>
      <c r="C3177" s="12">
        <v>10330</v>
      </c>
      <c r="D3177" s="12">
        <v>3176</v>
      </c>
      <c r="E3177" s="12" t="s">
        <v>244</v>
      </c>
      <c r="F3177" s="13">
        <v>45393</v>
      </c>
      <c r="G3177" s="26" t="s">
        <v>13547</v>
      </c>
      <c r="H3177" s="12">
        <v>32</v>
      </c>
      <c r="I3177" s="28">
        <f>VLOOKUP(B:B,DIM_PRODUCTS!A:F,5,FALSE)</f>
        <v>25</v>
      </c>
      <c r="J3177" s="28">
        <f>FACT_ORDERS[[#This Row],[ProductPrice]]*FACT_ORDERS[[#This Row],[Quantity]]</f>
        <v>800</v>
      </c>
      <c r="K3177" s="12" t="str">
        <f>VLOOKUP(C:C,DIM_CUSTOMERS!A:G,7,FALSE)</f>
        <v>Canada</v>
      </c>
      <c r="L3177" s="30" cm="1">
        <f t="array" ref="L3177">_xlfn.IFS(
    AND(FACT_ORDERS[[#This Row],[DeliveryMehtod]]="shippment",FACT_ORDERS[[#This Row],[TotalAmount]]&gt;=200), 0,
    AND(FACT_ORDERS[[#This Row],[DeliveryMehtod]]="pickup"), 15,
    AND(FACT_ORDERS[[#This Row],[DeliveryMehtod]]="shippment",FACT_ORDERS[[#This Row],[TotalAmount]]&lt;200), 35
)</f>
        <v>0</v>
      </c>
      <c r="M3177" s="12" t="str" cm="1">
        <f t="array" ref="M3177">_xlfn.IFS(
    SUMIFS(FACT_ORDERS[TotalAmount], FACT_ORDERS[WD_CUSTOMERS],FACT_ORDERS[[#This Row],[WD_CUSTOMERS]])&gt;=15000, "VIP",
    SUMIFS(FACT_ORDERS[TotalAmount], FACT_ORDERS[WD_CUSTOMERS],FACT_ORDERS[[#This Row],[WD_CUSTOMERS]])&gt;=8000, "Premium",
    TRUE, "Regular"
)</f>
        <v>VIP</v>
      </c>
      <c r="N3177" s="32" cm="1">
        <f t="array" ref="N3177">_xlfn.IFS(
   FACT_ORDERS[[#This Row],[TypeOfClient]]="VIP", 0.2,
   FACT_ORDERS[[#This Row],[TypeOfClient]]="Premium", 0.1,
   TRUE, 0
)</f>
        <v>0.2</v>
      </c>
      <c r="O3177" s="31" cm="1">
        <f t="array" ref="O3177">_xlfn.IFS(
   FACT_ORDERS[[#This Row],[TotalAmount]]&gt;1500, 0.15,
   FACT_ORDERS[[#This Row],[TotalAmount]]&gt;1000, 0.1,
   FACT_ORDERS[[#This Row],[TotalAmount]]&gt;500, 0.05,
   TRUE, 0
)</f>
        <v>0.05</v>
      </c>
      <c r="P3177" s="28">
        <f xml:space="preserve"> FACT_ORDERS[[#This Row],[TotalAmount]] * (1 - (FACT_ORDERS[[#This Row],[ClientDiscount]] + FACT_ORDERS[[#This Row],[OrderDiscount]]) )</f>
        <v>600</v>
      </c>
      <c r="Q3177" s="28">
        <f>FACT_ORDERS[[#This Row],[TotalAmountWithDiscount]]+FACT_ORDERS[[#This Row],[DeliveryCost]]</f>
        <v>600</v>
      </c>
      <c r="R3177" s="35">
        <v>45404</v>
      </c>
      <c r="S3177" s="35" t="str">
        <f>IF(NETWORKDAYS(FACT_ORDERS[[#This Row],[Order-Date]], FACT_ORDERS[[#This Row],[ArrivalDate ]]) &gt; 10, "Late", "On Time")</f>
        <v>On Time</v>
      </c>
    </row>
    <row r="3178" spans="1:19" x14ac:dyDescent="0.3">
      <c r="A3178" s="12">
        <v>8176</v>
      </c>
      <c r="B3178" s="12">
        <v>220</v>
      </c>
      <c r="C3178" s="12">
        <v>10330</v>
      </c>
      <c r="D3178" s="12">
        <v>3177</v>
      </c>
      <c r="E3178" s="12" t="s">
        <v>243</v>
      </c>
      <c r="F3178" s="13">
        <v>45393</v>
      </c>
      <c r="G3178" s="26" t="s">
        <v>13548</v>
      </c>
      <c r="H3178" s="12">
        <v>35</v>
      </c>
      <c r="I3178" s="28">
        <f>VLOOKUP(B:B,DIM_PRODUCTS!A:F,5,FALSE)</f>
        <v>30</v>
      </c>
      <c r="J3178" s="28">
        <f>FACT_ORDERS[[#This Row],[ProductPrice]]*FACT_ORDERS[[#This Row],[Quantity]]</f>
        <v>1050</v>
      </c>
      <c r="K3178" s="12" t="str">
        <f>VLOOKUP(C:C,DIM_CUSTOMERS!A:G,7,FALSE)</f>
        <v>Canada</v>
      </c>
      <c r="L3178" s="30" cm="1">
        <f t="array" ref="L3178">_xlfn.IFS(
    AND(FACT_ORDERS[[#This Row],[DeliveryMehtod]]="shippment",FACT_ORDERS[[#This Row],[TotalAmount]]&gt;=200), 0,
    AND(FACT_ORDERS[[#This Row],[DeliveryMehtod]]="pickup"), 15,
    AND(FACT_ORDERS[[#This Row],[DeliveryMehtod]]="shippment",FACT_ORDERS[[#This Row],[TotalAmount]]&lt;200), 35
)</f>
        <v>15</v>
      </c>
      <c r="M3178" s="12" t="str" cm="1">
        <f t="array" ref="M3178">_xlfn.IFS(
    SUMIFS(FACT_ORDERS[TotalAmount], FACT_ORDERS[WD_CUSTOMERS],FACT_ORDERS[[#This Row],[WD_CUSTOMERS]])&gt;=15000, "VIP",
    SUMIFS(FACT_ORDERS[TotalAmount], FACT_ORDERS[WD_CUSTOMERS],FACT_ORDERS[[#This Row],[WD_CUSTOMERS]])&gt;=8000, "Premium",
    TRUE, "Regular"
)</f>
        <v>VIP</v>
      </c>
      <c r="N3178" s="32" cm="1">
        <f t="array" ref="N3178">_xlfn.IFS(
   FACT_ORDERS[[#This Row],[TypeOfClient]]="VIP", 0.2,
   FACT_ORDERS[[#This Row],[TypeOfClient]]="Premium", 0.1,
   TRUE, 0
)</f>
        <v>0.2</v>
      </c>
      <c r="O3178" s="31" cm="1">
        <f t="array" ref="O3178">_xlfn.IFS(
   FACT_ORDERS[[#This Row],[TotalAmount]]&gt;1500, 0.15,
   FACT_ORDERS[[#This Row],[TotalAmount]]&gt;1000, 0.1,
   FACT_ORDERS[[#This Row],[TotalAmount]]&gt;500, 0.05,
   TRUE, 0
)</f>
        <v>0.1</v>
      </c>
      <c r="P3178" s="28">
        <f xml:space="preserve"> FACT_ORDERS[[#This Row],[TotalAmount]] * (1 - (FACT_ORDERS[[#This Row],[ClientDiscount]] + FACT_ORDERS[[#This Row],[OrderDiscount]]) )</f>
        <v>735</v>
      </c>
      <c r="Q3178" s="28">
        <f>FACT_ORDERS[[#This Row],[TotalAmountWithDiscount]]+FACT_ORDERS[[#This Row],[DeliveryCost]]</f>
        <v>750</v>
      </c>
      <c r="R3178" s="35">
        <v>45402</v>
      </c>
      <c r="S3178" s="35" t="str">
        <f>IF(NETWORKDAYS(FACT_ORDERS[[#This Row],[Order-Date]], FACT_ORDERS[[#This Row],[ArrivalDate ]]) &gt; 10, "Late", "On Time")</f>
        <v>On Time</v>
      </c>
    </row>
    <row r="3179" spans="1:19" x14ac:dyDescent="0.3">
      <c r="A3179" s="12">
        <v>8177</v>
      </c>
      <c r="B3179" s="12">
        <v>254</v>
      </c>
      <c r="C3179" s="12">
        <v>10330</v>
      </c>
      <c r="D3179" s="12">
        <v>3178</v>
      </c>
      <c r="E3179" s="12" t="s">
        <v>243</v>
      </c>
      <c r="F3179" s="13">
        <v>45393</v>
      </c>
      <c r="G3179" s="26" t="s">
        <v>13549</v>
      </c>
      <c r="H3179" s="12">
        <v>15</v>
      </c>
      <c r="I3179" s="28">
        <f>VLOOKUP(B:B,DIM_PRODUCTS!A:F,5,FALSE)</f>
        <v>27</v>
      </c>
      <c r="J3179" s="28">
        <f>FACT_ORDERS[[#This Row],[ProductPrice]]*FACT_ORDERS[[#This Row],[Quantity]]</f>
        <v>405</v>
      </c>
      <c r="K3179" s="12" t="str">
        <f>VLOOKUP(C:C,DIM_CUSTOMERS!A:G,7,FALSE)</f>
        <v>Canada</v>
      </c>
      <c r="L3179" s="30" cm="1">
        <f t="array" ref="L3179">_xlfn.IFS(
    AND(FACT_ORDERS[[#This Row],[DeliveryMehtod]]="shippment",FACT_ORDERS[[#This Row],[TotalAmount]]&gt;=200), 0,
    AND(FACT_ORDERS[[#This Row],[DeliveryMehtod]]="pickup"), 15,
    AND(FACT_ORDERS[[#This Row],[DeliveryMehtod]]="shippment",FACT_ORDERS[[#This Row],[TotalAmount]]&lt;200), 35
)</f>
        <v>15</v>
      </c>
      <c r="M3179" s="12" t="str" cm="1">
        <f t="array" ref="M3179">_xlfn.IFS(
    SUMIFS(FACT_ORDERS[TotalAmount], FACT_ORDERS[WD_CUSTOMERS],FACT_ORDERS[[#This Row],[WD_CUSTOMERS]])&gt;=15000, "VIP",
    SUMIFS(FACT_ORDERS[TotalAmount], FACT_ORDERS[WD_CUSTOMERS],FACT_ORDERS[[#This Row],[WD_CUSTOMERS]])&gt;=8000, "Premium",
    TRUE, "Regular"
)</f>
        <v>VIP</v>
      </c>
      <c r="N3179" s="32" cm="1">
        <f t="array" ref="N3179">_xlfn.IFS(
   FACT_ORDERS[[#This Row],[TypeOfClient]]="VIP", 0.2,
   FACT_ORDERS[[#This Row],[TypeOfClient]]="Premium", 0.1,
   TRUE, 0
)</f>
        <v>0.2</v>
      </c>
      <c r="O3179" s="31" cm="1">
        <f t="array" ref="O3179">_xlfn.IFS(
   FACT_ORDERS[[#This Row],[TotalAmount]]&gt;1500, 0.15,
   FACT_ORDERS[[#This Row],[TotalAmount]]&gt;1000, 0.1,
   FACT_ORDERS[[#This Row],[TotalAmount]]&gt;500, 0.05,
   TRUE, 0
)</f>
        <v>0</v>
      </c>
      <c r="P3179" s="28">
        <f xml:space="preserve"> FACT_ORDERS[[#This Row],[TotalAmount]] * (1 - (FACT_ORDERS[[#This Row],[ClientDiscount]] + FACT_ORDERS[[#This Row],[OrderDiscount]]) )</f>
        <v>324</v>
      </c>
      <c r="Q3179" s="28">
        <f>FACT_ORDERS[[#This Row],[TotalAmountWithDiscount]]+FACT_ORDERS[[#This Row],[DeliveryCost]]</f>
        <v>339</v>
      </c>
      <c r="R3179" s="35">
        <v>45401</v>
      </c>
      <c r="S3179" s="35" t="str">
        <f>IF(NETWORKDAYS(FACT_ORDERS[[#This Row],[Order-Date]], FACT_ORDERS[[#This Row],[ArrivalDate ]]) &gt; 10, "Late", "On Time")</f>
        <v>On Time</v>
      </c>
    </row>
    <row r="3180" spans="1:19" x14ac:dyDescent="0.3">
      <c r="A3180" s="12">
        <v>8178</v>
      </c>
      <c r="B3180" s="12">
        <v>227</v>
      </c>
      <c r="C3180" s="12">
        <v>10330</v>
      </c>
      <c r="D3180" s="12">
        <v>3179</v>
      </c>
      <c r="E3180" s="12" t="s">
        <v>244</v>
      </c>
      <c r="F3180" s="13">
        <v>45393</v>
      </c>
      <c r="G3180" s="26" t="s">
        <v>13550</v>
      </c>
      <c r="H3180" s="12">
        <v>25</v>
      </c>
      <c r="I3180" s="28">
        <f>VLOOKUP(B:B,DIM_PRODUCTS!A:F,5,FALSE)</f>
        <v>19</v>
      </c>
      <c r="J3180" s="28">
        <f>FACT_ORDERS[[#This Row],[ProductPrice]]*FACT_ORDERS[[#This Row],[Quantity]]</f>
        <v>475</v>
      </c>
      <c r="K3180" s="12" t="str">
        <f>VLOOKUP(C:C,DIM_CUSTOMERS!A:G,7,FALSE)</f>
        <v>Canada</v>
      </c>
      <c r="L3180" s="30" cm="1">
        <f t="array" ref="L3180">_xlfn.IFS(
    AND(FACT_ORDERS[[#This Row],[DeliveryMehtod]]="shippment",FACT_ORDERS[[#This Row],[TotalAmount]]&gt;=200), 0,
    AND(FACT_ORDERS[[#This Row],[DeliveryMehtod]]="pickup"), 15,
    AND(FACT_ORDERS[[#This Row],[DeliveryMehtod]]="shippment",FACT_ORDERS[[#This Row],[TotalAmount]]&lt;200), 35
)</f>
        <v>0</v>
      </c>
      <c r="M3180" s="12" t="str" cm="1">
        <f t="array" ref="M3180">_xlfn.IFS(
    SUMIFS(FACT_ORDERS[TotalAmount], FACT_ORDERS[WD_CUSTOMERS],FACT_ORDERS[[#This Row],[WD_CUSTOMERS]])&gt;=15000, "VIP",
    SUMIFS(FACT_ORDERS[TotalAmount], FACT_ORDERS[WD_CUSTOMERS],FACT_ORDERS[[#This Row],[WD_CUSTOMERS]])&gt;=8000, "Premium",
    TRUE, "Regular"
)</f>
        <v>VIP</v>
      </c>
      <c r="N3180" s="32" cm="1">
        <f t="array" ref="N3180">_xlfn.IFS(
   FACT_ORDERS[[#This Row],[TypeOfClient]]="VIP", 0.2,
   FACT_ORDERS[[#This Row],[TypeOfClient]]="Premium", 0.1,
   TRUE, 0
)</f>
        <v>0.2</v>
      </c>
      <c r="O3180" s="31" cm="1">
        <f t="array" ref="O3180">_xlfn.IFS(
   FACT_ORDERS[[#This Row],[TotalAmount]]&gt;1500, 0.15,
   FACT_ORDERS[[#This Row],[TotalAmount]]&gt;1000, 0.1,
   FACT_ORDERS[[#This Row],[TotalAmount]]&gt;500, 0.05,
   TRUE, 0
)</f>
        <v>0</v>
      </c>
      <c r="P3180" s="28">
        <f xml:space="preserve"> FACT_ORDERS[[#This Row],[TotalAmount]] * (1 - (FACT_ORDERS[[#This Row],[ClientDiscount]] + FACT_ORDERS[[#This Row],[OrderDiscount]]) )</f>
        <v>380</v>
      </c>
      <c r="Q3180" s="28">
        <f>FACT_ORDERS[[#This Row],[TotalAmountWithDiscount]]+FACT_ORDERS[[#This Row],[DeliveryCost]]</f>
        <v>380</v>
      </c>
      <c r="R3180" s="35">
        <v>45404</v>
      </c>
      <c r="S3180" s="35" t="str">
        <f>IF(NETWORKDAYS(FACT_ORDERS[[#This Row],[Order-Date]], FACT_ORDERS[[#This Row],[ArrivalDate ]]) &gt; 10, "Late", "On Time")</f>
        <v>On Time</v>
      </c>
    </row>
    <row r="3181" spans="1:19" x14ac:dyDescent="0.3">
      <c r="A3181" s="12">
        <v>8179</v>
      </c>
      <c r="B3181" s="12">
        <v>220</v>
      </c>
      <c r="C3181" s="12">
        <v>10330</v>
      </c>
      <c r="D3181" s="12">
        <v>3180</v>
      </c>
      <c r="E3181" s="12" t="s">
        <v>244</v>
      </c>
      <c r="F3181" s="13">
        <v>45448</v>
      </c>
      <c r="G3181" s="26" t="s">
        <v>13551</v>
      </c>
      <c r="H3181" s="12">
        <v>30</v>
      </c>
      <c r="I3181" s="28">
        <f>VLOOKUP(B:B,DIM_PRODUCTS!A:F,5,FALSE)</f>
        <v>30</v>
      </c>
      <c r="J3181" s="28">
        <f>FACT_ORDERS[[#This Row],[ProductPrice]]*FACT_ORDERS[[#This Row],[Quantity]]</f>
        <v>900</v>
      </c>
      <c r="K3181" s="12" t="str">
        <f>VLOOKUP(C:C,DIM_CUSTOMERS!A:G,7,FALSE)</f>
        <v>Canada</v>
      </c>
      <c r="L3181" s="30" cm="1">
        <f t="array" ref="L3181">_xlfn.IFS(
    AND(FACT_ORDERS[[#This Row],[DeliveryMehtod]]="shippment",FACT_ORDERS[[#This Row],[TotalAmount]]&gt;=200), 0,
    AND(FACT_ORDERS[[#This Row],[DeliveryMehtod]]="pickup"), 15,
    AND(FACT_ORDERS[[#This Row],[DeliveryMehtod]]="shippment",FACT_ORDERS[[#This Row],[TotalAmount]]&lt;200), 35
)</f>
        <v>0</v>
      </c>
      <c r="M3181" s="12" t="str" cm="1">
        <f t="array" ref="M3181">_xlfn.IFS(
    SUMIFS(FACT_ORDERS[TotalAmount], FACT_ORDERS[WD_CUSTOMERS],FACT_ORDERS[[#This Row],[WD_CUSTOMERS]])&gt;=15000, "VIP",
    SUMIFS(FACT_ORDERS[TotalAmount], FACT_ORDERS[WD_CUSTOMERS],FACT_ORDERS[[#This Row],[WD_CUSTOMERS]])&gt;=8000, "Premium",
    TRUE, "Regular"
)</f>
        <v>VIP</v>
      </c>
      <c r="N3181" s="32" cm="1">
        <f t="array" ref="N3181">_xlfn.IFS(
   FACT_ORDERS[[#This Row],[TypeOfClient]]="VIP", 0.2,
   FACT_ORDERS[[#This Row],[TypeOfClient]]="Premium", 0.1,
   TRUE, 0
)</f>
        <v>0.2</v>
      </c>
      <c r="O3181" s="31" cm="1">
        <f t="array" ref="O3181">_xlfn.IFS(
   FACT_ORDERS[[#This Row],[TotalAmount]]&gt;1500, 0.15,
   FACT_ORDERS[[#This Row],[TotalAmount]]&gt;1000, 0.1,
   FACT_ORDERS[[#This Row],[TotalAmount]]&gt;500, 0.05,
   TRUE, 0
)</f>
        <v>0.05</v>
      </c>
      <c r="P3181" s="28">
        <f xml:space="preserve"> FACT_ORDERS[[#This Row],[TotalAmount]] * (1 - (FACT_ORDERS[[#This Row],[ClientDiscount]] + FACT_ORDERS[[#This Row],[OrderDiscount]]) )</f>
        <v>675</v>
      </c>
      <c r="Q3181" s="28">
        <f>FACT_ORDERS[[#This Row],[TotalAmountWithDiscount]]+FACT_ORDERS[[#This Row],[DeliveryCost]]</f>
        <v>675</v>
      </c>
      <c r="R3181" s="35">
        <v>45468</v>
      </c>
      <c r="S3181" s="35" t="str">
        <f>IF(NETWORKDAYS(FACT_ORDERS[[#This Row],[Order-Date]], FACT_ORDERS[[#This Row],[ArrivalDate ]]) &gt; 10, "Late", "On Time")</f>
        <v>Late</v>
      </c>
    </row>
    <row r="3182" spans="1:19" x14ac:dyDescent="0.3">
      <c r="A3182" s="12">
        <v>8180</v>
      </c>
      <c r="B3182" s="12">
        <v>254</v>
      </c>
      <c r="C3182" s="12">
        <v>10330</v>
      </c>
      <c r="D3182" s="12">
        <v>3181</v>
      </c>
      <c r="E3182" s="12" t="s">
        <v>244</v>
      </c>
      <c r="F3182" s="13">
        <v>45448</v>
      </c>
      <c r="G3182" s="26" t="s">
        <v>4649</v>
      </c>
      <c r="H3182" s="12">
        <v>22</v>
      </c>
      <c r="I3182" s="28">
        <f>VLOOKUP(B:B,DIM_PRODUCTS!A:F,5,FALSE)</f>
        <v>27</v>
      </c>
      <c r="J3182" s="28">
        <f>FACT_ORDERS[[#This Row],[ProductPrice]]*FACT_ORDERS[[#This Row],[Quantity]]</f>
        <v>594</v>
      </c>
      <c r="K3182" s="12" t="str">
        <f>VLOOKUP(C:C,DIM_CUSTOMERS!A:G,7,FALSE)</f>
        <v>Canada</v>
      </c>
      <c r="L3182" s="30" cm="1">
        <f t="array" ref="L3182">_xlfn.IFS(
    AND(FACT_ORDERS[[#This Row],[DeliveryMehtod]]="shippment",FACT_ORDERS[[#This Row],[TotalAmount]]&gt;=200), 0,
    AND(FACT_ORDERS[[#This Row],[DeliveryMehtod]]="pickup"), 15,
    AND(FACT_ORDERS[[#This Row],[DeliveryMehtod]]="shippment",FACT_ORDERS[[#This Row],[TotalAmount]]&lt;200), 35
)</f>
        <v>0</v>
      </c>
      <c r="M3182" s="12" t="str" cm="1">
        <f t="array" ref="M3182">_xlfn.IFS(
    SUMIFS(FACT_ORDERS[TotalAmount], FACT_ORDERS[WD_CUSTOMERS],FACT_ORDERS[[#This Row],[WD_CUSTOMERS]])&gt;=15000, "VIP",
    SUMIFS(FACT_ORDERS[TotalAmount], FACT_ORDERS[WD_CUSTOMERS],FACT_ORDERS[[#This Row],[WD_CUSTOMERS]])&gt;=8000, "Premium",
    TRUE, "Regular"
)</f>
        <v>VIP</v>
      </c>
      <c r="N3182" s="32" cm="1">
        <f t="array" ref="N3182">_xlfn.IFS(
   FACT_ORDERS[[#This Row],[TypeOfClient]]="VIP", 0.2,
   FACT_ORDERS[[#This Row],[TypeOfClient]]="Premium", 0.1,
   TRUE, 0
)</f>
        <v>0.2</v>
      </c>
      <c r="O3182" s="31" cm="1">
        <f t="array" ref="O3182">_xlfn.IFS(
   FACT_ORDERS[[#This Row],[TotalAmount]]&gt;1500, 0.15,
   FACT_ORDERS[[#This Row],[TotalAmount]]&gt;1000, 0.1,
   FACT_ORDERS[[#This Row],[TotalAmount]]&gt;500, 0.05,
   TRUE, 0
)</f>
        <v>0.05</v>
      </c>
      <c r="P3182" s="28">
        <f xml:space="preserve"> FACT_ORDERS[[#This Row],[TotalAmount]] * (1 - (FACT_ORDERS[[#This Row],[ClientDiscount]] + FACT_ORDERS[[#This Row],[OrderDiscount]]) )</f>
        <v>445.5</v>
      </c>
      <c r="Q3182" s="28">
        <f>FACT_ORDERS[[#This Row],[TotalAmountWithDiscount]]+FACT_ORDERS[[#This Row],[DeliveryCost]]</f>
        <v>445.5</v>
      </c>
      <c r="R3182" s="35">
        <v>45458</v>
      </c>
      <c r="S3182" s="35" t="str">
        <f>IF(NETWORKDAYS(FACT_ORDERS[[#This Row],[Order-Date]], FACT_ORDERS[[#This Row],[ArrivalDate ]]) &gt; 10, "Late", "On Time")</f>
        <v>On Time</v>
      </c>
    </row>
    <row r="3183" spans="1:19" x14ac:dyDescent="0.3">
      <c r="A3183" s="12">
        <v>8181</v>
      </c>
      <c r="B3183" s="12">
        <v>227</v>
      </c>
      <c r="C3183" s="12">
        <v>10330</v>
      </c>
      <c r="D3183" s="12">
        <v>3182</v>
      </c>
      <c r="E3183" s="12" t="s">
        <v>243</v>
      </c>
      <c r="F3183" s="13">
        <v>45448</v>
      </c>
      <c r="G3183" s="26" t="s">
        <v>13552</v>
      </c>
      <c r="H3183" s="12">
        <v>39</v>
      </c>
      <c r="I3183" s="28">
        <f>VLOOKUP(B:B,DIM_PRODUCTS!A:F,5,FALSE)</f>
        <v>19</v>
      </c>
      <c r="J3183" s="28">
        <f>FACT_ORDERS[[#This Row],[ProductPrice]]*FACT_ORDERS[[#This Row],[Quantity]]</f>
        <v>741</v>
      </c>
      <c r="K3183" s="12" t="str">
        <f>VLOOKUP(C:C,DIM_CUSTOMERS!A:G,7,FALSE)</f>
        <v>Canada</v>
      </c>
      <c r="L3183" s="30" cm="1">
        <f t="array" ref="L3183">_xlfn.IFS(
    AND(FACT_ORDERS[[#This Row],[DeliveryMehtod]]="shippment",FACT_ORDERS[[#This Row],[TotalAmount]]&gt;=200), 0,
    AND(FACT_ORDERS[[#This Row],[DeliveryMehtod]]="pickup"), 15,
    AND(FACT_ORDERS[[#This Row],[DeliveryMehtod]]="shippment",FACT_ORDERS[[#This Row],[TotalAmount]]&lt;200), 35
)</f>
        <v>15</v>
      </c>
      <c r="M3183" s="12" t="str" cm="1">
        <f t="array" ref="M3183">_xlfn.IFS(
    SUMIFS(FACT_ORDERS[TotalAmount], FACT_ORDERS[WD_CUSTOMERS],FACT_ORDERS[[#This Row],[WD_CUSTOMERS]])&gt;=15000, "VIP",
    SUMIFS(FACT_ORDERS[TotalAmount], FACT_ORDERS[WD_CUSTOMERS],FACT_ORDERS[[#This Row],[WD_CUSTOMERS]])&gt;=8000, "Premium",
    TRUE, "Regular"
)</f>
        <v>VIP</v>
      </c>
      <c r="N3183" s="32" cm="1">
        <f t="array" ref="N3183">_xlfn.IFS(
   FACT_ORDERS[[#This Row],[TypeOfClient]]="VIP", 0.2,
   FACT_ORDERS[[#This Row],[TypeOfClient]]="Premium", 0.1,
   TRUE, 0
)</f>
        <v>0.2</v>
      </c>
      <c r="O3183" s="31" cm="1">
        <f t="array" ref="O3183">_xlfn.IFS(
   FACT_ORDERS[[#This Row],[TotalAmount]]&gt;1500, 0.15,
   FACT_ORDERS[[#This Row],[TotalAmount]]&gt;1000, 0.1,
   FACT_ORDERS[[#This Row],[TotalAmount]]&gt;500, 0.05,
   TRUE, 0
)</f>
        <v>0.05</v>
      </c>
      <c r="P3183" s="28">
        <f xml:space="preserve"> FACT_ORDERS[[#This Row],[TotalAmount]] * (1 - (FACT_ORDERS[[#This Row],[ClientDiscount]] + FACT_ORDERS[[#This Row],[OrderDiscount]]) )</f>
        <v>555.75</v>
      </c>
      <c r="Q3183" s="28">
        <f>FACT_ORDERS[[#This Row],[TotalAmountWithDiscount]]+FACT_ORDERS[[#This Row],[DeliveryCost]]</f>
        <v>570.75</v>
      </c>
      <c r="R3183" s="35">
        <v>45459</v>
      </c>
      <c r="S3183" s="35" t="str">
        <f>IF(NETWORKDAYS(FACT_ORDERS[[#This Row],[Order-Date]], FACT_ORDERS[[#This Row],[ArrivalDate ]]) &gt; 10, "Late", "On Time")</f>
        <v>On Time</v>
      </c>
    </row>
    <row r="3184" spans="1:19" x14ac:dyDescent="0.3">
      <c r="A3184" s="12">
        <v>8182</v>
      </c>
      <c r="B3184" s="12">
        <v>244</v>
      </c>
      <c r="C3184" s="12">
        <v>10330</v>
      </c>
      <c r="D3184" s="12">
        <v>3183</v>
      </c>
      <c r="E3184" s="12" t="s">
        <v>243</v>
      </c>
      <c r="F3184" s="13">
        <v>45341</v>
      </c>
      <c r="G3184" s="26" t="s">
        <v>13553</v>
      </c>
      <c r="H3184" s="12">
        <v>45</v>
      </c>
      <c r="I3184" s="28">
        <f>VLOOKUP(B:B,DIM_PRODUCTS!A:F,5,FALSE)</f>
        <v>25</v>
      </c>
      <c r="J3184" s="28">
        <f>FACT_ORDERS[[#This Row],[ProductPrice]]*FACT_ORDERS[[#This Row],[Quantity]]</f>
        <v>1125</v>
      </c>
      <c r="K3184" s="12" t="str">
        <f>VLOOKUP(C:C,DIM_CUSTOMERS!A:G,7,FALSE)</f>
        <v>Canada</v>
      </c>
      <c r="L3184" s="30" cm="1">
        <f t="array" ref="L3184">_xlfn.IFS(
    AND(FACT_ORDERS[[#This Row],[DeliveryMehtod]]="shippment",FACT_ORDERS[[#This Row],[TotalAmount]]&gt;=200), 0,
    AND(FACT_ORDERS[[#This Row],[DeliveryMehtod]]="pickup"), 15,
    AND(FACT_ORDERS[[#This Row],[DeliveryMehtod]]="shippment",FACT_ORDERS[[#This Row],[TotalAmount]]&lt;200), 35
)</f>
        <v>15</v>
      </c>
      <c r="M3184" s="12" t="str" cm="1">
        <f t="array" ref="M3184">_xlfn.IFS(
    SUMIFS(FACT_ORDERS[TotalAmount], FACT_ORDERS[WD_CUSTOMERS],FACT_ORDERS[[#This Row],[WD_CUSTOMERS]])&gt;=15000, "VIP",
    SUMIFS(FACT_ORDERS[TotalAmount], FACT_ORDERS[WD_CUSTOMERS],FACT_ORDERS[[#This Row],[WD_CUSTOMERS]])&gt;=8000, "Premium",
    TRUE, "Regular"
)</f>
        <v>VIP</v>
      </c>
      <c r="N3184" s="32" cm="1">
        <f t="array" ref="N3184">_xlfn.IFS(
   FACT_ORDERS[[#This Row],[TypeOfClient]]="VIP", 0.2,
   FACT_ORDERS[[#This Row],[TypeOfClient]]="Premium", 0.1,
   TRUE, 0
)</f>
        <v>0.2</v>
      </c>
      <c r="O3184" s="31" cm="1">
        <f t="array" ref="O3184">_xlfn.IFS(
   FACT_ORDERS[[#This Row],[TotalAmount]]&gt;1500, 0.15,
   FACT_ORDERS[[#This Row],[TotalAmount]]&gt;1000, 0.1,
   FACT_ORDERS[[#This Row],[TotalAmount]]&gt;500, 0.05,
   TRUE, 0
)</f>
        <v>0.1</v>
      </c>
      <c r="P3184" s="28">
        <f xml:space="preserve"> FACT_ORDERS[[#This Row],[TotalAmount]] * (1 - (FACT_ORDERS[[#This Row],[ClientDiscount]] + FACT_ORDERS[[#This Row],[OrderDiscount]]) )</f>
        <v>787.5</v>
      </c>
      <c r="Q3184" s="28">
        <f>FACT_ORDERS[[#This Row],[TotalAmountWithDiscount]]+FACT_ORDERS[[#This Row],[DeliveryCost]]</f>
        <v>802.5</v>
      </c>
      <c r="R3184" s="35">
        <v>45351</v>
      </c>
      <c r="S3184" s="35" t="str">
        <f>IF(NETWORKDAYS(FACT_ORDERS[[#This Row],[Order-Date]], FACT_ORDERS[[#This Row],[ArrivalDate ]]) &gt; 10, "Late", "On Time")</f>
        <v>On Time</v>
      </c>
    </row>
    <row r="3185" spans="1:19" x14ac:dyDescent="0.3">
      <c r="A3185" s="12">
        <v>8183</v>
      </c>
      <c r="B3185" s="12">
        <v>220</v>
      </c>
      <c r="C3185" s="12">
        <v>10330</v>
      </c>
      <c r="D3185" s="12">
        <v>3184</v>
      </c>
      <c r="E3185" s="12" t="s">
        <v>243</v>
      </c>
      <c r="F3185" s="13">
        <v>45341</v>
      </c>
      <c r="G3185" s="26" t="s">
        <v>13554</v>
      </c>
      <c r="H3185" s="12">
        <v>39</v>
      </c>
      <c r="I3185" s="28">
        <f>VLOOKUP(B:B,DIM_PRODUCTS!A:F,5,FALSE)</f>
        <v>30</v>
      </c>
      <c r="J3185" s="28">
        <f>FACT_ORDERS[[#This Row],[ProductPrice]]*FACT_ORDERS[[#This Row],[Quantity]]</f>
        <v>1170</v>
      </c>
      <c r="K3185" s="12" t="str">
        <f>VLOOKUP(C:C,DIM_CUSTOMERS!A:G,7,FALSE)</f>
        <v>Canada</v>
      </c>
      <c r="L3185" s="30" cm="1">
        <f t="array" ref="L3185">_xlfn.IFS(
    AND(FACT_ORDERS[[#This Row],[DeliveryMehtod]]="shippment",FACT_ORDERS[[#This Row],[TotalAmount]]&gt;=200), 0,
    AND(FACT_ORDERS[[#This Row],[DeliveryMehtod]]="pickup"), 15,
    AND(FACT_ORDERS[[#This Row],[DeliveryMehtod]]="shippment",FACT_ORDERS[[#This Row],[TotalAmount]]&lt;200), 35
)</f>
        <v>15</v>
      </c>
      <c r="M3185" s="12" t="str" cm="1">
        <f t="array" ref="M3185">_xlfn.IFS(
    SUMIFS(FACT_ORDERS[TotalAmount], FACT_ORDERS[WD_CUSTOMERS],FACT_ORDERS[[#This Row],[WD_CUSTOMERS]])&gt;=15000, "VIP",
    SUMIFS(FACT_ORDERS[TotalAmount], FACT_ORDERS[WD_CUSTOMERS],FACT_ORDERS[[#This Row],[WD_CUSTOMERS]])&gt;=8000, "Premium",
    TRUE, "Regular"
)</f>
        <v>VIP</v>
      </c>
      <c r="N3185" s="32" cm="1">
        <f t="array" ref="N3185">_xlfn.IFS(
   FACT_ORDERS[[#This Row],[TypeOfClient]]="VIP", 0.2,
   FACT_ORDERS[[#This Row],[TypeOfClient]]="Premium", 0.1,
   TRUE, 0
)</f>
        <v>0.2</v>
      </c>
      <c r="O3185" s="31" cm="1">
        <f t="array" ref="O3185">_xlfn.IFS(
   FACT_ORDERS[[#This Row],[TotalAmount]]&gt;1500, 0.15,
   FACT_ORDERS[[#This Row],[TotalAmount]]&gt;1000, 0.1,
   FACT_ORDERS[[#This Row],[TotalAmount]]&gt;500, 0.05,
   TRUE, 0
)</f>
        <v>0.1</v>
      </c>
      <c r="P3185" s="28">
        <f xml:space="preserve"> FACT_ORDERS[[#This Row],[TotalAmount]] * (1 - (FACT_ORDERS[[#This Row],[ClientDiscount]] + FACT_ORDERS[[#This Row],[OrderDiscount]]) )</f>
        <v>819</v>
      </c>
      <c r="Q3185" s="28">
        <f>FACT_ORDERS[[#This Row],[TotalAmountWithDiscount]]+FACT_ORDERS[[#This Row],[DeliveryCost]]</f>
        <v>834</v>
      </c>
      <c r="R3185" s="35">
        <v>45349</v>
      </c>
      <c r="S3185" s="35" t="str">
        <f>IF(NETWORKDAYS(FACT_ORDERS[[#This Row],[Order-Date]], FACT_ORDERS[[#This Row],[ArrivalDate ]]) &gt; 10, "Late", "On Time")</f>
        <v>On Time</v>
      </c>
    </row>
    <row r="3186" spans="1:19" x14ac:dyDescent="0.3">
      <c r="A3186" s="12">
        <v>8184</v>
      </c>
      <c r="B3186" s="12">
        <v>254</v>
      </c>
      <c r="C3186" s="12">
        <v>10330</v>
      </c>
      <c r="D3186" s="12">
        <v>3185</v>
      </c>
      <c r="E3186" s="12" t="s">
        <v>243</v>
      </c>
      <c r="F3186" s="13">
        <v>45341</v>
      </c>
      <c r="G3186" s="26" t="s">
        <v>13555</v>
      </c>
      <c r="H3186" s="12">
        <v>17</v>
      </c>
      <c r="I3186" s="28">
        <f>VLOOKUP(B:B,DIM_PRODUCTS!A:F,5,FALSE)</f>
        <v>27</v>
      </c>
      <c r="J3186" s="28">
        <f>FACT_ORDERS[[#This Row],[ProductPrice]]*FACT_ORDERS[[#This Row],[Quantity]]</f>
        <v>459</v>
      </c>
      <c r="K3186" s="12" t="str">
        <f>VLOOKUP(C:C,DIM_CUSTOMERS!A:G,7,FALSE)</f>
        <v>Canada</v>
      </c>
      <c r="L3186" s="30" cm="1">
        <f t="array" ref="L3186">_xlfn.IFS(
    AND(FACT_ORDERS[[#This Row],[DeliveryMehtod]]="shippment",FACT_ORDERS[[#This Row],[TotalAmount]]&gt;=200), 0,
    AND(FACT_ORDERS[[#This Row],[DeliveryMehtod]]="pickup"), 15,
    AND(FACT_ORDERS[[#This Row],[DeliveryMehtod]]="shippment",FACT_ORDERS[[#This Row],[TotalAmount]]&lt;200), 35
)</f>
        <v>15</v>
      </c>
      <c r="M3186" s="12" t="str" cm="1">
        <f t="array" ref="M3186">_xlfn.IFS(
    SUMIFS(FACT_ORDERS[TotalAmount], FACT_ORDERS[WD_CUSTOMERS],FACT_ORDERS[[#This Row],[WD_CUSTOMERS]])&gt;=15000, "VIP",
    SUMIFS(FACT_ORDERS[TotalAmount], FACT_ORDERS[WD_CUSTOMERS],FACT_ORDERS[[#This Row],[WD_CUSTOMERS]])&gt;=8000, "Premium",
    TRUE, "Regular"
)</f>
        <v>VIP</v>
      </c>
      <c r="N3186" s="32" cm="1">
        <f t="array" ref="N3186">_xlfn.IFS(
   FACT_ORDERS[[#This Row],[TypeOfClient]]="VIP", 0.2,
   FACT_ORDERS[[#This Row],[TypeOfClient]]="Premium", 0.1,
   TRUE, 0
)</f>
        <v>0.2</v>
      </c>
      <c r="O3186" s="31" cm="1">
        <f t="array" ref="O3186">_xlfn.IFS(
   FACT_ORDERS[[#This Row],[TotalAmount]]&gt;1500, 0.15,
   FACT_ORDERS[[#This Row],[TotalAmount]]&gt;1000, 0.1,
   FACT_ORDERS[[#This Row],[TotalAmount]]&gt;500, 0.05,
   TRUE, 0
)</f>
        <v>0</v>
      </c>
      <c r="P3186" s="28">
        <f xml:space="preserve"> FACT_ORDERS[[#This Row],[TotalAmount]] * (1 - (FACT_ORDERS[[#This Row],[ClientDiscount]] + FACT_ORDERS[[#This Row],[OrderDiscount]]) )</f>
        <v>367.20000000000005</v>
      </c>
      <c r="Q3186" s="28">
        <f>FACT_ORDERS[[#This Row],[TotalAmountWithDiscount]]+FACT_ORDERS[[#This Row],[DeliveryCost]]</f>
        <v>382.20000000000005</v>
      </c>
      <c r="R3186" s="35">
        <v>45350</v>
      </c>
      <c r="S3186" s="35" t="str">
        <f>IF(NETWORKDAYS(FACT_ORDERS[[#This Row],[Order-Date]], FACT_ORDERS[[#This Row],[ArrivalDate ]]) &gt; 10, "Late", "On Time")</f>
        <v>On Time</v>
      </c>
    </row>
    <row r="3187" spans="1:19" x14ac:dyDescent="0.3">
      <c r="A3187" s="12">
        <v>8185</v>
      </c>
      <c r="B3187" s="12">
        <v>227</v>
      </c>
      <c r="C3187" s="12">
        <v>10330</v>
      </c>
      <c r="D3187" s="12">
        <v>3186</v>
      </c>
      <c r="E3187" s="12" t="s">
        <v>244</v>
      </c>
      <c r="F3187" s="13">
        <v>45341</v>
      </c>
      <c r="G3187" s="26" t="s">
        <v>13556</v>
      </c>
      <c r="H3187" s="12">
        <v>24</v>
      </c>
      <c r="I3187" s="28">
        <f>VLOOKUP(B:B,DIM_PRODUCTS!A:F,5,FALSE)</f>
        <v>19</v>
      </c>
      <c r="J3187" s="28">
        <f>FACT_ORDERS[[#This Row],[ProductPrice]]*FACT_ORDERS[[#This Row],[Quantity]]</f>
        <v>456</v>
      </c>
      <c r="K3187" s="12" t="str">
        <f>VLOOKUP(C:C,DIM_CUSTOMERS!A:G,7,FALSE)</f>
        <v>Canada</v>
      </c>
      <c r="L3187" s="30" cm="1">
        <f t="array" ref="L3187">_xlfn.IFS(
    AND(FACT_ORDERS[[#This Row],[DeliveryMehtod]]="shippment",FACT_ORDERS[[#This Row],[TotalAmount]]&gt;=200), 0,
    AND(FACT_ORDERS[[#This Row],[DeliveryMehtod]]="pickup"), 15,
    AND(FACT_ORDERS[[#This Row],[DeliveryMehtod]]="shippment",FACT_ORDERS[[#This Row],[TotalAmount]]&lt;200), 35
)</f>
        <v>0</v>
      </c>
      <c r="M3187" s="12" t="str" cm="1">
        <f t="array" ref="M3187">_xlfn.IFS(
    SUMIFS(FACT_ORDERS[TotalAmount], FACT_ORDERS[WD_CUSTOMERS],FACT_ORDERS[[#This Row],[WD_CUSTOMERS]])&gt;=15000, "VIP",
    SUMIFS(FACT_ORDERS[TotalAmount], FACT_ORDERS[WD_CUSTOMERS],FACT_ORDERS[[#This Row],[WD_CUSTOMERS]])&gt;=8000, "Premium",
    TRUE, "Regular"
)</f>
        <v>VIP</v>
      </c>
      <c r="N3187" s="32" cm="1">
        <f t="array" ref="N3187">_xlfn.IFS(
   FACT_ORDERS[[#This Row],[TypeOfClient]]="VIP", 0.2,
   FACT_ORDERS[[#This Row],[TypeOfClient]]="Premium", 0.1,
   TRUE, 0
)</f>
        <v>0.2</v>
      </c>
      <c r="O3187" s="31" cm="1">
        <f t="array" ref="O3187">_xlfn.IFS(
   FACT_ORDERS[[#This Row],[TotalAmount]]&gt;1500, 0.15,
   FACT_ORDERS[[#This Row],[TotalAmount]]&gt;1000, 0.1,
   FACT_ORDERS[[#This Row],[TotalAmount]]&gt;500, 0.05,
   TRUE, 0
)</f>
        <v>0</v>
      </c>
      <c r="P3187" s="28">
        <f xml:space="preserve"> FACT_ORDERS[[#This Row],[TotalAmount]] * (1 - (FACT_ORDERS[[#This Row],[ClientDiscount]] + FACT_ORDERS[[#This Row],[OrderDiscount]]) )</f>
        <v>364.8</v>
      </c>
      <c r="Q3187" s="28">
        <f>FACT_ORDERS[[#This Row],[TotalAmountWithDiscount]]+FACT_ORDERS[[#This Row],[DeliveryCost]]</f>
        <v>364.8</v>
      </c>
      <c r="R3187" s="35">
        <v>45350</v>
      </c>
      <c r="S3187" s="35" t="str">
        <f>IF(NETWORKDAYS(FACT_ORDERS[[#This Row],[Order-Date]], FACT_ORDERS[[#This Row],[ArrivalDate ]]) &gt; 10, "Late", "On Time")</f>
        <v>On Time</v>
      </c>
    </row>
    <row r="3188" spans="1:19" x14ac:dyDescent="0.3">
      <c r="A3188" s="12">
        <v>8186</v>
      </c>
      <c r="B3188" s="12">
        <v>220</v>
      </c>
      <c r="C3188" s="12">
        <v>10330</v>
      </c>
      <c r="D3188" s="12">
        <v>3187</v>
      </c>
      <c r="E3188" s="12" t="s">
        <v>244</v>
      </c>
      <c r="F3188" s="13">
        <v>45549</v>
      </c>
      <c r="G3188" s="26" t="s">
        <v>13557</v>
      </c>
      <c r="H3188" s="12">
        <v>34</v>
      </c>
      <c r="I3188" s="28">
        <f>VLOOKUP(B:B,DIM_PRODUCTS!A:F,5,FALSE)</f>
        <v>30</v>
      </c>
      <c r="J3188" s="28">
        <f>FACT_ORDERS[[#This Row],[ProductPrice]]*FACT_ORDERS[[#This Row],[Quantity]]</f>
        <v>1020</v>
      </c>
      <c r="K3188" s="12" t="str">
        <f>VLOOKUP(C:C,DIM_CUSTOMERS!A:G,7,FALSE)</f>
        <v>Canada</v>
      </c>
      <c r="L3188" s="30" cm="1">
        <f t="array" ref="L3188">_xlfn.IFS(
    AND(FACT_ORDERS[[#This Row],[DeliveryMehtod]]="shippment",FACT_ORDERS[[#This Row],[TotalAmount]]&gt;=200), 0,
    AND(FACT_ORDERS[[#This Row],[DeliveryMehtod]]="pickup"), 15,
    AND(FACT_ORDERS[[#This Row],[DeliveryMehtod]]="shippment",FACT_ORDERS[[#This Row],[TotalAmount]]&lt;200), 35
)</f>
        <v>0</v>
      </c>
      <c r="M3188" s="12" t="str" cm="1">
        <f t="array" ref="M3188">_xlfn.IFS(
    SUMIFS(FACT_ORDERS[TotalAmount], FACT_ORDERS[WD_CUSTOMERS],FACT_ORDERS[[#This Row],[WD_CUSTOMERS]])&gt;=15000, "VIP",
    SUMIFS(FACT_ORDERS[TotalAmount], FACT_ORDERS[WD_CUSTOMERS],FACT_ORDERS[[#This Row],[WD_CUSTOMERS]])&gt;=8000, "Premium",
    TRUE, "Regular"
)</f>
        <v>VIP</v>
      </c>
      <c r="N3188" s="32" cm="1">
        <f t="array" ref="N3188">_xlfn.IFS(
   FACT_ORDERS[[#This Row],[TypeOfClient]]="VIP", 0.2,
   FACT_ORDERS[[#This Row],[TypeOfClient]]="Premium", 0.1,
   TRUE, 0
)</f>
        <v>0.2</v>
      </c>
      <c r="O3188" s="31" cm="1">
        <f t="array" ref="O3188">_xlfn.IFS(
   FACT_ORDERS[[#This Row],[TotalAmount]]&gt;1500, 0.15,
   FACT_ORDERS[[#This Row],[TotalAmount]]&gt;1000, 0.1,
   FACT_ORDERS[[#This Row],[TotalAmount]]&gt;500, 0.05,
   TRUE, 0
)</f>
        <v>0.1</v>
      </c>
      <c r="P3188" s="28">
        <f xml:space="preserve"> FACT_ORDERS[[#This Row],[TotalAmount]] * (1 - (FACT_ORDERS[[#This Row],[ClientDiscount]] + FACT_ORDERS[[#This Row],[OrderDiscount]]) )</f>
        <v>714</v>
      </c>
      <c r="Q3188" s="28">
        <f>FACT_ORDERS[[#This Row],[TotalAmountWithDiscount]]+FACT_ORDERS[[#This Row],[DeliveryCost]]</f>
        <v>714</v>
      </c>
      <c r="R3188" s="35">
        <v>45559</v>
      </c>
      <c r="S3188" s="35" t="str">
        <f>IF(NETWORKDAYS(FACT_ORDERS[[#This Row],[Order-Date]], FACT_ORDERS[[#This Row],[ArrivalDate ]]) &gt; 10, "Late", "On Time")</f>
        <v>On Time</v>
      </c>
    </row>
    <row r="3189" spans="1:19" x14ac:dyDescent="0.3">
      <c r="A3189" s="12">
        <v>8187</v>
      </c>
      <c r="B3189" s="12">
        <v>220</v>
      </c>
      <c r="C3189" s="12">
        <v>10330</v>
      </c>
      <c r="D3189" s="12">
        <v>3188</v>
      </c>
      <c r="E3189" s="12" t="s">
        <v>243</v>
      </c>
      <c r="F3189" s="13">
        <v>45439</v>
      </c>
      <c r="G3189" s="26" t="s">
        <v>13558</v>
      </c>
      <c r="H3189" s="12">
        <v>47</v>
      </c>
      <c r="I3189" s="28">
        <f>VLOOKUP(B:B,DIM_PRODUCTS!A:F,5,FALSE)</f>
        <v>30</v>
      </c>
      <c r="J3189" s="28">
        <f>FACT_ORDERS[[#This Row],[ProductPrice]]*FACT_ORDERS[[#This Row],[Quantity]]</f>
        <v>1410</v>
      </c>
      <c r="K3189" s="12" t="str">
        <f>VLOOKUP(C:C,DIM_CUSTOMERS!A:G,7,FALSE)</f>
        <v>Canada</v>
      </c>
      <c r="L3189" s="30" cm="1">
        <f t="array" ref="L3189">_xlfn.IFS(
    AND(FACT_ORDERS[[#This Row],[DeliveryMehtod]]="shippment",FACT_ORDERS[[#This Row],[TotalAmount]]&gt;=200), 0,
    AND(FACT_ORDERS[[#This Row],[DeliveryMehtod]]="pickup"), 15,
    AND(FACT_ORDERS[[#This Row],[DeliveryMehtod]]="shippment",FACT_ORDERS[[#This Row],[TotalAmount]]&lt;200), 35
)</f>
        <v>15</v>
      </c>
      <c r="M3189" s="12" t="str" cm="1">
        <f t="array" ref="M3189">_xlfn.IFS(
    SUMIFS(FACT_ORDERS[TotalAmount], FACT_ORDERS[WD_CUSTOMERS],FACT_ORDERS[[#This Row],[WD_CUSTOMERS]])&gt;=15000, "VIP",
    SUMIFS(FACT_ORDERS[TotalAmount], FACT_ORDERS[WD_CUSTOMERS],FACT_ORDERS[[#This Row],[WD_CUSTOMERS]])&gt;=8000, "Premium",
    TRUE, "Regular"
)</f>
        <v>VIP</v>
      </c>
      <c r="N3189" s="32" cm="1">
        <f t="array" ref="N3189">_xlfn.IFS(
   FACT_ORDERS[[#This Row],[TypeOfClient]]="VIP", 0.2,
   FACT_ORDERS[[#This Row],[TypeOfClient]]="Premium", 0.1,
   TRUE, 0
)</f>
        <v>0.2</v>
      </c>
      <c r="O3189" s="31" cm="1">
        <f t="array" ref="O3189">_xlfn.IFS(
   FACT_ORDERS[[#This Row],[TotalAmount]]&gt;1500, 0.15,
   FACT_ORDERS[[#This Row],[TotalAmount]]&gt;1000, 0.1,
   FACT_ORDERS[[#This Row],[TotalAmount]]&gt;500, 0.05,
   TRUE, 0
)</f>
        <v>0.1</v>
      </c>
      <c r="P3189" s="28">
        <f xml:space="preserve"> FACT_ORDERS[[#This Row],[TotalAmount]] * (1 - (FACT_ORDERS[[#This Row],[ClientDiscount]] + FACT_ORDERS[[#This Row],[OrderDiscount]]) )</f>
        <v>986.99999999999989</v>
      </c>
      <c r="Q3189" s="28">
        <f>FACT_ORDERS[[#This Row],[TotalAmountWithDiscount]]+FACT_ORDERS[[#This Row],[DeliveryCost]]</f>
        <v>1001.9999999999999</v>
      </c>
      <c r="R3189" s="35">
        <v>45447</v>
      </c>
      <c r="S3189" s="35" t="str">
        <f>IF(NETWORKDAYS(FACT_ORDERS[[#This Row],[Order-Date]], FACT_ORDERS[[#This Row],[ArrivalDate ]]) &gt; 10, "Late", "On Time")</f>
        <v>On Time</v>
      </c>
    </row>
    <row r="3190" spans="1:19" x14ac:dyDescent="0.3">
      <c r="A3190" s="12">
        <v>8188</v>
      </c>
      <c r="B3190" s="12">
        <v>254</v>
      </c>
      <c r="C3190" s="12">
        <v>10330</v>
      </c>
      <c r="D3190" s="12">
        <v>3189</v>
      </c>
      <c r="E3190" s="12" t="s">
        <v>244</v>
      </c>
      <c r="F3190" s="13">
        <v>45439</v>
      </c>
      <c r="G3190" s="26" t="s">
        <v>3774</v>
      </c>
      <c r="H3190" s="12">
        <v>20</v>
      </c>
      <c r="I3190" s="28">
        <f>VLOOKUP(B:B,DIM_PRODUCTS!A:F,5,FALSE)</f>
        <v>27</v>
      </c>
      <c r="J3190" s="28">
        <f>FACT_ORDERS[[#This Row],[ProductPrice]]*FACT_ORDERS[[#This Row],[Quantity]]</f>
        <v>540</v>
      </c>
      <c r="K3190" s="12" t="str">
        <f>VLOOKUP(C:C,DIM_CUSTOMERS!A:G,7,FALSE)</f>
        <v>Canada</v>
      </c>
      <c r="L3190" s="30" cm="1">
        <f t="array" ref="L3190">_xlfn.IFS(
    AND(FACT_ORDERS[[#This Row],[DeliveryMehtod]]="shippment",FACT_ORDERS[[#This Row],[TotalAmount]]&gt;=200), 0,
    AND(FACT_ORDERS[[#This Row],[DeliveryMehtod]]="pickup"), 15,
    AND(FACT_ORDERS[[#This Row],[DeliveryMehtod]]="shippment",FACT_ORDERS[[#This Row],[TotalAmount]]&lt;200), 35
)</f>
        <v>0</v>
      </c>
      <c r="M3190" s="12" t="str" cm="1">
        <f t="array" ref="M3190">_xlfn.IFS(
    SUMIFS(FACT_ORDERS[TotalAmount], FACT_ORDERS[WD_CUSTOMERS],FACT_ORDERS[[#This Row],[WD_CUSTOMERS]])&gt;=15000, "VIP",
    SUMIFS(FACT_ORDERS[TotalAmount], FACT_ORDERS[WD_CUSTOMERS],FACT_ORDERS[[#This Row],[WD_CUSTOMERS]])&gt;=8000, "Premium",
    TRUE, "Regular"
)</f>
        <v>VIP</v>
      </c>
      <c r="N3190" s="32" cm="1">
        <f t="array" ref="N3190">_xlfn.IFS(
   FACT_ORDERS[[#This Row],[TypeOfClient]]="VIP", 0.2,
   FACT_ORDERS[[#This Row],[TypeOfClient]]="Premium", 0.1,
   TRUE, 0
)</f>
        <v>0.2</v>
      </c>
      <c r="O3190" s="31" cm="1">
        <f t="array" ref="O3190">_xlfn.IFS(
   FACT_ORDERS[[#This Row],[TotalAmount]]&gt;1500, 0.15,
   FACT_ORDERS[[#This Row],[TotalAmount]]&gt;1000, 0.1,
   FACT_ORDERS[[#This Row],[TotalAmount]]&gt;500, 0.05,
   TRUE, 0
)</f>
        <v>0.05</v>
      </c>
      <c r="P3190" s="28">
        <f xml:space="preserve"> FACT_ORDERS[[#This Row],[TotalAmount]] * (1 - (FACT_ORDERS[[#This Row],[ClientDiscount]] + FACT_ORDERS[[#This Row],[OrderDiscount]]) )</f>
        <v>405</v>
      </c>
      <c r="Q3190" s="28">
        <f>FACT_ORDERS[[#This Row],[TotalAmountWithDiscount]]+FACT_ORDERS[[#This Row],[DeliveryCost]]</f>
        <v>405</v>
      </c>
      <c r="R3190" s="35">
        <v>45447</v>
      </c>
      <c r="S3190" s="35" t="str">
        <f>IF(NETWORKDAYS(FACT_ORDERS[[#This Row],[Order-Date]], FACT_ORDERS[[#This Row],[ArrivalDate ]]) &gt; 10, "Late", "On Time")</f>
        <v>On Time</v>
      </c>
    </row>
    <row r="3191" spans="1:19" x14ac:dyDescent="0.3">
      <c r="A3191" s="12">
        <v>8189</v>
      </c>
      <c r="B3191" s="12">
        <v>227</v>
      </c>
      <c r="C3191" s="12">
        <v>10330</v>
      </c>
      <c r="D3191" s="12">
        <v>3190</v>
      </c>
      <c r="E3191" s="12" t="s">
        <v>244</v>
      </c>
      <c r="F3191" s="13">
        <v>45439</v>
      </c>
      <c r="G3191" s="26" t="s">
        <v>13559</v>
      </c>
      <c r="H3191" s="12">
        <v>40</v>
      </c>
      <c r="I3191" s="28">
        <f>VLOOKUP(B:B,DIM_PRODUCTS!A:F,5,FALSE)</f>
        <v>19</v>
      </c>
      <c r="J3191" s="28">
        <f>FACT_ORDERS[[#This Row],[ProductPrice]]*FACT_ORDERS[[#This Row],[Quantity]]</f>
        <v>760</v>
      </c>
      <c r="K3191" s="12" t="str">
        <f>VLOOKUP(C:C,DIM_CUSTOMERS!A:G,7,FALSE)</f>
        <v>Canada</v>
      </c>
      <c r="L3191" s="30" cm="1">
        <f t="array" ref="L3191">_xlfn.IFS(
    AND(FACT_ORDERS[[#This Row],[DeliveryMehtod]]="shippment",FACT_ORDERS[[#This Row],[TotalAmount]]&gt;=200), 0,
    AND(FACT_ORDERS[[#This Row],[DeliveryMehtod]]="pickup"), 15,
    AND(FACT_ORDERS[[#This Row],[DeliveryMehtod]]="shippment",FACT_ORDERS[[#This Row],[TotalAmount]]&lt;200), 35
)</f>
        <v>0</v>
      </c>
      <c r="M3191" s="12" t="str" cm="1">
        <f t="array" ref="M3191">_xlfn.IFS(
    SUMIFS(FACT_ORDERS[TotalAmount], FACT_ORDERS[WD_CUSTOMERS],FACT_ORDERS[[#This Row],[WD_CUSTOMERS]])&gt;=15000, "VIP",
    SUMIFS(FACT_ORDERS[TotalAmount], FACT_ORDERS[WD_CUSTOMERS],FACT_ORDERS[[#This Row],[WD_CUSTOMERS]])&gt;=8000, "Premium",
    TRUE, "Regular"
)</f>
        <v>VIP</v>
      </c>
      <c r="N3191" s="32" cm="1">
        <f t="array" ref="N3191">_xlfn.IFS(
   FACT_ORDERS[[#This Row],[TypeOfClient]]="VIP", 0.2,
   FACT_ORDERS[[#This Row],[TypeOfClient]]="Premium", 0.1,
   TRUE, 0
)</f>
        <v>0.2</v>
      </c>
      <c r="O3191" s="31" cm="1">
        <f t="array" ref="O3191">_xlfn.IFS(
   FACT_ORDERS[[#This Row],[TotalAmount]]&gt;1500, 0.15,
   FACT_ORDERS[[#This Row],[TotalAmount]]&gt;1000, 0.1,
   FACT_ORDERS[[#This Row],[TotalAmount]]&gt;500, 0.05,
   TRUE, 0
)</f>
        <v>0.05</v>
      </c>
      <c r="P3191" s="28">
        <f xml:space="preserve"> FACT_ORDERS[[#This Row],[TotalAmount]] * (1 - (FACT_ORDERS[[#This Row],[ClientDiscount]] + FACT_ORDERS[[#This Row],[OrderDiscount]]) )</f>
        <v>570</v>
      </c>
      <c r="Q3191" s="28">
        <f>FACT_ORDERS[[#This Row],[TotalAmountWithDiscount]]+FACT_ORDERS[[#This Row],[DeliveryCost]]</f>
        <v>570</v>
      </c>
      <c r="R3191" s="35">
        <v>45446</v>
      </c>
      <c r="S3191" s="35" t="str">
        <f>IF(NETWORKDAYS(FACT_ORDERS[[#This Row],[Order-Date]], FACT_ORDERS[[#This Row],[ArrivalDate ]]) &gt; 10, "Late", "On Time")</f>
        <v>On Time</v>
      </c>
    </row>
    <row r="3192" spans="1:19" x14ac:dyDescent="0.3">
      <c r="A3192" s="12">
        <v>8190</v>
      </c>
      <c r="B3192" s="12">
        <v>220</v>
      </c>
      <c r="C3192" s="12">
        <v>10330</v>
      </c>
      <c r="D3192" s="12">
        <v>3191</v>
      </c>
      <c r="E3192" s="12" t="s">
        <v>243</v>
      </c>
      <c r="F3192" s="13">
        <v>45471</v>
      </c>
      <c r="G3192" s="26" t="s">
        <v>3647</v>
      </c>
      <c r="H3192" s="12">
        <v>27</v>
      </c>
      <c r="I3192" s="28">
        <f>VLOOKUP(B:B,DIM_PRODUCTS!A:F,5,FALSE)</f>
        <v>30</v>
      </c>
      <c r="J3192" s="28">
        <f>FACT_ORDERS[[#This Row],[ProductPrice]]*FACT_ORDERS[[#This Row],[Quantity]]</f>
        <v>810</v>
      </c>
      <c r="K3192" s="12" t="str">
        <f>VLOOKUP(C:C,DIM_CUSTOMERS!A:G,7,FALSE)</f>
        <v>Canada</v>
      </c>
      <c r="L3192" s="30" cm="1">
        <f t="array" ref="L3192">_xlfn.IFS(
    AND(FACT_ORDERS[[#This Row],[DeliveryMehtod]]="shippment",FACT_ORDERS[[#This Row],[TotalAmount]]&gt;=200), 0,
    AND(FACT_ORDERS[[#This Row],[DeliveryMehtod]]="pickup"), 15,
    AND(FACT_ORDERS[[#This Row],[DeliveryMehtod]]="shippment",FACT_ORDERS[[#This Row],[TotalAmount]]&lt;200), 35
)</f>
        <v>15</v>
      </c>
      <c r="M3192" s="12" t="str" cm="1">
        <f t="array" ref="M3192">_xlfn.IFS(
    SUMIFS(FACT_ORDERS[TotalAmount], FACT_ORDERS[WD_CUSTOMERS],FACT_ORDERS[[#This Row],[WD_CUSTOMERS]])&gt;=15000, "VIP",
    SUMIFS(FACT_ORDERS[TotalAmount], FACT_ORDERS[WD_CUSTOMERS],FACT_ORDERS[[#This Row],[WD_CUSTOMERS]])&gt;=8000, "Premium",
    TRUE, "Regular"
)</f>
        <v>VIP</v>
      </c>
      <c r="N3192" s="32" cm="1">
        <f t="array" ref="N3192">_xlfn.IFS(
   FACT_ORDERS[[#This Row],[TypeOfClient]]="VIP", 0.2,
   FACT_ORDERS[[#This Row],[TypeOfClient]]="Premium", 0.1,
   TRUE, 0
)</f>
        <v>0.2</v>
      </c>
      <c r="O3192" s="31" cm="1">
        <f t="array" ref="O3192">_xlfn.IFS(
   FACT_ORDERS[[#This Row],[TotalAmount]]&gt;1500, 0.15,
   FACT_ORDERS[[#This Row],[TotalAmount]]&gt;1000, 0.1,
   FACT_ORDERS[[#This Row],[TotalAmount]]&gt;500, 0.05,
   TRUE, 0
)</f>
        <v>0.05</v>
      </c>
      <c r="P3192" s="28">
        <f xml:space="preserve"> FACT_ORDERS[[#This Row],[TotalAmount]] * (1 - (FACT_ORDERS[[#This Row],[ClientDiscount]] + FACT_ORDERS[[#This Row],[OrderDiscount]]) )</f>
        <v>607.5</v>
      </c>
      <c r="Q3192" s="28">
        <f>FACT_ORDERS[[#This Row],[TotalAmountWithDiscount]]+FACT_ORDERS[[#This Row],[DeliveryCost]]</f>
        <v>622.5</v>
      </c>
      <c r="R3192" s="35">
        <v>45482</v>
      </c>
      <c r="S3192" s="35" t="str">
        <f>IF(NETWORKDAYS(FACT_ORDERS[[#This Row],[Order-Date]], FACT_ORDERS[[#This Row],[ArrivalDate ]]) &gt; 10, "Late", "On Time")</f>
        <v>On Time</v>
      </c>
    </row>
    <row r="3193" spans="1:19" x14ac:dyDescent="0.3">
      <c r="A3193" s="12">
        <v>8191</v>
      </c>
      <c r="B3193" s="12">
        <v>227</v>
      </c>
      <c r="C3193" s="12">
        <v>10330</v>
      </c>
      <c r="D3193" s="12">
        <v>3192</v>
      </c>
      <c r="E3193" s="12" t="s">
        <v>244</v>
      </c>
      <c r="F3193" s="13">
        <v>45471</v>
      </c>
      <c r="G3193" s="26" t="s">
        <v>13560</v>
      </c>
      <c r="H3193" s="12">
        <v>44</v>
      </c>
      <c r="I3193" s="28">
        <f>VLOOKUP(B:B,DIM_PRODUCTS!A:F,5,FALSE)</f>
        <v>19</v>
      </c>
      <c r="J3193" s="28">
        <f>FACT_ORDERS[[#This Row],[ProductPrice]]*FACT_ORDERS[[#This Row],[Quantity]]</f>
        <v>836</v>
      </c>
      <c r="K3193" s="12" t="str">
        <f>VLOOKUP(C:C,DIM_CUSTOMERS!A:G,7,FALSE)</f>
        <v>Canada</v>
      </c>
      <c r="L3193" s="30" cm="1">
        <f t="array" ref="L3193">_xlfn.IFS(
    AND(FACT_ORDERS[[#This Row],[DeliveryMehtod]]="shippment",FACT_ORDERS[[#This Row],[TotalAmount]]&gt;=200), 0,
    AND(FACT_ORDERS[[#This Row],[DeliveryMehtod]]="pickup"), 15,
    AND(FACT_ORDERS[[#This Row],[DeliveryMehtod]]="shippment",FACT_ORDERS[[#This Row],[TotalAmount]]&lt;200), 35
)</f>
        <v>0</v>
      </c>
      <c r="M3193" s="12" t="str" cm="1">
        <f t="array" ref="M3193">_xlfn.IFS(
    SUMIFS(FACT_ORDERS[TotalAmount], FACT_ORDERS[WD_CUSTOMERS],FACT_ORDERS[[#This Row],[WD_CUSTOMERS]])&gt;=15000, "VIP",
    SUMIFS(FACT_ORDERS[TotalAmount], FACT_ORDERS[WD_CUSTOMERS],FACT_ORDERS[[#This Row],[WD_CUSTOMERS]])&gt;=8000, "Premium",
    TRUE, "Regular"
)</f>
        <v>VIP</v>
      </c>
      <c r="N3193" s="32" cm="1">
        <f t="array" ref="N3193">_xlfn.IFS(
   FACT_ORDERS[[#This Row],[TypeOfClient]]="VIP", 0.2,
   FACT_ORDERS[[#This Row],[TypeOfClient]]="Premium", 0.1,
   TRUE, 0
)</f>
        <v>0.2</v>
      </c>
      <c r="O3193" s="31" cm="1">
        <f t="array" ref="O3193">_xlfn.IFS(
   FACT_ORDERS[[#This Row],[TotalAmount]]&gt;1500, 0.15,
   FACT_ORDERS[[#This Row],[TotalAmount]]&gt;1000, 0.1,
   FACT_ORDERS[[#This Row],[TotalAmount]]&gt;500, 0.05,
   TRUE, 0
)</f>
        <v>0.05</v>
      </c>
      <c r="P3193" s="28">
        <f xml:space="preserve"> FACT_ORDERS[[#This Row],[TotalAmount]] * (1 - (FACT_ORDERS[[#This Row],[ClientDiscount]] + FACT_ORDERS[[#This Row],[OrderDiscount]]) )</f>
        <v>627</v>
      </c>
      <c r="Q3193" s="28">
        <f>FACT_ORDERS[[#This Row],[TotalAmountWithDiscount]]+FACT_ORDERS[[#This Row],[DeliveryCost]]</f>
        <v>627</v>
      </c>
      <c r="R3193" s="35">
        <v>45480</v>
      </c>
      <c r="S3193" s="35" t="str">
        <f>IF(NETWORKDAYS(FACT_ORDERS[[#This Row],[Order-Date]], FACT_ORDERS[[#This Row],[ArrivalDate ]]) &gt; 10, "Late", "On Time")</f>
        <v>On Time</v>
      </c>
    </row>
    <row r="3194" spans="1:19" x14ac:dyDescent="0.3">
      <c r="A3194" s="12">
        <v>8192</v>
      </c>
      <c r="B3194" s="12">
        <v>220</v>
      </c>
      <c r="C3194" s="12">
        <v>10330</v>
      </c>
      <c r="D3194" s="12">
        <v>3193</v>
      </c>
      <c r="E3194" s="12" t="s">
        <v>243</v>
      </c>
      <c r="F3194" s="13">
        <v>45485</v>
      </c>
      <c r="G3194" s="26" t="s">
        <v>13561</v>
      </c>
      <c r="H3194" s="12">
        <v>31</v>
      </c>
      <c r="I3194" s="28">
        <f>VLOOKUP(B:B,DIM_PRODUCTS!A:F,5,FALSE)</f>
        <v>30</v>
      </c>
      <c r="J3194" s="28">
        <f>FACT_ORDERS[[#This Row],[ProductPrice]]*FACT_ORDERS[[#This Row],[Quantity]]</f>
        <v>930</v>
      </c>
      <c r="K3194" s="12" t="str">
        <f>VLOOKUP(C:C,DIM_CUSTOMERS!A:G,7,FALSE)</f>
        <v>Canada</v>
      </c>
      <c r="L3194" s="30" cm="1">
        <f t="array" ref="L3194">_xlfn.IFS(
    AND(FACT_ORDERS[[#This Row],[DeliveryMehtod]]="shippment",FACT_ORDERS[[#This Row],[TotalAmount]]&gt;=200), 0,
    AND(FACT_ORDERS[[#This Row],[DeliveryMehtod]]="pickup"), 15,
    AND(FACT_ORDERS[[#This Row],[DeliveryMehtod]]="shippment",FACT_ORDERS[[#This Row],[TotalAmount]]&lt;200), 35
)</f>
        <v>15</v>
      </c>
      <c r="M3194" s="12" t="str" cm="1">
        <f t="array" ref="M3194">_xlfn.IFS(
    SUMIFS(FACT_ORDERS[TotalAmount], FACT_ORDERS[WD_CUSTOMERS],FACT_ORDERS[[#This Row],[WD_CUSTOMERS]])&gt;=15000, "VIP",
    SUMIFS(FACT_ORDERS[TotalAmount], FACT_ORDERS[WD_CUSTOMERS],FACT_ORDERS[[#This Row],[WD_CUSTOMERS]])&gt;=8000, "Premium",
    TRUE, "Regular"
)</f>
        <v>VIP</v>
      </c>
      <c r="N3194" s="32" cm="1">
        <f t="array" ref="N3194">_xlfn.IFS(
   FACT_ORDERS[[#This Row],[TypeOfClient]]="VIP", 0.2,
   FACT_ORDERS[[#This Row],[TypeOfClient]]="Premium", 0.1,
   TRUE, 0
)</f>
        <v>0.2</v>
      </c>
      <c r="O3194" s="31" cm="1">
        <f t="array" ref="O3194">_xlfn.IFS(
   FACT_ORDERS[[#This Row],[TotalAmount]]&gt;1500, 0.15,
   FACT_ORDERS[[#This Row],[TotalAmount]]&gt;1000, 0.1,
   FACT_ORDERS[[#This Row],[TotalAmount]]&gt;500, 0.05,
   TRUE, 0
)</f>
        <v>0.05</v>
      </c>
      <c r="P3194" s="28">
        <f xml:space="preserve"> FACT_ORDERS[[#This Row],[TotalAmount]] * (1 - (FACT_ORDERS[[#This Row],[ClientDiscount]] + FACT_ORDERS[[#This Row],[OrderDiscount]]) )</f>
        <v>697.5</v>
      </c>
      <c r="Q3194" s="28">
        <f>FACT_ORDERS[[#This Row],[TotalAmountWithDiscount]]+FACT_ORDERS[[#This Row],[DeliveryCost]]</f>
        <v>712.5</v>
      </c>
      <c r="R3194" s="35">
        <v>45492</v>
      </c>
      <c r="S3194" s="35" t="str">
        <f>IF(NETWORKDAYS(FACT_ORDERS[[#This Row],[Order-Date]], FACT_ORDERS[[#This Row],[ArrivalDate ]]) &gt; 10, "Late", "On Time")</f>
        <v>On Time</v>
      </c>
    </row>
    <row r="3195" spans="1:19" x14ac:dyDescent="0.3">
      <c r="A3195" s="12">
        <v>8193</v>
      </c>
      <c r="B3195" s="12">
        <v>227</v>
      </c>
      <c r="C3195" s="12">
        <v>10330</v>
      </c>
      <c r="D3195" s="12">
        <v>3194</v>
      </c>
      <c r="E3195" s="12" t="s">
        <v>244</v>
      </c>
      <c r="F3195" s="13">
        <v>45485</v>
      </c>
      <c r="G3195" s="26" t="s">
        <v>13562</v>
      </c>
      <c r="H3195" s="12">
        <v>42</v>
      </c>
      <c r="I3195" s="28">
        <f>VLOOKUP(B:B,DIM_PRODUCTS!A:F,5,FALSE)</f>
        <v>19</v>
      </c>
      <c r="J3195" s="28">
        <f>FACT_ORDERS[[#This Row],[ProductPrice]]*FACT_ORDERS[[#This Row],[Quantity]]</f>
        <v>798</v>
      </c>
      <c r="K3195" s="12" t="str">
        <f>VLOOKUP(C:C,DIM_CUSTOMERS!A:G,7,FALSE)</f>
        <v>Canada</v>
      </c>
      <c r="L3195" s="30" cm="1">
        <f t="array" ref="L3195">_xlfn.IFS(
    AND(FACT_ORDERS[[#This Row],[DeliveryMehtod]]="shippment",FACT_ORDERS[[#This Row],[TotalAmount]]&gt;=200), 0,
    AND(FACT_ORDERS[[#This Row],[DeliveryMehtod]]="pickup"), 15,
    AND(FACT_ORDERS[[#This Row],[DeliveryMehtod]]="shippment",FACT_ORDERS[[#This Row],[TotalAmount]]&lt;200), 35
)</f>
        <v>0</v>
      </c>
      <c r="M3195" s="12" t="str" cm="1">
        <f t="array" ref="M3195">_xlfn.IFS(
    SUMIFS(FACT_ORDERS[TotalAmount], FACT_ORDERS[WD_CUSTOMERS],FACT_ORDERS[[#This Row],[WD_CUSTOMERS]])&gt;=15000, "VIP",
    SUMIFS(FACT_ORDERS[TotalAmount], FACT_ORDERS[WD_CUSTOMERS],FACT_ORDERS[[#This Row],[WD_CUSTOMERS]])&gt;=8000, "Premium",
    TRUE, "Regular"
)</f>
        <v>VIP</v>
      </c>
      <c r="N3195" s="32" cm="1">
        <f t="array" ref="N3195">_xlfn.IFS(
   FACT_ORDERS[[#This Row],[TypeOfClient]]="VIP", 0.2,
   FACT_ORDERS[[#This Row],[TypeOfClient]]="Premium", 0.1,
   TRUE, 0
)</f>
        <v>0.2</v>
      </c>
      <c r="O3195" s="31" cm="1">
        <f t="array" ref="O3195">_xlfn.IFS(
   FACT_ORDERS[[#This Row],[TotalAmount]]&gt;1500, 0.15,
   FACT_ORDERS[[#This Row],[TotalAmount]]&gt;1000, 0.1,
   FACT_ORDERS[[#This Row],[TotalAmount]]&gt;500, 0.05,
   TRUE, 0
)</f>
        <v>0.05</v>
      </c>
      <c r="P3195" s="28">
        <f xml:space="preserve"> FACT_ORDERS[[#This Row],[TotalAmount]] * (1 - (FACT_ORDERS[[#This Row],[ClientDiscount]] + FACT_ORDERS[[#This Row],[OrderDiscount]]) )</f>
        <v>598.5</v>
      </c>
      <c r="Q3195" s="28">
        <f>FACT_ORDERS[[#This Row],[TotalAmountWithDiscount]]+FACT_ORDERS[[#This Row],[DeliveryCost]]</f>
        <v>598.5</v>
      </c>
      <c r="R3195" s="35">
        <v>45495</v>
      </c>
      <c r="S3195" s="35" t="str">
        <f>IF(NETWORKDAYS(FACT_ORDERS[[#This Row],[Order-Date]], FACT_ORDERS[[#This Row],[ArrivalDate ]]) &gt; 10, "Late", "On Time")</f>
        <v>On Time</v>
      </c>
    </row>
    <row r="3196" spans="1:19" x14ac:dyDescent="0.3">
      <c r="A3196" s="12">
        <v>8194</v>
      </c>
      <c r="B3196" s="12">
        <v>276</v>
      </c>
      <c r="C3196" s="12">
        <v>10106</v>
      </c>
      <c r="D3196" s="12">
        <v>3195</v>
      </c>
      <c r="E3196" s="12" t="s">
        <v>243</v>
      </c>
      <c r="F3196" s="13">
        <v>45446</v>
      </c>
      <c r="G3196" s="26" t="s">
        <v>13563</v>
      </c>
      <c r="H3196" s="12">
        <v>33</v>
      </c>
      <c r="I3196" s="28">
        <f>VLOOKUP(B:B,DIM_PRODUCTS!A:F,5,FALSE)</f>
        <v>28</v>
      </c>
      <c r="J3196" s="28">
        <f>FACT_ORDERS[[#This Row],[ProductPrice]]*FACT_ORDERS[[#This Row],[Quantity]]</f>
        <v>924</v>
      </c>
      <c r="K3196" s="12" t="str">
        <f>VLOOKUP(C:C,DIM_CUSTOMERS!A:G,7,FALSE)</f>
        <v>Mexico</v>
      </c>
      <c r="L3196" s="30" cm="1">
        <f t="array" ref="L3196">_xlfn.IFS(
    AND(FACT_ORDERS[[#This Row],[DeliveryMehtod]]="shippment",FACT_ORDERS[[#This Row],[TotalAmount]]&gt;=200), 0,
    AND(FACT_ORDERS[[#This Row],[DeliveryMehtod]]="pickup"), 15,
    AND(FACT_ORDERS[[#This Row],[DeliveryMehtod]]="shippment",FACT_ORDERS[[#This Row],[TotalAmount]]&lt;200), 35
)</f>
        <v>15</v>
      </c>
      <c r="M3196" s="12" t="str" cm="1">
        <f t="array" ref="M3196">_xlfn.IFS(
    SUMIFS(FACT_ORDERS[TotalAmount], FACT_ORDERS[WD_CUSTOMERS],FACT_ORDERS[[#This Row],[WD_CUSTOMERS]])&gt;=15000, "VIP",
    SUMIFS(FACT_ORDERS[TotalAmount], FACT_ORDERS[WD_CUSTOMERS],FACT_ORDERS[[#This Row],[WD_CUSTOMERS]])&gt;=8000, "Premium",
    TRUE, "Regular"
)</f>
        <v>Regular</v>
      </c>
      <c r="N3196" s="32" cm="1">
        <f t="array" ref="N3196">_xlfn.IFS(
   FACT_ORDERS[[#This Row],[TypeOfClient]]="VIP", 0.2,
   FACT_ORDERS[[#This Row],[TypeOfClient]]="Premium", 0.1,
   TRUE, 0
)</f>
        <v>0</v>
      </c>
      <c r="O3196" s="31" cm="1">
        <f t="array" ref="O3196">_xlfn.IFS(
   FACT_ORDERS[[#This Row],[TotalAmount]]&gt;1500, 0.15,
   FACT_ORDERS[[#This Row],[TotalAmount]]&gt;1000, 0.1,
   FACT_ORDERS[[#This Row],[TotalAmount]]&gt;500, 0.05,
   TRUE, 0
)</f>
        <v>0.05</v>
      </c>
      <c r="P3196" s="28">
        <f xml:space="preserve"> FACT_ORDERS[[#This Row],[TotalAmount]] * (1 - (FACT_ORDERS[[#This Row],[ClientDiscount]] + FACT_ORDERS[[#This Row],[OrderDiscount]]) )</f>
        <v>877.8</v>
      </c>
      <c r="Q3196" s="28">
        <f>FACT_ORDERS[[#This Row],[TotalAmountWithDiscount]]+FACT_ORDERS[[#This Row],[DeliveryCost]]</f>
        <v>892.8</v>
      </c>
      <c r="R3196" s="35">
        <v>45457</v>
      </c>
      <c r="S3196" s="35" t="str">
        <f>IF(NETWORKDAYS(FACT_ORDERS[[#This Row],[Order-Date]], FACT_ORDERS[[#This Row],[ArrivalDate ]]) &gt; 10, "Late", "On Time")</f>
        <v>On Time</v>
      </c>
    </row>
    <row r="3197" spans="1:19" x14ac:dyDescent="0.3">
      <c r="A3197" s="12">
        <v>8195</v>
      </c>
      <c r="B3197" s="12">
        <v>276</v>
      </c>
      <c r="C3197" s="12">
        <v>10106</v>
      </c>
      <c r="D3197" s="12">
        <v>3196</v>
      </c>
      <c r="E3197" s="12" t="s">
        <v>244</v>
      </c>
      <c r="F3197" s="13">
        <v>45507</v>
      </c>
      <c r="G3197" s="26" t="s">
        <v>13564</v>
      </c>
      <c r="H3197" s="12">
        <v>29</v>
      </c>
      <c r="I3197" s="28">
        <f>VLOOKUP(B:B,DIM_PRODUCTS!A:F,5,FALSE)</f>
        <v>28</v>
      </c>
      <c r="J3197" s="28">
        <f>FACT_ORDERS[[#This Row],[ProductPrice]]*FACT_ORDERS[[#This Row],[Quantity]]</f>
        <v>812</v>
      </c>
      <c r="K3197" s="12" t="str">
        <f>VLOOKUP(C:C,DIM_CUSTOMERS!A:G,7,FALSE)</f>
        <v>Mexico</v>
      </c>
      <c r="L3197" s="30" cm="1">
        <f t="array" ref="L3197">_xlfn.IFS(
    AND(FACT_ORDERS[[#This Row],[DeliveryMehtod]]="shippment",FACT_ORDERS[[#This Row],[TotalAmount]]&gt;=200), 0,
    AND(FACT_ORDERS[[#This Row],[DeliveryMehtod]]="pickup"), 15,
    AND(FACT_ORDERS[[#This Row],[DeliveryMehtod]]="shippment",FACT_ORDERS[[#This Row],[TotalAmount]]&lt;200), 35
)</f>
        <v>0</v>
      </c>
      <c r="M3197" s="12" t="str" cm="1">
        <f t="array" ref="M3197">_xlfn.IFS(
    SUMIFS(FACT_ORDERS[TotalAmount], FACT_ORDERS[WD_CUSTOMERS],FACT_ORDERS[[#This Row],[WD_CUSTOMERS]])&gt;=15000, "VIP",
    SUMIFS(FACT_ORDERS[TotalAmount], FACT_ORDERS[WD_CUSTOMERS],FACT_ORDERS[[#This Row],[WD_CUSTOMERS]])&gt;=8000, "Premium",
    TRUE, "Regular"
)</f>
        <v>Regular</v>
      </c>
      <c r="N3197" s="32" cm="1">
        <f t="array" ref="N3197">_xlfn.IFS(
   FACT_ORDERS[[#This Row],[TypeOfClient]]="VIP", 0.2,
   FACT_ORDERS[[#This Row],[TypeOfClient]]="Premium", 0.1,
   TRUE, 0
)</f>
        <v>0</v>
      </c>
      <c r="O3197" s="31" cm="1">
        <f t="array" ref="O3197">_xlfn.IFS(
   FACT_ORDERS[[#This Row],[TotalAmount]]&gt;1500, 0.15,
   FACT_ORDERS[[#This Row],[TotalAmount]]&gt;1000, 0.1,
   FACT_ORDERS[[#This Row],[TotalAmount]]&gt;500, 0.05,
   TRUE, 0
)</f>
        <v>0.05</v>
      </c>
      <c r="P3197" s="28">
        <f xml:space="preserve"> FACT_ORDERS[[#This Row],[TotalAmount]] * (1 - (FACT_ORDERS[[#This Row],[ClientDiscount]] + FACT_ORDERS[[#This Row],[OrderDiscount]]) )</f>
        <v>771.4</v>
      </c>
      <c r="Q3197" s="28">
        <f>FACT_ORDERS[[#This Row],[TotalAmountWithDiscount]]+FACT_ORDERS[[#This Row],[DeliveryCost]]</f>
        <v>771.4</v>
      </c>
      <c r="R3197" s="35">
        <v>45514</v>
      </c>
      <c r="S3197" s="35" t="str">
        <f>IF(NETWORKDAYS(FACT_ORDERS[[#This Row],[Order-Date]], FACT_ORDERS[[#This Row],[ArrivalDate ]]) &gt; 10, "Late", "On Time")</f>
        <v>On Time</v>
      </c>
    </row>
    <row r="3198" spans="1:19" x14ac:dyDescent="0.3">
      <c r="A3198" s="12">
        <v>8196</v>
      </c>
      <c r="B3198" s="12">
        <v>268</v>
      </c>
      <c r="C3198" s="12">
        <v>10069</v>
      </c>
      <c r="D3198" s="12">
        <v>3197</v>
      </c>
      <c r="E3198" s="12" t="s">
        <v>243</v>
      </c>
      <c r="F3198" s="13">
        <v>45478</v>
      </c>
      <c r="G3198" s="26" t="s">
        <v>13565</v>
      </c>
      <c r="H3198" s="12">
        <v>40</v>
      </c>
      <c r="I3198" s="28">
        <f>VLOOKUP(B:B,DIM_PRODUCTS!A:F,5,FALSE)</f>
        <v>29</v>
      </c>
      <c r="J3198" s="28">
        <f>FACT_ORDERS[[#This Row],[ProductPrice]]*FACT_ORDERS[[#This Row],[Quantity]]</f>
        <v>1160</v>
      </c>
      <c r="K3198" s="12" t="str">
        <f>VLOOKUP(C:C,DIM_CUSTOMERS!A:G,7,FALSE)</f>
        <v>Canada</v>
      </c>
      <c r="L3198" s="30" cm="1">
        <f t="array" ref="L3198">_xlfn.IFS(
    AND(FACT_ORDERS[[#This Row],[DeliveryMehtod]]="shippment",FACT_ORDERS[[#This Row],[TotalAmount]]&gt;=200), 0,
    AND(FACT_ORDERS[[#This Row],[DeliveryMehtod]]="pickup"), 15,
    AND(FACT_ORDERS[[#This Row],[DeliveryMehtod]]="shippment",FACT_ORDERS[[#This Row],[TotalAmount]]&lt;200), 35
)</f>
        <v>15</v>
      </c>
      <c r="M3198" s="12" t="str" cm="1">
        <f t="array" ref="M3198">_xlfn.IFS(
    SUMIFS(FACT_ORDERS[TotalAmount], FACT_ORDERS[WD_CUSTOMERS],FACT_ORDERS[[#This Row],[WD_CUSTOMERS]])&gt;=15000, "VIP",
    SUMIFS(FACT_ORDERS[TotalAmount], FACT_ORDERS[WD_CUSTOMERS],FACT_ORDERS[[#This Row],[WD_CUSTOMERS]])&gt;=8000, "Premium",
    TRUE, "Regular"
)</f>
        <v>Premium</v>
      </c>
      <c r="N3198" s="32" cm="1">
        <f t="array" ref="N3198">_xlfn.IFS(
   FACT_ORDERS[[#This Row],[TypeOfClient]]="VIP", 0.2,
   FACT_ORDERS[[#This Row],[TypeOfClient]]="Premium", 0.1,
   TRUE, 0
)</f>
        <v>0.1</v>
      </c>
      <c r="O3198" s="31" cm="1">
        <f t="array" ref="O3198">_xlfn.IFS(
   FACT_ORDERS[[#This Row],[TotalAmount]]&gt;1500, 0.15,
   FACT_ORDERS[[#This Row],[TotalAmount]]&gt;1000, 0.1,
   FACT_ORDERS[[#This Row],[TotalAmount]]&gt;500, 0.05,
   TRUE, 0
)</f>
        <v>0.1</v>
      </c>
      <c r="P3198" s="28">
        <f xml:space="preserve"> FACT_ORDERS[[#This Row],[TotalAmount]] * (1 - (FACT_ORDERS[[#This Row],[ClientDiscount]] + FACT_ORDERS[[#This Row],[OrderDiscount]]) )</f>
        <v>928</v>
      </c>
      <c r="Q3198" s="28">
        <f>FACT_ORDERS[[#This Row],[TotalAmountWithDiscount]]+FACT_ORDERS[[#This Row],[DeliveryCost]]</f>
        <v>943</v>
      </c>
      <c r="R3198" s="35">
        <v>45488</v>
      </c>
      <c r="S3198" s="35" t="str">
        <f>IF(NETWORKDAYS(FACT_ORDERS[[#This Row],[Order-Date]], FACT_ORDERS[[#This Row],[ArrivalDate ]]) &gt; 10, "Late", "On Time")</f>
        <v>On Time</v>
      </c>
    </row>
    <row r="3199" spans="1:19" x14ac:dyDescent="0.3">
      <c r="A3199" s="12">
        <v>8197</v>
      </c>
      <c r="B3199" s="12">
        <v>266</v>
      </c>
      <c r="C3199" s="12">
        <v>10069</v>
      </c>
      <c r="D3199" s="12">
        <v>3198</v>
      </c>
      <c r="E3199" s="12" t="s">
        <v>243</v>
      </c>
      <c r="F3199" s="13">
        <v>45478</v>
      </c>
      <c r="G3199" s="26" t="s">
        <v>13566</v>
      </c>
      <c r="H3199" s="12">
        <v>42</v>
      </c>
      <c r="I3199" s="28">
        <f>VLOOKUP(B:B,DIM_PRODUCTS!A:F,5,FALSE)</f>
        <v>12</v>
      </c>
      <c r="J3199" s="28">
        <f>FACT_ORDERS[[#This Row],[ProductPrice]]*FACT_ORDERS[[#This Row],[Quantity]]</f>
        <v>504</v>
      </c>
      <c r="K3199" s="12" t="str">
        <f>VLOOKUP(C:C,DIM_CUSTOMERS!A:G,7,FALSE)</f>
        <v>Canada</v>
      </c>
      <c r="L3199" s="30" cm="1">
        <f t="array" ref="L3199">_xlfn.IFS(
    AND(FACT_ORDERS[[#This Row],[DeliveryMehtod]]="shippment",FACT_ORDERS[[#This Row],[TotalAmount]]&gt;=200), 0,
    AND(FACT_ORDERS[[#This Row],[DeliveryMehtod]]="pickup"), 15,
    AND(FACT_ORDERS[[#This Row],[DeliveryMehtod]]="shippment",FACT_ORDERS[[#This Row],[TotalAmount]]&lt;200), 35
)</f>
        <v>15</v>
      </c>
      <c r="M3199" s="12" t="str" cm="1">
        <f t="array" ref="M3199">_xlfn.IFS(
    SUMIFS(FACT_ORDERS[TotalAmount], FACT_ORDERS[WD_CUSTOMERS],FACT_ORDERS[[#This Row],[WD_CUSTOMERS]])&gt;=15000, "VIP",
    SUMIFS(FACT_ORDERS[TotalAmount], FACT_ORDERS[WD_CUSTOMERS],FACT_ORDERS[[#This Row],[WD_CUSTOMERS]])&gt;=8000, "Premium",
    TRUE, "Regular"
)</f>
        <v>Premium</v>
      </c>
      <c r="N3199" s="32" cm="1">
        <f t="array" ref="N3199">_xlfn.IFS(
   FACT_ORDERS[[#This Row],[TypeOfClient]]="VIP", 0.2,
   FACT_ORDERS[[#This Row],[TypeOfClient]]="Premium", 0.1,
   TRUE, 0
)</f>
        <v>0.1</v>
      </c>
      <c r="O3199" s="31" cm="1">
        <f t="array" ref="O3199">_xlfn.IFS(
   FACT_ORDERS[[#This Row],[TotalAmount]]&gt;1500, 0.15,
   FACT_ORDERS[[#This Row],[TotalAmount]]&gt;1000, 0.1,
   FACT_ORDERS[[#This Row],[TotalAmount]]&gt;500, 0.05,
   TRUE, 0
)</f>
        <v>0.05</v>
      </c>
      <c r="P3199" s="28">
        <f xml:space="preserve"> FACT_ORDERS[[#This Row],[TotalAmount]] * (1 - (FACT_ORDERS[[#This Row],[ClientDiscount]] + FACT_ORDERS[[#This Row],[OrderDiscount]]) )</f>
        <v>428.4</v>
      </c>
      <c r="Q3199" s="28">
        <f>FACT_ORDERS[[#This Row],[TotalAmountWithDiscount]]+FACT_ORDERS[[#This Row],[DeliveryCost]]</f>
        <v>443.4</v>
      </c>
      <c r="R3199" s="35">
        <v>45486</v>
      </c>
      <c r="S3199" s="35" t="str">
        <f>IF(NETWORKDAYS(FACT_ORDERS[[#This Row],[Order-Date]], FACT_ORDERS[[#This Row],[ArrivalDate ]]) &gt; 10, "Late", "On Time")</f>
        <v>On Time</v>
      </c>
    </row>
    <row r="3200" spans="1:19" x14ac:dyDescent="0.3">
      <c r="A3200" s="12">
        <v>8198</v>
      </c>
      <c r="B3200" s="12">
        <v>268</v>
      </c>
      <c r="C3200" s="12">
        <v>10069</v>
      </c>
      <c r="D3200" s="12">
        <v>3199</v>
      </c>
      <c r="E3200" s="12" t="s">
        <v>244</v>
      </c>
      <c r="F3200" s="13">
        <v>45505</v>
      </c>
      <c r="G3200" s="26" t="s">
        <v>13567</v>
      </c>
      <c r="H3200" s="12">
        <v>49</v>
      </c>
      <c r="I3200" s="28">
        <f>VLOOKUP(B:B,DIM_PRODUCTS!A:F,5,FALSE)</f>
        <v>29</v>
      </c>
      <c r="J3200" s="28">
        <f>FACT_ORDERS[[#This Row],[ProductPrice]]*FACT_ORDERS[[#This Row],[Quantity]]</f>
        <v>1421</v>
      </c>
      <c r="K3200" s="12" t="str">
        <f>VLOOKUP(C:C,DIM_CUSTOMERS!A:G,7,FALSE)</f>
        <v>Canada</v>
      </c>
      <c r="L3200" s="30" cm="1">
        <f t="array" ref="L3200">_xlfn.IFS(
    AND(FACT_ORDERS[[#This Row],[DeliveryMehtod]]="shippment",FACT_ORDERS[[#This Row],[TotalAmount]]&gt;=200), 0,
    AND(FACT_ORDERS[[#This Row],[DeliveryMehtod]]="pickup"), 15,
    AND(FACT_ORDERS[[#This Row],[DeliveryMehtod]]="shippment",FACT_ORDERS[[#This Row],[TotalAmount]]&lt;200), 35
)</f>
        <v>0</v>
      </c>
      <c r="M3200" s="12" t="str" cm="1">
        <f t="array" ref="M3200">_xlfn.IFS(
    SUMIFS(FACT_ORDERS[TotalAmount], FACT_ORDERS[WD_CUSTOMERS],FACT_ORDERS[[#This Row],[WD_CUSTOMERS]])&gt;=15000, "VIP",
    SUMIFS(FACT_ORDERS[TotalAmount], FACT_ORDERS[WD_CUSTOMERS],FACT_ORDERS[[#This Row],[WD_CUSTOMERS]])&gt;=8000, "Premium",
    TRUE, "Regular"
)</f>
        <v>Premium</v>
      </c>
      <c r="N3200" s="32" cm="1">
        <f t="array" ref="N3200">_xlfn.IFS(
   FACT_ORDERS[[#This Row],[TypeOfClient]]="VIP", 0.2,
   FACT_ORDERS[[#This Row],[TypeOfClient]]="Premium", 0.1,
   TRUE, 0
)</f>
        <v>0.1</v>
      </c>
      <c r="O3200" s="31" cm="1">
        <f t="array" ref="O3200">_xlfn.IFS(
   FACT_ORDERS[[#This Row],[TotalAmount]]&gt;1500, 0.15,
   FACT_ORDERS[[#This Row],[TotalAmount]]&gt;1000, 0.1,
   FACT_ORDERS[[#This Row],[TotalAmount]]&gt;500, 0.05,
   TRUE, 0
)</f>
        <v>0.1</v>
      </c>
      <c r="P3200" s="28">
        <f xml:space="preserve"> FACT_ORDERS[[#This Row],[TotalAmount]] * (1 - (FACT_ORDERS[[#This Row],[ClientDiscount]] + FACT_ORDERS[[#This Row],[OrderDiscount]]) )</f>
        <v>1136.8</v>
      </c>
      <c r="Q3200" s="28">
        <f>FACT_ORDERS[[#This Row],[TotalAmountWithDiscount]]+FACT_ORDERS[[#This Row],[DeliveryCost]]</f>
        <v>1136.8</v>
      </c>
      <c r="R3200" s="35">
        <v>45514</v>
      </c>
      <c r="S3200" s="35" t="str">
        <f>IF(NETWORKDAYS(FACT_ORDERS[[#This Row],[Order-Date]], FACT_ORDERS[[#This Row],[ArrivalDate ]]) &gt; 10, "Late", "On Time")</f>
        <v>On Time</v>
      </c>
    </row>
    <row r="3201" spans="1:19" x14ac:dyDescent="0.3">
      <c r="A3201" s="12">
        <v>8199</v>
      </c>
      <c r="B3201" s="12">
        <v>266</v>
      </c>
      <c r="C3201" s="12">
        <v>10069</v>
      </c>
      <c r="D3201" s="12">
        <v>3200</v>
      </c>
      <c r="E3201" s="12" t="s">
        <v>244</v>
      </c>
      <c r="F3201" s="13">
        <v>45505</v>
      </c>
      <c r="G3201" s="26" t="s">
        <v>13568</v>
      </c>
      <c r="H3201" s="12">
        <v>47</v>
      </c>
      <c r="I3201" s="28">
        <f>VLOOKUP(B:B,DIM_PRODUCTS!A:F,5,FALSE)</f>
        <v>12</v>
      </c>
      <c r="J3201" s="28">
        <f>FACT_ORDERS[[#This Row],[ProductPrice]]*FACT_ORDERS[[#This Row],[Quantity]]</f>
        <v>564</v>
      </c>
      <c r="K3201" s="12" t="str">
        <f>VLOOKUP(C:C,DIM_CUSTOMERS!A:G,7,FALSE)</f>
        <v>Canada</v>
      </c>
      <c r="L3201" s="30" cm="1">
        <f t="array" ref="L3201">_xlfn.IFS(
    AND(FACT_ORDERS[[#This Row],[DeliveryMehtod]]="shippment",FACT_ORDERS[[#This Row],[TotalAmount]]&gt;=200), 0,
    AND(FACT_ORDERS[[#This Row],[DeliveryMehtod]]="pickup"), 15,
    AND(FACT_ORDERS[[#This Row],[DeliveryMehtod]]="shippment",FACT_ORDERS[[#This Row],[TotalAmount]]&lt;200), 35
)</f>
        <v>0</v>
      </c>
      <c r="M3201" s="12" t="str" cm="1">
        <f t="array" ref="M3201">_xlfn.IFS(
    SUMIFS(FACT_ORDERS[TotalAmount], FACT_ORDERS[WD_CUSTOMERS],FACT_ORDERS[[#This Row],[WD_CUSTOMERS]])&gt;=15000, "VIP",
    SUMIFS(FACT_ORDERS[TotalAmount], FACT_ORDERS[WD_CUSTOMERS],FACT_ORDERS[[#This Row],[WD_CUSTOMERS]])&gt;=8000, "Premium",
    TRUE, "Regular"
)</f>
        <v>Premium</v>
      </c>
      <c r="N3201" s="32" cm="1">
        <f t="array" ref="N3201">_xlfn.IFS(
   FACT_ORDERS[[#This Row],[TypeOfClient]]="VIP", 0.2,
   FACT_ORDERS[[#This Row],[TypeOfClient]]="Premium", 0.1,
   TRUE, 0
)</f>
        <v>0.1</v>
      </c>
      <c r="O3201" s="31" cm="1">
        <f t="array" ref="O3201">_xlfn.IFS(
   FACT_ORDERS[[#This Row],[TotalAmount]]&gt;1500, 0.15,
   FACT_ORDERS[[#This Row],[TotalAmount]]&gt;1000, 0.1,
   FACT_ORDERS[[#This Row],[TotalAmount]]&gt;500, 0.05,
   TRUE, 0
)</f>
        <v>0.05</v>
      </c>
      <c r="P3201" s="28">
        <f xml:space="preserve"> FACT_ORDERS[[#This Row],[TotalAmount]] * (1 - (FACT_ORDERS[[#This Row],[ClientDiscount]] + FACT_ORDERS[[#This Row],[OrderDiscount]]) )</f>
        <v>479.4</v>
      </c>
      <c r="Q3201" s="28">
        <f>FACT_ORDERS[[#This Row],[TotalAmountWithDiscount]]+FACT_ORDERS[[#This Row],[DeliveryCost]]</f>
        <v>479.4</v>
      </c>
      <c r="R3201" s="35">
        <v>45522</v>
      </c>
      <c r="S3201" s="35" t="str">
        <f>IF(NETWORKDAYS(FACT_ORDERS[[#This Row],[Order-Date]], FACT_ORDERS[[#This Row],[ArrivalDate ]]) &gt; 10, "Late", "On Time")</f>
        <v>Late</v>
      </c>
    </row>
    <row r="3202" spans="1:19" x14ac:dyDescent="0.3">
      <c r="A3202" s="12">
        <v>8200</v>
      </c>
      <c r="B3202" s="12">
        <v>241</v>
      </c>
      <c r="C3202" s="12">
        <v>10369</v>
      </c>
      <c r="D3202" s="12">
        <v>3201</v>
      </c>
      <c r="E3202" s="12" t="s">
        <v>244</v>
      </c>
      <c r="F3202" s="13">
        <v>45372</v>
      </c>
      <c r="G3202" s="26" t="s">
        <v>13569</v>
      </c>
      <c r="H3202" s="12">
        <v>16</v>
      </c>
      <c r="I3202" s="28">
        <f>VLOOKUP(B:B,DIM_PRODUCTS!A:F,5,FALSE)</f>
        <v>20</v>
      </c>
      <c r="J3202" s="28">
        <f>FACT_ORDERS[[#This Row],[ProductPrice]]*FACT_ORDERS[[#This Row],[Quantity]]</f>
        <v>320</v>
      </c>
      <c r="K3202" s="12" t="str">
        <f>VLOOKUP(C:C,DIM_CUSTOMERS!A:G,7,FALSE)</f>
        <v>USA</v>
      </c>
      <c r="L3202" s="30" cm="1">
        <f t="array" ref="L3202">_xlfn.IFS(
    AND(FACT_ORDERS[[#This Row],[DeliveryMehtod]]="shippment",FACT_ORDERS[[#This Row],[TotalAmount]]&gt;=200), 0,
    AND(FACT_ORDERS[[#This Row],[DeliveryMehtod]]="pickup"), 15,
    AND(FACT_ORDERS[[#This Row],[DeliveryMehtod]]="shippment",FACT_ORDERS[[#This Row],[TotalAmount]]&lt;200), 35
)</f>
        <v>0</v>
      </c>
      <c r="M3202" s="12" t="str" cm="1">
        <f t="array" ref="M3202">_xlfn.IFS(
    SUMIFS(FACT_ORDERS[TotalAmount], FACT_ORDERS[WD_CUSTOMERS],FACT_ORDERS[[#This Row],[WD_CUSTOMERS]])&gt;=15000, "VIP",
    SUMIFS(FACT_ORDERS[TotalAmount], FACT_ORDERS[WD_CUSTOMERS],FACT_ORDERS[[#This Row],[WD_CUSTOMERS]])&gt;=8000, "Premium",
    TRUE, "Regular"
)</f>
        <v>Regular</v>
      </c>
      <c r="N3202" s="32" cm="1">
        <f t="array" ref="N3202">_xlfn.IFS(
   FACT_ORDERS[[#This Row],[TypeOfClient]]="VIP", 0.2,
   FACT_ORDERS[[#This Row],[TypeOfClient]]="Premium", 0.1,
   TRUE, 0
)</f>
        <v>0</v>
      </c>
      <c r="O3202" s="31" cm="1">
        <f t="array" ref="O3202">_xlfn.IFS(
   FACT_ORDERS[[#This Row],[TotalAmount]]&gt;1500, 0.15,
   FACT_ORDERS[[#This Row],[TotalAmount]]&gt;1000, 0.1,
   FACT_ORDERS[[#This Row],[TotalAmount]]&gt;500, 0.05,
   TRUE, 0
)</f>
        <v>0</v>
      </c>
      <c r="P3202" s="28">
        <f xml:space="preserve"> FACT_ORDERS[[#This Row],[TotalAmount]] * (1 - (FACT_ORDERS[[#This Row],[ClientDiscount]] + FACT_ORDERS[[#This Row],[OrderDiscount]]) )</f>
        <v>320</v>
      </c>
      <c r="Q3202" s="28">
        <f>FACT_ORDERS[[#This Row],[TotalAmountWithDiscount]]+FACT_ORDERS[[#This Row],[DeliveryCost]]</f>
        <v>320</v>
      </c>
      <c r="R3202" s="35">
        <v>45380</v>
      </c>
      <c r="S3202" s="35" t="str">
        <f>IF(NETWORKDAYS(FACT_ORDERS[[#This Row],[Order-Date]], FACT_ORDERS[[#This Row],[ArrivalDate ]]) &gt; 10, "Late", "On Time")</f>
        <v>On Time</v>
      </c>
    </row>
    <row r="3203" spans="1:19" x14ac:dyDescent="0.3">
      <c r="A3203" s="12">
        <v>8201</v>
      </c>
      <c r="B3203" s="12">
        <v>241</v>
      </c>
      <c r="C3203" s="12">
        <v>10369</v>
      </c>
      <c r="D3203" s="12">
        <v>3202</v>
      </c>
      <c r="E3203" s="12" t="s">
        <v>244</v>
      </c>
      <c r="F3203" s="13">
        <v>45332</v>
      </c>
      <c r="G3203" s="26" t="s">
        <v>13570</v>
      </c>
      <c r="H3203" s="12">
        <v>20</v>
      </c>
      <c r="I3203" s="28">
        <f>VLOOKUP(B:B,DIM_PRODUCTS!A:F,5,FALSE)</f>
        <v>20</v>
      </c>
      <c r="J3203" s="28">
        <f>FACT_ORDERS[[#This Row],[ProductPrice]]*FACT_ORDERS[[#This Row],[Quantity]]</f>
        <v>400</v>
      </c>
      <c r="K3203" s="12" t="str">
        <f>VLOOKUP(C:C,DIM_CUSTOMERS!A:G,7,FALSE)</f>
        <v>USA</v>
      </c>
      <c r="L3203" s="30" cm="1">
        <f t="array" ref="L3203">_xlfn.IFS(
    AND(FACT_ORDERS[[#This Row],[DeliveryMehtod]]="shippment",FACT_ORDERS[[#This Row],[TotalAmount]]&gt;=200), 0,
    AND(FACT_ORDERS[[#This Row],[DeliveryMehtod]]="pickup"), 15,
    AND(FACT_ORDERS[[#This Row],[DeliveryMehtod]]="shippment",FACT_ORDERS[[#This Row],[TotalAmount]]&lt;200), 35
)</f>
        <v>0</v>
      </c>
      <c r="M3203" s="12" t="str" cm="1">
        <f t="array" ref="M3203">_xlfn.IFS(
    SUMIFS(FACT_ORDERS[TotalAmount], FACT_ORDERS[WD_CUSTOMERS],FACT_ORDERS[[#This Row],[WD_CUSTOMERS]])&gt;=15000, "VIP",
    SUMIFS(FACT_ORDERS[TotalAmount], FACT_ORDERS[WD_CUSTOMERS],FACT_ORDERS[[#This Row],[WD_CUSTOMERS]])&gt;=8000, "Premium",
    TRUE, "Regular"
)</f>
        <v>Regular</v>
      </c>
      <c r="N3203" s="32" cm="1">
        <f t="array" ref="N3203">_xlfn.IFS(
   FACT_ORDERS[[#This Row],[TypeOfClient]]="VIP", 0.2,
   FACT_ORDERS[[#This Row],[TypeOfClient]]="Premium", 0.1,
   TRUE, 0
)</f>
        <v>0</v>
      </c>
      <c r="O3203" s="31" cm="1">
        <f t="array" ref="O3203">_xlfn.IFS(
   FACT_ORDERS[[#This Row],[TotalAmount]]&gt;1500, 0.15,
   FACT_ORDERS[[#This Row],[TotalAmount]]&gt;1000, 0.1,
   FACT_ORDERS[[#This Row],[TotalAmount]]&gt;500, 0.05,
   TRUE, 0
)</f>
        <v>0</v>
      </c>
      <c r="P3203" s="28">
        <f xml:space="preserve"> FACT_ORDERS[[#This Row],[TotalAmount]] * (1 - (FACT_ORDERS[[#This Row],[ClientDiscount]] + FACT_ORDERS[[#This Row],[OrderDiscount]]) )</f>
        <v>400</v>
      </c>
      <c r="Q3203" s="28">
        <f>FACT_ORDERS[[#This Row],[TotalAmountWithDiscount]]+FACT_ORDERS[[#This Row],[DeliveryCost]]</f>
        <v>400</v>
      </c>
      <c r="R3203" s="35">
        <v>45339</v>
      </c>
      <c r="S3203" s="35" t="str">
        <f>IF(NETWORKDAYS(FACT_ORDERS[[#This Row],[Order-Date]], FACT_ORDERS[[#This Row],[ArrivalDate ]]) &gt; 10, "Late", "On Time")</f>
        <v>On Time</v>
      </c>
    </row>
    <row r="3204" spans="1:19" x14ac:dyDescent="0.3">
      <c r="A3204" s="12">
        <v>8202</v>
      </c>
      <c r="B3204" s="12">
        <v>241</v>
      </c>
      <c r="C3204" s="12">
        <v>10369</v>
      </c>
      <c r="D3204" s="12">
        <v>3203</v>
      </c>
      <c r="E3204" s="12" t="s">
        <v>244</v>
      </c>
      <c r="F3204" s="13">
        <v>45335</v>
      </c>
      <c r="G3204" s="26" t="s">
        <v>13571</v>
      </c>
      <c r="H3204" s="12">
        <v>12</v>
      </c>
      <c r="I3204" s="28">
        <f>VLOOKUP(B:B,DIM_PRODUCTS!A:F,5,FALSE)</f>
        <v>20</v>
      </c>
      <c r="J3204" s="28">
        <f>FACT_ORDERS[[#This Row],[ProductPrice]]*FACT_ORDERS[[#This Row],[Quantity]]</f>
        <v>240</v>
      </c>
      <c r="K3204" s="12" t="str">
        <f>VLOOKUP(C:C,DIM_CUSTOMERS!A:G,7,FALSE)</f>
        <v>USA</v>
      </c>
      <c r="L3204" s="30" cm="1">
        <f t="array" ref="L3204">_xlfn.IFS(
    AND(FACT_ORDERS[[#This Row],[DeliveryMehtod]]="shippment",FACT_ORDERS[[#This Row],[TotalAmount]]&gt;=200), 0,
    AND(FACT_ORDERS[[#This Row],[DeliveryMehtod]]="pickup"), 15,
    AND(FACT_ORDERS[[#This Row],[DeliveryMehtod]]="shippment",FACT_ORDERS[[#This Row],[TotalAmount]]&lt;200), 35
)</f>
        <v>0</v>
      </c>
      <c r="M3204" s="12" t="str" cm="1">
        <f t="array" ref="M3204">_xlfn.IFS(
    SUMIFS(FACT_ORDERS[TotalAmount], FACT_ORDERS[WD_CUSTOMERS],FACT_ORDERS[[#This Row],[WD_CUSTOMERS]])&gt;=15000, "VIP",
    SUMIFS(FACT_ORDERS[TotalAmount], FACT_ORDERS[WD_CUSTOMERS],FACT_ORDERS[[#This Row],[WD_CUSTOMERS]])&gt;=8000, "Premium",
    TRUE, "Regular"
)</f>
        <v>Regular</v>
      </c>
      <c r="N3204" s="32" cm="1">
        <f t="array" ref="N3204">_xlfn.IFS(
   FACT_ORDERS[[#This Row],[TypeOfClient]]="VIP", 0.2,
   FACT_ORDERS[[#This Row],[TypeOfClient]]="Premium", 0.1,
   TRUE, 0
)</f>
        <v>0</v>
      </c>
      <c r="O3204" s="31" cm="1">
        <f t="array" ref="O3204">_xlfn.IFS(
   FACT_ORDERS[[#This Row],[TotalAmount]]&gt;1500, 0.15,
   FACT_ORDERS[[#This Row],[TotalAmount]]&gt;1000, 0.1,
   FACT_ORDERS[[#This Row],[TotalAmount]]&gt;500, 0.05,
   TRUE, 0
)</f>
        <v>0</v>
      </c>
      <c r="P3204" s="28">
        <f xml:space="preserve"> FACT_ORDERS[[#This Row],[TotalAmount]] * (1 - (FACT_ORDERS[[#This Row],[ClientDiscount]] + FACT_ORDERS[[#This Row],[OrderDiscount]]) )</f>
        <v>240</v>
      </c>
      <c r="Q3204" s="28">
        <f>FACT_ORDERS[[#This Row],[TotalAmountWithDiscount]]+FACT_ORDERS[[#This Row],[DeliveryCost]]</f>
        <v>240</v>
      </c>
      <c r="R3204" s="35">
        <v>45345</v>
      </c>
      <c r="S3204" s="35" t="str">
        <f>IF(NETWORKDAYS(FACT_ORDERS[[#This Row],[Order-Date]], FACT_ORDERS[[#This Row],[ArrivalDate ]]) &gt; 10, "Late", "On Time")</f>
        <v>On Time</v>
      </c>
    </row>
    <row r="3205" spans="1:19" x14ac:dyDescent="0.3">
      <c r="A3205" s="12">
        <v>8203</v>
      </c>
      <c r="B3205" s="12">
        <v>241</v>
      </c>
      <c r="C3205" s="12">
        <v>10369</v>
      </c>
      <c r="D3205" s="12">
        <v>3204</v>
      </c>
      <c r="E3205" s="12" t="s">
        <v>243</v>
      </c>
      <c r="F3205" s="13">
        <v>45368</v>
      </c>
      <c r="G3205" s="26" t="s">
        <v>13572</v>
      </c>
      <c r="H3205" s="12">
        <v>15</v>
      </c>
      <c r="I3205" s="28">
        <f>VLOOKUP(B:B,DIM_PRODUCTS!A:F,5,FALSE)</f>
        <v>20</v>
      </c>
      <c r="J3205" s="28">
        <f>FACT_ORDERS[[#This Row],[ProductPrice]]*FACT_ORDERS[[#This Row],[Quantity]]</f>
        <v>300</v>
      </c>
      <c r="K3205" s="12" t="str">
        <f>VLOOKUP(C:C,DIM_CUSTOMERS!A:G,7,FALSE)</f>
        <v>USA</v>
      </c>
      <c r="L3205" s="30" cm="1">
        <f t="array" ref="L3205">_xlfn.IFS(
    AND(FACT_ORDERS[[#This Row],[DeliveryMehtod]]="shippment",FACT_ORDERS[[#This Row],[TotalAmount]]&gt;=200), 0,
    AND(FACT_ORDERS[[#This Row],[DeliveryMehtod]]="pickup"), 15,
    AND(FACT_ORDERS[[#This Row],[DeliveryMehtod]]="shippment",FACT_ORDERS[[#This Row],[TotalAmount]]&lt;200), 35
)</f>
        <v>15</v>
      </c>
      <c r="M3205" s="12" t="str" cm="1">
        <f t="array" ref="M3205">_xlfn.IFS(
    SUMIFS(FACT_ORDERS[TotalAmount], FACT_ORDERS[WD_CUSTOMERS],FACT_ORDERS[[#This Row],[WD_CUSTOMERS]])&gt;=15000, "VIP",
    SUMIFS(FACT_ORDERS[TotalAmount], FACT_ORDERS[WD_CUSTOMERS],FACT_ORDERS[[#This Row],[WD_CUSTOMERS]])&gt;=8000, "Premium",
    TRUE, "Regular"
)</f>
        <v>Regular</v>
      </c>
      <c r="N3205" s="32" cm="1">
        <f t="array" ref="N3205">_xlfn.IFS(
   FACT_ORDERS[[#This Row],[TypeOfClient]]="VIP", 0.2,
   FACT_ORDERS[[#This Row],[TypeOfClient]]="Premium", 0.1,
   TRUE, 0
)</f>
        <v>0</v>
      </c>
      <c r="O3205" s="31" cm="1">
        <f t="array" ref="O3205">_xlfn.IFS(
   FACT_ORDERS[[#This Row],[TotalAmount]]&gt;1500, 0.15,
   FACT_ORDERS[[#This Row],[TotalAmount]]&gt;1000, 0.1,
   FACT_ORDERS[[#This Row],[TotalAmount]]&gt;500, 0.05,
   TRUE, 0
)</f>
        <v>0</v>
      </c>
      <c r="P3205" s="28">
        <f xml:space="preserve"> FACT_ORDERS[[#This Row],[TotalAmount]] * (1 - (FACT_ORDERS[[#This Row],[ClientDiscount]] + FACT_ORDERS[[#This Row],[OrderDiscount]]) )</f>
        <v>300</v>
      </c>
      <c r="Q3205" s="28">
        <f>FACT_ORDERS[[#This Row],[TotalAmountWithDiscount]]+FACT_ORDERS[[#This Row],[DeliveryCost]]</f>
        <v>315</v>
      </c>
      <c r="R3205" s="35">
        <v>45376</v>
      </c>
      <c r="S3205" s="35" t="str">
        <f>IF(NETWORKDAYS(FACT_ORDERS[[#This Row],[Order-Date]], FACT_ORDERS[[#This Row],[ArrivalDate ]]) &gt; 10, "Late", "On Time")</f>
        <v>On Time</v>
      </c>
    </row>
    <row r="3206" spans="1:19" x14ac:dyDescent="0.3">
      <c r="A3206" s="12">
        <v>8204</v>
      </c>
      <c r="B3206" s="12">
        <v>271</v>
      </c>
      <c r="C3206" s="12">
        <v>10369</v>
      </c>
      <c r="D3206" s="12">
        <v>3205</v>
      </c>
      <c r="E3206" s="12" t="s">
        <v>243</v>
      </c>
      <c r="F3206" s="13">
        <v>45126</v>
      </c>
      <c r="G3206" s="26" t="s">
        <v>13573</v>
      </c>
      <c r="H3206" s="12">
        <v>20</v>
      </c>
      <c r="I3206" s="28">
        <f>VLOOKUP(B:B,DIM_PRODUCTS!A:F,5,FALSE)</f>
        <v>16</v>
      </c>
      <c r="J3206" s="28">
        <f>FACT_ORDERS[[#This Row],[ProductPrice]]*FACT_ORDERS[[#This Row],[Quantity]]</f>
        <v>320</v>
      </c>
      <c r="K3206" s="12" t="str">
        <f>VLOOKUP(C:C,DIM_CUSTOMERS!A:G,7,FALSE)</f>
        <v>USA</v>
      </c>
      <c r="L3206" s="30" cm="1">
        <f t="array" ref="L3206">_xlfn.IFS(
    AND(FACT_ORDERS[[#This Row],[DeliveryMehtod]]="shippment",FACT_ORDERS[[#This Row],[TotalAmount]]&gt;=200), 0,
    AND(FACT_ORDERS[[#This Row],[DeliveryMehtod]]="pickup"), 15,
    AND(FACT_ORDERS[[#This Row],[DeliveryMehtod]]="shippment",FACT_ORDERS[[#This Row],[TotalAmount]]&lt;200), 35
)</f>
        <v>15</v>
      </c>
      <c r="M3206" s="12" t="str" cm="1">
        <f t="array" ref="M3206">_xlfn.IFS(
    SUMIFS(FACT_ORDERS[TotalAmount], FACT_ORDERS[WD_CUSTOMERS],FACT_ORDERS[[#This Row],[WD_CUSTOMERS]])&gt;=15000, "VIP",
    SUMIFS(FACT_ORDERS[TotalAmount], FACT_ORDERS[WD_CUSTOMERS],FACT_ORDERS[[#This Row],[WD_CUSTOMERS]])&gt;=8000, "Premium",
    TRUE, "Regular"
)</f>
        <v>Regular</v>
      </c>
      <c r="N3206" s="32" cm="1">
        <f t="array" ref="N3206">_xlfn.IFS(
   FACT_ORDERS[[#This Row],[TypeOfClient]]="VIP", 0.2,
   FACT_ORDERS[[#This Row],[TypeOfClient]]="Premium", 0.1,
   TRUE, 0
)</f>
        <v>0</v>
      </c>
      <c r="O3206" s="31" cm="1">
        <f t="array" ref="O3206">_xlfn.IFS(
   FACT_ORDERS[[#This Row],[TotalAmount]]&gt;1500, 0.15,
   FACT_ORDERS[[#This Row],[TotalAmount]]&gt;1000, 0.1,
   FACT_ORDERS[[#This Row],[TotalAmount]]&gt;500, 0.05,
   TRUE, 0
)</f>
        <v>0</v>
      </c>
      <c r="P3206" s="28">
        <f xml:space="preserve"> FACT_ORDERS[[#This Row],[TotalAmount]] * (1 - (FACT_ORDERS[[#This Row],[ClientDiscount]] + FACT_ORDERS[[#This Row],[OrderDiscount]]) )</f>
        <v>320</v>
      </c>
      <c r="Q3206" s="28">
        <f>FACT_ORDERS[[#This Row],[TotalAmountWithDiscount]]+FACT_ORDERS[[#This Row],[DeliveryCost]]</f>
        <v>335</v>
      </c>
      <c r="R3206" s="35">
        <v>45134</v>
      </c>
      <c r="S3206" s="35" t="str">
        <f>IF(NETWORKDAYS(FACT_ORDERS[[#This Row],[Order-Date]], FACT_ORDERS[[#This Row],[ArrivalDate ]]) &gt; 10, "Late", "On Time")</f>
        <v>On Time</v>
      </c>
    </row>
    <row r="3207" spans="1:19" x14ac:dyDescent="0.3">
      <c r="A3207" s="12">
        <v>8205</v>
      </c>
      <c r="B3207" s="12">
        <v>241</v>
      </c>
      <c r="C3207" s="12">
        <v>10369</v>
      </c>
      <c r="D3207" s="12">
        <v>3206</v>
      </c>
      <c r="E3207" s="12" t="s">
        <v>244</v>
      </c>
      <c r="F3207" s="13">
        <v>45126</v>
      </c>
      <c r="G3207" s="26" t="s">
        <v>13574</v>
      </c>
      <c r="H3207" s="12">
        <v>15</v>
      </c>
      <c r="I3207" s="28">
        <f>VLOOKUP(B:B,DIM_PRODUCTS!A:F,5,FALSE)</f>
        <v>20</v>
      </c>
      <c r="J3207" s="28">
        <f>FACT_ORDERS[[#This Row],[ProductPrice]]*FACT_ORDERS[[#This Row],[Quantity]]</f>
        <v>300</v>
      </c>
      <c r="K3207" s="12" t="str">
        <f>VLOOKUP(C:C,DIM_CUSTOMERS!A:G,7,FALSE)</f>
        <v>USA</v>
      </c>
      <c r="L3207" s="30" cm="1">
        <f t="array" ref="L3207">_xlfn.IFS(
    AND(FACT_ORDERS[[#This Row],[DeliveryMehtod]]="shippment",FACT_ORDERS[[#This Row],[TotalAmount]]&gt;=200), 0,
    AND(FACT_ORDERS[[#This Row],[DeliveryMehtod]]="pickup"), 15,
    AND(FACT_ORDERS[[#This Row],[DeliveryMehtod]]="shippment",FACT_ORDERS[[#This Row],[TotalAmount]]&lt;200), 35
)</f>
        <v>0</v>
      </c>
      <c r="M3207" s="12" t="str" cm="1">
        <f t="array" ref="M3207">_xlfn.IFS(
    SUMIFS(FACT_ORDERS[TotalAmount], FACT_ORDERS[WD_CUSTOMERS],FACT_ORDERS[[#This Row],[WD_CUSTOMERS]])&gt;=15000, "VIP",
    SUMIFS(FACT_ORDERS[TotalAmount], FACT_ORDERS[WD_CUSTOMERS],FACT_ORDERS[[#This Row],[WD_CUSTOMERS]])&gt;=8000, "Premium",
    TRUE, "Regular"
)</f>
        <v>Regular</v>
      </c>
      <c r="N3207" s="32" cm="1">
        <f t="array" ref="N3207">_xlfn.IFS(
   FACT_ORDERS[[#This Row],[TypeOfClient]]="VIP", 0.2,
   FACT_ORDERS[[#This Row],[TypeOfClient]]="Premium", 0.1,
   TRUE, 0
)</f>
        <v>0</v>
      </c>
      <c r="O3207" s="31" cm="1">
        <f t="array" ref="O3207">_xlfn.IFS(
   FACT_ORDERS[[#This Row],[TotalAmount]]&gt;1500, 0.15,
   FACT_ORDERS[[#This Row],[TotalAmount]]&gt;1000, 0.1,
   FACT_ORDERS[[#This Row],[TotalAmount]]&gt;500, 0.05,
   TRUE, 0
)</f>
        <v>0</v>
      </c>
      <c r="P3207" s="28">
        <f xml:space="preserve"> FACT_ORDERS[[#This Row],[TotalAmount]] * (1 - (FACT_ORDERS[[#This Row],[ClientDiscount]] + FACT_ORDERS[[#This Row],[OrderDiscount]]) )</f>
        <v>300</v>
      </c>
      <c r="Q3207" s="28">
        <f>FACT_ORDERS[[#This Row],[TotalAmountWithDiscount]]+FACT_ORDERS[[#This Row],[DeliveryCost]]</f>
        <v>300</v>
      </c>
      <c r="R3207" s="35">
        <v>45134</v>
      </c>
      <c r="S3207" s="35" t="str">
        <f>IF(NETWORKDAYS(FACT_ORDERS[[#This Row],[Order-Date]], FACT_ORDERS[[#This Row],[ArrivalDate ]]) &gt; 10, "Late", "On Time")</f>
        <v>On Time</v>
      </c>
    </row>
    <row r="3208" spans="1:19" x14ac:dyDescent="0.3">
      <c r="A3208" s="12">
        <v>8206</v>
      </c>
      <c r="B3208" s="12">
        <v>296</v>
      </c>
      <c r="C3208" s="12">
        <v>10369</v>
      </c>
      <c r="D3208" s="12">
        <v>3207</v>
      </c>
      <c r="E3208" s="12" t="s">
        <v>243</v>
      </c>
      <c r="F3208" s="13">
        <v>45126</v>
      </c>
      <c r="G3208" s="26" t="s">
        <v>13575</v>
      </c>
      <c r="H3208" s="12">
        <v>9</v>
      </c>
      <c r="I3208" s="28">
        <f>VLOOKUP(B:B,DIM_PRODUCTS!A:F,5,FALSE)</f>
        <v>5</v>
      </c>
      <c r="J3208" s="28">
        <f>FACT_ORDERS[[#This Row],[ProductPrice]]*FACT_ORDERS[[#This Row],[Quantity]]</f>
        <v>45</v>
      </c>
      <c r="K3208" s="12" t="str">
        <f>VLOOKUP(C:C,DIM_CUSTOMERS!A:G,7,FALSE)</f>
        <v>USA</v>
      </c>
      <c r="L3208" s="30" cm="1">
        <f t="array" ref="L3208">_xlfn.IFS(
    AND(FACT_ORDERS[[#This Row],[DeliveryMehtod]]="shippment",FACT_ORDERS[[#This Row],[TotalAmount]]&gt;=200), 0,
    AND(FACT_ORDERS[[#This Row],[DeliveryMehtod]]="pickup"), 15,
    AND(FACT_ORDERS[[#This Row],[DeliveryMehtod]]="shippment",FACT_ORDERS[[#This Row],[TotalAmount]]&lt;200), 35
)</f>
        <v>15</v>
      </c>
      <c r="M3208" s="12" t="str" cm="1">
        <f t="array" ref="M3208">_xlfn.IFS(
    SUMIFS(FACT_ORDERS[TotalAmount], FACT_ORDERS[WD_CUSTOMERS],FACT_ORDERS[[#This Row],[WD_CUSTOMERS]])&gt;=15000, "VIP",
    SUMIFS(FACT_ORDERS[TotalAmount], FACT_ORDERS[WD_CUSTOMERS],FACT_ORDERS[[#This Row],[WD_CUSTOMERS]])&gt;=8000, "Premium",
    TRUE, "Regular"
)</f>
        <v>Regular</v>
      </c>
      <c r="N3208" s="32" cm="1">
        <f t="array" ref="N3208">_xlfn.IFS(
   FACT_ORDERS[[#This Row],[TypeOfClient]]="VIP", 0.2,
   FACT_ORDERS[[#This Row],[TypeOfClient]]="Premium", 0.1,
   TRUE, 0
)</f>
        <v>0</v>
      </c>
      <c r="O3208" s="31" cm="1">
        <f t="array" ref="O3208">_xlfn.IFS(
   FACT_ORDERS[[#This Row],[TotalAmount]]&gt;1500, 0.15,
   FACT_ORDERS[[#This Row],[TotalAmount]]&gt;1000, 0.1,
   FACT_ORDERS[[#This Row],[TotalAmount]]&gt;500, 0.05,
   TRUE, 0
)</f>
        <v>0</v>
      </c>
      <c r="P3208" s="28">
        <f xml:space="preserve"> FACT_ORDERS[[#This Row],[TotalAmount]] * (1 - (FACT_ORDERS[[#This Row],[ClientDiscount]] + FACT_ORDERS[[#This Row],[OrderDiscount]]) )</f>
        <v>45</v>
      </c>
      <c r="Q3208" s="28">
        <f>FACT_ORDERS[[#This Row],[TotalAmountWithDiscount]]+FACT_ORDERS[[#This Row],[DeliveryCost]]</f>
        <v>60</v>
      </c>
      <c r="R3208" s="35">
        <v>45133</v>
      </c>
      <c r="S3208" s="35" t="str">
        <f>IF(NETWORKDAYS(FACT_ORDERS[[#This Row],[Order-Date]], FACT_ORDERS[[#This Row],[ArrivalDate ]]) &gt; 10, "Late", "On Time")</f>
        <v>On Time</v>
      </c>
    </row>
    <row r="3209" spans="1:19" x14ac:dyDescent="0.3">
      <c r="A3209" s="12">
        <v>8207</v>
      </c>
      <c r="B3209" s="12">
        <v>280</v>
      </c>
      <c r="C3209" s="12">
        <v>10102</v>
      </c>
      <c r="D3209" s="12">
        <v>3208</v>
      </c>
      <c r="E3209" s="12" t="s">
        <v>244</v>
      </c>
      <c r="F3209" s="13">
        <v>44760</v>
      </c>
      <c r="G3209" s="26" t="s">
        <v>13576</v>
      </c>
      <c r="H3209" s="12">
        <v>34</v>
      </c>
      <c r="I3209" s="28">
        <f>VLOOKUP(B:B,DIM_PRODUCTS!A:F,5,FALSE)</f>
        <v>14</v>
      </c>
      <c r="J3209" s="28">
        <f>FACT_ORDERS[[#This Row],[ProductPrice]]*FACT_ORDERS[[#This Row],[Quantity]]</f>
        <v>476</v>
      </c>
      <c r="K3209" s="12" t="str">
        <f>VLOOKUP(C:C,DIM_CUSTOMERS!A:G,7,FALSE)</f>
        <v>Mexico</v>
      </c>
      <c r="L3209" s="30" cm="1">
        <f t="array" ref="L3209">_xlfn.IFS(
    AND(FACT_ORDERS[[#This Row],[DeliveryMehtod]]="shippment",FACT_ORDERS[[#This Row],[TotalAmount]]&gt;=200), 0,
    AND(FACT_ORDERS[[#This Row],[DeliveryMehtod]]="pickup"), 15,
    AND(FACT_ORDERS[[#This Row],[DeliveryMehtod]]="shippment",FACT_ORDERS[[#This Row],[TotalAmount]]&lt;200), 35
)</f>
        <v>0</v>
      </c>
      <c r="M3209" s="12" t="str" cm="1">
        <f t="array" ref="M3209">_xlfn.IFS(
    SUMIFS(FACT_ORDERS[TotalAmount], FACT_ORDERS[WD_CUSTOMERS],FACT_ORDERS[[#This Row],[WD_CUSTOMERS]])&gt;=15000, "VIP",
    SUMIFS(FACT_ORDERS[TotalAmount], FACT_ORDERS[WD_CUSTOMERS],FACT_ORDERS[[#This Row],[WD_CUSTOMERS]])&gt;=8000, "Premium",
    TRUE, "Regular"
)</f>
        <v>Regular</v>
      </c>
      <c r="N3209" s="32" cm="1">
        <f t="array" ref="N3209">_xlfn.IFS(
   FACT_ORDERS[[#This Row],[TypeOfClient]]="VIP", 0.2,
   FACT_ORDERS[[#This Row],[TypeOfClient]]="Premium", 0.1,
   TRUE, 0
)</f>
        <v>0</v>
      </c>
      <c r="O3209" s="31" cm="1">
        <f t="array" ref="O3209">_xlfn.IFS(
   FACT_ORDERS[[#This Row],[TotalAmount]]&gt;1500, 0.15,
   FACT_ORDERS[[#This Row],[TotalAmount]]&gt;1000, 0.1,
   FACT_ORDERS[[#This Row],[TotalAmount]]&gt;500, 0.05,
   TRUE, 0
)</f>
        <v>0</v>
      </c>
      <c r="P3209" s="28">
        <f xml:space="preserve"> FACT_ORDERS[[#This Row],[TotalAmount]] * (1 - (FACT_ORDERS[[#This Row],[ClientDiscount]] + FACT_ORDERS[[#This Row],[OrderDiscount]]) )</f>
        <v>476</v>
      </c>
      <c r="Q3209" s="28">
        <f>FACT_ORDERS[[#This Row],[TotalAmountWithDiscount]]+FACT_ORDERS[[#This Row],[DeliveryCost]]</f>
        <v>476</v>
      </c>
      <c r="R3209" s="35">
        <v>44778</v>
      </c>
      <c r="S3209" s="35" t="str">
        <f>IF(NETWORKDAYS(FACT_ORDERS[[#This Row],[Order-Date]], FACT_ORDERS[[#This Row],[ArrivalDate ]]) &gt; 10, "Late", "On Time")</f>
        <v>Late</v>
      </c>
    </row>
    <row r="3210" spans="1:19" x14ac:dyDescent="0.3">
      <c r="A3210" s="12">
        <v>8208</v>
      </c>
      <c r="B3210" s="12">
        <v>280</v>
      </c>
      <c r="C3210" s="12">
        <v>10102</v>
      </c>
      <c r="D3210" s="12">
        <v>3209</v>
      </c>
      <c r="E3210" s="12" t="s">
        <v>244</v>
      </c>
      <c r="F3210" s="13">
        <v>45040</v>
      </c>
      <c r="G3210" s="26" t="s">
        <v>13577</v>
      </c>
      <c r="H3210" s="12">
        <v>26</v>
      </c>
      <c r="I3210" s="28">
        <f>VLOOKUP(B:B,DIM_PRODUCTS!A:F,5,FALSE)</f>
        <v>14</v>
      </c>
      <c r="J3210" s="28">
        <f>FACT_ORDERS[[#This Row],[ProductPrice]]*FACT_ORDERS[[#This Row],[Quantity]]</f>
        <v>364</v>
      </c>
      <c r="K3210" s="12" t="str">
        <f>VLOOKUP(C:C,DIM_CUSTOMERS!A:G,7,FALSE)</f>
        <v>Mexico</v>
      </c>
      <c r="L3210" s="30" cm="1">
        <f t="array" ref="L3210">_xlfn.IFS(
    AND(FACT_ORDERS[[#This Row],[DeliveryMehtod]]="shippment",FACT_ORDERS[[#This Row],[TotalAmount]]&gt;=200), 0,
    AND(FACT_ORDERS[[#This Row],[DeliveryMehtod]]="pickup"), 15,
    AND(FACT_ORDERS[[#This Row],[DeliveryMehtod]]="shippment",FACT_ORDERS[[#This Row],[TotalAmount]]&lt;200), 35
)</f>
        <v>0</v>
      </c>
      <c r="M3210" s="12" t="str" cm="1">
        <f t="array" ref="M3210">_xlfn.IFS(
    SUMIFS(FACT_ORDERS[TotalAmount], FACT_ORDERS[WD_CUSTOMERS],FACT_ORDERS[[#This Row],[WD_CUSTOMERS]])&gt;=15000, "VIP",
    SUMIFS(FACT_ORDERS[TotalAmount], FACT_ORDERS[WD_CUSTOMERS],FACT_ORDERS[[#This Row],[WD_CUSTOMERS]])&gt;=8000, "Premium",
    TRUE, "Regular"
)</f>
        <v>Regular</v>
      </c>
      <c r="N3210" s="32" cm="1">
        <f t="array" ref="N3210">_xlfn.IFS(
   FACT_ORDERS[[#This Row],[TypeOfClient]]="VIP", 0.2,
   FACT_ORDERS[[#This Row],[TypeOfClient]]="Premium", 0.1,
   TRUE, 0
)</f>
        <v>0</v>
      </c>
      <c r="O3210" s="31" cm="1">
        <f t="array" ref="O3210">_xlfn.IFS(
   FACT_ORDERS[[#This Row],[TotalAmount]]&gt;1500, 0.15,
   FACT_ORDERS[[#This Row],[TotalAmount]]&gt;1000, 0.1,
   FACT_ORDERS[[#This Row],[TotalAmount]]&gt;500, 0.05,
   TRUE, 0
)</f>
        <v>0</v>
      </c>
      <c r="P3210" s="28">
        <f xml:space="preserve"> FACT_ORDERS[[#This Row],[TotalAmount]] * (1 - (FACT_ORDERS[[#This Row],[ClientDiscount]] + FACT_ORDERS[[#This Row],[OrderDiscount]]) )</f>
        <v>364</v>
      </c>
      <c r="Q3210" s="28">
        <f>FACT_ORDERS[[#This Row],[TotalAmountWithDiscount]]+FACT_ORDERS[[#This Row],[DeliveryCost]]</f>
        <v>364</v>
      </c>
      <c r="R3210" s="35">
        <v>45051</v>
      </c>
      <c r="S3210" s="35" t="str">
        <f>IF(NETWORKDAYS(FACT_ORDERS[[#This Row],[Order-Date]], FACT_ORDERS[[#This Row],[ArrivalDate ]]) &gt; 10, "Late", "On Time")</f>
        <v>On Time</v>
      </c>
    </row>
    <row r="3211" spans="1:19" x14ac:dyDescent="0.3">
      <c r="A3211" s="12">
        <v>8209</v>
      </c>
      <c r="B3211" s="12">
        <v>245</v>
      </c>
      <c r="C3211" s="12">
        <v>10102</v>
      </c>
      <c r="D3211" s="12">
        <v>3210</v>
      </c>
      <c r="E3211" s="12" t="s">
        <v>243</v>
      </c>
      <c r="F3211" s="13">
        <v>45040</v>
      </c>
      <c r="G3211" s="26" t="s">
        <v>13578</v>
      </c>
      <c r="H3211" s="12">
        <v>44</v>
      </c>
      <c r="I3211" s="28">
        <f>VLOOKUP(B:B,DIM_PRODUCTS!A:F,5,FALSE)</f>
        <v>28</v>
      </c>
      <c r="J3211" s="28">
        <f>FACT_ORDERS[[#This Row],[ProductPrice]]*FACT_ORDERS[[#This Row],[Quantity]]</f>
        <v>1232</v>
      </c>
      <c r="K3211" s="12" t="str">
        <f>VLOOKUP(C:C,DIM_CUSTOMERS!A:G,7,FALSE)</f>
        <v>Mexico</v>
      </c>
      <c r="L3211" s="30" cm="1">
        <f t="array" ref="L3211">_xlfn.IFS(
    AND(FACT_ORDERS[[#This Row],[DeliveryMehtod]]="shippment",FACT_ORDERS[[#This Row],[TotalAmount]]&gt;=200), 0,
    AND(FACT_ORDERS[[#This Row],[DeliveryMehtod]]="pickup"), 15,
    AND(FACT_ORDERS[[#This Row],[DeliveryMehtod]]="shippment",FACT_ORDERS[[#This Row],[TotalAmount]]&lt;200), 35
)</f>
        <v>15</v>
      </c>
      <c r="M3211" s="12" t="str" cm="1">
        <f t="array" ref="M3211">_xlfn.IFS(
    SUMIFS(FACT_ORDERS[TotalAmount], FACT_ORDERS[WD_CUSTOMERS],FACT_ORDERS[[#This Row],[WD_CUSTOMERS]])&gt;=15000, "VIP",
    SUMIFS(FACT_ORDERS[TotalAmount], FACT_ORDERS[WD_CUSTOMERS],FACT_ORDERS[[#This Row],[WD_CUSTOMERS]])&gt;=8000, "Premium",
    TRUE, "Regular"
)</f>
        <v>Regular</v>
      </c>
      <c r="N3211" s="32" cm="1">
        <f t="array" ref="N3211">_xlfn.IFS(
   FACT_ORDERS[[#This Row],[TypeOfClient]]="VIP", 0.2,
   FACT_ORDERS[[#This Row],[TypeOfClient]]="Premium", 0.1,
   TRUE, 0
)</f>
        <v>0</v>
      </c>
      <c r="O3211" s="31" cm="1">
        <f t="array" ref="O3211">_xlfn.IFS(
   FACT_ORDERS[[#This Row],[TotalAmount]]&gt;1500, 0.15,
   FACT_ORDERS[[#This Row],[TotalAmount]]&gt;1000, 0.1,
   FACT_ORDERS[[#This Row],[TotalAmount]]&gt;500, 0.05,
   TRUE, 0
)</f>
        <v>0.1</v>
      </c>
      <c r="P3211" s="28">
        <f xml:space="preserve"> FACT_ORDERS[[#This Row],[TotalAmount]] * (1 - (FACT_ORDERS[[#This Row],[ClientDiscount]] + FACT_ORDERS[[#This Row],[OrderDiscount]]) )</f>
        <v>1108.8</v>
      </c>
      <c r="Q3211" s="28">
        <f>FACT_ORDERS[[#This Row],[TotalAmountWithDiscount]]+FACT_ORDERS[[#This Row],[DeliveryCost]]</f>
        <v>1123.8</v>
      </c>
      <c r="R3211" s="35">
        <v>45050</v>
      </c>
      <c r="S3211" s="35" t="str">
        <f>IF(NETWORKDAYS(FACT_ORDERS[[#This Row],[Order-Date]], FACT_ORDERS[[#This Row],[ArrivalDate ]]) &gt; 10, "Late", "On Time")</f>
        <v>On Time</v>
      </c>
    </row>
    <row r="3212" spans="1:19" x14ac:dyDescent="0.3">
      <c r="A3212" s="12">
        <v>8210</v>
      </c>
      <c r="B3212" s="12">
        <v>299</v>
      </c>
      <c r="C3212" s="12">
        <v>10102</v>
      </c>
      <c r="D3212" s="12">
        <v>3211</v>
      </c>
      <c r="E3212" s="12" t="s">
        <v>244</v>
      </c>
      <c r="F3212" s="13">
        <v>45040</v>
      </c>
      <c r="G3212" s="26" t="s">
        <v>13579</v>
      </c>
      <c r="H3212" s="12">
        <v>28</v>
      </c>
      <c r="I3212" s="28">
        <f>VLOOKUP(B:B,DIM_PRODUCTS!A:F,5,FALSE)</f>
        <v>19</v>
      </c>
      <c r="J3212" s="28">
        <f>FACT_ORDERS[[#This Row],[ProductPrice]]*FACT_ORDERS[[#This Row],[Quantity]]</f>
        <v>532</v>
      </c>
      <c r="K3212" s="12" t="str">
        <f>VLOOKUP(C:C,DIM_CUSTOMERS!A:G,7,FALSE)</f>
        <v>Mexico</v>
      </c>
      <c r="L3212" s="30" cm="1">
        <f t="array" ref="L3212">_xlfn.IFS(
    AND(FACT_ORDERS[[#This Row],[DeliveryMehtod]]="shippment",FACT_ORDERS[[#This Row],[TotalAmount]]&gt;=200), 0,
    AND(FACT_ORDERS[[#This Row],[DeliveryMehtod]]="pickup"), 15,
    AND(FACT_ORDERS[[#This Row],[DeliveryMehtod]]="shippment",FACT_ORDERS[[#This Row],[TotalAmount]]&lt;200), 35
)</f>
        <v>0</v>
      </c>
      <c r="M3212" s="12" t="str" cm="1">
        <f t="array" ref="M3212">_xlfn.IFS(
    SUMIFS(FACT_ORDERS[TotalAmount], FACT_ORDERS[WD_CUSTOMERS],FACT_ORDERS[[#This Row],[WD_CUSTOMERS]])&gt;=15000, "VIP",
    SUMIFS(FACT_ORDERS[TotalAmount], FACT_ORDERS[WD_CUSTOMERS],FACT_ORDERS[[#This Row],[WD_CUSTOMERS]])&gt;=8000, "Premium",
    TRUE, "Regular"
)</f>
        <v>Regular</v>
      </c>
      <c r="N3212" s="32" cm="1">
        <f t="array" ref="N3212">_xlfn.IFS(
   FACT_ORDERS[[#This Row],[TypeOfClient]]="VIP", 0.2,
   FACT_ORDERS[[#This Row],[TypeOfClient]]="Premium", 0.1,
   TRUE, 0
)</f>
        <v>0</v>
      </c>
      <c r="O3212" s="31" cm="1">
        <f t="array" ref="O3212">_xlfn.IFS(
   FACT_ORDERS[[#This Row],[TotalAmount]]&gt;1500, 0.15,
   FACT_ORDERS[[#This Row],[TotalAmount]]&gt;1000, 0.1,
   FACT_ORDERS[[#This Row],[TotalAmount]]&gt;500, 0.05,
   TRUE, 0
)</f>
        <v>0.05</v>
      </c>
      <c r="P3212" s="28">
        <f xml:space="preserve"> FACT_ORDERS[[#This Row],[TotalAmount]] * (1 - (FACT_ORDERS[[#This Row],[ClientDiscount]] + FACT_ORDERS[[#This Row],[OrderDiscount]]) )</f>
        <v>505.4</v>
      </c>
      <c r="Q3212" s="28">
        <f>FACT_ORDERS[[#This Row],[TotalAmountWithDiscount]]+FACT_ORDERS[[#This Row],[DeliveryCost]]</f>
        <v>505.4</v>
      </c>
      <c r="R3212" s="35">
        <v>45047</v>
      </c>
      <c r="S3212" s="35" t="str">
        <f>IF(NETWORKDAYS(FACT_ORDERS[[#This Row],[Order-Date]], FACT_ORDERS[[#This Row],[ArrivalDate ]]) &gt; 10, "Late", "On Time")</f>
        <v>On Time</v>
      </c>
    </row>
    <row r="3213" spans="1:19" x14ac:dyDescent="0.3">
      <c r="A3213" s="12">
        <v>8211</v>
      </c>
      <c r="B3213" s="12">
        <v>231</v>
      </c>
      <c r="C3213" s="12">
        <v>10376</v>
      </c>
      <c r="D3213" s="12">
        <v>3212</v>
      </c>
      <c r="E3213" s="12" t="s">
        <v>243</v>
      </c>
      <c r="F3213" s="13">
        <v>45485</v>
      </c>
      <c r="G3213" s="26" t="s">
        <v>13580</v>
      </c>
      <c r="H3213" s="12">
        <v>19</v>
      </c>
      <c r="I3213" s="28">
        <f>VLOOKUP(B:B,DIM_PRODUCTS!A:F,5,FALSE)</f>
        <v>15</v>
      </c>
      <c r="J3213" s="28">
        <f>FACT_ORDERS[[#This Row],[ProductPrice]]*FACT_ORDERS[[#This Row],[Quantity]]</f>
        <v>285</v>
      </c>
      <c r="K3213" s="12" t="str">
        <f>VLOOKUP(C:C,DIM_CUSTOMERS!A:G,7,FALSE)</f>
        <v>Canada</v>
      </c>
      <c r="L3213" s="30" cm="1">
        <f t="array" ref="L3213">_xlfn.IFS(
    AND(FACT_ORDERS[[#This Row],[DeliveryMehtod]]="shippment",FACT_ORDERS[[#This Row],[TotalAmount]]&gt;=200), 0,
    AND(FACT_ORDERS[[#This Row],[DeliveryMehtod]]="pickup"), 15,
    AND(FACT_ORDERS[[#This Row],[DeliveryMehtod]]="shippment",FACT_ORDERS[[#This Row],[TotalAmount]]&lt;200), 35
)</f>
        <v>15</v>
      </c>
      <c r="M3213" s="12" t="str" cm="1">
        <f t="array" ref="M3213">_xlfn.IFS(
    SUMIFS(FACT_ORDERS[TotalAmount], FACT_ORDERS[WD_CUSTOMERS],FACT_ORDERS[[#This Row],[WD_CUSTOMERS]])&gt;=15000, "VIP",
    SUMIFS(FACT_ORDERS[TotalAmount], FACT_ORDERS[WD_CUSTOMERS],FACT_ORDERS[[#This Row],[WD_CUSTOMERS]])&gt;=8000, "Premium",
    TRUE, "Regular"
)</f>
        <v>Regular</v>
      </c>
      <c r="N3213" s="32" cm="1">
        <f t="array" ref="N3213">_xlfn.IFS(
   FACT_ORDERS[[#This Row],[TypeOfClient]]="VIP", 0.2,
   FACT_ORDERS[[#This Row],[TypeOfClient]]="Premium", 0.1,
   TRUE, 0
)</f>
        <v>0</v>
      </c>
      <c r="O3213" s="31" cm="1">
        <f t="array" ref="O3213">_xlfn.IFS(
   FACT_ORDERS[[#This Row],[TotalAmount]]&gt;1500, 0.15,
   FACT_ORDERS[[#This Row],[TotalAmount]]&gt;1000, 0.1,
   FACT_ORDERS[[#This Row],[TotalAmount]]&gt;500, 0.05,
   TRUE, 0
)</f>
        <v>0</v>
      </c>
      <c r="P3213" s="28">
        <f xml:space="preserve"> FACT_ORDERS[[#This Row],[TotalAmount]] * (1 - (FACT_ORDERS[[#This Row],[ClientDiscount]] + FACT_ORDERS[[#This Row],[OrderDiscount]]) )</f>
        <v>285</v>
      </c>
      <c r="Q3213" s="28">
        <f>FACT_ORDERS[[#This Row],[TotalAmountWithDiscount]]+FACT_ORDERS[[#This Row],[DeliveryCost]]</f>
        <v>300</v>
      </c>
      <c r="R3213" s="35">
        <v>45494</v>
      </c>
      <c r="S3213" s="35" t="str">
        <f>IF(NETWORKDAYS(FACT_ORDERS[[#This Row],[Order-Date]], FACT_ORDERS[[#This Row],[ArrivalDate ]]) &gt; 10, "Late", "On Time")</f>
        <v>On Time</v>
      </c>
    </row>
    <row r="3214" spans="1:19" x14ac:dyDescent="0.3">
      <c r="A3214" s="12">
        <v>8212</v>
      </c>
      <c r="B3214" s="12">
        <v>231</v>
      </c>
      <c r="C3214" s="12">
        <v>10376</v>
      </c>
      <c r="D3214" s="12">
        <v>3213</v>
      </c>
      <c r="E3214" s="12" t="s">
        <v>244</v>
      </c>
      <c r="F3214" s="13">
        <v>45506</v>
      </c>
      <c r="G3214" s="26" t="s">
        <v>13581</v>
      </c>
      <c r="H3214" s="12">
        <v>14</v>
      </c>
      <c r="I3214" s="28">
        <f>VLOOKUP(B:B,DIM_PRODUCTS!A:F,5,FALSE)</f>
        <v>15</v>
      </c>
      <c r="J3214" s="28">
        <f>FACT_ORDERS[[#This Row],[ProductPrice]]*FACT_ORDERS[[#This Row],[Quantity]]</f>
        <v>210</v>
      </c>
      <c r="K3214" s="12" t="str">
        <f>VLOOKUP(C:C,DIM_CUSTOMERS!A:G,7,FALSE)</f>
        <v>Canada</v>
      </c>
      <c r="L3214" s="30" cm="1">
        <f t="array" ref="L3214">_xlfn.IFS(
    AND(FACT_ORDERS[[#This Row],[DeliveryMehtod]]="shippment",FACT_ORDERS[[#This Row],[TotalAmount]]&gt;=200), 0,
    AND(FACT_ORDERS[[#This Row],[DeliveryMehtod]]="pickup"), 15,
    AND(FACT_ORDERS[[#This Row],[DeliveryMehtod]]="shippment",FACT_ORDERS[[#This Row],[TotalAmount]]&lt;200), 35
)</f>
        <v>0</v>
      </c>
      <c r="M3214" s="12" t="str" cm="1">
        <f t="array" ref="M3214">_xlfn.IFS(
    SUMIFS(FACT_ORDERS[TotalAmount], FACT_ORDERS[WD_CUSTOMERS],FACT_ORDERS[[#This Row],[WD_CUSTOMERS]])&gt;=15000, "VIP",
    SUMIFS(FACT_ORDERS[TotalAmount], FACT_ORDERS[WD_CUSTOMERS],FACT_ORDERS[[#This Row],[WD_CUSTOMERS]])&gt;=8000, "Premium",
    TRUE, "Regular"
)</f>
        <v>Regular</v>
      </c>
      <c r="N3214" s="32" cm="1">
        <f t="array" ref="N3214">_xlfn.IFS(
   FACT_ORDERS[[#This Row],[TypeOfClient]]="VIP", 0.2,
   FACT_ORDERS[[#This Row],[TypeOfClient]]="Premium", 0.1,
   TRUE, 0
)</f>
        <v>0</v>
      </c>
      <c r="O3214" s="31" cm="1">
        <f t="array" ref="O3214">_xlfn.IFS(
   FACT_ORDERS[[#This Row],[TotalAmount]]&gt;1500, 0.15,
   FACT_ORDERS[[#This Row],[TotalAmount]]&gt;1000, 0.1,
   FACT_ORDERS[[#This Row],[TotalAmount]]&gt;500, 0.05,
   TRUE, 0
)</f>
        <v>0</v>
      </c>
      <c r="P3214" s="28">
        <f xml:space="preserve"> FACT_ORDERS[[#This Row],[TotalAmount]] * (1 - (FACT_ORDERS[[#This Row],[ClientDiscount]] + FACT_ORDERS[[#This Row],[OrderDiscount]]) )</f>
        <v>210</v>
      </c>
      <c r="Q3214" s="28">
        <f>FACT_ORDERS[[#This Row],[TotalAmountWithDiscount]]+FACT_ORDERS[[#This Row],[DeliveryCost]]</f>
        <v>210</v>
      </c>
      <c r="R3214" s="35">
        <v>45516</v>
      </c>
      <c r="S3214" s="35" t="str">
        <f>IF(NETWORKDAYS(FACT_ORDERS[[#This Row],[Order-Date]], FACT_ORDERS[[#This Row],[ArrivalDate ]]) &gt; 10, "Late", "On Time")</f>
        <v>On Time</v>
      </c>
    </row>
    <row r="3215" spans="1:19" x14ac:dyDescent="0.3">
      <c r="A3215" s="12">
        <v>8213</v>
      </c>
      <c r="B3215" s="12">
        <v>236</v>
      </c>
      <c r="C3215" s="12">
        <v>10376</v>
      </c>
      <c r="D3215" s="12">
        <v>3214</v>
      </c>
      <c r="E3215" s="12" t="s">
        <v>244</v>
      </c>
      <c r="F3215" s="13">
        <v>45416</v>
      </c>
      <c r="G3215" s="26" t="s">
        <v>13582</v>
      </c>
      <c r="H3215" s="12">
        <v>19</v>
      </c>
      <c r="I3215" s="28">
        <f>VLOOKUP(B:B,DIM_PRODUCTS!A:F,5,FALSE)</f>
        <v>12</v>
      </c>
      <c r="J3215" s="28">
        <f>FACT_ORDERS[[#This Row],[ProductPrice]]*FACT_ORDERS[[#This Row],[Quantity]]</f>
        <v>228</v>
      </c>
      <c r="K3215" s="12" t="str">
        <f>VLOOKUP(C:C,DIM_CUSTOMERS!A:G,7,FALSE)</f>
        <v>Canada</v>
      </c>
      <c r="L3215" s="30" cm="1">
        <f t="array" ref="L3215">_xlfn.IFS(
    AND(FACT_ORDERS[[#This Row],[DeliveryMehtod]]="shippment",FACT_ORDERS[[#This Row],[TotalAmount]]&gt;=200), 0,
    AND(FACT_ORDERS[[#This Row],[DeliveryMehtod]]="pickup"), 15,
    AND(FACT_ORDERS[[#This Row],[DeliveryMehtod]]="shippment",FACT_ORDERS[[#This Row],[TotalAmount]]&lt;200), 35
)</f>
        <v>0</v>
      </c>
      <c r="M3215" s="12" t="str" cm="1">
        <f t="array" ref="M3215">_xlfn.IFS(
    SUMIFS(FACT_ORDERS[TotalAmount], FACT_ORDERS[WD_CUSTOMERS],FACT_ORDERS[[#This Row],[WD_CUSTOMERS]])&gt;=15000, "VIP",
    SUMIFS(FACT_ORDERS[TotalAmount], FACT_ORDERS[WD_CUSTOMERS],FACT_ORDERS[[#This Row],[WD_CUSTOMERS]])&gt;=8000, "Premium",
    TRUE, "Regular"
)</f>
        <v>Regular</v>
      </c>
      <c r="N3215" s="32" cm="1">
        <f t="array" ref="N3215">_xlfn.IFS(
   FACT_ORDERS[[#This Row],[TypeOfClient]]="VIP", 0.2,
   FACT_ORDERS[[#This Row],[TypeOfClient]]="Premium", 0.1,
   TRUE, 0
)</f>
        <v>0</v>
      </c>
      <c r="O3215" s="31" cm="1">
        <f t="array" ref="O3215">_xlfn.IFS(
   FACT_ORDERS[[#This Row],[TotalAmount]]&gt;1500, 0.15,
   FACT_ORDERS[[#This Row],[TotalAmount]]&gt;1000, 0.1,
   FACT_ORDERS[[#This Row],[TotalAmount]]&gt;500, 0.05,
   TRUE, 0
)</f>
        <v>0</v>
      </c>
      <c r="P3215" s="28">
        <f xml:space="preserve"> FACT_ORDERS[[#This Row],[TotalAmount]] * (1 - (FACT_ORDERS[[#This Row],[ClientDiscount]] + FACT_ORDERS[[#This Row],[OrderDiscount]]) )</f>
        <v>228</v>
      </c>
      <c r="Q3215" s="28">
        <f>FACT_ORDERS[[#This Row],[TotalAmountWithDiscount]]+FACT_ORDERS[[#This Row],[DeliveryCost]]</f>
        <v>228</v>
      </c>
      <c r="R3215" s="35">
        <v>45436</v>
      </c>
      <c r="S3215" s="35" t="str">
        <f>IF(NETWORKDAYS(FACT_ORDERS[[#This Row],[Order-Date]], FACT_ORDERS[[#This Row],[ArrivalDate ]]) &gt; 10, "Late", "On Time")</f>
        <v>Late</v>
      </c>
    </row>
    <row r="3216" spans="1:19" x14ac:dyDescent="0.3">
      <c r="A3216" s="12">
        <v>8214</v>
      </c>
      <c r="B3216" s="12">
        <v>231</v>
      </c>
      <c r="C3216" s="12">
        <v>10376</v>
      </c>
      <c r="D3216" s="12">
        <v>3215</v>
      </c>
      <c r="E3216" s="12" t="s">
        <v>244</v>
      </c>
      <c r="F3216" s="13">
        <v>45416</v>
      </c>
      <c r="G3216" s="26" t="s">
        <v>13583</v>
      </c>
      <c r="H3216" s="12">
        <v>13</v>
      </c>
      <c r="I3216" s="28">
        <f>VLOOKUP(B:B,DIM_PRODUCTS!A:F,5,FALSE)</f>
        <v>15</v>
      </c>
      <c r="J3216" s="28">
        <f>FACT_ORDERS[[#This Row],[ProductPrice]]*FACT_ORDERS[[#This Row],[Quantity]]</f>
        <v>195</v>
      </c>
      <c r="K3216" s="12" t="str">
        <f>VLOOKUP(C:C,DIM_CUSTOMERS!A:G,7,FALSE)</f>
        <v>Canada</v>
      </c>
      <c r="L3216" s="30" cm="1">
        <f t="array" ref="L3216">_xlfn.IFS(
    AND(FACT_ORDERS[[#This Row],[DeliveryMehtod]]="shippment",FACT_ORDERS[[#This Row],[TotalAmount]]&gt;=200), 0,
    AND(FACT_ORDERS[[#This Row],[DeliveryMehtod]]="pickup"), 15,
    AND(FACT_ORDERS[[#This Row],[DeliveryMehtod]]="shippment",FACT_ORDERS[[#This Row],[TotalAmount]]&lt;200), 35
)</f>
        <v>35</v>
      </c>
      <c r="M3216" s="12" t="str" cm="1">
        <f t="array" ref="M3216">_xlfn.IFS(
    SUMIFS(FACT_ORDERS[TotalAmount], FACT_ORDERS[WD_CUSTOMERS],FACT_ORDERS[[#This Row],[WD_CUSTOMERS]])&gt;=15000, "VIP",
    SUMIFS(FACT_ORDERS[TotalAmount], FACT_ORDERS[WD_CUSTOMERS],FACT_ORDERS[[#This Row],[WD_CUSTOMERS]])&gt;=8000, "Premium",
    TRUE, "Regular"
)</f>
        <v>Regular</v>
      </c>
      <c r="N3216" s="32" cm="1">
        <f t="array" ref="N3216">_xlfn.IFS(
   FACT_ORDERS[[#This Row],[TypeOfClient]]="VIP", 0.2,
   FACT_ORDERS[[#This Row],[TypeOfClient]]="Premium", 0.1,
   TRUE, 0
)</f>
        <v>0</v>
      </c>
      <c r="O3216" s="31" cm="1">
        <f t="array" ref="O3216">_xlfn.IFS(
   FACT_ORDERS[[#This Row],[TotalAmount]]&gt;1500, 0.15,
   FACT_ORDERS[[#This Row],[TotalAmount]]&gt;1000, 0.1,
   FACT_ORDERS[[#This Row],[TotalAmount]]&gt;500, 0.05,
   TRUE, 0
)</f>
        <v>0</v>
      </c>
      <c r="P3216" s="28">
        <f xml:space="preserve"> FACT_ORDERS[[#This Row],[TotalAmount]] * (1 - (FACT_ORDERS[[#This Row],[ClientDiscount]] + FACT_ORDERS[[#This Row],[OrderDiscount]]) )</f>
        <v>195</v>
      </c>
      <c r="Q3216" s="28">
        <f>FACT_ORDERS[[#This Row],[TotalAmountWithDiscount]]+FACT_ORDERS[[#This Row],[DeliveryCost]]</f>
        <v>230</v>
      </c>
      <c r="R3216" s="35">
        <v>45427</v>
      </c>
      <c r="S3216" s="35" t="str">
        <f>IF(NETWORKDAYS(FACT_ORDERS[[#This Row],[Order-Date]], FACT_ORDERS[[#This Row],[ArrivalDate ]]) &gt; 10, "Late", "On Time")</f>
        <v>On Time</v>
      </c>
    </row>
    <row r="3217" spans="1:19" x14ac:dyDescent="0.3">
      <c r="A3217" s="12">
        <v>8215</v>
      </c>
      <c r="B3217" s="12">
        <v>254</v>
      </c>
      <c r="C3217" s="12">
        <v>10156</v>
      </c>
      <c r="D3217" s="12">
        <v>3216</v>
      </c>
      <c r="E3217" s="12" t="s">
        <v>244</v>
      </c>
      <c r="F3217" s="13">
        <v>45494</v>
      </c>
      <c r="G3217" s="26" t="s">
        <v>13584</v>
      </c>
      <c r="H3217" s="12">
        <v>13</v>
      </c>
      <c r="I3217" s="28">
        <f>VLOOKUP(B:B,DIM_PRODUCTS!A:F,5,FALSE)</f>
        <v>27</v>
      </c>
      <c r="J3217" s="28">
        <f>FACT_ORDERS[[#This Row],[ProductPrice]]*FACT_ORDERS[[#This Row],[Quantity]]</f>
        <v>351</v>
      </c>
      <c r="K3217" s="12" t="str">
        <f>VLOOKUP(C:C,DIM_CUSTOMERS!A:G,7,FALSE)</f>
        <v>USA</v>
      </c>
      <c r="L3217" s="30" cm="1">
        <f t="array" ref="L3217">_xlfn.IFS(
    AND(FACT_ORDERS[[#This Row],[DeliveryMehtod]]="shippment",FACT_ORDERS[[#This Row],[TotalAmount]]&gt;=200), 0,
    AND(FACT_ORDERS[[#This Row],[DeliveryMehtod]]="pickup"), 15,
    AND(FACT_ORDERS[[#This Row],[DeliveryMehtod]]="shippment",FACT_ORDERS[[#This Row],[TotalAmount]]&lt;200), 35
)</f>
        <v>0</v>
      </c>
      <c r="M3217" s="12" t="str" cm="1">
        <f t="array" ref="M3217">_xlfn.IFS(
    SUMIFS(FACT_ORDERS[TotalAmount], FACT_ORDERS[WD_CUSTOMERS],FACT_ORDERS[[#This Row],[WD_CUSTOMERS]])&gt;=15000, "VIP",
    SUMIFS(FACT_ORDERS[TotalAmount], FACT_ORDERS[WD_CUSTOMERS],FACT_ORDERS[[#This Row],[WD_CUSTOMERS]])&gt;=8000, "Premium",
    TRUE, "Regular"
)</f>
        <v>Regular</v>
      </c>
      <c r="N3217" s="32" cm="1">
        <f t="array" ref="N3217">_xlfn.IFS(
   FACT_ORDERS[[#This Row],[TypeOfClient]]="VIP", 0.2,
   FACT_ORDERS[[#This Row],[TypeOfClient]]="Premium", 0.1,
   TRUE, 0
)</f>
        <v>0</v>
      </c>
      <c r="O3217" s="31" cm="1">
        <f t="array" ref="O3217">_xlfn.IFS(
   FACT_ORDERS[[#This Row],[TotalAmount]]&gt;1500, 0.15,
   FACT_ORDERS[[#This Row],[TotalAmount]]&gt;1000, 0.1,
   FACT_ORDERS[[#This Row],[TotalAmount]]&gt;500, 0.05,
   TRUE, 0
)</f>
        <v>0</v>
      </c>
      <c r="P3217" s="28">
        <f xml:space="preserve"> FACT_ORDERS[[#This Row],[TotalAmount]] * (1 - (FACT_ORDERS[[#This Row],[ClientDiscount]] + FACT_ORDERS[[#This Row],[OrderDiscount]]) )</f>
        <v>351</v>
      </c>
      <c r="Q3217" s="28">
        <f>FACT_ORDERS[[#This Row],[TotalAmountWithDiscount]]+FACT_ORDERS[[#This Row],[DeliveryCost]]</f>
        <v>351</v>
      </c>
      <c r="R3217" s="35">
        <v>45502</v>
      </c>
      <c r="S3217" s="35" t="str">
        <f>IF(NETWORKDAYS(FACT_ORDERS[[#This Row],[Order-Date]], FACT_ORDERS[[#This Row],[ArrivalDate ]]) &gt; 10, "Late", "On Time")</f>
        <v>On Time</v>
      </c>
    </row>
    <row r="3218" spans="1:19" x14ac:dyDescent="0.3">
      <c r="A3218" s="12">
        <v>8216</v>
      </c>
      <c r="B3218" s="12">
        <v>254</v>
      </c>
      <c r="C3218" s="12">
        <v>10156</v>
      </c>
      <c r="D3218" s="12">
        <v>3217</v>
      </c>
      <c r="E3218" s="12" t="s">
        <v>244</v>
      </c>
      <c r="F3218" s="13">
        <v>45419</v>
      </c>
      <c r="G3218" s="26" t="s">
        <v>13585</v>
      </c>
      <c r="H3218" s="12">
        <v>23</v>
      </c>
      <c r="I3218" s="28">
        <f>VLOOKUP(B:B,DIM_PRODUCTS!A:F,5,FALSE)</f>
        <v>27</v>
      </c>
      <c r="J3218" s="28">
        <f>FACT_ORDERS[[#This Row],[ProductPrice]]*FACT_ORDERS[[#This Row],[Quantity]]</f>
        <v>621</v>
      </c>
      <c r="K3218" s="12" t="str">
        <f>VLOOKUP(C:C,DIM_CUSTOMERS!A:G,7,FALSE)</f>
        <v>USA</v>
      </c>
      <c r="L3218" s="30" cm="1">
        <f t="array" ref="L3218">_xlfn.IFS(
    AND(FACT_ORDERS[[#This Row],[DeliveryMehtod]]="shippment",FACT_ORDERS[[#This Row],[TotalAmount]]&gt;=200), 0,
    AND(FACT_ORDERS[[#This Row],[DeliveryMehtod]]="pickup"), 15,
    AND(FACT_ORDERS[[#This Row],[DeliveryMehtod]]="shippment",FACT_ORDERS[[#This Row],[TotalAmount]]&lt;200), 35
)</f>
        <v>0</v>
      </c>
      <c r="M3218" s="12" t="str" cm="1">
        <f t="array" ref="M3218">_xlfn.IFS(
    SUMIFS(FACT_ORDERS[TotalAmount], FACT_ORDERS[WD_CUSTOMERS],FACT_ORDERS[[#This Row],[WD_CUSTOMERS]])&gt;=15000, "VIP",
    SUMIFS(FACT_ORDERS[TotalAmount], FACT_ORDERS[WD_CUSTOMERS],FACT_ORDERS[[#This Row],[WD_CUSTOMERS]])&gt;=8000, "Premium",
    TRUE, "Regular"
)</f>
        <v>Regular</v>
      </c>
      <c r="N3218" s="32" cm="1">
        <f t="array" ref="N3218">_xlfn.IFS(
   FACT_ORDERS[[#This Row],[TypeOfClient]]="VIP", 0.2,
   FACT_ORDERS[[#This Row],[TypeOfClient]]="Premium", 0.1,
   TRUE, 0
)</f>
        <v>0</v>
      </c>
      <c r="O3218" s="31" cm="1">
        <f t="array" ref="O3218">_xlfn.IFS(
   FACT_ORDERS[[#This Row],[TotalAmount]]&gt;1500, 0.15,
   FACT_ORDERS[[#This Row],[TotalAmount]]&gt;1000, 0.1,
   FACT_ORDERS[[#This Row],[TotalAmount]]&gt;500, 0.05,
   TRUE, 0
)</f>
        <v>0.05</v>
      </c>
      <c r="P3218" s="28">
        <f xml:space="preserve"> FACT_ORDERS[[#This Row],[TotalAmount]] * (1 - (FACT_ORDERS[[#This Row],[ClientDiscount]] + FACT_ORDERS[[#This Row],[OrderDiscount]]) )</f>
        <v>589.94999999999993</v>
      </c>
      <c r="Q3218" s="28">
        <f>FACT_ORDERS[[#This Row],[TotalAmountWithDiscount]]+FACT_ORDERS[[#This Row],[DeliveryCost]]</f>
        <v>589.94999999999993</v>
      </c>
      <c r="R3218" s="35">
        <v>45429</v>
      </c>
      <c r="S3218" s="35" t="str">
        <f>IF(NETWORKDAYS(FACT_ORDERS[[#This Row],[Order-Date]], FACT_ORDERS[[#This Row],[ArrivalDate ]]) &gt; 10, "Late", "On Time")</f>
        <v>On Time</v>
      </c>
    </row>
    <row r="3219" spans="1:19" x14ac:dyDescent="0.3">
      <c r="A3219" s="12">
        <v>8217</v>
      </c>
      <c r="B3219" s="12">
        <v>254</v>
      </c>
      <c r="C3219" s="12">
        <v>10156</v>
      </c>
      <c r="D3219" s="12">
        <v>3218</v>
      </c>
      <c r="E3219" s="12" t="s">
        <v>244</v>
      </c>
      <c r="F3219" s="13">
        <v>45447</v>
      </c>
      <c r="G3219" s="26" t="s">
        <v>3830</v>
      </c>
      <c r="H3219" s="12">
        <v>21</v>
      </c>
      <c r="I3219" s="28">
        <f>VLOOKUP(B:B,DIM_PRODUCTS!A:F,5,FALSE)</f>
        <v>27</v>
      </c>
      <c r="J3219" s="28">
        <f>FACT_ORDERS[[#This Row],[ProductPrice]]*FACT_ORDERS[[#This Row],[Quantity]]</f>
        <v>567</v>
      </c>
      <c r="K3219" s="12" t="str">
        <f>VLOOKUP(C:C,DIM_CUSTOMERS!A:G,7,FALSE)</f>
        <v>USA</v>
      </c>
      <c r="L3219" s="30" cm="1">
        <f t="array" ref="L3219">_xlfn.IFS(
    AND(FACT_ORDERS[[#This Row],[DeliveryMehtod]]="shippment",FACT_ORDERS[[#This Row],[TotalAmount]]&gt;=200), 0,
    AND(FACT_ORDERS[[#This Row],[DeliveryMehtod]]="pickup"), 15,
    AND(FACT_ORDERS[[#This Row],[DeliveryMehtod]]="shippment",FACT_ORDERS[[#This Row],[TotalAmount]]&lt;200), 35
)</f>
        <v>0</v>
      </c>
      <c r="M3219" s="12" t="str" cm="1">
        <f t="array" ref="M3219">_xlfn.IFS(
    SUMIFS(FACT_ORDERS[TotalAmount], FACT_ORDERS[WD_CUSTOMERS],FACT_ORDERS[[#This Row],[WD_CUSTOMERS]])&gt;=15000, "VIP",
    SUMIFS(FACT_ORDERS[TotalAmount], FACT_ORDERS[WD_CUSTOMERS],FACT_ORDERS[[#This Row],[WD_CUSTOMERS]])&gt;=8000, "Premium",
    TRUE, "Regular"
)</f>
        <v>Regular</v>
      </c>
      <c r="N3219" s="32" cm="1">
        <f t="array" ref="N3219">_xlfn.IFS(
   FACT_ORDERS[[#This Row],[TypeOfClient]]="VIP", 0.2,
   FACT_ORDERS[[#This Row],[TypeOfClient]]="Premium", 0.1,
   TRUE, 0
)</f>
        <v>0</v>
      </c>
      <c r="O3219" s="31" cm="1">
        <f t="array" ref="O3219">_xlfn.IFS(
   FACT_ORDERS[[#This Row],[TotalAmount]]&gt;1500, 0.15,
   FACT_ORDERS[[#This Row],[TotalAmount]]&gt;1000, 0.1,
   FACT_ORDERS[[#This Row],[TotalAmount]]&gt;500, 0.05,
   TRUE, 0
)</f>
        <v>0.05</v>
      </c>
      <c r="P3219" s="28">
        <f xml:space="preserve"> FACT_ORDERS[[#This Row],[TotalAmount]] * (1 - (FACT_ORDERS[[#This Row],[ClientDiscount]] + FACT_ORDERS[[#This Row],[OrderDiscount]]) )</f>
        <v>538.65</v>
      </c>
      <c r="Q3219" s="28">
        <f>FACT_ORDERS[[#This Row],[TotalAmountWithDiscount]]+FACT_ORDERS[[#This Row],[DeliveryCost]]</f>
        <v>538.65</v>
      </c>
      <c r="R3219" s="35">
        <v>45455</v>
      </c>
      <c r="S3219" s="35" t="str">
        <f>IF(NETWORKDAYS(FACT_ORDERS[[#This Row],[Order-Date]], FACT_ORDERS[[#This Row],[ArrivalDate ]]) &gt; 10, "Late", "On Time")</f>
        <v>On Time</v>
      </c>
    </row>
    <row r="3220" spans="1:19" x14ac:dyDescent="0.3">
      <c r="A3220" s="12">
        <v>8218</v>
      </c>
      <c r="B3220" s="12">
        <v>254</v>
      </c>
      <c r="C3220" s="12">
        <v>10156</v>
      </c>
      <c r="D3220" s="12">
        <v>3219</v>
      </c>
      <c r="E3220" s="12" t="s">
        <v>244</v>
      </c>
      <c r="F3220" s="13">
        <v>45467</v>
      </c>
      <c r="G3220" s="26" t="s">
        <v>13586</v>
      </c>
      <c r="H3220" s="12">
        <v>19</v>
      </c>
      <c r="I3220" s="28">
        <f>VLOOKUP(B:B,DIM_PRODUCTS!A:F,5,FALSE)</f>
        <v>27</v>
      </c>
      <c r="J3220" s="28">
        <f>FACT_ORDERS[[#This Row],[ProductPrice]]*FACT_ORDERS[[#This Row],[Quantity]]</f>
        <v>513</v>
      </c>
      <c r="K3220" s="12" t="str">
        <f>VLOOKUP(C:C,DIM_CUSTOMERS!A:G,7,FALSE)</f>
        <v>USA</v>
      </c>
      <c r="L3220" s="30" cm="1">
        <f t="array" ref="L3220">_xlfn.IFS(
    AND(FACT_ORDERS[[#This Row],[DeliveryMehtod]]="shippment",FACT_ORDERS[[#This Row],[TotalAmount]]&gt;=200), 0,
    AND(FACT_ORDERS[[#This Row],[DeliveryMehtod]]="pickup"), 15,
    AND(FACT_ORDERS[[#This Row],[DeliveryMehtod]]="shippment",FACT_ORDERS[[#This Row],[TotalAmount]]&lt;200), 35
)</f>
        <v>0</v>
      </c>
      <c r="M3220" s="12" t="str" cm="1">
        <f t="array" ref="M3220">_xlfn.IFS(
    SUMIFS(FACT_ORDERS[TotalAmount], FACT_ORDERS[WD_CUSTOMERS],FACT_ORDERS[[#This Row],[WD_CUSTOMERS]])&gt;=15000, "VIP",
    SUMIFS(FACT_ORDERS[TotalAmount], FACT_ORDERS[WD_CUSTOMERS],FACT_ORDERS[[#This Row],[WD_CUSTOMERS]])&gt;=8000, "Premium",
    TRUE, "Regular"
)</f>
        <v>Regular</v>
      </c>
      <c r="N3220" s="32" cm="1">
        <f t="array" ref="N3220">_xlfn.IFS(
   FACT_ORDERS[[#This Row],[TypeOfClient]]="VIP", 0.2,
   FACT_ORDERS[[#This Row],[TypeOfClient]]="Premium", 0.1,
   TRUE, 0
)</f>
        <v>0</v>
      </c>
      <c r="O3220" s="31" cm="1">
        <f t="array" ref="O3220">_xlfn.IFS(
   FACT_ORDERS[[#This Row],[TotalAmount]]&gt;1500, 0.15,
   FACT_ORDERS[[#This Row],[TotalAmount]]&gt;1000, 0.1,
   FACT_ORDERS[[#This Row],[TotalAmount]]&gt;500, 0.05,
   TRUE, 0
)</f>
        <v>0.05</v>
      </c>
      <c r="P3220" s="28">
        <f xml:space="preserve"> FACT_ORDERS[[#This Row],[TotalAmount]] * (1 - (FACT_ORDERS[[#This Row],[ClientDiscount]] + FACT_ORDERS[[#This Row],[OrderDiscount]]) )</f>
        <v>487.34999999999997</v>
      </c>
      <c r="Q3220" s="28">
        <f>FACT_ORDERS[[#This Row],[TotalAmountWithDiscount]]+FACT_ORDERS[[#This Row],[DeliveryCost]]</f>
        <v>487.34999999999997</v>
      </c>
      <c r="R3220" s="35">
        <v>45478</v>
      </c>
      <c r="S3220" s="35" t="str">
        <f>IF(NETWORKDAYS(FACT_ORDERS[[#This Row],[Order-Date]], FACT_ORDERS[[#This Row],[ArrivalDate ]]) &gt; 10, "Late", "On Time")</f>
        <v>On Time</v>
      </c>
    </row>
    <row r="3221" spans="1:19" x14ac:dyDescent="0.3">
      <c r="A3221" s="12">
        <v>8219</v>
      </c>
      <c r="B3221" s="12">
        <v>260</v>
      </c>
      <c r="C3221" s="12">
        <v>10437</v>
      </c>
      <c r="D3221" s="12">
        <v>3220</v>
      </c>
      <c r="E3221" s="12" t="s">
        <v>243</v>
      </c>
      <c r="F3221" s="13">
        <v>45231</v>
      </c>
      <c r="G3221" s="26" t="s">
        <v>12849</v>
      </c>
      <c r="H3221" s="12">
        <v>37</v>
      </c>
      <c r="I3221" s="28">
        <f>VLOOKUP(B:B,DIM_PRODUCTS!A:F,5,FALSE)</f>
        <v>15</v>
      </c>
      <c r="J3221" s="28">
        <f>FACT_ORDERS[[#This Row],[ProductPrice]]*FACT_ORDERS[[#This Row],[Quantity]]</f>
        <v>555</v>
      </c>
      <c r="K3221" s="12" t="str">
        <f>VLOOKUP(C:C,DIM_CUSTOMERS!A:G,7,FALSE)</f>
        <v>Japan</v>
      </c>
      <c r="L3221" s="30" cm="1">
        <f t="array" ref="L3221">_xlfn.IFS(
    AND(FACT_ORDERS[[#This Row],[DeliveryMehtod]]="shippment",FACT_ORDERS[[#This Row],[TotalAmount]]&gt;=200), 0,
    AND(FACT_ORDERS[[#This Row],[DeliveryMehtod]]="pickup"), 15,
    AND(FACT_ORDERS[[#This Row],[DeliveryMehtod]]="shippment",FACT_ORDERS[[#This Row],[TotalAmount]]&lt;200), 35
)</f>
        <v>15</v>
      </c>
      <c r="M3221" s="12" t="str" cm="1">
        <f t="array" ref="M3221">_xlfn.IFS(
    SUMIFS(FACT_ORDERS[TotalAmount], FACT_ORDERS[WD_CUSTOMERS],FACT_ORDERS[[#This Row],[WD_CUSTOMERS]])&gt;=15000, "VIP",
    SUMIFS(FACT_ORDERS[TotalAmount], FACT_ORDERS[WD_CUSTOMERS],FACT_ORDERS[[#This Row],[WD_CUSTOMERS]])&gt;=8000, "Premium",
    TRUE, "Regular"
)</f>
        <v>Regular</v>
      </c>
      <c r="N3221" s="32" cm="1">
        <f t="array" ref="N3221">_xlfn.IFS(
   FACT_ORDERS[[#This Row],[TypeOfClient]]="VIP", 0.2,
   FACT_ORDERS[[#This Row],[TypeOfClient]]="Premium", 0.1,
   TRUE, 0
)</f>
        <v>0</v>
      </c>
      <c r="O3221" s="31" cm="1">
        <f t="array" ref="O3221">_xlfn.IFS(
   FACT_ORDERS[[#This Row],[TotalAmount]]&gt;1500, 0.15,
   FACT_ORDERS[[#This Row],[TotalAmount]]&gt;1000, 0.1,
   FACT_ORDERS[[#This Row],[TotalAmount]]&gt;500, 0.05,
   TRUE, 0
)</f>
        <v>0.05</v>
      </c>
      <c r="P3221" s="28">
        <f xml:space="preserve"> FACT_ORDERS[[#This Row],[TotalAmount]] * (1 - (FACT_ORDERS[[#This Row],[ClientDiscount]] + FACT_ORDERS[[#This Row],[OrderDiscount]]) )</f>
        <v>527.25</v>
      </c>
      <c r="Q3221" s="28">
        <f>FACT_ORDERS[[#This Row],[TotalAmountWithDiscount]]+FACT_ORDERS[[#This Row],[DeliveryCost]]</f>
        <v>542.25</v>
      </c>
      <c r="R3221" s="35">
        <v>45238</v>
      </c>
      <c r="S3221" s="35" t="str">
        <f>IF(NETWORKDAYS(FACT_ORDERS[[#This Row],[Order-Date]], FACT_ORDERS[[#This Row],[ArrivalDate ]]) &gt; 10, "Late", "On Time")</f>
        <v>On Time</v>
      </c>
    </row>
    <row r="3222" spans="1:19" x14ac:dyDescent="0.3">
      <c r="A3222" s="12">
        <v>8220</v>
      </c>
      <c r="B3222" s="12">
        <v>260</v>
      </c>
      <c r="C3222" s="12">
        <v>10437</v>
      </c>
      <c r="D3222" s="12">
        <v>3221</v>
      </c>
      <c r="E3222" s="12" t="s">
        <v>244</v>
      </c>
      <c r="F3222" s="13">
        <v>45398</v>
      </c>
      <c r="G3222" s="26" t="s">
        <v>13587</v>
      </c>
      <c r="H3222" s="12">
        <v>20</v>
      </c>
      <c r="I3222" s="28">
        <f>VLOOKUP(B:B,DIM_PRODUCTS!A:F,5,FALSE)</f>
        <v>15</v>
      </c>
      <c r="J3222" s="28">
        <f>FACT_ORDERS[[#This Row],[ProductPrice]]*FACT_ORDERS[[#This Row],[Quantity]]</f>
        <v>300</v>
      </c>
      <c r="K3222" s="12" t="str">
        <f>VLOOKUP(C:C,DIM_CUSTOMERS!A:G,7,FALSE)</f>
        <v>Japan</v>
      </c>
      <c r="L3222" s="30" cm="1">
        <f t="array" ref="L3222">_xlfn.IFS(
    AND(FACT_ORDERS[[#This Row],[DeliveryMehtod]]="shippment",FACT_ORDERS[[#This Row],[TotalAmount]]&gt;=200), 0,
    AND(FACT_ORDERS[[#This Row],[DeliveryMehtod]]="pickup"), 15,
    AND(FACT_ORDERS[[#This Row],[DeliveryMehtod]]="shippment",FACT_ORDERS[[#This Row],[TotalAmount]]&lt;200), 35
)</f>
        <v>0</v>
      </c>
      <c r="M3222" s="12" t="str" cm="1">
        <f t="array" ref="M3222">_xlfn.IFS(
    SUMIFS(FACT_ORDERS[TotalAmount], FACT_ORDERS[WD_CUSTOMERS],FACT_ORDERS[[#This Row],[WD_CUSTOMERS]])&gt;=15000, "VIP",
    SUMIFS(FACT_ORDERS[TotalAmount], FACT_ORDERS[WD_CUSTOMERS],FACT_ORDERS[[#This Row],[WD_CUSTOMERS]])&gt;=8000, "Premium",
    TRUE, "Regular"
)</f>
        <v>Regular</v>
      </c>
      <c r="N3222" s="32" cm="1">
        <f t="array" ref="N3222">_xlfn.IFS(
   FACT_ORDERS[[#This Row],[TypeOfClient]]="VIP", 0.2,
   FACT_ORDERS[[#This Row],[TypeOfClient]]="Premium", 0.1,
   TRUE, 0
)</f>
        <v>0</v>
      </c>
      <c r="O3222" s="31" cm="1">
        <f t="array" ref="O3222">_xlfn.IFS(
   FACT_ORDERS[[#This Row],[TotalAmount]]&gt;1500, 0.15,
   FACT_ORDERS[[#This Row],[TotalAmount]]&gt;1000, 0.1,
   FACT_ORDERS[[#This Row],[TotalAmount]]&gt;500, 0.05,
   TRUE, 0
)</f>
        <v>0</v>
      </c>
      <c r="P3222" s="28">
        <f xml:space="preserve"> FACT_ORDERS[[#This Row],[TotalAmount]] * (1 - (FACT_ORDERS[[#This Row],[ClientDiscount]] + FACT_ORDERS[[#This Row],[OrderDiscount]]) )</f>
        <v>300</v>
      </c>
      <c r="Q3222" s="28">
        <f>FACT_ORDERS[[#This Row],[TotalAmountWithDiscount]]+FACT_ORDERS[[#This Row],[DeliveryCost]]</f>
        <v>300</v>
      </c>
      <c r="R3222" s="35">
        <v>45405</v>
      </c>
      <c r="S3222" s="35" t="str">
        <f>IF(NETWORKDAYS(FACT_ORDERS[[#This Row],[Order-Date]], FACT_ORDERS[[#This Row],[ArrivalDate ]]) &gt; 10, "Late", "On Time")</f>
        <v>On Time</v>
      </c>
    </row>
    <row r="3223" spans="1:19" x14ac:dyDescent="0.3">
      <c r="A3223" s="12">
        <v>8221</v>
      </c>
      <c r="B3223" s="12">
        <v>241</v>
      </c>
      <c r="C3223" s="12">
        <v>10683</v>
      </c>
      <c r="D3223" s="12">
        <v>3222</v>
      </c>
      <c r="E3223" s="12" t="s">
        <v>244</v>
      </c>
      <c r="F3223" s="13">
        <v>45552</v>
      </c>
      <c r="G3223" s="26" t="s">
        <v>13588</v>
      </c>
      <c r="H3223" s="12">
        <v>12</v>
      </c>
      <c r="I3223" s="28">
        <f>VLOOKUP(B:B,DIM_PRODUCTS!A:F,5,FALSE)</f>
        <v>20</v>
      </c>
      <c r="J3223" s="28">
        <f>FACT_ORDERS[[#This Row],[ProductPrice]]*FACT_ORDERS[[#This Row],[Quantity]]</f>
        <v>240</v>
      </c>
      <c r="K3223" s="12" t="str">
        <f>VLOOKUP(C:C,DIM_CUSTOMERS!A:G,7,FALSE)</f>
        <v>Italy</v>
      </c>
      <c r="L3223" s="30" cm="1">
        <f t="array" ref="L3223">_xlfn.IFS(
    AND(FACT_ORDERS[[#This Row],[DeliveryMehtod]]="shippment",FACT_ORDERS[[#This Row],[TotalAmount]]&gt;=200), 0,
    AND(FACT_ORDERS[[#This Row],[DeliveryMehtod]]="pickup"), 15,
    AND(FACT_ORDERS[[#This Row],[DeliveryMehtod]]="shippment",FACT_ORDERS[[#This Row],[TotalAmount]]&lt;200), 35
)</f>
        <v>0</v>
      </c>
      <c r="M3223" s="12" t="str" cm="1">
        <f t="array" ref="M3223">_xlfn.IFS(
    SUMIFS(FACT_ORDERS[TotalAmount], FACT_ORDERS[WD_CUSTOMERS],FACT_ORDERS[[#This Row],[WD_CUSTOMERS]])&gt;=15000, "VIP",
    SUMIFS(FACT_ORDERS[TotalAmount], FACT_ORDERS[WD_CUSTOMERS],FACT_ORDERS[[#This Row],[WD_CUSTOMERS]])&gt;=8000, "Premium",
    TRUE, "Regular"
)</f>
        <v>VIP</v>
      </c>
      <c r="N3223" s="32" cm="1">
        <f t="array" ref="N3223">_xlfn.IFS(
   FACT_ORDERS[[#This Row],[TypeOfClient]]="VIP", 0.2,
   FACT_ORDERS[[#This Row],[TypeOfClient]]="Premium", 0.1,
   TRUE, 0
)</f>
        <v>0.2</v>
      </c>
      <c r="O3223" s="31" cm="1">
        <f t="array" ref="O3223">_xlfn.IFS(
   FACT_ORDERS[[#This Row],[TotalAmount]]&gt;1500, 0.15,
   FACT_ORDERS[[#This Row],[TotalAmount]]&gt;1000, 0.1,
   FACT_ORDERS[[#This Row],[TotalAmount]]&gt;500, 0.05,
   TRUE, 0
)</f>
        <v>0</v>
      </c>
      <c r="P3223" s="28">
        <f xml:space="preserve"> FACT_ORDERS[[#This Row],[TotalAmount]] * (1 - (FACT_ORDERS[[#This Row],[ClientDiscount]] + FACT_ORDERS[[#This Row],[OrderDiscount]]) )</f>
        <v>192</v>
      </c>
      <c r="Q3223" s="28">
        <f>FACT_ORDERS[[#This Row],[TotalAmountWithDiscount]]+FACT_ORDERS[[#This Row],[DeliveryCost]]</f>
        <v>192</v>
      </c>
      <c r="R3223" s="35">
        <v>45562</v>
      </c>
      <c r="S3223" s="35" t="str">
        <f>IF(NETWORKDAYS(FACT_ORDERS[[#This Row],[Order-Date]], FACT_ORDERS[[#This Row],[ArrivalDate ]]) &gt; 10, "Late", "On Time")</f>
        <v>On Time</v>
      </c>
    </row>
    <row r="3224" spans="1:19" x14ac:dyDescent="0.3">
      <c r="A3224" s="12">
        <v>8222</v>
      </c>
      <c r="B3224" s="12">
        <v>253</v>
      </c>
      <c r="C3224" s="12">
        <v>10683</v>
      </c>
      <c r="D3224" s="12">
        <v>3223</v>
      </c>
      <c r="E3224" s="12" t="s">
        <v>244</v>
      </c>
      <c r="F3224" s="13">
        <v>45552</v>
      </c>
      <c r="G3224" s="26" t="s">
        <v>13589</v>
      </c>
      <c r="H3224" s="12">
        <v>40</v>
      </c>
      <c r="I3224" s="28">
        <f>VLOOKUP(B:B,DIM_PRODUCTS!A:F,5,FALSE)</f>
        <v>11</v>
      </c>
      <c r="J3224" s="28">
        <f>FACT_ORDERS[[#This Row],[ProductPrice]]*FACT_ORDERS[[#This Row],[Quantity]]</f>
        <v>440</v>
      </c>
      <c r="K3224" s="12" t="str">
        <f>VLOOKUP(C:C,DIM_CUSTOMERS!A:G,7,FALSE)</f>
        <v>Italy</v>
      </c>
      <c r="L3224" s="30" cm="1">
        <f t="array" ref="L3224">_xlfn.IFS(
    AND(FACT_ORDERS[[#This Row],[DeliveryMehtod]]="shippment",FACT_ORDERS[[#This Row],[TotalAmount]]&gt;=200), 0,
    AND(FACT_ORDERS[[#This Row],[DeliveryMehtod]]="pickup"), 15,
    AND(FACT_ORDERS[[#This Row],[DeliveryMehtod]]="shippment",FACT_ORDERS[[#This Row],[TotalAmount]]&lt;200), 35
)</f>
        <v>0</v>
      </c>
      <c r="M3224" s="12" t="str" cm="1">
        <f t="array" ref="M3224">_xlfn.IFS(
    SUMIFS(FACT_ORDERS[TotalAmount], FACT_ORDERS[WD_CUSTOMERS],FACT_ORDERS[[#This Row],[WD_CUSTOMERS]])&gt;=15000, "VIP",
    SUMIFS(FACT_ORDERS[TotalAmount], FACT_ORDERS[WD_CUSTOMERS],FACT_ORDERS[[#This Row],[WD_CUSTOMERS]])&gt;=8000, "Premium",
    TRUE, "Regular"
)</f>
        <v>VIP</v>
      </c>
      <c r="N3224" s="32" cm="1">
        <f t="array" ref="N3224">_xlfn.IFS(
   FACT_ORDERS[[#This Row],[TypeOfClient]]="VIP", 0.2,
   FACT_ORDERS[[#This Row],[TypeOfClient]]="Premium", 0.1,
   TRUE, 0
)</f>
        <v>0.2</v>
      </c>
      <c r="O3224" s="31" cm="1">
        <f t="array" ref="O3224">_xlfn.IFS(
   FACT_ORDERS[[#This Row],[TotalAmount]]&gt;1500, 0.15,
   FACT_ORDERS[[#This Row],[TotalAmount]]&gt;1000, 0.1,
   FACT_ORDERS[[#This Row],[TotalAmount]]&gt;500, 0.05,
   TRUE, 0
)</f>
        <v>0</v>
      </c>
      <c r="P3224" s="28">
        <f xml:space="preserve"> FACT_ORDERS[[#This Row],[TotalAmount]] * (1 - (FACT_ORDERS[[#This Row],[ClientDiscount]] + FACT_ORDERS[[#This Row],[OrderDiscount]]) )</f>
        <v>352</v>
      </c>
      <c r="Q3224" s="28">
        <f>FACT_ORDERS[[#This Row],[TotalAmountWithDiscount]]+FACT_ORDERS[[#This Row],[DeliveryCost]]</f>
        <v>352</v>
      </c>
      <c r="R3224" s="35">
        <v>45560</v>
      </c>
      <c r="S3224" s="35" t="str">
        <f>IF(NETWORKDAYS(FACT_ORDERS[[#This Row],[Order-Date]], FACT_ORDERS[[#This Row],[ArrivalDate ]]) &gt; 10, "Late", "On Time")</f>
        <v>On Time</v>
      </c>
    </row>
    <row r="3225" spans="1:19" x14ac:dyDescent="0.3">
      <c r="A3225" s="12">
        <v>8223</v>
      </c>
      <c r="B3225" s="12">
        <v>214</v>
      </c>
      <c r="C3225" s="12">
        <v>10683</v>
      </c>
      <c r="D3225" s="12">
        <v>3224</v>
      </c>
      <c r="E3225" s="12" t="s">
        <v>243</v>
      </c>
      <c r="F3225" s="13">
        <v>45552</v>
      </c>
      <c r="G3225" s="26" t="s">
        <v>13590</v>
      </c>
      <c r="H3225" s="12">
        <v>80</v>
      </c>
      <c r="I3225" s="28">
        <f>VLOOKUP(B:B,DIM_PRODUCTS!A:F,5,FALSE)</f>
        <v>46</v>
      </c>
      <c r="J3225" s="28">
        <f>FACT_ORDERS[[#This Row],[ProductPrice]]*FACT_ORDERS[[#This Row],[Quantity]]</f>
        <v>3680</v>
      </c>
      <c r="K3225" s="12" t="str">
        <f>VLOOKUP(C:C,DIM_CUSTOMERS!A:G,7,FALSE)</f>
        <v>Italy</v>
      </c>
      <c r="L3225" s="30" cm="1">
        <f t="array" ref="L3225">_xlfn.IFS(
    AND(FACT_ORDERS[[#This Row],[DeliveryMehtod]]="shippment",FACT_ORDERS[[#This Row],[TotalAmount]]&gt;=200), 0,
    AND(FACT_ORDERS[[#This Row],[DeliveryMehtod]]="pickup"), 15,
    AND(FACT_ORDERS[[#This Row],[DeliveryMehtod]]="shippment",FACT_ORDERS[[#This Row],[TotalAmount]]&lt;200), 35
)</f>
        <v>15</v>
      </c>
      <c r="M3225" s="12" t="str" cm="1">
        <f t="array" ref="M3225">_xlfn.IFS(
    SUMIFS(FACT_ORDERS[TotalAmount], FACT_ORDERS[WD_CUSTOMERS],FACT_ORDERS[[#This Row],[WD_CUSTOMERS]])&gt;=15000, "VIP",
    SUMIFS(FACT_ORDERS[TotalAmount], FACT_ORDERS[WD_CUSTOMERS],FACT_ORDERS[[#This Row],[WD_CUSTOMERS]])&gt;=8000, "Premium",
    TRUE, "Regular"
)</f>
        <v>VIP</v>
      </c>
      <c r="N3225" s="32" cm="1">
        <f t="array" ref="N3225">_xlfn.IFS(
   FACT_ORDERS[[#This Row],[TypeOfClient]]="VIP", 0.2,
   FACT_ORDERS[[#This Row],[TypeOfClient]]="Premium", 0.1,
   TRUE, 0
)</f>
        <v>0.2</v>
      </c>
      <c r="O3225" s="31" cm="1">
        <f t="array" ref="O3225">_xlfn.IFS(
   FACT_ORDERS[[#This Row],[TotalAmount]]&gt;1500, 0.15,
   FACT_ORDERS[[#This Row],[TotalAmount]]&gt;1000, 0.1,
   FACT_ORDERS[[#This Row],[TotalAmount]]&gt;500, 0.05,
   TRUE, 0
)</f>
        <v>0.15</v>
      </c>
      <c r="P3225" s="28">
        <f xml:space="preserve"> FACT_ORDERS[[#This Row],[TotalAmount]] * (1 - (FACT_ORDERS[[#This Row],[ClientDiscount]] + FACT_ORDERS[[#This Row],[OrderDiscount]]) )</f>
        <v>2392</v>
      </c>
      <c r="Q3225" s="28">
        <f>FACT_ORDERS[[#This Row],[TotalAmountWithDiscount]]+FACT_ORDERS[[#This Row],[DeliveryCost]]</f>
        <v>2407</v>
      </c>
      <c r="R3225" s="35">
        <v>45560</v>
      </c>
      <c r="S3225" s="35" t="str">
        <f>IF(NETWORKDAYS(FACT_ORDERS[[#This Row],[Order-Date]], FACT_ORDERS[[#This Row],[ArrivalDate ]]) &gt; 10, "Late", "On Time")</f>
        <v>On Time</v>
      </c>
    </row>
    <row r="3226" spans="1:19" x14ac:dyDescent="0.3">
      <c r="A3226" s="12">
        <v>8224</v>
      </c>
      <c r="B3226" s="12">
        <v>241</v>
      </c>
      <c r="C3226" s="12">
        <v>10683</v>
      </c>
      <c r="D3226" s="12">
        <v>3225</v>
      </c>
      <c r="E3226" s="12" t="s">
        <v>244</v>
      </c>
      <c r="F3226" s="13">
        <v>45410</v>
      </c>
      <c r="G3226" s="26" t="s">
        <v>13591</v>
      </c>
      <c r="H3226" s="12">
        <v>14</v>
      </c>
      <c r="I3226" s="28">
        <f>VLOOKUP(B:B,DIM_PRODUCTS!A:F,5,FALSE)</f>
        <v>20</v>
      </c>
      <c r="J3226" s="28">
        <f>FACT_ORDERS[[#This Row],[ProductPrice]]*FACT_ORDERS[[#This Row],[Quantity]]</f>
        <v>280</v>
      </c>
      <c r="K3226" s="12" t="str">
        <f>VLOOKUP(C:C,DIM_CUSTOMERS!A:G,7,FALSE)</f>
        <v>Italy</v>
      </c>
      <c r="L3226" s="30" cm="1">
        <f t="array" ref="L3226">_xlfn.IFS(
    AND(FACT_ORDERS[[#This Row],[DeliveryMehtod]]="shippment",FACT_ORDERS[[#This Row],[TotalAmount]]&gt;=200), 0,
    AND(FACT_ORDERS[[#This Row],[DeliveryMehtod]]="pickup"), 15,
    AND(FACT_ORDERS[[#This Row],[DeliveryMehtod]]="shippment",FACT_ORDERS[[#This Row],[TotalAmount]]&lt;200), 35
)</f>
        <v>0</v>
      </c>
      <c r="M3226" s="12" t="str" cm="1">
        <f t="array" ref="M3226">_xlfn.IFS(
    SUMIFS(FACT_ORDERS[TotalAmount], FACT_ORDERS[WD_CUSTOMERS],FACT_ORDERS[[#This Row],[WD_CUSTOMERS]])&gt;=15000, "VIP",
    SUMIFS(FACT_ORDERS[TotalAmount], FACT_ORDERS[WD_CUSTOMERS],FACT_ORDERS[[#This Row],[WD_CUSTOMERS]])&gt;=8000, "Premium",
    TRUE, "Regular"
)</f>
        <v>VIP</v>
      </c>
      <c r="N3226" s="32" cm="1">
        <f t="array" ref="N3226">_xlfn.IFS(
   FACT_ORDERS[[#This Row],[TypeOfClient]]="VIP", 0.2,
   FACT_ORDERS[[#This Row],[TypeOfClient]]="Premium", 0.1,
   TRUE, 0
)</f>
        <v>0.2</v>
      </c>
      <c r="O3226" s="31" cm="1">
        <f t="array" ref="O3226">_xlfn.IFS(
   FACT_ORDERS[[#This Row],[TotalAmount]]&gt;1500, 0.15,
   FACT_ORDERS[[#This Row],[TotalAmount]]&gt;1000, 0.1,
   FACT_ORDERS[[#This Row],[TotalAmount]]&gt;500, 0.05,
   TRUE, 0
)</f>
        <v>0</v>
      </c>
      <c r="P3226" s="28">
        <f xml:space="preserve"> FACT_ORDERS[[#This Row],[TotalAmount]] * (1 - (FACT_ORDERS[[#This Row],[ClientDiscount]] + FACT_ORDERS[[#This Row],[OrderDiscount]]) )</f>
        <v>224</v>
      </c>
      <c r="Q3226" s="28">
        <f>FACT_ORDERS[[#This Row],[TotalAmountWithDiscount]]+FACT_ORDERS[[#This Row],[DeliveryCost]]</f>
        <v>224</v>
      </c>
      <c r="R3226" s="35">
        <v>45417</v>
      </c>
      <c r="S3226" s="35" t="str">
        <f>IF(NETWORKDAYS(FACT_ORDERS[[#This Row],[Order-Date]], FACT_ORDERS[[#This Row],[ArrivalDate ]]) &gt; 10, "Late", "On Time")</f>
        <v>On Time</v>
      </c>
    </row>
    <row r="3227" spans="1:19" x14ac:dyDescent="0.3">
      <c r="A3227" s="12">
        <v>8225</v>
      </c>
      <c r="B3227" s="12">
        <v>208</v>
      </c>
      <c r="C3227" s="12">
        <v>10683</v>
      </c>
      <c r="D3227" s="12">
        <v>3226</v>
      </c>
      <c r="E3227" s="12" t="s">
        <v>244</v>
      </c>
      <c r="F3227" s="13">
        <v>45410</v>
      </c>
      <c r="G3227" s="26" t="s">
        <v>13592</v>
      </c>
      <c r="H3227" s="12">
        <v>10</v>
      </c>
      <c r="I3227" s="28">
        <f>VLOOKUP(B:B,DIM_PRODUCTS!A:F,5,FALSE)</f>
        <v>10</v>
      </c>
      <c r="J3227" s="28">
        <f>FACT_ORDERS[[#This Row],[ProductPrice]]*FACT_ORDERS[[#This Row],[Quantity]]</f>
        <v>100</v>
      </c>
      <c r="K3227" s="12" t="str">
        <f>VLOOKUP(C:C,DIM_CUSTOMERS!A:G,7,FALSE)</f>
        <v>Italy</v>
      </c>
      <c r="L3227" s="30" cm="1">
        <f t="array" ref="L3227">_xlfn.IFS(
    AND(FACT_ORDERS[[#This Row],[DeliveryMehtod]]="shippment",FACT_ORDERS[[#This Row],[TotalAmount]]&gt;=200), 0,
    AND(FACT_ORDERS[[#This Row],[DeliveryMehtod]]="pickup"), 15,
    AND(FACT_ORDERS[[#This Row],[DeliveryMehtod]]="shippment",FACT_ORDERS[[#This Row],[TotalAmount]]&lt;200), 35
)</f>
        <v>35</v>
      </c>
      <c r="M3227" s="12" t="str" cm="1">
        <f t="array" ref="M3227">_xlfn.IFS(
    SUMIFS(FACT_ORDERS[TotalAmount], FACT_ORDERS[WD_CUSTOMERS],FACT_ORDERS[[#This Row],[WD_CUSTOMERS]])&gt;=15000, "VIP",
    SUMIFS(FACT_ORDERS[TotalAmount], FACT_ORDERS[WD_CUSTOMERS],FACT_ORDERS[[#This Row],[WD_CUSTOMERS]])&gt;=8000, "Premium",
    TRUE, "Regular"
)</f>
        <v>VIP</v>
      </c>
      <c r="N3227" s="32" cm="1">
        <f t="array" ref="N3227">_xlfn.IFS(
   FACT_ORDERS[[#This Row],[TypeOfClient]]="VIP", 0.2,
   FACT_ORDERS[[#This Row],[TypeOfClient]]="Premium", 0.1,
   TRUE, 0
)</f>
        <v>0.2</v>
      </c>
      <c r="O3227" s="31" cm="1">
        <f t="array" ref="O3227">_xlfn.IFS(
   FACT_ORDERS[[#This Row],[TotalAmount]]&gt;1500, 0.15,
   FACT_ORDERS[[#This Row],[TotalAmount]]&gt;1000, 0.1,
   FACT_ORDERS[[#This Row],[TotalAmount]]&gt;500, 0.05,
   TRUE, 0
)</f>
        <v>0</v>
      </c>
      <c r="P3227" s="28">
        <f xml:space="preserve"> FACT_ORDERS[[#This Row],[TotalAmount]] * (1 - (FACT_ORDERS[[#This Row],[ClientDiscount]] + FACT_ORDERS[[#This Row],[OrderDiscount]]) )</f>
        <v>80</v>
      </c>
      <c r="Q3227" s="28">
        <f>FACT_ORDERS[[#This Row],[TotalAmountWithDiscount]]+FACT_ORDERS[[#This Row],[DeliveryCost]]</f>
        <v>115</v>
      </c>
      <c r="R3227" s="35">
        <v>45420</v>
      </c>
      <c r="S3227" s="35" t="str">
        <f>IF(NETWORKDAYS(FACT_ORDERS[[#This Row],[Order-Date]], FACT_ORDERS[[#This Row],[ArrivalDate ]]) &gt; 10, "Late", "On Time")</f>
        <v>On Time</v>
      </c>
    </row>
    <row r="3228" spans="1:19" x14ac:dyDescent="0.3">
      <c r="A3228" s="12">
        <v>8226</v>
      </c>
      <c r="B3228" s="12">
        <v>253</v>
      </c>
      <c r="C3228" s="12">
        <v>10683</v>
      </c>
      <c r="D3228" s="12">
        <v>3227</v>
      </c>
      <c r="E3228" s="12" t="s">
        <v>244</v>
      </c>
      <c r="F3228" s="13">
        <v>45410</v>
      </c>
      <c r="G3228" s="26" t="s">
        <v>13593</v>
      </c>
      <c r="H3228" s="12">
        <v>50</v>
      </c>
      <c r="I3228" s="28">
        <f>VLOOKUP(B:B,DIM_PRODUCTS!A:F,5,FALSE)</f>
        <v>11</v>
      </c>
      <c r="J3228" s="28">
        <f>FACT_ORDERS[[#This Row],[ProductPrice]]*FACT_ORDERS[[#This Row],[Quantity]]</f>
        <v>550</v>
      </c>
      <c r="K3228" s="12" t="str">
        <f>VLOOKUP(C:C,DIM_CUSTOMERS!A:G,7,FALSE)</f>
        <v>Italy</v>
      </c>
      <c r="L3228" s="30" cm="1">
        <f t="array" ref="L3228">_xlfn.IFS(
    AND(FACT_ORDERS[[#This Row],[DeliveryMehtod]]="shippment",FACT_ORDERS[[#This Row],[TotalAmount]]&gt;=200), 0,
    AND(FACT_ORDERS[[#This Row],[DeliveryMehtod]]="pickup"), 15,
    AND(FACT_ORDERS[[#This Row],[DeliveryMehtod]]="shippment",FACT_ORDERS[[#This Row],[TotalAmount]]&lt;200), 35
)</f>
        <v>0</v>
      </c>
      <c r="M3228" s="12" t="str" cm="1">
        <f t="array" ref="M3228">_xlfn.IFS(
    SUMIFS(FACT_ORDERS[TotalAmount], FACT_ORDERS[WD_CUSTOMERS],FACT_ORDERS[[#This Row],[WD_CUSTOMERS]])&gt;=15000, "VIP",
    SUMIFS(FACT_ORDERS[TotalAmount], FACT_ORDERS[WD_CUSTOMERS],FACT_ORDERS[[#This Row],[WD_CUSTOMERS]])&gt;=8000, "Premium",
    TRUE, "Regular"
)</f>
        <v>VIP</v>
      </c>
      <c r="N3228" s="32" cm="1">
        <f t="array" ref="N3228">_xlfn.IFS(
   FACT_ORDERS[[#This Row],[TypeOfClient]]="VIP", 0.2,
   FACT_ORDERS[[#This Row],[TypeOfClient]]="Premium", 0.1,
   TRUE, 0
)</f>
        <v>0.2</v>
      </c>
      <c r="O3228" s="31" cm="1">
        <f t="array" ref="O3228">_xlfn.IFS(
   FACT_ORDERS[[#This Row],[TotalAmount]]&gt;1500, 0.15,
   FACT_ORDERS[[#This Row],[TotalAmount]]&gt;1000, 0.1,
   FACT_ORDERS[[#This Row],[TotalAmount]]&gt;500, 0.05,
   TRUE, 0
)</f>
        <v>0.05</v>
      </c>
      <c r="P3228" s="28">
        <f xml:space="preserve"> FACT_ORDERS[[#This Row],[TotalAmount]] * (1 - (FACT_ORDERS[[#This Row],[ClientDiscount]] + FACT_ORDERS[[#This Row],[OrderDiscount]]) )</f>
        <v>412.5</v>
      </c>
      <c r="Q3228" s="28">
        <f>FACT_ORDERS[[#This Row],[TotalAmountWithDiscount]]+FACT_ORDERS[[#This Row],[DeliveryCost]]</f>
        <v>412.5</v>
      </c>
      <c r="R3228" s="35">
        <v>45418</v>
      </c>
      <c r="S3228" s="35" t="str">
        <f>IF(NETWORKDAYS(FACT_ORDERS[[#This Row],[Order-Date]], FACT_ORDERS[[#This Row],[ArrivalDate ]]) &gt; 10, "Late", "On Time")</f>
        <v>On Time</v>
      </c>
    </row>
    <row r="3229" spans="1:19" x14ac:dyDescent="0.3">
      <c r="A3229" s="12">
        <v>8227</v>
      </c>
      <c r="B3229" s="12">
        <v>214</v>
      </c>
      <c r="C3229" s="12">
        <v>10683</v>
      </c>
      <c r="D3229" s="12">
        <v>3228</v>
      </c>
      <c r="E3229" s="12" t="s">
        <v>243</v>
      </c>
      <c r="F3229" s="13">
        <v>45410</v>
      </c>
      <c r="G3229" s="26" t="s">
        <v>13594</v>
      </c>
      <c r="H3229" s="12">
        <v>75</v>
      </c>
      <c r="I3229" s="28">
        <f>VLOOKUP(B:B,DIM_PRODUCTS!A:F,5,FALSE)</f>
        <v>46</v>
      </c>
      <c r="J3229" s="28">
        <f>FACT_ORDERS[[#This Row],[ProductPrice]]*FACT_ORDERS[[#This Row],[Quantity]]</f>
        <v>3450</v>
      </c>
      <c r="K3229" s="12" t="str">
        <f>VLOOKUP(C:C,DIM_CUSTOMERS!A:G,7,FALSE)</f>
        <v>Italy</v>
      </c>
      <c r="L3229" s="30" cm="1">
        <f t="array" ref="L3229">_xlfn.IFS(
    AND(FACT_ORDERS[[#This Row],[DeliveryMehtod]]="shippment",FACT_ORDERS[[#This Row],[TotalAmount]]&gt;=200), 0,
    AND(FACT_ORDERS[[#This Row],[DeliveryMehtod]]="pickup"), 15,
    AND(FACT_ORDERS[[#This Row],[DeliveryMehtod]]="shippment",FACT_ORDERS[[#This Row],[TotalAmount]]&lt;200), 35
)</f>
        <v>15</v>
      </c>
      <c r="M3229" s="12" t="str" cm="1">
        <f t="array" ref="M3229">_xlfn.IFS(
    SUMIFS(FACT_ORDERS[TotalAmount], FACT_ORDERS[WD_CUSTOMERS],FACT_ORDERS[[#This Row],[WD_CUSTOMERS]])&gt;=15000, "VIP",
    SUMIFS(FACT_ORDERS[TotalAmount], FACT_ORDERS[WD_CUSTOMERS],FACT_ORDERS[[#This Row],[WD_CUSTOMERS]])&gt;=8000, "Premium",
    TRUE, "Regular"
)</f>
        <v>VIP</v>
      </c>
      <c r="N3229" s="32" cm="1">
        <f t="array" ref="N3229">_xlfn.IFS(
   FACT_ORDERS[[#This Row],[TypeOfClient]]="VIP", 0.2,
   FACT_ORDERS[[#This Row],[TypeOfClient]]="Premium", 0.1,
   TRUE, 0
)</f>
        <v>0.2</v>
      </c>
      <c r="O3229" s="31" cm="1">
        <f t="array" ref="O3229">_xlfn.IFS(
   FACT_ORDERS[[#This Row],[TotalAmount]]&gt;1500, 0.15,
   FACT_ORDERS[[#This Row],[TotalAmount]]&gt;1000, 0.1,
   FACT_ORDERS[[#This Row],[TotalAmount]]&gt;500, 0.05,
   TRUE, 0
)</f>
        <v>0.15</v>
      </c>
      <c r="P3229" s="28">
        <f xml:space="preserve"> FACT_ORDERS[[#This Row],[TotalAmount]] * (1 - (FACT_ORDERS[[#This Row],[ClientDiscount]] + FACT_ORDERS[[#This Row],[OrderDiscount]]) )</f>
        <v>2242.5</v>
      </c>
      <c r="Q3229" s="28">
        <f>FACT_ORDERS[[#This Row],[TotalAmountWithDiscount]]+FACT_ORDERS[[#This Row],[DeliveryCost]]</f>
        <v>2257.5</v>
      </c>
      <c r="R3229" s="35">
        <v>45419</v>
      </c>
      <c r="S3229" s="35" t="str">
        <f>IF(NETWORKDAYS(FACT_ORDERS[[#This Row],[Order-Date]], FACT_ORDERS[[#This Row],[ArrivalDate ]]) &gt; 10, "Late", "On Time")</f>
        <v>On Time</v>
      </c>
    </row>
    <row r="3230" spans="1:19" x14ac:dyDescent="0.3">
      <c r="A3230" s="12">
        <v>8228</v>
      </c>
      <c r="B3230" s="12">
        <v>241</v>
      </c>
      <c r="C3230" s="12">
        <v>10683</v>
      </c>
      <c r="D3230" s="12">
        <v>3229</v>
      </c>
      <c r="E3230" s="12" t="s">
        <v>243</v>
      </c>
      <c r="F3230" s="13">
        <v>45468</v>
      </c>
      <c r="G3230" s="26" t="s">
        <v>13595</v>
      </c>
      <c r="H3230" s="12">
        <v>19</v>
      </c>
      <c r="I3230" s="28">
        <f>VLOOKUP(B:B,DIM_PRODUCTS!A:F,5,FALSE)</f>
        <v>20</v>
      </c>
      <c r="J3230" s="28">
        <f>FACT_ORDERS[[#This Row],[ProductPrice]]*FACT_ORDERS[[#This Row],[Quantity]]</f>
        <v>380</v>
      </c>
      <c r="K3230" s="12" t="str">
        <f>VLOOKUP(C:C,DIM_CUSTOMERS!A:G,7,FALSE)</f>
        <v>Italy</v>
      </c>
      <c r="L3230" s="30" cm="1">
        <f t="array" ref="L3230">_xlfn.IFS(
    AND(FACT_ORDERS[[#This Row],[DeliveryMehtod]]="shippment",FACT_ORDERS[[#This Row],[TotalAmount]]&gt;=200), 0,
    AND(FACT_ORDERS[[#This Row],[DeliveryMehtod]]="pickup"), 15,
    AND(FACT_ORDERS[[#This Row],[DeliveryMehtod]]="shippment",FACT_ORDERS[[#This Row],[TotalAmount]]&lt;200), 35
)</f>
        <v>15</v>
      </c>
      <c r="M3230" s="12" t="str" cm="1">
        <f t="array" ref="M3230">_xlfn.IFS(
    SUMIFS(FACT_ORDERS[TotalAmount], FACT_ORDERS[WD_CUSTOMERS],FACT_ORDERS[[#This Row],[WD_CUSTOMERS]])&gt;=15000, "VIP",
    SUMIFS(FACT_ORDERS[TotalAmount], FACT_ORDERS[WD_CUSTOMERS],FACT_ORDERS[[#This Row],[WD_CUSTOMERS]])&gt;=8000, "Premium",
    TRUE, "Regular"
)</f>
        <v>VIP</v>
      </c>
      <c r="N3230" s="32" cm="1">
        <f t="array" ref="N3230">_xlfn.IFS(
   FACT_ORDERS[[#This Row],[TypeOfClient]]="VIP", 0.2,
   FACT_ORDERS[[#This Row],[TypeOfClient]]="Premium", 0.1,
   TRUE, 0
)</f>
        <v>0.2</v>
      </c>
      <c r="O3230" s="31" cm="1">
        <f t="array" ref="O3230">_xlfn.IFS(
   FACT_ORDERS[[#This Row],[TotalAmount]]&gt;1500, 0.15,
   FACT_ORDERS[[#This Row],[TotalAmount]]&gt;1000, 0.1,
   FACT_ORDERS[[#This Row],[TotalAmount]]&gt;500, 0.05,
   TRUE, 0
)</f>
        <v>0</v>
      </c>
      <c r="P3230" s="28">
        <f xml:space="preserve"> FACT_ORDERS[[#This Row],[TotalAmount]] * (1 - (FACT_ORDERS[[#This Row],[ClientDiscount]] + FACT_ORDERS[[#This Row],[OrderDiscount]]) )</f>
        <v>304</v>
      </c>
      <c r="Q3230" s="28">
        <f>FACT_ORDERS[[#This Row],[TotalAmountWithDiscount]]+FACT_ORDERS[[#This Row],[DeliveryCost]]</f>
        <v>319</v>
      </c>
      <c r="R3230" s="35">
        <v>45476</v>
      </c>
      <c r="S3230" s="35" t="str">
        <f>IF(NETWORKDAYS(FACT_ORDERS[[#This Row],[Order-Date]], FACT_ORDERS[[#This Row],[ArrivalDate ]]) &gt; 10, "Late", "On Time")</f>
        <v>On Time</v>
      </c>
    </row>
    <row r="3231" spans="1:19" x14ac:dyDescent="0.3">
      <c r="A3231" s="12">
        <v>8229</v>
      </c>
      <c r="B3231" s="12">
        <v>200</v>
      </c>
      <c r="C3231" s="12">
        <v>10683</v>
      </c>
      <c r="D3231" s="12">
        <v>3230</v>
      </c>
      <c r="E3231" s="12" t="s">
        <v>243</v>
      </c>
      <c r="F3231" s="13">
        <v>45468</v>
      </c>
      <c r="G3231" s="26" t="s">
        <v>13596</v>
      </c>
      <c r="H3231" s="12">
        <v>14</v>
      </c>
      <c r="I3231" s="28">
        <f>VLOOKUP(B:B,DIM_PRODUCTS!A:F,5,FALSE)</f>
        <v>15</v>
      </c>
      <c r="J3231" s="28">
        <f>FACT_ORDERS[[#This Row],[ProductPrice]]*FACT_ORDERS[[#This Row],[Quantity]]</f>
        <v>210</v>
      </c>
      <c r="K3231" s="12" t="str">
        <f>VLOOKUP(C:C,DIM_CUSTOMERS!A:G,7,FALSE)</f>
        <v>Italy</v>
      </c>
      <c r="L3231" s="30" cm="1">
        <f t="array" ref="L3231">_xlfn.IFS(
    AND(FACT_ORDERS[[#This Row],[DeliveryMehtod]]="shippment",FACT_ORDERS[[#This Row],[TotalAmount]]&gt;=200), 0,
    AND(FACT_ORDERS[[#This Row],[DeliveryMehtod]]="pickup"), 15,
    AND(FACT_ORDERS[[#This Row],[DeliveryMehtod]]="shippment",FACT_ORDERS[[#This Row],[TotalAmount]]&lt;200), 35
)</f>
        <v>15</v>
      </c>
      <c r="M3231" s="12" t="str" cm="1">
        <f t="array" ref="M3231">_xlfn.IFS(
    SUMIFS(FACT_ORDERS[TotalAmount], FACT_ORDERS[WD_CUSTOMERS],FACT_ORDERS[[#This Row],[WD_CUSTOMERS]])&gt;=15000, "VIP",
    SUMIFS(FACT_ORDERS[TotalAmount], FACT_ORDERS[WD_CUSTOMERS],FACT_ORDERS[[#This Row],[WD_CUSTOMERS]])&gt;=8000, "Premium",
    TRUE, "Regular"
)</f>
        <v>VIP</v>
      </c>
      <c r="N3231" s="32" cm="1">
        <f t="array" ref="N3231">_xlfn.IFS(
   FACT_ORDERS[[#This Row],[TypeOfClient]]="VIP", 0.2,
   FACT_ORDERS[[#This Row],[TypeOfClient]]="Premium", 0.1,
   TRUE, 0
)</f>
        <v>0.2</v>
      </c>
      <c r="O3231" s="31" cm="1">
        <f t="array" ref="O3231">_xlfn.IFS(
   FACT_ORDERS[[#This Row],[TotalAmount]]&gt;1500, 0.15,
   FACT_ORDERS[[#This Row],[TotalAmount]]&gt;1000, 0.1,
   FACT_ORDERS[[#This Row],[TotalAmount]]&gt;500, 0.05,
   TRUE, 0
)</f>
        <v>0</v>
      </c>
      <c r="P3231" s="28">
        <f xml:space="preserve"> FACT_ORDERS[[#This Row],[TotalAmount]] * (1 - (FACT_ORDERS[[#This Row],[ClientDiscount]] + FACT_ORDERS[[#This Row],[OrderDiscount]]) )</f>
        <v>168</v>
      </c>
      <c r="Q3231" s="28">
        <f>FACT_ORDERS[[#This Row],[TotalAmountWithDiscount]]+FACT_ORDERS[[#This Row],[DeliveryCost]]</f>
        <v>183</v>
      </c>
      <c r="R3231" s="35">
        <v>45478</v>
      </c>
      <c r="S3231" s="35" t="str">
        <f>IF(NETWORKDAYS(FACT_ORDERS[[#This Row],[Order-Date]], FACT_ORDERS[[#This Row],[ArrivalDate ]]) &gt; 10, "Late", "On Time")</f>
        <v>On Time</v>
      </c>
    </row>
    <row r="3232" spans="1:19" x14ac:dyDescent="0.3">
      <c r="A3232" s="12">
        <v>8230</v>
      </c>
      <c r="B3232" s="12">
        <v>208</v>
      </c>
      <c r="C3232" s="12">
        <v>10683</v>
      </c>
      <c r="D3232" s="12">
        <v>3231</v>
      </c>
      <c r="E3232" s="12" t="s">
        <v>244</v>
      </c>
      <c r="F3232" s="13">
        <v>45468</v>
      </c>
      <c r="G3232" s="26" t="s">
        <v>13597</v>
      </c>
      <c r="H3232" s="12">
        <v>14</v>
      </c>
      <c r="I3232" s="28">
        <f>VLOOKUP(B:B,DIM_PRODUCTS!A:F,5,FALSE)</f>
        <v>10</v>
      </c>
      <c r="J3232" s="28">
        <f>FACT_ORDERS[[#This Row],[ProductPrice]]*FACT_ORDERS[[#This Row],[Quantity]]</f>
        <v>140</v>
      </c>
      <c r="K3232" s="12" t="str">
        <f>VLOOKUP(C:C,DIM_CUSTOMERS!A:G,7,FALSE)</f>
        <v>Italy</v>
      </c>
      <c r="L3232" s="30" cm="1">
        <f t="array" ref="L3232">_xlfn.IFS(
    AND(FACT_ORDERS[[#This Row],[DeliveryMehtod]]="shippment",FACT_ORDERS[[#This Row],[TotalAmount]]&gt;=200), 0,
    AND(FACT_ORDERS[[#This Row],[DeliveryMehtod]]="pickup"), 15,
    AND(FACT_ORDERS[[#This Row],[DeliveryMehtod]]="shippment",FACT_ORDERS[[#This Row],[TotalAmount]]&lt;200), 35
)</f>
        <v>35</v>
      </c>
      <c r="M3232" s="12" t="str" cm="1">
        <f t="array" ref="M3232">_xlfn.IFS(
    SUMIFS(FACT_ORDERS[TotalAmount], FACT_ORDERS[WD_CUSTOMERS],FACT_ORDERS[[#This Row],[WD_CUSTOMERS]])&gt;=15000, "VIP",
    SUMIFS(FACT_ORDERS[TotalAmount], FACT_ORDERS[WD_CUSTOMERS],FACT_ORDERS[[#This Row],[WD_CUSTOMERS]])&gt;=8000, "Premium",
    TRUE, "Regular"
)</f>
        <v>VIP</v>
      </c>
      <c r="N3232" s="32" cm="1">
        <f t="array" ref="N3232">_xlfn.IFS(
   FACT_ORDERS[[#This Row],[TypeOfClient]]="VIP", 0.2,
   FACT_ORDERS[[#This Row],[TypeOfClient]]="Premium", 0.1,
   TRUE, 0
)</f>
        <v>0.2</v>
      </c>
      <c r="O3232" s="31" cm="1">
        <f t="array" ref="O3232">_xlfn.IFS(
   FACT_ORDERS[[#This Row],[TotalAmount]]&gt;1500, 0.15,
   FACT_ORDERS[[#This Row],[TotalAmount]]&gt;1000, 0.1,
   FACT_ORDERS[[#This Row],[TotalAmount]]&gt;500, 0.05,
   TRUE, 0
)</f>
        <v>0</v>
      </c>
      <c r="P3232" s="28">
        <f xml:space="preserve"> FACT_ORDERS[[#This Row],[TotalAmount]] * (1 - (FACT_ORDERS[[#This Row],[ClientDiscount]] + FACT_ORDERS[[#This Row],[OrderDiscount]]) )</f>
        <v>112</v>
      </c>
      <c r="Q3232" s="28">
        <f>FACT_ORDERS[[#This Row],[TotalAmountWithDiscount]]+FACT_ORDERS[[#This Row],[DeliveryCost]]</f>
        <v>147</v>
      </c>
      <c r="R3232" s="35">
        <v>45477</v>
      </c>
      <c r="S3232" s="35" t="str">
        <f>IF(NETWORKDAYS(FACT_ORDERS[[#This Row],[Order-Date]], FACT_ORDERS[[#This Row],[ArrivalDate ]]) &gt; 10, "Late", "On Time")</f>
        <v>On Time</v>
      </c>
    </row>
    <row r="3233" spans="1:19" x14ac:dyDescent="0.3">
      <c r="A3233" s="12">
        <v>8231</v>
      </c>
      <c r="B3233" s="12">
        <v>253</v>
      </c>
      <c r="C3233" s="12">
        <v>10683</v>
      </c>
      <c r="D3233" s="12">
        <v>3232</v>
      </c>
      <c r="E3233" s="12" t="s">
        <v>244</v>
      </c>
      <c r="F3233" s="13">
        <v>45468</v>
      </c>
      <c r="G3233" s="26" t="s">
        <v>11678</v>
      </c>
      <c r="H3233" s="12">
        <v>32</v>
      </c>
      <c r="I3233" s="28">
        <f>VLOOKUP(B:B,DIM_PRODUCTS!A:F,5,FALSE)</f>
        <v>11</v>
      </c>
      <c r="J3233" s="28">
        <f>FACT_ORDERS[[#This Row],[ProductPrice]]*FACT_ORDERS[[#This Row],[Quantity]]</f>
        <v>352</v>
      </c>
      <c r="K3233" s="12" t="str">
        <f>VLOOKUP(C:C,DIM_CUSTOMERS!A:G,7,FALSE)</f>
        <v>Italy</v>
      </c>
      <c r="L3233" s="30" cm="1">
        <f t="array" ref="L3233">_xlfn.IFS(
    AND(FACT_ORDERS[[#This Row],[DeliveryMehtod]]="shippment",FACT_ORDERS[[#This Row],[TotalAmount]]&gt;=200), 0,
    AND(FACT_ORDERS[[#This Row],[DeliveryMehtod]]="pickup"), 15,
    AND(FACT_ORDERS[[#This Row],[DeliveryMehtod]]="shippment",FACT_ORDERS[[#This Row],[TotalAmount]]&lt;200), 35
)</f>
        <v>0</v>
      </c>
      <c r="M3233" s="12" t="str" cm="1">
        <f t="array" ref="M3233">_xlfn.IFS(
    SUMIFS(FACT_ORDERS[TotalAmount], FACT_ORDERS[WD_CUSTOMERS],FACT_ORDERS[[#This Row],[WD_CUSTOMERS]])&gt;=15000, "VIP",
    SUMIFS(FACT_ORDERS[TotalAmount], FACT_ORDERS[WD_CUSTOMERS],FACT_ORDERS[[#This Row],[WD_CUSTOMERS]])&gt;=8000, "Premium",
    TRUE, "Regular"
)</f>
        <v>VIP</v>
      </c>
      <c r="N3233" s="32" cm="1">
        <f t="array" ref="N3233">_xlfn.IFS(
   FACT_ORDERS[[#This Row],[TypeOfClient]]="VIP", 0.2,
   FACT_ORDERS[[#This Row],[TypeOfClient]]="Premium", 0.1,
   TRUE, 0
)</f>
        <v>0.2</v>
      </c>
      <c r="O3233" s="31" cm="1">
        <f t="array" ref="O3233">_xlfn.IFS(
   FACT_ORDERS[[#This Row],[TotalAmount]]&gt;1500, 0.15,
   FACT_ORDERS[[#This Row],[TotalAmount]]&gt;1000, 0.1,
   FACT_ORDERS[[#This Row],[TotalAmount]]&gt;500, 0.05,
   TRUE, 0
)</f>
        <v>0</v>
      </c>
      <c r="P3233" s="28">
        <f xml:space="preserve"> FACT_ORDERS[[#This Row],[TotalAmount]] * (1 - (FACT_ORDERS[[#This Row],[ClientDiscount]] + FACT_ORDERS[[#This Row],[OrderDiscount]]) )</f>
        <v>281.60000000000002</v>
      </c>
      <c r="Q3233" s="28">
        <f>FACT_ORDERS[[#This Row],[TotalAmountWithDiscount]]+FACT_ORDERS[[#This Row],[DeliveryCost]]</f>
        <v>281.60000000000002</v>
      </c>
      <c r="R3233" s="35">
        <v>45477</v>
      </c>
      <c r="S3233" s="35" t="str">
        <f>IF(NETWORKDAYS(FACT_ORDERS[[#This Row],[Order-Date]], FACT_ORDERS[[#This Row],[ArrivalDate ]]) &gt; 10, "Late", "On Time")</f>
        <v>On Time</v>
      </c>
    </row>
    <row r="3234" spans="1:19" x14ac:dyDescent="0.3">
      <c r="A3234" s="12">
        <v>8232</v>
      </c>
      <c r="B3234" s="12">
        <v>214</v>
      </c>
      <c r="C3234" s="12">
        <v>10683</v>
      </c>
      <c r="D3234" s="12">
        <v>3233</v>
      </c>
      <c r="E3234" s="12" t="s">
        <v>244</v>
      </c>
      <c r="F3234" s="13">
        <v>45468</v>
      </c>
      <c r="G3234" s="26" t="s">
        <v>13598</v>
      </c>
      <c r="H3234" s="12">
        <v>73</v>
      </c>
      <c r="I3234" s="28">
        <f>VLOOKUP(B:B,DIM_PRODUCTS!A:F,5,FALSE)</f>
        <v>46</v>
      </c>
      <c r="J3234" s="28">
        <f>FACT_ORDERS[[#This Row],[ProductPrice]]*FACT_ORDERS[[#This Row],[Quantity]]</f>
        <v>3358</v>
      </c>
      <c r="K3234" s="12" t="str">
        <f>VLOOKUP(C:C,DIM_CUSTOMERS!A:G,7,FALSE)</f>
        <v>Italy</v>
      </c>
      <c r="L3234" s="30" cm="1">
        <f t="array" ref="L3234">_xlfn.IFS(
    AND(FACT_ORDERS[[#This Row],[DeliveryMehtod]]="shippment",FACT_ORDERS[[#This Row],[TotalAmount]]&gt;=200), 0,
    AND(FACT_ORDERS[[#This Row],[DeliveryMehtod]]="pickup"), 15,
    AND(FACT_ORDERS[[#This Row],[DeliveryMehtod]]="shippment",FACT_ORDERS[[#This Row],[TotalAmount]]&lt;200), 35
)</f>
        <v>0</v>
      </c>
      <c r="M3234" s="12" t="str" cm="1">
        <f t="array" ref="M3234">_xlfn.IFS(
    SUMIFS(FACT_ORDERS[TotalAmount], FACT_ORDERS[WD_CUSTOMERS],FACT_ORDERS[[#This Row],[WD_CUSTOMERS]])&gt;=15000, "VIP",
    SUMIFS(FACT_ORDERS[TotalAmount], FACT_ORDERS[WD_CUSTOMERS],FACT_ORDERS[[#This Row],[WD_CUSTOMERS]])&gt;=8000, "Premium",
    TRUE, "Regular"
)</f>
        <v>VIP</v>
      </c>
      <c r="N3234" s="32" cm="1">
        <f t="array" ref="N3234">_xlfn.IFS(
   FACT_ORDERS[[#This Row],[TypeOfClient]]="VIP", 0.2,
   FACT_ORDERS[[#This Row],[TypeOfClient]]="Premium", 0.1,
   TRUE, 0
)</f>
        <v>0.2</v>
      </c>
      <c r="O3234" s="31" cm="1">
        <f t="array" ref="O3234">_xlfn.IFS(
   FACT_ORDERS[[#This Row],[TotalAmount]]&gt;1500, 0.15,
   FACT_ORDERS[[#This Row],[TotalAmount]]&gt;1000, 0.1,
   FACT_ORDERS[[#This Row],[TotalAmount]]&gt;500, 0.05,
   TRUE, 0
)</f>
        <v>0.15</v>
      </c>
      <c r="P3234" s="28">
        <f xml:space="preserve"> FACT_ORDERS[[#This Row],[TotalAmount]] * (1 - (FACT_ORDERS[[#This Row],[ClientDiscount]] + FACT_ORDERS[[#This Row],[OrderDiscount]]) )</f>
        <v>2182.7000000000003</v>
      </c>
      <c r="Q3234" s="28">
        <f>FACT_ORDERS[[#This Row],[TotalAmountWithDiscount]]+FACT_ORDERS[[#This Row],[DeliveryCost]]</f>
        <v>2182.7000000000003</v>
      </c>
      <c r="R3234" s="35">
        <v>45475</v>
      </c>
      <c r="S3234" s="35" t="str">
        <f>IF(NETWORKDAYS(FACT_ORDERS[[#This Row],[Order-Date]], FACT_ORDERS[[#This Row],[ArrivalDate ]]) &gt; 10, "Late", "On Time")</f>
        <v>On Time</v>
      </c>
    </row>
    <row r="3235" spans="1:19" x14ac:dyDescent="0.3">
      <c r="A3235" s="12">
        <v>8233</v>
      </c>
      <c r="B3235" s="12">
        <v>241</v>
      </c>
      <c r="C3235" s="12">
        <v>10683</v>
      </c>
      <c r="D3235" s="12">
        <v>3234</v>
      </c>
      <c r="E3235" s="12" t="s">
        <v>244</v>
      </c>
      <c r="F3235" s="13">
        <v>45480</v>
      </c>
      <c r="G3235" s="26" t="s">
        <v>13599</v>
      </c>
      <c r="H3235" s="12">
        <v>12</v>
      </c>
      <c r="I3235" s="28">
        <f>VLOOKUP(B:B,DIM_PRODUCTS!A:F,5,FALSE)</f>
        <v>20</v>
      </c>
      <c r="J3235" s="28">
        <f>FACT_ORDERS[[#This Row],[ProductPrice]]*FACT_ORDERS[[#This Row],[Quantity]]</f>
        <v>240</v>
      </c>
      <c r="K3235" s="12" t="str">
        <f>VLOOKUP(C:C,DIM_CUSTOMERS!A:G,7,FALSE)</f>
        <v>Italy</v>
      </c>
      <c r="L3235" s="30" cm="1">
        <f t="array" ref="L3235">_xlfn.IFS(
    AND(FACT_ORDERS[[#This Row],[DeliveryMehtod]]="shippment",FACT_ORDERS[[#This Row],[TotalAmount]]&gt;=200), 0,
    AND(FACT_ORDERS[[#This Row],[DeliveryMehtod]]="pickup"), 15,
    AND(FACT_ORDERS[[#This Row],[DeliveryMehtod]]="shippment",FACT_ORDERS[[#This Row],[TotalAmount]]&lt;200), 35
)</f>
        <v>0</v>
      </c>
      <c r="M3235" s="12" t="str" cm="1">
        <f t="array" ref="M3235">_xlfn.IFS(
    SUMIFS(FACT_ORDERS[TotalAmount], FACT_ORDERS[WD_CUSTOMERS],FACT_ORDERS[[#This Row],[WD_CUSTOMERS]])&gt;=15000, "VIP",
    SUMIFS(FACT_ORDERS[TotalAmount], FACT_ORDERS[WD_CUSTOMERS],FACT_ORDERS[[#This Row],[WD_CUSTOMERS]])&gt;=8000, "Premium",
    TRUE, "Regular"
)</f>
        <v>VIP</v>
      </c>
      <c r="N3235" s="32" cm="1">
        <f t="array" ref="N3235">_xlfn.IFS(
   FACT_ORDERS[[#This Row],[TypeOfClient]]="VIP", 0.2,
   FACT_ORDERS[[#This Row],[TypeOfClient]]="Premium", 0.1,
   TRUE, 0
)</f>
        <v>0.2</v>
      </c>
      <c r="O3235" s="31" cm="1">
        <f t="array" ref="O3235">_xlfn.IFS(
   FACT_ORDERS[[#This Row],[TotalAmount]]&gt;1500, 0.15,
   FACT_ORDERS[[#This Row],[TotalAmount]]&gt;1000, 0.1,
   FACT_ORDERS[[#This Row],[TotalAmount]]&gt;500, 0.05,
   TRUE, 0
)</f>
        <v>0</v>
      </c>
      <c r="P3235" s="28">
        <f xml:space="preserve"> FACT_ORDERS[[#This Row],[TotalAmount]] * (1 - (FACT_ORDERS[[#This Row],[ClientDiscount]] + FACT_ORDERS[[#This Row],[OrderDiscount]]) )</f>
        <v>192</v>
      </c>
      <c r="Q3235" s="28">
        <f>FACT_ORDERS[[#This Row],[TotalAmountWithDiscount]]+FACT_ORDERS[[#This Row],[DeliveryCost]]</f>
        <v>192</v>
      </c>
      <c r="R3235" s="35">
        <v>45488</v>
      </c>
      <c r="S3235" s="35" t="str">
        <f>IF(NETWORKDAYS(FACT_ORDERS[[#This Row],[Order-Date]], FACT_ORDERS[[#This Row],[ArrivalDate ]]) &gt; 10, "Late", "On Time")</f>
        <v>On Time</v>
      </c>
    </row>
    <row r="3236" spans="1:19" x14ac:dyDescent="0.3">
      <c r="A3236" s="12">
        <v>8234</v>
      </c>
      <c r="B3236" s="12">
        <v>208</v>
      </c>
      <c r="C3236" s="12">
        <v>10683</v>
      </c>
      <c r="D3236" s="12">
        <v>3235</v>
      </c>
      <c r="E3236" s="12" t="s">
        <v>243</v>
      </c>
      <c r="F3236" s="13">
        <v>45480</v>
      </c>
      <c r="G3236" s="26" t="s">
        <v>13600</v>
      </c>
      <c r="H3236" s="12">
        <v>10</v>
      </c>
      <c r="I3236" s="28">
        <f>VLOOKUP(B:B,DIM_PRODUCTS!A:F,5,FALSE)</f>
        <v>10</v>
      </c>
      <c r="J3236" s="28">
        <f>FACT_ORDERS[[#This Row],[ProductPrice]]*FACT_ORDERS[[#This Row],[Quantity]]</f>
        <v>100</v>
      </c>
      <c r="K3236" s="12" t="str">
        <f>VLOOKUP(C:C,DIM_CUSTOMERS!A:G,7,FALSE)</f>
        <v>Italy</v>
      </c>
      <c r="L3236" s="30" cm="1">
        <f t="array" ref="L3236">_xlfn.IFS(
    AND(FACT_ORDERS[[#This Row],[DeliveryMehtod]]="shippment",FACT_ORDERS[[#This Row],[TotalAmount]]&gt;=200), 0,
    AND(FACT_ORDERS[[#This Row],[DeliveryMehtod]]="pickup"), 15,
    AND(FACT_ORDERS[[#This Row],[DeliveryMehtod]]="shippment",FACT_ORDERS[[#This Row],[TotalAmount]]&lt;200), 35
)</f>
        <v>15</v>
      </c>
      <c r="M3236" s="12" t="str" cm="1">
        <f t="array" ref="M3236">_xlfn.IFS(
    SUMIFS(FACT_ORDERS[TotalAmount], FACT_ORDERS[WD_CUSTOMERS],FACT_ORDERS[[#This Row],[WD_CUSTOMERS]])&gt;=15000, "VIP",
    SUMIFS(FACT_ORDERS[TotalAmount], FACT_ORDERS[WD_CUSTOMERS],FACT_ORDERS[[#This Row],[WD_CUSTOMERS]])&gt;=8000, "Premium",
    TRUE, "Regular"
)</f>
        <v>VIP</v>
      </c>
      <c r="N3236" s="32" cm="1">
        <f t="array" ref="N3236">_xlfn.IFS(
   FACT_ORDERS[[#This Row],[TypeOfClient]]="VIP", 0.2,
   FACT_ORDERS[[#This Row],[TypeOfClient]]="Premium", 0.1,
   TRUE, 0
)</f>
        <v>0.2</v>
      </c>
      <c r="O3236" s="31" cm="1">
        <f t="array" ref="O3236">_xlfn.IFS(
   FACT_ORDERS[[#This Row],[TotalAmount]]&gt;1500, 0.15,
   FACT_ORDERS[[#This Row],[TotalAmount]]&gt;1000, 0.1,
   FACT_ORDERS[[#This Row],[TotalAmount]]&gt;500, 0.05,
   TRUE, 0
)</f>
        <v>0</v>
      </c>
      <c r="P3236" s="28">
        <f xml:space="preserve"> FACT_ORDERS[[#This Row],[TotalAmount]] * (1 - (FACT_ORDERS[[#This Row],[ClientDiscount]] + FACT_ORDERS[[#This Row],[OrderDiscount]]) )</f>
        <v>80</v>
      </c>
      <c r="Q3236" s="28">
        <f>FACT_ORDERS[[#This Row],[TotalAmountWithDiscount]]+FACT_ORDERS[[#This Row],[DeliveryCost]]</f>
        <v>95</v>
      </c>
      <c r="R3236" s="35">
        <v>45489</v>
      </c>
      <c r="S3236" s="35" t="str">
        <f>IF(NETWORKDAYS(FACT_ORDERS[[#This Row],[Order-Date]], FACT_ORDERS[[#This Row],[ArrivalDate ]]) &gt; 10, "Late", "On Time")</f>
        <v>On Time</v>
      </c>
    </row>
    <row r="3237" spans="1:19" x14ac:dyDescent="0.3">
      <c r="A3237" s="12">
        <v>8235</v>
      </c>
      <c r="B3237" s="12">
        <v>253</v>
      </c>
      <c r="C3237" s="12">
        <v>10683</v>
      </c>
      <c r="D3237" s="12">
        <v>3236</v>
      </c>
      <c r="E3237" s="12" t="s">
        <v>243</v>
      </c>
      <c r="F3237" s="13">
        <v>45480</v>
      </c>
      <c r="G3237" s="26" t="s">
        <v>13601</v>
      </c>
      <c r="H3237" s="12">
        <v>49</v>
      </c>
      <c r="I3237" s="28">
        <f>VLOOKUP(B:B,DIM_PRODUCTS!A:F,5,FALSE)</f>
        <v>11</v>
      </c>
      <c r="J3237" s="28">
        <f>FACT_ORDERS[[#This Row],[ProductPrice]]*FACT_ORDERS[[#This Row],[Quantity]]</f>
        <v>539</v>
      </c>
      <c r="K3237" s="12" t="str">
        <f>VLOOKUP(C:C,DIM_CUSTOMERS!A:G,7,FALSE)</f>
        <v>Italy</v>
      </c>
      <c r="L3237" s="30" cm="1">
        <f t="array" ref="L3237">_xlfn.IFS(
    AND(FACT_ORDERS[[#This Row],[DeliveryMehtod]]="shippment",FACT_ORDERS[[#This Row],[TotalAmount]]&gt;=200), 0,
    AND(FACT_ORDERS[[#This Row],[DeliveryMehtod]]="pickup"), 15,
    AND(FACT_ORDERS[[#This Row],[DeliveryMehtod]]="shippment",FACT_ORDERS[[#This Row],[TotalAmount]]&lt;200), 35
)</f>
        <v>15</v>
      </c>
      <c r="M3237" s="12" t="str" cm="1">
        <f t="array" ref="M3237">_xlfn.IFS(
    SUMIFS(FACT_ORDERS[TotalAmount], FACT_ORDERS[WD_CUSTOMERS],FACT_ORDERS[[#This Row],[WD_CUSTOMERS]])&gt;=15000, "VIP",
    SUMIFS(FACT_ORDERS[TotalAmount], FACT_ORDERS[WD_CUSTOMERS],FACT_ORDERS[[#This Row],[WD_CUSTOMERS]])&gt;=8000, "Premium",
    TRUE, "Regular"
)</f>
        <v>VIP</v>
      </c>
      <c r="N3237" s="32" cm="1">
        <f t="array" ref="N3237">_xlfn.IFS(
   FACT_ORDERS[[#This Row],[TypeOfClient]]="VIP", 0.2,
   FACT_ORDERS[[#This Row],[TypeOfClient]]="Premium", 0.1,
   TRUE, 0
)</f>
        <v>0.2</v>
      </c>
      <c r="O3237" s="31" cm="1">
        <f t="array" ref="O3237">_xlfn.IFS(
   FACT_ORDERS[[#This Row],[TotalAmount]]&gt;1500, 0.15,
   FACT_ORDERS[[#This Row],[TotalAmount]]&gt;1000, 0.1,
   FACT_ORDERS[[#This Row],[TotalAmount]]&gt;500, 0.05,
   TRUE, 0
)</f>
        <v>0.05</v>
      </c>
      <c r="P3237" s="28">
        <f xml:space="preserve"> FACT_ORDERS[[#This Row],[TotalAmount]] * (1 - (FACT_ORDERS[[#This Row],[ClientDiscount]] + FACT_ORDERS[[#This Row],[OrderDiscount]]) )</f>
        <v>404.25</v>
      </c>
      <c r="Q3237" s="28">
        <f>FACT_ORDERS[[#This Row],[TotalAmountWithDiscount]]+FACT_ORDERS[[#This Row],[DeliveryCost]]</f>
        <v>419.25</v>
      </c>
      <c r="R3237" s="35">
        <v>45489</v>
      </c>
      <c r="S3237" s="35" t="str">
        <f>IF(NETWORKDAYS(FACT_ORDERS[[#This Row],[Order-Date]], FACT_ORDERS[[#This Row],[ArrivalDate ]]) &gt; 10, "Late", "On Time")</f>
        <v>On Time</v>
      </c>
    </row>
    <row r="3238" spans="1:19" x14ac:dyDescent="0.3">
      <c r="A3238" s="12">
        <v>8236</v>
      </c>
      <c r="B3238" s="12">
        <v>214</v>
      </c>
      <c r="C3238" s="12">
        <v>10683</v>
      </c>
      <c r="D3238" s="12">
        <v>3237</v>
      </c>
      <c r="E3238" s="12" t="s">
        <v>244</v>
      </c>
      <c r="F3238" s="13">
        <v>45480</v>
      </c>
      <c r="G3238" s="26" t="s">
        <v>13602</v>
      </c>
      <c r="H3238" s="12">
        <v>73</v>
      </c>
      <c r="I3238" s="28">
        <f>VLOOKUP(B:B,DIM_PRODUCTS!A:F,5,FALSE)</f>
        <v>46</v>
      </c>
      <c r="J3238" s="28">
        <f>FACT_ORDERS[[#This Row],[ProductPrice]]*FACT_ORDERS[[#This Row],[Quantity]]</f>
        <v>3358</v>
      </c>
      <c r="K3238" s="12" t="str">
        <f>VLOOKUP(C:C,DIM_CUSTOMERS!A:G,7,FALSE)</f>
        <v>Italy</v>
      </c>
      <c r="L3238" s="30" cm="1">
        <f t="array" ref="L3238">_xlfn.IFS(
    AND(FACT_ORDERS[[#This Row],[DeliveryMehtod]]="shippment",FACT_ORDERS[[#This Row],[TotalAmount]]&gt;=200), 0,
    AND(FACT_ORDERS[[#This Row],[DeliveryMehtod]]="pickup"), 15,
    AND(FACT_ORDERS[[#This Row],[DeliveryMehtod]]="shippment",FACT_ORDERS[[#This Row],[TotalAmount]]&lt;200), 35
)</f>
        <v>0</v>
      </c>
      <c r="M3238" s="12" t="str" cm="1">
        <f t="array" ref="M3238">_xlfn.IFS(
    SUMIFS(FACT_ORDERS[TotalAmount], FACT_ORDERS[WD_CUSTOMERS],FACT_ORDERS[[#This Row],[WD_CUSTOMERS]])&gt;=15000, "VIP",
    SUMIFS(FACT_ORDERS[TotalAmount], FACT_ORDERS[WD_CUSTOMERS],FACT_ORDERS[[#This Row],[WD_CUSTOMERS]])&gt;=8000, "Premium",
    TRUE, "Regular"
)</f>
        <v>VIP</v>
      </c>
      <c r="N3238" s="32" cm="1">
        <f t="array" ref="N3238">_xlfn.IFS(
   FACT_ORDERS[[#This Row],[TypeOfClient]]="VIP", 0.2,
   FACT_ORDERS[[#This Row],[TypeOfClient]]="Premium", 0.1,
   TRUE, 0
)</f>
        <v>0.2</v>
      </c>
      <c r="O3238" s="31" cm="1">
        <f t="array" ref="O3238">_xlfn.IFS(
   FACT_ORDERS[[#This Row],[TotalAmount]]&gt;1500, 0.15,
   FACT_ORDERS[[#This Row],[TotalAmount]]&gt;1000, 0.1,
   FACT_ORDERS[[#This Row],[TotalAmount]]&gt;500, 0.05,
   TRUE, 0
)</f>
        <v>0.15</v>
      </c>
      <c r="P3238" s="28">
        <f xml:space="preserve"> FACT_ORDERS[[#This Row],[TotalAmount]] * (1 - (FACT_ORDERS[[#This Row],[ClientDiscount]] + FACT_ORDERS[[#This Row],[OrderDiscount]]) )</f>
        <v>2182.7000000000003</v>
      </c>
      <c r="Q3238" s="28">
        <f>FACT_ORDERS[[#This Row],[TotalAmountWithDiscount]]+FACT_ORDERS[[#This Row],[DeliveryCost]]</f>
        <v>2182.7000000000003</v>
      </c>
      <c r="R3238" s="35">
        <v>45489</v>
      </c>
      <c r="S3238" s="35" t="str">
        <f>IF(NETWORKDAYS(FACT_ORDERS[[#This Row],[Order-Date]], FACT_ORDERS[[#This Row],[ArrivalDate ]]) &gt; 10, "Late", "On Time")</f>
        <v>On Time</v>
      </c>
    </row>
    <row r="3239" spans="1:19" x14ac:dyDescent="0.3">
      <c r="A3239" s="12">
        <v>8237</v>
      </c>
      <c r="B3239" s="12">
        <v>241</v>
      </c>
      <c r="C3239" s="12">
        <v>10683</v>
      </c>
      <c r="D3239" s="12">
        <v>3238</v>
      </c>
      <c r="E3239" s="12" t="s">
        <v>244</v>
      </c>
      <c r="F3239" s="13">
        <v>45539</v>
      </c>
      <c r="G3239" s="26" t="s">
        <v>13603</v>
      </c>
      <c r="H3239" s="12">
        <v>14</v>
      </c>
      <c r="I3239" s="28">
        <f>VLOOKUP(B:B,DIM_PRODUCTS!A:F,5,FALSE)</f>
        <v>20</v>
      </c>
      <c r="J3239" s="28">
        <f>FACT_ORDERS[[#This Row],[ProductPrice]]*FACT_ORDERS[[#This Row],[Quantity]]</f>
        <v>280</v>
      </c>
      <c r="K3239" s="12" t="str">
        <f>VLOOKUP(C:C,DIM_CUSTOMERS!A:G,7,FALSE)</f>
        <v>Italy</v>
      </c>
      <c r="L3239" s="30" cm="1">
        <f t="array" ref="L3239">_xlfn.IFS(
    AND(FACT_ORDERS[[#This Row],[DeliveryMehtod]]="shippment",FACT_ORDERS[[#This Row],[TotalAmount]]&gt;=200), 0,
    AND(FACT_ORDERS[[#This Row],[DeliveryMehtod]]="pickup"), 15,
    AND(FACT_ORDERS[[#This Row],[DeliveryMehtod]]="shippment",FACT_ORDERS[[#This Row],[TotalAmount]]&lt;200), 35
)</f>
        <v>0</v>
      </c>
      <c r="M3239" s="12" t="str" cm="1">
        <f t="array" ref="M3239">_xlfn.IFS(
    SUMIFS(FACT_ORDERS[TotalAmount], FACT_ORDERS[WD_CUSTOMERS],FACT_ORDERS[[#This Row],[WD_CUSTOMERS]])&gt;=15000, "VIP",
    SUMIFS(FACT_ORDERS[TotalAmount], FACT_ORDERS[WD_CUSTOMERS],FACT_ORDERS[[#This Row],[WD_CUSTOMERS]])&gt;=8000, "Premium",
    TRUE, "Regular"
)</f>
        <v>VIP</v>
      </c>
      <c r="N3239" s="32" cm="1">
        <f t="array" ref="N3239">_xlfn.IFS(
   FACT_ORDERS[[#This Row],[TypeOfClient]]="VIP", 0.2,
   FACT_ORDERS[[#This Row],[TypeOfClient]]="Premium", 0.1,
   TRUE, 0
)</f>
        <v>0.2</v>
      </c>
      <c r="O3239" s="31" cm="1">
        <f t="array" ref="O3239">_xlfn.IFS(
   FACT_ORDERS[[#This Row],[TotalAmount]]&gt;1500, 0.15,
   FACT_ORDERS[[#This Row],[TotalAmount]]&gt;1000, 0.1,
   FACT_ORDERS[[#This Row],[TotalAmount]]&gt;500, 0.05,
   TRUE, 0
)</f>
        <v>0</v>
      </c>
      <c r="P3239" s="28">
        <f xml:space="preserve"> FACT_ORDERS[[#This Row],[TotalAmount]] * (1 - (FACT_ORDERS[[#This Row],[ClientDiscount]] + FACT_ORDERS[[#This Row],[OrderDiscount]]) )</f>
        <v>224</v>
      </c>
      <c r="Q3239" s="28">
        <f>FACT_ORDERS[[#This Row],[TotalAmountWithDiscount]]+FACT_ORDERS[[#This Row],[DeliveryCost]]</f>
        <v>224</v>
      </c>
      <c r="R3239" s="35">
        <v>45546</v>
      </c>
      <c r="S3239" s="35" t="str">
        <f>IF(NETWORKDAYS(FACT_ORDERS[[#This Row],[Order-Date]], FACT_ORDERS[[#This Row],[ArrivalDate ]]) &gt; 10, "Late", "On Time")</f>
        <v>On Time</v>
      </c>
    </row>
    <row r="3240" spans="1:19" x14ac:dyDescent="0.3">
      <c r="A3240" s="12">
        <v>8238</v>
      </c>
      <c r="B3240" s="12">
        <v>208</v>
      </c>
      <c r="C3240" s="12">
        <v>10683</v>
      </c>
      <c r="D3240" s="12">
        <v>3239</v>
      </c>
      <c r="E3240" s="12" t="s">
        <v>244</v>
      </c>
      <c r="F3240" s="13">
        <v>45539</v>
      </c>
      <c r="G3240" s="26" t="s">
        <v>13604</v>
      </c>
      <c r="H3240" s="12">
        <v>11</v>
      </c>
      <c r="I3240" s="28">
        <f>VLOOKUP(B:B,DIM_PRODUCTS!A:F,5,FALSE)</f>
        <v>10</v>
      </c>
      <c r="J3240" s="28">
        <f>FACT_ORDERS[[#This Row],[ProductPrice]]*FACT_ORDERS[[#This Row],[Quantity]]</f>
        <v>110</v>
      </c>
      <c r="K3240" s="12" t="str">
        <f>VLOOKUP(C:C,DIM_CUSTOMERS!A:G,7,FALSE)</f>
        <v>Italy</v>
      </c>
      <c r="L3240" s="30" cm="1">
        <f t="array" ref="L3240">_xlfn.IFS(
    AND(FACT_ORDERS[[#This Row],[DeliveryMehtod]]="shippment",FACT_ORDERS[[#This Row],[TotalAmount]]&gt;=200), 0,
    AND(FACT_ORDERS[[#This Row],[DeliveryMehtod]]="pickup"), 15,
    AND(FACT_ORDERS[[#This Row],[DeliveryMehtod]]="shippment",FACT_ORDERS[[#This Row],[TotalAmount]]&lt;200), 35
)</f>
        <v>35</v>
      </c>
      <c r="M3240" s="12" t="str" cm="1">
        <f t="array" ref="M3240">_xlfn.IFS(
    SUMIFS(FACT_ORDERS[TotalAmount], FACT_ORDERS[WD_CUSTOMERS],FACT_ORDERS[[#This Row],[WD_CUSTOMERS]])&gt;=15000, "VIP",
    SUMIFS(FACT_ORDERS[TotalAmount], FACT_ORDERS[WD_CUSTOMERS],FACT_ORDERS[[#This Row],[WD_CUSTOMERS]])&gt;=8000, "Premium",
    TRUE, "Regular"
)</f>
        <v>VIP</v>
      </c>
      <c r="N3240" s="32" cm="1">
        <f t="array" ref="N3240">_xlfn.IFS(
   FACT_ORDERS[[#This Row],[TypeOfClient]]="VIP", 0.2,
   FACT_ORDERS[[#This Row],[TypeOfClient]]="Premium", 0.1,
   TRUE, 0
)</f>
        <v>0.2</v>
      </c>
      <c r="O3240" s="31" cm="1">
        <f t="array" ref="O3240">_xlfn.IFS(
   FACT_ORDERS[[#This Row],[TotalAmount]]&gt;1500, 0.15,
   FACT_ORDERS[[#This Row],[TotalAmount]]&gt;1000, 0.1,
   FACT_ORDERS[[#This Row],[TotalAmount]]&gt;500, 0.05,
   TRUE, 0
)</f>
        <v>0</v>
      </c>
      <c r="P3240" s="28">
        <f xml:space="preserve"> FACT_ORDERS[[#This Row],[TotalAmount]] * (1 - (FACT_ORDERS[[#This Row],[ClientDiscount]] + FACT_ORDERS[[#This Row],[OrderDiscount]]) )</f>
        <v>88</v>
      </c>
      <c r="Q3240" s="28">
        <f>FACT_ORDERS[[#This Row],[TotalAmountWithDiscount]]+FACT_ORDERS[[#This Row],[DeliveryCost]]</f>
        <v>123</v>
      </c>
      <c r="R3240" s="35">
        <v>45550</v>
      </c>
      <c r="S3240" s="35" t="str">
        <f>IF(NETWORKDAYS(FACT_ORDERS[[#This Row],[Order-Date]], FACT_ORDERS[[#This Row],[ArrivalDate ]]) &gt; 10, "Late", "On Time")</f>
        <v>On Time</v>
      </c>
    </row>
    <row r="3241" spans="1:19" x14ac:dyDescent="0.3">
      <c r="A3241" s="12">
        <v>8239</v>
      </c>
      <c r="B3241" s="12">
        <v>253</v>
      </c>
      <c r="C3241" s="12">
        <v>10683</v>
      </c>
      <c r="D3241" s="12">
        <v>3240</v>
      </c>
      <c r="E3241" s="12" t="s">
        <v>244</v>
      </c>
      <c r="F3241" s="13">
        <v>45539</v>
      </c>
      <c r="G3241" s="26" t="s">
        <v>13605</v>
      </c>
      <c r="H3241" s="12">
        <v>51</v>
      </c>
      <c r="I3241" s="28">
        <f>VLOOKUP(B:B,DIM_PRODUCTS!A:F,5,FALSE)</f>
        <v>11</v>
      </c>
      <c r="J3241" s="28">
        <f>FACT_ORDERS[[#This Row],[ProductPrice]]*FACT_ORDERS[[#This Row],[Quantity]]</f>
        <v>561</v>
      </c>
      <c r="K3241" s="12" t="str">
        <f>VLOOKUP(C:C,DIM_CUSTOMERS!A:G,7,FALSE)</f>
        <v>Italy</v>
      </c>
      <c r="L3241" s="30" cm="1">
        <f t="array" ref="L3241">_xlfn.IFS(
    AND(FACT_ORDERS[[#This Row],[DeliveryMehtod]]="shippment",FACT_ORDERS[[#This Row],[TotalAmount]]&gt;=200), 0,
    AND(FACT_ORDERS[[#This Row],[DeliveryMehtod]]="pickup"), 15,
    AND(FACT_ORDERS[[#This Row],[DeliveryMehtod]]="shippment",FACT_ORDERS[[#This Row],[TotalAmount]]&lt;200), 35
)</f>
        <v>0</v>
      </c>
      <c r="M3241" s="12" t="str" cm="1">
        <f t="array" ref="M3241">_xlfn.IFS(
    SUMIFS(FACT_ORDERS[TotalAmount], FACT_ORDERS[WD_CUSTOMERS],FACT_ORDERS[[#This Row],[WD_CUSTOMERS]])&gt;=15000, "VIP",
    SUMIFS(FACT_ORDERS[TotalAmount], FACT_ORDERS[WD_CUSTOMERS],FACT_ORDERS[[#This Row],[WD_CUSTOMERS]])&gt;=8000, "Premium",
    TRUE, "Regular"
)</f>
        <v>VIP</v>
      </c>
      <c r="N3241" s="32" cm="1">
        <f t="array" ref="N3241">_xlfn.IFS(
   FACT_ORDERS[[#This Row],[TypeOfClient]]="VIP", 0.2,
   FACT_ORDERS[[#This Row],[TypeOfClient]]="Premium", 0.1,
   TRUE, 0
)</f>
        <v>0.2</v>
      </c>
      <c r="O3241" s="31" cm="1">
        <f t="array" ref="O3241">_xlfn.IFS(
   FACT_ORDERS[[#This Row],[TotalAmount]]&gt;1500, 0.15,
   FACT_ORDERS[[#This Row],[TotalAmount]]&gt;1000, 0.1,
   FACT_ORDERS[[#This Row],[TotalAmount]]&gt;500, 0.05,
   TRUE, 0
)</f>
        <v>0.05</v>
      </c>
      <c r="P3241" s="28">
        <f xml:space="preserve"> FACT_ORDERS[[#This Row],[TotalAmount]] * (1 - (FACT_ORDERS[[#This Row],[ClientDiscount]] + FACT_ORDERS[[#This Row],[OrderDiscount]]) )</f>
        <v>420.75</v>
      </c>
      <c r="Q3241" s="28">
        <f>FACT_ORDERS[[#This Row],[TotalAmountWithDiscount]]+FACT_ORDERS[[#This Row],[DeliveryCost]]</f>
        <v>420.75</v>
      </c>
      <c r="R3241" s="35">
        <v>45548</v>
      </c>
      <c r="S3241" s="35" t="str">
        <f>IF(NETWORKDAYS(FACT_ORDERS[[#This Row],[Order-Date]], FACT_ORDERS[[#This Row],[ArrivalDate ]]) &gt; 10, "Late", "On Time")</f>
        <v>On Time</v>
      </c>
    </row>
    <row r="3242" spans="1:19" x14ac:dyDescent="0.3">
      <c r="A3242" s="12">
        <v>8240</v>
      </c>
      <c r="B3242" s="12">
        <v>214</v>
      </c>
      <c r="C3242" s="12">
        <v>10683</v>
      </c>
      <c r="D3242" s="12">
        <v>3241</v>
      </c>
      <c r="E3242" s="12" t="s">
        <v>244</v>
      </c>
      <c r="F3242" s="13">
        <v>45539</v>
      </c>
      <c r="G3242" s="26" t="s">
        <v>13606</v>
      </c>
      <c r="H3242" s="12">
        <v>52</v>
      </c>
      <c r="I3242" s="28">
        <f>VLOOKUP(B:B,DIM_PRODUCTS!A:F,5,FALSE)</f>
        <v>46</v>
      </c>
      <c r="J3242" s="28">
        <f>FACT_ORDERS[[#This Row],[ProductPrice]]*FACT_ORDERS[[#This Row],[Quantity]]</f>
        <v>2392</v>
      </c>
      <c r="K3242" s="12" t="str">
        <f>VLOOKUP(C:C,DIM_CUSTOMERS!A:G,7,FALSE)</f>
        <v>Italy</v>
      </c>
      <c r="L3242" s="30" cm="1">
        <f t="array" ref="L3242">_xlfn.IFS(
    AND(FACT_ORDERS[[#This Row],[DeliveryMehtod]]="shippment",FACT_ORDERS[[#This Row],[TotalAmount]]&gt;=200), 0,
    AND(FACT_ORDERS[[#This Row],[DeliveryMehtod]]="pickup"), 15,
    AND(FACT_ORDERS[[#This Row],[DeliveryMehtod]]="shippment",FACT_ORDERS[[#This Row],[TotalAmount]]&lt;200), 35
)</f>
        <v>0</v>
      </c>
      <c r="M3242" s="12" t="str" cm="1">
        <f t="array" ref="M3242">_xlfn.IFS(
    SUMIFS(FACT_ORDERS[TotalAmount], FACT_ORDERS[WD_CUSTOMERS],FACT_ORDERS[[#This Row],[WD_CUSTOMERS]])&gt;=15000, "VIP",
    SUMIFS(FACT_ORDERS[TotalAmount], FACT_ORDERS[WD_CUSTOMERS],FACT_ORDERS[[#This Row],[WD_CUSTOMERS]])&gt;=8000, "Premium",
    TRUE, "Regular"
)</f>
        <v>VIP</v>
      </c>
      <c r="N3242" s="32" cm="1">
        <f t="array" ref="N3242">_xlfn.IFS(
   FACT_ORDERS[[#This Row],[TypeOfClient]]="VIP", 0.2,
   FACT_ORDERS[[#This Row],[TypeOfClient]]="Premium", 0.1,
   TRUE, 0
)</f>
        <v>0.2</v>
      </c>
      <c r="O3242" s="31" cm="1">
        <f t="array" ref="O3242">_xlfn.IFS(
   FACT_ORDERS[[#This Row],[TotalAmount]]&gt;1500, 0.15,
   FACT_ORDERS[[#This Row],[TotalAmount]]&gt;1000, 0.1,
   FACT_ORDERS[[#This Row],[TotalAmount]]&gt;500, 0.05,
   TRUE, 0
)</f>
        <v>0.15</v>
      </c>
      <c r="P3242" s="28">
        <f xml:space="preserve"> FACT_ORDERS[[#This Row],[TotalAmount]] * (1 - (FACT_ORDERS[[#This Row],[ClientDiscount]] + FACT_ORDERS[[#This Row],[OrderDiscount]]) )</f>
        <v>1554.8</v>
      </c>
      <c r="Q3242" s="28">
        <f>FACT_ORDERS[[#This Row],[TotalAmountWithDiscount]]+FACT_ORDERS[[#This Row],[DeliveryCost]]</f>
        <v>1554.8</v>
      </c>
      <c r="R3242" s="35">
        <v>45549</v>
      </c>
      <c r="S3242" s="35" t="str">
        <f>IF(NETWORKDAYS(FACT_ORDERS[[#This Row],[Order-Date]], FACT_ORDERS[[#This Row],[ArrivalDate ]]) &gt; 10, "Late", "On Time")</f>
        <v>On Time</v>
      </c>
    </row>
    <row r="3243" spans="1:19" x14ac:dyDescent="0.3">
      <c r="A3243" s="12">
        <v>8241</v>
      </c>
      <c r="B3243" s="12">
        <v>241</v>
      </c>
      <c r="C3243" s="12">
        <v>10683</v>
      </c>
      <c r="D3243" s="12">
        <v>3242</v>
      </c>
      <c r="E3243" s="12" t="s">
        <v>243</v>
      </c>
      <c r="F3243" s="13">
        <v>45557</v>
      </c>
      <c r="G3243" s="26" t="s">
        <v>13607</v>
      </c>
      <c r="H3243" s="12">
        <v>21</v>
      </c>
      <c r="I3243" s="28">
        <f>VLOOKUP(B:B,DIM_PRODUCTS!A:F,5,FALSE)</f>
        <v>20</v>
      </c>
      <c r="J3243" s="28">
        <f>FACT_ORDERS[[#This Row],[ProductPrice]]*FACT_ORDERS[[#This Row],[Quantity]]</f>
        <v>420</v>
      </c>
      <c r="K3243" s="12" t="str">
        <f>VLOOKUP(C:C,DIM_CUSTOMERS!A:G,7,FALSE)</f>
        <v>Italy</v>
      </c>
      <c r="L3243" s="30" cm="1">
        <f t="array" ref="L3243">_xlfn.IFS(
    AND(FACT_ORDERS[[#This Row],[DeliveryMehtod]]="shippment",FACT_ORDERS[[#This Row],[TotalAmount]]&gt;=200), 0,
    AND(FACT_ORDERS[[#This Row],[DeliveryMehtod]]="pickup"), 15,
    AND(FACT_ORDERS[[#This Row],[DeliveryMehtod]]="shippment",FACT_ORDERS[[#This Row],[TotalAmount]]&lt;200), 35
)</f>
        <v>15</v>
      </c>
      <c r="M3243" s="12" t="str" cm="1">
        <f t="array" ref="M3243">_xlfn.IFS(
    SUMIFS(FACT_ORDERS[TotalAmount], FACT_ORDERS[WD_CUSTOMERS],FACT_ORDERS[[#This Row],[WD_CUSTOMERS]])&gt;=15000, "VIP",
    SUMIFS(FACT_ORDERS[TotalAmount], FACT_ORDERS[WD_CUSTOMERS],FACT_ORDERS[[#This Row],[WD_CUSTOMERS]])&gt;=8000, "Premium",
    TRUE, "Regular"
)</f>
        <v>VIP</v>
      </c>
      <c r="N3243" s="32" cm="1">
        <f t="array" ref="N3243">_xlfn.IFS(
   FACT_ORDERS[[#This Row],[TypeOfClient]]="VIP", 0.2,
   FACT_ORDERS[[#This Row],[TypeOfClient]]="Premium", 0.1,
   TRUE, 0
)</f>
        <v>0.2</v>
      </c>
      <c r="O3243" s="31" cm="1">
        <f t="array" ref="O3243">_xlfn.IFS(
   FACT_ORDERS[[#This Row],[TotalAmount]]&gt;1500, 0.15,
   FACT_ORDERS[[#This Row],[TotalAmount]]&gt;1000, 0.1,
   FACT_ORDERS[[#This Row],[TotalAmount]]&gt;500, 0.05,
   TRUE, 0
)</f>
        <v>0</v>
      </c>
      <c r="P3243" s="28">
        <f xml:space="preserve"> FACT_ORDERS[[#This Row],[TotalAmount]] * (1 - (FACT_ORDERS[[#This Row],[ClientDiscount]] + FACT_ORDERS[[#This Row],[OrderDiscount]]) )</f>
        <v>336</v>
      </c>
      <c r="Q3243" s="28">
        <f>FACT_ORDERS[[#This Row],[TotalAmountWithDiscount]]+FACT_ORDERS[[#This Row],[DeliveryCost]]</f>
        <v>351</v>
      </c>
      <c r="R3243" s="35">
        <v>45568</v>
      </c>
      <c r="S3243" s="35" t="str">
        <f>IF(NETWORKDAYS(FACT_ORDERS[[#This Row],[Order-Date]], FACT_ORDERS[[#This Row],[ArrivalDate ]]) &gt; 10, "Late", "On Time")</f>
        <v>On Time</v>
      </c>
    </row>
    <row r="3244" spans="1:19" x14ac:dyDescent="0.3">
      <c r="A3244" s="12">
        <v>8242</v>
      </c>
      <c r="B3244" s="12">
        <v>253</v>
      </c>
      <c r="C3244" s="12">
        <v>10683</v>
      </c>
      <c r="D3244" s="12">
        <v>3243</v>
      </c>
      <c r="E3244" s="12" t="s">
        <v>243</v>
      </c>
      <c r="F3244" s="13">
        <v>45557</v>
      </c>
      <c r="G3244" s="26" t="s">
        <v>13608</v>
      </c>
      <c r="H3244" s="12">
        <v>42</v>
      </c>
      <c r="I3244" s="28">
        <f>VLOOKUP(B:B,DIM_PRODUCTS!A:F,5,FALSE)</f>
        <v>11</v>
      </c>
      <c r="J3244" s="28">
        <f>FACT_ORDERS[[#This Row],[ProductPrice]]*FACT_ORDERS[[#This Row],[Quantity]]</f>
        <v>462</v>
      </c>
      <c r="K3244" s="12" t="str">
        <f>VLOOKUP(C:C,DIM_CUSTOMERS!A:G,7,FALSE)</f>
        <v>Italy</v>
      </c>
      <c r="L3244" s="30" cm="1">
        <f t="array" ref="L3244">_xlfn.IFS(
    AND(FACT_ORDERS[[#This Row],[DeliveryMehtod]]="shippment",FACT_ORDERS[[#This Row],[TotalAmount]]&gt;=200), 0,
    AND(FACT_ORDERS[[#This Row],[DeliveryMehtod]]="pickup"), 15,
    AND(FACT_ORDERS[[#This Row],[DeliveryMehtod]]="shippment",FACT_ORDERS[[#This Row],[TotalAmount]]&lt;200), 35
)</f>
        <v>15</v>
      </c>
      <c r="M3244" s="12" t="str" cm="1">
        <f t="array" ref="M3244">_xlfn.IFS(
    SUMIFS(FACT_ORDERS[TotalAmount], FACT_ORDERS[WD_CUSTOMERS],FACT_ORDERS[[#This Row],[WD_CUSTOMERS]])&gt;=15000, "VIP",
    SUMIFS(FACT_ORDERS[TotalAmount], FACT_ORDERS[WD_CUSTOMERS],FACT_ORDERS[[#This Row],[WD_CUSTOMERS]])&gt;=8000, "Premium",
    TRUE, "Regular"
)</f>
        <v>VIP</v>
      </c>
      <c r="N3244" s="32" cm="1">
        <f t="array" ref="N3244">_xlfn.IFS(
   FACT_ORDERS[[#This Row],[TypeOfClient]]="VIP", 0.2,
   FACT_ORDERS[[#This Row],[TypeOfClient]]="Premium", 0.1,
   TRUE, 0
)</f>
        <v>0.2</v>
      </c>
      <c r="O3244" s="31" cm="1">
        <f t="array" ref="O3244">_xlfn.IFS(
   FACT_ORDERS[[#This Row],[TotalAmount]]&gt;1500, 0.15,
   FACT_ORDERS[[#This Row],[TotalAmount]]&gt;1000, 0.1,
   FACT_ORDERS[[#This Row],[TotalAmount]]&gt;500, 0.05,
   TRUE, 0
)</f>
        <v>0</v>
      </c>
      <c r="P3244" s="28">
        <f xml:space="preserve"> FACT_ORDERS[[#This Row],[TotalAmount]] * (1 - (FACT_ORDERS[[#This Row],[ClientDiscount]] + FACT_ORDERS[[#This Row],[OrderDiscount]]) )</f>
        <v>369.6</v>
      </c>
      <c r="Q3244" s="28">
        <f>FACT_ORDERS[[#This Row],[TotalAmountWithDiscount]]+FACT_ORDERS[[#This Row],[DeliveryCost]]</f>
        <v>384.6</v>
      </c>
      <c r="R3244" s="35">
        <v>45566</v>
      </c>
      <c r="S3244" s="35" t="str">
        <f>IF(NETWORKDAYS(FACT_ORDERS[[#This Row],[Order-Date]], FACT_ORDERS[[#This Row],[ArrivalDate ]]) &gt; 10, "Late", "On Time")</f>
        <v>On Time</v>
      </c>
    </row>
    <row r="3245" spans="1:19" x14ac:dyDescent="0.3">
      <c r="A3245" s="12">
        <v>8243</v>
      </c>
      <c r="B3245" s="12">
        <v>226</v>
      </c>
      <c r="C3245" s="12">
        <v>10302</v>
      </c>
      <c r="D3245" s="12">
        <v>3244</v>
      </c>
      <c r="E3245" s="12" t="s">
        <v>244</v>
      </c>
      <c r="F3245" s="13">
        <v>45179</v>
      </c>
      <c r="G3245" s="26" t="s">
        <v>13609</v>
      </c>
      <c r="H3245" s="12">
        <v>31</v>
      </c>
      <c r="I3245" s="28">
        <f>VLOOKUP(B:B,DIM_PRODUCTS!A:F,5,FALSE)</f>
        <v>16</v>
      </c>
      <c r="J3245" s="28">
        <f>FACT_ORDERS[[#This Row],[ProductPrice]]*FACT_ORDERS[[#This Row],[Quantity]]</f>
        <v>496</v>
      </c>
      <c r="K3245" s="12" t="str">
        <f>VLOOKUP(C:C,DIM_CUSTOMERS!A:G,7,FALSE)</f>
        <v>Mexico</v>
      </c>
      <c r="L3245" s="30" cm="1">
        <f t="array" ref="L3245">_xlfn.IFS(
    AND(FACT_ORDERS[[#This Row],[DeliveryMehtod]]="shippment",FACT_ORDERS[[#This Row],[TotalAmount]]&gt;=200), 0,
    AND(FACT_ORDERS[[#This Row],[DeliveryMehtod]]="pickup"), 15,
    AND(FACT_ORDERS[[#This Row],[DeliveryMehtod]]="shippment",FACT_ORDERS[[#This Row],[TotalAmount]]&lt;200), 35
)</f>
        <v>0</v>
      </c>
      <c r="M3245" s="12" t="str" cm="1">
        <f t="array" ref="M3245">_xlfn.IFS(
    SUMIFS(FACT_ORDERS[TotalAmount], FACT_ORDERS[WD_CUSTOMERS],FACT_ORDERS[[#This Row],[WD_CUSTOMERS]])&gt;=15000, "VIP",
    SUMIFS(FACT_ORDERS[TotalAmount], FACT_ORDERS[WD_CUSTOMERS],FACT_ORDERS[[#This Row],[WD_CUSTOMERS]])&gt;=8000, "Premium",
    TRUE, "Regular"
)</f>
        <v>Regular</v>
      </c>
      <c r="N3245" s="32" cm="1">
        <f t="array" ref="N3245">_xlfn.IFS(
   FACT_ORDERS[[#This Row],[TypeOfClient]]="VIP", 0.2,
   FACT_ORDERS[[#This Row],[TypeOfClient]]="Premium", 0.1,
   TRUE, 0
)</f>
        <v>0</v>
      </c>
      <c r="O3245" s="31" cm="1">
        <f t="array" ref="O3245">_xlfn.IFS(
   FACT_ORDERS[[#This Row],[TotalAmount]]&gt;1500, 0.15,
   FACT_ORDERS[[#This Row],[TotalAmount]]&gt;1000, 0.1,
   FACT_ORDERS[[#This Row],[TotalAmount]]&gt;500, 0.05,
   TRUE, 0
)</f>
        <v>0</v>
      </c>
      <c r="P3245" s="28">
        <f xml:space="preserve"> FACT_ORDERS[[#This Row],[TotalAmount]] * (1 - (FACT_ORDERS[[#This Row],[ClientDiscount]] + FACT_ORDERS[[#This Row],[OrderDiscount]]) )</f>
        <v>496</v>
      </c>
      <c r="Q3245" s="28">
        <f>FACT_ORDERS[[#This Row],[TotalAmountWithDiscount]]+FACT_ORDERS[[#This Row],[DeliveryCost]]</f>
        <v>496</v>
      </c>
      <c r="R3245" s="35">
        <v>45188</v>
      </c>
      <c r="S3245" s="35" t="str">
        <f>IF(NETWORKDAYS(FACT_ORDERS[[#This Row],[Order-Date]], FACT_ORDERS[[#This Row],[ArrivalDate ]]) &gt; 10, "Late", "On Time")</f>
        <v>On Time</v>
      </c>
    </row>
    <row r="3246" spans="1:19" x14ac:dyDescent="0.3">
      <c r="A3246" s="12">
        <v>8244</v>
      </c>
      <c r="B3246" s="12">
        <v>228</v>
      </c>
      <c r="C3246" s="12">
        <v>10302</v>
      </c>
      <c r="D3246" s="12">
        <v>3245</v>
      </c>
      <c r="E3246" s="12" t="s">
        <v>243</v>
      </c>
      <c r="F3246" s="13">
        <v>45179</v>
      </c>
      <c r="G3246" s="26" t="s">
        <v>13610</v>
      </c>
      <c r="H3246" s="12">
        <v>43</v>
      </c>
      <c r="I3246" s="28">
        <f>VLOOKUP(B:B,DIM_PRODUCTS!A:F,5,FALSE)</f>
        <v>22</v>
      </c>
      <c r="J3246" s="28">
        <f>FACT_ORDERS[[#This Row],[ProductPrice]]*FACT_ORDERS[[#This Row],[Quantity]]</f>
        <v>946</v>
      </c>
      <c r="K3246" s="12" t="str">
        <f>VLOOKUP(C:C,DIM_CUSTOMERS!A:G,7,FALSE)</f>
        <v>Mexico</v>
      </c>
      <c r="L3246" s="30" cm="1">
        <f t="array" ref="L3246">_xlfn.IFS(
    AND(FACT_ORDERS[[#This Row],[DeliveryMehtod]]="shippment",FACT_ORDERS[[#This Row],[TotalAmount]]&gt;=200), 0,
    AND(FACT_ORDERS[[#This Row],[DeliveryMehtod]]="pickup"), 15,
    AND(FACT_ORDERS[[#This Row],[DeliveryMehtod]]="shippment",FACT_ORDERS[[#This Row],[TotalAmount]]&lt;200), 35
)</f>
        <v>15</v>
      </c>
      <c r="M3246" s="12" t="str" cm="1">
        <f t="array" ref="M3246">_xlfn.IFS(
    SUMIFS(FACT_ORDERS[TotalAmount], FACT_ORDERS[WD_CUSTOMERS],FACT_ORDERS[[#This Row],[WD_CUSTOMERS]])&gt;=15000, "VIP",
    SUMIFS(FACT_ORDERS[TotalAmount], FACT_ORDERS[WD_CUSTOMERS],FACT_ORDERS[[#This Row],[WD_CUSTOMERS]])&gt;=8000, "Premium",
    TRUE, "Regular"
)</f>
        <v>Regular</v>
      </c>
      <c r="N3246" s="32" cm="1">
        <f t="array" ref="N3246">_xlfn.IFS(
   FACT_ORDERS[[#This Row],[TypeOfClient]]="VIP", 0.2,
   FACT_ORDERS[[#This Row],[TypeOfClient]]="Premium", 0.1,
   TRUE, 0
)</f>
        <v>0</v>
      </c>
      <c r="O3246" s="31" cm="1">
        <f t="array" ref="O3246">_xlfn.IFS(
   FACT_ORDERS[[#This Row],[TotalAmount]]&gt;1500, 0.15,
   FACT_ORDERS[[#This Row],[TotalAmount]]&gt;1000, 0.1,
   FACT_ORDERS[[#This Row],[TotalAmount]]&gt;500, 0.05,
   TRUE, 0
)</f>
        <v>0.05</v>
      </c>
      <c r="P3246" s="28">
        <f xml:space="preserve"> FACT_ORDERS[[#This Row],[TotalAmount]] * (1 - (FACT_ORDERS[[#This Row],[ClientDiscount]] + FACT_ORDERS[[#This Row],[OrderDiscount]]) )</f>
        <v>898.69999999999993</v>
      </c>
      <c r="Q3246" s="28">
        <f>FACT_ORDERS[[#This Row],[TotalAmountWithDiscount]]+FACT_ORDERS[[#This Row],[DeliveryCost]]</f>
        <v>913.69999999999993</v>
      </c>
      <c r="R3246" s="35">
        <v>45194</v>
      </c>
      <c r="S3246" s="35" t="str">
        <f>IF(NETWORKDAYS(FACT_ORDERS[[#This Row],[Order-Date]], FACT_ORDERS[[#This Row],[ArrivalDate ]]) &gt; 10, "Late", "On Time")</f>
        <v>Late</v>
      </c>
    </row>
    <row r="3247" spans="1:19" x14ac:dyDescent="0.3">
      <c r="A3247" s="12">
        <v>8245</v>
      </c>
      <c r="B3247" s="12">
        <v>228</v>
      </c>
      <c r="C3247" s="12">
        <v>10302</v>
      </c>
      <c r="D3247" s="12">
        <v>3246</v>
      </c>
      <c r="E3247" s="12" t="s">
        <v>244</v>
      </c>
      <c r="F3247" s="13">
        <v>45509</v>
      </c>
      <c r="G3247" s="26" t="s">
        <v>13611</v>
      </c>
      <c r="H3247" s="12">
        <v>29</v>
      </c>
      <c r="I3247" s="28">
        <f>VLOOKUP(B:B,DIM_PRODUCTS!A:F,5,FALSE)</f>
        <v>22</v>
      </c>
      <c r="J3247" s="28">
        <f>FACT_ORDERS[[#This Row],[ProductPrice]]*FACT_ORDERS[[#This Row],[Quantity]]</f>
        <v>638</v>
      </c>
      <c r="K3247" s="12" t="str">
        <f>VLOOKUP(C:C,DIM_CUSTOMERS!A:G,7,FALSE)</f>
        <v>Mexico</v>
      </c>
      <c r="L3247" s="30" cm="1">
        <f t="array" ref="L3247">_xlfn.IFS(
    AND(FACT_ORDERS[[#This Row],[DeliveryMehtod]]="shippment",FACT_ORDERS[[#This Row],[TotalAmount]]&gt;=200), 0,
    AND(FACT_ORDERS[[#This Row],[DeliveryMehtod]]="pickup"), 15,
    AND(FACT_ORDERS[[#This Row],[DeliveryMehtod]]="shippment",FACT_ORDERS[[#This Row],[TotalAmount]]&lt;200), 35
)</f>
        <v>0</v>
      </c>
      <c r="M3247" s="12" t="str" cm="1">
        <f t="array" ref="M3247">_xlfn.IFS(
    SUMIFS(FACT_ORDERS[TotalAmount], FACT_ORDERS[WD_CUSTOMERS],FACT_ORDERS[[#This Row],[WD_CUSTOMERS]])&gt;=15000, "VIP",
    SUMIFS(FACT_ORDERS[TotalAmount], FACT_ORDERS[WD_CUSTOMERS],FACT_ORDERS[[#This Row],[WD_CUSTOMERS]])&gt;=8000, "Premium",
    TRUE, "Regular"
)</f>
        <v>Regular</v>
      </c>
      <c r="N3247" s="32" cm="1">
        <f t="array" ref="N3247">_xlfn.IFS(
   FACT_ORDERS[[#This Row],[TypeOfClient]]="VIP", 0.2,
   FACT_ORDERS[[#This Row],[TypeOfClient]]="Premium", 0.1,
   TRUE, 0
)</f>
        <v>0</v>
      </c>
      <c r="O3247" s="31" cm="1">
        <f t="array" ref="O3247">_xlfn.IFS(
   FACT_ORDERS[[#This Row],[TotalAmount]]&gt;1500, 0.15,
   FACT_ORDERS[[#This Row],[TotalAmount]]&gt;1000, 0.1,
   FACT_ORDERS[[#This Row],[TotalAmount]]&gt;500, 0.05,
   TRUE, 0
)</f>
        <v>0.05</v>
      </c>
      <c r="P3247" s="28">
        <f xml:space="preserve"> FACT_ORDERS[[#This Row],[TotalAmount]] * (1 - (FACT_ORDERS[[#This Row],[ClientDiscount]] + FACT_ORDERS[[#This Row],[OrderDiscount]]) )</f>
        <v>606.1</v>
      </c>
      <c r="Q3247" s="28">
        <f>FACT_ORDERS[[#This Row],[TotalAmountWithDiscount]]+FACT_ORDERS[[#This Row],[DeliveryCost]]</f>
        <v>606.1</v>
      </c>
      <c r="R3247" s="35">
        <v>45518</v>
      </c>
      <c r="S3247" s="35" t="str">
        <f>IF(NETWORKDAYS(FACT_ORDERS[[#This Row],[Order-Date]], FACT_ORDERS[[#This Row],[ArrivalDate ]]) &gt; 10, "Late", "On Time")</f>
        <v>On Time</v>
      </c>
    </row>
    <row r="3248" spans="1:19" x14ac:dyDescent="0.3">
      <c r="A3248" s="12">
        <v>8246</v>
      </c>
      <c r="B3248" s="12">
        <v>265</v>
      </c>
      <c r="C3248" s="12">
        <v>10786</v>
      </c>
      <c r="D3248" s="12">
        <v>3247</v>
      </c>
      <c r="E3248" s="12" t="s">
        <v>244</v>
      </c>
      <c r="F3248" s="13">
        <v>45533</v>
      </c>
      <c r="G3248" s="26" t="s">
        <v>13612</v>
      </c>
      <c r="H3248" s="12">
        <v>20</v>
      </c>
      <c r="I3248" s="28">
        <f>VLOOKUP(B:B,DIM_PRODUCTS!A:F,5,FALSE)</f>
        <v>13</v>
      </c>
      <c r="J3248" s="28">
        <f>FACT_ORDERS[[#This Row],[ProductPrice]]*FACT_ORDERS[[#This Row],[Quantity]]</f>
        <v>260</v>
      </c>
      <c r="K3248" s="12" t="str">
        <f>VLOOKUP(C:C,DIM_CUSTOMERS!A:G,7,FALSE)</f>
        <v>Italy</v>
      </c>
      <c r="L3248" s="30" cm="1">
        <f t="array" ref="L3248">_xlfn.IFS(
    AND(FACT_ORDERS[[#This Row],[DeliveryMehtod]]="shippment",FACT_ORDERS[[#This Row],[TotalAmount]]&gt;=200), 0,
    AND(FACT_ORDERS[[#This Row],[DeliveryMehtod]]="pickup"), 15,
    AND(FACT_ORDERS[[#This Row],[DeliveryMehtod]]="shippment",FACT_ORDERS[[#This Row],[TotalAmount]]&lt;200), 35
)</f>
        <v>0</v>
      </c>
      <c r="M3248" s="12" t="str" cm="1">
        <f t="array" ref="M3248">_xlfn.IFS(
    SUMIFS(FACT_ORDERS[TotalAmount], FACT_ORDERS[WD_CUSTOMERS],FACT_ORDERS[[#This Row],[WD_CUSTOMERS]])&gt;=15000, "VIP",
    SUMIFS(FACT_ORDERS[TotalAmount], FACT_ORDERS[WD_CUSTOMERS],FACT_ORDERS[[#This Row],[WD_CUSTOMERS]])&gt;=8000, "Premium",
    TRUE, "Regular"
)</f>
        <v>Regular</v>
      </c>
      <c r="N3248" s="32" cm="1">
        <f t="array" ref="N3248">_xlfn.IFS(
   FACT_ORDERS[[#This Row],[TypeOfClient]]="VIP", 0.2,
   FACT_ORDERS[[#This Row],[TypeOfClient]]="Premium", 0.1,
   TRUE, 0
)</f>
        <v>0</v>
      </c>
      <c r="O3248" s="31" cm="1">
        <f t="array" ref="O3248">_xlfn.IFS(
   FACT_ORDERS[[#This Row],[TotalAmount]]&gt;1500, 0.15,
   FACT_ORDERS[[#This Row],[TotalAmount]]&gt;1000, 0.1,
   FACT_ORDERS[[#This Row],[TotalAmount]]&gt;500, 0.05,
   TRUE, 0
)</f>
        <v>0</v>
      </c>
      <c r="P3248" s="28">
        <f xml:space="preserve"> FACT_ORDERS[[#This Row],[TotalAmount]] * (1 - (FACT_ORDERS[[#This Row],[ClientDiscount]] + FACT_ORDERS[[#This Row],[OrderDiscount]]) )</f>
        <v>260</v>
      </c>
      <c r="Q3248" s="28">
        <f>FACT_ORDERS[[#This Row],[TotalAmountWithDiscount]]+FACT_ORDERS[[#This Row],[DeliveryCost]]</f>
        <v>260</v>
      </c>
      <c r="R3248" s="35">
        <v>45542</v>
      </c>
      <c r="S3248" s="35" t="str">
        <f>IF(NETWORKDAYS(FACT_ORDERS[[#This Row],[Order-Date]], FACT_ORDERS[[#This Row],[ArrivalDate ]]) &gt; 10, "Late", "On Time")</f>
        <v>On Time</v>
      </c>
    </row>
    <row r="3249" spans="1:19" x14ac:dyDescent="0.3">
      <c r="A3249" s="12">
        <v>8247</v>
      </c>
      <c r="B3249" s="12">
        <v>278</v>
      </c>
      <c r="C3249" s="12">
        <v>10786</v>
      </c>
      <c r="D3249" s="12">
        <v>3248</v>
      </c>
      <c r="E3249" s="12" t="s">
        <v>244</v>
      </c>
      <c r="F3249" s="13">
        <v>45496</v>
      </c>
      <c r="G3249" s="26" t="s">
        <v>13613</v>
      </c>
      <c r="H3249" s="12">
        <v>33</v>
      </c>
      <c r="I3249" s="28">
        <f>VLOOKUP(B:B,DIM_PRODUCTS!A:F,5,FALSE)</f>
        <v>24</v>
      </c>
      <c r="J3249" s="28">
        <f>FACT_ORDERS[[#This Row],[ProductPrice]]*FACT_ORDERS[[#This Row],[Quantity]]</f>
        <v>792</v>
      </c>
      <c r="K3249" s="12" t="str">
        <f>VLOOKUP(C:C,DIM_CUSTOMERS!A:G,7,FALSE)</f>
        <v>Italy</v>
      </c>
      <c r="L3249" s="30" cm="1">
        <f t="array" ref="L3249">_xlfn.IFS(
    AND(FACT_ORDERS[[#This Row],[DeliveryMehtod]]="shippment",FACT_ORDERS[[#This Row],[TotalAmount]]&gt;=200), 0,
    AND(FACT_ORDERS[[#This Row],[DeliveryMehtod]]="pickup"), 15,
    AND(FACT_ORDERS[[#This Row],[DeliveryMehtod]]="shippment",FACT_ORDERS[[#This Row],[TotalAmount]]&lt;200), 35
)</f>
        <v>0</v>
      </c>
      <c r="M3249" s="12" t="str" cm="1">
        <f t="array" ref="M3249">_xlfn.IFS(
    SUMIFS(FACT_ORDERS[TotalAmount], FACT_ORDERS[WD_CUSTOMERS],FACT_ORDERS[[#This Row],[WD_CUSTOMERS]])&gt;=15000, "VIP",
    SUMIFS(FACT_ORDERS[TotalAmount], FACT_ORDERS[WD_CUSTOMERS],FACT_ORDERS[[#This Row],[WD_CUSTOMERS]])&gt;=8000, "Premium",
    TRUE, "Regular"
)</f>
        <v>Regular</v>
      </c>
      <c r="N3249" s="32" cm="1">
        <f t="array" ref="N3249">_xlfn.IFS(
   FACT_ORDERS[[#This Row],[TypeOfClient]]="VIP", 0.2,
   FACT_ORDERS[[#This Row],[TypeOfClient]]="Premium", 0.1,
   TRUE, 0
)</f>
        <v>0</v>
      </c>
      <c r="O3249" s="31" cm="1">
        <f t="array" ref="O3249">_xlfn.IFS(
   FACT_ORDERS[[#This Row],[TotalAmount]]&gt;1500, 0.15,
   FACT_ORDERS[[#This Row],[TotalAmount]]&gt;1000, 0.1,
   FACT_ORDERS[[#This Row],[TotalAmount]]&gt;500, 0.05,
   TRUE, 0
)</f>
        <v>0.05</v>
      </c>
      <c r="P3249" s="28">
        <f xml:space="preserve"> FACT_ORDERS[[#This Row],[TotalAmount]] * (1 - (FACT_ORDERS[[#This Row],[ClientDiscount]] + FACT_ORDERS[[#This Row],[OrderDiscount]]) )</f>
        <v>752.4</v>
      </c>
      <c r="Q3249" s="28">
        <f>FACT_ORDERS[[#This Row],[TotalAmountWithDiscount]]+FACT_ORDERS[[#This Row],[DeliveryCost]]</f>
        <v>752.4</v>
      </c>
      <c r="R3249" s="35">
        <v>45505</v>
      </c>
      <c r="S3249" s="35" t="str">
        <f>IF(NETWORKDAYS(FACT_ORDERS[[#This Row],[Order-Date]], FACT_ORDERS[[#This Row],[ArrivalDate ]]) &gt; 10, "Late", "On Time")</f>
        <v>On Time</v>
      </c>
    </row>
    <row r="3250" spans="1:19" x14ac:dyDescent="0.3">
      <c r="A3250" s="12">
        <v>8248</v>
      </c>
      <c r="B3250" s="12">
        <v>265</v>
      </c>
      <c r="C3250" s="12">
        <v>10786</v>
      </c>
      <c r="D3250" s="12">
        <v>3249</v>
      </c>
      <c r="E3250" s="12" t="s">
        <v>244</v>
      </c>
      <c r="F3250" s="13">
        <v>45496</v>
      </c>
      <c r="G3250" s="26" t="s">
        <v>13614</v>
      </c>
      <c r="H3250" s="12">
        <v>15</v>
      </c>
      <c r="I3250" s="28">
        <f>VLOOKUP(B:B,DIM_PRODUCTS!A:F,5,FALSE)</f>
        <v>13</v>
      </c>
      <c r="J3250" s="28">
        <f>FACT_ORDERS[[#This Row],[ProductPrice]]*FACT_ORDERS[[#This Row],[Quantity]]</f>
        <v>195</v>
      </c>
      <c r="K3250" s="12" t="str">
        <f>VLOOKUP(C:C,DIM_CUSTOMERS!A:G,7,FALSE)</f>
        <v>Italy</v>
      </c>
      <c r="L3250" s="30" cm="1">
        <f t="array" ref="L3250">_xlfn.IFS(
    AND(FACT_ORDERS[[#This Row],[DeliveryMehtod]]="shippment",FACT_ORDERS[[#This Row],[TotalAmount]]&gt;=200), 0,
    AND(FACT_ORDERS[[#This Row],[DeliveryMehtod]]="pickup"), 15,
    AND(FACT_ORDERS[[#This Row],[DeliveryMehtod]]="shippment",FACT_ORDERS[[#This Row],[TotalAmount]]&lt;200), 35
)</f>
        <v>35</v>
      </c>
      <c r="M3250" s="12" t="str" cm="1">
        <f t="array" ref="M3250">_xlfn.IFS(
    SUMIFS(FACT_ORDERS[TotalAmount], FACT_ORDERS[WD_CUSTOMERS],FACT_ORDERS[[#This Row],[WD_CUSTOMERS]])&gt;=15000, "VIP",
    SUMIFS(FACT_ORDERS[TotalAmount], FACT_ORDERS[WD_CUSTOMERS],FACT_ORDERS[[#This Row],[WD_CUSTOMERS]])&gt;=8000, "Premium",
    TRUE, "Regular"
)</f>
        <v>Regular</v>
      </c>
      <c r="N3250" s="32" cm="1">
        <f t="array" ref="N3250">_xlfn.IFS(
   FACT_ORDERS[[#This Row],[TypeOfClient]]="VIP", 0.2,
   FACT_ORDERS[[#This Row],[TypeOfClient]]="Premium", 0.1,
   TRUE, 0
)</f>
        <v>0</v>
      </c>
      <c r="O3250" s="31" cm="1">
        <f t="array" ref="O3250">_xlfn.IFS(
   FACT_ORDERS[[#This Row],[TotalAmount]]&gt;1500, 0.15,
   FACT_ORDERS[[#This Row],[TotalAmount]]&gt;1000, 0.1,
   FACT_ORDERS[[#This Row],[TotalAmount]]&gt;500, 0.05,
   TRUE, 0
)</f>
        <v>0</v>
      </c>
      <c r="P3250" s="28">
        <f xml:space="preserve"> FACT_ORDERS[[#This Row],[TotalAmount]] * (1 - (FACT_ORDERS[[#This Row],[ClientDiscount]] + FACT_ORDERS[[#This Row],[OrderDiscount]]) )</f>
        <v>195</v>
      </c>
      <c r="Q3250" s="28">
        <f>FACT_ORDERS[[#This Row],[TotalAmountWithDiscount]]+FACT_ORDERS[[#This Row],[DeliveryCost]]</f>
        <v>230</v>
      </c>
      <c r="R3250" s="35">
        <v>45503</v>
      </c>
      <c r="S3250" s="35" t="str">
        <f>IF(NETWORKDAYS(FACT_ORDERS[[#This Row],[Order-Date]], FACT_ORDERS[[#This Row],[ArrivalDate ]]) &gt; 10, "Late", "On Time")</f>
        <v>On Time</v>
      </c>
    </row>
    <row r="3251" spans="1:19" x14ac:dyDescent="0.3">
      <c r="A3251" s="12">
        <v>8249</v>
      </c>
      <c r="B3251" s="12">
        <v>235</v>
      </c>
      <c r="C3251" s="12">
        <v>10786</v>
      </c>
      <c r="D3251" s="12">
        <v>3250</v>
      </c>
      <c r="E3251" s="12" t="s">
        <v>244</v>
      </c>
      <c r="F3251" s="13">
        <v>45478</v>
      </c>
      <c r="G3251" s="26" t="s">
        <v>13615</v>
      </c>
      <c r="H3251" s="12">
        <v>19</v>
      </c>
      <c r="I3251" s="28">
        <f>VLOOKUP(B:B,DIM_PRODUCTS!A:F,5,FALSE)</f>
        <v>22</v>
      </c>
      <c r="J3251" s="28">
        <f>FACT_ORDERS[[#This Row],[ProductPrice]]*FACT_ORDERS[[#This Row],[Quantity]]</f>
        <v>418</v>
      </c>
      <c r="K3251" s="12" t="str">
        <f>VLOOKUP(C:C,DIM_CUSTOMERS!A:G,7,FALSE)</f>
        <v>Italy</v>
      </c>
      <c r="L3251" s="30" cm="1">
        <f t="array" ref="L3251">_xlfn.IFS(
    AND(FACT_ORDERS[[#This Row],[DeliveryMehtod]]="shippment",FACT_ORDERS[[#This Row],[TotalAmount]]&gt;=200), 0,
    AND(FACT_ORDERS[[#This Row],[DeliveryMehtod]]="pickup"), 15,
    AND(FACT_ORDERS[[#This Row],[DeliveryMehtod]]="shippment",FACT_ORDERS[[#This Row],[TotalAmount]]&lt;200), 35
)</f>
        <v>0</v>
      </c>
      <c r="M3251" s="12" t="str" cm="1">
        <f t="array" ref="M3251">_xlfn.IFS(
    SUMIFS(FACT_ORDERS[TotalAmount], FACT_ORDERS[WD_CUSTOMERS],FACT_ORDERS[[#This Row],[WD_CUSTOMERS]])&gt;=15000, "VIP",
    SUMIFS(FACT_ORDERS[TotalAmount], FACT_ORDERS[WD_CUSTOMERS],FACT_ORDERS[[#This Row],[WD_CUSTOMERS]])&gt;=8000, "Premium",
    TRUE, "Regular"
)</f>
        <v>Regular</v>
      </c>
      <c r="N3251" s="32" cm="1">
        <f t="array" ref="N3251">_xlfn.IFS(
   FACT_ORDERS[[#This Row],[TypeOfClient]]="VIP", 0.2,
   FACT_ORDERS[[#This Row],[TypeOfClient]]="Premium", 0.1,
   TRUE, 0
)</f>
        <v>0</v>
      </c>
      <c r="O3251" s="31" cm="1">
        <f t="array" ref="O3251">_xlfn.IFS(
   FACT_ORDERS[[#This Row],[TotalAmount]]&gt;1500, 0.15,
   FACT_ORDERS[[#This Row],[TotalAmount]]&gt;1000, 0.1,
   FACT_ORDERS[[#This Row],[TotalAmount]]&gt;500, 0.05,
   TRUE, 0
)</f>
        <v>0</v>
      </c>
      <c r="P3251" s="28">
        <f xml:space="preserve"> FACT_ORDERS[[#This Row],[TotalAmount]] * (1 - (FACT_ORDERS[[#This Row],[ClientDiscount]] + FACT_ORDERS[[#This Row],[OrderDiscount]]) )</f>
        <v>418</v>
      </c>
      <c r="Q3251" s="28">
        <f>FACT_ORDERS[[#This Row],[TotalAmountWithDiscount]]+FACT_ORDERS[[#This Row],[DeliveryCost]]</f>
        <v>418</v>
      </c>
      <c r="R3251" s="35">
        <v>45486</v>
      </c>
      <c r="S3251" s="35" t="str">
        <f>IF(NETWORKDAYS(FACT_ORDERS[[#This Row],[Order-Date]], FACT_ORDERS[[#This Row],[ArrivalDate ]]) &gt; 10, "Late", "On Time")</f>
        <v>On Time</v>
      </c>
    </row>
    <row r="3252" spans="1:19" x14ac:dyDescent="0.3">
      <c r="A3252" s="12">
        <v>8250</v>
      </c>
      <c r="B3252" s="12">
        <v>278</v>
      </c>
      <c r="C3252" s="12">
        <v>10786</v>
      </c>
      <c r="D3252" s="12">
        <v>3251</v>
      </c>
      <c r="E3252" s="12" t="s">
        <v>244</v>
      </c>
      <c r="F3252" s="13">
        <v>45478</v>
      </c>
      <c r="G3252" s="26" t="s">
        <v>13616</v>
      </c>
      <c r="H3252" s="12">
        <v>29</v>
      </c>
      <c r="I3252" s="28">
        <f>VLOOKUP(B:B,DIM_PRODUCTS!A:F,5,FALSE)</f>
        <v>24</v>
      </c>
      <c r="J3252" s="28">
        <f>FACT_ORDERS[[#This Row],[ProductPrice]]*FACT_ORDERS[[#This Row],[Quantity]]</f>
        <v>696</v>
      </c>
      <c r="K3252" s="12" t="str">
        <f>VLOOKUP(C:C,DIM_CUSTOMERS!A:G,7,FALSE)</f>
        <v>Italy</v>
      </c>
      <c r="L3252" s="30" cm="1">
        <f t="array" ref="L3252">_xlfn.IFS(
    AND(FACT_ORDERS[[#This Row],[DeliveryMehtod]]="shippment",FACT_ORDERS[[#This Row],[TotalAmount]]&gt;=200), 0,
    AND(FACT_ORDERS[[#This Row],[DeliveryMehtod]]="pickup"), 15,
    AND(FACT_ORDERS[[#This Row],[DeliveryMehtod]]="shippment",FACT_ORDERS[[#This Row],[TotalAmount]]&lt;200), 35
)</f>
        <v>0</v>
      </c>
      <c r="M3252" s="12" t="str" cm="1">
        <f t="array" ref="M3252">_xlfn.IFS(
    SUMIFS(FACT_ORDERS[TotalAmount], FACT_ORDERS[WD_CUSTOMERS],FACT_ORDERS[[#This Row],[WD_CUSTOMERS]])&gt;=15000, "VIP",
    SUMIFS(FACT_ORDERS[TotalAmount], FACT_ORDERS[WD_CUSTOMERS],FACT_ORDERS[[#This Row],[WD_CUSTOMERS]])&gt;=8000, "Premium",
    TRUE, "Regular"
)</f>
        <v>Regular</v>
      </c>
      <c r="N3252" s="32" cm="1">
        <f t="array" ref="N3252">_xlfn.IFS(
   FACT_ORDERS[[#This Row],[TypeOfClient]]="VIP", 0.2,
   FACT_ORDERS[[#This Row],[TypeOfClient]]="Premium", 0.1,
   TRUE, 0
)</f>
        <v>0</v>
      </c>
      <c r="O3252" s="31" cm="1">
        <f t="array" ref="O3252">_xlfn.IFS(
   FACT_ORDERS[[#This Row],[TotalAmount]]&gt;1500, 0.15,
   FACT_ORDERS[[#This Row],[TotalAmount]]&gt;1000, 0.1,
   FACT_ORDERS[[#This Row],[TotalAmount]]&gt;500, 0.05,
   TRUE, 0
)</f>
        <v>0.05</v>
      </c>
      <c r="P3252" s="28">
        <f xml:space="preserve"> FACT_ORDERS[[#This Row],[TotalAmount]] * (1 - (FACT_ORDERS[[#This Row],[ClientDiscount]] + FACT_ORDERS[[#This Row],[OrderDiscount]]) )</f>
        <v>661.19999999999993</v>
      </c>
      <c r="Q3252" s="28">
        <f>FACT_ORDERS[[#This Row],[TotalAmountWithDiscount]]+FACT_ORDERS[[#This Row],[DeliveryCost]]</f>
        <v>661.19999999999993</v>
      </c>
      <c r="R3252" s="35">
        <v>45489</v>
      </c>
      <c r="S3252" s="35" t="str">
        <f>IF(NETWORKDAYS(FACT_ORDERS[[#This Row],[Order-Date]], FACT_ORDERS[[#This Row],[ArrivalDate ]]) &gt; 10, "Late", "On Time")</f>
        <v>On Time</v>
      </c>
    </row>
    <row r="3253" spans="1:19" x14ac:dyDescent="0.3">
      <c r="A3253" s="12">
        <v>8251</v>
      </c>
      <c r="B3253" s="12">
        <v>265</v>
      </c>
      <c r="C3253" s="12">
        <v>10786</v>
      </c>
      <c r="D3253" s="12">
        <v>3252</v>
      </c>
      <c r="E3253" s="12" t="s">
        <v>244</v>
      </c>
      <c r="F3253" s="13">
        <v>45478</v>
      </c>
      <c r="G3253" s="26" t="s">
        <v>13617</v>
      </c>
      <c r="H3253" s="12">
        <v>16</v>
      </c>
      <c r="I3253" s="28">
        <f>VLOOKUP(B:B,DIM_PRODUCTS!A:F,5,FALSE)</f>
        <v>13</v>
      </c>
      <c r="J3253" s="28">
        <f>FACT_ORDERS[[#This Row],[ProductPrice]]*FACT_ORDERS[[#This Row],[Quantity]]</f>
        <v>208</v>
      </c>
      <c r="K3253" s="12" t="str">
        <f>VLOOKUP(C:C,DIM_CUSTOMERS!A:G,7,FALSE)</f>
        <v>Italy</v>
      </c>
      <c r="L3253" s="30" cm="1">
        <f t="array" ref="L3253">_xlfn.IFS(
    AND(FACT_ORDERS[[#This Row],[DeliveryMehtod]]="shippment",FACT_ORDERS[[#This Row],[TotalAmount]]&gt;=200), 0,
    AND(FACT_ORDERS[[#This Row],[DeliveryMehtod]]="pickup"), 15,
    AND(FACT_ORDERS[[#This Row],[DeliveryMehtod]]="shippment",FACT_ORDERS[[#This Row],[TotalAmount]]&lt;200), 35
)</f>
        <v>0</v>
      </c>
      <c r="M3253" s="12" t="str" cm="1">
        <f t="array" ref="M3253">_xlfn.IFS(
    SUMIFS(FACT_ORDERS[TotalAmount], FACT_ORDERS[WD_CUSTOMERS],FACT_ORDERS[[#This Row],[WD_CUSTOMERS]])&gt;=15000, "VIP",
    SUMIFS(FACT_ORDERS[TotalAmount], FACT_ORDERS[WD_CUSTOMERS],FACT_ORDERS[[#This Row],[WD_CUSTOMERS]])&gt;=8000, "Premium",
    TRUE, "Regular"
)</f>
        <v>Regular</v>
      </c>
      <c r="N3253" s="32" cm="1">
        <f t="array" ref="N3253">_xlfn.IFS(
   FACT_ORDERS[[#This Row],[TypeOfClient]]="VIP", 0.2,
   FACT_ORDERS[[#This Row],[TypeOfClient]]="Premium", 0.1,
   TRUE, 0
)</f>
        <v>0</v>
      </c>
      <c r="O3253" s="31" cm="1">
        <f t="array" ref="O3253">_xlfn.IFS(
   FACT_ORDERS[[#This Row],[TotalAmount]]&gt;1500, 0.15,
   FACT_ORDERS[[#This Row],[TotalAmount]]&gt;1000, 0.1,
   FACT_ORDERS[[#This Row],[TotalAmount]]&gt;500, 0.05,
   TRUE, 0
)</f>
        <v>0</v>
      </c>
      <c r="P3253" s="28">
        <f xml:space="preserve"> FACT_ORDERS[[#This Row],[TotalAmount]] * (1 - (FACT_ORDERS[[#This Row],[ClientDiscount]] + FACT_ORDERS[[#This Row],[OrderDiscount]]) )</f>
        <v>208</v>
      </c>
      <c r="Q3253" s="28">
        <f>FACT_ORDERS[[#This Row],[TotalAmountWithDiscount]]+FACT_ORDERS[[#This Row],[DeliveryCost]]</f>
        <v>208</v>
      </c>
      <c r="R3253" s="35">
        <v>45489</v>
      </c>
      <c r="S3253" s="35" t="str">
        <f>IF(NETWORKDAYS(FACT_ORDERS[[#This Row],[Order-Date]], FACT_ORDERS[[#This Row],[ArrivalDate ]]) &gt; 10, "Late", "On Time")</f>
        <v>On Time</v>
      </c>
    </row>
    <row r="3254" spans="1:19" x14ac:dyDescent="0.3">
      <c r="A3254" s="12">
        <v>8252</v>
      </c>
      <c r="B3254" s="12">
        <v>265</v>
      </c>
      <c r="C3254" s="12">
        <v>10786</v>
      </c>
      <c r="D3254" s="12">
        <v>3253</v>
      </c>
      <c r="E3254" s="12" t="s">
        <v>244</v>
      </c>
      <c r="F3254" s="13">
        <v>45540</v>
      </c>
      <c r="G3254" s="26" t="s">
        <v>3557</v>
      </c>
      <c r="H3254" s="12">
        <v>17</v>
      </c>
      <c r="I3254" s="28">
        <f>VLOOKUP(B:B,DIM_PRODUCTS!A:F,5,FALSE)</f>
        <v>13</v>
      </c>
      <c r="J3254" s="28">
        <f>FACT_ORDERS[[#This Row],[ProductPrice]]*FACT_ORDERS[[#This Row],[Quantity]]</f>
        <v>221</v>
      </c>
      <c r="K3254" s="12" t="str">
        <f>VLOOKUP(C:C,DIM_CUSTOMERS!A:G,7,FALSE)</f>
        <v>Italy</v>
      </c>
      <c r="L3254" s="30" cm="1">
        <f t="array" ref="L3254">_xlfn.IFS(
    AND(FACT_ORDERS[[#This Row],[DeliveryMehtod]]="shippment",FACT_ORDERS[[#This Row],[TotalAmount]]&gt;=200), 0,
    AND(FACT_ORDERS[[#This Row],[DeliveryMehtod]]="pickup"), 15,
    AND(FACT_ORDERS[[#This Row],[DeliveryMehtod]]="shippment",FACT_ORDERS[[#This Row],[TotalAmount]]&lt;200), 35
)</f>
        <v>0</v>
      </c>
      <c r="M3254" s="12" t="str" cm="1">
        <f t="array" ref="M3254">_xlfn.IFS(
    SUMIFS(FACT_ORDERS[TotalAmount], FACT_ORDERS[WD_CUSTOMERS],FACT_ORDERS[[#This Row],[WD_CUSTOMERS]])&gt;=15000, "VIP",
    SUMIFS(FACT_ORDERS[TotalAmount], FACT_ORDERS[WD_CUSTOMERS],FACT_ORDERS[[#This Row],[WD_CUSTOMERS]])&gt;=8000, "Premium",
    TRUE, "Regular"
)</f>
        <v>Regular</v>
      </c>
      <c r="N3254" s="32" cm="1">
        <f t="array" ref="N3254">_xlfn.IFS(
   FACT_ORDERS[[#This Row],[TypeOfClient]]="VIP", 0.2,
   FACT_ORDERS[[#This Row],[TypeOfClient]]="Premium", 0.1,
   TRUE, 0
)</f>
        <v>0</v>
      </c>
      <c r="O3254" s="31" cm="1">
        <f t="array" ref="O3254">_xlfn.IFS(
   FACT_ORDERS[[#This Row],[TotalAmount]]&gt;1500, 0.15,
   FACT_ORDERS[[#This Row],[TotalAmount]]&gt;1000, 0.1,
   FACT_ORDERS[[#This Row],[TotalAmount]]&gt;500, 0.05,
   TRUE, 0
)</f>
        <v>0</v>
      </c>
      <c r="P3254" s="28">
        <f xml:space="preserve"> FACT_ORDERS[[#This Row],[TotalAmount]] * (1 - (FACT_ORDERS[[#This Row],[ClientDiscount]] + FACT_ORDERS[[#This Row],[OrderDiscount]]) )</f>
        <v>221</v>
      </c>
      <c r="Q3254" s="28">
        <f>FACT_ORDERS[[#This Row],[TotalAmountWithDiscount]]+FACT_ORDERS[[#This Row],[DeliveryCost]]</f>
        <v>221</v>
      </c>
      <c r="R3254" s="35">
        <v>45549</v>
      </c>
      <c r="S3254" s="35" t="str">
        <f>IF(NETWORKDAYS(FACT_ORDERS[[#This Row],[Order-Date]], FACT_ORDERS[[#This Row],[ArrivalDate ]]) &gt; 10, "Late", "On Time")</f>
        <v>On Time</v>
      </c>
    </row>
    <row r="3255" spans="1:19" x14ac:dyDescent="0.3">
      <c r="A3255" s="12">
        <v>8253</v>
      </c>
      <c r="B3255" s="12">
        <v>266</v>
      </c>
      <c r="C3255" s="12">
        <v>10503</v>
      </c>
      <c r="D3255" s="12">
        <v>3254</v>
      </c>
      <c r="E3255" s="12" t="s">
        <v>243</v>
      </c>
      <c r="F3255" s="13">
        <v>45529</v>
      </c>
      <c r="G3255" s="26" t="s">
        <v>13618</v>
      </c>
      <c r="H3255" s="12">
        <v>31</v>
      </c>
      <c r="I3255" s="28">
        <f>VLOOKUP(B:B,DIM_PRODUCTS!A:F,5,FALSE)</f>
        <v>12</v>
      </c>
      <c r="J3255" s="28">
        <f>FACT_ORDERS[[#This Row],[ProductPrice]]*FACT_ORDERS[[#This Row],[Quantity]]</f>
        <v>372</v>
      </c>
      <c r="K3255" s="12" t="str">
        <f>VLOOKUP(C:C,DIM_CUSTOMERS!A:G,7,FALSE)</f>
        <v>Japan</v>
      </c>
      <c r="L3255" s="30" cm="1">
        <f t="array" ref="L3255">_xlfn.IFS(
    AND(FACT_ORDERS[[#This Row],[DeliveryMehtod]]="shippment",FACT_ORDERS[[#This Row],[TotalAmount]]&gt;=200), 0,
    AND(FACT_ORDERS[[#This Row],[DeliveryMehtod]]="pickup"), 15,
    AND(FACT_ORDERS[[#This Row],[DeliveryMehtod]]="shippment",FACT_ORDERS[[#This Row],[TotalAmount]]&lt;200), 35
)</f>
        <v>15</v>
      </c>
      <c r="M3255" s="12" t="str" cm="1">
        <f t="array" ref="M3255">_xlfn.IFS(
    SUMIFS(FACT_ORDERS[TotalAmount], FACT_ORDERS[WD_CUSTOMERS],FACT_ORDERS[[#This Row],[WD_CUSTOMERS]])&gt;=15000, "VIP",
    SUMIFS(FACT_ORDERS[TotalAmount], FACT_ORDERS[WD_CUSTOMERS],FACT_ORDERS[[#This Row],[WD_CUSTOMERS]])&gt;=8000, "Premium",
    TRUE, "Regular"
)</f>
        <v>Regular</v>
      </c>
      <c r="N3255" s="32" cm="1">
        <f t="array" ref="N3255">_xlfn.IFS(
   FACT_ORDERS[[#This Row],[TypeOfClient]]="VIP", 0.2,
   FACT_ORDERS[[#This Row],[TypeOfClient]]="Premium", 0.1,
   TRUE, 0
)</f>
        <v>0</v>
      </c>
      <c r="O3255" s="31" cm="1">
        <f t="array" ref="O3255">_xlfn.IFS(
   FACT_ORDERS[[#This Row],[TotalAmount]]&gt;1500, 0.15,
   FACT_ORDERS[[#This Row],[TotalAmount]]&gt;1000, 0.1,
   FACT_ORDERS[[#This Row],[TotalAmount]]&gt;500, 0.05,
   TRUE, 0
)</f>
        <v>0</v>
      </c>
      <c r="P3255" s="28">
        <f xml:space="preserve"> FACT_ORDERS[[#This Row],[TotalAmount]] * (1 - (FACT_ORDERS[[#This Row],[ClientDiscount]] + FACT_ORDERS[[#This Row],[OrderDiscount]]) )</f>
        <v>372</v>
      </c>
      <c r="Q3255" s="28">
        <f>FACT_ORDERS[[#This Row],[TotalAmountWithDiscount]]+FACT_ORDERS[[#This Row],[DeliveryCost]]</f>
        <v>387</v>
      </c>
      <c r="R3255" s="35">
        <v>45538</v>
      </c>
      <c r="S3255" s="35" t="str">
        <f>IF(NETWORKDAYS(FACT_ORDERS[[#This Row],[Order-Date]], FACT_ORDERS[[#This Row],[ArrivalDate ]]) &gt; 10, "Late", "On Time")</f>
        <v>On Time</v>
      </c>
    </row>
    <row r="3256" spans="1:19" x14ac:dyDescent="0.3">
      <c r="A3256" s="12">
        <v>8254</v>
      </c>
      <c r="B3256" s="12">
        <v>266</v>
      </c>
      <c r="C3256" s="12">
        <v>10503</v>
      </c>
      <c r="D3256" s="12">
        <v>3255</v>
      </c>
      <c r="E3256" s="12" t="s">
        <v>243</v>
      </c>
      <c r="F3256" s="13">
        <v>45503</v>
      </c>
      <c r="G3256" s="26" t="s">
        <v>13619</v>
      </c>
      <c r="H3256" s="12">
        <v>29</v>
      </c>
      <c r="I3256" s="28">
        <f>VLOOKUP(B:B,DIM_PRODUCTS!A:F,5,FALSE)</f>
        <v>12</v>
      </c>
      <c r="J3256" s="28">
        <f>FACT_ORDERS[[#This Row],[ProductPrice]]*FACT_ORDERS[[#This Row],[Quantity]]</f>
        <v>348</v>
      </c>
      <c r="K3256" s="12" t="str">
        <f>VLOOKUP(C:C,DIM_CUSTOMERS!A:G,7,FALSE)</f>
        <v>Japan</v>
      </c>
      <c r="L3256" s="30" cm="1">
        <f t="array" ref="L3256">_xlfn.IFS(
    AND(FACT_ORDERS[[#This Row],[DeliveryMehtod]]="shippment",FACT_ORDERS[[#This Row],[TotalAmount]]&gt;=200), 0,
    AND(FACT_ORDERS[[#This Row],[DeliveryMehtod]]="pickup"), 15,
    AND(FACT_ORDERS[[#This Row],[DeliveryMehtod]]="shippment",FACT_ORDERS[[#This Row],[TotalAmount]]&lt;200), 35
)</f>
        <v>15</v>
      </c>
      <c r="M3256" s="12" t="str" cm="1">
        <f t="array" ref="M3256">_xlfn.IFS(
    SUMIFS(FACT_ORDERS[TotalAmount], FACT_ORDERS[WD_CUSTOMERS],FACT_ORDERS[[#This Row],[WD_CUSTOMERS]])&gt;=15000, "VIP",
    SUMIFS(FACT_ORDERS[TotalAmount], FACT_ORDERS[WD_CUSTOMERS],FACT_ORDERS[[#This Row],[WD_CUSTOMERS]])&gt;=8000, "Premium",
    TRUE, "Regular"
)</f>
        <v>Regular</v>
      </c>
      <c r="N3256" s="32" cm="1">
        <f t="array" ref="N3256">_xlfn.IFS(
   FACT_ORDERS[[#This Row],[TypeOfClient]]="VIP", 0.2,
   FACT_ORDERS[[#This Row],[TypeOfClient]]="Premium", 0.1,
   TRUE, 0
)</f>
        <v>0</v>
      </c>
      <c r="O3256" s="31" cm="1">
        <f t="array" ref="O3256">_xlfn.IFS(
   FACT_ORDERS[[#This Row],[TotalAmount]]&gt;1500, 0.15,
   FACT_ORDERS[[#This Row],[TotalAmount]]&gt;1000, 0.1,
   FACT_ORDERS[[#This Row],[TotalAmount]]&gt;500, 0.05,
   TRUE, 0
)</f>
        <v>0</v>
      </c>
      <c r="P3256" s="28">
        <f xml:space="preserve"> FACT_ORDERS[[#This Row],[TotalAmount]] * (1 - (FACT_ORDERS[[#This Row],[ClientDiscount]] + FACT_ORDERS[[#This Row],[OrderDiscount]]) )</f>
        <v>348</v>
      </c>
      <c r="Q3256" s="28">
        <f>FACT_ORDERS[[#This Row],[TotalAmountWithDiscount]]+FACT_ORDERS[[#This Row],[DeliveryCost]]</f>
        <v>363</v>
      </c>
      <c r="R3256" s="35">
        <v>45510</v>
      </c>
      <c r="S3256" s="35" t="str">
        <f>IF(NETWORKDAYS(FACT_ORDERS[[#This Row],[Order-Date]], FACT_ORDERS[[#This Row],[ArrivalDate ]]) &gt; 10, "Late", "On Time")</f>
        <v>On Time</v>
      </c>
    </row>
    <row r="3257" spans="1:19" x14ac:dyDescent="0.3">
      <c r="A3257" s="12">
        <v>8255</v>
      </c>
      <c r="B3257" s="12">
        <v>228</v>
      </c>
      <c r="C3257" s="12">
        <v>10138</v>
      </c>
      <c r="D3257" s="12">
        <v>3256</v>
      </c>
      <c r="E3257" s="12" t="s">
        <v>243</v>
      </c>
      <c r="F3257" s="13">
        <v>45146</v>
      </c>
      <c r="G3257" s="26" t="s">
        <v>3900</v>
      </c>
      <c r="H3257" s="12">
        <v>31</v>
      </c>
      <c r="I3257" s="28">
        <f>VLOOKUP(B:B,DIM_PRODUCTS!A:F,5,FALSE)</f>
        <v>22</v>
      </c>
      <c r="J3257" s="28">
        <f>FACT_ORDERS[[#This Row],[ProductPrice]]*FACT_ORDERS[[#This Row],[Quantity]]</f>
        <v>682</v>
      </c>
      <c r="K3257" s="12" t="str">
        <f>VLOOKUP(C:C,DIM_CUSTOMERS!A:G,7,FALSE)</f>
        <v>USA</v>
      </c>
      <c r="L3257" s="30" cm="1">
        <f t="array" ref="L3257">_xlfn.IFS(
    AND(FACT_ORDERS[[#This Row],[DeliveryMehtod]]="shippment",FACT_ORDERS[[#This Row],[TotalAmount]]&gt;=200), 0,
    AND(FACT_ORDERS[[#This Row],[DeliveryMehtod]]="pickup"), 15,
    AND(FACT_ORDERS[[#This Row],[DeliveryMehtod]]="shippment",FACT_ORDERS[[#This Row],[TotalAmount]]&lt;200), 35
)</f>
        <v>15</v>
      </c>
      <c r="M3257" s="12" t="str" cm="1">
        <f t="array" ref="M3257">_xlfn.IFS(
    SUMIFS(FACT_ORDERS[TotalAmount], FACT_ORDERS[WD_CUSTOMERS],FACT_ORDERS[[#This Row],[WD_CUSTOMERS]])&gt;=15000, "VIP",
    SUMIFS(FACT_ORDERS[TotalAmount], FACT_ORDERS[WD_CUSTOMERS],FACT_ORDERS[[#This Row],[WD_CUSTOMERS]])&gt;=8000, "Premium",
    TRUE, "Regular"
)</f>
        <v>Regular</v>
      </c>
      <c r="N3257" s="32" cm="1">
        <f t="array" ref="N3257">_xlfn.IFS(
   FACT_ORDERS[[#This Row],[TypeOfClient]]="VIP", 0.2,
   FACT_ORDERS[[#This Row],[TypeOfClient]]="Premium", 0.1,
   TRUE, 0
)</f>
        <v>0</v>
      </c>
      <c r="O3257" s="31" cm="1">
        <f t="array" ref="O3257">_xlfn.IFS(
   FACT_ORDERS[[#This Row],[TotalAmount]]&gt;1500, 0.15,
   FACT_ORDERS[[#This Row],[TotalAmount]]&gt;1000, 0.1,
   FACT_ORDERS[[#This Row],[TotalAmount]]&gt;500, 0.05,
   TRUE, 0
)</f>
        <v>0.05</v>
      </c>
      <c r="P3257" s="28">
        <f xml:space="preserve"> FACT_ORDERS[[#This Row],[TotalAmount]] * (1 - (FACT_ORDERS[[#This Row],[ClientDiscount]] + FACT_ORDERS[[#This Row],[OrderDiscount]]) )</f>
        <v>647.9</v>
      </c>
      <c r="Q3257" s="28">
        <f>FACT_ORDERS[[#This Row],[TotalAmountWithDiscount]]+FACT_ORDERS[[#This Row],[DeliveryCost]]</f>
        <v>662.9</v>
      </c>
      <c r="R3257" s="35">
        <v>45157</v>
      </c>
      <c r="S3257" s="35" t="str">
        <f>IF(NETWORKDAYS(FACT_ORDERS[[#This Row],[Order-Date]], FACT_ORDERS[[#This Row],[ArrivalDate ]]) &gt; 10, "Late", "On Time")</f>
        <v>On Time</v>
      </c>
    </row>
    <row r="3258" spans="1:19" x14ac:dyDescent="0.3">
      <c r="A3258" s="12">
        <v>8256</v>
      </c>
      <c r="B3258" s="12">
        <v>241</v>
      </c>
      <c r="C3258" s="12">
        <v>10138</v>
      </c>
      <c r="D3258" s="12">
        <v>3257</v>
      </c>
      <c r="E3258" s="12" t="s">
        <v>244</v>
      </c>
      <c r="F3258" s="13">
        <v>45146</v>
      </c>
      <c r="G3258" s="26" t="s">
        <v>13620</v>
      </c>
      <c r="H3258" s="12">
        <v>13</v>
      </c>
      <c r="I3258" s="28">
        <f>VLOOKUP(B:B,DIM_PRODUCTS!A:F,5,FALSE)</f>
        <v>20</v>
      </c>
      <c r="J3258" s="28">
        <f>FACT_ORDERS[[#This Row],[ProductPrice]]*FACT_ORDERS[[#This Row],[Quantity]]</f>
        <v>260</v>
      </c>
      <c r="K3258" s="12" t="str">
        <f>VLOOKUP(C:C,DIM_CUSTOMERS!A:G,7,FALSE)</f>
        <v>USA</v>
      </c>
      <c r="L3258" s="30" cm="1">
        <f t="array" ref="L3258">_xlfn.IFS(
    AND(FACT_ORDERS[[#This Row],[DeliveryMehtod]]="shippment",FACT_ORDERS[[#This Row],[TotalAmount]]&gt;=200), 0,
    AND(FACT_ORDERS[[#This Row],[DeliveryMehtod]]="pickup"), 15,
    AND(FACT_ORDERS[[#This Row],[DeliveryMehtod]]="shippment",FACT_ORDERS[[#This Row],[TotalAmount]]&lt;200), 35
)</f>
        <v>0</v>
      </c>
      <c r="M3258" s="12" t="str" cm="1">
        <f t="array" ref="M3258">_xlfn.IFS(
    SUMIFS(FACT_ORDERS[TotalAmount], FACT_ORDERS[WD_CUSTOMERS],FACT_ORDERS[[#This Row],[WD_CUSTOMERS]])&gt;=15000, "VIP",
    SUMIFS(FACT_ORDERS[TotalAmount], FACT_ORDERS[WD_CUSTOMERS],FACT_ORDERS[[#This Row],[WD_CUSTOMERS]])&gt;=8000, "Premium",
    TRUE, "Regular"
)</f>
        <v>Regular</v>
      </c>
      <c r="N3258" s="32" cm="1">
        <f t="array" ref="N3258">_xlfn.IFS(
   FACT_ORDERS[[#This Row],[TypeOfClient]]="VIP", 0.2,
   FACT_ORDERS[[#This Row],[TypeOfClient]]="Premium", 0.1,
   TRUE, 0
)</f>
        <v>0</v>
      </c>
      <c r="O3258" s="31" cm="1">
        <f t="array" ref="O3258">_xlfn.IFS(
   FACT_ORDERS[[#This Row],[TotalAmount]]&gt;1500, 0.15,
   FACT_ORDERS[[#This Row],[TotalAmount]]&gt;1000, 0.1,
   FACT_ORDERS[[#This Row],[TotalAmount]]&gt;500, 0.05,
   TRUE, 0
)</f>
        <v>0</v>
      </c>
      <c r="P3258" s="28">
        <f xml:space="preserve"> FACT_ORDERS[[#This Row],[TotalAmount]] * (1 - (FACT_ORDERS[[#This Row],[ClientDiscount]] + FACT_ORDERS[[#This Row],[OrderDiscount]]) )</f>
        <v>260</v>
      </c>
      <c r="Q3258" s="28">
        <f>FACT_ORDERS[[#This Row],[TotalAmountWithDiscount]]+FACT_ORDERS[[#This Row],[DeliveryCost]]</f>
        <v>260</v>
      </c>
      <c r="R3258" s="35">
        <v>45155</v>
      </c>
      <c r="S3258" s="35" t="str">
        <f>IF(NETWORKDAYS(FACT_ORDERS[[#This Row],[Order-Date]], FACT_ORDERS[[#This Row],[ArrivalDate ]]) &gt; 10, "Late", "On Time")</f>
        <v>On Time</v>
      </c>
    </row>
    <row r="3259" spans="1:19" x14ac:dyDescent="0.3">
      <c r="A3259" s="12">
        <v>8257</v>
      </c>
      <c r="B3259" s="12">
        <v>228</v>
      </c>
      <c r="C3259" s="12">
        <v>10138</v>
      </c>
      <c r="D3259" s="12">
        <v>3258</v>
      </c>
      <c r="E3259" s="12" t="s">
        <v>244</v>
      </c>
      <c r="F3259" s="13">
        <v>45034</v>
      </c>
      <c r="G3259" s="26" t="s">
        <v>13621</v>
      </c>
      <c r="H3259" s="12">
        <v>46</v>
      </c>
      <c r="I3259" s="28">
        <f>VLOOKUP(B:B,DIM_PRODUCTS!A:F,5,FALSE)</f>
        <v>22</v>
      </c>
      <c r="J3259" s="28">
        <f>FACT_ORDERS[[#This Row],[ProductPrice]]*FACT_ORDERS[[#This Row],[Quantity]]</f>
        <v>1012</v>
      </c>
      <c r="K3259" s="12" t="str">
        <f>VLOOKUP(C:C,DIM_CUSTOMERS!A:G,7,FALSE)</f>
        <v>USA</v>
      </c>
      <c r="L3259" s="30" cm="1">
        <f t="array" ref="L3259">_xlfn.IFS(
    AND(FACT_ORDERS[[#This Row],[DeliveryMehtod]]="shippment",FACT_ORDERS[[#This Row],[TotalAmount]]&gt;=200), 0,
    AND(FACT_ORDERS[[#This Row],[DeliveryMehtod]]="pickup"), 15,
    AND(FACT_ORDERS[[#This Row],[DeliveryMehtod]]="shippment",FACT_ORDERS[[#This Row],[TotalAmount]]&lt;200), 35
)</f>
        <v>0</v>
      </c>
      <c r="M3259" s="12" t="str" cm="1">
        <f t="array" ref="M3259">_xlfn.IFS(
    SUMIFS(FACT_ORDERS[TotalAmount], FACT_ORDERS[WD_CUSTOMERS],FACT_ORDERS[[#This Row],[WD_CUSTOMERS]])&gt;=15000, "VIP",
    SUMIFS(FACT_ORDERS[TotalAmount], FACT_ORDERS[WD_CUSTOMERS],FACT_ORDERS[[#This Row],[WD_CUSTOMERS]])&gt;=8000, "Premium",
    TRUE, "Regular"
)</f>
        <v>Regular</v>
      </c>
      <c r="N3259" s="32" cm="1">
        <f t="array" ref="N3259">_xlfn.IFS(
   FACT_ORDERS[[#This Row],[TypeOfClient]]="VIP", 0.2,
   FACT_ORDERS[[#This Row],[TypeOfClient]]="Premium", 0.1,
   TRUE, 0
)</f>
        <v>0</v>
      </c>
      <c r="O3259" s="31" cm="1">
        <f t="array" ref="O3259">_xlfn.IFS(
   FACT_ORDERS[[#This Row],[TotalAmount]]&gt;1500, 0.15,
   FACT_ORDERS[[#This Row],[TotalAmount]]&gt;1000, 0.1,
   FACT_ORDERS[[#This Row],[TotalAmount]]&gt;500, 0.05,
   TRUE, 0
)</f>
        <v>0.1</v>
      </c>
      <c r="P3259" s="28">
        <f xml:space="preserve"> FACT_ORDERS[[#This Row],[TotalAmount]] * (1 - (FACT_ORDERS[[#This Row],[ClientDiscount]] + FACT_ORDERS[[#This Row],[OrderDiscount]]) )</f>
        <v>910.80000000000007</v>
      </c>
      <c r="Q3259" s="28">
        <f>FACT_ORDERS[[#This Row],[TotalAmountWithDiscount]]+FACT_ORDERS[[#This Row],[DeliveryCost]]</f>
        <v>910.80000000000007</v>
      </c>
      <c r="R3259" s="35">
        <v>45045</v>
      </c>
      <c r="S3259" s="35" t="str">
        <f>IF(NETWORKDAYS(FACT_ORDERS[[#This Row],[Order-Date]], FACT_ORDERS[[#This Row],[ArrivalDate ]]) &gt; 10, "Late", "On Time")</f>
        <v>On Time</v>
      </c>
    </row>
    <row r="3260" spans="1:19" x14ac:dyDescent="0.3">
      <c r="A3260" s="12">
        <v>8258</v>
      </c>
      <c r="B3260" s="12">
        <v>241</v>
      </c>
      <c r="C3260" s="12">
        <v>10138</v>
      </c>
      <c r="D3260" s="12">
        <v>3259</v>
      </c>
      <c r="E3260" s="12" t="s">
        <v>244</v>
      </c>
      <c r="F3260" s="13">
        <v>45034</v>
      </c>
      <c r="G3260" s="26" t="s">
        <v>13622</v>
      </c>
      <c r="H3260" s="12">
        <v>17</v>
      </c>
      <c r="I3260" s="28">
        <f>VLOOKUP(B:B,DIM_PRODUCTS!A:F,5,FALSE)</f>
        <v>20</v>
      </c>
      <c r="J3260" s="28">
        <f>FACT_ORDERS[[#This Row],[ProductPrice]]*FACT_ORDERS[[#This Row],[Quantity]]</f>
        <v>340</v>
      </c>
      <c r="K3260" s="12" t="str">
        <f>VLOOKUP(C:C,DIM_CUSTOMERS!A:G,7,FALSE)</f>
        <v>USA</v>
      </c>
      <c r="L3260" s="30" cm="1">
        <f t="array" ref="L3260">_xlfn.IFS(
    AND(FACT_ORDERS[[#This Row],[DeliveryMehtod]]="shippment",FACT_ORDERS[[#This Row],[TotalAmount]]&gt;=200), 0,
    AND(FACT_ORDERS[[#This Row],[DeliveryMehtod]]="pickup"), 15,
    AND(FACT_ORDERS[[#This Row],[DeliveryMehtod]]="shippment",FACT_ORDERS[[#This Row],[TotalAmount]]&lt;200), 35
)</f>
        <v>0</v>
      </c>
      <c r="M3260" s="12" t="str" cm="1">
        <f t="array" ref="M3260">_xlfn.IFS(
    SUMIFS(FACT_ORDERS[TotalAmount], FACT_ORDERS[WD_CUSTOMERS],FACT_ORDERS[[#This Row],[WD_CUSTOMERS]])&gt;=15000, "VIP",
    SUMIFS(FACT_ORDERS[TotalAmount], FACT_ORDERS[WD_CUSTOMERS],FACT_ORDERS[[#This Row],[WD_CUSTOMERS]])&gt;=8000, "Premium",
    TRUE, "Regular"
)</f>
        <v>Regular</v>
      </c>
      <c r="N3260" s="32" cm="1">
        <f t="array" ref="N3260">_xlfn.IFS(
   FACT_ORDERS[[#This Row],[TypeOfClient]]="VIP", 0.2,
   FACT_ORDERS[[#This Row],[TypeOfClient]]="Premium", 0.1,
   TRUE, 0
)</f>
        <v>0</v>
      </c>
      <c r="O3260" s="31" cm="1">
        <f t="array" ref="O3260">_xlfn.IFS(
   FACT_ORDERS[[#This Row],[TotalAmount]]&gt;1500, 0.15,
   FACT_ORDERS[[#This Row],[TotalAmount]]&gt;1000, 0.1,
   FACT_ORDERS[[#This Row],[TotalAmount]]&gt;500, 0.05,
   TRUE, 0
)</f>
        <v>0</v>
      </c>
      <c r="P3260" s="28">
        <f xml:space="preserve"> FACT_ORDERS[[#This Row],[TotalAmount]] * (1 - (FACT_ORDERS[[#This Row],[ClientDiscount]] + FACT_ORDERS[[#This Row],[OrderDiscount]]) )</f>
        <v>340</v>
      </c>
      <c r="Q3260" s="28">
        <f>FACT_ORDERS[[#This Row],[TotalAmountWithDiscount]]+FACT_ORDERS[[#This Row],[DeliveryCost]]</f>
        <v>340</v>
      </c>
      <c r="R3260" s="35">
        <v>45041</v>
      </c>
      <c r="S3260" s="35" t="str">
        <f>IF(NETWORKDAYS(FACT_ORDERS[[#This Row],[Order-Date]], FACT_ORDERS[[#This Row],[ArrivalDate ]]) &gt; 10, "Late", "On Time")</f>
        <v>On Time</v>
      </c>
    </row>
    <row r="3261" spans="1:19" x14ac:dyDescent="0.3">
      <c r="A3261" s="12">
        <v>8259</v>
      </c>
      <c r="B3261" s="12">
        <v>228</v>
      </c>
      <c r="C3261" s="12">
        <v>10138</v>
      </c>
      <c r="D3261" s="12">
        <v>3260</v>
      </c>
      <c r="E3261" s="12" t="s">
        <v>244</v>
      </c>
      <c r="F3261" s="13">
        <v>45124</v>
      </c>
      <c r="G3261" s="26" t="s">
        <v>13623</v>
      </c>
      <c r="H3261" s="12">
        <v>30</v>
      </c>
      <c r="I3261" s="28">
        <f>VLOOKUP(B:B,DIM_PRODUCTS!A:F,5,FALSE)</f>
        <v>22</v>
      </c>
      <c r="J3261" s="28">
        <f>FACT_ORDERS[[#This Row],[ProductPrice]]*FACT_ORDERS[[#This Row],[Quantity]]</f>
        <v>660</v>
      </c>
      <c r="K3261" s="12" t="str">
        <f>VLOOKUP(C:C,DIM_CUSTOMERS!A:G,7,FALSE)</f>
        <v>USA</v>
      </c>
      <c r="L3261" s="30" cm="1">
        <f t="array" ref="L3261">_xlfn.IFS(
    AND(FACT_ORDERS[[#This Row],[DeliveryMehtod]]="shippment",FACT_ORDERS[[#This Row],[TotalAmount]]&gt;=200), 0,
    AND(FACT_ORDERS[[#This Row],[DeliveryMehtod]]="pickup"), 15,
    AND(FACT_ORDERS[[#This Row],[DeliveryMehtod]]="shippment",FACT_ORDERS[[#This Row],[TotalAmount]]&lt;200), 35
)</f>
        <v>0</v>
      </c>
      <c r="M3261" s="12" t="str" cm="1">
        <f t="array" ref="M3261">_xlfn.IFS(
    SUMIFS(FACT_ORDERS[TotalAmount], FACT_ORDERS[WD_CUSTOMERS],FACT_ORDERS[[#This Row],[WD_CUSTOMERS]])&gt;=15000, "VIP",
    SUMIFS(FACT_ORDERS[TotalAmount], FACT_ORDERS[WD_CUSTOMERS],FACT_ORDERS[[#This Row],[WD_CUSTOMERS]])&gt;=8000, "Premium",
    TRUE, "Regular"
)</f>
        <v>Regular</v>
      </c>
      <c r="N3261" s="32" cm="1">
        <f t="array" ref="N3261">_xlfn.IFS(
   FACT_ORDERS[[#This Row],[TypeOfClient]]="VIP", 0.2,
   FACT_ORDERS[[#This Row],[TypeOfClient]]="Premium", 0.1,
   TRUE, 0
)</f>
        <v>0</v>
      </c>
      <c r="O3261" s="31" cm="1">
        <f t="array" ref="O3261">_xlfn.IFS(
   FACT_ORDERS[[#This Row],[TotalAmount]]&gt;1500, 0.15,
   FACT_ORDERS[[#This Row],[TotalAmount]]&gt;1000, 0.1,
   FACT_ORDERS[[#This Row],[TotalAmount]]&gt;500, 0.05,
   TRUE, 0
)</f>
        <v>0.05</v>
      </c>
      <c r="P3261" s="28">
        <f xml:space="preserve"> FACT_ORDERS[[#This Row],[TotalAmount]] * (1 - (FACT_ORDERS[[#This Row],[ClientDiscount]] + FACT_ORDERS[[#This Row],[OrderDiscount]]) )</f>
        <v>627</v>
      </c>
      <c r="Q3261" s="28">
        <f>FACT_ORDERS[[#This Row],[TotalAmountWithDiscount]]+FACT_ORDERS[[#This Row],[DeliveryCost]]</f>
        <v>627</v>
      </c>
      <c r="R3261" s="35">
        <v>45135</v>
      </c>
      <c r="S3261" s="35" t="str">
        <f>IF(NETWORKDAYS(FACT_ORDERS[[#This Row],[Order-Date]], FACT_ORDERS[[#This Row],[ArrivalDate ]]) &gt; 10, "Late", "On Time")</f>
        <v>On Time</v>
      </c>
    </row>
    <row r="3262" spans="1:19" x14ac:dyDescent="0.3">
      <c r="A3262" s="12">
        <v>8260</v>
      </c>
      <c r="B3262" s="12">
        <v>241</v>
      </c>
      <c r="C3262" s="12">
        <v>10138</v>
      </c>
      <c r="D3262" s="12">
        <v>3261</v>
      </c>
      <c r="E3262" s="12" t="s">
        <v>243</v>
      </c>
      <c r="F3262" s="13">
        <v>45124</v>
      </c>
      <c r="G3262" s="26" t="s">
        <v>13624</v>
      </c>
      <c r="H3262" s="12">
        <v>22</v>
      </c>
      <c r="I3262" s="28">
        <f>VLOOKUP(B:B,DIM_PRODUCTS!A:F,5,FALSE)</f>
        <v>20</v>
      </c>
      <c r="J3262" s="28">
        <f>FACT_ORDERS[[#This Row],[ProductPrice]]*FACT_ORDERS[[#This Row],[Quantity]]</f>
        <v>440</v>
      </c>
      <c r="K3262" s="12" t="str">
        <f>VLOOKUP(C:C,DIM_CUSTOMERS!A:G,7,FALSE)</f>
        <v>USA</v>
      </c>
      <c r="L3262" s="30" cm="1">
        <f t="array" ref="L3262">_xlfn.IFS(
    AND(FACT_ORDERS[[#This Row],[DeliveryMehtod]]="shippment",FACT_ORDERS[[#This Row],[TotalAmount]]&gt;=200), 0,
    AND(FACT_ORDERS[[#This Row],[DeliveryMehtod]]="pickup"), 15,
    AND(FACT_ORDERS[[#This Row],[DeliveryMehtod]]="shippment",FACT_ORDERS[[#This Row],[TotalAmount]]&lt;200), 35
)</f>
        <v>15</v>
      </c>
      <c r="M3262" s="12" t="str" cm="1">
        <f t="array" ref="M3262">_xlfn.IFS(
    SUMIFS(FACT_ORDERS[TotalAmount], FACT_ORDERS[WD_CUSTOMERS],FACT_ORDERS[[#This Row],[WD_CUSTOMERS]])&gt;=15000, "VIP",
    SUMIFS(FACT_ORDERS[TotalAmount], FACT_ORDERS[WD_CUSTOMERS],FACT_ORDERS[[#This Row],[WD_CUSTOMERS]])&gt;=8000, "Premium",
    TRUE, "Regular"
)</f>
        <v>Regular</v>
      </c>
      <c r="N3262" s="32" cm="1">
        <f t="array" ref="N3262">_xlfn.IFS(
   FACT_ORDERS[[#This Row],[TypeOfClient]]="VIP", 0.2,
   FACT_ORDERS[[#This Row],[TypeOfClient]]="Premium", 0.1,
   TRUE, 0
)</f>
        <v>0</v>
      </c>
      <c r="O3262" s="31" cm="1">
        <f t="array" ref="O3262">_xlfn.IFS(
   FACT_ORDERS[[#This Row],[TotalAmount]]&gt;1500, 0.15,
   FACT_ORDERS[[#This Row],[TotalAmount]]&gt;1000, 0.1,
   FACT_ORDERS[[#This Row],[TotalAmount]]&gt;500, 0.05,
   TRUE, 0
)</f>
        <v>0</v>
      </c>
      <c r="P3262" s="28">
        <f xml:space="preserve"> FACT_ORDERS[[#This Row],[TotalAmount]] * (1 - (FACT_ORDERS[[#This Row],[ClientDiscount]] + FACT_ORDERS[[#This Row],[OrderDiscount]]) )</f>
        <v>440</v>
      </c>
      <c r="Q3262" s="28">
        <f>FACT_ORDERS[[#This Row],[TotalAmountWithDiscount]]+FACT_ORDERS[[#This Row],[DeliveryCost]]</f>
        <v>455</v>
      </c>
      <c r="R3262" s="35">
        <v>45134</v>
      </c>
      <c r="S3262" s="35" t="str">
        <f>IF(NETWORKDAYS(FACT_ORDERS[[#This Row],[Order-Date]], FACT_ORDERS[[#This Row],[ArrivalDate ]]) &gt; 10, "Late", "On Time")</f>
        <v>On Time</v>
      </c>
    </row>
    <row r="3263" spans="1:19" x14ac:dyDescent="0.3">
      <c r="A3263" s="12">
        <v>8261</v>
      </c>
      <c r="B3263" s="12">
        <v>241</v>
      </c>
      <c r="C3263" s="12">
        <v>10138</v>
      </c>
      <c r="D3263" s="12">
        <v>3262</v>
      </c>
      <c r="E3263" s="12" t="s">
        <v>243</v>
      </c>
      <c r="F3263" s="13">
        <v>45493</v>
      </c>
      <c r="G3263" s="26" t="s">
        <v>13625</v>
      </c>
      <c r="H3263" s="12">
        <v>21</v>
      </c>
      <c r="I3263" s="28">
        <f>VLOOKUP(B:B,DIM_PRODUCTS!A:F,5,FALSE)</f>
        <v>20</v>
      </c>
      <c r="J3263" s="28">
        <f>FACT_ORDERS[[#This Row],[ProductPrice]]*FACT_ORDERS[[#This Row],[Quantity]]</f>
        <v>420</v>
      </c>
      <c r="K3263" s="12" t="str">
        <f>VLOOKUP(C:C,DIM_CUSTOMERS!A:G,7,FALSE)</f>
        <v>USA</v>
      </c>
      <c r="L3263" s="30" cm="1">
        <f t="array" ref="L3263">_xlfn.IFS(
    AND(FACT_ORDERS[[#This Row],[DeliveryMehtod]]="shippment",FACT_ORDERS[[#This Row],[TotalAmount]]&gt;=200), 0,
    AND(FACT_ORDERS[[#This Row],[DeliveryMehtod]]="pickup"), 15,
    AND(FACT_ORDERS[[#This Row],[DeliveryMehtod]]="shippment",FACT_ORDERS[[#This Row],[TotalAmount]]&lt;200), 35
)</f>
        <v>15</v>
      </c>
      <c r="M3263" s="12" t="str" cm="1">
        <f t="array" ref="M3263">_xlfn.IFS(
    SUMIFS(FACT_ORDERS[TotalAmount], FACT_ORDERS[WD_CUSTOMERS],FACT_ORDERS[[#This Row],[WD_CUSTOMERS]])&gt;=15000, "VIP",
    SUMIFS(FACT_ORDERS[TotalAmount], FACT_ORDERS[WD_CUSTOMERS],FACT_ORDERS[[#This Row],[WD_CUSTOMERS]])&gt;=8000, "Premium",
    TRUE, "Regular"
)</f>
        <v>Regular</v>
      </c>
      <c r="N3263" s="32" cm="1">
        <f t="array" ref="N3263">_xlfn.IFS(
   FACT_ORDERS[[#This Row],[TypeOfClient]]="VIP", 0.2,
   FACT_ORDERS[[#This Row],[TypeOfClient]]="Premium", 0.1,
   TRUE, 0
)</f>
        <v>0</v>
      </c>
      <c r="O3263" s="31" cm="1">
        <f t="array" ref="O3263">_xlfn.IFS(
   FACT_ORDERS[[#This Row],[TotalAmount]]&gt;1500, 0.15,
   FACT_ORDERS[[#This Row],[TotalAmount]]&gt;1000, 0.1,
   FACT_ORDERS[[#This Row],[TotalAmount]]&gt;500, 0.05,
   TRUE, 0
)</f>
        <v>0</v>
      </c>
      <c r="P3263" s="28">
        <f xml:space="preserve"> FACT_ORDERS[[#This Row],[TotalAmount]] * (1 - (FACT_ORDERS[[#This Row],[ClientDiscount]] + FACT_ORDERS[[#This Row],[OrderDiscount]]) )</f>
        <v>420</v>
      </c>
      <c r="Q3263" s="28">
        <f>FACT_ORDERS[[#This Row],[TotalAmountWithDiscount]]+FACT_ORDERS[[#This Row],[DeliveryCost]]</f>
        <v>435</v>
      </c>
      <c r="R3263" s="35">
        <v>45504</v>
      </c>
      <c r="S3263" s="35" t="str">
        <f>IF(NETWORKDAYS(FACT_ORDERS[[#This Row],[Order-Date]], FACT_ORDERS[[#This Row],[ArrivalDate ]]) &gt; 10, "Late", "On Time")</f>
        <v>On Time</v>
      </c>
    </row>
    <row r="3264" spans="1:19" x14ac:dyDescent="0.3">
      <c r="A3264" s="12">
        <v>8262</v>
      </c>
      <c r="B3264" s="12">
        <v>241</v>
      </c>
      <c r="C3264" s="12">
        <v>10138</v>
      </c>
      <c r="D3264" s="12">
        <v>3263</v>
      </c>
      <c r="E3264" s="12" t="s">
        <v>244</v>
      </c>
      <c r="F3264" s="13">
        <v>45526</v>
      </c>
      <c r="G3264" s="26" t="s">
        <v>13626</v>
      </c>
      <c r="H3264" s="12">
        <v>17</v>
      </c>
      <c r="I3264" s="28">
        <f>VLOOKUP(B:B,DIM_PRODUCTS!A:F,5,FALSE)</f>
        <v>20</v>
      </c>
      <c r="J3264" s="28">
        <f>FACT_ORDERS[[#This Row],[ProductPrice]]*FACT_ORDERS[[#This Row],[Quantity]]</f>
        <v>340</v>
      </c>
      <c r="K3264" s="12" t="str">
        <f>VLOOKUP(C:C,DIM_CUSTOMERS!A:G,7,FALSE)</f>
        <v>USA</v>
      </c>
      <c r="L3264" s="30" cm="1">
        <f t="array" ref="L3264">_xlfn.IFS(
    AND(FACT_ORDERS[[#This Row],[DeliveryMehtod]]="shippment",FACT_ORDERS[[#This Row],[TotalAmount]]&gt;=200), 0,
    AND(FACT_ORDERS[[#This Row],[DeliveryMehtod]]="pickup"), 15,
    AND(FACT_ORDERS[[#This Row],[DeliveryMehtod]]="shippment",FACT_ORDERS[[#This Row],[TotalAmount]]&lt;200), 35
)</f>
        <v>0</v>
      </c>
      <c r="M3264" s="12" t="str" cm="1">
        <f t="array" ref="M3264">_xlfn.IFS(
    SUMIFS(FACT_ORDERS[TotalAmount], FACT_ORDERS[WD_CUSTOMERS],FACT_ORDERS[[#This Row],[WD_CUSTOMERS]])&gt;=15000, "VIP",
    SUMIFS(FACT_ORDERS[TotalAmount], FACT_ORDERS[WD_CUSTOMERS],FACT_ORDERS[[#This Row],[WD_CUSTOMERS]])&gt;=8000, "Premium",
    TRUE, "Regular"
)</f>
        <v>Regular</v>
      </c>
      <c r="N3264" s="32" cm="1">
        <f t="array" ref="N3264">_xlfn.IFS(
   FACT_ORDERS[[#This Row],[TypeOfClient]]="VIP", 0.2,
   FACT_ORDERS[[#This Row],[TypeOfClient]]="Premium", 0.1,
   TRUE, 0
)</f>
        <v>0</v>
      </c>
      <c r="O3264" s="31" cm="1">
        <f t="array" ref="O3264">_xlfn.IFS(
   FACT_ORDERS[[#This Row],[TotalAmount]]&gt;1500, 0.15,
   FACT_ORDERS[[#This Row],[TotalAmount]]&gt;1000, 0.1,
   FACT_ORDERS[[#This Row],[TotalAmount]]&gt;500, 0.05,
   TRUE, 0
)</f>
        <v>0</v>
      </c>
      <c r="P3264" s="28">
        <f xml:space="preserve"> FACT_ORDERS[[#This Row],[TotalAmount]] * (1 - (FACT_ORDERS[[#This Row],[ClientDiscount]] + FACT_ORDERS[[#This Row],[OrderDiscount]]) )</f>
        <v>340</v>
      </c>
      <c r="Q3264" s="28">
        <f>FACT_ORDERS[[#This Row],[TotalAmountWithDiscount]]+FACT_ORDERS[[#This Row],[DeliveryCost]]</f>
        <v>340</v>
      </c>
      <c r="R3264" s="35">
        <v>45539</v>
      </c>
      <c r="S3264" s="35" t="str">
        <f>IF(NETWORKDAYS(FACT_ORDERS[[#This Row],[Order-Date]], FACT_ORDERS[[#This Row],[ArrivalDate ]]) &gt; 10, "Late", "On Time")</f>
        <v>On Time</v>
      </c>
    </row>
    <row r="3265" spans="1:19" x14ac:dyDescent="0.3">
      <c r="A3265" s="12">
        <v>8263</v>
      </c>
      <c r="B3265" s="12">
        <v>228</v>
      </c>
      <c r="C3265" s="12">
        <v>10138</v>
      </c>
      <c r="D3265" s="12">
        <v>3264</v>
      </c>
      <c r="E3265" s="12" t="s">
        <v>243</v>
      </c>
      <c r="F3265" s="13">
        <v>45080</v>
      </c>
      <c r="G3265" s="26" t="s">
        <v>13627</v>
      </c>
      <c r="H3265" s="12">
        <v>40</v>
      </c>
      <c r="I3265" s="28">
        <f>VLOOKUP(B:B,DIM_PRODUCTS!A:F,5,FALSE)</f>
        <v>22</v>
      </c>
      <c r="J3265" s="28">
        <f>FACT_ORDERS[[#This Row],[ProductPrice]]*FACT_ORDERS[[#This Row],[Quantity]]</f>
        <v>880</v>
      </c>
      <c r="K3265" s="12" t="str">
        <f>VLOOKUP(C:C,DIM_CUSTOMERS!A:G,7,FALSE)</f>
        <v>USA</v>
      </c>
      <c r="L3265" s="30" cm="1">
        <f t="array" ref="L3265">_xlfn.IFS(
    AND(FACT_ORDERS[[#This Row],[DeliveryMehtod]]="shippment",FACT_ORDERS[[#This Row],[TotalAmount]]&gt;=200), 0,
    AND(FACT_ORDERS[[#This Row],[DeliveryMehtod]]="pickup"), 15,
    AND(FACT_ORDERS[[#This Row],[DeliveryMehtod]]="shippment",FACT_ORDERS[[#This Row],[TotalAmount]]&lt;200), 35
)</f>
        <v>15</v>
      </c>
      <c r="M3265" s="12" t="str" cm="1">
        <f t="array" ref="M3265">_xlfn.IFS(
    SUMIFS(FACT_ORDERS[TotalAmount], FACT_ORDERS[WD_CUSTOMERS],FACT_ORDERS[[#This Row],[WD_CUSTOMERS]])&gt;=15000, "VIP",
    SUMIFS(FACT_ORDERS[TotalAmount], FACT_ORDERS[WD_CUSTOMERS],FACT_ORDERS[[#This Row],[WD_CUSTOMERS]])&gt;=8000, "Premium",
    TRUE, "Regular"
)</f>
        <v>Regular</v>
      </c>
      <c r="N3265" s="32" cm="1">
        <f t="array" ref="N3265">_xlfn.IFS(
   FACT_ORDERS[[#This Row],[TypeOfClient]]="VIP", 0.2,
   FACT_ORDERS[[#This Row],[TypeOfClient]]="Premium", 0.1,
   TRUE, 0
)</f>
        <v>0</v>
      </c>
      <c r="O3265" s="31" cm="1">
        <f t="array" ref="O3265">_xlfn.IFS(
   FACT_ORDERS[[#This Row],[TotalAmount]]&gt;1500, 0.15,
   FACT_ORDERS[[#This Row],[TotalAmount]]&gt;1000, 0.1,
   FACT_ORDERS[[#This Row],[TotalAmount]]&gt;500, 0.05,
   TRUE, 0
)</f>
        <v>0.05</v>
      </c>
      <c r="P3265" s="28">
        <f xml:space="preserve"> FACT_ORDERS[[#This Row],[TotalAmount]] * (1 - (FACT_ORDERS[[#This Row],[ClientDiscount]] + FACT_ORDERS[[#This Row],[OrderDiscount]]) )</f>
        <v>836</v>
      </c>
      <c r="Q3265" s="28">
        <f>FACT_ORDERS[[#This Row],[TotalAmountWithDiscount]]+FACT_ORDERS[[#This Row],[DeliveryCost]]</f>
        <v>851</v>
      </c>
      <c r="R3265" s="35">
        <v>45090</v>
      </c>
      <c r="S3265" s="35" t="str">
        <f>IF(NETWORKDAYS(FACT_ORDERS[[#This Row],[Order-Date]], FACT_ORDERS[[#This Row],[ArrivalDate ]]) &gt; 10, "Late", "On Time")</f>
        <v>On Time</v>
      </c>
    </row>
    <row r="3266" spans="1:19" x14ac:dyDescent="0.3">
      <c r="A3266" s="12">
        <v>8264</v>
      </c>
      <c r="B3266" s="12">
        <v>241</v>
      </c>
      <c r="C3266" s="12">
        <v>10138</v>
      </c>
      <c r="D3266" s="12">
        <v>3265</v>
      </c>
      <c r="E3266" s="12" t="s">
        <v>243</v>
      </c>
      <c r="F3266" s="13">
        <v>45080</v>
      </c>
      <c r="G3266" s="26" t="s">
        <v>13628</v>
      </c>
      <c r="H3266" s="12">
        <v>13</v>
      </c>
      <c r="I3266" s="28">
        <f>VLOOKUP(B:B,DIM_PRODUCTS!A:F,5,FALSE)</f>
        <v>20</v>
      </c>
      <c r="J3266" s="28">
        <f>FACT_ORDERS[[#This Row],[ProductPrice]]*FACT_ORDERS[[#This Row],[Quantity]]</f>
        <v>260</v>
      </c>
      <c r="K3266" s="12" t="str">
        <f>VLOOKUP(C:C,DIM_CUSTOMERS!A:G,7,FALSE)</f>
        <v>USA</v>
      </c>
      <c r="L3266" s="30" cm="1">
        <f t="array" ref="L3266">_xlfn.IFS(
    AND(FACT_ORDERS[[#This Row],[DeliveryMehtod]]="shippment",FACT_ORDERS[[#This Row],[TotalAmount]]&gt;=200), 0,
    AND(FACT_ORDERS[[#This Row],[DeliveryMehtod]]="pickup"), 15,
    AND(FACT_ORDERS[[#This Row],[DeliveryMehtod]]="shippment",FACT_ORDERS[[#This Row],[TotalAmount]]&lt;200), 35
)</f>
        <v>15</v>
      </c>
      <c r="M3266" s="12" t="str" cm="1">
        <f t="array" ref="M3266">_xlfn.IFS(
    SUMIFS(FACT_ORDERS[TotalAmount], FACT_ORDERS[WD_CUSTOMERS],FACT_ORDERS[[#This Row],[WD_CUSTOMERS]])&gt;=15000, "VIP",
    SUMIFS(FACT_ORDERS[TotalAmount], FACT_ORDERS[WD_CUSTOMERS],FACT_ORDERS[[#This Row],[WD_CUSTOMERS]])&gt;=8000, "Premium",
    TRUE, "Regular"
)</f>
        <v>Regular</v>
      </c>
      <c r="N3266" s="32" cm="1">
        <f t="array" ref="N3266">_xlfn.IFS(
   FACT_ORDERS[[#This Row],[TypeOfClient]]="VIP", 0.2,
   FACT_ORDERS[[#This Row],[TypeOfClient]]="Premium", 0.1,
   TRUE, 0
)</f>
        <v>0</v>
      </c>
      <c r="O3266" s="31" cm="1">
        <f t="array" ref="O3266">_xlfn.IFS(
   FACT_ORDERS[[#This Row],[TotalAmount]]&gt;1500, 0.15,
   FACT_ORDERS[[#This Row],[TotalAmount]]&gt;1000, 0.1,
   FACT_ORDERS[[#This Row],[TotalAmount]]&gt;500, 0.05,
   TRUE, 0
)</f>
        <v>0</v>
      </c>
      <c r="P3266" s="28">
        <f xml:space="preserve"> FACT_ORDERS[[#This Row],[TotalAmount]] * (1 - (FACT_ORDERS[[#This Row],[ClientDiscount]] + FACT_ORDERS[[#This Row],[OrderDiscount]]) )</f>
        <v>260</v>
      </c>
      <c r="Q3266" s="28">
        <f>FACT_ORDERS[[#This Row],[TotalAmountWithDiscount]]+FACT_ORDERS[[#This Row],[DeliveryCost]]</f>
        <v>275</v>
      </c>
      <c r="R3266" s="35">
        <v>45096</v>
      </c>
      <c r="S3266" s="35" t="str">
        <f>IF(NETWORKDAYS(FACT_ORDERS[[#This Row],[Order-Date]], FACT_ORDERS[[#This Row],[ArrivalDate ]]) &gt; 10, "Late", "On Time")</f>
        <v>Late</v>
      </c>
    </row>
    <row r="3267" spans="1:19" x14ac:dyDescent="0.3">
      <c r="A3267" s="12">
        <v>8265</v>
      </c>
      <c r="B3267" s="12">
        <v>247</v>
      </c>
      <c r="C3267" s="12">
        <v>10541</v>
      </c>
      <c r="D3267" s="12">
        <v>3266</v>
      </c>
      <c r="E3267" s="12" t="s">
        <v>243</v>
      </c>
      <c r="F3267" s="13">
        <v>45242</v>
      </c>
      <c r="G3267" s="26" t="s">
        <v>13629</v>
      </c>
      <c r="H3267" s="12">
        <v>24</v>
      </c>
      <c r="I3267" s="28">
        <f>VLOOKUP(B:B,DIM_PRODUCTS!A:F,5,FALSE)</f>
        <v>13</v>
      </c>
      <c r="J3267" s="28">
        <f>FACT_ORDERS[[#This Row],[ProductPrice]]*FACT_ORDERS[[#This Row],[Quantity]]</f>
        <v>312</v>
      </c>
      <c r="K3267" s="12" t="str">
        <f>VLOOKUP(C:C,DIM_CUSTOMERS!A:G,7,FALSE)</f>
        <v>South Korea</v>
      </c>
      <c r="L3267" s="30" cm="1">
        <f t="array" ref="L3267">_xlfn.IFS(
    AND(FACT_ORDERS[[#This Row],[DeliveryMehtod]]="shippment",FACT_ORDERS[[#This Row],[TotalAmount]]&gt;=200), 0,
    AND(FACT_ORDERS[[#This Row],[DeliveryMehtod]]="pickup"), 15,
    AND(FACT_ORDERS[[#This Row],[DeliveryMehtod]]="shippment",FACT_ORDERS[[#This Row],[TotalAmount]]&lt;200), 35
)</f>
        <v>15</v>
      </c>
      <c r="M3267" s="12" t="str" cm="1">
        <f t="array" ref="M3267">_xlfn.IFS(
    SUMIFS(FACT_ORDERS[TotalAmount], FACT_ORDERS[WD_CUSTOMERS],FACT_ORDERS[[#This Row],[WD_CUSTOMERS]])&gt;=15000, "VIP",
    SUMIFS(FACT_ORDERS[TotalAmount], FACT_ORDERS[WD_CUSTOMERS],FACT_ORDERS[[#This Row],[WD_CUSTOMERS]])&gt;=8000, "Premium",
    TRUE, "Regular"
)</f>
        <v>Regular</v>
      </c>
      <c r="N3267" s="32" cm="1">
        <f t="array" ref="N3267">_xlfn.IFS(
   FACT_ORDERS[[#This Row],[TypeOfClient]]="VIP", 0.2,
   FACT_ORDERS[[#This Row],[TypeOfClient]]="Premium", 0.1,
   TRUE, 0
)</f>
        <v>0</v>
      </c>
      <c r="O3267" s="31" cm="1">
        <f t="array" ref="O3267">_xlfn.IFS(
   FACT_ORDERS[[#This Row],[TotalAmount]]&gt;1500, 0.15,
   FACT_ORDERS[[#This Row],[TotalAmount]]&gt;1000, 0.1,
   FACT_ORDERS[[#This Row],[TotalAmount]]&gt;500, 0.05,
   TRUE, 0
)</f>
        <v>0</v>
      </c>
      <c r="P3267" s="28">
        <f xml:space="preserve"> FACT_ORDERS[[#This Row],[TotalAmount]] * (1 - (FACT_ORDERS[[#This Row],[ClientDiscount]] + FACT_ORDERS[[#This Row],[OrderDiscount]]) )</f>
        <v>312</v>
      </c>
      <c r="Q3267" s="28">
        <f>FACT_ORDERS[[#This Row],[TotalAmountWithDiscount]]+FACT_ORDERS[[#This Row],[DeliveryCost]]</f>
        <v>327</v>
      </c>
      <c r="R3267" s="35">
        <v>45249</v>
      </c>
      <c r="S3267" s="35" t="str">
        <f>IF(NETWORKDAYS(FACT_ORDERS[[#This Row],[Order-Date]], FACT_ORDERS[[#This Row],[ArrivalDate ]]) &gt; 10, "Late", "On Time")</f>
        <v>On Time</v>
      </c>
    </row>
    <row r="3268" spans="1:19" x14ac:dyDescent="0.3">
      <c r="A3268" s="12">
        <v>8266</v>
      </c>
      <c r="B3268" s="12">
        <v>254</v>
      </c>
      <c r="C3268" s="12">
        <v>10541</v>
      </c>
      <c r="D3268" s="12">
        <v>3267</v>
      </c>
      <c r="E3268" s="12" t="s">
        <v>244</v>
      </c>
      <c r="F3268" s="13">
        <v>45242</v>
      </c>
      <c r="G3268" s="26" t="s">
        <v>13630</v>
      </c>
      <c r="H3268" s="12">
        <v>18</v>
      </c>
      <c r="I3268" s="28">
        <f>VLOOKUP(B:B,DIM_PRODUCTS!A:F,5,FALSE)</f>
        <v>27</v>
      </c>
      <c r="J3268" s="28">
        <f>FACT_ORDERS[[#This Row],[ProductPrice]]*FACT_ORDERS[[#This Row],[Quantity]]</f>
        <v>486</v>
      </c>
      <c r="K3268" s="12" t="str">
        <f>VLOOKUP(C:C,DIM_CUSTOMERS!A:G,7,FALSE)</f>
        <v>South Korea</v>
      </c>
      <c r="L3268" s="30" cm="1">
        <f t="array" ref="L3268">_xlfn.IFS(
    AND(FACT_ORDERS[[#This Row],[DeliveryMehtod]]="shippment",FACT_ORDERS[[#This Row],[TotalAmount]]&gt;=200), 0,
    AND(FACT_ORDERS[[#This Row],[DeliveryMehtod]]="pickup"), 15,
    AND(FACT_ORDERS[[#This Row],[DeliveryMehtod]]="shippment",FACT_ORDERS[[#This Row],[TotalAmount]]&lt;200), 35
)</f>
        <v>0</v>
      </c>
      <c r="M3268" s="12" t="str" cm="1">
        <f t="array" ref="M3268">_xlfn.IFS(
    SUMIFS(FACT_ORDERS[TotalAmount], FACT_ORDERS[WD_CUSTOMERS],FACT_ORDERS[[#This Row],[WD_CUSTOMERS]])&gt;=15000, "VIP",
    SUMIFS(FACT_ORDERS[TotalAmount], FACT_ORDERS[WD_CUSTOMERS],FACT_ORDERS[[#This Row],[WD_CUSTOMERS]])&gt;=8000, "Premium",
    TRUE, "Regular"
)</f>
        <v>Regular</v>
      </c>
      <c r="N3268" s="32" cm="1">
        <f t="array" ref="N3268">_xlfn.IFS(
   FACT_ORDERS[[#This Row],[TypeOfClient]]="VIP", 0.2,
   FACT_ORDERS[[#This Row],[TypeOfClient]]="Premium", 0.1,
   TRUE, 0
)</f>
        <v>0</v>
      </c>
      <c r="O3268" s="31" cm="1">
        <f t="array" ref="O3268">_xlfn.IFS(
   FACT_ORDERS[[#This Row],[TotalAmount]]&gt;1500, 0.15,
   FACT_ORDERS[[#This Row],[TotalAmount]]&gt;1000, 0.1,
   FACT_ORDERS[[#This Row],[TotalAmount]]&gt;500, 0.05,
   TRUE, 0
)</f>
        <v>0</v>
      </c>
      <c r="P3268" s="28">
        <f xml:space="preserve"> FACT_ORDERS[[#This Row],[TotalAmount]] * (1 - (FACT_ORDERS[[#This Row],[ClientDiscount]] + FACT_ORDERS[[#This Row],[OrderDiscount]]) )</f>
        <v>486</v>
      </c>
      <c r="Q3268" s="28">
        <f>FACT_ORDERS[[#This Row],[TotalAmountWithDiscount]]+FACT_ORDERS[[#This Row],[DeliveryCost]]</f>
        <v>486</v>
      </c>
      <c r="R3268" s="35">
        <v>45259</v>
      </c>
      <c r="S3268" s="35" t="str">
        <f>IF(NETWORKDAYS(FACT_ORDERS[[#This Row],[Order-Date]], FACT_ORDERS[[#This Row],[ArrivalDate ]]) &gt; 10, "Late", "On Time")</f>
        <v>Late</v>
      </c>
    </row>
    <row r="3269" spans="1:19" x14ac:dyDescent="0.3">
      <c r="A3269" s="12">
        <v>8267</v>
      </c>
      <c r="B3269" s="12">
        <v>247</v>
      </c>
      <c r="C3269" s="12">
        <v>10541</v>
      </c>
      <c r="D3269" s="12">
        <v>3268</v>
      </c>
      <c r="E3269" s="12" t="s">
        <v>243</v>
      </c>
      <c r="F3269" s="13">
        <v>45486</v>
      </c>
      <c r="G3269" s="26" t="s">
        <v>3799</v>
      </c>
      <c r="H3269" s="12">
        <v>22</v>
      </c>
      <c r="I3269" s="28">
        <f>VLOOKUP(B:B,DIM_PRODUCTS!A:F,5,FALSE)</f>
        <v>13</v>
      </c>
      <c r="J3269" s="28">
        <f>FACT_ORDERS[[#This Row],[ProductPrice]]*FACT_ORDERS[[#This Row],[Quantity]]</f>
        <v>286</v>
      </c>
      <c r="K3269" s="12" t="str">
        <f>VLOOKUP(C:C,DIM_CUSTOMERS!A:G,7,FALSE)</f>
        <v>South Korea</v>
      </c>
      <c r="L3269" s="30" cm="1">
        <f t="array" ref="L3269">_xlfn.IFS(
    AND(FACT_ORDERS[[#This Row],[DeliveryMehtod]]="shippment",FACT_ORDERS[[#This Row],[TotalAmount]]&gt;=200), 0,
    AND(FACT_ORDERS[[#This Row],[DeliveryMehtod]]="pickup"), 15,
    AND(FACT_ORDERS[[#This Row],[DeliveryMehtod]]="shippment",FACT_ORDERS[[#This Row],[TotalAmount]]&lt;200), 35
)</f>
        <v>15</v>
      </c>
      <c r="M3269" s="12" t="str" cm="1">
        <f t="array" ref="M3269">_xlfn.IFS(
    SUMIFS(FACT_ORDERS[TotalAmount], FACT_ORDERS[WD_CUSTOMERS],FACT_ORDERS[[#This Row],[WD_CUSTOMERS]])&gt;=15000, "VIP",
    SUMIFS(FACT_ORDERS[TotalAmount], FACT_ORDERS[WD_CUSTOMERS],FACT_ORDERS[[#This Row],[WD_CUSTOMERS]])&gt;=8000, "Premium",
    TRUE, "Regular"
)</f>
        <v>Regular</v>
      </c>
      <c r="N3269" s="32" cm="1">
        <f t="array" ref="N3269">_xlfn.IFS(
   FACT_ORDERS[[#This Row],[TypeOfClient]]="VIP", 0.2,
   FACT_ORDERS[[#This Row],[TypeOfClient]]="Premium", 0.1,
   TRUE, 0
)</f>
        <v>0</v>
      </c>
      <c r="O3269" s="31" cm="1">
        <f t="array" ref="O3269">_xlfn.IFS(
   FACT_ORDERS[[#This Row],[TotalAmount]]&gt;1500, 0.15,
   FACT_ORDERS[[#This Row],[TotalAmount]]&gt;1000, 0.1,
   FACT_ORDERS[[#This Row],[TotalAmount]]&gt;500, 0.05,
   TRUE, 0
)</f>
        <v>0</v>
      </c>
      <c r="P3269" s="28">
        <f xml:space="preserve"> FACT_ORDERS[[#This Row],[TotalAmount]] * (1 - (FACT_ORDERS[[#This Row],[ClientDiscount]] + FACT_ORDERS[[#This Row],[OrderDiscount]]) )</f>
        <v>286</v>
      </c>
      <c r="Q3269" s="28">
        <f>FACT_ORDERS[[#This Row],[TotalAmountWithDiscount]]+FACT_ORDERS[[#This Row],[DeliveryCost]]</f>
        <v>301</v>
      </c>
      <c r="R3269" s="35">
        <v>45496</v>
      </c>
      <c r="S3269" s="35" t="str">
        <f>IF(NETWORKDAYS(FACT_ORDERS[[#This Row],[Order-Date]], FACT_ORDERS[[#This Row],[ArrivalDate ]]) &gt; 10, "Late", "On Time")</f>
        <v>On Time</v>
      </c>
    </row>
    <row r="3270" spans="1:19" x14ac:dyDescent="0.3">
      <c r="A3270" s="12">
        <v>8268</v>
      </c>
      <c r="B3270" s="12">
        <v>254</v>
      </c>
      <c r="C3270" s="12">
        <v>10541</v>
      </c>
      <c r="D3270" s="12">
        <v>3269</v>
      </c>
      <c r="E3270" s="12" t="s">
        <v>244</v>
      </c>
      <c r="F3270" s="13">
        <v>45486</v>
      </c>
      <c r="G3270" s="26" t="s">
        <v>13631</v>
      </c>
      <c r="H3270" s="12">
        <v>13</v>
      </c>
      <c r="I3270" s="28">
        <f>VLOOKUP(B:B,DIM_PRODUCTS!A:F,5,FALSE)</f>
        <v>27</v>
      </c>
      <c r="J3270" s="28">
        <f>FACT_ORDERS[[#This Row],[ProductPrice]]*FACT_ORDERS[[#This Row],[Quantity]]</f>
        <v>351</v>
      </c>
      <c r="K3270" s="12" t="str">
        <f>VLOOKUP(C:C,DIM_CUSTOMERS!A:G,7,FALSE)</f>
        <v>South Korea</v>
      </c>
      <c r="L3270" s="30" cm="1">
        <f t="array" ref="L3270">_xlfn.IFS(
    AND(FACT_ORDERS[[#This Row],[DeliveryMehtod]]="shippment",FACT_ORDERS[[#This Row],[TotalAmount]]&gt;=200), 0,
    AND(FACT_ORDERS[[#This Row],[DeliveryMehtod]]="pickup"), 15,
    AND(FACT_ORDERS[[#This Row],[DeliveryMehtod]]="shippment",FACT_ORDERS[[#This Row],[TotalAmount]]&lt;200), 35
)</f>
        <v>0</v>
      </c>
      <c r="M3270" s="12" t="str" cm="1">
        <f t="array" ref="M3270">_xlfn.IFS(
    SUMIFS(FACT_ORDERS[TotalAmount], FACT_ORDERS[WD_CUSTOMERS],FACT_ORDERS[[#This Row],[WD_CUSTOMERS]])&gt;=15000, "VIP",
    SUMIFS(FACT_ORDERS[TotalAmount], FACT_ORDERS[WD_CUSTOMERS],FACT_ORDERS[[#This Row],[WD_CUSTOMERS]])&gt;=8000, "Premium",
    TRUE, "Regular"
)</f>
        <v>Regular</v>
      </c>
      <c r="N3270" s="32" cm="1">
        <f t="array" ref="N3270">_xlfn.IFS(
   FACT_ORDERS[[#This Row],[TypeOfClient]]="VIP", 0.2,
   FACT_ORDERS[[#This Row],[TypeOfClient]]="Premium", 0.1,
   TRUE, 0
)</f>
        <v>0</v>
      </c>
      <c r="O3270" s="31" cm="1">
        <f t="array" ref="O3270">_xlfn.IFS(
   FACT_ORDERS[[#This Row],[TotalAmount]]&gt;1500, 0.15,
   FACT_ORDERS[[#This Row],[TotalAmount]]&gt;1000, 0.1,
   FACT_ORDERS[[#This Row],[TotalAmount]]&gt;500, 0.05,
   TRUE, 0
)</f>
        <v>0</v>
      </c>
      <c r="P3270" s="28">
        <f xml:space="preserve"> FACT_ORDERS[[#This Row],[TotalAmount]] * (1 - (FACT_ORDERS[[#This Row],[ClientDiscount]] + FACT_ORDERS[[#This Row],[OrderDiscount]]) )</f>
        <v>351</v>
      </c>
      <c r="Q3270" s="28">
        <f>FACT_ORDERS[[#This Row],[TotalAmountWithDiscount]]+FACT_ORDERS[[#This Row],[DeliveryCost]]</f>
        <v>351</v>
      </c>
      <c r="R3270" s="35">
        <v>45497</v>
      </c>
      <c r="S3270" s="35" t="str">
        <f>IF(NETWORKDAYS(FACT_ORDERS[[#This Row],[Order-Date]], FACT_ORDERS[[#This Row],[ArrivalDate ]]) &gt; 10, "Late", "On Time")</f>
        <v>On Time</v>
      </c>
    </row>
    <row r="3271" spans="1:19" x14ac:dyDescent="0.3">
      <c r="A3271" s="12">
        <v>8269</v>
      </c>
      <c r="B3271" s="12">
        <v>247</v>
      </c>
      <c r="C3271" s="12">
        <v>10541</v>
      </c>
      <c r="D3271" s="12">
        <v>3270</v>
      </c>
      <c r="E3271" s="12" t="s">
        <v>244</v>
      </c>
      <c r="F3271" s="13">
        <v>45332</v>
      </c>
      <c r="G3271" s="26" t="s">
        <v>13632</v>
      </c>
      <c r="H3271" s="12">
        <v>16</v>
      </c>
      <c r="I3271" s="28">
        <f>VLOOKUP(B:B,DIM_PRODUCTS!A:F,5,FALSE)</f>
        <v>13</v>
      </c>
      <c r="J3271" s="28">
        <f>FACT_ORDERS[[#This Row],[ProductPrice]]*FACT_ORDERS[[#This Row],[Quantity]]</f>
        <v>208</v>
      </c>
      <c r="K3271" s="12" t="str">
        <f>VLOOKUP(C:C,DIM_CUSTOMERS!A:G,7,FALSE)</f>
        <v>South Korea</v>
      </c>
      <c r="L3271" s="30" cm="1">
        <f t="array" ref="L3271">_xlfn.IFS(
    AND(FACT_ORDERS[[#This Row],[DeliveryMehtod]]="shippment",FACT_ORDERS[[#This Row],[TotalAmount]]&gt;=200), 0,
    AND(FACT_ORDERS[[#This Row],[DeliveryMehtod]]="pickup"), 15,
    AND(FACT_ORDERS[[#This Row],[DeliveryMehtod]]="shippment",FACT_ORDERS[[#This Row],[TotalAmount]]&lt;200), 35
)</f>
        <v>0</v>
      </c>
      <c r="M3271" s="12" t="str" cm="1">
        <f t="array" ref="M3271">_xlfn.IFS(
    SUMIFS(FACT_ORDERS[TotalAmount], FACT_ORDERS[WD_CUSTOMERS],FACT_ORDERS[[#This Row],[WD_CUSTOMERS]])&gt;=15000, "VIP",
    SUMIFS(FACT_ORDERS[TotalAmount], FACT_ORDERS[WD_CUSTOMERS],FACT_ORDERS[[#This Row],[WD_CUSTOMERS]])&gt;=8000, "Premium",
    TRUE, "Regular"
)</f>
        <v>Regular</v>
      </c>
      <c r="N3271" s="32" cm="1">
        <f t="array" ref="N3271">_xlfn.IFS(
   FACT_ORDERS[[#This Row],[TypeOfClient]]="VIP", 0.2,
   FACT_ORDERS[[#This Row],[TypeOfClient]]="Premium", 0.1,
   TRUE, 0
)</f>
        <v>0</v>
      </c>
      <c r="O3271" s="31" cm="1">
        <f t="array" ref="O3271">_xlfn.IFS(
   FACT_ORDERS[[#This Row],[TotalAmount]]&gt;1500, 0.15,
   FACT_ORDERS[[#This Row],[TotalAmount]]&gt;1000, 0.1,
   FACT_ORDERS[[#This Row],[TotalAmount]]&gt;500, 0.05,
   TRUE, 0
)</f>
        <v>0</v>
      </c>
      <c r="P3271" s="28">
        <f xml:space="preserve"> FACT_ORDERS[[#This Row],[TotalAmount]] * (1 - (FACT_ORDERS[[#This Row],[ClientDiscount]] + FACT_ORDERS[[#This Row],[OrderDiscount]]) )</f>
        <v>208</v>
      </c>
      <c r="Q3271" s="28">
        <f>FACT_ORDERS[[#This Row],[TotalAmountWithDiscount]]+FACT_ORDERS[[#This Row],[DeliveryCost]]</f>
        <v>208</v>
      </c>
      <c r="R3271" s="35">
        <v>45341</v>
      </c>
      <c r="S3271" s="35" t="str">
        <f>IF(NETWORKDAYS(FACT_ORDERS[[#This Row],[Order-Date]], FACT_ORDERS[[#This Row],[ArrivalDate ]]) &gt; 10, "Late", "On Time")</f>
        <v>On Time</v>
      </c>
    </row>
    <row r="3272" spans="1:19" x14ac:dyDescent="0.3">
      <c r="A3272" s="12">
        <v>8270</v>
      </c>
      <c r="B3272" s="12">
        <v>254</v>
      </c>
      <c r="C3272" s="12">
        <v>10541</v>
      </c>
      <c r="D3272" s="12">
        <v>3271</v>
      </c>
      <c r="E3272" s="12" t="s">
        <v>243</v>
      </c>
      <c r="F3272" s="13">
        <v>45332</v>
      </c>
      <c r="G3272" s="26" t="s">
        <v>13633</v>
      </c>
      <c r="H3272" s="12">
        <v>21</v>
      </c>
      <c r="I3272" s="28">
        <f>VLOOKUP(B:B,DIM_PRODUCTS!A:F,5,FALSE)</f>
        <v>27</v>
      </c>
      <c r="J3272" s="28">
        <f>FACT_ORDERS[[#This Row],[ProductPrice]]*FACT_ORDERS[[#This Row],[Quantity]]</f>
        <v>567</v>
      </c>
      <c r="K3272" s="12" t="str">
        <f>VLOOKUP(C:C,DIM_CUSTOMERS!A:G,7,FALSE)</f>
        <v>South Korea</v>
      </c>
      <c r="L3272" s="30" cm="1">
        <f t="array" ref="L3272">_xlfn.IFS(
    AND(FACT_ORDERS[[#This Row],[DeliveryMehtod]]="shippment",FACT_ORDERS[[#This Row],[TotalAmount]]&gt;=200), 0,
    AND(FACT_ORDERS[[#This Row],[DeliveryMehtod]]="pickup"), 15,
    AND(FACT_ORDERS[[#This Row],[DeliveryMehtod]]="shippment",FACT_ORDERS[[#This Row],[TotalAmount]]&lt;200), 35
)</f>
        <v>15</v>
      </c>
      <c r="M3272" s="12" t="str" cm="1">
        <f t="array" ref="M3272">_xlfn.IFS(
    SUMIFS(FACT_ORDERS[TotalAmount], FACT_ORDERS[WD_CUSTOMERS],FACT_ORDERS[[#This Row],[WD_CUSTOMERS]])&gt;=15000, "VIP",
    SUMIFS(FACT_ORDERS[TotalAmount], FACT_ORDERS[WD_CUSTOMERS],FACT_ORDERS[[#This Row],[WD_CUSTOMERS]])&gt;=8000, "Premium",
    TRUE, "Regular"
)</f>
        <v>Regular</v>
      </c>
      <c r="N3272" s="32" cm="1">
        <f t="array" ref="N3272">_xlfn.IFS(
   FACT_ORDERS[[#This Row],[TypeOfClient]]="VIP", 0.2,
   FACT_ORDERS[[#This Row],[TypeOfClient]]="Premium", 0.1,
   TRUE, 0
)</f>
        <v>0</v>
      </c>
      <c r="O3272" s="31" cm="1">
        <f t="array" ref="O3272">_xlfn.IFS(
   FACT_ORDERS[[#This Row],[TotalAmount]]&gt;1500, 0.15,
   FACT_ORDERS[[#This Row],[TotalAmount]]&gt;1000, 0.1,
   FACT_ORDERS[[#This Row],[TotalAmount]]&gt;500, 0.05,
   TRUE, 0
)</f>
        <v>0.05</v>
      </c>
      <c r="P3272" s="28">
        <f xml:space="preserve"> FACT_ORDERS[[#This Row],[TotalAmount]] * (1 - (FACT_ORDERS[[#This Row],[ClientDiscount]] + FACT_ORDERS[[#This Row],[OrderDiscount]]) )</f>
        <v>538.65</v>
      </c>
      <c r="Q3272" s="28">
        <f>FACT_ORDERS[[#This Row],[TotalAmountWithDiscount]]+FACT_ORDERS[[#This Row],[DeliveryCost]]</f>
        <v>553.65</v>
      </c>
      <c r="R3272" s="35">
        <v>45339</v>
      </c>
      <c r="S3272" s="35" t="str">
        <f>IF(NETWORKDAYS(FACT_ORDERS[[#This Row],[Order-Date]], FACT_ORDERS[[#This Row],[ArrivalDate ]]) &gt; 10, "Late", "On Time")</f>
        <v>On Time</v>
      </c>
    </row>
    <row r="3273" spans="1:19" x14ac:dyDescent="0.3">
      <c r="A3273" s="12">
        <v>8271</v>
      </c>
      <c r="B3273" s="12">
        <v>241</v>
      </c>
      <c r="C3273" s="12">
        <v>10541</v>
      </c>
      <c r="D3273" s="12">
        <v>3272</v>
      </c>
      <c r="E3273" s="12" t="s">
        <v>244</v>
      </c>
      <c r="F3273" s="13">
        <v>45332</v>
      </c>
      <c r="G3273" s="26" t="s">
        <v>13634</v>
      </c>
      <c r="H3273" s="12">
        <v>21</v>
      </c>
      <c r="I3273" s="28">
        <f>VLOOKUP(B:B,DIM_PRODUCTS!A:F,5,FALSE)</f>
        <v>20</v>
      </c>
      <c r="J3273" s="28">
        <f>FACT_ORDERS[[#This Row],[ProductPrice]]*FACT_ORDERS[[#This Row],[Quantity]]</f>
        <v>420</v>
      </c>
      <c r="K3273" s="12" t="str">
        <f>VLOOKUP(C:C,DIM_CUSTOMERS!A:G,7,FALSE)</f>
        <v>South Korea</v>
      </c>
      <c r="L3273" s="30" cm="1">
        <f t="array" ref="L3273">_xlfn.IFS(
    AND(FACT_ORDERS[[#This Row],[DeliveryMehtod]]="shippment",FACT_ORDERS[[#This Row],[TotalAmount]]&gt;=200), 0,
    AND(FACT_ORDERS[[#This Row],[DeliveryMehtod]]="pickup"), 15,
    AND(FACT_ORDERS[[#This Row],[DeliveryMehtod]]="shippment",FACT_ORDERS[[#This Row],[TotalAmount]]&lt;200), 35
)</f>
        <v>0</v>
      </c>
      <c r="M3273" s="12" t="str" cm="1">
        <f t="array" ref="M3273">_xlfn.IFS(
    SUMIFS(FACT_ORDERS[TotalAmount], FACT_ORDERS[WD_CUSTOMERS],FACT_ORDERS[[#This Row],[WD_CUSTOMERS]])&gt;=15000, "VIP",
    SUMIFS(FACT_ORDERS[TotalAmount], FACT_ORDERS[WD_CUSTOMERS],FACT_ORDERS[[#This Row],[WD_CUSTOMERS]])&gt;=8000, "Premium",
    TRUE, "Regular"
)</f>
        <v>Regular</v>
      </c>
      <c r="N3273" s="32" cm="1">
        <f t="array" ref="N3273">_xlfn.IFS(
   FACT_ORDERS[[#This Row],[TypeOfClient]]="VIP", 0.2,
   FACT_ORDERS[[#This Row],[TypeOfClient]]="Premium", 0.1,
   TRUE, 0
)</f>
        <v>0</v>
      </c>
      <c r="O3273" s="31" cm="1">
        <f t="array" ref="O3273">_xlfn.IFS(
   FACT_ORDERS[[#This Row],[TotalAmount]]&gt;1500, 0.15,
   FACT_ORDERS[[#This Row],[TotalAmount]]&gt;1000, 0.1,
   FACT_ORDERS[[#This Row],[TotalAmount]]&gt;500, 0.05,
   TRUE, 0
)</f>
        <v>0</v>
      </c>
      <c r="P3273" s="28">
        <f xml:space="preserve"> FACT_ORDERS[[#This Row],[TotalAmount]] * (1 - (FACT_ORDERS[[#This Row],[ClientDiscount]] + FACT_ORDERS[[#This Row],[OrderDiscount]]) )</f>
        <v>420</v>
      </c>
      <c r="Q3273" s="28">
        <f>FACT_ORDERS[[#This Row],[TotalAmountWithDiscount]]+FACT_ORDERS[[#This Row],[DeliveryCost]]</f>
        <v>420</v>
      </c>
      <c r="R3273" s="35">
        <v>45342</v>
      </c>
      <c r="S3273" s="35" t="str">
        <f>IF(NETWORKDAYS(FACT_ORDERS[[#This Row],[Order-Date]], FACT_ORDERS[[#This Row],[ArrivalDate ]]) &gt; 10, "Late", "On Time")</f>
        <v>On Time</v>
      </c>
    </row>
    <row r="3274" spans="1:19" x14ac:dyDescent="0.3">
      <c r="A3274" s="12">
        <v>8272</v>
      </c>
      <c r="B3274" s="12">
        <v>291</v>
      </c>
      <c r="C3274" s="12">
        <v>10217</v>
      </c>
      <c r="D3274" s="12">
        <v>3273</v>
      </c>
      <c r="E3274" s="12" t="s">
        <v>243</v>
      </c>
      <c r="F3274" s="13">
        <v>44899</v>
      </c>
      <c r="G3274" s="26" t="s">
        <v>12600</v>
      </c>
      <c r="H3274" s="12">
        <v>10</v>
      </c>
      <c r="I3274" s="28">
        <f>VLOOKUP(B:B,DIM_PRODUCTS!A:F,5,FALSE)</f>
        <v>6</v>
      </c>
      <c r="J3274" s="28">
        <f>FACT_ORDERS[[#This Row],[ProductPrice]]*FACT_ORDERS[[#This Row],[Quantity]]</f>
        <v>60</v>
      </c>
      <c r="K3274" s="12" t="str">
        <f>VLOOKUP(C:C,DIM_CUSTOMERS!A:G,7,FALSE)</f>
        <v>USA</v>
      </c>
      <c r="L3274" s="30" cm="1">
        <f t="array" ref="L3274">_xlfn.IFS(
    AND(FACT_ORDERS[[#This Row],[DeliveryMehtod]]="shippment",FACT_ORDERS[[#This Row],[TotalAmount]]&gt;=200), 0,
    AND(FACT_ORDERS[[#This Row],[DeliveryMehtod]]="pickup"), 15,
    AND(FACT_ORDERS[[#This Row],[DeliveryMehtod]]="shippment",FACT_ORDERS[[#This Row],[TotalAmount]]&lt;200), 35
)</f>
        <v>15</v>
      </c>
      <c r="M3274" s="12" t="str" cm="1">
        <f t="array" ref="M3274">_xlfn.IFS(
    SUMIFS(FACT_ORDERS[TotalAmount], FACT_ORDERS[WD_CUSTOMERS],FACT_ORDERS[[#This Row],[WD_CUSTOMERS]])&gt;=15000, "VIP",
    SUMIFS(FACT_ORDERS[TotalAmount], FACT_ORDERS[WD_CUSTOMERS],FACT_ORDERS[[#This Row],[WD_CUSTOMERS]])&gt;=8000, "Premium",
    TRUE, "Regular"
)</f>
        <v>Regular</v>
      </c>
      <c r="N3274" s="32" cm="1">
        <f t="array" ref="N3274">_xlfn.IFS(
   FACT_ORDERS[[#This Row],[TypeOfClient]]="VIP", 0.2,
   FACT_ORDERS[[#This Row],[TypeOfClient]]="Premium", 0.1,
   TRUE, 0
)</f>
        <v>0</v>
      </c>
      <c r="O3274" s="31" cm="1">
        <f t="array" ref="O3274">_xlfn.IFS(
   FACT_ORDERS[[#This Row],[TotalAmount]]&gt;1500, 0.15,
   FACT_ORDERS[[#This Row],[TotalAmount]]&gt;1000, 0.1,
   FACT_ORDERS[[#This Row],[TotalAmount]]&gt;500, 0.05,
   TRUE, 0
)</f>
        <v>0</v>
      </c>
      <c r="P3274" s="28">
        <f xml:space="preserve"> FACT_ORDERS[[#This Row],[TotalAmount]] * (1 - (FACT_ORDERS[[#This Row],[ClientDiscount]] + FACT_ORDERS[[#This Row],[OrderDiscount]]) )</f>
        <v>60</v>
      </c>
      <c r="Q3274" s="28">
        <f>FACT_ORDERS[[#This Row],[TotalAmountWithDiscount]]+FACT_ORDERS[[#This Row],[DeliveryCost]]</f>
        <v>75</v>
      </c>
      <c r="R3274" s="35">
        <v>44908</v>
      </c>
      <c r="S3274" s="35" t="str">
        <f>IF(NETWORKDAYS(FACT_ORDERS[[#This Row],[Order-Date]], FACT_ORDERS[[#This Row],[ArrivalDate ]]) &gt; 10, "Late", "On Time")</f>
        <v>On Time</v>
      </c>
    </row>
    <row r="3275" spans="1:19" x14ac:dyDescent="0.3">
      <c r="A3275" s="12">
        <v>8273</v>
      </c>
      <c r="B3275" s="12">
        <v>291</v>
      </c>
      <c r="C3275" s="12">
        <v>10217</v>
      </c>
      <c r="D3275" s="12">
        <v>3274</v>
      </c>
      <c r="E3275" s="12" t="s">
        <v>244</v>
      </c>
      <c r="F3275" s="13">
        <v>45243</v>
      </c>
      <c r="G3275" s="26" t="s">
        <v>13635</v>
      </c>
      <c r="H3275" s="12">
        <v>9</v>
      </c>
      <c r="I3275" s="28">
        <f>VLOOKUP(B:B,DIM_PRODUCTS!A:F,5,FALSE)</f>
        <v>6</v>
      </c>
      <c r="J3275" s="28">
        <f>FACT_ORDERS[[#This Row],[ProductPrice]]*FACT_ORDERS[[#This Row],[Quantity]]</f>
        <v>54</v>
      </c>
      <c r="K3275" s="12" t="str">
        <f>VLOOKUP(C:C,DIM_CUSTOMERS!A:G,7,FALSE)</f>
        <v>USA</v>
      </c>
      <c r="L3275" s="30" cm="1">
        <f t="array" ref="L3275">_xlfn.IFS(
    AND(FACT_ORDERS[[#This Row],[DeliveryMehtod]]="shippment",FACT_ORDERS[[#This Row],[TotalAmount]]&gt;=200), 0,
    AND(FACT_ORDERS[[#This Row],[DeliveryMehtod]]="pickup"), 15,
    AND(FACT_ORDERS[[#This Row],[DeliveryMehtod]]="shippment",FACT_ORDERS[[#This Row],[TotalAmount]]&lt;200), 35
)</f>
        <v>35</v>
      </c>
      <c r="M3275" s="12" t="str" cm="1">
        <f t="array" ref="M3275">_xlfn.IFS(
    SUMIFS(FACT_ORDERS[TotalAmount], FACT_ORDERS[WD_CUSTOMERS],FACT_ORDERS[[#This Row],[WD_CUSTOMERS]])&gt;=15000, "VIP",
    SUMIFS(FACT_ORDERS[TotalAmount], FACT_ORDERS[WD_CUSTOMERS],FACT_ORDERS[[#This Row],[WD_CUSTOMERS]])&gt;=8000, "Premium",
    TRUE, "Regular"
)</f>
        <v>Regular</v>
      </c>
      <c r="N3275" s="32" cm="1">
        <f t="array" ref="N3275">_xlfn.IFS(
   FACT_ORDERS[[#This Row],[TypeOfClient]]="VIP", 0.2,
   FACT_ORDERS[[#This Row],[TypeOfClient]]="Premium", 0.1,
   TRUE, 0
)</f>
        <v>0</v>
      </c>
      <c r="O3275" s="31" cm="1">
        <f t="array" ref="O3275">_xlfn.IFS(
   FACT_ORDERS[[#This Row],[TotalAmount]]&gt;1500, 0.15,
   FACT_ORDERS[[#This Row],[TotalAmount]]&gt;1000, 0.1,
   FACT_ORDERS[[#This Row],[TotalAmount]]&gt;500, 0.05,
   TRUE, 0
)</f>
        <v>0</v>
      </c>
      <c r="P3275" s="28">
        <f xml:space="preserve"> FACT_ORDERS[[#This Row],[TotalAmount]] * (1 - (FACT_ORDERS[[#This Row],[ClientDiscount]] + FACT_ORDERS[[#This Row],[OrderDiscount]]) )</f>
        <v>54</v>
      </c>
      <c r="Q3275" s="28">
        <f>FACT_ORDERS[[#This Row],[TotalAmountWithDiscount]]+FACT_ORDERS[[#This Row],[DeliveryCost]]</f>
        <v>89</v>
      </c>
      <c r="R3275" s="35">
        <v>45255</v>
      </c>
      <c r="S3275" s="35" t="str">
        <f>IF(NETWORKDAYS(FACT_ORDERS[[#This Row],[Order-Date]], FACT_ORDERS[[#This Row],[ArrivalDate ]]) &gt; 10, "Late", "On Time")</f>
        <v>On Time</v>
      </c>
    </row>
    <row r="3276" spans="1:19" x14ac:dyDescent="0.3">
      <c r="A3276" s="12">
        <v>8274</v>
      </c>
      <c r="B3276" s="12">
        <v>291</v>
      </c>
      <c r="C3276" s="12">
        <v>10217</v>
      </c>
      <c r="D3276" s="12">
        <v>3275</v>
      </c>
      <c r="E3276" s="12" t="s">
        <v>243</v>
      </c>
      <c r="F3276" s="13">
        <v>44822</v>
      </c>
      <c r="G3276" s="26" t="s">
        <v>3523</v>
      </c>
      <c r="H3276" s="12">
        <v>7</v>
      </c>
      <c r="I3276" s="28">
        <f>VLOOKUP(B:B,DIM_PRODUCTS!A:F,5,FALSE)</f>
        <v>6</v>
      </c>
      <c r="J3276" s="28">
        <f>FACT_ORDERS[[#This Row],[ProductPrice]]*FACT_ORDERS[[#This Row],[Quantity]]</f>
        <v>42</v>
      </c>
      <c r="K3276" s="12" t="str">
        <f>VLOOKUP(C:C,DIM_CUSTOMERS!A:G,7,FALSE)</f>
        <v>USA</v>
      </c>
      <c r="L3276" s="30" cm="1">
        <f t="array" ref="L3276">_xlfn.IFS(
    AND(FACT_ORDERS[[#This Row],[DeliveryMehtod]]="shippment",FACT_ORDERS[[#This Row],[TotalAmount]]&gt;=200), 0,
    AND(FACT_ORDERS[[#This Row],[DeliveryMehtod]]="pickup"), 15,
    AND(FACT_ORDERS[[#This Row],[DeliveryMehtod]]="shippment",FACT_ORDERS[[#This Row],[TotalAmount]]&lt;200), 35
)</f>
        <v>15</v>
      </c>
      <c r="M3276" s="12" t="str" cm="1">
        <f t="array" ref="M3276">_xlfn.IFS(
    SUMIFS(FACT_ORDERS[TotalAmount], FACT_ORDERS[WD_CUSTOMERS],FACT_ORDERS[[#This Row],[WD_CUSTOMERS]])&gt;=15000, "VIP",
    SUMIFS(FACT_ORDERS[TotalAmount], FACT_ORDERS[WD_CUSTOMERS],FACT_ORDERS[[#This Row],[WD_CUSTOMERS]])&gt;=8000, "Premium",
    TRUE, "Regular"
)</f>
        <v>Regular</v>
      </c>
      <c r="N3276" s="32" cm="1">
        <f t="array" ref="N3276">_xlfn.IFS(
   FACT_ORDERS[[#This Row],[TypeOfClient]]="VIP", 0.2,
   FACT_ORDERS[[#This Row],[TypeOfClient]]="Premium", 0.1,
   TRUE, 0
)</f>
        <v>0</v>
      </c>
      <c r="O3276" s="31" cm="1">
        <f t="array" ref="O3276">_xlfn.IFS(
   FACT_ORDERS[[#This Row],[TotalAmount]]&gt;1500, 0.15,
   FACT_ORDERS[[#This Row],[TotalAmount]]&gt;1000, 0.1,
   FACT_ORDERS[[#This Row],[TotalAmount]]&gt;500, 0.05,
   TRUE, 0
)</f>
        <v>0</v>
      </c>
      <c r="P3276" s="28">
        <f xml:space="preserve"> FACT_ORDERS[[#This Row],[TotalAmount]] * (1 - (FACT_ORDERS[[#This Row],[ClientDiscount]] + FACT_ORDERS[[#This Row],[OrderDiscount]]) )</f>
        <v>42</v>
      </c>
      <c r="Q3276" s="28">
        <f>FACT_ORDERS[[#This Row],[TotalAmountWithDiscount]]+FACT_ORDERS[[#This Row],[DeliveryCost]]</f>
        <v>57</v>
      </c>
      <c r="R3276" s="35">
        <v>44831</v>
      </c>
      <c r="S3276" s="35" t="str">
        <f>IF(NETWORKDAYS(FACT_ORDERS[[#This Row],[Order-Date]], FACT_ORDERS[[#This Row],[ArrivalDate ]]) &gt; 10, "Late", "On Time")</f>
        <v>On Time</v>
      </c>
    </row>
    <row r="3277" spans="1:19" x14ac:dyDescent="0.3">
      <c r="A3277" s="12">
        <v>8275</v>
      </c>
      <c r="B3277" s="12">
        <v>236</v>
      </c>
      <c r="C3277" s="12">
        <v>10217</v>
      </c>
      <c r="D3277" s="12">
        <v>3276</v>
      </c>
      <c r="E3277" s="12" t="s">
        <v>243</v>
      </c>
      <c r="F3277" s="13">
        <v>44822</v>
      </c>
      <c r="G3277" s="26" t="s">
        <v>13636</v>
      </c>
      <c r="H3277" s="12">
        <v>26</v>
      </c>
      <c r="I3277" s="28">
        <f>VLOOKUP(B:B,DIM_PRODUCTS!A:F,5,FALSE)</f>
        <v>12</v>
      </c>
      <c r="J3277" s="28">
        <f>FACT_ORDERS[[#This Row],[ProductPrice]]*FACT_ORDERS[[#This Row],[Quantity]]</f>
        <v>312</v>
      </c>
      <c r="K3277" s="12" t="str">
        <f>VLOOKUP(C:C,DIM_CUSTOMERS!A:G,7,FALSE)</f>
        <v>USA</v>
      </c>
      <c r="L3277" s="30" cm="1">
        <f t="array" ref="L3277">_xlfn.IFS(
    AND(FACT_ORDERS[[#This Row],[DeliveryMehtod]]="shippment",FACT_ORDERS[[#This Row],[TotalAmount]]&gt;=200), 0,
    AND(FACT_ORDERS[[#This Row],[DeliveryMehtod]]="pickup"), 15,
    AND(FACT_ORDERS[[#This Row],[DeliveryMehtod]]="shippment",FACT_ORDERS[[#This Row],[TotalAmount]]&lt;200), 35
)</f>
        <v>15</v>
      </c>
      <c r="M3277" s="12" t="str" cm="1">
        <f t="array" ref="M3277">_xlfn.IFS(
    SUMIFS(FACT_ORDERS[TotalAmount], FACT_ORDERS[WD_CUSTOMERS],FACT_ORDERS[[#This Row],[WD_CUSTOMERS]])&gt;=15000, "VIP",
    SUMIFS(FACT_ORDERS[TotalAmount], FACT_ORDERS[WD_CUSTOMERS],FACT_ORDERS[[#This Row],[WD_CUSTOMERS]])&gt;=8000, "Premium",
    TRUE, "Regular"
)</f>
        <v>Regular</v>
      </c>
      <c r="N3277" s="32" cm="1">
        <f t="array" ref="N3277">_xlfn.IFS(
   FACT_ORDERS[[#This Row],[TypeOfClient]]="VIP", 0.2,
   FACT_ORDERS[[#This Row],[TypeOfClient]]="Premium", 0.1,
   TRUE, 0
)</f>
        <v>0</v>
      </c>
      <c r="O3277" s="31" cm="1">
        <f t="array" ref="O3277">_xlfn.IFS(
   FACT_ORDERS[[#This Row],[TotalAmount]]&gt;1500, 0.15,
   FACT_ORDERS[[#This Row],[TotalAmount]]&gt;1000, 0.1,
   FACT_ORDERS[[#This Row],[TotalAmount]]&gt;500, 0.05,
   TRUE, 0
)</f>
        <v>0</v>
      </c>
      <c r="P3277" s="28">
        <f xml:space="preserve"> FACT_ORDERS[[#This Row],[TotalAmount]] * (1 - (FACT_ORDERS[[#This Row],[ClientDiscount]] + FACT_ORDERS[[#This Row],[OrderDiscount]]) )</f>
        <v>312</v>
      </c>
      <c r="Q3277" s="28">
        <f>FACT_ORDERS[[#This Row],[TotalAmountWithDiscount]]+FACT_ORDERS[[#This Row],[DeliveryCost]]</f>
        <v>327</v>
      </c>
      <c r="R3277" s="35">
        <v>44832</v>
      </c>
      <c r="S3277" s="35" t="str">
        <f>IF(NETWORKDAYS(FACT_ORDERS[[#This Row],[Order-Date]], FACT_ORDERS[[#This Row],[ArrivalDate ]]) &gt; 10, "Late", "On Time")</f>
        <v>On Time</v>
      </c>
    </row>
    <row r="3278" spans="1:19" x14ac:dyDescent="0.3">
      <c r="A3278" s="12">
        <v>8276</v>
      </c>
      <c r="B3278" s="12">
        <v>291</v>
      </c>
      <c r="C3278" s="12">
        <v>10217</v>
      </c>
      <c r="D3278" s="12">
        <v>3277</v>
      </c>
      <c r="E3278" s="12" t="s">
        <v>244</v>
      </c>
      <c r="F3278" s="13">
        <v>45296</v>
      </c>
      <c r="G3278" s="26" t="s">
        <v>12352</v>
      </c>
      <c r="H3278" s="12">
        <v>10</v>
      </c>
      <c r="I3278" s="28">
        <f>VLOOKUP(B:B,DIM_PRODUCTS!A:F,5,FALSE)</f>
        <v>6</v>
      </c>
      <c r="J3278" s="28">
        <f>FACT_ORDERS[[#This Row],[ProductPrice]]*FACT_ORDERS[[#This Row],[Quantity]]</f>
        <v>60</v>
      </c>
      <c r="K3278" s="12" t="str">
        <f>VLOOKUP(C:C,DIM_CUSTOMERS!A:G,7,FALSE)</f>
        <v>USA</v>
      </c>
      <c r="L3278" s="30" cm="1">
        <f t="array" ref="L3278">_xlfn.IFS(
    AND(FACT_ORDERS[[#This Row],[DeliveryMehtod]]="shippment",FACT_ORDERS[[#This Row],[TotalAmount]]&gt;=200), 0,
    AND(FACT_ORDERS[[#This Row],[DeliveryMehtod]]="pickup"), 15,
    AND(FACT_ORDERS[[#This Row],[DeliveryMehtod]]="shippment",FACT_ORDERS[[#This Row],[TotalAmount]]&lt;200), 35
)</f>
        <v>35</v>
      </c>
      <c r="M3278" s="12" t="str" cm="1">
        <f t="array" ref="M3278">_xlfn.IFS(
    SUMIFS(FACT_ORDERS[TotalAmount], FACT_ORDERS[WD_CUSTOMERS],FACT_ORDERS[[#This Row],[WD_CUSTOMERS]])&gt;=15000, "VIP",
    SUMIFS(FACT_ORDERS[TotalAmount], FACT_ORDERS[WD_CUSTOMERS],FACT_ORDERS[[#This Row],[WD_CUSTOMERS]])&gt;=8000, "Premium",
    TRUE, "Regular"
)</f>
        <v>Regular</v>
      </c>
      <c r="N3278" s="32" cm="1">
        <f t="array" ref="N3278">_xlfn.IFS(
   FACT_ORDERS[[#This Row],[TypeOfClient]]="VIP", 0.2,
   FACT_ORDERS[[#This Row],[TypeOfClient]]="Premium", 0.1,
   TRUE, 0
)</f>
        <v>0</v>
      </c>
      <c r="O3278" s="31" cm="1">
        <f t="array" ref="O3278">_xlfn.IFS(
   FACT_ORDERS[[#This Row],[TotalAmount]]&gt;1500, 0.15,
   FACT_ORDERS[[#This Row],[TotalAmount]]&gt;1000, 0.1,
   FACT_ORDERS[[#This Row],[TotalAmount]]&gt;500, 0.05,
   TRUE, 0
)</f>
        <v>0</v>
      </c>
      <c r="P3278" s="28">
        <f xml:space="preserve"> FACT_ORDERS[[#This Row],[TotalAmount]] * (1 - (FACT_ORDERS[[#This Row],[ClientDiscount]] + FACT_ORDERS[[#This Row],[OrderDiscount]]) )</f>
        <v>60</v>
      </c>
      <c r="Q3278" s="28">
        <f>FACT_ORDERS[[#This Row],[TotalAmountWithDiscount]]+FACT_ORDERS[[#This Row],[DeliveryCost]]</f>
        <v>95</v>
      </c>
      <c r="R3278" s="35">
        <v>45310</v>
      </c>
      <c r="S3278" s="35" t="str">
        <f>IF(NETWORKDAYS(FACT_ORDERS[[#This Row],[Order-Date]], FACT_ORDERS[[#This Row],[ArrivalDate ]]) &gt; 10, "Late", "On Time")</f>
        <v>Late</v>
      </c>
    </row>
    <row r="3279" spans="1:19" x14ac:dyDescent="0.3">
      <c r="A3279" s="12">
        <v>8277</v>
      </c>
      <c r="B3279" s="12">
        <v>266</v>
      </c>
      <c r="C3279" s="12">
        <v>10057</v>
      </c>
      <c r="D3279" s="12">
        <v>3278</v>
      </c>
      <c r="E3279" s="12" t="s">
        <v>243</v>
      </c>
      <c r="F3279" s="13">
        <v>45479</v>
      </c>
      <c r="G3279" s="26" t="s">
        <v>13637</v>
      </c>
      <c r="H3279" s="12">
        <v>38</v>
      </c>
      <c r="I3279" s="28">
        <f>VLOOKUP(B:B,DIM_PRODUCTS!A:F,5,FALSE)</f>
        <v>12</v>
      </c>
      <c r="J3279" s="28">
        <f>FACT_ORDERS[[#This Row],[ProductPrice]]*FACT_ORDERS[[#This Row],[Quantity]]</f>
        <v>456</v>
      </c>
      <c r="K3279" s="12" t="str">
        <f>VLOOKUP(C:C,DIM_CUSTOMERS!A:G,7,FALSE)</f>
        <v>Canada</v>
      </c>
      <c r="L3279" s="30" cm="1">
        <f t="array" ref="L3279">_xlfn.IFS(
    AND(FACT_ORDERS[[#This Row],[DeliveryMehtod]]="shippment",FACT_ORDERS[[#This Row],[TotalAmount]]&gt;=200), 0,
    AND(FACT_ORDERS[[#This Row],[DeliveryMehtod]]="pickup"), 15,
    AND(FACT_ORDERS[[#This Row],[DeliveryMehtod]]="shippment",FACT_ORDERS[[#This Row],[TotalAmount]]&lt;200), 35
)</f>
        <v>15</v>
      </c>
      <c r="M3279" s="12" t="str" cm="1">
        <f t="array" ref="M3279">_xlfn.IFS(
    SUMIFS(FACT_ORDERS[TotalAmount], FACT_ORDERS[WD_CUSTOMERS],FACT_ORDERS[[#This Row],[WD_CUSTOMERS]])&gt;=15000, "VIP",
    SUMIFS(FACT_ORDERS[TotalAmount], FACT_ORDERS[WD_CUSTOMERS],FACT_ORDERS[[#This Row],[WD_CUSTOMERS]])&gt;=8000, "Premium",
    TRUE, "Regular"
)</f>
        <v>Regular</v>
      </c>
      <c r="N3279" s="32" cm="1">
        <f t="array" ref="N3279">_xlfn.IFS(
   FACT_ORDERS[[#This Row],[TypeOfClient]]="VIP", 0.2,
   FACT_ORDERS[[#This Row],[TypeOfClient]]="Premium", 0.1,
   TRUE, 0
)</f>
        <v>0</v>
      </c>
      <c r="O3279" s="31" cm="1">
        <f t="array" ref="O3279">_xlfn.IFS(
   FACT_ORDERS[[#This Row],[TotalAmount]]&gt;1500, 0.15,
   FACT_ORDERS[[#This Row],[TotalAmount]]&gt;1000, 0.1,
   FACT_ORDERS[[#This Row],[TotalAmount]]&gt;500, 0.05,
   TRUE, 0
)</f>
        <v>0</v>
      </c>
      <c r="P3279" s="28">
        <f xml:space="preserve"> FACT_ORDERS[[#This Row],[TotalAmount]] * (1 - (FACT_ORDERS[[#This Row],[ClientDiscount]] + FACT_ORDERS[[#This Row],[OrderDiscount]]) )</f>
        <v>456</v>
      </c>
      <c r="Q3279" s="28">
        <f>FACT_ORDERS[[#This Row],[TotalAmountWithDiscount]]+FACT_ORDERS[[#This Row],[DeliveryCost]]</f>
        <v>471</v>
      </c>
      <c r="R3279" s="35">
        <v>45499</v>
      </c>
      <c r="S3279" s="35" t="str">
        <f>IF(NETWORKDAYS(FACT_ORDERS[[#This Row],[Order-Date]], FACT_ORDERS[[#This Row],[ArrivalDate ]]) &gt; 10, "Late", "On Time")</f>
        <v>Late</v>
      </c>
    </row>
    <row r="3280" spans="1:19" x14ac:dyDescent="0.3">
      <c r="A3280" s="12">
        <v>8278</v>
      </c>
      <c r="B3280" s="12">
        <v>211</v>
      </c>
      <c r="C3280" s="12">
        <v>10057</v>
      </c>
      <c r="D3280" s="12">
        <v>3279</v>
      </c>
      <c r="E3280" s="12" t="s">
        <v>243</v>
      </c>
      <c r="F3280" s="13">
        <v>45479</v>
      </c>
      <c r="G3280" s="26" t="s">
        <v>4433</v>
      </c>
      <c r="H3280" s="12">
        <v>61</v>
      </c>
      <c r="I3280" s="28">
        <f>VLOOKUP(B:B,DIM_PRODUCTS!A:F,5,FALSE)</f>
        <v>13</v>
      </c>
      <c r="J3280" s="28">
        <f>FACT_ORDERS[[#This Row],[ProductPrice]]*FACT_ORDERS[[#This Row],[Quantity]]</f>
        <v>793</v>
      </c>
      <c r="K3280" s="12" t="str">
        <f>VLOOKUP(C:C,DIM_CUSTOMERS!A:G,7,FALSE)</f>
        <v>Canada</v>
      </c>
      <c r="L3280" s="30" cm="1">
        <f t="array" ref="L3280">_xlfn.IFS(
    AND(FACT_ORDERS[[#This Row],[DeliveryMehtod]]="shippment",FACT_ORDERS[[#This Row],[TotalAmount]]&gt;=200), 0,
    AND(FACT_ORDERS[[#This Row],[DeliveryMehtod]]="pickup"), 15,
    AND(FACT_ORDERS[[#This Row],[DeliveryMehtod]]="shippment",FACT_ORDERS[[#This Row],[TotalAmount]]&lt;200), 35
)</f>
        <v>15</v>
      </c>
      <c r="M3280" s="12" t="str" cm="1">
        <f t="array" ref="M3280">_xlfn.IFS(
    SUMIFS(FACT_ORDERS[TotalAmount], FACT_ORDERS[WD_CUSTOMERS],FACT_ORDERS[[#This Row],[WD_CUSTOMERS]])&gt;=15000, "VIP",
    SUMIFS(FACT_ORDERS[TotalAmount], FACT_ORDERS[WD_CUSTOMERS],FACT_ORDERS[[#This Row],[WD_CUSTOMERS]])&gt;=8000, "Premium",
    TRUE, "Regular"
)</f>
        <v>Regular</v>
      </c>
      <c r="N3280" s="32" cm="1">
        <f t="array" ref="N3280">_xlfn.IFS(
   FACT_ORDERS[[#This Row],[TypeOfClient]]="VIP", 0.2,
   FACT_ORDERS[[#This Row],[TypeOfClient]]="Premium", 0.1,
   TRUE, 0
)</f>
        <v>0</v>
      </c>
      <c r="O3280" s="31" cm="1">
        <f t="array" ref="O3280">_xlfn.IFS(
   FACT_ORDERS[[#This Row],[TotalAmount]]&gt;1500, 0.15,
   FACT_ORDERS[[#This Row],[TotalAmount]]&gt;1000, 0.1,
   FACT_ORDERS[[#This Row],[TotalAmount]]&gt;500, 0.05,
   TRUE, 0
)</f>
        <v>0.05</v>
      </c>
      <c r="P3280" s="28">
        <f xml:space="preserve"> FACT_ORDERS[[#This Row],[TotalAmount]] * (1 - (FACT_ORDERS[[#This Row],[ClientDiscount]] + FACT_ORDERS[[#This Row],[OrderDiscount]]) )</f>
        <v>753.34999999999991</v>
      </c>
      <c r="Q3280" s="28">
        <f>FACT_ORDERS[[#This Row],[TotalAmountWithDiscount]]+FACT_ORDERS[[#This Row],[DeliveryCost]]</f>
        <v>768.34999999999991</v>
      </c>
      <c r="R3280" s="35">
        <v>45489</v>
      </c>
      <c r="S3280" s="35" t="str">
        <f>IF(NETWORKDAYS(FACT_ORDERS[[#This Row],[Order-Date]], FACT_ORDERS[[#This Row],[ArrivalDate ]]) &gt; 10, "Late", "On Time")</f>
        <v>On Time</v>
      </c>
    </row>
    <row r="3281" spans="1:19" x14ac:dyDescent="0.3">
      <c r="A3281" s="12">
        <v>8279</v>
      </c>
      <c r="B3281" s="12">
        <v>266</v>
      </c>
      <c r="C3281" s="12">
        <v>10057</v>
      </c>
      <c r="D3281" s="12">
        <v>3280</v>
      </c>
      <c r="E3281" s="12" t="s">
        <v>244</v>
      </c>
      <c r="F3281" s="13">
        <v>45455</v>
      </c>
      <c r="G3281" s="26" t="s">
        <v>4028</v>
      </c>
      <c r="H3281" s="12">
        <v>47</v>
      </c>
      <c r="I3281" s="28">
        <f>VLOOKUP(B:B,DIM_PRODUCTS!A:F,5,FALSE)</f>
        <v>12</v>
      </c>
      <c r="J3281" s="28">
        <f>FACT_ORDERS[[#This Row],[ProductPrice]]*FACT_ORDERS[[#This Row],[Quantity]]</f>
        <v>564</v>
      </c>
      <c r="K3281" s="12" t="str">
        <f>VLOOKUP(C:C,DIM_CUSTOMERS!A:G,7,FALSE)</f>
        <v>Canada</v>
      </c>
      <c r="L3281" s="30" cm="1">
        <f t="array" ref="L3281">_xlfn.IFS(
    AND(FACT_ORDERS[[#This Row],[DeliveryMehtod]]="shippment",FACT_ORDERS[[#This Row],[TotalAmount]]&gt;=200), 0,
    AND(FACT_ORDERS[[#This Row],[DeliveryMehtod]]="pickup"), 15,
    AND(FACT_ORDERS[[#This Row],[DeliveryMehtod]]="shippment",FACT_ORDERS[[#This Row],[TotalAmount]]&lt;200), 35
)</f>
        <v>0</v>
      </c>
      <c r="M3281" s="12" t="str" cm="1">
        <f t="array" ref="M3281">_xlfn.IFS(
    SUMIFS(FACT_ORDERS[TotalAmount], FACT_ORDERS[WD_CUSTOMERS],FACT_ORDERS[[#This Row],[WD_CUSTOMERS]])&gt;=15000, "VIP",
    SUMIFS(FACT_ORDERS[TotalAmount], FACT_ORDERS[WD_CUSTOMERS],FACT_ORDERS[[#This Row],[WD_CUSTOMERS]])&gt;=8000, "Premium",
    TRUE, "Regular"
)</f>
        <v>Regular</v>
      </c>
      <c r="N3281" s="32" cm="1">
        <f t="array" ref="N3281">_xlfn.IFS(
   FACT_ORDERS[[#This Row],[TypeOfClient]]="VIP", 0.2,
   FACT_ORDERS[[#This Row],[TypeOfClient]]="Premium", 0.1,
   TRUE, 0
)</f>
        <v>0</v>
      </c>
      <c r="O3281" s="31" cm="1">
        <f t="array" ref="O3281">_xlfn.IFS(
   FACT_ORDERS[[#This Row],[TotalAmount]]&gt;1500, 0.15,
   FACT_ORDERS[[#This Row],[TotalAmount]]&gt;1000, 0.1,
   FACT_ORDERS[[#This Row],[TotalAmount]]&gt;500, 0.05,
   TRUE, 0
)</f>
        <v>0.05</v>
      </c>
      <c r="P3281" s="28">
        <f xml:space="preserve"> FACT_ORDERS[[#This Row],[TotalAmount]] * (1 - (FACT_ORDERS[[#This Row],[ClientDiscount]] + FACT_ORDERS[[#This Row],[OrderDiscount]]) )</f>
        <v>535.79999999999995</v>
      </c>
      <c r="Q3281" s="28">
        <f>FACT_ORDERS[[#This Row],[TotalAmountWithDiscount]]+FACT_ORDERS[[#This Row],[DeliveryCost]]</f>
        <v>535.79999999999995</v>
      </c>
      <c r="R3281" s="35">
        <v>45465</v>
      </c>
      <c r="S3281" s="35" t="str">
        <f>IF(NETWORKDAYS(FACT_ORDERS[[#This Row],[Order-Date]], FACT_ORDERS[[#This Row],[ArrivalDate ]]) &gt; 10, "Late", "On Time")</f>
        <v>On Time</v>
      </c>
    </row>
    <row r="3282" spans="1:19" x14ac:dyDescent="0.3">
      <c r="A3282" s="12">
        <v>8280</v>
      </c>
      <c r="B3282" s="12">
        <v>211</v>
      </c>
      <c r="C3282" s="12">
        <v>10057</v>
      </c>
      <c r="D3282" s="12">
        <v>3281</v>
      </c>
      <c r="E3282" s="12" t="s">
        <v>243</v>
      </c>
      <c r="F3282" s="13">
        <v>45455</v>
      </c>
      <c r="G3282" s="26" t="s">
        <v>3624</v>
      </c>
      <c r="H3282" s="12">
        <v>50</v>
      </c>
      <c r="I3282" s="28">
        <f>VLOOKUP(B:B,DIM_PRODUCTS!A:F,5,FALSE)</f>
        <v>13</v>
      </c>
      <c r="J3282" s="28">
        <f>FACT_ORDERS[[#This Row],[ProductPrice]]*FACT_ORDERS[[#This Row],[Quantity]]</f>
        <v>650</v>
      </c>
      <c r="K3282" s="12" t="str">
        <f>VLOOKUP(C:C,DIM_CUSTOMERS!A:G,7,FALSE)</f>
        <v>Canada</v>
      </c>
      <c r="L3282" s="30" cm="1">
        <f t="array" ref="L3282">_xlfn.IFS(
    AND(FACT_ORDERS[[#This Row],[DeliveryMehtod]]="shippment",FACT_ORDERS[[#This Row],[TotalAmount]]&gt;=200), 0,
    AND(FACT_ORDERS[[#This Row],[DeliveryMehtod]]="pickup"), 15,
    AND(FACT_ORDERS[[#This Row],[DeliveryMehtod]]="shippment",FACT_ORDERS[[#This Row],[TotalAmount]]&lt;200), 35
)</f>
        <v>15</v>
      </c>
      <c r="M3282" s="12" t="str" cm="1">
        <f t="array" ref="M3282">_xlfn.IFS(
    SUMIFS(FACT_ORDERS[TotalAmount], FACT_ORDERS[WD_CUSTOMERS],FACT_ORDERS[[#This Row],[WD_CUSTOMERS]])&gt;=15000, "VIP",
    SUMIFS(FACT_ORDERS[TotalAmount], FACT_ORDERS[WD_CUSTOMERS],FACT_ORDERS[[#This Row],[WD_CUSTOMERS]])&gt;=8000, "Premium",
    TRUE, "Regular"
)</f>
        <v>Regular</v>
      </c>
      <c r="N3282" s="32" cm="1">
        <f t="array" ref="N3282">_xlfn.IFS(
   FACT_ORDERS[[#This Row],[TypeOfClient]]="VIP", 0.2,
   FACT_ORDERS[[#This Row],[TypeOfClient]]="Premium", 0.1,
   TRUE, 0
)</f>
        <v>0</v>
      </c>
      <c r="O3282" s="31" cm="1">
        <f t="array" ref="O3282">_xlfn.IFS(
   FACT_ORDERS[[#This Row],[TotalAmount]]&gt;1500, 0.15,
   FACT_ORDERS[[#This Row],[TotalAmount]]&gt;1000, 0.1,
   FACT_ORDERS[[#This Row],[TotalAmount]]&gt;500, 0.05,
   TRUE, 0
)</f>
        <v>0.05</v>
      </c>
      <c r="P3282" s="28">
        <f xml:space="preserve"> FACT_ORDERS[[#This Row],[TotalAmount]] * (1 - (FACT_ORDERS[[#This Row],[ClientDiscount]] + FACT_ORDERS[[#This Row],[OrderDiscount]]) )</f>
        <v>617.5</v>
      </c>
      <c r="Q3282" s="28">
        <f>FACT_ORDERS[[#This Row],[TotalAmountWithDiscount]]+FACT_ORDERS[[#This Row],[DeliveryCost]]</f>
        <v>632.5</v>
      </c>
      <c r="R3282" s="35">
        <v>45466</v>
      </c>
      <c r="S3282" s="35" t="str">
        <f>IF(NETWORKDAYS(FACT_ORDERS[[#This Row],[Order-Date]], FACT_ORDERS[[#This Row],[ArrivalDate ]]) &gt; 10, "Late", "On Time")</f>
        <v>On Time</v>
      </c>
    </row>
    <row r="3283" spans="1:19" x14ac:dyDescent="0.3">
      <c r="A3283" s="12">
        <v>8281</v>
      </c>
      <c r="B3283" s="12">
        <v>266</v>
      </c>
      <c r="C3283" s="12">
        <v>10057</v>
      </c>
      <c r="D3283" s="12">
        <v>3282</v>
      </c>
      <c r="E3283" s="12" t="s">
        <v>244</v>
      </c>
      <c r="F3283" s="13">
        <v>45470</v>
      </c>
      <c r="G3283" s="26" t="s">
        <v>13638</v>
      </c>
      <c r="H3283" s="12">
        <v>50</v>
      </c>
      <c r="I3283" s="28">
        <f>VLOOKUP(B:B,DIM_PRODUCTS!A:F,5,FALSE)</f>
        <v>12</v>
      </c>
      <c r="J3283" s="28">
        <f>FACT_ORDERS[[#This Row],[ProductPrice]]*FACT_ORDERS[[#This Row],[Quantity]]</f>
        <v>600</v>
      </c>
      <c r="K3283" s="12" t="str">
        <f>VLOOKUP(C:C,DIM_CUSTOMERS!A:G,7,FALSE)</f>
        <v>Canada</v>
      </c>
      <c r="L3283" s="30" cm="1">
        <f t="array" ref="L3283">_xlfn.IFS(
    AND(FACT_ORDERS[[#This Row],[DeliveryMehtod]]="shippment",FACT_ORDERS[[#This Row],[TotalAmount]]&gt;=200), 0,
    AND(FACT_ORDERS[[#This Row],[DeliveryMehtod]]="pickup"), 15,
    AND(FACT_ORDERS[[#This Row],[DeliveryMehtod]]="shippment",FACT_ORDERS[[#This Row],[TotalAmount]]&lt;200), 35
)</f>
        <v>0</v>
      </c>
      <c r="M3283" s="12" t="str" cm="1">
        <f t="array" ref="M3283">_xlfn.IFS(
    SUMIFS(FACT_ORDERS[TotalAmount], FACT_ORDERS[WD_CUSTOMERS],FACT_ORDERS[[#This Row],[WD_CUSTOMERS]])&gt;=15000, "VIP",
    SUMIFS(FACT_ORDERS[TotalAmount], FACT_ORDERS[WD_CUSTOMERS],FACT_ORDERS[[#This Row],[WD_CUSTOMERS]])&gt;=8000, "Premium",
    TRUE, "Regular"
)</f>
        <v>Regular</v>
      </c>
      <c r="N3283" s="32" cm="1">
        <f t="array" ref="N3283">_xlfn.IFS(
   FACT_ORDERS[[#This Row],[TypeOfClient]]="VIP", 0.2,
   FACT_ORDERS[[#This Row],[TypeOfClient]]="Premium", 0.1,
   TRUE, 0
)</f>
        <v>0</v>
      </c>
      <c r="O3283" s="31" cm="1">
        <f t="array" ref="O3283">_xlfn.IFS(
   FACT_ORDERS[[#This Row],[TotalAmount]]&gt;1500, 0.15,
   FACT_ORDERS[[#This Row],[TotalAmount]]&gt;1000, 0.1,
   FACT_ORDERS[[#This Row],[TotalAmount]]&gt;500, 0.05,
   TRUE, 0
)</f>
        <v>0.05</v>
      </c>
      <c r="P3283" s="28">
        <f xml:space="preserve"> FACT_ORDERS[[#This Row],[TotalAmount]] * (1 - (FACT_ORDERS[[#This Row],[ClientDiscount]] + FACT_ORDERS[[#This Row],[OrderDiscount]]) )</f>
        <v>570</v>
      </c>
      <c r="Q3283" s="28">
        <f>FACT_ORDERS[[#This Row],[TotalAmountWithDiscount]]+FACT_ORDERS[[#This Row],[DeliveryCost]]</f>
        <v>570</v>
      </c>
      <c r="R3283" s="35">
        <v>45485</v>
      </c>
      <c r="S3283" s="35" t="str">
        <f>IF(NETWORKDAYS(FACT_ORDERS[[#This Row],[Order-Date]], FACT_ORDERS[[#This Row],[ArrivalDate ]]) &gt; 10, "Late", "On Time")</f>
        <v>Late</v>
      </c>
    </row>
    <row r="3284" spans="1:19" x14ac:dyDescent="0.3">
      <c r="A3284" s="12">
        <v>8282</v>
      </c>
      <c r="B3284" s="12">
        <v>211</v>
      </c>
      <c r="C3284" s="12">
        <v>10057</v>
      </c>
      <c r="D3284" s="12">
        <v>3283</v>
      </c>
      <c r="E3284" s="12" t="s">
        <v>244</v>
      </c>
      <c r="F3284" s="13">
        <v>45470</v>
      </c>
      <c r="G3284" s="26" t="s">
        <v>13285</v>
      </c>
      <c r="H3284" s="12">
        <v>73</v>
      </c>
      <c r="I3284" s="28">
        <f>VLOOKUP(B:B,DIM_PRODUCTS!A:F,5,FALSE)</f>
        <v>13</v>
      </c>
      <c r="J3284" s="28">
        <f>FACT_ORDERS[[#This Row],[ProductPrice]]*FACT_ORDERS[[#This Row],[Quantity]]</f>
        <v>949</v>
      </c>
      <c r="K3284" s="12" t="str">
        <f>VLOOKUP(C:C,DIM_CUSTOMERS!A:G,7,FALSE)</f>
        <v>Canada</v>
      </c>
      <c r="L3284" s="30" cm="1">
        <f t="array" ref="L3284">_xlfn.IFS(
    AND(FACT_ORDERS[[#This Row],[DeliveryMehtod]]="shippment",FACT_ORDERS[[#This Row],[TotalAmount]]&gt;=200), 0,
    AND(FACT_ORDERS[[#This Row],[DeliveryMehtod]]="pickup"), 15,
    AND(FACT_ORDERS[[#This Row],[DeliveryMehtod]]="shippment",FACT_ORDERS[[#This Row],[TotalAmount]]&lt;200), 35
)</f>
        <v>0</v>
      </c>
      <c r="M3284" s="12" t="str" cm="1">
        <f t="array" ref="M3284">_xlfn.IFS(
    SUMIFS(FACT_ORDERS[TotalAmount], FACT_ORDERS[WD_CUSTOMERS],FACT_ORDERS[[#This Row],[WD_CUSTOMERS]])&gt;=15000, "VIP",
    SUMIFS(FACT_ORDERS[TotalAmount], FACT_ORDERS[WD_CUSTOMERS],FACT_ORDERS[[#This Row],[WD_CUSTOMERS]])&gt;=8000, "Premium",
    TRUE, "Regular"
)</f>
        <v>Regular</v>
      </c>
      <c r="N3284" s="32" cm="1">
        <f t="array" ref="N3284">_xlfn.IFS(
   FACT_ORDERS[[#This Row],[TypeOfClient]]="VIP", 0.2,
   FACT_ORDERS[[#This Row],[TypeOfClient]]="Premium", 0.1,
   TRUE, 0
)</f>
        <v>0</v>
      </c>
      <c r="O3284" s="31" cm="1">
        <f t="array" ref="O3284">_xlfn.IFS(
   FACT_ORDERS[[#This Row],[TotalAmount]]&gt;1500, 0.15,
   FACT_ORDERS[[#This Row],[TotalAmount]]&gt;1000, 0.1,
   FACT_ORDERS[[#This Row],[TotalAmount]]&gt;500, 0.05,
   TRUE, 0
)</f>
        <v>0.05</v>
      </c>
      <c r="P3284" s="28">
        <f xml:space="preserve"> FACT_ORDERS[[#This Row],[TotalAmount]] * (1 - (FACT_ORDERS[[#This Row],[ClientDiscount]] + FACT_ORDERS[[#This Row],[OrderDiscount]]) )</f>
        <v>901.55</v>
      </c>
      <c r="Q3284" s="28">
        <f>FACT_ORDERS[[#This Row],[TotalAmountWithDiscount]]+FACT_ORDERS[[#This Row],[DeliveryCost]]</f>
        <v>901.55</v>
      </c>
      <c r="R3284" s="35">
        <v>45478</v>
      </c>
      <c r="S3284" s="35" t="str">
        <f>IF(NETWORKDAYS(FACT_ORDERS[[#This Row],[Order-Date]], FACT_ORDERS[[#This Row],[ArrivalDate ]]) &gt; 10, "Late", "On Time")</f>
        <v>On Time</v>
      </c>
    </row>
    <row r="3285" spans="1:19" x14ac:dyDescent="0.3">
      <c r="A3285" s="12">
        <v>8283</v>
      </c>
      <c r="B3285" s="12">
        <v>266</v>
      </c>
      <c r="C3285" s="12">
        <v>10057</v>
      </c>
      <c r="D3285" s="12">
        <v>3284</v>
      </c>
      <c r="E3285" s="12" t="s">
        <v>243</v>
      </c>
      <c r="F3285" s="13">
        <v>45371</v>
      </c>
      <c r="G3285" s="26" t="s">
        <v>13639</v>
      </c>
      <c r="H3285" s="12">
        <v>30</v>
      </c>
      <c r="I3285" s="28">
        <f>VLOOKUP(B:B,DIM_PRODUCTS!A:F,5,FALSE)</f>
        <v>12</v>
      </c>
      <c r="J3285" s="28">
        <f>FACT_ORDERS[[#This Row],[ProductPrice]]*FACT_ORDERS[[#This Row],[Quantity]]</f>
        <v>360</v>
      </c>
      <c r="K3285" s="12" t="str">
        <f>VLOOKUP(C:C,DIM_CUSTOMERS!A:G,7,FALSE)</f>
        <v>Canada</v>
      </c>
      <c r="L3285" s="30" cm="1">
        <f t="array" ref="L3285">_xlfn.IFS(
    AND(FACT_ORDERS[[#This Row],[DeliveryMehtod]]="shippment",FACT_ORDERS[[#This Row],[TotalAmount]]&gt;=200), 0,
    AND(FACT_ORDERS[[#This Row],[DeliveryMehtod]]="pickup"), 15,
    AND(FACT_ORDERS[[#This Row],[DeliveryMehtod]]="shippment",FACT_ORDERS[[#This Row],[TotalAmount]]&lt;200), 35
)</f>
        <v>15</v>
      </c>
      <c r="M3285" s="12" t="str" cm="1">
        <f t="array" ref="M3285">_xlfn.IFS(
    SUMIFS(FACT_ORDERS[TotalAmount], FACT_ORDERS[WD_CUSTOMERS],FACT_ORDERS[[#This Row],[WD_CUSTOMERS]])&gt;=15000, "VIP",
    SUMIFS(FACT_ORDERS[TotalAmount], FACT_ORDERS[WD_CUSTOMERS],FACT_ORDERS[[#This Row],[WD_CUSTOMERS]])&gt;=8000, "Premium",
    TRUE, "Regular"
)</f>
        <v>Regular</v>
      </c>
      <c r="N3285" s="32" cm="1">
        <f t="array" ref="N3285">_xlfn.IFS(
   FACT_ORDERS[[#This Row],[TypeOfClient]]="VIP", 0.2,
   FACT_ORDERS[[#This Row],[TypeOfClient]]="Premium", 0.1,
   TRUE, 0
)</f>
        <v>0</v>
      </c>
      <c r="O3285" s="31" cm="1">
        <f t="array" ref="O3285">_xlfn.IFS(
   FACT_ORDERS[[#This Row],[TotalAmount]]&gt;1500, 0.15,
   FACT_ORDERS[[#This Row],[TotalAmount]]&gt;1000, 0.1,
   FACT_ORDERS[[#This Row],[TotalAmount]]&gt;500, 0.05,
   TRUE, 0
)</f>
        <v>0</v>
      </c>
      <c r="P3285" s="28">
        <f xml:space="preserve"> FACT_ORDERS[[#This Row],[TotalAmount]] * (1 - (FACT_ORDERS[[#This Row],[ClientDiscount]] + FACT_ORDERS[[#This Row],[OrderDiscount]]) )</f>
        <v>360</v>
      </c>
      <c r="Q3285" s="28">
        <f>FACT_ORDERS[[#This Row],[TotalAmountWithDiscount]]+FACT_ORDERS[[#This Row],[DeliveryCost]]</f>
        <v>375</v>
      </c>
      <c r="R3285" s="35">
        <v>45382</v>
      </c>
      <c r="S3285" s="35" t="str">
        <f>IF(NETWORKDAYS(FACT_ORDERS[[#This Row],[Order-Date]], FACT_ORDERS[[#This Row],[ArrivalDate ]]) &gt; 10, "Late", "On Time")</f>
        <v>On Time</v>
      </c>
    </row>
    <row r="3286" spans="1:19" x14ac:dyDescent="0.3">
      <c r="A3286" s="12">
        <v>8284</v>
      </c>
      <c r="B3286" s="12">
        <v>211</v>
      </c>
      <c r="C3286" s="12">
        <v>10057</v>
      </c>
      <c r="D3286" s="12">
        <v>3285</v>
      </c>
      <c r="E3286" s="12" t="s">
        <v>244</v>
      </c>
      <c r="F3286" s="13">
        <v>45371</v>
      </c>
      <c r="G3286" s="26" t="s">
        <v>13640</v>
      </c>
      <c r="H3286" s="12">
        <v>62</v>
      </c>
      <c r="I3286" s="28">
        <f>VLOOKUP(B:B,DIM_PRODUCTS!A:F,5,FALSE)</f>
        <v>13</v>
      </c>
      <c r="J3286" s="28">
        <f>FACT_ORDERS[[#This Row],[ProductPrice]]*FACT_ORDERS[[#This Row],[Quantity]]</f>
        <v>806</v>
      </c>
      <c r="K3286" s="12" t="str">
        <f>VLOOKUP(C:C,DIM_CUSTOMERS!A:G,7,FALSE)</f>
        <v>Canada</v>
      </c>
      <c r="L3286" s="30" cm="1">
        <f t="array" ref="L3286">_xlfn.IFS(
    AND(FACT_ORDERS[[#This Row],[DeliveryMehtod]]="shippment",FACT_ORDERS[[#This Row],[TotalAmount]]&gt;=200), 0,
    AND(FACT_ORDERS[[#This Row],[DeliveryMehtod]]="pickup"), 15,
    AND(FACT_ORDERS[[#This Row],[DeliveryMehtod]]="shippment",FACT_ORDERS[[#This Row],[TotalAmount]]&lt;200), 35
)</f>
        <v>0</v>
      </c>
      <c r="M3286" s="12" t="str" cm="1">
        <f t="array" ref="M3286">_xlfn.IFS(
    SUMIFS(FACT_ORDERS[TotalAmount], FACT_ORDERS[WD_CUSTOMERS],FACT_ORDERS[[#This Row],[WD_CUSTOMERS]])&gt;=15000, "VIP",
    SUMIFS(FACT_ORDERS[TotalAmount], FACT_ORDERS[WD_CUSTOMERS],FACT_ORDERS[[#This Row],[WD_CUSTOMERS]])&gt;=8000, "Premium",
    TRUE, "Regular"
)</f>
        <v>Regular</v>
      </c>
      <c r="N3286" s="32" cm="1">
        <f t="array" ref="N3286">_xlfn.IFS(
   FACT_ORDERS[[#This Row],[TypeOfClient]]="VIP", 0.2,
   FACT_ORDERS[[#This Row],[TypeOfClient]]="Premium", 0.1,
   TRUE, 0
)</f>
        <v>0</v>
      </c>
      <c r="O3286" s="31" cm="1">
        <f t="array" ref="O3286">_xlfn.IFS(
   FACT_ORDERS[[#This Row],[TotalAmount]]&gt;1500, 0.15,
   FACT_ORDERS[[#This Row],[TotalAmount]]&gt;1000, 0.1,
   FACT_ORDERS[[#This Row],[TotalAmount]]&gt;500, 0.05,
   TRUE, 0
)</f>
        <v>0.05</v>
      </c>
      <c r="P3286" s="28">
        <f xml:space="preserve"> FACT_ORDERS[[#This Row],[TotalAmount]] * (1 - (FACT_ORDERS[[#This Row],[ClientDiscount]] + FACT_ORDERS[[#This Row],[OrderDiscount]]) )</f>
        <v>765.69999999999993</v>
      </c>
      <c r="Q3286" s="28">
        <f>FACT_ORDERS[[#This Row],[TotalAmountWithDiscount]]+FACT_ORDERS[[#This Row],[DeliveryCost]]</f>
        <v>765.69999999999993</v>
      </c>
      <c r="R3286" s="35">
        <v>45379</v>
      </c>
      <c r="S3286" s="35" t="str">
        <f>IF(NETWORKDAYS(FACT_ORDERS[[#This Row],[Order-Date]], FACT_ORDERS[[#This Row],[ArrivalDate ]]) &gt; 10, "Late", "On Time")</f>
        <v>On Time</v>
      </c>
    </row>
    <row r="3287" spans="1:19" x14ac:dyDescent="0.3">
      <c r="A3287" s="12">
        <v>8285</v>
      </c>
      <c r="B3287" s="12">
        <v>223</v>
      </c>
      <c r="C3287" s="12">
        <v>10899</v>
      </c>
      <c r="D3287" s="12">
        <v>3286</v>
      </c>
      <c r="E3287" s="12" t="s">
        <v>243</v>
      </c>
      <c r="F3287" s="13">
        <v>45551</v>
      </c>
      <c r="G3287" s="26" t="s">
        <v>3505</v>
      </c>
      <c r="H3287" s="12">
        <v>25</v>
      </c>
      <c r="I3287" s="28">
        <f>VLOOKUP(B:B,DIM_PRODUCTS!A:F,5,FALSE)</f>
        <v>20</v>
      </c>
      <c r="J3287" s="28">
        <f>FACT_ORDERS[[#This Row],[ProductPrice]]*FACT_ORDERS[[#This Row],[Quantity]]</f>
        <v>500</v>
      </c>
      <c r="K3287" s="12" t="str">
        <f>VLOOKUP(C:C,DIM_CUSTOMERS!A:G,7,FALSE)</f>
        <v>Italy</v>
      </c>
      <c r="L3287" s="30" cm="1">
        <f t="array" ref="L3287">_xlfn.IFS(
    AND(FACT_ORDERS[[#This Row],[DeliveryMehtod]]="shippment",FACT_ORDERS[[#This Row],[TotalAmount]]&gt;=200), 0,
    AND(FACT_ORDERS[[#This Row],[DeliveryMehtod]]="pickup"), 15,
    AND(FACT_ORDERS[[#This Row],[DeliveryMehtod]]="shippment",FACT_ORDERS[[#This Row],[TotalAmount]]&lt;200), 35
)</f>
        <v>15</v>
      </c>
      <c r="M3287" s="12" t="str" cm="1">
        <f t="array" ref="M3287">_xlfn.IFS(
    SUMIFS(FACT_ORDERS[TotalAmount], FACT_ORDERS[WD_CUSTOMERS],FACT_ORDERS[[#This Row],[WD_CUSTOMERS]])&gt;=15000, "VIP",
    SUMIFS(FACT_ORDERS[TotalAmount], FACT_ORDERS[WD_CUSTOMERS],FACT_ORDERS[[#This Row],[WD_CUSTOMERS]])&gt;=8000, "Premium",
    TRUE, "Regular"
)</f>
        <v>Premium</v>
      </c>
      <c r="N3287" s="32" cm="1">
        <f t="array" ref="N3287">_xlfn.IFS(
   FACT_ORDERS[[#This Row],[TypeOfClient]]="VIP", 0.2,
   FACT_ORDERS[[#This Row],[TypeOfClient]]="Premium", 0.1,
   TRUE, 0
)</f>
        <v>0.1</v>
      </c>
      <c r="O3287" s="31" cm="1">
        <f t="array" ref="O3287">_xlfn.IFS(
   FACT_ORDERS[[#This Row],[TotalAmount]]&gt;1500, 0.15,
   FACT_ORDERS[[#This Row],[TotalAmount]]&gt;1000, 0.1,
   FACT_ORDERS[[#This Row],[TotalAmount]]&gt;500, 0.05,
   TRUE, 0
)</f>
        <v>0</v>
      </c>
      <c r="P3287" s="28">
        <f xml:space="preserve"> FACT_ORDERS[[#This Row],[TotalAmount]] * (1 - (FACT_ORDERS[[#This Row],[ClientDiscount]] + FACT_ORDERS[[#This Row],[OrderDiscount]]) )</f>
        <v>450</v>
      </c>
      <c r="Q3287" s="28">
        <f>FACT_ORDERS[[#This Row],[TotalAmountWithDiscount]]+FACT_ORDERS[[#This Row],[DeliveryCost]]</f>
        <v>465</v>
      </c>
      <c r="R3287" s="35">
        <v>45560</v>
      </c>
      <c r="S3287" s="35" t="str">
        <f>IF(NETWORKDAYS(FACT_ORDERS[[#This Row],[Order-Date]], FACT_ORDERS[[#This Row],[ArrivalDate ]]) &gt; 10, "Late", "On Time")</f>
        <v>On Time</v>
      </c>
    </row>
    <row r="3288" spans="1:19" x14ac:dyDescent="0.3">
      <c r="A3288" s="12">
        <v>8286</v>
      </c>
      <c r="B3288" s="12">
        <v>298</v>
      </c>
      <c r="C3288" s="12">
        <v>10899</v>
      </c>
      <c r="D3288" s="12">
        <v>3287</v>
      </c>
      <c r="E3288" s="12" t="s">
        <v>244</v>
      </c>
      <c r="F3288" s="13">
        <v>45551</v>
      </c>
      <c r="G3288" s="26" t="s">
        <v>13641</v>
      </c>
      <c r="H3288" s="12">
        <v>22</v>
      </c>
      <c r="I3288" s="28">
        <f>VLOOKUP(B:B,DIM_PRODUCTS!A:F,5,FALSE)</f>
        <v>19</v>
      </c>
      <c r="J3288" s="28">
        <f>FACT_ORDERS[[#This Row],[ProductPrice]]*FACT_ORDERS[[#This Row],[Quantity]]</f>
        <v>418</v>
      </c>
      <c r="K3288" s="12" t="str">
        <f>VLOOKUP(C:C,DIM_CUSTOMERS!A:G,7,FALSE)</f>
        <v>Italy</v>
      </c>
      <c r="L3288" s="30" cm="1">
        <f t="array" ref="L3288">_xlfn.IFS(
    AND(FACT_ORDERS[[#This Row],[DeliveryMehtod]]="shippment",FACT_ORDERS[[#This Row],[TotalAmount]]&gt;=200), 0,
    AND(FACT_ORDERS[[#This Row],[DeliveryMehtod]]="pickup"), 15,
    AND(FACT_ORDERS[[#This Row],[DeliveryMehtod]]="shippment",FACT_ORDERS[[#This Row],[TotalAmount]]&lt;200), 35
)</f>
        <v>0</v>
      </c>
      <c r="M3288" s="12" t="str" cm="1">
        <f t="array" ref="M3288">_xlfn.IFS(
    SUMIFS(FACT_ORDERS[TotalAmount], FACT_ORDERS[WD_CUSTOMERS],FACT_ORDERS[[#This Row],[WD_CUSTOMERS]])&gt;=15000, "VIP",
    SUMIFS(FACT_ORDERS[TotalAmount], FACT_ORDERS[WD_CUSTOMERS],FACT_ORDERS[[#This Row],[WD_CUSTOMERS]])&gt;=8000, "Premium",
    TRUE, "Regular"
)</f>
        <v>Premium</v>
      </c>
      <c r="N3288" s="32" cm="1">
        <f t="array" ref="N3288">_xlfn.IFS(
   FACT_ORDERS[[#This Row],[TypeOfClient]]="VIP", 0.2,
   FACT_ORDERS[[#This Row],[TypeOfClient]]="Premium", 0.1,
   TRUE, 0
)</f>
        <v>0.1</v>
      </c>
      <c r="O3288" s="31" cm="1">
        <f t="array" ref="O3288">_xlfn.IFS(
   FACT_ORDERS[[#This Row],[TotalAmount]]&gt;1500, 0.15,
   FACT_ORDERS[[#This Row],[TotalAmount]]&gt;1000, 0.1,
   FACT_ORDERS[[#This Row],[TotalAmount]]&gt;500, 0.05,
   TRUE, 0
)</f>
        <v>0</v>
      </c>
      <c r="P3288" s="28">
        <f xml:space="preserve"> FACT_ORDERS[[#This Row],[TotalAmount]] * (1 - (FACT_ORDERS[[#This Row],[ClientDiscount]] + FACT_ORDERS[[#This Row],[OrderDiscount]]) )</f>
        <v>376.2</v>
      </c>
      <c r="Q3288" s="28">
        <f>FACT_ORDERS[[#This Row],[TotalAmountWithDiscount]]+FACT_ORDERS[[#This Row],[DeliveryCost]]</f>
        <v>376.2</v>
      </c>
      <c r="R3288" s="35">
        <v>45566</v>
      </c>
      <c r="S3288" s="35" t="str">
        <f>IF(NETWORKDAYS(FACT_ORDERS[[#This Row],[Order-Date]], FACT_ORDERS[[#This Row],[ArrivalDate ]]) &gt; 10, "Late", "On Time")</f>
        <v>Late</v>
      </c>
    </row>
    <row r="3289" spans="1:19" x14ac:dyDescent="0.3">
      <c r="A3289" s="12">
        <v>8287</v>
      </c>
      <c r="B3289" s="12">
        <v>223</v>
      </c>
      <c r="C3289" s="12">
        <v>10899</v>
      </c>
      <c r="D3289" s="12">
        <v>3288</v>
      </c>
      <c r="E3289" s="12" t="s">
        <v>244</v>
      </c>
      <c r="F3289" s="13">
        <v>45549</v>
      </c>
      <c r="G3289" s="26" t="s">
        <v>4503</v>
      </c>
      <c r="H3289" s="12">
        <v>17</v>
      </c>
      <c r="I3289" s="28">
        <f>VLOOKUP(B:B,DIM_PRODUCTS!A:F,5,FALSE)</f>
        <v>20</v>
      </c>
      <c r="J3289" s="28">
        <f>FACT_ORDERS[[#This Row],[ProductPrice]]*FACT_ORDERS[[#This Row],[Quantity]]</f>
        <v>340</v>
      </c>
      <c r="K3289" s="12" t="str">
        <f>VLOOKUP(C:C,DIM_CUSTOMERS!A:G,7,FALSE)</f>
        <v>Italy</v>
      </c>
      <c r="L3289" s="30" cm="1">
        <f t="array" ref="L3289">_xlfn.IFS(
    AND(FACT_ORDERS[[#This Row],[DeliveryMehtod]]="shippment",FACT_ORDERS[[#This Row],[TotalAmount]]&gt;=200), 0,
    AND(FACT_ORDERS[[#This Row],[DeliveryMehtod]]="pickup"), 15,
    AND(FACT_ORDERS[[#This Row],[DeliveryMehtod]]="shippment",FACT_ORDERS[[#This Row],[TotalAmount]]&lt;200), 35
)</f>
        <v>0</v>
      </c>
      <c r="M3289" s="12" t="str" cm="1">
        <f t="array" ref="M3289">_xlfn.IFS(
    SUMIFS(FACT_ORDERS[TotalAmount], FACT_ORDERS[WD_CUSTOMERS],FACT_ORDERS[[#This Row],[WD_CUSTOMERS]])&gt;=15000, "VIP",
    SUMIFS(FACT_ORDERS[TotalAmount], FACT_ORDERS[WD_CUSTOMERS],FACT_ORDERS[[#This Row],[WD_CUSTOMERS]])&gt;=8000, "Premium",
    TRUE, "Regular"
)</f>
        <v>Premium</v>
      </c>
      <c r="N3289" s="32" cm="1">
        <f t="array" ref="N3289">_xlfn.IFS(
   FACT_ORDERS[[#This Row],[TypeOfClient]]="VIP", 0.2,
   FACT_ORDERS[[#This Row],[TypeOfClient]]="Premium", 0.1,
   TRUE, 0
)</f>
        <v>0.1</v>
      </c>
      <c r="O3289" s="31" cm="1">
        <f t="array" ref="O3289">_xlfn.IFS(
   FACT_ORDERS[[#This Row],[TotalAmount]]&gt;1500, 0.15,
   FACT_ORDERS[[#This Row],[TotalAmount]]&gt;1000, 0.1,
   FACT_ORDERS[[#This Row],[TotalAmount]]&gt;500, 0.05,
   TRUE, 0
)</f>
        <v>0</v>
      </c>
      <c r="P3289" s="28">
        <f xml:space="preserve"> FACT_ORDERS[[#This Row],[TotalAmount]] * (1 - (FACT_ORDERS[[#This Row],[ClientDiscount]] + FACT_ORDERS[[#This Row],[OrderDiscount]]) )</f>
        <v>306</v>
      </c>
      <c r="Q3289" s="28">
        <f>FACT_ORDERS[[#This Row],[TotalAmountWithDiscount]]+FACT_ORDERS[[#This Row],[DeliveryCost]]</f>
        <v>306</v>
      </c>
      <c r="R3289" s="35">
        <v>45556</v>
      </c>
      <c r="S3289" s="35" t="str">
        <f>IF(NETWORKDAYS(FACT_ORDERS[[#This Row],[Order-Date]], FACT_ORDERS[[#This Row],[ArrivalDate ]]) &gt; 10, "Late", "On Time")</f>
        <v>On Time</v>
      </c>
    </row>
    <row r="3290" spans="1:19" x14ac:dyDescent="0.3">
      <c r="A3290" s="12">
        <v>8288</v>
      </c>
      <c r="B3290" s="12">
        <v>298</v>
      </c>
      <c r="C3290" s="12">
        <v>10899</v>
      </c>
      <c r="D3290" s="12">
        <v>3289</v>
      </c>
      <c r="E3290" s="12" t="s">
        <v>243</v>
      </c>
      <c r="F3290" s="13">
        <v>45549</v>
      </c>
      <c r="G3290" s="26" t="s">
        <v>13642</v>
      </c>
      <c r="H3290" s="12">
        <v>30</v>
      </c>
      <c r="I3290" s="28">
        <f>VLOOKUP(B:B,DIM_PRODUCTS!A:F,5,FALSE)</f>
        <v>19</v>
      </c>
      <c r="J3290" s="28">
        <f>FACT_ORDERS[[#This Row],[ProductPrice]]*FACT_ORDERS[[#This Row],[Quantity]]</f>
        <v>570</v>
      </c>
      <c r="K3290" s="12" t="str">
        <f>VLOOKUP(C:C,DIM_CUSTOMERS!A:G,7,FALSE)</f>
        <v>Italy</v>
      </c>
      <c r="L3290" s="30" cm="1">
        <f t="array" ref="L3290">_xlfn.IFS(
    AND(FACT_ORDERS[[#This Row],[DeliveryMehtod]]="shippment",FACT_ORDERS[[#This Row],[TotalAmount]]&gt;=200), 0,
    AND(FACT_ORDERS[[#This Row],[DeliveryMehtod]]="pickup"), 15,
    AND(FACT_ORDERS[[#This Row],[DeliveryMehtod]]="shippment",FACT_ORDERS[[#This Row],[TotalAmount]]&lt;200), 35
)</f>
        <v>15</v>
      </c>
      <c r="M3290" s="12" t="str" cm="1">
        <f t="array" ref="M3290">_xlfn.IFS(
    SUMIFS(FACT_ORDERS[TotalAmount], FACT_ORDERS[WD_CUSTOMERS],FACT_ORDERS[[#This Row],[WD_CUSTOMERS]])&gt;=15000, "VIP",
    SUMIFS(FACT_ORDERS[TotalAmount], FACT_ORDERS[WD_CUSTOMERS],FACT_ORDERS[[#This Row],[WD_CUSTOMERS]])&gt;=8000, "Premium",
    TRUE, "Regular"
)</f>
        <v>Premium</v>
      </c>
      <c r="N3290" s="32" cm="1">
        <f t="array" ref="N3290">_xlfn.IFS(
   FACT_ORDERS[[#This Row],[TypeOfClient]]="VIP", 0.2,
   FACT_ORDERS[[#This Row],[TypeOfClient]]="Premium", 0.1,
   TRUE, 0
)</f>
        <v>0.1</v>
      </c>
      <c r="O3290" s="31" cm="1">
        <f t="array" ref="O3290">_xlfn.IFS(
   FACT_ORDERS[[#This Row],[TotalAmount]]&gt;1500, 0.15,
   FACT_ORDERS[[#This Row],[TotalAmount]]&gt;1000, 0.1,
   FACT_ORDERS[[#This Row],[TotalAmount]]&gt;500, 0.05,
   TRUE, 0
)</f>
        <v>0.05</v>
      </c>
      <c r="P3290" s="28">
        <f xml:space="preserve"> FACT_ORDERS[[#This Row],[TotalAmount]] * (1 - (FACT_ORDERS[[#This Row],[ClientDiscount]] + FACT_ORDERS[[#This Row],[OrderDiscount]]) )</f>
        <v>484.5</v>
      </c>
      <c r="Q3290" s="28">
        <f>FACT_ORDERS[[#This Row],[TotalAmountWithDiscount]]+FACT_ORDERS[[#This Row],[DeliveryCost]]</f>
        <v>499.5</v>
      </c>
      <c r="R3290" s="35">
        <v>45557</v>
      </c>
      <c r="S3290" s="35" t="str">
        <f>IF(NETWORKDAYS(FACT_ORDERS[[#This Row],[Order-Date]], FACT_ORDERS[[#This Row],[ArrivalDate ]]) &gt; 10, "Late", "On Time")</f>
        <v>On Time</v>
      </c>
    </row>
    <row r="3291" spans="1:19" x14ac:dyDescent="0.3">
      <c r="A3291" s="12">
        <v>8289</v>
      </c>
      <c r="B3291" s="12">
        <v>223</v>
      </c>
      <c r="C3291" s="12">
        <v>10899</v>
      </c>
      <c r="D3291" s="12">
        <v>3290</v>
      </c>
      <c r="E3291" s="12" t="s">
        <v>244</v>
      </c>
      <c r="F3291" s="13">
        <v>45529</v>
      </c>
      <c r="G3291" s="26" t="s">
        <v>13643</v>
      </c>
      <c r="H3291" s="12">
        <v>27</v>
      </c>
      <c r="I3291" s="28">
        <f>VLOOKUP(B:B,DIM_PRODUCTS!A:F,5,FALSE)</f>
        <v>20</v>
      </c>
      <c r="J3291" s="28">
        <f>FACT_ORDERS[[#This Row],[ProductPrice]]*FACT_ORDERS[[#This Row],[Quantity]]</f>
        <v>540</v>
      </c>
      <c r="K3291" s="12" t="str">
        <f>VLOOKUP(C:C,DIM_CUSTOMERS!A:G,7,FALSE)</f>
        <v>Italy</v>
      </c>
      <c r="L3291" s="30" cm="1">
        <f t="array" ref="L3291">_xlfn.IFS(
    AND(FACT_ORDERS[[#This Row],[DeliveryMehtod]]="shippment",FACT_ORDERS[[#This Row],[TotalAmount]]&gt;=200), 0,
    AND(FACT_ORDERS[[#This Row],[DeliveryMehtod]]="pickup"), 15,
    AND(FACT_ORDERS[[#This Row],[DeliveryMehtod]]="shippment",FACT_ORDERS[[#This Row],[TotalAmount]]&lt;200), 35
)</f>
        <v>0</v>
      </c>
      <c r="M3291" s="12" t="str" cm="1">
        <f t="array" ref="M3291">_xlfn.IFS(
    SUMIFS(FACT_ORDERS[TotalAmount], FACT_ORDERS[WD_CUSTOMERS],FACT_ORDERS[[#This Row],[WD_CUSTOMERS]])&gt;=15000, "VIP",
    SUMIFS(FACT_ORDERS[TotalAmount], FACT_ORDERS[WD_CUSTOMERS],FACT_ORDERS[[#This Row],[WD_CUSTOMERS]])&gt;=8000, "Premium",
    TRUE, "Regular"
)</f>
        <v>Premium</v>
      </c>
      <c r="N3291" s="32" cm="1">
        <f t="array" ref="N3291">_xlfn.IFS(
   FACT_ORDERS[[#This Row],[TypeOfClient]]="VIP", 0.2,
   FACT_ORDERS[[#This Row],[TypeOfClient]]="Premium", 0.1,
   TRUE, 0
)</f>
        <v>0.1</v>
      </c>
      <c r="O3291" s="31" cm="1">
        <f t="array" ref="O3291">_xlfn.IFS(
   FACT_ORDERS[[#This Row],[TotalAmount]]&gt;1500, 0.15,
   FACT_ORDERS[[#This Row],[TotalAmount]]&gt;1000, 0.1,
   FACT_ORDERS[[#This Row],[TotalAmount]]&gt;500, 0.05,
   TRUE, 0
)</f>
        <v>0.05</v>
      </c>
      <c r="P3291" s="28">
        <f xml:space="preserve"> FACT_ORDERS[[#This Row],[TotalAmount]] * (1 - (FACT_ORDERS[[#This Row],[ClientDiscount]] + FACT_ORDERS[[#This Row],[OrderDiscount]]) )</f>
        <v>459</v>
      </c>
      <c r="Q3291" s="28">
        <f>FACT_ORDERS[[#This Row],[TotalAmountWithDiscount]]+FACT_ORDERS[[#This Row],[DeliveryCost]]</f>
        <v>459</v>
      </c>
      <c r="R3291" s="35">
        <v>45539</v>
      </c>
      <c r="S3291" s="35" t="str">
        <f>IF(NETWORKDAYS(FACT_ORDERS[[#This Row],[Order-Date]], FACT_ORDERS[[#This Row],[ArrivalDate ]]) &gt; 10, "Late", "On Time")</f>
        <v>On Time</v>
      </c>
    </row>
    <row r="3292" spans="1:19" x14ac:dyDescent="0.3">
      <c r="A3292" s="12">
        <v>8290</v>
      </c>
      <c r="B3292" s="12">
        <v>298</v>
      </c>
      <c r="C3292" s="12">
        <v>10899</v>
      </c>
      <c r="D3292" s="12">
        <v>3291</v>
      </c>
      <c r="E3292" s="12" t="s">
        <v>244</v>
      </c>
      <c r="F3292" s="13">
        <v>45529</v>
      </c>
      <c r="G3292" s="26" t="s">
        <v>12284</v>
      </c>
      <c r="H3292" s="12">
        <v>21</v>
      </c>
      <c r="I3292" s="28">
        <f>VLOOKUP(B:B,DIM_PRODUCTS!A:F,5,FALSE)</f>
        <v>19</v>
      </c>
      <c r="J3292" s="28">
        <f>FACT_ORDERS[[#This Row],[ProductPrice]]*FACT_ORDERS[[#This Row],[Quantity]]</f>
        <v>399</v>
      </c>
      <c r="K3292" s="12" t="str">
        <f>VLOOKUP(C:C,DIM_CUSTOMERS!A:G,7,FALSE)</f>
        <v>Italy</v>
      </c>
      <c r="L3292" s="30" cm="1">
        <f t="array" ref="L3292">_xlfn.IFS(
    AND(FACT_ORDERS[[#This Row],[DeliveryMehtod]]="shippment",FACT_ORDERS[[#This Row],[TotalAmount]]&gt;=200), 0,
    AND(FACT_ORDERS[[#This Row],[DeliveryMehtod]]="pickup"), 15,
    AND(FACT_ORDERS[[#This Row],[DeliveryMehtod]]="shippment",FACT_ORDERS[[#This Row],[TotalAmount]]&lt;200), 35
)</f>
        <v>0</v>
      </c>
      <c r="M3292" s="12" t="str" cm="1">
        <f t="array" ref="M3292">_xlfn.IFS(
    SUMIFS(FACT_ORDERS[TotalAmount], FACT_ORDERS[WD_CUSTOMERS],FACT_ORDERS[[#This Row],[WD_CUSTOMERS]])&gt;=15000, "VIP",
    SUMIFS(FACT_ORDERS[TotalAmount], FACT_ORDERS[WD_CUSTOMERS],FACT_ORDERS[[#This Row],[WD_CUSTOMERS]])&gt;=8000, "Premium",
    TRUE, "Regular"
)</f>
        <v>Premium</v>
      </c>
      <c r="N3292" s="32" cm="1">
        <f t="array" ref="N3292">_xlfn.IFS(
   FACT_ORDERS[[#This Row],[TypeOfClient]]="VIP", 0.2,
   FACT_ORDERS[[#This Row],[TypeOfClient]]="Premium", 0.1,
   TRUE, 0
)</f>
        <v>0.1</v>
      </c>
      <c r="O3292" s="31" cm="1">
        <f t="array" ref="O3292">_xlfn.IFS(
   FACT_ORDERS[[#This Row],[TotalAmount]]&gt;1500, 0.15,
   FACT_ORDERS[[#This Row],[TotalAmount]]&gt;1000, 0.1,
   FACT_ORDERS[[#This Row],[TotalAmount]]&gt;500, 0.05,
   TRUE, 0
)</f>
        <v>0</v>
      </c>
      <c r="P3292" s="28">
        <f xml:space="preserve"> FACT_ORDERS[[#This Row],[TotalAmount]] * (1 - (FACT_ORDERS[[#This Row],[ClientDiscount]] + FACT_ORDERS[[#This Row],[OrderDiscount]]) )</f>
        <v>359.1</v>
      </c>
      <c r="Q3292" s="28">
        <f>FACT_ORDERS[[#This Row],[TotalAmountWithDiscount]]+FACT_ORDERS[[#This Row],[DeliveryCost]]</f>
        <v>359.1</v>
      </c>
      <c r="R3292" s="35">
        <v>45536</v>
      </c>
      <c r="S3292" s="35" t="str">
        <f>IF(NETWORKDAYS(FACT_ORDERS[[#This Row],[Order-Date]], FACT_ORDERS[[#This Row],[ArrivalDate ]]) &gt; 10, "Late", "On Time")</f>
        <v>On Time</v>
      </c>
    </row>
    <row r="3293" spans="1:19" x14ac:dyDescent="0.3">
      <c r="A3293" s="12">
        <v>8291</v>
      </c>
      <c r="B3293" s="12">
        <v>212</v>
      </c>
      <c r="C3293" s="12">
        <v>10588</v>
      </c>
      <c r="D3293" s="12">
        <v>3292</v>
      </c>
      <c r="E3293" s="12" t="s">
        <v>244</v>
      </c>
      <c r="F3293" s="13">
        <v>45540</v>
      </c>
      <c r="G3293" s="26" t="s">
        <v>13644</v>
      </c>
      <c r="H3293" s="12">
        <v>61</v>
      </c>
      <c r="I3293" s="28">
        <f>VLOOKUP(B:B,DIM_PRODUCTS!A:F,5,FALSE)</f>
        <v>41</v>
      </c>
      <c r="J3293" s="28">
        <f>FACT_ORDERS[[#This Row],[ProductPrice]]*FACT_ORDERS[[#This Row],[Quantity]]</f>
        <v>2501</v>
      </c>
      <c r="K3293" s="12" t="str">
        <f>VLOOKUP(C:C,DIM_CUSTOMERS!A:G,7,FALSE)</f>
        <v>South Korea</v>
      </c>
      <c r="L3293" s="30" cm="1">
        <f t="array" ref="L3293">_xlfn.IFS(
    AND(FACT_ORDERS[[#This Row],[DeliveryMehtod]]="shippment",FACT_ORDERS[[#This Row],[TotalAmount]]&gt;=200), 0,
    AND(FACT_ORDERS[[#This Row],[DeliveryMehtod]]="pickup"), 15,
    AND(FACT_ORDERS[[#This Row],[DeliveryMehtod]]="shippment",FACT_ORDERS[[#This Row],[TotalAmount]]&lt;200), 35
)</f>
        <v>0</v>
      </c>
      <c r="M3293" s="12" t="str" cm="1">
        <f t="array" ref="M3293">_xlfn.IFS(
    SUMIFS(FACT_ORDERS[TotalAmount], FACT_ORDERS[WD_CUSTOMERS],FACT_ORDERS[[#This Row],[WD_CUSTOMERS]])&gt;=15000, "VIP",
    SUMIFS(FACT_ORDERS[TotalAmount], FACT_ORDERS[WD_CUSTOMERS],FACT_ORDERS[[#This Row],[WD_CUSTOMERS]])&gt;=8000, "Premium",
    TRUE, "Regular"
)</f>
        <v>VIP</v>
      </c>
      <c r="N3293" s="32" cm="1">
        <f t="array" ref="N3293">_xlfn.IFS(
   FACT_ORDERS[[#This Row],[TypeOfClient]]="VIP", 0.2,
   FACT_ORDERS[[#This Row],[TypeOfClient]]="Premium", 0.1,
   TRUE, 0
)</f>
        <v>0.2</v>
      </c>
      <c r="O3293" s="31" cm="1">
        <f t="array" ref="O3293">_xlfn.IFS(
   FACT_ORDERS[[#This Row],[TotalAmount]]&gt;1500, 0.15,
   FACT_ORDERS[[#This Row],[TotalAmount]]&gt;1000, 0.1,
   FACT_ORDERS[[#This Row],[TotalAmount]]&gt;500, 0.05,
   TRUE, 0
)</f>
        <v>0.15</v>
      </c>
      <c r="P3293" s="28">
        <f xml:space="preserve"> FACT_ORDERS[[#This Row],[TotalAmount]] * (1 - (FACT_ORDERS[[#This Row],[ClientDiscount]] + FACT_ORDERS[[#This Row],[OrderDiscount]]) )</f>
        <v>1625.65</v>
      </c>
      <c r="Q3293" s="28">
        <f>FACT_ORDERS[[#This Row],[TotalAmountWithDiscount]]+FACT_ORDERS[[#This Row],[DeliveryCost]]</f>
        <v>1625.65</v>
      </c>
      <c r="R3293" s="35">
        <v>45550</v>
      </c>
      <c r="S3293" s="35" t="str">
        <f>IF(NETWORKDAYS(FACT_ORDERS[[#This Row],[Order-Date]], FACT_ORDERS[[#This Row],[ArrivalDate ]]) &gt; 10, "Late", "On Time")</f>
        <v>On Time</v>
      </c>
    </row>
    <row r="3294" spans="1:19" x14ac:dyDescent="0.3">
      <c r="A3294" s="12">
        <v>8292</v>
      </c>
      <c r="B3294" s="12">
        <v>212</v>
      </c>
      <c r="C3294" s="12">
        <v>10588</v>
      </c>
      <c r="D3294" s="12">
        <v>3293</v>
      </c>
      <c r="E3294" s="12" t="s">
        <v>244</v>
      </c>
      <c r="F3294" s="13">
        <v>45538</v>
      </c>
      <c r="G3294" s="26" t="s">
        <v>13645</v>
      </c>
      <c r="H3294" s="12">
        <v>56</v>
      </c>
      <c r="I3294" s="28">
        <f>VLOOKUP(B:B,DIM_PRODUCTS!A:F,5,FALSE)</f>
        <v>41</v>
      </c>
      <c r="J3294" s="28">
        <f>FACT_ORDERS[[#This Row],[ProductPrice]]*FACT_ORDERS[[#This Row],[Quantity]]</f>
        <v>2296</v>
      </c>
      <c r="K3294" s="12" t="str">
        <f>VLOOKUP(C:C,DIM_CUSTOMERS!A:G,7,FALSE)</f>
        <v>South Korea</v>
      </c>
      <c r="L3294" s="30" cm="1">
        <f t="array" ref="L3294">_xlfn.IFS(
    AND(FACT_ORDERS[[#This Row],[DeliveryMehtod]]="shippment",FACT_ORDERS[[#This Row],[TotalAmount]]&gt;=200), 0,
    AND(FACT_ORDERS[[#This Row],[DeliveryMehtod]]="pickup"), 15,
    AND(FACT_ORDERS[[#This Row],[DeliveryMehtod]]="shippment",FACT_ORDERS[[#This Row],[TotalAmount]]&lt;200), 35
)</f>
        <v>0</v>
      </c>
      <c r="M3294" s="12" t="str" cm="1">
        <f t="array" ref="M3294">_xlfn.IFS(
    SUMIFS(FACT_ORDERS[TotalAmount], FACT_ORDERS[WD_CUSTOMERS],FACT_ORDERS[[#This Row],[WD_CUSTOMERS]])&gt;=15000, "VIP",
    SUMIFS(FACT_ORDERS[TotalAmount], FACT_ORDERS[WD_CUSTOMERS],FACT_ORDERS[[#This Row],[WD_CUSTOMERS]])&gt;=8000, "Premium",
    TRUE, "Regular"
)</f>
        <v>VIP</v>
      </c>
      <c r="N3294" s="32" cm="1">
        <f t="array" ref="N3294">_xlfn.IFS(
   FACT_ORDERS[[#This Row],[TypeOfClient]]="VIP", 0.2,
   FACT_ORDERS[[#This Row],[TypeOfClient]]="Premium", 0.1,
   TRUE, 0
)</f>
        <v>0.2</v>
      </c>
      <c r="O3294" s="31" cm="1">
        <f t="array" ref="O3294">_xlfn.IFS(
   FACT_ORDERS[[#This Row],[TotalAmount]]&gt;1500, 0.15,
   FACT_ORDERS[[#This Row],[TotalAmount]]&gt;1000, 0.1,
   FACT_ORDERS[[#This Row],[TotalAmount]]&gt;500, 0.05,
   TRUE, 0
)</f>
        <v>0.15</v>
      </c>
      <c r="P3294" s="28">
        <f xml:space="preserve"> FACT_ORDERS[[#This Row],[TotalAmount]] * (1 - (FACT_ORDERS[[#This Row],[ClientDiscount]] + FACT_ORDERS[[#This Row],[OrderDiscount]]) )</f>
        <v>1492.4</v>
      </c>
      <c r="Q3294" s="28">
        <f>FACT_ORDERS[[#This Row],[TotalAmountWithDiscount]]+FACT_ORDERS[[#This Row],[DeliveryCost]]</f>
        <v>1492.4</v>
      </c>
      <c r="R3294" s="35">
        <v>45547</v>
      </c>
      <c r="S3294" s="35" t="str">
        <f>IF(NETWORKDAYS(FACT_ORDERS[[#This Row],[Order-Date]], FACT_ORDERS[[#This Row],[ArrivalDate ]]) &gt; 10, "Late", "On Time")</f>
        <v>On Time</v>
      </c>
    </row>
    <row r="3295" spans="1:19" x14ac:dyDescent="0.3">
      <c r="A3295" s="12">
        <v>8293</v>
      </c>
      <c r="B3295" s="12">
        <v>237</v>
      </c>
      <c r="C3295" s="12">
        <v>10588</v>
      </c>
      <c r="D3295" s="12">
        <v>3294</v>
      </c>
      <c r="E3295" s="12" t="s">
        <v>244</v>
      </c>
      <c r="F3295" s="13">
        <v>45538</v>
      </c>
      <c r="G3295" s="26" t="s">
        <v>13646</v>
      </c>
      <c r="H3295" s="12">
        <v>28</v>
      </c>
      <c r="I3295" s="28">
        <f>VLOOKUP(B:B,DIM_PRODUCTS!A:F,5,FALSE)</f>
        <v>17</v>
      </c>
      <c r="J3295" s="28">
        <f>FACT_ORDERS[[#This Row],[ProductPrice]]*FACT_ORDERS[[#This Row],[Quantity]]</f>
        <v>476</v>
      </c>
      <c r="K3295" s="12" t="str">
        <f>VLOOKUP(C:C,DIM_CUSTOMERS!A:G,7,FALSE)</f>
        <v>South Korea</v>
      </c>
      <c r="L3295" s="30" cm="1">
        <f t="array" ref="L3295">_xlfn.IFS(
    AND(FACT_ORDERS[[#This Row],[DeliveryMehtod]]="shippment",FACT_ORDERS[[#This Row],[TotalAmount]]&gt;=200), 0,
    AND(FACT_ORDERS[[#This Row],[DeliveryMehtod]]="pickup"), 15,
    AND(FACT_ORDERS[[#This Row],[DeliveryMehtod]]="shippment",FACT_ORDERS[[#This Row],[TotalAmount]]&lt;200), 35
)</f>
        <v>0</v>
      </c>
      <c r="M3295" s="12" t="str" cm="1">
        <f t="array" ref="M3295">_xlfn.IFS(
    SUMIFS(FACT_ORDERS[TotalAmount], FACT_ORDERS[WD_CUSTOMERS],FACT_ORDERS[[#This Row],[WD_CUSTOMERS]])&gt;=15000, "VIP",
    SUMIFS(FACT_ORDERS[TotalAmount], FACT_ORDERS[WD_CUSTOMERS],FACT_ORDERS[[#This Row],[WD_CUSTOMERS]])&gt;=8000, "Premium",
    TRUE, "Regular"
)</f>
        <v>VIP</v>
      </c>
      <c r="N3295" s="32" cm="1">
        <f t="array" ref="N3295">_xlfn.IFS(
   FACT_ORDERS[[#This Row],[TypeOfClient]]="VIP", 0.2,
   FACT_ORDERS[[#This Row],[TypeOfClient]]="Premium", 0.1,
   TRUE, 0
)</f>
        <v>0.2</v>
      </c>
      <c r="O3295" s="31" cm="1">
        <f t="array" ref="O3295">_xlfn.IFS(
   FACT_ORDERS[[#This Row],[TotalAmount]]&gt;1500, 0.15,
   FACT_ORDERS[[#This Row],[TotalAmount]]&gt;1000, 0.1,
   FACT_ORDERS[[#This Row],[TotalAmount]]&gt;500, 0.05,
   TRUE, 0
)</f>
        <v>0</v>
      </c>
      <c r="P3295" s="28">
        <f xml:space="preserve"> FACT_ORDERS[[#This Row],[TotalAmount]] * (1 - (FACT_ORDERS[[#This Row],[ClientDiscount]] + FACT_ORDERS[[#This Row],[OrderDiscount]]) )</f>
        <v>380.8</v>
      </c>
      <c r="Q3295" s="28">
        <f>FACT_ORDERS[[#This Row],[TotalAmountWithDiscount]]+FACT_ORDERS[[#This Row],[DeliveryCost]]</f>
        <v>380.8</v>
      </c>
      <c r="R3295" s="35">
        <v>45547</v>
      </c>
      <c r="S3295" s="35" t="str">
        <f>IF(NETWORKDAYS(FACT_ORDERS[[#This Row],[Order-Date]], FACT_ORDERS[[#This Row],[ArrivalDate ]]) &gt; 10, "Late", "On Time")</f>
        <v>On Time</v>
      </c>
    </row>
    <row r="3296" spans="1:19" x14ac:dyDescent="0.3">
      <c r="A3296" s="12">
        <v>8294</v>
      </c>
      <c r="B3296" s="12">
        <v>227</v>
      </c>
      <c r="C3296" s="12">
        <v>10588</v>
      </c>
      <c r="D3296" s="12">
        <v>3295</v>
      </c>
      <c r="E3296" s="12" t="s">
        <v>244</v>
      </c>
      <c r="F3296" s="13">
        <v>45538</v>
      </c>
      <c r="G3296" s="26" t="s">
        <v>4006</v>
      </c>
      <c r="H3296" s="12">
        <v>44</v>
      </c>
      <c r="I3296" s="28">
        <f>VLOOKUP(B:B,DIM_PRODUCTS!A:F,5,FALSE)</f>
        <v>19</v>
      </c>
      <c r="J3296" s="28">
        <f>FACT_ORDERS[[#This Row],[ProductPrice]]*FACT_ORDERS[[#This Row],[Quantity]]</f>
        <v>836</v>
      </c>
      <c r="K3296" s="12" t="str">
        <f>VLOOKUP(C:C,DIM_CUSTOMERS!A:G,7,FALSE)</f>
        <v>South Korea</v>
      </c>
      <c r="L3296" s="30" cm="1">
        <f t="array" ref="L3296">_xlfn.IFS(
    AND(FACT_ORDERS[[#This Row],[DeliveryMehtod]]="shippment",FACT_ORDERS[[#This Row],[TotalAmount]]&gt;=200), 0,
    AND(FACT_ORDERS[[#This Row],[DeliveryMehtod]]="pickup"), 15,
    AND(FACT_ORDERS[[#This Row],[DeliveryMehtod]]="shippment",FACT_ORDERS[[#This Row],[TotalAmount]]&lt;200), 35
)</f>
        <v>0</v>
      </c>
      <c r="M3296" s="12" t="str" cm="1">
        <f t="array" ref="M3296">_xlfn.IFS(
    SUMIFS(FACT_ORDERS[TotalAmount], FACT_ORDERS[WD_CUSTOMERS],FACT_ORDERS[[#This Row],[WD_CUSTOMERS]])&gt;=15000, "VIP",
    SUMIFS(FACT_ORDERS[TotalAmount], FACT_ORDERS[WD_CUSTOMERS],FACT_ORDERS[[#This Row],[WD_CUSTOMERS]])&gt;=8000, "Premium",
    TRUE, "Regular"
)</f>
        <v>VIP</v>
      </c>
      <c r="N3296" s="32" cm="1">
        <f t="array" ref="N3296">_xlfn.IFS(
   FACT_ORDERS[[#This Row],[TypeOfClient]]="VIP", 0.2,
   FACT_ORDERS[[#This Row],[TypeOfClient]]="Premium", 0.1,
   TRUE, 0
)</f>
        <v>0.2</v>
      </c>
      <c r="O3296" s="31" cm="1">
        <f t="array" ref="O3296">_xlfn.IFS(
   FACT_ORDERS[[#This Row],[TotalAmount]]&gt;1500, 0.15,
   FACT_ORDERS[[#This Row],[TotalAmount]]&gt;1000, 0.1,
   FACT_ORDERS[[#This Row],[TotalAmount]]&gt;500, 0.05,
   TRUE, 0
)</f>
        <v>0.05</v>
      </c>
      <c r="P3296" s="28">
        <f xml:space="preserve"> FACT_ORDERS[[#This Row],[TotalAmount]] * (1 - (FACT_ORDERS[[#This Row],[ClientDiscount]] + FACT_ORDERS[[#This Row],[OrderDiscount]]) )</f>
        <v>627</v>
      </c>
      <c r="Q3296" s="28">
        <f>FACT_ORDERS[[#This Row],[TotalAmountWithDiscount]]+FACT_ORDERS[[#This Row],[DeliveryCost]]</f>
        <v>627</v>
      </c>
      <c r="R3296" s="35">
        <v>45548</v>
      </c>
      <c r="S3296" s="35" t="str">
        <f>IF(NETWORKDAYS(FACT_ORDERS[[#This Row],[Order-Date]], FACT_ORDERS[[#This Row],[ArrivalDate ]]) &gt; 10, "Late", "On Time")</f>
        <v>On Time</v>
      </c>
    </row>
    <row r="3297" spans="1:19" x14ac:dyDescent="0.3">
      <c r="A3297" s="12">
        <v>8295</v>
      </c>
      <c r="B3297" s="12">
        <v>212</v>
      </c>
      <c r="C3297" s="12">
        <v>10588</v>
      </c>
      <c r="D3297" s="12">
        <v>3296</v>
      </c>
      <c r="E3297" s="12" t="s">
        <v>244</v>
      </c>
      <c r="F3297" s="13">
        <v>45516</v>
      </c>
      <c r="G3297" s="26" t="s">
        <v>13647</v>
      </c>
      <c r="H3297" s="12">
        <v>50</v>
      </c>
      <c r="I3297" s="28">
        <f>VLOOKUP(B:B,DIM_PRODUCTS!A:F,5,FALSE)</f>
        <v>41</v>
      </c>
      <c r="J3297" s="28">
        <f>FACT_ORDERS[[#This Row],[ProductPrice]]*FACT_ORDERS[[#This Row],[Quantity]]</f>
        <v>2050</v>
      </c>
      <c r="K3297" s="12" t="str">
        <f>VLOOKUP(C:C,DIM_CUSTOMERS!A:G,7,FALSE)</f>
        <v>South Korea</v>
      </c>
      <c r="L3297" s="30" cm="1">
        <f t="array" ref="L3297">_xlfn.IFS(
    AND(FACT_ORDERS[[#This Row],[DeliveryMehtod]]="shippment",FACT_ORDERS[[#This Row],[TotalAmount]]&gt;=200), 0,
    AND(FACT_ORDERS[[#This Row],[DeliveryMehtod]]="pickup"), 15,
    AND(FACT_ORDERS[[#This Row],[DeliveryMehtod]]="shippment",FACT_ORDERS[[#This Row],[TotalAmount]]&lt;200), 35
)</f>
        <v>0</v>
      </c>
      <c r="M3297" s="12" t="str" cm="1">
        <f t="array" ref="M3297">_xlfn.IFS(
    SUMIFS(FACT_ORDERS[TotalAmount], FACT_ORDERS[WD_CUSTOMERS],FACT_ORDERS[[#This Row],[WD_CUSTOMERS]])&gt;=15000, "VIP",
    SUMIFS(FACT_ORDERS[TotalAmount], FACT_ORDERS[WD_CUSTOMERS],FACT_ORDERS[[#This Row],[WD_CUSTOMERS]])&gt;=8000, "Premium",
    TRUE, "Regular"
)</f>
        <v>VIP</v>
      </c>
      <c r="N3297" s="32" cm="1">
        <f t="array" ref="N3297">_xlfn.IFS(
   FACT_ORDERS[[#This Row],[TypeOfClient]]="VIP", 0.2,
   FACT_ORDERS[[#This Row],[TypeOfClient]]="Premium", 0.1,
   TRUE, 0
)</f>
        <v>0.2</v>
      </c>
      <c r="O3297" s="31" cm="1">
        <f t="array" ref="O3297">_xlfn.IFS(
   FACT_ORDERS[[#This Row],[TotalAmount]]&gt;1500, 0.15,
   FACT_ORDERS[[#This Row],[TotalAmount]]&gt;1000, 0.1,
   FACT_ORDERS[[#This Row],[TotalAmount]]&gt;500, 0.05,
   TRUE, 0
)</f>
        <v>0.15</v>
      </c>
      <c r="P3297" s="28">
        <f xml:space="preserve"> FACT_ORDERS[[#This Row],[TotalAmount]] * (1 - (FACT_ORDERS[[#This Row],[ClientDiscount]] + FACT_ORDERS[[#This Row],[OrderDiscount]]) )</f>
        <v>1332.5</v>
      </c>
      <c r="Q3297" s="28">
        <f>FACT_ORDERS[[#This Row],[TotalAmountWithDiscount]]+FACT_ORDERS[[#This Row],[DeliveryCost]]</f>
        <v>1332.5</v>
      </c>
      <c r="R3297" s="35">
        <v>45523</v>
      </c>
      <c r="S3297" s="35" t="str">
        <f>IF(NETWORKDAYS(FACT_ORDERS[[#This Row],[Order-Date]], FACT_ORDERS[[#This Row],[ArrivalDate ]]) &gt; 10, "Late", "On Time")</f>
        <v>On Time</v>
      </c>
    </row>
    <row r="3298" spans="1:19" x14ac:dyDescent="0.3">
      <c r="A3298" s="12">
        <v>8296</v>
      </c>
      <c r="B3298" s="12">
        <v>237</v>
      </c>
      <c r="C3298" s="12">
        <v>10588</v>
      </c>
      <c r="D3298" s="12">
        <v>3297</v>
      </c>
      <c r="E3298" s="12" t="s">
        <v>243</v>
      </c>
      <c r="F3298" s="13">
        <v>45516</v>
      </c>
      <c r="G3298" s="26" t="s">
        <v>13648</v>
      </c>
      <c r="H3298" s="12">
        <v>17</v>
      </c>
      <c r="I3298" s="28">
        <f>VLOOKUP(B:B,DIM_PRODUCTS!A:F,5,FALSE)</f>
        <v>17</v>
      </c>
      <c r="J3298" s="28">
        <f>FACT_ORDERS[[#This Row],[ProductPrice]]*FACT_ORDERS[[#This Row],[Quantity]]</f>
        <v>289</v>
      </c>
      <c r="K3298" s="12" t="str">
        <f>VLOOKUP(C:C,DIM_CUSTOMERS!A:G,7,FALSE)</f>
        <v>South Korea</v>
      </c>
      <c r="L3298" s="30" cm="1">
        <f t="array" ref="L3298">_xlfn.IFS(
    AND(FACT_ORDERS[[#This Row],[DeliveryMehtod]]="shippment",FACT_ORDERS[[#This Row],[TotalAmount]]&gt;=200), 0,
    AND(FACT_ORDERS[[#This Row],[DeliveryMehtod]]="pickup"), 15,
    AND(FACT_ORDERS[[#This Row],[DeliveryMehtod]]="shippment",FACT_ORDERS[[#This Row],[TotalAmount]]&lt;200), 35
)</f>
        <v>15</v>
      </c>
      <c r="M3298" s="12" t="str" cm="1">
        <f t="array" ref="M3298">_xlfn.IFS(
    SUMIFS(FACT_ORDERS[TotalAmount], FACT_ORDERS[WD_CUSTOMERS],FACT_ORDERS[[#This Row],[WD_CUSTOMERS]])&gt;=15000, "VIP",
    SUMIFS(FACT_ORDERS[TotalAmount], FACT_ORDERS[WD_CUSTOMERS],FACT_ORDERS[[#This Row],[WD_CUSTOMERS]])&gt;=8000, "Premium",
    TRUE, "Regular"
)</f>
        <v>VIP</v>
      </c>
      <c r="N3298" s="32" cm="1">
        <f t="array" ref="N3298">_xlfn.IFS(
   FACT_ORDERS[[#This Row],[TypeOfClient]]="VIP", 0.2,
   FACT_ORDERS[[#This Row],[TypeOfClient]]="Premium", 0.1,
   TRUE, 0
)</f>
        <v>0.2</v>
      </c>
      <c r="O3298" s="31" cm="1">
        <f t="array" ref="O3298">_xlfn.IFS(
   FACT_ORDERS[[#This Row],[TotalAmount]]&gt;1500, 0.15,
   FACT_ORDERS[[#This Row],[TotalAmount]]&gt;1000, 0.1,
   FACT_ORDERS[[#This Row],[TotalAmount]]&gt;500, 0.05,
   TRUE, 0
)</f>
        <v>0</v>
      </c>
      <c r="P3298" s="28">
        <f xml:space="preserve"> FACT_ORDERS[[#This Row],[TotalAmount]] * (1 - (FACT_ORDERS[[#This Row],[ClientDiscount]] + FACT_ORDERS[[#This Row],[OrderDiscount]]) )</f>
        <v>231.20000000000002</v>
      </c>
      <c r="Q3298" s="28">
        <f>FACT_ORDERS[[#This Row],[TotalAmountWithDiscount]]+FACT_ORDERS[[#This Row],[DeliveryCost]]</f>
        <v>246.20000000000002</v>
      </c>
      <c r="R3298" s="35">
        <v>45523</v>
      </c>
      <c r="S3298" s="35" t="str">
        <f>IF(NETWORKDAYS(FACT_ORDERS[[#This Row],[Order-Date]], FACT_ORDERS[[#This Row],[ArrivalDate ]]) &gt; 10, "Late", "On Time")</f>
        <v>On Time</v>
      </c>
    </row>
    <row r="3299" spans="1:19" x14ac:dyDescent="0.3">
      <c r="A3299" s="12">
        <v>8297</v>
      </c>
      <c r="B3299" s="12">
        <v>227</v>
      </c>
      <c r="C3299" s="12">
        <v>10588</v>
      </c>
      <c r="D3299" s="12">
        <v>3298</v>
      </c>
      <c r="E3299" s="12" t="s">
        <v>244</v>
      </c>
      <c r="F3299" s="13">
        <v>45516</v>
      </c>
      <c r="G3299" s="26" t="s">
        <v>13649</v>
      </c>
      <c r="H3299" s="12">
        <v>41</v>
      </c>
      <c r="I3299" s="28">
        <f>VLOOKUP(B:B,DIM_PRODUCTS!A:F,5,FALSE)</f>
        <v>19</v>
      </c>
      <c r="J3299" s="28">
        <f>FACT_ORDERS[[#This Row],[ProductPrice]]*FACT_ORDERS[[#This Row],[Quantity]]</f>
        <v>779</v>
      </c>
      <c r="K3299" s="12" t="str">
        <f>VLOOKUP(C:C,DIM_CUSTOMERS!A:G,7,FALSE)</f>
        <v>South Korea</v>
      </c>
      <c r="L3299" s="30" cm="1">
        <f t="array" ref="L3299">_xlfn.IFS(
    AND(FACT_ORDERS[[#This Row],[DeliveryMehtod]]="shippment",FACT_ORDERS[[#This Row],[TotalAmount]]&gt;=200), 0,
    AND(FACT_ORDERS[[#This Row],[DeliveryMehtod]]="pickup"), 15,
    AND(FACT_ORDERS[[#This Row],[DeliveryMehtod]]="shippment",FACT_ORDERS[[#This Row],[TotalAmount]]&lt;200), 35
)</f>
        <v>0</v>
      </c>
      <c r="M3299" s="12" t="str" cm="1">
        <f t="array" ref="M3299">_xlfn.IFS(
    SUMIFS(FACT_ORDERS[TotalAmount], FACT_ORDERS[WD_CUSTOMERS],FACT_ORDERS[[#This Row],[WD_CUSTOMERS]])&gt;=15000, "VIP",
    SUMIFS(FACT_ORDERS[TotalAmount], FACT_ORDERS[WD_CUSTOMERS],FACT_ORDERS[[#This Row],[WD_CUSTOMERS]])&gt;=8000, "Premium",
    TRUE, "Regular"
)</f>
        <v>VIP</v>
      </c>
      <c r="N3299" s="32" cm="1">
        <f t="array" ref="N3299">_xlfn.IFS(
   FACT_ORDERS[[#This Row],[TypeOfClient]]="VIP", 0.2,
   FACT_ORDERS[[#This Row],[TypeOfClient]]="Premium", 0.1,
   TRUE, 0
)</f>
        <v>0.2</v>
      </c>
      <c r="O3299" s="31" cm="1">
        <f t="array" ref="O3299">_xlfn.IFS(
   FACT_ORDERS[[#This Row],[TotalAmount]]&gt;1500, 0.15,
   FACT_ORDERS[[#This Row],[TotalAmount]]&gt;1000, 0.1,
   FACT_ORDERS[[#This Row],[TotalAmount]]&gt;500, 0.05,
   TRUE, 0
)</f>
        <v>0.05</v>
      </c>
      <c r="P3299" s="28">
        <f xml:space="preserve"> FACT_ORDERS[[#This Row],[TotalAmount]] * (1 - (FACT_ORDERS[[#This Row],[ClientDiscount]] + FACT_ORDERS[[#This Row],[OrderDiscount]]) )</f>
        <v>584.25</v>
      </c>
      <c r="Q3299" s="28">
        <f>FACT_ORDERS[[#This Row],[TotalAmountWithDiscount]]+FACT_ORDERS[[#This Row],[DeliveryCost]]</f>
        <v>584.25</v>
      </c>
      <c r="R3299" s="35">
        <v>45526</v>
      </c>
      <c r="S3299" s="35" t="str">
        <f>IF(NETWORKDAYS(FACT_ORDERS[[#This Row],[Order-Date]], FACT_ORDERS[[#This Row],[ArrivalDate ]]) &gt; 10, "Late", "On Time")</f>
        <v>On Time</v>
      </c>
    </row>
    <row r="3300" spans="1:19" x14ac:dyDescent="0.3">
      <c r="A3300" s="12">
        <v>8298</v>
      </c>
      <c r="B3300" s="12">
        <v>212</v>
      </c>
      <c r="C3300" s="12">
        <v>10588</v>
      </c>
      <c r="D3300" s="12">
        <v>3299</v>
      </c>
      <c r="E3300" s="12" t="s">
        <v>243</v>
      </c>
      <c r="F3300" s="13">
        <v>45520</v>
      </c>
      <c r="G3300" s="26" t="s">
        <v>13650</v>
      </c>
      <c r="H3300" s="12">
        <v>90</v>
      </c>
      <c r="I3300" s="28">
        <f>VLOOKUP(B:B,DIM_PRODUCTS!A:F,5,FALSE)</f>
        <v>41</v>
      </c>
      <c r="J3300" s="28">
        <f>FACT_ORDERS[[#This Row],[ProductPrice]]*FACT_ORDERS[[#This Row],[Quantity]]</f>
        <v>3690</v>
      </c>
      <c r="K3300" s="12" t="str">
        <f>VLOOKUP(C:C,DIM_CUSTOMERS!A:G,7,FALSE)</f>
        <v>South Korea</v>
      </c>
      <c r="L3300" s="30" cm="1">
        <f t="array" ref="L3300">_xlfn.IFS(
    AND(FACT_ORDERS[[#This Row],[DeliveryMehtod]]="shippment",FACT_ORDERS[[#This Row],[TotalAmount]]&gt;=200), 0,
    AND(FACT_ORDERS[[#This Row],[DeliveryMehtod]]="pickup"), 15,
    AND(FACT_ORDERS[[#This Row],[DeliveryMehtod]]="shippment",FACT_ORDERS[[#This Row],[TotalAmount]]&lt;200), 35
)</f>
        <v>15</v>
      </c>
      <c r="M3300" s="12" t="str" cm="1">
        <f t="array" ref="M3300">_xlfn.IFS(
    SUMIFS(FACT_ORDERS[TotalAmount], FACT_ORDERS[WD_CUSTOMERS],FACT_ORDERS[[#This Row],[WD_CUSTOMERS]])&gt;=15000, "VIP",
    SUMIFS(FACT_ORDERS[TotalAmount], FACT_ORDERS[WD_CUSTOMERS],FACT_ORDERS[[#This Row],[WD_CUSTOMERS]])&gt;=8000, "Premium",
    TRUE, "Regular"
)</f>
        <v>VIP</v>
      </c>
      <c r="N3300" s="32" cm="1">
        <f t="array" ref="N3300">_xlfn.IFS(
   FACT_ORDERS[[#This Row],[TypeOfClient]]="VIP", 0.2,
   FACT_ORDERS[[#This Row],[TypeOfClient]]="Premium", 0.1,
   TRUE, 0
)</f>
        <v>0.2</v>
      </c>
      <c r="O3300" s="31" cm="1">
        <f t="array" ref="O3300">_xlfn.IFS(
   FACT_ORDERS[[#This Row],[TotalAmount]]&gt;1500, 0.15,
   FACT_ORDERS[[#This Row],[TotalAmount]]&gt;1000, 0.1,
   FACT_ORDERS[[#This Row],[TotalAmount]]&gt;500, 0.05,
   TRUE, 0
)</f>
        <v>0.15</v>
      </c>
      <c r="P3300" s="28">
        <f xml:space="preserve"> FACT_ORDERS[[#This Row],[TotalAmount]] * (1 - (FACT_ORDERS[[#This Row],[ClientDiscount]] + FACT_ORDERS[[#This Row],[OrderDiscount]]) )</f>
        <v>2398.5</v>
      </c>
      <c r="Q3300" s="28">
        <f>FACT_ORDERS[[#This Row],[TotalAmountWithDiscount]]+FACT_ORDERS[[#This Row],[DeliveryCost]]</f>
        <v>2413.5</v>
      </c>
      <c r="R3300" s="35">
        <v>45531</v>
      </c>
      <c r="S3300" s="35" t="str">
        <f>IF(NETWORKDAYS(FACT_ORDERS[[#This Row],[Order-Date]], FACT_ORDERS[[#This Row],[ArrivalDate ]]) &gt; 10, "Late", "On Time")</f>
        <v>On Time</v>
      </c>
    </row>
    <row r="3301" spans="1:19" x14ac:dyDescent="0.3">
      <c r="A3301" s="12">
        <v>8299</v>
      </c>
      <c r="B3301" s="12">
        <v>237</v>
      </c>
      <c r="C3301" s="12">
        <v>10588</v>
      </c>
      <c r="D3301" s="12">
        <v>3300</v>
      </c>
      <c r="E3301" s="12" t="s">
        <v>244</v>
      </c>
      <c r="F3301" s="13">
        <v>45520</v>
      </c>
      <c r="G3301" s="26" t="s">
        <v>13651</v>
      </c>
      <c r="H3301" s="12">
        <v>22</v>
      </c>
      <c r="I3301" s="28">
        <f>VLOOKUP(B:B,DIM_PRODUCTS!A:F,5,FALSE)</f>
        <v>17</v>
      </c>
      <c r="J3301" s="28">
        <f>FACT_ORDERS[[#This Row],[ProductPrice]]*FACT_ORDERS[[#This Row],[Quantity]]</f>
        <v>374</v>
      </c>
      <c r="K3301" s="12" t="str">
        <f>VLOOKUP(C:C,DIM_CUSTOMERS!A:G,7,FALSE)</f>
        <v>South Korea</v>
      </c>
      <c r="L3301" s="30" cm="1">
        <f t="array" ref="L3301">_xlfn.IFS(
    AND(FACT_ORDERS[[#This Row],[DeliveryMehtod]]="shippment",FACT_ORDERS[[#This Row],[TotalAmount]]&gt;=200), 0,
    AND(FACT_ORDERS[[#This Row],[DeliveryMehtod]]="pickup"), 15,
    AND(FACT_ORDERS[[#This Row],[DeliveryMehtod]]="shippment",FACT_ORDERS[[#This Row],[TotalAmount]]&lt;200), 35
)</f>
        <v>0</v>
      </c>
      <c r="M3301" s="12" t="str" cm="1">
        <f t="array" ref="M3301">_xlfn.IFS(
    SUMIFS(FACT_ORDERS[TotalAmount], FACT_ORDERS[WD_CUSTOMERS],FACT_ORDERS[[#This Row],[WD_CUSTOMERS]])&gt;=15000, "VIP",
    SUMIFS(FACT_ORDERS[TotalAmount], FACT_ORDERS[WD_CUSTOMERS],FACT_ORDERS[[#This Row],[WD_CUSTOMERS]])&gt;=8000, "Premium",
    TRUE, "Regular"
)</f>
        <v>VIP</v>
      </c>
      <c r="N3301" s="32" cm="1">
        <f t="array" ref="N3301">_xlfn.IFS(
   FACT_ORDERS[[#This Row],[TypeOfClient]]="VIP", 0.2,
   FACT_ORDERS[[#This Row],[TypeOfClient]]="Premium", 0.1,
   TRUE, 0
)</f>
        <v>0.2</v>
      </c>
      <c r="O3301" s="31" cm="1">
        <f t="array" ref="O3301">_xlfn.IFS(
   FACT_ORDERS[[#This Row],[TotalAmount]]&gt;1500, 0.15,
   FACT_ORDERS[[#This Row],[TotalAmount]]&gt;1000, 0.1,
   FACT_ORDERS[[#This Row],[TotalAmount]]&gt;500, 0.05,
   TRUE, 0
)</f>
        <v>0</v>
      </c>
      <c r="P3301" s="28">
        <f xml:space="preserve"> FACT_ORDERS[[#This Row],[TotalAmount]] * (1 - (FACT_ORDERS[[#This Row],[ClientDiscount]] + FACT_ORDERS[[#This Row],[OrderDiscount]]) )</f>
        <v>299.2</v>
      </c>
      <c r="Q3301" s="28">
        <f>FACT_ORDERS[[#This Row],[TotalAmountWithDiscount]]+FACT_ORDERS[[#This Row],[DeliveryCost]]</f>
        <v>299.2</v>
      </c>
      <c r="R3301" s="35">
        <v>45530</v>
      </c>
      <c r="S3301" s="35" t="str">
        <f>IF(NETWORKDAYS(FACT_ORDERS[[#This Row],[Order-Date]], FACT_ORDERS[[#This Row],[ArrivalDate ]]) &gt; 10, "Late", "On Time")</f>
        <v>On Time</v>
      </c>
    </row>
    <row r="3302" spans="1:19" x14ac:dyDescent="0.3">
      <c r="A3302" s="12">
        <v>8300</v>
      </c>
      <c r="B3302" s="12">
        <v>227</v>
      </c>
      <c r="C3302" s="12">
        <v>10588</v>
      </c>
      <c r="D3302" s="12">
        <v>3301</v>
      </c>
      <c r="E3302" s="12" t="s">
        <v>243</v>
      </c>
      <c r="F3302" s="13">
        <v>45520</v>
      </c>
      <c r="G3302" s="26" t="s">
        <v>13652</v>
      </c>
      <c r="H3302" s="12">
        <v>24</v>
      </c>
      <c r="I3302" s="28">
        <f>VLOOKUP(B:B,DIM_PRODUCTS!A:F,5,FALSE)</f>
        <v>19</v>
      </c>
      <c r="J3302" s="28">
        <f>FACT_ORDERS[[#This Row],[ProductPrice]]*FACT_ORDERS[[#This Row],[Quantity]]</f>
        <v>456</v>
      </c>
      <c r="K3302" s="12" t="str">
        <f>VLOOKUP(C:C,DIM_CUSTOMERS!A:G,7,FALSE)</f>
        <v>South Korea</v>
      </c>
      <c r="L3302" s="30" cm="1">
        <f t="array" ref="L3302">_xlfn.IFS(
    AND(FACT_ORDERS[[#This Row],[DeliveryMehtod]]="shippment",FACT_ORDERS[[#This Row],[TotalAmount]]&gt;=200), 0,
    AND(FACT_ORDERS[[#This Row],[DeliveryMehtod]]="pickup"), 15,
    AND(FACT_ORDERS[[#This Row],[DeliveryMehtod]]="shippment",FACT_ORDERS[[#This Row],[TotalAmount]]&lt;200), 35
)</f>
        <v>15</v>
      </c>
      <c r="M3302" s="12" t="str" cm="1">
        <f t="array" ref="M3302">_xlfn.IFS(
    SUMIFS(FACT_ORDERS[TotalAmount], FACT_ORDERS[WD_CUSTOMERS],FACT_ORDERS[[#This Row],[WD_CUSTOMERS]])&gt;=15000, "VIP",
    SUMIFS(FACT_ORDERS[TotalAmount], FACT_ORDERS[WD_CUSTOMERS],FACT_ORDERS[[#This Row],[WD_CUSTOMERS]])&gt;=8000, "Premium",
    TRUE, "Regular"
)</f>
        <v>VIP</v>
      </c>
      <c r="N3302" s="32" cm="1">
        <f t="array" ref="N3302">_xlfn.IFS(
   FACT_ORDERS[[#This Row],[TypeOfClient]]="VIP", 0.2,
   FACT_ORDERS[[#This Row],[TypeOfClient]]="Premium", 0.1,
   TRUE, 0
)</f>
        <v>0.2</v>
      </c>
      <c r="O3302" s="31" cm="1">
        <f t="array" ref="O3302">_xlfn.IFS(
   FACT_ORDERS[[#This Row],[TotalAmount]]&gt;1500, 0.15,
   FACT_ORDERS[[#This Row],[TotalAmount]]&gt;1000, 0.1,
   FACT_ORDERS[[#This Row],[TotalAmount]]&gt;500, 0.05,
   TRUE, 0
)</f>
        <v>0</v>
      </c>
      <c r="P3302" s="28">
        <f xml:space="preserve"> FACT_ORDERS[[#This Row],[TotalAmount]] * (1 - (FACT_ORDERS[[#This Row],[ClientDiscount]] + FACT_ORDERS[[#This Row],[OrderDiscount]]) )</f>
        <v>364.8</v>
      </c>
      <c r="Q3302" s="28">
        <f>FACT_ORDERS[[#This Row],[TotalAmountWithDiscount]]+FACT_ORDERS[[#This Row],[DeliveryCost]]</f>
        <v>379.8</v>
      </c>
      <c r="R3302" s="35">
        <v>45527</v>
      </c>
      <c r="S3302" s="35" t="str">
        <f>IF(NETWORKDAYS(FACT_ORDERS[[#This Row],[Order-Date]], FACT_ORDERS[[#This Row],[ArrivalDate ]]) &gt; 10, "Late", "On Time")</f>
        <v>On Time</v>
      </c>
    </row>
    <row r="3303" spans="1:19" x14ac:dyDescent="0.3">
      <c r="A3303" s="12">
        <v>8301</v>
      </c>
      <c r="B3303" s="12">
        <v>209</v>
      </c>
      <c r="C3303" s="12">
        <v>10705</v>
      </c>
      <c r="D3303" s="12">
        <v>3302</v>
      </c>
      <c r="E3303" s="12" t="s">
        <v>244</v>
      </c>
      <c r="F3303" s="13">
        <v>44457</v>
      </c>
      <c r="G3303" s="26" t="s">
        <v>11920</v>
      </c>
      <c r="H3303" s="12">
        <v>16</v>
      </c>
      <c r="I3303" s="28">
        <f>VLOOKUP(B:B,DIM_PRODUCTS!A:F,5,FALSE)</f>
        <v>8</v>
      </c>
      <c r="J3303" s="28">
        <f>FACT_ORDERS[[#This Row],[ProductPrice]]*FACT_ORDERS[[#This Row],[Quantity]]</f>
        <v>128</v>
      </c>
      <c r="K3303" s="12" t="str">
        <f>VLOOKUP(C:C,DIM_CUSTOMERS!A:G,7,FALSE)</f>
        <v>Italy</v>
      </c>
      <c r="L3303" s="30" cm="1">
        <f t="array" ref="L3303">_xlfn.IFS(
    AND(FACT_ORDERS[[#This Row],[DeliveryMehtod]]="shippment",FACT_ORDERS[[#This Row],[TotalAmount]]&gt;=200), 0,
    AND(FACT_ORDERS[[#This Row],[DeliveryMehtod]]="pickup"), 15,
    AND(FACT_ORDERS[[#This Row],[DeliveryMehtod]]="shippment",FACT_ORDERS[[#This Row],[TotalAmount]]&lt;200), 35
)</f>
        <v>35</v>
      </c>
      <c r="M3303" s="12" t="str" cm="1">
        <f t="array" ref="M3303">_xlfn.IFS(
    SUMIFS(FACT_ORDERS[TotalAmount], FACT_ORDERS[WD_CUSTOMERS],FACT_ORDERS[[#This Row],[WD_CUSTOMERS]])&gt;=15000, "VIP",
    SUMIFS(FACT_ORDERS[TotalAmount], FACT_ORDERS[WD_CUSTOMERS],FACT_ORDERS[[#This Row],[WD_CUSTOMERS]])&gt;=8000, "Premium",
    TRUE, "Regular"
)</f>
        <v>Regular</v>
      </c>
      <c r="N3303" s="32" cm="1">
        <f t="array" ref="N3303">_xlfn.IFS(
   FACT_ORDERS[[#This Row],[TypeOfClient]]="VIP", 0.2,
   FACT_ORDERS[[#This Row],[TypeOfClient]]="Premium", 0.1,
   TRUE, 0
)</f>
        <v>0</v>
      </c>
      <c r="O3303" s="31" cm="1">
        <f t="array" ref="O3303">_xlfn.IFS(
   FACT_ORDERS[[#This Row],[TotalAmount]]&gt;1500, 0.15,
   FACT_ORDERS[[#This Row],[TotalAmount]]&gt;1000, 0.1,
   FACT_ORDERS[[#This Row],[TotalAmount]]&gt;500, 0.05,
   TRUE, 0
)</f>
        <v>0</v>
      </c>
      <c r="P3303" s="28">
        <f xml:space="preserve"> FACT_ORDERS[[#This Row],[TotalAmount]] * (1 - (FACT_ORDERS[[#This Row],[ClientDiscount]] + FACT_ORDERS[[#This Row],[OrderDiscount]]) )</f>
        <v>128</v>
      </c>
      <c r="Q3303" s="28">
        <f>FACT_ORDERS[[#This Row],[TotalAmountWithDiscount]]+FACT_ORDERS[[#This Row],[DeliveryCost]]</f>
        <v>163</v>
      </c>
      <c r="R3303" s="35">
        <v>44468</v>
      </c>
      <c r="S3303" s="35" t="str">
        <f>IF(NETWORKDAYS(FACT_ORDERS[[#This Row],[Order-Date]], FACT_ORDERS[[#This Row],[ArrivalDate ]]) &gt; 10, "Late", "On Time")</f>
        <v>On Time</v>
      </c>
    </row>
    <row r="3304" spans="1:19" x14ac:dyDescent="0.3">
      <c r="A3304" s="12">
        <v>8302</v>
      </c>
      <c r="B3304" s="12">
        <v>260</v>
      </c>
      <c r="C3304" s="12">
        <v>10705</v>
      </c>
      <c r="D3304" s="12">
        <v>3303</v>
      </c>
      <c r="E3304" s="12" t="s">
        <v>243</v>
      </c>
      <c r="F3304" s="13">
        <v>44457</v>
      </c>
      <c r="G3304" s="26" t="s">
        <v>4017</v>
      </c>
      <c r="H3304" s="12">
        <v>20</v>
      </c>
      <c r="I3304" s="28">
        <f>VLOOKUP(B:B,DIM_PRODUCTS!A:F,5,FALSE)</f>
        <v>15</v>
      </c>
      <c r="J3304" s="28">
        <f>FACT_ORDERS[[#This Row],[ProductPrice]]*FACT_ORDERS[[#This Row],[Quantity]]</f>
        <v>300</v>
      </c>
      <c r="K3304" s="12" t="str">
        <f>VLOOKUP(C:C,DIM_CUSTOMERS!A:G,7,FALSE)</f>
        <v>Italy</v>
      </c>
      <c r="L3304" s="30" cm="1">
        <f t="array" ref="L3304">_xlfn.IFS(
    AND(FACT_ORDERS[[#This Row],[DeliveryMehtod]]="shippment",FACT_ORDERS[[#This Row],[TotalAmount]]&gt;=200), 0,
    AND(FACT_ORDERS[[#This Row],[DeliveryMehtod]]="pickup"), 15,
    AND(FACT_ORDERS[[#This Row],[DeliveryMehtod]]="shippment",FACT_ORDERS[[#This Row],[TotalAmount]]&lt;200), 35
)</f>
        <v>15</v>
      </c>
      <c r="M3304" s="12" t="str" cm="1">
        <f t="array" ref="M3304">_xlfn.IFS(
    SUMIFS(FACT_ORDERS[TotalAmount], FACT_ORDERS[WD_CUSTOMERS],FACT_ORDERS[[#This Row],[WD_CUSTOMERS]])&gt;=15000, "VIP",
    SUMIFS(FACT_ORDERS[TotalAmount], FACT_ORDERS[WD_CUSTOMERS],FACT_ORDERS[[#This Row],[WD_CUSTOMERS]])&gt;=8000, "Premium",
    TRUE, "Regular"
)</f>
        <v>Regular</v>
      </c>
      <c r="N3304" s="32" cm="1">
        <f t="array" ref="N3304">_xlfn.IFS(
   FACT_ORDERS[[#This Row],[TypeOfClient]]="VIP", 0.2,
   FACT_ORDERS[[#This Row],[TypeOfClient]]="Premium", 0.1,
   TRUE, 0
)</f>
        <v>0</v>
      </c>
      <c r="O3304" s="31" cm="1">
        <f t="array" ref="O3304">_xlfn.IFS(
   FACT_ORDERS[[#This Row],[TotalAmount]]&gt;1500, 0.15,
   FACT_ORDERS[[#This Row],[TotalAmount]]&gt;1000, 0.1,
   FACT_ORDERS[[#This Row],[TotalAmount]]&gt;500, 0.05,
   TRUE, 0
)</f>
        <v>0</v>
      </c>
      <c r="P3304" s="28">
        <f xml:space="preserve"> FACT_ORDERS[[#This Row],[TotalAmount]] * (1 - (FACT_ORDERS[[#This Row],[ClientDiscount]] + FACT_ORDERS[[#This Row],[OrderDiscount]]) )</f>
        <v>300</v>
      </c>
      <c r="Q3304" s="28">
        <f>FACT_ORDERS[[#This Row],[TotalAmountWithDiscount]]+FACT_ORDERS[[#This Row],[DeliveryCost]]</f>
        <v>315</v>
      </c>
      <c r="R3304" s="35">
        <v>44466</v>
      </c>
      <c r="S3304" s="35" t="str">
        <f>IF(NETWORKDAYS(FACT_ORDERS[[#This Row],[Order-Date]], FACT_ORDERS[[#This Row],[ArrivalDate ]]) &gt; 10, "Late", "On Time")</f>
        <v>On Time</v>
      </c>
    </row>
    <row r="3305" spans="1:19" x14ac:dyDescent="0.3">
      <c r="A3305" s="12">
        <v>8303</v>
      </c>
      <c r="B3305" s="12">
        <v>297</v>
      </c>
      <c r="C3305" s="12">
        <v>10501</v>
      </c>
      <c r="D3305" s="12">
        <v>3304</v>
      </c>
      <c r="E3305" s="12" t="s">
        <v>243</v>
      </c>
      <c r="F3305" s="13">
        <v>45439</v>
      </c>
      <c r="G3305" s="26" t="s">
        <v>11253</v>
      </c>
      <c r="H3305" s="12">
        <v>33</v>
      </c>
      <c r="I3305" s="28">
        <f>VLOOKUP(B:B,DIM_PRODUCTS!A:F,5,FALSE)</f>
        <v>7</v>
      </c>
      <c r="J3305" s="28">
        <f>FACT_ORDERS[[#This Row],[ProductPrice]]*FACT_ORDERS[[#This Row],[Quantity]]</f>
        <v>231</v>
      </c>
      <c r="K3305" s="12" t="str">
        <f>VLOOKUP(C:C,DIM_CUSTOMERS!A:G,7,FALSE)</f>
        <v>China</v>
      </c>
      <c r="L3305" s="30" cm="1">
        <f t="array" ref="L3305">_xlfn.IFS(
    AND(FACT_ORDERS[[#This Row],[DeliveryMehtod]]="shippment",FACT_ORDERS[[#This Row],[TotalAmount]]&gt;=200), 0,
    AND(FACT_ORDERS[[#This Row],[DeliveryMehtod]]="pickup"), 15,
    AND(FACT_ORDERS[[#This Row],[DeliveryMehtod]]="shippment",FACT_ORDERS[[#This Row],[TotalAmount]]&lt;200), 35
)</f>
        <v>15</v>
      </c>
      <c r="M3305" s="12" t="str" cm="1">
        <f t="array" ref="M3305">_xlfn.IFS(
    SUMIFS(FACT_ORDERS[TotalAmount], FACT_ORDERS[WD_CUSTOMERS],FACT_ORDERS[[#This Row],[WD_CUSTOMERS]])&gt;=15000, "VIP",
    SUMIFS(FACT_ORDERS[TotalAmount], FACT_ORDERS[WD_CUSTOMERS],FACT_ORDERS[[#This Row],[WD_CUSTOMERS]])&gt;=8000, "Premium",
    TRUE, "Regular"
)</f>
        <v>Regular</v>
      </c>
      <c r="N3305" s="32" cm="1">
        <f t="array" ref="N3305">_xlfn.IFS(
   FACT_ORDERS[[#This Row],[TypeOfClient]]="VIP", 0.2,
   FACT_ORDERS[[#This Row],[TypeOfClient]]="Premium", 0.1,
   TRUE, 0
)</f>
        <v>0</v>
      </c>
      <c r="O3305" s="31" cm="1">
        <f t="array" ref="O3305">_xlfn.IFS(
   FACT_ORDERS[[#This Row],[TotalAmount]]&gt;1500, 0.15,
   FACT_ORDERS[[#This Row],[TotalAmount]]&gt;1000, 0.1,
   FACT_ORDERS[[#This Row],[TotalAmount]]&gt;500, 0.05,
   TRUE, 0
)</f>
        <v>0</v>
      </c>
      <c r="P3305" s="28">
        <f xml:space="preserve"> FACT_ORDERS[[#This Row],[TotalAmount]] * (1 - (FACT_ORDERS[[#This Row],[ClientDiscount]] + FACT_ORDERS[[#This Row],[OrderDiscount]]) )</f>
        <v>231</v>
      </c>
      <c r="Q3305" s="28">
        <f>FACT_ORDERS[[#This Row],[TotalAmountWithDiscount]]+FACT_ORDERS[[#This Row],[DeliveryCost]]</f>
        <v>246</v>
      </c>
      <c r="R3305" s="35">
        <v>45447</v>
      </c>
      <c r="S3305" s="35" t="str">
        <f>IF(NETWORKDAYS(FACT_ORDERS[[#This Row],[Order-Date]], FACT_ORDERS[[#This Row],[ArrivalDate ]]) &gt; 10, "Late", "On Time")</f>
        <v>On Time</v>
      </c>
    </row>
    <row r="3306" spans="1:19" x14ac:dyDescent="0.3">
      <c r="A3306" s="12">
        <v>8304</v>
      </c>
      <c r="B3306" s="12">
        <v>205</v>
      </c>
      <c r="C3306" s="12">
        <v>10690</v>
      </c>
      <c r="D3306" s="12">
        <v>3305</v>
      </c>
      <c r="E3306" s="12" t="s">
        <v>243</v>
      </c>
      <c r="F3306" s="13">
        <v>45559</v>
      </c>
      <c r="G3306" s="26" t="s">
        <v>13653</v>
      </c>
      <c r="H3306" s="12">
        <v>13</v>
      </c>
      <c r="I3306" s="28">
        <f>VLOOKUP(B:B,DIM_PRODUCTS!A:F,5,FALSE)</f>
        <v>11</v>
      </c>
      <c r="J3306" s="28">
        <f>FACT_ORDERS[[#This Row],[ProductPrice]]*FACT_ORDERS[[#This Row],[Quantity]]</f>
        <v>143</v>
      </c>
      <c r="K3306" s="12" t="str">
        <f>VLOOKUP(C:C,DIM_CUSTOMERS!A:G,7,FALSE)</f>
        <v>France</v>
      </c>
      <c r="L3306" s="30" cm="1">
        <f t="array" ref="L3306">_xlfn.IFS(
    AND(FACT_ORDERS[[#This Row],[DeliveryMehtod]]="shippment",FACT_ORDERS[[#This Row],[TotalAmount]]&gt;=200), 0,
    AND(FACT_ORDERS[[#This Row],[DeliveryMehtod]]="pickup"), 15,
    AND(FACT_ORDERS[[#This Row],[DeliveryMehtod]]="shippment",FACT_ORDERS[[#This Row],[TotalAmount]]&lt;200), 35
)</f>
        <v>15</v>
      </c>
      <c r="M3306" s="12" t="str" cm="1">
        <f t="array" ref="M3306">_xlfn.IFS(
    SUMIFS(FACT_ORDERS[TotalAmount], FACT_ORDERS[WD_CUSTOMERS],FACT_ORDERS[[#This Row],[WD_CUSTOMERS]])&gt;=15000, "VIP",
    SUMIFS(FACT_ORDERS[TotalAmount], FACT_ORDERS[WD_CUSTOMERS],FACT_ORDERS[[#This Row],[WD_CUSTOMERS]])&gt;=8000, "Premium",
    TRUE, "Regular"
)</f>
        <v>Regular</v>
      </c>
      <c r="N3306" s="32" cm="1">
        <f t="array" ref="N3306">_xlfn.IFS(
   FACT_ORDERS[[#This Row],[TypeOfClient]]="VIP", 0.2,
   FACT_ORDERS[[#This Row],[TypeOfClient]]="Premium", 0.1,
   TRUE, 0
)</f>
        <v>0</v>
      </c>
      <c r="O3306" s="31" cm="1">
        <f t="array" ref="O3306">_xlfn.IFS(
   FACT_ORDERS[[#This Row],[TotalAmount]]&gt;1500, 0.15,
   FACT_ORDERS[[#This Row],[TotalAmount]]&gt;1000, 0.1,
   FACT_ORDERS[[#This Row],[TotalAmount]]&gt;500, 0.05,
   TRUE, 0
)</f>
        <v>0</v>
      </c>
      <c r="P3306" s="28">
        <f xml:space="preserve"> FACT_ORDERS[[#This Row],[TotalAmount]] * (1 - (FACT_ORDERS[[#This Row],[ClientDiscount]] + FACT_ORDERS[[#This Row],[OrderDiscount]]) )</f>
        <v>143</v>
      </c>
      <c r="Q3306" s="28">
        <f>FACT_ORDERS[[#This Row],[TotalAmountWithDiscount]]+FACT_ORDERS[[#This Row],[DeliveryCost]]</f>
        <v>158</v>
      </c>
      <c r="R3306" s="35">
        <v>45570</v>
      </c>
      <c r="S3306" s="35" t="str">
        <f>IF(NETWORKDAYS(FACT_ORDERS[[#This Row],[Order-Date]], FACT_ORDERS[[#This Row],[ArrivalDate ]]) &gt; 10, "Late", "On Time")</f>
        <v>On Time</v>
      </c>
    </row>
    <row r="3307" spans="1:19" x14ac:dyDescent="0.3">
      <c r="A3307" s="12">
        <v>8305</v>
      </c>
      <c r="B3307" s="12">
        <v>205</v>
      </c>
      <c r="C3307" s="12">
        <v>10690</v>
      </c>
      <c r="D3307" s="12">
        <v>3306</v>
      </c>
      <c r="E3307" s="12" t="s">
        <v>243</v>
      </c>
      <c r="F3307" s="13">
        <v>45524</v>
      </c>
      <c r="G3307" s="26" t="s">
        <v>13654</v>
      </c>
      <c r="H3307" s="12">
        <v>13</v>
      </c>
      <c r="I3307" s="28">
        <f>VLOOKUP(B:B,DIM_PRODUCTS!A:F,5,FALSE)</f>
        <v>11</v>
      </c>
      <c r="J3307" s="28">
        <f>FACT_ORDERS[[#This Row],[ProductPrice]]*FACT_ORDERS[[#This Row],[Quantity]]</f>
        <v>143</v>
      </c>
      <c r="K3307" s="12" t="str">
        <f>VLOOKUP(C:C,DIM_CUSTOMERS!A:G,7,FALSE)</f>
        <v>France</v>
      </c>
      <c r="L3307" s="30" cm="1">
        <f t="array" ref="L3307">_xlfn.IFS(
    AND(FACT_ORDERS[[#This Row],[DeliveryMehtod]]="shippment",FACT_ORDERS[[#This Row],[TotalAmount]]&gt;=200), 0,
    AND(FACT_ORDERS[[#This Row],[DeliveryMehtod]]="pickup"), 15,
    AND(FACT_ORDERS[[#This Row],[DeliveryMehtod]]="shippment",FACT_ORDERS[[#This Row],[TotalAmount]]&lt;200), 35
)</f>
        <v>15</v>
      </c>
      <c r="M3307" s="12" t="str" cm="1">
        <f t="array" ref="M3307">_xlfn.IFS(
    SUMIFS(FACT_ORDERS[TotalAmount], FACT_ORDERS[WD_CUSTOMERS],FACT_ORDERS[[#This Row],[WD_CUSTOMERS]])&gt;=15000, "VIP",
    SUMIFS(FACT_ORDERS[TotalAmount], FACT_ORDERS[WD_CUSTOMERS],FACT_ORDERS[[#This Row],[WD_CUSTOMERS]])&gt;=8000, "Premium",
    TRUE, "Regular"
)</f>
        <v>Regular</v>
      </c>
      <c r="N3307" s="32" cm="1">
        <f t="array" ref="N3307">_xlfn.IFS(
   FACT_ORDERS[[#This Row],[TypeOfClient]]="VIP", 0.2,
   FACT_ORDERS[[#This Row],[TypeOfClient]]="Premium", 0.1,
   TRUE, 0
)</f>
        <v>0</v>
      </c>
      <c r="O3307" s="31" cm="1">
        <f t="array" ref="O3307">_xlfn.IFS(
   FACT_ORDERS[[#This Row],[TotalAmount]]&gt;1500, 0.15,
   FACT_ORDERS[[#This Row],[TotalAmount]]&gt;1000, 0.1,
   FACT_ORDERS[[#This Row],[TotalAmount]]&gt;500, 0.05,
   TRUE, 0
)</f>
        <v>0</v>
      </c>
      <c r="P3307" s="28">
        <f xml:space="preserve"> FACT_ORDERS[[#This Row],[TotalAmount]] * (1 - (FACT_ORDERS[[#This Row],[ClientDiscount]] + FACT_ORDERS[[#This Row],[OrderDiscount]]) )</f>
        <v>143</v>
      </c>
      <c r="Q3307" s="28">
        <f>FACT_ORDERS[[#This Row],[TotalAmountWithDiscount]]+FACT_ORDERS[[#This Row],[DeliveryCost]]</f>
        <v>158</v>
      </c>
      <c r="R3307" s="35">
        <v>45535</v>
      </c>
      <c r="S3307" s="35" t="str">
        <f>IF(NETWORKDAYS(FACT_ORDERS[[#This Row],[Order-Date]], FACT_ORDERS[[#This Row],[ArrivalDate ]]) &gt; 10, "Late", "On Time")</f>
        <v>On Time</v>
      </c>
    </row>
    <row r="3308" spans="1:19" x14ac:dyDescent="0.3">
      <c r="A3308" s="12">
        <v>8306</v>
      </c>
      <c r="B3308" s="12">
        <v>205</v>
      </c>
      <c r="C3308" s="12">
        <v>10690</v>
      </c>
      <c r="D3308" s="12">
        <v>3307</v>
      </c>
      <c r="E3308" s="12" t="s">
        <v>243</v>
      </c>
      <c r="F3308" s="13">
        <v>45517</v>
      </c>
      <c r="G3308" s="26" t="s">
        <v>13655</v>
      </c>
      <c r="H3308" s="12">
        <v>18</v>
      </c>
      <c r="I3308" s="28">
        <f>VLOOKUP(B:B,DIM_PRODUCTS!A:F,5,FALSE)</f>
        <v>11</v>
      </c>
      <c r="J3308" s="28">
        <f>FACT_ORDERS[[#This Row],[ProductPrice]]*FACT_ORDERS[[#This Row],[Quantity]]</f>
        <v>198</v>
      </c>
      <c r="K3308" s="12" t="str">
        <f>VLOOKUP(C:C,DIM_CUSTOMERS!A:G,7,FALSE)</f>
        <v>France</v>
      </c>
      <c r="L3308" s="30" cm="1">
        <f t="array" ref="L3308">_xlfn.IFS(
    AND(FACT_ORDERS[[#This Row],[DeliveryMehtod]]="shippment",FACT_ORDERS[[#This Row],[TotalAmount]]&gt;=200), 0,
    AND(FACT_ORDERS[[#This Row],[DeliveryMehtod]]="pickup"), 15,
    AND(FACT_ORDERS[[#This Row],[DeliveryMehtod]]="shippment",FACT_ORDERS[[#This Row],[TotalAmount]]&lt;200), 35
)</f>
        <v>15</v>
      </c>
      <c r="M3308" s="12" t="str" cm="1">
        <f t="array" ref="M3308">_xlfn.IFS(
    SUMIFS(FACT_ORDERS[TotalAmount], FACT_ORDERS[WD_CUSTOMERS],FACT_ORDERS[[#This Row],[WD_CUSTOMERS]])&gt;=15000, "VIP",
    SUMIFS(FACT_ORDERS[TotalAmount], FACT_ORDERS[WD_CUSTOMERS],FACT_ORDERS[[#This Row],[WD_CUSTOMERS]])&gt;=8000, "Premium",
    TRUE, "Regular"
)</f>
        <v>Regular</v>
      </c>
      <c r="N3308" s="32" cm="1">
        <f t="array" ref="N3308">_xlfn.IFS(
   FACT_ORDERS[[#This Row],[TypeOfClient]]="VIP", 0.2,
   FACT_ORDERS[[#This Row],[TypeOfClient]]="Premium", 0.1,
   TRUE, 0
)</f>
        <v>0</v>
      </c>
      <c r="O3308" s="31" cm="1">
        <f t="array" ref="O3308">_xlfn.IFS(
   FACT_ORDERS[[#This Row],[TotalAmount]]&gt;1500, 0.15,
   FACT_ORDERS[[#This Row],[TotalAmount]]&gt;1000, 0.1,
   FACT_ORDERS[[#This Row],[TotalAmount]]&gt;500, 0.05,
   TRUE, 0
)</f>
        <v>0</v>
      </c>
      <c r="P3308" s="28">
        <f xml:space="preserve"> FACT_ORDERS[[#This Row],[TotalAmount]] * (1 - (FACT_ORDERS[[#This Row],[ClientDiscount]] + FACT_ORDERS[[#This Row],[OrderDiscount]]) )</f>
        <v>198</v>
      </c>
      <c r="Q3308" s="28">
        <f>FACT_ORDERS[[#This Row],[TotalAmountWithDiscount]]+FACT_ORDERS[[#This Row],[DeliveryCost]]</f>
        <v>213</v>
      </c>
      <c r="R3308" s="35">
        <v>45528</v>
      </c>
      <c r="S3308" s="35" t="str">
        <f>IF(NETWORKDAYS(FACT_ORDERS[[#This Row],[Order-Date]], FACT_ORDERS[[#This Row],[ArrivalDate ]]) &gt; 10, "Late", "On Time")</f>
        <v>On Time</v>
      </c>
    </row>
    <row r="3309" spans="1:19" x14ac:dyDescent="0.3">
      <c r="A3309" s="12">
        <v>8307</v>
      </c>
      <c r="B3309" s="12">
        <v>205</v>
      </c>
      <c r="C3309" s="12">
        <v>10690</v>
      </c>
      <c r="D3309" s="12">
        <v>3308</v>
      </c>
      <c r="E3309" s="12" t="s">
        <v>243</v>
      </c>
      <c r="F3309" s="13">
        <v>45533</v>
      </c>
      <c r="G3309" s="26" t="s">
        <v>13656</v>
      </c>
      <c r="H3309" s="12">
        <v>14</v>
      </c>
      <c r="I3309" s="28">
        <f>VLOOKUP(B:B,DIM_PRODUCTS!A:F,5,FALSE)</f>
        <v>11</v>
      </c>
      <c r="J3309" s="28">
        <f>FACT_ORDERS[[#This Row],[ProductPrice]]*FACT_ORDERS[[#This Row],[Quantity]]</f>
        <v>154</v>
      </c>
      <c r="K3309" s="12" t="str">
        <f>VLOOKUP(C:C,DIM_CUSTOMERS!A:G,7,FALSE)</f>
        <v>France</v>
      </c>
      <c r="L3309" s="30" cm="1">
        <f t="array" ref="L3309">_xlfn.IFS(
    AND(FACT_ORDERS[[#This Row],[DeliveryMehtod]]="shippment",FACT_ORDERS[[#This Row],[TotalAmount]]&gt;=200), 0,
    AND(FACT_ORDERS[[#This Row],[DeliveryMehtod]]="pickup"), 15,
    AND(FACT_ORDERS[[#This Row],[DeliveryMehtod]]="shippment",FACT_ORDERS[[#This Row],[TotalAmount]]&lt;200), 35
)</f>
        <v>15</v>
      </c>
      <c r="M3309" s="12" t="str" cm="1">
        <f t="array" ref="M3309">_xlfn.IFS(
    SUMIFS(FACT_ORDERS[TotalAmount], FACT_ORDERS[WD_CUSTOMERS],FACT_ORDERS[[#This Row],[WD_CUSTOMERS]])&gt;=15000, "VIP",
    SUMIFS(FACT_ORDERS[TotalAmount], FACT_ORDERS[WD_CUSTOMERS],FACT_ORDERS[[#This Row],[WD_CUSTOMERS]])&gt;=8000, "Premium",
    TRUE, "Regular"
)</f>
        <v>Regular</v>
      </c>
      <c r="N3309" s="32" cm="1">
        <f t="array" ref="N3309">_xlfn.IFS(
   FACT_ORDERS[[#This Row],[TypeOfClient]]="VIP", 0.2,
   FACT_ORDERS[[#This Row],[TypeOfClient]]="Premium", 0.1,
   TRUE, 0
)</f>
        <v>0</v>
      </c>
      <c r="O3309" s="31" cm="1">
        <f t="array" ref="O3309">_xlfn.IFS(
   FACT_ORDERS[[#This Row],[TotalAmount]]&gt;1500, 0.15,
   FACT_ORDERS[[#This Row],[TotalAmount]]&gt;1000, 0.1,
   FACT_ORDERS[[#This Row],[TotalAmount]]&gt;500, 0.05,
   TRUE, 0
)</f>
        <v>0</v>
      </c>
      <c r="P3309" s="28">
        <f xml:space="preserve"> FACT_ORDERS[[#This Row],[TotalAmount]] * (1 - (FACT_ORDERS[[#This Row],[ClientDiscount]] + FACT_ORDERS[[#This Row],[OrderDiscount]]) )</f>
        <v>154</v>
      </c>
      <c r="Q3309" s="28">
        <f>FACT_ORDERS[[#This Row],[TotalAmountWithDiscount]]+FACT_ORDERS[[#This Row],[DeliveryCost]]</f>
        <v>169</v>
      </c>
      <c r="R3309" s="35">
        <v>45551</v>
      </c>
      <c r="S3309" s="35" t="str">
        <f>IF(NETWORKDAYS(FACT_ORDERS[[#This Row],[Order-Date]], FACT_ORDERS[[#This Row],[ArrivalDate ]]) &gt; 10, "Late", "On Time")</f>
        <v>Late</v>
      </c>
    </row>
    <row r="3310" spans="1:19" x14ac:dyDescent="0.3">
      <c r="A3310" s="12">
        <v>8308</v>
      </c>
      <c r="B3310" s="12">
        <v>205</v>
      </c>
      <c r="C3310" s="12">
        <v>10690</v>
      </c>
      <c r="D3310" s="12">
        <v>3309</v>
      </c>
      <c r="E3310" s="12" t="s">
        <v>243</v>
      </c>
      <c r="F3310" s="13">
        <v>45483</v>
      </c>
      <c r="G3310" s="26" t="s">
        <v>13657</v>
      </c>
      <c r="H3310" s="12">
        <v>11</v>
      </c>
      <c r="I3310" s="28">
        <f>VLOOKUP(B:B,DIM_PRODUCTS!A:F,5,FALSE)</f>
        <v>11</v>
      </c>
      <c r="J3310" s="28">
        <f>FACT_ORDERS[[#This Row],[ProductPrice]]*FACT_ORDERS[[#This Row],[Quantity]]</f>
        <v>121</v>
      </c>
      <c r="K3310" s="12" t="str">
        <f>VLOOKUP(C:C,DIM_CUSTOMERS!A:G,7,FALSE)</f>
        <v>France</v>
      </c>
      <c r="L3310" s="30" cm="1">
        <f t="array" ref="L3310">_xlfn.IFS(
    AND(FACT_ORDERS[[#This Row],[DeliveryMehtod]]="shippment",FACT_ORDERS[[#This Row],[TotalAmount]]&gt;=200), 0,
    AND(FACT_ORDERS[[#This Row],[DeliveryMehtod]]="pickup"), 15,
    AND(FACT_ORDERS[[#This Row],[DeliveryMehtod]]="shippment",FACT_ORDERS[[#This Row],[TotalAmount]]&lt;200), 35
)</f>
        <v>15</v>
      </c>
      <c r="M3310" s="12" t="str" cm="1">
        <f t="array" ref="M3310">_xlfn.IFS(
    SUMIFS(FACT_ORDERS[TotalAmount], FACT_ORDERS[WD_CUSTOMERS],FACT_ORDERS[[#This Row],[WD_CUSTOMERS]])&gt;=15000, "VIP",
    SUMIFS(FACT_ORDERS[TotalAmount], FACT_ORDERS[WD_CUSTOMERS],FACT_ORDERS[[#This Row],[WD_CUSTOMERS]])&gt;=8000, "Premium",
    TRUE, "Regular"
)</f>
        <v>Regular</v>
      </c>
      <c r="N3310" s="32" cm="1">
        <f t="array" ref="N3310">_xlfn.IFS(
   FACT_ORDERS[[#This Row],[TypeOfClient]]="VIP", 0.2,
   FACT_ORDERS[[#This Row],[TypeOfClient]]="Premium", 0.1,
   TRUE, 0
)</f>
        <v>0</v>
      </c>
      <c r="O3310" s="31" cm="1">
        <f t="array" ref="O3310">_xlfn.IFS(
   FACT_ORDERS[[#This Row],[TotalAmount]]&gt;1500, 0.15,
   FACT_ORDERS[[#This Row],[TotalAmount]]&gt;1000, 0.1,
   FACT_ORDERS[[#This Row],[TotalAmount]]&gt;500, 0.05,
   TRUE, 0
)</f>
        <v>0</v>
      </c>
      <c r="P3310" s="28">
        <f xml:space="preserve"> FACT_ORDERS[[#This Row],[TotalAmount]] * (1 - (FACT_ORDERS[[#This Row],[ClientDiscount]] + FACT_ORDERS[[#This Row],[OrderDiscount]]) )</f>
        <v>121</v>
      </c>
      <c r="Q3310" s="28">
        <f>FACT_ORDERS[[#This Row],[TotalAmountWithDiscount]]+FACT_ORDERS[[#This Row],[DeliveryCost]]</f>
        <v>136</v>
      </c>
      <c r="R3310" s="35">
        <v>45494</v>
      </c>
      <c r="S3310" s="35" t="str">
        <f>IF(NETWORKDAYS(FACT_ORDERS[[#This Row],[Order-Date]], FACT_ORDERS[[#This Row],[ArrivalDate ]]) &gt; 10, "Late", "On Time")</f>
        <v>On Time</v>
      </c>
    </row>
    <row r="3311" spans="1:19" x14ac:dyDescent="0.3">
      <c r="A3311" s="12">
        <v>8309</v>
      </c>
      <c r="B3311" s="12">
        <v>208</v>
      </c>
      <c r="C3311" s="12">
        <v>10391</v>
      </c>
      <c r="D3311" s="12">
        <v>3310</v>
      </c>
      <c r="E3311" s="12" t="s">
        <v>244</v>
      </c>
      <c r="F3311" s="13">
        <v>44891</v>
      </c>
      <c r="G3311" s="26" t="s">
        <v>11003</v>
      </c>
      <c r="H3311" s="12">
        <v>9</v>
      </c>
      <c r="I3311" s="28">
        <f>VLOOKUP(B:B,DIM_PRODUCTS!A:F,5,FALSE)</f>
        <v>10</v>
      </c>
      <c r="J3311" s="28">
        <f>FACT_ORDERS[[#This Row],[ProductPrice]]*FACT_ORDERS[[#This Row],[Quantity]]</f>
        <v>90</v>
      </c>
      <c r="K3311" s="12" t="str">
        <f>VLOOKUP(C:C,DIM_CUSTOMERS!A:G,7,FALSE)</f>
        <v>Mexico</v>
      </c>
      <c r="L3311" s="30" cm="1">
        <f t="array" ref="L3311">_xlfn.IFS(
    AND(FACT_ORDERS[[#This Row],[DeliveryMehtod]]="shippment",FACT_ORDERS[[#This Row],[TotalAmount]]&gt;=200), 0,
    AND(FACT_ORDERS[[#This Row],[DeliveryMehtod]]="pickup"), 15,
    AND(FACT_ORDERS[[#This Row],[DeliveryMehtod]]="shippment",FACT_ORDERS[[#This Row],[TotalAmount]]&lt;200), 35
)</f>
        <v>35</v>
      </c>
      <c r="M3311" s="12" t="str" cm="1">
        <f t="array" ref="M3311">_xlfn.IFS(
    SUMIFS(FACT_ORDERS[TotalAmount], FACT_ORDERS[WD_CUSTOMERS],FACT_ORDERS[[#This Row],[WD_CUSTOMERS]])&gt;=15000, "VIP",
    SUMIFS(FACT_ORDERS[TotalAmount], FACT_ORDERS[WD_CUSTOMERS],FACT_ORDERS[[#This Row],[WD_CUSTOMERS]])&gt;=8000, "Premium",
    TRUE, "Regular"
)</f>
        <v>Regular</v>
      </c>
      <c r="N3311" s="32" cm="1">
        <f t="array" ref="N3311">_xlfn.IFS(
   FACT_ORDERS[[#This Row],[TypeOfClient]]="VIP", 0.2,
   FACT_ORDERS[[#This Row],[TypeOfClient]]="Premium", 0.1,
   TRUE, 0
)</f>
        <v>0</v>
      </c>
      <c r="O3311" s="31" cm="1">
        <f t="array" ref="O3311">_xlfn.IFS(
   FACT_ORDERS[[#This Row],[TotalAmount]]&gt;1500, 0.15,
   FACT_ORDERS[[#This Row],[TotalAmount]]&gt;1000, 0.1,
   FACT_ORDERS[[#This Row],[TotalAmount]]&gt;500, 0.05,
   TRUE, 0
)</f>
        <v>0</v>
      </c>
      <c r="P3311" s="28">
        <f xml:space="preserve"> FACT_ORDERS[[#This Row],[TotalAmount]] * (1 - (FACT_ORDERS[[#This Row],[ClientDiscount]] + FACT_ORDERS[[#This Row],[OrderDiscount]]) )</f>
        <v>90</v>
      </c>
      <c r="Q3311" s="28">
        <f>FACT_ORDERS[[#This Row],[TotalAmountWithDiscount]]+FACT_ORDERS[[#This Row],[DeliveryCost]]</f>
        <v>125</v>
      </c>
      <c r="R3311" s="35">
        <v>44900</v>
      </c>
      <c r="S3311" s="35" t="str">
        <f>IF(NETWORKDAYS(FACT_ORDERS[[#This Row],[Order-Date]], FACT_ORDERS[[#This Row],[ArrivalDate ]]) &gt; 10, "Late", "On Time")</f>
        <v>On Time</v>
      </c>
    </row>
    <row r="3312" spans="1:19" x14ac:dyDescent="0.3">
      <c r="A3312" s="12">
        <v>8310</v>
      </c>
      <c r="B3312" s="12">
        <v>205</v>
      </c>
      <c r="C3312" s="12">
        <v>10391</v>
      </c>
      <c r="D3312" s="12">
        <v>3311</v>
      </c>
      <c r="E3312" s="12" t="s">
        <v>244</v>
      </c>
      <c r="F3312" s="13">
        <v>44891</v>
      </c>
      <c r="G3312" s="26" t="s">
        <v>13658</v>
      </c>
      <c r="H3312" s="12">
        <v>20</v>
      </c>
      <c r="I3312" s="28">
        <f>VLOOKUP(B:B,DIM_PRODUCTS!A:F,5,FALSE)</f>
        <v>11</v>
      </c>
      <c r="J3312" s="28">
        <f>FACT_ORDERS[[#This Row],[ProductPrice]]*FACT_ORDERS[[#This Row],[Quantity]]</f>
        <v>220</v>
      </c>
      <c r="K3312" s="12" t="str">
        <f>VLOOKUP(C:C,DIM_CUSTOMERS!A:G,7,FALSE)</f>
        <v>Mexico</v>
      </c>
      <c r="L3312" s="30" cm="1">
        <f t="array" ref="L3312">_xlfn.IFS(
    AND(FACT_ORDERS[[#This Row],[DeliveryMehtod]]="shippment",FACT_ORDERS[[#This Row],[TotalAmount]]&gt;=200), 0,
    AND(FACT_ORDERS[[#This Row],[DeliveryMehtod]]="pickup"), 15,
    AND(FACT_ORDERS[[#This Row],[DeliveryMehtod]]="shippment",FACT_ORDERS[[#This Row],[TotalAmount]]&lt;200), 35
)</f>
        <v>0</v>
      </c>
      <c r="M3312" s="12" t="str" cm="1">
        <f t="array" ref="M3312">_xlfn.IFS(
    SUMIFS(FACT_ORDERS[TotalAmount], FACT_ORDERS[WD_CUSTOMERS],FACT_ORDERS[[#This Row],[WD_CUSTOMERS]])&gt;=15000, "VIP",
    SUMIFS(FACT_ORDERS[TotalAmount], FACT_ORDERS[WD_CUSTOMERS],FACT_ORDERS[[#This Row],[WD_CUSTOMERS]])&gt;=8000, "Premium",
    TRUE, "Regular"
)</f>
        <v>Regular</v>
      </c>
      <c r="N3312" s="32" cm="1">
        <f t="array" ref="N3312">_xlfn.IFS(
   FACT_ORDERS[[#This Row],[TypeOfClient]]="VIP", 0.2,
   FACT_ORDERS[[#This Row],[TypeOfClient]]="Premium", 0.1,
   TRUE, 0
)</f>
        <v>0</v>
      </c>
      <c r="O3312" s="31" cm="1">
        <f t="array" ref="O3312">_xlfn.IFS(
   FACT_ORDERS[[#This Row],[TotalAmount]]&gt;1500, 0.15,
   FACT_ORDERS[[#This Row],[TotalAmount]]&gt;1000, 0.1,
   FACT_ORDERS[[#This Row],[TotalAmount]]&gt;500, 0.05,
   TRUE, 0
)</f>
        <v>0</v>
      </c>
      <c r="P3312" s="28">
        <f xml:space="preserve"> FACT_ORDERS[[#This Row],[TotalAmount]] * (1 - (FACT_ORDERS[[#This Row],[ClientDiscount]] + FACT_ORDERS[[#This Row],[OrderDiscount]]) )</f>
        <v>220</v>
      </c>
      <c r="Q3312" s="28">
        <f>FACT_ORDERS[[#This Row],[TotalAmountWithDiscount]]+FACT_ORDERS[[#This Row],[DeliveryCost]]</f>
        <v>220</v>
      </c>
      <c r="R3312" s="35">
        <v>44898</v>
      </c>
      <c r="S3312" s="35" t="str">
        <f>IF(NETWORKDAYS(FACT_ORDERS[[#This Row],[Order-Date]], FACT_ORDERS[[#This Row],[ArrivalDate ]]) &gt; 10, "Late", "On Time")</f>
        <v>On Time</v>
      </c>
    </row>
    <row r="3313" spans="1:19" x14ac:dyDescent="0.3">
      <c r="A3313" s="12">
        <v>8311</v>
      </c>
      <c r="B3313" s="12">
        <v>265</v>
      </c>
      <c r="C3313" s="12">
        <v>10391</v>
      </c>
      <c r="D3313" s="12">
        <v>3312</v>
      </c>
      <c r="E3313" s="12" t="s">
        <v>244</v>
      </c>
      <c r="F3313" s="13">
        <v>44891</v>
      </c>
      <c r="G3313" s="26" t="s">
        <v>11965</v>
      </c>
      <c r="H3313" s="12">
        <v>16</v>
      </c>
      <c r="I3313" s="28">
        <f>VLOOKUP(B:B,DIM_PRODUCTS!A:F,5,FALSE)</f>
        <v>13</v>
      </c>
      <c r="J3313" s="28">
        <f>FACT_ORDERS[[#This Row],[ProductPrice]]*FACT_ORDERS[[#This Row],[Quantity]]</f>
        <v>208</v>
      </c>
      <c r="K3313" s="12" t="str">
        <f>VLOOKUP(C:C,DIM_CUSTOMERS!A:G,7,FALSE)</f>
        <v>Mexico</v>
      </c>
      <c r="L3313" s="30" cm="1">
        <f t="array" ref="L3313">_xlfn.IFS(
    AND(FACT_ORDERS[[#This Row],[DeliveryMehtod]]="shippment",FACT_ORDERS[[#This Row],[TotalAmount]]&gt;=200), 0,
    AND(FACT_ORDERS[[#This Row],[DeliveryMehtod]]="pickup"), 15,
    AND(FACT_ORDERS[[#This Row],[DeliveryMehtod]]="shippment",FACT_ORDERS[[#This Row],[TotalAmount]]&lt;200), 35
)</f>
        <v>0</v>
      </c>
      <c r="M3313" s="12" t="str" cm="1">
        <f t="array" ref="M3313">_xlfn.IFS(
    SUMIFS(FACT_ORDERS[TotalAmount], FACT_ORDERS[WD_CUSTOMERS],FACT_ORDERS[[#This Row],[WD_CUSTOMERS]])&gt;=15000, "VIP",
    SUMIFS(FACT_ORDERS[TotalAmount], FACT_ORDERS[WD_CUSTOMERS],FACT_ORDERS[[#This Row],[WD_CUSTOMERS]])&gt;=8000, "Premium",
    TRUE, "Regular"
)</f>
        <v>Regular</v>
      </c>
      <c r="N3313" s="32" cm="1">
        <f t="array" ref="N3313">_xlfn.IFS(
   FACT_ORDERS[[#This Row],[TypeOfClient]]="VIP", 0.2,
   FACT_ORDERS[[#This Row],[TypeOfClient]]="Premium", 0.1,
   TRUE, 0
)</f>
        <v>0</v>
      </c>
      <c r="O3313" s="31" cm="1">
        <f t="array" ref="O3313">_xlfn.IFS(
   FACT_ORDERS[[#This Row],[TotalAmount]]&gt;1500, 0.15,
   FACT_ORDERS[[#This Row],[TotalAmount]]&gt;1000, 0.1,
   FACT_ORDERS[[#This Row],[TotalAmount]]&gt;500, 0.05,
   TRUE, 0
)</f>
        <v>0</v>
      </c>
      <c r="P3313" s="28">
        <f xml:space="preserve"> FACT_ORDERS[[#This Row],[TotalAmount]] * (1 - (FACT_ORDERS[[#This Row],[ClientDiscount]] + FACT_ORDERS[[#This Row],[OrderDiscount]]) )</f>
        <v>208</v>
      </c>
      <c r="Q3313" s="28">
        <f>FACT_ORDERS[[#This Row],[TotalAmountWithDiscount]]+FACT_ORDERS[[#This Row],[DeliveryCost]]</f>
        <v>208</v>
      </c>
      <c r="R3313" s="35">
        <v>44899</v>
      </c>
      <c r="S3313" s="35" t="str">
        <f>IF(NETWORKDAYS(FACT_ORDERS[[#This Row],[Order-Date]], FACT_ORDERS[[#This Row],[ArrivalDate ]]) &gt; 10, "Late", "On Time")</f>
        <v>On Time</v>
      </c>
    </row>
    <row r="3314" spans="1:19" x14ac:dyDescent="0.3">
      <c r="A3314" s="12">
        <v>8312</v>
      </c>
      <c r="B3314" s="12">
        <v>265</v>
      </c>
      <c r="C3314" s="12">
        <v>10391</v>
      </c>
      <c r="D3314" s="12">
        <v>3313</v>
      </c>
      <c r="E3314" s="12" t="s">
        <v>244</v>
      </c>
      <c r="F3314" s="13">
        <v>45147</v>
      </c>
      <c r="G3314" s="26" t="s">
        <v>13659</v>
      </c>
      <c r="H3314" s="12">
        <v>18</v>
      </c>
      <c r="I3314" s="28">
        <f>VLOOKUP(B:B,DIM_PRODUCTS!A:F,5,FALSE)</f>
        <v>13</v>
      </c>
      <c r="J3314" s="28">
        <f>FACT_ORDERS[[#This Row],[ProductPrice]]*FACT_ORDERS[[#This Row],[Quantity]]</f>
        <v>234</v>
      </c>
      <c r="K3314" s="12" t="str">
        <f>VLOOKUP(C:C,DIM_CUSTOMERS!A:G,7,FALSE)</f>
        <v>Mexico</v>
      </c>
      <c r="L3314" s="30" cm="1">
        <f t="array" ref="L3314">_xlfn.IFS(
    AND(FACT_ORDERS[[#This Row],[DeliveryMehtod]]="shippment",FACT_ORDERS[[#This Row],[TotalAmount]]&gt;=200), 0,
    AND(FACT_ORDERS[[#This Row],[DeliveryMehtod]]="pickup"), 15,
    AND(FACT_ORDERS[[#This Row],[DeliveryMehtod]]="shippment",FACT_ORDERS[[#This Row],[TotalAmount]]&lt;200), 35
)</f>
        <v>0</v>
      </c>
      <c r="M3314" s="12" t="str" cm="1">
        <f t="array" ref="M3314">_xlfn.IFS(
    SUMIFS(FACT_ORDERS[TotalAmount], FACT_ORDERS[WD_CUSTOMERS],FACT_ORDERS[[#This Row],[WD_CUSTOMERS]])&gt;=15000, "VIP",
    SUMIFS(FACT_ORDERS[TotalAmount], FACT_ORDERS[WD_CUSTOMERS],FACT_ORDERS[[#This Row],[WD_CUSTOMERS]])&gt;=8000, "Premium",
    TRUE, "Regular"
)</f>
        <v>Regular</v>
      </c>
      <c r="N3314" s="32" cm="1">
        <f t="array" ref="N3314">_xlfn.IFS(
   FACT_ORDERS[[#This Row],[TypeOfClient]]="VIP", 0.2,
   FACT_ORDERS[[#This Row],[TypeOfClient]]="Premium", 0.1,
   TRUE, 0
)</f>
        <v>0</v>
      </c>
      <c r="O3314" s="31" cm="1">
        <f t="array" ref="O3314">_xlfn.IFS(
   FACT_ORDERS[[#This Row],[TotalAmount]]&gt;1500, 0.15,
   FACT_ORDERS[[#This Row],[TotalAmount]]&gt;1000, 0.1,
   FACT_ORDERS[[#This Row],[TotalAmount]]&gt;500, 0.05,
   TRUE, 0
)</f>
        <v>0</v>
      </c>
      <c r="P3314" s="28">
        <f xml:space="preserve"> FACT_ORDERS[[#This Row],[TotalAmount]] * (1 - (FACT_ORDERS[[#This Row],[ClientDiscount]] + FACT_ORDERS[[#This Row],[OrderDiscount]]) )</f>
        <v>234</v>
      </c>
      <c r="Q3314" s="28">
        <f>FACT_ORDERS[[#This Row],[TotalAmountWithDiscount]]+FACT_ORDERS[[#This Row],[DeliveryCost]]</f>
        <v>234</v>
      </c>
      <c r="R3314" s="35">
        <v>45158</v>
      </c>
      <c r="S3314" s="35" t="str">
        <f>IF(NETWORKDAYS(FACT_ORDERS[[#This Row],[Order-Date]], FACT_ORDERS[[#This Row],[ArrivalDate ]]) &gt; 10, "Late", "On Time")</f>
        <v>On Time</v>
      </c>
    </row>
    <row r="3315" spans="1:19" x14ac:dyDescent="0.3">
      <c r="A3315" s="12">
        <v>8313</v>
      </c>
      <c r="B3315" s="12">
        <v>208</v>
      </c>
      <c r="C3315" s="12">
        <v>10391</v>
      </c>
      <c r="D3315" s="12">
        <v>3314</v>
      </c>
      <c r="E3315" s="12" t="s">
        <v>243</v>
      </c>
      <c r="F3315" s="13">
        <v>44663</v>
      </c>
      <c r="G3315" s="26" t="s">
        <v>13660</v>
      </c>
      <c r="H3315" s="12">
        <v>9</v>
      </c>
      <c r="I3315" s="28">
        <f>VLOOKUP(B:B,DIM_PRODUCTS!A:F,5,FALSE)</f>
        <v>10</v>
      </c>
      <c r="J3315" s="28">
        <f>FACT_ORDERS[[#This Row],[ProductPrice]]*FACT_ORDERS[[#This Row],[Quantity]]</f>
        <v>90</v>
      </c>
      <c r="K3315" s="12" t="str">
        <f>VLOOKUP(C:C,DIM_CUSTOMERS!A:G,7,FALSE)</f>
        <v>Mexico</v>
      </c>
      <c r="L3315" s="30" cm="1">
        <f t="array" ref="L3315">_xlfn.IFS(
    AND(FACT_ORDERS[[#This Row],[DeliveryMehtod]]="shippment",FACT_ORDERS[[#This Row],[TotalAmount]]&gt;=200), 0,
    AND(FACT_ORDERS[[#This Row],[DeliveryMehtod]]="pickup"), 15,
    AND(FACT_ORDERS[[#This Row],[DeliveryMehtod]]="shippment",FACT_ORDERS[[#This Row],[TotalAmount]]&lt;200), 35
)</f>
        <v>15</v>
      </c>
      <c r="M3315" s="12" t="str" cm="1">
        <f t="array" ref="M3315">_xlfn.IFS(
    SUMIFS(FACT_ORDERS[TotalAmount], FACT_ORDERS[WD_CUSTOMERS],FACT_ORDERS[[#This Row],[WD_CUSTOMERS]])&gt;=15000, "VIP",
    SUMIFS(FACT_ORDERS[TotalAmount], FACT_ORDERS[WD_CUSTOMERS],FACT_ORDERS[[#This Row],[WD_CUSTOMERS]])&gt;=8000, "Premium",
    TRUE, "Regular"
)</f>
        <v>Regular</v>
      </c>
      <c r="N3315" s="32" cm="1">
        <f t="array" ref="N3315">_xlfn.IFS(
   FACT_ORDERS[[#This Row],[TypeOfClient]]="VIP", 0.2,
   FACT_ORDERS[[#This Row],[TypeOfClient]]="Premium", 0.1,
   TRUE, 0
)</f>
        <v>0</v>
      </c>
      <c r="O3315" s="31" cm="1">
        <f t="array" ref="O3315">_xlfn.IFS(
   FACT_ORDERS[[#This Row],[TotalAmount]]&gt;1500, 0.15,
   FACT_ORDERS[[#This Row],[TotalAmount]]&gt;1000, 0.1,
   FACT_ORDERS[[#This Row],[TotalAmount]]&gt;500, 0.05,
   TRUE, 0
)</f>
        <v>0</v>
      </c>
      <c r="P3315" s="28">
        <f xml:space="preserve"> FACT_ORDERS[[#This Row],[TotalAmount]] * (1 - (FACT_ORDERS[[#This Row],[ClientDiscount]] + FACT_ORDERS[[#This Row],[OrderDiscount]]) )</f>
        <v>90</v>
      </c>
      <c r="Q3315" s="28">
        <f>FACT_ORDERS[[#This Row],[TotalAmountWithDiscount]]+FACT_ORDERS[[#This Row],[DeliveryCost]]</f>
        <v>105</v>
      </c>
      <c r="R3315" s="35">
        <v>44672</v>
      </c>
      <c r="S3315" s="35" t="str">
        <f>IF(NETWORKDAYS(FACT_ORDERS[[#This Row],[Order-Date]], FACT_ORDERS[[#This Row],[ArrivalDate ]]) &gt; 10, "Late", "On Time")</f>
        <v>On Time</v>
      </c>
    </row>
    <row r="3316" spans="1:19" x14ac:dyDescent="0.3">
      <c r="A3316" s="12">
        <v>8314</v>
      </c>
      <c r="B3316" s="12">
        <v>205</v>
      </c>
      <c r="C3316" s="12">
        <v>10391</v>
      </c>
      <c r="D3316" s="12">
        <v>3315</v>
      </c>
      <c r="E3316" s="12" t="s">
        <v>243</v>
      </c>
      <c r="F3316" s="13">
        <v>44663</v>
      </c>
      <c r="G3316" s="26" t="s">
        <v>13661</v>
      </c>
      <c r="H3316" s="12">
        <v>19</v>
      </c>
      <c r="I3316" s="28">
        <f>VLOOKUP(B:B,DIM_PRODUCTS!A:F,5,FALSE)</f>
        <v>11</v>
      </c>
      <c r="J3316" s="28">
        <f>FACT_ORDERS[[#This Row],[ProductPrice]]*FACT_ORDERS[[#This Row],[Quantity]]</f>
        <v>209</v>
      </c>
      <c r="K3316" s="12" t="str">
        <f>VLOOKUP(C:C,DIM_CUSTOMERS!A:G,7,FALSE)</f>
        <v>Mexico</v>
      </c>
      <c r="L3316" s="30" cm="1">
        <f t="array" ref="L3316">_xlfn.IFS(
    AND(FACT_ORDERS[[#This Row],[DeliveryMehtod]]="shippment",FACT_ORDERS[[#This Row],[TotalAmount]]&gt;=200), 0,
    AND(FACT_ORDERS[[#This Row],[DeliveryMehtod]]="pickup"), 15,
    AND(FACT_ORDERS[[#This Row],[DeliveryMehtod]]="shippment",FACT_ORDERS[[#This Row],[TotalAmount]]&lt;200), 35
)</f>
        <v>15</v>
      </c>
      <c r="M3316" s="12" t="str" cm="1">
        <f t="array" ref="M3316">_xlfn.IFS(
    SUMIFS(FACT_ORDERS[TotalAmount], FACT_ORDERS[WD_CUSTOMERS],FACT_ORDERS[[#This Row],[WD_CUSTOMERS]])&gt;=15000, "VIP",
    SUMIFS(FACT_ORDERS[TotalAmount], FACT_ORDERS[WD_CUSTOMERS],FACT_ORDERS[[#This Row],[WD_CUSTOMERS]])&gt;=8000, "Premium",
    TRUE, "Regular"
)</f>
        <v>Regular</v>
      </c>
      <c r="N3316" s="32" cm="1">
        <f t="array" ref="N3316">_xlfn.IFS(
   FACT_ORDERS[[#This Row],[TypeOfClient]]="VIP", 0.2,
   FACT_ORDERS[[#This Row],[TypeOfClient]]="Premium", 0.1,
   TRUE, 0
)</f>
        <v>0</v>
      </c>
      <c r="O3316" s="31" cm="1">
        <f t="array" ref="O3316">_xlfn.IFS(
   FACT_ORDERS[[#This Row],[TotalAmount]]&gt;1500, 0.15,
   FACT_ORDERS[[#This Row],[TotalAmount]]&gt;1000, 0.1,
   FACT_ORDERS[[#This Row],[TotalAmount]]&gt;500, 0.05,
   TRUE, 0
)</f>
        <v>0</v>
      </c>
      <c r="P3316" s="28">
        <f xml:space="preserve"> FACT_ORDERS[[#This Row],[TotalAmount]] * (1 - (FACT_ORDERS[[#This Row],[ClientDiscount]] + FACT_ORDERS[[#This Row],[OrderDiscount]]) )</f>
        <v>209</v>
      </c>
      <c r="Q3316" s="28">
        <f>FACT_ORDERS[[#This Row],[TotalAmountWithDiscount]]+FACT_ORDERS[[#This Row],[DeliveryCost]]</f>
        <v>224</v>
      </c>
      <c r="R3316" s="35">
        <v>44671</v>
      </c>
      <c r="S3316" s="35" t="str">
        <f>IF(NETWORKDAYS(FACT_ORDERS[[#This Row],[Order-Date]], FACT_ORDERS[[#This Row],[ArrivalDate ]]) &gt; 10, "Late", "On Time")</f>
        <v>On Time</v>
      </c>
    </row>
    <row r="3317" spans="1:19" x14ac:dyDescent="0.3">
      <c r="A3317" s="12">
        <v>8315</v>
      </c>
      <c r="B3317" s="12">
        <v>265</v>
      </c>
      <c r="C3317" s="12">
        <v>10391</v>
      </c>
      <c r="D3317" s="12">
        <v>3316</v>
      </c>
      <c r="E3317" s="12" t="s">
        <v>243</v>
      </c>
      <c r="F3317" s="13">
        <v>44663</v>
      </c>
      <c r="G3317" s="26" t="s">
        <v>13662</v>
      </c>
      <c r="H3317" s="12">
        <v>16</v>
      </c>
      <c r="I3317" s="28">
        <f>VLOOKUP(B:B,DIM_PRODUCTS!A:F,5,FALSE)</f>
        <v>13</v>
      </c>
      <c r="J3317" s="28">
        <f>FACT_ORDERS[[#This Row],[ProductPrice]]*FACT_ORDERS[[#This Row],[Quantity]]</f>
        <v>208</v>
      </c>
      <c r="K3317" s="12" t="str">
        <f>VLOOKUP(C:C,DIM_CUSTOMERS!A:G,7,FALSE)</f>
        <v>Mexico</v>
      </c>
      <c r="L3317" s="30" cm="1">
        <f t="array" ref="L3317">_xlfn.IFS(
    AND(FACT_ORDERS[[#This Row],[DeliveryMehtod]]="shippment",FACT_ORDERS[[#This Row],[TotalAmount]]&gt;=200), 0,
    AND(FACT_ORDERS[[#This Row],[DeliveryMehtod]]="pickup"), 15,
    AND(FACT_ORDERS[[#This Row],[DeliveryMehtod]]="shippment",FACT_ORDERS[[#This Row],[TotalAmount]]&lt;200), 35
)</f>
        <v>15</v>
      </c>
      <c r="M3317" s="12" t="str" cm="1">
        <f t="array" ref="M3317">_xlfn.IFS(
    SUMIFS(FACT_ORDERS[TotalAmount], FACT_ORDERS[WD_CUSTOMERS],FACT_ORDERS[[#This Row],[WD_CUSTOMERS]])&gt;=15000, "VIP",
    SUMIFS(FACT_ORDERS[TotalAmount], FACT_ORDERS[WD_CUSTOMERS],FACT_ORDERS[[#This Row],[WD_CUSTOMERS]])&gt;=8000, "Premium",
    TRUE, "Regular"
)</f>
        <v>Regular</v>
      </c>
      <c r="N3317" s="32" cm="1">
        <f t="array" ref="N3317">_xlfn.IFS(
   FACT_ORDERS[[#This Row],[TypeOfClient]]="VIP", 0.2,
   FACT_ORDERS[[#This Row],[TypeOfClient]]="Premium", 0.1,
   TRUE, 0
)</f>
        <v>0</v>
      </c>
      <c r="O3317" s="31" cm="1">
        <f t="array" ref="O3317">_xlfn.IFS(
   FACT_ORDERS[[#This Row],[TotalAmount]]&gt;1500, 0.15,
   FACT_ORDERS[[#This Row],[TotalAmount]]&gt;1000, 0.1,
   FACT_ORDERS[[#This Row],[TotalAmount]]&gt;500, 0.05,
   TRUE, 0
)</f>
        <v>0</v>
      </c>
      <c r="P3317" s="28">
        <f xml:space="preserve"> FACT_ORDERS[[#This Row],[TotalAmount]] * (1 - (FACT_ORDERS[[#This Row],[ClientDiscount]] + FACT_ORDERS[[#This Row],[OrderDiscount]]) )</f>
        <v>208</v>
      </c>
      <c r="Q3317" s="28">
        <f>FACT_ORDERS[[#This Row],[TotalAmountWithDiscount]]+FACT_ORDERS[[#This Row],[DeliveryCost]]</f>
        <v>223</v>
      </c>
      <c r="R3317" s="35">
        <v>44671</v>
      </c>
      <c r="S3317" s="35" t="str">
        <f>IF(NETWORKDAYS(FACT_ORDERS[[#This Row],[Order-Date]], FACT_ORDERS[[#This Row],[ArrivalDate ]]) &gt; 10, "Late", "On Time")</f>
        <v>On Time</v>
      </c>
    </row>
    <row r="3318" spans="1:19" x14ac:dyDescent="0.3">
      <c r="A3318" s="12">
        <v>8316</v>
      </c>
      <c r="B3318" s="12">
        <v>278</v>
      </c>
      <c r="C3318" s="12">
        <v>10259</v>
      </c>
      <c r="D3318" s="12">
        <v>3317</v>
      </c>
      <c r="E3318" s="12" t="s">
        <v>244</v>
      </c>
      <c r="F3318" s="13">
        <v>45541</v>
      </c>
      <c r="G3318" s="26" t="s">
        <v>13663</v>
      </c>
      <c r="H3318" s="12">
        <v>34</v>
      </c>
      <c r="I3318" s="28">
        <f>VLOOKUP(B:B,DIM_PRODUCTS!A:F,5,FALSE)</f>
        <v>24</v>
      </c>
      <c r="J3318" s="28">
        <f>FACT_ORDERS[[#This Row],[ProductPrice]]*FACT_ORDERS[[#This Row],[Quantity]]</f>
        <v>816</v>
      </c>
      <c r="K3318" s="12" t="str">
        <f>VLOOKUP(C:C,DIM_CUSTOMERS!A:G,7,FALSE)</f>
        <v>Mexico</v>
      </c>
      <c r="L3318" s="30" cm="1">
        <f t="array" ref="L3318">_xlfn.IFS(
    AND(FACT_ORDERS[[#This Row],[DeliveryMehtod]]="shippment",FACT_ORDERS[[#This Row],[TotalAmount]]&gt;=200), 0,
    AND(FACT_ORDERS[[#This Row],[DeliveryMehtod]]="pickup"), 15,
    AND(FACT_ORDERS[[#This Row],[DeliveryMehtod]]="shippment",FACT_ORDERS[[#This Row],[TotalAmount]]&lt;200), 35
)</f>
        <v>0</v>
      </c>
      <c r="M3318" s="12" t="str" cm="1">
        <f t="array" ref="M3318">_xlfn.IFS(
    SUMIFS(FACT_ORDERS[TotalAmount], FACT_ORDERS[WD_CUSTOMERS],FACT_ORDERS[[#This Row],[WD_CUSTOMERS]])&gt;=15000, "VIP",
    SUMIFS(FACT_ORDERS[TotalAmount], FACT_ORDERS[WD_CUSTOMERS],FACT_ORDERS[[#This Row],[WD_CUSTOMERS]])&gt;=8000, "Premium",
    TRUE, "Regular"
)</f>
        <v>Premium</v>
      </c>
      <c r="N3318" s="32" cm="1">
        <f t="array" ref="N3318">_xlfn.IFS(
   FACT_ORDERS[[#This Row],[TypeOfClient]]="VIP", 0.2,
   FACT_ORDERS[[#This Row],[TypeOfClient]]="Premium", 0.1,
   TRUE, 0
)</f>
        <v>0.1</v>
      </c>
      <c r="O3318" s="31" cm="1">
        <f t="array" ref="O3318">_xlfn.IFS(
   FACT_ORDERS[[#This Row],[TotalAmount]]&gt;1500, 0.15,
   FACT_ORDERS[[#This Row],[TotalAmount]]&gt;1000, 0.1,
   FACT_ORDERS[[#This Row],[TotalAmount]]&gt;500, 0.05,
   TRUE, 0
)</f>
        <v>0.05</v>
      </c>
      <c r="P3318" s="28">
        <f xml:space="preserve"> FACT_ORDERS[[#This Row],[TotalAmount]] * (1 - (FACT_ORDERS[[#This Row],[ClientDiscount]] + FACT_ORDERS[[#This Row],[OrderDiscount]]) )</f>
        <v>693.6</v>
      </c>
      <c r="Q3318" s="28">
        <f>FACT_ORDERS[[#This Row],[TotalAmountWithDiscount]]+FACT_ORDERS[[#This Row],[DeliveryCost]]</f>
        <v>693.6</v>
      </c>
      <c r="R3318" s="35">
        <v>45549</v>
      </c>
      <c r="S3318" s="35" t="str">
        <f>IF(NETWORKDAYS(FACT_ORDERS[[#This Row],[Order-Date]], FACT_ORDERS[[#This Row],[ArrivalDate ]]) &gt; 10, "Late", "On Time")</f>
        <v>On Time</v>
      </c>
    </row>
    <row r="3319" spans="1:19" x14ac:dyDescent="0.3">
      <c r="A3319" s="12">
        <v>8317</v>
      </c>
      <c r="B3319" s="12">
        <v>275</v>
      </c>
      <c r="C3319" s="12">
        <v>10259</v>
      </c>
      <c r="D3319" s="12">
        <v>3318</v>
      </c>
      <c r="E3319" s="12" t="s">
        <v>243</v>
      </c>
      <c r="F3319" s="13">
        <v>45541</v>
      </c>
      <c r="G3319" s="26" t="s">
        <v>13664</v>
      </c>
      <c r="H3319" s="12">
        <v>37</v>
      </c>
      <c r="I3319" s="28">
        <f>VLOOKUP(B:B,DIM_PRODUCTS!A:F,5,FALSE)</f>
        <v>35</v>
      </c>
      <c r="J3319" s="28">
        <f>FACT_ORDERS[[#This Row],[ProductPrice]]*FACT_ORDERS[[#This Row],[Quantity]]</f>
        <v>1295</v>
      </c>
      <c r="K3319" s="12" t="str">
        <f>VLOOKUP(C:C,DIM_CUSTOMERS!A:G,7,FALSE)</f>
        <v>Mexico</v>
      </c>
      <c r="L3319" s="30" cm="1">
        <f t="array" ref="L3319">_xlfn.IFS(
    AND(FACT_ORDERS[[#This Row],[DeliveryMehtod]]="shippment",FACT_ORDERS[[#This Row],[TotalAmount]]&gt;=200), 0,
    AND(FACT_ORDERS[[#This Row],[DeliveryMehtod]]="pickup"), 15,
    AND(FACT_ORDERS[[#This Row],[DeliveryMehtod]]="shippment",FACT_ORDERS[[#This Row],[TotalAmount]]&lt;200), 35
)</f>
        <v>15</v>
      </c>
      <c r="M3319" s="12" t="str" cm="1">
        <f t="array" ref="M3319">_xlfn.IFS(
    SUMIFS(FACT_ORDERS[TotalAmount], FACT_ORDERS[WD_CUSTOMERS],FACT_ORDERS[[#This Row],[WD_CUSTOMERS]])&gt;=15000, "VIP",
    SUMIFS(FACT_ORDERS[TotalAmount], FACT_ORDERS[WD_CUSTOMERS],FACT_ORDERS[[#This Row],[WD_CUSTOMERS]])&gt;=8000, "Premium",
    TRUE, "Regular"
)</f>
        <v>Premium</v>
      </c>
      <c r="N3319" s="32" cm="1">
        <f t="array" ref="N3319">_xlfn.IFS(
   FACT_ORDERS[[#This Row],[TypeOfClient]]="VIP", 0.2,
   FACT_ORDERS[[#This Row],[TypeOfClient]]="Premium", 0.1,
   TRUE, 0
)</f>
        <v>0.1</v>
      </c>
      <c r="O3319" s="31" cm="1">
        <f t="array" ref="O3319">_xlfn.IFS(
   FACT_ORDERS[[#This Row],[TotalAmount]]&gt;1500, 0.15,
   FACT_ORDERS[[#This Row],[TotalAmount]]&gt;1000, 0.1,
   FACT_ORDERS[[#This Row],[TotalAmount]]&gt;500, 0.05,
   TRUE, 0
)</f>
        <v>0.1</v>
      </c>
      <c r="P3319" s="28">
        <f xml:space="preserve"> FACT_ORDERS[[#This Row],[TotalAmount]] * (1 - (FACT_ORDERS[[#This Row],[ClientDiscount]] + FACT_ORDERS[[#This Row],[OrderDiscount]]) )</f>
        <v>1036</v>
      </c>
      <c r="Q3319" s="28">
        <f>FACT_ORDERS[[#This Row],[TotalAmountWithDiscount]]+FACT_ORDERS[[#This Row],[DeliveryCost]]</f>
        <v>1051</v>
      </c>
      <c r="R3319" s="35">
        <v>45552</v>
      </c>
      <c r="S3319" s="35" t="str">
        <f>IF(NETWORKDAYS(FACT_ORDERS[[#This Row],[Order-Date]], FACT_ORDERS[[#This Row],[ArrivalDate ]]) &gt; 10, "Late", "On Time")</f>
        <v>On Time</v>
      </c>
    </row>
    <row r="3320" spans="1:19" x14ac:dyDescent="0.3">
      <c r="A3320" s="12">
        <v>8318</v>
      </c>
      <c r="B3320" s="12">
        <v>286</v>
      </c>
      <c r="C3320" s="12">
        <v>10259</v>
      </c>
      <c r="D3320" s="12">
        <v>3319</v>
      </c>
      <c r="E3320" s="12" t="s">
        <v>244</v>
      </c>
      <c r="F3320" s="13">
        <v>45457</v>
      </c>
      <c r="G3320" s="26" t="s">
        <v>13665</v>
      </c>
      <c r="H3320" s="12">
        <v>17</v>
      </c>
      <c r="I3320" s="28">
        <f>VLOOKUP(B:B,DIM_PRODUCTS!A:F,5,FALSE)</f>
        <v>6</v>
      </c>
      <c r="J3320" s="28">
        <f>FACT_ORDERS[[#This Row],[ProductPrice]]*FACT_ORDERS[[#This Row],[Quantity]]</f>
        <v>102</v>
      </c>
      <c r="K3320" s="12" t="str">
        <f>VLOOKUP(C:C,DIM_CUSTOMERS!A:G,7,FALSE)</f>
        <v>Mexico</v>
      </c>
      <c r="L3320" s="30" cm="1">
        <f t="array" ref="L3320">_xlfn.IFS(
    AND(FACT_ORDERS[[#This Row],[DeliveryMehtod]]="shippment",FACT_ORDERS[[#This Row],[TotalAmount]]&gt;=200), 0,
    AND(FACT_ORDERS[[#This Row],[DeliveryMehtod]]="pickup"), 15,
    AND(FACT_ORDERS[[#This Row],[DeliveryMehtod]]="shippment",FACT_ORDERS[[#This Row],[TotalAmount]]&lt;200), 35
)</f>
        <v>35</v>
      </c>
      <c r="M3320" s="12" t="str" cm="1">
        <f t="array" ref="M3320">_xlfn.IFS(
    SUMIFS(FACT_ORDERS[TotalAmount], FACT_ORDERS[WD_CUSTOMERS],FACT_ORDERS[[#This Row],[WD_CUSTOMERS]])&gt;=15000, "VIP",
    SUMIFS(FACT_ORDERS[TotalAmount], FACT_ORDERS[WD_CUSTOMERS],FACT_ORDERS[[#This Row],[WD_CUSTOMERS]])&gt;=8000, "Premium",
    TRUE, "Regular"
)</f>
        <v>Premium</v>
      </c>
      <c r="N3320" s="32" cm="1">
        <f t="array" ref="N3320">_xlfn.IFS(
   FACT_ORDERS[[#This Row],[TypeOfClient]]="VIP", 0.2,
   FACT_ORDERS[[#This Row],[TypeOfClient]]="Premium", 0.1,
   TRUE, 0
)</f>
        <v>0.1</v>
      </c>
      <c r="O3320" s="31" cm="1">
        <f t="array" ref="O3320">_xlfn.IFS(
   FACT_ORDERS[[#This Row],[TotalAmount]]&gt;1500, 0.15,
   FACT_ORDERS[[#This Row],[TotalAmount]]&gt;1000, 0.1,
   FACT_ORDERS[[#This Row],[TotalAmount]]&gt;500, 0.05,
   TRUE, 0
)</f>
        <v>0</v>
      </c>
      <c r="P3320" s="28">
        <f xml:space="preserve"> FACT_ORDERS[[#This Row],[TotalAmount]] * (1 - (FACT_ORDERS[[#This Row],[ClientDiscount]] + FACT_ORDERS[[#This Row],[OrderDiscount]]) )</f>
        <v>91.8</v>
      </c>
      <c r="Q3320" s="28">
        <f>FACT_ORDERS[[#This Row],[TotalAmountWithDiscount]]+FACT_ORDERS[[#This Row],[DeliveryCost]]</f>
        <v>126.8</v>
      </c>
      <c r="R3320" s="35">
        <v>45472</v>
      </c>
      <c r="S3320" s="35" t="str">
        <f>IF(NETWORKDAYS(FACT_ORDERS[[#This Row],[Order-Date]], FACT_ORDERS[[#This Row],[ArrivalDate ]]) &gt; 10, "Late", "On Time")</f>
        <v>Late</v>
      </c>
    </row>
    <row r="3321" spans="1:19" x14ac:dyDescent="0.3">
      <c r="A3321" s="12">
        <v>8319</v>
      </c>
      <c r="B3321" s="12">
        <v>278</v>
      </c>
      <c r="C3321" s="12">
        <v>10259</v>
      </c>
      <c r="D3321" s="12">
        <v>3320</v>
      </c>
      <c r="E3321" s="12" t="s">
        <v>243</v>
      </c>
      <c r="F3321" s="13">
        <v>45457</v>
      </c>
      <c r="G3321" s="26" t="s">
        <v>13666</v>
      </c>
      <c r="H3321" s="12">
        <v>45</v>
      </c>
      <c r="I3321" s="28">
        <f>VLOOKUP(B:B,DIM_PRODUCTS!A:F,5,FALSE)</f>
        <v>24</v>
      </c>
      <c r="J3321" s="28">
        <f>FACT_ORDERS[[#This Row],[ProductPrice]]*FACT_ORDERS[[#This Row],[Quantity]]</f>
        <v>1080</v>
      </c>
      <c r="K3321" s="12" t="str">
        <f>VLOOKUP(C:C,DIM_CUSTOMERS!A:G,7,FALSE)</f>
        <v>Mexico</v>
      </c>
      <c r="L3321" s="30" cm="1">
        <f t="array" ref="L3321">_xlfn.IFS(
    AND(FACT_ORDERS[[#This Row],[DeliveryMehtod]]="shippment",FACT_ORDERS[[#This Row],[TotalAmount]]&gt;=200), 0,
    AND(FACT_ORDERS[[#This Row],[DeliveryMehtod]]="pickup"), 15,
    AND(FACT_ORDERS[[#This Row],[DeliveryMehtod]]="shippment",FACT_ORDERS[[#This Row],[TotalAmount]]&lt;200), 35
)</f>
        <v>15</v>
      </c>
      <c r="M3321" s="12" t="str" cm="1">
        <f t="array" ref="M3321">_xlfn.IFS(
    SUMIFS(FACT_ORDERS[TotalAmount], FACT_ORDERS[WD_CUSTOMERS],FACT_ORDERS[[#This Row],[WD_CUSTOMERS]])&gt;=15000, "VIP",
    SUMIFS(FACT_ORDERS[TotalAmount], FACT_ORDERS[WD_CUSTOMERS],FACT_ORDERS[[#This Row],[WD_CUSTOMERS]])&gt;=8000, "Premium",
    TRUE, "Regular"
)</f>
        <v>Premium</v>
      </c>
      <c r="N3321" s="32" cm="1">
        <f t="array" ref="N3321">_xlfn.IFS(
   FACT_ORDERS[[#This Row],[TypeOfClient]]="VIP", 0.2,
   FACT_ORDERS[[#This Row],[TypeOfClient]]="Premium", 0.1,
   TRUE, 0
)</f>
        <v>0.1</v>
      </c>
      <c r="O3321" s="31" cm="1">
        <f t="array" ref="O3321">_xlfn.IFS(
   FACT_ORDERS[[#This Row],[TotalAmount]]&gt;1500, 0.15,
   FACT_ORDERS[[#This Row],[TotalAmount]]&gt;1000, 0.1,
   FACT_ORDERS[[#This Row],[TotalAmount]]&gt;500, 0.05,
   TRUE, 0
)</f>
        <v>0.1</v>
      </c>
      <c r="P3321" s="28">
        <f xml:space="preserve"> FACT_ORDERS[[#This Row],[TotalAmount]] * (1 - (FACT_ORDERS[[#This Row],[ClientDiscount]] + FACT_ORDERS[[#This Row],[OrderDiscount]]) )</f>
        <v>864</v>
      </c>
      <c r="Q3321" s="28">
        <f>FACT_ORDERS[[#This Row],[TotalAmountWithDiscount]]+FACT_ORDERS[[#This Row],[DeliveryCost]]</f>
        <v>879</v>
      </c>
      <c r="R3321" s="35">
        <v>45464</v>
      </c>
      <c r="S3321" s="35" t="str">
        <f>IF(NETWORKDAYS(FACT_ORDERS[[#This Row],[Order-Date]], FACT_ORDERS[[#This Row],[ArrivalDate ]]) &gt; 10, "Late", "On Time")</f>
        <v>On Time</v>
      </c>
    </row>
    <row r="3322" spans="1:19" x14ac:dyDescent="0.3">
      <c r="A3322" s="12">
        <v>8320</v>
      </c>
      <c r="B3322" s="12">
        <v>275</v>
      </c>
      <c r="C3322" s="12">
        <v>10259</v>
      </c>
      <c r="D3322" s="12">
        <v>3321</v>
      </c>
      <c r="E3322" s="12" t="s">
        <v>244</v>
      </c>
      <c r="F3322" s="13">
        <v>45457</v>
      </c>
      <c r="G3322" s="26" t="s">
        <v>13667</v>
      </c>
      <c r="H3322" s="12">
        <v>35</v>
      </c>
      <c r="I3322" s="28">
        <f>VLOOKUP(B:B,DIM_PRODUCTS!A:F,5,FALSE)</f>
        <v>35</v>
      </c>
      <c r="J3322" s="28">
        <f>FACT_ORDERS[[#This Row],[ProductPrice]]*FACT_ORDERS[[#This Row],[Quantity]]</f>
        <v>1225</v>
      </c>
      <c r="K3322" s="12" t="str">
        <f>VLOOKUP(C:C,DIM_CUSTOMERS!A:G,7,FALSE)</f>
        <v>Mexico</v>
      </c>
      <c r="L3322" s="30" cm="1">
        <f t="array" ref="L3322">_xlfn.IFS(
    AND(FACT_ORDERS[[#This Row],[DeliveryMehtod]]="shippment",FACT_ORDERS[[#This Row],[TotalAmount]]&gt;=200), 0,
    AND(FACT_ORDERS[[#This Row],[DeliveryMehtod]]="pickup"), 15,
    AND(FACT_ORDERS[[#This Row],[DeliveryMehtod]]="shippment",FACT_ORDERS[[#This Row],[TotalAmount]]&lt;200), 35
)</f>
        <v>0</v>
      </c>
      <c r="M3322" s="12" t="str" cm="1">
        <f t="array" ref="M3322">_xlfn.IFS(
    SUMIFS(FACT_ORDERS[TotalAmount], FACT_ORDERS[WD_CUSTOMERS],FACT_ORDERS[[#This Row],[WD_CUSTOMERS]])&gt;=15000, "VIP",
    SUMIFS(FACT_ORDERS[TotalAmount], FACT_ORDERS[WD_CUSTOMERS],FACT_ORDERS[[#This Row],[WD_CUSTOMERS]])&gt;=8000, "Premium",
    TRUE, "Regular"
)</f>
        <v>Premium</v>
      </c>
      <c r="N3322" s="32" cm="1">
        <f t="array" ref="N3322">_xlfn.IFS(
   FACT_ORDERS[[#This Row],[TypeOfClient]]="VIP", 0.2,
   FACT_ORDERS[[#This Row],[TypeOfClient]]="Premium", 0.1,
   TRUE, 0
)</f>
        <v>0.1</v>
      </c>
      <c r="O3322" s="31" cm="1">
        <f t="array" ref="O3322">_xlfn.IFS(
   FACT_ORDERS[[#This Row],[TotalAmount]]&gt;1500, 0.15,
   FACT_ORDERS[[#This Row],[TotalAmount]]&gt;1000, 0.1,
   FACT_ORDERS[[#This Row],[TotalAmount]]&gt;500, 0.05,
   TRUE, 0
)</f>
        <v>0.1</v>
      </c>
      <c r="P3322" s="28">
        <f xml:space="preserve"> FACT_ORDERS[[#This Row],[TotalAmount]] * (1 - (FACT_ORDERS[[#This Row],[ClientDiscount]] + FACT_ORDERS[[#This Row],[OrderDiscount]]) )</f>
        <v>980</v>
      </c>
      <c r="Q3322" s="28">
        <f>FACT_ORDERS[[#This Row],[TotalAmountWithDiscount]]+FACT_ORDERS[[#This Row],[DeliveryCost]]</f>
        <v>980</v>
      </c>
      <c r="R3322" s="35">
        <v>45468</v>
      </c>
      <c r="S3322" s="35" t="str">
        <f>IF(NETWORKDAYS(FACT_ORDERS[[#This Row],[Order-Date]], FACT_ORDERS[[#This Row],[ArrivalDate ]]) &gt; 10, "Late", "On Time")</f>
        <v>On Time</v>
      </c>
    </row>
    <row r="3323" spans="1:19" x14ac:dyDescent="0.3">
      <c r="A3323" s="12">
        <v>8321</v>
      </c>
      <c r="B3323" s="12">
        <v>286</v>
      </c>
      <c r="C3323" s="12">
        <v>10259</v>
      </c>
      <c r="D3323" s="12">
        <v>3322</v>
      </c>
      <c r="E3323" s="12" t="s">
        <v>244</v>
      </c>
      <c r="F3323" s="13">
        <v>45376</v>
      </c>
      <c r="G3323" s="26" t="s">
        <v>13668</v>
      </c>
      <c r="H3323" s="12">
        <v>14</v>
      </c>
      <c r="I3323" s="28">
        <f>VLOOKUP(B:B,DIM_PRODUCTS!A:F,5,FALSE)</f>
        <v>6</v>
      </c>
      <c r="J3323" s="28">
        <f>FACT_ORDERS[[#This Row],[ProductPrice]]*FACT_ORDERS[[#This Row],[Quantity]]</f>
        <v>84</v>
      </c>
      <c r="K3323" s="12" t="str">
        <f>VLOOKUP(C:C,DIM_CUSTOMERS!A:G,7,FALSE)</f>
        <v>Mexico</v>
      </c>
      <c r="L3323" s="30" cm="1">
        <f t="array" ref="L3323">_xlfn.IFS(
    AND(FACT_ORDERS[[#This Row],[DeliveryMehtod]]="shippment",FACT_ORDERS[[#This Row],[TotalAmount]]&gt;=200), 0,
    AND(FACT_ORDERS[[#This Row],[DeliveryMehtod]]="pickup"), 15,
    AND(FACT_ORDERS[[#This Row],[DeliveryMehtod]]="shippment",FACT_ORDERS[[#This Row],[TotalAmount]]&lt;200), 35
)</f>
        <v>35</v>
      </c>
      <c r="M3323" s="12" t="str" cm="1">
        <f t="array" ref="M3323">_xlfn.IFS(
    SUMIFS(FACT_ORDERS[TotalAmount], FACT_ORDERS[WD_CUSTOMERS],FACT_ORDERS[[#This Row],[WD_CUSTOMERS]])&gt;=15000, "VIP",
    SUMIFS(FACT_ORDERS[TotalAmount], FACT_ORDERS[WD_CUSTOMERS],FACT_ORDERS[[#This Row],[WD_CUSTOMERS]])&gt;=8000, "Premium",
    TRUE, "Regular"
)</f>
        <v>Premium</v>
      </c>
      <c r="N3323" s="32" cm="1">
        <f t="array" ref="N3323">_xlfn.IFS(
   FACT_ORDERS[[#This Row],[TypeOfClient]]="VIP", 0.2,
   FACT_ORDERS[[#This Row],[TypeOfClient]]="Premium", 0.1,
   TRUE, 0
)</f>
        <v>0.1</v>
      </c>
      <c r="O3323" s="31" cm="1">
        <f t="array" ref="O3323">_xlfn.IFS(
   FACT_ORDERS[[#This Row],[TotalAmount]]&gt;1500, 0.15,
   FACT_ORDERS[[#This Row],[TotalAmount]]&gt;1000, 0.1,
   FACT_ORDERS[[#This Row],[TotalAmount]]&gt;500, 0.05,
   TRUE, 0
)</f>
        <v>0</v>
      </c>
      <c r="P3323" s="28">
        <f xml:space="preserve"> FACT_ORDERS[[#This Row],[TotalAmount]] * (1 - (FACT_ORDERS[[#This Row],[ClientDiscount]] + FACT_ORDERS[[#This Row],[OrderDiscount]]) )</f>
        <v>75.600000000000009</v>
      </c>
      <c r="Q3323" s="28">
        <f>FACT_ORDERS[[#This Row],[TotalAmountWithDiscount]]+FACT_ORDERS[[#This Row],[DeliveryCost]]</f>
        <v>110.60000000000001</v>
      </c>
      <c r="R3323" s="35">
        <v>45385</v>
      </c>
      <c r="S3323" s="35" t="str">
        <f>IF(NETWORKDAYS(FACT_ORDERS[[#This Row],[Order-Date]], FACT_ORDERS[[#This Row],[ArrivalDate ]]) &gt; 10, "Late", "On Time")</f>
        <v>On Time</v>
      </c>
    </row>
    <row r="3324" spans="1:19" x14ac:dyDescent="0.3">
      <c r="A3324" s="12">
        <v>8322</v>
      </c>
      <c r="B3324" s="12">
        <v>278</v>
      </c>
      <c r="C3324" s="12">
        <v>10259</v>
      </c>
      <c r="D3324" s="12">
        <v>3323</v>
      </c>
      <c r="E3324" s="12" t="s">
        <v>244</v>
      </c>
      <c r="F3324" s="13">
        <v>45376</v>
      </c>
      <c r="G3324" s="26" t="s">
        <v>13669</v>
      </c>
      <c r="H3324" s="12">
        <v>29</v>
      </c>
      <c r="I3324" s="28">
        <f>VLOOKUP(B:B,DIM_PRODUCTS!A:F,5,FALSE)</f>
        <v>24</v>
      </c>
      <c r="J3324" s="28">
        <f>FACT_ORDERS[[#This Row],[ProductPrice]]*FACT_ORDERS[[#This Row],[Quantity]]</f>
        <v>696</v>
      </c>
      <c r="K3324" s="12" t="str">
        <f>VLOOKUP(C:C,DIM_CUSTOMERS!A:G,7,FALSE)</f>
        <v>Mexico</v>
      </c>
      <c r="L3324" s="30" cm="1">
        <f t="array" ref="L3324">_xlfn.IFS(
    AND(FACT_ORDERS[[#This Row],[DeliveryMehtod]]="shippment",FACT_ORDERS[[#This Row],[TotalAmount]]&gt;=200), 0,
    AND(FACT_ORDERS[[#This Row],[DeliveryMehtod]]="pickup"), 15,
    AND(FACT_ORDERS[[#This Row],[DeliveryMehtod]]="shippment",FACT_ORDERS[[#This Row],[TotalAmount]]&lt;200), 35
)</f>
        <v>0</v>
      </c>
      <c r="M3324" s="12" t="str" cm="1">
        <f t="array" ref="M3324">_xlfn.IFS(
    SUMIFS(FACT_ORDERS[TotalAmount], FACT_ORDERS[WD_CUSTOMERS],FACT_ORDERS[[#This Row],[WD_CUSTOMERS]])&gt;=15000, "VIP",
    SUMIFS(FACT_ORDERS[TotalAmount], FACT_ORDERS[WD_CUSTOMERS],FACT_ORDERS[[#This Row],[WD_CUSTOMERS]])&gt;=8000, "Premium",
    TRUE, "Regular"
)</f>
        <v>Premium</v>
      </c>
      <c r="N3324" s="32" cm="1">
        <f t="array" ref="N3324">_xlfn.IFS(
   FACT_ORDERS[[#This Row],[TypeOfClient]]="VIP", 0.2,
   FACT_ORDERS[[#This Row],[TypeOfClient]]="Premium", 0.1,
   TRUE, 0
)</f>
        <v>0.1</v>
      </c>
      <c r="O3324" s="31" cm="1">
        <f t="array" ref="O3324">_xlfn.IFS(
   FACT_ORDERS[[#This Row],[TotalAmount]]&gt;1500, 0.15,
   FACT_ORDERS[[#This Row],[TotalAmount]]&gt;1000, 0.1,
   FACT_ORDERS[[#This Row],[TotalAmount]]&gt;500, 0.05,
   TRUE, 0
)</f>
        <v>0.05</v>
      </c>
      <c r="P3324" s="28">
        <f xml:space="preserve"> FACT_ORDERS[[#This Row],[TotalAmount]] * (1 - (FACT_ORDERS[[#This Row],[ClientDiscount]] + FACT_ORDERS[[#This Row],[OrderDiscount]]) )</f>
        <v>591.6</v>
      </c>
      <c r="Q3324" s="28">
        <f>FACT_ORDERS[[#This Row],[TotalAmountWithDiscount]]+FACT_ORDERS[[#This Row],[DeliveryCost]]</f>
        <v>591.6</v>
      </c>
      <c r="R3324" s="35">
        <v>45386</v>
      </c>
      <c r="S3324" s="35" t="str">
        <f>IF(NETWORKDAYS(FACT_ORDERS[[#This Row],[Order-Date]], FACT_ORDERS[[#This Row],[ArrivalDate ]]) &gt; 10, "Late", "On Time")</f>
        <v>On Time</v>
      </c>
    </row>
    <row r="3325" spans="1:19" x14ac:dyDescent="0.3">
      <c r="A3325" s="12">
        <v>8323</v>
      </c>
      <c r="B3325" s="12">
        <v>275</v>
      </c>
      <c r="C3325" s="12">
        <v>10259</v>
      </c>
      <c r="D3325" s="12">
        <v>3324</v>
      </c>
      <c r="E3325" s="12" t="s">
        <v>244</v>
      </c>
      <c r="F3325" s="13">
        <v>45376</v>
      </c>
      <c r="G3325" s="26" t="s">
        <v>13670</v>
      </c>
      <c r="H3325" s="12">
        <v>32</v>
      </c>
      <c r="I3325" s="28">
        <f>VLOOKUP(B:B,DIM_PRODUCTS!A:F,5,FALSE)</f>
        <v>35</v>
      </c>
      <c r="J3325" s="28">
        <f>FACT_ORDERS[[#This Row],[ProductPrice]]*FACT_ORDERS[[#This Row],[Quantity]]</f>
        <v>1120</v>
      </c>
      <c r="K3325" s="12" t="str">
        <f>VLOOKUP(C:C,DIM_CUSTOMERS!A:G,7,FALSE)</f>
        <v>Mexico</v>
      </c>
      <c r="L3325" s="30" cm="1">
        <f t="array" ref="L3325">_xlfn.IFS(
    AND(FACT_ORDERS[[#This Row],[DeliveryMehtod]]="shippment",FACT_ORDERS[[#This Row],[TotalAmount]]&gt;=200), 0,
    AND(FACT_ORDERS[[#This Row],[DeliveryMehtod]]="pickup"), 15,
    AND(FACT_ORDERS[[#This Row],[DeliveryMehtod]]="shippment",FACT_ORDERS[[#This Row],[TotalAmount]]&lt;200), 35
)</f>
        <v>0</v>
      </c>
      <c r="M3325" s="12" t="str" cm="1">
        <f t="array" ref="M3325">_xlfn.IFS(
    SUMIFS(FACT_ORDERS[TotalAmount], FACT_ORDERS[WD_CUSTOMERS],FACT_ORDERS[[#This Row],[WD_CUSTOMERS]])&gt;=15000, "VIP",
    SUMIFS(FACT_ORDERS[TotalAmount], FACT_ORDERS[WD_CUSTOMERS],FACT_ORDERS[[#This Row],[WD_CUSTOMERS]])&gt;=8000, "Premium",
    TRUE, "Regular"
)</f>
        <v>Premium</v>
      </c>
      <c r="N3325" s="32" cm="1">
        <f t="array" ref="N3325">_xlfn.IFS(
   FACT_ORDERS[[#This Row],[TypeOfClient]]="VIP", 0.2,
   FACT_ORDERS[[#This Row],[TypeOfClient]]="Premium", 0.1,
   TRUE, 0
)</f>
        <v>0.1</v>
      </c>
      <c r="O3325" s="31" cm="1">
        <f t="array" ref="O3325">_xlfn.IFS(
   FACT_ORDERS[[#This Row],[TotalAmount]]&gt;1500, 0.15,
   FACT_ORDERS[[#This Row],[TotalAmount]]&gt;1000, 0.1,
   FACT_ORDERS[[#This Row],[TotalAmount]]&gt;500, 0.05,
   TRUE, 0
)</f>
        <v>0.1</v>
      </c>
      <c r="P3325" s="28">
        <f xml:space="preserve"> FACT_ORDERS[[#This Row],[TotalAmount]] * (1 - (FACT_ORDERS[[#This Row],[ClientDiscount]] + FACT_ORDERS[[#This Row],[OrderDiscount]]) )</f>
        <v>896</v>
      </c>
      <c r="Q3325" s="28">
        <f>FACT_ORDERS[[#This Row],[TotalAmountWithDiscount]]+FACT_ORDERS[[#This Row],[DeliveryCost]]</f>
        <v>896</v>
      </c>
      <c r="R3325" s="35">
        <v>45387</v>
      </c>
      <c r="S3325" s="35" t="str">
        <f>IF(NETWORKDAYS(FACT_ORDERS[[#This Row],[Order-Date]], FACT_ORDERS[[#This Row],[ArrivalDate ]]) &gt; 10, "Late", "On Time")</f>
        <v>On Time</v>
      </c>
    </row>
    <row r="3326" spans="1:19" x14ac:dyDescent="0.3">
      <c r="A3326" s="12">
        <v>8324</v>
      </c>
      <c r="B3326" s="12">
        <v>278</v>
      </c>
      <c r="C3326" s="12">
        <v>10259</v>
      </c>
      <c r="D3326" s="12">
        <v>3325</v>
      </c>
      <c r="E3326" s="12" t="s">
        <v>244</v>
      </c>
      <c r="F3326" s="13">
        <v>45543</v>
      </c>
      <c r="G3326" s="26" t="s">
        <v>13671</v>
      </c>
      <c r="H3326" s="12">
        <v>35</v>
      </c>
      <c r="I3326" s="28">
        <f>VLOOKUP(B:B,DIM_PRODUCTS!A:F,5,FALSE)</f>
        <v>24</v>
      </c>
      <c r="J3326" s="28">
        <f>FACT_ORDERS[[#This Row],[ProductPrice]]*FACT_ORDERS[[#This Row],[Quantity]]</f>
        <v>840</v>
      </c>
      <c r="K3326" s="12" t="str">
        <f>VLOOKUP(C:C,DIM_CUSTOMERS!A:G,7,FALSE)</f>
        <v>Mexico</v>
      </c>
      <c r="L3326" s="30" cm="1">
        <f t="array" ref="L3326">_xlfn.IFS(
    AND(FACT_ORDERS[[#This Row],[DeliveryMehtod]]="shippment",FACT_ORDERS[[#This Row],[TotalAmount]]&gt;=200), 0,
    AND(FACT_ORDERS[[#This Row],[DeliveryMehtod]]="pickup"), 15,
    AND(FACT_ORDERS[[#This Row],[DeliveryMehtod]]="shippment",FACT_ORDERS[[#This Row],[TotalAmount]]&lt;200), 35
)</f>
        <v>0</v>
      </c>
      <c r="M3326" s="12" t="str" cm="1">
        <f t="array" ref="M3326">_xlfn.IFS(
    SUMIFS(FACT_ORDERS[TotalAmount], FACT_ORDERS[WD_CUSTOMERS],FACT_ORDERS[[#This Row],[WD_CUSTOMERS]])&gt;=15000, "VIP",
    SUMIFS(FACT_ORDERS[TotalAmount], FACT_ORDERS[WD_CUSTOMERS],FACT_ORDERS[[#This Row],[WD_CUSTOMERS]])&gt;=8000, "Premium",
    TRUE, "Regular"
)</f>
        <v>Premium</v>
      </c>
      <c r="N3326" s="32" cm="1">
        <f t="array" ref="N3326">_xlfn.IFS(
   FACT_ORDERS[[#This Row],[TypeOfClient]]="VIP", 0.2,
   FACT_ORDERS[[#This Row],[TypeOfClient]]="Premium", 0.1,
   TRUE, 0
)</f>
        <v>0.1</v>
      </c>
      <c r="O3326" s="31" cm="1">
        <f t="array" ref="O3326">_xlfn.IFS(
   FACT_ORDERS[[#This Row],[TotalAmount]]&gt;1500, 0.15,
   FACT_ORDERS[[#This Row],[TotalAmount]]&gt;1000, 0.1,
   FACT_ORDERS[[#This Row],[TotalAmount]]&gt;500, 0.05,
   TRUE, 0
)</f>
        <v>0.05</v>
      </c>
      <c r="P3326" s="28">
        <f xml:space="preserve"> FACT_ORDERS[[#This Row],[TotalAmount]] * (1 - (FACT_ORDERS[[#This Row],[ClientDiscount]] + FACT_ORDERS[[#This Row],[OrderDiscount]]) )</f>
        <v>714</v>
      </c>
      <c r="Q3326" s="28">
        <f>FACT_ORDERS[[#This Row],[TotalAmountWithDiscount]]+FACT_ORDERS[[#This Row],[DeliveryCost]]</f>
        <v>714</v>
      </c>
      <c r="R3326" s="35">
        <v>45554</v>
      </c>
      <c r="S3326" s="35" t="str">
        <f>IF(NETWORKDAYS(FACT_ORDERS[[#This Row],[Order-Date]], FACT_ORDERS[[#This Row],[ArrivalDate ]]) &gt; 10, "Late", "On Time")</f>
        <v>On Time</v>
      </c>
    </row>
    <row r="3327" spans="1:19" x14ac:dyDescent="0.3">
      <c r="A3327" s="12">
        <v>8325</v>
      </c>
      <c r="B3327" s="12">
        <v>275</v>
      </c>
      <c r="C3327" s="12">
        <v>10259</v>
      </c>
      <c r="D3327" s="12">
        <v>3326</v>
      </c>
      <c r="E3327" s="12" t="s">
        <v>243</v>
      </c>
      <c r="F3327" s="13">
        <v>45543</v>
      </c>
      <c r="G3327" s="26" t="s">
        <v>13672</v>
      </c>
      <c r="H3327" s="12">
        <v>39</v>
      </c>
      <c r="I3327" s="28">
        <f>VLOOKUP(B:B,DIM_PRODUCTS!A:F,5,FALSE)</f>
        <v>35</v>
      </c>
      <c r="J3327" s="28">
        <f>FACT_ORDERS[[#This Row],[ProductPrice]]*FACT_ORDERS[[#This Row],[Quantity]]</f>
        <v>1365</v>
      </c>
      <c r="K3327" s="12" t="str">
        <f>VLOOKUP(C:C,DIM_CUSTOMERS!A:G,7,FALSE)</f>
        <v>Mexico</v>
      </c>
      <c r="L3327" s="30" cm="1">
        <f t="array" ref="L3327">_xlfn.IFS(
    AND(FACT_ORDERS[[#This Row],[DeliveryMehtod]]="shippment",FACT_ORDERS[[#This Row],[TotalAmount]]&gt;=200), 0,
    AND(FACT_ORDERS[[#This Row],[DeliveryMehtod]]="pickup"), 15,
    AND(FACT_ORDERS[[#This Row],[DeliveryMehtod]]="shippment",FACT_ORDERS[[#This Row],[TotalAmount]]&lt;200), 35
)</f>
        <v>15</v>
      </c>
      <c r="M3327" s="12" t="str" cm="1">
        <f t="array" ref="M3327">_xlfn.IFS(
    SUMIFS(FACT_ORDERS[TotalAmount], FACT_ORDERS[WD_CUSTOMERS],FACT_ORDERS[[#This Row],[WD_CUSTOMERS]])&gt;=15000, "VIP",
    SUMIFS(FACT_ORDERS[TotalAmount], FACT_ORDERS[WD_CUSTOMERS],FACT_ORDERS[[#This Row],[WD_CUSTOMERS]])&gt;=8000, "Premium",
    TRUE, "Regular"
)</f>
        <v>Premium</v>
      </c>
      <c r="N3327" s="32" cm="1">
        <f t="array" ref="N3327">_xlfn.IFS(
   FACT_ORDERS[[#This Row],[TypeOfClient]]="VIP", 0.2,
   FACT_ORDERS[[#This Row],[TypeOfClient]]="Premium", 0.1,
   TRUE, 0
)</f>
        <v>0.1</v>
      </c>
      <c r="O3327" s="31" cm="1">
        <f t="array" ref="O3327">_xlfn.IFS(
   FACT_ORDERS[[#This Row],[TotalAmount]]&gt;1500, 0.15,
   FACT_ORDERS[[#This Row],[TotalAmount]]&gt;1000, 0.1,
   FACT_ORDERS[[#This Row],[TotalAmount]]&gt;500, 0.05,
   TRUE, 0
)</f>
        <v>0.1</v>
      </c>
      <c r="P3327" s="28">
        <f xml:space="preserve"> FACT_ORDERS[[#This Row],[TotalAmount]] * (1 - (FACT_ORDERS[[#This Row],[ClientDiscount]] + FACT_ORDERS[[#This Row],[OrderDiscount]]) )</f>
        <v>1092</v>
      </c>
      <c r="Q3327" s="28">
        <f>FACT_ORDERS[[#This Row],[TotalAmountWithDiscount]]+FACT_ORDERS[[#This Row],[DeliveryCost]]</f>
        <v>1107</v>
      </c>
      <c r="R3327" s="35">
        <v>45554</v>
      </c>
      <c r="S3327" s="35" t="str">
        <f>IF(NETWORKDAYS(FACT_ORDERS[[#This Row],[Order-Date]], FACT_ORDERS[[#This Row],[ArrivalDate ]]) &gt; 10, "Late", "On Time")</f>
        <v>On Time</v>
      </c>
    </row>
    <row r="3328" spans="1:19" x14ac:dyDescent="0.3">
      <c r="A3328" s="12">
        <v>8326</v>
      </c>
      <c r="B3328" s="12">
        <v>269</v>
      </c>
      <c r="C3328" s="12">
        <v>10499</v>
      </c>
      <c r="D3328" s="12">
        <v>3327</v>
      </c>
      <c r="E3328" s="12" t="s">
        <v>243</v>
      </c>
      <c r="F3328" s="13">
        <v>44969</v>
      </c>
      <c r="G3328" s="26" t="s">
        <v>13673</v>
      </c>
      <c r="H3328" s="12">
        <v>23</v>
      </c>
      <c r="I3328" s="28">
        <f>VLOOKUP(B:B,DIM_PRODUCTS!A:F,5,FALSE)</f>
        <v>29</v>
      </c>
      <c r="J3328" s="28">
        <f>FACT_ORDERS[[#This Row],[ProductPrice]]*FACT_ORDERS[[#This Row],[Quantity]]</f>
        <v>667</v>
      </c>
      <c r="K3328" s="12" t="str">
        <f>VLOOKUP(C:C,DIM_CUSTOMERS!A:G,7,FALSE)</f>
        <v>China</v>
      </c>
      <c r="L3328" s="30" cm="1">
        <f t="array" ref="L3328">_xlfn.IFS(
    AND(FACT_ORDERS[[#This Row],[DeliveryMehtod]]="shippment",FACT_ORDERS[[#This Row],[TotalAmount]]&gt;=200), 0,
    AND(FACT_ORDERS[[#This Row],[DeliveryMehtod]]="pickup"), 15,
    AND(FACT_ORDERS[[#This Row],[DeliveryMehtod]]="shippment",FACT_ORDERS[[#This Row],[TotalAmount]]&lt;200), 35
)</f>
        <v>15</v>
      </c>
      <c r="M3328" s="12" t="str" cm="1">
        <f t="array" ref="M3328">_xlfn.IFS(
    SUMIFS(FACT_ORDERS[TotalAmount], FACT_ORDERS[WD_CUSTOMERS],FACT_ORDERS[[#This Row],[WD_CUSTOMERS]])&gt;=15000, "VIP",
    SUMIFS(FACT_ORDERS[TotalAmount], FACT_ORDERS[WD_CUSTOMERS],FACT_ORDERS[[#This Row],[WD_CUSTOMERS]])&gt;=8000, "Premium",
    TRUE, "Regular"
)</f>
        <v>Regular</v>
      </c>
      <c r="N3328" s="32" cm="1">
        <f t="array" ref="N3328">_xlfn.IFS(
   FACT_ORDERS[[#This Row],[TypeOfClient]]="VIP", 0.2,
   FACT_ORDERS[[#This Row],[TypeOfClient]]="Premium", 0.1,
   TRUE, 0
)</f>
        <v>0</v>
      </c>
      <c r="O3328" s="31" cm="1">
        <f t="array" ref="O3328">_xlfn.IFS(
   FACT_ORDERS[[#This Row],[TotalAmount]]&gt;1500, 0.15,
   FACT_ORDERS[[#This Row],[TotalAmount]]&gt;1000, 0.1,
   FACT_ORDERS[[#This Row],[TotalAmount]]&gt;500, 0.05,
   TRUE, 0
)</f>
        <v>0.05</v>
      </c>
      <c r="P3328" s="28">
        <f xml:space="preserve"> FACT_ORDERS[[#This Row],[TotalAmount]] * (1 - (FACT_ORDERS[[#This Row],[ClientDiscount]] + FACT_ORDERS[[#This Row],[OrderDiscount]]) )</f>
        <v>633.65</v>
      </c>
      <c r="Q3328" s="28">
        <f>FACT_ORDERS[[#This Row],[TotalAmountWithDiscount]]+FACT_ORDERS[[#This Row],[DeliveryCost]]</f>
        <v>648.65</v>
      </c>
      <c r="R3328" s="35">
        <v>44977</v>
      </c>
      <c r="S3328" s="35" t="str">
        <f>IF(NETWORKDAYS(FACT_ORDERS[[#This Row],[Order-Date]], FACT_ORDERS[[#This Row],[ArrivalDate ]]) &gt; 10, "Late", "On Time")</f>
        <v>On Time</v>
      </c>
    </row>
    <row r="3329" spans="1:19" x14ac:dyDescent="0.3">
      <c r="A3329" s="12">
        <v>8327</v>
      </c>
      <c r="B3329" s="12">
        <v>237</v>
      </c>
      <c r="C3329" s="12">
        <v>10499</v>
      </c>
      <c r="D3329" s="12">
        <v>3328</v>
      </c>
      <c r="E3329" s="12" t="s">
        <v>244</v>
      </c>
      <c r="F3329" s="13">
        <v>44969</v>
      </c>
      <c r="G3329" s="26" t="s">
        <v>13674</v>
      </c>
      <c r="H3329" s="12">
        <v>31</v>
      </c>
      <c r="I3329" s="28">
        <f>VLOOKUP(B:B,DIM_PRODUCTS!A:F,5,FALSE)</f>
        <v>17</v>
      </c>
      <c r="J3329" s="28">
        <f>FACT_ORDERS[[#This Row],[ProductPrice]]*FACT_ORDERS[[#This Row],[Quantity]]</f>
        <v>527</v>
      </c>
      <c r="K3329" s="12" t="str">
        <f>VLOOKUP(C:C,DIM_CUSTOMERS!A:G,7,FALSE)</f>
        <v>China</v>
      </c>
      <c r="L3329" s="30" cm="1">
        <f t="array" ref="L3329">_xlfn.IFS(
    AND(FACT_ORDERS[[#This Row],[DeliveryMehtod]]="shippment",FACT_ORDERS[[#This Row],[TotalAmount]]&gt;=200), 0,
    AND(FACT_ORDERS[[#This Row],[DeliveryMehtod]]="pickup"), 15,
    AND(FACT_ORDERS[[#This Row],[DeliveryMehtod]]="shippment",FACT_ORDERS[[#This Row],[TotalAmount]]&lt;200), 35
)</f>
        <v>0</v>
      </c>
      <c r="M3329" s="12" t="str" cm="1">
        <f t="array" ref="M3329">_xlfn.IFS(
    SUMIFS(FACT_ORDERS[TotalAmount], FACT_ORDERS[WD_CUSTOMERS],FACT_ORDERS[[#This Row],[WD_CUSTOMERS]])&gt;=15000, "VIP",
    SUMIFS(FACT_ORDERS[TotalAmount], FACT_ORDERS[WD_CUSTOMERS],FACT_ORDERS[[#This Row],[WD_CUSTOMERS]])&gt;=8000, "Premium",
    TRUE, "Regular"
)</f>
        <v>Regular</v>
      </c>
      <c r="N3329" s="32" cm="1">
        <f t="array" ref="N3329">_xlfn.IFS(
   FACT_ORDERS[[#This Row],[TypeOfClient]]="VIP", 0.2,
   FACT_ORDERS[[#This Row],[TypeOfClient]]="Premium", 0.1,
   TRUE, 0
)</f>
        <v>0</v>
      </c>
      <c r="O3329" s="31" cm="1">
        <f t="array" ref="O3329">_xlfn.IFS(
   FACT_ORDERS[[#This Row],[TotalAmount]]&gt;1500, 0.15,
   FACT_ORDERS[[#This Row],[TotalAmount]]&gt;1000, 0.1,
   FACT_ORDERS[[#This Row],[TotalAmount]]&gt;500, 0.05,
   TRUE, 0
)</f>
        <v>0.05</v>
      </c>
      <c r="P3329" s="28">
        <f xml:space="preserve"> FACT_ORDERS[[#This Row],[TotalAmount]] * (1 - (FACT_ORDERS[[#This Row],[ClientDiscount]] + FACT_ORDERS[[#This Row],[OrderDiscount]]) )</f>
        <v>500.65</v>
      </c>
      <c r="Q3329" s="28">
        <f>FACT_ORDERS[[#This Row],[TotalAmountWithDiscount]]+FACT_ORDERS[[#This Row],[DeliveryCost]]</f>
        <v>500.65</v>
      </c>
      <c r="R3329" s="35">
        <v>44976</v>
      </c>
      <c r="S3329" s="35" t="str">
        <f>IF(NETWORKDAYS(FACT_ORDERS[[#This Row],[Order-Date]], FACT_ORDERS[[#This Row],[ArrivalDate ]]) &gt; 10, "Late", "On Time")</f>
        <v>On Time</v>
      </c>
    </row>
    <row r="3330" spans="1:19" x14ac:dyDescent="0.3">
      <c r="A3330" s="12">
        <v>8328</v>
      </c>
      <c r="B3330" s="12">
        <v>293</v>
      </c>
      <c r="C3330" s="12">
        <v>10699</v>
      </c>
      <c r="D3330" s="12">
        <v>3329</v>
      </c>
      <c r="E3330" s="12" t="s">
        <v>243</v>
      </c>
      <c r="F3330" s="13">
        <v>45534</v>
      </c>
      <c r="G3330" s="26" t="s">
        <v>11279</v>
      </c>
      <c r="H3330" s="12">
        <v>10</v>
      </c>
      <c r="I3330" s="28">
        <f>VLOOKUP(B:B,DIM_PRODUCTS!A:F,5,FALSE)</f>
        <v>11</v>
      </c>
      <c r="J3330" s="28">
        <f>FACT_ORDERS[[#This Row],[ProductPrice]]*FACT_ORDERS[[#This Row],[Quantity]]</f>
        <v>110</v>
      </c>
      <c r="K3330" s="12" t="str">
        <f>VLOOKUP(C:C,DIM_CUSTOMERS!A:G,7,FALSE)</f>
        <v>Germany</v>
      </c>
      <c r="L3330" s="30" cm="1">
        <f t="array" ref="L3330">_xlfn.IFS(
    AND(FACT_ORDERS[[#This Row],[DeliveryMehtod]]="shippment",FACT_ORDERS[[#This Row],[TotalAmount]]&gt;=200), 0,
    AND(FACT_ORDERS[[#This Row],[DeliveryMehtod]]="pickup"), 15,
    AND(FACT_ORDERS[[#This Row],[DeliveryMehtod]]="shippment",FACT_ORDERS[[#This Row],[TotalAmount]]&lt;200), 35
)</f>
        <v>15</v>
      </c>
      <c r="M3330" s="12" t="str" cm="1">
        <f t="array" ref="M3330">_xlfn.IFS(
    SUMIFS(FACT_ORDERS[TotalAmount], FACT_ORDERS[WD_CUSTOMERS],FACT_ORDERS[[#This Row],[WD_CUSTOMERS]])&gt;=15000, "VIP",
    SUMIFS(FACT_ORDERS[TotalAmount], FACT_ORDERS[WD_CUSTOMERS],FACT_ORDERS[[#This Row],[WD_CUSTOMERS]])&gt;=8000, "Premium",
    TRUE, "Regular"
)</f>
        <v>Premium</v>
      </c>
      <c r="N3330" s="32" cm="1">
        <f t="array" ref="N3330">_xlfn.IFS(
   FACT_ORDERS[[#This Row],[TypeOfClient]]="VIP", 0.2,
   FACT_ORDERS[[#This Row],[TypeOfClient]]="Premium", 0.1,
   TRUE, 0
)</f>
        <v>0.1</v>
      </c>
      <c r="O3330" s="31" cm="1">
        <f t="array" ref="O3330">_xlfn.IFS(
   FACT_ORDERS[[#This Row],[TotalAmount]]&gt;1500, 0.15,
   FACT_ORDERS[[#This Row],[TotalAmount]]&gt;1000, 0.1,
   FACT_ORDERS[[#This Row],[TotalAmount]]&gt;500, 0.05,
   TRUE, 0
)</f>
        <v>0</v>
      </c>
      <c r="P3330" s="28">
        <f xml:space="preserve"> FACT_ORDERS[[#This Row],[TotalAmount]] * (1 - (FACT_ORDERS[[#This Row],[ClientDiscount]] + FACT_ORDERS[[#This Row],[OrderDiscount]]) )</f>
        <v>99</v>
      </c>
      <c r="Q3330" s="28">
        <f>FACT_ORDERS[[#This Row],[TotalAmountWithDiscount]]+FACT_ORDERS[[#This Row],[DeliveryCost]]</f>
        <v>114</v>
      </c>
      <c r="R3330" s="35">
        <v>45543</v>
      </c>
      <c r="S3330" s="35" t="str">
        <f>IF(NETWORKDAYS(FACT_ORDERS[[#This Row],[Order-Date]], FACT_ORDERS[[#This Row],[ArrivalDate ]]) &gt; 10, "Late", "On Time")</f>
        <v>On Time</v>
      </c>
    </row>
    <row r="3331" spans="1:19" x14ac:dyDescent="0.3">
      <c r="A3331" s="12">
        <v>8329</v>
      </c>
      <c r="B3331" s="12">
        <v>253</v>
      </c>
      <c r="C3331" s="12">
        <v>10699</v>
      </c>
      <c r="D3331" s="12">
        <v>3330</v>
      </c>
      <c r="E3331" s="12" t="s">
        <v>244</v>
      </c>
      <c r="F3331" s="13">
        <v>45534</v>
      </c>
      <c r="G3331" s="26" t="s">
        <v>13675</v>
      </c>
      <c r="H3331" s="12">
        <v>38</v>
      </c>
      <c r="I3331" s="28">
        <f>VLOOKUP(B:B,DIM_PRODUCTS!A:F,5,FALSE)</f>
        <v>11</v>
      </c>
      <c r="J3331" s="28">
        <f>FACT_ORDERS[[#This Row],[ProductPrice]]*FACT_ORDERS[[#This Row],[Quantity]]</f>
        <v>418</v>
      </c>
      <c r="K3331" s="12" t="str">
        <f>VLOOKUP(C:C,DIM_CUSTOMERS!A:G,7,FALSE)</f>
        <v>Germany</v>
      </c>
      <c r="L3331" s="30" cm="1">
        <f t="array" ref="L3331">_xlfn.IFS(
    AND(FACT_ORDERS[[#This Row],[DeliveryMehtod]]="shippment",FACT_ORDERS[[#This Row],[TotalAmount]]&gt;=200), 0,
    AND(FACT_ORDERS[[#This Row],[DeliveryMehtod]]="pickup"), 15,
    AND(FACT_ORDERS[[#This Row],[DeliveryMehtod]]="shippment",FACT_ORDERS[[#This Row],[TotalAmount]]&lt;200), 35
)</f>
        <v>0</v>
      </c>
      <c r="M3331" s="12" t="str" cm="1">
        <f t="array" ref="M3331">_xlfn.IFS(
    SUMIFS(FACT_ORDERS[TotalAmount], FACT_ORDERS[WD_CUSTOMERS],FACT_ORDERS[[#This Row],[WD_CUSTOMERS]])&gt;=15000, "VIP",
    SUMIFS(FACT_ORDERS[TotalAmount], FACT_ORDERS[WD_CUSTOMERS],FACT_ORDERS[[#This Row],[WD_CUSTOMERS]])&gt;=8000, "Premium",
    TRUE, "Regular"
)</f>
        <v>Premium</v>
      </c>
      <c r="N3331" s="32" cm="1">
        <f t="array" ref="N3331">_xlfn.IFS(
   FACT_ORDERS[[#This Row],[TypeOfClient]]="VIP", 0.2,
   FACT_ORDERS[[#This Row],[TypeOfClient]]="Premium", 0.1,
   TRUE, 0
)</f>
        <v>0.1</v>
      </c>
      <c r="O3331" s="31" cm="1">
        <f t="array" ref="O3331">_xlfn.IFS(
   FACT_ORDERS[[#This Row],[TotalAmount]]&gt;1500, 0.15,
   FACT_ORDERS[[#This Row],[TotalAmount]]&gt;1000, 0.1,
   FACT_ORDERS[[#This Row],[TotalAmount]]&gt;500, 0.05,
   TRUE, 0
)</f>
        <v>0</v>
      </c>
      <c r="P3331" s="28">
        <f xml:space="preserve"> FACT_ORDERS[[#This Row],[TotalAmount]] * (1 - (FACT_ORDERS[[#This Row],[ClientDiscount]] + FACT_ORDERS[[#This Row],[OrderDiscount]]) )</f>
        <v>376.2</v>
      </c>
      <c r="Q3331" s="28">
        <f>FACT_ORDERS[[#This Row],[TotalAmountWithDiscount]]+FACT_ORDERS[[#This Row],[DeliveryCost]]</f>
        <v>376.2</v>
      </c>
      <c r="R3331" s="35">
        <v>45542</v>
      </c>
      <c r="S3331" s="35" t="str">
        <f>IF(NETWORKDAYS(FACT_ORDERS[[#This Row],[Order-Date]], FACT_ORDERS[[#This Row],[ArrivalDate ]]) &gt; 10, "Late", "On Time")</f>
        <v>On Time</v>
      </c>
    </row>
    <row r="3332" spans="1:19" x14ac:dyDescent="0.3">
      <c r="A3332" s="12">
        <v>8330</v>
      </c>
      <c r="B3332" s="12">
        <v>289</v>
      </c>
      <c r="C3332" s="12">
        <v>10699</v>
      </c>
      <c r="D3332" s="12">
        <v>3331</v>
      </c>
      <c r="E3332" s="12" t="s">
        <v>243</v>
      </c>
      <c r="F3332" s="13">
        <v>45534</v>
      </c>
      <c r="G3332" s="26" t="s">
        <v>13676</v>
      </c>
      <c r="H3332" s="12">
        <v>19</v>
      </c>
      <c r="I3332" s="28">
        <f>VLOOKUP(B:B,DIM_PRODUCTS!A:F,5,FALSE)</f>
        <v>9</v>
      </c>
      <c r="J3332" s="28">
        <f>FACT_ORDERS[[#This Row],[ProductPrice]]*FACT_ORDERS[[#This Row],[Quantity]]</f>
        <v>171</v>
      </c>
      <c r="K3332" s="12" t="str">
        <f>VLOOKUP(C:C,DIM_CUSTOMERS!A:G,7,FALSE)</f>
        <v>Germany</v>
      </c>
      <c r="L3332" s="30" cm="1">
        <f t="array" ref="L3332">_xlfn.IFS(
    AND(FACT_ORDERS[[#This Row],[DeliveryMehtod]]="shippment",FACT_ORDERS[[#This Row],[TotalAmount]]&gt;=200), 0,
    AND(FACT_ORDERS[[#This Row],[DeliveryMehtod]]="pickup"), 15,
    AND(FACT_ORDERS[[#This Row],[DeliveryMehtod]]="shippment",FACT_ORDERS[[#This Row],[TotalAmount]]&lt;200), 35
)</f>
        <v>15</v>
      </c>
      <c r="M3332" s="12" t="str" cm="1">
        <f t="array" ref="M3332">_xlfn.IFS(
    SUMIFS(FACT_ORDERS[TotalAmount], FACT_ORDERS[WD_CUSTOMERS],FACT_ORDERS[[#This Row],[WD_CUSTOMERS]])&gt;=15000, "VIP",
    SUMIFS(FACT_ORDERS[TotalAmount], FACT_ORDERS[WD_CUSTOMERS],FACT_ORDERS[[#This Row],[WD_CUSTOMERS]])&gt;=8000, "Premium",
    TRUE, "Regular"
)</f>
        <v>Premium</v>
      </c>
      <c r="N3332" s="32" cm="1">
        <f t="array" ref="N3332">_xlfn.IFS(
   FACT_ORDERS[[#This Row],[TypeOfClient]]="VIP", 0.2,
   FACT_ORDERS[[#This Row],[TypeOfClient]]="Premium", 0.1,
   TRUE, 0
)</f>
        <v>0.1</v>
      </c>
      <c r="O3332" s="31" cm="1">
        <f t="array" ref="O3332">_xlfn.IFS(
   FACT_ORDERS[[#This Row],[TotalAmount]]&gt;1500, 0.15,
   FACT_ORDERS[[#This Row],[TotalAmount]]&gt;1000, 0.1,
   FACT_ORDERS[[#This Row],[TotalAmount]]&gt;500, 0.05,
   TRUE, 0
)</f>
        <v>0</v>
      </c>
      <c r="P3332" s="28">
        <f xml:space="preserve"> FACT_ORDERS[[#This Row],[TotalAmount]] * (1 - (FACT_ORDERS[[#This Row],[ClientDiscount]] + FACT_ORDERS[[#This Row],[OrderDiscount]]) )</f>
        <v>153.9</v>
      </c>
      <c r="Q3332" s="28">
        <f>FACT_ORDERS[[#This Row],[TotalAmountWithDiscount]]+FACT_ORDERS[[#This Row],[DeliveryCost]]</f>
        <v>168.9</v>
      </c>
      <c r="R3332" s="35">
        <v>45545</v>
      </c>
      <c r="S3332" s="35" t="str">
        <f>IF(NETWORKDAYS(FACT_ORDERS[[#This Row],[Order-Date]], FACT_ORDERS[[#This Row],[ArrivalDate ]]) &gt; 10, "Late", "On Time")</f>
        <v>On Time</v>
      </c>
    </row>
    <row r="3333" spans="1:19" x14ac:dyDescent="0.3">
      <c r="A3333" s="12">
        <v>8331</v>
      </c>
      <c r="B3333" s="12">
        <v>253</v>
      </c>
      <c r="C3333" s="12">
        <v>10699</v>
      </c>
      <c r="D3333" s="12">
        <v>3332</v>
      </c>
      <c r="E3333" s="12" t="s">
        <v>243</v>
      </c>
      <c r="F3333" s="13">
        <v>45558</v>
      </c>
      <c r="G3333" s="26" t="s">
        <v>13677</v>
      </c>
      <c r="H3333" s="12">
        <v>40</v>
      </c>
      <c r="I3333" s="28">
        <f>VLOOKUP(B:B,DIM_PRODUCTS!A:F,5,FALSE)</f>
        <v>11</v>
      </c>
      <c r="J3333" s="28">
        <f>FACT_ORDERS[[#This Row],[ProductPrice]]*FACT_ORDERS[[#This Row],[Quantity]]</f>
        <v>440</v>
      </c>
      <c r="K3333" s="12" t="str">
        <f>VLOOKUP(C:C,DIM_CUSTOMERS!A:G,7,FALSE)</f>
        <v>Germany</v>
      </c>
      <c r="L3333" s="30" cm="1">
        <f t="array" ref="L3333">_xlfn.IFS(
    AND(FACT_ORDERS[[#This Row],[DeliveryMehtod]]="shippment",FACT_ORDERS[[#This Row],[TotalAmount]]&gt;=200), 0,
    AND(FACT_ORDERS[[#This Row],[DeliveryMehtod]]="pickup"), 15,
    AND(FACT_ORDERS[[#This Row],[DeliveryMehtod]]="shippment",FACT_ORDERS[[#This Row],[TotalAmount]]&lt;200), 35
)</f>
        <v>15</v>
      </c>
      <c r="M3333" s="12" t="str" cm="1">
        <f t="array" ref="M3333">_xlfn.IFS(
    SUMIFS(FACT_ORDERS[TotalAmount], FACT_ORDERS[WD_CUSTOMERS],FACT_ORDERS[[#This Row],[WD_CUSTOMERS]])&gt;=15000, "VIP",
    SUMIFS(FACT_ORDERS[TotalAmount], FACT_ORDERS[WD_CUSTOMERS],FACT_ORDERS[[#This Row],[WD_CUSTOMERS]])&gt;=8000, "Premium",
    TRUE, "Regular"
)</f>
        <v>Premium</v>
      </c>
      <c r="N3333" s="32" cm="1">
        <f t="array" ref="N3333">_xlfn.IFS(
   FACT_ORDERS[[#This Row],[TypeOfClient]]="VIP", 0.2,
   FACT_ORDERS[[#This Row],[TypeOfClient]]="Premium", 0.1,
   TRUE, 0
)</f>
        <v>0.1</v>
      </c>
      <c r="O3333" s="31" cm="1">
        <f t="array" ref="O3333">_xlfn.IFS(
   FACT_ORDERS[[#This Row],[TotalAmount]]&gt;1500, 0.15,
   FACT_ORDERS[[#This Row],[TotalAmount]]&gt;1000, 0.1,
   FACT_ORDERS[[#This Row],[TotalAmount]]&gt;500, 0.05,
   TRUE, 0
)</f>
        <v>0</v>
      </c>
      <c r="P3333" s="28">
        <f xml:space="preserve"> FACT_ORDERS[[#This Row],[TotalAmount]] * (1 - (FACT_ORDERS[[#This Row],[ClientDiscount]] + FACT_ORDERS[[#This Row],[OrderDiscount]]) )</f>
        <v>396</v>
      </c>
      <c r="Q3333" s="28">
        <f>FACT_ORDERS[[#This Row],[TotalAmountWithDiscount]]+FACT_ORDERS[[#This Row],[DeliveryCost]]</f>
        <v>411</v>
      </c>
      <c r="R3333" s="35">
        <v>45573</v>
      </c>
      <c r="S3333" s="35" t="str">
        <f>IF(NETWORKDAYS(FACT_ORDERS[[#This Row],[Order-Date]], FACT_ORDERS[[#This Row],[ArrivalDate ]]) &gt; 10, "Late", "On Time")</f>
        <v>Late</v>
      </c>
    </row>
    <row r="3334" spans="1:19" x14ac:dyDescent="0.3">
      <c r="A3334" s="12">
        <v>8332</v>
      </c>
      <c r="B3334" s="12">
        <v>270</v>
      </c>
      <c r="C3334" s="12">
        <v>10699</v>
      </c>
      <c r="D3334" s="12">
        <v>3333</v>
      </c>
      <c r="E3334" s="12" t="s">
        <v>243</v>
      </c>
      <c r="F3334" s="13">
        <v>45290</v>
      </c>
      <c r="G3334" s="26" t="s">
        <v>13678</v>
      </c>
      <c r="H3334" s="12">
        <v>28</v>
      </c>
      <c r="I3334" s="28">
        <f>VLOOKUP(B:B,DIM_PRODUCTS!A:F,5,FALSE)</f>
        <v>20</v>
      </c>
      <c r="J3334" s="28">
        <f>FACT_ORDERS[[#This Row],[ProductPrice]]*FACT_ORDERS[[#This Row],[Quantity]]</f>
        <v>560</v>
      </c>
      <c r="K3334" s="12" t="str">
        <f>VLOOKUP(C:C,DIM_CUSTOMERS!A:G,7,FALSE)</f>
        <v>Germany</v>
      </c>
      <c r="L3334" s="30" cm="1">
        <f t="array" ref="L3334">_xlfn.IFS(
    AND(FACT_ORDERS[[#This Row],[DeliveryMehtod]]="shippment",FACT_ORDERS[[#This Row],[TotalAmount]]&gt;=200), 0,
    AND(FACT_ORDERS[[#This Row],[DeliveryMehtod]]="pickup"), 15,
    AND(FACT_ORDERS[[#This Row],[DeliveryMehtod]]="shippment",FACT_ORDERS[[#This Row],[TotalAmount]]&lt;200), 35
)</f>
        <v>15</v>
      </c>
      <c r="M3334" s="12" t="str" cm="1">
        <f t="array" ref="M3334">_xlfn.IFS(
    SUMIFS(FACT_ORDERS[TotalAmount], FACT_ORDERS[WD_CUSTOMERS],FACT_ORDERS[[#This Row],[WD_CUSTOMERS]])&gt;=15000, "VIP",
    SUMIFS(FACT_ORDERS[TotalAmount], FACT_ORDERS[WD_CUSTOMERS],FACT_ORDERS[[#This Row],[WD_CUSTOMERS]])&gt;=8000, "Premium",
    TRUE, "Regular"
)</f>
        <v>Premium</v>
      </c>
      <c r="N3334" s="32" cm="1">
        <f t="array" ref="N3334">_xlfn.IFS(
   FACT_ORDERS[[#This Row],[TypeOfClient]]="VIP", 0.2,
   FACT_ORDERS[[#This Row],[TypeOfClient]]="Premium", 0.1,
   TRUE, 0
)</f>
        <v>0.1</v>
      </c>
      <c r="O3334" s="31" cm="1">
        <f t="array" ref="O3334">_xlfn.IFS(
   FACT_ORDERS[[#This Row],[TotalAmount]]&gt;1500, 0.15,
   FACT_ORDERS[[#This Row],[TotalAmount]]&gt;1000, 0.1,
   FACT_ORDERS[[#This Row],[TotalAmount]]&gt;500, 0.05,
   TRUE, 0
)</f>
        <v>0.05</v>
      </c>
      <c r="P3334" s="28">
        <f xml:space="preserve"> FACT_ORDERS[[#This Row],[TotalAmount]] * (1 - (FACT_ORDERS[[#This Row],[ClientDiscount]] + FACT_ORDERS[[#This Row],[OrderDiscount]]) )</f>
        <v>476</v>
      </c>
      <c r="Q3334" s="28">
        <f>FACT_ORDERS[[#This Row],[TotalAmountWithDiscount]]+FACT_ORDERS[[#This Row],[DeliveryCost]]</f>
        <v>491</v>
      </c>
      <c r="R3334" s="35">
        <v>45305</v>
      </c>
      <c r="S3334" s="35" t="str">
        <f>IF(NETWORKDAYS(FACT_ORDERS[[#This Row],[Order-Date]], FACT_ORDERS[[#This Row],[ArrivalDate ]]) &gt; 10, "Late", "On Time")</f>
        <v>On Time</v>
      </c>
    </row>
    <row r="3335" spans="1:19" x14ac:dyDescent="0.3">
      <c r="A3335" s="12">
        <v>8333</v>
      </c>
      <c r="B3335" s="12">
        <v>293</v>
      </c>
      <c r="C3335" s="12">
        <v>10699</v>
      </c>
      <c r="D3335" s="12">
        <v>3334</v>
      </c>
      <c r="E3335" s="12" t="s">
        <v>244</v>
      </c>
      <c r="F3335" s="13">
        <v>45290</v>
      </c>
      <c r="G3335" s="26" t="s">
        <v>13679</v>
      </c>
      <c r="H3335" s="12">
        <v>14</v>
      </c>
      <c r="I3335" s="28">
        <f>VLOOKUP(B:B,DIM_PRODUCTS!A:F,5,FALSE)</f>
        <v>11</v>
      </c>
      <c r="J3335" s="28">
        <f>FACT_ORDERS[[#This Row],[ProductPrice]]*FACT_ORDERS[[#This Row],[Quantity]]</f>
        <v>154</v>
      </c>
      <c r="K3335" s="12" t="str">
        <f>VLOOKUP(C:C,DIM_CUSTOMERS!A:G,7,FALSE)</f>
        <v>Germany</v>
      </c>
      <c r="L3335" s="30" cm="1">
        <f t="array" ref="L3335">_xlfn.IFS(
    AND(FACT_ORDERS[[#This Row],[DeliveryMehtod]]="shippment",FACT_ORDERS[[#This Row],[TotalAmount]]&gt;=200), 0,
    AND(FACT_ORDERS[[#This Row],[DeliveryMehtod]]="pickup"), 15,
    AND(FACT_ORDERS[[#This Row],[DeliveryMehtod]]="shippment",FACT_ORDERS[[#This Row],[TotalAmount]]&lt;200), 35
)</f>
        <v>35</v>
      </c>
      <c r="M3335" s="12" t="str" cm="1">
        <f t="array" ref="M3335">_xlfn.IFS(
    SUMIFS(FACT_ORDERS[TotalAmount], FACT_ORDERS[WD_CUSTOMERS],FACT_ORDERS[[#This Row],[WD_CUSTOMERS]])&gt;=15000, "VIP",
    SUMIFS(FACT_ORDERS[TotalAmount], FACT_ORDERS[WD_CUSTOMERS],FACT_ORDERS[[#This Row],[WD_CUSTOMERS]])&gt;=8000, "Premium",
    TRUE, "Regular"
)</f>
        <v>Premium</v>
      </c>
      <c r="N3335" s="32" cm="1">
        <f t="array" ref="N3335">_xlfn.IFS(
   FACT_ORDERS[[#This Row],[TypeOfClient]]="VIP", 0.2,
   FACT_ORDERS[[#This Row],[TypeOfClient]]="Premium", 0.1,
   TRUE, 0
)</f>
        <v>0.1</v>
      </c>
      <c r="O3335" s="31" cm="1">
        <f t="array" ref="O3335">_xlfn.IFS(
   FACT_ORDERS[[#This Row],[TotalAmount]]&gt;1500, 0.15,
   FACT_ORDERS[[#This Row],[TotalAmount]]&gt;1000, 0.1,
   FACT_ORDERS[[#This Row],[TotalAmount]]&gt;500, 0.05,
   TRUE, 0
)</f>
        <v>0</v>
      </c>
      <c r="P3335" s="28">
        <f xml:space="preserve"> FACT_ORDERS[[#This Row],[TotalAmount]] * (1 - (FACT_ORDERS[[#This Row],[ClientDiscount]] + FACT_ORDERS[[#This Row],[OrderDiscount]]) )</f>
        <v>138.6</v>
      </c>
      <c r="Q3335" s="28">
        <f>FACT_ORDERS[[#This Row],[TotalAmountWithDiscount]]+FACT_ORDERS[[#This Row],[DeliveryCost]]</f>
        <v>173.6</v>
      </c>
      <c r="R3335" s="35">
        <v>45301</v>
      </c>
      <c r="S3335" s="35" t="str">
        <f>IF(NETWORKDAYS(FACT_ORDERS[[#This Row],[Order-Date]], FACT_ORDERS[[#This Row],[ArrivalDate ]]) &gt; 10, "Late", "On Time")</f>
        <v>On Time</v>
      </c>
    </row>
    <row r="3336" spans="1:19" x14ac:dyDescent="0.3">
      <c r="A3336" s="12">
        <v>8334</v>
      </c>
      <c r="B3336" s="12">
        <v>253</v>
      </c>
      <c r="C3336" s="12">
        <v>10699</v>
      </c>
      <c r="D3336" s="12">
        <v>3335</v>
      </c>
      <c r="E3336" s="12" t="s">
        <v>244</v>
      </c>
      <c r="F3336" s="13">
        <v>45290</v>
      </c>
      <c r="G3336" s="26" t="s">
        <v>13680</v>
      </c>
      <c r="H3336" s="12">
        <v>42</v>
      </c>
      <c r="I3336" s="28">
        <f>VLOOKUP(B:B,DIM_PRODUCTS!A:F,5,FALSE)</f>
        <v>11</v>
      </c>
      <c r="J3336" s="28">
        <f>FACT_ORDERS[[#This Row],[ProductPrice]]*FACT_ORDERS[[#This Row],[Quantity]]</f>
        <v>462</v>
      </c>
      <c r="K3336" s="12" t="str">
        <f>VLOOKUP(C:C,DIM_CUSTOMERS!A:G,7,FALSE)</f>
        <v>Germany</v>
      </c>
      <c r="L3336" s="30" cm="1">
        <f t="array" ref="L3336">_xlfn.IFS(
    AND(FACT_ORDERS[[#This Row],[DeliveryMehtod]]="shippment",FACT_ORDERS[[#This Row],[TotalAmount]]&gt;=200), 0,
    AND(FACT_ORDERS[[#This Row],[DeliveryMehtod]]="pickup"), 15,
    AND(FACT_ORDERS[[#This Row],[DeliveryMehtod]]="shippment",FACT_ORDERS[[#This Row],[TotalAmount]]&lt;200), 35
)</f>
        <v>0</v>
      </c>
      <c r="M3336" s="12" t="str" cm="1">
        <f t="array" ref="M3336">_xlfn.IFS(
    SUMIFS(FACT_ORDERS[TotalAmount], FACT_ORDERS[WD_CUSTOMERS],FACT_ORDERS[[#This Row],[WD_CUSTOMERS]])&gt;=15000, "VIP",
    SUMIFS(FACT_ORDERS[TotalAmount], FACT_ORDERS[WD_CUSTOMERS],FACT_ORDERS[[#This Row],[WD_CUSTOMERS]])&gt;=8000, "Premium",
    TRUE, "Regular"
)</f>
        <v>Premium</v>
      </c>
      <c r="N3336" s="32" cm="1">
        <f t="array" ref="N3336">_xlfn.IFS(
   FACT_ORDERS[[#This Row],[TypeOfClient]]="VIP", 0.2,
   FACT_ORDERS[[#This Row],[TypeOfClient]]="Premium", 0.1,
   TRUE, 0
)</f>
        <v>0.1</v>
      </c>
      <c r="O3336" s="31" cm="1">
        <f t="array" ref="O3336">_xlfn.IFS(
   FACT_ORDERS[[#This Row],[TotalAmount]]&gt;1500, 0.15,
   FACT_ORDERS[[#This Row],[TotalAmount]]&gt;1000, 0.1,
   FACT_ORDERS[[#This Row],[TotalAmount]]&gt;500, 0.05,
   TRUE, 0
)</f>
        <v>0</v>
      </c>
      <c r="P3336" s="28">
        <f xml:space="preserve"> FACT_ORDERS[[#This Row],[TotalAmount]] * (1 - (FACT_ORDERS[[#This Row],[ClientDiscount]] + FACT_ORDERS[[#This Row],[OrderDiscount]]) )</f>
        <v>415.8</v>
      </c>
      <c r="Q3336" s="28">
        <f>FACT_ORDERS[[#This Row],[TotalAmountWithDiscount]]+FACT_ORDERS[[#This Row],[DeliveryCost]]</f>
        <v>415.8</v>
      </c>
      <c r="R3336" s="35">
        <v>45301</v>
      </c>
      <c r="S3336" s="35" t="str">
        <f>IF(NETWORKDAYS(FACT_ORDERS[[#This Row],[Order-Date]], FACT_ORDERS[[#This Row],[ArrivalDate ]]) &gt; 10, "Late", "On Time")</f>
        <v>On Time</v>
      </c>
    </row>
    <row r="3337" spans="1:19" x14ac:dyDescent="0.3">
      <c r="A3337" s="12">
        <v>8335</v>
      </c>
      <c r="B3337" s="12">
        <v>289</v>
      </c>
      <c r="C3337" s="12">
        <v>10699</v>
      </c>
      <c r="D3337" s="12">
        <v>3336</v>
      </c>
      <c r="E3337" s="12" t="s">
        <v>244</v>
      </c>
      <c r="F3337" s="13">
        <v>45290</v>
      </c>
      <c r="G3337" s="26" t="s">
        <v>13681</v>
      </c>
      <c r="H3337" s="12">
        <v>25</v>
      </c>
      <c r="I3337" s="28">
        <f>VLOOKUP(B:B,DIM_PRODUCTS!A:F,5,FALSE)</f>
        <v>9</v>
      </c>
      <c r="J3337" s="28">
        <f>FACT_ORDERS[[#This Row],[ProductPrice]]*FACT_ORDERS[[#This Row],[Quantity]]</f>
        <v>225</v>
      </c>
      <c r="K3337" s="12" t="str">
        <f>VLOOKUP(C:C,DIM_CUSTOMERS!A:G,7,FALSE)</f>
        <v>Germany</v>
      </c>
      <c r="L3337" s="30" cm="1">
        <f t="array" ref="L3337">_xlfn.IFS(
    AND(FACT_ORDERS[[#This Row],[DeliveryMehtod]]="shippment",FACT_ORDERS[[#This Row],[TotalAmount]]&gt;=200), 0,
    AND(FACT_ORDERS[[#This Row],[DeliveryMehtod]]="pickup"), 15,
    AND(FACT_ORDERS[[#This Row],[DeliveryMehtod]]="shippment",FACT_ORDERS[[#This Row],[TotalAmount]]&lt;200), 35
)</f>
        <v>0</v>
      </c>
      <c r="M3337" s="12" t="str" cm="1">
        <f t="array" ref="M3337">_xlfn.IFS(
    SUMIFS(FACT_ORDERS[TotalAmount], FACT_ORDERS[WD_CUSTOMERS],FACT_ORDERS[[#This Row],[WD_CUSTOMERS]])&gt;=15000, "VIP",
    SUMIFS(FACT_ORDERS[TotalAmount], FACT_ORDERS[WD_CUSTOMERS],FACT_ORDERS[[#This Row],[WD_CUSTOMERS]])&gt;=8000, "Premium",
    TRUE, "Regular"
)</f>
        <v>Premium</v>
      </c>
      <c r="N3337" s="32" cm="1">
        <f t="array" ref="N3337">_xlfn.IFS(
   FACT_ORDERS[[#This Row],[TypeOfClient]]="VIP", 0.2,
   FACT_ORDERS[[#This Row],[TypeOfClient]]="Premium", 0.1,
   TRUE, 0
)</f>
        <v>0.1</v>
      </c>
      <c r="O3337" s="31" cm="1">
        <f t="array" ref="O3337">_xlfn.IFS(
   FACT_ORDERS[[#This Row],[TotalAmount]]&gt;1500, 0.15,
   FACT_ORDERS[[#This Row],[TotalAmount]]&gt;1000, 0.1,
   FACT_ORDERS[[#This Row],[TotalAmount]]&gt;500, 0.05,
   TRUE, 0
)</f>
        <v>0</v>
      </c>
      <c r="P3337" s="28">
        <f xml:space="preserve"> FACT_ORDERS[[#This Row],[TotalAmount]] * (1 - (FACT_ORDERS[[#This Row],[ClientDiscount]] + FACT_ORDERS[[#This Row],[OrderDiscount]]) )</f>
        <v>202.5</v>
      </c>
      <c r="Q3337" s="28">
        <f>FACT_ORDERS[[#This Row],[TotalAmountWithDiscount]]+FACT_ORDERS[[#This Row],[DeliveryCost]]</f>
        <v>202.5</v>
      </c>
      <c r="R3337" s="35">
        <v>45300</v>
      </c>
      <c r="S3337" s="35" t="str">
        <f>IF(NETWORKDAYS(FACT_ORDERS[[#This Row],[Order-Date]], FACT_ORDERS[[#This Row],[ArrivalDate ]]) &gt; 10, "Late", "On Time")</f>
        <v>On Time</v>
      </c>
    </row>
    <row r="3338" spans="1:19" x14ac:dyDescent="0.3">
      <c r="A3338" s="12">
        <v>8336</v>
      </c>
      <c r="B3338" s="12">
        <v>253</v>
      </c>
      <c r="C3338" s="12">
        <v>10699</v>
      </c>
      <c r="D3338" s="12">
        <v>3337</v>
      </c>
      <c r="E3338" s="12" t="s">
        <v>243</v>
      </c>
      <c r="F3338" s="13">
        <v>45557</v>
      </c>
      <c r="G3338" s="26" t="s">
        <v>13682</v>
      </c>
      <c r="H3338" s="12">
        <v>32</v>
      </c>
      <c r="I3338" s="28">
        <f>VLOOKUP(B:B,DIM_PRODUCTS!A:F,5,FALSE)</f>
        <v>11</v>
      </c>
      <c r="J3338" s="28">
        <f>FACT_ORDERS[[#This Row],[ProductPrice]]*FACT_ORDERS[[#This Row],[Quantity]]</f>
        <v>352</v>
      </c>
      <c r="K3338" s="12" t="str">
        <f>VLOOKUP(C:C,DIM_CUSTOMERS!A:G,7,FALSE)</f>
        <v>Germany</v>
      </c>
      <c r="L3338" s="30" cm="1">
        <f t="array" ref="L3338">_xlfn.IFS(
    AND(FACT_ORDERS[[#This Row],[DeliveryMehtod]]="shippment",FACT_ORDERS[[#This Row],[TotalAmount]]&gt;=200), 0,
    AND(FACT_ORDERS[[#This Row],[DeliveryMehtod]]="pickup"), 15,
    AND(FACT_ORDERS[[#This Row],[DeliveryMehtod]]="shippment",FACT_ORDERS[[#This Row],[TotalAmount]]&lt;200), 35
)</f>
        <v>15</v>
      </c>
      <c r="M3338" s="12" t="str" cm="1">
        <f t="array" ref="M3338">_xlfn.IFS(
    SUMIFS(FACT_ORDERS[TotalAmount], FACT_ORDERS[WD_CUSTOMERS],FACT_ORDERS[[#This Row],[WD_CUSTOMERS]])&gt;=15000, "VIP",
    SUMIFS(FACT_ORDERS[TotalAmount], FACT_ORDERS[WD_CUSTOMERS],FACT_ORDERS[[#This Row],[WD_CUSTOMERS]])&gt;=8000, "Premium",
    TRUE, "Regular"
)</f>
        <v>Premium</v>
      </c>
      <c r="N3338" s="32" cm="1">
        <f t="array" ref="N3338">_xlfn.IFS(
   FACT_ORDERS[[#This Row],[TypeOfClient]]="VIP", 0.2,
   FACT_ORDERS[[#This Row],[TypeOfClient]]="Premium", 0.1,
   TRUE, 0
)</f>
        <v>0.1</v>
      </c>
      <c r="O3338" s="31" cm="1">
        <f t="array" ref="O3338">_xlfn.IFS(
   FACT_ORDERS[[#This Row],[TotalAmount]]&gt;1500, 0.15,
   FACT_ORDERS[[#This Row],[TotalAmount]]&gt;1000, 0.1,
   FACT_ORDERS[[#This Row],[TotalAmount]]&gt;500, 0.05,
   TRUE, 0
)</f>
        <v>0</v>
      </c>
      <c r="P3338" s="28">
        <f xml:space="preserve"> FACT_ORDERS[[#This Row],[TotalAmount]] * (1 - (FACT_ORDERS[[#This Row],[ClientDiscount]] + FACT_ORDERS[[#This Row],[OrderDiscount]]) )</f>
        <v>316.8</v>
      </c>
      <c r="Q3338" s="28">
        <f>FACT_ORDERS[[#This Row],[TotalAmountWithDiscount]]+FACT_ORDERS[[#This Row],[DeliveryCost]]</f>
        <v>331.8</v>
      </c>
      <c r="R3338" s="35">
        <v>45565</v>
      </c>
      <c r="S3338" s="35" t="str">
        <f>IF(NETWORKDAYS(FACT_ORDERS[[#This Row],[Order-Date]], FACT_ORDERS[[#This Row],[ArrivalDate ]]) &gt; 10, "Late", "On Time")</f>
        <v>On Time</v>
      </c>
    </row>
    <row r="3339" spans="1:19" x14ac:dyDescent="0.3">
      <c r="A3339" s="12">
        <v>8337</v>
      </c>
      <c r="B3339" s="12">
        <v>270</v>
      </c>
      <c r="C3339" s="12">
        <v>10699</v>
      </c>
      <c r="D3339" s="12">
        <v>3338</v>
      </c>
      <c r="E3339" s="12" t="s">
        <v>244</v>
      </c>
      <c r="F3339" s="13">
        <v>45493</v>
      </c>
      <c r="G3339" s="26" t="s">
        <v>13683</v>
      </c>
      <c r="H3339" s="12">
        <v>20</v>
      </c>
      <c r="I3339" s="28">
        <f>VLOOKUP(B:B,DIM_PRODUCTS!A:F,5,FALSE)</f>
        <v>20</v>
      </c>
      <c r="J3339" s="28">
        <f>FACT_ORDERS[[#This Row],[ProductPrice]]*FACT_ORDERS[[#This Row],[Quantity]]</f>
        <v>400</v>
      </c>
      <c r="K3339" s="12" t="str">
        <f>VLOOKUP(C:C,DIM_CUSTOMERS!A:G,7,FALSE)</f>
        <v>Germany</v>
      </c>
      <c r="L3339" s="30" cm="1">
        <f t="array" ref="L3339">_xlfn.IFS(
    AND(FACT_ORDERS[[#This Row],[DeliveryMehtod]]="shippment",FACT_ORDERS[[#This Row],[TotalAmount]]&gt;=200), 0,
    AND(FACT_ORDERS[[#This Row],[DeliveryMehtod]]="pickup"), 15,
    AND(FACT_ORDERS[[#This Row],[DeliveryMehtod]]="shippment",FACT_ORDERS[[#This Row],[TotalAmount]]&lt;200), 35
)</f>
        <v>0</v>
      </c>
      <c r="M3339" s="12" t="str" cm="1">
        <f t="array" ref="M3339">_xlfn.IFS(
    SUMIFS(FACT_ORDERS[TotalAmount], FACT_ORDERS[WD_CUSTOMERS],FACT_ORDERS[[#This Row],[WD_CUSTOMERS]])&gt;=15000, "VIP",
    SUMIFS(FACT_ORDERS[TotalAmount], FACT_ORDERS[WD_CUSTOMERS],FACT_ORDERS[[#This Row],[WD_CUSTOMERS]])&gt;=8000, "Premium",
    TRUE, "Regular"
)</f>
        <v>Premium</v>
      </c>
      <c r="N3339" s="32" cm="1">
        <f t="array" ref="N3339">_xlfn.IFS(
   FACT_ORDERS[[#This Row],[TypeOfClient]]="VIP", 0.2,
   FACT_ORDERS[[#This Row],[TypeOfClient]]="Premium", 0.1,
   TRUE, 0
)</f>
        <v>0.1</v>
      </c>
      <c r="O3339" s="31" cm="1">
        <f t="array" ref="O3339">_xlfn.IFS(
   FACT_ORDERS[[#This Row],[TotalAmount]]&gt;1500, 0.15,
   FACT_ORDERS[[#This Row],[TotalAmount]]&gt;1000, 0.1,
   FACT_ORDERS[[#This Row],[TotalAmount]]&gt;500, 0.05,
   TRUE, 0
)</f>
        <v>0</v>
      </c>
      <c r="P3339" s="28">
        <f xml:space="preserve"> FACT_ORDERS[[#This Row],[TotalAmount]] * (1 - (FACT_ORDERS[[#This Row],[ClientDiscount]] + FACT_ORDERS[[#This Row],[OrderDiscount]]) )</f>
        <v>360</v>
      </c>
      <c r="Q3339" s="28">
        <f>FACT_ORDERS[[#This Row],[TotalAmountWithDiscount]]+FACT_ORDERS[[#This Row],[DeliveryCost]]</f>
        <v>360</v>
      </c>
      <c r="R3339" s="35">
        <v>45504</v>
      </c>
      <c r="S3339" s="35" t="str">
        <f>IF(NETWORKDAYS(FACT_ORDERS[[#This Row],[Order-Date]], FACT_ORDERS[[#This Row],[ArrivalDate ]]) &gt; 10, "Late", "On Time")</f>
        <v>On Time</v>
      </c>
    </row>
    <row r="3340" spans="1:19" x14ac:dyDescent="0.3">
      <c r="A3340" s="12">
        <v>8338</v>
      </c>
      <c r="B3340" s="12">
        <v>293</v>
      </c>
      <c r="C3340" s="12">
        <v>10699</v>
      </c>
      <c r="D3340" s="12">
        <v>3339</v>
      </c>
      <c r="E3340" s="12" t="s">
        <v>243</v>
      </c>
      <c r="F3340" s="13">
        <v>45493</v>
      </c>
      <c r="G3340" s="26" t="s">
        <v>13684</v>
      </c>
      <c r="H3340" s="12">
        <v>16</v>
      </c>
      <c r="I3340" s="28">
        <f>VLOOKUP(B:B,DIM_PRODUCTS!A:F,5,FALSE)</f>
        <v>11</v>
      </c>
      <c r="J3340" s="28">
        <f>FACT_ORDERS[[#This Row],[ProductPrice]]*FACT_ORDERS[[#This Row],[Quantity]]</f>
        <v>176</v>
      </c>
      <c r="K3340" s="12" t="str">
        <f>VLOOKUP(C:C,DIM_CUSTOMERS!A:G,7,FALSE)</f>
        <v>Germany</v>
      </c>
      <c r="L3340" s="30" cm="1">
        <f t="array" ref="L3340">_xlfn.IFS(
    AND(FACT_ORDERS[[#This Row],[DeliveryMehtod]]="shippment",FACT_ORDERS[[#This Row],[TotalAmount]]&gt;=200), 0,
    AND(FACT_ORDERS[[#This Row],[DeliveryMehtod]]="pickup"), 15,
    AND(FACT_ORDERS[[#This Row],[DeliveryMehtod]]="shippment",FACT_ORDERS[[#This Row],[TotalAmount]]&lt;200), 35
)</f>
        <v>15</v>
      </c>
      <c r="M3340" s="12" t="str" cm="1">
        <f t="array" ref="M3340">_xlfn.IFS(
    SUMIFS(FACT_ORDERS[TotalAmount], FACT_ORDERS[WD_CUSTOMERS],FACT_ORDERS[[#This Row],[WD_CUSTOMERS]])&gt;=15000, "VIP",
    SUMIFS(FACT_ORDERS[TotalAmount], FACT_ORDERS[WD_CUSTOMERS],FACT_ORDERS[[#This Row],[WD_CUSTOMERS]])&gt;=8000, "Premium",
    TRUE, "Regular"
)</f>
        <v>Premium</v>
      </c>
      <c r="N3340" s="32" cm="1">
        <f t="array" ref="N3340">_xlfn.IFS(
   FACT_ORDERS[[#This Row],[TypeOfClient]]="VIP", 0.2,
   FACT_ORDERS[[#This Row],[TypeOfClient]]="Premium", 0.1,
   TRUE, 0
)</f>
        <v>0.1</v>
      </c>
      <c r="O3340" s="31" cm="1">
        <f t="array" ref="O3340">_xlfn.IFS(
   FACT_ORDERS[[#This Row],[TotalAmount]]&gt;1500, 0.15,
   FACT_ORDERS[[#This Row],[TotalAmount]]&gt;1000, 0.1,
   FACT_ORDERS[[#This Row],[TotalAmount]]&gt;500, 0.05,
   TRUE, 0
)</f>
        <v>0</v>
      </c>
      <c r="P3340" s="28">
        <f xml:space="preserve"> FACT_ORDERS[[#This Row],[TotalAmount]] * (1 - (FACT_ORDERS[[#This Row],[ClientDiscount]] + FACT_ORDERS[[#This Row],[OrderDiscount]]) )</f>
        <v>158.4</v>
      </c>
      <c r="Q3340" s="28">
        <f>FACT_ORDERS[[#This Row],[TotalAmountWithDiscount]]+FACT_ORDERS[[#This Row],[DeliveryCost]]</f>
        <v>173.4</v>
      </c>
      <c r="R3340" s="35">
        <v>45504</v>
      </c>
      <c r="S3340" s="35" t="str">
        <f>IF(NETWORKDAYS(FACT_ORDERS[[#This Row],[Order-Date]], FACT_ORDERS[[#This Row],[ArrivalDate ]]) &gt; 10, "Late", "On Time")</f>
        <v>On Time</v>
      </c>
    </row>
    <row r="3341" spans="1:19" x14ac:dyDescent="0.3">
      <c r="A3341" s="12">
        <v>8339</v>
      </c>
      <c r="B3341" s="12">
        <v>253</v>
      </c>
      <c r="C3341" s="12">
        <v>10699</v>
      </c>
      <c r="D3341" s="12">
        <v>3340</v>
      </c>
      <c r="E3341" s="12" t="s">
        <v>244</v>
      </c>
      <c r="F3341" s="13">
        <v>45493</v>
      </c>
      <c r="G3341" s="26" t="s">
        <v>13685</v>
      </c>
      <c r="H3341" s="12">
        <v>42</v>
      </c>
      <c r="I3341" s="28">
        <f>VLOOKUP(B:B,DIM_PRODUCTS!A:F,5,FALSE)</f>
        <v>11</v>
      </c>
      <c r="J3341" s="28">
        <f>FACT_ORDERS[[#This Row],[ProductPrice]]*FACT_ORDERS[[#This Row],[Quantity]]</f>
        <v>462</v>
      </c>
      <c r="K3341" s="12" t="str">
        <f>VLOOKUP(C:C,DIM_CUSTOMERS!A:G,7,FALSE)</f>
        <v>Germany</v>
      </c>
      <c r="L3341" s="30" cm="1">
        <f t="array" ref="L3341">_xlfn.IFS(
    AND(FACT_ORDERS[[#This Row],[DeliveryMehtod]]="shippment",FACT_ORDERS[[#This Row],[TotalAmount]]&gt;=200), 0,
    AND(FACT_ORDERS[[#This Row],[DeliveryMehtod]]="pickup"), 15,
    AND(FACT_ORDERS[[#This Row],[DeliveryMehtod]]="shippment",FACT_ORDERS[[#This Row],[TotalAmount]]&lt;200), 35
)</f>
        <v>0</v>
      </c>
      <c r="M3341" s="12" t="str" cm="1">
        <f t="array" ref="M3341">_xlfn.IFS(
    SUMIFS(FACT_ORDERS[TotalAmount], FACT_ORDERS[WD_CUSTOMERS],FACT_ORDERS[[#This Row],[WD_CUSTOMERS]])&gt;=15000, "VIP",
    SUMIFS(FACT_ORDERS[TotalAmount], FACT_ORDERS[WD_CUSTOMERS],FACT_ORDERS[[#This Row],[WD_CUSTOMERS]])&gt;=8000, "Premium",
    TRUE, "Regular"
)</f>
        <v>Premium</v>
      </c>
      <c r="N3341" s="32" cm="1">
        <f t="array" ref="N3341">_xlfn.IFS(
   FACT_ORDERS[[#This Row],[TypeOfClient]]="VIP", 0.2,
   FACT_ORDERS[[#This Row],[TypeOfClient]]="Premium", 0.1,
   TRUE, 0
)</f>
        <v>0.1</v>
      </c>
      <c r="O3341" s="31" cm="1">
        <f t="array" ref="O3341">_xlfn.IFS(
   FACT_ORDERS[[#This Row],[TotalAmount]]&gt;1500, 0.15,
   FACT_ORDERS[[#This Row],[TotalAmount]]&gt;1000, 0.1,
   FACT_ORDERS[[#This Row],[TotalAmount]]&gt;500, 0.05,
   TRUE, 0
)</f>
        <v>0</v>
      </c>
      <c r="P3341" s="28">
        <f xml:space="preserve"> FACT_ORDERS[[#This Row],[TotalAmount]] * (1 - (FACT_ORDERS[[#This Row],[ClientDiscount]] + FACT_ORDERS[[#This Row],[OrderDiscount]]) )</f>
        <v>415.8</v>
      </c>
      <c r="Q3341" s="28">
        <f>FACT_ORDERS[[#This Row],[TotalAmountWithDiscount]]+FACT_ORDERS[[#This Row],[DeliveryCost]]</f>
        <v>415.8</v>
      </c>
      <c r="R3341" s="35">
        <v>45504</v>
      </c>
      <c r="S3341" s="35" t="str">
        <f>IF(NETWORKDAYS(FACT_ORDERS[[#This Row],[Order-Date]], FACT_ORDERS[[#This Row],[ArrivalDate ]]) &gt; 10, "Late", "On Time")</f>
        <v>On Time</v>
      </c>
    </row>
    <row r="3342" spans="1:19" x14ac:dyDescent="0.3">
      <c r="A3342" s="12">
        <v>8340</v>
      </c>
      <c r="B3342" s="12">
        <v>289</v>
      </c>
      <c r="C3342" s="12">
        <v>10699</v>
      </c>
      <c r="D3342" s="12">
        <v>3341</v>
      </c>
      <c r="E3342" s="12" t="s">
        <v>244</v>
      </c>
      <c r="F3342" s="13">
        <v>45493</v>
      </c>
      <c r="G3342" s="26" t="s">
        <v>13686</v>
      </c>
      <c r="H3342" s="12">
        <v>17</v>
      </c>
      <c r="I3342" s="28">
        <f>VLOOKUP(B:B,DIM_PRODUCTS!A:F,5,FALSE)</f>
        <v>9</v>
      </c>
      <c r="J3342" s="28">
        <f>FACT_ORDERS[[#This Row],[ProductPrice]]*FACT_ORDERS[[#This Row],[Quantity]]</f>
        <v>153</v>
      </c>
      <c r="K3342" s="12" t="str">
        <f>VLOOKUP(C:C,DIM_CUSTOMERS!A:G,7,FALSE)</f>
        <v>Germany</v>
      </c>
      <c r="L3342" s="30" cm="1">
        <f t="array" ref="L3342">_xlfn.IFS(
    AND(FACT_ORDERS[[#This Row],[DeliveryMehtod]]="shippment",FACT_ORDERS[[#This Row],[TotalAmount]]&gt;=200), 0,
    AND(FACT_ORDERS[[#This Row],[DeliveryMehtod]]="pickup"), 15,
    AND(FACT_ORDERS[[#This Row],[DeliveryMehtod]]="shippment",FACT_ORDERS[[#This Row],[TotalAmount]]&lt;200), 35
)</f>
        <v>35</v>
      </c>
      <c r="M3342" s="12" t="str" cm="1">
        <f t="array" ref="M3342">_xlfn.IFS(
    SUMIFS(FACT_ORDERS[TotalAmount], FACT_ORDERS[WD_CUSTOMERS],FACT_ORDERS[[#This Row],[WD_CUSTOMERS]])&gt;=15000, "VIP",
    SUMIFS(FACT_ORDERS[TotalAmount], FACT_ORDERS[WD_CUSTOMERS],FACT_ORDERS[[#This Row],[WD_CUSTOMERS]])&gt;=8000, "Premium",
    TRUE, "Regular"
)</f>
        <v>Premium</v>
      </c>
      <c r="N3342" s="32" cm="1">
        <f t="array" ref="N3342">_xlfn.IFS(
   FACT_ORDERS[[#This Row],[TypeOfClient]]="VIP", 0.2,
   FACT_ORDERS[[#This Row],[TypeOfClient]]="Premium", 0.1,
   TRUE, 0
)</f>
        <v>0.1</v>
      </c>
      <c r="O3342" s="31" cm="1">
        <f t="array" ref="O3342">_xlfn.IFS(
   FACT_ORDERS[[#This Row],[TotalAmount]]&gt;1500, 0.15,
   FACT_ORDERS[[#This Row],[TotalAmount]]&gt;1000, 0.1,
   FACT_ORDERS[[#This Row],[TotalAmount]]&gt;500, 0.05,
   TRUE, 0
)</f>
        <v>0</v>
      </c>
      <c r="P3342" s="28">
        <f xml:space="preserve"> FACT_ORDERS[[#This Row],[TotalAmount]] * (1 - (FACT_ORDERS[[#This Row],[ClientDiscount]] + FACT_ORDERS[[#This Row],[OrderDiscount]]) )</f>
        <v>137.70000000000002</v>
      </c>
      <c r="Q3342" s="28">
        <f>FACT_ORDERS[[#This Row],[TotalAmountWithDiscount]]+FACT_ORDERS[[#This Row],[DeliveryCost]]</f>
        <v>172.70000000000002</v>
      </c>
      <c r="R3342" s="35">
        <v>45501</v>
      </c>
      <c r="S3342" s="35" t="str">
        <f>IF(NETWORKDAYS(FACT_ORDERS[[#This Row],[Order-Date]], FACT_ORDERS[[#This Row],[ArrivalDate ]]) &gt; 10, "Late", "On Time")</f>
        <v>On Time</v>
      </c>
    </row>
    <row r="3343" spans="1:19" x14ac:dyDescent="0.3">
      <c r="A3343" s="12">
        <v>8341</v>
      </c>
      <c r="B3343" s="12">
        <v>270</v>
      </c>
      <c r="C3343" s="12">
        <v>10699</v>
      </c>
      <c r="D3343" s="12">
        <v>3342</v>
      </c>
      <c r="E3343" s="12" t="s">
        <v>243</v>
      </c>
      <c r="F3343" s="13">
        <v>45347</v>
      </c>
      <c r="G3343" s="26" t="s">
        <v>13687</v>
      </c>
      <c r="H3343" s="12">
        <v>31</v>
      </c>
      <c r="I3343" s="28">
        <f>VLOOKUP(B:B,DIM_PRODUCTS!A:F,5,FALSE)</f>
        <v>20</v>
      </c>
      <c r="J3343" s="28">
        <f>FACT_ORDERS[[#This Row],[ProductPrice]]*FACT_ORDERS[[#This Row],[Quantity]]</f>
        <v>620</v>
      </c>
      <c r="K3343" s="12" t="str">
        <f>VLOOKUP(C:C,DIM_CUSTOMERS!A:G,7,FALSE)</f>
        <v>Germany</v>
      </c>
      <c r="L3343" s="30" cm="1">
        <f t="array" ref="L3343">_xlfn.IFS(
    AND(FACT_ORDERS[[#This Row],[DeliveryMehtod]]="shippment",FACT_ORDERS[[#This Row],[TotalAmount]]&gt;=200), 0,
    AND(FACT_ORDERS[[#This Row],[DeliveryMehtod]]="pickup"), 15,
    AND(FACT_ORDERS[[#This Row],[DeliveryMehtod]]="shippment",FACT_ORDERS[[#This Row],[TotalAmount]]&lt;200), 35
)</f>
        <v>15</v>
      </c>
      <c r="M3343" s="12" t="str" cm="1">
        <f t="array" ref="M3343">_xlfn.IFS(
    SUMIFS(FACT_ORDERS[TotalAmount], FACT_ORDERS[WD_CUSTOMERS],FACT_ORDERS[[#This Row],[WD_CUSTOMERS]])&gt;=15000, "VIP",
    SUMIFS(FACT_ORDERS[TotalAmount], FACT_ORDERS[WD_CUSTOMERS],FACT_ORDERS[[#This Row],[WD_CUSTOMERS]])&gt;=8000, "Premium",
    TRUE, "Regular"
)</f>
        <v>Premium</v>
      </c>
      <c r="N3343" s="32" cm="1">
        <f t="array" ref="N3343">_xlfn.IFS(
   FACT_ORDERS[[#This Row],[TypeOfClient]]="VIP", 0.2,
   FACT_ORDERS[[#This Row],[TypeOfClient]]="Premium", 0.1,
   TRUE, 0
)</f>
        <v>0.1</v>
      </c>
      <c r="O3343" s="31" cm="1">
        <f t="array" ref="O3343">_xlfn.IFS(
   FACT_ORDERS[[#This Row],[TotalAmount]]&gt;1500, 0.15,
   FACT_ORDERS[[#This Row],[TotalAmount]]&gt;1000, 0.1,
   FACT_ORDERS[[#This Row],[TotalAmount]]&gt;500, 0.05,
   TRUE, 0
)</f>
        <v>0.05</v>
      </c>
      <c r="P3343" s="28">
        <f xml:space="preserve"> FACT_ORDERS[[#This Row],[TotalAmount]] * (1 - (FACT_ORDERS[[#This Row],[ClientDiscount]] + FACT_ORDERS[[#This Row],[OrderDiscount]]) )</f>
        <v>527</v>
      </c>
      <c r="Q3343" s="28">
        <f>FACT_ORDERS[[#This Row],[TotalAmountWithDiscount]]+FACT_ORDERS[[#This Row],[DeliveryCost]]</f>
        <v>542</v>
      </c>
      <c r="R3343" s="35">
        <v>45358</v>
      </c>
      <c r="S3343" s="35" t="str">
        <f>IF(NETWORKDAYS(FACT_ORDERS[[#This Row],[Order-Date]], FACT_ORDERS[[#This Row],[ArrivalDate ]]) &gt; 10, "Late", "On Time")</f>
        <v>On Time</v>
      </c>
    </row>
    <row r="3344" spans="1:19" x14ac:dyDescent="0.3">
      <c r="A3344" s="12">
        <v>8342</v>
      </c>
      <c r="B3344" s="12">
        <v>293</v>
      </c>
      <c r="C3344" s="12">
        <v>10699</v>
      </c>
      <c r="D3344" s="12">
        <v>3343</v>
      </c>
      <c r="E3344" s="12" t="s">
        <v>244</v>
      </c>
      <c r="F3344" s="13">
        <v>45347</v>
      </c>
      <c r="G3344" s="26" t="s">
        <v>13688</v>
      </c>
      <c r="H3344" s="12">
        <v>12</v>
      </c>
      <c r="I3344" s="28">
        <f>VLOOKUP(B:B,DIM_PRODUCTS!A:F,5,FALSE)</f>
        <v>11</v>
      </c>
      <c r="J3344" s="28">
        <f>FACT_ORDERS[[#This Row],[ProductPrice]]*FACT_ORDERS[[#This Row],[Quantity]]</f>
        <v>132</v>
      </c>
      <c r="K3344" s="12" t="str">
        <f>VLOOKUP(C:C,DIM_CUSTOMERS!A:G,7,FALSE)</f>
        <v>Germany</v>
      </c>
      <c r="L3344" s="30" cm="1">
        <f t="array" ref="L3344">_xlfn.IFS(
    AND(FACT_ORDERS[[#This Row],[DeliveryMehtod]]="shippment",FACT_ORDERS[[#This Row],[TotalAmount]]&gt;=200), 0,
    AND(FACT_ORDERS[[#This Row],[DeliveryMehtod]]="pickup"), 15,
    AND(FACT_ORDERS[[#This Row],[DeliveryMehtod]]="shippment",FACT_ORDERS[[#This Row],[TotalAmount]]&lt;200), 35
)</f>
        <v>35</v>
      </c>
      <c r="M3344" s="12" t="str" cm="1">
        <f t="array" ref="M3344">_xlfn.IFS(
    SUMIFS(FACT_ORDERS[TotalAmount], FACT_ORDERS[WD_CUSTOMERS],FACT_ORDERS[[#This Row],[WD_CUSTOMERS]])&gt;=15000, "VIP",
    SUMIFS(FACT_ORDERS[TotalAmount], FACT_ORDERS[WD_CUSTOMERS],FACT_ORDERS[[#This Row],[WD_CUSTOMERS]])&gt;=8000, "Premium",
    TRUE, "Regular"
)</f>
        <v>Premium</v>
      </c>
      <c r="N3344" s="32" cm="1">
        <f t="array" ref="N3344">_xlfn.IFS(
   FACT_ORDERS[[#This Row],[TypeOfClient]]="VIP", 0.2,
   FACT_ORDERS[[#This Row],[TypeOfClient]]="Premium", 0.1,
   TRUE, 0
)</f>
        <v>0.1</v>
      </c>
      <c r="O3344" s="31" cm="1">
        <f t="array" ref="O3344">_xlfn.IFS(
   FACT_ORDERS[[#This Row],[TotalAmount]]&gt;1500, 0.15,
   FACT_ORDERS[[#This Row],[TotalAmount]]&gt;1000, 0.1,
   FACT_ORDERS[[#This Row],[TotalAmount]]&gt;500, 0.05,
   TRUE, 0
)</f>
        <v>0</v>
      </c>
      <c r="P3344" s="28">
        <f xml:space="preserve"> FACT_ORDERS[[#This Row],[TotalAmount]] * (1 - (FACT_ORDERS[[#This Row],[ClientDiscount]] + FACT_ORDERS[[#This Row],[OrderDiscount]]) )</f>
        <v>118.8</v>
      </c>
      <c r="Q3344" s="28">
        <f>FACT_ORDERS[[#This Row],[TotalAmountWithDiscount]]+FACT_ORDERS[[#This Row],[DeliveryCost]]</f>
        <v>153.80000000000001</v>
      </c>
      <c r="R3344" s="35">
        <v>45357</v>
      </c>
      <c r="S3344" s="35" t="str">
        <f>IF(NETWORKDAYS(FACT_ORDERS[[#This Row],[Order-Date]], FACT_ORDERS[[#This Row],[ArrivalDate ]]) &gt; 10, "Late", "On Time")</f>
        <v>On Time</v>
      </c>
    </row>
    <row r="3345" spans="1:19" x14ac:dyDescent="0.3">
      <c r="A3345" s="12">
        <v>8343</v>
      </c>
      <c r="B3345" s="12">
        <v>253</v>
      </c>
      <c r="C3345" s="12">
        <v>10699</v>
      </c>
      <c r="D3345" s="12">
        <v>3344</v>
      </c>
      <c r="E3345" s="12" t="s">
        <v>243</v>
      </c>
      <c r="F3345" s="13">
        <v>45347</v>
      </c>
      <c r="G3345" s="26" t="s">
        <v>13689</v>
      </c>
      <c r="H3345" s="12">
        <v>35</v>
      </c>
      <c r="I3345" s="28">
        <f>VLOOKUP(B:B,DIM_PRODUCTS!A:F,5,FALSE)</f>
        <v>11</v>
      </c>
      <c r="J3345" s="28">
        <f>FACT_ORDERS[[#This Row],[ProductPrice]]*FACT_ORDERS[[#This Row],[Quantity]]</f>
        <v>385</v>
      </c>
      <c r="K3345" s="12" t="str">
        <f>VLOOKUP(C:C,DIM_CUSTOMERS!A:G,7,FALSE)</f>
        <v>Germany</v>
      </c>
      <c r="L3345" s="30" cm="1">
        <f t="array" ref="L3345">_xlfn.IFS(
    AND(FACT_ORDERS[[#This Row],[DeliveryMehtod]]="shippment",FACT_ORDERS[[#This Row],[TotalAmount]]&gt;=200), 0,
    AND(FACT_ORDERS[[#This Row],[DeliveryMehtod]]="pickup"), 15,
    AND(FACT_ORDERS[[#This Row],[DeliveryMehtod]]="shippment",FACT_ORDERS[[#This Row],[TotalAmount]]&lt;200), 35
)</f>
        <v>15</v>
      </c>
      <c r="M3345" s="12" t="str" cm="1">
        <f t="array" ref="M3345">_xlfn.IFS(
    SUMIFS(FACT_ORDERS[TotalAmount], FACT_ORDERS[WD_CUSTOMERS],FACT_ORDERS[[#This Row],[WD_CUSTOMERS]])&gt;=15000, "VIP",
    SUMIFS(FACT_ORDERS[TotalAmount], FACT_ORDERS[WD_CUSTOMERS],FACT_ORDERS[[#This Row],[WD_CUSTOMERS]])&gt;=8000, "Premium",
    TRUE, "Regular"
)</f>
        <v>Premium</v>
      </c>
      <c r="N3345" s="32" cm="1">
        <f t="array" ref="N3345">_xlfn.IFS(
   FACT_ORDERS[[#This Row],[TypeOfClient]]="VIP", 0.2,
   FACT_ORDERS[[#This Row],[TypeOfClient]]="Premium", 0.1,
   TRUE, 0
)</f>
        <v>0.1</v>
      </c>
      <c r="O3345" s="31" cm="1">
        <f t="array" ref="O3345">_xlfn.IFS(
   FACT_ORDERS[[#This Row],[TotalAmount]]&gt;1500, 0.15,
   FACT_ORDERS[[#This Row],[TotalAmount]]&gt;1000, 0.1,
   FACT_ORDERS[[#This Row],[TotalAmount]]&gt;500, 0.05,
   TRUE, 0
)</f>
        <v>0</v>
      </c>
      <c r="P3345" s="28">
        <f xml:space="preserve"> FACT_ORDERS[[#This Row],[TotalAmount]] * (1 - (FACT_ORDERS[[#This Row],[ClientDiscount]] + FACT_ORDERS[[#This Row],[OrderDiscount]]) )</f>
        <v>346.5</v>
      </c>
      <c r="Q3345" s="28">
        <f>FACT_ORDERS[[#This Row],[TotalAmountWithDiscount]]+FACT_ORDERS[[#This Row],[DeliveryCost]]</f>
        <v>361.5</v>
      </c>
      <c r="R3345" s="35">
        <v>45357</v>
      </c>
      <c r="S3345" s="35" t="str">
        <f>IF(NETWORKDAYS(FACT_ORDERS[[#This Row],[Order-Date]], FACT_ORDERS[[#This Row],[ArrivalDate ]]) &gt; 10, "Late", "On Time")</f>
        <v>On Time</v>
      </c>
    </row>
    <row r="3346" spans="1:19" x14ac:dyDescent="0.3">
      <c r="A3346" s="12">
        <v>8344</v>
      </c>
      <c r="B3346" s="12">
        <v>289</v>
      </c>
      <c r="C3346" s="12">
        <v>10699</v>
      </c>
      <c r="D3346" s="12">
        <v>3345</v>
      </c>
      <c r="E3346" s="12" t="s">
        <v>244</v>
      </c>
      <c r="F3346" s="13">
        <v>45347</v>
      </c>
      <c r="G3346" s="26" t="s">
        <v>13690</v>
      </c>
      <c r="H3346" s="12">
        <v>23</v>
      </c>
      <c r="I3346" s="28">
        <f>VLOOKUP(B:B,DIM_PRODUCTS!A:F,5,FALSE)</f>
        <v>9</v>
      </c>
      <c r="J3346" s="28">
        <f>FACT_ORDERS[[#This Row],[ProductPrice]]*FACT_ORDERS[[#This Row],[Quantity]]</f>
        <v>207</v>
      </c>
      <c r="K3346" s="12" t="str">
        <f>VLOOKUP(C:C,DIM_CUSTOMERS!A:G,7,FALSE)</f>
        <v>Germany</v>
      </c>
      <c r="L3346" s="30" cm="1">
        <f t="array" ref="L3346">_xlfn.IFS(
    AND(FACT_ORDERS[[#This Row],[DeliveryMehtod]]="shippment",FACT_ORDERS[[#This Row],[TotalAmount]]&gt;=200), 0,
    AND(FACT_ORDERS[[#This Row],[DeliveryMehtod]]="pickup"), 15,
    AND(FACT_ORDERS[[#This Row],[DeliveryMehtod]]="shippment",FACT_ORDERS[[#This Row],[TotalAmount]]&lt;200), 35
)</f>
        <v>0</v>
      </c>
      <c r="M3346" s="12" t="str" cm="1">
        <f t="array" ref="M3346">_xlfn.IFS(
    SUMIFS(FACT_ORDERS[TotalAmount], FACT_ORDERS[WD_CUSTOMERS],FACT_ORDERS[[#This Row],[WD_CUSTOMERS]])&gt;=15000, "VIP",
    SUMIFS(FACT_ORDERS[TotalAmount], FACT_ORDERS[WD_CUSTOMERS],FACT_ORDERS[[#This Row],[WD_CUSTOMERS]])&gt;=8000, "Premium",
    TRUE, "Regular"
)</f>
        <v>Premium</v>
      </c>
      <c r="N3346" s="32" cm="1">
        <f t="array" ref="N3346">_xlfn.IFS(
   FACT_ORDERS[[#This Row],[TypeOfClient]]="VIP", 0.2,
   FACT_ORDERS[[#This Row],[TypeOfClient]]="Premium", 0.1,
   TRUE, 0
)</f>
        <v>0.1</v>
      </c>
      <c r="O3346" s="31" cm="1">
        <f t="array" ref="O3346">_xlfn.IFS(
   FACT_ORDERS[[#This Row],[TotalAmount]]&gt;1500, 0.15,
   FACT_ORDERS[[#This Row],[TotalAmount]]&gt;1000, 0.1,
   FACT_ORDERS[[#This Row],[TotalAmount]]&gt;500, 0.05,
   TRUE, 0
)</f>
        <v>0</v>
      </c>
      <c r="P3346" s="28">
        <f xml:space="preserve"> FACT_ORDERS[[#This Row],[TotalAmount]] * (1 - (FACT_ORDERS[[#This Row],[ClientDiscount]] + FACT_ORDERS[[#This Row],[OrderDiscount]]) )</f>
        <v>186.3</v>
      </c>
      <c r="Q3346" s="28">
        <f>FACT_ORDERS[[#This Row],[TotalAmountWithDiscount]]+FACT_ORDERS[[#This Row],[DeliveryCost]]</f>
        <v>186.3</v>
      </c>
      <c r="R3346" s="35">
        <v>45357</v>
      </c>
      <c r="S3346" s="35" t="str">
        <f>IF(NETWORKDAYS(FACT_ORDERS[[#This Row],[Order-Date]], FACT_ORDERS[[#This Row],[ArrivalDate ]]) &gt; 10, "Late", "On Time")</f>
        <v>On Time</v>
      </c>
    </row>
    <row r="3347" spans="1:19" x14ac:dyDescent="0.3">
      <c r="A3347" s="12">
        <v>8345</v>
      </c>
      <c r="B3347" s="12">
        <v>270</v>
      </c>
      <c r="C3347" s="12">
        <v>10699</v>
      </c>
      <c r="D3347" s="12">
        <v>3346</v>
      </c>
      <c r="E3347" s="12" t="s">
        <v>243</v>
      </c>
      <c r="F3347" s="13">
        <v>45485</v>
      </c>
      <c r="G3347" s="26" t="s">
        <v>13691</v>
      </c>
      <c r="H3347" s="12">
        <v>19</v>
      </c>
      <c r="I3347" s="28">
        <f>VLOOKUP(B:B,DIM_PRODUCTS!A:F,5,FALSE)</f>
        <v>20</v>
      </c>
      <c r="J3347" s="28">
        <f>FACT_ORDERS[[#This Row],[ProductPrice]]*FACT_ORDERS[[#This Row],[Quantity]]</f>
        <v>380</v>
      </c>
      <c r="K3347" s="12" t="str">
        <f>VLOOKUP(C:C,DIM_CUSTOMERS!A:G,7,FALSE)</f>
        <v>Germany</v>
      </c>
      <c r="L3347" s="30" cm="1">
        <f t="array" ref="L3347">_xlfn.IFS(
    AND(FACT_ORDERS[[#This Row],[DeliveryMehtod]]="shippment",FACT_ORDERS[[#This Row],[TotalAmount]]&gt;=200), 0,
    AND(FACT_ORDERS[[#This Row],[DeliveryMehtod]]="pickup"), 15,
    AND(FACT_ORDERS[[#This Row],[DeliveryMehtod]]="shippment",FACT_ORDERS[[#This Row],[TotalAmount]]&lt;200), 35
)</f>
        <v>15</v>
      </c>
      <c r="M3347" s="12" t="str" cm="1">
        <f t="array" ref="M3347">_xlfn.IFS(
    SUMIFS(FACT_ORDERS[TotalAmount], FACT_ORDERS[WD_CUSTOMERS],FACT_ORDERS[[#This Row],[WD_CUSTOMERS]])&gt;=15000, "VIP",
    SUMIFS(FACT_ORDERS[TotalAmount], FACT_ORDERS[WD_CUSTOMERS],FACT_ORDERS[[#This Row],[WD_CUSTOMERS]])&gt;=8000, "Premium",
    TRUE, "Regular"
)</f>
        <v>Premium</v>
      </c>
      <c r="N3347" s="32" cm="1">
        <f t="array" ref="N3347">_xlfn.IFS(
   FACT_ORDERS[[#This Row],[TypeOfClient]]="VIP", 0.2,
   FACT_ORDERS[[#This Row],[TypeOfClient]]="Premium", 0.1,
   TRUE, 0
)</f>
        <v>0.1</v>
      </c>
      <c r="O3347" s="31" cm="1">
        <f t="array" ref="O3347">_xlfn.IFS(
   FACT_ORDERS[[#This Row],[TotalAmount]]&gt;1500, 0.15,
   FACT_ORDERS[[#This Row],[TotalAmount]]&gt;1000, 0.1,
   FACT_ORDERS[[#This Row],[TotalAmount]]&gt;500, 0.05,
   TRUE, 0
)</f>
        <v>0</v>
      </c>
      <c r="P3347" s="28">
        <f xml:space="preserve"> FACT_ORDERS[[#This Row],[TotalAmount]] * (1 - (FACT_ORDERS[[#This Row],[ClientDiscount]] + FACT_ORDERS[[#This Row],[OrderDiscount]]) )</f>
        <v>342</v>
      </c>
      <c r="Q3347" s="28">
        <f>FACT_ORDERS[[#This Row],[TotalAmountWithDiscount]]+FACT_ORDERS[[#This Row],[DeliveryCost]]</f>
        <v>357</v>
      </c>
      <c r="R3347" s="35">
        <v>45495</v>
      </c>
      <c r="S3347" s="35" t="str">
        <f>IF(NETWORKDAYS(FACT_ORDERS[[#This Row],[Order-Date]], FACT_ORDERS[[#This Row],[ArrivalDate ]]) &gt; 10, "Late", "On Time")</f>
        <v>On Time</v>
      </c>
    </row>
    <row r="3348" spans="1:19" x14ac:dyDescent="0.3">
      <c r="A3348" s="12">
        <v>8346</v>
      </c>
      <c r="B3348" s="12">
        <v>293</v>
      </c>
      <c r="C3348" s="12">
        <v>10699</v>
      </c>
      <c r="D3348" s="12">
        <v>3347</v>
      </c>
      <c r="E3348" s="12" t="s">
        <v>244</v>
      </c>
      <c r="F3348" s="13">
        <v>45485</v>
      </c>
      <c r="G3348" s="26" t="s">
        <v>13692</v>
      </c>
      <c r="H3348" s="12">
        <v>10</v>
      </c>
      <c r="I3348" s="28">
        <f>VLOOKUP(B:B,DIM_PRODUCTS!A:F,5,FALSE)</f>
        <v>11</v>
      </c>
      <c r="J3348" s="28">
        <f>FACT_ORDERS[[#This Row],[ProductPrice]]*FACT_ORDERS[[#This Row],[Quantity]]</f>
        <v>110</v>
      </c>
      <c r="K3348" s="12" t="str">
        <f>VLOOKUP(C:C,DIM_CUSTOMERS!A:G,7,FALSE)</f>
        <v>Germany</v>
      </c>
      <c r="L3348" s="30" cm="1">
        <f t="array" ref="L3348">_xlfn.IFS(
    AND(FACT_ORDERS[[#This Row],[DeliveryMehtod]]="shippment",FACT_ORDERS[[#This Row],[TotalAmount]]&gt;=200), 0,
    AND(FACT_ORDERS[[#This Row],[DeliveryMehtod]]="pickup"), 15,
    AND(FACT_ORDERS[[#This Row],[DeliveryMehtod]]="shippment",FACT_ORDERS[[#This Row],[TotalAmount]]&lt;200), 35
)</f>
        <v>35</v>
      </c>
      <c r="M3348" s="12" t="str" cm="1">
        <f t="array" ref="M3348">_xlfn.IFS(
    SUMIFS(FACT_ORDERS[TotalAmount], FACT_ORDERS[WD_CUSTOMERS],FACT_ORDERS[[#This Row],[WD_CUSTOMERS]])&gt;=15000, "VIP",
    SUMIFS(FACT_ORDERS[TotalAmount], FACT_ORDERS[WD_CUSTOMERS],FACT_ORDERS[[#This Row],[WD_CUSTOMERS]])&gt;=8000, "Premium",
    TRUE, "Regular"
)</f>
        <v>Premium</v>
      </c>
      <c r="N3348" s="32" cm="1">
        <f t="array" ref="N3348">_xlfn.IFS(
   FACT_ORDERS[[#This Row],[TypeOfClient]]="VIP", 0.2,
   FACT_ORDERS[[#This Row],[TypeOfClient]]="Premium", 0.1,
   TRUE, 0
)</f>
        <v>0.1</v>
      </c>
      <c r="O3348" s="31" cm="1">
        <f t="array" ref="O3348">_xlfn.IFS(
   FACT_ORDERS[[#This Row],[TotalAmount]]&gt;1500, 0.15,
   FACT_ORDERS[[#This Row],[TotalAmount]]&gt;1000, 0.1,
   FACT_ORDERS[[#This Row],[TotalAmount]]&gt;500, 0.05,
   TRUE, 0
)</f>
        <v>0</v>
      </c>
      <c r="P3348" s="28">
        <f xml:space="preserve"> FACT_ORDERS[[#This Row],[TotalAmount]] * (1 - (FACT_ORDERS[[#This Row],[ClientDiscount]] + FACT_ORDERS[[#This Row],[OrderDiscount]]) )</f>
        <v>99</v>
      </c>
      <c r="Q3348" s="28">
        <f>FACT_ORDERS[[#This Row],[TotalAmountWithDiscount]]+FACT_ORDERS[[#This Row],[DeliveryCost]]</f>
        <v>134</v>
      </c>
      <c r="R3348" s="35">
        <v>45492</v>
      </c>
      <c r="S3348" s="35" t="str">
        <f>IF(NETWORKDAYS(FACT_ORDERS[[#This Row],[Order-Date]], FACT_ORDERS[[#This Row],[ArrivalDate ]]) &gt; 10, "Late", "On Time")</f>
        <v>On Time</v>
      </c>
    </row>
    <row r="3349" spans="1:19" x14ac:dyDescent="0.3">
      <c r="A3349" s="12">
        <v>8347</v>
      </c>
      <c r="B3349" s="12">
        <v>253</v>
      </c>
      <c r="C3349" s="12">
        <v>10699</v>
      </c>
      <c r="D3349" s="12">
        <v>3348</v>
      </c>
      <c r="E3349" s="12" t="s">
        <v>244</v>
      </c>
      <c r="F3349" s="13">
        <v>45485</v>
      </c>
      <c r="G3349" s="26" t="s">
        <v>13693</v>
      </c>
      <c r="H3349" s="12">
        <v>46</v>
      </c>
      <c r="I3349" s="28">
        <f>VLOOKUP(B:B,DIM_PRODUCTS!A:F,5,FALSE)</f>
        <v>11</v>
      </c>
      <c r="J3349" s="28">
        <f>FACT_ORDERS[[#This Row],[ProductPrice]]*FACT_ORDERS[[#This Row],[Quantity]]</f>
        <v>506</v>
      </c>
      <c r="K3349" s="12" t="str">
        <f>VLOOKUP(C:C,DIM_CUSTOMERS!A:G,7,FALSE)</f>
        <v>Germany</v>
      </c>
      <c r="L3349" s="30" cm="1">
        <f t="array" ref="L3349">_xlfn.IFS(
    AND(FACT_ORDERS[[#This Row],[DeliveryMehtod]]="shippment",FACT_ORDERS[[#This Row],[TotalAmount]]&gt;=200), 0,
    AND(FACT_ORDERS[[#This Row],[DeliveryMehtod]]="pickup"), 15,
    AND(FACT_ORDERS[[#This Row],[DeliveryMehtod]]="shippment",FACT_ORDERS[[#This Row],[TotalAmount]]&lt;200), 35
)</f>
        <v>0</v>
      </c>
      <c r="M3349" s="12" t="str" cm="1">
        <f t="array" ref="M3349">_xlfn.IFS(
    SUMIFS(FACT_ORDERS[TotalAmount], FACT_ORDERS[WD_CUSTOMERS],FACT_ORDERS[[#This Row],[WD_CUSTOMERS]])&gt;=15000, "VIP",
    SUMIFS(FACT_ORDERS[TotalAmount], FACT_ORDERS[WD_CUSTOMERS],FACT_ORDERS[[#This Row],[WD_CUSTOMERS]])&gt;=8000, "Premium",
    TRUE, "Regular"
)</f>
        <v>Premium</v>
      </c>
      <c r="N3349" s="32" cm="1">
        <f t="array" ref="N3349">_xlfn.IFS(
   FACT_ORDERS[[#This Row],[TypeOfClient]]="VIP", 0.2,
   FACT_ORDERS[[#This Row],[TypeOfClient]]="Premium", 0.1,
   TRUE, 0
)</f>
        <v>0.1</v>
      </c>
      <c r="O3349" s="31" cm="1">
        <f t="array" ref="O3349">_xlfn.IFS(
   FACT_ORDERS[[#This Row],[TotalAmount]]&gt;1500, 0.15,
   FACT_ORDERS[[#This Row],[TotalAmount]]&gt;1000, 0.1,
   FACT_ORDERS[[#This Row],[TotalAmount]]&gt;500, 0.05,
   TRUE, 0
)</f>
        <v>0.05</v>
      </c>
      <c r="P3349" s="28">
        <f xml:space="preserve"> FACT_ORDERS[[#This Row],[TotalAmount]] * (1 - (FACT_ORDERS[[#This Row],[ClientDiscount]] + FACT_ORDERS[[#This Row],[OrderDiscount]]) )</f>
        <v>430.09999999999997</v>
      </c>
      <c r="Q3349" s="28">
        <f>FACT_ORDERS[[#This Row],[TotalAmountWithDiscount]]+FACT_ORDERS[[#This Row],[DeliveryCost]]</f>
        <v>430.09999999999997</v>
      </c>
      <c r="R3349" s="35">
        <v>45496</v>
      </c>
      <c r="S3349" s="35" t="str">
        <f>IF(NETWORKDAYS(FACT_ORDERS[[#This Row],[Order-Date]], FACT_ORDERS[[#This Row],[ArrivalDate ]]) &gt; 10, "Late", "On Time")</f>
        <v>On Time</v>
      </c>
    </row>
    <row r="3350" spans="1:19" x14ac:dyDescent="0.3">
      <c r="A3350" s="12">
        <v>8348</v>
      </c>
      <c r="B3350" s="12">
        <v>289</v>
      </c>
      <c r="C3350" s="12">
        <v>10699</v>
      </c>
      <c r="D3350" s="12">
        <v>3349</v>
      </c>
      <c r="E3350" s="12" t="s">
        <v>243</v>
      </c>
      <c r="F3350" s="13">
        <v>45485</v>
      </c>
      <c r="G3350" s="26" t="s">
        <v>13694</v>
      </c>
      <c r="H3350" s="12">
        <v>29</v>
      </c>
      <c r="I3350" s="28">
        <f>VLOOKUP(B:B,DIM_PRODUCTS!A:F,5,FALSE)</f>
        <v>9</v>
      </c>
      <c r="J3350" s="28">
        <f>FACT_ORDERS[[#This Row],[ProductPrice]]*FACT_ORDERS[[#This Row],[Quantity]]</f>
        <v>261</v>
      </c>
      <c r="K3350" s="12" t="str">
        <f>VLOOKUP(C:C,DIM_CUSTOMERS!A:G,7,FALSE)</f>
        <v>Germany</v>
      </c>
      <c r="L3350" s="30" cm="1">
        <f t="array" ref="L3350">_xlfn.IFS(
    AND(FACT_ORDERS[[#This Row],[DeliveryMehtod]]="shippment",FACT_ORDERS[[#This Row],[TotalAmount]]&gt;=200), 0,
    AND(FACT_ORDERS[[#This Row],[DeliveryMehtod]]="pickup"), 15,
    AND(FACT_ORDERS[[#This Row],[DeliveryMehtod]]="shippment",FACT_ORDERS[[#This Row],[TotalAmount]]&lt;200), 35
)</f>
        <v>15</v>
      </c>
      <c r="M3350" s="12" t="str" cm="1">
        <f t="array" ref="M3350">_xlfn.IFS(
    SUMIFS(FACT_ORDERS[TotalAmount], FACT_ORDERS[WD_CUSTOMERS],FACT_ORDERS[[#This Row],[WD_CUSTOMERS]])&gt;=15000, "VIP",
    SUMIFS(FACT_ORDERS[TotalAmount], FACT_ORDERS[WD_CUSTOMERS],FACT_ORDERS[[#This Row],[WD_CUSTOMERS]])&gt;=8000, "Premium",
    TRUE, "Regular"
)</f>
        <v>Premium</v>
      </c>
      <c r="N3350" s="32" cm="1">
        <f t="array" ref="N3350">_xlfn.IFS(
   FACT_ORDERS[[#This Row],[TypeOfClient]]="VIP", 0.2,
   FACT_ORDERS[[#This Row],[TypeOfClient]]="Premium", 0.1,
   TRUE, 0
)</f>
        <v>0.1</v>
      </c>
      <c r="O3350" s="31" cm="1">
        <f t="array" ref="O3350">_xlfn.IFS(
   FACT_ORDERS[[#This Row],[TotalAmount]]&gt;1500, 0.15,
   FACT_ORDERS[[#This Row],[TotalAmount]]&gt;1000, 0.1,
   FACT_ORDERS[[#This Row],[TotalAmount]]&gt;500, 0.05,
   TRUE, 0
)</f>
        <v>0</v>
      </c>
      <c r="P3350" s="28">
        <f xml:space="preserve"> FACT_ORDERS[[#This Row],[TotalAmount]] * (1 - (FACT_ORDERS[[#This Row],[ClientDiscount]] + FACT_ORDERS[[#This Row],[OrderDiscount]]) )</f>
        <v>234.9</v>
      </c>
      <c r="Q3350" s="28">
        <f>FACT_ORDERS[[#This Row],[TotalAmountWithDiscount]]+FACT_ORDERS[[#This Row],[DeliveryCost]]</f>
        <v>249.9</v>
      </c>
      <c r="R3350" s="35">
        <v>45493</v>
      </c>
      <c r="S3350" s="35" t="str">
        <f>IF(NETWORKDAYS(FACT_ORDERS[[#This Row],[Order-Date]], FACT_ORDERS[[#This Row],[ArrivalDate ]]) &gt; 10, "Late", "On Time")</f>
        <v>On Time</v>
      </c>
    </row>
    <row r="3351" spans="1:19" x14ac:dyDescent="0.3">
      <c r="A3351" s="12">
        <v>8349</v>
      </c>
      <c r="B3351" s="12">
        <v>253</v>
      </c>
      <c r="C3351" s="12">
        <v>10699</v>
      </c>
      <c r="D3351" s="12">
        <v>3350</v>
      </c>
      <c r="E3351" s="12" t="s">
        <v>244</v>
      </c>
      <c r="F3351" s="13">
        <v>45542</v>
      </c>
      <c r="G3351" s="26" t="s">
        <v>3850</v>
      </c>
      <c r="H3351" s="12">
        <v>29</v>
      </c>
      <c r="I3351" s="28">
        <f>VLOOKUP(B:B,DIM_PRODUCTS!A:F,5,FALSE)</f>
        <v>11</v>
      </c>
      <c r="J3351" s="28">
        <f>FACT_ORDERS[[#This Row],[ProductPrice]]*FACT_ORDERS[[#This Row],[Quantity]]</f>
        <v>319</v>
      </c>
      <c r="K3351" s="12" t="str">
        <f>VLOOKUP(C:C,DIM_CUSTOMERS!A:G,7,FALSE)</f>
        <v>Germany</v>
      </c>
      <c r="L3351" s="30" cm="1">
        <f t="array" ref="L3351">_xlfn.IFS(
    AND(FACT_ORDERS[[#This Row],[DeliveryMehtod]]="shippment",FACT_ORDERS[[#This Row],[TotalAmount]]&gt;=200), 0,
    AND(FACT_ORDERS[[#This Row],[DeliveryMehtod]]="pickup"), 15,
    AND(FACT_ORDERS[[#This Row],[DeliveryMehtod]]="shippment",FACT_ORDERS[[#This Row],[TotalAmount]]&lt;200), 35
)</f>
        <v>0</v>
      </c>
      <c r="M3351" s="12" t="str" cm="1">
        <f t="array" ref="M3351">_xlfn.IFS(
    SUMIFS(FACT_ORDERS[TotalAmount], FACT_ORDERS[WD_CUSTOMERS],FACT_ORDERS[[#This Row],[WD_CUSTOMERS]])&gt;=15000, "VIP",
    SUMIFS(FACT_ORDERS[TotalAmount], FACT_ORDERS[WD_CUSTOMERS],FACT_ORDERS[[#This Row],[WD_CUSTOMERS]])&gt;=8000, "Premium",
    TRUE, "Regular"
)</f>
        <v>Premium</v>
      </c>
      <c r="N3351" s="32" cm="1">
        <f t="array" ref="N3351">_xlfn.IFS(
   FACT_ORDERS[[#This Row],[TypeOfClient]]="VIP", 0.2,
   FACT_ORDERS[[#This Row],[TypeOfClient]]="Premium", 0.1,
   TRUE, 0
)</f>
        <v>0.1</v>
      </c>
      <c r="O3351" s="31" cm="1">
        <f t="array" ref="O3351">_xlfn.IFS(
   FACT_ORDERS[[#This Row],[TotalAmount]]&gt;1500, 0.15,
   FACT_ORDERS[[#This Row],[TotalAmount]]&gt;1000, 0.1,
   FACT_ORDERS[[#This Row],[TotalAmount]]&gt;500, 0.05,
   TRUE, 0
)</f>
        <v>0</v>
      </c>
      <c r="P3351" s="28">
        <f xml:space="preserve"> FACT_ORDERS[[#This Row],[TotalAmount]] * (1 - (FACT_ORDERS[[#This Row],[ClientDiscount]] + FACT_ORDERS[[#This Row],[OrderDiscount]]) )</f>
        <v>287.10000000000002</v>
      </c>
      <c r="Q3351" s="28">
        <f>FACT_ORDERS[[#This Row],[TotalAmountWithDiscount]]+FACT_ORDERS[[#This Row],[DeliveryCost]]</f>
        <v>287.10000000000002</v>
      </c>
      <c r="R3351" s="35">
        <v>45549</v>
      </c>
      <c r="S3351" s="35" t="str">
        <f>IF(NETWORKDAYS(FACT_ORDERS[[#This Row],[Order-Date]], FACT_ORDERS[[#This Row],[ArrivalDate ]]) &gt; 10, "Late", "On Time")</f>
        <v>On Time</v>
      </c>
    </row>
    <row r="3352" spans="1:19" x14ac:dyDescent="0.3">
      <c r="A3352" s="12">
        <v>8350</v>
      </c>
      <c r="B3352" s="12">
        <v>224</v>
      </c>
      <c r="C3352" s="12">
        <v>10696</v>
      </c>
      <c r="D3352" s="12">
        <v>3351</v>
      </c>
      <c r="E3352" s="12" t="s">
        <v>243</v>
      </c>
      <c r="F3352" s="13">
        <v>45456</v>
      </c>
      <c r="G3352" s="26" t="s">
        <v>13695</v>
      </c>
      <c r="H3352" s="12">
        <v>40</v>
      </c>
      <c r="I3352" s="28">
        <f>VLOOKUP(B:B,DIM_PRODUCTS!A:F,5,FALSE)</f>
        <v>14</v>
      </c>
      <c r="J3352" s="28">
        <f>FACT_ORDERS[[#This Row],[ProductPrice]]*FACT_ORDERS[[#This Row],[Quantity]]</f>
        <v>560</v>
      </c>
      <c r="K3352" s="12" t="str">
        <f>VLOOKUP(C:C,DIM_CUSTOMERS!A:G,7,FALSE)</f>
        <v>France</v>
      </c>
      <c r="L3352" s="30" cm="1">
        <f t="array" ref="L3352">_xlfn.IFS(
    AND(FACT_ORDERS[[#This Row],[DeliveryMehtod]]="shippment",FACT_ORDERS[[#This Row],[TotalAmount]]&gt;=200), 0,
    AND(FACT_ORDERS[[#This Row],[DeliveryMehtod]]="pickup"), 15,
    AND(FACT_ORDERS[[#This Row],[DeliveryMehtod]]="shippment",FACT_ORDERS[[#This Row],[TotalAmount]]&lt;200), 35
)</f>
        <v>15</v>
      </c>
      <c r="M3352" s="12" t="str" cm="1">
        <f t="array" ref="M3352">_xlfn.IFS(
    SUMIFS(FACT_ORDERS[TotalAmount], FACT_ORDERS[WD_CUSTOMERS],FACT_ORDERS[[#This Row],[WD_CUSTOMERS]])&gt;=15000, "VIP",
    SUMIFS(FACT_ORDERS[TotalAmount], FACT_ORDERS[WD_CUSTOMERS],FACT_ORDERS[[#This Row],[WD_CUSTOMERS]])&gt;=8000, "Premium",
    TRUE, "Regular"
)</f>
        <v>Regular</v>
      </c>
      <c r="N3352" s="32" cm="1">
        <f t="array" ref="N3352">_xlfn.IFS(
   FACT_ORDERS[[#This Row],[TypeOfClient]]="VIP", 0.2,
   FACT_ORDERS[[#This Row],[TypeOfClient]]="Premium", 0.1,
   TRUE, 0
)</f>
        <v>0</v>
      </c>
      <c r="O3352" s="31" cm="1">
        <f t="array" ref="O3352">_xlfn.IFS(
   FACT_ORDERS[[#This Row],[TotalAmount]]&gt;1500, 0.15,
   FACT_ORDERS[[#This Row],[TotalAmount]]&gt;1000, 0.1,
   FACT_ORDERS[[#This Row],[TotalAmount]]&gt;500, 0.05,
   TRUE, 0
)</f>
        <v>0.05</v>
      </c>
      <c r="P3352" s="28">
        <f xml:space="preserve"> FACT_ORDERS[[#This Row],[TotalAmount]] * (1 - (FACT_ORDERS[[#This Row],[ClientDiscount]] + FACT_ORDERS[[#This Row],[OrderDiscount]]) )</f>
        <v>532</v>
      </c>
      <c r="Q3352" s="28">
        <f>FACT_ORDERS[[#This Row],[TotalAmountWithDiscount]]+FACT_ORDERS[[#This Row],[DeliveryCost]]</f>
        <v>547</v>
      </c>
      <c r="R3352" s="35">
        <v>45465</v>
      </c>
      <c r="S3352" s="35" t="str">
        <f>IF(NETWORKDAYS(FACT_ORDERS[[#This Row],[Order-Date]], FACT_ORDERS[[#This Row],[ArrivalDate ]]) &gt; 10, "Late", "On Time")</f>
        <v>On Time</v>
      </c>
    </row>
    <row r="3353" spans="1:19" x14ac:dyDescent="0.3">
      <c r="A3353" s="12">
        <v>8351</v>
      </c>
      <c r="B3353" s="12">
        <v>224</v>
      </c>
      <c r="C3353" s="12">
        <v>10696</v>
      </c>
      <c r="D3353" s="12">
        <v>3352</v>
      </c>
      <c r="E3353" s="12" t="s">
        <v>244</v>
      </c>
      <c r="F3353" s="13">
        <v>45537</v>
      </c>
      <c r="G3353" s="26" t="s">
        <v>13696</v>
      </c>
      <c r="H3353" s="12">
        <v>23</v>
      </c>
      <c r="I3353" s="28">
        <f>VLOOKUP(B:B,DIM_PRODUCTS!A:F,5,FALSE)</f>
        <v>14</v>
      </c>
      <c r="J3353" s="28">
        <f>FACT_ORDERS[[#This Row],[ProductPrice]]*FACT_ORDERS[[#This Row],[Quantity]]</f>
        <v>322</v>
      </c>
      <c r="K3353" s="12" t="str">
        <f>VLOOKUP(C:C,DIM_CUSTOMERS!A:G,7,FALSE)</f>
        <v>France</v>
      </c>
      <c r="L3353" s="30" cm="1">
        <f t="array" ref="L3353">_xlfn.IFS(
    AND(FACT_ORDERS[[#This Row],[DeliveryMehtod]]="shippment",FACT_ORDERS[[#This Row],[TotalAmount]]&gt;=200), 0,
    AND(FACT_ORDERS[[#This Row],[DeliveryMehtod]]="pickup"), 15,
    AND(FACT_ORDERS[[#This Row],[DeliveryMehtod]]="shippment",FACT_ORDERS[[#This Row],[TotalAmount]]&lt;200), 35
)</f>
        <v>0</v>
      </c>
      <c r="M3353" s="12" t="str" cm="1">
        <f t="array" ref="M3353">_xlfn.IFS(
    SUMIFS(FACT_ORDERS[TotalAmount], FACT_ORDERS[WD_CUSTOMERS],FACT_ORDERS[[#This Row],[WD_CUSTOMERS]])&gt;=15000, "VIP",
    SUMIFS(FACT_ORDERS[TotalAmount], FACT_ORDERS[WD_CUSTOMERS],FACT_ORDERS[[#This Row],[WD_CUSTOMERS]])&gt;=8000, "Premium",
    TRUE, "Regular"
)</f>
        <v>Regular</v>
      </c>
      <c r="N3353" s="32" cm="1">
        <f t="array" ref="N3353">_xlfn.IFS(
   FACT_ORDERS[[#This Row],[TypeOfClient]]="VIP", 0.2,
   FACT_ORDERS[[#This Row],[TypeOfClient]]="Premium", 0.1,
   TRUE, 0
)</f>
        <v>0</v>
      </c>
      <c r="O3353" s="31" cm="1">
        <f t="array" ref="O3353">_xlfn.IFS(
   FACT_ORDERS[[#This Row],[TotalAmount]]&gt;1500, 0.15,
   FACT_ORDERS[[#This Row],[TotalAmount]]&gt;1000, 0.1,
   FACT_ORDERS[[#This Row],[TotalAmount]]&gt;500, 0.05,
   TRUE, 0
)</f>
        <v>0</v>
      </c>
      <c r="P3353" s="28">
        <f xml:space="preserve"> FACT_ORDERS[[#This Row],[TotalAmount]] * (1 - (FACT_ORDERS[[#This Row],[ClientDiscount]] + FACT_ORDERS[[#This Row],[OrderDiscount]]) )</f>
        <v>322</v>
      </c>
      <c r="Q3353" s="28">
        <f>FACT_ORDERS[[#This Row],[TotalAmountWithDiscount]]+FACT_ORDERS[[#This Row],[DeliveryCost]]</f>
        <v>322</v>
      </c>
      <c r="R3353" s="35">
        <v>45546</v>
      </c>
      <c r="S3353" s="35" t="str">
        <f>IF(NETWORKDAYS(FACT_ORDERS[[#This Row],[Order-Date]], FACT_ORDERS[[#This Row],[ArrivalDate ]]) &gt; 10, "Late", "On Time")</f>
        <v>On Time</v>
      </c>
    </row>
    <row r="3354" spans="1:19" x14ac:dyDescent="0.3">
      <c r="A3354" s="12">
        <v>8352</v>
      </c>
      <c r="B3354" s="12">
        <v>224</v>
      </c>
      <c r="C3354" s="12">
        <v>10696</v>
      </c>
      <c r="D3354" s="12">
        <v>3353</v>
      </c>
      <c r="E3354" s="12" t="s">
        <v>244</v>
      </c>
      <c r="F3354" s="13">
        <v>45520</v>
      </c>
      <c r="G3354" s="26" t="s">
        <v>13697</v>
      </c>
      <c r="H3354" s="12">
        <v>36</v>
      </c>
      <c r="I3354" s="28">
        <f>VLOOKUP(B:B,DIM_PRODUCTS!A:F,5,FALSE)</f>
        <v>14</v>
      </c>
      <c r="J3354" s="28">
        <f>FACT_ORDERS[[#This Row],[ProductPrice]]*FACT_ORDERS[[#This Row],[Quantity]]</f>
        <v>504</v>
      </c>
      <c r="K3354" s="12" t="str">
        <f>VLOOKUP(C:C,DIM_CUSTOMERS!A:G,7,FALSE)</f>
        <v>France</v>
      </c>
      <c r="L3354" s="30" cm="1">
        <f t="array" ref="L3354">_xlfn.IFS(
    AND(FACT_ORDERS[[#This Row],[DeliveryMehtod]]="shippment",FACT_ORDERS[[#This Row],[TotalAmount]]&gt;=200), 0,
    AND(FACT_ORDERS[[#This Row],[DeliveryMehtod]]="pickup"), 15,
    AND(FACT_ORDERS[[#This Row],[DeliveryMehtod]]="shippment",FACT_ORDERS[[#This Row],[TotalAmount]]&lt;200), 35
)</f>
        <v>0</v>
      </c>
      <c r="M3354" s="12" t="str" cm="1">
        <f t="array" ref="M3354">_xlfn.IFS(
    SUMIFS(FACT_ORDERS[TotalAmount], FACT_ORDERS[WD_CUSTOMERS],FACT_ORDERS[[#This Row],[WD_CUSTOMERS]])&gt;=15000, "VIP",
    SUMIFS(FACT_ORDERS[TotalAmount], FACT_ORDERS[WD_CUSTOMERS],FACT_ORDERS[[#This Row],[WD_CUSTOMERS]])&gt;=8000, "Premium",
    TRUE, "Regular"
)</f>
        <v>Regular</v>
      </c>
      <c r="N3354" s="32" cm="1">
        <f t="array" ref="N3354">_xlfn.IFS(
   FACT_ORDERS[[#This Row],[TypeOfClient]]="VIP", 0.2,
   FACT_ORDERS[[#This Row],[TypeOfClient]]="Premium", 0.1,
   TRUE, 0
)</f>
        <v>0</v>
      </c>
      <c r="O3354" s="31" cm="1">
        <f t="array" ref="O3354">_xlfn.IFS(
   FACT_ORDERS[[#This Row],[TotalAmount]]&gt;1500, 0.15,
   FACT_ORDERS[[#This Row],[TotalAmount]]&gt;1000, 0.1,
   FACT_ORDERS[[#This Row],[TotalAmount]]&gt;500, 0.05,
   TRUE, 0
)</f>
        <v>0.05</v>
      </c>
      <c r="P3354" s="28">
        <f xml:space="preserve"> FACT_ORDERS[[#This Row],[TotalAmount]] * (1 - (FACT_ORDERS[[#This Row],[ClientDiscount]] + FACT_ORDERS[[#This Row],[OrderDiscount]]) )</f>
        <v>478.79999999999995</v>
      </c>
      <c r="Q3354" s="28">
        <f>FACT_ORDERS[[#This Row],[TotalAmountWithDiscount]]+FACT_ORDERS[[#This Row],[DeliveryCost]]</f>
        <v>478.79999999999995</v>
      </c>
      <c r="R3354" s="35">
        <v>45529</v>
      </c>
      <c r="S3354" s="35" t="str">
        <f>IF(NETWORKDAYS(FACT_ORDERS[[#This Row],[Order-Date]], FACT_ORDERS[[#This Row],[ArrivalDate ]]) &gt; 10, "Late", "On Time")</f>
        <v>On Time</v>
      </c>
    </row>
    <row r="3355" spans="1:19" x14ac:dyDescent="0.3">
      <c r="A3355" s="12">
        <v>8353</v>
      </c>
      <c r="B3355" s="12">
        <v>236</v>
      </c>
      <c r="C3355" s="12">
        <v>10696</v>
      </c>
      <c r="D3355" s="12">
        <v>3354</v>
      </c>
      <c r="E3355" s="12" t="s">
        <v>243</v>
      </c>
      <c r="F3355" s="13">
        <v>45520</v>
      </c>
      <c r="G3355" s="26" t="s">
        <v>4467</v>
      </c>
      <c r="H3355" s="12">
        <v>22</v>
      </c>
      <c r="I3355" s="28">
        <f>VLOOKUP(B:B,DIM_PRODUCTS!A:F,5,FALSE)</f>
        <v>12</v>
      </c>
      <c r="J3355" s="28">
        <f>FACT_ORDERS[[#This Row],[ProductPrice]]*FACT_ORDERS[[#This Row],[Quantity]]</f>
        <v>264</v>
      </c>
      <c r="K3355" s="12" t="str">
        <f>VLOOKUP(C:C,DIM_CUSTOMERS!A:G,7,FALSE)</f>
        <v>France</v>
      </c>
      <c r="L3355" s="30" cm="1">
        <f t="array" ref="L3355">_xlfn.IFS(
    AND(FACT_ORDERS[[#This Row],[DeliveryMehtod]]="shippment",FACT_ORDERS[[#This Row],[TotalAmount]]&gt;=200), 0,
    AND(FACT_ORDERS[[#This Row],[DeliveryMehtod]]="pickup"), 15,
    AND(FACT_ORDERS[[#This Row],[DeliveryMehtod]]="shippment",FACT_ORDERS[[#This Row],[TotalAmount]]&lt;200), 35
)</f>
        <v>15</v>
      </c>
      <c r="M3355" s="12" t="str" cm="1">
        <f t="array" ref="M3355">_xlfn.IFS(
    SUMIFS(FACT_ORDERS[TotalAmount], FACT_ORDERS[WD_CUSTOMERS],FACT_ORDERS[[#This Row],[WD_CUSTOMERS]])&gt;=15000, "VIP",
    SUMIFS(FACT_ORDERS[TotalAmount], FACT_ORDERS[WD_CUSTOMERS],FACT_ORDERS[[#This Row],[WD_CUSTOMERS]])&gt;=8000, "Premium",
    TRUE, "Regular"
)</f>
        <v>Regular</v>
      </c>
      <c r="N3355" s="32" cm="1">
        <f t="array" ref="N3355">_xlfn.IFS(
   FACT_ORDERS[[#This Row],[TypeOfClient]]="VIP", 0.2,
   FACT_ORDERS[[#This Row],[TypeOfClient]]="Premium", 0.1,
   TRUE, 0
)</f>
        <v>0</v>
      </c>
      <c r="O3355" s="31" cm="1">
        <f t="array" ref="O3355">_xlfn.IFS(
   FACT_ORDERS[[#This Row],[TotalAmount]]&gt;1500, 0.15,
   FACT_ORDERS[[#This Row],[TotalAmount]]&gt;1000, 0.1,
   FACT_ORDERS[[#This Row],[TotalAmount]]&gt;500, 0.05,
   TRUE, 0
)</f>
        <v>0</v>
      </c>
      <c r="P3355" s="28">
        <f xml:space="preserve"> FACT_ORDERS[[#This Row],[TotalAmount]] * (1 - (FACT_ORDERS[[#This Row],[ClientDiscount]] + FACT_ORDERS[[#This Row],[OrderDiscount]]) )</f>
        <v>264</v>
      </c>
      <c r="Q3355" s="28">
        <f>FACT_ORDERS[[#This Row],[TotalAmountWithDiscount]]+FACT_ORDERS[[#This Row],[DeliveryCost]]</f>
        <v>279</v>
      </c>
      <c r="R3355" s="35">
        <v>45528</v>
      </c>
      <c r="S3355" s="35" t="str">
        <f>IF(NETWORKDAYS(FACT_ORDERS[[#This Row],[Order-Date]], FACT_ORDERS[[#This Row],[ArrivalDate ]]) &gt; 10, "Late", "On Time")</f>
        <v>On Time</v>
      </c>
    </row>
    <row r="3356" spans="1:19" x14ac:dyDescent="0.3">
      <c r="A3356" s="12">
        <v>8354</v>
      </c>
      <c r="B3356" s="12">
        <v>229</v>
      </c>
      <c r="C3356" s="12">
        <v>10362</v>
      </c>
      <c r="D3356" s="12">
        <v>3355</v>
      </c>
      <c r="E3356" s="12" t="s">
        <v>243</v>
      </c>
      <c r="F3356" s="13">
        <v>44770</v>
      </c>
      <c r="G3356" s="26" t="s">
        <v>13698</v>
      </c>
      <c r="H3356" s="12">
        <v>15</v>
      </c>
      <c r="I3356" s="28">
        <f>VLOOKUP(B:B,DIM_PRODUCTS!A:F,5,FALSE)</f>
        <v>24</v>
      </c>
      <c r="J3356" s="28">
        <f>FACT_ORDERS[[#This Row],[ProductPrice]]*FACT_ORDERS[[#This Row],[Quantity]]</f>
        <v>360</v>
      </c>
      <c r="K3356" s="12" t="str">
        <f>VLOOKUP(C:C,DIM_CUSTOMERS!A:G,7,FALSE)</f>
        <v>Canada</v>
      </c>
      <c r="L3356" s="30" cm="1">
        <f t="array" ref="L3356">_xlfn.IFS(
    AND(FACT_ORDERS[[#This Row],[DeliveryMehtod]]="shippment",FACT_ORDERS[[#This Row],[TotalAmount]]&gt;=200), 0,
    AND(FACT_ORDERS[[#This Row],[DeliveryMehtod]]="pickup"), 15,
    AND(FACT_ORDERS[[#This Row],[DeliveryMehtod]]="shippment",FACT_ORDERS[[#This Row],[TotalAmount]]&lt;200), 35
)</f>
        <v>15</v>
      </c>
      <c r="M3356" s="12" t="str" cm="1">
        <f t="array" ref="M3356">_xlfn.IFS(
    SUMIFS(FACT_ORDERS[TotalAmount], FACT_ORDERS[WD_CUSTOMERS],FACT_ORDERS[[#This Row],[WD_CUSTOMERS]])&gt;=15000, "VIP",
    SUMIFS(FACT_ORDERS[TotalAmount], FACT_ORDERS[WD_CUSTOMERS],FACT_ORDERS[[#This Row],[WD_CUSTOMERS]])&gt;=8000, "Premium",
    TRUE, "Regular"
)</f>
        <v>Regular</v>
      </c>
      <c r="N3356" s="32" cm="1">
        <f t="array" ref="N3356">_xlfn.IFS(
   FACT_ORDERS[[#This Row],[TypeOfClient]]="VIP", 0.2,
   FACT_ORDERS[[#This Row],[TypeOfClient]]="Premium", 0.1,
   TRUE, 0
)</f>
        <v>0</v>
      </c>
      <c r="O3356" s="31" cm="1">
        <f t="array" ref="O3356">_xlfn.IFS(
   FACT_ORDERS[[#This Row],[TotalAmount]]&gt;1500, 0.15,
   FACT_ORDERS[[#This Row],[TotalAmount]]&gt;1000, 0.1,
   FACT_ORDERS[[#This Row],[TotalAmount]]&gt;500, 0.05,
   TRUE, 0
)</f>
        <v>0</v>
      </c>
      <c r="P3356" s="28">
        <f xml:space="preserve"> FACT_ORDERS[[#This Row],[TotalAmount]] * (1 - (FACT_ORDERS[[#This Row],[ClientDiscount]] + FACT_ORDERS[[#This Row],[OrderDiscount]]) )</f>
        <v>360</v>
      </c>
      <c r="Q3356" s="28">
        <f>FACT_ORDERS[[#This Row],[TotalAmountWithDiscount]]+FACT_ORDERS[[#This Row],[DeliveryCost]]</f>
        <v>375</v>
      </c>
      <c r="R3356" s="35">
        <v>44778</v>
      </c>
      <c r="S3356" s="35" t="str">
        <f>IF(NETWORKDAYS(FACT_ORDERS[[#This Row],[Order-Date]], FACT_ORDERS[[#This Row],[ArrivalDate ]]) &gt; 10, "Late", "On Time")</f>
        <v>On Time</v>
      </c>
    </row>
    <row r="3357" spans="1:19" x14ac:dyDescent="0.3">
      <c r="A3357" s="12">
        <v>8355</v>
      </c>
      <c r="B3357" s="12">
        <v>264</v>
      </c>
      <c r="C3357" s="12">
        <v>10362</v>
      </c>
      <c r="D3357" s="12">
        <v>3356</v>
      </c>
      <c r="E3357" s="12" t="s">
        <v>243</v>
      </c>
      <c r="F3357" s="13">
        <v>44770</v>
      </c>
      <c r="G3357" s="26" t="s">
        <v>13699</v>
      </c>
      <c r="H3357" s="12">
        <v>17</v>
      </c>
      <c r="I3357" s="28">
        <f>VLOOKUP(B:B,DIM_PRODUCTS!A:F,5,FALSE)</f>
        <v>26</v>
      </c>
      <c r="J3357" s="28">
        <f>FACT_ORDERS[[#This Row],[ProductPrice]]*FACT_ORDERS[[#This Row],[Quantity]]</f>
        <v>442</v>
      </c>
      <c r="K3357" s="12" t="str">
        <f>VLOOKUP(C:C,DIM_CUSTOMERS!A:G,7,FALSE)</f>
        <v>Canada</v>
      </c>
      <c r="L3357" s="30" cm="1">
        <f t="array" ref="L3357">_xlfn.IFS(
    AND(FACT_ORDERS[[#This Row],[DeliveryMehtod]]="shippment",FACT_ORDERS[[#This Row],[TotalAmount]]&gt;=200), 0,
    AND(FACT_ORDERS[[#This Row],[DeliveryMehtod]]="pickup"), 15,
    AND(FACT_ORDERS[[#This Row],[DeliveryMehtod]]="shippment",FACT_ORDERS[[#This Row],[TotalAmount]]&lt;200), 35
)</f>
        <v>15</v>
      </c>
      <c r="M3357" s="12" t="str" cm="1">
        <f t="array" ref="M3357">_xlfn.IFS(
    SUMIFS(FACT_ORDERS[TotalAmount], FACT_ORDERS[WD_CUSTOMERS],FACT_ORDERS[[#This Row],[WD_CUSTOMERS]])&gt;=15000, "VIP",
    SUMIFS(FACT_ORDERS[TotalAmount], FACT_ORDERS[WD_CUSTOMERS],FACT_ORDERS[[#This Row],[WD_CUSTOMERS]])&gt;=8000, "Premium",
    TRUE, "Regular"
)</f>
        <v>Regular</v>
      </c>
      <c r="N3357" s="32" cm="1">
        <f t="array" ref="N3357">_xlfn.IFS(
   FACT_ORDERS[[#This Row],[TypeOfClient]]="VIP", 0.2,
   FACT_ORDERS[[#This Row],[TypeOfClient]]="Premium", 0.1,
   TRUE, 0
)</f>
        <v>0</v>
      </c>
      <c r="O3357" s="31" cm="1">
        <f t="array" ref="O3357">_xlfn.IFS(
   FACT_ORDERS[[#This Row],[TotalAmount]]&gt;1500, 0.15,
   FACT_ORDERS[[#This Row],[TotalAmount]]&gt;1000, 0.1,
   FACT_ORDERS[[#This Row],[TotalAmount]]&gt;500, 0.05,
   TRUE, 0
)</f>
        <v>0</v>
      </c>
      <c r="P3357" s="28">
        <f xml:space="preserve"> FACT_ORDERS[[#This Row],[TotalAmount]] * (1 - (FACT_ORDERS[[#This Row],[ClientDiscount]] + FACT_ORDERS[[#This Row],[OrderDiscount]]) )</f>
        <v>442</v>
      </c>
      <c r="Q3357" s="28">
        <f>FACT_ORDERS[[#This Row],[TotalAmountWithDiscount]]+FACT_ORDERS[[#This Row],[DeliveryCost]]</f>
        <v>457</v>
      </c>
      <c r="R3357" s="35">
        <v>44778</v>
      </c>
      <c r="S3357" s="35" t="str">
        <f>IF(NETWORKDAYS(FACT_ORDERS[[#This Row],[Order-Date]], FACT_ORDERS[[#This Row],[ArrivalDate ]]) &gt; 10, "Late", "On Time")</f>
        <v>On Time</v>
      </c>
    </row>
    <row r="3358" spans="1:19" x14ac:dyDescent="0.3">
      <c r="A3358" s="12">
        <v>8356</v>
      </c>
      <c r="B3358" s="12">
        <v>229</v>
      </c>
      <c r="C3358" s="12">
        <v>10362</v>
      </c>
      <c r="D3358" s="12">
        <v>3357</v>
      </c>
      <c r="E3358" s="12" t="s">
        <v>243</v>
      </c>
      <c r="F3358" s="13">
        <v>44975</v>
      </c>
      <c r="G3358" s="26" t="s">
        <v>13700</v>
      </c>
      <c r="H3358" s="12">
        <v>18</v>
      </c>
      <c r="I3358" s="28">
        <f>VLOOKUP(B:B,DIM_PRODUCTS!A:F,5,FALSE)</f>
        <v>24</v>
      </c>
      <c r="J3358" s="28">
        <f>FACT_ORDERS[[#This Row],[ProductPrice]]*FACT_ORDERS[[#This Row],[Quantity]]</f>
        <v>432</v>
      </c>
      <c r="K3358" s="12" t="str">
        <f>VLOOKUP(C:C,DIM_CUSTOMERS!A:G,7,FALSE)</f>
        <v>Canada</v>
      </c>
      <c r="L3358" s="30" cm="1">
        <f t="array" ref="L3358">_xlfn.IFS(
    AND(FACT_ORDERS[[#This Row],[DeliveryMehtod]]="shippment",FACT_ORDERS[[#This Row],[TotalAmount]]&gt;=200), 0,
    AND(FACT_ORDERS[[#This Row],[DeliveryMehtod]]="pickup"), 15,
    AND(FACT_ORDERS[[#This Row],[DeliveryMehtod]]="shippment",FACT_ORDERS[[#This Row],[TotalAmount]]&lt;200), 35
)</f>
        <v>15</v>
      </c>
      <c r="M3358" s="12" t="str" cm="1">
        <f t="array" ref="M3358">_xlfn.IFS(
    SUMIFS(FACT_ORDERS[TotalAmount], FACT_ORDERS[WD_CUSTOMERS],FACT_ORDERS[[#This Row],[WD_CUSTOMERS]])&gt;=15000, "VIP",
    SUMIFS(FACT_ORDERS[TotalAmount], FACT_ORDERS[WD_CUSTOMERS],FACT_ORDERS[[#This Row],[WD_CUSTOMERS]])&gt;=8000, "Premium",
    TRUE, "Regular"
)</f>
        <v>Regular</v>
      </c>
      <c r="N3358" s="32" cm="1">
        <f t="array" ref="N3358">_xlfn.IFS(
   FACT_ORDERS[[#This Row],[TypeOfClient]]="VIP", 0.2,
   FACT_ORDERS[[#This Row],[TypeOfClient]]="Premium", 0.1,
   TRUE, 0
)</f>
        <v>0</v>
      </c>
      <c r="O3358" s="31" cm="1">
        <f t="array" ref="O3358">_xlfn.IFS(
   FACT_ORDERS[[#This Row],[TotalAmount]]&gt;1500, 0.15,
   FACT_ORDERS[[#This Row],[TotalAmount]]&gt;1000, 0.1,
   FACT_ORDERS[[#This Row],[TotalAmount]]&gt;500, 0.05,
   TRUE, 0
)</f>
        <v>0</v>
      </c>
      <c r="P3358" s="28">
        <f xml:space="preserve"> FACT_ORDERS[[#This Row],[TotalAmount]] * (1 - (FACT_ORDERS[[#This Row],[ClientDiscount]] + FACT_ORDERS[[#This Row],[OrderDiscount]]) )</f>
        <v>432</v>
      </c>
      <c r="Q3358" s="28">
        <f>FACT_ORDERS[[#This Row],[TotalAmountWithDiscount]]+FACT_ORDERS[[#This Row],[DeliveryCost]]</f>
        <v>447</v>
      </c>
      <c r="R3358" s="35">
        <v>44983</v>
      </c>
      <c r="S3358" s="35" t="str">
        <f>IF(NETWORKDAYS(FACT_ORDERS[[#This Row],[Order-Date]], FACT_ORDERS[[#This Row],[ArrivalDate ]]) &gt; 10, "Late", "On Time")</f>
        <v>On Time</v>
      </c>
    </row>
    <row r="3359" spans="1:19" x14ac:dyDescent="0.3">
      <c r="A3359" s="12">
        <v>8357</v>
      </c>
      <c r="B3359" s="12">
        <v>264</v>
      </c>
      <c r="C3359" s="12">
        <v>10362</v>
      </c>
      <c r="D3359" s="12">
        <v>3358</v>
      </c>
      <c r="E3359" s="12" t="s">
        <v>244</v>
      </c>
      <c r="F3359" s="13">
        <v>44975</v>
      </c>
      <c r="G3359" s="26" t="s">
        <v>13701</v>
      </c>
      <c r="H3359" s="12">
        <v>15</v>
      </c>
      <c r="I3359" s="28">
        <f>VLOOKUP(B:B,DIM_PRODUCTS!A:F,5,FALSE)</f>
        <v>26</v>
      </c>
      <c r="J3359" s="28">
        <f>FACT_ORDERS[[#This Row],[ProductPrice]]*FACT_ORDERS[[#This Row],[Quantity]]</f>
        <v>390</v>
      </c>
      <c r="K3359" s="12" t="str">
        <f>VLOOKUP(C:C,DIM_CUSTOMERS!A:G,7,FALSE)</f>
        <v>Canada</v>
      </c>
      <c r="L3359" s="30" cm="1">
        <f t="array" ref="L3359">_xlfn.IFS(
    AND(FACT_ORDERS[[#This Row],[DeliveryMehtod]]="shippment",FACT_ORDERS[[#This Row],[TotalAmount]]&gt;=200), 0,
    AND(FACT_ORDERS[[#This Row],[DeliveryMehtod]]="pickup"), 15,
    AND(FACT_ORDERS[[#This Row],[DeliveryMehtod]]="shippment",FACT_ORDERS[[#This Row],[TotalAmount]]&lt;200), 35
)</f>
        <v>0</v>
      </c>
      <c r="M3359" s="12" t="str" cm="1">
        <f t="array" ref="M3359">_xlfn.IFS(
    SUMIFS(FACT_ORDERS[TotalAmount], FACT_ORDERS[WD_CUSTOMERS],FACT_ORDERS[[#This Row],[WD_CUSTOMERS]])&gt;=15000, "VIP",
    SUMIFS(FACT_ORDERS[TotalAmount], FACT_ORDERS[WD_CUSTOMERS],FACT_ORDERS[[#This Row],[WD_CUSTOMERS]])&gt;=8000, "Premium",
    TRUE, "Regular"
)</f>
        <v>Regular</v>
      </c>
      <c r="N3359" s="32" cm="1">
        <f t="array" ref="N3359">_xlfn.IFS(
   FACT_ORDERS[[#This Row],[TypeOfClient]]="VIP", 0.2,
   FACT_ORDERS[[#This Row],[TypeOfClient]]="Premium", 0.1,
   TRUE, 0
)</f>
        <v>0</v>
      </c>
      <c r="O3359" s="31" cm="1">
        <f t="array" ref="O3359">_xlfn.IFS(
   FACT_ORDERS[[#This Row],[TotalAmount]]&gt;1500, 0.15,
   FACT_ORDERS[[#This Row],[TotalAmount]]&gt;1000, 0.1,
   FACT_ORDERS[[#This Row],[TotalAmount]]&gt;500, 0.05,
   TRUE, 0
)</f>
        <v>0</v>
      </c>
      <c r="P3359" s="28">
        <f xml:space="preserve"> FACT_ORDERS[[#This Row],[TotalAmount]] * (1 - (FACT_ORDERS[[#This Row],[ClientDiscount]] + FACT_ORDERS[[#This Row],[OrderDiscount]]) )</f>
        <v>390</v>
      </c>
      <c r="Q3359" s="28">
        <f>FACT_ORDERS[[#This Row],[TotalAmountWithDiscount]]+FACT_ORDERS[[#This Row],[DeliveryCost]]</f>
        <v>390</v>
      </c>
      <c r="R3359" s="35">
        <v>44982</v>
      </c>
      <c r="S3359" s="35" t="str">
        <f>IF(NETWORKDAYS(FACT_ORDERS[[#This Row],[Order-Date]], FACT_ORDERS[[#This Row],[ArrivalDate ]]) &gt; 10, "Late", "On Time")</f>
        <v>On Time</v>
      </c>
    </row>
    <row r="3360" spans="1:19" x14ac:dyDescent="0.3">
      <c r="A3360" s="12">
        <v>8358</v>
      </c>
      <c r="B3360" s="12">
        <v>264</v>
      </c>
      <c r="C3360" s="12">
        <v>10362</v>
      </c>
      <c r="D3360" s="12">
        <v>3359</v>
      </c>
      <c r="E3360" s="12" t="s">
        <v>243</v>
      </c>
      <c r="F3360" s="13">
        <v>45486</v>
      </c>
      <c r="G3360" s="26" t="s">
        <v>13702</v>
      </c>
      <c r="H3360" s="12">
        <v>24</v>
      </c>
      <c r="I3360" s="28">
        <f>VLOOKUP(B:B,DIM_PRODUCTS!A:F,5,FALSE)</f>
        <v>26</v>
      </c>
      <c r="J3360" s="28">
        <f>FACT_ORDERS[[#This Row],[ProductPrice]]*FACT_ORDERS[[#This Row],[Quantity]]</f>
        <v>624</v>
      </c>
      <c r="K3360" s="12" t="str">
        <f>VLOOKUP(C:C,DIM_CUSTOMERS!A:G,7,FALSE)</f>
        <v>Canada</v>
      </c>
      <c r="L3360" s="30" cm="1">
        <f t="array" ref="L3360">_xlfn.IFS(
    AND(FACT_ORDERS[[#This Row],[DeliveryMehtod]]="shippment",FACT_ORDERS[[#This Row],[TotalAmount]]&gt;=200), 0,
    AND(FACT_ORDERS[[#This Row],[DeliveryMehtod]]="pickup"), 15,
    AND(FACT_ORDERS[[#This Row],[DeliveryMehtod]]="shippment",FACT_ORDERS[[#This Row],[TotalAmount]]&lt;200), 35
)</f>
        <v>15</v>
      </c>
      <c r="M3360" s="12" t="str" cm="1">
        <f t="array" ref="M3360">_xlfn.IFS(
    SUMIFS(FACT_ORDERS[TotalAmount], FACT_ORDERS[WD_CUSTOMERS],FACT_ORDERS[[#This Row],[WD_CUSTOMERS]])&gt;=15000, "VIP",
    SUMIFS(FACT_ORDERS[TotalAmount], FACT_ORDERS[WD_CUSTOMERS],FACT_ORDERS[[#This Row],[WD_CUSTOMERS]])&gt;=8000, "Premium",
    TRUE, "Regular"
)</f>
        <v>Regular</v>
      </c>
      <c r="N3360" s="32" cm="1">
        <f t="array" ref="N3360">_xlfn.IFS(
   FACT_ORDERS[[#This Row],[TypeOfClient]]="VIP", 0.2,
   FACT_ORDERS[[#This Row],[TypeOfClient]]="Premium", 0.1,
   TRUE, 0
)</f>
        <v>0</v>
      </c>
      <c r="O3360" s="31" cm="1">
        <f t="array" ref="O3360">_xlfn.IFS(
   FACT_ORDERS[[#This Row],[TotalAmount]]&gt;1500, 0.15,
   FACT_ORDERS[[#This Row],[TotalAmount]]&gt;1000, 0.1,
   FACT_ORDERS[[#This Row],[TotalAmount]]&gt;500, 0.05,
   TRUE, 0
)</f>
        <v>0.05</v>
      </c>
      <c r="P3360" s="28">
        <f xml:space="preserve"> FACT_ORDERS[[#This Row],[TotalAmount]] * (1 - (FACT_ORDERS[[#This Row],[ClientDiscount]] + FACT_ORDERS[[#This Row],[OrderDiscount]]) )</f>
        <v>592.79999999999995</v>
      </c>
      <c r="Q3360" s="28">
        <f>FACT_ORDERS[[#This Row],[TotalAmountWithDiscount]]+FACT_ORDERS[[#This Row],[DeliveryCost]]</f>
        <v>607.79999999999995</v>
      </c>
      <c r="R3360" s="35">
        <v>45506</v>
      </c>
      <c r="S3360" s="35" t="str">
        <f>IF(NETWORKDAYS(FACT_ORDERS[[#This Row],[Order-Date]], FACT_ORDERS[[#This Row],[ArrivalDate ]]) &gt; 10, "Late", "On Time")</f>
        <v>Late</v>
      </c>
    </row>
    <row r="3361" spans="1:19" x14ac:dyDescent="0.3">
      <c r="A3361" s="12">
        <v>8359</v>
      </c>
      <c r="B3361" s="12">
        <v>264</v>
      </c>
      <c r="C3361" s="12">
        <v>10362</v>
      </c>
      <c r="D3361" s="12">
        <v>3360</v>
      </c>
      <c r="E3361" s="12" t="s">
        <v>243</v>
      </c>
      <c r="F3361" s="13">
        <v>45283</v>
      </c>
      <c r="G3361" s="26" t="s">
        <v>13703</v>
      </c>
      <c r="H3361" s="12">
        <v>18</v>
      </c>
      <c r="I3361" s="28">
        <f>VLOOKUP(B:B,DIM_PRODUCTS!A:F,5,FALSE)</f>
        <v>26</v>
      </c>
      <c r="J3361" s="28">
        <f>FACT_ORDERS[[#This Row],[ProductPrice]]*FACT_ORDERS[[#This Row],[Quantity]]</f>
        <v>468</v>
      </c>
      <c r="K3361" s="12" t="str">
        <f>VLOOKUP(C:C,DIM_CUSTOMERS!A:G,7,FALSE)</f>
        <v>Canada</v>
      </c>
      <c r="L3361" s="30" cm="1">
        <f t="array" ref="L3361">_xlfn.IFS(
    AND(FACT_ORDERS[[#This Row],[DeliveryMehtod]]="shippment",FACT_ORDERS[[#This Row],[TotalAmount]]&gt;=200), 0,
    AND(FACT_ORDERS[[#This Row],[DeliveryMehtod]]="pickup"), 15,
    AND(FACT_ORDERS[[#This Row],[DeliveryMehtod]]="shippment",FACT_ORDERS[[#This Row],[TotalAmount]]&lt;200), 35
)</f>
        <v>15</v>
      </c>
      <c r="M3361" s="12" t="str" cm="1">
        <f t="array" ref="M3361">_xlfn.IFS(
    SUMIFS(FACT_ORDERS[TotalAmount], FACT_ORDERS[WD_CUSTOMERS],FACT_ORDERS[[#This Row],[WD_CUSTOMERS]])&gt;=15000, "VIP",
    SUMIFS(FACT_ORDERS[TotalAmount], FACT_ORDERS[WD_CUSTOMERS],FACT_ORDERS[[#This Row],[WD_CUSTOMERS]])&gt;=8000, "Premium",
    TRUE, "Regular"
)</f>
        <v>Regular</v>
      </c>
      <c r="N3361" s="32" cm="1">
        <f t="array" ref="N3361">_xlfn.IFS(
   FACT_ORDERS[[#This Row],[TypeOfClient]]="VIP", 0.2,
   FACT_ORDERS[[#This Row],[TypeOfClient]]="Premium", 0.1,
   TRUE, 0
)</f>
        <v>0</v>
      </c>
      <c r="O3361" s="31" cm="1">
        <f t="array" ref="O3361">_xlfn.IFS(
   FACT_ORDERS[[#This Row],[TotalAmount]]&gt;1500, 0.15,
   FACT_ORDERS[[#This Row],[TotalAmount]]&gt;1000, 0.1,
   FACT_ORDERS[[#This Row],[TotalAmount]]&gt;500, 0.05,
   TRUE, 0
)</f>
        <v>0</v>
      </c>
      <c r="P3361" s="28">
        <f xml:space="preserve"> FACT_ORDERS[[#This Row],[TotalAmount]] * (1 - (FACT_ORDERS[[#This Row],[ClientDiscount]] + FACT_ORDERS[[#This Row],[OrderDiscount]]) )</f>
        <v>468</v>
      </c>
      <c r="Q3361" s="28">
        <f>FACT_ORDERS[[#This Row],[TotalAmountWithDiscount]]+FACT_ORDERS[[#This Row],[DeliveryCost]]</f>
        <v>483</v>
      </c>
      <c r="R3361" s="35">
        <v>45293</v>
      </c>
      <c r="S3361" s="35" t="str">
        <f>IF(NETWORKDAYS(FACT_ORDERS[[#This Row],[Order-Date]], FACT_ORDERS[[#This Row],[ArrivalDate ]]) &gt; 10, "Late", "On Time")</f>
        <v>On Time</v>
      </c>
    </row>
    <row r="3362" spans="1:19" x14ac:dyDescent="0.3">
      <c r="A3362" s="12">
        <v>8360</v>
      </c>
      <c r="B3362" s="12">
        <v>219</v>
      </c>
      <c r="C3362" s="12">
        <v>10137</v>
      </c>
      <c r="D3362" s="12">
        <v>3361</v>
      </c>
      <c r="E3362" s="12" t="s">
        <v>243</v>
      </c>
      <c r="F3362" s="13">
        <v>45448</v>
      </c>
      <c r="G3362" s="26" t="s">
        <v>13704</v>
      </c>
      <c r="H3362" s="12">
        <v>45</v>
      </c>
      <c r="I3362" s="28">
        <f>VLOOKUP(B:B,DIM_PRODUCTS!A:F,5,FALSE)</f>
        <v>50</v>
      </c>
      <c r="J3362" s="28">
        <f>FACT_ORDERS[[#This Row],[ProductPrice]]*FACT_ORDERS[[#This Row],[Quantity]]</f>
        <v>2250</v>
      </c>
      <c r="K3362" s="12" t="str">
        <f>VLOOKUP(C:C,DIM_CUSTOMERS!A:G,7,FALSE)</f>
        <v>Canada</v>
      </c>
      <c r="L3362" s="30" cm="1">
        <f t="array" ref="L3362">_xlfn.IFS(
    AND(FACT_ORDERS[[#This Row],[DeliveryMehtod]]="shippment",FACT_ORDERS[[#This Row],[TotalAmount]]&gt;=200), 0,
    AND(FACT_ORDERS[[#This Row],[DeliveryMehtod]]="pickup"), 15,
    AND(FACT_ORDERS[[#This Row],[DeliveryMehtod]]="shippment",FACT_ORDERS[[#This Row],[TotalAmount]]&lt;200), 35
)</f>
        <v>15</v>
      </c>
      <c r="M3362" s="12" t="str" cm="1">
        <f t="array" ref="M3362">_xlfn.IFS(
    SUMIFS(FACT_ORDERS[TotalAmount], FACT_ORDERS[WD_CUSTOMERS],FACT_ORDERS[[#This Row],[WD_CUSTOMERS]])&gt;=15000, "VIP",
    SUMIFS(FACT_ORDERS[TotalAmount], FACT_ORDERS[WD_CUSTOMERS],FACT_ORDERS[[#This Row],[WD_CUSTOMERS]])&gt;=8000, "Premium",
    TRUE, "Regular"
)</f>
        <v>VIP</v>
      </c>
      <c r="N3362" s="32" cm="1">
        <f t="array" ref="N3362">_xlfn.IFS(
   FACT_ORDERS[[#This Row],[TypeOfClient]]="VIP", 0.2,
   FACT_ORDERS[[#This Row],[TypeOfClient]]="Premium", 0.1,
   TRUE, 0
)</f>
        <v>0.2</v>
      </c>
      <c r="O3362" s="31" cm="1">
        <f t="array" ref="O3362">_xlfn.IFS(
   FACT_ORDERS[[#This Row],[TotalAmount]]&gt;1500, 0.15,
   FACT_ORDERS[[#This Row],[TotalAmount]]&gt;1000, 0.1,
   FACT_ORDERS[[#This Row],[TotalAmount]]&gt;500, 0.05,
   TRUE, 0
)</f>
        <v>0.15</v>
      </c>
      <c r="P3362" s="28">
        <f xml:space="preserve"> FACT_ORDERS[[#This Row],[TotalAmount]] * (1 - (FACT_ORDERS[[#This Row],[ClientDiscount]] + FACT_ORDERS[[#This Row],[OrderDiscount]]) )</f>
        <v>1462.5</v>
      </c>
      <c r="Q3362" s="28">
        <f>FACT_ORDERS[[#This Row],[TotalAmountWithDiscount]]+FACT_ORDERS[[#This Row],[DeliveryCost]]</f>
        <v>1477.5</v>
      </c>
      <c r="R3362" s="35">
        <v>45458</v>
      </c>
      <c r="S3362" s="35" t="str">
        <f>IF(NETWORKDAYS(FACT_ORDERS[[#This Row],[Order-Date]], FACT_ORDERS[[#This Row],[ArrivalDate ]]) &gt; 10, "Late", "On Time")</f>
        <v>On Time</v>
      </c>
    </row>
    <row r="3363" spans="1:19" x14ac:dyDescent="0.3">
      <c r="A3363" s="12">
        <v>8361</v>
      </c>
      <c r="B3363" s="12">
        <v>228</v>
      </c>
      <c r="C3363" s="12">
        <v>10137</v>
      </c>
      <c r="D3363" s="12">
        <v>3362</v>
      </c>
      <c r="E3363" s="12" t="s">
        <v>244</v>
      </c>
      <c r="F3363" s="13">
        <v>45448</v>
      </c>
      <c r="G3363" s="26" t="s">
        <v>13705</v>
      </c>
      <c r="H3363" s="12">
        <v>45</v>
      </c>
      <c r="I3363" s="28">
        <f>VLOOKUP(B:B,DIM_PRODUCTS!A:F,5,FALSE)</f>
        <v>22</v>
      </c>
      <c r="J3363" s="28">
        <f>FACT_ORDERS[[#This Row],[ProductPrice]]*FACT_ORDERS[[#This Row],[Quantity]]</f>
        <v>990</v>
      </c>
      <c r="K3363" s="12" t="str">
        <f>VLOOKUP(C:C,DIM_CUSTOMERS!A:G,7,FALSE)</f>
        <v>Canada</v>
      </c>
      <c r="L3363" s="30" cm="1">
        <f t="array" ref="L3363">_xlfn.IFS(
    AND(FACT_ORDERS[[#This Row],[DeliveryMehtod]]="shippment",FACT_ORDERS[[#This Row],[TotalAmount]]&gt;=200), 0,
    AND(FACT_ORDERS[[#This Row],[DeliveryMehtod]]="pickup"), 15,
    AND(FACT_ORDERS[[#This Row],[DeliveryMehtod]]="shippment",FACT_ORDERS[[#This Row],[TotalAmount]]&lt;200), 35
)</f>
        <v>0</v>
      </c>
      <c r="M3363" s="12" t="str" cm="1">
        <f t="array" ref="M3363">_xlfn.IFS(
    SUMIFS(FACT_ORDERS[TotalAmount], FACT_ORDERS[WD_CUSTOMERS],FACT_ORDERS[[#This Row],[WD_CUSTOMERS]])&gt;=15000, "VIP",
    SUMIFS(FACT_ORDERS[TotalAmount], FACT_ORDERS[WD_CUSTOMERS],FACT_ORDERS[[#This Row],[WD_CUSTOMERS]])&gt;=8000, "Premium",
    TRUE, "Regular"
)</f>
        <v>VIP</v>
      </c>
      <c r="N3363" s="32" cm="1">
        <f t="array" ref="N3363">_xlfn.IFS(
   FACT_ORDERS[[#This Row],[TypeOfClient]]="VIP", 0.2,
   FACT_ORDERS[[#This Row],[TypeOfClient]]="Premium", 0.1,
   TRUE, 0
)</f>
        <v>0.2</v>
      </c>
      <c r="O3363" s="31" cm="1">
        <f t="array" ref="O3363">_xlfn.IFS(
   FACT_ORDERS[[#This Row],[TotalAmount]]&gt;1500, 0.15,
   FACT_ORDERS[[#This Row],[TotalAmount]]&gt;1000, 0.1,
   FACT_ORDERS[[#This Row],[TotalAmount]]&gt;500, 0.05,
   TRUE, 0
)</f>
        <v>0.05</v>
      </c>
      <c r="P3363" s="28">
        <f xml:space="preserve"> FACT_ORDERS[[#This Row],[TotalAmount]] * (1 - (FACT_ORDERS[[#This Row],[ClientDiscount]] + FACT_ORDERS[[#This Row],[OrderDiscount]]) )</f>
        <v>742.5</v>
      </c>
      <c r="Q3363" s="28">
        <f>FACT_ORDERS[[#This Row],[TotalAmountWithDiscount]]+FACT_ORDERS[[#This Row],[DeliveryCost]]</f>
        <v>742.5</v>
      </c>
      <c r="R3363" s="35">
        <v>45456</v>
      </c>
      <c r="S3363" s="35" t="str">
        <f>IF(NETWORKDAYS(FACT_ORDERS[[#This Row],[Order-Date]], FACT_ORDERS[[#This Row],[ArrivalDate ]]) &gt; 10, "Late", "On Time")</f>
        <v>On Time</v>
      </c>
    </row>
    <row r="3364" spans="1:19" x14ac:dyDescent="0.3">
      <c r="A3364" s="12">
        <v>8362</v>
      </c>
      <c r="B3364" s="12">
        <v>219</v>
      </c>
      <c r="C3364" s="12">
        <v>10137</v>
      </c>
      <c r="D3364" s="12">
        <v>3363</v>
      </c>
      <c r="E3364" s="12" t="s">
        <v>243</v>
      </c>
      <c r="F3364" s="13">
        <v>45464</v>
      </c>
      <c r="G3364" s="26" t="s">
        <v>13706</v>
      </c>
      <c r="H3364" s="12">
        <v>40</v>
      </c>
      <c r="I3364" s="28">
        <f>VLOOKUP(B:B,DIM_PRODUCTS!A:F,5,FALSE)</f>
        <v>50</v>
      </c>
      <c r="J3364" s="28">
        <f>FACT_ORDERS[[#This Row],[ProductPrice]]*FACT_ORDERS[[#This Row],[Quantity]]</f>
        <v>2000</v>
      </c>
      <c r="K3364" s="12" t="str">
        <f>VLOOKUP(C:C,DIM_CUSTOMERS!A:G,7,FALSE)</f>
        <v>Canada</v>
      </c>
      <c r="L3364" s="30" cm="1">
        <f t="array" ref="L3364">_xlfn.IFS(
    AND(FACT_ORDERS[[#This Row],[DeliveryMehtod]]="shippment",FACT_ORDERS[[#This Row],[TotalAmount]]&gt;=200), 0,
    AND(FACT_ORDERS[[#This Row],[DeliveryMehtod]]="pickup"), 15,
    AND(FACT_ORDERS[[#This Row],[DeliveryMehtod]]="shippment",FACT_ORDERS[[#This Row],[TotalAmount]]&lt;200), 35
)</f>
        <v>15</v>
      </c>
      <c r="M3364" s="12" t="str" cm="1">
        <f t="array" ref="M3364">_xlfn.IFS(
    SUMIFS(FACT_ORDERS[TotalAmount], FACT_ORDERS[WD_CUSTOMERS],FACT_ORDERS[[#This Row],[WD_CUSTOMERS]])&gt;=15000, "VIP",
    SUMIFS(FACT_ORDERS[TotalAmount], FACT_ORDERS[WD_CUSTOMERS],FACT_ORDERS[[#This Row],[WD_CUSTOMERS]])&gt;=8000, "Premium",
    TRUE, "Regular"
)</f>
        <v>VIP</v>
      </c>
      <c r="N3364" s="32" cm="1">
        <f t="array" ref="N3364">_xlfn.IFS(
   FACT_ORDERS[[#This Row],[TypeOfClient]]="VIP", 0.2,
   FACT_ORDERS[[#This Row],[TypeOfClient]]="Premium", 0.1,
   TRUE, 0
)</f>
        <v>0.2</v>
      </c>
      <c r="O3364" s="31" cm="1">
        <f t="array" ref="O3364">_xlfn.IFS(
   FACT_ORDERS[[#This Row],[TotalAmount]]&gt;1500, 0.15,
   FACT_ORDERS[[#This Row],[TotalAmount]]&gt;1000, 0.1,
   FACT_ORDERS[[#This Row],[TotalAmount]]&gt;500, 0.05,
   TRUE, 0
)</f>
        <v>0.15</v>
      </c>
      <c r="P3364" s="28">
        <f xml:space="preserve"> FACT_ORDERS[[#This Row],[TotalAmount]] * (1 - (FACT_ORDERS[[#This Row],[ClientDiscount]] + FACT_ORDERS[[#This Row],[OrderDiscount]]) )</f>
        <v>1300</v>
      </c>
      <c r="Q3364" s="28">
        <f>FACT_ORDERS[[#This Row],[TotalAmountWithDiscount]]+FACT_ORDERS[[#This Row],[DeliveryCost]]</f>
        <v>1315</v>
      </c>
      <c r="R3364" s="35">
        <v>45473</v>
      </c>
      <c r="S3364" s="35" t="str">
        <f>IF(NETWORKDAYS(FACT_ORDERS[[#This Row],[Order-Date]], FACT_ORDERS[[#This Row],[ArrivalDate ]]) &gt; 10, "Late", "On Time")</f>
        <v>On Time</v>
      </c>
    </row>
    <row r="3365" spans="1:19" x14ac:dyDescent="0.3">
      <c r="A3365" s="12">
        <v>8363</v>
      </c>
      <c r="B3365" s="12">
        <v>210</v>
      </c>
      <c r="C3365" s="12">
        <v>10137</v>
      </c>
      <c r="D3365" s="12">
        <v>3364</v>
      </c>
      <c r="E3365" s="12" t="s">
        <v>244</v>
      </c>
      <c r="F3365" s="13">
        <v>45464</v>
      </c>
      <c r="G3365" s="26" t="s">
        <v>3788</v>
      </c>
      <c r="H3365" s="12">
        <v>22</v>
      </c>
      <c r="I3365" s="28">
        <f>VLOOKUP(B:B,DIM_PRODUCTS!A:F,5,FALSE)</f>
        <v>14</v>
      </c>
      <c r="J3365" s="28">
        <f>FACT_ORDERS[[#This Row],[ProductPrice]]*FACT_ORDERS[[#This Row],[Quantity]]</f>
        <v>308</v>
      </c>
      <c r="K3365" s="12" t="str">
        <f>VLOOKUP(C:C,DIM_CUSTOMERS!A:G,7,FALSE)</f>
        <v>Canada</v>
      </c>
      <c r="L3365" s="30" cm="1">
        <f t="array" ref="L3365">_xlfn.IFS(
    AND(FACT_ORDERS[[#This Row],[DeliveryMehtod]]="shippment",FACT_ORDERS[[#This Row],[TotalAmount]]&gt;=200), 0,
    AND(FACT_ORDERS[[#This Row],[DeliveryMehtod]]="pickup"), 15,
    AND(FACT_ORDERS[[#This Row],[DeliveryMehtod]]="shippment",FACT_ORDERS[[#This Row],[TotalAmount]]&lt;200), 35
)</f>
        <v>0</v>
      </c>
      <c r="M3365" s="12" t="str" cm="1">
        <f t="array" ref="M3365">_xlfn.IFS(
    SUMIFS(FACT_ORDERS[TotalAmount], FACT_ORDERS[WD_CUSTOMERS],FACT_ORDERS[[#This Row],[WD_CUSTOMERS]])&gt;=15000, "VIP",
    SUMIFS(FACT_ORDERS[TotalAmount], FACT_ORDERS[WD_CUSTOMERS],FACT_ORDERS[[#This Row],[WD_CUSTOMERS]])&gt;=8000, "Premium",
    TRUE, "Regular"
)</f>
        <v>VIP</v>
      </c>
      <c r="N3365" s="32" cm="1">
        <f t="array" ref="N3365">_xlfn.IFS(
   FACT_ORDERS[[#This Row],[TypeOfClient]]="VIP", 0.2,
   FACT_ORDERS[[#This Row],[TypeOfClient]]="Premium", 0.1,
   TRUE, 0
)</f>
        <v>0.2</v>
      </c>
      <c r="O3365" s="31" cm="1">
        <f t="array" ref="O3365">_xlfn.IFS(
   FACT_ORDERS[[#This Row],[TotalAmount]]&gt;1500, 0.15,
   FACT_ORDERS[[#This Row],[TotalAmount]]&gt;1000, 0.1,
   FACT_ORDERS[[#This Row],[TotalAmount]]&gt;500, 0.05,
   TRUE, 0
)</f>
        <v>0</v>
      </c>
      <c r="P3365" s="28">
        <f xml:space="preserve"> FACT_ORDERS[[#This Row],[TotalAmount]] * (1 - (FACT_ORDERS[[#This Row],[ClientDiscount]] + FACT_ORDERS[[#This Row],[OrderDiscount]]) )</f>
        <v>246.4</v>
      </c>
      <c r="Q3365" s="28">
        <f>FACT_ORDERS[[#This Row],[TotalAmountWithDiscount]]+FACT_ORDERS[[#This Row],[DeliveryCost]]</f>
        <v>246.4</v>
      </c>
      <c r="R3365" s="35">
        <v>45474</v>
      </c>
      <c r="S3365" s="35" t="str">
        <f>IF(NETWORKDAYS(FACT_ORDERS[[#This Row],[Order-Date]], FACT_ORDERS[[#This Row],[ArrivalDate ]]) &gt; 10, "Late", "On Time")</f>
        <v>On Time</v>
      </c>
    </row>
    <row r="3366" spans="1:19" x14ac:dyDescent="0.3">
      <c r="A3366" s="12">
        <v>8364</v>
      </c>
      <c r="B3366" s="12">
        <v>266</v>
      </c>
      <c r="C3366" s="12">
        <v>10137</v>
      </c>
      <c r="D3366" s="12">
        <v>3365</v>
      </c>
      <c r="E3366" s="12" t="s">
        <v>243</v>
      </c>
      <c r="F3366" s="13">
        <v>45464</v>
      </c>
      <c r="G3366" s="26" t="s">
        <v>13707</v>
      </c>
      <c r="H3366" s="12">
        <v>32</v>
      </c>
      <c r="I3366" s="28">
        <f>VLOOKUP(B:B,DIM_PRODUCTS!A:F,5,FALSE)</f>
        <v>12</v>
      </c>
      <c r="J3366" s="28">
        <f>FACT_ORDERS[[#This Row],[ProductPrice]]*FACT_ORDERS[[#This Row],[Quantity]]</f>
        <v>384</v>
      </c>
      <c r="K3366" s="12" t="str">
        <f>VLOOKUP(C:C,DIM_CUSTOMERS!A:G,7,FALSE)</f>
        <v>Canada</v>
      </c>
      <c r="L3366" s="30" cm="1">
        <f t="array" ref="L3366">_xlfn.IFS(
    AND(FACT_ORDERS[[#This Row],[DeliveryMehtod]]="shippment",FACT_ORDERS[[#This Row],[TotalAmount]]&gt;=200), 0,
    AND(FACT_ORDERS[[#This Row],[DeliveryMehtod]]="pickup"), 15,
    AND(FACT_ORDERS[[#This Row],[DeliveryMehtod]]="shippment",FACT_ORDERS[[#This Row],[TotalAmount]]&lt;200), 35
)</f>
        <v>15</v>
      </c>
      <c r="M3366" s="12" t="str" cm="1">
        <f t="array" ref="M3366">_xlfn.IFS(
    SUMIFS(FACT_ORDERS[TotalAmount], FACT_ORDERS[WD_CUSTOMERS],FACT_ORDERS[[#This Row],[WD_CUSTOMERS]])&gt;=15000, "VIP",
    SUMIFS(FACT_ORDERS[TotalAmount], FACT_ORDERS[WD_CUSTOMERS],FACT_ORDERS[[#This Row],[WD_CUSTOMERS]])&gt;=8000, "Premium",
    TRUE, "Regular"
)</f>
        <v>VIP</v>
      </c>
      <c r="N3366" s="32" cm="1">
        <f t="array" ref="N3366">_xlfn.IFS(
   FACT_ORDERS[[#This Row],[TypeOfClient]]="VIP", 0.2,
   FACT_ORDERS[[#This Row],[TypeOfClient]]="Premium", 0.1,
   TRUE, 0
)</f>
        <v>0.2</v>
      </c>
      <c r="O3366" s="31" cm="1">
        <f t="array" ref="O3366">_xlfn.IFS(
   FACT_ORDERS[[#This Row],[TotalAmount]]&gt;1500, 0.15,
   FACT_ORDERS[[#This Row],[TotalAmount]]&gt;1000, 0.1,
   FACT_ORDERS[[#This Row],[TotalAmount]]&gt;500, 0.05,
   TRUE, 0
)</f>
        <v>0</v>
      </c>
      <c r="P3366" s="28">
        <f xml:space="preserve"> FACT_ORDERS[[#This Row],[TotalAmount]] * (1 - (FACT_ORDERS[[#This Row],[ClientDiscount]] + FACT_ORDERS[[#This Row],[OrderDiscount]]) )</f>
        <v>307.20000000000005</v>
      </c>
      <c r="Q3366" s="28">
        <f>FACT_ORDERS[[#This Row],[TotalAmountWithDiscount]]+FACT_ORDERS[[#This Row],[DeliveryCost]]</f>
        <v>322.20000000000005</v>
      </c>
      <c r="R3366" s="35">
        <v>45474</v>
      </c>
      <c r="S3366" s="35" t="str">
        <f>IF(NETWORKDAYS(FACT_ORDERS[[#This Row],[Order-Date]], FACT_ORDERS[[#This Row],[ArrivalDate ]]) &gt; 10, "Late", "On Time")</f>
        <v>On Time</v>
      </c>
    </row>
    <row r="3367" spans="1:19" x14ac:dyDescent="0.3">
      <c r="A3367" s="12">
        <v>8365</v>
      </c>
      <c r="B3367" s="12">
        <v>228</v>
      </c>
      <c r="C3367" s="12">
        <v>10137</v>
      </c>
      <c r="D3367" s="12">
        <v>3366</v>
      </c>
      <c r="E3367" s="12" t="s">
        <v>244</v>
      </c>
      <c r="F3367" s="13">
        <v>45464</v>
      </c>
      <c r="G3367" s="26" t="s">
        <v>13708</v>
      </c>
      <c r="H3367" s="12">
        <v>41</v>
      </c>
      <c r="I3367" s="28">
        <f>VLOOKUP(B:B,DIM_PRODUCTS!A:F,5,FALSE)</f>
        <v>22</v>
      </c>
      <c r="J3367" s="28">
        <f>FACT_ORDERS[[#This Row],[ProductPrice]]*FACT_ORDERS[[#This Row],[Quantity]]</f>
        <v>902</v>
      </c>
      <c r="K3367" s="12" t="str">
        <f>VLOOKUP(C:C,DIM_CUSTOMERS!A:G,7,FALSE)</f>
        <v>Canada</v>
      </c>
      <c r="L3367" s="30" cm="1">
        <f t="array" ref="L3367">_xlfn.IFS(
    AND(FACT_ORDERS[[#This Row],[DeliveryMehtod]]="shippment",FACT_ORDERS[[#This Row],[TotalAmount]]&gt;=200), 0,
    AND(FACT_ORDERS[[#This Row],[DeliveryMehtod]]="pickup"), 15,
    AND(FACT_ORDERS[[#This Row],[DeliveryMehtod]]="shippment",FACT_ORDERS[[#This Row],[TotalAmount]]&lt;200), 35
)</f>
        <v>0</v>
      </c>
      <c r="M3367" s="12" t="str" cm="1">
        <f t="array" ref="M3367">_xlfn.IFS(
    SUMIFS(FACT_ORDERS[TotalAmount], FACT_ORDERS[WD_CUSTOMERS],FACT_ORDERS[[#This Row],[WD_CUSTOMERS]])&gt;=15000, "VIP",
    SUMIFS(FACT_ORDERS[TotalAmount], FACT_ORDERS[WD_CUSTOMERS],FACT_ORDERS[[#This Row],[WD_CUSTOMERS]])&gt;=8000, "Premium",
    TRUE, "Regular"
)</f>
        <v>VIP</v>
      </c>
      <c r="N3367" s="32" cm="1">
        <f t="array" ref="N3367">_xlfn.IFS(
   FACT_ORDERS[[#This Row],[TypeOfClient]]="VIP", 0.2,
   FACT_ORDERS[[#This Row],[TypeOfClient]]="Premium", 0.1,
   TRUE, 0
)</f>
        <v>0.2</v>
      </c>
      <c r="O3367" s="31" cm="1">
        <f t="array" ref="O3367">_xlfn.IFS(
   FACT_ORDERS[[#This Row],[TotalAmount]]&gt;1500, 0.15,
   FACT_ORDERS[[#This Row],[TotalAmount]]&gt;1000, 0.1,
   FACT_ORDERS[[#This Row],[TotalAmount]]&gt;500, 0.05,
   TRUE, 0
)</f>
        <v>0.05</v>
      </c>
      <c r="P3367" s="28">
        <f xml:space="preserve"> FACT_ORDERS[[#This Row],[TotalAmount]] * (1 - (FACT_ORDERS[[#This Row],[ClientDiscount]] + FACT_ORDERS[[#This Row],[OrderDiscount]]) )</f>
        <v>676.5</v>
      </c>
      <c r="Q3367" s="28">
        <f>FACT_ORDERS[[#This Row],[TotalAmountWithDiscount]]+FACT_ORDERS[[#This Row],[DeliveryCost]]</f>
        <v>676.5</v>
      </c>
      <c r="R3367" s="35">
        <v>45475</v>
      </c>
      <c r="S3367" s="35" t="str">
        <f>IF(NETWORKDAYS(FACT_ORDERS[[#This Row],[Order-Date]], FACT_ORDERS[[#This Row],[ArrivalDate ]]) &gt; 10, "Late", "On Time")</f>
        <v>On Time</v>
      </c>
    </row>
    <row r="3368" spans="1:19" x14ac:dyDescent="0.3">
      <c r="A3368" s="12">
        <v>8366</v>
      </c>
      <c r="B3368" s="12">
        <v>219</v>
      </c>
      <c r="C3368" s="12">
        <v>10137</v>
      </c>
      <c r="D3368" s="12">
        <v>3367</v>
      </c>
      <c r="E3368" s="12" t="s">
        <v>244</v>
      </c>
      <c r="F3368" s="13">
        <v>45442</v>
      </c>
      <c r="G3368" s="26" t="s">
        <v>13709</v>
      </c>
      <c r="H3368" s="12">
        <v>33</v>
      </c>
      <c r="I3368" s="28">
        <f>VLOOKUP(B:B,DIM_PRODUCTS!A:F,5,FALSE)</f>
        <v>50</v>
      </c>
      <c r="J3368" s="28">
        <f>FACT_ORDERS[[#This Row],[ProductPrice]]*FACT_ORDERS[[#This Row],[Quantity]]</f>
        <v>1650</v>
      </c>
      <c r="K3368" s="12" t="str">
        <f>VLOOKUP(C:C,DIM_CUSTOMERS!A:G,7,FALSE)</f>
        <v>Canada</v>
      </c>
      <c r="L3368" s="30" cm="1">
        <f t="array" ref="L3368">_xlfn.IFS(
    AND(FACT_ORDERS[[#This Row],[DeliveryMehtod]]="shippment",FACT_ORDERS[[#This Row],[TotalAmount]]&gt;=200), 0,
    AND(FACT_ORDERS[[#This Row],[DeliveryMehtod]]="pickup"), 15,
    AND(FACT_ORDERS[[#This Row],[DeliveryMehtod]]="shippment",FACT_ORDERS[[#This Row],[TotalAmount]]&lt;200), 35
)</f>
        <v>0</v>
      </c>
      <c r="M3368" s="12" t="str" cm="1">
        <f t="array" ref="M3368">_xlfn.IFS(
    SUMIFS(FACT_ORDERS[TotalAmount], FACT_ORDERS[WD_CUSTOMERS],FACT_ORDERS[[#This Row],[WD_CUSTOMERS]])&gt;=15000, "VIP",
    SUMIFS(FACT_ORDERS[TotalAmount], FACT_ORDERS[WD_CUSTOMERS],FACT_ORDERS[[#This Row],[WD_CUSTOMERS]])&gt;=8000, "Premium",
    TRUE, "Regular"
)</f>
        <v>VIP</v>
      </c>
      <c r="N3368" s="32" cm="1">
        <f t="array" ref="N3368">_xlfn.IFS(
   FACT_ORDERS[[#This Row],[TypeOfClient]]="VIP", 0.2,
   FACT_ORDERS[[#This Row],[TypeOfClient]]="Premium", 0.1,
   TRUE, 0
)</f>
        <v>0.2</v>
      </c>
      <c r="O3368" s="31" cm="1">
        <f t="array" ref="O3368">_xlfn.IFS(
   FACT_ORDERS[[#This Row],[TotalAmount]]&gt;1500, 0.15,
   FACT_ORDERS[[#This Row],[TotalAmount]]&gt;1000, 0.1,
   FACT_ORDERS[[#This Row],[TotalAmount]]&gt;500, 0.05,
   TRUE, 0
)</f>
        <v>0.15</v>
      </c>
      <c r="P3368" s="28">
        <f xml:space="preserve"> FACT_ORDERS[[#This Row],[TotalAmount]] * (1 - (FACT_ORDERS[[#This Row],[ClientDiscount]] + FACT_ORDERS[[#This Row],[OrderDiscount]]) )</f>
        <v>1072.5</v>
      </c>
      <c r="Q3368" s="28">
        <f>FACT_ORDERS[[#This Row],[TotalAmountWithDiscount]]+FACT_ORDERS[[#This Row],[DeliveryCost]]</f>
        <v>1072.5</v>
      </c>
      <c r="R3368" s="35">
        <v>45452</v>
      </c>
      <c r="S3368" s="35" t="str">
        <f>IF(NETWORKDAYS(FACT_ORDERS[[#This Row],[Order-Date]], FACT_ORDERS[[#This Row],[ArrivalDate ]]) &gt; 10, "Late", "On Time")</f>
        <v>On Time</v>
      </c>
    </row>
    <row r="3369" spans="1:19" x14ac:dyDescent="0.3">
      <c r="A3369" s="12">
        <v>8367</v>
      </c>
      <c r="B3369" s="12">
        <v>210</v>
      </c>
      <c r="C3369" s="12">
        <v>10137</v>
      </c>
      <c r="D3369" s="12">
        <v>3368</v>
      </c>
      <c r="E3369" s="12" t="s">
        <v>244</v>
      </c>
      <c r="F3369" s="13">
        <v>45442</v>
      </c>
      <c r="G3369" s="26" t="s">
        <v>13710</v>
      </c>
      <c r="H3369" s="12">
        <v>23</v>
      </c>
      <c r="I3369" s="28">
        <f>VLOOKUP(B:B,DIM_PRODUCTS!A:F,5,FALSE)</f>
        <v>14</v>
      </c>
      <c r="J3369" s="28">
        <f>FACT_ORDERS[[#This Row],[ProductPrice]]*FACT_ORDERS[[#This Row],[Quantity]]</f>
        <v>322</v>
      </c>
      <c r="K3369" s="12" t="str">
        <f>VLOOKUP(C:C,DIM_CUSTOMERS!A:G,7,FALSE)</f>
        <v>Canada</v>
      </c>
      <c r="L3369" s="30" cm="1">
        <f t="array" ref="L3369">_xlfn.IFS(
    AND(FACT_ORDERS[[#This Row],[DeliveryMehtod]]="shippment",FACT_ORDERS[[#This Row],[TotalAmount]]&gt;=200), 0,
    AND(FACT_ORDERS[[#This Row],[DeliveryMehtod]]="pickup"), 15,
    AND(FACT_ORDERS[[#This Row],[DeliveryMehtod]]="shippment",FACT_ORDERS[[#This Row],[TotalAmount]]&lt;200), 35
)</f>
        <v>0</v>
      </c>
      <c r="M3369" s="12" t="str" cm="1">
        <f t="array" ref="M3369">_xlfn.IFS(
    SUMIFS(FACT_ORDERS[TotalAmount], FACT_ORDERS[WD_CUSTOMERS],FACT_ORDERS[[#This Row],[WD_CUSTOMERS]])&gt;=15000, "VIP",
    SUMIFS(FACT_ORDERS[TotalAmount], FACT_ORDERS[WD_CUSTOMERS],FACT_ORDERS[[#This Row],[WD_CUSTOMERS]])&gt;=8000, "Premium",
    TRUE, "Regular"
)</f>
        <v>VIP</v>
      </c>
      <c r="N3369" s="32" cm="1">
        <f t="array" ref="N3369">_xlfn.IFS(
   FACT_ORDERS[[#This Row],[TypeOfClient]]="VIP", 0.2,
   FACT_ORDERS[[#This Row],[TypeOfClient]]="Premium", 0.1,
   TRUE, 0
)</f>
        <v>0.2</v>
      </c>
      <c r="O3369" s="31" cm="1">
        <f t="array" ref="O3369">_xlfn.IFS(
   FACT_ORDERS[[#This Row],[TotalAmount]]&gt;1500, 0.15,
   FACT_ORDERS[[#This Row],[TotalAmount]]&gt;1000, 0.1,
   FACT_ORDERS[[#This Row],[TotalAmount]]&gt;500, 0.05,
   TRUE, 0
)</f>
        <v>0</v>
      </c>
      <c r="P3369" s="28">
        <f xml:space="preserve"> FACT_ORDERS[[#This Row],[TotalAmount]] * (1 - (FACT_ORDERS[[#This Row],[ClientDiscount]] + FACT_ORDERS[[#This Row],[OrderDiscount]]) )</f>
        <v>257.60000000000002</v>
      </c>
      <c r="Q3369" s="28">
        <f>FACT_ORDERS[[#This Row],[TotalAmountWithDiscount]]+FACT_ORDERS[[#This Row],[DeliveryCost]]</f>
        <v>257.60000000000002</v>
      </c>
      <c r="R3369" s="35">
        <v>45450</v>
      </c>
      <c r="S3369" s="35" t="str">
        <f>IF(NETWORKDAYS(FACT_ORDERS[[#This Row],[Order-Date]], FACT_ORDERS[[#This Row],[ArrivalDate ]]) &gt; 10, "Late", "On Time")</f>
        <v>On Time</v>
      </c>
    </row>
    <row r="3370" spans="1:19" x14ac:dyDescent="0.3">
      <c r="A3370" s="12">
        <v>8368</v>
      </c>
      <c r="B3370" s="12">
        <v>266</v>
      </c>
      <c r="C3370" s="12">
        <v>10137</v>
      </c>
      <c r="D3370" s="12">
        <v>3369</v>
      </c>
      <c r="E3370" s="12" t="s">
        <v>244</v>
      </c>
      <c r="F3370" s="13">
        <v>45442</v>
      </c>
      <c r="G3370" s="26" t="s">
        <v>13711</v>
      </c>
      <c r="H3370" s="12">
        <v>41</v>
      </c>
      <c r="I3370" s="28">
        <f>VLOOKUP(B:B,DIM_PRODUCTS!A:F,5,FALSE)</f>
        <v>12</v>
      </c>
      <c r="J3370" s="28">
        <f>FACT_ORDERS[[#This Row],[ProductPrice]]*FACT_ORDERS[[#This Row],[Quantity]]</f>
        <v>492</v>
      </c>
      <c r="K3370" s="12" t="str">
        <f>VLOOKUP(C:C,DIM_CUSTOMERS!A:G,7,FALSE)</f>
        <v>Canada</v>
      </c>
      <c r="L3370" s="30" cm="1">
        <f t="array" ref="L3370">_xlfn.IFS(
    AND(FACT_ORDERS[[#This Row],[DeliveryMehtod]]="shippment",FACT_ORDERS[[#This Row],[TotalAmount]]&gt;=200), 0,
    AND(FACT_ORDERS[[#This Row],[DeliveryMehtod]]="pickup"), 15,
    AND(FACT_ORDERS[[#This Row],[DeliveryMehtod]]="shippment",FACT_ORDERS[[#This Row],[TotalAmount]]&lt;200), 35
)</f>
        <v>0</v>
      </c>
      <c r="M3370" s="12" t="str" cm="1">
        <f t="array" ref="M3370">_xlfn.IFS(
    SUMIFS(FACT_ORDERS[TotalAmount], FACT_ORDERS[WD_CUSTOMERS],FACT_ORDERS[[#This Row],[WD_CUSTOMERS]])&gt;=15000, "VIP",
    SUMIFS(FACT_ORDERS[TotalAmount], FACT_ORDERS[WD_CUSTOMERS],FACT_ORDERS[[#This Row],[WD_CUSTOMERS]])&gt;=8000, "Premium",
    TRUE, "Regular"
)</f>
        <v>VIP</v>
      </c>
      <c r="N3370" s="32" cm="1">
        <f t="array" ref="N3370">_xlfn.IFS(
   FACT_ORDERS[[#This Row],[TypeOfClient]]="VIP", 0.2,
   FACT_ORDERS[[#This Row],[TypeOfClient]]="Premium", 0.1,
   TRUE, 0
)</f>
        <v>0.2</v>
      </c>
      <c r="O3370" s="31" cm="1">
        <f t="array" ref="O3370">_xlfn.IFS(
   FACT_ORDERS[[#This Row],[TotalAmount]]&gt;1500, 0.15,
   FACT_ORDERS[[#This Row],[TotalAmount]]&gt;1000, 0.1,
   FACT_ORDERS[[#This Row],[TotalAmount]]&gt;500, 0.05,
   TRUE, 0
)</f>
        <v>0</v>
      </c>
      <c r="P3370" s="28">
        <f xml:space="preserve"> FACT_ORDERS[[#This Row],[TotalAmount]] * (1 - (FACT_ORDERS[[#This Row],[ClientDiscount]] + FACT_ORDERS[[#This Row],[OrderDiscount]]) )</f>
        <v>393.6</v>
      </c>
      <c r="Q3370" s="28">
        <f>FACT_ORDERS[[#This Row],[TotalAmountWithDiscount]]+FACT_ORDERS[[#This Row],[DeliveryCost]]</f>
        <v>393.6</v>
      </c>
      <c r="R3370" s="35">
        <v>45453</v>
      </c>
      <c r="S3370" s="35" t="str">
        <f>IF(NETWORKDAYS(FACT_ORDERS[[#This Row],[Order-Date]], FACT_ORDERS[[#This Row],[ArrivalDate ]]) &gt; 10, "Late", "On Time")</f>
        <v>On Time</v>
      </c>
    </row>
    <row r="3371" spans="1:19" x14ac:dyDescent="0.3">
      <c r="A3371" s="12">
        <v>8369</v>
      </c>
      <c r="B3371" s="12">
        <v>228</v>
      </c>
      <c r="C3371" s="12">
        <v>10137</v>
      </c>
      <c r="D3371" s="12">
        <v>3370</v>
      </c>
      <c r="E3371" s="12" t="s">
        <v>243</v>
      </c>
      <c r="F3371" s="13">
        <v>45442</v>
      </c>
      <c r="G3371" s="26" t="s">
        <v>13712</v>
      </c>
      <c r="H3371" s="12">
        <v>41</v>
      </c>
      <c r="I3371" s="28">
        <f>VLOOKUP(B:B,DIM_PRODUCTS!A:F,5,FALSE)</f>
        <v>22</v>
      </c>
      <c r="J3371" s="28">
        <f>FACT_ORDERS[[#This Row],[ProductPrice]]*FACT_ORDERS[[#This Row],[Quantity]]</f>
        <v>902</v>
      </c>
      <c r="K3371" s="12" t="str">
        <f>VLOOKUP(C:C,DIM_CUSTOMERS!A:G,7,FALSE)</f>
        <v>Canada</v>
      </c>
      <c r="L3371" s="30" cm="1">
        <f t="array" ref="L3371">_xlfn.IFS(
    AND(FACT_ORDERS[[#This Row],[DeliveryMehtod]]="shippment",FACT_ORDERS[[#This Row],[TotalAmount]]&gt;=200), 0,
    AND(FACT_ORDERS[[#This Row],[DeliveryMehtod]]="pickup"), 15,
    AND(FACT_ORDERS[[#This Row],[DeliveryMehtod]]="shippment",FACT_ORDERS[[#This Row],[TotalAmount]]&lt;200), 35
)</f>
        <v>15</v>
      </c>
      <c r="M3371" s="12" t="str" cm="1">
        <f t="array" ref="M3371">_xlfn.IFS(
    SUMIFS(FACT_ORDERS[TotalAmount], FACT_ORDERS[WD_CUSTOMERS],FACT_ORDERS[[#This Row],[WD_CUSTOMERS]])&gt;=15000, "VIP",
    SUMIFS(FACT_ORDERS[TotalAmount], FACT_ORDERS[WD_CUSTOMERS],FACT_ORDERS[[#This Row],[WD_CUSTOMERS]])&gt;=8000, "Premium",
    TRUE, "Regular"
)</f>
        <v>VIP</v>
      </c>
      <c r="N3371" s="32" cm="1">
        <f t="array" ref="N3371">_xlfn.IFS(
   FACT_ORDERS[[#This Row],[TypeOfClient]]="VIP", 0.2,
   FACT_ORDERS[[#This Row],[TypeOfClient]]="Premium", 0.1,
   TRUE, 0
)</f>
        <v>0.2</v>
      </c>
      <c r="O3371" s="31" cm="1">
        <f t="array" ref="O3371">_xlfn.IFS(
   FACT_ORDERS[[#This Row],[TotalAmount]]&gt;1500, 0.15,
   FACT_ORDERS[[#This Row],[TotalAmount]]&gt;1000, 0.1,
   FACT_ORDERS[[#This Row],[TotalAmount]]&gt;500, 0.05,
   TRUE, 0
)</f>
        <v>0.05</v>
      </c>
      <c r="P3371" s="28">
        <f xml:space="preserve"> FACT_ORDERS[[#This Row],[TotalAmount]] * (1 - (FACT_ORDERS[[#This Row],[ClientDiscount]] + FACT_ORDERS[[#This Row],[OrderDiscount]]) )</f>
        <v>676.5</v>
      </c>
      <c r="Q3371" s="28">
        <f>FACT_ORDERS[[#This Row],[TotalAmountWithDiscount]]+FACT_ORDERS[[#This Row],[DeliveryCost]]</f>
        <v>691.5</v>
      </c>
      <c r="R3371" s="35">
        <v>45450</v>
      </c>
      <c r="S3371" s="35" t="str">
        <f>IF(NETWORKDAYS(FACT_ORDERS[[#This Row],[Order-Date]], FACT_ORDERS[[#This Row],[ArrivalDate ]]) &gt; 10, "Late", "On Time")</f>
        <v>On Time</v>
      </c>
    </row>
    <row r="3372" spans="1:19" x14ac:dyDescent="0.3">
      <c r="A3372" s="12">
        <v>8370</v>
      </c>
      <c r="B3372" s="12">
        <v>219</v>
      </c>
      <c r="C3372" s="12">
        <v>10137</v>
      </c>
      <c r="D3372" s="12">
        <v>3371</v>
      </c>
      <c r="E3372" s="12" t="s">
        <v>244</v>
      </c>
      <c r="F3372" s="13">
        <v>45522</v>
      </c>
      <c r="G3372" s="26" t="s">
        <v>13713</v>
      </c>
      <c r="H3372" s="12">
        <v>31</v>
      </c>
      <c r="I3372" s="28">
        <f>VLOOKUP(B:B,DIM_PRODUCTS!A:F,5,FALSE)</f>
        <v>50</v>
      </c>
      <c r="J3372" s="28">
        <f>FACT_ORDERS[[#This Row],[ProductPrice]]*FACT_ORDERS[[#This Row],[Quantity]]</f>
        <v>1550</v>
      </c>
      <c r="K3372" s="12" t="str">
        <f>VLOOKUP(C:C,DIM_CUSTOMERS!A:G,7,FALSE)</f>
        <v>Canada</v>
      </c>
      <c r="L3372" s="30" cm="1">
        <f t="array" ref="L3372">_xlfn.IFS(
    AND(FACT_ORDERS[[#This Row],[DeliveryMehtod]]="shippment",FACT_ORDERS[[#This Row],[TotalAmount]]&gt;=200), 0,
    AND(FACT_ORDERS[[#This Row],[DeliveryMehtod]]="pickup"), 15,
    AND(FACT_ORDERS[[#This Row],[DeliveryMehtod]]="shippment",FACT_ORDERS[[#This Row],[TotalAmount]]&lt;200), 35
)</f>
        <v>0</v>
      </c>
      <c r="M3372" s="12" t="str" cm="1">
        <f t="array" ref="M3372">_xlfn.IFS(
    SUMIFS(FACT_ORDERS[TotalAmount], FACT_ORDERS[WD_CUSTOMERS],FACT_ORDERS[[#This Row],[WD_CUSTOMERS]])&gt;=15000, "VIP",
    SUMIFS(FACT_ORDERS[TotalAmount], FACT_ORDERS[WD_CUSTOMERS],FACT_ORDERS[[#This Row],[WD_CUSTOMERS]])&gt;=8000, "Premium",
    TRUE, "Regular"
)</f>
        <v>VIP</v>
      </c>
      <c r="N3372" s="32" cm="1">
        <f t="array" ref="N3372">_xlfn.IFS(
   FACT_ORDERS[[#This Row],[TypeOfClient]]="VIP", 0.2,
   FACT_ORDERS[[#This Row],[TypeOfClient]]="Premium", 0.1,
   TRUE, 0
)</f>
        <v>0.2</v>
      </c>
      <c r="O3372" s="31" cm="1">
        <f t="array" ref="O3372">_xlfn.IFS(
   FACT_ORDERS[[#This Row],[TotalAmount]]&gt;1500, 0.15,
   FACT_ORDERS[[#This Row],[TotalAmount]]&gt;1000, 0.1,
   FACT_ORDERS[[#This Row],[TotalAmount]]&gt;500, 0.05,
   TRUE, 0
)</f>
        <v>0.15</v>
      </c>
      <c r="P3372" s="28">
        <f xml:space="preserve"> FACT_ORDERS[[#This Row],[TotalAmount]] * (1 - (FACT_ORDERS[[#This Row],[ClientDiscount]] + FACT_ORDERS[[#This Row],[OrderDiscount]]) )</f>
        <v>1007.5</v>
      </c>
      <c r="Q3372" s="28">
        <f>FACT_ORDERS[[#This Row],[TotalAmountWithDiscount]]+FACT_ORDERS[[#This Row],[DeliveryCost]]</f>
        <v>1007.5</v>
      </c>
      <c r="R3372" s="35">
        <v>45533</v>
      </c>
      <c r="S3372" s="35" t="str">
        <f>IF(NETWORKDAYS(FACT_ORDERS[[#This Row],[Order-Date]], FACT_ORDERS[[#This Row],[ArrivalDate ]]) &gt; 10, "Late", "On Time")</f>
        <v>On Time</v>
      </c>
    </row>
    <row r="3373" spans="1:19" x14ac:dyDescent="0.3">
      <c r="A3373" s="12">
        <v>8371</v>
      </c>
      <c r="B3373" s="12">
        <v>228</v>
      </c>
      <c r="C3373" s="12">
        <v>10137</v>
      </c>
      <c r="D3373" s="12">
        <v>3372</v>
      </c>
      <c r="E3373" s="12" t="s">
        <v>244</v>
      </c>
      <c r="F3373" s="13">
        <v>45522</v>
      </c>
      <c r="G3373" s="26" t="s">
        <v>13714</v>
      </c>
      <c r="H3373" s="12">
        <v>26</v>
      </c>
      <c r="I3373" s="28">
        <f>VLOOKUP(B:B,DIM_PRODUCTS!A:F,5,FALSE)</f>
        <v>22</v>
      </c>
      <c r="J3373" s="28">
        <f>FACT_ORDERS[[#This Row],[ProductPrice]]*FACT_ORDERS[[#This Row],[Quantity]]</f>
        <v>572</v>
      </c>
      <c r="K3373" s="12" t="str">
        <f>VLOOKUP(C:C,DIM_CUSTOMERS!A:G,7,FALSE)</f>
        <v>Canada</v>
      </c>
      <c r="L3373" s="30" cm="1">
        <f t="array" ref="L3373">_xlfn.IFS(
    AND(FACT_ORDERS[[#This Row],[DeliveryMehtod]]="shippment",FACT_ORDERS[[#This Row],[TotalAmount]]&gt;=200), 0,
    AND(FACT_ORDERS[[#This Row],[DeliveryMehtod]]="pickup"), 15,
    AND(FACT_ORDERS[[#This Row],[DeliveryMehtod]]="shippment",FACT_ORDERS[[#This Row],[TotalAmount]]&lt;200), 35
)</f>
        <v>0</v>
      </c>
      <c r="M3373" s="12" t="str" cm="1">
        <f t="array" ref="M3373">_xlfn.IFS(
    SUMIFS(FACT_ORDERS[TotalAmount], FACT_ORDERS[WD_CUSTOMERS],FACT_ORDERS[[#This Row],[WD_CUSTOMERS]])&gt;=15000, "VIP",
    SUMIFS(FACT_ORDERS[TotalAmount], FACT_ORDERS[WD_CUSTOMERS],FACT_ORDERS[[#This Row],[WD_CUSTOMERS]])&gt;=8000, "Premium",
    TRUE, "Regular"
)</f>
        <v>VIP</v>
      </c>
      <c r="N3373" s="32" cm="1">
        <f t="array" ref="N3373">_xlfn.IFS(
   FACT_ORDERS[[#This Row],[TypeOfClient]]="VIP", 0.2,
   FACT_ORDERS[[#This Row],[TypeOfClient]]="Premium", 0.1,
   TRUE, 0
)</f>
        <v>0.2</v>
      </c>
      <c r="O3373" s="31" cm="1">
        <f t="array" ref="O3373">_xlfn.IFS(
   FACT_ORDERS[[#This Row],[TotalAmount]]&gt;1500, 0.15,
   FACT_ORDERS[[#This Row],[TotalAmount]]&gt;1000, 0.1,
   FACT_ORDERS[[#This Row],[TotalAmount]]&gt;500, 0.05,
   TRUE, 0
)</f>
        <v>0.05</v>
      </c>
      <c r="P3373" s="28">
        <f xml:space="preserve"> FACT_ORDERS[[#This Row],[TotalAmount]] * (1 - (FACT_ORDERS[[#This Row],[ClientDiscount]] + FACT_ORDERS[[#This Row],[OrderDiscount]]) )</f>
        <v>429</v>
      </c>
      <c r="Q3373" s="28">
        <f>FACT_ORDERS[[#This Row],[TotalAmountWithDiscount]]+FACT_ORDERS[[#This Row],[DeliveryCost]]</f>
        <v>429</v>
      </c>
      <c r="R3373" s="35">
        <v>45532</v>
      </c>
      <c r="S3373" s="35" t="str">
        <f>IF(NETWORKDAYS(FACT_ORDERS[[#This Row],[Order-Date]], FACT_ORDERS[[#This Row],[ArrivalDate ]]) &gt; 10, "Late", "On Time")</f>
        <v>On Time</v>
      </c>
    </row>
    <row r="3374" spans="1:19" x14ac:dyDescent="0.3">
      <c r="A3374" s="12">
        <v>8372</v>
      </c>
      <c r="B3374" s="12">
        <v>275</v>
      </c>
      <c r="C3374" s="12">
        <v>10516</v>
      </c>
      <c r="D3374" s="12">
        <v>3373</v>
      </c>
      <c r="E3374" s="12" t="s">
        <v>244</v>
      </c>
      <c r="F3374" s="13">
        <v>45182</v>
      </c>
      <c r="G3374" s="26" t="s">
        <v>12504</v>
      </c>
      <c r="H3374" s="12">
        <v>52</v>
      </c>
      <c r="I3374" s="28">
        <f>VLOOKUP(B:B,DIM_PRODUCTS!A:F,5,FALSE)</f>
        <v>35</v>
      </c>
      <c r="J3374" s="28">
        <f>FACT_ORDERS[[#This Row],[ProductPrice]]*FACT_ORDERS[[#This Row],[Quantity]]</f>
        <v>1820</v>
      </c>
      <c r="K3374" s="12" t="str">
        <f>VLOOKUP(C:C,DIM_CUSTOMERS!A:G,7,FALSE)</f>
        <v>China</v>
      </c>
      <c r="L3374" s="30" cm="1">
        <f t="array" ref="L3374">_xlfn.IFS(
    AND(FACT_ORDERS[[#This Row],[DeliveryMehtod]]="shippment",FACT_ORDERS[[#This Row],[TotalAmount]]&gt;=200), 0,
    AND(FACT_ORDERS[[#This Row],[DeliveryMehtod]]="pickup"), 15,
    AND(FACT_ORDERS[[#This Row],[DeliveryMehtod]]="shippment",FACT_ORDERS[[#This Row],[TotalAmount]]&lt;200), 35
)</f>
        <v>0</v>
      </c>
      <c r="M3374" s="12" t="str" cm="1">
        <f t="array" ref="M3374">_xlfn.IFS(
    SUMIFS(FACT_ORDERS[TotalAmount], FACT_ORDERS[WD_CUSTOMERS],FACT_ORDERS[[#This Row],[WD_CUSTOMERS]])&gt;=15000, "VIP",
    SUMIFS(FACT_ORDERS[TotalAmount], FACT_ORDERS[WD_CUSTOMERS],FACT_ORDERS[[#This Row],[WD_CUSTOMERS]])&gt;=8000, "Premium",
    TRUE, "Regular"
)</f>
        <v>Premium</v>
      </c>
      <c r="N3374" s="32" cm="1">
        <f t="array" ref="N3374">_xlfn.IFS(
   FACT_ORDERS[[#This Row],[TypeOfClient]]="VIP", 0.2,
   FACT_ORDERS[[#This Row],[TypeOfClient]]="Premium", 0.1,
   TRUE, 0
)</f>
        <v>0.1</v>
      </c>
      <c r="O3374" s="31" cm="1">
        <f t="array" ref="O3374">_xlfn.IFS(
   FACT_ORDERS[[#This Row],[TotalAmount]]&gt;1500, 0.15,
   FACT_ORDERS[[#This Row],[TotalAmount]]&gt;1000, 0.1,
   FACT_ORDERS[[#This Row],[TotalAmount]]&gt;500, 0.05,
   TRUE, 0
)</f>
        <v>0.15</v>
      </c>
      <c r="P3374" s="28">
        <f xml:space="preserve"> FACT_ORDERS[[#This Row],[TotalAmount]] * (1 - (FACT_ORDERS[[#This Row],[ClientDiscount]] + FACT_ORDERS[[#This Row],[OrderDiscount]]) )</f>
        <v>1365</v>
      </c>
      <c r="Q3374" s="28">
        <f>FACT_ORDERS[[#This Row],[TotalAmountWithDiscount]]+FACT_ORDERS[[#This Row],[DeliveryCost]]</f>
        <v>1365</v>
      </c>
      <c r="R3374" s="35">
        <v>45191</v>
      </c>
      <c r="S3374" s="35" t="str">
        <f>IF(NETWORKDAYS(FACT_ORDERS[[#This Row],[Order-Date]], FACT_ORDERS[[#This Row],[ArrivalDate ]]) &gt; 10, "Late", "On Time")</f>
        <v>On Time</v>
      </c>
    </row>
    <row r="3375" spans="1:19" x14ac:dyDescent="0.3">
      <c r="A3375" s="12">
        <v>8373</v>
      </c>
      <c r="B3375" s="12">
        <v>225</v>
      </c>
      <c r="C3375" s="12">
        <v>10516</v>
      </c>
      <c r="D3375" s="12">
        <v>3374</v>
      </c>
      <c r="E3375" s="12" t="s">
        <v>243</v>
      </c>
      <c r="F3375" s="13">
        <v>45182</v>
      </c>
      <c r="G3375" s="26" t="s">
        <v>13715</v>
      </c>
      <c r="H3375" s="12">
        <v>26</v>
      </c>
      <c r="I3375" s="28">
        <f>VLOOKUP(B:B,DIM_PRODUCTS!A:F,5,FALSE)</f>
        <v>21</v>
      </c>
      <c r="J3375" s="28">
        <f>FACT_ORDERS[[#This Row],[ProductPrice]]*FACT_ORDERS[[#This Row],[Quantity]]</f>
        <v>546</v>
      </c>
      <c r="K3375" s="12" t="str">
        <f>VLOOKUP(C:C,DIM_CUSTOMERS!A:G,7,FALSE)</f>
        <v>China</v>
      </c>
      <c r="L3375" s="30" cm="1">
        <f t="array" ref="L3375">_xlfn.IFS(
    AND(FACT_ORDERS[[#This Row],[DeliveryMehtod]]="shippment",FACT_ORDERS[[#This Row],[TotalAmount]]&gt;=200), 0,
    AND(FACT_ORDERS[[#This Row],[DeliveryMehtod]]="pickup"), 15,
    AND(FACT_ORDERS[[#This Row],[DeliveryMehtod]]="shippment",FACT_ORDERS[[#This Row],[TotalAmount]]&lt;200), 35
)</f>
        <v>15</v>
      </c>
      <c r="M3375" s="12" t="str" cm="1">
        <f t="array" ref="M3375">_xlfn.IFS(
    SUMIFS(FACT_ORDERS[TotalAmount], FACT_ORDERS[WD_CUSTOMERS],FACT_ORDERS[[#This Row],[WD_CUSTOMERS]])&gt;=15000, "VIP",
    SUMIFS(FACT_ORDERS[TotalAmount], FACT_ORDERS[WD_CUSTOMERS],FACT_ORDERS[[#This Row],[WD_CUSTOMERS]])&gt;=8000, "Premium",
    TRUE, "Regular"
)</f>
        <v>Premium</v>
      </c>
      <c r="N3375" s="32" cm="1">
        <f t="array" ref="N3375">_xlfn.IFS(
   FACT_ORDERS[[#This Row],[TypeOfClient]]="VIP", 0.2,
   FACT_ORDERS[[#This Row],[TypeOfClient]]="Premium", 0.1,
   TRUE, 0
)</f>
        <v>0.1</v>
      </c>
      <c r="O3375" s="31" cm="1">
        <f t="array" ref="O3375">_xlfn.IFS(
   FACT_ORDERS[[#This Row],[TotalAmount]]&gt;1500, 0.15,
   FACT_ORDERS[[#This Row],[TotalAmount]]&gt;1000, 0.1,
   FACT_ORDERS[[#This Row],[TotalAmount]]&gt;500, 0.05,
   TRUE, 0
)</f>
        <v>0.05</v>
      </c>
      <c r="P3375" s="28">
        <f xml:space="preserve"> FACT_ORDERS[[#This Row],[TotalAmount]] * (1 - (FACT_ORDERS[[#This Row],[ClientDiscount]] + FACT_ORDERS[[#This Row],[OrderDiscount]]) )</f>
        <v>464.09999999999997</v>
      </c>
      <c r="Q3375" s="28">
        <f>FACT_ORDERS[[#This Row],[TotalAmountWithDiscount]]+FACT_ORDERS[[#This Row],[DeliveryCost]]</f>
        <v>479.09999999999997</v>
      </c>
      <c r="R3375" s="35">
        <v>45190</v>
      </c>
      <c r="S3375" s="35" t="str">
        <f>IF(NETWORKDAYS(FACT_ORDERS[[#This Row],[Order-Date]], FACT_ORDERS[[#This Row],[ArrivalDate ]]) &gt; 10, "Late", "On Time")</f>
        <v>On Time</v>
      </c>
    </row>
    <row r="3376" spans="1:19" x14ac:dyDescent="0.3">
      <c r="A3376" s="12">
        <v>8374</v>
      </c>
      <c r="B3376" s="12">
        <v>299</v>
      </c>
      <c r="C3376" s="12">
        <v>10516</v>
      </c>
      <c r="D3376" s="12">
        <v>3375</v>
      </c>
      <c r="E3376" s="12" t="s">
        <v>243</v>
      </c>
      <c r="F3376" s="13">
        <v>45237</v>
      </c>
      <c r="G3376" s="26" t="s">
        <v>13716</v>
      </c>
      <c r="H3376" s="12">
        <v>25</v>
      </c>
      <c r="I3376" s="28">
        <f>VLOOKUP(B:B,DIM_PRODUCTS!A:F,5,FALSE)</f>
        <v>19</v>
      </c>
      <c r="J3376" s="28">
        <f>FACT_ORDERS[[#This Row],[ProductPrice]]*FACT_ORDERS[[#This Row],[Quantity]]</f>
        <v>475</v>
      </c>
      <c r="K3376" s="12" t="str">
        <f>VLOOKUP(C:C,DIM_CUSTOMERS!A:G,7,FALSE)</f>
        <v>China</v>
      </c>
      <c r="L3376" s="30" cm="1">
        <f t="array" ref="L3376">_xlfn.IFS(
    AND(FACT_ORDERS[[#This Row],[DeliveryMehtod]]="shippment",FACT_ORDERS[[#This Row],[TotalAmount]]&gt;=200), 0,
    AND(FACT_ORDERS[[#This Row],[DeliveryMehtod]]="pickup"), 15,
    AND(FACT_ORDERS[[#This Row],[DeliveryMehtod]]="shippment",FACT_ORDERS[[#This Row],[TotalAmount]]&lt;200), 35
)</f>
        <v>15</v>
      </c>
      <c r="M3376" s="12" t="str" cm="1">
        <f t="array" ref="M3376">_xlfn.IFS(
    SUMIFS(FACT_ORDERS[TotalAmount], FACT_ORDERS[WD_CUSTOMERS],FACT_ORDERS[[#This Row],[WD_CUSTOMERS]])&gt;=15000, "VIP",
    SUMIFS(FACT_ORDERS[TotalAmount], FACT_ORDERS[WD_CUSTOMERS],FACT_ORDERS[[#This Row],[WD_CUSTOMERS]])&gt;=8000, "Premium",
    TRUE, "Regular"
)</f>
        <v>Premium</v>
      </c>
      <c r="N3376" s="32" cm="1">
        <f t="array" ref="N3376">_xlfn.IFS(
   FACT_ORDERS[[#This Row],[TypeOfClient]]="VIP", 0.2,
   FACT_ORDERS[[#This Row],[TypeOfClient]]="Premium", 0.1,
   TRUE, 0
)</f>
        <v>0.1</v>
      </c>
      <c r="O3376" s="31" cm="1">
        <f t="array" ref="O3376">_xlfn.IFS(
   FACT_ORDERS[[#This Row],[TotalAmount]]&gt;1500, 0.15,
   FACT_ORDERS[[#This Row],[TotalAmount]]&gt;1000, 0.1,
   FACT_ORDERS[[#This Row],[TotalAmount]]&gt;500, 0.05,
   TRUE, 0
)</f>
        <v>0</v>
      </c>
      <c r="P3376" s="28">
        <f xml:space="preserve"> FACT_ORDERS[[#This Row],[TotalAmount]] * (1 - (FACT_ORDERS[[#This Row],[ClientDiscount]] + FACT_ORDERS[[#This Row],[OrderDiscount]]) )</f>
        <v>427.5</v>
      </c>
      <c r="Q3376" s="28">
        <f>FACT_ORDERS[[#This Row],[TotalAmountWithDiscount]]+FACT_ORDERS[[#This Row],[DeliveryCost]]</f>
        <v>442.5</v>
      </c>
      <c r="R3376" s="35">
        <v>45247</v>
      </c>
      <c r="S3376" s="35" t="str">
        <f>IF(NETWORKDAYS(FACT_ORDERS[[#This Row],[Order-Date]], FACT_ORDERS[[#This Row],[ArrivalDate ]]) &gt; 10, "Late", "On Time")</f>
        <v>On Time</v>
      </c>
    </row>
    <row r="3377" spans="1:19" x14ac:dyDescent="0.3">
      <c r="A3377" s="12">
        <v>8375</v>
      </c>
      <c r="B3377" s="12">
        <v>275</v>
      </c>
      <c r="C3377" s="12">
        <v>10516</v>
      </c>
      <c r="D3377" s="12">
        <v>3376</v>
      </c>
      <c r="E3377" s="12" t="s">
        <v>243</v>
      </c>
      <c r="F3377" s="13">
        <v>45237</v>
      </c>
      <c r="G3377" s="26" t="s">
        <v>13717</v>
      </c>
      <c r="H3377" s="12">
        <v>34</v>
      </c>
      <c r="I3377" s="28">
        <f>VLOOKUP(B:B,DIM_PRODUCTS!A:F,5,FALSE)</f>
        <v>35</v>
      </c>
      <c r="J3377" s="28">
        <f>FACT_ORDERS[[#This Row],[ProductPrice]]*FACT_ORDERS[[#This Row],[Quantity]]</f>
        <v>1190</v>
      </c>
      <c r="K3377" s="12" t="str">
        <f>VLOOKUP(C:C,DIM_CUSTOMERS!A:G,7,FALSE)</f>
        <v>China</v>
      </c>
      <c r="L3377" s="30" cm="1">
        <f t="array" ref="L3377">_xlfn.IFS(
    AND(FACT_ORDERS[[#This Row],[DeliveryMehtod]]="shippment",FACT_ORDERS[[#This Row],[TotalAmount]]&gt;=200), 0,
    AND(FACT_ORDERS[[#This Row],[DeliveryMehtod]]="pickup"), 15,
    AND(FACT_ORDERS[[#This Row],[DeliveryMehtod]]="shippment",FACT_ORDERS[[#This Row],[TotalAmount]]&lt;200), 35
)</f>
        <v>15</v>
      </c>
      <c r="M3377" s="12" t="str" cm="1">
        <f t="array" ref="M3377">_xlfn.IFS(
    SUMIFS(FACT_ORDERS[TotalAmount], FACT_ORDERS[WD_CUSTOMERS],FACT_ORDERS[[#This Row],[WD_CUSTOMERS]])&gt;=15000, "VIP",
    SUMIFS(FACT_ORDERS[TotalAmount], FACT_ORDERS[WD_CUSTOMERS],FACT_ORDERS[[#This Row],[WD_CUSTOMERS]])&gt;=8000, "Premium",
    TRUE, "Regular"
)</f>
        <v>Premium</v>
      </c>
      <c r="N3377" s="32" cm="1">
        <f t="array" ref="N3377">_xlfn.IFS(
   FACT_ORDERS[[#This Row],[TypeOfClient]]="VIP", 0.2,
   FACT_ORDERS[[#This Row],[TypeOfClient]]="Premium", 0.1,
   TRUE, 0
)</f>
        <v>0.1</v>
      </c>
      <c r="O3377" s="31" cm="1">
        <f t="array" ref="O3377">_xlfn.IFS(
   FACT_ORDERS[[#This Row],[TotalAmount]]&gt;1500, 0.15,
   FACT_ORDERS[[#This Row],[TotalAmount]]&gt;1000, 0.1,
   FACT_ORDERS[[#This Row],[TotalAmount]]&gt;500, 0.05,
   TRUE, 0
)</f>
        <v>0.1</v>
      </c>
      <c r="P3377" s="28">
        <f xml:space="preserve"> FACT_ORDERS[[#This Row],[TotalAmount]] * (1 - (FACT_ORDERS[[#This Row],[ClientDiscount]] + FACT_ORDERS[[#This Row],[OrderDiscount]]) )</f>
        <v>952</v>
      </c>
      <c r="Q3377" s="28">
        <f>FACT_ORDERS[[#This Row],[TotalAmountWithDiscount]]+FACT_ORDERS[[#This Row],[DeliveryCost]]</f>
        <v>967</v>
      </c>
      <c r="R3377" s="35">
        <v>45245</v>
      </c>
      <c r="S3377" s="35" t="str">
        <f>IF(NETWORKDAYS(FACT_ORDERS[[#This Row],[Order-Date]], FACT_ORDERS[[#This Row],[ArrivalDate ]]) &gt; 10, "Late", "On Time")</f>
        <v>On Time</v>
      </c>
    </row>
    <row r="3378" spans="1:19" x14ac:dyDescent="0.3">
      <c r="A3378" s="12">
        <v>8376</v>
      </c>
      <c r="B3378" s="12">
        <v>225</v>
      </c>
      <c r="C3378" s="12">
        <v>10516</v>
      </c>
      <c r="D3378" s="12">
        <v>3377</v>
      </c>
      <c r="E3378" s="12" t="s">
        <v>243</v>
      </c>
      <c r="F3378" s="13">
        <v>45237</v>
      </c>
      <c r="G3378" s="26" t="s">
        <v>13718</v>
      </c>
      <c r="H3378" s="12">
        <v>20</v>
      </c>
      <c r="I3378" s="28">
        <f>VLOOKUP(B:B,DIM_PRODUCTS!A:F,5,FALSE)</f>
        <v>21</v>
      </c>
      <c r="J3378" s="28">
        <f>FACT_ORDERS[[#This Row],[ProductPrice]]*FACT_ORDERS[[#This Row],[Quantity]]</f>
        <v>420</v>
      </c>
      <c r="K3378" s="12" t="str">
        <f>VLOOKUP(C:C,DIM_CUSTOMERS!A:G,7,FALSE)</f>
        <v>China</v>
      </c>
      <c r="L3378" s="30" cm="1">
        <f t="array" ref="L3378">_xlfn.IFS(
    AND(FACT_ORDERS[[#This Row],[DeliveryMehtod]]="shippment",FACT_ORDERS[[#This Row],[TotalAmount]]&gt;=200), 0,
    AND(FACT_ORDERS[[#This Row],[DeliveryMehtod]]="pickup"), 15,
    AND(FACT_ORDERS[[#This Row],[DeliveryMehtod]]="shippment",FACT_ORDERS[[#This Row],[TotalAmount]]&lt;200), 35
)</f>
        <v>15</v>
      </c>
      <c r="M3378" s="12" t="str" cm="1">
        <f t="array" ref="M3378">_xlfn.IFS(
    SUMIFS(FACT_ORDERS[TotalAmount], FACT_ORDERS[WD_CUSTOMERS],FACT_ORDERS[[#This Row],[WD_CUSTOMERS]])&gt;=15000, "VIP",
    SUMIFS(FACT_ORDERS[TotalAmount], FACT_ORDERS[WD_CUSTOMERS],FACT_ORDERS[[#This Row],[WD_CUSTOMERS]])&gt;=8000, "Premium",
    TRUE, "Regular"
)</f>
        <v>Premium</v>
      </c>
      <c r="N3378" s="32" cm="1">
        <f t="array" ref="N3378">_xlfn.IFS(
   FACT_ORDERS[[#This Row],[TypeOfClient]]="VIP", 0.2,
   FACT_ORDERS[[#This Row],[TypeOfClient]]="Premium", 0.1,
   TRUE, 0
)</f>
        <v>0.1</v>
      </c>
      <c r="O3378" s="31" cm="1">
        <f t="array" ref="O3378">_xlfn.IFS(
   FACT_ORDERS[[#This Row],[TotalAmount]]&gt;1500, 0.15,
   FACT_ORDERS[[#This Row],[TotalAmount]]&gt;1000, 0.1,
   FACT_ORDERS[[#This Row],[TotalAmount]]&gt;500, 0.05,
   TRUE, 0
)</f>
        <v>0</v>
      </c>
      <c r="P3378" s="28">
        <f xml:space="preserve"> FACT_ORDERS[[#This Row],[TotalAmount]] * (1 - (FACT_ORDERS[[#This Row],[ClientDiscount]] + FACT_ORDERS[[#This Row],[OrderDiscount]]) )</f>
        <v>378</v>
      </c>
      <c r="Q3378" s="28">
        <f>FACT_ORDERS[[#This Row],[TotalAmountWithDiscount]]+FACT_ORDERS[[#This Row],[DeliveryCost]]</f>
        <v>393</v>
      </c>
      <c r="R3378" s="35">
        <v>45246</v>
      </c>
      <c r="S3378" s="35" t="str">
        <f>IF(NETWORKDAYS(FACT_ORDERS[[#This Row],[Order-Date]], FACT_ORDERS[[#This Row],[ArrivalDate ]]) &gt; 10, "Late", "On Time")</f>
        <v>On Time</v>
      </c>
    </row>
    <row r="3379" spans="1:19" x14ac:dyDescent="0.3">
      <c r="A3379" s="12">
        <v>8377</v>
      </c>
      <c r="B3379" s="12">
        <v>299</v>
      </c>
      <c r="C3379" s="12">
        <v>10516</v>
      </c>
      <c r="D3379" s="12">
        <v>3378</v>
      </c>
      <c r="E3379" s="12" t="s">
        <v>244</v>
      </c>
      <c r="F3379" s="13">
        <v>45407</v>
      </c>
      <c r="G3379" s="26" t="s">
        <v>13719</v>
      </c>
      <c r="H3379" s="12">
        <v>27</v>
      </c>
      <c r="I3379" s="28">
        <f>VLOOKUP(B:B,DIM_PRODUCTS!A:F,5,FALSE)</f>
        <v>19</v>
      </c>
      <c r="J3379" s="28">
        <f>FACT_ORDERS[[#This Row],[ProductPrice]]*FACT_ORDERS[[#This Row],[Quantity]]</f>
        <v>513</v>
      </c>
      <c r="K3379" s="12" t="str">
        <f>VLOOKUP(C:C,DIM_CUSTOMERS!A:G,7,FALSE)</f>
        <v>China</v>
      </c>
      <c r="L3379" s="30" cm="1">
        <f t="array" ref="L3379">_xlfn.IFS(
    AND(FACT_ORDERS[[#This Row],[DeliveryMehtod]]="shippment",FACT_ORDERS[[#This Row],[TotalAmount]]&gt;=200), 0,
    AND(FACT_ORDERS[[#This Row],[DeliveryMehtod]]="pickup"), 15,
    AND(FACT_ORDERS[[#This Row],[DeliveryMehtod]]="shippment",FACT_ORDERS[[#This Row],[TotalAmount]]&lt;200), 35
)</f>
        <v>0</v>
      </c>
      <c r="M3379" s="12" t="str" cm="1">
        <f t="array" ref="M3379">_xlfn.IFS(
    SUMIFS(FACT_ORDERS[TotalAmount], FACT_ORDERS[WD_CUSTOMERS],FACT_ORDERS[[#This Row],[WD_CUSTOMERS]])&gt;=15000, "VIP",
    SUMIFS(FACT_ORDERS[TotalAmount], FACT_ORDERS[WD_CUSTOMERS],FACT_ORDERS[[#This Row],[WD_CUSTOMERS]])&gt;=8000, "Premium",
    TRUE, "Regular"
)</f>
        <v>Premium</v>
      </c>
      <c r="N3379" s="32" cm="1">
        <f t="array" ref="N3379">_xlfn.IFS(
   FACT_ORDERS[[#This Row],[TypeOfClient]]="VIP", 0.2,
   FACT_ORDERS[[#This Row],[TypeOfClient]]="Premium", 0.1,
   TRUE, 0
)</f>
        <v>0.1</v>
      </c>
      <c r="O3379" s="31" cm="1">
        <f t="array" ref="O3379">_xlfn.IFS(
   FACT_ORDERS[[#This Row],[TotalAmount]]&gt;1500, 0.15,
   FACT_ORDERS[[#This Row],[TotalAmount]]&gt;1000, 0.1,
   FACT_ORDERS[[#This Row],[TotalAmount]]&gt;500, 0.05,
   TRUE, 0
)</f>
        <v>0.05</v>
      </c>
      <c r="P3379" s="28">
        <f xml:space="preserve"> FACT_ORDERS[[#This Row],[TotalAmount]] * (1 - (FACT_ORDERS[[#This Row],[ClientDiscount]] + FACT_ORDERS[[#This Row],[OrderDiscount]]) )</f>
        <v>436.05</v>
      </c>
      <c r="Q3379" s="28">
        <f>FACT_ORDERS[[#This Row],[TotalAmountWithDiscount]]+FACT_ORDERS[[#This Row],[DeliveryCost]]</f>
        <v>436.05</v>
      </c>
      <c r="R3379" s="35">
        <v>45418</v>
      </c>
      <c r="S3379" s="35" t="str">
        <f>IF(NETWORKDAYS(FACT_ORDERS[[#This Row],[Order-Date]], FACT_ORDERS[[#This Row],[ArrivalDate ]]) &gt; 10, "Late", "On Time")</f>
        <v>On Time</v>
      </c>
    </row>
    <row r="3380" spans="1:19" x14ac:dyDescent="0.3">
      <c r="A3380" s="12">
        <v>8378</v>
      </c>
      <c r="B3380" s="12">
        <v>275</v>
      </c>
      <c r="C3380" s="12">
        <v>10516</v>
      </c>
      <c r="D3380" s="12">
        <v>3379</v>
      </c>
      <c r="E3380" s="12" t="s">
        <v>244</v>
      </c>
      <c r="F3380" s="13">
        <v>45407</v>
      </c>
      <c r="G3380" s="26" t="s">
        <v>13720</v>
      </c>
      <c r="H3380" s="12">
        <v>32</v>
      </c>
      <c r="I3380" s="28">
        <f>VLOOKUP(B:B,DIM_PRODUCTS!A:F,5,FALSE)</f>
        <v>35</v>
      </c>
      <c r="J3380" s="28">
        <f>FACT_ORDERS[[#This Row],[ProductPrice]]*FACT_ORDERS[[#This Row],[Quantity]]</f>
        <v>1120</v>
      </c>
      <c r="K3380" s="12" t="str">
        <f>VLOOKUP(C:C,DIM_CUSTOMERS!A:G,7,FALSE)</f>
        <v>China</v>
      </c>
      <c r="L3380" s="30" cm="1">
        <f t="array" ref="L3380">_xlfn.IFS(
    AND(FACT_ORDERS[[#This Row],[DeliveryMehtod]]="shippment",FACT_ORDERS[[#This Row],[TotalAmount]]&gt;=200), 0,
    AND(FACT_ORDERS[[#This Row],[DeliveryMehtod]]="pickup"), 15,
    AND(FACT_ORDERS[[#This Row],[DeliveryMehtod]]="shippment",FACT_ORDERS[[#This Row],[TotalAmount]]&lt;200), 35
)</f>
        <v>0</v>
      </c>
      <c r="M3380" s="12" t="str" cm="1">
        <f t="array" ref="M3380">_xlfn.IFS(
    SUMIFS(FACT_ORDERS[TotalAmount], FACT_ORDERS[WD_CUSTOMERS],FACT_ORDERS[[#This Row],[WD_CUSTOMERS]])&gt;=15000, "VIP",
    SUMIFS(FACT_ORDERS[TotalAmount], FACT_ORDERS[WD_CUSTOMERS],FACT_ORDERS[[#This Row],[WD_CUSTOMERS]])&gt;=8000, "Premium",
    TRUE, "Regular"
)</f>
        <v>Premium</v>
      </c>
      <c r="N3380" s="32" cm="1">
        <f t="array" ref="N3380">_xlfn.IFS(
   FACT_ORDERS[[#This Row],[TypeOfClient]]="VIP", 0.2,
   FACT_ORDERS[[#This Row],[TypeOfClient]]="Premium", 0.1,
   TRUE, 0
)</f>
        <v>0.1</v>
      </c>
      <c r="O3380" s="31" cm="1">
        <f t="array" ref="O3380">_xlfn.IFS(
   FACT_ORDERS[[#This Row],[TotalAmount]]&gt;1500, 0.15,
   FACT_ORDERS[[#This Row],[TotalAmount]]&gt;1000, 0.1,
   FACT_ORDERS[[#This Row],[TotalAmount]]&gt;500, 0.05,
   TRUE, 0
)</f>
        <v>0.1</v>
      </c>
      <c r="P3380" s="28">
        <f xml:space="preserve"> FACT_ORDERS[[#This Row],[TotalAmount]] * (1 - (FACT_ORDERS[[#This Row],[ClientDiscount]] + FACT_ORDERS[[#This Row],[OrderDiscount]]) )</f>
        <v>896</v>
      </c>
      <c r="Q3380" s="28">
        <f>FACT_ORDERS[[#This Row],[TotalAmountWithDiscount]]+FACT_ORDERS[[#This Row],[DeliveryCost]]</f>
        <v>896</v>
      </c>
      <c r="R3380" s="35">
        <v>45417</v>
      </c>
      <c r="S3380" s="35" t="str">
        <f>IF(NETWORKDAYS(FACT_ORDERS[[#This Row],[Order-Date]], FACT_ORDERS[[#This Row],[ArrivalDate ]]) &gt; 10, "Late", "On Time")</f>
        <v>On Time</v>
      </c>
    </row>
    <row r="3381" spans="1:19" x14ac:dyDescent="0.3">
      <c r="A3381" s="12">
        <v>8379</v>
      </c>
      <c r="B3381" s="12">
        <v>225</v>
      </c>
      <c r="C3381" s="12">
        <v>10516</v>
      </c>
      <c r="D3381" s="12">
        <v>3380</v>
      </c>
      <c r="E3381" s="12" t="s">
        <v>244</v>
      </c>
      <c r="F3381" s="13">
        <v>45407</v>
      </c>
      <c r="G3381" s="26" t="s">
        <v>13721</v>
      </c>
      <c r="H3381" s="12">
        <v>29</v>
      </c>
      <c r="I3381" s="28">
        <f>VLOOKUP(B:B,DIM_PRODUCTS!A:F,5,FALSE)</f>
        <v>21</v>
      </c>
      <c r="J3381" s="28">
        <f>FACT_ORDERS[[#This Row],[ProductPrice]]*FACT_ORDERS[[#This Row],[Quantity]]</f>
        <v>609</v>
      </c>
      <c r="K3381" s="12" t="str">
        <f>VLOOKUP(C:C,DIM_CUSTOMERS!A:G,7,FALSE)</f>
        <v>China</v>
      </c>
      <c r="L3381" s="30" cm="1">
        <f t="array" ref="L3381">_xlfn.IFS(
    AND(FACT_ORDERS[[#This Row],[DeliveryMehtod]]="shippment",FACT_ORDERS[[#This Row],[TotalAmount]]&gt;=200), 0,
    AND(FACT_ORDERS[[#This Row],[DeliveryMehtod]]="pickup"), 15,
    AND(FACT_ORDERS[[#This Row],[DeliveryMehtod]]="shippment",FACT_ORDERS[[#This Row],[TotalAmount]]&lt;200), 35
)</f>
        <v>0</v>
      </c>
      <c r="M3381" s="12" t="str" cm="1">
        <f t="array" ref="M3381">_xlfn.IFS(
    SUMIFS(FACT_ORDERS[TotalAmount], FACT_ORDERS[WD_CUSTOMERS],FACT_ORDERS[[#This Row],[WD_CUSTOMERS]])&gt;=15000, "VIP",
    SUMIFS(FACT_ORDERS[TotalAmount], FACT_ORDERS[WD_CUSTOMERS],FACT_ORDERS[[#This Row],[WD_CUSTOMERS]])&gt;=8000, "Premium",
    TRUE, "Regular"
)</f>
        <v>Premium</v>
      </c>
      <c r="N3381" s="32" cm="1">
        <f t="array" ref="N3381">_xlfn.IFS(
   FACT_ORDERS[[#This Row],[TypeOfClient]]="VIP", 0.2,
   FACT_ORDERS[[#This Row],[TypeOfClient]]="Premium", 0.1,
   TRUE, 0
)</f>
        <v>0.1</v>
      </c>
      <c r="O3381" s="31" cm="1">
        <f t="array" ref="O3381">_xlfn.IFS(
   FACT_ORDERS[[#This Row],[TotalAmount]]&gt;1500, 0.15,
   FACT_ORDERS[[#This Row],[TotalAmount]]&gt;1000, 0.1,
   FACT_ORDERS[[#This Row],[TotalAmount]]&gt;500, 0.05,
   TRUE, 0
)</f>
        <v>0.05</v>
      </c>
      <c r="P3381" s="28">
        <f xml:space="preserve"> FACT_ORDERS[[#This Row],[TotalAmount]] * (1 - (FACT_ORDERS[[#This Row],[ClientDiscount]] + FACT_ORDERS[[#This Row],[OrderDiscount]]) )</f>
        <v>517.65</v>
      </c>
      <c r="Q3381" s="28">
        <f>FACT_ORDERS[[#This Row],[TotalAmountWithDiscount]]+FACT_ORDERS[[#This Row],[DeliveryCost]]</f>
        <v>517.65</v>
      </c>
      <c r="R3381" s="35">
        <v>45417</v>
      </c>
      <c r="S3381" s="35" t="str">
        <f>IF(NETWORKDAYS(FACT_ORDERS[[#This Row],[Order-Date]], FACT_ORDERS[[#This Row],[ArrivalDate ]]) &gt; 10, "Late", "On Time")</f>
        <v>On Time</v>
      </c>
    </row>
    <row r="3382" spans="1:19" x14ac:dyDescent="0.3">
      <c r="A3382" s="12">
        <v>8380</v>
      </c>
      <c r="B3382" s="12">
        <v>299</v>
      </c>
      <c r="C3382" s="12">
        <v>10516</v>
      </c>
      <c r="D3382" s="12">
        <v>3381</v>
      </c>
      <c r="E3382" s="12" t="s">
        <v>244</v>
      </c>
      <c r="F3382" s="13">
        <v>44881</v>
      </c>
      <c r="G3382" s="26" t="s">
        <v>13722</v>
      </c>
      <c r="H3382" s="12">
        <v>16</v>
      </c>
      <c r="I3382" s="28">
        <f>VLOOKUP(B:B,DIM_PRODUCTS!A:F,5,FALSE)</f>
        <v>19</v>
      </c>
      <c r="J3382" s="28">
        <f>FACT_ORDERS[[#This Row],[ProductPrice]]*FACT_ORDERS[[#This Row],[Quantity]]</f>
        <v>304</v>
      </c>
      <c r="K3382" s="12" t="str">
        <f>VLOOKUP(C:C,DIM_CUSTOMERS!A:G,7,FALSE)</f>
        <v>China</v>
      </c>
      <c r="L3382" s="30" cm="1">
        <f t="array" ref="L3382">_xlfn.IFS(
    AND(FACT_ORDERS[[#This Row],[DeliveryMehtod]]="shippment",FACT_ORDERS[[#This Row],[TotalAmount]]&gt;=200), 0,
    AND(FACT_ORDERS[[#This Row],[DeliveryMehtod]]="pickup"), 15,
    AND(FACT_ORDERS[[#This Row],[DeliveryMehtod]]="shippment",FACT_ORDERS[[#This Row],[TotalAmount]]&lt;200), 35
)</f>
        <v>0</v>
      </c>
      <c r="M3382" s="12" t="str" cm="1">
        <f t="array" ref="M3382">_xlfn.IFS(
    SUMIFS(FACT_ORDERS[TotalAmount], FACT_ORDERS[WD_CUSTOMERS],FACT_ORDERS[[#This Row],[WD_CUSTOMERS]])&gt;=15000, "VIP",
    SUMIFS(FACT_ORDERS[TotalAmount], FACT_ORDERS[WD_CUSTOMERS],FACT_ORDERS[[#This Row],[WD_CUSTOMERS]])&gt;=8000, "Premium",
    TRUE, "Regular"
)</f>
        <v>Premium</v>
      </c>
      <c r="N3382" s="32" cm="1">
        <f t="array" ref="N3382">_xlfn.IFS(
   FACT_ORDERS[[#This Row],[TypeOfClient]]="VIP", 0.2,
   FACT_ORDERS[[#This Row],[TypeOfClient]]="Premium", 0.1,
   TRUE, 0
)</f>
        <v>0.1</v>
      </c>
      <c r="O3382" s="31" cm="1">
        <f t="array" ref="O3382">_xlfn.IFS(
   FACT_ORDERS[[#This Row],[TotalAmount]]&gt;1500, 0.15,
   FACT_ORDERS[[#This Row],[TotalAmount]]&gt;1000, 0.1,
   FACT_ORDERS[[#This Row],[TotalAmount]]&gt;500, 0.05,
   TRUE, 0
)</f>
        <v>0</v>
      </c>
      <c r="P3382" s="28">
        <f xml:space="preserve"> FACT_ORDERS[[#This Row],[TotalAmount]] * (1 - (FACT_ORDERS[[#This Row],[ClientDiscount]] + FACT_ORDERS[[#This Row],[OrderDiscount]]) )</f>
        <v>273.60000000000002</v>
      </c>
      <c r="Q3382" s="28">
        <f>FACT_ORDERS[[#This Row],[TotalAmountWithDiscount]]+FACT_ORDERS[[#This Row],[DeliveryCost]]</f>
        <v>273.60000000000002</v>
      </c>
      <c r="R3382" s="35">
        <v>44891</v>
      </c>
      <c r="S3382" s="35" t="str">
        <f>IF(NETWORKDAYS(FACT_ORDERS[[#This Row],[Order-Date]], FACT_ORDERS[[#This Row],[ArrivalDate ]]) &gt; 10, "Late", "On Time")</f>
        <v>On Time</v>
      </c>
    </row>
    <row r="3383" spans="1:19" x14ac:dyDescent="0.3">
      <c r="A3383" s="12">
        <v>8381</v>
      </c>
      <c r="B3383" s="12">
        <v>275</v>
      </c>
      <c r="C3383" s="12">
        <v>10516</v>
      </c>
      <c r="D3383" s="12">
        <v>3382</v>
      </c>
      <c r="E3383" s="12" t="s">
        <v>243</v>
      </c>
      <c r="F3383" s="13">
        <v>44881</v>
      </c>
      <c r="G3383" s="26" t="s">
        <v>4217</v>
      </c>
      <c r="H3383" s="12">
        <v>41</v>
      </c>
      <c r="I3383" s="28">
        <f>VLOOKUP(B:B,DIM_PRODUCTS!A:F,5,FALSE)</f>
        <v>35</v>
      </c>
      <c r="J3383" s="28">
        <f>FACT_ORDERS[[#This Row],[ProductPrice]]*FACT_ORDERS[[#This Row],[Quantity]]</f>
        <v>1435</v>
      </c>
      <c r="K3383" s="12" t="str">
        <f>VLOOKUP(C:C,DIM_CUSTOMERS!A:G,7,FALSE)</f>
        <v>China</v>
      </c>
      <c r="L3383" s="30" cm="1">
        <f t="array" ref="L3383">_xlfn.IFS(
    AND(FACT_ORDERS[[#This Row],[DeliveryMehtod]]="shippment",FACT_ORDERS[[#This Row],[TotalAmount]]&gt;=200), 0,
    AND(FACT_ORDERS[[#This Row],[DeliveryMehtod]]="pickup"), 15,
    AND(FACT_ORDERS[[#This Row],[DeliveryMehtod]]="shippment",FACT_ORDERS[[#This Row],[TotalAmount]]&lt;200), 35
)</f>
        <v>15</v>
      </c>
      <c r="M3383" s="12" t="str" cm="1">
        <f t="array" ref="M3383">_xlfn.IFS(
    SUMIFS(FACT_ORDERS[TotalAmount], FACT_ORDERS[WD_CUSTOMERS],FACT_ORDERS[[#This Row],[WD_CUSTOMERS]])&gt;=15000, "VIP",
    SUMIFS(FACT_ORDERS[TotalAmount], FACT_ORDERS[WD_CUSTOMERS],FACT_ORDERS[[#This Row],[WD_CUSTOMERS]])&gt;=8000, "Premium",
    TRUE, "Regular"
)</f>
        <v>Premium</v>
      </c>
      <c r="N3383" s="32" cm="1">
        <f t="array" ref="N3383">_xlfn.IFS(
   FACT_ORDERS[[#This Row],[TypeOfClient]]="VIP", 0.2,
   FACT_ORDERS[[#This Row],[TypeOfClient]]="Premium", 0.1,
   TRUE, 0
)</f>
        <v>0.1</v>
      </c>
      <c r="O3383" s="31" cm="1">
        <f t="array" ref="O3383">_xlfn.IFS(
   FACT_ORDERS[[#This Row],[TotalAmount]]&gt;1500, 0.15,
   FACT_ORDERS[[#This Row],[TotalAmount]]&gt;1000, 0.1,
   FACT_ORDERS[[#This Row],[TotalAmount]]&gt;500, 0.05,
   TRUE, 0
)</f>
        <v>0.1</v>
      </c>
      <c r="P3383" s="28">
        <f xml:space="preserve"> FACT_ORDERS[[#This Row],[TotalAmount]] * (1 - (FACT_ORDERS[[#This Row],[ClientDiscount]] + FACT_ORDERS[[#This Row],[OrderDiscount]]) )</f>
        <v>1148</v>
      </c>
      <c r="Q3383" s="28">
        <f>FACT_ORDERS[[#This Row],[TotalAmountWithDiscount]]+FACT_ORDERS[[#This Row],[DeliveryCost]]</f>
        <v>1163</v>
      </c>
      <c r="R3383" s="35">
        <v>44891</v>
      </c>
      <c r="S3383" s="35" t="str">
        <f>IF(NETWORKDAYS(FACT_ORDERS[[#This Row],[Order-Date]], FACT_ORDERS[[#This Row],[ArrivalDate ]]) &gt; 10, "Late", "On Time")</f>
        <v>On Time</v>
      </c>
    </row>
    <row r="3384" spans="1:19" x14ac:dyDescent="0.3">
      <c r="A3384" s="12">
        <v>8382</v>
      </c>
      <c r="B3384" s="12">
        <v>225</v>
      </c>
      <c r="C3384" s="12">
        <v>10516</v>
      </c>
      <c r="D3384" s="12">
        <v>3383</v>
      </c>
      <c r="E3384" s="12" t="s">
        <v>244</v>
      </c>
      <c r="F3384" s="13">
        <v>44881</v>
      </c>
      <c r="G3384" s="26" t="s">
        <v>13723</v>
      </c>
      <c r="H3384" s="12">
        <v>28</v>
      </c>
      <c r="I3384" s="28">
        <f>VLOOKUP(B:B,DIM_PRODUCTS!A:F,5,FALSE)</f>
        <v>21</v>
      </c>
      <c r="J3384" s="28">
        <f>FACT_ORDERS[[#This Row],[ProductPrice]]*FACT_ORDERS[[#This Row],[Quantity]]</f>
        <v>588</v>
      </c>
      <c r="K3384" s="12" t="str">
        <f>VLOOKUP(C:C,DIM_CUSTOMERS!A:G,7,FALSE)</f>
        <v>China</v>
      </c>
      <c r="L3384" s="30" cm="1">
        <f t="array" ref="L3384">_xlfn.IFS(
    AND(FACT_ORDERS[[#This Row],[DeliveryMehtod]]="shippment",FACT_ORDERS[[#This Row],[TotalAmount]]&gt;=200), 0,
    AND(FACT_ORDERS[[#This Row],[DeliveryMehtod]]="pickup"), 15,
    AND(FACT_ORDERS[[#This Row],[DeliveryMehtod]]="shippment",FACT_ORDERS[[#This Row],[TotalAmount]]&lt;200), 35
)</f>
        <v>0</v>
      </c>
      <c r="M3384" s="12" t="str" cm="1">
        <f t="array" ref="M3384">_xlfn.IFS(
    SUMIFS(FACT_ORDERS[TotalAmount], FACT_ORDERS[WD_CUSTOMERS],FACT_ORDERS[[#This Row],[WD_CUSTOMERS]])&gt;=15000, "VIP",
    SUMIFS(FACT_ORDERS[TotalAmount], FACT_ORDERS[WD_CUSTOMERS],FACT_ORDERS[[#This Row],[WD_CUSTOMERS]])&gt;=8000, "Premium",
    TRUE, "Regular"
)</f>
        <v>Premium</v>
      </c>
      <c r="N3384" s="32" cm="1">
        <f t="array" ref="N3384">_xlfn.IFS(
   FACT_ORDERS[[#This Row],[TypeOfClient]]="VIP", 0.2,
   FACT_ORDERS[[#This Row],[TypeOfClient]]="Premium", 0.1,
   TRUE, 0
)</f>
        <v>0.1</v>
      </c>
      <c r="O3384" s="31" cm="1">
        <f t="array" ref="O3384">_xlfn.IFS(
   FACT_ORDERS[[#This Row],[TotalAmount]]&gt;1500, 0.15,
   FACT_ORDERS[[#This Row],[TotalAmount]]&gt;1000, 0.1,
   FACT_ORDERS[[#This Row],[TotalAmount]]&gt;500, 0.05,
   TRUE, 0
)</f>
        <v>0.05</v>
      </c>
      <c r="P3384" s="28">
        <f xml:space="preserve"> FACT_ORDERS[[#This Row],[TotalAmount]] * (1 - (FACT_ORDERS[[#This Row],[ClientDiscount]] + FACT_ORDERS[[#This Row],[OrderDiscount]]) )</f>
        <v>499.8</v>
      </c>
      <c r="Q3384" s="28">
        <f>FACT_ORDERS[[#This Row],[TotalAmountWithDiscount]]+FACT_ORDERS[[#This Row],[DeliveryCost]]</f>
        <v>499.8</v>
      </c>
      <c r="R3384" s="35">
        <v>44888</v>
      </c>
      <c r="S3384" s="35" t="str">
        <f>IF(NETWORKDAYS(FACT_ORDERS[[#This Row],[Order-Date]], FACT_ORDERS[[#This Row],[ArrivalDate ]]) &gt; 10, "Late", "On Time")</f>
        <v>On Time</v>
      </c>
    </row>
    <row r="3385" spans="1:19" x14ac:dyDescent="0.3">
      <c r="A3385" s="12">
        <v>8383</v>
      </c>
      <c r="B3385" s="12">
        <v>299</v>
      </c>
      <c r="C3385" s="12">
        <v>10516</v>
      </c>
      <c r="D3385" s="12">
        <v>3384</v>
      </c>
      <c r="E3385" s="12" t="s">
        <v>244</v>
      </c>
      <c r="F3385" s="13">
        <v>44718</v>
      </c>
      <c r="G3385" s="26" t="s">
        <v>13724</v>
      </c>
      <c r="H3385" s="12">
        <v>30</v>
      </c>
      <c r="I3385" s="28">
        <f>VLOOKUP(B:B,DIM_PRODUCTS!A:F,5,FALSE)</f>
        <v>19</v>
      </c>
      <c r="J3385" s="28">
        <f>FACT_ORDERS[[#This Row],[ProductPrice]]*FACT_ORDERS[[#This Row],[Quantity]]</f>
        <v>570</v>
      </c>
      <c r="K3385" s="12" t="str">
        <f>VLOOKUP(C:C,DIM_CUSTOMERS!A:G,7,FALSE)</f>
        <v>China</v>
      </c>
      <c r="L3385" s="30" cm="1">
        <f t="array" ref="L3385">_xlfn.IFS(
    AND(FACT_ORDERS[[#This Row],[DeliveryMehtod]]="shippment",FACT_ORDERS[[#This Row],[TotalAmount]]&gt;=200), 0,
    AND(FACT_ORDERS[[#This Row],[DeliveryMehtod]]="pickup"), 15,
    AND(FACT_ORDERS[[#This Row],[DeliveryMehtod]]="shippment",FACT_ORDERS[[#This Row],[TotalAmount]]&lt;200), 35
)</f>
        <v>0</v>
      </c>
      <c r="M3385" s="12" t="str" cm="1">
        <f t="array" ref="M3385">_xlfn.IFS(
    SUMIFS(FACT_ORDERS[TotalAmount], FACT_ORDERS[WD_CUSTOMERS],FACT_ORDERS[[#This Row],[WD_CUSTOMERS]])&gt;=15000, "VIP",
    SUMIFS(FACT_ORDERS[TotalAmount], FACT_ORDERS[WD_CUSTOMERS],FACT_ORDERS[[#This Row],[WD_CUSTOMERS]])&gt;=8000, "Premium",
    TRUE, "Regular"
)</f>
        <v>Premium</v>
      </c>
      <c r="N3385" s="32" cm="1">
        <f t="array" ref="N3385">_xlfn.IFS(
   FACT_ORDERS[[#This Row],[TypeOfClient]]="VIP", 0.2,
   FACT_ORDERS[[#This Row],[TypeOfClient]]="Premium", 0.1,
   TRUE, 0
)</f>
        <v>0.1</v>
      </c>
      <c r="O3385" s="31" cm="1">
        <f t="array" ref="O3385">_xlfn.IFS(
   FACT_ORDERS[[#This Row],[TotalAmount]]&gt;1500, 0.15,
   FACT_ORDERS[[#This Row],[TotalAmount]]&gt;1000, 0.1,
   FACT_ORDERS[[#This Row],[TotalAmount]]&gt;500, 0.05,
   TRUE, 0
)</f>
        <v>0.05</v>
      </c>
      <c r="P3385" s="28">
        <f xml:space="preserve"> FACT_ORDERS[[#This Row],[TotalAmount]] * (1 - (FACT_ORDERS[[#This Row],[ClientDiscount]] + FACT_ORDERS[[#This Row],[OrderDiscount]]) )</f>
        <v>484.5</v>
      </c>
      <c r="Q3385" s="28">
        <f>FACT_ORDERS[[#This Row],[TotalAmountWithDiscount]]+FACT_ORDERS[[#This Row],[DeliveryCost]]</f>
        <v>484.5</v>
      </c>
      <c r="R3385" s="35">
        <v>44729</v>
      </c>
      <c r="S3385" s="35" t="str">
        <f>IF(NETWORKDAYS(FACT_ORDERS[[#This Row],[Order-Date]], FACT_ORDERS[[#This Row],[ArrivalDate ]]) &gt; 10, "Late", "On Time")</f>
        <v>On Time</v>
      </c>
    </row>
    <row r="3386" spans="1:19" x14ac:dyDescent="0.3">
      <c r="A3386" s="12">
        <v>8384</v>
      </c>
      <c r="B3386" s="12">
        <v>275</v>
      </c>
      <c r="C3386" s="12">
        <v>10516</v>
      </c>
      <c r="D3386" s="12">
        <v>3385</v>
      </c>
      <c r="E3386" s="12" t="s">
        <v>243</v>
      </c>
      <c r="F3386" s="13">
        <v>44718</v>
      </c>
      <c r="G3386" s="26" t="s">
        <v>13725</v>
      </c>
      <c r="H3386" s="12">
        <v>41</v>
      </c>
      <c r="I3386" s="28">
        <f>VLOOKUP(B:B,DIM_PRODUCTS!A:F,5,FALSE)</f>
        <v>35</v>
      </c>
      <c r="J3386" s="28">
        <f>FACT_ORDERS[[#This Row],[ProductPrice]]*FACT_ORDERS[[#This Row],[Quantity]]</f>
        <v>1435</v>
      </c>
      <c r="K3386" s="12" t="str">
        <f>VLOOKUP(C:C,DIM_CUSTOMERS!A:G,7,FALSE)</f>
        <v>China</v>
      </c>
      <c r="L3386" s="30" cm="1">
        <f t="array" ref="L3386">_xlfn.IFS(
    AND(FACT_ORDERS[[#This Row],[DeliveryMehtod]]="shippment",FACT_ORDERS[[#This Row],[TotalAmount]]&gt;=200), 0,
    AND(FACT_ORDERS[[#This Row],[DeliveryMehtod]]="pickup"), 15,
    AND(FACT_ORDERS[[#This Row],[DeliveryMehtod]]="shippment",FACT_ORDERS[[#This Row],[TotalAmount]]&lt;200), 35
)</f>
        <v>15</v>
      </c>
      <c r="M3386" s="12" t="str" cm="1">
        <f t="array" ref="M3386">_xlfn.IFS(
    SUMIFS(FACT_ORDERS[TotalAmount], FACT_ORDERS[WD_CUSTOMERS],FACT_ORDERS[[#This Row],[WD_CUSTOMERS]])&gt;=15000, "VIP",
    SUMIFS(FACT_ORDERS[TotalAmount], FACT_ORDERS[WD_CUSTOMERS],FACT_ORDERS[[#This Row],[WD_CUSTOMERS]])&gt;=8000, "Premium",
    TRUE, "Regular"
)</f>
        <v>Premium</v>
      </c>
      <c r="N3386" s="32" cm="1">
        <f t="array" ref="N3386">_xlfn.IFS(
   FACT_ORDERS[[#This Row],[TypeOfClient]]="VIP", 0.2,
   FACT_ORDERS[[#This Row],[TypeOfClient]]="Premium", 0.1,
   TRUE, 0
)</f>
        <v>0.1</v>
      </c>
      <c r="O3386" s="31" cm="1">
        <f t="array" ref="O3386">_xlfn.IFS(
   FACT_ORDERS[[#This Row],[TotalAmount]]&gt;1500, 0.15,
   FACT_ORDERS[[#This Row],[TotalAmount]]&gt;1000, 0.1,
   FACT_ORDERS[[#This Row],[TotalAmount]]&gt;500, 0.05,
   TRUE, 0
)</f>
        <v>0.1</v>
      </c>
      <c r="P3386" s="28">
        <f xml:space="preserve"> FACT_ORDERS[[#This Row],[TotalAmount]] * (1 - (FACT_ORDERS[[#This Row],[ClientDiscount]] + FACT_ORDERS[[#This Row],[OrderDiscount]]) )</f>
        <v>1148</v>
      </c>
      <c r="Q3386" s="28">
        <f>FACT_ORDERS[[#This Row],[TotalAmountWithDiscount]]+FACT_ORDERS[[#This Row],[DeliveryCost]]</f>
        <v>1163</v>
      </c>
      <c r="R3386" s="35">
        <v>44725</v>
      </c>
      <c r="S3386" s="35" t="str">
        <f>IF(NETWORKDAYS(FACT_ORDERS[[#This Row],[Order-Date]], FACT_ORDERS[[#This Row],[ArrivalDate ]]) &gt; 10, "Late", "On Time")</f>
        <v>On Time</v>
      </c>
    </row>
    <row r="3387" spans="1:19" x14ac:dyDescent="0.3">
      <c r="A3387" s="12">
        <v>8385</v>
      </c>
      <c r="B3387" s="12">
        <v>225</v>
      </c>
      <c r="C3387" s="12">
        <v>10516</v>
      </c>
      <c r="D3387" s="12">
        <v>3386</v>
      </c>
      <c r="E3387" s="12" t="s">
        <v>243</v>
      </c>
      <c r="F3387" s="13">
        <v>44718</v>
      </c>
      <c r="G3387" s="26" t="s">
        <v>13726</v>
      </c>
      <c r="H3387" s="12">
        <v>17</v>
      </c>
      <c r="I3387" s="28">
        <f>VLOOKUP(B:B,DIM_PRODUCTS!A:F,5,FALSE)</f>
        <v>21</v>
      </c>
      <c r="J3387" s="28">
        <f>FACT_ORDERS[[#This Row],[ProductPrice]]*FACT_ORDERS[[#This Row],[Quantity]]</f>
        <v>357</v>
      </c>
      <c r="K3387" s="12" t="str">
        <f>VLOOKUP(C:C,DIM_CUSTOMERS!A:G,7,FALSE)</f>
        <v>China</v>
      </c>
      <c r="L3387" s="30" cm="1">
        <f t="array" ref="L3387">_xlfn.IFS(
    AND(FACT_ORDERS[[#This Row],[DeliveryMehtod]]="shippment",FACT_ORDERS[[#This Row],[TotalAmount]]&gt;=200), 0,
    AND(FACT_ORDERS[[#This Row],[DeliveryMehtod]]="pickup"), 15,
    AND(FACT_ORDERS[[#This Row],[DeliveryMehtod]]="shippment",FACT_ORDERS[[#This Row],[TotalAmount]]&lt;200), 35
)</f>
        <v>15</v>
      </c>
      <c r="M3387" s="12" t="str" cm="1">
        <f t="array" ref="M3387">_xlfn.IFS(
    SUMIFS(FACT_ORDERS[TotalAmount], FACT_ORDERS[WD_CUSTOMERS],FACT_ORDERS[[#This Row],[WD_CUSTOMERS]])&gt;=15000, "VIP",
    SUMIFS(FACT_ORDERS[TotalAmount], FACT_ORDERS[WD_CUSTOMERS],FACT_ORDERS[[#This Row],[WD_CUSTOMERS]])&gt;=8000, "Premium",
    TRUE, "Regular"
)</f>
        <v>Premium</v>
      </c>
      <c r="N3387" s="32" cm="1">
        <f t="array" ref="N3387">_xlfn.IFS(
   FACT_ORDERS[[#This Row],[TypeOfClient]]="VIP", 0.2,
   FACT_ORDERS[[#This Row],[TypeOfClient]]="Premium", 0.1,
   TRUE, 0
)</f>
        <v>0.1</v>
      </c>
      <c r="O3387" s="31" cm="1">
        <f t="array" ref="O3387">_xlfn.IFS(
   FACT_ORDERS[[#This Row],[TotalAmount]]&gt;1500, 0.15,
   FACT_ORDERS[[#This Row],[TotalAmount]]&gt;1000, 0.1,
   FACT_ORDERS[[#This Row],[TotalAmount]]&gt;500, 0.05,
   TRUE, 0
)</f>
        <v>0</v>
      </c>
      <c r="P3387" s="28">
        <f xml:space="preserve"> FACT_ORDERS[[#This Row],[TotalAmount]] * (1 - (FACT_ORDERS[[#This Row],[ClientDiscount]] + FACT_ORDERS[[#This Row],[OrderDiscount]]) )</f>
        <v>321.3</v>
      </c>
      <c r="Q3387" s="28">
        <f>FACT_ORDERS[[#This Row],[TotalAmountWithDiscount]]+FACT_ORDERS[[#This Row],[DeliveryCost]]</f>
        <v>336.3</v>
      </c>
      <c r="R3387" s="35">
        <v>44729</v>
      </c>
      <c r="S3387" s="35" t="str">
        <f>IF(NETWORKDAYS(FACT_ORDERS[[#This Row],[Order-Date]], FACT_ORDERS[[#This Row],[ArrivalDate ]]) &gt; 10, "Late", "On Time")</f>
        <v>On Time</v>
      </c>
    </row>
    <row r="3388" spans="1:19" x14ac:dyDescent="0.3">
      <c r="A3388" s="12">
        <v>8386</v>
      </c>
      <c r="B3388" s="12">
        <v>218</v>
      </c>
      <c r="C3388" s="12">
        <v>10147</v>
      </c>
      <c r="D3388" s="12">
        <v>3387</v>
      </c>
      <c r="E3388" s="12" t="s">
        <v>243</v>
      </c>
      <c r="F3388" s="13">
        <v>45406</v>
      </c>
      <c r="G3388" s="26" t="s">
        <v>4309</v>
      </c>
      <c r="H3388" s="12">
        <v>95</v>
      </c>
      <c r="I3388" s="28">
        <f>VLOOKUP(B:B,DIM_PRODUCTS!A:F,5,FALSE)</f>
        <v>48</v>
      </c>
      <c r="J3388" s="28">
        <f>FACT_ORDERS[[#This Row],[ProductPrice]]*FACT_ORDERS[[#This Row],[Quantity]]</f>
        <v>4560</v>
      </c>
      <c r="K3388" s="12" t="str">
        <f>VLOOKUP(C:C,DIM_CUSTOMERS!A:G,7,FALSE)</f>
        <v>USA</v>
      </c>
      <c r="L3388" s="30" cm="1">
        <f t="array" ref="L3388">_xlfn.IFS(
    AND(FACT_ORDERS[[#This Row],[DeliveryMehtod]]="shippment",FACT_ORDERS[[#This Row],[TotalAmount]]&gt;=200), 0,
    AND(FACT_ORDERS[[#This Row],[DeliveryMehtod]]="pickup"), 15,
    AND(FACT_ORDERS[[#This Row],[DeliveryMehtod]]="shippment",FACT_ORDERS[[#This Row],[TotalAmount]]&lt;200), 35
)</f>
        <v>15</v>
      </c>
      <c r="M3388" s="12" t="str" cm="1">
        <f t="array" ref="M3388">_xlfn.IFS(
    SUMIFS(FACT_ORDERS[TotalAmount], FACT_ORDERS[WD_CUSTOMERS],FACT_ORDERS[[#This Row],[WD_CUSTOMERS]])&gt;=15000, "VIP",
    SUMIFS(FACT_ORDERS[TotalAmount], FACT_ORDERS[WD_CUSTOMERS],FACT_ORDERS[[#This Row],[WD_CUSTOMERS]])&gt;=8000, "Premium",
    TRUE, "Regular"
)</f>
        <v>VIP</v>
      </c>
      <c r="N3388" s="32" cm="1">
        <f t="array" ref="N3388">_xlfn.IFS(
   FACT_ORDERS[[#This Row],[TypeOfClient]]="VIP", 0.2,
   FACT_ORDERS[[#This Row],[TypeOfClient]]="Premium", 0.1,
   TRUE, 0
)</f>
        <v>0.2</v>
      </c>
      <c r="O3388" s="31" cm="1">
        <f t="array" ref="O3388">_xlfn.IFS(
   FACT_ORDERS[[#This Row],[TotalAmount]]&gt;1500, 0.15,
   FACT_ORDERS[[#This Row],[TotalAmount]]&gt;1000, 0.1,
   FACT_ORDERS[[#This Row],[TotalAmount]]&gt;500, 0.05,
   TRUE, 0
)</f>
        <v>0.15</v>
      </c>
      <c r="P3388" s="28">
        <f xml:space="preserve"> FACT_ORDERS[[#This Row],[TotalAmount]] * (1 - (FACT_ORDERS[[#This Row],[ClientDiscount]] + FACT_ORDERS[[#This Row],[OrderDiscount]]) )</f>
        <v>2964</v>
      </c>
      <c r="Q3388" s="28">
        <f>FACT_ORDERS[[#This Row],[TotalAmountWithDiscount]]+FACT_ORDERS[[#This Row],[DeliveryCost]]</f>
        <v>2979</v>
      </c>
      <c r="R3388" s="35">
        <v>45417</v>
      </c>
      <c r="S3388" s="35" t="str">
        <f>IF(NETWORKDAYS(FACT_ORDERS[[#This Row],[Order-Date]], FACT_ORDERS[[#This Row],[ArrivalDate ]]) &gt; 10, "Late", "On Time")</f>
        <v>On Time</v>
      </c>
    </row>
    <row r="3389" spans="1:19" x14ac:dyDescent="0.3">
      <c r="A3389" s="12">
        <v>8387</v>
      </c>
      <c r="B3389" s="12">
        <v>218</v>
      </c>
      <c r="C3389" s="12">
        <v>10147</v>
      </c>
      <c r="D3389" s="12">
        <v>3388</v>
      </c>
      <c r="E3389" s="12" t="s">
        <v>244</v>
      </c>
      <c r="F3389" s="13">
        <v>45004</v>
      </c>
      <c r="G3389" s="26" t="s">
        <v>13727</v>
      </c>
      <c r="H3389" s="12">
        <v>95</v>
      </c>
      <c r="I3389" s="28">
        <f>VLOOKUP(B:B,DIM_PRODUCTS!A:F,5,FALSE)</f>
        <v>48</v>
      </c>
      <c r="J3389" s="28">
        <f>FACT_ORDERS[[#This Row],[ProductPrice]]*FACT_ORDERS[[#This Row],[Quantity]]</f>
        <v>4560</v>
      </c>
      <c r="K3389" s="12" t="str">
        <f>VLOOKUP(C:C,DIM_CUSTOMERS!A:G,7,FALSE)</f>
        <v>USA</v>
      </c>
      <c r="L3389" s="30" cm="1">
        <f t="array" ref="L3389">_xlfn.IFS(
    AND(FACT_ORDERS[[#This Row],[DeliveryMehtod]]="shippment",FACT_ORDERS[[#This Row],[TotalAmount]]&gt;=200), 0,
    AND(FACT_ORDERS[[#This Row],[DeliveryMehtod]]="pickup"), 15,
    AND(FACT_ORDERS[[#This Row],[DeliveryMehtod]]="shippment",FACT_ORDERS[[#This Row],[TotalAmount]]&lt;200), 35
)</f>
        <v>0</v>
      </c>
      <c r="M3389" s="12" t="str" cm="1">
        <f t="array" ref="M3389">_xlfn.IFS(
    SUMIFS(FACT_ORDERS[TotalAmount], FACT_ORDERS[WD_CUSTOMERS],FACT_ORDERS[[#This Row],[WD_CUSTOMERS]])&gt;=15000, "VIP",
    SUMIFS(FACT_ORDERS[TotalAmount], FACT_ORDERS[WD_CUSTOMERS],FACT_ORDERS[[#This Row],[WD_CUSTOMERS]])&gt;=8000, "Premium",
    TRUE, "Regular"
)</f>
        <v>VIP</v>
      </c>
      <c r="N3389" s="32" cm="1">
        <f t="array" ref="N3389">_xlfn.IFS(
   FACT_ORDERS[[#This Row],[TypeOfClient]]="VIP", 0.2,
   FACT_ORDERS[[#This Row],[TypeOfClient]]="Premium", 0.1,
   TRUE, 0
)</f>
        <v>0.2</v>
      </c>
      <c r="O3389" s="31" cm="1">
        <f t="array" ref="O3389">_xlfn.IFS(
   FACT_ORDERS[[#This Row],[TotalAmount]]&gt;1500, 0.15,
   FACT_ORDERS[[#This Row],[TotalAmount]]&gt;1000, 0.1,
   FACT_ORDERS[[#This Row],[TotalAmount]]&gt;500, 0.05,
   TRUE, 0
)</f>
        <v>0.15</v>
      </c>
      <c r="P3389" s="28">
        <f xml:space="preserve"> FACT_ORDERS[[#This Row],[TotalAmount]] * (1 - (FACT_ORDERS[[#This Row],[ClientDiscount]] + FACT_ORDERS[[#This Row],[OrderDiscount]]) )</f>
        <v>2964</v>
      </c>
      <c r="Q3389" s="28">
        <f>FACT_ORDERS[[#This Row],[TotalAmountWithDiscount]]+FACT_ORDERS[[#This Row],[DeliveryCost]]</f>
        <v>2964</v>
      </c>
      <c r="R3389" s="35">
        <v>45014</v>
      </c>
      <c r="S3389" s="35" t="str">
        <f>IF(NETWORKDAYS(FACT_ORDERS[[#This Row],[Order-Date]], FACT_ORDERS[[#This Row],[ArrivalDate ]]) &gt; 10, "Late", "On Time")</f>
        <v>On Time</v>
      </c>
    </row>
    <row r="3390" spans="1:19" x14ac:dyDescent="0.3">
      <c r="A3390" s="12">
        <v>8388</v>
      </c>
      <c r="B3390" s="12">
        <v>218</v>
      </c>
      <c r="C3390" s="12">
        <v>10147</v>
      </c>
      <c r="D3390" s="12">
        <v>3389</v>
      </c>
      <c r="E3390" s="12" t="s">
        <v>244</v>
      </c>
      <c r="F3390" s="13">
        <v>45347</v>
      </c>
      <c r="G3390" s="26" t="s">
        <v>13543</v>
      </c>
      <c r="H3390" s="12">
        <v>73</v>
      </c>
      <c r="I3390" s="28">
        <f>VLOOKUP(B:B,DIM_PRODUCTS!A:F,5,FALSE)</f>
        <v>48</v>
      </c>
      <c r="J3390" s="28">
        <f>FACT_ORDERS[[#This Row],[ProductPrice]]*FACT_ORDERS[[#This Row],[Quantity]]</f>
        <v>3504</v>
      </c>
      <c r="K3390" s="12" t="str">
        <f>VLOOKUP(C:C,DIM_CUSTOMERS!A:G,7,FALSE)</f>
        <v>USA</v>
      </c>
      <c r="L3390" s="30" cm="1">
        <f t="array" ref="L3390">_xlfn.IFS(
    AND(FACT_ORDERS[[#This Row],[DeliveryMehtod]]="shippment",FACT_ORDERS[[#This Row],[TotalAmount]]&gt;=200), 0,
    AND(FACT_ORDERS[[#This Row],[DeliveryMehtod]]="pickup"), 15,
    AND(FACT_ORDERS[[#This Row],[DeliveryMehtod]]="shippment",FACT_ORDERS[[#This Row],[TotalAmount]]&lt;200), 35
)</f>
        <v>0</v>
      </c>
      <c r="M3390" s="12" t="str" cm="1">
        <f t="array" ref="M3390">_xlfn.IFS(
    SUMIFS(FACT_ORDERS[TotalAmount], FACT_ORDERS[WD_CUSTOMERS],FACT_ORDERS[[#This Row],[WD_CUSTOMERS]])&gt;=15000, "VIP",
    SUMIFS(FACT_ORDERS[TotalAmount], FACT_ORDERS[WD_CUSTOMERS],FACT_ORDERS[[#This Row],[WD_CUSTOMERS]])&gt;=8000, "Premium",
    TRUE, "Regular"
)</f>
        <v>VIP</v>
      </c>
      <c r="N3390" s="32" cm="1">
        <f t="array" ref="N3390">_xlfn.IFS(
   FACT_ORDERS[[#This Row],[TypeOfClient]]="VIP", 0.2,
   FACT_ORDERS[[#This Row],[TypeOfClient]]="Premium", 0.1,
   TRUE, 0
)</f>
        <v>0.2</v>
      </c>
      <c r="O3390" s="31" cm="1">
        <f t="array" ref="O3390">_xlfn.IFS(
   FACT_ORDERS[[#This Row],[TotalAmount]]&gt;1500, 0.15,
   FACT_ORDERS[[#This Row],[TotalAmount]]&gt;1000, 0.1,
   FACT_ORDERS[[#This Row],[TotalAmount]]&gt;500, 0.05,
   TRUE, 0
)</f>
        <v>0.15</v>
      </c>
      <c r="P3390" s="28">
        <f xml:space="preserve"> FACT_ORDERS[[#This Row],[TotalAmount]] * (1 - (FACT_ORDERS[[#This Row],[ClientDiscount]] + FACT_ORDERS[[#This Row],[OrderDiscount]]) )</f>
        <v>2277.6</v>
      </c>
      <c r="Q3390" s="28">
        <f>FACT_ORDERS[[#This Row],[TotalAmountWithDiscount]]+FACT_ORDERS[[#This Row],[DeliveryCost]]</f>
        <v>2277.6</v>
      </c>
      <c r="R3390" s="35">
        <v>45356</v>
      </c>
      <c r="S3390" s="35" t="str">
        <f>IF(NETWORKDAYS(FACT_ORDERS[[#This Row],[Order-Date]], FACT_ORDERS[[#This Row],[ArrivalDate ]]) &gt; 10, "Late", "On Time")</f>
        <v>On Time</v>
      </c>
    </row>
    <row r="3391" spans="1:19" x14ac:dyDescent="0.3">
      <c r="A3391" s="12">
        <v>8389</v>
      </c>
      <c r="B3391" s="12">
        <v>284</v>
      </c>
      <c r="C3391" s="12">
        <v>10147</v>
      </c>
      <c r="D3391" s="12">
        <v>3390</v>
      </c>
      <c r="E3391" s="12" t="s">
        <v>244</v>
      </c>
      <c r="F3391" s="13">
        <v>45347</v>
      </c>
      <c r="G3391" s="26" t="s">
        <v>13728</v>
      </c>
      <c r="H3391" s="12">
        <v>35</v>
      </c>
      <c r="I3391" s="28">
        <f>VLOOKUP(B:B,DIM_PRODUCTS!A:F,5,FALSE)</f>
        <v>32</v>
      </c>
      <c r="J3391" s="28">
        <f>FACT_ORDERS[[#This Row],[ProductPrice]]*FACT_ORDERS[[#This Row],[Quantity]]</f>
        <v>1120</v>
      </c>
      <c r="K3391" s="12" t="str">
        <f>VLOOKUP(C:C,DIM_CUSTOMERS!A:G,7,FALSE)</f>
        <v>USA</v>
      </c>
      <c r="L3391" s="30" cm="1">
        <f t="array" ref="L3391">_xlfn.IFS(
    AND(FACT_ORDERS[[#This Row],[DeliveryMehtod]]="shippment",FACT_ORDERS[[#This Row],[TotalAmount]]&gt;=200), 0,
    AND(FACT_ORDERS[[#This Row],[DeliveryMehtod]]="pickup"), 15,
    AND(FACT_ORDERS[[#This Row],[DeliveryMehtod]]="shippment",FACT_ORDERS[[#This Row],[TotalAmount]]&lt;200), 35
)</f>
        <v>0</v>
      </c>
      <c r="M3391" s="12" t="str" cm="1">
        <f t="array" ref="M3391">_xlfn.IFS(
    SUMIFS(FACT_ORDERS[TotalAmount], FACT_ORDERS[WD_CUSTOMERS],FACT_ORDERS[[#This Row],[WD_CUSTOMERS]])&gt;=15000, "VIP",
    SUMIFS(FACT_ORDERS[TotalAmount], FACT_ORDERS[WD_CUSTOMERS],FACT_ORDERS[[#This Row],[WD_CUSTOMERS]])&gt;=8000, "Premium",
    TRUE, "Regular"
)</f>
        <v>VIP</v>
      </c>
      <c r="N3391" s="32" cm="1">
        <f t="array" ref="N3391">_xlfn.IFS(
   FACT_ORDERS[[#This Row],[TypeOfClient]]="VIP", 0.2,
   FACT_ORDERS[[#This Row],[TypeOfClient]]="Premium", 0.1,
   TRUE, 0
)</f>
        <v>0.2</v>
      </c>
      <c r="O3391" s="31" cm="1">
        <f t="array" ref="O3391">_xlfn.IFS(
   FACT_ORDERS[[#This Row],[TotalAmount]]&gt;1500, 0.15,
   FACT_ORDERS[[#This Row],[TotalAmount]]&gt;1000, 0.1,
   FACT_ORDERS[[#This Row],[TotalAmount]]&gt;500, 0.05,
   TRUE, 0
)</f>
        <v>0.1</v>
      </c>
      <c r="P3391" s="28">
        <f xml:space="preserve"> FACT_ORDERS[[#This Row],[TotalAmount]] * (1 - (FACT_ORDERS[[#This Row],[ClientDiscount]] + FACT_ORDERS[[#This Row],[OrderDiscount]]) )</f>
        <v>784</v>
      </c>
      <c r="Q3391" s="28">
        <f>FACT_ORDERS[[#This Row],[TotalAmountWithDiscount]]+FACT_ORDERS[[#This Row],[DeliveryCost]]</f>
        <v>784</v>
      </c>
      <c r="R3391" s="35">
        <v>45357</v>
      </c>
      <c r="S3391" s="35" t="str">
        <f>IF(NETWORKDAYS(FACT_ORDERS[[#This Row],[Order-Date]], FACT_ORDERS[[#This Row],[ArrivalDate ]]) &gt; 10, "Late", "On Time")</f>
        <v>On Time</v>
      </c>
    </row>
    <row r="3392" spans="1:19" x14ac:dyDescent="0.3">
      <c r="A3392" s="12">
        <v>8390</v>
      </c>
      <c r="B3392" s="12">
        <v>218</v>
      </c>
      <c r="C3392" s="12">
        <v>10147</v>
      </c>
      <c r="D3392" s="12">
        <v>3391</v>
      </c>
      <c r="E3392" s="12" t="s">
        <v>244</v>
      </c>
      <c r="F3392" s="13">
        <v>45411</v>
      </c>
      <c r="G3392" s="26" t="s">
        <v>13729</v>
      </c>
      <c r="H3392" s="12">
        <v>51</v>
      </c>
      <c r="I3392" s="28">
        <f>VLOOKUP(B:B,DIM_PRODUCTS!A:F,5,FALSE)</f>
        <v>48</v>
      </c>
      <c r="J3392" s="28">
        <f>FACT_ORDERS[[#This Row],[ProductPrice]]*FACT_ORDERS[[#This Row],[Quantity]]</f>
        <v>2448</v>
      </c>
      <c r="K3392" s="12" t="str">
        <f>VLOOKUP(C:C,DIM_CUSTOMERS!A:G,7,FALSE)</f>
        <v>USA</v>
      </c>
      <c r="L3392" s="30" cm="1">
        <f t="array" ref="L3392">_xlfn.IFS(
    AND(FACT_ORDERS[[#This Row],[DeliveryMehtod]]="shippment",FACT_ORDERS[[#This Row],[TotalAmount]]&gt;=200), 0,
    AND(FACT_ORDERS[[#This Row],[DeliveryMehtod]]="pickup"), 15,
    AND(FACT_ORDERS[[#This Row],[DeliveryMehtod]]="shippment",FACT_ORDERS[[#This Row],[TotalAmount]]&lt;200), 35
)</f>
        <v>0</v>
      </c>
      <c r="M3392" s="12" t="str" cm="1">
        <f t="array" ref="M3392">_xlfn.IFS(
    SUMIFS(FACT_ORDERS[TotalAmount], FACT_ORDERS[WD_CUSTOMERS],FACT_ORDERS[[#This Row],[WD_CUSTOMERS]])&gt;=15000, "VIP",
    SUMIFS(FACT_ORDERS[TotalAmount], FACT_ORDERS[WD_CUSTOMERS],FACT_ORDERS[[#This Row],[WD_CUSTOMERS]])&gt;=8000, "Premium",
    TRUE, "Regular"
)</f>
        <v>VIP</v>
      </c>
      <c r="N3392" s="32" cm="1">
        <f t="array" ref="N3392">_xlfn.IFS(
   FACT_ORDERS[[#This Row],[TypeOfClient]]="VIP", 0.2,
   FACT_ORDERS[[#This Row],[TypeOfClient]]="Premium", 0.1,
   TRUE, 0
)</f>
        <v>0.2</v>
      </c>
      <c r="O3392" s="31" cm="1">
        <f t="array" ref="O3392">_xlfn.IFS(
   FACT_ORDERS[[#This Row],[TotalAmount]]&gt;1500, 0.15,
   FACT_ORDERS[[#This Row],[TotalAmount]]&gt;1000, 0.1,
   FACT_ORDERS[[#This Row],[TotalAmount]]&gt;500, 0.05,
   TRUE, 0
)</f>
        <v>0.15</v>
      </c>
      <c r="P3392" s="28">
        <f xml:space="preserve"> FACT_ORDERS[[#This Row],[TotalAmount]] * (1 - (FACT_ORDERS[[#This Row],[ClientDiscount]] + FACT_ORDERS[[#This Row],[OrderDiscount]]) )</f>
        <v>1591.2</v>
      </c>
      <c r="Q3392" s="28">
        <f>FACT_ORDERS[[#This Row],[TotalAmountWithDiscount]]+FACT_ORDERS[[#This Row],[DeliveryCost]]</f>
        <v>1591.2</v>
      </c>
      <c r="R3392" s="35">
        <v>45421</v>
      </c>
      <c r="S3392" s="35" t="str">
        <f>IF(NETWORKDAYS(FACT_ORDERS[[#This Row],[Order-Date]], FACT_ORDERS[[#This Row],[ArrivalDate ]]) &gt; 10, "Late", "On Time")</f>
        <v>On Time</v>
      </c>
    </row>
    <row r="3393" spans="1:19" x14ac:dyDescent="0.3">
      <c r="A3393" s="12">
        <v>8391</v>
      </c>
      <c r="B3393" s="12">
        <v>218</v>
      </c>
      <c r="C3393" s="12">
        <v>10147</v>
      </c>
      <c r="D3393" s="12">
        <v>3392</v>
      </c>
      <c r="E3393" s="12" t="s">
        <v>244</v>
      </c>
      <c r="F3393" s="13">
        <v>45229</v>
      </c>
      <c r="G3393" s="26" t="s">
        <v>13730</v>
      </c>
      <c r="H3393" s="12">
        <v>62</v>
      </c>
      <c r="I3393" s="28">
        <f>VLOOKUP(B:B,DIM_PRODUCTS!A:F,5,FALSE)</f>
        <v>48</v>
      </c>
      <c r="J3393" s="28">
        <f>FACT_ORDERS[[#This Row],[ProductPrice]]*FACT_ORDERS[[#This Row],[Quantity]]</f>
        <v>2976</v>
      </c>
      <c r="K3393" s="12" t="str">
        <f>VLOOKUP(C:C,DIM_CUSTOMERS!A:G,7,FALSE)</f>
        <v>USA</v>
      </c>
      <c r="L3393" s="30" cm="1">
        <f t="array" ref="L3393">_xlfn.IFS(
    AND(FACT_ORDERS[[#This Row],[DeliveryMehtod]]="shippment",FACT_ORDERS[[#This Row],[TotalAmount]]&gt;=200), 0,
    AND(FACT_ORDERS[[#This Row],[DeliveryMehtod]]="pickup"), 15,
    AND(FACT_ORDERS[[#This Row],[DeliveryMehtod]]="shippment",FACT_ORDERS[[#This Row],[TotalAmount]]&lt;200), 35
)</f>
        <v>0</v>
      </c>
      <c r="M3393" s="12" t="str" cm="1">
        <f t="array" ref="M3393">_xlfn.IFS(
    SUMIFS(FACT_ORDERS[TotalAmount], FACT_ORDERS[WD_CUSTOMERS],FACT_ORDERS[[#This Row],[WD_CUSTOMERS]])&gt;=15000, "VIP",
    SUMIFS(FACT_ORDERS[TotalAmount], FACT_ORDERS[WD_CUSTOMERS],FACT_ORDERS[[#This Row],[WD_CUSTOMERS]])&gt;=8000, "Premium",
    TRUE, "Regular"
)</f>
        <v>VIP</v>
      </c>
      <c r="N3393" s="32" cm="1">
        <f t="array" ref="N3393">_xlfn.IFS(
   FACT_ORDERS[[#This Row],[TypeOfClient]]="VIP", 0.2,
   FACT_ORDERS[[#This Row],[TypeOfClient]]="Premium", 0.1,
   TRUE, 0
)</f>
        <v>0.2</v>
      </c>
      <c r="O3393" s="31" cm="1">
        <f t="array" ref="O3393">_xlfn.IFS(
   FACT_ORDERS[[#This Row],[TotalAmount]]&gt;1500, 0.15,
   FACT_ORDERS[[#This Row],[TotalAmount]]&gt;1000, 0.1,
   FACT_ORDERS[[#This Row],[TotalAmount]]&gt;500, 0.05,
   TRUE, 0
)</f>
        <v>0.15</v>
      </c>
      <c r="P3393" s="28">
        <f xml:space="preserve"> FACT_ORDERS[[#This Row],[TotalAmount]] * (1 - (FACT_ORDERS[[#This Row],[ClientDiscount]] + FACT_ORDERS[[#This Row],[OrderDiscount]]) )</f>
        <v>1934.4</v>
      </c>
      <c r="Q3393" s="28">
        <f>FACT_ORDERS[[#This Row],[TotalAmountWithDiscount]]+FACT_ORDERS[[#This Row],[DeliveryCost]]</f>
        <v>1934.4</v>
      </c>
      <c r="R3393" s="35">
        <v>45240</v>
      </c>
      <c r="S3393" s="35" t="str">
        <f>IF(NETWORKDAYS(FACT_ORDERS[[#This Row],[Order-Date]], FACT_ORDERS[[#This Row],[ArrivalDate ]]) &gt; 10, "Late", "On Time")</f>
        <v>On Time</v>
      </c>
    </row>
    <row r="3394" spans="1:19" x14ac:dyDescent="0.3">
      <c r="A3394" s="12">
        <v>8392</v>
      </c>
      <c r="B3394" s="12">
        <v>284</v>
      </c>
      <c r="C3394" s="12">
        <v>10147</v>
      </c>
      <c r="D3394" s="12">
        <v>3393</v>
      </c>
      <c r="E3394" s="12" t="s">
        <v>243</v>
      </c>
      <c r="F3394" s="13">
        <v>45229</v>
      </c>
      <c r="G3394" s="26" t="s">
        <v>13731</v>
      </c>
      <c r="H3394" s="12">
        <v>48</v>
      </c>
      <c r="I3394" s="28">
        <f>VLOOKUP(B:B,DIM_PRODUCTS!A:F,5,FALSE)</f>
        <v>32</v>
      </c>
      <c r="J3394" s="28">
        <f>FACT_ORDERS[[#This Row],[ProductPrice]]*FACT_ORDERS[[#This Row],[Quantity]]</f>
        <v>1536</v>
      </c>
      <c r="K3394" s="12" t="str">
        <f>VLOOKUP(C:C,DIM_CUSTOMERS!A:G,7,FALSE)</f>
        <v>USA</v>
      </c>
      <c r="L3394" s="30" cm="1">
        <f t="array" ref="L3394">_xlfn.IFS(
    AND(FACT_ORDERS[[#This Row],[DeliveryMehtod]]="shippment",FACT_ORDERS[[#This Row],[TotalAmount]]&gt;=200), 0,
    AND(FACT_ORDERS[[#This Row],[DeliveryMehtod]]="pickup"), 15,
    AND(FACT_ORDERS[[#This Row],[DeliveryMehtod]]="shippment",FACT_ORDERS[[#This Row],[TotalAmount]]&lt;200), 35
)</f>
        <v>15</v>
      </c>
      <c r="M3394" s="12" t="str" cm="1">
        <f t="array" ref="M3394">_xlfn.IFS(
    SUMIFS(FACT_ORDERS[TotalAmount], FACT_ORDERS[WD_CUSTOMERS],FACT_ORDERS[[#This Row],[WD_CUSTOMERS]])&gt;=15000, "VIP",
    SUMIFS(FACT_ORDERS[TotalAmount], FACT_ORDERS[WD_CUSTOMERS],FACT_ORDERS[[#This Row],[WD_CUSTOMERS]])&gt;=8000, "Premium",
    TRUE, "Regular"
)</f>
        <v>VIP</v>
      </c>
      <c r="N3394" s="32" cm="1">
        <f t="array" ref="N3394">_xlfn.IFS(
   FACT_ORDERS[[#This Row],[TypeOfClient]]="VIP", 0.2,
   FACT_ORDERS[[#This Row],[TypeOfClient]]="Premium", 0.1,
   TRUE, 0
)</f>
        <v>0.2</v>
      </c>
      <c r="O3394" s="31" cm="1">
        <f t="array" ref="O3394">_xlfn.IFS(
   FACT_ORDERS[[#This Row],[TotalAmount]]&gt;1500, 0.15,
   FACT_ORDERS[[#This Row],[TotalAmount]]&gt;1000, 0.1,
   FACT_ORDERS[[#This Row],[TotalAmount]]&gt;500, 0.05,
   TRUE, 0
)</f>
        <v>0.15</v>
      </c>
      <c r="P3394" s="28">
        <f xml:space="preserve"> FACT_ORDERS[[#This Row],[TotalAmount]] * (1 - (FACT_ORDERS[[#This Row],[ClientDiscount]] + FACT_ORDERS[[#This Row],[OrderDiscount]]) )</f>
        <v>998.40000000000009</v>
      </c>
      <c r="Q3394" s="28">
        <f>FACT_ORDERS[[#This Row],[TotalAmountWithDiscount]]+FACT_ORDERS[[#This Row],[DeliveryCost]]</f>
        <v>1013.4000000000001</v>
      </c>
      <c r="R3394" s="35">
        <v>45240</v>
      </c>
      <c r="S3394" s="35" t="str">
        <f>IF(NETWORKDAYS(FACT_ORDERS[[#This Row],[Order-Date]], FACT_ORDERS[[#This Row],[ArrivalDate ]]) &gt; 10, "Late", "On Time")</f>
        <v>On Time</v>
      </c>
    </row>
    <row r="3395" spans="1:19" x14ac:dyDescent="0.3">
      <c r="A3395" s="12">
        <v>8393</v>
      </c>
      <c r="B3395" s="12">
        <v>218</v>
      </c>
      <c r="C3395" s="12">
        <v>10147</v>
      </c>
      <c r="D3395" s="12">
        <v>3394</v>
      </c>
      <c r="E3395" s="12" t="s">
        <v>244</v>
      </c>
      <c r="F3395" s="13">
        <v>45024</v>
      </c>
      <c r="G3395" s="26" t="s">
        <v>13732</v>
      </c>
      <c r="H3395" s="12">
        <v>81</v>
      </c>
      <c r="I3395" s="28">
        <f>VLOOKUP(B:B,DIM_PRODUCTS!A:F,5,FALSE)</f>
        <v>48</v>
      </c>
      <c r="J3395" s="28">
        <f>FACT_ORDERS[[#This Row],[ProductPrice]]*FACT_ORDERS[[#This Row],[Quantity]]</f>
        <v>3888</v>
      </c>
      <c r="K3395" s="12" t="str">
        <f>VLOOKUP(C:C,DIM_CUSTOMERS!A:G,7,FALSE)</f>
        <v>USA</v>
      </c>
      <c r="L3395" s="30" cm="1">
        <f t="array" ref="L3395">_xlfn.IFS(
    AND(FACT_ORDERS[[#This Row],[DeliveryMehtod]]="shippment",FACT_ORDERS[[#This Row],[TotalAmount]]&gt;=200), 0,
    AND(FACT_ORDERS[[#This Row],[DeliveryMehtod]]="pickup"), 15,
    AND(FACT_ORDERS[[#This Row],[DeliveryMehtod]]="shippment",FACT_ORDERS[[#This Row],[TotalAmount]]&lt;200), 35
)</f>
        <v>0</v>
      </c>
      <c r="M3395" s="12" t="str" cm="1">
        <f t="array" ref="M3395">_xlfn.IFS(
    SUMIFS(FACT_ORDERS[TotalAmount], FACT_ORDERS[WD_CUSTOMERS],FACT_ORDERS[[#This Row],[WD_CUSTOMERS]])&gt;=15000, "VIP",
    SUMIFS(FACT_ORDERS[TotalAmount], FACT_ORDERS[WD_CUSTOMERS],FACT_ORDERS[[#This Row],[WD_CUSTOMERS]])&gt;=8000, "Premium",
    TRUE, "Regular"
)</f>
        <v>VIP</v>
      </c>
      <c r="N3395" s="32" cm="1">
        <f t="array" ref="N3395">_xlfn.IFS(
   FACT_ORDERS[[#This Row],[TypeOfClient]]="VIP", 0.2,
   FACT_ORDERS[[#This Row],[TypeOfClient]]="Premium", 0.1,
   TRUE, 0
)</f>
        <v>0.2</v>
      </c>
      <c r="O3395" s="31" cm="1">
        <f t="array" ref="O3395">_xlfn.IFS(
   FACT_ORDERS[[#This Row],[TotalAmount]]&gt;1500, 0.15,
   FACT_ORDERS[[#This Row],[TotalAmount]]&gt;1000, 0.1,
   FACT_ORDERS[[#This Row],[TotalAmount]]&gt;500, 0.05,
   TRUE, 0
)</f>
        <v>0.15</v>
      </c>
      <c r="P3395" s="28">
        <f xml:space="preserve"> FACT_ORDERS[[#This Row],[TotalAmount]] * (1 - (FACT_ORDERS[[#This Row],[ClientDiscount]] + FACT_ORDERS[[#This Row],[OrderDiscount]]) )</f>
        <v>2527.2000000000003</v>
      </c>
      <c r="Q3395" s="28">
        <f>FACT_ORDERS[[#This Row],[TotalAmountWithDiscount]]+FACT_ORDERS[[#This Row],[DeliveryCost]]</f>
        <v>2527.2000000000003</v>
      </c>
      <c r="R3395" s="35">
        <v>45034</v>
      </c>
      <c r="S3395" s="35" t="str">
        <f>IF(NETWORKDAYS(FACT_ORDERS[[#This Row],[Order-Date]], FACT_ORDERS[[#This Row],[ArrivalDate ]]) &gt; 10, "Late", "On Time")</f>
        <v>On Time</v>
      </c>
    </row>
    <row r="3396" spans="1:19" x14ac:dyDescent="0.3">
      <c r="A3396" s="12">
        <v>8394</v>
      </c>
      <c r="B3396" s="12">
        <v>284</v>
      </c>
      <c r="C3396" s="12">
        <v>10147</v>
      </c>
      <c r="D3396" s="12">
        <v>3395</v>
      </c>
      <c r="E3396" s="12" t="s">
        <v>244</v>
      </c>
      <c r="F3396" s="13">
        <v>45024</v>
      </c>
      <c r="G3396" s="26" t="s">
        <v>13733</v>
      </c>
      <c r="H3396" s="12">
        <v>27</v>
      </c>
      <c r="I3396" s="28">
        <f>VLOOKUP(B:B,DIM_PRODUCTS!A:F,5,FALSE)</f>
        <v>32</v>
      </c>
      <c r="J3396" s="28">
        <f>FACT_ORDERS[[#This Row],[ProductPrice]]*FACT_ORDERS[[#This Row],[Quantity]]</f>
        <v>864</v>
      </c>
      <c r="K3396" s="12" t="str">
        <f>VLOOKUP(C:C,DIM_CUSTOMERS!A:G,7,FALSE)</f>
        <v>USA</v>
      </c>
      <c r="L3396" s="30" cm="1">
        <f t="array" ref="L3396">_xlfn.IFS(
    AND(FACT_ORDERS[[#This Row],[DeliveryMehtod]]="shippment",FACT_ORDERS[[#This Row],[TotalAmount]]&gt;=200), 0,
    AND(FACT_ORDERS[[#This Row],[DeliveryMehtod]]="pickup"), 15,
    AND(FACT_ORDERS[[#This Row],[DeliveryMehtod]]="shippment",FACT_ORDERS[[#This Row],[TotalAmount]]&lt;200), 35
)</f>
        <v>0</v>
      </c>
      <c r="M3396" s="12" t="str" cm="1">
        <f t="array" ref="M3396">_xlfn.IFS(
    SUMIFS(FACT_ORDERS[TotalAmount], FACT_ORDERS[WD_CUSTOMERS],FACT_ORDERS[[#This Row],[WD_CUSTOMERS]])&gt;=15000, "VIP",
    SUMIFS(FACT_ORDERS[TotalAmount], FACT_ORDERS[WD_CUSTOMERS],FACT_ORDERS[[#This Row],[WD_CUSTOMERS]])&gt;=8000, "Premium",
    TRUE, "Regular"
)</f>
        <v>VIP</v>
      </c>
      <c r="N3396" s="32" cm="1">
        <f t="array" ref="N3396">_xlfn.IFS(
   FACT_ORDERS[[#This Row],[TypeOfClient]]="VIP", 0.2,
   FACT_ORDERS[[#This Row],[TypeOfClient]]="Premium", 0.1,
   TRUE, 0
)</f>
        <v>0.2</v>
      </c>
      <c r="O3396" s="31" cm="1">
        <f t="array" ref="O3396">_xlfn.IFS(
   FACT_ORDERS[[#This Row],[TotalAmount]]&gt;1500, 0.15,
   FACT_ORDERS[[#This Row],[TotalAmount]]&gt;1000, 0.1,
   FACT_ORDERS[[#This Row],[TotalAmount]]&gt;500, 0.05,
   TRUE, 0
)</f>
        <v>0.05</v>
      </c>
      <c r="P3396" s="28">
        <f xml:space="preserve"> FACT_ORDERS[[#This Row],[TotalAmount]] * (1 - (FACT_ORDERS[[#This Row],[ClientDiscount]] + FACT_ORDERS[[#This Row],[OrderDiscount]]) )</f>
        <v>648</v>
      </c>
      <c r="Q3396" s="28">
        <f>FACT_ORDERS[[#This Row],[TotalAmountWithDiscount]]+FACT_ORDERS[[#This Row],[DeliveryCost]]</f>
        <v>648</v>
      </c>
      <c r="R3396" s="35">
        <v>45033</v>
      </c>
      <c r="S3396" s="35" t="str">
        <f>IF(NETWORKDAYS(FACT_ORDERS[[#This Row],[Order-Date]], FACT_ORDERS[[#This Row],[ArrivalDate ]]) &gt; 10, "Late", "On Time")</f>
        <v>On Time</v>
      </c>
    </row>
    <row r="3397" spans="1:19" x14ac:dyDescent="0.3">
      <c r="A3397" s="12">
        <v>8395</v>
      </c>
      <c r="B3397" s="12">
        <v>218</v>
      </c>
      <c r="C3397" s="12">
        <v>10147</v>
      </c>
      <c r="D3397" s="12">
        <v>3396</v>
      </c>
      <c r="E3397" s="12" t="s">
        <v>243</v>
      </c>
      <c r="F3397" s="13">
        <v>45324</v>
      </c>
      <c r="G3397" s="26" t="s">
        <v>13734</v>
      </c>
      <c r="H3397" s="12">
        <v>93</v>
      </c>
      <c r="I3397" s="28">
        <f>VLOOKUP(B:B,DIM_PRODUCTS!A:F,5,FALSE)</f>
        <v>48</v>
      </c>
      <c r="J3397" s="28">
        <f>FACT_ORDERS[[#This Row],[ProductPrice]]*FACT_ORDERS[[#This Row],[Quantity]]</f>
        <v>4464</v>
      </c>
      <c r="K3397" s="12" t="str">
        <f>VLOOKUP(C:C,DIM_CUSTOMERS!A:G,7,FALSE)</f>
        <v>USA</v>
      </c>
      <c r="L3397" s="30" cm="1">
        <f t="array" ref="L3397">_xlfn.IFS(
    AND(FACT_ORDERS[[#This Row],[DeliveryMehtod]]="shippment",FACT_ORDERS[[#This Row],[TotalAmount]]&gt;=200), 0,
    AND(FACT_ORDERS[[#This Row],[DeliveryMehtod]]="pickup"), 15,
    AND(FACT_ORDERS[[#This Row],[DeliveryMehtod]]="shippment",FACT_ORDERS[[#This Row],[TotalAmount]]&lt;200), 35
)</f>
        <v>15</v>
      </c>
      <c r="M3397" s="12" t="str" cm="1">
        <f t="array" ref="M3397">_xlfn.IFS(
    SUMIFS(FACT_ORDERS[TotalAmount], FACT_ORDERS[WD_CUSTOMERS],FACT_ORDERS[[#This Row],[WD_CUSTOMERS]])&gt;=15000, "VIP",
    SUMIFS(FACT_ORDERS[TotalAmount], FACT_ORDERS[WD_CUSTOMERS],FACT_ORDERS[[#This Row],[WD_CUSTOMERS]])&gt;=8000, "Premium",
    TRUE, "Regular"
)</f>
        <v>VIP</v>
      </c>
      <c r="N3397" s="32" cm="1">
        <f t="array" ref="N3397">_xlfn.IFS(
   FACT_ORDERS[[#This Row],[TypeOfClient]]="VIP", 0.2,
   FACT_ORDERS[[#This Row],[TypeOfClient]]="Premium", 0.1,
   TRUE, 0
)</f>
        <v>0.2</v>
      </c>
      <c r="O3397" s="31" cm="1">
        <f t="array" ref="O3397">_xlfn.IFS(
   FACT_ORDERS[[#This Row],[TotalAmount]]&gt;1500, 0.15,
   FACT_ORDERS[[#This Row],[TotalAmount]]&gt;1000, 0.1,
   FACT_ORDERS[[#This Row],[TotalAmount]]&gt;500, 0.05,
   TRUE, 0
)</f>
        <v>0.15</v>
      </c>
      <c r="P3397" s="28">
        <f xml:space="preserve"> FACT_ORDERS[[#This Row],[TotalAmount]] * (1 - (FACT_ORDERS[[#This Row],[ClientDiscount]] + FACT_ORDERS[[#This Row],[OrderDiscount]]) )</f>
        <v>2901.6</v>
      </c>
      <c r="Q3397" s="28">
        <f>FACT_ORDERS[[#This Row],[TotalAmountWithDiscount]]+FACT_ORDERS[[#This Row],[DeliveryCost]]</f>
        <v>2916.6</v>
      </c>
      <c r="R3397" s="35">
        <v>45331</v>
      </c>
      <c r="S3397" s="35" t="str">
        <f>IF(NETWORKDAYS(FACT_ORDERS[[#This Row],[Order-Date]], FACT_ORDERS[[#This Row],[ArrivalDate ]]) &gt; 10, "Late", "On Time")</f>
        <v>On Time</v>
      </c>
    </row>
    <row r="3398" spans="1:19" x14ac:dyDescent="0.3">
      <c r="A3398" s="12">
        <v>8396</v>
      </c>
      <c r="B3398" s="12">
        <v>284</v>
      </c>
      <c r="C3398" s="12">
        <v>10147</v>
      </c>
      <c r="D3398" s="12">
        <v>3397</v>
      </c>
      <c r="E3398" s="12" t="s">
        <v>244</v>
      </c>
      <c r="F3398" s="13">
        <v>45324</v>
      </c>
      <c r="G3398" s="26" t="s">
        <v>13735</v>
      </c>
      <c r="H3398" s="12">
        <v>44</v>
      </c>
      <c r="I3398" s="28">
        <f>VLOOKUP(B:B,DIM_PRODUCTS!A:F,5,FALSE)</f>
        <v>32</v>
      </c>
      <c r="J3398" s="28">
        <f>FACT_ORDERS[[#This Row],[ProductPrice]]*FACT_ORDERS[[#This Row],[Quantity]]</f>
        <v>1408</v>
      </c>
      <c r="K3398" s="12" t="str">
        <f>VLOOKUP(C:C,DIM_CUSTOMERS!A:G,7,FALSE)</f>
        <v>USA</v>
      </c>
      <c r="L3398" s="30" cm="1">
        <f t="array" ref="L3398">_xlfn.IFS(
    AND(FACT_ORDERS[[#This Row],[DeliveryMehtod]]="shippment",FACT_ORDERS[[#This Row],[TotalAmount]]&gt;=200), 0,
    AND(FACT_ORDERS[[#This Row],[DeliveryMehtod]]="pickup"), 15,
    AND(FACT_ORDERS[[#This Row],[DeliveryMehtod]]="shippment",FACT_ORDERS[[#This Row],[TotalAmount]]&lt;200), 35
)</f>
        <v>0</v>
      </c>
      <c r="M3398" s="12" t="str" cm="1">
        <f t="array" ref="M3398">_xlfn.IFS(
    SUMIFS(FACT_ORDERS[TotalAmount], FACT_ORDERS[WD_CUSTOMERS],FACT_ORDERS[[#This Row],[WD_CUSTOMERS]])&gt;=15000, "VIP",
    SUMIFS(FACT_ORDERS[TotalAmount], FACT_ORDERS[WD_CUSTOMERS],FACT_ORDERS[[#This Row],[WD_CUSTOMERS]])&gt;=8000, "Premium",
    TRUE, "Regular"
)</f>
        <v>VIP</v>
      </c>
      <c r="N3398" s="32" cm="1">
        <f t="array" ref="N3398">_xlfn.IFS(
   FACT_ORDERS[[#This Row],[TypeOfClient]]="VIP", 0.2,
   FACT_ORDERS[[#This Row],[TypeOfClient]]="Premium", 0.1,
   TRUE, 0
)</f>
        <v>0.2</v>
      </c>
      <c r="O3398" s="31" cm="1">
        <f t="array" ref="O3398">_xlfn.IFS(
   FACT_ORDERS[[#This Row],[TotalAmount]]&gt;1500, 0.15,
   FACT_ORDERS[[#This Row],[TotalAmount]]&gt;1000, 0.1,
   FACT_ORDERS[[#This Row],[TotalAmount]]&gt;500, 0.05,
   TRUE, 0
)</f>
        <v>0.1</v>
      </c>
      <c r="P3398" s="28">
        <f xml:space="preserve"> FACT_ORDERS[[#This Row],[TotalAmount]] * (1 - (FACT_ORDERS[[#This Row],[ClientDiscount]] + FACT_ORDERS[[#This Row],[OrderDiscount]]) )</f>
        <v>985.59999999999991</v>
      </c>
      <c r="Q3398" s="28">
        <f>FACT_ORDERS[[#This Row],[TotalAmountWithDiscount]]+FACT_ORDERS[[#This Row],[DeliveryCost]]</f>
        <v>985.59999999999991</v>
      </c>
      <c r="R3398" s="35">
        <v>45333</v>
      </c>
      <c r="S3398" s="35" t="str">
        <f>IF(NETWORKDAYS(FACT_ORDERS[[#This Row],[Order-Date]], FACT_ORDERS[[#This Row],[ArrivalDate ]]) &gt; 10, "Late", "On Time")</f>
        <v>On Time</v>
      </c>
    </row>
    <row r="3399" spans="1:19" x14ac:dyDescent="0.3">
      <c r="A3399" s="12">
        <v>8397</v>
      </c>
      <c r="B3399" s="12">
        <v>247</v>
      </c>
      <c r="C3399" s="12">
        <v>10087</v>
      </c>
      <c r="D3399" s="12">
        <v>3398</v>
      </c>
      <c r="E3399" s="12" t="s">
        <v>243</v>
      </c>
      <c r="F3399" s="13">
        <v>45554</v>
      </c>
      <c r="G3399" s="26" t="s">
        <v>13736</v>
      </c>
      <c r="H3399" s="12">
        <v>18</v>
      </c>
      <c r="I3399" s="28">
        <f>VLOOKUP(B:B,DIM_PRODUCTS!A:F,5,FALSE)</f>
        <v>13</v>
      </c>
      <c r="J3399" s="28">
        <f>FACT_ORDERS[[#This Row],[ProductPrice]]*FACT_ORDERS[[#This Row],[Quantity]]</f>
        <v>234</v>
      </c>
      <c r="K3399" s="12" t="str">
        <f>VLOOKUP(C:C,DIM_CUSTOMERS!A:G,7,FALSE)</f>
        <v>Canada</v>
      </c>
      <c r="L3399" s="30" cm="1">
        <f t="array" ref="L3399">_xlfn.IFS(
    AND(FACT_ORDERS[[#This Row],[DeliveryMehtod]]="shippment",FACT_ORDERS[[#This Row],[TotalAmount]]&gt;=200), 0,
    AND(FACT_ORDERS[[#This Row],[DeliveryMehtod]]="pickup"), 15,
    AND(FACT_ORDERS[[#This Row],[DeliveryMehtod]]="shippment",FACT_ORDERS[[#This Row],[TotalAmount]]&lt;200), 35
)</f>
        <v>15</v>
      </c>
      <c r="M3399" s="12" t="str" cm="1">
        <f t="array" ref="M3399">_xlfn.IFS(
    SUMIFS(FACT_ORDERS[TotalAmount], FACT_ORDERS[WD_CUSTOMERS],FACT_ORDERS[[#This Row],[WD_CUSTOMERS]])&gt;=15000, "VIP",
    SUMIFS(FACT_ORDERS[TotalAmount], FACT_ORDERS[WD_CUSTOMERS],FACT_ORDERS[[#This Row],[WD_CUSTOMERS]])&gt;=8000, "Premium",
    TRUE, "Regular"
)</f>
        <v>Regular</v>
      </c>
      <c r="N3399" s="32" cm="1">
        <f t="array" ref="N3399">_xlfn.IFS(
   FACT_ORDERS[[#This Row],[TypeOfClient]]="VIP", 0.2,
   FACT_ORDERS[[#This Row],[TypeOfClient]]="Premium", 0.1,
   TRUE, 0
)</f>
        <v>0</v>
      </c>
      <c r="O3399" s="31" cm="1">
        <f t="array" ref="O3399">_xlfn.IFS(
   FACT_ORDERS[[#This Row],[TotalAmount]]&gt;1500, 0.15,
   FACT_ORDERS[[#This Row],[TotalAmount]]&gt;1000, 0.1,
   FACT_ORDERS[[#This Row],[TotalAmount]]&gt;500, 0.05,
   TRUE, 0
)</f>
        <v>0</v>
      </c>
      <c r="P3399" s="28">
        <f xml:space="preserve"> FACT_ORDERS[[#This Row],[TotalAmount]] * (1 - (FACT_ORDERS[[#This Row],[ClientDiscount]] + FACT_ORDERS[[#This Row],[OrderDiscount]]) )</f>
        <v>234</v>
      </c>
      <c r="Q3399" s="28">
        <f>FACT_ORDERS[[#This Row],[TotalAmountWithDiscount]]+FACT_ORDERS[[#This Row],[DeliveryCost]]</f>
        <v>249</v>
      </c>
      <c r="R3399" s="35">
        <v>45562</v>
      </c>
      <c r="S3399" s="35" t="str">
        <f>IF(NETWORKDAYS(FACT_ORDERS[[#This Row],[Order-Date]], FACT_ORDERS[[#This Row],[ArrivalDate ]]) &gt; 10, "Late", "On Time")</f>
        <v>On Time</v>
      </c>
    </row>
    <row r="3400" spans="1:19" x14ac:dyDescent="0.3">
      <c r="A3400" s="12">
        <v>8398</v>
      </c>
      <c r="B3400" s="12">
        <v>247</v>
      </c>
      <c r="C3400" s="12">
        <v>10087</v>
      </c>
      <c r="D3400" s="12">
        <v>3399</v>
      </c>
      <c r="E3400" s="12" t="s">
        <v>243</v>
      </c>
      <c r="F3400" s="13">
        <v>45555</v>
      </c>
      <c r="G3400" s="26" t="s">
        <v>11760</v>
      </c>
      <c r="H3400" s="12">
        <v>18</v>
      </c>
      <c r="I3400" s="28">
        <f>VLOOKUP(B:B,DIM_PRODUCTS!A:F,5,FALSE)</f>
        <v>13</v>
      </c>
      <c r="J3400" s="28">
        <f>FACT_ORDERS[[#This Row],[ProductPrice]]*FACT_ORDERS[[#This Row],[Quantity]]</f>
        <v>234</v>
      </c>
      <c r="K3400" s="12" t="str">
        <f>VLOOKUP(C:C,DIM_CUSTOMERS!A:G,7,FALSE)</f>
        <v>Canada</v>
      </c>
      <c r="L3400" s="30" cm="1">
        <f t="array" ref="L3400">_xlfn.IFS(
    AND(FACT_ORDERS[[#This Row],[DeliveryMehtod]]="shippment",FACT_ORDERS[[#This Row],[TotalAmount]]&gt;=200), 0,
    AND(FACT_ORDERS[[#This Row],[DeliveryMehtod]]="pickup"), 15,
    AND(FACT_ORDERS[[#This Row],[DeliveryMehtod]]="shippment",FACT_ORDERS[[#This Row],[TotalAmount]]&lt;200), 35
)</f>
        <v>15</v>
      </c>
      <c r="M3400" s="12" t="str" cm="1">
        <f t="array" ref="M3400">_xlfn.IFS(
    SUMIFS(FACT_ORDERS[TotalAmount], FACT_ORDERS[WD_CUSTOMERS],FACT_ORDERS[[#This Row],[WD_CUSTOMERS]])&gt;=15000, "VIP",
    SUMIFS(FACT_ORDERS[TotalAmount], FACT_ORDERS[WD_CUSTOMERS],FACT_ORDERS[[#This Row],[WD_CUSTOMERS]])&gt;=8000, "Premium",
    TRUE, "Regular"
)</f>
        <v>Regular</v>
      </c>
      <c r="N3400" s="32" cm="1">
        <f t="array" ref="N3400">_xlfn.IFS(
   FACT_ORDERS[[#This Row],[TypeOfClient]]="VIP", 0.2,
   FACT_ORDERS[[#This Row],[TypeOfClient]]="Premium", 0.1,
   TRUE, 0
)</f>
        <v>0</v>
      </c>
      <c r="O3400" s="31" cm="1">
        <f t="array" ref="O3400">_xlfn.IFS(
   FACT_ORDERS[[#This Row],[TotalAmount]]&gt;1500, 0.15,
   FACT_ORDERS[[#This Row],[TotalAmount]]&gt;1000, 0.1,
   FACT_ORDERS[[#This Row],[TotalAmount]]&gt;500, 0.05,
   TRUE, 0
)</f>
        <v>0</v>
      </c>
      <c r="P3400" s="28">
        <f xml:space="preserve"> FACT_ORDERS[[#This Row],[TotalAmount]] * (1 - (FACT_ORDERS[[#This Row],[ClientDiscount]] + FACT_ORDERS[[#This Row],[OrderDiscount]]) )</f>
        <v>234</v>
      </c>
      <c r="Q3400" s="28">
        <f>FACT_ORDERS[[#This Row],[TotalAmountWithDiscount]]+FACT_ORDERS[[#This Row],[DeliveryCost]]</f>
        <v>249</v>
      </c>
      <c r="R3400" s="35">
        <v>45563</v>
      </c>
      <c r="S3400" s="35" t="str">
        <f>IF(NETWORKDAYS(FACT_ORDERS[[#This Row],[Order-Date]], FACT_ORDERS[[#This Row],[ArrivalDate ]]) &gt; 10, "Late", "On Time")</f>
        <v>On Time</v>
      </c>
    </row>
    <row r="3401" spans="1:19" x14ac:dyDescent="0.3">
      <c r="A3401" s="12">
        <v>8399</v>
      </c>
      <c r="B3401" s="12">
        <v>247</v>
      </c>
      <c r="C3401" s="12">
        <v>10087</v>
      </c>
      <c r="D3401" s="12">
        <v>3400</v>
      </c>
      <c r="E3401" s="12" t="s">
        <v>244</v>
      </c>
      <c r="F3401" s="13">
        <v>45557</v>
      </c>
      <c r="G3401" s="26" t="s">
        <v>13737</v>
      </c>
      <c r="H3401" s="12">
        <v>17</v>
      </c>
      <c r="I3401" s="28">
        <f>VLOOKUP(B:B,DIM_PRODUCTS!A:F,5,FALSE)</f>
        <v>13</v>
      </c>
      <c r="J3401" s="28">
        <f>FACT_ORDERS[[#This Row],[ProductPrice]]*FACT_ORDERS[[#This Row],[Quantity]]</f>
        <v>221</v>
      </c>
      <c r="K3401" s="12" t="str">
        <f>VLOOKUP(C:C,DIM_CUSTOMERS!A:G,7,FALSE)</f>
        <v>Canada</v>
      </c>
      <c r="L3401" s="30" cm="1">
        <f t="array" ref="L3401">_xlfn.IFS(
    AND(FACT_ORDERS[[#This Row],[DeliveryMehtod]]="shippment",FACT_ORDERS[[#This Row],[TotalAmount]]&gt;=200), 0,
    AND(FACT_ORDERS[[#This Row],[DeliveryMehtod]]="pickup"), 15,
    AND(FACT_ORDERS[[#This Row],[DeliveryMehtod]]="shippment",FACT_ORDERS[[#This Row],[TotalAmount]]&lt;200), 35
)</f>
        <v>0</v>
      </c>
      <c r="M3401" s="12" t="str" cm="1">
        <f t="array" ref="M3401">_xlfn.IFS(
    SUMIFS(FACT_ORDERS[TotalAmount], FACT_ORDERS[WD_CUSTOMERS],FACT_ORDERS[[#This Row],[WD_CUSTOMERS]])&gt;=15000, "VIP",
    SUMIFS(FACT_ORDERS[TotalAmount], FACT_ORDERS[WD_CUSTOMERS],FACT_ORDERS[[#This Row],[WD_CUSTOMERS]])&gt;=8000, "Premium",
    TRUE, "Regular"
)</f>
        <v>Regular</v>
      </c>
      <c r="N3401" s="32" cm="1">
        <f t="array" ref="N3401">_xlfn.IFS(
   FACT_ORDERS[[#This Row],[TypeOfClient]]="VIP", 0.2,
   FACT_ORDERS[[#This Row],[TypeOfClient]]="Premium", 0.1,
   TRUE, 0
)</f>
        <v>0</v>
      </c>
      <c r="O3401" s="31" cm="1">
        <f t="array" ref="O3401">_xlfn.IFS(
   FACT_ORDERS[[#This Row],[TotalAmount]]&gt;1500, 0.15,
   FACT_ORDERS[[#This Row],[TotalAmount]]&gt;1000, 0.1,
   FACT_ORDERS[[#This Row],[TotalAmount]]&gt;500, 0.05,
   TRUE, 0
)</f>
        <v>0</v>
      </c>
      <c r="P3401" s="28">
        <f xml:space="preserve"> FACT_ORDERS[[#This Row],[TotalAmount]] * (1 - (FACT_ORDERS[[#This Row],[ClientDiscount]] + FACT_ORDERS[[#This Row],[OrderDiscount]]) )</f>
        <v>221</v>
      </c>
      <c r="Q3401" s="28">
        <f>FACT_ORDERS[[#This Row],[TotalAmountWithDiscount]]+FACT_ORDERS[[#This Row],[DeliveryCost]]</f>
        <v>221</v>
      </c>
      <c r="R3401" s="35">
        <v>45564</v>
      </c>
      <c r="S3401" s="35" t="str">
        <f>IF(NETWORKDAYS(FACT_ORDERS[[#This Row],[Order-Date]], FACT_ORDERS[[#This Row],[ArrivalDate ]]) &gt; 10, "Late", "On Time")</f>
        <v>On Time</v>
      </c>
    </row>
    <row r="3402" spans="1:19" x14ac:dyDescent="0.3">
      <c r="A3402" s="12">
        <v>8400</v>
      </c>
      <c r="B3402" s="12">
        <v>212</v>
      </c>
      <c r="C3402" s="12">
        <v>10415</v>
      </c>
      <c r="D3402" s="12">
        <v>3401</v>
      </c>
      <c r="E3402" s="12" t="s">
        <v>244</v>
      </c>
      <c r="F3402" s="13">
        <v>45532</v>
      </c>
      <c r="G3402" s="26" t="s">
        <v>13738</v>
      </c>
      <c r="H3402" s="12">
        <v>48</v>
      </c>
      <c r="I3402" s="28">
        <f>VLOOKUP(B:B,DIM_PRODUCTS!A:F,5,FALSE)</f>
        <v>41</v>
      </c>
      <c r="J3402" s="28">
        <f>FACT_ORDERS[[#This Row],[ProductPrice]]*FACT_ORDERS[[#This Row],[Quantity]]</f>
        <v>1968</v>
      </c>
      <c r="K3402" s="12" t="str">
        <f>VLOOKUP(C:C,DIM_CUSTOMERS!A:G,7,FALSE)</f>
        <v>Canada</v>
      </c>
      <c r="L3402" s="30" cm="1">
        <f t="array" ref="L3402">_xlfn.IFS(
    AND(FACT_ORDERS[[#This Row],[DeliveryMehtod]]="shippment",FACT_ORDERS[[#This Row],[TotalAmount]]&gt;=200), 0,
    AND(FACT_ORDERS[[#This Row],[DeliveryMehtod]]="pickup"), 15,
    AND(FACT_ORDERS[[#This Row],[DeliveryMehtod]]="shippment",FACT_ORDERS[[#This Row],[TotalAmount]]&lt;200), 35
)</f>
        <v>0</v>
      </c>
      <c r="M3402" s="12" t="str" cm="1">
        <f t="array" ref="M3402">_xlfn.IFS(
    SUMIFS(FACT_ORDERS[TotalAmount], FACT_ORDERS[WD_CUSTOMERS],FACT_ORDERS[[#This Row],[WD_CUSTOMERS]])&gt;=15000, "VIP",
    SUMIFS(FACT_ORDERS[TotalAmount], FACT_ORDERS[WD_CUSTOMERS],FACT_ORDERS[[#This Row],[WD_CUSTOMERS]])&gt;=8000, "Premium",
    TRUE, "Regular"
)</f>
        <v>Regular</v>
      </c>
      <c r="N3402" s="32" cm="1">
        <f t="array" ref="N3402">_xlfn.IFS(
   FACT_ORDERS[[#This Row],[TypeOfClient]]="VIP", 0.2,
   FACT_ORDERS[[#This Row],[TypeOfClient]]="Premium", 0.1,
   TRUE, 0
)</f>
        <v>0</v>
      </c>
      <c r="O3402" s="31" cm="1">
        <f t="array" ref="O3402">_xlfn.IFS(
   FACT_ORDERS[[#This Row],[TotalAmount]]&gt;1500, 0.15,
   FACT_ORDERS[[#This Row],[TotalAmount]]&gt;1000, 0.1,
   FACT_ORDERS[[#This Row],[TotalAmount]]&gt;500, 0.05,
   TRUE, 0
)</f>
        <v>0.15</v>
      </c>
      <c r="P3402" s="28">
        <f xml:space="preserve"> FACT_ORDERS[[#This Row],[TotalAmount]] * (1 - (FACT_ORDERS[[#This Row],[ClientDiscount]] + FACT_ORDERS[[#This Row],[OrderDiscount]]) )</f>
        <v>1672.8</v>
      </c>
      <c r="Q3402" s="28">
        <f>FACT_ORDERS[[#This Row],[TotalAmountWithDiscount]]+FACT_ORDERS[[#This Row],[DeliveryCost]]</f>
        <v>1672.8</v>
      </c>
      <c r="R3402" s="35">
        <v>45543</v>
      </c>
      <c r="S3402" s="35" t="str">
        <f>IF(NETWORKDAYS(FACT_ORDERS[[#This Row],[Order-Date]], FACT_ORDERS[[#This Row],[ArrivalDate ]]) &gt; 10, "Late", "On Time")</f>
        <v>On Time</v>
      </c>
    </row>
    <row r="3403" spans="1:19" x14ac:dyDescent="0.3">
      <c r="A3403" s="12">
        <v>8401</v>
      </c>
      <c r="B3403" s="12">
        <v>212</v>
      </c>
      <c r="C3403" s="12">
        <v>10415</v>
      </c>
      <c r="D3403" s="12">
        <v>3402</v>
      </c>
      <c r="E3403" s="12" t="s">
        <v>244</v>
      </c>
      <c r="F3403" s="13">
        <v>45559</v>
      </c>
      <c r="G3403" s="26" t="s">
        <v>13739</v>
      </c>
      <c r="H3403" s="12">
        <v>70</v>
      </c>
      <c r="I3403" s="28">
        <f>VLOOKUP(B:B,DIM_PRODUCTS!A:F,5,FALSE)</f>
        <v>41</v>
      </c>
      <c r="J3403" s="28">
        <f>FACT_ORDERS[[#This Row],[ProductPrice]]*FACT_ORDERS[[#This Row],[Quantity]]</f>
        <v>2870</v>
      </c>
      <c r="K3403" s="12" t="str">
        <f>VLOOKUP(C:C,DIM_CUSTOMERS!A:G,7,FALSE)</f>
        <v>Canada</v>
      </c>
      <c r="L3403" s="30" cm="1">
        <f t="array" ref="L3403">_xlfn.IFS(
    AND(FACT_ORDERS[[#This Row],[DeliveryMehtod]]="shippment",FACT_ORDERS[[#This Row],[TotalAmount]]&gt;=200), 0,
    AND(FACT_ORDERS[[#This Row],[DeliveryMehtod]]="pickup"), 15,
    AND(FACT_ORDERS[[#This Row],[DeliveryMehtod]]="shippment",FACT_ORDERS[[#This Row],[TotalAmount]]&lt;200), 35
)</f>
        <v>0</v>
      </c>
      <c r="M3403" s="12" t="str" cm="1">
        <f t="array" ref="M3403">_xlfn.IFS(
    SUMIFS(FACT_ORDERS[TotalAmount], FACT_ORDERS[WD_CUSTOMERS],FACT_ORDERS[[#This Row],[WD_CUSTOMERS]])&gt;=15000, "VIP",
    SUMIFS(FACT_ORDERS[TotalAmount], FACT_ORDERS[WD_CUSTOMERS],FACT_ORDERS[[#This Row],[WD_CUSTOMERS]])&gt;=8000, "Premium",
    TRUE, "Regular"
)</f>
        <v>Regular</v>
      </c>
      <c r="N3403" s="32" cm="1">
        <f t="array" ref="N3403">_xlfn.IFS(
   FACT_ORDERS[[#This Row],[TypeOfClient]]="VIP", 0.2,
   FACT_ORDERS[[#This Row],[TypeOfClient]]="Premium", 0.1,
   TRUE, 0
)</f>
        <v>0</v>
      </c>
      <c r="O3403" s="31" cm="1">
        <f t="array" ref="O3403">_xlfn.IFS(
   FACT_ORDERS[[#This Row],[TotalAmount]]&gt;1500, 0.15,
   FACT_ORDERS[[#This Row],[TotalAmount]]&gt;1000, 0.1,
   FACT_ORDERS[[#This Row],[TotalAmount]]&gt;500, 0.05,
   TRUE, 0
)</f>
        <v>0.15</v>
      </c>
      <c r="P3403" s="28">
        <f xml:space="preserve"> FACT_ORDERS[[#This Row],[TotalAmount]] * (1 - (FACT_ORDERS[[#This Row],[ClientDiscount]] + FACT_ORDERS[[#This Row],[OrderDiscount]]) )</f>
        <v>2439.5</v>
      </c>
      <c r="Q3403" s="28">
        <f>FACT_ORDERS[[#This Row],[TotalAmountWithDiscount]]+FACT_ORDERS[[#This Row],[DeliveryCost]]</f>
        <v>2439.5</v>
      </c>
      <c r="R3403" s="35">
        <v>45568</v>
      </c>
      <c r="S3403" s="35" t="str">
        <f>IF(NETWORKDAYS(FACT_ORDERS[[#This Row],[Order-Date]], FACT_ORDERS[[#This Row],[ArrivalDate ]]) &gt; 10, "Late", "On Time")</f>
        <v>On Time</v>
      </c>
    </row>
    <row r="3404" spans="1:19" x14ac:dyDescent="0.3">
      <c r="A3404" s="12">
        <v>8402</v>
      </c>
      <c r="B3404" s="12">
        <v>211</v>
      </c>
      <c r="C3404" s="12">
        <v>10153</v>
      </c>
      <c r="D3404" s="12">
        <v>3403</v>
      </c>
      <c r="E3404" s="12" t="s">
        <v>244</v>
      </c>
      <c r="F3404" s="13">
        <v>45438</v>
      </c>
      <c r="G3404" s="26" t="s">
        <v>4564</v>
      </c>
      <c r="H3404" s="12">
        <v>46</v>
      </c>
      <c r="I3404" s="28">
        <f>VLOOKUP(B:B,DIM_PRODUCTS!A:F,5,FALSE)</f>
        <v>13</v>
      </c>
      <c r="J3404" s="28">
        <f>FACT_ORDERS[[#This Row],[ProductPrice]]*FACT_ORDERS[[#This Row],[Quantity]]</f>
        <v>598</v>
      </c>
      <c r="K3404" s="12" t="str">
        <f>VLOOKUP(C:C,DIM_CUSTOMERS!A:G,7,FALSE)</f>
        <v>Mexico</v>
      </c>
      <c r="L3404" s="30" cm="1">
        <f t="array" ref="L3404">_xlfn.IFS(
    AND(FACT_ORDERS[[#This Row],[DeliveryMehtod]]="shippment",FACT_ORDERS[[#This Row],[TotalAmount]]&gt;=200), 0,
    AND(FACT_ORDERS[[#This Row],[DeliveryMehtod]]="pickup"), 15,
    AND(FACT_ORDERS[[#This Row],[DeliveryMehtod]]="shippment",FACT_ORDERS[[#This Row],[TotalAmount]]&lt;200), 35
)</f>
        <v>0</v>
      </c>
      <c r="M3404" s="12" t="str" cm="1">
        <f t="array" ref="M3404">_xlfn.IFS(
    SUMIFS(FACT_ORDERS[TotalAmount], FACT_ORDERS[WD_CUSTOMERS],FACT_ORDERS[[#This Row],[WD_CUSTOMERS]])&gt;=15000, "VIP",
    SUMIFS(FACT_ORDERS[TotalAmount], FACT_ORDERS[WD_CUSTOMERS],FACT_ORDERS[[#This Row],[WD_CUSTOMERS]])&gt;=8000, "Premium",
    TRUE, "Regular"
)</f>
        <v>Regular</v>
      </c>
      <c r="N3404" s="32" cm="1">
        <f t="array" ref="N3404">_xlfn.IFS(
   FACT_ORDERS[[#This Row],[TypeOfClient]]="VIP", 0.2,
   FACT_ORDERS[[#This Row],[TypeOfClient]]="Premium", 0.1,
   TRUE, 0
)</f>
        <v>0</v>
      </c>
      <c r="O3404" s="31" cm="1">
        <f t="array" ref="O3404">_xlfn.IFS(
   FACT_ORDERS[[#This Row],[TotalAmount]]&gt;1500, 0.15,
   FACT_ORDERS[[#This Row],[TotalAmount]]&gt;1000, 0.1,
   FACT_ORDERS[[#This Row],[TotalAmount]]&gt;500, 0.05,
   TRUE, 0
)</f>
        <v>0.05</v>
      </c>
      <c r="P3404" s="28">
        <f xml:space="preserve"> FACT_ORDERS[[#This Row],[TotalAmount]] * (1 - (FACT_ORDERS[[#This Row],[ClientDiscount]] + FACT_ORDERS[[#This Row],[OrderDiscount]]) )</f>
        <v>568.1</v>
      </c>
      <c r="Q3404" s="28">
        <f>FACT_ORDERS[[#This Row],[TotalAmountWithDiscount]]+FACT_ORDERS[[#This Row],[DeliveryCost]]</f>
        <v>568.1</v>
      </c>
      <c r="R3404" s="35">
        <v>45448</v>
      </c>
      <c r="S3404" s="35" t="str">
        <f>IF(NETWORKDAYS(FACT_ORDERS[[#This Row],[Order-Date]], FACT_ORDERS[[#This Row],[ArrivalDate ]]) &gt; 10, "Late", "On Time")</f>
        <v>On Time</v>
      </c>
    </row>
    <row r="3405" spans="1:19" x14ac:dyDescent="0.3">
      <c r="A3405" s="12">
        <v>8403</v>
      </c>
      <c r="B3405" s="12">
        <v>211</v>
      </c>
      <c r="C3405" s="12">
        <v>10153</v>
      </c>
      <c r="D3405" s="12">
        <v>3404</v>
      </c>
      <c r="E3405" s="12" t="s">
        <v>243</v>
      </c>
      <c r="F3405" s="13">
        <v>45534</v>
      </c>
      <c r="G3405" s="26" t="s">
        <v>13740</v>
      </c>
      <c r="H3405" s="12">
        <v>67</v>
      </c>
      <c r="I3405" s="28">
        <f>VLOOKUP(B:B,DIM_PRODUCTS!A:F,5,FALSE)</f>
        <v>13</v>
      </c>
      <c r="J3405" s="28">
        <f>FACT_ORDERS[[#This Row],[ProductPrice]]*FACT_ORDERS[[#This Row],[Quantity]]</f>
        <v>871</v>
      </c>
      <c r="K3405" s="12" t="str">
        <f>VLOOKUP(C:C,DIM_CUSTOMERS!A:G,7,FALSE)</f>
        <v>Mexico</v>
      </c>
      <c r="L3405" s="30" cm="1">
        <f t="array" ref="L3405">_xlfn.IFS(
    AND(FACT_ORDERS[[#This Row],[DeliveryMehtod]]="shippment",FACT_ORDERS[[#This Row],[TotalAmount]]&gt;=200), 0,
    AND(FACT_ORDERS[[#This Row],[DeliveryMehtod]]="pickup"), 15,
    AND(FACT_ORDERS[[#This Row],[DeliveryMehtod]]="shippment",FACT_ORDERS[[#This Row],[TotalAmount]]&lt;200), 35
)</f>
        <v>15</v>
      </c>
      <c r="M3405" s="12" t="str" cm="1">
        <f t="array" ref="M3405">_xlfn.IFS(
    SUMIFS(FACT_ORDERS[TotalAmount], FACT_ORDERS[WD_CUSTOMERS],FACT_ORDERS[[#This Row],[WD_CUSTOMERS]])&gt;=15000, "VIP",
    SUMIFS(FACT_ORDERS[TotalAmount], FACT_ORDERS[WD_CUSTOMERS],FACT_ORDERS[[#This Row],[WD_CUSTOMERS]])&gt;=8000, "Premium",
    TRUE, "Regular"
)</f>
        <v>Regular</v>
      </c>
      <c r="N3405" s="32" cm="1">
        <f t="array" ref="N3405">_xlfn.IFS(
   FACT_ORDERS[[#This Row],[TypeOfClient]]="VIP", 0.2,
   FACT_ORDERS[[#This Row],[TypeOfClient]]="Premium", 0.1,
   TRUE, 0
)</f>
        <v>0</v>
      </c>
      <c r="O3405" s="31" cm="1">
        <f t="array" ref="O3405">_xlfn.IFS(
   FACT_ORDERS[[#This Row],[TotalAmount]]&gt;1500, 0.15,
   FACT_ORDERS[[#This Row],[TotalAmount]]&gt;1000, 0.1,
   FACT_ORDERS[[#This Row],[TotalAmount]]&gt;500, 0.05,
   TRUE, 0
)</f>
        <v>0.05</v>
      </c>
      <c r="P3405" s="28">
        <f xml:space="preserve"> FACT_ORDERS[[#This Row],[TotalAmount]] * (1 - (FACT_ORDERS[[#This Row],[ClientDiscount]] + FACT_ORDERS[[#This Row],[OrderDiscount]]) )</f>
        <v>827.44999999999993</v>
      </c>
      <c r="Q3405" s="28">
        <f>FACT_ORDERS[[#This Row],[TotalAmountWithDiscount]]+FACT_ORDERS[[#This Row],[DeliveryCost]]</f>
        <v>842.44999999999993</v>
      </c>
      <c r="R3405" s="35">
        <v>45543</v>
      </c>
      <c r="S3405" s="35" t="str">
        <f>IF(NETWORKDAYS(FACT_ORDERS[[#This Row],[Order-Date]], FACT_ORDERS[[#This Row],[ArrivalDate ]]) &gt; 10, "Late", "On Time")</f>
        <v>On Time</v>
      </c>
    </row>
    <row r="3406" spans="1:19" x14ac:dyDescent="0.3">
      <c r="A3406" s="12">
        <v>8404</v>
      </c>
      <c r="B3406" s="12">
        <v>211</v>
      </c>
      <c r="C3406" s="12">
        <v>10153</v>
      </c>
      <c r="D3406" s="12">
        <v>3405</v>
      </c>
      <c r="E3406" s="12" t="s">
        <v>244</v>
      </c>
      <c r="F3406" s="13">
        <v>45527</v>
      </c>
      <c r="G3406" s="26" t="s">
        <v>13741</v>
      </c>
      <c r="H3406" s="12">
        <v>77</v>
      </c>
      <c r="I3406" s="28">
        <f>VLOOKUP(B:B,DIM_PRODUCTS!A:F,5,FALSE)</f>
        <v>13</v>
      </c>
      <c r="J3406" s="28">
        <f>FACT_ORDERS[[#This Row],[ProductPrice]]*FACT_ORDERS[[#This Row],[Quantity]]</f>
        <v>1001</v>
      </c>
      <c r="K3406" s="12" t="str">
        <f>VLOOKUP(C:C,DIM_CUSTOMERS!A:G,7,FALSE)</f>
        <v>Mexico</v>
      </c>
      <c r="L3406" s="30" cm="1">
        <f t="array" ref="L3406">_xlfn.IFS(
    AND(FACT_ORDERS[[#This Row],[DeliveryMehtod]]="shippment",FACT_ORDERS[[#This Row],[TotalAmount]]&gt;=200), 0,
    AND(FACT_ORDERS[[#This Row],[DeliveryMehtod]]="pickup"), 15,
    AND(FACT_ORDERS[[#This Row],[DeliveryMehtod]]="shippment",FACT_ORDERS[[#This Row],[TotalAmount]]&lt;200), 35
)</f>
        <v>0</v>
      </c>
      <c r="M3406" s="12" t="str" cm="1">
        <f t="array" ref="M3406">_xlfn.IFS(
    SUMIFS(FACT_ORDERS[TotalAmount], FACT_ORDERS[WD_CUSTOMERS],FACT_ORDERS[[#This Row],[WD_CUSTOMERS]])&gt;=15000, "VIP",
    SUMIFS(FACT_ORDERS[TotalAmount], FACT_ORDERS[WD_CUSTOMERS],FACT_ORDERS[[#This Row],[WD_CUSTOMERS]])&gt;=8000, "Premium",
    TRUE, "Regular"
)</f>
        <v>Regular</v>
      </c>
      <c r="N3406" s="32" cm="1">
        <f t="array" ref="N3406">_xlfn.IFS(
   FACT_ORDERS[[#This Row],[TypeOfClient]]="VIP", 0.2,
   FACT_ORDERS[[#This Row],[TypeOfClient]]="Premium", 0.1,
   TRUE, 0
)</f>
        <v>0</v>
      </c>
      <c r="O3406" s="31" cm="1">
        <f t="array" ref="O3406">_xlfn.IFS(
   FACT_ORDERS[[#This Row],[TotalAmount]]&gt;1500, 0.15,
   FACT_ORDERS[[#This Row],[TotalAmount]]&gt;1000, 0.1,
   FACT_ORDERS[[#This Row],[TotalAmount]]&gt;500, 0.05,
   TRUE, 0
)</f>
        <v>0.1</v>
      </c>
      <c r="P3406" s="28">
        <f xml:space="preserve"> FACT_ORDERS[[#This Row],[TotalAmount]] * (1 - (FACT_ORDERS[[#This Row],[ClientDiscount]] + FACT_ORDERS[[#This Row],[OrderDiscount]]) )</f>
        <v>900.9</v>
      </c>
      <c r="Q3406" s="28">
        <f>FACT_ORDERS[[#This Row],[TotalAmountWithDiscount]]+FACT_ORDERS[[#This Row],[DeliveryCost]]</f>
        <v>900.9</v>
      </c>
      <c r="R3406" s="35">
        <v>45538</v>
      </c>
      <c r="S3406" s="35" t="str">
        <f>IF(NETWORKDAYS(FACT_ORDERS[[#This Row],[Order-Date]], FACT_ORDERS[[#This Row],[ArrivalDate ]]) &gt; 10, "Late", "On Time")</f>
        <v>On Time</v>
      </c>
    </row>
    <row r="3407" spans="1:19" x14ac:dyDescent="0.3">
      <c r="A3407" s="12">
        <v>8405</v>
      </c>
      <c r="B3407" s="12">
        <v>239</v>
      </c>
      <c r="C3407" s="12">
        <v>10810</v>
      </c>
      <c r="D3407" s="12">
        <v>3406</v>
      </c>
      <c r="E3407" s="12" t="s">
        <v>244</v>
      </c>
      <c r="F3407" s="13">
        <v>45559</v>
      </c>
      <c r="G3407" s="26" t="s">
        <v>4365</v>
      </c>
      <c r="H3407" s="12">
        <v>40</v>
      </c>
      <c r="I3407" s="28">
        <f>VLOOKUP(B:B,DIM_PRODUCTS!A:F,5,FALSE)</f>
        <v>16</v>
      </c>
      <c r="J3407" s="28">
        <f>FACT_ORDERS[[#This Row],[ProductPrice]]*FACT_ORDERS[[#This Row],[Quantity]]</f>
        <v>640</v>
      </c>
      <c r="K3407" s="12" t="str">
        <f>VLOOKUP(C:C,DIM_CUSTOMERS!A:G,7,FALSE)</f>
        <v>Spain</v>
      </c>
      <c r="L3407" s="30" cm="1">
        <f t="array" ref="L3407">_xlfn.IFS(
    AND(FACT_ORDERS[[#This Row],[DeliveryMehtod]]="shippment",FACT_ORDERS[[#This Row],[TotalAmount]]&gt;=200), 0,
    AND(FACT_ORDERS[[#This Row],[DeliveryMehtod]]="pickup"), 15,
    AND(FACT_ORDERS[[#This Row],[DeliveryMehtod]]="shippment",FACT_ORDERS[[#This Row],[TotalAmount]]&lt;200), 35
)</f>
        <v>0</v>
      </c>
      <c r="M3407" s="12" t="str" cm="1">
        <f t="array" ref="M3407">_xlfn.IFS(
    SUMIFS(FACT_ORDERS[TotalAmount], FACT_ORDERS[WD_CUSTOMERS],FACT_ORDERS[[#This Row],[WD_CUSTOMERS]])&gt;=15000, "VIP",
    SUMIFS(FACT_ORDERS[TotalAmount], FACT_ORDERS[WD_CUSTOMERS],FACT_ORDERS[[#This Row],[WD_CUSTOMERS]])&gt;=8000, "Premium",
    TRUE, "Regular"
)</f>
        <v>Regular</v>
      </c>
      <c r="N3407" s="32" cm="1">
        <f t="array" ref="N3407">_xlfn.IFS(
   FACT_ORDERS[[#This Row],[TypeOfClient]]="VIP", 0.2,
   FACT_ORDERS[[#This Row],[TypeOfClient]]="Premium", 0.1,
   TRUE, 0
)</f>
        <v>0</v>
      </c>
      <c r="O3407" s="31" cm="1">
        <f t="array" ref="O3407">_xlfn.IFS(
   FACT_ORDERS[[#This Row],[TotalAmount]]&gt;1500, 0.15,
   FACT_ORDERS[[#This Row],[TotalAmount]]&gt;1000, 0.1,
   FACT_ORDERS[[#This Row],[TotalAmount]]&gt;500, 0.05,
   TRUE, 0
)</f>
        <v>0.05</v>
      </c>
      <c r="P3407" s="28">
        <f xml:space="preserve"> FACT_ORDERS[[#This Row],[TotalAmount]] * (1 - (FACT_ORDERS[[#This Row],[ClientDiscount]] + FACT_ORDERS[[#This Row],[OrderDiscount]]) )</f>
        <v>608</v>
      </c>
      <c r="Q3407" s="28">
        <f>FACT_ORDERS[[#This Row],[TotalAmountWithDiscount]]+FACT_ORDERS[[#This Row],[DeliveryCost]]</f>
        <v>608</v>
      </c>
      <c r="R3407" s="35">
        <v>45566</v>
      </c>
      <c r="S3407" s="35" t="str">
        <f>IF(NETWORKDAYS(FACT_ORDERS[[#This Row],[Order-Date]], FACT_ORDERS[[#This Row],[ArrivalDate ]]) &gt; 10, "Late", "On Time")</f>
        <v>On Time</v>
      </c>
    </row>
    <row r="3408" spans="1:19" x14ac:dyDescent="0.3">
      <c r="A3408" s="12">
        <v>8406</v>
      </c>
      <c r="B3408" s="12">
        <v>239</v>
      </c>
      <c r="C3408" s="12">
        <v>10810</v>
      </c>
      <c r="D3408" s="12">
        <v>3407</v>
      </c>
      <c r="E3408" s="12" t="s">
        <v>244</v>
      </c>
      <c r="F3408" s="13">
        <v>45556</v>
      </c>
      <c r="G3408" s="26" t="s">
        <v>13742</v>
      </c>
      <c r="H3408" s="12">
        <v>47</v>
      </c>
      <c r="I3408" s="28">
        <f>VLOOKUP(B:B,DIM_PRODUCTS!A:F,5,FALSE)</f>
        <v>16</v>
      </c>
      <c r="J3408" s="28">
        <f>FACT_ORDERS[[#This Row],[ProductPrice]]*FACT_ORDERS[[#This Row],[Quantity]]</f>
        <v>752</v>
      </c>
      <c r="K3408" s="12" t="str">
        <f>VLOOKUP(C:C,DIM_CUSTOMERS!A:G,7,FALSE)</f>
        <v>Spain</v>
      </c>
      <c r="L3408" s="30" cm="1">
        <f t="array" ref="L3408">_xlfn.IFS(
    AND(FACT_ORDERS[[#This Row],[DeliveryMehtod]]="shippment",FACT_ORDERS[[#This Row],[TotalAmount]]&gt;=200), 0,
    AND(FACT_ORDERS[[#This Row],[DeliveryMehtod]]="pickup"), 15,
    AND(FACT_ORDERS[[#This Row],[DeliveryMehtod]]="shippment",FACT_ORDERS[[#This Row],[TotalAmount]]&lt;200), 35
)</f>
        <v>0</v>
      </c>
      <c r="M3408" s="12" t="str" cm="1">
        <f t="array" ref="M3408">_xlfn.IFS(
    SUMIFS(FACT_ORDERS[TotalAmount], FACT_ORDERS[WD_CUSTOMERS],FACT_ORDERS[[#This Row],[WD_CUSTOMERS]])&gt;=15000, "VIP",
    SUMIFS(FACT_ORDERS[TotalAmount], FACT_ORDERS[WD_CUSTOMERS],FACT_ORDERS[[#This Row],[WD_CUSTOMERS]])&gt;=8000, "Premium",
    TRUE, "Regular"
)</f>
        <v>Regular</v>
      </c>
      <c r="N3408" s="32" cm="1">
        <f t="array" ref="N3408">_xlfn.IFS(
   FACT_ORDERS[[#This Row],[TypeOfClient]]="VIP", 0.2,
   FACT_ORDERS[[#This Row],[TypeOfClient]]="Premium", 0.1,
   TRUE, 0
)</f>
        <v>0</v>
      </c>
      <c r="O3408" s="31" cm="1">
        <f t="array" ref="O3408">_xlfn.IFS(
   FACT_ORDERS[[#This Row],[TotalAmount]]&gt;1500, 0.15,
   FACT_ORDERS[[#This Row],[TotalAmount]]&gt;1000, 0.1,
   FACT_ORDERS[[#This Row],[TotalAmount]]&gt;500, 0.05,
   TRUE, 0
)</f>
        <v>0.05</v>
      </c>
      <c r="P3408" s="28">
        <f xml:space="preserve"> FACT_ORDERS[[#This Row],[TotalAmount]] * (1 - (FACT_ORDERS[[#This Row],[ClientDiscount]] + FACT_ORDERS[[#This Row],[OrderDiscount]]) )</f>
        <v>714.4</v>
      </c>
      <c r="Q3408" s="28">
        <f>FACT_ORDERS[[#This Row],[TotalAmountWithDiscount]]+FACT_ORDERS[[#This Row],[DeliveryCost]]</f>
        <v>714.4</v>
      </c>
      <c r="R3408" s="35">
        <v>45563</v>
      </c>
      <c r="S3408" s="35" t="str">
        <f>IF(NETWORKDAYS(FACT_ORDERS[[#This Row],[Order-Date]], FACT_ORDERS[[#This Row],[ArrivalDate ]]) &gt; 10, "Late", "On Time")</f>
        <v>On Time</v>
      </c>
    </row>
    <row r="3409" spans="1:19" x14ac:dyDescent="0.3">
      <c r="A3409" s="12">
        <v>8407</v>
      </c>
      <c r="B3409" s="12">
        <v>239</v>
      </c>
      <c r="C3409" s="12">
        <v>10810</v>
      </c>
      <c r="D3409" s="12">
        <v>3408</v>
      </c>
      <c r="E3409" s="12" t="s">
        <v>243</v>
      </c>
      <c r="F3409" s="13">
        <v>45386</v>
      </c>
      <c r="G3409" s="26" t="s">
        <v>13743</v>
      </c>
      <c r="H3409" s="12">
        <v>38</v>
      </c>
      <c r="I3409" s="28">
        <f>VLOOKUP(B:B,DIM_PRODUCTS!A:F,5,FALSE)</f>
        <v>16</v>
      </c>
      <c r="J3409" s="28">
        <f>FACT_ORDERS[[#This Row],[ProductPrice]]*FACT_ORDERS[[#This Row],[Quantity]]</f>
        <v>608</v>
      </c>
      <c r="K3409" s="12" t="str">
        <f>VLOOKUP(C:C,DIM_CUSTOMERS!A:G,7,FALSE)</f>
        <v>Spain</v>
      </c>
      <c r="L3409" s="30" cm="1">
        <f t="array" ref="L3409">_xlfn.IFS(
    AND(FACT_ORDERS[[#This Row],[DeliveryMehtod]]="shippment",FACT_ORDERS[[#This Row],[TotalAmount]]&gt;=200), 0,
    AND(FACT_ORDERS[[#This Row],[DeliveryMehtod]]="pickup"), 15,
    AND(FACT_ORDERS[[#This Row],[DeliveryMehtod]]="shippment",FACT_ORDERS[[#This Row],[TotalAmount]]&lt;200), 35
)</f>
        <v>15</v>
      </c>
      <c r="M3409" s="12" t="str" cm="1">
        <f t="array" ref="M3409">_xlfn.IFS(
    SUMIFS(FACT_ORDERS[TotalAmount], FACT_ORDERS[WD_CUSTOMERS],FACT_ORDERS[[#This Row],[WD_CUSTOMERS]])&gt;=15000, "VIP",
    SUMIFS(FACT_ORDERS[TotalAmount], FACT_ORDERS[WD_CUSTOMERS],FACT_ORDERS[[#This Row],[WD_CUSTOMERS]])&gt;=8000, "Premium",
    TRUE, "Regular"
)</f>
        <v>Regular</v>
      </c>
      <c r="N3409" s="32" cm="1">
        <f t="array" ref="N3409">_xlfn.IFS(
   FACT_ORDERS[[#This Row],[TypeOfClient]]="VIP", 0.2,
   FACT_ORDERS[[#This Row],[TypeOfClient]]="Premium", 0.1,
   TRUE, 0
)</f>
        <v>0</v>
      </c>
      <c r="O3409" s="31" cm="1">
        <f t="array" ref="O3409">_xlfn.IFS(
   FACT_ORDERS[[#This Row],[TotalAmount]]&gt;1500, 0.15,
   FACT_ORDERS[[#This Row],[TotalAmount]]&gt;1000, 0.1,
   FACT_ORDERS[[#This Row],[TotalAmount]]&gt;500, 0.05,
   TRUE, 0
)</f>
        <v>0.05</v>
      </c>
      <c r="P3409" s="28">
        <f xml:space="preserve"> FACT_ORDERS[[#This Row],[TotalAmount]] * (1 - (FACT_ORDERS[[#This Row],[ClientDiscount]] + FACT_ORDERS[[#This Row],[OrderDiscount]]) )</f>
        <v>577.6</v>
      </c>
      <c r="Q3409" s="28">
        <f>FACT_ORDERS[[#This Row],[TotalAmountWithDiscount]]+FACT_ORDERS[[#This Row],[DeliveryCost]]</f>
        <v>592.6</v>
      </c>
      <c r="R3409" s="35">
        <v>45393</v>
      </c>
      <c r="S3409" s="35" t="str">
        <f>IF(NETWORKDAYS(FACT_ORDERS[[#This Row],[Order-Date]], FACT_ORDERS[[#This Row],[ArrivalDate ]]) &gt; 10, "Late", "On Time")</f>
        <v>On Time</v>
      </c>
    </row>
    <row r="3410" spans="1:19" x14ac:dyDescent="0.3">
      <c r="A3410" s="12">
        <v>8408</v>
      </c>
      <c r="B3410" s="12">
        <v>204</v>
      </c>
      <c r="C3410" s="12">
        <v>10810</v>
      </c>
      <c r="D3410" s="12">
        <v>3409</v>
      </c>
      <c r="E3410" s="12" t="s">
        <v>244</v>
      </c>
      <c r="F3410" s="13">
        <v>45386</v>
      </c>
      <c r="G3410" s="26" t="s">
        <v>13744</v>
      </c>
      <c r="H3410" s="12">
        <v>15</v>
      </c>
      <c r="I3410" s="28">
        <f>VLOOKUP(B:B,DIM_PRODUCTS!A:F,5,FALSE)</f>
        <v>6</v>
      </c>
      <c r="J3410" s="28">
        <f>FACT_ORDERS[[#This Row],[ProductPrice]]*FACT_ORDERS[[#This Row],[Quantity]]</f>
        <v>90</v>
      </c>
      <c r="K3410" s="12" t="str">
        <f>VLOOKUP(C:C,DIM_CUSTOMERS!A:G,7,FALSE)</f>
        <v>Spain</v>
      </c>
      <c r="L3410" s="30" cm="1">
        <f t="array" ref="L3410">_xlfn.IFS(
    AND(FACT_ORDERS[[#This Row],[DeliveryMehtod]]="shippment",FACT_ORDERS[[#This Row],[TotalAmount]]&gt;=200), 0,
    AND(FACT_ORDERS[[#This Row],[DeliveryMehtod]]="pickup"), 15,
    AND(FACT_ORDERS[[#This Row],[DeliveryMehtod]]="shippment",FACT_ORDERS[[#This Row],[TotalAmount]]&lt;200), 35
)</f>
        <v>35</v>
      </c>
      <c r="M3410" s="12" t="str" cm="1">
        <f t="array" ref="M3410">_xlfn.IFS(
    SUMIFS(FACT_ORDERS[TotalAmount], FACT_ORDERS[WD_CUSTOMERS],FACT_ORDERS[[#This Row],[WD_CUSTOMERS]])&gt;=15000, "VIP",
    SUMIFS(FACT_ORDERS[TotalAmount], FACT_ORDERS[WD_CUSTOMERS],FACT_ORDERS[[#This Row],[WD_CUSTOMERS]])&gt;=8000, "Premium",
    TRUE, "Regular"
)</f>
        <v>Regular</v>
      </c>
      <c r="N3410" s="32" cm="1">
        <f t="array" ref="N3410">_xlfn.IFS(
   FACT_ORDERS[[#This Row],[TypeOfClient]]="VIP", 0.2,
   FACT_ORDERS[[#This Row],[TypeOfClient]]="Premium", 0.1,
   TRUE, 0
)</f>
        <v>0</v>
      </c>
      <c r="O3410" s="31" cm="1">
        <f t="array" ref="O3410">_xlfn.IFS(
   FACT_ORDERS[[#This Row],[TotalAmount]]&gt;1500, 0.15,
   FACT_ORDERS[[#This Row],[TotalAmount]]&gt;1000, 0.1,
   FACT_ORDERS[[#This Row],[TotalAmount]]&gt;500, 0.05,
   TRUE, 0
)</f>
        <v>0</v>
      </c>
      <c r="P3410" s="28">
        <f xml:space="preserve"> FACT_ORDERS[[#This Row],[TotalAmount]] * (1 - (FACT_ORDERS[[#This Row],[ClientDiscount]] + FACT_ORDERS[[#This Row],[OrderDiscount]]) )</f>
        <v>90</v>
      </c>
      <c r="Q3410" s="28">
        <f>FACT_ORDERS[[#This Row],[TotalAmountWithDiscount]]+FACT_ORDERS[[#This Row],[DeliveryCost]]</f>
        <v>125</v>
      </c>
      <c r="R3410" s="35">
        <v>45397</v>
      </c>
      <c r="S3410" s="35" t="str">
        <f>IF(NETWORKDAYS(FACT_ORDERS[[#This Row],[Order-Date]], FACT_ORDERS[[#This Row],[ArrivalDate ]]) &gt; 10, "Late", "On Time")</f>
        <v>On Time</v>
      </c>
    </row>
    <row r="3411" spans="1:19" x14ac:dyDescent="0.3">
      <c r="A3411" s="12">
        <v>8409</v>
      </c>
      <c r="B3411" s="12">
        <v>239</v>
      </c>
      <c r="C3411" s="12">
        <v>10810</v>
      </c>
      <c r="D3411" s="12">
        <v>3410</v>
      </c>
      <c r="E3411" s="12" t="s">
        <v>243</v>
      </c>
      <c r="F3411" s="13">
        <v>45260</v>
      </c>
      <c r="G3411" s="26" t="s">
        <v>13745</v>
      </c>
      <c r="H3411" s="12">
        <v>29</v>
      </c>
      <c r="I3411" s="28">
        <f>VLOOKUP(B:B,DIM_PRODUCTS!A:F,5,FALSE)</f>
        <v>16</v>
      </c>
      <c r="J3411" s="28">
        <f>FACT_ORDERS[[#This Row],[ProductPrice]]*FACT_ORDERS[[#This Row],[Quantity]]</f>
        <v>464</v>
      </c>
      <c r="K3411" s="12" t="str">
        <f>VLOOKUP(C:C,DIM_CUSTOMERS!A:G,7,FALSE)</f>
        <v>Spain</v>
      </c>
      <c r="L3411" s="30" cm="1">
        <f t="array" ref="L3411">_xlfn.IFS(
    AND(FACT_ORDERS[[#This Row],[DeliveryMehtod]]="shippment",FACT_ORDERS[[#This Row],[TotalAmount]]&gt;=200), 0,
    AND(FACT_ORDERS[[#This Row],[DeliveryMehtod]]="pickup"), 15,
    AND(FACT_ORDERS[[#This Row],[DeliveryMehtod]]="shippment",FACT_ORDERS[[#This Row],[TotalAmount]]&lt;200), 35
)</f>
        <v>15</v>
      </c>
      <c r="M3411" s="12" t="str" cm="1">
        <f t="array" ref="M3411">_xlfn.IFS(
    SUMIFS(FACT_ORDERS[TotalAmount], FACT_ORDERS[WD_CUSTOMERS],FACT_ORDERS[[#This Row],[WD_CUSTOMERS]])&gt;=15000, "VIP",
    SUMIFS(FACT_ORDERS[TotalAmount], FACT_ORDERS[WD_CUSTOMERS],FACT_ORDERS[[#This Row],[WD_CUSTOMERS]])&gt;=8000, "Premium",
    TRUE, "Regular"
)</f>
        <v>Regular</v>
      </c>
      <c r="N3411" s="32" cm="1">
        <f t="array" ref="N3411">_xlfn.IFS(
   FACT_ORDERS[[#This Row],[TypeOfClient]]="VIP", 0.2,
   FACT_ORDERS[[#This Row],[TypeOfClient]]="Premium", 0.1,
   TRUE, 0
)</f>
        <v>0</v>
      </c>
      <c r="O3411" s="31" cm="1">
        <f t="array" ref="O3411">_xlfn.IFS(
   FACT_ORDERS[[#This Row],[TotalAmount]]&gt;1500, 0.15,
   FACT_ORDERS[[#This Row],[TotalAmount]]&gt;1000, 0.1,
   FACT_ORDERS[[#This Row],[TotalAmount]]&gt;500, 0.05,
   TRUE, 0
)</f>
        <v>0</v>
      </c>
      <c r="P3411" s="28">
        <f xml:space="preserve"> FACT_ORDERS[[#This Row],[TotalAmount]] * (1 - (FACT_ORDERS[[#This Row],[ClientDiscount]] + FACT_ORDERS[[#This Row],[OrderDiscount]]) )</f>
        <v>464</v>
      </c>
      <c r="Q3411" s="28">
        <f>FACT_ORDERS[[#This Row],[TotalAmountWithDiscount]]+FACT_ORDERS[[#This Row],[DeliveryCost]]</f>
        <v>479</v>
      </c>
      <c r="R3411" s="35">
        <v>45269</v>
      </c>
      <c r="S3411" s="35" t="str">
        <f>IF(NETWORKDAYS(FACT_ORDERS[[#This Row],[Order-Date]], FACT_ORDERS[[#This Row],[ArrivalDate ]]) &gt; 10, "Late", "On Time")</f>
        <v>On Time</v>
      </c>
    </row>
    <row r="3412" spans="1:19" x14ac:dyDescent="0.3">
      <c r="A3412" s="12">
        <v>8410</v>
      </c>
      <c r="B3412" s="12">
        <v>232</v>
      </c>
      <c r="C3412" s="12">
        <v>10810</v>
      </c>
      <c r="D3412" s="12">
        <v>3411</v>
      </c>
      <c r="E3412" s="12" t="s">
        <v>244</v>
      </c>
      <c r="F3412" s="13">
        <v>45260</v>
      </c>
      <c r="G3412" s="26" t="s">
        <v>13746</v>
      </c>
      <c r="H3412" s="12">
        <v>15</v>
      </c>
      <c r="I3412" s="28">
        <f>VLOOKUP(B:B,DIM_PRODUCTS!A:F,5,FALSE)</f>
        <v>10</v>
      </c>
      <c r="J3412" s="28">
        <f>FACT_ORDERS[[#This Row],[ProductPrice]]*FACT_ORDERS[[#This Row],[Quantity]]</f>
        <v>150</v>
      </c>
      <c r="K3412" s="12" t="str">
        <f>VLOOKUP(C:C,DIM_CUSTOMERS!A:G,7,FALSE)</f>
        <v>Spain</v>
      </c>
      <c r="L3412" s="30" cm="1">
        <f t="array" ref="L3412">_xlfn.IFS(
    AND(FACT_ORDERS[[#This Row],[DeliveryMehtod]]="shippment",FACT_ORDERS[[#This Row],[TotalAmount]]&gt;=200), 0,
    AND(FACT_ORDERS[[#This Row],[DeliveryMehtod]]="pickup"), 15,
    AND(FACT_ORDERS[[#This Row],[DeliveryMehtod]]="shippment",FACT_ORDERS[[#This Row],[TotalAmount]]&lt;200), 35
)</f>
        <v>35</v>
      </c>
      <c r="M3412" s="12" t="str" cm="1">
        <f t="array" ref="M3412">_xlfn.IFS(
    SUMIFS(FACT_ORDERS[TotalAmount], FACT_ORDERS[WD_CUSTOMERS],FACT_ORDERS[[#This Row],[WD_CUSTOMERS]])&gt;=15000, "VIP",
    SUMIFS(FACT_ORDERS[TotalAmount], FACT_ORDERS[WD_CUSTOMERS],FACT_ORDERS[[#This Row],[WD_CUSTOMERS]])&gt;=8000, "Premium",
    TRUE, "Regular"
)</f>
        <v>Regular</v>
      </c>
      <c r="N3412" s="32" cm="1">
        <f t="array" ref="N3412">_xlfn.IFS(
   FACT_ORDERS[[#This Row],[TypeOfClient]]="VIP", 0.2,
   FACT_ORDERS[[#This Row],[TypeOfClient]]="Premium", 0.1,
   TRUE, 0
)</f>
        <v>0</v>
      </c>
      <c r="O3412" s="31" cm="1">
        <f t="array" ref="O3412">_xlfn.IFS(
   FACT_ORDERS[[#This Row],[TotalAmount]]&gt;1500, 0.15,
   FACT_ORDERS[[#This Row],[TotalAmount]]&gt;1000, 0.1,
   FACT_ORDERS[[#This Row],[TotalAmount]]&gt;500, 0.05,
   TRUE, 0
)</f>
        <v>0</v>
      </c>
      <c r="P3412" s="28">
        <f xml:space="preserve"> FACT_ORDERS[[#This Row],[TotalAmount]] * (1 - (FACT_ORDERS[[#This Row],[ClientDiscount]] + FACT_ORDERS[[#This Row],[OrderDiscount]]) )</f>
        <v>150</v>
      </c>
      <c r="Q3412" s="28">
        <f>FACT_ORDERS[[#This Row],[TotalAmountWithDiscount]]+FACT_ORDERS[[#This Row],[DeliveryCost]]</f>
        <v>185</v>
      </c>
      <c r="R3412" s="35">
        <v>45269</v>
      </c>
      <c r="S3412" s="35" t="str">
        <f>IF(NETWORKDAYS(FACT_ORDERS[[#This Row],[Order-Date]], FACT_ORDERS[[#This Row],[ArrivalDate ]]) &gt; 10, "Late", "On Time")</f>
        <v>On Time</v>
      </c>
    </row>
    <row r="3413" spans="1:19" x14ac:dyDescent="0.3">
      <c r="A3413" s="12">
        <v>8411</v>
      </c>
      <c r="B3413" s="12">
        <v>204</v>
      </c>
      <c r="C3413" s="12">
        <v>10810</v>
      </c>
      <c r="D3413" s="12">
        <v>3412</v>
      </c>
      <c r="E3413" s="12" t="s">
        <v>244</v>
      </c>
      <c r="F3413" s="13">
        <v>45260</v>
      </c>
      <c r="G3413" s="26" t="s">
        <v>13747</v>
      </c>
      <c r="H3413" s="12">
        <v>12</v>
      </c>
      <c r="I3413" s="28">
        <f>VLOOKUP(B:B,DIM_PRODUCTS!A:F,5,FALSE)</f>
        <v>6</v>
      </c>
      <c r="J3413" s="28">
        <f>FACT_ORDERS[[#This Row],[ProductPrice]]*FACT_ORDERS[[#This Row],[Quantity]]</f>
        <v>72</v>
      </c>
      <c r="K3413" s="12" t="str">
        <f>VLOOKUP(C:C,DIM_CUSTOMERS!A:G,7,FALSE)</f>
        <v>Spain</v>
      </c>
      <c r="L3413" s="30" cm="1">
        <f t="array" ref="L3413">_xlfn.IFS(
    AND(FACT_ORDERS[[#This Row],[DeliveryMehtod]]="shippment",FACT_ORDERS[[#This Row],[TotalAmount]]&gt;=200), 0,
    AND(FACT_ORDERS[[#This Row],[DeliveryMehtod]]="pickup"), 15,
    AND(FACT_ORDERS[[#This Row],[DeliveryMehtod]]="shippment",FACT_ORDERS[[#This Row],[TotalAmount]]&lt;200), 35
)</f>
        <v>35</v>
      </c>
      <c r="M3413" s="12" t="str" cm="1">
        <f t="array" ref="M3413">_xlfn.IFS(
    SUMIFS(FACT_ORDERS[TotalAmount], FACT_ORDERS[WD_CUSTOMERS],FACT_ORDERS[[#This Row],[WD_CUSTOMERS]])&gt;=15000, "VIP",
    SUMIFS(FACT_ORDERS[TotalAmount], FACT_ORDERS[WD_CUSTOMERS],FACT_ORDERS[[#This Row],[WD_CUSTOMERS]])&gt;=8000, "Premium",
    TRUE, "Regular"
)</f>
        <v>Regular</v>
      </c>
      <c r="N3413" s="32" cm="1">
        <f t="array" ref="N3413">_xlfn.IFS(
   FACT_ORDERS[[#This Row],[TypeOfClient]]="VIP", 0.2,
   FACT_ORDERS[[#This Row],[TypeOfClient]]="Premium", 0.1,
   TRUE, 0
)</f>
        <v>0</v>
      </c>
      <c r="O3413" s="31" cm="1">
        <f t="array" ref="O3413">_xlfn.IFS(
   FACT_ORDERS[[#This Row],[TotalAmount]]&gt;1500, 0.15,
   FACT_ORDERS[[#This Row],[TotalAmount]]&gt;1000, 0.1,
   FACT_ORDERS[[#This Row],[TotalAmount]]&gt;500, 0.05,
   TRUE, 0
)</f>
        <v>0</v>
      </c>
      <c r="P3413" s="28">
        <f xml:space="preserve"> FACT_ORDERS[[#This Row],[TotalAmount]] * (1 - (FACT_ORDERS[[#This Row],[ClientDiscount]] + FACT_ORDERS[[#This Row],[OrderDiscount]]) )</f>
        <v>72</v>
      </c>
      <c r="Q3413" s="28">
        <f>FACT_ORDERS[[#This Row],[TotalAmountWithDiscount]]+FACT_ORDERS[[#This Row],[DeliveryCost]]</f>
        <v>107</v>
      </c>
      <c r="R3413" s="35">
        <v>45268</v>
      </c>
      <c r="S3413" s="35" t="str">
        <f>IF(NETWORKDAYS(FACT_ORDERS[[#This Row],[Order-Date]], FACT_ORDERS[[#This Row],[ArrivalDate ]]) &gt; 10, "Late", "On Time")</f>
        <v>On Time</v>
      </c>
    </row>
    <row r="3414" spans="1:19" x14ac:dyDescent="0.3">
      <c r="A3414" s="12">
        <v>8412</v>
      </c>
      <c r="B3414" s="12">
        <v>295</v>
      </c>
      <c r="C3414" s="12">
        <v>10810</v>
      </c>
      <c r="D3414" s="12">
        <v>3413</v>
      </c>
      <c r="E3414" s="12" t="s">
        <v>243</v>
      </c>
      <c r="F3414" s="13">
        <v>45260</v>
      </c>
      <c r="G3414" s="26" t="s">
        <v>13748</v>
      </c>
      <c r="H3414" s="12">
        <v>9</v>
      </c>
      <c r="I3414" s="28">
        <f>VLOOKUP(B:B,DIM_PRODUCTS!A:F,5,FALSE)</f>
        <v>10</v>
      </c>
      <c r="J3414" s="28">
        <f>FACT_ORDERS[[#This Row],[ProductPrice]]*FACT_ORDERS[[#This Row],[Quantity]]</f>
        <v>90</v>
      </c>
      <c r="K3414" s="12" t="str">
        <f>VLOOKUP(C:C,DIM_CUSTOMERS!A:G,7,FALSE)</f>
        <v>Spain</v>
      </c>
      <c r="L3414" s="30" cm="1">
        <f t="array" ref="L3414">_xlfn.IFS(
    AND(FACT_ORDERS[[#This Row],[DeliveryMehtod]]="shippment",FACT_ORDERS[[#This Row],[TotalAmount]]&gt;=200), 0,
    AND(FACT_ORDERS[[#This Row],[DeliveryMehtod]]="pickup"), 15,
    AND(FACT_ORDERS[[#This Row],[DeliveryMehtod]]="shippment",FACT_ORDERS[[#This Row],[TotalAmount]]&lt;200), 35
)</f>
        <v>15</v>
      </c>
      <c r="M3414" s="12" t="str" cm="1">
        <f t="array" ref="M3414">_xlfn.IFS(
    SUMIFS(FACT_ORDERS[TotalAmount], FACT_ORDERS[WD_CUSTOMERS],FACT_ORDERS[[#This Row],[WD_CUSTOMERS]])&gt;=15000, "VIP",
    SUMIFS(FACT_ORDERS[TotalAmount], FACT_ORDERS[WD_CUSTOMERS],FACT_ORDERS[[#This Row],[WD_CUSTOMERS]])&gt;=8000, "Premium",
    TRUE, "Regular"
)</f>
        <v>Regular</v>
      </c>
      <c r="N3414" s="32" cm="1">
        <f t="array" ref="N3414">_xlfn.IFS(
   FACT_ORDERS[[#This Row],[TypeOfClient]]="VIP", 0.2,
   FACT_ORDERS[[#This Row],[TypeOfClient]]="Premium", 0.1,
   TRUE, 0
)</f>
        <v>0</v>
      </c>
      <c r="O3414" s="31" cm="1">
        <f t="array" ref="O3414">_xlfn.IFS(
   FACT_ORDERS[[#This Row],[TotalAmount]]&gt;1500, 0.15,
   FACT_ORDERS[[#This Row],[TotalAmount]]&gt;1000, 0.1,
   FACT_ORDERS[[#This Row],[TotalAmount]]&gt;500, 0.05,
   TRUE, 0
)</f>
        <v>0</v>
      </c>
      <c r="P3414" s="28">
        <f xml:space="preserve"> FACT_ORDERS[[#This Row],[TotalAmount]] * (1 - (FACT_ORDERS[[#This Row],[ClientDiscount]] + FACT_ORDERS[[#This Row],[OrderDiscount]]) )</f>
        <v>90</v>
      </c>
      <c r="Q3414" s="28">
        <f>FACT_ORDERS[[#This Row],[TotalAmountWithDiscount]]+FACT_ORDERS[[#This Row],[DeliveryCost]]</f>
        <v>105</v>
      </c>
      <c r="R3414" s="35">
        <v>45267</v>
      </c>
      <c r="S3414" s="35" t="str">
        <f>IF(NETWORKDAYS(FACT_ORDERS[[#This Row],[Order-Date]], FACT_ORDERS[[#This Row],[ArrivalDate ]]) &gt; 10, "Late", "On Time")</f>
        <v>On Time</v>
      </c>
    </row>
    <row r="3415" spans="1:19" x14ac:dyDescent="0.3">
      <c r="A3415" s="12">
        <v>8413</v>
      </c>
      <c r="B3415" s="12">
        <v>295</v>
      </c>
      <c r="C3415" s="12">
        <v>10478</v>
      </c>
      <c r="D3415" s="12">
        <v>3414</v>
      </c>
      <c r="E3415" s="12" t="s">
        <v>243</v>
      </c>
      <c r="F3415" s="13">
        <v>45069</v>
      </c>
      <c r="G3415" s="26" t="s">
        <v>13749</v>
      </c>
      <c r="H3415" s="12">
        <v>9</v>
      </c>
      <c r="I3415" s="28">
        <f>VLOOKUP(B:B,DIM_PRODUCTS!A:F,5,FALSE)</f>
        <v>10</v>
      </c>
      <c r="J3415" s="28">
        <f>FACT_ORDERS[[#This Row],[ProductPrice]]*FACT_ORDERS[[#This Row],[Quantity]]</f>
        <v>90</v>
      </c>
      <c r="K3415" s="12" t="str">
        <f>VLOOKUP(C:C,DIM_CUSTOMERS!A:G,7,FALSE)</f>
        <v>South Korea</v>
      </c>
      <c r="L3415" s="30" cm="1">
        <f t="array" ref="L3415">_xlfn.IFS(
    AND(FACT_ORDERS[[#This Row],[DeliveryMehtod]]="shippment",FACT_ORDERS[[#This Row],[TotalAmount]]&gt;=200), 0,
    AND(FACT_ORDERS[[#This Row],[DeliveryMehtod]]="pickup"), 15,
    AND(FACT_ORDERS[[#This Row],[DeliveryMehtod]]="shippment",FACT_ORDERS[[#This Row],[TotalAmount]]&lt;200), 35
)</f>
        <v>15</v>
      </c>
      <c r="M3415" s="12" t="str" cm="1">
        <f t="array" ref="M3415">_xlfn.IFS(
    SUMIFS(FACT_ORDERS[TotalAmount], FACT_ORDERS[WD_CUSTOMERS],FACT_ORDERS[[#This Row],[WD_CUSTOMERS]])&gt;=15000, "VIP",
    SUMIFS(FACT_ORDERS[TotalAmount], FACT_ORDERS[WD_CUSTOMERS],FACT_ORDERS[[#This Row],[WD_CUSTOMERS]])&gt;=8000, "Premium",
    TRUE, "Regular"
)</f>
        <v>Regular</v>
      </c>
      <c r="N3415" s="32" cm="1">
        <f t="array" ref="N3415">_xlfn.IFS(
   FACT_ORDERS[[#This Row],[TypeOfClient]]="VIP", 0.2,
   FACT_ORDERS[[#This Row],[TypeOfClient]]="Premium", 0.1,
   TRUE, 0
)</f>
        <v>0</v>
      </c>
      <c r="O3415" s="31" cm="1">
        <f t="array" ref="O3415">_xlfn.IFS(
   FACT_ORDERS[[#This Row],[TotalAmount]]&gt;1500, 0.15,
   FACT_ORDERS[[#This Row],[TotalAmount]]&gt;1000, 0.1,
   FACT_ORDERS[[#This Row],[TotalAmount]]&gt;500, 0.05,
   TRUE, 0
)</f>
        <v>0</v>
      </c>
      <c r="P3415" s="28">
        <f xml:space="preserve"> FACT_ORDERS[[#This Row],[TotalAmount]] * (1 - (FACT_ORDERS[[#This Row],[ClientDiscount]] + FACT_ORDERS[[#This Row],[OrderDiscount]]) )</f>
        <v>90</v>
      </c>
      <c r="Q3415" s="28">
        <f>FACT_ORDERS[[#This Row],[TotalAmountWithDiscount]]+FACT_ORDERS[[#This Row],[DeliveryCost]]</f>
        <v>105</v>
      </c>
      <c r="R3415" s="35">
        <v>45088</v>
      </c>
      <c r="S3415" s="35" t="str">
        <f>IF(NETWORKDAYS(FACT_ORDERS[[#This Row],[Order-Date]], FACT_ORDERS[[#This Row],[ArrivalDate ]]) &gt; 10, "Late", "On Time")</f>
        <v>Late</v>
      </c>
    </row>
    <row r="3416" spans="1:19" x14ac:dyDescent="0.3">
      <c r="A3416" s="12">
        <v>8414</v>
      </c>
      <c r="B3416" s="12">
        <v>295</v>
      </c>
      <c r="C3416" s="12">
        <v>10478</v>
      </c>
      <c r="D3416" s="12">
        <v>3415</v>
      </c>
      <c r="E3416" s="12" t="s">
        <v>244</v>
      </c>
      <c r="F3416" s="13">
        <v>44971</v>
      </c>
      <c r="G3416" s="26" t="s">
        <v>3882</v>
      </c>
      <c r="H3416" s="12">
        <v>7</v>
      </c>
      <c r="I3416" s="28">
        <f>VLOOKUP(B:B,DIM_PRODUCTS!A:F,5,FALSE)</f>
        <v>10</v>
      </c>
      <c r="J3416" s="28">
        <f>FACT_ORDERS[[#This Row],[ProductPrice]]*FACT_ORDERS[[#This Row],[Quantity]]</f>
        <v>70</v>
      </c>
      <c r="K3416" s="12" t="str">
        <f>VLOOKUP(C:C,DIM_CUSTOMERS!A:G,7,FALSE)</f>
        <v>South Korea</v>
      </c>
      <c r="L3416" s="30" cm="1">
        <f t="array" ref="L3416">_xlfn.IFS(
    AND(FACT_ORDERS[[#This Row],[DeliveryMehtod]]="shippment",FACT_ORDERS[[#This Row],[TotalAmount]]&gt;=200), 0,
    AND(FACT_ORDERS[[#This Row],[DeliveryMehtod]]="pickup"), 15,
    AND(FACT_ORDERS[[#This Row],[DeliveryMehtod]]="shippment",FACT_ORDERS[[#This Row],[TotalAmount]]&lt;200), 35
)</f>
        <v>35</v>
      </c>
      <c r="M3416" s="12" t="str" cm="1">
        <f t="array" ref="M3416">_xlfn.IFS(
    SUMIFS(FACT_ORDERS[TotalAmount], FACT_ORDERS[WD_CUSTOMERS],FACT_ORDERS[[#This Row],[WD_CUSTOMERS]])&gt;=15000, "VIP",
    SUMIFS(FACT_ORDERS[TotalAmount], FACT_ORDERS[WD_CUSTOMERS],FACT_ORDERS[[#This Row],[WD_CUSTOMERS]])&gt;=8000, "Premium",
    TRUE, "Regular"
)</f>
        <v>Regular</v>
      </c>
      <c r="N3416" s="32" cm="1">
        <f t="array" ref="N3416">_xlfn.IFS(
   FACT_ORDERS[[#This Row],[TypeOfClient]]="VIP", 0.2,
   FACT_ORDERS[[#This Row],[TypeOfClient]]="Premium", 0.1,
   TRUE, 0
)</f>
        <v>0</v>
      </c>
      <c r="O3416" s="31" cm="1">
        <f t="array" ref="O3416">_xlfn.IFS(
   FACT_ORDERS[[#This Row],[TotalAmount]]&gt;1500, 0.15,
   FACT_ORDERS[[#This Row],[TotalAmount]]&gt;1000, 0.1,
   FACT_ORDERS[[#This Row],[TotalAmount]]&gt;500, 0.05,
   TRUE, 0
)</f>
        <v>0</v>
      </c>
      <c r="P3416" s="28">
        <f xml:space="preserve"> FACT_ORDERS[[#This Row],[TotalAmount]] * (1 - (FACT_ORDERS[[#This Row],[ClientDiscount]] + FACT_ORDERS[[#This Row],[OrderDiscount]]) )</f>
        <v>70</v>
      </c>
      <c r="Q3416" s="28">
        <f>FACT_ORDERS[[#This Row],[TotalAmountWithDiscount]]+FACT_ORDERS[[#This Row],[DeliveryCost]]</f>
        <v>105</v>
      </c>
      <c r="R3416" s="35">
        <v>44980</v>
      </c>
      <c r="S3416" s="35" t="str">
        <f>IF(NETWORKDAYS(FACT_ORDERS[[#This Row],[Order-Date]], FACT_ORDERS[[#This Row],[ArrivalDate ]]) &gt; 10, "Late", "On Time")</f>
        <v>On Time</v>
      </c>
    </row>
    <row r="3417" spans="1:19" x14ac:dyDescent="0.3">
      <c r="A3417" s="12">
        <v>8415</v>
      </c>
      <c r="B3417" s="12">
        <v>260</v>
      </c>
      <c r="C3417" s="12">
        <v>10177</v>
      </c>
      <c r="D3417" s="12">
        <v>3416</v>
      </c>
      <c r="E3417" s="12" t="s">
        <v>244</v>
      </c>
      <c r="F3417" s="13">
        <v>45403</v>
      </c>
      <c r="G3417" s="26" t="s">
        <v>4201</v>
      </c>
      <c r="H3417" s="12">
        <v>36</v>
      </c>
      <c r="I3417" s="28">
        <f>VLOOKUP(B:B,DIM_PRODUCTS!A:F,5,FALSE)</f>
        <v>15</v>
      </c>
      <c r="J3417" s="28">
        <f>FACT_ORDERS[[#This Row],[ProductPrice]]*FACT_ORDERS[[#This Row],[Quantity]]</f>
        <v>540</v>
      </c>
      <c r="K3417" s="12" t="str">
        <f>VLOOKUP(C:C,DIM_CUSTOMERS!A:G,7,FALSE)</f>
        <v>Mexico</v>
      </c>
      <c r="L3417" s="30" cm="1">
        <f t="array" ref="L3417">_xlfn.IFS(
    AND(FACT_ORDERS[[#This Row],[DeliveryMehtod]]="shippment",FACT_ORDERS[[#This Row],[TotalAmount]]&gt;=200), 0,
    AND(FACT_ORDERS[[#This Row],[DeliveryMehtod]]="pickup"), 15,
    AND(FACT_ORDERS[[#This Row],[DeliveryMehtod]]="shippment",FACT_ORDERS[[#This Row],[TotalAmount]]&lt;200), 35
)</f>
        <v>0</v>
      </c>
      <c r="M3417" s="12" t="str" cm="1">
        <f t="array" ref="M3417">_xlfn.IFS(
    SUMIFS(FACT_ORDERS[TotalAmount], FACT_ORDERS[WD_CUSTOMERS],FACT_ORDERS[[#This Row],[WD_CUSTOMERS]])&gt;=15000, "VIP",
    SUMIFS(FACT_ORDERS[TotalAmount], FACT_ORDERS[WD_CUSTOMERS],FACT_ORDERS[[#This Row],[WD_CUSTOMERS]])&gt;=8000, "Premium",
    TRUE, "Regular"
)</f>
        <v>Premium</v>
      </c>
      <c r="N3417" s="32" cm="1">
        <f t="array" ref="N3417">_xlfn.IFS(
   FACT_ORDERS[[#This Row],[TypeOfClient]]="VIP", 0.2,
   FACT_ORDERS[[#This Row],[TypeOfClient]]="Premium", 0.1,
   TRUE, 0
)</f>
        <v>0.1</v>
      </c>
      <c r="O3417" s="31" cm="1">
        <f t="array" ref="O3417">_xlfn.IFS(
   FACT_ORDERS[[#This Row],[TotalAmount]]&gt;1500, 0.15,
   FACT_ORDERS[[#This Row],[TotalAmount]]&gt;1000, 0.1,
   FACT_ORDERS[[#This Row],[TotalAmount]]&gt;500, 0.05,
   TRUE, 0
)</f>
        <v>0.05</v>
      </c>
      <c r="P3417" s="28">
        <f xml:space="preserve"> FACT_ORDERS[[#This Row],[TotalAmount]] * (1 - (FACT_ORDERS[[#This Row],[ClientDiscount]] + FACT_ORDERS[[#This Row],[OrderDiscount]]) )</f>
        <v>459</v>
      </c>
      <c r="Q3417" s="28">
        <f>FACT_ORDERS[[#This Row],[TotalAmountWithDiscount]]+FACT_ORDERS[[#This Row],[DeliveryCost]]</f>
        <v>459</v>
      </c>
      <c r="R3417" s="35">
        <v>45423</v>
      </c>
      <c r="S3417" s="35" t="str">
        <f>IF(NETWORKDAYS(FACT_ORDERS[[#This Row],[Order-Date]], FACT_ORDERS[[#This Row],[ArrivalDate ]]) &gt; 10, "Late", "On Time")</f>
        <v>Late</v>
      </c>
    </row>
    <row r="3418" spans="1:19" x14ac:dyDescent="0.3">
      <c r="A3418" s="12">
        <v>8416</v>
      </c>
      <c r="B3418" s="12">
        <v>294</v>
      </c>
      <c r="C3418" s="12">
        <v>10177</v>
      </c>
      <c r="D3418" s="12">
        <v>3417</v>
      </c>
      <c r="E3418" s="12" t="s">
        <v>243</v>
      </c>
      <c r="F3418" s="13">
        <v>45403</v>
      </c>
      <c r="G3418" s="26" t="s">
        <v>13750</v>
      </c>
      <c r="H3418" s="12">
        <v>14</v>
      </c>
      <c r="I3418" s="28">
        <f>VLOOKUP(B:B,DIM_PRODUCTS!A:F,5,FALSE)</f>
        <v>8</v>
      </c>
      <c r="J3418" s="28">
        <f>FACT_ORDERS[[#This Row],[ProductPrice]]*FACT_ORDERS[[#This Row],[Quantity]]</f>
        <v>112</v>
      </c>
      <c r="K3418" s="12" t="str">
        <f>VLOOKUP(C:C,DIM_CUSTOMERS!A:G,7,FALSE)</f>
        <v>Mexico</v>
      </c>
      <c r="L3418" s="30" cm="1">
        <f t="array" ref="L3418">_xlfn.IFS(
    AND(FACT_ORDERS[[#This Row],[DeliveryMehtod]]="shippment",FACT_ORDERS[[#This Row],[TotalAmount]]&gt;=200), 0,
    AND(FACT_ORDERS[[#This Row],[DeliveryMehtod]]="pickup"), 15,
    AND(FACT_ORDERS[[#This Row],[DeliveryMehtod]]="shippment",FACT_ORDERS[[#This Row],[TotalAmount]]&lt;200), 35
)</f>
        <v>15</v>
      </c>
      <c r="M3418" s="12" t="str" cm="1">
        <f t="array" ref="M3418">_xlfn.IFS(
    SUMIFS(FACT_ORDERS[TotalAmount], FACT_ORDERS[WD_CUSTOMERS],FACT_ORDERS[[#This Row],[WD_CUSTOMERS]])&gt;=15000, "VIP",
    SUMIFS(FACT_ORDERS[TotalAmount], FACT_ORDERS[WD_CUSTOMERS],FACT_ORDERS[[#This Row],[WD_CUSTOMERS]])&gt;=8000, "Premium",
    TRUE, "Regular"
)</f>
        <v>Premium</v>
      </c>
      <c r="N3418" s="32" cm="1">
        <f t="array" ref="N3418">_xlfn.IFS(
   FACT_ORDERS[[#This Row],[TypeOfClient]]="VIP", 0.2,
   FACT_ORDERS[[#This Row],[TypeOfClient]]="Premium", 0.1,
   TRUE, 0
)</f>
        <v>0.1</v>
      </c>
      <c r="O3418" s="31" cm="1">
        <f t="array" ref="O3418">_xlfn.IFS(
   FACT_ORDERS[[#This Row],[TotalAmount]]&gt;1500, 0.15,
   FACT_ORDERS[[#This Row],[TotalAmount]]&gt;1000, 0.1,
   FACT_ORDERS[[#This Row],[TotalAmount]]&gt;500, 0.05,
   TRUE, 0
)</f>
        <v>0</v>
      </c>
      <c r="P3418" s="28">
        <f xml:space="preserve"> FACT_ORDERS[[#This Row],[TotalAmount]] * (1 - (FACT_ORDERS[[#This Row],[ClientDiscount]] + FACT_ORDERS[[#This Row],[OrderDiscount]]) )</f>
        <v>100.8</v>
      </c>
      <c r="Q3418" s="28">
        <f>FACT_ORDERS[[#This Row],[TotalAmountWithDiscount]]+FACT_ORDERS[[#This Row],[DeliveryCost]]</f>
        <v>115.8</v>
      </c>
      <c r="R3418" s="35">
        <v>45414</v>
      </c>
      <c r="S3418" s="35" t="str">
        <f>IF(NETWORKDAYS(FACT_ORDERS[[#This Row],[Order-Date]], FACT_ORDERS[[#This Row],[ArrivalDate ]]) &gt; 10, "Late", "On Time")</f>
        <v>On Time</v>
      </c>
    </row>
    <row r="3419" spans="1:19" x14ac:dyDescent="0.3">
      <c r="A3419" s="12">
        <v>8417</v>
      </c>
      <c r="B3419" s="12">
        <v>260</v>
      </c>
      <c r="C3419" s="12">
        <v>10177</v>
      </c>
      <c r="D3419" s="12">
        <v>3418</v>
      </c>
      <c r="E3419" s="12" t="s">
        <v>243</v>
      </c>
      <c r="F3419" s="13">
        <v>45246</v>
      </c>
      <c r="G3419" s="26" t="s">
        <v>13751</v>
      </c>
      <c r="H3419" s="12">
        <v>36</v>
      </c>
      <c r="I3419" s="28">
        <f>VLOOKUP(B:B,DIM_PRODUCTS!A:F,5,FALSE)</f>
        <v>15</v>
      </c>
      <c r="J3419" s="28">
        <f>FACT_ORDERS[[#This Row],[ProductPrice]]*FACT_ORDERS[[#This Row],[Quantity]]</f>
        <v>540</v>
      </c>
      <c r="K3419" s="12" t="str">
        <f>VLOOKUP(C:C,DIM_CUSTOMERS!A:G,7,FALSE)</f>
        <v>Mexico</v>
      </c>
      <c r="L3419" s="30" cm="1">
        <f t="array" ref="L3419">_xlfn.IFS(
    AND(FACT_ORDERS[[#This Row],[DeliveryMehtod]]="shippment",FACT_ORDERS[[#This Row],[TotalAmount]]&gt;=200), 0,
    AND(FACT_ORDERS[[#This Row],[DeliveryMehtod]]="pickup"), 15,
    AND(FACT_ORDERS[[#This Row],[DeliveryMehtod]]="shippment",FACT_ORDERS[[#This Row],[TotalAmount]]&lt;200), 35
)</f>
        <v>15</v>
      </c>
      <c r="M3419" s="12" t="str" cm="1">
        <f t="array" ref="M3419">_xlfn.IFS(
    SUMIFS(FACT_ORDERS[TotalAmount], FACT_ORDERS[WD_CUSTOMERS],FACT_ORDERS[[#This Row],[WD_CUSTOMERS]])&gt;=15000, "VIP",
    SUMIFS(FACT_ORDERS[TotalAmount], FACT_ORDERS[WD_CUSTOMERS],FACT_ORDERS[[#This Row],[WD_CUSTOMERS]])&gt;=8000, "Premium",
    TRUE, "Regular"
)</f>
        <v>Premium</v>
      </c>
      <c r="N3419" s="32" cm="1">
        <f t="array" ref="N3419">_xlfn.IFS(
   FACT_ORDERS[[#This Row],[TypeOfClient]]="VIP", 0.2,
   FACT_ORDERS[[#This Row],[TypeOfClient]]="Premium", 0.1,
   TRUE, 0
)</f>
        <v>0.1</v>
      </c>
      <c r="O3419" s="31" cm="1">
        <f t="array" ref="O3419">_xlfn.IFS(
   FACT_ORDERS[[#This Row],[TotalAmount]]&gt;1500, 0.15,
   FACT_ORDERS[[#This Row],[TotalAmount]]&gt;1000, 0.1,
   FACT_ORDERS[[#This Row],[TotalAmount]]&gt;500, 0.05,
   TRUE, 0
)</f>
        <v>0.05</v>
      </c>
      <c r="P3419" s="28">
        <f xml:space="preserve"> FACT_ORDERS[[#This Row],[TotalAmount]] * (1 - (FACT_ORDERS[[#This Row],[ClientDiscount]] + FACT_ORDERS[[#This Row],[OrderDiscount]]) )</f>
        <v>459</v>
      </c>
      <c r="Q3419" s="28">
        <f>FACT_ORDERS[[#This Row],[TotalAmountWithDiscount]]+FACT_ORDERS[[#This Row],[DeliveryCost]]</f>
        <v>474</v>
      </c>
      <c r="R3419" s="35">
        <v>45257</v>
      </c>
      <c r="S3419" s="35" t="str">
        <f>IF(NETWORKDAYS(FACT_ORDERS[[#This Row],[Order-Date]], FACT_ORDERS[[#This Row],[ArrivalDate ]]) &gt; 10, "Late", "On Time")</f>
        <v>On Time</v>
      </c>
    </row>
    <row r="3420" spans="1:19" x14ac:dyDescent="0.3">
      <c r="A3420" s="12">
        <v>8418</v>
      </c>
      <c r="B3420" s="12">
        <v>294</v>
      </c>
      <c r="C3420" s="12">
        <v>10177</v>
      </c>
      <c r="D3420" s="12">
        <v>3419</v>
      </c>
      <c r="E3420" s="12" t="s">
        <v>244</v>
      </c>
      <c r="F3420" s="13">
        <v>45246</v>
      </c>
      <c r="G3420" s="26" t="s">
        <v>13752</v>
      </c>
      <c r="H3420" s="12">
        <v>18</v>
      </c>
      <c r="I3420" s="28">
        <f>VLOOKUP(B:B,DIM_PRODUCTS!A:F,5,FALSE)</f>
        <v>8</v>
      </c>
      <c r="J3420" s="28">
        <f>FACT_ORDERS[[#This Row],[ProductPrice]]*FACT_ORDERS[[#This Row],[Quantity]]</f>
        <v>144</v>
      </c>
      <c r="K3420" s="12" t="str">
        <f>VLOOKUP(C:C,DIM_CUSTOMERS!A:G,7,FALSE)</f>
        <v>Mexico</v>
      </c>
      <c r="L3420" s="30" cm="1">
        <f t="array" ref="L3420">_xlfn.IFS(
    AND(FACT_ORDERS[[#This Row],[DeliveryMehtod]]="shippment",FACT_ORDERS[[#This Row],[TotalAmount]]&gt;=200), 0,
    AND(FACT_ORDERS[[#This Row],[DeliveryMehtod]]="pickup"), 15,
    AND(FACT_ORDERS[[#This Row],[DeliveryMehtod]]="shippment",FACT_ORDERS[[#This Row],[TotalAmount]]&lt;200), 35
)</f>
        <v>35</v>
      </c>
      <c r="M3420" s="12" t="str" cm="1">
        <f t="array" ref="M3420">_xlfn.IFS(
    SUMIFS(FACT_ORDERS[TotalAmount], FACT_ORDERS[WD_CUSTOMERS],FACT_ORDERS[[#This Row],[WD_CUSTOMERS]])&gt;=15000, "VIP",
    SUMIFS(FACT_ORDERS[TotalAmount], FACT_ORDERS[WD_CUSTOMERS],FACT_ORDERS[[#This Row],[WD_CUSTOMERS]])&gt;=8000, "Premium",
    TRUE, "Regular"
)</f>
        <v>Premium</v>
      </c>
      <c r="N3420" s="32" cm="1">
        <f t="array" ref="N3420">_xlfn.IFS(
   FACT_ORDERS[[#This Row],[TypeOfClient]]="VIP", 0.2,
   FACT_ORDERS[[#This Row],[TypeOfClient]]="Premium", 0.1,
   TRUE, 0
)</f>
        <v>0.1</v>
      </c>
      <c r="O3420" s="31" cm="1">
        <f t="array" ref="O3420">_xlfn.IFS(
   FACT_ORDERS[[#This Row],[TotalAmount]]&gt;1500, 0.15,
   FACT_ORDERS[[#This Row],[TotalAmount]]&gt;1000, 0.1,
   FACT_ORDERS[[#This Row],[TotalAmount]]&gt;500, 0.05,
   TRUE, 0
)</f>
        <v>0</v>
      </c>
      <c r="P3420" s="28">
        <f xml:space="preserve"> FACT_ORDERS[[#This Row],[TotalAmount]] * (1 - (FACT_ORDERS[[#This Row],[ClientDiscount]] + FACT_ORDERS[[#This Row],[OrderDiscount]]) )</f>
        <v>129.6</v>
      </c>
      <c r="Q3420" s="28">
        <f>FACT_ORDERS[[#This Row],[TotalAmountWithDiscount]]+FACT_ORDERS[[#This Row],[DeliveryCost]]</f>
        <v>164.6</v>
      </c>
      <c r="R3420" s="35">
        <v>45256</v>
      </c>
      <c r="S3420" s="35" t="str">
        <f>IF(NETWORKDAYS(FACT_ORDERS[[#This Row],[Order-Date]], FACT_ORDERS[[#This Row],[ArrivalDate ]]) &gt; 10, "Late", "On Time")</f>
        <v>On Time</v>
      </c>
    </row>
    <row r="3421" spans="1:19" x14ac:dyDescent="0.3">
      <c r="A3421" s="12">
        <v>8419</v>
      </c>
      <c r="B3421" s="12">
        <v>212</v>
      </c>
      <c r="C3421" s="12">
        <v>10177</v>
      </c>
      <c r="D3421" s="12">
        <v>3420</v>
      </c>
      <c r="E3421" s="12" t="s">
        <v>244</v>
      </c>
      <c r="F3421" s="13">
        <v>45246</v>
      </c>
      <c r="G3421" s="26" t="s">
        <v>13753</v>
      </c>
      <c r="H3421" s="12">
        <v>50</v>
      </c>
      <c r="I3421" s="28">
        <f>VLOOKUP(B:B,DIM_PRODUCTS!A:F,5,FALSE)</f>
        <v>41</v>
      </c>
      <c r="J3421" s="28">
        <f>FACT_ORDERS[[#This Row],[ProductPrice]]*FACT_ORDERS[[#This Row],[Quantity]]</f>
        <v>2050</v>
      </c>
      <c r="K3421" s="12" t="str">
        <f>VLOOKUP(C:C,DIM_CUSTOMERS!A:G,7,FALSE)</f>
        <v>Mexico</v>
      </c>
      <c r="L3421" s="30" cm="1">
        <f t="array" ref="L3421">_xlfn.IFS(
    AND(FACT_ORDERS[[#This Row],[DeliveryMehtod]]="shippment",FACT_ORDERS[[#This Row],[TotalAmount]]&gt;=200), 0,
    AND(FACT_ORDERS[[#This Row],[DeliveryMehtod]]="pickup"), 15,
    AND(FACT_ORDERS[[#This Row],[DeliveryMehtod]]="shippment",FACT_ORDERS[[#This Row],[TotalAmount]]&lt;200), 35
)</f>
        <v>0</v>
      </c>
      <c r="M3421" s="12" t="str" cm="1">
        <f t="array" ref="M3421">_xlfn.IFS(
    SUMIFS(FACT_ORDERS[TotalAmount], FACT_ORDERS[WD_CUSTOMERS],FACT_ORDERS[[#This Row],[WD_CUSTOMERS]])&gt;=15000, "VIP",
    SUMIFS(FACT_ORDERS[TotalAmount], FACT_ORDERS[WD_CUSTOMERS],FACT_ORDERS[[#This Row],[WD_CUSTOMERS]])&gt;=8000, "Premium",
    TRUE, "Regular"
)</f>
        <v>Premium</v>
      </c>
      <c r="N3421" s="32" cm="1">
        <f t="array" ref="N3421">_xlfn.IFS(
   FACT_ORDERS[[#This Row],[TypeOfClient]]="VIP", 0.2,
   FACT_ORDERS[[#This Row],[TypeOfClient]]="Premium", 0.1,
   TRUE, 0
)</f>
        <v>0.1</v>
      </c>
      <c r="O3421" s="31" cm="1">
        <f t="array" ref="O3421">_xlfn.IFS(
   FACT_ORDERS[[#This Row],[TotalAmount]]&gt;1500, 0.15,
   FACT_ORDERS[[#This Row],[TotalAmount]]&gt;1000, 0.1,
   FACT_ORDERS[[#This Row],[TotalAmount]]&gt;500, 0.05,
   TRUE, 0
)</f>
        <v>0.15</v>
      </c>
      <c r="P3421" s="28">
        <f xml:space="preserve"> FACT_ORDERS[[#This Row],[TotalAmount]] * (1 - (FACT_ORDERS[[#This Row],[ClientDiscount]] + FACT_ORDERS[[#This Row],[OrderDiscount]]) )</f>
        <v>1537.5</v>
      </c>
      <c r="Q3421" s="28">
        <f>FACT_ORDERS[[#This Row],[TotalAmountWithDiscount]]+FACT_ORDERS[[#This Row],[DeliveryCost]]</f>
        <v>1537.5</v>
      </c>
      <c r="R3421" s="35">
        <v>45256</v>
      </c>
      <c r="S3421" s="35" t="str">
        <f>IF(NETWORKDAYS(FACT_ORDERS[[#This Row],[Order-Date]], FACT_ORDERS[[#This Row],[ArrivalDate ]]) &gt; 10, "Late", "On Time")</f>
        <v>On Time</v>
      </c>
    </row>
    <row r="3422" spans="1:19" x14ac:dyDescent="0.3">
      <c r="A3422" s="12">
        <v>8420</v>
      </c>
      <c r="B3422" s="12">
        <v>260</v>
      </c>
      <c r="C3422" s="12">
        <v>10177</v>
      </c>
      <c r="D3422" s="12">
        <v>3421</v>
      </c>
      <c r="E3422" s="12" t="s">
        <v>243</v>
      </c>
      <c r="F3422" s="13">
        <v>45331</v>
      </c>
      <c r="G3422" s="26" t="s">
        <v>13754</v>
      </c>
      <c r="H3422" s="12">
        <v>32</v>
      </c>
      <c r="I3422" s="28">
        <f>VLOOKUP(B:B,DIM_PRODUCTS!A:F,5,FALSE)</f>
        <v>15</v>
      </c>
      <c r="J3422" s="28">
        <f>FACT_ORDERS[[#This Row],[ProductPrice]]*FACT_ORDERS[[#This Row],[Quantity]]</f>
        <v>480</v>
      </c>
      <c r="K3422" s="12" t="str">
        <f>VLOOKUP(C:C,DIM_CUSTOMERS!A:G,7,FALSE)</f>
        <v>Mexico</v>
      </c>
      <c r="L3422" s="30" cm="1">
        <f t="array" ref="L3422">_xlfn.IFS(
    AND(FACT_ORDERS[[#This Row],[DeliveryMehtod]]="shippment",FACT_ORDERS[[#This Row],[TotalAmount]]&gt;=200), 0,
    AND(FACT_ORDERS[[#This Row],[DeliveryMehtod]]="pickup"), 15,
    AND(FACT_ORDERS[[#This Row],[DeliveryMehtod]]="shippment",FACT_ORDERS[[#This Row],[TotalAmount]]&lt;200), 35
)</f>
        <v>15</v>
      </c>
      <c r="M3422" s="12" t="str" cm="1">
        <f t="array" ref="M3422">_xlfn.IFS(
    SUMIFS(FACT_ORDERS[TotalAmount], FACT_ORDERS[WD_CUSTOMERS],FACT_ORDERS[[#This Row],[WD_CUSTOMERS]])&gt;=15000, "VIP",
    SUMIFS(FACT_ORDERS[TotalAmount], FACT_ORDERS[WD_CUSTOMERS],FACT_ORDERS[[#This Row],[WD_CUSTOMERS]])&gt;=8000, "Premium",
    TRUE, "Regular"
)</f>
        <v>Premium</v>
      </c>
      <c r="N3422" s="32" cm="1">
        <f t="array" ref="N3422">_xlfn.IFS(
   FACT_ORDERS[[#This Row],[TypeOfClient]]="VIP", 0.2,
   FACT_ORDERS[[#This Row],[TypeOfClient]]="Premium", 0.1,
   TRUE, 0
)</f>
        <v>0.1</v>
      </c>
      <c r="O3422" s="31" cm="1">
        <f t="array" ref="O3422">_xlfn.IFS(
   FACT_ORDERS[[#This Row],[TotalAmount]]&gt;1500, 0.15,
   FACT_ORDERS[[#This Row],[TotalAmount]]&gt;1000, 0.1,
   FACT_ORDERS[[#This Row],[TotalAmount]]&gt;500, 0.05,
   TRUE, 0
)</f>
        <v>0</v>
      </c>
      <c r="P3422" s="28">
        <f xml:space="preserve"> FACT_ORDERS[[#This Row],[TotalAmount]] * (1 - (FACT_ORDERS[[#This Row],[ClientDiscount]] + FACT_ORDERS[[#This Row],[OrderDiscount]]) )</f>
        <v>432</v>
      </c>
      <c r="Q3422" s="28">
        <f>FACT_ORDERS[[#This Row],[TotalAmountWithDiscount]]+FACT_ORDERS[[#This Row],[DeliveryCost]]</f>
        <v>447</v>
      </c>
      <c r="R3422" s="35">
        <v>45339</v>
      </c>
      <c r="S3422" s="35" t="str">
        <f>IF(NETWORKDAYS(FACT_ORDERS[[#This Row],[Order-Date]], FACT_ORDERS[[#This Row],[ArrivalDate ]]) &gt; 10, "Late", "On Time")</f>
        <v>On Time</v>
      </c>
    </row>
    <row r="3423" spans="1:19" x14ac:dyDescent="0.3">
      <c r="A3423" s="12">
        <v>8421</v>
      </c>
      <c r="B3423" s="12">
        <v>294</v>
      </c>
      <c r="C3423" s="12">
        <v>10177</v>
      </c>
      <c r="D3423" s="12">
        <v>3422</v>
      </c>
      <c r="E3423" s="12" t="s">
        <v>244</v>
      </c>
      <c r="F3423" s="13">
        <v>45331</v>
      </c>
      <c r="G3423" s="26" t="s">
        <v>13755</v>
      </c>
      <c r="H3423" s="12">
        <v>15</v>
      </c>
      <c r="I3423" s="28">
        <f>VLOOKUP(B:B,DIM_PRODUCTS!A:F,5,FALSE)</f>
        <v>8</v>
      </c>
      <c r="J3423" s="28">
        <f>FACT_ORDERS[[#This Row],[ProductPrice]]*FACT_ORDERS[[#This Row],[Quantity]]</f>
        <v>120</v>
      </c>
      <c r="K3423" s="12" t="str">
        <f>VLOOKUP(C:C,DIM_CUSTOMERS!A:G,7,FALSE)</f>
        <v>Mexico</v>
      </c>
      <c r="L3423" s="30" cm="1">
        <f t="array" ref="L3423">_xlfn.IFS(
    AND(FACT_ORDERS[[#This Row],[DeliveryMehtod]]="shippment",FACT_ORDERS[[#This Row],[TotalAmount]]&gt;=200), 0,
    AND(FACT_ORDERS[[#This Row],[DeliveryMehtod]]="pickup"), 15,
    AND(FACT_ORDERS[[#This Row],[DeliveryMehtod]]="shippment",FACT_ORDERS[[#This Row],[TotalAmount]]&lt;200), 35
)</f>
        <v>35</v>
      </c>
      <c r="M3423" s="12" t="str" cm="1">
        <f t="array" ref="M3423">_xlfn.IFS(
    SUMIFS(FACT_ORDERS[TotalAmount], FACT_ORDERS[WD_CUSTOMERS],FACT_ORDERS[[#This Row],[WD_CUSTOMERS]])&gt;=15000, "VIP",
    SUMIFS(FACT_ORDERS[TotalAmount], FACT_ORDERS[WD_CUSTOMERS],FACT_ORDERS[[#This Row],[WD_CUSTOMERS]])&gt;=8000, "Premium",
    TRUE, "Regular"
)</f>
        <v>Premium</v>
      </c>
      <c r="N3423" s="32" cm="1">
        <f t="array" ref="N3423">_xlfn.IFS(
   FACT_ORDERS[[#This Row],[TypeOfClient]]="VIP", 0.2,
   FACT_ORDERS[[#This Row],[TypeOfClient]]="Premium", 0.1,
   TRUE, 0
)</f>
        <v>0.1</v>
      </c>
      <c r="O3423" s="31" cm="1">
        <f t="array" ref="O3423">_xlfn.IFS(
   FACT_ORDERS[[#This Row],[TotalAmount]]&gt;1500, 0.15,
   FACT_ORDERS[[#This Row],[TotalAmount]]&gt;1000, 0.1,
   FACT_ORDERS[[#This Row],[TotalAmount]]&gt;500, 0.05,
   TRUE, 0
)</f>
        <v>0</v>
      </c>
      <c r="P3423" s="28">
        <f xml:space="preserve"> FACT_ORDERS[[#This Row],[TotalAmount]] * (1 - (FACT_ORDERS[[#This Row],[ClientDiscount]] + FACT_ORDERS[[#This Row],[OrderDiscount]]) )</f>
        <v>108</v>
      </c>
      <c r="Q3423" s="28">
        <f>FACT_ORDERS[[#This Row],[TotalAmountWithDiscount]]+FACT_ORDERS[[#This Row],[DeliveryCost]]</f>
        <v>143</v>
      </c>
      <c r="R3423" s="35">
        <v>45345</v>
      </c>
      <c r="S3423" s="35" t="str">
        <f>IF(NETWORKDAYS(FACT_ORDERS[[#This Row],[Order-Date]], FACT_ORDERS[[#This Row],[ArrivalDate ]]) &gt; 10, "Late", "On Time")</f>
        <v>Late</v>
      </c>
    </row>
    <row r="3424" spans="1:19" x14ac:dyDescent="0.3">
      <c r="A3424" s="12">
        <v>8422</v>
      </c>
      <c r="B3424" s="12">
        <v>212</v>
      </c>
      <c r="C3424" s="12">
        <v>10177</v>
      </c>
      <c r="D3424" s="12">
        <v>3423</v>
      </c>
      <c r="E3424" s="12" t="s">
        <v>244</v>
      </c>
      <c r="F3424" s="13">
        <v>45331</v>
      </c>
      <c r="G3424" s="26" t="s">
        <v>13756</v>
      </c>
      <c r="H3424" s="12">
        <v>81</v>
      </c>
      <c r="I3424" s="28">
        <f>VLOOKUP(B:B,DIM_PRODUCTS!A:F,5,FALSE)</f>
        <v>41</v>
      </c>
      <c r="J3424" s="28">
        <f>FACT_ORDERS[[#This Row],[ProductPrice]]*FACT_ORDERS[[#This Row],[Quantity]]</f>
        <v>3321</v>
      </c>
      <c r="K3424" s="12" t="str">
        <f>VLOOKUP(C:C,DIM_CUSTOMERS!A:G,7,FALSE)</f>
        <v>Mexico</v>
      </c>
      <c r="L3424" s="30" cm="1">
        <f t="array" ref="L3424">_xlfn.IFS(
    AND(FACT_ORDERS[[#This Row],[DeliveryMehtod]]="shippment",FACT_ORDERS[[#This Row],[TotalAmount]]&gt;=200), 0,
    AND(FACT_ORDERS[[#This Row],[DeliveryMehtod]]="pickup"), 15,
    AND(FACT_ORDERS[[#This Row],[DeliveryMehtod]]="shippment",FACT_ORDERS[[#This Row],[TotalAmount]]&lt;200), 35
)</f>
        <v>0</v>
      </c>
      <c r="M3424" s="12" t="str" cm="1">
        <f t="array" ref="M3424">_xlfn.IFS(
    SUMIFS(FACT_ORDERS[TotalAmount], FACT_ORDERS[WD_CUSTOMERS],FACT_ORDERS[[#This Row],[WD_CUSTOMERS]])&gt;=15000, "VIP",
    SUMIFS(FACT_ORDERS[TotalAmount], FACT_ORDERS[WD_CUSTOMERS],FACT_ORDERS[[#This Row],[WD_CUSTOMERS]])&gt;=8000, "Premium",
    TRUE, "Regular"
)</f>
        <v>Premium</v>
      </c>
      <c r="N3424" s="32" cm="1">
        <f t="array" ref="N3424">_xlfn.IFS(
   FACT_ORDERS[[#This Row],[TypeOfClient]]="VIP", 0.2,
   FACT_ORDERS[[#This Row],[TypeOfClient]]="Premium", 0.1,
   TRUE, 0
)</f>
        <v>0.1</v>
      </c>
      <c r="O3424" s="31" cm="1">
        <f t="array" ref="O3424">_xlfn.IFS(
   FACT_ORDERS[[#This Row],[TotalAmount]]&gt;1500, 0.15,
   FACT_ORDERS[[#This Row],[TotalAmount]]&gt;1000, 0.1,
   FACT_ORDERS[[#This Row],[TotalAmount]]&gt;500, 0.05,
   TRUE, 0
)</f>
        <v>0.15</v>
      </c>
      <c r="P3424" s="28">
        <f xml:space="preserve"> FACT_ORDERS[[#This Row],[TotalAmount]] * (1 - (FACT_ORDERS[[#This Row],[ClientDiscount]] + FACT_ORDERS[[#This Row],[OrderDiscount]]) )</f>
        <v>2490.75</v>
      </c>
      <c r="Q3424" s="28">
        <f>FACT_ORDERS[[#This Row],[TotalAmountWithDiscount]]+FACT_ORDERS[[#This Row],[DeliveryCost]]</f>
        <v>2490.75</v>
      </c>
      <c r="R3424" s="35">
        <v>45342</v>
      </c>
      <c r="S3424" s="35" t="str">
        <f>IF(NETWORKDAYS(FACT_ORDERS[[#This Row],[Order-Date]], FACT_ORDERS[[#This Row],[ArrivalDate ]]) &gt; 10, "Late", "On Time")</f>
        <v>On Time</v>
      </c>
    </row>
    <row r="3425" spans="1:19" x14ac:dyDescent="0.3">
      <c r="A3425" s="12">
        <v>8423</v>
      </c>
      <c r="B3425" s="12">
        <v>260</v>
      </c>
      <c r="C3425" s="12">
        <v>10177</v>
      </c>
      <c r="D3425" s="12">
        <v>3424</v>
      </c>
      <c r="E3425" s="12" t="s">
        <v>243</v>
      </c>
      <c r="F3425" s="13">
        <v>45225</v>
      </c>
      <c r="G3425" s="26" t="s">
        <v>13757</v>
      </c>
      <c r="H3425" s="12">
        <v>37</v>
      </c>
      <c r="I3425" s="28">
        <f>VLOOKUP(B:B,DIM_PRODUCTS!A:F,5,FALSE)</f>
        <v>15</v>
      </c>
      <c r="J3425" s="28">
        <f>FACT_ORDERS[[#This Row],[ProductPrice]]*FACT_ORDERS[[#This Row],[Quantity]]</f>
        <v>555</v>
      </c>
      <c r="K3425" s="12" t="str">
        <f>VLOOKUP(C:C,DIM_CUSTOMERS!A:G,7,FALSE)</f>
        <v>Mexico</v>
      </c>
      <c r="L3425" s="30" cm="1">
        <f t="array" ref="L3425">_xlfn.IFS(
    AND(FACT_ORDERS[[#This Row],[DeliveryMehtod]]="shippment",FACT_ORDERS[[#This Row],[TotalAmount]]&gt;=200), 0,
    AND(FACT_ORDERS[[#This Row],[DeliveryMehtod]]="pickup"), 15,
    AND(FACT_ORDERS[[#This Row],[DeliveryMehtod]]="shippment",FACT_ORDERS[[#This Row],[TotalAmount]]&lt;200), 35
)</f>
        <v>15</v>
      </c>
      <c r="M3425" s="12" t="str" cm="1">
        <f t="array" ref="M3425">_xlfn.IFS(
    SUMIFS(FACT_ORDERS[TotalAmount], FACT_ORDERS[WD_CUSTOMERS],FACT_ORDERS[[#This Row],[WD_CUSTOMERS]])&gt;=15000, "VIP",
    SUMIFS(FACT_ORDERS[TotalAmount], FACT_ORDERS[WD_CUSTOMERS],FACT_ORDERS[[#This Row],[WD_CUSTOMERS]])&gt;=8000, "Premium",
    TRUE, "Regular"
)</f>
        <v>Premium</v>
      </c>
      <c r="N3425" s="32" cm="1">
        <f t="array" ref="N3425">_xlfn.IFS(
   FACT_ORDERS[[#This Row],[TypeOfClient]]="VIP", 0.2,
   FACT_ORDERS[[#This Row],[TypeOfClient]]="Premium", 0.1,
   TRUE, 0
)</f>
        <v>0.1</v>
      </c>
      <c r="O3425" s="31" cm="1">
        <f t="array" ref="O3425">_xlfn.IFS(
   FACT_ORDERS[[#This Row],[TotalAmount]]&gt;1500, 0.15,
   FACT_ORDERS[[#This Row],[TotalAmount]]&gt;1000, 0.1,
   FACT_ORDERS[[#This Row],[TotalAmount]]&gt;500, 0.05,
   TRUE, 0
)</f>
        <v>0.05</v>
      </c>
      <c r="P3425" s="28">
        <f xml:space="preserve"> FACT_ORDERS[[#This Row],[TotalAmount]] * (1 - (FACT_ORDERS[[#This Row],[ClientDiscount]] + FACT_ORDERS[[#This Row],[OrderDiscount]]) )</f>
        <v>471.75</v>
      </c>
      <c r="Q3425" s="28">
        <f>FACT_ORDERS[[#This Row],[TotalAmountWithDiscount]]+FACT_ORDERS[[#This Row],[DeliveryCost]]</f>
        <v>486.75</v>
      </c>
      <c r="R3425" s="35">
        <v>45234</v>
      </c>
      <c r="S3425" s="35" t="str">
        <f>IF(NETWORKDAYS(FACT_ORDERS[[#This Row],[Order-Date]], FACT_ORDERS[[#This Row],[ArrivalDate ]]) &gt; 10, "Late", "On Time")</f>
        <v>On Time</v>
      </c>
    </row>
    <row r="3426" spans="1:19" x14ac:dyDescent="0.3">
      <c r="A3426" s="12">
        <v>8424</v>
      </c>
      <c r="B3426" s="12">
        <v>294</v>
      </c>
      <c r="C3426" s="12">
        <v>10177</v>
      </c>
      <c r="D3426" s="12">
        <v>3425</v>
      </c>
      <c r="E3426" s="12" t="s">
        <v>243</v>
      </c>
      <c r="F3426" s="13">
        <v>45225</v>
      </c>
      <c r="G3426" s="26" t="s">
        <v>13758</v>
      </c>
      <c r="H3426" s="12">
        <v>15</v>
      </c>
      <c r="I3426" s="28">
        <f>VLOOKUP(B:B,DIM_PRODUCTS!A:F,5,FALSE)</f>
        <v>8</v>
      </c>
      <c r="J3426" s="28">
        <f>FACT_ORDERS[[#This Row],[ProductPrice]]*FACT_ORDERS[[#This Row],[Quantity]]</f>
        <v>120</v>
      </c>
      <c r="K3426" s="12" t="str">
        <f>VLOOKUP(C:C,DIM_CUSTOMERS!A:G,7,FALSE)</f>
        <v>Mexico</v>
      </c>
      <c r="L3426" s="30" cm="1">
        <f t="array" ref="L3426">_xlfn.IFS(
    AND(FACT_ORDERS[[#This Row],[DeliveryMehtod]]="shippment",FACT_ORDERS[[#This Row],[TotalAmount]]&gt;=200), 0,
    AND(FACT_ORDERS[[#This Row],[DeliveryMehtod]]="pickup"), 15,
    AND(FACT_ORDERS[[#This Row],[DeliveryMehtod]]="shippment",FACT_ORDERS[[#This Row],[TotalAmount]]&lt;200), 35
)</f>
        <v>15</v>
      </c>
      <c r="M3426" s="12" t="str" cm="1">
        <f t="array" ref="M3426">_xlfn.IFS(
    SUMIFS(FACT_ORDERS[TotalAmount], FACT_ORDERS[WD_CUSTOMERS],FACT_ORDERS[[#This Row],[WD_CUSTOMERS]])&gt;=15000, "VIP",
    SUMIFS(FACT_ORDERS[TotalAmount], FACT_ORDERS[WD_CUSTOMERS],FACT_ORDERS[[#This Row],[WD_CUSTOMERS]])&gt;=8000, "Premium",
    TRUE, "Regular"
)</f>
        <v>Premium</v>
      </c>
      <c r="N3426" s="32" cm="1">
        <f t="array" ref="N3426">_xlfn.IFS(
   FACT_ORDERS[[#This Row],[TypeOfClient]]="VIP", 0.2,
   FACT_ORDERS[[#This Row],[TypeOfClient]]="Premium", 0.1,
   TRUE, 0
)</f>
        <v>0.1</v>
      </c>
      <c r="O3426" s="31" cm="1">
        <f t="array" ref="O3426">_xlfn.IFS(
   FACT_ORDERS[[#This Row],[TotalAmount]]&gt;1500, 0.15,
   FACT_ORDERS[[#This Row],[TotalAmount]]&gt;1000, 0.1,
   FACT_ORDERS[[#This Row],[TotalAmount]]&gt;500, 0.05,
   TRUE, 0
)</f>
        <v>0</v>
      </c>
      <c r="P3426" s="28">
        <f xml:space="preserve"> FACT_ORDERS[[#This Row],[TotalAmount]] * (1 - (FACT_ORDERS[[#This Row],[ClientDiscount]] + FACT_ORDERS[[#This Row],[OrderDiscount]]) )</f>
        <v>108</v>
      </c>
      <c r="Q3426" s="28">
        <f>FACT_ORDERS[[#This Row],[TotalAmountWithDiscount]]+FACT_ORDERS[[#This Row],[DeliveryCost]]</f>
        <v>123</v>
      </c>
      <c r="R3426" s="35">
        <v>45233</v>
      </c>
      <c r="S3426" s="35" t="str">
        <f>IF(NETWORKDAYS(FACT_ORDERS[[#This Row],[Order-Date]], FACT_ORDERS[[#This Row],[ArrivalDate ]]) &gt; 10, "Late", "On Time")</f>
        <v>On Time</v>
      </c>
    </row>
    <row r="3427" spans="1:19" x14ac:dyDescent="0.3">
      <c r="A3427" s="12">
        <v>8425</v>
      </c>
      <c r="B3427" s="12">
        <v>212</v>
      </c>
      <c r="C3427" s="12">
        <v>10177</v>
      </c>
      <c r="D3427" s="12">
        <v>3426</v>
      </c>
      <c r="E3427" s="12" t="s">
        <v>244</v>
      </c>
      <c r="F3427" s="13">
        <v>45225</v>
      </c>
      <c r="G3427" s="26" t="s">
        <v>13759</v>
      </c>
      <c r="H3427" s="12">
        <v>50</v>
      </c>
      <c r="I3427" s="28">
        <f>VLOOKUP(B:B,DIM_PRODUCTS!A:F,5,FALSE)</f>
        <v>41</v>
      </c>
      <c r="J3427" s="28">
        <f>FACT_ORDERS[[#This Row],[ProductPrice]]*FACT_ORDERS[[#This Row],[Quantity]]</f>
        <v>2050</v>
      </c>
      <c r="K3427" s="12" t="str">
        <f>VLOOKUP(C:C,DIM_CUSTOMERS!A:G,7,FALSE)</f>
        <v>Mexico</v>
      </c>
      <c r="L3427" s="30" cm="1">
        <f t="array" ref="L3427">_xlfn.IFS(
    AND(FACT_ORDERS[[#This Row],[DeliveryMehtod]]="shippment",FACT_ORDERS[[#This Row],[TotalAmount]]&gt;=200), 0,
    AND(FACT_ORDERS[[#This Row],[DeliveryMehtod]]="pickup"), 15,
    AND(FACT_ORDERS[[#This Row],[DeliveryMehtod]]="shippment",FACT_ORDERS[[#This Row],[TotalAmount]]&lt;200), 35
)</f>
        <v>0</v>
      </c>
      <c r="M3427" s="12" t="str" cm="1">
        <f t="array" ref="M3427">_xlfn.IFS(
    SUMIFS(FACT_ORDERS[TotalAmount], FACT_ORDERS[WD_CUSTOMERS],FACT_ORDERS[[#This Row],[WD_CUSTOMERS]])&gt;=15000, "VIP",
    SUMIFS(FACT_ORDERS[TotalAmount], FACT_ORDERS[WD_CUSTOMERS],FACT_ORDERS[[#This Row],[WD_CUSTOMERS]])&gt;=8000, "Premium",
    TRUE, "Regular"
)</f>
        <v>Premium</v>
      </c>
      <c r="N3427" s="32" cm="1">
        <f t="array" ref="N3427">_xlfn.IFS(
   FACT_ORDERS[[#This Row],[TypeOfClient]]="VIP", 0.2,
   FACT_ORDERS[[#This Row],[TypeOfClient]]="Premium", 0.1,
   TRUE, 0
)</f>
        <v>0.1</v>
      </c>
      <c r="O3427" s="31" cm="1">
        <f t="array" ref="O3427">_xlfn.IFS(
   FACT_ORDERS[[#This Row],[TotalAmount]]&gt;1500, 0.15,
   FACT_ORDERS[[#This Row],[TotalAmount]]&gt;1000, 0.1,
   FACT_ORDERS[[#This Row],[TotalAmount]]&gt;500, 0.05,
   TRUE, 0
)</f>
        <v>0.15</v>
      </c>
      <c r="P3427" s="28">
        <f xml:space="preserve"> FACT_ORDERS[[#This Row],[TotalAmount]] * (1 - (FACT_ORDERS[[#This Row],[ClientDiscount]] + FACT_ORDERS[[#This Row],[OrderDiscount]]) )</f>
        <v>1537.5</v>
      </c>
      <c r="Q3427" s="28">
        <f>FACT_ORDERS[[#This Row],[TotalAmountWithDiscount]]+FACT_ORDERS[[#This Row],[DeliveryCost]]</f>
        <v>1537.5</v>
      </c>
      <c r="R3427" s="35">
        <v>45232</v>
      </c>
      <c r="S3427" s="35" t="str">
        <f>IF(NETWORKDAYS(FACT_ORDERS[[#This Row],[Order-Date]], FACT_ORDERS[[#This Row],[ArrivalDate ]]) &gt; 10, "Late", "On Time")</f>
        <v>On Time</v>
      </c>
    </row>
    <row r="3428" spans="1:19" x14ac:dyDescent="0.3">
      <c r="A3428" s="12">
        <v>8426</v>
      </c>
      <c r="B3428" s="12">
        <v>248</v>
      </c>
      <c r="C3428" s="12">
        <v>10313</v>
      </c>
      <c r="D3428" s="12">
        <v>3427</v>
      </c>
      <c r="E3428" s="12" t="s">
        <v>243</v>
      </c>
      <c r="F3428" s="13">
        <v>45403</v>
      </c>
      <c r="G3428" s="26" t="s">
        <v>13760</v>
      </c>
      <c r="H3428" s="12">
        <v>15</v>
      </c>
      <c r="I3428" s="28">
        <f>VLOOKUP(B:B,DIM_PRODUCTS!A:F,5,FALSE)</f>
        <v>13</v>
      </c>
      <c r="J3428" s="28">
        <f>FACT_ORDERS[[#This Row],[ProductPrice]]*FACT_ORDERS[[#This Row],[Quantity]]</f>
        <v>195</v>
      </c>
      <c r="K3428" s="12" t="str">
        <f>VLOOKUP(C:C,DIM_CUSTOMERS!A:G,7,FALSE)</f>
        <v>USA</v>
      </c>
      <c r="L3428" s="30" cm="1">
        <f t="array" ref="L3428">_xlfn.IFS(
    AND(FACT_ORDERS[[#This Row],[DeliveryMehtod]]="shippment",FACT_ORDERS[[#This Row],[TotalAmount]]&gt;=200), 0,
    AND(FACT_ORDERS[[#This Row],[DeliveryMehtod]]="pickup"), 15,
    AND(FACT_ORDERS[[#This Row],[DeliveryMehtod]]="shippment",FACT_ORDERS[[#This Row],[TotalAmount]]&lt;200), 35
)</f>
        <v>15</v>
      </c>
      <c r="M3428" s="12" t="str" cm="1">
        <f t="array" ref="M3428">_xlfn.IFS(
    SUMIFS(FACT_ORDERS[TotalAmount], FACT_ORDERS[WD_CUSTOMERS],FACT_ORDERS[[#This Row],[WD_CUSTOMERS]])&gt;=15000, "VIP",
    SUMIFS(FACT_ORDERS[TotalAmount], FACT_ORDERS[WD_CUSTOMERS],FACT_ORDERS[[#This Row],[WD_CUSTOMERS]])&gt;=8000, "Premium",
    TRUE, "Regular"
)</f>
        <v>Regular</v>
      </c>
      <c r="N3428" s="32" cm="1">
        <f t="array" ref="N3428">_xlfn.IFS(
   FACT_ORDERS[[#This Row],[TypeOfClient]]="VIP", 0.2,
   FACT_ORDERS[[#This Row],[TypeOfClient]]="Premium", 0.1,
   TRUE, 0
)</f>
        <v>0</v>
      </c>
      <c r="O3428" s="31" cm="1">
        <f t="array" ref="O3428">_xlfn.IFS(
   FACT_ORDERS[[#This Row],[TotalAmount]]&gt;1500, 0.15,
   FACT_ORDERS[[#This Row],[TotalAmount]]&gt;1000, 0.1,
   FACT_ORDERS[[#This Row],[TotalAmount]]&gt;500, 0.05,
   TRUE, 0
)</f>
        <v>0</v>
      </c>
      <c r="P3428" s="28">
        <f xml:space="preserve"> FACT_ORDERS[[#This Row],[TotalAmount]] * (1 - (FACT_ORDERS[[#This Row],[ClientDiscount]] + FACT_ORDERS[[#This Row],[OrderDiscount]]) )</f>
        <v>195</v>
      </c>
      <c r="Q3428" s="28">
        <f>FACT_ORDERS[[#This Row],[TotalAmountWithDiscount]]+FACT_ORDERS[[#This Row],[DeliveryCost]]</f>
        <v>210</v>
      </c>
      <c r="R3428" s="35">
        <v>45412</v>
      </c>
      <c r="S3428" s="35" t="str">
        <f>IF(NETWORKDAYS(FACT_ORDERS[[#This Row],[Order-Date]], FACT_ORDERS[[#This Row],[ArrivalDate ]]) &gt; 10, "Late", "On Time")</f>
        <v>On Time</v>
      </c>
    </row>
    <row r="3429" spans="1:19" x14ac:dyDescent="0.3">
      <c r="A3429" s="12">
        <v>8427</v>
      </c>
      <c r="B3429" s="12">
        <v>254</v>
      </c>
      <c r="C3429" s="12">
        <v>10313</v>
      </c>
      <c r="D3429" s="12">
        <v>3428</v>
      </c>
      <c r="E3429" s="12" t="s">
        <v>244</v>
      </c>
      <c r="F3429" s="13">
        <v>45403</v>
      </c>
      <c r="G3429" s="26" t="s">
        <v>13761</v>
      </c>
      <c r="H3429" s="12">
        <v>15</v>
      </c>
      <c r="I3429" s="28">
        <f>VLOOKUP(B:B,DIM_PRODUCTS!A:F,5,FALSE)</f>
        <v>27</v>
      </c>
      <c r="J3429" s="28">
        <f>FACT_ORDERS[[#This Row],[ProductPrice]]*FACT_ORDERS[[#This Row],[Quantity]]</f>
        <v>405</v>
      </c>
      <c r="K3429" s="12" t="str">
        <f>VLOOKUP(C:C,DIM_CUSTOMERS!A:G,7,FALSE)</f>
        <v>USA</v>
      </c>
      <c r="L3429" s="30" cm="1">
        <f t="array" ref="L3429">_xlfn.IFS(
    AND(FACT_ORDERS[[#This Row],[DeliveryMehtod]]="shippment",FACT_ORDERS[[#This Row],[TotalAmount]]&gt;=200), 0,
    AND(FACT_ORDERS[[#This Row],[DeliveryMehtod]]="pickup"), 15,
    AND(FACT_ORDERS[[#This Row],[DeliveryMehtod]]="shippment",FACT_ORDERS[[#This Row],[TotalAmount]]&lt;200), 35
)</f>
        <v>0</v>
      </c>
      <c r="M3429" s="12" t="str" cm="1">
        <f t="array" ref="M3429">_xlfn.IFS(
    SUMIFS(FACT_ORDERS[TotalAmount], FACT_ORDERS[WD_CUSTOMERS],FACT_ORDERS[[#This Row],[WD_CUSTOMERS]])&gt;=15000, "VIP",
    SUMIFS(FACT_ORDERS[TotalAmount], FACT_ORDERS[WD_CUSTOMERS],FACT_ORDERS[[#This Row],[WD_CUSTOMERS]])&gt;=8000, "Premium",
    TRUE, "Regular"
)</f>
        <v>Regular</v>
      </c>
      <c r="N3429" s="32" cm="1">
        <f t="array" ref="N3429">_xlfn.IFS(
   FACT_ORDERS[[#This Row],[TypeOfClient]]="VIP", 0.2,
   FACT_ORDERS[[#This Row],[TypeOfClient]]="Premium", 0.1,
   TRUE, 0
)</f>
        <v>0</v>
      </c>
      <c r="O3429" s="31" cm="1">
        <f t="array" ref="O3429">_xlfn.IFS(
   FACT_ORDERS[[#This Row],[TotalAmount]]&gt;1500, 0.15,
   FACT_ORDERS[[#This Row],[TotalAmount]]&gt;1000, 0.1,
   FACT_ORDERS[[#This Row],[TotalAmount]]&gt;500, 0.05,
   TRUE, 0
)</f>
        <v>0</v>
      </c>
      <c r="P3429" s="28">
        <f xml:space="preserve"> FACT_ORDERS[[#This Row],[TotalAmount]] * (1 - (FACT_ORDERS[[#This Row],[ClientDiscount]] + FACT_ORDERS[[#This Row],[OrderDiscount]]) )</f>
        <v>405</v>
      </c>
      <c r="Q3429" s="28">
        <f>FACT_ORDERS[[#This Row],[TotalAmountWithDiscount]]+FACT_ORDERS[[#This Row],[DeliveryCost]]</f>
        <v>405</v>
      </c>
      <c r="R3429" s="35">
        <v>45413</v>
      </c>
      <c r="S3429" s="35" t="str">
        <f>IF(NETWORKDAYS(FACT_ORDERS[[#This Row],[Order-Date]], FACT_ORDERS[[#This Row],[ArrivalDate ]]) &gt; 10, "Late", "On Time")</f>
        <v>On Time</v>
      </c>
    </row>
    <row r="3430" spans="1:19" x14ac:dyDescent="0.3">
      <c r="A3430" s="12">
        <v>8428</v>
      </c>
      <c r="B3430" s="12">
        <v>260</v>
      </c>
      <c r="C3430" s="12">
        <v>10313</v>
      </c>
      <c r="D3430" s="12">
        <v>3429</v>
      </c>
      <c r="E3430" s="12" t="s">
        <v>244</v>
      </c>
      <c r="F3430" s="13">
        <v>45403</v>
      </c>
      <c r="G3430" s="26" t="s">
        <v>13762</v>
      </c>
      <c r="H3430" s="12">
        <v>20</v>
      </c>
      <c r="I3430" s="28">
        <f>VLOOKUP(B:B,DIM_PRODUCTS!A:F,5,FALSE)</f>
        <v>15</v>
      </c>
      <c r="J3430" s="28">
        <f>FACT_ORDERS[[#This Row],[ProductPrice]]*FACT_ORDERS[[#This Row],[Quantity]]</f>
        <v>300</v>
      </c>
      <c r="K3430" s="12" t="str">
        <f>VLOOKUP(C:C,DIM_CUSTOMERS!A:G,7,FALSE)</f>
        <v>USA</v>
      </c>
      <c r="L3430" s="30" cm="1">
        <f t="array" ref="L3430">_xlfn.IFS(
    AND(FACT_ORDERS[[#This Row],[DeliveryMehtod]]="shippment",FACT_ORDERS[[#This Row],[TotalAmount]]&gt;=200), 0,
    AND(FACT_ORDERS[[#This Row],[DeliveryMehtod]]="pickup"), 15,
    AND(FACT_ORDERS[[#This Row],[DeliveryMehtod]]="shippment",FACT_ORDERS[[#This Row],[TotalAmount]]&lt;200), 35
)</f>
        <v>0</v>
      </c>
      <c r="M3430" s="12" t="str" cm="1">
        <f t="array" ref="M3430">_xlfn.IFS(
    SUMIFS(FACT_ORDERS[TotalAmount], FACT_ORDERS[WD_CUSTOMERS],FACT_ORDERS[[#This Row],[WD_CUSTOMERS]])&gt;=15000, "VIP",
    SUMIFS(FACT_ORDERS[TotalAmount], FACT_ORDERS[WD_CUSTOMERS],FACT_ORDERS[[#This Row],[WD_CUSTOMERS]])&gt;=8000, "Premium",
    TRUE, "Regular"
)</f>
        <v>Regular</v>
      </c>
      <c r="N3430" s="32" cm="1">
        <f t="array" ref="N3430">_xlfn.IFS(
   FACT_ORDERS[[#This Row],[TypeOfClient]]="VIP", 0.2,
   FACT_ORDERS[[#This Row],[TypeOfClient]]="Premium", 0.1,
   TRUE, 0
)</f>
        <v>0</v>
      </c>
      <c r="O3430" s="31" cm="1">
        <f t="array" ref="O3430">_xlfn.IFS(
   FACT_ORDERS[[#This Row],[TotalAmount]]&gt;1500, 0.15,
   FACT_ORDERS[[#This Row],[TotalAmount]]&gt;1000, 0.1,
   FACT_ORDERS[[#This Row],[TotalAmount]]&gt;500, 0.05,
   TRUE, 0
)</f>
        <v>0</v>
      </c>
      <c r="P3430" s="28">
        <f xml:space="preserve"> FACT_ORDERS[[#This Row],[TotalAmount]] * (1 - (FACT_ORDERS[[#This Row],[ClientDiscount]] + FACT_ORDERS[[#This Row],[OrderDiscount]]) )</f>
        <v>300</v>
      </c>
      <c r="Q3430" s="28">
        <f>FACT_ORDERS[[#This Row],[TotalAmountWithDiscount]]+FACT_ORDERS[[#This Row],[DeliveryCost]]</f>
        <v>300</v>
      </c>
      <c r="R3430" s="35">
        <v>45412</v>
      </c>
      <c r="S3430" s="35" t="str">
        <f>IF(NETWORKDAYS(FACT_ORDERS[[#This Row],[Order-Date]], FACT_ORDERS[[#This Row],[ArrivalDate ]]) &gt; 10, "Late", "On Time")</f>
        <v>On Time</v>
      </c>
    </row>
    <row r="3431" spans="1:19" x14ac:dyDescent="0.3">
      <c r="A3431" s="12">
        <v>8429</v>
      </c>
      <c r="B3431" s="12">
        <v>248</v>
      </c>
      <c r="C3431" s="12">
        <v>10313</v>
      </c>
      <c r="D3431" s="12">
        <v>3430</v>
      </c>
      <c r="E3431" s="12" t="s">
        <v>244</v>
      </c>
      <c r="F3431" s="13">
        <v>45405</v>
      </c>
      <c r="G3431" s="26" t="s">
        <v>13763</v>
      </c>
      <c r="H3431" s="12">
        <v>21</v>
      </c>
      <c r="I3431" s="28">
        <f>VLOOKUP(B:B,DIM_PRODUCTS!A:F,5,FALSE)</f>
        <v>13</v>
      </c>
      <c r="J3431" s="28">
        <f>FACT_ORDERS[[#This Row],[ProductPrice]]*FACT_ORDERS[[#This Row],[Quantity]]</f>
        <v>273</v>
      </c>
      <c r="K3431" s="12" t="str">
        <f>VLOOKUP(C:C,DIM_CUSTOMERS!A:G,7,FALSE)</f>
        <v>USA</v>
      </c>
      <c r="L3431" s="30" cm="1">
        <f t="array" ref="L3431">_xlfn.IFS(
    AND(FACT_ORDERS[[#This Row],[DeliveryMehtod]]="shippment",FACT_ORDERS[[#This Row],[TotalAmount]]&gt;=200), 0,
    AND(FACT_ORDERS[[#This Row],[DeliveryMehtod]]="pickup"), 15,
    AND(FACT_ORDERS[[#This Row],[DeliveryMehtod]]="shippment",FACT_ORDERS[[#This Row],[TotalAmount]]&lt;200), 35
)</f>
        <v>0</v>
      </c>
      <c r="M3431" s="12" t="str" cm="1">
        <f t="array" ref="M3431">_xlfn.IFS(
    SUMIFS(FACT_ORDERS[TotalAmount], FACT_ORDERS[WD_CUSTOMERS],FACT_ORDERS[[#This Row],[WD_CUSTOMERS]])&gt;=15000, "VIP",
    SUMIFS(FACT_ORDERS[TotalAmount], FACT_ORDERS[WD_CUSTOMERS],FACT_ORDERS[[#This Row],[WD_CUSTOMERS]])&gt;=8000, "Premium",
    TRUE, "Regular"
)</f>
        <v>Regular</v>
      </c>
      <c r="N3431" s="32" cm="1">
        <f t="array" ref="N3431">_xlfn.IFS(
   FACT_ORDERS[[#This Row],[TypeOfClient]]="VIP", 0.2,
   FACT_ORDERS[[#This Row],[TypeOfClient]]="Premium", 0.1,
   TRUE, 0
)</f>
        <v>0</v>
      </c>
      <c r="O3431" s="31" cm="1">
        <f t="array" ref="O3431">_xlfn.IFS(
   FACT_ORDERS[[#This Row],[TotalAmount]]&gt;1500, 0.15,
   FACT_ORDERS[[#This Row],[TotalAmount]]&gt;1000, 0.1,
   FACT_ORDERS[[#This Row],[TotalAmount]]&gt;500, 0.05,
   TRUE, 0
)</f>
        <v>0</v>
      </c>
      <c r="P3431" s="28">
        <f xml:space="preserve"> FACT_ORDERS[[#This Row],[TotalAmount]] * (1 - (FACT_ORDERS[[#This Row],[ClientDiscount]] + FACT_ORDERS[[#This Row],[OrderDiscount]]) )</f>
        <v>273</v>
      </c>
      <c r="Q3431" s="28">
        <f>FACT_ORDERS[[#This Row],[TotalAmountWithDiscount]]+FACT_ORDERS[[#This Row],[DeliveryCost]]</f>
        <v>273</v>
      </c>
      <c r="R3431" s="35">
        <v>45414</v>
      </c>
      <c r="S3431" s="35" t="str">
        <f>IF(NETWORKDAYS(FACT_ORDERS[[#This Row],[Order-Date]], FACT_ORDERS[[#This Row],[ArrivalDate ]]) &gt; 10, "Late", "On Time")</f>
        <v>On Time</v>
      </c>
    </row>
    <row r="3432" spans="1:19" x14ac:dyDescent="0.3">
      <c r="A3432" s="12">
        <v>8430</v>
      </c>
      <c r="B3432" s="12">
        <v>254</v>
      </c>
      <c r="C3432" s="12">
        <v>10313</v>
      </c>
      <c r="D3432" s="12">
        <v>3431</v>
      </c>
      <c r="E3432" s="12" t="s">
        <v>244</v>
      </c>
      <c r="F3432" s="13">
        <v>45405</v>
      </c>
      <c r="G3432" s="26" t="s">
        <v>3994</v>
      </c>
      <c r="H3432" s="12">
        <v>14</v>
      </c>
      <c r="I3432" s="28">
        <f>VLOOKUP(B:B,DIM_PRODUCTS!A:F,5,FALSE)</f>
        <v>27</v>
      </c>
      <c r="J3432" s="28">
        <f>FACT_ORDERS[[#This Row],[ProductPrice]]*FACT_ORDERS[[#This Row],[Quantity]]</f>
        <v>378</v>
      </c>
      <c r="K3432" s="12" t="str">
        <f>VLOOKUP(C:C,DIM_CUSTOMERS!A:G,7,FALSE)</f>
        <v>USA</v>
      </c>
      <c r="L3432" s="30" cm="1">
        <f t="array" ref="L3432">_xlfn.IFS(
    AND(FACT_ORDERS[[#This Row],[DeliveryMehtod]]="shippment",FACT_ORDERS[[#This Row],[TotalAmount]]&gt;=200), 0,
    AND(FACT_ORDERS[[#This Row],[DeliveryMehtod]]="pickup"), 15,
    AND(FACT_ORDERS[[#This Row],[DeliveryMehtod]]="shippment",FACT_ORDERS[[#This Row],[TotalAmount]]&lt;200), 35
)</f>
        <v>0</v>
      </c>
      <c r="M3432" s="12" t="str" cm="1">
        <f t="array" ref="M3432">_xlfn.IFS(
    SUMIFS(FACT_ORDERS[TotalAmount], FACT_ORDERS[WD_CUSTOMERS],FACT_ORDERS[[#This Row],[WD_CUSTOMERS]])&gt;=15000, "VIP",
    SUMIFS(FACT_ORDERS[TotalAmount], FACT_ORDERS[WD_CUSTOMERS],FACT_ORDERS[[#This Row],[WD_CUSTOMERS]])&gt;=8000, "Premium",
    TRUE, "Regular"
)</f>
        <v>Regular</v>
      </c>
      <c r="N3432" s="32" cm="1">
        <f t="array" ref="N3432">_xlfn.IFS(
   FACT_ORDERS[[#This Row],[TypeOfClient]]="VIP", 0.2,
   FACT_ORDERS[[#This Row],[TypeOfClient]]="Premium", 0.1,
   TRUE, 0
)</f>
        <v>0</v>
      </c>
      <c r="O3432" s="31" cm="1">
        <f t="array" ref="O3432">_xlfn.IFS(
   FACT_ORDERS[[#This Row],[TotalAmount]]&gt;1500, 0.15,
   FACT_ORDERS[[#This Row],[TotalAmount]]&gt;1000, 0.1,
   FACT_ORDERS[[#This Row],[TotalAmount]]&gt;500, 0.05,
   TRUE, 0
)</f>
        <v>0</v>
      </c>
      <c r="P3432" s="28">
        <f xml:space="preserve"> FACT_ORDERS[[#This Row],[TotalAmount]] * (1 - (FACT_ORDERS[[#This Row],[ClientDiscount]] + FACT_ORDERS[[#This Row],[OrderDiscount]]) )</f>
        <v>378</v>
      </c>
      <c r="Q3432" s="28">
        <f>FACT_ORDERS[[#This Row],[TotalAmountWithDiscount]]+FACT_ORDERS[[#This Row],[DeliveryCost]]</f>
        <v>378</v>
      </c>
      <c r="R3432" s="35">
        <v>45412</v>
      </c>
      <c r="S3432" s="35" t="str">
        <f>IF(NETWORKDAYS(FACT_ORDERS[[#This Row],[Order-Date]], FACT_ORDERS[[#This Row],[ArrivalDate ]]) &gt; 10, "Late", "On Time")</f>
        <v>On Time</v>
      </c>
    </row>
    <row r="3433" spans="1:19" x14ac:dyDescent="0.3">
      <c r="A3433" s="12">
        <v>8431</v>
      </c>
      <c r="B3433" s="12">
        <v>260</v>
      </c>
      <c r="C3433" s="12">
        <v>10313</v>
      </c>
      <c r="D3433" s="12">
        <v>3432</v>
      </c>
      <c r="E3433" s="12" t="s">
        <v>243</v>
      </c>
      <c r="F3433" s="13">
        <v>45405</v>
      </c>
      <c r="G3433" s="26" t="s">
        <v>13764</v>
      </c>
      <c r="H3433" s="12">
        <v>36</v>
      </c>
      <c r="I3433" s="28">
        <f>VLOOKUP(B:B,DIM_PRODUCTS!A:F,5,FALSE)</f>
        <v>15</v>
      </c>
      <c r="J3433" s="28">
        <f>FACT_ORDERS[[#This Row],[ProductPrice]]*FACT_ORDERS[[#This Row],[Quantity]]</f>
        <v>540</v>
      </c>
      <c r="K3433" s="12" t="str">
        <f>VLOOKUP(C:C,DIM_CUSTOMERS!A:G,7,FALSE)</f>
        <v>USA</v>
      </c>
      <c r="L3433" s="30" cm="1">
        <f t="array" ref="L3433">_xlfn.IFS(
    AND(FACT_ORDERS[[#This Row],[DeliveryMehtod]]="shippment",FACT_ORDERS[[#This Row],[TotalAmount]]&gt;=200), 0,
    AND(FACT_ORDERS[[#This Row],[DeliveryMehtod]]="pickup"), 15,
    AND(FACT_ORDERS[[#This Row],[DeliveryMehtod]]="shippment",FACT_ORDERS[[#This Row],[TotalAmount]]&lt;200), 35
)</f>
        <v>15</v>
      </c>
      <c r="M3433" s="12" t="str" cm="1">
        <f t="array" ref="M3433">_xlfn.IFS(
    SUMIFS(FACT_ORDERS[TotalAmount], FACT_ORDERS[WD_CUSTOMERS],FACT_ORDERS[[#This Row],[WD_CUSTOMERS]])&gt;=15000, "VIP",
    SUMIFS(FACT_ORDERS[TotalAmount], FACT_ORDERS[WD_CUSTOMERS],FACT_ORDERS[[#This Row],[WD_CUSTOMERS]])&gt;=8000, "Premium",
    TRUE, "Regular"
)</f>
        <v>Regular</v>
      </c>
      <c r="N3433" s="32" cm="1">
        <f t="array" ref="N3433">_xlfn.IFS(
   FACT_ORDERS[[#This Row],[TypeOfClient]]="VIP", 0.2,
   FACT_ORDERS[[#This Row],[TypeOfClient]]="Premium", 0.1,
   TRUE, 0
)</f>
        <v>0</v>
      </c>
      <c r="O3433" s="31" cm="1">
        <f t="array" ref="O3433">_xlfn.IFS(
   FACT_ORDERS[[#This Row],[TotalAmount]]&gt;1500, 0.15,
   FACT_ORDERS[[#This Row],[TotalAmount]]&gt;1000, 0.1,
   FACT_ORDERS[[#This Row],[TotalAmount]]&gt;500, 0.05,
   TRUE, 0
)</f>
        <v>0.05</v>
      </c>
      <c r="P3433" s="28">
        <f xml:space="preserve"> FACT_ORDERS[[#This Row],[TotalAmount]] * (1 - (FACT_ORDERS[[#This Row],[ClientDiscount]] + FACT_ORDERS[[#This Row],[OrderDiscount]]) )</f>
        <v>513</v>
      </c>
      <c r="Q3433" s="28">
        <f>FACT_ORDERS[[#This Row],[TotalAmountWithDiscount]]+FACT_ORDERS[[#This Row],[DeliveryCost]]</f>
        <v>528</v>
      </c>
      <c r="R3433" s="35">
        <v>45413</v>
      </c>
      <c r="S3433" s="35" t="str">
        <f>IF(NETWORKDAYS(FACT_ORDERS[[#This Row],[Order-Date]], FACT_ORDERS[[#This Row],[ArrivalDate ]]) &gt; 10, "Late", "On Time")</f>
        <v>On Time</v>
      </c>
    </row>
    <row r="3434" spans="1:19" x14ac:dyDescent="0.3">
      <c r="A3434" s="12">
        <v>8432</v>
      </c>
      <c r="B3434" s="12">
        <v>260</v>
      </c>
      <c r="C3434" s="12">
        <v>10313</v>
      </c>
      <c r="D3434" s="12">
        <v>3433</v>
      </c>
      <c r="E3434" s="12" t="s">
        <v>243</v>
      </c>
      <c r="F3434" s="13">
        <v>45555</v>
      </c>
      <c r="G3434" s="26" t="s">
        <v>13765</v>
      </c>
      <c r="H3434" s="12">
        <v>27</v>
      </c>
      <c r="I3434" s="28">
        <f>VLOOKUP(B:B,DIM_PRODUCTS!A:F,5,FALSE)</f>
        <v>15</v>
      </c>
      <c r="J3434" s="28">
        <f>FACT_ORDERS[[#This Row],[ProductPrice]]*FACT_ORDERS[[#This Row],[Quantity]]</f>
        <v>405</v>
      </c>
      <c r="K3434" s="12" t="str">
        <f>VLOOKUP(C:C,DIM_CUSTOMERS!A:G,7,FALSE)</f>
        <v>USA</v>
      </c>
      <c r="L3434" s="30" cm="1">
        <f t="array" ref="L3434">_xlfn.IFS(
    AND(FACT_ORDERS[[#This Row],[DeliveryMehtod]]="shippment",FACT_ORDERS[[#This Row],[TotalAmount]]&gt;=200), 0,
    AND(FACT_ORDERS[[#This Row],[DeliveryMehtod]]="pickup"), 15,
    AND(FACT_ORDERS[[#This Row],[DeliveryMehtod]]="shippment",FACT_ORDERS[[#This Row],[TotalAmount]]&lt;200), 35
)</f>
        <v>15</v>
      </c>
      <c r="M3434" s="12" t="str" cm="1">
        <f t="array" ref="M3434">_xlfn.IFS(
    SUMIFS(FACT_ORDERS[TotalAmount], FACT_ORDERS[WD_CUSTOMERS],FACT_ORDERS[[#This Row],[WD_CUSTOMERS]])&gt;=15000, "VIP",
    SUMIFS(FACT_ORDERS[TotalAmount], FACT_ORDERS[WD_CUSTOMERS],FACT_ORDERS[[#This Row],[WD_CUSTOMERS]])&gt;=8000, "Premium",
    TRUE, "Regular"
)</f>
        <v>Regular</v>
      </c>
      <c r="N3434" s="32" cm="1">
        <f t="array" ref="N3434">_xlfn.IFS(
   FACT_ORDERS[[#This Row],[TypeOfClient]]="VIP", 0.2,
   FACT_ORDERS[[#This Row],[TypeOfClient]]="Premium", 0.1,
   TRUE, 0
)</f>
        <v>0</v>
      </c>
      <c r="O3434" s="31" cm="1">
        <f t="array" ref="O3434">_xlfn.IFS(
   FACT_ORDERS[[#This Row],[TotalAmount]]&gt;1500, 0.15,
   FACT_ORDERS[[#This Row],[TotalAmount]]&gt;1000, 0.1,
   FACT_ORDERS[[#This Row],[TotalAmount]]&gt;500, 0.05,
   TRUE, 0
)</f>
        <v>0</v>
      </c>
      <c r="P3434" s="28">
        <f xml:space="preserve"> FACT_ORDERS[[#This Row],[TotalAmount]] * (1 - (FACT_ORDERS[[#This Row],[ClientDiscount]] + FACT_ORDERS[[#This Row],[OrderDiscount]]) )</f>
        <v>405</v>
      </c>
      <c r="Q3434" s="28">
        <f>FACT_ORDERS[[#This Row],[TotalAmountWithDiscount]]+FACT_ORDERS[[#This Row],[DeliveryCost]]</f>
        <v>420</v>
      </c>
      <c r="R3434" s="35">
        <v>45565</v>
      </c>
      <c r="S3434" s="35" t="str">
        <f>IF(NETWORKDAYS(FACT_ORDERS[[#This Row],[Order-Date]], FACT_ORDERS[[#This Row],[ArrivalDate ]]) &gt; 10, "Late", "On Time")</f>
        <v>On Time</v>
      </c>
    </row>
    <row r="3435" spans="1:19" x14ac:dyDescent="0.3">
      <c r="A3435" s="12">
        <v>8433</v>
      </c>
      <c r="B3435" s="12">
        <v>260</v>
      </c>
      <c r="C3435" s="12">
        <v>10313</v>
      </c>
      <c r="D3435" s="12">
        <v>3434</v>
      </c>
      <c r="E3435" s="12" t="s">
        <v>243</v>
      </c>
      <c r="F3435" s="13">
        <v>45552</v>
      </c>
      <c r="G3435" s="26" t="s">
        <v>4380</v>
      </c>
      <c r="H3435" s="12">
        <v>28</v>
      </c>
      <c r="I3435" s="28">
        <f>VLOOKUP(B:B,DIM_PRODUCTS!A:F,5,FALSE)</f>
        <v>15</v>
      </c>
      <c r="J3435" s="28">
        <f>FACT_ORDERS[[#This Row],[ProductPrice]]*FACT_ORDERS[[#This Row],[Quantity]]</f>
        <v>420</v>
      </c>
      <c r="K3435" s="12" t="str">
        <f>VLOOKUP(C:C,DIM_CUSTOMERS!A:G,7,FALSE)</f>
        <v>USA</v>
      </c>
      <c r="L3435" s="30" cm="1">
        <f t="array" ref="L3435">_xlfn.IFS(
    AND(FACT_ORDERS[[#This Row],[DeliveryMehtod]]="shippment",FACT_ORDERS[[#This Row],[TotalAmount]]&gt;=200), 0,
    AND(FACT_ORDERS[[#This Row],[DeliveryMehtod]]="pickup"), 15,
    AND(FACT_ORDERS[[#This Row],[DeliveryMehtod]]="shippment",FACT_ORDERS[[#This Row],[TotalAmount]]&lt;200), 35
)</f>
        <v>15</v>
      </c>
      <c r="M3435" s="12" t="str" cm="1">
        <f t="array" ref="M3435">_xlfn.IFS(
    SUMIFS(FACT_ORDERS[TotalAmount], FACT_ORDERS[WD_CUSTOMERS],FACT_ORDERS[[#This Row],[WD_CUSTOMERS]])&gt;=15000, "VIP",
    SUMIFS(FACT_ORDERS[TotalAmount], FACT_ORDERS[WD_CUSTOMERS],FACT_ORDERS[[#This Row],[WD_CUSTOMERS]])&gt;=8000, "Premium",
    TRUE, "Regular"
)</f>
        <v>Regular</v>
      </c>
      <c r="N3435" s="32" cm="1">
        <f t="array" ref="N3435">_xlfn.IFS(
   FACT_ORDERS[[#This Row],[TypeOfClient]]="VIP", 0.2,
   FACT_ORDERS[[#This Row],[TypeOfClient]]="Premium", 0.1,
   TRUE, 0
)</f>
        <v>0</v>
      </c>
      <c r="O3435" s="31" cm="1">
        <f t="array" ref="O3435">_xlfn.IFS(
   FACT_ORDERS[[#This Row],[TotalAmount]]&gt;1500, 0.15,
   FACT_ORDERS[[#This Row],[TotalAmount]]&gt;1000, 0.1,
   FACT_ORDERS[[#This Row],[TotalAmount]]&gt;500, 0.05,
   TRUE, 0
)</f>
        <v>0</v>
      </c>
      <c r="P3435" s="28">
        <f xml:space="preserve"> FACT_ORDERS[[#This Row],[TotalAmount]] * (1 - (FACT_ORDERS[[#This Row],[ClientDiscount]] + FACT_ORDERS[[#This Row],[OrderDiscount]]) )</f>
        <v>420</v>
      </c>
      <c r="Q3435" s="28">
        <f>FACT_ORDERS[[#This Row],[TotalAmountWithDiscount]]+FACT_ORDERS[[#This Row],[DeliveryCost]]</f>
        <v>435</v>
      </c>
      <c r="R3435" s="35">
        <v>45561</v>
      </c>
      <c r="S3435" s="35" t="str">
        <f>IF(NETWORKDAYS(FACT_ORDERS[[#This Row],[Order-Date]], FACT_ORDERS[[#This Row],[ArrivalDate ]]) &gt; 10, "Late", "On Time")</f>
        <v>On Time</v>
      </c>
    </row>
    <row r="3436" spans="1:19" x14ac:dyDescent="0.3">
      <c r="A3436" s="12">
        <v>8434</v>
      </c>
      <c r="B3436" s="12">
        <v>202</v>
      </c>
      <c r="C3436" s="12">
        <v>10800</v>
      </c>
      <c r="D3436" s="12">
        <v>3435</v>
      </c>
      <c r="E3436" s="12" t="s">
        <v>243</v>
      </c>
      <c r="F3436" s="13">
        <v>45558</v>
      </c>
      <c r="G3436" s="26" t="s">
        <v>13766</v>
      </c>
      <c r="H3436" s="12">
        <v>9</v>
      </c>
      <c r="I3436" s="28">
        <f>VLOOKUP(B:B,DIM_PRODUCTS!A:F,5,FALSE)</f>
        <v>15</v>
      </c>
      <c r="J3436" s="28">
        <f>FACT_ORDERS[[#This Row],[ProductPrice]]*FACT_ORDERS[[#This Row],[Quantity]]</f>
        <v>135</v>
      </c>
      <c r="K3436" s="12" t="str">
        <f>VLOOKUP(C:C,DIM_CUSTOMERS!A:G,7,FALSE)</f>
        <v>Germany</v>
      </c>
      <c r="L3436" s="30" cm="1">
        <f t="array" ref="L3436">_xlfn.IFS(
    AND(FACT_ORDERS[[#This Row],[DeliveryMehtod]]="shippment",FACT_ORDERS[[#This Row],[TotalAmount]]&gt;=200), 0,
    AND(FACT_ORDERS[[#This Row],[DeliveryMehtod]]="pickup"), 15,
    AND(FACT_ORDERS[[#This Row],[DeliveryMehtod]]="shippment",FACT_ORDERS[[#This Row],[TotalAmount]]&lt;200), 35
)</f>
        <v>15</v>
      </c>
      <c r="M3436" s="12" t="str" cm="1">
        <f t="array" ref="M3436">_xlfn.IFS(
    SUMIFS(FACT_ORDERS[TotalAmount], FACT_ORDERS[WD_CUSTOMERS],FACT_ORDERS[[#This Row],[WD_CUSTOMERS]])&gt;=15000, "VIP",
    SUMIFS(FACT_ORDERS[TotalAmount], FACT_ORDERS[WD_CUSTOMERS],FACT_ORDERS[[#This Row],[WD_CUSTOMERS]])&gt;=8000, "Premium",
    TRUE, "Regular"
)</f>
        <v>Regular</v>
      </c>
      <c r="N3436" s="32" cm="1">
        <f t="array" ref="N3436">_xlfn.IFS(
   FACT_ORDERS[[#This Row],[TypeOfClient]]="VIP", 0.2,
   FACT_ORDERS[[#This Row],[TypeOfClient]]="Premium", 0.1,
   TRUE, 0
)</f>
        <v>0</v>
      </c>
      <c r="O3436" s="31" cm="1">
        <f t="array" ref="O3436">_xlfn.IFS(
   FACT_ORDERS[[#This Row],[TotalAmount]]&gt;1500, 0.15,
   FACT_ORDERS[[#This Row],[TotalAmount]]&gt;1000, 0.1,
   FACT_ORDERS[[#This Row],[TotalAmount]]&gt;500, 0.05,
   TRUE, 0
)</f>
        <v>0</v>
      </c>
      <c r="P3436" s="28">
        <f xml:space="preserve"> FACT_ORDERS[[#This Row],[TotalAmount]] * (1 - (FACT_ORDERS[[#This Row],[ClientDiscount]] + FACT_ORDERS[[#This Row],[OrderDiscount]]) )</f>
        <v>135</v>
      </c>
      <c r="Q3436" s="28">
        <f>FACT_ORDERS[[#This Row],[TotalAmountWithDiscount]]+FACT_ORDERS[[#This Row],[DeliveryCost]]</f>
        <v>150</v>
      </c>
      <c r="R3436" s="35">
        <v>45566</v>
      </c>
      <c r="S3436" s="35" t="str">
        <f>IF(NETWORKDAYS(FACT_ORDERS[[#This Row],[Order-Date]], FACT_ORDERS[[#This Row],[ArrivalDate ]]) &gt; 10, "Late", "On Time")</f>
        <v>On Time</v>
      </c>
    </row>
    <row r="3437" spans="1:19" x14ac:dyDescent="0.3">
      <c r="A3437" s="12">
        <v>8435</v>
      </c>
      <c r="B3437" s="12">
        <v>202</v>
      </c>
      <c r="C3437" s="12">
        <v>10800</v>
      </c>
      <c r="D3437" s="12">
        <v>3436</v>
      </c>
      <c r="E3437" s="12" t="s">
        <v>244</v>
      </c>
      <c r="F3437" s="13">
        <v>45552</v>
      </c>
      <c r="G3437" s="26" t="s">
        <v>13767</v>
      </c>
      <c r="H3437" s="12">
        <v>6</v>
      </c>
      <c r="I3437" s="28">
        <f>VLOOKUP(B:B,DIM_PRODUCTS!A:F,5,FALSE)</f>
        <v>15</v>
      </c>
      <c r="J3437" s="28">
        <f>FACT_ORDERS[[#This Row],[ProductPrice]]*FACT_ORDERS[[#This Row],[Quantity]]</f>
        <v>90</v>
      </c>
      <c r="K3437" s="12" t="str">
        <f>VLOOKUP(C:C,DIM_CUSTOMERS!A:G,7,FALSE)</f>
        <v>Germany</v>
      </c>
      <c r="L3437" s="30" cm="1">
        <f t="array" ref="L3437">_xlfn.IFS(
    AND(FACT_ORDERS[[#This Row],[DeliveryMehtod]]="shippment",FACT_ORDERS[[#This Row],[TotalAmount]]&gt;=200), 0,
    AND(FACT_ORDERS[[#This Row],[DeliveryMehtod]]="pickup"), 15,
    AND(FACT_ORDERS[[#This Row],[DeliveryMehtod]]="shippment",FACT_ORDERS[[#This Row],[TotalAmount]]&lt;200), 35
)</f>
        <v>35</v>
      </c>
      <c r="M3437" s="12" t="str" cm="1">
        <f t="array" ref="M3437">_xlfn.IFS(
    SUMIFS(FACT_ORDERS[TotalAmount], FACT_ORDERS[WD_CUSTOMERS],FACT_ORDERS[[#This Row],[WD_CUSTOMERS]])&gt;=15000, "VIP",
    SUMIFS(FACT_ORDERS[TotalAmount], FACT_ORDERS[WD_CUSTOMERS],FACT_ORDERS[[#This Row],[WD_CUSTOMERS]])&gt;=8000, "Premium",
    TRUE, "Regular"
)</f>
        <v>Regular</v>
      </c>
      <c r="N3437" s="32" cm="1">
        <f t="array" ref="N3437">_xlfn.IFS(
   FACT_ORDERS[[#This Row],[TypeOfClient]]="VIP", 0.2,
   FACT_ORDERS[[#This Row],[TypeOfClient]]="Premium", 0.1,
   TRUE, 0
)</f>
        <v>0</v>
      </c>
      <c r="O3437" s="31" cm="1">
        <f t="array" ref="O3437">_xlfn.IFS(
   FACT_ORDERS[[#This Row],[TotalAmount]]&gt;1500, 0.15,
   FACT_ORDERS[[#This Row],[TotalAmount]]&gt;1000, 0.1,
   FACT_ORDERS[[#This Row],[TotalAmount]]&gt;500, 0.05,
   TRUE, 0
)</f>
        <v>0</v>
      </c>
      <c r="P3437" s="28">
        <f xml:space="preserve"> FACT_ORDERS[[#This Row],[TotalAmount]] * (1 - (FACT_ORDERS[[#This Row],[ClientDiscount]] + FACT_ORDERS[[#This Row],[OrderDiscount]]) )</f>
        <v>90</v>
      </c>
      <c r="Q3437" s="28">
        <f>FACT_ORDERS[[#This Row],[TotalAmountWithDiscount]]+FACT_ORDERS[[#This Row],[DeliveryCost]]</f>
        <v>125</v>
      </c>
      <c r="R3437" s="35">
        <v>45562</v>
      </c>
      <c r="S3437" s="35" t="str">
        <f>IF(NETWORKDAYS(FACT_ORDERS[[#This Row],[Order-Date]], FACT_ORDERS[[#This Row],[ArrivalDate ]]) &gt; 10, "Late", "On Time")</f>
        <v>On Time</v>
      </c>
    </row>
    <row r="3438" spans="1:19" x14ac:dyDescent="0.3">
      <c r="A3438" s="12">
        <v>8436</v>
      </c>
      <c r="B3438" s="12">
        <v>279</v>
      </c>
      <c r="C3438" s="12">
        <v>10800</v>
      </c>
      <c r="D3438" s="12">
        <v>3437</v>
      </c>
      <c r="E3438" s="12" t="s">
        <v>244</v>
      </c>
      <c r="F3438" s="13">
        <v>45552</v>
      </c>
      <c r="G3438" s="26" t="s">
        <v>13768</v>
      </c>
      <c r="H3438" s="12">
        <v>20</v>
      </c>
      <c r="I3438" s="28">
        <f>VLOOKUP(B:B,DIM_PRODUCTS!A:F,5,FALSE)</f>
        <v>24</v>
      </c>
      <c r="J3438" s="28">
        <f>FACT_ORDERS[[#This Row],[ProductPrice]]*FACT_ORDERS[[#This Row],[Quantity]]</f>
        <v>480</v>
      </c>
      <c r="K3438" s="12" t="str">
        <f>VLOOKUP(C:C,DIM_CUSTOMERS!A:G,7,FALSE)</f>
        <v>Germany</v>
      </c>
      <c r="L3438" s="30" cm="1">
        <f t="array" ref="L3438">_xlfn.IFS(
    AND(FACT_ORDERS[[#This Row],[DeliveryMehtod]]="shippment",FACT_ORDERS[[#This Row],[TotalAmount]]&gt;=200), 0,
    AND(FACT_ORDERS[[#This Row],[DeliveryMehtod]]="pickup"), 15,
    AND(FACT_ORDERS[[#This Row],[DeliveryMehtod]]="shippment",FACT_ORDERS[[#This Row],[TotalAmount]]&lt;200), 35
)</f>
        <v>0</v>
      </c>
      <c r="M3438" s="12" t="str" cm="1">
        <f t="array" ref="M3438">_xlfn.IFS(
    SUMIFS(FACT_ORDERS[TotalAmount], FACT_ORDERS[WD_CUSTOMERS],FACT_ORDERS[[#This Row],[WD_CUSTOMERS]])&gt;=15000, "VIP",
    SUMIFS(FACT_ORDERS[TotalAmount], FACT_ORDERS[WD_CUSTOMERS],FACT_ORDERS[[#This Row],[WD_CUSTOMERS]])&gt;=8000, "Premium",
    TRUE, "Regular"
)</f>
        <v>Regular</v>
      </c>
      <c r="N3438" s="32" cm="1">
        <f t="array" ref="N3438">_xlfn.IFS(
   FACT_ORDERS[[#This Row],[TypeOfClient]]="VIP", 0.2,
   FACT_ORDERS[[#This Row],[TypeOfClient]]="Premium", 0.1,
   TRUE, 0
)</f>
        <v>0</v>
      </c>
      <c r="O3438" s="31" cm="1">
        <f t="array" ref="O3438">_xlfn.IFS(
   FACT_ORDERS[[#This Row],[TotalAmount]]&gt;1500, 0.15,
   FACT_ORDERS[[#This Row],[TotalAmount]]&gt;1000, 0.1,
   FACT_ORDERS[[#This Row],[TotalAmount]]&gt;500, 0.05,
   TRUE, 0
)</f>
        <v>0</v>
      </c>
      <c r="P3438" s="28">
        <f xml:space="preserve"> FACT_ORDERS[[#This Row],[TotalAmount]] * (1 - (FACT_ORDERS[[#This Row],[ClientDiscount]] + FACT_ORDERS[[#This Row],[OrderDiscount]]) )</f>
        <v>480</v>
      </c>
      <c r="Q3438" s="28">
        <f>FACT_ORDERS[[#This Row],[TotalAmountWithDiscount]]+FACT_ORDERS[[#This Row],[DeliveryCost]]</f>
        <v>480</v>
      </c>
      <c r="R3438" s="35">
        <v>45563</v>
      </c>
      <c r="S3438" s="35" t="str">
        <f>IF(NETWORKDAYS(FACT_ORDERS[[#This Row],[Order-Date]], FACT_ORDERS[[#This Row],[ArrivalDate ]]) &gt; 10, "Late", "On Time")</f>
        <v>On Time</v>
      </c>
    </row>
    <row r="3439" spans="1:19" x14ac:dyDescent="0.3">
      <c r="A3439" s="12">
        <v>8437</v>
      </c>
      <c r="B3439" s="12">
        <v>202</v>
      </c>
      <c r="C3439" s="12">
        <v>10800</v>
      </c>
      <c r="D3439" s="12">
        <v>3438</v>
      </c>
      <c r="E3439" s="12" t="s">
        <v>243</v>
      </c>
      <c r="F3439" s="13">
        <v>45555</v>
      </c>
      <c r="G3439" s="26" t="s">
        <v>4498</v>
      </c>
      <c r="H3439" s="12">
        <v>8</v>
      </c>
      <c r="I3439" s="28">
        <f>VLOOKUP(B:B,DIM_PRODUCTS!A:F,5,FALSE)</f>
        <v>15</v>
      </c>
      <c r="J3439" s="28">
        <f>FACT_ORDERS[[#This Row],[ProductPrice]]*FACT_ORDERS[[#This Row],[Quantity]]</f>
        <v>120</v>
      </c>
      <c r="K3439" s="12" t="str">
        <f>VLOOKUP(C:C,DIM_CUSTOMERS!A:G,7,FALSE)</f>
        <v>Germany</v>
      </c>
      <c r="L3439" s="30" cm="1">
        <f t="array" ref="L3439">_xlfn.IFS(
    AND(FACT_ORDERS[[#This Row],[DeliveryMehtod]]="shippment",FACT_ORDERS[[#This Row],[TotalAmount]]&gt;=200), 0,
    AND(FACT_ORDERS[[#This Row],[DeliveryMehtod]]="pickup"), 15,
    AND(FACT_ORDERS[[#This Row],[DeliveryMehtod]]="shippment",FACT_ORDERS[[#This Row],[TotalAmount]]&lt;200), 35
)</f>
        <v>15</v>
      </c>
      <c r="M3439" s="12" t="str" cm="1">
        <f t="array" ref="M3439">_xlfn.IFS(
    SUMIFS(FACT_ORDERS[TotalAmount], FACT_ORDERS[WD_CUSTOMERS],FACT_ORDERS[[#This Row],[WD_CUSTOMERS]])&gt;=15000, "VIP",
    SUMIFS(FACT_ORDERS[TotalAmount], FACT_ORDERS[WD_CUSTOMERS],FACT_ORDERS[[#This Row],[WD_CUSTOMERS]])&gt;=8000, "Premium",
    TRUE, "Regular"
)</f>
        <v>Regular</v>
      </c>
      <c r="N3439" s="32" cm="1">
        <f t="array" ref="N3439">_xlfn.IFS(
   FACT_ORDERS[[#This Row],[TypeOfClient]]="VIP", 0.2,
   FACT_ORDERS[[#This Row],[TypeOfClient]]="Premium", 0.1,
   TRUE, 0
)</f>
        <v>0</v>
      </c>
      <c r="O3439" s="31" cm="1">
        <f t="array" ref="O3439">_xlfn.IFS(
   FACT_ORDERS[[#This Row],[TotalAmount]]&gt;1500, 0.15,
   FACT_ORDERS[[#This Row],[TotalAmount]]&gt;1000, 0.1,
   FACT_ORDERS[[#This Row],[TotalAmount]]&gt;500, 0.05,
   TRUE, 0
)</f>
        <v>0</v>
      </c>
      <c r="P3439" s="28">
        <f xml:space="preserve"> FACT_ORDERS[[#This Row],[TotalAmount]] * (1 - (FACT_ORDERS[[#This Row],[ClientDiscount]] + FACT_ORDERS[[#This Row],[OrderDiscount]]) )</f>
        <v>120</v>
      </c>
      <c r="Q3439" s="28">
        <f>FACT_ORDERS[[#This Row],[TotalAmountWithDiscount]]+FACT_ORDERS[[#This Row],[DeliveryCost]]</f>
        <v>135</v>
      </c>
      <c r="R3439" s="35">
        <v>45564</v>
      </c>
      <c r="S3439" s="35" t="str">
        <f>IF(NETWORKDAYS(FACT_ORDERS[[#This Row],[Order-Date]], FACT_ORDERS[[#This Row],[ArrivalDate ]]) &gt; 10, "Late", "On Time")</f>
        <v>On Time</v>
      </c>
    </row>
    <row r="3440" spans="1:19" x14ac:dyDescent="0.3">
      <c r="A3440" s="12">
        <v>8438</v>
      </c>
      <c r="B3440" s="12">
        <v>279</v>
      </c>
      <c r="C3440" s="12">
        <v>10800</v>
      </c>
      <c r="D3440" s="12">
        <v>3439</v>
      </c>
      <c r="E3440" s="12" t="s">
        <v>243</v>
      </c>
      <c r="F3440" s="13">
        <v>45555</v>
      </c>
      <c r="G3440" s="26" t="s">
        <v>13769</v>
      </c>
      <c r="H3440" s="12">
        <v>24</v>
      </c>
      <c r="I3440" s="28">
        <f>VLOOKUP(B:B,DIM_PRODUCTS!A:F,5,FALSE)</f>
        <v>24</v>
      </c>
      <c r="J3440" s="28">
        <f>FACT_ORDERS[[#This Row],[ProductPrice]]*FACT_ORDERS[[#This Row],[Quantity]]</f>
        <v>576</v>
      </c>
      <c r="K3440" s="12" t="str">
        <f>VLOOKUP(C:C,DIM_CUSTOMERS!A:G,7,FALSE)</f>
        <v>Germany</v>
      </c>
      <c r="L3440" s="30" cm="1">
        <f t="array" ref="L3440">_xlfn.IFS(
    AND(FACT_ORDERS[[#This Row],[DeliveryMehtod]]="shippment",FACT_ORDERS[[#This Row],[TotalAmount]]&gt;=200), 0,
    AND(FACT_ORDERS[[#This Row],[DeliveryMehtod]]="pickup"), 15,
    AND(FACT_ORDERS[[#This Row],[DeliveryMehtod]]="shippment",FACT_ORDERS[[#This Row],[TotalAmount]]&lt;200), 35
)</f>
        <v>15</v>
      </c>
      <c r="M3440" s="12" t="str" cm="1">
        <f t="array" ref="M3440">_xlfn.IFS(
    SUMIFS(FACT_ORDERS[TotalAmount], FACT_ORDERS[WD_CUSTOMERS],FACT_ORDERS[[#This Row],[WD_CUSTOMERS]])&gt;=15000, "VIP",
    SUMIFS(FACT_ORDERS[TotalAmount], FACT_ORDERS[WD_CUSTOMERS],FACT_ORDERS[[#This Row],[WD_CUSTOMERS]])&gt;=8000, "Premium",
    TRUE, "Regular"
)</f>
        <v>Regular</v>
      </c>
      <c r="N3440" s="32" cm="1">
        <f t="array" ref="N3440">_xlfn.IFS(
   FACT_ORDERS[[#This Row],[TypeOfClient]]="VIP", 0.2,
   FACT_ORDERS[[#This Row],[TypeOfClient]]="Premium", 0.1,
   TRUE, 0
)</f>
        <v>0</v>
      </c>
      <c r="O3440" s="31" cm="1">
        <f t="array" ref="O3440">_xlfn.IFS(
   FACT_ORDERS[[#This Row],[TotalAmount]]&gt;1500, 0.15,
   FACT_ORDERS[[#This Row],[TotalAmount]]&gt;1000, 0.1,
   FACT_ORDERS[[#This Row],[TotalAmount]]&gt;500, 0.05,
   TRUE, 0
)</f>
        <v>0.05</v>
      </c>
      <c r="P3440" s="28">
        <f xml:space="preserve"> FACT_ORDERS[[#This Row],[TotalAmount]] * (1 - (FACT_ORDERS[[#This Row],[ClientDiscount]] + FACT_ORDERS[[#This Row],[OrderDiscount]]) )</f>
        <v>547.19999999999993</v>
      </c>
      <c r="Q3440" s="28">
        <f>FACT_ORDERS[[#This Row],[TotalAmountWithDiscount]]+FACT_ORDERS[[#This Row],[DeliveryCost]]</f>
        <v>562.19999999999993</v>
      </c>
      <c r="R3440" s="35">
        <v>45566</v>
      </c>
      <c r="S3440" s="35" t="str">
        <f>IF(NETWORKDAYS(FACT_ORDERS[[#This Row],[Order-Date]], FACT_ORDERS[[#This Row],[ArrivalDate ]]) &gt; 10, "Late", "On Time")</f>
        <v>On Time</v>
      </c>
    </row>
    <row r="3441" spans="1:19" x14ac:dyDescent="0.3">
      <c r="A3441" s="12">
        <v>8439</v>
      </c>
      <c r="B3441" s="12">
        <v>202</v>
      </c>
      <c r="C3441" s="12">
        <v>10800</v>
      </c>
      <c r="D3441" s="12">
        <v>3440</v>
      </c>
      <c r="E3441" s="12" t="s">
        <v>243</v>
      </c>
      <c r="F3441" s="13">
        <v>45550</v>
      </c>
      <c r="G3441" s="26" t="s">
        <v>13770</v>
      </c>
      <c r="H3441" s="12">
        <v>6</v>
      </c>
      <c r="I3441" s="28">
        <f>VLOOKUP(B:B,DIM_PRODUCTS!A:F,5,FALSE)</f>
        <v>15</v>
      </c>
      <c r="J3441" s="28">
        <f>FACT_ORDERS[[#This Row],[ProductPrice]]*FACT_ORDERS[[#This Row],[Quantity]]</f>
        <v>90</v>
      </c>
      <c r="K3441" s="12" t="str">
        <f>VLOOKUP(C:C,DIM_CUSTOMERS!A:G,7,FALSE)</f>
        <v>Germany</v>
      </c>
      <c r="L3441" s="30" cm="1">
        <f t="array" ref="L3441">_xlfn.IFS(
    AND(FACT_ORDERS[[#This Row],[DeliveryMehtod]]="shippment",FACT_ORDERS[[#This Row],[TotalAmount]]&gt;=200), 0,
    AND(FACT_ORDERS[[#This Row],[DeliveryMehtod]]="pickup"), 15,
    AND(FACT_ORDERS[[#This Row],[DeliveryMehtod]]="shippment",FACT_ORDERS[[#This Row],[TotalAmount]]&lt;200), 35
)</f>
        <v>15</v>
      </c>
      <c r="M3441" s="12" t="str" cm="1">
        <f t="array" ref="M3441">_xlfn.IFS(
    SUMIFS(FACT_ORDERS[TotalAmount], FACT_ORDERS[WD_CUSTOMERS],FACT_ORDERS[[#This Row],[WD_CUSTOMERS]])&gt;=15000, "VIP",
    SUMIFS(FACT_ORDERS[TotalAmount], FACT_ORDERS[WD_CUSTOMERS],FACT_ORDERS[[#This Row],[WD_CUSTOMERS]])&gt;=8000, "Premium",
    TRUE, "Regular"
)</f>
        <v>Regular</v>
      </c>
      <c r="N3441" s="32" cm="1">
        <f t="array" ref="N3441">_xlfn.IFS(
   FACT_ORDERS[[#This Row],[TypeOfClient]]="VIP", 0.2,
   FACT_ORDERS[[#This Row],[TypeOfClient]]="Premium", 0.1,
   TRUE, 0
)</f>
        <v>0</v>
      </c>
      <c r="O3441" s="31" cm="1">
        <f t="array" ref="O3441">_xlfn.IFS(
   FACT_ORDERS[[#This Row],[TotalAmount]]&gt;1500, 0.15,
   FACT_ORDERS[[#This Row],[TotalAmount]]&gt;1000, 0.1,
   FACT_ORDERS[[#This Row],[TotalAmount]]&gt;500, 0.05,
   TRUE, 0
)</f>
        <v>0</v>
      </c>
      <c r="P3441" s="28">
        <f xml:space="preserve"> FACT_ORDERS[[#This Row],[TotalAmount]] * (1 - (FACT_ORDERS[[#This Row],[ClientDiscount]] + FACT_ORDERS[[#This Row],[OrderDiscount]]) )</f>
        <v>90</v>
      </c>
      <c r="Q3441" s="28">
        <f>FACT_ORDERS[[#This Row],[TotalAmountWithDiscount]]+FACT_ORDERS[[#This Row],[DeliveryCost]]</f>
        <v>105</v>
      </c>
      <c r="R3441" s="35">
        <v>45561</v>
      </c>
      <c r="S3441" s="35" t="str">
        <f>IF(NETWORKDAYS(FACT_ORDERS[[#This Row],[Order-Date]], FACT_ORDERS[[#This Row],[ArrivalDate ]]) &gt; 10, "Late", "On Time")</f>
        <v>On Time</v>
      </c>
    </row>
    <row r="3442" spans="1:19" x14ac:dyDescent="0.3">
      <c r="A3442" s="12">
        <v>8440</v>
      </c>
      <c r="B3442" s="12">
        <v>279</v>
      </c>
      <c r="C3442" s="12">
        <v>10800</v>
      </c>
      <c r="D3442" s="12">
        <v>3441</v>
      </c>
      <c r="E3442" s="12" t="s">
        <v>243</v>
      </c>
      <c r="F3442" s="13">
        <v>45550</v>
      </c>
      <c r="G3442" s="26" t="s">
        <v>13771</v>
      </c>
      <c r="H3442" s="12">
        <v>25</v>
      </c>
      <c r="I3442" s="28">
        <f>VLOOKUP(B:B,DIM_PRODUCTS!A:F,5,FALSE)</f>
        <v>24</v>
      </c>
      <c r="J3442" s="28">
        <f>FACT_ORDERS[[#This Row],[ProductPrice]]*FACT_ORDERS[[#This Row],[Quantity]]</f>
        <v>600</v>
      </c>
      <c r="K3442" s="12" t="str">
        <f>VLOOKUP(C:C,DIM_CUSTOMERS!A:G,7,FALSE)</f>
        <v>Germany</v>
      </c>
      <c r="L3442" s="30" cm="1">
        <f t="array" ref="L3442">_xlfn.IFS(
    AND(FACT_ORDERS[[#This Row],[DeliveryMehtod]]="shippment",FACT_ORDERS[[#This Row],[TotalAmount]]&gt;=200), 0,
    AND(FACT_ORDERS[[#This Row],[DeliveryMehtod]]="pickup"), 15,
    AND(FACT_ORDERS[[#This Row],[DeliveryMehtod]]="shippment",FACT_ORDERS[[#This Row],[TotalAmount]]&lt;200), 35
)</f>
        <v>15</v>
      </c>
      <c r="M3442" s="12" t="str" cm="1">
        <f t="array" ref="M3442">_xlfn.IFS(
    SUMIFS(FACT_ORDERS[TotalAmount], FACT_ORDERS[WD_CUSTOMERS],FACT_ORDERS[[#This Row],[WD_CUSTOMERS]])&gt;=15000, "VIP",
    SUMIFS(FACT_ORDERS[TotalAmount], FACT_ORDERS[WD_CUSTOMERS],FACT_ORDERS[[#This Row],[WD_CUSTOMERS]])&gt;=8000, "Premium",
    TRUE, "Regular"
)</f>
        <v>Regular</v>
      </c>
      <c r="N3442" s="32" cm="1">
        <f t="array" ref="N3442">_xlfn.IFS(
   FACT_ORDERS[[#This Row],[TypeOfClient]]="VIP", 0.2,
   FACT_ORDERS[[#This Row],[TypeOfClient]]="Premium", 0.1,
   TRUE, 0
)</f>
        <v>0</v>
      </c>
      <c r="O3442" s="31" cm="1">
        <f t="array" ref="O3442">_xlfn.IFS(
   FACT_ORDERS[[#This Row],[TotalAmount]]&gt;1500, 0.15,
   FACT_ORDERS[[#This Row],[TotalAmount]]&gt;1000, 0.1,
   FACT_ORDERS[[#This Row],[TotalAmount]]&gt;500, 0.05,
   TRUE, 0
)</f>
        <v>0.05</v>
      </c>
      <c r="P3442" s="28">
        <f xml:space="preserve"> FACT_ORDERS[[#This Row],[TotalAmount]] * (1 - (FACT_ORDERS[[#This Row],[ClientDiscount]] + FACT_ORDERS[[#This Row],[OrderDiscount]]) )</f>
        <v>570</v>
      </c>
      <c r="Q3442" s="28">
        <f>FACT_ORDERS[[#This Row],[TotalAmountWithDiscount]]+FACT_ORDERS[[#This Row],[DeliveryCost]]</f>
        <v>585</v>
      </c>
      <c r="R3442" s="35">
        <v>45559</v>
      </c>
      <c r="S3442" s="35" t="str">
        <f>IF(NETWORKDAYS(FACT_ORDERS[[#This Row],[Order-Date]], FACT_ORDERS[[#This Row],[ArrivalDate ]]) &gt; 10, "Late", "On Time")</f>
        <v>On Time</v>
      </c>
    </row>
    <row r="3443" spans="1:19" x14ac:dyDescent="0.3">
      <c r="A3443" s="12">
        <v>8441</v>
      </c>
      <c r="B3443" s="12">
        <v>270</v>
      </c>
      <c r="C3443" s="12">
        <v>10699</v>
      </c>
      <c r="D3443" s="12">
        <v>3442</v>
      </c>
      <c r="E3443" s="12" t="s">
        <v>243</v>
      </c>
      <c r="F3443" s="13">
        <v>44939</v>
      </c>
      <c r="G3443" s="26" t="s">
        <v>13772</v>
      </c>
      <c r="H3443" s="12">
        <v>20</v>
      </c>
      <c r="I3443" s="28">
        <f>VLOOKUP(B:B,DIM_PRODUCTS!A:F,5,FALSE)</f>
        <v>20</v>
      </c>
      <c r="J3443" s="28">
        <f>FACT_ORDERS[[#This Row],[ProductPrice]]*FACT_ORDERS[[#This Row],[Quantity]]</f>
        <v>400</v>
      </c>
      <c r="K3443" s="12" t="str">
        <f>VLOOKUP(C:C,DIM_CUSTOMERS!A:G,7,FALSE)</f>
        <v>Germany</v>
      </c>
      <c r="L3443" s="30" cm="1">
        <f t="array" ref="L3443">_xlfn.IFS(
    AND(FACT_ORDERS[[#This Row],[DeliveryMehtod]]="shippment",FACT_ORDERS[[#This Row],[TotalAmount]]&gt;=200), 0,
    AND(FACT_ORDERS[[#This Row],[DeliveryMehtod]]="pickup"), 15,
    AND(FACT_ORDERS[[#This Row],[DeliveryMehtod]]="shippment",FACT_ORDERS[[#This Row],[TotalAmount]]&lt;200), 35
)</f>
        <v>15</v>
      </c>
      <c r="M3443" s="12" t="str" cm="1">
        <f t="array" ref="M3443">_xlfn.IFS(
    SUMIFS(FACT_ORDERS[TotalAmount], FACT_ORDERS[WD_CUSTOMERS],FACT_ORDERS[[#This Row],[WD_CUSTOMERS]])&gt;=15000, "VIP",
    SUMIFS(FACT_ORDERS[TotalAmount], FACT_ORDERS[WD_CUSTOMERS],FACT_ORDERS[[#This Row],[WD_CUSTOMERS]])&gt;=8000, "Premium",
    TRUE, "Regular"
)</f>
        <v>Premium</v>
      </c>
      <c r="N3443" s="32" cm="1">
        <f t="array" ref="N3443">_xlfn.IFS(
   FACT_ORDERS[[#This Row],[TypeOfClient]]="VIP", 0.2,
   FACT_ORDERS[[#This Row],[TypeOfClient]]="Premium", 0.1,
   TRUE, 0
)</f>
        <v>0.1</v>
      </c>
      <c r="O3443" s="31" cm="1">
        <f t="array" ref="O3443">_xlfn.IFS(
   FACT_ORDERS[[#This Row],[TotalAmount]]&gt;1500, 0.15,
   FACT_ORDERS[[#This Row],[TotalAmount]]&gt;1000, 0.1,
   FACT_ORDERS[[#This Row],[TotalAmount]]&gt;500, 0.05,
   TRUE, 0
)</f>
        <v>0</v>
      </c>
      <c r="P3443" s="28">
        <f xml:space="preserve"> FACT_ORDERS[[#This Row],[TotalAmount]] * (1 - (FACT_ORDERS[[#This Row],[ClientDiscount]] + FACT_ORDERS[[#This Row],[OrderDiscount]]) )</f>
        <v>360</v>
      </c>
      <c r="Q3443" s="28">
        <f>FACT_ORDERS[[#This Row],[TotalAmountWithDiscount]]+FACT_ORDERS[[#This Row],[DeliveryCost]]</f>
        <v>375</v>
      </c>
      <c r="R3443" s="35">
        <v>44956</v>
      </c>
      <c r="S3443" s="35" t="str">
        <f>IF(NETWORKDAYS(FACT_ORDERS[[#This Row],[Order-Date]], FACT_ORDERS[[#This Row],[ArrivalDate ]]) &gt; 10, "Late", "On Time")</f>
        <v>Late</v>
      </c>
    </row>
    <row r="3444" spans="1:19" x14ac:dyDescent="0.3">
      <c r="A3444" s="12">
        <v>8442</v>
      </c>
      <c r="B3444" s="12">
        <v>293</v>
      </c>
      <c r="C3444" s="12">
        <v>10699</v>
      </c>
      <c r="D3444" s="12">
        <v>3443</v>
      </c>
      <c r="E3444" s="12" t="s">
        <v>244</v>
      </c>
      <c r="F3444" s="13">
        <v>44939</v>
      </c>
      <c r="G3444" s="26" t="s">
        <v>3877</v>
      </c>
      <c r="H3444" s="12">
        <v>9</v>
      </c>
      <c r="I3444" s="28">
        <f>VLOOKUP(B:B,DIM_PRODUCTS!A:F,5,FALSE)</f>
        <v>11</v>
      </c>
      <c r="J3444" s="28">
        <f>FACT_ORDERS[[#This Row],[ProductPrice]]*FACT_ORDERS[[#This Row],[Quantity]]</f>
        <v>99</v>
      </c>
      <c r="K3444" s="12" t="str">
        <f>VLOOKUP(C:C,DIM_CUSTOMERS!A:G,7,FALSE)</f>
        <v>Germany</v>
      </c>
      <c r="L3444" s="30" cm="1">
        <f t="array" ref="L3444">_xlfn.IFS(
    AND(FACT_ORDERS[[#This Row],[DeliveryMehtod]]="shippment",FACT_ORDERS[[#This Row],[TotalAmount]]&gt;=200), 0,
    AND(FACT_ORDERS[[#This Row],[DeliveryMehtod]]="pickup"), 15,
    AND(FACT_ORDERS[[#This Row],[DeliveryMehtod]]="shippment",FACT_ORDERS[[#This Row],[TotalAmount]]&lt;200), 35
)</f>
        <v>35</v>
      </c>
      <c r="M3444" s="12" t="str" cm="1">
        <f t="array" ref="M3444">_xlfn.IFS(
    SUMIFS(FACT_ORDERS[TotalAmount], FACT_ORDERS[WD_CUSTOMERS],FACT_ORDERS[[#This Row],[WD_CUSTOMERS]])&gt;=15000, "VIP",
    SUMIFS(FACT_ORDERS[TotalAmount], FACT_ORDERS[WD_CUSTOMERS],FACT_ORDERS[[#This Row],[WD_CUSTOMERS]])&gt;=8000, "Premium",
    TRUE, "Regular"
)</f>
        <v>Premium</v>
      </c>
      <c r="N3444" s="32" cm="1">
        <f t="array" ref="N3444">_xlfn.IFS(
   FACT_ORDERS[[#This Row],[TypeOfClient]]="VIP", 0.2,
   FACT_ORDERS[[#This Row],[TypeOfClient]]="Premium", 0.1,
   TRUE, 0
)</f>
        <v>0.1</v>
      </c>
      <c r="O3444" s="31" cm="1">
        <f t="array" ref="O3444">_xlfn.IFS(
   FACT_ORDERS[[#This Row],[TotalAmount]]&gt;1500, 0.15,
   FACT_ORDERS[[#This Row],[TotalAmount]]&gt;1000, 0.1,
   FACT_ORDERS[[#This Row],[TotalAmount]]&gt;500, 0.05,
   TRUE, 0
)</f>
        <v>0</v>
      </c>
      <c r="P3444" s="28">
        <f xml:space="preserve"> FACT_ORDERS[[#This Row],[TotalAmount]] * (1 - (FACT_ORDERS[[#This Row],[ClientDiscount]] + FACT_ORDERS[[#This Row],[OrderDiscount]]) )</f>
        <v>89.100000000000009</v>
      </c>
      <c r="Q3444" s="28">
        <f>FACT_ORDERS[[#This Row],[TotalAmountWithDiscount]]+FACT_ORDERS[[#This Row],[DeliveryCost]]</f>
        <v>124.10000000000001</v>
      </c>
      <c r="R3444" s="35">
        <v>44948</v>
      </c>
      <c r="S3444" s="35" t="str">
        <f>IF(NETWORKDAYS(FACT_ORDERS[[#This Row],[Order-Date]], FACT_ORDERS[[#This Row],[ArrivalDate ]]) &gt; 10, "Late", "On Time")</f>
        <v>On Time</v>
      </c>
    </row>
    <row r="3445" spans="1:19" x14ac:dyDescent="0.3">
      <c r="A3445" s="12">
        <v>8443</v>
      </c>
      <c r="B3445" s="12">
        <v>253</v>
      </c>
      <c r="C3445" s="12">
        <v>10699</v>
      </c>
      <c r="D3445" s="12">
        <v>3444</v>
      </c>
      <c r="E3445" s="12" t="s">
        <v>244</v>
      </c>
      <c r="F3445" s="13">
        <v>44939</v>
      </c>
      <c r="G3445" s="26" t="s">
        <v>13773</v>
      </c>
      <c r="H3445" s="12">
        <v>39</v>
      </c>
      <c r="I3445" s="28">
        <f>VLOOKUP(B:B,DIM_PRODUCTS!A:F,5,FALSE)</f>
        <v>11</v>
      </c>
      <c r="J3445" s="28">
        <f>FACT_ORDERS[[#This Row],[ProductPrice]]*FACT_ORDERS[[#This Row],[Quantity]]</f>
        <v>429</v>
      </c>
      <c r="K3445" s="12" t="str">
        <f>VLOOKUP(C:C,DIM_CUSTOMERS!A:G,7,FALSE)</f>
        <v>Germany</v>
      </c>
      <c r="L3445" s="30" cm="1">
        <f t="array" ref="L3445">_xlfn.IFS(
    AND(FACT_ORDERS[[#This Row],[DeliveryMehtod]]="shippment",FACT_ORDERS[[#This Row],[TotalAmount]]&gt;=200), 0,
    AND(FACT_ORDERS[[#This Row],[DeliveryMehtod]]="pickup"), 15,
    AND(FACT_ORDERS[[#This Row],[DeliveryMehtod]]="shippment",FACT_ORDERS[[#This Row],[TotalAmount]]&lt;200), 35
)</f>
        <v>0</v>
      </c>
      <c r="M3445" s="12" t="str" cm="1">
        <f t="array" ref="M3445">_xlfn.IFS(
    SUMIFS(FACT_ORDERS[TotalAmount], FACT_ORDERS[WD_CUSTOMERS],FACT_ORDERS[[#This Row],[WD_CUSTOMERS]])&gt;=15000, "VIP",
    SUMIFS(FACT_ORDERS[TotalAmount], FACT_ORDERS[WD_CUSTOMERS],FACT_ORDERS[[#This Row],[WD_CUSTOMERS]])&gt;=8000, "Premium",
    TRUE, "Regular"
)</f>
        <v>Premium</v>
      </c>
      <c r="N3445" s="32" cm="1">
        <f t="array" ref="N3445">_xlfn.IFS(
   FACT_ORDERS[[#This Row],[TypeOfClient]]="VIP", 0.2,
   FACT_ORDERS[[#This Row],[TypeOfClient]]="Premium", 0.1,
   TRUE, 0
)</f>
        <v>0.1</v>
      </c>
      <c r="O3445" s="31" cm="1">
        <f t="array" ref="O3445">_xlfn.IFS(
   FACT_ORDERS[[#This Row],[TotalAmount]]&gt;1500, 0.15,
   FACT_ORDERS[[#This Row],[TotalAmount]]&gt;1000, 0.1,
   FACT_ORDERS[[#This Row],[TotalAmount]]&gt;500, 0.05,
   TRUE, 0
)</f>
        <v>0</v>
      </c>
      <c r="P3445" s="28">
        <f xml:space="preserve"> FACT_ORDERS[[#This Row],[TotalAmount]] * (1 - (FACT_ORDERS[[#This Row],[ClientDiscount]] + FACT_ORDERS[[#This Row],[OrderDiscount]]) )</f>
        <v>386.1</v>
      </c>
      <c r="Q3445" s="28">
        <f>FACT_ORDERS[[#This Row],[TotalAmountWithDiscount]]+FACT_ORDERS[[#This Row],[DeliveryCost]]</f>
        <v>386.1</v>
      </c>
      <c r="R3445" s="35">
        <v>44948</v>
      </c>
      <c r="S3445" s="35" t="str">
        <f>IF(NETWORKDAYS(FACT_ORDERS[[#This Row],[Order-Date]], FACT_ORDERS[[#This Row],[ArrivalDate ]]) &gt; 10, "Late", "On Time")</f>
        <v>On Time</v>
      </c>
    </row>
    <row r="3446" spans="1:19" x14ac:dyDescent="0.3">
      <c r="A3446" s="12">
        <v>8444</v>
      </c>
      <c r="B3446" s="12">
        <v>289</v>
      </c>
      <c r="C3446" s="12">
        <v>10699</v>
      </c>
      <c r="D3446" s="12">
        <v>3445</v>
      </c>
      <c r="E3446" s="12" t="s">
        <v>243</v>
      </c>
      <c r="F3446" s="13">
        <v>44939</v>
      </c>
      <c r="G3446" s="26" t="s">
        <v>13774</v>
      </c>
      <c r="H3446" s="12">
        <v>26</v>
      </c>
      <c r="I3446" s="28">
        <f>VLOOKUP(B:B,DIM_PRODUCTS!A:F,5,FALSE)</f>
        <v>9</v>
      </c>
      <c r="J3446" s="28">
        <f>FACT_ORDERS[[#This Row],[ProductPrice]]*FACT_ORDERS[[#This Row],[Quantity]]</f>
        <v>234</v>
      </c>
      <c r="K3446" s="12" t="str">
        <f>VLOOKUP(C:C,DIM_CUSTOMERS!A:G,7,FALSE)</f>
        <v>Germany</v>
      </c>
      <c r="L3446" s="30" cm="1">
        <f t="array" ref="L3446">_xlfn.IFS(
    AND(FACT_ORDERS[[#This Row],[DeliveryMehtod]]="shippment",FACT_ORDERS[[#This Row],[TotalAmount]]&gt;=200), 0,
    AND(FACT_ORDERS[[#This Row],[DeliveryMehtod]]="pickup"), 15,
    AND(FACT_ORDERS[[#This Row],[DeliveryMehtod]]="shippment",FACT_ORDERS[[#This Row],[TotalAmount]]&lt;200), 35
)</f>
        <v>15</v>
      </c>
      <c r="M3446" s="12" t="str" cm="1">
        <f t="array" ref="M3446">_xlfn.IFS(
    SUMIFS(FACT_ORDERS[TotalAmount], FACT_ORDERS[WD_CUSTOMERS],FACT_ORDERS[[#This Row],[WD_CUSTOMERS]])&gt;=15000, "VIP",
    SUMIFS(FACT_ORDERS[TotalAmount], FACT_ORDERS[WD_CUSTOMERS],FACT_ORDERS[[#This Row],[WD_CUSTOMERS]])&gt;=8000, "Premium",
    TRUE, "Regular"
)</f>
        <v>Premium</v>
      </c>
      <c r="N3446" s="32" cm="1">
        <f t="array" ref="N3446">_xlfn.IFS(
   FACT_ORDERS[[#This Row],[TypeOfClient]]="VIP", 0.2,
   FACT_ORDERS[[#This Row],[TypeOfClient]]="Premium", 0.1,
   TRUE, 0
)</f>
        <v>0.1</v>
      </c>
      <c r="O3446" s="31" cm="1">
        <f t="array" ref="O3446">_xlfn.IFS(
   FACT_ORDERS[[#This Row],[TotalAmount]]&gt;1500, 0.15,
   FACT_ORDERS[[#This Row],[TotalAmount]]&gt;1000, 0.1,
   FACT_ORDERS[[#This Row],[TotalAmount]]&gt;500, 0.05,
   TRUE, 0
)</f>
        <v>0</v>
      </c>
      <c r="P3446" s="28">
        <f xml:space="preserve"> FACT_ORDERS[[#This Row],[TotalAmount]] * (1 - (FACT_ORDERS[[#This Row],[ClientDiscount]] + FACT_ORDERS[[#This Row],[OrderDiscount]]) )</f>
        <v>210.6</v>
      </c>
      <c r="Q3446" s="28">
        <f>FACT_ORDERS[[#This Row],[TotalAmountWithDiscount]]+FACT_ORDERS[[#This Row],[DeliveryCost]]</f>
        <v>225.6</v>
      </c>
      <c r="R3446" s="35">
        <v>44947</v>
      </c>
      <c r="S3446" s="35" t="str">
        <f>IF(NETWORKDAYS(FACT_ORDERS[[#This Row],[Order-Date]], FACT_ORDERS[[#This Row],[ArrivalDate ]]) &gt; 10, "Late", "On Time")</f>
        <v>On Time</v>
      </c>
    </row>
    <row r="3447" spans="1:19" x14ac:dyDescent="0.3">
      <c r="A3447" s="12">
        <v>8445</v>
      </c>
      <c r="B3447" s="12">
        <v>243</v>
      </c>
      <c r="C3447" s="12">
        <v>10045</v>
      </c>
      <c r="D3447" s="12">
        <v>3446</v>
      </c>
      <c r="E3447" s="12" t="s">
        <v>244</v>
      </c>
      <c r="F3447" s="13">
        <v>45549</v>
      </c>
      <c r="G3447" s="26" t="s">
        <v>13775</v>
      </c>
      <c r="H3447" s="12">
        <v>32</v>
      </c>
      <c r="I3447" s="28">
        <f>VLOOKUP(B:B,DIM_PRODUCTS!A:F,5,FALSE)</f>
        <v>22</v>
      </c>
      <c r="J3447" s="28">
        <f>FACT_ORDERS[[#This Row],[ProductPrice]]*FACT_ORDERS[[#This Row],[Quantity]]</f>
        <v>704</v>
      </c>
      <c r="K3447" s="12" t="str">
        <f>VLOOKUP(C:C,DIM_CUSTOMERS!A:G,7,FALSE)</f>
        <v>Canada</v>
      </c>
      <c r="L3447" s="30" cm="1">
        <f t="array" ref="L3447">_xlfn.IFS(
    AND(FACT_ORDERS[[#This Row],[DeliveryMehtod]]="shippment",FACT_ORDERS[[#This Row],[TotalAmount]]&gt;=200), 0,
    AND(FACT_ORDERS[[#This Row],[DeliveryMehtod]]="pickup"), 15,
    AND(FACT_ORDERS[[#This Row],[DeliveryMehtod]]="shippment",FACT_ORDERS[[#This Row],[TotalAmount]]&lt;200), 35
)</f>
        <v>0</v>
      </c>
      <c r="M3447" s="12" t="str" cm="1">
        <f t="array" ref="M3447">_xlfn.IFS(
    SUMIFS(FACT_ORDERS[TotalAmount], FACT_ORDERS[WD_CUSTOMERS],FACT_ORDERS[[#This Row],[WD_CUSTOMERS]])&gt;=15000, "VIP",
    SUMIFS(FACT_ORDERS[TotalAmount], FACT_ORDERS[WD_CUSTOMERS],FACT_ORDERS[[#This Row],[WD_CUSTOMERS]])&gt;=8000, "Premium",
    TRUE, "Regular"
)</f>
        <v>Regular</v>
      </c>
      <c r="N3447" s="32" cm="1">
        <f t="array" ref="N3447">_xlfn.IFS(
   FACT_ORDERS[[#This Row],[TypeOfClient]]="VIP", 0.2,
   FACT_ORDERS[[#This Row],[TypeOfClient]]="Premium", 0.1,
   TRUE, 0
)</f>
        <v>0</v>
      </c>
      <c r="O3447" s="31" cm="1">
        <f t="array" ref="O3447">_xlfn.IFS(
   FACT_ORDERS[[#This Row],[TotalAmount]]&gt;1500, 0.15,
   FACT_ORDERS[[#This Row],[TotalAmount]]&gt;1000, 0.1,
   FACT_ORDERS[[#This Row],[TotalAmount]]&gt;500, 0.05,
   TRUE, 0
)</f>
        <v>0.05</v>
      </c>
      <c r="P3447" s="28">
        <f xml:space="preserve"> FACT_ORDERS[[#This Row],[TotalAmount]] * (1 - (FACT_ORDERS[[#This Row],[ClientDiscount]] + FACT_ORDERS[[#This Row],[OrderDiscount]]) )</f>
        <v>668.8</v>
      </c>
      <c r="Q3447" s="28">
        <f>FACT_ORDERS[[#This Row],[TotalAmountWithDiscount]]+FACT_ORDERS[[#This Row],[DeliveryCost]]</f>
        <v>668.8</v>
      </c>
      <c r="R3447" s="35">
        <v>45560</v>
      </c>
      <c r="S3447" s="35" t="str">
        <f>IF(NETWORKDAYS(FACT_ORDERS[[#This Row],[Order-Date]], FACT_ORDERS[[#This Row],[ArrivalDate ]]) &gt; 10, "Late", "On Time")</f>
        <v>On Time</v>
      </c>
    </row>
    <row r="3448" spans="1:19" x14ac:dyDescent="0.3">
      <c r="A3448" s="12">
        <v>8446</v>
      </c>
      <c r="B3448" s="12">
        <v>276</v>
      </c>
      <c r="C3448" s="12">
        <v>10045</v>
      </c>
      <c r="D3448" s="12">
        <v>3447</v>
      </c>
      <c r="E3448" s="12" t="s">
        <v>243</v>
      </c>
      <c r="F3448" s="13">
        <v>45549</v>
      </c>
      <c r="G3448" s="26" t="s">
        <v>13776</v>
      </c>
      <c r="H3448" s="12">
        <v>27</v>
      </c>
      <c r="I3448" s="28">
        <f>VLOOKUP(B:B,DIM_PRODUCTS!A:F,5,FALSE)</f>
        <v>28</v>
      </c>
      <c r="J3448" s="28">
        <f>FACT_ORDERS[[#This Row],[ProductPrice]]*FACT_ORDERS[[#This Row],[Quantity]]</f>
        <v>756</v>
      </c>
      <c r="K3448" s="12" t="str">
        <f>VLOOKUP(C:C,DIM_CUSTOMERS!A:G,7,FALSE)</f>
        <v>Canada</v>
      </c>
      <c r="L3448" s="30" cm="1">
        <f t="array" ref="L3448">_xlfn.IFS(
    AND(FACT_ORDERS[[#This Row],[DeliveryMehtod]]="shippment",FACT_ORDERS[[#This Row],[TotalAmount]]&gt;=200), 0,
    AND(FACT_ORDERS[[#This Row],[DeliveryMehtod]]="pickup"), 15,
    AND(FACT_ORDERS[[#This Row],[DeliveryMehtod]]="shippment",FACT_ORDERS[[#This Row],[TotalAmount]]&lt;200), 35
)</f>
        <v>15</v>
      </c>
      <c r="M3448" s="12" t="str" cm="1">
        <f t="array" ref="M3448">_xlfn.IFS(
    SUMIFS(FACT_ORDERS[TotalAmount], FACT_ORDERS[WD_CUSTOMERS],FACT_ORDERS[[#This Row],[WD_CUSTOMERS]])&gt;=15000, "VIP",
    SUMIFS(FACT_ORDERS[TotalAmount], FACT_ORDERS[WD_CUSTOMERS],FACT_ORDERS[[#This Row],[WD_CUSTOMERS]])&gt;=8000, "Premium",
    TRUE, "Regular"
)</f>
        <v>Regular</v>
      </c>
      <c r="N3448" s="32" cm="1">
        <f t="array" ref="N3448">_xlfn.IFS(
   FACT_ORDERS[[#This Row],[TypeOfClient]]="VIP", 0.2,
   FACT_ORDERS[[#This Row],[TypeOfClient]]="Premium", 0.1,
   TRUE, 0
)</f>
        <v>0</v>
      </c>
      <c r="O3448" s="31" cm="1">
        <f t="array" ref="O3448">_xlfn.IFS(
   FACT_ORDERS[[#This Row],[TotalAmount]]&gt;1500, 0.15,
   FACT_ORDERS[[#This Row],[TotalAmount]]&gt;1000, 0.1,
   FACT_ORDERS[[#This Row],[TotalAmount]]&gt;500, 0.05,
   TRUE, 0
)</f>
        <v>0.05</v>
      </c>
      <c r="P3448" s="28">
        <f xml:space="preserve"> FACT_ORDERS[[#This Row],[TotalAmount]] * (1 - (FACT_ORDERS[[#This Row],[ClientDiscount]] + FACT_ORDERS[[#This Row],[OrderDiscount]]) )</f>
        <v>718.19999999999993</v>
      </c>
      <c r="Q3448" s="28">
        <f>FACT_ORDERS[[#This Row],[TotalAmountWithDiscount]]+FACT_ORDERS[[#This Row],[DeliveryCost]]</f>
        <v>733.19999999999993</v>
      </c>
      <c r="R3448" s="35">
        <v>45558</v>
      </c>
      <c r="S3448" s="35" t="str">
        <f>IF(NETWORKDAYS(FACT_ORDERS[[#This Row],[Order-Date]], FACT_ORDERS[[#This Row],[ArrivalDate ]]) &gt; 10, "Late", "On Time")</f>
        <v>On Time</v>
      </c>
    </row>
    <row r="3449" spans="1:19" x14ac:dyDescent="0.3">
      <c r="A3449" s="12">
        <v>8447</v>
      </c>
      <c r="B3449" s="12">
        <v>243</v>
      </c>
      <c r="C3449" s="12">
        <v>10045</v>
      </c>
      <c r="D3449" s="12">
        <v>3448</v>
      </c>
      <c r="E3449" s="12" t="s">
        <v>244</v>
      </c>
      <c r="F3449" s="13">
        <v>45188</v>
      </c>
      <c r="G3449" s="26" t="s">
        <v>13777</v>
      </c>
      <c r="H3449" s="12">
        <v>39</v>
      </c>
      <c r="I3449" s="28">
        <f>VLOOKUP(B:B,DIM_PRODUCTS!A:F,5,FALSE)</f>
        <v>22</v>
      </c>
      <c r="J3449" s="28">
        <f>FACT_ORDERS[[#This Row],[ProductPrice]]*FACT_ORDERS[[#This Row],[Quantity]]</f>
        <v>858</v>
      </c>
      <c r="K3449" s="12" t="str">
        <f>VLOOKUP(C:C,DIM_CUSTOMERS!A:G,7,FALSE)</f>
        <v>Canada</v>
      </c>
      <c r="L3449" s="30" cm="1">
        <f t="array" ref="L3449">_xlfn.IFS(
    AND(FACT_ORDERS[[#This Row],[DeliveryMehtod]]="shippment",FACT_ORDERS[[#This Row],[TotalAmount]]&gt;=200), 0,
    AND(FACT_ORDERS[[#This Row],[DeliveryMehtod]]="pickup"), 15,
    AND(FACT_ORDERS[[#This Row],[DeliveryMehtod]]="shippment",FACT_ORDERS[[#This Row],[TotalAmount]]&lt;200), 35
)</f>
        <v>0</v>
      </c>
      <c r="M3449" s="12" t="str" cm="1">
        <f t="array" ref="M3449">_xlfn.IFS(
    SUMIFS(FACT_ORDERS[TotalAmount], FACT_ORDERS[WD_CUSTOMERS],FACT_ORDERS[[#This Row],[WD_CUSTOMERS]])&gt;=15000, "VIP",
    SUMIFS(FACT_ORDERS[TotalAmount], FACT_ORDERS[WD_CUSTOMERS],FACT_ORDERS[[#This Row],[WD_CUSTOMERS]])&gt;=8000, "Premium",
    TRUE, "Regular"
)</f>
        <v>Regular</v>
      </c>
      <c r="N3449" s="32" cm="1">
        <f t="array" ref="N3449">_xlfn.IFS(
   FACT_ORDERS[[#This Row],[TypeOfClient]]="VIP", 0.2,
   FACT_ORDERS[[#This Row],[TypeOfClient]]="Premium", 0.1,
   TRUE, 0
)</f>
        <v>0</v>
      </c>
      <c r="O3449" s="31" cm="1">
        <f t="array" ref="O3449">_xlfn.IFS(
   FACT_ORDERS[[#This Row],[TotalAmount]]&gt;1500, 0.15,
   FACT_ORDERS[[#This Row],[TotalAmount]]&gt;1000, 0.1,
   FACT_ORDERS[[#This Row],[TotalAmount]]&gt;500, 0.05,
   TRUE, 0
)</f>
        <v>0.05</v>
      </c>
      <c r="P3449" s="28">
        <f xml:space="preserve"> FACT_ORDERS[[#This Row],[TotalAmount]] * (1 - (FACT_ORDERS[[#This Row],[ClientDiscount]] + FACT_ORDERS[[#This Row],[OrderDiscount]]) )</f>
        <v>815.09999999999991</v>
      </c>
      <c r="Q3449" s="28">
        <f>FACT_ORDERS[[#This Row],[TotalAmountWithDiscount]]+FACT_ORDERS[[#This Row],[DeliveryCost]]</f>
        <v>815.09999999999991</v>
      </c>
      <c r="R3449" s="35">
        <v>45196</v>
      </c>
      <c r="S3449" s="35" t="str">
        <f>IF(NETWORKDAYS(FACT_ORDERS[[#This Row],[Order-Date]], FACT_ORDERS[[#This Row],[ArrivalDate ]]) &gt; 10, "Late", "On Time")</f>
        <v>On Time</v>
      </c>
    </row>
    <row r="3450" spans="1:19" x14ac:dyDescent="0.3">
      <c r="A3450" s="12">
        <v>8448</v>
      </c>
      <c r="B3450" s="12">
        <v>276</v>
      </c>
      <c r="C3450" s="12">
        <v>10045</v>
      </c>
      <c r="D3450" s="12">
        <v>3449</v>
      </c>
      <c r="E3450" s="12" t="s">
        <v>244</v>
      </c>
      <c r="F3450" s="13">
        <v>45188</v>
      </c>
      <c r="G3450" s="26" t="s">
        <v>4725</v>
      </c>
      <c r="H3450" s="12">
        <v>30</v>
      </c>
      <c r="I3450" s="28">
        <f>VLOOKUP(B:B,DIM_PRODUCTS!A:F,5,FALSE)</f>
        <v>28</v>
      </c>
      <c r="J3450" s="28">
        <f>FACT_ORDERS[[#This Row],[ProductPrice]]*FACT_ORDERS[[#This Row],[Quantity]]</f>
        <v>840</v>
      </c>
      <c r="K3450" s="12" t="str">
        <f>VLOOKUP(C:C,DIM_CUSTOMERS!A:G,7,FALSE)</f>
        <v>Canada</v>
      </c>
      <c r="L3450" s="30" cm="1">
        <f t="array" ref="L3450">_xlfn.IFS(
    AND(FACT_ORDERS[[#This Row],[DeliveryMehtod]]="shippment",FACT_ORDERS[[#This Row],[TotalAmount]]&gt;=200), 0,
    AND(FACT_ORDERS[[#This Row],[DeliveryMehtod]]="pickup"), 15,
    AND(FACT_ORDERS[[#This Row],[DeliveryMehtod]]="shippment",FACT_ORDERS[[#This Row],[TotalAmount]]&lt;200), 35
)</f>
        <v>0</v>
      </c>
      <c r="M3450" s="12" t="str" cm="1">
        <f t="array" ref="M3450">_xlfn.IFS(
    SUMIFS(FACT_ORDERS[TotalAmount], FACT_ORDERS[WD_CUSTOMERS],FACT_ORDERS[[#This Row],[WD_CUSTOMERS]])&gt;=15000, "VIP",
    SUMIFS(FACT_ORDERS[TotalAmount], FACT_ORDERS[WD_CUSTOMERS],FACT_ORDERS[[#This Row],[WD_CUSTOMERS]])&gt;=8000, "Premium",
    TRUE, "Regular"
)</f>
        <v>Regular</v>
      </c>
      <c r="N3450" s="32" cm="1">
        <f t="array" ref="N3450">_xlfn.IFS(
   FACT_ORDERS[[#This Row],[TypeOfClient]]="VIP", 0.2,
   FACT_ORDERS[[#This Row],[TypeOfClient]]="Premium", 0.1,
   TRUE, 0
)</f>
        <v>0</v>
      </c>
      <c r="O3450" s="31" cm="1">
        <f t="array" ref="O3450">_xlfn.IFS(
   FACT_ORDERS[[#This Row],[TotalAmount]]&gt;1500, 0.15,
   FACT_ORDERS[[#This Row],[TotalAmount]]&gt;1000, 0.1,
   FACT_ORDERS[[#This Row],[TotalAmount]]&gt;500, 0.05,
   TRUE, 0
)</f>
        <v>0.05</v>
      </c>
      <c r="P3450" s="28">
        <f xml:space="preserve"> FACT_ORDERS[[#This Row],[TotalAmount]] * (1 - (FACT_ORDERS[[#This Row],[ClientDiscount]] + FACT_ORDERS[[#This Row],[OrderDiscount]]) )</f>
        <v>798</v>
      </c>
      <c r="Q3450" s="28">
        <f>FACT_ORDERS[[#This Row],[TotalAmountWithDiscount]]+FACT_ORDERS[[#This Row],[DeliveryCost]]</f>
        <v>798</v>
      </c>
      <c r="R3450" s="35">
        <v>45196</v>
      </c>
      <c r="S3450" s="35" t="str">
        <f>IF(NETWORKDAYS(FACT_ORDERS[[#This Row],[Order-Date]], FACT_ORDERS[[#This Row],[ArrivalDate ]]) &gt; 10, "Late", "On Time")</f>
        <v>On Time</v>
      </c>
    </row>
    <row r="3451" spans="1:19" x14ac:dyDescent="0.3">
      <c r="A3451" s="12">
        <v>8449</v>
      </c>
      <c r="B3451" s="12">
        <v>248</v>
      </c>
      <c r="C3451" s="12">
        <v>10892</v>
      </c>
      <c r="D3451" s="12">
        <v>3450</v>
      </c>
      <c r="E3451" s="12" t="s">
        <v>243</v>
      </c>
      <c r="F3451" s="13">
        <v>45560</v>
      </c>
      <c r="G3451" s="26" t="s">
        <v>3716</v>
      </c>
      <c r="H3451" s="12">
        <v>19</v>
      </c>
      <c r="I3451" s="28">
        <f>VLOOKUP(B:B,DIM_PRODUCTS!A:F,5,FALSE)</f>
        <v>13</v>
      </c>
      <c r="J3451" s="28">
        <f>FACT_ORDERS[[#This Row],[ProductPrice]]*FACT_ORDERS[[#This Row],[Quantity]]</f>
        <v>247</v>
      </c>
      <c r="K3451" s="12" t="str">
        <f>VLOOKUP(C:C,DIM_CUSTOMERS!A:G,7,FALSE)</f>
        <v>France</v>
      </c>
      <c r="L3451" s="30" cm="1">
        <f t="array" ref="L3451">_xlfn.IFS(
    AND(FACT_ORDERS[[#This Row],[DeliveryMehtod]]="shippment",FACT_ORDERS[[#This Row],[TotalAmount]]&gt;=200), 0,
    AND(FACT_ORDERS[[#This Row],[DeliveryMehtod]]="pickup"), 15,
    AND(FACT_ORDERS[[#This Row],[DeliveryMehtod]]="shippment",FACT_ORDERS[[#This Row],[TotalAmount]]&lt;200), 35
)</f>
        <v>15</v>
      </c>
      <c r="M3451" s="12" t="str" cm="1">
        <f t="array" ref="M3451">_xlfn.IFS(
    SUMIFS(FACT_ORDERS[TotalAmount], FACT_ORDERS[WD_CUSTOMERS],FACT_ORDERS[[#This Row],[WD_CUSTOMERS]])&gt;=15000, "VIP",
    SUMIFS(FACT_ORDERS[TotalAmount], FACT_ORDERS[WD_CUSTOMERS],FACT_ORDERS[[#This Row],[WD_CUSTOMERS]])&gt;=8000, "Premium",
    TRUE, "Regular"
)</f>
        <v>Regular</v>
      </c>
      <c r="N3451" s="32" cm="1">
        <f t="array" ref="N3451">_xlfn.IFS(
   FACT_ORDERS[[#This Row],[TypeOfClient]]="VIP", 0.2,
   FACT_ORDERS[[#This Row],[TypeOfClient]]="Premium", 0.1,
   TRUE, 0
)</f>
        <v>0</v>
      </c>
      <c r="O3451" s="31" cm="1">
        <f t="array" ref="O3451">_xlfn.IFS(
   FACT_ORDERS[[#This Row],[TotalAmount]]&gt;1500, 0.15,
   FACT_ORDERS[[#This Row],[TotalAmount]]&gt;1000, 0.1,
   FACT_ORDERS[[#This Row],[TotalAmount]]&gt;500, 0.05,
   TRUE, 0
)</f>
        <v>0</v>
      </c>
      <c r="P3451" s="28">
        <f xml:space="preserve"> FACT_ORDERS[[#This Row],[TotalAmount]] * (1 - (FACT_ORDERS[[#This Row],[ClientDiscount]] + FACT_ORDERS[[#This Row],[OrderDiscount]]) )</f>
        <v>247</v>
      </c>
      <c r="Q3451" s="28">
        <f>FACT_ORDERS[[#This Row],[TotalAmountWithDiscount]]+FACT_ORDERS[[#This Row],[DeliveryCost]]</f>
        <v>262</v>
      </c>
      <c r="R3451" s="35">
        <v>45569</v>
      </c>
      <c r="S3451" s="35" t="str">
        <f>IF(NETWORKDAYS(FACT_ORDERS[[#This Row],[Order-Date]], FACT_ORDERS[[#This Row],[ArrivalDate ]]) &gt; 10, "Late", "On Time")</f>
        <v>On Time</v>
      </c>
    </row>
    <row r="3452" spans="1:19" x14ac:dyDescent="0.3">
      <c r="A3452" s="12">
        <v>8450</v>
      </c>
      <c r="B3452" s="12">
        <v>248</v>
      </c>
      <c r="C3452" s="12">
        <v>10892</v>
      </c>
      <c r="D3452" s="12">
        <v>3451</v>
      </c>
      <c r="E3452" s="12" t="s">
        <v>243</v>
      </c>
      <c r="F3452" s="13">
        <v>45422</v>
      </c>
      <c r="G3452" s="26" t="s">
        <v>13778</v>
      </c>
      <c r="H3452" s="12">
        <v>23</v>
      </c>
      <c r="I3452" s="28">
        <f>VLOOKUP(B:B,DIM_PRODUCTS!A:F,5,FALSE)</f>
        <v>13</v>
      </c>
      <c r="J3452" s="28">
        <f>FACT_ORDERS[[#This Row],[ProductPrice]]*FACT_ORDERS[[#This Row],[Quantity]]</f>
        <v>299</v>
      </c>
      <c r="K3452" s="12" t="str">
        <f>VLOOKUP(C:C,DIM_CUSTOMERS!A:G,7,FALSE)</f>
        <v>France</v>
      </c>
      <c r="L3452" s="30" cm="1">
        <f t="array" ref="L3452">_xlfn.IFS(
    AND(FACT_ORDERS[[#This Row],[DeliveryMehtod]]="shippment",FACT_ORDERS[[#This Row],[TotalAmount]]&gt;=200), 0,
    AND(FACT_ORDERS[[#This Row],[DeliveryMehtod]]="pickup"), 15,
    AND(FACT_ORDERS[[#This Row],[DeliveryMehtod]]="shippment",FACT_ORDERS[[#This Row],[TotalAmount]]&lt;200), 35
)</f>
        <v>15</v>
      </c>
      <c r="M3452" s="12" t="str" cm="1">
        <f t="array" ref="M3452">_xlfn.IFS(
    SUMIFS(FACT_ORDERS[TotalAmount], FACT_ORDERS[WD_CUSTOMERS],FACT_ORDERS[[#This Row],[WD_CUSTOMERS]])&gt;=15000, "VIP",
    SUMIFS(FACT_ORDERS[TotalAmount], FACT_ORDERS[WD_CUSTOMERS],FACT_ORDERS[[#This Row],[WD_CUSTOMERS]])&gt;=8000, "Premium",
    TRUE, "Regular"
)</f>
        <v>Regular</v>
      </c>
      <c r="N3452" s="32" cm="1">
        <f t="array" ref="N3452">_xlfn.IFS(
   FACT_ORDERS[[#This Row],[TypeOfClient]]="VIP", 0.2,
   FACT_ORDERS[[#This Row],[TypeOfClient]]="Premium", 0.1,
   TRUE, 0
)</f>
        <v>0</v>
      </c>
      <c r="O3452" s="31" cm="1">
        <f t="array" ref="O3452">_xlfn.IFS(
   FACT_ORDERS[[#This Row],[TotalAmount]]&gt;1500, 0.15,
   FACT_ORDERS[[#This Row],[TotalAmount]]&gt;1000, 0.1,
   FACT_ORDERS[[#This Row],[TotalAmount]]&gt;500, 0.05,
   TRUE, 0
)</f>
        <v>0</v>
      </c>
      <c r="P3452" s="28">
        <f xml:space="preserve"> FACT_ORDERS[[#This Row],[TotalAmount]] * (1 - (FACT_ORDERS[[#This Row],[ClientDiscount]] + FACT_ORDERS[[#This Row],[OrderDiscount]]) )</f>
        <v>299</v>
      </c>
      <c r="Q3452" s="28">
        <f>FACT_ORDERS[[#This Row],[TotalAmountWithDiscount]]+FACT_ORDERS[[#This Row],[DeliveryCost]]</f>
        <v>314</v>
      </c>
      <c r="R3452" s="35">
        <v>45432</v>
      </c>
      <c r="S3452" s="35" t="str">
        <f>IF(NETWORKDAYS(FACT_ORDERS[[#This Row],[Order-Date]], FACT_ORDERS[[#This Row],[ArrivalDate ]]) &gt; 10, "Late", "On Time")</f>
        <v>On Time</v>
      </c>
    </row>
    <row r="3453" spans="1:19" x14ac:dyDescent="0.3">
      <c r="A3453" s="12">
        <v>8451</v>
      </c>
      <c r="B3453" s="12">
        <v>239</v>
      </c>
      <c r="C3453" s="12">
        <v>10927</v>
      </c>
      <c r="D3453" s="12">
        <v>3452</v>
      </c>
      <c r="E3453" s="12" t="s">
        <v>243</v>
      </c>
      <c r="F3453" s="13">
        <v>45324</v>
      </c>
      <c r="G3453" s="26" t="s">
        <v>13779</v>
      </c>
      <c r="H3453" s="12">
        <v>42</v>
      </c>
      <c r="I3453" s="28">
        <f>VLOOKUP(B:B,DIM_PRODUCTS!A:F,5,FALSE)</f>
        <v>16</v>
      </c>
      <c r="J3453" s="28">
        <f>FACT_ORDERS[[#This Row],[ProductPrice]]*FACT_ORDERS[[#This Row],[Quantity]]</f>
        <v>672</v>
      </c>
      <c r="K3453" s="12" t="str">
        <f>VLOOKUP(C:C,DIM_CUSTOMERS!A:G,7,FALSE)</f>
        <v>Australia</v>
      </c>
      <c r="L3453" s="30" cm="1">
        <f t="array" ref="L3453">_xlfn.IFS(
    AND(FACT_ORDERS[[#This Row],[DeliveryMehtod]]="shippment",FACT_ORDERS[[#This Row],[TotalAmount]]&gt;=200), 0,
    AND(FACT_ORDERS[[#This Row],[DeliveryMehtod]]="pickup"), 15,
    AND(FACT_ORDERS[[#This Row],[DeliveryMehtod]]="shippment",FACT_ORDERS[[#This Row],[TotalAmount]]&lt;200), 35
)</f>
        <v>15</v>
      </c>
      <c r="M3453" s="12" t="str" cm="1">
        <f t="array" ref="M3453">_xlfn.IFS(
    SUMIFS(FACT_ORDERS[TotalAmount], FACT_ORDERS[WD_CUSTOMERS],FACT_ORDERS[[#This Row],[WD_CUSTOMERS]])&gt;=15000, "VIP",
    SUMIFS(FACT_ORDERS[TotalAmount], FACT_ORDERS[WD_CUSTOMERS],FACT_ORDERS[[#This Row],[WD_CUSTOMERS]])&gt;=8000, "Premium",
    TRUE, "Regular"
)</f>
        <v>Regular</v>
      </c>
      <c r="N3453" s="32" cm="1">
        <f t="array" ref="N3453">_xlfn.IFS(
   FACT_ORDERS[[#This Row],[TypeOfClient]]="VIP", 0.2,
   FACT_ORDERS[[#This Row],[TypeOfClient]]="Premium", 0.1,
   TRUE, 0
)</f>
        <v>0</v>
      </c>
      <c r="O3453" s="31" cm="1">
        <f t="array" ref="O3453">_xlfn.IFS(
   FACT_ORDERS[[#This Row],[TotalAmount]]&gt;1500, 0.15,
   FACT_ORDERS[[#This Row],[TotalAmount]]&gt;1000, 0.1,
   FACT_ORDERS[[#This Row],[TotalAmount]]&gt;500, 0.05,
   TRUE, 0
)</f>
        <v>0.05</v>
      </c>
      <c r="P3453" s="28">
        <f xml:space="preserve"> FACT_ORDERS[[#This Row],[TotalAmount]] * (1 - (FACT_ORDERS[[#This Row],[ClientDiscount]] + FACT_ORDERS[[#This Row],[OrderDiscount]]) )</f>
        <v>638.4</v>
      </c>
      <c r="Q3453" s="28">
        <f>FACT_ORDERS[[#This Row],[TotalAmountWithDiscount]]+FACT_ORDERS[[#This Row],[DeliveryCost]]</f>
        <v>653.4</v>
      </c>
      <c r="R3453" s="35">
        <v>45335</v>
      </c>
      <c r="S3453" s="35" t="str">
        <f>IF(NETWORKDAYS(FACT_ORDERS[[#This Row],[Order-Date]], FACT_ORDERS[[#This Row],[ArrivalDate ]]) &gt; 10, "Late", "On Time")</f>
        <v>On Time</v>
      </c>
    </row>
    <row r="3454" spans="1:19" x14ac:dyDescent="0.3">
      <c r="A3454" s="12">
        <v>8452</v>
      </c>
      <c r="B3454" s="12">
        <v>239</v>
      </c>
      <c r="C3454" s="12">
        <v>10927</v>
      </c>
      <c r="D3454" s="12">
        <v>3453</v>
      </c>
      <c r="E3454" s="12" t="s">
        <v>243</v>
      </c>
      <c r="F3454" s="13">
        <v>45104</v>
      </c>
      <c r="G3454" s="26" t="s">
        <v>3446</v>
      </c>
      <c r="H3454" s="12">
        <v>28</v>
      </c>
      <c r="I3454" s="28">
        <f>VLOOKUP(B:B,DIM_PRODUCTS!A:F,5,FALSE)</f>
        <v>16</v>
      </c>
      <c r="J3454" s="28">
        <f>FACT_ORDERS[[#This Row],[ProductPrice]]*FACT_ORDERS[[#This Row],[Quantity]]</f>
        <v>448</v>
      </c>
      <c r="K3454" s="12" t="str">
        <f>VLOOKUP(C:C,DIM_CUSTOMERS!A:G,7,FALSE)</f>
        <v>Australia</v>
      </c>
      <c r="L3454" s="30" cm="1">
        <f t="array" ref="L3454">_xlfn.IFS(
    AND(FACT_ORDERS[[#This Row],[DeliveryMehtod]]="shippment",FACT_ORDERS[[#This Row],[TotalAmount]]&gt;=200), 0,
    AND(FACT_ORDERS[[#This Row],[DeliveryMehtod]]="pickup"), 15,
    AND(FACT_ORDERS[[#This Row],[DeliveryMehtod]]="shippment",FACT_ORDERS[[#This Row],[TotalAmount]]&lt;200), 35
)</f>
        <v>15</v>
      </c>
      <c r="M3454" s="12" t="str" cm="1">
        <f t="array" ref="M3454">_xlfn.IFS(
    SUMIFS(FACT_ORDERS[TotalAmount], FACT_ORDERS[WD_CUSTOMERS],FACT_ORDERS[[#This Row],[WD_CUSTOMERS]])&gt;=15000, "VIP",
    SUMIFS(FACT_ORDERS[TotalAmount], FACT_ORDERS[WD_CUSTOMERS],FACT_ORDERS[[#This Row],[WD_CUSTOMERS]])&gt;=8000, "Premium",
    TRUE, "Regular"
)</f>
        <v>Regular</v>
      </c>
      <c r="N3454" s="32" cm="1">
        <f t="array" ref="N3454">_xlfn.IFS(
   FACT_ORDERS[[#This Row],[TypeOfClient]]="VIP", 0.2,
   FACT_ORDERS[[#This Row],[TypeOfClient]]="Premium", 0.1,
   TRUE, 0
)</f>
        <v>0</v>
      </c>
      <c r="O3454" s="31" cm="1">
        <f t="array" ref="O3454">_xlfn.IFS(
   FACT_ORDERS[[#This Row],[TotalAmount]]&gt;1500, 0.15,
   FACT_ORDERS[[#This Row],[TotalAmount]]&gt;1000, 0.1,
   FACT_ORDERS[[#This Row],[TotalAmount]]&gt;500, 0.05,
   TRUE, 0
)</f>
        <v>0</v>
      </c>
      <c r="P3454" s="28">
        <f xml:space="preserve"> FACT_ORDERS[[#This Row],[TotalAmount]] * (1 - (FACT_ORDERS[[#This Row],[ClientDiscount]] + FACT_ORDERS[[#This Row],[OrderDiscount]]) )</f>
        <v>448</v>
      </c>
      <c r="Q3454" s="28">
        <f>FACT_ORDERS[[#This Row],[TotalAmountWithDiscount]]+FACT_ORDERS[[#This Row],[DeliveryCost]]</f>
        <v>463</v>
      </c>
      <c r="R3454" s="35">
        <v>45115</v>
      </c>
      <c r="S3454" s="35" t="str">
        <f>IF(NETWORKDAYS(FACT_ORDERS[[#This Row],[Order-Date]], FACT_ORDERS[[#This Row],[ArrivalDate ]]) &gt; 10, "Late", "On Time")</f>
        <v>On Time</v>
      </c>
    </row>
    <row r="3455" spans="1:19" x14ac:dyDescent="0.3">
      <c r="A3455" s="12">
        <v>8453</v>
      </c>
      <c r="B3455" s="12">
        <v>232</v>
      </c>
      <c r="C3455" s="12">
        <v>10927</v>
      </c>
      <c r="D3455" s="12">
        <v>3454</v>
      </c>
      <c r="E3455" s="12" t="s">
        <v>244</v>
      </c>
      <c r="F3455" s="13">
        <v>45104</v>
      </c>
      <c r="G3455" s="26" t="s">
        <v>13780</v>
      </c>
      <c r="H3455" s="12">
        <v>22</v>
      </c>
      <c r="I3455" s="28">
        <f>VLOOKUP(B:B,DIM_PRODUCTS!A:F,5,FALSE)</f>
        <v>10</v>
      </c>
      <c r="J3455" s="28">
        <f>FACT_ORDERS[[#This Row],[ProductPrice]]*FACT_ORDERS[[#This Row],[Quantity]]</f>
        <v>220</v>
      </c>
      <c r="K3455" s="12" t="str">
        <f>VLOOKUP(C:C,DIM_CUSTOMERS!A:G,7,FALSE)</f>
        <v>Australia</v>
      </c>
      <c r="L3455" s="30" cm="1">
        <f t="array" ref="L3455">_xlfn.IFS(
    AND(FACT_ORDERS[[#This Row],[DeliveryMehtod]]="shippment",FACT_ORDERS[[#This Row],[TotalAmount]]&gt;=200), 0,
    AND(FACT_ORDERS[[#This Row],[DeliveryMehtod]]="pickup"), 15,
    AND(FACT_ORDERS[[#This Row],[DeliveryMehtod]]="shippment",FACT_ORDERS[[#This Row],[TotalAmount]]&lt;200), 35
)</f>
        <v>0</v>
      </c>
      <c r="M3455" s="12" t="str" cm="1">
        <f t="array" ref="M3455">_xlfn.IFS(
    SUMIFS(FACT_ORDERS[TotalAmount], FACT_ORDERS[WD_CUSTOMERS],FACT_ORDERS[[#This Row],[WD_CUSTOMERS]])&gt;=15000, "VIP",
    SUMIFS(FACT_ORDERS[TotalAmount], FACT_ORDERS[WD_CUSTOMERS],FACT_ORDERS[[#This Row],[WD_CUSTOMERS]])&gt;=8000, "Premium",
    TRUE, "Regular"
)</f>
        <v>Regular</v>
      </c>
      <c r="N3455" s="32" cm="1">
        <f t="array" ref="N3455">_xlfn.IFS(
   FACT_ORDERS[[#This Row],[TypeOfClient]]="VIP", 0.2,
   FACT_ORDERS[[#This Row],[TypeOfClient]]="Premium", 0.1,
   TRUE, 0
)</f>
        <v>0</v>
      </c>
      <c r="O3455" s="31" cm="1">
        <f t="array" ref="O3455">_xlfn.IFS(
   FACT_ORDERS[[#This Row],[TotalAmount]]&gt;1500, 0.15,
   FACT_ORDERS[[#This Row],[TotalAmount]]&gt;1000, 0.1,
   FACT_ORDERS[[#This Row],[TotalAmount]]&gt;500, 0.05,
   TRUE, 0
)</f>
        <v>0</v>
      </c>
      <c r="P3455" s="28">
        <f xml:space="preserve"> FACT_ORDERS[[#This Row],[TotalAmount]] * (1 - (FACT_ORDERS[[#This Row],[ClientDiscount]] + FACT_ORDERS[[#This Row],[OrderDiscount]]) )</f>
        <v>220</v>
      </c>
      <c r="Q3455" s="28">
        <f>FACT_ORDERS[[#This Row],[TotalAmountWithDiscount]]+FACT_ORDERS[[#This Row],[DeliveryCost]]</f>
        <v>220</v>
      </c>
      <c r="R3455" s="35">
        <v>45111</v>
      </c>
      <c r="S3455" s="35" t="str">
        <f>IF(NETWORKDAYS(FACT_ORDERS[[#This Row],[Order-Date]], FACT_ORDERS[[#This Row],[ArrivalDate ]]) &gt; 10, "Late", "On Time")</f>
        <v>On Time</v>
      </c>
    </row>
    <row r="3456" spans="1:19" x14ac:dyDescent="0.3">
      <c r="A3456" s="12">
        <v>8454</v>
      </c>
      <c r="B3456" s="12">
        <v>239</v>
      </c>
      <c r="C3456" s="12">
        <v>10927</v>
      </c>
      <c r="D3456" s="12">
        <v>3455</v>
      </c>
      <c r="E3456" s="12" t="s">
        <v>244</v>
      </c>
      <c r="F3456" s="13">
        <v>45518</v>
      </c>
      <c r="G3456" s="26" t="s">
        <v>13781</v>
      </c>
      <c r="H3456" s="12">
        <v>29</v>
      </c>
      <c r="I3456" s="28">
        <f>VLOOKUP(B:B,DIM_PRODUCTS!A:F,5,FALSE)</f>
        <v>16</v>
      </c>
      <c r="J3456" s="28">
        <f>FACT_ORDERS[[#This Row],[ProductPrice]]*FACT_ORDERS[[#This Row],[Quantity]]</f>
        <v>464</v>
      </c>
      <c r="K3456" s="12" t="str">
        <f>VLOOKUP(C:C,DIM_CUSTOMERS!A:G,7,FALSE)</f>
        <v>Australia</v>
      </c>
      <c r="L3456" s="30" cm="1">
        <f t="array" ref="L3456">_xlfn.IFS(
    AND(FACT_ORDERS[[#This Row],[DeliveryMehtod]]="shippment",FACT_ORDERS[[#This Row],[TotalAmount]]&gt;=200), 0,
    AND(FACT_ORDERS[[#This Row],[DeliveryMehtod]]="pickup"), 15,
    AND(FACT_ORDERS[[#This Row],[DeliveryMehtod]]="shippment",FACT_ORDERS[[#This Row],[TotalAmount]]&lt;200), 35
)</f>
        <v>0</v>
      </c>
      <c r="M3456" s="12" t="str" cm="1">
        <f t="array" ref="M3456">_xlfn.IFS(
    SUMIFS(FACT_ORDERS[TotalAmount], FACT_ORDERS[WD_CUSTOMERS],FACT_ORDERS[[#This Row],[WD_CUSTOMERS]])&gt;=15000, "VIP",
    SUMIFS(FACT_ORDERS[TotalAmount], FACT_ORDERS[WD_CUSTOMERS],FACT_ORDERS[[#This Row],[WD_CUSTOMERS]])&gt;=8000, "Premium",
    TRUE, "Regular"
)</f>
        <v>Regular</v>
      </c>
      <c r="N3456" s="32" cm="1">
        <f t="array" ref="N3456">_xlfn.IFS(
   FACT_ORDERS[[#This Row],[TypeOfClient]]="VIP", 0.2,
   FACT_ORDERS[[#This Row],[TypeOfClient]]="Premium", 0.1,
   TRUE, 0
)</f>
        <v>0</v>
      </c>
      <c r="O3456" s="31" cm="1">
        <f t="array" ref="O3456">_xlfn.IFS(
   FACT_ORDERS[[#This Row],[TotalAmount]]&gt;1500, 0.15,
   FACT_ORDERS[[#This Row],[TotalAmount]]&gt;1000, 0.1,
   FACT_ORDERS[[#This Row],[TotalAmount]]&gt;500, 0.05,
   TRUE, 0
)</f>
        <v>0</v>
      </c>
      <c r="P3456" s="28">
        <f xml:space="preserve"> FACT_ORDERS[[#This Row],[TotalAmount]] * (1 - (FACT_ORDERS[[#This Row],[ClientDiscount]] + FACT_ORDERS[[#This Row],[OrderDiscount]]) )</f>
        <v>464</v>
      </c>
      <c r="Q3456" s="28">
        <f>FACT_ORDERS[[#This Row],[TotalAmountWithDiscount]]+FACT_ORDERS[[#This Row],[DeliveryCost]]</f>
        <v>464</v>
      </c>
      <c r="R3456" s="35">
        <v>45528</v>
      </c>
      <c r="S3456" s="35" t="str">
        <f>IF(NETWORKDAYS(FACT_ORDERS[[#This Row],[Order-Date]], FACT_ORDERS[[#This Row],[ArrivalDate ]]) &gt; 10, "Late", "On Time")</f>
        <v>On Time</v>
      </c>
    </row>
    <row r="3457" spans="1:19" x14ac:dyDescent="0.3">
      <c r="A3457" s="12">
        <v>8455</v>
      </c>
      <c r="B3457" s="12">
        <v>253</v>
      </c>
      <c r="C3457" s="12">
        <v>10119</v>
      </c>
      <c r="D3457" s="12">
        <v>3456</v>
      </c>
      <c r="E3457" s="12" t="s">
        <v>244</v>
      </c>
      <c r="F3457" s="13">
        <v>45496</v>
      </c>
      <c r="G3457" s="26" t="s">
        <v>13782</v>
      </c>
      <c r="H3457" s="12">
        <v>54</v>
      </c>
      <c r="I3457" s="28">
        <f>VLOOKUP(B:B,DIM_PRODUCTS!A:F,5,FALSE)</f>
        <v>11</v>
      </c>
      <c r="J3457" s="28">
        <f>FACT_ORDERS[[#This Row],[ProductPrice]]*FACT_ORDERS[[#This Row],[Quantity]]</f>
        <v>594</v>
      </c>
      <c r="K3457" s="12" t="str">
        <f>VLOOKUP(C:C,DIM_CUSTOMERS!A:G,7,FALSE)</f>
        <v>USA</v>
      </c>
      <c r="L3457" s="30" cm="1">
        <f t="array" ref="L3457">_xlfn.IFS(
    AND(FACT_ORDERS[[#This Row],[DeliveryMehtod]]="shippment",FACT_ORDERS[[#This Row],[TotalAmount]]&gt;=200), 0,
    AND(FACT_ORDERS[[#This Row],[DeliveryMehtod]]="pickup"), 15,
    AND(FACT_ORDERS[[#This Row],[DeliveryMehtod]]="shippment",FACT_ORDERS[[#This Row],[TotalAmount]]&lt;200), 35
)</f>
        <v>0</v>
      </c>
      <c r="M3457" s="12" t="str" cm="1">
        <f t="array" ref="M3457">_xlfn.IFS(
    SUMIFS(FACT_ORDERS[TotalAmount], FACT_ORDERS[WD_CUSTOMERS],FACT_ORDERS[[#This Row],[WD_CUSTOMERS]])&gt;=15000, "VIP",
    SUMIFS(FACT_ORDERS[TotalAmount], FACT_ORDERS[WD_CUSTOMERS],FACT_ORDERS[[#This Row],[WD_CUSTOMERS]])&gt;=8000, "Premium",
    TRUE, "Regular"
)</f>
        <v>Regular</v>
      </c>
      <c r="N3457" s="32" cm="1">
        <f t="array" ref="N3457">_xlfn.IFS(
   FACT_ORDERS[[#This Row],[TypeOfClient]]="VIP", 0.2,
   FACT_ORDERS[[#This Row],[TypeOfClient]]="Premium", 0.1,
   TRUE, 0
)</f>
        <v>0</v>
      </c>
      <c r="O3457" s="31" cm="1">
        <f t="array" ref="O3457">_xlfn.IFS(
   FACT_ORDERS[[#This Row],[TotalAmount]]&gt;1500, 0.15,
   FACT_ORDERS[[#This Row],[TotalAmount]]&gt;1000, 0.1,
   FACT_ORDERS[[#This Row],[TotalAmount]]&gt;500, 0.05,
   TRUE, 0
)</f>
        <v>0.05</v>
      </c>
      <c r="P3457" s="28">
        <f xml:space="preserve"> FACT_ORDERS[[#This Row],[TotalAmount]] * (1 - (FACT_ORDERS[[#This Row],[ClientDiscount]] + FACT_ORDERS[[#This Row],[OrderDiscount]]) )</f>
        <v>564.29999999999995</v>
      </c>
      <c r="Q3457" s="28">
        <f>FACT_ORDERS[[#This Row],[TotalAmountWithDiscount]]+FACT_ORDERS[[#This Row],[DeliveryCost]]</f>
        <v>564.29999999999995</v>
      </c>
      <c r="R3457" s="35">
        <v>45505</v>
      </c>
      <c r="S3457" s="35" t="str">
        <f>IF(NETWORKDAYS(FACT_ORDERS[[#This Row],[Order-Date]], FACT_ORDERS[[#This Row],[ArrivalDate ]]) &gt; 10, "Late", "On Time")</f>
        <v>On Time</v>
      </c>
    </row>
    <row r="3458" spans="1:19" x14ac:dyDescent="0.3">
      <c r="A3458" s="12">
        <v>8456</v>
      </c>
      <c r="B3458" s="12">
        <v>253</v>
      </c>
      <c r="C3458" s="12">
        <v>10119</v>
      </c>
      <c r="D3458" s="12">
        <v>3457</v>
      </c>
      <c r="E3458" s="12" t="s">
        <v>244</v>
      </c>
      <c r="F3458" s="13">
        <v>45520</v>
      </c>
      <c r="G3458" s="26" t="s">
        <v>13783</v>
      </c>
      <c r="H3458" s="12">
        <v>35</v>
      </c>
      <c r="I3458" s="28">
        <f>VLOOKUP(B:B,DIM_PRODUCTS!A:F,5,FALSE)</f>
        <v>11</v>
      </c>
      <c r="J3458" s="28">
        <f>FACT_ORDERS[[#This Row],[ProductPrice]]*FACT_ORDERS[[#This Row],[Quantity]]</f>
        <v>385</v>
      </c>
      <c r="K3458" s="12" t="str">
        <f>VLOOKUP(C:C,DIM_CUSTOMERS!A:G,7,FALSE)</f>
        <v>USA</v>
      </c>
      <c r="L3458" s="30" cm="1">
        <f t="array" ref="L3458">_xlfn.IFS(
    AND(FACT_ORDERS[[#This Row],[DeliveryMehtod]]="shippment",FACT_ORDERS[[#This Row],[TotalAmount]]&gt;=200), 0,
    AND(FACT_ORDERS[[#This Row],[DeliveryMehtod]]="pickup"), 15,
    AND(FACT_ORDERS[[#This Row],[DeliveryMehtod]]="shippment",FACT_ORDERS[[#This Row],[TotalAmount]]&lt;200), 35
)</f>
        <v>0</v>
      </c>
      <c r="M3458" s="12" t="str" cm="1">
        <f t="array" ref="M3458">_xlfn.IFS(
    SUMIFS(FACT_ORDERS[TotalAmount], FACT_ORDERS[WD_CUSTOMERS],FACT_ORDERS[[#This Row],[WD_CUSTOMERS]])&gt;=15000, "VIP",
    SUMIFS(FACT_ORDERS[TotalAmount], FACT_ORDERS[WD_CUSTOMERS],FACT_ORDERS[[#This Row],[WD_CUSTOMERS]])&gt;=8000, "Premium",
    TRUE, "Regular"
)</f>
        <v>Regular</v>
      </c>
      <c r="N3458" s="32" cm="1">
        <f t="array" ref="N3458">_xlfn.IFS(
   FACT_ORDERS[[#This Row],[TypeOfClient]]="VIP", 0.2,
   FACT_ORDERS[[#This Row],[TypeOfClient]]="Premium", 0.1,
   TRUE, 0
)</f>
        <v>0</v>
      </c>
      <c r="O3458" s="31" cm="1">
        <f t="array" ref="O3458">_xlfn.IFS(
   FACT_ORDERS[[#This Row],[TotalAmount]]&gt;1500, 0.15,
   FACT_ORDERS[[#This Row],[TotalAmount]]&gt;1000, 0.1,
   FACT_ORDERS[[#This Row],[TotalAmount]]&gt;500, 0.05,
   TRUE, 0
)</f>
        <v>0</v>
      </c>
      <c r="P3458" s="28">
        <f xml:space="preserve"> FACT_ORDERS[[#This Row],[TotalAmount]] * (1 - (FACT_ORDERS[[#This Row],[ClientDiscount]] + FACT_ORDERS[[#This Row],[OrderDiscount]]) )</f>
        <v>385</v>
      </c>
      <c r="Q3458" s="28">
        <f>FACT_ORDERS[[#This Row],[TotalAmountWithDiscount]]+FACT_ORDERS[[#This Row],[DeliveryCost]]</f>
        <v>385</v>
      </c>
      <c r="R3458" s="35">
        <v>45527</v>
      </c>
      <c r="S3458" s="35" t="str">
        <f>IF(NETWORKDAYS(FACT_ORDERS[[#This Row],[Order-Date]], FACT_ORDERS[[#This Row],[ArrivalDate ]]) &gt; 10, "Late", "On Time")</f>
        <v>On Time</v>
      </c>
    </row>
    <row r="3459" spans="1:19" x14ac:dyDescent="0.3">
      <c r="A3459" s="12">
        <v>8457</v>
      </c>
      <c r="B3459" s="12">
        <v>221</v>
      </c>
      <c r="C3459" s="12">
        <v>10119</v>
      </c>
      <c r="D3459" s="12">
        <v>3458</v>
      </c>
      <c r="E3459" s="12" t="s">
        <v>244</v>
      </c>
      <c r="F3459" s="13">
        <v>45520</v>
      </c>
      <c r="G3459" s="26" t="s">
        <v>13784</v>
      </c>
      <c r="H3459" s="12">
        <v>48</v>
      </c>
      <c r="I3459" s="28">
        <f>VLOOKUP(B:B,DIM_PRODUCTS!A:F,5,FALSE)</f>
        <v>25</v>
      </c>
      <c r="J3459" s="28">
        <f>FACT_ORDERS[[#This Row],[ProductPrice]]*FACT_ORDERS[[#This Row],[Quantity]]</f>
        <v>1200</v>
      </c>
      <c r="K3459" s="12" t="str">
        <f>VLOOKUP(C:C,DIM_CUSTOMERS!A:G,7,FALSE)</f>
        <v>USA</v>
      </c>
      <c r="L3459" s="30" cm="1">
        <f t="array" ref="L3459">_xlfn.IFS(
    AND(FACT_ORDERS[[#This Row],[DeliveryMehtod]]="shippment",FACT_ORDERS[[#This Row],[TotalAmount]]&gt;=200), 0,
    AND(FACT_ORDERS[[#This Row],[DeliveryMehtod]]="pickup"), 15,
    AND(FACT_ORDERS[[#This Row],[DeliveryMehtod]]="shippment",FACT_ORDERS[[#This Row],[TotalAmount]]&lt;200), 35
)</f>
        <v>0</v>
      </c>
      <c r="M3459" s="12" t="str" cm="1">
        <f t="array" ref="M3459">_xlfn.IFS(
    SUMIFS(FACT_ORDERS[TotalAmount], FACT_ORDERS[WD_CUSTOMERS],FACT_ORDERS[[#This Row],[WD_CUSTOMERS]])&gt;=15000, "VIP",
    SUMIFS(FACT_ORDERS[TotalAmount], FACT_ORDERS[WD_CUSTOMERS],FACT_ORDERS[[#This Row],[WD_CUSTOMERS]])&gt;=8000, "Premium",
    TRUE, "Regular"
)</f>
        <v>Regular</v>
      </c>
      <c r="N3459" s="32" cm="1">
        <f t="array" ref="N3459">_xlfn.IFS(
   FACT_ORDERS[[#This Row],[TypeOfClient]]="VIP", 0.2,
   FACT_ORDERS[[#This Row],[TypeOfClient]]="Premium", 0.1,
   TRUE, 0
)</f>
        <v>0</v>
      </c>
      <c r="O3459" s="31" cm="1">
        <f t="array" ref="O3459">_xlfn.IFS(
   FACT_ORDERS[[#This Row],[TotalAmount]]&gt;1500, 0.15,
   FACT_ORDERS[[#This Row],[TotalAmount]]&gt;1000, 0.1,
   FACT_ORDERS[[#This Row],[TotalAmount]]&gt;500, 0.05,
   TRUE, 0
)</f>
        <v>0.1</v>
      </c>
      <c r="P3459" s="28">
        <f xml:space="preserve"> FACT_ORDERS[[#This Row],[TotalAmount]] * (1 - (FACT_ORDERS[[#This Row],[ClientDiscount]] + FACT_ORDERS[[#This Row],[OrderDiscount]]) )</f>
        <v>1080</v>
      </c>
      <c r="Q3459" s="28">
        <f>FACT_ORDERS[[#This Row],[TotalAmountWithDiscount]]+FACT_ORDERS[[#This Row],[DeliveryCost]]</f>
        <v>1080</v>
      </c>
      <c r="R3459" s="35">
        <v>45529</v>
      </c>
      <c r="S3459" s="35" t="str">
        <f>IF(NETWORKDAYS(FACT_ORDERS[[#This Row],[Order-Date]], FACT_ORDERS[[#This Row],[ArrivalDate ]]) &gt; 10, "Late", "On Time")</f>
        <v>On Time</v>
      </c>
    </row>
    <row r="3460" spans="1:19" x14ac:dyDescent="0.3">
      <c r="A3460" s="12">
        <v>8458</v>
      </c>
      <c r="B3460" s="12">
        <v>253</v>
      </c>
      <c r="C3460" s="12">
        <v>10119</v>
      </c>
      <c r="D3460" s="12">
        <v>3459</v>
      </c>
      <c r="E3460" s="12" t="s">
        <v>243</v>
      </c>
      <c r="F3460" s="13">
        <v>45555</v>
      </c>
      <c r="G3460" s="26" t="s">
        <v>12795</v>
      </c>
      <c r="H3460" s="12">
        <v>41</v>
      </c>
      <c r="I3460" s="28">
        <f>VLOOKUP(B:B,DIM_PRODUCTS!A:F,5,FALSE)</f>
        <v>11</v>
      </c>
      <c r="J3460" s="28">
        <f>FACT_ORDERS[[#This Row],[ProductPrice]]*FACT_ORDERS[[#This Row],[Quantity]]</f>
        <v>451</v>
      </c>
      <c r="K3460" s="12" t="str">
        <f>VLOOKUP(C:C,DIM_CUSTOMERS!A:G,7,FALSE)</f>
        <v>USA</v>
      </c>
      <c r="L3460" s="30" cm="1">
        <f t="array" ref="L3460">_xlfn.IFS(
    AND(FACT_ORDERS[[#This Row],[DeliveryMehtod]]="shippment",FACT_ORDERS[[#This Row],[TotalAmount]]&gt;=200), 0,
    AND(FACT_ORDERS[[#This Row],[DeliveryMehtod]]="pickup"), 15,
    AND(FACT_ORDERS[[#This Row],[DeliveryMehtod]]="shippment",FACT_ORDERS[[#This Row],[TotalAmount]]&lt;200), 35
)</f>
        <v>15</v>
      </c>
      <c r="M3460" s="12" t="str" cm="1">
        <f t="array" ref="M3460">_xlfn.IFS(
    SUMIFS(FACT_ORDERS[TotalAmount], FACT_ORDERS[WD_CUSTOMERS],FACT_ORDERS[[#This Row],[WD_CUSTOMERS]])&gt;=15000, "VIP",
    SUMIFS(FACT_ORDERS[TotalAmount], FACT_ORDERS[WD_CUSTOMERS],FACT_ORDERS[[#This Row],[WD_CUSTOMERS]])&gt;=8000, "Premium",
    TRUE, "Regular"
)</f>
        <v>Regular</v>
      </c>
      <c r="N3460" s="32" cm="1">
        <f t="array" ref="N3460">_xlfn.IFS(
   FACT_ORDERS[[#This Row],[TypeOfClient]]="VIP", 0.2,
   FACT_ORDERS[[#This Row],[TypeOfClient]]="Premium", 0.1,
   TRUE, 0
)</f>
        <v>0</v>
      </c>
      <c r="O3460" s="31" cm="1">
        <f t="array" ref="O3460">_xlfn.IFS(
   FACT_ORDERS[[#This Row],[TotalAmount]]&gt;1500, 0.15,
   FACT_ORDERS[[#This Row],[TotalAmount]]&gt;1000, 0.1,
   FACT_ORDERS[[#This Row],[TotalAmount]]&gt;500, 0.05,
   TRUE, 0
)</f>
        <v>0</v>
      </c>
      <c r="P3460" s="28">
        <f xml:space="preserve"> FACT_ORDERS[[#This Row],[TotalAmount]] * (1 - (FACT_ORDERS[[#This Row],[ClientDiscount]] + FACT_ORDERS[[#This Row],[OrderDiscount]]) )</f>
        <v>451</v>
      </c>
      <c r="Q3460" s="28">
        <f>FACT_ORDERS[[#This Row],[TotalAmountWithDiscount]]+FACT_ORDERS[[#This Row],[DeliveryCost]]</f>
        <v>466</v>
      </c>
      <c r="R3460" s="35">
        <v>45565</v>
      </c>
      <c r="S3460" s="35" t="str">
        <f>IF(NETWORKDAYS(FACT_ORDERS[[#This Row],[Order-Date]], FACT_ORDERS[[#This Row],[ArrivalDate ]]) &gt; 10, "Late", "On Time")</f>
        <v>On Time</v>
      </c>
    </row>
    <row r="3461" spans="1:19" x14ac:dyDescent="0.3">
      <c r="A3461" s="12">
        <v>8459</v>
      </c>
      <c r="B3461" s="12">
        <v>225</v>
      </c>
      <c r="C3461" s="12">
        <v>10337</v>
      </c>
      <c r="D3461" s="12">
        <v>3460</v>
      </c>
      <c r="E3461" s="12" t="s">
        <v>244</v>
      </c>
      <c r="F3461" s="13">
        <v>45518</v>
      </c>
      <c r="G3461" s="26" t="s">
        <v>13785</v>
      </c>
      <c r="H3461" s="12">
        <v>28</v>
      </c>
      <c r="I3461" s="28">
        <f>VLOOKUP(B:B,DIM_PRODUCTS!A:F,5,FALSE)</f>
        <v>21</v>
      </c>
      <c r="J3461" s="28">
        <f>FACT_ORDERS[[#This Row],[ProductPrice]]*FACT_ORDERS[[#This Row],[Quantity]]</f>
        <v>588</v>
      </c>
      <c r="K3461" s="12" t="str">
        <f>VLOOKUP(C:C,DIM_CUSTOMERS!A:G,7,FALSE)</f>
        <v>Canada</v>
      </c>
      <c r="L3461" s="30" cm="1">
        <f t="array" ref="L3461">_xlfn.IFS(
    AND(FACT_ORDERS[[#This Row],[DeliveryMehtod]]="shippment",FACT_ORDERS[[#This Row],[TotalAmount]]&gt;=200), 0,
    AND(FACT_ORDERS[[#This Row],[DeliveryMehtod]]="pickup"), 15,
    AND(FACT_ORDERS[[#This Row],[DeliveryMehtod]]="shippment",FACT_ORDERS[[#This Row],[TotalAmount]]&lt;200), 35
)</f>
        <v>0</v>
      </c>
      <c r="M3461" s="12" t="str" cm="1">
        <f t="array" ref="M3461">_xlfn.IFS(
    SUMIFS(FACT_ORDERS[TotalAmount], FACT_ORDERS[WD_CUSTOMERS],FACT_ORDERS[[#This Row],[WD_CUSTOMERS]])&gt;=15000, "VIP",
    SUMIFS(FACT_ORDERS[TotalAmount], FACT_ORDERS[WD_CUSTOMERS],FACT_ORDERS[[#This Row],[WD_CUSTOMERS]])&gt;=8000, "Premium",
    TRUE, "Regular"
)</f>
        <v>Premium</v>
      </c>
      <c r="N3461" s="32" cm="1">
        <f t="array" ref="N3461">_xlfn.IFS(
   FACT_ORDERS[[#This Row],[TypeOfClient]]="VIP", 0.2,
   FACT_ORDERS[[#This Row],[TypeOfClient]]="Premium", 0.1,
   TRUE, 0
)</f>
        <v>0.1</v>
      </c>
      <c r="O3461" s="31" cm="1">
        <f t="array" ref="O3461">_xlfn.IFS(
   FACT_ORDERS[[#This Row],[TotalAmount]]&gt;1500, 0.15,
   FACT_ORDERS[[#This Row],[TotalAmount]]&gt;1000, 0.1,
   FACT_ORDERS[[#This Row],[TotalAmount]]&gt;500, 0.05,
   TRUE, 0
)</f>
        <v>0.05</v>
      </c>
      <c r="P3461" s="28">
        <f xml:space="preserve"> FACT_ORDERS[[#This Row],[TotalAmount]] * (1 - (FACT_ORDERS[[#This Row],[ClientDiscount]] + FACT_ORDERS[[#This Row],[OrderDiscount]]) )</f>
        <v>499.8</v>
      </c>
      <c r="Q3461" s="28">
        <f>FACT_ORDERS[[#This Row],[TotalAmountWithDiscount]]+FACT_ORDERS[[#This Row],[DeliveryCost]]</f>
        <v>499.8</v>
      </c>
      <c r="R3461" s="35">
        <v>45527</v>
      </c>
      <c r="S3461" s="35" t="str">
        <f>IF(NETWORKDAYS(FACT_ORDERS[[#This Row],[Order-Date]], FACT_ORDERS[[#This Row],[ArrivalDate ]]) &gt; 10, "Late", "On Time")</f>
        <v>On Time</v>
      </c>
    </row>
    <row r="3462" spans="1:19" x14ac:dyDescent="0.3">
      <c r="A3462" s="12">
        <v>8460</v>
      </c>
      <c r="B3462" s="12">
        <v>224</v>
      </c>
      <c r="C3462" s="12">
        <v>10337</v>
      </c>
      <c r="D3462" s="12">
        <v>3461</v>
      </c>
      <c r="E3462" s="12" t="s">
        <v>244</v>
      </c>
      <c r="F3462" s="13">
        <v>45518</v>
      </c>
      <c r="G3462" s="26" t="s">
        <v>13786</v>
      </c>
      <c r="H3462" s="12">
        <v>22</v>
      </c>
      <c r="I3462" s="28">
        <f>VLOOKUP(B:B,DIM_PRODUCTS!A:F,5,FALSE)</f>
        <v>14</v>
      </c>
      <c r="J3462" s="28">
        <f>FACT_ORDERS[[#This Row],[ProductPrice]]*FACT_ORDERS[[#This Row],[Quantity]]</f>
        <v>308</v>
      </c>
      <c r="K3462" s="12" t="str">
        <f>VLOOKUP(C:C,DIM_CUSTOMERS!A:G,7,FALSE)</f>
        <v>Canada</v>
      </c>
      <c r="L3462" s="30" cm="1">
        <f t="array" ref="L3462">_xlfn.IFS(
    AND(FACT_ORDERS[[#This Row],[DeliveryMehtod]]="shippment",FACT_ORDERS[[#This Row],[TotalAmount]]&gt;=200), 0,
    AND(FACT_ORDERS[[#This Row],[DeliveryMehtod]]="pickup"), 15,
    AND(FACT_ORDERS[[#This Row],[DeliveryMehtod]]="shippment",FACT_ORDERS[[#This Row],[TotalAmount]]&lt;200), 35
)</f>
        <v>0</v>
      </c>
      <c r="M3462" s="12" t="str" cm="1">
        <f t="array" ref="M3462">_xlfn.IFS(
    SUMIFS(FACT_ORDERS[TotalAmount], FACT_ORDERS[WD_CUSTOMERS],FACT_ORDERS[[#This Row],[WD_CUSTOMERS]])&gt;=15000, "VIP",
    SUMIFS(FACT_ORDERS[TotalAmount], FACT_ORDERS[WD_CUSTOMERS],FACT_ORDERS[[#This Row],[WD_CUSTOMERS]])&gt;=8000, "Premium",
    TRUE, "Regular"
)</f>
        <v>Premium</v>
      </c>
      <c r="N3462" s="32" cm="1">
        <f t="array" ref="N3462">_xlfn.IFS(
   FACT_ORDERS[[#This Row],[TypeOfClient]]="VIP", 0.2,
   FACT_ORDERS[[#This Row],[TypeOfClient]]="Premium", 0.1,
   TRUE, 0
)</f>
        <v>0.1</v>
      </c>
      <c r="O3462" s="31" cm="1">
        <f t="array" ref="O3462">_xlfn.IFS(
   FACT_ORDERS[[#This Row],[TotalAmount]]&gt;1500, 0.15,
   FACT_ORDERS[[#This Row],[TotalAmount]]&gt;1000, 0.1,
   FACT_ORDERS[[#This Row],[TotalAmount]]&gt;500, 0.05,
   TRUE, 0
)</f>
        <v>0</v>
      </c>
      <c r="P3462" s="28">
        <f xml:space="preserve"> FACT_ORDERS[[#This Row],[TotalAmount]] * (1 - (FACT_ORDERS[[#This Row],[ClientDiscount]] + FACT_ORDERS[[#This Row],[OrderDiscount]]) )</f>
        <v>277.2</v>
      </c>
      <c r="Q3462" s="28">
        <f>FACT_ORDERS[[#This Row],[TotalAmountWithDiscount]]+FACT_ORDERS[[#This Row],[DeliveryCost]]</f>
        <v>277.2</v>
      </c>
      <c r="R3462" s="35">
        <v>45526</v>
      </c>
      <c r="S3462" s="35" t="str">
        <f>IF(NETWORKDAYS(FACT_ORDERS[[#This Row],[Order-Date]], FACT_ORDERS[[#This Row],[ArrivalDate ]]) &gt; 10, "Late", "On Time")</f>
        <v>On Time</v>
      </c>
    </row>
    <row r="3463" spans="1:19" x14ac:dyDescent="0.3">
      <c r="A3463" s="12">
        <v>8461</v>
      </c>
      <c r="B3463" s="12">
        <v>253</v>
      </c>
      <c r="C3463" s="12">
        <v>10337</v>
      </c>
      <c r="D3463" s="12">
        <v>3462</v>
      </c>
      <c r="E3463" s="12" t="s">
        <v>244</v>
      </c>
      <c r="F3463" s="13">
        <v>45518</v>
      </c>
      <c r="G3463" s="26" t="s">
        <v>13787</v>
      </c>
      <c r="H3463" s="12">
        <v>37</v>
      </c>
      <c r="I3463" s="28">
        <f>VLOOKUP(B:B,DIM_PRODUCTS!A:F,5,FALSE)</f>
        <v>11</v>
      </c>
      <c r="J3463" s="28">
        <f>FACT_ORDERS[[#This Row],[ProductPrice]]*FACT_ORDERS[[#This Row],[Quantity]]</f>
        <v>407</v>
      </c>
      <c r="K3463" s="12" t="str">
        <f>VLOOKUP(C:C,DIM_CUSTOMERS!A:G,7,FALSE)</f>
        <v>Canada</v>
      </c>
      <c r="L3463" s="30" cm="1">
        <f t="array" ref="L3463">_xlfn.IFS(
    AND(FACT_ORDERS[[#This Row],[DeliveryMehtod]]="shippment",FACT_ORDERS[[#This Row],[TotalAmount]]&gt;=200), 0,
    AND(FACT_ORDERS[[#This Row],[DeliveryMehtod]]="pickup"), 15,
    AND(FACT_ORDERS[[#This Row],[DeliveryMehtod]]="shippment",FACT_ORDERS[[#This Row],[TotalAmount]]&lt;200), 35
)</f>
        <v>0</v>
      </c>
      <c r="M3463" s="12" t="str" cm="1">
        <f t="array" ref="M3463">_xlfn.IFS(
    SUMIFS(FACT_ORDERS[TotalAmount], FACT_ORDERS[WD_CUSTOMERS],FACT_ORDERS[[#This Row],[WD_CUSTOMERS]])&gt;=15000, "VIP",
    SUMIFS(FACT_ORDERS[TotalAmount], FACT_ORDERS[WD_CUSTOMERS],FACT_ORDERS[[#This Row],[WD_CUSTOMERS]])&gt;=8000, "Premium",
    TRUE, "Regular"
)</f>
        <v>Premium</v>
      </c>
      <c r="N3463" s="32" cm="1">
        <f t="array" ref="N3463">_xlfn.IFS(
   FACT_ORDERS[[#This Row],[TypeOfClient]]="VIP", 0.2,
   FACT_ORDERS[[#This Row],[TypeOfClient]]="Premium", 0.1,
   TRUE, 0
)</f>
        <v>0.1</v>
      </c>
      <c r="O3463" s="31" cm="1">
        <f t="array" ref="O3463">_xlfn.IFS(
   FACT_ORDERS[[#This Row],[TotalAmount]]&gt;1500, 0.15,
   FACT_ORDERS[[#This Row],[TotalAmount]]&gt;1000, 0.1,
   FACT_ORDERS[[#This Row],[TotalAmount]]&gt;500, 0.05,
   TRUE, 0
)</f>
        <v>0</v>
      </c>
      <c r="P3463" s="28">
        <f xml:space="preserve"> FACT_ORDERS[[#This Row],[TotalAmount]] * (1 - (FACT_ORDERS[[#This Row],[ClientDiscount]] + FACT_ORDERS[[#This Row],[OrderDiscount]]) )</f>
        <v>366.3</v>
      </c>
      <c r="Q3463" s="28">
        <f>FACT_ORDERS[[#This Row],[TotalAmountWithDiscount]]+FACT_ORDERS[[#This Row],[DeliveryCost]]</f>
        <v>366.3</v>
      </c>
      <c r="R3463" s="35">
        <v>45527</v>
      </c>
      <c r="S3463" s="35" t="str">
        <f>IF(NETWORKDAYS(FACT_ORDERS[[#This Row],[Order-Date]], FACT_ORDERS[[#This Row],[ArrivalDate ]]) &gt; 10, "Late", "On Time")</f>
        <v>On Time</v>
      </c>
    </row>
    <row r="3464" spans="1:19" x14ac:dyDescent="0.3">
      <c r="A3464" s="12">
        <v>8462</v>
      </c>
      <c r="B3464" s="12">
        <v>225</v>
      </c>
      <c r="C3464" s="12">
        <v>10337</v>
      </c>
      <c r="D3464" s="12">
        <v>3463</v>
      </c>
      <c r="E3464" s="12" t="s">
        <v>243</v>
      </c>
      <c r="F3464" s="13">
        <v>45508</v>
      </c>
      <c r="G3464" s="26" t="s">
        <v>13788</v>
      </c>
      <c r="H3464" s="12">
        <v>32</v>
      </c>
      <c r="I3464" s="28">
        <f>VLOOKUP(B:B,DIM_PRODUCTS!A:F,5,FALSE)</f>
        <v>21</v>
      </c>
      <c r="J3464" s="28">
        <f>FACT_ORDERS[[#This Row],[ProductPrice]]*FACT_ORDERS[[#This Row],[Quantity]]</f>
        <v>672</v>
      </c>
      <c r="K3464" s="12" t="str">
        <f>VLOOKUP(C:C,DIM_CUSTOMERS!A:G,7,FALSE)</f>
        <v>Canada</v>
      </c>
      <c r="L3464" s="30" cm="1">
        <f t="array" ref="L3464">_xlfn.IFS(
    AND(FACT_ORDERS[[#This Row],[DeliveryMehtod]]="shippment",FACT_ORDERS[[#This Row],[TotalAmount]]&gt;=200), 0,
    AND(FACT_ORDERS[[#This Row],[DeliveryMehtod]]="pickup"), 15,
    AND(FACT_ORDERS[[#This Row],[DeliveryMehtod]]="shippment",FACT_ORDERS[[#This Row],[TotalAmount]]&lt;200), 35
)</f>
        <v>15</v>
      </c>
      <c r="M3464" s="12" t="str" cm="1">
        <f t="array" ref="M3464">_xlfn.IFS(
    SUMIFS(FACT_ORDERS[TotalAmount], FACT_ORDERS[WD_CUSTOMERS],FACT_ORDERS[[#This Row],[WD_CUSTOMERS]])&gt;=15000, "VIP",
    SUMIFS(FACT_ORDERS[TotalAmount], FACT_ORDERS[WD_CUSTOMERS],FACT_ORDERS[[#This Row],[WD_CUSTOMERS]])&gt;=8000, "Premium",
    TRUE, "Regular"
)</f>
        <v>Premium</v>
      </c>
      <c r="N3464" s="32" cm="1">
        <f t="array" ref="N3464">_xlfn.IFS(
   FACT_ORDERS[[#This Row],[TypeOfClient]]="VIP", 0.2,
   FACT_ORDERS[[#This Row],[TypeOfClient]]="Premium", 0.1,
   TRUE, 0
)</f>
        <v>0.1</v>
      </c>
      <c r="O3464" s="31" cm="1">
        <f t="array" ref="O3464">_xlfn.IFS(
   FACT_ORDERS[[#This Row],[TotalAmount]]&gt;1500, 0.15,
   FACT_ORDERS[[#This Row],[TotalAmount]]&gt;1000, 0.1,
   FACT_ORDERS[[#This Row],[TotalAmount]]&gt;500, 0.05,
   TRUE, 0
)</f>
        <v>0.05</v>
      </c>
      <c r="P3464" s="28">
        <f xml:space="preserve"> FACT_ORDERS[[#This Row],[TotalAmount]] * (1 - (FACT_ORDERS[[#This Row],[ClientDiscount]] + FACT_ORDERS[[#This Row],[OrderDiscount]]) )</f>
        <v>571.19999999999993</v>
      </c>
      <c r="Q3464" s="28">
        <f>FACT_ORDERS[[#This Row],[TotalAmountWithDiscount]]+FACT_ORDERS[[#This Row],[DeliveryCost]]</f>
        <v>586.19999999999993</v>
      </c>
      <c r="R3464" s="35">
        <v>45516</v>
      </c>
      <c r="S3464" s="35" t="str">
        <f>IF(NETWORKDAYS(FACT_ORDERS[[#This Row],[Order-Date]], FACT_ORDERS[[#This Row],[ArrivalDate ]]) &gt; 10, "Late", "On Time")</f>
        <v>On Time</v>
      </c>
    </row>
    <row r="3465" spans="1:19" x14ac:dyDescent="0.3">
      <c r="A3465" s="12">
        <v>8463</v>
      </c>
      <c r="B3465" s="12">
        <v>224</v>
      </c>
      <c r="C3465" s="12">
        <v>10337</v>
      </c>
      <c r="D3465" s="12">
        <v>3464</v>
      </c>
      <c r="E3465" s="12" t="s">
        <v>243</v>
      </c>
      <c r="F3465" s="13">
        <v>45508</v>
      </c>
      <c r="G3465" s="26" t="s">
        <v>3294</v>
      </c>
      <c r="H3465" s="12">
        <v>23</v>
      </c>
      <c r="I3465" s="28">
        <f>VLOOKUP(B:B,DIM_PRODUCTS!A:F,5,FALSE)</f>
        <v>14</v>
      </c>
      <c r="J3465" s="28">
        <f>FACT_ORDERS[[#This Row],[ProductPrice]]*FACT_ORDERS[[#This Row],[Quantity]]</f>
        <v>322</v>
      </c>
      <c r="K3465" s="12" t="str">
        <f>VLOOKUP(C:C,DIM_CUSTOMERS!A:G,7,FALSE)</f>
        <v>Canada</v>
      </c>
      <c r="L3465" s="30" cm="1">
        <f t="array" ref="L3465">_xlfn.IFS(
    AND(FACT_ORDERS[[#This Row],[DeliveryMehtod]]="shippment",FACT_ORDERS[[#This Row],[TotalAmount]]&gt;=200), 0,
    AND(FACT_ORDERS[[#This Row],[DeliveryMehtod]]="pickup"), 15,
    AND(FACT_ORDERS[[#This Row],[DeliveryMehtod]]="shippment",FACT_ORDERS[[#This Row],[TotalAmount]]&lt;200), 35
)</f>
        <v>15</v>
      </c>
      <c r="M3465" s="12" t="str" cm="1">
        <f t="array" ref="M3465">_xlfn.IFS(
    SUMIFS(FACT_ORDERS[TotalAmount], FACT_ORDERS[WD_CUSTOMERS],FACT_ORDERS[[#This Row],[WD_CUSTOMERS]])&gt;=15000, "VIP",
    SUMIFS(FACT_ORDERS[TotalAmount], FACT_ORDERS[WD_CUSTOMERS],FACT_ORDERS[[#This Row],[WD_CUSTOMERS]])&gt;=8000, "Premium",
    TRUE, "Regular"
)</f>
        <v>Premium</v>
      </c>
      <c r="N3465" s="32" cm="1">
        <f t="array" ref="N3465">_xlfn.IFS(
   FACT_ORDERS[[#This Row],[TypeOfClient]]="VIP", 0.2,
   FACT_ORDERS[[#This Row],[TypeOfClient]]="Premium", 0.1,
   TRUE, 0
)</f>
        <v>0.1</v>
      </c>
      <c r="O3465" s="31" cm="1">
        <f t="array" ref="O3465">_xlfn.IFS(
   FACT_ORDERS[[#This Row],[TotalAmount]]&gt;1500, 0.15,
   FACT_ORDERS[[#This Row],[TotalAmount]]&gt;1000, 0.1,
   FACT_ORDERS[[#This Row],[TotalAmount]]&gt;500, 0.05,
   TRUE, 0
)</f>
        <v>0</v>
      </c>
      <c r="P3465" s="28">
        <f xml:space="preserve"> FACT_ORDERS[[#This Row],[TotalAmount]] * (1 - (FACT_ORDERS[[#This Row],[ClientDiscount]] + FACT_ORDERS[[#This Row],[OrderDiscount]]) )</f>
        <v>289.8</v>
      </c>
      <c r="Q3465" s="28">
        <f>FACT_ORDERS[[#This Row],[TotalAmountWithDiscount]]+FACT_ORDERS[[#This Row],[DeliveryCost]]</f>
        <v>304.8</v>
      </c>
      <c r="R3465" s="35">
        <v>45518</v>
      </c>
      <c r="S3465" s="35" t="str">
        <f>IF(NETWORKDAYS(FACT_ORDERS[[#This Row],[Order-Date]], FACT_ORDERS[[#This Row],[ArrivalDate ]]) &gt; 10, "Late", "On Time")</f>
        <v>On Time</v>
      </c>
    </row>
    <row r="3466" spans="1:19" x14ac:dyDescent="0.3">
      <c r="A3466" s="12">
        <v>8464</v>
      </c>
      <c r="B3466" s="12">
        <v>253</v>
      </c>
      <c r="C3466" s="12">
        <v>10337</v>
      </c>
      <c r="D3466" s="12">
        <v>3465</v>
      </c>
      <c r="E3466" s="12" t="s">
        <v>244</v>
      </c>
      <c r="F3466" s="13">
        <v>45508</v>
      </c>
      <c r="G3466" s="26" t="s">
        <v>13789</v>
      </c>
      <c r="H3466" s="12">
        <v>37</v>
      </c>
      <c r="I3466" s="28">
        <f>VLOOKUP(B:B,DIM_PRODUCTS!A:F,5,FALSE)</f>
        <v>11</v>
      </c>
      <c r="J3466" s="28">
        <f>FACT_ORDERS[[#This Row],[ProductPrice]]*FACT_ORDERS[[#This Row],[Quantity]]</f>
        <v>407</v>
      </c>
      <c r="K3466" s="12" t="str">
        <f>VLOOKUP(C:C,DIM_CUSTOMERS!A:G,7,FALSE)</f>
        <v>Canada</v>
      </c>
      <c r="L3466" s="30" cm="1">
        <f t="array" ref="L3466">_xlfn.IFS(
    AND(FACT_ORDERS[[#This Row],[DeliveryMehtod]]="shippment",FACT_ORDERS[[#This Row],[TotalAmount]]&gt;=200), 0,
    AND(FACT_ORDERS[[#This Row],[DeliveryMehtod]]="pickup"), 15,
    AND(FACT_ORDERS[[#This Row],[DeliveryMehtod]]="shippment",FACT_ORDERS[[#This Row],[TotalAmount]]&lt;200), 35
)</f>
        <v>0</v>
      </c>
      <c r="M3466" s="12" t="str" cm="1">
        <f t="array" ref="M3466">_xlfn.IFS(
    SUMIFS(FACT_ORDERS[TotalAmount], FACT_ORDERS[WD_CUSTOMERS],FACT_ORDERS[[#This Row],[WD_CUSTOMERS]])&gt;=15000, "VIP",
    SUMIFS(FACT_ORDERS[TotalAmount], FACT_ORDERS[WD_CUSTOMERS],FACT_ORDERS[[#This Row],[WD_CUSTOMERS]])&gt;=8000, "Premium",
    TRUE, "Regular"
)</f>
        <v>Premium</v>
      </c>
      <c r="N3466" s="32" cm="1">
        <f t="array" ref="N3466">_xlfn.IFS(
   FACT_ORDERS[[#This Row],[TypeOfClient]]="VIP", 0.2,
   FACT_ORDERS[[#This Row],[TypeOfClient]]="Premium", 0.1,
   TRUE, 0
)</f>
        <v>0.1</v>
      </c>
      <c r="O3466" s="31" cm="1">
        <f t="array" ref="O3466">_xlfn.IFS(
   FACT_ORDERS[[#This Row],[TotalAmount]]&gt;1500, 0.15,
   FACT_ORDERS[[#This Row],[TotalAmount]]&gt;1000, 0.1,
   FACT_ORDERS[[#This Row],[TotalAmount]]&gt;500, 0.05,
   TRUE, 0
)</f>
        <v>0</v>
      </c>
      <c r="P3466" s="28">
        <f xml:space="preserve"> FACT_ORDERS[[#This Row],[TotalAmount]] * (1 - (FACT_ORDERS[[#This Row],[ClientDiscount]] + FACT_ORDERS[[#This Row],[OrderDiscount]]) )</f>
        <v>366.3</v>
      </c>
      <c r="Q3466" s="28">
        <f>FACT_ORDERS[[#This Row],[TotalAmountWithDiscount]]+FACT_ORDERS[[#This Row],[DeliveryCost]]</f>
        <v>366.3</v>
      </c>
      <c r="R3466" s="35">
        <v>45515</v>
      </c>
      <c r="S3466" s="35" t="str">
        <f>IF(NETWORKDAYS(FACT_ORDERS[[#This Row],[Order-Date]], FACT_ORDERS[[#This Row],[ArrivalDate ]]) &gt; 10, "Late", "On Time")</f>
        <v>On Time</v>
      </c>
    </row>
    <row r="3467" spans="1:19" x14ac:dyDescent="0.3">
      <c r="A3467" s="12">
        <v>8465</v>
      </c>
      <c r="B3467" s="12">
        <v>225</v>
      </c>
      <c r="C3467" s="12">
        <v>10337</v>
      </c>
      <c r="D3467" s="12">
        <v>3466</v>
      </c>
      <c r="E3467" s="12" t="s">
        <v>244</v>
      </c>
      <c r="F3467" s="13">
        <v>45236</v>
      </c>
      <c r="G3467" s="26" t="s">
        <v>13790</v>
      </c>
      <c r="H3467" s="12">
        <v>28</v>
      </c>
      <c r="I3467" s="28">
        <f>VLOOKUP(B:B,DIM_PRODUCTS!A:F,5,FALSE)</f>
        <v>21</v>
      </c>
      <c r="J3467" s="28">
        <f>FACT_ORDERS[[#This Row],[ProductPrice]]*FACT_ORDERS[[#This Row],[Quantity]]</f>
        <v>588</v>
      </c>
      <c r="K3467" s="12" t="str">
        <f>VLOOKUP(C:C,DIM_CUSTOMERS!A:G,7,FALSE)</f>
        <v>Canada</v>
      </c>
      <c r="L3467" s="30" cm="1">
        <f t="array" ref="L3467">_xlfn.IFS(
    AND(FACT_ORDERS[[#This Row],[DeliveryMehtod]]="shippment",FACT_ORDERS[[#This Row],[TotalAmount]]&gt;=200), 0,
    AND(FACT_ORDERS[[#This Row],[DeliveryMehtod]]="pickup"), 15,
    AND(FACT_ORDERS[[#This Row],[DeliveryMehtod]]="shippment",FACT_ORDERS[[#This Row],[TotalAmount]]&lt;200), 35
)</f>
        <v>0</v>
      </c>
      <c r="M3467" s="12" t="str" cm="1">
        <f t="array" ref="M3467">_xlfn.IFS(
    SUMIFS(FACT_ORDERS[TotalAmount], FACT_ORDERS[WD_CUSTOMERS],FACT_ORDERS[[#This Row],[WD_CUSTOMERS]])&gt;=15000, "VIP",
    SUMIFS(FACT_ORDERS[TotalAmount], FACT_ORDERS[WD_CUSTOMERS],FACT_ORDERS[[#This Row],[WD_CUSTOMERS]])&gt;=8000, "Premium",
    TRUE, "Regular"
)</f>
        <v>Premium</v>
      </c>
      <c r="N3467" s="32" cm="1">
        <f t="array" ref="N3467">_xlfn.IFS(
   FACT_ORDERS[[#This Row],[TypeOfClient]]="VIP", 0.2,
   FACT_ORDERS[[#This Row],[TypeOfClient]]="Premium", 0.1,
   TRUE, 0
)</f>
        <v>0.1</v>
      </c>
      <c r="O3467" s="31" cm="1">
        <f t="array" ref="O3467">_xlfn.IFS(
   FACT_ORDERS[[#This Row],[TotalAmount]]&gt;1500, 0.15,
   FACT_ORDERS[[#This Row],[TotalAmount]]&gt;1000, 0.1,
   FACT_ORDERS[[#This Row],[TotalAmount]]&gt;500, 0.05,
   TRUE, 0
)</f>
        <v>0.05</v>
      </c>
      <c r="P3467" s="28">
        <f xml:space="preserve"> FACT_ORDERS[[#This Row],[TotalAmount]] * (1 - (FACT_ORDERS[[#This Row],[ClientDiscount]] + FACT_ORDERS[[#This Row],[OrderDiscount]]) )</f>
        <v>499.8</v>
      </c>
      <c r="Q3467" s="28">
        <f>FACT_ORDERS[[#This Row],[TotalAmountWithDiscount]]+FACT_ORDERS[[#This Row],[DeliveryCost]]</f>
        <v>499.8</v>
      </c>
      <c r="R3467" s="35">
        <v>45243</v>
      </c>
      <c r="S3467" s="35" t="str">
        <f>IF(NETWORKDAYS(FACT_ORDERS[[#This Row],[Order-Date]], FACT_ORDERS[[#This Row],[ArrivalDate ]]) &gt; 10, "Late", "On Time")</f>
        <v>On Time</v>
      </c>
    </row>
    <row r="3468" spans="1:19" x14ac:dyDescent="0.3">
      <c r="A3468" s="12">
        <v>8466</v>
      </c>
      <c r="B3468" s="12">
        <v>224</v>
      </c>
      <c r="C3468" s="12">
        <v>10337</v>
      </c>
      <c r="D3468" s="12">
        <v>3467</v>
      </c>
      <c r="E3468" s="12" t="s">
        <v>243</v>
      </c>
      <c r="F3468" s="13">
        <v>45236</v>
      </c>
      <c r="G3468" s="26" t="s">
        <v>13791</v>
      </c>
      <c r="H3468" s="12">
        <v>34</v>
      </c>
      <c r="I3468" s="28">
        <f>VLOOKUP(B:B,DIM_PRODUCTS!A:F,5,FALSE)</f>
        <v>14</v>
      </c>
      <c r="J3468" s="28">
        <f>FACT_ORDERS[[#This Row],[ProductPrice]]*FACT_ORDERS[[#This Row],[Quantity]]</f>
        <v>476</v>
      </c>
      <c r="K3468" s="12" t="str">
        <f>VLOOKUP(C:C,DIM_CUSTOMERS!A:G,7,FALSE)</f>
        <v>Canada</v>
      </c>
      <c r="L3468" s="30" cm="1">
        <f t="array" ref="L3468">_xlfn.IFS(
    AND(FACT_ORDERS[[#This Row],[DeliveryMehtod]]="shippment",FACT_ORDERS[[#This Row],[TotalAmount]]&gt;=200), 0,
    AND(FACT_ORDERS[[#This Row],[DeliveryMehtod]]="pickup"), 15,
    AND(FACT_ORDERS[[#This Row],[DeliveryMehtod]]="shippment",FACT_ORDERS[[#This Row],[TotalAmount]]&lt;200), 35
)</f>
        <v>15</v>
      </c>
      <c r="M3468" s="12" t="str" cm="1">
        <f t="array" ref="M3468">_xlfn.IFS(
    SUMIFS(FACT_ORDERS[TotalAmount], FACT_ORDERS[WD_CUSTOMERS],FACT_ORDERS[[#This Row],[WD_CUSTOMERS]])&gt;=15000, "VIP",
    SUMIFS(FACT_ORDERS[TotalAmount], FACT_ORDERS[WD_CUSTOMERS],FACT_ORDERS[[#This Row],[WD_CUSTOMERS]])&gt;=8000, "Premium",
    TRUE, "Regular"
)</f>
        <v>Premium</v>
      </c>
      <c r="N3468" s="32" cm="1">
        <f t="array" ref="N3468">_xlfn.IFS(
   FACT_ORDERS[[#This Row],[TypeOfClient]]="VIP", 0.2,
   FACT_ORDERS[[#This Row],[TypeOfClient]]="Premium", 0.1,
   TRUE, 0
)</f>
        <v>0.1</v>
      </c>
      <c r="O3468" s="31" cm="1">
        <f t="array" ref="O3468">_xlfn.IFS(
   FACT_ORDERS[[#This Row],[TotalAmount]]&gt;1500, 0.15,
   FACT_ORDERS[[#This Row],[TotalAmount]]&gt;1000, 0.1,
   FACT_ORDERS[[#This Row],[TotalAmount]]&gt;500, 0.05,
   TRUE, 0
)</f>
        <v>0</v>
      </c>
      <c r="P3468" s="28">
        <f xml:space="preserve"> FACT_ORDERS[[#This Row],[TotalAmount]] * (1 - (FACT_ORDERS[[#This Row],[ClientDiscount]] + FACT_ORDERS[[#This Row],[OrderDiscount]]) )</f>
        <v>428.40000000000003</v>
      </c>
      <c r="Q3468" s="28">
        <f>FACT_ORDERS[[#This Row],[TotalAmountWithDiscount]]+FACT_ORDERS[[#This Row],[DeliveryCost]]</f>
        <v>443.40000000000003</v>
      </c>
      <c r="R3468" s="35">
        <v>45246</v>
      </c>
      <c r="S3468" s="35" t="str">
        <f>IF(NETWORKDAYS(FACT_ORDERS[[#This Row],[Order-Date]], FACT_ORDERS[[#This Row],[ArrivalDate ]]) &gt; 10, "Late", "On Time")</f>
        <v>On Time</v>
      </c>
    </row>
    <row r="3469" spans="1:19" x14ac:dyDescent="0.3">
      <c r="A3469" s="12">
        <v>8467</v>
      </c>
      <c r="B3469" s="12">
        <v>253</v>
      </c>
      <c r="C3469" s="12">
        <v>10337</v>
      </c>
      <c r="D3469" s="12">
        <v>3468</v>
      </c>
      <c r="E3469" s="12" t="s">
        <v>244</v>
      </c>
      <c r="F3469" s="13">
        <v>45236</v>
      </c>
      <c r="G3469" s="26" t="s">
        <v>13792</v>
      </c>
      <c r="H3469" s="12">
        <v>35</v>
      </c>
      <c r="I3469" s="28">
        <f>VLOOKUP(B:B,DIM_PRODUCTS!A:F,5,FALSE)</f>
        <v>11</v>
      </c>
      <c r="J3469" s="28">
        <f>FACT_ORDERS[[#This Row],[ProductPrice]]*FACT_ORDERS[[#This Row],[Quantity]]</f>
        <v>385</v>
      </c>
      <c r="K3469" s="12" t="str">
        <f>VLOOKUP(C:C,DIM_CUSTOMERS!A:G,7,FALSE)</f>
        <v>Canada</v>
      </c>
      <c r="L3469" s="30" cm="1">
        <f t="array" ref="L3469">_xlfn.IFS(
    AND(FACT_ORDERS[[#This Row],[DeliveryMehtod]]="shippment",FACT_ORDERS[[#This Row],[TotalAmount]]&gt;=200), 0,
    AND(FACT_ORDERS[[#This Row],[DeliveryMehtod]]="pickup"), 15,
    AND(FACT_ORDERS[[#This Row],[DeliveryMehtod]]="shippment",FACT_ORDERS[[#This Row],[TotalAmount]]&lt;200), 35
)</f>
        <v>0</v>
      </c>
      <c r="M3469" s="12" t="str" cm="1">
        <f t="array" ref="M3469">_xlfn.IFS(
    SUMIFS(FACT_ORDERS[TotalAmount], FACT_ORDERS[WD_CUSTOMERS],FACT_ORDERS[[#This Row],[WD_CUSTOMERS]])&gt;=15000, "VIP",
    SUMIFS(FACT_ORDERS[TotalAmount], FACT_ORDERS[WD_CUSTOMERS],FACT_ORDERS[[#This Row],[WD_CUSTOMERS]])&gt;=8000, "Premium",
    TRUE, "Regular"
)</f>
        <v>Premium</v>
      </c>
      <c r="N3469" s="32" cm="1">
        <f t="array" ref="N3469">_xlfn.IFS(
   FACT_ORDERS[[#This Row],[TypeOfClient]]="VIP", 0.2,
   FACT_ORDERS[[#This Row],[TypeOfClient]]="Premium", 0.1,
   TRUE, 0
)</f>
        <v>0.1</v>
      </c>
      <c r="O3469" s="31" cm="1">
        <f t="array" ref="O3469">_xlfn.IFS(
   FACT_ORDERS[[#This Row],[TotalAmount]]&gt;1500, 0.15,
   FACT_ORDERS[[#This Row],[TotalAmount]]&gt;1000, 0.1,
   FACT_ORDERS[[#This Row],[TotalAmount]]&gt;500, 0.05,
   TRUE, 0
)</f>
        <v>0</v>
      </c>
      <c r="P3469" s="28">
        <f xml:space="preserve"> FACT_ORDERS[[#This Row],[TotalAmount]] * (1 - (FACT_ORDERS[[#This Row],[ClientDiscount]] + FACT_ORDERS[[#This Row],[OrderDiscount]]) )</f>
        <v>346.5</v>
      </c>
      <c r="Q3469" s="28">
        <f>FACT_ORDERS[[#This Row],[TotalAmountWithDiscount]]+FACT_ORDERS[[#This Row],[DeliveryCost]]</f>
        <v>346.5</v>
      </c>
      <c r="R3469" s="35">
        <v>45244</v>
      </c>
      <c r="S3469" s="35" t="str">
        <f>IF(NETWORKDAYS(FACT_ORDERS[[#This Row],[Order-Date]], FACT_ORDERS[[#This Row],[ArrivalDate ]]) &gt; 10, "Late", "On Time")</f>
        <v>On Time</v>
      </c>
    </row>
    <row r="3470" spans="1:19" x14ac:dyDescent="0.3">
      <c r="A3470" s="12">
        <v>8468</v>
      </c>
      <c r="B3470" s="12">
        <v>225</v>
      </c>
      <c r="C3470" s="12">
        <v>10337</v>
      </c>
      <c r="D3470" s="12">
        <v>3469</v>
      </c>
      <c r="E3470" s="12" t="s">
        <v>244</v>
      </c>
      <c r="F3470" s="13">
        <v>45548</v>
      </c>
      <c r="G3470" s="26" t="s">
        <v>13793</v>
      </c>
      <c r="H3470" s="12">
        <v>26</v>
      </c>
      <c r="I3470" s="28">
        <f>VLOOKUP(B:B,DIM_PRODUCTS!A:F,5,FALSE)</f>
        <v>21</v>
      </c>
      <c r="J3470" s="28">
        <f>FACT_ORDERS[[#This Row],[ProductPrice]]*FACT_ORDERS[[#This Row],[Quantity]]</f>
        <v>546</v>
      </c>
      <c r="K3470" s="12" t="str">
        <f>VLOOKUP(C:C,DIM_CUSTOMERS!A:G,7,FALSE)</f>
        <v>Canada</v>
      </c>
      <c r="L3470" s="30" cm="1">
        <f t="array" ref="L3470">_xlfn.IFS(
    AND(FACT_ORDERS[[#This Row],[DeliveryMehtod]]="shippment",FACT_ORDERS[[#This Row],[TotalAmount]]&gt;=200), 0,
    AND(FACT_ORDERS[[#This Row],[DeliveryMehtod]]="pickup"), 15,
    AND(FACT_ORDERS[[#This Row],[DeliveryMehtod]]="shippment",FACT_ORDERS[[#This Row],[TotalAmount]]&lt;200), 35
)</f>
        <v>0</v>
      </c>
      <c r="M3470" s="12" t="str" cm="1">
        <f t="array" ref="M3470">_xlfn.IFS(
    SUMIFS(FACT_ORDERS[TotalAmount], FACT_ORDERS[WD_CUSTOMERS],FACT_ORDERS[[#This Row],[WD_CUSTOMERS]])&gt;=15000, "VIP",
    SUMIFS(FACT_ORDERS[TotalAmount], FACT_ORDERS[WD_CUSTOMERS],FACT_ORDERS[[#This Row],[WD_CUSTOMERS]])&gt;=8000, "Premium",
    TRUE, "Regular"
)</f>
        <v>Premium</v>
      </c>
      <c r="N3470" s="32" cm="1">
        <f t="array" ref="N3470">_xlfn.IFS(
   FACT_ORDERS[[#This Row],[TypeOfClient]]="VIP", 0.2,
   FACT_ORDERS[[#This Row],[TypeOfClient]]="Premium", 0.1,
   TRUE, 0
)</f>
        <v>0.1</v>
      </c>
      <c r="O3470" s="31" cm="1">
        <f t="array" ref="O3470">_xlfn.IFS(
   FACT_ORDERS[[#This Row],[TotalAmount]]&gt;1500, 0.15,
   FACT_ORDERS[[#This Row],[TotalAmount]]&gt;1000, 0.1,
   FACT_ORDERS[[#This Row],[TotalAmount]]&gt;500, 0.05,
   TRUE, 0
)</f>
        <v>0.05</v>
      </c>
      <c r="P3470" s="28">
        <f xml:space="preserve"> FACT_ORDERS[[#This Row],[TotalAmount]] * (1 - (FACT_ORDERS[[#This Row],[ClientDiscount]] + FACT_ORDERS[[#This Row],[OrderDiscount]]) )</f>
        <v>464.09999999999997</v>
      </c>
      <c r="Q3470" s="28">
        <f>FACT_ORDERS[[#This Row],[TotalAmountWithDiscount]]+FACT_ORDERS[[#This Row],[DeliveryCost]]</f>
        <v>464.09999999999997</v>
      </c>
      <c r="R3470" s="35">
        <v>45559</v>
      </c>
      <c r="S3470" s="35" t="str">
        <f>IF(NETWORKDAYS(FACT_ORDERS[[#This Row],[Order-Date]], FACT_ORDERS[[#This Row],[ArrivalDate ]]) &gt; 10, "Late", "On Time")</f>
        <v>On Time</v>
      </c>
    </row>
    <row r="3471" spans="1:19" x14ac:dyDescent="0.3">
      <c r="A3471" s="12">
        <v>8469</v>
      </c>
      <c r="B3471" s="12">
        <v>224</v>
      </c>
      <c r="C3471" s="12">
        <v>10337</v>
      </c>
      <c r="D3471" s="12">
        <v>3470</v>
      </c>
      <c r="E3471" s="12" t="s">
        <v>243</v>
      </c>
      <c r="F3471" s="13">
        <v>45548</v>
      </c>
      <c r="G3471" s="26" t="s">
        <v>13794</v>
      </c>
      <c r="H3471" s="12">
        <v>28</v>
      </c>
      <c r="I3471" s="28">
        <f>VLOOKUP(B:B,DIM_PRODUCTS!A:F,5,FALSE)</f>
        <v>14</v>
      </c>
      <c r="J3471" s="28">
        <f>FACT_ORDERS[[#This Row],[ProductPrice]]*FACT_ORDERS[[#This Row],[Quantity]]</f>
        <v>392</v>
      </c>
      <c r="K3471" s="12" t="str">
        <f>VLOOKUP(C:C,DIM_CUSTOMERS!A:G,7,FALSE)</f>
        <v>Canada</v>
      </c>
      <c r="L3471" s="30" cm="1">
        <f t="array" ref="L3471">_xlfn.IFS(
    AND(FACT_ORDERS[[#This Row],[DeliveryMehtod]]="shippment",FACT_ORDERS[[#This Row],[TotalAmount]]&gt;=200), 0,
    AND(FACT_ORDERS[[#This Row],[DeliveryMehtod]]="pickup"), 15,
    AND(FACT_ORDERS[[#This Row],[DeliveryMehtod]]="shippment",FACT_ORDERS[[#This Row],[TotalAmount]]&lt;200), 35
)</f>
        <v>15</v>
      </c>
      <c r="M3471" s="12" t="str" cm="1">
        <f t="array" ref="M3471">_xlfn.IFS(
    SUMIFS(FACT_ORDERS[TotalAmount], FACT_ORDERS[WD_CUSTOMERS],FACT_ORDERS[[#This Row],[WD_CUSTOMERS]])&gt;=15000, "VIP",
    SUMIFS(FACT_ORDERS[TotalAmount], FACT_ORDERS[WD_CUSTOMERS],FACT_ORDERS[[#This Row],[WD_CUSTOMERS]])&gt;=8000, "Premium",
    TRUE, "Regular"
)</f>
        <v>Premium</v>
      </c>
      <c r="N3471" s="32" cm="1">
        <f t="array" ref="N3471">_xlfn.IFS(
   FACT_ORDERS[[#This Row],[TypeOfClient]]="VIP", 0.2,
   FACT_ORDERS[[#This Row],[TypeOfClient]]="Premium", 0.1,
   TRUE, 0
)</f>
        <v>0.1</v>
      </c>
      <c r="O3471" s="31" cm="1">
        <f t="array" ref="O3471">_xlfn.IFS(
   FACT_ORDERS[[#This Row],[TotalAmount]]&gt;1500, 0.15,
   FACT_ORDERS[[#This Row],[TotalAmount]]&gt;1000, 0.1,
   FACT_ORDERS[[#This Row],[TotalAmount]]&gt;500, 0.05,
   TRUE, 0
)</f>
        <v>0</v>
      </c>
      <c r="P3471" s="28">
        <f xml:space="preserve"> FACT_ORDERS[[#This Row],[TotalAmount]] * (1 - (FACT_ORDERS[[#This Row],[ClientDiscount]] + FACT_ORDERS[[#This Row],[OrderDiscount]]) )</f>
        <v>352.8</v>
      </c>
      <c r="Q3471" s="28">
        <f>FACT_ORDERS[[#This Row],[TotalAmountWithDiscount]]+FACT_ORDERS[[#This Row],[DeliveryCost]]</f>
        <v>367.8</v>
      </c>
      <c r="R3471" s="35">
        <v>45557</v>
      </c>
      <c r="S3471" s="35" t="str">
        <f>IF(NETWORKDAYS(FACT_ORDERS[[#This Row],[Order-Date]], FACT_ORDERS[[#This Row],[ArrivalDate ]]) &gt; 10, "Late", "On Time")</f>
        <v>On Time</v>
      </c>
    </row>
    <row r="3472" spans="1:19" x14ac:dyDescent="0.3">
      <c r="A3472" s="12">
        <v>8470</v>
      </c>
      <c r="B3472" s="12">
        <v>253</v>
      </c>
      <c r="C3472" s="12">
        <v>10337</v>
      </c>
      <c r="D3472" s="12">
        <v>3471</v>
      </c>
      <c r="E3472" s="12" t="s">
        <v>243</v>
      </c>
      <c r="F3472" s="13">
        <v>45548</v>
      </c>
      <c r="G3472" s="26" t="s">
        <v>4484</v>
      </c>
      <c r="H3472" s="12">
        <v>28</v>
      </c>
      <c r="I3472" s="28">
        <f>VLOOKUP(B:B,DIM_PRODUCTS!A:F,5,FALSE)</f>
        <v>11</v>
      </c>
      <c r="J3472" s="28">
        <f>FACT_ORDERS[[#This Row],[ProductPrice]]*FACT_ORDERS[[#This Row],[Quantity]]</f>
        <v>308</v>
      </c>
      <c r="K3472" s="12" t="str">
        <f>VLOOKUP(C:C,DIM_CUSTOMERS!A:G,7,FALSE)</f>
        <v>Canada</v>
      </c>
      <c r="L3472" s="30" cm="1">
        <f t="array" ref="L3472">_xlfn.IFS(
    AND(FACT_ORDERS[[#This Row],[DeliveryMehtod]]="shippment",FACT_ORDERS[[#This Row],[TotalAmount]]&gt;=200), 0,
    AND(FACT_ORDERS[[#This Row],[DeliveryMehtod]]="pickup"), 15,
    AND(FACT_ORDERS[[#This Row],[DeliveryMehtod]]="shippment",FACT_ORDERS[[#This Row],[TotalAmount]]&lt;200), 35
)</f>
        <v>15</v>
      </c>
      <c r="M3472" s="12" t="str" cm="1">
        <f t="array" ref="M3472">_xlfn.IFS(
    SUMIFS(FACT_ORDERS[TotalAmount], FACT_ORDERS[WD_CUSTOMERS],FACT_ORDERS[[#This Row],[WD_CUSTOMERS]])&gt;=15000, "VIP",
    SUMIFS(FACT_ORDERS[TotalAmount], FACT_ORDERS[WD_CUSTOMERS],FACT_ORDERS[[#This Row],[WD_CUSTOMERS]])&gt;=8000, "Premium",
    TRUE, "Regular"
)</f>
        <v>Premium</v>
      </c>
      <c r="N3472" s="32" cm="1">
        <f t="array" ref="N3472">_xlfn.IFS(
   FACT_ORDERS[[#This Row],[TypeOfClient]]="VIP", 0.2,
   FACT_ORDERS[[#This Row],[TypeOfClient]]="Premium", 0.1,
   TRUE, 0
)</f>
        <v>0.1</v>
      </c>
      <c r="O3472" s="31" cm="1">
        <f t="array" ref="O3472">_xlfn.IFS(
   FACT_ORDERS[[#This Row],[TotalAmount]]&gt;1500, 0.15,
   FACT_ORDERS[[#This Row],[TotalAmount]]&gt;1000, 0.1,
   FACT_ORDERS[[#This Row],[TotalAmount]]&gt;500, 0.05,
   TRUE, 0
)</f>
        <v>0</v>
      </c>
      <c r="P3472" s="28">
        <f xml:space="preserve"> FACT_ORDERS[[#This Row],[TotalAmount]] * (1 - (FACT_ORDERS[[#This Row],[ClientDiscount]] + FACT_ORDERS[[#This Row],[OrderDiscount]]) )</f>
        <v>277.2</v>
      </c>
      <c r="Q3472" s="28">
        <f>FACT_ORDERS[[#This Row],[TotalAmountWithDiscount]]+FACT_ORDERS[[#This Row],[DeliveryCost]]</f>
        <v>292.2</v>
      </c>
      <c r="R3472" s="35">
        <v>45559</v>
      </c>
      <c r="S3472" s="35" t="str">
        <f>IF(NETWORKDAYS(FACT_ORDERS[[#This Row],[Order-Date]], FACT_ORDERS[[#This Row],[ArrivalDate ]]) &gt; 10, "Late", "On Time")</f>
        <v>On Time</v>
      </c>
    </row>
    <row r="3473" spans="1:19" x14ac:dyDescent="0.3">
      <c r="A3473" s="12">
        <v>8471</v>
      </c>
      <c r="B3473" s="12">
        <v>225</v>
      </c>
      <c r="C3473" s="12">
        <v>10337</v>
      </c>
      <c r="D3473" s="12">
        <v>3472</v>
      </c>
      <c r="E3473" s="12" t="s">
        <v>243</v>
      </c>
      <c r="F3473" s="13">
        <v>45248</v>
      </c>
      <c r="G3473" s="26" t="s">
        <v>13795</v>
      </c>
      <c r="H3473" s="12">
        <v>20</v>
      </c>
      <c r="I3473" s="28">
        <f>VLOOKUP(B:B,DIM_PRODUCTS!A:F,5,FALSE)</f>
        <v>21</v>
      </c>
      <c r="J3473" s="28">
        <f>FACT_ORDERS[[#This Row],[ProductPrice]]*FACT_ORDERS[[#This Row],[Quantity]]</f>
        <v>420</v>
      </c>
      <c r="K3473" s="12" t="str">
        <f>VLOOKUP(C:C,DIM_CUSTOMERS!A:G,7,FALSE)</f>
        <v>Canada</v>
      </c>
      <c r="L3473" s="30" cm="1">
        <f t="array" ref="L3473">_xlfn.IFS(
    AND(FACT_ORDERS[[#This Row],[DeliveryMehtod]]="shippment",FACT_ORDERS[[#This Row],[TotalAmount]]&gt;=200), 0,
    AND(FACT_ORDERS[[#This Row],[DeliveryMehtod]]="pickup"), 15,
    AND(FACT_ORDERS[[#This Row],[DeliveryMehtod]]="shippment",FACT_ORDERS[[#This Row],[TotalAmount]]&lt;200), 35
)</f>
        <v>15</v>
      </c>
      <c r="M3473" s="12" t="str" cm="1">
        <f t="array" ref="M3473">_xlfn.IFS(
    SUMIFS(FACT_ORDERS[TotalAmount], FACT_ORDERS[WD_CUSTOMERS],FACT_ORDERS[[#This Row],[WD_CUSTOMERS]])&gt;=15000, "VIP",
    SUMIFS(FACT_ORDERS[TotalAmount], FACT_ORDERS[WD_CUSTOMERS],FACT_ORDERS[[#This Row],[WD_CUSTOMERS]])&gt;=8000, "Premium",
    TRUE, "Regular"
)</f>
        <v>Premium</v>
      </c>
      <c r="N3473" s="32" cm="1">
        <f t="array" ref="N3473">_xlfn.IFS(
   FACT_ORDERS[[#This Row],[TypeOfClient]]="VIP", 0.2,
   FACT_ORDERS[[#This Row],[TypeOfClient]]="Premium", 0.1,
   TRUE, 0
)</f>
        <v>0.1</v>
      </c>
      <c r="O3473" s="31" cm="1">
        <f t="array" ref="O3473">_xlfn.IFS(
   FACT_ORDERS[[#This Row],[TotalAmount]]&gt;1500, 0.15,
   FACT_ORDERS[[#This Row],[TotalAmount]]&gt;1000, 0.1,
   FACT_ORDERS[[#This Row],[TotalAmount]]&gt;500, 0.05,
   TRUE, 0
)</f>
        <v>0</v>
      </c>
      <c r="P3473" s="28">
        <f xml:space="preserve"> FACT_ORDERS[[#This Row],[TotalAmount]] * (1 - (FACT_ORDERS[[#This Row],[ClientDiscount]] + FACT_ORDERS[[#This Row],[OrderDiscount]]) )</f>
        <v>378</v>
      </c>
      <c r="Q3473" s="28">
        <f>FACT_ORDERS[[#This Row],[TotalAmountWithDiscount]]+FACT_ORDERS[[#This Row],[DeliveryCost]]</f>
        <v>393</v>
      </c>
      <c r="R3473" s="35">
        <v>45257</v>
      </c>
      <c r="S3473" s="35" t="str">
        <f>IF(NETWORKDAYS(FACT_ORDERS[[#This Row],[Order-Date]], FACT_ORDERS[[#This Row],[ArrivalDate ]]) &gt; 10, "Late", "On Time")</f>
        <v>On Time</v>
      </c>
    </row>
    <row r="3474" spans="1:19" x14ac:dyDescent="0.3">
      <c r="A3474" s="12">
        <v>8472</v>
      </c>
      <c r="B3474" s="12">
        <v>224</v>
      </c>
      <c r="C3474" s="12">
        <v>10337</v>
      </c>
      <c r="D3474" s="12">
        <v>3473</v>
      </c>
      <c r="E3474" s="12" t="s">
        <v>243</v>
      </c>
      <c r="F3474" s="13">
        <v>45248</v>
      </c>
      <c r="G3474" s="26" t="s">
        <v>13796</v>
      </c>
      <c r="H3474" s="12">
        <v>23</v>
      </c>
      <c r="I3474" s="28">
        <f>VLOOKUP(B:B,DIM_PRODUCTS!A:F,5,FALSE)</f>
        <v>14</v>
      </c>
      <c r="J3474" s="28">
        <f>FACT_ORDERS[[#This Row],[ProductPrice]]*FACT_ORDERS[[#This Row],[Quantity]]</f>
        <v>322</v>
      </c>
      <c r="K3474" s="12" t="str">
        <f>VLOOKUP(C:C,DIM_CUSTOMERS!A:G,7,FALSE)</f>
        <v>Canada</v>
      </c>
      <c r="L3474" s="30" cm="1">
        <f t="array" ref="L3474">_xlfn.IFS(
    AND(FACT_ORDERS[[#This Row],[DeliveryMehtod]]="shippment",FACT_ORDERS[[#This Row],[TotalAmount]]&gt;=200), 0,
    AND(FACT_ORDERS[[#This Row],[DeliveryMehtod]]="pickup"), 15,
    AND(FACT_ORDERS[[#This Row],[DeliveryMehtod]]="shippment",FACT_ORDERS[[#This Row],[TotalAmount]]&lt;200), 35
)</f>
        <v>15</v>
      </c>
      <c r="M3474" s="12" t="str" cm="1">
        <f t="array" ref="M3474">_xlfn.IFS(
    SUMIFS(FACT_ORDERS[TotalAmount], FACT_ORDERS[WD_CUSTOMERS],FACT_ORDERS[[#This Row],[WD_CUSTOMERS]])&gt;=15000, "VIP",
    SUMIFS(FACT_ORDERS[TotalAmount], FACT_ORDERS[WD_CUSTOMERS],FACT_ORDERS[[#This Row],[WD_CUSTOMERS]])&gt;=8000, "Premium",
    TRUE, "Regular"
)</f>
        <v>Premium</v>
      </c>
      <c r="N3474" s="32" cm="1">
        <f t="array" ref="N3474">_xlfn.IFS(
   FACT_ORDERS[[#This Row],[TypeOfClient]]="VIP", 0.2,
   FACT_ORDERS[[#This Row],[TypeOfClient]]="Premium", 0.1,
   TRUE, 0
)</f>
        <v>0.1</v>
      </c>
      <c r="O3474" s="31" cm="1">
        <f t="array" ref="O3474">_xlfn.IFS(
   FACT_ORDERS[[#This Row],[TotalAmount]]&gt;1500, 0.15,
   FACT_ORDERS[[#This Row],[TotalAmount]]&gt;1000, 0.1,
   FACT_ORDERS[[#This Row],[TotalAmount]]&gt;500, 0.05,
   TRUE, 0
)</f>
        <v>0</v>
      </c>
      <c r="P3474" s="28">
        <f xml:space="preserve"> FACT_ORDERS[[#This Row],[TotalAmount]] * (1 - (FACT_ORDERS[[#This Row],[ClientDiscount]] + FACT_ORDERS[[#This Row],[OrderDiscount]]) )</f>
        <v>289.8</v>
      </c>
      <c r="Q3474" s="28">
        <f>FACT_ORDERS[[#This Row],[TotalAmountWithDiscount]]+FACT_ORDERS[[#This Row],[DeliveryCost]]</f>
        <v>304.8</v>
      </c>
      <c r="R3474" s="35">
        <v>45257</v>
      </c>
      <c r="S3474" s="35" t="str">
        <f>IF(NETWORKDAYS(FACT_ORDERS[[#This Row],[Order-Date]], FACT_ORDERS[[#This Row],[ArrivalDate ]]) &gt; 10, "Late", "On Time")</f>
        <v>On Time</v>
      </c>
    </row>
    <row r="3475" spans="1:19" x14ac:dyDescent="0.3">
      <c r="A3475" s="12">
        <v>8473</v>
      </c>
      <c r="B3475" s="12">
        <v>253</v>
      </c>
      <c r="C3475" s="12">
        <v>10337</v>
      </c>
      <c r="D3475" s="12">
        <v>3474</v>
      </c>
      <c r="E3475" s="12" t="s">
        <v>243</v>
      </c>
      <c r="F3475" s="13">
        <v>45248</v>
      </c>
      <c r="G3475" s="26" t="s">
        <v>13797</v>
      </c>
      <c r="H3475" s="12">
        <v>47</v>
      </c>
      <c r="I3475" s="28">
        <f>VLOOKUP(B:B,DIM_PRODUCTS!A:F,5,FALSE)</f>
        <v>11</v>
      </c>
      <c r="J3475" s="28">
        <f>FACT_ORDERS[[#This Row],[ProductPrice]]*FACT_ORDERS[[#This Row],[Quantity]]</f>
        <v>517</v>
      </c>
      <c r="K3475" s="12" t="str">
        <f>VLOOKUP(C:C,DIM_CUSTOMERS!A:G,7,FALSE)</f>
        <v>Canada</v>
      </c>
      <c r="L3475" s="30" cm="1">
        <f t="array" ref="L3475">_xlfn.IFS(
    AND(FACT_ORDERS[[#This Row],[DeliveryMehtod]]="shippment",FACT_ORDERS[[#This Row],[TotalAmount]]&gt;=200), 0,
    AND(FACT_ORDERS[[#This Row],[DeliveryMehtod]]="pickup"), 15,
    AND(FACT_ORDERS[[#This Row],[DeliveryMehtod]]="shippment",FACT_ORDERS[[#This Row],[TotalAmount]]&lt;200), 35
)</f>
        <v>15</v>
      </c>
      <c r="M3475" s="12" t="str" cm="1">
        <f t="array" ref="M3475">_xlfn.IFS(
    SUMIFS(FACT_ORDERS[TotalAmount], FACT_ORDERS[WD_CUSTOMERS],FACT_ORDERS[[#This Row],[WD_CUSTOMERS]])&gt;=15000, "VIP",
    SUMIFS(FACT_ORDERS[TotalAmount], FACT_ORDERS[WD_CUSTOMERS],FACT_ORDERS[[#This Row],[WD_CUSTOMERS]])&gt;=8000, "Premium",
    TRUE, "Regular"
)</f>
        <v>Premium</v>
      </c>
      <c r="N3475" s="32" cm="1">
        <f t="array" ref="N3475">_xlfn.IFS(
   FACT_ORDERS[[#This Row],[TypeOfClient]]="VIP", 0.2,
   FACT_ORDERS[[#This Row],[TypeOfClient]]="Premium", 0.1,
   TRUE, 0
)</f>
        <v>0.1</v>
      </c>
      <c r="O3475" s="31" cm="1">
        <f t="array" ref="O3475">_xlfn.IFS(
   FACT_ORDERS[[#This Row],[TotalAmount]]&gt;1500, 0.15,
   FACT_ORDERS[[#This Row],[TotalAmount]]&gt;1000, 0.1,
   FACT_ORDERS[[#This Row],[TotalAmount]]&gt;500, 0.05,
   TRUE, 0
)</f>
        <v>0.05</v>
      </c>
      <c r="P3475" s="28">
        <f xml:space="preserve"> FACT_ORDERS[[#This Row],[TotalAmount]] * (1 - (FACT_ORDERS[[#This Row],[ClientDiscount]] + FACT_ORDERS[[#This Row],[OrderDiscount]]) )</f>
        <v>439.45</v>
      </c>
      <c r="Q3475" s="28">
        <f>FACT_ORDERS[[#This Row],[TotalAmountWithDiscount]]+FACT_ORDERS[[#This Row],[DeliveryCost]]</f>
        <v>454.45</v>
      </c>
      <c r="R3475" s="35">
        <v>45258</v>
      </c>
      <c r="S3475" s="35" t="str">
        <f>IF(NETWORKDAYS(FACT_ORDERS[[#This Row],[Order-Date]], FACT_ORDERS[[#This Row],[ArrivalDate ]]) &gt; 10, "Late", "On Time")</f>
        <v>On Time</v>
      </c>
    </row>
    <row r="3476" spans="1:19" x14ac:dyDescent="0.3">
      <c r="A3476" s="12">
        <v>8474</v>
      </c>
      <c r="B3476" s="12">
        <v>225</v>
      </c>
      <c r="C3476" s="12">
        <v>10337</v>
      </c>
      <c r="D3476" s="12">
        <v>3475</v>
      </c>
      <c r="E3476" s="12" t="s">
        <v>243</v>
      </c>
      <c r="F3476" s="13">
        <v>45525</v>
      </c>
      <c r="G3476" s="26" t="s">
        <v>13798</v>
      </c>
      <c r="H3476" s="12">
        <v>29</v>
      </c>
      <c r="I3476" s="28">
        <f>VLOOKUP(B:B,DIM_PRODUCTS!A:F,5,FALSE)</f>
        <v>21</v>
      </c>
      <c r="J3476" s="28">
        <f>FACT_ORDERS[[#This Row],[ProductPrice]]*FACT_ORDERS[[#This Row],[Quantity]]</f>
        <v>609</v>
      </c>
      <c r="K3476" s="12" t="str">
        <f>VLOOKUP(C:C,DIM_CUSTOMERS!A:G,7,FALSE)</f>
        <v>Canada</v>
      </c>
      <c r="L3476" s="30" cm="1">
        <f t="array" ref="L3476">_xlfn.IFS(
    AND(FACT_ORDERS[[#This Row],[DeliveryMehtod]]="shippment",FACT_ORDERS[[#This Row],[TotalAmount]]&gt;=200), 0,
    AND(FACT_ORDERS[[#This Row],[DeliveryMehtod]]="pickup"), 15,
    AND(FACT_ORDERS[[#This Row],[DeliveryMehtod]]="shippment",FACT_ORDERS[[#This Row],[TotalAmount]]&lt;200), 35
)</f>
        <v>15</v>
      </c>
      <c r="M3476" s="12" t="str" cm="1">
        <f t="array" ref="M3476">_xlfn.IFS(
    SUMIFS(FACT_ORDERS[TotalAmount], FACT_ORDERS[WD_CUSTOMERS],FACT_ORDERS[[#This Row],[WD_CUSTOMERS]])&gt;=15000, "VIP",
    SUMIFS(FACT_ORDERS[TotalAmount], FACT_ORDERS[WD_CUSTOMERS],FACT_ORDERS[[#This Row],[WD_CUSTOMERS]])&gt;=8000, "Premium",
    TRUE, "Regular"
)</f>
        <v>Premium</v>
      </c>
      <c r="N3476" s="32" cm="1">
        <f t="array" ref="N3476">_xlfn.IFS(
   FACT_ORDERS[[#This Row],[TypeOfClient]]="VIP", 0.2,
   FACT_ORDERS[[#This Row],[TypeOfClient]]="Premium", 0.1,
   TRUE, 0
)</f>
        <v>0.1</v>
      </c>
      <c r="O3476" s="31" cm="1">
        <f t="array" ref="O3476">_xlfn.IFS(
   FACT_ORDERS[[#This Row],[TotalAmount]]&gt;1500, 0.15,
   FACT_ORDERS[[#This Row],[TotalAmount]]&gt;1000, 0.1,
   FACT_ORDERS[[#This Row],[TotalAmount]]&gt;500, 0.05,
   TRUE, 0
)</f>
        <v>0.05</v>
      </c>
      <c r="P3476" s="28">
        <f xml:space="preserve"> FACT_ORDERS[[#This Row],[TotalAmount]] * (1 - (FACT_ORDERS[[#This Row],[ClientDiscount]] + FACT_ORDERS[[#This Row],[OrderDiscount]]) )</f>
        <v>517.65</v>
      </c>
      <c r="Q3476" s="28">
        <f>FACT_ORDERS[[#This Row],[TotalAmountWithDiscount]]+FACT_ORDERS[[#This Row],[DeliveryCost]]</f>
        <v>532.65</v>
      </c>
      <c r="R3476" s="35">
        <v>45534</v>
      </c>
      <c r="S3476" s="35" t="str">
        <f>IF(NETWORKDAYS(FACT_ORDERS[[#This Row],[Order-Date]], FACT_ORDERS[[#This Row],[ArrivalDate ]]) &gt; 10, "Late", "On Time")</f>
        <v>On Time</v>
      </c>
    </row>
    <row r="3477" spans="1:19" x14ac:dyDescent="0.3">
      <c r="A3477" s="12">
        <v>8475</v>
      </c>
      <c r="B3477" s="12">
        <v>224</v>
      </c>
      <c r="C3477" s="12">
        <v>10337</v>
      </c>
      <c r="D3477" s="12">
        <v>3476</v>
      </c>
      <c r="E3477" s="12" t="s">
        <v>243</v>
      </c>
      <c r="F3477" s="13">
        <v>45525</v>
      </c>
      <c r="G3477" s="26" t="s">
        <v>13799</v>
      </c>
      <c r="H3477" s="12">
        <v>41</v>
      </c>
      <c r="I3477" s="28">
        <f>VLOOKUP(B:B,DIM_PRODUCTS!A:F,5,FALSE)</f>
        <v>14</v>
      </c>
      <c r="J3477" s="28">
        <f>FACT_ORDERS[[#This Row],[ProductPrice]]*FACT_ORDERS[[#This Row],[Quantity]]</f>
        <v>574</v>
      </c>
      <c r="K3477" s="12" t="str">
        <f>VLOOKUP(C:C,DIM_CUSTOMERS!A:G,7,FALSE)</f>
        <v>Canada</v>
      </c>
      <c r="L3477" s="30" cm="1">
        <f t="array" ref="L3477">_xlfn.IFS(
    AND(FACT_ORDERS[[#This Row],[DeliveryMehtod]]="shippment",FACT_ORDERS[[#This Row],[TotalAmount]]&gt;=200), 0,
    AND(FACT_ORDERS[[#This Row],[DeliveryMehtod]]="pickup"), 15,
    AND(FACT_ORDERS[[#This Row],[DeliveryMehtod]]="shippment",FACT_ORDERS[[#This Row],[TotalAmount]]&lt;200), 35
)</f>
        <v>15</v>
      </c>
      <c r="M3477" s="12" t="str" cm="1">
        <f t="array" ref="M3477">_xlfn.IFS(
    SUMIFS(FACT_ORDERS[TotalAmount], FACT_ORDERS[WD_CUSTOMERS],FACT_ORDERS[[#This Row],[WD_CUSTOMERS]])&gt;=15000, "VIP",
    SUMIFS(FACT_ORDERS[TotalAmount], FACT_ORDERS[WD_CUSTOMERS],FACT_ORDERS[[#This Row],[WD_CUSTOMERS]])&gt;=8000, "Premium",
    TRUE, "Regular"
)</f>
        <v>Premium</v>
      </c>
      <c r="N3477" s="32" cm="1">
        <f t="array" ref="N3477">_xlfn.IFS(
   FACT_ORDERS[[#This Row],[TypeOfClient]]="VIP", 0.2,
   FACT_ORDERS[[#This Row],[TypeOfClient]]="Premium", 0.1,
   TRUE, 0
)</f>
        <v>0.1</v>
      </c>
      <c r="O3477" s="31" cm="1">
        <f t="array" ref="O3477">_xlfn.IFS(
   FACT_ORDERS[[#This Row],[TotalAmount]]&gt;1500, 0.15,
   FACT_ORDERS[[#This Row],[TotalAmount]]&gt;1000, 0.1,
   FACT_ORDERS[[#This Row],[TotalAmount]]&gt;500, 0.05,
   TRUE, 0
)</f>
        <v>0.05</v>
      </c>
      <c r="P3477" s="28">
        <f xml:space="preserve"> FACT_ORDERS[[#This Row],[TotalAmount]] * (1 - (FACT_ORDERS[[#This Row],[ClientDiscount]] + FACT_ORDERS[[#This Row],[OrderDiscount]]) )</f>
        <v>487.9</v>
      </c>
      <c r="Q3477" s="28">
        <f>FACT_ORDERS[[#This Row],[TotalAmountWithDiscount]]+FACT_ORDERS[[#This Row],[DeliveryCost]]</f>
        <v>502.9</v>
      </c>
      <c r="R3477" s="35">
        <v>45535</v>
      </c>
      <c r="S3477" s="35" t="str">
        <f>IF(NETWORKDAYS(FACT_ORDERS[[#This Row],[Order-Date]], FACT_ORDERS[[#This Row],[ArrivalDate ]]) &gt; 10, "Late", "On Time")</f>
        <v>On Time</v>
      </c>
    </row>
    <row r="3478" spans="1:19" x14ac:dyDescent="0.3">
      <c r="A3478" s="12">
        <v>8476</v>
      </c>
      <c r="B3478" s="12">
        <v>253</v>
      </c>
      <c r="C3478" s="12">
        <v>10337</v>
      </c>
      <c r="D3478" s="12">
        <v>3477</v>
      </c>
      <c r="E3478" s="12" t="s">
        <v>243</v>
      </c>
      <c r="F3478" s="13">
        <v>45525</v>
      </c>
      <c r="G3478" s="26" t="s">
        <v>13800</v>
      </c>
      <c r="H3478" s="12">
        <v>35</v>
      </c>
      <c r="I3478" s="28">
        <f>VLOOKUP(B:B,DIM_PRODUCTS!A:F,5,FALSE)</f>
        <v>11</v>
      </c>
      <c r="J3478" s="28">
        <f>FACT_ORDERS[[#This Row],[ProductPrice]]*FACT_ORDERS[[#This Row],[Quantity]]</f>
        <v>385</v>
      </c>
      <c r="K3478" s="12" t="str">
        <f>VLOOKUP(C:C,DIM_CUSTOMERS!A:G,7,FALSE)</f>
        <v>Canada</v>
      </c>
      <c r="L3478" s="30" cm="1">
        <f t="array" ref="L3478">_xlfn.IFS(
    AND(FACT_ORDERS[[#This Row],[DeliveryMehtod]]="shippment",FACT_ORDERS[[#This Row],[TotalAmount]]&gt;=200), 0,
    AND(FACT_ORDERS[[#This Row],[DeliveryMehtod]]="pickup"), 15,
    AND(FACT_ORDERS[[#This Row],[DeliveryMehtod]]="shippment",FACT_ORDERS[[#This Row],[TotalAmount]]&lt;200), 35
)</f>
        <v>15</v>
      </c>
      <c r="M3478" s="12" t="str" cm="1">
        <f t="array" ref="M3478">_xlfn.IFS(
    SUMIFS(FACT_ORDERS[TotalAmount], FACT_ORDERS[WD_CUSTOMERS],FACT_ORDERS[[#This Row],[WD_CUSTOMERS]])&gt;=15000, "VIP",
    SUMIFS(FACT_ORDERS[TotalAmount], FACT_ORDERS[WD_CUSTOMERS],FACT_ORDERS[[#This Row],[WD_CUSTOMERS]])&gt;=8000, "Premium",
    TRUE, "Regular"
)</f>
        <v>Premium</v>
      </c>
      <c r="N3478" s="32" cm="1">
        <f t="array" ref="N3478">_xlfn.IFS(
   FACT_ORDERS[[#This Row],[TypeOfClient]]="VIP", 0.2,
   FACT_ORDERS[[#This Row],[TypeOfClient]]="Premium", 0.1,
   TRUE, 0
)</f>
        <v>0.1</v>
      </c>
      <c r="O3478" s="31" cm="1">
        <f t="array" ref="O3478">_xlfn.IFS(
   FACT_ORDERS[[#This Row],[TotalAmount]]&gt;1500, 0.15,
   FACT_ORDERS[[#This Row],[TotalAmount]]&gt;1000, 0.1,
   FACT_ORDERS[[#This Row],[TotalAmount]]&gt;500, 0.05,
   TRUE, 0
)</f>
        <v>0</v>
      </c>
      <c r="P3478" s="28">
        <f xml:space="preserve"> FACT_ORDERS[[#This Row],[TotalAmount]] * (1 - (FACT_ORDERS[[#This Row],[ClientDiscount]] + FACT_ORDERS[[#This Row],[OrderDiscount]]) )</f>
        <v>346.5</v>
      </c>
      <c r="Q3478" s="28">
        <f>FACT_ORDERS[[#This Row],[TotalAmountWithDiscount]]+FACT_ORDERS[[#This Row],[DeliveryCost]]</f>
        <v>361.5</v>
      </c>
      <c r="R3478" s="35">
        <v>45535</v>
      </c>
      <c r="S3478" s="35" t="str">
        <f>IF(NETWORKDAYS(FACT_ORDERS[[#This Row],[Order-Date]], FACT_ORDERS[[#This Row],[ArrivalDate ]]) &gt; 10, "Late", "On Time")</f>
        <v>On Time</v>
      </c>
    </row>
    <row r="3479" spans="1:19" x14ac:dyDescent="0.3">
      <c r="A3479" s="12">
        <v>8477</v>
      </c>
      <c r="B3479" s="12">
        <v>225</v>
      </c>
      <c r="C3479" s="12">
        <v>10337</v>
      </c>
      <c r="D3479" s="12">
        <v>3478</v>
      </c>
      <c r="E3479" s="12" t="s">
        <v>243</v>
      </c>
      <c r="F3479" s="13">
        <v>45501</v>
      </c>
      <c r="G3479" s="26" t="s">
        <v>13801</v>
      </c>
      <c r="H3479" s="12">
        <v>24</v>
      </c>
      <c r="I3479" s="28">
        <f>VLOOKUP(B:B,DIM_PRODUCTS!A:F,5,FALSE)</f>
        <v>21</v>
      </c>
      <c r="J3479" s="28">
        <f>FACT_ORDERS[[#This Row],[ProductPrice]]*FACT_ORDERS[[#This Row],[Quantity]]</f>
        <v>504</v>
      </c>
      <c r="K3479" s="12" t="str">
        <f>VLOOKUP(C:C,DIM_CUSTOMERS!A:G,7,FALSE)</f>
        <v>Canada</v>
      </c>
      <c r="L3479" s="30" cm="1">
        <f t="array" ref="L3479">_xlfn.IFS(
    AND(FACT_ORDERS[[#This Row],[DeliveryMehtod]]="shippment",FACT_ORDERS[[#This Row],[TotalAmount]]&gt;=200), 0,
    AND(FACT_ORDERS[[#This Row],[DeliveryMehtod]]="pickup"), 15,
    AND(FACT_ORDERS[[#This Row],[DeliveryMehtod]]="shippment",FACT_ORDERS[[#This Row],[TotalAmount]]&lt;200), 35
)</f>
        <v>15</v>
      </c>
      <c r="M3479" s="12" t="str" cm="1">
        <f t="array" ref="M3479">_xlfn.IFS(
    SUMIFS(FACT_ORDERS[TotalAmount], FACT_ORDERS[WD_CUSTOMERS],FACT_ORDERS[[#This Row],[WD_CUSTOMERS]])&gt;=15000, "VIP",
    SUMIFS(FACT_ORDERS[TotalAmount], FACT_ORDERS[WD_CUSTOMERS],FACT_ORDERS[[#This Row],[WD_CUSTOMERS]])&gt;=8000, "Premium",
    TRUE, "Regular"
)</f>
        <v>Premium</v>
      </c>
      <c r="N3479" s="32" cm="1">
        <f t="array" ref="N3479">_xlfn.IFS(
   FACT_ORDERS[[#This Row],[TypeOfClient]]="VIP", 0.2,
   FACT_ORDERS[[#This Row],[TypeOfClient]]="Premium", 0.1,
   TRUE, 0
)</f>
        <v>0.1</v>
      </c>
      <c r="O3479" s="31" cm="1">
        <f t="array" ref="O3479">_xlfn.IFS(
   FACT_ORDERS[[#This Row],[TotalAmount]]&gt;1500, 0.15,
   FACT_ORDERS[[#This Row],[TotalAmount]]&gt;1000, 0.1,
   FACT_ORDERS[[#This Row],[TotalAmount]]&gt;500, 0.05,
   TRUE, 0
)</f>
        <v>0.05</v>
      </c>
      <c r="P3479" s="28">
        <f xml:space="preserve"> FACT_ORDERS[[#This Row],[TotalAmount]] * (1 - (FACT_ORDERS[[#This Row],[ClientDiscount]] + FACT_ORDERS[[#This Row],[OrderDiscount]]) )</f>
        <v>428.4</v>
      </c>
      <c r="Q3479" s="28">
        <f>FACT_ORDERS[[#This Row],[TotalAmountWithDiscount]]+FACT_ORDERS[[#This Row],[DeliveryCost]]</f>
        <v>443.4</v>
      </c>
      <c r="R3479" s="35">
        <v>45511</v>
      </c>
      <c r="S3479" s="35" t="str">
        <f>IF(NETWORKDAYS(FACT_ORDERS[[#This Row],[Order-Date]], FACT_ORDERS[[#This Row],[ArrivalDate ]]) &gt; 10, "Late", "On Time")</f>
        <v>On Time</v>
      </c>
    </row>
    <row r="3480" spans="1:19" x14ac:dyDescent="0.3">
      <c r="A3480" s="12">
        <v>8478</v>
      </c>
      <c r="B3480" s="12">
        <v>224</v>
      </c>
      <c r="C3480" s="12">
        <v>10337</v>
      </c>
      <c r="D3480" s="12">
        <v>3479</v>
      </c>
      <c r="E3480" s="12" t="s">
        <v>243</v>
      </c>
      <c r="F3480" s="13">
        <v>45501</v>
      </c>
      <c r="G3480" s="26" t="s">
        <v>13023</v>
      </c>
      <c r="H3480" s="12">
        <v>39</v>
      </c>
      <c r="I3480" s="28">
        <f>VLOOKUP(B:B,DIM_PRODUCTS!A:F,5,FALSE)</f>
        <v>14</v>
      </c>
      <c r="J3480" s="28">
        <f>FACT_ORDERS[[#This Row],[ProductPrice]]*FACT_ORDERS[[#This Row],[Quantity]]</f>
        <v>546</v>
      </c>
      <c r="K3480" s="12" t="str">
        <f>VLOOKUP(C:C,DIM_CUSTOMERS!A:G,7,FALSE)</f>
        <v>Canada</v>
      </c>
      <c r="L3480" s="30" cm="1">
        <f t="array" ref="L3480">_xlfn.IFS(
    AND(FACT_ORDERS[[#This Row],[DeliveryMehtod]]="shippment",FACT_ORDERS[[#This Row],[TotalAmount]]&gt;=200), 0,
    AND(FACT_ORDERS[[#This Row],[DeliveryMehtod]]="pickup"), 15,
    AND(FACT_ORDERS[[#This Row],[DeliveryMehtod]]="shippment",FACT_ORDERS[[#This Row],[TotalAmount]]&lt;200), 35
)</f>
        <v>15</v>
      </c>
      <c r="M3480" s="12" t="str" cm="1">
        <f t="array" ref="M3480">_xlfn.IFS(
    SUMIFS(FACT_ORDERS[TotalAmount], FACT_ORDERS[WD_CUSTOMERS],FACT_ORDERS[[#This Row],[WD_CUSTOMERS]])&gt;=15000, "VIP",
    SUMIFS(FACT_ORDERS[TotalAmount], FACT_ORDERS[WD_CUSTOMERS],FACT_ORDERS[[#This Row],[WD_CUSTOMERS]])&gt;=8000, "Premium",
    TRUE, "Regular"
)</f>
        <v>Premium</v>
      </c>
      <c r="N3480" s="32" cm="1">
        <f t="array" ref="N3480">_xlfn.IFS(
   FACT_ORDERS[[#This Row],[TypeOfClient]]="VIP", 0.2,
   FACT_ORDERS[[#This Row],[TypeOfClient]]="Premium", 0.1,
   TRUE, 0
)</f>
        <v>0.1</v>
      </c>
      <c r="O3480" s="31" cm="1">
        <f t="array" ref="O3480">_xlfn.IFS(
   FACT_ORDERS[[#This Row],[TotalAmount]]&gt;1500, 0.15,
   FACT_ORDERS[[#This Row],[TotalAmount]]&gt;1000, 0.1,
   FACT_ORDERS[[#This Row],[TotalAmount]]&gt;500, 0.05,
   TRUE, 0
)</f>
        <v>0.05</v>
      </c>
      <c r="P3480" s="28">
        <f xml:space="preserve"> FACT_ORDERS[[#This Row],[TotalAmount]] * (1 - (FACT_ORDERS[[#This Row],[ClientDiscount]] + FACT_ORDERS[[#This Row],[OrderDiscount]]) )</f>
        <v>464.09999999999997</v>
      </c>
      <c r="Q3480" s="28">
        <f>FACT_ORDERS[[#This Row],[TotalAmountWithDiscount]]+FACT_ORDERS[[#This Row],[DeliveryCost]]</f>
        <v>479.09999999999997</v>
      </c>
      <c r="R3480" s="35">
        <v>45510</v>
      </c>
      <c r="S3480" s="35" t="str">
        <f>IF(NETWORKDAYS(FACT_ORDERS[[#This Row],[Order-Date]], FACT_ORDERS[[#This Row],[ArrivalDate ]]) &gt; 10, "Late", "On Time")</f>
        <v>On Time</v>
      </c>
    </row>
    <row r="3481" spans="1:19" x14ac:dyDescent="0.3">
      <c r="A3481" s="12">
        <v>8479</v>
      </c>
      <c r="B3481" s="12">
        <v>253</v>
      </c>
      <c r="C3481" s="12">
        <v>10337</v>
      </c>
      <c r="D3481" s="12">
        <v>3480</v>
      </c>
      <c r="E3481" s="12" t="s">
        <v>244</v>
      </c>
      <c r="F3481" s="13">
        <v>45501</v>
      </c>
      <c r="G3481" s="26" t="s">
        <v>13802</v>
      </c>
      <c r="H3481" s="12">
        <v>51</v>
      </c>
      <c r="I3481" s="28">
        <f>VLOOKUP(B:B,DIM_PRODUCTS!A:F,5,FALSE)</f>
        <v>11</v>
      </c>
      <c r="J3481" s="28">
        <f>FACT_ORDERS[[#This Row],[ProductPrice]]*FACT_ORDERS[[#This Row],[Quantity]]</f>
        <v>561</v>
      </c>
      <c r="K3481" s="12" t="str">
        <f>VLOOKUP(C:C,DIM_CUSTOMERS!A:G,7,FALSE)</f>
        <v>Canada</v>
      </c>
      <c r="L3481" s="30" cm="1">
        <f t="array" ref="L3481">_xlfn.IFS(
    AND(FACT_ORDERS[[#This Row],[DeliveryMehtod]]="shippment",FACT_ORDERS[[#This Row],[TotalAmount]]&gt;=200), 0,
    AND(FACT_ORDERS[[#This Row],[DeliveryMehtod]]="pickup"), 15,
    AND(FACT_ORDERS[[#This Row],[DeliveryMehtod]]="shippment",FACT_ORDERS[[#This Row],[TotalAmount]]&lt;200), 35
)</f>
        <v>0</v>
      </c>
      <c r="M3481" s="12" t="str" cm="1">
        <f t="array" ref="M3481">_xlfn.IFS(
    SUMIFS(FACT_ORDERS[TotalAmount], FACT_ORDERS[WD_CUSTOMERS],FACT_ORDERS[[#This Row],[WD_CUSTOMERS]])&gt;=15000, "VIP",
    SUMIFS(FACT_ORDERS[TotalAmount], FACT_ORDERS[WD_CUSTOMERS],FACT_ORDERS[[#This Row],[WD_CUSTOMERS]])&gt;=8000, "Premium",
    TRUE, "Regular"
)</f>
        <v>Premium</v>
      </c>
      <c r="N3481" s="32" cm="1">
        <f t="array" ref="N3481">_xlfn.IFS(
   FACT_ORDERS[[#This Row],[TypeOfClient]]="VIP", 0.2,
   FACT_ORDERS[[#This Row],[TypeOfClient]]="Premium", 0.1,
   TRUE, 0
)</f>
        <v>0.1</v>
      </c>
      <c r="O3481" s="31" cm="1">
        <f t="array" ref="O3481">_xlfn.IFS(
   FACT_ORDERS[[#This Row],[TotalAmount]]&gt;1500, 0.15,
   FACT_ORDERS[[#This Row],[TotalAmount]]&gt;1000, 0.1,
   FACT_ORDERS[[#This Row],[TotalAmount]]&gt;500, 0.05,
   TRUE, 0
)</f>
        <v>0.05</v>
      </c>
      <c r="P3481" s="28">
        <f xml:space="preserve"> FACT_ORDERS[[#This Row],[TotalAmount]] * (1 - (FACT_ORDERS[[#This Row],[ClientDiscount]] + FACT_ORDERS[[#This Row],[OrderDiscount]]) )</f>
        <v>476.84999999999997</v>
      </c>
      <c r="Q3481" s="28">
        <f>FACT_ORDERS[[#This Row],[TotalAmountWithDiscount]]+FACT_ORDERS[[#This Row],[DeliveryCost]]</f>
        <v>476.84999999999997</v>
      </c>
      <c r="R3481" s="35">
        <v>45511</v>
      </c>
      <c r="S3481" s="35" t="str">
        <f>IF(NETWORKDAYS(FACT_ORDERS[[#This Row],[Order-Date]], FACT_ORDERS[[#This Row],[ArrivalDate ]]) &gt; 10, "Late", "On Time")</f>
        <v>On Time</v>
      </c>
    </row>
    <row r="3482" spans="1:19" x14ac:dyDescent="0.3">
      <c r="A3482" s="12">
        <v>8480</v>
      </c>
      <c r="B3482" s="12">
        <v>224</v>
      </c>
      <c r="C3482" s="12">
        <v>10337</v>
      </c>
      <c r="D3482" s="12">
        <v>3481</v>
      </c>
      <c r="E3482" s="12" t="s">
        <v>244</v>
      </c>
      <c r="F3482" s="13">
        <v>45550</v>
      </c>
      <c r="G3482" s="26" t="s">
        <v>13803</v>
      </c>
      <c r="H3482" s="12">
        <v>41</v>
      </c>
      <c r="I3482" s="28">
        <f>VLOOKUP(B:B,DIM_PRODUCTS!A:F,5,FALSE)</f>
        <v>14</v>
      </c>
      <c r="J3482" s="28">
        <f>FACT_ORDERS[[#This Row],[ProductPrice]]*FACT_ORDERS[[#This Row],[Quantity]]</f>
        <v>574</v>
      </c>
      <c r="K3482" s="12" t="str">
        <f>VLOOKUP(C:C,DIM_CUSTOMERS!A:G,7,FALSE)</f>
        <v>Canada</v>
      </c>
      <c r="L3482" s="30" cm="1">
        <f t="array" ref="L3482">_xlfn.IFS(
    AND(FACT_ORDERS[[#This Row],[DeliveryMehtod]]="shippment",FACT_ORDERS[[#This Row],[TotalAmount]]&gt;=200), 0,
    AND(FACT_ORDERS[[#This Row],[DeliveryMehtod]]="pickup"), 15,
    AND(FACT_ORDERS[[#This Row],[DeliveryMehtod]]="shippment",FACT_ORDERS[[#This Row],[TotalAmount]]&lt;200), 35
)</f>
        <v>0</v>
      </c>
      <c r="M3482" s="12" t="str" cm="1">
        <f t="array" ref="M3482">_xlfn.IFS(
    SUMIFS(FACT_ORDERS[TotalAmount], FACT_ORDERS[WD_CUSTOMERS],FACT_ORDERS[[#This Row],[WD_CUSTOMERS]])&gt;=15000, "VIP",
    SUMIFS(FACT_ORDERS[TotalAmount], FACT_ORDERS[WD_CUSTOMERS],FACT_ORDERS[[#This Row],[WD_CUSTOMERS]])&gt;=8000, "Premium",
    TRUE, "Regular"
)</f>
        <v>Premium</v>
      </c>
      <c r="N3482" s="32" cm="1">
        <f t="array" ref="N3482">_xlfn.IFS(
   FACT_ORDERS[[#This Row],[TypeOfClient]]="VIP", 0.2,
   FACT_ORDERS[[#This Row],[TypeOfClient]]="Premium", 0.1,
   TRUE, 0
)</f>
        <v>0.1</v>
      </c>
      <c r="O3482" s="31" cm="1">
        <f t="array" ref="O3482">_xlfn.IFS(
   FACT_ORDERS[[#This Row],[TotalAmount]]&gt;1500, 0.15,
   FACT_ORDERS[[#This Row],[TotalAmount]]&gt;1000, 0.1,
   FACT_ORDERS[[#This Row],[TotalAmount]]&gt;500, 0.05,
   TRUE, 0
)</f>
        <v>0.05</v>
      </c>
      <c r="P3482" s="28">
        <f xml:space="preserve"> FACT_ORDERS[[#This Row],[TotalAmount]] * (1 - (FACT_ORDERS[[#This Row],[ClientDiscount]] + FACT_ORDERS[[#This Row],[OrderDiscount]]) )</f>
        <v>487.9</v>
      </c>
      <c r="Q3482" s="28">
        <f>FACT_ORDERS[[#This Row],[TotalAmountWithDiscount]]+FACT_ORDERS[[#This Row],[DeliveryCost]]</f>
        <v>487.9</v>
      </c>
      <c r="R3482" s="35">
        <v>45558</v>
      </c>
      <c r="S3482" s="35" t="str">
        <f>IF(NETWORKDAYS(FACT_ORDERS[[#This Row],[Order-Date]], FACT_ORDERS[[#This Row],[ArrivalDate ]]) &gt; 10, "Late", "On Time")</f>
        <v>On Time</v>
      </c>
    </row>
    <row r="3483" spans="1:19" x14ac:dyDescent="0.3">
      <c r="A3483" s="12">
        <v>8481</v>
      </c>
      <c r="B3483" s="12">
        <v>253</v>
      </c>
      <c r="C3483" s="12">
        <v>10337</v>
      </c>
      <c r="D3483" s="12">
        <v>3482</v>
      </c>
      <c r="E3483" s="12" t="s">
        <v>244</v>
      </c>
      <c r="F3483" s="13">
        <v>45550</v>
      </c>
      <c r="G3483" s="26" t="s">
        <v>13804</v>
      </c>
      <c r="H3483" s="12">
        <v>48</v>
      </c>
      <c r="I3483" s="28">
        <f>VLOOKUP(B:B,DIM_PRODUCTS!A:F,5,FALSE)</f>
        <v>11</v>
      </c>
      <c r="J3483" s="28">
        <f>FACT_ORDERS[[#This Row],[ProductPrice]]*FACT_ORDERS[[#This Row],[Quantity]]</f>
        <v>528</v>
      </c>
      <c r="K3483" s="12" t="str">
        <f>VLOOKUP(C:C,DIM_CUSTOMERS!A:G,7,FALSE)</f>
        <v>Canada</v>
      </c>
      <c r="L3483" s="30" cm="1">
        <f t="array" ref="L3483">_xlfn.IFS(
    AND(FACT_ORDERS[[#This Row],[DeliveryMehtod]]="shippment",FACT_ORDERS[[#This Row],[TotalAmount]]&gt;=200), 0,
    AND(FACT_ORDERS[[#This Row],[DeliveryMehtod]]="pickup"), 15,
    AND(FACT_ORDERS[[#This Row],[DeliveryMehtod]]="shippment",FACT_ORDERS[[#This Row],[TotalAmount]]&lt;200), 35
)</f>
        <v>0</v>
      </c>
      <c r="M3483" s="12" t="str" cm="1">
        <f t="array" ref="M3483">_xlfn.IFS(
    SUMIFS(FACT_ORDERS[TotalAmount], FACT_ORDERS[WD_CUSTOMERS],FACT_ORDERS[[#This Row],[WD_CUSTOMERS]])&gt;=15000, "VIP",
    SUMIFS(FACT_ORDERS[TotalAmount], FACT_ORDERS[WD_CUSTOMERS],FACT_ORDERS[[#This Row],[WD_CUSTOMERS]])&gt;=8000, "Premium",
    TRUE, "Regular"
)</f>
        <v>Premium</v>
      </c>
      <c r="N3483" s="32" cm="1">
        <f t="array" ref="N3483">_xlfn.IFS(
   FACT_ORDERS[[#This Row],[TypeOfClient]]="VIP", 0.2,
   FACT_ORDERS[[#This Row],[TypeOfClient]]="Premium", 0.1,
   TRUE, 0
)</f>
        <v>0.1</v>
      </c>
      <c r="O3483" s="31" cm="1">
        <f t="array" ref="O3483">_xlfn.IFS(
   FACT_ORDERS[[#This Row],[TotalAmount]]&gt;1500, 0.15,
   FACT_ORDERS[[#This Row],[TotalAmount]]&gt;1000, 0.1,
   FACT_ORDERS[[#This Row],[TotalAmount]]&gt;500, 0.05,
   TRUE, 0
)</f>
        <v>0.05</v>
      </c>
      <c r="P3483" s="28">
        <f xml:space="preserve"> FACT_ORDERS[[#This Row],[TotalAmount]] * (1 - (FACT_ORDERS[[#This Row],[ClientDiscount]] + FACT_ORDERS[[#This Row],[OrderDiscount]]) )</f>
        <v>448.8</v>
      </c>
      <c r="Q3483" s="28">
        <f>FACT_ORDERS[[#This Row],[TotalAmountWithDiscount]]+FACT_ORDERS[[#This Row],[DeliveryCost]]</f>
        <v>448.8</v>
      </c>
      <c r="R3483" s="35">
        <v>45557</v>
      </c>
      <c r="S3483" s="35" t="str">
        <f>IF(NETWORKDAYS(FACT_ORDERS[[#This Row],[Order-Date]], FACT_ORDERS[[#This Row],[ArrivalDate ]]) &gt; 10, "Late", "On Time")</f>
        <v>On Time</v>
      </c>
    </row>
    <row r="3484" spans="1:19" x14ac:dyDescent="0.3">
      <c r="A3484" s="12">
        <v>8482</v>
      </c>
      <c r="B3484" s="12">
        <v>225</v>
      </c>
      <c r="C3484" s="12">
        <v>10337</v>
      </c>
      <c r="D3484" s="12">
        <v>3483</v>
      </c>
      <c r="E3484" s="12" t="s">
        <v>243</v>
      </c>
      <c r="F3484" s="13">
        <v>45340</v>
      </c>
      <c r="G3484" s="26" t="s">
        <v>13805</v>
      </c>
      <c r="H3484" s="12">
        <v>26</v>
      </c>
      <c r="I3484" s="28">
        <f>VLOOKUP(B:B,DIM_PRODUCTS!A:F,5,FALSE)</f>
        <v>21</v>
      </c>
      <c r="J3484" s="28">
        <f>FACT_ORDERS[[#This Row],[ProductPrice]]*FACT_ORDERS[[#This Row],[Quantity]]</f>
        <v>546</v>
      </c>
      <c r="K3484" s="12" t="str">
        <f>VLOOKUP(C:C,DIM_CUSTOMERS!A:G,7,FALSE)</f>
        <v>Canada</v>
      </c>
      <c r="L3484" s="30" cm="1">
        <f t="array" ref="L3484">_xlfn.IFS(
    AND(FACT_ORDERS[[#This Row],[DeliveryMehtod]]="shippment",FACT_ORDERS[[#This Row],[TotalAmount]]&gt;=200), 0,
    AND(FACT_ORDERS[[#This Row],[DeliveryMehtod]]="pickup"), 15,
    AND(FACT_ORDERS[[#This Row],[DeliveryMehtod]]="shippment",FACT_ORDERS[[#This Row],[TotalAmount]]&lt;200), 35
)</f>
        <v>15</v>
      </c>
      <c r="M3484" s="12" t="str" cm="1">
        <f t="array" ref="M3484">_xlfn.IFS(
    SUMIFS(FACT_ORDERS[TotalAmount], FACT_ORDERS[WD_CUSTOMERS],FACT_ORDERS[[#This Row],[WD_CUSTOMERS]])&gt;=15000, "VIP",
    SUMIFS(FACT_ORDERS[TotalAmount], FACT_ORDERS[WD_CUSTOMERS],FACT_ORDERS[[#This Row],[WD_CUSTOMERS]])&gt;=8000, "Premium",
    TRUE, "Regular"
)</f>
        <v>Premium</v>
      </c>
      <c r="N3484" s="32" cm="1">
        <f t="array" ref="N3484">_xlfn.IFS(
   FACT_ORDERS[[#This Row],[TypeOfClient]]="VIP", 0.2,
   FACT_ORDERS[[#This Row],[TypeOfClient]]="Premium", 0.1,
   TRUE, 0
)</f>
        <v>0.1</v>
      </c>
      <c r="O3484" s="31" cm="1">
        <f t="array" ref="O3484">_xlfn.IFS(
   FACT_ORDERS[[#This Row],[TotalAmount]]&gt;1500, 0.15,
   FACT_ORDERS[[#This Row],[TotalAmount]]&gt;1000, 0.1,
   FACT_ORDERS[[#This Row],[TotalAmount]]&gt;500, 0.05,
   TRUE, 0
)</f>
        <v>0.05</v>
      </c>
      <c r="P3484" s="28">
        <f xml:space="preserve"> FACT_ORDERS[[#This Row],[TotalAmount]] * (1 - (FACT_ORDERS[[#This Row],[ClientDiscount]] + FACT_ORDERS[[#This Row],[OrderDiscount]]) )</f>
        <v>464.09999999999997</v>
      </c>
      <c r="Q3484" s="28">
        <f>FACT_ORDERS[[#This Row],[TotalAmountWithDiscount]]+FACT_ORDERS[[#This Row],[DeliveryCost]]</f>
        <v>479.09999999999997</v>
      </c>
      <c r="R3484" s="35">
        <v>45351</v>
      </c>
      <c r="S3484" s="35" t="str">
        <f>IF(NETWORKDAYS(FACT_ORDERS[[#This Row],[Order-Date]], FACT_ORDERS[[#This Row],[ArrivalDate ]]) &gt; 10, "Late", "On Time")</f>
        <v>On Time</v>
      </c>
    </row>
    <row r="3485" spans="1:19" x14ac:dyDescent="0.3">
      <c r="A3485" s="12">
        <v>8483</v>
      </c>
      <c r="B3485" s="12">
        <v>224</v>
      </c>
      <c r="C3485" s="12">
        <v>10337</v>
      </c>
      <c r="D3485" s="12">
        <v>3484</v>
      </c>
      <c r="E3485" s="12" t="s">
        <v>244</v>
      </c>
      <c r="F3485" s="13">
        <v>45340</v>
      </c>
      <c r="G3485" s="26" t="s">
        <v>13806</v>
      </c>
      <c r="H3485" s="12">
        <v>33</v>
      </c>
      <c r="I3485" s="28">
        <f>VLOOKUP(B:B,DIM_PRODUCTS!A:F,5,FALSE)</f>
        <v>14</v>
      </c>
      <c r="J3485" s="28">
        <f>FACT_ORDERS[[#This Row],[ProductPrice]]*FACT_ORDERS[[#This Row],[Quantity]]</f>
        <v>462</v>
      </c>
      <c r="K3485" s="12" t="str">
        <f>VLOOKUP(C:C,DIM_CUSTOMERS!A:G,7,FALSE)</f>
        <v>Canada</v>
      </c>
      <c r="L3485" s="30" cm="1">
        <f t="array" ref="L3485">_xlfn.IFS(
    AND(FACT_ORDERS[[#This Row],[DeliveryMehtod]]="shippment",FACT_ORDERS[[#This Row],[TotalAmount]]&gt;=200), 0,
    AND(FACT_ORDERS[[#This Row],[DeliveryMehtod]]="pickup"), 15,
    AND(FACT_ORDERS[[#This Row],[DeliveryMehtod]]="shippment",FACT_ORDERS[[#This Row],[TotalAmount]]&lt;200), 35
)</f>
        <v>0</v>
      </c>
      <c r="M3485" s="12" t="str" cm="1">
        <f t="array" ref="M3485">_xlfn.IFS(
    SUMIFS(FACT_ORDERS[TotalAmount], FACT_ORDERS[WD_CUSTOMERS],FACT_ORDERS[[#This Row],[WD_CUSTOMERS]])&gt;=15000, "VIP",
    SUMIFS(FACT_ORDERS[TotalAmount], FACT_ORDERS[WD_CUSTOMERS],FACT_ORDERS[[#This Row],[WD_CUSTOMERS]])&gt;=8000, "Premium",
    TRUE, "Regular"
)</f>
        <v>Premium</v>
      </c>
      <c r="N3485" s="32" cm="1">
        <f t="array" ref="N3485">_xlfn.IFS(
   FACT_ORDERS[[#This Row],[TypeOfClient]]="VIP", 0.2,
   FACT_ORDERS[[#This Row],[TypeOfClient]]="Premium", 0.1,
   TRUE, 0
)</f>
        <v>0.1</v>
      </c>
      <c r="O3485" s="31" cm="1">
        <f t="array" ref="O3485">_xlfn.IFS(
   FACT_ORDERS[[#This Row],[TotalAmount]]&gt;1500, 0.15,
   FACT_ORDERS[[#This Row],[TotalAmount]]&gt;1000, 0.1,
   FACT_ORDERS[[#This Row],[TotalAmount]]&gt;500, 0.05,
   TRUE, 0
)</f>
        <v>0</v>
      </c>
      <c r="P3485" s="28">
        <f xml:space="preserve"> FACT_ORDERS[[#This Row],[TotalAmount]] * (1 - (FACT_ORDERS[[#This Row],[ClientDiscount]] + FACT_ORDERS[[#This Row],[OrderDiscount]]) )</f>
        <v>415.8</v>
      </c>
      <c r="Q3485" s="28">
        <f>FACT_ORDERS[[#This Row],[TotalAmountWithDiscount]]+FACT_ORDERS[[#This Row],[DeliveryCost]]</f>
        <v>415.8</v>
      </c>
      <c r="R3485" s="35">
        <v>45347</v>
      </c>
      <c r="S3485" s="35" t="str">
        <f>IF(NETWORKDAYS(FACT_ORDERS[[#This Row],[Order-Date]], FACT_ORDERS[[#This Row],[ArrivalDate ]]) &gt; 10, "Late", "On Time")</f>
        <v>On Time</v>
      </c>
    </row>
    <row r="3486" spans="1:19" x14ac:dyDescent="0.3">
      <c r="A3486" s="12">
        <v>8484</v>
      </c>
      <c r="B3486" s="12">
        <v>253</v>
      </c>
      <c r="C3486" s="12">
        <v>10337</v>
      </c>
      <c r="D3486" s="12">
        <v>3485</v>
      </c>
      <c r="E3486" s="12" t="s">
        <v>244</v>
      </c>
      <c r="F3486" s="13">
        <v>45340</v>
      </c>
      <c r="G3486" s="26" t="s">
        <v>13807</v>
      </c>
      <c r="H3486" s="12">
        <v>29</v>
      </c>
      <c r="I3486" s="28">
        <f>VLOOKUP(B:B,DIM_PRODUCTS!A:F,5,FALSE)</f>
        <v>11</v>
      </c>
      <c r="J3486" s="28">
        <f>FACT_ORDERS[[#This Row],[ProductPrice]]*FACT_ORDERS[[#This Row],[Quantity]]</f>
        <v>319</v>
      </c>
      <c r="K3486" s="12" t="str">
        <f>VLOOKUP(C:C,DIM_CUSTOMERS!A:G,7,FALSE)</f>
        <v>Canada</v>
      </c>
      <c r="L3486" s="30" cm="1">
        <f t="array" ref="L3486">_xlfn.IFS(
    AND(FACT_ORDERS[[#This Row],[DeliveryMehtod]]="shippment",FACT_ORDERS[[#This Row],[TotalAmount]]&gt;=200), 0,
    AND(FACT_ORDERS[[#This Row],[DeliveryMehtod]]="pickup"), 15,
    AND(FACT_ORDERS[[#This Row],[DeliveryMehtod]]="shippment",FACT_ORDERS[[#This Row],[TotalAmount]]&lt;200), 35
)</f>
        <v>0</v>
      </c>
      <c r="M3486" s="12" t="str" cm="1">
        <f t="array" ref="M3486">_xlfn.IFS(
    SUMIFS(FACT_ORDERS[TotalAmount], FACT_ORDERS[WD_CUSTOMERS],FACT_ORDERS[[#This Row],[WD_CUSTOMERS]])&gt;=15000, "VIP",
    SUMIFS(FACT_ORDERS[TotalAmount], FACT_ORDERS[WD_CUSTOMERS],FACT_ORDERS[[#This Row],[WD_CUSTOMERS]])&gt;=8000, "Premium",
    TRUE, "Regular"
)</f>
        <v>Premium</v>
      </c>
      <c r="N3486" s="32" cm="1">
        <f t="array" ref="N3486">_xlfn.IFS(
   FACT_ORDERS[[#This Row],[TypeOfClient]]="VIP", 0.2,
   FACT_ORDERS[[#This Row],[TypeOfClient]]="Premium", 0.1,
   TRUE, 0
)</f>
        <v>0.1</v>
      </c>
      <c r="O3486" s="31" cm="1">
        <f t="array" ref="O3486">_xlfn.IFS(
   FACT_ORDERS[[#This Row],[TotalAmount]]&gt;1500, 0.15,
   FACT_ORDERS[[#This Row],[TotalAmount]]&gt;1000, 0.1,
   FACT_ORDERS[[#This Row],[TotalAmount]]&gt;500, 0.05,
   TRUE, 0
)</f>
        <v>0</v>
      </c>
      <c r="P3486" s="28">
        <f xml:space="preserve"> FACT_ORDERS[[#This Row],[TotalAmount]] * (1 - (FACT_ORDERS[[#This Row],[ClientDiscount]] + FACT_ORDERS[[#This Row],[OrderDiscount]]) )</f>
        <v>287.10000000000002</v>
      </c>
      <c r="Q3486" s="28">
        <f>FACT_ORDERS[[#This Row],[TotalAmountWithDiscount]]+FACT_ORDERS[[#This Row],[DeliveryCost]]</f>
        <v>287.10000000000002</v>
      </c>
      <c r="R3486" s="35">
        <v>45348</v>
      </c>
      <c r="S3486" s="35" t="str">
        <f>IF(NETWORKDAYS(FACT_ORDERS[[#This Row],[Order-Date]], FACT_ORDERS[[#This Row],[ArrivalDate ]]) &gt; 10, "Late", "On Time")</f>
        <v>On Time</v>
      </c>
    </row>
    <row r="3487" spans="1:19" x14ac:dyDescent="0.3">
      <c r="A3487" s="12">
        <v>8485</v>
      </c>
      <c r="B3487" s="12">
        <v>283</v>
      </c>
      <c r="C3487" s="12">
        <v>10234</v>
      </c>
      <c r="D3487" s="12">
        <v>3486</v>
      </c>
      <c r="E3487" s="12" t="s">
        <v>243</v>
      </c>
      <c r="F3487" s="13">
        <v>44791</v>
      </c>
      <c r="G3487" s="26" t="s">
        <v>13808</v>
      </c>
      <c r="H3487" s="12">
        <v>64</v>
      </c>
      <c r="I3487" s="28">
        <f>VLOOKUP(B:B,DIM_PRODUCTS!A:F,5,FALSE)</f>
        <v>11</v>
      </c>
      <c r="J3487" s="28">
        <f>FACT_ORDERS[[#This Row],[ProductPrice]]*FACT_ORDERS[[#This Row],[Quantity]]</f>
        <v>704</v>
      </c>
      <c r="K3487" s="12" t="str">
        <f>VLOOKUP(C:C,DIM_CUSTOMERS!A:G,7,FALSE)</f>
        <v>USA</v>
      </c>
      <c r="L3487" s="30" cm="1">
        <f t="array" ref="L3487">_xlfn.IFS(
    AND(FACT_ORDERS[[#This Row],[DeliveryMehtod]]="shippment",FACT_ORDERS[[#This Row],[TotalAmount]]&gt;=200), 0,
    AND(FACT_ORDERS[[#This Row],[DeliveryMehtod]]="pickup"), 15,
    AND(FACT_ORDERS[[#This Row],[DeliveryMehtod]]="shippment",FACT_ORDERS[[#This Row],[TotalAmount]]&lt;200), 35
)</f>
        <v>15</v>
      </c>
      <c r="M3487" s="12" t="str" cm="1">
        <f t="array" ref="M3487">_xlfn.IFS(
    SUMIFS(FACT_ORDERS[TotalAmount], FACT_ORDERS[WD_CUSTOMERS],FACT_ORDERS[[#This Row],[WD_CUSTOMERS]])&gt;=15000, "VIP",
    SUMIFS(FACT_ORDERS[TotalAmount], FACT_ORDERS[WD_CUSTOMERS],FACT_ORDERS[[#This Row],[WD_CUSTOMERS]])&gt;=8000, "Premium",
    TRUE, "Regular"
)</f>
        <v>Regular</v>
      </c>
      <c r="N3487" s="32" cm="1">
        <f t="array" ref="N3487">_xlfn.IFS(
   FACT_ORDERS[[#This Row],[TypeOfClient]]="VIP", 0.2,
   FACT_ORDERS[[#This Row],[TypeOfClient]]="Premium", 0.1,
   TRUE, 0
)</f>
        <v>0</v>
      </c>
      <c r="O3487" s="31" cm="1">
        <f t="array" ref="O3487">_xlfn.IFS(
   FACT_ORDERS[[#This Row],[TotalAmount]]&gt;1500, 0.15,
   FACT_ORDERS[[#This Row],[TotalAmount]]&gt;1000, 0.1,
   FACT_ORDERS[[#This Row],[TotalAmount]]&gt;500, 0.05,
   TRUE, 0
)</f>
        <v>0.05</v>
      </c>
      <c r="P3487" s="28">
        <f xml:space="preserve"> FACT_ORDERS[[#This Row],[TotalAmount]] * (1 - (FACT_ORDERS[[#This Row],[ClientDiscount]] + FACT_ORDERS[[#This Row],[OrderDiscount]]) )</f>
        <v>668.8</v>
      </c>
      <c r="Q3487" s="28">
        <f>FACT_ORDERS[[#This Row],[TotalAmountWithDiscount]]+FACT_ORDERS[[#This Row],[DeliveryCost]]</f>
        <v>683.8</v>
      </c>
      <c r="R3487" s="35">
        <v>44798</v>
      </c>
      <c r="S3487" s="35" t="str">
        <f>IF(NETWORKDAYS(FACT_ORDERS[[#This Row],[Order-Date]], FACT_ORDERS[[#This Row],[ArrivalDate ]]) &gt; 10, "Late", "On Time")</f>
        <v>On Time</v>
      </c>
    </row>
    <row r="3488" spans="1:19" x14ac:dyDescent="0.3">
      <c r="A3488" s="12">
        <v>8486</v>
      </c>
      <c r="B3488" s="12">
        <v>217</v>
      </c>
      <c r="C3488" s="12">
        <v>10234</v>
      </c>
      <c r="D3488" s="12">
        <v>3487</v>
      </c>
      <c r="E3488" s="12" t="s">
        <v>243</v>
      </c>
      <c r="F3488" s="13">
        <v>44791</v>
      </c>
      <c r="G3488" s="26" t="s">
        <v>13809</v>
      </c>
      <c r="H3488" s="12">
        <v>52</v>
      </c>
      <c r="I3488" s="28">
        <f>VLOOKUP(B:B,DIM_PRODUCTS!A:F,5,FALSE)</f>
        <v>20</v>
      </c>
      <c r="J3488" s="28">
        <f>FACT_ORDERS[[#This Row],[ProductPrice]]*FACT_ORDERS[[#This Row],[Quantity]]</f>
        <v>1040</v>
      </c>
      <c r="K3488" s="12" t="str">
        <f>VLOOKUP(C:C,DIM_CUSTOMERS!A:G,7,FALSE)</f>
        <v>USA</v>
      </c>
      <c r="L3488" s="30" cm="1">
        <f t="array" ref="L3488">_xlfn.IFS(
    AND(FACT_ORDERS[[#This Row],[DeliveryMehtod]]="shippment",FACT_ORDERS[[#This Row],[TotalAmount]]&gt;=200), 0,
    AND(FACT_ORDERS[[#This Row],[DeliveryMehtod]]="pickup"), 15,
    AND(FACT_ORDERS[[#This Row],[DeliveryMehtod]]="shippment",FACT_ORDERS[[#This Row],[TotalAmount]]&lt;200), 35
)</f>
        <v>15</v>
      </c>
      <c r="M3488" s="12" t="str" cm="1">
        <f t="array" ref="M3488">_xlfn.IFS(
    SUMIFS(FACT_ORDERS[TotalAmount], FACT_ORDERS[WD_CUSTOMERS],FACT_ORDERS[[#This Row],[WD_CUSTOMERS]])&gt;=15000, "VIP",
    SUMIFS(FACT_ORDERS[TotalAmount], FACT_ORDERS[WD_CUSTOMERS],FACT_ORDERS[[#This Row],[WD_CUSTOMERS]])&gt;=8000, "Premium",
    TRUE, "Regular"
)</f>
        <v>Regular</v>
      </c>
      <c r="N3488" s="32" cm="1">
        <f t="array" ref="N3488">_xlfn.IFS(
   FACT_ORDERS[[#This Row],[TypeOfClient]]="VIP", 0.2,
   FACT_ORDERS[[#This Row],[TypeOfClient]]="Premium", 0.1,
   TRUE, 0
)</f>
        <v>0</v>
      </c>
      <c r="O3488" s="31" cm="1">
        <f t="array" ref="O3488">_xlfn.IFS(
   FACT_ORDERS[[#This Row],[TotalAmount]]&gt;1500, 0.15,
   FACT_ORDERS[[#This Row],[TotalAmount]]&gt;1000, 0.1,
   FACT_ORDERS[[#This Row],[TotalAmount]]&gt;500, 0.05,
   TRUE, 0
)</f>
        <v>0.1</v>
      </c>
      <c r="P3488" s="28">
        <f xml:space="preserve"> FACT_ORDERS[[#This Row],[TotalAmount]] * (1 - (FACT_ORDERS[[#This Row],[ClientDiscount]] + FACT_ORDERS[[#This Row],[OrderDiscount]]) )</f>
        <v>936</v>
      </c>
      <c r="Q3488" s="28">
        <f>FACT_ORDERS[[#This Row],[TotalAmountWithDiscount]]+FACT_ORDERS[[#This Row],[DeliveryCost]]</f>
        <v>951</v>
      </c>
      <c r="R3488" s="35">
        <v>44802</v>
      </c>
      <c r="S3488" s="35" t="str">
        <f>IF(NETWORKDAYS(FACT_ORDERS[[#This Row],[Order-Date]], FACT_ORDERS[[#This Row],[ArrivalDate ]]) &gt; 10, "Late", "On Time")</f>
        <v>On Time</v>
      </c>
    </row>
    <row r="3489" spans="1:19" x14ac:dyDescent="0.3">
      <c r="A3489" s="12">
        <v>8487</v>
      </c>
      <c r="B3489" s="12">
        <v>279</v>
      </c>
      <c r="C3489" s="12">
        <v>10234</v>
      </c>
      <c r="D3489" s="12">
        <v>3488</v>
      </c>
      <c r="E3489" s="12" t="s">
        <v>244</v>
      </c>
      <c r="F3489" s="13">
        <v>44791</v>
      </c>
      <c r="G3489" s="26" t="s">
        <v>13810</v>
      </c>
      <c r="H3489" s="12">
        <v>18</v>
      </c>
      <c r="I3489" s="28">
        <f>VLOOKUP(B:B,DIM_PRODUCTS!A:F,5,FALSE)</f>
        <v>24</v>
      </c>
      <c r="J3489" s="28">
        <f>FACT_ORDERS[[#This Row],[ProductPrice]]*FACT_ORDERS[[#This Row],[Quantity]]</f>
        <v>432</v>
      </c>
      <c r="K3489" s="12" t="str">
        <f>VLOOKUP(C:C,DIM_CUSTOMERS!A:G,7,FALSE)</f>
        <v>USA</v>
      </c>
      <c r="L3489" s="30" cm="1">
        <f t="array" ref="L3489">_xlfn.IFS(
    AND(FACT_ORDERS[[#This Row],[DeliveryMehtod]]="shippment",FACT_ORDERS[[#This Row],[TotalAmount]]&gt;=200), 0,
    AND(FACT_ORDERS[[#This Row],[DeliveryMehtod]]="pickup"), 15,
    AND(FACT_ORDERS[[#This Row],[DeliveryMehtod]]="shippment",FACT_ORDERS[[#This Row],[TotalAmount]]&lt;200), 35
)</f>
        <v>0</v>
      </c>
      <c r="M3489" s="12" t="str" cm="1">
        <f t="array" ref="M3489">_xlfn.IFS(
    SUMIFS(FACT_ORDERS[TotalAmount], FACT_ORDERS[WD_CUSTOMERS],FACT_ORDERS[[#This Row],[WD_CUSTOMERS]])&gt;=15000, "VIP",
    SUMIFS(FACT_ORDERS[TotalAmount], FACT_ORDERS[WD_CUSTOMERS],FACT_ORDERS[[#This Row],[WD_CUSTOMERS]])&gt;=8000, "Premium",
    TRUE, "Regular"
)</f>
        <v>Regular</v>
      </c>
      <c r="N3489" s="32" cm="1">
        <f t="array" ref="N3489">_xlfn.IFS(
   FACT_ORDERS[[#This Row],[TypeOfClient]]="VIP", 0.2,
   FACT_ORDERS[[#This Row],[TypeOfClient]]="Premium", 0.1,
   TRUE, 0
)</f>
        <v>0</v>
      </c>
      <c r="O3489" s="31" cm="1">
        <f t="array" ref="O3489">_xlfn.IFS(
   FACT_ORDERS[[#This Row],[TotalAmount]]&gt;1500, 0.15,
   FACT_ORDERS[[#This Row],[TotalAmount]]&gt;1000, 0.1,
   FACT_ORDERS[[#This Row],[TotalAmount]]&gt;500, 0.05,
   TRUE, 0
)</f>
        <v>0</v>
      </c>
      <c r="P3489" s="28">
        <f xml:space="preserve"> FACT_ORDERS[[#This Row],[TotalAmount]] * (1 - (FACT_ORDERS[[#This Row],[ClientDiscount]] + FACT_ORDERS[[#This Row],[OrderDiscount]]) )</f>
        <v>432</v>
      </c>
      <c r="Q3489" s="28">
        <f>FACT_ORDERS[[#This Row],[TotalAmountWithDiscount]]+FACT_ORDERS[[#This Row],[DeliveryCost]]</f>
        <v>432</v>
      </c>
      <c r="R3489" s="35">
        <v>44802</v>
      </c>
      <c r="S3489" s="35" t="str">
        <f>IF(NETWORKDAYS(FACT_ORDERS[[#This Row],[Order-Date]], FACT_ORDERS[[#This Row],[ArrivalDate ]]) &gt; 10, "Late", "On Time")</f>
        <v>On Time</v>
      </c>
    </row>
    <row r="3490" spans="1:19" x14ac:dyDescent="0.3">
      <c r="A3490" s="12">
        <v>8488</v>
      </c>
      <c r="B3490" s="12">
        <v>273</v>
      </c>
      <c r="C3490" s="12">
        <v>10577</v>
      </c>
      <c r="D3490" s="12">
        <v>3489</v>
      </c>
      <c r="E3490" s="12" t="s">
        <v>244</v>
      </c>
      <c r="F3490" s="13">
        <v>45252</v>
      </c>
      <c r="G3490" s="26" t="s">
        <v>13811</v>
      </c>
      <c r="H3490" s="12">
        <v>17</v>
      </c>
      <c r="I3490" s="28">
        <f>VLOOKUP(B:B,DIM_PRODUCTS!A:F,5,FALSE)</f>
        <v>20</v>
      </c>
      <c r="J3490" s="28">
        <f>FACT_ORDERS[[#This Row],[ProductPrice]]*FACT_ORDERS[[#This Row],[Quantity]]</f>
        <v>340</v>
      </c>
      <c r="K3490" s="12" t="str">
        <f>VLOOKUP(C:C,DIM_CUSTOMERS!A:G,7,FALSE)</f>
        <v>Japan</v>
      </c>
      <c r="L3490" s="30" cm="1">
        <f t="array" ref="L3490">_xlfn.IFS(
    AND(FACT_ORDERS[[#This Row],[DeliveryMehtod]]="shippment",FACT_ORDERS[[#This Row],[TotalAmount]]&gt;=200), 0,
    AND(FACT_ORDERS[[#This Row],[DeliveryMehtod]]="pickup"), 15,
    AND(FACT_ORDERS[[#This Row],[DeliveryMehtod]]="shippment",FACT_ORDERS[[#This Row],[TotalAmount]]&lt;200), 35
)</f>
        <v>0</v>
      </c>
      <c r="M3490" s="12" t="str" cm="1">
        <f t="array" ref="M3490">_xlfn.IFS(
    SUMIFS(FACT_ORDERS[TotalAmount], FACT_ORDERS[WD_CUSTOMERS],FACT_ORDERS[[#This Row],[WD_CUSTOMERS]])&gt;=15000, "VIP",
    SUMIFS(FACT_ORDERS[TotalAmount], FACT_ORDERS[WD_CUSTOMERS],FACT_ORDERS[[#This Row],[WD_CUSTOMERS]])&gt;=8000, "Premium",
    TRUE, "Regular"
)</f>
        <v>Regular</v>
      </c>
      <c r="N3490" s="32" cm="1">
        <f t="array" ref="N3490">_xlfn.IFS(
   FACT_ORDERS[[#This Row],[TypeOfClient]]="VIP", 0.2,
   FACT_ORDERS[[#This Row],[TypeOfClient]]="Premium", 0.1,
   TRUE, 0
)</f>
        <v>0</v>
      </c>
      <c r="O3490" s="31" cm="1">
        <f t="array" ref="O3490">_xlfn.IFS(
   FACT_ORDERS[[#This Row],[TotalAmount]]&gt;1500, 0.15,
   FACT_ORDERS[[#This Row],[TotalAmount]]&gt;1000, 0.1,
   FACT_ORDERS[[#This Row],[TotalAmount]]&gt;500, 0.05,
   TRUE, 0
)</f>
        <v>0</v>
      </c>
      <c r="P3490" s="28">
        <f xml:space="preserve"> FACT_ORDERS[[#This Row],[TotalAmount]] * (1 - (FACT_ORDERS[[#This Row],[ClientDiscount]] + FACT_ORDERS[[#This Row],[OrderDiscount]]) )</f>
        <v>340</v>
      </c>
      <c r="Q3490" s="28">
        <f>FACT_ORDERS[[#This Row],[TotalAmountWithDiscount]]+FACT_ORDERS[[#This Row],[DeliveryCost]]</f>
        <v>340</v>
      </c>
      <c r="R3490" s="35">
        <v>45263</v>
      </c>
      <c r="S3490" s="35" t="str">
        <f>IF(NETWORKDAYS(FACT_ORDERS[[#This Row],[Order-Date]], FACT_ORDERS[[#This Row],[ArrivalDate ]]) &gt; 10, "Late", "On Time")</f>
        <v>On Time</v>
      </c>
    </row>
    <row r="3491" spans="1:19" x14ac:dyDescent="0.3">
      <c r="A3491" s="12">
        <v>8489</v>
      </c>
      <c r="B3491" s="12">
        <v>275</v>
      </c>
      <c r="C3491" s="12">
        <v>10756</v>
      </c>
      <c r="D3491" s="12">
        <v>3490</v>
      </c>
      <c r="E3491" s="12" t="s">
        <v>243</v>
      </c>
      <c r="F3491" s="13">
        <v>45329</v>
      </c>
      <c r="G3491" s="26" t="s">
        <v>13812</v>
      </c>
      <c r="H3491" s="12">
        <v>39</v>
      </c>
      <c r="I3491" s="28">
        <f>VLOOKUP(B:B,DIM_PRODUCTS!A:F,5,FALSE)</f>
        <v>35</v>
      </c>
      <c r="J3491" s="28">
        <f>FACT_ORDERS[[#This Row],[ProductPrice]]*FACT_ORDERS[[#This Row],[Quantity]]</f>
        <v>1365</v>
      </c>
      <c r="K3491" s="12" t="str">
        <f>VLOOKUP(C:C,DIM_CUSTOMERS!A:G,7,FALSE)</f>
        <v>Germany</v>
      </c>
      <c r="L3491" s="30" cm="1">
        <f t="array" ref="L3491">_xlfn.IFS(
    AND(FACT_ORDERS[[#This Row],[DeliveryMehtod]]="shippment",FACT_ORDERS[[#This Row],[TotalAmount]]&gt;=200), 0,
    AND(FACT_ORDERS[[#This Row],[DeliveryMehtod]]="pickup"), 15,
    AND(FACT_ORDERS[[#This Row],[DeliveryMehtod]]="shippment",FACT_ORDERS[[#This Row],[TotalAmount]]&lt;200), 35
)</f>
        <v>15</v>
      </c>
      <c r="M3491" s="12" t="str" cm="1">
        <f t="array" ref="M3491">_xlfn.IFS(
    SUMIFS(FACT_ORDERS[TotalAmount], FACT_ORDERS[WD_CUSTOMERS],FACT_ORDERS[[#This Row],[WD_CUSTOMERS]])&gt;=15000, "VIP",
    SUMIFS(FACT_ORDERS[TotalAmount], FACT_ORDERS[WD_CUSTOMERS],FACT_ORDERS[[#This Row],[WD_CUSTOMERS]])&gt;=8000, "Premium",
    TRUE, "Regular"
)</f>
        <v>Regular</v>
      </c>
      <c r="N3491" s="32" cm="1">
        <f t="array" ref="N3491">_xlfn.IFS(
   FACT_ORDERS[[#This Row],[TypeOfClient]]="VIP", 0.2,
   FACT_ORDERS[[#This Row],[TypeOfClient]]="Premium", 0.1,
   TRUE, 0
)</f>
        <v>0</v>
      </c>
      <c r="O3491" s="31" cm="1">
        <f t="array" ref="O3491">_xlfn.IFS(
   FACT_ORDERS[[#This Row],[TotalAmount]]&gt;1500, 0.15,
   FACT_ORDERS[[#This Row],[TotalAmount]]&gt;1000, 0.1,
   FACT_ORDERS[[#This Row],[TotalAmount]]&gt;500, 0.05,
   TRUE, 0
)</f>
        <v>0.1</v>
      </c>
      <c r="P3491" s="28">
        <f xml:space="preserve"> FACT_ORDERS[[#This Row],[TotalAmount]] * (1 - (FACT_ORDERS[[#This Row],[ClientDiscount]] + FACT_ORDERS[[#This Row],[OrderDiscount]]) )</f>
        <v>1228.5</v>
      </c>
      <c r="Q3491" s="28">
        <f>FACT_ORDERS[[#This Row],[TotalAmountWithDiscount]]+FACT_ORDERS[[#This Row],[DeliveryCost]]</f>
        <v>1243.5</v>
      </c>
      <c r="R3491" s="35">
        <v>45340</v>
      </c>
      <c r="S3491" s="35" t="str">
        <f>IF(NETWORKDAYS(FACT_ORDERS[[#This Row],[Order-Date]], FACT_ORDERS[[#This Row],[ArrivalDate ]]) &gt; 10, "Late", "On Time")</f>
        <v>On Time</v>
      </c>
    </row>
    <row r="3492" spans="1:19" x14ac:dyDescent="0.3">
      <c r="A3492" s="12">
        <v>8490</v>
      </c>
      <c r="B3492" s="12">
        <v>275</v>
      </c>
      <c r="C3492" s="12">
        <v>10756</v>
      </c>
      <c r="D3492" s="12">
        <v>3491</v>
      </c>
      <c r="E3492" s="12" t="s">
        <v>244</v>
      </c>
      <c r="F3492" s="13">
        <v>45285</v>
      </c>
      <c r="G3492" s="26" t="s">
        <v>3504</v>
      </c>
      <c r="H3492" s="12">
        <v>38</v>
      </c>
      <c r="I3492" s="28">
        <f>VLOOKUP(B:B,DIM_PRODUCTS!A:F,5,FALSE)</f>
        <v>35</v>
      </c>
      <c r="J3492" s="28">
        <f>FACT_ORDERS[[#This Row],[ProductPrice]]*FACT_ORDERS[[#This Row],[Quantity]]</f>
        <v>1330</v>
      </c>
      <c r="K3492" s="12" t="str">
        <f>VLOOKUP(C:C,DIM_CUSTOMERS!A:G,7,FALSE)</f>
        <v>Germany</v>
      </c>
      <c r="L3492" s="30" cm="1">
        <f t="array" ref="L3492">_xlfn.IFS(
    AND(FACT_ORDERS[[#This Row],[DeliveryMehtod]]="shippment",FACT_ORDERS[[#This Row],[TotalAmount]]&gt;=200), 0,
    AND(FACT_ORDERS[[#This Row],[DeliveryMehtod]]="pickup"), 15,
    AND(FACT_ORDERS[[#This Row],[DeliveryMehtod]]="shippment",FACT_ORDERS[[#This Row],[TotalAmount]]&lt;200), 35
)</f>
        <v>0</v>
      </c>
      <c r="M3492" s="12" t="str" cm="1">
        <f t="array" ref="M3492">_xlfn.IFS(
    SUMIFS(FACT_ORDERS[TotalAmount], FACT_ORDERS[WD_CUSTOMERS],FACT_ORDERS[[#This Row],[WD_CUSTOMERS]])&gt;=15000, "VIP",
    SUMIFS(FACT_ORDERS[TotalAmount], FACT_ORDERS[WD_CUSTOMERS],FACT_ORDERS[[#This Row],[WD_CUSTOMERS]])&gt;=8000, "Premium",
    TRUE, "Regular"
)</f>
        <v>Regular</v>
      </c>
      <c r="N3492" s="32" cm="1">
        <f t="array" ref="N3492">_xlfn.IFS(
   FACT_ORDERS[[#This Row],[TypeOfClient]]="VIP", 0.2,
   FACT_ORDERS[[#This Row],[TypeOfClient]]="Premium", 0.1,
   TRUE, 0
)</f>
        <v>0</v>
      </c>
      <c r="O3492" s="31" cm="1">
        <f t="array" ref="O3492">_xlfn.IFS(
   FACT_ORDERS[[#This Row],[TotalAmount]]&gt;1500, 0.15,
   FACT_ORDERS[[#This Row],[TotalAmount]]&gt;1000, 0.1,
   FACT_ORDERS[[#This Row],[TotalAmount]]&gt;500, 0.05,
   TRUE, 0
)</f>
        <v>0.1</v>
      </c>
      <c r="P3492" s="28">
        <f xml:space="preserve"> FACT_ORDERS[[#This Row],[TotalAmount]] * (1 - (FACT_ORDERS[[#This Row],[ClientDiscount]] + FACT_ORDERS[[#This Row],[OrderDiscount]]) )</f>
        <v>1197</v>
      </c>
      <c r="Q3492" s="28">
        <f>FACT_ORDERS[[#This Row],[TotalAmountWithDiscount]]+FACT_ORDERS[[#This Row],[DeliveryCost]]</f>
        <v>1197</v>
      </c>
      <c r="R3492" s="35">
        <v>45296</v>
      </c>
      <c r="S3492" s="35" t="str">
        <f>IF(NETWORKDAYS(FACT_ORDERS[[#This Row],[Order-Date]], FACT_ORDERS[[#This Row],[ArrivalDate ]]) &gt; 10, "Late", "On Time")</f>
        <v>On Time</v>
      </c>
    </row>
    <row r="3493" spans="1:19" x14ac:dyDescent="0.3">
      <c r="A3493" s="12">
        <v>8491</v>
      </c>
      <c r="B3493" s="12">
        <v>203</v>
      </c>
      <c r="C3493" s="12">
        <v>10965</v>
      </c>
      <c r="D3493" s="12">
        <v>3492</v>
      </c>
      <c r="E3493" s="12" t="s">
        <v>243</v>
      </c>
      <c r="F3493" s="13">
        <v>45401</v>
      </c>
      <c r="G3493" s="26" t="s">
        <v>13813</v>
      </c>
      <c r="H3493" s="12">
        <v>11</v>
      </c>
      <c r="I3493" s="28">
        <f>VLOOKUP(B:B,DIM_PRODUCTS!A:F,5,FALSE)</f>
        <v>5</v>
      </c>
      <c r="J3493" s="28">
        <f>FACT_ORDERS[[#This Row],[ProductPrice]]*FACT_ORDERS[[#This Row],[Quantity]]</f>
        <v>55</v>
      </c>
      <c r="K3493" s="12" t="str">
        <f>VLOOKUP(C:C,DIM_CUSTOMERS!A:G,7,FALSE)</f>
        <v>Kenya</v>
      </c>
      <c r="L3493" s="30" cm="1">
        <f t="array" ref="L3493">_xlfn.IFS(
    AND(FACT_ORDERS[[#This Row],[DeliveryMehtod]]="shippment",FACT_ORDERS[[#This Row],[TotalAmount]]&gt;=200), 0,
    AND(FACT_ORDERS[[#This Row],[DeliveryMehtod]]="pickup"), 15,
    AND(FACT_ORDERS[[#This Row],[DeliveryMehtod]]="shippment",FACT_ORDERS[[#This Row],[TotalAmount]]&lt;200), 35
)</f>
        <v>15</v>
      </c>
      <c r="M3493" s="12" t="str" cm="1">
        <f t="array" ref="M3493">_xlfn.IFS(
    SUMIFS(FACT_ORDERS[TotalAmount], FACT_ORDERS[WD_CUSTOMERS],FACT_ORDERS[[#This Row],[WD_CUSTOMERS]])&gt;=15000, "VIP",
    SUMIFS(FACT_ORDERS[TotalAmount], FACT_ORDERS[WD_CUSTOMERS],FACT_ORDERS[[#This Row],[WD_CUSTOMERS]])&gt;=8000, "Premium",
    TRUE, "Regular"
)</f>
        <v>Regular</v>
      </c>
      <c r="N3493" s="32" cm="1">
        <f t="array" ref="N3493">_xlfn.IFS(
   FACT_ORDERS[[#This Row],[TypeOfClient]]="VIP", 0.2,
   FACT_ORDERS[[#This Row],[TypeOfClient]]="Premium", 0.1,
   TRUE, 0
)</f>
        <v>0</v>
      </c>
      <c r="O3493" s="31" cm="1">
        <f t="array" ref="O3493">_xlfn.IFS(
   FACT_ORDERS[[#This Row],[TotalAmount]]&gt;1500, 0.15,
   FACT_ORDERS[[#This Row],[TotalAmount]]&gt;1000, 0.1,
   FACT_ORDERS[[#This Row],[TotalAmount]]&gt;500, 0.05,
   TRUE, 0
)</f>
        <v>0</v>
      </c>
      <c r="P3493" s="28">
        <f xml:space="preserve"> FACT_ORDERS[[#This Row],[TotalAmount]] * (1 - (FACT_ORDERS[[#This Row],[ClientDiscount]] + FACT_ORDERS[[#This Row],[OrderDiscount]]) )</f>
        <v>55</v>
      </c>
      <c r="Q3493" s="28">
        <f>FACT_ORDERS[[#This Row],[TotalAmountWithDiscount]]+FACT_ORDERS[[#This Row],[DeliveryCost]]</f>
        <v>70</v>
      </c>
      <c r="R3493" s="35">
        <v>45412</v>
      </c>
      <c r="S3493" s="35" t="str">
        <f>IF(NETWORKDAYS(FACT_ORDERS[[#This Row],[Order-Date]], FACT_ORDERS[[#This Row],[ArrivalDate ]]) &gt; 10, "Late", "On Time")</f>
        <v>On Time</v>
      </c>
    </row>
    <row r="3494" spans="1:19" x14ac:dyDescent="0.3">
      <c r="A3494" s="12">
        <v>8492</v>
      </c>
      <c r="B3494" s="12">
        <v>234</v>
      </c>
      <c r="C3494" s="12">
        <v>10965</v>
      </c>
      <c r="D3494" s="12">
        <v>3493</v>
      </c>
      <c r="E3494" s="12" t="s">
        <v>243</v>
      </c>
      <c r="F3494" s="13">
        <v>45401</v>
      </c>
      <c r="G3494" s="26" t="s">
        <v>12973</v>
      </c>
      <c r="H3494" s="12">
        <v>24</v>
      </c>
      <c r="I3494" s="28">
        <f>VLOOKUP(B:B,DIM_PRODUCTS!A:F,5,FALSE)</f>
        <v>13</v>
      </c>
      <c r="J3494" s="28">
        <f>FACT_ORDERS[[#This Row],[ProductPrice]]*FACT_ORDERS[[#This Row],[Quantity]]</f>
        <v>312</v>
      </c>
      <c r="K3494" s="12" t="str">
        <f>VLOOKUP(C:C,DIM_CUSTOMERS!A:G,7,FALSE)</f>
        <v>Kenya</v>
      </c>
      <c r="L3494" s="30" cm="1">
        <f t="array" ref="L3494">_xlfn.IFS(
    AND(FACT_ORDERS[[#This Row],[DeliveryMehtod]]="shippment",FACT_ORDERS[[#This Row],[TotalAmount]]&gt;=200), 0,
    AND(FACT_ORDERS[[#This Row],[DeliveryMehtod]]="pickup"), 15,
    AND(FACT_ORDERS[[#This Row],[DeliveryMehtod]]="shippment",FACT_ORDERS[[#This Row],[TotalAmount]]&lt;200), 35
)</f>
        <v>15</v>
      </c>
      <c r="M3494" s="12" t="str" cm="1">
        <f t="array" ref="M3494">_xlfn.IFS(
    SUMIFS(FACT_ORDERS[TotalAmount], FACT_ORDERS[WD_CUSTOMERS],FACT_ORDERS[[#This Row],[WD_CUSTOMERS]])&gt;=15000, "VIP",
    SUMIFS(FACT_ORDERS[TotalAmount], FACT_ORDERS[WD_CUSTOMERS],FACT_ORDERS[[#This Row],[WD_CUSTOMERS]])&gt;=8000, "Premium",
    TRUE, "Regular"
)</f>
        <v>Regular</v>
      </c>
      <c r="N3494" s="32" cm="1">
        <f t="array" ref="N3494">_xlfn.IFS(
   FACT_ORDERS[[#This Row],[TypeOfClient]]="VIP", 0.2,
   FACT_ORDERS[[#This Row],[TypeOfClient]]="Premium", 0.1,
   TRUE, 0
)</f>
        <v>0</v>
      </c>
      <c r="O3494" s="31" cm="1">
        <f t="array" ref="O3494">_xlfn.IFS(
   FACT_ORDERS[[#This Row],[TotalAmount]]&gt;1500, 0.15,
   FACT_ORDERS[[#This Row],[TotalAmount]]&gt;1000, 0.1,
   FACT_ORDERS[[#This Row],[TotalAmount]]&gt;500, 0.05,
   TRUE, 0
)</f>
        <v>0</v>
      </c>
      <c r="P3494" s="28">
        <f xml:space="preserve"> FACT_ORDERS[[#This Row],[TotalAmount]] * (1 - (FACT_ORDERS[[#This Row],[ClientDiscount]] + FACT_ORDERS[[#This Row],[OrderDiscount]]) )</f>
        <v>312</v>
      </c>
      <c r="Q3494" s="28">
        <f>FACT_ORDERS[[#This Row],[TotalAmountWithDiscount]]+FACT_ORDERS[[#This Row],[DeliveryCost]]</f>
        <v>327</v>
      </c>
      <c r="R3494" s="35">
        <v>45409</v>
      </c>
      <c r="S3494" s="35" t="str">
        <f>IF(NETWORKDAYS(FACT_ORDERS[[#This Row],[Order-Date]], FACT_ORDERS[[#This Row],[ArrivalDate ]]) &gt; 10, "Late", "On Time")</f>
        <v>On Time</v>
      </c>
    </row>
    <row r="3495" spans="1:19" x14ac:dyDescent="0.3">
      <c r="A3495" s="12">
        <v>8493</v>
      </c>
      <c r="B3495" s="12">
        <v>269</v>
      </c>
      <c r="C3495" s="12">
        <v>10965</v>
      </c>
      <c r="D3495" s="12">
        <v>3494</v>
      </c>
      <c r="E3495" s="12" t="s">
        <v>243</v>
      </c>
      <c r="F3495" s="13">
        <v>45401</v>
      </c>
      <c r="G3495" s="26" t="s">
        <v>13814</v>
      </c>
      <c r="H3495" s="12">
        <v>37</v>
      </c>
      <c r="I3495" s="28">
        <f>VLOOKUP(B:B,DIM_PRODUCTS!A:F,5,FALSE)</f>
        <v>29</v>
      </c>
      <c r="J3495" s="28">
        <f>FACT_ORDERS[[#This Row],[ProductPrice]]*FACT_ORDERS[[#This Row],[Quantity]]</f>
        <v>1073</v>
      </c>
      <c r="K3495" s="12" t="str">
        <f>VLOOKUP(C:C,DIM_CUSTOMERS!A:G,7,FALSE)</f>
        <v>Kenya</v>
      </c>
      <c r="L3495" s="30" cm="1">
        <f t="array" ref="L3495">_xlfn.IFS(
    AND(FACT_ORDERS[[#This Row],[DeliveryMehtod]]="shippment",FACT_ORDERS[[#This Row],[TotalAmount]]&gt;=200), 0,
    AND(FACT_ORDERS[[#This Row],[DeliveryMehtod]]="pickup"), 15,
    AND(FACT_ORDERS[[#This Row],[DeliveryMehtod]]="shippment",FACT_ORDERS[[#This Row],[TotalAmount]]&lt;200), 35
)</f>
        <v>15</v>
      </c>
      <c r="M3495" s="12" t="str" cm="1">
        <f t="array" ref="M3495">_xlfn.IFS(
    SUMIFS(FACT_ORDERS[TotalAmount], FACT_ORDERS[WD_CUSTOMERS],FACT_ORDERS[[#This Row],[WD_CUSTOMERS]])&gt;=15000, "VIP",
    SUMIFS(FACT_ORDERS[TotalAmount], FACT_ORDERS[WD_CUSTOMERS],FACT_ORDERS[[#This Row],[WD_CUSTOMERS]])&gt;=8000, "Premium",
    TRUE, "Regular"
)</f>
        <v>Regular</v>
      </c>
      <c r="N3495" s="32" cm="1">
        <f t="array" ref="N3495">_xlfn.IFS(
   FACT_ORDERS[[#This Row],[TypeOfClient]]="VIP", 0.2,
   FACT_ORDERS[[#This Row],[TypeOfClient]]="Premium", 0.1,
   TRUE, 0
)</f>
        <v>0</v>
      </c>
      <c r="O3495" s="31" cm="1">
        <f t="array" ref="O3495">_xlfn.IFS(
   FACT_ORDERS[[#This Row],[TotalAmount]]&gt;1500, 0.15,
   FACT_ORDERS[[#This Row],[TotalAmount]]&gt;1000, 0.1,
   FACT_ORDERS[[#This Row],[TotalAmount]]&gt;500, 0.05,
   TRUE, 0
)</f>
        <v>0.1</v>
      </c>
      <c r="P3495" s="28">
        <f xml:space="preserve"> FACT_ORDERS[[#This Row],[TotalAmount]] * (1 - (FACT_ORDERS[[#This Row],[ClientDiscount]] + FACT_ORDERS[[#This Row],[OrderDiscount]]) )</f>
        <v>965.7</v>
      </c>
      <c r="Q3495" s="28">
        <f>FACT_ORDERS[[#This Row],[TotalAmountWithDiscount]]+FACT_ORDERS[[#This Row],[DeliveryCost]]</f>
        <v>980.7</v>
      </c>
      <c r="R3495" s="35">
        <v>45412</v>
      </c>
      <c r="S3495" s="35" t="str">
        <f>IF(NETWORKDAYS(FACT_ORDERS[[#This Row],[Order-Date]], FACT_ORDERS[[#This Row],[ArrivalDate ]]) &gt; 10, "Late", "On Time")</f>
        <v>On Time</v>
      </c>
    </row>
    <row r="3496" spans="1:19" x14ac:dyDescent="0.3">
      <c r="A3496" s="12">
        <v>8494</v>
      </c>
      <c r="B3496" s="12">
        <v>234</v>
      </c>
      <c r="C3496" s="12">
        <v>10965</v>
      </c>
      <c r="D3496" s="12">
        <v>3495</v>
      </c>
      <c r="E3496" s="12" t="s">
        <v>243</v>
      </c>
      <c r="F3496" s="13">
        <v>45518</v>
      </c>
      <c r="G3496" s="26" t="s">
        <v>13815</v>
      </c>
      <c r="H3496" s="12">
        <v>29</v>
      </c>
      <c r="I3496" s="28">
        <f>VLOOKUP(B:B,DIM_PRODUCTS!A:F,5,FALSE)</f>
        <v>13</v>
      </c>
      <c r="J3496" s="28">
        <f>FACT_ORDERS[[#This Row],[ProductPrice]]*FACT_ORDERS[[#This Row],[Quantity]]</f>
        <v>377</v>
      </c>
      <c r="K3496" s="12" t="str">
        <f>VLOOKUP(C:C,DIM_CUSTOMERS!A:G,7,FALSE)</f>
        <v>Kenya</v>
      </c>
      <c r="L3496" s="30" cm="1">
        <f t="array" ref="L3496">_xlfn.IFS(
    AND(FACT_ORDERS[[#This Row],[DeliveryMehtod]]="shippment",FACT_ORDERS[[#This Row],[TotalAmount]]&gt;=200), 0,
    AND(FACT_ORDERS[[#This Row],[DeliveryMehtod]]="pickup"), 15,
    AND(FACT_ORDERS[[#This Row],[DeliveryMehtod]]="shippment",FACT_ORDERS[[#This Row],[TotalAmount]]&lt;200), 35
)</f>
        <v>15</v>
      </c>
      <c r="M3496" s="12" t="str" cm="1">
        <f t="array" ref="M3496">_xlfn.IFS(
    SUMIFS(FACT_ORDERS[TotalAmount], FACT_ORDERS[WD_CUSTOMERS],FACT_ORDERS[[#This Row],[WD_CUSTOMERS]])&gt;=15000, "VIP",
    SUMIFS(FACT_ORDERS[TotalAmount], FACT_ORDERS[WD_CUSTOMERS],FACT_ORDERS[[#This Row],[WD_CUSTOMERS]])&gt;=8000, "Premium",
    TRUE, "Regular"
)</f>
        <v>Regular</v>
      </c>
      <c r="N3496" s="32" cm="1">
        <f t="array" ref="N3496">_xlfn.IFS(
   FACT_ORDERS[[#This Row],[TypeOfClient]]="VIP", 0.2,
   FACT_ORDERS[[#This Row],[TypeOfClient]]="Premium", 0.1,
   TRUE, 0
)</f>
        <v>0</v>
      </c>
      <c r="O3496" s="31" cm="1">
        <f t="array" ref="O3496">_xlfn.IFS(
   FACT_ORDERS[[#This Row],[TotalAmount]]&gt;1500, 0.15,
   FACT_ORDERS[[#This Row],[TotalAmount]]&gt;1000, 0.1,
   FACT_ORDERS[[#This Row],[TotalAmount]]&gt;500, 0.05,
   TRUE, 0
)</f>
        <v>0</v>
      </c>
      <c r="P3496" s="28">
        <f xml:space="preserve"> FACT_ORDERS[[#This Row],[TotalAmount]] * (1 - (FACT_ORDERS[[#This Row],[ClientDiscount]] + FACT_ORDERS[[#This Row],[OrderDiscount]]) )</f>
        <v>377</v>
      </c>
      <c r="Q3496" s="28">
        <f>FACT_ORDERS[[#This Row],[TotalAmountWithDiscount]]+FACT_ORDERS[[#This Row],[DeliveryCost]]</f>
        <v>392</v>
      </c>
      <c r="R3496" s="35">
        <v>45525</v>
      </c>
      <c r="S3496" s="35" t="str">
        <f>IF(NETWORKDAYS(FACT_ORDERS[[#This Row],[Order-Date]], FACT_ORDERS[[#This Row],[ArrivalDate ]]) &gt; 10, "Late", "On Time")</f>
        <v>On Time</v>
      </c>
    </row>
    <row r="3497" spans="1:19" x14ac:dyDescent="0.3">
      <c r="A3497" s="12">
        <v>8495</v>
      </c>
      <c r="B3497" s="12">
        <v>269</v>
      </c>
      <c r="C3497" s="12">
        <v>10965</v>
      </c>
      <c r="D3497" s="12">
        <v>3496</v>
      </c>
      <c r="E3497" s="12" t="s">
        <v>243</v>
      </c>
      <c r="F3497" s="13">
        <v>45518</v>
      </c>
      <c r="G3497" s="26" t="s">
        <v>13816</v>
      </c>
      <c r="H3497" s="12">
        <v>29</v>
      </c>
      <c r="I3497" s="28">
        <f>VLOOKUP(B:B,DIM_PRODUCTS!A:F,5,FALSE)</f>
        <v>29</v>
      </c>
      <c r="J3497" s="28">
        <f>FACT_ORDERS[[#This Row],[ProductPrice]]*FACT_ORDERS[[#This Row],[Quantity]]</f>
        <v>841</v>
      </c>
      <c r="K3497" s="12" t="str">
        <f>VLOOKUP(C:C,DIM_CUSTOMERS!A:G,7,FALSE)</f>
        <v>Kenya</v>
      </c>
      <c r="L3497" s="30" cm="1">
        <f t="array" ref="L3497">_xlfn.IFS(
    AND(FACT_ORDERS[[#This Row],[DeliveryMehtod]]="shippment",FACT_ORDERS[[#This Row],[TotalAmount]]&gt;=200), 0,
    AND(FACT_ORDERS[[#This Row],[DeliveryMehtod]]="pickup"), 15,
    AND(FACT_ORDERS[[#This Row],[DeliveryMehtod]]="shippment",FACT_ORDERS[[#This Row],[TotalAmount]]&lt;200), 35
)</f>
        <v>15</v>
      </c>
      <c r="M3497" s="12" t="str" cm="1">
        <f t="array" ref="M3497">_xlfn.IFS(
    SUMIFS(FACT_ORDERS[TotalAmount], FACT_ORDERS[WD_CUSTOMERS],FACT_ORDERS[[#This Row],[WD_CUSTOMERS]])&gt;=15000, "VIP",
    SUMIFS(FACT_ORDERS[TotalAmount], FACT_ORDERS[WD_CUSTOMERS],FACT_ORDERS[[#This Row],[WD_CUSTOMERS]])&gt;=8000, "Premium",
    TRUE, "Regular"
)</f>
        <v>Regular</v>
      </c>
      <c r="N3497" s="32" cm="1">
        <f t="array" ref="N3497">_xlfn.IFS(
   FACT_ORDERS[[#This Row],[TypeOfClient]]="VIP", 0.2,
   FACT_ORDERS[[#This Row],[TypeOfClient]]="Premium", 0.1,
   TRUE, 0
)</f>
        <v>0</v>
      </c>
      <c r="O3497" s="31" cm="1">
        <f t="array" ref="O3497">_xlfn.IFS(
   FACT_ORDERS[[#This Row],[TotalAmount]]&gt;1500, 0.15,
   FACT_ORDERS[[#This Row],[TotalAmount]]&gt;1000, 0.1,
   FACT_ORDERS[[#This Row],[TotalAmount]]&gt;500, 0.05,
   TRUE, 0
)</f>
        <v>0.05</v>
      </c>
      <c r="P3497" s="28">
        <f xml:space="preserve"> FACT_ORDERS[[#This Row],[TotalAmount]] * (1 - (FACT_ORDERS[[#This Row],[ClientDiscount]] + FACT_ORDERS[[#This Row],[OrderDiscount]]) )</f>
        <v>798.94999999999993</v>
      </c>
      <c r="Q3497" s="28">
        <f>FACT_ORDERS[[#This Row],[TotalAmountWithDiscount]]+FACT_ORDERS[[#This Row],[DeliveryCost]]</f>
        <v>813.94999999999993</v>
      </c>
      <c r="R3497" s="35">
        <v>45525</v>
      </c>
      <c r="S3497" s="35" t="str">
        <f>IF(NETWORKDAYS(FACT_ORDERS[[#This Row],[Order-Date]], FACT_ORDERS[[#This Row],[ArrivalDate ]]) &gt; 10, "Late", "On Time")</f>
        <v>On Time</v>
      </c>
    </row>
    <row r="3498" spans="1:19" x14ac:dyDescent="0.3">
      <c r="A3498" s="12">
        <v>8496</v>
      </c>
      <c r="B3498" s="12">
        <v>292</v>
      </c>
      <c r="C3498" s="12">
        <v>10612</v>
      </c>
      <c r="D3498" s="12">
        <v>3497</v>
      </c>
      <c r="E3498" s="12" t="s">
        <v>244</v>
      </c>
      <c r="F3498" s="13">
        <v>45335</v>
      </c>
      <c r="G3498" s="26" t="s">
        <v>13817</v>
      </c>
      <c r="H3498" s="12">
        <v>21</v>
      </c>
      <c r="I3498" s="28">
        <f>VLOOKUP(B:B,DIM_PRODUCTS!A:F,5,FALSE)</f>
        <v>6</v>
      </c>
      <c r="J3498" s="28">
        <f>FACT_ORDERS[[#This Row],[ProductPrice]]*FACT_ORDERS[[#This Row],[Quantity]]</f>
        <v>126</v>
      </c>
      <c r="K3498" s="12" t="str">
        <f>VLOOKUP(C:C,DIM_CUSTOMERS!A:G,7,FALSE)</f>
        <v>France</v>
      </c>
      <c r="L3498" s="30" cm="1">
        <f t="array" ref="L3498">_xlfn.IFS(
    AND(FACT_ORDERS[[#This Row],[DeliveryMehtod]]="shippment",FACT_ORDERS[[#This Row],[TotalAmount]]&gt;=200), 0,
    AND(FACT_ORDERS[[#This Row],[DeliveryMehtod]]="pickup"), 15,
    AND(FACT_ORDERS[[#This Row],[DeliveryMehtod]]="shippment",FACT_ORDERS[[#This Row],[TotalAmount]]&lt;200), 35
)</f>
        <v>35</v>
      </c>
      <c r="M3498" s="12" t="str" cm="1">
        <f t="array" ref="M3498">_xlfn.IFS(
    SUMIFS(FACT_ORDERS[TotalAmount], FACT_ORDERS[WD_CUSTOMERS],FACT_ORDERS[[#This Row],[WD_CUSTOMERS]])&gt;=15000, "VIP",
    SUMIFS(FACT_ORDERS[TotalAmount], FACT_ORDERS[WD_CUSTOMERS],FACT_ORDERS[[#This Row],[WD_CUSTOMERS]])&gt;=8000, "Premium",
    TRUE, "Regular"
)</f>
        <v>Regular</v>
      </c>
      <c r="N3498" s="32" cm="1">
        <f t="array" ref="N3498">_xlfn.IFS(
   FACT_ORDERS[[#This Row],[TypeOfClient]]="VIP", 0.2,
   FACT_ORDERS[[#This Row],[TypeOfClient]]="Premium", 0.1,
   TRUE, 0
)</f>
        <v>0</v>
      </c>
      <c r="O3498" s="31" cm="1">
        <f t="array" ref="O3498">_xlfn.IFS(
   FACT_ORDERS[[#This Row],[TotalAmount]]&gt;1500, 0.15,
   FACT_ORDERS[[#This Row],[TotalAmount]]&gt;1000, 0.1,
   FACT_ORDERS[[#This Row],[TotalAmount]]&gt;500, 0.05,
   TRUE, 0
)</f>
        <v>0</v>
      </c>
      <c r="P3498" s="28">
        <f xml:space="preserve"> FACT_ORDERS[[#This Row],[TotalAmount]] * (1 - (FACT_ORDERS[[#This Row],[ClientDiscount]] + FACT_ORDERS[[#This Row],[OrderDiscount]]) )</f>
        <v>126</v>
      </c>
      <c r="Q3498" s="28">
        <f>FACT_ORDERS[[#This Row],[TotalAmountWithDiscount]]+FACT_ORDERS[[#This Row],[DeliveryCost]]</f>
        <v>161</v>
      </c>
      <c r="R3498" s="35">
        <v>45344</v>
      </c>
      <c r="S3498" s="35" t="str">
        <f>IF(NETWORKDAYS(FACT_ORDERS[[#This Row],[Order-Date]], FACT_ORDERS[[#This Row],[ArrivalDate ]]) &gt; 10, "Late", "On Time")</f>
        <v>On Time</v>
      </c>
    </row>
    <row r="3499" spans="1:19" x14ac:dyDescent="0.3">
      <c r="A3499" s="12">
        <v>8497</v>
      </c>
      <c r="B3499" s="12">
        <v>287</v>
      </c>
      <c r="C3499" s="12">
        <v>10612</v>
      </c>
      <c r="D3499" s="12">
        <v>3498</v>
      </c>
      <c r="E3499" s="12" t="s">
        <v>243</v>
      </c>
      <c r="F3499" s="13">
        <v>45335</v>
      </c>
      <c r="G3499" s="26" t="s">
        <v>3833</v>
      </c>
      <c r="H3499" s="12">
        <v>20</v>
      </c>
      <c r="I3499" s="28">
        <f>VLOOKUP(B:B,DIM_PRODUCTS!A:F,5,FALSE)</f>
        <v>13</v>
      </c>
      <c r="J3499" s="28">
        <f>FACT_ORDERS[[#This Row],[ProductPrice]]*FACT_ORDERS[[#This Row],[Quantity]]</f>
        <v>260</v>
      </c>
      <c r="K3499" s="12" t="str">
        <f>VLOOKUP(C:C,DIM_CUSTOMERS!A:G,7,FALSE)</f>
        <v>France</v>
      </c>
      <c r="L3499" s="30" cm="1">
        <f t="array" ref="L3499">_xlfn.IFS(
    AND(FACT_ORDERS[[#This Row],[DeliveryMehtod]]="shippment",FACT_ORDERS[[#This Row],[TotalAmount]]&gt;=200), 0,
    AND(FACT_ORDERS[[#This Row],[DeliveryMehtod]]="pickup"), 15,
    AND(FACT_ORDERS[[#This Row],[DeliveryMehtod]]="shippment",FACT_ORDERS[[#This Row],[TotalAmount]]&lt;200), 35
)</f>
        <v>15</v>
      </c>
      <c r="M3499" s="12" t="str" cm="1">
        <f t="array" ref="M3499">_xlfn.IFS(
    SUMIFS(FACT_ORDERS[TotalAmount], FACT_ORDERS[WD_CUSTOMERS],FACT_ORDERS[[#This Row],[WD_CUSTOMERS]])&gt;=15000, "VIP",
    SUMIFS(FACT_ORDERS[TotalAmount], FACT_ORDERS[WD_CUSTOMERS],FACT_ORDERS[[#This Row],[WD_CUSTOMERS]])&gt;=8000, "Premium",
    TRUE, "Regular"
)</f>
        <v>Regular</v>
      </c>
      <c r="N3499" s="32" cm="1">
        <f t="array" ref="N3499">_xlfn.IFS(
   FACT_ORDERS[[#This Row],[TypeOfClient]]="VIP", 0.2,
   FACT_ORDERS[[#This Row],[TypeOfClient]]="Premium", 0.1,
   TRUE, 0
)</f>
        <v>0</v>
      </c>
      <c r="O3499" s="31" cm="1">
        <f t="array" ref="O3499">_xlfn.IFS(
   FACT_ORDERS[[#This Row],[TotalAmount]]&gt;1500, 0.15,
   FACT_ORDERS[[#This Row],[TotalAmount]]&gt;1000, 0.1,
   FACT_ORDERS[[#This Row],[TotalAmount]]&gt;500, 0.05,
   TRUE, 0
)</f>
        <v>0</v>
      </c>
      <c r="P3499" s="28">
        <f xml:space="preserve"> FACT_ORDERS[[#This Row],[TotalAmount]] * (1 - (FACT_ORDERS[[#This Row],[ClientDiscount]] + FACT_ORDERS[[#This Row],[OrderDiscount]]) )</f>
        <v>260</v>
      </c>
      <c r="Q3499" s="28">
        <f>FACT_ORDERS[[#This Row],[TotalAmountWithDiscount]]+FACT_ORDERS[[#This Row],[DeliveryCost]]</f>
        <v>275</v>
      </c>
      <c r="R3499" s="35">
        <v>45342</v>
      </c>
      <c r="S3499" s="35" t="str">
        <f>IF(NETWORKDAYS(FACT_ORDERS[[#This Row],[Order-Date]], FACT_ORDERS[[#This Row],[ArrivalDate ]]) &gt; 10, "Late", "On Time")</f>
        <v>On Time</v>
      </c>
    </row>
    <row r="3500" spans="1:19" x14ac:dyDescent="0.3">
      <c r="A3500" s="12">
        <v>8498</v>
      </c>
      <c r="B3500" s="12">
        <v>235</v>
      </c>
      <c r="C3500" s="12">
        <v>10612</v>
      </c>
      <c r="D3500" s="12">
        <v>3499</v>
      </c>
      <c r="E3500" s="12" t="s">
        <v>243</v>
      </c>
      <c r="F3500" s="13">
        <v>45335</v>
      </c>
      <c r="G3500" s="26" t="s">
        <v>13818</v>
      </c>
      <c r="H3500" s="12">
        <v>16</v>
      </c>
      <c r="I3500" s="28">
        <f>VLOOKUP(B:B,DIM_PRODUCTS!A:F,5,FALSE)</f>
        <v>22</v>
      </c>
      <c r="J3500" s="28">
        <f>FACT_ORDERS[[#This Row],[ProductPrice]]*FACT_ORDERS[[#This Row],[Quantity]]</f>
        <v>352</v>
      </c>
      <c r="K3500" s="12" t="str">
        <f>VLOOKUP(C:C,DIM_CUSTOMERS!A:G,7,FALSE)</f>
        <v>France</v>
      </c>
      <c r="L3500" s="30" cm="1">
        <f t="array" ref="L3500">_xlfn.IFS(
    AND(FACT_ORDERS[[#This Row],[DeliveryMehtod]]="shippment",FACT_ORDERS[[#This Row],[TotalAmount]]&gt;=200), 0,
    AND(FACT_ORDERS[[#This Row],[DeliveryMehtod]]="pickup"), 15,
    AND(FACT_ORDERS[[#This Row],[DeliveryMehtod]]="shippment",FACT_ORDERS[[#This Row],[TotalAmount]]&lt;200), 35
)</f>
        <v>15</v>
      </c>
      <c r="M3500" s="12" t="str" cm="1">
        <f t="array" ref="M3500">_xlfn.IFS(
    SUMIFS(FACT_ORDERS[TotalAmount], FACT_ORDERS[WD_CUSTOMERS],FACT_ORDERS[[#This Row],[WD_CUSTOMERS]])&gt;=15000, "VIP",
    SUMIFS(FACT_ORDERS[TotalAmount], FACT_ORDERS[WD_CUSTOMERS],FACT_ORDERS[[#This Row],[WD_CUSTOMERS]])&gt;=8000, "Premium",
    TRUE, "Regular"
)</f>
        <v>Regular</v>
      </c>
      <c r="N3500" s="32" cm="1">
        <f t="array" ref="N3500">_xlfn.IFS(
   FACT_ORDERS[[#This Row],[TypeOfClient]]="VIP", 0.2,
   FACT_ORDERS[[#This Row],[TypeOfClient]]="Premium", 0.1,
   TRUE, 0
)</f>
        <v>0</v>
      </c>
      <c r="O3500" s="31" cm="1">
        <f t="array" ref="O3500">_xlfn.IFS(
   FACT_ORDERS[[#This Row],[TotalAmount]]&gt;1500, 0.15,
   FACT_ORDERS[[#This Row],[TotalAmount]]&gt;1000, 0.1,
   FACT_ORDERS[[#This Row],[TotalAmount]]&gt;500, 0.05,
   TRUE, 0
)</f>
        <v>0</v>
      </c>
      <c r="P3500" s="28">
        <f xml:space="preserve"> FACT_ORDERS[[#This Row],[TotalAmount]] * (1 - (FACT_ORDERS[[#This Row],[ClientDiscount]] + FACT_ORDERS[[#This Row],[OrderDiscount]]) )</f>
        <v>352</v>
      </c>
      <c r="Q3500" s="28">
        <f>FACT_ORDERS[[#This Row],[TotalAmountWithDiscount]]+FACT_ORDERS[[#This Row],[DeliveryCost]]</f>
        <v>367</v>
      </c>
      <c r="R3500" s="35">
        <v>45343</v>
      </c>
      <c r="S3500" s="35" t="str">
        <f>IF(NETWORKDAYS(FACT_ORDERS[[#This Row],[Order-Date]], FACT_ORDERS[[#This Row],[ArrivalDate ]]) &gt; 10, "Late", "On Time")</f>
        <v>On Time</v>
      </c>
    </row>
    <row r="3501" spans="1:19" x14ac:dyDescent="0.3">
      <c r="A3501" s="12">
        <v>8499</v>
      </c>
      <c r="B3501" s="12">
        <v>287</v>
      </c>
      <c r="C3501" s="12">
        <v>10612</v>
      </c>
      <c r="D3501" s="12">
        <v>3500</v>
      </c>
      <c r="E3501" s="12" t="s">
        <v>244</v>
      </c>
      <c r="F3501" s="13">
        <v>45509</v>
      </c>
      <c r="G3501" s="26" t="s">
        <v>13819</v>
      </c>
      <c r="H3501" s="12">
        <v>25</v>
      </c>
      <c r="I3501" s="28">
        <f>VLOOKUP(B:B,DIM_PRODUCTS!A:F,5,FALSE)</f>
        <v>13</v>
      </c>
      <c r="J3501" s="28">
        <f>FACT_ORDERS[[#This Row],[ProductPrice]]*FACT_ORDERS[[#This Row],[Quantity]]</f>
        <v>325</v>
      </c>
      <c r="K3501" s="12" t="str">
        <f>VLOOKUP(C:C,DIM_CUSTOMERS!A:G,7,FALSE)</f>
        <v>France</v>
      </c>
      <c r="L3501" s="30" cm="1">
        <f t="array" ref="L3501">_xlfn.IFS(
    AND(FACT_ORDERS[[#This Row],[DeliveryMehtod]]="shippment",FACT_ORDERS[[#This Row],[TotalAmount]]&gt;=200), 0,
    AND(FACT_ORDERS[[#This Row],[DeliveryMehtod]]="pickup"), 15,
    AND(FACT_ORDERS[[#This Row],[DeliveryMehtod]]="shippment",FACT_ORDERS[[#This Row],[TotalAmount]]&lt;200), 35
)</f>
        <v>0</v>
      </c>
      <c r="M3501" s="12" t="str" cm="1">
        <f t="array" ref="M3501">_xlfn.IFS(
    SUMIFS(FACT_ORDERS[TotalAmount], FACT_ORDERS[WD_CUSTOMERS],FACT_ORDERS[[#This Row],[WD_CUSTOMERS]])&gt;=15000, "VIP",
    SUMIFS(FACT_ORDERS[TotalAmount], FACT_ORDERS[WD_CUSTOMERS],FACT_ORDERS[[#This Row],[WD_CUSTOMERS]])&gt;=8000, "Premium",
    TRUE, "Regular"
)</f>
        <v>Regular</v>
      </c>
      <c r="N3501" s="32" cm="1">
        <f t="array" ref="N3501">_xlfn.IFS(
   FACT_ORDERS[[#This Row],[TypeOfClient]]="VIP", 0.2,
   FACT_ORDERS[[#This Row],[TypeOfClient]]="Premium", 0.1,
   TRUE, 0
)</f>
        <v>0</v>
      </c>
      <c r="O3501" s="31" cm="1">
        <f t="array" ref="O3501">_xlfn.IFS(
   FACT_ORDERS[[#This Row],[TotalAmount]]&gt;1500, 0.15,
   FACT_ORDERS[[#This Row],[TotalAmount]]&gt;1000, 0.1,
   FACT_ORDERS[[#This Row],[TotalAmount]]&gt;500, 0.05,
   TRUE, 0
)</f>
        <v>0</v>
      </c>
      <c r="P3501" s="28">
        <f xml:space="preserve"> FACT_ORDERS[[#This Row],[TotalAmount]] * (1 - (FACT_ORDERS[[#This Row],[ClientDiscount]] + FACT_ORDERS[[#This Row],[OrderDiscount]]) )</f>
        <v>325</v>
      </c>
      <c r="Q3501" s="28">
        <f>FACT_ORDERS[[#This Row],[TotalAmountWithDiscount]]+FACT_ORDERS[[#This Row],[DeliveryCost]]</f>
        <v>325</v>
      </c>
      <c r="R3501" s="35">
        <v>45520</v>
      </c>
      <c r="S3501" s="35" t="str">
        <f>IF(NETWORKDAYS(FACT_ORDERS[[#This Row],[Order-Date]], FACT_ORDERS[[#This Row],[ArrivalDate ]]) &gt; 10, "Late", "On Time")</f>
        <v>On Time</v>
      </c>
    </row>
    <row r="3502" spans="1:19" x14ac:dyDescent="0.3">
      <c r="A3502" s="12">
        <v>8500</v>
      </c>
      <c r="B3502" s="12">
        <v>292</v>
      </c>
      <c r="C3502" s="12">
        <v>10612</v>
      </c>
      <c r="D3502" s="12">
        <v>3501</v>
      </c>
      <c r="E3502" s="12" t="s">
        <v>244</v>
      </c>
      <c r="F3502" s="13">
        <v>45190</v>
      </c>
      <c r="G3502" s="26" t="s">
        <v>3444</v>
      </c>
      <c r="H3502" s="12">
        <v>12</v>
      </c>
      <c r="I3502" s="28">
        <f>VLOOKUP(B:B,DIM_PRODUCTS!A:F,5,FALSE)</f>
        <v>6</v>
      </c>
      <c r="J3502" s="28">
        <f>FACT_ORDERS[[#This Row],[ProductPrice]]*FACT_ORDERS[[#This Row],[Quantity]]</f>
        <v>72</v>
      </c>
      <c r="K3502" s="12" t="str">
        <f>VLOOKUP(C:C,DIM_CUSTOMERS!A:G,7,FALSE)</f>
        <v>France</v>
      </c>
      <c r="L3502" s="30" cm="1">
        <f t="array" ref="L3502">_xlfn.IFS(
    AND(FACT_ORDERS[[#This Row],[DeliveryMehtod]]="shippment",FACT_ORDERS[[#This Row],[TotalAmount]]&gt;=200), 0,
    AND(FACT_ORDERS[[#This Row],[DeliveryMehtod]]="pickup"), 15,
    AND(FACT_ORDERS[[#This Row],[DeliveryMehtod]]="shippment",FACT_ORDERS[[#This Row],[TotalAmount]]&lt;200), 35
)</f>
        <v>35</v>
      </c>
      <c r="M3502" s="12" t="str" cm="1">
        <f t="array" ref="M3502">_xlfn.IFS(
    SUMIFS(FACT_ORDERS[TotalAmount], FACT_ORDERS[WD_CUSTOMERS],FACT_ORDERS[[#This Row],[WD_CUSTOMERS]])&gt;=15000, "VIP",
    SUMIFS(FACT_ORDERS[TotalAmount], FACT_ORDERS[WD_CUSTOMERS],FACT_ORDERS[[#This Row],[WD_CUSTOMERS]])&gt;=8000, "Premium",
    TRUE, "Regular"
)</f>
        <v>Regular</v>
      </c>
      <c r="N3502" s="32" cm="1">
        <f t="array" ref="N3502">_xlfn.IFS(
   FACT_ORDERS[[#This Row],[TypeOfClient]]="VIP", 0.2,
   FACT_ORDERS[[#This Row],[TypeOfClient]]="Premium", 0.1,
   TRUE, 0
)</f>
        <v>0</v>
      </c>
      <c r="O3502" s="31" cm="1">
        <f t="array" ref="O3502">_xlfn.IFS(
   FACT_ORDERS[[#This Row],[TotalAmount]]&gt;1500, 0.15,
   FACT_ORDERS[[#This Row],[TotalAmount]]&gt;1000, 0.1,
   FACT_ORDERS[[#This Row],[TotalAmount]]&gt;500, 0.05,
   TRUE, 0
)</f>
        <v>0</v>
      </c>
      <c r="P3502" s="28">
        <f xml:space="preserve"> FACT_ORDERS[[#This Row],[TotalAmount]] * (1 - (FACT_ORDERS[[#This Row],[ClientDiscount]] + FACT_ORDERS[[#This Row],[OrderDiscount]]) )</f>
        <v>72</v>
      </c>
      <c r="Q3502" s="28">
        <f>FACT_ORDERS[[#This Row],[TotalAmountWithDiscount]]+FACT_ORDERS[[#This Row],[DeliveryCost]]</f>
        <v>107</v>
      </c>
      <c r="R3502" s="35">
        <v>45197</v>
      </c>
      <c r="S3502" s="35" t="str">
        <f>IF(NETWORKDAYS(FACT_ORDERS[[#This Row],[Order-Date]], FACT_ORDERS[[#This Row],[ArrivalDate ]]) &gt; 10, "Late", "On Time")</f>
        <v>On Time</v>
      </c>
    </row>
    <row r="3503" spans="1:19" x14ac:dyDescent="0.3">
      <c r="A3503" s="12">
        <v>8501</v>
      </c>
      <c r="B3503" s="12">
        <v>287</v>
      </c>
      <c r="C3503" s="12">
        <v>10612</v>
      </c>
      <c r="D3503" s="12">
        <v>3502</v>
      </c>
      <c r="E3503" s="12" t="s">
        <v>244</v>
      </c>
      <c r="F3503" s="13">
        <v>45190</v>
      </c>
      <c r="G3503" s="26" t="s">
        <v>13820</v>
      </c>
      <c r="H3503" s="12">
        <v>24</v>
      </c>
      <c r="I3503" s="28">
        <f>VLOOKUP(B:B,DIM_PRODUCTS!A:F,5,FALSE)</f>
        <v>13</v>
      </c>
      <c r="J3503" s="28">
        <f>FACT_ORDERS[[#This Row],[ProductPrice]]*FACT_ORDERS[[#This Row],[Quantity]]</f>
        <v>312</v>
      </c>
      <c r="K3503" s="12" t="str">
        <f>VLOOKUP(C:C,DIM_CUSTOMERS!A:G,7,FALSE)</f>
        <v>France</v>
      </c>
      <c r="L3503" s="30" cm="1">
        <f t="array" ref="L3503">_xlfn.IFS(
    AND(FACT_ORDERS[[#This Row],[DeliveryMehtod]]="shippment",FACT_ORDERS[[#This Row],[TotalAmount]]&gt;=200), 0,
    AND(FACT_ORDERS[[#This Row],[DeliveryMehtod]]="pickup"), 15,
    AND(FACT_ORDERS[[#This Row],[DeliveryMehtod]]="shippment",FACT_ORDERS[[#This Row],[TotalAmount]]&lt;200), 35
)</f>
        <v>0</v>
      </c>
      <c r="M3503" s="12" t="str" cm="1">
        <f t="array" ref="M3503">_xlfn.IFS(
    SUMIFS(FACT_ORDERS[TotalAmount], FACT_ORDERS[WD_CUSTOMERS],FACT_ORDERS[[#This Row],[WD_CUSTOMERS]])&gt;=15000, "VIP",
    SUMIFS(FACT_ORDERS[TotalAmount], FACT_ORDERS[WD_CUSTOMERS],FACT_ORDERS[[#This Row],[WD_CUSTOMERS]])&gt;=8000, "Premium",
    TRUE, "Regular"
)</f>
        <v>Regular</v>
      </c>
      <c r="N3503" s="32" cm="1">
        <f t="array" ref="N3503">_xlfn.IFS(
   FACT_ORDERS[[#This Row],[TypeOfClient]]="VIP", 0.2,
   FACT_ORDERS[[#This Row],[TypeOfClient]]="Premium", 0.1,
   TRUE, 0
)</f>
        <v>0</v>
      </c>
      <c r="O3503" s="31" cm="1">
        <f t="array" ref="O3503">_xlfn.IFS(
   FACT_ORDERS[[#This Row],[TotalAmount]]&gt;1500, 0.15,
   FACT_ORDERS[[#This Row],[TotalAmount]]&gt;1000, 0.1,
   FACT_ORDERS[[#This Row],[TotalAmount]]&gt;500, 0.05,
   TRUE, 0
)</f>
        <v>0</v>
      </c>
      <c r="P3503" s="28">
        <f xml:space="preserve"> FACT_ORDERS[[#This Row],[TotalAmount]] * (1 - (FACT_ORDERS[[#This Row],[ClientDiscount]] + FACT_ORDERS[[#This Row],[OrderDiscount]]) )</f>
        <v>312</v>
      </c>
      <c r="Q3503" s="28">
        <f>FACT_ORDERS[[#This Row],[TotalAmountWithDiscount]]+FACT_ORDERS[[#This Row],[DeliveryCost]]</f>
        <v>312</v>
      </c>
      <c r="R3503" s="35">
        <v>45199</v>
      </c>
      <c r="S3503" s="35" t="str">
        <f>IF(NETWORKDAYS(FACT_ORDERS[[#This Row],[Order-Date]], FACT_ORDERS[[#This Row],[ArrivalDate ]]) &gt; 10, "Late", "On Time")</f>
        <v>On Time</v>
      </c>
    </row>
    <row r="3504" spans="1:19" x14ac:dyDescent="0.3">
      <c r="A3504" s="12">
        <v>8502</v>
      </c>
      <c r="B3504" s="12">
        <v>235</v>
      </c>
      <c r="C3504" s="12">
        <v>10612</v>
      </c>
      <c r="D3504" s="12">
        <v>3503</v>
      </c>
      <c r="E3504" s="12" t="s">
        <v>244</v>
      </c>
      <c r="F3504" s="13">
        <v>45190</v>
      </c>
      <c r="G3504" s="26" t="s">
        <v>3756</v>
      </c>
      <c r="H3504" s="12">
        <v>16</v>
      </c>
      <c r="I3504" s="28">
        <f>VLOOKUP(B:B,DIM_PRODUCTS!A:F,5,FALSE)</f>
        <v>22</v>
      </c>
      <c r="J3504" s="28">
        <f>FACT_ORDERS[[#This Row],[ProductPrice]]*FACT_ORDERS[[#This Row],[Quantity]]</f>
        <v>352</v>
      </c>
      <c r="K3504" s="12" t="str">
        <f>VLOOKUP(C:C,DIM_CUSTOMERS!A:G,7,FALSE)</f>
        <v>France</v>
      </c>
      <c r="L3504" s="30" cm="1">
        <f t="array" ref="L3504">_xlfn.IFS(
    AND(FACT_ORDERS[[#This Row],[DeliveryMehtod]]="shippment",FACT_ORDERS[[#This Row],[TotalAmount]]&gt;=200), 0,
    AND(FACT_ORDERS[[#This Row],[DeliveryMehtod]]="pickup"), 15,
    AND(FACT_ORDERS[[#This Row],[DeliveryMehtod]]="shippment",FACT_ORDERS[[#This Row],[TotalAmount]]&lt;200), 35
)</f>
        <v>0</v>
      </c>
      <c r="M3504" s="12" t="str" cm="1">
        <f t="array" ref="M3504">_xlfn.IFS(
    SUMIFS(FACT_ORDERS[TotalAmount], FACT_ORDERS[WD_CUSTOMERS],FACT_ORDERS[[#This Row],[WD_CUSTOMERS]])&gt;=15000, "VIP",
    SUMIFS(FACT_ORDERS[TotalAmount], FACT_ORDERS[WD_CUSTOMERS],FACT_ORDERS[[#This Row],[WD_CUSTOMERS]])&gt;=8000, "Premium",
    TRUE, "Regular"
)</f>
        <v>Regular</v>
      </c>
      <c r="N3504" s="32" cm="1">
        <f t="array" ref="N3504">_xlfn.IFS(
   FACT_ORDERS[[#This Row],[TypeOfClient]]="VIP", 0.2,
   FACT_ORDERS[[#This Row],[TypeOfClient]]="Premium", 0.1,
   TRUE, 0
)</f>
        <v>0</v>
      </c>
      <c r="O3504" s="31" cm="1">
        <f t="array" ref="O3504">_xlfn.IFS(
   FACT_ORDERS[[#This Row],[TotalAmount]]&gt;1500, 0.15,
   FACT_ORDERS[[#This Row],[TotalAmount]]&gt;1000, 0.1,
   FACT_ORDERS[[#This Row],[TotalAmount]]&gt;500, 0.05,
   TRUE, 0
)</f>
        <v>0</v>
      </c>
      <c r="P3504" s="28">
        <f xml:space="preserve"> FACT_ORDERS[[#This Row],[TotalAmount]] * (1 - (FACT_ORDERS[[#This Row],[ClientDiscount]] + FACT_ORDERS[[#This Row],[OrderDiscount]]) )</f>
        <v>352</v>
      </c>
      <c r="Q3504" s="28">
        <f>FACT_ORDERS[[#This Row],[TotalAmountWithDiscount]]+FACT_ORDERS[[#This Row],[DeliveryCost]]</f>
        <v>352</v>
      </c>
      <c r="R3504" s="35">
        <v>45199</v>
      </c>
      <c r="S3504" s="35" t="str">
        <f>IF(NETWORKDAYS(FACT_ORDERS[[#This Row],[Order-Date]], FACT_ORDERS[[#This Row],[ArrivalDate ]]) &gt; 10, "Late", "On Time")</f>
        <v>On Time</v>
      </c>
    </row>
    <row r="3505" spans="1:19" x14ac:dyDescent="0.3">
      <c r="A3505" s="12">
        <v>8503</v>
      </c>
      <c r="B3505" s="12">
        <v>252</v>
      </c>
      <c r="C3505" s="12">
        <v>10140</v>
      </c>
      <c r="D3505" s="12">
        <v>3504</v>
      </c>
      <c r="E3505" s="12" t="s">
        <v>244</v>
      </c>
      <c r="F3505" s="13">
        <v>45363</v>
      </c>
      <c r="G3505" s="26" t="s">
        <v>13821</v>
      </c>
      <c r="H3505" s="12">
        <v>13</v>
      </c>
      <c r="I3505" s="28">
        <f>VLOOKUP(B:B,DIM_PRODUCTS!A:F,5,FALSE)</f>
        <v>18</v>
      </c>
      <c r="J3505" s="28">
        <f>FACT_ORDERS[[#This Row],[ProductPrice]]*FACT_ORDERS[[#This Row],[Quantity]]</f>
        <v>234</v>
      </c>
      <c r="K3505" s="12" t="str">
        <f>VLOOKUP(C:C,DIM_CUSTOMERS!A:G,7,FALSE)</f>
        <v>USA</v>
      </c>
      <c r="L3505" s="30" cm="1">
        <f t="array" ref="L3505">_xlfn.IFS(
    AND(FACT_ORDERS[[#This Row],[DeliveryMehtod]]="shippment",FACT_ORDERS[[#This Row],[TotalAmount]]&gt;=200), 0,
    AND(FACT_ORDERS[[#This Row],[DeliveryMehtod]]="pickup"), 15,
    AND(FACT_ORDERS[[#This Row],[DeliveryMehtod]]="shippment",FACT_ORDERS[[#This Row],[TotalAmount]]&lt;200), 35
)</f>
        <v>0</v>
      </c>
      <c r="M3505" s="12" t="str" cm="1">
        <f t="array" ref="M3505">_xlfn.IFS(
    SUMIFS(FACT_ORDERS[TotalAmount], FACT_ORDERS[WD_CUSTOMERS],FACT_ORDERS[[#This Row],[WD_CUSTOMERS]])&gt;=15000, "VIP",
    SUMIFS(FACT_ORDERS[TotalAmount], FACT_ORDERS[WD_CUSTOMERS],FACT_ORDERS[[#This Row],[WD_CUSTOMERS]])&gt;=8000, "Premium",
    TRUE, "Regular"
)</f>
        <v>Premium</v>
      </c>
      <c r="N3505" s="32" cm="1">
        <f t="array" ref="N3505">_xlfn.IFS(
   FACT_ORDERS[[#This Row],[TypeOfClient]]="VIP", 0.2,
   FACT_ORDERS[[#This Row],[TypeOfClient]]="Premium", 0.1,
   TRUE, 0
)</f>
        <v>0.1</v>
      </c>
      <c r="O3505" s="31" cm="1">
        <f t="array" ref="O3505">_xlfn.IFS(
   FACT_ORDERS[[#This Row],[TotalAmount]]&gt;1500, 0.15,
   FACT_ORDERS[[#This Row],[TotalAmount]]&gt;1000, 0.1,
   FACT_ORDERS[[#This Row],[TotalAmount]]&gt;500, 0.05,
   TRUE, 0
)</f>
        <v>0</v>
      </c>
      <c r="P3505" s="28">
        <f xml:space="preserve"> FACT_ORDERS[[#This Row],[TotalAmount]] * (1 - (FACT_ORDERS[[#This Row],[ClientDiscount]] + FACT_ORDERS[[#This Row],[OrderDiscount]]) )</f>
        <v>210.6</v>
      </c>
      <c r="Q3505" s="28">
        <f>FACT_ORDERS[[#This Row],[TotalAmountWithDiscount]]+FACT_ORDERS[[#This Row],[DeliveryCost]]</f>
        <v>210.6</v>
      </c>
      <c r="R3505" s="35">
        <v>45373</v>
      </c>
      <c r="S3505" s="35" t="str">
        <f>IF(NETWORKDAYS(FACT_ORDERS[[#This Row],[Order-Date]], FACT_ORDERS[[#This Row],[ArrivalDate ]]) &gt; 10, "Late", "On Time")</f>
        <v>On Time</v>
      </c>
    </row>
    <row r="3506" spans="1:19" x14ac:dyDescent="0.3">
      <c r="A3506" s="12">
        <v>8504</v>
      </c>
      <c r="B3506" s="12">
        <v>269</v>
      </c>
      <c r="C3506" s="12">
        <v>10140</v>
      </c>
      <c r="D3506" s="12">
        <v>3505</v>
      </c>
      <c r="E3506" s="12" t="s">
        <v>244</v>
      </c>
      <c r="F3506" s="13">
        <v>45363</v>
      </c>
      <c r="G3506" s="26" t="s">
        <v>13822</v>
      </c>
      <c r="H3506" s="12">
        <v>22</v>
      </c>
      <c r="I3506" s="28">
        <f>VLOOKUP(B:B,DIM_PRODUCTS!A:F,5,FALSE)</f>
        <v>29</v>
      </c>
      <c r="J3506" s="28">
        <f>FACT_ORDERS[[#This Row],[ProductPrice]]*FACT_ORDERS[[#This Row],[Quantity]]</f>
        <v>638</v>
      </c>
      <c r="K3506" s="12" t="str">
        <f>VLOOKUP(C:C,DIM_CUSTOMERS!A:G,7,FALSE)</f>
        <v>USA</v>
      </c>
      <c r="L3506" s="30" cm="1">
        <f t="array" ref="L3506">_xlfn.IFS(
    AND(FACT_ORDERS[[#This Row],[DeliveryMehtod]]="shippment",FACT_ORDERS[[#This Row],[TotalAmount]]&gt;=200), 0,
    AND(FACT_ORDERS[[#This Row],[DeliveryMehtod]]="pickup"), 15,
    AND(FACT_ORDERS[[#This Row],[DeliveryMehtod]]="shippment",FACT_ORDERS[[#This Row],[TotalAmount]]&lt;200), 35
)</f>
        <v>0</v>
      </c>
      <c r="M3506" s="12" t="str" cm="1">
        <f t="array" ref="M3506">_xlfn.IFS(
    SUMIFS(FACT_ORDERS[TotalAmount], FACT_ORDERS[WD_CUSTOMERS],FACT_ORDERS[[#This Row],[WD_CUSTOMERS]])&gt;=15000, "VIP",
    SUMIFS(FACT_ORDERS[TotalAmount], FACT_ORDERS[WD_CUSTOMERS],FACT_ORDERS[[#This Row],[WD_CUSTOMERS]])&gt;=8000, "Premium",
    TRUE, "Regular"
)</f>
        <v>Premium</v>
      </c>
      <c r="N3506" s="32" cm="1">
        <f t="array" ref="N3506">_xlfn.IFS(
   FACT_ORDERS[[#This Row],[TypeOfClient]]="VIP", 0.2,
   FACT_ORDERS[[#This Row],[TypeOfClient]]="Premium", 0.1,
   TRUE, 0
)</f>
        <v>0.1</v>
      </c>
      <c r="O3506" s="31" cm="1">
        <f t="array" ref="O3506">_xlfn.IFS(
   FACT_ORDERS[[#This Row],[TotalAmount]]&gt;1500, 0.15,
   FACT_ORDERS[[#This Row],[TotalAmount]]&gt;1000, 0.1,
   FACT_ORDERS[[#This Row],[TotalAmount]]&gt;500, 0.05,
   TRUE, 0
)</f>
        <v>0.05</v>
      </c>
      <c r="P3506" s="28">
        <f xml:space="preserve"> FACT_ORDERS[[#This Row],[TotalAmount]] * (1 - (FACT_ORDERS[[#This Row],[ClientDiscount]] + FACT_ORDERS[[#This Row],[OrderDiscount]]) )</f>
        <v>542.29999999999995</v>
      </c>
      <c r="Q3506" s="28">
        <f>FACT_ORDERS[[#This Row],[TotalAmountWithDiscount]]+FACT_ORDERS[[#This Row],[DeliveryCost]]</f>
        <v>542.29999999999995</v>
      </c>
      <c r="R3506" s="35">
        <v>45373</v>
      </c>
      <c r="S3506" s="35" t="str">
        <f>IF(NETWORKDAYS(FACT_ORDERS[[#This Row],[Order-Date]], FACT_ORDERS[[#This Row],[ArrivalDate ]]) &gt; 10, "Late", "On Time")</f>
        <v>On Time</v>
      </c>
    </row>
    <row r="3507" spans="1:19" x14ac:dyDescent="0.3">
      <c r="A3507" s="12">
        <v>8505</v>
      </c>
      <c r="B3507" s="12">
        <v>252</v>
      </c>
      <c r="C3507" s="12">
        <v>10140</v>
      </c>
      <c r="D3507" s="12">
        <v>3506</v>
      </c>
      <c r="E3507" s="12" t="s">
        <v>243</v>
      </c>
      <c r="F3507" s="13">
        <v>45387</v>
      </c>
      <c r="G3507" s="26" t="s">
        <v>13823</v>
      </c>
      <c r="H3507" s="12">
        <v>18</v>
      </c>
      <c r="I3507" s="28">
        <f>VLOOKUP(B:B,DIM_PRODUCTS!A:F,5,FALSE)</f>
        <v>18</v>
      </c>
      <c r="J3507" s="28">
        <f>FACT_ORDERS[[#This Row],[ProductPrice]]*FACT_ORDERS[[#This Row],[Quantity]]</f>
        <v>324</v>
      </c>
      <c r="K3507" s="12" t="str">
        <f>VLOOKUP(C:C,DIM_CUSTOMERS!A:G,7,FALSE)</f>
        <v>USA</v>
      </c>
      <c r="L3507" s="30" cm="1">
        <f t="array" ref="L3507">_xlfn.IFS(
    AND(FACT_ORDERS[[#This Row],[DeliveryMehtod]]="shippment",FACT_ORDERS[[#This Row],[TotalAmount]]&gt;=200), 0,
    AND(FACT_ORDERS[[#This Row],[DeliveryMehtod]]="pickup"), 15,
    AND(FACT_ORDERS[[#This Row],[DeliveryMehtod]]="shippment",FACT_ORDERS[[#This Row],[TotalAmount]]&lt;200), 35
)</f>
        <v>15</v>
      </c>
      <c r="M3507" s="12" t="str" cm="1">
        <f t="array" ref="M3507">_xlfn.IFS(
    SUMIFS(FACT_ORDERS[TotalAmount], FACT_ORDERS[WD_CUSTOMERS],FACT_ORDERS[[#This Row],[WD_CUSTOMERS]])&gt;=15000, "VIP",
    SUMIFS(FACT_ORDERS[TotalAmount], FACT_ORDERS[WD_CUSTOMERS],FACT_ORDERS[[#This Row],[WD_CUSTOMERS]])&gt;=8000, "Premium",
    TRUE, "Regular"
)</f>
        <v>Premium</v>
      </c>
      <c r="N3507" s="32" cm="1">
        <f t="array" ref="N3507">_xlfn.IFS(
   FACT_ORDERS[[#This Row],[TypeOfClient]]="VIP", 0.2,
   FACT_ORDERS[[#This Row],[TypeOfClient]]="Premium", 0.1,
   TRUE, 0
)</f>
        <v>0.1</v>
      </c>
      <c r="O3507" s="31" cm="1">
        <f t="array" ref="O3507">_xlfn.IFS(
   FACT_ORDERS[[#This Row],[TotalAmount]]&gt;1500, 0.15,
   FACT_ORDERS[[#This Row],[TotalAmount]]&gt;1000, 0.1,
   FACT_ORDERS[[#This Row],[TotalAmount]]&gt;500, 0.05,
   TRUE, 0
)</f>
        <v>0</v>
      </c>
      <c r="P3507" s="28">
        <f xml:space="preserve"> FACT_ORDERS[[#This Row],[TotalAmount]] * (1 - (FACT_ORDERS[[#This Row],[ClientDiscount]] + FACT_ORDERS[[#This Row],[OrderDiscount]]) )</f>
        <v>291.60000000000002</v>
      </c>
      <c r="Q3507" s="28">
        <f>FACT_ORDERS[[#This Row],[TotalAmountWithDiscount]]+FACT_ORDERS[[#This Row],[DeliveryCost]]</f>
        <v>306.60000000000002</v>
      </c>
      <c r="R3507" s="35">
        <v>45394</v>
      </c>
      <c r="S3507" s="35" t="str">
        <f>IF(NETWORKDAYS(FACT_ORDERS[[#This Row],[Order-Date]], FACT_ORDERS[[#This Row],[ArrivalDate ]]) &gt; 10, "Late", "On Time")</f>
        <v>On Time</v>
      </c>
    </row>
    <row r="3508" spans="1:19" x14ac:dyDescent="0.3">
      <c r="A3508" s="12">
        <v>8506</v>
      </c>
      <c r="B3508" s="12">
        <v>269</v>
      </c>
      <c r="C3508" s="12">
        <v>10140</v>
      </c>
      <c r="D3508" s="12">
        <v>3507</v>
      </c>
      <c r="E3508" s="12" t="s">
        <v>244</v>
      </c>
      <c r="F3508" s="13">
        <v>45387</v>
      </c>
      <c r="G3508" s="26" t="s">
        <v>13824</v>
      </c>
      <c r="H3508" s="12">
        <v>31</v>
      </c>
      <c r="I3508" s="28">
        <f>VLOOKUP(B:B,DIM_PRODUCTS!A:F,5,FALSE)</f>
        <v>29</v>
      </c>
      <c r="J3508" s="28">
        <f>FACT_ORDERS[[#This Row],[ProductPrice]]*FACT_ORDERS[[#This Row],[Quantity]]</f>
        <v>899</v>
      </c>
      <c r="K3508" s="12" t="str">
        <f>VLOOKUP(C:C,DIM_CUSTOMERS!A:G,7,FALSE)</f>
        <v>USA</v>
      </c>
      <c r="L3508" s="30" cm="1">
        <f t="array" ref="L3508">_xlfn.IFS(
    AND(FACT_ORDERS[[#This Row],[DeliveryMehtod]]="shippment",FACT_ORDERS[[#This Row],[TotalAmount]]&gt;=200), 0,
    AND(FACT_ORDERS[[#This Row],[DeliveryMehtod]]="pickup"), 15,
    AND(FACT_ORDERS[[#This Row],[DeliveryMehtod]]="shippment",FACT_ORDERS[[#This Row],[TotalAmount]]&lt;200), 35
)</f>
        <v>0</v>
      </c>
      <c r="M3508" s="12" t="str" cm="1">
        <f t="array" ref="M3508">_xlfn.IFS(
    SUMIFS(FACT_ORDERS[TotalAmount], FACT_ORDERS[WD_CUSTOMERS],FACT_ORDERS[[#This Row],[WD_CUSTOMERS]])&gt;=15000, "VIP",
    SUMIFS(FACT_ORDERS[TotalAmount], FACT_ORDERS[WD_CUSTOMERS],FACT_ORDERS[[#This Row],[WD_CUSTOMERS]])&gt;=8000, "Premium",
    TRUE, "Regular"
)</f>
        <v>Premium</v>
      </c>
      <c r="N3508" s="32" cm="1">
        <f t="array" ref="N3508">_xlfn.IFS(
   FACT_ORDERS[[#This Row],[TypeOfClient]]="VIP", 0.2,
   FACT_ORDERS[[#This Row],[TypeOfClient]]="Premium", 0.1,
   TRUE, 0
)</f>
        <v>0.1</v>
      </c>
      <c r="O3508" s="31" cm="1">
        <f t="array" ref="O3508">_xlfn.IFS(
   FACT_ORDERS[[#This Row],[TotalAmount]]&gt;1500, 0.15,
   FACT_ORDERS[[#This Row],[TotalAmount]]&gt;1000, 0.1,
   FACT_ORDERS[[#This Row],[TotalAmount]]&gt;500, 0.05,
   TRUE, 0
)</f>
        <v>0.05</v>
      </c>
      <c r="P3508" s="28">
        <f xml:space="preserve"> FACT_ORDERS[[#This Row],[TotalAmount]] * (1 - (FACT_ORDERS[[#This Row],[ClientDiscount]] + FACT_ORDERS[[#This Row],[OrderDiscount]]) )</f>
        <v>764.15</v>
      </c>
      <c r="Q3508" s="28">
        <f>FACT_ORDERS[[#This Row],[TotalAmountWithDiscount]]+FACT_ORDERS[[#This Row],[DeliveryCost]]</f>
        <v>764.15</v>
      </c>
      <c r="R3508" s="35">
        <v>45395</v>
      </c>
      <c r="S3508" s="35" t="str">
        <f>IF(NETWORKDAYS(FACT_ORDERS[[#This Row],[Order-Date]], FACT_ORDERS[[#This Row],[ArrivalDate ]]) &gt; 10, "Late", "On Time")</f>
        <v>On Time</v>
      </c>
    </row>
    <row r="3509" spans="1:19" x14ac:dyDescent="0.3">
      <c r="A3509" s="12">
        <v>8507</v>
      </c>
      <c r="B3509" s="12">
        <v>252</v>
      </c>
      <c r="C3509" s="12">
        <v>10140</v>
      </c>
      <c r="D3509" s="12">
        <v>3508</v>
      </c>
      <c r="E3509" s="12" t="s">
        <v>244</v>
      </c>
      <c r="F3509" s="13">
        <v>45514</v>
      </c>
      <c r="G3509" s="26" t="s">
        <v>13825</v>
      </c>
      <c r="H3509" s="12">
        <v>14</v>
      </c>
      <c r="I3509" s="28">
        <f>VLOOKUP(B:B,DIM_PRODUCTS!A:F,5,FALSE)</f>
        <v>18</v>
      </c>
      <c r="J3509" s="28">
        <f>FACT_ORDERS[[#This Row],[ProductPrice]]*FACT_ORDERS[[#This Row],[Quantity]]</f>
        <v>252</v>
      </c>
      <c r="K3509" s="12" t="str">
        <f>VLOOKUP(C:C,DIM_CUSTOMERS!A:G,7,FALSE)</f>
        <v>USA</v>
      </c>
      <c r="L3509" s="30" cm="1">
        <f t="array" ref="L3509">_xlfn.IFS(
    AND(FACT_ORDERS[[#This Row],[DeliveryMehtod]]="shippment",FACT_ORDERS[[#This Row],[TotalAmount]]&gt;=200), 0,
    AND(FACT_ORDERS[[#This Row],[DeliveryMehtod]]="pickup"), 15,
    AND(FACT_ORDERS[[#This Row],[DeliveryMehtod]]="shippment",FACT_ORDERS[[#This Row],[TotalAmount]]&lt;200), 35
)</f>
        <v>0</v>
      </c>
      <c r="M3509" s="12" t="str" cm="1">
        <f t="array" ref="M3509">_xlfn.IFS(
    SUMIFS(FACT_ORDERS[TotalAmount], FACT_ORDERS[WD_CUSTOMERS],FACT_ORDERS[[#This Row],[WD_CUSTOMERS]])&gt;=15000, "VIP",
    SUMIFS(FACT_ORDERS[TotalAmount], FACT_ORDERS[WD_CUSTOMERS],FACT_ORDERS[[#This Row],[WD_CUSTOMERS]])&gt;=8000, "Premium",
    TRUE, "Regular"
)</f>
        <v>Premium</v>
      </c>
      <c r="N3509" s="32" cm="1">
        <f t="array" ref="N3509">_xlfn.IFS(
   FACT_ORDERS[[#This Row],[TypeOfClient]]="VIP", 0.2,
   FACT_ORDERS[[#This Row],[TypeOfClient]]="Premium", 0.1,
   TRUE, 0
)</f>
        <v>0.1</v>
      </c>
      <c r="O3509" s="31" cm="1">
        <f t="array" ref="O3509">_xlfn.IFS(
   FACT_ORDERS[[#This Row],[TotalAmount]]&gt;1500, 0.15,
   FACT_ORDERS[[#This Row],[TotalAmount]]&gt;1000, 0.1,
   FACT_ORDERS[[#This Row],[TotalAmount]]&gt;500, 0.05,
   TRUE, 0
)</f>
        <v>0</v>
      </c>
      <c r="P3509" s="28">
        <f xml:space="preserve"> FACT_ORDERS[[#This Row],[TotalAmount]] * (1 - (FACT_ORDERS[[#This Row],[ClientDiscount]] + FACT_ORDERS[[#This Row],[OrderDiscount]]) )</f>
        <v>226.8</v>
      </c>
      <c r="Q3509" s="28">
        <f>FACT_ORDERS[[#This Row],[TotalAmountWithDiscount]]+FACT_ORDERS[[#This Row],[DeliveryCost]]</f>
        <v>226.8</v>
      </c>
      <c r="R3509" s="35">
        <v>45521</v>
      </c>
      <c r="S3509" s="35" t="str">
        <f>IF(NETWORKDAYS(FACT_ORDERS[[#This Row],[Order-Date]], FACT_ORDERS[[#This Row],[ArrivalDate ]]) &gt; 10, "Late", "On Time")</f>
        <v>On Time</v>
      </c>
    </row>
    <row r="3510" spans="1:19" x14ac:dyDescent="0.3">
      <c r="A3510" s="12">
        <v>8508</v>
      </c>
      <c r="B3510" s="12">
        <v>269</v>
      </c>
      <c r="C3510" s="12">
        <v>10140</v>
      </c>
      <c r="D3510" s="12">
        <v>3509</v>
      </c>
      <c r="E3510" s="12" t="s">
        <v>244</v>
      </c>
      <c r="F3510" s="13">
        <v>45514</v>
      </c>
      <c r="G3510" s="26" t="s">
        <v>13826</v>
      </c>
      <c r="H3510" s="12">
        <v>39</v>
      </c>
      <c r="I3510" s="28">
        <f>VLOOKUP(B:B,DIM_PRODUCTS!A:F,5,FALSE)</f>
        <v>29</v>
      </c>
      <c r="J3510" s="28">
        <f>FACT_ORDERS[[#This Row],[ProductPrice]]*FACT_ORDERS[[#This Row],[Quantity]]</f>
        <v>1131</v>
      </c>
      <c r="K3510" s="12" t="str">
        <f>VLOOKUP(C:C,DIM_CUSTOMERS!A:G,7,FALSE)</f>
        <v>USA</v>
      </c>
      <c r="L3510" s="30" cm="1">
        <f t="array" ref="L3510">_xlfn.IFS(
    AND(FACT_ORDERS[[#This Row],[DeliveryMehtod]]="shippment",FACT_ORDERS[[#This Row],[TotalAmount]]&gt;=200), 0,
    AND(FACT_ORDERS[[#This Row],[DeliveryMehtod]]="pickup"), 15,
    AND(FACT_ORDERS[[#This Row],[DeliveryMehtod]]="shippment",FACT_ORDERS[[#This Row],[TotalAmount]]&lt;200), 35
)</f>
        <v>0</v>
      </c>
      <c r="M3510" s="12" t="str" cm="1">
        <f t="array" ref="M3510">_xlfn.IFS(
    SUMIFS(FACT_ORDERS[TotalAmount], FACT_ORDERS[WD_CUSTOMERS],FACT_ORDERS[[#This Row],[WD_CUSTOMERS]])&gt;=15000, "VIP",
    SUMIFS(FACT_ORDERS[TotalAmount], FACT_ORDERS[WD_CUSTOMERS],FACT_ORDERS[[#This Row],[WD_CUSTOMERS]])&gt;=8000, "Premium",
    TRUE, "Regular"
)</f>
        <v>Premium</v>
      </c>
      <c r="N3510" s="32" cm="1">
        <f t="array" ref="N3510">_xlfn.IFS(
   FACT_ORDERS[[#This Row],[TypeOfClient]]="VIP", 0.2,
   FACT_ORDERS[[#This Row],[TypeOfClient]]="Premium", 0.1,
   TRUE, 0
)</f>
        <v>0.1</v>
      </c>
      <c r="O3510" s="31" cm="1">
        <f t="array" ref="O3510">_xlfn.IFS(
   FACT_ORDERS[[#This Row],[TotalAmount]]&gt;1500, 0.15,
   FACT_ORDERS[[#This Row],[TotalAmount]]&gt;1000, 0.1,
   FACT_ORDERS[[#This Row],[TotalAmount]]&gt;500, 0.05,
   TRUE, 0
)</f>
        <v>0.1</v>
      </c>
      <c r="P3510" s="28">
        <f xml:space="preserve"> FACT_ORDERS[[#This Row],[TotalAmount]] * (1 - (FACT_ORDERS[[#This Row],[ClientDiscount]] + FACT_ORDERS[[#This Row],[OrderDiscount]]) )</f>
        <v>904.80000000000007</v>
      </c>
      <c r="Q3510" s="28">
        <f>FACT_ORDERS[[#This Row],[TotalAmountWithDiscount]]+FACT_ORDERS[[#This Row],[DeliveryCost]]</f>
        <v>904.80000000000007</v>
      </c>
      <c r="R3510" s="35">
        <v>45523</v>
      </c>
      <c r="S3510" s="35" t="str">
        <f>IF(NETWORKDAYS(FACT_ORDERS[[#This Row],[Order-Date]], FACT_ORDERS[[#This Row],[ArrivalDate ]]) &gt; 10, "Late", "On Time")</f>
        <v>On Time</v>
      </c>
    </row>
    <row r="3511" spans="1:19" x14ac:dyDescent="0.3">
      <c r="A3511" s="12">
        <v>8509</v>
      </c>
      <c r="B3511" s="12">
        <v>252</v>
      </c>
      <c r="C3511" s="12">
        <v>10140</v>
      </c>
      <c r="D3511" s="12">
        <v>3510</v>
      </c>
      <c r="E3511" s="12" t="s">
        <v>244</v>
      </c>
      <c r="F3511" s="13">
        <v>45395</v>
      </c>
      <c r="G3511" s="26" t="s">
        <v>13827</v>
      </c>
      <c r="H3511" s="12">
        <v>19</v>
      </c>
      <c r="I3511" s="28">
        <f>VLOOKUP(B:B,DIM_PRODUCTS!A:F,5,FALSE)</f>
        <v>18</v>
      </c>
      <c r="J3511" s="28">
        <f>FACT_ORDERS[[#This Row],[ProductPrice]]*FACT_ORDERS[[#This Row],[Quantity]]</f>
        <v>342</v>
      </c>
      <c r="K3511" s="12" t="str">
        <f>VLOOKUP(C:C,DIM_CUSTOMERS!A:G,7,FALSE)</f>
        <v>USA</v>
      </c>
      <c r="L3511" s="30" cm="1">
        <f t="array" ref="L3511">_xlfn.IFS(
    AND(FACT_ORDERS[[#This Row],[DeliveryMehtod]]="shippment",FACT_ORDERS[[#This Row],[TotalAmount]]&gt;=200), 0,
    AND(FACT_ORDERS[[#This Row],[DeliveryMehtod]]="pickup"), 15,
    AND(FACT_ORDERS[[#This Row],[DeliveryMehtod]]="shippment",FACT_ORDERS[[#This Row],[TotalAmount]]&lt;200), 35
)</f>
        <v>0</v>
      </c>
      <c r="M3511" s="12" t="str" cm="1">
        <f t="array" ref="M3511">_xlfn.IFS(
    SUMIFS(FACT_ORDERS[TotalAmount], FACT_ORDERS[WD_CUSTOMERS],FACT_ORDERS[[#This Row],[WD_CUSTOMERS]])&gt;=15000, "VIP",
    SUMIFS(FACT_ORDERS[TotalAmount], FACT_ORDERS[WD_CUSTOMERS],FACT_ORDERS[[#This Row],[WD_CUSTOMERS]])&gt;=8000, "Premium",
    TRUE, "Regular"
)</f>
        <v>Premium</v>
      </c>
      <c r="N3511" s="32" cm="1">
        <f t="array" ref="N3511">_xlfn.IFS(
   FACT_ORDERS[[#This Row],[TypeOfClient]]="VIP", 0.2,
   FACT_ORDERS[[#This Row],[TypeOfClient]]="Premium", 0.1,
   TRUE, 0
)</f>
        <v>0.1</v>
      </c>
      <c r="O3511" s="31" cm="1">
        <f t="array" ref="O3511">_xlfn.IFS(
   FACT_ORDERS[[#This Row],[TotalAmount]]&gt;1500, 0.15,
   FACT_ORDERS[[#This Row],[TotalAmount]]&gt;1000, 0.1,
   FACT_ORDERS[[#This Row],[TotalAmount]]&gt;500, 0.05,
   TRUE, 0
)</f>
        <v>0</v>
      </c>
      <c r="P3511" s="28">
        <f xml:space="preserve"> FACT_ORDERS[[#This Row],[TotalAmount]] * (1 - (FACT_ORDERS[[#This Row],[ClientDiscount]] + FACT_ORDERS[[#This Row],[OrderDiscount]]) )</f>
        <v>307.8</v>
      </c>
      <c r="Q3511" s="28">
        <f>FACT_ORDERS[[#This Row],[TotalAmountWithDiscount]]+FACT_ORDERS[[#This Row],[DeliveryCost]]</f>
        <v>307.8</v>
      </c>
      <c r="R3511" s="35">
        <v>45405</v>
      </c>
      <c r="S3511" s="35" t="str">
        <f>IF(NETWORKDAYS(FACT_ORDERS[[#This Row],[Order-Date]], FACT_ORDERS[[#This Row],[ArrivalDate ]]) &gt; 10, "Late", "On Time")</f>
        <v>On Time</v>
      </c>
    </row>
    <row r="3512" spans="1:19" x14ac:dyDescent="0.3">
      <c r="A3512" s="12">
        <v>8510</v>
      </c>
      <c r="B3512" s="12">
        <v>269</v>
      </c>
      <c r="C3512" s="12">
        <v>10140</v>
      </c>
      <c r="D3512" s="12">
        <v>3511</v>
      </c>
      <c r="E3512" s="12" t="s">
        <v>243</v>
      </c>
      <c r="F3512" s="13">
        <v>45395</v>
      </c>
      <c r="G3512" s="26" t="s">
        <v>11414</v>
      </c>
      <c r="H3512" s="12">
        <v>29</v>
      </c>
      <c r="I3512" s="28">
        <f>VLOOKUP(B:B,DIM_PRODUCTS!A:F,5,FALSE)</f>
        <v>29</v>
      </c>
      <c r="J3512" s="28">
        <f>FACT_ORDERS[[#This Row],[ProductPrice]]*FACT_ORDERS[[#This Row],[Quantity]]</f>
        <v>841</v>
      </c>
      <c r="K3512" s="12" t="str">
        <f>VLOOKUP(C:C,DIM_CUSTOMERS!A:G,7,FALSE)</f>
        <v>USA</v>
      </c>
      <c r="L3512" s="30" cm="1">
        <f t="array" ref="L3512">_xlfn.IFS(
    AND(FACT_ORDERS[[#This Row],[DeliveryMehtod]]="shippment",FACT_ORDERS[[#This Row],[TotalAmount]]&gt;=200), 0,
    AND(FACT_ORDERS[[#This Row],[DeliveryMehtod]]="pickup"), 15,
    AND(FACT_ORDERS[[#This Row],[DeliveryMehtod]]="shippment",FACT_ORDERS[[#This Row],[TotalAmount]]&lt;200), 35
)</f>
        <v>15</v>
      </c>
      <c r="M3512" s="12" t="str" cm="1">
        <f t="array" ref="M3512">_xlfn.IFS(
    SUMIFS(FACT_ORDERS[TotalAmount], FACT_ORDERS[WD_CUSTOMERS],FACT_ORDERS[[#This Row],[WD_CUSTOMERS]])&gt;=15000, "VIP",
    SUMIFS(FACT_ORDERS[TotalAmount], FACT_ORDERS[WD_CUSTOMERS],FACT_ORDERS[[#This Row],[WD_CUSTOMERS]])&gt;=8000, "Premium",
    TRUE, "Regular"
)</f>
        <v>Premium</v>
      </c>
      <c r="N3512" s="32" cm="1">
        <f t="array" ref="N3512">_xlfn.IFS(
   FACT_ORDERS[[#This Row],[TypeOfClient]]="VIP", 0.2,
   FACT_ORDERS[[#This Row],[TypeOfClient]]="Premium", 0.1,
   TRUE, 0
)</f>
        <v>0.1</v>
      </c>
      <c r="O3512" s="31" cm="1">
        <f t="array" ref="O3512">_xlfn.IFS(
   FACT_ORDERS[[#This Row],[TotalAmount]]&gt;1500, 0.15,
   FACT_ORDERS[[#This Row],[TotalAmount]]&gt;1000, 0.1,
   FACT_ORDERS[[#This Row],[TotalAmount]]&gt;500, 0.05,
   TRUE, 0
)</f>
        <v>0.05</v>
      </c>
      <c r="P3512" s="28">
        <f xml:space="preserve"> FACT_ORDERS[[#This Row],[TotalAmount]] * (1 - (FACT_ORDERS[[#This Row],[ClientDiscount]] + FACT_ORDERS[[#This Row],[OrderDiscount]]) )</f>
        <v>714.85</v>
      </c>
      <c r="Q3512" s="28">
        <f>FACT_ORDERS[[#This Row],[TotalAmountWithDiscount]]+FACT_ORDERS[[#This Row],[DeliveryCost]]</f>
        <v>729.85</v>
      </c>
      <c r="R3512" s="35">
        <v>45403</v>
      </c>
      <c r="S3512" s="35" t="str">
        <f>IF(NETWORKDAYS(FACT_ORDERS[[#This Row],[Order-Date]], FACT_ORDERS[[#This Row],[ArrivalDate ]]) &gt; 10, "Late", "On Time")</f>
        <v>On Time</v>
      </c>
    </row>
    <row r="3513" spans="1:19" x14ac:dyDescent="0.3">
      <c r="A3513" s="12">
        <v>8511</v>
      </c>
      <c r="B3513" s="12">
        <v>252</v>
      </c>
      <c r="C3513" s="12">
        <v>10140</v>
      </c>
      <c r="D3513" s="12">
        <v>3512</v>
      </c>
      <c r="E3513" s="12" t="s">
        <v>244</v>
      </c>
      <c r="F3513" s="13">
        <v>45378</v>
      </c>
      <c r="G3513" s="26" t="s">
        <v>13828</v>
      </c>
      <c r="H3513" s="12">
        <v>12</v>
      </c>
      <c r="I3513" s="28">
        <f>VLOOKUP(B:B,DIM_PRODUCTS!A:F,5,FALSE)</f>
        <v>18</v>
      </c>
      <c r="J3513" s="28">
        <f>FACT_ORDERS[[#This Row],[ProductPrice]]*FACT_ORDERS[[#This Row],[Quantity]]</f>
        <v>216</v>
      </c>
      <c r="K3513" s="12" t="str">
        <f>VLOOKUP(C:C,DIM_CUSTOMERS!A:G,7,FALSE)</f>
        <v>USA</v>
      </c>
      <c r="L3513" s="30" cm="1">
        <f t="array" ref="L3513">_xlfn.IFS(
    AND(FACT_ORDERS[[#This Row],[DeliveryMehtod]]="shippment",FACT_ORDERS[[#This Row],[TotalAmount]]&gt;=200), 0,
    AND(FACT_ORDERS[[#This Row],[DeliveryMehtod]]="pickup"), 15,
    AND(FACT_ORDERS[[#This Row],[DeliveryMehtod]]="shippment",FACT_ORDERS[[#This Row],[TotalAmount]]&lt;200), 35
)</f>
        <v>0</v>
      </c>
      <c r="M3513" s="12" t="str" cm="1">
        <f t="array" ref="M3513">_xlfn.IFS(
    SUMIFS(FACT_ORDERS[TotalAmount], FACT_ORDERS[WD_CUSTOMERS],FACT_ORDERS[[#This Row],[WD_CUSTOMERS]])&gt;=15000, "VIP",
    SUMIFS(FACT_ORDERS[TotalAmount], FACT_ORDERS[WD_CUSTOMERS],FACT_ORDERS[[#This Row],[WD_CUSTOMERS]])&gt;=8000, "Premium",
    TRUE, "Regular"
)</f>
        <v>Premium</v>
      </c>
      <c r="N3513" s="32" cm="1">
        <f t="array" ref="N3513">_xlfn.IFS(
   FACT_ORDERS[[#This Row],[TypeOfClient]]="VIP", 0.2,
   FACT_ORDERS[[#This Row],[TypeOfClient]]="Premium", 0.1,
   TRUE, 0
)</f>
        <v>0.1</v>
      </c>
      <c r="O3513" s="31" cm="1">
        <f t="array" ref="O3513">_xlfn.IFS(
   FACT_ORDERS[[#This Row],[TotalAmount]]&gt;1500, 0.15,
   FACT_ORDERS[[#This Row],[TotalAmount]]&gt;1000, 0.1,
   FACT_ORDERS[[#This Row],[TotalAmount]]&gt;500, 0.05,
   TRUE, 0
)</f>
        <v>0</v>
      </c>
      <c r="P3513" s="28">
        <f xml:space="preserve"> FACT_ORDERS[[#This Row],[TotalAmount]] * (1 - (FACT_ORDERS[[#This Row],[ClientDiscount]] + FACT_ORDERS[[#This Row],[OrderDiscount]]) )</f>
        <v>194.4</v>
      </c>
      <c r="Q3513" s="28">
        <f>FACT_ORDERS[[#This Row],[TotalAmountWithDiscount]]+FACT_ORDERS[[#This Row],[DeliveryCost]]</f>
        <v>194.4</v>
      </c>
      <c r="R3513" s="35">
        <v>45391</v>
      </c>
      <c r="S3513" s="35" t="str">
        <f>IF(NETWORKDAYS(FACT_ORDERS[[#This Row],[Order-Date]], FACT_ORDERS[[#This Row],[ArrivalDate ]]) &gt; 10, "Late", "On Time")</f>
        <v>On Time</v>
      </c>
    </row>
    <row r="3514" spans="1:19" x14ac:dyDescent="0.3">
      <c r="A3514" s="12">
        <v>8512</v>
      </c>
      <c r="B3514" s="12">
        <v>269</v>
      </c>
      <c r="C3514" s="12">
        <v>10140</v>
      </c>
      <c r="D3514" s="12">
        <v>3513</v>
      </c>
      <c r="E3514" s="12" t="s">
        <v>244</v>
      </c>
      <c r="F3514" s="13">
        <v>45378</v>
      </c>
      <c r="G3514" s="26" t="s">
        <v>13829</v>
      </c>
      <c r="H3514" s="12">
        <v>25</v>
      </c>
      <c r="I3514" s="28">
        <f>VLOOKUP(B:B,DIM_PRODUCTS!A:F,5,FALSE)</f>
        <v>29</v>
      </c>
      <c r="J3514" s="28">
        <f>FACT_ORDERS[[#This Row],[ProductPrice]]*FACT_ORDERS[[#This Row],[Quantity]]</f>
        <v>725</v>
      </c>
      <c r="K3514" s="12" t="str">
        <f>VLOOKUP(C:C,DIM_CUSTOMERS!A:G,7,FALSE)</f>
        <v>USA</v>
      </c>
      <c r="L3514" s="30" cm="1">
        <f t="array" ref="L3514">_xlfn.IFS(
    AND(FACT_ORDERS[[#This Row],[DeliveryMehtod]]="shippment",FACT_ORDERS[[#This Row],[TotalAmount]]&gt;=200), 0,
    AND(FACT_ORDERS[[#This Row],[DeliveryMehtod]]="pickup"), 15,
    AND(FACT_ORDERS[[#This Row],[DeliveryMehtod]]="shippment",FACT_ORDERS[[#This Row],[TotalAmount]]&lt;200), 35
)</f>
        <v>0</v>
      </c>
      <c r="M3514" s="12" t="str" cm="1">
        <f t="array" ref="M3514">_xlfn.IFS(
    SUMIFS(FACT_ORDERS[TotalAmount], FACT_ORDERS[WD_CUSTOMERS],FACT_ORDERS[[#This Row],[WD_CUSTOMERS]])&gt;=15000, "VIP",
    SUMIFS(FACT_ORDERS[TotalAmount], FACT_ORDERS[WD_CUSTOMERS],FACT_ORDERS[[#This Row],[WD_CUSTOMERS]])&gt;=8000, "Premium",
    TRUE, "Regular"
)</f>
        <v>Premium</v>
      </c>
      <c r="N3514" s="32" cm="1">
        <f t="array" ref="N3514">_xlfn.IFS(
   FACT_ORDERS[[#This Row],[TypeOfClient]]="VIP", 0.2,
   FACT_ORDERS[[#This Row],[TypeOfClient]]="Premium", 0.1,
   TRUE, 0
)</f>
        <v>0.1</v>
      </c>
      <c r="O3514" s="31" cm="1">
        <f t="array" ref="O3514">_xlfn.IFS(
   FACT_ORDERS[[#This Row],[TotalAmount]]&gt;1500, 0.15,
   FACT_ORDERS[[#This Row],[TotalAmount]]&gt;1000, 0.1,
   FACT_ORDERS[[#This Row],[TotalAmount]]&gt;500, 0.05,
   TRUE, 0
)</f>
        <v>0.05</v>
      </c>
      <c r="P3514" s="28">
        <f xml:space="preserve"> FACT_ORDERS[[#This Row],[TotalAmount]] * (1 - (FACT_ORDERS[[#This Row],[ClientDiscount]] + FACT_ORDERS[[#This Row],[OrderDiscount]]) )</f>
        <v>616.25</v>
      </c>
      <c r="Q3514" s="28">
        <f>FACT_ORDERS[[#This Row],[TotalAmountWithDiscount]]+FACT_ORDERS[[#This Row],[DeliveryCost]]</f>
        <v>616.25</v>
      </c>
      <c r="R3514" s="35">
        <v>45390</v>
      </c>
      <c r="S3514" s="35" t="str">
        <f>IF(NETWORKDAYS(FACT_ORDERS[[#This Row],[Order-Date]], FACT_ORDERS[[#This Row],[ArrivalDate ]]) &gt; 10, "Late", "On Time")</f>
        <v>On Time</v>
      </c>
    </row>
    <row r="3515" spans="1:19" x14ac:dyDescent="0.3">
      <c r="A3515" s="12">
        <v>8513</v>
      </c>
      <c r="B3515" s="12">
        <v>252</v>
      </c>
      <c r="C3515" s="12">
        <v>10140</v>
      </c>
      <c r="D3515" s="12">
        <v>3514</v>
      </c>
      <c r="E3515" s="12" t="s">
        <v>244</v>
      </c>
      <c r="F3515" s="13">
        <v>45404</v>
      </c>
      <c r="G3515" s="26" t="s">
        <v>12449</v>
      </c>
      <c r="H3515" s="12">
        <v>18</v>
      </c>
      <c r="I3515" s="28">
        <f>VLOOKUP(B:B,DIM_PRODUCTS!A:F,5,FALSE)</f>
        <v>18</v>
      </c>
      <c r="J3515" s="28">
        <f>FACT_ORDERS[[#This Row],[ProductPrice]]*FACT_ORDERS[[#This Row],[Quantity]]</f>
        <v>324</v>
      </c>
      <c r="K3515" s="12" t="str">
        <f>VLOOKUP(C:C,DIM_CUSTOMERS!A:G,7,FALSE)</f>
        <v>USA</v>
      </c>
      <c r="L3515" s="30" cm="1">
        <f t="array" ref="L3515">_xlfn.IFS(
    AND(FACT_ORDERS[[#This Row],[DeliveryMehtod]]="shippment",FACT_ORDERS[[#This Row],[TotalAmount]]&gt;=200), 0,
    AND(FACT_ORDERS[[#This Row],[DeliveryMehtod]]="pickup"), 15,
    AND(FACT_ORDERS[[#This Row],[DeliveryMehtod]]="shippment",FACT_ORDERS[[#This Row],[TotalAmount]]&lt;200), 35
)</f>
        <v>0</v>
      </c>
      <c r="M3515" s="12" t="str" cm="1">
        <f t="array" ref="M3515">_xlfn.IFS(
    SUMIFS(FACT_ORDERS[TotalAmount], FACT_ORDERS[WD_CUSTOMERS],FACT_ORDERS[[#This Row],[WD_CUSTOMERS]])&gt;=15000, "VIP",
    SUMIFS(FACT_ORDERS[TotalAmount], FACT_ORDERS[WD_CUSTOMERS],FACT_ORDERS[[#This Row],[WD_CUSTOMERS]])&gt;=8000, "Premium",
    TRUE, "Regular"
)</f>
        <v>Premium</v>
      </c>
      <c r="N3515" s="32" cm="1">
        <f t="array" ref="N3515">_xlfn.IFS(
   FACT_ORDERS[[#This Row],[TypeOfClient]]="VIP", 0.2,
   FACT_ORDERS[[#This Row],[TypeOfClient]]="Premium", 0.1,
   TRUE, 0
)</f>
        <v>0.1</v>
      </c>
      <c r="O3515" s="31" cm="1">
        <f t="array" ref="O3515">_xlfn.IFS(
   FACT_ORDERS[[#This Row],[TotalAmount]]&gt;1500, 0.15,
   FACT_ORDERS[[#This Row],[TotalAmount]]&gt;1000, 0.1,
   FACT_ORDERS[[#This Row],[TotalAmount]]&gt;500, 0.05,
   TRUE, 0
)</f>
        <v>0</v>
      </c>
      <c r="P3515" s="28">
        <f xml:space="preserve"> FACT_ORDERS[[#This Row],[TotalAmount]] * (1 - (FACT_ORDERS[[#This Row],[ClientDiscount]] + FACT_ORDERS[[#This Row],[OrderDiscount]]) )</f>
        <v>291.60000000000002</v>
      </c>
      <c r="Q3515" s="28">
        <f>FACT_ORDERS[[#This Row],[TotalAmountWithDiscount]]+FACT_ORDERS[[#This Row],[DeliveryCost]]</f>
        <v>291.60000000000002</v>
      </c>
      <c r="R3515" s="35">
        <v>45415</v>
      </c>
      <c r="S3515" s="35" t="str">
        <f>IF(NETWORKDAYS(FACT_ORDERS[[#This Row],[Order-Date]], FACT_ORDERS[[#This Row],[ArrivalDate ]]) &gt; 10, "Late", "On Time")</f>
        <v>On Time</v>
      </c>
    </row>
    <row r="3516" spans="1:19" x14ac:dyDescent="0.3">
      <c r="A3516" s="12">
        <v>8514</v>
      </c>
      <c r="B3516" s="12">
        <v>269</v>
      </c>
      <c r="C3516" s="12">
        <v>10140</v>
      </c>
      <c r="D3516" s="12">
        <v>3515</v>
      </c>
      <c r="E3516" s="12" t="s">
        <v>243</v>
      </c>
      <c r="F3516" s="13">
        <v>45404</v>
      </c>
      <c r="G3516" s="26" t="s">
        <v>13830</v>
      </c>
      <c r="H3516" s="12">
        <v>23</v>
      </c>
      <c r="I3516" s="28">
        <f>VLOOKUP(B:B,DIM_PRODUCTS!A:F,5,FALSE)</f>
        <v>29</v>
      </c>
      <c r="J3516" s="28">
        <f>FACT_ORDERS[[#This Row],[ProductPrice]]*FACT_ORDERS[[#This Row],[Quantity]]</f>
        <v>667</v>
      </c>
      <c r="K3516" s="12" t="str">
        <f>VLOOKUP(C:C,DIM_CUSTOMERS!A:G,7,FALSE)</f>
        <v>USA</v>
      </c>
      <c r="L3516" s="30" cm="1">
        <f t="array" ref="L3516">_xlfn.IFS(
    AND(FACT_ORDERS[[#This Row],[DeliveryMehtod]]="shippment",FACT_ORDERS[[#This Row],[TotalAmount]]&gt;=200), 0,
    AND(FACT_ORDERS[[#This Row],[DeliveryMehtod]]="pickup"), 15,
    AND(FACT_ORDERS[[#This Row],[DeliveryMehtod]]="shippment",FACT_ORDERS[[#This Row],[TotalAmount]]&lt;200), 35
)</f>
        <v>15</v>
      </c>
      <c r="M3516" s="12" t="str" cm="1">
        <f t="array" ref="M3516">_xlfn.IFS(
    SUMIFS(FACT_ORDERS[TotalAmount], FACT_ORDERS[WD_CUSTOMERS],FACT_ORDERS[[#This Row],[WD_CUSTOMERS]])&gt;=15000, "VIP",
    SUMIFS(FACT_ORDERS[TotalAmount], FACT_ORDERS[WD_CUSTOMERS],FACT_ORDERS[[#This Row],[WD_CUSTOMERS]])&gt;=8000, "Premium",
    TRUE, "Regular"
)</f>
        <v>Premium</v>
      </c>
      <c r="N3516" s="32" cm="1">
        <f t="array" ref="N3516">_xlfn.IFS(
   FACT_ORDERS[[#This Row],[TypeOfClient]]="VIP", 0.2,
   FACT_ORDERS[[#This Row],[TypeOfClient]]="Premium", 0.1,
   TRUE, 0
)</f>
        <v>0.1</v>
      </c>
      <c r="O3516" s="31" cm="1">
        <f t="array" ref="O3516">_xlfn.IFS(
   FACT_ORDERS[[#This Row],[TotalAmount]]&gt;1500, 0.15,
   FACT_ORDERS[[#This Row],[TotalAmount]]&gt;1000, 0.1,
   FACT_ORDERS[[#This Row],[TotalAmount]]&gt;500, 0.05,
   TRUE, 0
)</f>
        <v>0.05</v>
      </c>
      <c r="P3516" s="28">
        <f xml:space="preserve"> FACT_ORDERS[[#This Row],[TotalAmount]] * (1 - (FACT_ORDERS[[#This Row],[ClientDiscount]] + FACT_ORDERS[[#This Row],[OrderDiscount]]) )</f>
        <v>566.94999999999993</v>
      </c>
      <c r="Q3516" s="28">
        <f>FACT_ORDERS[[#This Row],[TotalAmountWithDiscount]]+FACT_ORDERS[[#This Row],[DeliveryCost]]</f>
        <v>581.94999999999993</v>
      </c>
      <c r="R3516" s="35">
        <v>45413</v>
      </c>
      <c r="S3516" s="35" t="str">
        <f>IF(NETWORKDAYS(FACT_ORDERS[[#This Row],[Order-Date]], FACT_ORDERS[[#This Row],[ArrivalDate ]]) &gt; 10, "Late", "On Time")</f>
        <v>On Time</v>
      </c>
    </row>
    <row r="3517" spans="1:19" x14ac:dyDescent="0.3">
      <c r="A3517" s="12">
        <v>8515</v>
      </c>
      <c r="B3517" s="12">
        <v>252</v>
      </c>
      <c r="C3517" s="12">
        <v>10140</v>
      </c>
      <c r="D3517" s="12">
        <v>3516</v>
      </c>
      <c r="E3517" s="12" t="s">
        <v>244</v>
      </c>
      <c r="F3517" s="13">
        <v>45425</v>
      </c>
      <c r="G3517" s="26" t="s">
        <v>13831</v>
      </c>
      <c r="H3517" s="12">
        <v>22</v>
      </c>
      <c r="I3517" s="28">
        <f>VLOOKUP(B:B,DIM_PRODUCTS!A:F,5,FALSE)</f>
        <v>18</v>
      </c>
      <c r="J3517" s="28">
        <f>FACT_ORDERS[[#This Row],[ProductPrice]]*FACT_ORDERS[[#This Row],[Quantity]]</f>
        <v>396</v>
      </c>
      <c r="K3517" s="12" t="str">
        <f>VLOOKUP(C:C,DIM_CUSTOMERS!A:G,7,FALSE)</f>
        <v>USA</v>
      </c>
      <c r="L3517" s="30" cm="1">
        <f t="array" ref="L3517">_xlfn.IFS(
    AND(FACT_ORDERS[[#This Row],[DeliveryMehtod]]="shippment",FACT_ORDERS[[#This Row],[TotalAmount]]&gt;=200), 0,
    AND(FACT_ORDERS[[#This Row],[DeliveryMehtod]]="pickup"), 15,
    AND(FACT_ORDERS[[#This Row],[DeliveryMehtod]]="shippment",FACT_ORDERS[[#This Row],[TotalAmount]]&lt;200), 35
)</f>
        <v>0</v>
      </c>
      <c r="M3517" s="12" t="str" cm="1">
        <f t="array" ref="M3517">_xlfn.IFS(
    SUMIFS(FACT_ORDERS[TotalAmount], FACT_ORDERS[WD_CUSTOMERS],FACT_ORDERS[[#This Row],[WD_CUSTOMERS]])&gt;=15000, "VIP",
    SUMIFS(FACT_ORDERS[TotalAmount], FACT_ORDERS[WD_CUSTOMERS],FACT_ORDERS[[#This Row],[WD_CUSTOMERS]])&gt;=8000, "Premium",
    TRUE, "Regular"
)</f>
        <v>Premium</v>
      </c>
      <c r="N3517" s="32" cm="1">
        <f t="array" ref="N3517">_xlfn.IFS(
   FACT_ORDERS[[#This Row],[TypeOfClient]]="VIP", 0.2,
   FACT_ORDERS[[#This Row],[TypeOfClient]]="Premium", 0.1,
   TRUE, 0
)</f>
        <v>0.1</v>
      </c>
      <c r="O3517" s="31" cm="1">
        <f t="array" ref="O3517">_xlfn.IFS(
   FACT_ORDERS[[#This Row],[TotalAmount]]&gt;1500, 0.15,
   FACT_ORDERS[[#This Row],[TotalAmount]]&gt;1000, 0.1,
   FACT_ORDERS[[#This Row],[TotalAmount]]&gt;500, 0.05,
   TRUE, 0
)</f>
        <v>0</v>
      </c>
      <c r="P3517" s="28">
        <f xml:space="preserve"> FACT_ORDERS[[#This Row],[TotalAmount]] * (1 - (FACT_ORDERS[[#This Row],[ClientDiscount]] + FACT_ORDERS[[#This Row],[OrderDiscount]]) )</f>
        <v>356.40000000000003</v>
      </c>
      <c r="Q3517" s="28">
        <f>FACT_ORDERS[[#This Row],[TotalAmountWithDiscount]]+FACT_ORDERS[[#This Row],[DeliveryCost]]</f>
        <v>356.40000000000003</v>
      </c>
      <c r="R3517" s="35">
        <v>45432</v>
      </c>
      <c r="S3517" s="35" t="str">
        <f>IF(NETWORKDAYS(FACT_ORDERS[[#This Row],[Order-Date]], FACT_ORDERS[[#This Row],[ArrivalDate ]]) &gt; 10, "Late", "On Time")</f>
        <v>On Time</v>
      </c>
    </row>
    <row r="3518" spans="1:19" x14ac:dyDescent="0.3">
      <c r="A3518" s="12">
        <v>8516</v>
      </c>
      <c r="B3518" s="12">
        <v>269</v>
      </c>
      <c r="C3518" s="12">
        <v>10140</v>
      </c>
      <c r="D3518" s="12">
        <v>3517</v>
      </c>
      <c r="E3518" s="12" t="s">
        <v>243</v>
      </c>
      <c r="F3518" s="13">
        <v>45425</v>
      </c>
      <c r="G3518" s="26" t="s">
        <v>13832</v>
      </c>
      <c r="H3518" s="12">
        <v>21</v>
      </c>
      <c r="I3518" s="28">
        <f>VLOOKUP(B:B,DIM_PRODUCTS!A:F,5,FALSE)</f>
        <v>29</v>
      </c>
      <c r="J3518" s="28">
        <f>FACT_ORDERS[[#This Row],[ProductPrice]]*FACT_ORDERS[[#This Row],[Quantity]]</f>
        <v>609</v>
      </c>
      <c r="K3518" s="12" t="str">
        <f>VLOOKUP(C:C,DIM_CUSTOMERS!A:G,7,FALSE)</f>
        <v>USA</v>
      </c>
      <c r="L3518" s="30" cm="1">
        <f t="array" ref="L3518">_xlfn.IFS(
    AND(FACT_ORDERS[[#This Row],[DeliveryMehtod]]="shippment",FACT_ORDERS[[#This Row],[TotalAmount]]&gt;=200), 0,
    AND(FACT_ORDERS[[#This Row],[DeliveryMehtod]]="pickup"), 15,
    AND(FACT_ORDERS[[#This Row],[DeliveryMehtod]]="shippment",FACT_ORDERS[[#This Row],[TotalAmount]]&lt;200), 35
)</f>
        <v>15</v>
      </c>
      <c r="M3518" s="12" t="str" cm="1">
        <f t="array" ref="M3518">_xlfn.IFS(
    SUMIFS(FACT_ORDERS[TotalAmount], FACT_ORDERS[WD_CUSTOMERS],FACT_ORDERS[[#This Row],[WD_CUSTOMERS]])&gt;=15000, "VIP",
    SUMIFS(FACT_ORDERS[TotalAmount], FACT_ORDERS[WD_CUSTOMERS],FACT_ORDERS[[#This Row],[WD_CUSTOMERS]])&gt;=8000, "Premium",
    TRUE, "Regular"
)</f>
        <v>Premium</v>
      </c>
      <c r="N3518" s="32" cm="1">
        <f t="array" ref="N3518">_xlfn.IFS(
   FACT_ORDERS[[#This Row],[TypeOfClient]]="VIP", 0.2,
   FACT_ORDERS[[#This Row],[TypeOfClient]]="Premium", 0.1,
   TRUE, 0
)</f>
        <v>0.1</v>
      </c>
      <c r="O3518" s="31" cm="1">
        <f t="array" ref="O3518">_xlfn.IFS(
   FACT_ORDERS[[#This Row],[TotalAmount]]&gt;1500, 0.15,
   FACT_ORDERS[[#This Row],[TotalAmount]]&gt;1000, 0.1,
   FACT_ORDERS[[#This Row],[TotalAmount]]&gt;500, 0.05,
   TRUE, 0
)</f>
        <v>0.05</v>
      </c>
      <c r="P3518" s="28">
        <f xml:space="preserve"> FACT_ORDERS[[#This Row],[TotalAmount]] * (1 - (FACT_ORDERS[[#This Row],[ClientDiscount]] + FACT_ORDERS[[#This Row],[OrderDiscount]]) )</f>
        <v>517.65</v>
      </c>
      <c r="Q3518" s="28">
        <f>FACT_ORDERS[[#This Row],[TotalAmountWithDiscount]]+FACT_ORDERS[[#This Row],[DeliveryCost]]</f>
        <v>532.65</v>
      </c>
      <c r="R3518" s="35">
        <v>45434</v>
      </c>
      <c r="S3518" s="35" t="str">
        <f>IF(NETWORKDAYS(FACT_ORDERS[[#This Row],[Order-Date]], FACT_ORDERS[[#This Row],[ArrivalDate ]]) &gt; 10, "Late", "On Time")</f>
        <v>On Time</v>
      </c>
    </row>
    <row r="3519" spans="1:19" x14ac:dyDescent="0.3">
      <c r="A3519" s="12">
        <v>8517</v>
      </c>
      <c r="B3519" s="12">
        <v>277</v>
      </c>
      <c r="C3519" s="12">
        <v>10358</v>
      </c>
      <c r="D3519" s="12">
        <v>3518</v>
      </c>
      <c r="E3519" s="12" t="s">
        <v>243</v>
      </c>
      <c r="F3519" s="13">
        <v>45521</v>
      </c>
      <c r="G3519" s="26" t="s">
        <v>13833</v>
      </c>
      <c r="H3519" s="12">
        <v>36</v>
      </c>
      <c r="I3519" s="28">
        <f>VLOOKUP(B:B,DIM_PRODUCTS!A:F,5,FALSE)</f>
        <v>19</v>
      </c>
      <c r="J3519" s="28">
        <f>FACT_ORDERS[[#This Row],[ProductPrice]]*FACT_ORDERS[[#This Row],[Quantity]]</f>
        <v>684</v>
      </c>
      <c r="K3519" s="12" t="str">
        <f>VLOOKUP(C:C,DIM_CUSTOMERS!A:G,7,FALSE)</f>
        <v>Mexico</v>
      </c>
      <c r="L3519" s="30" cm="1">
        <f t="array" ref="L3519">_xlfn.IFS(
    AND(FACT_ORDERS[[#This Row],[DeliveryMehtod]]="shippment",FACT_ORDERS[[#This Row],[TotalAmount]]&gt;=200), 0,
    AND(FACT_ORDERS[[#This Row],[DeliveryMehtod]]="pickup"), 15,
    AND(FACT_ORDERS[[#This Row],[DeliveryMehtod]]="shippment",FACT_ORDERS[[#This Row],[TotalAmount]]&lt;200), 35
)</f>
        <v>15</v>
      </c>
      <c r="M3519" s="12" t="str" cm="1">
        <f t="array" ref="M3519">_xlfn.IFS(
    SUMIFS(FACT_ORDERS[TotalAmount], FACT_ORDERS[WD_CUSTOMERS],FACT_ORDERS[[#This Row],[WD_CUSTOMERS]])&gt;=15000, "VIP",
    SUMIFS(FACT_ORDERS[TotalAmount], FACT_ORDERS[WD_CUSTOMERS],FACT_ORDERS[[#This Row],[WD_CUSTOMERS]])&gt;=8000, "Premium",
    TRUE, "Regular"
)</f>
        <v>VIP</v>
      </c>
      <c r="N3519" s="32" cm="1">
        <f t="array" ref="N3519">_xlfn.IFS(
   FACT_ORDERS[[#This Row],[TypeOfClient]]="VIP", 0.2,
   FACT_ORDERS[[#This Row],[TypeOfClient]]="Premium", 0.1,
   TRUE, 0
)</f>
        <v>0.2</v>
      </c>
      <c r="O3519" s="31" cm="1">
        <f t="array" ref="O3519">_xlfn.IFS(
   FACT_ORDERS[[#This Row],[TotalAmount]]&gt;1500, 0.15,
   FACT_ORDERS[[#This Row],[TotalAmount]]&gt;1000, 0.1,
   FACT_ORDERS[[#This Row],[TotalAmount]]&gt;500, 0.05,
   TRUE, 0
)</f>
        <v>0.05</v>
      </c>
      <c r="P3519" s="28">
        <f xml:space="preserve"> FACT_ORDERS[[#This Row],[TotalAmount]] * (1 - (FACT_ORDERS[[#This Row],[ClientDiscount]] + FACT_ORDERS[[#This Row],[OrderDiscount]]) )</f>
        <v>513</v>
      </c>
      <c r="Q3519" s="28">
        <f>FACT_ORDERS[[#This Row],[TotalAmountWithDiscount]]+FACT_ORDERS[[#This Row],[DeliveryCost]]</f>
        <v>528</v>
      </c>
      <c r="R3519" s="35">
        <v>45535</v>
      </c>
      <c r="S3519" s="35" t="str">
        <f>IF(NETWORKDAYS(FACT_ORDERS[[#This Row],[Order-Date]], FACT_ORDERS[[#This Row],[ArrivalDate ]]) &gt; 10, "Late", "On Time")</f>
        <v>On Time</v>
      </c>
    </row>
    <row r="3520" spans="1:19" x14ac:dyDescent="0.3">
      <c r="A3520" s="12">
        <v>8518</v>
      </c>
      <c r="B3520" s="12">
        <v>292</v>
      </c>
      <c r="C3520" s="12">
        <v>10358</v>
      </c>
      <c r="D3520" s="12">
        <v>3519</v>
      </c>
      <c r="E3520" s="12" t="s">
        <v>243</v>
      </c>
      <c r="F3520" s="13">
        <v>45521</v>
      </c>
      <c r="G3520" s="26" t="s">
        <v>13834</v>
      </c>
      <c r="H3520" s="12">
        <v>16</v>
      </c>
      <c r="I3520" s="28">
        <f>VLOOKUP(B:B,DIM_PRODUCTS!A:F,5,FALSE)</f>
        <v>6</v>
      </c>
      <c r="J3520" s="28">
        <f>FACT_ORDERS[[#This Row],[ProductPrice]]*FACT_ORDERS[[#This Row],[Quantity]]</f>
        <v>96</v>
      </c>
      <c r="K3520" s="12" t="str">
        <f>VLOOKUP(C:C,DIM_CUSTOMERS!A:G,7,FALSE)</f>
        <v>Mexico</v>
      </c>
      <c r="L3520" s="30" cm="1">
        <f t="array" ref="L3520">_xlfn.IFS(
    AND(FACT_ORDERS[[#This Row],[DeliveryMehtod]]="shippment",FACT_ORDERS[[#This Row],[TotalAmount]]&gt;=200), 0,
    AND(FACT_ORDERS[[#This Row],[DeliveryMehtod]]="pickup"), 15,
    AND(FACT_ORDERS[[#This Row],[DeliveryMehtod]]="shippment",FACT_ORDERS[[#This Row],[TotalAmount]]&lt;200), 35
)</f>
        <v>15</v>
      </c>
      <c r="M3520" s="12" t="str" cm="1">
        <f t="array" ref="M3520">_xlfn.IFS(
    SUMIFS(FACT_ORDERS[TotalAmount], FACT_ORDERS[WD_CUSTOMERS],FACT_ORDERS[[#This Row],[WD_CUSTOMERS]])&gt;=15000, "VIP",
    SUMIFS(FACT_ORDERS[TotalAmount], FACT_ORDERS[WD_CUSTOMERS],FACT_ORDERS[[#This Row],[WD_CUSTOMERS]])&gt;=8000, "Premium",
    TRUE, "Regular"
)</f>
        <v>VIP</v>
      </c>
      <c r="N3520" s="32" cm="1">
        <f t="array" ref="N3520">_xlfn.IFS(
   FACT_ORDERS[[#This Row],[TypeOfClient]]="VIP", 0.2,
   FACT_ORDERS[[#This Row],[TypeOfClient]]="Premium", 0.1,
   TRUE, 0
)</f>
        <v>0.2</v>
      </c>
      <c r="O3520" s="31" cm="1">
        <f t="array" ref="O3520">_xlfn.IFS(
   FACT_ORDERS[[#This Row],[TotalAmount]]&gt;1500, 0.15,
   FACT_ORDERS[[#This Row],[TotalAmount]]&gt;1000, 0.1,
   FACT_ORDERS[[#This Row],[TotalAmount]]&gt;500, 0.05,
   TRUE, 0
)</f>
        <v>0</v>
      </c>
      <c r="P3520" s="28">
        <f xml:space="preserve"> FACT_ORDERS[[#This Row],[TotalAmount]] * (1 - (FACT_ORDERS[[#This Row],[ClientDiscount]] + FACT_ORDERS[[#This Row],[OrderDiscount]]) )</f>
        <v>76.800000000000011</v>
      </c>
      <c r="Q3520" s="28">
        <f>FACT_ORDERS[[#This Row],[TotalAmountWithDiscount]]+FACT_ORDERS[[#This Row],[DeliveryCost]]</f>
        <v>91.800000000000011</v>
      </c>
      <c r="R3520" s="35">
        <v>45532</v>
      </c>
      <c r="S3520" s="35" t="str">
        <f>IF(NETWORKDAYS(FACT_ORDERS[[#This Row],[Order-Date]], FACT_ORDERS[[#This Row],[ArrivalDate ]]) &gt; 10, "Late", "On Time")</f>
        <v>On Time</v>
      </c>
    </row>
    <row r="3521" spans="1:19" x14ac:dyDescent="0.3">
      <c r="A3521" s="12">
        <v>8519</v>
      </c>
      <c r="B3521" s="12">
        <v>200</v>
      </c>
      <c r="C3521" s="12">
        <v>10358</v>
      </c>
      <c r="D3521" s="12">
        <v>3520</v>
      </c>
      <c r="E3521" s="12" t="s">
        <v>244</v>
      </c>
      <c r="F3521" s="13">
        <v>45370</v>
      </c>
      <c r="G3521" s="26" t="s">
        <v>13835</v>
      </c>
      <c r="H3521" s="12">
        <v>17</v>
      </c>
      <c r="I3521" s="28">
        <f>VLOOKUP(B:B,DIM_PRODUCTS!A:F,5,FALSE)</f>
        <v>15</v>
      </c>
      <c r="J3521" s="28">
        <f>FACT_ORDERS[[#This Row],[ProductPrice]]*FACT_ORDERS[[#This Row],[Quantity]]</f>
        <v>255</v>
      </c>
      <c r="K3521" s="12" t="str">
        <f>VLOOKUP(C:C,DIM_CUSTOMERS!A:G,7,FALSE)</f>
        <v>Mexico</v>
      </c>
      <c r="L3521" s="30" cm="1">
        <f t="array" ref="L3521">_xlfn.IFS(
    AND(FACT_ORDERS[[#This Row],[DeliveryMehtod]]="shippment",FACT_ORDERS[[#This Row],[TotalAmount]]&gt;=200), 0,
    AND(FACT_ORDERS[[#This Row],[DeliveryMehtod]]="pickup"), 15,
    AND(FACT_ORDERS[[#This Row],[DeliveryMehtod]]="shippment",FACT_ORDERS[[#This Row],[TotalAmount]]&lt;200), 35
)</f>
        <v>0</v>
      </c>
      <c r="M3521" s="12" t="str" cm="1">
        <f t="array" ref="M3521">_xlfn.IFS(
    SUMIFS(FACT_ORDERS[TotalAmount], FACT_ORDERS[WD_CUSTOMERS],FACT_ORDERS[[#This Row],[WD_CUSTOMERS]])&gt;=15000, "VIP",
    SUMIFS(FACT_ORDERS[TotalAmount], FACT_ORDERS[WD_CUSTOMERS],FACT_ORDERS[[#This Row],[WD_CUSTOMERS]])&gt;=8000, "Premium",
    TRUE, "Regular"
)</f>
        <v>VIP</v>
      </c>
      <c r="N3521" s="32" cm="1">
        <f t="array" ref="N3521">_xlfn.IFS(
   FACT_ORDERS[[#This Row],[TypeOfClient]]="VIP", 0.2,
   FACT_ORDERS[[#This Row],[TypeOfClient]]="Premium", 0.1,
   TRUE, 0
)</f>
        <v>0.2</v>
      </c>
      <c r="O3521" s="31" cm="1">
        <f t="array" ref="O3521">_xlfn.IFS(
   FACT_ORDERS[[#This Row],[TotalAmount]]&gt;1500, 0.15,
   FACT_ORDERS[[#This Row],[TotalAmount]]&gt;1000, 0.1,
   FACT_ORDERS[[#This Row],[TotalAmount]]&gt;500, 0.05,
   TRUE, 0
)</f>
        <v>0</v>
      </c>
      <c r="P3521" s="28">
        <f xml:space="preserve"> FACT_ORDERS[[#This Row],[TotalAmount]] * (1 - (FACT_ORDERS[[#This Row],[ClientDiscount]] + FACT_ORDERS[[#This Row],[OrderDiscount]]) )</f>
        <v>204</v>
      </c>
      <c r="Q3521" s="28">
        <f>FACT_ORDERS[[#This Row],[TotalAmountWithDiscount]]+FACT_ORDERS[[#This Row],[DeliveryCost]]</f>
        <v>204</v>
      </c>
      <c r="R3521" s="35">
        <v>45378</v>
      </c>
      <c r="S3521" s="35" t="str">
        <f>IF(NETWORKDAYS(FACT_ORDERS[[#This Row],[Order-Date]], FACT_ORDERS[[#This Row],[ArrivalDate ]]) &gt; 10, "Late", "On Time")</f>
        <v>On Time</v>
      </c>
    </row>
    <row r="3522" spans="1:19" x14ac:dyDescent="0.3">
      <c r="A3522" s="12">
        <v>8520</v>
      </c>
      <c r="B3522" s="12">
        <v>277</v>
      </c>
      <c r="C3522" s="12">
        <v>10358</v>
      </c>
      <c r="D3522" s="12">
        <v>3521</v>
      </c>
      <c r="E3522" s="12" t="s">
        <v>244</v>
      </c>
      <c r="F3522" s="13">
        <v>45370</v>
      </c>
      <c r="G3522" s="26" t="s">
        <v>13836</v>
      </c>
      <c r="H3522" s="12">
        <v>31</v>
      </c>
      <c r="I3522" s="28">
        <f>VLOOKUP(B:B,DIM_PRODUCTS!A:F,5,FALSE)</f>
        <v>19</v>
      </c>
      <c r="J3522" s="28">
        <f>FACT_ORDERS[[#This Row],[ProductPrice]]*FACT_ORDERS[[#This Row],[Quantity]]</f>
        <v>589</v>
      </c>
      <c r="K3522" s="12" t="str">
        <f>VLOOKUP(C:C,DIM_CUSTOMERS!A:G,7,FALSE)</f>
        <v>Mexico</v>
      </c>
      <c r="L3522" s="30" cm="1">
        <f t="array" ref="L3522">_xlfn.IFS(
    AND(FACT_ORDERS[[#This Row],[DeliveryMehtod]]="shippment",FACT_ORDERS[[#This Row],[TotalAmount]]&gt;=200), 0,
    AND(FACT_ORDERS[[#This Row],[DeliveryMehtod]]="pickup"), 15,
    AND(FACT_ORDERS[[#This Row],[DeliveryMehtod]]="shippment",FACT_ORDERS[[#This Row],[TotalAmount]]&lt;200), 35
)</f>
        <v>0</v>
      </c>
      <c r="M3522" s="12" t="str" cm="1">
        <f t="array" ref="M3522">_xlfn.IFS(
    SUMIFS(FACT_ORDERS[TotalAmount], FACT_ORDERS[WD_CUSTOMERS],FACT_ORDERS[[#This Row],[WD_CUSTOMERS]])&gt;=15000, "VIP",
    SUMIFS(FACT_ORDERS[TotalAmount], FACT_ORDERS[WD_CUSTOMERS],FACT_ORDERS[[#This Row],[WD_CUSTOMERS]])&gt;=8000, "Premium",
    TRUE, "Regular"
)</f>
        <v>VIP</v>
      </c>
      <c r="N3522" s="32" cm="1">
        <f t="array" ref="N3522">_xlfn.IFS(
   FACT_ORDERS[[#This Row],[TypeOfClient]]="VIP", 0.2,
   FACT_ORDERS[[#This Row],[TypeOfClient]]="Premium", 0.1,
   TRUE, 0
)</f>
        <v>0.2</v>
      </c>
      <c r="O3522" s="31" cm="1">
        <f t="array" ref="O3522">_xlfn.IFS(
   FACT_ORDERS[[#This Row],[TotalAmount]]&gt;1500, 0.15,
   FACT_ORDERS[[#This Row],[TotalAmount]]&gt;1000, 0.1,
   FACT_ORDERS[[#This Row],[TotalAmount]]&gt;500, 0.05,
   TRUE, 0
)</f>
        <v>0.05</v>
      </c>
      <c r="P3522" s="28">
        <f xml:space="preserve"> FACT_ORDERS[[#This Row],[TotalAmount]] * (1 - (FACT_ORDERS[[#This Row],[ClientDiscount]] + FACT_ORDERS[[#This Row],[OrderDiscount]]) )</f>
        <v>441.75</v>
      </c>
      <c r="Q3522" s="28">
        <f>FACT_ORDERS[[#This Row],[TotalAmountWithDiscount]]+FACT_ORDERS[[#This Row],[DeliveryCost]]</f>
        <v>441.75</v>
      </c>
      <c r="R3522" s="35">
        <v>45381</v>
      </c>
      <c r="S3522" s="35" t="str">
        <f>IF(NETWORKDAYS(FACT_ORDERS[[#This Row],[Order-Date]], FACT_ORDERS[[#This Row],[ArrivalDate ]]) &gt; 10, "Late", "On Time")</f>
        <v>On Time</v>
      </c>
    </row>
    <row r="3523" spans="1:19" x14ac:dyDescent="0.3">
      <c r="A3523" s="12">
        <v>8521</v>
      </c>
      <c r="B3523" s="12">
        <v>296</v>
      </c>
      <c r="C3523" s="12">
        <v>10358</v>
      </c>
      <c r="D3523" s="12">
        <v>3522</v>
      </c>
      <c r="E3523" s="12" t="s">
        <v>243</v>
      </c>
      <c r="F3523" s="13">
        <v>45370</v>
      </c>
      <c r="G3523" s="26" t="s">
        <v>13837</v>
      </c>
      <c r="H3523" s="12">
        <v>11</v>
      </c>
      <c r="I3523" s="28">
        <f>VLOOKUP(B:B,DIM_PRODUCTS!A:F,5,FALSE)</f>
        <v>5</v>
      </c>
      <c r="J3523" s="28">
        <f>FACT_ORDERS[[#This Row],[ProductPrice]]*FACT_ORDERS[[#This Row],[Quantity]]</f>
        <v>55</v>
      </c>
      <c r="K3523" s="12" t="str">
        <f>VLOOKUP(C:C,DIM_CUSTOMERS!A:G,7,FALSE)</f>
        <v>Mexico</v>
      </c>
      <c r="L3523" s="30" cm="1">
        <f t="array" ref="L3523">_xlfn.IFS(
    AND(FACT_ORDERS[[#This Row],[DeliveryMehtod]]="shippment",FACT_ORDERS[[#This Row],[TotalAmount]]&gt;=200), 0,
    AND(FACT_ORDERS[[#This Row],[DeliveryMehtod]]="pickup"), 15,
    AND(FACT_ORDERS[[#This Row],[DeliveryMehtod]]="shippment",FACT_ORDERS[[#This Row],[TotalAmount]]&lt;200), 35
)</f>
        <v>15</v>
      </c>
      <c r="M3523" s="12" t="str" cm="1">
        <f t="array" ref="M3523">_xlfn.IFS(
    SUMIFS(FACT_ORDERS[TotalAmount], FACT_ORDERS[WD_CUSTOMERS],FACT_ORDERS[[#This Row],[WD_CUSTOMERS]])&gt;=15000, "VIP",
    SUMIFS(FACT_ORDERS[TotalAmount], FACT_ORDERS[WD_CUSTOMERS],FACT_ORDERS[[#This Row],[WD_CUSTOMERS]])&gt;=8000, "Premium",
    TRUE, "Regular"
)</f>
        <v>VIP</v>
      </c>
      <c r="N3523" s="32" cm="1">
        <f t="array" ref="N3523">_xlfn.IFS(
   FACT_ORDERS[[#This Row],[TypeOfClient]]="VIP", 0.2,
   FACT_ORDERS[[#This Row],[TypeOfClient]]="Premium", 0.1,
   TRUE, 0
)</f>
        <v>0.2</v>
      </c>
      <c r="O3523" s="31" cm="1">
        <f t="array" ref="O3523">_xlfn.IFS(
   FACT_ORDERS[[#This Row],[TotalAmount]]&gt;1500, 0.15,
   FACT_ORDERS[[#This Row],[TotalAmount]]&gt;1000, 0.1,
   FACT_ORDERS[[#This Row],[TotalAmount]]&gt;500, 0.05,
   TRUE, 0
)</f>
        <v>0</v>
      </c>
      <c r="P3523" s="28">
        <f xml:space="preserve"> FACT_ORDERS[[#This Row],[TotalAmount]] * (1 - (FACT_ORDERS[[#This Row],[ClientDiscount]] + FACT_ORDERS[[#This Row],[OrderDiscount]]) )</f>
        <v>44</v>
      </c>
      <c r="Q3523" s="28">
        <f>FACT_ORDERS[[#This Row],[TotalAmountWithDiscount]]+FACT_ORDERS[[#This Row],[DeliveryCost]]</f>
        <v>59</v>
      </c>
      <c r="R3523" s="35">
        <v>45379</v>
      </c>
      <c r="S3523" s="35" t="str">
        <f>IF(NETWORKDAYS(FACT_ORDERS[[#This Row],[Order-Date]], FACT_ORDERS[[#This Row],[ArrivalDate ]]) &gt; 10, "Late", "On Time")</f>
        <v>On Time</v>
      </c>
    </row>
    <row r="3524" spans="1:19" x14ac:dyDescent="0.3">
      <c r="A3524" s="12">
        <v>8522</v>
      </c>
      <c r="B3524" s="12">
        <v>241</v>
      </c>
      <c r="C3524" s="12">
        <v>10358</v>
      </c>
      <c r="D3524" s="12">
        <v>3523</v>
      </c>
      <c r="E3524" s="12" t="s">
        <v>244</v>
      </c>
      <c r="F3524" s="13">
        <v>45370</v>
      </c>
      <c r="G3524" s="26" t="s">
        <v>4682</v>
      </c>
      <c r="H3524" s="12">
        <v>18</v>
      </c>
      <c r="I3524" s="28">
        <f>VLOOKUP(B:B,DIM_PRODUCTS!A:F,5,FALSE)</f>
        <v>20</v>
      </c>
      <c r="J3524" s="28">
        <f>FACT_ORDERS[[#This Row],[ProductPrice]]*FACT_ORDERS[[#This Row],[Quantity]]</f>
        <v>360</v>
      </c>
      <c r="K3524" s="12" t="str">
        <f>VLOOKUP(C:C,DIM_CUSTOMERS!A:G,7,FALSE)</f>
        <v>Mexico</v>
      </c>
      <c r="L3524" s="30" cm="1">
        <f t="array" ref="L3524">_xlfn.IFS(
    AND(FACT_ORDERS[[#This Row],[DeliveryMehtod]]="shippment",FACT_ORDERS[[#This Row],[TotalAmount]]&gt;=200), 0,
    AND(FACT_ORDERS[[#This Row],[DeliveryMehtod]]="pickup"), 15,
    AND(FACT_ORDERS[[#This Row],[DeliveryMehtod]]="shippment",FACT_ORDERS[[#This Row],[TotalAmount]]&lt;200), 35
)</f>
        <v>0</v>
      </c>
      <c r="M3524" s="12" t="str" cm="1">
        <f t="array" ref="M3524">_xlfn.IFS(
    SUMIFS(FACT_ORDERS[TotalAmount], FACT_ORDERS[WD_CUSTOMERS],FACT_ORDERS[[#This Row],[WD_CUSTOMERS]])&gt;=15000, "VIP",
    SUMIFS(FACT_ORDERS[TotalAmount], FACT_ORDERS[WD_CUSTOMERS],FACT_ORDERS[[#This Row],[WD_CUSTOMERS]])&gt;=8000, "Premium",
    TRUE, "Regular"
)</f>
        <v>VIP</v>
      </c>
      <c r="N3524" s="32" cm="1">
        <f t="array" ref="N3524">_xlfn.IFS(
   FACT_ORDERS[[#This Row],[TypeOfClient]]="VIP", 0.2,
   FACT_ORDERS[[#This Row],[TypeOfClient]]="Premium", 0.1,
   TRUE, 0
)</f>
        <v>0.2</v>
      </c>
      <c r="O3524" s="31" cm="1">
        <f t="array" ref="O3524">_xlfn.IFS(
   FACT_ORDERS[[#This Row],[TotalAmount]]&gt;1500, 0.15,
   FACT_ORDERS[[#This Row],[TotalAmount]]&gt;1000, 0.1,
   FACT_ORDERS[[#This Row],[TotalAmount]]&gt;500, 0.05,
   TRUE, 0
)</f>
        <v>0</v>
      </c>
      <c r="P3524" s="28">
        <f xml:space="preserve"> FACT_ORDERS[[#This Row],[TotalAmount]] * (1 - (FACT_ORDERS[[#This Row],[ClientDiscount]] + FACT_ORDERS[[#This Row],[OrderDiscount]]) )</f>
        <v>288</v>
      </c>
      <c r="Q3524" s="28">
        <f>FACT_ORDERS[[#This Row],[TotalAmountWithDiscount]]+FACT_ORDERS[[#This Row],[DeliveryCost]]</f>
        <v>288</v>
      </c>
      <c r="R3524" s="35">
        <v>45378</v>
      </c>
      <c r="S3524" s="35" t="str">
        <f>IF(NETWORKDAYS(FACT_ORDERS[[#This Row],[Order-Date]], FACT_ORDERS[[#This Row],[ArrivalDate ]]) &gt; 10, "Late", "On Time")</f>
        <v>On Time</v>
      </c>
    </row>
    <row r="3525" spans="1:19" x14ac:dyDescent="0.3">
      <c r="A3525" s="12">
        <v>8523</v>
      </c>
      <c r="B3525" s="12">
        <v>292</v>
      </c>
      <c r="C3525" s="12">
        <v>10358</v>
      </c>
      <c r="D3525" s="12">
        <v>3524</v>
      </c>
      <c r="E3525" s="12" t="s">
        <v>243</v>
      </c>
      <c r="F3525" s="13">
        <v>45370</v>
      </c>
      <c r="G3525" s="26" t="s">
        <v>13838</v>
      </c>
      <c r="H3525" s="12">
        <v>15</v>
      </c>
      <c r="I3525" s="28">
        <f>VLOOKUP(B:B,DIM_PRODUCTS!A:F,5,FALSE)</f>
        <v>6</v>
      </c>
      <c r="J3525" s="28">
        <f>FACT_ORDERS[[#This Row],[ProductPrice]]*FACT_ORDERS[[#This Row],[Quantity]]</f>
        <v>90</v>
      </c>
      <c r="K3525" s="12" t="str">
        <f>VLOOKUP(C:C,DIM_CUSTOMERS!A:G,7,FALSE)</f>
        <v>Mexico</v>
      </c>
      <c r="L3525" s="30" cm="1">
        <f t="array" ref="L3525">_xlfn.IFS(
    AND(FACT_ORDERS[[#This Row],[DeliveryMehtod]]="shippment",FACT_ORDERS[[#This Row],[TotalAmount]]&gt;=200), 0,
    AND(FACT_ORDERS[[#This Row],[DeliveryMehtod]]="pickup"), 15,
    AND(FACT_ORDERS[[#This Row],[DeliveryMehtod]]="shippment",FACT_ORDERS[[#This Row],[TotalAmount]]&lt;200), 35
)</f>
        <v>15</v>
      </c>
      <c r="M3525" s="12" t="str" cm="1">
        <f t="array" ref="M3525">_xlfn.IFS(
    SUMIFS(FACT_ORDERS[TotalAmount], FACT_ORDERS[WD_CUSTOMERS],FACT_ORDERS[[#This Row],[WD_CUSTOMERS]])&gt;=15000, "VIP",
    SUMIFS(FACT_ORDERS[TotalAmount], FACT_ORDERS[WD_CUSTOMERS],FACT_ORDERS[[#This Row],[WD_CUSTOMERS]])&gt;=8000, "Premium",
    TRUE, "Regular"
)</f>
        <v>VIP</v>
      </c>
      <c r="N3525" s="32" cm="1">
        <f t="array" ref="N3525">_xlfn.IFS(
   FACT_ORDERS[[#This Row],[TypeOfClient]]="VIP", 0.2,
   FACT_ORDERS[[#This Row],[TypeOfClient]]="Premium", 0.1,
   TRUE, 0
)</f>
        <v>0.2</v>
      </c>
      <c r="O3525" s="31" cm="1">
        <f t="array" ref="O3525">_xlfn.IFS(
   FACT_ORDERS[[#This Row],[TotalAmount]]&gt;1500, 0.15,
   FACT_ORDERS[[#This Row],[TotalAmount]]&gt;1000, 0.1,
   FACT_ORDERS[[#This Row],[TotalAmount]]&gt;500, 0.05,
   TRUE, 0
)</f>
        <v>0</v>
      </c>
      <c r="P3525" s="28">
        <f xml:space="preserve"> FACT_ORDERS[[#This Row],[TotalAmount]] * (1 - (FACT_ORDERS[[#This Row],[ClientDiscount]] + FACT_ORDERS[[#This Row],[OrderDiscount]]) )</f>
        <v>72</v>
      </c>
      <c r="Q3525" s="28">
        <f>FACT_ORDERS[[#This Row],[TotalAmountWithDiscount]]+FACT_ORDERS[[#This Row],[DeliveryCost]]</f>
        <v>87</v>
      </c>
      <c r="R3525" s="35">
        <v>45378</v>
      </c>
      <c r="S3525" s="35" t="str">
        <f>IF(NETWORKDAYS(FACT_ORDERS[[#This Row],[Order-Date]], FACT_ORDERS[[#This Row],[ArrivalDate ]]) &gt; 10, "Late", "On Time")</f>
        <v>On Time</v>
      </c>
    </row>
    <row r="3526" spans="1:19" x14ac:dyDescent="0.3">
      <c r="A3526" s="12">
        <v>8524</v>
      </c>
      <c r="B3526" s="12">
        <v>227</v>
      </c>
      <c r="C3526" s="12">
        <v>10358</v>
      </c>
      <c r="D3526" s="12">
        <v>3525</v>
      </c>
      <c r="E3526" s="12" t="s">
        <v>244</v>
      </c>
      <c r="F3526" s="13">
        <v>45370</v>
      </c>
      <c r="G3526" s="26" t="s">
        <v>13839</v>
      </c>
      <c r="H3526" s="12">
        <v>27</v>
      </c>
      <c r="I3526" s="28">
        <f>VLOOKUP(B:B,DIM_PRODUCTS!A:F,5,FALSE)</f>
        <v>19</v>
      </c>
      <c r="J3526" s="28">
        <f>FACT_ORDERS[[#This Row],[ProductPrice]]*FACT_ORDERS[[#This Row],[Quantity]]</f>
        <v>513</v>
      </c>
      <c r="K3526" s="12" t="str">
        <f>VLOOKUP(C:C,DIM_CUSTOMERS!A:G,7,FALSE)</f>
        <v>Mexico</v>
      </c>
      <c r="L3526" s="30" cm="1">
        <f t="array" ref="L3526">_xlfn.IFS(
    AND(FACT_ORDERS[[#This Row],[DeliveryMehtod]]="shippment",FACT_ORDERS[[#This Row],[TotalAmount]]&gt;=200), 0,
    AND(FACT_ORDERS[[#This Row],[DeliveryMehtod]]="pickup"), 15,
    AND(FACT_ORDERS[[#This Row],[DeliveryMehtod]]="shippment",FACT_ORDERS[[#This Row],[TotalAmount]]&lt;200), 35
)</f>
        <v>0</v>
      </c>
      <c r="M3526" s="12" t="str" cm="1">
        <f t="array" ref="M3526">_xlfn.IFS(
    SUMIFS(FACT_ORDERS[TotalAmount], FACT_ORDERS[WD_CUSTOMERS],FACT_ORDERS[[#This Row],[WD_CUSTOMERS]])&gt;=15000, "VIP",
    SUMIFS(FACT_ORDERS[TotalAmount], FACT_ORDERS[WD_CUSTOMERS],FACT_ORDERS[[#This Row],[WD_CUSTOMERS]])&gt;=8000, "Premium",
    TRUE, "Regular"
)</f>
        <v>VIP</v>
      </c>
      <c r="N3526" s="32" cm="1">
        <f t="array" ref="N3526">_xlfn.IFS(
   FACT_ORDERS[[#This Row],[TypeOfClient]]="VIP", 0.2,
   FACT_ORDERS[[#This Row],[TypeOfClient]]="Premium", 0.1,
   TRUE, 0
)</f>
        <v>0.2</v>
      </c>
      <c r="O3526" s="31" cm="1">
        <f t="array" ref="O3526">_xlfn.IFS(
   FACT_ORDERS[[#This Row],[TotalAmount]]&gt;1500, 0.15,
   FACT_ORDERS[[#This Row],[TotalAmount]]&gt;1000, 0.1,
   FACT_ORDERS[[#This Row],[TotalAmount]]&gt;500, 0.05,
   TRUE, 0
)</f>
        <v>0.05</v>
      </c>
      <c r="P3526" s="28">
        <f xml:space="preserve"> FACT_ORDERS[[#This Row],[TotalAmount]] * (1 - (FACT_ORDERS[[#This Row],[ClientDiscount]] + FACT_ORDERS[[#This Row],[OrderDiscount]]) )</f>
        <v>384.75</v>
      </c>
      <c r="Q3526" s="28">
        <f>FACT_ORDERS[[#This Row],[TotalAmountWithDiscount]]+FACT_ORDERS[[#This Row],[DeliveryCost]]</f>
        <v>384.75</v>
      </c>
      <c r="R3526" s="35">
        <v>45377</v>
      </c>
      <c r="S3526" s="35" t="str">
        <f>IF(NETWORKDAYS(FACT_ORDERS[[#This Row],[Order-Date]], FACT_ORDERS[[#This Row],[ArrivalDate ]]) &gt; 10, "Late", "On Time")</f>
        <v>On Time</v>
      </c>
    </row>
    <row r="3527" spans="1:19" x14ac:dyDescent="0.3">
      <c r="A3527" s="12">
        <v>8525</v>
      </c>
      <c r="B3527" s="12">
        <v>200</v>
      </c>
      <c r="C3527" s="12">
        <v>10358</v>
      </c>
      <c r="D3527" s="12">
        <v>3526</v>
      </c>
      <c r="E3527" s="12" t="s">
        <v>244</v>
      </c>
      <c r="F3527" s="13">
        <v>45407</v>
      </c>
      <c r="G3527" s="26" t="s">
        <v>13840</v>
      </c>
      <c r="H3527" s="12">
        <v>15</v>
      </c>
      <c r="I3527" s="28">
        <f>VLOOKUP(B:B,DIM_PRODUCTS!A:F,5,FALSE)</f>
        <v>15</v>
      </c>
      <c r="J3527" s="28">
        <f>FACT_ORDERS[[#This Row],[ProductPrice]]*FACT_ORDERS[[#This Row],[Quantity]]</f>
        <v>225</v>
      </c>
      <c r="K3527" s="12" t="str">
        <f>VLOOKUP(C:C,DIM_CUSTOMERS!A:G,7,FALSE)</f>
        <v>Mexico</v>
      </c>
      <c r="L3527" s="30" cm="1">
        <f t="array" ref="L3527">_xlfn.IFS(
    AND(FACT_ORDERS[[#This Row],[DeliveryMehtod]]="shippment",FACT_ORDERS[[#This Row],[TotalAmount]]&gt;=200), 0,
    AND(FACT_ORDERS[[#This Row],[DeliveryMehtod]]="pickup"), 15,
    AND(FACT_ORDERS[[#This Row],[DeliveryMehtod]]="shippment",FACT_ORDERS[[#This Row],[TotalAmount]]&lt;200), 35
)</f>
        <v>0</v>
      </c>
      <c r="M3527" s="12" t="str" cm="1">
        <f t="array" ref="M3527">_xlfn.IFS(
    SUMIFS(FACT_ORDERS[TotalAmount], FACT_ORDERS[WD_CUSTOMERS],FACT_ORDERS[[#This Row],[WD_CUSTOMERS]])&gt;=15000, "VIP",
    SUMIFS(FACT_ORDERS[TotalAmount], FACT_ORDERS[WD_CUSTOMERS],FACT_ORDERS[[#This Row],[WD_CUSTOMERS]])&gt;=8000, "Premium",
    TRUE, "Regular"
)</f>
        <v>VIP</v>
      </c>
      <c r="N3527" s="32" cm="1">
        <f t="array" ref="N3527">_xlfn.IFS(
   FACT_ORDERS[[#This Row],[TypeOfClient]]="VIP", 0.2,
   FACT_ORDERS[[#This Row],[TypeOfClient]]="Premium", 0.1,
   TRUE, 0
)</f>
        <v>0.2</v>
      </c>
      <c r="O3527" s="31" cm="1">
        <f t="array" ref="O3527">_xlfn.IFS(
   FACT_ORDERS[[#This Row],[TotalAmount]]&gt;1500, 0.15,
   FACT_ORDERS[[#This Row],[TotalAmount]]&gt;1000, 0.1,
   FACT_ORDERS[[#This Row],[TotalAmount]]&gt;500, 0.05,
   TRUE, 0
)</f>
        <v>0</v>
      </c>
      <c r="P3527" s="28">
        <f xml:space="preserve"> FACT_ORDERS[[#This Row],[TotalAmount]] * (1 - (FACT_ORDERS[[#This Row],[ClientDiscount]] + FACT_ORDERS[[#This Row],[OrderDiscount]]) )</f>
        <v>180</v>
      </c>
      <c r="Q3527" s="28">
        <f>FACT_ORDERS[[#This Row],[TotalAmountWithDiscount]]+FACT_ORDERS[[#This Row],[DeliveryCost]]</f>
        <v>180</v>
      </c>
      <c r="R3527" s="35">
        <v>45418</v>
      </c>
      <c r="S3527" s="35" t="str">
        <f>IF(NETWORKDAYS(FACT_ORDERS[[#This Row],[Order-Date]], FACT_ORDERS[[#This Row],[ArrivalDate ]]) &gt; 10, "Late", "On Time")</f>
        <v>On Time</v>
      </c>
    </row>
    <row r="3528" spans="1:19" x14ac:dyDescent="0.3">
      <c r="A3528" s="12">
        <v>8526</v>
      </c>
      <c r="B3528" s="12">
        <v>277</v>
      </c>
      <c r="C3528" s="12">
        <v>10358</v>
      </c>
      <c r="D3528" s="12">
        <v>3527</v>
      </c>
      <c r="E3528" s="12" t="s">
        <v>243</v>
      </c>
      <c r="F3528" s="13">
        <v>45407</v>
      </c>
      <c r="G3528" s="26" t="s">
        <v>13841</v>
      </c>
      <c r="H3528" s="12">
        <v>31</v>
      </c>
      <c r="I3528" s="28">
        <f>VLOOKUP(B:B,DIM_PRODUCTS!A:F,5,FALSE)</f>
        <v>19</v>
      </c>
      <c r="J3528" s="28">
        <f>FACT_ORDERS[[#This Row],[ProductPrice]]*FACT_ORDERS[[#This Row],[Quantity]]</f>
        <v>589</v>
      </c>
      <c r="K3528" s="12" t="str">
        <f>VLOOKUP(C:C,DIM_CUSTOMERS!A:G,7,FALSE)</f>
        <v>Mexico</v>
      </c>
      <c r="L3528" s="30" cm="1">
        <f t="array" ref="L3528">_xlfn.IFS(
    AND(FACT_ORDERS[[#This Row],[DeliveryMehtod]]="shippment",FACT_ORDERS[[#This Row],[TotalAmount]]&gt;=200), 0,
    AND(FACT_ORDERS[[#This Row],[DeliveryMehtod]]="pickup"), 15,
    AND(FACT_ORDERS[[#This Row],[DeliveryMehtod]]="shippment",FACT_ORDERS[[#This Row],[TotalAmount]]&lt;200), 35
)</f>
        <v>15</v>
      </c>
      <c r="M3528" s="12" t="str" cm="1">
        <f t="array" ref="M3528">_xlfn.IFS(
    SUMIFS(FACT_ORDERS[TotalAmount], FACT_ORDERS[WD_CUSTOMERS],FACT_ORDERS[[#This Row],[WD_CUSTOMERS]])&gt;=15000, "VIP",
    SUMIFS(FACT_ORDERS[TotalAmount], FACT_ORDERS[WD_CUSTOMERS],FACT_ORDERS[[#This Row],[WD_CUSTOMERS]])&gt;=8000, "Premium",
    TRUE, "Regular"
)</f>
        <v>VIP</v>
      </c>
      <c r="N3528" s="32" cm="1">
        <f t="array" ref="N3528">_xlfn.IFS(
   FACT_ORDERS[[#This Row],[TypeOfClient]]="VIP", 0.2,
   FACT_ORDERS[[#This Row],[TypeOfClient]]="Premium", 0.1,
   TRUE, 0
)</f>
        <v>0.2</v>
      </c>
      <c r="O3528" s="31" cm="1">
        <f t="array" ref="O3528">_xlfn.IFS(
   FACT_ORDERS[[#This Row],[TotalAmount]]&gt;1500, 0.15,
   FACT_ORDERS[[#This Row],[TotalAmount]]&gt;1000, 0.1,
   FACT_ORDERS[[#This Row],[TotalAmount]]&gt;500, 0.05,
   TRUE, 0
)</f>
        <v>0.05</v>
      </c>
      <c r="P3528" s="28">
        <f xml:space="preserve"> FACT_ORDERS[[#This Row],[TotalAmount]] * (1 - (FACT_ORDERS[[#This Row],[ClientDiscount]] + FACT_ORDERS[[#This Row],[OrderDiscount]]) )</f>
        <v>441.75</v>
      </c>
      <c r="Q3528" s="28">
        <f>FACT_ORDERS[[#This Row],[TotalAmountWithDiscount]]+FACT_ORDERS[[#This Row],[DeliveryCost]]</f>
        <v>456.75</v>
      </c>
      <c r="R3528" s="35">
        <v>45414</v>
      </c>
      <c r="S3528" s="35" t="str">
        <f>IF(NETWORKDAYS(FACT_ORDERS[[#This Row],[Order-Date]], FACT_ORDERS[[#This Row],[ArrivalDate ]]) &gt; 10, "Late", "On Time")</f>
        <v>On Time</v>
      </c>
    </row>
    <row r="3529" spans="1:19" x14ac:dyDescent="0.3">
      <c r="A3529" s="12">
        <v>8527</v>
      </c>
      <c r="B3529" s="12">
        <v>296</v>
      </c>
      <c r="C3529" s="12">
        <v>10358</v>
      </c>
      <c r="D3529" s="12">
        <v>3528</v>
      </c>
      <c r="E3529" s="12" t="s">
        <v>243</v>
      </c>
      <c r="F3529" s="13">
        <v>45407</v>
      </c>
      <c r="G3529" s="26" t="s">
        <v>13842</v>
      </c>
      <c r="H3529" s="12">
        <v>14</v>
      </c>
      <c r="I3529" s="28">
        <f>VLOOKUP(B:B,DIM_PRODUCTS!A:F,5,FALSE)</f>
        <v>5</v>
      </c>
      <c r="J3529" s="28">
        <f>FACT_ORDERS[[#This Row],[ProductPrice]]*FACT_ORDERS[[#This Row],[Quantity]]</f>
        <v>70</v>
      </c>
      <c r="K3529" s="12" t="str">
        <f>VLOOKUP(C:C,DIM_CUSTOMERS!A:G,7,FALSE)</f>
        <v>Mexico</v>
      </c>
      <c r="L3529" s="30" cm="1">
        <f t="array" ref="L3529">_xlfn.IFS(
    AND(FACT_ORDERS[[#This Row],[DeliveryMehtod]]="shippment",FACT_ORDERS[[#This Row],[TotalAmount]]&gt;=200), 0,
    AND(FACT_ORDERS[[#This Row],[DeliveryMehtod]]="pickup"), 15,
    AND(FACT_ORDERS[[#This Row],[DeliveryMehtod]]="shippment",FACT_ORDERS[[#This Row],[TotalAmount]]&lt;200), 35
)</f>
        <v>15</v>
      </c>
      <c r="M3529" s="12" t="str" cm="1">
        <f t="array" ref="M3529">_xlfn.IFS(
    SUMIFS(FACT_ORDERS[TotalAmount], FACT_ORDERS[WD_CUSTOMERS],FACT_ORDERS[[#This Row],[WD_CUSTOMERS]])&gt;=15000, "VIP",
    SUMIFS(FACT_ORDERS[TotalAmount], FACT_ORDERS[WD_CUSTOMERS],FACT_ORDERS[[#This Row],[WD_CUSTOMERS]])&gt;=8000, "Premium",
    TRUE, "Regular"
)</f>
        <v>VIP</v>
      </c>
      <c r="N3529" s="32" cm="1">
        <f t="array" ref="N3529">_xlfn.IFS(
   FACT_ORDERS[[#This Row],[TypeOfClient]]="VIP", 0.2,
   FACT_ORDERS[[#This Row],[TypeOfClient]]="Premium", 0.1,
   TRUE, 0
)</f>
        <v>0.2</v>
      </c>
      <c r="O3529" s="31" cm="1">
        <f t="array" ref="O3529">_xlfn.IFS(
   FACT_ORDERS[[#This Row],[TotalAmount]]&gt;1500, 0.15,
   FACT_ORDERS[[#This Row],[TotalAmount]]&gt;1000, 0.1,
   FACT_ORDERS[[#This Row],[TotalAmount]]&gt;500, 0.05,
   TRUE, 0
)</f>
        <v>0</v>
      </c>
      <c r="P3529" s="28">
        <f xml:space="preserve"> FACT_ORDERS[[#This Row],[TotalAmount]] * (1 - (FACT_ORDERS[[#This Row],[ClientDiscount]] + FACT_ORDERS[[#This Row],[OrderDiscount]]) )</f>
        <v>56</v>
      </c>
      <c r="Q3529" s="28">
        <f>FACT_ORDERS[[#This Row],[TotalAmountWithDiscount]]+FACT_ORDERS[[#This Row],[DeliveryCost]]</f>
        <v>71</v>
      </c>
      <c r="R3529" s="35">
        <v>45415</v>
      </c>
      <c r="S3529" s="35" t="str">
        <f>IF(NETWORKDAYS(FACT_ORDERS[[#This Row],[Order-Date]], FACT_ORDERS[[#This Row],[ArrivalDate ]]) &gt; 10, "Late", "On Time")</f>
        <v>On Time</v>
      </c>
    </row>
    <row r="3530" spans="1:19" x14ac:dyDescent="0.3">
      <c r="A3530" s="12">
        <v>8528</v>
      </c>
      <c r="B3530" s="12">
        <v>241</v>
      </c>
      <c r="C3530" s="12">
        <v>10358</v>
      </c>
      <c r="D3530" s="12">
        <v>3529</v>
      </c>
      <c r="E3530" s="12" t="s">
        <v>243</v>
      </c>
      <c r="F3530" s="13">
        <v>45407</v>
      </c>
      <c r="G3530" s="26" t="s">
        <v>13843</v>
      </c>
      <c r="H3530" s="12">
        <v>18</v>
      </c>
      <c r="I3530" s="28">
        <f>VLOOKUP(B:B,DIM_PRODUCTS!A:F,5,FALSE)</f>
        <v>20</v>
      </c>
      <c r="J3530" s="28">
        <f>FACT_ORDERS[[#This Row],[ProductPrice]]*FACT_ORDERS[[#This Row],[Quantity]]</f>
        <v>360</v>
      </c>
      <c r="K3530" s="12" t="str">
        <f>VLOOKUP(C:C,DIM_CUSTOMERS!A:G,7,FALSE)</f>
        <v>Mexico</v>
      </c>
      <c r="L3530" s="30" cm="1">
        <f t="array" ref="L3530">_xlfn.IFS(
    AND(FACT_ORDERS[[#This Row],[DeliveryMehtod]]="shippment",FACT_ORDERS[[#This Row],[TotalAmount]]&gt;=200), 0,
    AND(FACT_ORDERS[[#This Row],[DeliveryMehtod]]="pickup"), 15,
    AND(FACT_ORDERS[[#This Row],[DeliveryMehtod]]="shippment",FACT_ORDERS[[#This Row],[TotalAmount]]&lt;200), 35
)</f>
        <v>15</v>
      </c>
      <c r="M3530" s="12" t="str" cm="1">
        <f t="array" ref="M3530">_xlfn.IFS(
    SUMIFS(FACT_ORDERS[TotalAmount], FACT_ORDERS[WD_CUSTOMERS],FACT_ORDERS[[#This Row],[WD_CUSTOMERS]])&gt;=15000, "VIP",
    SUMIFS(FACT_ORDERS[TotalAmount], FACT_ORDERS[WD_CUSTOMERS],FACT_ORDERS[[#This Row],[WD_CUSTOMERS]])&gt;=8000, "Premium",
    TRUE, "Regular"
)</f>
        <v>VIP</v>
      </c>
      <c r="N3530" s="32" cm="1">
        <f t="array" ref="N3530">_xlfn.IFS(
   FACT_ORDERS[[#This Row],[TypeOfClient]]="VIP", 0.2,
   FACT_ORDERS[[#This Row],[TypeOfClient]]="Premium", 0.1,
   TRUE, 0
)</f>
        <v>0.2</v>
      </c>
      <c r="O3530" s="31" cm="1">
        <f t="array" ref="O3530">_xlfn.IFS(
   FACT_ORDERS[[#This Row],[TotalAmount]]&gt;1500, 0.15,
   FACT_ORDERS[[#This Row],[TotalAmount]]&gt;1000, 0.1,
   FACT_ORDERS[[#This Row],[TotalAmount]]&gt;500, 0.05,
   TRUE, 0
)</f>
        <v>0</v>
      </c>
      <c r="P3530" s="28">
        <f xml:space="preserve"> FACT_ORDERS[[#This Row],[TotalAmount]] * (1 - (FACT_ORDERS[[#This Row],[ClientDiscount]] + FACT_ORDERS[[#This Row],[OrderDiscount]]) )</f>
        <v>288</v>
      </c>
      <c r="Q3530" s="28">
        <f>FACT_ORDERS[[#This Row],[TotalAmountWithDiscount]]+FACT_ORDERS[[#This Row],[DeliveryCost]]</f>
        <v>303</v>
      </c>
      <c r="R3530" s="35">
        <v>45418</v>
      </c>
      <c r="S3530" s="35" t="str">
        <f>IF(NETWORKDAYS(FACT_ORDERS[[#This Row],[Order-Date]], FACT_ORDERS[[#This Row],[ArrivalDate ]]) &gt; 10, "Late", "On Time")</f>
        <v>On Time</v>
      </c>
    </row>
    <row r="3531" spans="1:19" x14ac:dyDescent="0.3">
      <c r="A3531" s="12">
        <v>8529</v>
      </c>
      <c r="B3531" s="12">
        <v>292</v>
      </c>
      <c r="C3531" s="12">
        <v>10358</v>
      </c>
      <c r="D3531" s="12">
        <v>3530</v>
      </c>
      <c r="E3531" s="12" t="s">
        <v>244</v>
      </c>
      <c r="F3531" s="13">
        <v>45407</v>
      </c>
      <c r="G3531" s="26" t="s">
        <v>13844</v>
      </c>
      <c r="H3531" s="12">
        <v>17</v>
      </c>
      <c r="I3531" s="28">
        <f>VLOOKUP(B:B,DIM_PRODUCTS!A:F,5,FALSE)</f>
        <v>6</v>
      </c>
      <c r="J3531" s="28">
        <f>FACT_ORDERS[[#This Row],[ProductPrice]]*FACT_ORDERS[[#This Row],[Quantity]]</f>
        <v>102</v>
      </c>
      <c r="K3531" s="12" t="str">
        <f>VLOOKUP(C:C,DIM_CUSTOMERS!A:G,7,FALSE)</f>
        <v>Mexico</v>
      </c>
      <c r="L3531" s="30" cm="1">
        <f t="array" ref="L3531">_xlfn.IFS(
    AND(FACT_ORDERS[[#This Row],[DeliveryMehtod]]="shippment",FACT_ORDERS[[#This Row],[TotalAmount]]&gt;=200), 0,
    AND(FACT_ORDERS[[#This Row],[DeliveryMehtod]]="pickup"), 15,
    AND(FACT_ORDERS[[#This Row],[DeliveryMehtod]]="shippment",FACT_ORDERS[[#This Row],[TotalAmount]]&lt;200), 35
)</f>
        <v>35</v>
      </c>
      <c r="M3531" s="12" t="str" cm="1">
        <f t="array" ref="M3531">_xlfn.IFS(
    SUMIFS(FACT_ORDERS[TotalAmount], FACT_ORDERS[WD_CUSTOMERS],FACT_ORDERS[[#This Row],[WD_CUSTOMERS]])&gt;=15000, "VIP",
    SUMIFS(FACT_ORDERS[TotalAmount], FACT_ORDERS[WD_CUSTOMERS],FACT_ORDERS[[#This Row],[WD_CUSTOMERS]])&gt;=8000, "Premium",
    TRUE, "Regular"
)</f>
        <v>VIP</v>
      </c>
      <c r="N3531" s="32" cm="1">
        <f t="array" ref="N3531">_xlfn.IFS(
   FACT_ORDERS[[#This Row],[TypeOfClient]]="VIP", 0.2,
   FACT_ORDERS[[#This Row],[TypeOfClient]]="Premium", 0.1,
   TRUE, 0
)</f>
        <v>0.2</v>
      </c>
      <c r="O3531" s="31" cm="1">
        <f t="array" ref="O3531">_xlfn.IFS(
   FACT_ORDERS[[#This Row],[TotalAmount]]&gt;1500, 0.15,
   FACT_ORDERS[[#This Row],[TotalAmount]]&gt;1000, 0.1,
   FACT_ORDERS[[#This Row],[TotalAmount]]&gt;500, 0.05,
   TRUE, 0
)</f>
        <v>0</v>
      </c>
      <c r="P3531" s="28">
        <f xml:space="preserve"> FACT_ORDERS[[#This Row],[TotalAmount]] * (1 - (FACT_ORDERS[[#This Row],[ClientDiscount]] + FACT_ORDERS[[#This Row],[OrderDiscount]]) )</f>
        <v>81.600000000000009</v>
      </c>
      <c r="Q3531" s="28">
        <f>FACT_ORDERS[[#This Row],[TotalAmountWithDiscount]]+FACT_ORDERS[[#This Row],[DeliveryCost]]</f>
        <v>116.60000000000001</v>
      </c>
      <c r="R3531" s="35">
        <v>45417</v>
      </c>
      <c r="S3531" s="35" t="str">
        <f>IF(NETWORKDAYS(FACT_ORDERS[[#This Row],[Order-Date]], FACT_ORDERS[[#This Row],[ArrivalDate ]]) &gt; 10, "Late", "On Time")</f>
        <v>On Time</v>
      </c>
    </row>
    <row r="3532" spans="1:19" x14ac:dyDescent="0.3">
      <c r="A3532" s="12">
        <v>8530</v>
      </c>
      <c r="B3532" s="12">
        <v>227</v>
      </c>
      <c r="C3532" s="12">
        <v>10358</v>
      </c>
      <c r="D3532" s="12">
        <v>3531</v>
      </c>
      <c r="E3532" s="12" t="s">
        <v>243</v>
      </c>
      <c r="F3532" s="13">
        <v>45407</v>
      </c>
      <c r="G3532" s="26" t="s">
        <v>13845</v>
      </c>
      <c r="H3532" s="12">
        <v>30</v>
      </c>
      <c r="I3532" s="28">
        <f>VLOOKUP(B:B,DIM_PRODUCTS!A:F,5,FALSE)</f>
        <v>19</v>
      </c>
      <c r="J3532" s="28">
        <f>FACT_ORDERS[[#This Row],[ProductPrice]]*FACT_ORDERS[[#This Row],[Quantity]]</f>
        <v>570</v>
      </c>
      <c r="K3532" s="12" t="str">
        <f>VLOOKUP(C:C,DIM_CUSTOMERS!A:G,7,FALSE)</f>
        <v>Mexico</v>
      </c>
      <c r="L3532" s="30" cm="1">
        <f t="array" ref="L3532">_xlfn.IFS(
    AND(FACT_ORDERS[[#This Row],[DeliveryMehtod]]="shippment",FACT_ORDERS[[#This Row],[TotalAmount]]&gt;=200), 0,
    AND(FACT_ORDERS[[#This Row],[DeliveryMehtod]]="pickup"), 15,
    AND(FACT_ORDERS[[#This Row],[DeliveryMehtod]]="shippment",FACT_ORDERS[[#This Row],[TotalAmount]]&lt;200), 35
)</f>
        <v>15</v>
      </c>
      <c r="M3532" s="12" t="str" cm="1">
        <f t="array" ref="M3532">_xlfn.IFS(
    SUMIFS(FACT_ORDERS[TotalAmount], FACT_ORDERS[WD_CUSTOMERS],FACT_ORDERS[[#This Row],[WD_CUSTOMERS]])&gt;=15000, "VIP",
    SUMIFS(FACT_ORDERS[TotalAmount], FACT_ORDERS[WD_CUSTOMERS],FACT_ORDERS[[#This Row],[WD_CUSTOMERS]])&gt;=8000, "Premium",
    TRUE, "Regular"
)</f>
        <v>VIP</v>
      </c>
      <c r="N3532" s="32" cm="1">
        <f t="array" ref="N3532">_xlfn.IFS(
   FACT_ORDERS[[#This Row],[TypeOfClient]]="VIP", 0.2,
   FACT_ORDERS[[#This Row],[TypeOfClient]]="Premium", 0.1,
   TRUE, 0
)</f>
        <v>0.2</v>
      </c>
      <c r="O3532" s="31" cm="1">
        <f t="array" ref="O3532">_xlfn.IFS(
   FACT_ORDERS[[#This Row],[TotalAmount]]&gt;1500, 0.15,
   FACT_ORDERS[[#This Row],[TotalAmount]]&gt;1000, 0.1,
   FACT_ORDERS[[#This Row],[TotalAmount]]&gt;500, 0.05,
   TRUE, 0
)</f>
        <v>0.05</v>
      </c>
      <c r="P3532" s="28">
        <f xml:space="preserve"> FACT_ORDERS[[#This Row],[TotalAmount]] * (1 - (FACT_ORDERS[[#This Row],[ClientDiscount]] + FACT_ORDERS[[#This Row],[OrderDiscount]]) )</f>
        <v>427.5</v>
      </c>
      <c r="Q3532" s="28">
        <f>FACT_ORDERS[[#This Row],[TotalAmountWithDiscount]]+FACT_ORDERS[[#This Row],[DeliveryCost]]</f>
        <v>442.5</v>
      </c>
      <c r="R3532" s="35">
        <v>45416</v>
      </c>
      <c r="S3532" s="35" t="str">
        <f>IF(NETWORKDAYS(FACT_ORDERS[[#This Row],[Order-Date]], FACT_ORDERS[[#This Row],[ArrivalDate ]]) &gt; 10, "Late", "On Time")</f>
        <v>On Time</v>
      </c>
    </row>
    <row r="3533" spans="1:19" x14ac:dyDescent="0.3">
      <c r="A3533" s="12">
        <v>8531</v>
      </c>
      <c r="B3533" s="12">
        <v>200</v>
      </c>
      <c r="C3533" s="12">
        <v>10358</v>
      </c>
      <c r="D3533" s="12">
        <v>3532</v>
      </c>
      <c r="E3533" s="12" t="s">
        <v>244</v>
      </c>
      <c r="F3533" s="13">
        <v>44716</v>
      </c>
      <c r="G3533" s="26" t="s">
        <v>13846</v>
      </c>
      <c r="H3533" s="12">
        <v>11</v>
      </c>
      <c r="I3533" s="28">
        <f>VLOOKUP(B:B,DIM_PRODUCTS!A:F,5,FALSE)</f>
        <v>15</v>
      </c>
      <c r="J3533" s="28">
        <f>FACT_ORDERS[[#This Row],[ProductPrice]]*FACT_ORDERS[[#This Row],[Quantity]]</f>
        <v>165</v>
      </c>
      <c r="K3533" s="12" t="str">
        <f>VLOOKUP(C:C,DIM_CUSTOMERS!A:G,7,FALSE)</f>
        <v>Mexico</v>
      </c>
      <c r="L3533" s="30" cm="1">
        <f t="array" ref="L3533">_xlfn.IFS(
    AND(FACT_ORDERS[[#This Row],[DeliveryMehtod]]="shippment",FACT_ORDERS[[#This Row],[TotalAmount]]&gt;=200), 0,
    AND(FACT_ORDERS[[#This Row],[DeliveryMehtod]]="pickup"), 15,
    AND(FACT_ORDERS[[#This Row],[DeliveryMehtod]]="shippment",FACT_ORDERS[[#This Row],[TotalAmount]]&lt;200), 35
)</f>
        <v>35</v>
      </c>
      <c r="M3533" s="12" t="str" cm="1">
        <f t="array" ref="M3533">_xlfn.IFS(
    SUMIFS(FACT_ORDERS[TotalAmount], FACT_ORDERS[WD_CUSTOMERS],FACT_ORDERS[[#This Row],[WD_CUSTOMERS]])&gt;=15000, "VIP",
    SUMIFS(FACT_ORDERS[TotalAmount], FACT_ORDERS[WD_CUSTOMERS],FACT_ORDERS[[#This Row],[WD_CUSTOMERS]])&gt;=8000, "Premium",
    TRUE, "Regular"
)</f>
        <v>VIP</v>
      </c>
      <c r="N3533" s="32" cm="1">
        <f t="array" ref="N3533">_xlfn.IFS(
   FACT_ORDERS[[#This Row],[TypeOfClient]]="VIP", 0.2,
   FACT_ORDERS[[#This Row],[TypeOfClient]]="Premium", 0.1,
   TRUE, 0
)</f>
        <v>0.2</v>
      </c>
      <c r="O3533" s="31" cm="1">
        <f t="array" ref="O3533">_xlfn.IFS(
   FACT_ORDERS[[#This Row],[TotalAmount]]&gt;1500, 0.15,
   FACT_ORDERS[[#This Row],[TotalAmount]]&gt;1000, 0.1,
   FACT_ORDERS[[#This Row],[TotalAmount]]&gt;500, 0.05,
   TRUE, 0
)</f>
        <v>0</v>
      </c>
      <c r="P3533" s="28">
        <f xml:space="preserve"> FACT_ORDERS[[#This Row],[TotalAmount]] * (1 - (FACT_ORDERS[[#This Row],[ClientDiscount]] + FACT_ORDERS[[#This Row],[OrderDiscount]]) )</f>
        <v>132</v>
      </c>
      <c r="Q3533" s="28">
        <f>FACT_ORDERS[[#This Row],[TotalAmountWithDiscount]]+FACT_ORDERS[[#This Row],[DeliveryCost]]</f>
        <v>167</v>
      </c>
      <c r="R3533" s="35">
        <v>44724</v>
      </c>
      <c r="S3533" s="35" t="str">
        <f>IF(NETWORKDAYS(FACT_ORDERS[[#This Row],[Order-Date]], FACT_ORDERS[[#This Row],[ArrivalDate ]]) &gt; 10, "Late", "On Time")</f>
        <v>On Time</v>
      </c>
    </row>
    <row r="3534" spans="1:19" x14ac:dyDescent="0.3">
      <c r="A3534" s="12">
        <v>8532</v>
      </c>
      <c r="B3534" s="12">
        <v>277</v>
      </c>
      <c r="C3534" s="12">
        <v>10358</v>
      </c>
      <c r="D3534" s="12">
        <v>3533</v>
      </c>
      <c r="E3534" s="12" t="s">
        <v>244</v>
      </c>
      <c r="F3534" s="13">
        <v>44716</v>
      </c>
      <c r="G3534" s="26" t="s">
        <v>13847</v>
      </c>
      <c r="H3534" s="12">
        <v>43</v>
      </c>
      <c r="I3534" s="28">
        <f>VLOOKUP(B:B,DIM_PRODUCTS!A:F,5,FALSE)</f>
        <v>19</v>
      </c>
      <c r="J3534" s="28">
        <f>FACT_ORDERS[[#This Row],[ProductPrice]]*FACT_ORDERS[[#This Row],[Quantity]]</f>
        <v>817</v>
      </c>
      <c r="K3534" s="12" t="str">
        <f>VLOOKUP(C:C,DIM_CUSTOMERS!A:G,7,FALSE)</f>
        <v>Mexico</v>
      </c>
      <c r="L3534" s="30" cm="1">
        <f t="array" ref="L3534">_xlfn.IFS(
    AND(FACT_ORDERS[[#This Row],[DeliveryMehtod]]="shippment",FACT_ORDERS[[#This Row],[TotalAmount]]&gt;=200), 0,
    AND(FACT_ORDERS[[#This Row],[DeliveryMehtod]]="pickup"), 15,
    AND(FACT_ORDERS[[#This Row],[DeliveryMehtod]]="shippment",FACT_ORDERS[[#This Row],[TotalAmount]]&lt;200), 35
)</f>
        <v>0</v>
      </c>
      <c r="M3534" s="12" t="str" cm="1">
        <f t="array" ref="M3534">_xlfn.IFS(
    SUMIFS(FACT_ORDERS[TotalAmount], FACT_ORDERS[WD_CUSTOMERS],FACT_ORDERS[[#This Row],[WD_CUSTOMERS]])&gt;=15000, "VIP",
    SUMIFS(FACT_ORDERS[TotalAmount], FACT_ORDERS[WD_CUSTOMERS],FACT_ORDERS[[#This Row],[WD_CUSTOMERS]])&gt;=8000, "Premium",
    TRUE, "Regular"
)</f>
        <v>VIP</v>
      </c>
      <c r="N3534" s="32" cm="1">
        <f t="array" ref="N3534">_xlfn.IFS(
   FACT_ORDERS[[#This Row],[TypeOfClient]]="VIP", 0.2,
   FACT_ORDERS[[#This Row],[TypeOfClient]]="Premium", 0.1,
   TRUE, 0
)</f>
        <v>0.2</v>
      </c>
      <c r="O3534" s="31" cm="1">
        <f t="array" ref="O3534">_xlfn.IFS(
   FACT_ORDERS[[#This Row],[TotalAmount]]&gt;1500, 0.15,
   FACT_ORDERS[[#This Row],[TotalAmount]]&gt;1000, 0.1,
   FACT_ORDERS[[#This Row],[TotalAmount]]&gt;500, 0.05,
   TRUE, 0
)</f>
        <v>0.05</v>
      </c>
      <c r="P3534" s="28">
        <f xml:space="preserve"> FACT_ORDERS[[#This Row],[TotalAmount]] * (1 - (FACT_ORDERS[[#This Row],[ClientDiscount]] + FACT_ORDERS[[#This Row],[OrderDiscount]]) )</f>
        <v>612.75</v>
      </c>
      <c r="Q3534" s="28">
        <f>FACT_ORDERS[[#This Row],[TotalAmountWithDiscount]]+FACT_ORDERS[[#This Row],[DeliveryCost]]</f>
        <v>612.75</v>
      </c>
      <c r="R3534" s="35">
        <v>44726</v>
      </c>
      <c r="S3534" s="35" t="str">
        <f>IF(NETWORKDAYS(FACT_ORDERS[[#This Row],[Order-Date]], FACT_ORDERS[[#This Row],[ArrivalDate ]]) &gt; 10, "Late", "On Time")</f>
        <v>On Time</v>
      </c>
    </row>
    <row r="3535" spans="1:19" x14ac:dyDescent="0.3">
      <c r="A3535" s="12">
        <v>8533</v>
      </c>
      <c r="B3535" s="12">
        <v>296</v>
      </c>
      <c r="C3535" s="12">
        <v>10358</v>
      </c>
      <c r="D3535" s="12">
        <v>3534</v>
      </c>
      <c r="E3535" s="12" t="s">
        <v>243</v>
      </c>
      <c r="F3535" s="13">
        <v>44716</v>
      </c>
      <c r="G3535" s="26" t="s">
        <v>13848</v>
      </c>
      <c r="H3535" s="12">
        <v>12</v>
      </c>
      <c r="I3535" s="28">
        <f>VLOOKUP(B:B,DIM_PRODUCTS!A:F,5,FALSE)</f>
        <v>5</v>
      </c>
      <c r="J3535" s="28">
        <f>FACT_ORDERS[[#This Row],[ProductPrice]]*FACT_ORDERS[[#This Row],[Quantity]]</f>
        <v>60</v>
      </c>
      <c r="K3535" s="12" t="str">
        <f>VLOOKUP(C:C,DIM_CUSTOMERS!A:G,7,FALSE)</f>
        <v>Mexico</v>
      </c>
      <c r="L3535" s="30" cm="1">
        <f t="array" ref="L3535">_xlfn.IFS(
    AND(FACT_ORDERS[[#This Row],[DeliveryMehtod]]="shippment",FACT_ORDERS[[#This Row],[TotalAmount]]&gt;=200), 0,
    AND(FACT_ORDERS[[#This Row],[DeliveryMehtod]]="pickup"), 15,
    AND(FACT_ORDERS[[#This Row],[DeliveryMehtod]]="shippment",FACT_ORDERS[[#This Row],[TotalAmount]]&lt;200), 35
)</f>
        <v>15</v>
      </c>
      <c r="M3535" s="12" t="str" cm="1">
        <f t="array" ref="M3535">_xlfn.IFS(
    SUMIFS(FACT_ORDERS[TotalAmount], FACT_ORDERS[WD_CUSTOMERS],FACT_ORDERS[[#This Row],[WD_CUSTOMERS]])&gt;=15000, "VIP",
    SUMIFS(FACT_ORDERS[TotalAmount], FACT_ORDERS[WD_CUSTOMERS],FACT_ORDERS[[#This Row],[WD_CUSTOMERS]])&gt;=8000, "Premium",
    TRUE, "Regular"
)</f>
        <v>VIP</v>
      </c>
      <c r="N3535" s="32" cm="1">
        <f t="array" ref="N3535">_xlfn.IFS(
   FACT_ORDERS[[#This Row],[TypeOfClient]]="VIP", 0.2,
   FACT_ORDERS[[#This Row],[TypeOfClient]]="Premium", 0.1,
   TRUE, 0
)</f>
        <v>0.2</v>
      </c>
      <c r="O3535" s="31" cm="1">
        <f t="array" ref="O3535">_xlfn.IFS(
   FACT_ORDERS[[#This Row],[TotalAmount]]&gt;1500, 0.15,
   FACT_ORDERS[[#This Row],[TotalAmount]]&gt;1000, 0.1,
   FACT_ORDERS[[#This Row],[TotalAmount]]&gt;500, 0.05,
   TRUE, 0
)</f>
        <v>0</v>
      </c>
      <c r="P3535" s="28">
        <f xml:space="preserve"> FACT_ORDERS[[#This Row],[TotalAmount]] * (1 - (FACT_ORDERS[[#This Row],[ClientDiscount]] + FACT_ORDERS[[#This Row],[OrderDiscount]]) )</f>
        <v>48</v>
      </c>
      <c r="Q3535" s="28">
        <f>FACT_ORDERS[[#This Row],[TotalAmountWithDiscount]]+FACT_ORDERS[[#This Row],[DeliveryCost]]</f>
        <v>63</v>
      </c>
      <c r="R3535" s="35">
        <v>44725</v>
      </c>
      <c r="S3535" s="35" t="str">
        <f>IF(NETWORKDAYS(FACT_ORDERS[[#This Row],[Order-Date]], FACT_ORDERS[[#This Row],[ArrivalDate ]]) &gt; 10, "Late", "On Time")</f>
        <v>On Time</v>
      </c>
    </row>
    <row r="3536" spans="1:19" x14ac:dyDescent="0.3">
      <c r="A3536" s="12">
        <v>8534</v>
      </c>
      <c r="B3536" s="12">
        <v>241</v>
      </c>
      <c r="C3536" s="12">
        <v>10358</v>
      </c>
      <c r="D3536" s="12">
        <v>3535</v>
      </c>
      <c r="E3536" s="12" t="s">
        <v>243</v>
      </c>
      <c r="F3536" s="13">
        <v>44716</v>
      </c>
      <c r="G3536" s="26" t="s">
        <v>13849</v>
      </c>
      <c r="H3536" s="12">
        <v>22</v>
      </c>
      <c r="I3536" s="28">
        <f>VLOOKUP(B:B,DIM_PRODUCTS!A:F,5,FALSE)</f>
        <v>20</v>
      </c>
      <c r="J3536" s="28">
        <f>FACT_ORDERS[[#This Row],[ProductPrice]]*FACT_ORDERS[[#This Row],[Quantity]]</f>
        <v>440</v>
      </c>
      <c r="K3536" s="12" t="str">
        <f>VLOOKUP(C:C,DIM_CUSTOMERS!A:G,7,FALSE)</f>
        <v>Mexico</v>
      </c>
      <c r="L3536" s="30" cm="1">
        <f t="array" ref="L3536">_xlfn.IFS(
    AND(FACT_ORDERS[[#This Row],[DeliveryMehtod]]="shippment",FACT_ORDERS[[#This Row],[TotalAmount]]&gt;=200), 0,
    AND(FACT_ORDERS[[#This Row],[DeliveryMehtod]]="pickup"), 15,
    AND(FACT_ORDERS[[#This Row],[DeliveryMehtod]]="shippment",FACT_ORDERS[[#This Row],[TotalAmount]]&lt;200), 35
)</f>
        <v>15</v>
      </c>
      <c r="M3536" s="12" t="str" cm="1">
        <f t="array" ref="M3536">_xlfn.IFS(
    SUMIFS(FACT_ORDERS[TotalAmount], FACT_ORDERS[WD_CUSTOMERS],FACT_ORDERS[[#This Row],[WD_CUSTOMERS]])&gt;=15000, "VIP",
    SUMIFS(FACT_ORDERS[TotalAmount], FACT_ORDERS[WD_CUSTOMERS],FACT_ORDERS[[#This Row],[WD_CUSTOMERS]])&gt;=8000, "Premium",
    TRUE, "Regular"
)</f>
        <v>VIP</v>
      </c>
      <c r="N3536" s="32" cm="1">
        <f t="array" ref="N3536">_xlfn.IFS(
   FACT_ORDERS[[#This Row],[TypeOfClient]]="VIP", 0.2,
   FACT_ORDERS[[#This Row],[TypeOfClient]]="Premium", 0.1,
   TRUE, 0
)</f>
        <v>0.2</v>
      </c>
      <c r="O3536" s="31" cm="1">
        <f t="array" ref="O3536">_xlfn.IFS(
   FACT_ORDERS[[#This Row],[TotalAmount]]&gt;1500, 0.15,
   FACT_ORDERS[[#This Row],[TotalAmount]]&gt;1000, 0.1,
   FACT_ORDERS[[#This Row],[TotalAmount]]&gt;500, 0.05,
   TRUE, 0
)</f>
        <v>0</v>
      </c>
      <c r="P3536" s="28">
        <f xml:space="preserve"> FACT_ORDERS[[#This Row],[TotalAmount]] * (1 - (FACT_ORDERS[[#This Row],[ClientDiscount]] + FACT_ORDERS[[#This Row],[OrderDiscount]]) )</f>
        <v>352</v>
      </c>
      <c r="Q3536" s="28">
        <f>FACT_ORDERS[[#This Row],[TotalAmountWithDiscount]]+FACT_ORDERS[[#This Row],[DeliveryCost]]</f>
        <v>367</v>
      </c>
      <c r="R3536" s="35">
        <v>44724</v>
      </c>
      <c r="S3536" s="35" t="str">
        <f>IF(NETWORKDAYS(FACT_ORDERS[[#This Row],[Order-Date]], FACT_ORDERS[[#This Row],[ArrivalDate ]]) &gt; 10, "Late", "On Time")</f>
        <v>On Time</v>
      </c>
    </row>
    <row r="3537" spans="1:19" x14ac:dyDescent="0.3">
      <c r="A3537" s="12">
        <v>8535</v>
      </c>
      <c r="B3537" s="12">
        <v>292</v>
      </c>
      <c r="C3537" s="12">
        <v>10358</v>
      </c>
      <c r="D3537" s="12">
        <v>3536</v>
      </c>
      <c r="E3537" s="12" t="s">
        <v>244</v>
      </c>
      <c r="F3537" s="13">
        <v>44716</v>
      </c>
      <c r="G3537" s="26" t="s">
        <v>13850</v>
      </c>
      <c r="H3537" s="12">
        <v>18</v>
      </c>
      <c r="I3537" s="28">
        <f>VLOOKUP(B:B,DIM_PRODUCTS!A:F,5,FALSE)</f>
        <v>6</v>
      </c>
      <c r="J3537" s="28">
        <f>FACT_ORDERS[[#This Row],[ProductPrice]]*FACT_ORDERS[[#This Row],[Quantity]]</f>
        <v>108</v>
      </c>
      <c r="K3537" s="12" t="str">
        <f>VLOOKUP(C:C,DIM_CUSTOMERS!A:G,7,FALSE)</f>
        <v>Mexico</v>
      </c>
      <c r="L3537" s="30" cm="1">
        <f t="array" ref="L3537">_xlfn.IFS(
    AND(FACT_ORDERS[[#This Row],[DeliveryMehtod]]="shippment",FACT_ORDERS[[#This Row],[TotalAmount]]&gt;=200), 0,
    AND(FACT_ORDERS[[#This Row],[DeliveryMehtod]]="pickup"), 15,
    AND(FACT_ORDERS[[#This Row],[DeliveryMehtod]]="shippment",FACT_ORDERS[[#This Row],[TotalAmount]]&lt;200), 35
)</f>
        <v>35</v>
      </c>
      <c r="M3537" s="12" t="str" cm="1">
        <f t="array" ref="M3537">_xlfn.IFS(
    SUMIFS(FACT_ORDERS[TotalAmount], FACT_ORDERS[WD_CUSTOMERS],FACT_ORDERS[[#This Row],[WD_CUSTOMERS]])&gt;=15000, "VIP",
    SUMIFS(FACT_ORDERS[TotalAmount], FACT_ORDERS[WD_CUSTOMERS],FACT_ORDERS[[#This Row],[WD_CUSTOMERS]])&gt;=8000, "Premium",
    TRUE, "Regular"
)</f>
        <v>VIP</v>
      </c>
      <c r="N3537" s="32" cm="1">
        <f t="array" ref="N3537">_xlfn.IFS(
   FACT_ORDERS[[#This Row],[TypeOfClient]]="VIP", 0.2,
   FACT_ORDERS[[#This Row],[TypeOfClient]]="Premium", 0.1,
   TRUE, 0
)</f>
        <v>0.2</v>
      </c>
      <c r="O3537" s="31" cm="1">
        <f t="array" ref="O3537">_xlfn.IFS(
   FACT_ORDERS[[#This Row],[TotalAmount]]&gt;1500, 0.15,
   FACT_ORDERS[[#This Row],[TotalAmount]]&gt;1000, 0.1,
   FACT_ORDERS[[#This Row],[TotalAmount]]&gt;500, 0.05,
   TRUE, 0
)</f>
        <v>0</v>
      </c>
      <c r="P3537" s="28">
        <f xml:space="preserve"> FACT_ORDERS[[#This Row],[TotalAmount]] * (1 - (FACT_ORDERS[[#This Row],[ClientDiscount]] + FACT_ORDERS[[#This Row],[OrderDiscount]]) )</f>
        <v>86.4</v>
      </c>
      <c r="Q3537" s="28">
        <f>FACT_ORDERS[[#This Row],[TotalAmountWithDiscount]]+FACT_ORDERS[[#This Row],[DeliveryCost]]</f>
        <v>121.4</v>
      </c>
      <c r="R3537" s="35">
        <v>44727</v>
      </c>
      <c r="S3537" s="35" t="str">
        <f>IF(NETWORKDAYS(FACT_ORDERS[[#This Row],[Order-Date]], FACT_ORDERS[[#This Row],[ArrivalDate ]]) &gt; 10, "Late", "On Time")</f>
        <v>On Time</v>
      </c>
    </row>
    <row r="3538" spans="1:19" x14ac:dyDescent="0.3">
      <c r="A3538" s="12">
        <v>8536</v>
      </c>
      <c r="B3538" s="12">
        <v>227</v>
      </c>
      <c r="C3538" s="12">
        <v>10358</v>
      </c>
      <c r="D3538" s="12">
        <v>3537</v>
      </c>
      <c r="E3538" s="12" t="s">
        <v>244</v>
      </c>
      <c r="F3538" s="13">
        <v>44716</v>
      </c>
      <c r="G3538" s="26" t="s">
        <v>13851</v>
      </c>
      <c r="H3538" s="12">
        <v>40</v>
      </c>
      <c r="I3538" s="28">
        <f>VLOOKUP(B:B,DIM_PRODUCTS!A:F,5,FALSE)</f>
        <v>19</v>
      </c>
      <c r="J3538" s="28">
        <f>FACT_ORDERS[[#This Row],[ProductPrice]]*FACT_ORDERS[[#This Row],[Quantity]]</f>
        <v>760</v>
      </c>
      <c r="K3538" s="12" t="str">
        <f>VLOOKUP(C:C,DIM_CUSTOMERS!A:G,7,FALSE)</f>
        <v>Mexico</v>
      </c>
      <c r="L3538" s="30" cm="1">
        <f t="array" ref="L3538">_xlfn.IFS(
    AND(FACT_ORDERS[[#This Row],[DeliveryMehtod]]="shippment",FACT_ORDERS[[#This Row],[TotalAmount]]&gt;=200), 0,
    AND(FACT_ORDERS[[#This Row],[DeliveryMehtod]]="pickup"), 15,
    AND(FACT_ORDERS[[#This Row],[DeliveryMehtod]]="shippment",FACT_ORDERS[[#This Row],[TotalAmount]]&lt;200), 35
)</f>
        <v>0</v>
      </c>
      <c r="M3538" s="12" t="str" cm="1">
        <f t="array" ref="M3538">_xlfn.IFS(
    SUMIFS(FACT_ORDERS[TotalAmount], FACT_ORDERS[WD_CUSTOMERS],FACT_ORDERS[[#This Row],[WD_CUSTOMERS]])&gt;=15000, "VIP",
    SUMIFS(FACT_ORDERS[TotalAmount], FACT_ORDERS[WD_CUSTOMERS],FACT_ORDERS[[#This Row],[WD_CUSTOMERS]])&gt;=8000, "Premium",
    TRUE, "Regular"
)</f>
        <v>VIP</v>
      </c>
      <c r="N3538" s="32" cm="1">
        <f t="array" ref="N3538">_xlfn.IFS(
   FACT_ORDERS[[#This Row],[TypeOfClient]]="VIP", 0.2,
   FACT_ORDERS[[#This Row],[TypeOfClient]]="Premium", 0.1,
   TRUE, 0
)</f>
        <v>0.2</v>
      </c>
      <c r="O3538" s="31" cm="1">
        <f t="array" ref="O3538">_xlfn.IFS(
   FACT_ORDERS[[#This Row],[TotalAmount]]&gt;1500, 0.15,
   FACT_ORDERS[[#This Row],[TotalAmount]]&gt;1000, 0.1,
   FACT_ORDERS[[#This Row],[TotalAmount]]&gt;500, 0.05,
   TRUE, 0
)</f>
        <v>0.05</v>
      </c>
      <c r="P3538" s="28">
        <f xml:space="preserve"> FACT_ORDERS[[#This Row],[TotalAmount]] * (1 - (FACT_ORDERS[[#This Row],[ClientDiscount]] + FACT_ORDERS[[#This Row],[OrderDiscount]]) )</f>
        <v>570</v>
      </c>
      <c r="Q3538" s="28">
        <f>FACT_ORDERS[[#This Row],[TotalAmountWithDiscount]]+FACT_ORDERS[[#This Row],[DeliveryCost]]</f>
        <v>570</v>
      </c>
      <c r="R3538" s="35">
        <v>44726</v>
      </c>
      <c r="S3538" s="35" t="str">
        <f>IF(NETWORKDAYS(FACT_ORDERS[[#This Row],[Order-Date]], FACT_ORDERS[[#This Row],[ArrivalDate ]]) &gt; 10, "Late", "On Time")</f>
        <v>On Time</v>
      </c>
    </row>
    <row r="3539" spans="1:19" x14ac:dyDescent="0.3">
      <c r="A3539" s="12">
        <v>8537</v>
      </c>
      <c r="B3539" s="12">
        <v>200</v>
      </c>
      <c r="C3539" s="12">
        <v>10358</v>
      </c>
      <c r="D3539" s="12">
        <v>3538</v>
      </c>
      <c r="E3539" s="12" t="s">
        <v>244</v>
      </c>
      <c r="F3539" s="13">
        <v>45498</v>
      </c>
      <c r="G3539" s="26" t="s">
        <v>13852</v>
      </c>
      <c r="H3539" s="12">
        <v>12</v>
      </c>
      <c r="I3539" s="28">
        <f>VLOOKUP(B:B,DIM_PRODUCTS!A:F,5,FALSE)</f>
        <v>15</v>
      </c>
      <c r="J3539" s="28">
        <f>FACT_ORDERS[[#This Row],[ProductPrice]]*FACT_ORDERS[[#This Row],[Quantity]]</f>
        <v>180</v>
      </c>
      <c r="K3539" s="12" t="str">
        <f>VLOOKUP(C:C,DIM_CUSTOMERS!A:G,7,FALSE)</f>
        <v>Mexico</v>
      </c>
      <c r="L3539" s="30" cm="1">
        <f t="array" ref="L3539">_xlfn.IFS(
    AND(FACT_ORDERS[[#This Row],[DeliveryMehtod]]="shippment",FACT_ORDERS[[#This Row],[TotalAmount]]&gt;=200), 0,
    AND(FACT_ORDERS[[#This Row],[DeliveryMehtod]]="pickup"), 15,
    AND(FACT_ORDERS[[#This Row],[DeliveryMehtod]]="shippment",FACT_ORDERS[[#This Row],[TotalAmount]]&lt;200), 35
)</f>
        <v>35</v>
      </c>
      <c r="M3539" s="12" t="str" cm="1">
        <f t="array" ref="M3539">_xlfn.IFS(
    SUMIFS(FACT_ORDERS[TotalAmount], FACT_ORDERS[WD_CUSTOMERS],FACT_ORDERS[[#This Row],[WD_CUSTOMERS]])&gt;=15000, "VIP",
    SUMIFS(FACT_ORDERS[TotalAmount], FACT_ORDERS[WD_CUSTOMERS],FACT_ORDERS[[#This Row],[WD_CUSTOMERS]])&gt;=8000, "Premium",
    TRUE, "Regular"
)</f>
        <v>VIP</v>
      </c>
      <c r="N3539" s="32" cm="1">
        <f t="array" ref="N3539">_xlfn.IFS(
   FACT_ORDERS[[#This Row],[TypeOfClient]]="VIP", 0.2,
   FACT_ORDERS[[#This Row],[TypeOfClient]]="Premium", 0.1,
   TRUE, 0
)</f>
        <v>0.2</v>
      </c>
      <c r="O3539" s="31" cm="1">
        <f t="array" ref="O3539">_xlfn.IFS(
   FACT_ORDERS[[#This Row],[TotalAmount]]&gt;1500, 0.15,
   FACT_ORDERS[[#This Row],[TotalAmount]]&gt;1000, 0.1,
   FACT_ORDERS[[#This Row],[TotalAmount]]&gt;500, 0.05,
   TRUE, 0
)</f>
        <v>0</v>
      </c>
      <c r="P3539" s="28">
        <f xml:space="preserve"> FACT_ORDERS[[#This Row],[TotalAmount]] * (1 - (FACT_ORDERS[[#This Row],[ClientDiscount]] + FACT_ORDERS[[#This Row],[OrderDiscount]]) )</f>
        <v>144</v>
      </c>
      <c r="Q3539" s="28">
        <f>FACT_ORDERS[[#This Row],[TotalAmountWithDiscount]]+FACT_ORDERS[[#This Row],[DeliveryCost]]</f>
        <v>179</v>
      </c>
      <c r="R3539" s="35">
        <v>45507</v>
      </c>
      <c r="S3539" s="35" t="str">
        <f>IF(NETWORKDAYS(FACT_ORDERS[[#This Row],[Order-Date]], FACT_ORDERS[[#This Row],[ArrivalDate ]]) &gt; 10, "Late", "On Time")</f>
        <v>On Time</v>
      </c>
    </row>
    <row r="3540" spans="1:19" x14ac:dyDescent="0.3">
      <c r="A3540" s="12">
        <v>8538</v>
      </c>
      <c r="B3540" s="12">
        <v>277</v>
      </c>
      <c r="C3540" s="12">
        <v>10358</v>
      </c>
      <c r="D3540" s="12">
        <v>3539</v>
      </c>
      <c r="E3540" s="12" t="s">
        <v>244</v>
      </c>
      <c r="F3540" s="13">
        <v>45498</v>
      </c>
      <c r="G3540" s="26" t="s">
        <v>13853</v>
      </c>
      <c r="H3540" s="12">
        <v>26</v>
      </c>
      <c r="I3540" s="28">
        <f>VLOOKUP(B:B,DIM_PRODUCTS!A:F,5,FALSE)</f>
        <v>19</v>
      </c>
      <c r="J3540" s="28">
        <f>FACT_ORDERS[[#This Row],[ProductPrice]]*FACT_ORDERS[[#This Row],[Quantity]]</f>
        <v>494</v>
      </c>
      <c r="K3540" s="12" t="str">
        <f>VLOOKUP(C:C,DIM_CUSTOMERS!A:G,7,FALSE)</f>
        <v>Mexico</v>
      </c>
      <c r="L3540" s="30" cm="1">
        <f t="array" ref="L3540">_xlfn.IFS(
    AND(FACT_ORDERS[[#This Row],[DeliveryMehtod]]="shippment",FACT_ORDERS[[#This Row],[TotalAmount]]&gt;=200), 0,
    AND(FACT_ORDERS[[#This Row],[DeliveryMehtod]]="pickup"), 15,
    AND(FACT_ORDERS[[#This Row],[DeliveryMehtod]]="shippment",FACT_ORDERS[[#This Row],[TotalAmount]]&lt;200), 35
)</f>
        <v>0</v>
      </c>
      <c r="M3540" s="12" t="str" cm="1">
        <f t="array" ref="M3540">_xlfn.IFS(
    SUMIFS(FACT_ORDERS[TotalAmount], FACT_ORDERS[WD_CUSTOMERS],FACT_ORDERS[[#This Row],[WD_CUSTOMERS]])&gt;=15000, "VIP",
    SUMIFS(FACT_ORDERS[TotalAmount], FACT_ORDERS[WD_CUSTOMERS],FACT_ORDERS[[#This Row],[WD_CUSTOMERS]])&gt;=8000, "Premium",
    TRUE, "Regular"
)</f>
        <v>VIP</v>
      </c>
      <c r="N3540" s="32" cm="1">
        <f t="array" ref="N3540">_xlfn.IFS(
   FACT_ORDERS[[#This Row],[TypeOfClient]]="VIP", 0.2,
   FACT_ORDERS[[#This Row],[TypeOfClient]]="Premium", 0.1,
   TRUE, 0
)</f>
        <v>0.2</v>
      </c>
      <c r="O3540" s="31" cm="1">
        <f t="array" ref="O3540">_xlfn.IFS(
   FACT_ORDERS[[#This Row],[TotalAmount]]&gt;1500, 0.15,
   FACT_ORDERS[[#This Row],[TotalAmount]]&gt;1000, 0.1,
   FACT_ORDERS[[#This Row],[TotalAmount]]&gt;500, 0.05,
   TRUE, 0
)</f>
        <v>0</v>
      </c>
      <c r="P3540" s="28">
        <f xml:space="preserve"> FACT_ORDERS[[#This Row],[TotalAmount]] * (1 - (FACT_ORDERS[[#This Row],[ClientDiscount]] + FACT_ORDERS[[#This Row],[OrderDiscount]]) )</f>
        <v>395.20000000000005</v>
      </c>
      <c r="Q3540" s="28">
        <f>FACT_ORDERS[[#This Row],[TotalAmountWithDiscount]]+FACT_ORDERS[[#This Row],[DeliveryCost]]</f>
        <v>395.20000000000005</v>
      </c>
      <c r="R3540" s="35">
        <v>45505</v>
      </c>
      <c r="S3540" s="35" t="str">
        <f>IF(NETWORKDAYS(FACT_ORDERS[[#This Row],[Order-Date]], FACT_ORDERS[[#This Row],[ArrivalDate ]]) &gt; 10, "Late", "On Time")</f>
        <v>On Time</v>
      </c>
    </row>
    <row r="3541" spans="1:19" x14ac:dyDescent="0.3">
      <c r="A3541" s="12">
        <v>8539</v>
      </c>
      <c r="B3541" s="12">
        <v>296</v>
      </c>
      <c r="C3541" s="12">
        <v>10358</v>
      </c>
      <c r="D3541" s="12">
        <v>3540</v>
      </c>
      <c r="E3541" s="12" t="s">
        <v>244</v>
      </c>
      <c r="F3541" s="13">
        <v>45498</v>
      </c>
      <c r="G3541" s="26" t="s">
        <v>13854</v>
      </c>
      <c r="H3541" s="12">
        <v>11</v>
      </c>
      <c r="I3541" s="28">
        <f>VLOOKUP(B:B,DIM_PRODUCTS!A:F,5,FALSE)</f>
        <v>5</v>
      </c>
      <c r="J3541" s="28">
        <f>FACT_ORDERS[[#This Row],[ProductPrice]]*FACT_ORDERS[[#This Row],[Quantity]]</f>
        <v>55</v>
      </c>
      <c r="K3541" s="12" t="str">
        <f>VLOOKUP(C:C,DIM_CUSTOMERS!A:G,7,FALSE)</f>
        <v>Mexico</v>
      </c>
      <c r="L3541" s="30" cm="1">
        <f t="array" ref="L3541">_xlfn.IFS(
    AND(FACT_ORDERS[[#This Row],[DeliveryMehtod]]="shippment",FACT_ORDERS[[#This Row],[TotalAmount]]&gt;=200), 0,
    AND(FACT_ORDERS[[#This Row],[DeliveryMehtod]]="pickup"), 15,
    AND(FACT_ORDERS[[#This Row],[DeliveryMehtod]]="shippment",FACT_ORDERS[[#This Row],[TotalAmount]]&lt;200), 35
)</f>
        <v>35</v>
      </c>
      <c r="M3541" s="12" t="str" cm="1">
        <f t="array" ref="M3541">_xlfn.IFS(
    SUMIFS(FACT_ORDERS[TotalAmount], FACT_ORDERS[WD_CUSTOMERS],FACT_ORDERS[[#This Row],[WD_CUSTOMERS]])&gt;=15000, "VIP",
    SUMIFS(FACT_ORDERS[TotalAmount], FACT_ORDERS[WD_CUSTOMERS],FACT_ORDERS[[#This Row],[WD_CUSTOMERS]])&gt;=8000, "Premium",
    TRUE, "Regular"
)</f>
        <v>VIP</v>
      </c>
      <c r="N3541" s="32" cm="1">
        <f t="array" ref="N3541">_xlfn.IFS(
   FACT_ORDERS[[#This Row],[TypeOfClient]]="VIP", 0.2,
   FACT_ORDERS[[#This Row],[TypeOfClient]]="Premium", 0.1,
   TRUE, 0
)</f>
        <v>0.2</v>
      </c>
      <c r="O3541" s="31" cm="1">
        <f t="array" ref="O3541">_xlfn.IFS(
   FACT_ORDERS[[#This Row],[TotalAmount]]&gt;1500, 0.15,
   FACT_ORDERS[[#This Row],[TotalAmount]]&gt;1000, 0.1,
   FACT_ORDERS[[#This Row],[TotalAmount]]&gt;500, 0.05,
   TRUE, 0
)</f>
        <v>0</v>
      </c>
      <c r="P3541" s="28">
        <f xml:space="preserve"> FACT_ORDERS[[#This Row],[TotalAmount]] * (1 - (FACT_ORDERS[[#This Row],[ClientDiscount]] + FACT_ORDERS[[#This Row],[OrderDiscount]]) )</f>
        <v>44</v>
      </c>
      <c r="Q3541" s="28">
        <f>FACT_ORDERS[[#This Row],[TotalAmountWithDiscount]]+FACT_ORDERS[[#This Row],[DeliveryCost]]</f>
        <v>79</v>
      </c>
      <c r="R3541" s="35">
        <v>45513</v>
      </c>
      <c r="S3541" s="35" t="str">
        <f>IF(NETWORKDAYS(FACT_ORDERS[[#This Row],[Order-Date]], FACT_ORDERS[[#This Row],[ArrivalDate ]]) &gt; 10, "Late", "On Time")</f>
        <v>Late</v>
      </c>
    </row>
    <row r="3542" spans="1:19" x14ac:dyDescent="0.3">
      <c r="A3542" s="12">
        <v>8540</v>
      </c>
      <c r="B3542" s="12">
        <v>292</v>
      </c>
      <c r="C3542" s="12">
        <v>10358</v>
      </c>
      <c r="D3542" s="12">
        <v>3541</v>
      </c>
      <c r="E3542" s="12" t="s">
        <v>243</v>
      </c>
      <c r="F3542" s="13">
        <v>45498</v>
      </c>
      <c r="G3542" s="26" t="s">
        <v>13855</v>
      </c>
      <c r="H3542" s="12">
        <v>18</v>
      </c>
      <c r="I3542" s="28">
        <f>VLOOKUP(B:B,DIM_PRODUCTS!A:F,5,FALSE)</f>
        <v>6</v>
      </c>
      <c r="J3542" s="28">
        <f>FACT_ORDERS[[#This Row],[ProductPrice]]*FACT_ORDERS[[#This Row],[Quantity]]</f>
        <v>108</v>
      </c>
      <c r="K3542" s="12" t="str">
        <f>VLOOKUP(C:C,DIM_CUSTOMERS!A:G,7,FALSE)</f>
        <v>Mexico</v>
      </c>
      <c r="L3542" s="30" cm="1">
        <f t="array" ref="L3542">_xlfn.IFS(
    AND(FACT_ORDERS[[#This Row],[DeliveryMehtod]]="shippment",FACT_ORDERS[[#This Row],[TotalAmount]]&gt;=200), 0,
    AND(FACT_ORDERS[[#This Row],[DeliveryMehtod]]="pickup"), 15,
    AND(FACT_ORDERS[[#This Row],[DeliveryMehtod]]="shippment",FACT_ORDERS[[#This Row],[TotalAmount]]&lt;200), 35
)</f>
        <v>15</v>
      </c>
      <c r="M3542" s="12" t="str" cm="1">
        <f t="array" ref="M3542">_xlfn.IFS(
    SUMIFS(FACT_ORDERS[TotalAmount], FACT_ORDERS[WD_CUSTOMERS],FACT_ORDERS[[#This Row],[WD_CUSTOMERS]])&gt;=15000, "VIP",
    SUMIFS(FACT_ORDERS[TotalAmount], FACT_ORDERS[WD_CUSTOMERS],FACT_ORDERS[[#This Row],[WD_CUSTOMERS]])&gt;=8000, "Premium",
    TRUE, "Regular"
)</f>
        <v>VIP</v>
      </c>
      <c r="N3542" s="32" cm="1">
        <f t="array" ref="N3542">_xlfn.IFS(
   FACT_ORDERS[[#This Row],[TypeOfClient]]="VIP", 0.2,
   FACT_ORDERS[[#This Row],[TypeOfClient]]="Premium", 0.1,
   TRUE, 0
)</f>
        <v>0.2</v>
      </c>
      <c r="O3542" s="31" cm="1">
        <f t="array" ref="O3542">_xlfn.IFS(
   FACT_ORDERS[[#This Row],[TotalAmount]]&gt;1500, 0.15,
   FACT_ORDERS[[#This Row],[TotalAmount]]&gt;1000, 0.1,
   FACT_ORDERS[[#This Row],[TotalAmount]]&gt;500, 0.05,
   TRUE, 0
)</f>
        <v>0</v>
      </c>
      <c r="P3542" s="28">
        <f xml:space="preserve"> FACT_ORDERS[[#This Row],[TotalAmount]] * (1 - (FACT_ORDERS[[#This Row],[ClientDiscount]] + FACT_ORDERS[[#This Row],[OrderDiscount]]) )</f>
        <v>86.4</v>
      </c>
      <c r="Q3542" s="28">
        <f>FACT_ORDERS[[#This Row],[TotalAmountWithDiscount]]+FACT_ORDERS[[#This Row],[DeliveryCost]]</f>
        <v>101.4</v>
      </c>
      <c r="R3542" s="35">
        <v>45505</v>
      </c>
      <c r="S3542" s="35" t="str">
        <f>IF(NETWORKDAYS(FACT_ORDERS[[#This Row],[Order-Date]], FACT_ORDERS[[#This Row],[ArrivalDate ]]) &gt; 10, "Late", "On Time")</f>
        <v>On Time</v>
      </c>
    </row>
    <row r="3543" spans="1:19" x14ac:dyDescent="0.3">
      <c r="A3543" s="12">
        <v>8541</v>
      </c>
      <c r="B3543" s="12">
        <v>200</v>
      </c>
      <c r="C3543" s="12">
        <v>10358</v>
      </c>
      <c r="D3543" s="12">
        <v>3542</v>
      </c>
      <c r="E3543" s="12" t="s">
        <v>244</v>
      </c>
      <c r="F3543" s="13">
        <v>45223</v>
      </c>
      <c r="G3543" s="26" t="s">
        <v>13856</v>
      </c>
      <c r="H3543" s="12">
        <v>20</v>
      </c>
      <c r="I3543" s="28">
        <f>VLOOKUP(B:B,DIM_PRODUCTS!A:F,5,FALSE)</f>
        <v>15</v>
      </c>
      <c r="J3543" s="28">
        <f>FACT_ORDERS[[#This Row],[ProductPrice]]*FACT_ORDERS[[#This Row],[Quantity]]</f>
        <v>300</v>
      </c>
      <c r="K3543" s="12" t="str">
        <f>VLOOKUP(C:C,DIM_CUSTOMERS!A:G,7,FALSE)</f>
        <v>Mexico</v>
      </c>
      <c r="L3543" s="30" cm="1">
        <f t="array" ref="L3543">_xlfn.IFS(
    AND(FACT_ORDERS[[#This Row],[DeliveryMehtod]]="shippment",FACT_ORDERS[[#This Row],[TotalAmount]]&gt;=200), 0,
    AND(FACT_ORDERS[[#This Row],[DeliveryMehtod]]="pickup"), 15,
    AND(FACT_ORDERS[[#This Row],[DeliveryMehtod]]="shippment",FACT_ORDERS[[#This Row],[TotalAmount]]&lt;200), 35
)</f>
        <v>0</v>
      </c>
      <c r="M3543" s="12" t="str" cm="1">
        <f t="array" ref="M3543">_xlfn.IFS(
    SUMIFS(FACT_ORDERS[TotalAmount], FACT_ORDERS[WD_CUSTOMERS],FACT_ORDERS[[#This Row],[WD_CUSTOMERS]])&gt;=15000, "VIP",
    SUMIFS(FACT_ORDERS[TotalAmount], FACT_ORDERS[WD_CUSTOMERS],FACT_ORDERS[[#This Row],[WD_CUSTOMERS]])&gt;=8000, "Premium",
    TRUE, "Regular"
)</f>
        <v>VIP</v>
      </c>
      <c r="N3543" s="32" cm="1">
        <f t="array" ref="N3543">_xlfn.IFS(
   FACT_ORDERS[[#This Row],[TypeOfClient]]="VIP", 0.2,
   FACT_ORDERS[[#This Row],[TypeOfClient]]="Premium", 0.1,
   TRUE, 0
)</f>
        <v>0.2</v>
      </c>
      <c r="O3543" s="31" cm="1">
        <f t="array" ref="O3543">_xlfn.IFS(
   FACT_ORDERS[[#This Row],[TotalAmount]]&gt;1500, 0.15,
   FACT_ORDERS[[#This Row],[TotalAmount]]&gt;1000, 0.1,
   FACT_ORDERS[[#This Row],[TotalAmount]]&gt;500, 0.05,
   TRUE, 0
)</f>
        <v>0</v>
      </c>
      <c r="P3543" s="28">
        <f xml:space="preserve"> FACT_ORDERS[[#This Row],[TotalAmount]] * (1 - (FACT_ORDERS[[#This Row],[ClientDiscount]] + FACT_ORDERS[[#This Row],[OrderDiscount]]) )</f>
        <v>240</v>
      </c>
      <c r="Q3543" s="28">
        <f>FACT_ORDERS[[#This Row],[TotalAmountWithDiscount]]+FACT_ORDERS[[#This Row],[DeliveryCost]]</f>
        <v>240</v>
      </c>
      <c r="R3543" s="35">
        <v>45231</v>
      </c>
      <c r="S3543" s="35" t="str">
        <f>IF(NETWORKDAYS(FACT_ORDERS[[#This Row],[Order-Date]], FACT_ORDERS[[#This Row],[ArrivalDate ]]) &gt; 10, "Late", "On Time")</f>
        <v>On Time</v>
      </c>
    </row>
    <row r="3544" spans="1:19" x14ac:dyDescent="0.3">
      <c r="A3544" s="12">
        <v>8542</v>
      </c>
      <c r="B3544" s="12">
        <v>277</v>
      </c>
      <c r="C3544" s="12">
        <v>10358</v>
      </c>
      <c r="D3544" s="12">
        <v>3543</v>
      </c>
      <c r="E3544" s="12" t="s">
        <v>244</v>
      </c>
      <c r="F3544" s="13">
        <v>45223</v>
      </c>
      <c r="G3544" s="26" t="s">
        <v>13857</v>
      </c>
      <c r="H3544" s="12">
        <v>36</v>
      </c>
      <c r="I3544" s="28">
        <f>VLOOKUP(B:B,DIM_PRODUCTS!A:F,5,FALSE)</f>
        <v>19</v>
      </c>
      <c r="J3544" s="28">
        <f>FACT_ORDERS[[#This Row],[ProductPrice]]*FACT_ORDERS[[#This Row],[Quantity]]</f>
        <v>684</v>
      </c>
      <c r="K3544" s="12" t="str">
        <f>VLOOKUP(C:C,DIM_CUSTOMERS!A:G,7,FALSE)</f>
        <v>Mexico</v>
      </c>
      <c r="L3544" s="30" cm="1">
        <f t="array" ref="L3544">_xlfn.IFS(
    AND(FACT_ORDERS[[#This Row],[DeliveryMehtod]]="shippment",FACT_ORDERS[[#This Row],[TotalAmount]]&gt;=200), 0,
    AND(FACT_ORDERS[[#This Row],[DeliveryMehtod]]="pickup"), 15,
    AND(FACT_ORDERS[[#This Row],[DeliveryMehtod]]="shippment",FACT_ORDERS[[#This Row],[TotalAmount]]&lt;200), 35
)</f>
        <v>0</v>
      </c>
      <c r="M3544" s="12" t="str" cm="1">
        <f t="array" ref="M3544">_xlfn.IFS(
    SUMIFS(FACT_ORDERS[TotalAmount], FACT_ORDERS[WD_CUSTOMERS],FACT_ORDERS[[#This Row],[WD_CUSTOMERS]])&gt;=15000, "VIP",
    SUMIFS(FACT_ORDERS[TotalAmount], FACT_ORDERS[WD_CUSTOMERS],FACT_ORDERS[[#This Row],[WD_CUSTOMERS]])&gt;=8000, "Premium",
    TRUE, "Regular"
)</f>
        <v>VIP</v>
      </c>
      <c r="N3544" s="32" cm="1">
        <f t="array" ref="N3544">_xlfn.IFS(
   FACT_ORDERS[[#This Row],[TypeOfClient]]="VIP", 0.2,
   FACT_ORDERS[[#This Row],[TypeOfClient]]="Premium", 0.1,
   TRUE, 0
)</f>
        <v>0.2</v>
      </c>
      <c r="O3544" s="31" cm="1">
        <f t="array" ref="O3544">_xlfn.IFS(
   FACT_ORDERS[[#This Row],[TotalAmount]]&gt;1500, 0.15,
   FACT_ORDERS[[#This Row],[TotalAmount]]&gt;1000, 0.1,
   FACT_ORDERS[[#This Row],[TotalAmount]]&gt;500, 0.05,
   TRUE, 0
)</f>
        <v>0.05</v>
      </c>
      <c r="P3544" s="28">
        <f xml:space="preserve"> FACT_ORDERS[[#This Row],[TotalAmount]] * (1 - (FACT_ORDERS[[#This Row],[ClientDiscount]] + FACT_ORDERS[[#This Row],[OrderDiscount]]) )</f>
        <v>513</v>
      </c>
      <c r="Q3544" s="28">
        <f>FACT_ORDERS[[#This Row],[TotalAmountWithDiscount]]+FACT_ORDERS[[#This Row],[DeliveryCost]]</f>
        <v>513</v>
      </c>
      <c r="R3544" s="35">
        <v>45232</v>
      </c>
      <c r="S3544" s="35" t="str">
        <f>IF(NETWORKDAYS(FACT_ORDERS[[#This Row],[Order-Date]], FACT_ORDERS[[#This Row],[ArrivalDate ]]) &gt; 10, "Late", "On Time")</f>
        <v>On Time</v>
      </c>
    </row>
    <row r="3545" spans="1:19" x14ac:dyDescent="0.3">
      <c r="A3545" s="12">
        <v>8543</v>
      </c>
      <c r="B3545" s="12">
        <v>295</v>
      </c>
      <c r="C3545" s="12">
        <v>10358</v>
      </c>
      <c r="D3545" s="12">
        <v>3544</v>
      </c>
      <c r="E3545" s="12" t="s">
        <v>244</v>
      </c>
      <c r="F3545" s="13">
        <v>45223</v>
      </c>
      <c r="G3545" s="26" t="s">
        <v>13858</v>
      </c>
      <c r="H3545" s="12">
        <v>9</v>
      </c>
      <c r="I3545" s="28">
        <f>VLOOKUP(B:B,DIM_PRODUCTS!A:F,5,FALSE)</f>
        <v>10</v>
      </c>
      <c r="J3545" s="28">
        <f>FACT_ORDERS[[#This Row],[ProductPrice]]*FACT_ORDERS[[#This Row],[Quantity]]</f>
        <v>90</v>
      </c>
      <c r="K3545" s="12" t="str">
        <f>VLOOKUP(C:C,DIM_CUSTOMERS!A:G,7,FALSE)</f>
        <v>Mexico</v>
      </c>
      <c r="L3545" s="30" cm="1">
        <f t="array" ref="L3545">_xlfn.IFS(
    AND(FACT_ORDERS[[#This Row],[DeliveryMehtod]]="shippment",FACT_ORDERS[[#This Row],[TotalAmount]]&gt;=200), 0,
    AND(FACT_ORDERS[[#This Row],[DeliveryMehtod]]="pickup"), 15,
    AND(FACT_ORDERS[[#This Row],[DeliveryMehtod]]="shippment",FACT_ORDERS[[#This Row],[TotalAmount]]&lt;200), 35
)</f>
        <v>35</v>
      </c>
      <c r="M3545" s="12" t="str" cm="1">
        <f t="array" ref="M3545">_xlfn.IFS(
    SUMIFS(FACT_ORDERS[TotalAmount], FACT_ORDERS[WD_CUSTOMERS],FACT_ORDERS[[#This Row],[WD_CUSTOMERS]])&gt;=15000, "VIP",
    SUMIFS(FACT_ORDERS[TotalAmount], FACT_ORDERS[WD_CUSTOMERS],FACT_ORDERS[[#This Row],[WD_CUSTOMERS]])&gt;=8000, "Premium",
    TRUE, "Regular"
)</f>
        <v>VIP</v>
      </c>
      <c r="N3545" s="32" cm="1">
        <f t="array" ref="N3545">_xlfn.IFS(
   FACT_ORDERS[[#This Row],[TypeOfClient]]="VIP", 0.2,
   FACT_ORDERS[[#This Row],[TypeOfClient]]="Premium", 0.1,
   TRUE, 0
)</f>
        <v>0.2</v>
      </c>
      <c r="O3545" s="31" cm="1">
        <f t="array" ref="O3545">_xlfn.IFS(
   FACT_ORDERS[[#This Row],[TotalAmount]]&gt;1500, 0.15,
   FACT_ORDERS[[#This Row],[TotalAmount]]&gt;1000, 0.1,
   FACT_ORDERS[[#This Row],[TotalAmount]]&gt;500, 0.05,
   TRUE, 0
)</f>
        <v>0</v>
      </c>
      <c r="P3545" s="28">
        <f xml:space="preserve"> FACT_ORDERS[[#This Row],[TotalAmount]] * (1 - (FACT_ORDERS[[#This Row],[ClientDiscount]] + FACT_ORDERS[[#This Row],[OrderDiscount]]) )</f>
        <v>72</v>
      </c>
      <c r="Q3545" s="28">
        <f>FACT_ORDERS[[#This Row],[TotalAmountWithDiscount]]+FACT_ORDERS[[#This Row],[DeliveryCost]]</f>
        <v>107</v>
      </c>
      <c r="R3545" s="35">
        <v>45230</v>
      </c>
      <c r="S3545" s="35" t="str">
        <f>IF(NETWORKDAYS(FACT_ORDERS[[#This Row],[Order-Date]], FACT_ORDERS[[#This Row],[ArrivalDate ]]) &gt; 10, "Late", "On Time")</f>
        <v>On Time</v>
      </c>
    </row>
    <row r="3546" spans="1:19" x14ac:dyDescent="0.3">
      <c r="A3546" s="12">
        <v>8544</v>
      </c>
      <c r="B3546" s="12">
        <v>296</v>
      </c>
      <c r="C3546" s="12">
        <v>10358</v>
      </c>
      <c r="D3546" s="12">
        <v>3545</v>
      </c>
      <c r="E3546" s="12" t="s">
        <v>243</v>
      </c>
      <c r="F3546" s="13">
        <v>45223</v>
      </c>
      <c r="G3546" s="26" t="s">
        <v>13859</v>
      </c>
      <c r="H3546" s="12">
        <v>11</v>
      </c>
      <c r="I3546" s="28">
        <f>VLOOKUP(B:B,DIM_PRODUCTS!A:F,5,FALSE)</f>
        <v>5</v>
      </c>
      <c r="J3546" s="28">
        <f>FACT_ORDERS[[#This Row],[ProductPrice]]*FACT_ORDERS[[#This Row],[Quantity]]</f>
        <v>55</v>
      </c>
      <c r="K3546" s="12" t="str">
        <f>VLOOKUP(C:C,DIM_CUSTOMERS!A:G,7,FALSE)</f>
        <v>Mexico</v>
      </c>
      <c r="L3546" s="30" cm="1">
        <f t="array" ref="L3546">_xlfn.IFS(
    AND(FACT_ORDERS[[#This Row],[DeliveryMehtod]]="shippment",FACT_ORDERS[[#This Row],[TotalAmount]]&gt;=200), 0,
    AND(FACT_ORDERS[[#This Row],[DeliveryMehtod]]="pickup"), 15,
    AND(FACT_ORDERS[[#This Row],[DeliveryMehtod]]="shippment",FACT_ORDERS[[#This Row],[TotalAmount]]&lt;200), 35
)</f>
        <v>15</v>
      </c>
      <c r="M3546" s="12" t="str" cm="1">
        <f t="array" ref="M3546">_xlfn.IFS(
    SUMIFS(FACT_ORDERS[TotalAmount], FACT_ORDERS[WD_CUSTOMERS],FACT_ORDERS[[#This Row],[WD_CUSTOMERS]])&gt;=15000, "VIP",
    SUMIFS(FACT_ORDERS[TotalAmount], FACT_ORDERS[WD_CUSTOMERS],FACT_ORDERS[[#This Row],[WD_CUSTOMERS]])&gt;=8000, "Premium",
    TRUE, "Regular"
)</f>
        <v>VIP</v>
      </c>
      <c r="N3546" s="32" cm="1">
        <f t="array" ref="N3546">_xlfn.IFS(
   FACT_ORDERS[[#This Row],[TypeOfClient]]="VIP", 0.2,
   FACT_ORDERS[[#This Row],[TypeOfClient]]="Premium", 0.1,
   TRUE, 0
)</f>
        <v>0.2</v>
      </c>
      <c r="O3546" s="31" cm="1">
        <f t="array" ref="O3546">_xlfn.IFS(
   FACT_ORDERS[[#This Row],[TotalAmount]]&gt;1500, 0.15,
   FACT_ORDERS[[#This Row],[TotalAmount]]&gt;1000, 0.1,
   FACT_ORDERS[[#This Row],[TotalAmount]]&gt;500, 0.05,
   TRUE, 0
)</f>
        <v>0</v>
      </c>
      <c r="P3546" s="28">
        <f xml:space="preserve"> FACT_ORDERS[[#This Row],[TotalAmount]] * (1 - (FACT_ORDERS[[#This Row],[ClientDiscount]] + FACT_ORDERS[[#This Row],[OrderDiscount]]) )</f>
        <v>44</v>
      </c>
      <c r="Q3546" s="28">
        <f>FACT_ORDERS[[#This Row],[TotalAmountWithDiscount]]+FACT_ORDERS[[#This Row],[DeliveryCost]]</f>
        <v>59</v>
      </c>
      <c r="R3546" s="35">
        <v>45230</v>
      </c>
      <c r="S3546" s="35" t="str">
        <f>IF(NETWORKDAYS(FACT_ORDERS[[#This Row],[Order-Date]], FACT_ORDERS[[#This Row],[ArrivalDate ]]) &gt; 10, "Late", "On Time")</f>
        <v>On Time</v>
      </c>
    </row>
    <row r="3547" spans="1:19" x14ac:dyDescent="0.3">
      <c r="A3547" s="12">
        <v>8545</v>
      </c>
      <c r="B3547" s="12">
        <v>241</v>
      </c>
      <c r="C3547" s="12">
        <v>10358</v>
      </c>
      <c r="D3547" s="12">
        <v>3546</v>
      </c>
      <c r="E3547" s="12" t="s">
        <v>243</v>
      </c>
      <c r="F3547" s="13">
        <v>45223</v>
      </c>
      <c r="G3547" s="26" t="s">
        <v>13860</v>
      </c>
      <c r="H3547" s="12">
        <v>12</v>
      </c>
      <c r="I3547" s="28">
        <f>VLOOKUP(B:B,DIM_PRODUCTS!A:F,5,FALSE)</f>
        <v>20</v>
      </c>
      <c r="J3547" s="28">
        <f>FACT_ORDERS[[#This Row],[ProductPrice]]*FACT_ORDERS[[#This Row],[Quantity]]</f>
        <v>240</v>
      </c>
      <c r="K3547" s="12" t="str">
        <f>VLOOKUP(C:C,DIM_CUSTOMERS!A:G,7,FALSE)</f>
        <v>Mexico</v>
      </c>
      <c r="L3547" s="30" cm="1">
        <f t="array" ref="L3547">_xlfn.IFS(
    AND(FACT_ORDERS[[#This Row],[DeliveryMehtod]]="shippment",FACT_ORDERS[[#This Row],[TotalAmount]]&gt;=200), 0,
    AND(FACT_ORDERS[[#This Row],[DeliveryMehtod]]="pickup"), 15,
    AND(FACT_ORDERS[[#This Row],[DeliveryMehtod]]="shippment",FACT_ORDERS[[#This Row],[TotalAmount]]&lt;200), 35
)</f>
        <v>15</v>
      </c>
      <c r="M3547" s="12" t="str" cm="1">
        <f t="array" ref="M3547">_xlfn.IFS(
    SUMIFS(FACT_ORDERS[TotalAmount], FACT_ORDERS[WD_CUSTOMERS],FACT_ORDERS[[#This Row],[WD_CUSTOMERS]])&gt;=15000, "VIP",
    SUMIFS(FACT_ORDERS[TotalAmount], FACT_ORDERS[WD_CUSTOMERS],FACT_ORDERS[[#This Row],[WD_CUSTOMERS]])&gt;=8000, "Premium",
    TRUE, "Regular"
)</f>
        <v>VIP</v>
      </c>
      <c r="N3547" s="32" cm="1">
        <f t="array" ref="N3547">_xlfn.IFS(
   FACT_ORDERS[[#This Row],[TypeOfClient]]="VIP", 0.2,
   FACT_ORDERS[[#This Row],[TypeOfClient]]="Premium", 0.1,
   TRUE, 0
)</f>
        <v>0.2</v>
      </c>
      <c r="O3547" s="31" cm="1">
        <f t="array" ref="O3547">_xlfn.IFS(
   FACT_ORDERS[[#This Row],[TotalAmount]]&gt;1500, 0.15,
   FACT_ORDERS[[#This Row],[TotalAmount]]&gt;1000, 0.1,
   FACT_ORDERS[[#This Row],[TotalAmount]]&gt;500, 0.05,
   TRUE, 0
)</f>
        <v>0</v>
      </c>
      <c r="P3547" s="28">
        <f xml:space="preserve"> FACT_ORDERS[[#This Row],[TotalAmount]] * (1 - (FACT_ORDERS[[#This Row],[ClientDiscount]] + FACT_ORDERS[[#This Row],[OrderDiscount]]) )</f>
        <v>192</v>
      </c>
      <c r="Q3547" s="28">
        <f>FACT_ORDERS[[#This Row],[TotalAmountWithDiscount]]+FACT_ORDERS[[#This Row],[DeliveryCost]]</f>
        <v>207</v>
      </c>
      <c r="R3547" s="35">
        <v>45234</v>
      </c>
      <c r="S3547" s="35" t="str">
        <f>IF(NETWORKDAYS(FACT_ORDERS[[#This Row],[Order-Date]], FACT_ORDERS[[#This Row],[ArrivalDate ]]) &gt; 10, "Late", "On Time")</f>
        <v>On Time</v>
      </c>
    </row>
    <row r="3548" spans="1:19" x14ac:dyDescent="0.3">
      <c r="A3548" s="12">
        <v>8546</v>
      </c>
      <c r="B3548" s="12">
        <v>292</v>
      </c>
      <c r="C3548" s="12">
        <v>10358</v>
      </c>
      <c r="D3548" s="12">
        <v>3547</v>
      </c>
      <c r="E3548" s="12" t="s">
        <v>244</v>
      </c>
      <c r="F3548" s="13">
        <v>45223</v>
      </c>
      <c r="G3548" s="26" t="s">
        <v>13861</v>
      </c>
      <c r="H3548" s="12">
        <v>18</v>
      </c>
      <c r="I3548" s="28">
        <f>VLOOKUP(B:B,DIM_PRODUCTS!A:F,5,FALSE)</f>
        <v>6</v>
      </c>
      <c r="J3548" s="28">
        <f>FACT_ORDERS[[#This Row],[ProductPrice]]*FACT_ORDERS[[#This Row],[Quantity]]</f>
        <v>108</v>
      </c>
      <c r="K3548" s="12" t="str">
        <f>VLOOKUP(C:C,DIM_CUSTOMERS!A:G,7,FALSE)</f>
        <v>Mexico</v>
      </c>
      <c r="L3548" s="30" cm="1">
        <f t="array" ref="L3548">_xlfn.IFS(
    AND(FACT_ORDERS[[#This Row],[DeliveryMehtod]]="shippment",FACT_ORDERS[[#This Row],[TotalAmount]]&gt;=200), 0,
    AND(FACT_ORDERS[[#This Row],[DeliveryMehtod]]="pickup"), 15,
    AND(FACT_ORDERS[[#This Row],[DeliveryMehtod]]="shippment",FACT_ORDERS[[#This Row],[TotalAmount]]&lt;200), 35
)</f>
        <v>35</v>
      </c>
      <c r="M3548" s="12" t="str" cm="1">
        <f t="array" ref="M3548">_xlfn.IFS(
    SUMIFS(FACT_ORDERS[TotalAmount], FACT_ORDERS[WD_CUSTOMERS],FACT_ORDERS[[#This Row],[WD_CUSTOMERS]])&gt;=15000, "VIP",
    SUMIFS(FACT_ORDERS[TotalAmount], FACT_ORDERS[WD_CUSTOMERS],FACT_ORDERS[[#This Row],[WD_CUSTOMERS]])&gt;=8000, "Premium",
    TRUE, "Regular"
)</f>
        <v>VIP</v>
      </c>
      <c r="N3548" s="32" cm="1">
        <f t="array" ref="N3548">_xlfn.IFS(
   FACT_ORDERS[[#This Row],[TypeOfClient]]="VIP", 0.2,
   FACT_ORDERS[[#This Row],[TypeOfClient]]="Premium", 0.1,
   TRUE, 0
)</f>
        <v>0.2</v>
      </c>
      <c r="O3548" s="31" cm="1">
        <f t="array" ref="O3548">_xlfn.IFS(
   FACT_ORDERS[[#This Row],[TotalAmount]]&gt;1500, 0.15,
   FACT_ORDERS[[#This Row],[TotalAmount]]&gt;1000, 0.1,
   FACT_ORDERS[[#This Row],[TotalAmount]]&gt;500, 0.05,
   TRUE, 0
)</f>
        <v>0</v>
      </c>
      <c r="P3548" s="28">
        <f xml:space="preserve"> FACT_ORDERS[[#This Row],[TotalAmount]] * (1 - (FACT_ORDERS[[#This Row],[ClientDiscount]] + FACT_ORDERS[[#This Row],[OrderDiscount]]) )</f>
        <v>86.4</v>
      </c>
      <c r="Q3548" s="28">
        <f>FACT_ORDERS[[#This Row],[TotalAmountWithDiscount]]+FACT_ORDERS[[#This Row],[DeliveryCost]]</f>
        <v>121.4</v>
      </c>
      <c r="R3548" s="35">
        <v>45233</v>
      </c>
      <c r="S3548" s="35" t="str">
        <f>IF(NETWORKDAYS(FACT_ORDERS[[#This Row],[Order-Date]], FACT_ORDERS[[#This Row],[ArrivalDate ]]) &gt; 10, "Late", "On Time")</f>
        <v>On Time</v>
      </c>
    </row>
    <row r="3549" spans="1:19" x14ac:dyDescent="0.3">
      <c r="A3549" s="12">
        <v>8547</v>
      </c>
      <c r="B3549" s="12">
        <v>227</v>
      </c>
      <c r="C3549" s="12">
        <v>10358</v>
      </c>
      <c r="D3549" s="12">
        <v>3548</v>
      </c>
      <c r="E3549" s="12" t="s">
        <v>243</v>
      </c>
      <c r="F3549" s="13">
        <v>45223</v>
      </c>
      <c r="G3549" s="26" t="s">
        <v>4048</v>
      </c>
      <c r="H3549" s="12">
        <v>27</v>
      </c>
      <c r="I3549" s="28">
        <f>VLOOKUP(B:B,DIM_PRODUCTS!A:F,5,FALSE)</f>
        <v>19</v>
      </c>
      <c r="J3549" s="28">
        <f>FACT_ORDERS[[#This Row],[ProductPrice]]*FACT_ORDERS[[#This Row],[Quantity]]</f>
        <v>513</v>
      </c>
      <c r="K3549" s="12" t="str">
        <f>VLOOKUP(C:C,DIM_CUSTOMERS!A:G,7,FALSE)</f>
        <v>Mexico</v>
      </c>
      <c r="L3549" s="30" cm="1">
        <f t="array" ref="L3549">_xlfn.IFS(
    AND(FACT_ORDERS[[#This Row],[DeliveryMehtod]]="shippment",FACT_ORDERS[[#This Row],[TotalAmount]]&gt;=200), 0,
    AND(FACT_ORDERS[[#This Row],[DeliveryMehtod]]="pickup"), 15,
    AND(FACT_ORDERS[[#This Row],[DeliveryMehtod]]="shippment",FACT_ORDERS[[#This Row],[TotalAmount]]&lt;200), 35
)</f>
        <v>15</v>
      </c>
      <c r="M3549" s="12" t="str" cm="1">
        <f t="array" ref="M3549">_xlfn.IFS(
    SUMIFS(FACT_ORDERS[TotalAmount], FACT_ORDERS[WD_CUSTOMERS],FACT_ORDERS[[#This Row],[WD_CUSTOMERS]])&gt;=15000, "VIP",
    SUMIFS(FACT_ORDERS[TotalAmount], FACT_ORDERS[WD_CUSTOMERS],FACT_ORDERS[[#This Row],[WD_CUSTOMERS]])&gt;=8000, "Premium",
    TRUE, "Regular"
)</f>
        <v>VIP</v>
      </c>
      <c r="N3549" s="32" cm="1">
        <f t="array" ref="N3549">_xlfn.IFS(
   FACT_ORDERS[[#This Row],[TypeOfClient]]="VIP", 0.2,
   FACT_ORDERS[[#This Row],[TypeOfClient]]="Premium", 0.1,
   TRUE, 0
)</f>
        <v>0.2</v>
      </c>
      <c r="O3549" s="31" cm="1">
        <f t="array" ref="O3549">_xlfn.IFS(
   FACT_ORDERS[[#This Row],[TotalAmount]]&gt;1500, 0.15,
   FACT_ORDERS[[#This Row],[TotalAmount]]&gt;1000, 0.1,
   FACT_ORDERS[[#This Row],[TotalAmount]]&gt;500, 0.05,
   TRUE, 0
)</f>
        <v>0.05</v>
      </c>
      <c r="P3549" s="28">
        <f xml:space="preserve"> FACT_ORDERS[[#This Row],[TotalAmount]] * (1 - (FACT_ORDERS[[#This Row],[ClientDiscount]] + FACT_ORDERS[[#This Row],[OrderDiscount]]) )</f>
        <v>384.75</v>
      </c>
      <c r="Q3549" s="28">
        <f>FACT_ORDERS[[#This Row],[TotalAmountWithDiscount]]+FACT_ORDERS[[#This Row],[DeliveryCost]]</f>
        <v>399.75</v>
      </c>
      <c r="R3549" s="35">
        <v>45234</v>
      </c>
      <c r="S3549" s="35" t="str">
        <f>IF(NETWORKDAYS(FACT_ORDERS[[#This Row],[Order-Date]], FACT_ORDERS[[#This Row],[ArrivalDate ]]) &gt; 10, "Late", "On Time")</f>
        <v>On Time</v>
      </c>
    </row>
    <row r="3550" spans="1:19" x14ac:dyDescent="0.3">
      <c r="A3550" s="12">
        <v>8548</v>
      </c>
      <c r="B3550" s="12">
        <v>292</v>
      </c>
      <c r="C3550" s="12">
        <v>10358</v>
      </c>
      <c r="D3550" s="12">
        <v>3549</v>
      </c>
      <c r="E3550" s="12" t="s">
        <v>244</v>
      </c>
      <c r="F3550" s="13">
        <v>45554</v>
      </c>
      <c r="G3550" s="26" t="s">
        <v>13862</v>
      </c>
      <c r="H3550" s="12">
        <v>18</v>
      </c>
      <c r="I3550" s="28">
        <f>VLOOKUP(B:B,DIM_PRODUCTS!A:F,5,FALSE)</f>
        <v>6</v>
      </c>
      <c r="J3550" s="28">
        <f>FACT_ORDERS[[#This Row],[ProductPrice]]*FACT_ORDERS[[#This Row],[Quantity]]</f>
        <v>108</v>
      </c>
      <c r="K3550" s="12" t="str">
        <f>VLOOKUP(C:C,DIM_CUSTOMERS!A:G,7,FALSE)</f>
        <v>Mexico</v>
      </c>
      <c r="L3550" s="30" cm="1">
        <f t="array" ref="L3550">_xlfn.IFS(
    AND(FACT_ORDERS[[#This Row],[DeliveryMehtod]]="shippment",FACT_ORDERS[[#This Row],[TotalAmount]]&gt;=200), 0,
    AND(FACT_ORDERS[[#This Row],[DeliveryMehtod]]="pickup"), 15,
    AND(FACT_ORDERS[[#This Row],[DeliveryMehtod]]="shippment",FACT_ORDERS[[#This Row],[TotalAmount]]&lt;200), 35
)</f>
        <v>35</v>
      </c>
      <c r="M3550" s="12" t="str" cm="1">
        <f t="array" ref="M3550">_xlfn.IFS(
    SUMIFS(FACT_ORDERS[TotalAmount], FACT_ORDERS[WD_CUSTOMERS],FACT_ORDERS[[#This Row],[WD_CUSTOMERS]])&gt;=15000, "VIP",
    SUMIFS(FACT_ORDERS[TotalAmount], FACT_ORDERS[WD_CUSTOMERS],FACT_ORDERS[[#This Row],[WD_CUSTOMERS]])&gt;=8000, "Premium",
    TRUE, "Regular"
)</f>
        <v>VIP</v>
      </c>
      <c r="N3550" s="32" cm="1">
        <f t="array" ref="N3550">_xlfn.IFS(
   FACT_ORDERS[[#This Row],[TypeOfClient]]="VIP", 0.2,
   FACT_ORDERS[[#This Row],[TypeOfClient]]="Premium", 0.1,
   TRUE, 0
)</f>
        <v>0.2</v>
      </c>
      <c r="O3550" s="31" cm="1">
        <f t="array" ref="O3550">_xlfn.IFS(
   FACT_ORDERS[[#This Row],[TotalAmount]]&gt;1500, 0.15,
   FACT_ORDERS[[#This Row],[TotalAmount]]&gt;1000, 0.1,
   FACT_ORDERS[[#This Row],[TotalAmount]]&gt;500, 0.05,
   TRUE, 0
)</f>
        <v>0</v>
      </c>
      <c r="P3550" s="28">
        <f xml:space="preserve"> FACT_ORDERS[[#This Row],[TotalAmount]] * (1 - (FACT_ORDERS[[#This Row],[ClientDiscount]] + FACT_ORDERS[[#This Row],[OrderDiscount]]) )</f>
        <v>86.4</v>
      </c>
      <c r="Q3550" s="28">
        <f>FACT_ORDERS[[#This Row],[TotalAmountWithDiscount]]+FACT_ORDERS[[#This Row],[DeliveryCost]]</f>
        <v>121.4</v>
      </c>
      <c r="R3550" s="35">
        <v>45562</v>
      </c>
      <c r="S3550" s="35" t="str">
        <f>IF(NETWORKDAYS(FACT_ORDERS[[#This Row],[Order-Date]], FACT_ORDERS[[#This Row],[ArrivalDate ]]) &gt; 10, "Late", "On Time")</f>
        <v>On Time</v>
      </c>
    </row>
    <row r="3551" spans="1:19" x14ac:dyDescent="0.3">
      <c r="A3551" s="12">
        <v>8549</v>
      </c>
      <c r="B3551" s="12">
        <v>200</v>
      </c>
      <c r="C3551" s="12">
        <v>10358</v>
      </c>
      <c r="D3551" s="12">
        <v>3550</v>
      </c>
      <c r="E3551" s="12" t="s">
        <v>243</v>
      </c>
      <c r="F3551" s="13">
        <v>45173</v>
      </c>
      <c r="G3551" s="26" t="s">
        <v>13863</v>
      </c>
      <c r="H3551" s="12">
        <v>19</v>
      </c>
      <c r="I3551" s="28">
        <f>VLOOKUP(B:B,DIM_PRODUCTS!A:F,5,FALSE)</f>
        <v>15</v>
      </c>
      <c r="J3551" s="28">
        <f>FACT_ORDERS[[#This Row],[ProductPrice]]*FACT_ORDERS[[#This Row],[Quantity]]</f>
        <v>285</v>
      </c>
      <c r="K3551" s="12" t="str">
        <f>VLOOKUP(C:C,DIM_CUSTOMERS!A:G,7,FALSE)</f>
        <v>Mexico</v>
      </c>
      <c r="L3551" s="30" cm="1">
        <f t="array" ref="L3551">_xlfn.IFS(
    AND(FACT_ORDERS[[#This Row],[DeliveryMehtod]]="shippment",FACT_ORDERS[[#This Row],[TotalAmount]]&gt;=200), 0,
    AND(FACT_ORDERS[[#This Row],[DeliveryMehtod]]="pickup"), 15,
    AND(FACT_ORDERS[[#This Row],[DeliveryMehtod]]="shippment",FACT_ORDERS[[#This Row],[TotalAmount]]&lt;200), 35
)</f>
        <v>15</v>
      </c>
      <c r="M3551" s="12" t="str" cm="1">
        <f t="array" ref="M3551">_xlfn.IFS(
    SUMIFS(FACT_ORDERS[TotalAmount], FACT_ORDERS[WD_CUSTOMERS],FACT_ORDERS[[#This Row],[WD_CUSTOMERS]])&gt;=15000, "VIP",
    SUMIFS(FACT_ORDERS[TotalAmount], FACT_ORDERS[WD_CUSTOMERS],FACT_ORDERS[[#This Row],[WD_CUSTOMERS]])&gt;=8000, "Premium",
    TRUE, "Regular"
)</f>
        <v>VIP</v>
      </c>
      <c r="N3551" s="32" cm="1">
        <f t="array" ref="N3551">_xlfn.IFS(
   FACT_ORDERS[[#This Row],[TypeOfClient]]="VIP", 0.2,
   FACT_ORDERS[[#This Row],[TypeOfClient]]="Premium", 0.1,
   TRUE, 0
)</f>
        <v>0.2</v>
      </c>
      <c r="O3551" s="31" cm="1">
        <f t="array" ref="O3551">_xlfn.IFS(
   FACT_ORDERS[[#This Row],[TotalAmount]]&gt;1500, 0.15,
   FACT_ORDERS[[#This Row],[TotalAmount]]&gt;1000, 0.1,
   FACT_ORDERS[[#This Row],[TotalAmount]]&gt;500, 0.05,
   TRUE, 0
)</f>
        <v>0</v>
      </c>
      <c r="P3551" s="28">
        <f xml:space="preserve"> FACT_ORDERS[[#This Row],[TotalAmount]] * (1 - (FACT_ORDERS[[#This Row],[ClientDiscount]] + FACT_ORDERS[[#This Row],[OrderDiscount]]) )</f>
        <v>228</v>
      </c>
      <c r="Q3551" s="28">
        <f>FACT_ORDERS[[#This Row],[TotalAmountWithDiscount]]+FACT_ORDERS[[#This Row],[DeliveryCost]]</f>
        <v>243</v>
      </c>
      <c r="R3551" s="35">
        <v>45183</v>
      </c>
      <c r="S3551" s="35" t="str">
        <f>IF(NETWORKDAYS(FACT_ORDERS[[#This Row],[Order-Date]], FACT_ORDERS[[#This Row],[ArrivalDate ]]) &gt; 10, "Late", "On Time")</f>
        <v>On Time</v>
      </c>
    </row>
    <row r="3552" spans="1:19" x14ac:dyDescent="0.3">
      <c r="A3552" s="12">
        <v>8550</v>
      </c>
      <c r="B3552" s="12">
        <v>277</v>
      </c>
      <c r="C3552" s="12">
        <v>10358</v>
      </c>
      <c r="D3552" s="12">
        <v>3551</v>
      </c>
      <c r="E3552" s="12" t="s">
        <v>244</v>
      </c>
      <c r="F3552" s="13">
        <v>45173</v>
      </c>
      <c r="G3552" s="26" t="s">
        <v>13864</v>
      </c>
      <c r="H3552" s="12">
        <v>28</v>
      </c>
      <c r="I3552" s="28">
        <f>VLOOKUP(B:B,DIM_PRODUCTS!A:F,5,FALSE)</f>
        <v>19</v>
      </c>
      <c r="J3552" s="28">
        <f>FACT_ORDERS[[#This Row],[ProductPrice]]*FACT_ORDERS[[#This Row],[Quantity]]</f>
        <v>532</v>
      </c>
      <c r="K3552" s="12" t="str">
        <f>VLOOKUP(C:C,DIM_CUSTOMERS!A:G,7,FALSE)</f>
        <v>Mexico</v>
      </c>
      <c r="L3552" s="30" cm="1">
        <f t="array" ref="L3552">_xlfn.IFS(
    AND(FACT_ORDERS[[#This Row],[DeliveryMehtod]]="shippment",FACT_ORDERS[[#This Row],[TotalAmount]]&gt;=200), 0,
    AND(FACT_ORDERS[[#This Row],[DeliveryMehtod]]="pickup"), 15,
    AND(FACT_ORDERS[[#This Row],[DeliveryMehtod]]="shippment",FACT_ORDERS[[#This Row],[TotalAmount]]&lt;200), 35
)</f>
        <v>0</v>
      </c>
      <c r="M3552" s="12" t="str" cm="1">
        <f t="array" ref="M3552">_xlfn.IFS(
    SUMIFS(FACT_ORDERS[TotalAmount], FACT_ORDERS[WD_CUSTOMERS],FACT_ORDERS[[#This Row],[WD_CUSTOMERS]])&gt;=15000, "VIP",
    SUMIFS(FACT_ORDERS[TotalAmount], FACT_ORDERS[WD_CUSTOMERS],FACT_ORDERS[[#This Row],[WD_CUSTOMERS]])&gt;=8000, "Premium",
    TRUE, "Regular"
)</f>
        <v>VIP</v>
      </c>
      <c r="N3552" s="32" cm="1">
        <f t="array" ref="N3552">_xlfn.IFS(
   FACT_ORDERS[[#This Row],[TypeOfClient]]="VIP", 0.2,
   FACT_ORDERS[[#This Row],[TypeOfClient]]="Premium", 0.1,
   TRUE, 0
)</f>
        <v>0.2</v>
      </c>
      <c r="O3552" s="31" cm="1">
        <f t="array" ref="O3552">_xlfn.IFS(
   FACT_ORDERS[[#This Row],[TotalAmount]]&gt;1500, 0.15,
   FACT_ORDERS[[#This Row],[TotalAmount]]&gt;1000, 0.1,
   FACT_ORDERS[[#This Row],[TotalAmount]]&gt;500, 0.05,
   TRUE, 0
)</f>
        <v>0.05</v>
      </c>
      <c r="P3552" s="28">
        <f xml:space="preserve"> FACT_ORDERS[[#This Row],[TotalAmount]] * (1 - (FACT_ORDERS[[#This Row],[ClientDiscount]] + FACT_ORDERS[[#This Row],[OrderDiscount]]) )</f>
        <v>399</v>
      </c>
      <c r="Q3552" s="28">
        <f>FACT_ORDERS[[#This Row],[TotalAmountWithDiscount]]+FACT_ORDERS[[#This Row],[DeliveryCost]]</f>
        <v>399</v>
      </c>
      <c r="R3552" s="35">
        <v>45180</v>
      </c>
      <c r="S3552" s="35" t="str">
        <f>IF(NETWORKDAYS(FACT_ORDERS[[#This Row],[Order-Date]], FACT_ORDERS[[#This Row],[ArrivalDate ]]) &gt; 10, "Late", "On Time")</f>
        <v>On Time</v>
      </c>
    </row>
    <row r="3553" spans="1:19" x14ac:dyDescent="0.3">
      <c r="A3553" s="12">
        <v>8551</v>
      </c>
      <c r="B3553" s="12">
        <v>295</v>
      </c>
      <c r="C3553" s="12">
        <v>10358</v>
      </c>
      <c r="D3553" s="12">
        <v>3552</v>
      </c>
      <c r="E3553" s="12" t="s">
        <v>243</v>
      </c>
      <c r="F3553" s="13">
        <v>45173</v>
      </c>
      <c r="G3553" s="26" t="s">
        <v>13865</v>
      </c>
      <c r="H3553" s="12">
        <v>9</v>
      </c>
      <c r="I3553" s="28">
        <f>VLOOKUP(B:B,DIM_PRODUCTS!A:F,5,FALSE)</f>
        <v>10</v>
      </c>
      <c r="J3553" s="28">
        <f>FACT_ORDERS[[#This Row],[ProductPrice]]*FACT_ORDERS[[#This Row],[Quantity]]</f>
        <v>90</v>
      </c>
      <c r="K3553" s="12" t="str">
        <f>VLOOKUP(C:C,DIM_CUSTOMERS!A:G,7,FALSE)</f>
        <v>Mexico</v>
      </c>
      <c r="L3553" s="30" cm="1">
        <f t="array" ref="L3553">_xlfn.IFS(
    AND(FACT_ORDERS[[#This Row],[DeliveryMehtod]]="shippment",FACT_ORDERS[[#This Row],[TotalAmount]]&gt;=200), 0,
    AND(FACT_ORDERS[[#This Row],[DeliveryMehtod]]="pickup"), 15,
    AND(FACT_ORDERS[[#This Row],[DeliveryMehtod]]="shippment",FACT_ORDERS[[#This Row],[TotalAmount]]&lt;200), 35
)</f>
        <v>15</v>
      </c>
      <c r="M3553" s="12" t="str" cm="1">
        <f t="array" ref="M3553">_xlfn.IFS(
    SUMIFS(FACT_ORDERS[TotalAmount], FACT_ORDERS[WD_CUSTOMERS],FACT_ORDERS[[#This Row],[WD_CUSTOMERS]])&gt;=15000, "VIP",
    SUMIFS(FACT_ORDERS[TotalAmount], FACT_ORDERS[WD_CUSTOMERS],FACT_ORDERS[[#This Row],[WD_CUSTOMERS]])&gt;=8000, "Premium",
    TRUE, "Regular"
)</f>
        <v>VIP</v>
      </c>
      <c r="N3553" s="32" cm="1">
        <f t="array" ref="N3553">_xlfn.IFS(
   FACT_ORDERS[[#This Row],[TypeOfClient]]="VIP", 0.2,
   FACT_ORDERS[[#This Row],[TypeOfClient]]="Premium", 0.1,
   TRUE, 0
)</f>
        <v>0.2</v>
      </c>
      <c r="O3553" s="31" cm="1">
        <f t="array" ref="O3553">_xlfn.IFS(
   FACT_ORDERS[[#This Row],[TotalAmount]]&gt;1500, 0.15,
   FACT_ORDERS[[#This Row],[TotalAmount]]&gt;1000, 0.1,
   FACT_ORDERS[[#This Row],[TotalAmount]]&gt;500, 0.05,
   TRUE, 0
)</f>
        <v>0</v>
      </c>
      <c r="P3553" s="28">
        <f xml:space="preserve"> FACT_ORDERS[[#This Row],[TotalAmount]] * (1 - (FACT_ORDERS[[#This Row],[ClientDiscount]] + FACT_ORDERS[[#This Row],[OrderDiscount]]) )</f>
        <v>72</v>
      </c>
      <c r="Q3553" s="28">
        <f>FACT_ORDERS[[#This Row],[TotalAmountWithDiscount]]+FACT_ORDERS[[#This Row],[DeliveryCost]]</f>
        <v>87</v>
      </c>
      <c r="R3553" s="35">
        <v>45181</v>
      </c>
      <c r="S3553" s="35" t="str">
        <f>IF(NETWORKDAYS(FACT_ORDERS[[#This Row],[Order-Date]], FACT_ORDERS[[#This Row],[ArrivalDate ]]) &gt; 10, "Late", "On Time")</f>
        <v>On Time</v>
      </c>
    </row>
    <row r="3554" spans="1:19" x14ac:dyDescent="0.3">
      <c r="A3554" s="12">
        <v>8552</v>
      </c>
      <c r="B3554" s="12">
        <v>296</v>
      </c>
      <c r="C3554" s="12">
        <v>10358</v>
      </c>
      <c r="D3554" s="12">
        <v>3553</v>
      </c>
      <c r="E3554" s="12" t="s">
        <v>243</v>
      </c>
      <c r="F3554" s="13">
        <v>45173</v>
      </c>
      <c r="G3554" s="26" t="s">
        <v>13866</v>
      </c>
      <c r="H3554" s="12">
        <v>13</v>
      </c>
      <c r="I3554" s="28">
        <f>VLOOKUP(B:B,DIM_PRODUCTS!A:F,5,FALSE)</f>
        <v>5</v>
      </c>
      <c r="J3554" s="28">
        <f>FACT_ORDERS[[#This Row],[ProductPrice]]*FACT_ORDERS[[#This Row],[Quantity]]</f>
        <v>65</v>
      </c>
      <c r="K3554" s="12" t="str">
        <f>VLOOKUP(C:C,DIM_CUSTOMERS!A:G,7,FALSE)</f>
        <v>Mexico</v>
      </c>
      <c r="L3554" s="30" cm="1">
        <f t="array" ref="L3554">_xlfn.IFS(
    AND(FACT_ORDERS[[#This Row],[DeliveryMehtod]]="shippment",FACT_ORDERS[[#This Row],[TotalAmount]]&gt;=200), 0,
    AND(FACT_ORDERS[[#This Row],[DeliveryMehtod]]="pickup"), 15,
    AND(FACT_ORDERS[[#This Row],[DeliveryMehtod]]="shippment",FACT_ORDERS[[#This Row],[TotalAmount]]&lt;200), 35
)</f>
        <v>15</v>
      </c>
      <c r="M3554" s="12" t="str" cm="1">
        <f t="array" ref="M3554">_xlfn.IFS(
    SUMIFS(FACT_ORDERS[TotalAmount], FACT_ORDERS[WD_CUSTOMERS],FACT_ORDERS[[#This Row],[WD_CUSTOMERS]])&gt;=15000, "VIP",
    SUMIFS(FACT_ORDERS[TotalAmount], FACT_ORDERS[WD_CUSTOMERS],FACT_ORDERS[[#This Row],[WD_CUSTOMERS]])&gt;=8000, "Premium",
    TRUE, "Regular"
)</f>
        <v>VIP</v>
      </c>
      <c r="N3554" s="32" cm="1">
        <f t="array" ref="N3554">_xlfn.IFS(
   FACT_ORDERS[[#This Row],[TypeOfClient]]="VIP", 0.2,
   FACT_ORDERS[[#This Row],[TypeOfClient]]="Premium", 0.1,
   TRUE, 0
)</f>
        <v>0.2</v>
      </c>
      <c r="O3554" s="31" cm="1">
        <f t="array" ref="O3554">_xlfn.IFS(
   FACT_ORDERS[[#This Row],[TotalAmount]]&gt;1500, 0.15,
   FACT_ORDERS[[#This Row],[TotalAmount]]&gt;1000, 0.1,
   FACT_ORDERS[[#This Row],[TotalAmount]]&gt;500, 0.05,
   TRUE, 0
)</f>
        <v>0</v>
      </c>
      <c r="P3554" s="28">
        <f xml:space="preserve"> FACT_ORDERS[[#This Row],[TotalAmount]] * (1 - (FACT_ORDERS[[#This Row],[ClientDiscount]] + FACT_ORDERS[[#This Row],[OrderDiscount]]) )</f>
        <v>52</v>
      </c>
      <c r="Q3554" s="28">
        <f>FACT_ORDERS[[#This Row],[TotalAmountWithDiscount]]+FACT_ORDERS[[#This Row],[DeliveryCost]]</f>
        <v>67</v>
      </c>
      <c r="R3554" s="35">
        <v>45182</v>
      </c>
      <c r="S3554" s="35" t="str">
        <f>IF(NETWORKDAYS(FACT_ORDERS[[#This Row],[Order-Date]], FACT_ORDERS[[#This Row],[ArrivalDate ]]) &gt; 10, "Late", "On Time")</f>
        <v>On Time</v>
      </c>
    </row>
    <row r="3555" spans="1:19" x14ac:dyDescent="0.3">
      <c r="A3555" s="12">
        <v>8553</v>
      </c>
      <c r="B3555" s="12">
        <v>241</v>
      </c>
      <c r="C3555" s="12">
        <v>10358</v>
      </c>
      <c r="D3555" s="12">
        <v>3554</v>
      </c>
      <c r="E3555" s="12" t="s">
        <v>244</v>
      </c>
      <c r="F3555" s="13">
        <v>45173</v>
      </c>
      <c r="G3555" s="26" t="s">
        <v>13867</v>
      </c>
      <c r="H3555" s="12">
        <v>18</v>
      </c>
      <c r="I3555" s="28">
        <f>VLOOKUP(B:B,DIM_PRODUCTS!A:F,5,FALSE)</f>
        <v>20</v>
      </c>
      <c r="J3555" s="28">
        <f>FACT_ORDERS[[#This Row],[ProductPrice]]*FACT_ORDERS[[#This Row],[Quantity]]</f>
        <v>360</v>
      </c>
      <c r="K3555" s="12" t="str">
        <f>VLOOKUP(C:C,DIM_CUSTOMERS!A:G,7,FALSE)</f>
        <v>Mexico</v>
      </c>
      <c r="L3555" s="30" cm="1">
        <f t="array" ref="L3555">_xlfn.IFS(
    AND(FACT_ORDERS[[#This Row],[DeliveryMehtod]]="shippment",FACT_ORDERS[[#This Row],[TotalAmount]]&gt;=200), 0,
    AND(FACT_ORDERS[[#This Row],[DeliveryMehtod]]="pickup"), 15,
    AND(FACT_ORDERS[[#This Row],[DeliveryMehtod]]="shippment",FACT_ORDERS[[#This Row],[TotalAmount]]&lt;200), 35
)</f>
        <v>0</v>
      </c>
      <c r="M3555" s="12" t="str" cm="1">
        <f t="array" ref="M3555">_xlfn.IFS(
    SUMIFS(FACT_ORDERS[TotalAmount], FACT_ORDERS[WD_CUSTOMERS],FACT_ORDERS[[#This Row],[WD_CUSTOMERS]])&gt;=15000, "VIP",
    SUMIFS(FACT_ORDERS[TotalAmount], FACT_ORDERS[WD_CUSTOMERS],FACT_ORDERS[[#This Row],[WD_CUSTOMERS]])&gt;=8000, "Premium",
    TRUE, "Regular"
)</f>
        <v>VIP</v>
      </c>
      <c r="N3555" s="32" cm="1">
        <f t="array" ref="N3555">_xlfn.IFS(
   FACT_ORDERS[[#This Row],[TypeOfClient]]="VIP", 0.2,
   FACT_ORDERS[[#This Row],[TypeOfClient]]="Premium", 0.1,
   TRUE, 0
)</f>
        <v>0.2</v>
      </c>
      <c r="O3555" s="31" cm="1">
        <f t="array" ref="O3555">_xlfn.IFS(
   FACT_ORDERS[[#This Row],[TotalAmount]]&gt;1500, 0.15,
   FACT_ORDERS[[#This Row],[TotalAmount]]&gt;1000, 0.1,
   FACT_ORDERS[[#This Row],[TotalAmount]]&gt;500, 0.05,
   TRUE, 0
)</f>
        <v>0</v>
      </c>
      <c r="P3555" s="28">
        <f xml:space="preserve"> FACT_ORDERS[[#This Row],[TotalAmount]] * (1 - (FACT_ORDERS[[#This Row],[ClientDiscount]] + FACT_ORDERS[[#This Row],[OrderDiscount]]) )</f>
        <v>288</v>
      </c>
      <c r="Q3555" s="28">
        <f>FACT_ORDERS[[#This Row],[TotalAmountWithDiscount]]+FACT_ORDERS[[#This Row],[DeliveryCost]]</f>
        <v>288</v>
      </c>
      <c r="R3555" s="35">
        <v>45183</v>
      </c>
      <c r="S3555" s="35" t="str">
        <f>IF(NETWORKDAYS(FACT_ORDERS[[#This Row],[Order-Date]], FACT_ORDERS[[#This Row],[ArrivalDate ]]) &gt; 10, "Late", "On Time")</f>
        <v>On Time</v>
      </c>
    </row>
    <row r="3556" spans="1:19" x14ac:dyDescent="0.3">
      <c r="A3556" s="12">
        <v>8554</v>
      </c>
      <c r="B3556" s="12">
        <v>292</v>
      </c>
      <c r="C3556" s="12">
        <v>10358</v>
      </c>
      <c r="D3556" s="12">
        <v>3555</v>
      </c>
      <c r="E3556" s="12" t="s">
        <v>244</v>
      </c>
      <c r="F3556" s="13">
        <v>45173</v>
      </c>
      <c r="G3556" s="26" t="s">
        <v>13868</v>
      </c>
      <c r="H3556" s="12">
        <v>17</v>
      </c>
      <c r="I3556" s="28">
        <f>VLOOKUP(B:B,DIM_PRODUCTS!A:F,5,FALSE)</f>
        <v>6</v>
      </c>
      <c r="J3556" s="28">
        <f>FACT_ORDERS[[#This Row],[ProductPrice]]*FACT_ORDERS[[#This Row],[Quantity]]</f>
        <v>102</v>
      </c>
      <c r="K3556" s="12" t="str">
        <f>VLOOKUP(C:C,DIM_CUSTOMERS!A:G,7,FALSE)</f>
        <v>Mexico</v>
      </c>
      <c r="L3556" s="30" cm="1">
        <f t="array" ref="L3556">_xlfn.IFS(
    AND(FACT_ORDERS[[#This Row],[DeliveryMehtod]]="shippment",FACT_ORDERS[[#This Row],[TotalAmount]]&gt;=200), 0,
    AND(FACT_ORDERS[[#This Row],[DeliveryMehtod]]="pickup"), 15,
    AND(FACT_ORDERS[[#This Row],[DeliveryMehtod]]="shippment",FACT_ORDERS[[#This Row],[TotalAmount]]&lt;200), 35
)</f>
        <v>35</v>
      </c>
      <c r="M3556" s="12" t="str" cm="1">
        <f t="array" ref="M3556">_xlfn.IFS(
    SUMIFS(FACT_ORDERS[TotalAmount], FACT_ORDERS[WD_CUSTOMERS],FACT_ORDERS[[#This Row],[WD_CUSTOMERS]])&gt;=15000, "VIP",
    SUMIFS(FACT_ORDERS[TotalAmount], FACT_ORDERS[WD_CUSTOMERS],FACT_ORDERS[[#This Row],[WD_CUSTOMERS]])&gt;=8000, "Premium",
    TRUE, "Regular"
)</f>
        <v>VIP</v>
      </c>
      <c r="N3556" s="32" cm="1">
        <f t="array" ref="N3556">_xlfn.IFS(
   FACT_ORDERS[[#This Row],[TypeOfClient]]="VIP", 0.2,
   FACT_ORDERS[[#This Row],[TypeOfClient]]="Premium", 0.1,
   TRUE, 0
)</f>
        <v>0.2</v>
      </c>
      <c r="O3556" s="31" cm="1">
        <f t="array" ref="O3556">_xlfn.IFS(
   FACT_ORDERS[[#This Row],[TotalAmount]]&gt;1500, 0.15,
   FACT_ORDERS[[#This Row],[TotalAmount]]&gt;1000, 0.1,
   FACT_ORDERS[[#This Row],[TotalAmount]]&gt;500, 0.05,
   TRUE, 0
)</f>
        <v>0</v>
      </c>
      <c r="P3556" s="28">
        <f xml:space="preserve"> FACT_ORDERS[[#This Row],[TotalAmount]] * (1 - (FACT_ORDERS[[#This Row],[ClientDiscount]] + FACT_ORDERS[[#This Row],[OrderDiscount]]) )</f>
        <v>81.600000000000009</v>
      </c>
      <c r="Q3556" s="28">
        <f>FACT_ORDERS[[#This Row],[TotalAmountWithDiscount]]+FACT_ORDERS[[#This Row],[DeliveryCost]]</f>
        <v>116.60000000000001</v>
      </c>
      <c r="R3556" s="35">
        <v>45180</v>
      </c>
      <c r="S3556" s="35" t="str">
        <f>IF(NETWORKDAYS(FACT_ORDERS[[#This Row],[Order-Date]], FACT_ORDERS[[#This Row],[ArrivalDate ]]) &gt; 10, "Late", "On Time")</f>
        <v>On Time</v>
      </c>
    </row>
    <row r="3557" spans="1:19" x14ac:dyDescent="0.3">
      <c r="A3557" s="12">
        <v>8555</v>
      </c>
      <c r="B3557" s="12">
        <v>227</v>
      </c>
      <c r="C3557" s="12">
        <v>10358</v>
      </c>
      <c r="D3557" s="12">
        <v>3556</v>
      </c>
      <c r="E3557" s="12" t="s">
        <v>243</v>
      </c>
      <c r="F3557" s="13">
        <v>45173</v>
      </c>
      <c r="G3557" s="26" t="s">
        <v>13869</v>
      </c>
      <c r="H3557" s="12">
        <v>30</v>
      </c>
      <c r="I3557" s="28">
        <f>VLOOKUP(B:B,DIM_PRODUCTS!A:F,5,FALSE)</f>
        <v>19</v>
      </c>
      <c r="J3557" s="28">
        <f>FACT_ORDERS[[#This Row],[ProductPrice]]*FACT_ORDERS[[#This Row],[Quantity]]</f>
        <v>570</v>
      </c>
      <c r="K3557" s="12" t="str">
        <f>VLOOKUP(C:C,DIM_CUSTOMERS!A:G,7,FALSE)</f>
        <v>Mexico</v>
      </c>
      <c r="L3557" s="30" cm="1">
        <f t="array" ref="L3557">_xlfn.IFS(
    AND(FACT_ORDERS[[#This Row],[DeliveryMehtod]]="shippment",FACT_ORDERS[[#This Row],[TotalAmount]]&gt;=200), 0,
    AND(FACT_ORDERS[[#This Row],[DeliveryMehtod]]="pickup"), 15,
    AND(FACT_ORDERS[[#This Row],[DeliveryMehtod]]="shippment",FACT_ORDERS[[#This Row],[TotalAmount]]&lt;200), 35
)</f>
        <v>15</v>
      </c>
      <c r="M3557" s="12" t="str" cm="1">
        <f t="array" ref="M3557">_xlfn.IFS(
    SUMIFS(FACT_ORDERS[TotalAmount], FACT_ORDERS[WD_CUSTOMERS],FACT_ORDERS[[#This Row],[WD_CUSTOMERS]])&gt;=15000, "VIP",
    SUMIFS(FACT_ORDERS[TotalAmount], FACT_ORDERS[WD_CUSTOMERS],FACT_ORDERS[[#This Row],[WD_CUSTOMERS]])&gt;=8000, "Premium",
    TRUE, "Regular"
)</f>
        <v>VIP</v>
      </c>
      <c r="N3557" s="32" cm="1">
        <f t="array" ref="N3557">_xlfn.IFS(
   FACT_ORDERS[[#This Row],[TypeOfClient]]="VIP", 0.2,
   FACT_ORDERS[[#This Row],[TypeOfClient]]="Premium", 0.1,
   TRUE, 0
)</f>
        <v>0.2</v>
      </c>
      <c r="O3557" s="31" cm="1">
        <f t="array" ref="O3557">_xlfn.IFS(
   FACT_ORDERS[[#This Row],[TotalAmount]]&gt;1500, 0.15,
   FACT_ORDERS[[#This Row],[TotalAmount]]&gt;1000, 0.1,
   FACT_ORDERS[[#This Row],[TotalAmount]]&gt;500, 0.05,
   TRUE, 0
)</f>
        <v>0.05</v>
      </c>
      <c r="P3557" s="28">
        <f xml:space="preserve"> FACT_ORDERS[[#This Row],[TotalAmount]] * (1 - (FACT_ORDERS[[#This Row],[ClientDiscount]] + FACT_ORDERS[[#This Row],[OrderDiscount]]) )</f>
        <v>427.5</v>
      </c>
      <c r="Q3557" s="28">
        <f>FACT_ORDERS[[#This Row],[TotalAmountWithDiscount]]+FACT_ORDERS[[#This Row],[DeliveryCost]]</f>
        <v>442.5</v>
      </c>
      <c r="R3557" s="35">
        <v>45184</v>
      </c>
      <c r="S3557" s="35" t="str">
        <f>IF(NETWORKDAYS(FACT_ORDERS[[#This Row],[Order-Date]], FACT_ORDERS[[#This Row],[ArrivalDate ]]) &gt; 10, "Late", "On Time")</f>
        <v>On Time</v>
      </c>
    </row>
    <row r="3558" spans="1:19" x14ac:dyDescent="0.3">
      <c r="A3558" s="12">
        <v>8556</v>
      </c>
      <c r="B3558" s="12">
        <v>200</v>
      </c>
      <c r="C3558" s="12">
        <v>10358</v>
      </c>
      <c r="D3558" s="12">
        <v>3557</v>
      </c>
      <c r="E3558" s="12" t="s">
        <v>244</v>
      </c>
      <c r="F3558" s="13">
        <v>45146</v>
      </c>
      <c r="G3558" s="26" t="s">
        <v>3853</v>
      </c>
      <c r="H3558" s="12">
        <v>13</v>
      </c>
      <c r="I3558" s="28">
        <f>VLOOKUP(B:B,DIM_PRODUCTS!A:F,5,FALSE)</f>
        <v>15</v>
      </c>
      <c r="J3558" s="28">
        <f>FACT_ORDERS[[#This Row],[ProductPrice]]*FACT_ORDERS[[#This Row],[Quantity]]</f>
        <v>195</v>
      </c>
      <c r="K3558" s="12" t="str">
        <f>VLOOKUP(C:C,DIM_CUSTOMERS!A:G,7,FALSE)</f>
        <v>Mexico</v>
      </c>
      <c r="L3558" s="30" cm="1">
        <f t="array" ref="L3558">_xlfn.IFS(
    AND(FACT_ORDERS[[#This Row],[DeliveryMehtod]]="shippment",FACT_ORDERS[[#This Row],[TotalAmount]]&gt;=200), 0,
    AND(FACT_ORDERS[[#This Row],[DeliveryMehtod]]="pickup"), 15,
    AND(FACT_ORDERS[[#This Row],[DeliveryMehtod]]="shippment",FACT_ORDERS[[#This Row],[TotalAmount]]&lt;200), 35
)</f>
        <v>35</v>
      </c>
      <c r="M3558" s="12" t="str" cm="1">
        <f t="array" ref="M3558">_xlfn.IFS(
    SUMIFS(FACT_ORDERS[TotalAmount], FACT_ORDERS[WD_CUSTOMERS],FACT_ORDERS[[#This Row],[WD_CUSTOMERS]])&gt;=15000, "VIP",
    SUMIFS(FACT_ORDERS[TotalAmount], FACT_ORDERS[WD_CUSTOMERS],FACT_ORDERS[[#This Row],[WD_CUSTOMERS]])&gt;=8000, "Premium",
    TRUE, "Regular"
)</f>
        <v>VIP</v>
      </c>
      <c r="N3558" s="32" cm="1">
        <f t="array" ref="N3558">_xlfn.IFS(
   FACT_ORDERS[[#This Row],[TypeOfClient]]="VIP", 0.2,
   FACT_ORDERS[[#This Row],[TypeOfClient]]="Premium", 0.1,
   TRUE, 0
)</f>
        <v>0.2</v>
      </c>
      <c r="O3558" s="31" cm="1">
        <f t="array" ref="O3558">_xlfn.IFS(
   FACT_ORDERS[[#This Row],[TotalAmount]]&gt;1500, 0.15,
   FACT_ORDERS[[#This Row],[TotalAmount]]&gt;1000, 0.1,
   FACT_ORDERS[[#This Row],[TotalAmount]]&gt;500, 0.05,
   TRUE, 0
)</f>
        <v>0</v>
      </c>
      <c r="P3558" s="28">
        <f xml:space="preserve"> FACT_ORDERS[[#This Row],[TotalAmount]] * (1 - (FACT_ORDERS[[#This Row],[ClientDiscount]] + FACT_ORDERS[[#This Row],[OrderDiscount]]) )</f>
        <v>156</v>
      </c>
      <c r="Q3558" s="28">
        <f>FACT_ORDERS[[#This Row],[TotalAmountWithDiscount]]+FACT_ORDERS[[#This Row],[DeliveryCost]]</f>
        <v>191</v>
      </c>
      <c r="R3558" s="35">
        <v>45154</v>
      </c>
      <c r="S3558" s="35" t="str">
        <f>IF(NETWORKDAYS(FACT_ORDERS[[#This Row],[Order-Date]], FACT_ORDERS[[#This Row],[ArrivalDate ]]) &gt; 10, "Late", "On Time")</f>
        <v>On Time</v>
      </c>
    </row>
    <row r="3559" spans="1:19" x14ac:dyDescent="0.3">
      <c r="A3559" s="12">
        <v>8557</v>
      </c>
      <c r="B3559" s="12">
        <v>277</v>
      </c>
      <c r="C3559" s="12">
        <v>10358</v>
      </c>
      <c r="D3559" s="12">
        <v>3558</v>
      </c>
      <c r="E3559" s="12" t="s">
        <v>244</v>
      </c>
      <c r="F3559" s="13">
        <v>45146</v>
      </c>
      <c r="G3559" s="26" t="s">
        <v>13870</v>
      </c>
      <c r="H3559" s="12">
        <v>30</v>
      </c>
      <c r="I3559" s="28">
        <f>VLOOKUP(B:B,DIM_PRODUCTS!A:F,5,FALSE)</f>
        <v>19</v>
      </c>
      <c r="J3559" s="28">
        <f>FACT_ORDERS[[#This Row],[ProductPrice]]*FACT_ORDERS[[#This Row],[Quantity]]</f>
        <v>570</v>
      </c>
      <c r="K3559" s="12" t="str">
        <f>VLOOKUP(C:C,DIM_CUSTOMERS!A:G,7,FALSE)</f>
        <v>Mexico</v>
      </c>
      <c r="L3559" s="30" cm="1">
        <f t="array" ref="L3559">_xlfn.IFS(
    AND(FACT_ORDERS[[#This Row],[DeliveryMehtod]]="shippment",FACT_ORDERS[[#This Row],[TotalAmount]]&gt;=200), 0,
    AND(FACT_ORDERS[[#This Row],[DeliveryMehtod]]="pickup"), 15,
    AND(FACT_ORDERS[[#This Row],[DeliveryMehtod]]="shippment",FACT_ORDERS[[#This Row],[TotalAmount]]&lt;200), 35
)</f>
        <v>0</v>
      </c>
      <c r="M3559" s="12" t="str" cm="1">
        <f t="array" ref="M3559">_xlfn.IFS(
    SUMIFS(FACT_ORDERS[TotalAmount], FACT_ORDERS[WD_CUSTOMERS],FACT_ORDERS[[#This Row],[WD_CUSTOMERS]])&gt;=15000, "VIP",
    SUMIFS(FACT_ORDERS[TotalAmount], FACT_ORDERS[WD_CUSTOMERS],FACT_ORDERS[[#This Row],[WD_CUSTOMERS]])&gt;=8000, "Premium",
    TRUE, "Regular"
)</f>
        <v>VIP</v>
      </c>
      <c r="N3559" s="32" cm="1">
        <f t="array" ref="N3559">_xlfn.IFS(
   FACT_ORDERS[[#This Row],[TypeOfClient]]="VIP", 0.2,
   FACT_ORDERS[[#This Row],[TypeOfClient]]="Premium", 0.1,
   TRUE, 0
)</f>
        <v>0.2</v>
      </c>
      <c r="O3559" s="31" cm="1">
        <f t="array" ref="O3559">_xlfn.IFS(
   FACT_ORDERS[[#This Row],[TotalAmount]]&gt;1500, 0.15,
   FACT_ORDERS[[#This Row],[TotalAmount]]&gt;1000, 0.1,
   FACT_ORDERS[[#This Row],[TotalAmount]]&gt;500, 0.05,
   TRUE, 0
)</f>
        <v>0.05</v>
      </c>
      <c r="P3559" s="28">
        <f xml:space="preserve"> FACT_ORDERS[[#This Row],[TotalAmount]] * (1 - (FACT_ORDERS[[#This Row],[ClientDiscount]] + FACT_ORDERS[[#This Row],[OrderDiscount]]) )</f>
        <v>427.5</v>
      </c>
      <c r="Q3559" s="28">
        <f>FACT_ORDERS[[#This Row],[TotalAmountWithDiscount]]+FACT_ORDERS[[#This Row],[DeliveryCost]]</f>
        <v>427.5</v>
      </c>
      <c r="R3559" s="35">
        <v>45155</v>
      </c>
      <c r="S3559" s="35" t="str">
        <f>IF(NETWORKDAYS(FACT_ORDERS[[#This Row],[Order-Date]], FACT_ORDERS[[#This Row],[ArrivalDate ]]) &gt; 10, "Late", "On Time")</f>
        <v>On Time</v>
      </c>
    </row>
    <row r="3560" spans="1:19" x14ac:dyDescent="0.3">
      <c r="A3560" s="12">
        <v>8558</v>
      </c>
      <c r="B3560" s="12">
        <v>295</v>
      </c>
      <c r="C3560" s="12">
        <v>10358</v>
      </c>
      <c r="D3560" s="12">
        <v>3559</v>
      </c>
      <c r="E3560" s="12" t="s">
        <v>243</v>
      </c>
      <c r="F3560" s="13">
        <v>45146</v>
      </c>
      <c r="G3560" s="26" t="s">
        <v>3440</v>
      </c>
      <c r="H3560" s="12">
        <v>6</v>
      </c>
      <c r="I3560" s="28">
        <f>VLOOKUP(B:B,DIM_PRODUCTS!A:F,5,FALSE)</f>
        <v>10</v>
      </c>
      <c r="J3560" s="28">
        <f>FACT_ORDERS[[#This Row],[ProductPrice]]*FACT_ORDERS[[#This Row],[Quantity]]</f>
        <v>60</v>
      </c>
      <c r="K3560" s="12" t="str">
        <f>VLOOKUP(C:C,DIM_CUSTOMERS!A:G,7,FALSE)</f>
        <v>Mexico</v>
      </c>
      <c r="L3560" s="30" cm="1">
        <f t="array" ref="L3560">_xlfn.IFS(
    AND(FACT_ORDERS[[#This Row],[DeliveryMehtod]]="shippment",FACT_ORDERS[[#This Row],[TotalAmount]]&gt;=200), 0,
    AND(FACT_ORDERS[[#This Row],[DeliveryMehtod]]="pickup"), 15,
    AND(FACT_ORDERS[[#This Row],[DeliveryMehtod]]="shippment",FACT_ORDERS[[#This Row],[TotalAmount]]&lt;200), 35
)</f>
        <v>15</v>
      </c>
      <c r="M3560" s="12" t="str" cm="1">
        <f t="array" ref="M3560">_xlfn.IFS(
    SUMIFS(FACT_ORDERS[TotalAmount], FACT_ORDERS[WD_CUSTOMERS],FACT_ORDERS[[#This Row],[WD_CUSTOMERS]])&gt;=15000, "VIP",
    SUMIFS(FACT_ORDERS[TotalAmount], FACT_ORDERS[WD_CUSTOMERS],FACT_ORDERS[[#This Row],[WD_CUSTOMERS]])&gt;=8000, "Premium",
    TRUE, "Regular"
)</f>
        <v>VIP</v>
      </c>
      <c r="N3560" s="32" cm="1">
        <f t="array" ref="N3560">_xlfn.IFS(
   FACT_ORDERS[[#This Row],[TypeOfClient]]="VIP", 0.2,
   FACT_ORDERS[[#This Row],[TypeOfClient]]="Premium", 0.1,
   TRUE, 0
)</f>
        <v>0.2</v>
      </c>
      <c r="O3560" s="31" cm="1">
        <f t="array" ref="O3560">_xlfn.IFS(
   FACT_ORDERS[[#This Row],[TotalAmount]]&gt;1500, 0.15,
   FACT_ORDERS[[#This Row],[TotalAmount]]&gt;1000, 0.1,
   FACT_ORDERS[[#This Row],[TotalAmount]]&gt;500, 0.05,
   TRUE, 0
)</f>
        <v>0</v>
      </c>
      <c r="P3560" s="28">
        <f xml:space="preserve"> FACT_ORDERS[[#This Row],[TotalAmount]] * (1 - (FACT_ORDERS[[#This Row],[ClientDiscount]] + FACT_ORDERS[[#This Row],[OrderDiscount]]) )</f>
        <v>48</v>
      </c>
      <c r="Q3560" s="28">
        <f>FACT_ORDERS[[#This Row],[TotalAmountWithDiscount]]+FACT_ORDERS[[#This Row],[DeliveryCost]]</f>
        <v>63</v>
      </c>
      <c r="R3560" s="35">
        <v>45156</v>
      </c>
      <c r="S3560" s="35" t="str">
        <f>IF(NETWORKDAYS(FACT_ORDERS[[#This Row],[Order-Date]], FACT_ORDERS[[#This Row],[ArrivalDate ]]) &gt; 10, "Late", "On Time")</f>
        <v>On Time</v>
      </c>
    </row>
    <row r="3561" spans="1:19" x14ac:dyDescent="0.3">
      <c r="A3561" s="12">
        <v>8559</v>
      </c>
      <c r="B3561" s="12">
        <v>296</v>
      </c>
      <c r="C3561" s="12">
        <v>10358</v>
      </c>
      <c r="D3561" s="12">
        <v>3560</v>
      </c>
      <c r="E3561" s="12" t="s">
        <v>244</v>
      </c>
      <c r="F3561" s="13">
        <v>45146</v>
      </c>
      <c r="G3561" s="26" t="s">
        <v>13871</v>
      </c>
      <c r="H3561" s="12">
        <v>14</v>
      </c>
      <c r="I3561" s="28">
        <f>VLOOKUP(B:B,DIM_PRODUCTS!A:F,5,FALSE)</f>
        <v>5</v>
      </c>
      <c r="J3561" s="28">
        <f>FACT_ORDERS[[#This Row],[ProductPrice]]*FACT_ORDERS[[#This Row],[Quantity]]</f>
        <v>70</v>
      </c>
      <c r="K3561" s="12" t="str">
        <f>VLOOKUP(C:C,DIM_CUSTOMERS!A:G,7,FALSE)</f>
        <v>Mexico</v>
      </c>
      <c r="L3561" s="30" cm="1">
        <f t="array" ref="L3561">_xlfn.IFS(
    AND(FACT_ORDERS[[#This Row],[DeliveryMehtod]]="shippment",FACT_ORDERS[[#This Row],[TotalAmount]]&gt;=200), 0,
    AND(FACT_ORDERS[[#This Row],[DeliveryMehtod]]="pickup"), 15,
    AND(FACT_ORDERS[[#This Row],[DeliveryMehtod]]="shippment",FACT_ORDERS[[#This Row],[TotalAmount]]&lt;200), 35
)</f>
        <v>35</v>
      </c>
      <c r="M3561" s="12" t="str" cm="1">
        <f t="array" ref="M3561">_xlfn.IFS(
    SUMIFS(FACT_ORDERS[TotalAmount], FACT_ORDERS[WD_CUSTOMERS],FACT_ORDERS[[#This Row],[WD_CUSTOMERS]])&gt;=15000, "VIP",
    SUMIFS(FACT_ORDERS[TotalAmount], FACT_ORDERS[WD_CUSTOMERS],FACT_ORDERS[[#This Row],[WD_CUSTOMERS]])&gt;=8000, "Premium",
    TRUE, "Regular"
)</f>
        <v>VIP</v>
      </c>
      <c r="N3561" s="32" cm="1">
        <f t="array" ref="N3561">_xlfn.IFS(
   FACT_ORDERS[[#This Row],[TypeOfClient]]="VIP", 0.2,
   FACT_ORDERS[[#This Row],[TypeOfClient]]="Premium", 0.1,
   TRUE, 0
)</f>
        <v>0.2</v>
      </c>
      <c r="O3561" s="31" cm="1">
        <f t="array" ref="O3561">_xlfn.IFS(
   FACT_ORDERS[[#This Row],[TotalAmount]]&gt;1500, 0.15,
   FACT_ORDERS[[#This Row],[TotalAmount]]&gt;1000, 0.1,
   FACT_ORDERS[[#This Row],[TotalAmount]]&gt;500, 0.05,
   TRUE, 0
)</f>
        <v>0</v>
      </c>
      <c r="P3561" s="28">
        <f xml:space="preserve"> FACT_ORDERS[[#This Row],[TotalAmount]] * (1 - (FACT_ORDERS[[#This Row],[ClientDiscount]] + FACT_ORDERS[[#This Row],[OrderDiscount]]) )</f>
        <v>56</v>
      </c>
      <c r="Q3561" s="28">
        <f>FACT_ORDERS[[#This Row],[TotalAmountWithDiscount]]+FACT_ORDERS[[#This Row],[DeliveryCost]]</f>
        <v>91</v>
      </c>
      <c r="R3561" s="35">
        <v>45156</v>
      </c>
      <c r="S3561" s="35" t="str">
        <f>IF(NETWORKDAYS(FACT_ORDERS[[#This Row],[Order-Date]], FACT_ORDERS[[#This Row],[ArrivalDate ]]) &gt; 10, "Late", "On Time")</f>
        <v>On Time</v>
      </c>
    </row>
    <row r="3562" spans="1:19" x14ac:dyDescent="0.3">
      <c r="A3562" s="12">
        <v>8560</v>
      </c>
      <c r="B3562" s="12">
        <v>241</v>
      </c>
      <c r="C3562" s="12">
        <v>10358</v>
      </c>
      <c r="D3562" s="12">
        <v>3561</v>
      </c>
      <c r="E3562" s="12" t="s">
        <v>244</v>
      </c>
      <c r="F3562" s="13">
        <v>45146</v>
      </c>
      <c r="G3562" s="26" t="s">
        <v>13872</v>
      </c>
      <c r="H3562" s="12">
        <v>21</v>
      </c>
      <c r="I3562" s="28">
        <f>VLOOKUP(B:B,DIM_PRODUCTS!A:F,5,FALSE)</f>
        <v>20</v>
      </c>
      <c r="J3562" s="28">
        <f>FACT_ORDERS[[#This Row],[ProductPrice]]*FACT_ORDERS[[#This Row],[Quantity]]</f>
        <v>420</v>
      </c>
      <c r="K3562" s="12" t="str">
        <f>VLOOKUP(C:C,DIM_CUSTOMERS!A:G,7,FALSE)</f>
        <v>Mexico</v>
      </c>
      <c r="L3562" s="30" cm="1">
        <f t="array" ref="L3562">_xlfn.IFS(
    AND(FACT_ORDERS[[#This Row],[DeliveryMehtod]]="shippment",FACT_ORDERS[[#This Row],[TotalAmount]]&gt;=200), 0,
    AND(FACT_ORDERS[[#This Row],[DeliveryMehtod]]="pickup"), 15,
    AND(FACT_ORDERS[[#This Row],[DeliveryMehtod]]="shippment",FACT_ORDERS[[#This Row],[TotalAmount]]&lt;200), 35
)</f>
        <v>0</v>
      </c>
      <c r="M3562" s="12" t="str" cm="1">
        <f t="array" ref="M3562">_xlfn.IFS(
    SUMIFS(FACT_ORDERS[TotalAmount], FACT_ORDERS[WD_CUSTOMERS],FACT_ORDERS[[#This Row],[WD_CUSTOMERS]])&gt;=15000, "VIP",
    SUMIFS(FACT_ORDERS[TotalAmount], FACT_ORDERS[WD_CUSTOMERS],FACT_ORDERS[[#This Row],[WD_CUSTOMERS]])&gt;=8000, "Premium",
    TRUE, "Regular"
)</f>
        <v>VIP</v>
      </c>
      <c r="N3562" s="32" cm="1">
        <f t="array" ref="N3562">_xlfn.IFS(
   FACT_ORDERS[[#This Row],[TypeOfClient]]="VIP", 0.2,
   FACT_ORDERS[[#This Row],[TypeOfClient]]="Premium", 0.1,
   TRUE, 0
)</f>
        <v>0.2</v>
      </c>
      <c r="O3562" s="31" cm="1">
        <f t="array" ref="O3562">_xlfn.IFS(
   FACT_ORDERS[[#This Row],[TotalAmount]]&gt;1500, 0.15,
   FACT_ORDERS[[#This Row],[TotalAmount]]&gt;1000, 0.1,
   FACT_ORDERS[[#This Row],[TotalAmount]]&gt;500, 0.05,
   TRUE, 0
)</f>
        <v>0</v>
      </c>
      <c r="P3562" s="28">
        <f xml:space="preserve"> FACT_ORDERS[[#This Row],[TotalAmount]] * (1 - (FACT_ORDERS[[#This Row],[ClientDiscount]] + FACT_ORDERS[[#This Row],[OrderDiscount]]) )</f>
        <v>336</v>
      </c>
      <c r="Q3562" s="28">
        <f>FACT_ORDERS[[#This Row],[TotalAmountWithDiscount]]+FACT_ORDERS[[#This Row],[DeliveryCost]]</f>
        <v>336</v>
      </c>
      <c r="R3562" s="35">
        <v>45154</v>
      </c>
      <c r="S3562" s="35" t="str">
        <f>IF(NETWORKDAYS(FACT_ORDERS[[#This Row],[Order-Date]], FACT_ORDERS[[#This Row],[ArrivalDate ]]) &gt; 10, "Late", "On Time")</f>
        <v>On Time</v>
      </c>
    </row>
    <row r="3563" spans="1:19" x14ac:dyDescent="0.3">
      <c r="A3563" s="12">
        <v>8561</v>
      </c>
      <c r="B3563" s="12">
        <v>292</v>
      </c>
      <c r="C3563" s="12">
        <v>10358</v>
      </c>
      <c r="D3563" s="12">
        <v>3562</v>
      </c>
      <c r="E3563" s="12" t="s">
        <v>244</v>
      </c>
      <c r="F3563" s="13">
        <v>45146</v>
      </c>
      <c r="G3563" s="26" t="s">
        <v>3382</v>
      </c>
      <c r="H3563" s="12">
        <v>17</v>
      </c>
      <c r="I3563" s="28">
        <f>VLOOKUP(B:B,DIM_PRODUCTS!A:F,5,FALSE)</f>
        <v>6</v>
      </c>
      <c r="J3563" s="28">
        <f>FACT_ORDERS[[#This Row],[ProductPrice]]*FACT_ORDERS[[#This Row],[Quantity]]</f>
        <v>102</v>
      </c>
      <c r="K3563" s="12" t="str">
        <f>VLOOKUP(C:C,DIM_CUSTOMERS!A:G,7,FALSE)</f>
        <v>Mexico</v>
      </c>
      <c r="L3563" s="30" cm="1">
        <f t="array" ref="L3563">_xlfn.IFS(
    AND(FACT_ORDERS[[#This Row],[DeliveryMehtod]]="shippment",FACT_ORDERS[[#This Row],[TotalAmount]]&gt;=200), 0,
    AND(FACT_ORDERS[[#This Row],[DeliveryMehtod]]="pickup"), 15,
    AND(FACT_ORDERS[[#This Row],[DeliveryMehtod]]="shippment",FACT_ORDERS[[#This Row],[TotalAmount]]&lt;200), 35
)</f>
        <v>35</v>
      </c>
      <c r="M3563" s="12" t="str" cm="1">
        <f t="array" ref="M3563">_xlfn.IFS(
    SUMIFS(FACT_ORDERS[TotalAmount], FACT_ORDERS[WD_CUSTOMERS],FACT_ORDERS[[#This Row],[WD_CUSTOMERS]])&gt;=15000, "VIP",
    SUMIFS(FACT_ORDERS[TotalAmount], FACT_ORDERS[WD_CUSTOMERS],FACT_ORDERS[[#This Row],[WD_CUSTOMERS]])&gt;=8000, "Premium",
    TRUE, "Regular"
)</f>
        <v>VIP</v>
      </c>
      <c r="N3563" s="32" cm="1">
        <f t="array" ref="N3563">_xlfn.IFS(
   FACT_ORDERS[[#This Row],[TypeOfClient]]="VIP", 0.2,
   FACT_ORDERS[[#This Row],[TypeOfClient]]="Premium", 0.1,
   TRUE, 0
)</f>
        <v>0.2</v>
      </c>
      <c r="O3563" s="31" cm="1">
        <f t="array" ref="O3563">_xlfn.IFS(
   FACT_ORDERS[[#This Row],[TotalAmount]]&gt;1500, 0.15,
   FACT_ORDERS[[#This Row],[TotalAmount]]&gt;1000, 0.1,
   FACT_ORDERS[[#This Row],[TotalAmount]]&gt;500, 0.05,
   TRUE, 0
)</f>
        <v>0</v>
      </c>
      <c r="P3563" s="28">
        <f xml:space="preserve"> FACT_ORDERS[[#This Row],[TotalAmount]] * (1 - (FACT_ORDERS[[#This Row],[ClientDiscount]] + FACT_ORDERS[[#This Row],[OrderDiscount]]) )</f>
        <v>81.600000000000009</v>
      </c>
      <c r="Q3563" s="28">
        <f>FACT_ORDERS[[#This Row],[TotalAmountWithDiscount]]+FACT_ORDERS[[#This Row],[DeliveryCost]]</f>
        <v>116.60000000000001</v>
      </c>
      <c r="R3563" s="35">
        <v>45154</v>
      </c>
      <c r="S3563" s="35" t="str">
        <f>IF(NETWORKDAYS(FACT_ORDERS[[#This Row],[Order-Date]], FACT_ORDERS[[#This Row],[ArrivalDate ]]) &gt; 10, "Late", "On Time")</f>
        <v>On Time</v>
      </c>
    </row>
    <row r="3564" spans="1:19" x14ac:dyDescent="0.3">
      <c r="A3564" s="12">
        <v>8562</v>
      </c>
      <c r="B3564" s="12">
        <v>227</v>
      </c>
      <c r="C3564" s="12">
        <v>10358</v>
      </c>
      <c r="D3564" s="12">
        <v>3563</v>
      </c>
      <c r="E3564" s="12" t="s">
        <v>244</v>
      </c>
      <c r="F3564" s="13">
        <v>45146</v>
      </c>
      <c r="G3564" s="26" t="s">
        <v>13873</v>
      </c>
      <c r="H3564" s="12">
        <v>23</v>
      </c>
      <c r="I3564" s="28">
        <f>VLOOKUP(B:B,DIM_PRODUCTS!A:F,5,FALSE)</f>
        <v>19</v>
      </c>
      <c r="J3564" s="28">
        <f>FACT_ORDERS[[#This Row],[ProductPrice]]*FACT_ORDERS[[#This Row],[Quantity]]</f>
        <v>437</v>
      </c>
      <c r="K3564" s="12" t="str">
        <f>VLOOKUP(C:C,DIM_CUSTOMERS!A:G,7,FALSE)</f>
        <v>Mexico</v>
      </c>
      <c r="L3564" s="30" cm="1">
        <f t="array" ref="L3564">_xlfn.IFS(
    AND(FACT_ORDERS[[#This Row],[DeliveryMehtod]]="shippment",FACT_ORDERS[[#This Row],[TotalAmount]]&gt;=200), 0,
    AND(FACT_ORDERS[[#This Row],[DeliveryMehtod]]="pickup"), 15,
    AND(FACT_ORDERS[[#This Row],[DeliveryMehtod]]="shippment",FACT_ORDERS[[#This Row],[TotalAmount]]&lt;200), 35
)</f>
        <v>0</v>
      </c>
      <c r="M3564" s="12" t="str" cm="1">
        <f t="array" ref="M3564">_xlfn.IFS(
    SUMIFS(FACT_ORDERS[TotalAmount], FACT_ORDERS[WD_CUSTOMERS],FACT_ORDERS[[#This Row],[WD_CUSTOMERS]])&gt;=15000, "VIP",
    SUMIFS(FACT_ORDERS[TotalAmount], FACT_ORDERS[WD_CUSTOMERS],FACT_ORDERS[[#This Row],[WD_CUSTOMERS]])&gt;=8000, "Premium",
    TRUE, "Regular"
)</f>
        <v>VIP</v>
      </c>
      <c r="N3564" s="32" cm="1">
        <f t="array" ref="N3564">_xlfn.IFS(
   FACT_ORDERS[[#This Row],[TypeOfClient]]="VIP", 0.2,
   FACT_ORDERS[[#This Row],[TypeOfClient]]="Premium", 0.1,
   TRUE, 0
)</f>
        <v>0.2</v>
      </c>
      <c r="O3564" s="31" cm="1">
        <f t="array" ref="O3564">_xlfn.IFS(
   FACT_ORDERS[[#This Row],[TotalAmount]]&gt;1500, 0.15,
   FACT_ORDERS[[#This Row],[TotalAmount]]&gt;1000, 0.1,
   FACT_ORDERS[[#This Row],[TotalAmount]]&gt;500, 0.05,
   TRUE, 0
)</f>
        <v>0</v>
      </c>
      <c r="P3564" s="28">
        <f xml:space="preserve"> FACT_ORDERS[[#This Row],[TotalAmount]] * (1 - (FACT_ORDERS[[#This Row],[ClientDiscount]] + FACT_ORDERS[[#This Row],[OrderDiscount]]) )</f>
        <v>349.6</v>
      </c>
      <c r="Q3564" s="28">
        <f>FACT_ORDERS[[#This Row],[TotalAmountWithDiscount]]+FACT_ORDERS[[#This Row],[DeliveryCost]]</f>
        <v>349.6</v>
      </c>
      <c r="R3564" s="35">
        <v>45154</v>
      </c>
      <c r="S3564" s="35" t="str">
        <f>IF(NETWORKDAYS(FACT_ORDERS[[#This Row],[Order-Date]], FACT_ORDERS[[#This Row],[ArrivalDate ]]) &gt; 10, "Late", "On Time")</f>
        <v>On Time</v>
      </c>
    </row>
    <row r="3565" spans="1:19" x14ac:dyDescent="0.3">
      <c r="A3565" s="12">
        <v>8563</v>
      </c>
      <c r="B3565" s="12">
        <v>200</v>
      </c>
      <c r="C3565" s="12">
        <v>10358</v>
      </c>
      <c r="D3565" s="12">
        <v>3564</v>
      </c>
      <c r="E3565" s="12" t="s">
        <v>244</v>
      </c>
      <c r="F3565" s="13">
        <v>45087</v>
      </c>
      <c r="G3565" s="26" t="s">
        <v>13874</v>
      </c>
      <c r="H3565" s="12">
        <v>19</v>
      </c>
      <c r="I3565" s="28">
        <f>VLOOKUP(B:B,DIM_PRODUCTS!A:F,5,FALSE)</f>
        <v>15</v>
      </c>
      <c r="J3565" s="28">
        <f>FACT_ORDERS[[#This Row],[ProductPrice]]*FACT_ORDERS[[#This Row],[Quantity]]</f>
        <v>285</v>
      </c>
      <c r="K3565" s="12" t="str">
        <f>VLOOKUP(C:C,DIM_CUSTOMERS!A:G,7,FALSE)</f>
        <v>Mexico</v>
      </c>
      <c r="L3565" s="30" cm="1">
        <f t="array" ref="L3565">_xlfn.IFS(
    AND(FACT_ORDERS[[#This Row],[DeliveryMehtod]]="shippment",FACT_ORDERS[[#This Row],[TotalAmount]]&gt;=200), 0,
    AND(FACT_ORDERS[[#This Row],[DeliveryMehtod]]="pickup"), 15,
    AND(FACT_ORDERS[[#This Row],[DeliveryMehtod]]="shippment",FACT_ORDERS[[#This Row],[TotalAmount]]&lt;200), 35
)</f>
        <v>0</v>
      </c>
      <c r="M3565" s="12" t="str" cm="1">
        <f t="array" ref="M3565">_xlfn.IFS(
    SUMIFS(FACT_ORDERS[TotalAmount], FACT_ORDERS[WD_CUSTOMERS],FACT_ORDERS[[#This Row],[WD_CUSTOMERS]])&gt;=15000, "VIP",
    SUMIFS(FACT_ORDERS[TotalAmount], FACT_ORDERS[WD_CUSTOMERS],FACT_ORDERS[[#This Row],[WD_CUSTOMERS]])&gt;=8000, "Premium",
    TRUE, "Regular"
)</f>
        <v>VIP</v>
      </c>
      <c r="N3565" s="32" cm="1">
        <f t="array" ref="N3565">_xlfn.IFS(
   FACT_ORDERS[[#This Row],[TypeOfClient]]="VIP", 0.2,
   FACT_ORDERS[[#This Row],[TypeOfClient]]="Premium", 0.1,
   TRUE, 0
)</f>
        <v>0.2</v>
      </c>
      <c r="O3565" s="31" cm="1">
        <f t="array" ref="O3565">_xlfn.IFS(
   FACT_ORDERS[[#This Row],[TotalAmount]]&gt;1500, 0.15,
   FACT_ORDERS[[#This Row],[TotalAmount]]&gt;1000, 0.1,
   FACT_ORDERS[[#This Row],[TotalAmount]]&gt;500, 0.05,
   TRUE, 0
)</f>
        <v>0</v>
      </c>
      <c r="P3565" s="28">
        <f xml:space="preserve"> FACT_ORDERS[[#This Row],[TotalAmount]] * (1 - (FACT_ORDERS[[#This Row],[ClientDiscount]] + FACT_ORDERS[[#This Row],[OrderDiscount]]) )</f>
        <v>228</v>
      </c>
      <c r="Q3565" s="28">
        <f>FACT_ORDERS[[#This Row],[TotalAmountWithDiscount]]+FACT_ORDERS[[#This Row],[DeliveryCost]]</f>
        <v>228</v>
      </c>
      <c r="R3565" s="35">
        <v>45098</v>
      </c>
      <c r="S3565" s="35" t="str">
        <f>IF(NETWORKDAYS(FACT_ORDERS[[#This Row],[Order-Date]], FACT_ORDERS[[#This Row],[ArrivalDate ]]) &gt; 10, "Late", "On Time")</f>
        <v>On Time</v>
      </c>
    </row>
    <row r="3566" spans="1:19" x14ac:dyDescent="0.3">
      <c r="A3566" s="12">
        <v>8564</v>
      </c>
      <c r="B3566" s="12">
        <v>277</v>
      </c>
      <c r="C3566" s="12">
        <v>10358</v>
      </c>
      <c r="D3566" s="12">
        <v>3565</v>
      </c>
      <c r="E3566" s="12" t="s">
        <v>244</v>
      </c>
      <c r="F3566" s="13">
        <v>45087</v>
      </c>
      <c r="G3566" s="26" t="s">
        <v>13875</v>
      </c>
      <c r="H3566" s="12">
        <v>28</v>
      </c>
      <c r="I3566" s="28">
        <f>VLOOKUP(B:B,DIM_PRODUCTS!A:F,5,FALSE)</f>
        <v>19</v>
      </c>
      <c r="J3566" s="28">
        <f>FACT_ORDERS[[#This Row],[ProductPrice]]*FACT_ORDERS[[#This Row],[Quantity]]</f>
        <v>532</v>
      </c>
      <c r="K3566" s="12" t="str">
        <f>VLOOKUP(C:C,DIM_CUSTOMERS!A:G,7,FALSE)</f>
        <v>Mexico</v>
      </c>
      <c r="L3566" s="30" cm="1">
        <f t="array" ref="L3566">_xlfn.IFS(
    AND(FACT_ORDERS[[#This Row],[DeliveryMehtod]]="shippment",FACT_ORDERS[[#This Row],[TotalAmount]]&gt;=200), 0,
    AND(FACT_ORDERS[[#This Row],[DeliveryMehtod]]="pickup"), 15,
    AND(FACT_ORDERS[[#This Row],[DeliveryMehtod]]="shippment",FACT_ORDERS[[#This Row],[TotalAmount]]&lt;200), 35
)</f>
        <v>0</v>
      </c>
      <c r="M3566" s="12" t="str" cm="1">
        <f t="array" ref="M3566">_xlfn.IFS(
    SUMIFS(FACT_ORDERS[TotalAmount], FACT_ORDERS[WD_CUSTOMERS],FACT_ORDERS[[#This Row],[WD_CUSTOMERS]])&gt;=15000, "VIP",
    SUMIFS(FACT_ORDERS[TotalAmount], FACT_ORDERS[WD_CUSTOMERS],FACT_ORDERS[[#This Row],[WD_CUSTOMERS]])&gt;=8000, "Premium",
    TRUE, "Regular"
)</f>
        <v>VIP</v>
      </c>
      <c r="N3566" s="32" cm="1">
        <f t="array" ref="N3566">_xlfn.IFS(
   FACT_ORDERS[[#This Row],[TypeOfClient]]="VIP", 0.2,
   FACT_ORDERS[[#This Row],[TypeOfClient]]="Premium", 0.1,
   TRUE, 0
)</f>
        <v>0.2</v>
      </c>
      <c r="O3566" s="31" cm="1">
        <f t="array" ref="O3566">_xlfn.IFS(
   FACT_ORDERS[[#This Row],[TotalAmount]]&gt;1500, 0.15,
   FACT_ORDERS[[#This Row],[TotalAmount]]&gt;1000, 0.1,
   FACT_ORDERS[[#This Row],[TotalAmount]]&gt;500, 0.05,
   TRUE, 0
)</f>
        <v>0.05</v>
      </c>
      <c r="P3566" s="28">
        <f xml:space="preserve"> FACT_ORDERS[[#This Row],[TotalAmount]] * (1 - (FACT_ORDERS[[#This Row],[ClientDiscount]] + FACT_ORDERS[[#This Row],[OrderDiscount]]) )</f>
        <v>399</v>
      </c>
      <c r="Q3566" s="28">
        <f>FACT_ORDERS[[#This Row],[TotalAmountWithDiscount]]+FACT_ORDERS[[#This Row],[DeliveryCost]]</f>
        <v>399</v>
      </c>
      <c r="R3566" s="35">
        <v>45096</v>
      </c>
      <c r="S3566" s="35" t="str">
        <f>IF(NETWORKDAYS(FACT_ORDERS[[#This Row],[Order-Date]], FACT_ORDERS[[#This Row],[ArrivalDate ]]) &gt; 10, "Late", "On Time")</f>
        <v>On Time</v>
      </c>
    </row>
    <row r="3567" spans="1:19" x14ac:dyDescent="0.3">
      <c r="A3567" s="12">
        <v>8565</v>
      </c>
      <c r="B3567" s="12">
        <v>295</v>
      </c>
      <c r="C3567" s="12">
        <v>10358</v>
      </c>
      <c r="D3567" s="12">
        <v>3566</v>
      </c>
      <c r="E3567" s="12" t="s">
        <v>243</v>
      </c>
      <c r="F3567" s="13">
        <v>45087</v>
      </c>
      <c r="G3567" s="26" t="s">
        <v>13876</v>
      </c>
      <c r="H3567" s="12">
        <v>8</v>
      </c>
      <c r="I3567" s="28">
        <f>VLOOKUP(B:B,DIM_PRODUCTS!A:F,5,FALSE)</f>
        <v>10</v>
      </c>
      <c r="J3567" s="28">
        <f>FACT_ORDERS[[#This Row],[ProductPrice]]*FACT_ORDERS[[#This Row],[Quantity]]</f>
        <v>80</v>
      </c>
      <c r="K3567" s="12" t="str">
        <f>VLOOKUP(C:C,DIM_CUSTOMERS!A:G,7,FALSE)</f>
        <v>Mexico</v>
      </c>
      <c r="L3567" s="30" cm="1">
        <f t="array" ref="L3567">_xlfn.IFS(
    AND(FACT_ORDERS[[#This Row],[DeliveryMehtod]]="shippment",FACT_ORDERS[[#This Row],[TotalAmount]]&gt;=200), 0,
    AND(FACT_ORDERS[[#This Row],[DeliveryMehtod]]="pickup"), 15,
    AND(FACT_ORDERS[[#This Row],[DeliveryMehtod]]="shippment",FACT_ORDERS[[#This Row],[TotalAmount]]&lt;200), 35
)</f>
        <v>15</v>
      </c>
      <c r="M3567" s="12" t="str" cm="1">
        <f t="array" ref="M3567">_xlfn.IFS(
    SUMIFS(FACT_ORDERS[TotalAmount], FACT_ORDERS[WD_CUSTOMERS],FACT_ORDERS[[#This Row],[WD_CUSTOMERS]])&gt;=15000, "VIP",
    SUMIFS(FACT_ORDERS[TotalAmount], FACT_ORDERS[WD_CUSTOMERS],FACT_ORDERS[[#This Row],[WD_CUSTOMERS]])&gt;=8000, "Premium",
    TRUE, "Regular"
)</f>
        <v>VIP</v>
      </c>
      <c r="N3567" s="32" cm="1">
        <f t="array" ref="N3567">_xlfn.IFS(
   FACT_ORDERS[[#This Row],[TypeOfClient]]="VIP", 0.2,
   FACT_ORDERS[[#This Row],[TypeOfClient]]="Premium", 0.1,
   TRUE, 0
)</f>
        <v>0.2</v>
      </c>
      <c r="O3567" s="31" cm="1">
        <f t="array" ref="O3567">_xlfn.IFS(
   FACT_ORDERS[[#This Row],[TotalAmount]]&gt;1500, 0.15,
   FACT_ORDERS[[#This Row],[TotalAmount]]&gt;1000, 0.1,
   FACT_ORDERS[[#This Row],[TotalAmount]]&gt;500, 0.05,
   TRUE, 0
)</f>
        <v>0</v>
      </c>
      <c r="P3567" s="28">
        <f xml:space="preserve"> FACT_ORDERS[[#This Row],[TotalAmount]] * (1 - (FACT_ORDERS[[#This Row],[ClientDiscount]] + FACT_ORDERS[[#This Row],[OrderDiscount]]) )</f>
        <v>64</v>
      </c>
      <c r="Q3567" s="28">
        <f>FACT_ORDERS[[#This Row],[TotalAmountWithDiscount]]+FACT_ORDERS[[#This Row],[DeliveryCost]]</f>
        <v>79</v>
      </c>
      <c r="R3567" s="35">
        <v>45094</v>
      </c>
      <c r="S3567" s="35" t="str">
        <f>IF(NETWORKDAYS(FACT_ORDERS[[#This Row],[Order-Date]], FACT_ORDERS[[#This Row],[ArrivalDate ]]) &gt; 10, "Late", "On Time")</f>
        <v>On Time</v>
      </c>
    </row>
    <row r="3568" spans="1:19" x14ac:dyDescent="0.3">
      <c r="A3568" s="12">
        <v>8566</v>
      </c>
      <c r="B3568" s="12">
        <v>296</v>
      </c>
      <c r="C3568" s="12">
        <v>10358</v>
      </c>
      <c r="D3568" s="12">
        <v>3567</v>
      </c>
      <c r="E3568" s="12" t="s">
        <v>244</v>
      </c>
      <c r="F3568" s="13">
        <v>45087</v>
      </c>
      <c r="G3568" s="26" t="s">
        <v>13877</v>
      </c>
      <c r="H3568" s="12">
        <v>9</v>
      </c>
      <c r="I3568" s="28">
        <f>VLOOKUP(B:B,DIM_PRODUCTS!A:F,5,FALSE)</f>
        <v>5</v>
      </c>
      <c r="J3568" s="28">
        <f>FACT_ORDERS[[#This Row],[ProductPrice]]*FACT_ORDERS[[#This Row],[Quantity]]</f>
        <v>45</v>
      </c>
      <c r="K3568" s="12" t="str">
        <f>VLOOKUP(C:C,DIM_CUSTOMERS!A:G,7,FALSE)</f>
        <v>Mexico</v>
      </c>
      <c r="L3568" s="30" cm="1">
        <f t="array" ref="L3568">_xlfn.IFS(
    AND(FACT_ORDERS[[#This Row],[DeliveryMehtod]]="shippment",FACT_ORDERS[[#This Row],[TotalAmount]]&gt;=200), 0,
    AND(FACT_ORDERS[[#This Row],[DeliveryMehtod]]="pickup"), 15,
    AND(FACT_ORDERS[[#This Row],[DeliveryMehtod]]="shippment",FACT_ORDERS[[#This Row],[TotalAmount]]&lt;200), 35
)</f>
        <v>35</v>
      </c>
      <c r="M3568" s="12" t="str" cm="1">
        <f t="array" ref="M3568">_xlfn.IFS(
    SUMIFS(FACT_ORDERS[TotalAmount], FACT_ORDERS[WD_CUSTOMERS],FACT_ORDERS[[#This Row],[WD_CUSTOMERS]])&gt;=15000, "VIP",
    SUMIFS(FACT_ORDERS[TotalAmount], FACT_ORDERS[WD_CUSTOMERS],FACT_ORDERS[[#This Row],[WD_CUSTOMERS]])&gt;=8000, "Premium",
    TRUE, "Regular"
)</f>
        <v>VIP</v>
      </c>
      <c r="N3568" s="32" cm="1">
        <f t="array" ref="N3568">_xlfn.IFS(
   FACT_ORDERS[[#This Row],[TypeOfClient]]="VIP", 0.2,
   FACT_ORDERS[[#This Row],[TypeOfClient]]="Premium", 0.1,
   TRUE, 0
)</f>
        <v>0.2</v>
      </c>
      <c r="O3568" s="31" cm="1">
        <f t="array" ref="O3568">_xlfn.IFS(
   FACT_ORDERS[[#This Row],[TotalAmount]]&gt;1500, 0.15,
   FACT_ORDERS[[#This Row],[TotalAmount]]&gt;1000, 0.1,
   FACT_ORDERS[[#This Row],[TotalAmount]]&gt;500, 0.05,
   TRUE, 0
)</f>
        <v>0</v>
      </c>
      <c r="P3568" s="28">
        <f xml:space="preserve"> FACT_ORDERS[[#This Row],[TotalAmount]] * (1 - (FACT_ORDERS[[#This Row],[ClientDiscount]] + FACT_ORDERS[[#This Row],[OrderDiscount]]) )</f>
        <v>36</v>
      </c>
      <c r="Q3568" s="28">
        <f>FACT_ORDERS[[#This Row],[TotalAmountWithDiscount]]+FACT_ORDERS[[#This Row],[DeliveryCost]]</f>
        <v>71</v>
      </c>
      <c r="R3568" s="35">
        <v>45098</v>
      </c>
      <c r="S3568" s="35" t="str">
        <f>IF(NETWORKDAYS(FACT_ORDERS[[#This Row],[Order-Date]], FACT_ORDERS[[#This Row],[ArrivalDate ]]) &gt; 10, "Late", "On Time")</f>
        <v>On Time</v>
      </c>
    </row>
    <row r="3569" spans="1:19" x14ac:dyDescent="0.3">
      <c r="A3569" s="12">
        <v>8567</v>
      </c>
      <c r="B3569" s="12">
        <v>241</v>
      </c>
      <c r="C3569" s="12">
        <v>10358</v>
      </c>
      <c r="D3569" s="12">
        <v>3568</v>
      </c>
      <c r="E3569" s="12" t="s">
        <v>243</v>
      </c>
      <c r="F3569" s="13">
        <v>45087</v>
      </c>
      <c r="G3569" s="26" t="s">
        <v>4271</v>
      </c>
      <c r="H3569" s="12">
        <v>20</v>
      </c>
      <c r="I3569" s="28">
        <f>VLOOKUP(B:B,DIM_PRODUCTS!A:F,5,FALSE)</f>
        <v>20</v>
      </c>
      <c r="J3569" s="28">
        <f>FACT_ORDERS[[#This Row],[ProductPrice]]*FACT_ORDERS[[#This Row],[Quantity]]</f>
        <v>400</v>
      </c>
      <c r="K3569" s="12" t="str">
        <f>VLOOKUP(C:C,DIM_CUSTOMERS!A:G,7,FALSE)</f>
        <v>Mexico</v>
      </c>
      <c r="L3569" s="30" cm="1">
        <f t="array" ref="L3569">_xlfn.IFS(
    AND(FACT_ORDERS[[#This Row],[DeliveryMehtod]]="shippment",FACT_ORDERS[[#This Row],[TotalAmount]]&gt;=200), 0,
    AND(FACT_ORDERS[[#This Row],[DeliveryMehtod]]="pickup"), 15,
    AND(FACT_ORDERS[[#This Row],[DeliveryMehtod]]="shippment",FACT_ORDERS[[#This Row],[TotalAmount]]&lt;200), 35
)</f>
        <v>15</v>
      </c>
      <c r="M3569" s="12" t="str" cm="1">
        <f t="array" ref="M3569">_xlfn.IFS(
    SUMIFS(FACT_ORDERS[TotalAmount], FACT_ORDERS[WD_CUSTOMERS],FACT_ORDERS[[#This Row],[WD_CUSTOMERS]])&gt;=15000, "VIP",
    SUMIFS(FACT_ORDERS[TotalAmount], FACT_ORDERS[WD_CUSTOMERS],FACT_ORDERS[[#This Row],[WD_CUSTOMERS]])&gt;=8000, "Premium",
    TRUE, "Regular"
)</f>
        <v>VIP</v>
      </c>
      <c r="N3569" s="32" cm="1">
        <f t="array" ref="N3569">_xlfn.IFS(
   FACT_ORDERS[[#This Row],[TypeOfClient]]="VIP", 0.2,
   FACT_ORDERS[[#This Row],[TypeOfClient]]="Premium", 0.1,
   TRUE, 0
)</f>
        <v>0.2</v>
      </c>
      <c r="O3569" s="31" cm="1">
        <f t="array" ref="O3569">_xlfn.IFS(
   FACT_ORDERS[[#This Row],[TotalAmount]]&gt;1500, 0.15,
   FACT_ORDERS[[#This Row],[TotalAmount]]&gt;1000, 0.1,
   FACT_ORDERS[[#This Row],[TotalAmount]]&gt;500, 0.05,
   TRUE, 0
)</f>
        <v>0</v>
      </c>
      <c r="P3569" s="28">
        <f xml:space="preserve"> FACT_ORDERS[[#This Row],[TotalAmount]] * (1 - (FACT_ORDERS[[#This Row],[ClientDiscount]] + FACT_ORDERS[[#This Row],[OrderDiscount]]) )</f>
        <v>320</v>
      </c>
      <c r="Q3569" s="28">
        <f>FACT_ORDERS[[#This Row],[TotalAmountWithDiscount]]+FACT_ORDERS[[#This Row],[DeliveryCost]]</f>
        <v>335</v>
      </c>
      <c r="R3569" s="35">
        <v>45095</v>
      </c>
      <c r="S3569" s="35" t="str">
        <f>IF(NETWORKDAYS(FACT_ORDERS[[#This Row],[Order-Date]], FACT_ORDERS[[#This Row],[ArrivalDate ]]) &gt; 10, "Late", "On Time")</f>
        <v>On Time</v>
      </c>
    </row>
    <row r="3570" spans="1:19" x14ac:dyDescent="0.3">
      <c r="A3570" s="12">
        <v>8568</v>
      </c>
      <c r="B3570" s="12">
        <v>292</v>
      </c>
      <c r="C3570" s="12">
        <v>10358</v>
      </c>
      <c r="D3570" s="12">
        <v>3569</v>
      </c>
      <c r="E3570" s="12" t="s">
        <v>243</v>
      </c>
      <c r="F3570" s="13">
        <v>45087</v>
      </c>
      <c r="G3570" s="26" t="s">
        <v>13878</v>
      </c>
      <c r="H3570" s="12">
        <v>17</v>
      </c>
      <c r="I3570" s="28">
        <f>VLOOKUP(B:B,DIM_PRODUCTS!A:F,5,FALSE)</f>
        <v>6</v>
      </c>
      <c r="J3570" s="28">
        <f>FACT_ORDERS[[#This Row],[ProductPrice]]*FACT_ORDERS[[#This Row],[Quantity]]</f>
        <v>102</v>
      </c>
      <c r="K3570" s="12" t="str">
        <f>VLOOKUP(C:C,DIM_CUSTOMERS!A:G,7,FALSE)</f>
        <v>Mexico</v>
      </c>
      <c r="L3570" s="30" cm="1">
        <f t="array" ref="L3570">_xlfn.IFS(
    AND(FACT_ORDERS[[#This Row],[DeliveryMehtod]]="shippment",FACT_ORDERS[[#This Row],[TotalAmount]]&gt;=200), 0,
    AND(FACT_ORDERS[[#This Row],[DeliveryMehtod]]="pickup"), 15,
    AND(FACT_ORDERS[[#This Row],[DeliveryMehtod]]="shippment",FACT_ORDERS[[#This Row],[TotalAmount]]&lt;200), 35
)</f>
        <v>15</v>
      </c>
      <c r="M3570" s="12" t="str" cm="1">
        <f t="array" ref="M3570">_xlfn.IFS(
    SUMIFS(FACT_ORDERS[TotalAmount], FACT_ORDERS[WD_CUSTOMERS],FACT_ORDERS[[#This Row],[WD_CUSTOMERS]])&gt;=15000, "VIP",
    SUMIFS(FACT_ORDERS[TotalAmount], FACT_ORDERS[WD_CUSTOMERS],FACT_ORDERS[[#This Row],[WD_CUSTOMERS]])&gt;=8000, "Premium",
    TRUE, "Regular"
)</f>
        <v>VIP</v>
      </c>
      <c r="N3570" s="32" cm="1">
        <f t="array" ref="N3570">_xlfn.IFS(
   FACT_ORDERS[[#This Row],[TypeOfClient]]="VIP", 0.2,
   FACT_ORDERS[[#This Row],[TypeOfClient]]="Premium", 0.1,
   TRUE, 0
)</f>
        <v>0.2</v>
      </c>
      <c r="O3570" s="31" cm="1">
        <f t="array" ref="O3570">_xlfn.IFS(
   FACT_ORDERS[[#This Row],[TotalAmount]]&gt;1500, 0.15,
   FACT_ORDERS[[#This Row],[TotalAmount]]&gt;1000, 0.1,
   FACT_ORDERS[[#This Row],[TotalAmount]]&gt;500, 0.05,
   TRUE, 0
)</f>
        <v>0</v>
      </c>
      <c r="P3570" s="28">
        <f xml:space="preserve"> FACT_ORDERS[[#This Row],[TotalAmount]] * (1 - (FACT_ORDERS[[#This Row],[ClientDiscount]] + FACT_ORDERS[[#This Row],[OrderDiscount]]) )</f>
        <v>81.600000000000009</v>
      </c>
      <c r="Q3570" s="28">
        <f>FACT_ORDERS[[#This Row],[TotalAmountWithDiscount]]+FACT_ORDERS[[#This Row],[DeliveryCost]]</f>
        <v>96.600000000000009</v>
      </c>
      <c r="R3570" s="35">
        <v>45103</v>
      </c>
      <c r="S3570" s="35" t="str">
        <f>IF(NETWORKDAYS(FACT_ORDERS[[#This Row],[Order-Date]], FACT_ORDERS[[#This Row],[ArrivalDate ]]) &gt; 10, "Late", "On Time")</f>
        <v>Late</v>
      </c>
    </row>
    <row r="3571" spans="1:19" x14ac:dyDescent="0.3">
      <c r="A3571" s="12">
        <v>8569</v>
      </c>
      <c r="B3571" s="12">
        <v>227</v>
      </c>
      <c r="C3571" s="12">
        <v>10358</v>
      </c>
      <c r="D3571" s="12">
        <v>3570</v>
      </c>
      <c r="E3571" s="12" t="s">
        <v>243</v>
      </c>
      <c r="F3571" s="13">
        <v>45087</v>
      </c>
      <c r="G3571" s="26" t="s">
        <v>13879</v>
      </c>
      <c r="H3571" s="12">
        <v>37</v>
      </c>
      <c r="I3571" s="28">
        <f>VLOOKUP(B:B,DIM_PRODUCTS!A:F,5,FALSE)</f>
        <v>19</v>
      </c>
      <c r="J3571" s="28">
        <f>FACT_ORDERS[[#This Row],[ProductPrice]]*FACT_ORDERS[[#This Row],[Quantity]]</f>
        <v>703</v>
      </c>
      <c r="K3571" s="12" t="str">
        <f>VLOOKUP(C:C,DIM_CUSTOMERS!A:G,7,FALSE)</f>
        <v>Mexico</v>
      </c>
      <c r="L3571" s="30" cm="1">
        <f t="array" ref="L3571">_xlfn.IFS(
    AND(FACT_ORDERS[[#This Row],[DeliveryMehtod]]="shippment",FACT_ORDERS[[#This Row],[TotalAmount]]&gt;=200), 0,
    AND(FACT_ORDERS[[#This Row],[DeliveryMehtod]]="pickup"), 15,
    AND(FACT_ORDERS[[#This Row],[DeliveryMehtod]]="shippment",FACT_ORDERS[[#This Row],[TotalAmount]]&lt;200), 35
)</f>
        <v>15</v>
      </c>
      <c r="M3571" s="12" t="str" cm="1">
        <f t="array" ref="M3571">_xlfn.IFS(
    SUMIFS(FACT_ORDERS[TotalAmount], FACT_ORDERS[WD_CUSTOMERS],FACT_ORDERS[[#This Row],[WD_CUSTOMERS]])&gt;=15000, "VIP",
    SUMIFS(FACT_ORDERS[TotalAmount], FACT_ORDERS[WD_CUSTOMERS],FACT_ORDERS[[#This Row],[WD_CUSTOMERS]])&gt;=8000, "Premium",
    TRUE, "Regular"
)</f>
        <v>VIP</v>
      </c>
      <c r="N3571" s="32" cm="1">
        <f t="array" ref="N3571">_xlfn.IFS(
   FACT_ORDERS[[#This Row],[TypeOfClient]]="VIP", 0.2,
   FACT_ORDERS[[#This Row],[TypeOfClient]]="Premium", 0.1,
   TRUE, 0
)</f>
        <v>0.2</v>
      </c>
      <c r="O3571" s="31" cm="1">
        <f t="array" ref="O3571">_xlfn.IFS(
   FACT_ORDERS[[#This Row],[TotalAmount]]&gt;1500, 0.15,
   FACT_ORDERS[[#This Row],[TotalAmount]]&gt;1000, 0.1,
   FACT_ORDERS[[#This Row],[TotalAmount]]&gt;500, 0.05,
   TRUE, 0
)</f>
        <v>0.05</v>
      </c>
      <c r="P3571" s="28">
        <f xml:space="preserve"> FACT_ORDERS[[#This Row],[TotalAmount]] * (1 - (FACT_ORDERS[[#This Row],[ClientDiscount]] + FACT_ORDERS[[#This Row],[OrderDiscount]]) )</f>
        <v>527.25</v>
      </c>
      <c r="Q3571" s="28">
        <f>FACT_ORDERS[[#This Row],[TotalAmountWithDiscount]]+FACT_ORDERS[[#This Row],[DeliveryCost]]</f>
        <v>542.25</v>
      </c>
      <c r="R3571" s="35">
        <v>45094</v>
      </c>
      <c r="S3571" s="35" t="str">
        <f>IF(NETWORKDAYS(FACT_ORDERS[[#This Row],[Order-Date]], FACT_ORDERS[[#This Row],[ArrivalDate ]]) &gt; 10, "Late", "On Time")</f>
        <v>On Time</v>
      </c>
    </row>
    <row r="3572" spans="1:19" x14ac:dyDescent="0.3">
      <c r="A3572" s="12">
        <v>8570</v>
      </c>
      <c r="B3572" s="12">
        <v>288</v>
      </c>
      <c r="C3572" s="12">
        <v>10144</v>
      </c>
      <c r="D3572" s="12">
        <v>3571</v>
      </c>
      <c r="E3572" s="12" t="s">
        <v>244</v>
      </c>
      <c r="F3572" s="13">
        <v>45550</v>
      </c>
      <c r="G3572" s="26" t="s">
        <v>13880</v>
      </c>
      <c r="H3572" s="12">
        <v>13</v>
      </c>
      <c r="I3572" s="28">
        <f>VLOOKUP(B:B,DIM_PRODUCTS!A:F,5,FALSE)</f>
        <v>14</v>
      </c>
      <c r="J3572" s="28">
        <f>FACT_ORDERS[[#This Row],[ProductPrice]]*FACT_ORDERS[[#This Row],[Quantity]]</f>
        <v>182</v>
      </c>
      <c r="K3572" s="12" t="str">
        <f>VLOOKUP(C:C,DIM_CUSTOMERS!A:G,7,FALSE)</f>
        <v>Canada</v>
      </c>
      <c r="L3572" s="30" cm="1">
        <f t="array" ref="L3572">_xlfn.IFS(
    AND(FACT_ORDERS[[#This Row],[DeliveryMehtod]]="shippment",FACT_ORDERS[[#This Row],[TotalAmount]]&gt;=200), 0,
    AND(FACT_ORDERS[[#This Row],[DeliveryMehtod]]="pickup"), 15,
    AND(FACT_ORDERS[[#This Row],[DeliveryMehtod]]="shippment",FACT_ORDERS[[#This Row],[TotalAmount]]&lt;200), 35
)</f>
        <v>35</v>
      </c>
      <c r="M3572" s="12" t="str" cm="1">
        <f t="array" ref="M3572">_xlfn.IFS(
    SUMIFS(FACT_ORDERS[TotalAmount], FACT_ORDERS[WD_CUSTOMERS],FACT_ORDERS[[#This Row],[WD_CUSTOMERS]])&gt;=15000, "VIP",
    SUMIFS(FACT_ORDERS[TotalAmount], FACT_ORDERS[WD_CUSTOMERS],FACT_ORDERS[[#This Row],[WD_CUSTOMERS]])&gt;=8000, "Premium",
    TRUE, "Regular"
)</f>
        <v>VIP</v>
      </c>
      <c r="N3572" s="32" cm="1">
        <f t="array" ref="N3572">_xlfn.IFS(
   FACT_ORDERS[[#This Row],[TypeOfClient]]="VIP", 0.2,
   FACT_ORDERS[[#This Row],[TypeOfClient]]="Premium", 0.1,
   TRUE, 0
)</f>
        <v>0.2</v>
      </c>
      <c r="O3572" s="31" cm="1">
        <f t="array" ref="O3572">_xlfn.IFS(
   FACT_ORDERS[[#This Row],[TotalAmount]]&gt;1500, 0.15,
   FACT_ORDERS[[#This Row],[TotalAmount]]&gt;1000, 0.1,
   FACT_ORDERS[[#This Row],[TotalAmount]]&gt;500, 0.05,
   TRUE, 0
)</f>
        <v>0</v>
      </c>
      <c r="P3572" s="28">
        <f xml:space="preserve"> FACT_ORDERS[[#This Row],[TotalAmount]] * (1 - (FACT_ORDERS[[#This Row],[ClientDiscount]] + FACT_ORDERS[[#This Row],[OrderDiscount]]) )</f>
        <v>145.6</v>
      </c>
      <c r="Q3572" s="28">
        <f>FACT_ORDERS[[#This Row],[TotalAmountWithDiscount]]+FACT_ORDERS[[#This Row],[DeliveryCost]]</f>
        <v>180.6</v>
      </c>
      <c r="R3572" s="35">
        <v>45560</v>
      </c>
      <c r="S3572" s="35" t="str">
        <f>IF(NETWORKDAYS(FACT_ORDERS[[#This Row],[Order-Date]], FACT_ORDERS[[#This Row],[ArrivalDate ]]) &gt; 10, "Late", "On Time")</f>
        <v>On Time</v>
      </c>
    </row>
    <row r="3573" spans="1:19" x14ac:dyDescent="0.3">
      <c r="A3573" s="12">
        <v>8571</v>
      </c>
      <c r="B3573" s="12">
        <v>277</v>
      </c>
      <c r="C3573" s="12">
        <v>10144</v>
      </c>
      <c r="D3573" s="12">
        <v>3572</v>
      </c>
      <c r="E3573" s="12" t="s">
        <v>243</v>
      </c>
      <c r="F3573" s="13">
        <v>45538</v>
      </c>
      <c r="G3573" s="26" t="s">
        <v>13881</v>
      </c>
      <c r="H3573" s="12">
        <v>31</v>
      </c>
      <c r="I3573" s="28">
        <f>VLOOKUP(B:B,DIM_PRODUCTS!A:F,5,FALSE)</f>
        <v>19</v>
      </c>
      <c r="J3573" s="28">
        <f>FACT_ORDERS[[#This Row],[ProductPrice]]*FACT_ORDERS[[#This Row],[Quantity]]</f>
        <v>589</v>
      </c>
      <c r="K3573" s="12" t="str">
        <f>VLOOKUP(C:C,DIM_CUSTOMERS!A:G,7,FALSE)</f>
        <v>Canada</v>
      </c>
      <c r="L3573" s="30" cm="1">
        <f t="array" ref="L3573">_xlfn.IFS(
    AND(FACT_ORDERS[[#This Row],[DeliveryMehtod]]="shippment",FACT_ORDERS[[#This Row],[TotalAmount]]&gt;=200), 0,
    AND(FACT_ORDERS[[#This Row],[DeliveryMehtod]]="pickup"), 15,
    AND(FACT_ORDERS[[#This Row],[DeliveryMehtod]]="shippment",FACT_ORDERS[[#This Row],[TotalAmount]]&lt;200), 35
)</f>
        <v>15</v>
      </c>
      <c r="M3573" s="12" t="str" cm="1">
        <f t="array" ref="M3573">_xlfn.IFS(
    SUMIFS(FACT_ORDERS[TotalAmount], FACT_ORDERS[WD_CUSTOMERS],FACT_ORDERS[[#This Row],[WD_CUSTOMERS]])&gt;=15000, "VIP",
    SUMIFS(FACT_ORDERS[TotalAmount], FACT_ORDERS[WD_CUSTOMERS],FACT_ORDERS[[#This Row],[WD_CUSTOMERS]])&gt;=8000, "Premium",
    TRUE, "Regular"
)</f>
        <v>VIP</v>
      </c>
      <c r="N3573" s="32" cm="1">
        <f t="array" ref="N3573">_xlfn.IFS(
   FACT_ORDERS[[#This Row],[TypeOfClient]]="VIP", 0.2,
   FACT_ORDERS[[#This Row],[TypeOfClient]]="Premium", 0.1,
   TRUE, 0
)</f>
        <v>0.2</v>
      </c>
      <c r="O3573" s="31" cm="1">
        <f t="array" ref="O3573">_xlfn.IFS(
   FACT_ORDERS[[#This Row],[TotalAmount]]&gt;1500, 0.15,
   FACT_ORDERS[[#This Row],[TotalAmount]]&gt;1000, 0.1,
   FACT_ORDERS[[#This Row],[TotalAmount]]&gt;500, 0.05,
   TRUE, 0
)</f>
        <v>0.05</v>
      </c>
      <c r="P3573" s="28">
        <f xml:space="preserve"> FACT_ORDERS[[#This Row],[TotalAmount]] * (1 - (FACT_ORDERS[[#This Row],[ClientDiscount]] + FACT_ORDERS[[#This Row],[OrderDiscount]]) )</f>
        <v>441.75</v>
      </c>
      <c r="Q3573" s="28">
        <f>FACT_ORDERS[[#This Row],[TotalAmountWithDiscount]]+FACT_ORDERS[[#This Row],[DeliveryCost]]</f>
        <v>456.75</v>
      </c>
      <c r="R3573" s="35">
        <v>45545</v>
      </c>
      <c r="S3573" s="35" t="str">
        <f>IF(NETWORKDAYS(FACT_ORDERS[[#This Row],[Order-Date]], FACT_ORDERS[[#This Row],[ArrivalDate ]]) &gt; 10, "Late", "On Time")</f>
        <v>On Time</v>
      </c>
    </row>
    <row r="3574" spans="1:19" x14ac:dyDescent="0.3">
      <c r="A3574" s="12">
        <v>8572</v>
      </c>
      <c r="B3574" s="12">
        <v>215</v>
      </c>
      <c r="C3574" s="12">
        <v>10144</v>
      </c>
      <c r="D3574" s="12">
        <v>3573</v>
      </c>
      <c r="E3574" s="12" t="s">
        <v>244</v>
      </c>
      <c r="F3574" s="13">
        <v>45538</v>
      </c>
      <c r="G3574" s="26" t="s">
        <v>13882</v>
      </c>
      <c r="H3574" s="12">
        <v>24</v>
      </c>
      <c r="I3574" s="28">
        <f>VLOOKUP(B:B,DIM_PRODUCTS!A:F,5,FALSE)</f>
        <v>41</v>
      </c>
      <c r="J3574" s="28">
        <f>FACT_ORDERS[[#This Row],[ProductPrice]]*FACT_ORDERS[[#This Row],[Quantity]]</f>
        <v>984</v>
      </c>
      <c r="K3574" s="12" t="str">
        <f>VLOOKUP(C:C,DIM_CUSTOMERS!A:G,7,FALSE)</f>
        <v>Canada</v>
      </c>
      <c r="L3574" s="30" cm="1">
        <f t="array" ref="L3574">_xlfn.IFS(
    AND(FACT_ORDERS[[#This Row],[DeliveryMehtod]]="shippment",FACT_ORDERS[[#This Row],[TotalAmount]]&gt;=200), 0,
    AND(FACT_ORDERS[[#This Row],[DeliveryMehtod]]="pickup"), 15,
    AND(FACT_ORDERS[[#This Row],[DeliveryMehtod]]="shippment",FACT_ORDERS[[#This Row],[TotalAmount]]&lt;200), 35
)</f>
        <v>0</v>
      </c>
      <c r="M3574" s="12" t="str" cm="1">
        <f t="array" ref="M3574">_xlfn.IFS(
    SUMIFS(FACT_ORDERS[TotalAmount], FACT_ORDERS[WD_CUSTOMERS],FACT_ORDERS[[#This Row],[WD_CUSTOMERS]])&gt;=15000, "VIP",
    SUMIFS(FACT_ORDERS[TotalAmount], FACT_ORDERS[WD_CUSTOMERS],FACT_ORDERS[[#This Row],[WD_CUSTOMERS]])&gt;=8000, "Premium",
    TRUE, "Regular"
)</f>
        <v>VIP</v>
      </c>
      <c r="N3574" s="32" cm="1">
        <f t="array" ref="N3574">_xlfn.IFS(
   FACT_ORDERS[[#This Row],[TypeOfClient]]="VIP", 0.2,
   FACT_ORDERS[[#This Row],[TypeOfClient]]="Premium", 0.1,
   TRUE, 0
)</f>
        <v>0.2</v>
      </c>
      <c r="O3574" s="31" cm="1">
        <f t="array" ref="O3574">_xlfn.IFS(
   FACT_ORDERS[[#This Row],[TotalAmount]]&gt;1500, 0.15,
   FACT_ORDERS[[#This Row],[TotalAmount]]&gt;1000, 0.1,
   FACT_ORDERS[[#This Row],[TotalAmount]]&gt;500, 0.05,
   TRUE, 0
)</f>
        <v>0.05</v>
      </c>
      <c r="P3574" s="28">
        <f xml:space="preserve"> FACT_ORDERS[[#This Row],[TotalAmount]] * (1 - (FACT_ORDERS[[#This Row],[ClientDiscount]] + FACT_ORDERS[[#This Row],[OrderDiscount]]) )</f>
        <v>738</v>
      </c>
      <c r="Q3574" s="28">
        <f>FACT_ORDERS[[#This Row],[TotalAmountWithDiscount]]+FACT_ORDERS[[#This Row],[DeliveryCost]]</f>
        <v>738</v>
      </c>
      <c r="R3574" s="35">
        <v>45545</v>
      </c>
      <c r="S3574" s="35" t="str">
        <f>IF(NETWORKDAYS(FACT_ORDERS[[#This Row],[Order-Date]], FACT_ORDERS[[#This Row],[ArrivalDate ]]) &gt; 10, "Late", "On Time")</f>
        <v>On Time</v>
      </c>
    </row>
    <row r="3575" spans="1:19" x14ac:dyDescent="0.3">
      <c r="A3575" s="12">
        <v>8573</v>
      </c>
      <c r="B3575" s="12">
        <v>288</v>
      </c>
      <c r="C3575" s="12">
        <v>10144</v>
      </c>
      <c r="D3575" s="12">
        <v>3574</v>
      </c>
      <c r="E3575" s="12" t="s">
        <v>243</v>
      </c>
      <c r="F3575" s="13">
        <v>45538</v>
      </c>
      <c r="G3575" s="26" t="s">
        <v>13883</v>
      </c>
      <c r="H3575" s="12">
        <v>17</v>
      </c>
      <c r="I3575" s="28">
        <f>VLOOKUP(B:B,DIM_PRODUCTS!A:F,5,FALSE)</f>
        <v>14</v>
      </c>
      <c r="J3575" s="28">
        <f>FACT_ORDERS[[#This Row],[ProductPrice]]*FACT_ORDERS[[#This Row],[Quantity]]</f>
        <v>238</v>
      </c>
      <c r="K3575" s="12" t="str">
        <f>VLOOKUP(C:C,DIM_CUSTOMERS!A:G,7,FALSE)</f>
        <v>Canada</v>
      </c>
      <c r="L3575" s="30" cm="1">
        <f t="array" ref="L3575">_xlfn.IFS(
    AND(FACT_ORDERS[[#This Row],[DeliveryMehtod]]="shippment",FACT_ORDERS[[#This Row],[TotalAmount]]&gt;=200), 0,
    AND(FACT_ORDERS[[#This Row],[DeliveryMehtod]]="pickup"), 15,
    AND(FACT_ORDERS[[#This Row],[DeliveryMehtod]]="shippment",FACT_ORDERS[[#This Row],[TotalAmount]]&lt;200), 35
)</f>
        <v>15</v>
      </c>
      <c r="M3575" s="12" t="str" cm="1">
        <f t="array" ref="M3575">_xlfn.IFS(
    SUMIFS(FACT_ORDERS[TotalAmount], FACT_ORDERS[WD_CUSTOMERS],FACT_ORDERS[[#This Row],[WD_CUSTOMERS]])&gt;=15000, "VIP",
    SUMIFS(FACT_ORDERS[TotalAmount], FACT_ORDERS[WD_CUSTOMERS],FACT_ORDERS[[#This Row],[WD_CUSTOMERS]])&gt;=8000, "Premium",
    TRUE, "Regular"
)</f>
        <v>VIP</v>
      </c>
      <c r="N3575" s="32" cm="1">
        <f t="array" ref="N3575">_xlfn.IFS(
   FACT_ORDERS[[#This Row],[TypeOfClient]]="VIP", 0.2,
   FACT_ORDERS[[#This Row],[TypeOfClient]]="Premium", 0.1,
   TRUE, 0
)</f>
        <v>0.2</v>
      </c>
      <c r="O3575" s="31" cm="1">
        <f t="array" ref="O3575">_xlfn.IFS(
   FACT_ORDERS[[#This Row],[TotalAmount]]&gt;1500, 0.15,
   FACT_ORDERS[[#This Row],[TotalAmount]]&gt;1000, 0.1,
   FACT_ORDERS[[#This Row],[TotalAmount]]&gt;500, 0.05,
   TRUE, 0
)</f>
        <v>0</v>
      </c>
      <c r="P3575" s="28">
        <f xml:space="preserve"> FACT_ORDERS[[#This Row],[TotalAmount]] * (1 - (FACT_ORDERS[[#This Row],[ClientDiscount]] + FACT_ORDERS[[#This Row],[OrderDiscount]]) )</f>
        <v>190.4</v>
      </c>
      <c r="Q3575" s="28">
        <f>FACT_ORDERS[[#This Row],[TotalAmountWithDiscount]]+FACT_ORDERS[[#This Row],[DeliveryCost]]</f>
        <v>205.4</v>
      </c>
      <c r="R3575" s="35">
        <v>45548</v>
      </c>
      <c r="S3575" s="35" t="str">
        <f>IF(NETWORKDAYS(FACT_ORDERS[[#This Row],[Order-Date]], FACT_ORDERS[[#This Row],[ArrivalDate ]]) &gt; 10, "Late", "On Time")</f>
        <v>On Time</v>
      </c>
    </row>
    <row r="3576" spans="1:19" x14ac:dyDescent="0.3">
      <c r="A3576" s="12">
        <v>8574</v>
      </c>
      <c r="B3576" s="12">
        <v>277</v>
      </c>
      <c r="C3576" s="12">
        <v>10144</v>
      </c>
      <c r="D3576" s="12">
        <v>3575</v>
      </c>
      <c r="E3576" s="12" t="s">
        <v>244</v>
      </c>
      <c r="F3576" s="13">
        <v>45414</v>
      </c>
      <c r="G3576" s="26" t="s">
        <v>4260</v>
      </c>
      <c r="H3576" s="12">
        <v>41</v>
      </c>
      <c r="I3576" s="28">
        <f>VLOOKUP(B:B,DIM_PRODUCTS!A:F,5,FALSE)</f>
        <v>19</v>
      </c>
      <c r="J3576" s="28">
        <f>FACT_ORDERS[[#This Row],[ProductPrice]]*FACT_ORDERS[[#This Row],[Quantity]]</f>
        <v>779</v>
      </c>
      <c r="K3576" s="12" t="str">
        <f>VLOOKUP(C:C,DIM_CUSTOMERS!A:G,7,FALSE)</f>
        <v>Canada</v>
      </c>
      <c r="L3576" s="30" cm="1">
        <f t="array" ref="L3576">_xlfn.IFS(
    AND(FACT_ORDERS[[#This Row],[DeliveryMehtod]]="shippment",FACT_ORDERS[[#This Row],[TotalAmount]]&gt;=200), 0,
    AND(FACT_ORDERS[[#This Row],[DeliveryMehtod]]="pickup"), 15,
    AND(FACT_ORDERS[[#This Row],[DeliveryMehtod]]="shippment",FACT_ORDERS[[#This Row],[TotalAmount]]&lt;200), 35
)</f>
        <v>0</v>
      </c>
      <c r="M3576" s="12" t="str" cm="1">
        <f t="array" ref="M3576">_xlfn.IFS(
    SUMIFS(FACT_ORDERS[TotalAmount], FACT_ORDERS[WD_CUSTOMERS],FACT_ORDERS[[#This Row],[WD_CUSTOMERS]])&gt;=15000, "VIP",
    SUMIFS(FACT_ORDERS[TotalAmount], FACT_ORDERS[WD_CUSTOMERS],FACT_ORDERS[[#This Row],[WD_CUSTOMERS]])&gt;=8000, "Premium",
    TRUE, "Regular"
)</f>
        <v>VIP</v>
      </c>
      <c r="N3576" s="32" cm="1">
        <f t="array" ref="N3576">_xlfn.IFS(
   FACT_ORDERS[[#This Row],[TypeOfClient]]="VIP", 0.2,
   FACT_ORDERS[[#This Row],[TypeOfClient]]="Premium", 0.1,
   TRUE, 0
)</f>
        <v>0.2</v>
      </c>
      <c r="O3576" s="31" cm="1">
        <f t="array" ref="O3576">_xlfn.IFS(
   FACT_ORDERS[[#This Row],[TotalAmount]]&gt;1500, 0.15,
   FACT_ORDERS[[#This Row],[TotalAmount]]&gt;1000, 0.1,
   FACT_ORDERS[[#This Row],[TotalAmount]]&gt;500, 0.05,
   TRUE, 0
)</f>
        <v>0.05</v>
      </c>
      <c r="P3576" s="28">
        <f xml:space="preserve"> FACT_ORDERS[[#This Row],[TotalAmount]] * (1 - (FACT_ORDERS[[#This Row],[ClientDiscount]] + FACT_ORDERS[[#This Row],[OrderDiscount]]) )</f>
        <v>584.25</v>
      </c>
      <c r="Q3576" s="28">
        <f>FACT_ORDERS[[#This Row],[TotalAmountWithDiscount]]+FACT_ORDERS[[#This Row],[DeliveryCost]]</f>
        <v>584.25</v>
      </c>
      <c r="R3576" s="35">
        <v>45425</v>
      </c>
      <c r="S3576" s="35" t="str">
        <f>IF(NETWORKDAYS(FACT_ORDERS[[#This Row],[Order-Date]], FACT_ORDERS[[#This Row],[ArrivalDate ]]) &gt; 10, "Late", "On Time")</f>
        <v>On Time</v>
      </c>
    </row>
    <row r="3577" spans="1:19" x14ac:dyDescent="0.3">
      <c r="A3577" s="12">
        <v>8575</v>
      </c>
      <c r="B3577" s="12">
        <v>215</v>
      </c>
      <c r="C3577" s="12">
        <v>10144</v>
      </c>
      <c r="D3577" s="12">
        <v>3576</v>
      </c>
      <c r="E3577" s="12" t="s">
        <v>243</v>
      </c>
      <c r="F3577" s="13">
        <v>45414</v>
      </c>
      <c r="G3577" s="26" t="s">
        <v>13884</v>
      </c>
      <c r="H3577" s="12">
        <v>35</v>
      </c>
      <c r="I3577" s="28">
        <f>VLOOKUP(B:B,DIM_PRODUCTS!A:F,5,FALSE)</f>
        <v>41</v>
      </c>
      <c r="J3577" s="28">
        <f>FACT_ORDERS[[#This Row],[ProductPrice]]*FACT_ORDERS[[#This Row],[Quantity]]</f>
        <v>1435</v>
      </c>
      <c r="K3577" s="12" t="str">
        <f>VLOOKUP(C:C,DIM_CUSTOMERS!A:G,7,FALSE)</f>
        <v>Canada</v>
      </c>
      <c r="L3577" s="30" cm="1">
        <f t="array" ref="L3577">_xlfn.IFS(
    AND(FACT_ORDERS[[#This Row],[DeliveryMehtod]]="shippment",FACT_ORDERS[[#This Row],[TotalAmount]]&gt;=200), 0,
    AND(FACT_ORDERS[[#This Row],[DeliveryMehtod]]="pickup"), 15,
    AND(FACT_ORDERS[[#This Row],[DeliveryMehtod]]="shippment",FACT_ORDERS[[#This Row],[TotalAmount]]&lt;200), 35
)</f>
        <v>15</v>
      </c>
      <c r="M3577" s="12" t="str" cm="1">
        <f t="array" ref="M3577">_xlfn.IFS(
    SUMIFS(FACT_ORDERS[TotalAmount], FACT_ORDERS[WD_CUSTOMERS],FACT_ORDERS[[#This Row],[WD_CUSTOMERS]])&gt;=15000, "VIP",
    SUMIFS(FACT_ORDERS[TotalAmount], FACT_ORDERS[WD_CUSTOMERS],FACT_ORDERS[[#This Row],[WD_CUSTOMERS]])&gt;=8000, "Premium",
    TRUE, "Regular"
)</f>
        <v>VIP</v>
      </c>
      <c r="N3577" s="32" cm="1">
        <f t="array" ref="N3577">_xlfn.IFS(
   FACT_ORDERS[[#This Row],[TypeOfClient]]="VIP", 0.2,
   FACT_ORDERS[[#This Row],[TypeOfClient]]="Premium", 0.1,
   TRUE, 0
)</f>
        <v>0.2</v>
      </c>
      <c r="O3577" s="31" cm="1">
        <f t="array" ref="O3577">_xlfn.IFS(
   FACT_ORDERS[[#This Row],[TotalAmount]]&gt;1500, 0.15,
   FACT_ORDERS[[#This Row],[TotalAmount]]&gt;1000, 0.1,
   FACT_ORDERS[[#This Row],[TotalAmount]]&gt;500, 0.05,
   TRUE, 0
)</f>
        <v>0.1</v>
      </c>
      <c r="P3577" s="28">
        <f xml:space="preserve"> FACT_ORDERS[[#This Row],[TotalAmount]] * (1 - (FACT_ORDERS[[#This Row],[ClientDiscount]] + FACT_ORDERS[[#This Row],[OrderDiscount]]) )</f>
        <v>1004.4999999999999</v>
      </c>
      <c r="Q3577" s="28">
        <f>FACT_ORDERS[[#This Row],[TotalAmountWithDiscount]]+FACT_ORDERS[[#This Row],[DeliveryCost]]</f>
        <v>1019.4999999999999</v>
      </c>
      <c r="R3577" s="35">
        <v>45423</v>
      </c>
      <c r="S3577" s="35" t="str">
        <f>IF(NETWORKDAYS(FACT_ORDERS[[#This Row],[Order-Date]], FACT_ORDERS[[#This Row],[ArrivalDate ]]) &gt; 10, "Late", "On Time")</f>
        <v>On Time</v>
      </c>
    </row>
    <row r="3578" spans="1:19" x14ac:dyDescent="0.3">
      <c r="A3578" s="12">
        <v>8576</v>
      </c>
      <c r="B3578" s="12">
        <v>288</v>
      </c>
      <c r="C3578" s="12">
        <v>10144</v>
      </c>
      <c r="D3578" s="12">
        <v>3577</v>
      </c>
      <c r="E3578" s="12" t="s">
        <v>244</v>
      </c>
      <c r="F3578" s="13">
        <v>45414</v>
      </c>
      <c r="G3578" s="26" t="s">
        <v>13885</v>
      </c>
      <c r="H3578" s="12">
        <v>17</v>
      </c>
      <c r="I3578" s="28">
        <f>VLOOKUP(B:B,DIM_PRODUCTS!A:F,5,FALSE)</f>
        <v>14</v>
      </c>
      <c r="J3578" s="28">
        <f>FACT_ORDERS[[#This Row],[ProductPrice]]*FACT_ORDERS[[#This Row],[Quantity]]</f>
        <v>238</v>
      </c>
      <c r="K3578" s="12" t="str">
        <f>VLOOKUP(C:C,DIM_CUSTOMERS!A:G,7,FALSE)</f>
        <v>Canada</v>
      </c>
      <c r="L3578" s="30" cm="1">
        <f t="array" ref="L3578">_xlfn.IFS(
    AND(FACT_ORDERS[[#This Row],[DeliveryMehtod]]="shippment",FACT_ORDERS[[#This Row],[TotalAmount]]&gt;=200), 0,
    AND(FACT_ORDERS[[#This Row],[DeliveryMehtod]]="pickup"), 15,
    AND(FACT_ORDERS[[#This Row],[DeliveryMehtod]]="shippment",FACT_ORDERS[[#This Row],[TotalAmount]]&lt;200), 35
)</f>
        <v>0</v>
      </c>
      <c r="M3578" s="12" t="str" cm="1">
        <f t="array" ref="M3578">_xlfn.IFS(
    SUMIFS(FACT_ORDERS[TotalAmount], FACT_ORDERS[WD_CUSTOMERS],FACT_ORDERS[[#This Row],[WD_CUSTOMERS]])&gt;=15000, "VIP",
    SUMIFS(FACT_ORDERS[TotalAmount], FACT_ORDERS[WD_CUSTOMERS],FACT_ORDERS[[#This Row],[WD_CUSTOMERS]])&gt;=8000, "Premium",
    TRUE, "Regular"
)</f>
        <v>VIP</v>
      </c>
      <c r="N3578" s="32" cm="1">
        <f t="array" ref="N3578">_xlfn.IFS(
   FACT_ORDERS[[#This Row],[TypeOfClient]]="VIP", 0.2,
   FACT_ORDERS[[#This Row],[TypeOfClient]]="Premium", 0.1,
   TRUE, 0
)</f>
        <v>0.2</v>
      </c>
      <c r="O3578" s="31" cm="1">
        <f t="array" ref="O3578">_xlfn.IFS(
   FACT_ORDERS[[#This Row],[TotalAmount]]&gt;1500, 0.15,
   FACT_ORDERS[[#This Row],[TotalAmount]]&gt;1000, 0.1,
   FACT_ORDERS[[#This Row],[TotalAmount]]&gt;500, 0.05,
   TRUE, 0
)</f>
        <v>0</v>
      </c>
      <c r="P3578" s="28">
        <f xml:space="preserve"> FACT_ORDERS[[#This Row],[TotalAmount]] * (1 - (FACT_ORDERS[[#This Row],[ClientDiscount]] + FACT_ORDERS[[#This Row],[OrderDiscount]]) )</f>
        <v>190.4</v>
      </c>
      <c r="Q3578" s="28">
        <f>FACT_ORDERS[[#This Row],[TotalAmountWithDiscount]]+FACT_ORDERS[[#This Row],[DeliveryCost]]</f>
        <v>190.4</v>
      </c>
      <c r="R3578" s="35">
        <v>45425</v>
      </c>
      <c r="S3578" s="35" t="str">
        <f>IF(NETWORKDAYS(FACT_ORDERS[[#This Row],[Order-Date]], FACT_ORDERS[[#This Row],[ArrivalDate ]]) &gt; 10, "Late", "On Time")</f>
        <v>On Time</v>
      </c>
    </row>
    <row r="3579" spans="1:19" x14ac:dyDescent="0.3">
      <c r="A3579" s="12">
        <v>8577</v>
      </c>
      <c r="B3579" s="12">
        <v>277</v>
      </c>
      <c r="C3579" s="12">
        <v>10144</v>
      </c>
      <c r="D3579" s="12">
        <v>3578</v>
      </c>
      <c r="E3579" s="12" t="s">
        <v>244</v>
      </c>
      <c r="F3579" s="13">
        <v>45448</v>
      </c>
      <c r="G3579" s="26" t="s">
        <v>3238</v>
      </c>
      <c r="H3579" s="12">
        <v>42</v>
      </c>
      <c r="I3579" s="28">
        <f>VLOOKUP(B:B,DIM_PRODUCTS!A:F,5,FALSE)</f>
        <v>19</v>
      </c>
      <c r="J3579" s="28">
        <f>FACT_ORDERS[[#This Row],[ProductPrice]]*FACT_ORDERS[[#This Row],[Quantity]]</f>
        <v>798</v>
      </c>
      <c r="K3579" s="12" t="str">
        <f>VLOOKUP(C:C,DIM_CUSTOMERS!A:G,7,FALSE)</f>
        <v>Canada</v>
      </c>
      <c r="L3579" s="30" cm="1">
        <f t="array" ref="L3579">_xlfn.IFS(
    AND(FACT_ORDERS[[#This Row],[DeliveryMehtod]]="shippment",FACT_ORDERS[[#This Row],[TotalAmount]]&gt;=200), 0,
    AND(FACT_ORDERS[[#This Row],[DeliveryMehtod]]="pickup"), 15,
    AND(FACT_ORDERS[[#This Row],[DeliveryMehtod]]="shippment",FACT_ORDERS[[#This Row],[TotalAmount]]&lt;200), 35
)</f>
        <v>0</v>
      </c>
      <c r="M3579" s="12" t="str" cm="1">
        <f t="array" ref="M3579">_xlfn.IFS(
    SUMIFS(FACT_ORDERS[TotalAmount], FACT_ORDERS[WD_CUSTOMERS],FACT_ORDERS[[#This Row],[WD_CUSTOMERS]])&gt;=15000, "VIP",
    SUMIFS(FACT_ORDERS[TotalAmount], FACT_ORDERS[WD_CUSTOMERS],FACT_ORDERS[[#This Row],[WD_CUSTOMERS]])&gt;=8000, "Premium",
    TRUE, "Regular"
)</f>
        <v>VIP</v>
      </c>
      <c r="N3579" s="32" cm="1">
        <f t="array" ref="N3579">_xlfn.IFS(
   FACT_ORDERS[[#This Row],[TypeOfClient]]="VIP", 0.2,
   FACT_ORDERS[[#This Row],[TypeOfClient]]="Premium", 0.1,
   TRUE, 0
)</f>
        <v>0.2</v>
      </c>
      <c r="O3579" s="31" cm="1">
        <f t="array" ref="O3579">_xlfn.IFS(
   FACT_ORDERS[[#This Row],[TotalAmount]]&gt;1500, 0.15,
   FACT_ORDERS[[#This Row],[TotalAmount]]&gt;1000, 0.1,
   FACT_ORDERS[[#This Row],[TotalAmount]]&gt;500, 0.05,
   TRUE, 0
)</f>
        <v>0.05</v>
      </c>
      <c r="P3579" s="28">
        <f xml:space="preserve"> FACT_ORDERS[[#This Row],[TotalAmount]] * (1 - (FACT_ORDERS[[#This Row],[ClientDiscount]] + FACT_ORDERS[[#This Row],[OrderDiscount]]) )</f>
        <v>598.5</v>
      </c>
      <c r="Q3579" s="28">
        <f>FACT_ORDERS[[#This Row],[TotalAmountWithDiscount]]+FACT_ORDERS[[#This Row],[DeliveryCost]]</f>
        <v>598.5</v>
      </c>
      <c r="R3579" s="35">
        <v>45457</v>
      </c>
      <c r="S3579" s="35" t="str">
        <f>IF(NETWORKDAYS(FACT_ORDERS[[#This Row],[Order-Date]], FACT_ORDERS[[#This Row],[ArrivalDate ]]) &gt; 10, "Late", "On Time")</f>
        <v>On Time</v>
      </c>
    </row>
    <row r="3580" spans="1:19" x14ac:dyDescent="0.3">
      <c r="A3580" s="12">
        <v>8578</v>
      </c>
      <c r="B3580" s="12">
        <v>215</v>
      </c>
      <c r="C3580" s="12">
        <v>10144</v>
      </c>
      <c r="D3580" s="12">
        <v>3579</v>
      </c>
      <c r="E3580" s="12" t="s">
        <v>244</v>
      </c>
      <c r="F3580" s="13">
        <v>45448</v>
      </c>
      <c r="G3580" s="26" t="s">
        <v>13886</v>
      </c>
      <c r="H3580" s="12">
        <v>31</v>
      </c>
      <c r="I3580" s="28">
        <f>VLOOKUP(B:B,DIM_PRODUCTS!A:F,5,FALSE)</f>
        <v>41</v>
      </c>
      <c r="J3580" s="28">
        <f>FACT_ORDERS[[#This Row],[ProductPrice]]*FACT_ORDERS[[#This Row],[Quantity]]</f>
        <v>1271</v>
      </c>
      <c r="K3580" s="12" t="str">
        <f>VLOOKUP(C:C,DIM_CUSTOMERS!A:G,7,FALSE)</f>
        <v>Canada</v>
      </c>
      <c r="L3580" s="30" cm="1">
        <f t="array" ref="L3580">_xlfn.IFS(
    AND(FACT_ORDERS[[#This Row],[DeliveryMehtod]]="shippment",FACT_ORDERS[[#This Row],[TotalAmount]]&gt;=200), 0,
    AND(FACT_ORDERS[[#This Row],[DeliveryMehtod]]="pickup"), 15,
    AND(FACT_ORDERS[[#This Row],[DeliveryMehtod]]="shippment",FACT_ORDERS[[#This Row],[TotalAmount]]&lt;200), 35
)</f>
        <v>0</v>
      </c>
      <c r="M3580" s="12" t="str" cm="1">
        <f t="array" ref="M3580">_xlfn.IFS(
    SUMIFS(FACT_ORDERS[TotalAmount], FACT_ORDERS[WD_CUSTOMERS],FACT_ORDERS[[#This Row],[WD_CUSTOMERS]])&gt;=15000, "VIP",
    SUMIFS(FACT_ORDERS[TotalAmount], FACT_ORDERS[WD_CUSTOMERS],FACT_ORDERS[[#This Row],[WD_CUSTOMERS]])&gt;=8000, "Premium",
    TRUE, "Regular"
)</f>
        <v>VIP</v>
      </c>
      <c r="N3580" s="32" cm="1">
        <f t="array" ref="N3580">_xlfn.IFS(
   FACT_ORDERS[[#This Row],[TypeOfClient]]="VIP", 0.2,
   FACT_ORDERS[[#This Row],[TypeOfClient]]="Premium", 0.1,
   TRUE, 0
)</f>
        <v>0.2</v>
      </c>
      <c r="O3580" s="31" cm="1">
        <f t="array" ref="O3580">_xlfn.IFS(
   FACT_ORDERS[[#This Row],[TotalAmount]]&gt;1500, 0.15,
   FACT_ORDERS[[#This Row],[TotalAmount]]&gt;1000, 0.1,
   FACT_ORDERS[[#This Row],[TotalAmount]]&gt;500, 0.05,
   TRUE, 0
)</f>
        <v>0.1</v>
      </c>
      <c r="P3580" s="28">
        <f xml:space="preserve"> FACT_ORDERS[[#This Row],[TotalAmount]] * (1 - (FACT_ORDERS[[#This Row],[ClientDiscount]] + FACT_ORDERS[[#This Row],[OrderDiscount]]) )</f>
        <v>889.69999999999993</v>
      </c>
      <c r="Q3580" s="28">
        <f>FACT_ORDERS[[#This Row],[TotalAmountWithDiscount]]+FACT_ORDERS[[#This Row],[DeliveryCost]]</f>
        <v>889.69999999999993</v>
      </c>
      <c r="R3580" s="35">
        <v>45459</v>
      </c>
      <c r="S3580" s="35" t="str">
        <f>IF(NETWORKDAYS(FACT_ORDERS[[#This Row],[Order-Date]], FACT_ORDERS[[#This Row],[ArrivalDate ]]) &gt; 10, "Late", "On Time")</f>
        <v>On Time</v>
      </c>
    </row>
    <row r="3581" spans="1:19" x14ac:dyDescent="0.3">
      <c r="A3581" s="12">
        <v>8579</v>
      </c>
      <c r="B3581" s="12">
        <v>288</v>
      </c>
      <c r="C3581" s="12">
        <v>10144</v>
      </c>
      <c r="D3581" s="12">
        <v>3580</v>
      </c>
      <c r="E3581" s="12" t="s">
        <v>244</v>
      </c>
      <c r="F3581" s="13">
        <v>45448</v>
      </c>
      <c r="G3581" s="26" t="s">
        <v>13887</v>
      </c>
      <c r="H3581" s="12">
        <v>17</v>
      </c>
      <c r="I3581" s="28">
        <f>VLOOKUP(B:B,DIM_PRODUCTS!A:F,5,FALSE)</f>
        <v>14</v>
      </c>
      <c r="J3581" s="28">
        <f>FACT_ORDERS[[#This Row],[ProductPrice]]*FACT_ORDERS[[#This Row],[Quantity]]</f>
        <v>238</v>
      </c>
      <c r="K3581" s="12" t="str">
        <f>VLOOKUP(C:C,DIM_CUSTOMERS!A:G,7,FALSE)</f>
        <v>Canada</v>
      </c>
      <c r="L3581" s="30" cm="1">
        <f t="array" ref="L3581">_xlfn.IFS(
    AND(FACT_ORDERS[[#This Row],[DeliveryMehtod]]="shippment",FACT_ORDERS[[#This Row],[TotalAmount]]&gt;=200), 0,
    AND(FACT_ORDERS[[#This Row],[DeliveryMehtod]]="pickup"), 15,
    AND(FACT_ORDERS[[#This Row],[DeliveryMehtod]]="shippment",FACT_ORDERS[[#This Row],[TotalAmount]]&lt;200), 35
)</f>
        <v>0</v>
      </c>
      <c r="M3581" s="12" t="str" cm="1">
        <f t="array" ref="M3581">_xlfn.IFS(
    SUMIFS(FACT_ORDERS[TotalAmount], FACT_ORDERS[WD_CUSTOMERS],FACT_ORDERS[[#This Row],[WD_CUSTOMERS]])&gt;=15000, "VIP",
    SUMIFS(FACT_ORDERS[TotalAmount], FACT_ORDERS[WD_CUSTOMERS],FACT_ORDERS[[#This Row],[WD_CUSTOMERS]])&gt;=8000, "Premium",
    TRUE, "Regular"
)</f>
        <v>VIP</v>
      </c>
      <c r="N3581" s="32" cm="1">
        <f t="array" ref="N3581">_xlfn.IFS(
   FACT_ORDERS[[#This Row],[TypeOfClient]]="VIP", 0.2,
   FACT_ORDERS[[#This Row],[TypeOfClient]]="Premium", 0.1,
   TRUE, 0
)</f>
        <v>0.2</v>
      </c>
      <c r="O3581" s="31" cm="1">
        <f t="array" ref="O3581">_xlfn.IFS(
   FACT_ORDERS[[#This Row],[TotalAmount]]&gt;1500, 0.15,
   FACT_ORDERS[[#This Row],[TotalAmount]]&gt;1000, 0.1,
   FACT_ORDERS[[#This Row],[TotalAmount]]&gt;500, 0.05,
   TRUE, 0
)</f>
        <v>0</v>
      </c>
      <c r="P3581" s="28">
        <f xml:space="preserve"> FACT_ORDERS[[#This Row],[TotalAmount]] * (1 - (FACT_ORDERS[[#This Row],[ClientDiscount]] + FACT_ORDERS[[#This Row],[OrderDiscount]]) )</f>
        <v>190.4</v>
      </c>
      <c r="Q3581" s="28">
        <f>FACT_ORDERS[[#This Row],[TotalAmountWithDiscount]]+FACT_ORDERS[[#This Row],[DeliveryCost]]</f>
        <v>190.4</v>
      </c>
      <c r="R3581" s="35">
        <v>45459</v>
      </c>
      <c r="S3581" s="35" t="str">
        <f>IF(NETWORKDAYS(FACT_ORDERS[[#This Row],[Order-Date]], FACT_ORDERS[[#This Row],[ArrivalDate ]]) &gt; 10, "Late", "On Time")</f>
        <v>On Time</v>
      </c>
    </row>
    <row r="3582" spans="1:19" x14ac:dyDescent="0.3">
      <c r="A3582" s="12">
        <v>8580</v>
      </c>
      <c r="B3582" s="12">
        <v>277</v>
      </c>
      <c r="C3582" s="12">
        <v>10144</v>
      </c>
      <c r="D3582" s="12">
        <v>3581</v>
      </c>
      <c r="E3582" s="12" t="s">
        <v>244</v>
      </c>
      <c r="F3582" s="13">
        <v>45135</v>
      </c>
      <c r="G3582" s="26" t="s">
        <v>13888</v>
      </c>
      <c r="H3582" s="12">
        <v>44</v>
      </c>
      <c r="I3582" s="28">
        <f>VLOOKUP(B:B,DIM_PRODUCTS!A:F,5,FALSE)</f>
        <v>19</v>
      </c>
      <c r="J3582" s="28">
        <f>FACT_ORDERS[[#This Row],[ProductPrice]]*FACT_ORDERS[[#This Row],[Quantity]]</f>
        <v>836</v>
      </c>
      <c r="K3582" s="12" t="str">
        <f>VLOOKUP(C:C,DIM_CUSTOMERS!A:G,7,FALSE)</f>
        <v>Canada</v>
      </c>
      <c r="L3582" s="30" cm="1">
        <f t="array" ref="L3582">_xlfn.IFS(
    AND(FACT_ORDERS[[#This Row],[DeliveryMehtod]]="shippment",FACT_ORDERS[[#This Row],[TotalAmount]]&gt;=200), 0,
    AND(FACT_ORDERS[[#This Row],[DeliveryMehtod]]="pickup"), 15,
    AND(FACT_ORDERS[[#This Row],[DeliveryMehtod]]="shippment",FACT_ORDERS[[#This Row],[TotalAmount]]&lt;200), 35
)</f>
        <v>0</v>
      </c>
      <c r="M3582" s="12" t="str" cm="1">
        <f t="array" ref="M3582">_xlfn.IFS(
    SUMIFS(FACT_ORDERS[TotalAmount], FACT_ORDERS[WD_CUSTOMERS],FACT_ORDERS[[#This Row],[WD_CUSTOMERS]])&gt;=15000, "VIP",
    SUMIFS(FACT_ORDERS[TotalAmount], FACT_ORDERS[WD_CUSTOMERS],FACT_ORDERS[[#This Row],[WD_CUSTOMERS]])&gt;=8000, "Premium",
    TRUE, "Regular"
)</f>
        <v>VIP</v>
      </c>
      <c r="N3582" s="32" cm="1">
        <f t="array" ref="N3582">_xlfn.IFS(
   FACT_ORDERS[[#This Row],[TypeOfClient]]="VIP", 0.2,
   FACT_ORDERS[[#This Row],[TypeOfClient]]="Premium", 0.1,
   TRUE, 0
)</f>
        <v>0.2</v>
      </c>
      <c r="O3582" s="31" cm="1">
        <f t="array" ref="O3582">_xlfn.IFS(
   FACT_ORDERS[[#This Row],[TotalAmount]]&gt;1500, 0.15,
   FACT_ORDERS[[#This Row],[TotalAmount]]&gt;1000, 0.1,
   FACT_ORDERS[[#This Row],[TotalAmount]]&gt;500, 0.05,
   TRUE, 0
)</f>
        <v>0.05</v>
      </c>
      <c r="P3582" s="28">
        <f xml:space="preserve"> FACT_ORDERS[[#This Row],[TotalAmount]] * (1 - (FACT_ORDERS[[#This Row],[ClientDiscount]] + FACT_ORDERS[[#This Row],[OrderDiscount]]) )</f>
        <v>627</v>
      </c>
      <c r="Q3582" s="28">
        <f>FACT_ORDERS[[#This Row],[TotalAmountWithDiscount]]+FACT_ORDERS[[#This Row],[DeliveryCost]]</f>
        <v>627</v>
      </c>
      <c r="R3582" s="35">
        <v>45142</v>
      </c>
      <c r="S3582" s="35" t="str">
        <f>IF(NETWORKDAYS(FACT_ORDERS[[#This Row],[Order-Date]], FACT_ORDERS[[#This Row],[ArrivalDate ]]) &gt; 10, "Late", "On Time")</f>
        <v>On Time</v>
      </c>
    </row>
    <row r="3583" spans="1:19" x14ac:dyDescent="0.3">
      <c r="A3583" s="12">
        <v>8581</v>
      </c>
      <c r="B3583" s="12">
        <v>215</v>
      </c>
      <c r="C3583" s="12">
        <v>10144</v>
      </c>
      <c r="D3583" s="12">
        <v>3582</v>
      </c>
      <c r="E3583" s="12" t="s">
        <v>243</v>
      </c>
      <c r="F3583" s="13">
        <v>45135</v>
      </c>
      <c r="G3583" s="26" t="s">
        <v>13889</v>
      </c>
      <c r="H3583" s="12">
        <v>27</v>
      </c>
      <c r="I3583" s="28">
        <f>VLOOKUP(B:B,DIM_PRODUCTS!A:F,5,FALSE)</f>
        <v>41</v>
      </c>
      <c r="J3583" s="28">
        <f>FACT_ORDERS[[#This Row],[ProductPrice]]*FACT_ORDERS[[#This Row],[Quantity]]</f>
        <v>1107</v>
      </c>
      <c r="K3583" s="12" t="str">
        <f>VLOOKUP(C:C,DIM_CUSTOMERS!A:G,7,FALSE)</f>
        <v>Canada</v>
      </c>
      <c r="L3583" s="30" cm="1">
        <f t="array" ref="L3583">_xlfn.IFS(
    AND(FACT_ORDERS[[#This Row],[DeliveryMehtod]]="shippment",FACT_ORDERS[[#This Row],[TotalAmount]]&gt;=200), 0,
    AND(FACT_ORDERS[[#This Row],[DeliveryMehtod]]="pickup"), 15,
    AND(FACT_ORDERS[[#This Row],[DeliveryMehtod]]="shippment",FACT_ORDERS[[#This Row],[TotalAmount]]&lt;200), 35
)</f>
        <v>15</v>
      </c>
      <c r="M3583" s="12" t="str" cm="1">
        <f t="array" ref="M3583">_xlfn.IFS(
    SUMIFS(FACT_ORDERS[TotalAmount], FACT_ORDERS[WD_CUSTOMERS],FACT_ORDERS[[#This Row],[WD_CUSTOMERS]])&gt;=15000, "VIP",
    SUMIFS(FACT_ORDERS[TotalAmount], FACT_ORDERS[WD_CUSTOMERS],FACT_ORDERS[[#This Row],[WD_CUSTOMERS]])&gt;=8000, "Premium",
    TRUE, "Regular"
)</f>
        <v>VIP</v>
      </c>
      <c r="N3583" s="32" cm="1">
        <f t="array" ref="N3583">_xlfn.IFS(
   FACT_ORDERS[[#This Row],[TypeOfClient]]="VIP", 0.2,
   FACT_ORDERS[[#This Row],[TypeOfClient]]="Premium", 0.1,
   TRUE, 0
)</f>
        <v>0.2</v>
      </c>
      <c r="O3583" s="31" cm="1">
        <f t="array" ref="O3583">_xlfn.IFS(
   FACT_ORDERS[[#This Row],[TotalAmount]]&gt;1500, 0.15,
   FACT_ORDERS[[#This Row],[TotalAmount]]&gt;1000, 0.1,
   FACT_ORDERS[[#This Row],[TotalAmount]]&gt;500, 0.05,
   TRUE, 0
)</f>
        <v>0.1</v>
      </c>
      <c r="P3583" s="28">
        <f xml:space="preserve"> FACT_ORDERS[[#This Row],[TotalAmount]] * (1 - (FACT_ORDERS[[#This Row],[ClientDiscount]] + FACT_ORDERS[[#This Row],[OrderDiscount]]) )</f>
        <v>774.9</v>
      </c>
      <c r="Q3583" s="28">
        <f>FACT_ORDERS[[#This Row],[TotalAmountWithDiscount]]+FACT_ORDERS[[#This Row],[DeliveryCost]]</f>
        <v>789.9</v>
      </c>
      <c r="R3583" s="35">
        <v>45145</v>
      </c>
      <c r="S3583" s="35" t="str">
        <f>IF(NETWORKDAYS(FACT_ORDERS[[#This Row],[Order-Date]], FACT_ORDERS[[#This Row],[ArrivalDate ]]) &gt; 10, "Late", "On Time")</f>
        <v>On Time</v>
      </c>
    </row>
    <row r="3584" spans="1:19" x14ac:dyDescent="0.3">
      <c r="A3584" s="12">
        <v>8582</v>
      </c>
      <c r="B3584" s="12">
        <v>288</v>
      </c>
      <c r="C3584" s="12">
        <v>10144</v>
      </c>
      <c r="D3584" s="12">
        <v>3583</v>
      </c>
      <c r="E3584" s="12" t="s">
        <v>243</v>
      </c>
      <c r="F3584" s="13">
        <v>45135</v>
      </c>
      <c r="G3584" s="26" t="s">
        <v>13890</v>
      </c>
      <c r="H3584" s="12">
        <v>10</v>
      </c>
      <c r="I3584" s="28">
        <f>VLOOKUP(B:B,DIM_PRODUCTS!A:F,5,FALSE)</f>
        <v>14</v>
      </c>
      <c r="J3584" s="28">
        <f>FACT_ORDERS[[#This Row],[ProductPrice]]*FACT_ORDERS[[#This Row],[Quantity]]</f>
        <v>140</v>
      </c>
      <c r="K3584" s="12" t="str">
        <f>VLOOKUP(C:C,DIM_CUSTOMERS!A:G,7,FALSE)</f>
        <v>Canada</v>
      </c>
      <c r="L3584" s="30" cm="1">
        <f t="array" ref="L3584">_xlfn.IFS(
    AND(FACT_ORDERS[[#This Row],[DeliveryMehtod]]="shippment",FACT_ORDERS[[#This Row],[TotalAmount]]&gt;=200), 0,
    AND(FACT_ORDERS[[#This Row],[DeliveryMehtod]]="pickup"), 15,
    AND(FACT_ORDERS[[#This Row],[DeliveryMehtod]]="shippment",FACT_ORDERS[[#This Row],[TotalAmount]]&lt;200), 35
)</f>
        <v>15</v>
      </c>
      <c r="M3584" s="12" t="str" cm="1">
        <f t="array" ref="M3584">_xlfn.IFS(
    SUMIFS(FACT_ORDERS[TotalAmount], FACT_ORDERS[WD_CUSTOMERS],FACT_ORDERS[[#This Row],[WD_CUSTOMERS]])&gt;=15000, "VIP",
    SUMIFS(FACT_ORDERS[TotalAmount], FACT_ORDERS[WD_CUSTOMERS],FACT_ORDERS[[#This Row],[WD_CUSTOMERS]])&gt;=8000, "Premium",
    TRUE, "Regular"
)</f>
        <v>VIP</v>
      </c>
      <c r="N3584" s="32" cm="1">
        <f t="array" ref="N3584">_xlfn.IFS(
   FACT_ORDERS[[#This Row],[TypeOfClient]]="VIP", 0.2,
   FACT_ORDERS[[#This Row],[TypeOfClient]]="Premium", 0.1,
   TRUE, 0
)</f>
        <v>0.2</v>
      </c>
      <c r="O3584" s="31" cm="1">
        <f t="array" ref="O3584">_xlfn.IFS(
   FACT_ORDERS[[#This Row],[TotalAmount]]&gt;1500, 0.15,
   FACT_ORDERS[[#This Row],[TotalAmount]]&gt;1000, 0.1,
   FACT_ORDERS[[#This Row],[TotalAmount]]&gt;500, 0.05,
   TRUE, 0
)</f>
        <v>0</v>
      </c>
      <c r="P3584" s="28">
        <f xml:space="preserve"> FACT_ORDERS[[#This Row],[TotalAmount]] * (1 - (FACT_ORDERS[[#This Row],[ClientDiscount]] + FACT_ORDERS[[#This Row],[OrderDiscount]]) )</f>
        <v>112</v>
      </c>
      <c r="Q3584" s="28">
        <f>FACT_ORDERS[[#This Row],[TotalAmountWithDiscount]]+FACT_ORDERS[[#This Row],[DeliveryCost]]</f>
        <v>127</v>
      </c>
      <c r="R3584" s="35">
        <v>45143</v>
      </c>
      <c r="S3584" s="35" t="str">
        <f>IF(NETWORKDAYS(FACT_ORDERS[[#This Row],[Order-Date]], FACT_ORDERS[[#This Row],[ArrivalDate ]]) &gt; 10, "Late", "On Time")</f>
        <v>On Time</v>
      </c>
    </row>
    <row r="3585" spans="1:19" x14ac:dyDescent="0.3">
      <c r="A3585" s="12">
        <v>8583</v>
      </c>
      <c r="B3585" s="12">
        <v>277</v>
      </c>
      <c r="C3585" s="12">
        <v>10144</v>
      </c>
      <c r="D3585" s="12">
        <v>3584</v>
      </c>
      <c r="E3585" s="12" t="s">
        <v>244</v>
      </c>
      <c r="F3585" s="13">
        <v>45265</v>
      </c>
      <c r="G3585" s="26" t="s">
        <v>3727</v>
      </c>
      <c r="H3585" s="12">
        <v>28</v>
      </c>
      <c r="I3585" s="28">
        <f>VLOOKUP(B:B,DIM_PRODUCTS!A:F,5,FALSE)</f>
        <v>19</v>
      </c>
      <c r="J3585" s="28">
        <f>FACT_ORDERS[[#This Row],[ProductPrice]]*FACT_ORDERS[[#This Row],[Quantity]]</f>
        <v>532</v>
      </c>
      <c r="K3585" s="12" t="str">
        <f>VLOOKUP(C:C,DIM_CUSTOMERS!A:G,7,FALSE)</f>
        <v>Canada</v>
      </c>
      <c r="L3585" s="30" cm="1">
        <f t="array" ref="L3585">_xlfn.IFS(
    AND(FACT_ORDERS[[#This Row],[DeliveryMehtod]]="shippment",FACT_ORDERS[[#This Row],[TotalAmount]]&gt;=200), 0,
    AND(FACT_ORDERS[[#This Row],[DeliveryMehtod]]="pickup"), 15,
    AND(FACT_ORDERS[[#This Row],[DeliveryMehtod]]="shippment",FACT_ORDERS[[#This Row],[TotalAmount]]&lt;200), 35
)</f>
        <v>0</v>
      </c>
      <c r="M3585" s="12" t="str" cm="1">
        <f t="array" ref="M3585">_xlfn.IFS(
    SUMIFS(FACT_ORDERS[TotalAmount], FACT_ORDERS[WD_CUSTOMERS],FACT_ORDERS[[#This Row],[WD_CUSTOMERS]])&gt;=15000, "VIP",
    SUMIFS(FACT_ORDERS[TotalAmount], FACT_ORDERS[WD_CUSTOMERS],FACT_ORDERS[[#This Row],[WD_CUSTOMERS]])&gt;=8000, "Premium",
    TRUE, "Regular"
)</f>
        <v>VIP</v>
      </c>
      <c r="N3585" s="32" cm="1">
        <f t="array" ref="N3585">_xlfn.IFS(
   FACT_ORDERS[[#This Row],[TypeOfClient]]="VIP", 0.2,
   FACT_ORDERS[[#This Row],[TypeOfClient]]="Premium", 0.1,
   TRUE, 0
)</f>
        <v>0.2</v>
      </c>
      <c r="O3585" s="31" cm="1">
        <f t="array" ref="O3585">_xlfn.IFS(
   FACT_ORDERS[[#This Row],[TotalAmount]]&gt;1500, 0.15,
   FACT_ORDERS[[#This Row],[TotalAmount]]&gt;1000, 0.1,
   FACT_ORDERS[[#This Row],[TotalAmount]]&gt;500, 0.05,
   TRUE, 0
)</f>
        <v>0.05</v>
      </c>
      <c r="P3585" s="28">
        <f xml:space="preserve"> FACT_ORDERS[[#This Row],[TotalAmount]] * (1 - (FACT_ORDERS[[#This Row],[ClientDiscount]] + FACT_ORDERS[[#This Row],[OrderDiscount]]) )</f>
        <v>399</v>
      </c>
      <c r="Q3585" s="28">
        <f>FACT_ORDERS[[#This Row],[TotalAmountWithDiscount]]+FACT_ORDERS[[#This Row],[DeliveryCost]]</f>
        <v>399</v>
      </c>
      <c r="R3585" s="35">
        <v>45275</v>
      </c>
      <c r="S3585" s="35" t="str">
        <f>IF(NETWORKDAYS(FACT_ORDERS[[#This Row],[Order-Date]], FACT_ORDERS[[#This Row],[ArrivalDate ]]) &gt; 10, "Late", "On Time")</f>
        <v>On Time</v>
      </c>
    </row>
    <row r="3586" spans="1:19" x14ac:dyDescent="0.3">
      <c r="A3586" s="12">
        <v>8584</v>
      </c>
      <c r="B3586" s="12">
        <v>215</v>
      </c>
      <c r="C3586" s="12">
        <v>10144</v>
      </c>
      <c r="D3586" s="12">
        <v>3585</v>
      </c>
      <c r="E3586" s="12" t="s">
        <v>243</v>
      </c>
      <c r="F3586" s="13">
        <v>45265</v>
      </c>
      <c r="G3586" s="26" t="s">
        <v>13891</v>
      </c>
      <c r="H3586" s="12">
        <v>38</v>
      </c>
      <c r="I3586" s="28">
        <f>VLOOKUP(B:B,DIM_PRODUCTS!A:F,5,FALSE)</f>
        <v>41</v>
      </c>
      <c r="J3586" s="28">
        <f>FACT_ORDERS[[#This Row],[ProductPrice]]*FACT_ORDERS[[#This Row],[Quantity]]</f>
        <v>1558</v>
      </c>
      <c r="K3586" s="12" t="str">
        <f>VLOOKUP(C:C,DIM_CUSTOMERS!A:G,7,FALSE)</f>
        <v>Canada</v>
      </c>
      <c r="L3586" s="30" cm="1">
        <f t="array" ref="L3586">_xlfn.IFS(
    AND(FACT_ORDERS[[#This Row],[DeliveryMehtod]]="shippment",FACT_ORDERS[[#This Row],[TotalAmount]]&gt;=200), 0,
    AND(FACT_ORDERS[[#This Row],[DeliveryMehtod]]="pickup"), 15,
    AND(FACT_ORDERS[[#This Row],[DeliveryMehtod]]="shippment",FACT_ORDERS[[#This Row],[TotalAmount]]&lt;200), 35
)</f>
        <v>15</v>
      </c>
      <c r="M3586" s="12" t="str" cm="1">
        <f t="array" ref="M3586">_xlfn.IFS(
    SUMIFS(FACT_ORDERS[TotalAmount], FACT_ORDERS[WD_CUSTOMERS],FACT_ORDERS[[#This Row],[WD_CUSTOMERS]])&gt;=15000, "VIP",
    SUMIFS(FACT_ORDERS[TotalAmount], FACT_ORDERS[WD_CUSTOMERS],FACT_ORDERS[[#This Row],[WD_CUSTOMERS]])&gt;=8000, "Premium",
    TRUE, "Regular"
)</f>
        <v>VIP</v>
      </c>
      <c r="N3586" s="32" cm="1">
        <f t="array" ref="N3586">_xlfn.IFS(
   FACT_ORDERS[[#This Row],[TypeOfClient]]="VIP", 0.2,
   FACT_ORDERS[[#This Row],[TypeOfClient]]="Premium", 0.1,
   TRUE, 0
)</f>
        <v>0.2</v>
      </c>
      <c r="O3586" s="31" cm="1">
        <f t="array" ref="O3586">_xlfn.IFS(
   FACT_ORDERS[[#This Row],[TotalAmount]]&gt;1500, 0.15,
   FACT_ORDERS[[#This Row],[TotalAmount]]&gt;1000, 0.1,
   FACT_ORDERS[[#This Row],[TotalAmount]]&gt;500, 0.05,
   TRUE, 0
)</f>
        <v>0.15</v>
      </c>
      <c r="P3586" s="28">
        <f xml:space="preserve"> FACT_ORDERS[[#This Row],[TotalAmount]] * (1 - (FACT_ORDERS[[#This Row],[ClientDiscount]] + FACT_ORDERS[[#This Row],[OrderDiscount]]) )</f>
        <v>1012.7</v>
      </c>
      <c r="Q3586" s="28">
        <f>FACT_ORDERS[[#This Row],[TotalAmountWithDiscount]]+FACT_ORDERS[[#This Row],[DeliveryCost]]</f>
        <v>1027.7</v>
      </c>
      <c r="R3586" s="35">
        <v>45275</v>
      </c>
      <c r="S3586" s="35" t="str">
        <f>IF(NETWORKDAYS(FACT_ORDERS[[#This Row],[Order-Date]], FACT_ORDERS[[#This Row],[ArrivalDate ]]) &gt; 10, "Late", "On Time")</f>
        <v>On Time</v>
      </c>
    </row>
    <row r="3587" spans="1:19" x14ac:dyDescent="0.3">
      <c r="A3587" s="12">
        <v>8585</v>
      </c>
      <c r="B3587" s="12">
        <v>288</v>
      </c>
      <c r="C3587" s="12">
        <v>10144</v>
      </c>
      <c r="D3587" s="12">
        <v>3586</v>
      </c>
      <c r="E3587" s="12" t="s">
        <v>244</v>
      </c>
      <c r="F3587" s="13">
        <v>45265</v>
      </c>
      <c r="G3587" s="26" t="s">
        <v>13892</v>
      </c>
      <c r="H3587" s="12">
        <v>12</v>
      </c>
      <c r="I3587" s="28">
        <f>VLOOKUP(B:B,DIM_PRODUCTS!A:F,5,FALSE)</f>
        <v>14</v>
      </c>
      <c r="J3587" s="28">
        <f>FACT_ORDERS[[#This Row],[ProductPrice]]*FACT_ORDERS[[#This Row],[Quantity]]</f>
        <v>168</v>
      </c>
      <c r="K3587" s="12" t="str">
        <f>VLOOKUP(C:C,DIM_CUSTOMERS!A:G,7,FALSE)</f>
        <v>Canada</v>
      </c>
      <c r="L3587" s="30" cm="1">
        <f t="array" ref="L3587">_xlfn.IFS(
    AND(FACT_ORDERS[[#This Row],[DeliveryMehtod]]="shippment",FACT_ORDERS[[#This Row],[TotalAmount]]&gt;=200), 0,
    AND(FACT_ORDERS[[#This Row],[DeliveryMehtod]]="pickup"), 15,
    AND(FACT_ORDERS[[#This Row],[DeliveryMehtod]]="shippment",FACT_ORDERS[[#This Row],[TotalAmount]]&lt;200), 35
)</f>
        <v>35</v>
      </c>
      <c r="M3587" s="12" t="str" cm="1">
        <f t="array" ref="M3587">_xlfn.IFS(
    SUMIFS(FACT_ORDERS[TotalAmount], FACT_ORDERS[WD_CUSTOMERS],FACT_ORDERS[[#This Row],[WD_CUSTOMERS]])&gt;=15000, "VIP",
    SUMIFS(FACT_ORDERS[TotalAmount], FACT_ORDERS[WD_CUSTOMERS],FACT_ORDERS[[#This Row],[WD_CUSTOMERS]])&gt;=8000, "Premium",
    TRUE, "Regular"
)</f>
        <v>VIP</v>
      </c>
      <c r="N3587" s="32" cm="1">
        <f t="array" ref="N3587">_xlfn.IFS(
   FACT_ORDERS[[#This Row],[TypeOfClient]]="VIP", 0.2,
   FACT_ORDERS[[#This Row],[TypeOfClient]]="Premium", 0.1,
   TRUE, 0
)</f>
        <v>0.2</v>
      </c>
      <c r="O3587" s="31" cm="1">
        <f t="array" ref="O3587">_xlfn.IFS(
   FACT_ORDERS[[#This Row],[TotalAmount]]&gt;1500, 0.15,
   FACT_ORDERS[[#This Row],[TotalAmount]]&gt;1000, 0.1,
   FACT_ORDERS[[#This Row],[TotalAmount]]&gt;500, 0.05,
   TRUE, 0
)</f>
        <v>0</v>
      </c>
      <c r="P3587" s="28">
        <f xml:space="preserve"> FACT_ORDERS[[#This Row],[TotalAmount]] * (1 - (FACT_ORDERS[[#This Row],[ClientDiscount]] + FACT_ORDERS[[#This Row],[OrderDiscount]]) )</f>
        <v>134.4</v>
      </c>
      <c r="Q3587" s="28">
        <f>FACT_ORDERS[[#This Row],[TotalAmountWithDiscount]]+FACT_ORDERS[[#This Row],[DeliveryCost]]</f>
        <v>169.4</v>
      </c>
      <c r="R3587" s="35">
        <v>45275</v>
      </c>
      <c r="S3587" s="35" t="str">
        <f>IF(NETWORKDAYS(FACT_ORDERS[[#This Row],[Order-Date]], FACT_ORDERS[[#This Row],[ArrivalDate ]]) &gt; 10, "Late", "On Time")</f>
        <v>On Time</v>
      </c>
    </row>
    <row r="3588" spans="1:19" x14ac:dyDescent="0.3">
      <c r="A3588" s="12">
        <v>8586</v>
      </c>
      <c r="B3588" s="12">
        <v>277</v>
      </c>
      <c r="C3588" s="12">
        <v>10144</v>
      </c>
      <c r="D3588" s="12">
        <v>3587</v>
      </c>
      <c r="E3588" s="12" t="s">
        <v>243</v>
      </c>
      <c r="F3588" s="13">
        <v>45491</v>
      </c>
      <c r="G3588" s="26" t="s">
        <v>13893</v>
      </c>
      <c r="H3588" s="12">
        <v>27</v>
      </c>
      <c r="I3588" s="28">
        <f>VLOOKUP(B:B,DIM_PRODUCTS!A:F,5,FALSE)</f>
        <v>19</v>
      </c>
      <c r="J3588" s="28">
        <f>FACT_ORDERS[[#This Row],[ProductPrice]]*FACT_ORDERS[[#This Row],[Quantity]]</f>
        <v>513</v>
      </c>
      <c r="K3588" s="12" t="str">
        <f>VLOOKUP(C:C,DIM_CUSTOMERS!A:G,7,FALSE)</f>
        <v>Canada</v>
      </c>
      <c r="L3588" s="30" cm="1">
        <f t="array" ref="L3588">_xlfn.IFS(
    AND(FACT_ORDERS[[#This Row],[DeliveryMehtod]]="shippment",FACT_ORDERS[[#This Row],[TotalAmount]]&gt;=200), 0,
    AND(FACT_ORDERS[[#This Row],[DeliveryMehtod]]="pickup"), 15,
    AND(FACT_ORDERS[[#This Row],[DeliveryMehtod]]="shippment",FACT_ORDERS[[#This Row],[TotalAmount]]&lt;200), 35
)</f>
        <v>15</v>
      </c>
      <c r="M3588" s="12" t="str" cm="1">
        <f t="array" ref="M3588">_xlfn.IFS(
    SUMIFS(FACT_ORDERS[TotalAmount], FACT_ORDERS[WD_CUSTOMERS],FACT_ORDERS[[#This Row],[WD_CUSTOMERS]])&gt;=15000, "VIP",
    SUMIFS(FACT_ORDERS[TotalAmount], FACT_ORDERS[WD_CUSTOMERS],FACT_ORDERS[[#This Row],[WD_CUSTOMERS]])&gt;=8000, "Premium",
    TRUE, "Regular"
)</f>
        <v>VIP</v>
      </c>
      <c r="N3588" s="32" cm="1">
        <f t="array" ref="N3588">_xlfn.IFS(
   FACT_ORDERS[[#This Row],[TypeOfClient]]="VIP", 0.2,
   FACT_ORDERS[[#This Row],[TypeOfClient]]="Premium", 0.1,
   TRUE, 0
)</f>
        <v>0.2</v>
      </c>
      <c r="O3588" s="31" cm="1">
        <f t="array" ref="O3588">_xlfn.IFS(
   FACT_ORDERS[[#This Row],[TotalAmount]]&gt;1500, 0.15,
   FACT_ORDERS[[#This Row],[TotalAmount]]&gt;1000, 0.1,
   FACT_ORDERS[[#This Row],[TotalAmount]]&gt;500, 0.05,
   TRUE, 0
)</f>
        <v>0.05</v>
      </c>
      <c r="P3588" s="28">
        <f xml:space="preserve"> FACT_ORDERS[[#This Row],[TotalAmount]] * (1 - (FACT_ORDERS[[#This Row],[ClientDiscount]] + FACT_ORDERS[[#This Row],[OrderDiscount]]) )</f>
        <v>384.75</v>
      </c>
      <c r="Q3588" s="28">
        <f>FACT_ORDERS[[#This Row],[TotalAmountWithDiscount]]+FACT_ORDERS[[#This Row],[DeliveryCost]]</f>
        <v>399.75</v>
      </c>
      <c r="R3588" s="35">
        <v>45499</v>
      </c>
      <c r="S3588" s="35" t="str">
        <f>IF(NETWORKDAYS(FACT_ORDERS[[#This Row],[Order-Date]], FACT_ORDERS[[#This Row],[ArrivalDate ]]) &gt; 10, "Late", "On Time")</f>
        <v>On Time</v>
      </c>
    </row>
    <row r="3589" spans="1:19" x14ac:dyDescent="0.3">
      <c r="A3589" s="12">
        <v>8587</v>
      </c>
      <c r="B3589" s="12">
        <v>215</v>
      </c>
      <c r="C3589" s="12">
        <v>10144</v>
      </c>
      <c r="D3589" s="12">
        <v>3588</v>
      </c>
      <c r="E3589" s="12" t="s">
        <v>243</v>
      </c>
      <c r="F3589" s="13">
        <v>45491</v>
      </c>
      <c r="G3589" s="26" t="s">
        <v>13894</v>
      </c>
      <c r="H3589" s="12">
        <v>38</v>
      </c>
      <c r="I3589" s="28">
        <f>VLOOKUP(B:B,DIM_PRODUCTS!A:F,5,FALSE)</f>
        <v>41</v>
      </c>
      <c r="J3589" s="28">
        <f>FACT_ORDERS[[#This Row],[ProductPrice]]*FACT_ORDERS[[#This Row],[Quantity]]</f>
        <v>1558</v>
      </c>
      <c r="K3589" s="12" t="str">
        <f>VLOOKUP(C:C,DIM_CUSTOMERS!A:G,7,FALSE)</f>
        <v>Canada</v>
      </c>
      <c r="L3589" s="30" cm="1">
        <f t="array" ref="L3589">_xlfn.IFS(
    AND(FACT_ORDERS[[#This Row],[DeliveryMehtod]]="shippment",FACT_ORDERS[[#This Row],[TotalAmount]]&gt;=200), 0,
    AND(FACT_ORDERS[[#This Row],[DeliveryMehtod]]="pickup"), 15,
    AND(FACT_ORDERS[[#This Row],[DeliveryMehtod]]="shippment",FACT_ORDERS[[#This Row],[TotalAmount]]&lt;200), 35
)</f>
        <v>15</v>
      </c>
      <c r="M3589" s="12" t="str" cm="1">
        <f t="array" ref="M3589">_xlfn.IFS(
    SUMIFS(FACT_ORDERS[TotalAmount], FACT_ORDERS[WD_CUSTOMERS],FACT_ORDERS[[#This Row],[WD_CUSTOMERS]])&gt;=15000, "VIP",
    SUMIFS(FACT_ORDERS[TotalAmount], FACT_ORDERS[WD_CUSTOMERS],FACT_ORDERS[[#This Row],[WD_CUSTOMERS]])&gt;=8000, "Premium",
    TRUE, "Regular"
)</f>
        <v>VIP</v>
      </c>
      <c r="N3589" s="32" cm="1">
        <f t="array" ref="N3589">_xlfn.IFS(
   FACT_ORDERS[[#This Row],[TypeOfClient]]="VIP", 0.2,
   FACT_ORDERS[[#This Row],[TypeOfClient]]="Premium", 0.1,
   TRUE, 0
)</f>
        <v>0.2</v>
      </c>
      <c r="O3589" s="31" cm="1">
        <f t="array" ref="O3589">_xlfn.IFS(
   FACT_ORDERS[[#This Row],[TotalAmount]]&gt;1500, 0.15,
   FACT_ORDERS[[#This Row],[TotalAmount]]&gt;1000, 0.1,
   FACT_ORDERS[[#This Row],[TotalAmount]]&gt;500, 0.05,
   TRUE, 0
)</f>
        <v>0.15</v>
      </c>
      <c r="P3589" s="28">
        <f xml:space="preserve"> FACT_ORDERS[[#This Row],[TotalAmount]] * (1 - (FACT_ORDERS[[#This Row],[ClientDiscount]] + FACT_ORDERS[[#This Row],[OrderDiscount]]) )</f>
        <v>1012.7</v>
      </c>
      <c r="Q3589" s="28">
        <f>FACT_ORDERS[[#This Row],[TotalAmountWithDiscount]]+FACT_ORDERS[[#This Row],[DeliveryCost]]</f>
        <v>1027.7</v>
      </c>
      <c r="R3589" s="35">
        <v>45502</v>
      </c>
      <c r="S3589" s="35" t="str">
        <f>IF(NETWORKDAYS(FACT_ORDERS[[#This Row],[Order-Date]], FACT_ORDERS[[#This Row],[ArrivalDate ]]) &gt; 10, "Late", "On Time")</f>
        <v>On Time</v>
      </c>
    </row>
    <row r="3590" spans="1:19" x14ac:dyDescent="0.3">
      <c r="A3590" s="12">
        <v>8588</v>
      </c>
      <c r="B3590" s="12">
        <v>288</v>
      </c>
      <c r="C3590" s="12">
        <v>10144</v>
      </c>
      <c r="D3590" s="12">
        <v>3589</v>
      </c>
      <c r="E3590" s="12" t="s">
        <v>243</v>
      </c>
      <c r="F3590" s="13">
        <v>45491</v>
      </c>
      <c r="G3590" s="26" t="s">
        <v>13895</v>
      </c>
      <c r="H3590" s="12">
        <v>18</v>
      </c>
      <c r="I3590" s="28">
        <f>VLOOKUP(B:B,DIM_PRODUCTS!A:F,5,FALSE)</f>
        <v>14</v>
      </c>
      <c r="J3590" s="28">
        <f>FACT_ORDERS[[#This Row],[ProductPrice]]*FACT_ORDERS[[#This Row],[Quantity]]</f>
        <v>252</v>
      </c>
      <c r="K3590" s="12" t="str">
        <f>VLOOKUP(C:C,DIM_CUSTOMERS!A:G,7,FALSE)</f>
        <v>Canada</v>
      </c>
      <c r="L3590" s="30" cm="1">
        <f t="array" ref="L3590">_xlfn.IFS(
    AND(FACT_ORDERS[[#This Row],[DeliveryMehtod]]="shippment",FACT_ORDERS[[#This Row],[TotalAmount]]&gt;=200), 0,
    AND(FACT_ORDERS[[#This Row],[DeliveryMehtod]]="pickup"), 15,
    AND(FACT_ORDERS[[#This Row],[DeliveryMehtod]]="shippment",FACT_ORDERS[[#This Row],[TotalAmount]]&lt;200), 35
)</f>
        <v>15</v>
      </c>
      <c r="M3590" s="12" t="str" cm="1">
        <f t="array" ref="M3590">_xlfn.IFS(
    SUMIFS(FACT_ORDERS[TotalAmount], FACT_ORDERS[WD_CUSTOMERS],FACT_ORDERS[[#This Row],[WD_CUSTOMERS]])&gt;=15000, "VIP",
    SUMIFS(FACT_ORDERS[TotalAmount], FACT_ORDERS[WD_CUSTOMERS],FACT_ORDERS[[#This Row],[WD_CUSTOMERS]])&gt;=8000, "Premium",
    TRUE, "Regular"
)</f>
        <v>VIP</v>
      </c>
      <c r="N3590" s="32" cm="1">
        <f t="array" ref="N3590">_xlfn.IFS(
   FACT_ORDERS[[#This Row],[TypeOfClient]]="VIP", 0.2,
   FACT_ORDERS[[#This Row],[TypeOfClient]]="Premium", 0.1,
   TRUE, 0
)</f>
        <v>0.2</v>
      </c>
      <c r="O3590" s="31" cm="1">
        <f t="array" ref="O3590">_xlfn.IFS(
   FACT_ORDERS[[#This Row],[TotalAmount]]&gt;1500, 0.15,
   FACT_ORDERS[[#This Row],[TotalAmount]]&gt;1000, 0.1,
   FACT_ORDERS[[#This Row],[TotalAmount]]&gt;500, 0.05,
   TRUE, 0
)</f>
        <v>0</v>
      </c>
      <c r="P3590" s="28">
        <f xml:space="preserve"> FACT_ORDERS[[#This Row],[TotalAmount]] * (1 - (FACT_ORDERS[[#This Row],[ClientDiscount]] + FACT_ORDERS[[#This Row],[OrderDiscount]]) )</f>
        <v>201.60000000000002</v>
      </c>
      <c r="Q3590" s="28">
        <f>FACT_ORDERS[[#This Row],[TotalAmountWithDiscount]]+FACT_ORDERS[[#This Row],[DeliveryCost]]</f>
        <v>216.60000000000002</v>
      </c>
      <c r="R3590" s="35">
        <v>45500</v>
      </c>
      <c r="S3590" s="35" t="str">
        <f>IF(NETWORKDAYS(FACT_ORDERS[[#This Row],[Order-Date]], FACT_ORDERS[[#This Row],[ArrivalDate ]]) &gt; 10, "Late", "On Time")</f>
        <v>On Time</v>
      </c>
    </row>
    <row r="3591" spans="1:19" x14ac:dyDescent="0.3">
      <c r="A3591" s="12">
        <v>8589</v>
      </c>
      <c r="B3591" s="12">
        <v>299</v>
      </c>
      <c r="C3591" s="12">
        <v>10714</v>
      </c>
      <c r="D3591" s="12">
        <v>3590</v>
      </c>
      <c r="E3591" s="12" t="s">
        <v>243</v>
      </c>
      <c r="F3591" s="13">
        <v>45489</v>
      </c>
      <c r="G3591" s="26" t="s">
        <v>3347</v>
      </c>
      <c r="H3591" s="12">
        <v>22</v>
      </c>
      <c r="I3591" s="28">
        <f>VLOOKUP(B:B,DIM_PRODUCTS!A:F,5,FALSE)</f>
        <v>19</v>
      </c>
      <c r="J3591" s="28">
        <f>FACT_ORDERS[[#This Row],[ProductPrice]]*FACT_ORDERS[[#This Row],[Quantity]]</f>
        <v>418</v>
      </c>
      <c r="K3591" s="12" t="str">
        <f>VLOOKUP(C:C,DIM_CUSTOMERS!A:G,7,FALSE)</f>
        <v>Germany</v>
      </c>
      <c r="L3591" s="30" cm="1">
        <f t="array" ref="L3591">_xlfn.IFS(
    AND(FACT_ORDERS[[#This Row],[DeliveryMehtod]]="shippment",FACT_ORDERS[[#This Row],[TotalAmount]]&gt;=200), 0,
    AND(FACT_ORDERS[[#This Row],[DeliveryMehtod]]="pickup"), 15,
    AND(FACT_ORDERS[[#This Row],[DeliveryMehtod]]="shippment",FACT_ORDERS[[#This Row],[TotalAmount]]&lt;200), 35
)</f>
        <v>15</v>
      </c>
      <c r="M3591" s="12" t="str" cm="1">
        <f t="array" ref="M3591">_xlfn.IFS(
    SUMIFS(FACT_ORDERS[TotalAmount], FACT_ORDERS[WD_CUSTOMERS],FACT_ORDERS[[#This Row],[WD_CUSTOMERS]])&gt;=15000, "VIP",
    SUMIFS(FACT_ORDERS[TotalAmount], FACT_ORDERS[WD_CUSTOMERS],FACT_ORDERS[[#This Row],[WD_CUSTOMERS]])&gt;=8000, "Premium",
    TRUE, "Regular"
)</f>
        <v>Regular</v>
      </c>
      <c r="N3591" s="32" cm="1">
        <f t="array" ref="N3591">_xlfn.IFS(
   FACT_ORDERS[[#This Row],[TypeOfClient]]="VIP", 0.2,
   FACT_ORDERS[[#This Row],[TypeOfClient]]="Premium", 0.1,
   TRUE, 0
)</f>
        <v>0</v>
      </c>
      <c r="O3591" s="31" cm="1">
        <f t="array" ref="O3591">_xlfn.IFS(
   FACT_ORDERS[[#This Row],[TotalAmount]]&gt;1500, 0.15,
   FACT_ORDERS[[#This Row],[TotalAmount]]&gt;1000, 0.1,
   FACT_ORDERS[[#This Row],[TotalAmount]]&gt;500, 0.05,
   TRUE, 0
)</f>
        <v>0</v>
      </c>
      <c r="P3591" s="28">
        <f xml:space="preserve"> FACT_ORDERS[[#This Row],[TotalAmount]] * (1 - (FACT_ORDERS[[#This Row],[ClientDiscount]] + FACT_ORDERS[[#This Row],[OrderDiscount]]) )</f>
        <v>418</v>
      </c>
      <c r="Q3591" s="28">
        <f>FACT_ORDERS[[#This Row],[TotalAmountWithDiscount]]+FACT_ORDERS[[#This Row],[DeliveryCost]]</f>
        <v>433</v>
      </c>
      <c r="R3591" s="35">
        <v>45498</v>
      </c>
      <c r="S3591" s="35" t="str">
        <f>IF(NETWORKDAYS(FACT_ORDERS[[#This Row],[Order-Date]], FACT_ORDERS[[#This Row],[ArrivalDate ]]) &gt; 10, "Late", "On Time")</f>
        <v>On Time</v>
      </c>
    </row>
    <row r="3592" spans="1:19" x14ac:dyDescent="0.3">
      <c r="A3592" s="12">
        <v>8590</v>
      </c>
      <c r="B3592" s="12">
        <v>204</v>
      </c>
      <c r="C3592" s="12">
        <v>10650</v>
      </c>
      <c r="D3592" s="12">
        <v>3591</v>
      </c>
      <c r="E3592" s="12" t="s">
        <v>244</v>
      </c>
      <c r="F3592" s="13">
        <v>45174</v>
      </c>
      <c r="G3592" s="26" t="s">
        <v>13896</v>
      </c>
      <c r="H3592" s="12">
        <v>20</v>
      </c>
      <c r="I3592" s="28">
        <f>VLOOKUP(B:B,DIM_PRODUCTS!A:F,5,FALSE)</f>
        <v>6</v>
      </c>
      <c r="J3592" s="28">
        <f>FACT_ORDERS[[#This Row],[ProductPrice]]*FACT_ORDERS[[#This Row],[Quantity]]</f>
        <v>120</v>
      </c>
      <c r="K3592" s="12" t="str">
        <f>VLOOKUP(C:C,DIM_CUSTOMERS!A:G,7,FALSE)</f>
        <v>Italy</v>
      </c>
      <c r="L3592" s="30" cm="1">
        <f t="array" ref="L3592">_xlfn.IFS(
    AND(FACT_ORDERS[[#This Row],[DeliveryMehtod]]="shippment",FACT_ORDERS[[#This Row],[TotalAmount]]&gt;=200), 0,
    AND(FACT_ORDERS[[#This Row],[DeliveryMehtod]]="pickup"), 15,
    AND(FACT_ORDERS[[#This Row],[DeliveryMehtod]]="shippment",FACT_ORDERS[[#This Row],[TotalAmount]]&lt;200), 35
)</f>
        <v>35</v>
      </c>
      <c r="M3592" s="12" t="str" cm="1">
        <f t="array" ref="M3592">_xlfn.IFS(
    SUMIFS(FACT_ORDERS[TotalAmount], FACT_ORDERS[WD_CUSTOMERS],FACT_ORDERS[[#This Row],[WD_CUSTOMERS]])&gt;=15000, "VIP",
    SUMIFS(FACT_ORDERS[TotalAmount], FACT_ORDERS[WD_CUSTOMERS],FACT_ORDERS[[#This Row],[WD_CUSTOMERS]])&gt;=8000, "Premium",
    TRUE, "Regular"
)</f>
        <v>Regular</v>
      </c>
      <c r="N3592" s="32" cm="1">
        <f t="array" ref="N3592">_xlfn.IFS(
   FACT_ORDERS[[#This Row],[TypeOfClient]]="VIP", 0.2,
   FACT_ORDERS[[#This Row],[TypeOfClient]]="Premium", 0.1,
   TRUE, 0
)</f>
        <v>0</v>
      </c>
      <c r="O3592" s="31" cm="1">
        <f t="array" ref="O3592">_xlfn.IFS(
   FACT_ORDERS[[#This Row],[TotalAmount]]&gt;1500, 0.15,
   FACT_ORDERS[[#This Row],[TotalAmount]]&gt;1000, 0.1,
   FACT_ORDERS[[#This Row],[TotalAmount]]&gt;500, 0.05,
   TRUE, 0
)</f>
        <v>0</v>
      </c>
      <c r="P3592" s="28">
        <f xml:space="preserve"> FACT_ORDERS[[#This Row],[TotalAmount]] * (1 - (FACT_ORDERS[[#This Row],[ClientDiscount]] + FACT_ORDERS[[#This Row],[OrderDiscount]]) )</f>
        <v>120</v>
      </c>
      <c r="Q3592" s="28">
        <f>FACT_ORDERS[[#This Row],[TotalAmountWithDiscount]]+FACT_ORDERS[[#This Row],[DeliveryCost]]</f>
        <v>155</v>
      </c>
      <c r="R3592" s="35">
        <v>45193</v>
      </c>
      <c r="S3592" s="35" t="str">
        <f>IF(NETWORKDAYS(FACT_ORDERS[[#This Row],[Order-Date]], FACT_ORDERS[[#This Row],[ArrivalDate ]]) &gt; 10, "Late", "On Time")</f>
        <v>Late</v>
      </c>
    </row>
    <row r="3593" spans="1:19" x14ac:dyDescent="0.3">
      <c r="A3593" s="12">
        <v>8591</v>
      </c>
      <c r="B3593" s="12">
        <v>289</v>
      </c>
      <c r="C3593" s="12">
        <v>10874</v>
      </c>
      <c r="D3593" s="12">
        <v>3592</v>
      </c>
      <c r="E3593" s="12" t="s">
        <v>243</v>
      </c>
      <c r="F3593" s="13">
        <v>45152</v>
      </c>
      <c r="G3593" s="26" t="s">
        <v>13897</v>
      </c>
      <c r="H3593" s="12">
        <v>19</v>
      </c>
      <c r="I3593" s="28">
        <f>VLOOKUP(B:B,DIM_PRODUCTS!A:F,5,FALSE)</f>
        <v>9</v>
      </c>
      <c r="J3593" s="28">
        <f>FACT_ORDERS[[#This Row],[ProductPrice]]*FACT_ORDERS[[#This Row],[Quantity]]</f>
        <v>171</v>
      </c>
      <c r="K3593" s="12" t="str">
        <f>VLOOKUP(C:C,DIM_CUSTOMERS!A:G,7,FALSE)</f>
        <v>Italy</v>
      </c>
      <c r="L3593" s="30" cm="1">
        <f t="array" ref="L3593">_xlfn.IFS(
    AND(FACT_ORDERS[[#This Row],[DeliveryMehtod]]="shippment",FACT_ORDERS[[#This Row],[TotalAmount]]&gt;=200), 0,
    AND(FACT_ORDERS[[#This Row],[DeliveryMehtod]]="pickup"), 15,
    AND(FACT_ORDERS[[#This Row],[DeliveryMehtod]]="shippment",FACT_ORDERS[[#This Row],[TotalAmount]]&lt;200), 35
)</f>
        <v>15</v>
      </c>
      <c r="M3593" s="12" t="str" cm="1">
        <f t="array" ref="M3593">_xlfn.IFS(
    SUMIFS(FACT_ORDERS[TotalAmount], FACT_ORDERS[WD_CUSTOMERS],FACT_ORDERS[[#This Row],[WD_CUSTOMERS]])&gt;=15000, "VIP",
    SUMIFS(FACT_ORDERS[TotalAmount], FACT_ORDERS[WD_CUSTOMERS],FACT_ORDERS[[#This Row],[WD_CUSTOMERS]])&gt;=8000, "Premium",
    TRUE, "Regular"
)</f>
        <v>Regular</v>
      </c>
      <c r="N3593" s="32" cm="1">
        <f t="array" ref="N3593">_xlfn.IFS(
   FACT_ORDERS[[#This Row],[TypeOfClient]]="VIP", 0.2,
   FACT_ORDERS[[#This Row],[TypeOfClient]]="Premium", 0.1,
   TRUE, 0
)</f>
        <v>0</v>
      </c>
      <c r="O3593" s="31" cm="1">
        <f t="array" ref="O3593">_xlfn.IFS(
   FACT_ORDERS[[#This Row],[TotalAmount]]&gt;1500, 0.15,
   FACT_ORDERS[[#This Row],[TotalAmount]]&gt;1000, 0.1,
   FACT_ORDERS[[#This Row],[TotalAmount]]&gt;500, 0.05,
   TRUE, 0
)</f>
        <v>0</v>
      </c>
      <c r="P3593" s="28">
        <f xml:space="preserve"> FACT_ORDERS[[#This Row],[TotalAmount]] * (1 - (FACT_ORDERS[[#This Row],[ClientDiscount]] + FACT_ORDERS[[#This Row],[OrderDiscount]]) )</f>
        <v>171</v>
      </c>
      <c r="Q3593" s="28">
        <f>FACT_ORDERS[[#This Row],[TotalAmountWithDiscount]]+FACT_ORDERS[[#This Row],[DeliveryCost]]</f>
        <v>186</v>
      </c>
      <c r="R3593" s="35">
        <v>45162</v>
      </c>
      <c r="S3593" s="35" t="str">
        <f>IF(NETWORKDAYS(FACT_ORDERS[[#This Row],[Order-Date]], FACT_ORDERS[[#This Row],[ArrivalDate ]]) &gt; 10, "Late", "On Time")</f>
        <v>On Time</v>
      </c>
    </row>
    <row r="3594" spans="1:19" x14ac:dyDescent="0.3">
      <c r="A3594" s="12">
        <v>8592</v>
      </c>
      <c r="B3594" s="12">
        <v>297</v>
      </c>
      <c r="C3594" s="12">
        <v>10874</v>
      </c>
      <c r="D3594" s="12">
        <v>3593</v>
      </c>
      <c r="E3594" s="12" t="s">
        <v>244</v>
      </c>
      <c r="F3594" s="13">
        <v>45152</v>
      </c>
      <c r="G3594" s="26" t="s">
        <v>13898</v>
      </c>
      <c r="H3594" s="12">
        <v>28</v>
      </c>
      <c r="I3594" s="28">
        <f>VLOOKUP(B:B,DIM_PRODUCTS!A:F,5,FALSE)</f>
        <v>7</v>
      </c>
      <c r="J3594" s="28">
        <f>FACT_ORDERS[[#This Row],[ProductPrice]]*FACT_ORDERS[[#This Row],[Quantity]]</f>
        <v>196</v>
      </c>
      <c r="K3594" s="12" t="str">
        <f>VLOOKUP(C:C,DIM_CUSTOMERS!A:G,7,FALSE)</f>
        <v>Italy</v>
      </c>
      <c r="L3594" s="30" cm="1">
        <f t="array" ref="L3594">_xlfn.IFS(
    AND(FACT_ORDERS[[#This Row],[DeliveryMehtod]]="shippment",FACT_ORDERS[[#This Row],[TotalAmount]]&gt;=200), 0,
    AND(FACT_ORDERS[[#This Row],[DeliveryMehtod]]="pickup"), 15,
    AND(FACT_ORDERS[[#This Row],[DeliveryMehtod]]="shippment",FACT_ORDERS[[#This Row],[TotalAmount]]&lt;200), 35
)</f>
        <v>35</v>
      </c>
      <c r="M3594" s="12" t="str" cm="1">
        <f t="array" ref="M3594">_xlfn.IFS(
    SUMIFS(FACT_ORDERS[TotalAmount], FACT_ORDERS[WD_CUSTOMERS],FACT_ORDERS[[#This Row],[WD_CUSTOMERS]])&gt;=15000, "VIP",
    SUMIFS(FACT_ORDERS[TotalAmount], FACT_ORDERS[WD_CUSTOMERS],FACT_ORDERS[[#This Row],[WD_CUSTOMERS]])&gt;=8000, "Premium",
    TRUE, "Regular"
)</f>
        <v>Regular</v>
      </c>
      <c r="N3594" s="32" cm="1">
        <f t="array" ref="N3594">_xlfn.IFS(
   FACT_ORDERS[[#This Row],[TypeOfClient]]="VIP", 0.2,
   FACT_ORDERS[[#This Row],[TypeOfClient]]="Premium", 0.1,
   TRUE, 0
)</f>
        <v>0</v>
      </c>
      <c r="O3594" s="31" cm="1">
        <f t="array" ref="O3594">_xlfn.IFS(
   FACT_ORDERS[[#This Row],[TotalAmount]]&gt;1500, 0.15,
   FACT_ORDERS[[#This Row],[TotalAmount]]&gt;1000, 0.1,
   FACT_ORDERS[[#This Row],[TotalAmount]]&gt;500, 0.05,
   TRUE, 0
)</f>
        <v>0</v>
      </c>
      <c r="P3594" s="28">
        <f xml:space="preserve"> FACT_ORDERS[[#This Row],[TotalAmount]] * (1 - (FACT_ORDERS[[#This Row],[ClientDiscount]] + FACT_ORDERS[[#This Row],[OrderDiscount]]) )</f>
        <v>196</v>
      </c>
      <c r="Q3594" s="28">
        <f>FACT_ORDERS[[#This Row],[TotalAmountWithDiscount]]+FACT_ORDERS[[#This Row],[DeliveryCost]]</f>
        <v>231</v>
      </c>
      <c r="R3594" s="35">
        <v>45160</v>
      </c>
      <c r="S3594" s="35" t="str">
        <f>IF(NETWORKDAYS(FACT_ORDERS[[#This Row],[Order-Date]], FACT_ORDERS[[#This Row],[ArrivalDate ]]) &gt; 10, "Late", "On Time")</f>
        <v>On Time</v>
      </c>
    </row>
    <row r="3595" spans="1:19" x14ac:dyDescent="0.3">
      <c r="A3595" s="12">
        <v>8593</v>
      </c>
      <c r="B3595" s="12">
        <v>258</v>
      </c>
      <c r="C3595" s="12">
        <v>10874</v>
      </c>
      <c r="D3595" s="12">
        <v>3594</v>
      </c>
      <c r="E3595" s="12" t="s">
        <v>244</v>
      </c>
      <c r="F3595" s="13">
        <v>45152</v>
      </c>
      <c r="G3595" s="26" t="s">
        <v>13899</v>
      </c>
      <c r="H3595" s="12">
        <v>25</v>
      </c>
      <c r="I3595" s="28">
        <f>VLOOKUP(B:B,DIM_PRODUCTS!A:F,5,FALSE)</f>
        <v>24</v>
      </c>
      <c r="J3595" s="28">
        <f>FACT_ORDERS[[#This Row],[ProductPrice]]*FACT_ORDERS[[#This Row],[Quantity]]</f>
        <v>600</v>
      </c>
      <c r="K3595" s="12" t="str">
        <f>VLOOKUP(C:C,DIM_CUSTOMERS!A:G,7,FALSE)</f>
        <v>Italy</v>
      </c>
      <c r="L3595" s="30" cm="1">
        <f t="array" ref="L3595">_xlfn.IFS(
    AND(FACT_ORDERS[[#This Row],[DeliveryMehtod]]="shippment",FACT_ORDERS[[#This Row],[TotalAmount]]&gt;=200), 0,
    AND(FACT_ORDERS[[#This Row],[DeliveryMehtod]]="pickup"), 15,
    AND(FACT_ORDERS[[#This Row],[DeliveryMehtod]]="shippment",FACT_ORDERS[[#This Row],[TotalAmount]]&lt;200), 35
)</f>
        <v>0</v>
      </c>
      <c r="M3595" s="12" t="str" cm="1">
        <f t="array" ref="M3595">_xlfn.IFS(
    SUMIFS(FACT_ORDERS[TotalAmount], FACT_ORDERS[WD_CUSTOMERS],FACT_ORDERS[[#This Row],[WD_CUSTOMERS]])&gt;=15000, "VIP",
    SUMIFS(FACT_ORDERS[TotalAmount], FACT_ORDERS[WD_CUSTOMERS],FACT_ORDERS[[#This Row],[WD_CUSTOMERS]])&gt;=8000, "Premium",
    TRUE, "Regular"
)</f>
        <v>Regular</v>
      </c>
      <c r="N3595" s="32" cm="1">
        <f t="array" ref="N3595">_xlfn.IFS(
   FACT_ORDERS[[#This Row],[TypeOfClient]]="VIP", 0.2,
   FACT_ORDERS[[#This Row],[TypeOfClient]]="Premium", 0.1,
   TRUE, 0
)</f>
        <v>0</v>
      </c>
      <c r="O3595" s="31" cm="1">
        <f t="array" ref="O3595">_xlfn.IFS(
   FACT_ORDERS[[#This Row],[TotalAmount]]&gt;1500, 0.15,
   FACT_ORDERS[[#This Row],[TotalAmount]]&gt;1000, 0.1,
   FACT_ORDERS[[#This Row],[TotalAmount]]&gt;500, 0.05,
   TRUE, 0
)</f>
        <v>0.05</v>
      </c>
      <c r="P3595" s="28">
        <f xml:space="preserve"> FACT_ORDERS[[#This Row],[TotalAmount]] * (1 - (FACT_ORDERS[[#This Row],[ClientDiscount]] + FACT_ORDERS[[#This Row],[OrderDiscount]]) )</f>
        <v>570</v>
      </c>
      <c r="Q3595" s="28">
        <f>FACT_ORDERS[[#This Row],[TotalAmountWithDiscount]]+FACT_ORDERS[[#This Row],[DeliveryCost]]</f>
        <v>570</v>
      </c>
      <c r="R3595" s="35">
        <v>45163</v>
      </c>
      <c r="S3595" s="35" t="str">
        <f>IF(NETWORKDAYS(FACT_ORDERS[[#This Row],[Order-Date]], FACT_ORDERS[[#This Row],[ArrivalDate ]]) &gt; 10, "Late", "On Time")</f>
        <v>On Time</v>
      </c>
    </row>
    <row r="3596" spans="1:19" x14ac:dyDescent="0.3">
      <c r="A3596" s="12">
        <v>8594</v>
      </c>
      <c r="B3596" s="12">
        <v>204</v>
      </c>
      <c r="C3596" s="12">
        <v>10874</v>
      </c>
      <c r="D3596" s="12">
        <v>3595</v>
      </c>
      <c r="E3596" s="12" t="s">
        <v>243</v>
      </c>
      <c r="F3596" s="13">
        <v>45152</v>
      </c>
      <c r="G3596" s="26" t="s">
        <v>13900</v>
      </c>
      <c r="H3596" s="12">
        <v>14</v>
      </c>
      <c r="I3596" s="28">
        <f>VLOOKUP(B:B,DIM_PRODUCTS!A:F,5,FALSE)</f>
        <v>6</v>
      </c>
      <c r="J3596" s="28">
        <f>FACT_ORDERS[[#This Row],[ProductPrice]]*FACT_ORDERS[[#This Row],[Quantity]]</f>
        <v>84</v>
      </c>
      <c r="K3596" s="12" t="str">
        <f>VLOOKUP(C:C,DIM_CUSTOMERS!A:G,7,FALSE)</f>
        <v>Italy</v>
      </c>
      <c r="L3596" s="30" cm="1">
        <f t="array" ref="L3596">_xlfn.IFS(
    AND(FACT_ORDERS[[#This Row],[DeliveryMehtod]]="shippment",FACT_ORDERS[[#This Row],[TotalAmount]]&gt;=200), 0,
    AND(FACT_ORDERS[[#This Row],[DeliveryMehtod]]="pickup"), 15,
    AND(FACT_ORDERS[[#This Row],[DeliveryMehtod]]="shippment",FACT_ORDERS[[#This Row],[TotalAmount]]&lt;200), 35
)</f>
        <v>15</v>
      </c>
      <c r="M3596" s="12" t="str" cm="1">
        <f t="array" ref="M3596">_xlfn.IFS(
    SUMIFS(FACT_ORDERS[TotalAmount], FACT_ORDERS[WD_CUSTOMERS],FACT_ORDERS[[#This Row],[WD_CUSTOMERS]])&gt;=15000, "VIP",
    SUMIFS(FACT_ORDERS[TotalAmount], FACT_ORDERS[WD_CUSTOMERS],FACT_ORDERS[[#This Row],[WD_CUSTOMERS]])&gt;=8000, "Premium",
    TRUE, "Regular"
)</f>
        <v>Regular</v>
      </c>
      <c r="N3596" s="32" cm="1">
        <f t="array" ref="N3596">_xlfn.IFS(
   FACT_ORDERS[[#This Row],[TypeOfClient]]="VIP", 0.2,
   FACT_ORDERS[[#This Row],[TypeOfClient]]="Premium", 0.1,
   TRUE, 0
)</f>
        <v>0</v>
      </c>
      <c r="O3596" s="31" cm="1">
        <f t="array" ref="O3596">_xlfn.IFS(
   FACT_ORDERS[[#This Row],[TotalAmount]]&gt;1500, 0.15,
   FACT_ORDERS[[#This Row],[TotalAmount]]&gt;1000, 0.1,
   FACT_ORDERS[[#This Row],[TotalAmount]]&gt;500, 0.05,
   TRUE, 0
)</f>
        <v>0</v>
      </c>
      <c r="P3596" s="28">
        <f xml:space="preserve"> FACT_ORDERS[[#This Row],[TotalAmount]] * (1 - (FACT_ORDERS[[#This Row],[ClientDiscount]] + FACT_ORDERS[[#This Row],[OrderDiscount]]) )</f>
        <v>84</v>
      </c>
      <c r="Q3596" s="28">
        <f>FACT_ORDERS[[#This Row],[TotalAmountWithDiscount]]+FACT_ORDERS[[#This Row],[DeliveryCost]]</f>
        <v>99</v>
      </c>
      <c r="R3596" s="35">
        <v>45161</v>
      </c>
      <c r="S3596" s="35" t="str">
        <f>IF(NETWORKDAYS(FACT_ORDERS[[#This Row],[Order-Date]], FACT_ORDERS[[#This Row],[ArrivalDate ]]) &gt; 10, "Late", "On Time")</f>
        <v>On Time</v>
      </c>
    </row>
    <row r="3597" spans="1:19" x14ac:dyDescent="0.3">
      <c r="A3597" s="12">
        <v>8595</v>
      </c>
      <c r="B3597" s="12">
        <v>289</v>
      </c>
      <c r="C3597" s="12">
        <v>10874</v>
      </c>
      <c r="D3597" s="12">
        <v>3596</v>
      </c>
      <c r="E3597" s="12" t="s">
        <v>243</v>
      </c>
      <c r="F3597" s="13">
        <v>45035</v>
      </c>
      <c r="G3597" s="26" t="s">
        <v>13901</v>
      </c>
      <c r="H3597" s="12">
        <v>22</v>
      </c>
      <c r="I3597" s="28">
        <f>VLOOKUP(B:B,DIM_PRODUCTS!A:F,5,FALSE)</f>
        <v>9</v>
      </c>
      <c r="J3597" s="28">
        <f>FACT_ORDERS[[#This Row],[ProductPrice]]*FACT_ORDERS[[#This Row],[Quantity]]</f>
        <v>198</v>
      </c>
      <c r="K3597" s="12" t="str">
        <f>VLOOKUP(C:C,DIM_CUSTOMERS!A:G,7,FALSE)</f>
        <v>Italy</v>
      </c>
      <c r="L3597" s="30" cm="1">
        <f t="array" ref="L3597">_xlfn.IFS(
    AND(FACT_ORDERS[[#This Row],[DeliveryMehtod]]="shippment",FACT_ORDERS[[#This Row],[TotalAmount]]&gt;=200), 0,
    AND(FACT_ORDERS[[#This Row],[DeliveryMehtod]]="pickup"), 15,
    AND(FACT_ORDERS[[#This Row],[DeliveryMehtod]]="shippment",FACT_ORDERS[[#This Row],[TotalAmount]]&lt;200), 35
)</f>
        <v>15</v>
      </c>
      <c r="M3597" s="12" t="str" cm="1">
        <f t="array" ref="M3597">_xlfn.IFS(
    SUMIFS(FACT_ORDERS[TotalAmount], FACT_ORDERS[WD_CUSTOMERS],FACT_ORDERS[[#This Row],[WD_CUSTOMERS]])&gt;=15000, "VIP",
    SUMIFS(FACT_ORDERS[TotalAmount], FACT_ORDERS[WD_CUSTOMERS],FACT_ORDERS[[#This Row],[WD_CUSTOMERS]])&gt;=8000, "Premium",
    TRUE, "Regular"
)</f>
        <v>Regular</v>
      </c>
      <c r="N3597" s="32" cm="1">
        <f t="array" ref="N3597">_xlfn.IFS(
   FACT_ORDERS[[#This Row],[TypeOfClient]]="VIP", 0.2,
   FACT_ORDERS[[#This Row],[TypeOfClient]]="Premium", 0.1,
   TRUE, 0
)</f>
        <v>0</v>
      </c>
      <c r="O3597" s="31" cm="1">
        <f t="array" ref="O3597">_xlfn.IFS(
   FACT_ORDERS[[#This Row],[TotalAmount]]&gt;1500, 0.15,
   FACT_ORDERS[[#This Row],[TotalAmount]]&gt;1000, 0.1,
   FACT_ORDERS[[#This Row],[TotalAmount]]&gt;500, 0.05,
   TRUE, 0
)</f>
        <v>0</v>
      </c>
      <c r="P3597" s="28">
        <f xml:space="preserve"> FACT_ORDERS[[#This Row],[TotalAmount]] * (1 - (FACT_ORDERS[[#This Row],[ClientDiscount]] + FACT_ORDERS[[#This Row],[OrderDiscount]]) )</f>
        <v>198</v>
      </c>
      <c r="Q3597" s="28">
        <f>FACT_ORDERS[[#This Row],[TotalAmountWithDiscount]]+FACT_ORDERS[[#This Row],[DeliveryCost]]</f>
        <v>213</v>
      </c>
      <c r="R3597" s="35">
        <v>45042</v>
      </c>
      <c r="S3597" s="35" t="str">
        <f>IF(NETWORKDAYS(FACT_ORDERS[[#This Row],[Order-Date]], FACT_ORDERS[[#This Row],[ArrivalDate ]]) &gt; 10, "Late", "On Time")</f>
        <v>On Time</v>
      </c>
    </row>
    <row r="3598" spans="1:19" x14ac:dyDescent="0.3">
      <c r="A3598" s="12">
        <v>8596</v>
      </c>
      <c r="B3598" s="12">
        <v>297</v>
      </c>
      <c r="C3598" s="12">
        <v>10874</v>
      </c>
      <c r="D3598" s="12">
        <v>3597</v>
      </c>
      <c r="E3598" s="12" t="s">
        <v>244</v>
      </c>
      <c r="F3598" s="13">
        <v>45035</v>
      </c>
      <c r="G3598" s="26" t="s">
        <v>13902</v>
      </c>
      <c r="H3598" s="12">
        <v>37</v>
      </c>
      <c r="I3598" s="28">
        <f>VLOOKUP(B:B,DIM_PRODUCTS!A:F,5,FALSE)</f>
        <v>7</v>
      </c>
      <c r="J3598" s="28">
        <f>FACT_ORDERS[[#This Row],[ProductPrice]]*FACT_ORDERS[[#This Row],[Quantity]]</f>
        <v>259</v>
      </c>
      <c r="K3598" s="12" t="str">
        <f>VLOOKUP(C:C,DIM_CUSTOMERS!A:G,7,FALSE)</f>
        <v>Italy</v>
      </c>
      <c r="L3598" s="30" cm="1">
        <f t="array" ref="L3598">_xlfn.IFS(
    AND(FACT_ORDERS[[#This Row],[DeliveryMehtod]]="shippment",FACT_ORDERS[[#This Row],[TotalAmount]]&gt;=200), 0,
    AND(FACT_ORDERS[[#This Row],[DeliveryMehtod]]="pickup"), 15,
    AND(FACT_ORDERS[[#This Row],[DeliveryMehtod]]="shippment",FACT_ORDERS[[#This Row],[TotalAmount]]&lt;200), 35
)</f>
        <v>0</v>
      </c>
      <c r="M3598" s="12" t="str" cm="1">
        <f t="array" ref="M3598">_xlfn.IFS(
    SUMIFS(FACT_ORDERS[TotalAmount], FACT_ORDERS[WD_CUSTOMERS],FACT_ORDERS[[#This Row],[WD_CUSTOMERS]])&gt;=15000, "VIP",
    SUMIFS(FACT_ORDERS[TotalAmount], FACT_ORDERS[WD_CUSTOMERS],FACT_ORDERS[[#This Row],[WD_CUSTOMERS]])&gt;=8000, "Premium",
    TRUE, "Regular"
)</f>
        <v>Regular</v>
      </c>
      <c r="N3598" s="32" cm="1">
        <f t="array" ref="N3598">_xlfn.IFS(
   FACT_ORDERS[[#This Row],[TypeOfClient]]="VIP", 0.2,
   FACT_ORDERS[[#This Row],[TypeOfClient]]="Premium", 0.1,
   TRUE, 0
)</f>
        <v>0</v>
      </c>
      <c r="O3598" s="31" cm="1">
        <f t="array" ref="O3598">_xlfn.IFS(
   FACT_ORDERS[[#This Row],[TotalAmount]]&gt;1500, 0.15,
   FACT_ORDERS[[#This Row],[TotalAmount]]&gt;1000, 0.1,
   FACT_ORDERS[[#This Row],[TotalAmount]]&gt;500, 0.05,
   TRUE, 0
)</f>
        <v>0</v>
      </c>
      <c r="P3598" s="28">
        <f xml:space="preserve"> FACT_ORDERS[[#This Row],[TotalAmount]] * (1 - (FACT_ORDERS[[#This Row],[ClientDiscount]] + FACT_ORDERS[[#This Row],[OrderDiscount]]) )</f>
        <v>259</v>
      </c>
      <c r="Q3598" s="28">
        <f>FACT_ORDERS[[#This Row],[TotalAmountWithDiscount]]+FACT_ORDERS[[#This Row],[DeliveryCost]]</f>
        <v>259</v>
      </c>
      <c r="R3598" s="35">
        <v>45043</v>
      </c>
      <c r="S3598" s="35" t="str">
        <f>IF(NETWORKDAYS(FACT_ORDERS[[#This Row],[Order-Date]], FACT_ORDERS[[#This Row],[ArrivalDate ]]) &gt; 10, "Late", "On Time")</f>
        <v>On Time</v>
      </c>
    </row>
    <row r="3599" spans="1:19" x14ac:dyDescent="0.3">
      <c r="A3599" s="12">
        <v>8597</v>
      </c>
      <c r="B3599" s="12">
        <v>258</v>
      </c>
      <c r="C3599" s="12">
        <v>10874</v>
      </c>
      <c r="D3599" s="12">
        <v>3598</v>
      </c>
      <c r="E3599" s="12" t="s">
        <v>243</v>
      </c>
      <c r="F3599" s="13">
        <v>45035</v>
      </c>
      <c r="G3599" s="26" t="s">
        <v>13903</v>
      </c>
      <c r="H3599" s="12">
        <v>38</v>
      </c>
      <c r="I3599" s="28">
        <f>VLOOKUP(B:B,DIM_PRODUCTS!A:F,5,FALSE)</f>
        <v>24</v>
      </c>
      <c r="J3599" s="28">
        <f>FACT_ORDERS[[#This Row],[ProductPrice]]*FACT_ORDERS[[#This Row],[Quantity]]</f>
        <v>912</v>
      </c>
      <c r="K3599" s="12" t="str">
        <f>VLOOKUP(C:C,DIM_CUSTOMERS!A:G,7,FALSE)</f>
        <v>Italy</v>
      </c>
      <c r="L3599" s="30" cm="1">
        <f t="array" ref="L3599">_xlfn.IFS(
    AND(FACT_ORDERS[[#This Row],[DeliveryMehtod]]="shippment",FACT_ORDERS[[#This Row],[TotalAmount]]&gt;=200), 0,
    AND(FACT_ORDERS[[#This Row],[DeliveryMehtod]]="pickup"), 15,
    AND(FACT_ORDERS[[#This Row],[DeliveryMehtod]]="shippment",FACT_ORDERS[[#This Row],[TotalAmount]]&lt;200), 35
)</f>
        <v>15</v>
      </c>
      <c r="M3599" s="12" t="str" cm="1">
        <f t="array" ref="M3599">_xlfn.IFS(
    SUMIFS(FACT_ORDERS[TotalAmount], FACT_ORDERS[WD_CUSTOMERS],FACT_ORDERS[[#This Row],[WD_CUSTOMERS]])&gt;=15000, "VIP",
    SUMIFS(FACT_ORDERS[TotalAmount], FACT_ORDERS[WD_CUSTOMERS],FACT_ORDERS[[#This Row],[WD_CUSTOMERS]])&gt;=8000, "Premium",
    TRUE, "Regular"
)</f>
        <v>Regular</v>
      </c>
      <c r="N3599" s="32" cm="1">
        <f t="array" ref="N3599">_xlfn.IFS(
   FACT_ORDERS[[#This Row],[TypeOfClient]]="VIP", 0.2,
   FACT_ORDERS[[#This Row],[TypeOfClient]]="Premium", 0.1,
   TRUE, 0
)</f>
        <v>0</v>
      </c>
      <c r="O3599" s="31" cm="1">
        <f t="array" ref="O3599">_xlfn.IFS(
   FACT_ORDERS[[#This Row],[TotalAmount]]&gt;1500, 0.15,
   FACT_ORDERS[[#This Row],[TotalAmount]]&gt;1000, 0.1,
   FACT_ORDERS[[#This Row],[TotalAmount]]&gt;500, 0.05,
   TRUE, 0
)</f>
        <v>0.05</v>
      </c>
      <c r="P3599" s="28">
        <f xml:space="preserve"> FACT_ORDERS[[#This Row],[TotalAmount]] * (1 - (FACT_ORDERS[[#This Row],[ClientDiscount]] + FACT_ORDERS[[#This Row],[OrderDiscount]]) )</f>
        <v>866.4</v>
      </c>
      <c r="Q3599" s="28">
        <f>FACT_ORDERS[[#This Row],[TotalAmountWithDiscount]]+FACT_ORDERS[[#This Row],[DeliveryCost]]</f>
        <v>881.4</v>
      </c>
      <c r="R3599" s="35">
        <v>45046</v>
      </c>
      <c r="S3599" s="35" t="str">
        <f>IF(NETWORKDAYS(FACT_ORDERS[[#This Row],[Order-Date]], FACT_ORDERS[[#This Row],[ArrivalDate ]]) &gt; 10, "Late", "On Time")</f>
        <v>On Time</v>
      </c>
    </row>
    <row r="3600" spans="1:19" x14ac:dyDescent="0.3">
      <c r="A3600" s="12">
        <v>8598</v>
      </c>
      <c r="B3600" s="12">
        <v>204</v>
      </c>
      <c r="C3600" s="12">
        <v>10874</v>
      </c>
      <c r="D3600" s="12">
        <v>3599</v>
      </c>
      <c r="E3600" s="12" t="s">
        <v>243</v>
      </c>
      <c r="F3600" s="13">
        <v>45035</v>
      </c>
      <c r="G3600" s="26" t="s">
        <v>13904</v>
      </c>
      <c r="H3600" s="12">
        <v>17</v>
      </c>
      <c r="I3600" s="28">
        <f>VLOOKUP(B:B,DIM_PRODUCTS!A:F,5,FALSE)</f>
        <v>6</v>
      </c>
      <c r="J3600" s="28">
        <f>FACT_ORDERS[[#This Row],[ProductPrice]]*FACT_ORDERS[[#This Row],[Quantity]]</f>
        <v>102</v>
      </c>
      <c r="K3600" s="12" t="str">
        <f>VLOOKUP(C:C,DIM_CUSTOMERS!A:G,7,FALSE)</f>
        <v>Italy</v>
      </c>
      <c r="L3600" s="30" cm="1">
        <f t="array" ref="L3600">_xlfn.IFS(
    AND(FACT_ORDERS[[#This Row],[DeliveryMehtod]]="shippment",FACT_ORDERS[[#This Row],[TotalAmount]]&gt;=200), 0,
    AND(FACT_ORDERS[[#This Row],[DeliveryMehtod]]="pickup"), 15,
    AND(FACT_ORDERS[[#This Row],[DeliveryMehtod]]="shippment",FACT_ORDERS[[#This Row],[TotalAmount]]&lt;200), 35
)</f>
        <v>15</v>
      </c>
      <c r="M3600" s="12" t="str" cm="1">
        <f t="array" ref="M3600">_xlfn.IFS(
    SUMIFS(FACT_ORDERS[TotalAmount], FACT_ORDERS[WD_CUSTOMERS],FACT_ORDERS[[#This Row],[WD_CUSTOMERS]])&gt;=15000, "VIP",
    SUMIFS(FACT_ORDERS[TotalAmount], FACT_ORDERS[WD_CUSTOMERS],FACT_ORDERS[[#This Row],[WD_CUSTOMERS]])&gt;=8000, "Premium",
    TRUE, "Regular"
)</f>
        <v>Regular</v>
      </c>
      <c r="N3600" s="32" cm="1">
        <f t="array" ref="N3600">_xlfn.IFS(
   FACT_ORDERS[[#This Row],[TypeOfClient]]="VIP", 0.2,
   FACT_ORDERS[[#This Row],[TypeOfClient]]="Premium", 0.1,
   TRUE, 0
)</f>
        <v>0</v>
      </c>
      <c r="O3600" s="31" cm="1">
        <f t="array" ref="O3600">_xlfn.IFS(
   FACT_ORDERS[[#This Row],[TotalAmount]]&gt;1500, 0.15,
   FACT_ORDERS[[#This Row],[TotalAmount]]&gt;1000, 0.1,
   FACT_ORDERS[[#This Row],[TotalAmount]]&gt;500, 0.05,
   TRUE, 0
)</f>
        <v>0</v>
      </c>
      <c r="P3600" s="28">
        <f xml:space="preserve"> FACT_ORDERS[[#This Row],[TotalAmount]] * (1 - (FACT_ORDERS[[#This Row],[ClientDiscount]] + FACT_ORDERS[[#This Row],[OrderDiscount]]) )</f>
        <v>102</v>
      </c>
      <c r="Q3600" s="28">
        <f>FACT_ORDERS[[#This Row],[TotalAmountWithDiscount]]+FACT_ORDERS[[#This Row],[DeliveryCost]]</f>
        <v>117</v>
      </c>
      <c r="R3600" s="35">
        <v>45042</v>
      </c>
      <c r="S3600" s="35" t="str">
        <f>IF(NETWORKDAYS(FACT_ORDERS[[#This Row],[Order-Date]], FACT_ORDERS[[#This Row],[ArrivalDate ]]) &gt; 10, "Late", "On Time")</f>
        <v>On Time</v>
      </c>
    </row>
    <row r="3601" spans="1:19" x14ac:dyDescent="0.3">
      <c r="A3601" s="12">
        <v>8599</v>
      </c>
      <c r="B3601" s="12">
        <v>258</v>
      </c>
      <c r="C3601" s="12">
        <v>10874</v>
      </c>
      <c r="D3601" s="12">
        <v>3600</v>
      </c>
      <c r="E3601" s="12" t="s">
        <v>244</v>
      </c>
      <c r="F3601" s="13">
        <v>45465</v>
      </c>
      <c r="G3601" s="26" t="s">
        <v>13905</v>
      </c>
      <c r="H3601" s="12">
        <v>39</v>
      </c>
      <c r="I3601" s="28">
        <f>VLOOKUP(B:B,DIM_PRODUCTS!A:F,5,FALSE)</f>
        <v>24</v>
      </c>
      <c r="J3601" s="28">
        <f>FACT_ORDERS[[#This Row],[ProductPrice]]*FACT_ORDERS[[#This Row],[Quantity]]</f>
        <v>936</v>
      </c>
      <c r="K3601" s="12" t="str">
        <f>VLOOKUP(C:C,DIM_CUSTOMERS!A:G,7,FALSE)</f>
        <v>Italy</v>
      </c>
      <c r="L3601" s="30" cm="1">
        <f t="array" ref="L3601">_xlfn.IFS(
    AND(FACT_ORDERS[[#This Row],[DeliveryMehtod]]="shippment",FACT_ORDERS[[#This Row],[TotalAmount]]&gt;=200), 0,
    AND(FACT_ORDERS[[#This Row],[DeliveryMehtod]]="pickup"), 15,
    AND(FACT_ORDERS[[#This Row],[DeliveryMehtod]]="shippment",FACT_ORDERS[[#This Row],[TotalAmount]]&lt;200), 35
)</f>
        <v>0</v>
      </c>
      <c r="M3601" s="12" t="str" cm="1">
        <f t="array" ref="M3601">_xlfn.IFS(
    SUMIFS(FACT_ORDERS[TotalAmount], FACT_ORDERS[WD_CUSTOMERS],FACT_ORDERS[[#This Row],[WD_CUSTOMERS]])&gt;=15000, "VIP",
    SUMIFS(FACT_ORDERS[TotalAmount], FACT_ORDERS[WD_CUSTOMERS],FACT_ORDERS[[#This Row],[WD_CUSTOMERS]])&gt;=8000, "Premium",
    TRUE, "Regular"
)</f>
        <v>Regular</v>
      </c>
      <c r="N3601" s="32" cm="1">
        <f t="array" ref="N3601">_xlfn.IFS(
   FACT_ORDERS[[#This Row],[TypeOfClient]]="VIP", 0.2,
   FACT_ORDERS[[#This Row],[TypeOfClient]]="Premium", 0.1,
   TRUE, 0
)</f>
        <v>0</v>
      </c>
      <c r="O3601" s="31" cm="1">
        <f t="array" ref="O3601">_xlfn.IFS(
   FACT_ORDERS[[#This Row],[TotalAmount]]&gt;1500, 0.15,
   FACT_ORDERS[[#This Row],[TotalAmount]]&gt;1000, 0.1,
   FACT_ORDERS[[#This Row],[TotalAmount]]&gt;500, 0.05,
   TRUE, 0
)</f>
        <v>0.05</v>
      </c>
      <c r="P3601" s="28">
        <f xml:space="preserve"> FACT_ORDERS[[#This Row],[TotalAmount]] * (1 - (FACT_ORDERS[[#This Row],[ClientDiscount]] + FACT_ORDERS[[#This Row],[OrderDiscount]]) )</f>
        <v>889.19999999999993</v>
      </c>
      <c r="Q3601" s="28">
        <f>FACT_ORDERS[[#This Row],[TotalAmountWithDiscount]]+FACT_ORDERS[[#This Row],[DeliveryCost]]</f>
        <v>889.19999999999993</v>
      </c>
      <c r="R3601" s="35">
        <v>45473</v>
      </c>
      <c r="S3601" s="35" t="str">
        <f>IF(NETWORKDAYS(FACT_ORDERS[[#This Row],[Order-Date]], FACT_ORDERS[[#This Row],[ArrivalDate ]]) &gt; 10, "Late", "On Time")</f>
        <v>On Time</v>
      </c>
    </row>
    <row r="3602" spans="1:19" x14ac:dyDescent="0.3">
      <c r="A3602" s="12">
        <v>8600</v>
      </c>
      <c r="B3602" s="12">
        <v>204</v>
      </c>
      <c r="C3602" s="12">
        <v>10874</v>
      </c>
      <c r="D3602" s="12">
        <v>3601</v>
      </c>
      <c r="E3602" s="12" t="s">
        <v>243</v>
      </c>
      <c r="F3602" s="13">
        <v>45465</v>
      </c>
      <c r="G3602" s="26" t="s">
        <v>13906</v>
      </c>
      <c r="H3602" s="12">
        <v>18</v>
      </c>
      <c r="I3602" s="28">
        <f>VLOOKUP(B:B,DIM_PRODUCTS!A:F,5,FALSE)</f>
        <v>6</v>
      </c>
      <c r="J3602" s="28">
        <f>FACT_ORDERS[[#This Row],[ProductPrice]]*FACT_ORDERS[[#This Row],[Quantity]]</f>
        <v>108</v>
      </c>
      <c r="K3602" s="12" t="str">
        <f>VLOOKUP(C:C,DIM_CUSTOMERS!A:G,7,FALSE)</f>
        <v>Italy</v>
      </c>
      <c r="L3602" s="30" cm="1">
        <f t="array" ref="L3602">_xlfn.IFS(
    AND(FACT_ORDERS[[#This Row],[DeliveryMehtod]]="shippment",FACT_ORDERS[[#This Row],[TotalAmount]]&gt;=200), 0,
    AND(FACT_ORDERS[[#This Row],[DeliveryMehtod]]="pickup"), 15,
    AND(FACT_ORDERS[[#This Row],[DeliveryMehtod]]="shippment",FACT_ORDERS[[#This Row],[TotalAmount]]&lt;200), 35
)</f>
        <v>15</v>
      </c>
      <c r="M3602" s="12" t="str" cm="1">
        <f t="array" ref="M3602">_xlfn.IFS(
    SUMIFS(FACT_ORDERS[TotalAmount], FACT_ORDERS[WD_CUSTOMERS],FACT_ORDERS[[#This Row],[WD_CUSTOMERS]])&gt;=15000, "VIP",
    SUMIFS(FACT_ORDERS[TotalAmount], FACT_ORDERS[WD_CUSTOMERS],FACT_ORDERS[[#This Row],[WD_CUSTOMERS]])&gt;=8000, "Premium",
    TRUE, "Regular"
)</f>
        <v>Regular</v>
      </c>
      <c r="N3602" s="32" cm="1">
        <f t="array" ref="N3602">_xlfn.IFS(
   FACT_ORDERS[[#This Row],[TypeOfClient]]="VIP", 0.2,
   FACT_ORDERS[[#This Row],[TypeOfClient]]="Premium", 0.1,
   TRUE, 0
)</f>
        <v>0</v>
      </c>
      <c r="O3602" s="31" cm="1">
        <f t="array" ref="O3602">_xlfn.IFS(
   FACT_ORDERS[[#This Row],[TotalAmount]]&gt;1500, 0.15,
   FACT_ORDERS[[#This Row],[TotalAmount]]&gt;1000, 0.1,
   FACT_ORDERS[[#This Row],[TotalAmount]]&gt;500, 0.05,
   TRUE, 0
)</f>
        <v>0</v>
      </c>
      <c r="P3602" s="28">
        <f xml:space="preserve"> FACT_ORDERS[[#This Row],[TotalAmount]] * (1 - (FACT_ORDERS[[#This Row],[ClientDiscount]] + FACT_ORDERS[[#This Row],[OrderDiscount]]) )</f>
        <v>108</v>
      </c>
      <c r="Q3602" s="28">
        <f>FACT_ORDERS[[#This Row],[TotalAmountWithDiscount]]+FACT_ORDERS[[#This Row],[DeliveryCost]]</f>
        <v>123</v>
      </c>
      <c r="R3602" s="35">
        <v>45473</v>
      </c>
      <c r="S3602" s="35" t="str">
        <f>IF(NETWORKDAYS(FACT_ORDERS[[#This Row],[Order-Date]], FACT_ORDERS[[#This Row],[ArrivalDate ]]) &gt; 10, "Late", "On Time")</f>
        <v>On Time</v>
      </c>
    </row>
    <row r="3603" spans="1:19" x14ac:dyDescent="0.3">
      <c r="A3603" s="12">
        <v>8601</v>
      </c>
      <c r="B3603" s="12">
        <v>292</v>
      </c>
      <c r="C3603" s="12">
        <v>10720</v>
      </c>
      <c r="D3603" s="12">
        <v>3602</v>
      </c>
      <c r="E3603" s="12" t="s">
        <v>244</v>
      </c>
      <c r="F3603" s="13">
        <v>45518</v>
      </c>
      <c r="G3603" s="26" t="s">
        <v>13907</v>
      </c>
      <c r="H3603" s="12">
        <v>12</v>
      </c>
      <c r="I3603" s="28">
        <f>VLOOKUP(B:B,DIM_PRODUCTS!A:F,5,FALSE)</f>
        <v>6</v>
      </c>
      <c r="J3603" s="28">
        <f>FACT_ORDERS[[#This Row],[ProductPrice]]*FACT_ORDERS[[#This Row],[Quantity]]</f>
        <v>72</v>
      </c>
      <c r="K3603" s="12" t="str">
        <f>VLOOKUP(C:C,DIM_CUSTOMERS!A:G,7,FALSE)</f>
        <v>Germany</v>
      </c>
      <c r="L3603" s="30" cm="1">
        <f t="array" ref="L3603">_xlfn.IFS(
    AND(FACT_ORDERS[[#This Row],[DeliveryMehtod]]="shippment",FACT_ORDERS[[#This Row],[TotalAmount]]&gt;=200), 0,
    AND(FACT_ORDERS[[#This Row],[DeliveryMehtod]]="pickup"), 15,
    AND(FACT_ORDERS[[#This Row],[DeliveryMehtod]]="shippment",FACT_ORDERS[[#This Row],[TotalAmount]]&lt;200), 35
)</f>
        <v>35</v>
      </c>
      <c r="M3603" s="12" t="str" cm="1">
        <f t="array" ref="M3603">_xlfn.IFS(
    SUMIFS(FACT_ORDERS[TotalAmount], FACT_ORDERS[WD_CUSTOMERS],FACT_ORDERS[[#This Row],[WD_CUSTOMERS]])&gt;=15000, "VIP",
    SUMIFS(FACT_ORDERS[TotalAmount], FACT_ORDERS[WD_CUSTOMERS],FACT_ORDERS[[#This Row],[WD_CUSTOMERS]])&gt;=8000, "Premium",
    TRUE, "Regular"
)</f>
        <v>Regular</v>
      </c>
      <c r="N3603" s="32" cm="1">
        <f t="array" ref="N3603">_xlfn.IFS(
   FACT_ORDERS[[#This Row],[TypeOfClient]]="VIP", 0.2,
   FACT_ORDERS[[#This Row],[TypeOfClient]]="Premium", 0.1,
   TRUE, 0
)</f>
        <v>0</v>
      </c>
      <c r="O3603" s="31" cm="1">
        <f t="array" ref="O3603">_xlfn.IFS(
   FACT_ORDERS[[#This Row],[TotalAmount]]&gt;1500, 0.15,
   FACT_ORDERS[[#This Row],[TotalAmount]]&gt;1000, 0.1,
   FACT_ORDERS[[#This Row],[TotalAmount]]&gt;500, 0.05,
   TRUE, 0
)</f>
        <v>0</v>
      </c>
      <c r="P3603" s="28">
        <f xml:space="preserve"> FACT_ORDERS[[#This Row],[TotalAmount]] * (1 - (FACT_ORDERS[[#This Row],[ClientDiscount]] + FACT_ORDERS[[#This Row],[OrderDiscount]]) )</f>
        <v>72</v>
      </c>
      <c r="Q3603" s="28">
        <f>FACT_ORDERS[[#This Row],[TotalAmountWithDiscount]]+FACT_ORDERS[[#This Row],[DeliveryCost]]</f>
        <v>107</v>
      </c>
      <c r="R3603" s="35">
        <v>45529</v>
      </c>
      <c r="S3603" s="35" t="str">
        <f>IF(NETWORKDAYS(FACT_ORDERS[[#This Row],[Order-Date]], FACT_ORDERS[[#This Row],[ArrivalDate ]]) &gt; 10, "Late", "On Time")</f>
        <v>On Time</v>
      </c>
    </row>
    <row r="3604" spans="1:19" x14ac:dyDescent="0.3">
      <c r="A3604" s="12">
        <v>8602</v>
      </c>
      <c r="B3604" s="12">
        <v>261</v>
      </c>
      <c r="C3604" s="12">
        <v>10720</v>
      </c>
      <c r="D3604" s="12">
        <v>3603</v>
      </c>
      <c r="E3604" s="12" t="s">
        <v>243</v>
      </c>
      <c r="F3604" s="13">
        <v>45518</v>
      </c>
      <c r="G3604" s="26" t="s">
        <v>13908</v>
      </c>
      <c r="H3604" s="12">
        <v>16</v>
      </c>
      <c r="I3604" s="28">
        <f>VLOOKUP(B:B,DIM_PRODUCTS!A:F,5,FALSE)</f>
        <v>19</v>
      </c>
      <c r="J3604" s="28">
        <f>FACT_ORDERS[[#This Row],[ProductPrice]]*FACT_ORDERS[[#This Row],[Quantity]]</f>
        <v>304</v>
      </c>
      <c r="K3604" s="12" t="str">
        <f>VLOOKUP(C:C,DIM_CUSTOMERS!A:G,7,FALSE)</f>
        <v>Germany</v>
      </c>
      <c r="L3604" s="30" cm="1">
        <f t="array" ref="L3604">_xlfn.IFS(
    AND(FACT_ORDERS[[#This Row],[DeliveryMehtod]]="shippment",FACT_ORDERS[[#This Row],[TotalAmount]]&gt;=200), 0,
    AND(FACT_ORDERS[[#This Row],[DeliveryMehtod]]="pickup"), 15,
    AND(FACT_ORDERS[[#This Row],[DeliveryMehtod]]="shippment",FACT_ORDERS[[#This Row],[TotalAmount]]&lt;200), 35
)</f>
        <v>15</v>
      </c>
      <c r="M3604" s="12" t="str" cm="1">
        <f t="array" ref="M3604">_xlfn.IFS(
    SUMIFS(FACT_ORDERS[TotalAmount], FACT_ORDERS[WD_CUSTOMERS],FACT_ORDERS[[#This Row],[WD_CUSTOMERS]])&gt;=15000, "VIP",
    SUMIFS(FACT_ORDERS[TotalAmount], FACT_ORDERS[WD_CUSTOMERS],FACT_ORDERS[[#This Row],[WD_CUSTOMERS]])&gt;=8000, "Premium",
    TRUE, "Regular"
)</f>
        <v>Regular</v>
      </c>
      <c r="N3604" s="32" cm="1">
        <f t="array" ref="N3604">_xlfn.IFS(
   FACT_ORDERS[[#This Row],[TypeOfClient]]="VIP", 0.2,
   FACT_ORDERS[[#This Row],[TypeOfClient]]="Premium", 0.1,
   TRUE, 0
)</f>
        <v>0</v>
      </c>
      <c r="O3604" s="31" cm="1">
        <f t="array" ref="O3604">_xlfn.IFS(
   FACT_ORDERS[[#This Row],[TotalAmount]]&gt;1500, 0.15,
   FACT_ORDERS[[#This Row],[TotalAmount]]&gt;1000, 0.1,
   FACT_ORDERS[[#This Row],[TotalAmount]]&gt;500, 0.05,
   TRUE, 0
)</f>
        <v>0</v>
      </c>
      <c r="P3604" s="28">
        <f xml:space="preserve"> FACT_ORDERS[[#This Row],[TotalAmount]] * (1 - (FACT_ORDERS[[#This Row],[ClientDiscount]] + FACT_ORDERS[[#This Row],[OrderDiscount]]) )</f>
        <v>304</v>
      </c>
      <c r="Q3604" s="28">
        <f>FACT_ORDERS[[#This Row],[TotalAmountWithDiscount]]+FACT_ORDERS[[#This Row],[DeliveryCost]]</f>
        <v>319</v>
      </c>
      <c r="R3604" s="35">
        <v>45525</v>
      </c>
      <c r="S3604" s="35" t="str">
        <f>IF(NETWORKDAYS(FACT_ORDERS[[#This Row],[Order-Date]], FACT_ORDERS[[#This Row],[ArrivalDate ]]) &gt; 10, "Late", "On Time")</f>
        <v>On Time</v>
      </c>
    </row>
    <row r="3605" spans="1:19" x14ac:dyDescent="0.3">
      <c r="A3605" s="12">
        <v>8603</v>
      </c>
      <c r="B3605" s="12">
        <v>204</v>
      </c>
      <c r="C3605" s="12">
        <v>10094</v>
      </c>
      <c r="D3605" s="12">
        <v>3604</v>
      </c>
      <c r="E3605" s="12" t="s">
        <v>243</v>
      </c>
      <c r="F3605" s="13">
        <v>45540</v>
      </c>
      <c r="G3605" s="26" t="s">
        <v>13909</v>
      </c>
      <c r="H3605" s="12">
        <v>15</v>
      </c>
      <c r="I3605" s="28">
        <f>VLOOKUP(B:B,DIM_PRODUCTS!A:F,5,FALSE)</f>
        <v>6</v>
      </c>
      <c r="J3605" s="28">
        <f>FACT_ORDERS[[#This Row],[ProductPrice]]*FACT_ORDERS[[#This Row],[Quantity]]</f>
        <v>90</v>
      </c>
      <c r="K3605" s="12" t="str">
        <f>VLOOKUP(C:C,DIM_CUSTOMERS!A:G,7,FALSE)</f>
        <v>Canada</v>
      </c>
      <c r="L3605" s="30" cm="1">
        <f t="array" ref="L3605">_xlfn.IFS(
    AND(FACT_ORDERS[[#This Row],[DeliveryMehtod]]="shippment",FACT_ORDERS[[#This Row],[TotalAmount]]&gt;=200), 0,
    AND(FACT_ORDERS[[#This Row],[DeliveryMehtod]]="pickup"), 15,
    AND(FACT_ORDERS[[#This Row],[DeliveryMehtod]]="shippment",FACT_ORDERS[[#This Row],[TotalAmount]]&lt;200), 35
)</f>
        <v>15</v>
      </c>
      <c r="M3605" s="12" t="str" cm="1">
        <f t="array" ref="M3605">_xlfn.IFS(
    SUMIFS(FACT_ORDERS[TotalAmount], FACT_ORDERS[WD_CUSTOMERS],FACT_ORDERS[[#This Row],[WD_CUSTOMERS]])&gt;=15000, "VIP",
    SUMIFS(FACT_ORDERS[TotalAmount], FACT_ORDERS[WD_CUSTOMERS],FACT_ORDERS[[#This Row],[WD_CUSTOMERS]])&gt;=8000, "Premium",
    TRUE, "Regular"
)</f>
        <v>Premium</v>
      </c>
      <c r="N3605" s="32" cm="1">
        <f t="array" ref="N3605">_xlfn.IFS(
   FACT_ORDERS[[#This Row],[TypeOfClient]]="VIP", 0.2,
   FACT_ORDERS[[#This Row],[TypeOfClient]]="Premium", 0.1,
   TRUE, 0
)</f>
        <v>0.1</v>
      </c>
      <c r="O3605" s="31" cm="1">
        <f t="array" ref="O3605">_xlfn.IFS(
   FACT_ORDERS[[#This Row],[TotalAmount]]&gt;1500, 0.15,
   FACT_ORDERS[[#This Row],[TotalAmount]]&gt;1000, 0.1,
   FACT_ORDERS[[#This Row],[TotalAmount]]&gt;500, 0.05,
   TRUE, 0
)</f>
        <v>0</v>
      </c>
      <c r="P3605" s="28">
        <f xml:space="preserve"> FACT_ORDERS[[#This Row],[TotalAmount]] * (1 - (FACT_ORDERS[[#This Row],[ClientDiscount]] + FACT_ORDERS[[#This Row],[OrderDiscount]]) )</f>
        <v>81</v>
      </c>
      <c r="Q3605" s="28">
        <f>FACT_ORDERS[[#This Row],[TotalAmountWithDiscount]]+FACT_ORDERS[[#This Row],[DeliveryCost]]</f>
        <v>96</v>
      </c>
      <c r="R3605" s="35">
        <v>45548</v>
      </c>
      <c r="S3605" s="35" t="str">
        <f>IF(NETWORKDAYS(FACT_ORDERS[[#This Row],[Order-Date]], FACT_ORDERS[[#This Row],[ArrivalDate ]]) &gt; 10, "Late", "On Time")</f>
        <v>On Time</v>
      </c>
    </row>
    <row r="3606" spans="1:19" x14ac:dyDescent="0.3">
      <c r="A3606" s="12">
        <v>8604</v>
      </c>
      <c r="B3606" s="12">
        <v>267</v>
      </c>
      <c r="C3606" s="12">
        <v>10094</v>
      </c>
      <c r="D3606" s="12">
        <v>3605</v>
      </c>
      <c r="E3606" s="12" t="s">
        <v>243</v>
      </c>
      <c r="F3606" s="13">
        <v>45540</v>
      </c>
      <c r="G3606" s="26" t="s">
        <v>13910</v>
      </c>
      <c r="H3606" s="12">
        <v>31</v>
      </c>
      <c r="I3606" s="28">
        <f>VLOOKUP(B:B,DIM_PRODUCTS!A:F,5,FALSE)</f>
        <v>26</v>
      </c>
      <c r="J3606" s="28">
        <f>FACT_ORDERS[[#This Row],[ProductPrice]]*FACT_ORDERS[[#This Row],[Quantity]]</f>
        <v>806</v>
      </c>
      <c r="K3606" s="12" t="str">
        <f>VLOOKUP(C:C,DIM_CUSTOMERS!A:G,7,FALSE)</f>
        <v>Canada</v>
      </c>
      <c r="L3606" s="30" cm="1">
        <f t="array" ref="L3606">_xlfn.IFS(
    AND(FACT_ORDERS[[#This Row],[DeliveryMehtod]]="shippment",FACT_ORDERS[[#This Row],[TotalAmount]]&gt;=200), 0,
    AND(FACT_ORDERS[[#This Row],[DeliveryMehtod]]="pickup"), 15,
    AND(FACT_ORDERS[[#This Row],[DeliveryMehtod]]="shippment",FACT_ORDERS[[#This Row],[TotalAmount]]&lt;200), 35
)</f>
        <v>15</v>
      </c>
      <c r="M3606" s="12" t="str" cm="1">
        <f t="array" ref="M3606">_xlfn.IFS(
    SUMIFS(FACT_ORDERS[TotalAmount], FACT_ORDERS[WD_CUSTOMERS],FACT_ORDERS[[#This Row],[WD_CUSTOMERS]])&gt;=15000, "VIP",
    SUMIFS(FACT_ORDERS[TotalAmount], FACT_ORDERS[WD_CUSTOMERS],FACT_ORDERS[[#This Row],[WD_CUSTOMERS]])&gt;=8000, "Premium",
    TRUE, "Regular"
)</f>
        <v>Premium</v>
      </c>
      <c r="N3606" s="32" cm="1">
        <f t="array" ref="N3606">_xlfn.IFS(
   FACT_ORDERS[[#This Row],[TypeOfClient]]="VIP", 0.2,
   FACT_ORDERS[[#This Row],[TypeOfClient]]="Premium", 0.1,
   TRUE, 0
)</f>
        <v>0.1</v>
      </c>
      <c r="O3606" s="31" cm="1">
        <f t="array" ref="O3606">_xlfn.IFS(
   FACT_ORDERS[[#This Row],[TotalAmount]]&gt;1500, 0.15,
   FACT_ORDERS[[#This Row],[TotalAmount]]&gt;1000, 0.1,
   FACT_ORDERS[[#This Row],[TotalAmount]]&gt;500, 0.05,
   TRUE, 0
)</f>
        <v>0.05</v>
      </c>
      <c r="P3606" s="28">
        <f xml:space="preserve"> FACT_ORDERS[[#This Row],[TotalAmount]] * (1 - (FACT_ORDERS[[#This Row],[ClientDiscount]] + FACT_ORDERS[[#This Row],[OrderDiscount]]) )</f>
        <v>685.1</v>
      </c>
      <c r="Q3606" s="28">
        <f>FACT_ORDERS[[#This Row],[TotalAmountWithDiscount]]+FACT_ORDERS[[#This Row],[DeliveryCost]]</f>
        <v>700.1</v>
      </c>
      <c r="R3606" s="35">
        <v>45550</v>
      </c>
      <c r="S3606" s="35" t="str">
        <f>IF(NETWORKDAYS(FACT_ORDERS[[#This Row],[Order-Date]], FACT_ORDERS[[#This Row],[ArrivalDate ]]) &gt; 10, "Late", "On Time")</f>
        <v>On Time</v>
      </c>
    </row>
    <row r="3607" spans="1:19" x14ac:dyDescent="0.3">
      <c r="A3607" s="12">
        <v>8605</v>
      </c>
      <c r="B3607" s="12">
        <v>295</v>
      </c>
      <c r="C3607" s="12">
        <v>10261</v>
      </c>
      <c r="D3607" s="12">
        <v>3606</v>
      </c>
      <c r="E3607" s="12" t="s">
        <v>244</v>
      </c>
      <c r="F3607" s="13">
        <v>45520</v>
      </c>
      <c r="G3607" s="26" t="s">
        <v>13911</v>
      </c>
      <c r="H3607" s="12">
        <v>8</v>
      </c>
      <c r="I3607" s="28">
        <f>VLOOKUP(B:B,DIM_PRODUCTS!A:F,5,FALSE)</f>
        <v>10</v>
      </c>
      <c r="J3607" s="28">
        <f>FACT_ORDERS[[#This Row],[ProductPrice]]*FACT_ORDERS[[#This Row],[Quantity]]</f>
        <v>80</v>
      </c>
      <c r="K3607" s="12" t="str">
        <f>VLOOKUP(C:C,DIM_CUSTOMERS!A:G,7,FALSE)</f>
        <v>USA</v>
      </c>
      <c r="L3607" s="30" cm="1">
        <f t="array" ref="L3607">_xlfn.IFS(
    AND(FACT_ORDERS[[#This Row],[DeliveryMehtod]]="shippment",FACT_ORDERS[[#This Row],[TotalAmount]]&gt;=200), 0,
    AND(FACT_ORDERS[[#This Row],[DeliveryMehtod]]="pickup"), 15,
    AND(FACT_ORDERS[[#This Row],[DeliveryMehtod]]="shippment",FACT_ORDERS[[#This Row],[TotalAmount]]&lt;200), 35
)</f>
        <v>35</v>
      </c>
      <c r="M3607" s="12" t="str" cm="1">
        <f t="array" ref="M3607">_xlfn.IFS(
    SUMIFS(FACT_ORDERS[TotalAmount], FACT_ORDERS[WD_CUSTOMERS],FACT_ORDERS[[#This Row],[WD_CUSTOMERS]])&gt;=15000, "VIP",
    SUMIFS(FACT_ORDERS[TotalAmount], FACT_ORDERS[WD_CUSTOMERS],FACT_ORDERS[[#This Row],[WD_CUSTOMERS]])&gt;=8000, "Premium",
    TRUE, "Regular"
)</f>
        <v>Regular</v>
      </c>
      <c r="N3607" s="32" cm="1">
        <f t="array" ref="N3607">_xlfn.IFS(
   FACT_ORDERS[[#This Row],[TypeOfClient]]="VIP", 0.2,
   FACT_ORDERS[[#This Row],[TypeOfClient]]="Premium", 0.1,
   TRUE, 0
)</f>
        <v>0</v>
      </c>
      <c r="O3607" s="31" cm="1">
        <f t="array" ref="O3607">_xlfn.IFS(
   FACT_ORDERS[[#This Row],[TotalAmount]]&gt;1500, 0.15,
   FACT_ORDERS[[#This Row],[TotalAmount]]&gt;1000, 0.1,
   FACT_ORDERS[[#This Row],[TotalAmount]]&gt;500, 0.05,
   TRUE, 0
)</f>
        <v>0</v>
      </c>
      <c r="P3607" s="28">
        <f xml:space="preserve"> FACT_ORDERS[[#This Row],[TotalAmount]] * (1 - (FACT_ORDERS[[#This Row],[ClientDiscount]] + FACT_ORDERS[[#This Row],[OrderDiscount]]) )</f>
        <v>80</v>
      </c>
      <c r="Q3607" s="28">
        <f>FACT_ORDERS[[#This Row],[TotalAmountWithDiscount]]+FACT_ORDERS[[#This Row],[DeliveryCost]]</f>
        <v>115</v>
      </c>
      <c r="R3607" s="35">
        <v>45527</v>
      </c>
      <c r="S3607" s="35" t="str">
        <f>IF(NETWORKDAYS(FACT_ORDERS[[#This Row],[Order-Date]], FACT_ORDERS[[#This Row],[ArrivalDate ]]) &gt; 10, "Late", "On Time")</f>
        <v>On Time</v>
      </c>
    </row>
    <row r="3608" spans="1:19" x14ac:dyDescent="0.3">
      <c r="A3608" s="12">
        <v>8606</v>
      </c>
      <c r="B3608" s="12">
        <v>235</v>
      </c>
      <c r="C3608" s="12">
        <v>10877</v>
      </c>
      <c r="D3608" s="12">
        <v>3607</v>
      </c>
      <c r="E3608" s="12" t="s">
        <v>244</v>
      </c>
      <c r="F3608" s="13">
        <v>45178</v>
      </c>
      <c r="G3608" s="26" t="s">
        <v>13912</v>
      </c>
      <c r="H3608" s="12">
        <v>24</v>
      </c>
      <c r="I3608" s="28">
        <f>VLOOKUP(B:B,DIM_PRODUCTS!A:F,5,FALSE)</f>
        <v>22</v>
      </c>
      <c r="J3608" s="28">
        <f>FACT_ORDERS[[#This Row],[ProductPrice]]*FACT_ORDERS[[#This Row],[Quantity]]</f>
        <v>528</v>
      </c>
      <c r="K3608" s="12" t="str">
        <f>VLOOKUP(C:C,DIM_CUSTOMERS!A:G,7,FALSE)</f>
        <v>Germany</v>
      </c>
      <c r="L3608" s="30" cm="1">
        <f t="array" ref="L3608">_xlfn.IFS(
    AND(FACT_ORDERS[[#This Row],[DeliveryMehtod]]="shippment",FACT_ORDERS[[#This Row],[TotalAmount]]&gt;=200), 0,
    AND(FACT_ORDERS[[#This Row],[DeliveryMehtod]]="pickup"), 15,
    AND(FACT_ORDERS[[#This Row],[DeliveryMehtod]]="shippment",FACT_ORDERS[[#This Row],[TotalAmount]]&lt;200), 35
)</f>
        <v>0</v>
      </c>
      <c r="M3608" s="12" t="str" cm="1">
        <f t="array" ref="M3608">_xlfn.IFS(
    SUMIFS(FACT_ORDERS[TotalAmount], FACT_ORDERS[WD_CUSTOMERS],FACT_ORDERS[[#This Row],[WD_CUSTOMERS]])&gt;=15000, "VIP",
    SUMIFS(FACT_ORDERS[TotalAmount], FACT_ORDERS[WD_CUSTOMERS],FACT_ORDERS[[#This Row],[WD_CUSTOMERS]])&gt;=8000, "Premium",
    TRUE, "Regular"
)</f>
        <v>Regular</v>
      </c>
      <c r="N3608" s="32" cm="1">
        <f t="array" ref="N3608">_xlfn.IFS(
   FACT_ORDERS[[#This Row],[TypeOfClient]]="VIP", 0.2,
   FACT_ORDERS[[#This Row],[TypeOfClient]]="Premium", 0.1,
   TRUE, 0
)</f>
        <v>0</v>
      </c>
      <c r="O3608" s="31" cm="1">
        <f t="array" ref="O3608">_xlfn.IFS(
   FACT_ORDERS[[#This Row],[TotalAmount]]&gt;1500, 0.15,
   FACT_ORDERS[[#This Row],[TotalAmount]]&gt;1000, 0.1,
   FACT_ORDERS[[#This Row],[TotalAmount]]&gt;500, 0.05,
   TRUE, 0
)</f>
        <v>0.05</v>
      </c>
      <c r="P3608" s="28">
        <f xml:space="preserve"> FACT_ORDERS[[#This Row],[TotalAmount]] * (1 - (FACT_ORDERS[[#This Row],[ClientDiscount]] + FACT_ORDERS[[#This Row],[OrderDiscount]]) )</f>
        <v>501.59999999999997</v>
      </c>
      <c r="Q3608" s="28">
        <f>FACT_ORDERS[[#This Row],[TotalAmountWithDiscount]]+FACT_ORDERS[[#This Row],[DeliveryCost]]</f>
        <v>501.59999999999997</v>
      </c>
      <c r="R3608" s="35">
        <v>45187</v>
      </c>
      <c r="S3608" s="35" t="str">
        <f>IF(NETWORKDAYS(FACT_ORDERS[[#This Row],[Order-Date]], FACT_ORDERS[[#This Row],[ArrivalDate ]]) &gt; 10, "Late", "On Time")</f>
        <v>On Time</v>
      </c>
    </row>
    <row r="3609" spans="1:19" x14ac:dyDescent="0.3">
      <c r="A3609" s="12">
        <v>8607</v>
      </c>
      <c r="B3609" s="12">
        <v>252</v>
      </c>
      <c r="C3609" s="12">
        <v>10877</v>
      </c>
      <c r="D3609" s="12">
        <v>3608</v>
      </c>
      <c r="E3609" s="12" t="s">
        <v>244</v>
      </c>
      <c r="F3609" s="13">
        <v>45178</v>
      </c>
      <c r="G3609" s="26" t="s">
        <v>13913</v>
      </c>
      <c r="H3609" s="12">
        <v>13</v>
      </c>
      <c r="I3609" s="28">
        <f>VLOOKUP(B:B,DIM_PRODUCTS!A:F,5,FALSE)</f>
        <v>18</v>
      </c>
      <c r="J3609" s="28">
        <f>FACT_ORDERS[[#This Row],[ProductPrice]]*FACT_ORDERS[[#This Row],[Quantity]]</f>
        <v>234</v>
      </c>
      <c r="K3609" s="12" t="str">
        <f>VLOOKUP(C:C,DIM_CUSTOMERS!A:G,7,FALSE)</f>
        <v>Germany</v>
      </c>
      <c r="L3609" s="30" cm="1">
        <f t="array" ref="L3609">_xlfn.IFS(
    AND(FACT_ORDERS[[#This Row],[DeliveryMehtod]]="shippment",FACT_ORDERS[[#This Row],[TotalAmount]]&gt;=200), 0,
    AND(FACT_ORDERS[[#This Row],[DeliveryMehtod]]="pickup"), 15,
    AND(FACT_ORDERS[[#This Row],[DeliveryMehtod]]="shippment",FACT_ORDERS[[#This Row],[TotalAmount]]&lt;200), 35
)</f>
        <v>0</v>
      </c>
      <c r="M3609" s="12" t="str" cm="1">
        <f t="array" ref="M3609">_xlfn.IFS(
    SUMIFS(FACT_ORDERS[TotalAmount], FACT_ORDERS[WD_CUSTOMERS],FACT_ORDERS[[#This Row],[WD_CUSTOMERS]])&gt;=15000, "VIP",
    SUMIFS(FACT_ORDERS[TotalAmount], FACT_ORDERS[WD_CUSTOMERS],FACT_ORDERS[[#This Row],[WD_CUSTOMERS]])&gt;=8000, "Premium",
    TRUE, "Regular"
)</f>
        <v>Regular</v>
      </c>
      <c r="N3609" s="32" cm="1">
        <f t="array" ref="N3609">_xlfn.IFS(
   FACT_ORDERS[[#This Row],[TypeOfClient]]="VIP", 0.2,
   FACT_ORDERS[[#This Row],[TypeOfClient]]="Premium", 0.1,
   TRUE, 0
)</f>
        <v>0</v>
      </c>
      <c r="O3609" s="31" cm="1">
        <f t="array" ref="O3609">_xlfn.IFS(
   FACT_ORDERS[[#This Row],[TotalAmount]]&gt;1500, 0.15,
   FACT_ORDERS[[#This Row],[TotalAmount]]&gt;1000, 0.1,
   FACT_ORDERS[[#This Row],[TotalAmount]]&gt;500, 0.05,
   TRUE, 0
)</f>
        <v>0</v>
      </c>
      <c r="P3609" s="28">
        <f xml:space="preserve"> FACT_ORDERS[[#This Row],[TotalAmount]] * (1 - (FACT_ORDERS[[#This Row],[ClientDiscount]] + FACT_ORDERS[[#This Row],[OrderDiscount]]) )</f>
        <v>234</v>
      </c>
      <c r="Q3609" s="28">
        <f>FACT_ORDERS[[#This Row],[TotalAmountWithDiscount]]+FACT_ORDERS[[#This Row],[DeliveryCost]]</f>
        <v>234</v>
      </c>
      <c r="R3609" s="35">
        <v>45188</v>
      </c>
      <c r="S3609" s="35" t="str">
        <f>IF(NETWORKDAYS(FACT_ORDERS[[#This Row],[Order-Date]], FACT_ORDERS[[#This Row],[ArrivalDate ]]) &gt; 10, "Late", "On Time")</f>
        <v>On Time</v>
      </c>
    </row>
    <row r="3610" spans="1:19" x14ac:dyDescent="0.3">
      <c r="A3610" s="12">
        <v>8608</v>
      </c>
      <c r="B3610" s="12">
        <v>296</v>
      </c>
      <c r="C3610" s="12">
        <v>10877</v>
      </c>
      <c r="D3610" s="12">
        <v>3609</v>
      </c>
      <c r="E3610" s="12" t="s">
        <v>243</v>
      </c>
      <c r="F3610" s="13">
        <v>45178</v>
      </c>
      <c r="G3610" s="26" t="s">
        <v>13914</v>
      </c>
      <c r="H3610" s="12">
        <v>10</v>
      </c>
      <c r="I3610" s="28">
        <f>VLOOKUP(B:B,DIM_PRODUCTS!A:F,5,FALSE)</f>
        <v>5</v>
      </c>
      <c r="J3610" s="28">
        <f>FACT_ORDERS[[#This Row],[ProductPrice]]*FACT_ORDERS[[#This Row],[Quantity]]</f>
        <v>50</v>
      </c>
      <c r="K3610" s="12" t="str">
        <f>VLOOKUP(C:C,DIM_CUSTOMERS!A:G,7,FALSE)</f>
        <v>Germany</v>
      </c>
      <c r="L3610" s="30" cm="1">
        <f t="array" ref="L3610">_xlfn.IFS(
    AND(FACT_ORDERS[[#This Row],[DeliveryMehtod]]="shippment",FACT_ORDERS[[#This Row],[TotalAmount]]&gt;=200), 0,
    AND(FACT_ORDERS[[#This Row],[DeliveryMehtod]]="pickup"), 15,
    AND(FACT_ORDERS[[#This Row],[DeliveryMehtod]]="shippment",FACT_ORDERS[[#This Row],[TotalAmount]]&lt;200), 35
)</f>
        <v>15</v>
      </c>
      <c r="M3610" s="12" t="str" cm="1">
        <f t="array" ref="M3610">_xlfn.IFS(
    SUMIFS(FACT_ORDERS[TotalAmount], FACT_ORDERS[WD_CUSTOMERS],FACT_ORDERS[[#This Row],[WD_CUSTOMERS]])&gt;=15000, "VIP",
    SUMIFS(FACT_ORDERS[TotalAmount], FACT_ORDERS[WD_CUSTOMERS],FACT_ORDERS[[#This Row],[WD_CUSTOMERS]])&gt;=8000, "Premium",
    TRUE, "Regular"
)</f>
        <v>Regular</v>
      </c>
      <c r="N3610" s="32" cm="1">
        <f t="array" ref="N3610">_xlfn.IFS(
   FACT_ORDERS[[#This Row],[TypeOfClient]]="VIP", 0.2,
   FACT_ORDERS[[#This Row],[TypeOfClient]]="Premium", 0.1,
   TRUE, 0
)</f>
        <v>0</v>
      </c>
      <c r="O3610" s="31" cm="1">
        <f t="array" ref="O3610">_xlfn.IFS(
   FACT_ORDERS[[#This Row],[TotalAmount]]&gt;1500, 0.15,
   FACT_ORDERS[[#This Row],[TotalAmount]]&gt;1000, 0.1,
   FACT_ORDERS[[#This Row],[TotalAmount]]&gt;500, 0.05,
   TRUE, 0
)</f>
        <v>0</v>
      </c>
      <c r="P3610" s="28">
        <f xml:space="preserve"> FACT_ORDERS[[#This Row],[TotalAmount]] * (1 - (FACT_ORDERS[[#This Row],[ClientDiscount]] + FACT_ORDERS[[#This Row],[OrderDiscount]]) )</f>
        <v>50</v>
      </c>
      <c r="Q3610" s="28">
        <f>FACT_ORDERS[[#This Row],[TotalAmountWithDiscount]]+FACT_ORDERS[[#This Row],[DeliveryCost]]</f>
        <v>65</v>
      </c>
      <c r="R3610" s="35">
        <v>45188</v>
      </c>
      <c r="S3610" s="35" t="str">
        <f>IF(NETWORKDAYS(FACT_ORDERS[[#This Row],[Order-Date]], FACT_ORDERS[[#This Row],[ArrivalDate ]]) &gt; 10, "Late", "On Time")</f>
        <v>On Time</v>
      </c>
    </row>
    <row r="3611" spans="1:19" x14ac:dyDescent="0.3">
      <c r="A3611" s="12">
        <v>8609</v>
      </c>
      <c r="B3611" s="12">
        <v>296</v>
      </c>
      <c r="C3611" s="12">
        <v>10877</v>
      </c>
      <c r="D3611" s="12">
        <v>3610</v>
      </c>
      <c r="E3611" s="12" t="s">
        <v>243</v>
      </c>
      <c r="F3611" s="13">
        <v>45535</v>
      </c>
      <c r="G3611" s="26" t="s">
        <v>13915</v>
      </c>
      <c r="H3611" s="12">
        <v>8</v>
      </c>
      <c r="I3611" s="28">
        <f>VLOOKUP(B:B,DIM_PRODUCTS!A:F,5,FALSE)</f>
        <v>5</v>
      </c>
      <c r="J3611" s="28">
        <f>FACT_ORDERS[[#This Row],[ProductPrice]]*FACT_ORDERS[[#This Row],[Quantity]]</f>
        <v>40</v>
      </c>
      <c r="K3611" s="12" t="str">
        <f>VLOOKUP(C:C,DIM_CUSTOMERS!A:G,7,FALSE)</f>
        <v>Germany</v>
      </c>
      <c r="L3611" s="30" cm="1">
        <f t="array" ref="L3611">_xlfn.IFS(
    AND(FACT_ORDERS[[#This Row],[DeliveryMehtod]]="shippment",FACT_ORDERS[[#This Row],[TotalAmount]]&gt;=200), 0,
    AND(FACT_ORDERS[[#This Row],[DeliveryMehtod]]="pickup"), 15,
    AND(FACT_ORDERS[[#This Row],[DeliveryMehtod]]="shippment",FACT_ORDERS[[#This Row],[TotalAmount]]&lt;200), 35
)</f>
        <v>15</v>
      </c>
      <c r="M3611" s="12" t="str" cm="1">
        <f t="array" ref="M3611">_xlfn.IFS(
    SUMIFS(FACT_ORDERS[TotalAmount], FACT_ORDERS[WD_CUSTOMERS],FACT_ORDERS[[#This Row],[WD_CUSTOMERS]])&gt;=15000, "VIP",
    SUMIFS(FACT_ORDERS[TotalAmount], FACT_ORDERS[WD_CUSTOMERS],FACT_ORDERS[[#This Row],[WD_CUSTOMERS]])&gt;=8000, "Premium",
    TRUE, "Regular"
)</f>
        <v>Regular</v>
      </c>
      <c r="N3611" s="32" cm="1">
        <f t="array" ref="N3611">_xlfn.IFS(
   FACT_ORDERS[[#This Row],[TypeOfClient]]="VIP", 0.2,
   FACT_ORDERS[[#This Row],[TypeOfClient]]="Premium", 0.1,
   TRUE, 0
)</f>
        <v>0</v>
      </c>
      <c r="O3611" s="31" cm="1">
        <f t="array" ref="O3611">_xlfn.IFS(
   FACT_ORDERS[[#This Row],[TotalAmount]]&gt;1500, 0.15,
   FACT_ORDERS[[#This Row],[TotalAmount]]&gt;1000, 0.1,
   FACT_ORDERS[[#This Row],[TotalAmount]]&gt;500, 0.05,
   TRUE, 0
)</f>
        <v>0</v>
      </c>
      <c r="P3611" s="28">
        <f xml:space="preserve"> FACT_ORDERS[[#This Row],[TotalAmount]] * (1 - (FACT_ORDERS[[#This Row],[ClientDiscount]] + FACT_ORDERS[[#This Row],[OrderDiscount]]) )</f>
        <v>40</v>
      </c>
      <c r="Q3611" s="28">
        <f>FACT_ORDERS[[#This Row],[TotalAmountWithDiscount]]+FACT_ORDERS[[#This Row],[DeliveryCost]]</f>
        <v>55</v>
      </c>
      <c r="R3611" s="35">
        <v>45543</v>
      </c>
      <c r="S3611" s="35" t="str">
        <f>IF(NETWORKDAYS(FACT_ORDERS[[#This Row],[Order-Date]], FACT_ORDERS[[#This Row],[ArrivalDate ]]) &gt; 10, "Late", "On Time")</f>
        <v>On Time</v>
      </c>
    </row>
    <row r="3612" spans="1:19" x14ac:dyDescent="0.3">
      <c r="A3612" s="12">
        <v>8610</v>
      </c>
      <c r="B3612" s="12">
        <v>205</v>
      </c>
      <c r="C3612" s="12">
        <v>10593</v>
      </c>
      <c r="D3612" s="12">
        <v>3611</v>
      </c>
      <c r="E3612" s="12" t="s">
        <v>244</v>
      </c>
      <c r="F3612" s="13">
        <v>45491</v>
      </c>
      <c r="G3612" s="26" t="s">
        <v>4372</v>
      </c>
      <c r="H3612" s="12">
        <v>16</v>
      </c>
      <c r="I3612" s="28">
        <f>VLOOKUP(B:B,DIM_PRODUCTS!A:F,5,FALSE)</f>
        <v>11</v>
      </c>
      <c r="J3612" s="28">
        <f>FACT_ORDERS[[#This Row],[ProductPrice]]*FACT_ORDERS[[#This Row],[Quantity]]</f>
        <v>176</v>
      </c>
      <c r="K3612" s="12" t="str">
        <f>VLOOKUP(C:C,DIM_CUSTOMERS!A:G,7,FALSE)</f>
        <v>China</v>
      </c>
      <c r="L3612" s="30" cm="1">
        <f t="array" ref="L3612">_xlfn.IFS(
    AND(FACT_ORDERS[[#This Row],[DeliveryMehtod]]="shippment",FACT_ORDERS[[#This Row],[TotalAmount]]&gt;=200), 0,
    AND(FACT_ORDERS[[#This Row],[DeliveryMehtod]]="pickup"), 15,
    AND(FACT_ORDERS[[#This Row],[DeliveryMehtod]]="shippment",FACT_ORDERS[[#This Row],[TotalAmount]]&lt;200), 35
)</f>
        <v>35</v>
      </c>
      <c r="M3612" s="12" t="str" cm="1">
        <f t="array" ref="M3612">_xlfn.IFS(
    SUMIFS(FACT_ORDERS[TotalAmount], FACT_ORDERS[WD_CUSTOMERS],FACT_ORDERS[[#This Row],[WD_CUSTOMERS]])&gt;=15000, "VIP",
    SUMIFS(FACT_ORDERS[TotalAmount], FACT_ORDERS[WD_CUSTOMERS],FACT_ORDERS[[#This Row],[WD_CUSTOMERS]])&gt;=8000, "Premium",
    TRUE, "Regular"
)</f>
        <v>Regular</v>
      </c>
      <c r="N3612" s="32" cm="1">
        <f t="array" ref="N3612">_xlfn.IFS(
   FACT_ORDERS[[#This Row],[TypeOfClient]]="VIP", 0.2,
   FACT_ORDERS[[#This Row],[TypeOfClient]]="Premium", 0.1,
   TRUE, 0
)</f>
        <v>0</v>
      </c>
      <c r="O3612" s="31" cm="1">
        <f t="array" ref="O3612">_xlfn.IFS(
   FACT_ORDERS[[#This Row],[TotalAmount]]&gt;1500, 0.15,
   FACT_ORDERS[[#This Row],[TotalAmount]]&gt;1000, 0.1,
   FACT_ORDERS[[#This Row],[TotalAmount]]&gt;500, 0.05,
   TRUE, 0
)</f>
        <v>0</v>
      </c>
      <c r="P3612" s="28">
        <f xml:space="preserve"> FACT_ORDERS[[#This Row],[TotalAmount]] * (1 - (FACT_ORDERS[[#This Row],[ClientDiscount]] + FACT_ORDERS[[#This Row],[OrderDiscount]]) )</f>
        <v>176</v>
      </c>
      <c r="Q3612" s="28">
        <f>FACT_ORDERS[[#This Row],[TotalAmountWithDiscount]]+FACT_ORDERS[[#This Row],[DeliveryCost]]</f>
        <v>211</v>
      </c>
      <c r="R3612" s="35">
        <v>45500</v>
      </c>
      <c r="S3612" s="35" t="str">
        <f>IF(NETWORKDAYS(FACT_ORDERS[[#This Row],[Order-Date]], FACT_ORDERS[[#This Row],[ArrivalDate ]]) &gt; 10, "Late", "On Time")</f>
        <v>On Time</v>
      </c>
    </row>
    <row r="3613" spans="1:19" x14ac:dyDescent="0.3">
      <c r="A3613" s="12">
        <v>8611</v>
      </c>
      <c r="B3613" s="12">
        <v>205</v>
      </c>
      <c r="C3613" s="12">
        <v>10593</v>
      </c>
      <c r="D3613" s="12">
        <v>3612</v>
      </c>
      <c r="E3613" s="12" t="s">
        <v>243</v>
      </c>
      <c r="F3613" s="13">
        <v>45507</v>
      </c>
      <c r="G3613" s="26" t="s">
        <v>13916</v>
      </c>
      <c r="H3613" s="12">
        <v>18</v>
      </c>
      <c r="I3613" s="28">
        <f>VLOOKUP(B:B,DIM_PRODUCTS!A:F,5,FALSE)</f>
        <v>11</v>
      </c>
      <c r="J3613" s="28">
        <f>FACT_ORDERS[[#This Row],[ProductPrice]]*FACT_ORDERS[[#This Row],[Quantity]]</f>
        <v>198</v>
      </c>
      <c r="K3613" s="12" t="str">
        <f>VLOOKUP(C:C,DIM_CUSTOMERS!A:G,7,FALSE)</f>
        <v>China</v>
      </c>
      <c r="L3613" s="30" cm="1">
        <f t="array" ref="L3613">_xlfn.IFS(
    AND(FACT_ORDERS[[#This Row],[DeliveryMehtod]]="shippment",FACT_ORDERS[[#This Row],[TotalAmount]]&gt;=200), 0,
    AND(FACT_ORDERS[[#This Row],[DeliveryMehtod]]="pickup"), 15,
    AND(FACT_ORDERS[[#This Row],[DeliveryMehtod]]="shippment",FACT_ORDERS[[#This Row],[TotalAmount]]&lt;200), 35
)</f>
        <v>15</v>
      </c>
      <c r="M3613" s="12" t="str" cm="1">
        <f t="array" ref="M3613">_xlfn.IFS(
    SUMIFS(FACT_ORDERS[TotalAmount], FACT_ORDERS[WD_CUSTOMERS],FACT_ORDERS[[#This Row],[WD_CUSTOMERS]])&gt;=15000, "VIP",
    SUMIFS(FACT_ORDERS[TotalAmount], FACT_ORDERS[WD_CUSTOMERS],FACT_ORDERS[[#This Row],[WD_CUSTOMERS]])&gt;=8000, "Premium",
    TRUE, "Regular"
)</f>
        <v>Regular</v>
      </c>
      <c r="N3613" s="32" cm="1">
        <f t="array" ref="N3613">_xlfn.IFS(
   FACT_ORDERS[[#This Row],[TypeOfClient]]="VIP", 0.2,
   FACT_ORDERS[[#This Row],[TypeOfClient]]="Premium", 0.1,
   TRUE, 0
)</f>
        <v>0</v>
      </c>
      <c r="O3613" s="31" cm="1">
        <f t="array" ref="O3613">_xlfn.IFS(
   FACT_ORDERS[[#This Row],[TotalAmount]]&gt;1500, 0.15,
   FACT_ORDERS[[#This Row],[TotalAmount]]&gt;1000, 0.1,
   FACT_ORDERS[[#This Row],[TotalAmount]]&gt;500, 0.05,
   TRUE, 0
)</f>
        <v>0</v>
      </c>
      <c r="P3613" s="28">
        <f xml:space="preserve"> FACT_ORDERS[[#This Row],[TotalAmount]] * (1 - (FACT_ORDERS[[#This Row],[ClientDiscount]] + FACT_ORDERS[[#This Row],[OrderDiscount]]) )</f>
        <v>198</v>
      </c>
      <c r="Q3613" s="28">
        <f>FACT_ORDERS[[#This Row],[TotalAmountWithDiscount]]+FACT_ORDERS[[#This Row],[DeliveryCost]]</f>
        <v>213</v>
      </c>
      <c r="R3613" s="35">
        <v>45518</v>
      </c>
      <c r="S3613" s="35" t="str">
        <f>IF(NETWORKDAYS(FACT_ORDERS[[#This Row],[Order-Date]], FACT_ORDERS[[#This Row],[ArrivalDate ]]) &gt; 10, "Late", "On Time")</f>
        <v>On Time</v>
      </c>
    </row>
    <row r="3614" spans="1:19" x14ac:dyDescent="0.3">
      <c r="A3614" s="12">
        <v>8612</v>
      </c>
      <c r="B3614" s="12">
        <v>270</v>
      </c>
      <c r="C3614" s="12">
        <v>10593</v>
      </c>
      <c r="D3614" s="12">
        <v>3613</v>
      </c>
      <c r="E3614" s="12" t="s">
        <v>243</v>
      </c>
      <c r="F3614" s="13">
        <v>45507</v>
      </c>
      <c r="G3614" s="26" t="s">
        <v>13917</v>
      </c>
      <c r="H3614" s="12">
        <v>31</v>
      </c>
      <c r="I3614" s="28">
        <f>VLOOKUP(B:B,DIM_PRODUCTS!A:F,5,FALSE)</f>
        <v>20</v>
      </c>
      <c r="J3614" s="28">
        <f>FACT_ORDERS[[#This Row],[ProductPrice]]*FACT_ORDERS[[#This Row],[Quantity]]</f>
        <v>620</v>
      </c>
      <c r="K3614" s="12" t="str">
        <f>VLOOKUP(C:C,DIM_CUSTOMERS!A:G,7,FALSE)</f>
        <v>China</v>
      </c>
      <c r="L3614" s="30" cm="1">
        <f t="array" ref="L3614">_xlfn.IFS(
    AND(FACT_ORDERS[[#This Row],[DeliveryMehtod]]="shippment",FACT_ORDERS[[#This Row],[TotalAmount]]&gt;=200), 0,
    AND(FACT_ORDERS[[#This Row],[DeliveryMehtod]]="pickup"), 15,
    AND(FACT_ORDERS[[#This Row],[DeliveryMehtod]]="shippment",FACT_ORDERS[[#This Row],[TotalAmount]]&lt;200), 35
)</f>
        <v>15</v>
      </c>
      <c r="M3614" s="12" t="str" cm="1">
        <f t="array" ref="M3614">_xlfn.IFS(
    SUMIFS(FACT_ORDERS[TotalAmount], FACT_ORDERS[WD_CUSTOMERS],FACT_ORDERS[[#This Row],[WD_CUSTOMERS]])&gt;=15000, "VIP",
    SUMIFS(FACT_ORDERS[TotalAmount], FACT_ORDERS[WD_CUSTOMERS],FACT_ORDERS[[#This Row],[WD_CUSTOMERS]])&gt;=8000, "Premium",
    TRUE, "Regular"
)</f>
        <v>Regular</v>
      </c>
      <c r="N3614" s="32" cm="1">
        <f t="array" ref="N3614">_xlfn.IFS(
   FACT_ORDERS[[#This Row],[TypeOfClient]]="VIP", 0.2,
   FACT_ORDERS[[#This Row],[TypeOfClient]]="Premium", 0.1,
   TRUE, 0
)</f>
        <v>0</v>
      </c>
      <c r="O3614" s="31" cm="1">
        <f t="array" ref="O3614">_xlfn.IFS(
   FACT_ORDERS[[#This Row],[TotalAmount]]&gt;1500, 0.15,
   FACT_ORDERS[[#This Row],[TotalAmount]]&gt;1000, 0.1,
   FACT_ORDERS[[#This Row],[TotalAmount]]&gt;500, 0.05,
   TRUE, 0
)</f>
        <v>0.05</v>
      </c>
      <c r="P3614" s="28">
        <f xml:space="preserve"> FACT_ORDERS[[#This Row],[TotalAmount]] * (1 - (FACT_ORDERS[[#This Row],[ClientDiscount]] + FACT_ORDERS[[#This Row],[OrderDiscount]]) )</f>
        <v>589</v>
      </c>
      <c r="Q3614" s="28">
        <f>FACT_ORDERS[[#This Row],[TotalAmountWithDiscount]]+FACT_ORDERS[[#This Row],[DeliveryCost]]</f>
        <v>604</v>
      </c>
      <c r="R3614" s="35">
        <v>45516</v>
      </c>
      <c r="S3614" s="35" t="str">
        <f>IF(NETWORKDAYS(FACT_ORDERS[[#This Row],[Order-Date]], FACT_ORDERS[[#This Row],[ArrivalDate ]]) &gt; 10, "Late", "On Time")</f>
        <v>On Time</v>
      </c>
    </row>
    <row r="3615" spans="1:19" x14ac:dyDescent="0.3">
      <c r="A3615" s="12">
        <v>8613</v>
      </c>
      <c r="B3615" s="12">
        <v>205</v>
      </c>
      <c r="C3615" s="12">
        <v>10593</v>
      </c>
      <c r="D3615" s="12">
        <v>3614</v>
      </c>
      <c r="E3615" s="12" t="s">
        <v>243</v>
      </c>
      <c r="F3615" s="13">
        <v>45476</v>
      </c>
      <c r="G3615" s="26" t="s">
        <v>13918</v>
      </c>
      <c r="H3615" s="12">
        <v>19</v>
      </c>
      <c r="I3615" s="28">
        <f>VLOOKUP(B:B,DIM_PRODUCTS!A:F,5,FALSE)</f>
        <v>11</v>
      </c>
      <c r="J3615" s="28">
        <f>FACT_ORDERS[[#This Row],[ProductPrice]]*FACT_ORDERS[[#This Row],[Quantity]]</f>
        <v>209</v>
      </c>
      <c r="K3615" s="12" t="str">
        <f>VLOOKUP(C:C,DIM_CUSTOMERS!A:G,7,FALSE)</f>
        <v>China</v>
      </c>
      <c r="L3615" s="30" cm="1">
        <f t="array" ref="L3615">_xlfn.IFS(
    AND(FACT_ORDERS[[#This Row],[DeliveryMehtod]]="shippment",FACT_ORDERS[[#This Row],[TotalAmount]]&gt;=200), 0,
    AND(FACT_ORDERS[[#This Row],[DeliveryMehtod]]="pickup"), 15,
    AND(FACT_ORDERS[[#This Row],[DeliveryMehtod]]="shippment",FACT_ORDERS[[#This Row],[TotalAmount]]&lt;200), 35
)</f>
        <v>15</v>
      </c>
      <c r="M3615" s="12" t="str" cm="1">
        <f t="array" ref="M3615">_xlfn.IFS(
    SUMIFS(FACT_ORDERS[TotalAmount], FACT_ORDERS[WD_CUSTOMERS],FACT_ORDERS[[#This Row],[WD_CUSTOMERS]])&gt;=15000, "VIP",
    SUMIFS(FACT_ORDERS[TotalAmount], FACT_ORDERS[WD_CUSTOMERS],FACT_ORDERS[[#This Row],[WD_CUSTOMERS]])&gt;=8000, "Premium",
    TRUE, "Regular"
)</f>
        <v>Regular</v>
      </c>
      <c r="N3615" s="32" cm="1">
        <f t="array" ref="N3615">_xlfn.IFS(
   FACT_ORDERS[[#This Row],[TypeOfClient]]="VIP", 0.2,
   FACT_ORDERS[[#This Row],[TypeOfClient]]="Premium", 0.1,
   TRUE, 0
)</f>
        <v>0</v>
      </c>
      <c r="O3615" s="31" cm="1">
        <f t="array" ref="O3615">_xlfn.IFS(
   FACT_ORDERS[[#This Row],[TotalAmount]]&gt;1500, 0.15,
   FACT_ORDERS[[#This Row],[TotalAmount]]&gt;1000, 0.1,
   FACT_ORDERS[[#This Row],[TotalAmount]]&gt;500, 0.05,
   TRUE, 0
)</f>
        <v>0</v>
      </c>
      <c r="P3615" s="28">
        <f xml:space="preserve"> FACT_ORDERS[[#This Row],[TotalAmount]] * (1 - (FACT_ORDERS[[#This Row],[ClientDiscount]] + FACT_ORDERS[[#This Row],[OrderDiscount]]) )</f>
        <v>209</v>
      </c>
      <c r="Q3615" s="28">
        <f>FACT_ORDERS[[#This Row],[TotalAmountWithDiscount]]+FACT_ORDERS[[#This Row],[DeliveryCost]]</f>
        <v>224</v>
      </c>
      <c r="R3615" s="35">
        <v>45487</v>
      </c>
      <c r="S3615" s="35" t="str">
        <f>IF(NETWORKDAYS(FACT_ORDERS[[#This Row],[Order-Date]], FACT_ORDERS[[#This Row],[ArrivalDate ]]) &gt; 10, "Late", "On Time")</f>
        <v>On Time</v>
      </c>
    </row>
    <row r="3616" spans="1:19" x14ac:dyDescent="0.3">
      <c r="A3616" s="12">
        <v>8614</v>
      </c>
      <c r="B3616" s="12">
        <v>270</v>
      </c>
      <c r="C3616" s="12">
        <v>10593</v>
      </c>
      <c r="D3616" s="12">
        <v>3615</v>
      </c>
      <c r="E3616" s="12" t="s">
        <v>244</v>
      </c>
      <c r="F3616" s="13">
        <v>45476</v>
      </c>
      <c r="G3616" s="26" t="s">
        <v>3451</v>
      </c>
      <c r="H3616" s="12">
        <v>20</v>
      </c>
      <c r="I3616" s="28">
        <f>VLOOKUP(B:B,DIM_PRODUCTS!A:F,5,FALSE)</f>
        <v>20</v>
      </c>
      <c r="J3616" s="28">
        <f>FACT_ORDERS[[#This Row],[ProductPrice]]*FACT_ORDERS[[#This Row],[Quantity]]</f>
        <v>400</v>
      </c>
      <c r="K3616" s="12" t="str">
        <f>VLOOKUP(C:C,DIM_CUSTOMERS!A:G,7,FALSE)</f>
        <v>China</v>
      </c>
      <c r="L3616" s="30" cm="1">
        <f t="array" ref="L3616">_xlfn.IFS(
    AND(FACT_ORDERS[[#This Row],[DeliveryMehtod]]="shippment",FACT_ORDERS[[#This Row],[TotalAmount]]&gt;=200), 0,
    AND(FACT_ORDERS[[#This Row],[DeliveryMehtod]]="pickup"), 15,
    AND(FACT_ORDERS[[#This Row],[DeliveryMehtod]]="shippment",FACT_ORDERS[[#This Row],[TotalAmount]]&lt;200), 35
)</f>
        <v>0</v>
      </c>
      <c r="M3616" s="12" t="str" cm="1">
        <f t="array" ref="M3616">_xlfn.IFS(
    SUMIFS(FACT_ORDERS[TotalAmount], FACT_ORDERS[WD_CUSTOMERS],FACT_ORDERS[[#This Row],[WD_CUSTOMERS]])&gt;=15000, "VIP",
    SUMIFS(FACT_ORDERS[TotalAmount], FACT_ORDERS[WD_CUSTOMERS],FACT_ORDERS[[#This Row],[WD_CUSTOMERS]])&gt;=8000, "Premium",
    TRUE, "Regular"
)</f>
        <v>Regular</v>
      </c>
      <c r="N3616" s="32" cm="1">
        <f t="array" ref="N3616">_xlfn.IFS(
   FACT_ORDERS[[#This Row],[TypeOfClient]]="VIP", 0.2,
   FACT_ORDERS[[#This Row],[TypeOfClient]]="Premium", 0.1,
   TRUE, 0
)</f>
        <v>0</v>
      </c>
      <c r="O3616" s="31" cm="1">
        <f t="array" ref="O3616">_xlfn.IFS(
   FACT_ORDERS[[#This Row],[TotalAmount]]&gt;1500, 0.15,
   FACT_ORDERS[[#This Row],[TotalAmount]]&gt;1000, 0.1,
   FACT_ORDERS[[#This Row],[TotalAmount]]&gt;500, 0.05,
   TRUE, 0
)</f>
        <v>0</v>
      </c>
      <c r="P3616" s="28">
        <f xml:space="preserve"> FACT_ORDERS[[#This Row],[TotalAmount]] * (1 - (FACT_ORDERS[[#This Row],[ClientDiscount]] + FACT_ORDERS[[#This Row],[OrderDiscount]]) )</f>
        <v>400</v>
      </c>
      <c r="Q3616" s="28">
        <f>FACT_ORDERS[[#This Row],[TotalAmountWithDiscount]]+FACT_ORDERS[[#This Row],[DeliveryCost]]</f>
        <v>400</v>
      </c>
      <c r="R3616" s="35">
        <v>45484</v>
      </c>
      <c r="S3616" s="35" t="str">
        <f>IF(NETWORKDAYS(FACT_ORDERS[[#This Row],[Order-Date]], FACT_ORDERS[[#This Row],[ArrivalDate ]]) &gt; 10, "Late", "On Time")</f>
        <v>On Time</v>
      </c>
    </row>
    <row r="3617" spans="1:19" x14ac:dyDescent="0.3">
      <c r="A3617" s="12">
        <v>8615</v>
      </c>
      <c r="B3617" s="12">
        <v>276</v>
      </c>
      <c r="C3617" s="12">
        <v>10765</v>
      </c>
      <c r="D3617" s="12">
        <v>3616</v>
      </c>
      <c r="E3617" s="12" t="s">
        <v>244</v>
      </c>
      <c r="F3617" s="13">
        <v>45163</v>
      </c>
      <c r="G3617" s="26" t="s">
        <v>13919</v>
      </c>
      <c r="H3617" s="12">
        <v>27</v>
      </c>
      <c r="I3617" s="28">
        <f>VLOOKUP(B:B,DIM_PRODUCTS!A:F,5,FALSE)</f>
        <v>28</v>
      </c>
      <c r="J3617" s="28">
        <f>FACT_ORDERS[[#This Row],[ProductPrice]]*FACT_ORDERS[[#This Row],[Quantity]]</f>
        <v>756</v>
      </c>
      <c r="K3617" s="12" t="str">
        <f>VLOOKUP(C:C,DIM_CUSTOMERS!A:G,7,FALSE)</f>
        <v>Spain</v>
      </c>
      <c r="L3617" s="30" cm="1">
        <f t="array" ref="L3617">_xlfn.IFS(
    AND(FACT_ORDERS[[#This Row],[DeliveryMehtod]]="shippment",FACT_ORDERS[[#This Row],[TotalAmount]]&gt;=200), 0,
    AND(FACT_ORDERS[[#This Row],[DeliveryMehtod]]="pickup"), 15,
    AND(FACT_ORDERS[[#This Row],[DeliveryMehtod]]="shippment",FACT_ORDERS[[#This Row],[TotalAmount]]&lt;200), 35
)</f>
        <v>0</v>
      </c>
      <c r="M3617" s="12" t="str" cm="1">
        <f t="array" ref="M3617">_xlfn.IFS(
    SUMIFS(FACT_ORDERS[TotalAmount], FACT_ORDERS[WD_CUSTOMERS],FACT_ORDERS[[#This Row],[WD_CUSTOMERS]])&gt;=15000, "VIP",
    SUMIFS(FACT_ORDERS[TotalAmount], FACT_ORDERS[WD_CUSTOMERS],FACT_ORDERS[[#This Row],[WD_CUSTOMERS]])&gt;=8000, "Premium",
    TRUE, "Regular"
)</f>
        <v>Premium</v>
      </c>
      <c r="N3617" s="32" cm="1">
        <f t="array" ref="N3617">_xlfn.IFS(
   FACT_ORDERS[[#This Row],[TypeOfClient]]="VIP", 0.2,
   FACT_ORDERS[[#This Row],[TypeOfClient]]="Premium", 0.1,
   TRUE, 0
)</f>
        <v>0.1</v>
      </c>
      <c r="O3617" s="31" cm="1">
        <f t="array" ref="O3617">_xlfn.IFS(
   FACT_ORDERS[[#This Row],[TotalAmount]]&gt;1500, 0.15,
   FACT_ORDERS[[#This Row],[TotalAmount]]&gt;1000, 0.1,
   FACT_ORDERS[[#This Row],[TotalAmount]]&gt;500, 0.05,
   TRUE, 0
)</f>
        <v>0.05</v>
      </c>
      <c r="P3617" s="28">
        <f xml:space="preserve"> FACT_ORDERS[[#This Row],[TotalAmount]] * (1 - (FACT_ORDERS[[#This Row],[ClientDiscount]] + FACT_ORDERS[[#This Row],[OrderDiscount]]) )</f>
        <v>642.6</v>
      </c>
      <c r="Q3617" s="28">
        <f>FACT_ORDERS[[#This Row],[TotalAmountWithDiscount]]+FACT_ORDERS[[#This Row],[DeliveryCost]]</f>
        <v>642.6</v>
      </c>
      <c r="R3617" s="35">
        <v>45173</v>
      </c>
      <c r="S3617" s="35" t="str">
        <f>IF(NETWORKDAYS(FACT_ORDERS[[#This Row],[Order-Date]], FACT_ORDERS[[#This Row],[ArrivalDate ]]) &gt; 10, "Late", "On Time")</f>
        <v>On Time</v>
      </c>
    </row>
    <row r="3618" spans="1:19" x14ac:dyDescent="0.3">
      <c r="A3618" s="12">
        <v>8616</v>
      </c>
      <c r="B3618" s="12">
        <v>236</v>
      </c>
      <c r="C3618" s="12">
        <v>10765</v>
      </c>
      <c r="D3618" s="12">
        <v>3617</v>
      </c>
      <c r="E3618" s="12" t="s">
        <v>244</v>
      </c>
      <c r="F3618" s="13">
        <v>45163</v>
      </c>
      <c r="G3618" s="26" t="s">
        <v>13920</v>
      </c>
      <c r="H3618" s="12">
        <v>25</v>
      </c>
      <c r="I3618" s="28">
        <f>VLOOKUP(B:B,DIM_PRODUCTS!A:F,5,FALSE)</f>
        <v>12</v>
      </c>
      <c r="J3618" s="28">
        <f>FACT_ORDERS[[#This Row],[ProductPrice]]*FACT_ORDERS[[#This Row],[Quantity]]</f>
        <v>300</v>
      </c>
      <c r="K3618" s="12" t="str">
        <f>VLOOKUP(C:C,DIM_CUSTOMERS!A:G,7,FALSE)</f>
        <v>Spain</v>
      </c>
      <c r="L3618" s="30" cm="1">
        <f t="array" ref="L3618">_xlfn.IFS(
    AND(FACT_ORDERS[[#This Row],[DeliveryMehtod]]="shippment",FACT_ORDERS[[#This Row],[TotalAmount]]&gt;=200), 0,
    AND(FACT_ORDERS[[#This Row],[DeliveryMehtod]]="pickup"), 15,
    AND(FACT_ORDERS[[#This Row],[DeliveryMehtod]]="shippment",FACT_ORDERS[[#This Row],[TotalAmount]]&lt;200), 35
)</f>
        <v>0</v>
      </c>
      <c r="M3618" s="12" t="str" cm="1">
        <f t="array" ref="M3618">_xlfn.IFS(
    SUMIFS(FACT_ORDERS[TotalAmount], FACT_ORDERS[WD_CUSTOMERS],FACT_ORDERS[[#This Row],[WD_CUSTOMERS]])&gt;=15000, "VIP",
    SUMIFS(FACT_ORDERS[TotalAmount], FACT_ORDERS[WD_CUSTOMERS],FACT_ORDERS[[#This Row],[WD_CUSTOMERS]])&gt;=8000, "Premium",
    TRUE, "Regular"
)</f>
        <v>Premium</v>
      </c>
      <c r="N3618" s="32" cm="1">
        <f t="array" ref="N3618">_xlfn.IFS(
   FACT_ORDERS[[#This Row],[TypeOfClient]]="VIP", 0.2,
   FACT_ORDERS[[#This Row],[TypeOfClient]]="Premium", 0.1,
   TRUE, 0
)</f>
        <v>0.1</v>
      </c>
      <c r="O3618" s="31" cm="1">
        <f t="array" ref="O3618">_xlfn.IFS(
   FACT_ORDERS[[#This Row],[TotalAmount]]&gt;1500, 0.15,
   FACT_ORDERS[[#This Row],[TotalAmount]]&gt;1000, 0.1,
   FACT_ORDERS[[#This Row],[TotalAmount]]&gt;500, 0.05,
   TRUE, 0
)</f>
        <v>0</v>
      </c>
      <c r="P3618" s="28">
        <f xml:space="preserve"> FACT_ORDERS[[#This Row],[TotalAmount]] * (1 - (FACT_ORDERS[[#This Row],[ClientDiscount]] + FACT_ORDERS[[#This Row],[OrderDiscount]]) )</f>
        <v>270</v>
      </c>
      <c r="Q3618" s="28">
        <f>FACT_ORDERS[[#This Row],[TotalAmountWithDiscount]]+FACT_ORDERS[[#This Row],[DeliveryCost]]</f>
        <v>270</v>
      </c>
      <c r="R3618" s="35">
        <v>45171</v>
      </c>
      <c r="S3618" s="35" t="str">
        <f>IF(NETWORKDAYS(FACT_ORDERS[[#This Row],[Order-Date]], FACT_ORDERS[[#This Row],[ArrivalDate ]]) &gt; 10, "Late", "On Time")</f>
        <v>On Time</v>
      </c>
    </row>
    <row r="3619" spans="1:19" x14ac:dyDescent="0.3">
      <c r="A3619" s="12">
        <v>8617</v>
      </c>
      <c r="B3619" s="12">
        <v>222</v>
      </c>
      <c r="C3619" s="12">
        <v>10765</v>
      </c>
      <c r="D3619" s="12">
        <v>3618</v>
      </c>
      <c r="E3619" s="12" t="s">
        <v>243</v>
      </c>
      <c r="F3619" s="13">
        <v>45163</v>
      </c>
      <c r="G3619" s="26" t="s">
        <v>13921</v>
      </c>
      <c r="H3619" s="12">
        <v>33</v>
      </c>
      <c r="I3619" s="28">
        <f>VLOOKUP(B:B,DIM_PRODUCTS!A:F,5,FALSE)</f>
        <v>24</v>
      </c>
      <c r="J3619" s="28">
        <f>FACT_ORDERS[[#This Row],[ProductPrice]]*FACT_ORDERS[[#This Row],[Quantity]]</f>
        <v>792</v>
      </c>
      <c r="K3619" s="12" t="str">
        <f>VLOOKUP(C:C,DIM_CUSTOMERS!A:G,7,FALSE)</f>
        <v>Spain</v>
      </c>
      <c r="L3619" s="30" cm="1">
        <f t="array" ref="L3619">_xlfn.IFS(
    AND(FACT_ORDERS[[#This Row],[DeliveryMehtod]]="shippment",FACT_ORDERS[[#This Row],[TotalAmount]]&gt;=200), 0,
    AND(FACT_ORDERS[[#This Row],[DeliveryMehtod]]="pickup"), 15,
    AND(FACT_ORDERS[[#This Row],[DeliveryMehtod]]="shippment",FACT_ORDERS[[#This Row],[TotalAmount]]&lt;200), 35
)</f>
        <v>15</v>
      </c>
      <c r="M3619" s="12" t="str" cm="1">
        <f t="array" ref="M3619">_xlfn.IFS(
    SUMIFS(FACT_ORDERS[TotalAmount], FACT_ORDERS[WD_CUSTOMERS],FACT_ORDERS[[#This Row],[WD_CUSTOMERS]])&gt;=15000, "VIP",
    SUMIFS(FACT_ORDERS[TotalAmount], FACT_ORDERS[WD_CUSTOMERS],FACT_ORDERS[[#This Row],[WD_CUSTOMERS]])&gt;=8000, "Premium",
    TRUE, "Regular"
)</f>
        <v>Premium</v>
      </c>
      <c r="N3619" s="32" cm="1">
        <f t="array" ref="N3619">_xlfn.IFS(
   FACT_ORDERS[[#This Row],[TypeOfClient]]="VIP", 0.2,
   FACT_ORDERS[[#This Row],[TypeOfClient]]="Premium", 0.1,
   TRUE, 0
)</f>
        <v>0.1</v>
      </c>
      <c r="O3619" s="31" cm="1">
        <f t="array" ref="O3619">_xlfn.IFS(
   FACT_ORDERS[[#This Row],[TotalAmount]]&gt;1500, 0.15,
   FACT_ORDERS[[#This Row],[TotalAmount]]&gt;1000, 0.1,
   FACT_ORDERS[[#This Row],[TotalAmount]]&gt;500, 0.05,
   TRUE, 0
)</f>
        <v>0.05</v>
      </c>
      <c r="P3619" s="28">
        <f xml:space="preserve"> FACT_ORDERS[[#This Row],[TotalAmount]] * (1 - (FACT_ORDERS[[#This Row],[ClientDiscount]] + FACT_ORDERS[[#This Row],[OrderDiscount]]) )</f>
        <v>673.19999999999993</v>
      </c>
      <c r="Q3619" s="28">
        <f>FACT_ORDERS[[#This Row],[TotalAmountWithDiscount]]+FACT_ORDERS[[#This Row],[DeliveryCost]]</f>
        <v>688.19999999999993</v>
      </c>
      <c r="R3619" s="35">
        <v>45172</v>
      </c>
      <c r="S3619" s="35" t="str">
        <f>IF(NETWORKDAYS(FACT_ORDERS[[#This Row],[Order-Date]], FACT_ORDERS[[#This Row],[ArrivalDate ]]) &gt; 10, "Late", "On Time")</f>
        <v>On Time</v>
      </c>
    </row>
    <row r="3620" spans="1:19" x14ac:dyDescent="0.3">
      <c r="A3620" s="12">
        <v>8618</v>
      </c>
      <c r="B3620" s="12">
        <v>276</v>
      </c>
      <c r="C3620" s="12">
        <v>10765</v>
      </c>
      <c r="D3620" s="12">
        <v>3619</v>
      </c>
      <c r="E3620" s="12" t="s">
        <v>243</v>
      </c>
      <c r="F3620" s="13">
        <v>45513</v>
      </c>
      <c r="G3620" s="26" t="s">
        <v>13922</v>
      </c>
      <c r="H3620" s="12">
        <v>25</v>
      </c>
      <c r="I3620" s="28">
        <f>VLOOKUP(B:B,DIM_PRODUCTS!A:F,5,FALSE)</f>
        <v>28</v>
      </c>
      <c r="J3620" s="28">
        <f>FACT_ORDERS[[#This Row],[ProductPrice]]*FACT_ORDERS[[#This Row],[Quantity]]</f>
        <v>700</v>
      </c>
      <c r="K3620" s="12" t="str">
        <f>VLOOKUP(C:C,DIM_CUSTOMERS!A:G,7,FALSE)</f>
        <v>Spain</v>
      </c>
      <c r="L3620" s="30" cm="1">
        <f t="array" ref="L3620">_xlfn.IFS(
    AND(FACT_ORDERS[[#This Row],[DeliveryMehtod]]="shippment",FACT_ORDERS[[#This Row],[TotalAmount]]&gt;=200), 0,
    AND(FACT_ORDERS[[#This Row],[DeliveryMehtod]]="pickup"), 15,
    AND(FACT_ORDERS[[#This Row],[DeliveryMehtod]]="shippment",FACT_ORDERS[[#This Row],[TotalAmount]]&lt;200), 35
)</f>
        <v>15</v>
      </c>
      <c r="M3620" s="12" t="str" cm="1">
        <f t="array" ref="M3620">_xlfn.IFS(
    SUMIFS(FACT_ORDERS[TotalAmount], FACT_ORDERS[WD_CUSTOMERS],FACT_ORDERS[[#This Row],[WD_CUSTOMERS]])&gt;=15000, "VIP",
    SUMIFS(FACT_ORDERS[TotalAmount], FACT_ORDERS[WD_CUSTOMERS],FACT_ORDERS[[#This Row],[WD_CUSTOMERS]])&gt;=8000, "Premium",
    TRUE, "Regular"
)</f>
        <v>Premium</v>
      </c>
      <c r="N3620" s="32" cm="1">
        <f t="array" ref="N3620">_xlfn.IFS(
   FACT_ORDERS[[#This Row],[TypeOfClient]]="VIP", 0.2,
   FACT_ORDERS[[#This Row],[TypeOfClient]]="Premium", 0.1,
   TRUE, 0
)</f>
        <v>0.1</v>
      </c>
      <c r="O3620" s="31" cm="1">
        <f t="array" ref="O3620">_xlfn.IFS(
   FACT_ORDERS[[#This Row],[TotalAmount]]&gt;1500, 0.15,
   FACT_ORDERS[[#This Row],[TotalAmount]]&gt;1000, 0.1,
   FACT_ORDERS[[#This Row],[TotalAmount]]&gt;500, 0.05,
   TRUE, 0
)</f>
        <v>0.05</v>
      </c>
      <c r="P3620" s="28">
        <f xml:space="preserve"> FACT_ORDERS[[#This Row],[TotalAmount]] * (1 - (FACT_ORDERS[[#This Row],[ClientDiscount]] + FACT_ORDERS[[#This Row],[OrderDiscount]]) )</f>
        <v>595</v>
      </c>
      <c r="Q3620" s="28">
        <f>FACT_ORDERS[[#This Row],[TotalAmountWithDiscount]]+FACT_ORDERS[[#This Row],[DeliveryCost]]</f>
        <v>610</v>
      </c>
      <c r="R3620" s="35">
        <v>45521</v>
      </c>
      <c r="S3620" s="35" t="str">
        <f>IF(NETWORKDAYS(FACT_ORDERS[[#This Row],[Order-Date]], FACT_ORDERS[[#This Row],[ArrivalDate ]]) &gt; 10, "Late", "On Time")</f>
        <v>On Time</v>
      </c>
    </row>
    <row r="3621" spans="1:19" x14ac:dyDescent="0.3">
      <c r="A3621" s="12">
        <v>8619</v>
      </c>
      <c r="B3621" s="12">
        <v>222</v>
      </c>
      <c r="C3621" s="12">
        <v>10765</v>
      </c>
      <c r="D3621" s="12">
        <v>3620</v>
      </c>
      <c r="E3621" s="12" t="s">
        <v>243</v>
      </c>
      <c r="F3621" s="13">
        <v>45513</v>
      </c>
      <c r="G3621" s="26" t="s">
        <v>13923</v>
      </c>
      <c r="H3621" s="12">
        <v>35</v>
      </c>
      <c r="I3621" s="28">
        <f>VLOOKUP(B:B,DIM_PRODUCTS!A:F,5,FALSE)</f>
        <v>24</v>
      </c>
      <c r="J3621" s="28">
        <f>FACT_ORDERS[[#This Row],[ProductPrice]]*FACT_ORDERS[[#This Row],[Quantity]]</f>
        <v>840</v>
      </c>
      <c r="K3621" s="12" t="str">
        <f>VLOOKUP(C:C,DIM_CUSTOMERS!A:G,7,FALSE)</f>
        <v>Spain</v>
      </c>
      <c r="L3621" s="30" cm="1">
        <f t="array" ref="L3621">_xlfn.IFS(
    AND(FACT_ORDERS[[#This Row],[DeliveryMehtod]]="shippment",FACT_ORDERS[[#This Row],[TotalAmount]]&gt;=200), 0,
    AND(FACT_ORDERS[[#This Row],[DeliveryMehtod]]="pickup"), 15,
    AND(FACT_ORDERS[[#This Row],[DeliveryMehtod]]="shippment",FACT_ORDERS[[#This Row],[TotalAmount]]&lt;200), 35
)</f>
        <v>15</v>
      </c>
      <c r="M3621" s="12" t="str" cm="1">
        <f t="array" ref="M3621">_xlfn.IFS(
    SUMIFS(FACT_ORDERS[TotalAmount], FACT_ORDERS[WD_CUSTOMERS],FACT_ORDERS[[#This Row],[WD_CUSTOMERS]])&gt;=15000, "VIP",
    SUMIFS(FACT_ORDERS[TotalAmount], FACT_ORDERS[WD_CUSTOMERS],FACT_ORDERS[[#This Row],[WD_CUSTOMERS]])&gt;=8000, "Premium",
    TRUE, "Regular"
)</f>
        <v>Premium</v>
      </c>
      <c r="N3621" s="32" cm="1">
        <f t="array" ref="N3621">_xlfn.IFS(
   FACT_ORDERS[[#This Row],[TypeOfClient]]="VIP", 0.2,
   FACT_ORDERS[[#This Row],[TypeOfClient]]="Premium", 0.1,
   TRUE, 0
)</f>
        <v>0.1</v>
      </c>
      <c r="O3621" s="31" cm="1">
        <f t="array" ref="O3621">_xlfn.IFS(
   FACT_ORDERS[[#This Row],[TotalAmount]]&gt;1500, 0.15,
   FACT_ORDERS[[#This Row],[TotalAmount]]&gt;1000, 0.1,
   FACT_ORDERS[[#This Row],[TotalAmount]]&gt;500, 0.05,
   TRUE, 0
)</f>
        <v>0.05</v>
      </c>
      <c r="P3621" s="28">
        <f xml:space="preserve"> FACT_ORDERS[[#This Row],[TotalAmount]] * (1 - (FACT_ORDERS[[#This Row],[ClientDiscount]] + FACT_ORDERS[[#This Row],[OrderDiscount]]) )</f>
        <v>714</v>
      </c>
      <c r="Q3621" s="28">
        <f>FACT_ORDERS[[#This Row],[TotalAmountWithDiscount]]+FACT_ORDERS[[#This Row],[DeliveryCost]]</f>
        <v>729</v>
      </c>
      <c r="R3621" s="35">
        <v>45524</v>
      </c>
      <c r="S3621" s="35" t="str">
        <f>IF(NETWORKDAYS(FACT_ORDERS[[#This Row],[Order-Date]], FACT_ORDERS[[#This Row],[ArrivalDate ]]) &gt; 10, "Late", "On Time")</f>
        <v>On Time</v>
      </c>
    </row>
    <row r="3622" spans="1:19" x14ac:dyDescent="0.3">
      <c r="A3622" s="12">
        <v>8620</v>
      </c>
      <c r="B3622" s="12">
        <v>276</v>
      </c>
      <c r="C3622" s="12">
        <v>10765</v>
      </c>
      <c r="D3622" s="12">
        <v>3621</v>
      </c>
      <c r="E3622" s="12" t="s">
        <v>244</v>
      </c>
      <c r="F3622" s="13">
        <v>45559</v>
      </c>
      <c r="G3622" s="26" t="s">
        <v>13924</v>
      </c>
      <c r="H3622" s="12">
        <v>34</v>
      </c>
      <c r="I3622" s="28">
        <f>VLOOKUP(B:B,DIM_PRODUCTS!A:F,5,FALSE)</f>
        <v>28</v>
      </c>
      <c r="J3622" s="28">
        <f>FACT_ORDERS[[#This Row],[ProductPrice]]*FACT_ORDERS[[#This Row],[Quantity]]</f>
        <v>952</v>
      </c>
      <c r="K3622" s="12" t="str">
        <f>VLOOKUP(C:C,DIM_CUSTOMERS!A:G,7,FALSE)</f>
        <v>Spain</v>
      </c>
      <c r="L3622" s="30" cm="1">
        <f t="array" ref="L3622">_xlfn.IFS(
    AND(FACT_ORDERS[[#This Row],[DeliveryMehtod]]="shippment",FACT_ORDERS[[#This Row],[TotalAmount]]&gt;=200), 0,
    AND(FACT_ORDERS[[#This Row],[DeliveryMehtod]]="pickup"), 15,
    AND(FACT_ORDERS[[#This Row],[DeliveryMehtod]]="shippment",FACT_ORDERS[[#This Row],[TotalAmount]]&lt;200), 35
)</f>
        <v>0</v>
      </c>
      <c r="M3622" s="12" t="str" cm="1">
        <f t="array" ref="M3622">_xlfn.IFS(
    SUMIFS(FACT_ORDERS[TotalAmount], FACT_ORDERS[WD_CUSTOMERS],FACT_ORDERS[[#This Row],[WD_CUSTOMERS]])&gt;=15000, "VIP",
    SUMIFS(FACT_ORDERS[TotalAmount], FACT_ORDERS[WD_CUSTOMERS],FACT_ORDERS[[#This Row],[WD_CUSTOMERS]])&gt;=8000, "Premium",
    TRUE, "Regular"
)</f>
        <v>Premium</v>
      </c>
      <c r="N3622" s="32" cm="1">
        <f t="array" ref="N3622">_xlfn.IFS(
   FACT_ORDERS[[#This Row],[TypeOfClient]]="VIP", 0.2,
   FACT_ORDERS[[#This Row],[TypeOfClient]]="Premium", 0.1,
   TRUE, 0
)</f>
        <v>0.1</v>
      </c>
      <c r="O3622" s="31" cm="1">
        <f t="array" ref="O3622">_xlfn.IFS(
   FACT_ORDERS[[#This Row],[TotalAmount]]&gt;1500, 0.15,
   FACT_ORDERS[[#This Row],[TotalAmount]]&gt;1000, 0.1,
   FACT_ORDERS[[#This Row],[TotalAmount]]&gt;500, 0.05,
   TRUE, 0
)</f>
        <v>0.05</v>
      </c>
      <c r="P3622" s="28">
        <f xml:space="preserve"> FACT_ORDERS[[#This Row],[TotalAmount]] * (1 - (FACT_ORDERS[[#This Row],[ClientDiscount]] + FACT_ORDERS[[#This Row],[OrderDiscount]]) )</f>
        <v>809.19999999999993</v>
      </c>
      <c r="Q3622" s="28">
        <f>FACT_ORDERS[[#This Row],[TotalAmountWithDiscount]]+FACT_ORDERS[[#This Row],[DeliveryCost]]</f>
        <v>809.19999999999993</v>
      </c>
      <c r="R3622" s="35">
        <v>45570</v>
      </c>
      <c r="S3622" s="35" t="str">
        <f>IF(NETWORKDAYS(FACT_ORDERS[[#This Row],[Order-Date]], FACT_ORDERS[[#This Row],[ArrivalDate ]]) &gt; 10, "Late", "On Time")</f>
        <v>On Time</v>
      </c>
    </row>
    <row r="3623" spans="1:19" x14ac:dyDescent="0.3">
      <c r="A3623" s="12">
        <v>8621</v>
      </c>
      <c r="B3623" s="12">
        <v>276</v>
      </c>
      <c r="C3623" s="12">
        <v>10765</v>
      </c>
      <c r="D3623" s="12">
        <v>3622</v>
      </c>
      <c r="E3623" s="12" t="s">
        <v>244</v>
      </c>
      <c r="F3623" s="13">
        <v>44609</v>
      </c>
      <c r="G3623" s="26" t="s">
        <v>13925</v>
      </c>
      <c r="H3623" s="12">
        <v>32</v>
      </c>
      <c r="I3623" s="28">
        <f>VLOOKUP(B:B,DIM_PRODUCTS!A:F,5,FALSE)</f>
        <v>28</v>
      </c>
      <c r="J3623" s="28">
        <f>FACT_ORDERS[[#This Row],[ProductPrice]]*FACT_ORDERS[[#This Row],[Quantity]]</f>
        <v>896</v>
      </c>
      <c r="K3623" s="12" t="str">
        <f>VLOOKUP(C:C,DIM_CUSTOMERS!A:G,7,FALSE)</f>
        <v>Spain</v>
      </c>
      <c r="L3623" s="30" cm="1">
        <f t="array" ref="L3623">_xlfn.IFS(
    AND(FACT_ORDERS[[#This Row],[DeliveryMehtod]]="shippment",FACT_ORDERS[[#This Row],[TotalAmount]]&gt;=200), 0,
    AND(FACT_ORDERS[[#This Row],[DeliveryMehtod]]="pickup"), 15,
    AND(FACT_ORDERS[[#This Row],[DeliveryMehtod]]="shippment",FACT_ORDERS[[#This Row],[TotalAmount]]&lt;200), 35
)</f>
        <v>0</v>
      </c>
      <c r="M3623" s="12" t="str" cm="1">
        <f t="array" ref="M3623">_xlfn.IFS(
    SUMIFS(FACT_ORDERS[TotalAmount], FACT_ORDERS[WD_CUSTOMERS],FACT_ORDERS[[#This Row],[WD_CUSTOMERS]])&gt;=15000, "VIP",
    SUMIFS(FACT_ORDERS[TotalAmount], FACT_ORDERS[WD_CUSTOMERS],FACT_ORDERS[[#This Row],[WD_CUSTOMERS]])&gt;=8000, "Premium",
    TRUE, "Regular"
)</f>
        <v>Premium</v>
      </c>
      <c r="N3623" s="32" cm="1">
        <f t="array" ref="N3623">_xlfn.IFS(
   FACT_ORDERS[[#This Row],[TypeOfClient]]="VIP", 0.2,
   FACT_ORDERS[[#This Row],[TypeOfClient]]="Premium", 0.1,
   TRUE, 0
)</f>
        <v>0.1</v>
      </c>
      <c r="O3623" s="31" cm="1">
        <f t="array" ref="O3623">_xlfn.IFS(
   FACT_ORDERS[[#This Row],[TotalAmount]]&gt;1500, 0.15,
   FACT_ORDERS[[#This Row],[TotalAmount]]&gt;1000, 0.1,
   FACT_ORDERS[[#This Row],[TotalAmount]]&gt;500, 0.05,
   TRUE, 0
)</f>
        <v>0.05</v>
      </c>
      <c r="P3623" s="28">
        <f xml:space="preserve"> FACT_ORDERS[[#This Row],[TotalAmount]] * (1 - (FACT_ORDERS[[#This Row],[ClientDiscount]] + FACT_ORDERS[[#This Row],[OrderDiscount]]) )</f>
        <v>761.6</v>
      </c>
      <c r="Q3623" s="28">
        <f>FACT_ORDERS[[#This Row],[TotalAmountWithDiscount]]+FACT_ORDERS[[#This Row],[DeliveryCost]]</f>
        <v>761.6</v>
      </c>
      <c r="R3623" s="35">
        <v>44617</v>
      </c>
      <c r="S3623" s="35" t="str">
        <f>IF(NETWORKDAYS(FACT_ORDERS[[#This Row],[Order-Date]], FACT_ORDERS[[#This Row],[ArrivalDate ]]) &gt; 10, "Late", "On Time")</f>
        <v>On Time</v>
      </c>
    </row>
    <row r="3624" spans="1:19" x14ac:dyDescent="0.3">
      <c r="A3624" s="12">
        <v>8622</v>
      </c>
      <c r="B3624" s="12">
        <v>236</v>
      </c>
      <c r="C3624" s="12">
        <v>10765</v>
      </c>
      <c r="D3624" s="12">
        <v>3623</v>
      </c>
      <c r="E3624" s="12" t="s">
        <v>243</v>
      </c>
      <c r="F3624" s="13">
        <v>44609</v>
      </c>
      <c r="G3624" s="26" t="s">
        <v>13926</v>
      </c>
      <c r="H3624" s="12">
        <v>21</v>
      </c>
      <c r="I3624" s="28">
        <f>VLOOKUP(B:B,DIM_PRODUCTS!A:F,5,FALSE)</f>
        <v>12</v>
      </c>
      <c r="J3624" s="28">
        <f>FACT_ORDERS[[#This Row],[ProductPrice]]*FACT_ORDERS[[#This Row],[Quantity]]</f>
        <v>252</v>
      </c>
      <c r="K3624" s="12" t="str">
        <f>VLOOKUP(C:C,DIM_CUSTOMERS!A:G,7,FALSE)</f>
        <v>Spain</v>
      </c>
      <c r="L3624" s="30" cm="1">
        <f t="array" ref="L3624">_xlfn.IFS(
    AND(FACT_ORDERS[[#This Row],[DeliveryMehtod]]="shippment",FACT_ORDERS[[#This Row],[TotalAmount]]&gt;=200), 0,
    AND(FACT_ORDERS[[#This Row],[DeliveryMehtod]]="pickup"), 15,
    AND(FACT_ORDERS[[#This Row],[DeliveryMehtod]]="shippment",FACT_ORDERS[[#This Row],[TotalAmount]]&lt;200), 35
)</f>
        <v>15</v>
      </c>
      <c r="M3624" s="12" t="str" cm="1">
        <f t="array" ref="M3624">_xlfn.IFS(
    SUMIFS(FACT_ORDERS[TotalAmount], FACT_ORDERS[WD_CUSTOMERS],FACT_ORDERS[[#This Row],[WD_CUSTOMERS]])&gt;=15000, "VIP",
    SUMIFS(FACT_ORDERS[TotalAmount], FACT_ORDERS[WD_CUSTOMERS],FACT_ORDERS[[#This Row],[WD_CUSTOMERS]])&gt;=8000, "Premium",
    TRUE, "Regular"
)</f>
        <v>Premium</v>
      </c>
      <c r="N3624" s="32" cm="1">
        <f t="array" ref="N3624">_xlfn.IFS(
   FACT_ORDERS[[#This Row],[TypeOfClient]]="VIP", 0.2,
   FACT_ORDERS[[#This Row],[TypeOfClient]]="Premium", 0.1,
   TRUE, 0
)</f>
        <v>0.1</v>
      </c>
      <c r="O3624" s="31" cm="1">
        <f t="array" ref="O3624">_xlfn.IFS(
   FACT_ORDERS[[#This Row],[TotalAmount]]&gt;1500, 0.15,
   FACT_ORDERS[[#This Row],[TotalAmount]]&gt;1000, 0.1,
   FACT_ORDERS[[#This Row],[TotalAmount]]&gt;500, 0.05,
   TRUE, 0
)</f>
        <v>0</v>
      </c>
      <c r="P3624" s="28">
        <f xml:space="preserve"> FACT_ORDERS[[#This Row],[TotalAmount]] * (1 - (FACT_ORDERS[[#This Row],[ClientDiscount]] + FACT_ORDERS[[#This Row],[OrderDiscount]]) )</f>
        <v>226.8</v>
      </c>
      <c r="Q3624" s="28">
        <f>FACT_ORDERS[[#This Row],[TotalAmountWithDiscount]]+FACT_ORDERS[[#This Row],[DeliveryCost]]</f>
        <v>241.8</v>
      </c>
      <c r="R3624" s="35">
        <v>44618</v>
      </c>
      <c r="S3624" s="35" t="str">
        <f>IF(NETWORKDAYS(FACT_ORDERS[[#This Row],[Order-Date]], FACT_ORDERS[[#This Row],[ArrivalDate ]]) &gt; 10, "Late", "On Time")</f>
        <v>On Time</v>
      </c>
    </row>
    <row r="3625" spans="1:19" x14ac:dyDescent="0.3">
      <c r="A3625" s="12">
        <v>8623</v>
      </c>
      <c r="B3625" s="12">
        <v>222</v>
      </c>
      <c r="C3625" s="12">
        <v>10765</v>
      </c>
      <c r="D3625" s="12">
        <v>3624</v>
      </c>
      <c r="E3625" s="12" t="s">
        <v>244</v>
      </c>
      <c r="F3625" s="13">
        <v>44609</v>
      </c>
      <c r="G3625" s="26" t="s">
        <v>13927</v>
      </c>
      <c r="H3625" s="12">
        <v>27</v>
      </c>
      <c r="I3625" s="28">
        <f>VLOOKUP(B:B,DIM_PRODUCTS!A:F,5,FALSE)</f>
        <v>24</v>
      </c>
      <c r="J3625" s="28">
        <f>FACT_ORDERS[[#This Row],[ProductPrice]]*FACT_ORDERS[[#This Row],[Quantity]]</f>
        <v>648</v>
      </c>
      <c r="K3625" s="12" t="str">
        <f>VLOOKUP(C:C,DIM_CUSTOMERS!A:G,7,FALSE)</f>
        <v>Spain</v>
      </c>
      <c r="L3625" s="30" cm="1">
        <f t="array" ref="L3625">_xlfn.IFS(
    AND(FACT_ORDERS[[#This Row],[DeliveryMehtod]]="shippment",FACT_ORDERS[[#This Row],[TotalAmount]]&gt;=200), 0,
    AND(FACT_ORDERS[[#This Row],[DeliveryMehtod]]="pickup"), 15,
    AND(FACT_ORDERS[[#This Row],[DeliveryMehtod]]="shippment",FACT_ORDERS[[#This Row],[TotalAmount]]&lt;200), 35
)</f>
        <v>0</v>
      </c>
      <c r="M3625" s="12" t="str" cm="1">
        <f t="array" ref="M3625">_xlfn.IFS(
    SUMIFS(FACT_ORDERS[TotalAmount], FACT_ORDERS[WD_CUSTOMERS],FACT_ORDERS[[#This Row],[WD_CUSTOMERS]])&gt;=15000, "VIP",
    SUMIFS(FACT_ORDERS[TotalAmount], FACT_ORDERS[WD_CUSTOMERS],FACT_ORDERS[[#This Row],[WD_CUSTOMERS]])&gt;=8000, "Premium",
    TRUE, "Regular"
)</f>
        <v>Premium</v>
      </c>
      <c r="N3625" s="32" cm="1">
        <f t="array" ref="N3625">_xlfn.IFS(
   FACT_ORDERS[[#This Row],[TypeOfClient]]="VIP", 0.2,
   FACT_ORDERS[[#This Row],[TypeOfClient]]="Premium", 0.1,
   TRUE, 0
)</f>
        <v>0.1</v>
      </c>
      <c r="O3625" s="31" cm="1">
        <f t="array" ref="O3625">_xlfn.IFS(
   FACT_ORDERS[[#This Row],[TotalAmount]]&gt;1500, 0.15,
   FACT_ORDERS[[#This Row],[TotalAmount]]&gt;1000, 0.1,
   FACT_ORDERS[[#This Row],[TotalAmount]]&gt;500, 0.05,
   TRUE, 0
)</f>
        <v>0.05</v>
      </c>
      <c r="P3625" s="28">
        <f xml:space="preserve"> FACT_ORDERS[[#This Row],[TotalAmount]] * (1 - (FACT_ORDERS[[#This Row],[ClientDiscount]] + FACT_ORDERS[[#This Row],[OrderDiscount]]) )</f>
        <v>550.79999999999995</v>
      </c>
      <c r="Q3625" s="28">
        <f>FACT_ORDERS[[#This Row],[TotalAmountWithDiscount]]+FACT_ORDERS[[#This Row],[DeliveryCost]]</f>
        <v>550.79999999999995</v>
      </c>
      <c r="R3625" s="35">
        <v>44619</v>
      </c>
      <c r="S3625" s="35" t="str">
        <f>IF(NETWORKDAYS(FACT_ORDERS[[#This Row],[Order-Date]], FACT_ORDERS[[#This Row],[ArrivalDate ]]) &gt; 10, "Late", "On Time")</f>
        <v>On Time</v>
      </c>
    </row>
    <row r="3626" spans="1:19" x14ac:dyDescent="0.3">
      <c r="A3626" s="12">
        <v>8624</v>
      </c>
      <c r="B3626" s="12">
        <v>254</v>
      </c>
      <c r="C3626" s="12">
        <v>10765</v>
      </c>
      <c r="D3626" s="12">
        <v>3625</v>
      </c>
      <c r="E3626" s="12" t="s">
        <v>243</v>
      </c>
      <c r="F3626" s="13">
        <v>44609</v>
      </c>
      <c r="G3626" s="26" t="s">
        <v>13928</v>
      </c>
      <c r="H3626" s="12">
        <v>20</v>
      </c>
      <c r="I3626" s="28">
        <f>VLOOKUP(B:B,DIM_PRODUCTS!A:F,5,FALSE)</f>
        <v>27</v>
      </c>
      <c r="J3626" s="28">
        <f>FACT_ORDERS[[#This Row],[ProductPrice]]*FACT_ORDERS[[#This Row],[Quantity]]</f>
        <v>540</v>
      </c>
      <c r="K3626" s="12" t="str">
        <f>VLOOKUP(C:C,DIM_CUSTOMERS!A:G,7,FALSE)</f>
        <v>Spain</v>
      </c>
      <c r="L3626" s="30" cm="1">
        <f t="array" ref="L3626">_xlfn.IFS(
    AND(FACT_ORDERS[[#This Row],[DeliveryMehtod]]="shippment",FACT_ORDERS[[#This Row],[TotalAmount]]&gt;=200), 0,
    AND(FACT_ORDERS[[#This Row],[DeliveryMehtod]]="pickup"), 15,
    AND(FACT_ORDERS[[#This Row],[DeliveryMehtod]]="shippment",FACT_ORDERS[[#This Row],[TotalAmount]]&lt;200), 35
)</f>
        <v>15</v>
      </c>
      <c r="M3626" s="12" t="str" cm="1">
        <f t="array" ref="M3626">_xlfn.IFS(
    SUMIFS(FACT_ORDERS[TotalAmount], FACT_ORDERS[WD_CUSTOMERS],FACT_ORDERS[[#This Row],[WD_CUSTOMERS]])&gt;=15000, "VIP",
    SUMIFS(FACT_ORDERS[TotalAmount], FACT_ORDERS[WD_CUSTOMERS],FACT_ORDERS[[#This Row],[WD_CUSTOMERS]])&gt;=8000, "Premium",
    TRUE, "Regular"
)</f>
        <v>Premium</v>
      </c>
      <c r="N3626" s="32" cm="1">
        <f t="array" ref="N3626">_xlfn.IFS(
   FACT_ORDERS[[#This Row],[TypeOfClient]]="VIP", 0.2,
   FACT_ORDERS[[#This Row],[TypeOfClient]]="Premium", 0.1,
   TRUE, 0
)</f>
        <v>0.1</v>
      </c>
      <c r="O3626" s="31" cm="1">
        <f t="array" ref="O3626">_xlfn.IFS(
   FACT_ORDERS[[#This Row],[TotalAmount]]&gt;1500, 0.15,
   FACT_ORDERS[[#This Row],[TotalAmount]]&gt;1000, 0.1,
   FACT_ORDERS[[#This Row],[TotalAmount]]&gt;500, 0.05,
   TRUE, 0
)</f>
        <v>0.05</v>
      </c>
      <c r="P3626" s="28">
        <f xml:space="preserve"> FACT_ORDERS[[#This Row],[TotalAmount]] * (1 - (FACT_ORDERS[[#This Row],[ClientDiscount]] + FACT_ORDERS[[#This Row],[OrderDiscount]]) )</f>
        <v>459</v>
      </c>
      <c r="Q3626" s="28">
        <f>FACT_ORDERS[[#This Row],[TotalAmountWithDiscount]]+FACT_ORDERS[[#This Row],[DeliveryCost]]</f>
        <v>474</v>
      </c>
      <c r="R3626" s="35">
        <v>44620</v>
      </c>
      <c r="S3626" s="35" t="str">
        <f>IF(NETWORKDAYS(FACT_ORDERS[[#This Row],[Order-Date]], FACT_ORDERS[[#This Row],[ArrivalDate ]]) &gt; 10, "Late", "On Time")</f>
        <v>On Time</v>
      </c>
    </row>
    <row r="3627" spans="1:19" x14ac:dyDescent="0.3">
      <c r="A3627" s="12">
        <v>8625</v>
      </c>
      <c r="B3627" s="12">
        <v>276</v>
      </c>
      <c r="C3627" s="12">
        <v>10765</v>
      </c>
      <c r="D3627" s="12">
        <v>3626</v>
      </c>
      <c r="E3627" s="12" t="s">
        <v>243</v>
      </c>
      <c r="F3627" s="13">
        <v>45447</v>
      </c>
      <c r="G3627" s="26" t="s">
        <v>13929</v>
      </c>
      <c r="H3627" s="12">
        <v>37</v>
      </c>
      <c r="I3627" s="28">
        <f>VLOOKUP(B:B,DIM_PRODUCTS!A:F,5,FALSE)</f>
        <v>28</v>
      </c>
      <c r="J3627" s="28">
        <f>FACT_ORDERS[[#This Row],[ProductPrice]]*FACT_ORDERS[[#This Row],[Quantity]]</f>
        <v>1036</v>
      </c>
      <c r="K3627" s="12" t="str">
        <f>VLOOKUP(C:C,DIM_CUSTOMERS!A:G,7,FALSE)</f>
        <v>Spain</v>
      </c>
      <c r="L3627" s="30" cm="1">
        <f t="array" ref="L3627">_xlfn.IFS(
    AND(FACT_ORDERS[[#This Row],[DeliveryMehtod]]="shippment",FACT_ORDERS[[#This Row],[TotalAmount]]&gt;=200), 0,
    AND(FACT_ORDERS[[#This Row],[DeliveryMehtod]]="pickup"), 15,
    AND(FACT_ORDERS[[#This Row],[DeliveryMehtod]]="shippment",FACT_ORDERS[[#This Row],[TotalAmount]]&lt;200), 35
)</f>
        <v>15</v>
      </c>
      <c r="M3627" s="12" t="str" cm="1">
        <f t="array" ref="M3627">_xlfn.IFS(
    SUMIFS(FACT_ORDERS[TotalAmount], FACT_ORDERS[WD_CUSTOMERS],FACT_ORDERS[[#This Row],[WD_CUSTOMERS]])&gt;=15000, "VIP",
    SUMIFS(FACT_ORDERS[TotalAmount], FACT_ORDERS[WD_CUSTOMERS],FACT_ORDERS[[#This Row],[WD_CUSTOMERS]])&gt;=8000, "Premium",
    TRUE, "Regular"
)</f>
        <v>Premium</v>
      </c>
      <c r="N3627" s="32" cm="1">
        <f t="array" ref="N3627">_xlfn.IFS(
   FACT_ORDERS[[#This Row],[TypeOfClient]]="VIP", 0.2,
   FACT_ORDERS[[#This Row],[TypeOfClient]]="Premium", 0.1,
   TRUE, 0
)</f>
        <v>0.1</v>
      </c>
      <c r="O3627" s="31" cm="1">
        <f t="array" ref="O3627">_xlfn.IFS(
   FACT_ORDERS[[#This Row],[TotalAmount]]&gt;1500, 0.15,
   FACT_ORDERS[[#This Row],[TotalAmount]]&gt;1000, 0.1,
   FACT_ORDERS[[#This Row],[TotalAmount]]&gt;500, 0.05,
   TRUE, 0
)</f>
        <v>0.1</v>
      </c>
      <c r="P3627" s="28">
        <f xml:space="preserve"> FACT_ORDERS[[#This Row],[TotalAmount]] * (1 - (FACT_ORDERS[[#This Row],[ClientDiscount]] + FACT_ORDERS[[#This Row],[OrderDiscount]]) )</f>
        <v>828.80000000000007</v>
      </c>
      <c r="Q3627" s="28">
        <f>FACT_ORDERS[[#This Row],[TotalAmountWithDiscount]]+FACT_ORDERS[[#This Row],[DeliveryCost]]</f>
        <v>843.80000000000007</v>
      </c>
      <c r="R3627" s="35">
        <v>45456</v>
      </c>
      <c r="S3627" s="35" t="str">
        <f>IF(NETWORKDAYS(FACT_ORDERS[[#This Row],[Order-Date]], FACT_ORDERS[[#This Row],[ArrivalDate ]]) &gt; 10, "Late", "On Time")</f>
        <v>On Time</v>
      </c>
    </row>
    <row r="3628" spans="1:19" x14ac:dyDescent="0.3">
      <c r="A3628" s="12">
        <v>8626</v>
      </c>
      <c r="B3628" s="12">
        <v>236</v>
      </c>
      <c r="C3628" s="12">
        <v>10765</v>
      </c>
      <c r="D3628" s="12">
        <v>3627</v>
      </c>
      <c r="E3628" s="12" t="s">
        <v>243</v>
      </c>
      <c r="F3628" s="13">
        <v>45447</v>
      </c>
      <c r="G3628" s="26" t="s">
        <v>13930</v>
      </c>
      <c r="H3628" s="12">
        <v>23</v>
      </c>
      <c r="I3628" s="28">
        <f>VLOOKUP(B:B,DIM_PRODUCTS!A:F,5,FALSE)</f>
        <v>12</v>
      </c>
      <c r="J3628" s="28">
        <f>FACT_ORDERS[[#This Row],[ProductPrice]]*FACT_ORDERS[[#This Row],[Quantity]]</f>
        <v>276</v>
      </c>
      <c r="K3628" s="12" t="str">
        <f>VLOOKUP(C:C,DIM_CUSTOMERS!A:G,7,FALSE)</f>
        <v>Spain</v>
      </c>
      <c r="L3628" s="30" cm="1">
        <f t="array" ref="L3628">_xlfn.IFS(
    AND(FACT_ORDERS[[#This Row],[DeliveryMehtod]]="shippment",FACT_ORDERS[[#This Row],[TotalAmount]]&gt;=200), 0,
    AND(FACT_ORDERS[[#This Row],[DeliveryMehtod]]="pickup"), 15,
    AND(FACT_ORDERS[[#This Row],[DeliveryMehtod]]="shippment",FACT_ORDERS[[#This Row],[TotalAmount]]&lt;200), 35
)</f>
        <v>15</v>
      </c>
      <c r="M3628" s="12" t="str" cm="1">
        <f t="array" ref="M3628">_xlfn.IFS(
    SUMIFS(FACT_ORDERS[TotalAmount], FACT_ORDERS[WD_CUSTOMERS],FACT_ORDERS[[#This Row],[WD_CUSTOMERS]])&gt;=15000, "VIP",
    SUMIFS(FACT_ORDERS[TotalAmount], FACT_ORDERS[WD_CUSTOMERS],FACT_ORDERS[[#This Row],[WD_CUSTOMERS]])&gt;=8000, "Premium",
    TRUE, "Regular"
)</f>
        <v>Premium</v>
      </c>
      <c r="N3628" s="32" cm="1">
        <f t="array" ref="N3628">_xlfn.IFS(
   FACT_ORDERS[[#This Row],[TypeOfClient]]="VIP", 0.2,
   FACT_ORDERS[[#This Row],[TypeOfClient]]="Premium", 0.1,
   TRUE, 0
)</f>
        <v>0.1</v>
      </c>
      <c r="O3628" s="31" cm="1">
        <f t="array" ref="O3628">_xlfn.IFS(
   FACT_ORDERS[[#This Row],[TotalAmount]]&gt;1500, 0.15,
   FACT_ORDERS[[#This Row],[TotalAmount]]&gt;1000, 0.1,
   FACT_ORDERS[[#This Row],[TotalAmount]]&gt;500, 0.05,
   TRUE, 0
)</f>
        <v>0</v>
      </c>
      <c r="P3628" s="28">
        <f xml:space="preserve"> FACT_ORDERS[[#This Row],[TotalAmount]] * (1 - (FACT_ORDERS[[#This Row],[ClientDiscount]] + FACT_ORDERS[[#This Row],[OrderDiscount]]) )</f>
        <v>248.4</v>
      </c>
      <c r="Q3628" s="28">
        <f>FACT_ORDERS[[#This Row],[TotalAmountWithDiscount]]+FACT_ORDERS[[#This Row],[DeliveryCost]]</f>
        <v>263.39999999999998</v>
      </c>
      <c r="R3628" s="35">
        <v>45455</v>
      </c>
      <c r="S3628" s="35" t="str">
        <f>IF(NETWORKDAYS(FACT_ORDERS[[#This Row],[Order-Date]], FACT_ORDERS[[#This Row],[ArrivalDate ]]) &gt; 10, "Late", "On Time")</f>
        <v>On Time</v>
      </c>
    </row>
    <row r="3629" spans="1:19" x14ac:dyDescent="0.3">
      <c r="A3629" s="12">
        <v>8627</v>
      </c>
      <c r="B3629" s="12">
        <v>222</v>
      </c>
      <c r="C3629" s="12">
        <v>10765</v>
      </c>
      <c r="D3629" s="12">
        <v>3628</v>
      </c>
      <c r="E3629" s="12" t="s">
        <v>244</v>
      </c>
      <c r="F3629" s="13">
        <v>45447</v>
      </c>
      <c r="G3629" s="26" t="s">
        <v>13931</v>
      </c>
      <c r="H3629" s="12">
        <v>38</v>
      </c>
      <c r="I3629" s="28">
        <f>VLOOKUP(B:B,DIM_PRODUCTS!A:F,5,FALSE)</f>
        <v>24</v>
      </c>
      <c r="J3629" s="28">
        <f>FACT_ORDERS[[#This Row],[ProductPrice]]*FACT_ORDERS[[#This Row],[Quantity]]</f>
        <v>912</v>
      </c>
      <c r="K3629" s="12" t="str">
        <f>VLOOKUP(C:C,DIM_CUSTOMERS!A:G,7,FALSE)</f>
        <v>Spain</v>
      </c>
      <c r="L3629" s="30" cm="1">
        <f t="array" ref="L3629">_xlfn.IFS(
    AND(FACT_ORDERS[[#This Row],[DeliveryMehtod]]="shippment",FACT_ORDERS[[#This Row],[TotalAmount]]&gt;=200), 0,
    AND(FACT_ORDERS[[#This Row],[DeliveryMehtod]]="pickup"), 15,
    AND(FACT_ORDERS[[#This Row],[DeliveryMehtod]]="shippment",FACT_ORDERS[[#This Row],[TotalAmount]]&lt;200), 35
)</f>
        <v>0</v>
      </c>
      <c r="M3629" s="12" t="str" cm="1">
        <f t="array" ref="M3629">_xlfn.IFS(
    SUMIFS(FACT_ORDERS[TotalAmount], FACT_ORDERS[WD_CUSTOMERS],FACT_ORDERS[[#This Row],[WD_CUSTOMERS]])&gt;=15000, "VIP",
    SUMIFS(FACT_ORDERS[TotalAmount], FACT_ORDERS[WD_CUSTOMERS],FACT_ORDERS[[#This Row],[WD_CUSTOMERS]])&gt;=8000, "Premium",
    TRUE, "Regular"
)</f>
        <v>Premium</v>
      </c>
      <c r="N3629" s="32" cm="1">
        <f t="array" ref="N3629">_xlfn.IFS(
   FACT_ORDERS[[#This Row],[TypeOfClient]]="VIP", 0.2,
   FACT_ORDERS[[#This Row],[TypeOfClient]]="Premium", 0.1,
   TRUE, 0
)</f>
        <v>0.1</v>
      </c>
      <c r="O3629" s="31" cm="1">
        <f t="array" ref="O3629">_xlfn.IFS(
   FACT_ORDERS[[#This Row],[TotalAmount]]&gt;1500, 0.15,
   FACT_ORDERS[[#This Row],[TotalAmount]]&gt;1000, 0.1,
   FACT_ORDERS[[#This Row],[TotalAmount]]&gt;500, 0.05,
   TRUE, 0
)</f>
        <v>0.05</v>
      </c>
      <c r="P3629" s="28">
        <f xml:space="preserve"> FACT_ORDERS[[#This Row],[TotalAmount]] * (1 - (FACT_ORDERS[[#This Row],[ClientDiscount]] + FACT_ORDERS[[#This Row],[OrderDiscount]]) )</f>
        <v>775.19999999999993</v>
      </c>
      <c r="Q3629" s="28">
        <f>FACT_ORDERS[[#This Row],[TotalAmountWithDiscount]]+FACT_ORDERS[[#This Row],[DeliveryCost]]</f>
        <v>775.19999999999993</v>
      </c>
      <c r="R3629" s="35">
        <v>45456</v>
      </c>
      <c r="S3629" s="35" t="str">
        <f>IF(NETWORKDAYS(FACT_ORDERS[[#This Row],[Order-Date]], FACT_ORDERS[[#This Row],[ArrivalDate ]]) &gt; 10, "Late", "On Time")</f>
        <v>On Time</v>
      </c>
    </row>
    <row r="3630" spans="1:19" x14ac:dyDescent="0.3">
      <c r="A3630" s="12">
        <v>8628</v>
      </c>
      <c r="B3630" s="12">
        <v>276</v>
      </c>
      <c r="C3630" s="12">
        <v>10765</v>
      </c>
      <c r="D3630" s="12">
        <v>3629</v>
      </c>
      <c r="E3630" s="12" t="s">
        <v>244</v>
      </c>
      <c r="F3630" s="13">
        <v>45072</v>
      </c>
      <c r="G3630" s="26" t="s">
        <v>13932</v>
      </c>
      <c r="H3630" s="12">
        <v>32</v>
      </c>
      <c r="I3630" s="28">
        <f>VLOOKUP(B:B,DIM_PRODUCTS!A:F,5,FALSE)</f>
        <v>28</v>
      </c>
      <c r="J3630" s="28">
        <f>FACT_ORDERS[[#This Row],[ProductPrice]]*FACT_ORDERS[[#This Row],[Quantity]]</f>
        <v>896</v>
      </c>
      <c r="K3630" s="12" t="str">
        <f>VLOOKUP(C:C,DIM_CUSTOMERS!A:G,7,FALSE)</f>
        <v>Spain</v>
      </c>
      <c r="L3630" s="30" cm="1">
        <f t="array" ref="L3630">_xlfn.IFS(
    AND(FACT_ORDERS[[#This Row],[DeliveryMehtod]]="shippment",FACT_ORDERS[[#This Row],[TotalAmount]]&gt;=200), 0,
    AND(FACT_ORDERS[[#This Row],[DeliveryMehtod]]="pickup"), 15,
    AND(FACT_ORDERS[[#This Row],[DeliveryMehtod]]="shippment",FACT_ORDERS[[#This Row],[TotalAmount]]&lt;200), 35
)</f>
        <v>0</v>
      </c>
      <c r="M3630" s="12" t="str" cm="1">
        <f t="array" ref="M3630">_xlfn.IFS(
    SUMIFS(FACT_ORDERS[TotalAmount], FACT_ORDERS[WD_CUSTOMERS],FACT_ORDERS[[#This Row],[WD_CUSTOMERS]])&gt;=15000, "VIP",
    SUMIFS(FACT_ORDERS[TotalAmount], FACT_ORDERS[WD_CUSTOMERS],FACT_ORDERS[[#This Row],[WD_CUSTOMERS]])&gt;=8000, "Premium",
    TRUE, "Regular"
)</f>
        <v>Premium</v>
      </c>
      <c r="N3630" s="32" cm="1">
        <f t="array" ref="N3630">_xlfn.IFS(
   FACT_ORDERS[[#This Row],[TypeOfClient]]="VIP", 0.2,
   FACT_ORDERS[[#This Row],[TypeOfClient]]="Premium", 0.1,
   TRUE, 0
)</f>
        <v>0.1</v>
      </c>
      <c r="O3630" s="31" cm="1">
        <f t="array" ref="O3630">_xlfn.IFS(
   FACT_ORDERS[[#This Row],[TotalAmount]]&gt;1500, 0.15,
   FACT_ORDERS[[#This Row],[TotalAmount]]&gt;1000, 0.1,
   FACT_ORDERS[[#This Row],[TotalAmount]]&gt;500, 0.05,
   TRUE, 0
)</f>
        <v>0.05</v>
      </c>
      <c r="P3630" s="28">
        <f xml:space="preserve"> FACT_ORDERS[[#This Row],[TotalAmount]] * (1 - (FACT_ORDERS[[#This Row],[ClientDiscount]] + FACT_ORDERS[[#This Row],[OrderDiscount]]) )</f>
        <v>761.6</v>
      </c>
      <c r="Q3630" s="28">
        <f>FACT_ORDERS[[#This Row],[TotalAmountWithDiscount]]+FACT_ORDERS[[#This Row],[DeliveryCost]]</f>
        <v>761.6</v>
      </c>
      <c r="R3630" s="35">
        <v>45080</v>
      </c>
      <c r="S3630" s="35" t="str">
        <f>IF(NETWORKDAYS(FACT_ORDERS[[#This Row],[Order-Date]], FACT_ORDERS[[#This Row],[ArrivalDate ]]) &gt; 10, "Late", "On Time")</f>
        <v>On Time</v>
      </c>
    </row>
    <row r="3631" spans="1:19" x14ac:dyDescent="0.3">
      <c r="A3631" s="12">
        <v>8629</v>
      </c>
      <c r="B3631" s="12">
        <v>236</v>
      </c>
      <c r="C3631" s="12">
        <v>10765</v>
      </c>
      <c r="D3631" s="12">
        <v>3630</v>
      </c>
      <c r="E3631" s="12" t="s">
        <v>244</v>
      </c>
      <c r="F3631" s="13">
        <v>45072</v>
      </c>
      <c r="G3631" s="26" t="s">
        <v>13933</v>
      </c>
      <c r="H3631" s="12">
        <v>32</v>
      </c>
      <c r="I3631" s="28">
        <f>VLOOKUP(B:B,DIM_PRODUCTS!A:F,5,FALSE)</f>
        <v>12</v>
      </c>
      <c r="J3631" s="28">
        <f>FACT_ORDERS[[#This Row],[ProductPrice]]*FACT_ORDERS[[#This Row],[Quantity]]</f>
        <v>384</v>
      </c>
      <c r="K3631" s="12" t="str">
        <f>VLOOKUP(C:C,DIM_CUSTOMERS!A:G,7,FALSE)</f>
        <v>Spain</v>
      </c>
      <c r="L3631" s="30" cm="1">
        <f t="array" ref="L3631">_xlfn.IFS(
    AND(FACT_ORDERS[[#This Row],[DeliveryMehtod]]="shippment",FACT_ORDERS[[#This Row],[TotalAmount]]&gt;=200), 0,
    AND(FACT_ORDERS[[#This Row],[DeliveryMehtod]]="pickup"), 15,
    AND(FACT_ORDERS[[#This Row],[DeliveryMehtod]]="shippment",FACT_ORDERS[[#This Row],[TotalAmount]]&lt;200), 35
)</f>
        <v>0</v>
      </c>
      <c r="M3631" s="12" t="str" cm="1">
        <f t="array" ref="M3631">_xlfn.IFS(
    SUMIFS(FACT_ORDERS[TotalAmount], FACT_ORDERS[WD_CUSTOMERS],FACT_ORDERS[[#This Row],[WD_CUSTOMERS]])&gt;=15000, "VIP",
    SUMIFS(FACT_ORDERS[TotalAmount], FACT_ORDERS[WD_CUSTOMERS],FACT_ORDERS[[#This Row],[WD_CUSTOMERS]])&gt;=8000, "Premium",
    TRUE, "Regular"
)</f>
        <v>Premium</v>
      </c>
      <c r="N3631" s="32" cm="1">
        <f t="array" ref="N3631">_xlfn.IFS(
   FACT_ORDERS[[#This Row],[TypeOfClient]]="VIP", 0.2,
   FACT_ORDERS[[#This Row],[TypeOfClient]]="Premium", 0.1,
   TRUE, 0
)</f>
        <v>0.1</v>
      </c>
      <c r="O3631" s="31" cm="1">
        <f t="array" ref="O3631">_xlfn.IFS(
   FACT_ORDERS[[#This Row],[TotalAmount]]&gt;1500, 0.15,
   FACT_ORDERS[[#This Row],[TotalAmount]]&gt;1000, 0.1,
   FACT_ORDERS[[#This Row],[TotalAmount]]&gt;500, 0.05,
   TRUE, 0
)</f>
        <v>0</v>
      </c>
      <c r="P3631" s="28">
        <f xml:space="preserve"> FACT_ORDERS[[#This Row],[TotalAmount]] * (1 - (FACT_ORDERS[[#This Row],[ClientDiscount]] + FACT_ORDERS[[#This Row],[OrderDiscount]]) )</f>
        <v>345.6</v>
      </c>
      <c r="Q3631" s="28">
        <f>FACT_ORDERS[[#This Row],[TotalAmountWithDiscount]]+FACT_ORDERS[[#This Row],[DeliveryCost]]</f>
        <v>345.6</v>
      </c>
      <c r="R3631" s="35">
        <v>45083</v>
      </c>
      <c r="S3631" s="35" t="str">
        <f>IF(NETWORKDAYS(FACT_ORDERS[[#This Row],[Order-Date]], FACT_ORDERS[[#This Row],[ArrivalDate ]]) &gt; 10, "Late", "On Time")</f>
        <v>On Time</v>
      </c>
    </row>
    <row r="3632" spans="1:19" x14ac:dyDescent="0.3">
      <c r="A3632" s="12">
        <v>8630</v>
      </c>
      <c r="B3632" s="12">
        <v>222</v>
      </c>
      <c r="C3632" s="12">
        <v>10765</v>
      </c>
      <c r="D3632" s="12">
        <v>3631</v>
      </c>
      <c r="E3632" s="12" t="s">
        <v>243</v>
      </c>
      <c r="F3632" s="13">
        <v>45072</v>
      </c>
      <c r="G3632" s="26" t="s">
        <v>4656</v>
      </c>
      <c r="H3632" s="12">
        <v>39</v>
      </c>
      <c r="I3632" s="28">
        <f>VLOOKUP(B:B,DIM_PRODUCTS!A:F,5,FALSE)</f>
        <v>24</v>
      </c>
      <c r="J3632" s="28">
        <f>FACT_ORDERS[[#This Row],[ProductPrice]]*FACT_ORDERS[[#This Row],[Quantity]]</f>
        <v>936</v>
      </c>
      <c r="K3632" s="12" t="str">
        <f>VLOOKUP(C:C,DIM_CUSTOMERS!A:G,7,FALSE)</f>
        <v>Spain</v>
      </c>
      <c r="L3632" s="30" cm="1">
        <f t="array" ref="L3632">_xlfn.IFS(
    AND(FACT_ORDERS[[#This Row],[DeliveryMehtod]]="shippment",FACT_ORDERS[[#This Row],[TotalAmount]]&gt;=200), 0,
    AND(FACT_ORDERS[[#This Row],[DeliveryMehtod]]="pickup"), 15,
    AND(FACT_ORDERS[[#This Row],[DeliveryMehtod]]="shippment",FACT_ORDERS[[#This Row],[TotalAmount]]&lt;200), 35
)</f>
        <v>15</v>
      </c>
      <c r="M3632" s="12" t="str" cm="1">
        <f t="array" ref="M3632">_xlfn.IFS(
    SUMIFS(FACT_ORDERS[TotalAmount], FACT_ORDERS[WD_CUSTOMERS],FACT_ORDERS[[#This Row],[WD_CUSTOMERS]])&gt;=15000, "VIP",
    SUMIFS(FACT_ORDERS[TotalAmount], FACT_ORDERS[WD_CUSTOMERS],FACT_ORDERS[[#This Row],[WD_CUSTOMERS]])&gt;=8000, "Premium",
    TRUE, "Regular"
)</f>
        <v>Premium</v>
      </c>
      <c r="N3632" s="32" cm="1">
        <f t="array" ref="N3632">_xlfn.IFS(
   FACT_ORDERS[[#This Row],[TypeOfClient]]="VIP", 0.2,
   FACT_ORDERS[[#This Row],[TypeOfClient]]="Premium", 0.1,
   TRUE, 0
)</f>
        <v>0.1</v>
      </c>
      <c r="O3632" s="31" cm="1">
        <f t="array" ref="O3632">_xlfn.IFS(
   FACT_ORDERS[[#This Row],[TotalAmount]]&gt;1500, 0.15,
   FACT_ORDERS[[#This Row],[TotalAmount]]&gt;1000, 0.1,
   FACT_ORDERS[[#This Row],[TotalAmount]]&gt;500, 0.05,
   TRUE, 0
)</f>
        <v>0.05</v>
      </c>
      <c r="P3632" s="28">
        <f xml:space="preserve"> FACT_ORDERS[[#This Row],[TotalAmount]] * (1 - (FACT_ORDERS[[#This Row],[ClientDiscount]] + FACT_ORDERS[[#This Row],[OrderDiscount]]) )</f>
        <v>795.6</v>
      </c>
      <c r="Q3632" s="28">
        <f>FACT_ORDERS[[#This Row],[TotalAmountWithDiscount]]+FACT_ORDERS[[#This Row],[DeliveryCost]]</f>
        <v>810.6</v>
      </c>
      <c r="R3632" s="35">
        <v>45083</v>
      </c>
      <c r="S3632" s="35" t="str">
        <f>IF(NETWORKDAYS(FACT_ORDERS[[#This Row],[Order-Date]], FACT_ORDERS[[#This Row],[ArrivalDate ]]) &gt; 10, "Late", "On Time")</f>
        <v>On Time</v>
      </c>
    </row>
    <row r="3633" spans="1:19" x14ac:dyDescent="0.3">
      <c r="A3633" s="12">
        <v>8631</v>
      </c>
      <c r="B3633" s="12">
        <v>254</v>
      </c>
      <c r="C3633" s="12">
        <v>10765</v>
      </c>
      <c r="D3633" s="12">
        <v>3632</v>
      </c>
      <c r="E3633" s="12" t="s">
        <v>243</v>
      </c>
      <c r="F3633" s="13">
        <v>45072</v>
      </c>
      <c r="G3633" s="26" t="s">
        <v>13934</v>
      </c>
      <c r="H3633" s="12">
        <v>16</v>
      </c>
      <c r="I3633" s="28">
        <f>VLOOKUP(B:B,DIM_PRODUCTS!A:F,5,FALSE)</f>
        <v>27</v>
      </c>
      <c r="J3633" s="28">
        <f>FACT_ORDERS[[#This Row],[ProductPrice]]*FACT_ORDERS[[#This Row],[Quantity]]</f>
        <v>432</v>
      </c>
      <c r="K3633" s="12" t="str">
        <f>VLOOKUP(C:C,DIM_CUSTOMERS!A:G,7,FALSE)</f>
        <v>Spain</v>
      </c>
      <c r="L3633" s="30" cm="1">
        <f t="array" ref="L3633">_xlfn.IFS(
    AND(FACT_ORDERS[[#This Row],[DeliveryMehtod]]="shippment",FACT_ORDERS[[#This Row],[TotalAmount]]&gt;=200), 0,
    AND(FACT_ORDERS[[#This Row],[DeliveryMehtod]]="pickup"), 15,
    AND(FACT_ORDERS[[#This Row],[DeliveryMehtod]]="shippment",FACT_ORDERS[[#This Row],[TotalAmount]]&lt;200), 35
)</f>
        <v>15</v>
      </c>
      <c r="M3633" s="12" t="str" cm="1">
        <f t="array" ref="M3633">_xlfn.IFS(
    SUMIFS(FACT_ORDERS[TotalAmount], FACT_ORDERS[WD_CUSTOMERS],FACT_ORDERS[[#This Row],[WD_CUSTOMERS]])&gt;=15000, "VIP",
    SUMIFS(FACT_ORDERS[TotalAmount], FACT_ORDERS[WD_CUSTOMERS],FACT_ORDERS[[#This Row],[WD_CUSTOMERS]])&gt;=8000, "Premium",
    TRUE, "Regular"
)</f>
        <v>Premium</v>
      </c>
      <c r="N3633" s="32" cm="1">
        <f t="array" ref="N3633">_xlfn.IFS(
   FACT_ORDERS[[#This Row],[TypeOfClient]]="VIP", 0.2,
   FACT_ORDERS[[#This Row],[TypeOfClient]]="Premium", 0.1,
   TRUE, 0
)</f>
        <v>0.1</v>
      </c>
      <c r="O3633" s="31" cm="1">
        <f t="array" ref="O3633">_xlfn.IFS(
   FACT_ORDERS[[#This Row],[TotalAmount]]&gt;1500, 0.15,
   FACT_ORDERS[[#This Row],[TotalAmount]]&gt;1000, 0.1,
   FACT_ORDERS[[#This Row],[TotalAmount]]&gt;500, 0.05,
   TRUE, 0
)</f>
        <v>0</v>
      </c>
      <c r="P3633" s="28">
        <f xml:space="preserve"> FACT_ORDERS[[#This Row],[TotalAmount]] * (1 - (FACT_ORDERS[[#This Row],[ClientDiscount]] + FACT_ORDERS[[#This Row],[OrderDiscount]]) )</f>
        <v>388.8</v>
      </c>
      <c r="Q3633" s="28">
        <f>FACT_ORDERS[[#This Row],[TotalAmountWithDiscount]]+FACT_ORDERS[[#This Row],[DeliveryCost]]</f>
        <v>403.8</v>
      </c>
      <c r="R3633" s="35">
        <v>45082</v>
      </c>
      <c r="S3633" s="35" t="str">
        <f>IF(NETWORKDAYS(FACT_ORDERS[[#This Row],[Order-Date]], FACT_ORDERS[[#This Row],[ArrivalDate ]]) &gt; 10, "Late", "On Time")</f>
        <v>On Time</v>
      </c>
    </row>
    <row r="3634" spans="1:19" x14ac:dyDescent="0.3">
      <c r="A3634" s="12">
        <v>8632</v>
      </c>
      <c r="B3634" s="12">
        <v>265</v>
      </c>
      <c r="C3634" s="12">
        <v>10775</v>
      </c>
      <c r="D3634" s="12">
        <v>3633</v>
      </c>
      <c r="E3634" s="12" t="s">
        <v>244</v>
      </c>
      <c r="F3634" s="13">
        <v>45084</v>
      </c>
      <c r="G3634" s="26" t="s">
        <v>13935</v>
      </c>
      <c r="H3634" s="12">
        <v>19</v>
      </c>
      <c r="I3634" s="28">
        <f>VLOOKUP(B:B,DIM_PRODUCTS!A:F,5,FALSE)</f>
        <v>13</v>
      </c>
      <c r="J3634" s="28">
        <f>FACT_ORDERS[[#This Row],[ProductPrice]]*FACT_ORDERS[[#This Row],[Quantity]]</f>
        <v>247</v>
      </c>
      <c r="K3634" s="12" t="str">
        <f>VLOOKUP(C:C,DIM_CUSTOMERS!A:G,7,FALSE)</f>
        <v>France</v>
      </c>
      <c r="L3634" s="30" cm="1">
        <f t="array" ref="L3634">_xlfn.IFS(
    AND(FACT_ORDERS[[#This Row],[DeliveryMehtod]]="shippment",FACT_ORDERS[[#This Row],[TotalAmount]]&gt;=200), 0,
    AND(FACT_ORDERS[[#This Row],[DeliveryMehtod]]="pickup"), 15,
    AND(FACT_ORDERS[[#This Row],[DeliveryMehtod]]="shippment",FACT_ORDERS[[#This Row],[TotalAmount]]&lt;200), 35
)</f>
        <v>0</v>
      </c>
      <c r="M3634" s="12" t="str" cm="1">
        <f t="array" ref="M3634">_xlfn.IFS(
    SUMIFS(FACT_ORDERS[TotalAmount], FACT_ORDERS[WD_CUSTOMERS],FACT_ORDERS[[#This Row],[WD_CUSTOMERS]])&gt;=15000, "VIP",
    SUMIFS(FACT_ORDERS[TotalAmount], FACT_ORDERS[WD_CUSTOMERS],FACT_ORDERS[[#This Row],[WD_CUSTOMERS]])&gt;=8000, "Premium",
    TRUE, "Regular"
)</f>
        <v>Regular</v>
      </c>
      <c r="N3634" s="32" cm="1">
        <f t="array" ref="N3634">_xlfn.IFS(
   FACT_ORDERS[[#This Row],[TypeOfClient]]="VIP", 0.2,
   FACT_ORDERS[[#This Row],[TypeOfClient]]="Premium", 0.1,
   TRUE, 0
)</f>
        <v>0</v>
      </c>
      <c r="O3634" s="31" cm="1">
        <f t="array" ref="O3634">_xlfn.IFS(
   FACT_ORDERS[[#This Row],[TotalAmount]]&gt;1500, 0.15,
   FACT_ORDERS[[#This Row],[TotalAmount]]&gt;1000, 0.1,
   FACT_ORDERS[[#This Row],[TotalAmount]]&gt;500, 0.05,
   TRUE, 0
)</f>
        <v>0</v>
      </c>
      <c r="P3634" s="28">
        <f xml:space="preserve"> FACT_ORDERS[[#This Row],[TotalAmount]] * (1 - (FACT_ORDERS[[#This Row],[ClientDiscount]] + FACT_ORDERS[[#This Row],[OrderDiscount]]) )</f>
        <v>247</v>
      </c>
      <c r="Q3634" s="28">
        <f>FACT_ORDERS[[#This Row],[TotalAmountWithDiscount]]+FACT_ORDERS[[#This Row],[DeliveryCost]]</f>
        <v>247</v>
      </c>
      <c r="R3634" s="35">
        <v>45092</v>
      </c>
      <c r="S3634" s="35" t="str">
        <f>IF(NETWORKDAYS(FACT_ORDERS[[#This Row],[Order-Date]], FACT_ORDERS[[#This Row],[ArrivalDate ]]) &gt; 10, "Late", "On Time")</f>
        <v>On Time</v>
      </c>
    </row>
    <row r="3635" spans="1:19" x14ac:dyDescent="0.3">
      <c r="A3635" s="12">
        <v>8633</v>
      </c>
      <c r="B3635" s="12">
        <v>296</v>
      </c>
      <c r="C3635" s="12">
        <v>10775</v>
      </c>
      <c r="D3635" s="12">
        <v>3634</v>
      </c>
      <c r="E3635" s="12" t="s">
        <v>243</v>
      </c>
      <c r="F3635" s="13">
        <v>45084</v>
      </c>
      <c r="G3635" s="26" t="s">
        <v>13936</v>
      </c>
      <c r="H3635" s="12">
        <v>14</v>
      </c>
      <c r="I3635" s="28">
        <f>VLOOKUP(B:B,DIM_PRODUCTS!A:F,5,FALSE)</f>
        <v>5</v>
      </c>
      <c r="J3635" s="28">
        <f>FACT_ORDERS[[#This Row],[ProductPrice]]*FACT_ORDERS[[#This Row],[Quantity]]</f>
        <v>70</v>
      </c>
      <c r="K3635" s="12" t="str">
        <f>VLOOKUP(C:C,DIM_CUSTOMERS!A:G,7,FALSE)</f>
        <v>France</v>
      </c>
      <c r="L3635" s="30" cm="1">
        <f t="array" ref="L3635">_xlfn.IFS(
    AND(FACT_ORDERS[[#This Row],[DeliveryMehtod]]="shippment",FACT_ORDERS[[#This Row],[TotalAmount]]&gt;=200), 0,
    AND(FACT_ORDERS[[#This Row],[DeliveryMehtod]]="pickup"), 15,
    AND(FACT_ORDERS[[#This Row],[DeliveryMehtod]]="shippment",FACT_ORDERS[[#This Row],[TotalAmount]]&lt;200), 35
)</f>
        <v>15</v>
      </c>
      <c r="M3635" s="12" t="str" cm="1">
        <f t="array" ref="M3635">_xlfn.IFS(
    SUMIFS(FACT_ORDERS[TotalAmount], FACT_ORDERS[WD_CUSTOMERS],FACT_ORDERS[[#This Row],[WD_CUSTOMERS]])&gt;=15000, "VIP",
    SUMIFS(FACT_ORDERS[TotalAmount], FACT_ORDERS[WD_CUSTOMERS],FACT_ORDERS[[#This Row],[WD_CUSTOMERS]])&gt;=8000, "Premium",
    TRUE, "Regular"
)</f>
        <v>Regular</v>
      </c>
      <c r="N3635" s="32" cm="1">
        <f t="array" ref="N3635">_xlfn.IFS(
   FACT_ORDERS[[#This Row],[TypeOfClient]]="VIP", 0.2,
   FACT_ORDERS[[#This Row],[TypeOfClient]]="Premium", 0.1,
   TRUE, 0
)</f>
        <v>0</v>
      </c>
      <c r="O3635" s="31" cm="1">
        <f t="array" ref="O3635">_xlfn.IFS(
   FACT_ORDERS[[#This Row],[TotalAmount]]&gt;1500, 0.15,
   FACT_ORDERS[[#This Row],[TotalAmount]]&gt;1000, 0.1,
   FACT_ORDERS[[#This Row],[TotalAmount]]&gt;500, 0.05,
   TRUE, 0
)</f>
        <v>0</v>
      </c>
      <c r="P3635" s="28">
        <f xml:space="preserve"> FACT_ORDERS[[#This Row],[TotalAmount]] * (1 - (FACT_ORDERS[[#This Row],[ClientDiscount]] + FACT_ORDERS[[#This Row],[OrderDiscount]]) )</f>
        <v>70</v>
      </c>
      <c r="Q3635" s="28">
        <f>FACT_ORDERS[[#This Row],[TotalAmountWithDiscount]]+FACT_ORDERS[[#This Row],[DeliveryCost]]</f>
        <v>85</v>
      </c>
      <c r="R3635" s="35">
        <v>45093</v>
      </c>
      <c r="S3635" s="35" t="str">
        <f>IF(NETWORKDAYS(FACT_ORDERS[[#This Row],[Order-Date]], FACT_ORDERS[[#This Row],[ArrivalDate ]]) &gt; 10, "Late", "On Time")</f>
        <v>On Time</v>
      </c>
    </row>
    <row r="3636" spans="1:19" x14ac:dyDescent="0.3">
      <c r="A3636" s="12">
        <v>8634</v>
      </c>
      <c r="B3636" s="12">
        <v>233</v>
      </c>
      <c r="C3636" s="12">
        <v>10775</v>
      </c>
      <c r="D3636" s="12">
        <v>3635</v>
      </c>
      <c r="E3636" s="12" t="s">
        <v>243</v>
      </c>
      <c r="F3636" s="13">
        <v>45084</v>
      </c>
      <c r="G3636" s="26" t="s">
        <v>13937</v>
      </c>
      <c r="H3636" s="12">
        <v>16</v>
      </c>
      <c r="I3636" s="28">
        <f>VLOOKUP(B:B,DIM_PRODUCTS!A:F,5,FALSE)</f>
        <v>13</v>
      </c>
      <c r="J3636" s="28">
        <f>FACT_ORDERS[[#This Row],[ProductPrice]]*FACT_ORDERS[[#This Row],[Quantity]]</f>
        <v>208</v>
      </c>
      <c r="K3636" s="12" t="str">
        <f>VLOOKUP(C:C,DIM_CUSTOMERS!A:G,7,FALSE)</f>
        <v>France</v>
      </c>
      <c r="L3636" s="30" cm="1">
        <f t="array" ref="L3636">_xlfn.IFS(
    AND(FACT_ORDERS[[#This Row],[DeliveryMehtod]]="shippment",FACT_ORDERS[[#This Row],[TotalAmount]]&gt;=200), 0,
    AND(FACT_ORDERS[[#This Row],[DeliveryMehtod]]="pickup"), 15,
    AND(FACT_ORDERS[[#This Row],[DeliveryMehtod]]="shippment",FACT_ORDERS[[#This Row],[TotalAmount]]&lt;200), 35
)</f>
        <v>15</v>
      </c>
      <c r="M3636" s="12" t="str" cm="1">
        <f t="array" ref="M3636">_xlfn.IFS(
    SUMIFS(FACT_ORDERS[TotalAmount], FACT_ORDERS[WD_CUSTOMERS],FACT_ORDERS[[#This Row],[WD_CUSTOMERS]])&gt;=15000, "VIP",
    SUMIFS(FACT_ORDERS[TotalAmount], FACT_ORDERS[WD_CUSTOMERS],FACT_ORDERS[[#This Row],[WD_CUSTOMERS]])&gt;=8000, "Premium",
    TRUE, "Regular"
)</f>
        <v>Regular</v>
      </c>
      <c r="N3636" s="32" cm="1">
        <f t="array" ref="N3636">_xlfn.IFS(
   FACT_ORDERS[[#This Row],[TypeOfClient]]="VIP", 0.2,
   FACT_ORDERS[[#This Row],[TypeOfClient]]="Premium", 0.1,
   TRUE, 0
)</f>
        <v>0</v>
      </c>
      <c r="O3636" s="31" cm="1">
        <f t="array" ref="O3636">_xlfn.IFS(
   FACT_ORDERS[[#This Row],[TotalAmount]]&gt;1500, 0.15,
   FACT_ORDERS[[#This Row],[TotalAmount]]&gt;1000, 0.1,
   FACT_ORDERS[[#This Row],[TotalAmount]]&gt;500, 0.05,
   TRUE, 0
)</f>
        <v>0</v>
      </c>
      <c r="P3636" s="28">
        <f xml:space="preserve"> FACT_ORDERS[[#This Row],[TotalAmount]] * (1 - (FACT_ORDERS[[#This Row],[ClientDiscount]] + FACT_ORDERS[[#This Row],[OrderDiscount]]) )</f>
        <v>208</v>
      </c>
      <c r="Q3636" s="28">
        <f>FACT_ORDERS[[#This Row],[TotalAmountWithDiscount]]+FACT_ORDERS[[#This Row],[DeliveryCost]]</f>
        <v>223</v>
      </c>
      <c r="R3636" s="35">
        <v>45095</v>
      </c>
      <c r="S3636" s="35" t="str">
        <f>IF(NETWORKDAYS(FACT_ORDERS[[#This Row],[Order-Date]], FACT_ORDERS[[#This Row],[ArrivalDate ]]) &gt; 10, "Late", "On Time")</f>
        <v>On Time</v>
      </c>
    </row>
    <row r="3637" spans="1:19" x14ac:dyDescent="0.3">
      <c r="A3637" s="12">
        <v>8635</v>
      </c>
      <c r="B3637" s="12">
        <v>265</v>
      </c>
      <c r="C3637" s="12">
        <v>10775</v>
      </c>
      <c r="D3637" s="12">
        <v>3636</v>
      </c>
      <c r="E3637" s="12" t="s">
        <v>243</v>
      </c>
      <c r="F3637" s="13">
        <v>45181</v>
      </c>
      <c r="G3637" s="26" t="s">
        <v>13938</v>
      </c>
      <c r="H3637" s="12">
        <v>23</v>
      </c>
      <c r="I3637" s="28">
        <f>VLOOKUP(B:B,DIM_PRODUCTS!A:F,5,FALSE)</f>
        <v>13</v>
      </c>
      <c r="J3637" s="28">
        <f>FACT_ORDERS[[#This Row],[ProductPrice]]*FACT_ORDERS[[#This Row],[Quantity]]</f>
        <v>299</v>
      </c>
      <c r="K3637" s="12" t="str">
        <f>VLOOKUP(C:C,DIM_CUSTOMERS!A:G,7,FALSE)</f>
        <v>France</v>
      </c>
      <c r="L3637" s="30" cm="1">
        <f t="array" ref="L3637">_xlfn.IFS(
    AND(FACT_ORDERS[[#This Row],[DeliveryMehtod]]="shippment",FACT_ORDERS[[#This Row],[TotalAmount]]&gt;=200), 0,
    AND(FACT_ORDERS[[#This Row],[DeliveryMehtod]]="pickup"), 15,
    AND(FACT_ORDERS[[#This Row],[DeliveryMehtod]]="shippment",FACT_ORDERS[[#This Row],[TotalAmount]]&lt;200), 35
)</f>
        <v>15</v>
      </c>
      <c r="M3637" s="12" t="str" cm="1">
        <f t="array" ref="M3637">_xlfn.IFS(
    SUMIFS(FACT_ORDERS[TotalAmount], FACT_ORDERS[WD_CUSTOMERS],FACT_ORDERS[[#This Row],[WD_CUSTOMERS]])&gt;=15000, "VIP",
    SUMIFS(FACT_ORDERS[TotalAmount], FACT_ORDERS[WD_CUSTOMERS],FACT_ORDERS[[#This Row],[WD_CUSTOMERS]])&gt;=8000, "Premium",
    TRUE, "Regular"
)</f>
        <v>Regular</v>
      </c>
      <c r="N3637" s="32" cm="1">
        <f t="array" ref="N3637">_xlfn.IFS(
   FACT_ORDERS[[#This Row],[TypeOfClient]]="VIP", 0.2,
   FACT_ORDERS[[#This Row],[TypeOfClient]]="Premium", 0.1,
   TRUE, 0
)</f>
        <v>0</v>
      </c>
      <c r="O3637" s="31" cm="1">
        <f t="array" ref="O3637">_xlfn.IFS(
   FACT_ORDERS[[#This Row],[TotalAmount]]&gt;1500, 0.15,
   FACT_ORDERS[[#This Row],[TotalAmount]]&gt;1000, 0.1,
   FACT_ORDERS[[#This Row],[TotalAmount]]&gt;500, 0.05,
   TRUE, 0
)</f>
        <v>0</v>
      </c>
      <c r="P3637" s="28">
        <f xml:space="preserve"> FACT_ORDERS[[#This Row],[TotalAmount]] * (1 - (FACT_ORDERS[[#This Row],[ClientDiscount]] + FACT_ORDERS[[#This Row],[OrderDiscount]]) )</f>
        <v>299</v>
      </c>
      <c r="Q3637" s="28">
        <f>FACT_ORDERS[[#This Row],[TotalAmountWithDiscount]]+FACT_ORDERS[[#This Row],[DeliveryCost]]</f>
        <v>314</v>
      </c>
      <c r="R3637" s="35">
        <v>45189</v>
      </c>
      <c r="S3637" s="35" t="str">
        <f>IF(NETWORKDAYS(FACT_ORDERS[[#This Row],[Order-Date]], FACT_ORDERS[[#This Row],[ArrivalDate ]]) &gt; 10, "Late", "On Time")</f>
        <v>On Time</v>
      </c>
    </row>
    <row r="3638" spans="1:19" x14ac:dyDescent="0.3">
      <c r="A3638" s="12">
        <v>8636</v>
      </c>
      <c r="B3638" s="12">
        <v>296</v>
      </c>
      <c r="C3638" s="12">
        <v>10775</v>
      </c>
      <c r="D3638" s="12">
        <v>3637</v>
      </c>
      <c r="E3638" s="12" t="s">
        <v>244</v>
      </c>
      <c r="F3638" s="13">
        <v>45181</v>
      </c>
      <c r="G3638" s="26" t="s">
        <v>13939</v>
      </c>
      <c r="H3638" s="12">
        <v>13</v>
      </c>
      <c r="I3638" s="28">
        <f>VLOOKUP(B:B,DIM_PRODUCTS!A:F,5,FALSE)</f>
        <v>5</v>
      </c>
      <c r="J3638" s="28">
        <f>FACT_ORDERS[[#This Row],[ProductPrice]]*FACT_ORDERS[[#This Row],[Quantity]]</f>
        <v>65</v>
      </c>
      <c r="K3638" s="12" t="str">
        <f>VLOOKUP(C:C,DIM_CUSTOMERS!A:G,7,FALSE)</f>
        <v>France</v>
      </c>
      <c r="L3638" s="30" cm="1">
        <f t="array" ref="L3638">_xlfn.IFS(
    AND(FACT_ORDERS[[#This Row],[DeliveryMehtod]]="shippment",FACT_ORDERS[[#This Row],[TotalAmount]]&gt;=200), 0,
    AND(FACT_ORDERS[[#This Row],[DeliveryMehtod]]="pickup"), 15,
    AND(FACT_ORDERS[[#This Row],[DeliveryMehtod]]="shippment",FACT_ORDERS[[#This Row],[TotalAmount]]&lt;200), 35
)</f>
        <v>35</v>
      </c>
      <c r="M3638" s="12" t="str" cm="1">
        <f t="array" ref="M3638">_xlfn.IFS(
    SUMIFS(FACT_ORDERS[TotalAmount], FACT_ORDERS[WD_CUSTOMERS],FACT_ORDERS[[#This Row],[WD_CUSTOMERS]])&gt;=15000, "VIP",
    SUMIFS(FACT_ORDERS[TotalAmount], FACT_ORDERS[WD_CUSTOMERS],FACT_ORDERS[[#This Row],[WD_CUSTOMERS]])&gt;=8000, "Premium",
    TRUE, "Regular"
)</f>
        <v>Regular</v>
      </c>
      <c r="N3638" s="32" cm="1">
        <f t="array" ref="N3638">_xlfn.IFS(
   FACT_ORDERS[[#This Row],[TypeOfClient]]="VIP", 0.2,
   FACT_ORDERS[[#This Row],[TypeOfClient]]="Premium", 0.1,
   TRUE, 0
)</f>
        <v>0</v>
      </c>
      <c r="O3638" s="31" cm="1">
        <f t="array" ref="O3638">_xlfn.IFS(
   FACT_ORDERS[[#This Row],[TotalAmount]]&gt;1500, 0.15,
   FACT_ORDERS[[#This Row],[TotalAmount]]&gt;1000, 0.1,
   FACT_ORDERS[[#This Row],[TotalAmount]]&gt;500, 0.05,
   TRUE, 0
)</f>
        <v>0</v>
      </c>
      <c r="P3638" s="28">
        <f xml:space="preserve"> FACT_ORDERS[[#This Row],[TotalAmount]] * (1 - (FACT_ORDERS[[#This Row],[ClientDiscount]] + FACT_ORDERS[[#This Row],[OrderDiscount]]) )</f>
        <v>65</v>
      </c>
      <c r="Q3638" s="28">
        <f>FACT_ORDERS[[#This Row],[TotalAmountWithDiscount]]+FACT_ORDERS[[#This Row],[DeliveryCost]]</f>
        <v>100</v>
      </c>
      <c r="R3638" s="35">
        <v>45188</v>
      </c>
      <c r="S3638" s="35" t="str">
        <f>IF(NETWORKDAYS(FACT_ORDERS[[#This Row],[Order-Date]], FACT_ORDERS[[#This Row],[ArrivalDate ]]) &gt; 10, "Late", "On Time")</f>
        <v>On Time</v>
      </c>
    </row>
    <row r="3639" spans="1:19" x14ac:dyDescent="0.3">
      <c r="A3639" s="12">
        <v>8637</v>
      </c>
      <c r="B3639" s="12">
        <v>233</v>
      </c>
      <c r="C3639" s="12">
        <v>10775</v>
      </c>
      <c r="D3639" s="12">
        <v>3638</v>
      </c>
      <c r="E3639" s="12" t="s">
        <v>244</v>
      </c>
      <c r="F3639" s="13">
        <v>45181</v>
      </c>
      <c r="G3639" s="26" t="s">
        <v>13940</v>
      </c>
      <c r="H3639" s="12">
        <v>23</v>
      </c>
      <c r="I3639" s="28">
        <f>VLOOKUP(B:B,DIM_PRODUCTS!A:F,5,FALSE)</f>
        <v>13</v>
      </c>
      <c r="J3639" s="28">
        <f>FACT_ORDERS[[#This Row],[ProductPrice]]*FACT_ORDERS[[#This Row],[Quantity]]</f>
        <v>299</v>
      </c>
      <c r="K3639" s="12" t="str">
        <f>VLOOKUP(C:C,DIM_CUSTOMERS!A:G,7,FALSE)</f>
        <v>France</v>
      </c>
      <c r="L3639" s="30" cm="1">
        <f t="array" ref="L3639">_xlfn.IFS(
    AND(FACT_ORDERS[[#This Row],[DeliveryMehtod]]="shippment",FACT_ORDERS[[#This Row],[TotalAmount]]&gt;=200), 0,
    AND(FACT_ORDERS[[#This Row],[DeliveryMehtod]]="pickup"), 15,
    AND(FACT_ORDERS[[#This Row],[DeliveryMehtod]]="shippment",FACT_ORDERS[[#This Row],[TotalAmount]]&lt;200), 35
)</f>
        <v>0</v>
      </c>
      <c r="M3639" s="12" t="str" cm="1">
        <f t="array" ref="M3639">_xlfn.IFS(
    SUMIFS(FACT_ORDERS[TotalAmount], FACT_ORDERS[WD_CUSTOMERS],FACT_ORDERS[[#This Row],[WD_CUSTOMERS]])&gt;=15000, "VIP",
    SUMIFS(FACT_ORDERS[TotalAmount], FACT_ORDERS[WD_CUSTOMERS],FACT_ORDERS[[#This Row],[WD_CUSTOMERS]])&gt;=8000, "Premium",
    TRUE, "Regular"
)</f>
        <v>Regular</v>
      </c>
      <c r="N3639" s="32" cm="1">
        <f t="array" ref="N3639">_xlfn.IFS(
   FACT_ORDERS[[#This Row],[TypeOfClient]]="VIP", 0.2,
   FACT_ORDERS[[#This Row],[TypeOfClient]]="Premium", 0.1,
   TRUE, 0
)</f>
        <v>0</v>
      </c>
      <c r="O3639" s="31" cm="1">
        <f t="array" ref="O3639">_xlfn.IFS(
   FACT_ORDERS[[#This Row],[TotalAmount]]&gt;1500, 0.15,
   FACT_ORDERS[[#This Row],[TotalAmount]]&gt;1000, 0.1,
   FACT_ORDERS[[#This Row],[TotalAmount]]&gt;500, 0.05,
   TRUE, 0
)</f>
        <v>0</v>
      </c>
      <c r="P3639" s="28">
        <f xml:space="preserve"> FACT_ORDERS[[#This Row],[TotalAmount]] * (1 - (FACT_ORDERS[[#This Row],[ClientDiscount]] + FACT_ORDERS[[#This Row],[OrderDiscount]]) )</f>
        <v>299</v>
      </c>
      <c r="Q3639" s="28">
        <f>FACT_ORDERS[[#This Row],[TotalAmountWithDiscount]]+FACT_ORDERS[[#This Row],[DeliveryCost]]</f>
        <v>299</v>
      </c>
      <c r="R3639" s="35">
        <v>45188</v>
      </c>
      <c r="S3639" s="35" t="str">
        <f>IF(NETWORKDAYS(FACT_ORDERS[[#This Row],[Order-Date]], FACT_ORDERS[[#This Row],[ArrivalDate ]]) &gt; 10, "Late", "On Time")</f>
        <v>On Time</v>
      </c>
    </row>
    <row r="3640" spans="1:19" x14ac:dyDescent="0.3">
      <c r="A3640" s="12">
        <v>8638</v>
      </c>
      <c r="B3640" s="12">
        <v>233</v>
      </c>
      <c r="C3640" s="12">
        <v>10775</v>
      </c>
      <c r="D3640" s="12">
        <v>3639</v>
      </c>
      <c r="E3640" s="12" t="s">
        <v>244</v>
      </c>
      <c r="F3640" s="13">
        <v>45421</v>
      </c>
      <c r="G3640" s="26" t="s">
        <v>13941</v>
      </c>
      <c r="H3640" s="12">
        <v>17</v>
      </c>
      <c r="I3640" s="28">
        <f>VLOOKUP(B:B,DIM_PRODUCTS!A:F,5,FALSE)</f>
        <v>13</v>
      </c>
      <c r="J3640" s="28">
        <f>FACT_ORDERS[[#This Row],[ProductPrice]]*FACT_ORDERS[[#This Row],[Quantity]]</f>
        <v>221</v>
      </c>
      <c r="K3640" s="12" t="str">
        <f>VLOOKUP(C:C,DIM_CUSTOMERS!A:G,7,FALSE)</f>
        <v>France</v>
      </c>
      <c r="L3640" s="30" cm="1">
        <f t="array" ref="L3640">_xlfn.IFS(
    AND(FACT_ORDERS[[#This Row],[DeliveryMehtod]]="shippment",FACT_ORDERS[[#This Row],[TotalAmount]]&gt;=200), 0,
    AND(FACT_ORDERS[[#This Row],[DeliveryMehtod]]="pickup"), 15,
    AND(FACT_ORDERS[[#This Row],[DeliveryMehtod]]="shippment",FACT_ORDERS[[#This Row],[TotalAmount]]&lt;200), 35
)</f>
        <v>0</v>
      </c>
      <c r="M3640" s="12" t="str" cm="1">
        <f t="array" ref="M3640">_xlfn.IFS(
    SUMIFS(FACT_ORDERS[TotalAmount], FACT_ORDERS[WD_CUSTOMERS],FACT_ORDERS[[#This Row],[WD_CUSTOMERS]])&gt;=15000, "VIP",
    SUMIFS(FACT_ORDERS[TotalAmount], FACT_ORDERS[WD_CUSTOMERS],FACT_ORDERS[[#This Row],[WD_CUSTOMERS]])&gt;=8000, "Premium",
    TRUE, "Regular"
)</f>
        <v>Regular</v>
      </c>
      <c r="N3640" s="32" cm="1">
        <f t="array" ref="N3640">_xlfn.IFS(
   FACT_ORDERS[[#This Row],[TypeOfClient]]="VIP", 0.2,
   FACT_ORDERS[[#This Row],[TypeOfClient]]="Premium", 0.1,
   TRUE, 0
)</f>
        <v>0</v>
      </c>
      <c r="O3640" s="31" cm="1">
        <f t="array" ref="O3640">_xlfn.IFS(
   FACT_ORDERS[[#This Row],[TotalAmount]]&gt;1500, 0.15,
   FACT_ORDERS[[#This Row],[TotalAmount]]&gt;1000, 0.1,
   FACT_ORDERS[[#This Row],[TotalAmount]]&gt;500, 0.05,
   TRUE, 0
)</f>
        <v>0</v>
      </c>
      <c r="P3640" s="28">
        <f xml:space="preserve"> FACT_ORDERS[[#This Row],[TotalAmount]] * (1 - (FACT_ORDERS[[#This Row],[ClientDiscount]] + FACT_ORDERS[[#This Row],[OrderDiscount]]) )</f>
        <v>221</v>
      </c>
      <c r="Q3640" s="28">
        <f>FACT_ORDERS[[#This Row],[TotalAmountWithDiscount]]+FACT_ORDERS[[#This Row],[DeliveryCost]]</f>
        <v>221</v>
      </c>
      <c r="R3640" s="35">
        <v>45431</v>
      </c>
      <c r="S3640" s="35" t="str">
        <f>IF(NETWORKDAYS(FACT_ORDERS[[#This Row],[Order-Date]], FACT_ORDERS[[#This Row],[ArrivalDate ]]) &gt; 10, "Late", "On Time")</f>
        <v>On Time</v>
      </c>
    </row>
    <row r="3641" spans="1:19" x14ac:dyDescent="0.3">
      <c r="A3641" s="12">
        <v>8639</v>
      </c>
      <c r="B3641" s="12">
        <v>236</v>
      </c>
      <c r="C3641" s="12">
        <v>10511</v>
      </c>
      <c r="D3641" s="12">
        <v>3640</v>
      </c>
      <c r="E3641" s="12" t="s">
        <v>243</v>
      </c>
      <c r="F3641" s="13">
        <v>45296</v>
      </c>
      <c r="G3641" s="26" t="s">
        <v>13942</v>
      </c>
      <c r="H3641" s="12">
        <v>22</v>
      </c>
      <c r="I3641" s="28">
        <f>VLOOKUP(B:B,DIM_PRODUCTS!A:F,5,FALSE)</f>
        <v>12</v>
      </c>
      <c r="J3641" s="28">
        <f>FACT_ORDERS[[#This Row],[ProductPrice]]*FACT_ORDERS[[#This Row],[Quantity]]</f>
        <v>264</v>
      </c>
      <c r="K3641" s="12" t="str">
        <f>VLOOKUP(C:C,DIM_CUSTOMERS!A:G,7,FALSE)</f>
        <v>India</v>
      </c>
      <c r="L3641" s="30" cm="1">
        <f t="array" ref="L3641">_xlfn.IFS(
    AND(FACT_ORDERS[[#This Row],[DeliveryMehtod]]="shippment",FACT_ORDERS[[#This Row],[TotalAmount]]&gt;=200), 0,
    AND(FACT_ORDERS[[#This Row],[DeliveryMehtod]]="pickup"), 15,
    AND(FACT_ORDERS[[#This Row],[DeliveryMehtod]]="shippment",FACT_ORDERS[[#This Row],[TotalAmount]]&lt;200), 35
)</f>
        <v>15</v>
      </c>
      <c r="M3641" s="12" t="str" cm="1">
        <f t="array" ref="M3641">_xlfn.IFS(
    SUMIFS(FACT_ORDERS[TotalAmount], FACT_ORDERS[WD_CUSTOMERS],FACT_ORDERS[[#This Row],[WD_CUSTOMERS]])&gt;=15000, "VIP",
    SUMIFS(FACT_ORDERS[TotalAmount], FACT_ORDERS[WD_CUSTOMERS],FACT_ORDERS[[#This Row],[WD_CUSTOMERS]])&gt;=8000, "Premium",
    TRUE, "Regular"
)</f>
        <v>Regular</v>
      </c>
      <c r="N3641" s="32" cm="1">
        <f t="array" ref="N3641">_xlfn.IFS(
   FACT_ORDERS[[#This Row],[TypeOfClient]]="VIP", 0.2,
   FACT_ORDERS[[#This Row],[TypeOfClient]]="Premium", 0.1,
   TRUE, 0
)</f>
        <v>0</v>
      </c>
      <c r="O3641" s="31" cm="1">
        <f t="array" ref="O3641">_xlfn.IFS(
   FACT_ORDERS[[#This Row],[TotalAmount]]&gt;1500, 0.15,
   FACT_ORDERS[[#This Row],[TotalAmount]]&gt;1000, 0.1,
   FACT_ORDERS[[#This Row],[TotalAmount]]&gt;500, 0.05,
   TRUE, 0
)</f>
        <v>0</v>
      </c>
      <c r="P3641" s="28">
        <f xml:space="preserve"> FACT_ORDERS[[#This Row],[TotalAmount]] * (1 - (FACT_ORDERS[[#This Row],[ClientDiscount]] + FACT_ORDERS[[#This Row],[OrderDiscount]]) )</f>
        <v>264</v>
      </c>
      <c r="Q3641" s="28">
        <f>FACT_ORDERS[[#This Row],[TotalAmountWithDiscount]]+FACT_ORDERS[[#This Row],[DeliveryCost]]</f>
        <v>279</v>
      </c>
      <c r="R3641" s="35">
        <v>45304</v>
      </c>
      <c r="S3641" s="35" t="str">
        <f>IF(NETWORKDAYS(FACT_ORDERS[[#This Row],[Order-Date]], FACT_ORDERS[[#This Row],[ArrivalDate ]]) &gt; 10, "Late", "On Time")</f>
        <v>On Time</v>
      </c>
    </row>
    <row r="3642" spans="1:19" x14ac:dyDescent="0.3">
      <c r="A3642" s="12">
        <v>8640</v>
      </c>
      <c r="B3642" s="12">
        <v>236</v>
      </c>
      <c r="C3642" s="12">
        <v>10511</v>
      </c>
      <c r="D3642" s="12">
        <v>3641</v>
      </c>
      <c r="E3642" s="12" t="s">
        <v>243</v>
      </c>
      <c r="F3642" s="13">
        <v>45029</v>
      </c>
      <c r="G3642" s="26" t="s">
        <v>10884</v>
      </c>
      <c r="H3642" s="12">
        <v>25</v>
      </c>
      <c r="I3642" s="28">
        <f>VLOOKUP(B:B,DIM_PRODUCTS!A:F,5,FALSE)</f>
        <v>12</v>
      </c>
      <c r="J3642" s="28">
        <f>FACT_ORDERS[[#This Row],[ProductPrice]]*FACT_ORDERS[[#This Row],[Quantity]]</f>
        <v>300</v>
      </c>
      <c r="K3642" s="12" t="str">
        <f>VLOOKUP(C:C,DIM_CUSTOMERS!A:G,7,FALSE)</f>
        <v>India</v>
      </c>
      <c r="L3642" s="30" cm="1">
        <f t="array" ref="L3642">_xlfn.IFS(
    AND(FACT_ORDERS[[#This Row],[DeliveryMehtod]]="shippment",FACT_ORDERS[[#This Row],[TotalAmount]]&gt;=200), 0,
    AND(FACT_ORDERS[[#This Row],[DeliveryMehtod]]="pickup"), 15,
    AND(FACT_ORDERS[[#This Row],[DeliveryMehtod]]="shippment",FACT_ORDERS[[#This Row],[TotalAmount]]&lt;200), 35
)</f>
        <v>15</v>
      </c>
      <c r="M3642" s="12" t="str" cm="1">
        <f t="array" ref="M3642">_xlfn.IFS(
    SUMIFS(FACT_ORDERS[TotalAmount], FACT_ORDERS[WD_CUSTOMERS],FACT_ORDERS[[#This Row],[WD_CUSTOMERS]])&gt;=15000, "VIP",
    SUMIFS(FACT_ORDERS[TotalAmount], FACT_ORDERS[WD_CUSTOMERS],FACT_ORDERS[[#This Row],[WD_CUSTOMERS]])&gt;=8000, "Premium",
    TRUE, "Regular"
)</f>
        <v>Regular</v>
      </c>
      <c r="N3642" s="32" cm="1">
        <f t="array" ref="N3642">_xlfn.IFS(
   FACT_ORDERS[[#This Row],[TypeOfClient]]="VIP", 0.2,
   FACT_ORDERS[[#This Row],[TypeOfClient]]="Premium", 0.1,
   TRUE, 0
)</f>
        <v>0</v>
      </c>
      <c r="O3642" s="31" cm="1">
        <f t="array" ref="O3642">_xlfn.IFS(
   FACT_ORDERS[[#This Row],[TotalAmount]]&gt;1500, 0.15,
   FACT_ORDERS[[#This Row],[TotalAmount]]&gt;1000, 0.1,
   FACT_ORDERS[[#This Row],[TotalAmount]]&gt;500, 0.05,
   TRUE, 0
)</f>
        <v>0</v>
      </c>
      <c r="P3642" s="28">
        <f xml:space="preserve"> FACT_ORDERS[[#This Row],[TotalAmount]] * (1 - (FACT_ORDERS[[#This Row],[ClientDiscount]] + FACT_ORDERS[[#This Row],[OrderDiscount]]) )</f>
        <v>300</v>
      </c>
      <c r="Q3642" s="28">
        <f>FACT_ORDERS[[#This Row],[TotalAmountWithDiscount]]+FACT_ORDERS[[#This Row],[DeliveryCost]]</f>
        <v>315</v>
      </c>
      <c r="R3642" s="35">
        <v>45038</v>
      </c>
      <c r="S3642" s="35" t="str">
        <f>IF(NETWORKDAYS(FACT_ORDERS[[#This Row],[Order-Date]], FACT_ORDERS[[#This Row],[ArrivalDate ]]) &gt; 10, "Late", "On Time")</f>
        <v>On Time</v>
      </c>
    </row>
    <row r="3643" spans="1:19" x14ac:dyDescent="0.3">
      <c r="A3643" s="12">
        <v>8641</v>
      </c>
      <c r="B3643" s="12">
        <v>268</v>
      </c>
      <c r="C3643" s="12">
        <v>10198</v>
      </c>
      <c r="D3643" s="12">
        <v>3642</v>
      </c>
      <c r="E3643" s="12" t="s">
        <v>243</v>
      </c>
      <c r="F3643" s="13">
        <v>45328</v>
      </c>
      <c r="G3643" s="26" t="s">
        <v>13943</v>
      </c>
      <c r="H3643" s="12">
        <v>32</v>
      </c>
      <c r="I3643" s="28">
        <f>VLOOKUP(B:B,DIM_PRODUCTS!A:F,5,FALSE)</f>
        <v>29</v>
      </c>
      <c r="J3643" s="28">
        <f>FACT_ORDERS[[#This Row],[ProductPrice]]*FACT_ORDERS[[#This Row],[Quantity]]</f>
        <v>928</v>
      </c>
      <c r="K3643" s="12" t="str">
        <f>VLOOKUP(C:C,DIM_CUSTOMERS!A:G,7,FALSE)</f>
        <v>Canada</v>
      </c>
      <c r="L3643" s="30" cm="1">
        <f t="array" ref="L3643">_xlfn.IFS(
    AND(FACT_ORDERS[[#This Row],[DeliveryMehtod]]="shippment",FACT_ORDERS[[#This Row],[TotalAmount]]&gt;=200), 0,
    AND(FACT_ORDERS[[#This Row],[DeliveryMehtod]]="pickup"), 15,
    AND(FACT_ORDERS[[#This Row],[DeliveryMehtod]]="shippment",FACT_ORDERS[[#This Row],[TotalAmount]]&lt;200), 35
)</f>
        <v>15</v>
      </c>
      <c r="M3643" s="12" t="str" cm="1">
        <f t="array" ref="M3643">_xlfn.IFS(
    SUMIFS(FACT_ORDERS[TotalAmount], FACT_ORDERS[WD_CUSTOMERS],FACT_ORDERS[[#This Row],[WD_CUSTOMERS]])&gt;=15000, "VIP",
    SUMIFS(FACT_ORDERS[TotalAmount], FACT_ORDERS[WD_CUSTOMERS],FACT_ORDERS[[#This Row],[WD_CUSTOMERS]])&gt;=8000, "Premium",
    TRUE, "Regular"
)</f>
        <v>Regular</v>
      </c>
      <c r="N3643" s="32" cm="1">
        <f t="array" ref="N3643">_xlfn.IFS(
   FACT_ORDERS[[#This Row],[TypeOfClient]]="VIP", 0.2,
   FACT_ORDERS[[#This Row],[TypeOfClient]]="Premium", 0.1,
   TRUE, 0
)</f>
        <v>0</v>
      </c>
      <c r="O3643" s="31" cm="1">
        <f t="array" ref="O3643">_xlfn.IFS(
   FACT_ORDERS[[#This Row],[TotalAmount]]&gt;1500, 0.15,
   FACT_ORDERS[[#This Row],[TotalAmount]]&gt;1000, 0.1,
   FACT_ORDERS[[#This Row],[TotalAmount]]&gt;500, 0.05,
   TRUE, 0
)</f>
        <v>0.05</v>
      </c>
      <c r="P3643" s="28">
        <f xml:space="preserve"> FACT_ORDERS[[#This Row],[TotalAmount]] * (1 - (FACT_ORDERS[[#This Row],[ClientDiscount]] + FACT_ORDERS[[#This Row],[OrderDiscount]]) )</f>
        <v>881.59999999999991</v>
      </c>
      <c r="Q3643" s="28">
        <f>FACT_ORDERS[[#This Row],[TotalAmountWithDiscount]]+FACT_ORDERS[[#This Row],[DeliveryCost]]</f>
        <v>896.59999999999991</v>
      </c>
      <c r="R3643" s="35">
        <v>45338</v>
      </c>
      <c r="S3643" s="35" t="str">
        <f>IF(NETWORKDAYS(FACT_ORDERS[[#This Row],[Order-Date]], FACT_ORDERS[[#This Row],[ArrivalDate ]]) &gt; 10, "Late", "On Time")</f>
        <v>On Time</v>
      </c>
    </row>
    <row r="3644" spans="1:19" x14ac:dyDescent="0.3">
      <c r="A3644" s="12">
        <v>8642</v>
      </c>
      <c r="B3644" s="12">
        <v>239</v>
      </c>
      <c r="C3644" s="12">
        <v>10198</v>
      </c>
      <c r="D3644" s="12">
        <v>3643</v>
      </c>
      <c r="E3644" s="12" t="s">
        <v>244</v>
      </c>
      <c r="F3644" s="13">
        <v>45328</v>
      </c>
      <c r="G3644" s="26" t="s">
        <v>13944</v>
      </c>
      <c r="H3644" s="12">
        <v>43</v>
      </c>
      <c r="I3644" s="28">
        <f>VLOOKUP(B:B,DIM_PRODUCTS!A:F,5,FALSE)</f>
        <v>16</v>
      </c>
      <c r="J3644" s="28">
        <f>FACT_ORDERS[[#This Row],[ProductPrice]]*FACT_ORDERS[[#This Row],[Quantity]]</f>
        <v>688</v>
      </c>
      <c r="K3644" s="12" t="str">
        <f>VLOOKUP(C:C,DIM_CUSTOMERS!A:G,7,FALSE)</f>
        <v>Canada</v>
      </c>
      <c r="L3644" s="30" cm="1">
        <f t="array" ref="L3644">_xlfn.IFS(
    AND(FACT_ORDERS[[#This Row],[DeliveryMehtod]]="shippment",FACT_ORDERS[[#This Row],[TotalAmount]]&gt;=200), 0,
    AND(FACT_ORDERS[[#This Row],[DeliveryMehtod]]="pickup"), 15,
    AND(FACT_ORDERS[[#This Row],[DeliveryMehtod]]="shippment",FACT_ORDERS[[#This Row],[TotalAmount]]&lt;200), 35
)</f>
        <v>0</v>
      </c>
      <c r="M3644" s="12" t="str" cm="1">
        <f t="array" ref="M3644">_xlfn.IFS(
    SUMIFS(FACT_ORDERS[TotalAmount], FACT_ORDERS[WD_CUSTOMERS],FACT_ORDERS[[#This Row],[WD_CUSTOMERS]])&gt;=15000, "VIP",
    SUMIFS(FACT_ORDERS[TotalAmount], FACT_ORDERS[WD_CUSTOMERS],FACT_ORDERS[[#This Row],[WD_CUSTOMERS]])&gt;=8000, "Premium",
    TRUE, "Regular"
)</f>
        <v>Regular</v>
      </c>
      <c r="N3644" s="32" cm="1">
        <f t="array" ref="N3644">_xlfn.IFS(
   FACT_ORDERS[[#This Row],[TypeOfClient]]="VIP", 0.2,
   FACT_ORDERS[[#This Row],[TypeOfClient]]="Premium", 0.1,
   TRUE, 0
)</f>
        <v>0</v>
      </c>
      <c r="O3644" s="31" cm="1">
        <f t="array" ref="O3644">_xlfn.IFS(
   FACT_ORDERS[[#This Row],[TotalAmount]]&gt;1500, 0.15,
   FACT_ORDERS[[#This Row],[TotalAmount]]&gt;1000, 0.1,
   FACT_ORDERS[[#This Row],[TotalAmount]]&gt;500, 0.05,
   TRUE, 0
)</f>
        <v>0.05</v>
      </c>
      <c r="P3644" s="28">
        <f xml:space="preserve"> FACT_ORDERS[[#This Row],[TotalAmount]] * (1 - (FACT_ORDERS[[#This Row],[ClientDiscount]] + FACT_ORDERS[[#This Row],[OrderDiscount]]) )</f>
        <v>653.6</v>
      </c>
      <c r="Q3644" s="28">
        <f>FACT_ORDERS[[#This Row],[TotalAmountWithDiscount]]+FACT_ORDERS[[#This Row],[DeliveryCost]]</f>
        <v>653.6</v>
      </c>
      <c r="R3644" s="35">
        <v>45338</v>
      </c>
      <c r="S3644" s="35" t="str">
        <f>IF(NETWORKDAYS(FACT_ORDERS[[#This Row],[Order-Date]], FACT_ORDERS[[#This Row],[ArrivalDate ]]) &gt; 10, "Late", "On Time")</f>
        <v>On Time</v>
      </c>
    </row>
    <row r="3645" spans="1:19" x14ac:dyDescent="0.3">
      <c r="A3645" s="12">
        <v>8643</v>
      </c>
      <c r="B3645" s="12">
        <v>239</v>
      </c>
      <c r="C3645" s="12">
        <v>10198</v>
      </c>
      <c r="D3645" s="12">
        <v>3644</v>
      </c>
      <c r="E3645" s="12" t="s">
        <v>244</v>
      </c>
      <c r="F3645" s="13">
        <v>45484</v>
      </c>
      <c r="G3645" s="26" t="s">
        <v>13945</v>
      </c>
      <c r="H3645" s="12">
        <v>34</v>
      </c>
      <c r="I3645" s="28">
        <f>VLOOKUP(B:B,DIM_PRODUCTS!A:F,5,FALSE)</f>
        <v>16</v>
      </c>
      <c r="J3645" s="28">
        <f>FACT_ORDERS[[#This Row],[ProductPrice]]*FACT_ORDERS[[#This Row],[Quantity]]</f>
        <v>544</v>
      </c>
      <c r="K3645" s="12" t="str">
        <f>VLOOKUP(C:C,DIM_CUSTOMERS!A:G,7,FALSE)</f>
        <v>Canada</v>
      </c>
      <c r="L3645" s="30" cm="1">
        <f t="array" ref="L3645">_xlfn.IFS(
    AND(FACT_ORDERS[[#This Row],[DeliveryMehtod]]="shippment",FACT_ORDERS[[#This Row],[TotalAmount]]&gt;=200), 0,
    AND(FACT_ORDERS[[#This Row],[DeliveryMehtod]]="pickup"), 15,
    AND(FACT_ORDERS[[#This Row],[DeliveryMehtod]]="shippment",FACT_ORDERS[[#This Row],[TotalAmount]]&lt;200), 35
)</f>
        <v>0</v>
      </c>
      <c r="M3645" s="12" t="str" cm="1">
        <f t="array" ref="M3645">_xlfn.IFS(
    SUMIFS(FACT_ORDERS[TotalAmount], FACT_ORDERS[WD_CUSTOMERS],FACT_ORDERS[[#This Row],[WD_CUSTOMERS]])&gt;=15000, "VIP",
    SUMIFS(FACT_ORDERS[TotalAmount], FACT_ORDERS[WD_CUSTOMERS],FACT_ORDERS[[#This Row],[WD_CUSTOMERS]])&gt;=8000, "Premium",
    TRUE, "Regular"
)</f>
        <v>Regular</v>
      </c>
      <c r="N3645" s="32" cm="1">
        <f t="array" ref="N3645">_xlfn.IFS(
   FACT_ORDERS[[#This Row],[TypeOfClient]]="VIP", 0.2,
   FACT_ORDERS[[#This Row],[TypeOfClient]]="Premium", 0.1,
   TRUE, 0
)</f>
        <v>0</v>
      </c>
      <c r="O3645" s="31" cm="1">
        <f t="array" ref="O3645">_xlfn.IFS(
   FACT_ORDERS[[#This Row],[TotalAmount]]&gt;1500, 0.15,
   FACT_ORDERS[[#This Row],[TotalAmount]]&gt;1000, 0.1,
   FACT_ORDERS[[#This Row],[TotalAmount]]&gt;500, 0.05,
   TRUE, 0
)</f>
        <v>0.05</v>
      </c>
      <c r="P3645" s="28">
        <f xml:space="preserve"> FACT_ORDERS[[#This Row],[TotalAmount]] * (1 - (FACT_ORDERS[[#This Row],[ClientDiscount]] + FACT_ORDERS[[#This Row],[OrderDiscount]]) )</f>
        <v>516.79999999999995</v>
      </c>
      <c r="Q3645" s="28">
        <f>FACT_ORDERS[[#This Row],[TotalAmountWithDiscount]]+FACT_ORDERS[[#This Row],[DeliveryCost]]</f>
        <v>516.79999999999995</v>
      </c>
      <c r="R3645" s="35">
        <v>45491</v>
      </c>
      <c r="S3645" s="35" t="str">
        <f>IF(NETWORKDAYS(FACT_ORDERS[[#This Row],[Order-Date]], FACT_ORDERS[[#This Row],[ArrivalDate ]]) &gt; 10, "Late", "On Time")</f>
        <v>On Time</v>
      </c>
    </row>
    <row r="3646" spans="1:19" x14ac:dyDescent="0.3">
      <c r="A3646" s="12">
        <v>8644</v>
      </c>
      <c r="B3646" s="12">
        <v>286</v>
      </c>
      <c r="C3646" s="12">
        <v>10926</v>
      </c>
      <c r="D3646" s="12">
        <v>3645</v>
      </c>
      <c r="E3646" s="12" t="s">
        <v>243</v>
      </c>
      <c r="F3646" s="13">
        <v>45559</v>
      </c>
      <c r="G3646" s="26" t="s">
        <v>4099</v>
      </c>
      <c r="H3646" s="12">
        <v>17</v>
      </c>
      <c r="I3646" s="28">
        <f>VLOOKUP(B:B,DIM_PRODUCTS!A:F,5,FALSE)</f>
        <v>6</v>
      </c>
      <c r="J3646" s="28">
        <f>FACT_ORDERS[[#This Row],[ProductPrice]]*FACT_ORDERS[[#This Row],[Quantity]]</f>
        <v>102</v>
      </c>
      <c r="K3646" s="12" t="str">
        <f>VLOOKUP(C:C,DIM_CUSTOMERS!A:G,7,FALSE)</f>
        <v>Australia</v>
      </c>
      <c r="L3646" s="30" cm="1">
        <f t="array" ref="L3646">_xlfn.IFS(
    AND(FACT_ORDERS[[#This Row],[DeliveryMehtod]]="shippment",FACT_ORDERS[[#This Row],[TotalAmount]]&gt;=200), 0,
    AND(FACT_ORDERS[[#This Row],[DeliveryMehtod]]="pickup"), 15,
    AND(FACT_ORDERS[[#This Row],[DeliveryMehtod]]="shippment",FACT_ORDERS[[#This Row],[TotalAmount]]&lt;200), 35
)</f>
        <v>15</v>
      </c>
      <c r="M3646" s="12" t="str" cm="1">
        <f t="array" ref="M3646">_xlfn.IFS(
    SUMIFS(FACT_ORDERS[TotalAmount], FACT_ORDERS[WD_CUSTOMERS],FACT_ORDERS[[#This Row],[WD_CUSTOMERS]])&gt;=15000, "VIP",
    SUMIFS(FACT_ORDERS[TotalAmount], FACT_ORDERS[WD_CUSTOMERS],FACT_ORDERS[[#This Row],[WD_CUSTOMERS]])&gt;=8000, "Premium",
    TRUE, "Regular"
)</f>
        <v>Regular</v>
      </c>
      <c r="N3646" s="32" cm="1">
        <f t="array" ref="N3646">_xlfn.IFS(
   FACT_ORDERS[[#This Row],[TypeOfClient]]="VIP", 0.2,
   FACT_ORDERS[[#This Row],[TypeOfClient]]="Premium", 0.1,
   TRUE, 0
)</f>
        <v>0</v>
      </c>
      <c r="O3646" s="31" cm="1">
        <f t="array" ref="O3646">_xlfn.IFS(
   FACT_ORDERS[[#This Row],[TotalAmount]]&gt;1500, 0.15,
   FACT_ORDERS[[#This Row],[TotalAmount]]&gt;1000, 0.1,
   FACT_ORDERS[[#This Row],[TotalAmount]]&gt;500, 0.05,
   TRUE, 0
)</f>
        <v>0</v>
      </c>
      <c r="P3646" s="28">
        <f xml:space="preserve"> FACT_ORDERS[[#This Row],[TotalAmount]] * (1 - (FACT_ORDERS[[#This Row],[ClientDiscount]] + FACT_ORDERS[[#This Row],[OrderDiscount]]) )</f>
        <v>102</v>
      </c>
      <c r="Q3646" s="28">
        <f>FACT_ORDERS[[#This Row],[TotalAmountWithDiscount]]+FACT_ORDERS[[#This Row],[DeliveryCost]]</f>
        <v>117</v>
      </c>
      <c r="R3646" s="35">
        <v>45570</v>
      </c>
      <c r="S3646" s="35" t="str">
        <f>IF(NETWORKDAYS(FACT_ORDERS[[#This Row],[Order-Date]], FACT_ORDERS[[#This Row],[ArrivalDate ]]) &gt; 10, "Late", "On Time")</f>
        <v>On Time</v>
      </c>
    </row>
    <row r="3647" spans="1:19" x14ac:dyDescent="0.3">
      <c r="A3647" s="12">
        <v>8645</v>
      </c>
      <c r="B3647" s="12">
        <v>299</v>
      </c>
      <c r="C3647" s="12">
        <v>10926</v>
      </c>
      <c r="D3647" s="12">
        <v>3646</v>
      </c>
      <c r="E3647" s="12" t="s">
        <v>244</v>
      </c>
      <c r="F3647" s="13">
        <v>45559</v>
      </c>
      <c r="G3647" s="26" t="s">
        <v>4139</v>
      </c>
      <c r="H3647" s="12">
        <v>26</v>
      </c>
      <c r="I3647" s="28">
        <f>VLOOKUP(B:B,DIM_PRODUCTS!A:F,5,FALSE)</f>
        <v>19</v>
      </c>
      <c r="J3647" s="28">
        <f>FACT_ORDERS[[#This Row],[ProductPrice]]*FACT_ORDERS[[#This Row],[Quantity]]</f>
        <v>494</v>
      </c>
      <c r="K3647" s="12" t="str">
        <f>VLOOKUP(C:C,DIM_CUSTOMERS!A:G,7,FALSE)</f>
        <v>Australia</v>
      </c>
      <c r="L3647" s="30" cm="1">
        <f t="array" ref="L3647">_xlfn.IFS(
    AND(FACT_ORDERS[[#This Row],[DeliveryMehtod]]="shippment",FACT_ORDERS[[#This Row],[TotalAmount]]&gt;=200), 0,
    AND(FACT_ORDERS[[#This Row],[DeliveryMehtod]]="pickup"), 15,
    AND(FACT_ORDERS[[#This Row],[DeliveryMehtod]]="shippment",FACT_ORDERS[[#This Row],[TotalAmount]]&lt;200), 35
)</f>
        <v>0</v>
      </c>
      <c r="M3647" s="12" t="str" cm="1">
        <f t="array" ref="M3647">_xlfn.IFS(
    SUMIFS(FACT_ORDERS[TotalAmount], FACT_ORDERS[WD_CUSTOMERS],FACT_ORDERS[[#This Row],[WD_CUSTOMERS]])&gt;=15000, "VIP",
    SUMIFS(FACT_ORDERS[TotalAmount], FACT_ORDERS[WD_CUSTOMERS],FACT_ORDERS[[#This Row],[WD_CUSTOMERS]])&gt;=8000, "Premium",
    TRUE, "Regular"
)</f>
        <v>Regular</v>
      </c>
      <c r="N3647" s="32" cm="1">
        <f t="array" ref="N3647">_xlfn.IFS(
   FACT_ORDERS[[#This Row],[TypeOfClient]]="VIP", 0.2,
   FACT_ORDERS[[#This Row],[TypeOfClient]]="Premium", 0.1,
   TRUE, 0
)</f>
        <v>0</v>
      </c>
      <c r="O3647" s="31" cm="1">
        <f t="array" ref="O3647">_xlfn.IFS(
   FACT_ORDERS[[#This Row],[TotalAmount]]&gt;1500, 0.15,
   FACT_ORDERS[[#This Row],[TotalAmount]]&gt;1000, 0.1,
   FACT_ORDERS[[#This Row],[TotalAmount]]&gt;500, 0.05,
   TRUE, 0
)</f>
        <v>0</v>
      </c>
      <c r="P3647" s="28">
        <f xml:space="preserve"> FACT_ORDERS[[#This Row],[TotalAmount]] * (1 - (FACT_ORDERS[[#This Row],[ClientDiscount]] + FACT_ORDERS[[#This Row],[OrderDiscount]]) )</f>
        <v>494</v>
      </c>
      <c r="Q3647" s="28">
        <f>FACT_ORDERS[[#This Row],[TotalAmountWithDiscount]]+FACT_ORDERS[[#This Row],[DeliveryCost]]</f>
        <v>494</v>
      </c>
      <c r="R3647" s="35">
        <v>45568</v>
      </c>
      <c r="S3647" s="35" t="str">
        <f>IF(NETWORKDAYS(FACT_ORDERS[[#This Row],[Order-Date]], FACT_ORDERS[[#This Row],[ArrivalDate ]]) &gt; 10, "Late", "On Time")</f>
        <v>On Time</v>
      </c>
    </row>
    <row r="3648" spans="1:19" x14ac:dyDescent="0.3">
      <c r="A3648" s="12">
        <v>8646</v>
      </c>
      <c r="B3648" s="12">
        <v>286</v>
      </c>
      <c r="C3648" s="12">
        <v>10926</v>
      </c>
      <c r="D3648" s="12">
        <v>3647</v>
      </c>
      <c r="E3648" s="12" t="s">
        <v>243</v>
      </c>
      <c r="F3648" s="13">
        <v>45560</v>
      </c>
      <c r="G3648" s="26" t="s">
        <v>13946</v>
      </c>
      <c r="H3648" s="12">
        <v>18</v>
      </c>
      <c r="I3648" s="28">
        <f>VLOOKUP(B:B,DIM_PRODUCTS!A:F,5,FALSE)</f>
        <v>6</v>
      </c>
      <c r="J3648" s="28">
        <f>FACT_ORDERS[[#This Row],[ProductPrice]]*FACT_ORDERS[[#This Row],[Quantity]]</f>
        <v>108</v>
      </c>
      <c r="K3648" s="12" t="str">
        <f>VLOOKUP(C:C,DIM_CUSTOMERS!A:G,7,FALSE)</f>
        <v>Australia</v>
      </c>
      <c r="L3648" s="30" cm="1">
        <f t="array" ref="L3648">_xlfn.IFS(
    AND(FACT_ORDERS[[#This Row],[DeliveryMehtod]]="shippment",FACT_ORDERS[[#This Row],[TotalAmount]]&gt;=200), 0,
    AND(FACT_ORDERS[[#This Row],[DeliveryMehtod]]="pickup"), 15,
    AND(FACT_ORDERS[[#This Row],[DeliveryMehtod]]="shippment",FACT_ORDERS[[#This Row],[TotalAmount]]&lt;200), 35
)</f>
        <v>15</v>
      </c>
      <c r="M3648" s="12" t="str" cm="1">
        <f t="array" ref="M3648">_xlfn.IFS(
    SUMIFS(FACT_ORDERS[TotalAmount], FACT_ORDERS[WD_CUSTOMERS],FACT_ORDERS[[#This Row],[WD_CUSTOMERS]])&gt;=15000, "VIP",
    SUMIFS(FACT_ORDERS[TotalAmount], FACT_ORDERS[WD_CUSTOMERS],FACT_ORDERS[[#This Row],[WD_CUSTOMERS]])&gt;=8000, "Premium",
    TRUE, "Regular"
)</f>
        <v>Regular</v>
      </c>
      <c r="N3648" s="32" cm="1">
        <f t="array" ref="N3648">_xlfn.IFS(
   FACT_ORDERS[[#This Row],[TypeOfClient]]="VIP", 0.2,
   FACT_ORDERS[[#This Row],[TypeOfClient]]="Premium", 0.1,
   TRUE, 0
)</f>
        <v>0</v>
      </c>
      <c r="O3648" s="31" cm="1">
        <f t="array" ref="O3648">_xlfn.IFS(
   FACT_ORDERS[[#This Row],[TotalAmount]]&gt;1500, 0.15,
   FACT_ORDERS[[#This Row],[TotalAmount]]&gt;1000, 0.1,
   FACT_ORDERS[[#This Row],[TotalAmount]]&gt;500, 0.05,
   TRUE, 0
)</f>
        <v>0</v>
      </c>
      <c r="P3648" s="28">
        <f xml:space="preserve"> FACT_ORDERS[[#This Row],[TotalAmount]] * (1 - (FACT_ORDERS[[#This Row],[ClientDiscount]] + FACT_ORDERS[[#This Row],[OrderDiscount]]) )</f>
        <v>108</v>
      </c>
      <c r="Q3648" s="28">
        <f>FACT_ORDERS[[#This Row],[TotalAmountWithDiscount]]+FACT_ORDERS[[#This Row],[DeliveryCost]]</f>
        <v>123</v>
      </c>
      <c r="R3648" s="35">
        <v>45569</v>
      </c>
      <c r="S3648" s="35" t="str">
        <f>IF(NETWORKDAYS(FACT_ORDERS[[#This Row],[Order-Date]], FACT_ORDERS[[#This Row],[ArrivalDate ]]) &gt; 10, "Late", "On Time")</f>
        <v>On Time</v>
      </c>
    </row>
    <row r="3649" spans="1:19" x14ac:dyDescent="0.3">
      <c r="A3649" s="12">
        <v>8647</v>
      </c>
      <c r="B3649" s="12">
        <v>280</v>
      </c>
      <c r="C3649" s="12">
        <v>10229</v>
      </c>
      <c r="D3649" s="12">
        <v>3648</v>
      </c>
      <c r="E3649" s="12" t="s">
        <v>243</v>
      </c>
      <c r="F3649" s="13">
        <v>45412</v>
      </c>
      <c r="G3649" s="26" t="s">
        <v>13947</v>
      </c>
      <c r="H3649" s="12">
        <v>42</v>
      </c>
      <c r="I3649" s="28">
        <f>VLOOKUP(B:B,DIM_PRODUCTS!A:F,5,FALSE)</f>
        <v>14</v>
      </c>
      <c r="J3649" s="28">
        <f>FACT_ORDERS[[#This Row],[ProductPrice]]*FACT_ORDERS[[#This Row],[Quantity]]</f>
        <v>588</v>
      </c>
      <c r="K3649" s="12" t="str">
        <f>VLOOKUP(C:C,DIM_CUSTOMERS!A:G,7,FALSE)</f>
        <v>Canada</v>
      </c>
      <c r="L3649" s="30" cm="1">
        <f t="array" ref="L3649">_xlfn.IFS(
    AND(FACT_ORDERS[[#This Row],[DeliveryMehtod]]="shippment",FACT_ORDERS[[#This Row],[TotalAmount]]&gt;=200), 0,
    AND(FACT_ORDERS[[#This Row],[DeliveryMehtod]]="pickup"), 15,
    AND(FACT_ORDERS[[#This Row],[DeliveryMehtod]]="shippment",FACT_ORDERS[[#This Row],[TotalAmount]]&lt;200), 35
)</f>
        <v>15</v>
      </c>
      <c r="M3649" s="12" t="str" cm="1">
        <f t="array" ref="M3649">_xlfn.IFS(
    SUMIFS(FACT_ORDERS[TotalAmount], FACT_ORDERS[WD_CUSTOMERS],FACT_ORDERS[[#This Row],[WD_CUSTOMERS]])&gt;=15000, "VIP",
    SUMIFS(FACT_ORDERS[TotalAmount], FACT_ORDERS[WD_CUSTOMERS],FACT_ORDERS[[#This Row],[WD_CUSTOMERS]])&gt;=8000, "Premium",
    TRUE, "Regular"
)</f>
        <v>Regular</v>
      </c>
      <c r="N3649" s="32" cm="1">
        <f t="array" ref="N3649">_xlfn.IFS(
   FACT_ORDERS[[#This Row],[TypeOfClient]]="VIP", 0.2,
   FACT_ORDERS[[#This Row],[TypeOfClient]]="Premium", 0.1,
   TRUE, 0
)</f>
        <v>0</v>
      </c>
      <c r="O3649" s="31" cm="1">
        <f t="array" ref="O3649">_xlfn.IFS(
   FACT_ORDERS[[#This Row],[TotalAmount]]&gt;1500, 0.15,
   FACT_ORDERS[[#This Row],[TotalAmount]]&gt;1000, 0.1,
   FACT_ORDERS[[#This Row],[TotalAmount]]&gt;500, 0.05,
   TRUE, 0
)</f>
        <v>0.05</v>
      </c>
      <c r="P3649" s="28">
        <f xml:space="preserve"> FACT_ORDERS[[#This Row],[TotalAmount]] * (1 - (FACT_ORDERS[[#This Row],[ClientDiscount]] + FACT_ORDERS[[#This Row],[OrderDiscount]]) )</f>
        <v>558.6</v>
      </c>
      <c r="Q3649" s="28">
        <f>FACT_ORDERS[[#This Row],[TotalAmountWithDiscount]]+FACT_ORDERS[[#This Row],[DeliveryCost]]</f>
        <v>573.6</v>
      </c>
      <c r="R3649" s="35">
        <v>45423</v>
      </c>
      <c r="S3649" s="35" t="str">
        <f>IF(NETWORKDAYS(FACT_ORDERS[[#This Row],[Order-Date]], FACT_ORDERS[[#This Row],[ArrivalDate ]]) &gt; 10, "Late", "On Time")</f>
        <v>On Time</v>
      </c>
    </row>
    <row r="3650" spans="1:19" x14ac:dyDescent="0.3">
      <c r="A3650" s="12">
        <v>8648</v>
      </c>
      <c r="B3650" s="12">
        <v>280</v>
      </c>
      <c r="C3650" s="12">
        <v>10229</v>
      </c>
      <c r="D3650" s="12">
        <v>3649</v>
      </c>
      <c r="E3650" s="12" t="s">
        <v>243</v>
      </c>
      <c r="F3650" s="13">
        <v>45420</v>
      </c>
      <c r="G3650" s="26" t="s">
        <v>13948</v>
      </c>
      <c r="H3650" s="12">
        <v>43</v>
      </c>
      <c r="I3650" s="28">
        <f>VLOOKUP(B:B,DIM_PRODUCTS!A:F,5,FALSE)</f>
        <v>14</v>
      </c>
      <c r="J3650" s="28">
        <f>FACT_ORDERS[[#This Row],[ProductPrice]]*FACT_ORDERS[[#This Row],[Quantity]]</f>
        <v>602</v>
      </c>
      <c r="K3650" s="12" t="str">
        <f>VLOOKUP(C:C,DIM_CUSTOMERS!A:G,7,FALSE)</f>
        <v>Canada</v>
      </c>
      <c r="L3650" s="30" cm="1">
        <f t="array" ref="L3650">_xlfn.IFS(
    AND(FACT_ORDERS[[#This Row],[DeliveryMehtod]]="shippment",FACT_ORDERS[[#This Row],[TotalAmount]]&gt;=200), 0,
    AND(FACT_ORDERS[[#This Row],[DeliveryMehtod]]="pickup"), 15,
    AND(FACT_ORDERS[[#This Row],[DeliveryMehtod]]="shippment",FACT_ORDERS[[#This Row],[TotalAmount]]&lt;200), 35
)</f>
        <v>15</v>
      </c>
      <c r="M3650" s="12" t="str" cm="1">
        <f t="array" ref="M3650">_xlfn.IFS(
    SUMIFS(FACT_ORDERS[TotalAmount], FACT_ORDERS[WD_CUSTOMERS],FACT_ORDERS[[#This Row],[WD_CUSTOMERS]])&gt;=15000, "VIP",
    SUMIFS(FACT_ORDERS[TotalAmount], FACT_ORDERS[WD_CUSTOMERS],FACT_ORDERS[[#This Row],[WD_CUSTOMERS]])&gt;=8000, "Premium",
    TRUE, "Regular"
)</f>
        <v>Regular</v>
      </c>
      <c r="N3650" s="32" cm="1">
        <f t="array" ref="N3650">_xlfn.IFS(
   FACT_ORDERS[[#This Row],[TypeOfClient]]="VIP", 0.2,
   FACT_ORDERS[[#This Row],[TypeOfClient]]="Premium", 0.1,
   TRUE, 0
)</f>
        <v>0</v>
      </c>
      <c r="O3650" s="31" cm="1">
        <f t="array" ref="O3650">_xlfn.IFS(
   FACT_ORDERS[[#This Row],[TotalAmount]]&gt;1500, 0.15,
   FACT_ORDERS[[#This Row],[TotalAmount]]&gt;1000, 0.1,
   FACT_ORDERS[[#This Row],[TotalAmount]]&gt;500, 0.05,
   TRUE, 0
)</f>
        <v>0.05</v>
      </c>
      <c r="P3650" s="28">
        <f xml:space="preserve"> FACT_ORDERS[[#This Row],[TotalAmount]] * (1 - (FACT_ORDERS[[#This Row],[ClientDiscount]] + FACT_ORDERS[[#This Row],[OrderDiscount]]) )</f>
        <v>571.9</v>
      </c>
      <c r="Q3650" s="28">
        <f>FACT_ORDERS[[#This Row],[TotalAmountWithDiscount]]+FACT_ORDERS[[#This Row],[DeliveryCost]]</f>
        <v>586.9</v>
      </c>
      <c r="R3650" s="35">
        <v>45433</v>
      </c>
      <c r="S3650" s="35" t="str">
        <f>IF(NETWORKDAYS(FACT_ORDERS[[#This Row],[Order-Date]], FACT_ORDERS[[#This Row],[ArrivalDate ]]) &gt; 10, "Late", "On Time")</f>
        <v>On Time</v>
      </c>
    </row>
    <row r="3651" spans="1:19" x14ac:dyDescent="0.3">
      <c r="A3651" s="12">
        <v>8649</v>
      </c>
      <c r="B3651" s="12">
        <v>232</v>
      </c>
      <c r="C3651" s="12">
        <v>10229</v>
      </c>
      <c r="D3651" s="12">
        <v>3650</v>
      </c>
      <c r="E3651" s="12" t="s">
        <v>244</v>
      </c>
      <c r="F3651" s="13">
        <v>45420</v>
      </c>
      <c r="G3651" s="26" t="s">
        <v>12586</v>
      </c>
      <c r="H3651" s="12">
        <v>25</v>
      </c>
      <c r="I3651" s="28">
        <f>VLOOKUP(B:B,DIM_PRODUCTS!A:F,5,FALSE)</f>
        <v>10</v>
      </c>
      <c r="J3651" s="28">
        <f>FACT_ORDERS[[#This Row],[ProductPrice]]*FACT_ORDERS[[#This Row],[Quantity]]</f>
        <v>250</v>
      </c>
      <c r="K3651" s="12" t="str">
        <f>VLOOKUP(C:C,DIM_CUSTOMERS!A:G,7,FALSE)</f>
        <v>Canada</v>
      </c>
      <c r="L3651" s="30" cm="1">
        <f t="array" ref="L3651">_xlfn.IFS(
    AND(FACT_ORDERS[[#This Row],[DeliveryMehtod]]="shippment",FACT_ORDERS[[#This Row],[TotalAmount]]&gt;=200), 0,
    AND(FACT_ORDERS[[#This Row],[DeliveryMehtod]]="pickup"), 15,
    AND(FACT_ORDERS[[#This Row],[DeliveryMehtod]]="shippment",FACT_ORDERS[[#This Row],[TotalAmount]]&lt;200), 35
)</f>
        <v>0</v>
      </c>
      <c r="M3651" s="12" t="str" cm="1">
        <f t="array" ref="M3651">_xlfn.IFS(
    SUMIFS(FACT_ORDERS[TotalAmount], FACT_ORDERS[WD_CUSTOMERS],FACT_ORDERS[[#This Row],[WD_CUSTOMERS]])&gt;=15000, "VIP",
    SUMIFS(FACT_ORDERS[TotalAmount], FACT_ORDERS[WD_CUSTOMERS],FACT_ORDERS[[#This Row],[WD_CUSTOMERS]])&gt;=8000, "Premium",
    TRUE, "Regular"
)</f>
        <v>Regular</v>
      </c>
      <c r="N3651" s="32" cm="1">
        <f t="array" ref="N3651">_xlfn.IFS(
   FACT_ORDERS[[#This Row],[TypeOfClient]]="VIP", 0.2,
   FACT_ORDERS[[#This Row],[TypeOfClient]]="Premium", 0.1,
   TRUE, 0
)</f>
        <v>0</v>
      </c>
      <c r="O3651" s="31" cm="1">
        <f t="array" ref="O3651">_xlfn.IFS(
   FACT_ORDERS[[#This Row],[TotalAmount]]&gt;1500, 0.15,
   FACT_ORDERS[[#This Row],[TotalAmount]]&gt;1000, 0.1,
   FACT_ORDERS[[#This Row],[TotalAmount]]&gt;500, 0.05,
   TRUE, 0
)</f>
        <v>0</v>
      </c>
      <c r="P3651" s="28">
        <f xml:space="preserve"> FACT_ORDERS[[#This Row],[TotalAmount]] * (1 - (FACT_ORDERS[[#This Row],[ClientDiscount]] + FACT_ORDERS[[#This Row],[OrderDiscount]]) )</f>
        <v>250</v>
      </c>
      <c r="Q3651" s="28">
        <f>FACT_ORDERS[[#This Row],[TotalAmountWithDiscount]]+FACT_ORDERS[[#This Row],[DeliveryCost]]</f>
        <v>250</v>
      </c>
      <c r="R3651" s="35">
        <v>45428</v>
      </c>
      <c r="S3651" s="35" t="str">
        <f>IF(NETWORKDAYS(FACT_ORDERS[[#This Row],[Order-Date]], FACT_ORDERS[[#This Row],[ArrivalDate ]]) &gt; 10, "Late", "On Time")</f>
        <v>On Time</v>
      </c>
    </row>
    <row r="3652" spans="1:19" x14ac:dyDescent="0.3">
      <c r="A3652" s="12">
        <v>8650</v>
      </c>
      <c r="B3652" s="12">
        <v>280</v>
      </c>
      <c r="C3652" s="12">
        <v>10229</v>
      </c>
      <c r="D3652" s="12">
        <v>3651</v>
      </c>
      <c r="E3652" s="12" t="s">
        <v>244</v>
      </c>
      <c r="F3652" s="13">
        <v>45460</v>
      </c>
      <c r="G3652" s="26" t="s">
        <v>13949</v>
      </c>
      <c r="H3652" s="12">
        <v>32</v>
      </c>
      <c r="I3652" s="28">
        <f>VLOOKUP(B:B,DIM_PRODUCTS!A:F,5,FALSE)</f>
        <v>14</v>
      </c>
      <c r="J3652" s="28">
        <f>FACT_ORDERS[[#This Row],[ProductPrice]]*FACT_ORDERS[[#This Row],[Quantity]]</f>
        <v>448</v>
      </c>
      <c r="K3652" s="12" t="str">
        <f>VLOOKUP(C:C,DIM_CUSTOMERS!A:G,7,FALSE)</f>
        <v>Canada</v>
      </c>
      <c r="L3652" s="30" cm="1">
        <f t="array" ref="L3652">_xlfn.IFS(
    AND(FACT_ORDERS[[#This Row],[DeliveryMehtod]]="shippment",FACT_ORDERS[[#This Row],[TotalAmount]]&gt;=200), 0,
    AND(FACT_ORDERS[[#This Row],[DeliveryMehtod]]="pickup"), 15,
    AND(FACT_ORDERS[[#This Row],[DeliveryMehtod]]="shippment",FACT_ORDERS[[#This Row],[TotalAmount]]&lt;200), 35
)</f>
        <v>0</v>
      </c>
      <c r="M3652" s="12" t="str" cm="1">
        <f t="array" ref="M3652">_xlfn.IFS(
    SUMIFS(FACT_ORDERS[TotalAmount], FACT_ORDERS[WD_CUSTOMERS],FACT_ORDERS[[#This Row],[WD_CUSTOMERS]])&gt;=15000, "VIP",
    SUMIFS(FACT_ORDERS[TotalAmount], FACT_ORDERS[WD_CUSTOMERS],FACT_ORDERS[[#This Row],[WD_CUSTOMERS]])&gt;=8000, "Premium",
    TRUE, "Regular"
)</f>
        <v>Regular</v>
      </c>
      <c r="N3652" s="32" cm="1">
        <f t="array" ref="N3652">_xlfn.IFS(
   FACT_ORDERS[[#This Row],[TypeOfClient]]="VIP", 0.2,
   FACT_ORDERS[[#This Row],[TypeOfClient]]="Premium", 0.1,
   TRUE, 0
)</f>
        <v>0</v>
      </c>
      <c r="O3652" s="31" cm="1">
        <f t="array" ref="O3652">_xlfn.IFS(
   FACT_ORDERS[[#This Row],[TotalAmount]]&gt;1500, 0.15,
   FACT_ORDERS[[#This Row],[TotalAmount]]&gt;1000, 0.1,
   FACT_ORDERS[[#This Row],[TotalAmount]]&gt;500, 0.05,
   TRUE, 0
)</f>
        <v>0</v>
      </c>
      <c r="P3652" s="28">
        <f xml:space="preserve"> FACT_ORDERS[[#This Row],[TotalAmount]] * (1 - (FACT_ORDERS[[#This Row],[ClientDiscount]] + FACT_ORDERS[[#This Row],[OrderDiscount]]) )</f>
        <v>448</v>
      </c>
      <c r="Q3652" s="28">
        <f>FACT_ORDERS[[#This Row],[TotalAmountWithDiscount]]+FACT_ORDERS[[#This Row],[DeliveryCost]]</f>
        <v>448</v>
      </c>
      <c r="R3652" s="35">
        <v>45467</v>
      </c>
      <c r="S3652" s="35" t="str">
        <f>IF(NETWORKDAYS(FACT_ORDERS[[#This Row],[Order-Date]], FACT_ORDERS[[#This Row],[ArrivalDate ]]) &gt; 10, "Late", "On Time")</f>
        <v>On Time</v>
      </c>
    </row>
    <row r="3653" spans="1:19" x14ac:dyDescent="0.3">
      <c r="A3653" s="12">
        <v>8651</v>
      </c>
      <c r="B3653" s="12">
        <v>232</v>
      </c>
      <c r="C3653" s="12">
        <v>10229</v>
      </c>
      <c r="D3653" s="12">
        <v>3652</v>
      </c>
      <c r="E3653" s="12" t="s">
        <v>244</v>
      </c>
      <c r="F3653" s="13">
        <v>45460</v>
      </c>
      <c r="G3653" s="26" t="s">
        <v>13950</v>
      </c>
      <c r="H3653" s="12">
        <v>23</v>
      </c>
      <c r="I3653" s="28">
        <f>VLOOKUP(B:B,DIM_PRODUCTS!A:F,5,FALSE)</f>
        <v>10</v>
      </c>
      <c r="J3653" s="28">
        <f>FACT_ORDERS[[#This Row],[ProductPrice]]*FACT_ORDERS[[#This Row],[Quantity]]</f>
        <v>230</v>
      </c>
      <c r="K3653" s="12" t="str">
        <f>VLOOKUP(C:C,DIM_CUSTOMERS!A:G,7,FALSE)</f>
        <v>Canada</v>
      </c>
      <c r="L3653" s="30" cm="1">
        <f t="array" ref="L3653">_xlfn.IFS(
    AND(FACT_ORDERS[[#This Row],[DeliveryMehtod]]="shippment",FACT_ORDERS[[#This Row],[TotalAmount]]&gt;=200), 0,
    AND(FACT_ORDERS[[#This Row],[DeliveryMehtod]]="pickup"), 15,
    AND(FACT_ORDERS[[#This Row],[DeliveryMehtod]]="shippment",FACT_ORDERS[[#This Row],[TotalAmount]]&lt;200), 35
)</f>
        <v>0</v>
      </c>
      <c r="M3653" s="12" t="str" cm="1">
        <f t="array" ref="M3653">_xlfn.IFS(
    SUMIFS(FACT_ORDERS[TotalAmount], FACT_ORDERS[WD_CUSTOMERS],FACT_ORDERS[[#This Row],[WD_CUSTOMERS]])&gt;=15000, "VIP",
    SUMIFS(FACT_ORDERS[TotalAmount], FACT_ORDERS[WD_CUSTOMERS],FACT_ORDERS[[#This Row],[WD_CUSTOMERS]])&gt;=8000, "Premium",
    TRUE, "Regular"
)</f>
        <v>Regular</v>
      </c>
      <c r="N3653" s="32" cm="1">
        <f t="array" ref="N3653">_xlfn.IFS(
   FACT_ORDERS[[#This Row],[TypeOfClient]]="VIP", 0.2,
   FACT_ORDERS[[#This Row],[TypeOfClient]]="Premium", 0.1,
   TRUE, 0
)</f>
        <v>0</v>
      </c>
      <c r="O3653" s="31" cm="1">
        <f t="array" ref="O3653">_xlfn.IFS(
   FACT_ORDERS[[#This Row],[TotalAmount]]&gt;1500, 0.15,
   FACT_ORDERS[[#This Row],[TotalAmount]]&gt;1000, 0.1,
   FACT_ORDERS[[#This Row],[TotalAmount]]&gt;500, 0.05,
   TRUE, 0
)</f>
        <v>0</v>
      </c>
      <c r="P3653" s="28">
        <f xml:space="preserve"> FACT_ORDERS[[#This Row],[TotalAmount]] * (1 - (FACT_ORDERS[[#This Row],[ClientDiscount]] + FACT_ORDERS[[#This Row],[OrderDiscount]]) )</f>
        <v>230</v>
      </c>
      <c r="Q3653" s="28">
        <f>FACT_ORDERS[[#This Row],[TotalAmountWithDiscount]]+FACT_ORDERS[[#This Row],[DeliveryCost]]</f>
        <v>230</v>
      </c>
      <c r="R3653" s="35">
        <v>45469</v>
      </c>
      <c r="S3653" s="35" t="str">
        <f>IF(NETWORKDAYS(FACT_ORDERS[[#This Row],[Order-Date]], FACT_ORDERS[[#This Row],[ArrivalDate ]]) &gt; 10, "Late", "On Time")</f>
        <v>On Time</v>
      </c>
    </row>
    <row r="3654" spans="1:19" x14ac:dyDescent="0.3">
      <c r="A3654" s="12">
        <v>8652</v>
      </c>
      <c r="B3654" s="12">
        <v>280</v>
      </c>
      <c r="C3654" s="12">
        <v>10229</v>
      </c>
      <c r="D3654" s="12">
        <v>3653</v>
      </c>
      <c r="E3654" s="12" t="s">
        <v>243</v>
      </c>
      <c r="F3654" s="13">
        <v>45228</v>
      </c>
      <c r="G3654" s="26" t="s">
        <v>13951</v>
      </c>
      <c r="H3654" s="12">
        <v>40</v>
      </c>
      <c r="I3654" s="28">
        <f>VLOOKUP(B:B,DIM_PRODUCTS!A:F,5,FALSE)</f>
        <v>14</v>
      </c>
      <c r="J3654" s="28">
        <f>FACT_ORDERS[[#This Row],[ProductPrice]]*FACT_ORDERS[[#This Row],[Quantity]]</f>
        <v>560</v>
      </c>
      <c r="K3654" s="12" t="str">
        <f>VLOOKUP(C:C,DIM_CUSTOMERS!A:G,7,FALSE)</f>
        <v>Canada</v>
      </c>
      <c r="L3654" s="30" cm="1">
        <f t="array" ref="L3654">_xlfn.IFS(
    AND(FACT_ORDERS[[#This Row],[DeliveryMehtod]]="shippment",FACT_ORDERS[[#This Row],[TotalAmount]]&gt;=200), 0,
    AND(FACT_ORDERS[[#This Row],[DeliveryMehtod]]="pickup"), 15,
    AND(FACT_ORDERS[[#This Row],[DeliveryMehtod]]="shippment",FACT_ORDERS[[#This Row],[TotalAmount]]&lt;200), 35
)</f>
        <v>15</v>
      </c>
      <c r="M3654" s="12" t="str" cm="1">
        <f t="array" ref="M3654">_xlfn.IFS(
    SUMIFS(FACT_ORDERS[TotalAmount], FACT_ORDERS[WD_CUSTOMERS],FACT_ORDERS[[#This Row],[WD_CUSTOMERS]])&gt;=15000, "VIP",
    SUMIFS(FACT_ORDERS[TotalAmount], FACT_ORDERS[WD_CUSTOMERS],FACT_ORDERS[[#This Row],[WD_CUSTOMERS]])&gt;=8000, "Premium",
    TRUE, "Regular"
)</f>
        <v>Regular</v>
      </c>
      <c r="N3654" s="32" cm="1">
        <f t="array" ref="N3654">_xlfn.IFS(
   FACT_ORDERS[[#This Row],[TypeOfClient]]="VIP", 0.2,
   FACT_ORDERS[[#This Row],[TypeOfClient]]="Premium", 0.1,
   TRUE, 0
)</f>
        <v>0</v>
      </c>
      <c r="O3654" s="31" cm="1">
        <f t="array" ref="O3654">_xlfn.IFS(
   FACT_ORDERS[[#This Row],[TotalAmount]]&gt;1500, 0.15,
   FACT_ORDERS[[#This Row],[TotalAmount]]&gt;1000, 0.1,
   FACT_ORDERS[[#This Row],[TotalAmount]]&gt;500, 0.05,
   TRUE, 0
)</f>
        <v>0.05</v>
      </c>
      <c r="P3654" s="28">
        <f xml:space="preserve"> FACT_ORDERS[[#This Row],[TotalAmount]] * (1 - (FACT_ORDERS[[#This Row],[ClientDiscount]] + FACT_ORDERS[[#This Row],[OrderDiscount]]) )</f>
        <v>532</v>
      </c>
      <c r="Q3654" s="28">
        <f>FACT_ORDERS[[#This Row],[TotalAmountWithDiscount]]+FACT_ORDERS[[#This Row],[DeliveryCost]]</f>
        <v>547</v>
      </c>
      <c r="R3654" s="35">
        <v>45238</v>
      </c>
      <c r="S3654" s="35" t="str">
        <f>IF(NETWORKDAYS(FACT_ORDERS[[#This Row],[Order-Date]], FACT_ORDERS[[#This Row],[ArrivalDate ]]) &gt; 10, "Late", "On Time")</f>
        <v>On Time</v>
      </c>
    </row>
    <row r="3655" spans="1:19" x14ac:dyDescent="0.3">
      <c r="A3655" s="12">
        <v>8653</v>
      </c>
      <c r="B3655" s="12">
        <v>232</v>
      </c>
      <c r="C3655" s="12">
        <v>10229</v>
      </c>
      <c r="D3655" s="12">
        <v>3654</v>
      </c>
      <c r="E3655" s="12" t="s">
        <v>243</v>
      </c>
      <c r="F3655" s="13">
        <v>45228</v>
      </c>
      <c r="G3655" s="26" t="s">
        <v>13952</v>
      </c>
      <c r="H3655" s="12">
        <v>18</v>
      </c>
      <c r="I3655" s="28">
        <f>VLOOKUP(B:B,DIM_PRODUCTS!A:F,5,FALSE)</f>
        <v>10</v>
      </c>
      <c r="J3655" s="28">
        <f>FACT_ORDERS[[#This Row],[ProductPrice]]*FACT_ORDERS[[#This Row],[Quantity]]</f>
        <v>180</v>
      </c>
      <c r="K3655" s="12" t="str">
        <f>VLOOKUP(C:C,DIM_CUSTOMERS!A:G,7,FALSE)</f>
        <v>Canada</v>
      </c>
      <c r="L3655" s="30" cm="1">
        <f t="array" ref="L3655">_xlfn.IFS(
    AND(FACT_ORDERS[[#This Row],[DeliveryMehtod]]="shippment",FACT_ORDERS[[#This Row],[TotalAmount]]&gt;=200), 0,
    AND(FACT_ORDERS[[#This Row],[DeliveryMehtod]]="pickup"), 15,
    AND(FACT_ORDERS[[#This Row],[DeliveryMehtod]]="shippment",FACT_ORDERS[[#This Row],[TotalAmount]]&lt;200), 35
)</f>
        <v>15</v>
      </c>
      <c r="M3655" s="12" t="str" cm="1">
        <f t="array" ref="M3655">_xlfn.IFS(
    SUMIFS(FACT_ORDERS[TotalAmount], FACT_ORDERS[WD_CUSTOMERS],FACT_ORDERS[[#This Row],[WD_CUSTOMERS]])&gt;=15000, "VIP",
    SUMIFS(FACT_ORDERS[TotalAmount], FACT_ORDERS[WD_CUSTOMERS],FACT_ORDERS[[#This Row],[WD_CUSTOMERS]])&gt;=8000, "Premium",
    TRUE, "Regular"
)</f>
        <v>Regular</v>
      </c>
      <c r="N3655" s="32" cm="1">
        <f t="array" ref="N3655">_xlfn.IFS(
   FACT_ORDERS[[#This Row],[TypeOfClient]]="VIP", 0.2,
   FACT_ORDERS[[#This Row],[TypeOfClient]]="Premium", 0.1,
   TRUE, 0
)</f>
        <v>0</v>
      </c>
      <c r="O3655" s="31" cm="1">
        <f t="array" ref="O3655">_xlfn.IFS(
   FACT_ORDERS[[#This Row],[TotalAmount]]&gt;1500, 0.15,
   FACT_ORDERS[[#This Row],[TotalAmount]]&gt;1000, 0.1,
   FACT_ORDERS[[#This Row],[TotalAmount]]&gt;500, 0.05,
   TRUE, 0
)</f>
        <v>0</v>
      </c>
      <c r="P3655" s="28">
        <f xml:space="preserve"> FACT_ORDERS[[#This Row],[TotalAmount]] * (1 - (FACT_ORDERS[[#This Row],[ClientDiscount]] + FACT_ORDERS[[#This Row],[OrderDiscount]]) )</f>
        <v>180</v>
      </c>
      <c r="Q3655" s="28">
        <f>FACT_ORDERS[[#This Row],[TotalAmountWithDiscount]]+FACT_ORDERS[[#This Row],[DeliveryCost]]</f>
        <v>195</v>
      </c>
      <c r="R3655" s="35">
        <v>45239</v>
      </c>
      <c r="S3655" s="35" t="str">
        <f>IF(NETWORKDAYS(FACT_ORDERS[[#This Row],[Order-Date]], FACT_ORDERS[[#This Row],[ArrivalDate ]]) &gt; 10, "Late", "On Time")</f>
        <v>On Time</v>
      </c>
    </row>
    <row r="3656" spans="1:19" x14ac:dyDescent="0.3">
      <c r="A3656" s="12">
        <v>8654</v>
      </c>
      <c r="B3656" s="12">
        <v>211</v>
      </c>
      <c r="C3656" s="12">
        <v>10364</v>
      </c>
      <c r="D3656" s="12">
        <v>3655</v>
      </c>
      <c r="E3656" s="12" t="s">
        <v>244</v>
      </c>
      <c r="F3656" s="13">
        <v>45553</v>
      </c>
      <c r="G3656" s="26" t="s">
        <v>13953</v>
      </c>
      <c r="H3656" s="12">
        <v>69</v>
      </c>
      <c r="I3656" s="28">
        <f>VLOOKUP(B:B,DIM_PRODUCTS!A:F,5,FALSE)</f>
        <v>13</v>
      </c>
      <c r="J3656" s="28">
        <f>FACT_ORDERS[[#This Row],[ProductPrice]]*FACT_ORDERS[[#This Row],[Quantity]]</f>
        <v>897</v>
      </c>
      <c r="K3656" s="12" t="str">
        <f>VLOOKUP(C:C,DIM_CUSTOMERS!A:G,7,FALSE)</f>
        <v>Canada</v>
      </c>
      <c r="L3656" s="30" cm="1">
        <f t="array" ref="L3656">_xlfn.IFS(
    AND(FACT_ORDERS[[#This Row],[DeliveryMehtod]]="shippment",FACT_ORDERS[[#This Row],[TotalAmount]]&gt;=200), 0,
    AND(FACT_ORDERS[[#This Row],[DeliveryMehtod]]="pickup"), 15,
    AND(FACT_ORDERS[[#This Row],[DeliveryMehtod]]="shippment",FACT_ORDERS[[#This Row],[TotalAmount]]&lt;200), 35
)</f>
        <v>0</v>
      </c>
      <c r="M3656" s="12" t="str" cm="1">
        <f t="array" ref="M3656">_xlfn.IFS(
    SUMIFS(FACT_ORDERS[TotalAmount], FACT_ORDERS[WD_CUSTOMERS],FACT_ORDERS[[#This Row],[WD_CUSTOMERS]])&gt;=15000, "VIP",
    SUMIFS(FACT_ORDERS[TotalAmount], FACT_ORDERS[WD_CUSTOMERS],FACT_ORDERS[[#This Row],[WD_CUSTOMERS]])&gt;=8000, "Premium",
    TRUE, "Regular"
)</f>
        <v>Regular</v>
      </c>
      <c r="N3656" s="32" cm="1">
        <f t="array" ref="N3656">_xlfn.IFS(
   FACT_ORDERS[[#This Row],[TypeOfClient]]="VIP", 0.2,
   FACT_ORDERS[[#This Row],[TypeOfClient]]="Premium", 0.1,
   TRUE, 0
)</f>
        <v>0</v>
      </c>
      <c r="O3656" s="31" cm="1">
        <f t="array" ref="O3656">_xlfn.IFS(
   FACT_ORDERS[[#This Row],[TotalAmount]]&gt;1500, 0.15,
   FACT_ORDERS[[#This Row],[TotalAmount]]&gt;1000, 0.1,
   FACT_ORDERS[[#This Row],[TotalAmount]]&gt;500, 0.05,
   TRUE, 0
)</f>
        <v>0.05</v>
      </c>
      <c r="P3656" s="28">
        <f xml:space="preserve"> FACT_ORDERS[[#This Row],[TotalAmount]] * (1 - (FACT_ORDERS[[#This Row],[ClientDiscount]] + FACT_ORDERS[[#This Row],[OrderDiscount]]) )</f>
        <v>852.15</v>
      </c>
      <c r="Q3656" s="28">
        <f>FACT_ORDERS[[#This Row],[TotalAmountWithDiscount]]+FACT_ORDERS[[#This Row],[DeliveryCost]]</f>
        <v>852.15</v>
      </c>
      <c r="R3656" s="35">
        <v>45564</v>
      </c>
      <c r="S3656" s="35" t="str">
        <f>IF(NETWORKDAYS(FACT_ORDERS[[#This Row],[Order-Date]], FACT_ORDERS[[#This Row],[ArrivalDate ]]) &gt; 10, "Late", "On Time")</f>
        <v>On Time</v>
      </c>
    </row>
    <row r="3657" spans="1:19" x14ac:dyDescent="0.3">
      <c r="A3657" s="12">
        <v>8655</v>
      </c>
      <c r="B3657" s="12">
        <v>251</v>
      </c>
      <c r="C3657" s="12">
        <v>10668</v>
      </c>
      <c r="D3657" s="12">
        <v>3656</v>
      </c>
      <c r="E3657" s="12" t="s">
        <v>243</v>
      </c>
      <c r="F3657" s="13">
        <v>45460</v>
      </c>
      <c r="G3657" s="26" t="s">
        <v>13954</v>
      </c>
      <c r="H3657" s="12">
        <v>27</v>
      </c>
      <c r="I3657" s="28">
        <f>VLOOKUP(B:B,DIM_PRODUCTS!A:F,5,FALSE)</f>
        <v>12</v>
      </c>
      <c r="J3657" s="28">
        <f>FACT_ORDERS[[#This Row],[ProductPrice]]*FACT_ORDERS[[#This Row],[Quantity]]</f>
        <v>324</v>
      </c>
      <c r="K3657" s="12" t="str">
        <f>VLOOKUP(C:C,DIM_CUSTOMERS!A:G,7,FALSE)</f>
        <v>France</v>
      </c>
      <c r="L3657" s="30" cm="1">
        <f t="array" ref="L3657">_xlfn.IFS(
    AND(FACT_ORDERS[[#This Row],[DeliveryMehtod]]="shippment",FACT_ORDERS[[#This Row],[TotalAmount]]&gt;=200), 0,
    AND(FACT_ORDERS[[#This Row],[DeliveryMehtod]]="pickup"), 15,
    AND(FACT_ORDERS[[#This Row],[DeliveryMehtod]]="shippment",FACT_ORDERS[[#This Row],[TotalAmount]]&lt;200), 35
)</f>
        <v>15</v>
      </c>
      <c r="M3657" s="12" t="str" cm="1">
        <f t="array" ref="M3657">_xlfn.IFS(
    SUMIFS(FACT_ORDERS[TotalAmount], FACT_ORDERS[WD_CUSTOMERS],FACT_ORDERS[[#This Row],[WD_CUSTOMERS]])&gt;=15000, "VIP",
    SUMIFS(FACT_ORDERS[TotalAmount], FACT_ORDERS[WD_CUSTOMERS],FACT_ORDERS[[#This Row],[WD_CUSTOMERS]])&gt;=8000, "Premium",
    TRUE, "Regular"
)</f>
        <v>Premium</v>
      </c>
      <c r="N3657" s="32" cm="1">
        <f t="array" ref="N3657">_xlfn.IFS(
   FACT_ORDERS[[#This Row],[TypeOfClient]]="VIP", 0.2,
   FACT_ORDERS[[#This Row],[TypeOfClient]]="Premium", 0.1,
   TRUE, 0
)</f>
        <v>0.1</v>
      </c>
      <c r="O3657" s="31" cm="1">
        <f t="array" ref="O3657">_xlfn.IFS(
   FACT_ORDERS[[#This Row],[TotalAmount]]&gt;1500, 0.15,
   FACT_ORDERS[[#This Row],[TotalAmount]]&gt;1000, 0.1,
   FACT_ORDERS[[#This Row],[TotalAmount]]&gt;500, 0.05,
   TRUE, 0
)</f>
        <v>0</v>
      </c>
      <c r="P3657" s="28">
        <f xml:space="preserve"> FACT_ORDERS[[#This Row],[TotalAmount]] * (1 - (FACT_ORDERS[[#This Row],[ClientDiscount]] + FACT_ORDERS[[#This Row],[OrderDiscount]]) )</f>
        <v>291.60000000000002</v>
      </c>
      <c r="Q3657" s="28">
        <f>FACT_ORDERS[[#This Row],[TotalAmountWithDiscount]]+FACT_ORDERS[[#This Row],[DeliveryCost]]</f>
        <v>306.60000000000002</v>
      </c>
      <c r="R3657" s="35">
        <v>45471</v>
      </c>
      <c r="S3657" s="35" t="str">
        <f>IF(NETWORKDAYS(FACT_ORDERS[[#This Row],[Order-Date]], FACT_ORDERS[[#This Row],[ArrivalDate ]]) &gt; 10, "Late", "On Time")</f>
        <v>On Time</v>
      </c>
    </row>
    <row r="3658" spans="1:19" x14ac:dyDescent="0.3">
      <c r="A3658" s="12">
        <v>8656</v>
      </c>
      <c r="B3658" s="12">
        <v>207</v>
      </c>
      <c r="C3658" s="12">
        <v>10668</v>
      </c>
      <c r="D3658" s="12">
        <v>3657</v>
      </c>
      <c r="E3658" s="12" t="s">
        <v>243</v>
      </c>
      <c r="F3658" s="13">
        <v>45460</v>
      </c>
      <c r="G3658" s="26" t="s">
        <v>13955</v>
      </c>
      <c r="H3658" s="12">
        <v>11</v>
      </c>
      <c r="I3658" s="28">
        <f>VLOOKUP(B:B,DIM_PRODUCTS!A:F,5,FALSE)</f>
        <v>8</v>
      </c>
      <c r="J3658" s="28">
        <f>FACT_ORDERS[[#This Row],[ProductPrice]]*FACT_ORDERS[[#This Row],[Quantity]]</f>
        <v>88</v>
      </c>
      <c r="K3658" s="12" t="str">
        <f>VLOOKUP(C:C,DIM_CUSTOMERS!A:G,7,FALSE)</f>
        <v>France</v>
      </c>
      <c r="L3658" s="30" cm="1">
        <f t="array" ref="L3658">_xlfn.IFS(
    AND(FACT_ORDERS[[#This Row],[DeliveryMehtod]]="shippment",FACT_ORDERS[[#This Row],[TotalAmount]]&gt;=200), 0,
    AND(FACT_ORDERS[[#This Row],[DeliveryMehtod]]="pickup"), 15,
    AND(FACT_ORDERS[[#This Row],[DeliveryMehtod]]="shippment",FACT_ORDERS[[#This Row],[TotalAmount]]&lt;200), 35
)</f>
        <v>15</v>
      </c>
      <c r="M3658" s="12" t="str" cm="1">
        <f t="array" ref="M3658">_xlfn.IFS(
    SUMIFS(FACT_ORDERS[TotalAmount], FACT_ORDERS[WD_CUSTOMERS],FACT_ORDERS[[#This Row],[WD_CUSTOMERS]])&gt;=15000, "VIP",
    SUMIFS(FACT_ORDERS[TotalAmount], FACT_ORDERS[WD_CUSTOMERS],FACT_ORDERS[[#This Row],[WD_CUSTOMERS]])&gt;=8000, "Premium",
    TRUE, "Regular"
)</f>
        <v>Premium</v>
      </c>
      <c r="N3658" s="32" cm="1">
        <f t="array" ref="N3658">_xlfn.IFS(
   FACT_ORDERS[[#This Row],[TypeOfClient]]="VIP", 0.2,
   FACT_ORDERS[[#This Row],[TypeOfClient]]="Premium", 0.1,
   TRUE, 0
)</f>
        <v>0.1</v>
      </c>
      <c r="O3658" s="31" cm="1">
        <f t="array" ref="O3658">_xlfn.IFS(
   FACT_ORDERS[[#This Row],[TotalAmount]]&gt;1500, 0.15,
   FACT_ORDERS[[#This Row],[TotalAmount]]&gt;1000, 0.1,
   FACT_ORDERS[[#This Row],[TotalAmount]]&gt;500, 0.05,
   TRUE, 0
)</f>
        <v>0</v>
      </c>
      <c r="P3658" s="28">
        <f xml:space="preserve"> FACT_ORDERS[[#This Row],[TotalAmount]] * (1 - (FACT_ORDERS[[#This Row],[ClientDiscount]] + FACT_ORDERS[[#This Row],[OrderDiscount]]) )</f>
        <v>79.2</v>
      </c>
      <c r="Q3658" s="28">
        <f>FACT_ORDERS[[#This Row],[TotalAmountWithDiscount]]+FACT_ORDERS[[#This Row],[DeliveryCost]]</f>
        <v>94.2</v>
      </c>
      <c r="R3658" s="35">
        <v>45467</v>
      </c>
      <c r="S3658" s="35" t="str">
        <f>IF(NETWORKDAYS(FACT_ORDERS[[#This Row],[Order-Date]], FACT_ORDERS[[#This Row],[ArrivalDate ]]) &gt; 10, "Late", "On Time")</f>
        <v>On Time</v>
      </c>
    </row>
    <row r="3659" spans="1:19" x14ac:dyDescent="0.3">
      <c r="A3659" s="12">
        <v>8657</v>
      </c>
      <c r="B3659" s="12">
        <v>226</v>
      </c>
      <c r="C3659" s="12">
        <v>10668</v>
      </c>
      <c r="D3659" s="12">
        <v>3658</v>
      </c>
      <c r="E3659" s="12" t="s">
        <v>243</v>
      </c>
      <c r="F3659" s="13">
        <v>45460</v>
      </c>
      <c r="G3659" s="26" t="s">
        <v>13956</v>
      </c>
      <c r="H3659" s="12">
        <v>32</v>
      </c>
      <c r="I3659" s="28">
        <f>VLOOKUP(B:B,DIM_PRODUCTS!A:F,5,FALSE)</f>
        <v>16</v>
      </c>
      <c r="J3659" s="28">
        <f>FACT_ORDERS[[#This Row],[ProductPrice]]*FACT_ORDERS[[#This Row],[Quantity]]</f>
        <v>512</v>
      </c>
      <c r="K3659" s="12" t="str">
        <f>VLOOKUP(C:C,DIM_CUSTOMERS!A:G,7,FALSE)</f>
        <v>France</v>
      </c>
      <c r="L3659" s="30" cm="1">
        <f t="array" ref="L3659">_xlfn.IFS(
    AND(FACT_ORDERS[[#This Row],[DeliveryMehtod]]="shippment",FACT_ORDERS[[#This Row],[TotalAmount]]&gt;=200), 0,
    AND(FACT_ORDERS[[#This Row],[DeliveryMehtod]]="pickup"), 15,
    AND(FACT_ORDERS[[#This Row],[DeliveryMehtod]]="shippment",FACT_ORDERS[[#This Row],[TotalAmount]]&lt;200), 35
)</f>
        <v>15</v>
      </c>
      <c r="M3659" s="12" t="str" cm="1">
        <f t="array" ref="M3659">_xlfn.IFS(
    SUMIFS(FACT_ORDERS[TotalAmount], FACT_ORDERS[WD_CUSTOMERS],FACT_ORDERS[[#This Row],[WD_CUSTOMERS]])&gt;=15000, "VIP",
    SUMIFS(FACT_ORDERS[TotalAmount], FACT_ORDERS[WD_CUSTOMERS],FACT_ORDERS[[#This Row],[WD_CUSTOMERS]])&gt;=8000, "Premium",
    TRUE, "Regular"
)</f>
        <v>Premium</v>
      </c>
      <c r="N3659" s="32" cm="1">
        <f t="array" ref="N3659">_xlfn.IFS(
   FACT_ORDERS[[#This Row],[TypeOfClient]]="VIP", 0.2,
   FACT_ORDERS[[#This Row],[TypeOfClient]]="Premium", 0.1,
   TRUE, 0
)</f>
        <v>0.1</v>
      </c>
      <c r="O3659" s="31" cm="1">
        <f t="array" ref="O3659">_xlfn.IFS(
   FACT_ORDERS[[#This Row],[TotalAmount]]&gt;1500, 0.15,
   FACT_ORDERS[[#This Row],[TotalAmount]]&gt;1000, 0.1,
   FACT_ORDERS[[#This Row],[TotalAmount]]&gt;500, 0.05,
   TRUE, 0
)</f>
        <v>0.05</v>
      </c>
      <c r="P3659" s="28">
        <f xml:space="preserve"> FACT_ORDERS[[#This Row],[TotalAmount]] * (1 - (FACT_ORDERS[[#This Row],[ClientDiscount]] + FACT_ORDERS[[#This Row],[OrderDiscount]]) )</f>
        <v>435.2</v>
      </c>
      <c r="Q3659" s="28">
        <f>FACT_ORDERS[[#This Row],[TotalAmountWithDiscount]]+FACT_ORDERS[[#This Row],[DeliveryCost]]</f>
        <v>450.2</v>
      </c>
      <c r="R3659" s="35">
        <v>45471</v>
      </c>
      <c r="S3659" s="35" t="str">
        <f>IF(NETWORKDAYS(FACT_ORDERS[[#This Row],[Order-Date]], FACT_ORDERS[[#This Row],[ArrivalDate ]]) &gt; 10, "Late", "On Time")</f>
        <v>On Time</v>
      </c>
    </row>
    <row r="3660" spans="1:19" x14ac:dyDescent="0.3">
      <c r="A3660" s="12">
        <v>8658</v>
      </c>
      <c r="B3660" s="12">
        <v>251</v>
      </c>
      <c r="C3660" s="12">
        <v>10668</v>
      </c>
      <c r="D3660" s="12">
        <v>3659</v>
      </c>
      <c r="E3660" s="12" t="s">
        <v>244</v>
      </c>
      <c r="F3660" s="13">
        <v>45323</v>
      </c>
      <c r="G3660" s="26" t="s">
        <v>13957</v>
      </c>
      <c r="H3660" s="12">
        <v>28</v>
      </c>
      <c r="I3660" s="28">
        <f>VLOOKUP(B:B,DIM_PRODUCTS!A:F,5,FALSE)</f>
        <v>12</v>
      </c>
      <c r="J3660" s="28">
        <f>FACT_ORDERS[[#This Row],[ProductPrice]]*FACT_ORDERS[[#This Row],[Quantity]]</f>
        <v>336</v>
      </c>
      <c r="K3660" s="12" t="str">
        <f>VLOOKUP(C:C,DIM_CUSTOMERS!A:G,7,FALSE)</f>
        <v>France</v>
      </c>
      <c r="L3660" s="30" cm="1">
        <f t="array" ref="L3660">_xlfn.IFS(
    AND(FACT_ORDERS[[#This Row],[DeliveryMehtod]]="shippment",FACT_ORDERS[[#This Row],[TotalAmount]]&gt;=200), 0,
    AND(FACT_ORDERS[[#This Row],[DeliveryMehtod]]="pickup"), 15,
    AND(FACT_ORDERS[[#This Row],[DeliveryMehtod]]="shippment",FACT_ORDERS[[#This Row],[TotalAmount]]&lt;200), 35
)</f>
        <v>0</v>
      </c>
      <c r="M3660" s="12" t="str" cm="1">
        <f t="array" ref="M3660">_xlfn.IFS(
    SUMIFS(FACT_ORDERS[TotalAmount], FACT_ORDERS[WD_CUSTOMERS],FACT_ORDERS[[#This Row],[WD_CUSTOMERS]])&gt;=15000, "VIP",
    SUMIFS(FACT_ORDERS[TotalAmount], FACT_ORDERS[WD_CUSTOMERS],FACT_ORDERS[[#This Row],[WD_CUSTOMERS]])&gt;=8000, "Premium",
    TRUE, "Regular"
)</f>
        <v>Premium</v>
      </c>
      <c r="N3660" s="32" cm="1">
        <f t="array" ref="N3660">_xlfn.IFS(
   FACT_ORDERS[[#This Row],[TypeOfClient]]="VIP", 0.2,
   FACT_ORDERS[[#This Row],[TypeOfClient]]="Premium", 0.1,
   TRUE, 0
)</f>
        <v>0.1</v>
      </c>
      <c r="O3660" s="31" cm="1">
        <f t="array" ref="O3660">_xlfn.IFS(
   FACT_ORDERS[[#This Row],[TotalAmount]]&gt;1500, 0.15,
   FACT_ORDERS[[#This Row],[TotalAmount]]&gt;1000, 0.1,
   FACT_ORDERS[[#This Row],[TotalAmount]]&gt;500, 0.05,
   TRUE, 0
)</f>
        <v>0</v>
      </c>
      <c r="P3660" s="28">
        <f xml:space="preserve"> FACT_ORDERS[[#This Row],[TotalAmount]] * (1 - (FACT_ORDERS[[#This Row],[ClientDiscount]] + FACT_ORDERS[[#This Row],[OrderDiscount]]) )</f>
        <v>302.40000000000003</v>
      </c>
      <c r="Q3660" s="28">
        <f>FACT_ORDERS[[#This Row],[TotalAmountWithDiscount]]+FACT_ORDERS[[#This Row],[DeliveryCost]]</f>
        <v>302.40000000000003</v>
      </c>
      <c r="R3660" s="35">
        <v>45333</v>
      </c>
      <c r="S3660" s="35" t="str">
        <f>IF(NETWORKDAYS(FACT_ORDERS[[#This Row],[Order-Date]], FACT_ORDERS[[#This Row],[ArrivalDate ]]) &gt; 10, "Late", "On Time")</f>
        <v>On Time</v>
      </c>
    </row>
    <row r="3661" spans="1:19" x14ac:dyDescent="0.3">
      <c r="A3661" s="12">
        <v>8659</v>
      </c>
      <c r="B3661" s="12">
        <v>295</v>
      </c>
      <c r="C3661" s="12">
        <v>10668</v>
      </c>
      <c r="D3661" s="12">
        <v>3660</v>
      </c>
      <c r="E3661" s="12" t="s">
        <v>244</v>
      </c>
      <c r="F3661" s="13">
        <v>45323</v>
      </c>
      <c r="G3661" s="26" t="s">
        <v>13958</v>
      </c>
      <c r="H3661" s="12">
        <v>6</v>
      </c>
      <c r="I3661" s="28">
        <f>VLOOKUP(B:B,DIM_PRODUCTS!A:F,5,FALSE)</f>
        <v>10</v>
      </c>
      <c r="J3661" s="28">
        <f>FACT_ORDERS[[#This Row],[ProductPrice]]*FACT_ORDERS[[#This Row],[Quantity]]</f>
        <v>60</v>
      </c>
      <c r="K3661" s="12" t="str">
        <f>VLOOKUP(C:C,DIM_CUSTOMERS!A:G,7,FALSE)</f>
        <v>France</v>
      </c>
      <c r="L3661" s="30" cm="1">
        <f t="array" ref="L3661">_xlfn.IFS(
    AND(FACT_ORDERS[[#This Row],[DeliveryMehtod]]="shippment",FACT_ORDERS[[#This Row],[TotalAmount]]&gt;=200), 0,
    AND(FACT_ORDERS[[#This Row],[DeliveryMehtod]]="pickup"), 15,
    AND(FACT_ORDERS[[#This Row],[DeliveryMehtod]]="shippment",FACT_ORDERS[[#This Row],[TotalAmount]]&lt;200), 35
)</f>
        <v>35</v>
      </c>
      <c r="M3661" s="12" t="str" cm="1">
        <f t="array" ref="M3661">_xlfn.IFS(
    SUMIFS(FACT_ORDERS[TotalAmount], FACT_ORDERS[WD_CUSTOMERS],FACT_ORDERS[[#This Row],[WD_CUSTOMERS]])&gt;=15000, "VIP",
    SUMIFS(FACT_ORDERS[TotalAmount], FACT_ORDERS[WD_CUSTOMERS],FACT_ORDERS[[#This Row],[WD_CUSTOMERS]])&gt;=8000, "Premium",
    TRUE, "Regular"
)</f>
        <v>Premium</v>
      </c>
      <c r="N3661" s="32" cm="1">
        <f t="array" ref="N3661">_xlfn.IFS(
   FACT_ORDERS[[#This Row],[TypeOfClient]]="VIP", 0.2,
   FACT_ORDERS[[#This Row],[TypeOfClient]]="Premium", 0.1,
   TRUE, 0
)</f>
        <v>0.1</v>
      </c>
      <c r="O3661" s="31" cm="1">
        <f t="array" ref="O3661">_xlfn.IFS(
   FACT_ORDERS[[#This Row],[TotalAmount]]&gt;1500, 0.15,
   FACT_ORDERS[[#This Row],[TotalAmount]]&gt;1000, 0.1,
   FACT_ORDERS[[#This Row],[TotalAmount]]&gt;500, 0.05,
   TRUE, 0
)</f>
        <v>0</v>
      </c>
      <c r="P3661" s="28">
        <f xml:space="preserve"> FACT_ORDERS[[#This Row],[TotalAmount]] * (1 - (FACT_ORDERS[[#This Row],[ClientDiscount]] + FACT_ORDERS[[#This Row],[OrderDiscount]]) )</f>
        <v>54</v>
      </c>
      <c r="Q3661" s="28">
        <f>FACT_ORDERS[[#This Row],[TotalAmountWithDiscount]]+FACT_ORDERS[[#This Row],[DeliveryCost]]</f>
        <v>89</v>
      </c>
      <c r="R3661" s="35">
        <v>45332</v>
      </c>
      <c r="S3661" s="35" t="str">
        <f>IF(NETWORKDAYS(FACT_ORDERS[[#This Row],[Order-Date]], FACT_ORDERS[[#This Row],[ArrivalDate ]]) &gt; 10, "Late", "On Time")</f>
        <v>On Time</v>
      </c>
    </row>
    <row r="3662" spans="1:19" x14ac:dyDescent="0.3">
      <c r="A3662" s="12">
        <v>8660</v>
      </c>
      <c r="B3662" s="12">
        <v>207</v>
      </c>
      <c r="C3662" s="12">
        <v>10668</v>
      </c>
      <c r="D3662" s="12">
        <v>3661</v>
      </c>
      <c r="E3662" s="12" t="s">
        <v>244</v>
      </c>
      <c r="F3662" s="13">
        <v>45323</v>
      </c>
      <c r="G3662" s="26" t="s">
        <v>13959</v>
      </c>
      <c r="H3662" s="12">
        <v>14</v>
      </c>
      <c r="I3662" s="28">
        <f>VLOOKUP(B:B,DIM_PRODUCTS!A:F,5,FALSE)</f>
        <v>8</v>
      </c>
      <c r="J3662" s="28">
        <f>FACT_ORDERS[[#This Row],[ProductPrice]]*FACT_ORDERS[[#This Row],[Quantity]]</f>
        <v>112</v>
      </c>
      <c r="K3662" s="12" t="str">
        <f>VLOOKUP(C:C,DIM_CUSTOMERS!A:G,7,FALSE)</f>
        <v>France</v>
      </c>
      <c r="L3662" s="30" cm="1">
        <f t="array" ref="L3662">_xlfn.IFS(
    AND(FACT_ORDERS[[#This Row],[DeliveryMehtod]]="shippment",FACT_ORDERS[[#This Row],[TotalAmount]]&gt;=200), 0,
    AND(FACT_ORDERS[[#This Row],[DeliveryMehtod]]="pickup"), 15,
    AND(FACT_ORDERS[[#This Row],[DeliveryMehtod]]="shippment",FACT_ORDERS[[#This Row],[TotalAmount]]&lt;200), 35
)</f>
        <v>35</v>
      </c>
      <c r="M3662" s="12" t="str" cm="1">
        <f t="array" ref="M3662">_xlfn.IFS(
    SUMIFS(FACT_ORDERS[TotalAmount], FACT_ORDERS[WD_CUSTOMERS],FACT_ORDERS[[#This Row],[WD_CUSTOMERS]])&gt;=15000, "VIP",
    SUMIFS(FACT_ORDERS[TotalAmount], FACT_ORDERS[WD_CUSTOMERS],FACT_ORDERS[[#This Row],[WD_CUSTOMERS]])&gt;=8000, "Premium",
    TRUE, "Regular"
)</f>
        <v>Premium</v>
      </c>
      <c r="N3662" s="32" cm="1">
        <f t="array" ref="N3662">_xlfn.IFS(
   FACT_ORDERS[[#This Row],[TypeOfClient]]="VIP", 0.2,
   FACT_ORDERS[[#This Row],[TypeOfClient]]="Premium", 0.1,
   TRUE, 0
)</f>
        <v>0.1</v>
      </c>
      <c r="O3662" s="31" cm="1">
        <f t="array" ref="O3662">_xlfn.IFS(
   FACT_ORDERS[[#This Row],[TotalAmount]]&gt;1500, 0.15,
   FACT_ORDERS[[#This Row],[TotalAmount]]&gt;1000, 0.1,
   FACT_ORDERS[[#This Row],[TotalAmount]]&gt;500, 0.05,
   TRUE, 0
)</f>
        <v>0</v>
      </c>
      <c r="P3662" s="28">
        <f xml:space="preserve"> FACT_ORDERS[[#This Row],[TotalAmount]] * (1 - (FACT_ORDERS[[#This Row],[ClientDiscount]] + FACT_ORDERS[[#This Row],[OrderDiscount]]) )</f>
        <v>100.8</v>
      </c>
      <c r="Q3662" s="28">
        <f>FACT_ORDERS[[#This Row],[TotalAmountWithDiscount]]+FACT_ORDERS[[#This Row],[DeliveryCost]]</f>
        <v>135.80000000000001</v>
      </c>
      <c r="R3662" s="35">
        <v>45330</v>
      </c>
      <c r="S3662" s="35" t="str">
        <f>IF(NETWORKDAYS(FACT_ORDERS[[#This Row],[Order-Date]], FACT_ORDERS[[#This Row],[ArrivalDate ]]) &gt; 10, "Late", "On Time")</f>
        <v>On Time</v>
      </c>
    </row>
    <row r="3663" spans="1:19" x14ac:dyDescent="0.3">
      <c r="A3663" s="12">
        <v>8661</v>
      </c>
      <c r="B3663" s="12">
        <v>226</v>
      </c>
      <c r="C3663" s="12">
        <v>10668</v>
      </c>
      <c r="D3663" s="12">
        <v>3662</v>
      </c>
      <c r="E3663" s="12" t="s">
        <v>243</v>
      </c>
      <c r="F3663" s="13">
        <v>45323</v>
      </c>
      <c r="G3663" s="26" t="s">
        <v>13960</v>
      </c>
      <c r="H3663" s="12">
        <v>37</v>
      </c>
      <c r="I3663" s="28">
        <f>VLOOKUP(B:B,DIM_PRODUCTS!A:F,5,FALSE)</f>
        <v>16</v>
      </c>
      <c r="J3663" s="28">
        <f>FACT_ORDERS[[#This Row],[ProductPrice]]*FACT_ORDERS[[#This Row],[Quantity]]</f>
        <v>592</v>
      </c>
      <c r="K3663" s="12" t="str">
        <f>VLOOKUP(C:C,DIM_CUSTOMERS!A:G,7,FALSE)</f>
        <v>France</v>
      </c>
      <c r="L3663" s="30" cm="1">
        <f t="array" ref="L3663">_xlfn.IFS(
    AND(FACT_ORDERS[[#This Row],[DeliveryMehtod]]="shippment",FACT_ORDERS[[#This Row],[TotalAmount]]&gt;=200), 0,
    AND(FACT_ORDERS[[#This Row],[DeliveryMehtod]]="pickup"), 15,
    AND(FACT_ORDERS[[#This Row],[DeliveryMehtod]]="shippment",FACT_ORDERS[[#This Row],[TotalAmount]]&lt;200), 35
)</f>
        <v>15</v>
      </c>
      <c r="M3663" s="12" t="str" cm="1">
        <f t="array" ref="M3663">_xlfn.IFS(
    SUMIFS(FACT_ORDERS[TotalAmount], FACT_ORDERS[WD_CUSTOMERS],FACT_ORDERS[[#This Row],[WD_CUSTOMERS]])&gt;=15000, "VIP",
    SUMIFS(FACT_ORDERS[TotalAmount], FACT_ORDERS[WD_CUSTOMERS],FACT_ORDERS[[#This Row],[WD_CUSTOMERS]])&gt;=8000, "Premium",
    TRUE, "Regular"
)</f>
        <v>Premium</v>
      </c>
      <c r="N3663" s="32" cm="1">
        <f t="array" ref="N3663">_xlfn.IFS(
   FACT_ORDERS[[#This Row],[TypeOfClient]]="VIP", 0.2,
   FACT_ORDERS[[#This Row],[TypeOfClient]]="Premium", 0.1,
   TRUE, 0
)</f>
        <v>0.1</v>
      </c>
      <c r="O3663" s="31" cm="1">
        <f t="array" ref="O3663">_xlfn.IFS(
   FACT_ORDERS[[#This Row],[TotalAmount]]&gt;1500, 0.15,
   FACT_ORDERS[[#This Row],[TotalAmount]]&gt;1000, 0.1,
   FACT_ORDERS[[#This Row],[TotalAmount]]&gt;500, 0.05,
   TRUE, 0
)</f>
        <v>0.05</v>
      </c>
      <c r="P3663" s="28">
        <f xml:space="preserve"> FACT_ORDERS[[#This Row],[TotalAmount]] * (1 - (FACT_ORDERS[[#This Row],[ClientDiscount]] + FACT_ORDERS[[#This Row],[OrderDiscount]]) )</f>
        <v>503.2</v>
      </c>
      <c r="Q3663" s="28">
        <f>FACT_ORDERS[[#This Row],[TotalAmountWithDiscount]]+FACT_ORDERS[[#This Row],[DeliveryCost]]</f>
        <v>518.20000000000005</v>
      </c>
      <c r="R3663" s="35">
        <v>45330</v>
      </c>
      <c r="S3663" s="35" t="str">
        <f>IF(NETWORKDAYS(FACT_ORDERS[[#This Row],[Order-Date]], FACT_ORDERS[[#This Row],[ArrivalDate ]]) &gt; 10, "Late", "On Time")</f>
        <v>On Time</v>
      </c>
    </row>
    <row r="3664" spans="1:19" x14ac:dyDescent="0.3">
      <c r="A3664" s="12">
        <v>8662</v>
      </c>
      <c r="B3664" s="12">
        <v>207</v>
      </c>
      <c r="C3664" s="12">
        <v>10668</v>
      </c>
      <c r="D3664" s="12">
        <v>3663</v>
      </c>
      <c r="E3664" s="12" t="s">
        <v>243</v>
      </c>
      <c r="F3664" s="13">
        <v>45547</v>
      </c>
      <c r="G3664" s="26" t="s">
        <v>3383</v>
      </c>
      <c r="H3664" s="12">
        <v>15</v>
      </c>
      <c r="I3664" s="28">
        <f>VLOOKUP(B:B,DIM_PRODUCTS!A:F,5,FALSE)</f>
        <v>8</v>
      </c>
      <c r="J3664" s="28">
        <f>FACT_ORDERS[[#This Row],[ProductPrice]]*FACT_ORDERS[[#This Row],[Quantity]]</f>
        <v>120</v>
      </c>
      <c r="K3664" s="12" t="str">
        <f>VLOOKUP(C:C,DIM_CUSTOMERS!A:G,7,FALSE)</f>
        <v>France</v>
      </c>
      <c r="L3664" s="30" cm="1">
        <f t="array" ref="L3664">_xlfn.IFS(
    AND(FACT_ORDERS[[#This Row],[DeliveryMehtod]]="shippment",FACT_ORDERS[[#This Row],[TotalAmount]]&gt;=200), 0,
    AND(FACT_ORDERS[[#This Row],[DeliveryMehtod]]="pickup"), 15,
    AND(FACT_ORDERS[[#This Row],[DeliveryMehtod]]="shippment",FACT_ORDERS[[#This Row],[TotalAmount]]&lt;200), 35
)</f>
        <v>15</v>
      </c>
      <c r="M3664" s="12" t="str" cm="1">
        <f t="array" ref="M3664">_xlfn.IFS(
    SUMIFS(FACT_ORDERS[TotalAmount], FACT_ORDERS[WD_CUSTOMERS],FACT_ORDERS[[#This Row],[WD_CUSTOMERS]])&gt;=15000, "VIP",
    SUMIFS(FACT_ORDERS[TotalAmount], FACT_ORDERS[WD_CUSTOMERS],FACT_ORDERS[[#This Row],[WD_CUSTOMERS]])&gt;=8000, "Premium",
    TRUE, "Regular"
)</f>
        <v>Premium</v>
      </c>
      <c r="N3664" s="32" cm="1">
        <f t="array" ref="N3664">_xlfn.IFS(
   FACT_ORDERS[[#This Row],[TypeOfClient]]="VIP", 0.2,
   FACT_ORDERS[[#This Row],[TypeOfClient]]="Premium", 0.1,
   TRUE, 0
)</f>
        <v>0.1</v>
      </c>
      <c r="O3664" s="31" cm="1">
        <f t="array" ref="O3664">_xlfn.IFS(
   FACT_ORDERS[[#This Row],[TotalAmount]]&gt;1500, 0.15,
   FACT_ORDERS[[#This Row],[TotalAmount]]&gt;1000, 0.1,
   FACT_ORDERS[[#This Row],[TotalAmount]]&gt;500, 0.05,
   TRUE, 0
)</f>
        <v>0</v>
      </c>
      <c r="P3664" s="28">
        <f xml:space="preserve"> FACT_ORDERS[[#This Row],[TotalAmount]] * (1 - (FACT_ORDERS[[#This Row],[ClientDiscount]] + FACT_ORDERS[[#This Row],[OrderDiscount]]) )</f>
        <v>108</v>
      </c>
      <c r="Q3664" s="28">
        <f>FACT_ORDERS[[#This Row],[TotalAmountWithDiscount]]+FACT_ORDERS[[#This Row],[DeliveryCost]]</f>
        <v>123</v>
      </c>
      <c r="R3664" s="35">
        <v>45558</v>
      </c>
      <c r="S3664" s="35" t="str">
        <f>IF(NETWORKDAYS(FACT_ORDERS[[#This Row],[Order-Date]], FACT_ORDERS[[#This Row],[ArrivalDate ]]) &gt; 10, "Late", "On Time")</f>
        <v>On Time</v>
      </c>
    </row>
    <row r="3665" spans="1:19" x14ac:dyDescent="0.3">
      <c r="A3665" s="12">
        <v>8663</v>
      </c>
      <c r="B3665" s="12">
        <v>226</v>
      </c>
      <c r="C3665" s="12">
        <v>10668</v>
      </c>
      <c r="D3665" s="12">
        <v>3664</v>
      </c>
      <c r="E3665" s="12" t="s">
        <v>243</v>
      </c>
      <c r="F3665" s="13">
        <v>45547</v>
      </c>
      <c r="G3665" s="26" t="s">
        <v>13961</v>
      </c>
      <c r="H3665" s="12">
        <v>37</v>
      </c>
      <c r="I3665" s="28">
        <f>VLOOKUP(B:B,DIM_PRODUCTS!A:F,5,FALSE)</f>
        <v>16</v>
      </c>
      <c r="J3665" s="28">
        <f>FACT_ORDERS[[#This Row],[ProductPrice]]*FACT_ORDERS[[#This Row],[Quantity]]</f>
        <v>592</v>
      </c>
      <c r="K3665" s="12" t="str">
        <f>VLOOKUP(C:C,DIM_CUSTOMERS!A:G,7,FALSE)</f>
        <v>France</v>
      </c>
      <c r="L3665" s="30" cm="1">
        <f t="array" ref="L3665">_xlfn.IFS(
    AND(FACT_ORDERS[[#This Row],[DeliveryMehtod]]="shippment",FACT_ORDERS[[#This Row],[TotalAmount]]&gt;=200), 0,
    AND(FACT_ORDERS[[#This Row],[DeliveryMehtod]]="pickup"), 15,
    AND(FACT_ORDERS[[#This Row],[DeliveryMehtod]]="shippment",FACT_ORDERS[[#This Row],[TotalAmount]]&lt;200), 35
)</f>
        <v>15</v>
      </c>
      <c r="M3665" s="12" t="str" cm="1">
        <f t="array" ref="M3665">_xlfn.IFS(
    SUMIFS(FACT_ORDERS[TotalAmount], FACT_ORDERS[WD_CUSTOMERS],FACT_ORDERS[[#This Row],[WD_CUSTOMERS]])&gt;=15000, "VIP",
    SUMIFS(FACT_ORDERS[TotalAmount], FACT_ORDERS[WD_CUSTOMERS],FACT_ORDERS[[#This Row],[WD_CUSTOMERS]])&gt;=8000, "Premium",
    TRUE, "Regular"
)</f>
        <v>Premium</v>
      </c>
      <c r="N3665" s="32" cm="1">
        <f t="array" ref="N3665">_xlfn.IFS(
   FACT_ORDERS[[#This Row],[TypeOfClient]]="VIP", 0.2,
   FACT_ORDERS[[#This Row],[TypeOfClient]]="Premium", 0.1,
   TRUE, 0
)</f>
        <v>0.1</v>
      </c>
      <c r="O3665" s="31" cm="1">
        <f t="array" ref="O3665">_xlfn.IFS(
   FACT_ORDERS[[#This Row],[TotalAmount]]&gt;1500, 0.15,
   FACT_ORDERS[[#This Row],[TotalAmount]]&gt;1000, 0.1,
   FACT_ORDERS[[#This Row],[TotalAmount]]&gt;500, 0.05,
   TRUE, 0
)</f>
        <v>0.05</v>
      </c>
      <c r="P3665" s="28">
        <f xml:space="preserve"> FACT_ORDERS[[#This Row],[TotalAmount]] * (1 - (FACT_ORDERS[[#This Row],[ClientDiscount]] + FACT_ORDERS[[#This Row],[OrderDiscount]]) )</f>
        <v>503.2</v>
      </c>
      <c r="Q3665" s="28">
        <f>FACT_ORDERS[[#This Row],[TotalAmountWithDiscount]]+FACT_ORDERS[[#This Row],[DeliveryCost]]</f>
        <v>518.20000000000005</v>
      </c>
      <c r="R3665" s="35">
        <v>45557</v>
      </c>
      <c r="S3665" s="35" t="str">
        <f>IF(NETWORKDAYS(FACT_ORDERS[[#This Row],[Order-Date]], FACT_ORDERS[[#This Row],[ArrivalDate ]]) &gt; 10, "Late", "On Time")</f>
        <v>On Time</v>
      </c>
    </row>
    <row r="3666" spans="1:19" x14ac:dyDescent="0.3">
      <c r="A3666" s="12">
        <v>8664</v>
      </c>
      <c r="B3666" s="12">
        <v>251</v>
      </c>
      <c r="C3666" s="12">
        <v>10668</v>
      </c>
      <c r="D3666" s="12">
        <v>3665</v>
      </c>
      <c r="E3666" s="12" t="s">
        <v>244</v>
      </c>
      <c r="F3666" s="13">
        <v>45397</v>
      </c>
      <c r="G3666" s="26" t="s">
        <v>13962</v>
      </c>
      <c r="H3666" s="12">
        <v>31</v>
      </c>
      <c r="I3666" s="28">
        <f>VLOOKUP(B:B,DIM_PRODUCTS!A:F,5,FALSE)</f>
        <v>12</v>
      </c>
      <c r="J3666" s="28">
        <f>FACT_ORDERS[[#This Row],[ProductPrice]]*FACT_ORDERS[[#This Row],[Quantity]]</f>
        <v>372</v>
      </c>
      <c r="K3666" s="12" t="str">
        <f>VLOOKUP(C:C,DIM_CUSTOMERS!A:G,7,FALSE)</f>
        <v>France</v>
      </c>
      <c r="L3666" s="30" cm="1">
        <f t="array" ref="L3666">_xlfn.IFS(
    AND(FACT_ORDERS[[#This Row],[DeliveryMehtod]]="shippment",FACT_ORDERS[[#This Row],[TotalAmount]]&gt;=200), 0,
    AND(FACT_ORDERS[[#This Row],[DeliveryMehtod]]="pickup"), 15,
    AND(FACT_ORDERS[[#This Row],[DeliveryMehtod]]="shippment",FACT_ORDERS[[#This Row],[TotalAmount]]&lt;200), 35
)</f>
        <v>0</v>
      </c>
      <c r="M3666" s="12" t="str" cm="1">
        <f t="array" ref="M3666">_xlfn.IFS(
    SUMIFS(FACT_ORDERS[TotalAmount], FACT_ORDERS[WD_CUSTOMERS],FACT_ORDERS[[#This Row],[WD_CUSTOMERS]])&gt;=15000, "VIP",
    SUMIFS(FACT_ORDERS[TotalAmount], FACT_ORDERS[WD_CUSTOMERS],FACT_ORDERS[[#This Row],[WD_CUSTOMERS]])&gt;=8000, "Premium",
    TRUE, "Regular"
)</f>
        <v>Premium</v>
      </c>
      <c r="N3666" s="32" cm="1">
        <f t="array" ref="N3666">_xlfn.IFS(
   FACT_ORDERS[[#This Row],[TypeOfClient]]="VIP", 0.2,
   FACT_ORDERS[[#This Row],[TypeOfClient]]="Premium", 0.1,
   TRUE, 0
)</f>
        <v>0.1</v>
      </c>
      <c r="O3666" s="31" cm="1">
        <f t="array" ref="O3666">_xlfn.IFS(
   FACT_ORDERS[[#This Row],[TotalAmount]]&gt;1500, 0.15,
   FACT_ORDERS[[#This Row],[TotalAmount]]&gt;1000, 0.1,
   FACT_ORDERS[[#This Row],[TotalAmount]]&gt;500, 0.05,
   TRUE, 0
)</f>
        <v>0</v>
      </c>
      <c r="P3666" s="28">
        <f xml:space="preserve"> FACT_ORDERS[[#This Row],[TotalAmount]] * (1 - (FACT_ORDERS[[#This Row],[ClientDiscount]] + FACT_ORDERS[[#This Row],[OrderDiscount]]) )</f>
        <v>334.8</v>
      </c>
      <c r="Q3666" s="28">
        <f>FACT_ORDERS[[#This Row],[TotalAmountWithDiscount]]+FACT_ORDERS[[#This Row],[DeliveryCost]]</f>
        <v>334.8</v>
      </c>
      <c r="R3666" s="35">
        <v>45405</v>
      </c>
      <c r="S3666" s="35" t="str">
        <f>IF(NETWORKDAYS(FACT_ORDERS[[#This Row],[Order-Date]], FACT_ORDERS[[#This Row],[ArrivalDate ]]) &gt; 10, "Late", "On Time")</f>
        <v>On Time</v>
      </c>
    </row>
    <row r="3667" spans="1:19" x14ac:dyDescent="0.3">
      <c r="A3667" s="12">
        <v>8665</v>
      </c>
      <c r="B3667" s="12">
        <v>295</v>
      </c>
      <c r="C3667" s="12">
        <v>10668</v>
      </c>
      <c r="D3667" s="12">
        <v>3666</v>
      </c>
      <c r="E3667" s="12" t="s">
        <v>244</v>
      </c>
      <c r="F3667" s="13">
        <v>45397</v>
      </c>
      <c r="G3667" s="26" t="s">
        <v>13963</v>
      </c>
      <c r="H3667" s="12">
        <v>8</v>
      </c>
      <c r="I3667" s="28">
        <f>VLOOKUP(B:B,DIM_PRODUCTS!A:F,5,FALSE)</f>
        <v>10</v>
      </c>
      <c r="J3667" s="28">
        <f>FACT_ORDERS[[#This Row],[ProductPrice]]*FACT_ORDERS[[#This Row],[Quantity]]</f>
        <v>80</v>
      </c>
      <c r="K3667" s="12" t="str">
        <f>VLOOKUP(C:C,DIM_CUSTOMERS!A:G,7,FALSE)</f>
        <v>France</v>
      </c>
      <c r="L3667" s="30" cm="1">
        <f t="array" ref="L3667">_xlfn.IFS(
    AND(FACT_ORDERS[[#This Row],[DeliveryMehtod]]="shippment",FACT_ORDERS[[#This Row],[TotalAmount]]&gt;=200), 0,
    AND(FACT_ORDERS[[#This Row],[DeliveryMehtod]]="pickup"), 15,
    AND(FACT_ORDERS[[#This Row],[DeliveryMehtod]]="shippment",FACT_ORDERS[[#This Row],[TotalAmount]]&lt;200), 35
)</f>
        <v>35</v>
      </c>
      <c r="M3667" s="12" t="str" cm="1">
        <f t="array" ref="M3667">_xlfn.IFS(
    SUMIFS(FACT_ORDERS[TotalAmount], FACT_ORDERS[WD_CUSTOMERS],FACT_ORDERS[[#This Row],[WD_CUSTOMERS]])&gt;=15000, "VIP",
    SUMIFS(FACT_ORDERS[TotalAmount], FACT_ORDERS[WD_CUSTOMERS],FACT_ORDERS[[#This Row],[WD_CUSTOMERS]])&gt;=8000, "Premium",
    TRUE, "Regular"
)</f>
        <v>Premium</v>
      </c>
      <c r="N3667" s="32" cm="1">
        <f t="array" ref="N3667">_xlfn.IFS(
   FACT_ORDERS[[#This Row],[TypeOfClient]]="VIP", 0.2,
   FACT_ORDERS[[#This Row],[TypeOfClient]]="Premium", 0.1,
   TRUE, 0
)</f>
        <v>0.1</v>
      </c>
      <c r="O3667" s="31" cm="1">
        <f t="array" ref="O3667">_xlfn.IFS(
   FACT_ORDERS[[#This Row],[TotalAmount]]&gt;1500, 0.15,
   FACT_ORDERS[[#This Row],[TotalAmount]]&gt;1000, 0.1,
   FACT_ORDERS[[#This Row],[TotalAmount]]&gt;500, 0.05,
   TRUE, 0
)</f>
        <v>0</v>
      </c>
      <c r="P3667" s="28">
        <f xml:space="preserve"> FACT_ORDERS[[#This Row],[TotalAmount]] * (1 - (FACT_ORDERS[[#This Row],[ClientDiscount]] + FACT_ORDERS[[#This Row],[OrderDiscount]]) )</f>
        <v>72</v>
      </c>
      <c r="Q3667" s="28">
        <f>FACT_ORDERS[[#This Row],[TotalAmountWithDiscount]]+FACT_ORDERS[[#This Row],[DeliveryCost]]</f>
        <v>107</v>
      </c>
      <c r="R3667" s="35">
        <v>45405</v>
      </c>
      <c r="S3667" s="35" t="str">
        <f>IF(NETWORKDAYS(FACT_ORDERS[[#This Row],[Order-Date]], FACT_ORDERS[[#This Row],[ArrivalDate ]]) &gt; 10, "Late", "On Time")</f>
        <v>On Time</v>
      </c>
    </row>
    <row r="3668" spans="1:19" x14ac:dyDescent="0.3">
      <c r="A3668" s="12">
        <v>8666</v>
      </c>
      <c r="B3668" s="12">
        <v>207</v>
      </c>
      <c r="C3668" s="12">
        <v>10668</v>
      </c>
      <c r="D3668" s="12">
        <v>3667</v>
      </c>
      <c r="E3668" s="12" t="s">
        <v>243</v>
      </c>
      <c r="F3668" s="13">
        <v>45397</v>
      </c>
      <c r="G3668" s="26" t="s">
        <v>13964</v>
      </c>
      <c r="H3668" s="12">
        <v>18</v>
      </c>
      <c r="I3668" s="28">
        <f>VLOOKUP(B:B,DIM_PRODUCTS!A:F,5,FALSE)</f>
        <v>8</v>
      </c>
      <c r="J3668" s="28">
        <f>FACT_ORDERS[[#This Row],[ProductPrice]]*FACT_ORDERS[[#This Row],[Quantity]]</f>
        <v>144</v>
      </c>
      <c r="K3668" s="12" t="str">
        <f>VLOOKUP(C:C,DIM_CUSTOMERS!A:G,7,FALSE)</f>
        <v>France</v>
      </c>
      <c r="L3668" s="30" cm="1">
        <f t="array" ref="L3668">_xlfn.IFS(
    AND(FACT_ORDERS[[#This Row],[DeliveryMehtod]]="shippment",FACT_ORDERS[[#This Row],[TotalAmount]]&gt;=200), 0,
    AND(FACT_ORDERS[[#This Row],[DeliveryMehtod]]="pickup"), 15,
    AND(FACT_ORDERS[[#This Row],[DeliveryMehtod]]="shippment",FACT_ORDERS[[#This Row],[TotalAmount]]&lt;200), 35
)</f>
        <v>15</v>
      </c>
      <c r="M3668" s="12" t="str" cm="1">
        <f t="array" ref="M3668">_xlfn.IFS(
    SUMIFS(FACT_ORDERS[TotalAmount], FACT_ORDERS[WD_CUSTOMERS],FACT_ORDERS[[#This Row],[WD_CUSTOMERS]])&gt;=15000, "VIP",
    SUMIFS(FACT_ORDERS[TotalAmount], FACT_ORDERS[WD_CUSTOMERS],FACT_ORDERS[[#This Row],[WD_CUSTOMERS]])&gt;=8000, "Premium",
    TRUE, "Regular"
)</f>
        <v>Premium</v>
      </c>
      <c r="N3668" s="32" cm="1">
        <f t="array" ref="N3668">_xlfn.IFS(
   FACT_ORDERS[[#This Row],[TypeOfClient]]="VIP", 0.2,
   FACT_ORDERS[[#This Row],[TypeOfClient]]="Premium", 0.1,
   TRUE, 0
)</f>
        <v>0.1</v>
      </c>
      <c r="O3668" s="31" cm="1">
        <f t="array" ref="O3668">_xlfn.IFS(
   FACT_ORDERS[[#This Row],[TotalAmount]]&gt;1500, 0.15,
   FACT_ORDERS[[#This Row],[TotalAmount]]&gt;1000, 0.1,
   FACT_ORDERS[[#This Row],[TotalAmount]]&gt;500, 0.05,
   TRUE, 0
)</f>
        <v>0</v>
      </c>
      <c r="P3668" s="28">
        <f xml:space="preserve"> FACT_ORDERS[[#This Row],[TotalAmount]] * (1 - (FACT_ORDERS[[#This Row],[ClientDiscount]] + FACT_ORDERS[[#This Row],[OrderDiscount]]) )</f>
        <v>129.6</v>
      </c>
      <c r="Q3668" s="28">
        <f>FACT_ORDERS[[#This Row],[TotalAmountWithDiscount]]+FACT_ORDERS[[#This Row],[DeliveryCost]]</f>
        <v>144.6</v>
      </c>
      <c r="R3668" s="35">
        <v>45404</v>
      </c>
      <c r="S3668" s="35" t="str">
        <f>IF(NETWORKDAYS(FACT_ORDERS[[#This Row],[Order-Date]], FACT_ORDERS[[#This Row],[ArrivalDate ]]) &gt; 10, "Late", "On Time")</f>
        <v>On Time</v>
      </c>
    </row>
    <row r="3669" spans="1:19" x14ac:dyDescent="0.3">
      <c r="A3669" s="12">
        <v>8667</v>
      </c>
      <c r="B3669" s="12">
        <v>226</v>
      </c>
      <c r="C3669" s="12">
        <v>10668</v>
      </c>
      <c r="D3669" s="12">
        <v>3668</v>
      </c>
      <c r="E3669" s="12" t="s">
        <v>244</v>
      </c>
      <c r="F3669" s="13">
        <v>45397</v>
      </c>
      <c r="G3669" s="26" t="s">
        <v>13965</v>
      </c>
      <c r="H3669" s="12">
        <v>36</v>
      </c>
      <c r="I3669" s="28">
        <f>VLOOKUP(B:B,DIM_PRODUCTS!A:F,5,FALSE)</f>
        <v>16</v>
      </c>
      <c r="J3669" s="28">
        <f>FACT_ORDERS[[#This Row],[ProductPrice]]*FACT_ORDERS[[#This Row],[Quantity]]</f>
        <v>576</v>
      </c>
      <c r="K3669" s="12" t="str">
        <f>VLOOKUP(C:C,DIM_CUSTOMERS!A:G,7,FALSE)</f>
        <v>France</v>
      </c>
      <c r="L3669" s="30" cm="1">
        <f t="array" ref="L3669">_xlfn.IFS(
    AND(FACT_ORDERS[[#This Row],[DeliveryMehtod]]="shippment",FACT_ORDERS[[#This Row],[TotalAmount]]&gt;=200), 0,
    AND(FACT_ORDERS[[#This Row],[DeliveryMehtod]]="pickup"), 15,
    AND(FACT_ORDERS[[#This Row],[DeliveryMehtod]]="shippment",FACT_ORDERS[[#This Row],[TotalAmount]]&lt;200), 35
)</f>
        <v>0</v>
      </c>
      <c r="M3669" s="12" t="str" cm="1">
        <f t="array" ref="M3669">_xlfn.IFS(
    SUMIFS(FACT_ORDERS[TotalAmount], FACT_ORDERS[WD_CUSTOMERS],FACT_ORDERS[[#This Row],[WD_CUSTOMERS]])&gt;=15000, "VIP",
    SUMIFS(FACT_ORDERS[TotalAmount], FACT_ORDERS[WD_CUSTOMERS],FACT_ORDERS[[#This Row],[WD_CUSTOMERS]])&gt;=8000, "Premium",
    TRUE, "Regular"
)</f>
        <v>Premium</v>
      </c>
      <c r="N3669" s="32" cm="1">
        <f t="array" ref="N3669">_xlfn.IFS(
   FACT_ORDERS[[#This Row],[TypeOfClient]]="VIP", 0.2,
   FACT_ORDERS[[#This Row],[TypeOfClient]]="Premium", 0.1,
   TRUE, 0
)</f>
        <v>0.1</v>
      </c>
      <c r="O3669" s="31" cm="1">
        <f t="array" ref="O3669">_xlfn.IFS(
   FACT_ORDERS[[#This Row],[TotalAmount]]&gt;1500, 0.15,
   FACT_ORDERS[[#This Row],[TotalAmount]]&gt;1000, 0.1,
   FACT_ORDERS[[#This Row],[TotalAmount]]&gt;500, 0.05,
   TRUE, 0
)</f>
        <v>0.05</v>
      </c>
      <c r="P3669" s="28">
        <f xml:space="preserve"> FACT_ORDERS[[#This Row],[TotalAmount]] * (1 - (FACT_ORDERS[[#This Row],[ClientDiscount]] + FACT_ORDERS[[#This Row],[OrderDiscount]]) )</f>
        <v>489.59999999999997</v>
      </c>
      <c r="Q3669" s="28">
        <f>FACT_ORDERS[[#This Row],[TotalAmountWithDiscount]]+FACT_ORDERS[[#This Row],[DeliveryCost]]</f>
        <v>489.59999999999997</v>
      </c>
      <c r="R3669" s="35">
        <v>45405</v>
      </c>
      <c r="S3669" s="35" t="str">
        <f>IF(NETWORKDAYS(FACT_ORDERS[[#This Row],[Order-Date]], FACT_ORDERS[[#This Row],[ArrivalDate ]]) &gt; 10, "Late", "On Time")</f>
        <v>On Time</v>
      </c>
    </row>
    <row r="3670" spans="1:19" x14ac:dyDescent="0.3">
      <c r="A3670" s="12">
        <v>8668</v>
      </c>
      <c r="B3670" s="12">
        <v>251</v>
      </c>
      <c r="C3670" s="12">
        <v>10668</v>
      </c>
      <c r="D3670" s="12">
        <v>3669</v>
      </c>
      <c r="E3670" s="12" t="s">
        <v>243</v>
      </c>
      <c r="F3670" s="13">
        <v>45458</v>
      </c>
      <c r="G3670" s="26" t="s">
        <v>13966</v>
      </c>
      <c r="H3670" s="12">
        <v>23</v>
      </c>
      <c r="I3670" s="28">
        <f>VLOOKUP(B:B,DIM_PRODUCTS!A:F,5,FALSE)</f>
        <v>12</v>
      </c>
      <c r="J3670" s="28">
        <f>FACT_ORDERS[[#This Row],[ProductPrice]]*FACT_ORDERS[[#This Row],[Quantity]]</f>
        <v>276</v>
      </c>
      <c r="K3670" s="12" t="str">
        <f>VLOOKUP(C:C,DIM_CUSTOMERS!A:G,7,FALSE)</f>
        <v>France</v>
      </c>
      <c r="L3670" s="30" cm="1">
        <f t="array" ref="L3670">_xlfn.IFS(
    AND(FACT_ORDERS[[#This Row],[DeliveryMehtod]]="shippment",FACT_ORDERS[[#This Row],[TotalAmount]]&gt;=200), 0,
    AND(FACT_ORDERS[[#This Row],[DeliveryMehtod]]="pickup"), 15,
    AND(FACT_ORDERS[[#This Row],[DeliveryMehtod]]="shippment",FACT_ORDERS[[#This Row],[TotalAmount]]&lt;200), 35
)</f>
        <v>15</v>
      </c>
      <c r="M3670" s="12" t="str" cm="1">
        <f t="array" ref="M3670">_xlfn.IFS(
    SUMIFS(FACT_ORDERS[TotalAmount], FACT_ORDERS[WD_CUSTOMERS],FACT_ORDERS[[#This Row],[WD_CUSTOMERS]])&gt;=15000, "VIP",
    SUMIFS(FACT_ORDERS[TotalAmount], FACT_ORDERS[WD_CUSTOMERS],FACT_ORDERS[[#This Row],[WD_CUSTOMERS]])&gt;=8000, "Premium",
    TRUE, "Regular"
)</f>
        <v>Premium</v>
      </c>
      <c r="N3670" s="32" cm="1">
        <f t="array" ref="N3670">_xlfn.IFS(
   FACT_ORDERS[[#This Row],[TypeOfClient]]="VIP", 0.2,
   FACT_ORDERS[[#This Row],[TypeOfClient]]="Premium", 0.1,
   TRUE, 0
)</f>
        <v>0.1</v>
      </c>
      <c r="O3670" s="31" cm="1">
        <f t="array" ref="O3670">_xlfn.IFS(
   FACT_ORDERS[[#This Row],[TotalAmount]]&gt;1500, 0.15,
   FACT_ORDERS[[#This Row],[TotalAmount]]&gt;1000, 0.1,
   FACT_ORDERS[[#This Row],[TotalAmount]]&gt;500, 0.05,
   TRUE, 0
)</f>
        <v>0</v>
      </c>
      <c r="P3670" s="28">
        <f xml:space="preserve"> FACT_ORDERS[[#This Row],[TotalAmount]] * (1 - (FACT_ORDERS[[#This Row],[ClientDiscount]] + FACT_ORDERS[[#This Row],[OrderDiscount]]) )</f>
        <v>248.4</v>
      </c>
      <c r="Q3670" s="28">
        <f>FACT_ORDERS[[#This Row],[TotalAmountWithDiscount]]+FACT_ORDERS[[#This Row],[DeliveryCost]]</f>
        <v>263.39999999999998</v>
      </c>
      <c r="R3670" s="35">
        <v>45467</v>
      </c>
      <c r="S3670" s="35" t="str">
        <f>IF(NETWORKDAYS(FACT_ORDERS[[#This Row],[Order-Date]], FACT_ORDERS[[#This Row],[ArrivalDate ]]) &gt; 10, "Late", "On Time")</f>
        <v>On Time</v>
      </c>
    </row>
    <row r="3671" spans="1:19" x14ac:dyDescent="0.3">
      <c r="A3671" s="12">
        <v>8669</v>
      </c>
      <c r="B3671" s="12">
        <v>295</v>
      </c>
      <c r="C3671" s="12">
        <v>10668</v>
      </c>
      <c r="D3671" s="12">
        <v>3670</v>
      </c>
      <c r="E3671" s="12" t="s">
        <v>243</v>
      </c>
      <c r="F3671" s="13">
        <v>45458</v>
      </c>
      <c r="G3671" s="26" t="s">
        <v>3353</v>
      </c>
      <c r="H3671" s="12">
        <v>7</v>
      </c>
      <c r="I3671" s="28">
        <f>VLOOKUP(B:B,DIM_PRODUCTS!A:F,5,FALSE)</f>
        <v>10</v>
      </c>
      <c r="J3671" s="28">
        <f>FACT_ORDERS[[#This Row],[ProductPrice]]*FACT_ORDERS[[#This Row],[Quantity]]</f>
        <v>70</v>
      </c>
      <c r="K3671" s="12" t="str">
        <f>VLOOKUP(C:C,DIM_CUSTOMERS!A:G,7,FALSE)</f>
        <v>France</v>
      </c>
      <c r="L3671" s="30" cm="1">
        <f t="array" ref="L3671">_xlfn.IFS(
    AND(FACT_ORDERS[[#This Row],[DeliveryMehtod]]="shippment",FACT_ORDERS[[#This Row],[TotalAmount]]&gt;=200), 0,
    AND(FACT_ORDERS[[#This Row],[DeliveryMehtod]]="pickup"), 15,
    AND(FACT_ORDERS[[#This Row],[DeliveryMehtod]]="shippment",FACT_ORDERS[[#This Row],[TotalAmount]]&lt;200), 35
)</f>
        <v>15</v>
      </c>
      <c r="M3671" s="12" t="str" cm="1">
        <f t="array" ref="M3671">_xlfn.IFS(
    SUMIFS(FACT_ORDERS[TotalAmount], FACT_ORDERS[WD_CUSTOMERS],FACT_ORDERS[[#This Row],[WD_CUSTOMERS]])&gt;=15000, "VIP",
    SUMIFS(FACT_ORDERS[TotalAmount], FACT_ORDERS[WD_CUSTOMERS],FACT_ORDERS[[#This Row],[WD_CUSTOMERS]])&gt;=8000, "Premium",
    TRUE, "Regular"
)</f>
        <v>Premium</v>
      </c>
      <c r="N3671" s="32" cm="1">
        <f t="array" ref="N3671">_xlfn.IFS(
   FACT_ORDERS[[#This Row],[TypeOfClient]]="VIP", 0.2,
   FACT_ORDERS[[#This Row],[TypeOfClient]]="Premium", 0.1,
   TRUE, 0
)</f>
        <v>0.1</v>
      </c>
      <c r="O3671" s="31" cm="1">
        <f t="array" ref="O3671">_xlfn.IFS(
   FACT_ORDERS[[#This Row],[TotalAmount]]&gt;1500, 0.15,
   FACT_ORDERS[[#This Row],[TotalAmount]]&gt;1000, 0.1,
   FACT_ORDERS[[#This Row],[TotalAmount]]&gt;500, 0.05,
   TRUE, 0
)</f>
        <v>0</v>
      </c>
      <c r="P3671" s="28">
        <f xml:space="preserve"> FACT_ORDERS[[#This Row],[TotalAmount]] * (1 - (FACT_ORDERS[[#This Row],[ClientDiscount]] + FACT_ORDERS[[#This Row],[OrderDiscount]]) )</f>
        <v>63</v>
      </c>
      <c r="Q3671" s="28">
        <f>FACT_ORDERS[[#This Row],[TotalAmountWithDiscount]]+FACT_ORDERS[[#This Row],[DeliveryCost]]</f>
        <v>78</v>
      </c>
      <c r="R3671" s="35">
        <v>45467</v>
      </c>
      <c r="S3671" s="35" t="str">
        <f>IF(NETWORKDAYS(FACT_ORDERS[[#This Row],[Order-Date]], FACT_ORDERS[[#This Row],[ArrivalDate ]]) &gt; 10, "Late", "On Time")</f>
        <v>On Time</v>
      </c>
    </row>
    <row r="3672" spans="1:19" x14ac:dyDescent="0.3">
      <c r="A3672" s="12">
        <v>8670</v>
      </c>
      <c r="B3672" s="12">
        <v>207</v>
      </c>
      <c r="C3672" s="12">
        <v>10668</v>
      </c>
      <c r="D3672" s="12">
        <v>3671</v>
      </c>
      <c r="E3672" s="12" t="s">
        <v>243</v>
      </c>
      <c r="F3672" s="13">
        <v>45458</v>
      </c>
      <c r="G3672" s="26" t="s">
        <v>13967</v>
      </c>
      <c r="H3672" s="12">
        <v>13</v>
      </c>
      <c r="I3672" s="28">
        <f>VLOOKUP(B:B,DIM_PRODUCTS!A:F,5,FALSE)</f>
        <v>8</v>
      </c>
      <c r="J3672" s="28">
        <f>FACT_ORDERS[[#This Row],[ProductPrice]]*FACT_ORDERS[[#This Row],[Quantity]]</f>
        <v>104</v>
      </c>
      <c r="K3672" s="12" t="str">
        <f>VLOOKUP(C:C,DIM_CUSTOMERS!A:G,7,FALSE)</f>
        <v>France</v>
      </c>
      <c r="L3672" s="30" cm="1">
        <f t="array" ref="L3672">_xlfn.IFS(
    AND(FACT_ORDERS[[#This Row],[DeliveryMehtod]]="shippment",FACT_ORDERS[[#This Row],[TotalAmount]]&gt;=200), 0,
    AND(FACT_ORDERS[[#This Row],[DeliveryMehtod]]="pickup"), 15,
    AND(FACT_ORDERS[[#This Row],[DeliveryMehtod]]="shippment",FACT_ORDERS[[#This Row],[TotalAmount]]&lt;200), 35
)</f>
        <v>15</v>
      </c>
      <c r="M3672" s="12" t="str" cm="1">
        <f t="array" ref="M3672">_xlfn.IFS(
    SUMIFS(FACT_ORDERS[TotalAmount], FACT_ORDERS[WD_CUSTOMERS],FACT_ORDERS[[#This Row],[WD_CUSTOMERS]])&gt;=15000, "VIP",
    SUMIFS(FACT_ORDERS[TotalAmount], FACT_ORDERS[WD_CUSTOMERS],FACT_ORDERS[[#This Row],[WD_CUSTOMERS]])&gt;=8000, "Premium",
    TRUE, "Regular"
)</f>
        <v>Premium</v>
      </c>
      <c r="N3672" s="32" cm="1">
        <f t="array" ref="N3672">_xlfn.IFS(
   FACT_ORDERS[[#This Row],[TypeOfClient]]="VIP", 0.2,
   FACT_ORDERS[[#This Row],[TypeOfClient]]="Premium", 0.1,
   TRUE, 0
)</f>
        <v>0.1</v>
      </c>
      <c r="O3672" s="31" cm="1">
        <f t="array" ref="O3672">_xlfn.IFS(
   FACT_ORDERS[[#This Row],[TotalAmount]]&gt;1500, 0.15,
   FACT_ORDERS[[#This Row],[TotalAmount]]&gt;1000, 0.1,
   FACT_ORDERS[[#This Row],[TotalAmount]]&gt;500, 0.05,
   TRUE, 0
)</f>
        <v>0</v>
      </c>
      <c r="P3672" s="28">
        <f xml:space="preserve"> FACT_ORDERS[[#This Row],[TotalAmount]] * (1 - (FACT_ORDERS[[#This Row],[ClientDiscount]] + FACT_ORDERS[[#This Row],[OrderDiscount]]) )</f>
        <v>93.600000000000009</v>
      </c>
      <c r="Q3672" s="28">
        <f>FACT_ORDERS[[#This Row],[TotalAmountWithDiscount]]+FACT_ORDERS[[#This Row],[DeliveryCost]]</f>
        <v>108.60000000000001</v>
      </c>
      <c r="R3672" s="35">
        <v>45475</v>
      </c>
      <c r="S3672" s="35" t="str">
        <f>IF(NETWORKDAYS(FACT_ORDERS[[#This Row],[Order-Date]], FACT_ORDERS[[#This Row],[ArrivalDate ]]) &gt; 10, "Late", "On Time")</f>
        <v>Late</v>
      </c>
    </row>
    <row r="3673" spans="1:19" x14ac:dyDescent="0.3">
      <c r="A3673" s="12">
        <v>8671</v>
      </c>
      <c r="B3673" s="12">
        <v>226</v>
      </c>
      <c r="C3673" s="12">
        <v>10668</v>
      </c>
      <c r="D3673" s="12">
        <v>3672</v>
      </c>
      <c r="E3673" s="12" t="s">
        <v>244</v>
      </c>
      <c r="F3673" s="13">
        <v>45458</v>
      </c>
      <c r="G3673" s="26" t="s">
        <v>13968</v>
      </c>
      <c r="H3673" s="12">
        <v>29</v>
      </c>
      <c r="I3673" s="28">
        <f>VLOOKUP(B:B,DIM_PRODUCTS!A:F,5,FALSE)</f>
        <v>16</v>
      </c>
      <c r="J3673" s="28">
        <f>FACT_ORDERS[[#This Row],[ProductPrice]]*FACT_ORDERS[[#This Row],[Quantity]]</f>
        <v>464</v>
      </c>
      <c r="K3673" s="12" t="str">
        <f>VLOOKUP(C:C,DIM_CUSTOMERS!A:G,7,FALSE)</f>
        <v>France</v>
      </c>
      <c r="L3673" s="30" cm="1">
        <f t="array" ref="L3673">_xlfn.IFS(
    AND(FACT_ORDERS[[#This Row],[DeliveryMehtod]]="shippment",FACT_ORDERS[[#This Row],[TotalAmount]]&gt;=200), 0,
    AND(FACT_ORDERS[[#This Row],[DeliveryMehtod]]="pickup"), 15,
    AND(FACT_ORDERS[[#This Row],[DeliveryMehtod]]="shippment",FACT_ORDERS[[#This Row],[TotalAmount]]&lt;200), 35
)</f>
        <v>0</v>
      </c>
      <c r="M3673" s="12" t="str" cm="1">
        <f t="array" ref="M3673">_xlfn.IFS(
    SUMIFS(FACT_ORDERS[TotalAmount], FACT_ORDERS[WD_CUSTOMERS],FACT_ORDERS[[#This Row],[WD_CUSTOMERS]])&gt;=15000, "VIP",
    SUMIFS(FACT_ORDERS[TotalAmount], FACT_ORDERS[WD_CUSTOMERS],FACT_ORDERS[[#This Row],[WD_CUSTOMERS]])&gt;=8000, "Premium",
    TRUE, "Regular"
)</f>
        <v>Premium</v>
      </c>
      <c r="N3673" s="32" cm="1">
        <f t="array" ref="N3673">_xlfn.IFS(
   FACT_ORDERS[[#This Row],[TypeOfClient]]="VIP", 0.2,
   FACT_ORDERS[[#This Row],[TypeOfClient]]="Premium", 0.1,
   TRUE, 0
)</f>
        <v>0.1</v>
      </c>
      <c r="O3673" s="31" cm="1">
        <f t="array" ref="O3673">_xlfn.IFS(
   FACT_ORDERS[[#This Row],[TotalAmount]]&gt;1500, 0.15,
   FACT_ORDERS[[#This Row],[TotalAmount]]&gt;1000, 0.1,
   FACT_ORDERS[[#This Row],[TotalAmount]]&gt;500, 0.05,
   TRUE, 0
)</f>
        <v>0</v>
      </c>
      <c r="P3673" s="28">
        <f xml:space="preserve"> FACT_ORDERS[[#This Row],[TotalAmount]] * (1 - (FACT_ORDERS[[#This Row],[ClientDiscount]] + FACT_ORDERS[[#This Row],[OrderDiscount]]) )</f>
        <v>417.6</v>
      </c>
      <c r="Q3673" s="28">
        <f>FACT_ORDERS[[#This Row],[TotalAmountWithDiscount]]+FACT_ORDERS[[#This Row],[DeliveryCost]]</f>
        <v>417.6</v>
      </c>
      <c r="R3673" s="35">
        <v>45467</v>
      </c>
      <c r="S3673" s="35" t="str">
        <f>IF(NETWORKDAYS(FACT_ORDERS[[#This Row],[Order-Date]], FACT_ORDERS[[#This Row],[ArrivalDate ]]) &gt; 10, "Late", "On Time")</f>
        <v>On Time</v>
      </c>
    </row>
    <row r="3674" spans="1:19" x14ac:dyDescent="0.3">
      <c r="A3674" s="12">
        <v>8672</v>
      </c>
      <c r="B3674" s="12">
        <v>251</v>
      </c>
      <c r="C3674" s="12">
        <v>10668</v>
      </c>
      <c r="D3674" s="12">
        <v>3673</v>
      </c>
      <c r="E3674" s="12" t="s">
        <v>244</v>
      </c>
      <c r="F3674" s="13">
        <v>45545</v>
      </c>
      <c r="G3674" s="26" t="s">
        <v>13969</v>
      </c>
      <c r="H3674" s="12">
        <v>34</v>
      </c>
      <c r="I3674" s="28">
        <f>VLOOKUP(B:B,DIM_PRODUCTS!A:F,5,FALSE)</f>
        <v>12</v>
      </c>
      <c r="J3674" s="28">
        <f>FACT_ORDERS[[#This Row],[ProductPrice]]*FACT_ORDERS[[#This Row],[Quantity]]</f>
        <v>408</v>
      </c>
      <c r="K3674" s="12" t="str">
        <f>VLOOKUP(C:C,DIM_CUSTOMERS!A:G,7,FALSE)</f>
        <v>France</v>
      </c>
      <c r="L3674" s="30" cm="1">
        <f t="array" ref="L3674">_xlfn.IFS(
    AND(FACT_ORDERS[[#This Row],[DeliveryMehtod]]="shippment",FACT_ORDERS[[#This Row],[TotalAmount]]&gt;=200), 0,
    AND(FACT_ORDERS[[#This Row],[DeliveryMehtod]]="pickup"), 15,
    AND(FACT_ORDERS[[#This Row],[DeliveryMehtod]]="shippment",FACT_ORDERS[[#This Row],[TotalAmount]]&lt;200), 35
)</f>
        <v>0</v>
      </c>
      <c r="M3674" s="12" t="str" cm="1">
        <f t="array" ref="M3674">_xlfn.IFS(
    SUMIFS(FACT_ORDERS[TotalAmount], FACT_ORDERS[WD_CUSTOMERS],FACT_ORDERS[[#This Row],[WD_CUSTOMERS]])&gt;=15000, "VIP",
    SUMIFS(FACT_ORDERS[TotalAmount], FACT_ORDERS[WD_CUSTOMERS],FACT_ORDERS[[#This Row],[WD_CUSTOMERS]])&gt;=8000, "Premium",
    TRUE, "Regular"
)</f>
        <v>Premium</v>
      </c>
      <c r="N3674" s="32" cm="1">
        <f t="array" ref="N3674">_xlfn.IFS(
   FACT_ORDERS[[#This Row],[TypeOfClient]]="VIP", 0.2,
   FACT_ORDERS[[#This Row],[TypeOfClient]]="Premium", 0.1,
   TRUE, 0
)</f>
        <v>0.1</v>
      </c>
      <c r="O3674" s="31" cm="1">
        <f t="array" ref="O3674">_xlfn.IFS(
   FACT_ORDERS[[#This Row],[TotalAmount]]&gt;1500, 0.15,
   FACT_ORDERS[[#This Row],[TotalAmount]]&gt;1000, 0.1,
   FACT_ORDERS[[#This Row],[TotalAmount]]&gt;500, 0.05,
   TRUE, 0
)</f>
        <v>0</v>
      </c>
      <c r="P3674" s="28">
        <f xml:space="preserve"> FACT_ORDERS[[#This Row],[TotalAmount]] * (1 - (FACT_ORDERS[[#This Row],[ClientDiscount]] + FACT_ORDERS[[#This Row],[OrderDiscount]]) )</f>
        <v>367.2</v>
      </c>
      <c r="Q3674" s="28">
        <f>FACT_ORDERS[[#This Row],[TotalAmountWithDiscount]]+FACT_ORDERS[[#This Row],[DeliveryCost]]</f>
        <v>367.2</v>
      </c>
      <c r="R3674" s="35">
        <v>45552</v>
      </c>
      <c r="S3674" s="35" t="str">
        <f>IF(NETWORKDAYS(FACT_ORDERS[[#This Row],[Order-Date]], FACT_ORDERS[[#This Row],[ArrivalDate ]]) &gt; 10, "Late", "On Time")</f>
        <v>On Time</v>
      </c>
    </row>
    <row r="3675" spans="1:19" x14ac:dyDescent="0.3">
      <c r="A3675" s="12">
        <v>8673</v>
      </c>
      <c r="B3675" s="12">
        <v>207</v>
      </c>
      <c r="C3675" s="12">
        <v>10668</v>
      </c>
      <c r="D3675" s="12">
        <v>3674</v>
      </c>
      <c r="E3675" s="12" t="s">
        <v>244</v>
      </c>
      <c r="F3675" s="13">
        <v>45545</v>
      </c>
      <c r="G3675" s="26" t="s">
        <v>3354</v>
      </c>
      <c r="H3675" s="12">
        <v>18</v>
      </c>
      <c r="I3675" s="28">
        <f>VLOOKUP(B:B,DIM_PRODUCTS!A:F,5,FALSE)</f>
        <v>8</v>
      </c>
      <c r="J3675" s="28">
        <f>FACT_ORDERS[[#This Row],[ProductPrice]]*FACT_ORDERS[[#This Row],[Quantity]]</f>
        <v>144</v>
      </c>
      <c r="K3675" s="12" t="str">
        <f>VLOOKUP(C:C,DIM_CUSTOMERS!A:G,7,FALSE)</f>
        <v>France</v>
      </c>
      <c r="L3675" s="30" cm="1">
        <f t="array" ref="L3675">_xlfn.IFS(
    AND(FACT_ORDERS[[#This Row],[DeliveryMehtod]]="shippment",FACT_ORDERS[[#This Row],[TotalAmount]]&gt;=200), 0,
    AND(FACT_ORDERS[[#This Row],[DeliveryMehtod]]="pickup"), 15,
    AND(FACT_ORDERS[[#This Row],[DeliveryMehtod]]="shippment",FACT_ORDERS[[#This Row],[TotalAmount]]&lt;200), 35
)</f>
        <v>35</v>
      </c>
      <c r="M3675" s="12" t="str" cm="1">
        <f t="array" ref="M3675">_xlfn.IFS(
    SUMIFS(FACT_ORDERS[TotalAmount], FACT_ORDERS[WD_CUSTOMERS],FACT_ORDERS[[#This Row],[WD_CUSTOMERS]])&gt;=15000, "VIP",
    SUMIFS(FACT_ORDERS[TotalAmount], FACT_ORDERS[WD_CUSTOMERS],FACT_ORDERS[[#This Row],[WD_CUSTOMERS]])&gt;=8000, "Premium",
    TRUE, "Regular"
)</f>
        <v>Premium</v>
      </c>
      <c r="N3675" s="32" cm="1">
        <f t="array" ref="N3675">_xlfn.IFS(
   FACT_ORDERS[[#This Row],[TypeOfClient]]="VIP", 0.2,
   FACT_ORDERS[[#This Row],[TypeOfClient]]="Premium", 0.1,
   TRUE, 0
)</f>
        <v>0.1</v>
      </c>
      <c r="O3675" s="31" cm="1">
        <f t="array" ref="O3675">_xlfn.IFS(
   FACT_ORDERS[[#This Row],[TotalAmount]]&gt;1500, 0.15,
   FACT_ORDERS[[#This Row],[TotalAmount]]&gt;1000, 0.1,
   FACT_ORDERS[[#This Row],[TotalAmount]]&gt;500, 0.05,
   TRUE, 0
)</f>
        <v>0</v>
      </c>
      <c r="P3675" s="28">
        <f xml:space="preserve"> FACT_ORDERS[[#This Row],[TotalAmount]] * (1 - (FACT_ORDERS[[#This Row],[ClientDiscount]] + FACT_ORDERS[[#This Row],[OrderDiscount]]) )</f>
        <v>129.6</v>
      </c>
      <c r="Q3675" s="28">
        <f>FACT_ORDERS[[#This Row],[TotalAmountWithDiscount]]+FACT_ORDERS[[#This Row],[DeliveryCost]]</f>
        <v>164.6</v>
      </c>
      <c r="R3675" s="35">
        <v>45552</v>
      </c>
      <c r="S3675" s="35" t="str">
        <f>IF(NETWORKDAYS(FACT_ORDERS[[#This Row],[Order-Date]], FACT_ORDERS[[#This Row],[ArrivalDate ]]) &gt; 10, "Late", "On Time")</f>
        <v>On Time</v>
      </c>
    </row>
    <row r="3676" spans="1:19" x14ac:dyDescent="0.3">
      <c r="A3676" s="12">
        <v>8674</v>
      </c>
      <c r="B3676" s="12">
        <v>226</v>
      </c>
      <c r="C3676" s="12">
        <v>10668</v>
      </c>
      <c r="D3676" s="12">
        <v>3675</v>
      </c>
      <c r="E3676" s="12" t="s">
        <v>243</v>
      </c>
      <c r="F3676" s="13">
        <v>45545</v>
      </c>
      <c r="G3676" s="26" t="s">
        <v>13970</v>
      </c>
      <c r="H3676" s="12">
        <v>32</v>
      </c>
      <c r="I3676" s="28">
        <f>VLOOKUP(B:B,DIM_PRODUCTS!A:F,5,FALSE)</f>
        <v>16</v>
      </c>
      <c r="J3676" s="28">
        <f>FACT_ORDERS[[#This Row],[ProductPrice]]*FACT_ORDERS[[#This Row],[Quantity]]</f>
        <v>512</v>
      </c>
      <c r="K3676" s="12" t="str">
        <f>VLOOKUP(C:C,DIM_CUSTOMERS!A:G,7,FALSE)</f>
        <v>France</v>
      </c>
      <c r="L3676" s="30" cm="1">
        <f t="array" ref="L3676">_xlfn.IFS(
    AND(FACT_ORDERS[[#This Row],[DeliveryMehtod]]="shippment",FACT_ORDERS[[#This Row],[TotalAmount]]&gt;=200), 0,
    AND(FACT_ORDERS[[#This Row],[DeliveryMehtod]]="pickup"), 15,
    AND(FACT_ORDERS[[#This Row],[DeliveryMehtod]]="shippment",FACT_ORDERS[[#This Row],[TotalAmount]]&lt;200), 35
)</f>
        <v>15</v>
      </c>
      <c r="M3676" s="12" t="str" cm="1">
        <f t="array" ref="M3676">_xlfn.IFS(
    SUMIFS(FACT_ORDERS[TotalAmount], FACT_ORDERS[WD_CUSTOMERS],FACT_ORDERS[[#This Row],[WD_CUSTOMERS]])&gt;=15000, "VIP",
    SUMIFS(FACT_ORDERS[TotalAmount], FACT_ORDERS[WD_CUSTOMERS],FACT_ORDERS[[#This Row],[WD_CUSTOMERS]])&gt;=8000, "Premium",
    TRUE, "Regular"
)</f>
        <v>Premium</v>
      </c>
      <c r="N3676" s="32" cm="1">
        <f t="array" ref="N3676">_xlfn.IFS(
   FACT_ORDERS[[#This Row],[TypeOfClient]]="VIP", 0.2,
   FACT_ORDERS[[#This Row],[TypeOfClient]]="Premium", 0.1,
   TRUE, 0
)</f>
        <v>0.1</v>
      </c>
      <c r="O3676" s="31" cm="1">
        <f t="array" ref="O3676">_xlfn.IFS(
   FACT_ORDERS[[#This Row],[TotalAmount]]&gt;1500, 0.15,
   FACT_ORDERS[[#This Row],[TotalAmount]]&gt;1000, 0.1,
   FACT_ORDERS[[#This Row],[TotalAmount]]&gt;500, 0.05,
   TRUE, 0
)</f>
        <v>0.05</v>
      </c>
      <c r="P3676" s="28">
        <f xml:space="preserve"> FACT_ORDERS[[#This Row],[TotalAmount]] * (1 - (FACT_ORDERS[[#This Row],[ClientDiscount]] + FACT_ORDERS[[#This Row],[OrderDiscount]]) )</f>
        <v>435.2</v>
      </c>
      <c r="Q3676" s="28">
        <f>FACT_ORDERS[[#This Row],[TotalAmountWithDiscount]]+FACT_ORDERS[[#This Row],[DeliveryCost]]</f>
        <v>450.2</v>
      </c>
      <c r="R3676" s="35">
        <v>45555</v>
      </c>
      <c r="S3676" s="35" t="str">
        <f>IF(NETWORKDAYS(FACT_ORDERS[[#This Row],[Order-Date]], FACT_ORDERS[[#This Row],[ArrivalDate ]]) &gt; 10, "Late", "On Time")</f>
        <v>On Time</v>
      </c>
    </row>
    <row r="3677" spans="1:19" x14ac:dyDescent="0.3">
      <c r="A3677" s="12">
        <v>8675</v>
      </c>
      <c r="B3677" s="12">
        <v>251</v>
      </c>
      <c r="C3677" s="12">
        <v>10668</v>
      </c>
      <c r="D3677" s="12">
        <v>3676</v>
      </c>
      <c r="E3677" s="12" t="s">
        <v>243</v>
      </c>
      <c r="F3677" s="13">
        <v>45534</v>
      </c>
      <c r="G3677" s="26" t="s">
        <v>13971</v>
      </c>
      <c r="H3677" s="12">
        <v>19</v>
      </c>
      <c r="I3677" s="28">
        <f>VLOOKUP(B:B,DIM_PRODUCTS!A:F,5,FALSE)</f>
        <v>12</v>
      </c>
      <c r="J3677" s="28">
        <f>FACT_ORDERS[[#This Row],[ProductPrice]]*FACT_ORDERS[[#This Row],[Quantity]]</f>
        <v>228</v>
      </c>
      <c r="K3677" s="12" t="str">
        <f>VLOOKUP(C:C,DIM_CUSTOMERS!A:G,7,FALSE)</f>
        <v>France</v>
      </c>
      <c r="L3677" s="30" cm="1">
        <f t="array" ref="L3677">_xlfn.IFS(
    AND(FACT_ORDERS[[#This Row],[DeliveryMehtod]]="shippment",FACT_ORDERS[[#This Row],[TotalAmount]]&gt;=200), 0,
    AND(FACT_ORDERS[[#This Row],[DeliveryMehtod]]="pickup"), 15,
    AND(FACT_ORDERS[[#This Row],[DeliveryMehtod]]="shippment",FACT_ORDERS[[#This Row],[TotalAmount]]&lt;200), 35
)</f>
        <v>15</v>
      </c>
      <c r="M3677" s="12" t="str" cm="1">
        <f t="array" ref="M3677">_xlfn.IFS(
    SUMIFS(FACT_ORDERS[TotalAmount], FACT_ORDERS[WD_CUSTOMERS],FACT_ORDERS[[#This Row],[WD_CUSTOMERS]])&gt;=15000, "VIP",
    SUMIFS(FACT_ORDERS[TotalAmount], FACT_ORDERS[WD_CUSTOMERS],FACT_ORDERS[[#This Row],[WD_CUSTOMERS]])&gt;=8000, "Premium",
    TRUE, "Regular"
)</f>
        <v>Premium</v>
      </c>
      <c r="N3677" s="32" cm="1">
        <f t="array" ref="N3677">_xlfn.IFS(
   FACT_ORDERS[[#This Row],[TypeOfClient]]="VIP", 0.2,
   FACT_ORDERS[[#This Row],[TypeOfClient]]="Premium", 0.1,
   TRUE, 0
)</f>
        <v>0.1</v>
      </c>
      <c r="O3677" s="31" cm="1">
        <f t="array" ref="O3677">_xlfn.IFS(
   FACT_ORDERS[[#This Row],[TotalAmount]]&gt;1500, 0.15,
   FACT_ORDERS[[#This Row],[TotalAmount]]&gt;1000, 0.1,
   FACT_ORDERS[[#This Row],[TotalAmount]]&gt;500, 0.05,
   TRUE, 0
)</f>
        <v>0</v>
      </c>
      <c r="P3677" s="28">
        <f xml:space="preserve"> FACT_ORDERS[[#This Row],[TotalAmount]] * (1 - (FACT_ORDERS[[#This Row],[ClientDiscount]] + FACT_ORDERS[[#This Row],[OrderDiscount]]) )</f>
        <v>205.20000000000002</v>
      </c>
      <c r="Q3677" s="28">
        <f>FACT_ORDERS[[#This Row],[TotalAmountWithDiscount]]+FACT_ORDERS[[#This Row],[DeliveryCost]]</f>
        <v>220.20000000000002</v>
      </c>
      <c r="R3677" s="35">
        <v>45542</v>
      </c>
      <c r="S3677" s="35" t="str">
        <f>IF(NETWORKDAYS(FACT_ORDERS[[#This Row],[Order-Date]], FACT_ORDERS[[#This Row],[ArrivalDate ]]) &gt; 10, "Late", "On Time")</f>
        <v>On Time</v>
      </c>
    </row>
    <row r="3678" spans="1:19" x14ac:dyDescent="0.3">
      <c r="A3678" s="12">
        <v>8676</v>
      </c>
      <c r="B3678" s="12">
        <v>207</v>
      </c>
      <c r="C3678" s="12">
        <v>10668</v>
      </c>
      <c r="D3678" s="12">
        <v>3677</v>
      </c>
      <c r="E3678" s="12" t="s">
        <v>244</v>
      </c>
      <c r="F3678" s="13">
        <v>45534</v>
      </c>
      <c r="G3678" s="26" t="s">
        <v>13972</v>
      </c>
      <c r="H3678" s="12">
        <v>19</v>
      </c>
      <c r="I3678" s="28">
        <f>VLOOKUP(B:B,DIM_PRODUCTS!A:F,5,FALSE)</f>
        <v>8</v>
      </c>
      <c r="J3678" s="28">
        <f>FACT_ORDERS[[#This Row],[ProductPrice]]*FACT_ORDERS[[#This Row],[Quantity]]</f>
        <v>152</v>
      </c>
      <c r="K3678" s="12" t="str">
        <f>VLOOKUP(C:C,DIM_CUSTOMERS!A:G,7,FALSE)</f>
        <v>France</v>
      </c>
      <c r="L3678" s="30" cm="1">
        <f t="array" ref="L3678">_xlfn.IFS(
    AND(FACT_ORDERS[[#This Row],[DeliveryMehtod]]="shippment",FACT_ORDERS[[#This Row],[TotalAmount]]&gt;=200), 0,
    AND(FACT_ORDERS[[#This Row],[DeliveryMehtod]]="pickup"), 15,
    AND(FACT_ORDERS[[#This Row],[DeliveryMehtod]]="shippment",FACT_ORDERS[[#This Row],[TotalAmount]]&lt;200), 35
)</f>
        <v>35</v>
      </c>
      <c r="M3678" s="12" t="str" cm="1">
        <f t="array" ref="M3678">_xlfn.IFS(
    SUMIFS(FACT_ORDERS[TotalAmount], FACT_ORDERS[WD_CUSTOMERS],FACT_ORDERS[[#This Row],[WD_CUSTOMERS]])&gt;=15000, "VIP",
    SUMIFS(FACT_ORDERS[TotalAmount], FACT_ORDERS[WD_CUSTOMERS],FACT_ORDERS[[#This Row],[WD_CUSTOMERS]])&gt;=8000, "Premium",
    TRUE, "Regular"
)</f>
        <v>Premium</v>
      </c>
      <c r="N3678" s="32" cm="1">
        <f t="array" ref="N3678">_xlfn.IFS(
   FACT_ORDERS[[#This Row],[TypeOfClient]]="VIP", 0.2,
   FACT_ORDERS[[#This Row],[TypeOfClient]]="Premium", 0.1,
   TRUE, 0
)</f>
        <v>0.1</v>
      </c>
      <c r="O3678" s="31" cm="1">
        <f t="array" ref="O3678">_xlfn.IFS(
   FACT_ORDERS[[#This Row],[TotalAmount]]&gt;1500, 0.15,
   FACT_ORDERS[[#This Row],[TotalAmount]]&gt;1000, 0.1,
   FACT_ORDERS[[#This Row],[TotalAmount]]&gt;500, 0.05,
   TRUE, 0
)</f>
        <v>0</v>
      </c>
      <c r="P3678" s="28">
        <f xml:space="preserve"> FACT_ORDERS[[#This Row],[TotalAmount]] * (1 - (FACT_ORDERS[[#This Row],[ClientDiscount]] + FACT_ORDERS[[#This Row],[OrderDiscount]]) )</f>
        <v>136.80000000000001</v>
      </c>
      <c r="Q3678" s="28">
        <f>FACT_ORDERS[[#This Row],[TotalAmountWithDiscount]]+FACT_ORDERS[[#This Row],[DeliveryCost]]</f>
        <v>171.8</v>
      </c>
      <c r="R3678" s="35">
        <v>45545</v>
      </c>
      <c r="S3678" s="35" t="str">
        <f>IF(NETWORKDAYS(FACT_ORDERS[[#This Row],[Order-Date]], FACT_ORDERS[[#This Row],[ArrivalDate ]]) &gt; 10, "Late", "On Time")</f>
        <v>On Time</v>
      </c>
    </row>
    <row r="3679" spans="1:19" x14ac:dyDescent="0.3">
      <c r="A3679" s="12">
        <v>8677</v>
      </c>
      <c r="B3679" s="12">
        <v>226</v>
      </c>
      <c r="C3679" s="12">
        <v>10668</v>
      </c>
      <c r="D3679" s="12">
        <v>3678</v>
      </c>
      <c r="E3679" s="12" t="s">
        <v>243</v>
      </c>
      <c r="F3679" s="13">
        <v>45534</v>
      </c>
      <c r="G3679" s="26" t="s">
        <v>13973</v>
      </c>
      <c r="H3679" s="12">
        <v>29</v>
      </c>
      <c r="I3679" s="28">
        <f>VLOOKUP(B:B,DIM_PRODUCTS!A:F,5,FALSE)</f>
        <v>16</v>
      </c>
      <c r="J3679" s="28">
        <f>FACT_ORDERS[[#This Row],[ProductPrice]]*FACT_ORDERS[[#This Row],[Quantity]]</f>
        <v>464</v>
      </c>
      <c r="K3679" s="12" t="str">
        <f>VLOOKUP(C:C,DIM_CUSTOMERS!A:G,7,FALSE)</f>
        <v>France</v>
      </c>
      <c r="L3679" s="30" cm="1">
        <f t="array" ref="L3679">_xlfn.IFS(
    AND(FACT_ORDERS[[#This Row],[DeliveryMehtod]]="shippment",FACT_ORDERS[[#This Row],[TotalAmount]]&gt;=200), 0,
    AND(FACT_ORDERS[[#This Row],[DeliveryMehtod]]="pickup"), 15,
    AND(FACT_ORDERS[[#This Row],[DeliveryMehtod]]="shippment",FACT_ORDERS[[#This Row],[TotalAmount]]&lt;200), 35
)</f>
        <v>15</v>
      </c>
      <c r="M3679" s="12" t="str" cm="1">
        <f t="array" ref="M3679">_xlfn.IFS(
    SUMIFS(FACT_ORDERS[TotalAmount], FACT_ORDERS[WD_CUSTOMERS],FACT_ORDERS[[#This Row],[WD_CUSTOMERS]])&gt;=15000, "VIP",
    SUMIFS(FACT_ORDERS[TotalAmount], FACT_ORDERS[WD_CUSTOMERS],FACT_ORDERS[[#This Row],[WD_CUSTOMERS]])&gt;=8000, "Premium",
    TRUE, "Regular"
)</f>
        <v>Premium</v>
      </c>
      <c r="N3679" s="32" cm="1">
        <f t="array" ref="N3679">_xlfn.IFS(
   FACT_ORDERS[[#This Row],[TypeOfClient]]="VIP", 0.2,
   FACT_ORDERS[[#This Row],[TypeOfClient]]="Premium", 0.1,
   TRUE, 0
)</f>
        <v>0.1</v>
      </c>
      <c r="O3679" s="31" cm="1">
        <f t="array" ref="O3679">_xlfn.IFS(
   FACT_ORDERS[[#This Row],[TotalAmount]]&gt;1500, 0.15,
   FACT_ORDERS[[#This Row],[TotalAmount]]&gt;1000, 0.1,
   FACT_ORDERS[[#This Row],[TotalAmount]]&gt;500, 0.05,
   TRUE, 0
)</f>
        <v>0</v>
      </c>
      <c r="P3679" s="28">
        <f xml:space="preserve"> FACT_ORDERS[[#This Row],[TotalAmount]] * (1 - (FACT_ORDERS[[#This Row],[ClientDiscount]] + FACT_ORDERS[[#This Row],[OrderDiscount]]) )</f>
        <v>417.6</v>
      </c>
      <c r="Q3679" s="28">
        <f>FACT_ORDERS[[#This Row],[TotalAmountWithDiscount]]+FACT_ORDERS[[#This Row],[DeliveryCost]]</f>
        <v>432.6</v>
      </c>
      <c r="R3679" s="35">
        <v>45541</v>
      </c>
      <c r="S3679" s="35" t="str">
        <f>IF(NETWORKDAYS(FACT_ORDERS[[#This Row],[Order-Date]], FACT_ORDERS[[#This Row],[ArrivalDate ]]) &gt; 10, "Late", "On Time")</f>
        <v>On Time</v>
      </c>
    </row>
    <row r="3680" spans="1:19" x14ac:dyDescent="0.3">
      <c r="A3680" s="12">
        <v>8678</v>
      </c>
      <c r="B3680" s="12">
        <v>251</v>
      </c>
      <c r="C3680" s="12">
        <v>10668</v>
      </c>
      <c r="D3680" s="12">
        <v>3679</v>
      </c>
      <c r="E3680" s="12" t="s">
        <v>243</v>
      </c>
      <c r="F3680" s="13">
        <v>45511</v>
      </c>
      <c r="G3680" s="26" t="s">
        <v>13974</v>
      </c>
      <c r="H3680" s="12">
        <v>30</v>
      </c>
      <c r="I3680" s="28">
        <f>VLOOKUP(B:B,DIM_PRODUCTS!A:F,5,FALSE)</f>
        <v>12</v>
      </c>
      <c r="J3680" s="28">
        <f>FACT_ORDERS[[#This Row],[ProductPrice]]*FACT_ORDERS[[#This Row],[Quantity]]</f>
        <v>360</v>
      </c>
      <c r="K3680" s="12" t="str">
        <f>VLOOKUP(C:C,DIM_CUSTOMERS!A:G,7,FALSE)</f>
        <v>France</v>
      </c>
      <c r="L3680" s="30" cm="1">
        <f t="array" ref="L3680">_xlfn.IFS(
    AND(FACT_ORDERS[[#This Row],[DeliveryMehtod]]="shippment",FACT_ORDERS[[#This Row],[TotalAmount]]&gt;=200), 0,
    AND(FACT_ORDERS[[#This Row],[DeliveryMehtod]]="pickup"), 15,
    AND(FACT_ORDERS[[#This Row],[DeliveryMehtod]]="shippment",FACT_ORDERS[[#This Row],[TotalAmount]]&lt;200), 35
)</f>
        <v>15</v>
      </c>
      <c r="M3680" s="12" t="str" cm="1">
        <f t="array" ref="M3680">_xlfn.IFS(
    SUMIFS(FACT_ORDERS[TotalAmount], FACT_ORDERS[WD_CUSTOMERS],FACT_ORDERS[[#This Row],[WD_CUSTOMERS]])&gt;=15000, "VIP",
    SUMIFS(FACT_ORDERS[TotalAmount], FACT_ORDERS[WD_CUSTOMERS],FACT_ORDERS[[#This Row],[WD_CUSTOMERS]])&gt;=8000, "Premium",
    TRUE, "Regular"
)</f>
        <v>Premium</v>
      </c>
      <c r="N3680" s="32" cm="1">
        <f t="array" ref="N3680">_xlfn.IFS(
   FACT_ORDERS[[#This Row],[TypeOfClient]]="VIP", 0.2,
   FACT_ORDERS[[#This Row],[TypeOfClient]]="Premium", 0.1,
   TRUE, 0
)</f>
        <v>0.1</v>
      </c>
      <c r="O3680" s="31" cm="1">
        <f t="array" ref="O3680">_xlfn.IFS(
   FACT_ORDERS[[#This Row],[TotalAmount]]&gt;1500, 0.15,
   FACT_ORDERS[[#This Row],[TotalAmount]]&gt;1000, 0.1,
   FACT_ORDERS[[#This Row],[TotalAmount]]&gt;500, 0.05,
   TRUE, 0
)</f>
        <v>0</v>
      </c>
      <c r="P3680" s="28">
        <f xml:space="preserve"> FACT_ORDERS[[#This Row],[TotalAmount]] * (1 - (FACT_ORDERS[[#This Row],[ClientDiscount]] + FACT_ORDERS[[#This Row],[OrderDiscount]]) )</f>
        <v>324</v>
      </c>
      <c r="Q3680" s="28">
        <f>FACT_ORDERS[[#This Row],[TotalAmountWithDiscount]]+FACT_ORDERS[[#This Row],[DeliveryCost]]</f>
        <v>339</v>
      </c>
      <c r="R3680" s="35">
        <v>45522</v>
      </c>
      <c r="S3680" s="35" t="str">
        <f>IF(NETWORKDAYS(FACT_ORDERS[[#This Row],[Order-Date]], FACT_ORDERS[[#This Row],[ArrivalDate ]]) &gt; 10, "Late", "On Time")</f>
        <v>On Time</v>
      </c>
    </row>
    <row r="3681" spans="1:19" x14ac:dyDescent="0.3">
      <c r="A3681" s="12">
        <v>8679</v>
      </c>
      <c r="B3681" s="12">
        <v>207</v>
      </c>
      <c r="C3681" s="12">
        <v>10668</v>
      </c>
      <c r="D3681" s="12">
        <v>3680</v>
      </c>
      <c r="E3681" s="12" t="s">
        <v>243</v>
      </c>
      <c r="F3681" s="13">
        <v>45511</v>
      </c>
      <c r="G3681" s="26" t="s">
        <v>13975</v>
      </c>
      <c r="H3681" s="12">
        <v>12</v>
      </c>
      <c r="I3681" s="28">
        <f>VLOOKUP(B:B,DIM_PRODUCTS!A:F,5,FALSE)</f>
        <v>8</v>
      </c>
      <c r="J3681" s="28">
        <f>FACT_ORDERS[[#This Row],[ProductPrice]]*FACT_ORDERS[[#This Row],[Quantity]]</f>
        <v>96</v>
      </c>
      <c r="K3681" s="12" t="str">
        <f>VLOOKUP(C:C,DIM_CUSTOMERS!A:G,7,FALSE)</f>
        <v>France</v>
      </c>
      <c r="L3681" s="30" cm="1">
        <f t="array" ref="L3681">_xlfn.IFS(
    AND(FACT_ORDERS[[#This Row],[DeliveryMehtod]]="shippment",FACT_ORDERS[[#This Row],[TotalAmount]]&gt;=200), 0,
    AND(FACT_ORDERS[[#This Row],[DeliveryMehtod]]="pickup"), 15,
    AND(FACT_ORDERS[[#This Row],[DeliveryMehtod]]="shippment",FACT_ORDERS[[#This Row],[TotalAmount]]&lt;200), 35
)</f>
        <v>15</v>
      </c>
      <c r="M3681" s="12" t="str" cm="1">
        <f t="array" ref="M3681">_xlfn.IFS(
    SUMIFS(FACT_ORDERS[TotalAmount], FACT_ORDERS[WD_CUSTOMERS],FACT_ORDERS[[#This Row],[WD_CUSTOMERS]])&gt;=15000, "VIP",
    SUMIFS(FACT_ORDERS[TotalAmount], FACT_ORDERS[WD_CUSTOMERS],FACT_ORDERS[[#This Row],[WD_CUSTOMERS]])&gt;=8000, "Premium",
    TRUE, "Regular"
)</f>
        <v>Premium</v>
      </c>
      <c r="N3681" s="32" cm="1">
        <f t="array" ref="N3681">_xlfn.IFS(
   FACT_ORDERS[[#This Row],[TypeOfClient]]="VIP", 0.2,
   FACT_ORDERS[[#This Row],[TypeOfClient]]="Premium", 0.1,
   TRUE, 0
)</f>
        <v>0.1</v>
      </c>
      <c r="O3681" s="31" cm="1">
        <f t="array" ref="O3681">_xlfn.IFS(
   FACT_ORDERS[[#This Row],[TotalAmount]]&gt;1500, 0.15,
   FACT_ORDERS[[#This Row],[TotalAmount]]&gt;1000, 0.1,
   FACT_ORDERS[[#This Row],[TotalAmount]]&gt;500, 0.05,
   TRUE, 0
)</f>
        <v>0</v>
      </c>
      <c r="P3681" s="28">
        <f xml:space="preserve"> FACT_ORDERS[[#This Row],[TotalAmount]] * (1 - (FACT_ORDERS[[#This Row],[ClientDiscount]] + FACT_ORDERS[[#This Row],[OrderDiscount]]) )</f>
        <v>86.4</v>
      </c>
      <c r="Q3681" s="28">
        <f>FACT_ORDERS[[#This Row],[TotalAmountWithDiscount]]+FACT_ORDERS[[#This Row],[DeliveryCost]]</f>
        <v>101.4</v>
      </c>
      <c r="R3681" s="35">
        <v>45521</v>
      </c>
      <c r="S3681" s="35" t="str">
        <f>IF(NETWORKDAYS(FACT_ORDERS[[#This Row],[Order-Date]], FACT_ORDERS[[#This Row],[ArrivalDate ]]) &gt; 10, "Late", "On Time")</f>
        <v>On Time</v>
      </c>
    </row>
    <row r="3682" spans="1:19" x14ac:dyDescent="0.3">
      <c r="A3682" s="12">
        <v>8680</v>
      </c>
      <c r="B3682" s="12">
        <v>226</v>
      </c>
      <c r="C3682" s="12">
        <v>10668</v>
      </c>
      <c r="D3682" s="12">
        <v>3681</v>
      </c>
      <c r="E3682" s="12" t="s">
        <v>244</v>
      </c>
      <c r="F3682" s="13">
        <v>45511</v>
      </c>
      <c r="G3682" s="26" t="s">
        <v>4280</v>
      </c>
      <c r="H3682" s="12">
        <v>24</v>
      </c>
      <c r="I3682" s="28">
        <f>VLOOKUP(B:B,DIM_PRODUCTS!A:F,5,FALSE)</f>
        <v>16</v>
      </c>
      <c r="J3682" s="28">
        <f>FACT_ORDERS[[#This Row],[ProductPrice]]*FACT_ORDERS[[#This Row],[Quantity]]</f>
        <v>384</v>
      </c>
      <c r="K3682" s="12" t="str">
        <f>VLOOKUP(C:C,DIM_CUSTOMERS!A:G,7,FALSE)</f>
        <v>France</v>
      </c>
      <c r="L3682" s="30" cm="1">
        <f t="array" ref="L3682">_xlfn.IFS(
    AND(FACT_ORDERS[[#This Row],[DeliveryMehtod]]="shippment",FACT_ORDERS[[#This Row],[TotalAmount]]&gt;=200), 0,
    AND(FACT_ORDERS[[#This Row],[DeliveryMehtod]]="pickup"), 15,
    AND(FACT_ORDERS[[#This Row],[DeliveryMehtod]]="shippment",FACT_ORDERS[[#This Row],[TotalAmount]]&lt;200), 35
)</f>
        <v>0</v>
      </c>
      <c r="M3682" s="12" t="str" cm="1">
        <f t="array" ref="M3682">_xlfn.IFS(
    SUMIFS(FACT_ORDERS[TotalAmount], FACT_ORDERS[WD_CUSTOMERS],FACT_ORDERS[[#This Row],[WD_CUSTOMERS]])&gt;=15000, "VIP",
    SUMIFS(FACT_ORDERS[TotalAmount], FACT_ORDERS[WD_CUSTOMERS],FACT_ORDERS[[#This Row],[WD_CUSTOMERS]])&gt;=8000, "Premium",
    TRUE, "Regular"
)</f>
        <v>Premium</v>
      </c>
      <c r="N3682" s="32" cm="1">
        <f t="array" ref="N3682">_xlfn.IFS(
   FACT_ORDERS[[#This Row],[TypeOfClient]]="VIP", 0.2,
   FACT_ORDERS[[#This Row],[TypeOfClient]]="Premium", 0.1,
   TRUE, 0
)</f>
        <v>0.1</v>
      </c>
      <c r="O3682" s="31" cm="1">
        <f t="array" ref="O3682">_xlfn.IFS(
   FACT_ORDERS[[#This Row],[TotalAmount]]&gt;1500, 0.15,
   FACT_ORDERS[[#This Row],[TotalAmount]]&gt;1000, 0.1,
   FACT_ORDERS[[#This Row],[TotalAmount]]&gt;500, 0.05,
   TRUE, 0
)</f>
        <v>0</v>
      </c>
      <c r="P3682" s="28">
        <f xml:space="preserve"> FACT_ORDERS[[#This Row],[TotalAmount]] * (1 - (FACT_ORDERS[[#This Row],[ClientDiscount]] + FACT_ORDERS[[#This Row],[OrderDiscount]]) )</f>
        <v>345.6</v>
      </c>
      <c r="Q3682" s="28">
        <f>FACT_ORDERS[[#This Row],[TotalAmountWithDiscount]]+FACT_ORDERS[[#This Row],[DeliveryCost]]</f>
        <v>345.6</v>
      </c>
      <c r="R3682" s="35">
        <v>45521</v>
      </c>
      <c r="S3682" s="35" t="str">
        <f>IF(NETWORKDAYS(FACT_ORDERS[[#This Row],[Order-Date]], FACT_ORDERS[[#This Row],[ArrivalDate ]]) &gt; 10, "Late", "On Time")</f>
        <v>On Time</v>
      </c>
    </row>
    <row r="3683" spans="1:19" x14ac:dyDescent="0.3">
      <c r="A3683" s="12">
        <v>8681</v>
      </c>
      <c r="B3683" s="12">
        <v>251</v>
      </c>
      <c r="C3683" s="12">
        <v>10668</v>
      </c>
      <c r="D3683" s="12">
        <v>3682</v>
      </c>
      <c r="E3683" s="12" t="s">
        <v>244</v>
      </c>
      <c r="F3683" s="13">
        <v>45409</v>
      </c>
      <c r="G3683" s="26" t="s">
        <v>4176</v>
      </c>
      <c r="H3683" s="12">
        <v>19</v>
      </c>
      <c r="I3683" s="28">
        <f>VLOOKUP(B:B,DIM_PRODUCTS!A:F,5,FALSE)</f>
        <v>12</v>
      </c>
      <c r="J3683" s="28">
        <f>FACT_ORDERS[[#This Row],[ProductPrice]]*FACT_ORDERS[[#This Row],[Quantity]]</f>
        <v>228</v>
      </c>
      <c r="K3683" s="12" t="str">
        <f>VLOOKUP(C:C,DIM_CUSTOMERS!A:G,7,FALSE)</f>
        <v>France</v>
      </c>
      <c r="L3683" s="30" cm="1">
        <f t="array" ref="L3683">_xlfn.IFS(
    AND(FACT_ORDERS[[#This Row],[DeliveryMehtod]]="shippment",FACT_ORDERS[[#This Row],[TotalAmount]]&gt;=200), 0,
    AND(FACT_ORDERS[[#This Row],[DeliveryMehtod]]="pickup"), 15,
    AND(FACT_ORDERS[[#This Row],[DeliveryMehtod]]="shippment",FACT_ORDERS[[#This Row],[TotalAmount]]&lt;200), 35
)</f>
        <v>0</v>
      </c>
      <c r="M3683" s="12" t="str" cm="1">
        <f t="array" ref="M3683">_xlfn.IFS(
    SUMIFS(FACT_ORDERS[TotalAmount], FACT_ORDERS[WD_CUSTOMERS],FACT_ORDERS[[#This Row],[WD_CUSTOMERS]])&gt;=15000, "VIP",
    SUMIFS(FACT_ORDERS[TotalAmount], FACT_ORDERS[WD_CUSTOMERS],FACT_ORDERS[[#This Row],[WD_CUSTOMERS]])&gt;=8000, "Premium",
    TRUE, "Regular"
)</f>
        <v>Premium</v>
      </c>
      <c r="N3683" s="32" cm="1">
        <f t="array" ref="N3683">_xlfn.IFS(
   FACT_ORDERS[[#This Row],[TypeOfClient]]="VIP", 0.2,
   FACT_ORDERS[[#This Row],[TypeOfClient]]="Premium", 0.1,
   TRUE, 0
)</f>
        <v>0.1</v>
      </c>
      <c r="O3683" s="31" cm="1">
        <f t="array" ref="O3683">_xlfn.IFS(
   FACT_ORDERS[[#This Row],[TotalAmount]]&gt;1500, 0.15,
   FACT_ORDERS[[#This Row],[TotalAmount]]&gt;1000, 0.1,
   FACT_ORDERS[[#This Row],[TotalAmount]]&gt;500, 0.05,
   TRUE, 0
)</f>
        <v>0</v>
      </c>
      <c r="P3683" s="28">
        <f xml:space="preserve"> FACT_ORDERS[[#This Row],[TotalAmount]] * (1 - (FACT_ORDERS[[#This Row],[ClientDiscount]] + FACT_ORDERS[[#This Row],[OrderDiscount]]) )</f>
        <v>205.20000000000002</v>
      </c>
      <c r="Q3683" s="28">
        <f>FACT_ORDERS[[#This Row],[TotalAmountWithDiscount]]+FACT_ORDERS[[#This Row],[DeliveryCost]]</f>
        <v>205.20000000000002</v>
      </c>
      <c r="R3683" s="35">
        <v>45424</v>
      </c>
      <c r="S3683" s="35" t="str">
        <f>IF(NETWORKDAYS(FACT_ORDERS[[#This Row],[Order-Date]], FACT_ORDERS[[#This Row],[ArrivalDate ]]) &gt; 10, "Late", "On Time")</f>
        <v>On Time</v>
      </c>
    </row>
    <row r="3684" spans="1:19" x14ac:dyDescent="0.3">
      <c r="A3684" s="12">
        <v>8682</v>
      </c>
      <c r="B3684" s="12">
        <v>295</v>
      </c>
      <c r="C3684" s="12">
        <v>10668</v>
      </c>
      <c r="D3684" s="12">
        <v>3683</v>
      </c>
      <c r="E3684" s="12" t="s">
        <v>244</v>
      </c>
      <c r="F3684" s="13">
        <v>45409</v>
      </c>
      <c r="G3684" s="26" t="s">
        <v>13976</v>
      </c>
      <c r="H3684" s="12">
        <v>9</v>
      </c>
      <c r="I3684" s="28">
        <f>VLOOKUP(B:B,DIM_PRODUCTS!A:F,5,FALSE)</f>
        <v>10</v>
      </c>
      <c r="J3684" s="28">
        <f>FACT_ORDERS[[#This Row],[ProductPrice]]*FACT_ORDERS[[#This Row],[Quantity]]</f>
        <v>90</v>
      </c>
      <c r="K3684" s="12" t="str">
        <f>VLOOKUP(C:C,DIM_CUSTOMERS!A:G,7,FALSE)</f>
        <v>France</v>
      </c>
      <c r="L3684" s="30" cm="1">
        <f t="array" ref="L3684">_xlfn.IFS(
    AND(FACT_ORDERS[[#This Row],[DeliveryMehtod]]="shippment",FACT_ORDERS[[#This Row],[TotalAmount]]&gt;=200), 0,
    AND(FACT_ORDERS[[#This Row],[DeliveryMehtod]]="pickup"), 15,
    AND(FACT_ORDERS[[#This Row],[DeliveryMehtod]]="shippment",FACT_ORDERS[[#This Row],[TotalAmount]]&lt;200), 35
)</f>
        <v>35</v>
      </c>
      <c r="M3684" s="12" t="str" cm="1">
        <f t="array" ref="M3684">_xlfn.IFS(
    SUMIFS(FACT_ORDERS[TotalAmount], FACT_ORDERS[WD_CUSTOMERS],FACT_ORDERS[[#This Row],[WD_CUSTOMERS]])&gt;=15000, "VIP",
    SUMIFS(FACT_ORDERS[TotalAmount], FACT_ORDERS[WD_CUSTOMERS],FACT_ORDERS[[#This Row],[WD_CUSTOMERS]])&gt;=8000, "Premium",
    TRUE, "Regular"
)</f>
        <v>Premium</v>
      </c>
      <c r="N3684" s="32" cm="1">
        <f t="array" ref="N3684">_xlfn.IFS(
   FACT_ORDERS[[#This Row],[TypeOfClient]]="VIP", 0.2,
   FACT_ORDERS[[#This Row],[TypeOfClient]]="Premium", 0.1,
   TRUE, 0
)</f>
        <v>0.1</v>
      </c>
      <c r="O3684" s="31" cm="1">
        <f t="array" ref="O3684">_xlfn.IFS(
   FACT_ORDERS[[#This Row],[TotalAmount]]&gt;1500, 0.15,
   FACT_ORDERS[[#This Row],[TotalAmount]]&gt;1000, 0.1,
   FACT_ORDERS[[#This Row],[TotalAmount]]&gt;500, 0.05,
   TRUE, 0
)</f>
        <v>0</v>
      </c>
      <c r="P3684" s="28">
        <f xml:space="preserve"> FACT_ORDERS[[#This Row],[TotalAmount]] * (1 - (FACT_ORDERS[[#This Row],[ClientDiscount]] + FACT_ORDERS[[#This Row],[OrderDiscount]]) )</f>
        <v>81</v>
      </c>
      <c r="Q3684" s="28">
        <f>FACT_ORDERS[[#This Row],[TotalAmountWithDiscount]]+FACT_ORDERS[[#This Row],[DeliveryCost]]</f>
        <v>116</v>
      </c>
      <c r="R3684" s="35">
        <v>45422</v>
      </c>
      <c r="S3684" s="35" t="str">
        <f>IF(NETWORKDAYS(FACT_ORDERS[[#This Row],[Order-Date]], FACT_ORDERS[[#This Row],[ArrivalDate ]]) &gt; 10, "Late", "On Time")</f>
        <v>On Time</v>
      </c>
    </row>
    <row r="3685" spans="1:19" x14ac:dyDescent="0.3">
      <c r="A3685" s="12">
        <v>8683</v>
      </c>
      <c r="B3685" s="12">
        <v>207</v>
      </c>
      <c r="C3685" s="12">
        <v>10668</v>
      </c>
      <c r="D3685" s="12">
        <v>3684</v>
      </c>
      <c r="E3685" s="12" t="s">
        <v>243</v>
      </c>
      <c r="F3685" s="13">
        <v>45409</v>
      </c>
      <c r="G3685" s="26" t="s">
        <v>13977</v>
      </c>
      <c r="H3685" s="12">
        <v>20</v>
      </c>
      <c r="I3685" s="28">
        <f>VLOOKUP(B:B,DIM_PRODUCTS!A:F,5,FALSE)</f>
        <v>8</v>
      </c>
      <c r="J3685" s="28">
        <f>FACT_ORDERS[[#This Row],[ProductPrice]]*FACT_ORDERS[[#This Row],[Quantity]]</f>
        <v>160</v>
      </c>
      <c r="K3685" s="12" t="str">
        <f>VLOOKUP(C:C,DIM_CUSTOMERS!A:G,7,FALSE)</f>
        <v>France</v>
      </c>
      <c r="L3685" s="30" cm="1">
        <f t="array" ref="L3685">_xlfn.IFS(
    AND(FACT_ORDERS[[#This Row],[DeliveryMehtod]]="shippment",FACT_ORDERS[[#This Row],[TotalAmount]]&gt;=200), 0,
    AND(FACT_ORDERS[[#This Row],[DeliveryMehtod]]="pickup"), 15,
    AND(FACT_ORDERS[[#This Row],[DeliveryMehtod]]="shippment",FACT_ORDERS[[#This Row],[TotalAmount]]&lt;200), 35
)</f>
        <v>15</v>
      </c>
      <c r="M3685" s="12" t="str" cm="1">
        <f t="array" ref="M3685">_xlfn.IFS(
    SUMIFS(FACT_ORDERS[TotalAmount], FACT_ORDERS[WD_CUSTOMERS],FACT_ORDERS[[#This Row],[WD_CUSTOMERS]])&gt;=15000, "VIP",
    SUMIFS(FACT_ORDERS[TotalAmount], FACT_ORDERS[WD_CUSTOMERS],FACT_ORDERS[[#This Row],[WD_CUSTOMERS]])&gt;=8000, "Premium",
    TRUE, "Regular"
)</f>
        <v>Premium</v>
      </c>
      <c r="N3685" s="32" cm="1">
        <f t="array" ref="N3685">_xlfn.IFS(
   FACT_ORDERS[[#This Row],[TypeOfClient]]="VIP", 0.2,
   FACT_ORDERS[[#This Row],[TypeOfClient]]="Premium", 0.1,
   TRUE, 0
)</f>
        <v>0.1</v>
      </c>
      <c r="O3685" s="31" cm="1">
        <f t="array" ref="O3685">_xlfn.IFS(
   FACT_ORDERS[[#This Row],[TotalAmount]]&gt;1500, 0.15,
   FACT_ORDERS[[#This Row],[TotalAmount]]&gt;1000, 0.1,
   FACT_ORDERS[[#This Row],[TotalAmount]]&gt;500, 0.05,
   TRUE, 0
)</f>
        <v>0</v>
      </c>
      <c r="P3685" s="28">
        <f xml:space="preserve"> FACT_ORDERS[[#This Row],[TotalAmount]] * (1 - (FACT_ORDERS[[#This Row],[ClientDiscount]] + FACT_ORDERS[[#This Row],[OrderDiscount]]) )</f>
        <v>144</v>
      </c>
      <c r="Q3685" s="28">
        <f>FACT_ORDERS[[#This Row],[TotalAmountWithDiscount]]+FACT_ORDERS[[#This Row],[DeliveryCost]]</f>
        <v>159</v>
      </c>
      <c r="R3685" s="35">
        <v>45425</v>
      </c>
      <c r="S3685" s="35" t="str">
        <f>IF(NETWORKDAYS(FACT_ORDERS[[#This Row],[Order-Date]], FACT_ORDERS[[#This Row],[ArrivalDate ]]) &gt; 10, "Late", "On Time")</f>
        <v>Late</v>
      </c>
    </row>
    <row r="3686" spans="1:19" x14ac:dyDescent="0.3">
      <c r="A3686" s="12">
        <v>8684</v>
      </c>
      <c r="B3686" s="12">
        <v>226</v>
      </c>
      <c r="C3686" s="12">
        <v>10668</v>
      </c>
      <c r="D3686" s="12">
        <v>3685</v>
      </c>
      <c r="E3686" s="12" t="s">
        <v>243</v>
      </c>
      <c r="F3686" s="13">
        <v>45409</v>
      </c>
      <c r="G3686" s="26" t="s">
        <v>13978</v>
      </c>
      <c r="H3686" s="12">
        <v>25</v>
      </c>
      <c r="I3686" s="28">
        <f>VLOOKUP(B:B,DIM_PRODUCTS!A:F,5,FALSE)</f>
        <v>16</v>
      </c>
      <c r="J3686" s="28">
        <f>FACT_ORDERS[[#This Row],[ProductPrice]]*FACT_ORDERS[[#This Row],[Quantity]]</f>
        <v>400</v>
      </c>
      <c r="K3686" s="12" t="str">
        <f>VLOOKUP(C:C,DIM_CUSTOMERS!A:G,7,FALSE)</f>
        <v>France</v>
      </c>
      <c r="L3686" s="30" cm="1">
        <f t="array" ref="L3686">_xlfn.IFS(
    AND(FACT_ORDERS[[#This Row],[DeliveryMehtod]]="shippment",FACT_ORDERS[[#This Row],[TotalAmount]]&gt;=200), 0,
    AND(FACT_ORDERS[[#This Row],[DeliveryMehtod]]="pickup"), 15,
    AND(FACT_ORDERS[[#This Row],[DeliveryMehtod]]="shippment",FACT_ORDERS[[#This Row],[TotalAmount]]&lt;200), 35
)</f>
        <v>15</v>
      </c>
      <c r="M3686" s="12" t="str" cm="1">
        <f t="array" ref="M3686">_xlfn.IFS(
    SUMIFS(FACT_ORDERS[TotalAmount], FACT_ORDERS[WD_CUSTOMERS],FACT_ORDERS[[#This Row],[WD_CUSTOMERS]])&gt;=15000, "VIP",
    SUMIFS(FACT_ORDERS[TotalAmount], FACT_ORDERS[WD_CUSTOMERS],FACT_ORDERS[[#This Row],[WD_CUSTOMERS]])&gt;=8000, "Premium",
    TRUE, "Regular"
)</f>
        <v>Premium</v>
      </c>
      <c r="N3686" s="32" cm="1">
        <f t="array" ref="N3686">_xlfn.IFS(
   FACT_ORDERS[[#This Row],[TypeOfClient]]="VIP", 0.2,
   FACT_ORDERS[[#This Row],[TypeOfClient]]="Premium", 0.1,
   TRUE, 0
)</f>
        <v>0.1</v>
      </c>
      <c r="O3686" s="31" cm="1">
        <f t="array" ref="O3686">_xlfn.IFS(
   FACT_ORDERS[[#This Row],[TotalAmount]]&gt;1500, 0.15,
   FACT_ORDERS[[#This Row],[TotalAmount]]&gt;1000, 0.1,
   FACT_ORDERS[[#This Row],[TotalAmount]]&gt;500, 0.05,
   TRUE, 0
)</f>
        <v>0</v>
      </c>
      <c r="P3686" s="28">
        <f xml:space="preserve"> FACT_ORDERS[[#This Row],[TotalAmount]] * (1 - (FACT_ORDERS[[#This Row],[ClientDiscount]] + FACT_ORDERS[[#This Row],[OrderDiscount]]) )</f>
        <v>360</v>
      </c>
      <c r="Q3686" s="28">
        <f>FACT_ORDERS[[#This Row],[TotalAmountWithDiscount]]+FACT_ORDERS[[#This Row],[DeliveryCost]]</f>
        <v>375</v>
      </c>
      <c r="R3686" s="35">
        <v>45416</v>
      </c>
      <c r="S3686" s="35" t="str">
        <f>IF(NETWORKDAYS(FACT_ORDERS[[#This Row],[Order-Date]], FACT_ORDERS[[#This Row],[ArrivalDate ]]) &gt; 10, "Late", "On Time")</f>
        <v>On Time</v>
      </c>
    </row>
    <row r="3687" spans="1:19" x14ac:dyDescent="0.3">
      <c r="A3687" s="12">
        <v>8685</v>
      </c>
      <c r="B3687" s="12">
        <v>268</v>
      </c>
      <c r="C3687" s="12">
        <v>10082</v>
      </c>
      <c r="D3687" s="12">
        <v>3686</v>
      </c>
      <c r="E3687" s="12" t="s">
        <v>243</v>
      </c>
      <c r="F3687" s="13">
        <v>45177</v>
      </c>
      <c r="G3687" s="26" t="s">
        <v>13979</v>
      </c>
      <c r="H3687" s="12">
        <v>32</v>
      </c>
      <c r="I3687" s="28">
        <f>VLOOKUP(B:B,DIM_PRODUCTS!A:F,5,FALSE)</f>
        <v>29</v>
      </c>
      <c r="J3687" s="28">
        <f>FACT_ORDERS[[#This Row],[ProductPrice]]*FACT_ORDERS[[#This Row],[Quantity]]</f>
        <v>928</v>
      </c>
      <c r="K3687" s="12" t="str">
        <f>VLOOKUP(C:C,DIM_CUSTOMERS!A:G,7,FALSE)</f>
        <v>USA</v>
      </c>
      <c r="L3687" s="30" cm="1">
        <f t="array" ref="L3687">_xlfn.IFS(
    AND(FACT_ORDERS[[#This Row],[DeliveryMehtod]]="shippment",FACT_ORDERS[[#This Row],[TotalAmount]]&gt;=200), 0,
    AND(FACT_ORDERS[[#This Row],[DeliveryMehtod]]="pickup"), 15,
    AND(FACT_ORDERS[[#This Row],[DeliveryMehtod]]="shippment",FACT_ORDERS[[#This Row],[TotalAmount]]&lt;200), 35
)</f>
        <v>15</v>
      </c>
      <c r="M3687" s="12" t="str" cm="1">
        <f t="array" ref="M3687">_xlfn.IFS(
    SUMIFS(FACT_ORDERS[TotalAmount], FACT_ORDERS[WD_CUSTOMERS],FACT_ORDERS[[#This Row],[WD_CUSTOMERS]])&gt;=15000, "VIP",
    SUMIFS(FACT_ORDERS[TotalAmount], FACT_ORDERS[WD_CUSTOMERS],FACT_ORDERS[[#This Row],[WD_CUSTOMERS]])&gt;=8000, "Premium",
    TRUE, "Regular"
)</f>
        <v>Premium</v>
      </c>
      <c r="N3687" s="32" cm="1">
        <f t="array" ref="N3687">_xlfn.IFS(
   FACT_ORDERS[[#This Row],[TypeOfClient]]="VIP", 0.2,
   FACT_ORDERS[[#This Row],[TypeOfClient]]="Premium", 0.1,
   TRUE, 0
)</f>
        <v>0.1</v>
      </c>
      <c r="O3687" s="31" cm="1">
        <f t="array" ref="O3687">_xlfn.IFS(
   FACT_ORDERS[[#This Row],[TotalAmount]]&gt;1500, 0.15,
   FACT_ORDERS[[#This Row],[TotalAmount]]&gt;1000, 0.1,
   FACT_ORDERS[[#This Row],[TotalAmount]]&gt;500, 0.05,
   TRUE, 0
)</f>
        <v>0.05</v>
      </c>
      <c r="P3687" s="28">
        <f xml:space="preserve"> FACT_ORDERS[[#This Row],[TotalAmount]] * (1 - (FACT_ORDERS[[#This Row],[ClientDiscount]] + FACT_ORDERS[[#This Row],[OrderDiscount]]) )</f>
        <v>788.8</v>
      </c>
      <c r="Q3687" s="28">
        <f>FACT_ORDERS[[#This Row],[TotalAmountWithDiscount]]+FACT_ORDERS[[#This Row],[DeliveryCost]]</f>
        <v>803.8</v>
      </c>
      <c r="R3687" s="35">
        <v>45187</v>
      </c>
      <c r="S3687" s="35" t="str">
        <f>IF(NETWORKDAYS(FACT_ORDERS[[#This Row],[Order-Date]], FACT_ORDERS[[#This Row],[ArrivalDate ]]) &gt; 10, "Late", "On Time")</f>
        <v>On Time</v>
      </c>
    </row>
    <row r="3688" spans="1:19" x14ac:dyDescent="0.3">
      <c r="A3688" s="12">
        <v>8686</v>
      </c>
      <c r="B3688" s="12">
        <v>268</v>
      </c>
      <c r="C3688" s="12">
        <v>10082</v>
      </c>
      <c r="D3688" s="12">
        <v>3687</v>
      </c>
      <c r="E3688" s="12" t="s">
        <v>244</v>
      </c>
      <c r="F3688" s="13">
        <v>45492</v>
      </c>
      <c r="G3688" s="26" t="s">
        <v>13980</v>
      </c>
      <c r="H3688" s="12">
        <v>47</v>
      </c>
      <c r="I3688" s="28">
        <f>VLOOKUP(B:B,DIM_PRODUCTS!A:F,5,FALSE)</f>
        <v>29</v>
      </c>
      <c r="J3688" s="28">
        <f>FACT_ORDERS[[#This Row],[ProductPrice]]*FACT_ORDERS[[#This Row],[Quantity]]</f>
        <v>1363</v>
      </c>
      <c r="K3688" s="12" t="str">
        <f>VLOOKUP(C:C,DIM_CUSTOMERS!A:G,7,FALSE)</f>
        <v>USA</v>
      </c>
      <c r="L3688" s="30" cm="1">
        <f t="array" ref="L3688">_xlfn.IFS(
    AND(FACT_ORDERS[[#This Row],[DeliveryMehtod]]="shippment",FACT_ORDERS[[#This Row],[TotalAmount]]&gt;=200), 0,
    AND(FACT_ORDERS[[#This Row],[DeliveryMehtod]]="pickup"), 15,
    AND(FACT_ORDERS[[#This Row],[DeliveryMehtod]]="shippment",FACT_ORDERS[[#This Row],[TotalAmount]]&lt;200), 35
)</f>
        <v>0</v>
      </c>
      <c r="M3688" s="12" t="str" cm="1">
        <f t="array" ref="M3688">_xlfn.IFS(
    SUMIFS(FACT_ORDERS[TotalAmount], FACT_ORDERS[WD_CUSTOMERS],FACT_ORDERS[[#This Row],[WD_CUSTOMERS]])&gt;=15000, "VIP",
    SUMIFS(FACT_ORDERS[TotalAmount], FACT_ORDERS[WD_CUSTOMERS],FACT_ORDERS[[#This Row],[WD_CUSTOMERS]])&gt;=8000, "Premium",
    TRUE, "Regular"
)</f>
        <v>Premium</v>
      </c>
      <c r="N3688" s="32" cm="1">
        <f t="array" ref="N3688">_xlfn.IFS(
   FACT_ORDERS[[#This Row],[TypeOfClient]]="VIP", 0.2,
   FACT_ORDERS[[#This Row],[TypeOfClient]]="Premium", 0.1,
   TRUE, 0
)</f>
        <v>0.1</v>
      </c>
      <c r="O3688" s="31" cm="1">
        <f t="array" ref="O3688">_xlfn.IFS(
   FACT_ORDERS[[#This Row],[TotalAmount]]&gt;1500, 0.15,
   FACT_ORDERS[[#This Row],[TotalAmount]]&gt;1000, 0.1,
   FACT_ORDERS[[#This Row],[TotalAmount]]&gt;500, 0.05,
   TRUE, 0
)</f>
        <v>0.1</v>
      </c>
      <c r="P3688" s="28">
        <f xml:space="preserve"> FACT_ORDERS[[#This Row],[TotalAmount]] * (1 - (FACT_ORDERS[[#This Row],[ClientDiscount]] + FACT_ORDERS[[#This Row],[OrderDiscount]]) )</f>
        <v>1090.4000000000001</v>
      </c>
      <c r="Q3688" s="28">
        <f>FACT_ORDERS[[#This Row],[TotalAmountWithDiscount]]+FACT_ORDERS[[#This Row],[DeliveryCost]]</f>
        <v>1090.4000000000001</v>
      </c>
      <c r="R3688" s="35">
        <v>45502</v>
      </c>
      <c r="S3688" s="35" t="str">
        <f>IF(NETWORKDAYS(FACT_ORDERS[[#This Row],[Order-Date]], FACT_ORDERS[[#This Row],[ArrivalDate ]]) &gt; 10, "Late", "On Time")</f>
        <v>On Time</v>
      </c>
    </row>
    <row r="3689" spans="1:19" x14ac:dyDescent="0.3">
      <c r="A3689" s="12">
        <v>8687</v>
      </c>
      <c r="B3689" s="12">
        <v>228</v>
      </c>
      <c r="C3689" s="12">
        <v>10082</v>
      </c>
      <c r="D3689" s="12">
        <v>3688</v>
      </c>
      <c r="E3689" s="12" t="s">
        <v>244</v>
      </c>
      <c r="F3689" s="13">
        <v>45492</v>
      </c>
      <c r="G3689" s="26" t="s">
        <v>13981</v>
      </c>
      <c r="H3689" s="12">
        <v>29</v>
      </c>
      <c r="I3689" s="28">
        <f>VLOOKUP(B:B,DIM_PRODUCTS!A:F,5,FALSE)</f>
        <v>22</v>
      </c>
      <c r="J3689" s="28">
        <f>FACT_ORDERS[[#This Row],[ProductPrice]]*FACT_ORDERS[[#This Row],[Quantity]]</f>
        <v>638</v>
      </c>
      <c r="K3689" s="12" t="str">
        <f>VLOOKUP(C:C,DIM_CUSTOMERS!A:G,7,FALSE)</f>
        <v>USA</v>
      </c>
      <c r="L3689" s="30" cm="1">
        <f t="array" ref="L3689">_xlfn.IFS(
    AND(FACT_ORDERS[[#This Row],[DeliveryMehtod]]="shippment",FACT_ORDERS[[#This Row],[TotalAmount]]&gt;=200), 0,
    AND(FACT_ORDERS[[#This Row],[DeliveryMehtod]]="pickup"), 15,
    AND(FACT_ORDERS[[#This Row],[DeliveryMehtod]]="shippment",FACT_ORDERS[[#This Row],[TotalAmount]]&lt;200), 35
)</f>
        <v>0</v>
      </c>
      <c r="M3689" s="12" t="str" cm="1">
        <f t="array" ref="M3689">_xlfn.IFS(
    SUMIFS(FACT_ORDERS[TotalAmount], FACT_ORDERS[WD_CUSTOMERS],FACT_ORDERS[[#This Row],[WD_CUSTOMERS]])&gt;=15000, "VIP",
    SUMIFS(FACT_ORDERS[TotalAmount], FACT_ORDERS[WD_CUSTOMERS],FACT_ORDERS[[#This Row],[WD_CUSTOMERS]])&gt;=8000, "Premium",
    TRUE, "Regular"
)</f>
        <v>Premium</v>
      </c>
      <c r="N3689" s="32" cm="1">
        <f t="array" ref="N3689">_xlfn.IFS(
   FACT_ORDERS[[#This Row],[TypeOfClient]]="VIP", 0.2,
   FACT_ORDERS[[#This Row],[TypeOfClient]]="Premium", 0.1,
   TRUE, 0
)</f>
        <v>0.1</v>
      </c>
      <c r="O3689" s="31" cm="1">
        <f t="array" ref="O3689">_xlfn.IFS(
   FACT_ORDERS[[#This Row],[TotalAmount]]&gt;1500, 0.15,
   FACT_ORDERS[[#This Row],[TotalAmount]]&gt;1000, 0.1,
   FACT_ORDERS[[#This Row],[TotalAmount]]&gt;500, 0.05,
   TRUE, 0
)</f>
        <v>0.05</v>
      </c>
      <c r="P3689" s="28">
        <f xml:space="preserve"> FACT_ORDERS[[#This Row],[TotalAmount]] * (1 - (FACT_ORDERS[[#This Row],[ClientDiscount]] + FACT_ORDERS[[#This Row],[OrderDiscount]]) )</f>
        <v>542.29999999999995</v>
      </c>
      <c r="Q3689" s="28">
        <f>FACT_ORDERS[[#This Row],[TotalAmountWithDiscount]]+FACT_ORDERS[[#This Row],[DeliveryCost]]</f>
        <v>542.29999999999995</v>
      </c>
      <c r="R3689" s="35">
        <v>45499</v>
      </c>
      <c r="S3689" s="35" t="str">
        <f>IF(NETWORKDAYS(FACT_ORDERS[[#This Row],[Order-Date]], FACT_ORDERS[[#This Row],[ArrivalDate ]]) &gt; 10, "Late", "On Time")</f>
        <v>On Time</v>
      </c>
    </row>
    <row r="3690" spans="1:19" x14ac:dyDescent="0.3">
      <c r="A3690" s="12">
        <v>8688</v>
      </c>
      <c r="B3690" s="12">
        <v>268</v>
      </c>
      <c r="C3690" s="12">
        <v>10082</v>
      </c>
      <c r="D3690" s="12">
        <v>3689</v>
      </c>
      <c r="E3690" s="12" t="s">
        <v>243</v>
      </c>
      <c r="F3690" s="13">
        <v>45366</v>
      </c>
      <c r="G3690" s="26" t="s">
        <v>4413</v>
      </c>
      <c r="H3690" s="12">
        <v>34</v>
      </c>
      <c r="I3690" s="28">
        <f>VLOOKUP(B:B,DIM_PRODUCTS!A:F,5,FALSE)</f>
        <v>29</v>
      </c>
      <c r="J3690" s="28">
        <f>FACT_ORDERS[[#This Row],[ProductPrice]]*FACT_ORDERS[[#This Row],[Quantity]]</f>
        <v>986</v>
      </c>
      <c r="K3690" s="12" t="str">
        <f>VLOOKUP(C:C,DIM_CUSTOMERS!A:G,7,FALSE)</f>
        <v>USA</v>
      </c>
      <c r="L3690" s="30" cm="1">
        <f t="array" ref="L3690">_xlfn.IFS(
    AND(FACT_ORDERS[[#This Row],[DeliveryMehtod]]="shippment",FACT_ORDERS[[#This Row],[TotalAmount]]&gt;=200), 0,
    AND(FACT_ORDERS[[#This Row],[DeliveryMehtod]]="pickup"), 15,
    AND(FACT_ORDERS[[#This Row],[DeliveryMehtod]]="shippment",FACT_ORDERS[[#This Row],[TotalAmount]]&lt;200), 35
)</f>
        <v>15</v>
      </c>
      <c r="M3690" s="12" t="str" cm="1">
        <f t="array" ref="M3690">_xlfn.IFS(
    SUMIFS(FACT_ORDERS[TotalAmount], FACT_ORDERS[WD_CUSTOMERS],FACT_ORDERS[[#This Row],[WD_CUSTOMERS]])&gt;=15000, "VIP",
    SUMIFS(FACT_ORDERS[TotalAmount], FACT_ORDERS[WD_CUSTOMERS],FACT_ORDERS[[#This Row],[WD_CUSTOMERS]])&gt;=8000, "Premium",
    TRUE, "Regular"
)</f>
        <v>Premium</v>
      </c>
      <c r="N3690" s="32" cm="1">
        <f t="array" ref="N3690">_xlfn.IFS(
   FACT_ORDERS[[#This Row],[TypeOfClient]]="VIP", 0.2,
   FACT_ORDERS[[#This Row],[TypeOfClient]]="Premium", 0.1,
   TRUE, 0
)</f>
        <v>0.1</v>
      </c>
      <c r="O3690" s="31" cm="1">
        <f t="array" ref="O3690">_xlfn.IFS(
   FACT_ORDERS[[#This Row],[TotalAmount]]&gt;1500, 0.15,
   FACT_ORDERS[[#This Row],[TotalAmount]]&gt;1000, 0.1,
   FACT_ORDERS[[#This Row],[TotalAmount]]&gt;500, 0.05,
   TRUE, 0
)</f>
        <v>0.05</v>
      </c>
      <c r="P3690" s="28">
        <f xml:space="preserve"> FACT_ORDERS[[#This Row],[TotalAmount]] * (1 - (FACT_ORDERS[[#This Row],[ClientDiscount]] + FACT_ORDERS[[#This Row],[OrderDiscount]]) )</f>
        <v>838.1</v>
      </c>
      <c r="Q3690" s="28">
        <f>FACT_ORDERS[[#This Row],[TotalAmountWithDiscount]]+FACT_ORDERS[[#This Row],[DeliveryCost]]</f>
        <v>853.1</v>
      </c>
      <c r="R3690" s="35">
        <v>45375</v>
      </c>
      <c r="S3690" s="35" t="str">
        <f>IF(NETWORKDAYS(FACT_ORDERS[[#This Row],[Order-Date]], FACT_ORDERS[[#This Row],[ArrivalDate ]]) &gt; 10, "Late", "On Time")</f>
        <v>On Time</v>
      </c>
    </row>
    <row r="3691" spans="1:19" x14ac:dyDescent="0.3">
      <c r="A3691" s="12">
        <v>8689</v>
      </c>
      <c r="B3691" s="12">
        <v>228</v>
      </c>
      <c r="C3691" s="12">
        <v>10082</v>
      </c>
      <c r="D3691" s="12">
        <v>3690</v>
      </c>
      <c r="E3691" s="12" t="s">
        <v>244</v>
      </c>
      <c r="F3691" s="13">
        <v>45366</v>
      </c>
      <c r="G3691" s="26" t="s">
        <v>13982</v>
      </c>
      <c r="H3691" s="12">
        <v>40</v>
      </c>
      <c r="I3691" s="28">
        <f>VLOOKUP(B:B,DIM_PRODUCTS!A:F,5,FALSE)</f>
        <v>22</v>
      </c>
      <c r="J3691" s="28">
        <f>FACT_ORDERS[[#This Row],[ProductPrice]]*FACT_ORDERS[[#This Row],[Quantity]]</f>
        <v>880</v>
      </c>
      <c r="K3691" s="12" t="str">
        <f>VLOOKUP(C:C,DIM_CUSTOMERS!A:G,7,FALSE)</f>
        <v>USA</v>
      </c>
      <c r="L3691" s="30" cm="1">
        <f t="array" ref="L3691">_xlfn.IFS(
    AND(FACT_ORDERS[[#This Row],[DeliveryMehtod]]="shippment",FACT_ORDERS[[#This Row],[TotalAmount]]&gt;=200), 0,
    AND(FACT_ORDERS[[#This Row],[DeliveryMehtod]]="pickup"), 15,
    AND(FACT_ORDERS[[#This Row],[DeliveryMehtod]]="shippment",FACT_ORDERS[[#This Row],[TotalAmount]]&lt;200), 35
)</f>
        <v>0</v>
      </c>
      <c r="M3691" s="12" t="str" cm="1">
        <f t="array" ref="M3691">_xlfn.IFS(
    SUMIFS(FACT_ORDERS[TotalAmount], FACT_ORDERS[WD_CUSTOMERS],FACT_ORDERS[[#This Row],[WD_CUSTOMERS]])&gt;=15000, "VIP",
    SUMIFS(FACT_ORDERS[TotalAmount], FACT_ORDERS[WD_CUSTOMERS],FACT_ORDERS[[#This Row],[WD_CUSTOMERS]])&gt;=8000, "Premium",
    TRUE, "Regular"
)</f>
        <v>Premium</v>
      </c>
      <c r="N3691" s="32" cm="1">
        <f t="array" ref="N3691">_xlfn.IFS(
   FACT_ORDERS[[#This Row],[TypeOfClient]]="VIP", 0.2,
   FACT_ORDERS[[#This Row],[TypeOfClient]]="Premium", 0.1,
   TRUE, 0
)</f>
        <v>0.1</v>
      </c>
      <c r="O3691" s="31" cm="1">
        <f t="array" ref="O3691">_xlfn.IFS(
   FACT_ORDERS[[#This Row],[TotalAmount]]&gt;1500, 0.15,
   FACT_ORDERS[[#This Row],[TotalAmount]]&gt;1000, 0.1,
   FACT_ORDERS[[#This Row],[TotalAmount]]&gt;500, 0.05,
   TRUE, 0
)</f>
        <v>0.05</v>
      </c>
      <c r="P3691" s="28">
        <f xml:space="preserve"> FACT_ORDERS[[#This Row],[TotalAmount]] * (1 - (FACT_ORDERS[[#This Row],[ClientDiscount]] + FACT_ORDERS[[#This Row],[OrderDiscount]]) )</f>
        <v>748</v>
      </c>
      <c r="Q3691" s="28">
        <f>FACT_ORDERS[[#This Row],[TotalAmountWithDiscount]]+FACT_ORDERS[[#This Row],[DeliveryCost]]</f>
        <v>748</v>
      </c>
      <c r="R3691" s="35">
        <v>45374</v>
      </c>
      <c r="S3691" s="35" t="str">
        <f>IF(NETWORKDAYS(FACT_ORDERS[[#This Row],[Order-Date]], FACT_ORDERS[[#This Row],[ArrivalDate ]]) &gt; 10, "Late", "On Time")</f>
        <v>On Time</v>
      </c>
    </row>
    <row r="3692" spans="1:19" x14ac:dyDescent="0.3">
      <c r="A3692" s="12">
        <v>8690</v>
      </c>
      <c r="B3692" s="12">
        <v>268</v>
      </c>
      <c r="C3692" s="12">
        <v>10082</v>
      </c>
      <c r="D3692" s="12">
        <v>3691</v>
      </c>
      <c r="E3692" s="12" t="s">
        <v>243</v>
      </c>
      <c r="F3692" s="13">
        <v>45351</v>
      </c>
      <c r="G3692" s="26" t="s">
        <v>13983</v>
      </c>
      <c r="H3692" s="12">
        <v>56</v>
      </c>
      <c r="I3692" s="28">
        <f>VLOOKUP(B:B,DIM_PRODUCTS!A:F,5,FALSE)</f>
        <v>29</v>
      </c>
      <c r="J3692" s="28">
        <f>FACT_ORDERS[[#This Row],[ProductPrice]]*FACT_ORDERS[[#This Row],[Quantity]]</f>
        <v>1624</v>
      </c>
      <c r="K3692" s="12" t="str">
        <f>VLOOKUP(C:C,DIM_CUSTOMERS!A:G,7,FALSE)</f>
        <v>USA</v>
      </c>
      <c r="L3692" s="30" cm="1">
        <f t="array" ref="L3692">_xlfn.IFS(
    AND(FACT_ORDERS[[#This Row],[DeliveryMehtod]]="shippment",FACT_ORDERS[[#This Row],[TotalAmount]]&gt;=200), 0,
    AND(FACT_ORDERS[[#This Row],[DeliveryMehtod]]="pickup"), 15,
    AND(FACT_ORDERS[[#This Row],[DeliveryMehtod]]="shippment",FACT_ORDERS[[#This Row],[TotalAmount]]&lt;200), 35
)</f>
        <v>15</v>
      </c>
      <c r="M3692" s="12" t="str" cm="1">
        <f t="array" ref="M3692">_xlfn.IFS(
    SUMIFS(FACT_ORDERS[TotalAmount], FACT_ORDERS[WD_CUSTOMERS],FACT_ORDERS[[#This Row],[WD_CUSTOMERS]])&gt;=15000, "VIP",
    SUMIFS(FACT_ORDERS[TotalAmount], FACT_ORDERS[WD_CUSTOMERS],FACT_ORDERS[[#This Row],[WD_CUSTOMERS]])&gt;=8000, "Premium",
    TRUE, "Regular"
)</f>
        <v>Premium</v>
      </c>
      <c r="N3692" s="32" cm="1">
        <f t="array" ref="N3692">_xlfn.IFS(
   FACT_ORDERS[[#This Row],[TypeOfClient]]="VIP", 0.2,
   FACT_ORDERS[[#This Row],[TypeOfClient]]="Premium", 0.1,
   TRUE, 0
)</f>
        <v>0.1</v>
      </c>
      <c r="O3692" s="31" cm="1">
        <f t="array" ref="O3692">_xlfn.IFS(
   FACT_ORDERS[[#This Row],[TotalAmount]]&gt;1500, 0.15,
   FACT_ORDERS[[#This Row],[TotalAmount]]&gt;1000, 0.1,
   FACT_ORDERS[[#This Row],[TotalAmount]]&gt;500, 0.05,
   TRUE, 0
)</f>
        <v>0.15</v>
      </c>
      <c r="P3692" s="28">
        <f xml:space="preserve"> FACT_ORDERS[[#This Row],[TotalAmount]] * (1 - (FACT_ORDERS[[#This Row],[ClientDiscount]] + FACT_ORDERS[[#This Row],[OrderDiscount]]) )</f>
        <v>1218</v>
      </c>
      <c r="Q3692" s="28">
        <f>FACT_ORDERS[[#This Row],[TotalAmountWithDiscount]]+FACT_ORDERS[[#This Row],[DeliveryCost]]</f>
        <v>1233</v>
      </c>
      <c r="R3692" s="35">
        <v>45358</v>
      </c>
      <c r="S3692" s="35" t="str">
        <f>IF(NETWORKDAYS(FACT_ORDERS[[#This Row],[Order-Date]], FACT_ORDERS[[#This Row],[ArrivalDate ]]) &gt; 10, "Late", "On Time")</f>
        <v>On Time</v>
      </c>
    </row>
    <row r="3693" spans="1:19" x14ac:dyDescent="0.3">
      <c r="A3693" s="12">
        <v>8691</v>
      </c>
      <c r="B3693" s="12">
        <v>228</v>
      </c>
      <c r="C3693" s="12">
        <v>10082</v>
      </c>
      <c r="D3693" s="12">
        <v>3692</v>
      </c>
      <c r="E3693" s="12" t="s">
        <v>243</v>
      </c>
      <c r="F3693" s="13">
        <v>45351</v>
      </c>
      <c r="G3693" s="26" t="s">
        <v>13984</v>
      </c>
      <c r="H3693" s="12">
        <v>47</v>
      </c>
      <c r="I3693" s="28">
        <f>VLOOKUP(B:B,DIM_PRODUCTS!A:F,5,FALSE)</f>
        <v>22</v>
      </c>
      <c r="J3693" s="28">
        <f>FACT_ORDERS[[#This Row],[ProductPrice]]*FACT_ORDERS[[#This Row],[Quantity]]</f>
        <v>1034</v>
      </c>
      <c r="K3693" s="12" t="str">
        <f>VLOOKUP(C:C,DIM_CUSTOMERS!A:G,7,FALSE)</f>
        <v>USA</v>
      </c>
      <c r="L3693" s="30" cm="1">
        <f t="array" ref="L3693">_xlfn.IFS(
    AND(FACT_ORDERS[[#This Row],[DeliveryMehtod]]="shippment",FACT_ORDERS[[#This Row],[TotalAmount]]&gt;=200), 0,
    AND(FACT_ORDERS[[#This Row],[DeliveryMehtod]]="pickup"), 15,
    AND(FACT_ORDERS[[#This Row],[DeliveryMehtod]]="shippment",FACT_ORDERS[[#This Row],[TotalAmount]]&lt;200), 35
)</f>
        <v>15</v>
      </c>
      <c r="M3693" s="12" t="str" cm="1">
        <f t="array" ref="M3693">_xlfn.IFS(
    SUMIFS(FACT_ORDERS[TotalAmount], FACT_ORDERS[WD_CUSTOMERS],FACT_ORDERS[[#This Row],[WD_CUSTOMERS]])&gt;=15000, "VIP",
    SUMIFS(FACT_ORDERS[TotalAmount], FACT_ORDERS[WD_CUSTOMERS],FACT_ORDERS[[#This Row],[WD_CUSTOMERS]])&gt;=8000, "Premium",
    TRUE, "Regular"
)</f>
        <v>Premium</v>
      </c>
      <c r="N3693" s="32" cm="1">
        <f t="array" ref="N3693">_xlfn.IFS(
   FACT_ORDERS[[#This Row],[TypeOfClient]]="VIP", 0.2,
   FACT_ORDERS[[#This Row],[TypeOfClient]]="Premium", 0.1,
   TRUE, 0
)</f>
        <v>0.1</v>
      </c>
      <c r="O3693" s="31" cm="1">
        <f t="array" ref="O3693">_xlfn.IFS(
   FACT_ORDERS[[#This Row],[TotalAmount]]&gt;1500, 0.15,
   FACT_ORDERS[[#This Row],[TotalAmount]]&gt;1000, 0.1,
   FACT_ORDERS[[#This Row],[TotalAmount]]&gt;500, 0.05,
   TRUE, 0
)</f>
        <v>0.1</v>
      </c>
      <c r="P3693" s="28">
        <f xml:space="preserve"> FACT_ORDERS[[#This Row],[TotalAmount]] * (1 - (FACT_ORDERS[[#This Row],[ClientDiscount]] + FACT_ORDERS[[#This Row],[OrderDiscount]]) )</f>
        <v>827.2</v>
      </c>
      <c r="Q3693" s="28">
        <f>FACT_ORDERS[[#This Row],[TotalAmountWithDiscount]]+FACT_ORDERS[[#This Row],[DeliveryCost]]</f>
        <v>842.2</v>
      </c>
      <c r="R3693" s="35">
        <v>45358</v>
      </c>
      <c r="S3693" s="35" t="str">
        <f>IF(NETWORKDAYS(FACT_ORDERS[[#This Row],[Order-Date]], FACT_ORDERS[[#This Row],[ArrivalDate ]]) &gt; 10, "Late", "On Time")</f>
        <v>On Time</v>
      </c>
    </row>
    <row r="3694" spans="1:19" x14ac:dyDescent="0.3">
      <c r="A3694" s="12">
        <v>8692</v>
      </c>
      <c r="B3694" s="12">
        <v>203</v>
      </c>
      <c r="C3694" s="12">
        <v>10795</v>
      </c>
      <c r="D3694" s="12">
        <v>3693</v>
      </c>
      <c r="E3694" s="12" t="s">
        <v>243</v>
      </c>
      <c r="F3694" s="13">
        <v>45531</v>
      </c>
      <c r="G3694" s="26" t="s">
        <v>13985</v>
      </c>
      <c r="H3694" s="12">
        <v>11</v>
      </c>
      <c r="I3694" s="28">
        <f>VLOOKUP(B:B,DIM_PRODUCTS!A:F,5,FALSE)</f>
        <v>5</v>
      </c>
      <c r="J3694" s="28">
        <f>FACT_ORDERS[[#This Row],[ProductPrice]]*FACT_ORDERS[[#This Row],[Quantity]]</f>
        <v>55</v>
      </c>
      <c r="K3694" s="12" t="str">
        <f>VLOOKUP(C:C,DIM_CUSTOMERS!A:G,7,FALSE)</f>
        <v>France</v>
      </c>
      <c r="L3694" s="30" cm="1">
        <f t="array" ref="L3694">_xlfn.IFS(
    AND(FACT_ORDERS[[#This Row],[DeliveryMehtod]]="shippment",FACT_ORDERS[[#This Row],[TotalAmount]]&gt;=200), 0,
    AND(FACT_ORDERS[[#This Row],[DeliveryMehtod]]="pickup"), 15,
    AND(FACT_ORDERS[[#This Row],[DeliveryMehtod]]="shippment",FACT_ORDERS[[#This Row],[TotalAmount]]&lt;200), 35
)</f>
        <v>15</v>
      </c>
      <c r="M3694" s="12" t="str" cm="1">
        <f t="array" ref="M3694">_xlfn.IFS(
    SUMIFS(FACT_ORDERS[TotalAmount], FACT_ORDERS[WD_CUSTOMERS],FACT_ORDERS[[#This Row],[WD_CUSTOMERS]])&gt;=15000, "VIP",
    SUMIFS(FACT_ORDERS[TotalAmount], FACT_ORDERS[WD_CUSTOMERS],FACT_ORDERS[[#This Row],[WD_CUSTOMERS]])&gt;=8000, "Premium",
    TRUE, "Regular"
)</f>
        <v>Regular</v>
      </c>
      <c r="N3694" s="32" cm="1">
        <f t="array" ref="N3694">_xlfn.IFS(
   FACT_ORDERS[[#This Row],[TypeOfClient]]="VIP", 0.2,
   FACT_ORDERS[[#This Row],[TypeOfClient]]="Premium", 0.1,
   TRUE, 0
)</f>
        <v>0</v>
      </c>
      <c r="O3694" s="31" cm="1">
        <f t="array" ref="O3694">_xlfn.IFS(
   FACT_ORDERS[[#This Row],[TotalAmount]]&gt;1500, 0.15,
   FACT_ORDERS[[#This Row],[TotalAmount]]&gt;1000, 0.1,
   FACT_ORDERS[[#This Row],[TotalAmount]]&gt;500, 0.05,
   TRUE, 0
)</f>
        <v>0</v>
      </c>
      <c r="P3694" s="28">
        <f xml:space="preserve"> FACT_ORDERS[[#This Row],[TotalAmount]] * (1 - (FACT_ORDERS[[#This Row],[ClientDiscount]] + FACT_ORDERS[[#This Row],[OrderDiscount]]) )</f>
        <v>55</v>
      </c>
      <c r="Q3694" s="28">
        <f>FACT_ORDERS[[#This Row],[TotalAmountWithDiscount]]+FACT_ORDERS[[#This Row],[DeliveryCost]]</f>
        <v>70</v>
      </c>
      <c r="R3694" s="35">
        <v>45542</v>
      </c>
      <c r="S3694" s="35" t="str">
        <f>IF(NETWORKDAYS(FACT_ORDERS[[#This Row],[Order-Date]], FACT_ORDERS[[#This Row],[ArrivalDate ]]) &gt; 10, "Late", "On Time")</f>
        <v>On Time</v>
      </c>
    </row>
    <row r="3695" spans="1:19" x14ac:dyDescent="0.3">
      <c r="A3695" s="12">
        <v>8693</v>
      </c>
      <c r="B3695" s="12">
        <v>203</v>
      </c>
      <c r="C3695" s="12">
        <v>10795</v>
      </c>
      <c r="D3695" s="12">
        <v>3694</v>
      </c>
      <c r="E3695" s="12" t="s">
        <v>244</v>
      </c>
      <c r="F3695" s="13">
        <v>45492</v>
      </c>
      <c r="G3695" s="26" t="s">
        <v>13986</v>
      </c>
      <c r="H3695" s="12">
        <v>9</v>
      </c>
      <c r="I3695" s="28">
        <f>VLOOKUP(B:B,DIM_PRODUCTS!A:F,5,FALSE)</f>
        <v>5</v>
      </c>
      <c r="J3695" s="28">
        <f>FACT_ORDERS[[#This Row],[ProductPrice]]*FACT_ORDERS[[#This Row],[Quantity]]</f>
        <v>45</v>
      </c>
      <c r="K3695" s="12" t="str">
        <f>VLOOKUP(C:C,DIM_CUSTOMERS!A:G,7,FALSE)</f>
        <v>France</v>
      </c>
      <c r="L3695" s="30" cm="1">
        <f t="array" ref="L3695">_xlfn.IFS(
    AND(FACT_ORDERS[[#This Row],[DeliveryMehtod]]="shippment",FACT_ORDERS[[#This Row],[TotalAmount]]&gt;=200), 0,
    AND(FACT_ORDERS[[#This Row],[DeliveryMehtod]]="pickup"), 15,
    AND(FACT_ORDERS[[#This Row],[DeliveryMehtod]]="shippment",FACT_ORDERS[[#This Row],[TotalAmount]]&lt;200), 35
)</f>
        <v>35</v>
      </c>
      <c r="M3695" s="12" t="str" cm="1">
        <f t="array" ref="M3695">_xlfn.IFS(
    SUMIFS(FACT_ORDERS[TotalAmount], FACT_ORDERS[WD_CUSTOMERS],FACT_ORDERS[[#This Row],[WD_CUSTOMERS]])&gt;=15000, "VIP",
    SUMIFS(FACT_ORDERS[TotalAmount], FACT_ORDERS[WD_CUSTOMERS],FACT_ORDERS[[#This Row],[WD_CUSTOMERS]])&gt;=8000, "Premium",
    TRUE, "Regular"
)</f>
        <v>Regular</v>
      </c>
      <c r="N3695" s="32" cm="1">
        <f t="array" ref="N3695">_xlfn.IFS(
   FACT_ORDERS[[#This Row],[TypeOfClient]]="VIP", 0.2,
   FACT_ORDERS[[#This Row],[TypeOfClient]]="Premium", 0.1,
   TRUE, 0
)</f>
        <v>0</v>
      </c>
      <c r="O3695" s="31" cm="1">
        <f t="array" ref="O3695">_xlfn.IFS(
   FACT_ORDERS[[#This Row],[TotalAmount]]&gt;1500, 0.15,
   FACT_ORDERS[[#This Row],[TotalAmount]]&gt;1000, 0.1,
   FACT_ORDERS[[#This Row],[TotalAmount]]&gt;500, 0.05,
   TRUE, 0
)</f>
        <v>0</v>
      </c>
      <c r="P3695" s="28">
        <f xml:space="preserve"> FACT_ORDERS[[#This Row],[TotalAmount]] * (1 - (FACT_ORDERS[[#This Row],[ClientDiscount]] + FACT_ORDERS[[#This Row],[OrderDiscount]]) )</f>
        <v>45</v>
      </c>
      <c r="Q3695" s="28">
        <f>FACT_ORDERS[[#This Row],[TotalAmountWithDiscount]]+FACT_ORDERS[[#This Row],[DeliveryCost]]</f>
        <v>80</v>
      </c>
      <c r="R3695" s="35">
        <v>45502</v>
      </c>
      <c r="S3695" s="35" t="str">
        <f>IF(NETWORKDAYS(FACT_ORDERS[[#This Row],[Order-Date]], FACT_ORDERS[[#This Row],[ArrivalDate ]]) &gt; 10, "Late", "On Time")</f>
        <v>On Time</v>
      </c>
    </row>
    <row r="3696" spans="1:19" x14ac:dyDescent="0.3">
      <c r="A3696" s="12">
        <v>8694</v>
      </c>
      <c r="B3696" s="12">
        <v>203</v>
      </c>
      <c r="C3696" s="12">
        <v>10795</v>
      </c>
      <c r="D3696" s="12">
        <v>3695</v>
      </c>
      <c r="E3696" s="12" t="s">
        <v>244</v>
      </c>
      <c r="F3696" s="13">
        <v>45490</v>
      </c>
      <c r="G3696" s="26" t="s">
        <v>13987</v>
      </c>
      <c r="H3696" s="12">
        <v>10</v>
      </c>
      <c r="I3696" s="28">
        <f>VLOOKUP(B:B,DIM_PRODUCTS!A:F,5,FALSE)</f>
        <v>5</v>
      </c>
      <c r="J3696" s="28">
        <f>FACT_ORDERS[[#This Row],[ProductPrice]]*FACT_ORDERS[[#This Row],[Quantity]]</f>
        <v>50</v>
      </c>
      <c r="K3696" s="12" t="str">
        <f>VLOOKUP(C:C,DIM_CUSTOMERS!A:G,7,FALSE)</f>
        <v>France</v>
      </c>
      <c r="L3696" s="30" cm="1">
        <f t="array" ref="L3696">_xlfn.IFS(
    AND(FACT_ORDERS[[#This Row],[DeliveryMehtod]]="shippment",FACT_ORDERS[[#This Row],[TotalAmount]]&gt;=200), 0,
    AND(FACT_ORDERS[[#This Row],[DeliveryMehtod]]="pickup"), 15,
    AND(FACT_ORDERS[[#This Row],[DeliveryMehtod]]="shippment",FACT_ORDERS[[#This Row],[TotalAmount]]&lt;200), 35
)</f>
        <v>35</v>
      </c>
      <c r="M3696" s="12" t="str" cm="1">
        <f t="array" ref="M3696">_xlfn.IFS(
    SUMIFS(FACT_ORDERS[TotalAmount], FACT_ORDERS[WD_CUSTOMERS],FACT_ORDERS[[#This Row],[WD_CUSTOMERS]])&gt;=15000, "VIP",
    SUMIFS(FACT_ORDERS[TotalAmount], FACT_ORDERS[WD_CUSTOMERS],FACT_ORDERS[[#This Row],[WD_CUSTOMERS]])&gt;=8000, "Premium",
    TRUE, "Regular"
)</f>
        <v>Regular</v>
      </c>
      <c r="N3696" s="32" cm="1">
        <f t="array" ref="N3696">_xlfn.IFS(
   FACT_ORDERS[[#This Row],[TypeOfClient]]="VIP", 0.2,
   FACT_ORDERS[[#This Row],[TypeOfClient]]="Premium", 0.1,
   TRUE, 0
)</f>
        <v>0</v>
      </c>
      <c r="O3696" s="31" cm="1">
        <f t="array" ref="O3696">_xlfn.IFS(
   FACT_ORDERS[[#This Row],[TotalAmount]]&gt;1500, 0.15,
   FACT_ORDERS[[#This Row],[TotalAmount]]&gt;1000, 0.1,
   FACT_ORDERS[[#This Row],[TotalAmount]]&gt;500, 0.05,
   TRUE, 0
)</f>
        <v>0</v>
      </c>
      <c r="P3696" s="28">
        <f xml:space="preserve"> FACT_ORDERS[[#This Row],[TotalAmount]] * (1 - (FACT_ORDERS[[#This Row],[ClientDiscount]] + FACT_ORDERS[[#This Row],[OrderDiscount]]) )</f>
        <v>50</v>
      </c>
      <c r="Q3696" s="28">
        <f>FACT_ORDERS[[#This Row],[TotalAmountWithDiscount]]+FACT_ORDERS[[#This Row],[DeliveryCost]]</f>
        <v>85</v>
      </c>
      <c r="R3696" s="35">
        <v>45498</v>
      </c>
      <c r="S3696" s="35" t="str">
        <f>IF(NETWORKDAYS(FACT_ORDERS[[#This Row],[Order-Date]], FACT_ORDERS[[#This Row],[ArrivalDate ]]) &gt; 10, "Late", "On Time")</f>
        <v>On Time</v>
      </c>
    </row>
    <row r="3697" spans="1:19" x14ac:dyDescent="0.3">
      <c r="A3697" s="12">
        <v>8695</v>
      </c>
      <c r="B3697" s="12">
        <v>249</v>
      </c>
      <c r="C3697" s="12">
        <v>10795</v>
      </c>
      <c r="D3697" s="12">
        <v>3696</v>
      </c>
      <c r="E3697" s="12" t="s">
        <v>244</v>
      </c>
      <c r="F3697" s="13">
        <v>45490</v>
      </c>
      <c r="G3697" s="26" t="s">
        <v>13495</v>
      </c>
      <c r="H3697" s="12">
        <v>22</v>
      </c>
      <c r="I3697" s="28">
        <f>VLOOKUP(B:B,DIM_PRODUCTS!A:F,5,FALSE)</f>
        <v>13</v>
      </c>
      <c r="J3697" s="28">
        <f>FACT_ORDERS[[#This Row],[ProductPrice]]*FACT_ORDERS[[#This Row],[Quantity]]</f>
        <v>286</v>
      </c>
      <c r="K3697" s="12" t="str">
        <f>VLOOKUP(C:C,DIM_CUSTOMERS!A:G,7,FALSE)</f>
        <v>France</v>
      </c>
      <c r="L3697" s="30" cm="1">
        <f t="array" ref="L3697">_xlfn.IFS(
    AND(FACT_ORDERS[[#This Row],[DeliveryMehtod]]="shippment",FACT_ORDERS[[#This Row],[TotalAmount]]&gt;=200), 0,
    AND(FACT_ORDERS[[#This Row],[DeliveryMehtod]]="pickup"), 15,
    AND(FACT_ORDERS[[#This Row],[DeliveryMehtod]]="shippment",FACT_ORDERS[[#This Row],[TotalAmount]]&lt;200), 35
)</f>
        <v>0</v>
      </c>
      <c r="M3697" s="12" t="str" cm="1">
        <f t="array" ref="M3697">_xlfn.IFS(
    SUMIFS(FACT_ORDERS[TotalAmount], FACT_ORDERS[WD_CUSTOMERS],FACT_ORDERS[[#This Row],[WD_CUSTOMERS]])&gt;=15000, "VIP",
    SUMIFS(FACT_ORDERS[TotalAmount], FACT_ORDERS[WD_CUSTOMERS],FACT_ORDERS[[#This Row],[WD_CUSTOMERS]])&gt;=8000, "Premium",
    TRUE, "Regular"
)</f>
        <v>Regular</v>
      </c>
      <c r="N3697" s="32" cm="1">
        <f t="array" ref="N3697">_xlfn.IFS(
   FACT_ORDERS[[#This Row],[TypeOfClient]]="VIP", 0.2,
   FACT_ORDERS[[#This Row],[TypeOfClient]]="Premium", 0.1,
   TRUE, 0
)</f>
        <v>0</v>
      </c>
      <c r="O3697" s="31" cm="1">
        <f t="array" ref="O3697">_xlfn.IFS(
   FACT_ORDERS[[#This Row],[TotalAmount]]&gt;1500, 0.15,
   FACT_ORDERS[[#This Row],[TotalAmount]]&gt;1000, 0.1,
   FACT_ORDERS[[#This Row],[TotalAmount]]&gt;500, 0.05,
   TRUE, 0
)</f>
        <v>0</v>
      </c>
      <c r="P3697" s="28">
        <f xml:space="preserve"> FACT_ORDERS[[#This Row],[TotalAmount]] * (1 - (FACT_ORDERS[[#This Row],[ClientDiscount]] + FACT_ORDERS[[#This Row],[OrderDiscount]]) )</f>
        <v>286</v>
      </c>
      <c r="Q3697" s="28">
        <f>FACT_ORDERS[[#This Row],[TotalAmountWithDiscount]]+FACT_ORDERS[[#This Row],[DeliveryCost]]</f>
        <v>286</v>
      </c>
      <c r="R3697" s="35">
        <v>45497</v>
      </c>
      <c r="S3697" s="35" t="str">
        <f>IF(NETWORKDAYS(FACT_ORDERS[[#This Row],[Order-Date]], FACT_ORDERS[[#This Row],[ArrivalDate ]]) &gt; 10, "Late", "On Time")</f>
        <v>On Time</v>
      </c>
    </row>
    <row r="3698" spans="1:19" x14ac:dyDescent="0.3">
      <c r="A3698" s="12">
        <v>8696</v>
      </c>
      <c r="B3698" s="12">
        <v>249</v>
      </c>
      <c r="C3698" s="12">
        <v>10393</v>
      </c>
      <c r="D3698" s="12">
        <v>3697</v>
      </c>
      <c r="E3698" s="12" t="s">
        <v>243</v>
      </c>
      <c r="F3698" s="13">
        <v>45421</v>
      </c>
      <c r="G3698" s="26" t="s">
        <v>13988</v>
      </c>
      <c r="H3698" s="12">
        <v>22</v>
      </c>
      <c r="I3698" s="28">
        <f>VLOOKUP(B:B,DIM_PRODUCTS!A:F,5,FALSE)</f>
        <v>13</v>
      </c>
      <c r="J3698" s="28">
        <f>FACT_ORDERS[[#This Row],[ProductPrice]]*FACT_ORDERS[[#This Row],[Quantity]]</f>
        <v>286</v>
      </c>
      <c r="K3698" s="12" t="str">
        <f>VLOOKUP(C:C,DIM_CUSTOMERS!A:G,7,FALSE)</f>
        <v>USA</v>
      </c>
      <c r="L3698" s="30" cm="1">
        <f t="array" ref="L3698">_xlfn.IFS(
    AND(FACT_ORDERS[[#This Row],[DeliveryMehtod]]="shippment",FACT_ORDERS[[#This Row],[TotalAmount]]&gt;=200), 0,
    AND(FACT_ORDERS[[#This Row],[DeliveryMehtod]]="pickup"), 15,
    AND(FACT_ORDERS[[#This Row],[DeliveryMehtod]]="shippment",FACT_ORDERS[[#This Row],[TotalAmount]]&lt;200), 35
)</f>
        <v>15</v>
      </c>
      <c r="M3698" s="12" t="str" cm="1">
        <f t="array" ref="M3698">_xlfn.IFS(
    SUMIFS(FACT_ORDERS[TotalAmount], FACT_ORDERS[WD_CUSTOMERS],FACT_ORDERS[[#This Row],[WD_CUSTOMERS]])&gt;=15000, "VIP",
    SUMIFS(FACT_ORDERS[TotalAmount], FACT_ORDERS[WD_CUSTOMERS],FACT_ORDERS[[#This Row],[WD_CUSTOMERS]])&gt;=8000, "Premium",
    TRUE, "Regular"
)</f>
        <v>Regular</v>
      </c>
      <c r="N3698" s="32" cm="1">
        <f t="array" ref="N3698">_xlfn.IFS(
   FACT_ORDERS[[#This Row],[TypeOfClient]]="VIP", 0.2,
   FACT_ORDERS[[#This Row],[TypeOfClient]]="Premium", 0.1,
   TRUE, 0
)</f>
        <v>0</v>
      </c>
      <c r="O3698" s="31" cm="1">
        <f t="array" ref="O3698">_xlfn.IFS(
   FACT_ORDERS[[#This Row],[TotalAmount]]&gt;1500, 0.15,
   FACT_ORDERS[[#This Row],[TotalAmount]]&gt;1000, 0.1,
   FACT_ORDERS[[#This Row],[TotalAmount]]&gt;500, 0.05,
   TRUE, 0
)</f>
        <v>0</v>
      </c>
      <c r="P3698" s="28">
        <f xml:space="preserve"> FACT_ORDERS[[#This Row],[TotalAmount]] * (1 - (FACT_ORDERS[[#This Row],[ClientDiscount]] + FACT_ORDERS[[#This Row],[OrderDiscount]]) )</f>
        <v>286</v>
      </c>
      <c r="Q3698" s="28">
        <f>FACT_ORDERS[[#This Row],[TotalAmountWithDiscount]]+FACT_ORDERS[[#This Row],[DeliveryCost]]</f>
        <v>301</v>
      </c>
      <c r="R3698" s="35">
        <v>45431</v>
      </c>
      <c r="S3698" s="35" t="str">
        <f>IF(NETWORKDAYS(FACT_ORDERS[[#This Row],[Order-Date]], FACT_ORDERS[[#This Row],[ArrivalDate ]]) &gt; 10, "Late", "On Time")</f>
        <v>On Time</v>
      </c>
    </row>
    <row r="3699" spans="1:19" x14ac:dyDescent="0.3">
      <c r="A3699" s="12">
        <v>8697</v>
      </c>
      <c r="B3699" s="12">
        <v>270</v>
      </c>
      <c r="C3699" s="12">
        <v>10393</v>
      </c>
      <c r="D3699" s="12">
        <v>3698</v>
      </c>
      <c r="E3699" s="12" t="s">
        <v>243</v>
      </c>
      <c r="F3699" s="13">
        <v>45421</v>
      </c>
      <c r="G3699" s="26" t="s">
        <v>13989</v>
      </c>
      <c r="H3699" s="12">
        <v>21</v>
      </c>
      <c r="I3699" s="28">
        <f>VLOOKUP(B:B,DIM_PRODUCTS!A:F,5,FALSE)</f>
        <v>20</v>
      </c>
      <c r="J3699" s="28">
        <f>FACT_ORDERS[[#This Row],[ProductPrice]]*FACT_ORDERS[[#This Row],[Quantity]]</f>
        <v>420</v>
      </c>
      <c r="K3699" s="12" t="str">
        <f>VLOOKUP(C:C,DIM_CUSTOMERS!A:G,7,FALSE)</f>
        <v>USA</v>
      </c>
      <c r="L3699" s="30" cm="1">
        <f t="array" ref="L3699">_xlfn.IFS(
    AND(FACT_ORDERS[[#This Row],[DeliveryMehtod]]="shippment",FACT_ORDERS[[#This Row],[TotalAmount]]&gt;=200), 0,
    AND(FACT_ORDERS[[#This Row],[DeliveryMehtod]]="pickup"), 15,
    AND(FACT_ORDERS[[#This Row],[DeliveryMehtod]]="shippment",FACT_ORDERS[[#This Row],[TotalAmount]]&lt;200), 35
)</f>
        <v>15</v>
      </c>
      <c r="M3699" s="12" t="str" cm="1">
        <f t="array" ref="M3699">_xlfn.IFS(
    SUMIFS(FACT_ORDERS[TotalAmount], FACT_ORDERS[WD_CUSTOMERS],FACT_ORDERS[[#This Row],[WD_CUSTOMERS]])&gt;=15000, "VIP",
    SUMIFS(FACT_ORDERS[TotalAmount], FACT_ORDERS[WD_CUSTOMERS],FACT_ORDERS[[#This Row],[WD_CUSTOMERS]])&gt;=8000, "Premium",
    TRUE, "Regular"
)</f>
        <v>Regular</v>
      </c>
      <c r="N3699" s="32" cm="1">
        <f t="array" ref="N3699">_xlfn.IFS(
   FACT_ORDERS[[#This Row],[TypeOfClient]]="VIP", 0.2,
   FACT_ORDERS[[#This Row],[TypeOfClient]]="Premium", 0.1,
   TRUE, 0
)</f>
        <v>0</v>
      </c>
      <c r="O3699" s="31" cm="1">
        <f t="array" ref="O3699">_xlfn.IFS(
   FACT_ORDERS[[#This Row],[TotalAmount]]&gt;1500, 0.15,
   FACT_ORDERS[[#This Row],[TotalAmount]]&gt;1000, 0.1,
   FACT_ORDERS[[#This Row],[TotalAmount]]&gt;500, 0.05,
   TRUE, 0
)</f>
        <v>0</v>
      </c>
      <c r="P3699" s="28">
        <f xml:space="preserve"> FACT_ORDERS[[#This Row],[TotalAmount]] * (1 - (FACT_ORDERS[[#This Row],[ClientDiscount]] + FACT_ORDERS[[#This Row],[OrderDiscount]]) )</f>
        <v>420</v>
      </c>
      <c r="Q3699" s="28">
        <f>FACT_ORDERS[[#This Row],[TotalAmountWithDiscount]]+FACT_ORDERS[[#This Row],[DeliveryCost]]</f>
        <v>435</v>
      </c>
      <c r="R3699" s="35">
        <v>45430</v>
      </c>
      <c r="S3699" s="35" t="str">
        <f>IF(NETWORKDAYS(FACT_ORDERS[[#This Row],[Order-Date]], FACT_ORDERS[[#This Row],[ArrivalDate ]]) &gt; 10, "Late", "On Time")</f>
        <v>On Time</v>
      </c>
    </row>
    <row r="3700" spans="1:19" x14ac:dyDescent="0.3">
      <c r="A3700" s="12">
        <v>8698</v>
      </c>
      <c r="B3700" s="12">
        <v>279</v>
      </c>
      <c r="C3700" s="12">
        <v>10178</v>
      </c>
      <c r="D3700" s="12">
        <v>3699</v>
      </c>
      <c r="E3700" s="12" t="s">
        <v>244</v>
      </c>
      <c r="F3700" s="13">
        <v>45385</v>
      </c>
      <c r="G3700" s="26" t="s">
        <v>13990</v>
      </c>
      <c r="H3700" s="12">
        <v>17</v>
      </c>
      <c r="I3700" s="28">
        <f>VLOOKUP(B:B,DIM_PRODUCTS!A:F,5,FALSE)</f>
        <v>24</v>
      </c>
      <c r="J3700" s="28">
        <f>FACT_ORDERS[[#This Row],[ProductPrice]]*FACT_ORDERS[[#This Row],[Quantity]]</f>
        <v>408</v>
      </c>
      <c r="K3700" s="12" t="str">
        <f>VLOOKUP(C:C,DIM_CUSTOMERS!A:G,7,FALSE)</f>
        <v>Mexico</v>
      </c>
      <c r="L3700" s="30" cm="1">
        <f t="array" ref="L3700">_xlfn.IFS(
    AND(FACT_ORDERS[[#This Row],[DeliveryMehtod]]="shippment",FACT_ORDERS[[#This Row],[TotalAmount]]&gt;=200), 0,
    AND(FACT_ORDERS[[#This Row],[DeliveryMehtod]]="pickup"), 15,
    AND(FACT_ORDERS[[#This Row],[DeliveryMehtod]]="shippment",FACT_ORDERS[[#This Row],[TotalAmount]]&lt;200), 35
)</f>
        <v>0</v>
      </c>
      <c r="M3700" s="12" t="str" cm="1">
        <f t="array" ref="M3700">_xlfn.IFS(
    SUMIFS(FACT_ORDERS[TotalAmount], FACT_ORDERS[WD_CUSTOMERS],FACT_ORDERS[[#This Row],[WD_CUSTOMERS]])&gt;=15000, "VIP",
    SUMIFS(FACT_ORDERS[TotalAmount], FACT_ORDERS[WD_CUSTOMERS],FACT_ORDERS[[#This Row],[WD_CUSTOMERS]])&gt;=8000, "Premium",
    TRUE, "Regular"
)</f>
        <v>Regular</v>
      </c>
      <c r="N3700" s="32" cm="1">
        <f t="array" ref="N3700">_xlfn.IFS(
   FACT_ORDERS[[#This Row],[TypeOfClient]]="VIP", 0.2,
   FACT_ORDERS[[#This Row],[TypeOfClient]]="Premium", 0.1,
   TRUE, 0
)</f>
        <v>0</v>
      </c>
      <c r="O3700" s="31" cm="1">
        <f t="array" ref="O3700">_xlfn.IFS(
   FACT_ORDERS[[#This Row],[TotalAmount]]&gt;1500, 0.15,
   FACT_ORDERS[[#This Row],[TotalAmount]]&gt;1000, 0.1,
   FACT_ORDERS[[#This Row],[TotalAmount]]&gt;500, 0.05,
   TRUE, 0
)</f>
        <v>0</v>
      </c>
      <c r="P3700" s="28">
        <f xml:space="preserve"> FACT_ORDERS[[#This Row],[TotalAmount]] * (1 - (FACT_ORDERS[[#This Row],[ClientDiscount]] + FACT_ORDERS[[#This Row],[OrderDiscount]]) )</f>
        <v>408</v>
      </c>
      <c r="Q3700" s="28">
        <f>FACT_ORDERS[[#This Row],[TotalAmountWithDiscount]]+FACT_ORDERS[[#This Row],[DeliveryCost]]</f>
        <v>408</v>
      </c>
      <c r="R3700" s="35">
        <v>45396</v>
      </c>
      <c r="S3700" s="35" t="str">
        <f>IF(NETWORKDAYS(FACT_ORDERS[[#This Row],[Order-Date]], FACT_ORDERS[[#This Row],[ArrivalDate ]]) &gt; 10, "Late", "On Time")</f>
        <v>On Time</v>
      </c>
    </row>
    <row r="3701" spans="1:19" x14ac:dyDescent="0.3">
      <c r="A3701" s="12">
        <v>8699</v>
      </c>
      <c r="B3701" s="12">
        <v>279</v>
      </c>
      <c r="C3701" s="12">
        <v>10178</v>
      </c>
      <c r="D3701" s="12">
        <v>3700</v>
      </c>
      <c r="E3701" s="12" t="s">
        <v>243</v>
      </c>
      <c r="F3701" s="13">
        <v>45275</v>
      </c>
      <c r="G3701" s="26" t="s">
        <v>13991</v>
      </c>
      <c r="H3701" s="12">
        <v>23</v>
      </c>
      <c r="I3701" s="28">
        <f>VLOOKUP(B:B,DIM_PRODUCTS!A:F,5,FALSE)</f>
        <v>24</v>
      </c>
      <c r="J3701" s="28">
        <f>FACT_ORDERS[[#This Row],[ProductPrice]]*FACT_ORDERS[[#This Row],[Quantity]]</f>
        <v>552</v>
      </c>
      <c r="K3701" s="12" t="str">
        <f>VLOOKUP(C:C,DIM_CUSTOMERS!A:G,7,FALSE)</f>
        <v>Mexico</v>
      </c>
      <c r="L3701" s="30" cm="1">
        <f t="array" ref="L3701">_xlfn.IFS(
    AND(FACT_ORDERS[[#This Row],[DeliveryMehtod]]="shippment",FACT_ORDERS[[#This Row],[TotalAmount]]&gt;=200), 0,
    AND(FACT_ORDERS[[#This Row],[DeliveryMehtod]]="pickup"), 15,
    AND(FACT_ORDERS[[#This Row],[DeliveryMehtod]]="shippment",FACT_ORDERS[[#This Row],[TotalAmount]]&lt;200), 35
)</f>
        <v>15</v>
      </c>
      <c r="M3701" s="12" t="str" cm="1">
        <f t="array" ref="M3701">_xlfn.IFS(
    SUMIFS(FACT_ORDERS[TotalAmount], FACT_ORDERS[WD_CUSTOMERS],FACT_ORDERS[[#This Row],[WD_CUSTOMERS]])&gt;=15000, "VIP",
    SUMIFS(FACT_ORDERS[TotalAmount], FACT_ORDERS[WD_CUSTOMERS],FACT_ORDERS[[#This Row],[WD_CUSTOMERS]])&gt;=8000, "Premium",
    TRUE, "Regular"
)</f>
        <v>Regular</v>
      </c>
      <c r="N3701" s="32" cm="1">
        <f t="array" ref="N3701">_xlfn.IFS(
   FACT_ORDERS[[#This Row],[TypeOfClient]]="VIP", 0.2,
   FACT_ORDERS[[#This Row],[TypeOfClient]]="Premium", 0.1,
   TRUE, 0
)</f>
        <v>0</v>
      </c>
      <c r="O3701" s="31" cm="1">
        <f t="array" ref="O3701">_xlfn.IFS(
   FACT_ORDERS[[#This Row],[TotalAmount]]&gt;1500, 0.15,
   FACT_ORDERS[[#This Row],[TotalAmount]]&gt;1000, 0.1,
   FACT_ORDERS[[#This Row],[TotalAmount]]&gt;500, 0.05,
   TRUE, 0
)</f>
        <v>0.05</v>
      </c>
      <c r="P3701" s="28">
        <f xml:space="preserve"> FACT_ORDERS[[#This Row],[TotalAmount]] * (1 - (FACT_ORDERS[[#This Row],[ClientDiscount]] + FACT_ORDERS[[#This Row],[OrderDiscount]]) )</f>
        <v>524.4</v>
      </c>
      <c r="Q3701" s="28">
        <f>FACT_ORDERS[[#This Row],[TotalAmountWithDiscount]]+FACT_ORDERS[[#This Row],[DeliveryCost]]</f>
        <v>539.4</v>
      </c>
      <c r="R3701" s="35">
        <v>45286</v>
      </c>
      <c r="S3701" s="35" t="str">
        <f>IF(NETWORKDAYS(FACT_ORDERS[[#This Row],[Order-Date]], FACT_ORDERS[[#This Row],[ArrivalDate ]]) &gt; 10, "Late", "On Time")</f>
        <v>On Time</v>
      </c>
    </row>
    <row r="3702" spans="1:19" x14ac:dyDescent="0.3">
      <c r="A3702" s="12">
        <v>8700</v>
      </c>
      <c r="B3702" s="12">
        <v>279</v>
      </c>
      <c r="C3702" s="12">
        <v>10327</v>
      </c>
      <c r="D3702" s="12">
        <v>3701</v>
      </c>
      <c r="E3702" s="12" t="s">
        <v>243</v>
      </c>
      <c r="F3702" s="13">
        <v>45560</v>
      </c>
      <c r="G3702" s="26" t="s">
        <v>13992</v>
      </c>
      <c r="H3702" s="12">
        <v>18</v>
      </c>
      <c r="I3702" s="28">
        <f>VLOOKUP(B:B,DIM_PRODUCTS!A:F,5,FALSE)</f>
        <v>24</v>
      </c>
      <c r="J3702" s="28">
        <f>FACT_ORDERS[[#This Row],[ProductPrice]]*FACT_ORDERS[[#This Row],[Quantity]]</f>
        <v>432</v>
      </c>
      <c r="K3702" s="12" t="str">
        <f>VLOOKUP(C:C,DIM_CUSTOMERS!A:G,7,FALSE)</f>
        <v>Mexico</v>
      </c>
      <c r="L3702" s="30" cm="1">
        <f t="array" ref="L3702">_xlfn.IFS(
    AND(FACT_ORDERS[[#This Row],[DeliveryMehtod]]="shippment",FACT_ORDERS[[#This Row],[TotalAmount]]&gt;=200), 0,
    AND(FACT_ORDERS[[#This Row],[DeliveryMehtod]]="pickup"), 15,
    AND(FACT_ORDERS[[#This Row],[DeliveryMehtod]]="shippment",FACT_ORDERS[[#This Row],[TotalAmount]]&lt;200), 35
)</f>
        <v>15</v>
      </c>
      <c r="M3702" s="12" t="str" cm="1">
        <f t="array" ref="M3702">_xlfn.IFS(
    SUMIFS(FACT_ORDERS[TotalAmount], FACT_ORDERS[WD_CUSTOMERS],FACT_ORDERS[[#This Row],[WD_CUSTOMERS]])&gt;=15000, "VIP",
    SUMIFS(FACT_ORDERS[TotalAmount], FACT_ORDERS[WD_CUSTOMERS],FACT_ORDERS[[#This Row],[WD_CUSTOMERS]])&gt;=8000, "Premium",
    TRUE, "Regular"
)</f>
        <v>Regular</v>
      </c>
      <c r="N3702" s="32" cm="1">
        <f t="array" ref="N3702">_xlfn.IFS(
   FACT_ORDERS[[#This Row],[TypeOfClient]]="VIP", 0.2,
   FACT_ORDERS[[#This Row],[TypeOfClient]]="Premium", 0.1,
   TRUE, 0
)</f>
        <v>0</v>
      </c>
      <c r="O3702" s="31" cm="1">
        <f t="array" ref="O3702">_xlfn.IFS(
   FACT_ORDERS[[#This Row],[TotalAmount]]&gt;1500, 0.15,
   FACT_ORDERS[[#This Row],[TotalAmount]]&gt;1000, 0.1,
   FACT_ORDERS[[#This Row],[TotalAmount]]&gt;500, 0.05,
   TRUE, 0
)</f>
        <v>0</v>
      </c>
      <c r="P3702" s="28">
        <f xml:space="preserve"> FACT_ORDERS[[#This Row],[TotalAmount]] * (1 - (FACT_ORDERS[[#This Row],[ClientDiscount]] + FACT_ORDERS[[#This Row],[OrderDiscount]]) )</f>
        <v>432</v>
      </c>
      <c r="Q3702" s="28">
        <f>FACT_ORDERS[[#This Row],[TotalAmountWithDiscount]]+FACT_ORDERS[[#This Row],[DeliveryCost]]</f>
        <v>447</v>
      </c>
      <c r="R3702" s="35">
        <v>45571</v>
      </c>
      <c r="S3702" s="35" t="str">
        <f>IF(NETWORKDAYS(FACT_ORDERS[[#This Row],[Order-Date]], FACT_ORDERS[[#This Row],[ArrivalDate ]]) &gt; 10, "Late", "On Time")</f>
        <v>On Time</v>
      </c>
    </row>
    <row r="3703" spans="1:19" x14ac:dyDescent="0.3">
      <c r="A3703" s="12">
        <v>8701</v>
      </c>
      <c r="B3703" s="12">
        <v>254</v>
      </c>
      <c r="C3703" s="12">
        <v>10844</v>
      </c>
      <c r="D3703" s="12">
        <v>3702</v>
      </c>
      <c r="E3703" s="12" t="s">
        <v>243</v>
      </c>
      <c r="F3703" s="13">
        <v>45470</v>
      </c>
      <c r="G3703" s="26" t="s">
        <v>13993</v>
      </c>
      <c r="H3703" s="12">
        <v>17</v>
      </c>
      <c r="I3703" s="28">
        <f>VLOOKUP(B:B,DIM_PRODUCTS!A:F,5,FALSE)</f>
        <v>27</v>
      </c>
      <c r="J3703" s="28">
        <f>FACT_ORDERS[[#This Row],[ProductPrice]]*FACT_ORDERS[[#This Row],[Quantity]]</f>
        <v>459</v>
      </c>
      <c r="K3703" s="12" t="str">
        <f>VLOOKUP(C:C,DIM_CUSTOMERS!A:G,7,FALSE)</f>
        <v>Italy</v>
      </c>
      <c r="L3703" s="30" cm="1">
        <f t="array" ref="L3703">_xlfn.IFS(
    AND(FACT_ORDERS[[#This Row],[DeliveryMehtod]]="shippment",FACT_ORDERS[[#This Row],[TotalAmount]]&gt;=200), 0,
    AND(FACT_ORDERS[[#This Row],[DeliveryMehtod]]="pickup"), 15,
    AND(FACT_ORDERS[[#This Row],[DeliveryMehtod]]="shippment",FACT_ORDERS[[#This Row],[TotalAmount]]&lt;200), 35
)</f>
        <v>15</v>
      </c>
      <c r="M3703" s="12" t="str" cm="1">
        <f t="array" ref="M3703">_xlfn.IFS(
    SUMIFS(FACT_ORDERS[TotalAmount], FACT_ORDERS[WD_CUSTOMERS],FACT_ORDERS[[#This Row],[WD_CUSTOMERS]])&gt;=15000, "VIP",
    SUMIFS(FACT_ORDERS[TotalAmount], FACT_ORDERS[WD_CUSTOMERS],FACT_ORDERS[[#This Row],[WD_CUSTOMERS]])&gt;=8000, "Premium",
    TRUE, "Regular"
)</f>
        <v>Regular</v>
      </c>
      <c r="N3703" s="32" cm="1">
        <f t="array" ref="N3703">_xlfn.IFS(
   FACT_ORDERS[[#This Row],[TypeOfClient]]="VIP", 0.2,
   FACT_ORDERS[[#This Row],[TypeOfClient]]="Premium", 0.1,
   TRUE, 0
)</f>
        <v>0</v>
      </c>
      <c r="O3703" s="31" cm="1">
        <f t="array" ref="O3703">_xlfn.IFS(
   FACT_ORDERS[[#This Row],[TotalAmount]]&gt;1500, 0.15,
   FACT_ORDERS[[#This Row],[TotalAmount]]&gt;1000, 0.1,
   FACT_ORDERS[[#This Row],[TotalAmount]]&gt;500, 0.05,
   TRUE, 0
)</f>
        <v>0</v>
      </c>
      <c r="P3703" s="28">
        <f xml:space="preserve"> FACT_ORDERS[[#This Row],[TotalAmount]] * (1 - (FACT_ORDERS[[#This Row],[ClientDiscount]] + FACT_ORDERS[[#This Row],[OrderDiscount]]) )</f>
        <v>459</v>
      </c>
      <c r="Q3703" s="28">
        <f>FACT_ORDERS[[#This Row],[TotalAmountWithDiscount]]+FACT_ORDERS[[#This Row],[DeliveryCost]]</f>
        <v>474</v>
      </c>
      <c r="R3703" s="35">
        <v>45478</v>
      </c>
      <c r="S3703" s="35" t="str">
        <f>IF(NETWORKDAYS(FACT_ORDERS[[#This Row],[Order-Date]], FACT_ORDERS[[#This Row],[ArrivalDate ]]) &gt; 10, "Late", "On Time")</f>
        <v>On Time</v>
      </c>
    </row>
    <row r="3704" spans="1:19" x14ac:dyDescent="0.3">
      <c r="A3704" s="12">
        <v>8702</v>
      </c>
      <c r="B3704" s="12">
        <v>263</v>
      </c>
      <c r="C3704" s="12">
        <v>10844</v>
      </c>
      <c r="D3704" s="12">
        <v>3703</v>
      </c>
      <c r="E3704" s="12" t="s">
        <v>244</v>
      </c>
      <c r="F3704" s="13">
        <v>45157</v>
      </c>
      <c r="G3704" s="26" t="s">
        <v>3339</v>
      </c>
      <c r="H3704" s="12">
        <v>47</v>
      </c>
      <c r="I3704" s="28">
        <f>VLOOKUP(B:B,DIM_PRODUCTS!A:F,5,FALSE)</f>
        <v>27</v>
      </c>
      <c r="J3704" s="28">
        <f>FACT_ORDERS[[#This Row],[ProductPrice]]*FACT_ORDERS[[#This Row],[Quantity]]</f>
        <v>1269</v>
      </c>
      <c r="K3704" s="12" t="str">
        <f>VLOOKUP(C:C,DIM_CUSTOMERS!A:G,7,FALSE)</f>
        <v>Italy</v>
      </c>
      <c r="L3704" s="30" cm="1">
        <f t="array" ref="L3704">_xlfn.IFS(
    AND(FACT_ORDERS[[#This Row],[DeliveryMehtod]]="shippment",FACT_ORDERS[[#This Row],[TotalAmount]]&gt;=200), 0,
    AND(FACT_ORDERS[[#This Row],[DeliveryMehtod]]="pickup"), 15,
    AND(FACT_ORDERS[[#This Row],[DeliveryMehtod]]="shippment",FACT_ORDERS[[#This Row],[TotalAmount]]&lt;200), 35
)</f>
        <v>0</v>
      </c>
      <c r="M3704" s="12" t="str" cm="1">
        <f t="array" ref="M3704">_xlfn.IFS(
    SUMIFS(FACT_ORDERS[TotalAmount], FACT_ORDERS[WD_CUSTOMERS],FACT_ORDERS[[#This Row],[WD_CUSTOMERS]])&gt;=15000, "VIP",
    SUMIFS(FACT_ORDERS[TotalAmount], FACT_ORDERS[WD_CUSTOMERS],FACT_ORDERS[[#This Row],[WD_CUSTOMERS]])&gt;=8000, "Premium",
    TRUE, "Regular"
)</f>
        <v>Regular</v>
      </c>
      <c r="N3704" s="32" cm="1">
        <f t="array" ref="N3704">_xlfn.IFS(
   FACT_ORDERS[[#This Row],[TypeOfClient]]="VIP", 0.2,
   FACT_ORDERS[[#This Row],[TypeOfClient]]="Premium", 0.1,
   TRUE, 0
)</f>
        <v>0</v>
      </c>
      <c r="O3704" s="31" cm="1">
        <f t="array" ref="O3704">_xlfn.IFS(
   FACT_ORDERS[[#This Row],[TotalAmount]]&gt;1500, 0.15,
   FACT_ORDERS[[#This Row],[TotalAmount]]&gt;1000, 0.1,
   FACT_ORDERS[[#This Row],[TotalAmount]]&gt;500, 0.05,
   TRUE, 0
)</f>
        <v>0.1</v>
      </c>
      <c r="P3704" s="28">
        <f xml:space="preserve"> FACT_ORDERS[[#This Row],[TotalAmount]] * (1 - (FACT_ORDERS[[#This Row],[ClientDiscount]] + FACT_ORDERS[[#This Row],[OrderDiscount]]) )</f>
        <v>1142.1000000000001</v>
      </c>
      <c r="Q3704" s="28">
        <f>FACT_ORDERS[[#This Row],[TotalAmountWithDiscount]]+FACT_ORDERS[[#This Row],[DeliveryCost]]</f>
        <v>1142.1000000000001</v>
      </c>
      <c r="R3704" s="35">
        <v>45166</v>
      </c>
      <c r="S3704" s="35" t="str">
        <f>IF(NETWORKDAYS(FACT_ORDERS[[#This Row],[Order-Date]], FACT_ORDERS[[#This Row],[ArrivalDate ]]) &gt; 10, "Late", "On Time")</f>
        <v>On Time</v>
      </c>
    </row>
    <row r="3705" spans="1:19" x14ac:dyDescent="0.3">
      <c r="A3705" s="12">
        <v>8703</v>
      </c>
      <c r="B3705" s="12">
        <v>254</v>
      </c>
      <c r="C3705" s="12">
        <v>10844</v>
      </c>
      <c r="D3705" s="12">
        <v>3704</v>
      </c>
      <c r="E3705" s="12" t="s">
        <v>244</v>
      </c>
      <c r="F3705" s="13">
        <v>45157</v>
      </c>
      <c r="G3705" s="26" t="s">
        <v>4645</v>
      </c>
      <c r="H3705" s="12">
        <v>20</v>
      </c>
      <c r="I3705" s="28">
        <f>VLOOKUP(B:B,DIM_PRODUCTS!A:F,5,FALSE)</f>
        <v>27</v>
      </c>
      <c r="J3705" s="28">
        <f>FACT_ORDERS[[#This Row],[ProductPrice]]*FACT_ORDERS[[#This Row],[Quantity]]</f>
        <v>540</v>
      </c>
      <c r="K3705" s="12" t="str">
        <f>VLOOKUP(C:C,DIM_CUSTOMERS!A:G,7,FALSE)</f>
        <v>Italy</v>
      </c>
      <c r="L3705" s="30" cm="1">
        <f t="array" ref="L3705">_xlfn.IFS(
    AND(FACT_ORDERS[[#This Row],[DeliveryMehtod]]="shippment",FACT_ORDERS[[#This Row],[TotalAmount]]&gt;=200), 0,
    AND(FACT_ORDERS[[#This Row],[DeliveryMehtod]]="pickup"), 15,
    AND(FACT_ORDERS[[#This Row],[DeliveryMehtod]]="shippment",FACT_ORDERS[[#This Row],[TotalAmount]]&lt;200), 35
)</f>
        <v>0</v>
      </c>
      <c r="M3705" s="12" t="str" cm="1">
        <f t="array" ref="M3705">_xlfn.IFS(
    SUMIFS(FACT_ORDERS[TotalAmount], FACT_ORDERS[WD_CUSTOMERS],FACT_ORDERS[[#This Row],[WD_CUSTOMERS]])&gt;=15000, "VIP",
    SUMIFS(FACT_ORDERS[TotalAmount], FACT_ORDERS[WD_CUSTOMERS],FACT_ORDERS[[#This Row],[WD_CUSTOMERS]])&gt;=8000, "Premium",
    TRUE, "Regular"
)</f>
        <v>Regular</v>
      </c>
      <c r="N3705" s="32" cm="1">
        <f t="array" ref="N3705">_xlfn.IFS(
   FACT_ORDERS[[#This Row],[TypeOfClient]]="VIP", 0.2,
   FACT_ORDERS[[#This Row],[TypeOfClient]]="Premium", 0.1,
   TRUE, 0
)</f>
        <v>0</v>
      </c>
      <c r="O3705" s="31" cm="1">
        <f t="array" ref="O3705">_xlfn.IFS(
   FACT_ORDERS[[#This Row],[TotalAmount]]&gt;1500, 0.15,
   FACT_ORDERS[[#This Row],[TotalAmount]]&gt;1000, 0.1,
   FACT_ORDERS[[#This Row],[TotalAmount]]&gt;500, 0.05,
   TRUE, 0
)</f>
        <v>0.05</v>
      </c>
      <c r="P3705" s="28">
        <f xml:space="preserve"> FACT_ORDERS[[#This Row],[TotalAmount]] * (1 - (FACT_ORDERS[[#This Row],[ClientDiscount]] + FACT_ORDERS[[#This Row],[OrderDiscount]]) )</f>
        <v>513</v>
      </c>
      <c r="Q3705" s="28">
        <f>FACT_ORDERS[[#This Row],[TotalAmountWithDiscount]]+FACT_ORDERS[[#This Row],[DeliveryCost]]</f>
        <v>513</v>
      </c>
      <c r="R3705" s="35">
        <v>45167</v>
      </c>
      <c r="S3705" s="35" t="str">
        <f>IF(NETWORKDAYS(FACT_ORDERS[[#This Row],[Order-Date]], FACT_ORDERS[[#This Row],[ArrivalDate ]]) &gt; 10, "Late", "On Time")</f>
        <v>On Time</v>
      </c>
    </row>
    <row r="3706" spans="1:19" x14ac:dyDescent="0.3">
      <c r="A3706" s="12">
        <v>8704</v>
      </c>
      <c r="B3706" s="12">
        <v>266</v>
      </c>
      <c r="C3706" s="12">
        <v>10844</v>
      </c>
      <c r="D3706" s="12">
        <v>3705</v>
      </c>
      <c r="E3706" s="12" t="s">
        <v>244</v>
      </c>
      <c r="F3706" s="13">
        <v>45157</v>
      </c>
      <c r="G3706" s="26" t="s">
        <v>13994</v>
      </c>
      <c r="H3706" s="12">
        <v>49</v>
      </c>
      <c r="I3706" s="28">
        <f>VLOOKUP(B:B,DIM_PRODUCTS!A:F,5,FALSE)</f>
        <v>12</v>
      </c>
      <c r="J3706" s="28">
        <f>FACT_ORDERS[[#This Row],[ProductPrice]]*FACT_ORDERS[[#This Row],[Quantity]]</f>
        <v>588</v>
      </c>
      <c r="K3706" s="12" t="str">
        <f>VLOOKUP(C:C,DIM_CUSTOMERS!A:G,7,FALSE)</f>
        <v>Italy</v>
      </c>
      <c r="L3706" s="30" cm="1">
        <f t="array" ref="L3706">_xlfn.IFS(
    AND(FACT_ORDERS[[#This Row],[DeliveryMehtod]]="shippment",FACT_ORDERS[[#This Row],[TotalAmount]]&gt;=200), 0,
    AND(FACT_ORDERS[[#This Row],[DeliveryMehtod]]="pickup"), 15,
    AND(FACT_ORDERS[[#This Row],[DeliveryMehtod]]="shippment",FACT_ORDERS[[#This Row],[TotalAmount]]&lt;200), 35
)</f>
        <v>0</v>
      </c>
      <c r="M3706" s="12" t="str" cm="1">
        <f t="array" ref="M3706">_xlfn.IFS(
    SUMIFS(FACT_ORDERS[TotalAmount], FACT_ORDERS[WD_CUSTOMERS],FACT_ORDERS[[#This Row],[WD_CUSTOMERS]])&gt;=15000, "VIP",
    SUMIFS(FACT_ORDERS[TotalAmount], FACT_ORDERS[WD_CUSTOMERS],FACT_ORDERS[[#This Row],[WD_CUSTOMERS]])&gt;=8000, "Premium",
    TRUE, "Regular"
)</f>
        <v>Regular</v>
      </c>
      <c r="N3706" s="32" cm="1">
        <f t="array" ref="N3706">_xlfn.IFS(
   FACT_ORDERS[[#This Row],[TypeOfClient]]="VIP", 0.2,
   FACT_ORDERS[[#This Row],[TypeOfClient]]="Premium", 0.1,
   TRUE, 0
)</f>
        <v>0</v>
      </c>
      <c r="O3706" s="31" cm="1">
        <f t="array" ref="O3706">_xlfn.IFS(
   FACT_ORDERS[[#This Row],[TotalAmount]]&gt;1500, 0.15,
   FACT_ORDERS[[#This Row],[TotalAmount]]&gt;1000, 0.1,
   FACT_ORDERS[[#This Row],[TotalAmount]]&gt;500, 0.05,
   TRUE, 0
)</f>
        <v>0.05</v>
      </c>
      <c r="P3706" s="28">
        <f xml:space="preserve"> FACT_ORDERS[[#This Row],[TotalAmount]] * (1 - (FACT_ORDERS[[#This Row],[ClientDiscount]] + FACT_ORDERS[[#This Row],[OrderDiscount]]) )</f>
        <v>558.6</v>
      </c>
      <c r="Q3706" s="28">
        <f>FACT_ORDERS[[#This Row],[TotalAmountWithDiscount]]+FACT_ORDERS[[#This Row],[DeliveryCost]]</f>
        <v>558.6</v>
      </c>
      <c r="R3706" s="35">
        <v>45168</v>
      </c>
      <c r="S3706" s="35" t="str">
        <f>IF(NETWORKDAYS(FACT_ORDERS[[#This Row],[Order-Date]], FACT_ORDERS[[#This Row],[ArrivalDate ]]) &gt; 10, "Late", "On Time")</f>
        <v>On Time</v>
      </c>
    </row>
    <row r="3707" spans="1:19" x14ac:dyDescent="0.3">
      <c r="A3707" s="12">
        <v>8705</v>
      </c>
      <c r="B3707" s="12">
        <v>265</v>
      </c>
      <c r="C3707" s="12">
        <v>10387</v>
      </c>
      <c r="D3707" s="12">
        <v>3706</v>
      </c>
      <c r="E3707" s="12" t="s">
        <v>243</v>
      </c>
      <c r="F3707" s="13">
        <v>45509</v>
      </c>
      <c r="G3707" s="26" t="s">
        <v>13995</v>
      </c>
      <c r="H3707" s="12">
        <v>13</v>
      </c>
      <c r="I3707" s="28">
        <f>VLOOKUP(B:B,DIM_PRODUCTS!A:F,5,FALSE)</f>
        <v>13</v>
      </c>
      <c r="J3707" s="28">
        <f>FACT_ORDERS[[#This Row],[ProductPrice]]*FACT_ORDERS[[#This Row],[Quantity]]</f>
        <v>169</v>
      </c>
      <c r="K3707" s="12" t="str">
        <f>VLOOKUP(C:C,DIM_CUSTOMERS!A:G,7,FALSE)</f>
        <v>USA</v>
      </c>
      <c r="L3707" s="30" cm="1">
        <f t="array" ref="L3707">_xlfn.IFS(
    AND(FACT_ORDERS[[#This Row],[DeliveryMehtod]]="shippment",FACT_ORDERS[[#This Row],[TotalAmount]]&gt;=200), 0,
    AND(FACT_ORDERS[[#This Row],[DeliveryMehtod]]="pickup"), 15,
    AND(FACT_ORDERS[[#This Row],[DeliveryMehtod]]="shippment",FACT_ORDERS[[#This Row],[TotalAmount]]&lt;200), 35
)</f>
        <v>15</v>
      </c>
      <c r="M3707" s="12" t="str" cm="1">
        <f t="array" ref="M3707">_xlfn.IFS(
    SUMIFS(FACT_ORDERS[TotalAmount], FACT_ORDERS[WD_CUSTOMERS],FACT_ORDERS[[#This Row],[WD_CUSTOMERS]])&gt;=15000, "VIP",
    SUMIFS(FACT_ORDERS[TotalAmount], FACT_ORDERS[WD_CUSTOMERS],FACT_ORDERS[[#This Row],[WD_CUSTOMERS]])&gt;=8000, "Premium",
    TRUE, "Regular"
)</f>
        <v>VIP</v>
      </c>
      <c r="N3707" s="32" cm="1">
        <f t="array" ref="N3707">_xlfn.IFS(
   FACT_ORDERS[[#This Row],[TypeOfClient]]="VIP", 0.2,
   FACT_ORDERS[[#This Row],[TypeOfClient]]="Premium", 0.1,
   TRUE, 0
)</f>
        <v>0.2</v>
      </c>
      <c r="O3707" s="31" cm="1">
        <f t="array" ref="O3707">_xlfn.IFS(
   FACT_ORDERS[[#This Row],[TotalAmount]]&gt;1500, 0.15,
   FACT_ORDERS[[#This Row],[TotalAmount]]&gt;1000, 0.1,
   FACT_ORDERS[[#This Row],[TotalAmount]]&gt;500, 0.05,
   TRUE, 0
)</f>
        <v>0</v>
      </c>
      <c r="P3707" s="28">
        <f xml:space="preserve"> FACT_ORDERS[[#This Row],[TotalAmount]] * (1 - (FACT_ORDERS[[#This Row],[ClientDiscount]] + FACT_ORDERS[[#This Row],[OrderDiscount]]) )</f>
        <v>135.20000000000002</v>
      </c>
      <c r="Q3707" s="28">
        <f>FACT_ORDERS[[#This Row],[TotalAmountWithDiscount]]+FACT_ORDERS[[#This Row],[DeliveryCost]]</f>
        <v>150.20000000000002</v>
      </c>
      <c r="R3707" s="35">
        <v>45516</v>
      </c>
      <c r="S3707" s="35" t="str">
        <f>IF(NETWORKDAYS(FACT_ORDERS[[#This Row],[Order-Date]], FACT_ORDERS[[#This Row],[ArrivalDate ]]) &gt; 10, "Late", "On Time")</f>
        <v>On Time</v>
      </c>
    </row>
    <row r="3708" spans="1:19" x14ac:dyDescent="0.3">
      <c r="A3708" s="12">
        <v>8706</v>
      </c>
      <c r="B3708" s="12">
        <v>214</v>
      </c>
      <c r="C3708" s="12">
        <v>10387</v>
      </c>
      <c r="D3708" s="12">
        <v>3707</v>
      </c>
      <c r="E3708" s="12" t="s">
        <v>243</v>
      </c>
      <c r="F3708" s="13">
        <v>45509</v>
      </c>
      <c r="G3708" s="26" t="s">
        <v>3399</v>
      </c>
      <c r="H3708" s="12">
        <v>80</v>
      </c>
      <c r="I3708" s="28">
        <f>VLOOKUP(B:B,DIM_PRODUCTS!A:F,5,FALSE)</f>
        <v>46</v>
      </c>
      <c r="J3708" s="28">
        <f>FACT_ORDERS[[#This Row],[ProductPrice]]*FACT_ORDERS[[#This Row],[Quantity]]</f>
        <v>3680</v>
      </c>
      <c r="K3708" s="12" t="str">
        <f>VLOOKUP(C:C,DIM_CUSTOMERS!A:G,7,FALSE)</f>
        <v>USA</v>
      </c>
      <c r="L3708" s="30" cm="1">
        <f t="array" ref="L3708">_xlfn.IFS(
    AND(FACT_ORDERS[[#This Row],[DeliveryMehtod]]="shippment",FACT_ORDERS[[#This Row],[TotalAmount]]&gt;=200), 0,
    AND(FACT_ORDERS[[#This Row],[DeliveryMehtod]]="pickup"), 15,
    AND(FACT_ORDERS[[#This Row],[DeliveryMehtod]]="shippment",FACT_ORDERS[[#This Row],[TotalAmount]]&lt;200), 35
)</f>
        <v>15</v>
      </c>
      <c r="M3708" s="12" t="str" cm="1">
        <f t="array" ref="M3708">_xlfn.IFS(
    SUMIFS(FACT_ORDERS[TotalAmount], FACT_ORDERS[WD_CUSTOMERS],FACT_ORDERS[[#This Row],[WD_CUSTOMERS]])&gt;=15000, "VIP",
    SUMIFS(FACT_ORDERS[TotalAmount], FACT_ORDERS[WD_CUSTOMERS],FACT_ORDERS[[#This Row],[WD_CUSTOMERS]])&gt;=8000, "Premium",
    TRUE, "Regular"
)</f>
        <v>VIP</v>
      </c>
      <c r="N3708" s="32" cm="1">
        <f t="array" ref="N3708">_xlfn.IFS(
   FACT_ORDERS[[#This Row],[TypeOfClient]]="VIP", 0.2,
   FACT_ORDERS[[#This Row],[TypeOfClient]]="Premium", 0.1,
   TRUE, 0
)</f>
        <v>0.2</v>
      </c>
      <c r="O3708" s="31" cm="1">
        <f t="array" ref="O3708">_xlfn.IFS(
   FACT_ORDERS[[#This Row],[TotalAmount]]&gt;1500, 0.15,
   FACT_ORDERS[[#This Row],[TotalAmount]]&gt;1000, 0.1,
   FACT_ORDERS[[#This Row],[TotalAmount]]&gt;500, 0.05,
   TRUE, 0
)</f>
        <v>0.15</v>
      </c>
      <c r="P3708" s="28">
        <f xml:space="preserve"> FACT_ORDERS[[#This Row],[TotalAmount]] * (1 - (FACT_ORDERS[[#This Row],[ClientDiscount]] + FACT_ORDERS[[#This Row],[OrderDiscount]]) )</f>
        <v>2392</v>
      </c>
      <c r="Q3708" s="28">
        <f>FACT_ORDERS[[#This Row],[TotalAmountWithDiscount]]+FACT_ORDERS[[#This Row],[DeliveryCost]]</f>
        <v>2407</v>
      </c>
      <c r="R3708" s="35">
        <v>45518</v>
      </c>
      <c r="S3708" s="35" t="str">
        <f>IF(NETWORKDAYS(FACT_ORDERS[[#This Row],[Order-Date]], FACT_ORDERS[[#This Row],[ArrivalDate ]]) &gt; 10, "Late", "On Time")</f>
        <v>On Time</v>
      </c>
    </row>
    <row r="3709" spans="1:19" x14ac:dyDescent="0.3">
      <c r="A3709" s="12">
        <v>8707</v>
      </c>
      <c r="B3709" s="12">
        <v>277</v>
      </c>
      <c r="C3709" s="12">
        <v>10387</v>
      </c>
      <c r="D3709" s="12">
        <v>3708</v>
      </c>
      <c r="E3709" s="12" t="s">
        <v>243</v>
      </c>
      <c r="F3709" s="13">
        <v>45509</v>
      </c>
      <c r="G3709" s="26" t="s">
        <v>12380</v>
      </c>
      <c r="H3709" s="12">
        <v>27</v>
      </c>
      <c r="I3709" s="28">
        <f>VLOOKUP(B:B,DIM_PRODUCTS!A:F,5,FALSE)</f>
        <v>19</v>
      </c>
      <c r="J3709" s="28">
        <f>FACT_ORDERS[[#This Row],[ProductPrice]]*FACT_ORDERS[[#This Row],[Quantity]]</f>
        <v>513</v>
      </c>
      <c r="K3709" s="12" t="str">
        <f>VLOOKUP(C:C,DIM_CUSTOMERS!A:G,7,FALSE)</f>
        <v>USA</v>
      </c>
      <c r="L3709" s="30" cm="1">
        <f t="array" ref="L3709">_xlfn.IFS(
    AND(FACT_ORDERS[[#This Row],[DeliveryMehtod]]="shippment",FACT_ORDERS[[#This Row],[TotalAmount]]&gt;=200), 0,
    AND(FACT_ORDERS[[#This Row],[DeliveryMehtod]]="pickup"), 15,
    AND(FACT_ORDERS[[#This Row],[DeliveryMehtod]]="shippment",FACT_ORDERS[[#This Row],[TotalAmount]]&lt;200), 35
)</f>
        <v>15</v>
      </c>
      <c r="M3709" s="12" t="str" cm="1">
        <f t="array" ref="M3709">_xlfn.IFS(
    SUMIFS(FACT_ORDERS[TotalAmount], FACT_ORDERS[WD_CUSTOMERS],FACT_ORDERS[[#This Row],[WD_CUSTOMERS]])&gt;=15000, "VIP",
    SUMIFS(FACT_ORDERS[TotalAmount], FACT_ORDERS[WD_CUSTOMERS],FACT_ORDERS[[#This Row],[WD_CUSTOMERS]])&gt;=8000, "Premium",
    TRUE, "Regular"
)</f>
        <v>VIP</v>
      </c>
      <c r="N3709" s="32" cm="1">
        <f t="array" ref="N3709">_xlfn.IFS(
   FACT_ORDERS[[#This Row],[TypeOfClient]]="VIP", 0.2,
   FACT_ORDERS[[#This Row],[TypeOfClient]]="Premium", 0.1,
   TRUE, 0
)</f>
        <v>0.2</v>
      </c>
      <c r="O3709" s="31" cm="1">
        <f t="array" ref="O3709">_xlfn.IFS(
   FACT_ORDERS[[#This Row],[TotalAmount]]&gt;1500, 0.15,
   FACT_ORDERS[[#This Row],[TotalAmount]]&gt;1000, 0.1,
   FACT_ORDERS[[#This Row],[TotalAmount]]&gt;500, 0.05,
   TRUE, 0
)</f>
        <v>0.05</v>
      </c>
      <c r="P3709" s="28">
        <f xml:space="preserve"> FACT_ORDERS[[#This Row],[TotalAmount]] * (1 - (FACT_ORDERS[[#This Row],[ClientDiscount]] + FACT_ORDERS[[#This Row],[OrderDiscount]]) )</f>
        <v>384.75</v>
      </c>
      <c r="Q3709" s="28">
        <f>FACT_ORDERS[[#This Row],[TotalAmountWithDiscount]]+FACT_ORDERS[[#This Row],[DeliveryCost]]</f>
        <v>399.75</v>
      </c>
      <c r="R3709" s="35">
        <v>45516</v>
      </c>
      <c r="S3709" s="35" t="str">
        <f>IF(NETWORKDAYS(FACT_ORDERS[[#This Row],[Order-Date]], FACT_ORDERS[[#This Row],[ArrivalDate ]]) &gt; 10, "Late", "On Time")</f>
        <v>On Time</v>
      </c>
    </row>
    <row r="3710" spans="1:19" x14ac:dyDescent="0.3">
      <c r="A3710" s="12">
        <v>8708</v>
      </c>
      <c r="B3710" s="12">
        <v>265</v>
      </c>
      <c r="C3710" s="12">
        <v>10387</v>
      </c>
      <c r="D3710" s="12">
        <v>3709</v>
      </c>
      <c r="E3710" s="12" t="s">
        <v>244</v>
      </c>
      <c r="F3710" s="13">
        <v>45389</v>
      </c>
      <c r="G3710" s="26" t="s">
        <v>13996</v>
      </c>
      <c r="H3710" s="12">
        <v>24</v>
      </c>
      <c r="I3710" s="28">
        <f>VLOOKUP(B:B,DIM_PRODUCTS!A:F,5,FALSE)</f>
        <v>13</v>
      </c>
      <c r="J3710" s="28">
        <f>FACT_ORDERS[[#This Row],[ProductPrice]]*FACT_ORDERS[[#This Row],[Quantity]]</f>
        <v>312</v>
      </c>
      <c r="K3710" s="12" t="str">
        <f>VLOOKUP(C:C,DIM_CUSTOMERS!A:G,7,FALSE)</f>
        <v>USA</v>
      </c>
      <c r="L3710" s="30" cm="1">
        <f t="array" ref="L3710">_xlfn.IFS(
    AND(FACT_ORDERS[[#This Row],[DeliveryMehtod]]="shippment",FACT_ORDERS[[#This Row],[TotalAmount]]&gt;=200), 0,
    AND(FACT_ORDERS[[#This Row],[DeliveryMehtod]]="pickup"), 15,
    AND(FACT_ORDERS[[#This Row],[DeliveryMehtod]]="shippment",FACT_ORDERS[[#This Row],[TotalAmount]]&lt;200), 35
)</f>
        <v>0</v>
      </c>
      <c r="M3710" s="12" t="str" cm="1">
        <f t="array" ref="M3710">_xlfn.IFS(
    SUMIFS(FACT_ORDERS[TotalAmount], FACT_ORDERS[WD_CUSTOMERS],FACT_ORDERS[[#This Row],[WD_CUSTOMERS]])&gt;=15000, "VIP",
    SUMIFS(FACT_ORDERS[TotalAmount], FACT_ORDERS[WD_CUSTOMERS],FACT_ORDERS[[#This Row],[WD_CUSTOMERS]])&gt;=8000, "Premium",
    TRUE, "Regular"
)</f>
        <v>VIP</v>
      </c>
      <c r="N3710" s="32" cm="1">
        <f t="array" ref="N3710">_xlfn.IFS(
   FACT_ORDERS[[#This Row],[TypeOfClient]]="VIP", 0.2,
   FACT_ORDERS[[#This Row],[TypeOfClient]]="Premium", 0.1,
   TRUE, 0
)</f>
        <v>0.2</v>
      </c>
      <c r="O3710" s="31" cm="1">
        <f t="array" ref="O3710">_xlfn.IFS(
   FACT_ORDERS[[#This Row],[TotalAmount]]&gt;1500, 0.15,
   FACT_ORDERS[[#This Row],[TotalAmount]]&gt;1000, 0.1,
   FACT_ORDERS[[#This Row],[TotalAmount]]&gt;500, 0.05,
   TRUE, 0
)</f>
        <v>0</v>
      </c>
      <c r="P3710" s="28">
        <f xml:space="preserve"> FACT_ORDERS[[#This Row],[TotalAmount]] * (1 - (FACT_ORDERS[[#This Row],[ClientDiscount]] + FACT_ORDERS[[#This Row],[OrderDiscount]]) )</f>
        <v>249.60000000000002</v>
      </c>
      <c r="Q3710" s="28">
        <f>FACT_ORDERS[[#This Row],[TotalAmountWithDiscount]]+FACT_ORDERS[[#This Row],[DeliveryCost]]</f>
        <v>249.60000000000002</v>
      </c>
      <c r="R3710" s="35">
        <v>45400</v>
      </c>
      <c r="S3710" s="35" t="str">
        <f>IF(NETWORKDAYS(FACT_ORDERS[[#This Row],[Order-Date]], FACT_ORDERS[[#This Row],[ArrivalDate ]]) &gt; 10, "Late", "On Time")</f>
        <v>On Time</v>
      </c>
    </row>
    <row r="3711" spans="1:19" x14ac:dyDescent="0.3">
      <c r="A3711" s="12">
        <v>8709</v>
      </c>
      <c r="B3711" s="12">
        <v>214</v>
      </c>
      <c r="C3711" s="12">
        <v>10387</v>
      </c>
      <c r="D3711" s="12">
        <v>3710</v>
      </c>
      <c r="E3711" s="12" t="s">
        <v>244</v>
      </c>
      <c r="F3711" s="13">
        <v>45389</v>
      </c>
      <c r="G3711" s="26" t="s">
        <v>13997</v>
      </c>
      <c r="H3711" s="12">
        <v>44</v>
      </c>
      <c r="I3711" s="28">
        <f>VLOOKUP(B:B,DIM_PRODUCTS!A:F,5,FALSE)</f>
        <v>46</v>
      </c>
      <c r="J3711" s="28">
        <f>FACT_ORDERS[[#This Row],[ProductPrice]]*FACT_ORDERS[[#This Row],[Quantity]]</f>
        <v>2024</v>
      </c>
      <c r="K3711" s="12" t="str">
        <f>VLOOKUP(C:C,DIM_CUSTOMERS!A:G,7,FALSE)</f>
        <v>USA</v>
      </c>
      <c r="L3711" s="30" cm="1">
        <f t="array" ref="L3711">_xlfn.IFS(
    AND(FACT_ORDERS[[#This Row],[DeliveryMehtod]]="shippment",FACT_ORDERS[[#This Row],[TotalAmount]]&gt;=200), 0,
    AND(FACT_ORDERS[[#This Row],[DeliveryMehtod]]="pickup"), 15,
    AND(FACT_ORDERS[[#This Row],[DeliveryMehtod]]="shippment",FACT_ORDERS[[#This Row],[TotalAmount]]&lt;200), 35
)</f>
        <v>0</v>
      </c>
      <c r="M3711" s="12" t="str" cm="1">
        <f t="array" ref="M3711">_xlfn.IFS(
    SUMIFS(FACT_ORDERS[TotalAmount], FACT_ORDERS[WD_CUSTOMERS],FACT_ORDERS[[#This Row],[WD_CUSTOMERS]])&gt;=15000, "VIP",
    SUMIFS(FACT_ORDERS[TotalAmount], FACT_ORDERS[WD_CUSTOMERS],FACT_ORDERS[[#This Row],[WD_CUSTOMERS]])&gt;=8000, "Premium",
    TRUE, "Regular"
)</f>
        <v>VIP</v>
      </c>
      <c r="N3711" s="32" cm="1">
        <f t="array" ref="N3711">_xlfn.IFS(
   FACT_ORDERS[[#This Row],[TypeOfClient]]="VIP", 0.2,
   FACT_ORDERS[[#This Row],[TypeOfClient]]="Premium", 0.1,
   TRUE, 0
)</f>
        <v>0.2</v>
      </c>
      <c r="O3711" s="31" cm="1">
        <f t="array" ref="O3711">_xlfn.IFS(
   FACT_ORDERS[[#This Row],[TotalAmount]]&gt;1500, 0.15,
   FACT_ORDERS[[#This Row],[TotalAmount]]&gt;1000, 0.1,
   FACT_ORDERS[[#This Row],[TotalAmount]]&gt;500, 0.05,
   TRUE, 0
)</f>
        <v>0.15</v>
      </c>
      <c r="P3711" s="28">
        <f xml:space="preserve"> FACT_ORDERS[[#This Row],[TotalAmount]] * (1 - (FACT_ORDERS[[#This Row],[ClientDiscount]] + FACT_ORDERS[[#This Row],[OrderDiscount]]) )</f>
        <v>1315.6000000000001</v>
      </c>
      <c r="Q3711" s="28">
        <f>FACT_ORDERS[[#This Row],[TotalAmountWithDiscount]]+FACT_ORDERS[[#This Row],[DeliveryCost]]</f>
        <v>1315.6000000000001</v>
      </c>
      <c r="R3711" s="35">
        <v>45400</v>
      </c>
      <c r="S3711" s="35" t="str">
        <f>IF(NETWORKDAYS(FACT_ORDERS[[#This Row],[Order-Date]], FACT_ORDERS[[#This Row],[ArrivalDate ]]) &gt; 10, "Late", "On Time")</f>
        <v>On Time</v>
      </c>
    </row>
    <row r="3712" spans="1:19" x14ac:dyDescent="0.3">
      <c r="A3712" s="12">
        <v>8710</v>
      </c>
      <c r="B3712" s="12">
        <v>277</v>
      </c>
      <c r="C3712" s="12">
        <v>10387</v>
      </c>
      <c r="D3712" s="12">
        <v>3711</v>
      </c>
      <c r="E3712" s="12" t="s">
        <v>243</v>
      </c>
      <c r="F3712" s="13">
        <v>45389</v>
      </c>
      <c r="G3712" s="26" t="s">
        <v>13998</v>
      </c>
      <c r="H3712" s="12">
        <v>40</v>
      </c>
      <c r="I3712" s="28">
        <f>VLOOKUP(B:B,DIM_PRODUCTS!A:F,5,FALSE)</f>
        <v>19</v>
      </c>
      <c r="J3712" s="28">
        <f>FACT_ORDERS[[#This Row],[ProductPrice]]*FACT_ORDERS[[#This Row],[Quantity]]</f>
        <v>760</v>
      </c>
      <c r="K3712" s="12" t="str">
        <f>VLOOKUP(C:C,DIM_CUSTOMERS!A:G,7,FALSE)</f>
        <v>USA</v>
      </c>
      <c r="L3712" s="30" cm="1">
        <f t="array" ref="L3712">_xlfn.IFS(
    AND(FACT_ORDERS[[#This Row],[DeliveryMehtod]]="shippment",FACT_ORDERS[[#This Row],[TotalAmount]]&gt;=200), 0,
    AND(FACT_ORDERS[[#This Row],[DeliveryMehtod]]="pickup"), 15,
    AND(FACT_ORDERS[[#This Row],[DeliveryMehtod]]="shippment",FACT_ORDERS[[#This Row],[TotalAmount]]&lt;200), 35
)</f>
        <v>15</v>
      </c>
      <c r="M3712" s="12" t="str" cm="1">
        <f t="array" ref="M3712">_xlfn.IFS(
    SUMIFS(FACT_ORDERS[TotalAmount], FACT_ORDERS[WD_CUSTOMERS],FACT_ORDERS[[#This Row],[WD_CUSTOMERS]])&gt;=15000, "VIP",
    SUMIFS(FACT_ORDERS[TotalAmount], FACT_ORDERS[WD_CUSTOMERS],FACT_ORDERS[[#This Row],[WD_CUSTOMERS]])&gt;=8000, "Premium",
    TRUE, "Regular"
)</f>
        <v>VIP</v>
      </c>
      <c r="N3712" s="32" cm="1">
        <f t="array" ref="N3712">_xlfn.IFS(
   FACT_ORDERS[[#This Row],[TypeOfClient]]="VIP", 0.2,
   FACT_ORDERS[[#This Row],[TypeOfClient]]="Premium", 0.1,
   TRUE, 0
)</f>
        <v>0.2</v>
      </c>
      <c r="O3712" s="31" cm="1">
        <f t="array" ref="O3712">_xlfn.IFS(
   FACT_ORDERS[[#This Row],[TotalAmount]]&gt;1500, 0.15,
   FACT_ORDERS[[#This Row],[TotalAmount]]&gt;1000, 0.1,
   FACT_ORDERS[[#This Row],[TotalAmount]]&gt;500, 0.05,
   TRUE, 0
)</f>
        <v>0.05</v>
      </c>
      <c r="P3712" s="28">
        <f xml:space="preserve"> FACT_ORDERS[[#This Row],[TotalAmount]] * (1 - (FACT_ORDERS[[#This Row],[ClientDiscount]] + FACT_ORDERS[[#This Row],[OrderDiscount]]) )</f>
        <v>570</v>
      </c>
      <c r="Q3712" s="28">
        <f>FACT_ORDERS[[#This Row],[TotalAmountWithDiscount]]+FACT_ORDERS[[#This Row],[DeliveryCost]]</f>
        <v>585</v>
      </c>
      <c r="R3712" s="35">
        <v>45396</v>
      </c>
      <c r="S3712" s="35" t="str">
        <f>IF(NETWORKDAYS(FACT_ORDERS[[#This Row],[Order-Date]], FACT_ORDERS[[#This Row],[ArrivalDate ]]) &gt; 10, "Late", "On Time")</f>
        <v>On Time</v>
      </c>
    </row>
    <row r="3713" spans="1:19" x14ac:dyDescent="0.3">
      <c r="A3713" s="12">
        <v>8711</v>
      </c>
      <c r="B3713" s="12">
        <v>265</v>
      </c>
      <c r="C3713" s="12">
        <v>10387</v>
      </c>
      <c r="D3713" s="12">
        <v>3712</v>
      </c>
      <c r="E3713" s="12" t="s">
        <v>244</v>
      </c>
      <c r="F3713" s="13">
        <v>44612</v>
      </c>
      <c r="G3713" s="26" t="s">
        <v>13999</v>
      </c>
      <c r="H3713" s="12">
        <v>19</v>
      </c>
      <c r="I3713" s="28">
        <f>VLOOKUP(B:B,DIM_PRODUCTS!A:F,5,FALSE)</f>
        <v>13</v>
      </c>
      <c r="J3713" s="28">
        <f>FACT_ORDERS[[#This Row],[ProductPrice]]*FACT_ORDERS[[#This Row],[Quantity]]</f>
        <v>247</v>
      </c>
      <c r="K3713" s="12" t="str">
        <f>VLOOKUP(C:C,DIM_CUSTOMERS!A:G,7,FALSE)</f>
        <v>USA</v>
      </c>
      <c r="L3713" s="30" cm="1">
        <f t="array" ref="L3713">_xlfn.IFS(
    AND(FACT_ORDERS[[#This Row],[DeliveryMehtod]]="shippment",FACT_ORDERS[[#This Row],[TotalAmount]]&gt;=200), 0,
    AND(FACT_ORDERS[[#This Row],[DeliveryMehtod]]="pickup"), 15,
    AND(FACT_ORDERS[[#This Row],[DeliveryMehtod]]="shippment",FACT_ORDERS[[#This Row],[TotalAmount]]&lt;200), 35
)</f>
        <v>0</v>
      </c>
      <c r="M3713" s="12" t="str" cm="1">
        <f t="array" ref="M3713">_xlfn.IFS(
    SUMIFS(FACT_ORDERS[TotalAmount], FACT_ORDERS[WD_CUSTOMERS],FACT_ORDERS[[#This Row],[WD_CUSTOMERS]])&gt;=15000, "VIP",
    SUMIFS(FACT_ORDERS[TotalAmount], FACT_ORDERS[WD_CUSTOMERS],FACT_ORDERS[[#This Row],[WD_CUSTOMERS]])&gt;=8000, "Premium",
    TRUE, "Regular"
)</f>
        <v>VIP</v>
      </c>
      <c r="N3713" s="32" cm="1">
        <f t="array" ref="N3713">_xlfn.IFS(
   FACT_ORDERS[[#This Row],[TypeOfClient]]="VIP", 0.2,
   FACT_ORDERS[[#This Row],[TypeOfClient]]="Premium", 0.1,
   TRUE, 0
)</f>
        <v>0.2</v>
      </c>
      <c r="O3713" s="31" cm="1">
        <f t="array" ref="O3713">_xlfn.IFS(
   FACT_ORDERS[[#This Row],[TotalAmount]]&gt;1500, 0.15,
   FACT_ORDERS[[#This Row],[TotalAmount]]&gt;1000, 0.1,
   FACT_ORDERS[[#This Row],[TotalAmount]]&gt;500, 0.05,
   TRUE, 0
)</f>
        <v>0</v>
      </c>
      <c r="P3713" s="28">
        <f xml:space="preserve"> FACT_ORDERS[[#This Row],[TotalAmount]] * (1 - (FACT_ORDERS[[#This Row],[ClientDiscount]] + FACT_ORDERS[[#This Row],[OrderDiscount]]) )</f>
        <v>197.60000000000002</v>
      </c>
      <c r="Q3713" s="28">
        <f>FACT_ORDERS[[#This Row],[TotalAmountWithDiscount]]+FACT_ORDERS[[#This Row],[DeliveryCost]]</f>
        <v>197.60000000000002</v>
      </c>
      <c r="R3713" s="35">
        <v>44621</v>
      </c>
      <c r="S3713" s="35" t="str">
        <f>IF(NETWORKDAYS(FACT_ORDERS[[#This Row],[Order-Date]], FACT_ORDERS[[#This Row],[ArrivalDate ]]) &gt; 10, "Late", "On Time")</f>
        <v>On Time</v>
      </c>
    </row>
    <row r="3714" spans="1:19" x14ac:dyDescent="0.3">
      <c r="A3714" s="12">
        <v>8712</v>
      </c>
      <c r="B3714" s="12">
        <v>214</v>
      </c>
      <c r="C3714" s="12">
        <v>10387</v>
      </c>
      <c r="D3714" s="12">
        <v>3713</v>
      </c>
      <c r="E3714" s="12" t="s">
        <v>243</v>
      </c>
      <c r="F3714" s="13">
        <v>44612</v>
      </c>
      <c r="G3714" s="26" t="s">
        <v>14000</v>
      </c>
      <c r="H3714" s="12">
        <v>77</v>
      </c>
      <c r="I3714" s="28">
        <f>VLOOKUP(B:B,DIM_PRODUCTS!A:F,5,FALSE)</f>
        <v>46</v>
      </c>
      <c r="J3714" s="28">
        <f>FACT_ORDERS[[#This Row],[ProductPrice]]*FACT_ORDERS[[#This Row],[Quantity]]</f>
        <v>3542</v>
      </c>
      <c r="K3714" s="12" t="str">
        <f>VLOOKUP(C:C,DIM_CUSTOMERS!A:G,7,FALSE)</f>
        <v>USA</v>
      </c>
      <c r="L3714" s="30" cm="1">
        <f t="array" ref="L3714">_xlfn.IFS(
    AND(FACT_ORDERS[[#This Row],[DeliveryMehtod]]="shippment",FACT_ORDERS[[#This Row],[TotalAmount]]&gt;=200), 0,
    AND(FACT_ORDERS[[#This Row],[DeliveryMehtod]]="pickup"), 15,
    AND(FACT_ORDERS[[#This Row],[DeliveryMehtod]]="shippment",FACT_ORDERS[[#This Row],[TotalAmount]]&lt;200), 35
)</f>
        <v>15</v>
      </c>
      <c r="M3714" s="12" t="str" cm="1">
        <f t="array" ref="M3714">_xlfn.IFS(
    SUMIFS(FACT_ORDERS[TotalAmount], FACT_ORDERS[WD_CUSTOMERS],FACT_ORDERS[[#This Row],[WD_CUSTOMERS]])&gt;=15000, "VIP",
    SUMIFS(FACT_ORDERS[TotalAmount], FACT_ORDERS[WD_CUSTOMERS],FACT_ORDERS[[#This Row],[WD_CUSTOMERS]])&gt;=8000, "Premium",
    TRUE, "Regular"
)</f>
        <v>VIP</v>
      </c>
      <c r="N3714" s="32" cm="1">
        <f t="array" ref="N3714">_xlfn.IFS(
   FACT_ORDERS[[#This Row],[TypeOfClient]]="VIP", 0.2,
   FACT_ORDERS[[#This Row],[TypeOfClient]]="Premium", 0.1,
   TRUE, 0
)</f>
        <v>0.2</v>
      </c>
      <c r="O3714" s="31" cm="1">
        <f t="array" ref="O3714">_xlfn.IFS(
   FACT_ORDERS[[#This Row],[TotalAmount]]&gt;1500, 0.15,
   FACT_ORDERS[[#This Row],[TotalAmount]]&gt;1000, 0.1,
   FACT_ORDERS[[#This Row],[TotalAmount]]&gt;500, 0.05,
   TRUE, 0
)</f>
        <v>0.15</v>
      </c>
      <c r="P3714" s="28">
        <f xml:space="preserve"> FACT_ORDERS[[#This Row],[TotalAmount]] * (1 - (FACT_ORDERS[[#This Row],[ClientDiscount]] + FACT_ORDERS[[#This Row],[OrderDiscount]]) )</f>
        <v>2302.3000000000002</v>
      </c>
      <c r="Q3714" s="28">
        <f>FACT_ORDERS[[#This Row],[TotalAmountWithDiscount]]+FACT_ORDERS[[#This Row],[DeliveryCost]]</f>
        <v>2317.3000000000002</v>
      </c>
      <c r="R3714" s="35">
        <v>44619</v>
      </c>
      <c r="S3714" s="35" t="str">
        <f>IF(NETWORKDAYS(FACT_ORDERS[[#This Row],[Order-Date]], FACT_ORDERS[[#This Row],[ArrivalDate ]]) &gt; 10, "Late", "On Time")</f>
        <v>On Time</v>
      </c>
    </row>
    <row r="3715" spans="1:19" x14ac:dyDescent="0.3">
      <c r="A3715" s="12">
        <v>8713</v>
      </c>
      <c r="B3715" s="12">
        <v>277</v>
      </c>
      <c r="C3715" s="12">
        <v>10387</v>
      </c>
      <c r="D3715" s="12">
        <v>3714</v>
      </c>
      <c r="E3715" s="12" t="s">
        <v>243</v>
      </c>
      <c r="F3715" s="13">
        <v>44612</v>
      </c>
      <c r="G3715" s="26" t="s">
        <v>14001</v>
      </c>
      <c r="H3715" s="12">
        <v>36</v>
      </c>
      <c r="I3715" s="28">
        <f>VLOOKUP(B:B,DIM_PRODUCTS!A:F,5,FALSE)</f>
        <v>19</v>
      </c>
      <c r="J3715" s="28">
        <f>FACT_ORDERS[[#This Row],[ProductPrice]]*FACT_ORDERS[[#This Row],[Quantity]]</f>
        <v>684</v>
      </c>
      <c r="K3715" s="12" t="str">
        <f>VLOOKUP(C:C,DIM_CUSTOMERS!A:G,7,FALSE)</f>
        <v>USA</v>
      </c>
      <c r="L3715" s="30" cm="1">
        <f t="array" ref="L3715">_xlfn.IFS(
    AND(FACT_ORDERS[[#This Row],[DeliveryMehtod]]="shippment",FACT_ORDERS[[#This Row],[TotalAmount]]&gt;=200), 0,
    AND(FACT_ORDERS[[#This Row],[DeliveryMehtod]]="pickup"), 15,
    AND(FACT_ORDERS[[#This Row],[DeliveryMehtod]]="shippment",FACT_ORDERS[[#This Row],[TotalAmount]]&lt;200), 35
)</f>
        <v>15</v>
      </c>
      <c r="M3715" s="12" t="str" cm="1">
        <f t="array" ref="M3715">_xlfn.IFS(
    SUMIFS(FACT_ORDERS[TotalAmount], FACT_ORDERS[WD_CUSTOMERS],FACT_ORDERS[[#This Row],[WD_CUSTOMERS]])&gt;=15000, "VIP",
    SUMIFS(FACT_ORDERS[TotalAmount], FACT_ORDERS[WD_CUSTOMERS],FACT_ORDERS[[#This Row],[WD_CUSTOMERS]])&gt;=8000, "Premium",
    TRUE, "Regular"
)</f>
        <v>VIP</v>
      </c>
      <c r="N3715" s="32" cm="1">
        <f t="array" ref="N3715">_xlfn.IFS(
   FACT_ORDERS[[#This Row],[TypeOfClient]]="VIP", 0.2,
   FACT_ORDERS[[#This Row],[TypeOfClient]]="Premium", 0.1,
   TRUE, 0
)</f>
        <v>0.2</v>
      </c>
      <c r="O3715" s="31" cm="1">
        <f t="array" ref="O3715">_xlfn.IFS(
   FACT_ORDERS[[#This Row],[TotalAmount]]&gt;1500, 0.15,
   FACT_ORDERS[[#This Row],[TotalAmount]]&gt;1000, 0.1,
   FACT_ORDERS[[#This Row],[TotalAmount]]&gt;500, 0.05,
   TRUE, 0
)</f>
        <v>0.05</v>
      </c>
      <c r="P3715" s="28">
        <f xml:space="preserve"> FACT_ORDERS[[#This Row],[TotalAmount]] * (1 - (FACT_ORDERS[[#This Row],[ClientDiscount]] + FACT_ORDERS[[#This Row],[OrderDiscount]]) )</f>
        <v>513</v>
      </c>
      <c r="Q3715" s="28">
        <f>FACT_ORDERS[[#This Row],[TotalAmountWithDiscount]]+FACT_ORDERS[[#This Row],[DeliveryCost]]</f>
        <v>528</v>
      </c>
      <c r="R3715" s="35">
        <v>44621</v>
      </c>
      <c r="S3715" s="35" t="str">
        <f>IF(NETWORKDAYS(FACT_ORDERS[[#This Row],[Order-Date]], FACT_ORDERS[[#This Row],[ArrivalDate ]]) &gt; 10, "Late", "On Time")</f>
        <v>On Time</v>
      </c>
    </row>
    <row r="3716" spans="1:19" x14ac:dyDescent="0.3">
      <c r="A3716" s="12">
        <v>8714</v>
      </c>
      <c r="B3716" s="12">
        <v>265</v>
      </c>
      <c r="C3716" s="12">
        <v>10387</v>
      </c>
      <c r="D3716" s="12">
        <v>3715</v>
      </c>
      <c r="E3716" s="12" t="s">
        <v>243</v>
      </c>
      <c r="F3716" s="13">
        <v>45474</v>
      </c>
      <c r="G3716" s="26" t="s">
        <v>4417</v>
      </c>
      <c r="H3716" s="12">
        <v>14</v>
      </c>
      <c r="I3716" s="28">
        <f>VLOOKUP(B:B,DIM_PRODUCTS!A:F,5,FALSE)</f>
        <v>13</v>
      </c>
      <c r="J3716" s="28">
        <f>FACT_ORDERS[[#This Row],[ProductPrice]]*FACT_ORDERS[[#This Row],[Quantity]]</f>
        <v>182</v>
      </c>
      <c r="K3716" s="12" t="str">
        <f>VLOOKUP(C:C,DIM_CUSTOMERS!A:G,7,FALSE)</f>
        <v>USA</v>
      </c>
      <c r="L3716" s="30" cm="1">
        <f t="array" ref="L3716">_xlfn.IFS(
    AND(FACT_ORDERS[[#This Row],[DeliveryMehtod]]="shippment",FACT_ORDERS[[#This Row],[TotalAmount]]&gt;=200), 0,
    AND(FACT_ORDERS[[#This Row],[DeliveryMehtod]]="pickup"), 15,
    AND(FACT_ORDERS[[#This Row],[DeliveryMehtod]]="shippment",FACT_ORDERS[[#This Row],[TotalAmount]]&lt;200), 35
)</f>
        <v>15</v>
      </c>
      <c r="M3716" s="12" t="str" cm="1">
        <f t="array" ref="M3716">_xlfn.IFS(
    SUMIFS(FACT_ORDERS[TotalAmount], FACT_ORDERS[WD_CUSTOMERS],FACT_ORDERS[[#This Row],[WD_CUSTOMERS]])&gt;=15000, "VIP",
    SUMIFS(FACT_ORDERS[TotalAmount], FACT_ORDERS[WD_CUSTOMERS],FACT_ORDERS[[#This Row],[WD_CUSTOMERS]])&gt;=8000, "Premium",
    TRUE, "Regular"
)</f>
        <v>VIP</v>
      </c>
      <c r="N3716" s="32" cm="1">
        <f t="array" ref="N3716">_xlfn.IFS(
   FACT_ORDERS[[#This Row],[TypeOfClient]]="VIP", 0.2,
   FACT_ORDERS[[#This Row],[TypeOfClient]]="Premium", 0.1,
   TRUE, 0
)</f>
        <v>0.2</v>
      </c>
      <c r="O3716" s="31" cm="1">
        <f t="array" ref="O3716">_xlfn.IFS(
   FACT_ORDERS[[#This Row],[TotalAmount]]&gt;1500, 0.15,
   FACT_ORDERS[[#This Row],[TotalAmount]]&gt;1000, 0.1,
   FACT_ORDERS[[#This Row],[TotalAmount]]&gt;500, 0.05,
   TRUE, 0
)</f>
        <v>0</v>
      </c>
      <c r="P3716" s="28">
        <f xml:space="preserve"> FACT_ORDERS[[#This Row],[TotalAmount]] * (1 - (FACT_ORDERS[[#This Row],[ClientDiscount]] + FACT_ORDERS[[#This Row],[OrderDiscount]]) )</f>
        <v>145.6</v>
      </c>
      <c r="Q3716" s="28">
        <f>FACT_ORDERS[[#This Row],[TotalAmountWithDiscount]]+FACT_ORDERS[[#This Row],[DeliveryCost]]</f>
        <v>160.6</v>
      </c>
      <c r="R3716" s="35">
        <v>45483</v>
      </c>
      <c r="S3716" s="35" t="str">
        <f>IF(NETWORKDAYS(FACT_ORDERS[[#This Row],[Order-Date]], FACT_ORDERS[[#This Row],[ArrivalDate ]]) &gt; 10, "Late", "On Time")</f>
        <v>On Time</v>
      </c>
    </row>
    <row r="3717" spans="1:19" x14ac:dyDescent="0.3">
      <c r="A3717" s="12">
        <v>8715</v>
      </c>
      <c r="B3717" s="12">
        <v>214</v>
      </c>
      <c r="C3717" s="12">
        <v>10387</v>
      </c>
      <c r="D3717" s="12">
        <v>3716</v>
      </c>
      <c r="E3717" s="12" t="s">
        <v>244</v>
      </c>
      <c r="F3717" s="13">
        <v>45474</v>
      </c>
      <c r="G3717" s="26" t="s">
        <v>14002</v>
      </c>
      <c r="H3717" s="12">
        <v>58</v>
      </c>
      <c r="I3717" s="28">
        <f>VLOOKUP(B:B,DIM_PRODUCTS!A:F,5,FALSE)</f>
        <v>46</v>
      </c>
      <c r="J3717" s="28">
        <f>FACT_ORDERS[[#This Row],[ProductPrice]]*FACT_ORDERS[[#This Row],[Quantity]]</f>
        <v>2668</v>
      </c>
      <c r="K3717" s="12" t="str">
        <f>VLOOKUP(C:C,DIM_CUSTOMERS!A:G,7,FALSE)</f>
        <v>USA</v>
      </c>
      <c r="L3717" s="30" cm="1">
        <f t="array" ref="L3717">_xlfn.IFS(
    AND(FACT_ORDERS[[#This Row],[DeliveryMehtod]]="shippment",FACT_ORDERS[[#This Row],[TotalAmount]]&gt;=200), 0,
    AND(FACT_ORDERS[[#This Row],[DeliveryMehtod]]="pickup"), 15,
    AND(FACT_ORDERS[[#This Row],[DeliveryMehtod]]="shippment",FACT_ORDERS[[#This Row],[TotalAmount]]&lt;200), 35
)</f>
        <v>0</v>
      </c>
      <c r="M3717" s="12" t="str" cm="1">
        <f t="array" ref="M3717">_xlfn.IFS(
    SUMIFS(FACT_ORDERS[TotalAmount], FACT_ORDERS[WD_CUSTOMERS],FACT_ORDERS[[#This Row],[WD_CUSTOMERS]])&gt;=15000, "VIP",
    SUMIFS(FACT_ORDERS[TotalAmount], FACT_ORDERS[WD_CUSTOMERS],FACT_ORDERS[[#This Row],[WD_CUSTOMERS]])&gt;=8000, "Premium",
    TRUE, "Regular"
)</f>
        <v>VIP</v>
      </c>
      <c r="N3717" s="32" cm="1">
        <f t="array" ref="N3717">_xlfn.IFS(
   FACT_ORDERS[[#This Row],[TypeOfClient]]="VIP", 0.2,
   FACT_ORDERS[[#This Row],[TypeOfClient]]="Premium", 0.1,
   TRUE, 0
)</f>
        <v>0.2</v>
      </c>
      <c r="O3717" s="31" cm="1">
        <f t="array" ref="O3717">_xlfn.IFS(
   FACT_ORDERS[[#This Row],[TotalAmount]]&gt;1500, 0.15,
   FACT_ORDERS[[#This Row],[TotalAmount]]&gt;1000, 0.1,
   FACT_ORDERS[[#This Row],[TotalAmount]]&gt;500, 0.05,
   TRUE, 0
)</f>
        <v>0.15</v>
      </c>
      <c r="P3717" s="28">
        <f xml:space="preserve"> FACT_ORDERS[[#This Row],[TotalAmount]] * (1 - (FACT_ORDERS[[#This Row],[ClientDiscount]] + FACT_ORDERS[[#This Row],[OrderDiscount]]) )</f>
        <v>1734.2</v>
      </c>
      <c r="Q3717" s="28">
        <f>FACT_ORDERS[[#This Row],[TotalAmountWithDiscount]]+FACT_ORDERS[[#This Row],[DeliveryCost]]</f>
        <v>1734.2</v>
      </c>
      <c r="R3717" s="35">
        <v>45483</v>
      </c>
      <c r="S3717" s="35" t="str">
        <f>IF(NETWORKDAYS(FACT_ORDERS[[#This Row],[Order-Date]], FACT_ORDERS[[#This Row],[ArrivalDate ]]) &gt; 10, "Late", "On Time")</f>
        <v>On Time</v>
      </c>
    </row>
    <row r="3718" spans="1:19" x14ac:dyDescent="0.3">
      <c r="A3718" s="12">
        <v>8716</v>
      </c>
      <c r="B3718" s="12">
        <v>277</v>
      </c>
      <c r="C3718" s="12">
        <v>10387</v>
      </c>
      <c r="D3718" s="12">
        <v>3717</v>
      </c>
      <c r="E3718" s="12" t="s">
        <v>244</v>
      </c>
      <c r="F3718" s="13">
        <v>45474</v>
      </c>
      <c r="G3718" s="26" t="s">
        <v>14003</v>
      </c>
      <c r="H3718" s="12">
        <v>42</v>
      </c>
      <c r="I3718" s="28">
        <f>VLOOKUP(B:B,DIM_PRODUCTS!A:F,5,FALSE)</f>
        <v>19</v>
      </c>
      <c r="J3718" s="28">
        <f>FACT_ORDERS[[#This Row],[ProductPrice]]*FACT_ORDERS[[#This Row],[Quantity]]</f>
        <v>798</v>
      </c>
      <c r="K3718" s="12" t="str">
        <f>VLOOKUP(C:C,DIM_CUSTOMERS!A:G,7,FALSE)</f>
        <v>USA</v>
      </c>
      <c r="L3718" s="30" cm="1">
        <f t="array" ref="L3718">_xlfn.IFS(
    AND(FACT_ORDERS[[#This Row],[DeliveryMehtod]]="shippment",FACT_ORDERS[[#This Row],[TotalAmount]]&gt;=200), 0,
    AND(FACT_ORDERS[[#This Row],[DeliveryMehtod]]="pickup"), 15,
    AND(FACT_ORDERS[[#This Row],[DeliveryMehtod]]="shippment",FACT_ORDERS[[#This Row],[TotalAmount]]&lt;200), 35
)</f>
        <v>0</v>
      </c>
      <c r="M3718" s="12" t="str" cm="1">
        <f t="array" ref="M3718">_xlfn.IFS(
    SUMIFS(FACT_ORDERS[TotalAmount], FACT_ORDERS[WD_CUSTOMERS],FACT_ORDERS[[#This Row],[WD_CUSTOMERS]])&gt;=15000, "VIP",
    SUMIFS(FACT_ORDERS[TotalAmount], FACT_ORDERS[WD_CUSTOMERS],FACT_ORDERS[[#This Row],[WD_CUSTOMERS]])&gt;=8000, "Premium",
    TRUE, "Regular"
)</f>
        <v>VIP</v>
      </c>
      <c r="N3718" s="32" cm="1">
        <f t="array" ref="N3718">_xlfn.IFS(
   FACT_ORDERS[[#This Row],[TypeOfClient]]="VIP", 0.2,
   FACT_ORDERS[[#This Row],[TypeOfClient]]="Premium", 0.1,
   TRUE, 0
)</f>
        <v>0.2</v>
      </c>
      <c r="O3718" s="31" cm="1">
        <f t="array" ref="O3718">_xlfn.IFS(
   FACT_ORDERS[[#This Row],[TotalAmount]]&gt;1500, 0.15,
   FACT_ORDERS[[#This Row],[TotalAmount]]&gt;1000, 0.1,
   FACT_ORDERS[[#This Row],[TotalAmount]]&gt;500, 0.05,
   TRUE, 0
)</f>
        <v>0.05</v>
      </c>
      <c r="P3718" s="28">
        <f xml:space="preserve"> FACT_ORDERS[[#This Row],[TotalAmount]] * (1 - (FACT_ORDERS[[#This Row],[ClientDiscount]] + FACT_ORDERS[[#This Row],[OrderDiscount]]) )</f>
        <v>598.5</v>
      </c>
      <c r="Q3718" s="28">
        <f>FACT_ORDERS[[#This Row],[TotalAmountWithDiscount]]+FACT_ORDERS[[#This Row],[DeliveryCost]]</f>
        <v>598.5</v>
      </c>
      <c r="R3718" s="35">
        <v>45482</v>
      </c>
      <c r="S3718" s="35" t="str">
        <f>IF(NETWORKDAYS(FACT_ORDERS[[#This Row],[Order-Date]], FACT_ORDERS[[#This Row],[ArrivalDate ]]) &gt; 10, "Late", "On Time")</f>
        <v>On Time</v>
      </c>
    </row>
    <row r="3719" spans="1:19" x14ac:dyDescent="0.3">
      <c r="A3719" s="12">
        <v>8717</v>
      </c>
      <c r="B3719" s="12">
        <v>265</v>
      </c>
      <c r="C3719" s="12">
        <v>10387</v>
      </c>
      <c r="D3719" s="12">
        <v>3718</v>
      </c>
      <c r="E3719" s="12" t="s">
        <v>244</v>
      </c>
      <c r="F3719" s="13">
        <v>45350</v>
      </c>
      <c r="G3719" s="26" t="s">
        <v>14004</v>
      </c>
      <c r="H3719" s="12">
        <v>14</v>
      </c>
      <c r="I3719" s="28">
        <f>VLOOKUP(B:B,DIM_PRODUCTS!A:F,5,FALSE)</f>
        <v>13</v>
      </c>
      <c r="J3719" s="28">
        <f>FACT_ORDERS[[#This Row],[ProductPrice]]*FACT_ORDERS[[#This Row],[Quantity]]</f>
        <v>182</v>
      </c>
      <c r="K3719" s="12" t="str">
        <f>VLOOKUP(C:C,DIM_CUSTOMERS!A:G,7,FALSE)</f>
        <v>USA</v>
      </c>
      <c r="L3719" s="30" cm="1">
        <f t="array" ref="L3719">_xlfn.IFS(
    AND(FACT_ORDERS[[#This Row],[DeliveryMehtod]]="shippment",FACT_ORDERS[[#This Row],[TotalAmount]]&gt;=200), 0,
    AND(FACT_ORDERS[[#This Row],[DeliveryMehtod]]="pickup"), 15,
    AND(FACT_ORDERS[[#This Row],[DeliveryMehtod]]="shippment",FACT_ORDERS[[#This Row],[TotalAmount]]&lt;200), 35
)</f>
        <v>35</v>
      </c>
      <c r="M3719" s="12" t="str" cm="1">
        <f t="array" ref="M3719">_xlfn.IFS(
    SUMIFS(FACT_ORDERS[TotalAmount], FACT_ORDERS[WD_CUSTOMERS],FACT_ORDERS[[#This Row],[WD_CUSTOMERS]])&gt;=15000, "VIP",
    SUMIFS(FACT_ORDERS[TotalAmount], FACT_ORDERS[WD_CUSTOMERS],FACT_ORDERS[[#This Row],[WD_CUSTOMERS]])&gt;=8000, "Premium",
    TRUE, "Regular"
)</f>
        <v>VIP</v>
      </c>
      <c r="N3719" s="32" cm="1">
        <f t="array" ref="N3719">_xlfn.IFS(
   FACT_ORDERS[[#This Row],[TypeOfClient]]="VIP", 0.2,
   FACT_ORDERS[[#This Row],[TypeOfClient]]="Premium", 0.1,
   TRUE, 0
)</f>
        <v>0.2</v>
      </c>
      <c r="O3719" s="31" cm="1">
        <f t="array" ref="O3719">_xlfn.IFS(
   FACT_ORDERS[[#This Row],[TotalAmount]]&gt;1500, 0.15,
   FACT_ORDERS[[#This Row],[TotalAmount]]&gt;1000, 0.1,
   FACT_ORDERS[[#This Row],[TotalAmount]]&gt;500, 0.05,
   TRUE, 0
)</f>
        <v>0</v>
      </c>
      <c r="P3719" s="28">
        <f xml:space="preserve"> FACT_ORDERS[[#This Row],[TotalAmount]] * (1 - (FACT_ORDERS[[#This Row],[ClientDiscount]] + FACT_ORDERS[[#This Row],[OrderDiscount]]) )</f>
        <v>145.6</v>
      </c>
      <c r="Q3719" s="28">
        <f>FACT_ORDERS[[#This Row],[TotalAmountWithDiscount]]+FACT_ORDERS[[#This Row],[DeliveryCost]]</f>
        <v>180.6</v>
      </c>
      <c r="R3719" s="35">
        <v>45361</v>
      </c>
      <c r="S3719" s="35" t="str">
        <f>IF(NETWORKDAYS(FACT_ORDERS[[#This Row],[Order-Date]], FACT_ORDERS[[#This Row],[ArrivalDate ]]) &gt; 10, "Late", "On Time")</f>
        <v>On Time</v>
      </c>
    </row>
    <row r="3720" spans="1:19" x14ac:dyDescent="0.3">
      <c r="A3720" s="12">
        <v>8718</v>
      </c>
      <c r="B3720" s="12">
        <v>214</v>
      </c>
      <c r="C3720" s="12">
        <v>10387</v>
      </c>
      <c r="D3720" s="12">
        <v>3719</v>
      </c>
      <c r="E3720" s="12" t="s">
        <v>243</v>
      </c>
      <c r="F3720" s="13">
        <v>45350</v>
      </c>
      <c r="G3720" s="26" t="s">
        <v>14005</v>
      </c>
      <c r="H3720" s="12">
        <v>80</v>
      </c>
      <c r="I3720" s="28">
        <f>VLOOKUP(B:B,DIM_PRODUCTS!A:F,5,FALSE)</f>
        <v>46</v>
      </c>
      <c r="J3720" s="28">
        <f>FACT_ORDERS[[#This Row],[ProductPrice]]*FACT_ORDERS[[#This Row],[Quantity]]</f>
        <v>3680</v>
      </c>
      <c r="K3720" s="12" t="str">
        <f>VLOOKUP(C:C,DIM_CUSTOMERS!A:G,7,FALSE)</f>
        <v>USA</v>
      </c>
      <c r="L3720" s="30" cm="1">
        <f t="array" ref="L3720">_xlfn.IFS(
    AND(FACT_ORDERS[[#This Row],[DeliveryMehtod]]="shippment",FACT_ORDERS[[#This Row],[TotalAmount]]&gt;=200), 0,
    AND(FACT_ORDERS[[#This Row],[DeliveryMehtod]]="pickup"), 15,
    AND(FACT_ORDERS[[#This Row],[DeliveryMehtod]]="shippment",FACT_ORDERS[[#This Row],[TotalAmount]]&lt;200), 35
)</f>
        <v>15</v>
      </c>
      <c r="M3720" s="12" t="str" cm="1">
        <f t="array" ref="M3720">_xlfn.IFS(
    SUMIFS(FACT_ORDERS[TotalAmount], FACT_ORDERS[WD_CUSTOMERS],FACT_ORDERS[[#This Row],[WD_CUSTOMERS]])&gt;=15000, "VIP",
    SUMIFS(FACT_ORDERS[TotalAmount], FACT_ORDERS[WD_CUSTOMERS],FACT_ORDERS[[#This Row],[WD_CUSTOMERS]])&gt;=8000, "Premium",
    TRUE, "Regular"
)</f>
        <v>VIP</v>
      </c>
      <c r="N3720" s="32" cm="1">
        <f t="array" ref="N3720">_xlfn.IFS(
   FACT_ORDERS[[#This Row],[TypeOfClient]]="VIP", 0.2,
   FACT_ORDERS[[#This Row],[TypeOfClient]]="Premium", 0.1,
   TRUE, 0
)</f>
        <v>0.2</v>
      </c>
      <c r="O3720" s="31" cm="1">
        <f t="array" ref="O3720">_xlfn.IFS(
   FACT_ORDERS[[#This Row],[TotalAmount]]&gt;1500, 0.15,
   FACT_ORDERS[[#This Row],[TotalAmount]]&gt;1000, 0.1,
   FACT_ORDERS[[#This Row],[TotalAmount]]&gt;500, 0.05,
   TRUE, 0
)</f>
        <v>0.15</v>
      </c>
      <c r="P3720" s="28">
        <f xml:space="preserve"> FACT_ORDERS[[#This Row],[TotalAmount]] * (1 - (FACT_ORDERS[[#This Row],[ClientDiscount]] + FACT_ORDERS[[#This Row],[OrderDiscount]]) )</f>
        <v>2392</v>
      </c>
      <c r="Q3720" s="28">
        <f>FACT_ORDERS[[#This Row],[TotalAmountWithDiscount]]+FACT_ORDERS[[#This Row],[DeliveryCost]]</f>
        <v>2407</v>
      </c>
      <c r="R3720" s="35">
        <v>45357</v>
      </c>
      <c r="S3720" s="35" t="str">
        <f>IF(NETWORKDAYS(FACT_ORDERS[[#This Row],[Order-Date]], FACT_ORDERS[[#This Row],[ArrivalDate ]]) &gt; 10, "Late", "On Time")</f>
        <v>On Time</v>
      </c>
    </row>
    <row r="3721" spans="1:19" x14ac:dyDescent="0.3">
      <c r="A3721" s="12">
        <v>8719</v>
      </c>
      <c r="B3721" s="12">
        <v>277</v>
      </c>
      <c r="C3721" s="12">
        <v>10387</v>
      </c>
      <c r="D3721" s="12">
        <v>3720</v>
      </c>
      <c r="E3721" s="12" t="s">
        <v>243</v>
      </c>
      <c r="F3721" s="13">
        <v>45350</v>
      </c>
      <c r="G3721" s="26" t="s">
        <v>14006</v>
      </c>
      <c r="H3721" s="12">
        <v>27</v>
      </c>
      <c r="I3721" s="28">
        <f>VLOOKUP(B:B,DIM_PRODUCTS!A:F,5,FALSE)</f>
        <v>19</v>
      </c>
      <c r="J3721" s="28">
        <f>FACT_ORDERS[[#This Row],[ProductPrice]]*FACT_ORDERS[[#This Row],[Quantity]]</f>
        <v>513</v>
      </c>
      <c r="K3721" s="12" t="str">
        <f>VLOOKUP(C:C,DIM_CUSTOMERS!A:G,7,FALSE)</f>
        <v>USA</v>
      </c>
      <c r="L3721" s="30" cm="1">
        <f t="array" ref="L3721">_xlfn.IFS(
    AND(FACT_ORDERS[[#This Row],[DeliveryMehtod]]="shippment",FACT_ORDERS[[#This Row],[TotalAmount]]&gt;=200), 0,
    AND(FACT_ORDERS[[#This Row],[DeliveryMehtod]]="pickup"), 15,
    AND(FACT_ORDERS[[#This Row],[DeliveryMehtod]]="shippment",FACT_ORDERS[[#This Row],[TotalAmount]]&lt;200), 35
)</f>
        <v>15</v>
      </c>
      <c r="M3721" s="12" t="str" cm="1">
        <f t="array" ref="M3721">_xlfn.IFS(
    SUMIFS(FACT_ORDERS[TotalAmount], FACT_ORDERS[WD_CUSTOMERS],FACT_ORDERS[[#This Row],[WD_CUSTOMERS]])&gt;=15000, "VIP",
    SUMIFS(FACT_ORDERS[TotalAmount], FACT_ORDERS[WD_CUSTOMERS],FACT_ORDERS[[#This Row],[WD_CUSTOMERS]])&gt;=8000, "Premium",
    TRUE, "Regular"
)</f>
        <v>VIP</v>
      </c>
      <c r="N3721" s="32" cm="1">
        <f t="array" ref="N3721">_xlfn.IFS(
   FACT_ORDERS[[#This Row],[TypeOfClient]]="VIP", 0.2,
   FACT_ORDERS[[#This Row],[TypeOfClient]]="Premium", 0.1,
   TRUE, 0
)</f>
        <v>0.2</v>
      </c>
      <c r="O3721" s="31" cm="1">
        <f t="array" ref="O3721">_xlfn.IFS(
   FACT_ORDERS[[#This Row],[TotalAmount]]&gt;1500, 0.15,
   FACT_ORDERS[[#This Row],[TotalAmount]]&gt;1000, 0.1,
   FACT_ORDERS[[#This Row],[TotalAmount]]&gt;500, 0.05,
   TRUE, 0
)</f>
        <v>0.05</v>
      </c>
      <c r="P3721" s="28">
        <f xml:space="preserve"> FACT_ORDERS[[#This Row],[TotalAmount]] * (1 - (FACT_ORDERS[[#This Row],[ClientDiscount]] + FACT_ORDERS[[#This Row],[OrderDiscount]]) )</f>
        <v>384.75</v>
      </c>
      <c r="Q3721" s="28">
        <f>FACT_ORDERS[[#This Row],[TotalAmountWithDiscount]]+FACT_ORDERS[[#This Row],[DeliveryCost]]</f>
        <v>399.75</v>
      </c>
      <c r="R3721" s="35">
        <v>45358</v>
      </c>
      <c r="S3721" s="35" t="str">
        <f>IF(NETWORKDAYS(FACT_ORDERS[[#This Row],[Order-Date]], FACT_ORDERS[[#This Row],[ArrivalDate ]]) &gt; 10, "Late", "On Time")</f>
        <v>On Time</v>
      </c>
    </row>
    <row r="3722" spans="1:19" x14ac:dyDescent="0.3">
      <c r="A3722" s="12">
        <v>8720</v>
      </c>
      <c r="B3722" s="12">
        <v>268</v>
      </c>
      <c r="C3722" s="12">
        <v>10059</v>
      </c>
      <c r="D3722" s="12">
        <v>3721</v>
      </c>
      <c r="E3722" s="12" t="s">
        <v>244</v>
      </c>
      <c r="F3722" s="13">
        <v>45556</v>
      </c>
      <c r="G3722" s="26" t="s">
        <v>14007</v>
      </c>
      <c r="H3722" s="12">
        <v>35</v>
      </c>
      <c r="I3722" s="28">
        <f>VLOOKUP(B:B,DIM_PRODUCTS!A:F,5,FALSE)</f>
        <v>29</v>
      </c>
      <c r="J3722" s="28">
        <f>FACT_ORDERS[[#This Row],[ProductPrice]]*FACT_ORDERS[[#This Row],[Quantity]]</f>
        <v>1015</v>
      </c>
      <c r="K3722" s="12" t="str">
        <f>VLOOKUP(C:C,DIM_CUSTOMERS!A:G,7,FALSE)</f>
        <v>Mexico</v>
      </c>
      <c r="L3722" s="30" cm="1">
        <f t="array" ref="L3722">_xlfn.IFS(
    AND(FACT_ORDERS[[#This Row],[DeliveryMehtod]]="shippment",FACT_ORDERS[[#This Row],[TotalAmount]]&gt;=200), 0,
    AND(FACT_ORDERS[[#This Row],[DeliveryMehtod]]="pickup"), 15,
    AND(FACT_ORDERS[[#This Row],[DeliveryMehtod]]="shippment",FACT_ORDERS[[#This Row],[TotalAmount]]&lt;200), 35
)</f>
        <v>0</v>
      </c>
      <c r="M3722" s="12" t="str" cm="1">
        <f t="array" ref="M3722">_xlfn.IFS(
    SUMIFS(FACT_ORDERS[TotalAmount], FACT_ORDERS[WD_CUSTOMERS],FACT_ORDERS[[#This Row],[WD_CUSTOMERS]])&gt;=15000, "VIP",
    SUMIFS(FACT_ORDERS[TotalAmount], FACT_ORDERS[WD_CUSTOMERS],FACT_ORDERS[[#This Row],[WD_CUSTOMERS]])&gt;=8000, "Premium",
    TRUE, "Regular"
)</f>
        <v>Regular</v>
      </c>
      <c r="N3722" s="32" cm="1">
        <f t="array" ref="N3722">_xlfn.IFS(
   FACT_ORDERS[[#This Row],[TypeOfClient]]="VIP", 0.2,
   FACT_ORDERS[[#This Row],[TypeOfClient]]="Premium", 0.1,
   TRUE, 0
)</f>
        <v>0</v>
      </c>
      <c r="O3722" s="31" cm="1">
        <f t="array" ref="O3722">_xlfn.IFS(
   FACT_ORDERS[[#This Row],[TotalAmount]]&gt;1500, 0.15,
   FACT_ORDERS[[#This Row],[TotalAmount]]&gt;1000, 0.1,
   FACT_ORDERS[[#This Row],[TotalAmount]]&gt;500, 0.05,
   TRUE, 0
)</f>
        <v>0.1</v>
      </c>
      <c r="P3722" s="28">
        <f xml:space="preserve"> FACT_ORDERS[[#This Row],[TotalAmount]] * (1 - (FACT_ORDERS[[#This Row],[ClientDiscount]] + FACT_ORDERS[[#This Row],[OrderDiscount]]) )</f>
        <v>913.5</v>
      </c>
      <c r="Q3722" s="28">
        <f>FACT_ORDERS[[#This Row],[TotalAmountWithDiscount]]+FACT_ORDERS[[#This Row],[DeliveryCost]]</f>
        <v>913.5</v>
      </c>
      <c r="R3722" s="35">
        <v>45567</v>
      </c>
      <c r="S3722" s="35" t="str">
        <f>IF(NETWORKDAYS(FACT_ORDERS[[#This Row],[Order-Date]], FACT_ORDERS[[#This Row],[ArrivalDate ]]) &gt; 10, "Late", "On Time")</f>
        <v>On Time</v>
      </c>
    </row>
    <row r="3723" spans="1:19" x14ac:dyDescent="0.3">
      <c r="A3723" s="12">
        <v>8721</v>
      </c>
      <c r="B3723" s="12">
        <v>285</v>
      </c>
      <c r="C3723" s="12">
        <v>10059</v>
      </c>
      <c r="D3723" s="12">
        <v>3722</v>
      </c>
      <c r="E3723" s="12" t="s">
        <v>243</v>
      </c>
      <c r="F3723" s="13">
        <v>45551</v>
      </c>
      <c r="G3723" s="26" t="s">
        <v>14008</v>
      </c>
      <c r="H3723" s="12">
        <v>11</v>
      </c>
      <c r="I3723" s="28">
        <f>VLOOKUP(B:B,DIM_PRODUCTS!A:F,5,FALSE)</f>
        <v>26</v>
      </c>
      <c r="J3723" s="28">
        <f>FACT_ORDERS[[#This Row],[ProductPrice]]*FACT_ORDERS[[#This Row],[Quantity]]</f>
        <v>286</v>
      </c>
      <c r="K3723" s="12" t="str">
        <f>VLOOKUP(C:C,DIM_CUSTOMERS!A:G,7,FALSE)</f>
        <v>Mexico</v>
      </c>
      <c r="L3723" s="30" cm="1">
        <f t="array" ref="L3723">_xlfn.IFS(
    AND(FACT_ORDERS[[#This Row],[DeliveryMehtod]]="shippment",FACT_ORDERS[[#This Row],[TotalAmount]]&gt;=200), 0,
    AND(FACT_ORDERS[[#This Row],[DeliveryMehtod]]="pickup"), 15,
    AND(FACT_ORDERS[[#This Row],[DeliveryMehtod]]="shippment",FACT_ORDERS[[#This Row],[TotalAmount]]&lt;200), 35
)</f>
        <v>15</v>
      </c>
      <c r="M3723" s="12" t="str" cm="1">
        <f t="array" ref="M3723">_xlfn.IFS(
    SUMIFS(FACT_ORDERS[TotalAmount], FACT_ORDERS[WD_CUSTOMERS],FACT_ORDERS[[#This Row],[WD_CUSTOMERS]])&gt;=15000, "VIP",
    SUMIFS(FACT_ORDERS[TotalAmount], FACT_ORDERS[WD_CUSTOMERS],FACT_ORDERS[[#This Row],[WD_CUSTOMERS]])&gt;=8000, "Premium",
    TRUE, "Regular"
)</f>
        <v>Regular</v>
      </c>
      <c r="N3723" s="32" cm="1">
        <f t="array" ref="N3723">_xlfn.IFS(
   FACT_ORDERS[[#This Row],[TypeOfClient]]="VIP", 0.2,
   FACT_ORDERS[[#This Row],[TypeOfClient]]="Premium", 0.1,
   TRUE, 0
)</f>
        <v>0</v>
      </c>
      <c r="O3723" s="31" cm="1">
        <f t="array" ref="O3723">_xlfn.IFS(
   FACT_ORDERS[[#This Row],[TotalAmount]]&gt;1500, 0.15,
   FACT_ORDERS[[#This Row],[TotalAmount]]&gt;1000, 0.1,
   FACT_ORDERS[[#This Row],[TotalAmount]]&gt;500, 0.05,
   TRUE, 0
)</f>
        <v>0</v>
      </c>
      <c r="P3723" s="28">
        <f xml:space="preserve"> FACT_ORDERS[[#This Row],[TotalAmount]] * (1 - (FACT_ORDERS[[#This Row],[ClientDiscount]] + FACT_ORDERS[[#This Row],[OrderDiscount]]) )</f>
        <v>286</v>
      </c>
      <c r="Q3723" s="28">
        <f>FACT_ORDERS[[#This Row],[TotalAmountWithDiscount]]+FACT_ORDERS[[#This Row],[DeliveryCost]]</f>
        <v>301</v>
      </c>
      <c r="R3723" s="35">
        <v>45558</v>
      </c>
      <c r="S3723" s="35" t="str">
        <f>IF(NETWORKDAYS(FACT_ORDERS[[#This Row],[Order-Date]], FACT_ORDERS[[#This Row],[ArrivalDate ]]) &gt; 10, "Late", "On Time")</f>
        <v>On Time</v>
      </c>
    </row>
    <row r="3724" spans="1:19" x14ac:dyDescent="0.3">
      <c r="A3724" s="12">
        <v>8722</v>
      </c>
      <c r="B3724" s="12">
        <v>266</v>
      </c>
      <c r="C3724" s="12">
        <v>10059</v>
      </c>
      <c r="D3724" s="12">
        <v>3723</v>
      </c>
      <c r="E3724" s="12" t="s">
        <v>243</v>
      </c>
      <c r="F3724" s="13">
        <v>45551</v>
      </c>
      <c r="G3724" s="26" t="s">
        <v>14009</v>
      </c>
      <c r="H3724" s="12">
        <v>39</v>
      </c>
      <c r="I3724" s="28">
        <f>VLOOKUP(B:B,DIM_PRODUCTS!A:F,5,FALSE)</f>
        <v>12</v>
      </c>
      <c r="J3724" s="28">
        <f>FACT_ORDERS[[#This Row],[ProductPrice]]*FACT_ORDERS[[#This Row],[Quantity]]</f>
        <v>468</v>
      </c>
      <c r="K3724" s="12" t="str">
        <f>VLOOKUP(C:C,DIM_CUSTOMERS!A:G,7,FALSE)</f>
        <v>Mexico</v>
      </c>
      <c r="L3724" s="30" cm="1">
        <f t="array" ref="L3724">_xlfn.IFS(
    AND(FACT_ORDERS[[#This Row],[DeliveryMehtod]]="shippment",FACT_ORDERS[[#This Row],[TotalAmount]]&gt;=200), 0,
    AND(FACT_ORDERS[[#This Row],[DeliveryMehtod]]="pickup"), 15,
    AND(FACT_ORDERS[[#This Row],[DeliveryMehtod]]="shippment",FACT_ORDERS[[#This Row],[TotalAmount]]&lt;200), 35
)</f>
        <v>15</v>
      </c>
      <c r="M3724" s="12" t="str" cm="1">
        <f t="array" ref="M3724">_xlfn.IFS(
    SUMIFS(FACT_ORDERS[TotalAmount], FACT_ORDERS[WD_CUSTOMERS],FACT_ORDERS[[#This Row],[WD_CUSTOMERS]])&gt;=15000, "VIP",
    SUMIFS(FACT_ORDERS[TotalAmount], FACT_ORDERS[WD_CUSTOMERS],FACT_ORDERS[[#This Row],[WD_CUSTOMERS]])&gt;=8000, "Premium",
    TRUE, "Regular"
)</f>
        <v>Regular</v>
      </c>
      <c r="N3724" s="32" cm="1">
        <f t="array" ref="N3724">_xlfn.IFS(
   FACT_ORDERS[[#This Row],[TypeOfClient]]="VIP", 0.2,
   FACT_ORDERS[[#This Row],[TypeOfClient]]="Premium", 0.1,
   TRUE, 0
)</f>
        <v>0</v>
      </c>
      <c r="O3724" s="31" cm="1">
        <f t="array" ref="O3724">_xlfn.IFS(
   FACT_ORDERS[[#This Row],[TotalAmount]]&gt;1500, 0.15,
   FACT_ORDERS[[#This Row],[TotalAmount]]&gt;1000, 0.1,
   FACT_ORDERS[[#This Row],[TotalAmount]]&gt;500, 0.05,
   TRUE, 0
)</f>
        <v>0</v>
      </c>
      <c r="P3724" s="28">
        <f xml:space="preserve"> FACT_ORDERS[[#This Row],[TotalAmount]] * (1 - (FACT_ORDERS[[#This Row],[ClientDiscount]] + FACT_ORDERS[[#This Row],[OrderDiscount]]) )</f>
        <v>468</v>
      </c>
      <c r="Q3724" s="28">
        <f>FACT_ORDERS[[#This Row],[TotalAmountWithDiscount]]+FACT_ORDERS[[#This Row],[DeliveryCost]]</f>
        <v>483</v>
      </c>
      <c r="R3724" s="35">
        <v>45561</v>
      </c>
      <c r="S3724" s="35" t="str">
        <f>IF(NETWORKDAYS(FACT_ORDERS[[#This Row],[Order-Date]], FACT_ORDERS[[#This Row],[ArrivalDate ]]) &gt; 10, "Late", "On Time")</f>
        <v>On Time</v>
      </c>
    </row>
    <row r="3725" spans="1:19" x14ac:dyDescent="0.3">
      <c r="A3725" s="12">
        <v>8723</v>
      </c>
      <c r="B3725" s="12">
        <v>268</v>
      </c>
      <c r="C3725" s="12">
        <v>10059</v>
      </c>
      <c r="D3725" s="12">
        <v>3724</v>
      </c>
      <c r="E3725" s="12" t="s">
        <v>243</v>
      </c>
      <c r="F3725" s="13">
        <v>45551</v>
      </c>
      <c r="G3725" s="26" t="s">
        <v>14010</v>
      </c>
      <c r="H3725" s="12">
        <v>56</v>
      </c>
      <c r="I3725" s="28">
        <f>VLOOKUP(B:B,DIM_PRODUCTS!A:F,5,FALSE)</f>
        <v>29</v>
      </c>
      <c r="J3725" s="28">
        <f>FACT_ORDERS[[#This Row],[ProductPrice]]*FACT_ORDERS[[#This Row],[Quantity]]</f>
        <v>1624</v>
      </c>
      <c r="K3725" s="12" t="str">
        <f>VLOOKUP(C:C,DIM_CUSTOMERS!A:G,7,FALSE)</f>
        <v>Mexico</v>
      </c>
      <c r="L3725" s="30" cm="1">
        <f t="array" ref="L3725">_xlfn.IFS(
    AND(FACT_ORDERS[[#This Row],[DeliveryMehtod]]="shippment",FACT_ORDERS[[#This Row],[TotalAmount]]&gt;=200), 0,
    AND(FACT_ORDERS[[#This Row],[DeliveryMehtod]]="pickup"), 15,
    AND(FACT_ORDERS[[#This Row],[DeliveryMehtod]]="shippment",FACT_ORDERS[[#This Row],[TotalAmount]]&lt;200), 35
)</f>
        <v>15</v>
      </c>
      <c r="M3725" s="12" t="str" cm="1">
        <f t="array" ref="M3725">_xlfn.IFS(
    SUMIFS(FACT_ORDERS[TotalAmount], FACT_ORDERS[WD_CUSTOMERS],FACT_ORDERS[[#This Row],[WD_CUSTOMERS]])&gt;=15000, "VIP",
    SUMIFS(FACT_ORDERS[TotalAmount], FACT_ORDERS[WD_CUSTOMERS],FACT_ORDERS[[#This Row],[WD_CUSTOMERS]])&gt;=8000, "Premium",
    TRUE, "Regular"
)</f>
        <v>Regular</v>
      </c>
      <c r="N3725" s="32" cm="1">
        <f t="array" ref="N3725">_xlfn.IFS(
   FACT_ORDERS[[#This Row],[TypeOfClient]]="VIP", 0.2,
   FACT_ORDERS[[#This Row],[TypeOfClient]]="Premium", 0.1,
   TRUE, 0
)</f>
        <v>0</v>
      </c>
      <c r="O3725" s="31" cm="1">
        <f t="array" ref="O3725">_xlfn.IFS(
   FACT_ORDERS[[#This Row],[TotalAmount]]&gt;1500, 0.15,
   FACT_ORDERS[[#This Row],[TotalAmount]]&gt;1000, 0.1,
   FACT_ORDERS[[#This Row],[TotalAmount]]&gt;500, 0.05,
   TRUE, 0
)</f>
        <v>0.15</v>
      </c>
      <c r="P3725" s="28">
        <f xml:space="preserve"> FACT_ORDERS[[#This Row],[TotalAmount]] * (1 - (FACT_ORDERS[[#This Row],[ClientDiscount]] + FACT_ORDERS[[#This Row],[OrderDiscount]]) )</f>
        <v>1380.3999999999999</v>
      </c>
      <c r="Q3725" s="28">
        <f>FACT_ORDERS[[#This Row],[TotalAmountWithDiscount]]+FACT_ORDERS[[#This Row],[DeliveryCost]]</f>
        <v>1395.3999999999999</v>
      </c>
      <c r="R3725" s="35">
        <v>45562</v>
      </c>
      <c r="S3725" s="35" t="str">
        <f>IF(NETWORKDAYS(FACT_ORDERS[[#This Row],[Order-Date]], FACT_ORDERS[[#This Row],[ArrivalDate ]]) &gt; 10, "Late", "On Time")</f>
        <v>On Time</v>
      </c>
    </row>
    <row r="3726" spans="1:19" x14ac:dyDescent="0.3">
      <c r="A3726" s="12">
        <v>8724</v>
      </c>
      <c r="B3726" s="12">
        <v>217</v>
      </c>
      <c r="C3726" s="12">
        <v>10497</v>
      </c>
      <c r="D3726" s="12">
        <v>3725</v>
      </c>
      <c r="E3726" s="12" t="s">
        <v>244</v>
      </c>
      <c r="F3726" s="13">
        <v>45439</v>
      </c>
      <c r="G3726" s="26" t="s">
        <v>14011</v>
      </c>
      <c r="H3726" s="12">
        <v>62</v>
      </c>
      <c r="I3726" s="28">
        <f>VLOOKUP(B:B,DIM_PRODUCTS!A:F,5,FALSE)</f>
        <v>20</v>
      </c>
      <c r="J3726" s="28">
        <f>FACT_ORDERS[[#This Row],[ProductPrice]]*FACT_ORDERS[[#This Row],[Quantity]]</f>
        <v>1240</v>
      </c>
      <c r="K3726" s="12" t="str">
        <f>VLOOKUP(C:C,DIM_CUSTOMERS!A:G,7,FALSE)</f>
        <v>Japan</v>
      </c>
      <c r="L3726" s="30" cm="1">
        <f t="array" ref="L3726">_xlfn.IFS(
    AND(FACT_ORDERS[[#This Row],[DeliveryMehtod]]="shippment",FACT_ORDERS[[#This Row],[TotalAmount]]&gt;=200), 0,
    AND(FACT_ORDERS[[#This Row],[DeliveryMehtod]]="pickup"), 15,
    AND(FACT_ORDERS[[#This Row],[DeliveryMehtod]]="shippment",FACT_ORDERS[[#This Row],[TotalAmount]]&lt;200), 35
)</f>
        <v>0</v>
      </c>
      <c r="M3726" s="12" t="str" cm="1">
        <f t="array" ref="M3726">_xlfn.IFS(
    SUMIFS(FACT_ORDERS[TotalAmount], FACT_ORDERS[WD_CUSTOMERS],FACT_ORDERS[[#This Row],[WD_CUSTOMERS]])&gt;=15000, "VIP",
    SUMIFS(FACT_ORDERS[TotalAmount], FACT_ORDERS[WD_CUSTOMERS],FACT_ORDERS[[#This Row],[WD_CUSTOMERS]])&gt;=8000, "Premium",
    TRUE, "Regular"
)</f>
        <v>VIP</v>
      </c>
      <c r="N3726" s="32" cm="1">
        <f t="array" ref="N3726">_xlfn.IFS(
   FACT_ORDERS[[#This Row],[TypeOfClient]]="VIP", 0.2,
   FACT_ORDERS[[#This Row],[TypeOfClient]]="Premium", 0.1,
   TRUE, 0
)</f>
        <v>0.2</v>
      </c>
      <c r="O3726" s="31" cm="1">
        <f t="array" ref="O3726">_xlfn.IFS(
   FACT_ORDERS[[#This Row],[TotalAmount]]&gt;1500, 0.15,
   FACT_ORDERS[[#This Row],[TotalAmount]]&gt;1000, 0.1,
   FACT_ORDERS[[#This Row],[TotalAmount]]&gt;500, 0.05,
   TRUE, 0
)</f>
        <v>0.1</v>
      </c>
      <c r="P3726" s="28">
        <f xml:space="preserve"> FACT_ORDERS[[#This Row],[TotalAmount]] * (1 - (FACT_ORDERS[[#This Row],[ClientDiscount]] + FACT_ORDERS[[#This Row],[OrderDiscount]]) )</f>
        <v>868</v>
      </c>
      <c r="Q3726" s="28">
        <f>FACT_ORDERS[[#This Row],[TotalAmountWithDiscount]]+FACT_ORDERS[[#This Row],[DeliveryCost]]</f>
        <v>868</v>
      </c>
      <c r="R3726" s="35">
        <v>45447</v>
      </c>
      <c r="S3726" s="35" t="str">
        <f>IF(NETWORKDAYS(FACT_ORDERS[[#This Row],[Order-Date]], FACT_ORDERS[[#This Row],[ArrivalDate ]]) &gt; 10, "Late", "On Time")</f>
        <v>On Time</v>
      </c>
    </row>
    <row r="3727" spans="1:19" x14ac:dyDescent="0.3">
      <c r="A3727" s="12">
        <v>8725</v>
      </c>
      <c r="B3727" s="12">
        <v>216</v>
      </c>
      <c r="C3727" s="12">
        <v>10497</v>
      </c>
      <c r="D3727" s="12">
        <v>3726</v>
      </c>
      <c r="E3727" s="12" t="s">
        <v>244</v>
      </c>
      <c r="F3727" s="13">
        <v>45439</v>
      </c>
      <c r="G3727" s="26" t="s">
        <v>14012</v>
      </c>
      <c r="H3727" s="12">
        <v>38</v>
      </c>
      <c r="I3727" s="28">
        <f>VLOOKUP(B:B,DIM_PRODUCTS!A:F,5,FALSE)</f>
        <v>23</v>
      </c>
      <c r="J3727" s="28">
        <f>FACT_ORDERS[[#This Row],[ProductPrice]]*FACT_ORDERS[[#This Row],[Quantity]]</f>
        <v>874</v>
      </c>
      <c r="K3727" s="12" t="str">
        <f>VLOOKUP(C:C,DIM_CUSTOMERS!A:G,7,FALSE)</f>
        <v>Japan</v>
      </c>
      <c r="L3727" s="30" cm="1">
        <f t="array" ref="L3727">_xlfn.IFS(
    AND(FACT_ORDERS[[#This Row],[DeliveryMehtod]]="shippment",FACT_ORDERS[[#This Row],[TotalAmount]]&gt;=200), 0,
    AND(FACT_ORDERS[[#This Row],[DeliveryMehtod]]="pickup"), 15,
    AND(FACT_ORDERS[[#This Row],[DeliveryMehtod]]="shippment",FACT_ORDERS[[#This Row],[TotalAmount]]&lt;200), 35
)</f>
        <v>0</v>
      </c>
      <c r="M3727" s="12" t="str" cm="1">
        <f t="array" ref="M3727">_xlfn.IFS(
    SUMIFS(FACT_ORDERS[TotalAmount], FACT_ORDERS[WD_CUSTOMERS],FACT_ORDERS[[#This Row],[WD_CUSTOMERS]])&gt;=15000, "VIP",
    SUMIFS(FACT_ORDERS[TotalAmount], FACT_ORDERS[WD_CUSTOMERS],FACT_ORDERS[[#This Row],[WD_CUSTOMERS]])&gt;=8000, "Premium",
    TRUE, "Regular"
)</f>
        <v>VIP</v>
      </c>
      <c r="N3727" s="32" cm="1">
        <f t="array" ref="N3727">_xlfn.IFS(
   FACT_ORDERS[[#This Row],[TypeOfClient]]="VIP", 0.2,
   FACT_ORDERS[[#This Row],[TypeOfClient]]="Premium", 0.1,
   TRUE, 0
)</f>
        <v>0.2</v>
      </c>
      <c r="O3727" s="31" cm="1">
        <f t="array" ref="O3727">_xlfn.IFS(
   FACT_ORDERS[[#This Row],[TotalAmount]]&gt;1500, 0.15,
   FACT_ORDERS[[#This Row],[TotalAmount]]&gt;1000, 0.1,
   FACT_ORDERS[[#This Row],[TotalAmount]]&gt;500, 0.05,
   TRUE, 0
)</f>
        <v>0.05</v>
      </c>
      <c r="P3727" s="28">
        <f xml:space="preserve"> FACT_ORDERS[[#This Row],[TotalAmount]] * (1 - (FACT_ORDERS[[#This Row],[ClientDiscount]] + FACT_ORDERS[[#This Row],[OrderDiscount]]) )</f>
        <v>655.5</v>
      </c>
      <c r="Q3727" s="28">
        <f>FACT_ORDERS[[#This Row],[TotalAmountWithDiscount]]+FACT_ORDERS[[#This Row],[DeliveryCost]]</f>
        <v>655.5</v>
      </c>
      <c r="R3727" s="35">
        <v>45447</v>
      </c>
      <c r="S3727" s="35" t="str">
        <f>IF(NETWORKDAYS(FACT_ORDERS[[#This Row],[Order-Date]], FACT_ORDERS[[#This Row],[ArrivalDate ]]) &gt; 10, "Late", "On Time")</f>
        <v>On Time</v>
      </c>
    </row>
    <row r="3728" spans="1:19" x14ac:dyDescent="0.3">
      <c r="A3728" s="12">
        <v>8726</v>
      </c>
      <c r="B3728" s="12">
        <v>215</v>
      </c>
      <c r="C3728" s="12">
        <v>10497</v>
      </c>
      <c r="D3728" s="12">
        <v>3727</v>
      </c>
      <c r="E3728" s="12" t="s">
        <v>244</v>
      </c>
      <c r="F3728" s="13">
        <v>45266</v>
      </c>
      <c r="G3728" s="26" t="s">
        <v>3239</v>
      </c>
      <c r="H3728" s="12">
        <v>27</v>
      </c>
      <c r="I3728" s="28">
        <f>VLOOKUP(B:B,DIM_PRODUCTS!A:F,5,FALSE)</f>
        <v>41</v>
      </c>
      <c r="J3728" s="28">
        <f>FACT_ORDERS[[#This Row],[ProductPrice]]*FACT_ORDERS[[#This Row],[Quantity]]</f>
        <v>1107</v>
      </c>
      <c r="K3728" s="12" t="str">
        <f>VLOOKUP(C:C,DIM_CUSTOMERS!A:G,7,FALSE)</f>
        <v>Japan</v>
      </c>
      <c r="L3728" s="30" cm="1">
        <f t="array" ref="L3728">_xlfn.IFS(
    AND(FACT_ORDERS[[#This Row],[DeliveryMehtod]]="shippment",FACT_ORDERS[[#This Row],[TotalAmount]]&gt;=200), 0,
    AND(FACT_ORDERS[[#This Row],[DeliveryMehtod]]="pickup"), 15,
    AND(FACT_ORDERS[[#This Row],[DeliveryMehtod]]="shippment",FACT_ORDERS[[#This Row],[TotalAmount]]&lt;200), 35
)</f>
        <v>0</v>
      </c>
      <c r="M3728" s="12" t="str" cm="1">
        <f t="array" ref="M3728">_xlfn.IFS(
    SUMIFS(FACT_ORDERS[TotalAmount], FACT_ORDERS[WD_CUSTOMERS],FACT_ORDERS[[#This Row],[WD_CUSTOMERS]])&gt;=15000, "VIP",
    SUMIFS(FACT_ORDERS[TotalAmount], FACT_ORDERS[WD_CUSTOMERS],FACT_ORDERS[[#This Row],[WD_CUSTOMERS]])&gt;=8000, "Premium",
    TRUE, "Regular"
)</f>
        <v>VIP</v>
      </c>
      <c r="N3728" s="32" cm="1">
        <f t="array" ref="N3728">_xlfn.IFS(
   FACT_ORDERS[[#This Row],[TypeOfClient]]="VIP", 0.2,
   FACT_ORDERS[[#This Row],[TypeOfClient]]="Premium", 0.1,
   TRUE, 0
)</f>
        <v>0.2</v>
      </c>
      <c r="O3728" s="31" cm="1">
        <f t="array" ref="O3728">_xlfn.IFS(
   FACT_ORDERS[[#This Row],[TotalAmount]]&gt;1500, 0.15,
   FACT_ORDERS[[#This Row],[TotalAmount]]&gt;1000, 0.1,
   FACT_ORDERS[[#This Row],[TotalAmount]]&gt;500, 0.05,
   TRUE, 0
)</f>
        <v>0.1</v>
      </c>
      <c r="P3728" s="28">
        <f xml:space="preserve"> FACT_ORDERS[[#This Row],[TotalAmount]] * (1 - (FACT_ORDERS[[#This Row],[ClientDiscount]] + FACT_ORDERS[[#This Row],[OrderDiscount]]) )</f>
        <v>774.9</v>
      </c>
      <c r="Q3728" s="28">
        <f>FACT_ORDERS[[#This Row],[TotalAmountWithDiscount]]+FACT_ORDERS[[#This Row],[DeliveryCost]]</f>
        <v>774.9</v>
      </c>
      <c r="R3728" s="35">
        <v>45273</v>
      </c>
      <c r="S3728" s="35" t="str">
        <f>IF(NETWORKDAYS(FACT_ORDERS[[#This Row],[Order-Date]], FACT_ORDERS[[#This Row],[ArrivalDate ]]) &gt; 10, "Late", "On Time")</f>
        <v>On Time</v>
      </c>
    </row>
    <row r="3729" spans="1:19" x14ac:dyDescent="0.3">
      <c r="A3729" s="12">
        <v>8727</v>
      </c>
      <c r="B3729" s="12">
        <v>217</v>
      </c>
      <c r="C3729" s="12">
        <v>10497</v>
      </c>
      <c r="D3729" s="12">
        <v>3728</v>
      </c>
      <c r="E3729" s="12" t="s">
        <v>243</v>
      </c>
      <c r="F3729" s="13">
        <v>45266</v>
      </c>
      <c r="G3729" s="26" t="s">
        <v>14013</v>
      </c>
      <c r="H3729" s="12">
        <v>72</v>
      </c>
      <c r="I3729" s="28">
        <f>VLOOKUP(B:B,DIM_PRODUCTS!A:F,5,FALSE)</f>
        <v>20</v>
      </c>
      <c r="J3729" s="28">
        <f>FACT_ORDERS[[#This Row],[ProductPrice]]*FACT_ORDERS[[#This Row],[Quantity]]</f>
        <v>1440</v>
      </c>
      <c r="K3729" s="12" t="str">
        <f>VLOOKUP(C:C,DIM_CUSTOMERS!A:G,7,FALSE)</f>
        <v>Japan</v>
      </c>
      <c r="L3729" s="30" cm="1">
        <f t="array" ref="L3729">_xlfn.IFS(
    AND(FACT_ORDERS[[#This Row],[DeliveryMehtod]]="shippment",FACT_ORDERS[[#This Row],[TotalAmount]]&gt;=200), 0,
    AND(FACT_ORDERS[[#This Row],[DeliveryMehtod]]="pickup"), 15,
    AND(FACT_ORDERS[[#This Row],[DeliveryMehtod]]="shippment",FACT_ORDERS[[#This Row],[TotalAmount]]&lt;200), 35
)</f>
        <v>15</v>
      </c>
      <c r="M3729" s="12" t="str" cm="1">
        <f t="array" ref="M3729">_xlfn.IFS(
    SUMIFS(FACT_ORDERS[TotalAmount], FACT_ORDERS[WD_CUSTOMERS],FACT_ORDERS[[#This Row],[WD_CUSTOMERS]])&gt;=15000, "VIP",
    SUMIFS(FACT_ORDERS[TotalAmount], FACT_ORDERS[WD_CUSTOMERS],FACT_ORDERS[[#This Row],[WD_CUSTOMERS]])&gt;=8000, "Premium",
    TRUE, "Regular"
)</f>
        <v>VIP</v>
      </c>
      <c r="N3729" s="32" cm="1">
        <f t="array" ref="N3729">_xlfn.IFS(
   FACT_ORDERS[[#This Row],[TypeOfClient]]="VIP", 0.2,
   FACT_ORDERS[[#This Row],[TypeOfClient]]="Premium", 0.1,
   TRUE, 0
)</f>
        <v>0.2</v>
      </c>
      <c r="O3729" s="31" cm="1">
        <f t="array" ref="O3729">_xlfn.IFS(
   FACT_ORDERS[[#This Row],[TotalAmount]]&gt;1500, 0.15,
   FACT_ORDERS[[#This Row],[TotalAmount]]&gt;1000, 0.1,
   FACT_ORDERS[[#This Row],[TotalAmount]]&gt;500, 0.05,
   TRUE, 0
)</f>
        <v>0.1</v>
      </c>
      <c r="P3729" s="28">
        <f xml:space="preserve"> FACT_ORDERS[[#This Row],[TotalAmount]] * (1 - (FACT_ORDERS[[#This Row],[ClientDiscount]] + FACT_ORDERS[[#This Row],[OrderDiscount]]) )</f>
        <v>1007.9999999999999</v>
      </c>
      <c r="Q3729" s="28">
        <f>FACT_ORDERS[[#This Row],[TotalAmountWithDiscount]]+FACT_ORDERS[[#This Row],[DeliveryCost]]</f>
        <v>1022.9999999999999</v>
      </c>
      <c r="R3729" s="35">
        <v>45277</v>
      </c>
      <c r="S3729" s="35" t="str">
        <f>IF(NETWORKDAYS(FACT_ORDERS[[#This Row],[Order-Date]], FACT_ORDERS[[#This Row],[ArrivalDate ]]) &gt; 10, "Late", "On Time")</f>
        <v>On Time</v>
      </c>
    </row>
    <row r="3730" spans="1:19" x14ac:dyDescent="0.3">
      <c r="A3730" s="12">
        <v>8728</v>
      </c>
      <c r="B3730" s="12">
        <v>216</v>
      </c>
      <c r="C3730" s="12">
        <v>10497</v>
      </c>
      <c r="D3730" s="12">
        <v>3729</v>
      </c>
      <c r="E3730" s="12" t="s">
        <v>243</v>
      </c>
      <c r="F3730" s="13">
        <v>45266</v>
      </c>
      <c r="G3730" s="26" t="s">
        <v>14014</v>
      </c>
      <c r="H3730" s="12">
        <v>25</v>
      </c>
      <c r="I3730" s="28">
        <f>VLOOKUP(B:B,DIM_PRODUCTS!A:F,5,FALSE)</f>
        <v>23</v>
      </c>
      <c r="J3730" s="28">
        <f>FACT_ORDERS[[#This Row],[ProductPrice]]*FACT_ORDERS[[#This Row],[Quantity]]</f>
        <v>575</v>
      </c>
      <c r="K3730" s="12" t="str">
        <f>VLOOKUP(C:C,DIM_CUSTOMERS!A:G,7,FALSE)</f>
        <v>Japan</v>
      </c>
      <c r="L3730" s="30" cm="1">
        <f t="array" ref="L3730">_xlfn.IFS(
    AND(FACT_ORDERS[[#This Row],[DeliveryMehtod]]="shippment",FACT_ORDERS[[#This Row],[TotalAmount]]&gt;=200), 0,
    AND(FACT_ORDERS[[#This Row],[DeliveryMehtod]]="pickup"), 15,
    AND(FACT_ORDERS[[#This Row],[DeliveryMehtod]]="shippment",FACT_ORDERS[[#This Row],[TotalAmount]]&lt;200), 35
)</f>
        <v>15</v>
      </c>
      <c r="M3730" s="12" t="str" cm="1">
        <f t="array" ref="M3730">_xlfn.IFS(
    SUMIFS(FACT_ORDERS[TotalAmount], FACT_ORDERS[WD_CUSTOMERS],FACT_ORDERS[[#This Row],[WD_CUSTOMERS]])&gt;=15000, "VIP",
    SUMIFS(FACT_ORDERS[TotalAmount], FACT_ORDERS[WD_CUSTOMERS],FACT_ORDERS[[#This Row],[WD_CUSTOMERS]])&gt;=8000, "Premium",
    TRUE, "Regular"
)</f>
        <v>VIP</v>
      </c>
      <c r="N3730" s="32" cm="1">
        <f t="array" ref="N3730">_xlfn.IFS(
   FACT_ORDERS[[#This Row],[TypeOfClient]]="VIP", 0.2,
   FACT_ORDERS[[#This Row],[TypeOfClient]]="Premium", 0.1,
   TRUE, 0
)</f>
        <v>0.2</v>
      </c>
      <c r="O3730" s="31" cm="1">
        <f t="array" ref="O3730">_xlfn.IFS(
   FACT_ORDERS[[#This Row],[TotalAmount]]&gt;1500, 0.15,
   FACT_ORDERS[[#This Row],[TotalAmount]]&gt;1000, 0.1,
   FACT_ORDERS[[#This Row],[TotalAmount]]&gt;500, 0.05,
   TRUE, 0
)</f>
        <v>0.05</v>
      </c>
      <c r="P3730" s="28">
        <f xml:space="preserve"> FACT_ORDERS[[#This Row],[TotalAmount]] * (1 - (FACT_ORDERS[[#This Row],[ClientDiscount]] + FACT_ORDERS[[#This Row],[OrderDiscount]]) )</f>
        <v>431.25</v>
      </c>
      <c r="Q3730" s="28">
        <f>FACT_ORDERS[[#This Row],[TotalAmountWithDiscount]]+FACT_ORDERS[[#This Row],[DeliveryCost]]</f>
        <v>446.25</v>
      </c>
      <c r="R3730" s="35">
        <v>45273</v>
      </c>
      <c r="S3730" s="35" t="str">
        <f>IF(NETWORKDAYS(FACT_ORDERS[[#This Row],[Order-Date]], FACT_ORDERS[[#This Row],[ArrivalDate ]]) &gt; 10, "Late", "On Time")</f>
        <v>On Time</v>
      </c>
    </row>
    <row r="3731" spans="1:19" x14ac:dyDescent="0.3">
      <c r="A3731" s="12">
        <v>8729</v>
      </c>
      <c r="B3731" s="12">
        <v>215</v>
      </c>
      <c r="C3731" s="12">
        <v>10497</v>
      </c>
      <c r="D3731" s="12">
        <v>3730</v>
      </c>
      <c r="E3731" s="12" t="s">
        <v>243</v>
      </c>
      <c r="F3731" s="13">
        <v>45371</v>
      </c>
      <c r="G3731" s="26" t="s">
        <v>14015</v>
      </c>
      <c r="H3731" s="12">
        <v>41</v>
      </c>
      <c r="I3731" s="28">
        <f>VLOOKUP(B:B,DIM_PRODUCTS!A:F,5,FALSE)</f>
        <v>41</v>
      </c>
      <c r="J3731" s="28">
        <f>FACT_ORDERS[[#This Row],[ProductPrice]]*FACT_ORDERS[[#This Row],[Quantity]]</f>
        <v>1681</v>
      </c>
      <c r="K3731" s="12" t="str">
        <f>VLOOKUP(C:C,DIM_CUSTOMERS!A:G,7,FALSE)</f>
        <v>Japan</v>
      </c>
      <c r="L3731" s="30" cm="1">
        <f t="array" ref="L3731">_xlfn.IFS(
    AND(FACT_ORDERS[[#This Row],[DeliveryMehtod]]="shippment",FACT_ORDERS[[#This Row],[TotalAmount]]&gt;=200), 0,
    AND(FACT_ORDERS[[#This Row],[DeliveryMehtod]]="pickup"), 15,
    AND(FACT_ORDERS[[#This Row],[DeliveryMehtod]]="shippment",FACT_ORDERS[[#This Row],[TotalAmount]]&lt;200), 35
)</f>
        <v>15</v>
      </c>
      <c r="M3731" s="12" t="str" cm="1">
        <f t="array" ref="M3731">_xlfn.IFS(
    SUMIFS(FACT_ORDERS[TotalAmount], FACT_ORDERS[WD_CUSTOMERS],FACT_ORDERS[[#This Row],[WD_CUSTOMERS]])&gt;=15000, "VIP",
    SUMIFS(FACT_ORDERS[TotalAmount], FACT_ORDERS[WD_CUSTOMERS],FACT_ORDERS[[#This Row],[WD_CUSTOMERS]])&gt;=8000, "Premium",
    TRUE, "Regular"
)</f>
        <v>VIP</v>
      </c>
      <c r="N3731" s="32" cm="1">
        <f t="array" ref="N3731">_xlfn.IFS(
   FACT_ORDERS[[#This Row],[TypeOfClient]]="VIP", 0.2,
   FACT_ORDERS[[#This Row],[TypeOfClient]]="Premium", 0.1,
   TRUE, 0
)</f>
        <v>0.2</v>
      </c>
      <c r="O3731" s="31" cm="1">
        <f t="array" ref="O3731">_xlfn.IFS(
   FACT_ORDERS[[#This Row],[TotalAmount]]&gt;1500, 0.15,
   FACT_ORDERS[[#This Row],[TotalAmount]]&gt;1000, 0.1,
   FACT_ORDERS[[#This Row],[TotalAmount]]&gt;500, 0.05,
   TRUE, 0
)</f>
        <v>0.15</v>
      </c>
      <c r="P3731" s="28">
        <f xml:space="preserve"> FACT_ORDERS[[#This Row],[TotalAmount]] * (1 - (FACT_ORDERS[[#This Row],[ClientDiscount]] + FACT_ORDERS[[#This Row],[OrderDiscount]]) )</f>
        <v>1092.6500000000001</v>
      </c>
      <c r="Q3731" s="28">
        <f>FACT_ORDERS[[#This Row],[TotalAmountWithDiscount]]+FACT_ORDERS[[#This Row],[DeliveryCost]]</f>
        <v>1107.6500000000001</v>
      </c>
      <c r="R3731" s="35">
        <v>45381</v>
      </c>
      <c r="S3731" s="35" t="str">
        <f>IF(NETWORKDAYS(FACT_ORDERS[[#This Row],[Order-Date]], FACT_ORDERS[[#This Row],[ArrivalDate ]]) &gt; 10, "Late", "On Time")</f>
        <v>On Time</v>
      </c>
    </row>
    <row r="3732" spans="1:19" x14ac:dyDescent="0.3">
      <c r="A3732" s="12">
        <v>8730</v>
      </c>
      <c r="B3732" s="12">
        <v>217</v>
      </c>
      <c r="C3732" s="12">
        <v>10497</v>
      </c>
      <c r="D3732" s="12">
        <v>3731</v>
      </c>
      <c r="E3732" s="12" t="s">
        <v>244</v>
      </c>
      <c r="F3732" s="13">
        <v>45371</v>
      </c>
      <c r="G3732" s="26" t="s">
        <v>14016</v>
      </c>
      <c r="H3732" s="12">
        <v>83</v>
      </c>
      <c r="I3732" s="28">
        <f>VLOOKUP(B:B,DIM_PRODUCTS!A:F,5,FALSE)</f>
        <v>20</v>
      </c>
      <c r="J3732" s="28">
        <f>FACT_ORDERS[[#This Row],[ProductPrice]]*FACT_ORDERS[[#This Row],[Quantity]]</f>
        <v>1660</v>
      </c>
      <c r="K3732" s="12" t="str">
        <f>VLOOKUP(C:C,DIM_CUSTOMERS!A:G,7,FALSE)</f>
        <v>Japan</v>
      </c>
      <c r="L3732" s="30" cm="1">
        <f t="array" ref="L3732">_xlfn.IFS(
    AND(FACT_ORDERS[[#This Row],[DeliveryMehtod]]="shippment",FACT_ORDERS[[#This Row],[TotalAmount]]&gt;=200), 0,
    AND(FACT_ORDERS[[#This Row],[DeliveryMehtod]]="pickup"), 15,
    AND(FACT_ORDERS[[#This Row],[DeliveryMehtod]]="shippment",FACT_ORDERS[[#This Row],[TotalAmount]]&lt;200), 35
)</f>
        <v>0</v>
      </c>
      <c r="M3732" s="12" t="str" cm="1">
        <f t="array" ref="M3732">_xlfn.IFS(
    SUMIFS(FACT_ORDERS[TotalAmount], FACT_ORDERS[WD_CUSTOMERS],FACT_ORDERS[[#This Row],[WD_CUSTOMERS]])&gt;=15000, "VIP",
    SUMIFS(FACT_ORDERS[TotalAmount], FACT_ORDERS[WD_CUSTOMERS],FACT_ORDERS[[#This Row],[WD_CUSTOMERS]])&gt;=8000, "Premium",
    TRUE, "Regular"
)</f>
        <v>VIP</v>
      </c>
      <c r="N3732" s="32" cm="1">
        <f t="array" ref="N3732">_xlfn.IFS(
   FACT_ORDERS[[#This Row],[TypeOfClient]]="VIP", 0.2,
   FACT_ORDERS[[#This Row],[TypeOfClient]]="Premium", 0.1,
   TRUE, 0
)</f>
        <v>0.2</v>
      </c>
      <c r="O3732" s="31" cm="1">
        <f t="array" ref="O3732">_xlfn.IFS(
   FACT_ORDERS[[#This Row],[TotalAmount]]&gt;1500, 0.15,
   FACT_ORDERS[[#This Row],[TotalAmount]]&gt;1000, 0.1,
   FACT_ORDERS[[#This Row],[TotalAmount]]&gt;500, 0.05,
   TRUE, 0
)</f>
        <v>0.15</v>
      </c>
      <c r="P3732" s="28">
        <f xml:space="preserve"> FACT_ORDERS[[#This Row],[TotalAmount]] * (1 - (FACT_ORDERS[[#This Row],[ClientDiscount]] + FACT_ORDERS[[#This Row],[OrderDiscount]]) )</f>
        <v>1079</v>
      </c>
      <c r="Q3732" s="28">
        <f>FACT_ORDERS[[#This Row],[TotalAmountWithDiscount]]+FACT_ORDERS[[#This Row],[DeliveryCost]]</f>
        <v>1079</v>
      </c>
      <c r="R3732" s="35">
        <v>45379</v>
      </c>
      <c r="S3732" s="35" t="str">
        <f>IF(NETWORKDAYS(FACT_ORDERS[[#This Row],[Order-Date]], FACT_ORDERS[[#This Row],[ArrivalDate ]]) &gt; 10, "Late", "On Time")</f>
        <v>On Time</v>
      </c>
    </row>
    <row r="3733" spans="1:19" x14ac:dyDescent="0.3">
      <c r="A3733" s="12">
        <v>8731</v>
      </c>
      <c r="B3733" s="12">
        <v>216</v>
      </c>
      <c r="C3733" s="12">
        <v>10497</v>
      </c>
      <c r="D3733" s="12">
        <v>3732</v>
      </c>
      <c r="E3733" s="12" t="s">
        <v>244</v>
      </c>
      <c r="F3733" s="13">
        <v>45371</v>
      </c>
      <c r="G3733" s="26" t="s">
        <v>14017</v>
      </c>
      <c r="H3733" s="12">
        <v>21</v>
      </c>
      <c r="I3733" s="28">
        <f>VLOOKUP(B:B,DIM_PRODUCTS!A:F,5,FALSE)</f>
        <v>23</v>
      </c>
      <c r="J3733" s="28">
        <f>FACT_ORDERS[[#This Row],[ProductPrice]]*FACT_ORDERS[[#This Row],[Quantity]]</f>
        <v>483</v>
      </c>
      <c r="K3733" s="12" t="str">
        <f>VLOOKUP(C:C,DIM_CUSTOMERS!A:G,7,FALSE)</f>
        <v>Japan</v>
      </c>
      <c r="L3733" s="30" cm="1">
        <f t="array" ref="L3733">_xlfn.IFS(
    AND(FACT_ORDERS[[#This Row],[DeliveryMehtod]]="shippment",FACT_ORDERS[[#This Row],[TotalAmount]]&gt;=200), 0,
    AND(FACT_ORDERS[[#This Row],[DeliveryMehtod]]="pickup"), 15,
    AND(FACT_ORDERS[[#This Row],[DeliveryMehtod]]="shippment",FACT_ORDERS[[#This Row],[TotalAmount]]&lt;200), 35
)</f>
        <v>0</v>
      </c>
      <c r="M3733" s="12" t="str" cm="1">
        <f t="array" ref="M3733">_xlfn.IFS(
    SUMIFS(FACT_ORDERS[TotalAmount], FACT_ORDERS[WD_CUSTOMERS],FACT_ORDERS[[#This Row],[WD_CUSTOMERS]])&gt;=15000, "VIP",
    SUMIFS(FACT_ORDERS[TotalAmount], FACT_ORDERS[WD_CUSTOMERS],FACT_ORDERS[[#This Row],[WD_CUSTOMERS]])&gt;=8000, "Premium",
    TRUE, "Regular"
)</f>
        <v>VIP</v>
      </c>
      <c r="N3733" s="32" cm="1">
        <f t="array" ref="N3733">_xlfn.IFS(
   FACT_ORDERS[[#This Row],[TypeOfClient]]="VIP", 0.2,
   FACT_ORDERS[[#This Row],[TypeOfClient]]="Premium", 0.1,
   TRUE, 0
)</f>
        <v>0.2</v>
      </c>
      <c r="O3733" s="31" cm="1">
        <f t="array" ref="O3733">_xlfn.IFS(
   FACT_ORDERS[[#This Row],[TotalAmount]]&gt;1500, 0.15,
   FACT_ORDERS[[#This Row],[TotalAmount]]&gt;1000, 0.1,
   FACT_ORDERS[[#This Row],[TotalAmount]]&gt;500, 0.05,
   TRUE, 0
)</f>
        <v>0</v>
      </c>
      <c r="P3733" s="28">
        <f xml:space="preserve"> FACT_ORDERS[[#This Row],[TotalAmount]] * (1 - (FACT_ORDERS[[#This Row],[ClientDiscount]] + FACT_ORDERS[[#This Row],[OrderDiscount]]) )</f>
        <v>386.40000000000003</v>
      </c>
      <c r="Q3733" s="28">
        <f>FACT_ORDERS[[#This Row],[TotalAmountWithDiscount]]+FACT_ORDERS[[#This Row],[DeliveryCost]]</f>
        <v>386.40000000000003</v>
      </c>
      <c r="R3733" s="35">
        <v>45379</v>
      </c>
      <c r="S3733" s="35" t="str">
        <f>IF(NETWORKDAYS(FACT_ORDERS[[#This Row],[Order-Date]], FACT_ORDERS[[#This Row],[ArrivalDate ]]) &gt; 10, "Late", "On Time")</f>
        <v>On Time</v>
      </c>
    </row>
    <row r="3734" spans="1:19" x14ac:dyDescent="0.3">
      <c r="A3734" s="12">
        <v>8732</v>
      </c>
      <c r="B3734" s="12">
        <v>215</v>
      </c>
      <c r="C3734" s="12">
        <v>10497</v>
      </c>
      <c r="D3734" s="12">
        <v>3733</v>
      </c>
      <c r="E3734" s="12" t="s">
        <v>243</v>
      </c>
      <c r="F3734" s="13">
        <v>45363</v>
      </c>
      <c r="G3734" s="26" t="s">
        <v>14018</v>
      </c>
      <c r="H3734" s="12">
        <v>30</v>
      </c>
      <c r="I3734" s="28">
        <f>VLOOKUP(B:B,DIM_PRODUCTS!A:F,5,FALSE)</f>
        <v>41</v>
      </c>
      <c r="J3734" s="28">
        <f>FACT_ORDERS[[#This Row],[ProductPrice]]*FACT_ORDERS[[#This Row],[Quantity]]</f>
        <v>1230</v>
      </c>
      <c r="K3734" s="12" t="str">
        <f>VLOOKUP(C:C,DIM_CUSTOMERS!A:G,7,FALSE)</f>
        <v>Japan</v>
      </c>
      <c r="L3734" s="30" cm="1">
        <f t="array" ref="L3734">_xlfn.IFS(
    AND(FACT_ORDERS[[#This Row],[DeliveryMehtod]]="shippment",FACT_ORDERS[[#This Row],[TotalAmount]]&gt;=200), 0,
    AND(FACT_ORDERS[[#This Row],[DeliveryMehtod]]="pickup"), 15,
    AND(FACT_ORDERS[[#This Row],[DeliveryMehtod]]="shippment",FACT_ORDERS[[#This Row],[TotalAmount]]&lt;200), 35
)</f>
        <v>15</v>
      </c>
      <c r="M3734" s="12" t="str" cm="1">
        <f t="array" ref="M3734">_xlfn.IFS(
    SUMIFS(FACT_ORDERS[TotalAmount], FACT_ORDERS[WD_CUSTOMERS],FACT_ORDERS[[#This Row],[WD_CUSTOMERS]])&gt;=15000, "VIP",
    SUMIFS(FACT_ORDERS[TotalAmount], FACT_ORDERS[WD_CUSTOMERS],FACT_ORDERS[[#This Row],[WD_CUSTOMERS]])&gt;=8000, "Premium",
    TRUE, "Regular"
)</f>
        <v>VIP</v>
      </c>
      <c r="N3734" s="32" cm="1">
        <f t="array" ref="N3734">_xlfn.IFS(
   FACT_ORDERS[[#This Row],[TypeOfClient]]="VIP", 0.2,
   FACT_ORDERS[[#This Row],[TypeOfClient]]="Premium", 0.1,
   TRUE, 0
)</f>
        <v>0.2</v>
      </c>
      <c r="O3734" s="31" cm="1">
        <f t="array" ref="O3734">_xlfn.IFS(
   FACT_ORDERS[[#This Row],[TotalAmount]]&gt;1500, 0.15,
   FACT_ORDERS[[#This Row],[TotalAmount]]&gt;1000, 0.1,
   FACT_ORDERS[[#This Row],[TotalAmount]]&gt;500, 0.05,
   TRUE, 0
)</f>
        <v>0.1</v>
      </c>
      <c r="P3734" s="28">
        <f xml:space="preserve"> FACT_ORDERS[[#This Row],[TotalAmount]] * (1 - (FACT_ORDERS[[#This Row],[ClientDiscount]] + FACT_ORDERS[[#This Row],[OrderDiscount]]) )</f>
        <v>861</v>
      </c>
      <c r="Q3734" s="28">
        <f>FACT_ORDERS[[#This Row],[TotalAmountWithDiscount]]+FACT_ORDERS[[#This Row],[DeliveryCost]]</f>
        <v>876</v>
      </c>
      <c r="R3734" s="35">
        <v>45370</v>
      </c>
      <c r="S3734" s="35" t="str">
        <f>IF(NETWORKDAYS(FACT_ORDERS[[#This Row],[Order-Date]], FACT_ORDERS[[#This Row],[ArrivalDate ]]) &gt; 10, "Late", "On Time")</f>
        <v>On Time</v>
      </c>
    </row>
    <row r="3735" spans="1:19" x14ac:dyDescent="0.3">
      <c r="A3735" s="12">
        <v>8733</v>
      </c>
      <c r="B3735" s="12">
        <v>217</v>
      </c>
      <c r="C3735" s="12">
        <v>10497</v>
      </c>
      <c r="D3735" s="12">
        <v>3734</v>
      </c>
      <c r="E3735" s="12" t="s">
        <v>244</v>
      </c>
      <c r="F3735" s="13">
        <v>45363</v>
      </c>
      <c r="G3735" s="26" t="s">
        <v>14019</v>
      </c>
      <c r="H3735" s="12">
        <v>70</v>
      </c>
      <c r="I3735" s="28">
        <f>VLOOKUP(B:B,DIM_PRODUCTS!A:F,5,FALSE)</f>
        <v>20</v>
      </c>
      <c r="J3735" s="28">
        <f>FACT_ORDERS[[#This Row],[ProductPrice]]*FACT_ORDERS[[#This Row],[Quantity]]</f>
        <v>1400</v>
      </c>
      <c r="K3735" s="12" t="str">
        <f>VLOOKUP(C:C,DIM_CUSTOMERS!A:G,7,FALSE)</f>
        <v>Japan</v>
      </c>
      <c r="L3735" s="30" cm="1">
        <f t="array" ref="L3735">_xlfn.IFS(
    AND(FACT_ORDERS[[#This Row],[DeliveryMehtod]]="shippment",FACT_ORDERS[[#This Row],[TotalAmount]]&gt;=200), 0,
    AND(FACT_ORDERS[[#This Row],[DeliveryMehtod]]="pickup"), 15,
    AND(FACT_ORDERS[[#This Row],[DeliveryMehtod]]="shippment",FACT_ORDERS[[#This Row],[TotalAmount]]&lt;200), 35
)</f>
        <v>0</v>
      </c>
      <c r="M3735" s="12" t="str" cm="1">
        <f t="array" ref="M3735">_xlfn.IFS(
    SUMIFS(FACT_ORDERS[TotalAmount], FACT_ORDERS[WD_CUSTOMERS],FACT_ORDERS[[#This Row],[WD_CUSTOMERS]])&gt;=15000, "VIP",
    SUMIFS(FACT_ORDERS[TotalAmount], FACT_ORDERS[WD_CUSTOMERS],FACT_ORDERS[[#This Row],[WD_CUSTOMERS]])&gt;=8000, "Premium",
    TRUE, "Regular"
)</f>
        <v>VIP</v>
      </c>
      <c r="N3735" s="32" cm="1">
        <f t="array" ref="N3735">_xlfn.IFS(
   FACT_ORDERS[[#This Row],[TypeOfClient]]="VIP", 0.2,
   FACT_ORDERS[[#This Row],[TypeOfClient]]="Premium", 0.1,
   TRUE, 0
)</f>
        <v>0.2</v>
      </c>
      <c r="O3735" s="31" cm="1">
        <f t="array" ref="O3735">_xlfn.IFS(
   FACT_ORDERS[[#This Row],[TotalAmount]]&gt;1500, 0.15,
   FACT_ORDERS[[#This Row],[TotalAmount]]&gt;1000, 0.1,
   FACT_ORDERS[[#This Row],[TotalAmount]]&gt;500, 0.05,
   TRUE, 0
)</f>
        <v>0.1</v>
      </c>
      <c r="P3735" s="28">
        <f xml:space="preserve"> FACT_ORDERS[[#This Row],[TotalAmount]] * (1 - (FACT_ORDERS[[#This Row],[ClientDiscount]] + FACT_ORDERS[[#This Row],[OrderDiscount]]) )</f>
        <v>979.99999999999989</v>
      </c>
      <c r="Q3735" s="28">
        <f>FACT_ORDERS[[#This Row],[TotalAmountWithDiscount]]+FACT_ORDERS[[#This Row],[DeliveryCost]]</f>
        <v>979.99999999999989</v>
      </c>
      <c r="R3735" s="35">
        <v>45383</v>
      </c>
      <c r="S3735" s="35" t="str">
        <f>IF(NETWORKDAYS(FACT_ORDERS[[#This Row],[Order-Date]], FACT_ORDERS[[#This Row],[ArrivalDate ]]) &gt; 10, "Late", "On Time")</f>
        <v>Late</v>
      </c>
    </row>
    <row r="3736" spans="1:19" x14ac:dyDescent="0.3">
      <c r="A3736" s="12">
        <v>8734</v>
      </c>
      <c r="B3736" s="12">
        <v>216</v>
      </c>
      <c r="C3736" s="12">
        <v>10497</v>
      </c>
      <c r="D3736" s="12">
        <v>3735</v>
      </c>
      <c r="E3736" s="12" t="s">
        <v>243</v>
      </c>
      <c r="F3736" s="13">
        <v>45363</v>
      </c>
      <c r="G3736" s="26" t="s">
        <v>14020</v>
      </c>
      <c r="H3736" s="12">
        <v>29</v>
      </c>
      <c r="I3736" s="28">
        <f>VLOOKUP(B:B,DIM_PRODUCTS!A:F,5,FALSE)</f>
        <v>23</v>
      </c>
      <c r="J3736" s="28">
        <f>FACT_ORDERS[[#This Row],[ProductPrice]]*FACT_ORDERS[[#This Row],[Quantity]]</f>
        <v>667</v>
      </c>
      <c r="K3736" s="12" t="str">
        <f>VLOOKUP(C:C,DIM_CUSTOMERS!A:G,7,FALSE)</f>
        <v>Japan</v>
      </c>
      <c r="L3736" s="30" cm="1">
        <f t="array" ref="L3736">_xlfn.IFS(
    AND(FACT_ORDERS[[#This Row],[DeliveryMehtod]]="shippment",FACT_ORDERS[[#This Row],[TotalAmount]]&gt;=200), 0,
    AND(FACT_ORDERS[[#This Row],[DeliveryMehtod]]="pickup"), 15,
    AND(FACT_ORDERS[[#This Row],[DeliveryMehtod]]="shippment",FACT_ORDERS[[#This Row],[TotalAmount]]&lt;200), 35
)</f>
        <v>15</v>
      </c>
      <c r="M3736" s="12" t="str" cm="1">
        <f t="array" ref="M3736">_xlfn.IFS(
    SUMIFS(FACT_ORDERS[TotalAmount], FACT_ORDERS[WD_CUSTOMERS],FACT_ORDERS[[#This Row],[WD_CUSTOMERS]])&gt;=15000, "VIP",
    SUMIFS(FACT_ORDERS[TotalAmount], FACT_ORDERS[WD_CUSTOMERS],FACT_ORDERS[[#This Row],[WD_CUSTOMERS]])&gt;=8000, "Premium",
    TRUE, "Regular"
)</f>
        <v>VIP</v>
      </c>
      <c r="N3736" s="32" cm="1">
        <f t="array" ref="N3736">_xlfn.IFS(
   FACT_ORDERS[[#This Row],[TypeOfClient]]="VIP", 0.2,
   FACT_ORDERS[[#This Row],[TypeOfClient]]="Premium", 0.1,
   TRUE, 0
)</f>
        <v>0.2</v>
      </c>
      <c r="O3736" s="31" cm="1">
        <f t="array" ref="O3736">_xlfn.IFS(
   FACT_ORDERS[[#This Row],[TotalAmount]]&gt;1500, 0.15,
   FACT_ORDERS[[#This Row],[TotalAmount]]&gt;1000, 0.1,
   FACT_ORDERS[[#This Row],[TotalAmount]]&gt;500, 0.05,
   TRUE, 0
)</f>
        <v>0.05</v>
      </c>
      <c r="P3736" s="28">
        <f xml:space="preserve"> FACT_ORDERS[[#This Row],[TotalAmount]] * (1 - (FACT_ORDERS[[#This Row],[ClientDiscount]] + FACT_ORDERS[[#This Row],[OrderDiscount]]) )</f>
        <v>500.25</v>
      </c>
      <c r="Q3736" s="28">
        <f>FACT_ORDERS[[#This Row],[TotalAmountWithDiscount]]+FACT_ORDERS[[#This Row],[DeliveryCost]]</f>
        <v>515.25</v>
      </c>
      <c r="R3736" s="35">
        <v>45371</v>
      </c>
      <c r="S3736" s="35" t="str">
        <f>IF(NETWORKDAYS(FACT_ORDERS[[#This Row],[Order-Date]], FACT_ORDERS[[#This Row],[ArrivalDate ]]) &gt; 10, "Late", "On Time")</f>
        <v>On Time</v>
      </c>
    </row>
    <row r="3737" spans="1:19" x14ac:dyDescent="0.3">
      <c r="A3737" s="12">
        <v>8735</v>
      </c>
      <c r="B3737" s="12">
        <v>215</v>
      </c>
      <c r="C3737" s="12">
        <v>10497</v>
      </c>
      <c r="D3737" s="12">
        <v>3736</v>
      </c>
      <c r="E3737" s="12" t="s">
        <v>243</v>
      </c>
      <c r="F3737" s="13">
        <v>45177</v>
      </c>
      <c r="G3737" s="26" t="s">
        <v>14021</v>
      </c>
      <c r="H3737" s="12">
        <v>25</v>
      </c>
      <c r="I3737" s="28">
        <f>VLOOKUP(B:B,DIM_PRODUCTS!A:F,5,FALSE)</f>
        <v>41</v>
      </c>
      <c r="J3737" s="28">
        <f>FACT_ORDERS[[#This Row],[ProductPrice]]*FACT_ORDERS[[#This Row],[Quantity]]</f>
        <v>1025</v>
      </c>
      <c r="K3737" s="12" t="str">
        <f>VLOOKUP(C:C,DIM_CUSTOMERS!A:G,7,FALSE)</f>
        <v>Japan</v>
      </c>
      <c r="L3737" s="30" cm="1">
        <f t="array" ref="L3737">_xlfn.IFS(
    AND(FACT_ORDERS[[#This Row],[DeliveryMehtod]]="shippment",FACT_ORDERS[[#This Row],[TotalAmount]]&gt;=200), 0,
    AND(FACT_ORDERS[[#This Row],[DeliveryMehtod]]="pickup"), 15,
    AND(FACT_ORDERS[[#This Row],[DeliveryMehtod]]="shippment",FACT_ORDERS[[#This Row],[TotalAmount]]&lt;200), 35
)</f>
        <v>15</v>
      </c>
      <c r="M3737" s="12" t="str" cm="1">
        <f t="array" ref="M3737">_xlfn.IFS(
    SUMIFS(FACT_ORDERS[TotalAmount], FACT_ORDERS[WD_CUSTOMERS],FACT_ORDERS[[#This Row],[WD_CUSTOMERS]])&gt;=15000, "VIP",
    SUMIFS(FACT_ORDERS[TotalAmount], FACT_ORDERS[WD_CUSTOMERS],FACT_ORDERS[[#This Row],[WD_CUSTOMERS]])&gt;=8000, "Premium",
    TRUE, "Regular"
)</f>
        <v>VIP</v>
      </c>
      <c r="N3737" s="32" cm="1">
        <f t="array" ref="N3737">_xlfn.IFS(
   FACT_ORDERS[[#This Row],[TypeOfClient]]="VIP", 0.2,
   FACT_ORDERS[[#This Row],[TypeOfClient]]="Premium", 0.1,
   TRUE, 0
)</f>
        <v>0.2</v>
      </c>
      <c r="O3737" s="31" cm="1">
        <f t="array" ref="O3737">_xlfn.IFS(
   FACT_ORDERS[[#This Row],[TotalAmount]]&gt;1500, 0.15,
   FACT_ORDERS[[#This Row],[TotalAmount]]&gt;1000, 0.1,
   FACT_ORDERS[[#This Row],[TotalAmount]]&gt;500, 0.05,
   TRUE, 0
)</f>
        <v>0.1</v>
      </c>
      <c r="P3737" s="28">
        <f xml:space="preserve"> FACT_ORDERS[[#This Row],[TotalAmount]] * (1 - (FACT_ORDERS[[#This Row],[ClientDiscount]] + FACT_ORDERS[[#This Row],[OrderDiscount]]) )</f>
        <v>717.5</v>
      </c>
      <c r="Q3737" s="28">
        <f>FACT_ORDERS[[#This Row],[TotalAmountWithDiscount]]+FACT_ORDERS[[#This Row],[DeliveryCost]]</f>
        <v>732.5</v>
      </c>
      <c r="R3737" s="35">
        <v>45188</v>
      </c>
      <c r="S3737" s="35" t="str">
        <f>IF(NETWORKDAYS(FACT_ORDERS[[#This Row],[Order-Date]], FACT_ORDERS[[#This Row],[ArrivalDate ]]) &gt; 10, "Late", "On Time")</f>
        <v>On Time</v>
      </c>
    </row>
    <row r="3738" spans="1:19" x14ac:dyDescent="0.3">
      <c r="A3738" s="12">
        <v>8736</v>
      </c>
      <c r="B3738" s="12">
        <v>217</v>
      </c>
      <c r="C3738" s="12">
        <v>10497</v>
      </c>
      <c r="D3738" s="12">
        <v>3737</v>
      </c>
      <c r="E3738" s="12" t="s">
        <v>243</v>
      </c>
      <c r="F3738" s="13">
        <v>45177</v>
      </c>
      <c r="G3738" s="26" t="s">
        <v>14022</v>
      </c>
      <c r="H3738" s="12">
        <v>67</v>
      </c>
      <c r="I3738" s="28">
        <f>VLOOKUP(B:B,DIM_PRODUCTS!A:F,5,FALSE)</f>
        <v>20</v>
      </c>
      <c r="J3738" s="28">
        <f>FACT_ORDERS[[#This Row],[ProductPrice]]*FACT_ORDERS[[#This Row],[Quantity]]</f>
        <v>1340</v>
      </c>
      <c r="K3738" s="12" t="str">
        <f>VLOOKUP(C:C,DIM_CUSTOMERS!A:G,7,FALSE)</f>
        <v>Japan</v>
      </c>
      <c r="L3738" s="30" cm="1">
        <f t="array" ref="L3738">_xlfn.IFS(
    AND(FACT_ORDERS[[#This Row],[DeliveryMehtod]]="shippment",FACT_ORDERS[[#This Row],[TotalAmount]]&gt;=200), 0,
    AND(FACT_ORDERS[[#This Row],[DeliveryMehtod]]="pickup"), 15,
    AND(FACT_ORDERS[[#This Row],[DeliveryMehtod]]="shippment",FACT_ORDERS[[#This Row],[TotalAmount]]&lt;200), 35
)</f>
        <v>15</v>
      </c>
      <c r="M3738" s="12" t="str" cm="1">
        <f t="array" ref="M3738">_xlfn.IFS(
    SUMIFS(FACT_ORDERS[TotalAmount], FACT_ORDERS[WD_CUSTOMERS],FACT_ORDERS[[#This Row],[WD_CUSTOMERS]])&gt;=15000, "VIP",
    SUMIFS(FACT_ORDERS[TotalAmount], FACT_ORDERS[WD_CUSTOMERS],FACT_ORDERS[[#This Row],[WD_CUSTOMERS]])&gt;=8000, "Premium",
    TRUE, "Regular"
)</f>
        <v>VIP</v>
      </c>
      <c r="N3738" s="32" cm="1">
        <f t="array" ref="N3738">_xlfn.IFS(
   FACT_ORDERS[[#This Row],[TypeOfClient]]="VIP", 0.2,
   FACT_ORDERS[[#This Row],[TypeOfClient]]="Premium", 0.1,
   TRUE, 0
)</f>
        <v>0.2</v>
      </c>
      <c r="O3738" s="31" cm="1">
        <f t="array" ref="O3738">_xlfn.IFS(
   FACT_ORDERS[[#This Row],[TotalAmount]]&gt;1500, 0.15,
   FACT_ORDERS[[#This Row],[TotalAmount]]&gt;1000, 0.1,
   FACT_ORDERS[[#This Row],[TotalAmount]]&gt;500, 0.05,
   TRUE, 0
)</f>
        <v>0.1</v>
      </c>
      <c r="P3738" s="28">
        <f xml:space="preserve"> FACT_ORDERS[[#This Row],[TotalAmount]] * (1 - (FACT_ORDERS[[#This Row],[ClientDiscount]] + FACT_ORDERS[[#This Row],[OrderDiscount]]) )</f>
        <v>937.99999999999989</v>
      </c>
      <c r="Q3738" s="28">
        <f>FACT_ORDERS[[#This Row],[TotalAmountWithDiscount]]+FACT_ORDERS[[#This Row],[DeliveryCost]]</f>
        <v>952.99999999999989</v>
      </c>
      <c r="R3738" s="35">
        <v>45187</v>
      </c>
      <c r="S3738" s="35" t="str">
        <f>IF(NETWORKDAYS(FACT_ORDERS[[#This Row],[Order-Date]], FACT_ORDERS[[#This Row],[ArrivalDate ]]) &gt; 10, "Late", "On Time")</f>
        <v>On Time</v>
      </c>
    </row>
    <row r="3739" spans="1:19" x14ac:dyDescent="0.3">
      <c r="A3739" s="12">
        <v>8737</v>
      </c>
      <c r="B3739" s="12">
        <v>216</v>
      </c>
      <c r="C3739" s="12">
        <v>10497</v>
      </c>
      <c r="D3739" s="12">
        <v>3738</v>
      </c>
      <c r="E3739" s="12" t="s">
        <v>244</v>
      </c>
      <c r="F3739" s="13">
        <v>45177</v>
      </c>
      <c r="G3739" s="26" t="s">
        <v>14023</v>
      </c>
      <c r="H3739" s="12">
        <v>31</v>
      </c>
      <c r="I3739" s="28">
        <f>VLOOKUP(B:B,DIM_PRODUCTS!A:F,5,FALSE)</f>
        <v>23</v>
      </c>
      <c r="J3739" s="28">
        <f>FACT_ORDERS[[#This Row],[ProductPrice]]*FACT_ORDERS[[#This Row],[Quantity]]</f>
        <v>713</v>
      </c>
      <c r="K3739" s="12" t="str">
        <f>VLOOKUP(C:C,DIM_CUSTOMERS!A:G,7,FALSE)</f>
        <v>Japan</v>
      </c>
      <c r="L3739" s="30" cm="1">
        <f t="array" ref="L3739">_xlfn.IFS(
    AND(FACT_ORDERS[[#This Row],[DeliveryMehtod]]="shippment",FACT_ORDERS[[#This Row],[TotalAmount]]&gt;=200), 0,
    AND(FACT_ORDERS[[#This Row],[DeliveryMehtod]]="pickup"), 15,
    AND(FACT_ORDERS[[#This Row],[DeliveryMehtod]]="shippment",FACT_ORDERS[[#This Row],[TotalAmount]]&lt;200), 35
)</f>
        <v>0</v>
      </c>
      <c r="M3739" s="12" t="str" cm="1">
        <f t="array" ref="M3739">_xlfn.IFS(
    SUMIFS(FACT_ORDERS[TotalAmount], FACT_ORDERS[WD_CUSTOMERS],FACT_ORDERS[[#This Row],[WD_CUSTOMERS]])&gt;=15000, "VIP",
    SUMIFS(FACT_ORDERS[TotalAmount], FACT_ORDERS[WD_CUSTOMERS],FACT_ORDERS[[#This Row],[WD_CUSTOMERS]])&gt;=8000, "Premium",
    TRUE, "Regular"
)</f>
        <v>VIP</v>
      </c>
      <c r="N3739" s="32" cm="1">
        <f t="array" ref="N3739">_xlfn.IFS(
   FACT_ORDERS[[#This Row],[TypeOfClient]]="VIP", 0.2,
   FACT_ORDERS[[#This Row],[TypeOfClient]]="Premium", 0.1,
   TRUE, 0
)</f>
        <v>0.2</v>
      </c>
      <c r="O3739" s="31" cm="1">
        <f t="array" ref="O3739">_xlfn.IFS(
   FACT_ORDERS[[#This Row],[TotalAmount]]&gt;1500, 0.15,
   FACT_ORDERS[[#This Row],[TotalAmount]]&gt;1000, 0.1,
   FACT_ORDERS[[#This Row],[TotalAmount]]&gt;500, 0.05,
   TRUE, 0
)</f>
        <v>0.05</v>
      </c>
      <c r="P3739" s="28">
        <f xml:space="preserve"> FACT_ORDERS[[#This Row],[TotalAmount]] * (1 - (FACT_ORDERS[[#This Row],[ClientDiscount]] + FACT_ORDERS[[#This Row],[OrderDiscount]]) )</f>
        <v>534.75</v>
      </c>
      <c r="Q3739" s="28">
        <f>FACT_ORDERS[[#This Row],[TotalAmountWithDiscount]]+FACT_ORDERS[[#This Row],[DeliveryCost]]</f>
        <v>534.75</v>
      </c>
      <c r="R3739" s="35">
        <v>45188</v>
      </c>
      <c r="S3739" s="35" t="str">
        <f>IF(NETWORKDAYS(FACT_ORDERS[[#This Row],[Order-Date]], FACT_ORDERS[[#This Row],[ArrivalDate ]]) &gt; 10, "Late", "On Time")</f>
        <v>On Time</v>
      </c>
    </row>
    <row r="3740" spans="1:19" x14ac:dyDescent="0.3">
      <c r="A3740" s="12">
        <v>8738</v>
      </c>
      <c r="B3740" s="12">
        <v>274</v>
      </c>
      <c r="C3740" s="12">
        <v>10497</v>
      </c>
      <c r="D3740" s="12">
        <v>3739</v>
      </c>
      <c r="E3740" s="12" t="s">
        <v>244</v>
      </c>
      <c r="F3740" s="13">
        <v>45177</v>
      </c>
      <c r="G3740" s="26" t="s">
        <v>14024</v>
      </c>
      <c r="H3740" s="12">
        <v>51</v>
      </c>
      <c r="I3740" s="28">
        <f>VLOOKUP(B:B,DIM_PRODUCTS!A:F,5,FALSE)</f>
        <v>10</v>
      </c>
      <c r="J3740" s="28">
        <f>FACT_ORDERS[[#This Row],[ProductPrice]]*FACT_ORDERS[[#This Row],[Quantity]]</f>
        <v>510</v>
      </c>
      <c r="K3740" s="12" t="str">
        <f>VLOOKUP(C:C,DIM_CUSTOMERS!A:G,7,FALSE)</f>
        <v>Japan</v>
      </c>
      <c r="L3740" s="30" cm="1">
        <f t="array" ref="L3740">_xlfn.IFS(
    AND(FACT_ORDERS[[#This Row],[DeliveryMehtod]]="shippment",FACT_ORDERS[[#This Row],[TotalAmount]]&gt;=200), 0,
    AND(FACT_ORDERS[[#This Row],[DeliveryMehtod]]="pickup"), 15,
    AND(FACT_ORDERS[[#This Row],[DeliveryMehtod]]="shippment",FACT_ORDERS[[#This Row],[TotalAmount]]&lt;200), 35
)</f>
        <v>0</v>
      </c>
      <c r="M3740" s="12" t="str" cm="1">
        <f t="array" ref="M3740">_xlfn.IFS(
    SUMIFS(FACT_ORDERS[TotalAmount], FACT_ORDERS[WD_CUSTOMERS],FACT_ORDERS[[#This Row],[WD_CUSTOMERS]])&gt;=15000, "VIP",
    SUMIFS(FACT_ORDERS[TotalAmount], FACT_ORDERS[WD_CUSTOMERS],FACT_ORDERS[[#This Row],[WD_CUSTOMERS]])&gt;=8000, "Premium",
    TRUE, "Regular"
)</f>
        <v>VIP</v>
      </c>
      <c r="N3740" s="32" cm="1">
        <f t="array" ref="N3740">_xlfn.IFS(
   FACT_ORDERS[[#This Row],[TypeOfClient]]="VIP", 0.2,
   FACT_ORDERS[[#This Row],[TypeOfClient]]="Premium", 0.1,
   TRUE, 0
)</f>
        <v>0.2</v>
      </c>
      <c r="O3740" s="31" cm="1">
        <f t="array" ref="O3740">_xlfn.IFS(
   FACT_ORDERS[[#This Row],[TotalAmount]]&gt;1500, 0.15,
   FACT_ORDERS[[#This Row],[TotalAmount]]&gt;1000, 0.1,
   FACT_ORDERS[[#This Row],[TotalAmount]]&gt;500, 0.05,
   TRUE, 0
)</f>
        <v>0.05</v>
      </c>
      <c r="P3740" s="28">
        <f xml:space="preserve"> FACT_ORDERS[[#This Row],[TotalAmount]] * (1 - (FACT_ORDERS[[#This Row],[ClientDiscount]] + FACT_ORDERS[[#This Row],[OrderDiscount]]) )</f>
        <v>382.5</v>
      </c>
      <c r="Q3740" s="28">
        <f>FACT_ORDERS[[#This Row],[TotalAmountWithDiscount]]+FACT_ORDERS[[#This Row],[DeliveryCost]]</f>
        <v>382.5</v>
      </c>
      <c r="R3740" s="35">
        <v>45185</v>
      </c>
      <c r="S3740" s="35" t="str">
        <f>IF(NETWORKDAYS(FACT_ORDERS[[#This Row],[Order-Date]], FACT_ORDERS[[#This Row],[ArrivalDate ]]) &gt; 10, "Late", "On Time")</f>
        <v>On Time</v>
      </c>
    </row>
    <row r="3741" spans="1:19" x14ac:dyDescent="0.3">
      <c r="A3741" s="12">
        <v>8739</v>
      </c>
      <c r="B3741" s="12">
        <v>286</v>
      </c>
      <c r="C3741" s="12">
        <v>10817</v>
      </c>
      <c r="D3741" s="12">
        <v>3740</v>
      </c>
      <c r="E3741" s="12" t="s">
        <v>244</v>
      </c>
      <c r="F3741" s="13">
        <v>45552</v>
      </c>
      <c r="G3741" s="26" t="s">
        <v>14025</v>
      </c>
      <c r="H3741" s="12">
        <v>17</v>
      </c>
      <c r="I3741" s="28">
        <f>VLOOKUP(B:B,DIM_PRODUCTS!A:F,5,FALSE)</f>
        <v>6</v>
      </c>
      <c r="J3741" s="28">
        <f>FACT_ORDERS[[#This Row],[ProductPrice]]*FACT_ORDERS[[#This Row],[Quantity]]</f>
        <v>102</v>
      </c>
      <c r="K3741" s="12" t="str">
        <f>VLOOKUP(C:C,DIM_CUSTOMERS!A:G,7,FALSE)</f>
        <v>Spain</v>
      </c>
      <c r="L3741" s="30" cm="1">
        <f t="array" ref="L3741">_xlfn.IFS(
    AND(FACT_ORDERS[[#This Row],[DeliveryMehtod]]="shippment",FACT_ORDERS[[#This Row],[TotalAmount]]&gt;=200), 0,
    AND(FACT_ORDERS[[#This Row],[DeliveryMehtod]]="pickup"), 15,
    AND(FACT_ORDERS[[#This Row],[DeliveryMehtod]]="shippment",FACT_ORDERS[[#This Row],[TotalAmount]]&lt;200), 35
)</f>
        <v>35</v>
      </c>
      <c r="M3741" s="12" t="str" cm="1">
        <f t="array" ref="M3741">_xlfn.IFS(
    SUMIFS(FACT_ORDERS[TotalAmount], FACT_ORDERS[WD_CUSTOMERS],FACT_ORDERS[[#This Row],[WD_CUSTOMERS]])&gt;=15000, "VIP",
    SUMIFS(FACT_ORDERS[TotalAmount], FACT_ORDERS[WD_CUSTOMERS],FACT_ORDERS[[#This Row],[WD_CUSTOMERS]])&gt;=8000, "Premium",
    TRUE, "Regular"
)</f>
        <v>Regular</v>
      </c>
      <c r="N3741" s="32" cm="1">
        <f t="array" ref="N3741">_xlfn.IFS(
   FACT_ORDERS[[#This Row],[TypeOfClient]]="VIP", 0.2,
   FACT_ORDERS[[#This Row],[TypeOfClient]]="Premium", 0.1,
   TRUE, 0
)</f>
        <v>0</v>
      </c>
      <c r="O3741" s="31" cm="1">
        <f t="array" ref="O3741">_xlfn.IFS(
   FACT_ORDERS[[#This Row],[TotalAmount]]&gt;1500, 0.15,
   FACT_ORDERS[[#This Row],[TotalAmount]]&gt;1000, 0.1,
   FACT_ORDERS[[#This Row],[TotalAmount]]&gt;500, 0.05,
   TRUE, 0
)</f>
        <v>0</v>
      </c>
      <c r="P3741" s="28">
        <f xml:space="preserve"> FACT_ORDERS[[#This Row],[TotalAmount]] * (1 - (FACT_ORDERS[[#This Row],[ClientDiscount]] + FACT_ORDERS[[#This Row],[OrderDiscount]]) )</f>
        <v>102</v>
      </c>
      <c r="Q3741" s="28">
        <f>FACT_ORDERS[[#This Row],[TotalAmountWithDiscount]]+FACT_ORDERS[[#This Row],[DeliveryCost]]</f>
        <v>137</v>
      </c>
      <c r="R3741" s="35">
        <v>45563</v>
      </c>
      <c r="S3741" s="35" t="str">
        <f>IF(NETWORKDAYS(FACT_ORDERS[[#This Row],[Order-Date]], FACT_ORDERS[[#This Row],[ArrivalDate ]]) &gt; 10, "Late", "On Time")</f>
        <v>On Time</v>
      </c>
    </row>
    <row r="3742" spans="1:19" x14ac:dyDescent="0.3">
      <c r="A3742" s="12">
        <v>8740</v>
      </c>
      <c r="B3742" s="12">
        <v>261</v>
      </c>
      <c r="C3742" s="12">
        <v>10817</v>
      </c>
      <c r="D3742" s="12">
        <v>3741</v>
      </c>
      <c r="E3742" s="12" t="s">
        <v>243</v>
      </c>
      <c r="F3742" s="13">
        <v>45552</v>
      </c>
      <c r="G3742" s="26" t="s">
        <v>14026</v>
      </c>
      <c r="H3742" s="12">
        <v>11</v>
      </c>
      <c r="I3742" s="28">
        <f>VLOOKUP(B:B,DIM_PRODUCTS!A:F,5,FALSE)</f>
        <v>19</v>
      </c>
      <c r="J3742" s="28">
        <f>FACT_ORDERS[[#This Row],[ProductPrice]]*FACT_ORDERS[[#This Row],[Quantity]]</f>
        <v>209</v>
      </c>
      <c r="K3742" s="12" t="str">
        <f>VLOOKUP(C:C,DIM_CUSTOMERS!A:G,7,FALSE)</f>
        <v>Spain</v>
      </c>
      <c r="L3742" s="30" cm="1">
        <f t="array" ref="L3742">_xlfn.IFS(
    AND(FACT_ORDERS[[#This Row],[DeliveryMehtod]]="shippment",FACT_ORDERS[[#This Row],[TotalAmount]]&gt;=200), 0,
    AND(FACT_ORDERS[[#This Row],[DeliveryMehtod]]="pickup"), 15,
    AND(FACT_ORDERS[[#This Row],[DeliveryMehtod]]="shippment",FACT_ORDERS[[#This Row],[TotalAmount]]&lt;200), 35
)</f>
        <v>15</v>
      </c>
      <c r="M3742" s="12" t="str" cm="1">
        <f t="array" ref="M3742">_xlfn.IFS(
    SUMIFS(FACT_ORDERS[TotalAmount], FACT_ORDERS[WD_CUSTOMERS],FACT_ORDERS[[#This Row],[WD_CUSTOMERS]])&gt;=15000, "VIP",
    SUMIFS(FACT_ORDERS[TotalAmount], FACT_ORDERS[WD_CUSTOMERS],FACT_ORDERS[[#This Row],[WD_CUSTOMERS]])&gt;=8000, "Premium",
    TRUE, "Regular"
)</f>
        <v>Regular</v>
      </c>
      <c r="N3742" s="32" cm="1">
        <f t="array" ref="N3742">_xlfn.IFS(
   FACT_ORDERS[[#This Row],[TypeOfClient]]="VIP", 0.2,
   FACT_ORDERS[[#This Row],[TypeOfClient]]="Premium", 0.1,
   TRUE, 0
)</f>
        <v>0</v>
      </c>
      <c r="O3742" s="31" cm="1">
        <f t="array" ref="O3742">_xlfn.IFS(
   FACT_ORDERS[[#This Row],[TotalAmount]]&gt;1500, 0.15,
   FACT_ORDERS[[#This Row],[TotalAmount]]&gt;1000, 0.1,
   FACT_ORDERS[[#This Row],[TotalAmount]]&gt;500, 0.05,
   TRUE, 0
)</f>
        <v>0</v>
      </c>
      <c r="P3742" s="28">
        <f xml:space="preserve"> FACT_ORDERS[[#This Row],[TotalAmount]] * (1 - (FACT_ORDERS[[#This Row],[ClientDiscount]] + FACT_ORDERS[[#This Row],[OrderDiscount]]) )</f>
        <v>209</v>
      </c>
      <c r="Q3742" s="28">
        <f>FACT_ORDERS[[#This Row],[TotalAmountWithDiscount]]+FACT_ORDERS[[#This Row],[DeliveryCost]]</f>
        <v>224</v>
      </c>
      <c r="R3742" s="35">
        <v>45560</v>
      </c>
      <c r="S3742" s="35" t="str">
        <f>IF(NETWORKDAYS(FACT_ORDERS[[#This Row],[Order-Date]], FACT_ORDERS[[#This Row],[ArrivalDate ]]) &gt; 10, "Late", "On Time")</f>
        <v>On Time</v>
      </c>
    </row>
    <row r="3743" spans="1:19" x14ac:dyDescent="0.3">
      <c r="A3743" s="12">
        <v>8741</v>
      </c>
      <c r="B3743" s="12">
        <v>286</v>
      </c>
      <c r="C3743" s="12">
        <v>10817</v>
      </c>
      <c r="D3743" s="12">
        <v>3742</v>
      </c>
      <c r="E3743" s="12" t="s">
        <v>243</v>
      </c>
      <c r="F3743" s="13">
        <v>45489</v>
      </c>
      <c r="G3743" s="26" t="s">
        <v>14027</v>
      </c>
      <c r="H3743" s="12">
        <v>22</v>
      </c>
      <c r="I3743" s="28">
        <f>VLOOKUP(B:B,DIM_PRODUCTS!A:F,5,FALSE)</f>
        <v>6</v>
      </c>
      <c r="J3743" s="28">
        <f>FACT_ORDERS[[#This Row],[ProductPrice]]*FACT_ORDERS[[#This Row],[Quantity]]</f>
        <v>132</v>
      </c>
      <c r="K3743" s="12" t="str">
        <f>VLOOKUP(C:C,DIM_CUSTOMERS!A:G,7,FALSE)</f>
        <v>Spain</v>
      </c>
      <c r="L3743" s="30" cm="1">
        <f t="array" ref="L3743">_xlfn.IFS(
    AND(FACT_ORDERS[[#This Row],[DeliveryMehtod]]="shippment",FACT_ORDERS[[#This Row],[TotalAmount]]&gt;=200), 0,
    AND(FACT_ORDERS[[#This Row],[DeliveryMehtod]]="pickup"), 15,
    AND(FACT_ORDERS[[#This Row],[DeliveryMehtod]]="shippment",FACT_ORDERS[[#This Row],[TotalAmount]]&lt;200), 35
)</f>
        <v>15</v>
      </c>
      <c r="M3743" s="12" t="str" cm="1">
        <f t="array" ref="M3743">_xlfn.IFS(
    SUMIFS(FACT_ORDERS[TotalAmount], FACT_ORDERS[WD_CUSTOMERS],FACT_ORDERS[[#This Row],[WD_CUSTOMERS]])&gt;=15000, "VIP",
    SUMIFS(FACT_ORDERS[TotalAmount], FACT_ORDERS[WD_CUSTOMERS],FACT_ORDERS[[#This Row],[WD_CUSTOMERS]])&gt;=8000, "Premium",
    TRUE, "Regular"
)</f>
        <v>Regular</v>
      </c>
      <c r="N3743" s="32" cm="1">
        <f t="array" ref="N3743">_xlfn.IFS(
   FACT_ORDERS[[#This Row],[TypeOfClient]]="VIP", 0.2,
   FACT_ORDERS[[#This Row],[TypeOfClient]]="Premium", 0.1,
   TRUE, 0
)</f>
        <v>0</v>
      </c>
      <c r="O3743" s="31" cm="1">
        <f t="array" ref="O3743">_xlfn.IFS(
   FACT_ORDERS[[#This Row],[TotalAmount]]&gt;1500, 0.15,
   FACT_ORDERS[[#This Row],[TotalAmount]]&gt;1000, 0.1,
   FACT_ORDERS[[#This Row],[TotalAmount]]&gt;500, 0.05,
   TRUE, 0
)</f>
        <v>0</v>
      </c>
      <c r="P3743" s="28">
        <f xml:space="preserve"> FACT_ORDERS[[#This Row],[TotalAmount]] * (1 - (FACT_ORDERS[[#This Row],[ClientDiscount]] + FACT_ORDERS[[#This Row],[OrderDiscount]]) )</f>
        <v>132</v>
      </c>
      <c r="Q3743" s="28">
        <f>FACT_ORDERS[[#This Row],[TotalAmountWithDiscount]]+FACT_ORDERS[[#This Row],[DeliveryCost]]</f>
        <v>147</v>
      </c>
      <c r="R3743" s="35">
        <v>45496</v>
      </c>
      <c r="S3743" s="35" t="str">
        <f>IF(NETWORKDAYS(FACT_ORDERS[[#This Row],[Order-Date]], FACT_ORDERS[[#This Row],[ArrivalDate ]]) &gt; 10, "Late", "On Time")</f>
        <v>On Time</v>
      </c>
    </row>
    <row r="3744" spans="1:19" x14ac:dyDescent="0.3">
      <c r="A3744" s="12">
        <v>8742</v>
      </c>
      <c r="B3744" s="12">
        <v>226</v>
      </c>
      <c r="C3744" s="12">
        <v>10817</v>
      </c>
      <c r="D3744" s="12">
        <v>3743</v>
      </c>
      <c r="E3744" s="12" t="s">
        <v>244</v>
      </c>
      <c r="F3744" s="13">
        <v>45489</v>
      </c>
      <c r="G3744" s="26" t="s">
        <v>14028</v>
      </c>
      <c r="H3744" s="12">
        <v>32</v>
      </c>
      <c r="I3744" s="28">
        <f>VLOOKUP(B:B,DIM_PRODUCTS!A:F,5,FALSE)</f>
        <v>16</v>
      </c>
      <c r="J3744" s="28">
        <f>FACT_ORDERS[[#This Row],[ProductPrice]]*FACT_ORDERS[[#This Row],[Quantity]]</f>
        <v>512</v>
      </c>
      <c r="K3744" s="12" t="str">
        <f>VLOOKUP(C:C,DIM_CUSTOMERS!A:G,7,FALSE)</f>
        <v>Spain</v>
      </c>
      <c r="L3744" s="30" cm="1">
        <f t="array" ref="L3744">_xlfn.IFS(
    AND(FACT_ORDERS[[#This Row],[DeliveryMehtod]]="shippment",FACT_ORDERS[[#This Row],[TotalAmount]]&gt;=200), 0,
    AND(FACT_ORDERS[[#This Row],[DeliveryMehtod]]="pickup"), 15,
    AND(FACT_ORDERS[[#This Row],[DeliveryMehtod]]="shippment",FACT_ORDERS[[#This Row],[TotalAmount]]&lt;200), 35
)</f>
        <v>0</v>
      </c>
      <c r="M3744" s="12" t="str" cm="1">
        <f t="array" ref="M3744">_xlfn.IFS(
    SUMIFS(FACT_ORDERS[TotalAmount], FACT_ORDERS[WD_CUSTOMERS],FACT_ORDERS[[#This Row],[WD_CUSTOMERS]])&gt;=15000, "VIP",
    SUMIFS(FACT_ORDERS[TotalAmount], FACT_ORDERS[WD_CUSTOMERS],FACT_ORDERS[[#This Row],[WD_CUSTOMERS]])&gt;=8000, "Premium",
    TRUE, "Regular"
)</f>
        <v>Regular</v>
      </c>
      <c r="N3744" s="32" cm="1">
        <f t="array" ref="N3744">_xlfn.IFS(
   FACT_ORDERS[[#This Row],[TypeOfClient]]="VIP", 0.2,
   FACT_ORDERS[[#This Row],[TypeOfClient]]="Premium", 0.1,
   TRUE, 0
)</f>
        <v>0</v>
      </c>
      <c r="O3744" s="31" cm="1">
        <f t="array" ref="O3744">_xlfn.IFS(
   FACT_ORDERS[[#This Row],[TotalAmount]]&gt;1500, 0.15,
   FACT_ORDERS[[#This Row],[TotalAmount]]&gt;1000, 0.1,
   FACT_ORDERS[[#This Row],[TotalAmount]]&gt;500, 0.05,
   TRUE, 0
)</f>
        <v>0.05</v>
      </c>
      <c r="P3744" s="28">
        <f xml:space="preserve"> FACT_ORDERS[[#This Row],[TotalAmount]] * (1 - (FACT_ORDERS[[#This Row],[ClientDiscount]] + FACT_ORDERS[[#This Row],[OrderDiscount]]) )</f>
        <v>486.4</v>
      </c>
      <c r="Q3744" s="28">
        <f>FACT_ORDERS[[#This Row],[TotalAmountWithDiscount]]+FACT_ORDERS[[#This Row],[DeliveryCost]]</f>
        <v>486.4</v>
      </c>
      <c r="R3744" s="35">
        <v>45496</v>
      </c>
      <c r="S3744" s="35" t="str">
        <f>IF(NETWORKDAYS(FACT_ORDERS[[#This Row],[Order-Date]], FACT_ORDERS[[#This Row],[ArrivalDate ]]) &gt; 10, "Late", "On Time")</f>
        <v>On Time</v>
      </c>
    </row>
    <row r="3745" spans="1:19" x14ac:dyDescent="0.3">
      <c r="A3745" s="12">
        <v>8743</v>
      </c>
      <c r="B3745" s="12">
        <v>261</v>
      </c>
      <c r="C3745" s="12">
        <v>10817</v>
      </c>
      <c r="D3745" s="12">
        <v>3744</v>
      </c>
      <c r="E3745" s="12" t="s">
        <v>243</v>
      </c>
      <c r="F3745" s="13">
        <v>45489</v>
      </c>
      <c r="G3745" s="26" t="s">
        <v>14029</v>
      </c>
      <c r="H3745" s="12">
        <v>19</v>
      </c>
      <c r="I3745" s="28">
        <f>VLOOKUP(B:B,DIM_PRODUCTS!A:F,5,FALSE)</f>
        <v>19</v>
      </c>
      <c r="J3745" s="28">
        <f>FACT_ORDERS[[#This Row],[ProductPrice]]*FACT_ORDERS[[#This Row],[Quantity]]</f>
        <v>361</v>
      </c>
      <c r="K3745" s="12" t="str">
        <f>VLOOKUP(C:C,DIM_CUSTOMERS!A:G,7,FALSE)</f>
        <v>Spain</v>
      </c>
      <c r="L3745" s="30" cm="1">
        <f t="array" ref="L3745">_xlfn.IFS(
    AND(FACT_ORDERS[[#This Row],[DeliveryMehtod]]="shippment",FACT_ORDERS[[#This Row],[TotalAmount]]&gt;=200), 0,
    AND(FACT_ORDERS[[#This Row],[DeliveryMehtod]]="pickup"), 15,
    AND(FACT_ORDERS[[#This Row],[DeliveryMehtod]]="shippment",FACT_ORDERS[[#This Row],[TotalAmount]]&lt;200), 35
)</f>
        <v>15</v>
      </c>
      <c r="M3745" s="12" t="str" cm="1">
        <f t="array" ref="M3745">_xlfn.IFS(
    SUMIFS(FACT_ORDERS[TotalAmount], FACT_ORDERS[WD_CUSTOMERS],FACT_ORDERS[[#This Row],[WD_CUSTOMERS]])&gt;=15000, "VIP",
    SUMIFS(FACT_ORDERS[TotalAmount], FACT_ORDERS[WD_CUSTOMERS],FACT_ORDERS[[#This Row],[WD_CUSTOMERS]])&gt;=8000, "Premium",
    TRUE, "Regular"
)</f>
        <v>Regular</v>
      </c>
      <c r="N3745" s="32" cm="1">
        <f t="array" ref="N3745">_xlfn.IFS(
   FACT_ORDERS[[#This Row],[TypeOfClient]]="VIP", 0.2,
   FACT_ORDERS[[#This Row],[TypeOfClient]]="Premium", 0.1,
   TRUE, 0
)</f>
        <v>0</v>
      </c>
      <c r="O3745" s="31" cm="1">
        <f t="array" ref="O3745">_xlfn.IFS(
   FACT_ORDERS[[#This Row],[TotalAmount]]&gt;1500, 0.15,
   FACT_ORDERS[[#This Row],[TotalAmount]]&gt;1000, 0.1,
   FACT_ORDERS[[#This Row],[TotalAmount]]&gt;500, 0.05,
   TRUE, 0
)</f>
        <v>0</v>
      </c>
      <c r="P3745" s="28">
        <f xml:space="preserve"> FACT_ORDERS[[#This Row],[TotalAmount]] * (1 - (FACT_ORDERS[[#This Row],[ClientDiscount]] + FACT_ORDERS[[#This Row],[OrderDiscount]]) )</f>
        <v>361</v>
      </c>
      <c r="Q3745" s="28">
        <f>FACT_ORDERS[[#This Row],[TotalAmountWithDiscount]]+FACT_ORDERS[[#This Row],[DeliveryCost]]</f>
        <v>376</v>
      </c>
      <c r="R3745" s="35">
        <v>45496</v>
      </c>
      <c r="S3745" s="35" t="str">
        <f>IF(NETWORKDAYS(FACT_ORDERS[[#This Row],[Order-Date]], FACT_ORDERS[[#This Row],[ArrivalDate ]]) &gt; 10, "Late", "On Time")</f>
        <v>On Time</v>
      </c>
    </row>
    <row r="3746" spans="1:19" x14ac:dyDescent="0.3">
      <c r="A3746" s="12">
        <v>8744</v>
      </c>
      <c r="B3746" s="12">
        <v>286</v>
      </c>
      <c r="C3746" s="12">
        <v>10817</v>
      </c>
      <c r="D3746" s="12">
        <v>3745</v>
      </c>
      <c r="E3746" s="12" t="s">
        <v>243</v>
      </c>
      <c r="F3746" s="13">
        <v>45555</v>
      </c>
      <c r="G3746" s="26" t="s">
        <v>14030</v>
      </c>
      <c r="H3746" s="12">
        <v>26</v>
      </c>
      <c r="I3746" s="28">
        <f>VLOOKUP(B:B,DIM_PRODUCTS!A:F,5,FALSE)</f>
        <v>6</v>
      </c>
      <c r="J3746" s="28">
        <f>FACT_ORDERS[[#This Row],[ProductPrice]]*FACT_ORDERS[[#This Row],[Quantity]]</f>
        <v>156</v>
      </c>
      <c r="K3746" s="12" t="str">
        <f>VLOOKUP(C:C,DIM_CUSTOMERS!A:G,7,FALSE)</f>
        <v>Spain</v>
      </c>
      <c r="L3746" s="30" cm="1">
        <f t="array" ref="L3746">_xlfn.IFS(
    AND(FACT_ORDERS[[#This Row],[DeliveryMehtod]]="shippment",FACT_ORDERS[[#This Row],[TotalAmount]]&gt;=200), 0,
    AND(FACT_ORDERS[[#This Row],[DeliveryMehtod]]="pickup"), 15,
    AND(FACT_ORDERS[[#This Row],[DeliveryMehtod]]="shippment",FACT_ORDERS[[#This Row],[TotalAmount]]&lt;200), 35
)</f>
        <v>15</v>
      </c>
      <c r="M3746" s="12" t="str" cm="1">
        <f t="array" ref="M3746">_xlfn.IFS(
    SUMIFS(FACT_ORDERS[TotalAmount], FACT_ORDERS[WD_CUSTOMERS],FACT_ORDERS[[#This Row],[WD_CUSTOMERS]])&gt;=15000, "VIP",
    SUMIFS(FACT_ORDERS[TotalAmount], FACT_ORDERS[WD_CUSTOMERS],FACT_ORDERS[[#This Row],[WD_CUSTOMERS]])&gt;=8000, "Premium",
    TRUE, "Regular"
)</f>
        <v>Regular</v>
      </c>
      <c r="N3746" s="32" cm="1">
        <f t="array" ref="N3746">_xlfn.IFS(
   FACT_ORDERS[[#This Row],[TypeOfClient]]="VIP", 0.2,
   FACT_ORDERS[[#This Row],[TypeOfClient]]="Premium", 0.1,
   TRUE, 0
)</f>
        <v>0</v>
      </c>
      <c r="O3746" s="31" cm="1">
        <f t="array" ref="O3746">_xlfn.IFS(
   FACT_ORDERS[[#This Row],[TotalAmount]]&gt;1500, 0.15,
   FACT_ORDERS[[#This Row],[TotalAmount]]&gt;1000, 0.1,
   FACT_ORDERS[[#This Row],[TotalAmount]]&gt;500, 0.05,
   TRUE, 0
)</f>
        <v>0</v>
      </c>
      <c r="P3746" s="28">
        <f xml:space="preserve"> FACT_ORDERS[[#This Row],[TotalAmount]] * (1 - (FACT_ORDERS[[#This Row],[ClientDiscount]] + FACT_ORDERS[[#This Row],[OrderDiscount]]) )</f>
        <v>156</v>
      </c>
      <c r="Q3746" s="28">
        <f>FACT_ORDERS[[#This Row],[TotalAmountWithDiscount]]+FACT_ORDERS[[#This Row],[DeliveryCost]]</f>
        <v>171</v>
      </c>
      <c r="R3746" s="35">
        <v>45564</v>
      </c>
      <c r="S3746" s="35" t="str">
        <f>IF(NETWORKDAYS(FACT_ORDERS[[#This Row],[Order-Date]], FACT_ORDERS[[#This Row],[ArrivalDate ]]) &gt; 10, "Late", "On Time")</f>
        <v>On Time</v>
      </c>
    </row>
    <row r="3747" spans="1:19" x14ac:dyDescent="0.3">
      <c r="A3747" s="12">
        <v>8745</v>
      </c>
      <c r="B3747" s="12">
        <v>261</v>
      </c>
      <c r="C3747" s="12">
        <v>10817</v>
      </c>
      <c r="D3747" s="12">
        <v>3746</v>
      </c>
      <c r="E3747" s="12" t="s">
        <v>243</v>
      </c>
      <c r="F3747" s="13">
        <v>45555</v>
      </c>
      <c r="G3747" s="26" t="s">
        <v>14031</v>
      </c>
      <c r="H3747" s="12">
        <v>18</v>
      </c>
      <c r="I3747" s="28">
        <f>VLOOKUP(B:B,DIM_PRODUCTS!A:F,5,FALSE)</f>
        <v>19</v>
      </c>
      <c r="J3747" s="28">
        <f>FACT_ORDERS[[#This Row],[ProductPrice]]*FACT_ORDERS[[#This Row],[Quantity]]</f>
        <v>342</v>
      </c>
      <c r="K3747" s="12" t="str">
        <f>VLOOKUP(C:C,DIM_CUSTOMERS!A:G,7,FALSE)</f>
        <v>Spain</v>
      </c>
      <c r="L3747" s="30" cm="1">
        <f t="array" ref="L3747">_xlfn.IFS(
    AND(FACT_ORDERS[[#This Row],[DeliveryMehtod]]="shippment",FACT_ORDERS[[#This Row],[TotalAmount]]&gt;=200), 0,
    AND(FACT_ORDERS[[#This Row],[DeliveryMehtod]]="pickup"), 15,
    AND(FACT_ORDERS[[#This Row],[DeliveryMehtod]]="shippment",FACT_ORDERS[[#This Row],[TotalAmount]]&lt;200), 35
)</f>
        <v>15</v>
      </c>
      <c r="M3747" s="12" t="str" cm="1">
        <f t="array" ref="M3747">_xlfn.IFS(
    SUMIFS(FACT_ORDERS[TotalAmount], FACT_ORDERS[WD_CUSTOMERS],FACT_ORDERS[[#This Row],[WD_CUSTOMERS]])&gt;=15000, "VIP",
    SUMIFS(FACT_ORDERS[TotalAmount], FACT_ORDERS[WD_CUSTOMERS],FACT_ORDERS[[#This Row],[WD_CUSTOMERS]])&gt;=8000, "Premium",
    TRUE, "Regular"
)</f>
        <v>Regular</v>
      </c>
      <c r="N3747" s="32" cm="1">
        <f t="array" ref="N3747">_xlfn.IFS(
   FACT_ORDERS[[#This Row],[TypeOfClient]]="VIP", 0.2,
   FACT_ORDERS[[#This Row],[TypeOfClient]]="Premium", 0.1,
   TRUE, 0
)</f>
        <v>0</v>
      </c>
      <c r="O3747" s="31" cm="1">
        <f t="array" ref="O3747">_xlfn.IFS(
   FACT_ORDERS[[#This Row],[TotalAmount]]&gt;1500, 0.15,
   FACT_ORDERS[[#This Row],[TotalAmount]]&gt;1000, 0.1,
   FACT_ORDERS[[#This Row],[TotalAmount]]&gt;500, 0.05,
   TRUE, 0
)</f>
        <v>0</v>
      </c>
      <c r="P3747" s="28">
        <f xml:space="preserve"> FACT_ORDERS[[#This Row],[TotalAmount]] * (1 - (FACT_ORDERS[[#This Row],[ClientDiscount]] + FACT_ORDERS[[#This Row],[OrderDiscount]]) )</f>
        <v>342</v>
      </c>
      <c r="Q3747" s="28">
        <f>FACT_ORDERS[[#This Row],[TotalAmountWithDiscount]]+FACT_ORDERS[[#This Row],[DeliveryCost]]</f>
        <v>357</v>
      </c>
      <c r="R3747" s="35">
        <v>45563</v>
      </c>
      <c r="S3747" s="35" t="str">
        <f>IF(NETWORKDAYS(FACT_ORDERS[[#This Row],[Order-Date]], FACT_ORDERS[[#This Row],[ArrivalDate ]]) &gt; 10, "Late", "On Time")</f>
        <v>On Time</v>
      </c>
    </row>
    <row r="3748" spans="1:19" x14ac:dyDescent="0.3">
      <c r="A3748" s="12">
        <v>8746</v>
      </c>
      <c r="B3748" s="12">
        <v>286</v>
      </c>
      <c r="C3748" s="12">
        <v>10817</v>
      </c>
      <c r="D3748" s="12">
        <v>3747</v>
      </c>
      <c r="E3748" s="12" t="s">
        <v>244</v>
      </c>
      <c r="F3748" s="13">
        <v>45535</v>
      </c>
      <c r="G3748" s="26" t="s">
        <v>14032</v>
      </c>
      <c r="H3748" s="12">
        <v>23</v>
      </c>
      <c r="I3748" s="28">
        <f>VLOOKUP(B:B,DIM_PRODUCTS!A:F,5,FALSE)</f>
        <v>6</v>
      </c>
      <c r="J3748" s="28">
        <f>FACT_ORDERS[[#This Row],[ProductPrice]]*FACT_ORDERS[[#This Row],[Quantity]]</f>
        <v>138</v>
      </c>
      <c r="K3748" s="12" t="str">
        <f>VLOOKUP(C:C,DIM_CUSTOMERS!A:G,7,FALSE)</f>
        <v>Spain</v>
      </c>
      <c r="L3748" s="30" cm="1">
        <f t="array" ref="L3748">_xlfn.IFS(
    AND(FACT_ORDERS[[#This Row],[DeliveryMehtod]]="shippment",FACT_ORDERS[[#This Row],[TotalAmount]]&gt;=200), 0,
    AND(FACT_ORDERS[[#This Row],[DeliveryMehtod]]="pickup"), 15,
    AND(FACT_ORDERS[[#This Row],[DeliveryMehtod]]="shippment",FACT_ORDERS[[#This Row],[TotalAmount]]&lt;200), 35
)</f>
        <v>35</v>
      </c>
      <c r="M3748" s="12" t="str" cm="1">
        <f t="array" ref="M3748">_xlfn.IFS(
    SUMIFS(FACT_ORDERS[TotalAmount], FACT_ORDERS[WD_CUSTOMERS],FACT_ORDERS[[#This Row],[WD_CUSTOMERS]])&gt;=15000, "VIP",
    SUMIFS(FACT_ORDERS[TotalAmount], FACT_ORDERS[WD_CUSTOMERS],FACT_ORDERS[[#This Row],[WD_CUSTOMERS]])&gt;=8000, "Premium",
    TRUE, "Regular"
)</f>
        <v>Regular</v>
      </c>
      <c r="N3748" s="32" cm="1">
        <f t="array" ref="N3748">_xlfn.IFS(
   FACT_ORDERS[[#This Row],[TypeOfClient]]="VIP", 0.2,
   FACT_ORDERS[[#This Row],[TypeOfClient]]="Premium", 0.1,
   TRUE, 0
)</f>
        <v>0</v>
      </c>
      <c r="O3748" s="31" cm="1">
        <f t="array" ref="O3748">_xlfn.IFS(
   FACT_ORDERS[[#This Row],[TotalAmount]]&gt;1500, 0.15,
   FACT_ORDERS[[#This Row],[TotalAmount]]&gt;1000, 0.1,
   FACT_ORDERS[[#This Row],[TotalAmount]]&gt;500, 0.05,
   TRUE, 0
)</f>
        <v>0</v>
      </c>
      <c r="P3748" s="28">
        <f xml:space="preserve"> FACT_ORDERS[[#This Row],[TotalAmount]] * (1 - (FACT_ORDERS[[#This Row],[ClientDiscount]] + FACT_ORDERS[[#This Row],[OrderDiscount]]) )</f>
        <v>138</v>
      </c>
      <c r="Q3748" s="28">
        <f>FACT_ORDERS[[#This Row],[TotalAmountWithDiscount]]+FACT_ORDERS[[#This Row],[DeliveryCost]]</f>
        <v>173</v>
      </c>
      <c r="R3748" s="35">
        <v>45542</v>
      </c>
      <c r="S3748" s="35" t="str">
        <f>IF(NETWORKDAYS(FACT_ORDERS[[#This Row],[Order-Date]], FACT_ORDERS[[#This Row],[ArrivalDate ]]) &gt; 10, "Late", "On Time")</f>
        <v>On Time</v>
      </c>
    </row>
    <row r="3749" spans="1:19" x14ac:dyDescent="0.3">
      <c r="A3749" s="12">
        <v>8747</v>
      </c>
      <c r="B3749" s="12">
        <v>226</v>
      </c>
      <c r="C3749" s="12">
        <v>10817</v>
      </c>
      <c r="D3749" s="12">
        <v>3748</v>
      </c>
      <c r="E3749" s="12" t="s">
        <v>244</v>
      </c>
      <c r="F3749" s="13">
        <v>45535</v>
      </c>
      <c r="G3749" s="26" t="s">
        <v>11161</v>
      </c>
      <c r="H3749" s="12">
        <v>27</v>
      </c>
      <c r="I3749" s="28">
        <f>VLOOKUP(B:B,DIM_PRODUCTS!A:F,5,FALSE)</f>
        <v>16</v>
      </c>
      <c r="J3749" s="28">
        <f>FACT_ORDERS[[#This Row],[ProductPrice]]*FACT_ORDERS[[#This Row],[Quantity]]</f>
        <v>432</v>
      </c>
      <c r="K3749" s="12" t="str">
        <f>VLOOKUP(C:C,DIM_CUSTOMERS!A:G,7,FALSE)</f>
        <v>Spain</v>
      </c>
      <c r="L3749" s="30" cm="1">
        <f t="array" ref="L3749">_xlfn.IFS(
    AND(FACT_ORDERS[[#This Row],[DeliveryMehtod]]="shippment",FACT_ORDERS[[#This Row],[TotalAmount]]&gt;=200), 0,
    AND(FACT_ORDERS[[#This Row],[DeliveryMehtod]]="pickup"), 15,
    AND(FACT_ORDERS[[#This Row],[DeliveryMehtod]]="shippment",FACT_ORDERS[[#This Row],[TotalAmount]]&lt;200), 35
)</f>
        <v>0</v>
      </c>
      <c r="M3749" s="12" t="str" cm="1">
        <f t="array" ref="M3749">_xlfn.IFS(
    SUMIFS(FACT_ORDERS[TotalAmount], FACT_ORDERS[WD_CUSTOMERS],FACT_ORDERS[[#This Row],[WD_CUSTOMERS]])&gt;=15000, "VIP",
    SUMIFS(FACT_ORDERS[TotalAmount], FACT_ORDERS[WD_CUSTOMERS],FACT_ORDERS[[#This Row],[WD_CUSTOMERS]])&gt;=8000, "Premium",
    TRUE, "Regular"
)</f>
        <v>Regular</v>
      </c>
      <c r="N3749" s="32" cm="1">
        <f t="array" ref="N3749">_xlfn.IFS(
   FACT_ORDERS[[#This Row],[TypeOfClient]]="VIP", 0.2,
   FACT_ORDERS[[#This Row],[TypeOfClient]]="Premium", 0.1,
   TRUE, 0
)</f>
        <v>0</v>
      </c>
      <c r="O3749" s="31" cm="1">
        <f t="array" ref="O3749">_xlfn.IFS(
   FACT_ORDERS[[#This Row],[TotalAmount]]&gt;1500, 0.15,
   FACT_ORDERS[[#This Row],[TotalAmount]]&gt;1000, 0.1,
   FACT_ORDERS[[#This Row],[TotalAmount]]&gt;500, 0.05,
   TRUE, 0
)</f>
        <v>0</v>
      </c>
      <c r="P3749" s="28">
        <f xml:space="preserve"> FACT_ORDERS[[#This Row],[TotalAmount]] * (1 - (FACT_ORDERS[[#This Row],[ClientDiscount]] + FACT_ORDERS[[#This Row],[OrderDiscount]]) )</f>
        <v>432</v>
      </c>
      <c r="Q3749" s="28">
        <f>FACT_ORDERS[[#This Row],[TotalAmountWithDiscount]]+FACT_ORDERS[[#This Row],[DeliveryCost]]</f>
        <v>432</v>
      </c>
      <c r="R3749" s="35">
        <v>45543</v>
      </c>
      <c r="S3749" s="35" t="str">
        <f>IF(NETWORKDAYS(FACT_ORDERS[[#This Row],[Order-Date]], FACT_ORDERS[[#This Row],[ArrivalDate ]]) &gt; 10, "Late", "On Time")</f>
        <v>On Time</v>
      </c>
    </row>
    <row r="3750" spans="1:19" x14ac:dyDescent="0.3">
      <c r="A3750" s="12">
        <v>8748</v>
      </c>
      <c r="B3750" s="12">
        <v>261</v>
      </c>
      <c r="C3750" s="12">
        <v>10817</v>
      </c>
      <c r="D3750" s="12">
        <v>3749</v>
      </c>
      <c r="E3750" s="12" t="s">
        <v>244</v>
      </c>
      <c r="F3750" s="13">
        <v>45535</v>
      </c>
      <c r="G3750" s="26" t="s">
        <v>14033</v>
      </c>
      <c r="H3750" s="12">
        <v>11</v>
      </c>
      <c r="I3750" s="28">
        <f>VLOOKUP(B:B,DIM_PRODUCTS!A:F,5,FALSE)</f>
        <v>19</v>
      </c>
      <c r="J3750" s="28">
        <f>FACT_ORDERS[[#This Row],[ProductPrice]]*FACT_ORDERS[[#This Row],[Quantity]]</f>
        <v>209</v>
      </c>
      <c r="K3750" s="12" t="str">
        <f>VLOOKUP(C:C,DIM_CUSTOMERS!A:G,7,FALSE)</f>
        <v>Spain</v>
      </c>
      <c r="L3750" s="30" cm="1">
        <f t="array" ref="L3750">_xlfn.IFS(
    AND(FACT_ORDERS[[#This Row],[DeliveryMehtod]]="shippment",FACT_ORDERS[[#This Row],[TotalAmount]]&gt;=200), 0,
    AND(FACT_ORDERS[[#This Row],[DeliveryMehtod]]="pickup"), 15,
    AND(FACT_ORDERS[[#This Row],[DeliveryMehtod]]="shippment",FACT_ORDERS[[#This Row],[TotalAmount]]&lt;200), 35
)</f>
        <v>0</v>
      </c>
      <c r="M3750" s="12" t="str" cm="1">
        <f t="array" ref="M3750">_xlfn.IFS(
    SUMIFS(FACT_ORDERS[TotalAmount], FACT_ORDERS[WD_CUSTOMERS],FACT_ORDERS[[#This Row],[WD_CUSTOMERS]])&gt;=15000, "VIP",
    SUMIFS(FACT_ORDERS[TotalAmount], FACT_ORDERS[WD_CUSTOMERS],FACT_ORDERS[[#This Row],[WD_CUSTOMERS]])&gt;=8000, "Premium",
    TRUE, "Regular"
)</f>
        <v>Regular</v>
      </c>
      <c r="N3750" s="32" cm="1">
        <f t="array" ref="N3750">_xlfn.IFS(
   FACT_ORDERS[[#This Row],[TypeOfClient]]="VIP", 0.2,
   FACT_ORDERS[[#This Row],[TypeOfClient]]="Premium", 0.1,
   TRUE, 0
)</f>
        <v>0</v>
      </c>
      <c r="O3750" s="31" cm="1">
        <f t="array" ref="O3750">_xlfn.IFS(
   FACT_ORDERS[[#This Row],[TotalAmount]]&gt;1500, 0.15,
   FACT_ORDERS[[#This Row],[TotalAmount]]&gt;1000, 0.1,
   FACT_ORDERS[[#This Row],[TotalAmount]]&gt;500, 0.05,
   TRUE, 0
)</f>
        <v>0</v>
      </c>
      <c r="P3750" s="28">
        <f xml:space="preserve"> FACT_ORDERS[[#This Row],[TotalAmount]] * (1 - (FACT_ORDERS[[#This Row],[ClientDiscount]] + FACT_ORDERS[[#This Row],[OrderDiscount]]) )</f>
        <v>209</v>
      </c>
      <c r="Q3750" s="28">
        <f>FACT_ORDERS[[#This Row],[TotalAmountWithDiscount]]+FACT_ORDERS[[#This Row],[DeliveryCost]]</f>
        <v>209</v>
      </c>
      <c r="R3750" s="35">
        <v>45545</v>
      </c>
      <c r="S3750" s="35" t="str">
        <f>IF(NETWORKDAYS(FACT_ORDERS[[#This Row],[Order-Date]], FACT_ORDERS[[#This Row],[ArrivalDate ]]) &gt; 10, "Late", "On Time")</f>
        <v>On Time</v>
      </c>
    </row>
    <row r="3751" spans="1:19" x14ac:dyDescent="0.3">
      <c r="A3751" s="12">
        <v>8749</v>
      </c>
      <c r="B3751" s="12">
        <v>286</v>
      </c>
      <c r="C3751" s="12">
        <v>10817</v>
      </c>
      <c r="D3751" s="12">
        <v>3750</v>
      </c>
      <c r="E3751" s="12" t="s">
        <v>243</v>
      </c>
      <c r="F3751" s="13">
        <v>45511</v>
      </c>
      <c r="G3751" s="26" t="s">
        <v>14034</v>
      </c>
      <c r="H3751" s="12">
        <v>19</v>
      </c>
      <c r="I3751" s="28">
        <f>VLOOKUP(B:B,DIM_PRODUCTS!A:F,5,FALSE)</f>
        <v>6</v>
      </c>
      <c r="J3751" s="28">
        <f>FACT_ORDERS[[#This Row],[ProductPrice]]*FACT_ORDERS[[#This Row],[Quantity]]</f>
        <v>114</v>
      </c>
      <c r="K3751" s="12" t="str">
        <f>VLOOKUP(C:C,DIM_CUSTOMERS!A:G,7,FALSE)</f>
        <v>Spain</v>
      </c>
      <c r="L3751" s="30" cm="1">
        <f t="array" ref="L3751">_xlfn.IFS(
    AND(FACT_ORDERS[[#This Row],[DeliveryMehtod]]="shippment",FACT_ORDERS[[#This Row],[TotalAmount]]&gt;=200), 0,
    AND(FACT_ORDERS[[#This Row],[DeliveryMehtod]]="pickup"), 15,
    AND(FACT_ORDERS[[#This Row],[DeliveryMehtod]]="shippment",FACT_ORDERS[[#This Row],[TotalAmount]]&lt;200), 35
)</f>
        <v>15</v>
      </c>
      <c r="M3751" s="12" t="str" cm="1">
        <f t="array" ref="M3751">_xlfn.IFS(
    SUMIFS(FACT_ORDERS[TotalAmount], FACT_ORDERS[WD_CUSTOMERS],FACT_ORDERS[[#This Row],[WD_CUSTOMERS]])&gt;=15000, "VIP",
    SUMIFS(FACT_ORDERS[TotalAmount], FACT_ORDERS[WD_CUSTOMERS],FACT_ORDERS[[#This Row],[WD_CUSTOMERS]])&gt;=8000, "Premium",
    TRUE, "Regular"
)</f>
        <v>Regular</v>
      </c>
      <c r="N3751" s="32" cm="1">
        <f t="array" ref="N3751">_xlfn.IFS(
   FACT_ORDERS[[#This Row],[TypeOfClient]]="VIP", 0.2,
   FACT_ORDERS[[#This Row],[TypeOfClient]]="Premium", 0.1,
   TRUE, 0
)</f>
        <v>0</v>
      </c>
      <c r="O3751" s="31" cm="1">
        <f t="array" ref="O3751">_xlfn.IFS(
   FACT_ORDERS[[#This Row],[TotalAmount]]&gt;1500, 0.15,
   FACT_ORDERS[[#This Row],[TotalAmount]]&gt;1000, 0.1,
   FACT_ORDERS[[#This Row],[TotalAmount]]&gt;500, 0.05,
   TRUE, 0
)</f>
        <v>0</v>
      </c>
      <c r="P3751" s="28">
        <f xml:space="preserve"> FACT_ORDERS[[#This Row],[TotalAmount]] * (1 - (FACT_ORDERS[[#This Row],[ClientDiscount]] + FACT_ORDERS[[#This Row],[OrderDiscount]]) )</f>
        <v>114</v>
      </c>
      <c r="Q3751" s="28">
        <f>FACT_ORDERS[[#This Row],[TotalAmountWithDiscount]]+FACT_ORDERS[[#This Row],[DeliveryCost]]</f>
        <v>129</v>
      </c>
      <c r="R3751" s="35">
        <v>45519</v>
      </c>
      <c r="S3751" s="35" t="str">
        <f>IF(NETWORKDAYS(FACT_ORDERS[[#This Row],[Order-Date]], FACT_ORDERS[[#This Row],[ArrivalDate ]]) &gt; 10, "Late", "On Time")</f>
        <v>On Time</v>
      </c>
    </row>
    <row r="3752" spans="1:19" x14ac:dyDescent="0.3">
      <c r="A3752" s="12">
        <v>8750</v>
      </c>
      <c r="B3752" s="12">
        <v>226</v>
      </c>
      <c r="C3752" s="12">
        <v>10817</v>
      </c>
      <c r="D3752" s="12">
        <v>3751</v>
      </c>
      <c r="E3752" s="12" t="s">
        <v>243</v>
      </c>
      <c r="F3752" s="13">
        <v>45511</v>
      </c>
      <c r="G3752" s="26" t="s">
        <v>14035</v>
      </c>
      <c r="H3752" s="12">
        <v>33</v>
      </c>
      <c r="I3752" s="28">
        <f>VLOOKUP(B:B,DIM_PRODUCTS!A:F,5,FALSE)</f>
        <v>16</v>
      </c>
      <c r="J3752" s="28">
        <f>FACT_ORDERS[[#This Row],[ProductPrice]]*FACT_ORDERS[[#This Row],[Quantity]]</f>
        <v>528</v>
      </c>
      <c r="K3752" s="12" t="str">
        <f>VLOOKUP(C:C,DIM_CUSTOMERS!A:G,7,FALSE)</f>
        <v>Spain</v>
      </c>
      <c r="L3752" s="30" cm="1">
        <f t="array" ref="L3752">_xlfn.IFS(
    AND(FACT_ORDERS[[#This Row],[DeliveryMehtod]]="shippment",FACT_ORDERS[[#This Row],[TotalAmount]]&gt;=200), 0,
    AND(FACT_ORDERS[[#This Row],[DeliveryMehtod]]="pickup"), 15,
    AND(FACT_ORDERS[[#This Row],[DeliveryMehtod]]="shippment",FACT_ORDERS[[#This Row],[TotalAmount]]&lt;200), 35
)</f>
        <v>15</v>
      </c>
      <c r="M3752" s="12" t="str" cm="1">
        <f t="array" ref="M3752">_xlfn.IFS(
    SUMIFS(FACT_ORDERS[TotalAmount], FACT_ORDERS[WD_CUSTOMERS],FACT_ORDERS[[#This Row],[WD_CUSTOMERS]])&gt;=15000, "VIP",
    SUMIFS(FACT_ORDERS[TotalAmount], FACT_ORDERS[WD_CUSTOMERS],FACT_ORDERS[[#This Row],[WD_CUSTOMERS]])&gt;=8000, "Premium",
    TRUE, "Regular"
)</f>
        <v>Regular</v>
      </c>
      <c r="N3752" s="32" cm="1">
        <f t="array" ref="N3752">_xlfn.IFS(
   FACT_ORDERS[[#This Row],[TypeOfClient]]="VIP", 0.2,
   FACT_ORDERS[[#This Row],[TypeOfClient]]="Premium", 0.1,
   TRUE, 0
)</f>
        <v>0</v>
      </c>
      <c r="O3752" s="31" cm="1">
        <f t="array" ref="O3752">_xlfn.IFS(
   FACT_ORDERS[[#This Row],[TotalAmount]]&gt;1500, 0.15,
   FACT_ORDERS[[#This Row],[TotalAmount]]&gt;1000, 0.1,
   FACT_ORDERS[[#This Row],[TotalAmount]]&gt;500, 0.05,
   TRUE, 0
)</f>
        <v>0.05</v>
      </c>
      <c r="P3752" s="28">
        <f xml:space="preserve"> FACT_ORDERS[[#This Row],[TotalAmount]] * (1 - (FACT_ORDERS[[#This Row],[ClientDiscount]] + FACT_ORDERS[[#This Row],[OrderDiscount]]) )</f>
        <v>501.59999999999997</v>
      </c>
      <c r="Q3752" s="28">
        <f>FACT_ORDERS[[#This Row],[TotalAmountWithDiscount]]+FACT_ORDERS[[#This Row],[DeliveryCost]]</f>
        <v>516.59999999999991</v>
      </c>
      <c r="R3752" s="35">
        <v>45518</v>
      </c>
      <c r="S3752" s="35" t="str">
        <f>IF(NETWORKDAYS(FACT_ORDERS[[#This Row],[Order-Date]], FACT_ORDERS[[#This Row],[ArrivalDate ]]) &gt; 10, "Late", "On Time")</f>
        <v>On Time</v>
      </c>
    </row>
    <row r="3753" spans="1:19" x14ac:dyDescent="0.3">
      <c r="A3753" s="12">
        <v>8751</v>
      </c>
      <c r="B3753" s="12">
        <v>261</v>
      </c>
      <c r="C3753" s="12">
        <v>10817</v>
      </c>
      <c r="D3753" s="12">
        <v>3752</v>
      </c>
      <c r="E3753" s="12" t="s">
        <v>243</v>
      </c>
      <c r="F3753" s="13">
        <v>45511</v>
      </c>
      <c r="G3753" s="26" t="s">
        <v>14036</v>
      </c>
      <c r="H3753" s="12">
        <v>20</v>
      </c>
      <c r="I3753" s="28">
        <f>VLOOKUP(B:B,DIM_PRODUCTS!A:F,5,FALSE)</f>
        <v>19</v>
      </c>
      <c r="J3753" s="28">
        <f>FACT_ORDERS[[#This Row],[ProductPrice]]*FACT_ORDERS[[#This Row],[Quantity]]</f>
        <v>380</v>
      </c>
      <c r="K3753" s="12" t="str">
        <f>VLOOKUP(C:C,DIM_CUSTOMERS!A:G,7,FALSE)</f>
        <v>Spain</v>
      </c>
      <c r="L3753" s="30" cm="1">
        <f t="array" ref="L3753">_xlfn.IFS(
    AND(FACT_ORDERS[[#This Row],[DeliveryMehtod]]="shippment",FACT_ORDERS[[#This Row],[TotalAmount]]&gt;=200), 0,
    AND(FACT_ORDERS[[#This Row],[DeliveryMehtod]]="pickup"), 15,
    AND(FACT_ORDERS[[#This Row],[DeliveryMehtod]]="shippment",FACT_ORDERS[[#This Row],[TotalAmount]]&lt;200), 35
)</f>
        <v>15</v>
      </c>
      <c r="M3753" s="12" t="str" cm="1">
        <f t="array" ref="M3753">_xlfn.IFS(
    SUMIFS(FACT_ORDERS[TotalAmount], FACT_ORDERS[WD_CUSTOMERS],FACT_ORDERS[[#This Row],[WD_CUSTOMERS]])&gt;=15000, "VIP",
    SUMIFS(FACT_ORDERS[TotalAmount], FACT_ORDERS[WD_CUSTOMERS],FACT_ORDERS[[#This Row],[WD_CUSTOMERS]])&gt;=8000, "Premium",
    TRUE, "Regular"
)</f>
        <v>Regular</v>
      </c>
      <c r="N3753" s="32" cm="1">
        <f t="array" ref="N3753">_xlfn.IFS(
   FACT_ORDERS[[#This Row],[TypeOfClient]]="VIP", 0.2,
   FACT_ORDERS[[#This Row],[TypeOfClient]]="Premium", 0.1,
   TRUE, 0
)</f>
        <v>0</v>
      </c>
      <c r="O3753" s="31" cm="1">
        <f t="array" ref="O3753">_xlfn.IFS(
   FACT_ORDERS[[#This Row],[TotalAmount]]&gt;1500, 0.15,
   FACT_ORDERS[[#This Row],[TotalAmount]]&gt;1000, 0.1,
   FACT_ORDERS[[#This Row],[TotalAmount]]&gt;500, 0.05,
   TRUE, 0
)</f>
        <v>0</v>
      </c>
      <c r="P3753" s="28">
        <f xml:space="preserve"> FACT_ORDERS[[#This Row],[TotalAmount]] * (1 - (FACT_ORDERS[[#This Row],[ClientDiscount]] + FACT_ORDERS[[#This Row],[OrderDiscount]]) )</f>
        <v>380</v>
      </c>
      <c r="Q3753" s="28">
        <f>FACT_ORDERS[[#This Row],[TotalAmountWithDiscount]]+FACT_ORDERS[[#This Row],[DeliveryCost]]</f>
        <v>395</v>
      </c>
      <c r="R3753" s="35">
        <v>45522</v>
      </c>
      <c r="S3753" s="35" t="str">
        <f>IF(NETWORKDAYS(FACT_ORDERS[[#This Row],[Order-Date]], FACT_ORDERS[[#This Row],[ArrivalDate ]]) &gt; 10, "Late", "On Time")</f>
        <v>On Time</v>
      </c>
    </row>
    <row r="3754" spans="1:19" x14ac:dyDescent="0.3">
      <c r="A3754" s="12">
        <v>8752</v>
      </c>
      <c r="B3754" s="12">
        <v>254</v>
      </c>
      <c r="C3754" s="12">
        <v>10551</v>
      </c>
      <c r="D3754" s="12">
        <v>3753</v>
      </c>
      <c r="E3754" s="12" t="s">
        <v>244</v>
      </c>
      <c r="F3754" s="13">
        <v>45558</v>
      </c>
      <c r="G3754" s="26" t="s">
        <v>14037</v>
      </c>
      <c r="H3754" s="12">
        <v>15</v>
      </c>
      <c r="I3754" s="28">
        <f>VLOOKUP(B:B,DIM_PRODUCTS!A:F,5,FALSE)</f>
        <v>27</v>
      </c>
      <c r="J3754" s="28">
        <f>FACT_ORDERS[[#This Row],[ProductPrice]]*FACT_ORDERS[[#This Row],[Quantity]]</f>
        <v>405</v>
      </c>
      <c r="K3754" s="12" t="str">
        <f>VLOOKUP(C:C,DIM_CUSTOMERS!A:G,7,FALSE)</f>
        <v>Japan</v>
      </c>
      <c r="L3754" s="30" cm="1">
        <f t="array" ref="L3754">_xlfn.IFS(
    AND(FACT_ORDERS[[#This Row],[DeliveryMehtod]]="shippment",FACT_ORDERS[[#This Row],[TotalAmount]]&gt;=200), 0,
    AND(FACT_ORDERS[[#This Row],[DeliveryMehtod]]="pickup"), 15,
    AND(FACT_ORDERS[[#This Row],[DeliveryMehtod]]="shippment",FACT_ORDERS[[#This Row],[TotalAmount]]&lt;200), 35
)</f>
        <v>0</v>
      </c>
      <c r="M3754" s="12" t="str" cm="1">
        <f t="array" ref="M3754">_xlfn.IFS(
    SUMIFS(FACT_ORDERS[TotalAmount], FACT_ORDERS[WD_CUSTOMERS],FACT_ORDERS[[#This Row],[WD_CUSTOMERS]])&gt;=15000, "VIP",
    SUMIFS(FACT_ORDERS[TotalAmount], FACT_ORDERS[WD_CUSTOMERS],FACT_ORDERS[[#This Row],[WD_CUSTOMERS]])&gt;=8000, "Premium",
    TRUE, "Regular"
)</f>
        <v>Regular</v>
      </c>
      <c r="N3754" s="32" cm="1">
        <f t="array" ref="N3754">_xlfn.IFS(
   FACT_ORDERS[[#This Row],[TypeOfClient]]="VIP", 0.2,
   FACT_ORDERS[[#This Row],[TypeOfClient]]="Premium", 0.1,
   TRUE, 0
)</f>
        <v>0</v>
      </c>
      <c r="O3754" s="31" cm="1">
        <f t="array" ref="O3754">_xlfn.IFS(
   FACT_ORDERS[[#This Row],[TotalAmount]]&gt;1500, 0.15,
   FACT_ORDERS[[#This Row],[TotalAmount]]&gt;1000, 0.1,
   FACT_ORDERS[[#This Row],[TotalAmount]]&gt;500, 0.05,
   TRUE, 0
)</f>
        <v>0</v>
      </c>
      <c r="P3754" s="28">
        <f xml:space="preserve"> FACT_ORDERS[[#This Row],[TotalAmount]] * (1 - (FACT_ORDERS[[#This Row],[ClientDiscount]] + FACT_ORDERS[[#This Row],[OrderDiscount]]) )</f>
        <v>405</v>
      </c>
      <c r="Q3754" s="28">
        <f>FACT_ORDERS[[#This Row],[TotalAmountWithDiscount]]+FACT_ORDERS[[#This Row],[DeliveryCost]]</f>
        <v>405</v>
      </c>
      <c r="R3754" s="35">
        <v>45567</v>
      </c>
      <c r="S3754" s="35" t="str">
        <f>IF(NETWORKDAYS(FACT_ORDERS[[#This Row],[Order-Date]], FACT_ORDERS[[#This Row],[ArrivalDate ]]) &gt; 10, "Late", "On Time")</f>
        <v>On Time</v>
      </c>
    </row>
    <row r="3755" spans="1:19" x14ac:dyDescent="0.3">
      <c r="A3755" s="12">
        <v>8753</v>
      </c>
      <c r="B3755" s="12">
        <v>232</v>
      </c>
      <c r="C3755" s="12">
        <v>10847</v>
      </c>
      <c r="D3755" s="12">
        <v>3754</v>
      </c>
      <c r="E3755" s="12" t="s">
        <v>244</v>
      </c>
      <c r="F3755" s="13">
        <v>45127</v>
      </c>
      <c r="G3755" s="26" t="s">
        <v>14038</v>
      </c>
      <c r="H3755" s="12">
        <v>22</v>
      </c>
      <c r="I3755" s="28">
        <f>VLOOKUP(B:B,DIM_PRODUCTS!A:F,5,FALSE)</f>
        <v>10</v>
      </c>
      <c r="J3755" s="28">
        <f>FACT_ORDERS[[#This Row],[ProductPrice]]*FACT_ORDERS[[#This Row],[Quantity]]</f>
        <v>220</v>
      </c>
      <c r="K3755" s="12" t="str">
        <f>VLOOKUP(C:C,DIM_CUSTOMERS!A:G,7,FALSE)</f>
        <v>Italy</v>
      </c>
      <c r="L3755" s="30" cm="1">
        <f t="array" ref="L3755">_xlfn.IFS(
    AND(FACT_ORDERS[[#This Row],[DeliveryMehtod]]="shippment",FACT_ORDERS[[#This Row],[TotalAmount]]&gt;=200), 0,
    AND(FACT_ORDERS[[#This Row],[DeliveryMehtod]]="pickup"), 15,
    AND(FACT_ORDERS[[#This Row],[DeliveryMehtod]]="shippment",FACT_ORDERS[[#This Row],[TotalAmount]]&lt;200), 35
)</f>
        <v>0</v>
      </c>
      <c r="M3755" s="12" t="str" cm="1">
        <f t="array" ref="M3755">_xlfn.IFS(
    SUMIFS(FACT_ORDERS[TotalAmount], FACT_ORDERS[WD_CUSTOMERS],FACT_ORDERS[[#This Row],[WD_CUSTOMERS]])&gt;=15000, "VIP",
    SUMIFS(FACT_ORDERS[TotalAmount], FACT_ORDERS[WD_CUSTOMERS],FACT_ORDERS[[#This Row],[WD_CUSTOMERS]])&gt;=8000, "Premium",
    TRUE, "Regular"
)</f>
        <v>Regular</v>
      </c>
      <c r="N3755" s="32" cm="1">
        <f t="array" ref="N3755">_xlfn.IFS(
   FACT_ORDERS[[#This Row],[TypeOfClient]]="VIP", 0.2,
   FACT_ORDERS[[#This Row],[TypeOfClient]]="Premium", 0.1,
   TRUE, 0
)</f>
        <v>0</v>
      </c>
      <c r="O3755" s="31" cm="1">
        <f t="array" ref="O3755">_xlfn.IFS(
   FACT_ORDERS[[#This Row],[TotalAmount]]&gt;1500, 0.15,
   FACT_ORDERS[[#This Row],[TotalAmount]]&gt;1000, 0.1,
   FACT_ORDERS[[#This Row],[TotalAmount]]&gt;500, 0.05,
   TRUE, 0
)</f>
        <v>0</v>
      </c>
      <c r="P3755" s="28">
        <f xml:space="preserve"> FACT_ORDERS[[#This Row],[TotalAmount]] * (1 - (FACT_ORDERS[[#This Row],[ClientDiscount]] + FACT_ORDERS[[#This Row],[OrderDiscount]]) )</f>
        <v>220</v>
      </c>
      <c r="Q3755" s="28">
        <f>FACT_ORDERS[[#This Row],[TotalAmountWithDiscount]]+FACT_ORDERS[[#This Row],[DeliveryCost]]</f>
        <v>220</v>
      </c>
      <c r="R3755" s="35">
        <v>45134</v>
      </c>
      <c r="S3755" s="35" t="str">
        <f>IF(NETWORKDAYS(FACT_ORDERS[[#This Row],[Order-Date]], FACT_ORDERS[[#This Row],[ArrivalDate ]]) &gt; 10, "Late", "On Time")</f>
        <v>On Time</v>
      </c>
    </row>
    <row r="3756" spans="1:19" x14ac:dyDescent="0.3">
      <c r="A3756" s="12">
        <v>8754</v>
      </c>
      <c r="B3756" s="12">
        <v>250</v>
      </c>
      <c r="C3756" s="12">
        <v>10745</v>
      </c>
      <c r="D3756" s="12">
        <v>3755</v>
      </c>
      <c r="E3756" s="12" t="s">
        <v>243</v>
      </c>
      <c r="F3756" s="13">
        <v>45536</v>
      </c>
      <c r="G3756" s="26" t="s">
        <v>14039</v>
      </c>
      <c r="H3756" s="12">
        <v>14</v>
      </c>
      <c r="I3756" s="28">
        <f>VLOOKUP(B:B,DIM_PRODUCTS!A:F,5,FALSE)</f>
        <v>18</v>
      </c>
      <c r="J3756" s="28">
        <f>FACT_ORDERS[[#This Row],[ProductPrice]]*FACT_ORDERS[[#This Row],[Quantity]]</f>
        <v>252</v>
      </c>
      <c r="K3756" s="12" t="str">
        <f>VLOOKUP(C:C,DIM_CUSTOMERS!A:G,7,FALSE)</f>
        <v>Italy</v>
      </c>
      <c r="L3756" s="30" cm="1">
        <f t="array" ref="L3756">_xlfn.IFS(
    AND(FACT_ORDERS[[#This Row],[DeliveryMehtod]]="shippment",FACT_ORDERS[[#This Row],[TotalAmount]]&gt;=200), 0,
    AND(FACT_ORDERS[[#This Row],[DeliveryMehtod]]="pickup"), 15,
    AND(FACT_ORDERS[[#This Row],[DeliveryMehtod]]="shippment",FACT_ORDERS[[#This Row],[TotalAmount]]&lt;200), 35
)</f>
        <v>15</v>
      </c>
      <c r="M3756" s="12" t="str" cm="1">
        <f t="array" ref="M3756">_xlfn.IFS(
    SUMIFS(FACT_ORDERS[TotalAmount], FACT_ORDERS[WD_CUSTOMERS],FACT_ORDERS[[#This Row],[WD_CUSTOMERS]])&gt;=15000, "VIP",
    SUMIFS(FACT_ORDERS[TotalAmount], FACT_ORDERS[WD_CUSTOMERS],FACT_ORDERS[[#This Row],[WD_CUSTOMERS]])&gt;=8000, "Premium",
    TRUE, "Regular"
)</f>
        <v>VIP</v>
      </c>
      <c r="N3756" s="32" cm="1">
        <f t="array" ref="N3756">_xlfn.IFS(
   FACT_ORDERS[[#This Row],[TypeOfClient]]="VIP", 0.2,
   FACT_ORDERS[[#This Row],[TypeOfClient]]="Premium", 0.1,
   TRUE, 0
)</f>
        <v>0.2</v>
      </c>
      <c r="O3756" s="31" cm="1">
        <f t="array" ref="O3756">_xlfn.IFS(
   FACT_ORDERS[[#This Row],[TotalAmount]]&gt;1500, 0.15,
   FACT_ORDERS[[#This Row],[TotalAmount]]&gt;1000, 0.1,
   FACT_ORDERS[[#This Row],[TotalAmount]]&gt;500, 0.05,
   TRUE, 0
)</f>
        <v>0</v>
      </c>
      <c r="P3756" s="28">
        <f xml:space="preserve"> FACT_ORDERS[[#This Row],[TotalAmount]] * (1 - (FACT_ORDERS[[#This Row],[ClientDiscount]] + FACT_ORDERS[[#This Row],[OrderDiscount]]) )</f>
        <v>201.60000000000002</v>
      </c>
      <c r="Q3756" s="28">
        <f>FACT_ORDERS[[#This Row],[TotalAmountWithDiscount]]+FACT_ORDERS[[#This Row],[DeliveryCost]]</f>
        <v>216.60000000000002</v>
      </c>
      <c r="R3756" s="35">
        <v>45545</v>
      </c>
      <c r="S3756" s="35" t="str">
        <f>IF(NETWORKDAYS(FACT_ORDERS[[#This Row],[Order-Date]], FACT_ORDERS[[#This Row],[ArrivalDate ]]) &gt; 10, "Late", "On Time")</f>
        <v>On Time</v>
      </c>
    </row>
    <row r="3757" spans="1:19" x14ac:dyDescent="0.3">
      <c r="A3757" s="12">
        <v>8755</v>
      </c>
      <c r="B3757" s="12">
        <v>274</v>
      </c>
      <c r="C3757" s="12">
        <v>10745</v>
      </c>
      <c r="D3757" s="12">
        <v>3756</v>
      </c>
      <c r="E3757" s="12" t="s">
        <v>244</v>
      </c>
      <c r="F3757" s="13">
        <v>45536</v>
      </c>
      <c r="G3757" s="26" t="s">
        <v>14040</v>
      </c>
      <c r="H3757" s="12">
        <v>69</v>
      </c>
      <c r="I3757" s="28">
        <f>VLOOKUP(B:B,DIM_PRODUCTS!A:F,5,FALSE)</f>
        <v>10</v>
      </c>
      <c r="J3757" s="28">
        <f>FACT_ORDERS[[#This Row],[ProductPrice]]*FACT_ORDERS[[#This Row],[Quantity]]</f>
        <v>690</v>
      </c>
      <c r="K3757" s="12" t="str">
        <f>VLOOKUP(C:C,DIM_CUSTOMERS!A:G,7,FALSE)</f>
        <v>Italy</v>
      </c>
      <c r="L3757" s="30" cm="1">
        <f t="array" ref="L3757">_xlfn.IFS(
    AND(FACT_ORDERS[[#This Row],[DeliveryMehtod]]="shippment",FACT_ORDERS[[#This Row],[TotalAmount]]&gt;=200), 0,
    AND(FACT_ORDERS[[#This Row],[DeliveryMehtod]]="pickup"), 15,
    AND(FACT_ORDERS[[#This Row],[DeliveryMehtod]]="shippment",FACT_ORDERS[[#This Row],[TotalAmount]]&lt;200), 35
)</f>
        <v>0</v>
      </c>
      <c r="M3757" s="12" t="str" cm="1">
        <f t="array" ref="M3757">_xlfn.IFS(
    SUMIFS(FACT_ORDERS[TotalAmount], FACT_ORDERS[WD_CUSTOMERS],FACT_ORDERS[[#This Row],[WD_CUSTOMERS]])&gt;=15000, "VIP",
    SUMIFS(FACT_ORDERS[TotalAmount], FACT_ORDERS[WD_CUSTOMERS],FACT_ORDERS[[#This Row],[WD_CUSTOMERS]])&gt;=8000, "Premium",
    TRUE, "Regular"
)</f>
        <v>VIP</v>
      </c>
      <c r="N3757" s="32" cm="1">
        <f t="array" ref="N3757">_xlfn.IFS(
   FACT_ORDERS[[#This Row],[TypeOfClient]]="VIP", 0.2,
   FACT_ORDERS[[#This Row],[TypeOfClient]]="Premium", 0.1,
   TRUE, 0
)</f>
        <v>0.2</v>
      </c>
      <c r="O3757" s="31" cm="1">
        <f t="array" ref="O3757">_xlfn.IFS(
   FACT_ORDERS[[#This Row],[TotalAmount]]&gt;1500, 0.15,
   FACT_ORDERS[[#This Row],[TotalAmount]]&gt;1000, 0.1,
   FACT_ORDERS[[#This Row],[TotalAmount]]&gt;500, 0.05,
   TRUE, 0
)</f>
        <v>0.05</v>
      </c>
      <c r="P3757" s="28">
        <f xml:space="preserve"> FACT_ORDERS[[#This Row],[TotalAmount]] * (1 - (FACT_ORDERS[[#This Row],[ClientDiscount]] + FACT_ORDERS[[#This Row],[OrderDiscount]]) )</f>
        <v>517.5</v>
      </c>
      <c r="Q3757" s="28">
        <f>FACT_ORDERS[[#This Row],[TotalAmountWithDiscount]]+FACT_ORDERS[[#This Row],[DeliveryCost]]</f>
        <v>517.5</v>
      </c>
      <c r="R3757" s="35">
        <v>45547</v>
      </c>
      <c r="S3757" s="35" t="str">
        <f>IF(NETWORKDAYS(FACT_ORDERS[[#This Row],[Order-Date]], FACT_ORDERS[[#This Row],[ArrivalDate ]]) &gt; 10, "Late", "On Time")</f>
        <v>On Time</v>
      </c>
    </row>
    <row r="3758" spans="1:19" x14ac:dyDescent="0.3">
      <c r="A3758" s="12">
        <v>8756</v>
      </c>
      <c r="B3758" s="12">
        <v>274</v>
      </c>
      <c r="C3758" s="12">
        <v>10745</v>
      </c>
      <c r="D3758" s="12">
        <v>3757</v>
      </c>
      <c r="E3758" s="12" t="s">
        <v>243</v>
      </c>
      <c r="F3758" s="13">
        <v>45559</v>
      </c>
      <c r="G3758" s="26" t="s">
        <v>14041</v>
      </c>
      <c r="H3758" s="12">
        <v>58</v>
      </c>
      <c r="I3758" s="28">
        <f>VLOOKUP(B:B,DIM_PRODUCTS!A:F,5,FALSE)</f>
        <v>10</v>
      </c>
      <c r="J3758" s="28">
        <f>FACT_ORDERS[[#This Row],[ProductPrice]]*FACT_ORDERS[[#This Row],[Quantity]]</f>
        <v>580</v>
      </c>
      <c r="K3758" s="12" t="str">
        <f>VLOOKUP(C:C,DIM_CUSTOMERS!A:G,7,FALSE)</f>
        <v>Italy</v>
      </c>
      <c r="L3758" s="30" cm="1">
        <f t="array" ref="L3758">_xlfn.IFS(
    AND(FACT_ORDERS[[#This Row],[DeliveryMehtod]]="shippment",FACT_ORDERS[[#This Row],[TotalAmount]]&gt;=200), 0,
    AND(FACT_ORDERS[[#This Row],[DeliveryMehtod]]="pickup"), 15,
    AND(FACT_ORDERS[[#This Row],[DeliveryMehtod]]="shippment",FACT_ORDERS[[#This Row],[TotalAmount]]&lt;200), 35
)</f>
        <v>15</v>
      </c>
      <c r="M3758" s="12" t="str" cm="1">
        <f t="array" ref="M3758">_xlfn.IFS(
    SUMIFS(FACT_ORDERS[TotalAmount], FACT_ORDERS[WD_CUSTOMERS],FACT_ORDERS[[#This Row],[WD_CUSTOMERS]])&gt;=15000, "VIP",
    SUMIFS(FACT_ORDERS[TotalAmount], FACT_ORDERS[WD_CUSTOMERS],FACT_ORDERS[[#This Row],[WD_CUSTOMERS]])&gt;=8000, "Premium",
    TRUE, "Regular"
)</f>
        <v>VIP</v>
      </c>
      <c r="N3758" s="32" cm="1">
        <f t="array" ref="N3758">_xlfn.IFS(
   FACT_ORDERS[[#This Row],[TypeOfClient]]="VIP", 0.2,
   FACT_ORDERS[[#This Row],[TypeOfClient]]="Premium", 0.1,
   TRUE, 0
)</f>
        <v>0.2</v>
      </c>
      <c r="O3758" s="31" cm="1">
        <f t="array" ref="O3758">_xlfn.IFS(
   FACT_ORDERS[[#This Row],[TotalAmount]]&gt;1500, 0.15,
   FACT_ORDERS[[#This Row],[TotalAmount]]&gt;1000, 0.1,
   FACT_ORDERS[[#This Row],[TotalAmount]]&gt;500, 0.05,
   TRUE, 0
)</f>
        <v>0.05</v>
      </c>
      <c r="P3758" s="28">
        <f xml:space="preserve"> FACT_ORDERS[[#This Row],[TotalAmount]] * (1 - (FACT_ORDERS[[#This Row],[ClientDiscount]] + FACT_ORDERS[[#This Row],[OrderDiscount]]) )</f>
        <v>435</v>
      </c>
      <c r="Q3758" s="28">
        <f>FACT_ORDERS[[#This Row],[TotalAmountWithDiscount]]+FACT_ORDERS[[#This Row],[DeliveryCost]]</f>
        <v>450</v>
      </c>
      <c r="R3758" s="35">
        <v>45570</v>
      </c>
      <c r="S3758" s="35" t="str">
        <f>IF(NETWORKDAYS(FACT_ORDERS[[#This Row],[Order-Date]], FACT_ORDERS[[#This Row],[ArrivalDate ]]) &gt; 10, "Late", "On Time")</f>
        <v>On Time</v>
      </c>
    </row>
    <row r="3759" spans="1:19" x14ac:dyDescent="0.3">
      <c r="A3759" s="12">
        <v>8757</v>
      </c>
      <c r="B3759" s="12">
        <v>250</v>
      </c>
      <c r="C3759" s="12">
        <v>10745</v>
      </c>
      <c r="D3759" s="12">
        <v>3758</v>
      </c>
      <c r="E3759" s="12" t="s">
        <v>243</v>
      </c>
      <c r="F3759" s="13">
        <v>45518</v>
      </c>
      <c r="G3759" s="26" t="s">
        <v>14042</v>
      </c>
      <c r="H3759" s="12">
        <v>14</v>
      </c>
      <c r="I3759" s="28">
        <f>VLOOKUP(B:B,DIM_PRODUCTS!A:F,5,FALSE)</f>
        <v>18</v>
      </c>
      <c r="J3759" s="28">
        <f>FACT_ORDERS[[#This Row],[ProductPrice]]*FACT_ORDERS[[#This Row],[Quantity]]</f>
        <v>252</v>
      </c>
      <c r="K3759" s="12" t="str">
        <f>VLOOKUP(C:C,DIM_CUSTOMERS!A:G,7,FALSE)</f>
        <v>Italy</v>
      </c>
      <c r="L3759" s="30" cm="1">
        <f t="array" ref="L3759">_xlfn.IFS(
    AND(FACT_ORDERS[[#This Row],[DeliveryMehtod]]="shippment",FACT_ORDERS[[#This Row],[TotalAmount]]&gt;=200), 0,
    AND(FACT_ORDERS[[#This Row],[DeliveryMehtod]]="pickup"), 15,
    AND(FACT_ORDERS[[#This Row],[DeliveryMehtod]]="shippment",FACT_ORDERS[[#This Row],[TotalAmount]]&lt;200), 35
)</f>
        <v>15</v>
      </c>
      <c r="M3759" s="12" t="str" cm="1">
        <f t="array" ref="M3759">_xlfn.IFS(
    SUMIFS(FACT_ORDERS[TotalAmount], FACT_ORDERS[WD_CUSTOMERS],FACT_ORDERS[[#This Row],[WD_CUSTOMERS]])&gt;=15000, "VIP",
    SUMIFS(FACT_ORDERS[TotalAmount], FACT_ORDERS[WD_CUSTOMERS],FACT_ORDERS[[#This Row],[WD_CUSTOMERS]])&gt;=8000, "Premium",
    TRUE, "Regular"
)</f>
        <v>VIP</v>
      </c>
      <c r="N3759" s="32" cm="1">
        <f t="array" ref="N3759">_xlfn.IFS(
   FACT_ORDERS[[#This Row],[TypeOfClient]]="VIP", 0.2,
   FACT_ORDERS[[#This Row],[TypeOfClient]]="Premium", 0.1,
   TRUE, 0
)</f>
        <v>0.2</v>
      </c>
      <c r="O3759" s="31" cm="1">
        <f t="array" ref="O3759">_xlfn.IFS(
   FACT_ORDERS[[#This Row],[TotalAmount]]&gt;1500, 0.15,
   FACT_ORDERS[[#This Row],[TotalAmount]]&gt;1000, 0.1,
   FACT_ORDERS[[#This Row],[TotalAmount]]&gt;500, 0.05,
   TRUE, 0
)</f>
        <v>0</v>
      </c>
      <c r="P3759" s="28">
        <f xml:space="preserve"> FACT_ORDERS[[#This Row],[TotalAmount]] * (1 - (FACT_ORDERS[[#This Row],[ClientDiscount]] + FACT_ORDERS[[#This Row],[OrderDiscount]]) )</f>
        <v>201.60000000000002</v>
      </c>
      <c r="Q3759" s="28">
        <f>FACT_ORDERS[[#This Row],[TotalAmountWithDiscount]]+FACT_ORDERS[[#This Row],[DeliveryCost]]</f>
        <v>216.60000000000002</v>
      </c>
      <c r="R3759" s="35">
        <v>45527</v>
      </c>
      <c r="S3759" s="35" t="str">
        <f>IF(NETWORKDAYS(FACT_ORDERS[[#This Row],[Order-Date]], FACT_ORDERS[[#This Row],[ArrivalDate ]]) &gt; 10, "Late", "On Time")</f>
        <v>On Time</v>
      </c>
    </row>
    <row r="3760" spans="1:19" x14ac:dyDescent="0.3">
      <c r="A3760" s="12">
        <v>8758</v>
      </c>
      <c r="B3760" s="12">
        <v>274</v>
      </c>
      <c r="C3760" s="12">
        <v>10745</v>
      </c>
      <c r="D3760" s="12">
        <v>3759</v>
      </c>
      <c r="E3760" s="12" t="s">
        <v>243</v>
      </c>
      <c r="F3760" s="13">
        <v>45518</v>
      </c>
      <c r="G3760" s="26" t="s">
        <v>14043</v>
      </c>
      <c r="H3760" s="12">
        <v>53</v>
      </c>
      <c r="I3760" s="28">
        <f>VLOOKUP(B:B,DIM_PRODUCTS!A:F,5,FALSE)</f>
        <v>10</v>
      </c>
      <c r="J3760" s="28">
        <f>FACT_ORDERS[[#This Row],[ProductPrice]]*FACT_ORDERS[[#This Row],[Quantity]]</f>
        <v>530</v>
      </c>
      <c r="K3760" s="12" t="str">
        <f>VLOOKUP(C:C,DIM_CUSTOMERS!A:G,7,FALSE)</f>
        <v>Italy</v>
      </c>
      <c r="L3760" s="30" cm="1">
        <f t="array" ref="L3760">_xlfn.IFS(
    AND(FACT_ORDERS[[#This Row],[DeliveryMehtod]]="shippment",FACT_ORDERS[[#This Row],[TotalAmount]]&gt;=200), 0,
    AND(FACT_ORDERS[[#This Row],[DeliveryMehtod]]="pickup"), 15,
    AND(FACT_ORDERS[[#This Row],[DeliveryMehtod]]="shippment",FACT_ORDERS[[#This Row],[TotalAmount]]&lt;200), 35
)</f>
        <v>15</v>
      </c>
      <c r="M3760" s="12" t="str" cm="1">
        <f t="array" ref="M3760">_xlfn.IFS(
    SUMIFS(FACT_ORDERS[TotalAmount], FACT_ORDERS[WD_CUSTOMERS],FACT_ORDERS[[#This Row],[WD_CUSTOMERS]])&gt;=15000, "VIP",
    SUMIFS(FACT_ORDERS[TotalAmount], FACT_ORDERS[WD_CUSTOMERS],FACT_ORDERS[[#This Row],[WD_CUSTOMERS]])&gt;=8000, "Premium",
    TRUE, "Regular"
)</f>
        <v>VIP</v>
      </c>
      <c r="N3760" s="32" cm="1">
        <f t="array" ref="N3760">_xlfn.IFS(
   FACT_ORDERS[[#This Row],[TypeOfClient]]="VIP", 0.2,
   FACT_ORDERS[[#This Row],[TypeOfClient]]="Premium", 0.1,
   TRUE, 0
)</f>
        <v>0.2</v>
      </c>
      <c r="O3760" s="31" cm="1">
        <f t="array" ref="O3760">_xlfn.IFS(
   FACT_ORDERS[[#This Row],[TotalAmount]]&gt;1500, 0.15,
   FACT_ORDERS[[#This Row],[TotalAmount]]&gt;1000, 0.1,
   FACT_ORDERS[[#This Row],[TotalAmount]]&gt;500, 0.05,
   TRUE, 0
)</f>
        <v>0.05</v>
      </c>
      <c r="P3760" s="28">
        <f xml:space="preserve"> FACT_ORDERS[[#This Row],[TotalAmount]] * (1 - (FACT_ORDERS[[#This Row],[ClientDiscount]] + FACT_ORDERS[[#This Row],[OrderDiscount]]) )</f>
        <v>397.5</v>
      </c>
      <c r="Q3760" s="28">
        <f>FACT_ORDERS[[#This Row],[TotalAmountWithDiscount]]+FACT_ORDERS[[#This Row],[DeliveryCost]]</f>
        <v>412.5</v>
      </c>
      <c r="R3760" s="35">
        <v>45528</v>
      </c>
      <c r="S3760" s="35" t="str">
        <f>IF(NETWORKDAYS(FACT_ORDERS[[#This Row],[Order-Date]], FACT_ORDERS[[#This Row],[ArrivalDate ]]) &gt; 10, "Late", "On Time")</f>
        <v>On Time</v>
      </c>
    </row>
    <row r="3761" spans="1:19" x14ac:dyDescent="0.3">
      <c r="A3761" s="12">
        <v>8759</v>
      </c>
      <c r="B3761" s="12">
        <v>206</v>
      </c>
      <c r="C3761" s="12">
        <v>10647</v>
      </c>
      <c r="D3761" s="12">
        <v>3760</v>
      </c>
      <c r="E3761" s="12" t="s">
        <v>244</v>
      </c>
      <c r="F3761" s="13">
        <v>45498</v>
      </c>
      <c r="G3761" s="26" t="s">
        <v>14044</v>
      </c>
      <c r="H3761" s="12">
        <v>14</v>
      </c>
      <c r="I3761" s="28">
        <f>VLOOKUP(B:B,DIM_PRODUCTS!A:F,5,FALSE)</f>
        <v>10</v>
      </c>
      <c r="J3761" s="28">
        <f>FACT_ORDERS[[#This Row],[ProductPrice]]*FACT_ORDERS[[#This Row],[Quantity]]</f>
        <v>140</v>
      </c>
      <c r="K3761" s="12" t="str">
        <f>VLOOKUP(C:C,DIM_CUSTOMERS!A:G,7,FALSE)</f>
        <v>Italy</v>
      </c>
      <c r="L3761" s="30" cm="1">
        <f t="array" ref="L3761">_xlfn.IFS(
    AND(FACT_ORDERS[[#This Row],[DeliveryMehtod]]="shippment",FACT_ORDERS[[#This Row],[TotalAmount]]&gt;=200), 0,
    AND(FACT_ORDERS[[#This Row],[DeliveryMehtod]]="pickup"), 15,
    AND(FACT_ORDERS[[#This Row],[DeliveryMehtod]]="shippment",FACT_ORDERS[[#This Row],[TotalAmount]]&lt;200), 35
)</f>
        <v>35</v>
      </c>
      <c r="M3761" s="12" t="str" cm="1">
        <f t="array" ref="M3761">_xlfn.IFS(
    SUMIFS(FACT_ORDERS[TotalAmount], FACT_ORDERS[WD_CUSTOMERS],FACT_ORDERS[[#This Row],[WD_CUSTOMERS]])&gt;=15000, "VIP",
    SUMIFS(FACT_ORDERS[TotalAmount], FACT_ORDERS[WD_CUSTOMERS],FACT_ORDERS[[#This Row],[WD_CUSTOMERS]])&gt;=8000, "Premium",
    TRUE, "Regular"
)</f>
        <v>Premium</v>
      </c>
      <c r="N3761" s="32" cm="1">
        <f t="array" ref="N3761">_xlfn.IFS(
   FACT_ORDERS[[#This Row],[TypeOfClient]]="VIP", 0.2,
   FACT_ORDERS[[#This Row],[TypeOfClient]]="Premium", 0.1,
   TRUE, 0
)</f>
        <v>0.1</v>
      </c>
      <c r="O3761" s="31" cm="1">
        <f t="array" ref="O3761">_xlfn.IFS(
   FACT_ORDERS[[#This Row],[TotalAmount]]&gt;1500, 0.15,
   FACT_ORDERS[[#This Row],[TotalAmount]]&gt;1000, 0.1,
   FACT_ORDERS[[#This Row],[TotalAmount]]&gt;500, 0.05,
   TRUE, 0
)</f>
        <v>0</v>
      </c>
      <c r="P3761" s="28">
        <f xml:space="preserve"> FACT_ORDERS[[#This Row],[TotalAmount]] * (1 - (FACT_ORDERS[[#This Row],[ClientDiscount]] + FACT_ORDERS[[#This Row],[OrderDiscount]]) )</f>
        <v>126</v>
      </c>
      <c r="Q3761" s="28">
        <f>FACT_ORDERS[[#This Row],[TotalAmountWithDiscount]]+FACT_ORDERS[[#This Row],[DeliveryCost]]</f>
        <v>161</v>
      </c>
      <c r="R3761" s="35">
        <v>45507</v>
      </c>
      <c r="S3761" s="35" t="str">
        <f>IF(NETWORKDAYS(FACT_ORDERS[[#This Row],[Order-Date]], FACT_ORDERS[[#This Row],[ArrivalDate ]]) &gt; 10, "Late", "On Time")</f>
        <v>On Time</v>
      </c>
    </row>
    <row r="3762" spans="1:19" x14ac:dyDescent="0.3">
      <c r="A3762" s="12">
        <v>8760</v>
      </c>
      <c r="B3762" s="12">
        <v>293</v>
      </c>
      <c r="C3762" s="12">
        <v>10647</v>
      </c>
      <c r="D3762" s="12">
        <v>3761</v>
      </c>
      <c r="E3762" s="12" t="s">
        <v>244</v>
      </c>
      <c r="F3762" s="13">
        <v>45498</v>
      </c>
      <c r="G3762" s="26" t="s">
        <v>14045</v>
      </c>
      <c r="H3762" s="12">
        <v>13</v>
      </c>
      <c r="I3762" s="28">
        <f>VLOOKUP(B:B,DIM_PRODUCTS!A:F,5,FALSE)</f>
        <v>11</v>
      </c>
      <c r="J3762" s="28">
        <f>FACT_ORDERS[[#This Row],[ProductPrice]]*FACT_ORDERS[[#This Row],[Quantity]]</f>
        <v>143</v>
      </c>
      <c r="K3762" s="12" t="str">
        <f>VLOOKUP(C:C,DIM_CUSTOMERS!A:G,7,FALSE)</f>
        <v>Italy</v>
      </c>
      <c r="L3762" s="30" cm="1">
        <f t="array" ref="L3762">_xlfn.IFS(
    AND(FACT_ORDERS[[#This Row],[DeliveryMehtod]]="shippment",FACT_ORDERS[[#This Row],[TotalAmount]]&gt;=200), 0,
    AND(FACT_ORDERS[[#This Row],[DeliveryMehtod]]="pickup"), 15,
    AND(FACT_ORDERS[[#This Row],[DeliveryMehtod]]="shippment",FACT_ORDERS[[#This Row],[TotalAmount]]&lt;200), 35
)</f>
        <v>35</v>
      </c>
      <c r="M3762" s="12" t="str" cm="1">
        <f t="array" ref="M3762">_xlfn.IFS(
    SUMIFS(FACT_ORDERS[TotalAmount], FACT_ORDERS[WD_CUSTOMERS],FACT_ORDERS[[#This Row],[WD_CUSTOMERS]])&gt;=15000, "VIP",
    SUMIFS(FACT_ORDERS[TotalAmount], FACT_ORDERS[WD_CUSTOMERS],FACT_ORDERS[[#This Row],[WD_CUSTOMERS]])&gt;=8000, "Premium",
    TRUE, "Regular"
)</f>
        <v>Premium</v>
      </c>
      <c r="N3762" s="32" cm="1">
        <f t="array" ref="N3762">_xlfn.IFS(
   FACT_ORDERS[[#This Row],[TypeOfClient]]="VIP", 0.2,
   FACT_ORDERS[[#This Row],[TypeOfClient]]="Premium", 0.1,
   TRUE, 0
)</f>
        <v>0.1</v>
      </c>
      <c r="O3762" s="31" cm="1">
        <f t="array" ref="O3762">_xlfn.IFS(
   FACT_ORDERS[[#This Row],[TotalAmount]]&gt;1500, 0.15,
   FACT_ORDERS[[#This Row],[TotalAmount]]&gt;1000, 0.1,
   FACT_ORDERS[[#This Row],[TotalAmount]]&gt;500, 0.05,
   TRUE, 0
)</f>
        <v>0</v>
      </c>
      <c r="P3762" s="28">
        <f xml:space="preserve"> FACT_ORDERS[[#This Row],[TotalAmount]] * (1 - (FACT_ORDERS[[#This Row],[ClientDiscount]] + FACT_ORDERS[[#This Row],[OrderDiscount]]) )</f>
        <v>128.70000000000002</v>
      </c>
      <c r="Q3762" s="28">
        <f>FACT_ORDERS[[#This Row],[TotalAmountWithDiscount]]+FACT_ORDERS[[#This Row],[DeliveryCost]]</f>
        <v>163.70000000000002</v>
      </c>
      <c r="R3762" s="35">
        <v>45517</v>
      </c>
      <c r="S3762" s="35" t="str">
        <f>IF(NETWORKDAYS(FACT_ORDERS[[#This Row],[Order-Date]], FACT_ORDERS[[#This Row],[ArrivalDate ]]) &gt; 10, "Late", "On Time")</f>
        <v>Late</v>
      </c>
    </row>
    <row r="3763" spans="1:19" x14ac:dyDescent="0.3">
      <c r="A3763" s="12">
        <v>8761</v>
      </c>
      <c r="B3763" s="12">
        <v>206</v>
      </c>
      <c r="C3763" s="12">
        <v>10647</v>
      </c>
      <c r="D3763" s="12">
        <v>3762</v>
      </c>
      <c r="E3763" s="12" t="s">
        <v>244</v>
      </c>
      <c r="F3763" s="13">
        <v>45497</v>
      </c>
      <c r="G3763" s="26" t="s">
        <v>14046</v>
      </c>
      <c r="H3763" s="12">
        <v>15</v>
      </c>
      <c r="I3763" s="28">
        <f>VLOOKUP(B:B,DIM_PRODUCTS!A:F,5,FALSE)</f>
        <v>10</v>
      </c>
      <c r="J3763" s="28">
        <f>FACT_ORDERS[[#This Row],[ProductPrice]]*FACT_ORDERS[[#This Row],[Quantity]]</f>
        <v>150</v>
      </c>
      <c r="K3763" s="12" t="str">
        <f>VLOOKUP(C:C,DIM_CUSTOMERS!A:G,7,FALSE)</f>
        <v>Italy</v>
      </c>
      <c r="L3763" s="30" cm="1">
        <f t="array" ref="L3763">_xlfn.IFS(
    AND(FACT_ORDERS[[#This Row],[DeliveryMehtod]]="shippment",FACT_ORDERS[[#This Row],[TotalAmount]]&gt;=200), 0,
    AND(FACT_ORDERS[[#This Row],[DeliveryMehtod]]="pickup"), 15,
    AND(FACT_ORDERS[[#This Row],[DeliveryMehtod]]="shippment",FACT_ORDERS[[#This Row],[TotalAmount]]&lt;200), 35
)</f>
        <v>35</v>
      </c>
      <c r="M3763" s="12" t="str" cm="1">
        <f t="array" ref="M3763">_xlfn.IFS(
    SUMIFS(FACT_ORDERS[TotalAmount], FACT_ORDERS[WD_CUSTOMERS],FACT_ORDERS[[#This Row],[WD_CUSTOMERS]])&gt;=15000, "VIP",
    SUMIFS(FACT_ORDERS[TotalAmount], FACT_ORDERS[WD_CUSTOMERS],FACT_ORDERS[[#This Row],[WD_CUSTOMERS]])&gt;=8000, "Premium",
    TRUE, "Regular"
)</f>
        <v>Premium</v>
      </c>
      <c r="N3763" s="32" cm="1">
        <f t="array" ref="N3763">_xlfn.IFS(
   FACT_ORDERS[[#This Row],[TypeOfClient]]="VIP", 0.2,
   FACT_ORDERS[[#This Row],[TypeOfClient]]="Premium", 0.1,
   TRUE, 0
)</f>
        <v>0.1</v>
      </c>
      <c r="O3763" s="31" cm="1">
        <f t="array" ref="O3763">_xlfn.IFS(
   FACT_ORDERS[[#This Row],[TotalAmount]]&gt;1500, 0.15,
   FACT_ORDERS[[#This Row],[TotalAmount]]&gt;1000, 0.1,
   FACT_ORDERS[[#This Row],[TotalAmount]]&gt;500, 0.05,
   TRUE, 0
)</f>
        <v>0</v>
      </c>
      <c r="P3763" s="28">
        <f xml:space="preserve"> FACT_ORDERS[[#This Row],[TotalAmount]] * (1 - (FACT_ORDERS[[#This Row],[ClientDiscount]] + FACT_ORDERS[[#This Row],[OrderDiscount]]) )</f>
        <v>135</v>
      </c>
      <c r="Q3763" s="28">
        <f>FACT_ORDERS[[#This Row],[TotalAmountWithDiscount]]+FACT_ORDERS[[#This Row],[DeliveryCost]]</f>
        <v>170</v>
      </c>
      <c r="R3763" s="35">
        <v>45504</v>
      </c>
      <c r="S3763" s="35" t="str">
        <f>IF(NETWORKDAYS(FACT_ORDERS[[#This Row],[Order-Date]], FACT_ORDERS[[#This Row],[ArrivalDate ]]) &gt; 10, "Late", "On Time")</f>
        <v>On Time</v>
      </c>
    </row>
    <row r="3764" spans="1:19" x14ac:dyDescent="0.3">
      <c r="A3764" s="12">
        <v>8762</v>
      </c>
      <c r="B3764" s="12">
        <v>293</v>
      </c>
      <c r="C3764" s="12">
        <v>10647</v>
      </c>
      <c r="D3764" s="12">
        <v>3763</v>
      </c>
      <c r="E3764" s="12" t="s">
        <v>243</v>
      </c>
      <c r="F3764" s="13">
        <v>45497</v>
      </c>
      <c r="G3764" s="26" t="s">
        <v>14047</v>
      </c>
      <c r="H3764" s="12">
        <v>12</v>
      </c>
      <c r="I3764" s="28">
        <f>VLOOKUP(B:B,DIM_PRODUCTS!A:F,5,FALSE)</f>
        <v>11</v>
      </c>
      <c r="J3764" s="28">
        <f>FACT_ORDERS[[#This Row],[ProductPrice]]*FACT_ORDERS[[#This Row],[Quantity]]</f>
        <v>132</v>
      </c>
      <c r="K3764" s="12" t="str">
        <f>VLOOKUP(C:C,DIM_CUSTOMERS!A:G,7,FALSE)</f>
        <v>Italy</v>
      </c>
      <c r="L3764" s="30" cm="1">
        <f t="array" ref="L3764">_xlfn.IFS(
    AND(FACT_ORDERS[[#This Row],[DeliveryMehtod]]="shippment",FACT_ORDERS[[#This Row],[TotalAmount]]&gt;=200), 0,
    AND(FACT_ORDERS[[#This Row],[DeliveryMehtod]]="pickup"), 15,
    AND(FACT_ORDERS[[#This Row],[DeliveryMehtod]]="shippment",FACT_ORDERS[[#This Row],[TotalAmount]]&lt;200), 35
)</f>
        <v>15</v>
      </c>
      <c r="M3764" s="12" t="str" cm="1">
        <f t="array" ref="M3764">_xlfn.IFS(
    SUMIFS(FACT_ORDERS[TotalAmount], FACT_ORDERS[WD_CUSTOMERS],FACT_ORDERS[[#This Row],[WD_CUSTOMERS]])&gt;=15000, "VIP",
    SUMIFS(FACT_ORDERS[TotalAmount], FACT_ORDERS[WD_CUSTOMERS],FACT_ORDERS[[#This Row],[WD_CUSTOMERS]])&gt;=8000, "Premium",
    TRUE, "Regular"
)</f>
        <v>Premium</v>
      </c>
      <c r="N3764" s="32" cm="1">
        <f t="array" ref="N3764">_xlfn.IFS(
   FACT_ORDERS[[#This Row],[TypeOfClient]]="VIP", 0.2,
   FACT_ORDERS[[#This Row],[TypeOfClient]]="Premium", 0.1,
   TRUE, 0
)</f>
        <v>0.1</v>
      </c>
      <c r="O3764" s="31" cm="1">
        <f t="array" ref="O3764">_xlfn.IFS(
   FACT_ORDERS[[#This Row],[TotalAmount]]&gt;1500, 0.15,
   FACT_ORDERS[[#This Row],[TotalAmount]]&gt;1000, 0.1,
   FACT_ORDERS[[#This Row],[TotalAmount]]&gt;500, 0.05,
   TRUE, 0
)</f>
        <v>0</v>
      </c>
      <c r="P3764" s="28">
        <f xml:space="preserve"> FACT_ORDERS[[#This Row],[TotalAmount]] * (1 - (FACT_ORDERS[[#This Row],[ClientDiscount]] + FACT_ORDERS[[#This Row],[OrderDiscount]]) )</f>
        <v>118.8</v>
      </c>
      <c r="Q3764" s="28">
        <f>FACT_ORDERS[[#This Row],[TotalAmountWithDiscount]]+FACT_ORDERS[[#This Row],[DeliveryCost]]</f>
        <v>133.80000000000001</v>
      </c>
      <c r="R3764" s="35">
        <v>45507</v>
      </c>
      <c r="S3764" s="35" t="str">
        <f>IF(NETWORKDAYS(FACT_ORDERS[[#This Row],[Order-Date]], FACT_ORDERS[[#This Row],[ArrivalDate ]]) &gt; 10, "Late", "On Time")</f>
        <v>On Time</v>
      </c>
    </row>
    <row r="3765" spans="1:19" x14ac:dyDescent="0.3">
      <c r="A3765" s="12">
        <v>8763</v>
      </c>
      <c r="B3765" s="12">
        <v>206</v>
      </c>
      <c r="C3765" s="12">
        <v>10647</v>
      </c>
      <c r="D3765" s="12">
        <v>3764</v>
      </c>
      <c r="E3765" s="12" t="s">
        <v>243</v>
      </c>
      <c r="F3765" s="13">
        <v>45427</v>
      </c>
      <c r="G3765" s="26" t="s">
        <v>14048</v>
      </c>
      <c r="H3765" s="12">
        <v>9</v>
      </c>
      <c r="I3765" s="28">
        <f>VLOOKUP(B:B,DIM_PRODUCTS!A:F,5,FALSE)</f>
        <v>10</v>
      </c>
      <c r="J3765" s="28">
        <f>FACT_ORDERS[[#This Row],[ProductPrice]]*FACT_ORDERS[[#This Row],[Quantity]]</f>
        <v>90</v>
      </c>
      <c r="K3765" s="12" t="str">
        <f>VLOOKUP(C:C,DIM_CUSTOMERS!A:G,7,FALSE)</f>
        <v>Italy</v>
      </c>
      <c r="L3765" s="30" cm="1">
        <f t="array" ref="L3765">_xlfn.IFS(
    AND(FACT_ORDERS[[#This Row],[DeliveryMehtod]]="shippment",FACT_ORDERS[[#This Row],[TotalAmount]]&gt;=200), 0,
    AND(FACT_ORDERS[[#This Row],[DeliveryMehtod]]="pickup"), 15,
    AND(FACT_ORDERS[[#This Row],[DeliveryMehtod]]="shippment",FACT_ORDERS[[#This Row],[TotalAmount]]&lt;200), 35
)</f>
        <v>15</v>
      </c>
      <c r="M3765" s="12" t="str" cm="1">
        <f t="array" ref="M3765">_xlfn.IFS(
    SUMIFS(FACT_ORDERS[TotalAmount], FACT_ORDERS[WD_CUSTOMERS],FACT_ORDERS[[#This Row],[WD_CUSTOMERS]])&gt;=15000, "VIP",
    SUMIFS(FACT_ORDERS[TotalAmount], FACT_ORDERS[WD_CUSTOMERS],FACT_ORDERS[[#This Row],[WD_CUSTOMERS]])&gt;=8000, "Premium",
    TRUE, "Regular"
)</f>
        <v>Premium</v>
      </c>
      <c r="N3765" s="32" cm="1">
        <f t="array" ref="N3765">_xlfn.IFS(
   FACT_ORDERS[[#This Row],[TypeOfClient]]="VIP", 0.2,
   FACT_ORDERS[[#This Row],[TypeOfClient]]="Premium", 0.1,
   TRUE, 0
)</f>
        <v>0.1</v>
      </c>
      <c r="O3765" s="31" cm="1">
        <f t="array" ref="O3765">_xlfn.IFS(
   FACT_ORDERS[[#This Row],[TotalAmount]]&gt;1500, 0.15,
   FACT_ORDERS[[#This Row],[TotalAmount]]&gt;1000, 0.1,
   FACT_ORDERS[[#This Row],[TotalAmount]]&gt;500, 0.05,
   TRUE, 0
)</f>
        <v>0</v>
      </c>
      <c r="P3765" s="28">
        <f xml:space="preserve"> FACT_ORDERS[[#This Row],[TotalAmount]] * (1 - (FACT_ORDERS[[#This Row],[ClientDiscount]] + FACT_ORDERS[[#This Row],[OrderDiscount]]) )</f>
        <v>81</v>
      </c>
      <c r="Q3765" s="28">
        <f>FACT_ORDERS[[#This Row],[TotalAmountWithDiscount]]+FACT_ORDERS[[#This Row],[DeliveryCost]]</f>
        <v>96</v>
      </c>
      <c r="R3765" s="35">
        <v>45434</v>
      </c>
      <c r="S3765" s="35" t="str">
        <f>IF(NETWORKDAYS(FACT_ORDERS[[#This Row],[Order-Date]], FACT_ORDERS[[#This Row],[ArrivalDate ]]) &gt; 10, "Late", "On Time")</f>
        <v>On Time</v>
      </c>
    </row>
    <row r="3766" spans="1:19" x14ac:dyDescent="0.3">
      <c r="A3766" s="12">
        <v>8764</v>
      </c>
      <c r="B3766" s="12">
        <v>293</v>
      </c>
      <c r="C3766" s="12">
        <v>10647</v>
      </c>
      <c r="D3766" s="12">
        <v>3765</v>
      </c>
      <c r="E3766" s="12" t="s">
        <v>244</v>
      </c>
      <c r="F3766" s="13">
        <v>45427</v>
      </c>
      <c r="G3766" s="26" t="s">
        <v>14049</v>
      </c>
      <c r="H3766" s="12">
        <v>12</v>
      </c>
      <c r="I3766" s="28">
        <f>VLOOKUP(B:B,DIM_PRODUCTS!A:F,5,FALSE)</f>
        <v>11</v>
      </c>
      <c r="J3766" s="28">
        <f>FACT_ORDERS[[#This Row],[ProductPrice]]*FACT_ORDERS[[#This Row],[Quantity]]</f>
        <v>132</v>
      </c>
      <c r="K3766" s="12" t="str">
        <f>VLOOKUP(C:C,DIM_CUSTOMERS!A:G,7,FALSE)</f>
        <v>Italy</v>
      </c>
      <c r="L3766" s="30" cm="1">
        <f t="array" ref="L3766">_xlfn.IFS(
    AND(FACT_ORDERS[[#This Row],[DeliveryMehtod]]="shippment",FACT_ORDERS[[#This Row],[TotalAmount]]&gt;=200), 0,
    AND(FACT_ORDERS[[#This Row],[DeliveryMehtod]]="pickup"), 15,
    AND(FACT_ORDERS[[#This Row],[DeliveryMehtod]]="shippment",FACT_ORDERS[[#This Row],[TotalAmount]]&lt;200), 35
)</f>
        <v>35</v>
      </c>
      <c r="M3766" s="12" t="str" cm="1">
        <f t="array" ref="M3766">_xlfn.IFS(
    SUMIFS(FACT_ORDERS[TotalAmount], FACT_ORDERS[WD_CUSTOMERS],FACT_ORDERS[[#This Row],[WD_CUSTOMERS]])&gt;=15000, "VIP",
    SUMIFS(FACT_ORDERS[TotalAmount], FACT_ORDERS[WD_CUSTOMERS],FACT_ORDERS[[#This Row],[WD_CUSTOMERS]])&gt;=8000, "Premium",
    TRUE, "Regular"
)</f>
        <v>Premium</v>
      </c>
      <c r="N3766" s="32" cm="1">
        <f t="array" ref="N3766">_xlfn.IFS(
   FACT_ORDERS[[#This Row],[TypeOfClient]]="VIP", 0.2,
   FACT_ORDERS[[#This Row],[TypeOfClient]]="Premium", 0.1,
   TRUE, 0
)</f>
        <v>0.1</v>
      </c>
      <c r="O3766" s="31" cm="1">
        <f t="array" ref="O3766">_xlfn.IFS(
   FACT_ORDERS[[#This Row],[TotalAmount]]&gt;1500, 0.15,
   FACT_ORDERS[[#This Row],[TotalAmount]]&gt;1000, 0.1,
   FACT_ORDERS[[#This Row],[TotalAmount]]&gt;500, 0.05,
   TRUE, 0
)</f>
        <v>0</v>
      </c>
      <c r="P3766" s="28">
        <f xml:space="preserve"> FACT_ORDERS[[#This Row],[TotalAmount]] * (1 - (FACT_ORDERS[[#This Row],[ClientDiscount]] + FACT_ORDERS[[#This Row],[OrderDiscount]]) )</f>
        <v>118.8</v>
      </c>
      <c r="Q3766" s="28">
        <f>FACT_ORDERS[[#This Row],[TotalAmountWithDiscount]]+FACT_ORDERS[[#This Row],[DeliveryCost]]</f>
        <v>153.80000000000001</v>
      </c>
      <c r="R3766" s="35">
        <v>45435</v>
      </c>
      <c r="S3766" s="35" t="str">
        <f>IF(NETWORKDAYS(FACT_ORDERS[[#This Row],[Order-Date]], FACT_ORDERS[[#This Row],[ArrivalDate ]]) &gt; 10, "Late", "On Time")</f>
        <v>On Time</v>
      </c>
    </row>
    <row r="3767" spans="1:19" x14ac:dyDescent="0.3">
      <c r="A3767" s="12">
        <v>8765</v>
      </c>
      <c r="B3767" s="12">
        <v>206</v>
      </c>
      <c r="C3767" s="12">
        <v>10647</v>
      </c>
      <c r="D3767" s="12">
        <v>3766</v>
      </c>
      <c r="E3767" s="12" t="s">
        <v>243</v>
      </c>
      <c r="F3767" s="13">
        <v>45444</v>
      </c>
      <c r="G3767" s="26" t="s">
        <v>14050</v>
      </c>
      <c r="H3767" s="12">
        <v>12</v>
      </c>
      <c r="I3767" s="28">
        <f>VLOOKUP(B:B,DIM_PRODUCTS!A:F,5,FALSE)</f>
        <v>10</v>
      </c>
      <c r="J3767" s="28">
        <f>FACT_ORDERS[[#This Row],[ProductPrice]]*FACT_ORDERS[[#This Row],[Quantity]]</f>
        <v>120</v>
      </c>
      <c r="K3767" s="12" t="str">
        <f>VLOOKUP(C:C,DIM_CUSTOMERS!A:G,7,FALSE)</f>
        <v>Italy</v>
      </c>
      <c r="L3767" s="30" cm="1">
        <f t="array" ref="L3767">_xlfn.IFS(
    AND(FACT_ORDERS[[#This Row],[DeliveryMehtod]]="shippment",FACT_ORDERS[[#This Row],[TotalAmount]]&gt;=200), 0,
    AND(FACT_ORDERS[[#This Row],[DeliveryMehtod]]="pickup"), 15,
    AND(FACT_ORDERS[[#This Row],[DeliveryMehtod]]="shippment",FACT_ORDERS[[#This Row],[TotalAmount]]&lt;200), 35
)</f>
        <v>15</v>
      </c>
      <c r="M3767" s="12" t="str" cm="1">
        <f t="array" ref="M3767">_xlfn.IFS(
    SUMIFS(FACT_ORDERS[TotalAmount], FACT_ORDERS[WD_CUSTOMERS],FACT_ORDERS[[#This Row],[WD_CUSTOMERS]])&gt;=15000, "VIP",
    SUMIFS(FACT_ORDERS[TotalAmount], FACT_ORDERS[WD_CUSTOMERS],FACT_ORDERS[[#This Row],[WD_CUSTOMERS]])&gt;=8000, "Premium",
    TRUE, "Regular"
)</f>
        <v>Premium</v>
      </c>
      <c r="N3767" s="32" cm="1">
        <f t="array" ref="N3767">_xlfn.IFS(
   FACT_ORDERS[[#This Row],[TypeOfClient]]="VIP", 0.2,
   FACT_ORDERS[[#This Row],[TypeOfClient]]="Premium", 0.1,
   TRUE, 0
)</f>
        <v>0.1</v>
      </c>
      <c r="O3767" s="31" cm="1">
        <f t="array" ref="O3767">_xlfn.IFS(
   FACT_ORDERS[[#This Row],[TotalAmount]]&gt;1500, 0.15,
   FACT_ORDERS[[#This Row],[TotalAmount]]&gt;1000, 0.1,
   FACT_ORDERS[[#This Row],[TotalAmount]]&gt;500, 0.05,
   TRUE, 0
)</f>
        <v>0</v>
      </c>
      <c r="P3767" s="28">
        <f xml:space="preserve"> FACT_ORDERS[[#This Row],[TotalAmount]] * (1 - (FACT_ORDERS[[#This Row],[ClientDiscount]] + FACT_ORDERS[[#This Row],[OrderDiscount]]) )</f>
        <v>108</v>
      </c>
      <c r="Q3767" s="28">
        <f>FACT_ORDERS[[#This Row],[TotalAmountWithDiscount]]+FACT_ORDERS[[#This Row],[DeliveryCost]]</f>
        <v>123</v>
      </c>
      <c r="R3767" s="35">
        <v>45453</v>
      </c>
      <c r="S3767" s="35" t="str">
        <f>IF(NETWORKDAYS(FACT_ORDERS[[#This Row],[Order-Date]], FACT_ORDERS[[#This Row],[ArrivalDate ]]) &gt; 10, "Late", "On Time")</f>
        <v>On Time</v>
      </c>
    </row>
    <row r="3768" spans="1:19" x14ac:dyDescent="0.3">
      <c r="A3768" s="12">
        <v>8766</v>
      </c>
      <c r="B3768" s="12">
        <v>293</v>
      </c>
      <c r="C3768" s="12">
        <v>10647</v>
      </c>
      <c r="D3768" s="12">
        <v>3767</v>
      </c>
      <c r="E3768" s="12" t="s">
        <v>243</v>
      </c>
      <c r="F3768" s="13">
        <v>45444</v>
      </c>
      <c r="G3768" s="26" t="s">
        <v>14051</v>
      </c>
      <c r="H3768" s="12">
        <v>11</v>
      </c>
      <c r="I3768" s="28">
        <f>VLOOKUP(B:B,DIM_PRODUCTS!A:F,5,FALSE)</f>
        <v>11</v>
      </c>
      <c r="J3768" s="28">
        <f>FACT_ORDERS[[#This Row],[ProductPrice]]*FACT_ORDERS[[#This Row],[Quantity]]</f>
        <v>121</v>
      </c>
      <c r="K3768" s="12" t="str">
        <f>VLOOKUP(C:C,DIM_CUSTOMERS!A:G,7,FALSE)</f>
        <v>Italy</v>
      </c>
      <c r="L3768" s="30" cm="1">
        <f t="array" ref="L3768">_xlfn.IFS(
    AND(FACT_ORDERS[[#This Row],[DeliveryMehtod]]="shippment",FACT_ORDERS[[#This Row],[TotalAmount]]&gt;=200), 0,
    AND(FACT_ORDERS[[#This Row],[DeliveryMehtod]]="pickup"), 15,
    AND(FACT_ORDERS[[#This Row],[DeliveryMehtod]]="shippment",FACT_ORDERS[[#This Row],[TotalAmount]]&lt;200), 35
)</f>
        <v>15</v>
      </c>
      <c r="M3768" s="12" t="str" cm="1">
        <f t="array" ref="M3768">_xlfn.IFS(
    SUMIFS(FACT_ORDERS[TotalAmount], FACT_ORDERS[WD_CUSTOMERS],FACT_ORDERS[[#This Row],[WD_CUSTOMERS]])&gt;=15000, "VIP",
    SUMIFS(FACT_ORDERS[TotalAmount], FACT_ORDERS[WD_CUSTOMERS],FACT_ORDERS[[#This Row],[WD_CUSTOMERS]])&gt;=8000, "Premium",
    TRUE, "Regular"
)</f>
        <v>Premium</v>
      </c>
      <c r="N3768" s="32" cm="1">
        <f t="array" ref="N3768">_xlfn.IFS(
   FACT_ORDERS[[#This Row],[TypeOfClient]]="VIP", 0.2,
   FACT_ORDERS[[#This Row],[TypeOfClient]]="Premium", 0.1,
   TRUE, 0
)</f>
        <v>0.1</v>
      </c>
      <c r="O3768" s="31" cm="1">
        <f t="array" ref="O3768">_xlfn.IFS(
   FACT_ORDERS[[#This Row],[TotalAmount]]&gt;1500, 0.15,
   FACT_ORDERS[[#This Row],[TotalAmount]]&gt;1000, 0.1,
   FACT_ORDERS[[#This Row],[TotalAmount]]&gt;500, 0.05,
   TRUE, 0
)</f>
        <v>0</v>
      </c>
      <c r="P3768" s="28">
        <f xml:space="preserve"> FACT_ORDERS[[#This Row],[TotalAmount]] * (1 - (FACT_ORDERS[[#This Row],[ClientDiscount]] + FACT_ORDERS[[#This Row],[OrderDiscount]]) )</f>
        <v>108.9</v>
      </c>
      <c r="Q3768" s="28">
        <f>FACT_ORDERS[[#This Row],[TotalAmountWithDiscount]]+FACT_ORDERS[[#This Row],[DeliveryCost]]</f>
        <v>123.9</v>
      </c>
      <c r="R3768" s="35">
        <v>45452</v>
      </c>
      <c r="S3768" s="35" t="str">
        <f>IF(NETWORKDAYS(FACT_ORDERS[[#This Row],[Order-Date]], FACT_ORDERS[[#This Row],[ArrivalDate ]]) &gt; 10, "Late", "On Time")</f>
        <v>On Time</v>
      </c>
    </row>
    <row r="3769" spans="1:19" x14ac:dyDescent="0.3">
      <c r="A3769" s="12">
        <v>8767</v>
      </c>
      <c r="B3769" s="12">
        <v>298</v>
      </c>
      <c r="C3769" s="12">
        <v>10647</v>
      </c>
      <c r="D3769" s="12">
        <v>3768</v>
      </c>
      <c r="E3769" s="12" t="s">
        <v>243</v>
      </c>
      <c r="F3769" s="13">
        <v>45444</v>
      </c>
      <c r="G3769" s="26" t="s">
        <v>14052</v>
      </c>
      <c r="H3769" s="12">
        <v>30</v>
      </c>
      <c r="I3769" s="28">
        <f>VLOOKUP(B:B,DIM_PRODUCTS!A:F,5,FALSE)</f>
        <v>19</v>
      </c>
      <c r="J3769" s="28">
        <f>FACT_ORDERS[[#This Row],[ProductPrice]]*FACT_ORDERS[[#This Row],[Quantity]]</f>
        <v>570</v>
      </c>
      <c r="K3769" s="12" t="str">
        <f>VLOOKUP(C:C,DIM_CUSTOMERS!A:G,7,FALSE)</f>
        <v>Italy</v>
      </c>
      <c r="L3769" s="30" cm="1">
        <f t="array" ref="L3769">_xlfn.IFS(
    AND(FACT_ORDERS[[#This Row],[DeliveryMehtod]]="shippment",FACT_ORDERS[[#This Row],[TotalAmount]]&gt;=200), 0,
    AND(FACT_ORDERS[[#This Row],[DeliveryMehtod]]="pickup"), 15,
    AND(FACT_ORDERS[[#This Row],[DeliveryMehtod]]="shippment",FACT_ORDERS[[#This Row],[TotalAmount]]&lt;200), 35
)</f>
        <v>15</v>
      </c>
      <c r="M3769" s="12" t="str" cm="1">
        <f t="array" ref="M3769">_xlfn.IFS(
    SUMIFS(FACT_ORDERS[TotalAmount], FACT_ORDERS[WD_CUSTOMERS],FACT_ORDERS[[#This Row],[WD_CUSTOMERS]])&gt;=15000, "VIP",
    SUMIFS(FACT_ORDERS[TotalAmount], FACT_ORDERS[WD_CUSTOMERS],FACT_ORDERS[[#This Row],[WD_CUSTOMERS]])&gt;=8000, "Premium",
    TRUE, "Regular"
)</f>
        <v>Premium</v>
      </c>
      <c r="N3769" s="32" cm="1">
        <f t="array" ref="N3769">_xlfn.IFS(
   FACT_ORDERS[[#This Row],[TypeOfClient]]="VIP", 0.2,
   FACT_ORDERS[[#This Row],[TypeOfClient]]="Premium", 0.1,
   TRUE, 0
)</f>
        <v>0.1</v>
      </c>
      <c r="O3769" s="31" cm="1">
        <f t="array" ref="O3769">_xlfn.IFS(
   FACT_ORDERS[[#This Row],[TotalAmount]]&gt;1500, 0.15,
   FACT_ORDERS[[#This Row],[TotalAmount]]&gt;1000, 0.1,
   FACT_ORDERS[[#This Row],[TotalAmount]]&gt;500, 0.05,
   TRUE, 0
)</f>
        <v>0.05</v>
      </c>
      <c r="P3769" s="28">
        <f xml:space="preserve"> FACT_ORDERS[[#This Row],[TotalAmount]] * (1 - (FACT_ORDERS[[#This Row],[ClientDiscount]] + FACT_ORDERS[[#This Row],[OrderDiscount]]) )</f>
        <v>484.5</v>
      </c>
      <c r="Q3769" s="28">
        <f>FACT_ORDERS[[#This Row],[TotalAmountWithDiscount]]+FACT_ORDERS[[#This Row],[DeliveryCost]]</f>
        <v>499.5</v>
      </c>
      <c r="R3769" s="35">
        <v>45452</v>
      </c>
      <c r="S3769" s="35" t="str">
        <f>IF(NETWORKDAYS(FACT_ORDERS[[#This Row],[Order-Date]], FACT_ORDERS[[#This Row],[ArrivalDate ]]) &gt; 10, "Late", "On Time")</f>
        <v>On Time</v>
      </c>
    </row>
    <row r="3770" spans="1:19" x14ac:dyDescent="0.3">
      <c r="A3770" s="12">
        <v>8768</v>
      </c>
      <c r="B3770" s="12">
        <v>206</v>
      </c>
      <c r="C3770" s="12">
        <v>10647</v>
      </c>
      <c r="D3770" s="12">
        <v>3769</v>
      </c>
      <c r="E3770" s="12" t="s">
        <v>244</v>
      </c>
      <c r="F3770" s="13">
        <v>45303</v>
      </c>
      <c r="G3770" s="26" t="s">
        <v>14053</v>
      </c>
      <c r="H3770" s="12">
        <v>11</v>
      </c>
      <c r="I3770" s="28">
        <f>VLOOKUP(B:B,DIM_PRODUCTS!A:F,5,FALSE)</f>
        <v>10</v>
      </c>
      <c r="J3770" s="28">
        <f>FACT_ORDERS[[#This Row],[ProductPrice]]*FACT_ORDERS[[#This Row],[Quantity]]</f>
        <v>110</v>
      </c>
      <c r="K3770" s="12" t="str">
        <f>VLOOKUP(C:C,DIM_CUSTOMERS!A:G,7,FALSE)</f>
        <v>Italy</v>
      </c>
      <c r="L3770" s="30" cm="1">
        <f t="array" ref="L3770">_xlfn.IFS(
    AND(FACT_ORDERS[[#This Row],[DeliveryMehtod]]="shippment",FACT_ORDERS[[#This Row],[TotalAmount]]&gt;=200), 0,
    AND(FACT_ORDERS[[#This Row],[DeliveryMehtod]]="pickup"), 15,
    AND(FACT_ORDERS[[#This Row],[DeliveryMehtod]]="shippment",FACT_ORDERS[[#This Row],[TotalAmount]]&lt;200), 35
)</f>
        <v>35</v>
      </c>
      <c r="M3770" s="12" t="str" cm="1">
        <f t="array" ref="M3770">_xlfn.IFS(
    SUMIFS(FACT_ORDERS[TotalAmount], FACT_ORDERS[WD_CUSTOMERS],FACT_ORDERS[[#This Row],[WD_CUSTOMERS]])&gt;=15000, "VIP",
    SUMIFS(FACT_ORDERS[TotalAmount], FACT_ORDERS[WD_CUSTOMERS],FACT_ORDERS[[#This Row],[WD_CUSTOMERS]])&gt;=8000, "Premium",
    TRUE, "Regular"
)</f>
        <v>Premium</v>
      </c>
      <c r="N3770" s="32" cm="1">
        <f t="array" ref="N3770">_xlfn.IFS(
   FACT_ORDERS[[#This Row],[TypeOfClient]]="VIP", 0.2,
   FACT_ORDERS[[#This Row],[TypeOfClient]]="Premium", 0.1,
   TRUE, 0
)</f>
        <v>0.1</v>
      </c>
      <c r="O3770" s="31" cm="1">
        <f t="array" ref="O3770">_xlfn.IFS(
   FACT_ORDERS[[#This Row],[TotalAmount]]&gt;1500, 0.15,
   FACT_ORDERS[[#This Row],[TotalAmount]]&gt;1000, 0.1,
   FACT_ORDERS[[#This Row],[TotalAmount]]&gt;500, 0.05,
   TRUE, 0
)</f>
        <v>0</v>
      </c>
      <c r="P3770" s="28">
        <f xml:space="preserve"> FACT_ORDERS[[#This Row],[TotalAmount]] * (1 - (FACT_ORDERS[[#This Row],[ClientDiscount]] + FACT_ORDERS[[#This Row],[OrderDiscount]]) )</f>
        <v>99</v>
      </c>
      <c r="Q3770" s="28">
        <f>FACT_ORDERS[[#This Row],[TotalAmountWithDiscount]]+FACT_ORDERS[[#This Row],[DeliveryCost]]</f>
        <v>134</v>
      </c>
      <c r="R3770" s="35">
        <v>45310</v>
      </c>
      <c r="S3770" s="35" t="str">
        <f>IF(NETWORKDAYS(FACT_ORDERS[[#This Row],[Order-Date]], FACT_ORDERS[[#This Row],[ArrivalDate ]]) &gt; 10, "Late", "On Time")</f>
        <v>On Time</v>
      </c>
    </row>
    <row r="3771" spans="1:19" x14ac:dyDescent="0.3">
      <c r="A3771" s="12">
        <v>8769</v>
      </c>
      <c r="B3771" s="12">
        <v>293</v>
      </c>
      <c r="C3771" s="12">
        <v>10647</v>
      </c>
      <c r="D3771" s="12">
        <v>3770</v>
      </c>
      <c r="E3771" s="12" t="s">
        <v>244</v>
      </c>
      <c r="F3771" s="13">
        <v>45303</v>
      </c>
      <c r="G3771" s="26" t="s">
        <v>14054</v>
      </c>
      <c r="H3771" s="12">
        <v>16</v>
      </c>
      <c r="I3771" s="28">
        <f>VLOOKUP(B:B,DIM_PRODUCTS!A:F,5,FALSE)</f>
        <v>11</v>
      </c>
      <c r="J3771" s="28">
        <f>FACT_ORDERS[[#This Row],[ProductPrice]]*FACT_ORDERS[[#This Row],[Quantity]]</f>
        <v>176</v>
      </c>
      <c r="K3771" s="12" t="str">
        <f>VLOOKUP(C:C,DIM_CUSTOMERS!A:G,7,FALSE)</f>
        <v>Italy</v>
      </c>
      <c r="L3771" s="30" cm="1">
        <f t="array" ref="L3771">_xlfn.IFS(
    AND(FACT_ORDERS[[#This Row],[DeliveryMehtod]]="shippment",FACT_ORDERS[[#This Row],[TotalAmount]]&gt;=200), 0,
    AND(FACT_ORDERS[[#This Row],[DeliveryMehtod]]="pickup"), 15,
    AND(FACT_ORDERS[[#This Row],[DeliveryMehtod]]="shippment",FACT_ORDERS[[#This Row],[TotalAmount]]&lt;200), 35
)</f>
        <v>35</v>
      </c>
      <c r="M3771" s="12" t="str" cm="1">
        <f t="array" ref="M3771">_xlfn.IFS(
    SUMIFS(FACT_ORDERS[TotalAmount], FACT_ORDERS[WD_CUSTOMERS],FACT_ORDERS[[#This Row],[WD_CUSTOMERS]])&gt;=15000, "VIP",
    SUMIFS(FACT_ORDERS[TotalAmount], FACT_ORDERS[WD_CUSTOMERS],FACT_ORDERS[[#This Row],[WD_CUSTOMERS]])&gt;=8000, "Premium",
    TRUE, "Regular"
)</f>
        <v>Premium</v>
      </c>
      <c r="N3771" s="32" cm="1">
        <f t="array" ref="N3771">_xlfn.IFS(
   FACT_ORDERS[[#This Row],[TypeOfClient]]="VIP", 0.2,
   FACT_ORDERS[[#This Row],[TypeOfClient]]="Premium", 0.1,
   TRUE, 0
)</f>
        <v>0.1</v>
      </c>
      <c r="O3771" s="31" cm="1">
        <f t="array" ref="O3771">_xlfn.IFS(
   FACT_ORDERS[[#This Row],[TotalAmount]]&gt;1500, 0.15,
   FACT_ORDERS[[#This Row],[TotalAmount]]&gt;1000, 0.1,
   FACT_ORDERS[[#This Row],[TotalAmount]]&gt;500, 0.05,
   TRUE, 0
)</f>
        <v>0</v>
      </c>
      <c r="P3771" s="28">
        <f xml:space="preserve"> FACT_ORDERS[[#This Row],[TotalAmount]] * (1 - (FACT_ORDERS[[#This Row],[ClientDiscount]] + FACT_ORDERS[[#This Row],[OrderDiscount]]) )</f>
        <v>158.4</v>
      </c>
      <c r="Q3771" s="28">
        <f>FACT_ORDERS[[#This Row],[TotalAmountWithDiscount]]+FACT_ORDERS[[#This Row],[DeliveryCost]]</f>
        <v>193.4</v>
      </c>
      <c r="R3771" s="35">
        <v>45314</v>
      </c>
      <c r="S3771" s="35" t="str">
        <f>IF(NETWORKDAYS(FACT_ORDERS[[#This Row],[Order-Date]], FACT_ORDERS[[#This Row],[ArrivalDate ]]) &gt; 10, "Late", "On Time")</f>
        <v>On Time</v>
      </c>
    </row>
    <row r="3772" spans="1:19" x14ac:dyDescent="0.3">
      <c r="A3772" s="12">
        <v>8770</v>
      </c>
      <c r="B3772" s="12">
        <v>218</v>
      </c>
      <c r="C3772" s="12">
        <v>10647</v>
      </c>
      <c r="D3772" s="12">
        <v>3771</v>
      </c>
      <c r="E3772" s="12" t="s">
        <v>244</v>
      </c>
      <c r="F3772" s="13">
        <v>45303</v>
      </c>
      <c r="G3772" s="26" t="s">
        <v>14055</v>
      </c>
      <c r="H3772" s="12">
        <v>88</v>
      </c>
      <c r="I3772" s="28">
        <f>VLOOKUP(B:B,DIM_PRODUCTS!A:F,5,FALSE)</f>
        <v>48</v>
      </c>
      <c r="J3772" s="28">
        <f>FACT_ORDERS[[#This Row],[ProductPrice]]*FACT_ORDERS[[#This Row],[Quantity]]</f>
        <v>4224</v>
      </c>
      <c r="K3772" s="12" t="str">
        <f>VLOOKUP(C:C,DIM_CUSTOMERS!A:G,7,FALSE)</f>
        <v>Italy</v>
      </c>
      <c r="L3772" s="30" cm="1">
        <f t="array" ref="L3772">_xlfn.IFS(
    AND(FACT_ORDERS[[#This Row],[DeliveryMehtod]]="shippment",FACT_ORDERS[[#This Row],[TotalAmount]]&gt;=200), 0,
    AND(FACT_ORDERS[[#This Row],[DeliveryMehtod]]="pickup"), 15,
    AND(FACT_ORDERS[[#This Row],[DeliveryMehtod]]="shippment",FACT_ORDERS[[#This Row],[TotalAmount]]&lt;200), 35
)</f>
        <v>0</v>
      </c>
      <c r="M3772" s="12" t="str" cm="1">
        <f t="array" ref="M3772">_xlfn.IFS(
    SUMIFS(FACT_ORDERS[TotalAmount], FACT_ORDERS[WD_CUSTOMERS],FACT_ORDERS[[#This Row],[WD_CUSTOMERS]])&gt;=15000, "VIP",
    SUMIFS(FACT_ORDERS[TotalAmount], FACT_ORDERS[WD_CUSTOMERS],FACT_ORDERS[[#This Row],[WD_CUSTOMERS]])&gt;=8000, "Premium",
    TRUE, "Regular"
)</f>
        <v>Premium</v>
      </c>
      <c r="N3772" s="32" cm="1">
        <f t="array" ref="N3772">_xlfn.IFS(
   FACT_ORDERS[[#This Row],[TypeOfClient]]="VIP", 0.2,
   FACT_ORDERS[[#This Row],[TypeOfClient]]="Premium", 0.1,
   TRUE, 0
)</f>
        <v>0.1</v>
      </c>
      <c r="O3772" s="31" cm="1">
        <f t="array" ref="O3772">_xlfn.IFS(
   FACT_ORDERS[[#This Row],[TotalAmount]]&gt;1500, 0.15,
   FACT_ORDERS[[#This Row],[TotalAmount]]&gt;1000, 0.1,
   FACT_ORDERS[[#This Row],[TotalAmount]]&gt;500, 0.05,
   TRUE, 0
)</f>
        <v>0.15</v>
      </c>
      <c r="P3772" s="28">
        <f xml:space="preserve"> FACT_ORDERS[[#This Row],[TotalAmount]] * (1 - (FACT_ORDERS[[#This Row],[ClientDiscount]] + FACT_ORDERS[[#This Row],[OrderDiscount]]) )</f>
        <v>3168</v>
      </c>
      <c r="Q3772" s="28">
        <f>FACT_ORDERS[[#This Row],[TotalAmountWithDiscount]]+FACT_ORDERS[[#This Row],[DeliveryCost]]</f>
        <v>3168</v>
      </c>
      <c r="R3772" s="35">
        <v>45314</v>
      </c>
      <c r="S3772" s="35" t="str">
        <f>IF(NETWORKDAYS(FACT_ORDERS[[#This Row],[Order-Date]], FACT_ORDERS[[#This Row],[ArrivalDate ]]) &gt; 10, "Late", "On Time")</f>
        <v>On Time</v>
      </c>
    </row>
    <row r="3773" spans="1:19" x14ac:dyDescent="0.3">
      <c r="A3773" s="12">
        <v>8771</v>
      </c>
      <c r="B3773" s="12">
        <v>298</v>
      </c>
      <c r="C3773" s="12">
        <v>10647</v>
      </c>
      <c r="D3773" s="12">
        <v>3772</v>
      </c>
      <c r="E3773" s="12" t="s">
        <v>243</v>
      </c>
      <c r="F3773" s="13">
        <v>45303</v>
      </c>
      <c r="G3773" s="26" t="s">
        <v>14056</v>
      </c>
      <c r="H3773" s="12">
        <v>31</v>
      </c>
      <c r="I3773" s="28">
        <f>VLOOKUP(B:B,DIM_PRODUCTS!A:F,5,FALSE)</f>
        <v>19</v>
      </c>
      <c r="J3773" s="28">
        <f>FACT_ORDERS[[#This Row],[ProductPrice]]*FACT_ORDERS[[#This Row],[Quantity]]</f>
        <v>589</v>
      </c>
      <c r="K3773" s="12" t="str">
        <f>VLOOKUP(C:C,DIM_CUSTOMERS!A:G,7,FALSE)</f>
        <v>Italy</v>
      </c>
      <c r="L3773" s="30" cm="1">
        <f t="array" ref="L3773">_xlfn.IFS(
    AND(FACT_ORDERS[[#This Row],[DeliveryMehtod]]="shippment",FACT_ORDERS[[#This Row],[TotalAmount]]&gt;=200), 0,
    AND(FACT_ORDERS[[#This Row],[DeliveryMehtod]]="pickup"), 15,
    AND(FACT_ORDERS[[#This Row],[DeliveryMehtod]]="shippment",FACT_ORDERS[[#This Row],[TotalAmount]]&lt;200), 35
)</f>
        <v>15</v>
      </c>
      <c r="M3773" s="12" t="str" cm="1">
        <f t="array" ref="M3773">_xlfn.IFS(
    SUMIFS(FACT_ORDERS[TotalAmount], FACT_ORDERS[WD_CUSTOMERS],FACT_ORDERS[[#This Row],[WD_CUSTOMERS]])&gt;=15000, "VIP",
    SUMIFS(FACT_ORDERS[TotalAmount], FACT_ORDERS[WD_CUSTOMERS],FACT_ORDERS[[#This Row],[WD_CUSTOMERS]])&gt;=8000, "Premium",
    TRUE, "Regular"
)</f>
        <v>Premium</v>
      </c>
      <c r="N3773" s="32" cm="1">
        <f t="array" ref="N3773">_xlfn.IFS(
   FACT_ORDERS[[#This Row],[TypeOfClient]]="VIP", 0.2,
   FACT_ORDERS[[#This Row],[TypeOfClient]]="Premium", 0.1,
   TRUE, 0
)</f>
        <v>0.1</v>
      </c>
      <c r="O3773" s="31" cm="1">
        <f t="array" ref="O3773">_xlfn.IFS(
   FACT_ORDERS[[#This Row],[TotalAmount]]&gt;1500, 0.15,
   FACT_ORDERS[[#This Row],[TotalAmount]]&gt;1000, 0.1,
   FACT_ORDERS[[#This Row],[TotalAmount]]&gt;500, 0.05,
   TRUE, 0
)</f>
        <v>0.05</v>
      </c>
      <c r="P3773" s="28">
        <f xml:space="preserve"> FACT_ORDERS[[#This Row],[TotalAmount]] * (1 - (FACT_ORDERS[[#This Row],[ClientDiscount]] + FACT_ORDERS[[#This Row],[OrderDiscount]]) )</f>
        <v>500.65</v>
      </c>
      <c r="Q3773" s="28">
        <f>FACT_ORDERS[[#This Row],[TotalAmountWithDiscount]]+FACT_ORDERS[[#This Row],[DeliveryCost]]</f>
        <v>515.65</v>
      </c>
      <c r="R3773" s="35">
        <v>45311</v>
      </c>
      <c r="S3773" s="35" t="str">
        <f>IF(NETWORKDAYS(FACT_ORDERS[[#This Row],[Order-Date]], FACT_ORDERS[[#This Row],[ArrivalDate ]]) &gt; 10, "Late", "On Time")</f>
        <v>On Time</v>
      </c>
    </row>
    <row r="3774" spans="1:19" x14ac:dyDescent="0.3">
      <c r="A3774" s="12">
        <v>8772</v>
      </c>
      <c r="B3774" s="12">
        <v>237</v>
      </c>
      <c r="C3774" s="12">
        <v>10423</v>
      </c>
      <c r="D3774" s="12">
        <v>3773</v>
      </c>
      <c r="E3774" s="12" t="s">
        <v>243</v>
      </c>
      <c r="F3774" s="13">
        <v>45379</v>
      </c>
      <c r="G3774" s="26" t="s">
        <v>14057</v>
      </c>
      <c r="H3774" s="12">
        <v>17</v>
      </c>
      <c r="I3774" s="28">
        <f>VLOOKUP(B:B,DIM_PRODUCTS!A:F,5,FALSE)</f>
        <v>17</v>
      </c>
      <c r="J3774" s="28">
        <f>FACT_ORDERS[[#This Row],[ProductPrice]]*FACT_ORDERS[[#This Row],[Quantity]]</f>
        <v>289</v>
      </c>
      <c r="K3774" s="12" t="str">
        <f>VLOOKUP(C:C,DIM_CUSTOMERS!A:G,7,FALSE)</f>
        <v>USA</v>
      </c>
      <c r="L3774" s="30" cm="1">
        <f t="array" ref="L3774">_xlfn.IFS(
    AND(FACT_ORDERS[[#This Row],[DeliveryMehtod]]="shippment",FACT_ORDERS[[#This Row],[TotalAmount]]&gt;=200), 0,
    AND(FACT_ORDERS[[#This Row],[DeliveryMehtod]]="pickup"), 15,
    AND(FACT_ORDERS[[#This Row],[DeliveryMehtod]]="shippment",FACT_ORDERS[[#This Row],[TotalAmount]]&lt;200), 35
)</f>
        <v>15</v>
      </c>
      <c r="M3774" s="12" t="str" cm="1">
        <f t="array" ref="M3774">_xlfn.IFS(
    SUMIFS(FACT_ORDERS[TotalAmount], FACT_ORDERS[WD_CUSTOMERS],FACT_ORDERS[[#This Row],[WD_CUSTOMERS]])&gt;=15000, "VIP",
    SUMIFS(FACT_ORDERS[TotalAmount], FACT_ORDERS[WD_CUSTOMERS],FACT_ORDERS[[#This Row],[WD_CUSTOMERS]])&gt;=8000, "Premium",
    TRUE, "Regular"
)</f>
        <v>Regular</v>
      </c>
      <c r="N3774" s="32" cm="1">
        <f t="array" ref="N3774">_xlfn.IFS(
   FACT_ORDERS[[#This Row],[TypeOfClient]]="VIP", 0.2,
   FACT_ORDERS[[#This Row],[TypeOfClient]]="Premium", 0.1,
   TRUE, 0
)</f>
        <v>0</v>
      </c>
      <c r="O3774" s="31" cm="1">
        <f t="array" ref="O3774">_xlfn.IFS(
   FACT_ORDERS[[#This Row],[TotalAmount]]&gt;1500, 0.15,
   FACT_ORDERS[[#This Row],[TotalAmount]]&gt;1000, 0.1,
   FACT_ORDERS[[#This Row],[TotalAmount]]&gt;500, 0.05,
   TRUE, 0
)</f>
        <v>0</v>
      </c>
      <c r="P3774" s="28">
        <f xml:space="preserve"> FACT_ORDERS[[#This Row],[TotalAmount]] * (1 - (FACT_ORDERS[[#This Row],[ClientDiscount]] + FACT_ORDERS[[#This Row],[OrderDiscount]]) )</f>
        <v>289</v>
      </c>
      <c r="Q3774" s="28">
        <f>FACT_ORDERS[[#This Row],[TotalAmountWithDiscount]]+FACT_ORDERS[[#This Row],[DeliveryCost]]</f>
        <v>304</v>
      </c>
      <c r="R3774" s="35">
        <v>45386</v>
      </c>
      <c r="S3774" s="35" t="str">
        <f>IF(NETWORKDAYS(FACT_ORDERS[[#This Row],[Order-Date]], FACT_ORDERS[[#This Row],[ArrivalDate ]]) &gt; 10, "Late", "On Time")</f>
        <v>On Time</v>
      </c>
    </row>
    <row r="3775" spans="1:19" x14ac:dyDescent="0.3">
      <c r="A3775" s="12">
        <v>8773</v>
      </c>
      <c r="B3775" s="12">
        <v>258</v>
      </c>
      <c r="C3775" s="12">
        <v>10423</v>
      </c>
      <c r="D3775" s="12">
        <v>3774</v>
      </c>
      <c r="E3775" s="12" t="s">
        <v>243</v>
      </c>
      <c r="F3775" s="13">
        <v>45379</v>
      </c>
      <c r="G3775" s="26" t="s">
        <v>14058</v>
      </c>
      <c r="H3775" s="12">
        <v>26</v>
      </c>
      <c r="I3775" s="28">
        <f>VLOOKUP(B:B,DIM_PRODUCTS!A:F,5,FALSE)</f>
        <v>24</v>
      </c>
      <c r="J3775" s="28">
        <f>FACT_ORDERS[[#This Row],[ProductPrice]]*FACT_ORDERS[[#This Row],[Quantity]]</f>
        <v>624</v>
      </c>
      <c r="K3775" s="12" t="str">
        <f>VLOOKUP(C:C,DIM_CUSTOMERS!A:G,7,FALSE)</f>
        <v>USA</v>
      </c>
      <c r="L3775" s="30" cm="1">
        <f t="array" ref="L3775">_xlfn.IFS(
    AND(FACT_ORDERS[[#This Row],[DeliveryMehtod]]="shippment",FACT_ORDERS[[#This Row],[TotalAmount]]&gt;=200), 0,
    AND(FACT_ORDERS[[#This Row],[DeliveryMehtod]]="pickup"), 15,
    AND(FACT_ORDERS[[#This Row],[DeliveryMehtod]]="shippment",FACT_ORDERS[[#This Row],[TotalAmount]]&lt;200), 35
)</f>
        <v>15</v>
      </c>
      <c r="M3775" s="12" t="str" cm="1">
        <f t="array" ref="M3775">_xlfn.IFS(
    SUMIFS(FACT_ORDERS[TotalAmount], FACT_ORDERS[WD_CUSTOMERS],FACT_ORDERS[[#This Row],[WD_CUSTOMERS]])&gt;=15000, "VIP",
    SUMIFS(FACT_ORDERS[TotalAmount], FACT_ORDERS[WD_CUSTOMERS],FACT_ORDERS[[#This Row],[WD_CUSTOMERS]])&gt;=8000, "Premium",
    TRUE, "Regular"
)</f>
        <v>Regular</v>
      </c>
      <c r="N3775" s="32" cm="1">
        <f t="array" ref="N3775">_xlfn.IFS(
   FACT_ORDERS[[#This Row],[TypeOfClient]]="VIP", 0.2,
   FACT_ORDERS[[#This Row],[TypeOfClient]]="Premium", 0.1,
   TRUE, 0
)</f>
        <v>0</v>
      </c>
      <c r="O3775" s="31" cm="1">
        <f t="array" ref="O3775">_xlfn.IFS(
   FACT_ORDERS[[#This Row],[TotalAmount]]&gt;1500, 0.15,
   FACT_ORDERS[[#This Row],[TotalAmount]]&gt;1000, 0.1,
   FACT_ORDERS[[#This Row],[TotalAmount]]&gt;500, 0.05,
   TRUE, 0
)</f>
        <v>0.05</v>
      </c>
      <c r="P3775" s="28">
        <f xml:space="preserve"> FACT_ORDERS[[#This Row],[TotalAmount]] * (1 - (FACT_ORDERS[[#This Row],[ClientDiscount]] + FACT_ORDERS[[#This Row],[OrderDiscount]]) )</f>
        <v>592.79999999999995</v>
      </c>
      <c r="Q3775" s="28">
        <f>FACT_ORDERS[[#This Row],[TotalAmountWithDiscount]]+FACT_ORDERS[[#This Row],[DeliveryCost]]</f>
        <v>607.79999999999995</v>
      </c>
      <c r="R3775" s="35">
        <v>45392</v>
      </c>
      <c r="S3775" s="35" t="str">
        <f>IF(NETWORKDAYS(FACT_ORDERS[[#This Row],[Order-Date]], FACT_ORDERS[[#This Row],[ArrivalDate ]]) &gt; 10, "Late", "On Time")</f>
        <v>On Time</v>
      </c>
    </row>
    <row r="3776" spans="1:19" x14ac:dyDescent="0.3">
      <c r="A3776" s="12">
        <v>8774</v>
      </c>
      <c r="B3776" s="12">
        <v>237</v>
      </c>
      <c r="C3776" s="12">
        <v>10423</v>
      </c>
      <c r="D3776" s="12">
        <v>3775</v>
      </c>
      <c r="E3776" s="12" t="s">
        <v>244</v>
      </c>
      <c r="F3776" s="13">
        <v>45273</v>
      </c>
      <c r="G3776" s="26" t="s">
        <v>14059</v>
      </c>
      <c r="H3776" s="12">
        <v>25</v>
      </c>
      <c r="I3776" s="28">
        <f>VLOOKUP(B:B,DIM_PRODUCTS!A:F,5,FALSE)</f>
        <v>17</v>
      </c>
      <c r="J3776" s="28">
        <f>FACT_ORDERS[[#This Row],[ProductPrice]]*FACT_ORDERS[[#This Row],[Quantity]]</f>
        <v>425</v>
      </c>
      <c r="K3776" s="12" t="str">
        <f>VLOOKUP(C:C,DIM_CUSTOMERS!A:G,7,FALSE)</f>
        <v>USA</v>
      </c>
      <c r="L3776" s="30" cm="1">
        <f t="array" ref="L3776">_xlfn.IFS(
    AND(FACT_ORDERS[[#This Row],[DeliveryMehtod]]="shippment",FACT_ORDERS[[#This Row],[TotalAmount]]&gt;=200), 0,
    AND(FACT_ORDERS[[#This Row],[DeliveryMehtod]]="pickup"), 15,
    AND(FACT_ORDERS[[#This Row],[DeliveryMehtod]]="shippment",FACT_ORDERS[[#This Row],[TotalAmount]]&lt;200), 35
)</f>
        <v>0</v>
      </c>
      <c r="M3776" s="12" t="str" cm="1">
        <f t="array" ref="M3776">_xlfn.IFS(
    SUMIFS(FACT_ORDERS[TotalAmount], FACT_ORDERS[WD_CUSTOMERS],FACT_ORDERS[[#This Row],[WD_CUSTOMERS]])&gt;=15000, "VIP",
    SUMIFS(FACT_ORDERS[TotalAmount], FACT_ORDERS[WD_CUSTOMERS],FACT_ORDERS[[#This Row],[WD_CUSTOMERS]])&gt;=8000, "Premium",
    TRUE, "Regular"
)</f>
        <v>Regular</v>
      </c>
      <c r="N3776" s="32" cm="1">
        <f t="array" ref="N3776">_xlfn.IFS(
   FACT_ORDERS[[#This Row],[TypeOfClient]]="VIP", 0.2,
   FACT_ORDERS[[#This Row],[TypeOfClient]]="Premium", 0.1,
   TRUE, 0
)</f>
        <v>0</v>
      </c>
      <c r="O3776" s="31" cm="1">
        <f t="array" ref="O3776">_xlfn.IFS(
   FACT_ORDERS[[#This Row],[TotalAmount]]&gt;1500, 0.15,
   FACT_ORDERS[[#This Row],[TotalAmount]]&gt;1000, 0.1,
   FACT_ORDERS[[#This Row],[TotalAmount]]&gt;500, 0.05,
   TRUE, 0
)</f>
        <v>0</v>
      </c>
      <c r="P3776" s="28">
        <f xml:space="preserve"> FACT_ORDERS[[#This Row],[TotalAmount]] * (1 - (FACT_ORDERS[[#This Row],[ClientDiscount]] + FACT_ORDERS[[#This Row],[OrderDiscount]]) )</f>
        <v>425</v>
      </c>
      <c r="Q3776" s="28">
        <f>FACT_ORDERS[[#This Row],[TotalAmountWithDiscount]]+FACT_ORDERS[[#This Row],[DeliveryCost]]</f>
        <v>425</v>
      </c>
      <c r="R3776" s="35">
        <v>45283</v>
      </c>
      <c r="S3776" s="35" t="str">
        <f>IF(NETWORKDAYS(FACT_ORDERS[[#This Row],[Order-Date]], FACT_ORDERS[[#This Row],[ArrivalDate ]]) &gt; 10, "Late", "On Time")</f>
        <v>On Time</v>
      </c>
    </row>
    <row r="3777" spans="1:19" x14ac:dyDescent="0.3">
      <c r="A3777" s="12">
        <v>8775</v>
      </c>
      <c r="B3777" s="12">
        <v>258</v>
      </c>
      <c r="C3777" s="12">
        <v>10423</v>
      </c>
      <c r="D3777" s="12">
        <v>3776</v>
      </c>
      <c r="E3777" s="12" t="s">
        <v>244</v>
      </c>
      <c r="F3777" s="13">
        <v>45273</v>
      </c>
      <c r="G3777" s="26" t="s">
        <v>14060</v>
      </c>
      <c r="H3777" s="12">
        <v>32</v>
      </c>
      <c r="I3777" s="28">
        <f>VLOOKUP(B:B,DIM_PRODUCTS!A:F,5,FALSE)</f>
        <v>24</v>
      </c>
      <c r="J3777" s="28">
        <f>FACT_ORDERS[[#This Row],[ProductPrice]]*FACT_ORDERS[[#This Row],[Quantity]]</f>
        <v>768</v>
      </c>
      <c r="K3777" s="12" t="str">
        <f>VLOOKUP(C:C,DIM_CUSTOMERS!A:G,7,FALSE)</f>
        <v>USA</v>
      </c>
      <c r="L3777" s="30" cm="1">
        <f t="array" ref="L3777">_xlfn.IFS(
    AND(FACT_ORDERS[[#This Row],[DeliveryMehtod]]="shippment",FACT_ORDERS[[#This Row],[TotalAmount]]&gt;=200), 0,
    AND(FACT_ORDERS[[#This Row],[DeliveryMehtod]]="pickup"), 15,
    AND(FACT_ORDERS[[#This Row],[DeliveryMehtod]]="shippment",FACT_ORDERS[[#This Row],[TotalAmount]]&lt;200), 35
)</f>
        <v>0</v>
      </c>
      <c r="M3777" s="12" t="str" cm="1">
        <f t="array" ref="M3777">_xlfn.IFS(
    SUMIFS(FACT_ORDERS[TotalAmount], FACT_ORDERS[WD_CUSTOMERS],FACT_ORDERS[[#This Row],[WD_CUSTOMERS]])&gt;=15000, "VIP",
    SUMIFS(FACT_ORDERS[TotalAmount], FACT_ORDERS[WD_CUSTOMERS],FACT_ORDERS[[#This Row],[WD_CUSTOMERS]])&gt;=8000, "Premium",
    TRUE, "Regular"
)</f>
        <v>Regular</v>
      </c>
      <c r="N3777" s="32" cm="1">
        <f t="array" ref="N3777">_xlfn.IFS(
   FACT_ORDERS[[#This Row],[TypeOfClient]]="VIP", 0.2,
   FACT_ORDERS[[#This Row],[TypeOfClient]]="Premium", 0.1,
   TRUE, 0
)</f>
        <v>0</v>
      </c>
      <c r="O3777" s="31" cm="1">
        <f t="array" ref="O3777">_xlfn.IFS(
   FACT_ORDERS[[#This Row],[TotalAmount]]&gt;1500, 0.15,
   FACT_ORDERS[[#This Row],[TotalAmount]]&gt;1000, 0.1,
   FACT_ORDERS[[#This Row],[TotalAmount]]&gt;500, 0.05,
   TRUE, 0
)</f>
        <v>0.05</v>
      </c>
      <c r="P3777" s="28">
        <f xml:space="preserve"> FACT_ORDERS[[#This Row],[TotalAmount]] * (1 - (FACT_ORDERS[[#This Row],[ClientDiscount]] + FACT_ORDERS[[#This Row],[OrderDiscount]]) )</f>
        <v>729.59999999999991</v>
      </c>
      <c r="Q3777" s="28">
        <f>FACT_ORDERS[[#This Row],[TotalAmountWithDiscount]]+FACT_ORDERS[[#This Row],[DeliveryCost]]</f>
        <v>729.59999999999991</v>
      </c>
      <c r="R3777" s="35">
        <v>45282</v>
      </c>
      <c r="S3777" s="35" t="str">
        <f>IF(NETWORKDAYS(FACT_ORDERS[[#This Row],[Order-Date]], FACT_ORDERS[[#This Row],[ArrivalDate ]]) &gt; 10, "Late", "On Time")</f>
        <v>On Time</v>
      </c>
    </row>
    <row r="3778" spans="1:19" x14ac:dyDescent="0.3">
      <c r="A3778" s="12">
        <v>8776</v>
      </c>
      <c r="B3778" s="12">
        <v>237</v>
      </c>
      <c r="C3778" s="12">
        <v>10423</v>
      </c>
      <c r="D3778" s="12">
        <v>3777</v>
      </c>
      <c r="E3778" s="12" t="s">
        <v>243</v>
      </c>
      <c r="F3778" s="13">
        <v>45193</v>
      </c>
      <c r="G3778" s="26" t="s">
        <v>14061</v>
      </c>
      <c r="H3778" s="12">
        <v>20</v>
      </c>
      <c r="I3778" s="28">
        <f>VLOOKUP(B:B,DIM_PRODUCTS!A:F,5,FALSE)</f>
        <v>17</v>
      </c>
      <c r="J3778" s="28">
        <f>FACT_ORDERS[[#This Row],[ProductPrice]]*FACT_ORDERS[[#This Row],[Quantity]]</f>
        <v>340</v>
      </c>
      <c r="K3778" s="12" t="str">
        <f>VLOOKUP(C:C,DIM_CUSTOMERS!A:G,7,FALSE)</f>
        <v>USA</v>
      </c>
      <c r="L3778" s="30" cm="1">
        <f t="array" ref="L3778">_xlfn.IFS(
    AND(FACT_ORDERS[[#This Row],[DeliveryMehtod]]="shippment",FACT_ORDERS[[#This Row],[TotalAmount]]&gt;=200), 0,
    AND(FACT_ORDERS[[#This Row],[DeliveryMehtod]]="pickup"), 15,
    AND(FACT_ORDERS[[#This Row],[DeliveryMehtod]]="shippment",FACT_ORDERS[[#This Row],[TotalAmount]]&lt;200), 35
)</f>
        <v>15</v>
      </c>
      <c r="M3778" s="12" t="str" cm="1">
        <f t="array" ref="M3778">_xlfn.IFS(
    SUMIFS(FACT_ORDERS[TotalAmount], FACT_ORDERS[WD_CUSTOMERS],FACT_ORDERS[[#This Row],[WD_CUSTOMERS]])&gt;=15000, "VIP",
    SUMIFS(FACT_ORDERS[TotalAmount], FACT_ORDERS[WD_CUSTOMERS],FACT_ORDERS[[#This Row],[WD_CUSTOMERS]])&gt;=8000, "Premium",
    TRUE, "Regular"
)</f>
        <v>Regular</v>
      </c>
      <c r="N3778" s="32" cm="1">
        <f t="array" ref="N3778">_xlfn.IFS(
   FACT_ORDERS[[#This Row],[TypeOfClient]]="VIP", 0.2,
   FACT_ORDERS[[#This Row],[TypeOfClient]]="Premium", 0.1,
   TRUE, 0
)</f>
        <v>0</v>
      </c>
      <c r="O3778" s="31" cm="1">
        <f t="array" ref="O3778">_xlfn.IFS(
   FACT_ORDERS[[#This Row],[TotalAmount]]&gt;1500, 0.15,
   FACT_ORDERS[[#This Row],[TotalAmount]]&gt;1000, 0.1,
   FACT_ORDERS[[#This Row],[TotalAmount]]&gt;500, 0.05,
   TRUE, 0
)</f>
        <v>0</v>
      </c>
      <c r="P3778" s="28">
        <f xml:space="preserve"> FACT_ORDERS[[#This Row],[TotalAmount]] * (1 - (FACT_ORDERS[[#This Row],[ClientDiscount]] + FACT_ORDERS[[#This Row],[OrderDiscount]]) )</f>
        <v>340</v>
      </c>
      <c r="Q3778" s="28">
        <f>FACT_ORDERS[[#This Row],[TotalAmountWithDiscount]]+FACT_ORDERS[[#This Row],[DeliveryCost]]</f>
        <v>355</v>
      </c>
      <c r="R3778" s="35">
        <v>45203</v>
      </c>
      <c r="S3778" s="35" t="str">
        <f>IF(NETWORKDAYS(FACT_ORDERS[[#This Row],[Order-Date]], FACT_ORDERS[[#This Row],[ArrivalDate ]]) &gt; 10, "Late", "On Time")</f>
        <v>On Time</v>
      </c>
    </row>
    <row r="3779" spans="1:19" x14ac:dyDescent="0.3">
      <c r="A3779" s="12">
        <v>8777</v>
      </c>
      <c r="B3779" s="12">
        <v>258</v>
      </c>
      <c r="C3779" s="12">
        <v>10423</v>
      </c>
      <c r="D3779" s="12">
        <v>3778</v>
      </c>
      <c r="E3779" s="12" t="s">
        <v>244</v>
      </c>
      <c r="F3779" s="13">
        <v>45193</v>
      </c>
      <c r="G3779" s="26" t="s">
        <v>14062</v>
      </c>
      <c r="H3779" s="12">
        <v>39</v>
      </c>
      <c r="I3779" s="28">
        <f>VLOOKUP(B:B,DIM_PRODUCTS!A:F,5,FALSE)</f>
        <v>24</v>
      </c>
      <c r="J3779" s="28">
        <f>FACT_ORDERS[[#This Row],[ProductPrice]]*FACT_ORDERS[[#This Row],[Quantity]]</f>
        <v>936</v>
      </c>
      <c r="K3779" s="12" t="str">
        <f>VLOOKUP(C:C,DIM_CUSTOMERS!A:G,7,FALSE)</f>
        <v>USA</v>
      </c>
      <c r="L3779" s="30" cm="1">
        <f t="array" ref="L3779">_xlfn.IFS(
    AND(FACT_ORDERS[[#This Row],[DeliveryMehtod]]="shippment",FACT_ORDERS[[#This Row],[TotalAmount]]&gt;=200), 0,
    AND(FACT_ORDERS[[#This Row],[DeliveryMehtod]]="pickup"), 15,
    AND(FACT_ORDERS[[#This Row],[DeliveryMehtod]]="shippment",FACT_ORDERS[[#This Row],[TotalAmount]]&lt;200), 35
)</f>
        <v>0</v>
      </c>
      <c r="M3779" s="12" t="str" cm="1">
        <f t="array" ref="M3779">_xlfn.IFS(
    SUMIFS(FACT_ORDERS[TotalAmount], FACT_ORDERS[WD_CUSTOMERS],FACT_ORDERS[[#This Row],[WD_CUSTOMERS]])&gt;=15000, "VIP",
    SUMIFS(FACT_ORDERS[TotalAmount], FACT_ORDERS[WD_CUSTOMERS],FACT_ORDERS[[#This Row],[WD_CUSTOMERS]])&gt;=8000, "Premium",
    TRUE, "Regular"
)</f>
        <v>Regular</v>
      </c>
      <c r="N3779" s="32" cm="1">
        <f t="array" ref="N3779">_xlfn.IFS(
   FACT_ORDERS[[#This Row],[TypeOfClient]]="VIP", 0.2,
   FACT_ORDERS[[#This Row],[TypeOfClient]]="Premium", 0.1,
   TRUE, 0
)</f>
        <v>0</v>
      </c>
      <c r="O3779" s="31" cm="1">
        <f t="array" ref="O3779">_xlfn.IFS(
   FACT_ORDERS[[#This Row],[TotalAmount]]&gt;1500, 0.15,
   FACT_ORDERS[[#This Row],[TotalAmount]]&gt;1000, 0.1,
   FACT_ORDERS[[#This Row],[TotalAmount]]&gt;500, 0.05,
   TRUE, 0
)</f>
        <v>0.05</v>
      </c>
      <c r="P3779" s="28">
        <f xml:space="preserve"> FACT_ORDERS[[#This Row],[TotalAmount]] * (1 - (FACT_ORDERS[[#This Row],[ClientDiscount]] + FACT_ORDERS[[#This Row],[OrderDiscount]]) )</f>
        <v>889.19999999999993</v>
      </c>
      <c r="Q3779" s="28">
        <f>FACT_ORDERS[[#This Row],[TotalAmountWithDiscount]]+FACT_ORDERS[[#This Row],[DeliveryCost]]</f>
        <v>889.19999999999993</v>
      </c>
      <c r="R3779" s="35">
        <v>45202</v>
      </c>
      <c r="S3779" s="35" t="str">
        <f>IF(NETWORKDAYS(FACT_ORDERS[[#This Row],[Order-Date]], FACT_ORDERS[[#This Row],[ArrivalDate ]]) &gt; 10, "Late", "On Time")</f>
        <v>On Time</v>
      </c>
    </row>
    <row r="3780" spans="1:19" x14ac:dyDescent="0.3">
      <c r="A3780" s="12">
        <v>8778</v>
      </c>
      <c r="B3780" s="12">
        <v>258</v>
      </c>
      <c r="C3780" s="12">
        <v>10423</v>
      </c>
      <c r="D3780" s="12">
        <v>3779</v>
      </c>
      <c r="E3780" s="12" t="s">
        <v>243</v>
      </c>
      <c r="F3780" s="13">
        <v>45516</v>
      </c>
      <c r="G3780" s="26" t="s">
        <v>14063</v>
      </c>
      <c r="H3780" s="12">
        <v>39</v>
      </c>
      <c r="I3780" s="28">
        <f>VLOOKUP(B:B,DIM_PRODUCTS!A:F,5,FALSE)</f>
        <v>24</v>
      </c>
      <c r="J3780" s="28">
        <f>FACT_ORDERS[[#This Row],[ProductPrice]]*FACT_ORDERS[[#This Row],[Quantity]]</f>
        <v>936</v>
      </c>
      <c r="K3780" s="12" t="str">
        <f>VLOOKUP(C:C,DIM_CUSTOMERS!A:G,7,FALSE)</f>
        <v>USA</v>
      </c>
      <c r="L3780" s="30" cm="1">
        <f t="array" ref="L3780">_xlfn.IFS(
    AND(FACT_ORDERS[[#This Row],[DeliveryMehtod]]="shippment",FACT_ORDERS[[#This Row],[TotalAmount]]&gt;=200), 0,
    AND(FACT_ORDERS[[#This Row],[DeliveryMehtod]]="pickup"), 15,
    AND(FACT_ORDERS[[#This Row],[DeliveryMehtod]]="shippment",FACT_ORDERS[[#This Row],[TotalAmount]]&lt;200), 35
)</f>
        <v>15</v>
      </c>
      <c r="M3780" s="12" t="str" cm="1">
        <f t="array" ref="M3780">_xlfn.IFS(
    SUMIFS(FACT_ORDERS[TotalAmount], FACT_ORDERS[WD_CUSTOMERS],FACT_ORDERS[[#This Row],[WD_CUSTOMERS]])&gt;=15000, "VIP",
    SUMIFS(FACT_ORDERS[TotalAmount], FACT_ORDERS[WD_CUSTOMERS],FACT_ORDERS[[#This Row],[WD_CUSTOMERS]])&gt;=8000, "Premium",
    TRUE, "Regular"
)</f>
        <v>Regular</v>
      </c>
      <c r="N3780" s="32" cm="1">
        <f t="array" ref="N3780">_xlfn.IFS(
   FACT_ORDERS[[#This Row],[TypeOfClient]]="VIP", 0.2,
   FACT_ORDERS[[#This Row],[TypeOfClient]]="Premium", 0.1,
   TRUE, 0
)</f>
        <v>0</v>
      </c>
      <c r="O3780" s="31" cm="1">
        <f t="array" ref="O3780">_xlfn.IFS(
   FACT_ORDERS[[#This Row],[TotalAmount]]&gt;1500, 0.15,
   FACT_ORDERS[[#This Row],[TotalAmount]]&gt;1000, 0.1,
   FACT_ORDERS[[#This Row],[TotalAmount]]&gt;500, 0.05,
   TRUE, 0
)</f>
        <v>0.05</v>
      </c>
      <c r="P3780" s="28">
        <f xml:space="preserve"> FACT_ORDERS[[#This Row],[TotalAmount]] * (1 - (FACT_ORDERS[[#This Row],[ClientDiscount]] + FACT_ORDERS[[#This Row],[OrderDiscount]]) )</f>
        <v>889.19999999999993</v>
      </c>
      <c r="Q3780" s="28">
        <f>FACT_ORDERS[[#This Row],[TotalAmountWithDiscount]]+FACT_ORDERS[[#This Row],[DeliveryCost]]</f>
        <v>904.19999999999993</v>
      </c>
      <c r="R3780" s="35">
        <v>45525</v>
      </c>
      <c r="S3780" s="35" t="str">
        <f>IF(NETWORKDAYS(FACT_ORDERS[[#This Row],[Order-Date]], FACT_ORDERS[[#This Row],[ArrivalDate ]]) &gt; 10, "Late", "On Time")</f>
        <v>On Time</v>
      </c>
    </row>
    <row r="3781" spans="1:19" x14ac:dyDescent="0.3">
      <c r="A3781" s="12">
        <v>8779</v>
      </c>
      <c r="B3781" s="12">
        <v>263</v>
      </c>
      <c r="C3781" s="12">
        <v>10839</v>
      </c>
      <c r="D3781" s="12">
        <v>3780</v>
      </c>
      <c r="E3781" s="12" t="s">
        <v>243</v>
      </c>
      <c r="F3781" s="13">
        <v>45518</v>
      </c>
      <c r="G3781" s="26" t="s">
        <v>14064</v>
      </c>
      <c r="H3781" s="12">
        <v>37</v>
      </c>
      <c r="I3781" s="28">
        <f>VLOOKUP(B:B,DIM_PRODUCTS!A:F,5,FALSE)</f>
        <v>27</v>
      </c>
      <c r="J3781" s="28">
        <f>FACT_ORDERS[[#This Row],[ProductPrice]]*FACT_ORDERS[[#This Row],[Quantity]]</f>
        <v>999</v>
      </c>
      <c r="K3781" s="12" t="str">
        <f>VLOOKUP(C:C,DIM_CUSTOMERS!A:G,7,FALSE)</f>
        <v>Italy</v>
      </c>
      <c r="L3781" s="30" cm="1">
        <f t="array" ref="L3781">_xlfn.IFS(
    AND(FACT_ORDERS[[#This Row],[DeliveryMehtod]]="shippment",FACT_ORDERS[[#This Row],[TotalAmount]]&gt;=200), 0,
    AND(FACT_ORDERS[[#This Row],[DeliveryMehtod]]="pickup"), 15,
    AND(FACT_ORDERS[[#This Row],[DeliveryMehtod]]="shippment",FACT_ORDERS[[#This Row],[TotalAmount]]&lt;200), 35
)</f>
        <v>15</v>
      </c>
      <c r="M3781" s="12" t="str" cm="1">
        <f t="array" ref="M3781">_xlfn.IFS(
    SUMIFS(FACT_ORDERS[TotalAmount], FACT_ORDERS[WD_CUSTOMERS],FACT_ORDERS[[#This Row],[WD_CUSTOMERS]])&gt;=15000, "VIP",
    SUMIFS(FACT_ORDERS[TotalAmount], FACT_ORDERS[WD_CUSTOMERS],FACT_ORDERS[[#This Row],[WD_CUSTOMERS]])&gt;=8000, "Premium",
    TRUE, "Regular"
)</f>
        <v>Premium</v>
      </c>
      <c r="N3781" s="32" cm="1">
        <f t="array" ref="N3781">_xlfn.IFS(
   FACT_ORDERS[[#This Row],[TypeOfClient]]="VIP", 0.2,
   FACT_ORDERS[[#This Row],[TypeOfClient]]="Premium", 0.1,
   TRUE, 0
)</f>
        <v>0.1</v>
      </c>
      <c r="O3781" s="31" cm="1">
        <f t="array" ref="O3781">_xlfn.IFS(
   FACT_ORDERS[[#This Row],[TotalAmount]]&gt;1500, 0.15,
   FACT_ORDERS[[#This Row],[TotalAmount]]&gt;1000, 0.1,
   FACT_ORDERS[[#This Row],[TotalAmount]]&gt;500, 0.05,
   TRUE, 0
)</f>
        <v>0.05</v>
      </c>
      <c r="P3781" s="28">
        <f xml:space="preserve"> FACT_ORDERS[[#This Row],[TotalAmount]] * (1 - (FACT_ORDERS[[#This Row],[ClientDiscount]] + FACT_ORDERS[[#This Row],[OrderDiscount]]) )</f>
        <v>849.15</v>
      </c>
      <c r="Q3781" s="28">
        <f>FACT_ORDERS[[#This Row],[TotalAmountWithDiscount]]+FACT_ORDERS[[#This Row],[DeliveryCost]]</f>
        <v>864.15</v>
      </c>
      <c r="R3781" s="35">
        <v>45527</v>
      </c>
      <c r="S3781" s="35" t="str">
        <f>IF(NETWORKDAYS(FACT_ORDERS[[#This Row],[Order-Date]], FACT_ORDERS[[#This Row],[ArrivalDate ]]) &gt; 10, "Late", "On Time")</f>
        <v>On Time</v>
      </c>
    </row>
    <row r="3782" spans="1:19" x14ac:dyDescent="0.3">
      <c r="A3782" s="12">
        <v>8780</v>
      </c>
      <c r="B3782" s="12">
        <v>250</v>
      </c>
      <c r="C3782" s="12">
        <v>10839</v>
      </c>
      <c r="D3782" s="12">
        <v>3781</v>
      </c>
      <c r="E3782" s="12" t="s">
        <v>243</v>
      </c>
      <c r="F3782" s="13">
        <v>45518</v>
      </c>
      <c r="G3782" s="26" t="s">
        <v>14065</v>
      </c>
      <c r="H3782" s="12">
        <v>13</v>
      </c>
      <c r="I3782" s="28">
        <f>VLOOKUP(B:B,DIM_PRODUCTS!A:F,5,FALSE)</f>
        <v>18</v>
      </c>
      <c r="J3782" s="28">
        <f>FACT_ORDERS[[#This Row],[ProductPrice]]*FACT_ORDERS[[#This Row],[Quantity]]</f>
        <v>234</v>
      </c>
      <c r="K3782" s="12" t="str">
        <f>VLOOKUP(C:C,DIM_CUSTOMERS!A:G,7,FALSE)</f>
        <v>Italy</v>
      </c>
      <c r="L3782" s="30" cm="1">
        <f t="array" ref="L3782">_xlfn.IFS(
    AND(FACT_ORDERS[[#This Row],[DeliveryMehtod]]="shippment",FACT_ORDERS[[#This Row],[TotalAmount]]&gt;=200), 0,
    AND(FACT_ORDERS[[#This Row],[DeliveryMehtod]]="pickup"), 15,
    AND(FACT_ORDERS[[#This Row],[DeliveryMehtod]]="shippment",FACT_ORDERS[[#This Row],[TotalAmount]]&lt;200), 35
)</f>
        <v>15</v>
      </c>
      <c r="M3782" s="12" t="str" cm="1">
        <f t="array" ref="M3782">_xlfn.IFS(
    SUMIFS(FACT_ORDERS[TotalAmount], FACT_ORDERS[WD_CUSTOMERS],FACT_ORDERS[[#This Row],[WD_CUSTOMERS]])&gt;=15000, "VIP",
    SUMIFS(FACT_ORDERS[TotalAmount], FACT_ORDERS[WD_CUSTOMERS],FACT_ORDERS[[#This Row],[WD_CUSTOMERS]])&gt;=8000, "Premium",
    TRUE, "Regular"
)</f>
        <v>Premium</v>
      </c>
      <c r="N3782" s="32" cm="1">
        <f t="array" ref="N3782">_xlfn.IFS(
   FACT_ORDERS[[#This Row],[TypeOfClient]]="VIP", 0.2,
   FACT_ORDERS[[#This Row],[TypeOfClient]]="Premium", 0.1,
   TRUE, 0
)</f>
        <v>0.1</v>
      </c>
      <c r="O3782" s="31" cm="1">
        <f t="array" ref="O3782">_xlfn.IFS(
   FACT_ORDERS[[#This Row],[TotalAmount]]&gt;1500, 0.15,
   FACT_ORDERS[[#This Row],[TotalAmount]]&gt;1000, 0.1,
   FACT_ORDERS[[#This Row],[TotalAmount]]&gt;500, 0.05,
   TRUE, 0
)</f>
        <v>0</v>
      </c>
      <c r="P3782" s="28">
        <f xml:space="preserve"> FACT_ORDERS[[#This Row],[TotalAmount]] * (1 - (FACT_ORDERS[[#This Row],[ClientDiscount]] + FACT_ORDERS[[#This Row],[OrderDiscount]]) )</f>
        <v>210.6</v>
      </c>
      <c r="Q3782" s="28">
        <f>FACT_ORDERS[[#This Row],[TotalAmountWithDiscount]]+FACT_ORDERS[[#This Row],[DeliveryCost]]</f>
        <v>225.6</v>
      </c>
      <c r="R3782" s="35">
        <v>45525</v>
      </c>
      <c r="S3782" s="35" t="str">
        <f>IF(NETWORKDAYS(FACT_ORDERS[[#This Row],[Order-Date]], FACT_ORDERS[[#This Row],[ArrivalDate ]]) &gt; 10, "Late", "On Time")</f>
        <v>On Time</v>
      </c>
    </row>
    <row r="3783" spans="1:19" x14ac:dyDescent="0.3">
      <c r="A3783" s="12">
        <v>8781</v>
      </c>
      <c r="B3783" s="12">
        <v>211</v>
      </c>
      <c r="C3783" s="12">
        <v>10839</v>
      </c>
      <c r="D3783" s="12">
        <v>3782</v>
      </c>
      <c r="E3783" s="12" t="s">
        <v>244</v>
      </c>
      <c r="F3783" s="13">
        <v>45518</v>
      </c>
      <c r="G3783" s="26" t="s">
        <v>14066</v>
      </c>
      <c r="H3783" s="12">
        <v>68</v>
      </c>
      <c r="I3783" s="28">
        <f>VLOOKUP(B:B,DIM_PRODUCTS!A:F,5,FALSE)</f>
        <v>13</v>
      </c>
      <c r="J3783" s="28">
        <f>FACT_ORDERS[[#This Row],[ProductPrice]]*FACT_ORDERS[[#This Row],[Quantity]]</f>
        <v>884</v>
      </c>
      <c r="K3783" s="12" t="str">
        <f>VLOOKUP(C:C,DIM_CUSTOMERS!A:G,7,FALSE)</f>
        <v>Italy</v>
      </c>
      <c r="L3783" s="30" cm="1">
        <f t="array" ref="L3783">_xlfn.IFS(
    AND(FACT_ORDERS[[#This Row],[DeliveryMehtod]]="shippment",FACT_ORDERS[[#This Row],[TotalAmount]]&gt;=200), 0,
    AND(FACT_ORDERS[[#This Row],[DeliveryMehtod]]="pickup"), 15,
    AND(FACT_ORDERS[[#This Row],[DeliveryMehtod]]="shippment",FACT_ORDERS[[#This Row],[TotalAmount]]&lt;200), 35
)</f>
        <v>0</v>
      </c>
      <c r="M3783" s="12" t="str" cm="1">
        <f t="array" ref="M3783">_xlfn.IFS(
    SUMIFS(FACT_ORDERS[TotalAmount], FACT_ORDERS[WD_CUSTOMERS],FACT_ORDERS[[#This Row],[WD_CUSTOMERS]])&gt;=15000, "VIP",
    SUMIFS(FACT_ORDERS[TotalAmount], FACT_ORDERS[WD_CUSTOMERS],FACT_ORDERS[[#This Row],[WD_CUSTOMERS]])&gt;=8000, "Premium",
    TRUE, "Regular"
)</f>
        <v>Premium</v>
      </c>
      <c r="N3783" s="32" cm="1">
        <f t="array" ref="N3783">_xlfn.IFS(
   FACT_ORDERS[[#This Row],[TypeOfClient]]="VIP", 0.2,
   FACT_ORDERS[[#This Row],[TypeOfClient]]="Premium", 0.1,
   TRUE, 0
)</f>
        <v>0.1</v>
      </c>
      <c r="O3783" s="31" cm="1">
        <f t="array" ref="O3783">_xlfn.IFS(
   FACT_ORDERS[[#This Row],[TotalAmount]]&gt;1500, 0.15,
   FACT_ORDERS[[#This Row],[TotalAmount]]&gt;1000, 0.1,
   FACT_ORDERS[[#This Row],[TotalAmount]]&gt;500, 0.05,
   TRUE, 0
)</f>
        <v>0.05</v>
      </c>
      <c r="P3783" s="28">
        <f xml:space="preserve"> FACT_ORDERS[[#This Row],[TotalAmount]] * (1 - (FACT_ORDERS[[#This Row],[ClientDiscount]] + FACT_ORDERS[[#This Row],[OrderDiscount]]) )</f>
        <v>751.4</v>
      </c>
      <c r="Q3783" s="28">
        <f>FACT_ORDERS[[#This Row],[TotalAmountWithDiscount]]+FACT_ORDERS[[#This Row],[DeliveryCost]]</f>
        <v>751.4</v>
      </c>
      <c r="R3783" s="35">
        <v>45525</v>
      </c>
      <c r="S3783" s="35" t="str">
        <f>IF(NETWORKDAYS(FACT_ORDERS[[#This Row],[Order-Date]], FACT_ORDERS[[#This Row],[ArrivalDate ]]) &gt; 10, "Late", "On Time")</f>
        <v>On Time</v>
      </c>
    </row>
    <row r="3784" spans="1:19" x14ac:dyDescent="0.3">
      <c r="A3784" s="12">
        <v>8782</v>
      </c>
      <c r="B3784" s="12">
        <v>211</v>
      </c>
      <c r="C3784" s="12">
        <v>10839</v>
      </c>
      <c r="D3784" s="12">
        <v>3783</v>
      </c>
      <c r="E3784" s="12" t="s">
        <v>244</v>
      </c>
      <c r="F3784" s="13">
        <v>45559</v>
      </c>
      <c r="G3784" s="26" t="s">
        <v>14067</v>
      </c>
      <c r="H3784" s="12">
        <v>75</v>
      </c>
      <c r="I3784" s="28">
        <f>VLOOKUP(B:B,DIM_PRODUCTS!A:F,5,FALSE)</f>
        <v>13</v>
      </c>
      <c r="J3784" s="28">
        <f>FACT_ORDERS[[#This Row],[ProductPrice]]*FACT_ORDERS[[#This Row],[Quantity]]</f>
        <v>975</v>
      </c>
      <c r="K3784" s="12" t="str">
        <f>VLOOKUP(C:C,DIM_CUSTOMERS!A:G,7,FALSE)</f>
        <v>Italy</v>
      </c>
      <c r="L3784" s="30" cm="1">
        <f t="array" ref="L3784">_xlfn.IFS(
    AND(FACT_ORDERS[[#This Row],[DeliveryMehtod]]="shippment",FACT_ORDERS[[#This Row],[TotalAmount]]&gt;=200), 0,
    AND(FACT_ORDERS[[#This Row],[DeliveryMehtod]]="pickup"), 15,
    AND(FACT_ORDERS[[#This Row],[DeliveryMehtod]]="shippment",FACT_ORDERS[[#This Row],[TotalAmount]]&lt;200), 35
)</f>
        <v>0</v>
      </c>
      <c r="M3784" s="12" t="str" cm="1">
        <f t="array" ref="M3784">_xlfn.IFS(
    SUMIFS(FACT_ORDERS[TotalAmount], FACT_ORDERS[WD_CUSTOMERS],FACT_ORDERS[[#This Row],[WD_CUSTOMERS]])&gt;=15000, "VIP",
    SUMIFS(FACT_ORDERS[TotalAmount], FACT_ORDERS[WD_CUSTOMERS],FACT_ORDERS[[#This Row],[WD_CUSTOMERS]])&gt;=8000, "Premium",
    TRUE, "Regular"
)</f>
        <v>Premium</v>
      </c>
      <c r="N3784" s="32" cm="1">
        <f t="array" ref="N3784">_xlfn.IFS(
   FACT_ORDERS[[#This Row],[TypeOfClient]]="VIP", 0.2,
   FACT_ORDERS[[#This Row],[TypeOfClient]]="Premium", 0.1,
   TRUE, 0
)</f>
        <v>0.1</v>
      </c>
      <c r="O3784" s="31" cm="1">
        <f t="array" ref="O3784">_xlfn.IFS(
   FACT_ORDERS[[#This Row],[TotalAmount]]&gt;1500, 0.15,
   FACT_ORDERS[[#This Row],[TotalAmount]]&gt;1000, 0.1,
   FACT_ORDERS[[#This Row],[TotalAmount]]&gt;500, 0.05,
   TRUE, 0
)</f>
        <v>0.05</v>
      </c>
      <c r="P3784" s="28">
        <f xml:space="preserve"> FACT_ORDERS[[#This Row],[TotalAmount]] * (1 - (FACT_ORDERS[[#This Row],[ClientDiscount]] + FACT_ORDERS[[#This Row],[OrderDiscount]]) )</f>
        <v>828.75</v>
      </c>
      <c r="Q3784" s="28">
        <f>FACT_ORDERS[[#This Row],[TotalAmountWithDiscount]]+FACT_ORDERS[[#This Row],[DeliveryCost]]</f>
        <v>828.75</v>
      </c>
      <c r="R3784" s="35">
        <v>45566</v>
      </c>
      <c r="S3784" s="35" t="str">
        <f>IF(NETWORKDAYS(FACT_ORDERS[[#This Row],[Order-Date]], FACT_ORDERS[[#This Row],[ArrivalDate ]]) &gt; 10, "Late", "On Time")</f>
        <v>On Time</v>
      </c>
    </row>
    <row r="3785" spans="1:19" x14ac:dyDescent="0.3">
      <c r="A3785" s="12">
        <v>8783</v>
      </c>
      <c r="B3785" s="12">
        <v>263</v>
      </c>
      <c r="C3785" s="12">
        <v>10839</v>
      </c>
      <c r="D3785" s="12">
        <v>3784</v>
      </c>
      <c r="E3785" s="12" t="s">
        <v>244</v>
      </c>
      <c r="F3785" s="13">
        <v>45170</v>
      </c>
      <c r="G3785" s="26" t="s">
        <v>14068</v>
      </c>
      <c r="H3785" s="12">
        <v>36</v>
      </c>
      <c r="I3785" s="28">
        <f>VLOOKUP(B:B,DIM_PRODUCTS!A:F,5,FALSE)</f>
        <v>27</v>
      </c>
      <c r="J3785" s="28">
        <f>FACT_ORDERS[[#This Row],[ProductPrice]]*FACT_ORDERS[[#This Row],[Quantity]]</f>
        <v>972</v>
      </c>
      <c r="K3785" s="12" t="str">
        <f>VLOOKUP(C:C,DIM_CUSTOMERS!A:G,7,FALSE)</f>
        <v>Italy</v>
      </c>
      <c r="L3785" s="30" cm="1">
        <f t="array" ref="L3785">_xlfn.IFS(
    AND(FACT_ORDERS[[#This Row],[DeliveryMehtod]]="shippment",FACT_ORDERS[[#This Row],[TotalAmount]]&gt;=200), 0,
    AND(FACT_ORDERS[[#This Row],[DeliveryMehtod]]="pickup"), 15,
    AND(FACT_ORDERS[[#This Row],[DeliveryMehtod]]="shippment",FACT_ORDERS[[#This Row],[TotalAmount]]&lt;200), 35
)</f>
        <v>0</v>
      </c>
      <c r="M3785" s="12" t="str" cm="1">
        <f t="array" ref="M3785">_xlfn.IFS(
    SUMIFS(FACT_ORDERS[TotalAmount], FACT_ORDERS[WD_CUSTOMERS],FACT_ORDERS[[#This Row],[WD_CUSTOMERS]])&gt;=15000, "VIP",
    SUMIFS(FACT_ORDERS[TotalAmount], FACT_ORDERS[WD_CUSTOMERS],FACT_ORDERS[[#This Row],[WD_CUSTOMERS]])&gt;=8000, "Premium",
    TRUE, "Regular"
)</f>
        <v>Premium</v>
      </c>
      <c r="N3785" s="32" cm="1">
        <f t="array" ref="N3785">_xlfn.IFS(
   FACT_ORDERS[[#This Row],[TypeOfClient]]="VIP", 0.2,
   FACT_ORDERS[[#This Row],[TypeOfClient]]="Premium", 0.1,
   TRUE, 0
)</f>
        <v>0.1</v>
      </c>
      <c r="O3785" s="31" cm="1">
        <f t="array" ref="O3785">_xlfn.IFS(
   FACT_ORDERS[[#This Row],[TotalAmount]]&gt;1500, 0.15,
   FACT_ORDERS[[#This Row],[TotalAmount]]&gt;1000, 0.1,
   FACT_ORDERS[[#This Row],[TotalAmount]]&gt;500, 0.05,
   TRUE, 0
)</f>
        <v>0.05</v>
      </c>
      <c r="P3785" s="28">
        <f xml:space="preserve"> FACT_ORDERS[[#This Row],[TotalAmount]] * (1 - (FACT_ORDERS[[#This Row],[ClientDiscount]] + FACT_ORDERS[[#This Row],[OrderDiscount]]) )</f>
        <v>826.19999999999993</v>
      </c>
      <c r="Q3785" s="28">
        <f>FACT_ORDERS[[#This Row],[TotalAmountWithDiscount]]+FACT_ORDERS[[#This Row],[DeliveryCost]]</f>
        <v>826.19999999999993</v>
      </c>
      <c r="R3785" s="35">
        <v>45178</v>
      </c>
      <c r="S3785" s="35" t="str">
        <f>IF(NETWORKDAYS(FACT_ORDERS[[#This Row],[Order-Date]], FACT_ORDERS[[#This Row],[ArrivalDate ]]) &gt; 10, "Late", "On Time")</f>
        <v>On Time</v>
      </c>
    </row>
    <row r="3786" spans="1:19" x14ac:dyDescent="0.3">
      <c r="A3786" s="12">
        <v>8784</v>
      </c>
      <c r="B3786" s="12">
        <v>250</v>
      </c>
      <c r="C3786" s="12">
        <v>10839</v>
      </c>
      <c r="D3786" s="12">
        <v>3785</v>
      </c>
      <c r="E3786" s="12" t="s">
        <v>243</v>
      </c>
      <c r="F3786" s="13">
        <v>45170</v>
      </c>
      <c r="G3786" s="26" t="s">
        <v>14069</v>
      </c>
      <c r="H3786" s="12">
        <v>15</v>
      </c>
      <c r="I3786" s="28">
        <f>VLOOKUP(B:B,DIM_PRODUCTS!A:F,5,FALSE)</f>
        <v>18</v>
      </c>
      <c r="J3786" s="28">
        <f>FACT_ORDERS[[#This Row],[ProductPrice]]*FACT_ORDERS[[#This Row],[Quantity]]</f>
        <v>270</v>
      </c>
      <c r="K3786" s="12" t="str">
        <f>VLOOKUP(C:C,DIM_CUSTOMERS!A:G,7,FALSE)</f>
        <v>Italy</v>
      </c>
      <c r="L3786" s="30" cm="1">
        <f t="array" ref="L3786">_xlfn.IFS(
    AND(FACT_ORDERS[[#This Row],[DeliveryMehtod]]="shippment",FACT_ORDERS[[#This Row],[TotalAmount]]&gt;=200), 0,
    AND(FACT_ORDERS[[#This Row],[DeliveryMehtod]]="pickup"), 15,
    AND(FACT_ORDERS[[#This Row],[DeliveryMehtod]]="shippment",FACT_ORDERS[[#This Row],[TotalAmount]]&lt;200), 35
)</f>
        <v>15</v>
      </c>
      <c r="M3786" s="12" t="str" cm="1">
        <f t="array" ref="M3786">_xlfn.IFS(
    SUMIFS(FACT_ORDERS[TotalAmount], FACT_ORDERS[WD_CUSTOMERS],FACT_ORDERS[[#This Row],[WD_CUSTOMERS]])&gt;=15000, "VIP",
    SUMIFS(FACT_ORDERS[TotalAmount], FACT_ORDERS[WD_CUSTOMERS],FACT_ORDERS[[#This Row],[WD_CUSTOMERS]])&gt;=8000, "Premium",
    TRUE, "Regular"
)</f>
        <v>Premium</v>
      </c>
      <c r="N3786" s="32" cm="1">
        <f t="array" ref="N3786">_xlfn.IFS(
   FACT_ORDERS[[#This Row],[TypeOfClient]]="VIP", 0.2,
   FACT_ORDERS[[#This Row],[TypeOfClient]]="Premium", 0.1,
   TRUE, 0
)</f>
        <v>0.1</v>
      </c>
      <c r="O3786" s="31" cm="1">
        <f t="array" ref="O3786">_xlfn.IFS(
   FACT_ORDERS[[#This Row],[TotalAmount]]&gt;1500, 0.15,
   FACT_ORDERS[[#This Row],[TotalAmount]]&gt;1000, 0.1,
   FACT_ORDERS[[#This Row],[TotalAmount]]&gt;500, 0.05,
   TRUE, 0
)</f>
        <v>0</v>
      </c>
      <c r="P3786" s="28">
        <f xml:space="preserve"> FACT_ORDERS[[#This Row],[TotalAmount]] * (1 - (FACT_ORDERS[[#This Row],[ClientDiscount]] + FACT_ORDERS[[#This Row],[OrderDiscount]]) )</f>
        <v>243</v>
      </c>
      <c r="Q3786" s="28">
        <f>FACT_ORDERS[[#This Row],[TotalAmountWithDiscount]]+FACT_ORDERS[[#This Row],[DeliveryCost]]</f>
        <v>258</v>
      </c>
      <c r="R3786" s="35">
        <v>45180</v>
      </c>
      <c r="S3786" s="35" t="str">
        <f>IF(NETWORKDAYS(FACT_ORDERS[[#This Row],[Order-Date]], FACT_ORDERS[[#This Row],[ArrivalDate ]]) &gt; 10, "Late", "On Time")</f>
        <v>On Time</v>
      </c>
    </row>
    <row r="3787" spans="1:19" x14ac:dyDescent="0.3">
      <c r="A3787" s="12">
        <v>8785</v>
      </c>
      <c r="B3787" s="12">
        <v>211</v>
      </c>
      <c r="C3787" s="12">
        <v>10839</v>
      </c>
      <c r="D3787" s="12">
        <v>3786</v>
      </c>
      <c r="E3787" s="12" t="s">
        <v>243</v>
      </c>
      <c r="F3787" s="13">
        <v>45170</v>
      </c>
      <c r="G3787" s="26" t="s">
        <v>14070</v>
      </c>
      <c r="H3787" s="12">
        <v>79</v>
      </c>
      <c r="I3787" s="28">
        <f>VLOOKUP(B:B,DIM_PRODUCTS!A:F,5,FALSE)</f>
        <v>13</v>
      </c>
      <c r="J3787" s="28">
        <f>FACT_ORDERS[[#This Row],[ProductPrice]]*FACT_ORDERS[[#This Row],[Quantity]]</f>
        <v>1027</v>
      </c>
      <c r="K3787" s="12" t="str">
        <f>VLOOKUP(C:C,DIM_CUSTOMERS!A:G,7,FALSE)</f>
        <v>Italy</v>
      </c>
      <c r="L3787" s="30" cm="1">
        <f t="array" ref="L3787">_xlfn.IFS(
    AND(FACT_ORDERS[[#This Row],[DeliveryMehtod]]="shippment",FACT_ORDERS[[#This Row],[TotalAmount]]&gt;=200), 0,
    AND(FACT_ORDERS[[#This Row],[DeliveryMehtod]]="pickup"), 15,
    AND(FACT_ORDERS[[#This Row],[DeliveryMehtod]]="shippment",FACT_ORDERS[[#This Row],[TotalAmount]]&lt;200), 35
)</f>
        <v>15</v>
      </c>
      <c r="M3787" s="12" t="str" cm="1">
        <f t="array" ref="M3787">_xlfn.IFS(
    SUMIFS(FACT_ORDERS[TotalAmount], FACT_ORDERS[WD_CUSTOMERS],FACT_ORDERS[[#This Row],[WD_CUSTOMERS]])&gt;=15000, "VIP",
    SUMIFS(FACT_ORDERS[TotalAmount], FACT_ORDERS[WD_CUSTOMERS],FACT_ORDERS[[#This Row],[WD_CUSTOMERS]])&gt;=8000, "Premium",
    TRUE, "Regular"
)</f>
        <v>Premium</v>
      </c>
      <c r="N3787" s="32" cm="1">
        <f t="array" ref="N3787">_xlfn.IFS(
   FACT_ORDERS[[#This Row],[TypeOfClient]]="VIP", 0.2,
   FACT_ORDERS[[#This Row],[TypeOfClient]]="Premium", 0.1,
   TRUE, 0
)</f>
        <v>0.1</v>
      </c>
      <c r="O3787" s="31" cm="1">
        <f t="array" ref="O3787">_xlfn.IFS(
   FACT_ORDERS[[#This Row],[TotalAmount]]&gt;1500, 0.15,
   FACT_ORDERS[[#This Row],[TotalAmount]]&gt;1000, 0.1,
   FACT_ORDERS[[#This Row],[TotalAmount]]&gt;500, 0.05,
   TRUE, 0
)</f>
        <v>0.1</v>
      </c>
      <c r="P3787" s="28">
        <f xml:space="preserve"> FACT_ORDERS[[#This Row],[TotalAmount]] * (1 - (FACT_ORDERS[[#This Row],[ClientDiscount]] + FACT_ORDERS[[#This Row],[OrderDiscount]]) )</f>
        <v>821.6</v>
      </c>
      <c r="Q3787" s="28">
        <f>FACT_ORDERS[[#This Row],[TotalAmountWithDiscount]]+FACT_ORDERS[[#This Row],[DeliveryCost]]</f>
        <v>836.6</v>
      </c>
      <c r="R3787" s="35">
        <v>45178</v>
      </c>
      <c r="S3787" s="35" t="str">
        <f>IF(NETWORKDAYS(FACT_ORDERS[[#This Row],[Order-Date]], FACT_ORDERS[[#This Row],[ArrivalDate ]]) &gt; 10, "Late", "On Time")</f>
        <v>On Time</v>
      </c>
    </row>
    <row r="3788" spans="1:19" x14ac:dyDescent="0.3">
      <c r="A3788" s="12">
        <v>8786</v>
      </c>
      <c r="B3788" s="12">
        <v>263</v>
      </c>
      <c r="C3788" s="12">
        <v>10839</v>
      </c>
      <c r="D3788" s="12">
        <v>3787</v>
      </c>
      <c r="E3788" s="12" t="s">
        <v>244</v>
      </c>
      <c r="F3788" s="13">
        <v>45425</v>
      </c>
      <c r="G3788" s="26" t="s">
        <v>14071</v>
      </c>
      <c r="H3788" s="12">
        <v>37</v>
      </c>
      <c r="I3788" s="28">
        <f>VLOOKUP(B:B,DIM_PRODUCTS!A:F,5,FALSE)</f>
        <v>27</v>
      </c>
      <c r="J3788" s="28">
        <f>FACT_ORDERS[[#This Row],[ProductPrice]]*FACT_ORDERS[[#This Row],[Quantity]]</f>
        <v>999</v>
      </c>
      <c r="K3788" s="12" t="str">
        <f>VLOOKUP(C:C,DIM_CUSTOMERS!A:G,7,FALSE)</f>
        <v>Italy</v>
      </c>
      <c r="L3788" s="30" cm="1">
        <f t="array" ref="L3788">_xlfn.IFS(
    AND(FACT_ORDERS[[#This Row],[DeliveryMehtod]]="shippment",FACT_ORDERS[[#This Row],[TotalAmount]]&gt;=200), 0,
    AND(FACT_ORDERS[[#This Row],[DeliveryMehtod]]="pickup"), 15,
    AND(FACT_ORDERS[[#This Row],[DeliveryMehtod]]="shippment",FACT_ORDERS[[#This Row],[TotalAmount]]&lt;200), 35
)</f>
        <v>0</v>
      </c>
      <c r="M3788" s="12" t="str" cm="1">
        <f t="array" ref="M3788">_xlfn.IFS(
    SUMIFS(FACT_ORDERS[TotalAmount], FACT_ORDERS[WD_CUSTOMERS],FACT_ORDERS[[#This Row],[WD_CUSTOMERS]])&gt;=15000, "VIP",
    SUMIFS(FACT_ORDERS[TotalAmount], FACT_ORDERS[WD_CUSTOMERS],FACT_ORDERS[[#This Row],[WD_CUSTOMERS]])&gt;=8000, "Premium",
    TRUE, "Regular"
)</f>
        <v>Premium</v>
      </c>
      <c r="N3788" s="32" cm="1">
        <f t="array" ref="N3788">_xlfn.IFS(
   FACT_ORDERS[[#This Row],[TypeOfClient]]="VIP", 0.2,
   FACT_ORDERS[[#This Row],[TypeOfClient]]="Premium", 0.1,
   TRUE, 0
)</f>
        <v>0.1</v>
      </c>
      <c r="O3788" s="31" cm="1">
        <f t="array" ref="O3788">_xlfn.IFS(
   FACT_ORDERS[[#This Row],[TotalAmount]]&gt;1500, 0.15,
   FACT_ORDERS[[#This Row],[TotalAmount]]&gt;1000, 0.1,
   FACT_ORDERS[[#This Row],[TotalAmount]]&gt;500, 0.05,
   TRUE, 0
)</f>
        <v>0.05</v>
      </c>
      <c r="P3788" s="28">
        <f xml:space="preserve"> FACT_ORDERS[[#This Row],[TotalAmount]] * (1 - (FACT_ORDERS[[#This Row],[ClientDiscount]] + FACT_ORDERS[[#This Row],[OrderDiscount]]) )</f>
        <v>849.15</v>
      </c>
      <c r="Q3788" s="28">
        <f>FACT_ORDERS[[#This Row],[TotalAmountWithDiscount]]+FACT_ORDERS[[#This Row],[DeliveryCost]]</f>
        <v>849.15</v>
      </c>
      <c r="R3788" s="35">
        <v>45435</v>
      </c>
      <c r="S3788" s="35" t="str">
        <f>IF(NETWORKDAYS(FACT_ORDERS[[#This Row],[Order-Date]], FACT_ORDERS[[#This Row],[ArrivalDate ]]) &gt; 10, "Late", "On Time")</f>
        <v>On Time</v>
      </c>
    </row>
    <row r="3789" spans="1:19" x14ac:dyDescent="0.3">
      <c r="A3789" s="12">
        <v>8787</v>
      </c>
      <c r="B3789" s="12">
        <v>250</v>
      </c>
      <c r="C3789" s="12">
        <v>10839</v>
      </c>
      <c r="D3789" s="12">
        <v>3788</v>
      </c>
      <c r="E3789" s="12" t="s">
        <v>243</v>
      </c>
      <c r="F3789" s="13">
        <v>45425</v>
      </c>
      <c r="G3789" s="26" t="s">
        <v>14072</v>
      </c>
      <c r="H3789" s="12">
        <v>23</v>
      </c>
      <c r="I3789" s="28">
        <f>VLOOKUP(B:B,DIM_PRODUCTS!A:F,5,FALSE)</f>
        <v>18</v>
      </c>
      <c r="J3789" s="28">
        <f>FACT_ORDERS[[#This Row],[ProductPrice]]*FACT_ORDERS[[#This Row],[Quantity]]</f>
        <v>414</v>
      </c>
      <c r="K3789" s="12" t="str">
        <f>VLOOKUP(C:C,DIM_CUSTOMERS!A:G,7,FALSE)</f>
        <v>Italy</v>
      </c>
      <c r="L3789" s="30" cm="1">
        <f t="array" ref="L3789">_xlfn.IFS(
    AND(FACT_ORDERS[[#This Row],[DeliveryMehtod]]="shippment",FACT_ORDERS[[#This Row],[TotalAmount]]&gt;=200), 0,
    AND(FACT_ORDERS[[#This Row],[DeliveryMehtod]]="pickup"), 15,
    AND(FACT_ORDERS[[#This Row],[DeliveryMehtod]]="shippment",FACT_ORDERS[[#This Row],[TotalAmount]]&lt;200), 35
)</f>
        <v>15</v>
      </c>
      <c r="M3789" s="12" t="str" cm="1">
        <f t="array" ref="M3789">_xlfn.IFS(
    SUMIFS(FACT_ORDERS[TotalAmount], FACT_ORDERS[WD_CUSTOMERS],FACT_ORDERS[[#This Row],[WD_CUSTOMERS]])&gt;=15000, "VIP",
    SUMIFS(FACT_ORDERS[TotalAmount], FACT_ORDERS[WD_CUSTOMERS],FACT_ORDERS[[#This Row],[WD_CUSTOMERS]])&gt;=8000, "Premium",
    TRUE, "Regular"
)</f>
        <v>Premium</v>
      </c>
      <c r="N3789" s="32" cm="1">
        <f t="array" ref="N3789">_xlfn.IFS(
   FACT_ORDERS[[#This Row],[TypeOfClient]]="VIP", 0.2,
   FACT_ORDERS[[#This Row],[TypeOfClient]]="Premium", 0.1,
   TRUE, 0
)</f>
        <v>0.1</v>
      </c>
      <c r="O3789" s="31" cm="1">
        <f t="array" ref="O3789">_xlfn.IFS(
   FACT_ORDERS[[#This Row],[TotalAmount]]&gt;1500, 0.15,
   FACT_ORDERS[[#This Row],[TotalAmount]]&gt;1000, 0.1,
   FACT_ORDERS[[#This Row],[TotalAmount]]&gt;500, 0.05,
   TRUE, 0
)</f>
        <v>0</v>
      </c>
      <c r="P3789" s="28">
        <f xml:space="preserve"> FACT_ORDERS[[#This Row],[TotalAmount]] * (1 - (FACT_ORDERS[[#This Row],[ClientDiscount]] + FACT_ORDERS[[#This Row],[OrderDiscount]]) )</f>
        <v>372.6</v>
      </c>
      <c r="Q3789" s="28">
        <f>FACT_ORDERS[[#This Row],[TotalAmountWithDiscount]]+FACT_ORDERS[[#This Row],[DeliveryCost]]</f>
        <v>387.6</v>
      </c>
      <c r="R3789" s="35">
        <v>45432</v>
      </c>
      <c r="S3789" s="35" t="str">
        <f>IF(NETWORKDAYS(FACT_ORDERS[[#This Row],[Order-Date]], FACT_ORDERS[[#This Row],[ArrivalDate ]]) &gt; 10, "Late", "On Time")</f>
        <v>On Time</v>
      </c>
    </row>
    <row r="3790" spans="1:19" x14ac:dyDescent="0.3">
      <c r="A3790" s="12">
        <v>8788</v>
      </c>
      <c r="B3790" s="12">
        <v>211</v>
      </c>
      <c r="C3790" s="12">
        <v>10839</v>
      </c>
      <c r="D3790" s="12">
        <v>3789</v>
      </c>
      <c r="E3790" s="12" t="s">
        <v>243</v>
      </c>
      <c r="F3790" s="13">
        <v>45425</v>
      </c>
      <c r="G3790" s="26" t="s">
        <v>14073</v>
      </c>
      <c r="H3790" s="12">
        <v>56</v>
      </c>
      <c r="I3790" s="28">
        <f>VLOOKUP(B:B,DIM_PRODUCTS!A:F,5,FALSE)</f>
        <v>13</v>
      </c>
      <c r="J3790" s="28">
        <f>FACT_ORDERS[[#This Row],[ProductPrice]]*FACT_ORDERS[[#This Row],[Quantity]]</f>
        <v>728</v>
      </c>
      <c r="K3790" s="12" t="str">
        <f>VLOOKUP(C:C,DIM_CUSTOMERS!A:G,7,FALSE)</f>
        <v>Italy</v>
      </c>
      <c r="L3790" s="30" cm="1">
        <f t="array" ref="L3790">_xlfn.IFS(
    AND(FACT_ORDERS[[#This Row],[DeliveryMehtod]]="shippment",FACT_ORDERS[[#This Row],[TotalAmount]]&gt;=200), 0,
    AND(FACT_ORDERS[[#This Row],[DeliveryMehtod]]="pickup"), 15,
    AND(FACT_ORDERS[[#This Row],[DeliveryMehtod]]="shippment",FACT_ORDERS[[#This Row],[TotalAmount]]&lt;200), 35
)</f>
        <v>15</v>
      </c>
      <c r="M3790" s="12" t="str" cm="1">
        <f t="array" ref="M3790">_xlfn.IFS(
    SUMIFS(FACT_ORDERS[TotalAmount], FACT_ORDERS[WD_CUSTOMERS],FACT_ORDERS[[#This Row],[WD_CUSTOMERS]])&gt;=15000, "VIP",
    SUMIFS(FACT_ORDERS[TotalAmount], FACT_ORDERS[WD_CUSTOMERS],FACT_ORDERS[[#This Row],[WD_CUSTOMERS]])&gt;=8000, "Premium",
    TRUE, "Regular"
)</f>
        <v>Premium</v>
      </c>
      <c r="N3790" s="32" cm="1">
        <f t="array" ref="N3790">_xlfn.IFS(
   FACT_ORDERS[[#This Row],[TypeOfClient]]="VIP", 0.2,
   FACT_ORDERS[[#This Row],[TypeOfClient]]="Premium", 0.1,
   TRUE, 0
)</f>
        <v>0.1</v>
      </c>
      <c r="O3790" s="31" cm="1">
        <f t="array" ref="O3790">_xlfn.IFS(
   FACT_ORDERS[[#This Row],[TotalAmount]]&gt;1500, 0.15,
   FACT_ORDERS[[#This Row],[TotalAmount]]&gt;1000, 0.1,
   FACT_ORDERS[[#This Row],[TotalAmount]]&gt;500, 0.05,
   TRUE, 0
)</f>
        <v>0.05</v>
      </c>
      <c r="P3790" s="28">
        <f xml:space="preserve"> FACT_ORDERS[[#This Row],[TotalAmount]] * (1 - (FACT_ORDERS[[#This Row],[ClientDiscount]] + FACT_ORDERS[[#This Row],[OrderDiscount]]) )</f>
        <v>618.79999999999995</v>
      </c>
      <c r="Q3790" s="28">
        <f>FACT_ORDERS[[#This Row],[TotalAmountWithDiscount]]+FACT_ORDERS[[#This Row],[DeliveryCost]]</f>
        <v>633.79999999999995</v>
      </c>
      <c r="R3790" s="35">
        <v>45432</v>
      </c>
      <c r="S3790" s="35" t="str">
        <f>IF(NETWORKDAYS(FACT_ORDERS[[#This Row],[Order-Date]], FACT_ORDERS[[#This Row],[ArrivalDate ]]) &gt; 10, "Late", "On Time")</f>
        <v>On Time</v>
      </c>
    </row>
    <row r="3791" spans="1:19" x14ac:dyDescent="0.3">
      <c r="A3791" s="12">
        <v>8789</v>
      </c>
      <c r="B3791" s="12">
        <v>256</v>
      </c>
      <c r="C3791" s="12">
        <v>10812</v>
      </c>
      <c r="D3791" s="12">
        <v>3790</v>
      </c>
      <c r="E3791" s="12" t="s">
        <v>243</v>
      </c>
      <c r="F3791" s="13">
        <v>45127</v>
      </c>
      <c r="G3791" s="26" t="s">
        <v>14074</v>
      </c>
      <c r="H3791" s="12">
        <v>31</v>
      </c>
      <c r="I3791" s="28">
        <f>VLOOKUP(B:B,DIM_PRODUCTS!A:F,5,FALSE)</f>
        <v>14</v>
      </c>
      <c r="J3791" s="28">
        <f>FACT_ORDERS[[#This Row],[ProductPrice]]*FACT_ORDERS[[#This Row],[Quantity]]</f>
        <v>434</v>
      </c>
      <c r="K3791" s="12" t="str">
        <f>VLOOKUP(C:C,DIM_CUSTOMERS!A:G,7,FALSE)</f>
        <v>Germany</v>
      </c>
      <c r="L3791" s="30" cm="1">
        <f t="array" ref="L3791">_xlfn.IFS(
    AND(FACT_ORDERS[[#This Row],[DeliveryMehtod]]="shippment",FACT_ORDERS[[#This Row],[TotalAmount]]&gt;=200), 0,
    AND(FACT_ORDERS[[#This Row],[DeliveryMehtod]]="pickup"), 15,
    AND(FACT_ORDERS[[#This Row],[DeliveryMehtod]]="shippment",FACT_ORDERS[[#This Row],[TotalAmount]]&lt;200), 35
)</f>
        <v>15</v>
      </c>
      <c r="M3791" s="12" t="str" cm="1">
        <f t="array" ref="M3791">_xlfn.IFS(
    SUMIFS(FACT_ORDERS[TotalAmount], FACT_ORDERS[WD_CUSTOMERS],FACT_ORDERS[[#This Row],[WD_CUSTOMERS]])&gt;=15000, "VIP",
    SUMIFS(FACT_ORDERS[TotalAmount], FACT_ORDERS[WD_CUSTOMERS],FACT_ORDERS[[#This Row],[WD_CUSTOMERS]])&gt;=8000, "Premium",
    TRUE, "Regular"
)</f>
        <v>Regular</v>
      </c>
      <c r="N3791" s="32" cm="1">
        <f t="array" ref="N3791">_xlfn.IFS(
   FACT_ORDERS[[#This Row],[TypeOfClient]]="VIP", 0.2,
   FACT_ORDERS[[#This Row],[TypeOfClient]]="Premium", 0.1,
   TRUE, 0
)</f>
        <v>0</v>
      </c>
      <c r="O3791" s="31" cm="1">
        <f t="array" ref="O3791">_xlfn.IFS(
   FACT_ORDERS[[#This Row],[TotalAmount]]&gt;1500, 0.15,
   FACT_ORDERS[[#This Row],[TotalAmount]]&gt;1000, 0.1,
   FACT_ORDERS[[#This Row],[TotalAmount]]&gt;500, 0.05,
   TRUE, 0
)</f>
        <v>0</v>
      </c>
      <c r="P3791" s="28">
        <f xml:space="preserve"> FACT_ORDERS[[#This Row],[TotalAmount]] * (1 - (FACT_ORDERS[[#This Row],[ClientDiscount]] + FACT_ORDERS[[#This Row],[OrderDiscount]]) )</f>
        <v>434</v>
      </c>
      <c r="Q3791" s="28">
        <f>FACT_ORDERS[[#This Row],[TotalAmountWithDiscount]]+FACT_ORDERS[[#This Row],[DeliveryCost]]</f>
        <v>449</v>
      </c>
      <c r="R3791" s="35">
        <v>45138</v>
      </c>
      <c r="S3791" s="35" t="str">
        <f>IF(NETWORKDAYS(FACT_ORDERS[[#This Row],[Order-Date]], FACT_ORDERS[[#This Row],[ArrivalDate ]]) &gt; 10, "Late", "On Time")</f>
        <v>On Time</v>
      </c>
    </row>
    <row r="3792" spans="1:19" x14ac:dyDescent="0.3">
      <c r="A3792" s="12">
        <v>8790</v>
      </c>
      <c r="B3792" s="12">
        <v>256</v>
      </c>
      <c r="C3792" s="12">
        <v>10812</v>
      </c>
      <c r="D3792" s="12">
        <v>3791</v>
      </c>
      <c r="E3792" s="12" t="s">
        <v>244</v>
      </c>
      <c r="F3792" s="13">
        <v>45142</v>
      </c>
      <c r="G3792" s="26" t="s">
        <v>11937</v>
      </c>
      <c r="H3792" s="12">
        <v>27</v>
      </c>
      <c r="I3792" s="28">
        <f>VLOOKUP(B:B,DIM_PRODUCTS!A:F,5,FALSE)</f>
        <v>14</v>
      </c>
      <c r="J3792" s="28">
        <f>FACT_ORDERS[[#This Row],[ProductPrice]]*FACT_ORDERS[[#This Row],[Quantity]]</f>
        <v>378</v>
      </c>
      <c r="K3792" s="12" t="str">
        <f>VLOOKUP(C:C,DIM_CUSTOMERS!A:G,7,FALSE)</f>
        <v>Germany</v>
      </c>
      <c r="L3792" s="30" cm="1">
        <f t="array" ref="L3792">_xlfn.IFS(
    AND(FACT_ORDERS[[#This Row],[DeliveryMehtod]]="shippment",FACT_ORDERS[[#This Row],[TotalAmount]]&gt;=200), 0,
    AND(FACT_ORDERS[[#This Row],[DeliveryMehtod]]="pickup"), 15,
    AND(FACT_ORDERS[[#This Row],[DeliveryMehtod]]="shippment",FACT_ORDERS[[#This Row],[TotalAmount]]&lt;200), 35
)</f>
        <v>0</v>
      </c>
      <c r="M3792" s="12" t="str" cm="1">
        <f t="array" ref="M3792">_xlfn.IFS(
    SUMIFS(FACT_ORDERS[TotalAmount], FACT_ORDERS[WD_CUSTOMERS],FACT_ORDERS[[#This Row],[WD_CUSTOMERS]])&gt;=15000, "VIP",
    SUMIFS(FACT_ORDERS[TotalAmount], FACT_ORDERS[WD_CUSTOMERS],FACT_ORDERS[[#This Row],[WD_CUSTOMERS]])&gt;=8000, "Premium",
    TRUE, "Regular"
)</f>
        <v>Regular</v>
      </c>
      <c r="N3792" s="32" cm="1">
        <f t="array" ref="N3792">_xlfn.IFS(
   FACT_ORDERS[[#This Row],[TypeOfClient]]="VIP", 0.2,
   FACT_ORDERS[[#This Row],[TypeOfClient]]="Premium", 0.1,
   TRUE, 0
)</f>
        <v>0</v>
      </c>
      <c r="O3792" s="31" cm="1">
        <f t="array" ref="O3792">_xlfn.IFS(
   FACT_ORDERS[[#This Row],[TotalAmount]]&gt;1500, 0.15,
   FACT_ORDERS[[#This Row],[TotalAmount]]&gt;1000, 0.1,
   FACT_ORDERS[[#This Row],[TotalAmount]]&gt;500, 0.05,
   TRUE, 0
)</f>
        <v>0</v>
      </c>
      <c r="P3792" s="28">
        <f xml:space="preserve"> FACT_ORDERS[[#This Row],[TotalAmount]] * (1 - (FACT_ORDERS[[#This Row],[ClientDiscount]] + FACT_ORDERS[[#This Row],[OrderDiscount]]) )</f>
        <v>378</v>
      </c>
      <c r="Q3792" s="28">
        <f>FACT_ORDERS[[#This Row],[TotalAmountWithDiscount]]+FACT_ORDERS[[#This Row],[DeliveryCost]]</f>
        <v>378</v>
      </c>
      <c r="R3792" s="35">
        <v>45152</v>
      </c>
      <c r="S3792" s="35" t="str">
        <f>IF(NETWORKDAYS(FACT_ORDERS[[#This Row],[Order-Date]], FACT_ORDERS[[#This Row],[ArrivalDate ]]) &gt; 10, "Late", "On Time")</f>
        <v>On Time</v>
      </c>
    </row>
    <row r="3793" spans="1:19" x14ac:dyDescent="0.3">
      <c r="A3793" s="12">
        <v>8791</v>
      </c>
      <c r="B3793" s="12">
        <v>208</v>
      </c>
      <c r="C3793" s="12">
        <v>10582</v>
      </c>
      <c r="D3793" s="12">
        <v>3792</v>
      </c>
      <c r="E3793" s="12" t="s">
        <v>244</v>
      </c>
      <c r="F3793" s="13">
        <v>45452</v>
      </c>
      <c r="G3793" s="26" t="s">
        <v>240</v>
      </c>
      <c r="H3793" s="12">
        <v>13</v>
      </c>
      <c r="I3793" s="28">
        <f>VLOOKUP(B:B,DIM_PRODUCTS!A:F,5,FALSE)</f>
        <v>10</v>
      </c>
      <c r="J3793" s="28">
        <f>FACT_ORDERS[[#This Row],[ProductPrice]]*FACT_ORDERS[[#This Row],[Quantity]]</f>
        <v>130</v>
      </c>
      <c r="K3793" s="12" t="str">
        <f>VLOOKUP(C:C,DIM_CUSTOMERS!A:G,7,FALSE)</f>
        <v>China</v>
      </c>
      <c r="L3793" s="30" cm="1">
        <f t="array" ref="L3793">_xlfn.IFS(
    AND(FACT_ORDERS[[#This Row],[DeliveryMehtod]]="shippment",FACT_ORDERS[[#This Row],[TotalAmount]]&gt;=200), 0,
    AND(FACT_ORDERS[[#This Row],[DeliveryMehtod]]="pickup"), 15,
    AND(FACT_ORDERS[[#This Row],[DeliveryMehtod]]="shippment",FACT_ORDERS[[#This Row],[TotalAmount]]&lt;200), 35
)</f>
        <v>35</v>
      </c>
      <c r="M3793" s="12" t="str" cm="1">
        <f t="array" ref="M3793">_xlfn.IFS(
    SUMIFS(FACT_ORDERS[TotalAmount], FACT_ORDERS[WD_CUSTOMERS],FACT_ORDERS[[#This Row],[WD_CUSTOMERS]])&gt;=15000, "VIP",
    SUMIFS(FACT_ORDERS[TotalAmount], FACT_ORDERS[WD_CUSTOMERS],FACT_ORDERS[[#This Row],[WD_CUSTOMERS]])&gt;=8000, "Premium",
    TRUE, "Regular"
)</f>
        <v>Regular</v>
      </c>
      <c r="N3793" s="32" cm="1">
        <f t="array" ref="N3793">_xlfn.IFS(
   FACT_ORDERS[[#This Row],[TypeOfClient]]="VIP", 0.2,
   FACT_ORDERS[[#This Row],[TypeOfClient]]="Premium", 0.1,
   TRUE, 0
)</f>
        <v>0</v>
      </c>
      <c r="O3793" s="31" cm="1">
        <f t="array" ref="O3793">_xlfn.IFS(
   FACT_ORDERS[[#This Row],[TotalAmount]]&gt;1500, 0.15,
   FACT_ORDERS[[#This Row],[TotalAmount]]&gt;1000, 0.1,
   FACT_ORDERS[[#This Row],[TotalAmount]]&gt;500, 0.05,
   TRUE, 0
)</f>
        <v>0</v>
      </c>
      <c r="P3793" s="28">
        <f xml:space="preserve"> FACT_ORDERS[[#This Row],[TotalAmount]] * (1 - (FACT_ORDERS[[#This Row],[ClientDiscount]] + FACT_ORDERS[[#This Row],[OrderDiscount]]) )</f>
        <v>130</v>
      </c>
      <c r="Q3793" s="28">
        <f>FACT_ORDERS[[#This Row],[TotalAmountWithDiscount]]+FACT_ORDERS[[#This Row],[DeliveryCost]]</f>
        <v>165</v>
      </c>
      <c r="R3793" s="35">
        <v>45459</v>
      </c>
      <c r="S3793" s="35" t="str">
        <f>IF(NETWORKDAYS(FACT_ORDERS[[#This Row],[Order-Date]], FACT_ORDERS[[#This Row],[ArrivalDate ]]) &gt; 10, "Late", "On Time")</f>
        <v>On Time</v>
      </c>
    </row>
    <row r="3794" spans="1:19" x14ac:dyDescent="0.3">
      <c r="A3794" s="12">
        <v>8792</v>
      </c>
      <c r="B3794" s="12">
        <v>258</v>
      </c>
      <c r="C3794" s="12">
        <v>10417</v>
      </c>
      <c r="D3794" s="12">
        <v>3793</v>
      </c>
      <c r="E3794" s="12" t="s">
        <v>244</v>
      </c>
      <c r="F3794" s="13">
        <v>45532</v>
      </c>
      <c r="G3794" s="26" t="s">
        <v>14075</v>
      </c>
      <c r="H3794" s="12">
        <v>32</v>
      </c>
      <c r="I3794" s="28">
        <f>VLOOKUP(B:B,DIM_PRODUCTS!A:F,5,FALSE)</f>
        <v>24</v>
      </c>
      <c r="J3794" s="28">
        <f>FACT_ORDERS[[#This Row],[ProductPrice]]*FACT_ORDERS[[#This Row],[Quantity]]</f>
        <v>768</v>
      </c>
      <c r="K3794" s="12" t="str">
        <f>VLOOKUP(C:C,DIM_CUSTOMERS!A:G,7,FALSE)</f>
        <v>Canada</v>
      </c>
      <c r="L3794" s="30" cm="1">
        <f t="array" ref="L3794">_xlfn.IFS(
    AND(FACT_ORDERS[[#This Row],[DeliveryMehtod]]="shippment",FACT_ORDERS[[#This Row],[TotalAmount]]&gt;=200), 0,
    AND(FACT_ORDERS[[#This Row],[DeliveryMehtod]]="pickup"), 15,
    AND(FACT_ORDERS[[#This Row],[DeliveryMehtod]]="shippment",FACT_ORDERS[[#This Row],[TotalAmount]]&lt;200), 35
)</f>
        <v>0</v>
      </c>
      <c r="M3794" s="12" t="str" cm="1">
        <f t="array" ref="M3794">_xlfn.IFS(
    SUMIFS(FACT_ORDERS[TotalAmount], FACT_ORDERS[WD_CUSTOMERS],FACT_ORDERS[[#This Row],[WD_CUSTOMERS]])&gt;=15000, "VIP",
    SUMIFS(FACT_ORDERS[TotalAmount], FACT_ORDERS[WD_CUSTOMERS],FACT_ORDERS[[#This Row],[WD_CUSTOMERS]])&gt;=8000, "Premium",
    TRUE, "Regular"
)</f>
        <v>Premium</v>
      </c>
      <c r="N3794" s="32" cm="1">
        <f t="array" ref="N3794">_xlfn.IFS(
   FACT_ORDERS[[#This Row],[TypeOfClient]]="VIP", 0.2,
   FACT_ORDERS[[#This Row],[TypeOfClient]]="Premium", 0.1,
   TRUE, 0
)</f>
        <v>0.1</v>
      </c>
      <c r="O3794" s="31" cm="1">
        <f t="array" ref="O3794">_xlfn.IFS(
   FACT_ORDERS[[#This Row],[TotalAmount]]&gt;1500, 0.15,
   FACT_ORDERS[[#This Row],[TotalAmount]]&gt;1000, 0.1,
   FACT_ORDERS[[#This Row],[TotalAmount]]&gt;500, 0.05,
   TRUE, 0
)</f>
        <v>0.05</v>
      </c>
      <c r="P3794" s="28">
        <f xml:space="preserve"> FACT_ORDERS[[#This Row],[TotalAmount]] * (1 - (FACT_ORDERS[[#This Row],[ClientDiscount]] + FACT_ORDERS[[#This Row],[OrderDiscount]]) )</f>
        <v>652.79999999999995</v>
      </c>
      <c r="Q3794" s="28">
        <f>FACT_ORDERS[[#This Row],[TotalAmountWithDiscount]]+FACT_ORDERS[[#This Row],[DeliveryCost]]</f>
        <v>652.79999999999995</v>
      </c>
      <c r="R3794" s="35">
        <v>45547</v>
      </c>
      <c r="S3794" s="35" t="str">
        <f>IF(NETWORKDAYS(FACT_ORDERS[[#This Row],[Order-Date]], FACT_ORDERS[[#This Row],[ArrivalDate ]]) &gt; 10, "Late", "On Time")</f>
        <v>Late</v>
      </c>
    </row>
    <row r="3795" spans="1:19" x14ac:dyDescent="0.3">
      <c r="A3795" s="12">
        <v>8793</v>
      </c>
      <c r="B3795" s="12">
        <v>243</v>
      </c>
      <c r="C3795" s="12">
        <v>10417</v>
      </c>
      <c r="D3795" s="12">
        <v>3794</v>
      </c>
      <c r="E3795" s="12" t="s">
        <v>243</v>
      </c>
      <c r="F3795" s="13">
        <v>45532</v>
      </c>
      <c r="G3795" s="26" t="s">
        <v>14076</v>
      </c>
      <c r="H3795" s="12">
        <v>33</v>
      </c>
      <c r="I3795" s="28">
        <f>VLOOKUP(B:B,DIM_PRODUCTS!A:F,5,FALSE)</f>
        <v>22</v>
      </c>
      <c r="J3795" s="28">
        <f>FACT_ORDERS[[#This Row],[ProductPrice]]*FACT_ORDERS[[#This Row],[Quantity]]</f>
        <v>726</v>
      </c>
      <c r="K3795" s="12" t="str">
        <f>VLOOKUP(C:C,DIM_CUSTOMERS!A:G,7,FALSE)</f>
        <v>Canada</v>
      </c>
      <c r="L3795" s="30" cm="1">
        <f t="array" ref="L3795">_xlfn.IFS(
    AND(FACT_ORDERS[[#This Row],[DeliveryMehtod]]="shippment",FACT_ORDERS[[#This Row],[TotalAmount]]&gt;=200), 0,
    AND(FACT_ORDERS[[#This Row],[DeliveryMehtod]]="pickup"), 15,
    AND(FACT_ORDERS[[#This Row],[DeliveryMehtod]]="shippment",FACT_ORDERS[[#This Row],[TotalAmount]]&lt;200), 35
)</f>
        <v>15</v>
      </c>
      <c r="M3795" s="12" t="str" cm="1">
        <f t="array" ref="M3795">_xlfn.IFS(
    SUMIFS(FACT_ORDERS[TotalAmount], FACT_ORDERS[WD_CUSTOMERS],FACT_ORDERS[[#This Row],[WD_CUSTOMERS]])&gt;=15000, "VIP",
    SUMIFS(FACT_ORDERS[TotalAmount], FACT_ORDERS[WD_CUSTOMERS],FACT_ORDERS[[#This Row],[WD_CUSTOMERS]])&gt;=8000, "Premium",
    TRUE, "Regular"
)</f>
        <v>Premium</v>
      </c>
      <c r="N3795" s="32" cm="1">
        <f t="array" ref="N3795">_xlfn.IFS(
   FACT_ORDERS[[#This Row],[TypeOfClient]]="VIP", 0.2,
   FACT_ORDERS[[#This Row],[TypeOfClient]]="Premium", 0.1,
   TRUE, 0
)</f>
        <v>0.1</v>
      </c>
      <c r="O3795" s="31" cm="1">
        <f t="array" ref="O3795">_xlfn.IFS(
   FACT_ORDERS[[#This Row],[TotalAmount]]&gt;1500, 0.15,
   FACT_ORDERS[[#This Row],[TotalAmount]]&gt;1000, 0.1,
   FACT_ORDERS[[#This Row],[TotalAmount]]&gt;500, 0.05,
   TRUE, 0
)</f>
        <v>0.05</v>
      </c>
      <c r="P3795" s="28">
        <f xml:space="preserve"> FACT_ORDERS[[#This Row],[TotalAmount]] * (1 - (FACT_ORDERS[[#This Row],[ClientDiscount]] + FACT_ORDERS[[#This Row],[OrderDiscount]]) )</f>
        <v>617.1</v>
      </c>
      <c r="Q3795" s="28">
        <f>FACT_ORDERS[[#This Row],[TotalAmountWithDiscount]]+FACT_ORDERS[[#This Row],[DeliveryCost]]</f>
        <v>632.1</v>
      </c>
      <c r="R3795" s="35">
        <v>45543</v>
      </c>
      <c r="S3795" s="35" t="str">
        <f>IF(NETWORKDAYS(FACT_ORDERS[[#This Row],[Order-Date]], FACT_ORDERS[[#This Row],[ArrivalDate ]]) &gt; 10, "Late", "On Time")</f>
        <v>On Time</v>
      </c>
    </row>
    <row r="3796" spans="1:19" x14ac:dyDescent="0.3">
      <c r="A3796" s="12">
        <v>8794</v>
      </c>
      <c r="B3796" s="12">
        <v>258</v>
      </c>
      <c r="C3796" s="12">
        <v>10417</v>
      </c>
      <c r="D3796" s="12">
        <v>3795</v>
      </c>
      <c r="E3796" s="12" t="s">
        <v>243</v>
      </c>
      <c r="F3796" s="13">
        <v>45427</v>
      </c>
      <c r="G3796" s="26" t="s">
        <v>14077</v>
      </c>
      <c r="H3796" s="12">
        <v>40</v>
      </c>
      <c r="I3796" s="28">
        <f>VLOOKUP(B:B,DIM_PRODUCTS!A:F,5,FALSE)</f>
        <v>24</v>
      </c>
      <c r="J3796" s="28">
        <f>FACT_ORDERS[[#This Row],[ProductPrice]]*FACT_ORDERS[[#This Row],[Quantity]]</f>
        <v>960</v>
      </c>
      <c r="K3796" s="12" t="str">
        <f>VLOOKUP(C:C,DIM_CUSTOMERS!A:G,7,FALSE)</f>
        <v>Canada</v>
      </c>
      <c r="L3796" s="30" cm="1">
        <f t="array" ref="L3796">_xlfn.IFS(
    AND(FACT_ORDERS[[#This Row],[DeliveryMehtod]]="shippment",FACT_ORDERS[[#This Row],[TotalAmount]]&gt;=200), 0,
    AND(FACT_ORDERS[[#This Row],[DeliveryMehtod]]="pickup"), 15,
    AND(FACT_ORDERS[[#This Row],[DeliveryMehtod]]="shippment",FACT_ORDERS[[#This Row],[TotalAmount]]&lt;200), 35
)</f>
        <v>15</v>
      </c>
      <c r="M3796" s="12" t="str" cm="1">
        <f t="array" ref="M3796">_xlfn.IFS(
    SUMIFS(FACT_ORDERS[TotalAmount], FACT_ORDERS[WD_CUSTOMERS],FACT_ORDERS[[#This Row],[WD_CUSTOMERS]])&gt;=15000, "VIP",
    SUMIFS(FACT_ORDERS[TotalAmount], FACT_ORDERS[WD_CUSTOMERS],FACT_ORDERS[[#This Row],[WD_CUSTOMERS]])&gt;=8000, "Premium",
    TRUE, "Regular"
)</f>
        <v>Premium</v>
      </c>
      <c r="N3796" s="32" cm="1">
        <f t="array" ref="N3796">_xlfn.IFS(
   FACT_ORDERS[[#This Row],[TypeOfClient]]="VIP", 0.2,
   FACT_ORDERS[[#This Row],[TypeOfClient]]="Premium", 0.1,
   TRUE, 0
)</f>
        <v>0.1</v>
      </c>
      <c r="O3796" s="31" cm="1">
        <f t="array" ref="O3796">_xlfn.IFS(
   FACT_ORDERS[[#This Row],[TotalAmount]]&gt;1500, 0.15,
   FACT_ORDERS[[#This Row],[TotalAmount]]&gt;1000, 0.1,
   FACT_ORDERS[[#This Row],[TotalAmount]]&gt;500, 0.05,
   TRUE, 0
)</f>
        <v>0.05</v>
      </c>
      <c r="P3796" s="28">
        <f xml:space="preserve"> FACT_ORDERS[[#This Row],[TotalAmount]] * (1 - (FACT_ORDERS[[#This Row],[ClientDiscount]] + FACT_ORDERS[[#This Row],[OrderDiscount]]) )</f>
        <v>816</v>
      </c>
      <c r="Q3796" s="28">
        <f>FACT_ORDERS[[#This Row],[TotalAmountWithDiscount]]+FACT_ORDERS[[#This Row],[DeliveryCost]]</f>
        <v>831</v>
      </c>
      <c r="R3796" s="35">
        <v>45436</v>
      </c>
      <c r="S3796" s="35" t="str">
        <f>IF(NETWORKDAYS(FACT_ORDERS[[#This Row],[Order-Date]], FACT_ORDERS[[#This Row],[ArrivalDate ]]) &gt; 10, "Late", "On Time")</f>
        <v>On Time</v>
      </c>
    </row>
    <row r="3797" spans="1:19" x14ac:dyDescent="0.3">
      <c r="A3797" s="12">
        <v>8795</v>
      </c>
      <c r="B3797" s="12">
        <v>243</v>
      </c>
      <c r="C3797" s="12">
        <v>10417</v>
      </c>
      <c r="D3797" s="12">
        <v>3796</v>
      </c>
      <c r="E3797" s="12" t="s">
        <v>243</v>
      </c>
      <c r="F3797" s="13">
        <v>45427</v>
      </c>
      <c r="G3797" s="26" t="s">
        <v>4005</v>
      </c>
      <c r="H3797" s="12">
        <v>27</v>
      </c>
      <c r="I3797" s="28">
        <f>VLOOKUP(B:B,DIM_PRODUCTS!A:F,5,FALSE)</f>
        <v>22</v>
      </c>
      <c r="J3797" s="28">
        <f>FACT_ORDERS[[#This Row],[ProductPrice]]*FACT_ORDERS[[#This Row],[Quantity]]</f>
        <v>594</v>
      </c>
      <c r="K3797" s="12" t="str">
        <f>VLOOKUP(C:C,DIM_CUSTOMERS!A:G,7,FALSE)</f>
        <v>Canada</v>
      </c>
      <c r="L3797" s="30" cm="1">
        <f t="array" ref="L3797">_xlfn.IFS(
    AND(FACT_ORDERS[[#This Row],[DeliveryMehtod]]="shippment",FACT_ORDERS[[#This Row],[TotalAmount]]&gt;=200), 0,
    AND(FACT_ORDERS[[#This Row],[DeliveryMehtod]]="pickup"), 15,
    AND(FACT_ORDERS[[#This Row],[DeliveryMehtod]]="shippment",FACT_ORDERS[[#This Row],[TotalAmount]]&lt;200), 35
)</f>
        <v>15</v>
      </c>
      <c r="M3797" s="12" t="str" cm="1">
        <f t="array" ref="M3797">_xlfn.IFS(
    SUMIFS(FACT_ORDERS[TotalAmount], FACT_ORDERS[WD_CUSTOMERS],FACT_ORDERS[[#This Row],[WD_CUSTOMERS]])&gt;=15000, "VIP",
    SUMIFS(FACT_ORDERS[TotalAmount], FACT_ORDERS[WD_CUSTOMERS],FACT_ORDERS[[#This Row],[WD_CUSTOMERS]])&gt;=8000, "Premium",
    TRUE, "Regular"
)</f>
        <v>Premium</v>
      </c>
      <c r="N3797" s="32" cm="1">
        <f t="array" ref="N3797">_xlfn.IFS(
   FACT_ORDERS[[#This Row],[TypeOfClient]]="VIP", 0.2,
   FACT_ORDERS[[#This Row],[TypeOfClient]]="Premium", 0.1,
   TRUE, 0
)</f>
        <v>0.1</v>
      </c>
      <c r="O3797" s="31" cm="1">
        <f t="array" ref="O3797">_xlfn.IFS(
   FACT_ORDERS[[#This Row],[TotalAmount]]&gt;1500, 0.15,
   FACT_ORDERS[[#This Row],[TotalAmount]]&gt;1000, 0.1,
   FACT_ORDERS[[#This Row],[TotalAmount]]&gt;500, 0.05,
   TRUE, 0
)</f>
        <v>0.05</v>
      </c>
      <c r="P3797" s="28">
        <f xml:space="preserve"> FACT_ORDERS[[#This Row],[TotalAmount]] * (1 - (FACT_ORDERS[[#This Row],[ClientDiscount]] + FACT_ORDERS[[#This Row],[OrderDiscount]]) )</f>
        <v>504.9</v>
      </c>
      <c r="Q3797" s="28">
        <f>FACT_ORDERS[[#This Row],[TotalAmountWithDiscount]]+FACT_ORDERS[[#This Row],[DeliveryCost]]</f>
        <v>519.9</v>
      </c>
      <c r="R3797" s="35">
        <v>45434</v>
      </c>
      <c r="S3797" s="35" t="str">
        <f>IF(NETWORKDAYS(FACT_ORDERS[[#This Row],[Order-Date]], FACT_ORDERS[[#This Row],[ArrivalDate ]]) &gt; 10, "Late", "On Time")</f>
        <v>On Time</v>
      </c>
    </row>
    <row r="3798" spans="1:19" x14ac:dyDescent="0.3">
      <c r="A3798" s="12">
        <v>8796</v>
      </c>
      <c r="B3798" s="12">
        <v>258</v>
      </c>
      <c r="C3798" s="12">
        <v>10417</v>
      </c>
      <c r="D3798" s="12">
        <v>3797</v>
      </c>
      <c r="E3798" s="12" t="s">
        <v>244</v>
      </c>
      <c r="F3798" s="13">
        <v>45436</v>
      </c>
      <c r="G3798" s="26" t="s">
        <v>14078</v>
      </c>
      <c r="H3798" s="12">
        <v>23</v>
      </c>
      <c r="I3798" s="28">
        <f>VLOOKUP(B:B,DIM_PRODUCTS!A:F,5,FALSE)</f>
        <v>24</v>
      </c>
      <c r="J3798" s="28">
        <f>FACT_ORDERS[[#This Row],[ProductPrice]]*FACT_ORDERS[[#This Row],[Quantity]]</f>
        <v>552</v>
      </c>
      <c r="K3798" s="12" t="str">
        <f>VLOOKUP(C:C,DIM_CUSTOMERS!A:G,7,FALSE)</f>
        <v>Canada</v>
      </c>
      <c r="L3798" s="30" cm="1">
        <f t="array" ref="L3798">_xlfn.IFS(
    AND(FACT_ORDERS[[#This Row],[DeliveryMehtod]]="shippment",FACT_ORDERS[[#This Row],[TotalAmount]]&gt;=200), 0,
    AND(FACT_ORDERS[[#This Row],[DeliveryMehtod]]="pickup"), 15,
    AND(FACT_ORDERS[[#This Row],[DeliveryMehtod]]="shippment",FACT_ORDERS[[#This Row],[TotalAmount]]&lt;200), 35
)</f>
        <v>0</v>
      </c>
      <c r="M3798" s="12" t="str" cm="1">
        <f t="array" ref="M3798">_xlfn.IFS(
    SUMIFS(FACT_ORDERS[TotalAmount], FACT_ORDERS[WD_CUSTOMERS],FACT_ORDERS[[#This Row],[WD_CUSTOMERS]])&gt;=15000, "VIP",
    SUMIFS(FACT_ORDERS[TotalAmount], FACT_ORDERS[WD_CUSTOMERS],FACT_ORDERS[[#This Row],[WD_CUSTOMERS]])&gt;=8000, "Premium",
    TRUE, "Regular"
)</f>
        <v>Premium</v>
      </c>
      <c r="N3798" s="32" cm="1">
        <f t="array" ref="N3798">_xlfn.IFS(
   FACT_ORDERS[[#This Row],[TypeOfClient]]="VIP", 0.2,
   FACT_ORDERS[[#This Row],[TypeOfClient]]="Premium", 0.1,
   TRUE, 0
)</f>
        <v>0.1</v>
      </c>
      <c r="O3798" s="31" cm="1">
        <f t="array" ref="O3798">_xlfn.IFS(
   FACT_ORDERS[[#This Row],[TotalAmount]]&gt;1500, 0.15,
   FACT_ORDERS[[#This Row],[TotalAmount]]&gt;1000, 0.1,
   FACT_ORDERS[[#This Row],[TotalAmount]]&gt;500, 0.05,
   TRUE, 0
)</f>
        <v>0.05</v>
      </c>
      <c r="P3798" s="28">
        <f xml:space="preserve"> FACT_ORDERS[[#This Row],[TotalAmount]] * (1 - (FACT_ORDERS[[#This Row],[ClientDiscount]] + FACT_ORDERS[[#This Row],[OrderDiscount]]) )</f>
        <v>469.2</v>
      </c>
      <c r="Q3798" s="28">
        <f>FACT_ORDERS[[#This Row],[TotalAmountWithDiscount]]+FACT_ORDERS[[#This Row],[DeliveryCost]]</f>
        <v>469.2</v>
      </c>
      <c r="R3798" s="35">
        <v>45447</v>
      </c>
      <c r="S3798" s="35" t="str">
        <f>IF(NETWORKDAYS(FACT_ORDERS[[#This Row],[Order-Date]], FACT_ORDERS[[#This Row],[ArrivalDate ]]) &gt; 10, "Late", "On Time")</f>
        <v>On Time</v>
      </c>
    </row>
    <row r="3799" spans="1:19" x14ac:dyDescent="0.3">
      <c r="A3799" s="12">
        <v>8797</v>
      </c>
      <c r="B3799" s="12">
        <v>243</v>
      </c>
      <c r="C3799" s="12">
        <v>10417</v>
      </c>
      <c r="D3799" s="12">
        <v>3798</v>
      </c>
      <c r="E3799" s="12" t="s">
        <v>244</v>
      </c>
      <c r="F3799" s="13">
        <v>45436</v>
      </c>
      <c r="G3799" s="26" t="s">
        <v>14079</v>
      </c>
      <c r="H3799" s="12">
        <v>36</v>
      </c>
      <c r="I3799" s="28">
        <f>VLOOKUP(B:B,DIM_PRODUCTS!A:F,5,FALSE)</f>
        <v>22</v>
      </c>
      <c r="J3799" s="28">
        <f>FACT_ORDERS[[#This Row],[ProductPrice]]*FACT_ORDERS[[#This Row],[Quantity]]</f>
        <v>792</v>
      </c>
      <c r="K3799" s="12" t="str">
        <f>VLOOKUP(C:C,DIM_CUSTOMERS!A:G,7,FALSE)</f>
        <v>Canada</v>
      </c>
      <c r="L3799" s="30" cm="1">
        <f t="array" ref="L3799">_xlfn.IFS(
    AND(FACT_ORDERS[[#This Row],[DeliveryMehtod]]="shippment",FACT_ORDERS[[#This Row],[TotalAmount]]&gt;=200), 0,
    AND(FACT_ORDERS[[#This Row],[DeliveryMehtod]]="pickup"), 15,
    AND(FACT_ORDERS[[#This Row],[DeliveryMehtod]]="shippment",FACT_ORDERS[[#This Row],[TotalAmount]]&lt;200), 35
)</f>
        <v>0</v>
      </c>
      <c r="M3799" s="12" t="str" cm="1">
        <f t="array" ref="M3799">_xlfn.IFS(
    SUMIFS(FACT_ORDERS[TotalAmount], FACT_ORDERS[WD_CUSTOMERS],FACT_ORDERS[[#This Row],[WD_CUSTOMERS]])&gt;=15000, "VIP",
    SUMIFS(FACT_ORDERS[TotalAmount], FACT_ORDERS[WD_CUSTOMERS],FACT_ORDERS[[#This Row],[WD_CUSTOMERS]])&gt;=8000, "Premium",
    TRUE, "Regular"
)</f>
        <v>Premium</v>
      </c>
      <c r="N3799" s="32" cm="1">
        <f t="array" ref="N3799">_xlfn.IFS(
   FACT_ORDERS[[#This Row],[TypeOfClient]]="VIP", 0.2,
   FACT_ORDERS[[#This Row],[TypeOfClient]]="Premium", 0.1,
   TRUE, 0
)</f>
        <v>0.1</v>
      </c>
      <c r="O3799" s="31" cm="1">
        <f t="array" ref="O3799">_xlfn.IFS(
   FACT_ORDERS[[#This Row],[TotalAmount]]&gt;1500, 0.15,
   FACT_ORDERS[[#This Row],[TotalAmount]]&gt;1000, 0.1,
   FACT_ORDERS[[#This Row],[TotalAmount]]&gt;500, 0.05,
   TRUE, 0
)</f>
        <v>0.05</v>
      </c>
      <c r="P3799" s="28">
        <f xml:space="preserve"> FACT_ORDERS[[#This Row],[TotalAmount]] * (1 - (FACT_ORDERS[[#This Row],[ClientDiscount]] + FACT_ORDERS[[#This Row],[OrderDiscount]]) )</f>
        <v>673.19999999999993</v>
      </c>
      <c r="Q3799" s="28">
        <f>FACT_ORDERS[[#This Row],[TotalAmountWithDiscount]]+FACT_ORDERS[[#This Row],[DeliveryCost]]</f>
        <v>673.19999999999993</v>
      </c>
      <c r="R3799" s="35">
        <v>45443</v>
      </c>
      <c r="S3799" s="35" t="str">
        <f>IF(NETWORKDAYS(FACT_ORDERS[[#This Row],[Order-Date]], FACT_ORDERS[[#This Row],[ArrivalDate ]]) &gt; 10, "Late", "On Time")</f>
        <v>On Time</v>
      </c>
    </row>
    <row r="3800" spans="1:19" x14ac:dyDescent="0.3">
      <c r="A3800" s="12">
        <v>8798</v>
      </c>
      <c r="B3800" s="12">
        <v>258</v>
      </c>
      <c r="C3800" s="12">
        <v>10417</v>
      </c>
      <c r="D3800" s="12">
        <v>3799</v>
      </c>
      <c r="E3800" s="12" t="s">
        <v>243</v>
      </c>
      <c r="F3800" s="13">
        <v>45516</v>
      </c>
      <c r="G3800" s="26" t="s">
        <v>14080</v>
      </c>
      <c r="H3800" s="12">
        <v>21</v>
      </c>
      <c r="I3800" s="28">
        <f>VLOOKUP(B:B,DIM_PRODUCTS!A:F,5,FALSE)</f>
        <v>24</v>
      </c>
      <c r="J3800" s="28">
        <f>FACT_ORDERS[[#This Row],[ProductPrice]]*FACT_ORDERS[[#This Row],[Quantity]]</f>
        <v>504</v>
      </c>
      <c r="K3800" s="12" t="str">
        <f>VLOOKUP(C:C,DIM_CUSTOMERS!A:G,7,FALSE)</f>
        <v>Canada</v>
      </c>
      <c r="L3800" s="30" cm="1">
        <f t="array" ref="L3800">_xlfn.IFS(
    AND(FACT_ORDERS[[#This Row],[DeliveryMehtod]]="shippment",FACT_ORDERS[[#This Row],[TotalAmount]]&gt;=200), 0,
    AND(FACT_ORDERS[[#This Row],[DeliveryMehtod]]="pickup"), 15,
    AND(FACT_ORDERS[[#This Row],[DeliveryMehtod]]="shippment",FACT_ORDERS[[#This Row],[TotalAmount]]&lt;200), 35
)</f>
        <v>15</v>
      </c>
      <c r="M3800" s="12" t="str" cm="1">
        <f t="array" ref="M3800">_xlfn.IFS(
    SUMIFS(FACT_ORDERS[TotalAmount], FACT_ORDERS[WD_CUSTOMERS],FACT_ORDERS[[#This Row],[WD_CUSTOMERS]])&gt;=15000, "VIP",
    SUMIFS(FACT_ORDERS[TotalAmount], FACT_ORDERS[WD_CUSTOMERS],FACT_ORDERS[[#This Row],[WD_CUSTOMERS]])&gt;=8000, "Premium",
    TRUE, "Regular"
)</f>
        <v>Premium</v>
      </c>
      <c r="N3800" s="32" cm="1">
        <f t="array" ref="N3800">_xlfn.IFS(
   FACT_ORDERS[[#This Row],[TypeOfClient]]="VIP", 0.2,
   FACT_ORDERS[[#This Row],[TypeOfClient]]="Premium", 0.1,
   TRUE, 0
)</f>
        <v>0.1</v>
      </c>
      <c r="O3800" s="31" cm="1">
        <f t="array" ref="O3800">_xlfn.IFS(
   FACT_ORDERS[[#This Row],[TotalAmount]]&gt;1500, 0.15,
   FACT_ORDERS[[#This Row],[TotalAmount]]&gt;1000, 0.1,
   FACT_ORDERS[[#This Row],[TotalAmount]]&gt;500, 0.05,
   TRUE, 0
)</f>
        <v>0.05</v>
      </c>
      <c r="P3800" s="28">
        <f xml:space="preserve"> FACT_ORDERS[[#This Row],[TotalAmount]] * (1 - (FACT_ORDERS[[#This Row],[ClientDiscount]] + FACT_ORDERS[[#This Row],[OrderDiscount]]) )</f>
        <v>428.4</v>
      </c>
      <c r="Q3800" s="28">
        <f>FACT_ORDERS[[#This Row],[TotalAmountWithDiscount]]+FACT_ORDERS[[#This Row],[DeliveryCost]]</f>
        <v>443.4</v>
      </c>
      <c r="R3800" s="35">
        <v>45525</v>
      </c>
      <c r="S3800" s="35" t="str">
        <f>IF(NETWORKDAYS(FACT_ORDERS[[#This Row],[Order-Date]], FACT_ORDERS[[#This Row],[ArrivalDate ]]) &gt; 10, "Late", "On Time")</f>
        <v>On Time</v>
      </c>
    </row>
    <row r="3801" spans="1:19" x14ac:dyDescent="0.3">
      <c r="A3801" s="12">
        <v>8799</v>
      </c>
      <c r="B3801" s="12">
        <v>243</v>
      </c>
      <c r="C3801" s="12">
        <v>10417</v>
      </c>
      <c r="D3801" s="12">
        <v>3800</v>
      </c>
      <c r="E3801" s="12" t="s">
        <v>244</v>
      </c>
      <c r="F3801" s="13">
        <v>45516</v>
      </c>
      <c r="G3801" s="26" t="s">
        <v>11856</v>
      </c>
      <c r="H3801" s="12">
        <v>44</v>
      </c>
      <c r="I3801" s="28">
        <f>VLOOKUP(B:B,DIM_PRODUCTS!A:F,5,FALSE)</f>
        <v>22</v>
      </c>
      <c r="J3801" s="28">
        <f>FACT_ORDERS[[#This Row],[ProductPrice]]*FACT_ORDERS[[#This Row],[Quantity]]</f>
        <v>968</v>
      </c>
      <c r="K3801" s="12" t="str">
        <f>VLOOKUP(C:C,DIM_CUSTOMERS!A:G,7,FALSE)</f>
        <v>Canada</v>
      </c>
      <c r="L3801" s="30" cm="1">
        <f t="array" ref="L3801">_xlfn.IFS(
    AND(FACT_ORDERS[[#This Row],[DeliveryMehtod]]="shippment",FACT_ORDERS[[#This Row],[TotalAmount]]&gt;=200), 0,
    AND(FACT_ORDERS[[#This Row],[DeliveryMehtod]]="pickup"), 15,
    AND(FACT_ORDERS[[#This Row],[DeliveryMehtod]]="shippment",FACT_ORDERS[[#This Row],[TotalAmount]]&lt;200), 35
)</f>
        <v>0</v>
      </c>
      <c r="M3801" s="12" t="str" cm="1">
        <f t="array" ref="M3801">_xlfn.IFS(
    SUMIFS(FACT_ORDERS[TotalAmount], FACT_ORDERS[WD_CUSTOMERS],FACT_ORDERS[[#This Row],[WD_CUSTOMERS]])&gt;=15000, "VIP",
    SUMIFS(FACT_ORDERS[TotalAmount], FACT_ORDERS[WD_CUSTOMERS],FACT_ORDERS[[#This Row],[WD_CUSTOMERS]])&gt;=8000, "Premium",
    TRUE, "Regular"
)</f>
        <v>Premium</v>
      </c>
      <c r="N3801" s="32" cm="1">
        <f t="array" ref="N3801">_xlfn.IFS(
   FACT_ORDERS[[#This Row],[TypeOfClient]]="VIP", 0.2,
   FACT_ORDERS[[#This Row],[TypeOfClient]]="Premium", 0.1,
   TRUE, 0
)</f>
        <v>0.1</v>
      </c>
      <c r="O3801" s="31" cm="1">
        <f t="array" ref="O3801">_xlfn.IFS(
   FACT_ORDERS[[#This Row],[TotalAmount]]&gt;1500, 0.15,
   FACT_ORDERS[[#This Row],[TotalAmount]]&gt;1000, 0.1,
   FACT_ORDERS[[#This Row],[TotalAmount]]&gt;500, 0.05,
   TRUE, 0
)</f>
        <v>0.05</v>
      </c>
      <c r="P3801" s="28">
        <f xml:space="preserve"> FACT_ORDERS[[#This Row],[TotalAmount]] * (1 - (FACT_ORDERS[[#This Row],[ClientDiscount]] + FACT_ORDERS[[#This Row],[OrderDiscount]]) )</f>
        <v>822.8</v>
      </c>
      <c r="Q3801" s="28">
        <f>FACT_ORDERS[[#This Row],[TotalAmountWithDiscount]]+FACT_ORDERS[[#This Row],[DeliveryCost]]</f>
        <v>822.8</v>
      </c>
      <c r="R3801" s="35">
        <v>45523</v>
      </c>
      <c r="S3801" s="35" t="str">
        <f>IF(NETWORKDAYS(FACT_ORDERS[[#This Row],[Order-Date]], FACT_ORDERS[[#This Row],[ArrivalDate ]]) &gt; 10, "Late", "On Time")</f>
        <v>On Time</v>
      </c>
    </row>
    <row r="3802" spans="1:19" x14ac:dyDescent="0.3">
      <c r="A3802" s="12">
        <v>8800</v>
      </c>
      <c r="B3802" s="12">
        <v>258</v>
      </c>
      <c r="C3802" s="12">
        <v>10417</v>
      </c>
      <c r="D3802" s="12">
        <v>3801</v>
      </c>
      <c r="E3802" s="12" t="s">
        <v>243</v>
      </c>
      <c r="F3802" s="13">
        <v>45512</v>
      </c>
      <c r="G3802" s="26" t="s">
        <v>14081</v>
      </c>
      <c r="H3802" s="12">
        <v>25</v>
      </c>
      <c r="I3802" s="28">
        <f>VLOOKUP(B:B,DIM_PRODUCTS!A:F,5,FALSE)</f>
        <v>24</v>
      </c>
      <c r="J3802" s="28">
        <f>FACT_ORDERS[[#This Row],[ProductPrice]]*FACT_ORDERS[[#This Row],[Quantity]]</f>
        <v>600</v>
      </c>
      <c r="K3802" s="12" t="str">
        <f>VLOOKUP(C:C,DIM_CUSTOMERS!A:G,7,FALSE)</f>
        <v>Canada</v>
      </c>
      <c r="L3802" s="30" cm="1">
        <f t="array" ref="L3802">_xlfn.IFS(
    AND(FACT_ORDERS[[#This Row],[DeliveryMehtod]]="shippment",FACT_ORDERS[[#This Row],[TotalAmount]]&gt;=200), 0,
    AND(FACT_ORDERS[[#This Row],[DeliveryMehtod]]="pickup"), 15,
    AND(FACT_ORDERS[[#This Row],[DeliveryMehtod]]="shippment",FACT_ORDERS[[#This Row],[TotalAmount]]&lt;200), 35
)</f>
        <v>15</v>
      </c>
      <c r="M3802" s="12" t="str" cm="1">
        <f t="array" ref="M3802">_xlfn.IFS(
    SUMIFS(FACT_ORDERS[TotalAmount], FACT_ORDERS[WD_CUSTOMERS],FACT_ORDERS[[#This Row],[WD_CUSTOMERS]])&gt;=15000, "VIP",
    SUMIFS(FACT_ORDERS[TotalAmount], FACT_ORDERS[WD_CUSTOMERS],FACT_ORDERS[[#This Row],[WD_CUSTOMERS]])&gt;=8000, "Premium",
    TRUE, "Regular"
)</f>
        <v>Premium</v>
      </c>
      <c r="N3802" s="32" cm="1">
        <f t="array" ref="N3802">_xlfn.IFS(
   FACT_ORDERS[[#This Row],[TypeOfClient]]="VIP", 0.2,
   FACT_ORDERS[[#This Row],[TypeOfClient]]="Premium", 0.1,
   TRUE, 0
)</f>
        <v>0.1</v>
      </c>
      <c r="O3802" s="31" cm="1">
        <f t="array" ref="O3802">_xlfn.IFS(
   FACT_ORDERS[[#This Row],[TotalAmount]]&gt;1500, 0.15,
   FACT_ORDERS[[#This Row],[TotalAmount]]&gt;1000, 0.1,
   FACT_ORDERS[[#This Row],[TotalAmount]]&gt;500, 0.05,
   TRUE, 0
)</f>
        <v>0.05</v>
      </c>
      <c r="P3802" s="28">
        <f xml:space="preserve"> FACT_ORDERS[[#This Row],[TotalAmount]] * (1 - (FACT_ORDERS[[#This Row],[ClientDiscount]] + FACT_ORDERS[[#This Row],[OrderDiscount]]) )</f>
        <v>510</v>
      </c>
      <c r="Q3802" s="28">
        <f>FACT_ORDERS[[#This Row],[TotalAmountWithDiscount]]+FACT_ORDERS[[#This Row],[DeliveryCost]]</f>
        <v>525</v>
      </c>
      <c r="R3802" s="35">
        <v>45521</v>
      </c>
      <c r="S3802" s="35" t="str">
        <f>IF(NETWORKDAYS(FACT_ORDERS[[#This Row],[Order-Date]], FACT_ORDERS[[#This Row],[ArrivalDate ]]) &gt; 10, "Late", "On Time")</f>
        <v>On Time</v>
      </c>
    </row>
    <row r="3803" spans="1:19" x14ac:dyDescent="0.3">
      <c r="A3803" s="12">
        <v>8801</v>
      </c>
      <c r="B3803" s="12">
        <v>243</v>
      </c>
      <c r="C3803" s="12">
        <v>10417</v>
      </c>
      <c r="D3803" s="12">
        <v>3802</v>
      </c>
      <c r="E3803" s="12" t="s">
        <v>243</v>
      </c>
      <c r="F3803" s="13">
        <v>45512</v>
      </c>
      <c r="G3803" s="26" t="s">
        <v>14082</v>
      </c>
      <c r="H3803" s="12">
        <v>35</v>
      </c>
      <c r="I3803" s="28">
        <f>VLOOKUP(B:B,DIM_PRODUCTS!A:F,5,FALSE)</f>
        <v>22</v>
      </c>
      <c r="J3803" s="28">
        <f>FACT_ORDERS[[#This Row],[ProductPrice]]*FACT_ORDERS[[#This Row],[Quantity]]</f>
        <v>770</v>
      </c>
      <c r="K3803" s="12" t="str">
        <f>VLOOKUP(C:C,DIM_CUSTOMERS!A:G,7,FALSE)</f>
        <v>Canada</v>
      </c>
      <c r="L3803" s="30" cm="1">
        <f t="array" ref="L3803">_xlfn.IFS(
    AND(FACT_ORDERS[[#This Row],[DeliveryMehtod]]="shippment",FACT_ORDERS[[#This Row],[TotalAmount]]&gt;=200), 0,
    AND(FACT_ORDERS[[#This Row],[DeliveryMehtod]]="pickup"), 15,
    AND(FACT_ORDERS[[#This Row],[DeliveryMehtod]]="shippment",FACT_ORDERS[[#This Row],[TotalAmount]]&lt;200), 35
)</f>
        <v>15</v>
      </c>
      <c r="M3803" s="12" t="str" cm="1">
        <f t="array" ref="M3803">_xlfn.IFS(
    SUMIFS(FACT_ORDERS[TotalAmount], FACT_ORDERS[WD_CUSTOMERS],FACT_ORDERS[[#This Row],[WD_CUSTOMERS]])&gt;=15000, "VIP",
    SUMIFS(FACT_ORDERS[TotalAmount], FACT_ORDERS[WD_CUSTOMERS],FACT_ORDERS[[#This Row],[WD_CUSTOMERS]])&gt;=8000, "Premium",
    TRUE, "Regular"
)</f>
        <v>Premium</v>
      </c>
      <c r="N3803" s="32" cm="1">
        <f t="array" ref="N3803">_xlfn.IFS(
   FACT_ORDERS[[#This Row],[TypeOfClient]]="VIP", 0.2,
   FACT_ORDERS[[#This Row],[TypeOfClient]]="Premium", 0.1,
   TRUE, 0
)</f>
        <v>0.1</v>
      </c>
      <c r="O3803" s="31" cm="1">
        <f t="array" ref="O3803">_xlfn.IFS(
   FACT_ORDERS[[#This Row],[TotalAmount]]&gt;1500, 0.15,
   FACT_ORDERS[[#This Row],[TotalAmount]]&gt;1000, 0.1,
   FACT_ORDERS[[#This Row],[TotalAmount]]&gt;500, 0.05,
   TRUE, 0
)</f>
        <v>0.05</v>
      </c>
      <c r="P3803" s="28">
        <f xml:space="preserve"> FACT_ORDERS[[#This Row],[TotalAmount]] * (1 - (FACT_ORDERS[[#This Row],[ClientDiscount]] + FACT_ORDERS[[#This Row],[OrderDiscount]]) )</f>
        <v>654.5</v>
      </c>
      <c r="Q3803" s="28">
        <f>FACT_ORDERS[[#This Row],[TotalAmountWithDiscount]]+FACT_ORDERS[[#This Row],[DeliveryCost]]</f>
        <v>669.5</v>
      </c>
      <c r="R3803" s="35">
        <v>45519</v>
      </c>
      <c r="S3803" s="35" t="str">
        <f>IF(NETWORKDAYS(FACT_ORDERS[[#This Row],[Order-Date]], FACT_ORDERS[[#This Row],[ArrivalDate ]]) &gt; 10, "Late", "On Time")</f>
        <v>On Time</v>
      </c>
    </row>
    <row r="3804" spans="1:19" x14ac:dyDescent="0.3">
      <c r="A3804" s="12">
        <v>8802</v>
      </c>
      <c r="B3804" s="12">
        <v>258</v>
      </c>
      <c r="C3804" s="12">
        <v>10417</v>
      </c>
      <c r="D3804" s="12">
        <v>3803</v>
      </c>
      <c r="E3804" s="12" t="s">
        <v>243</v>
      </c>
      <c r="F3804" s="13">
        <v>45487</v>
      </c>
      <c r="G3804" s="26" t="s">
        <v>14083</v>
      </c>
      <c r="H3804" s="12">
        <v>23</v>
      </c>
      <c r="I3804" s="28">
        <f>VLOOKUP(B:B,DIM_PRODUCTS!A:F,5,FALSE)</f>
        <v>24</v>
      </c>
      <c r="J3804" s="28">
        <f>FACT_ORDERS[[#This Row],[ProductPrice]]*FACT_ORDERS[[#This Row],[Quantity]]</f>
        <v>552</v>
      </c>
      <c r="K3804" s="12" t="str">
        <f>VLOOKUP(C:C,DIM_CUSTOMERS!A:G,7,FALSE)</f>
        <v>Canada</v>
      </c>
      <c r="L3804" s="30" cm="1">
        <f t="array" ref="L3804">_xlfn.IFS(
    AND(FACT_ORDERS[[#This Row],[DeliveryMehtod]]="shippment",FACT_ORDERS[[#This Row],[TotalAmount]]&gt;=200), 0,
    AND(FACT_ORDERS[[#This Row],[DeliveryMehtod]]="pickup"), 15,
    AND(FACT_ORDERS[[#This Row],[DeliveryMehtod]]="shippment",FACT_ORDERS[[#This Row],[TotalAmount]]&lt;200), 35
)</f>
        <v>15</v>
      </c>
      <c r="M3804" s="12" t="str" cm="1">
        <f t="array" ref="M3804">_xlfn.IFS(
    SUMIFS(FACT_ORDERS[TotalAmount], FACT_ORDERS[WD_CUSTOMERS],FACT_ORDERS[[#This Row],[WD_CUSTOMERS]])&gt;=15000, "VIP",
    SUMIFS(FACT_ORDERS[TotalAmount], FACT_ORDERS[WD_CUSTOMERS],FACT_ORDERS[[#This Row],[WD_CUSTOMERS]])&gt;=8000, "Premium",
    TRUE, "Regular"
)</f>
        <v>Premium</v>
      </c>
      <c r="N3804" s="32" cm="1">
        <f t="array" ref="N3804">_xlfn.IFS(
   FACT_ORDERS[[#This Row],[TypeOfClient]]="VIP", 0.2,
   FACT_ORDERS[[#This Row],[TypeOfClient]]="Premium", 0.1,
   TRUE, 0
)</f>
        <v>0.1</v>
      </c>
      <c r="O3804" s="31" cm="1">
        <f t="array" ref="O3804">_xlfn.IFS(
   FACT_ORDERS[[#This Row],[TotalAmount]]&gt;1500, 0.15,
   FACT_ORDERS[[#This Row],[TotalAmount]]&gt;1000, 0.1,
   FACT_ORDERS[[#This Row],[TotalAmount]]&gt;500, 0.05,
   TRUE, 0
)</f>
        <v>0.05</v>
      </c>
      <c r="P3804" s="28">
        <f xml:space="preserve"> FACT_ORDERS[[#This Row],[TotalAmount]] * (1 - (FACT_ORDERS[[#This Row],[ClientDiscount]] + FACT_ORDERS[[#This Row],[OrderDiscount]]) )</f>
        <v>469.2</v>
      </c>
      <c r="Q3804" s="28">
        <f>FACT_ORDERS[[#This Row],[TotalAmountWithDiscount]]+FACT_ORDERS[[#This Row],[DeliveryCost]]</f>
        <v>484.2</v>
      </c>
      <c r="R3804" s="35">
        <v>45503</v>
      </c>
      <c r="S3804" s="35" t="str">
        <f>IF(NETWORKDAYS(FACT_ORDERS[[#This Row],[Order-Date]], FACT_ORDERS[[#This Row],[ArrivalDate ]]) &gt; 10, "Late", "On Time")</f>
        <v>Late</v>
      </c>
    </row>
    <row r="3805" spans="1:19" x14ac:dyDescent="0.3">
      <c r="A3805" s="12">
        <v>8803</v>
      </c>
      <c r="B3805" s="12">
        <v>243</v>
      </c>
      <c r="C3805" s="12">
        <v>10417</v>
      </c>
      <c r="D3805" s="12">
        <v>3804</v>
      </c>
      <c r="E3805" s="12" t="s">
        <v>244</v>
      </c>
      <c r="F3805" s="13">
        <v>45487</v>
      </c>
      <c r="G3805" s="26" t="s">
        <v>14084</v>
      </c>
      <c r="H3805" s="12">
        <v>36</v>
      </c>
      <c r="I3805" s="28">
        <f>VLOOKUP(B:B,DIM_PRODUCTS!A:F,5,FALSE)</f>
        <v>22</v>
      </c>
      <c r="J3805" s="28">
        <f>FACT_ORDERS[[#This Row],[ProductPrice]]*FACT_ORDERS[[#This Row],[Quantity]]</f>
        <v>792</v>
      </c>
      <c r="K3805" s="12" t="str">
        <f>VLOOKUP(C:C,DIM_CUSTOMERS!A:G,7,FALSE)</f>
        <v>Canada</v>
      </c>
      <c r="L3805" s="30" cm="1">
        <f t="array" ref="L3805">_xlfn.IFS(
    AND(FACT_ORDERS[[#This Row],[DeliveryMehtod]]="shippment",FACT_ORDERS[[#This Row],[TotalAmount]]&gt;=200), 0,
    AND(FACT_ORDERS[[#This Row],[DeliveryMehtod]]="pickup"), 15,
    AND(FACT_ORDERS[[#This Row],[DeliveryMehtod]]="shippment",FACT_ORDERS[[#This Row],[TotalAmount]]&lt;200), 35
)</f>
        <v>0</v>
      </c>
      <c r="M3805" s="12" t="str" cm="1">
        <f t="array" ref="M3805">_xlfn.IFS(
    SUMIFS(FACT_ORDERS[TotalAmount], FACT_ORDERS[WD_CUSTOMERS],FACT_ORDERS[[#This Row],[WD_CUSTOMERS]])&gt;=15000, "VIP",
    SUMIFS(FACT_ORDERS[TotalAmount], FACT_ORDERS[WD_CUSTOMERS],FACT_ORDERS[[#This Row],[WD_CUSTOMERS]])&gt;=8000, "Premium",
    TRUE, "Regular"
)</f>
        <v>Premium</v>
      </c>
      <c r="N3805" s="32" cm="1">
        <f t="array" ref="N3805">_xlfn.IFS(
   FACT_ORDERS[[#This Row],[TypeOfClient]]="VIP", 0.2,
   FACT_ORDERS[[#This Row],[TypeOfClient]]="Premium", 0.1,
   TRUE, 0
)</f>
        <v>0.1</v>
      </c>
      <c r="O3805" s="31" cm="1">
        <f t="array" ref="O3805">_xlfn.IFS(
   FACT_ORDERS[[#This Row],[TotalAmount]]&gt;1500, 0.15,
   FACT_ORDERS[[#This Row],[TotalAmount]]&gt;1000, 0.1,
   FACT_ORDERS[[#This Row],[TotalAmount]]&gt;500, 0.05,
   TRUE, 0
)</f>
        <v>0.05</v>
      </c>
      <c r="P3805" s="28">
        <f xml:space="preserve"> FACT_ORDERS[[#This Row],[TotalAmount]] * (1 - (FACT_ORDERS[[#This Row],[ClientDiscount]] + FACT_ORDERS[[#This Row],[OrderDiscount]]) )</f>
        <v>673.19999999999993</v>
      </c>
      <c r="Q3805" s="28">
        <f>FACT_ORDERS[[#This Row],[TotalAmountWithDiscount]]+FACT_ORDERS[[#This Row],[DeliveryCost]]</f>
        <v>673.19999999999993</v>
      </c>
      <c r="R3805" s="35">
        <v>45499</v>
      </c>
      <c r="S3805" s="35" t="str">
        <f>IF(NETWORKDAYS(FACT_ORDERS[[#This Row],[Order-Date]], FACT_ORDERS[[#This Row],[ArrivalDate ]]) &gt; 10, "Late", "On Time")</f>
        <v>On Time</v>
      </c>
    </row>
    <row r="3806" spans="1:19" x14ac:dyDescent="0.3">
      <c r="A3806" s="12">
        <v>8804</v>
      </c>
      <c r="B3806" s="12">
        <v>210</v>
      </c>
      <c r="C3806" s="12">
        <v>10625</v>
      </c>
      <c r="D3806" s="12">
        <v>3805</v>
      </c>
      <c r="E3806" s="12" t="s">
        <v>244</v>
      </c>
      <c r="F3806" s="13">
        <v>45372</v>
      </c>
      <c r="G3806" s="26" t="s">
        <v>14085</v>
      </c>
      <c r="H3806" s="12">
        <v>24</v>
      </c>
      <c r="I3806" s="28">
        <f>VLOOKUP(B:B,DIM_PRODUCTS!A:F,5,FALSE)</f>
        <v>14</v>
      </c>
      <c r="J3806" s="28">
        <f>FACT_ORDERS[[#This Row],[ProductPrice]]*FACT_ORDERS[[#This Row],[Quantity]]</f>
        <v>336</v>
      </c>
      <c r="K3806" s="12" t="str">
        <f>VLOOKUP(C:C,DIM_CUSTOMERS!A:G,7,FALSE)</f>
        <v>France</v>
      </c>
      <c r="L3806" s="30" cm="1">
        <f t="array" ref="L3806">_xlfn.IFS(
    AND(FACT_ORDERS[[#This Row],[DeliveryMehtod]]="shippment",FACT_ORDERS[[#This Row],[TotalAmount]]&gt;=200), 0,
    AND(FACT_ORDERS[[#This Row],[DeliveryMehtod]]="pickup"), 15,
    AND(FACT_ORDERS[[#This Row],[DeliveryMehtod]]="shippment",FACT_ORDERS[[#This Row],[TotalAmount]]&lt;200), 35
)</f>
        <v>0</v>
      </c>
      <c r="M3806" s="12" t="str" cm="1">
        <f t="array" ref="M3806">_xlfn.IFS(
    SUMIFS(FACT_ORDERS[TotalAmount], FACT_ORDERS[WD_CUSTOMERS],FACT_ORDERS[[#This Row],[WD_CUSTOMERS]])&gt;=15000, "VIP",
    SUMIFS(FACT_ORDERS[TotalAmount], FACT_ORDERS[WD_CUSTOMERS],FACT_ORDERS[[#This Row],[WD_CUSTOMERS]])&gt;=8000, "Premium",
    TRUE, "Regular"
)</f>
        <v>Regular</v>
      </c>
      <c r="N3806" s="32" cm="1">
        <f t="array" ref="N3806">_xlfn.IFS(
   FACT_ORDERS[[#This Row],[TypeOfClient]]="VIP", 0.2,
   FACT_ORDERS[[#This Row],[TypeOfClient]]="Premium", 0.1,
   TRUE, 0
)</f>
        <v>0</v>
      </c>
      <c r="O3806" s="31" cm="1">
        <f t="array" ref="O3806">_xlfn.IFS(
   FACT_ORDERS[[#This Row],[TotalAmount]]&gt;1500, 0.15,
   FACT_ORDERS[[#This Row],[TotalAmount]]&gt;1000, 0.1,
   FACT_ORDERS[[#This Row],[TotalAmount]]&gt;500, 0.05,
   TRUE, 0
)</f>
        <v>0</v>
      </c>
      <c r="P3806" s="28">
        <f xml:space="preserve"> FACT_ORDERS[[#This Row],[TotalAmount]] * (1 - (FACT_ORDERS[[#This Row],[ClientDiscount]] + FACT_ORDERS[[#This Row],[OrderDiscount]]) )</f>
        <v>336</v>
      </c>
      <c r="Q3806" s="28">
        <f>FACT_ORDERS[[#This Row],[TotalAmountWithDiscount]]+FACT_ORDERS[[#This Row],[DeliveryCost]]</f>
        <v>336</v>
      </c>
      <c r="R3806" s="35">
        <v>45383</v>
      </c>
      <c r="S3806" s="35" t="str">
        <f>IF(NETWORKDAYS(FACT_ORDERS[[#This Row],[Order-Date]], FACT_ORDERS[[#This Row],[ArrivalDate ]]) &gt; 10, "Late", "On Time")</f>
        <v>On Time</v>
      </c>
    </row>
    <row r="3807" spans="1:19" x14ac:dyDescent="0.3">
      <c r="A3807" s="12">
        <v>8805</v>
      </c>
      <c r="B3807" s="12">
        <v>201</v>
      </c>
      <c r="C3807" s="12">
        <v>10625</v>
      </c>
      <c r="D3807" s="12">
        <v>3806</v>
      </c>
      <c r="E3807" s="12" t="s">
        <v>244</v>
      </c>
      <c r="F3807" s="13">
        <v>45372</v>
      </c>
      <c r="G3807" s="26" t="s">
        <v>11423</v>
      </c>
      <c r="H3807" s="12">
        <v>28</v>
      </c>
      <c r="I3807" s="28">
        <f>VLOOKUP(B:B,DIM_PRODUCTS!A:F,5,FALSE)</f>
        <v>10</v>
      </c>
      <c r="J3807" s="28">
        <f>FACT_ORDERS[[#This Row],[ProductPrice]]*FACT_ORDERS[[#This Row],[Quantity]]</f>
        <v>280</v>
      </c>
      <c r="K3807" s="12" t="str">
        <f>VLOOKUP(C:C,DIM_CUSTOMERS!A:G,7,FALSE)</f>
        <v>France</v>
      </c>
      <c r="L3807" s="30" cm="1">
        <f t="array" ref="L3807">_xlfn.IFS(
    AND(FACT_ORDERS[[#This Row],[DeliveryMehtod]]="shippment",FACT_ORDERS[[#This Row],[TotalAmount]]&gt;=200), 0,
    AND(FACT_ORDERS[[#This Row],[DeliveryMehtod]]="pickup"), 15,
    AND(FACT_ORDERS[[#This Row],[DeliveryMehtod]]="shippment",FACT_ORDERS[[#This Row],[TotalAmount]]&lt;200), 35
)</f>
        <v>0</v>
      </c>
      <c r="M3807" s="12" t="str" cm="1">
        <f t="array" ref="M3807">_xlfn.IFS(
    SUMIFS(FACT_ORDERS[TotalAmount], FACT_ORDERS[WD_CUSTOMERS],FACT_ORDERS[[#This Row],[WD_CUSTOMERS]])&gt;=15000, "VIP",
    SUMIFS(FACT_ORDERS[TotalAmount], FACT_ORDERS[WD_CUSTOMERS],FACT_ORDERS[[#This Row],[WD_CUSTOMERS]])&gt;=8000, "Premium",
    TRUE, "Regular"
)</f>
        <v>Regular</v>
      </c>
      <c r="N3807" s="32" cm="1">
        <f t="array" ref="N3807">_xlfn.IFS(
   FACT_ORDERS[[#This Row],[TypeOfClient]]="VIP", 0.2,
   FACT_ORDERS[[#This Row],[TypeOfClient]]="Premium", 0.1,
   TRUE, 0
)</f>
        <v>0</v>
      </c>
      <c r="O3807" s="31" cm="1">
        <f t="array" ref="O3807">_xlfn.IFS(
   FACT_ORDERS[[#This Row],[TotalAmount]]&gt;1500, 0.15,
   FACT_ORDERS[[#This Row],[TotalAmount]]&gt;1000, 0.1,
   FACT_ORDERS[[#This Row],[TotalAmount]]&gt;500, 0.05,
   TRUE, 0
)</f>
        <v>0</v>
      </c>
      <c r="P3807" s="28">
        <f xml:space="preserve"> FACT_ORDERS[[#This Row],[TotalAmount]] * (1 - (FACT_ORDERS[[#This Row],[ClientDiscount]] + FACT_ORDERS[[#This Row],[OrderDiscount]]) )</f>
        <v>280</v>
      </c>
      <c r="Q3807" s="28">
        <f>FACT_ORDERS[[#This Row],[TotalAmountWithDiscount]]+FACT_ORDERS[[#This Row],[DeliveryCost]]</f>
        <v>280</v>
      </c>
      <c r="R3807" s="35">
        <v>45381</v>
      </c>
      <c r="S3807" s="35" t="str">
        <f>IF(NETWORKDAYS(FACT_ORDERS[[#This Row],[Order-Date]], FACT_ORDERS[[#This Row],[ArrivalDate ]]) &gt; 10, "Late", "On Time")</f>
        <v>On Time</v>
      </c>
    </row>
    <row r="3808" spans="1:19" x14ac:dyDescent="0.3">
      <c r="A3808" s="12">
        <v>8806</v>
      </c>
      <c r="B3808" s="12">
        <v>210</v>
      </c>
      <c r="C3808" s="12">
        <v>10625</v>
      </c>
      <c r="D3808" s="12">
        <v>3807</v>
      </c>
      <c r="E3808" s="12" t="s">
        <v>243</v>
      </c>
      <c r="F3808" s="13">
        <v>45109</v>
      </c>
      <c r="G3808" s="26" t="s">
        <v>3752</v>
      </c>
      <c r="H3808" s="12">
        <v>18</v>
      </c>
      <c r="I3808" s="28">
        <f>VLOOKUP(B:B,DIM_PRODUCTS!A:F,5,FALSE)</f>
        <v>14</v>
      </c>
      <c r="J3808" s="28">
        <f>FACT_ORDERS[[#This Row],[ProductPrice]]*FACT_ORDERS[[#This Row],[Quantity]]</f>
        <v>252</v>
      </c>
      <c r="K3808" s="12" t="str">
        <f>VLOOKUP(C:C,DIM_CUSTOMERS!A:G,7,FALSE)</f>
        <v>France</v>
      </c>
      <c r="L3808" s="30" cm="1">
        <f t="array" ref="L3808">_xlfn.IFS(
    AND(FACT_ORDERS[[#This Row],[DeliveryMehtod]]="shippment",FACT_ORDERS[[#This Row],[TotalAmount]]&gt;=200), 0,
    AND(FACT_ORDERS[[#This Row],[DeliveryMehtod]]="pickup"), 15,
    AND(FACT_ORDERS[[#This Row],[DeliveryMehtod]]="shippment",FACT_ORDERS[[#This Row],[TotalAmount]]&lt;200), 35
)</f>
        <v>15</v>
      </c>
      <c r="M3808" s="12" t="str" cm="1">
        <f t="array" ref="M3808">_xlfn.IFS(
    SUMIFS(FACT_ORDERS[TotalAmount], FACT_ORDERS[WD_CUSTOMERS],FACT_ORDERS[[#This Row],[WD_CUSTOMERS]])&gt;=15000, "VIP",
    SUMIFS(FACT_ORDERS[TotalAmount], FACT_ORDERS[WD_CUSTOMERS],FACT_ORDERS[[#This Row],[WD_CUSTOMERS]])&gt;=8000, "Premium",
    TRUE, "Regular"
)</f>
        <v>Regular</v>
      </c>
      <c r="N3808" s="32" cm="1">
        <f t="array" ref="N3808">_xlfn.IFS(
   FACT_ORDERS[[#This Row],[TypeOfClient]]="VIP", 0.2,
   FACT_ORDERS[[#This Row],[TypeOfClient]]="Premium", 0.1,
   TRUE, 0
)</f>
        <v>0</v>
      </c>
      <c r="O3808" s="31" cm="1">
        <f t="array" ref="O3808">_xlfn.IFS(
   FACT_ORDERS[[#This Row],[TotalAmount]]&gt;1500, 0.15,
   FACT_ORDERS[[#This Row],[TotalAmount]]&gt;1000, 0.1,
   FACT_ORDERS[[#This Row],[TotalAmount]]&gt;500, 0.05,
   TRUE, 0
)</f>
        <v>0</v>
      </c>
      <c r="P3808" s="28">
        <f xml:space="preserve"> FACT_ORDERS[[#This Row],[TotalAmount]] * (1 - (FACT_ORDERS[[#This Row],[ClientDiscount]] + FACT_ORDERS[[#This Row],[OrderDiscount]]) )</f>
        <v>252</v>
      </c>
      <c r="Q3808" s="28">
        <f>FACT_ORDERS[[#This Row],[TotalAmountWithDiscount]]+FACT_ORDERS[[#This Row],[DeliveryCost]]</f>
        <v>267</v>
      </c>
      <c r="R3808" s="35">
        <v>45117</v>
      </c>
      <c r="S3808" s="35" t="str">
        <f>IF(NETWORKDAYS(FACT_ORDERS[[#This Row],[Order-Date]], FACT_ORDERS[[#This Row],[ArrivalDate ]]) &gt; 10, "Late", "On Time")</f>
        <v>On Time</v>
      </c>
    </row>
    <row r="3809" spans="1:19" x14ac:dyDescent="0.3">
      <c r="A3809" s="12">
        <v>8807</v>
      </c>
      <c r="B3809" s="12">
        <v>201</v>
      </c>
      <c r="C3809" s="12">
        <v>10625</v>
      </c>
      <c r="D3809" s="12">
        <v>3808</v>
      </c>
      <c r="E3809" s="12" t="s">
        <v>243</v>
      </c>
      <c r="F3809" s="13">
        <v>45109</v>
      </c>
      <c r="G3809" s="26" t="s">
        <v>4325</v>
      </c>
      <c r="H3809" s="12">
        <v>28</v>
      </c>
      <c r="I3809" s="28">
        <f>VLOOKUP(B:B,DIM_PRODUCTS!A:F,5,FALSE)</f>
        <v>10</v>
      </c>
      <c r="J3809" s="28">
        <f>FACT_ORDERS[[#This Row],[ProductPrice]]*FACT_ORDERS[[#This Row],[Quantity]]</f>
        <v>280</v>
      </c>
      <c r="K3809" s="12" t="str">
        <f>VLOOKUP(C:C,DIM_CUSTOMERS!A:G,7,FALSE)</f>
        <v>France</v>
      </c>
      <c r="L3809" s="30" cm="1">
        <f t="array" ref="L3809">_xlfn.IFS(
    AND(FACT_ORDERS[[#This Row],[DeliveryMehtod]]="shippment",FACT_ORDERS[[#This Row],[TotalAmount]]&gt;=200), 0,
    AND(FACT_ORDERS[[#This Row],[DeliveryMehtod]]="pickup"), 15,
    AND(FACT_ORDERS[[#This Row],[DeliveryMehtod]]="shippment",FACT_ORDERS[[#This Row],[TotalAmount]]&lt;200), 35
)</f>
        <v>15</v>
      </c>
      <c r="M3809" s="12" t="str" cm="1">
        <f t="array" ref="M3809">_xlfn.IFS(
    SUMIFS(FACT_ORDERS[TotalAmount], FACT_ORDERS[WD_CUSTOMERS],FACT_ORDERS[[#This Row],[WD_CUSTOMERS]])&gt;=15000, "VIP",
    SUMIFS(FACT_ORDERS[TotalAmount], FACT_ORDERS[WD_CUSTOMERS],FACT_ORDERS[[#This Row],[WD_CUSTOMERS]])&gt;=8000, "Premium",
    TRUE, "Regular"
)</f>
        <v>Regular</v>
      </c>
      <c r="N3809" s="32" cm="1">
        <f t="array" ref="N3809">_xlfn.IFS(
   FACT_ORDERS[[#This Row],[TypeOfClient]]="VIP", 0.2,
   FACT_ORDERS[[#This Row],[TypeOfClient]]="Premium", 0.1,
   TRUE, 0
)</f>
        <v>0</v>
      </c>
      <c r="O3809" s="31" cm="1">
        <f t="array" ref="O3809">_xlfn.IFS(
   FACT_ORDERS[[#This Row],[TotalAmount]]&gt;1500, 0.15,
   FACT_ORDERS[[#This Row],[TotalAmount]]&gt;1000, 0.1,
   FACT_ORDERS[[#This Row],[TotalAmount]]&gt;500, 0.05,
   TRUE, 0
)</f>
        <v>0</v>
      </c>
      <c r="P3809" s="28">
        <f xml:space="preserve"> FACT_ORDERS[[#This Row],[TotalAmount]] * (1 - (FACT_ORDERS[[#This Row],[ClientDiscount]] + FACT_ORDERS[[#This Row],[OrderDiscount]]) )</f>
        <v>280</v>
      </c>
      <c r="Q3809" s="28">
        <f>FACT_ORDERS[[#This Row],[TotalAmountWithDiscount]]+FACT_ORDERS[[#This Row],[DeliveryCost]]</f>
        <v>295</v>
      </c>
      <c r="R3809" s="35">
        <v>45116</v>
      </c>
      <c r="S3809" s="35" t="str">
        <f>IF(NETWORKDAYS(FACT_ORDERS[[#This Row],[Order-Date]], FACT_ORDERS[[#This Row],[ArrivalDate ]]) &gt; 10, "Late", "On Time")</f>
        <v>On Time</v>
      </c>
    </row>
    <row r="3810" spans="1:19" x14ac:dyDescent="0.3">
      <c r="A3810" s="12">
        <v>8808</v>
      </c>
      <c r="B3810" s="12">
        <v>210</v>
      </c>
      <c r="C3810" s="12">
        <v>10625</v>
      </c>
      <c r="D3810" s="12">
        <v>3809</v>
      </c>
      <c r="E3810" s="12" t="s">
        <v>244</v>
      </c>
      <c r="F3810" s="13">
        <v>45116</v>
      </c>
      <c r="G3810" s="26" t="s">
        <v>13232</v>
      </c>
      <c r="H3810" s="12">
        <v>18</v>
      </c>
      <c r="I3810" s="28">
        <f>VLOOKUP(B:B,DIM_PRODUCTS!A:F,5,FALSE)</f>
        <v>14</v>
      </c>
      <c r="J3810" s="28">
        <f>FACT_ORDERS[[#This Row],[ProductPrice]]*FACT_ORDERS[[#This Row],[Quantity]]</f>
        <v>252</v>
      </c>
      <c r="K3810" s="12" t="str">
        <f>VLOOKUP(C:C,DIM_CUSTOMERS!A:G,7,FALSE)</f>
        <v>France</v>
      </c>
      <c r="L3810" s="30" cm="1">
        <f t="array" ref="L3810">_xlfn.IFS(
    AND(FACT_ORDERS[[#This Row],[DeliveryMehtod]]="shippment",FACT_ORDERS[[#This Row],[TotalAmount]]&gt;=200), 0,
    AND(FACT_ORDERS[[#This Row],[DeliveryMehtod]]="pickup"), 15,
    AND(FACT_ORDERS[[#This Row],[DeliveryMehtod]]="shippment",FACT_ORDERS[[#This Row],[TotalAmount]]&lt;200), 35
)</f>
        <v>0</v>
      </c>
      <c r="M3810" s="12" t="str" cm="1">
        <f t="array" ref="M3810">_xlfn.IFS(
    SUMIFS(FACT_ORDERS[TotalAmount], FACT_ORDERS[WD_CUSTOMERS],FACT_ORDERS[[#This Row],[WD_CUSTOMERS]])&gt;=15000, "VIP",
    SUMIFS(FACT_ORDERS[TotalAmount], FACT_ORDERS[WD_CUSTOMERS],FACT_ORDERS[[#This Row],[WD_CUSTOMERS]])&gt;=8000, "Premium",
    TRUE, "Regular"
)</f>
        <v>Regular</v>
      </c>
      <c r="N3810" s="32" cm="1">
        <f t="array" ref="N3810">_xlfn.IFS(
   FACT_ORDERS[[#This Row],[TypeOfClient]]="VIP", 0.2,
   FACT_ORDERS[[#This Row],[TypeOfClient]]="Premium", 0.1,
   TRUE, 0
)</f>
        <v>0</v>
      </c>
      <c r="O3810" s="31" cm="1">
        <f t="array" ref="O3810">_xlfn.IFS(
   FACT_ORDERS[[#This Row],[TotalAmount]]&gt;1500, 0.15,
   FACT_ORDERS[[#This Row],[TotalAmount]]&gt;1000, 0.1,
   FACT_ORDERS[[#This Row],[TotalAmount]]&gt;500, 0.05,
   TRUE, 0
)</f>
        <v>0</v>
      </c>
      <c r="P3810" s="28">
        <f xml:space="preserve"> FACT_ORDERS[[#This Row],[TotalAmount]] * (1 - (FACT_ORDERS[[#This Row],[ClientDiscount]] + FACT_ORDERS[[#This Row],[OrderDiscount]]) )</f>
        <v>252</v>
      </c>
      <c r="Q3810" s="28">
        <f>FACT_ORDERS[[#This Row],[TotalAmountWithDiscount]]+FACT_ORDERS[[#This Row],[DeliveryCost]]</f>
        <v>252</v>
      </c>
      <c r="R3810" s="35">
        <v>45125</v>
      </c>
      <c r="S3810" s="35" t="str">
        <f>IF(NETWORKDAYS(FACT_ORDERS[[#This Row],[Order-Date]], FACT_ORDERS[[#This Row],[ArrivalDate ]]) &gt; 10, "Late", "On Time")</f>
        <v>On Time</v>
      </c>
    </row>
    <row r="3811" spans="1:19" x14ac:dyDescent="0.3">
      <c r="A3811" s="12">
        <v>8809</v>
      </c>
      <c r="B3811" s="12">
        <v>201</v>
      </c>
      <c r="C3811" s="12">
        <v>10625</v>
      </c>
      <c r="D3811" s="12">
        <v>3810</v>
      </c>
      <c r="E3811" s="12" t="s">
        <v>243</v>
      </c>
      <c r="F3811" s="13">
        <v>45116</v>
      </c>
      <c r="G3811" s="26" t="s">
        <v>14086</v>
      </c>
      <c r="H3811" s="12">
        <v>18</v>
      </c>
      <c r="I3811" s="28">
        <f>VLOOKUP(B:B,DIM_PRODUCTS!A:F,5,FALSE)</f>
        <v>10</v>
      </c>
      <c r="J3811" s="28">
        <f>FACT_ORDERS[[#This Row],[ProductPrice]]*FACT_ORDERS[[#This Row],[Quantity]]</f>
        <v>180</v>
      </c>
      <c r="K3811" s="12" t="str">
        <f>VLOOKUP(C:C,DIM_CUSTOMERS!A:G,7,FALSE)</f>
        <v>France</v>
      </c>
      <c r="L3811" s="30" cm="1">
        <f t="array" ref="L3811">_xlfn.IFS(
    AND(FACT_ORDERS[[#This Row],[DeliveryMehtod]]="shippment",FACT_ORDERS[[#This Row],[TotalAmount]]&gt;=200), 0,
    AND(FACT_ORDERS[[#This Row],[DeliveryMehtod]]="pickup"), 15,
    AND(FACT_ORDERS[[#This Row],[DeliveryMehtod]]="shippment",FACT_ORDERS[[#This Row],[TotalAmount]]&lt;200), 35
)</f>
        <v>15</v>
      </c>
      <c r="M3811" s="12" t="str" cm="1">
        <f t="array" ref="M3811">_xlfn.IFS(
    SUMIFS(FACT_ORDERS[TotalAmount], FACT_ORDERS[WD_CUSTOMERS],FACT_ORDERS[[#This Row],[WD_CUSTOMERS]])&gt;=15000, "VIP",
    SUMIFS(FACT_ORDERS[TotalAmount], FACT_ORDERS[WD_CUSTOMERS],FACT_ORDERS[[#This Row],[WD_CUSTOMERS]])&gt;=8000, "Premium",
    TRUE, "Regular"
)</f>
        <v>Regular</v>
      </c>
      <c r="N3811" s="32" cm="1">
        <f t="array" ref="N3811">_xlfn.IFS(
   FACT_ORDERS[[#This Row],[TypeOfClient]]="VIP", 0.2,
   FACT_ORDERS[[#This Row],[TypeOfClient]]="Premium", 0.1,
   TRUE, 0
)</f>
        <v>0</v>
      </c>
      <c r="O3811" s="31" cm="1">
        <f t="array" ref="O3811">_xlfn.IFS(
   FACT_ORDERS[[#This Row],[TotalAmount]]&gt;1500, 0.15,
   FACT_ORDERS[[#This Row],[TotalAmount]]&gt;1000, 0.1,
   FACT_ORDERS[[#This Row],[TotalAmount]]&gt;500, 0.05,
   TRUE, 0
)</f>
        <v>0</v>
      </c>
      <c r="P3811" s="28">
        <f xml:space="preserve"> FACT_ORDERS[[#This Row],[TotalAmount]] * (1 - (FACT_ORDERS[[#This Row],[ClientDiscount]] + FACT_ORDERS[[#This Row],[OrderDiscount]]) )</f>
        <v>180</v>
      </c>
      <c r="Q3811" s="28">
        <f>FACT_ORDERS[[#This Row],[TotalAmountWithDiscount]]+FACT_ORDERS[[#This Row],[DeliveryCost]]</f>
        <v>195</v>
      </c>
      <c r="R3811" s="35">
        <v>45124</v>
      </c>
      <c r="S3811" s="35" t="str">
        <f>IF(NETWORKDAYS(FACT_ORDERS[[#This Row],[Order-Date]], FACT_ORDERS[[#This Row],[ArrivalDate ]]) &gt; 10, "Late", "On Time")</f>
        <v>On Time</v>
      </c>
    </row>
    <row r="3812" spans="1:19" x14ac:dyDescent="0.3">
      <c r="A3812" s="12">
        <v>8810</v>
      </c>
      <c r="B3812" s="12">
        <v>210</v>
      </c>
      <c r="C3812" s="12">
        <v>10625</v>
      </c>
      <c r="D3812" s="12">
        <v>3811</v>
      </c>
      <c r="E3812" s="12" t="s">
        <v>243</v>
      </c>
      <c r="F3812" s="13">
        <v>45492</v>
      </c>
      <c r="G3812" s="26" t="s">
        <v>10972</v>
      </c>
      <c r="H3812" s="12">
        <v>20</v>
      </c>
      <c r="I3812" s="28">
        <f>VLOOKUP(B:B,DIM_PRODUCTS!A:F,5,FALSE)</f>
        <v>14</v>
      </c>
      <c r="J3812" s="28">
        <f>FACT_ORDERS[[#This Row],[ProductPrice]]*FACT_ORDERS[[#This Row],[Quantity]]</f>
        <v>280</v>
      </c>
      <c r="K3812" s="12" t="str">
        <f>VLOOKUP(C:C,DIM_CUSTOMERS!A:G,7,FALSE)</f>
        <v>France</v>
      </c>
      <c r="L3812" s="30" cm="1">
        <f t="array" ref="L3812">_xlfn.IFS(
    AND(FACT_ORDERS[[#This Row],[DeliveryMehtod]]="shippment",FACT_ORDERS[[#This Row],[TotalAmount]]&gt;=200), 0,
    AND(FACT_ORDERS[[#This Row],[DeliveryMehtod]]="pickup"), 15,
    AND(FACT_ORDERS[[#This Row],[DeliveryMehtod]]="shippment",FACT_ORDERS[[#This Row],[TotalAmount]]&lt;200), 35
)</f>
        <v>15</v>
      </c>
      <c r="M3812" s="12" t="str" cm="1">
        <f t="array" ref="M3812">_xlfn.IFS(
    SUMIFS(FACT_ORDERS[TotalAmount], FACT_ORDERS[WD_CUSTOMERS],FACT_ORDERS[[#This Row],[WD_CUSTOMERS]])&gt;=15000, "VIP",
    SUMIFS(FACT_ORDERS[TotalAmount], FACT_ORDERS[WD_CUSTOMERS],FACT_ORDERS[[#This Row],[WD_CUSTOMERS]])&gt;=8000, "Premium",
    TRUE, "Regular"
)</f>
        <v>Regular</v>
      </c>
      <c r="N3812" s="32" cm="1">
        <f t="array" ref="N3812">_xlfn.IFS(
   FACT_ORDERS[[#This Row],[TypeOfClient]]="VIP", 0.2,
   FACT_ORDERS[[#This Row],[TypeOfClient]]="Premium", 0.1,
   TRUE, 0
)</f>
        <v>0</v>
      </c>
      <c r="O3812" s="31" cm="1">
        <f t="array" ref="O3812">_xlfn.IFS(
   FACT_ORDERS[[#This Row],[TotalAmount]]&gt;1500, 0.15,
   FACT_ORDERS[[#This Row],[TotalAmount]]&gt;1000, 0.1,
   FACT_ORDERS[[#This Row],[TotalAmount]]&gt;500, 0.05,
   TRUE, 0
)</f>
        <v>0</v>
      </c>
      <c r="P3812" s="28">
        <f xml:space="preserve"> FACT_ORDERS[[#This Row],[TotalAmount]] * (1 - (FACT_ORDERS[[#This Row],[ClientDiscount]] + FACT_ORDERS[[#This Row],[OrderDiscount]]) )</f>
        <v>280</v>
      </c>
      <c r="Q3812" s="28">
        <f>FACT_ORDERS[[#This Row],[TotalAmountWithDiscount]]+FACT_ORDERS[[#This Row],[DeliveryCost]]</f>
        <v>295</v>
      </c>
      <c r="R3812" s="35">
        <v>45500</v>
      </c>
      <c r="S3812" s="35" t="str">
        <f>IF(NETWORKDAYS(FACT_ORDERS[[#This Row],[Order-Date]], FACT_ORDERS[[#This Row],[ArrivalDate ]]) &gt; 10, "Late", "On Time")</f>
        <v>On Time</v>
      </c>
    </row>
    <row r="3813" spans="1:19" x14ac:dyDescent="0.3">
      <c r="A3813" s="12">
        <v>8811</v>
      </c>
      <c r="B3813" s="12">
        <v>201</v>
      </c>
      <c r="C3813" s="12">
        <v>10625</v>
      </c>
      <c r="D3813" s="12">
        <v>3812</v>
      </c>
      <c r="E3813" s="12" t="s">
        <v>243</v>
      </c>
      <c r="F3813" s="13">
        <v>45492</v>
      </c>
      <c r="G3813" s="26" t="s">
        <v>14087</v>
      </c>
      <c r="H3813" s="12">
        <v>17</v>
      </c>
      <c r="I3813" s="28">
        <f>VLOOKUP(B:B,DIM_PRODUCTS!A:F,5,FALSE)</f>
        <v>10</v>
      </c>
      <c r="J3813" s="28">
        <f>FACT_ORDERS[[#This Row],[ProductPrice]]*FACT_ORDERS[[#This Row],[Quantity]]</f>
        <v>170</v>
      </c>
      <c r="K3813" s="12" t="str">
        <f>VLOOKUP(C:C,DIM_CUSTOMERS!A:G,7,FALSE)</f>
        <v>France</v>
      </c>
      <c r="L3813" s="30" cm="1">
        <f t="array" ref="L3813">_xlfn.IFS(
    AND(FACT_ORDERS[[#This Row],[DeliveryMehtod]]="shippment",FACT_ORDERS[[#This Row],[TotalAmount]]&gt;=200), 0,
    AND(FACT_ORDERS[[#This Row],[DeliveryMehtod]]="pickup"), 15,
    AND(FACT_ORDERS[[#This Row],[DeliveryMehtod]]="shippment",FACT_ORDERS[[#This Row],[TotalAmount]]&lt;200), 35
)</f>
        <v>15</v>
      </c>
      <c r="M3813" s="12" t="str" cm="1">
        <f t="array" ref="M3813">_xlfn.IFS(
    SUMIFS(FACT_ORDERS[TotalAmount], FACT_ORDERS[WD_CUSTOMERS],FACT_ORDERS[[#This Row],[WD_CUSTOMERS]])&gt;=15000, "VIP",
    SUMIFS(FACT_ORDERS[TotalAmount], FACT_ORDERS[WD_CUSTOMERS],FACT_ORDERS[[#This Row],[WD_CUSTOMERS]])&gt;=8000, "Premium",
    TRUE, "Regular"
)</f>
        <v>Regular</v>
      </c>
      <c r="N3813" s="32" cm="1">
        <f t="array" ref="N3813">_xlfn.IFS(
   FACT_ORDERS[[#This Row],[TypeOfClient]]="VIP", 0.2,
   FACT_ORDERS[[#This Row],[TypeOfClient]]="Premium", 0.1,
   TRUE, 0
)</f>
        <v>0</v>
      </c>
      <c r="O3813" s="31" cm="1">
        <f t="array" ref="O3813">_xlfn.IFS(
   FACT_ORDERS[[#This Row],[TotalAmount]]&gt;1500, 0.15,
   FACT_ORDERS[[#This Row],[TotalAmount]]&gt;1000, 0.1,
   FACT_ORDERS[[#This Row],[TotalAmount]]&gt;500, 0.05,
   TRUE, 0
)</f>
        <v>0</v>
      </c>
      <c r="P3813" s="28">
        <f xml:space="preserve"> FACT_ORDERS[[#This Row],[TotalAmount]] * (1 - (FACT_ORDERS[[#This Row],[ClientDiscount]] + FACT_ORDERS[[#This Row],[OrderDiscount]]) )</f>
        <v>170</v>
      </c>
      <c r="Q3813" s="28">
        <f>FACT_ORDERS[[#This Row],[TotalAmountWithDiscount]]+FACT_ORDERS[[#This Row],[DeliveryCost]]</f>
        <v>185</v>
      </c>
      <c r="R3813" s="35">
        <v>45499</v>
      </c>
      <c r="S3813" s="35" t="str">
        <f>IF(NETWORKDAYS(FACT_ORDERS[[#This Row],[Order-Date]], FACT_ORDERS[[#This Row],[ArrivalDate ]]) &gt; 10, "Late", "On Time")</f>
        <v>On Time</v>
      </c>
    </row>
    <row r="3814" spans="1:19" x14ac:dyDescent="0.3">
      <c r="A3814" s="12">
        <v>8812</v>
      </c>
      <c r="B3814" s="12">
        <v>253</v>
      </c>
      <c r="C3814" s="12">
        <v>10015</v>
      </c>
      <c r="D3814" s="12">
        <v>3813</v>
      </c>
      <c r="E3814" s="12" t="s">
        <v>244</v>
      </c>
      <c r="F3814" s="13">
        <v>45032</v>
      </c>
      <c r="G3814" s="26" t="s">
        <v>3932</v>
      </c>
      <c r="H3814" s="12">
        <v>44</v>
      </c>
      <c r="I3814" s="28">
        <f>VLOOKUP(B:B,DIM_PRODUCTS!A:F,5,FALSE)</f>
        <v>11</v>
      </c>
      <c r="J3814" s="28">
        <f>FACT_ORDERS[[#This Row],[ProductPrice]]*FACT_ORDERS[[#This Row],[Quantity]]</f>
        <v>484</v>
      </c>
      <c r="K3814" s="12" t="str">
        <f>VLOOKUP(C:C,DIM_CUSTOMERS!A:G,7,FALSE)</f>
        <v>Mexico</v>
      </c>
      <c r="L3814" s="30" cm="1">
        <f t="array" ref="L3814">_xlfn.IFS(
    AND(FACT_ORDERS[[#This Row],[DeliveryMehtod]]="shippment",FACT_ORDERS[[#This Row],[TotalAmount]]&gt;=200), 0,
    AND(FACT_ORDERS[[#This Row],[DeliveryMehtod]]="pickup"), 15,
    AND(FACT_ORDERS[[#This Row],[DeliveryMehtod]]="shippment",FACT_ORDERS[[#This Row],[TotalAmount]]&lt;200), 35
)</f>
        <v>0</v>
      </c>
      <c r="M3814" s="12" t="str" cm="1">
        <f t="array" ref="M3814">_xlfn.IFS(
    SUMIFS(FACT_ORDERS[TotalAmount], FACT_ORDERS[WD_CUSTOMERS],FACT_ORDERS[[#This Row],[WD_CUSTOMERS]])&gt;=15000, "VIP",
    SUMIFS(FACT_ORDERS[TotalAmount], FACT_ORDERS[WD_CUSTOMERS],FACT_ORDERS[[#This Row],[WD_CUSTOMERS]])&gt;=8000, "Premium",
    TRUE, "Regular"
)</f>
        <v>Regular</v>
      </c>
      <c r="N3814" s="32" cm="1">
        <f t="array" ref="N3814">_xlfn.IFS(
   FACT_ORDERS[[#This Row],[TypeOfClient]]="VIP", 0.2,
   FACT_ORDERS[[#This Row],[TypeOfClient]]="Premium", 0.1,
   TRUE, 0
)</f>
        <v>0</v>
      </c>
      <c r="O3814" s="31" cm="1">
        <f t="array" ref="O3814">_xlfn.IFS(
   FACT_ORDERS[[#This Row],[TotalAmount]]&gt;1500, 0.15,
   FACT_ORDERS[[#This Row],[TotalAmount]]&gt;1000, 0.1,
   FACT_ORDERS[[#This Row],[TotalAmount]]&gt;500, 0.05,
   TRUE, 0
)</f>
        <v>0</v>
      </c>
      <c r="P3814" s="28">
        <f xml:space="preserve"> FACT_ORDERS[[#This Row],[TotalAmount]] * (1 - (FACT_ORDERS[[#This Row],[ClientDiscount]] + FACT_ORDERS[[#This Row],[OrderDiscount]]) )</f>
        <v>484</v>
      </c>
      <c r="Q3814" s="28">
        <f>FACT_ORDERS[[#This Row],[TotalAmountWithDiscount]]+FACT_ORDERS[[#This Row],[DeliveryCost]]</f>
        <v>484</v>
      </c>
      <c r="R3814" s="35">
        <v>45041</v>
      </c>
      <c r="S3814" s="35" t="str">
        <f>IF(NETWORKDAYS(FACT_ORDERS[[#This Row],[Order-Date]], FACT_ORDERS[[#This Row],[ArrivalDate ]]) &gt; 10, "Late", "On Time")</f>
        <v>On Time</v>
      </c>
    </row>
    <row r="3815" spans="1:19" x14ac:dyDescent="0.3">
      <c r="A3815" s="12">
        <v>8813</v>
      </c>
      <c r="B3815" s="12">
        <v>253</v>
      </c>
      <c r="C3815" s="12">
        <v>10015</v>
      </c>
      <c r="D3815" s="12">
        <v>3814</v>
      </c>
      <c r="E3815" s="12" t="s">
        <v>244</v>
      </c>
      <c r="F3815" s="13">
        <v>45372</v>
      </c>
      <c r="G3815" s="26" t="s">
        <v>14088</v>
      </c>
      <c r="H3815" s="12">
        <v>42</v>
      </c>
      <c r="I3815" s="28">
        <f>VLOOKUP(B:B,DIM_PRODUCTS!A:F,5,FALSE)</f>
        <v>11</v>
      </c>
      <c r="J3815" s="28">
        <f>FACT_ORDERS[[#This Row],[ProductPrice]]*FACT_ORDERS[[#This Row],[Quantity]]</f>
        <v>462</v>
      </c>
      <c r="K3815" s="12" t="str">
        <f>VLOOKUP(C:C,DIM_CUSTOMERS!A:G,7,FALSE)</f>
        <v>Mexico</v>
      </c>
      <c r="L3815" s="30" cm="1">
        <f t="array" ref="L3815">_xlfn.IFS(
    AND(FACT_ORDERS[[#This Row],[DeliveryMehtod]]="shippment",FACT_ORDERS[[#This Row],[TotalAmount]]&gt;=200), 0,
    AND(FACT_ORDERS[[#This Row],[DeliveryMehtod]]="pickup"), 15,
    AND(FACT_ORDERS[[#This Row],[DeliveryMehtod]]="shippment",FACT_ORDERS[[#This Row],[TotalAmount]]&lt;200), 35
)</f>
        <v>0</v>
      </c>
      <c r="M3815" s="12" t="str" cm="1">
        <f t="array" ref="M3815">_xlfn.IFS(
    SUMIFS(FACT_ORDERS[TotalAmount], FACT_ORDERS[WD_CUSTOMERS],FACT_ORDERS[[#This Row],[WD_CUSTOMERS]])&gt;=15000, "VIP",
    SUMIFS(FACT_ORDERS[TotalAmount], FACT_ORDERS[WD_CUSTOMERS],FACT_ORDERS[[#This Row],[WD_CUSTOMERS]])&gt;=8000, "Premium",
    TRUE, "Regular"
)</f>
        <v>Regular</v>
      </c>
      <c r="N3815" s="32" cm="1">
        <f t="array" ref="N3815">_xlfn.IFS(
   FACT_ORDERS[[#This Row],[TypeOfClient]]="VIP", 0.2,
   FACT_ORDERS[[#This Row],[TypeOfClient]]="Premium", 0.1,
   TRUE, 0
)</f>
        <v>0</v>
      </c>
      <c r="O3815" s="31" cm="1">
        <f t="array" ref="O3815">_xlfn.IFS(
   FACT_ORDERS[[#This Row],[TotalAmount]]&gt;1500, 0.15,
   FACT_ORDERS[[#This Row],[TotalAmount]]&gt;1000, 0.1,
   FACT_ORDERS[[#This Row],[TotalAmount]]&gt;500, 0.05,
   TRUE, 0
)</f>
        <v>0</v>
      </c>
      <c r="P3815" s="28">
        <f xml:space="preserve"> FACT_ORDERS[[#This Row],[TotalAmount]] * (1 - (FACT_ORDERS[[#This Row],[ClientDiscount]] + FACT_ORDERS[[#This Row],[OrderDiscount]]) )</f>
        <v>462</v>
      </c>
      <c r="Q3815" s="28">
        <f>FACT_ORDERS[[#This Row],[TotalAmountWithDiscount]]+FACT_ORDERS[[#This Row],[DeliveryCost]]</f>
        <v>462</v>
      </c>
      <c r="R3815" s="35">
        <v>45379</v>
      </c>
      <c r="S3815" s="35" t="str">
        <f>IF(NETWORKDAYS(FACT_ORDERS[[#This Row],[Order-Date]], FACT_ORDERS[[#This Row],[ArrivalDate ]]) &gt; 10, "Late", "On Time")</f>
        <v>On Time</v>
      </c>
    </row>
    <row r="3816" spans="1:19" x14ac:dyDescent="0.3">
      <c r="A3816" s="12">
        <v>8814</v>
      </c>
      <c r="B3816" s="12">
        <v>253</v>
      </c>
      <c r="C3816" s="12">
        <v>10015</v>
      </c>
      <c r="D3816" s="12">
        <v>3815</v>
      </c>
      <c r="E3816" s="12" t="s">
        <v>244</v>
      </c>
      <c r="F3816" s="13">
        <v>45359</v>
      </c>
      <c r="G3816" s="26" t="s">
        <v>14089</v>
      </c>
      <c r="H3816" s="12">
        <v>46</v>
      </c>
      <c r="I3816" s="28">
        <f>VLOOKUP(B:B,DIM_PRODUCTS!A:F,5,FALSE)</f>
        <v>11</v>
      </c>
      <c r="J3816" s="28">
        <f>FACT_ORDERS[[#This Row],[ProductPrice]]*FACT_ORDERS[[#This Row],[Quantity]]</f>
        <v>506</v>
      </c>
      <c r="K3816" s="12" t="str">
        <f>VLOOKUP(C:C,DIM_CUSTOMERS!A:G,7,FALSE)</f>
        <v>Mexico</v>
      </c>
      <c r="L3816" s="30" cm="1">
        <f t="array" ref="L3816">_xlfn.IFS(
    AND(FACT_ORDERS[[#This Row],[DeliveryMehtod]]="shippment",FACT_ORDERS[[#This Row],[TotalAmount]]&gt;=200), 0,
    AND(FACT_ORDERS[[#This Row],[DeliveryMehtod]]="pickup"), 15,
    AND(FACT_ORDERS[[#This Row],[DeliveryMehtod]]="shippment",FACT_ORDERS[[#This Row],[TotalAmount]]&lt;200), 35
)</f>
        <v>0</v>
      </c>
      <c r="M3816" s="12" t="str" cm="1">
        <f t="array" ref="M3816">_xlfn.IFS(
    SUMIFS(FACT_ORDERS[TotalAmount], FACT_ORDERS[WD_CUSTOMERS],FACT_ORDERS[[#This Row],[WD_CUSTOMERS]])&gt;=15000, "VIP",
    SUMIFS(FACT_ORDERS[TotalAmount], FACT_ORDERS[WD_CUSTOMERS],FACT_ORDERS[[#This Row],[WD_CUSTOMERS]])&gt;=8000, "Premium",
    TRUE, "Regular"
)</f>
        <v>Regular</v>
      </c>
      <c r="N3816" s="32" cm="1">
        <f t="array" ref="N3816">_xlfn.IFS(
   FACT_ORDERS[[#This Row],[TypeOfClient]]="VIP", 0.2,
   FACT_ORDERS[[#This Row],[TypeOfClient]]="Premium", 0.1,
   TRUE, 0
)</f>
        <v>0</v>
      </c>
      <c r="O3816" s="31" cm="1">
        <f t="array" ref="O3816">_xlfn.IFS(
   FACT_ORDERS[[#This Row],[TotalAmount]]&gt;1500, 0.15,
   FACT_ORDERS[[#This Row],[TotalAmount]]&gt;1000, 0.1,
   FACT_ORDERS[[#This Row],[TotalAmount]]&gt;500, 0.05,
   TRUE, 0
)</f>
        <v>0.05</v>
      </c>
      <c r="P3816" s="28">
        <f xml:space="preserve"> FACT_ORDERS[[#This Row],[TotalAmount]] * (1 - (FACT_ORDERS[[#This Row],[ClientDiscount]] + FACT_ORDERS[[#This Row],[OrderDiscount]]) )</f>
        <v>480.7</v>
      </c>
      <c r="Q3816" s="28">
        <f>FACT_ORDERS[[#This Row],[TotalAmountWithDiscount]]+FACT_ORDERS[[#This Row],[DeliveryCost]]</f>
        <v>480.7</v>
      </c>
      <c r="R3816" s="35">
        <v>45367</v>
      </c>
      <c r="S3816" s="35" t="str">
        <f>IF(NETWORKDAYS(FACT_ORDERS[[#This Row],[Order-Date]], FACT_ORDERS[[#This Row],[ArrivalDate ]]) &gt; 10, "Late", "On Time")</f>
        <v>On Time</v>
      </c>
    </row>
    <row r="3817" spans="1:19" x14ac:dyDescent="0.3">
      <c r="A3817" s="12">
        <v>8815</v>
      </c>
      <c r="B3817" s="12">
        <v>292</v>
      </c>
      <c r="C3817" s="12">
        <v>10791</v>
      </c>
      <c r="D3817" s="12">
        <v>3816</v>
      </c>
      <c r="E3817" s="12" t="s">
        <v>243</v>
      </c>
      <c r="F3817" s="13">
        <v>45560</v>
      </c>
      <c r="G3817" s="26" t="s">
        <v>14090</v>
      </c>
      <c r="H3817" s="12">
        <v>18</v>
      </c>
      <c r="I3817" s="28">
        <f>VLOOKUP(B:B,DIM_PRODUCTS!A:F,5,FALSE)</f>
        <v>6</v>
      </c>
      <c r="J3817" s="28">
        <f>FACT_ORDERS[[#This Row],[ProductPrice]]*FACT_ORDERS[[#This Row],[Quantity]]</f>
        <v>108</v>
      </c>
      <c r="K3817" s="12" t="str">
        <f>VLOOKUP(C:C,DIM_CUSTOMERS!A:G,7,FALSE)</f>
        <v>France</v>
      </c>
      <c r="L3817" s="30" cm="1">
        <f t="array" ref="L3817">_xlfn.IFS(
    AND(FACT_ORDERS[[#This Row],[DeliveryMehtod]]="shippment",FACT_ORDERS[[#This Row],[TotalAmount]]&gt;=200), 0,
    AND(FACT_ORDERS[[#This Row],[DeliveryMehtod]]="pickup"), 15,
    AND(FACT_ORDERS[[#This Row],[DeliveryMehtod]]="shippment",FACT_ORDERS[[#This Row],[TotalAmount]]&lt;200), 35
)</f>
        <v>15</v>
      </c>
      <c r="M3817" s="12" t="str" cm="1">
        <f t="array" ref="M3817">_xlfn.IFS(
    SUMIFS(FACT_ORDERS[TotalAmount], FACT_ORDERS[WD_CUSTOMERS],FACT_ORDERS[[#This Row],[WD_CUSTOMERS]])&gt;=15000, "VIP",
    SUMIFS(FACT_ORDERS[TotalAmount], FACT_ORDERS[WD_CUSTOMERS],FACT_ORDERS[[#This Row],[WD_CUSTOMERS]])&gt;=8000, "Premium",
    TRUE, "Regular"
)</f>
        <v>Regular</v>
      </c>
      <c r="N3817" s="32" cm="1">
        <f t="array" ref="N3817">_xlfn.IFS(
   FACT_ORDERS[[#This Row],[TypeOfClient]]="VIP", 0.2,
   FACT_ORDERS[[#This Row],[TypeOfClient]]="Premium", 0.1,
   TRUE, 0
)</f>
        <v>0</v>
      </c>
      <c r="O3817" s="31" cm="1">
        <f t="array" ref="O3817">_xlfn.IFS(
   FACT_ORDERS[[#This Row],[TotalAmount]]&gt;1500, 0.15,
   FACT_ORDERS[[#This Row],[TotalAmount]]&gt;1000, 0.1,
   FACT_ORDERS[[#This Row],[TotalAmount]]&gt;500, 0.05,
   TRUE, 0
)</f>
        <v>0</v>
      </c>
      <c r="P3817" s="28">
        <f xml:space="preserve"> FACT_ORDERS[[#This Row],[TotalAmount]] * (1 - (FACT_ORDERS[[#This Row],[ClientDiscount]] + FACT_ORDERS[[#This Row],[OrderDiscount]]) )</f>
        <v>108</v>
      </c>
      <c r="Q3817" s="28">
        <f>FACT_ORDERS[[#This Row],[TotalAmountWithDiscount]]+FACT_ORDERS[[#This Row],[DeliveryCost]]</f>
        <v>123</v>
      </c>
      <c r="R3817" s="35">
        <v>45570</v>
      </c>
      <c r="S3817" s="35" t="str">
        <f>IF(NETWORKDAYS(FACT_ORDERS[[#This Row],[Order-Date]], FACT_ORDERS[[#This Row],[ArrivalDate ]]) &gt; 10, "Late", "On Time")</f>
        <v>On Time</v>
      </c>
    </row>
    <row r="3818" spans="1:19" x14ac:dyDescent="0.3">
      <c r="A3818" s="12">
        <v>8816</v>
      </c>
      <c r="B3818" s="12">
        <v>234</v>
      </c>
      <c r="C3818" s="12">
        <v>10921</v>
      </c>
      <c r="D3818" s="12">
        <v>3817</v>
      </c>
      <c r="E3818" s="12" t="s">
        <v>243</v>
      </c>
      <c r="F3818" s="13">
        <v>45436</v>
      </c>
      <c r="G3818" s="26" t="s">
        <v>14091</v>
      </c>
      <c r="H3818" s="12">
        <v>36</v>
      </c>
      <c r="I3818" s="28">
        <f>VLOOKUP(B:B,DIM_PRODUCTS!A:F,5,FALSE)</f>
        <v>13</v>
      </c>
      <c r="J3818" s="28">
        <f>FACT_ORDERS[[#This Row],[ProductPrice]]*FACT_ORDERS[[#This Row],[Quantity]]</f>
        <v>468</v>
      </c>
      <c r="K3818" s="12" t="str">
        <f>VLOOKUP(C:C,DIM_CUSTOMERS!A:G,7,FALSE)</f>
        <v>New Zealand</v>
      </c>
      <c r="L3818" s="30" cm="1">
        <f t="array" ref="L3818">_xlfn.IFS(
    AND(FACT_ORDERS[[#This Row],[DeliveryMehtod]]="shippment",FACT_ORDERS[[#This Row],[TotalAmount]]&gt;=200), 0,
    AND(FACT_ORDERS[[#This Row],[DeliveryMehtod]]="pickup"), 15,
    AND(FACT_ORDERS[[#This Row],[DeliveryMehtod]]="shippment",FACT_ORDERS[[#This Row],[TotalAmount]]&lt;200), 35
)</f>
        <v>15</v>
      </c>
      <c r="M3818" s="12" t="str" cm="1">
        <f t="array" ref="M3818">_xlfn.IFS(
    SUMIFS(FACT_ORDERS[TotalAmount], FACT_ORDERS[WD_CUSTOMERS],FACT_ORDERS[[#This Row],[WD_CUSTOMERS]])&gt;=15000, "VIP",
    SUMIFS(FACT_ORDERS[TotalAmount], FACT_ORDERS[WD_CUSTOMERS],FACT_ORDERS[[#This Row],[WD_CUSTOMERS]])&gt;=8000, "Premium",
    TRUE, "Regular"
)</f>
        <v>Regular</v>
      </c>
      <c r="N3818" s="32" cm="1">
        <f t="array" ref="N3818">_xlfn.IFS(
   FACT_ORDERS[[#This Row],[TypeOfClient]]="VIP", 0.2,
   FACT_ORDERS[[#This Row],[TypeOfClient]]="Premium", 0.1,
   TRUE, 0
)</f>
        <v>0</v>
      </c>
      <c r="O3818" s="31" cm="1">
        <f t="array" ref="O3818">_xlfn.IFS(
   FACT_ORDERS[[#This Row],[TotalAmount]]&gt;1500, 0.15,
   FACT_ORDERS[[#This Row],[TotalAmount]]&gt;1000, 0.1,
   FACT_ORDERS[[#This Row],[TotalAmount]]&gt;500, 0.05,
   TRUE, 0
)</f>
        <v>0</v>
      </c>
      <c r="P3818" s="28">
        <f xml:space="preserve"> FACT_ORDERS[[#This Row],[TotalAmount]] * (1 - (FACT_ORDERS[[#This Row],[ClientDiscount]] + FACT_ORDERS[[#This Row],[OrderDiscount]]) )</f>
        <v>468</v>
      </c>
      <c r="Q3818" s="28">
        <f>FACT_ORDERS[[#This Row],[TotalAmountWithDiscount]]+FACT_ORDERS[[#This Row],[DeliveryCost]]</f>
        <v>483</v>
      </c>
      <c r="R3818" s="35">
        <v>45447</v>
      </c>
      <c r="S3818" s="35" t="str">
        <f>IF(NETWORKDAYS(FACT_ORDERS[[#This Row],[Order-Date]], FACT_ORDERS[[#This Row],[ArrivalDate ]]) &gt; 10, "Late", "On Time")</f>
        <v>On Time</v>
      </c>
    </row>
    <row r="3819" spans="1:19" x14ac:dyDescent="0.3">
      <c r="A3819" s="12">
        <v>8817</v>
      </c>
      <c r="B3819" s="12">
        <v>225</v>
      </c>
      <c r="C3819" s="12">
        <v>10921</v>
      </c>
      <c r="D3819" s="12">
        <v>3818</v>
      </c>
      <c r="E3819" s="12" t="s">
        <v>243</v>
      </c>
      <c r="F3819" s="13">
        <v>45436</v>
      </c>
      <c r="G3819" s="26" t="s">
        <v>14092</v>
      </c>
      <c r="H3819" s="12">
        <v>25</v>
      </c>
      <c r="I3819" s="28">
        <f>VLOOKUP(B:B,DIM_PRODUCTS!A:F,5,FALSE)</f>
        <v>21</v>
      </c>
      <c r="J3819" s="28">
        <f>FACT_ORDERS[[#This Row],[ProductPrice]]*FACT_ORDERS[[#This Row],[Quantity]]</f>
        <v>525</v>
      </c>
      <c r="K3819" s="12" t="str">
        <f>VLOOKUP(C:C,DIM_CUSTOMERS!A:G,7,FALSE)</f>
        <v>New Zealand</v>
      </c>
      <c r="L3819" s="30" cm="1">
        <f t="array" ref="L3819">_xlfn.IFS(
    AND(FACT_ORDERS[[#This Row],[DeliveryMehtod]]="shippment",FACT_ORDERS[[#This Row],[TotalAmount]]&gt;=200), 0,
    AND(FACT_ORDERS[[#This Row],[DeliveryMehtod]]="pickup"), 15,
    AND(FACT_ORDERS[[#This Row],[DeliveryMehtod]]="shippment",FACT_ORDERS[[#This Row],[TotalAmount]]&lt;200), 35
)</f>
        <v>15</v>
      </c>
      <c r="M3819" s="12" t="str" cm="1">
        <f t="array" ref="M3819">_xlfn.IFS(
    SUMIFS(FACT_ORDERS[TotalAmount], FACT_ORDERS[WD_CUSTOMERS],FACT_ORDERS[[#This Row],[WD_CUSTOMERS]])&gt;=15000, "VIP",
    SUMIFS(FACT_ORDERS[TotalAmount], FACT_ORDERS[WD_CUSTOMERS],FACT_ORDERS[[#This Row],[WD_CUSTOMERS]])&gt;=8000, "Premium",
    TRUE, "Regular"
)</f>
        <v>Regular</v>
      </c>
      <c r="N3819" s="32" cm="1">
        <f t="array" ref="N3819">_xlfn.IFS(
   FACT_ORDERS[[#This Row],[TypeOfClient]]="VIP", 0.2,
   FACT_ORDERS[[#This Row],[TypeOfClient]]="Premium", 0.1,
   TRUE, 0
)</f>
        <v>0</v>
      </c>
      <c r="O3819" s="31" cm="1">
        <f t="array" ref="O3819">_xlfn.IFS(
   FACT_ORDERS[[#This Row],[TotalAmount]]&gt;1500, 0.15,
   FACT_ORDERS[[#This Row],[TotalAmount]]&gt;1000, 0.1,
   FACT_ORDERS[[#This Row],[TotalAmount]]&gt;500, 0.05,
   TRUE, 0
)</f>
        <v>0.05</v>
      </c>
      <c r="P3819" s="28">
        <f xml:space="preserve"> FACT_ORDERS[[#This Row],[TotalAmount]] * (1 - (FACT_ORDERS[[#This Row],[ClientDiscount]] + FACT_ORDERS[[#This Row],[OrderDiscount]]) )</f>
        <v>498.75</v>
      </c>
      <c r="Q3819" s="28">
        <f>FACT_ORDERS[[#This Row],[TotalAmountWithDiscount]]+FACT_ORDERS[[#This Row],[DeliveryCost]]</f>
        <v>513.75</v>
      </c>
      <c r="R3819" s="35">
        <v>45444</v>
      </c>
      <c r="S3819" s="35" t="str">
        <f>IF(NETWORKDAYS(FACT_ORDERS[[#This Row],[Order-Date]], FACT_ORDERS[[#This Row],[ArrivalDate ]]) &gt; 10, "Late", "On Time")</f>
        <v>On Time</v>
      </c>
    </row>
    <row r="3820" spans="1:19" x14ac:dyDescent="0.3">
      <c r="A3820" s="12">
        <v>8818</v>
      </c>
      <c r="B3820" s="12">
        <v>248</v>
      </c>
      <c r="C3820" s="12">
        <v>10921</v>
      </c>
      <c r="D3820" s="12">
        <v>3819</v>
      </c>
      <c r="E3820" s="12" t="s">
        <v>244</v>
      </c>
      <c r="F3820" s="13">
        <v>45301</v>
      </c>
      <c r="G3820" s="26" t="s">
        <v>14093</v>
      </c>
      <c r="H3820" s="12">
        <v>16</v>
      </c>
      <c r="I3820" s="28">
        <f>VLOOKUP(B:B,DIM_PRODUCTS!A:F,5,FALSE)</f>
        <v>13</v>
      </c>
      <c r="J3820" s="28">
        <f>FACT_ORDERS[[#This Row],[ProductPrice]]*FACT_ORDERS[[#This Row],[Quantity]]</f>
        <v>208</v>
      </c>
      <c r="K3820" s="12" t="str">
        <f>VLOOKUP(C:C,DIM_CUSTOMERS!A:G,7,FALSE)</f>
        <v>New Zealand</v>
      </c>
      <c r="L3820" s="30" cm="1">
        <f t="array" ref="L3820">_xlfn.IFS(
    AND(FACT_ORDERS[[#This Row],[DeliveryMehtod]]="shippment",FACT_ORDERS[[#This Row],[TotalAmount]]&gt;=200), 0,
    AND(FACT_ORDERS[[#This Row],[DeliveryMehtod]]="pickup"), 15,
    AND(FACT_ORDERS[[#This Row],[DeliveryMehtod]]="shippment",FACT_ORDERS[[#This Row],[TotalAmount]]&lt;200), 35
)</f>
        <v>0</v>
      </c>
      <c r="M3820" s="12" t="str" cm="1">
        <f t="array" ref="M3820">_xlfn.IFS(
    SUMIFS(FACT_ORDERS[TotalAmount], FACT_ORDERS[WD_CUSTOMERS],FACT_ORDERS[[#This Row],[WD_CUSTOMERS]])&gt;=15000, "VIP",
    SUMIFS(FACT_ORDERS[TotalAmount], FACT_ORDERS[WD_CUSTOMERS],FACT_ORDERS[[#This Row],[WD_CUSTOMERS]])&gt;=8000, "Premium",
    TRUE, "Regular"
)</f>
        <v>Regular</v>
      </c>
      <c r="N3820" s="32" cm="1">
        <f t="array" ref="N3820">_xlfn.IFS(
   FACT_ORDERS[[#This Row],[TypeOfClient]]="VIP", 0.2,
   FACT_ORDERS[[#This Row],[TypeOfClient]]="Premium", 0.1,
   TRUE, 0
)</f>
        <v>0</v>
      </c>
      <c r="O3820" s="31" cm="1">
        <f t="array" ref="O3820">_xlfn.IFS(
   FACT_ORDERS[[#This Row],[TotalAmount]]&gt;1500, 0.15,
   FACT_ORDERS[[#This Row],[TotalAmount]]&gt;1000, 0.1,
   FACT_ORDERS[[#This Row],[TotalAmount]]&gt;500, 0.05,
   TRUE, 0
)</f>
        <v>0</v>
      </c>
      <c r="P3820" s="28">
        <f xml:space="preserve"> FACT_ORDERS[[#This Row],[TotalAmount]] * (1 - (FACT_ORDERS[[#This Row],[ClientDiscount]] + FACT_ORDERS[[#This Row],[OrderDiscount]]) )</f>
        <v>208</v>
      </c>
      <c r="Q3820" s="28">
        <f>FACT_ORDERS[[#This Row],[TotalAmountWithDiscount]]+FACT_ORDERS[[#This Row],[DeliveryCost]]</f>
        <v>208</v>
      </c>
      <c r="R3820" s="35">
        <v>45311</v>
      </c>
      <c r="S3820" s="35" t="str">
        <f>IF(NETWORKDAYS(FACT_ORDERS[[#This Row],[Order-Date]], FACT_ORDERS[[#This Row],[ArrivalDate ]]) &gt; 10, "Late", "On Time")</f>
        <v>On Time</v>
      </c>
    </row>
    <row r="3821" spans="1:19" x14ac:dyDescent="0.3">
      <c r="A3821" s="12">
        <v>8819</v>
      </c>
      <c r="B3821" s="12">
        <v>234</v>
      </c>
      <c r="C3821" s="12">
        <v>10921</v>
      </c>
      <c r="D3821" s="12">
        <v>3820</v>
      </c>
      <c r="E3821" s="12" t="s">
        <v>244</v>
      </c>
      <c r="F3821" s="13">
        <v>45301</v>
      </c>
      <c r="G3821" s="26" t="s">
        <v>13192</v>
      </c>
      <c r="H3821" s="12">
        <v>34</v>
      </c>
      <c r="I3821" s="28">
        <f>VLOOKUP(B:B,DIM_PRODUCTS!A:F,5,FALSE)</f>
        <v>13</v>
      </c>
      <c r="J3821" s="28">
        <f>FACT_ORDERS[[#This Row],[ProductPrice]]*FACT_ORDERS[[#This Row],[Quantity]]</f>
        <v>442</v>
      </c>
      <c r="K3821" s="12" t="str">
        <f>VLOOKUP(C:C,DIM_CUSTOMERS!A:G,7,FALSE)</f>
        <v>New Zealand</v>
      </c>
      <c r="L3821" s="30" cm="1">
        <f t="array" ref="L3821">_xlfn.IFS(
    AND(FACT_ORDERS[[#This Row],[DeliveryMehtod]]="shippment",FACT_ORDERS[[#This Row],[TotalAmount]]&gt;=200), 0,
    AND(FACT_ORDERS[[#This Row],[DeliveryMehtod]]="pickup"), 15,
    AND(FACT_ORDERS[[#This Row],[DeliveryMehtod]]="shippment",FACT_ORDERS[[#This Row],[TotalAmount]]&lt;200), 35
)</f>
        <v>0</v>
      </c>
      <c r="M3821" s="12" t="str" cm="1">
        <f t="array" ref="M3821">_xlfn.IFS(
    SUMIFS(FACT_ORDERS[TotalAmount], FACT_ORDERS[WD_CUSTOMERS],FACT_ORDERS[[#This Row],[WD_CUSTOMERS]])&gt;=15000, "VIP",
    SUMIFS(FACT_ORDERS[TotalAmount], FACT_ORDERS[WD_CUSTOMERS],FACT_ORDERS[[#This Row],[WD_CUSTOMERS]])&gt;=8000, "Premium",
    TRUE, "Regular"
)</f>
        <v>Regular</v>
      </c>
      <c r="N3821" s="32" cm="1">
        <f t="array" ref="N3821">_xlfn.IFS(
   FACT_ORDERS[[#This Row],[TypeOfClient]]="VIP", 0.2,
   FACT_ORDERS[[#This Row],[TypeOfClient]]="Premium", 0.1,
   TRUE, 0
)</f>
        <v>0</v>
      </c>
      <c r="O3821" s="31" cm="1">
        <f t="array" ref="O3821">_xlfn.IFS(
   FACT_ORDERS[[#This Row],[TotalAmount]]&gt;1500, 0.15,
   FACT_ORDERS[[#This Row],[TotalAmount]]&gt;1000, 0.1,
   FACT_ORDERS[[#This Row],[TotalAmount]]&gt;500, 0.05,
   TRUE, 0
)</f>
        <v>0</v>
      </c>
      <c r="P3821" s="28">
        <f xml:space="preserve"> FACT_ORDERS[[#This Row],[TotalAmount]] * (1 - (FACT_ORDERS[[#This Row],[ClientDiscount]] + FACT_ORDERS[[#This Row],[OrderDiscount]]) )</f>
        <v>442</v>
      </c>
      <c r="Q3821" s="28">
        <f>FACT_ORDERS[[#This Row],[TotalAmountWithDiscount]]+FACT_ORDERS[[#This Row],[DeliveryCost]]</f>
        <v>442</v>
      </c>
      <c r="R3821" s="35">
        <v>45311</v>
      </c>
      <c r="S3821" s="35" t="str">
        <f>IF(NETWORKDAYS(FACT_ORDERS[[#This Row],[Order-Date]], FACT_ORDERS[[#This Row],[ArrivalDate ]]) &gt; 10, "Late", "On Time")</f>
        <v>On Time</v>
      </c>
    </row>
    <row r="3822" spans="1:19" x14ac:dyDescent="0.3">
      <c r="A3822" s="12">
        <v>8820</v>
      </c>
      <c r="B3822" s="12">
        <v>233</v>
      </c>
      <c r="C3822" s="12">
        <v>10921</v>
      </c>
      <c r="D3822" s="12">
        <v>3821</v>
      </c>
      <c r="E3822" s="12" t="s">
        <v>243</v>
      </c>
      <c r="F3822" s="13">
        <v>45301</v>
      </c>
      <c r="G3822" s="26" t="s">
        <v>14094</v>
      </c>
      <c r="H3822" s="12">
        <v>21</v>
      </c>
      <c r="I3822" s="28">
        <f>VLOOKUP(B:B,DIM_PRODUCTS!A:F,5,FALSE)</f>
        <v>13</v>
      </c>
      <c r="J3822" s="28">
        <f>FACT_ORDERS[[#This Row],[ProductPrice]]*FACT_ORDERS[[#This Row],[Quantity]]</f>
        <v>273</v>
      </c>
      <c r="K3822" s="12" t="str">
        <f>VLOOKUP(C:C,DIM_CUSTOMERS!A:G,7,FALSE)</f>
        <v>New Zealand</v>
      </c>
      <c r="L3822" s="30" cm="1">
        <f t="array" ref="L3822">_xlfn.IFS(
    AND(FACT_ORDERS[[#This Row],[DeliveryMehtod]]="shippment",FACT_ORDERS[[#This Row],[TotalAmount]]&gt;=200), 0,
    AND(FACT_ORDERS[[#This Row],[DeliveryMehtod]]="pickup"), 15,
    AND(FACT_ORDERS[[#This Row],[DeliveryMehtod]]="shippment",FACT_ORDERS[[#This Row],[TotalAmount]]&lt;200), 35
)</f>
        <v>15</v>
      </c>
      <c r="M3822" s="12" t="str" cm="1">
        <f t="array" ref="M3822">_xlfn.IFS(
    SUMIFS(FACT_ORDERS[TotalAmount], FACT_ORDERS[WD_CUSTOMERS],FACT_ORDERS[[#This Row],[WD_CUSTOMERS]])&gt;=15000, "VIP",
    SUMIFS(FACT_ORDERS[TotalAmount], FACT_ORDERS[WD_CUSTOMERS],FACT_ORDERS[[#This Row],[WD_CUSTOMERS]])&gt;=8000, "Premium",
    TRUE, "Regular"
)</f>
        <v>Regular</v>
      </c>
      <c r="N3822" s="32" cm="1">
        <f t="array" ref="N3822">_xlfn.IFS(
   FACT_ORDERS[[#This Row],[TypeOfClient]]="VIP", 0.2,
   FACT_ORDERS[[#This Row],[TypeOfClient]]="Premium", 0.1,
   TRUE, 0
)</f>
        <v>0</v>
      </c>
      <c r="O3822" s="31" cm="1">
        <f t="array" ref="O3822">_xlfn.IFS(
   FACT_ORDERS[[#This Row],[TotalAmount]]&gt;1500, 0.15,
   FACT_ORDERS[[#This Row],[TotalAmount]]&gt;1000, 0.1,
   FACT_ORDERS[[#This Row],[TotalAmount]]&gt;500, 0.05,
   TRUE, 0
)</f>
        <v>0</v>
      </c>
      <c r="P3822" s="28">
        <f xml:space="preserve"> FACT_ORDERS[[#This Row],[TotalAmount]] * (1 - (FACT_ORDERS[[#This Row],[ClientDiscount]] + FACT_ORDERS[[#This Row],[OrderDiscount]]) )</f>
        <v>273</v>
      </c>
      <c r="Q3822" s="28">
        <f>FACT_ORDERS[[#This Row],[TotalAmountWithDiscount]]+FACT_ORDERS[[#This Row],[DeliveryCost]]</f>
        <v>288</v>
      </c>
      <c r="R3822" s="35">
        <v>45317</v>
      </c>
      <c r="S3822" s="35" t="str">
        <f>IF(NETWORKDAYS(FACT_ORDERS[[#This Row],[Order-Date]], FACT_ORDERS[[#This Row],[ArrivalDate ]]) &gt; 10, "Late", "On Time")</f>
        <v>Late</v>
      </c>
    </row>
    <row r="3823" spans="1:19" x14ac:dyDescent="0.3">
      <c r="A3823" s="12">
        <v>8821</v>
      </c>
      <c r="B3823" s="12">
        <v>225</v>
      </c>
      <c r="C3823" s="12">
        <v>10921</v>
      </c>
      <c r="D3823" s="12">
        <v>3822</v>
      </c>
      <c r="E3823" s="12" t="s">
        <v>244</v>
      </c>
      <c r="F3823" s="13">
        <v>45301</v>
      </c>
      <c r="G3823" s="26" t="s">
        <v>14095</v>
      </c>
      <c r="H3823" s="12">
        <v>24</v>
      </c>
      <c r="I3823" s="28">
        <f>VLOOKUP(B:B,DIM_PRODUCTS!A:F,5,FALSE)</f>
        <v>21</v>
      </c>
      <c r="J3823" s="28">
        <f>FACT_ORDERS[[#This Row],[ProductPrice]]*FACT_ORDERS[[#This Row],[Quantity]]</f>
        <v>504</v>
      </c>
      <c r="K3823" s="12" t="str">
        <f>VLOOKUP(C:C,DIM_CUSTOMERS!A:G,7,FALSE)</f>
        <v>New Zealand</v>
      </c>
      <c r="L3823" s="30" cm="1">
        <f t="array" ref="L3823">_xlfn.IFS(
    AND(FACT_ORDERS[[#This Row],[DeliveryMehtod]]="shippment",FACT_ORDERS[[#This Row],[TotalAmount]]&gt;=200), 0,
    AND(FACT_ORDERS[[#This Row],[DeliveryMehtod]]="pickup"), 15,
    AND(FACT_ORDERS[[#This Row],[DeliveryMehtod]]="shippment",FACT_ORDERS[[#This Row],[TotalAmount]]&lt;200), 35
)</f>
        <v>0</v>
      </c>
      <c r="M3823" s="12" t="str" cm="1">
        <f t="array" ref="M3823">_xlfn.IFS(
    SUMIFS(FACT_ORDERS[TotalAmount], FACT_ORDERS[WD_CUSTOMERS],FACT_ORDERS[[#This Row],[WD_CUSTOMERS]])&gt;=15000, "VIP",
    SUMIFS(FACT_ORDERS[TotalAmount], FACT_ORDERS[WD_CUSTOMERS],FACT_ORDERS[[#This Row],[WD_CUSTOMERS]])&gt;=8000, "Premium",
    TRUE, "Regular"
)</f>
        <v>Regular</v>
      </c>
      <c r="N3823" s="32" cm="1">
        <f t="array" ref="N3823">_xlfn.IFS(
   FACT_ORDERS[[#This Row],[TypeOfClient]]="VIP", 0.2,
   FACT_ORDERS[[#This Row],[TypeOfClient]]="Premium", 0.1,
   TRUE, 0
)</f>
        <v>0</v>
      </c>
      <c r="O3823" s="31" cm="1">
        <f t="array" ref="O3823">_xlfn.IFS(
   FACT_ORDERS[[#This Row],[TotalAmount]]&gt;1500, 0.15,
   FACT_ORDERS[[#This Row],[TotalAmount]]&gt;1000, 0.1,
   FACT_ORDERS[[#This Row],[TotalAmount]]&gt;500, 0.05,
   TRUE, 0
)</f>
        <v>0.05</v>
      </c>
      <c r="P3823" s="28">
        <f xml:space="preserve"> FACT_ORDERS[[#This Row],[TotalAmount]] * (1 - (FACT_ORDERS[[#This Row],[ClientDiscount]] + FACT_ORDERS[[#This Row],[OrderDiscount]]) )</f>
        <v>478.79999999999995</v>
      </c>
      <c r="Q3823" s="28">
        <f>FACT_ORDERS[[#This Row],[TotalAmountWithDiscount]]+FACT_ORDERS[[#This Row],[DeliveryCost]]</f>
        <v>478.79999999999995</v>
      </c>
      <c r="R3823" s="35">
        <v>45312</v>
      </c>
      <c r="S3823" s="35" t="str">
        <f>IF(NETWORKDAYS(FACT_ORDERS[[#This Row],[Order-Date]], FACT_ORDERS[[#This Row],[ArrivalDate ]]) &gt; 10, "Late", "On Time")</f>
        <v>On Time</v>
      </c>
    </row>
    <row r="3824" spans="1:19" x14ac:dyDescent="0.3">
      <c r="A3824" s="12">
        <v>8822</v>
      </c>
      <c r="B3824" s="12">
        <v>237</v>
      </c>
      <c r="C3824" s="12">
        <v>10454</v>
      </c>
      <c r="D3824" s="12">
        <v>3823</v>
      </c>
      <c r="E3824" s="12" t="s">
        <v>243</v>
      </c>
      <c r="F3824" s="13">
        <v>45457</v>
      </c>
      <c r="G3824" s="26" t="s">
        <v>14096</v>
      </c>
      <c r="H3824" s="12">
        <v>19</v>
      </c>
      <c r="I3824" s="28">
        <f>VLOOKUP(B:B,DIM_PRODUCTS!A:F,5,FALSE)</f>
        <v>17</v>
      </c>
      <c r="J3824" s="28">
        <f>FACT_ORDERS[[#This Row],[ProductPrice]]*FACT_ORDERS[[#This Row],[Quantity]]</f>
        <v>323</v>
      </c>
      <c r="K3824" s="12" t="str">
        <f>VLOOKUP(C:C,DIM_CUSTOMERS!A:G,7,FALSE)</f>
        <v>Japan</v>
      </c>
      <c r="L3824" s="30" cm="1">
        <f t="array" ref="L3824">_xlfn.IFS(
    AND(FACT_ORDERS[[#This Row],[DeliveryMehtod]]="shippment",FACT_ORDERS[[#This Row],[TotalAmount]]&gt;=200), 0,
    AND(FACT_ORDERS[[#This Row],[DeliveryMehtod]]="pickup"), 15,
    AND(FACT_ORDERS[[#This Row],[DeliveryMehtod]]="shippment",FACT_ORDERS[[#This Row],[TotalAmount]]&lt;200), 35
)</f>
        <v>15</v>
      </c>
      <c r="M3824" s="12" t="str" cm="1">
        <f t="array" ref="M3824">_xlfn.IFS(
    SUMIFS(FACT_ORDERS[TotalAmount], FACT_ORDERS[WD_CUSTOMERS],FACT_ORDERS[[#This Row],[WD_CUSTOMERS]])&gt;=15000, "VIP",
    SUMIFS(FACT_ORDERS[TotalAmount], FACT_ORDERS[WD_CUSTOMERS],FACT_ORDERS[[#This Row],[WD_CUSTOMERS]])&gt;=8000, "Premium",
    TRUE, "Regular"
)</f>
        <v>Regular</v>
      </c>
      <c r="N3824" s="32" cm="1">
        <f t="array" ref="N3824">_xlfn.IFS(
   FACT_ORDERS[[#This Row],[TypeOfClient]]="VIP", 0.2,
   FACT_ORDERS[[#This Row],[TypeOfClient]]="Premium", 0.1,
   TRUE, 0
)</f>
        <v>0</v>
      </c>
      <c r="O3824" s="31" cm="1">
        <f t="array" ref="O3824">_xlfn.IFS(
   FACT_ORDERS[[#This Row],[TotalAmount]]&gt;1500, 0.15,
   FACT_ORDERS[[#This Row],[TotalAmount]]&gt;1000, 0.1,
   FACT_ORDERS[[#This Row],[TotalAmount]]&gt;500, 0.05,
   TRUE, 0
)</f>
        <v>0</v>
      </c>
      <c r="P3824" s="28">
        <f xml:space="preserve"> FACT_ORDERS[[#This Row],[TotalAmount]] * (1 - (FACT_ORDERS[[#This Row],[ClientDiscount]] + FACT_ORDERS[[#This Row],[OrderDiscount]]) )</f>
        <v>323</v>
      </c>
      <c r="Q3824" s="28">
        <f>FACT_ORDERS[[#This Row],[TotalAmountWithDiscount]]+FACT_ORDERS[[#This Row],[DeliveryCost]]</f>
        <v>338</v>
      </c>
      <c r="R3824" s="35">
        <v>45464</v>
      </c>
      <c r="S3824" s="35" t="str">
        <f>IF(NETWORKDAYS(FACT_ORDERS[[#This Row],[Order-Date]], FACT_ORDERS[[#This Row],[ArrivalDate ]]) &gt; 10, "Late", "On Time")</f>
        <v>On Time</v>
      </c>
    </row>
    <row r="3825" spans="1:19" x14ac:dyDescent="0.3">
      <c r="A3825" s="12">
        <v>8823</v>
      </c>
      <c r="B3825" s="12">
        <v>237</v>
      </c>
      <c r="C3825" s="12">
        <v>10454</v>
      </c>
      <c r="D3825" s="12">
        <v>3824</v>
      </c>
      <c r="E3825" s="12" t="s">
        <v>243</v>
      </c>
      <c r="F3825" s="13">
        <v>45467</v>
      </c>
      <c r="G3825" s="26" t="s">
        <v>14097</v>
      </c>
      <c r="H3825" s="12">
        <v>25</v>
      </c>
      <c r="I3825" s="28">
        <f>VLOOKUP(B:B,DIM_PRODUCTS!A:F,5,FALSE)</f>
        <v>17</v>
      </c>
      <c r="J3825" s="28">
        <f>FACT_ORDERS[[#This Row],[ProductPrice]]*FACT_ORDERS[[#This Row],[Quantity]]</f>
        <v>425</v>
      </c>
      <c r="K3825" s="12" t="str">
        <f>VLOOKUP(C:C,DIM_CUSTOMERS!A:G,7,FALSE)</f>
        <v>Japan</v>
      </c>
      <c r="L3825" s="30" cm="1">
        <f t="array" ref="L3825">_xlfn.IFS(
    AND(FACT_ORDERS[[#This Row],[DeliveryMehtod]]="shippment",FACT_ORDERS[[#This Row],[TotalAmount]]&gt;=200), 0,
    AND(FACT_ORDERS[[#This Row],[DeliveryMehtod]]="pickup"), 15,
    AND(FACT_ORDERS[[#This Row],[DeliveryMehtod]]="shippment",FACT_ORDERS[[#This Row],[TotalAmount]]&lt;200), 35
)</f>
        <v>15</v>
      </c>
      <c r="M3825" s="12" t="str" cm="1">
        <f t="array" ref="M3825">_xlfn.IFS(
    SUMIFS(FACT_ORDERS[TotalAmount], FACT_ORDERS[WD_CUSTOMERS],FACT_ORDERS[[#This Row],[WD_CUSTOMERS]])&gt;=15000, "VIP",
    SUMIFS(FACT_ORDERS[TotalAmount], FACT_ORDERS[WD_CUSTOMERS],FACT_ORDERS[[#This Row],[WD_CUSTOMERS]])&gt;=8000, "Premium",
    TRUE, "Regular"
)</f>
        <v>Regular</v>
      </c>
      <c r="N3825" s="32" cm="1">
        <f t="array" ref="N3825">_xlfn.IFS(
   FACT_ORDERS[[#This Row],[TypeOfClient]]="VIP", 0.2,
   FACT_ORDERS[[#This Row],[TypeOfClient]]="Premium", 0.1,
   TRUE, 0
)</f>
        <v>0</v>
      </c>
      <c r="O3825" s="31" cm="1">
        <f t="array" ref="O3825">_xlfn.IFS(
   FACT_ORDERS[[#This Row],[TotalAmount]]&gt;1500, 0.15,
   FACT_ORDERS[[#This Row],[TotalAmount]]&gt;1000, 0.1,
   FACT_ORDERS[[#This Row],[TotalAmount]]&gt;500, 0.05,
   TRUE, 0
)</f>
        <v>0</v>
      </c>
      <c r="P3825" s="28">
        <f xml:space="preserve"> FACT_ORDERS[[#This Row],[TotalAmount]] * (1 - (FACT_ORDERS[[#This Row],[ClientDiscount]] + FACT_ORDERS[[#This Row],[OrderDiscount]]) )</f>
        <v>425</v>
      </c>
      <c r="Q3825" s="28">
        <f>FACT_ORDERS[[#This Row],[TotalAmountWithDiscount]]+FACT_ORDERS[[#This Row],[DeliveryCost]]</f>
        <v>440</v>
      </c>
      <c r="R3825" s="35">
        <v>45478</v>
      </c>
      <c r="S3825" s="35" t="str">
        <f>IF(NETWORKDAYS(FACT_ORDERS[[#This Row],[Order-Date]], FACT_ORDERS[[#This Row],[ArrivalDate ]]) &gt; 10, "Late", "On Time")</f>
        <v>On Time</v>
      </c>
    </row>
    <row r="3826" spans="1:19" x14ac:dyDescent="0.3">
      <c r="A3826" s="12">
        <v>8824</v>
      </c>
      <c r="B3826" s="12">
        <v>251</v>
      </c>
      <c r="C3826" s="12">
        <v>10932</v>
      </c>
      <c r="D3826" s="12">
        <v>3825</v>
      </c>
      <c r="E3826" s="12" t="s">
        <v>243</v>
      </c>
      <c r="F3826" s="13">
        <v>44840</v>
      </c>
      <c r="G3826" s="26" t="s">
        <v>14098</v>
      </c>
      <c r="H3826" s="12">
        <v>19</v>
      </c>
      <c r="I3826" s="28">
        <f>VLOOKUP(B:B,DIM_PRODUCTS!A:F,5,FALSE)</f>
        <v>12</v>
      </c>
      <c r="J3826" s="28">
        <f>FACT_ORDERS[[#This Row],[ProductPrice]]*FACT_ORDERS[[#This Row],[Quantity]]</f>
        <v>228</v>
      </c>
      <c r="K3826" s="12" t="str">
        <f>VLOOKUP(C:C,DIM_CUSTOMERS!A:G,7,FALSE)</f>
        <v>Australia</v>
      </c>
      <c r="L3826" s="30" cm="1">
        <f t="array" ref="L3826">_xlfn.IFS(
    AND(FACT_ORDERS[[#This Row],[DeliveryMehtod]]="shippment",FACT_ORDERS[[#This Row],[TotalAmount]]&gt;=200), 0,
    AND(FACT_ORDERS[[#This Row],[DeliveryMehtod]]="pickup"), 15,
    AND(FACT_ORDERS[[#This Row],[DeliveryMehtod]]="shippment",FACT_ORDERS[[#This Row],[TotalAmount]]&lt;200), 35
)</f>
        <v>15</v>
      </c>
      <c r="M3826" s="12" t="str" cm="1">
        <f t="array" ref="M3826">_xlfn.IFS(
    SUMIFS(FACT_ORDERS[TotalAmount], FACT_ORDERS[WD_CUSTOMERS],FACT_ORDERS[[#This Row],[WD_CUSTOMERS]])&gt;=15000, "VIP",
    SUMIFS(FACT_ORDERS[TotalAmount], FACT_ORDERS[WD_CUSTOMERS],FACT_ORDERS[[#This Row],[WD_CUSTOMERS]])&gt;=8000, "Premium",
    TRUE, "Regular"
)</f>
        <v>Regular</v>
      </c>
      <c r="N3826" s="32" cm="1">
        <f t="array" ref="N3826">_xlfn.IFS(
   FACT_ORDERS[[#This Row],[TypeOfClient]]="VIP", 0.2,
   FACT_ORDERS[[#This Row],[TypeOfClient]]="Premium", 0.1,
   TRUE, 0
)</f>
        <v>0</v>
      </c>
      <c r="O3826" s="31" cm="1">
        <f t="array" ref="O3826">_xlfn.IFS(
   FACT_ORDERS[[#This Row],[TotalAmount]]&gt;1500, 0.15,
   FACT_ORDERS[[#This Row],[TotalAmount]]&gt;1000, 0.1,
   FACT_ORDERS[[#This Row],[TotalAmount]]&gt;500, 0.05,
   TRUE, 0
)</f>
        <v>0</v>
      </c>
      <c r="P3826" s="28">
        <f xml:space="preserve"> FACT_ORDERS[[#This Row],[TotalAmount]] * (1 - (FACT_ORDERS[[#This Row],[ClientDiscount]] + FACT_ORDERS[[#This Row],[OrderDiscount]]) )</f>
        <v>228</v>
      </c>
      <c r="Q3826" s="28">
        <f>FACT_ORDERS[[#This Row],[TotalAmountWithDiscount]]+FACT_ORDERS[[#This Row],[DeliveryCost]]</f>
        <v>243</v>
      </c>
      <c r="R3826" s="35">
        <v>44847</v>
      </c>
      <c r="S3826" s="35" t="str">
        <f>IF(NETWORKDAYS(FACT_ORDERS[[#This Row],[Order-Date]], FACT_ORDERS[[#This Row],[ArrivalDate ]]) &gt; 10, "Late", "On Time")</f>
        <v>On Time</v>
      </c>
    </row>
    <row r="3827" spans="1:19" x14ac:dyDescent="0.3">
      <c r="A3827" s="12">
        <v>8825</v>
      </c>
      <c r="B3827" s="12">
        <v>256</v>
      </c>
      <c r="C3827" s="12">
        <v>10000</v>
      </c>
      <c r="D3827" s="12">
        <v>3826</v>
      </c>
      <c r="E3827" s="12" t="s">
        <v>244</v>
      </c>
      <c r="F3827" s="13">
        <v>45376</v>
      </c>
      <c r="G3827" s="26" t="s">
        <v>3241</v>
      </c>
      <c r="H3827" s="12">
        <v>36</v>
      </c>
      <c r="I3827" s="28">
        <f>VLOOKUP(B:B,DIM_PRODUCTS!A:F,5,FALSE)</f>
        <v>14</v>
      </c>
      <c r="J3827" s="28">
        <f>FACT_ORDERS[[#This Row],[ProductPrice]]*FACT_ORDERS[[#This Row],[Quantity]]</f>
        <v>504</v>
      </c>
      <c r="K3827" s="12" t="str">
        <f>VLOOKUP(C:C,DIM_CUSTOMERS!A:G,7,FALSE)</f>
        <v>USA</v>
      </c>
      <c r="L3827" s="30" cm="1">
        <f t="array" ref="L3827">_xlfn.IFS(
    AND(FACT_ORDERS[[#This Row],[DeliveryMehtod]]="shippment",FACT_ORDERS[[#This Row],[TotalAmount]]&gt;=200), 0,
    AND(FACT_ORDERS[[#This Row],[DeliveryMehtod]]="pickup"), 15,
    AND(FACT_ORDERS[[#This Row],[DeliveryMehtod]]="shippment",FACT_ORDERS[[#This Row],[TotalAmount]]&lt;200), 35
)</f>
        <v>0</v>
      </c>
      <c r="M3827" s="12" t="str" cm="1">
        <f t="array" ref="M3827">_xlfn.IFS(
    SUMIFS(FACT_ORDERS[TotalAmount], FACT_ORDERS[WD_CUSTOMERS],FACT_ORDERS[[#This Row],[WD_CUSTOMERS]])&gt;=15000, "VIP",
    SUMIFS(FACT_ORDERS[TotalAmount], FACT_ORDERS[WD_CUSTOMERS],FACT_ORDERS[[#This Row],[WD_CUSTOMERS]])&gt;=8000, "Premium",
    TRUE, "Regular"
)</f>
        <v>Regular</v>
      </c>
      <c r="N3827" s="32" cm="1">
        <f t="array" ref="N3827">_xlfn.IFS(
   FACT_ORDERS[[#This Row],[TypeOfClient]]="VIP", 0.2,
   FACT_ORDERS[[#This Row],[TypeOfClient]]="Premium", 0.1,
   TRUE, 0
)</f>
        <v>0</v>
      </c>
      <c r="O3827" s="31" cm="1">
        <f t="array" ref="O3827">_xlfn.IFS(
   FACT_ORDERS[[#This Row],[TotalAmount]]&gt;1500, 0.15,
   FACT_ORDERS[[#This Row],[TotalAmount]]&gt;1000, 0.1,
   FACT_ORDERS[[#This Row],[TotalAmount]]&gt;500, 0.05,
   TRUE, 0
)</f>
        <v>0.05</v>
      </c>
      <c r="P3827" s="28">
        <f xml:space="preserve"> FACT_ORDERS[[#This Row],[TotalAmount]] * (1 - (FACT_ORDERS[[#This Row],[ClientDiscount]] + FACT_ORDERS[[#This Row],[OrderDiscount]]) )</f>
        <v>478.79999999999995</v>
      </c>
      <c r="Q3827" s="28">
        <f>FACT_ORDERS[[#This Row],[TotalAmountWithDiscount]]+FACT_ORDERS[[#This Row],[DeliveryCost]]</f>
        <v>478.79999999999995</v>
      </c>
      <c r="R3827" s="35">
        <v>45384</v>
      </c>
      <c r="S3827" s="35" t="str">
        <f>IF(NETWORKDAYS(FACT_ORDERS[[#This Row],[Order-Date]], FACT_ORDERS[[#This Row],[ArrivalDate ]]) &gt; 10, "Late", "On Time")</f>
        <v>On Time</v>
      </c>
    </row>
    <row r="3828" spans="1:19" x14ac:dyDescent="0.3">
      <c r="A3828" s="12">
        <v>8826</v>
      </c>
      <c r="B3828" s="12">
        <v>256</v>
      </c>
      <c r="C3828" s="12">
        <v>10000</v>
      </c>
      <c r="D3828" s="12">
        <v>3827</v>
      </c>
      <c r="E3828" s="12" t="s">
        <v>244</v>
      </c>
      <c r="F3828" s="13">
        <v>45403</v>
      </c>
      <c r="G3828" s="26" t="s">
        <v>14099</v>
      </c>
      <c r="H3828" s="12">
        <v>38</v>
      </c>
      <c r="I3828" s="28">
        <f>VLOOKUP(B:B,DIM_PRODUCTS!A:F,5,FALSE)</f>
        <v>14</v>
      </c>
      <c r="J3828" s="28">
        <f>FACT_ORDERS[[#This Row],[ProductPrice]]*FACT_ORDERS[[#This Row],[Quantity]]</f>
        <v>532</v>
      </c>
      <c r="K3828" s="12" t="str">
        <f>VLOOKUP(C:C,DIM_CUSTOMERS!A:G,7,FALSE)</f>
        <v>USA</v>
      </c>
      <c r="L3828" s="30" cm="1">
        <f t="array" ref="L3828">_xlfn.IFS(
    AND(FACT_ORDERS[[#This Row],[DeliveryMehtod]]="shippment",FACT_ORDERS[[#This Row],[TotalAmount]]&gt;=200), 0,
    AND(FACT_ORDERS[[#This Row],[DeliveryMehtod]]="pickup"), 15,
    AND(FACT_ORDERS[[#This Row],[DeliveryMehtod]]="shippment",FACT_ORDERS[[#This Row],[TotalAmount]]&lt;200), 35
)</f>
        <v>0</v>
      </c>
      <c r="M3828" s="12" t="str" cm="1">
        <f t="array" ref="M3828">_xlfn.IFS(
    SUMIFS(FACT_ORDERS[TotalAmount], FACT_ORDERS[WD_CUSTOMERS],FACT_ORDERS[[#This Row],[WD_CUSTOMERS]])&gt;=15000, "VIP",
    SUMIFS(FACT_ORDERS[TotalAmount], FACT_ORDERS[WD_CUSTOMERS],FACT_ORDERS[[#This Row],[WD_CUSTOMERS]])&gt;=8000, "Premium",
    TRUE, "Regular"
)</f>
        <v>Regular</v>
      </c>
      <c r="N3828" s="32" cm="1">
        <f t="array" ref="N3828">_xlfn.IFS(
   FACT_ORDERS[[#This Row],[TypeOfClient]]="VIP", 0.2,
   FACT_ORDERS[[#This Row],[TypeOfClient]]="Premium", 0.1,
   TRUE, 0
)</f>
        <v>0</v>
      </c>
      <c r="O3828" s="31" cm="1">
        <f t="array" ref="O3828">_xlfn.IFS(
   FACT_ORDERS[[#This Row],[TotalAmount]]&gt;1500, 0.15,
   FACT_ORDERS[[#This Row],[TotalAmount]]&gt;1000, 0.1,
   FACT_ORDERS[[#This Row],[TotalAmount]]&gt;500, 0.05,
   TRUE, 0
)</f>
        <v>0.05</v>
      </c>
      <c r="P3828" s="28">
        <f xml:space="preserve"> FACT_ORDERS[[#This Row],[TotalAmount]] * (1 - (FACT_ORDERS[[#This Row],[ClientDiscount]] + FACT_ORDERS[[#This Row],[OrderDiscount]]) )</f>
        <v>505.4</v>
      </c>
      <c r="Q3828" s="28">
        <f>FACT_ORDERS[[#This Row],[TotalAmountWithDiscount]]+FACT_ORDERS[[#This Row],[DeliveryCost]]</f>
        <v>505.4</v>
      </c>
      <c r="R3828" s="35">
        <v>45414</v>
      </c>
      <c r="S3828" s="35" t="str">
        <f>IF(NETWORKDAYS(FACT_ORDERS[[#This Row],[Order-Date]], FACT_ORDERS[[#This Row],[ArrivalDate ]]) &gt; 10, "Late", "On Time")</f>
        <v>On Time</v>
      </c>
    </row>
    <row r="3829" spans="1:19" x14ac:dyDescent="0.3">
      <c r="A3829" s="12">
        <v>8827</v>
      </c>
      <c r="B3829" s="12">
        <v>208</v>
      </c>
      <c r="C3829" s="12">
        <v>10000</v>
      </c>
      <c r="D3829" s="12">
        <v>3828</v>
      </c>
      <c r="E3829" s="12" t="s">
        <v>244</v>
      </c>
      <c r="F3829" s="13">
        <v>45403</v>
      </c>
      <c r="G3829" s="26" t="s">
        <v>14100</v>
      </c>
      <c r="H3829" s="12">
        <v>16</v>
      </c>
      <c r="I3829" s="28">
        <f>VLOOKUP(B:B,DIM_PRODUCTS!A:F,5,FALSE)</f>
        <v>10</v>
      </c>
      <c r="J3829" s="28">
        <f>FACT_ORDERS[[#This Row],[ProductPrice]]*FACT_ORDERS[[#This Row],[Quantity]]</f>
        <v>160</v>
      </c>
      <c r="K3829" s="12" t="str">
        <f>VLOOKUP(C:C,DIM_CUSTOMERS!A:G,7,FALSE)</f>
        <v>USA</v>
      </c>
      <c r="L3829" s="30" cm="1">
        <f t="array" ref="L3829">_xlfn.IFS(
    AND(FACT_ORDERS[[#This Row],[DeliveryMehtod]]="shippment",FACT_ORDERS[[#This Row],[TotalAmount]]&gt;=200), 0,
    AND(FACT_ORDERS[[#This Row],[DeliveryMehtod]]="pickup"), 15,
    AND(FACT_ORDERS[[#This Row],[DeliveryMehtod]]="shippment",FACT_ORDERS[[#This Row],[TotalAmount]]&lt;200), 35
)</f>
        <v>35</v>
      </c>
      <c r="M3829" s="12" t="str" cm="1">
        <f t="array" ref="M3829">_xlfn.IFS(
    SUMIFS(FACT_ORDERS[TotalAmount], FACT_ORDERS[WD_CUSTOMERS],FACT_ORDERS[[#This Row],[WD_CUSTOMERS]])&gt;=15000, "VIP",
    SUMIFS(FACT_ORDERS[TotalAmount], FACT_ORDERS[WD_CUSTOMERS],FACT_ORDERS[[#This Row],[WD_CUSTOMERS]])&gt;=8000, "Premium",
    TRUE, "Regular"
)</f>
        <v>Regular</v>
      </c>
      <c r="N3829" s="32" cm="1">
        <f t="array" ref="N3829">_xlfn.IFS(
   FACT_ORDERS[[#This Row],[TypeOfClient]]="VIP", 0.2,
   FACT_ORDERS[[#This Row],[TypeOfClient]]="Premium", 0.1,
   TRUE, 0
)</f>
        <v>0</v>
      </c>
      <c r="O3829" s="31" cm="1">
        <f t="array" ref="O3829">_xlfn.IFS(
   FACT_ORDERS[[#This Row],[TotalAmount]]&gt;1500, 0.15,
   FACT_ORDERS[[#This Row],[TotalAmount]]&gt;1000, 0.1,
   FACT_ORDERS[[#This Row],[TotalAmount]]&gt;500, 0.05,
   TRUE, 0
)</f>
        <v>0</v>
      </c>
      <c r="P3829" s="28">
        <f xml:space="preserve"> FACT_ORDERS[[#This Row],[TotalAmount]] * (1 - (FACT_ORDERS[[#This Row],[ClientDiscount]] + FACT_ORDERS[[#This Row],[OrderDiscount]]) )</f>
        <v>160</v>
      </c>
      <c r="Q3829" s="28">
        <f>FACT_ORDERS[[#This Row],[TotalAmountWithDiscount]]+FACT_ORDERS[[#This Row],[DeliveryCost]]</f>
        <v>195</v>
      </c>
      <c r="R3829" s="35">
        <v>45411</v>
      </c>
      <c r="S3829" s="35" t="str">
        <f>IF(NETWORKDAYS(FACT_ORDERS[[#This Row],[Order-Date]], FACT_ORDERS[[#This Row],[ArrivalDate ]]) &gt; 10, "Late", "On Time")</f>
        <v>On Time</v>
      </c>
    </row>
    <row r="3830" spans="1:19" x14ac:dyDescent="0.3">
      <c r="A3830" s="12">
        <v>8828</v>
      </c>
      <c r="B3830" s="12">
        <v>234</v>
      </c>
      <c r="C3830" s="12">
        <v>10000</v>
      </c>
      <c r="D3830" s="12">
        <v>3829</v>
      </c>
      <c r="E3830" s="12" t="s">
        <v>243</v>
      </c>
      <c r="F3830" s="13">
        <v>45403</v>
      </c>
      <c r="G3830" s="26" t="s">
        <v>14101</v>
      </c>
      <c r="H3830" s="12">
        <v>27</v>
      </c>
      <c r="I3830" s="28">
        <f>VLOOKUP(B:B,DIM_PRODUCTS!A:F,5,FALSE)</f>
        <v>13</v>
      </c>
      <c r="J3830" s="28">
        <f>FACT_ORDERS[[#This Row],[ProductPrice]]*FACT_ORDERS[[#This Row],[Quantity]]</f>
        <v>351</v>
      </c>
      <c r="K3830" s="12" t="str">
        <f>VLOOKUP(C:C,DIM_CUSTOMERS!A:G,7,FALSE)</f>
        <v>USA</v>
      </c>
      <c r="L3830" s="30" cm="1">
        <f t="array" ref="L3830">_xlfn.IFS(
    AND(FACT_ORDERS[[#This Row],[DeliveryMehtod]]="shippment",FACT_ORDERS[[#This Row],[TotalAmount]]&gt;=200), 0,
    AND(FACT_ORDERS[[#This Row],[DeliveryMehtod]]="pickup"), 15,
    AND(FACT_ORDERS[[#This Row],[DeliveryMehtod]]="shippment",FACT_ORDERS[[#This Row],[TotalAmount]]&lt;200), 35
)</f>
        <v>15</v>
      </c>
      <c r="M3830" s="12" t="str" cm="1">
        <f t="array" ref="M3830">_xlfn.IFS(
    SUMIFS(FACT_ORDERS[TotalAmount], FACT_ORDERS[WD_CUSTOMERS],FACT_ORDERS[[#This Row],[WD_CUSTOMERS]])&gt;=15000, "VIP",
    SUMIFS(FACT_ORDERS[TotalAmount], FACT_ORDERS[WD_CUSTOMERS],FACT_ORDERS[[#This Row],[WD_CUSTOMERS]])&gt;=8000, "Premium",
    TRUE, "Regular"
)</f>
        <v>Regular</v>
      </c>
      <c r="N3830" s="32" cm="1">
        <f t="array" ref="N3830">_xlfn.IFS(
   FACT_ORDERS[[#This Row],[TypeOfClient]]="VIP", 0.2,
   FACT_ORDERS[[#This Row],[TypeOfClient]]="Premium", 0.1,
   TRUE, 0
)</f>
        <v>0</v>
      </c>
      <c r="O3830" s="31" cm="1">
        <f t="array" ref="O3830">_xlfn.IFS(
   FACT_ORDERS[[#This Row],[TotalAmount]]&gt;1500, 0.15,
   FACT_ORDERS[[#This Row],[TotalAmount]]&gt;1000, 0.1,
   FACT_ORDERS[[#This Row],[TotalAmount]]&gt;500, 0.05,
   TRUE, 0
)</f>
        <v>0</v>
      </c>
      <c r="P3830" s="28">
        <f xml:space="preserve"> FACT_ORDERS[[#This Row],[TotalAmount]] * (1 - (FACT_ORDERS[[#This Row],[ClientDiscount]] + FACT_ORDERS[[#This Row],[OrderDiscount]]) )</f>
        <v>351</v>
      </c>
      <c r="Q3830" s="28">
        <f>FACT_ORDERS[[#This Row],[TotalAmountWithDiscount]]+FACT_ORDERS[[#This Row],[DeliveryCost]]</f>
        <v>366</v>
      </c>
      <c r="R3830" s="35">
        <v>45410</v>
      </c>
      <c r="S3830" s="35" t="str">
        <f>IF(NETWORKDAYS(FACT_ORDERS[[#This Row],[Order-Date]], FACT_ORDERS[[#This Row],[ArrivalDate ]]) &gt; 10, "Late", "On Time")</f>
        <v>On Time</v>
      </c>
    </row>
    <row r="3831" spans="1:19" x14ac:dyDescent="0.3">
      <c r="A3831" s="12">
        <v>8829</v>
      </c>
      <c r="B3831" s="12">
        <v>256</v>
      </c>
      <c r="C3831" s="12">
        <v>10000</v>
      </c>
      <c r="D3831" s="12">
        <v>3830</v>
      </c>
      <c r="E3831" s="12" t="s">
        <v>243</v>
      </c>
      <c r="F3831" s="13">
        <v>45479</v>
      </c>
      <c r="G3831" s="26" t="s">
        <v>14102</v>
      </c>
      <c r="H3831" s="12">
        <v>39</v>
      </c>
      <c r="I3831" s="28">
        <f>VLOOKUP(B:B,DIM_PRODUCTS!A:F,5,FALSE)</f>
        <v>14</v>
      </c>
      <c r="J3831" s="28">
        <f>FACT_ORDERS[[#This Row],[ProductPrice]]*FACT_ORDERS[[#This Row],[Quantity]]</f>
        <v>546</v>
      </c>
      <c r="K3831" s="12" t="str">
        <f>VLOOKUP(C:C,DIM_CUSTOMERS!A:G,7,FALSE)</f>
        <v>USA</v>
      </c>
      <c r="L3831" s="30" cm="1">
        <f t="array" ref="L3831">_xlfn.IFS(
    AND(FACT_ORDERS[[#This Row],[DeliveryMehtod]]="shippment",FACT_ORDERS[[#This Row],[TotalAmount]]&gt;=200), 0,
    AND(FACT_ORDERS[[#This Row],[DeliveryMehtod]]="pickup"), 15,
    AND(FACT_ORDERS[[#This Row],[DeliveryMehtod]]="shippment",FACT_ORDERS[[#This Row],[TotalAmount]]&lt;200), 35
)</f>
        <v>15</v>
      </c>
      <c r="M3831" s="12" t="str" cm="1">
        <f t="array" ref="M3831">_xlfn.IFS(
    SUMIFS(FACT_ORDERS[TotalAmount], FACT_ORDERS[WD_CUSTOMERS],FACT_ORDERS[[#This Row],[WD_CUSTOMERS]])&gt;=15000, "VIP",
    SUMIFS(FACT_ORDERS[TotalAmount], FACT_ORDERS[WD_CUSTOMERS],FACT_ORDERS[[#This Row],[WD_CUSTOMERS]])&gt;=8000, "Premium",
    TRUE, "Regular"
)</f>
        <v>Regular</v>
      </c>
      <c r="N3831" s="32" cm="1">
        <f t="array" ref="N3831">_xlfn.IFS(
   FACT_ORDERS[[#This Row],[TypeOfClient]]="VIP", 0.2,
   FACT_ORDERS[[#This Row],[TypeOfClient]]="Premium", 0.1,
   TRUE, 0
)</f>
        <v>0</v>
      </c>
      <c r="O3831" s="31" cm="1">
        <f t="array" ref="O3831">_xlfn.IFS(
   FACT_ORDERS[[#This Row],[TotalAmount]]&gt;1500, 0.15,
   FACT_ORDERS[[#This Row],[TotalAmount]]&gt;1000, 0.1,
   FACT_ORDERS[[#This Row],[TotalAmount]]&gt;500, 0.05,
   TRUE, 0
)</f>
        <v>0.05</v>
      </c>
      <c r="P3831" s="28">
        <f xml:space="preserve"> FACT_ORDERS[[#This Row],[TotalAmount]] * (1 - (FACT_ORDERS[[#This Row],[ClientDiscount]] + FACT_ORDERS[[#This Row],[OrderDiscount]]) )</f>
        <v>518.69999999999993</v>
      </c>
      <c r="Q3831" s="28">
        <f>FACT_ORDERS[[#This Row],[TotalAmountWithDiscount]]+FACT_ORDERS[[#This Row],[DeliveryCost]]</f>
        <v>533.69999999999993</v>
      </c>
      <c r="R3831" s="35">
        <v>45490</v>
      </c>
      <c r="S3831" s="35" t="str">
        <f>IF(NETWORKDAYS(FACT_ORDERS[[#This Row],[Order-Date]], FACT_ORDERS[[#This Row],[ArrivalDate ]]) &gt; 10, "Late", "On Time")</f>
        <v>On Time</v>
      </c>
    </row>
    <row r="3832" spans="1:19" x14ac:dyDescent="0.3">
      <c r="A3832" s="12">
        <v>8830</v>
      </c>
      <c r="B3832" s="12">
        <v>234</v>
      </c>
      <c r="C3832" s="12">
        <v>10000</v>
      </c>
      <c r="D3832" s="12">
        <v>3831</v>
      </c>
      <c r="E3832" s="12" t="s">
        <v>244</v>
      </c>
      <c r="F3832" s="13">
        <v>45479</v>
      </c>
      <c r="G3832" s="26" t="s">
        <v>14103</v>
      </c>
      <c r="H3832" s="12">
        <v>30</v>
      </c>
      <c r="I3832" s="28">
        <f>VLOOKUP(B:B,DIM_PRODUCTS!A:F,5,FALSE)</f>
        <v>13</v>
      </c>
      <c r="J3832" s="28">
        <f>FACT_ORDERS[[#This Row],[ProductPrice]]*FACT_ORDERS[[#This Row],[Quantity]]</f>
        <v>390</v>
      </c>
      <c r="K3832" s="12" t="str">
        <f>VLOOKUP(C:C,DIM_CUSTOMERS!A:G,7,FALSE)</f>
        <v>USA</v>
      </c>
      <c r="L3832" s="30" cm="1">
        <f t="array" ref="L3832">_xlfn.IFS(
    AND(FACT_ORDERS[[#This Row],[DeliveryMehtod]]="shippment",FACT_ORDERS[[#This Row],[TotalAmount]]&gt;=200), 0,
    AND(FACT_ORDERS[[#This Row],[DeliveryMehtod]]="pickup"), 15,
    AND(FACT_ORDERS[[#This Row],[DeliveryMehtod]]="shippment",FACT_ORDERS[[#This Row],[TotalAmount]]&lt;200), 35
)</f>
        <v>0</v>
      </c>
      <c r="M3832" s="12" t="str" cm="1">
        <f t="array" ref="M3832">_xlfn.IFS(
    SUMIFS(FACT_ORDERS[TotalAmount], FACT_ORDERS[WD_CUSTOMERS],FACT_ORDERS[[#This Row],[WD_CUSTOMERS]])&gt;=15000, "VIP",
    SUMIFS(FACT_ORDERS[TotalAmount], FACT_ORDERS[WD_CUSTOMERS],FACT_ORDERS[[#This Row],[WD_CUSTOMERS]])&gt;=8000, "Premium",
    TRUE, "Regular"
)</f>
        <v>Regular</v>
      </c>
      <c r="N3832" s="32" cm="1">
        <f t="array" ref="N3832">_xlfn.IFS(
   FACT_ORDERS[[#This Row],[TypeOfClient]]="VIP", 0.2,
   FACT_ORDERS[[#This Row],[TypeOfClient]]="Premium", 0.1,
   TRUE, 0
)</f>
        <v>0</v>
      </c>
      <c r="O3832" s="31" cm="1">
        <f t="array" ref="O3832">_xlfn.IFS(
   FACT_ORDERS[[#This Row],[TotalAmount]]&gt;1500, 0.15,
   FACT_ORDERS[[#This Row],[TotalAmount]]&gt;1000, 0.1,
   FACT_ORDERS[[#This Row],[TotalAmount]]&gt;500, 0.05,
   TRUE, 0
)</f>
        <v>0</v>
      </c>
      <c r="P3832" s="28">
        <f xml:space="preserve"> FACT_ORDERS[[#This Row],[TotalAmount]] * (1 - (FACT_ORDERS[[#This Row],[ClientDiscount]] + FACT_ORDERS[[#This Row],[OrderDiscount]]) )</f>
        <v>390</v>
      </c>
      <c r="Q3832" s="28">
        <f>FACT_ORDERS[[#This Row],[TotalAmountWithDiscount]]+FACT_ORDERS[[#This Row],[DeliveryCost]]</f>
        <v>390</v>
      </c>
      <c r="R3832" s="35">
        <v>45489</v>
      </c>
      <c r="S3832" s="35" t="str">
        <f>IF(NETWORKDAYS(FACT_ORDERS[[#This Row],[Order-Date]], FACT_ORDERS[[#This Row],[ArrivalDate ]]) &gt; 10, "Late", "On Time")</f>
        <v>On Time</v>
      </c>
    </row>
    <row r="3833" spans="1:19" x14ac:dyDescent="0.3">
      <c r="A3833" s="12">
        <v>8831</v>
      </c>
      <c r="B3833" s="12">
        <v>210</v>
      </c>
      <c r="C3833" s="12">
        <v>10236</v>
      </c>
      <c r="D3833" s="12">
        <v>3832</v>
      </c>
      <c r="E3833" s="12" t="s">
        <v>243</v>
      </c>
      <c r="F3833" s="13">
        <v>45510</v>
      </c>
      <c r="G3833" s="26" t="s">
        <v>14104</v>
      </c>
      <c r="H3833" s="12">
        <v>17</v>
      </c>
      <c r="I3833" s="28">
        <f>VLOOKUP(B:B,DIM_PRODUCTS!A:F,5,FALSE)</f>
        <v>14</v>
      </c>
      <c r="J3833" s="28">
        <f>FACT_ORDERS[[#This Row],[ProductPrice]]*FACT_ORDERS[[#This Row],[Quantity]]</f>
        <v>238</v>
      </c>
      <c r="K3833" s="12" t="str">
        <f>VLOOKUP(C:C,DIM_CUSTOMERS!A:G,7,FALSE)</f>
        <v>USA</v>
      </c>
      <c r="L3833" s="30" cm="1">
        <f t="array" ref="L3833">_xlfn.IFS(
    AND(FACT_ORDERS[[#This Row],[DeliveryMehtod]]="shippment",FACT_ORDERS[[#This Row],[TotalAmount]]&gt;=200), 0,
    AND(FACT_ORDERS[[#This Row],[DeliveryMehtod]]="pickup"), 15,
    AND(FACT_ORDERS[[#This Row],[DeliveryMehtod]]="shippment",FACT_ORDERS[[#This Row],[TotalAmount]]&lt;200), 35
)</f>
        <v>15</v>
      </c>
      <c r="M3833" s="12" t="str" cm="1">
        <f t="array" ref="M3833">_xlfn.IFS(
    SUMIFS(FACT_ORDERS[TotalAmount], FACT_ORDERS[WD_CUSTOMERS],FACT_ORDERS[[#This Row],[WD_CUSTOMERS]])&gt;=15000, "VIP",
    SUMIFS(FACT_ORDERS[TotalAmount], FACT_ORDERS[WD_CUSTOMERS],FACT_ORDERS[[#This Row],[WD_CUSTOMERS]])&gt;=8000, "Premium",
    TRUE, "Regular"
)</f>
        <v>Regular</v>
      </c>
      <c r="N3833" s="32" cm="1">
        <f t="array" ref="N3833">_xlfn.IFS(
   FACT_ORDERS[[#This Row],[TypeOfClient]]="VIP", 0.2,
   FACT_ORDERS[[#This Row],[TypeOfClient]]="Premium", 0.1,
   TRUE, 0
)</f>
        <v>0</v>
      </c>
      <c r="O3833" s="31" cm="1">
        <f t="array" ref="O3833">_xlfn.IFS(
   FACT_ORDERS[[#This Row],[TotalAmount]]&gt;1500, 0.15,
   FACT_ORDERS[[#This Row],[TotalAmount]]&gt;1000, 0.1,
   FACT_ORDERS[[#This Row],[TotalAmount]]&gt;500, 0.05,
   TRUE, 0
)</f>
        <v>0</v>
      </c>
      <c r="P3833" s="28">
        <f xml:space="preserve"> FACT_ORDERS[[#This Row],[TotalAmount]] * (1 - (FACT_ORDERS[[#This Row],[ClientDiscount]] + FACT_ORDERS[[#This Row],[OrderDiscount]]) )</f>
        <v>238</v>
      </c>
      <c r="Q3833" s="28">
        <f>FACT_ORDERS[[#This Row],[TotalAmountWithDiscount]]+FACT_ORDERS[[#This Row],[DeliveryCost]]</f>
        <v>253</v>
      </c>
      <c r="R3833" s="35">
        <v>45519</v>
      </c>
      <c r="S3833" s="35" t="str">
        <f>IF(NETWORKDAYS(FACT_ORDERS[[#This Row],[Order-Date]], FACT_ORDERS[[#This Row],[ArrivalDate ]]) &gt; 10, "Late", "On Time")</f>
        <v>On Time</v>
      </c>
    </row>
    <row r="3834" spans="1:19" x14ac:dyDescent="0.3">
      <c r="A3834" s="12">
        <v>8832</v>
      </c>
      <c r="B3834" s="12">
        <v>210</v>
      </c>
      <c r="C3834" s="12">
        <v>10236</v>
      </c>
      <c r="D3834" s="12">
        <v>3833</v>
      </c>
      <c r="E3834" s="12" t="s">
        <v>243</v>
      </c>
      <c r="F3834" s="13">
        <v>45411</v>
      </c>
      <c r="G3834" s="26" t="s">
        <v>14105</v>
      </c>
      <c r="H3834" s="12">
        <v>16</v>
      </c>
      <c r="I3834" s="28">
        <f>VLOOKUP(B:B,DIM_PRODUCTS!A:F,5,FALSE)</f>
        <v>14</v>
      </c>
      <c r="J3834" s="28">
        <f>FACT_ORDERS[[#This Row],[ProductPrice]]*FACT_ORDERS[[#This Row],[Quantity]]</f>
        <v>224</v>
      </c>
      <c r="K3834" s="12" t="str">
        <f>VLOOKUP(C:C,DIM_CUSTOMERS!A:G,7,FALSE)</f>
        <v>USA</v>
      </c>
      <c r="L3834" s="30" cm="1">
        <f t="array" ref="L3834">_xlfn.IFS(
    AND(FACT_ORDERS[[#This Row],[DeliveryMehtod]]="shippment",FACT_ORDERS[[#This Row],[TotalAmount]]&gt;=200), 0,
    AND(FACT_ORDERS[[#This Row],[DeliveryMehtod]]="pickup"), 15,
    AND(FACT_ORDERS[[#This Row],[DeliveryMehtod]]="shippment",FACT_ORDERS[[#This Row],[TotalAmount]]&lt;200), 35
)</f>
        <v>15</v>
      </c>
      <c r="M3834" s="12" t="str" cm="1">
        <f t="array" ref="M3834">_xlfn.IFS(
    SUMIFS(FACT_ORDERS[TotalAmount], FACT_ORDERS[WD_CUSTOMERS],FACT_ORDERS[[#This Row],[WD_CUSTOMERS]])&gt;=15000, "VIP",
    SUMIFS(FACT_ORDERS[TotalAmount], FACT_ORDERS[WD_CUSTOMERS],FACT_ORDERS[[#This Row],[WD_CUSTOMERS]])&gt;=8000, "Premium",
    TRUE, "Regular"
)</f>
        <v>Regular</v>
      </c>
      <c r="N3834" s="32" cm="1">
        <f t="array" ref="N3834">_xlfn.IFS(
   FACT_ORDERS[[#This Row],[TypeOfClient]]="VIP", 0.2,
   FACT_ORDERS[[#This Row],[TypeOfClient]]="Premium", 0.1,
   TRUE, 0
)</f>
        <v>0</v>
      </c>
      <c r="O3834" s="31" cm="1">
        <f t="array" ref="O3834">_xlfn.IFS(
   FACT_ORDERS[[#This Row],[TotalAmount]]&gt;1500, 0.15,
   FACT_ORDERS[[#This Row],[TotalAmount]]&gt;1000, 0.1,
   FACT_ORDERS[[#This Row],[TotalAmount]]&gt;500, 0.05,
   TRUE, 0
)</f>
        <v>0</v>
      </c>
      <c r="P3834" s="28">
        <f xml:space="preserve"> FACT_ORDERS[[#This Row],[TotalAmount]] * (1 - (FACT_ORDERS[[#This Row],[ClientDiscount]] + FACT_ORDERS[[#This Row],[OrderDiscount]]) )</f>
        <v>224</v>
      </c>
      <c r="Q3834" s="28">
        <f>FACT_ORDERS[[#This Row],[TotalAmountWithDiscount]]+FACT_ORDERS[[#This Row],[DeliveryCost]]</f>
        <v>239</v>
      </c>
      <c r="R3834" s="35">
        <v>45419</v>
      </c>
      <c r="S3834" s="35" t="str">
        <f>IF(NETWORKDAYS(FACT_ORDERS[[#This Row],[Order-Date]], FACT_ORDERS[[#This Row],[ArrivalDate ]]) &gt; 10, "Late", "On Time")</f>
        <v>On Time</v>
      </c>
    </row>
    <row r="3835" spans="1:19" x14ac:dyDescent="0.3">
      <c r="A3835" s="12">
        <v>8833</v>
      </c>
      <c r="B3835" s="12">
        <v>269</v>
      </c>
      <c r="C3835" s="12">
        <v>10236</v>
      </c>
      <c r="D3835" s="12">
        <v>3834</v>
      </c>
      <c r="E3835" s="12" t="s">
        <v>243</v>
      </c>
      <c r="F3835" s="13">
        <v>45411</v>
      </c>
      <c r="G3835" s="26" t="s">
        <v>14106</v>
      </c>
      <c r="H3835" s="12">
        <v>27</v>
      </c>
      <c r="I3835" s="28">
        <f>VLOOKUP(B:B,DIM_PRODUCTS!A:F,5,FALSE)</f>
        <v>29</v>
      </c>
      <c r="J3835" s="28">
        <f>FACT_ORDERS[[#This Row],[ProductPrice]]*FACT_ORDERS[[#This Row],[Quantity]]</f>
        <v>783</v>
      </c>
      <c r="K3835" s="12" t="str">
        <f>VLOOKUP(C:C,DIM_CUSTOMERS!A:G,7,FALSE)</f>
        <v>USA</v>
      </c>
      <c r="L3835" s="30" cm="1">
        <f t="array" ref="L3835">_xlfn.IFS(
    AND(FACT_ORDERS[[#This Row],[DeliveryMehtod]]="shippment",FACT_ORDERS[[#This Row],[TotalAmount]]&gt;=200), 0,
    AND(FACT_ORDERS[[#This Row],[DeliveryMehtod]]="pickup"), 15,
    AND(FACT_ORDERS[[#This Row],[DeliveryMehtod]]="shippment",FACT_ORDERS[[#This Row],[TotalAmount]]&lt;200), 35
)</f>
        <v>15</v>
      </c>
      <c r="M3835" s="12" t="str" cm="1">
        <f t="array" ref="M3835">_xlfn.IFS(
    SUMIFS(FACT_ORDERS[TotalAmount], FACT_ORDERS[WD_CUSTOMERS],FACT_ORDERS[[#This Row],[WD_CUSTOMERS]])&gt;=15000, "VIP",
    SUMIFS(FACT_ORDERS[TotalAmount], FACT_ORDERS[WD_CUSTOMERS],FACT_ORDERS[[#This Row],[WD_CUSTOMERS]])&gt;=8000, "Premium",
    TRUE, "Regular"
)</f>
        <v>Regular</v>
      </c>
      <c r="N3835" s="32" cm="1">
        <f t="array" ref="N3835">_xlfn.IFS(
   FACT_ORDERS[[#This Row],[TypeOfClient]]="VIP", 0.2,
   FACT_ORDERS[[#This Row],[TypeOfClient]]="Premium", 0.1,
   TRUE, 0
)</f>
        <v>0</v>
      </c>
      <c r="O3835" s="31" cm="1">
        <f t="array" ref="O3835">_xlfn.IFS(
   FACT_ORDERS[[#This Row],[TotalAmount]]&gt;1500, 0.15,
   FACT_ORDERS[[#This Row],[TotalAmount]]&gt;1000, 0.1,
   FACT_ORDERS[[#This Row],[TotalAmount]]&gt;500, 0.05,
   TRUE, 0
)</f>
        <v>0.05</v>
      </c>
      <c r="P3835" s="28">
        <f xml:space="preserve"> FACT_ORDERS[[#This Row],[TotalAmount]] * (1 - (FACT_ORDERS[[#This Row],[ClientDiscount]] + FACT_ORDERS[[#This Row],[OrderDiscount]]) )</f>
        <v>743.84999999999991</v>
      </c>
      <c r="Q3835" s="28">
        <f>FACT_ORDERS[[#This Row],[TotalAmountWithDiscount]]+FACT_ORDERS[[#This Row],[DeliveryCost]]</f>
        <v>758.84999999999991</v>
      </c>
      <c r="R3835" s="35">
        <v>45420</v>
      </c>
      <c r="S3835" s="35" t="str">
        <f>IF(NETWORKDAYS(FACT_ORDERS[[#This Row],[Order-Date]], FACT_ORDERS[[#This Row],[ArrivalDate ]]) &gt; 10, "Late", "On Time")</f>
        <v>On Time</v>
      </c>
    </row>
    <row r="3836" spans="1:19" x14ac:dyDescent="0.3">
      <c r="A3836" s="12">
        <v>8834</v>
      </c>
      <c r="B3836" s="12">
        <v>210</v>
      </c>
      <c r="C3836" s="12">
        <v>10236</v>
      </c>
      <c r="D3836" s="12">
        <v>3835</v>
      </c>
      <c r="E3836" s="12" t="s">
        <v>244</v>
      </c>
      <c r="F3836" s="13">
        <v>45471</v>
      </c>
      <c r="G3836" s="26" t="s">
        <v>14107</v>
      </c>
      <c r="H3836" s="12">
        <v>20</v>
      </c>
      <c r="I3836" s="28">
        <f>VLOOKUP(B:B,DIM_PRODUCTS!A:F,5,FALSE)</f>
        <v>14</v>
      </c>
      <c r="J3836" s="28">
        <f>FACT_ORDERS[[#This Row],[ProductPrice]]*FACT_ORDERS[[#This Row],[Quantity]]</f>
        <v>280</v>
      </c>
      <c r="K3836" s="12" t="str">
        <f>VLOOKUP(C:C,DIM_CUSTOMERS!A:G,7,FALSE)</f>
        <v>USA</v>
      </c>
      <c r="L3836" s="30" cm="1">
        <f t="array" ref="L3836">_xlfn.IFS(
    AND(FACT_ORDERS[[#This Row],[DeliveryMehtod]]="shippment",FACT_ORDERS[[#This Row],[TotalAmount]]&gt;=200), 0,
    AND(FACT_ORDERS[[#This Row],[DeliveryMehtod]]="pickup"), 15,
    AND(FACT_ORDERS[[#This Row],[DeliveryMehtod]]="shippment",FACT_ORDERS[[#This Row],[TotalAmount]]&lt;200), 35
)</f>
        <v>0</v>
      </c>
      <c r="M3836" s="12" t="str" cm="1">
        <f t="array" ref="M3836">_xlfn.IFS(
    SUMIFS(FACT_ORDERS[TotalAmount], FACT_ORDERS[WD_CUSTOMERS],FACT_ORDERS[[#This Row],[WD_CUSTOMERS]])&gt;=15000, "VIP",
    SUMIFS(FACT_ORDERS[TotalAmount], FACT_ORDERS[WD_CUSTOMERS],FACT_ORDERS[[#This Row],[WD_CUSTOMERS]])&gt;=8000, "Premium",
    TRUE, "Regular"
)</f>
        <v>Regular</v>
      </c>
      <c r="N3836" s="32" cm="1">
        <f t="array" ref="N3836">_xlfn.IFS(
   FACT_ORDERS[[#This Row],[TypeOfClient]]="VIP", 0.2,
   FACT_ORDERS[[#This Row],[TypeOfClient]]="Premium", 0.1,
   TRUE, 0
)</f>
        <v>0</v>
      </c>
      <c r="O3836" s="31" cm="1">
        <f t="array" ref="O3836">_xlfn.IFS(
   FACT_ORDERS[[#This Row],[TotalAmount]]&gt;1500, 0.15,
   FACT_ORDERS[[#This Row],[TotalAmount]]&gt;1000, 0.1,
   FACT_ORDERS[[#This Row],[TotalAmount]]&gt;500, 0.05,
   TRUE, 0
)</f>
        <v>0</v>
      </c>
      <c r="P3836" s="28">
        <f xml:space="preserve"> FACT_ORDERS[[#This Row],[TotalAmount]] * (1 - (FACT_ORDERS[[#This Row],[ClientDiscount]] + FACT_ORDERS[[#This Row],[OrderDiscount]]) )</f>
        <v>280</v>
      </c>
      <c r="Q3836" s="28">
        <f>FACT_ORDERS[[#This Row],[TotalAmountWithDiscount]]+FACT_ORDERS[[#This Row],[DeliveryCost]]</f>
        <v>280</v>
      </c>
      <c r="R3836" s="35">
        <v>45481</v>
      </c>
      <c r="S3836" s="35" t="str">
        <f>IF(NETWORKDAYS(FACT_ORDERS[[#This Row],[Order-Date]], FACT_ORDERS[[#This Row],[ArrivalDate ]]) &gt; 10, "Late", "On Time")</f>
        <v>On Time</v>
      </c>
    </row>
    <row r="3837" spans="1:19" x14ac:dyDescent="0.3">
      <c r="A3837" s="12">
        <v>8835</v>
      </c>
      <c r="B3837" s="12">
        <v>269</v>
      </c>
      <c r="C3837" s="12">
        <v>10236</v>
      </c>
      <c r="D3837" s="12">
        <v>3836</v>
      </c>
      <c r="E3837" s="12" t="s">
        <v>244</v>
      </c>
      <c r="F3837" s="13">
        <v>45471</v>
      </c>
      <c r="G3837" s="26" t="s">
        <v>14108</v>
      </c>
      <c r="H3837" s="12">
        <v>40</v>
      </c>
      <c r="I3837" s="28">
        <f>VLOOKUP(B:B,DIM_PRODUCTS!A:F,5,FALSE)</f>
        <v>29</v>
      </c>
      <c r="J3837" s="28">
        <f>FACT_ORDERS[[#This Row],[ProductPrice]]*FACT_ORDERS[[#This Row],[Quantity]]</f>
        <v>1160</v>
      </c>
      <c r="K3837" s="12" t="str">
        <f>VLOOKUP(C:C,DIM_CUSTOMERS!A:G,7,FALSE)</f>
        <v>USA</v>
      </c>
      <c r="L3837" s="30" cm="1">
        <f t="array" ref="L3837">_xlfn.IFS(
    AND(FACT_ORDERS[[#This Row],[DeliveryMehtod]]="shippment",FACT_ORDERS[[#This Row],[TotalAmount]]&gt;=200), 0,
    AND(FACT_ORDERS[[#This Row],[DeliveryMehtod]]="pickup"), 15,
    AND(FACT_ORDERS[[#This Row],[DeliveryMehtod]]="shippment",FACT_ORDERS[[#This Row],[TotalAmount]]&lt;200), 35
)</f>
        <v>0</v>
      </c>
      <c r="M3837" s="12" t="str" cm="1">
        <f t="array" ref="M3837">_xlfn.IFS(
    SUMIFS(FACT_ORDERS[TotalAmount], FACT_ORDERS[WD_CUSTOMERS],FACT_ORDERS[[#This Row],[WD_CUSTOMERS]])&gt;=15000, "VIP",
    SUMIFS(FACT_ORDERS[TotalAmount], FACT_ORDERS[WD_CUSTOMERS],FACT_ORDERS[[#This Row],[WD_CUSTOMERS]])&gt;=8000, "Premium",
    TRUE, "Regular"
)</f>
        <v>Regular</v>
      </c>
      <c r="N3837" s="32" cm="1">
        <f t="array" ref="N3837">_xlfn.IFS(
   FACT_ORDERS[[#This Row],[TypeOfClient]]="VIP", 0.2,
   FACT_ORDERS[[#This Row],[TypeOfClient]]="Premium", 0.1,
   TRUE, 0
)</f>
        <v>0</v>
      </c>
      <c r="O3837" s="31" cm="1">
        <f t="array" ref="O3837">_xlfn.IFS(
   FACT_ORDERS[[#This Row],[TotalAmount]]&gt;1500, 0.15,
   FACT_ORDERS[[#This Row],[TotalAmount]]&gt;1000, 0.1,
   FACT_ORDERS[[#This Row],[TotalAmount]]&gt;500, 0.05,
   TRUE, 0
)</f>
        <v>0.1</v>
      </c>
      <c r="P3837" s="28">
        <f xml:space="preserve"> FACT_ORDERS[[#This Row],[TotalAmount]] * (1 - (FACT_ORDERS[[#This Row],[ClientDiscount]] + FACT_ORDERS[[#This Row],[OrderDiscount]]) )</f>
        <v>1044</v>
      </c>
      <c r="Q3837" s="28">
        <f>FACT_ORDERS[[#This Row],[TotalAmountWithDiscount]]+FACT_ORDERS[[#This Row],[DeliveryCost]]</f>
        <v>1044</v>
      </c>
      <c r="R3837" s="35">
        <v>45481</v>
      </c>
      <c r="S3837" s="35" t="str">
        <f>IF(NETWORKDAYS(FACT_ORDERS[[#This Row],[Order-Date]], FACT_ORDERS[[#This Row],[ArrivalDate ]]) &gt; 10, "Late", "On Time")</f>
        <v>On Time</v>
      </c>
    </row>
    <row r="3838" spans="1:19" x14ac:dyDescent="0.3">
      <c r="A3838" s="12">
        <v>8836</v>
      </c>
      <c r="B3838" s="12">
        <v>207</v>
      </c>
      <c r="C3838" s="12">
        <v>10790</v>
      </c>
      <c r="D3838" s="12">
        <v>3837</v>
      </c>
      <c r="E3838" s="12" t="s">
        <v>244</v>
      </c>
      <c r="F3838" s="13">
        <v>45463</v>
      </c>
      <c r="G3838" s="26" t="s">
        <v>14109</v>
      </c>
      <c r="H3838" s="12">
        <v>12</v>
      </c>
      <c r="I3838" s="28">
        <f>VLOOKUP(B:B,DIM_PRODUCTS!A:F,5,FALSE)</f>
        <v>8</v>
      </c>
      <c r="J3838" s="28">
        <f>FACT_ORDERS[[#This Row],[ProductPrice]]*FACT_ORDERS[[#This Row],[Quantity]]</f>
        <v>96</v>
      </c>
      <c r="K3838" s="12" t="str">
        <f>VLOOKUP(C:C,DIM_CUSTOMERS!A:G,7,FALSE)</f>
        <v>Germany</v>
      </c>
      <c r="L3838" s="30" cm="1">
        <f t="array" ref="L3838">_xlfn.IFS(
    AND(FACT_ORDERS[[#This Row],[DeliveryMehtod]]="shippment",FACT_ORDERS[[#This Row],[TotalAmount]]&gt;=200), 0,
    AND(FACT_ORDERS[[#This Row],[DeliveryMehtod]]="pickup"), 15,
    AND(FACT_ORDERS[[#This Row],[DeliveryMehtod]]="shippment",FACT_ORDERS[[#This Row],[TotalAmount]]&lt;200), 35
)</f>
        <v>35</v>
      </c>
      <c r="M3838" s="12" t="str" cm="1">
        <f t="array" ref="M3838">_xlfn.IFS(
    SUMIFS(FACT_ORDERS[TotalAmount], FACT_ORDERS[WD_CUSTOMERS],FACT_ORDERS[[#This Row],[WD_CUSTOMERS]])&gt;=15000, "VIP",
    SUMIFS(FACT_ORDERS[TotalAmount], FACT_ORDERS[WD_CUSTOMERS],FACT_ORDERS[[#This Row],[WD_CUSTOMERS]])&gt;=8000, "Premium",
    TRUE, "Regular"
)</f>
        <v>Regular</v>
      </c>
      <c r="N3838" s="32" cm="1">
        <f t="array" ref="N3838">_xlfn.IFS(
   FACT_ORDERS[[#This Row],[TypeOfClient]]="VIP", 0.2,
   FACT_ORDERS[[#This Row],[TypeOfClient]]="Premium", 0.1,
   TRUE, 0
)</f>
        <v>0</v>
      </c>
      <c r="O3838" s="31" cm="1">
        <f t="array" ref="O3838">_xlfn.IFS(
   FACT_ORDERS[[#This Row],[TotalAmount]]&gt;1500, 0.15,
   FACT_ORDERS[[#This Row],[TotalAmount]]&gt;1000, 0.1,
   FACT_ORDERS[[#This Row],[TotalAmount]]&gt;500, 0.05,
   TRUE, 0
)</f>
        <v>0</v>
      </c>
      <c r="P3838" s="28">
        <f xml:space="preserve"> FACT_ORDERS[[#This Row],[TotalAmount]] * (1 - (FACT_ORDERS[[#This Row],[ClientDiscount]] + FACT_ORDERS[[#This Row],[OrderDiscount]]) )</f>
        <v>96</v>
      </c>
      <c r="Q3838" s="28">
        <f>FACT_ORDERS[[#This Row],[TotalAmountWithDiscount]]+FACT_ORDERS[[#This Row],[DeliveryCost]]</f>
        <v>131</v>
      </c>
      <c r="R3838" s="35">
        <v>45475</v>
      </c>
      <c r="S3838" s="35" t="str">
        <f>IF(NETWORKDAYS(FACT_ORDERS[[#This Row],[Order-Date]], FACT_ORDERS[[#This Row],[ArrivalDate ]]) &gt; 10, "Late", "On Time")</f>
        <v>On Time</v>
      </c>
    </row>
    <row r="3839" spans="1:19" x14ac:dyDescent="0.3">
      <c r="A3839" s="12">
        <v>8837</v>
      </c>
      <c r="B3839" s="12">
        <v>257</v>
      </c>
      <c r="C3839" s="12">
        <v>10559</v>
      </c>
      <c r="D3839" s="12">
        <v>3838</v>
      </c>
      <c r="E3839" s="12" t="s">
        <v>243</v>
      </c>
      <c r="F3839" s="13">
        <v>45437</v>
      </c>
      <c r="G3839" s="26" t="s">
        <v>14110</v>
      </c>
      <c r="H3839" s="12">
        <v>39</v>
      </c>
      <c r="I3839" s="28">
        <f>VLOOKUP(B:B,DIM_PRODUCTS!A:F,5,FALSE)</f>
        <v>20</v>
      </c>
      <c r="J3839" s="28">
        <f>FACT_ORDERS[[#This Row],[ProductPrice]]*FACT_ORDERS[[#This Row],[Quantity]]</f>
        <v>780</v>
      </c>
      <c r="K3839" s="12" t="str">
        <f>VLOOKUP(C:C,DIM_CUSTOMERS!A:G,7,FALSE)</f>
        <v>India</v>
      </c>
      <c r="L3839" s="30" cm="1">
        <f t="array" ref="L3839">_xlfn.IFS(
    AND(FACT_ORDERS[[#This Row],[DeliveryMehtod]]="shippment",FACT_ORDERS[[#This Row],[TotalAmount]]&gt;=200), 0,
    AND(FACT_ORDERS[[#This Row],[DeliveryMehtod]]="pickup"), 15,
    AND(FACT_ORDERS[[#This Row],[DeliveryMehtod]]="shippment",FACT_ORDERS[[#This Row],[TotalAmount]]&lt;200), 35
)</f>
        <v>15</v>
      </c>
      <c r="M3839" s="12" t="str" cm="1">
        <f t="array" ref="M3839">_xlfn.IFS(
    SUMIFS(FACT_ORDERS[TotalAmount], FACT_ORDERS[WD_CUSTOMERS],FACT_ORDERS[[#This Row],[WD_CUSTOMERS]])&gt;=15000, "VIP",
    SUMIFS(FACT_ORDERS[TotalAmount], FACT_ORDERS[WD_CUSTOMERS],FACT_ORDERS[[#This Row],[WD_CUSTOMERS]])&gt;=8000, "Premium",
    TRUE, "Regular"
)</f>
        <v>Regular</v>
      </c>
      <c r="N3839" s="32" cm="1">
        <f t="array" ref="N3839">_xlfn.IFS(
   FACT_ORDERS[[#This Row],[TypeOfClient]]="VIP", 0.2,
   FACT_ORDERS[[#This Row],[TypeOfClient]]="Premium", 0.1,
   TRUE, 0
)</f>
        <v>0</v>
      </c>
      <c r="O3839" s="31" cm="1">
        <f t="array" ref="O3839">_xlfn.IFS(
   FACT_ORDERS[[#This Row],[TotalAmount]]&gt;1500, 0.15,
   FACT_ORDERS[[#This Row],[TotalAmount]]&gt;1000, 0.1,
   FACT_ORDERS[[#This Row],[TotalAmount]]&gt;500, 0.05,
   TRUE, 0
)</f>
        <v>0.05</v>
      </c>
      <c r="P3839" s="28">
        <f xml:space="preserve"> FACT_ORDERS[[#This Row],[TotalAmount]] * (1 - (FACT_ORDERS[[#This Row],[ClientDiscount]] + FACT_ORDERS[[#This Row],[OrderDiscount]]) )</f>
        <v>741</v>
      </c>
      <c r="Q3839" s="28">
        <f>FACT_ORDERS[[#This Row],[TotalAmountWithDiscount]]+FACT_ORDERS[[#This Row],[DeliveryCost]]</f>
        <v>756</v>
      </c>
      <c r="R3839" s="35">
        <v>45445</v>
      </c>
      <c r="S3839" s="35" t="str">
        <f>IF(NETWORKDAYS(FACT_ORDERS[[#This Row],[Order-Date]], FACT_ORDERS[[#This Row],[ArrivalDate ]]) &gt; 10, "Late", "On Time")</f>
        <v>On Time</v>
      </c>
    </row>
    <row r="3840" spans="1:19" x14ac:dyDescent="0.3">
      <c r="A3840" s="12">
        <v>8838</v>
      </c>
      <c r="B3840" s="12">
        <v>279</v>
      </c>
      <c r="C3840" s="12">
        <v>10559</v>
      </c>
      <c r="D3840" s="12">
        <v>3839</v>
      </c>
      <c r="E3840" s="12" t="s">
        <v>243</v>
      </c>
      <c r="F3840" s="13">
        <v>45437</v>
      </c>
      <c r="G3840" s="26" t="s">
        <v>3527</v>
      </c>
      <c r="H3840" s="12">
        <v>16</v>
      </c>
      <c r="I3840" s="28">
        <f>VLOOKUP(B:B,DIM_PRODUCTS!A:F,5,FALSE)</f>
        <v>24</v>
      </c>
      <c r="J3840" s="28">
        <f>FACT_ORDERS[[#This Row],[ProductPrice]]*FACT_ORDERS[[#This Row],[Quantity]]</f>
        <v>384</v>
      </c>
      <c r="K3840" s="12" t="str">
        <f>VLOOKUP(C:C,DIM_CUSTOMERS!A:G,7,FALSE)</f>
        <v>India</v>
      </c>
      <c r="L3840" s="30" cm="1">
        <f t="array" ref="L3840">_xlfn.IFS(
    AND(FACT_ORDERS[[#This Row],[DeliveryMehtod]]="shippment",FACT_ORDERS[[#This Row],[TotalAmount]]&gt;=200), 0,
    AND(FACT_ORDERS[[#This Row],[DeliveryMehtod]]="pickup"), 15,
    AND(FACT_ORDERS[[#This Row],[DeliveryMehtod]]="shippment",FACT_ORDERS[[#This Row],[TotalAmount]]&lt;200), 35
)</f>
        <v>15</v>
      </c>
      <c r="M3840" s="12" t="str" cm="1">
        <f t="array" ref="M3840">_xlfn.IFS(
    SUMIFS(FACT_ORDERS[TotalAmount], FACT_ORDERS[WD_CUSTOMERS],FACT_ORDERS[[#This Row],[WD_CUSTOMERS]])&gt;=15000, "VIP",
    SUMIFS(FACT_ORDERS[TotalAmount], FACT_ORDERS[WD_CUSTOMERS],FACT_ORDERS[[#This Row],[WD_CUSTOMERS]])&gt;=8000, "Premium",
    TRUE, "Regular"
)</f>
        <v>Regular</v>
      </c>
      <c r="N3840" s="32" cm="1">
        <f t="array" ref="N3840">_xlfn.IFS(
   FACT_ORDERS[[#This Row],[TypeOfClient]]="VIP", 0.2,
   FACT_ORDERS[[#This Row],[TypeOfClient]]="Premium", 0.1,
   TRUE, 0
)</f>
        <v>0</v>
      </c>
      <c r="O3840" s="31" cm="1">
        <f t="array" ref="O3840">_xlfn.IFS(
   FACT_ORDERS[[#This Row],[TotalAmount]]&gt;1500, 0.15,
   FACT_ORDERS[[#This Row],[TotalAmount]]&gt;1000, 0.1,
   FACT_ORDERS[[#This Row],[TotalAmount]]&gt;500, 0.05,
   TRUE, 0
)</f>
        <v>0</v>
      </c>
      <c r="P3840" s="28">
        <f xml:space="preserve"> FACT_ORDERS[[#This Row],[TotalAmount]] * (1 - (FACT_ORDERS[[#This Row],[ClientDiscount]] + FACT_ORDERS[[#This Row],[OrderDiscount]]) )</f>
        <v>384</v>
      </c>
      <c r="Q3840" s="28">
        <f>FACT_ORDERS[[#This Row],[TotalAmountWithDiscount]]+FACT_ORDERS[[#This Row],[DeliveryCost]]</f>
        <v>399</v>
      </c>
      <c r="R3840" s="35">
        <v>45448</v>
      </c>
      <c r="S3840" s="35" t="str">
        <f>IF(NETWORKDAYS(FACT_ORDERS[[#This Row],[Order-Date]], FACT_ORDERS[[#This Row],[ArrivalDate ]]) &gt; 10, "Late", "On Time")</f>
        <v>On Time</v>
      </c>
    </row>
    <row r="3841" spans="1:19" x14ac:dyDescent="0.3">
      <c r="A3841" s="12">
        <v>8839</v>
      </c>
      <c r="B3841" s="12">
        <v>292</v>
      </c>
      <c r="C3841" s="12">
        <v>10559</v>
      </c>
      <c r="D3841" s="12">
        <v>3840</v>
      </c>
      <c r="E3841" s="12" t="s">
        <v>243</v>
      </c>
      <c r="F3841" s="13">
        <v>45437</v>
      </c>
      <c r="G3841" s="26" t="s">
        <v>14111</v>
      </c>
      <c r="H3841" s="12">
        <v>20</v>
      </c>
      <c r="I3841" s="28">
        <f>VLOOKUP(B:B,DIM_PRODUCTS!A:F,5,FALSE)</f>
        <v>6</v>
      </c>
      <c r="J3841" s="28">
        <f>FACT_ORDERS[[#This Row],[ProductPrice]]*FACT_ORDERS[[#This Row],[Quantity]]</f>
        <v>120</v>
      </c>
      <c r="K3841" s="12" t="str">
        <f>VLOOKUP(C:C,DIM_CUSTOMERS!A:G,7,FALSE)</f>
        <v>India</v>
      </c>
      <c r="L3841" s="30" cm="1">
        <f t="array" ref="L3841">_xlfn.IFS(
    AND(FACT_ORDERS[[#This Row],[DeliveryMehtod]]="shippment",FACT_ORDERS[[#This Row],[TotalAmount]]&gt;=200), 0,
    AND(FACT_ORDERS[[#This Row],[DeliveryMehtod]]="pickup"), 15,
    AND(FACT_ORDERS[[#This Row],[DeliveryMehtod]]="shippment",FACT_ORDERS[[#This Row],[TotalAmount]]&lt;200), 35
)</f>
        <v>15</v>
      </c>
      <c r="M3841" s="12" t="str" cm="1">
        <f t="array" ref="M3841">_xlfn.IFS(
    SUMIFS(FACT_ORDERS[TotalAmount], FACT_ORDERS[WD_CUSTOMERS],FACT_ORDERS[[#This Row],[WD_CUSTOMERS]])&gt;=15000, "VIP",
    SUMIFS(FACT_ORDERS[TotalAmount], FACT_ORDERS[WD_CUSTOMERS],FACT_ORDERS[[#This Row],[WD_CUSTOMERS]])&gt;=8000, "Premium",
    TRUE, "Regular"
)</f>
        <v>Regular</v>
      </c>
      <c r="N3841" s="32" cm="1">
        <f t="array" ref="N3841">_xlfn.IFS(
   FACT_ORDERS[[#This Row],[TypeOfClient]]="VIP", 0.2,
   FACT_ORDERS[[#This Row],[TypeOfClient]]="Premium", 0.1,
   TRUE, 0
)</f>
        <v>0</v>
      </c>
      <c r="O3841" s="31" cm="1">
        <f t="array" ref="O3841">_xlfn.IFS(
   FACT_ORDERS[[#This Row],[TotalAmount]]&gt;1500, 0.15,
   FACT_ORDERS[[#This Row],[TotalAmount]]&gt;1000, 0.1,
   FACT_ORDERS[[#This Row],[TotalAmount]]&gt;500, 0.05,
   TRUE, 0
)</f>
        <v>0</v>
      </c>
      <c r="P3841" s="28">
        <f xml:space="preserve"> FACT_ORDERS[[#This Row],[TotalAmount]] * (1 - (FACT_ORDERS[[#This Row],[ClientDiscount]] + FACT_ORDERS[[#This Row],[OrderDiscount]]) )</f>
        <v>120</v>
      </c>
      <c r="Q3841" s="28">
        <f>FACT_ORDERS[[#This Row],[TotalAmountWithDiscount]]+FACT_ORDERS[[#This Row],[DeliveryCost]]</f>
        <v>135</v>
      </c>
      <c r="R3841" s="35">
        <v>45448</v>
      </c>
      <c r="S3841" s="35" t="str">
        <f>IF(NETWORKDAYS(FACT_ORDERS[[#This Row],[Order-Date]], FACT_ORDERS[[#This Row],[ArrivalDate ]]) &gt; 10, "Late", "On Time")</f>
        <v>On Time</v>
      </c>
    </row>
    <row r="3842" spans="1:19" x14ac:dyDescent="0.3">
      <c r="A3842" s="12">
        <v>8840</v>
      </c>
      <c r="B3842" s="12">
        <v>257</v>
      </c>
      <c r="C3842" s="12">
        <v>10559</v>
      </c>
      <c r="D3842" s="12">
        <v>3841</v>
      </c>
      <c r="E3842" s="12" t="s">
        <v>244</v>
      </c>
      <c r="F3842" s="13">
        <v>45466</v>
      </c>
      <c r="G3842" s="26" t="s">
        <v>14112</v>
      </c>
      <c r="H3842" s="12">
        <v>28</v>
      </c>
      <c r="I3842" s="28">
        <f>VLOOKUP(B:B,DIM_PRODUCTS!A:F,5,FALSE)</f>
        <v>20</v>
      </c>
      <c r="J3842" s="28">
        <f>FACT_ORDERS[[#This Row],[ProductPrice]]*FACT_ORDERS[[#This Row],[Quantity]]</f>
        <v>560</v>
      </c>
      <c r="K3842" s="12" t="str">
        <f>VLOOKUP(C:C,DIM_CUSTOMERS!A:G,7,FALSE)</f>
        <v>India</v>
      </c>
      <c r="L3842" s="30" cm="1">
        <f t="array" ref="L3842">_xlfn.IFS(
    AND(FACT_ORDERS[[#This Row],[DeliveryMehtod]]="shippment",FACT_ORDERS[[#This Row],[TotalAmount]]&gt;=200), 0,
    AND(FACT_ORDERS[[#This Row],[DeliveryMehtod]]="pickup"), 15,
    AND(FACT_ORDERS[[#This Row],[DeliveryMehtod]]="shippment",FACT_ORDERS[[#This Row],[TotalAmount]]&lt;200), 35
)</f>
        <v>0</v>
      </c>
      <c r="M3842" s="12" t="str" cm="1">
        <f t="array" ref="M3842">_xlfn.IFS(
    SUMIFS(FACT_ORDERS[TotalAmount], FACT_ORDERS[WD_CUSTOMERS],FACT_ORDERS[[#This Row],[WD_CUSTOMERS]])&gt;=15000, "VIP",
    SUMIFS(FACT_ORDERS[TotalAmount], FACT_ORDERS[WD_CUSTOMERS],FACT_ORDERS[[#This Row],[WD_CUSTOMERS]])&gt;=8000, "Premium",
    TRUE, "Regular"
)</f>
        <v>Regular</v>
      </c>
      <c r="N3842" s="32" cm="1">
        <f t="array" ref="N3842">_xlfn.IFS(
   FACT_ORDERS[[#This Row],[TypeOfClient]]="VIP", 0.2,
   FACT_ORDERS[[#This Row],[TypeOfClient]]="Premium", 0.1,
   TRUE, 0
)</f>
        <v>0</v>
      </c>
      <c r="O3842" s="31" cm="1">
        <f t="array" ref="O3842">_xlfn.IFS(
   FACT_ORDERS[[#This Row],[TotalAmount]]&gt;1500, 0.15,
   FACT_ORDERS[[#This Row],[TotalAmount]]&gt;1000, 0.1,
   FACT_ORDERS[[#This Row],[TotalAmount]]&gt;500, 0.05,
   TRUE, 0
)</f>
        <v>0.05</v>
      </c>
      <c r="P3842" s="28">
        <f xml:space="preserve"> FACT_ORDERS[[#This Row],[TotalAmount]] * (1 - (FACT_ORDERS[[#This Row],[ClientDiscount]] + FACT_ORDERS[[#This Row],[OrderDiscount]]) )</f>
        <v>532</v>
      </c>
      <c r="Q3842" s="28">
        <f>FACT_ORDERS[[#This Row],[TotalAmountWithDiscount]]+FACT_ORDERS[[#This Row],[DeliveryCost]]</f>
        <v>532</v>
      </c>
      <c r="R3842" s="35">
        <v>45475</v>
      </c>
      <c r="S3842" s="35" t="str">
        <f>IF(NETWORKDAYS(FACT_ORDERS[[#This Row],[Order-Date]], FACT_ORDERS[[#This Row],[ArrivalDate ]]) &gt; 10, "Late", "On Time")</f>
        <v>On Time</v>
      </c>
    </row>
    <row r="3843" spans="1:19" x14ac:dyDescent="0.3">
      <c r="A3843" s="12">
        <v>8841</v>
      </c>
      <c r="B3843" s="12">
        <v>279</v>
      </c>
      <c r="C3843" s="12">
        <v>10559</v>
      </c>
      <c r="D3843" s="12">
        <v>3842</v>
      </c>
      <c r="E3843" s="12" t="s">
        <v>244</v>
      </c>
      <c r="F3843" s="13">
        <v>45466</v>
      </c>
      <c r="G3843" s="26" t="s">
        <v>14113</v>
      </c>
      <c r="H3843" s="12">
        <v>21</v>
      </c>
      <c r="I3843" s="28">
        <f>VLOOKUP(B:B,DIM_PRODUCTS!A:F,5,FALSE)</f>
        <v>24</v>
      </c>
      <c r="J3843" s="28">
        <f>FACT_ORDERS[[#This Row],[ProductPrice]]*FACT_ORDERS[[#This Row],[Quantity]]</f>
        <v>504</v>
      </c>
      <c r="K3843" s="12" t="str">
        <f>VLOOKUP(C:C,DIM_CUSTOMERS!A:G,7,FALSE)</f>
        <v>India</v>
      </c>
      <c r="L3843" s="30" cm="1">
        <f t="array" ref="L3843">_xlfn.IFS(
    AND(FACT_ORDERS[[#This Row],[DeliveryMehtod]]="shippment",FACT_ORDERS[[#This Row],[TotalAmount]]&gt;=200), 0,
    AND(FACT_ORDERS[[#This Row],[DeliveryMehtod]]="pickup"), 15,
    AND(FACT_ORDERS[[#This Row],[DeliveryMehtod]]="shippment",FACT_ORDERS[[#This Row],[TotalAmount]]&lt;200), 35
)</f>
        <v>0</v>
      </c>
      <c r="M3843" s="12" t="str" cm="1">
        <f t="array" ref="M3843">_xlfn.IFS(
    SUMIFS(FACT_ORDERS[TotalAmount], FACT_ORDERS[WD_CUSTOMERS],FACT_ORDERS[[#This Row],[WD_CUSTOMERS]])&gt;=15000, "VIP",
    SUMIFS(FACT_ORDERS[TotalAmount], FACT_ORDERS[WD_CUSTOMERS],FACT_ORDERS[[#This Row],[WD_CUSTOMERS]])&gt;=8000, "Premium",
    TRUE, "Regular"
)</f>
        <v>Regular</v>
      </c>
      <c r="N3843" s="32" cm="1">
        <f t="array" ref="N3843">_xlfn.IFS(
   FACT_ORDERS[[#This Row],[TypeOfClient]]="VIP", 0.2,
   FACT_ORDERS[[#This Row],[TypeOfClient]]="Premium", 0.1,
   TRUE, 0
)</f>
        <v>0</v>
      </c>
      <c r="O3843" s="31" cm="1">
        <f t="array" ref="O3843">_xlfn.IFS(
   FACT_ORDERS[[#This Row],[TotalAmount]]&gt;1500, 0.15,
   FACT_ORDERS[[#This Row],[TotalAmount]]&gt;1000, 0.1,
   FACT_ORDERS[[#This Row],[TotalAmount]]&gt;500, 0.05,
   TRUE, 0
)</f>
        <v>0.05</v>
      </c>
      <c r="P3843" s="28">
        <f xml:space="preserve"> FACT_ORDERS[[#This Row],[TotalAmount]] * (1 - (FACT_ORDERS[[#This Row],[ClientDiscount]] + FACT_ORDERS[[#This Row],[OrderDiscount]]) )</f>
        <v>478.79999999999995</v>
      </c>
      <c r="Q3843" s="28">
        <f>FACT_ORDERS[[#This Row],[TotalAmountWithDiscount]]+FACT_ORDERS[[#This Row],[DeliveryCost]]</f>
        <v>478.79999999999995</v>
      </c>
      <c r="R3843" s="35">
        <v>45473</v>
      </c>
      <c r="S3843" s="35" t="str">
        <f>IF(NETWORKDAYS(FACT_ORDERS[[#This Row],[Order-Date]], FACT_ORDERS[[#This Row],[ArrivalDate ]]) &gt; 10, "Late", "On Time")</f>
        <v>On Time</v>
      </c>
    </row>
    <row r="3844" spans="1:19" x14ac:dyDescent="0.3">
      <c r="A3844" s="12">
        <v>8842</v>
      </c>
      <c r="B3844" s="12">
        <v>299</v>
      </c>
      <c r="C3844" s="12">
        <v>10559</v>
      </c>
      <c r="D3844" s="12">
        <v>3843</v>
      </c>
      <c r="E3844" s="12" t="s">
        <v>243</v>
      </c>
      <c r="F3844" s="13">
        <v>45466</v>
      </c>
      <c r="G3844" s="26" t="s">
        <v>14114</v>
      </c>
      <c r="H3844" s="12">
        <v>16</v>
      </c>
      <c r="I3844" s="28">
        <f>VLOOKUP(B:B,DIM_PRODUCTS!A:F,5,FALSE)</f>
        <v>19</v>
      </c>
      <c r="J3844" s="28">
        <f>FACT_ORDERS[[#This Row],[ProductPrice]]*FACT_ORDERS[[#This Row],[Quantity]]</f>
        <v>304</v>
      </c>
      <c r="K3844" s="12" t="str">
        <f>VLOOKUP(C:C,DIM_CUSTOMERS!A:G,7,FALSE)</f>
        <v>India</v>
      </c>
      <c r="L3844" s="30" cm="1">
        <f t="array" ref="L3844">_xlfn.IFS(
    AND(FACT_ORDERS[[#This Row],[DeliveryMehtod]]="shippment",FACT_ORDERS[[#This Row],[TotalAmount]]&gt;=200), 0,
    AND(FACT_ORDERS[[#This Row],[DeliveryMehtod]]="pickup"), 15,
    AND(FACT_ORDERS[[#This Row],[DeliveryMehtod]]="shippment",FACT_ORDERS[[#This Row],[TotalAmount]]&lt;200), 35
)</f>
        <v>15</v>
      </c>
      <c r="M3844" s="12" t="str" cm="1">
        <f t="array" ref="M3844">_xlfn.IFS(
    SUMIFS(FACT_ORDERS[TotalAmount], FACT_ORDERS[WD_CUSTOMERS],FACT_ORDERS[[#This Row],[WD_CUSTOMERS]])&gt;=15000, "VIP",
    SUMIFS(FACT_ORDERS[TotalAmount], FACT_ORDERS[WD_CUSTOMERS],FACT_ORDERS[[#This Row],[WD_CUSTOMERS]])&gt;=8000, "Premium",
    TRUE, "Regular"
)</f>
        <v>Regular</v>
      </c>
      <c r="N3844" s="32" cm="1">
        <f t="array" ref="N3844">_xlfn.IFS(
   FACT_ORDERS[[#This Row],[TypeOfClient]]="VIP", 0.2,
   FACT_ORDERS[[#This Row],[TypeOfClient]]="Premium", 0.1,
   TRUE, 0
)</f>
        <v>0</v>
      </c>
      <c r="O3844" s="31" cm="1">
        <f t="array" ref="O3844">_xlfn.IFS(
   FACT_ORDERS[[#This Row],[TotalAmount]]&gt;1500, 0.15,
   FACT_ORDERS[[#This Row],[TotalAmount]]&gt;1000, 0.1,
   FACT_ORDERS[[#This Row],[TotalAmount]]&gt;500, 0.05,
   TRUE, 0
)</f>
        <v>0</v>
      </c>
      <c r="P3844" s="28">
        <f xml:space="preserve"> FACT_ORDERS[[#This Row],[TotalAmount]] * (1 - (FACT_ORDERS[[#This Row],[ClientDiscount]] + FACT_ORDERS[[#This Row],[OrderDiscount]]) )</f>
        <v>304</v>
      </c>
      <c r="Q3844" s="28">
        <f>FACT_ORDERS[[#This Row],[TotalAmountWithDiscount]]+FACT_ORDERS[[#This Row],[DeliveryCost]]</f>
        <v>319</v>
      </c>
      <c r="R3844" s="35">
        <v>45473</v>
      </c>
      <c r="S3844" s="35" t="str">
        <f>IF(NETWORKDAYS(FACT_ORDERS[[#This Row],[Order-Date]], FACT_ORDERS[[#This Row],[ArrivalDate ]]) &gt; 10, "Late", "On Time")</f>
        <v>On Time</v>
      </c>
    </row>
    <row r="3845" spans="1:19" x14ac:dyDescent="0.3">
      <c r="A3845" s="12">
        <v>8843</v>
      </c>
      <c r="B3845" s="12">
        <v>292</v>
      </c>
      <c r="C3845" s="12">
        <v>10559</v>
      </c>
      <c r="D3845" s="12">
        <v>3844</v>
      </c>
      <c r="E3845" s="12" t="s">
        <v>244</v>
      </c>
      <c r="F3845" s="13">
        <v>45466</v>
      </c>
      <c r="G3845" s="26" t="s">
        <v>14115</v>
      </c>
      <c r="H3845" s="12">
        <v>19</v>
      </c>
      <c r="I3845" s="28">
        <f>VLOOKUP(B:B,DIM_PRODUCTS!A:F,5,FALSE)</f>
        <v>6</v>
      </c>
      <c r="J3845" s="28">
        <f>FACT_ORDERS[[#This Row],[ProductPrice]]*FACT_ORDERS[[#This Row],[Quantity]]</f>
        <v>114</v>
      </c>
      <c r="K3845" s="12" t="str">
        <f>VLOOKUP(C:C,DIM_CUSTOMERS!A:G,7,FALSE)</f>
        <v>India</v>
      </c>
      <c r="L3845" s="30" cm="1">
        <f t="array" ref="L3845">_xlfn.IFS(
    AND(FACT_ORDERS[[#This Row],[DeliveryMehtod]]="shippment",FACT_ORDERS[[#This Row],[TotalAmount]]&gt;=200), 0,
    AND(FACT_ORDERS[[#This Row],[DeliveryMehtod]]="pickup"), 15,
    AND(FACT_ORDERS[[#This Row],[DeliveryMehtod]]="shippment",FACT_ORDERS[[#This Row],[TotalAmount]]&lt;200), 35
)</f>
        <v>35</v>
      </c>
      <c r="M3845" s="12" t="str" cm="1">
        <f t="array" ref="M3845">_xlfn.IFS(
    SUMIFS(FACT_ORDERS[TotalAmount], FACT_ORDERS[WD_CUSTOMERS],FACT_ORDERS[[#This Row],[WD_CUSTOMERS]])&gt;=15000, "VIP",
    SUMIFS(FACT_ORDERS[TotalAmount], FACT_ORDERS[WD_CUSTOMERS],FACT_ORDERS[[#This Row],[WD_CUSTOMERS]])&gt;=8000, "Premium",
    TRUE, "Regular"
)</f>
        <v>Regular</v>
      </c>
      <c r="N3845" s="32" cm="1">
        <f t="array" ref="N3845">_xlfn.IFS(
   FACT_ORDERS[[#This Row],[TypeOfClient]]="VIP", 0.2,
   FACT_ORDERS[[#This Row],[TypeOfClient]]="Premium", 0.1,
   TRUE, 0
)</f>
        <v>0</v>
      </c>
      <c r="O3845" s="31" cm="1">
        <f t="array" ref="O3845">_xlfn.IFS(
   FACT_ORDERS[[#This Row],[TotalAmount]]&gt;1500, 0.15,
   FACT_ORDERS[[#This Row],[TotalAmount]]&gt;1000, 0.1,
   FACT_ORDERS[[#This Row],[TotalAmount]]&gt;500, 0.05,
   TRUE, 0
)</f>
        <v>0</v>
      </c>
      <c r="P3845" s="28">
        <f xml:space="preserve"> FACT_ORDERS[[#This Row],[TotalAmount]] * (1 - (FACT_ORDERS[[#This Row],[ClientDiscount]] + FACT_ORDERS[[#This Row],[OrderDiscount]]) )</f>
        <v>114</v>
      </c>
      <c r="Q3845" s="28">
        <f>FACT_ORDERS[[#This Row],[TotalAmountWithDiscount]]+FACT_ORDERS[[#This Row],[DeliveryCost]]</f>
        <v>149</v>
      </c>
      <c r="R3845" s="35">
        <v>45476</v>
      </c>
      <c r="S3845" s="35" t="str">
        <f>IF(NETWORKDAYS(FACT_ORDERS[[#This Row],[Order-Date]], FACT_ORDERS[[#This Row],[ArrivalDate ]]) &gt; 10, "Late", "On Time")</f>
        <v>On Time</v>
      </c>
    </row>
    <row r="3846" spans="1:19" x14ac:dyDescent="0.3">
      <c r="A3846" s="12">
        <v>8844</v>
      </c>
      <c r="B3846" s="12">
        <v>257</v>
      </c>
      <c r="C3846" s="12">
        <v>10559</v>
      </c>
      <c r="D3846" s="12">
        <v>3845</v>
      </c>
      <c r="E3846" s="12" t="s">
        <v>243</v>
      </c>
      <c r="F3846" s="13">
        <v>45539</v>
      </c>
      <c r="G3846" s="26" t="s">
        <v>14116</v>
      </c>
      <c r="H3846" s="12">
        <v>45</v>
      </c>
      <c r="I3846" s="28">
        <f>VLOOKUP(B:B,DIM_PRODUCTS!A:F,5,FALSE)</f>
        <v>20</v>
      </c>
      <c r="J3846" s="28">
        <f>FACT_ORDERS[[#This Row],[ProductPrice]]*FACT_ORDERS[[#This Row],[Quantity]]</f>
        <v>900</v>
      </c>
      <c r="K3846" s="12" t="str">
        <f>VLOOKUP(C:C,DIM_CUSTOMERS!A:G,7,FALSE)</f>
        <v>India</v>
      </c>
      <c r="L3846" s="30" cm="1">
        <f t="array" ref="L3846">_xlfn.IFS(
    AND(FACT_ORDERS[[#This Row],[DeliveryMehtod]]="shippment",FACT_ORDERS[[#This Row],[TotalAmount]]&gt;=200), 0,
    AND(FACT_ORDERS[[#This Row],[DeliveryMehtod]]="pickup"), 15,
    AND(FACT_ORDERS[[#This Row],[DeliveryMehtod]]="shippment",FACT_ORDERS[[#This Row],[TotalAmount]]&lt;200), 35
)</f>
        <v>15</v>
      </c>
      <c r="M3846" s="12" t="str" cm="1">
        <f t="array" ref="M3846">_xlfn.IFS(
    SUMIFS(FACT_ORDERS[TotalAmount], FACT_ORDERS[WD_CUSTOMERS],FACT_ORDERS[[#This Row],[WD_CUSTOMERS]])&gt;=15000, "VIP",
    SUMIFS(FACT_ORDERS[TotalAmount], FACT_ORDERS[WD_CUSTOMERS],FACT_ORDERS[[#This Row],[WD_CUSTOMERS]])&gt;=8000, "Premium",
    TRUE, "Regular"
)</f>
        <v>Regular</v>
      </c>
      <c r="N3846" s="32" cm="1">
        <f t="array" ref="N3846">_xlfn.IFS(
   FACT_ORDERS[[#This Row],[TypeOfClient]]="VIP", 0.2,
   FACT_ORDERS[[#This Row],[TypeOfClient]]="Premium", 0.1,
   TRUE, 0
)</f>
        <v>0</v>
      </c>
      <c r="O3846" s="31" cm="1">
        <f t="array" ref="O3846">_xlfn.IFS(
   FACT_ORDERS[[#This Row],[TotalAmount]]&gt;1500, 0.15,
   FACT_ORDERS[[#This Row],[TotalAmount]]&gt;1000, 0.1,
   FACT_ORDERS[[#This Row],[TotalAmount]]&gt;500, 0.05,
   TRUE, 0
)</f>
        <v>0.05</v>
      </c>
      <c r="P3846" s="28">
        <f xml:space="preserve"> FACT_ORDERS[[#This Row],[TotalAmount]] * (1 - (FACT_ORDERS[[#This Row],[ClientDiscount]] + FACT_ORDERS[[#This Row],[OrderDiscount]]) )</f>
        <v>855</v>
      </c>
      <c r="Q3846" s="28">
        <f>FACT_ORDERS[[#This Row],[TotalAmountWithDiscount]]+FACT_ORDERS[[#This Row],[DeliveryCost]]</f>
        <v>870</v>
      </c>
      <c r="R3846" s="35">
        <v>45548</v>
      </c>
      <c r="S3846" s="35" t="str">
        <f>IF(NETWORKDAYS(FACT_ORDERS[[#This Row],[Order-Date]], FACT_ORDERS[[#This Row],[ArrivalDate ]]) &gt; 10, "Late", "On Time")</f>
        <v>On Time</v>
      </c>
    </row>
    <row r="3847" spans="1:19" x14ac:dyDescent="0.3">
      <c r="A3847" s="12">
        <v>8845</v>
      </c>
      <c r="B3847" s="12">
        <v>279</v>
      </c>
      <c r="C3847" s="12">
        <v>10559</v>
      </c>
      <c r="D3847" s="12">
        <v>3846</v>
      </c>
      <c r="E3847" s="12" t="s">
        <v>243</v>
      </c>
      <c r="F3847" s="13">
        <v>45539</v>
      </c>
      <c r="G3847" s="26" t="s">
        <v>14117</v>
      </c>
      <c r="H3847" s="12">
        <v>20</v>
      </c>
      <c r="I3847" s="28">
        <f>VLOOKUP(B:B,DIM_PRODUCTS!A:F,5,FALSE)</f>
        <v>24</v>
      </c>
      <c r="J3847" s="28">
        <f>FACT_ORDERS[[#This Row],[ProductPrice]]*FACT_ORDERS[[#This Row],[Quantity]]</f>
        <v>480</v>
      </c>
      <c r="K3847" s="12" t="str">
        <f>VLOOKUP(C:C,DIM_CUSTOMERS!A:G,7,FALSE)</f>
        <v>India</v>
      </c>
      <c r="L3847" s="30" cm="1">
        <f t="array" ref="L3847">_xlfn.IFS(
    AND(FACT_ORDERS[[#This Row],[DeliveryMehtod]]="shippment",FACT_ORDERS[[#This Row],[TotalAmount]]&gt;=200), 0,
    AND(FACT_ORDERS[[#This Row],[DeliveryMehtod]]="pickup"), 15,
    AND(FACT_ORDERS[[#This Row],[DeliveryMehtod]]="shippment",FACT_ORDERS[[#This Row],[TotalAmount]]&lt;200), 35
)</f>
        <v>15</v>
      </c>
      <c r="M3847" s="12" t="str" cm="1">
        <f t="array" ref="M3847">_xlfn.IFS(
    SUMIFS(FACT_ORDERS[TotalAmount], FACT_ORDERS[WD_CUSTOMERS],FACT_ORDERS[[#This Row],[WD_CUSTOMERS]])&gt;=15000, "VIP",
    SUMIFS(FACT_ORDERS[TotalAmount], FACT_ORDERS[WD_CUSTOMERS],FACT_ORDERS[[#This Row],[WD_CUSTOMERS]])&gt;=8000, "Premium",
    TRUE, "Regular"
)</f>
        <v>Regular</v>
      </c>
      <c r="N3847" s="32" cm="1">
        <f t="array" ref="N3847">_xlfn.IFS(
   FACT_ORDERS[[#This Row],[TypeOfClient]]="VIP", 0.2,
   FACT_ORDERS[[#This Row],[TypeOfClient]]="Premium", 0.1,
   TRUE, 0
)</f>
        <v>0</v>
      </c>
      <c r="O3847" s="31" cm="1">
        <f t="array" ref="O3847">_xlfn.IFS(
   FACT_ORDERS[[#This Row],[TotalAmount]]&gt;1500, 0.15,
   FACT_ORDERS[[#This Row],[TotalAmount]]&gt;1000, 0.1,
   FACT_ORDERS[[#This Row],[TotalAmount]]&gt;500, 0.05,
   TRUE, 0
)</f>
        <v>0</v>
      </c>
      <c r="P3847" s="28">
        <f xml:space="preserve"> FACT_ORDERS[[#This Row],[TotalAmount]] * (1 - (FACT_ORDERS[[#This Row],[ClientDiscount]] + FACT_ORDERS[[#This Row],[OrderDiscount]]) )</f>
        <v>480</v>
      </c>
      <c r="Q3847" s="28">
        <f>FACT_ORDERS[[#This Row],[TotalAmountWithDiscount]]+FACT_ORDERS[[#This Row],[DeliveryCost]]</f>
        <v>495</v>
      </c>
      <c r="R3847" s="35">
        <v>45546</v>
      </c>
      <c r="S3847" s="35" t="str">
        <f>IF(NETWORKDAYS(FACT_ORDERS[[#This Row],[Order-Date]], FACT_ORDERS[[#This Row],[ArrivalDate ]]) &gt; 10, "Late", "On Time")</f>
        <v>On Time</v>
      </c>
    </row>
    <row r="3848" spans="1:19" x14ac:dyDescent="0.3">
      <c r="A3848" s="12">
        <v>8846</v>
      </c>
      <c r="B3848" s="12">
        <v>269</v>
      </c>
      <c r="C3848" s="12">
        <v>10811</v>
      </c>
      <c r="D3848" s="12">
        <v>3847</v>
      </c>
      <c r="E3848" s="12" t="s">
        <v>243</v>
      </c>
      <c r="F3848" s="13">
        <v>45518</v>
      </c>
      <c r="G3848" s="26" t="s">
        <v>14118</v>
      </c>
      <c r="H3848" s="12">
        <v>28</v>
      </c>
      <c r="I3848" s="28">
        <f>VLOOKUP(B:B,DIM_PRODUCTS!A:F,5,FALSE)</f>
        <v>29</v>
      </c>
      <c r="J3848" s="28">
        <f>FACT_ORDERS[[#This Row],[ProductPrice]]*FACT_ORDERS[[#This Row],[Quantity]]</f>
        <v>812</v>
      </c>
      <c r="K3848" s="12" t="str">
        <f>VLOOKUP(C:C,DIM_CUSTOMERS!A:G,7,FALSE)</f>
        <v>Spain</v>
      </c>
      <c r="L3848" s="30" cm="1">
        <f t="array" ref="L3848">_xlfn.IFS(
    AND(FACT_ORDERS[[#This Row],[DeliveryMehtod]]="shippment",FACT_ORDERS[[#This Row],[TotalAmount]]&gt;=200), 0,
    AND(FACT_ORDERS[[#This Row],[DeliveryMehtod]]="pickup"), 15,
    AND(FACT_ORDERS[[#This Row],[DeliveryMehtod]]="shippment",FACT_ORDERS[[#This Row],[TotalAmount]]&lt;200), 35
)</f>
        <v>15</v>
      </c>
      <c r="M3848" s="12" t="str" cm="1">
        <f t="array" ref="M3848">_xlfn.IFS(
    SUMIFS(FACT_ORDERS[TotalAmount], FACT_ORDERS[WD_CUSTOMERS],FACT_ORDERS[[#This Row],[WD_CUSTOMERS]])&gt;=15000, "VIP",
    SUMIFS(FACT_ORDERS[TotalAmount], FACT_ORDERS[WD_CUSTOMERS],FACT_ORDERS[[#This Row],[WD_CUSTOMERS]])&gt;=8000, "Premium",
    TRUE, "Regular"
)</f>
        <v>Regular</v>
      </c>
      <c r="N3848" s="32" cm="1">
        <f t="array" ref="N3848">_xlfn.IFS(
   FACT_ORDERS[[#This Row],[TypeOfClient]]="VIP", 0.2,
   FACT_ORDERS[[#This Row],[TypeOfClient]]="Premium", 0.1,
   TRUE, 0
)</f>
        <v>0</v>
      </c>
      <c r="O3848" s="31" cm="1">
        <f t="array" ref="O3848">_xlfn.IFS(
   FACT_ORDERS[[#This Row],[TotalAmount]]&gt;1500, 0.15,
   FACT_ORDERS[[#This Row],[TotalAmount]]&gt;1000, 0.1,
   FACT_ORDERS[[#This Row],[TotalAmount]]&gt;500, 0.05,
   TRUE, 0
)</f>
        <v>0.05</v>
      </c>
      <c r="P3848" s="28">
        <f xml:space="preserve"> FACT_ORDERS[[#This Row],[TotalAmount]] * (1 - (FACT_ORDERS[[#This Row],[ClientDiscount]] + FACT_ORDERS[[#This Row],[OrderDiscount]]) )</f>
        <v>771.4</v>
      </c>
      <c r="Q3848" s="28">
        <f>FACT_ORDERS[[#This Row],[TotalAmountWithDiscount]]+FACT_ORDERS[[#This Row],[DeliveryCost]]</f>
        <v>786.4</v>
      </c>
      <c r="R3848" s="35">
        <v>45527</v>
      </c>
      <c r="S3848" s="35" t="str">
        <f>IF(NETWORKDAYS(FACT_ORDERS[[#This Row],[Order-Date]], FACT_ORDERS[[#This Row],[ArrivalDate ]]) &gt; 10, "Late", "On Time")</f>
        <v>On Time</v>
      </c>
    </row>
    <row r="3849" spans="1:19" x14ac:dyDescent="0.3">
      <c r="A3849" s="12">
        <v>8847</v>
      </c>
      <c r="B3849" s="12">
        <v>242</v>
      </c>
      <c r="C3849" s="12">
        <v>10811</v>
      </c>
      <c r="D3849" s="12">
        <v>3848</v>
      </c>
      <c r="E3849" s="12" t="s">
        <v>244</v>
      </c>
      <c r="F3849" s="13">
        <v>45518</v>
      </c>
      <c r="G3849" s="26" t="s">
        <v>14119</v>
      </c>
      <c r="H3849" s="12">
        <v>39</v>
      </c>
      <c r="I3849" s="28">
        <f>VLOOKUP(B:B,DIM_PRODUCTS!A:F,5,FALSE)</f>
        <v>11</v>
      </c>
      <c r="J3849" s="28">
        <f>FACT_ORDERS[[#This Row],[ProductPrice]]*FACT_ORDERS[[#This Row],[Quantity]]</f>
        <v>429</v>
      </c>
      <c r="K3849" s="12" t="str">
        <f>VLOOKUP(C:C,DIM_CUSTOMERS!A:G,7,FALSE)</f>
        <v>Spain</v>
      </c>
      <c r="L3849" s="30" cm="1">
        <f t="array" ref="L3849">_xlfn.IFS(
    AND(FACT_ORDERS[[#This Row],[DeliveryMehtod]]="shippment",FACT_ORDERS[[#This Row],[TotalAmount]]&gt;=200), 0,
    AND(FACT_ORDERS[[#This Row],[DeliveryMehtod]]="pickup"), 15,
    AND(FACT_ORDERS[[#This Row],[DeliveryMehtod]]="shippment",FACT_ORDERS[[#This Row],[TotalAmount]]&lt;200), 35
)</f>
        <v>0</v>
      </c>
      <c r="M3849" s="12" t="str" cm="1">
        <f t="array" ref="M3849">_xlfn.IFS(
    SUMIFS(FACT_ORDERS[TotalAmount], FACT_ORDERS[WD_CUSTOMERS],FACT_ORDERS[[#This Row],[WD_CUSTOMERS]])&gt;=15000, "VIP",
    SUMIFS(FACT_ORDERS[TotalAmount], FACT_ORDERS[WD_CUSTOMERS],FACT_ORDERS[[#This Row],[WD_CUSTOMERS]])&gt;=8000, "Premium",
    TRUE, "Regular"
)</f>
        <v>Regular</v>
      </c>
      <c r="N3849" s="32" cm="1">
        <f t="array" ref="N3849">_xlfn.IFS(
   FACT_ORDERS[[#This Row],[TypeOfClient]]="VIP", 0.2,
   FACT_ORDERS[[#This Row],[TypeOfClient]]="Premium", 0.1,
   TRUE, 0
)</f>
        <v>0</v>
      </c>
      <c r="O3849" s="31" cm="1">
        <f t="array" ref="O3849">_xlfn.IFS(
   FACT_ORDERS[[#This Row],[TotalAmount]]&gt;1500, 0.15,
   FACT_ORDERS[[#This Row],[TotalAmount]]&gt;1000, 0.1,
   FACT_ORDERS[[#This Row],[TotalAmount]]&gt;500, 0.05,
   TRUE, 0
)</f>
        <v>0</v>
      </c>
      <c r="P3849" s="28">
        <f xml:space="preserve"> FACT_ORDERS[[#This Row],[TotalAmount]] * (1 - (FACT_ORDERS[[#This Row],[ClientDiscount]] + FACT_ORDERS[[#This Row],[OrderDiscount]]) )</f>
        <v>429</v>
      </c>
      <c r="Q3849" s="28">
        <f>FACT_ORDERS[[#This Row],[TotalAmountWithDiscount]]+FACT_ORDERS[[#This Row],[DeliveryCost]]</f>
        <v>429</v>
      </c>
      <c r="R3849" s="35">
        <v>45525</v>
      </c>
      <c r="S3849" s="35" t="str">
        <f>IF(NETWORKDAYS(FACT_ORDERS[[#This Row],[Order-Date]], FACT_ORDERS[[#This Row],[ArrivalDate ]]) &gt; 10, "Late", "On Time")</f>
        <v>On Time</v>
      </c>
    </row>
    <row r="3850" spans="1:19" x14ac:dyDescent="0.3">
      <c r="A3850" s="12">
        <v>8848</v>
      </c>
      <c r="B3850" s="12">
        <v>229</v>
      </c>
      <c r="C3850" s="12">
        <v>10392</v>
      </c>
      <c r="D3850" s="12">
        <v>3849</v>
      </c>
      <c r="E3850" s="12" t="s">
        <v>244</v>
      </c>
      <c r="F3850" s="13">
        <v>45366</v>
      </c>
      <c r="G3850" s="26" t="s">
        <v>14120</v>
      </c>
      <c r="H3850" s="12">
        <v>23</v>
      </c>
      <c r="I3850" s="28">
        <f>VLOOKUP(B:B,DIM_PRODUCTS!A:F,5,FALSE)</f>
        <v>24</v>
      </c>
      <c r="J3850" s="28">
        <f>FACT_ORDERS[[#This Row],[ProductPrice]]*FACT_ORDERS[[#This Row],[Quantity]]</f>
        <v>552</v>
      </c>
      <c r="K3850" s="12" t="str">
        <f>VLOOKUP(C:C,DIM_CUSTOMERS!A:G,7,FALSE)</f>
        <v>Canada</v>
      </c>
      <c r="L3850" s="30" cm="1">
        <f t="array" ref="L3850">_xlfn.IFS(
    AND(FACT_ORDERS[[#This Row],[DeliveryMehtod]]="shippment",FACT_ORDERS[[#This Row],[TotalAmount]]&gt;=200), 0,
    AND(FACT_ORDERS[[#This Row],[DeliveryMehtod]]="pickup"), 15,
    AND(FACT_ORDERS[[#This Row],[DeliveryMehtod]]="shippment",FACT_ORDERS[[#This Row],[TotalAmount]]&lt;200), 35
)</f>
        <v>0</v>
      </c>
      <c r="M3850" s="12" t="str" cm="1">
        <f t="array" ref="M3850">_xlfn.IFS(
    SUMIFS(FACT_ORDERS[TotalAmount], FACT_ORDERS[WD_CUSTOMERS],FACT_ORDERS[[#This Row],[WD_CUSTOMERS]])&gt;=15000, "VIP",
    SUMIFS(FACT_ORDERS[TotalAmount], FACT_ORDERS[WD_CUSTOMERS],FACT_ORDERS[[#This Row],[WD_CUSTOMERS]])&gt;=8000, "Premium",
    TRUE, "Regular"
)</f>
        <v>Regular</v>
      </c>
      <c r="N3850" s="32" cm="1">
        <f t="array" ref="N3850">_xlfn.IFS(
   FACT_ORDERS[[#This Row],[TypeOfClient]]="VIP", 0.2,
   FACT_ORDERS[[#This Row],[TypeOfClient]]="Premium", 0.1,
   TRUE, 0
)</f>
        <v>0</v>
      </c>
      <c r="O3850" s="31" cm="1">
        <f t="array" ref="O3850">_xlfn.IFS(
   FACT_ORDERS[[#This Row],[TotalAmount]]&gt;1500, 0.15,
   FACT_ORDERS[[#This Row],[TotalAmount]]&gt;1000, 0.1,
   FACT_ORDERS[[#This Row],[TotalAmount]]&gt;500, 0.05,
   TRUE, 0
)</f>
        <v>0.05</v>
      </c>
      <c r="P3850" s="28">
        <f xml:space="preserve"> FACT_ORDERS[[#This Row],[TotalAmount]] * (1 - (FACT_ORDERS[[#This Row],[ClientDiscount]] + FACT_ORDERS[[#This Row],[OrderDiscount]]) )</f>
        <v>524.4</v>
      </c>
      <c r="Q3850" s="28">
        <f>FACT_ORDERS[[#This Row],[TotalAmountWithDiscount]]+FACT_ORDERS[[#This Row],[DeliveryCost]]</f>
        <v>524.4</v>
      </c>
      <c r="R3850" s="35">
        <v>45376</v>
      </c>
      <c r="S3850" s="35" t="str">
        <f>IF(NETWORKDAYS(FACT_ORDERS[[#This Row],[Order-Date]], FACT_ORDERS[[#This Row],[ArrivalDate ]]) &gt; 10, "Late", "On Time")</f>
        <v>On Time</v>
      </c>
    </row>
    <row r="3851" spans="1:19" x14ac:dyDescent="0.3">
      <c r="A3851" s="12">
        <v>8849</v>
      </c>
      <c r="B3851" s="12">
        <v>229</v>
      </c>
      <c r="C3851" s="12">
        <v>10392</v>
      </c>
      <c r="D3851" s="12">
        <v>3850</v>
      </c>
      <c r="E3851" s="12" t="s">
        <v>244</v>
      </c>
      <c r="F3851" s="13">
        <v>44769</v>
      </c>
      <c r="G3851" s="26" t="s">
        <v>14121</v>
      </c>
      <c r="H3851" s="12">
        <v>24</v>
      </c>
      <c r="I3851" s="28">
        <f>VLOOKUP(B:B,DIM_PRODUCTS!A:F,5,FALSE)</f>
        <v>24</v>
      </c>
      <c r="J3851" s="28">
        <f>FACT_ORDERS[[#This Row],[ProductPrice]]*FACT_ORDERS[[#This Row],[Quantity]]</f>
        <v>576</v>
      </c>
      <c r="K3851" s="12" t="str">
        <f>VLOOKUP(C:C,DIM_CUSTOMERS!A:G,7,FALSE)</f>
        <v>Canada</v>
      </c>
      <c r="L3851" s="30" cm="1">
        <f t="array" ref="L3851">_xlfn.IFS(
    AND(FACT_ORDERS[[#This Row],[DeliveryMehtod]]="shippment",FACT_ORDERS[[#This Row],[TotalAmount]]&gt;=200), 0,
    AND(FACT_ORDERS[[#This Row],[DeliveryMehtod]]="pickup"), 15,
    AND(FACT_ORDERS[[#This Row],[DeliveryMehtod]]="shippment",FACT_ORDERS[[#This Row],[TotalAmount]]&lt;200), 35
)</f>
        <v>0</v>
      </c>
      <c r="M3851" s="12" t="str" cm="1">
        <f t="array" ref="M3851">_xlfn.IFS(
    SUMIFS(FACT_ORDERS[TotalAmount], FACT_ORDERS[WD_CUSTOMERS],FACT_ORDERS[[#This Row],[WD_CUSTOMERS]])&gt;=15000, "VIP",
    SUMIFS(FACT_ORDERS[TotalAmount], FACT_ORDERS[WD_CUSTOMERS],FACT_ORDERS[[#This Row],[WD_CUSTOMERS]])&gt;=8000, "Premium",
    TRUE, "Regular"
)</f>
        <v>Regular</v>
      </c>
      <c r="N3851" s="32" cm="1">
        <f t="array" ref="N3851">_xlfn.IFS(
   FACT_ORDERS[[#This Row],[TypeOfClient]]="VIP", 0.2,
   FACT_ORDERS[[#This Row],[TypeOfClient]]="Premium", 0.1,
   TRUE, 0
)</f>
        <v>0</v>
      </c>
      <c r="O3851" s="31" cm="1">
        <f t="array" ref="O3851">_xlfn.IFS(
   FACT_ORDERS[[#This Row],[TotalAmount]]&gt;1500, 0.15,
   FACT_ORDERS[[#This Row],[TotalAmount]]&gt;1000, 0.1,
   FACT_ORDERS[[#This Row],[TotalAmount]]&gt;500, 0.05,
   TRUE, 0
)</f>
        <v>0.05</v>
      </c>
      <c r="P3851" s="28">
        <f xml:space="preserve"> FACT_ORDERS[[#This Row],[TotalAmount]] * (1 - (FACT_ORDERS[[#This Row],[ClientDiscount]] + FACT_ORDERS[[#This Row],[OrderDiscount]]) )</f>
        <v>547.19999999999993</v>
      </c>
      <c r="Q3851" s="28">
        <f>FACT_ORDERS[[#This Row],[TotalAmountWithDiscount]]+FACT_ORDERS[[#This Row],[DeliveryCost]]</f>
        <v>547.19999999999993</v>
      </c>
      <c r="R3851" s="35">
        <v>44776</v>
      </c>
      <c r="S3851" s="35" t="str">
        <f>IF(NETWORKDAYS(FACT_ORDERS[[#This Row],[Order-Date]], FACT_ORDERS[[#This Row],[ArrivalDate ]]) &gt; 10, "Late", "On Time")</f>
        <v>On Time</v>
      </c>
    </row>
    <row r="3852" spans="1:19" x14ac:dyDescent="0.3">
      <c r="A3852" s="12">
        <v>8850</v>
      </c>
      <c r="B3852" s="12">
        <v>229</v>
      </c>
      <c r="C3852" s="12">
        <v>10392</v>
      </c>
      <c r="D3852" s="12">
        <v>3851</v>
      </c>
      <c r="E3852" s="12" t="s">
        <v>243</v>
      </c>
      <c r="F3852" s="13">
        <v>44460</v>
      </c>
      <c r="G3852" s="26" t="s">
        <v>14122</v>
      </c>
      <c r="H3852" s="12">
        <v>27</v>
      </c>
      <c r="I3852" s="28">
        <f>VLOOKUP(B:B,DIM_PRODUCTS!A:F,5,FALSE)</f>
        <v>24</v>
      </c>
      <c r="J3852" s="28">
        <f>FACT_ORDERS[[#This Row],[ProductPrice]]*FACT_ORDERS[[#This Row],[Quantity]]</f>
        <v>648</v>
      </c>
      <c r="K3852" s="12" t="str">
        <f>VLOOKUP(C:C,DIM_CUSTOMERS!A:G,7,FALSE)</f>
        <v>Canada</v>
      </c>
      <c r="L3852" s="30" cm="1">
        <f t="array" ref="L3852">_xlfn.IFS(
    AND(FACT_ORDERS[[#This Row],[DeliveryMehtod]]="shippment",FACT_ORDERS[[#This Row],[TotalAmount]]&gt;=200), 0,
    AND(FACT_ORDERS[[#This Row],[DeliveryMehtod]]="pickup"), 15,
    AND(FACT_ORDERS[[#This Row],[DeliveryMehtod]]="shippment",FACT_ORDERS[[#This Row],[TotalAmount]]&lt;200), 35
)</f>
        <v>15</v>
      </c>
      <c r="M3852" s="12" t="str" cm="1">
        <f t="array" ref="M3852">_xlfn.IFS(
    SUMIFS(FACT_ORDERS[TotalAmount], FACT_ORDERS[WD_CUSTOMERS],FACT_ORDERS[[#This Row],[WD_CUSTOMERS]])&gt;=15000, "VIP",
    SUMIFS(FACT_ORDERS[TotalAmount], FACT_ORDERS[WD_CUSTOMERS],FACT_ORDERS[[#This Row],[WD_CUSTOMERS]])&gt;=8000, "Premium",
    TRUE, "Regular"
)</f>
        <v>Regular</v>
      </c>
      <c r="N3852" s="32" cm="1">
        <f t="array" ref="N3852">_xlfn.IFS(
   FACT_ORDERS[[#This Row],[TypeOfClient]]="VIP", 0.2,
   FACT_ORDERS[[#This Row],[TypeOfClient]]="Premium", 0.1,
   TRUE, 0
)</f>
        <v>0</v>
      </c>
      <c r="O3852" s="31" cm="1">
        <f t="array" ref="O3852">_xlfn.IFS(
   FACT_ORDERS[[#This Row],[TotalAmount]]&gt;1500, 0.15,
   FACT_ORDERS[[#This Row],[TotalAmount]]&gt;1000, 0.1,
   FACT_ORDERS[[#This Row],[TotalAmount]]&gt;500, 0.05,
   TRUE, 0
)</f>
        <v>0.05</v>
      </c>
      <c r="P3852" s="28">
        <f xml:space="preserve"> FACT_ORDERS[[#This Row],[TotalAmount]] * (1 - (FACT_ORDERS[[#This Row],[ClientDiscount]] + FACT_ORDERS[[#This Row],[OrderDiscount]]) )</f>
        <v>615.6</v>
      </c>
      <c r="Q3852" s="28">
        <f>FACT_ORDERS[[#This Row],[TotalAmountWithDiscount]]+FACT_ORDERS[[#This Row],[DeliveryCost]]</f>
        <v>630.6</v>
      </c>
      <c r="R3852" s="35">
        <v>44469</v>
      </c>
      <c r="S3852" s="35" t="str">
        <f>IF(NETWORKDAYS(FACT_ORDERS[[#This Row],[Order-Date]], FACT_ORDERS[[#This Row],[ArrivalDate ]]) &gt; 10, "Late", "On Time")</f>
        <v>On Time</v>
      </c>
    </row>
    <row r="3853" spans="1:19" x14ac:dyDescent="0.3">
      <c r="A3853" s="12">
        <v>8851</v>
      </c>
      <c r="B3853" s="12">
        <v>223</v>
      </c>
      <c r="C3853" s="12">
        <v>10392</v>
      </c>
      <c r="D3853" s="12">
        <v>3852</v>
      </c>
      <c r="E3853" s="12" t="s">
        <v>243</v>
      </c>
      <c r="F3853" s="13">
        <v>44460</v>
      </c>
      <c r="G3853" s="26" t="s">
        <v>14123</v>
      </c>
      <c r="H3853" s="12">
        <v>15</v>
      </c>
      <c r="I3853" s="28">
        <f>VLOOKUP(B:B,DIM_PRODUCTS!A:F,5,FALSE)</f>
        <v>20</v>
      </c>
      <c r="J3853" s="28">
        <f>FACT_ORDERS[[#This Row],[ProductPrice]]*FACT_ORDERS[[#This Row],[Quantity]]</f>
        <v>300</v>
      </c>
      <c r="K3853" s="12" t="str">
        <f>VLOOKUP(C:C,DIM_CUSTOMERS!A:G,7,FALSE)</f>
        <v>Canada</v>
      </c>
      <c r="L3853" s="30" cm="1">
        <f t="array" ref="L3853">_xlfn.IFS(
    AND(FACT_ORDERS[[#This Row],[DeliveryMehtod]]="shippment",FACT_ORDERS[[#This Row],[TotalAmount]]&gt;=200), 0,
    AND(FACT_ORDERS[[#This Row],[DeliveryMehtod]]="pickup"), 15,
    AND(FACT_ORDERS[[#This Row],[DeliveryMehtod]]="shippment",FACT_ORDERS[[#This Row],[TotalAmount]]&lt;200), 35
)</f>
        <v>15</v>
      </c>
      <c r="M3853" s="12" t="str" cm="1">
        <f t="array" ref="M3853">_xlfn.IFS(
    SUMIFS(FACT_ORDERS[TotalAmount], FACT_ORDERS[WD_CUSTOMERS],FACT_ORDERS[[#This Row],[WD_CUSTOMERS]])&gt;=15000, "VIP",
    SUMIFS(FACT_ORDERS[TotalAmount], FACT_ORDERS[WD_CUSTOMERS],FACT_ORDERS[[#This Row],[WD_CUSTOMERS]])&gt;=8000, "Premium",
    TRUE, "Regular"
)</f>
        <v>Regular</v>
      </c>
      <c r="N3853" s="32" cm="1">
        <f t="array" ref="N3853">_xlfn.IFS(
   FACT_ORDERS[[#This Row],[TypeOfClient]]="VIP", 0.2,
   FACT_ORDERS[[#This Row],[TypeOfClient]]="Premium", 0.1,
   TRUE, 0
)</f>
        <v>0</v>
      </c>
      <c r="O3853" s="31" cm="1">
        <f t="array" ref="O3853">_xlfn.IFS(
   FACT_ORDERS[[#This Row],[TotalAmount]]&gt;1500, 0.15,
   FACT_ORDERS[[#This Row],[TotalAmount]]&gt;1000, 0.1,
   FACT_ORDERS[[#This Row],[TotalAmount]]&gt;500, 0.05,
   TRUE, 0
)</f>
        <v>0</v>
      </c>
      <c r="P3853" s="28">
        <f xml:space="preserve"> FACT_ORDERS[[#This Row],[TotalAmount]] * (1 - (FACT_ORDERS[[#This Row],[ClientDiscount]] + FACT_ORDERS[[#This Row],[OrderDiscount]]) )</f>
        <v>300</v>
      </c>
      <c r="Q3853" s="28">
        <f>FACT_ORDERS[[#This Row],[TotalAmountWithDiscount]]+FACT_ORDERS[[#This Row],[DeliveryCost]]</f>
        <v>315</v>
      </c>
      <c r="R3853" s="35">
        <v>44467</v>
      </c>
      <c r="S3853" s="35" t="str">
        <f>IF(NETWORKDAYS(FACT_ORDERS[[#This Row],[Order-Date]], FACT_ORDERS[[#This Row],[ArrivalDate ]]) &gt; 10, "Late", "On Time")</f>
        <v>On Time</v>
      </c>
    </row>
    <row r="3854" spans="1:19" x14ac:dyDescent="0.3">
      <c r="A3854" s="12">
        <v>8852</v>
      </c>
      <c r="B3854" s="12">
        <v>229</v>
      </c>
      <c r="C3854" s="12">
        <v>10392</v>
      </c>
      <c r="D3854" s="12">
        <v>3853</v>
      </c>
      <c r="E3854" s="12" t="s">
        <v>244</v>
      </c>
      <c r="F3854" s="13">
        <v>45235</v>
      </c>
      <c r="G3854" s="26" t="s">
        <v>14124</v>
      </c>
      <c r="H3854" s="12">
        <v>21</v>
      </c>
      <c r="I3854" s="28">
        <f>VLOOKUP(B:B,DIM_PRODUCTS!A:F,5,FALSE)</f>
        <v>24</v>
      </c>
      <c r="J3854" s="28">
        <f>FACT_ORDERS[[#This Row],[ProductPrice]]*FACT_ORDERS[[#This Row],[Quantity]]</f>
        <v>504</v>
      </c>
      <c r="K3854" s="12" t="str">
        <f>VLOOKUP(C:C,DIM_CUSTOMERS!A:G,7,FALSE)</f>
        <v>Canada</v>
      </c>
      <c r="L3854" s="30" cm="1">
        <f t="array" ref="L3854">_xlfn.IFS(
    AND(FACT_ORDERS[[#This Row],[DeliveryMehtod]]="shippment",FACT_ORDERS[[#This Row],[TotalAmount]]&gt;=200), 0,
    AND(FACT_ORDERS[[#This Row],[DeliveryMehtod]]="pickup"), 15,
    AND(FACT_ORDERS[[#This Row],[DeliveryMehtod]]="shippment",FACT_ORDERS[[#This Row],[TotalAmount]]&lt;200), 35
)</f>
        <v>0</v>
      </c>
      <c r="M3854" s="12" t="str" cm="1">
        <f t="array" ref="M3854">_xlfn.IFS(
    SUMIFS(FACT_ORDERS[TotalAmount], FACT_ORDERS[WD_CUSTOMERS],FACT_ORDERS[[#This Row],[WD_CUSTOMERS]])&gt;=15000, "VIP",
    SUMIFS(FACT_ORDERS[TotalAmount], FACT_ORDERS[WD_CUSTOMERS],FACT_ORDERS[[#This Row],[WD_CUSTOMERS]])&gt;=8000, "Premium",
    TRUE, "Regular"
)</f>
        <v>Regular</v>
      </c>
      <c r="N3854" s="32" cm="1">
        <f t="array" ref="N3854">_xlfn.IFS(
   FACT_ORDERS[[#This Row],[TypeOfClient]]="VIP", 0.2,
   FACT_ORDERS[[#This Row],[TypeOfClient]]="Premium", 0.1,
   TRUE, 0
)</f>
        <v>0</v>
      </c>
      <c r="O3854" s="31" cm="1">
        <f t="array" ref="O3854">_xlfn.IFS(
   FACT_ORDERS[[#This Row],[TotalAmount]]&gt;1500, 0.15,
   FACT_ORDERS[[#This Row],[TotalAmount]]&gt;1000, 0.1,
   FACT_ORDERS[[#This Row],[TotalAmount]]&gt;500, 0.05,
   TRUE, 0
)</f>
        <v>0.05</v>
      </c>
      <c r="P3854" s="28">
        <f xml:space="preserve"> FACT_ORDERS[[#This Row],[TotalAmount]] * (1 - (FACT_ORDERS[[#This Row],[ClientDiscount]] + FACT_ORDERS[[#This Row],[OrderDiscount]]) )</f>
        <v>478.79999999999995</v>
      </c>
      <c r="Q3854" s="28">
        <f>FACT_ORDERS[[#This Row],[TotalAmountWithDiscount]]+FACT_ORDERS[[#This Row],[DeliveryCost]]</f>
        <v>478.79999999999995</v>
      </c>
      <c r="R3854" s="35">
        <v>45246</v>
      </c>
      <c r="S3854" s="35" t="str">
        <f>IF(NETWORKDAYS(FACT_ORDERS[[#This Row],[Order-Date]], FACT_ORDERS[[#This Row],[ArrivalDate ]]) &gt; 10, "Late", "On Time")</f>
        <v>On Time</v>
      </c>
    </row>
    <row r="3855" spans="1:19" x14ac:dyDescent="0.3">
      <c r="A3855" s="12">
        <v>8853</v>
      </c>
      <c r="B3855" s="12">
        <v>219</v>
      </c>
      <c r="C3855" s="12">
        <v>10768</v>
      </c>
      <c r="D3855" s="12">
        <v>3854</v>
      </c>
      <c r="E3855" s="12" t="s">
        <v>243</v>
      </c>
      <c r="F3855" s="13">
        <v>45535</v>
      </c>
      <c r="G3855" s="26" t="s">
        <v>14125</v>
      </c>
      <c r="H3855" s="12">
        <v>34</v>
      </c>
      <c r="I3855" s="28">
        <f>VLOOKUP(B:B,DIM_PRODUCTS!A:F,5,FALSE)</f>
        <v>50</v>
      </c>
      <c r="J3855" s="28">
        <f>FACT_ORDERS[[#This Row],[ProductPrice]]*FACT_ORDERS[[#This Row],[Quantity]]</f>
        <v>1700</v>
      </c>
      <c r="K3855" s="12" t="str">
        <f>VLOOKUP(C:C,DIM_CUSTOMERS!A:G,7,FALSE)</f>
        <v>Spain</v>
      </c>
      <c r="L3855" s="30" cm="1">
        <f t="array" ref="L3855">_xlfn.IFS(
    AND(FACT_ORDERS[[#This Row],[DeliveryMehtod]]="shippment",FACT_ORDERS[[#This Row],[TotalAmount]]&gt;=200), 0,
    AND(FACT_ORDERS[[#This Row],[DeliveryMehtod]]="pickup"), 15,
    AND(FACT_ORDERS[[#This Row],[DeliveryMehtod]]="shippment",FACT_ORDERS[[#This Row],[TotalAmount]]&lt;200), 35
)</f>
        <v>15</v>
      </c>
      <c r="M3855" s="12" t="str" cm="1">
        <f t="array" ref="M3855">_xlfn.IFS(
    SUMIFS(FACT_ORDERS[TotalAmount], FACT_ORDERS[WD_CUSTOMERS],FACT_ORDERS[[#This Row],[WD_CUSTOMERS]])&gt;=15000, "VIP",
    SUMIFS(FACT_ORDERS[TotalAmount], FACT_ORDERS[WD_CUSTOMERS],FACT_ORDERS[[#This Row],[WD_CUSTOMERS]])&gt;=8000, "Premium",
    TRUE, "Regular"
)</f>
        <v>Premium</v>
      </c>
      <c r="N3855" s="32" cm="1">
        <f t="array" ref="N3855">_xlfn.IFS(
   FACT_ORDERS[[#This Row],[TypeOfClient]]="VIP", 0.2,
   FACT_ORDERS[[#This Row],[TypeOfClient]]="Premium", 0.1,
   TRUE, 0
)</f>
        <v>0.1</v>
      </c>
      <c r="O3855" s="31" cm="1">
        <f t="array" ref="O3855">_xlfn.IFS(
   FACT_ORDERS[[#This Row],[TotalAmount]]&gt;1500, 0.15,
   FACT_ORDERS[[#This Row],[TotalAmount]]&gt;1000, 0.1,
   FACT_ORDERS[[#This Row],[TotalAmount]]&gt;500, 0.05,
   TRUE, 0
)</f>
        <v>0.15</v>
      </c>
      <c r="P3855" s="28">
        <f xml:space="preserve"> FACT_ORDERS[[#This Row],[TotalAmount]] * (1 - (FACT_ORDERS[[#This Row],[ClientDiscount]] + FACT_ORDERS[[#This Row],[OrderDiscount]]) )</f>
        <v>1275</v>
      </c>
      <c r="Q3855" s="28">
        <f>FACT_ORDERS[[#This Row],[TotalAmountWithDiscount]]+FACT_ORDERS[[#This Row],[DeliveryCost]]</f>
        <v>1290</v>
      </c>
      <c r="R3855" s="35">
        <v>45542</v>
      </c>
      <c r="S3855" s="35" t="str">
        <f>IF(NETWORKDAYS(FACT_ORDERS[[#This Row],[Order-Date]], FACT_ORDERS[[#This Row],[ArrivalDate ]]) &gt; 10, "Late", "On Time")</f>
        <v>On Time</v>
      </c>
    </row>
    <row r="3856" spans="1:19" x14ac:dyDescent="0.3">
      <c r="A3856" s="12">
        <v>8854</v>
      </c>
      <c r="B3856" s="12">
        <v>271</v>
      </c>
      <c r="C3856" s="12">
        <v>10768</v>
      </c>
      <c r="D3856" s="12">
        <v>3855</v>
      </c>
      <c r="E3856" s="12" t="s">
        <v>243</v>
      </c>
      <c r="F3856" s="13">
        <v>45506</v>
      </c>
      <c r="G3856" s="26" t="s">
        <v>14126</v>
      </c>
      <c r="H3856" s="12">
        <v>21</v>
      </c>
      <c r="I3856" s="28">
        <f>VLOOKUP(B:B,DIM_PRODUCTS!A:F,5,FALSE)</f>
        <v>16</v>
      </c>
      <c r="J3856" s="28">
        <f>FACT_ORDERS[[#This Row],[ProductPrice]]*FACT_ORDERS[[#This Row],[Quantity]]</f>
        <v>336</v>
      </c>
      <c r="K3856" s="12" t="str">
        <f>VLOOKUP(C:C,DIM_CUSTOMERS!A:G,7,FALSE)</f>
        <v>Spain</v>
      </c>
      <c r="L3856" s="30" cm="1">
        <f t="array" ref="L3856">_xlfn.IFS(
    AND(FACT_ORDERS[[#This Row],[DeliveryMehtod]]="shippment",FACT_ORDERS[[#This Row],[TotalAmount]]&gt;=200), 0,
    AND(FACT_ORDERS[[#This Row],[DeliveryMehtod]]="pickup"), 15,
    AND(FACT_ORDERS[[#This Row],[DeliveryMehtod]]="shippment",FACT_ORDERS[[#This Row],[TotalAmount]]&lt;200), 35
)</f>
        <v>15</v>
      </c>
      <c r="M3856" s="12" t="str" cm="1">
        <f t="array" ref="M3856">_xlfn.IFS(
    SUMIFS(FACT_ORDERS[TotalAmount], FACT_ORDERS[WD_CUSTOMERS],FACT_ORDERS[[#This Row],[WD_CUSTOMERS]])&gt;=15000, "VIP",
    SUMIFS(FACT_ORDERS[TotalAmount], FACT_ORDERS[WD_CUSTOMERS],FACT_ORDERS[[#This Row],[WD_CUSTOMERS]])&gt;=8000, "Premium",
    TRUE, "Regular"
)</f>
        <v>Premium</v>
      </c>
      <c r="N3856" s="32" cm="1">
        <f t="array" ref="N3856">_xlfn.IFS(
   FACT_ORDERS[[#This Row],[TypeOfClient]]="VIP", 0.2,
   FACT_ORDERS[[#This Row],[TypeOfClient]]="Premium", 0.1,
   TRUE, 0
)</f>
        <v>0.1</v>
      </c>
      <c r="O3856" s="31" cm="1">
        <f t="array" ref="O3856">_xlfn.IFS(
   FACT_ORDERS[[#This Row],[TotalAmount]]&gt;1500, 0.15,
   FACT_ORDERS[[#This Row],[TotalAmount]]&gt;1000, 0.1,
   FACT_ORDERS[[#This Row],[TotalAmount]]&gt;500, 0.05,
   TRUE, 0
)</f>
        <v>0</v>
      </c>
      <c r="P3856" s="28">
        <f xml:space="preserve"> FACT_ORDERS[[#This Row],[TotalAmount]] * (1 - (FACT_ORDERS[[#This Row],[ClientDiscount]] + FACT_ORDERS[[#This Row],[OrderDiscount]]) )</f>
        <v>302.40000000000003</v>
      </c>
      <c r="Q3856" s="28">
        <f>FACT_ORDERS[[#This Row],[TotalAmountWithDiscount]]+FACT_ORDERS[[#This Row],[DeliveryCost]]</f>
        <v>317.40000000000003</v>
      </c>
      <c r="R3856" s="35">
        <v>45513</v>
      </c>
      <c r="S3856" s="35" t="str">
        <f>IF(NETWORKDAYS(FACT_ORDERS[[#This Row],[Order-Date]], FACT_ORDERS[[#This Row],[ArrivalDate ]]) &gt; 10, "Late", "On Time")</f>
        <v>On Time</v>
      </c>
    </row>
    <row r="3857" spans="1:19" x14ac:dyDescent="0.3">
      <c r="A3857" s="12">
        <v>8855</v>
      </c>
      <c r="B3857" s="12">
        <v>219</v>
      </c>
      <c r="C3857" s="12">
        <v>10768</v>
      </c>
      <c r="D3857" s="12">
        <v>3856</v>
      </c>
      <c r="E3857" s="12" t="s">
        <v>243</v>
      </c>
      <c r="F3857" s="13">
        <v>45506</v>
      </c>
      <c r="G3857" s="26" t="s">
        <v>14127</v>
      </c>
      <c r="H3857" s="12">
        <v>55</v>
      </c>
      <c r="I3857" s="28">
        <f>VLOOKUP(B:B,DIM_PRODUCTS!A:F,5,FALSE)</f>
        <v>50</v>
      </c>
      <c r="J3857" s="28">
        <f>FACT_ORDERS[[#This Row],[ProductPrice]]*FACT_ORDERS[[#This Row],[Quantity]]</f>
        <v>2750</v>
      </c>
      <c r="K3857" s="12" t="str">
        <f>VLOOKUP(C:C,DIM_CUSTOMERS!A:G,7,FALSE)</f>
        <v>Spain</v>
      </c>
      <c r="L3857" s="30" cm="1">
        <f t="array" ref="L3857">_xlfn.IFS(
    AND(FACT_ORDERS[[#This Row],[DeliveryMehtod]]="shippment",FACT_ORDERS[[#This Row],[TotalAmount]]&gt;=200), 0,
    AND(FACT_ORDERS[[#This Row],[DeliveryMehtod]]="pickup"), 15,
    AND(FACT_ORDERS[[#This Row],[DeliveryMehtod]]="shippment",FACT_ORDERS[[#This Row],[TotalAmount]]&lt;200), 35
)</f>
        <v>15</v>
      </c>
      <c r="M3857" s="12" t="str" cm="1">
        <f t="array" ref="M3857">_xlfn.IFS(
    SUMIFS(FACT_ORDERS[TotalAmount], FACT_ORDERS[WD_CUSTOMERS],FACT_ORDERS[[#This Row],[WD_CUSTOMERS]])&gt;=15000, "VIP",
    SUMIFS(FACT_ORDERS[TotalAmount], FACT_ORDERS[WD_CUSTOMERS],FACT_ORDERS[[#This Row],[WD_CUSTOMERS]])&gt;=8000, "Premium",
    TRUE, "Regular"
)</f>
        <v>Premium</v>
      </c>
      <c r="N3857" s="32" cm="1">
        <f t="array" ref="N3857">_xlfn.IFS(
   FACT_ORDERS[[#This Row],[TypeOfClient]]="VIP", 0.2,
   FACT_ORDERS[[#This Row],[TypeOfClient]]="Premium", 0.1,
   TRUE, 0
)</f>
        <v>0.1</v>
      </c>
      <c r="O3857" s="31" cm="1">
        <f t="array" ref="O3857">_xlfn.IFS(
   FACT_ORDERS[[#This Row],[TotalAmount]]&gt;1500, 0.15,
   FACT_ORDERS[[#This Row],[TotalAmount]]&gt;1000, 0.1,
   FACT_ORDERS[[#This Row],[TotalAmount]]&gt;500, 0.05,
   TRUE, 0
)</f>
        <v>0.15</v>
      </c>
      <c r="P3857" s="28">
        <f xml:space="preserve"> FACT_ORDERS[[#This Row],[TotalAmount]] * (1 - (FACT_ORDERS[[#This Row],[ClientDiscount]] + FACT_ORDERS[[#This Row],[OrderDiscount]]) )</f>
        <v>2062.5</v>
      </c>
      <c r="Q3857" s="28">
        <f>FACT_ORDERS[[#This Row],[TotalAmountWithDiscount]]+FACT_ORDERS[[#This Row],[DeliveryCost]]</f>
        <v>2077.5</v>
      </c>
      <c r="R3857" s="35">
        <v>45516</v>
      </c>
      <c r="S3857" s="35" t="str">
        <f>IF(NETWORKDAYS(FACT_ORDERS[[#This Row],[Order-Date]], FACT_ORDERS[[#This Row],[ArrivalDate ]]) &gt; 10, "Late", "On Time")</f>
        <v>On Time</v>
      </c>
    </row>
    <row r="3858" spans="1:19" x14ac:dyDescent="0.3">
      <c r="A3858" s="12">
        <v>8856</v>
      </c>
      <c r="B3858" s="12">
        <v>245</v>
      </c>
      <c r="C3858" s="12">
        <v>10768</v>
      </c>
      <c r="D3858" s="12">
        <v>3857</v>
      </c>
      <c r="E3858" s="12" t="s">
        <v>244</v>
      </c>
      <c r="F3858" s="13">
        <v>45506</v>
      </c>
      <c r="G3858" s="26" t="s">
        <v>14128</v>
      </c>
      <c r="H3858" s="12">
        <v>24</v>
      </c>
      <c r="I3858" s="28">
        <f>VLOOKUP(B:B,DIM_PRODUCTS!A:F,5,FALSE)</f>
        <v>28</v>
      </c>
      <c r="J3858" s="28">
        <f>FACT_ORDERS[[#This Row],[ProductPrice]]*FACT_ORDERS[[#This Row],[Quantity]]</f>
        <v>672</v>
      </c>
      <c r="K3858" s="12" t="str">
        <f>VLOOKUP(C:C,DIM_CUSTOMERS!A:G,7,FALSE)</f>
        <v>Spain</v>
      </c>
      <c r="L3858" s="30" cm="1">
        <f t="array" ref="L3858">_xlfn.IFS(
    AND(FACT_ORDERS[[#This Row],[DeliveryMehtod]]="shippment",FACT_ORDERS[[#This Row],[TotalAmount]]&gt;=200), 0,
    AND(FACT_ORDERS[[#This Row],[DeliveryMehtod]]="pickup"), 15,
    AND(FACT_ORDERS[[#This Row],[DeliveryMehtod]]="shippment",FACT_ORDERS[[#This Row],[TotalAmount]]&lt;200), 35
)</f>
        <v>0</v>
      </c>
      <c r="M3858" s="12" t="str" cm="1">
        <f t="array" ref="M3858">_xlfn.IFS(
    SUMIFS(FACT_ORDERS[TotalAmount], FACT_ORDERS[WD_CUSTOMERS],FACT_ORDERS[[#This Row],[WD_CUSTOMERS]])&gt;=15000, "VIP",
    SUMIFS(FACT_ORDERS[TotalAmount], FACT_ORDERS[WD_CUSTOMERS],FACT_ORDERS[[#This Row],[WD_CUSTOMERS]])&gt;=8000, "Premium",
    TRUE, "Regular"
)</f>
        <v>Premium</v>
      </c>
      <c r="N3858" s="32" cm="1">
        <f t="array" ref="N3858">_xlfn.IFS(
   FACT_ORDERS[[#This Row],[TypeOfClient]]="VIP", 0.2,
   FACT_ORDERS[[#This Row],[TypeOfClient]]="Premium", 0.1,
   TRUE, 0
)</f>
        <v>0.1</v>
      </c>
      <c r="O3858" s="31" cm="1">
        <f t="array" ref="O3858">_xlfn.IFS(
   FACT_ORDERS[[#This Row],[TotalAmount]]&gt;1500, 0.15,
   FACT_ORDERS[[#This Row],[TotalAmount]]&gt;1000, 0.1,
   FACT_ORDERS[[#This Row],[TotalAmount]]&gt;500, 0.05,
   TRUE, 0
)</f>
        <v>0.05</v>
      </c>
      <c r="P3858" s="28">
        <f xml:space="preserve"> FACT_ORDERS[[#This Row],[TotalAmount]] * (1 - (FACT_ORDERS[[#This Row],[ClientDiscount]] + FACT_ORDERS[[#This Row],[OrderDiscount]]) )</f>
        <v>571.19999999999993</v>
      </c>
      <c r="Q3858" s="28">
        <f>FACT_ORDERS[[#This Row],[TotalAmountWithDiscount]]+FACT_ORDERS[[#This Row],[DeliveryCost]]</f>
        <v>571.19999999999993</v>
      </c>
      <c r="R3858" s="35">
        <v>45517</v>
      </c>
      <c r="S3858" s="35" t="str">
        <f>IF(NETWORKDAYS(FACT_ORDERS[[#This Row],[Order-Date]], FACT_ORDERS[[#This Row],[ArrivalDate ]]) &gt; 10, "Late", "On Time")</f>
        <v>On Time</v>
      </c>
    </row>
    <row r="3859" spans="1:19" x14ac:dyDescent="0.3">
      <c r="A3859" s="12">
        <v>8857</v>
      </c>
      <c r="B3859" s="12">
        <v>224</v>
      </c>
      <c r="C3859" s="12">
        <v>10248</v>
      </c>
      <c r="D3859" s="12">
        <v>3858</v>
      </c>
      <c r="E3859" s="12" t="s">
        <v>244</v>
      </c>
      <c r="F3859" s="13">
        <v>45537</v>
      </c>
      <c r="G3859" s="26" t="s">
        <v>14129</v>
      </c>
      <c r="H3859" s="12">
        <v>27</v>
      </c>
      <c r="I3859" s="28">
        <f>VLOOKUP(B:B,DIM_PRODUCTS!A:F,5,FALSE)</f>
        <v>14</v>
      </c>
      <c r="J3859" s="28">
        <f>FACT_ORDERS[[#This Row],[ProductPrice]]*FACT_ORDERS[[#This Row],[Quantity]]</f>
        <v>378</v>
      </c>
      <c r="K3859" s="12" t="str">
        <f>VLOOKUP(C:C,DIM_CUSTOMERS!A:G,7,FALSE)</f>
        <v>Canada</v>
      </c>
      <c r="L3859" s="30" cm="1">
        <f t="array" ref="L3859">_xlfn.IFS(
    AND(FACT_ORDERS[[#This Row],[DeliveryMehtod]]="shippment",FACT_ORDERS[[#This Row],[TotalAmount]]&gt;=200), 0,
    AND(FACT_ORDERS[[#This Row],[DeliveryMehtod]]="pickup"), 15,
    AND(FACT_ORDERS[[#This Row],[DeliveryMehtod]]="shippment",FACT_ORDERS[[#This Row],[TotalAmount]]&lt;200), 35
)</f>
        <v>0</v>
      </c>
      <c r="M3859" s="12" t="str" cm="1">
        <f t="array" ref="M3859">_xlfn.IFS(
    SUMIFS(FACT_ORDERS[TotalAmount], FACT_ORDERS[WD_CUSTOMERS],FACT_ORDERS[[#This Row],[WD_CUSTOMERS]])&gt;=15000, "VIP",
    SUMIFS(FACT_ORDERS[TotalAmount], FACT_ORDERS[WD_CUSTOMERS],FACT_ORDERS[[#This Row],[WD_CUSTOMERS]])&gt;=8000, "Premium",
    TRUE, "Regular"
)</f>
        <v>Regular</v>
      </c>
      <c r="N3859" s="32" cm="1">
        <f t="array" ref="N3859">_xlfn.IFS(
   FACT_ORDERS[[#This Row],[TypeOfClient]]="VIP", 0.2,
   FACT_ORDERS[[#This Row],[TypeOfClient]]="Premium", 0.1,
   TRUE, 0
)</f>
        <v>0</v>
      </c>
      <c r="O3859" s="31" cm="1">
        <f t="array" ref="O3859">_xlfn.IFS(
   FACT_ORDERS[[#This Row],[TotalAmount]]&gt;1500, 0.15,
   FACT_ORDERS[[#This Row],[TotalAmount]]&gt;1000, 0.1,
   FACT_ORDERS[[#This Row],[TotalAmount]]&gt;500, 0.05,
   TRUE, 0
)</f>
        <v>0</v>
      </c>
      <c r="P3859" s="28">
        <f xml:space="preserve"> FACT_ORDERS[[#This Row],[TotalAmount]] * (1 - (FACT_ORDERS[[#This Row],[ClientDiscount]] + FACT_ORDERS[[#This Row],[OrderDiscount]]) )</f>
        <v>378</v>
      </c>
      <c r="Q3859" s="28">
        <f>FACT_ORDERS[[#This Row],[TotalAmountWithDiscount]]+FACT_ORDERS[[#This Row],[DeliveryCost]]</f>
        <v>378</v>
      </c>
      <c r="R3859" s="35">
        <v>45545</v>
      </c>
      <c r="S3859" s="35" t="str">
        <f>IF(NETWORKDAYS(FACT_ORDERS[[#This Row],[Order-Date]], FACT_ORDERS[[#This Row],[ArrivalDate ]]) &gt; 10, "Late", "On Time")</f>
        <v>On Time</v>
      </c>
    </row>
    <row r="3860" spans="1:19" x14ac:dyDescent="0.3">
      <c r="A3860" s="12">
        <v>8858</v>
      </c>
      <c r="B3860" s="12">
        <v>224</v>
      </c>
      <c r="C3860" s="12">
        <v>10248</v>
      </c>
      <c r="D3860" s="12">
        <v>3859</v>
      </c>
      <c r="E3860" s="12" t="s">
        <v>244</v>
      </c>
      <c r="F3860" s="13">
        <v>45265</v>
      </c>
      <c r="G3860" s="26" t="s">
        <v>14130</v>
      </c>
      <c r="H3860" s="12">
        <v>40</v>
      </c>
      <c r="I3860" s="28">
        <f>VLOOKUP(B:B,DIM_PRODUCTS!A:F,5,FALSE)</f>
        <v>14</v>
      </c>
      <c r="J3860" s="28">
        <f>FACT_ORDERS[[#This Row],[ProductPrice]]*FACT_ORDERS[[#This Row],[Quantity]]</f>
        <v>560</v>
      </c>
      <c r="K3860" s="12" t="str">
        <f>VLOOKUP(C:C,DIM_CUSTOMERS!A:G,7,FALSE)</f>
        <v>Canada</v>
      </c>
      <c r="L3860" s="30" cm="1">
        <f t="array" ref="L3860">_xlfn.IFS(
    AND(FACT_ORDERS[[#This Row],[DeliveryMehtod]]="shippment",FACT_ORDERS[[#This Row],[TotalAmount]]&gt;=200), 0,
    AND(FACT_ORDERS[[#This Row],[DeliveryMehtod]]="pickup"), 15,
    AND(FACT_ORDERS[[#This Row],[DeliveryMehtod]]="shippment",FACT_ORDERS[[#This Row],[TotalAmount]]&lt;200), 35
)</f>
        <v>0</v>
      </c>
      <c r="M3860" s="12" t="str" cm="1">
        <f t="array" ref="M3860">_xlfn.IFS(
    SUMIFS(FACT_ORDERS[TotalAmount], FACT_ORDERS[WD_CUSTOMERS],FACT_ORDERS[[#This Row],[WD_CUSTOMERS]])&gt;=15000, "VIP",
    SUMIFS(FACT_ORDERS[TotalAmount], FACT_ORDERS[WD_CUSTOMERS],FACT_ORDERS[[#This Row],[WD_CUSTOMERS]])&gt;=8000, "Premium",
    TRUE, "Regular"
)</f>
        <v>Regular</v>
      </c>
      <c r="N3860" s="32" cm="1">
        <f t="array" ref="N3860">_xlfn.IFS(
   FACT_ORDERS[[#This Row],[TypeOfClient]]="VIP", 0.2,
   FACT_ORDERS[[#This Row],[TypeOfClient]]="Premium", 0.1,
   TRUE, 0
)</f>
        <v>0</v>
      </c>
      <c r="O3860" s="31" cm="1">
        <f t="array" ref="O3860">_xlfn.IFS(
   FACT_ORDERS[[#This Row],[TotalAmount]]&gt;1500, 0.15,
   FACT_ORDERS[[#This Row],[TotalAmount]]&gt;1000, 0.1,
   FACT_ORDERS[[#This Row],[TotalAmount]]&gt;500, 0.05,
   TRUE, 0
)</f>
        <v>0.05</v>
      </c>
      <c r="P3860" s="28">
        <f xml:space="preserve"> FACT_ORDERS[[#This Row],[TotalAmount]] * (1 - (FACT_ORDERS[[#This Row],[ClientDiscount]] + FACT_ORDERS[[#This Row],[OrderDiscount]]) )</f>
        <v>532</v>
      </c>
      <c r="Q3860" s="28">
        <f>FACT_ORDERS[[#This Row],[TotalAmountWithDiscount]]+FACT_ORDERS[[#This Row],[DeliveryCost]]</f>
        <v>532</v>
      </c>
      <c r="R3860" s="35">
        <v>45275</v>
      </c>
      <c r="S3860" s="35" t="str">
        <f>IF(NETWORKDAYS(FACT_ORDERS[[#This Row],[Order-Date]], FACT_ORDERS[[#This Row],[ArrivalDate ]]) &gt; 10, "Late", "On Time")</f>
        <v>On Time</v>
      </c>
    </row>
    <row r="3861" spans="1:19" x14ac:dyDescent="0.3">
      <c r="A3861" s="12">
        <v>8859</v>
      </c>
      <c r="B3861" s="12">
        <v>210</v>
      </c>
      <c r="C3861" s="12">
        <v>10248</v>
      </c>
      <c r="D3861" s="12">
        <v>3860</v>
      </c>
      <c r="E3861" s="12" t="s">
        <v>243</v>
      </c>
      <c r="F3861" s="13">
        <v>45265</v>
      </c>
      <c r="G3861" s="26" t="s">
        <v>14131</v>
      </c>
      <c r="H3861" s="12">
        <v>20</v>
      </c>
      <c r="I3861" s="28">
        <f>VLOOKUP(B:B,DIM_PRODUCTS!A:F,5,FALSE)</f>
        <v>14</v>
      </c>
      <c r="J3861" s="28">
        <f>FACT_ORDERS[[#This Row],[ProductPrice]]*FACT_ORDERS[[#This Row],[Quantity]]</f>
        <v>280</v>
      </c>
      <c r="K3861" s="12" t="str">
        <f>VLOOKUP(C:C,DIM_CUSTOMERS!A:G,7,FALSE)</f>
        <v>Canada</v>
      </c>
      <c r="L3861" s="30" cm="1">
        <f t="array" ref="L3861">_xlfn.IFS(
    AND(FACT_ORDERS[[#This Row],[DeliveryMehtod]]="shippment",FACT_ORDERS[[#This Row],[TotalAmount]]&gt;=200), 0,
    AND(FACT_ORDERS[[#This Row],[DeliveryMehtod]]="pickup"), 15,
    AND(FACT_ORDERS[[#This Row],[DeliveryMehtod]]="shippment",FACT_ORDERS[[#This Row],[TotalAmount]]&lt;200), 35
)</f>
        <v>15</v>
      </c>
      <c r="M3861" s="12" t="str" cm="1">
        <f t="array" ref="M3861">_xlfn.IFS(
    SUMIFS(FACT_ORDERS[TotalAmount], FACT_ORDERS[WD_CUSTOMERS],FACT_ORDERS[[#This Row],[WD_CUSTOMERS]])&gt;=15000, "VIP",
    SUMIFS(FACT_ORDERS[TotalAmount], FACT_ORDERS[WD_CUSTOMERS],FACT_ORDERS[[#This Row],[WD_CUSTOMERS]])&gt;=8000, "Premium",
    TRUE, "Regular"
)</f>
        <v>Regular</v>
      </c>
      <c r="N3861" s="32" cm="1">
        <f t="array" ref="N3861">_xlfn.IFS(
   FACT_ORDERS[[#This Row],[TypeOfClient]]="VIP", 0.2,
   FACT_ORDERS[[#This Row],[TypeOfClient]]="Premium", 0.1,
   TRUE, 0
)</f>
        <v>0</v>
      </c>
      <c r="O3861" s="31" cm="1">
        <f t="array" ref="O3861">_xlfn.IFS(
   FACT_ORDERS[[#This Row],[TotalAmount]]&gt;1500, 0.15,
   FACT_ORDERS[[#This Row],[TotalAmount]]&gt;1000, 0.1,
   FACT_ORDERS[[#This Row],[TotalAmount]]&gt;500, 0.05,
   TRUE, 0
)</f>
        <v>0</v>
      </c>
      <c r="P3861" s="28">
        <f xml:space="preserve"> FACT_ORDERS[[#This Row],[TotalAmount]] * (1 - (FACT_ORDERS[[#This Row],[ClientDiscount]] + FACT_ORDERS[[#This Row],[OrderDiscount]]) )</f>
        <v>280</v>
      </c>
      <c r="Q3861" s="28">
        <f>FACT_ORDERS[[#This Row],[TotalAmountWithDiscount]]+FACT_ORDERS[[#This Row],[DeliveryCost]]</f>
        <v>295</v>
      </c>
      <c r="R3861" s="35">
        <v>45273</v>
      </c>
      <c r="S3861" s="35" t="str">
        <f>IF(NETWORKDAYS(FACT_ORDERS[[#This Row],[Order-Date]], FACT_ORDERS[[#This Row],[ArrivalDate ]]) &gt; 10, "Late", "On Time")</f>
        <v>On Time</v>
      </c>
    </row>
    <row r="3862" spans="1:19" x14ac:dyDescent="0.3">
      <c r="A3862" s="12">
        <v>8860</v>
      </c>
      <c r="B3862" s="12">
        <v>224</v>
      </c>
      <c r="C3862" s="12">
        <v>10248</v>
      </c>
      <c r="D3862" s="12">
        <v>3861</v>
      </c>
      <c r="E3862" s="12" t="s">
        <v>243</v>
      </c>
      <c r="F3862" s="13">
        <v>45229</v>
      </c>
      <c r="G3862" s="26" t="s">
        <v>12785</v>
      </c>
      <c r="H3862" s="12">
        <v>39</v>
      </c>
      <c r="I3862" s="28">
        <f>VLOOKUP(B:B,DIM_PRODUCTS!A:F,5,FALSE)</f>
        <v>14</v>
      </c>
      <c r="J3862" s="28">
        <f>FACT_ORDERS[[#This Row],[ProductPrice]]*FACT_ORDERS[[#This Row],[Quantity]]</f>
        <v>546</v>
      </c>
      <c r="K3862" s="12" t="str">
        <f>VLOOKUP(C:C,DIM_CUSTOMERS!A:G,7,FALSE)</f>
        <v>Canada</v>
      </c>
      <c r="L3862" s="30" cm="1">
        <f t="array" ref="L3862">_xlfn.IFS(
    AND(FACT_ORDERS[[#This Row],[DeliveryMehtod]]="shippment",FACT_ORDERS[[#This Row],[TotalAmount]]&gt;=200), 0,
    AND(FACT_ORDERS[[#This Row],[DeliveryMehtod]]="pickup"), 15,
    AND(FACT_ORDERS[[#This Row],[DeliveryMehtod]]="shippment",FACT_ORDERS[[#This Row],[TotalAmount]]&lt;200), 35
)</f>
        <v>15</v>
      </c>
      <c r="M3862" s="12" t="str" cm="1">
        <f t="array" ref="M3862">_xlfn.IFS(
    SUMIFS(FACT_ORDERS[TotalAmount], FACT_ORDERS[WD_CUSTOMERS],FACT_ORDERS[[#This Row],[WD_CUSTOMERS]])&gt;=15000, "VIP",
    SUMIFS(FACT_ORDERS[TotalAmount], FACT_ORDERS[WD_CUSTOMERS],FACT_ORDERS[[#This Row],[WD_CUSTOMERS]])&gt;=8000, "Premium",
    TRUE, "Regular"
)</f>
        <v>Regular</v>
      </c>
      <c r="N3862" s="32" cm="1">
        <f t="array" ref="N3862">_xlfn.IFS(
   FACT_ORDERS[[#This Row],[TypeOfClient]]="VIP", 0.2,
   FACT_ORDERS[[#This Row],[TypeOfClient]]="Premium", 0.1,
   TRUE, 0
)</f>
        <v>0</v>
      </c>
      <c r="O3862" s="31" cm="1">
        <f t="array" ref="O3862">_xlfn.IFS(
   FACT_ORDERS[[#This Row],[TotalAmount]]&gt;1500, 0.15,
   FACT_ORDERS[[#This Row],[TotalAmount]]&gt;1000, 0.1,
   FACT_ORDERS[[#This Row],[TotalAmount]]&gt;500, 0.05,
   TRUE, 0
)</f>
        <v>0.05</v>
      </c>
      <c r="P3862" s="28">
        <f xml:space="preserve"> FACT_ORDERS[[#This Row],[TotalAmount]] * (1 - (FACT_ORDERS[[#This Row],[ClientDiscount]] + FACT_ORDERS[[#This Row],[OrderDiscount]]) )</f>
        <v>518.69999999999993</v>
      </c>
      <c r="Q3862" s="28">
        <f>FACT_ORDERS[[#This Row],[TotalAmountWithDiscount]]+FACT_ORDERS[[#This Row],[DeliveryCost]]</f>
        <v>533.69999999999993</v>
      </c>
      <c r="R3862" s="35">
        <v>45237</v>
      </c>
      <c r="S3862" s="35" t="str">
        <f>IF(NETWORKDAYS(FACT_ORDERS[[#This Row],[Order-Date]], FACT_ORDERS[[#This Row],[ArrivalDate ]]) &gt; 10, "Late", "On Time")</f>
        <v>On Time</v>
      </c>
    </row>
    <row r="3863" spans="1:19" x14ac:dyDescent="0.3">
      <c r="A3863" s="12">
        <v>8861</v>
      </c>
      <c r="B3863" s="12">
        <v>210</v>
      </c>
      <c r="C3863" s="12">
        <v>10248</v>
      </c>
      <c r="D3863" s="12">
        <v>3862</v>
      </c>
      <c r="E3863" s="12" t="s">
        <v>243</v>
      </c>
      <c r="F3863" s="13">
        <v>45229</v>
      </c>
      <c r="G3863" s="26" t="s">
        <v>14132</v>
      </c>
      <c r="H3863" s="12">
        <v>16</v>
      </c>
      <c r="I3863" s="28">
        <f>VLOOKUP(B:B,DIM_PRODUCTS!A:F,5,FALSE)</f>
        <v>14</v>
      </c>
      <c r="J3863" s="28">
        <f>FACT_ORDERS[[#This Row],[ProductPrice]]*FACT_ORDERS[[#This Row],[Quantity]]</f>
        <v>224</v>
      </c>
      <c r="K3863" s="12" t="str">
        <f>VLOOKUP(C:C,DIM_CUSTOMERS!A:G,7,FALSE)</f>
        <v>Canada</v>
      </c>
      <c r="L3863" s="30" cm="1">
        <f t="array" ref="L3863">_xlfn.IFS(
    AND(FACT_ORDERS[[#This Row],[DeliveryMehtod]]="shippment",FACT_ORDERS[[#This Row],[TotalAmount]]&gt;=200), 0,
    AND(FACT_ORDERS[[#This Row],[DeliveryMehtod]]="pickup"), 15,
    AND(FACT_ORDERS[[#This Row],[DeliveryMehtod]]="shippment",FACT_ORDERS[[#This Row],[TotalAmount]]&lt;200), 35
)</f>
        <v>15</v>
      </c>
      <c r="M3863" s="12" t="str" cm="1">
        <f t="array" ref="M3863">_xlfn.IFS(
    SUMIFS(FACT_ORDERS[TotalAmount], FACT_ORDERS[WD_CUSTOMERS],FACT_ORDERS[[#This Row],[WD_CUSTOMERS]])&gt;=15000, "VIP",
    SUMIFS(FACT_ORDERS[TotalAmount], FACT_ORDERS[WD_CUSTOMERS],FACT_ORDERS[[#This Row],[WD_CUSTOMERS]])&gt;=8000, "Premium",
    TRUE, "Regular"
)</f>
        <v>Regular</v>
      </c>
      <c r="N3863" s="32" cm="1">
        <f t="array" ref="N3863">_xlfn.IFS(
   FACT_ORDERS[[#This Row],[TypeOfClient]]="VIP", 0.2,
   FACT_ORDERS[[#This Row],[TypeOfClient]]="Premium", 0.1,
   TRUE, 0
)</f>
        <v>0</v>
      </c>
      <c r="O3863" s="31" cm="1">
        <f t="array" ref="O3863">_xlfn.IFS(
   FACT_ORDERS[[#This Row],[TotalAmount]]&gt;1500, 0.15,
   FACT_ORDERS[[#This Row],[TotalAmount]]&gt;1000, 0.1,
   FACT_ORDERS[[#This Row],[TotalAmount]]&gt;500, 0.05,
   TRUE, 0
)</f>
        <v>0</v>
      </c>
      <c r="P3863" s="28">
        <f xml:space="preserve"> FACT_ORDERS[[#This Row],[TotalAmount]] * (1 - (FACT_ORDERS[[#This Row],[ClientDiscount]] + FACT_ORDERS[[#This Row],[OrderDiscount]]) )</f>
        <v>224</v>
      </c>
      <c r="Q3863" s="28">
        <f>FACT_ORDERS[[#This Row],[TotalAmountWithDiscount]]+FACT_ORDERS[[#This Row],[DeliveryCost]]</f>
        <v>239</v>
      </c>
      <c r="R3863" s="35">
        <v>45239</v>
      </c>
      <c r="S3863" s="35" t="str">
        <f>IF(NETWORKDAYS(FACT_ORDERS[[#This Row],[Order-Date]], FACT_ORDERS[[#This Row],[ArrivalDate ]]) &gt; 10, "Late", "On Time")</f>
        <v>On Time</v>
      </c>
    </row>
    <row r="3864" spans="1:19" x14ac:dyDescent="0.3">
      <c r="A3864" s="12">
        <v>8862</v>
      </c>
      <c r="B3864" s="12">
        <v>224</v>
      </c>
      <c r="C3864" s="12">
        <v>10248</v>
      </c>
      <c r="D3864" s="12">
        <v>3863</v>
      </c>
      <c r="E3864" s="12" t="s">
        <v>244</v>
      </c>
      <c r="F3864" s="13">
        <v>44440</v>
      </c>
      <c r="G3864" s="26" t="s">
        <v>14133</v>
      </c>
      <c r="H3864" s="12">
        <v>34</v>
      </c>
      <c r="I3864" s="28">
        <f>VLOOKUP(B:B,DIM_PRODUCTS!A:F,5,FALSE)</f>
        <v>14</v>
      </c>
      <c r="J3864" s="28">
        <f>FACT_ORDERS[[#This Row],[ProductPrice]]*FACT_ORDERS[[#This Row],[Quantity]]</f>
        <v>476</v>
      </c>
      <c r="K3864" s="12" t="str">
        <f>VLOOKUP(C:C,DIM_CUSTOMERS!A:G,7,FALSE)</f>
        <v>Canada</v>
      </c>
      <c r="L3864" s="30" cm="1">
        <f t="array" ref="L3864">_xlfn.IFS(
    AND(FACT_ORDERS[[#This Row],[DeliveryMehtod]]="shippment",FACT_ORDERS[[#This Row],[TotalAmount]]&gt;=200), 0,
    AND(FACT_ORDERS[[#This Row],[DeliveryMehtod]]="pickup"), 15,
    AND(FACT_ORDERS[[#This Row],[DeliveryMehtod]]="shippment",FACT_ORDERS[[#This Row],[TotalAmount]]&lt;200), 35
)</f>
        <v>0</v>
      </c>
      <c r="M3864" s="12" t="str" cm="1">
        <f t="array" ref="M3864">_xlfn.IFS(
    SUMIFS(FACT_ORDERS[TotalAmount], FACT_ORDERS[WD_CUSTOMERS],FACT_ORDERS[[#This Row],[WD_CUSTOMERS]])&gt;=15000, "VIP",
    SUMIFS(FACT_ORDERS[TotalAmount], FACT_ORDERS[WD_CUSTOMERS],FACT_ORDERS[[#This Row],[WD_CUSTOMERS]])&gt;=8000, "Premium",
    TRUE, "Regular"
)</f>
        <v>Regular</v>
      </c>
      <c r="N3864" s="32" cm="1">
        <f t="array" ref="N3864">_xlfn.IFS(
   FACT_ORDERS[[#This Row],[TypeOfClient]]="VIP", 0.2,
   FACT_ORDERS[[#This Row],[TypeOfClient]]="Premium", 0.1,
   TRUE, 0
)</f>
        <v>0</v>
      </c>
      <c r="O3864" s="31" cm="1">
        <f t="array" ref="O3864">_xlfn.IFS(
   FACT_ORDERS[[#This Row],[TotalAmount]]&gt;1500, 0.15,
   FACT_ORDERS[[#This Row],[TotalAmount]]&gt;1000, 0.1,
   FACT_ORDERS[[#This Row],[TotalAmount]]&gt;500, 0.05,
   TRUE, 0
)</f>
        <v>0</v>
      </c>
      <c r="P3864" s="28">
        <f xml:space="preserve"> FACT_ORDERS[[#This Row],[TotalAmount]] * (1 - (FACT_ORDERS[[#This Row],[ClientDiscount]] + FACT_ORDERS[[#This Row],[OrderDiscount]]) )</f>
        <v>476</v>
      </c>
      <c r="Q3864" s="28">
        <f>FACT_ORDERS[[#This Row],[TotalAmountWithDiscount]]+FACT_ORDERS[[#This Row],[DeliveryCost]]</f>
        <v>476</v>
      </c>
      <c r="R3864" s="35">
        <v>44448</v>
      </c>
      <c r="S3864" s="35" t="str">
        <f>IF(NETWORKDAYS(FACT_ORDERS[[#This Row],[Order-Date]], FACT_ORDERS[[#This Row],[ArrivalDate ]]) &gt; 10, "Late", "On Time")</f>
        <v>On Time</v>
      </c>
    </row>
    <row r="3865" spans="1:19" x14ac:dyDescent="0.3">
      <c r="A3865" s="12">
        <v>8863</v>
      </c>
      <c r="B3865" s="12">
        <v>210</v>
      </c>
      <c r="C3865" s="12">
        <v>10248</v>
      </c>
      <c r="D3865" s="12">
        <v>3864</v>
      </c>
      <c r="E3865" s="12" t="s">
        <v>244</v>
      </c>
      <c r="F3865" s="13">
        <v>44440</v>
      </c>
      <c r="G3865" s="26" t="s">
        <v>14134</v>
      </c>
      <c r="H3865" s="12">
        <v>21</v>
      </c>
      <c r="I3865" s="28">
        <f>VLOOKUP(B:B,DIM_PRODUCTS!A:F,5,FALSE)</f>
        <v>14</v>
      </c>
      <c r="J3865" s="28">
        <f>FACT_ORDERS[[#This Row],[ProductPrice]]*FACT_ORDERS[[#This Row],[Quantity]]</f>
        <v>294</v>
      </c>
      <c r="K3865" s="12" t="str">
        <f>VLOOKUP(C:C,DIM_CUSTOMERS!A:G,7,FALSE)</f>
        <v>Canada</v>
      </c>
      <c r="L3865" s="30" cm="1">
        <f t="array" ref="L3865">_xlfn.IFS(
    AND(FACT_ORDERS[[#This Row],[DeliveryMehtod]]="shippment",FACT_ORDERS[[#This Row],[TotalAmount]]&gt;=200), 0,
    AND(FACT_ORDERS[[#This Row],[DeliveryMehtod]]="pickup"), 15,
    AND(FACT_ORDERS[[#This Row],[DeliveryMehtod]]="shippment",FACT_ORDERS[[#This Row],[TotalAmount]]&lt;200), 35
)</f>
        <v>0</v>
      </c>
      <c r="M3865" s="12" t="str" cm="1">
        <f t="array" ref="M3865">_xlfn.IFS(
    SUMIFS(FACT_ORDERS[TotalAmount], FACT_ORDERS[WD_CUSTOMERS],FACT_ORDERS[[#This Row],[WD_CUSTOMERS]])&gt;=15000, "VIP",
    SUMIFS(FACT_ORDERS[TotalAmount], FACT_ORDERS[WD_CUSTOMERS],FACT_ORDERS[[#This Row],[WD_CUSTOMERS]])&gt;=8000, "Premium",
    TRUE, "Regular"
)</f>
        <v>Regular</v>
      </c>
      <c r="N3865" s="32" cm="1">
        <f t="array" ref="N3865">_xlfn.IFS(
   FACT_ORDERS[[#This Row],[TypeOfClient]]="VIP", 0.2,
   FACT_ORDERS[[#This Row],[TypeOfClient]]="Premium", 0.1,
   TRUE, 0
)</f>
        <v>0</v>
      </c>
      <c r="O3865" s="31" cm="1">
        <f t="array" ref="O3865">_xlfn.IFS(
   FACT_ORDERS[[#This Row],[TotalAmount]]&gt;1500, 0.15,
   FACT_ORDERS[[#This Row],[TotalAmount]]&gt;1000, 0.1,
   FACT_ORDERS[[#This Row],[TotalAmount]]&gt;500, 0.05,
   TRUE, 0
)</f>
        <v>0</v>
      </c>
      <c r="P3865" s="28">
        <f xml:space="preserve"> FACT_ORDERS[[#This Row],[TotalAmount]] * (1 - (FACT_ORDERS[[#This Row],[ClientDiscount]] + FACT_ORDERS[[#This Row],[OrderDiscount]]) )</f>
        <v>294</v>
      </c>
      <c r="Q3865" s="28">
        <f>FACT_ORDERS[[#This Row],[TotalAmountWithDiscount]]+FACT_ORDERS[[#This Row],[DeliveryCost]]</f>
        <v>294</v>
      </c>
      <c r="R3865" s="35">
        <v>44450</v>
      </c>
      <c r="S3865" s="35" t="str">
        <f>IF(NETWORKDAYS(FACT_ORDERS[[#This Row],[Order-Date]], FACT_ORDERS[[#This Row],[ArrivalDate ]]) &gt; 10, "Late", "On Time")</f>
        <v>On Time</v>
      </c>
    </row>
    <row r="3866" spans="1:19" x14ac:dyDescent="0.3">
      <c r="A3866" s="12">
        <v>8864</v>
      </c>
      <c r="B3866" s="12">
        <v>215</v>
      </c>
      <c r="C3866" s="12">
        <v>10773</v>
      </c>
      <c r="D3866" s="12">
        <v>3865</v>
      </c>
      <c r="E3866" s="12" t="s">
        <v>243</v>
      </c>
      <c r="F3866" s="13">
        <v>45221</v>
      </c>
      <c r="G3866" s="26" t="s">
        <v>14135</v>
      </c>
      <c r="H3866" s="12">
        <v>45</v>
      </c>
      <c r="I3866" s="28">
        <f>VLOOKUP(B:B,DIM_PRODUCTS!A:F,5,FALSE)</f>
        <v>41</v>
      </c>
      <c r="J3866" s="28">
        <f>FACT_ORDERS[[#This Row],[ProductPrice]]*FACT_ORDERS[[#This Row],[Quantity]]</f>
        <v>1845</v>
      </c>
      <c r="K3866" s="12" t="str">
        <f>VLOOKUP(C:C,DIM_CUSTOMERS!A:G,7,FALSE)</f>
        <v>Italy</v>
      </c>
      <c r="L3866" s="30" cm="1">
        <f t="array" ref="L3866">_xlfn.IFS(
    AND(FACT_ORDERS[[#This Row],[DeliveryMehtod]]="shippment",FACT_ORDERS[[#This Row],[TotalAmount]]&gt;=200), 0,
    AND(FACT_ORDERS[[#This Row],[DeliveryMehtod]]="pickup"), 15,
    AND(FACT_ORDERS[[#This Row],[DeliveryMehtod]]="shippment",FACT_ORDERS[[#This Row],[TotalAmount]]&lt;200), 35
)</f>
        <v>15</v>
      </c>
      <c r="M3866" s="12" t="str" cm="1">
        <f t="array" ref="M3866">_xlfn.IFS(
    SUMIFS(FACT_ORDERS[TotalAmount], FACT_ORDERS[WD_CUSTOMERS],FACT_ORDERS[[#This Row],[WD_CUSTOMERS]])&gt;=15000, "VIP",
    SUMIFS(FACT_ORDERS[TotalAmount], FACT_ORDERS[WD_CUSTOMERS],FACT_ORDERS[[#This Row],[WD_CUSTOMERS]])&gt;=8000, "Premium",
    TRUE, "Regular"
)</f>
        <v>Regular</v>
      </c>
      <c r="N3866" s="32" cm="1">
        <f t="array" ref="N3866">_xlfn.IFS(
   FACT_ORDERS[[#This Row],[TypeOfClient]]="VIP", 0.2,
   FACT_ORDERS[[#This Row],[TypeOfClient]]="Premium", 0.1,
   TRUE, 0
)</f>
        <v>0</v>
      </c>
      <c r="O3866" s="31" cm="1">
        <f t="array" ref="O3866">_xlfn.IFS(
   FACT_ORDERS[[#This Row],[TotalAmount]]&gt;1500, 0.15,
   FACT_ORDERS[[#This Row],[TotalAmount]]&gt;1000, 0.1,
   FACT_ORDERS[[#This Row],[TotalAmount]]&gt;500, 0.05,
   TRUE, 0
)</f>
        <v>0.15</v>
      </c>
      <c r="P3866" s="28">
        <f xml:space="preserve"> FACT_ORDERS[[#This Row],[TotalAmount]] * (1 - (FACT_ORDERS[[#This Row],[ClientDiscount]] + FACT_ORDERS[[#This Row],[OrderDiscount]]) )</f>
        <v>1568.25</v>
      </c>
      <c r="Q3866" s="28">
        <f>FACT_ORDERS[[#This Row],[TotalAmountWithDiscount]]+FACT_ORDERS[[#This Row],[DeliveryCost]]</f>
        <v>1583.25</v>
      </c>
      <c r="R3866" s="35">
        <v>45230</v>
      </c>
      <c r="S3866" s="35" t="str">
        <f>IF(NETWORKDAYS(FACT_ORDERS[[#This Row],[Order-Date]], FACT_ORDERS[[#This Row],[ArrivalDate ]]) &gt; 10, "Late", "On Time")</f>
        <v>On Time</v>
      </c>
    </row>
    <row r="3867" spans="1:19" x14ac:dyDescent="0.3">
      <c r="A3867" s="12">
        <v>8865</v>
      </c>
      <c r="B3867" s="12">
        <v>215</v>
      </c>
      <c r="C3867" s="12">
        <v>10773</v>
      </c>
      <c r="D3867" s="12">
        <v>3866</v>
      </c>
      <c r="E3867" s="12" t="s">
        <v>244</v>
      </c>
      <c r="F3867" s="13">
        <v>45233</v>
      </c>
      <c r="G3867" s="26" t="s">
        <v>14136</v>
      </c>
      <c r="H3867" s="12">
        <v>24</v>
      </c>
      <c r="I3867" s="28">
        <f>VLOOKUP(B:B,DIM_PRODUCTS!A:F,5,FALSE)</f>
        <v>41</v>
      </c>
      <c r="J3867" s="28">
        <f>FACT_ORDERS[[#This Row],[ProductPrice]]*FACT_ORDERS[[#This Row],[Quantity]]</f>
        <v>984</v>
      </c>
      <c r="K3867" s="12" t="str">
        <f>VLOOKUP(C:C,DIM_CUSTOMERS!A:G,7,FALSE)</f>
        <v>Italy</v>
      </c>
      <c r="L3867" s="30" cm="1">
        <f t="array" ref="L3867">_xlfn.IFS(
    AND(FACT_ORDERS[[#This Row],[DeliveryMehtod]]="shippment",FACT_ORDERS[[#This Row],[TotalAmount]]&gt;=200), 0,
    AND(FACT_ORDERS[[#This Row],[DeliveryMehtod]]="pickup"), 15,
    AND(FACT_ORDERS[[#This Row],[DeliveryMehtod]]="shippment",FACT_ORDERS[[#This Row],[TotalAmount]]&lt;200), 35
)</f>
        <v>0</v>
      </c>
      <c r="M3867" s="12" t="str" cm="1">
        <f t="array" ref="M3867">_xlfn.IFS(
    SUMIFS(FACT_ORDERS[TotalAmount], FACT_ORDERS[WD_CUSTOMERS],FACT_ORDERS[[#This Row],[WD_CUSTOMERS]])&gt;=15000, "VIP",
    SUMIFS(FACT_ORDERS[TotalAmount], FACT_ORDERS[WD_CUSTOMERS],FACT_ORDERS[[#This Row],[WD_CUSTOMERS]])&gt;=8000, "Premium",
    TRUE, "Regular"
)</f>
        <v>Regular</v>
      </c>
      <c r="N3867" s="32" cm="1">
        <f t="array" ref="N3867">_xlfn.IFS(
   FACT_ORDERS[[#This Row],[TypeOfClient]]="VIP", 0.2,
   FACT_ORDERS[[#This Row],[TypeOfClient]]="Premium", 0.1,
   TRUE, 0
)</f>
        <v>0</v>
      </c>
      <c r="O3867" s="31" cm="1">
        <f t="array" ref="O3867">_xlfn.IFS(
   FACT_ORDERS[[#This Row],[TotalAmount]]&gt;1500, 0.15,
   FACT_ORDERS[[#This Row],[TotalAmount]]&gt;1000, 0.1,
   FACT_ORDERS[[#This Row],[TotalAmount]]&gt;500, 0.05,
   TRUE, 0
)</f>
        <v>0.05</v>
      </c>
      <c r="P3867" s="28">
        <f xml:space="preserve"> FACT_ORDERS[[#This Row],[TotalAmount]] * (1 - (FACT_ORDERS[[#This Row],[ClientDiscount]] + FACT_ORDERS[[#This Row],[OrderDiscount]]) )</f>
        <v>934.8</v>
      </c>
      <c r="Q3867" s="28">
        <f>FACT_ORDERS[[#This Row],[TotalAmountWithDiscount]]+FACT_ORDERS[[#This Row],[DeliveryCost]]</f>
        <v>934.8</v>
      </c>
      <c r="R3867" s="35">
        <v>45244</v>
      </c>
      <c r="S3867" s="35" t="str">
        <f>IF(NETWORKDAYS(FACT_ORDERS[[#This Row],[Order-Date]], FACT_ORDERS[[#This Row],[ArrivalDate ]]) &gt; 10, "Late", "On Time")</f>
        <v>On Time</v>
      </c>
    </row>
    <row r="3868" spans="1:19" x14ac:dyDescent="0.3">
      <c r="A3868" s="12">
        <v>8866</v>
      </c>
      <c r="B3868" s="12">
        <v>267</v>
      </c>
      <c r="C3868" s="12">
        <v>10848</v>
      </c>
      <c r="D3868" s="12">
        <v>3867</v>
      </c>
      <c r="E3868" s="12" t="s">
        <v>243</v>
      </c>
      <c r="F3868" s="13">
        <v>45401</v>
      </c>
      <c r="G3868" s="26" t="s">
        <v>14137</v>
      </c>
      <c r="H3868" s="12">
        <v>46</v>
      </c>
      <c r="I3868" s="28">
        <f>VLOOKUP(B:B,DIM_PRODUCTS!A:F,5,FALSE)</f>
        <v>26</v>
      </c>
      <c r="J3868" s="28">
        <f>FACT_ORDERS[[#This Row],[ProductPrice]]*FACT_ORDERS[[#This Row],[Quantity]]</f>
        <v>1196</v>
      </c>
      <c r="K3868" s="12" t="str">
        <f>VLOOKUP(C:C,DIM_CUSTOMERS!A:G,7,FALSE)</f>
        <v>Germany</v>
      </c>
      <c r="L3868" s="30" cm="1">
        <f t="array" ref="L3868">_xlfn.IFS(
    AND(FACT_ORDERS[[#This Row],[DeliveryMehtod]]="shippment",FACT_ORDERS[[#This Row],[TotalAmount]]&gt;=200), 0,
    AND(FACT_ORDERS[[#This Row],[DeliveryMehtod]]="pickup"), 15,
    AND(FACT_ORDERS[[#This Row],[DeliveryMehtod]]="shippment",FACT_ORDERS[[#This Row],[TotalAmount]]&lt;200), 35
)</f>
        <v>15</v>
      </c>
      <c r="M3868" s="12" t="str" cm="1">
        <f t="array" ref="M3868">_xlfn.IFS(
    SUMIFS(FACT_ORDERS[TotalAmount], FACT_ORDERS[WD_CUSTOMERS],FACT_ORDERS[[#This Row],[WD_CUSTOMERS]])&gt;=15000, "VIP",
    SUMIFS(FACT_ORDERS[TotalAmount], FACT_ORDERS[WD_CUSTOMERS],FACT_ORDERS[[#This Row],[WD_CUSTOMERS]])&gt;=8000, "Premium",
    TRUE, "Regular"
)</f>
        <v>VIP</v>
      </c>
      <c r="N3868" s="32" cm="1">
        <f t="array" ref="N3868">_xlfn.IFS(
   FACT_ORDERS[[#This Row],[TypeOfClient]]="VIP", 0.2,
   FACT_ORDERS[[#This Row],[TypeOfClient]]="Premium", 0.1,
   TRUE, 0
)</f>
        <v>0.2</v>
      </c>
      <c r="O3868" s="31" cm="1">
        <f t="array" ref="O3868">_xlfn.IFS(
   FACT_ORDERS[[#This Row],[TotalAmount]]&gt;1500, 0.15,
   FACT_ORDERS[[#This Row],[TotalAmount]]&gt;1000, 0.1,
   FACT_ORDERS[[#This Row],[TotalAmount]]&gt;500, 0.05,
   TRUE, 0
)</f>
        <v>0.1</v>
      </c>
      <c r="P3868" s="28">
        <f xml:space="preserve"> FACT_ORDERS[[#This Row],[TotalAmount]] * (1 - (FACT_ORDERS[[#This Row],[ClientDiscount]] + FACT_ORDERS[[#This Row],[OrderDiscount]]) )</f>
        <v>837.19999999999993</v>
      </c>
      <c r="Q3868" s="28">
        <f>FACT_ORDERS[[#This Row],[TotalAmountWithDiscount]]+FACT_ORDERS[[#This Row],[DeliveryCost]]</f>
        <v>852.19999999999993</v>
      </c>
      <c r="R3868" s="35">
        <v>45411</v>
      </c>
      <c r="S3868" s="35" t="str">
        <f>IF(NETWORKDAYS(FACT_ORDERS[[#This Row],[Order-Date]], FACT_ORDERS[[#This Row],[ArrivalDate ]]) &gt; 10, "Late", "On Time")</f>
        <v>On Time</v>
      </c>
    </row>
    <row r="3869" spans="1:19" x14ac:dyDescent="0.3">
      <c r="A3869" s="12">
        <v>8867</v>
      </c>
      <c r="B3869" s="12">
        <v>267</v>
      </c>
      <c r="C3869" s="12">
        <v>10848</v>
      </c>
      <c r="D3869" s="12">
        <v>3868</v>
      </c>
      <c r="E3869" s="12" t="s">
        <v>243</v>
      </c>
      <c r="F3869" s="13">
        <v>45271</v>
      </c>
      <c r="G3869" s="26" t="s">
        <v>14138</v>
      </c>
      <c r="H3869" s="12">
        <v>46</v>
      </c>
      <c r="I3869" s="28">
        <f>VLOOKUP(B:B,DIM_PRODUCTS!A:F,5,FALSE)</f>
        <v>26</v>
      </c>
      <c r="J3869" s="28">
        <f>FACT_ORDERS[[#This Row],[ProductPrice]]*FACT_ORDERS[[#This Row],[Quantity]]</f>
        <v>1196</v>
      </c>
      <c r="K3869" s="12" t="str">
        <f>VLOOKUP(C:C,DIM_CUSTOMERS!A:G,7,FALSE)</f>
        <v>Germany</v>
      </c>
      <c r="L3869" s="30" cm="1">
        <f t="array" ref="L3869">_xlfn.IFS(
    AND(FACT_ORDERS[[#This Row],[DeliveryMehtod]]="shippment",FACT_ORDERS[[#This Row],[TotalAmount]]&gt;=200), 0,
    AND(FACT_ORDERS[[#This Row],[DeliveryMehtod]]="pickup"), 15,
    AND(FACT_ORDERS[[#This Row],[DeliveryMehtod]]="shippment",FACT_ORDERS[[#This Row],[TotalAmount]]&lt;200), 35
)</f>
        <v>15</v>
      </c>
      <c r="M3869" s="12" t="str" cm="1">
        <f t="array" ref="M3869">_xlfn.IFS(
    SUMIFS(FACT_ORDERS[TotalAmount], FACT_ORDERS[WD_CUSTOMERS],FACT_ORDERS[[#This Row],[WD_CUSTOMERS]])&gt;=15000, "VIP",
    SUMIFS(FACT_ORDERS[TotalAmount], FACT_ORDERS[WD_CUSTOMERS],FACT_ORDERS[[#This Row],[WD_CUSTOMERS]])&gt;=8000, "Premium",
    TRUE, "Regular"
)</f>
        <v>VIP</v>
      </c>
      <c r="N3869" s="32" cm="1">
        <f t="array" ref="N3869">_xlfn.IFS(
   FACT_ORDERS[[#This Row],[TypeOfClient]]="VIP", 0.2,
   FACT_ORDERS[[#This Row],[TypeOfClient]]="Premium", 0.1,
   TRUE, 0
)</f>
        <v>0.2</v>
      </c>
      <c r="O3869" s="31" cm="1">
        <f t="array" ref="O3869">_xlfn.IFS(
   FACT_ORDERS[[#This Row],[TotalAmount]]&gt;1500, 0.15,
   FACT_ORDERS[[#This Row],[TotalAmount]]&gt;1000, 0.1,
   FACT_ORDERS[[#This Row],[TotalAmount]]&gt;500, 0.05,
   TRUE, 0
)</f>
        <v>0.1</v>
      </c>
      <c r="P3869" s="28">
        <f xml:space="preserve"> FACT_ORDERS[[#This Row],[TotalAmount]] * (1 - (FACT_ORDERS[[#This Row],[ClientDiscount]] + FACT_ORDERS[[#This Row],[OrderDiscount]]) )</f>
        <v>837.19999999999993</v>
      </c>
      <c r="Q3869" s="28">
        <f>FACT_ORDERS[[#This Row],[TotalAmountWithDiscount]]+FACT_ORDERS[[#This Row],[DeliveryCost]]</f>
        <v>852.19999999999993</v>
      </c>
      <c r="R3869" s="35">
        <v>45281</v>
      </c>
      <c r="S3869" s="35" t="str">
        <f>IF(NETWORKDAYS(FACT_ORDERS[[#This Row],[Order-Date]], FACT_ORDERS[[#This Row],[ArrivalDate ]]) &gt; 10, "Late", "On Time")</f>
        <v>On Time</v>
      </c>
    </row>
    <row r="3870" spans="1:19" x14ac:dyDescent="0.3">
      <c r="A3870" s="12">
        <v>8868</v>
      </c>
      <c r="B3870" s="12">
        <v>283</v>
      </c>
      <c r="C3870" s="12">
        <v>10848</v>
      </c>
      <c r="D3870" s="12">
        <v>3869</v>
      </c>
      <c r="E3870" s="12" t="s">
        <v>243</v>
      </c>
      <c r="F3870" s="13">
        <v>45271</v>
      </c>
      <c r="G3870" s="26" t="s">
        <v>4696</v>
      </c>
      <c r="H3870" s="12">
        <v>54</v>
      </c>
      <c r="I3870" s="28">
        <f>VLOOKUP(B:B,DIM_PRODUCTS!A:F,5,FALSE)</f>
        <v>11</v>
      </c>
      <c r="J3870" s="28">
        <f>FACT_ORDERS[[#This Row],[ProductPrice]]*FACT_ORDERS[[#This Row],[Quantity]]</f>
        <v>594</v>
      </c>
      <c r="K3870" s="12" t="str">
        <f>VLOOKUP(C:C,DIM_CUSTOMERS!A:G,7,FALSE)</f>
        <v>Germany</v>
      </c>
      <c r="L3870" s="30" cm="1">
        <f t="array" ref="L3870">_xlfn.IFS(
    AND(FACT_ORDERS[[#This Row],[DeliveryMehtod]]="shippment",FACT_ORDERS[[#This Row],[TotalAmount]]&gt;=200), 0,
    AND(FACT_ORDERS[[#This Row],[DeliveryMehtod]]="pickup"), 15,
    AND(FACT_ORDERS[[#This Row],[DeliveryMehtod]]="shippment",FACT_ORDERS[[#This Row],[TotalAmount]]&lt;200), 35
)</f>
        <v>15</v>
      </c>
      <c r="M3870" s="12" t="str" cm="1">
        <f t="array" ref="M3870">_xlfn.IFS(
    SUMIFS(FACT_ORDERS[TotalAmount], FACT_ORDERS[WD_CUSTOMERS],FACT_ORDERS[[#This Row],[WD_CUSTOMERS]])&gt;=15000, "VIP",
    SUMIFS(FACT_ORDERS[TotalAmount], FACT_ORDERS[WD_CUSTOMERS],FACT_ORDERS[[#This Row],[WD_CUSTOMERS]])&gt;=8000, "Premium",
    TRUE, "Regular"
)</f>
        <v>VIP</v>
      </c>
      <c r="N3870" s="32" cm="1">
        <f t="array" ref="N3870">_xlfn.IFS(
   FACT_ORDERS[[#This Row],[TypeOfClient]]="VIP", 0.2,
   FACT_ORDERS[[#This Row],[TypeOfClient]]="Premium", 0.1,
   TRUE, 0
)</f>
        <v>0.2</v>
      </c>
      <c r="O3870" s="31" cm="1">
        <f t="array" ref="O3870">_xlfn.IFS(
   FACT_ORDERS[[#This Row],[TotalAmount]]&gt;1500, 0.15,
   FACT_ORDERS[[#This Row],[TotalAmount]]&gt;1000, 0.1,
   FACT_ORDERS[[#This Row],[TotalAmount]]&gt;500, 0.05,
   TRUE, 0
)</f>
        <v>0.05</v>
      </c>
      <c r="P3870" s="28">
        <f xml:space="preserve"> FACT_ORDERS[[#This Row],[TotalAmount]] * (1 - (FACT_ORDERS[[#This Row],[ClientDiscount]] + FACT_ORDERS[[#This Row],[OrderDiscount]]) )</f>
        <v>445.5</v>
      </c>
      <c r="Q3870" s="28">
        <f>FACT_ORDERS[[#This Row],[TotalAmountWithDiscount]]+FACT_ORDERS[[#This Row],[DeliveryCost]]</f>
        <v>460.5</v>
      </c>
      <c r="R3870" s="35">
        <v>45282</v>
      </c>
      <c r="S3870" s="35" t="str">
        <f>IF(NETWORKDAYS(FACT_ORDERS[[#This Row],[Order-Date]], FACT_ORDERS[[#This Row],[ArrivalDate ]]) &gt; 10, "Late", "On Time")</f>
        <v>On Time</v>
      </c>
    </row>
    <row r="3871" spans="1:19" x14ac:dyDescent="0.3">
      <c r="A3871" s="12">
        <v>8869</v>
      </c>
      <c r="B3871" s="12">
        <v>259</v>
      </c>
      <c r="C3871" s="12">
        <v>10848</v>
      </c>
      <c r="D3871" s="12">
        <v>3870</v>
      </c>
      <c r="E3871" s="12" t="s">
        <v>244</v>
      </c>
      <c r="F3871" s="13">
        <v>45271</v>
      </c>
      <c r="G3871" s="26" t="s">
        <v>14139</v>
      </c>
      <c r="H3871" s="12">
        <v>30</v>
      </c>
      <c r="I3871" s="28">
        <f>VLOOKUP(B:B,DIM_PRODUCTS!A:F,5,FALSE)</f>
        <v>20</v>
      </c>
      <c r="J3871" s="28">
        <f>FACT_ORDERS[[#This Row],[ProductPrice]]*FACT_ORDERS[[#This Row],[Quantity]]</f>
        <v>600</v>
      </c>
      <c r="K3871" s="12" t="str">
        <f>VLOOKUP(C:C,DIM_CUSTOMERS!A:G,7,FALSE)</f>
        <v>Germany</v>
      </c>
      <c r="L3871" s="30" cm="1">
        <f t="array" ref="L3871">_xlfn.IFS(
    AND(FACT_ORDERS[[#This Row],[DeliveryMehtod]]="shippment",FACT_ORDERS[[#This Row],[TotalAmount]]&gt;=200), 0,
    AND(FACT_ORDERS[[#This Row],[DeliveryMehtod]]="pickup"), 15,
    AND(FACT_ORDERS[[#This Row],[DeliveryMehtod]]="shippment",FACT_ORDERS[[#This Row],[TotalAmount]]&lt;200), 35
)</f>
        <v>0</v>
      </c>
      <c r="M3871" s="12" t="str" cm="1">
        <f t="array" ref="M3871">_xlfn.IFS(
    SUMIFS(FACT_ORDERS[TotalAmount], FACT_ORDERS[WD_CUSTOMERS],FACT_ORDERS[[#This Row],[WD_CUSTOMERS]])&gt;=15000, "VIP",
    SUMIFS(FACT_ORDERS[TotalAmount], FACT_ORDERS[WD_CUSTOMERS],FACT_ORDERS[[#This Row],[WD_CUSTOMERS]])&gt;=8000, "Premium",
    TRUE, "Regular"
)</f>
        <v>VIP</v>
      </c>
      <c r="N3871" s="32" cm="1">
        <f t="array" ref="N3871">_xlfn.IFS(
   FACT_ORDERS[[#This Row],[TypeOfClient]]="VIP", 0.2,
   FACT_ORDERS[[#This Row],[TypeOfClient]]="Premium", 0.1,
   TRUE, 0
)</f>
        <v>0.2</v>
      </c>
      <c r="O3871" s="31" cm="1">
        <f t="array" ref="O3871">_xlfn.IFS(
   FACT_ORDERS[[#This Row],[TotalAmount]]&gt;1500, 0.15,
   FACT_ORDERS[[#This Row],[TotalAmount]]&gt;1000, 0.1,
   FACT_ORDERS[[#This Row],[TotalAmount]]&gt;500, 0.05,
   TRUE, 0
)</f>
        <v>0.05</v>
      </c>
      <c r="P3871" s="28">
        <f xml:space="preserve"> FACT_ORDERS[[#This Row],[TotalAmount]] * (1 - (FACT_ORDERS[[#This Row],[ClientDiscount]] + FACT_ORDERS[[#This Row],[OrderDiscount]]) )</f>
        <v>450</v>
      </c>
      <c r="Q3871" s="28">
        <f>FACT_ORDERS[[#This Row],[TotalAmountWithDiscount]]+FACT_ORDERS[[#This Row],[DeliveryCost]]</f>
        <v>450</v>
      </c>
      <c r="R3871" s="35">
        <v>45279</v>
      </c>
      <c r="S3871" s="35" t="str">
        <f>IF(NETWORKDAYS(FACT_ORDERS[[#This Row],[Order-Date]], FACT_ORDERS[[#This Row],[ArrivalDate ]]) &gt; 10, "Late", "On Time")</f>
        <v>On Time</v>
      </c>
    </row>
    <row r="3872" spans="1:19" x14ac:dyDescent="0.3">
      <c r="A3872" s="12">
        <v>8870</v>
      </c>
      <c r="B3872" s="12">
        <v>224</v>
      </c>
      <c r="C3872" s="12">
        <v>10848</v>
      </c>
      <c r="D3872" s="12">
        <v>3871</v>
      </c>
      <c r="E3872" s="12" t="s">
        <v>244</v>
      </c>
      <c r="F3872" s="13">
        <v>45271</v>
      </c>
      <c r="G3872" s="26" t="s">
        <v>3986</v>
      </c>
      <c r="H3872" s="12">
        <v>33</v>
      </c>
      <c r="I3872" s="28">
        <f>VLOOKUP(B:B,DIM_PRODUCTS!A:F,5,FALSE)</f>
        <v>14</v>
      </c>
      <c r="J3872" s="28">
        <f>FACT_ORDERS[[#This Row],[ProductPrice]]*FACT_ORDERS[[#This Row],[Quantity]]</f>
        <v>462</v>
      </c>
      <c r="K3872" s="12" t="str">
        <f>VLOOKUP(C:C,DIM_CUSTOMERS!A:G,7,FALSE)</f>
        <v>Germany</v>
      </c>
      <c r="L3872" s="30" cm="1">
        <f t="array" ref="L3872">_xlfn.IFS(
    AND(FACT_ORDERS[[#This Row],[DeliveryMehtod]]="shippment",FACT_ORDERS[[#This Row],[TotalAmount]]&gt;=200), 0,
    AND(FACT_ORDERS[[#This Row],[DeliveryMehtod]]="pickup"), 15,
    AND(FACT_ORDERS[[#This Row],[DeliveryMehtod]]="shippment",FACT_ORDERS[[#This Row],[TotalAmount]]&lt;200), 35
)</f>
        <v>0</v>
      </c>
      <c r="M3872" s="12" t="str" cm="1">
        <f t="array" ref="M3872">_xlfn.IFS(
    SUMIFS(FACT_ORDERS[TotalAmount], FACT_ORDERS[WD_CUSTOMERS],FACT_ORDERS[[#This Row],[WD_CUSTOMERS]])&gt;=15000, "VIP",
    SUMIFS(FACT_ORDERS[TotalAmount], FACT_ORDERS[WD_CUSTOMERS],FACT_ORDERS[[#This Row],[WD_CUSTOMERS]])&gt;=8000, "Premium",
    TRUE, "Regular"
)</f>
        <v>VIP</v>
      </c>
      <c r="N3872" s="32" cm="1">
        <f t="array" ref="N3872">_xlfn.IFS(
   FACT_ORDERS[[#This Row],[TypeOfClient]]="VIP", 0.2,
   FACT_ORDERS[[#This Row],[TypeOfClient]]="Premium", 0.1,
   TRUE, 0
)</f>
        <v>0.2</v>
      </c>
      <c r="O3872" s="31" cm="1">
        <f t="array" ref="O3872">_xlfn.IFS(
   FACT_ORDERS[[#This Row],[TotalAmount]]&gt;1500, 0.15,
   FACT_ORDERS[[#This Row],[TotalAmount]]&gt;1000, 0.1,
   FACT_ORDERS[[#This Row],[TotalAmount]]&gt;500, 0.05,
   TRUE, 0
)</f>
        <v>0</v>
      </c>
      <c r="P3872" s="28">
        <f xml:space="preserve"> FACT_ORDERS[[#This Row],[TotalAmount]] * (1 - (FACT_ORDERS[[#This Row],[ClientDiscount]] + FACT_ORDERS[[#This Row],[OrderDiscount]]) )</f>
        <v>369.6</v>
      </c>
      <c r="Q3872" s="28">
        <f>FACT_ORDERS[[#This Row],[TotalAmountWithDiscount]]+FACT_ORDERS[[#This Row],[DeliveryCost]]</f>
        <v>369.6</v>
      </c>
      <c r="R3872" s="35">
        <v>45281</v>
      </c>
      <c r="S3872" s="35" t="str">
        <f>IF(NETWORKDAYS(FACT_ORDERS[[#This Row],[Order-Date]], FACT_ORDERS[[#This Row],[ArrivalDate ]]) &gt; 10, "Late", "On Time")</f>
        <v>On Time</v>
      </c>
    </row>
    <row r="3873" spans="1:19" x14ac:dyDescent="0.3">
      <c r="A3873" s="12">
        <v>8871</v>
      </c>
      <c r="B3873" s="12">
        <v>267</v>
      </c>
      <c r="C3873" s="12">
        <v>10848</v>
      </c>
      <c r="D3873" s="12">
        <v>3872</v>
      </c>
      <c r="E3873" s="12" t="s">
        <v>244</v>
      </c>
      <c r="F3873" s="13">
        <v>45443</v>
      </c>
      <c r="G3873" s="26" t="s">
        <v>14140</v>
      </c>
      <c r="H3873" s="12">
        <v>50</v>
      </c>
      <c r="I3873" s="28">
        <f>VLOOKUP(B:B,DIM_PRODUCTS!A:F,5,FALSE)</f>
        <v>26</v>
      </c>
      <c r="J3873" s="28">
        <f>FACT_ORDERS[[#This Row],[ProductPrice]]*FACT_ORDERS[[#This Row],[Quantity]]</f>
        <v>1300</v>
      </c>
      <c r="K3873" s="12" t="str">
        <f>VLOOKUP(C:C,DIM_CUSTOMERS!A:G,7,FALSE)</f>
        <v>Germany</v>
      </c>
      <c r="L3873" s="30" cm="1">
        <f t="array" ref="L3873">_xlfn.IFS(
    AND(FACT_ORDERS[[#This Row],[DeliveryMehtod]]="shippment",FACT_ORDERS[[#This Row],[TotalAmount]]&gt;=200), 0,
    AND(FACT_ORDERS[[#This Row],[DeliveryMehtod]]="pickup"), 15,
    AND(FACT_ORDERS[[#This Row],[DeliveryMehtod]]="shippment",FACT_ORDERS[[#This Row],[TotalAmount]]&lt;200), 35
)</f>
        <v>0</v>
      </c>
      <c r="M3873" s="12" t="str" cm="1">
        <f t="array" ref="M3873">_xlfn.IFS(
    SUMIFS(FACT_ORDERS[TotalAmount], FACT_ORDERS[WD_CUSTOMERS],FACT_ORDERS[[#This Row],[WD_CUSTOMERS]])&gt;=15000, "VIP",
    SUMIFS(FACT_ORDERS[TotalAmount], FACT_ORDERS[WD_CUSTOMERS],FACT_ORDERS[[#This Row],[WD_CUSTOMERS]])&gt;=8000, "Premium",
    TRUE, "Regular"
)</f>
        <v>VIP</v>
      </c>
      <c r="N3873" s="32" cm="1">
        <f t="array" ref="N3873">_xlfn.IFS(
   FACT_ORDERS[[#This Row],[TypeOfClient]]="VIP", 0.2,
   FACT_ORDERS[[#This Row],[TypeOfClient]]="Premium", 0.1,
   TRUE, 0
)</f>
        <v>0.2</v>
      </c>
      <c r="O3873" s="31" cm="1">
        <f t="array" ref="O3873">_xlfn.IFS(
   FACT_ORDERS[[#This Row],[TotalAmount]]&gt;1500, 0.15,
   FACT_ORDERS[[#This Row],[TotalAmount]]&gt;1000, 0.1,
   FACT_ORDERS[[#This Row],[TotalAmount]]&gt;500, 0.05,
   TRUE, 0
)</f>
        <v>0.1</v>
      </c>
      <c r="P3873" s="28">
        <f xml:space="preserve"> FACT_ORDERS[[#This Row],[TotalAmount]] * (1 - (FACT_ORDERS[[#This Row],[ClientDiscount]] + FACT_ORDERS[[#This Row],[OrderDiscount]]) )</f>
        <v>909.99999999999989</v>
      </c>
      <c r="Q3873" s="28">
        <f>FACT_ORDERS[[#This Row],[TotalAmountWithDiscount]]+FACT_ORDERS[[#This Row],[DeliveryCost]]</f>
        <v>909.99999999999989</v>
      </c>
      <c r="R3873" s="35">
        <v>45452</v>
      </c>
      <c r="S3873" s="35" t="str">
        <f>IF(NETWORKDAYS(FACT_ORDERS[[#This Row],[Order-Date]], FACT_ORDERS[[#This Row],[ArrivalDate ]]) &gt; 10, "Late", "On Time")</f>
        <v>On Time</v>
      </c>
    </row>
    <row r="3874" spans="1:19" x14ac:dyDescent="0.3">
      <c r="A3874" s="12">
        <v>8872</v>
      </c>
      <c r="B3874" s="12">
        <v>283</v>
      </c>
      <c r="C3874" s="12">
        <v>10848</v>
      </c>
      <c r="D3874" s="12">
        <v>3873</v>
      </c>
      <c r="E3874" s="12" t="s">
        <v>243</v>
      </c>
      <c r="F3874" s="13">
        <v>45443</v>
      </c>
      <c r="G3874" s="26" t="s">
        <v>14141</v>
      </c>
      <c r="H3874" s="12">
        <v>36</v>
      </c>
      <c r="I3874" s="28">
        <f>VLOOKUP(B:B,DIM_PRODUCTS!A:F,5,FALSE)</f>
        <v>11</v>
      </c>
      <c r="J3874" s="28">
        <f>FACT_ORDERS[[#This Row],[ProductPrice]]*FACT_ORDERS[[#This Row],[Quantity]]</f>
        <v>396</v>
      </c>
      <c r="K3874" s="12" t="str">
        <f>VLOOKUP(C:C,DIM_CUSTOMERS!A:G,7,FALSE)</f>
        <v>Germany</v>
      </c>
      <c r="L3874" s="30" cm="1">
        <f t="array" ref="L3874">_xlfn.IFS(
    AND(FACT_ORDERS[[#This Row],[DeliveryMehtod]]="shippment",FACT_ORDERS[[#This Row],[TotalAmount]]&gt;=200), 0,
    AND(FACT_ORDERS[[#This Row],[DeliveryMehtod]]="pickup"), 15,
    AND(FACT_ORDERS[[#This Row],[DeliveryMehtod]]="shippment",FACT_ORDERS[[#This Row],[TotalAmount]]&lt;200), 35
)</f>
        <v>15</v>
      </c>
      <c r="M3874" s="12" t="str" cm="1">
        <f t="array" ref="M3874">_xlfn.IFS(
    SUMIFS(FACT_ORDERS[TotalAmount], FACT_ORDERS[WD_CUSTOMERS],FACT_ORDERS[[#This Row],[WD_CUSTOMERS]])&gt;=15000, "VIP",
    SUMIFS(FACT_ORDERS[TotalAmount], FACT_ORDERS[WD_CUSTOMERS],FACT_ORDERS[[#This Row],[WD_CUSTOMERS]])&gt;=8000, "Premium",
    TRUE, "Regular"
)</f>
        <v>VIP</v>
      </c>
      <c r="N3874" s="32" cm="1">
        <f t="array" ref="N3874">_xlfn.IFS(
   FACT_ORDERS[[#This Row],[TypeOfClient]]="VIP", 0.2,
   FACT_ORDERS[[#This Row],[TypeOfClient]]="Premium", 0.1,
   TRUE, 0
)</f>
        <v>0.2</v>
      </c>
      <c r="O3874" s="31" cm="1">
        <f t="array" ref="O3874">_xlfn.IFS(
   FACT_ORDERS[[#This Row],[TotalAmount]]&gt;1500, 0.15,
   FACT_ORDERS[[#This Row],[TotalAmount]]&gt;1000, 0.1,
   FACT_ORDERS[[#This Row],[TotalAmount]]&gt;500, 0.05,
   TRUE, 0
)</f>
        <v>0</v>
      </c>
      <c r="P3874" s="28">
        <f xml:space="preserve"> FACT_ORDERS[[#This Row],[TotalAmount]] * (1 - (FACT_ORDERS[[#This Row],[ClientDiscount]] + FACT_ORDERS[[#This Row],[OrderDiscount]]) )</f>
        <v>316.8</v>
      </c>
      <c r="Q3874" s="28">
        <f>FACT_ORDERS[[#This Row],[TotalAmountWithDiscount]]+FACT_ORDERS[[#This Row],[DeliveryCost]]</f>
        <v>331.8</v>
      </c>
      <c r="R3874" s="35">
        <v>45450</v>
      </c>
      <c r="S3874" s="35" t="str">
        <f>IF(NETWORKDAYS(FACT_ORDERS[[#This Row],[Order-Date]], FACT_ORDERS[[#This Row],[ArrivalDate ]]) &gt; 10, "Late", "On Time")</f>
        <v>On Time</v>
      </c>
    </row>
    <row r="3875" spans="1:19" x14ac:dyDescent="0.3">
      <c r="A3875" s="12">
        <v>8873</v>
      </c>
      <c r="B3875" s="12">
        <v>259</v>
      </c>
      <c r="C3875" s="12">
        <v>10848</v>
      </c>
      <c r="D3875" s="12">
        <v>3874</v>
      </c>
      <c r="E3875" s="12" t="s">
        <v>243</v>
      </c>
      <c r="F3875" s="13">
        <v>45443</v>
      </c>
      <c r="G3875" s="26" t="s">
        <v>14142</v>
      </c>
      <c r="H3875" s="12">
        <v>20</v>
      </c>
      <c r="I3875" s="28">
        <f>VLOOKUP(B:B,DIM_PRODUCTS!A:F,5,FALSE)</f>
        <v>20</v>
      </c>
      <c r="J3875" s="28">
        <f>FACT_ORDERS[[#This Row],[ProductPrice]]*FACT_ORDERS[[#This Row],[Quantity]]</f>
        <v>400</v>
      </c>
      <c r="K3875" s="12" t="str">
        <f>VLOOKUP(C:C,DIM_CUSTOMERS!A:G,7,FALSE)</f>
        <v>Germany</v>
      </c>
      <c r="L3875" s="30" cm="1">
        <f t="array" ref="L3875">_xlfn.IFS(
    AND(FACT_ORDERS[[#This Row],[DeliveryMehtod]]="shippment",FACT_ORDERS[[#This Row],[TotalAmount]]&gt;=200), 0,
    AND(FACT_ORDERS[[#This Row],[DeliveryMehtod]]="pickup"), 15,
    AND(FACT_ORDERS[[#This Row],[DeliveryMehtod]]="shippment",FACT_ORDERS[[#This Row],[TotalAmount]]&lt;200), 35
)</f>
        <v>15</v>
      </c>
      <c r="M3875" s="12" t="str" cm="1">
        <f t="array" ref="M3875">_xlfn.IFS(
    SUMIFS(FACT_ORDERS[TotalAmount], FACT_ORDERS[WD_CUSTOMERS],FACT_ORDERS[[#This Row],[WD_CUSTOMERS]])&gt;=15000, "VIP",
    SUMIFS(FACT_ORDERS[TotalAmount], FACT_ORDERS[WD_CUSTOMERS],FACT_ORDERS[[#This Row],[WD_CUSTOMERS]])&gt;=8000, "Premium",
    TRUE, "Regular"
)</f>
        <v>VIP</v>
      </c>
      <c r="N3875" s="32" cm="1">
        <f t="array" ref="N3875">_xlfn.IFS(
   FACT_ORDERS[[#This Row],[TypeOfClient]]="VIP", 0.2,
   FACT_ORDERS[[#This Row],[TypeOfClient]]="Premium", 0.1,
   TRUE, 0
)</f>
        <v>0.2</v>
      </c>
      <c r="O3875" s="31" cm="1">
        <f t="array" ref="O3875">_xlfn.IFS(
   FACT_ORDERS[[#This Row],[TotalAmount]]&gt;1500, 0.15,
   FACT_ORDERS[[#This Row],[TotalAmount]]&gt;1000, 0.1,
   FACT_ORDERS[[#This Row],[TotalAmount]]&gt;500, 0.05,
   TRUE, 0
)</f>
        <v>0</v>
      </c>
      <c r="P3875" s="28">
        <f xml:space="preserve"> FACT_ORDERS[[#This Row],[TotalAmount]] * (1 - (FACT_ORDERS[[#This Row],[ClientDiscount]] + FACT_ORDERS[[#This Row],[OrderDiscount]]) )</f>
        <v>320</v>
      </c>
      <c r="Q3875" s="28">
        <f>FACT_ORDERS[[#This Row],[TotalAmountWithDiscount]]+FACT_ORDERS[[#This Row],[DeliveryCost]]</f>
        <v>335</v>
      </c>
      <c r="R3875" s="35">
        <v>45452</v>
      </c>
      <c r="S3875" s="35" t="str">
        <f>IF(NETWORKDAYS(FACT_ORDERS[[#This Row],[Order-Date]], FACT_ORDERS[[#This Row],[ArrivalDate ]]) &gt; 10, "Late", "On Time")</f>
        <v>On Time</v>
      </c>
    </row>
    <row r="3876" spans="1:19" x14ac:dyDescent="0.3">
      <c r="A3876" s="12">
        <v>8874</v>
      </c>
      <c r="B3876" s="12">
        <v>224</v>
      </c>
      <c r="C3876" s="12">
        <v>10848</v>
      </c>
      <c r="D3876" s="12">
        <v>3875</v>
      </c>
      <c r="E3876" s="12" t="s">
        <v>244</v>
      </c>
      <c r="F3876" s="13">
        <v>45443</v>
      </c>
      <c r="G3876" s="26" t="s">
        <v>14143</v>
      </c>
      <c r="H3876" s="12">
        <v>32</v>
      </c>
      <c r="I3876" s="28">
        <f>VLOOKUP(B:B,DIM_PRODUCTS!A:F,5,FALSE)</f>
        <v>14</v>
      </c>
      <c r="J3876" s="28">
        <f>FACT_ORDERS[[#This Row],[ProductPrice]]*FACT_ORDERS[[#This Row],[Quantity]]</f>
        <v>448</v>
      </c>
      <c r="K3876" s="12" t="str">
        <f>VLOOKUP(C:C,DIM_CUSTOMERS!A:G,7,FALSE)</f>
        <v>Germany</v>
      </c>
      <c r="L3876" s="30" cm="1">
        <f t="array" ref="L3876">_xlfn.IFS(
    AND(FACT_ORDERS[[#This Row],[DeliveryMehtod]]="shippment",FACT_ORDERS[[#This Row],[TotalAmount]]&gt;=200), 0,
    AND(FACT_ORDERS[[#This Row],[DeliveryMehtod]]="pickup"), 15,
    AND(FACT_ORDERS[[#This Row],[DeliveryMehtod]]="shippment",FACT_ORDERS[[#This Row],[TotalAmount]]&lt;200), 35
)</f>
        <v>0</v>
      </c>
      <c r="M3876" s="12" t="str" cm="1">
        <f t="array" ref="M3876">_xlfn.IFS(
    SUMIFS(FACT_ORDERS[TotalAmount], FACT_ORDERS[WD_CUSTOMERS],FACT_ORDERS[[#This Row],[WD_CUSTOMERS]])&gt;=15000, "VIP",
    SUMIFS(FACT_ORDERS[TotalAmount], FACT_ORDERS[WD_CUSTOMERS],FACT_ORDERS[[#This Row],[WD_CUSTOMERS]])&gt;=8000, "Premium",
    TRUE, "Regular"
)</f>
        <v>VIP</v>
      </c>
      <c r="N3876" s="32" cm="1">
        <f t="array" ref="N3876">_xlfn.IFS(
   FACT_ORDERS[[#This Row],[TypeOfClient]]="VIP", 0.2,
   FACT_ORDERS[[#This Row],[TypeOfClient]]="Premium", 0.1,
   TRUE, 0
)</f>
        <v>0.2</v>
      </c>
      <c r="O3876" s="31" cm="1">
        <f t="array" ref="O3876">_xlfn.IFS(
   FACT_ORDERS[[#This Row],[TotalAmount]]&gt;1500, 0.15,
   FACT_ORDERS[[#This Row],[TotalAmount]]&gt;1000, 0.1,
   FACT_ORDERS[[#This Row],[TotalAmount]]&gt;500, 0.05,
   TRUE, 0
)</f>
        <v>0</v>
      </c>
      <c r="P3876" s="28">
        <f xml:space="preserve"> FACT_ORDERS[[#This Row],[TotalAmount]] * (1 - (FACT_ORDERS[[#This Row],[ClientDiscount]] + FACT_ORDERS[[#This Row],[OrderDiscount]]) )</f>
        <v>358.40000000000003</v>
      </c>
      <c r="Q3876" s="28">
        <f>FACT_ORDERS[[#This Row],[TotalAmountWithDiscount]]+FACT_ORDERS[[#This Row],[DeliveryCost]]</f>
        <v>358.40000000000003</v>
      </c>
      <c r="R3876" s="35">
        <v>45452</v>
      </c>
      <c r="S3876" s="35" t="str">
        <f>IF(NETWORKDAYS(FACT_ORDERS[[#This Row],[Order-Date]], FACT_ORDERS[[#This Row],[ArrivalDate ]]) &gt; 10, "Late", "On Time")</f>
        <v>On Time</v>
      </c>
    </row>
    <row r="3877" spans="1:19" x14ac:dyDescent="0.3">
      <c r="A3877" s="12">
        <v>8875</v>
      </c>
      <c r="B3877" s="12">
        <v>267</v>
      </c>
      <c r="C3877" s="12">
        <v>10848</v>
      </c>
      <c r="D3877" s="12">
        <v>3876</v>
      </c>
      <c r="E3877" s="12" t="s">
        <v>243</v>
      </c>
      <c r="F3877" s="13">
        <v>45299</v>
      </c>
      <c r="G3877" s="26" t="s">
        <v>14144</v>
      </c>
      <c r="H3877" s="12">
        <v>49</v>
      </c>
      <c r="I3877" s="28">
        <f>VLOOKUP(B:B,DIM_PRODUCTS!A:F,5,FALSE)</f>
        <v>26</v>
      </c>
      <c r="J3877" s="28">
        <f>FACT_ORDERS[[#This Row],[ProductPrice]]*FACT_ORDERS[[#This Row],[Quantity]]</f>
        <v>1274</v>
      </c>
      <c r="K3877" s="12" t="str">
        <f>VLOOKUP(C:C,DIM_CUSTOMERS!A:G,7,FALSE)</f>
        <v>Germany</v>
      </c>
      <c r="L3877" s="30" cm="1">
        <f t="array" ref="L3877">_xlfn.IFS(
    AND(FACT_ORDERS[[#This Row],[DeliveryMehtod]]="shippment",FACT_ORDERS[[#This Row],[TotalAmount]]&gt;=200), 0,
    AND(FACT_ORDERS[[#This Row],[DeliveryMehtod]]="pickup"), 15,
    AND(FACT_ORDERS[[#This Row],[DeliveryMehtod]]="shippment",FACT_ORDERS[[#This Row],[TotalAmount]]&lt;200), 35
)</f>
        <v>15</v>
      </c>
      <c r="M3877" s="12" t="str" cm="1">
        <f t="array" ref="M3877">_xlfn.IFS(
    SUMIFS(FACT_ORDERS[TotalAmount], FACT_ORDERS[WD_CUSTOMERS],FACT_ORDERS[[#This Row],[WD_CUSTOMERS]])&gt;=15000, "VIP",
    SUMIFS(FACT_ORDERS[TotalAmount], FACT_ORDERS[WD_CUSTOMERS],FACT_ORDERS[[#This Row],[WD_CUSTOMERS]])&gt;=8000, "Premium",
    TRUE, "Regular"
)</f>
        <v>VIP</v>
      </c>
      <c r="N3877" s="32" cm="1">
        <f t="array" ref="N3877">_xlfn.IFS(
   FACT_ORDERS[[#This Row],[TypeOfClient]]="VIP", 0.2,
   FACT_ORDERS[[#This Row],[TypeOfClient]]="Premium", 0.1,
   TRUE, 0
)</f>
        <v>0.2</v>
      </c>
      <c r="O3877" s="31" cm="1">
        <f t="array" ref="O3877">_xlfn.IFS(
   FACT_ORDERS[[#This Row],[TotalAmount]]&gt;1500, 0.15,
   FACT_ORDERS[[#This Row],[TotalAmount]]&gt;1000, 0.1,
   FACT_ORDERS[[#This Row],[TotalAmount]]&gt;500, 0.05,
   TRUE, 0
)</f>
        <v>0.1</v>
      </c>
      <c r="P3877" s="28">
        <f xml:space="preserve"> FACT_ORDERS[[#This Row],[TotalAmount]] * (1 - (FACT_ORDERS[[#This Row],[ClientDiscount]] + FACT_ORDERS[[#This Row],[OrderDiscount]]) )</f>
        <v>891.8</v>
      </c>
      <c r="Q3877" s="28">
        <f>FACT_ORDERS[[#This Row],[TotalAmountWithDiscount]]+FACT_ORDERS[[#This Row],[DeliveryCost]]</f>
        <v>906.8</v>
      </c>
      <c r="R3877" s="35">
        <v>45309</v>
      </c>
      <c r="S3877" s="35" t="str">
        <f>IF(NETWORKDAYS(FACT_ORDERS[[#This Row],[Order-Date]], FACT_ORDERS[[#This Row],[ArrivalDate ]]) &gt; 10, "Late", "On Time")</f>
        <v>On Time</v>
      </c>
    </row>
    <row r="3878" spans="1:19" x14ac:dyDescent="0.3">
      <c r="A3878" s="12">
        <v>8876</v>
      </c>
      <c r="B3878" s="12">
        <v>283</v>
      </c>
      <c r="C3878" s="12">
        <v>10848</v>
      </c>
      <c r="D3878" s="12">
        <v>3877</v>
      </c>
      <c r="E3878" s="12" t="s">
        <v>243</v>
      </c>
      <c r="F3878" s="13">
        <v>45299</v>
      </c>
      <c r="G3878" s="26" t="s">
        <v>14145</v>
      </c>
      <c r="H3878" s="12">
        <v>33</v>
      </c>
      <c r="I3878" s="28">
        <f>VLOOKUP(B:B,DIM_PRODUCTS!A:F,5,FALSE)</f>
        <v>11</v>
      </c>
      <c r="J3878" s="28">
        <f>FACT_ORDERS[[#This Row],[ProductPrice]]*FACT_ORDERS[[#This Row],[Quantity]]</f>
        <v>363</v>
      </c>
      <c r="K3878" s="12" t="str">
        <f>VLOOKUP(C:C,DIM_CUSTOMERS!A:G,7,FALSE)</f>
        <v>Germany</v>
      </c>
      <c r="L3878" s="30" cm="1">
        <f t="array" ref="L3878">_xlfn.IFS(
    AND(FACT_ORDERS[[#This Row],[DeliveryMehtod]]="shippment",FACT_ORDERS[[#This Row],[TotalAmount]]&gt;=200), 0,
    AND(FACT_ORDERS[[#This Row],[DeliveryMehtod]]="pickup"), 15,
    AND(FACT_ORDERS[[#This Row],[DeliveryMehtod]]="shippment",FACT_ORDERS[[#This Row],[TotalAmount]]&lt;200), 35
)</f>
        <v>15</v>
      </c>
      <c r="M3878" s="12" t="str" cm="1">
        <f t="array" ref="M3878">_xlfn.IFS(
    SUMIFS(FACT_ORDERS[TotalAmount], FACT_ORDERS[WD_CUSTOMERS],FACT_ORDERS[[#This Row],[WD_CUSTOMERS]])&gt;=15000, "VIP",
    SUMIFS(FACT_ORDERS[TotalAmount], FACT_ORDERS[WD_CUSTOMERS],FACT_ORDERS[[#This Row],[WD_CUSTOMERS]])&gt;=8000, "Premium",
    TRUE, "Regular"
)</f>
        <v>VIP</v>
      </c>
      <c r="N3878" s="32" cm="1">
        <f t="array" ref="N3878">_xlfn.IFS(
   FACT_ORDERS[[#This Row],[TypeOfClient]]="VIP", 0.2,
   FACT_ORDERS[[#This Row],[TypeOfClient]]="Premium", 0.1,
   TRUE, 0
)</f>
        <v>0.2</v>
      </c>
      <c r="O3878" s="31" cm="1">
        <f t="array" ref="O3878">_xlfn.IFS(
   FACT_ORDERS[[#This Row],[TotalAmount]]&gt;1500, 0.15,
   FACT_ORDERS[[#This Row],[TotalAmount]]&gt;1000, 0.1,
   FACT_ORDERS[[#This Row],[TotalAmount]]&gt;500, 0.05,
   TRUE, 0
)</f>
        <v>0</v>
      </c>
      <c r="P3878" s="28">
        <f xml:space="preserve"> FACT_ORDERS[[#This Row],[TotalAmount]] * (1 - (FACT_ORDERS[[#This Row],[ClientDiscount]] + FACT_ORDERS[[#This Row],[OrderDiscount]]) )</f>
        <v>290.40000000000003</v>
      </c>
      <c r="Q3878" s="28">
        <f>FACT_ORDERS[[#This Row],[TotalAmountWithDiscount]]+FACT_ORDERS[[#This Row],[DeliveryCost]]</f>
        <v>305.40000000000003</v>
      </c>
      <c r="R3878" s="35">
        <v>45307</v>
      </c>
      <c r="S3878" s="35" t="str">
        <f>IF(NETWORKDAYS(FACT_ORDERS[[#This Row],[Order-Date]], FACT_ORDERS[[#This Row],[ArrivalDate ]]) &gt; 10, "Late", "On Time")</f>
        <v>On Time</v>
      </c>
    </row>
    <row r="3879" spans="1:19" x14ac:dyDescent="0.3">
      <c r="A3879" s="12">
        <v>8877</v>
      </c>
      <c r="B3879" s="12">
        <v>259</v>
      </c>
      <c r="C3879" s="12">
        <v>10848</v>
      </c>
      <c r="D3879" s="12">
        <v>3878</v>
      </c>
      <c r="E3879" s="12" t="s">
        <v>243</v>
      </c>
      <c r="F3879" s="13">
        <v>45299</v>
      </c>
      <c r="G3879" s="26" t="s">
        <v>14146</v>
      </c>
      <c r="H3879" s="12">
        <v>29</v>
      </c>
      <c r="I3879" s="28">
        <f>VLOOKUP(B:B,DIM_PRODUCTS!A:F,5,FALSE)</f>
        <v>20</v>
      </c>
      <c r="J3879" s="28">
        <f>FACT_ORDERS[[#This Row],[ProductPrice]]*FACT_ORDERS[[#This Row],[Quantity]]</f>
        <v>580</v>
      </c>
      <c r="K3879" s="12" t="str">
        <f>VLOOKUP(C:C,DIM_CUSTOMERS!A:G,7,FALSE)</f>
        <v>Germany</v>
      </c>
      <c r="L3879" s="30" cm="1">
        <f t="array" ref="L3879">_xlfn.IFS(
    AND(FACT_ORDERS[[#This Row],[DeliveryMehtod]]="shippment",FACT_ORDERS[[#This Row],[TotalAmount]]&gt;=200), 0,
    AND(FACT_ORDERS[[#This Row],[DeliveryMehtod]]="pickup"), 15,
    AND(FACT_ORDERS[[#This Row],[DeliveryMehtod]]="shippment",FACT_ORDERS[[#This Row],[TotalAmount]]&lt;200), 35
)</f>
        <v>15</v>
      </c>
      <c r="M3879" s="12" t="str" cm="1">
        <f t="array" ref="M3879">_xlfn.IFS(
    SUMIFS(FACT_ORDERS[TotalAmount], FACT_ORDERS[WD_CUSTOMERS],FACT_ORDERS[[#This Row],[WD_CUSTOMERS]])&gt;=15000, "VIP",
    SUMIFS(FACT_ORDERS[TotalAmount], FACT_ORDERS[WD_CUSTOMERS],FACT_ORDERS[[#This Row],[WD_CUSTOMERS]])&gt;=8000, "Premium",
    TRUE, "Regular"
)</f>
        <v>VIP</v>
      </c>
      <c r="N3879" s="32" cm="1">
        <f t="array" ref="N3879">_xlfn.IFS(
   FACT_ORDERS[[#This Row],[TypeOfClient]]="VIP", 0.2,
   FACT_ORDERS[[#This Row],[TypeOfClient]]="Premium", 0.1,
   TRUE, 0
)</f>
        <v>0.2</v>
      </c>
      <c r="O3879" s="31" cm="1">
        <f t="array" ref="O3879">_xlfn.IFS(
   FACT_ORDERS[[#This Row],[TotalAmount]]&gt;1500, 0.15,
   FACT_ORDERS[[#This Row],[TotalAmount]]&gt;1000, 0.1,
   FACT_ORDERS[[#This Row],[TotalAmount]]&gt;500, 0.05,
   TRUE, 0
)</f>
        <v>0.05</v>
      </c>
      <c r="P3879" s="28">
        <f xml:space="preserve"> FACT_ORDERS[[#This Row],[TotalAmount]] * (1 - (FACT_ORDERS[[#This Row],[ClientDiscount]] + FACT_ORDERS[[#This Row],[OrderDiscount]]) )</f>
        <v>435</v>
      </c>
      <c r="Q3879" s="28">
        <f>FACT_ORDERS[[#This Row],[TotalAmountWithDiscount]]+FACT_ORDERS[[#This Row],[DeliveryCost]]</f>
        <v>450</v>
      </c>
      <c r="R3879" s="35">
        <v>45310</v>
      </c>
      <c r="S3879" s="35" t="str">
        <f>IF(NETWORKDAYS(FACT_ORDERS[[#This Row],[Order-Date]], FACT_ORDERS[[#This Row],[ArrivalDate ]]) &gt; 10, "Late", "On Time")</f>
        <v>On Time</v>
      </c>
    </row>
    <row r="3880" spans="1:19" x14ac:dyDescent="0.3">
      <c r="A3880" s="12">
        <v>8878</v>
      </c>
      <c r="B3880" s="12">
        <v>224</v>
      </c>
      <c r="C3880" s="12">
        <v>10848</v>
      </c>
      <c r="D3880" s="12">
        <v>3879</v>
      </c>
      <c r="E3880" s="12" t="s">
        <v>244</v>
      </c>
      <c r="F3880" s="13">
        <v>45299</v>
      </c>
      <c r="G3880" s="26" t="s">
        <v>14147</v>
      </c>
      <c r="H3880" s="12">
        <v>40</v>
      </c>
      <c r="I3880" s="28">
        <f>VLOOKUP(B:B,DIM_PRODUCTS!A:F,5,FALSE)</f>
        <v>14</v>
      </c>
      <c r="J3880" s="28">
        <f>FACT_ORDERS[[#This Row],[ProductPrice]]*FACT_ORDERS[[#This Row],[Quantity]]</f>
        <v>560</v>
      </c>
      <c r="K3880" s="12" t="str">
        <f>VLOOKUP(C:C,DIM_CUSTOMERS!A:G,7,FALSE)</f>
        <v>Germany</v>
      </c>
      <c r="L3880" s="30" cm="1">
        <f t="array" ref="L3880">_xlfn.IFS(
    AND(FACT_ORDERS[[#This Row],[DeliveryMehtod]]="shippment",FACT_ORDERS[[#This Row],[TotalAmount]]&gt;=200), 0,
    AND(FACT_ORDERS[[#This Row],[DeliveryMehtod]]="pickup"), 15,
    AND(FACT_ORDERS[[#This Row],[DeliveryMehtod]]="shippment",FACT_ORDERS[[#This Row],[TotalAmount]]&lt;200), 35
)</f>
        <v>0</v>
      </c>
      <c r="M3880" s="12" t="str" cm="1">
        <f t="array" ref="M3880">_xlfn.IFS(
    SUMIFS(FACT_ORDERS[TotalAmount], FACT_ORDERS[WD_CUSTOMERS],FACT_ORDERS[[#This Row],[WD_CUSTOMERS]])&gt;=15000, "VIP",
    SUMIFS(FACT_ORDERS[TotalAmount], FACT_ORDERS[WD_CUSTOMERS],FACT_ORDERS[[#This Row],[WD_CUSTOMERS]])&gt;=8000, "Premium",
    TRUE, "Regular"
)</f>
        <v>VIP</v>
      </c>
      <c r="N3880" s="32" cm="1">
        <f t="array" ref="N3880">_xlfn.IFS(
   FACT_ORDERS[[#This Row],[TypeOfClient]]="VIP", 0.2,
   FACT_ORDERS[[#This Row],[TypeOfClient]]="Premium", 0.1,
   TRUE, 0
)</f>
        <v>0.2</v>
      </c>
      <c r="O3880" s="31" cm="1">
        <f t="array" ref="O3880">_xlfn.IFS(
   FACT_ORDERS[[#This Row],[TotalAmount]]&gt;1500, 0.15,
   FACT_ORDERS[[#This Row],[TotalAmount]]&gt;1000, 0.1,
   FACT_ORDERS[[#This Row],[TotalAmount]]&gt;500, 0.05,
   TRUE, 0
)</f>
        <v>0.05</v>
      </c>
      <c r="P3880" s="28">
        <f xml:space="preserve"> FACT_ORDERS[[#This Row],[TotalAmount]] * (1 - (FACT_ORDERS[[#This Row],[ClientDiscount]] + FACT_ORDERS[[#This Row],[OrderDiscount]]) )</f>
        <v>420</v>
      </c>
      <c r="Q3880" s="28">
        <f>FACT_ORDERS[[#This Row],[TotalAmountWithDiscount]]+FACT_ORDERS[[#This Row],[DeliveryCost]]</f>
        <v>420</v>
      </c>
      <c r="R3880" s="35">
        <v>45307</v>
      </c>
      <c r="S3880" s="35" t="str">
        <f>IF(NETWORKDAYS(FACT_ORDERS[[#This Row],[Order-Date]], FACT_ORDERS[[#This Row],[ArrivalDate ]]) &gt; 10, "Late", "On Time")</f>
        <v>On Time</v>
      </c>
    </row>
    <row r="3881" spans="1:19" x14ac:dyDescent="0.3">
      <c r="A3881" s="12">
        <v>8879</v>
      </c>
      <c r="B3881" s="12">
        <v>267</v>
      </c>
      <c r="C3881" s="12">
        <v>10848</v>
      </c>
      <c r="D3881" s="12">
        <v>3880</v>
      </c>
      <c r="E3881" s="12" t="s">
        <v>244</v>
      </c>
      <c r="F3881" s="13">
        <v>45433</v>
      </c>
      <c r="G3881" s="26" t="s">
        <v>14148</v>
      </c>
      <c r="H3881" s="12">
        <v>42</v>
      </c>
      <c r="I3881" s="28">
        <f>VLOOKUP(B:B,DIM_PRODUCTS!A:F,5,FALSE)</f>
        <v>26</v>
      </c>
      <c r="J3881" s="28">
        <f>FACT_ORDERS[[#This Row],[ProductPrice]]*FACT_ORDERS[[#This Row],[Quantity]]</f>
        <v>1092</v>
      </c>
      <c r="K3881" s="12" t="str">
        <f>VLOOKUP(C:C,DIM_CUSTOMERS!A:G,7,FALSE)</f>
        <v>Germany</v>
      </c>
      <c r="L3881" s="30" cm="1">
        <f t="array" ref="L3881">_xlfn.IFS(
    AND(FACT_ORDERS[[#This Row],[DeliveryMehtod]]="shippment",FACT_ORDERS[[#This Row],[TotalAmount]]&gt;=200), 0,
    AND(FACT_ORDERS[[#This Row],[DeliveryMehtod]]="pickup"), 15,
    AND(FACT_ORDERS[[#This Row],[DeliveryMehtod]]="shippment",FACT_ORDERS[[#This Row],[TotalAmount]]&lt;200), 35
)</f>
        <v>0</v>
      </c>
      <c r="M3881" s="12" t="str" cm="1">
        <f t="array" ref="M3881">_xlfn.IFS(
    SUMIFS(FACT_ORDERS[TotalAmount], FACT_ORDERS[WD_CUSTOMERS],FACT_ORDERS[[#This Row],[WD_CUSTOMERS]])&gt;=15000, "VIP",
    SUMIFS(FACT_ORDERS[TotalAmount], FACT_ORDERS[WD_CUSTOMERS],FACT_ORDERS[[#This Row],[WD_CUSTOMERS]])&gt;=8000, "Premium",
    TRUE, "Regular"
)</f>
        <v>VIP</v>
      </c>
      <c r="N3881" s="32" cm="1">
        <f t="array" ref="N3881">_xlfn.IFS(
   FACT_ORDERS[[#This Row],[TypeOfClient]]="VIP", 0.2,
   FACT_ORDERS[[#This Row],[TypeOfClient]]="Premium", 0.1,
   TRUE, 0
)</f>
        <v>0.2</v>
      </c>
      <c r="O3881" s="31" cm="1">
        <f t="array" ref="O3881">_xlfn.IFS(
   FACT_ORDERS[[#This Row],[TotalAmount]]&gt;1500, 0.15,
   FACT_ORDERS[[#This Row],[TotalAmount]]&gt;1000, 0.1,
   FACT_ORDERS[[#This Row],[TotalAmount]]&gt;500, 0.05,
   TRUE, 0
)</f>
        <v>0.1</v>
      </c>
      <c r="P3881" s="28">
        <f xml:space="preserve"> FACT_ORDERS[[#This Row],[TotalAmount]] * (1 - (FACT_ORDERS[[#This Row],[ClientDiscount]] + FACT_ORDERS[[#This Row],[OrderDiscount]]) )</f>
        <v>764.4</v>
      </c>
      <c r="Q3881" s="28">
        <f>FACT_ORDERS[[#This Row],[TotalAmountWithDiscount]]+FACT_ORDERS[[#This Row],[DeliveryCost]]</f>
        <v>764.4</v>
      </c>
      <c r="R3881" s="35">
        <v>45441</v>
      </c>
      <c r="S3881" s="35" t="str">
        <f>IF(NETWORKDAYS(FACT_ORDERS[[#This Row],[Order-Date]], FACT_ORDERS[[#This Row],[ArrivalDate ]]) &gt; 10, "Late", "On Time")</f>
        <v>On Time</v>
      </c>
    </row>
    <row r="3882" spans="1:19" x14ac:dyDescent="0.3">
      <c r="A3882" s="12">
        <v>8880</v>
      </c>
      <c r="B3882" s="12">
        <v>283</v>
      </c>
      <c r="C3882" s="12">
        <v>10848</v>
      </c>
      <c r="D3882" s="12">
        <v>3881</v>
      </c>
      <c r="E3882" s="12" t="s">
        <v>244</v>
      </c>
      <c r="F3882" s="13">
        <v>45433</v>
      </c>
      <c r="G3882" s="26" t="s">
        <v>14149</v>
      </c>
      <c r="H3882" s="12">
        <v>64</v>
      </c>
      <c r="I3882" s="28">
        <f>VLOOKUP(B:B,DIM_PRODUCTS!A:F,5,FALSE)</f>
        <v>11</v>
      </c>
      <c r="J3882" s="28">
        <f>FACT_ORDERS[[#This Row],[ProductPrice]]*FACT_ORDERS[[#This Row],[Quantity]]</f>
        <v>704</v>
      </c>
      <c r="K3882" s="12" t="str">
        <f>VLOOKUP(C:C,DIM_CUSTOMERS!A:G,7,FALSE)</f>
        <v>Germany</v>
      </c>
      <c r="L3882" s="30" cm="1">
        <f t="array" ref="L3882">_xlfn.IFS(
    AND(FACT_ORDERS[[#This Row],[DeliveryMehtod]]="shippment",FACT_ORDERS[[#This Row],[TotalAmount]]&gt;=200), 0,
    AND(FACT_ORDERS[[#This Row],[DeliveryMehtod]]="pickup"), 15,
    AND(FACT_ORDERS[[#This Row],[DeliveryMehtod]]="shippment",FACT_ORDERS[[#This Row],[TotalAmount]]&lt;200), 35
)</f>
        <v>0</v>
      </c>
      <c r="M3882" s="12" t="str" cm="1">
        <f t="array" ref="M3882">_xlfn.IFS(
    SUMIFS(FACT_ORDERS[TotalAmount], FACT_ORDERS[WD_CUSTOMERS],FACT_ORDERS[[#This Row],[WD_CUSTOMERS]])&gt;=15000, "VIP",
    SUMIFS(FACT_ORDERS[TotalAmount], FACT_ORDERS[WD_CUSTOMERS],FACT_ORDERS[[#This Row],[WD_CUSTOMERS]])&gt;=8000, "Premium",
    TRUE, "Regular"
)</f>
        <v>VIP</v>
      </c>
      <c r="N3882" s="32" cm="1">
        <f t="array" ref="N3882">_xlfn.IFS(
   FACT_ORDERS[[#This Row],[TypeOfClient]]="VIP", 0.2,
   FACT_ORDERS[[#This Row],[TypeOfClient]]="Premium", 0.1,
   TRUE, 0
)</f>
        <v>0.2</v>
      </c>
      <c r="O3882" s="31" cm="1">
        <f t="array" ref="O3882">_xlfn.IFS(
   FACT_ORDERS[[#This Row],[TotalAmount]]&gt;1500, 0.15,
   FACT_ORDERS[[#This Row],[TotalAmount]]&gt;1000, 0.1,
   FACT_ORDERS[[#This Row],[TotalAmount]]&gt;500, 0.05,
   TRUE, 0
)</f>
        <v>0.05</v>
      </c>
      <c r="P3882" s="28">
        <f xml:space="preserve"> FACT_ORDERS[[#This Row],[TotalAmount]] * (1 - (FACT_ORDERS[[#This Row],[ClientDiscount]] + FACT_ORDERS[[#This Row],[OrderDiscount]]) )</f>
        <v>528</v>
      </c>
      <c r="Q3882" s="28">
        <f>FACT_ORDERS[[#This Row],[TotalAmountWithDiscount]]+FACT_ORDERS[[#This Row],[DeliveryCost]]</f>
        <v>528</v>
      </c>
      <c r="R3882" s="35">
        <v>45443</v>
      </c>
      <c r="S3882" s="35" t="str">
        <f>IF(NETWORKDAYS(FACT_ORDERS[[#This Row],[Order-Date]], FACT_ORDERS[[#This Row],[ArrivalDate ]]) &gt; 10, "Late", "On Time")</f>
        <v>On Time</v>
      </c>
    </row>
    <row r="3883" spans="1:19" x14ac:dyDescent="0.3">
      <c r="A3883" s="12">
        <v>8881</v>
      </c>
      <c r="B3883" s="12">
        <v>259</v>
      </c>
      <c r="C3883" s="12">
        <v>10848</v>
      </c>
      <c r="D3883" s="12">
        <v>3882</v>
      </c>
      <c r="E3883" s="12" t="s">
        <v>243</v>
      </c>
      <c r="F3883" s="13">
        <v>45433</v>
      </c>
      <c r="G3883" s="26" t="s">
        <v>14150</v>
      </c>
      <c r="H3883" s="12">
        <v>27</v>
      </c>
      <c r="I3883" s="28">
        <f>VLOOKUP(B:B,DIM_PRODUCTS!A:F,5,FALSE)</f>
        <v>20</v>
      </c>
      <c r="J3883" s="28">
        <f>FACT_ORDERS[[#This Row],[ProductPrice]]*FACT_ORDERS[[#This Row],[Quantity]]</f>
        <v>540</v>
      </c>
      <c r="K3883" s="12" t="str">
        <f>VLOOKUP(C:C,DIM_CUSTOMERS!A:G,7,FALSE)</f>
        <v>Germany</v>
      </c>
      <c r="L3883" s="30" cm="1">
        <f t="array" ref="L3883">_xlfn.IFS(
    AND(FACT_ORDERS[[#This Row],[DeliveryMehtod]]="shippment",FACT_ORDERS[[#This Row],[TotalAmount]]&gt;=200), 0,
    AND(FACT_ORDERS[[#This Row],[DeliveryMehtod]]="pickup"), 15,
    AND(FACT_ORDERS[[#This Row],[DeliveryMehtod]]="shippment",FACT_ORDERS[[#This Row],[TotalAmount]]&lt;200), 35
)</f>
        <v>15</v>
      </c>
      <c r="M3883" s="12" t="str" cm="1">
        <f t="array" ref="M3883">_xlfn.IFS(
    SUMIFS(FACT_ORDERS[TotalAmount], FACT_ORDERS[WD_CUSTOMERS],FACT_ORDERS[[#This Row],[WD_CUSTOMERS]])&gt;=15000, "VIP",
    SUMIFS(FACT_ORDERS[TotalAmount], FACT_ORDERS[WD_CUSTOMERS],FACT_ORDERS[[#This Row],[WD_CUSTOMERS]])&gt;=8000, "Premium",
    TRUE, "Regular"
)</f>
        <v>VIP</v>
      </c>
      <c r="N3883" s="32" cm="1">
        <f t="array" ref="N3883">_xlfn.IFS(
   FACT_ORDERS[[#This Row],[TypeOfClient]]="VIP", 0.2,
   FACT_ORDERS[[#This Row],[TypeOfClient]]="Premium", 0.1,
   TRUE, 0
)</f>
        <v>0.2</v>
      </c>
      <c r="O3883" s="31" cm="1">
        <f t="array" ref="O3883">_xlfn.IFS(
   FACT_ORDERS[[#This Row],[TotalAmount]]&gt;1500, 0.15,
   FACT_ORDERS[[#This Row],[TotalAmount]]&gt;1000, 0.1,
   FACT_ORDERS[[#This Row],[TotalAmount]]&gt;500, 0.05,
   TRUE, 0
)</f>
        <v>0.05</v>
      </c>
      <c r="P3883" s="28">
        <f xml:space="preserve"> FACT_ORDERS[[#This Row],[TotalAmount]] * (1 - (FACT_ORDERS[[#This Row],[ClientDiscount]] + FACT_ORDERS[[#This Row],[OrderDiscount]]) )</f>
        <v>405</v>
      </c>
      <c r="Q3883" s="28">
        <f>FACT_ORDERS[[#This Row],[TotalAmountWithDiscount]]+FACT_ORDERS[[#This Row],[DeliveryCost]]</f>
        <v>420</v>
      </c>
      <c r="R3883" s="35">
        <v>45442</v>
      </c>
      <c r="S3883" s="35" t="str">
        <f>IF(NETWORKDAYS(FACT_ORDERS[[#This Row],[Order-Date]], FACT_ORDERS[[#This Row],[ArrivalDate ]]) &gt; 10, "Late", "On Time")</f>
        <v>On Time</v>
      </c>
    </row>
    <row r="3884" spans="1:19" x14ac:dyDescent="0.3">
      <c r="A3884" s="12">
        <v>8882</v>
      </c>
      <c r="B3884" s="12">
        <v>224</v>
      </c>
      <c r="C3884" s="12">
        <v>10848</v>
      </c>
      <c r="D3884" s="12">
        <v>3883</v>
      </c>
      <c r="E3884" s="12" t="s">
        <v>243</v>
      </c>
      <c r="F3884" s="13">
        <v>45433</v>
      </c>
      <c r="G3884" s="26" t="s">
        <v>4369</v>
      </c>
      <c r="H3884" s="12">
        <v>39</v>
      </c>
      <c r="I3884" s="28">
        <f>VLOOKUP(B:B,DIM_PRODUCTS!A:F,5,FALSE)</f>
        <v>14</v>
      </c>
      <c r="J3884" s="28">
        <f>FACT_ORDERS[[#This Row],[ProductPrice]]*FACT_ORDERS[[#This Row],[Quantity]]</f>
        <v>546</v>
      </c>
      <c r="K3884" s="12" t="str">
        <f>VLOOKUP(C:C,DIM_CUSTOMERS!A:G,7,FALSE)</f>
        <v>Germany</v>
      </c>
      <c r="L3884" s="30" cm="1">
        <f t="array" ref="L3884">_xlfn.IFS(
    AND(FACT_ORDERS[[#This Row],[DeliveryMehtod]]="shippment",FACT_ORDERS[[#This Row],[TotalAmount]]&gt;=200), 0,
    AND(FACT_ORDERS[[#This Row],[DeliveryMehtod]]="pickup"), 15,
    AND(FACT_ORDERS[[#This Row],[DeliveryMehtod]]="shippment",FACT_ORDERS[[#This Row],[TotalAmount]]&lt;200), 35
)</f>
        <v>15</v>
      </c>
      <c r="M3884" s="12" t="str" cm="1">
        <f t="array" ref="M3884">_xlfn.IFS(
    SUMIFS(FACT_ORDERS[TotalAmount], FACT_ORDERS[WD_CUSTOMERS],FACT_ORDERS[[#This Row],[WD_CUSTOMERS]])&gt;=15000, "VIP",
    SUMIFS(FACT_ORDERS[TotalAmount], FACT_ORDERS[WD_CUSTOMERS],FACT_ORDERS[[#This Row],[WD_CUSTOMERS]])&gt;=8000, "Premium",
    TRUE, "Regular"
)</f>
        <v>VIP</v>
      </c>
      <c r="N3884" s="32" cm="1">
        <f t="array" ref="N3884">_xlfn.IFS(
   FACT_ORDERS[[#This Row],[TypeOfClient]]="VIP", 0.2,
   FACT_ORDERS[[#This Row],[TypeOfClient]]="Premium", 0.1,
   TRUE, 0
)</f>
        <v>0.2</v>
      </c>
      <c r="O3884" s="31" cm="1">
        <f t="array" ref="O3884">_xlfn.IFS(
   FACT_ORDERS[[#This Row],[TotalAmount]]&gt;1500, 0.15,
   FACT_ORDERS[[#This Row],[TotalAmount]]&gt;1000, 0.1,
   FACT_ORDERS[[#This Row],[TotalAmount]]&gt;500, 0.05,
   TRUE, 0
)</f>
        <v>0.05</v>
      </c>
      <c r="P3884" s="28">
        <f xml:space="preserve"> FACT_ORDERS[[#This Row],[TotalAmount]] * (1 - (FACT_ORDERS[[#This Row],[ClientDiscount]] + FACT_ORDERS[[#This Row],[OrderDiscount]]) )</f>
        <v>409.5</v>
      </c>
      <c r="Q3884" s="28">
        <f>FACT_ORDERS[[#This Row],[TotalAmountWithDiscount]]+FACT_ORDERS[[#This Row],[DeliveryCost]]</f>
        <v>424.5</v>
      </c>
      <c r="R3884" s="35">
        <v>45440</v>
      </c>
      <c r="S3884" s="35" t="str">
        <f>IF(NETWORKDAYS(FACT_ORDERS[[#This Row],[Order-Date]], FACT_ORDERS[[#This Row],[ArrivalDate ]]) &gt; 10, "Late", "On Time")</f>
        <v>On Time</v>
      </c>
    </row>
    <row r="3885" spans="1:19" x14ac:dyDescent="0.3">
      <c r="A3885" s="12">
        <v>8883</v>
      </c>
      <c r="B3885" s="12">
        <v>267</v>
      </c>
      <c r="C3885" s="12">
        <v>10848</v>
      </c>
      <c r="D3885" s="12">
        <v>3884</v>
      </c>
      <c r="E3885" s="12" t="s">
        <v>243</v>
      </c>
      <c r="F3885" s="13">
        <v>45225</v>
      </c>
      <c r="G3885" s="26" t="s">
        <v>14151</v>
      </c>
      <c r="H3885" s="12">
        <v>32</v>
      </c>
      <c r="I3885" s="28">
        <f>VLOOKUP(B:B,DIM_PRODUCTS!A:F,5,FALSE)</f>
        <v>26</v>
      </c>
      <c r="J3885" s="28">
        <f>FACT_ORDERS[[#This Row],[ProductPrice]]*FACT_ORDERS[[#This Row],[Quantity]]</f>
        <v>832</v>
      </c>
      <c r="K3885" s="12" t="str">
        <f>VLOOKUP(C:C,DIM_CUSTOMERS!A:G,7,FALSE)</f>
        <v>Germany</v>
      </c>
      <c r="L3885" s="30" cm="1">
        <f t="array" ref="L3885">_xlfn.IFS(
    AND(FACT_ORDERS[[#This Row],[DeliveryMehtod]]="shippment",FACT_ORDERS[[#This Row],[TotalAmount]]&gt;=200), 0,
    AND(FACT_ORDERS[[#This Row],[DeliveryMehtod]]="pickup"), 15,
    AND(FACT_ORDERS[[#This Row],[DeliveryMehtod]]="shippment",FACT_ORDERS[[#This Row],[TotalAmount]]&lt;200), 35
)</f>
        <v>15</v>
      </c>
      <c r="M3885" s="12" t="str" cm="1">
        <f t="array" ref="M3885">_xlfn.IFS(
    SUMIFS(FACT_ORDERS[TotalAmount], FACT_ORDERS[WD_CUSTOMERS],FACT_ORDERS[[#This Row],[WD_CUSTOMERS]])&gt;=15000, "VIP",
    SUMIFS(FACT_ORDERS[TotalAmount], FACT_ORDERS[WD_CUSTOMERS],FACT_ORDERS[[#This Row],[WD_CUSTOMERS]])&gt;=8000, "Premium",
    TRUE, "Regular"
)</f>
        <v>VIP</v>
      </c>
      <c r="N3885" s="32" cm="1">
        <f t="array" ref="N3885">_xlfn.IFS(
   FACT_ORDERS[[#This Row],[TypeOfClient]]="VIP", 0.2,
   FACT_ORDERS[[#This Row],[TypeOfClient]]="Premium", 0.1,
   TRUE, 0
)</f>
        <v>0.2</v>
      </c>
      <c r="O3885" s="31" cm="1">
        <f t="array" ref="O3885">_xlfn.IFS(
   FACT_ORDERS[[#This Row],[TotalAmount]]&gt;1500, 0.15,
   FACT_ORDERS[[#This Row],[TotalAmount]]&gt;1000, 0.1,
   FACT_ORDERS[[#This Row],[TotalAmount]]&gt;500, 0.05,
   TRUE, 0
)</f>
        <v>0.05</v>
      </c>
      <c r="P3885" s="28">
        <f xml:space="preserve"> FACT_ORDERS[[#This Row],[TotalAmount]] * (1 - (FACT_ORDERS[[#This Row],[ClientDiscount]] + FACT_ORDERS[[#This Row],[OrderDiscount]]) )</f>
        <v>624</v>
      </c>
      <c r="Q3885" s="28">
        <f>FACT_ORDERS[[#This Row],[TotalAmountWithDiscount]]+FACT_ORDERS[[#This Row],[DeliveryCost]]</f>
        <v>639</v>
      </c>
      <c r="R3885" s="35">
        <v>45234</v>
      </c>
      <c r="S3885" s="35" t="str">
        <f>IF(NETWORKDAYS(FACT_ORDERS[[#This Row],[Order-Date]], FACT_ORDERS[[#This Row],[ArrivalDate ]]) &gt; 10, "Late", "On Time")</f>
        <v>On Time</v>
      </c>
    </row>
    <row r="3886" spans="1:19" x14ac:dyDescent="0.3">
      <c r="A3886" s="12">
        <v>8884</v>
      </c>
      <c r="B3886" s="12">
        <v>283</v>
      </c>
      <c r="C3886" s="12">
        <v>10848</v>
      </c>
      <c r="D3886" s="12">
        <v>3885</v>
      </c>
      <c r="E3886" s="12" t="s">
        <v>244</v>
      </c>
      <c r="F3886" s="13">
        <v>45225</v>
      </c>
      <c r="G3886" s="26" t="s">
        <v>3808</v>
      </c>
      <c r="H3886" s="12">
        <v>47</v>
      </c>
      <c r="I3886" s="28">
        <f>VLOOKUP(B:B,DIM_PRODUCTS!A:F,5,FALSE)</f>
        <v>11</v>
      </c>
      <c r="J3886" s="28">
        <f>FACT_ORDERS[[#This Row],[ProductPrice]]*FACT_ORDERS[[#This Row],[Quantity]]</f>
        <v>517</v>
      </c>
      <c r="K3886" s="12" t="str">
        <f>VLOOKUP(C:C,DIM_CUSTOMERS!A:G,7,FALSE)</f>
        <v>Germany</v>
      </c>
      <c r="L3886" s="30" cm="1">
        <f t="array" ref="L3886">_xlfn.IFS(
    AND(FACT_ORDERS[[#This Row],[DeliveryMehtod]]="shippment",FACT_ORDERS[[#This Row],[TotalAmount]]&gt;=200), 0,
    AND(FACT_ORDERS[[#This Row],[DeliveryMehtod]]="pickup"), 15,
    AND(FACT_ORDERS[[#This Row],[DeliveryMehtod]]="shippment",FACT_ORDERS[[#This Row],[TotalAmount]]&lt;200), 35
)</f>
        <v>0</v>
      </c>
      <c r="M3886" s="12" t="str" cm="1">
        <f t="array" ref="M3886">_xlfn.IFS(
    SUMIFS(FACT_ORDERS[TotalAmount], FACT_ORDERS[WD_CUSTOMERS],FACT_ORDERS[[#This Row],[WD_CUSTOMERS]])&gt;=15000, "VIP",
    SUMIFS(FACT_ORDERS[TotalAmount], FACT_ORDERS[WD_CUSTOMERS],FACT_ORDERS[[#This Row],[WD_CUSTOMERS]])&gt;=8000, "Premium",
    TRUE, "Regular"
)</f>
        <v>VIP</v>
      </c>
      <c r="N3886" s="32" cm="1">
        <f t="array" ref="N3886">_xlfn.IFS(
   FACT_ORDERS[[#This Row],[TypeOfClient]]="VIP", 0.2,
   FACT_ORDERS[[#This Row],[TypeOfClient]]="Premium", 0.1,
   TRUE, 0
)</f>
        <v>0.2</v>
      </c>
      <c r="O3886" s="31" cm="1">
        <f t="array" ref="O3886">_xlfn.IFS(
   FACT_ORDERS[[#This Row],[TotalAmount]]&gt;1500, 0.15,
   FACT_ORDERS[[#This Row],[TotalAmount]]&gt;1000, 0.1,
   FACT_ORDERS[[#This Row],[TotalAmount]]&gt;500, 0.05,
   TRUE, 0
)</f>
        <v>0.05</v>
      </c>
      <c r="P3886" s="28">
        <f xml:space="preserve"> FACT_ORDERS[[#This Row],[TotalAmount]] * (1 - (FACT_ORDERS[[#This Row],[ClientDiscount]] + FACT_ORDERS[[#This Row],[OrderDiscount]]) )</f>
        <v>387.75</v>
      </c>
      <c r="Q3886" s="28">
        <f>FACT_ORDERS[[#This Row],[TotalAmountWithDiscount]]+FACT_ORDERS[[#This Row],[DeliveryCost]]</f>
        <v>387.75</v>
      </c>
      <c r="R3886" s="35">
        <v>45233</v>
      </c>
      <c r="S3886" s="35" t="str">
        <f>IF(NETWORKDAYS(FACT_ORDERS[[#This Row],[Order-Date]], FACT_ORDERS[[#This Row],[ArrivalDate ]]) &gt; 10, "Late", "On Time")</f>
        <v>On Time</v>
      </c>
    </row>
    <row r="3887" spans="1:19" x14ac:dyDescent="0.3">
      <c r="A3887" s="12">
        <v>8885</v>
      </c>
      <c r="B3887" s="12">
        <v>259</v>
      </c>
      <c r="C3887" s="12">
        <v>10848</v>
      </c>
      <c r="D3887" s="12">
        <v>3886</v>
      </c>
      <c r="E3887" s="12" t="s">
        <v>244</v>
      </c>
      <c r="F3887" s="13">
        <v>45225</v>
      </c>
      <c r="G3887" s="26" t="s">
        <v>14152</v>
      </c>
      <c r="H3887" s="12">
        <v>25</v>
      </c>
      <c r="I3887" s="28">
        <f>VLOOKUP(B:B,DIM_PRODUCTS!A:F,5,FALSE)</f>
        <v>20</v>
      </c>
      <c r="J3887" s="28">
        <f>FACT_ORDERS[[#This Row],[ProductPrice]]*FACT_ORDERS[[#This Row],[Quantity]]</f>
        <v>500</v>
      </c>
      <c r="K3887" s="12" t="str">
        <f>VLOOKUP(C:C,DIM_CUSTOMERS!A:G,7,FALSE)</f>
        <v>Germany</v>
      </c>
      <c r="L3887" s="30" cm="1">
        <f t="array" ref="L3887">_xlfn.IFS(
    AND(FACT_ORDERS[[#This Row],[DeliveryMehtod]]="shippment",FACT_ORDERS[[#This Row],[TotalAmount]]&gt;=200), 0,
    AND(FACT_ORDERS[[#This Row],[DeliveryMehtod]]="pickup"), 15,
    AND(FACT_ORDERS[[#This Row],[DeliveryMehtod]]="shippment",FACT_ORDERS[[#This Row],[TotalAmount]]&lt;200), 35
)</f>
        <v>0</v>
      </c>
      <c r="M3887" s="12" t="str" cm="1">
        <f t="array" ref="M3887">_xlfn.IFS(
    SUMIFS(FACT_ORDERS[TotalAmount], FACT_ORDERS[WD_CUSTOMERS],FACT_ORDERS[[#This Row],[WD_CUSTOMERS]])&gt;=15000, "VIP",
    SUMIFS(FACT_ORDERS[TotalAmount], FACT_ORDERS[WD_CUSTOMERS],FACT_ORDERS[[#This Row],[WD_CUSTOMERS]])&gt;=8000, "Premium",
    TRUE, "Regular"
)</f>
        <v>VIP</v>
      </c>
      <c r="N3887" s="32" cm="1">
        <f t="array" ref="N3887">_xlfn.IFS(
   FACT_ORDERS[[#This Row],[TypeOfClient]]="VIP", 0.2,
   FACT_ORDERS[[#This Row],[TypeOfClient]]="Premium", 0.1,
   TRUE, 0
)</f>
        <v>0.2</v>
      </c>
      <c r="O3887" s="31" cm="1">
        <f t="array" ref="O3887">_xlfn.IFS(
   FACT_ORDERS[[#This Row],[TotalAmount]]&gt;1500, 0.15,
   FACT_ORDERS[[#This Row],[TotalAmount]]&gt;1000, 0.1,
   FACT_ORDERS[[#This Row],[TotalAmount]]&gt;500, 0.05,
   TRUE, 0
)</f>
        <v>0</v>
      </c>
      <c r="P3887" s="28">
        <f xml:space="preserve"> FACT_ORDERS[[#This Row],[TotalAmount]] * (1 - (FACT_ORDERS[[#This Row],[ClientDiscount]] + FACT_ORDERS[[#This Row],[OrderDiscount]]) )</f>
        <v>400</v>
      </c>
      <c r="Q3887" s="28">
        <f>FACT_ORDERS[[#This Row],[TotalAmountWithDiscount]]+FACT_ORDERS[[#This Row],[DeliveryCost]]</f>
        <v>400</v>
      </c>
      <c r="R3887" s="35">
        <v>45232</v>
      </c>
      <c r="S3887" s="35" t="str">
        <f>IF(NETWORKDAYS(FACT_ORDERS[[#This Row],[Order-Date]], FACT_ORDERS[[#This Row],[ArrivalDate ]]) &gt; 10, "Late", "On Time")</f>
        <v>On Time</v>
      </c>
    </row>
    <row r="3888" spans="1:19" x14ac:dyDescent="0.3">
      <c r="A3888" s="12">
        <v>8886</v>
      </c>
      <c r="B3888" s="12">
        <v>224</v>
      </c>
      <c r="C3888" s="12">
        <v>10848</v>
      </c>
      <c r="D3888" s="12">
        <v>3887</v>
      </c>
      <c r="E3888" s="12" t="s">
        <v>243</v>
      </c>
      <c r="F3888" s="13">
        <v>45225</v>
      </c>
      <c r="G3888" s="26" t="s">
        <v>14153</v>
      </c>
      <c r="H3888" s="12">
        <v>42</v>
      </c>
      <c r="I3888" s="28">
        <f>VLOOKUP(B:B,DIM_PRODUCTS!A:F,5,FALSE)</f>
        <v>14</v>
      </c>
      <c r="J3888" s="28">
        <f>FACT_ORDERS[[#This Row],[ProductPrice]]*FACT_ORDERS[[#This Row],[Quantity]]</f>
        <v>588</v>
      </c>
      <c r="K3888" s="12" t="str">
        <f>VLOOKUP(C:C,DIM_CUSTOMERS!A:G,7,FALSE)</f>
        <v>Germany</v>
      </c>
      <c r="L3888" s="30" cm="1">
        <f t="array" ref="L3888">_xlfn.IFS(
    AND(FACT_ORDERS[[#This Row],[DeliveryMehtod]]="shippment",FACT_ORDERS[[#This Row],[TotalAmount]]&gt;=200), 0,
    AND(FACT_ORDERS[[#This Row],[DeliveryMehtod]]="pickup"), 15,
    AND(FACT_ORDERS[[#This Row],[DeliveryMehtod]]="shippment",FACT_ORDERS[[#This Row],[TotalAmount]]&lt;200), 35
)</f>
        <v>15</v>
      </c>
      <c r="M3888" s="12" t="str" cm="1">
        <f t="array" ref="M3888">_xlfn.IFS(
    SUMIFS(FACT_ORDERS[TotalAmount], FACT_ORDERS[WD_CUSTOMERS],FACT_ORDERS[[#This Row],[WD_CUSTOMERS]])&gt;=15000, "VIP",
    SUMIFS(FACT_ORDERS[TotalAmount], FACT_ORDERS[WD_CUSTOMERS],FACT_ORDERS[[#This Row],[WD_CUSTOMERS]])&gt;=8000, "Premium",
    TRUE, "Regular"
)</f>
        <v>VIP</v>
      </c>
      <c r="N3888" s="32" cm="1">
        <f t="array" ref="N3888">_xlfn.IFS(
   FACT_ORDERS[[#This Row],[TypeOfClient]]="VIP", 0.2,
   FACT_ORDERS[[#This Row],[TypeOfClient]]="Premium", 0.1,
   TRUE, 0
)</f>
        <v>0.2</v>
      </c>
      <c r="O3888" s="31" cm="1">
        <f t="array" ref="O3888">_xlfn.IFS(
   FACT_ORDERS[[#This Row],[TotalAmount]]&gt;1500, 0.15,
   FACT_ORDERS[[#This Row],[TotalAmount]]&gt;1000, 0.1,
   FACT_ORDERS[[#This Row],[TotalAmount]]&gt;500, 0.05,
   TRUE, 0
)</f>
        <v>0.05</v>
      </c>
      <c r="P3888" s="28">
        <f xml:space="preserve"> FACT_ORDERS[[#This Row],[TotalAmount]] * (1 - (FACT_ORDERS[[#This Row],[ClientDiscount]] + FACT_ORDERS[[#This Row],[OrderDiscount]]) )</f>
        <v>441</v>
      </c>
      <c r="Q3888" s="28">
        <f>FACT_ORDERS[[#This Row],[TotalAmountWithDiscount]]+FACT_ORDERS[[#This Row],[DeliveryCost]]</f>
        <v>456</v>
      </c>
      <c r="R3888" s="35">
        <v>45233</v>
      </c>
      <c r="S3888" s="35" t="str">
        <f>IF(NETWORKDAYS(FACT_ORDERS[[#This Row],[Order-Date]], FACT_ORDERS[[#This Row],[ArrivalDate ]]) &gt; 10, "Late", "On Time")</f>
        <v>On Time</v>
      </c>
    </row>
    <row r="3889" spans="1:19" x14ac:dyDescent="0.3">
      <c r="A3889" s="12">
        <v>8887</v>
      </c>
      <c r="B3889" s="12">
        <v>267</v>
      </c>
      <c r="C3889" s="12">
        <v>10848</v>
      </c>
      <c r="D3889" s="12">
        <v>3888</v>
      </c>
      <c r="E3889" s="12" t="s">
        <v>244</v>
      </c>
      <c r="F3889" s="13">
        <v>45360</v>
      </c>
      <c r="G3889" s="26" t="s">
        <v>14154</v>
      </c>
      <c r="H3889" s="12">
        <v>46</v>
      </c>
      <c r="I3889" s="28">
        <f>VLOOKUP(B:B,DIM_PRODUCTS!A:F,5,FALSE)</f>
        <v>26</v>
      </c>
      <c r="J3889" s="28">
        <f>FACT_ORDERS[[#This Row],[ProductPrice]]*FACT_ORDERS[[#This Row],[Quantity]]</f>
        <v>1196</v>
      </c>
      <c r="K3889" s="12" t="str">
        <f>VLOOKUP(C:C,DIM_CUSTOMERS!A:G,7,FALSE)</f>
        <v>Germany</v>
      </c>
      <c r="L3889" s="30" cm="1">
        <f t="array" ref="L3889">_xlfn.IFS(
    AND(FACT_ORDERS[[#This Row],[DeliveryMehtod]]="shippment",FACT_ORDERS[[#This Row],[TotalAmount]]&gt;=200), 0,
    AND(FACT_ORDERS[[#This Row],[DeliveryMehtod]]="pickup"), 15,
    AND(FACT_ORDERS[[#This Row],[DeliveryMehtod]]="shippment",FACT_ORDERS[[#This Row],[TotalAmount]]&lt;200), 35
)</f>
        <v>0</v>
      </c>
      <c r="M3889" s="12" t="str" cm="1">
        <f t="array" ref="M3889">_xlfn.IFS(
    SUMIFS(FACT_ORDERS[TotalAmount], FACT_ORDERS[WD_CUSTOMERS],FACT_ORDERS[[#This Row],[WD_CUSTOMERS]])&gt;=15000, "VIP",
    SUMIFS(FACT_ORDERS[TotalAmount], FACT_ORDERS[WD_CUSTOMERS],FACT_ORDERS[[#This Row],[WD_CUSTOMERS]])&gt;=8000, "Premium",
    TRUE, "Regular"
)</f>
        <v>VIP</v>
      </c>
      <c r="N3889" s="32" cm="1">
        <f t="array" ref="N3889">_xlfn.IFS(
   FACT_ORDERS[[#This Row],[TypeOfClient]]="VIP", 0.2,
   FACT_ORDERS[[#This Row],[TypeOfClient]]="Premium", 0.1,
   TRUE, 0
)</f>
        <v>0.2</v>
      </c>
      <c r="O3889" s="31" cm="1">
        <f t="array" ref="O3889">_xlfn.IFS(
   FACT_ORDERS[[#This Row],[TotalAmount]]&gt;1500, 0.15,
   FACT_ORDERS[[#This Row],[TotalAmount]]&gt;1000, 0.1,
   FACT_ORDERS[[#This Row],[TotalAmount]]&gt;500, 0.05,
   TRUE, 0
)</f>
        <v>0.1</v>
      </c>
      <c r="P3889" s="28">
        <f xml:space="preserve"> FACT_ORDERS[[#This Row],[TotalAmount]] * (1 - (FACT_ORDERS[[#This Row],[ClientDiscount]] + FACT_ORDERS[[#This Row],[OrderDiscount]]) )</f>
        <v>837.19999999999993</v>
      </c>
      <c r="Q3889" s="28">
        <f>FACT_ORDERS[[#This Row],[TotalAmountWithDiscount]]+FACT_ORDERS[[#This Row],[DeliveryCost]]</f>
        <v>837.19999999999993</v>
      </c>
      <c r="R3889" s="35">
        <v>45377</v>
      </c>
      <c r="S3889" s="35" t="str">
        <f>IF(NETWORKDAYS(FACT_ORDERS[[#This Row],[Order-Date]], FACT_ORDERS[[#This Row],[ArrivalDate ]]) &gt; 10, "Late", "On Time")</f>
        <v>Late</v>
      </c>
    </row>
    <row r="3890" spans="1:19" x14ac:dyDescent="0.3">
      <c r="A3890" s="12">
        <v>8888</v>
      </c>
      <c r="B3890" s="12">
        <v>283</v>
      </c>
      <c r="C3890" s="12">
        <v>10848</v>
      </c>
      <c r="D3890" s="12">
        <v>3889</v>
      </c>
      <c r="E3890" s="12" t="s">
        <v>243</v>
      </c>
      <c r="F3890" s="13">
        <v>45360</v>
      </c>
      <c r="G3890" s="26" t="s">
        <v>14155</v>
      </c>
      <c r="H3890" s="12">
        <v>38</v>
      </c>
      <c r="I3890" s="28">
        <f>VLOOKUP(B:B,DIM_PRODUCTS!A:F,5,FALSE)</f>
        <v>11</v>
      </c>
      <c r="J3890" s="28">
        <f>FACT_ORDERS[[#This Row],[ProductPrice]]*FACT_ORDERS[[#This Row],[Quantity]]</f>
        <v>418</v>
      </c>
      <c r="K3890" s="12" t="str">
        <f>VLOOKUP(C:C,DIM_CUSTOMERS!A:G,7,FALSE)</f>
        <v>Germany</v>
      </c>
      <c r="L3890" s="30" cm="1">
        <f t="array" ref="L3890">_xlfn.IFS(
    AND(FACT_ORDERS[[#This Row],[DeliveryMehtod]]="shippment",FACT_ORDERS[[#This Row],[TotalAmount]]&gt;=200), 0,
    AND(FACT_ORDERS[[#This Row],[DeliveryMehtod]]="pickup"), 15,
    AND(FACT_ORDERS[[#This Row],[DeliveryMehtod]]="shippment",FACT_ORDERS[[#This Row],[TotalAmount]]&lt;200), 35
)</f>
        <v>15</v>
      </c>
      <c r="M3890" s="12" t="str" cm="1">
        <f t="array" ref="M3890">_xlfn.IFS(
    SUMIFS(FACT_ORDERS[TotalAmount], FACT_ORDERS[WD_CUSTOMERS],FACT_ORDERS[[#This Row],[WD_CUSTOMERS]])&gt;=15000, "VIP",
    SUMIFS(FACT_ORDERS[TotalAmount], FACT_ORDERS[WD_CUSTOMERS],FACT_ORDERS[[#This Row],[WD_CUSTOMERS]])&gt;=8000, "Premium",
    TRUE, "Regular"
)</f>
        <v>VIP</v>
      </c>
      <c r="N3890" s="32" cm="1">
        <f t="array" ref="N3890">_xlfn.IFS(
   FACT_ORDERS[[#This Row],[TypeOfClient]]="VIP", 0.2,
   FACT_ORDERS[[#This Row],[TypeOfClient]]="Premium", 0.1,
   TRUE, 0
)</f>
        <v>0.2</v>
      </c>
      <c r="O3890" s="31" cm="1">
        <f t="array" ref="O3890">_xlfn.IFS(
   FACT_ORDERS[[#This Row],[TotalAmount]]&gt;1500, 0.15,
   FACT_ORDERS[[#This Row],[TotalAmount]]&gt;1000, 0.1,
   FACT_ORDERS[[#This Row],[TotalAmount]]&gt;500, 0.05,
   TRUE, 0
)</f>
        <v>0</v>
      </c>
      <c r="P3890" s="28">
        <f xml:space="preserve"> FACT_ORDERS[[#This Row],[TotalAmount]] * (1 - (FACT_ORDERS[[#This Row],[ClientDiscount]] + FACT_ORDERS[[#This Row],[OrderDiscount]]) )</f>
        <v>334.40000000000003</v>
      </c>
      <c r="Q3890" s="28">
        <f>FACT_ORDERS[[#This Row],[TotalAmountWithDiscount]]+FACT_ORDERS[[#This Row],[DeliveryCost]]</f>
        <v>349.40000000000003</v>
      </c>
      <c r="R3890" s="35">
        <v>45369</v>
      </c>
      <c r="S3890" s="35" t="str">
        <f>IF(NETWORKDAYS(FACT_ORDERS[[#This Row],[Order-Date]], FACT_ORDERS[[#This Row],[ArrivalDate ]]) &gt; 10, "Late", "On Time")</f>
        <v>On Time</v>
      </c>
    </row>
    <row r="3891" spans="1:19" x14ac:dyDescent="0.3">
      <c r="A3891" s="12">
        <v>8889</v>
      </c>
      <c r="B3891" s="12">
        <v>259</v>
      </c>
      <c r="C3891" s="12">
        <v>10848</v>
      </c>
      <c r="D3891" s="12">
        <v>3890</v>
      </c>
      <c r="E3891" s="12" t="s">
        <v>243</v>
      </c>
      <c r="F3891" s="13">
        <v>45360</v>
      </c>
      <c r="G3891" s="26" t="s">
        <v>14156</v>
      </c>
      <c r="H3891" s="12">
        <v>21</v>
      </c>
      <c r="I3891" s="28">
        <f>VLOOKUP(B:B,DIM_PRODUCTS!A:F,5,FALSE)</f>
        <v>20</v>
      </c>
      <c r="J3891" s="28">
        <f>FACT_ORDERS[[#This Row],[ProductPrice]]*FACT_ORDERS[[#This Row],[Quantity]]</f>
        <v>420</v>
      </c>
      <c r="K3891" s="12" t="str">
        <f>VLOOKUP(C:C,DIM_CUSTOMERS!A:G,7,FALSE)</f>
        <v>Germany</v>
      </c>
      <c r="L3891" s="30" cm="1">
        <f t="array" ref="L3891">_xlfn.IFS(
    AND(FACT_ORDERS[[#This Row],[DeliveryMehtod]]="shippment",FACT_ORDERS[[#This Row],[TotalAmount]]&gt;=200), 0,
    AND(FACT_ORDERS[[#This Row],[DeliveryMehtod]]="pickup"), 15,
    AND(FACT_ORDERS[[#This Row],[DeliveryMehtod]]="shippment",FACT_ORDERS[[#This Row],[TotalAmount]]&lt;200), 35
)</f>
        <v>15</v>
      </c>
      <c r="M3891" s="12" t="str" cm="1">
        <f t="array" ref="M3891">_xlfn.IFS(
    SUMIFS(FACT_ORDERS[TotalAmount], FACT_ORDERS[WD_CUSTOMERS],FACT_ORDERS[[#This Row],[WD_CUSTOMERS]])&gt;=15000, "VIP",
    SUMIFS(FACT_ORDERS[TotalAmount], FACT_ORDERS[WD_CUSTOMERS],FACT_ORDERS[[#This Row],[WD_CUSTOMERS]])&gt;=8000, "Premium",
    TRUE, "Regular"
)</f>
        <v>VIP</v>
      </c>
      <c r="N3891" s="32" cm="1">
        <f t="array" ref="N3891">_xlfn.IFS(
   FACT_ORDERS[[#This Row],[TypeOfClient]]="VIP", 0.2,
   FACT_ORDERS[[#This Row],[TypeOfClient]]="Premium", 0.1,
   TRUE, 0
)</f>
        <v>0.2</v>
      </c>
      <c r="O3891" s="31" cm="1">
        <f t="array" ref="O3891">_xlfn.IFS(
   FACT_ORDERS[[#This Row],[TotalAmount]]&gt;1500, 0.15,
   FACT_ORDERS[[#This Row],[TotalAmount]]&gt;1000, 0.1,
   FACT_ORDERS[[#This Row],[TotalAmount]]&gt;500, 0.05,
   TRUE, 0
)</f>
        <v>0</v>
      </c>
      <c r="P3891" s="28">
        <f xml:space="preserve"> FACT_ORDERS[[#This Row],[TotalAmount]] * (1 - (FACT_ORDERS[[#This Row],[ClientDiscount]] + FACT_ORDERS[[#This Row],[OrderDiscount]]) )</f>
        <v>336</v>
      </c>
      <c r="Q3891" s="28">
        <f>FACT_ORDERS[[#This Row],[TotalAmountWithDiscount]]+FACT_ORDERS[[#This Row],[DeliveryCost]]</f>
        <v>351</v>
      </c>
      <c r="R3891" s="35">
        <v>45371</v>
      </c>
      <c r="S3891" s="35" t="str">
        <f>IF(NETWORKDAYS(FACT_ORDERS[[#This Row],[Order-Date]], FACT_ORDERS[[#This Row],[ArrivalDate ]]) &gt; 10, "Late", "On Time")</f>
        <v>On Time</v>
      </c>
    </row>
    <row r="3892" spans="1:19" x14ac:dyDescent="0.3">
      <c r="A3892" s="12">
        <v>8890</v>
      </c>
      <c r="B3892" s="12">
        <v>224</v>
      </c>
      <c r="C3892" s="12">
        <v>10848</v>
      </c>
      <c r="D3892" s="12">
        <v>3891</v>
      </c>
      <c r="E3892" s="12" t="s">
        <v>243</v>
      </c>
      <c r="F3892" s="13">
        <v>45360</v>
      </c>
      <c r="G3892" s="26" t="s">
        <v>14157</v>
      </c>
      <c r="H3892" s="12">
        <v>41</v>
      </c>
      <c r="I3892" s="28">
        <f>VLOOKUP(B:B,DIM_PRODUCTS!A:F,5,FALSE)</f>
        <v>14</v>
      </c>
      <c r="J3892" s="28">
        <f>FACT_ORDERS[[#This Row],[ProductPrice]]*FACT_ORDERS[[#This Row],[Quantity]]</f>
        <v>574</v>
      </c>
      <c r="K3892" s="12" t="str">
        <f>VLOOKUP(C:C,DIM_CUSTOMERS!A:G,7,FALSE)</f>
        <v>Germany</v>
      </c>
      <c r="L3892" s="30" cm="1">
        <f t="array" ref="L3892">_xlfn.IFS(
    AND(FACT_ORDERS[[#This Row],[DeliveryMehtod]]="shippment",FACT_ORDERS[[#This Row],[TotalAmount]]&gt;=200), 0,
    AND(FACT_ORDERS[[#This Row],[DeliveryMehtod]]="pickup"), 15,
    AND(FACT_ORDERS[[#This Row],[DeliveryMehtod]]="shippment",FACT_ORDERS[[#This Row],[TotalAmount]]&lt;200), 35
)</f>
        <v>15</v>
      </c>
      <c r="M3892" s="12" t="str" cm="1">
        <f t="array" ref="M3892">_xlfn.IFS(
    SUMIFS(FACT_ORDERS[TotalAmount], FACT_ORDERS[WD_CUSTOMERS],FACT_ORDERS[[#This Row],[WD_CUSTOMERS]])&gt;=15000, "VIP",
    SUMIFS(FACT_ORDERS[TotalAmount], FACT_ORDERS[WD_CUSTOMERS],FACT_ORDERS[[#This Row],[WD_CUSTOMERS]])&gt;=8000, "Premium",
    TRUE, "Regular"
)</f>
        <v>VIP</v>
      </c>
      <c r="N3892" s="32" cm="1">
        <f t="array" ref="N3892">_xlfn.IFS(
   FACT_ORDERS[[#This Row],[TypeOfClient]]="VIP", 0.2,
   FACT_ORDERS[[#This Row],[TypeOfClient]]="Premium", 0.1,
   TRUE, 0
)</f>
        <v>0.2</v>
      </c>
      <c r="O3892" s="31" cm="1">
        <f t="array" ref="O3892">_xlfn.IFS(
   FACT_ORDERS[[#This Row],[TotalAmount]]&gt;1500, 0.15,
   FACT_ORDERS[[#This Row],[TotalAmount]]&gt;1000, 0.1,
   FACT_ORDERS[[#This Row],[TotalAmount]]&gt;500, 0.05,
   TRUE, 0
)</f>
        <v>0.05</v>
      </c>
      <c r="P3892" s="28">
        <f xml:space="preserve"> FACT_ORDERS[[#This Row],[TotalAmount]] * (1 - (FACT_ORDERS[[#This Row],[ClientDiscount]] + FACT_ORDERS[[#This Row],[OrderDiscount]]) )</f>
        <v>430.5</v>
      </c>
      <c r="Q3892" s="28">
        <f>FACT_ORDERS[[#This Row],[TotalAmountWithDiscount]]+FACT_ORDERS[[#This Row],[DeliveryCost]]</f>
        <v>445.5</v>
      </c>
      <c r="R3892" s="35">
        <v>45368</v>
      </c>
      <c r="S3892" s="35" t="str">
        <f>IF(NETWORKDAYS(FACT_ORDERS[[#This Row],[Order-Date]], FACT_ORDERS[[#This Row],[ArrivalDate ]]) &gt; 10, "Late", "On Time")</f>
        <v>On Time</v>
      </c>
    </row>
    <row r="3893" spans="1:19" x14ac:dyDescent="0.3">
      <c r="A3893" s="12">
        <v>8891</v>
      </c>
      <c r="B3893" s="12">
        <v>267</v>
      </c>
      <c r="C3893" s="12">
        <v>10848</v>
      </c>
      <c r="D3893" s="12">
        <v>3892</v>
      </c>
      <c r="E3893" s="12" t="s">
        <v>244</v>
      </c>
      <c r="F3893" s="13">
        <v>45432</v>
      </c>
      <c r="G3893" s="26" t="s">
        <v>14158</v>
      </c>
      <c r="H3893" s="12">
        <v>42</v>
      </c>
      <c r="I3893" s="28">
        <f>VLOOKUP(B:B,DIM_PRODUCTS!A:F,5,FALSE)</f>
        <v>26</v>
      </c>
      <c r="J3893" s="28">
        <f>FACT_ORDERS[[#This Row],[ProductPrice]]*FACT_ORDERS[[#This Row],[Quantity]]</f>
        <v>1092</v>
      </c>
      <c r="K3893" s="12" t="str">
        <f>VLOOKUP(C:C,DIM_CUSTOMERS!A:G,7,FALSE)</f>
        <v>Germany</v>
      </c>
      <c r="L3893" s="30" cm="1">
        <f t="array" ref="L3893">_xlfn.IFS(
    AND(FACT_ORDERS[[#This Row],[DeliveryMehtod]]="shippment",FACT_ORDERS[[#This Row],[TotalAmount]]&gt;=200), 0,
    AND(FACT_ORDERS[[#This Row],[DeliveryMehtod]]="pickup"), 15,
    AND(FACT_ORDERS[[#This Row],[DeliveryMehtod]]="shippment",FACT_ORDERS[[#This Row],[TotalAmount]]&lt;200), 35
)</f>
        <v>0</v>
      </c>
      <c r="M3893" s="12" t="str" cm="1">
        <f t="array" ref="M3893">_xlfn.IFS(
    SUMIFS(FACT_ORDERS[TotalAmount], FACT_ORDERS[WD_CUSTOMERS],FACT_ORDERS[[#This Row],[WD_CUSTOMERS]])&gt;=15000, "VIP",
    SUMIFS(FACT_ORDERS[TotalAmount], FACT_ORDERS[WD_CUSTOMERS],FACT_ORDERS[[#This Row],[WD_CUSTOMERS]])&gt;=8000, "Premium",
    TRUE, "Regular"
)</f>
        <v>VIP</v>
      </c>
      <c r="N3893" s="32" cm="1">
        <f t="array" ref="N3893">_xlfn.IFS(
   FACT_ORDERS[[#This Row],[TypeOfClient]]="VIP", 0.2,
   FACT_ORDERS[[#This Row],[TypeOfClient]]="Premium", 0.1,
   TRUE, 0
)</f>
        <v>0.2</v>
      </c>
      <c r="O3893" s="31" cm="1">
        <f t="array" ref="O3893">_xlfn.IFS(
   FACT_ORDERS[[#This Row],[TotalAmount]]&gt;1500, 0.15,
   FACT_ORDERS[[#This Row],[TotalAmount]]&gt;1000, 0.1,
   FACT_ORDERS[[#This Row],[TotalAmount]]&gt;500, 0.05,
   TRUE, 0
)</f>
        <v>0.1</v>
      </c>
      <c r="P3893" s="28">
        <f xml:space="preserve"> FACT_ORDERS[[#This Row],[TotalAmount]] * (1 - (FACT_ORDERS[[#This Row],[ClientDiscount]] + FACT_ORDERS[[#This Row],[OrderDiscount]]) )</f>
        <v>764.4</v>
      </c>
      <c r="Q3893" s="28">
        <f>FACT_ORDERS[[#This Row],[TotalAmountWithDiscount]]+FACT_ORDERS[[#This Row],[DeliveryCost]]</f>
        <v>764.4</v>
      </c>
      <c r="R3893" s="35">
        <v>45443</v>
      </c>
      <c r="S3893" s="35" t="str">
        <f>IF(NETWORKDAYS(FACT_ORDERS[[#This Row],[Order-Date]], FACT_ORDERS[[#This Row],[ArrivalDate ]]) &gt; 10, "Late", "On Time")</f>
        <v>On Time</v>
      </c>
    </row>
    <row r="3894" spans="1:19" x14ac:dyDescent="0.3">
      <c r="A3894" s="12">
        <v>8892</v>
      </c>
      <c r="B3894" s="12">
        <v>283</v>
      </c>
      <c r="C3894" s="12">
        <v>10848</v>
      </c>
      <c r="D3894" s="12">
        <v>3893</v>
      </c>
      <c r="E3894" s="12" t="s">
        <v>244</v>
      </c>
      <c r="F3894" s="13">
        <v>45432</v>
      </c>
      <c r="G3894" s="26" t="s">
        <v>4661</v>
      </c>
      <c r="H3894" s="12">
        <v>62</v>
      </c>
      <c r="I3894" s="28">
        <f>VLOOKUP(B:B,DIM_PRODUCTS!A:F,5,FALSE)</f>
        <v>11</v>
      </c>
      <c r="J3894" s="28">
        <f>FACT_ORDERS[[#This Row],[ProductPrice]]*FACT_ORDERS[[#This Row],[Quantity]]</f>
        <v>682</v>
      </c>
      <c r="K3894" s="12" t="str">
        <f>VLOOKUP(C:C,DIM_CUSTOMERS!A:G,7,FALSE)</f>
        <v>Germany</v>
      </c>
      <c r="L3894" s="30" cm="1">
        <f t="array" ref="L3894">_xlfn.IFS(
    AND(FACT_ORDERS[[#This Row],[DeliveryMehtod]]="shippment",FACT_ORDERS[[#This Row],[TotalAmount]]&gt;=200), 0,
    AND(FACT_ORDERS[[#This Row],[DeliveryMehtod]]="pickup"), 15,
    AND(FACT_ORDERS[[#This Row],[DeliveryMehtod]]="shippment",FACT_ORDERS[[#This Row],[TotalAmount]]&lt;200), 35
)</f>
        <v>0</v>
      </c>
      <c r="M3894" s="12" t="str" cm="1">
        <f t="array" ref="M3894">_xlfn.IFS(
    SUMIFS(FACT_ORDERS[TotalAmount], FACT_ORDERS[WD_CUSTOMERS],FACT_ORDERS[[#This Row],[WD_CUSTOMERS]])&gt;=15000, "VIP",
    SUMIFS(FACT_ORDERS[TotalAmount], FACT_ORDERS[WD_CUSTOMERS],FACT_ORDERS[[#This Row],[WD_CUSTOMERS]])&gt;=8000, "Premium",
    TRUE, "Regular"
)</f>
        <v>VIP</v>
      </c>
      <c r="N3894" s="32" cm="1">
        <f t="array" ref="N3894">_xlfn.IFS(
   FACT_ORDERS[[#This Row],[TypeOfClient]]="VIP", 0.2,
   FACT_ORDERS[[#This Row],[TypeOfClient]]="Premium", 0.1,
   TRUE, 0
)</f>
        <v>0.2</v>
      </c>
      <c r="O3894" s="31" cm="1">
        <f t="array" ref="O3894">_xlfn.IFS(
   FACT_ORDERS[[#This Row],[TotalAmount]]&gt;1500, 0.15,
   FACT_ORDERS[[#This Row],[TotalAmount]]&gt;1000, 0.1,
   FACT_ORDERS[[#This Row],[TotalAmount]]&gt;500, 0.05,
   TRUE, 0
)</f>
        <v>0.05</v>
      </c>
      <c r="P3894" s="28">
        <f xml:space="preserve"> FACT_ORDERS[[#This Row],[TotalAmount]] * (1 - (FACT_ORDERS[[#This Row],[ClientDiscount]] + FACT_ORDERS[[#This Row],[OrderDiscount]]) )</f>
        <v>511.5</v>
      </c>
      <c r="Q3894" s="28">
        <f>FACT_ORDERS[[#This Row],[TotalAmountWithDiscount]]+FACT_ORDERS[[#This Row],[DeliveryCost]]</f>
        <v>511.5</v>
      </c>
      <c r="R3894" s="35">
        <v>45439</v>
      </c>
      <c r="S3894" s="35" t="str">
        <f>IF(NETWORKDAYS(FACT_ORDERS[[#This Row],[Order-Date]], FACT_ORDERS[[#This Row],[ArrivalDate ]]) &gt; 10, "Late", "On Time")</f>
        <v>On Time</v>
      </c>
    </row>
    <row r="3895" spans="1:19" x14ac:dyDescent="0.3">
      <c r="A3895" s="12">
        <v>8893</v>
      </c>
      <c r="B3895" s="12">
        <v>259</v>
      </c>
      <c r="C3895" s="12">
        <v>10848</v>
      </c>
      <c r="D3895" s="12">
        <v>3894</v>
      </c>
      <c r="E3895" s="12" t="s">
        <v>244</v>
      </c>
      <c r="F3895" s="13">
        <v>45432</v>
      </c>
      <c r="G3895" s="26" t="s">
        <v>14159</v>
      </c>
      <c r="H3895" s="12">
        <v>29</v>
      </c>
      <c r="I3895" s="28">
        <f>VLOOKUP(B:B,DIM_PRODUCTS!A:F,5,FALSE)</f>
        <v>20</v>
      </c>
      <c r="J3895" s="28">
        <f>FACT_ORDERS[[#This Row],[ProductPrice]]*FACT_ORDERS[[#This Row],[Quantity]]</f>
        <v>580</v>
      </c>
      <c r="K3895" s="12" t="str">
        <f>VLOOKUP(C:C,DIM_CUSTOMERS!A:G,7,FALSE)</f>
        <v>Germany</v>
      </c>
      <c r="L3895" s="30" cm="1">
        <f t="array" ref="L3895">_xlfn.IFS(
    AND(FACT_ORDERS[[#This Row],[DeliveryMehtod]]="shippment",FACT_ORDERS[[#This Row],[TotalAmount]]&gt;=200), 0,
    AND(FACT_ORDERS[[#This Row],[DeliveryMehtod]]="pickup"), 15,
    AND(FACT_ORDERS[[#This Row],[DeliveryMehtod]]="shippment",FACT_ORDERS[[#This Row],[TotalAmount]]&lt;200), 35
)</f>
        <v>0</v>
      </c>
      <c r="M3895" s="12" t="str" cm="1">
        <f t="array" ref="M3895">_xlfn.IFS(
    SUMIFS(FACT_ORDERS[TotalAmount], FACT_ORDERS[WD_CUSTOMERS],FACT_ORDERS[[#This Row],[WD_CUSTOMERS]])&gt;=15000, "VIP",
    SUMIFS(FACT_ORDERS[TotalAmount], FACT_ORDERS[WD_CUSTOMERS],FACT_ORDERS[[#This Row],[WD_CUSTOMERS]])&gt;=8000, "Premium",
    TRUE, "Regular"
)</f>
        <v>VIP</v>
      </c>
      <c r="N3895" s="32" cm="1">
        <f t="array" ref="N3895">_xlfn.IFS(
   FACT_ORDERS[[#This Row],[TypeOfClient]]="VIP", 0.2,
   FACT_ORDERS[[#This Row],[TypeOfClient]]="Premium", 0.1,
   TRUE, 0
)</f>
        <v>0.2</v>
      </c>
      <c r="O3895" s="31" cm="1">
        <f t="array" ref="O3895">_xlfn.IFS(
   FACT_ORDERS[[#This Row],[TotalAmount]]&gt;1500, 0.15,
   FACT_ORDERS[[#This Row],[TotalAmount]]&gt;1000, 0.1,
   FACT_ORDERS[[#This Row],[TotalAmount]]&gt;500, 0.05,
   TRUE, 0
)</f>
        <v>0.05</v>
      </c>
      <c r="P3895" s="28">
        <f xml:space="preserve"> FACT_ORDERS[[#This Row],[TotalAmount]] * (1 - (FACT_ORDERS[[#This Row],[ClientDiscount]] + FACT_ORDERS[[#This Row],[OrderDiscount]]) )</f>
        <v>435</v>
      </c>
      <c r="Q3895" s="28">
        <f>FACT_ORDERS[[#This Row],[TotalAmountWithDiscount]]+FACT_ORDERS[[#This Row],[DeliveryCost]]</f>
        <v>435</v>
      </c>
      <c r="R3895" s="35">
        <v>45440</v>
      </c>
      <c r="S3895" s="35" t="str">
        <f>IF(NETWORKDAYS(FACT_ORDERS[[#This Row],[Order-Date]], FACT_ORDERS[[#This Row],[ArrivalDate ]]) &gt; 10, "Late", "On Time")</f>
        <v>On Time</v>
      </c>
    </row>
    <row r="3896" spans="1:19" x14ac:dyDescent="0.3">
      <c r="A3896" s="12">
        <v>8894</v>
      </c>
      <c r="B3896" s="12">
        <v>224</v>
      </c>
      <c r="C3896" s="12">
        <v>10848</v>
      </c>
      <c r="D3896" s="12">
        <v>3895</v>
      </c>
      <c r="E3896" s="12" t="s">
        <v>243</v>
      </c>
      <c r="F3896" s="13">
        <v>45432</v>
      </c>
      <c r="G3896" s="26" t="s">
        <v>14160</v>
      </c>
      <c r="H3896" s="12">
        <v>38</v>
      </c>
      <c r="I3896" s="28">
        <f>VLOOKUP(B:B,DIM_PRODUCTS!A:F,5,FALSE)</f>
        <v>14</v>
      </c>
      <c r="J3896" s="28">
        <f>FACT_ORDERS[[#This Row],[ProductPrice]]*FACT_ORDERS[[#This Row],[Quantity]]</f>
        <v>532</v>
      </c>
      <c r="K3896" s="12" t="str">
        <f>VLOOKUP(C:C,DIM_CUSTOMERS!A:G,7,FALSE)</f>
        <v>Germany</v>
      </c>
      <c r="L3896" s="30" cm="1">
        <f t="array" ref="L3896">_xlfn.IFS(
    AND(FACT_ORDERS[[#This Row],[DeliveryMehtod]]="shippment",FACT_ORDERS[[#This Row],[TotalAmount]]&gt;=200), 0,
    AND(FACT_ORDERS[[#This Row],[DeliveryMehtod]]="pickup"), 15,
    AND(FACT_ORDERS[[#This Row],[DeliveryMehtod]]="shippment",FACT_ORDERS[[#This Row],[TotalAmount]]&lt;200), 35
)</f>
        <v>15</v>
      </c>
      <c r="M3896" s="12" t="str" cm="1">
        <f t="array" ref="M3896">_xlfn.IFS(
    SUMIFS(FACT_ORDERS[TotalAmount], FACT_ORDERS[WD_CUSTOMERS],FACT_ORDERS[[#This Row],[WD_CUSTOMERS]])&gt;=15000, "VIP",
    SUMIFS(FACT_ORDERS[TotalAmount], FACT_ORDERS[WD_CUSTOMERS],FACT_ORDERS[[#This Row],[WD_CUSTOMERS]])&gt;=8000, "Premium",
    TRUE, "Regular"
)</f>
        <v>VIP</v>
      </c>
      <c r="N3896" s="32" cm="1">
        <f t="array" ref="N3896">_xlfn.IFS(
   FACT_ORDERS[[#This Row],[TypeOfClient]]="VIP", 0.2,
   FACT_ORDERS[[#This Row],[TypeOfClient]]="Premium", 0.1,
   TRUE, 0
)</f>
        <v>0.2</v>
      </c>
      <c r="O3896" s="31" cm="1">
        <f t="array" ref="O3896">_xlfn.IFS(
   FACT_ORDERS[[#This Row],[TotalAmount]]&gt;1500, 0.15,
   FACT_ORDERS[[#This Row],[TotalAmount]]&gt;1000, 0.1,
   FACT_ORDERS[[#This Row],[TotalAmount]]&gt;500, 0.05,
   TRUE, 0
)</f>
        <v>0.05</v>
      </c>
      <c r="P3896" s="28">
        <f xml:space="preserve"> FACT_ORDERS[[#This Row],[TotalAmount]] * (1 - (FACT_ORDERS[[#This Row],[ClientDiscount]] + FACT_ORDERS[[#This Row],[OrderDiscount]]) )</f>
        <v>399</v>
      </c>
      <c r="Q3896" s="28">
        <f>FACT_ORDERS[[#This Row],[TotalAmountWithDiscount]]+FACT_ORDERS[[#This Row],[DeliveryCost]]</f>
        <v>414</v>
      </c>
      <c r="R3896" s="35">
        <v>45440</v>
      </c>
      <c r="S3896" s="35" t="str">
        <f>IF(NETWORKDAYS(FACT_ORDERS[[#This Row],[Order-Date]], FACT_ORDERS[[#This Row],[ArrivalDate ]]) &gt; 10, "Late", "On Time")</f>
        <v>On Time</v>
      </c>
    </row>
    <row r="3897" spans="1:19" x14ac:dyDescent="0.3">
      <c r="A3897" s="12">
        <v>8895</v>
      </c>
      <c r="B3897" s="12">
        <v>218</v>
      </c>
      <c r="C3897" s="12">
        <v>10438</v>
      </c>
      <c r="D3897" s="12">
        <v>3896</v>
      </c>
      <c r="E3897" s="12" t="s">
        <v>243</v>
      </c>
      <c r="F3897" s="13">
        <v>45372</v>
      </c>
      <c r="G3897" s="26" t="s">
        <v>14161</v>
      </c>
      <c r="H3897" s="12">
        <v>65</v>
      </c>
      <c r="I3897" s="28">
        <f>VLOOKUP(B:B,DIM_PRODUCTS!A:F,5,FALSE)</f>
        <v>48</v>
      </c>
      <c r="J3897" s="28">
        <f>FACT_ORDERS[[#This Row],[ProductPrice]]*FACT_ORDERS[[#This Row],[Quantity]]</f>
        <v>3120</v>
      </c>
      <c r="K3897" s="12" t="str">
        <f>VLOOKUP(C:C,DIM_CUSTOMERS!A:G,7,FALSE)</f>
        <v>India</v>
      </c>
      <c r="L3897" s="30" cm="1">
        <f t="array" ref="L3897">_xlfn.IFS(
    AND(FACT_ORDERS[[#This Row],[DeliveryMehtod]]="shippment",FACT_ORDERS[[#This Row],[TotalAmount]]&gt;=200), 0,
    AND(FACT_ORDERS[[#This Row],[DeliveryMehtod]]="pickup"), 15,
    AND(FACT_ORDERS[[#This Row],[DeliveryMehtod]]="shippment",FACT_ORDERS[[#This Row],[TotalAmount]]&lt;200), 35
)</f>
        <v>15</v>
      </c>
      <c r="M3897" s="12" t="str" cm="1">
        <f t="array" ref="M3897">_xlfn.IFS(
    SUMIFS(FACT_ORDERS[TotalAmount], FACT_ORDERS[WD_CUSTOMERS],FACT_ORDERS[[#This Row],[WD_CUSTOMERS]])&gt;=15000, "VIP",
    SUMIFS(FACT_ORDERS[TotalAmount], FACT_ORDERS[WD_CUSTOMERS],FACT_ORDERS[[#This Row],[WD_CUSTOMERS]])&gt;=8000, "Premium",
    TRUE, "Regular"
)</f>
        <v>VIP</v>
      </c>
      <c r="N3897" s="32" cm="1">
        <f t="array" ref="N3897">_xlfn.IFS(
   FACT_ORDERS[[#This Row],[TypeOfClient]]="VIP", 0.2,
   FACT_ORDERS[[#This Row],[TypeOfClient]]="Premium", 0.1,
   TRUE, 0
)</f>
        <v>0.2</v>
      </c>
      <c r="O3897" s="31" cm="1">
        <f t="array" ref="O3897">_xlfn.IFS(
   FACT_ORDERS[[#This Row],[TotalAmount]]&gt;1500, 0.15,
   FACT_ORDERS[[#This Row],[TotalAmount]]&gt;1000, 0.1,
   FACT_ORDERS[[#This Row],[TotalAmount]]&gt;500, 0.05,
   TRUE, 0
)</f>
        <v>0.15</v>
      </c>
      <c r="P3897" s="28">
        <f xml:space="preserve"> FACT_ORDERS[[#This Row],[TotalAmount]] * (1 - (FACT_ORDERS[[#This Row],[ClientDiscount]] + FACT_ORDERS[[#This Row],[OrderDiscount]]) )</f>
        <v>2028</v>
      </c>
      <c r="Q3897" s="28">
        <f>FACT_ORDERS[[#This Row],[TotalAmountWithDiscount]]+FACT_ORDERS[[#This Row],[DeliveryCost]]</f>
        <v>2043</v>
      </c>
      <c r="R3897" s="35">
        <v>45383</v>
      </c>
      <c r="S3897" s="35" t="str">
        <f>IF(NETWORKDAYS(FACT_ORDERS[[#This Row],[Order-Date]], FACT_ORDERS[[#This Row],[ArrivalDate ]]) &gt; 10, "Late", "On Time")</f>
        <v>On Time</v>
      </c>
    </row>
    <row r="3898" spans="1:19" x14ac:dyDescent="0.3">
      <c r="A3898" s="12">
        <v>8896</v>
      </c>
      <c r="B3898" s="12">
        <v>218</v>
      </c>
      <c r="C3898" s="12">
        <v>10438</v>
      </c>
      <c r="D3898" s="12">
        <v>3897</v>
      </c>
      <c r="E3898" s="12" t="s">
        <v>244</v>
      </c>
      <c r="F3898" s="13">
        <v>45317</v>
      </c>
      <c r="G3898" s="26" t="s">
        <v>14162</v>
      </c>
      <c r="H3898" s="12">
        <v>67</v>
      </c>
      <c r="I3898" s="28">
        <f>VLOOKUP(B:B,DIM_PRODUCTS!A:F,5,FALSE)</f>
        <v>48</v>
      </c>
      <c r="J3898" s="28">
        <f>FACT_ORDERS[[#This Row],[ProductPrice]]*FACT_ORDERS[[#This Row],[Quantity]]</f>
        <v>3216</v>
      </c>
      <c r="K3898" s="12" t="str">
        <f>VLOOKUP(C:C,DIM_CUSTOMERS!A:G,7,FALSE)</f>
        <v>India</v>
      </c>
      <c r="L3898" s="30" cm="1">
        <f t="array" ref="L3898">_xlfn.IFS(
    AND(FACT_ORDERS[[#This Row],[DeliveryMehtod]]="shippment",FACT_ORDERS[[#This Row],[TotalAmount]]&gt;=200), 0,
    AND(FACT_ORDERS[[#This Row],[DeliveryMehtod]]="pickup"), 15,
    AND(FACT_ORDERS[[#This Row],[DeliveryMehtod]]="shippment",FACT_ORDERS[[#This Row],[TotalAmount]]&lt;200), 35
)</f>
        <v>0</v>
      </c>
      <c r="M3898" s="12" t="str" cm="1">
        <f t="array" ref="M3898">_xlfn.IFS(
    SUMIFS(FACT_ORDERS[TotalAmount], FACT_ORDERS[WD_CUSTOMERS],FACT_ORDERS[[#This Row],[WD_CUSTOMERS]])&gt;=15000, "VIP",
    SUMIFS(FACT_ORDERS[TotalAmount], FACT_ORDERS[WD_CUSTOMERS],FACT_ORDERS[[#This Row],[WD_CUSTOMERS]])&gt;=8000, "Premium",
    TRUE, "Regular"
)</f>
        <v>VIP</v>
      </c>
      <c r="N3898" s="32" cm="1">
        <f t="array" ref="N3898">_xlfn.IFS(
   FACT_ORDERS[[#This Row],[TypeOfClient]]="VIP", 0.2,
   FACT_ORDERS[[#This Row],[TypeOfClient]]="Premium", 0.1,
   TRUE, 0
)</f>
        <v>0.2</v>
      </c>
      <c r="O3898" s="31" cm="1">
        <f t="array" ref="O3898">_xlfn.IFS(
   FACT_ORDERS[[#This Row],[TotalAmount]]&gt;1500, 0.15,
   FACT_ORDERS[[#This Row],[TotalAmount]]&gt;1000, 0.1,
   FACT_ORDERS[[#This Row],[TotalAmount]]&gt;500, 0.05,
   TRUE, 0
)</f>
        <v>0.15</v>
      </c>
      <c r="P3898" s="28">
        <f xml:space="preserve"> FACT_ORDERS[[#This Row],[TotalAmount]] * (1 - (FACT_ORDERS[[#This Row],[ClientDiscount]] + FACT_ORDERS[[#This Row],[OrderDiscount]]) )</f>
        <v>2090.4</v>
      </c>
      <c r="Q3898" s="28">
        <f>FACT_ORDERS[[#This Row],[TotalAmountWithDiscount]]+FACT_ORDERS[[#This Row],[DeliveryCost]]</f>
        <v>2090.4</v>
      </c>
      <c r="R3898" s="35">
        <v>45328</v>
      </c>
      <c r="S3898" s="35" t="str">
        <f>IF(NETWORKDAYS(FACT_ORDERS[[#This Row],[Order-Date]], FACT_ORDERS[[#This Row],[ArrivalDate ]]) &gt; 10, "Late", "On Time")</f>
        <v>On Time</v>
      </c>
    </row>
    <row r="3899" spans="1:19" x14ac:dyDescent="0.3">
      <c r="A3899" s="12">
        <v>8897</v>
      </c>
      <c r="B3899" s="12">
        <v>218</v>
      </c>
      <c r="C3899" s="12">
        <v>10438</v>
      </c>
      <c r="D3899" s="12">
        <v>3898</v>
      </c>
      <c r="E3899" s="12" t="s">
        <v>243</v>
      </c>
      <c r="F3899" s="13">
        <v>45465</v>
      </c>
      <c r="G3899" s="26" t="s">
        <v>14163</v>
      </c>
      <c r="H3899" s="12">
        <v>54</v>
      </c>
      <c r="I3899" s="28">
        <f>VLOOKUP(B:B,DIM_PRODUCTS!A:F,5,FALSE)</f>
        <v>48</v>
      </c>
      <c r="J3899" s="28">
        <f>FACT_ORDERS[[#This Row],[ProductPrice]]*FACT_ORDERS[[#This Row],[Quantity]]</f>
        <v>2592</v>
      </c>
      <c r="K3899" s="12" t="str">
        <f>VLOOKUP(C:C,DIM_CUSTOMERS!A:G,7,FALSE)</f>
        <v>India</v>
      </c>
      <c r="L3899" s="30" cm="1">
        <f t="array" ref="L3899">_xlfn.IFS(
    AND(FACT_ORDERS[[#This Row],[DeliveryMehtod]]="shippment",FACT_ORDERS[[#This Row],[TotalAmount]]&gt;=200), 0,
    AND(FACT_ORDERS[[#This Row],[DeliveryMehtod]]="pickup"), 15,
    AND(FACT_ORDERS[[#This Row],[DeliveryMehtod]]="shippment",FACT_ORDERS[[#This Row],[TotalAmount]]&lt;200), 35
)</f>
        <v>15</v>
      </c>
      <c r="M3899" s="12" t="str" cm="1">
        <f t="array" ref="M3899">_xlfn.IFS(
    SUMIFS(FACT_ORDERS[TotalAmount], FACT_ORDERS[WD_CUSTOMERS],FACT_ORDERS[[#This Row],[WD_CUSTOMERS]])&gt;=15000, "VIP",
    SUMIFS(FACT_ORDERS[TotalAmount], FACT_ORDERS[WD_CUSTOMERS],FACT_ORDERS[[#This Row],[WD_CUSTOMERS]])&gt;=8000, "Premium",
    TRUE, "Regular"
)</f>
        <v>VIP</v>
      </c>
      <c r="N3899" s="32" cm="1">
        <f t="array" ref="N3899">_xlfn.IFS(
   FACT_ORDERS[[#This Row],[TypeOfClient]]="VIP", 0.2,
   FACT_ORDERS[[#This Row],[TypeOfClient]]="Premium", 0.1,
   TRUE, 0
)</f>
        <v>0.2</v>
      </c>
      <c r="O3899" s="31" cm="1">
        <f t="array" ref="O3899">_xlfn.IFS(
   FACT_ORDERS[[#This Row],[TotalAmount]]&gt;1500, 0.15,
   FACT_ORDERS[[#This Row],[TotalAmount]]&gt;1000, 0.1,
   FACT_ORDERS[[#This Row],[TotalAmount]]&gt;500, 0.05,
   TRUE, 0
)</f>
        <v>0.15</v>
      </c>
      <c r="P3899" s="28">
        <f xml:space="preserve"> FACT_ORDERS[[#This Row],[TotalAmount]] * (1 - (FACT_ORDERS[[#This Row],[ClientDiscount]] + FACT_ORDERS[[#This Row],[OrderDiscount]]) )</f>
        <v>1684.8</v>
      </c>
      <c r="Q3899" s="28">
        <f>FACT_ORDERS[[#This Row],[TotalAmountWithDiscount]]+FACT_ORDERS[[#This Row],[DeliveryCost]]</f>
        <v>1699.8</v>
      </c>
      <c r="R3899" s="35">
        <v>45472</v>
      </c>
      <c r="S3899" s="35" t="str">
        <f>IF(NETWORKDAYS(FACT_ORDERS[[#This Row],[Order-Date]], FACT_ORDERS[[#This Row],[ArrivalDate ]]) &gt; 10, "Late", "On Time")</f>
        <v>On Time</v>
      </c>
    </row>
    <row r="3900" spans="1:19" x14ac:dyDescent="0.3">
      <c r="A3900" s="12">
        <v>8898</v>
      </c>
      <c r="B3900" s="12">
        <v>218</v>
      </c>
      <c r="C3900" s="12">
        <v>10438</v>
      </c>
      <c r="D3900" s="12">
        <v>3899</v>
      </c>
      <c r="E3900" s="12" t="s">
        <v>243</v>
      </c>
      <c r="F3900" s="13">
        <v>45507</v>
      </c>
      <c r="G3900" s="26" t="s">
        <v>14164</v>
      </c>
      <c r="H3900" s="12">
        <v>74</v>
      </c>
      <c r="I3900" s="28">
        <f>VLOOKUP(B:B,DIM_PRODUCTS!A:F,5,FALSE)</f>
        <v>48</v>
      </c>
      <c r="J3900" s="28">
        <f>FACT_ORDERS[[#This Row],[ProductPrice]]*FACT_ORDERS[[#This Row],[Quantity]]</f>
        <v>3552</v>
      </c>
      <c r="K3900" s="12" t="str">
        <f>VLOOKUP(C:C,DIM_CUSTOMERS!A:G,7,FALSE)</f>
        <v>India</v>
      </c>
      <c r="L3900" s="30" cm="1">
        <f t="array" ref="L3900">_xlfn.IFS(
    AND(FACT_ORDERS[[#This Row],[DeliveryMehtod]]="shippment",FACT_ORDERS[[#This Row],[TotalAmount]]&gt;=200), 0,
    AND(FACT_ORDERS[[#This Row],[DeliveryMehtod]]="pickup"), 15,
    AND(FACT_ORDERS[[#This Row],[DeliveryMehtod]]="shippment",FACT_ORDERS[[#This Row],[TotalAmount]]&lt;200), 35
)</f>
        <v>15</v>
      </c>
      <c r="M3900" s="12" t="str" cm="1">
        <f t="array" ref="M3900">_xlfn.IFS(
    SUMIFS(FACT_ORDERS[TotalAmount], FACT_ORDERS[WD_CUSTOMERS],FACT_ORDERS[[#This Row],[WD_CUSTOMERS]])&gt;=15000, "VIP",
    SUMIFS(FACT_ORDERS[TotalAmount], FACT_ORDERS[WD_CUSTOMERS],FACT_ORDERS[[#This Row],[WD_CUSTOMERS]])&gt;=8000, "Premium",
    TRUE, "Regular"
)</f>
        <v>VIP</v>
      </c>
      <c r="N3900" s="32" cm="1">
        <f t="array" ref="N3900">_xlfn.IFS(
   FACT_ORDERS[[#This Row],[TypeOfClient]]="VIP", 0.2,
   FACT_ORDERS[[#This Row],[TypeOfClient]]="Premium", 0.1,
   TRUE, 0
)</f>
        <v>0.2</v>
      </c>
      <c r="O3900" s="31" cm="1">
        <f t="array" ref="O3900">_xlfn.IFS(
   FACT_ORDERS[[#This Row],[TotalAmount]]&gt;1500, 0.15,
   FACT_ORDERS[[#This Row],[TotalAmount]]&gt;1000, 0.1,
   FACT_ORDERS[[#This Row],[TotalAmount]]&gt;500, 0.05,
   TRUE, 0
)</f>
        <v>0.15</v>
      </c>
      <c r="P3900" s="28">
        <f xml:space="preserve"> FACT_ORDERS[[#This Row],[TotalAmount]] * (1 - (FACT_ORDERS[[#This Row],[ClientDiscount]] + FACT_ORDERS[[#This Row],[OrderDiscount]]) )</f>
        <v>2308.8000000000002</v>
      </c>
      <c r="Q3900" s="28">
        <f>FACT_ORDERS[[#This Row],[TotalAmountWithDiscount]]+FACT_ORDERS[[#This Row],[DeliveryCost]]</f>
        <v>2323.8000000000002</v>
      </c>
      <c r="R3900" s="35">
        <v>45515</v>
      </c>
      <c r="S3900" s="35" t="str">
        <f>IF(NETWORKDAYS(FACT_ORDERS[[#This Row],[Order-Date]], FACT_ORDERS[[#This Row],[ArrivalDate ]]) &gt; 10, "Late", "On Time")</f>
        <v>On Time</v>
      </c>
    </row>
    <row r="3901" spans="1:19" x14ac:dyDescent="0.3">
      <c r="A3901" s="12">
        <v>8899</v>
      </c>
      <c r="B3901" s="12">
        <v>208</v>
      </c>
      <c r="C3901" s="12">
        <v>10391</v>
      </c>
      <c r="D3901" s="12">
        <v>3900</v>
      </c>
      <c r="E3901" s="12" t="s">
        <v>243</v>
      </c>
      <c r="F3901" s="13">
        <v>44273</v>
      </c>
      <c r="G3901" s="26" t="s">
        <v>14165</v>
      </c>
      <c r="H3901" s="12">
        <v>13</v>
      </c>
      <c r="I3901" s="28">
        <f>VLOOKUP(B:B,DIM_PRODUCTS!A:F,5,FALSE)</f>
        <v>10</v>
      </c>
      <c r="J3901" s="28">
        <f>FACT_ORDERS[[#This Row],[ProductPrice]]*FACT_ORDERS[[#This Row],[Quantity]]</f>
        <v>130</v>
      </c>
      <c r="K3901" s="12" t="str">
        <f>VLOOKUP(C:C,DIM_CUSTOMERS!A:G,7,FALSE)</f>
        <v>Mexico</v>
      </c>
      <c r="L3901" s="30" cm="1">
        <f t="array" ref="L3901">_xlfn.IFS(
    AND(FACT_ORDERS[[#This Row],[DeliveryMehtod]]="shippment",FACT_ORDERS[[#This Row],[TotalAmount]]&gt;=200), 0,
    AND(FACT_ORDERS[[#This Row],[DeliveryMehtod]]="pickup"), 15,
    AND(FACT_ORDERS[[#This Row],[DeliveryMehtod]]="shippment",FACT_ORDERS[[#This Row],[TotalAmount]]&lt;200), 35
)</f>
        <v>15</v>
      </c>
      <c r="M3901" s="12" t="str" cm="1">
        <f t="array" ref="M3901">_xlfn.IFS(
    SUMIFS(FACT_ORDERS[TotalAmount], FACT_ORDERS[WD_CUSTOMERS],FACT_ORDERS[[#This Row],[WD_CUSTOMERS]])&gt;=15000, "VIP",
    SUMIFS(FACT_ORDERS[TotalAmount], FACT_ORDERS[WD_CUSTOMERS],FACT_ORDERS[[#This Row],[WD_CUSTOMERS]])&gt;=8000, "Premium",
    TRUE, "Regular"
)</f>
        <v>Regular</v>
      </c>
      <c r="N3901" s="32" cm="1">
        <f t="array" ref="N3901">_xlfn.IFS(
   FACT_ORDERS[[#This Row],[TypeOfClient]]="VIP", 0.2,
   FACT_ORDERS[[#This Row],[TypeOfClient]]="Premium", 0.1,
   TRUE, 0
)</f>
        <v>0</v>
      </c>
      <c r="O3901" s="31" cm="1">
        <f t="array" ref="O3901">_xlfn.IFS(
   FACT_ORDERS[[#This Row],[TotalAmount]]&gt;1500, 0.15,
   FACT_ORDERS[[#This Row],[TotalAmount]]&gt;1000, 0.1,
   FACT_ORDERS[[#This Row],[TotalAmount]]&gt;500, 0.05,
   TRUE, 0
)</f>
        <v>0</v>
      </c>
      <c r="P3901" s="28">
        <f xml:space="preserve"> FACT_ORDERS[[#This Row],[TotalAmount]] * (1 - (FACT_ORDERS[[#This Row],[ClientDiscount]] + FACT_ORDERS[[#This Row],[OrderDiscount]]) )</f>
        <v>130</v>
      </c>
      <c r="Q3901" s="28">
        <f>FACT_ORDERS[[#This Row],[TotalAmountWithDiscount]]+FACT_ORDERS[[#This Row],[DeliveryCost]]</f>
        <v>145</v>
      </c>
      <c r="R3901" s="35">
        <v>44282</v>
      </c>
      <c r="S3901" s="35" t="str">
        <f>IF(NETWORKDAYS(FACT_ORDERS[[#This Row],[Order-Date]], FACT_ORDERS[[#This Row],[ArrivalDate ]]) &gt; 10, "Late", "On Time")</f>
        <v>On Time</v>
      </c>
    </row>
    <row r="3902" spans="1:19" x14ac:dyDescent="0.3">
      <c r="A3902" s="12">
        <v>8900</v>
      </c>
      <c r="B3902" s="12">
        <v>205</v>
      </c>
      <c r="C3902" s="12">
        <v>10391</v>
      </c>
      <c r="D3902" s="12">
        <v>3901</v>
      </c>
      <c r="E3902" s="12" t="s">
        <v>244</v>
      </c>
      <c r="F3902" s="13">
        <v>44273</v>
      </c>
      <c r="G3902" s="26" t="s">
        <v>14166</v>
      </c>
      <c r="H3902" s="12">
        <v>17</v>
      </c>
      <c r="I3902" s="28">
        <f>VLOOKUP(B:B,DIM_PRODUCTS!A:F,5,FALSE)</f>
        <v>11</v>
      </c>
      <c r="J3902" s="28">
        <f>FACT_ORDERS[[#This Row],[ProductPrice]]*FACT_ORDERS[[#This Row],[Quantity]]</f>
        <v>187</v>
      </c>
      <c r="K3902" s="12" t="str">
        <f>VLOOKUP(C:C,DIM_CUSTOMERS!A:G,7,FALSE)</f>
        <v>Mexico</v>
      </c>
      <c r="L3902" s="30" cm="1">
        <f t="array" ref="L3902">_xlfn.IFS(
    AND(FACT_ORDERS[[#This Row],[DeliveryMehtod]]="shippment",FACT_ORDERS[[#This Row],[TotalAmount]]&gt;=200), 0,
    AND(FACT_ORDERS[[#This Row],[DeliveryMehtod]]="pickup"), 15,
    AND(FACT_ORDERS[[#This Row],[DeliveryMehtod]]="shippment",FACT_ORDERS[[#This Row],[TotalAmount]]&lt;200), 35
)</f>
        <v>35</v>
      </c>
      <c r="M3902" s="12" t="str" cm="1">
        <f t="array" ref="M3902">_xlfn.IFS(
    SUMIFS(FACT_ORDERS[TotalAmount], FACT_ORDERS[WD_CUSTOMERS],FACT_ORDERS[[#This Row],[WD_CUSTOMERS]])&gt;=15000, "VIP",
    SUMIFS(FACT_ORDERS[TotalAmount], FACT_ORDERS[WD_CUSTOMERS],FACT_ORDERS[[#This Row],[WD_CUSTOMERS]])&gt;=8000, "Premium",
    TRUE, "Regular"
)</f>
        <v>Regular</v>
      </c>
      <c r="N3902" s="32" cm="1">
        <f t="array" ref="N3902">_xlfn.IFS(
   FACT_ORDERS[[#This Row],[TypeOfClient]]="VIP", 0.2,
   FACT_ORDERS[[#This Row],[TypeOfClient]]="Premium", 0.1,
   TRUE, 0
)</f>
        <v>0</v>
      </c>
      <c r="O3902" s="31" cm="1">
        <f t="array" ref="O3902">_xlfn.IFS(
   FACT_ORDERS[[#This Row],[TotalAmount]]&gt;1500, 0.15,
   FACT_ORDERS[[#This Row],[TotalAmount]]&gt;1000, 0.1,
   FACT_ORDERS[[#This Row],[TotalAmount]]&gt;500, 0.05,
   TRUE, 0
)</f>
        <v>0</v>
      </c>
      <c r="P3902" s="28">
        <f xml:space="preserve"> FACT_ORDERS[[#This Row],[TotalAmount]] * (1 - (FACT_ORDERS[[#This Row],[ClientDiscount]] + FACT_ORDERS[[#This Row],[OrderDiscount]]) )</f>
        <v>187</v>
      </c>
      <c r="Q3902" s="28">
        <f>FACT_ORDERS[[#This Row],[TotalAmountWithDiscount]]+FACT_ORDERS[[#This Row],[DeliveryCost]]</f>
        <v>222</v>
      </c>
      <c r="R3902" s="35">
        <v>44281</v>
      </c>
      <c r="S3902" s="35" t="str">
        <f>IF(NETWORKDAYS(FACT_ORDERS[[#This Row],[Order-Date]], FACT_ORDERS[[#This Row],[ArrivalDate ]]) &gt; 10, "Late", "On Time")</f>
        <v>On Time</v>
      </c>
    </row>
    <row r="3903" spans="1:19" x14ac:dyDescent="0.3">
      <c r="A3903" s="12">
        <v>8901</v>
      </c>
      <c r="B3903" s="12">
        <v>265</v>
      </c>
      <c r="C3903" s="12">
        <v>10391</v>
      </c>
      <c r="D3903" s="12">
        <v>3902</v>
      </c>
      <c r="E3903" s="12" t="s">
        <v>244</v>
      </c>
      <c r="F3903" s="13">
        <v>44273</v>
      </c>
      <c r="G3903" s="26" t="s">
        <v>14167</v>
      </c>
      <c r="H3903" s="12">
        <v>21</v>
      </c>
      <c r="I3903" s="28">
        <f>VLOOKUP(B:B,DIM_PRODUCTS!A:F,5,FALSE)</f>
        <v>13</v>
      </c>
      <c r="J3903" s="28">
        <f>FACT_ORDERS[[#This Row],[ProductPrice]]*FACT_ORDERS[[#This Row],[Quantity]]</f>
        <v>273</v>
      </c>
      <c r="K3903" s="12" t="str">
        <f>VLOOKUP(C:C,DIM_CUSTOMERS!A:G,7,FALSE)</f>
        <v>Mexico</v>
      </c>
      <c r="L3903" s="30" cm="1">
        <f t="array" ref="L3903">_xlfn.IFS(
    AND(FACT_ORDERS[[#This Row],[DeliveryMehtod]]="shippment",FACT_ORDERS[[#This Row],[TotalAmount]]&gt;=200), 0,
    AND(FACT_ORDERS[[#This Row],[DeliveryMehtod]]="pickup"), 15,
    AND(FACT_ORDERS[[#This Row],[DeliveryMehtod]]="shippment",FACT_ORDERS[[#This Row],[TotalAmount]]&lt;200), 35
)</f>
        <v>0</v>
      </c>
      <c r="M3903" s="12" t="str" cm="1">
        <f t="array" ref="M3903">_xlfn.IFS(
    SUMIFS(FACT_ORDERS[TotalAmount], FACT_ORDERS[WD_CUSTOMERS],FACT_ORDERS[[#This Row],[WD_CUSTOMERS]])&gt;=15000, "VIP",
    SUMIFS(FACT_ORDERS[TotalAmount], FACT_ORDERS[WD_CUSTOMERS],FACT_ORDERS[[#This Row],[WD_CUSTOMERS]])&gt;=8000, "Premium",
    TRUE, "Regular"
)</f>
        <v>Regular</v>
      </c>
      <c r="N3903" s="32" cm="1">
        <f t="array" ref="N3903">_xlfn.IFS(
   FACT_ORDERS[[#This Row],[TypeOfClient]]="VIP", 0.2,
   FACT_ORDERS[[#This Row],[TypeOfClient]]="Premium", 0.1,
   TRUE, 0
)</f>
        <v>0</v>
      </c>
      <c r="O3903" s="31" cm="1">
        <f t="array" ref="O3903">_xlfn.IFS(
   FACT_ORDERS[[#This Row],[TotalAmount]]&gt;1500, 0.15,
   FACT_ORDERS[[#This Row],[TotalAmount]]&gt;1000, 0.1,
   FACT_ORDERS[[#This Row],[TotalAmount]]&gt;500, 0.05,
   TRUE, 0
)</f>
        <v>0</v>
      </c>
      <c r="P3903" s="28">
        <f xml:space="preserve"> FACT_ORDERS[[#This Row],[TotalAmount]] * (1 - (FACT_ORDERS[[#This Row],[ClientDiscount]] + FACT_ORDERS[[#This Row],[OrderDiscount]]) )</f>
        <v>273</v>
      </c>
      <c r="Q3903" s="28">
        <f>FACT_ORDERS[[#This Row],[TotalAmountWithDiscount]]+FACT_ORDERS[[#This Row],[DeliveryCost]]</f>
        <v>273</v>
      </c>
      <c r="R3903" s="35">
        <v>44283</v>
      </c>
      <c r="S3903" s="35" t="str">
        <f>IF(NETWORKDAYS(FACT_ORDERS[[#This Row],[Order-Date]], FACT_ORDERS[[#This Row],[ArrivalDate ]]) &gt; 10, "Late", "On Time")</f>
        <v>On Time</v>
      </c>
    </row>
    <row r="3904" spans="1:19" x14ac:dyDescent="0.3">
      <c r="A3904" s="12">
        <v>8902</v>
      </c>
      <c r="B3904" s="12">
        <v>293</v>
      </c>
      <c r="C3904" s="12">
        <v>10763</v>
      </c>
      <c r="D3904" s="12">
        <v>3903</v>
      </c>
      <c r="E3904" s="12" t="s">
        <v>244</v>
      </c>
      <c r="F3904" s="13">
        <v>45523</v>
      </c>
      <c r="G3904" s="26" t="s">
        <v>11567</v>
      </c>
      <c r="H3904" s="12">
        <v>14</v>
      </c>
      <c r="I3904" s="28">
        <f>VLOOKUP(B:B,DIM_PRODUCTS!A:F,5,FALSE)</f>
        <v>11</v>
      </c>
      <c r="J3904" s="28">
        <f>FACT_ORDERS[[#This Row],[ProductPrice]]*FACT_ORDERS[[#This Row],[Quantity]]</f>
        <v>154</v>
      </c>
      <c r="K3904" s="12" t="str">
        <f>VLOOKUP(C:C,DIM_CUSTOMERS!A:G,7,FALSE)</f>
        <v>Germany</v>
      </c>
      <c r="L3904" s="30" cm="1">
        <f t="array" ref="L3904">_xlfn.IFS(
    AND(FACT_ORDERS[[#This Row],[DeliveryMehtod]]="shippment",FACT_ORDERS[[#This Row],[TotalAmount]]&gt;=200), 0,
    AND(FACT_ORDERS[[#This Row],[DeliveryMehtod]]="pickup"), 15,
    AND(FACT_ORDERS[[#This Row],[DeliveryMehtod]]="shippment",FACT_ORDERS[[#This Row],[TotalAmount]]&lt;200), 35
)</f>
        <v>35</v>
      </c>
      <c r="M3904" s="12" t="str" cm="1">
        <f t="array" ref="M3904">_xlfn.IFS(
    SUMIFS(FACT_ORDERS[TotalAmount], FACT_ORDERS[WD_CUSTOMERS],FACT_ORDERS[[#This Row],[WD_CUSTOMERS]])&gt;=15000, "VIP",
    SUMIFS(FACT_ORDERS[TotalAmount], FACT_ORDERS[WD_CUSTOMERS],FACT_ORDERS[[#This Row],[WD_CUSTOMERS]])&gt;=8000, "Premium",
    TRUE, "Regular"
)</f>
        <v>Regular</v>
      </c>
      <c r="N3904" s="32" cm="1">
        <f t="array" ref="N3904">_xlfn.IFS(
   FACT_ORDERS[[#This Row],[TypeOfClient]]="VIP", 0.2,
   FACT_ORDERS[[#This Row],[TypeOfClient]]="Premium", 0.1,
   TRUE, 0
)</f>
        <v>0</v>
      </c>
      <c r="O3904" s="31" cm="1">
        <f t="array" ref="O3904">_xlfn.IFS(
   FACT_ORDERS[[#This Row],[TotalAmount]]&gt;1500, 0.15,
   FACT_ORDERS[[#This Row],[TotalAmount]]&gt;1000, 0.1,
   FACT_ORDERS[[#This Row],[TotalAmount]]&gt;500, 0.05,
   TRUE, 0
)</f>
        <v>0</v>
      </c>
      <c r="P3904" s="28">
        <f xml:space="preserve"> FACT_ORDERS[[#This Row],[TotalAmount]] * (1 - (FACT_ORDERS[[#This Row],[ClientDiscount]] + FACT_ORDERS[[#This Row],[OrderDiscount]]) )</f>
        <v>154</v>
      </c>
      <c r="Q3904" s="28">
        <f>FACT_ORDERS[[#This Row],[TotalAmountWithDiscount]]+FACT_ORDERS[[#This Row],[DeliveryCost]]</f>
        <v>189</v>
      </c>
      <c r="R3904" s="35">
        <v>45530</v>
      </c>
      <c r="S3904" s="35" t="str">
        <f>IF(NETWORKDAYS(FACT_ORDERS[[#This Row],[Order-Date]], FACT_ORDERS[[#This Row],[ArrivalDate ]]) &gt; 10, "Late", "On Time")</f>
        <v>On Time</v>
      </c>
    </row>
    <row r="3905" spans="1:19" x14ac:dyDescent="0.3">
      <c r="A3905" s="12">
        <v>8903</v>
      </c>
      <c r="B3905" s="12">
        <v>293</v>
      </c>
      <c r="C3905" s="12">
        <v>10763</v>
      </c>
      <c r="D3905" s="12">
        <v>3904</v>
      </c>
      <c r="E3905" s="12" t="s">
        <v>243</v>
      </c>
      <c r="F3905" s="13">
        <v>45498</v>
      </c>
      <c r="G3905" s="26" t="s">
        <v>14168</v>
      </c>
      <c r="H3905" s="12">
        <v>13</v>
      </c>
      <c r="I3905" s="28">
        <f>VLOOKUP(B:B,DIM_PRODUCTS!A:F,5,FALSE)</f>
        <v>11</v>
      </c>
      <c r="J3905" s="28">
        <f>FACT_ORDERS[[#This Row],[ProductPrice]]*FACT_ORDERS[[#This Row],[Quantity]]</f>
        <v>143</v>
      </c>
      <c r="K3905" s="12" t="str">
        <f>VLOOKUP(C:C,DIM_CUSTOMERS!A:G,7,FALSE)</f>
        <v>Germany</v>
      </c>
      <c r="L3905" s="30" cm="1">
        <f t="array" ref="L3905">_xlfn.IFS(
    AND(FACT_ORDERS[[#This Row],[DeliveryMehtod]]="shippment",FACT_ORDERS[[#This Row],[TotalAmount]]&gt;=200), 0,
    AND(FACT_ORDERS[[#This Row],[DeliveryMehtod]]="pickup"), 15,
    AND(FACT_ORDERS[[#This Row],[DeliveryMehtod]]="shippment",FACT_ORDERS[[#This Row],[TotalAmount]]&lt;200), 35
)</f>
        <v>15</v>
      </c>
      <c r="M3905" s="12" t="str" cm="1">
        <f t="array" ref="M3905">_xlfn.IFS(
    SUMIFS(FACT_ORDERS[TotalAmount], FACT_ORDERS[WD_CUSTOMERS],FACT_ORDERS[[#This Row],[WD_CUSTOMERS]])&gt;=15000, "VIP",
    SUMIFS(FACT_ORDERS[TotalAmount], FACT_ORDERS[WD_CUSTOMERS],FACT_ORDERS[[#This Row],[WD_CUSTOMERS]])&gt;=8000, "Premium",
    TRUE, "Regular"
)</f>
        <v>Regular</v>
      </c>
      <c r="N3905" s="32" cm="1">
        <f t="array" ref="N3905">_xlfn.IFS(
   FACT_ORDERS[[#This Row],[TypeOfClient]]="VIP", 0.2,
   FACT_ORDERS[[#This Row],[TypeOfClient]]="Premium", 0.1,
   TRUE, 0
)</f>
        <v>0</v>
      </c>
      <c r="O3905" s="31" cm="1">
        <f t="array" ref="O3905">_xlfn.IFS(
   FACT_ORDERS[[#This Row],[TotalAmount]]&gt;1500, 0.15,
   FACT_ORDERS[[#This Row],[TotalAmount]]&gt;1000, 0.1,
   FACT_ORDERS[[#This Row],[TotalAmount]]&gt;500, 0.05,
   TRUE, 0
)</f>
        <v>0</v>
      </c>
      <c r="P3905" s="28">
        <f xml:space="preserve"> FACT_ORDERS[[#This Row],[TotalAmount]] * (1 - (FACT_ORDERS[[#This Row],[ClientDiscount]] + FACT_ORDERS[[#This Row],[OrderDiscount]]) )</f>
        <v>143</v>
      </c>
      <c r="Q3905" s="28">
        <f>FACT_ORDERS[[#This Row],[TotalAmountWithDiscount]]+FACT_ORDERS[[#This Row],[DeliveryCost]]</f>
        <v>158</v>
      </c>
      <c r="R3905" s="35">
        <v>45505</v>
      </c>
      <c r="S3905" s="35" t="str">
        <f>IF(NETWORKDAYS(FACT_ORDERS[[#This Row],[Order-Date]], FACT_ORDERS[[#This Row],[ArrivalDate ]]) &gt; 10, "Late", "On Time")</f>
        <v>On Time</v>
      </c>
    </row>
    <row r="3906" spans="1:19" x14ac:dyDescent="0.3">
      <c r="A3906" s="12">
        <v>8904</v>
      </c>
      <c r="B3906" s="12">
        <v>293</v>
      </c>
      <c r="C3906" s="12">
        <v>10763</v>
      </c>
      <c r="D3906" s="12">
        <v>3905</v>
      </c>
      <c r="E3906" s="12" t="s">
        <v>243</v>
      </c>
      <c r="F3906" s="13">
        <v>45504</v>
      </c>
      <c r="G3906" s="26" t="s">
        <v>14169</v>
      </c>
      <c r="H3906" s="12">
        <v>15</v>
      </c>
      <c r="I3906" s="28">
        <f>VLOOKUP(B:B,DIM_PRODUCTS!A:F,5,FALSE)</f>
        <v>11</v>
      </c>
      <c r="J3906" s="28">
        <f>FACT_ORDERS[[#This Row],[ProductPrice]]*FACT_ORDERS[[#This Row],[Quantity]]</f>
        <v>165</v>
      </c>
      <c r="K3906" s="12" t="str">
        <f>VLOOKUP(C:C,DIM_CUSTOMERS!A:G,7,FALSE)</f>
        <v>Germany</v>
      </c>
      <c r="L3906" s="30" cm="1">
        <f t="array" ref="L3906">_xlfn.IFS(
    AND(FACT_ORDERS[[#This Row],[DeliveryMehtod]]="shippment",FACT_ORDERS[[#This Row],[TotalAmount]]&gt;=200), 0,
    AND(FACT_ORDERS[[#This Row],[DeliveryMehtod]]="pickup"), 15,
    AND(FACT_ORDERS[[#This Row],[DeliveryMehtod]]="shippment",FACT_ORDERS[[#This Row],[TotalAmount]]&lt;200), 35
)</f>
        <v>15</v>
      </c>
      <c r="M3906" s="12" t="str" cm="1">
        <f t="array" ref="M3906">_xlfn.IFS(
    SUMIFS(FACT_ORDERS[TotalAmount], FACT_ORDERS[WD_CUSTOMERS],FACT_ORDERS[[#This Row],[WD_CUSTOMERS]])&gt;=15000, "VIP",
    SUMIFS(FACT_ORDERS[TotalAmount], FACT_ORDERS[WD_CUSTOMERS],FACT_ORDERS[[#This Row],[WD_CUSTOMERS]])&gt;=8000, "Premium",
    TRUE, "Regular"
)</f>
        <v>Regular</v>
      </c>
      <c r="N3906" s="32" cm="1">
        <f t="array" ref="N3906">_xlfn.IFS(
   FACT_ORDERS[[#This Row],[TypeOfClient]]="VIP", 0.2,
   FACT_ORDERS[[#This Row],[TypeOfClient]]="Premium", 0.1,
   TRUE, 0
)</f>
        <v>0</v>
      </c>
      <c r="O3906" s="31" cm="1">
        <f t="array" ref="O3906">_xlfn.IFS(
   FACT_ORDERS[[#This Row],[TotalAmount]]&gt;1500, 0.15,
   FACT_ORDERS[[#This Row],[TotalAmount]]&gt;1000, 0.1,
   FACT_ORDERS[[#This Row],[TotalAmount]]&gt;500, 0.05,
   TRUE, 0
)</f>
        <v>0</v>
      </c>
      <c r="P3906" s="28">
        <f xml:space="preserve"> FACT_ORDERS[[#This Row],[TotalAmount]] * (1 - (FACT_ORDERS[[#This Row],[ClientDiscount]] + FACT_ORDERS[[#This Row],[OrderDiscount]]) )</f>
        <v>165</v>
      </c>
      <c r="Q3906" s="28">
        <f>FACT_ORDERS[[#This Row],[TotalAmountWithDiscount]]+FACT_ORDERS[[#This Row],[DeliveryCost]]</f>
        <v>180</v>
      </c>
      <c r="R3906" s="35">
        <v>45511</v>
      </c>
      <c r="S3906" s="35" t="str">
        <f>IF(NETWORKDAYS(FACT_ORDERS[[#This Row],[Order-Date]], FACT_ORDERS[[#This Row],[ArrivalDate ]]) &gt; 10, "Late", "On Time")</f>
        <v>On Time</v>
      </c>
    </row>
    <row r="3907" spans="1:19" x14ac:dyDescent="0.3">
      <c r="A3907" s="12">
        <v>8905</v>
      </c>
      <c r="B3907" s="12">
        <v>294</v>
      </c>
      <c r="C3907" s="12">
        <v>10515</v>
      </c>
      <c r="D3907" s="12">
        <v>3906</v>
      </c>
      <c r="E3907" s="12" t="s">
        <v>243</v>
      </c>
      <c r="F3907" s="13">
        <v>45443</v>
      </c>
      <c r="G3907" s="26" t="s">
        <v>14170</v>
      </c>
      <c r="H3907" s="12">
        <v>13</v>
      </c>
      <c r="I3907" s="28">
        <f>VLOOKUP(B:B,DIM_PRODUCTS!A:F,5,FALSE)</f>
        <v>8</v>
      </c>
      <c r="J3907" s="28">
        <f>FACT_ORDERS[[#This Row],[ProductPrice]]*FACT_ORDERS[[#This Row],[Quantity]]</f>
        <v>104</v>
      </c>
      <c r="K3907" s="12" t="str">
        <f>VLOOKUP(C:C,DIM_CUSTOMERS!A:G,7,FALSE)</f>
        <v>South Korea</v>
      </c>
      <c r="L3907" s="30" cm="1">
        <f t="array" ref="L3907">_xlfn.IFS(
    AND(FACT_ORDERS[[#This Row],[DeliveryMehtod]]="shippment",FACT_ORDERS[[#This Row],[TotalAmount]]&gt;=200), 0,
    AND(FACT_ORDERS[[#This Row],[DeliveryMehtod]]="pickup"), 15,
    AND(FACT_ORDERS[[#This Row],[DeliveryMehtod]]="shippment",FACT_ORDERS[[#This Row],[TotalAmount]]&lt;200), 35
)</f>
        <v>15</v>
      </c>
      <c r="M3907" s="12" t="str" cm="1">
        <f t="array" ref="M3907">_xlfn.IFS(
    SUMIFS(FACT_ORDERS[TotalAmount], FACT_ORDERS[WD_CUSTOMERS],FACT_ORDERS[[#This Row],[WD_CUSTOMERS]])&gt;=15000, "VIP",
    SUMIFS(FACT_ORDERS[TotalAmount], FACT_ORDERS[WD_CUSTOMERS],FACT_ORDERS[[#This Row],[WD_CUSTOMERS]])&gt;=8000, "Premium",
    TRUE, "Regular"
)</f>
        <v>Regular</v>
      </c>
      <c r="N3907" s="32" cm="1">
        <f t="array" ref="N3907">_xlfn.IFS(
   FACT_ORDERS[[#This Row],[TypeOfClient]]="VIP", 0.2,
   FACT_ORDERS[[#This Row],[TypeOfClient]]="Premium", 0.1,
   TRUE, 0
)</f>
        <v>0</v>
      </c>
      <c r="O3907" s="31" cm="1">
        <f t="array" ref="O3907">_xlfn.IFS(
   FACT_ORDERS[[#This Row],[TotalAmount]]&gt;1500, 0.15,
   FACT_ORDERS[[#This Row],[TotalAmount]]&gt;1000, 0.1,
   FACT_ORDERS[[#This Row],[TotalAmount]]&gt;500, 0.05,
   TRUE, 0
)</f>
        <v>0</v>
      </c>
      <c r="P3907" s="28">
        <f xml:space="preserve"> FACT_ORDERS[[#This Row],[TotalAmount]] * (1 - (FACT_ORDERS[[#This Row],[ClientDiscount]] + FACT_ORDERS[[#This Row],[OrderDiscount]]) )</f>
        <v>104</v>
      </c>
      <c r="Q3907" s="28">
        <f>FACT_ORDERS[[#This Row],[TotalAmountWithDiscount]]+FACT_ORDERS[[#This Row],[DeliveryCost]]</f>
        <v>119</v>
      </c>
      <c r="R3907" s="35">
        <v>45453</v>
      </c>
      <c r="S3907" s="35" t="str">
        <f>IF(NETWORKDAYS(FACT_ORDERS[[#This Row],[Order-Date]], FACT_ORDERS[[#This Row],[ArrivalDate ]]) &gt; 10, "Late", "On Time")</f>
        <v>On Time</v>
      </c>
    </row>
    <row r="3908" spans="1:19" x14ac:dyDescent="0.3">
      <c r="A3908" s="12">
        <v>8906</v>
      </c>
      <c r="B3908" s="12">
        <v>270</v>
      </c>
      <c r="C3908" s="12">
        <v>10515</v>
      </c>
      <c r="D3908" s="12">
        <v>3907</v>
      </c>
      <c r="E3908" s="12" t="s">
        <v>244</v>
      </c>
      <c r="F3908" s="13">
        <v>45443</v>
      </c>
      <c r="G3908" s="26" t="s">
        <v>14171</v>
      </c>
      <c r="H3908" s="12">
        <v>29</v>
      </c>
      <c r="I3908" s="28">
        <f>VLOOKUP(B:B,DIM_PRODUCTS!A:F,5,FALSE)</f>
        <v>20</v>
      </c>
      <c r="J3908" s="28">
        <f>FACT_ORDERS[[#This Row],[ProductPrice]]*FACT_ORDERS[[#This Row],[Quantity]]</f>
        <v>580</v>
      </c>
      <c r="K3908" s="12" t="str">
        <f>VLOOKUP(C:C,DIM_CUSTOMERS!A:G,7,FALSE)</f>
        <v>South Korea</v>
      </c>
      <c r="L3908" s="30" cm="1">
        <f t="array" ref="L3908">_xlfn.IFS(
    AND(FACT_ORDERS[[#This Row],[DeliveryMehtod]]="shippment",FACT_ORDERS[[#This Row],[TotalAmount]]&gt;=200), 0,
    AND(FACT_ORDERS[[#This Row],[DeliveryMehtod]]="pickup"), 15,
    AND(FACT_ORDERS[[#This Row],[DeliveryMehtod]]="shippment",FACT_ORDERS[[#This Row],[TotalAmount]]&lt;200), 35
)</f>
        <v>0</v>
      </c>
      <c r="M3908" s="12" t="str" cm="1">
        <f t="array" ref="M3908">_xlfn.IFS(
    SUMIFS(FACT_ORDERS[TotalAmount], FACT_ORDERS[WD_CUSTOMERS],FACT_ORDERS[[#This Row],[WD_CUSTOMERS]])&gt;=15000, "VIP",
    SUMIFS(FACT_ORDERS[TotalAmount], FACT_ORDERS[WD_CUSTOMERS],FACT_ORDERS[[#This Row],[WD_CUSTOMERS]])&gt;=8000, "Premium",
    TRUE, "Regular"
)</f>
        <v>Regular</v>
      </c>
      <c r="N3908" s="32" cm="1">
        <f t="array" ref="N3908">_xlfn.IFS(
   FACT_ORDERS[[#This Row],[TypeOfClient]]="VIP", 0.2,
   FACT_ORDERS[[#This Row],[TypeOfClient]]="Premium", 0.1,
   TRUE, 0
)</f>
        <v>0</v>
      </c>
      <c r="O3908" s="31" cm="1">
        <f t="array" ref="O3908">_xlfn.IFS(
   FACT_ORDERS[[#This Row],[TotalAmount]]&gt;1500, 0.15,
   FACT_ORDERS[[#This Row],[TotalAmount]]&gt;1000, 0.1,
   FACT_ORDERS[[#This Row],[TotalAmount]]&gt;500, 0.05,
   TRUE, 0
)</f>
        <v>0.05</v>
      </c>
      <c r="P3908" s="28">
        <f xml:space="preserve"> FACT_ORDERS[[#This Row],[TotalAmount]] * (1 - (FACT_ORDERS[[#This Row],[ClientDiscount]] + FACT_ORDERS[[#This Row],[OrderDiscount]]) )</f>
        <v>551</v>
      </c>
      <c r="Q3908" s="28">
        <f>FACT_ORDERS[[#This Row],[TotalAmountWithDiscount]]+FACT_ORDERS[[#This Row],[DeliveryCost]]</f>
        <v>551</v>
      </c>
      <c r="R3908" s="35">
        <v>45451</v>
      </c>
      <c r="S3908" s="35" t="str">
        <f>IF(NETWORKDAYS(FACT_ORDERS[[#This Row],[Order-Date]], FACT_ORDERS[[#This Row],[ArrivalDate ]]) &gt; 10, "Late", "On Time")</f>
        <v>On Time</v>
      </c>
    </row>
    <row r="3909" spans="1:19" x14ac:dyDescent="0.3">
      <c r="A3909" s="12">
        <v>8907</v>
      </c>
      <c r="B3909" s="12">
        <v>294</v>
      </c>
      <c r="C3909" s="12">
        <v>10515</v>
      </c>
      <c r="D3909" s="12">
        <v>3908</v>
      </c>
      <c r="E3909" s="12" t="s">
        <v>244</v>
      </c>
      <c r="F3909" s="13">
        <v>45477</v>
      </c>
      <c r="G3909" s="26" t="s">
        <v>14172</v>
      </c>
      <c r="H3909" s="12">
        <v>11</v>
      </c>
      <c r="I3909" s="28">
        <f>VLOOKUP(B:B,DIM_PRODUCTS!A:F,5,FALSE)</f>
        <v>8</v>
      </c>
      <c r="J3909" s="28">
        <f>FACT_ORDERS[[#This Row],[ProductPrice]]*FACT_ORDERS[[#This Row],[Quantity]]</f>
        <v>88</v>
      </c>
      <c r="K3909" s="12" t="str">
        <f>VLOOKUP(C:C,DIM_CUSTOMERS!A:G,7,FALSE)</f>
        <v>South Korea</v>
      </c>
      <c r="L3909" s="30" cm="1">
        <f t="array" ref="L3909">_xlfn.IFS(
    AND(FACT_ORDERS[[#This Row],[DeliveryMehtod]]="shippment",FACT_ORDERS[[#This Row],[TotalAmount]]&gt;=200), 0,
    AND(FACT_ORDERS[[#This Row],[DeliveryMehtod]]="pickup"), 15,
    AND(FACT_ORDERS[[#This Row],[DeliveryMehtod]]="shippment",FACT_ORDERS[[#This Row],[TotalAmount]]&lt;200), 35
)</f>
        <v>35</v>
      </c>
      <c r="M3909" s="12" t="str" cm="1">
        <f t="array" ref="M3909">_xlfn.IFS(
    SUMIFS(FACT_ORDERS[TotalAmount], FACT_ORDERS[WD_CUSTOMERS],FACT_ORDERS[[#This Row],[WD_CUSTOMERS]])&gt;=15000, "VIP",
    SUMIFS(FACT_ORDERS[TotalAmount], FACT_ORDERS[WD_CUSTOMERS],FACT_ORDERS[[#This Row],[WD_CUSTOMERS]])&gt;=8000, "Premium",
    TRUE, "Regular"
)</f>
        <v>Regular</v>
      </c>
      <c r="N3909" s="32" cm="1">
        <f t="array" ref="N3909">_xlfn.IFS(
   FACT_ORDERS[[#This Row],[TypeOfClient]]="VIP", 0.2,
   FACT_ORDERS[[#This Row],[TypeOfClient]]="Premium", 0.1,
   TRUE, 0
)</f>
        <v>0</v>
      </c>
      <c r="O3909" s="31" cm="1">
        <f t="array" ref="O3909">_xlfn.IFS(
   FACT_ORDERS[[#This Row],[TotalAmount]]&gt;1500, 0.15,
   FACT_ORDERS[[#This Row],[TotalAmount]]&gt;1000, 0.1,
   FACT_ORDERS[[#This Row],[TotalAmount]]&gt;500, 0.05,
   TRUE, 0
)</f>
        <v>0</v>
      </c>
      <c r="P3909" s="28">
        <f xml:space="preserve"> FACT_ORDERS[[#This Row],[TotalAmount]] * (1 - (FACT_ORDERS[[#This Row],[ClientDiscount]] + FACT_ORDERS[[#This Row],[OrderDiscount]]) )</f>
        <v>88</v>
      </c>
      <c r="Q3909" s="28">
        <f>FACT_ORDERS[[#This Row],[TotalAmountWithDiscount]]+FACT_ORDERS[[#This Row],[DeliveryCost]]</f>
        <v>123</v>
      </c>
      <c r="R3909" s="35">
        <v>45487</v>
      </c>
      <c r="S3909" s="35" t="str">
        <f>IF(NETWORKDAYS(FACT_ORDERS[[#This Row],[Order-Date]], FACT_ORDERS[[#This Row],[ArrivalDate ]]) &gt; 10, "Late", "On Time")</f>
        <v>On Time</v>
      </c>
    </row>
    <row r="3910" spans="1:19" x14ac:dyDescent="0.3">
      <c r="A3910" s="12">
        <v>8908</v>
      </c>
      <c r="B3910" s="12">
        <v>270</v>
      </c>
      <c r="C3910" s="12">
        <v>10515</v>
      </c>
      <c r="D3910" s="12">
        <v>3909</v>
      </c>
      <c r="E3910" s="12" t="s">
        <v>243</v>
      </c>
      <c r="F3910" s="13">
        <v>45477</v>
      </c>
      <c r="G3910" s="26" t="s">
        <v>14173</v>
      </c>
      <c r="H3910" s="12">
        <v>24</v>
      </c>
      <c r="I3910" s="28">
        <f>VLOOKUP(B:B,DIM_PRODUCTS!A:F,5,FALSE)</f>
        <v>20</v>
      </c>
      <c r="J3910" s="28">
        <f>FACT_ORDERS[[#This Row],[ProductPrice]]*FACT_ORDERS[[#This Row],[Quantity]]</f>
        <v>480</v>
      </c>
      <c r="K3910" s="12" t="str">
        <f>VLOOKUP(C:C,DIM_CUSTOMERS!A:G,7,FALSE)</f>
        <v>South Korea</v>
      </c>
      <c r="L3910" s="30" cm="1">
        <f t="array" ref="L3910">_xlfn.IFS(
    AND(FACT_ORDERS[[#This Row],[DeliveryMehtod]]="shippment",FACT_ORDERS[[#This Row],[TotalAmount]]&gt;=200), 0,
    AND(FACT_ORDERS[[#This Row],[DeliveryMehtod]]="pickup"), 15,
    AND(FACT_ORDERS[[#This Row],[DeliveryMehtod]]="shippment",FACT_ORDERS[[#This Row],[TotalAmount]]&lt;200), 35
)</f>
        <v>15</v>
      </c>
      <c r="M3910" s="12" t="str" cm="1">
        <f t="array" ref="M3910">_xlfn.IFS(
    SUMIFS(FACT_ORDERS[TotalAmount], FACT_ORDERS[WD_CUSTOMERS],FACT_ORDERS[[#This Row],[WD_CUSTOMERS]])&gt;=15000, "VIP",
    SUMIFS(FACT_ORDERS[TotalAmount], FACT_ORDERS[WD_CUSTOMERS],FACT_ORDERS[[#This Row],[WD_CUSTOMERS]])&gt;=8000, "Premium",
    TRUE, "Regular"
)</f>
        <v>Regular</v>
      </c>
      <c r="N3910" s="32" cm="1">
        <f t="array" ref="N3910">_xlfn.IFS(
   FACT_ORDERS[[#This Row],[TypeOfClient]]="VIP", 0.2,
   FACT_ORDERS[[#This Row],[TypeOfClient]]="Premium", 0.1,
   TRUE, 0
)</f>
        <v>0</v>
      </c>
      <c r="O3910" s="31" cm="1">
        <f t="array" ref="O3910">_xlfn.IFS(
   FACT_ORDERS[[#This Row],[TotalAmount]]&gt;1500, 0.15,
   FACT_ORDERS[[#This Row],[TotalAmount]]&gt;1000, 0.1,
   FACT_ORDERS[[#This Row],[TotalAmount]]&gt;500, 0.05,
   TRUE, 0
)</f>
        <v>0</v>
      </c>
      <c r="P3910" s="28">
        <f xml:space="preserve"> FACT_ORDERS[[#This Row],[TotalAmount]] * (1 - (FACT_ORDERS[[#This Row],[ClientDiscount]] + FACT_ORDERS[[#This Row],[OrderDiscount]]) )</f>
        <v>480</v>
      </c>
      <c r="Q3910" s="28">
        <f>FACT_ORDERS[[#This Row],[TotalAmountWithDiscount]]+FACT_ORDERS[[#This Row],[DeliveryCost]]</f>
        <v>495</v>
      </c>
      <c r="R3910" s="35">
        <v>45484</v>
      </c>
      <c r="S3910" s="35" t="str">
        <f>IF(NETWORKDAYS(FACT_ORDERS[[#This Row],[Order-Date]], FACT_ORDERS[[#This Row],[ArrivalDate ]]) &gt; 10, "Late", "On Time")</f>
        <v>On Time</v>
      </c>
    </row>
    <row r="3911" spans="1:19" x14ac:dyDescent="0.3">
      <c r="A3911" s="12">
        <v>8909</v>
      </c>
      <c r="B3911" s="12">
        <v>294</v>
      </c>
      <c r="C3911" s="12">
        <v>10515</v>
      </c>
      <c r="D3911" s="12">
        <v>3910</v>
      </c>
      <c r="E3911" s="12" t="s">
        <v>244</v>
      </c>
      <c r="F3911" s="13">
        <v>45421</v>
      </c>
      <c r="G3911" s="26" t="s">
        <v>14174</v>
      </c>
      <c r="H3911" s="12">
        <v>13</v>
      </c>
      <c r="I3911" s="28">
        <f>VLOOKUP(B:B,DIM_PRODUCTS!A:F,5,FALSE)</f>
        <v>8</v>
      </c>
      <c r="J3911" s="28">
        <f>FACT_ORDERS[[#This Row],[ProductPrice]]*FACT_ORDERS[[#This Row],[Quantity]]</f>
        <v>104</v>
      </c>
      <c r="K3911" s="12" t="str">
        <f>VLOOKUP(C:C,DIM_CUSTOMERS!A:G,7,FALSE)</f>
        <v>South Korea</v>
      </c>
      <c r="L3911" s="30" cm="1">
        <f t="array" ref="L3911">_xlfn.IFS(
    AND(FACT_ORDERS[[#This Row],[DeliveryMehtod]]="shippment",FACT_ORDERS[[#This Row],[TotalAmount]]&gt;=200), 0,
    AND(FACT_ORDERS[[#This Row],[DeliveryMehtod]]="pickup"), 15,
    AND(FACT_ORDERS[[#This Row],[DeliveryMehtod]]="shippment",FACT_ORDERS[[#This Row],[TotalAmount]]&lt;200), 35
)</f>
        <v>35</v>
      </c>
      <c r="M3911" s="12" t="str" cm="1">
        <f t="array" ref="M3911">_xlfn.IFS(
    SUMIFS(FACT_ORDERS[TotalAmount], FACT_ORDERS[WD_CUSTOMERS],FACT_ORDERS[[#This Row],[WD_CUSTOMERS]])&gt;=15000, "VIP",
    SUMIFS(FACT_ORDERS[TotalAmount], FACT_ORDERS[WD_CUSTOMERS],FACT_ORDERS[[#This Row],[WD_CUSTOMERS]])&gt;=8000, "Premium",
    TRUE, "Regular"
)</f>
        <v>Regular</v>
      </c>
      <c r="N3911" s="32" cm="1">
        <f t="array" ref="N3911">_xlfn.IFS(
   FACT_ORDERS[[#This Row],[TypeOfClient]]="VIP", 0.2,
   FACT_ORDERS[[#This Row],[TypeOfClient]]="Premium", 0.1,
   TRUE, 0
)</f>
        <v>0</v>
      </c>
      <c r="O3911" s="31" cm="1">
        <f t="array" ref="O3911">_xlfn.IFS(
   FACT_ORDERS[[#This Row],[TotalAmount]]&gt;1500, 0.15,
   FACT_ORDERS[[#This Row],[TotalAmount]]&gt;1000, 0.1,
   FACT_ORDERS[[#This Row],[TotalAmount]]&gt;500, 0.05,
   TRUE, 0
)</f>
        <v>0</v>
      </c>
      <c r="P3911" s="28">
        <f xml:space="preserve"> FACT_ORDERS[[#This Row],[TotalAmount]] * (1 - (FACT_ORDERS[[#This Row],[ClientDiscount]] + FACT_ORDERS[[#This Row],[OrderDiscount]]) )</f>
        <v>104</v>
      </c>
      <c r="Q3911" s="28">
        <f>FACT_ORDERS[[#This Row],[TotalAmountWithDiscount]]+FACT_ORDERS[[#This Row],[DeliveryCost]]</f>
        <v>139</v>
      </c>
      <c r="R3911" s="35">
        <v>45431</v>
      </c>
      <c r="S3911" s="35" t="str">
        <f>IF(NETWORKDAYS(FACT_ORDERS[[#This Row],[Order-Date]], FACT_ORDERS[[#This Row],[ArrivalDate ]]) &gt; 10, "Late", "On Time")</f>
        <v>On Time</v>
      </c>
    </row>
    <row r="3912" spans="1:19" x14ac:dyDescent="0.3">
      <c r="A3912" s="12">
        <v>8910</v>
      </c>
      <c r="B3912" s="12">
        <v>270</v>
      </c>
      <c r="C3912" s="12">
        <v>10515</v>
      </c>
      <c r="D3912" s="12">
        <v>3911</v>
      </c>
      <c r="E3912" s="12" t="s">
        <v>243</v>
      </c>
      <c r="F3912" s="13">
        <v>45421</v>
      </c>
      <c r="G3912" s="26" t="s">
        <v>14175</v>
      </c>
      <c r="H3912" s="12">
        <v>17</v>
      </c>
      <c r="I3912" s="28">
        <f>VLOOKUP(B:B,DIM_PRODUCTS!A:F,5,FALSE)</f>
        <v>20</v>
      </c>
      <c r="J3912" s="28">
        <f>FACT_ORDERS[[#This Row],[ProductPrice]]*FACT_ORDERS[[#This Row],[Quantity]]</f>
        <v>340</v>
      </c>
      <c r="K3912" s="12" t="str">
        <f>VLOOKUP(C:C,DIM_CUSTOMERS!A:G,7,FALSE)</f>
        <v>South Korea</v>
      </c>
      <c r="L3912" s="30" cm="1">
        <f t="array" ref="L3912">_xlfn.IFS(
    AND(FACT_ORDERS[[#This Row],[DeliveryMehtod]]="shippment",FACT_ORDERS[[#This Row],[TotalAmount]]&gt;=200), 0,
    AND(FACT_ORDERS[[#This Row],[DeliveryMehtod]]="pickup"), 15,
    AND(FACT_ORDERS[[#This Row],[DeliveryMehtod]]="shippment",FACT_ORDERS[[#This Row],[TotalAmount]]&lt;200), 35
)</f>
        <v>15</v>
      </c>
      <c r="M3912" s="12" t="str" cm="1">
        <f t="array" ref="M3912">_xlfn.IFS(
    SUMIFS(FACT_ORDERS[TotalAmount], FACT_ORDERS[WD_CUSTOMERS],FACT_ORDERS[[#This Row],[WD_CUSTOMERS]])&gt;=15000, "VIP",
    SUMIFS(FACT_ORDERS[TotalAmount], FACT_ORDERS[WD_CUSTOMERS],FACT_ORDERS[[#This Row],[WD_CUSTOMERS]])&gt;=8000, "Premium",
    TRUE, "Regular"
)</f>
        <v>Regular</v>
      </c>
      <c r="N3912" s="32" cm="1">
        <f t="array" ref="N3912">_xlfn.IFS(
   FACT_ORDERS[[#This Row],[TypeOfClient]]="VIP", 0.2,
   FACT_ORDERS[[#This Row],[TypeOfClient]]="Premium", 0.1,
   TRUE, 0
)</f>
        <v>0</v>
      </c>
      <c r="O3912" s="31" cm="1">
        <f t="array" ref="O3912">_xlfn.IFS(
   FACT_ORDERS[[#This Row],[TotalAmount]]&gt;1500, 0.15,
   FACT_ORDERS[[#This Row],[TotalAmount]]&gt;1000, 0.1,
   FACT_ORDERS[[#This Row],[TotalAmount]]&gt;500, 0.05,
   TRUE, 0
)</f>
        <v>0</v>
      </c>
      <c r="P3912" s="28">
        <f xml:space="preserve"> FACT_ORDERS[[#This Row],[TotalAmount]] * (1 - (FACT_ORDERS[[#This Row],[ClientDiscount]] + FACT_ORDERS[[#This Row],[OrderDiscount]]) )</f>
        <v>340</v>
      </c>
      <c r="Q3912" s="28">
        <f>FACT_ORDERS[[#This Row],[TotalAmountWithDiscount]]+FACT_ORDERS[[#This Row],[DeliveryCost]]</f>
        <v>355</v>
      </c>
      <c r="R3912" s="35">
        <v>45431</v>
      </c>
      <c r="S3912" s="35" t="str">
        <f>IF(NETWORKDAYS(FACT_ORDERS[[#This Row],[Order-Date]], FACT_ORDERS[[#This Row],[ArrivalDate ]]) &gt; 10, "Late", "On Time")</f>
        <v>On Time</v>
      </c>
    </row>
    <row r="3913" spans="1:19" x14ac:dyDescent="0.3">
      <c r="A3913" s="12">
        <v>8911</v>
      </c>
      <c r="B3913" s="12">
        <v>294</v>
      </c>
      <c r="C3913" s="12">
        <v>10515</v>
      </c>
      <c r="D3913" s="12">
        <v>3912</v>
      </c>
      <c r="E3913" s="12" t="s">
        <v>243</v>
      </c>
      <c r="F3913" s="13">
        <v>45425</v>
      </c>
      <c r="G3913" s="26" t="s">
        <v>14176</v>
      </c>
      <c r="H3913" s="12">
        <v>19</v>
      </c>
      <c r="I3913" s="28">
        <f>VLOOKUP(B:B,DIM_PRODUCTS!A:F,5,FALSE)</f>
        <v>8</v>
      </c>
      <c r="J3913" s="28">
        <f>FACT_ORDERS[[#This Row],[ProductPrice]]*FACT_ORDERS[[#This Row],[Quantity]]</f>
        <v>152</v>
      </c>
      <c r="K3913" s="12" t="str">
        <f>VLOOKUP(C:C,DIM_CUSTOMERS!A:G,7,FALSE)</f>
        <v>South Korea</v>
      </c>
      <c r="L3913" s="30" cm="1">
        <f t="array" ref="L3913">_xlfn.IFS(
    AND(FACT_ORDERS[[#This Row],[DeliveryMehtod]]="shippment",FACT_ORDERS[[#This Row],[TotalAmount]]&gt;=200), 0,
    AND(FACT_ORDERS[[#This Row],[DeliveryMehtod]]="pickup"), 15,
    AND(FACT_ORDERS[[#This Row],[DeliveryMehtod]]="shippment",FACT_ORDERS[[#This Row],[TotalAmount]]&lt;200), 35
)</f>
        <v>15</v>
      </c>
      <c r="M3913" s="12" t="str" cm="1">
        <f t="array" ref="M3913">_xlfn.IFS(
    SUMIFS(FACT_ORDERS[TotalAmount], FACT_ORDERS[WD_CUSTOMERS],FACT_ORDERS[[#This Row],[WD_CUSTOMERS]])&gt;=15000, "VIP",
    SUMIFS(FACT_ORDERS[TotalAmount], FACT_ORDERS[WD_CUSTOMERS],FACT_ORDERS[[#This Row],[WD_CUSTOMERS]])&gt;=8000, "Premium",
    TRUE, "Regular"
)</f>
        <v>Regular</v>
      </c>
      <c r="N3913" s="32" cm="1">
        <f t="array" ref="N3913">_xlfn.IFS(
   FACT_ORDERS[[#This Row],[TypeOfClient]]="VIP", 0.2,
   FACT_ORDERS[[#This Row],[TypeOfClient]]="Premium", 0.1,
   TRUE, 0
)</f>
        <v>0</v>
      </c>
      <c r="O3913" s="31" cm="1">
        <f t="array" ref="O3913">_xlfn.IFS(
   FACT_ORDERS[[#This Row],[TotalAmount]]&gt;1500, 0.15,
   FACT_ORDERS[[#This Row],[TotalAmount]]&gt;1000, 0.1,
   FACT_ORDERS[[#This Row],[TotalAmount]]&gt;500, 0.05,
   TRUE, 0
)</f>
        <v>0</v>
      </c>
      <c r="P3913" s="28">
        <f xml:space="preserve"> FACT_ORDERS[[#This Row],[TotalAmount]] * (1 - (FACT_ORDERS[[#This Row],[ClientDiscount]] + FACT_ORDERS[[#This Row],[OrderDiscount]]) )</f>
        <v>152</v>
      </c>
      <c r="Q3913" s="28">
        <f>FACT_ORDERS[[#This Row],[TotalAmountWithDiscount]]+FACT_ORDERS[[#This Row],[DeliveryCost]]</f>
        <v>167</v>
      </c>
      <c r="R3913" s="35">
        <v>45434</v>
      </c>
      <c r="S3913" s="35" t="str">
        <f>IF(NETWORKDAYS(FACT_ORDERS[[#This Row],[Order-Date]], FACT_ORDERS[[#This Row],[ArrivalDate ]]) &gt; 10, "Late", "On Time")</f>
        <v>On Time</v>
      </c>
    </row>
    <row r="3914" spans="1:19" x14ac:dyDescent="0.3">
      <c r="A3914" s="12">
        <v>8912</v>
      </c>
      <c r="B3914" s="12">
        <v>270</v>
      </c>
      <c r="C3914" s="12">
        <v>10515</v>
      </c>
      <c r="D3914" s="12">
        <v>3913</v>
      </c>
      <c r="E3914" s="12" t="s">
        <v>243</v>
      </c>
      <c r="F3914" s="13">
        <v>45425</v>
      </c>
      <c r="G3914" s="26" t="s">
        <v>14177</v>
      </c>
      <c r="H3914" s="12">
        <v>28</v>
      </c>
      <c r="I3914" s="28">
        <f>VLOOKUP(B:B,DIM_PRODUCTS!A:F,5,FALSE)</f>
        <v>20</v>
      </c>
      <c r="J3914" s="28">
        <f>FACT_ORDERS[[#This Row],[ProductPrice]]*FACT_ORDERS[[#This Row],[Quantity]]</f>
        <v>560</v>
      </c>
      <c r="K3914" s="12" t="str">
        <f>VLOOKUP(C:C,DIM_CUSTOMERS!A:G,7,FALSE)</f>
        <v>South Korea</v>
      </c>
      <c r="L3914" s="30" cm="1">
        <f t="array" ref="L3914">_xlfn.IFS(
    AND(FACT_ORDERS[[#This Row],[DeliveryMehtod]]="shippment",FACT_ORDERS[[#This Row],[TotalAmount]]&gt;=200), 0,
    AND(FACT_ORDERS[[#This Row],[DeliveryMehtod]]="pickup"), 15,
    AND(FACT_ORDERS[[#This Row],[DeliveryMehtod]]="shippment",FACT_ORDERS[[#This Row],[TotalAmount]]&lt;200), 35
)</f>
        <v>15</v>
      </c>
      <c r="M3914" s="12" t="str" cm="1">
        <f t="array" ref="M3914">_xlfn.IFS(
    SUMIFS(FACT_ORDERS[TotalAmount], FACT_ORDERS[WD_CUSTOMERS],FACT_ORDERS[[#This Row],[WD_CUSTOMERS]])&gt;=15000, "VIP",
    SUMIFS(FACT_ORDERS[TotalAmount], FACT_ORDERS[WD_CUSTOMERS],FACT_ORDERS[[#This Row],[WD_CUSTOMERS]])&gt;=8000, "Premium",
    TRUE, "Regular"
)</f>
        <v>Regular</v>
      </c>
      <c r="N3914" s="32" cm="1">
        <f t="array" ref="N3914">_xlfn.IFS(
   FACT_ORDERS[[#This Row],[TypeOfClient]]="VIP", 0.2,
   FACT_ORDERS[[#This Row],[TypeOfClient]]="Premium", 0.1,
   TRUE, 0
)</f>
        <v>0</v>
      </c>
      <c r="O3914" s="31" cm="1">
        <f t="array" ref="O3914">_xlfn.IFS(
   FACT_ORDERS[[#This Row],[TotalAmount]]&gt;1500, 0.15,
   FACT_ORDERS[[#This Row],[TotalAmount]]&gt;1000, 0.1,
   FACT_ORDERS[[#This Row],[TotalAmount]]&gt;500, 0.05,
   TRUE, 0
)</f>
        <v>0.05</v>
      </c>
      <c r="P3914" s="28">
        <f xml:space="preserve"> FACT_ORDERS[[#This Row],[TotalAmount]] * (1 - (FACT_ORDERS[[#This Row],[ClientDiscount]] + FACT_ORDERS[[#This Row],[OrderDiscount]]) )</f>
        <v>532</v>
      </c>
      <c r="Q3914" s="28">
        <f>FACT_ORDERS[[#This Row],[TotalAmountWithDiscount]]+FACT_ORDERS[[#This Row],[DeliveryCost]]</f>
        <v>547</v>
      </c>
      <c r="R3914" s="35">
        <v>45435</v>
      </c>
      <c r="S3914" s="35" t="str">
        <f>IF(NETWORKDAYS(FACT_ORDERS[[#This Row],[Order-Date]], FACT_ORDERS[[#This Row],[ArrivalDate ]]) &gt; 10, "Late", "On Time")</f>
        <v>On Time</v>
      </c>
    </row>
    <row r="3915" spans="1:19" x14ac:dyDescent="0.3">
      <c r="A3915" s="12">
        <v>8913</v>
      </c>
      <c r="B3915" s="12">
        <v>294</v>
      </c>
      <c r="C3915" s="12">
        <v>10515</v>
      </c>
      <c r="D3915" s="12">
        <v>3914</v>
      </c>
      <c r="E3915" s="12" t="s">
        <v>244</v>
      </c>
      <c r="F3915" s="13">
        <v>45464</v>
      </c>
      <c r="G3915" s="26" t="s">
        <v>14178</v>
      </c>
      <c r="H3915" s="12">
        <v>12</v>
      </c>
      <c r="I3915" s="28">
        <f>VLOOKUP(B:B,DIM_PRODUCTS!A:F,5,FALSE)</f>
        <v>8</v>
      </c>
      <c r="J3915" s="28">
        <f>FACT_ORDERS[[#This Row],[ProductPrice]]*FACT_ORDERS[[#This Row],[Quantity]]</f>
        <v>96</v>
      </c>
      <c r="K3915" s="12" t="str">
        <f>VLOOKUP(C:C,DIM_CUSTOMERS!A:G,7,FALSE)</f>
        <v>South Korea</v>
      </c>
      <c r="L3915" s="30" cm="1">
        <f t="array" ref="L3915">_xlfn.IFS(
    AND(FACT_ORDERS[[#This Row],[DeliveryMehtod]]="shippment",FACT_ORDERS[[#This Row],[TotalAmount]]&gt;=200), 0,
    AND(FACT_ORDERS[[#This Row],[DeliveryMehtod]]="pickup"), 15,
    AND(FACT_ORDERS[[#This Row],[DeliveryMehtod]]="shippment",FACT_ORDERS[[#This Row],[TotalAmount]]&lt;200), 35
)</f>
        <v>35</v>
      </c>
      <c r="M3915" s="12" t="str" cm="1">
        <f t="array" ref="M3915">_xlfn.IFS(
    SUMIFS(FACT_ORDERS[TotalAmount], FACT_ORDERS[WD_CUSTOMERS],FACT_ORDERS[[#This Row],[WD_CUSTOMERS]])&gt;=15000, "VIP",
    SUMIFS(FACT_ORDERS[TotalAmount], FACT_ORDERS[WD_CUSTOMERS],FACT_ORDERS[[#This Row],[WD_CUSTOMERS]])&gt;=8000, "Premium",
    TRUE, "Regular"
)</f>
        <v>Regular</v>
      </c>
      <c r="N3915" s="32" cm="1">
        <f t="array" ref="N3915">_xlfn.IFS(
   FACT_ORDERS[[#This Row],[TypeOfClient]]="VIP", 0.2,
   FACT_ORDERS[[#This Row],[TypeOfClient]]="Premium", 0.1,
   TRUE, 0
)</f>
        <v>0</v>
      </c>
      <c r="O3915" s="31" cm="1">
        <f t="array" ref="O3915">_xlfn.IFS(
   FACT_ORDERS[[#This Row],[TotalAmount]]&gt;1500, 0.15,
   FACT_ORDERS[[#This Row],[TotalAmount]]&gt;1000, 0.1,
   FACT_ORDERS[[#This Row],[TotalAmount]]&gt;500, 0.05,
   TRUE, 0
)</f>
        <v>0</v>
      </c>
      <c r="P3915" s="28">
        <f xml:space="preserve"> FACT_ORDERS[[#This Row],[TotalAmount]] * (1 - (FACT_ORDERS[[#This Row],[ClientDiscount]] + FACT_ORDERS[[#This Row],[OrderDiscount]]) )</f>
        <v>96</v>
      </c>
      <c r="Q3915" s="28">
        <f>FACT_ORDERS[[#This Row],[TotalAmountWithDiscount]]+FACT_ORDERS[[#This Row],[DeliveryCost]]</f>
        <v>131</v>
      </c>
      <c r="R3915" s="35">
        <v>45474</v>
      </c>
      <c r="S3915" s="35" t="str">
        <f>IF(NETWORKDAYS(FACT_ORDERS[[#This Row],[Order-Date]], FACT_ORDERS[[#This Row],[ArrivalDate ]]) &gt; 10, "Late", "On Time")</f>
        <v>On Time</v>
      </c>
    </row>
    <row r="3916" spans="1:19" x14ac:dyDescent="0.3">
      <c r="A3916" s="12">
        <v>8914</v>
      </c>
      <c r="B3916" s="12">
        <v>270</v>
      </c>
      <c r="C3916" s="12">
        <v>10515</v>
      </c>
      <c r="D3916" s="12">
        <v>3915</v>
      </c>
      <c r="E3916" s="12" t="s">
        <v>244</v>
      </c>
      <c r="F3916" s="13">
        <v>45464</v>
      </c>
      <c r="G3916" s="26" t="s">
        <v>14179</v>
      </c>
      <c r="H3916" s="12">
        <v>18</v>
      </c>
      <c r="I3916" s="28">
        <f>VLOOKUP(B:B,DIM_PRODUCTS!A:F,5,FALSE)</f>
        <v>20</v>
      </c>
      <c r="J3916" s="28">
        <f>FACT_ORDERS[[#This Row],[ProductPrice]]*FACT_ORDERS[[#This Row],[Quantity]]</f>
        <v>360</v>
      </c>
      <c r="K3916" s="12" t="str">
        <f>VLOOKUP(C:C,DIM_CUSTOMERS!A:G,7,FALSE)</f>
        <v>South Korea</v>
      </c>
      <c r="L3916" s="30" cm="1">
        <f t="array" ref="L3916">_xlfn.IFS(
    AND(FACT_ORDERS[[#This Row],[DeliveryMehtod]]="shippment",FACT_ORDERS[[#This Row],[TotalAmount]]&gt;=200), 0,
    AND(FACT_ORDERS[[#This Row],[DeliveryMehtod]]="pickup"), 15,
    AND(FACT_ORDERS[[#This Row],[DeliveryMehtod]]="shippment",FACT_ORDERS[[#This Row],[TotalAmount]]&lt;200), 35
)</f>
        <v>0</v>
      </c>
      <c r="M3916" s="12" t="str" cm="1">
        <f t="array" ref="M3916">_xlfn.IFS(
    SUMIFS(FACT_ORDERS[TotalAmount], FACT_ORDERS[WD_CUSTOMERS],FACT_ORDERS[[#This Row],[WD_CUSTOMERS]])&gt;=15000, "VIP",
    SUMIFS(FACT_ORDERS[TotalAmount], FACT_ORDERS[WD_CUSTOMERS],FACT_ORDERS[[#This Row],[WD_CUSTOMERS]])&gt;=8000, "Premium",
    TRUE, "Regular"
)</f>
        <v>Regular</v>
      </c>
      <c r="N3916" s="32" cm="1">
        <f t="array" ref="N3916">_xlfn.IFS(
   FACT_ORDERS[[#This Row],[TypeOfClient]]="VIP", 0.2,
   FACT_ORDERS[[#This Row],[TypeOfClient]]="Premium", 0.1,
   TRUE, 0
)</f>
        <v>0</v>
      </c>
      <c r="O3916" s="31" cm="1">
        <f t="array" ref="O3916">_xlfn.IFS(
   FACT_ORDERS[[#This Row],[TotalAmount]]&gt;1500, 0.15,
   FACT_ORDERS[[#This Row],[TotalAmount]]&gt;1000, 0.1,
   FACT_ORDERS[[#This Row],[TotalAmount]]&gt;500, 0.05,
   TRUE, 0
)</f>
        <v>0</v>
      </c>
      <c r="P3916" s="28">
        <f xml:space="preserve"> FACT_ORDERS[[#This Row],[TotalAmount]] * (1 - (FACT_ORDERS[[#This Row],[ClientDiscount]] + FACT_ORDERS[[#This Row],[OrderDiscount]]) )</f>
        <v>360</v>
      </c>
      <c r="Q3916" s="28">
        <f>FACT_ORDERS[[#This Row],[TotalAmountWithDiscount]]+FACT_ORDERS[[#This Row],[DeliveryCost]]</f>
        <v>360</v>
      </c>
      <c r="R3916" s="35">
        <v>45472</v>
      </c>
      <c r="S3916" s="35" t="str">
        <f>IF(NETWORKDAYS(FACT_ORDERS[[#This Row],[Order-Date]], FACT_ORDERS[[#This Row],[ArrivalDate ]]) &gt; 10, "Late", "On Time")</f>
        <v>On Time</v>
      </c>
    </row>
    <row r="3917" spans="1:19" x14ac:dyDescent="0.3">
      <c r="A3917" s="12">
        <v>8915</v>
      </c>
      <c r="B3917" s="12">
        <v>292</v>
      </c>
      <c r="C3917" s="12">
        <v>10490</v>
      </c>
      <c r="D3917" s="12">
        <v>3916</v>
      </c>
      <c r="E3917" s="12" t="s">
        <v>244</v>
      </c>
      <c r="F3917" s="13">
        <v>45429</v>
      </c>
      <c r="G3917" s="26" t="s">
        <v>14180</v>
      </c>
      <c r="H3917" s="12">
        <v>13</v>
      </c>
      <c r="I3917" s="28">
        <f>VLOOKUP(B:B,DIM_PRODUCTS!A:F,5,FALSE)</f>
        <v>6</v>
      </c>
      <c r="J3917" s="28">
        <f>FACT_ORDERS[[#This Row],[ProductPrice]]*FACT_ORDERS[[#This Row],[Quantity]]</f>
        <v>78</v>
      </c>
      <c r="K3917" s="12" t="str">
        <f>VLOOKUP(C:C,DIM_CUSTOMERS!A:G,7,FALSE)</f>
        <v>Japan</v>
      </c>
      <c r="L3917" s="30" cm="1">
        <f t="array" ref="L3917">_xlfn.IFS(
    AND(FACT_ORDERS[[#This Row],[DeliveryMehtod]]="shippment",FACT_ORDERS[[#This Row],[TotalAmount]]&gt;=200), 0,
    AND(FACT_ORDERS[[#This Row],[DeliveryMehtod]]="pickup"), 15,
    AND(FACT_ORDERS[[#This Row],[DeliveryMehtod]]="shippment",FACT_ORDERS[[#This Row],[TotalAmount]]&lt;200), 35
)</f>
        <v>35</v>
      </c>
      <c r="M3917" s="12" t="str" cm="1">
        <f t="array" ref="M3917">_xlfn.IFS(
    SUMIFS(FACT_ORDERS[TotalAmount], FACT_ORDERS[WD_CUSTOMERS],FACT_ORDERS[[#This Row],[WD_CUSTOMERS]])&gt;=15000, "VIP",
    SUMIFS(FACT_ORDERS[TotalAmount], FACT_ORDERS[WD_CUSTOMERS],FACT_ORDERS[[#This Row],[WD_CUSTOMERS]])&gt;=8000, "Premium",
    TRUE, "Regular"
)</f>
        <v>VIP</v>
      </c>
      <c r="N3917" s="32" cm="1">
        <f t="array" ref="N3917">_xlfn.IFS(
   FACT_ORDERS[[#This Row],[TypeOfClient]]="VIP", 0.2,
   FACT_ORDERS[[#This Row],[TypeOfClient]]="Premium", 0.1,
   TRUE, 0
)</f>
        <v>0.2</v>
      </c>
      <c r="O3917" s="31" cm="1">
        <f t="array" ref="O3917">_xlfn.IFS(
   FACT_ORDERS[[#This Row],[TotalAmount]]&gt;1500, 0.15,
   FACT_ORDERS[[#This Row],[TotalAmount]]&gt;1000, 0.1,
   FACT_ORDERS[[#This Row],[TotalAmount]]&gt;500, 0.05,
   TRUE, 0
)</f>
        <v>0</v>
      </c>
      <c r="P3917" s="28">
        <f xml:space="preserve"> FACT_ORDERS[[#This Row],[TotalAmount]] * (1 - (FACT_ORDERS[[#This Row],[ClientDiscount]] + FACT_ORDERS[[#This Row],[OrderDiscount]]) )</f>
        <v>62.400000000000006</v>
      </c>
      <c r="Q3917" s="28">
        <f>FACT_ORDERS[[#This Row],[TotalAmountWithDiscount]]+FACT_ORDERS[[#This Row],[DeliveryCost]]</f>
        <v>97.4</v>
      </c>
      <c r="R3917" s="35">
        <v>45436</v>
      </c>
      <c r="S3917" s="35" t="str">
        <f>IF(NETWORKDAYS(FACT_ORDERS[[#This Row],[Order-Date]], FACT_ORDERS[[#This Row],[ArrivalDate ]]) &gt; 10, "Late", "On Time")</f>
        <v>On Time</v>
      </c>
    </row>
    <row r="3918" spans="1:19" x14ac:dyDescent="0.3">
      <c r="A3918" s="12">
        <v>8916</v>
      </c>
      <c r="B3918" s="12">
        <v>242</v>
      </c>
      <c r="C3918" s="12">
        <v>10490</v>
      </c>
      <c r="D3918" s="12">
        <v>3917</v>
      </c>
      <c r="E3918" s="12" t="s">
        <v>243</v>
      </c>
      <c r="F3918" s="13">
        <v>45429</v>
      </c>
      <c r="G3918" s="26" t="s">
        <v>14181</v>
      </c>
      <c r="H3918" s="12">
        <v>43</v>
      </c>
      <c r="I3918" s="28">
        <f>VLOOKUP(B:B,DIM_PRODUCTS!A:F,5,FALSE)</f>
        <v>11</v>
      </c>
      <c r="J3918" s="28">
        <f>FACT_ORDERS[[#This Row],[ProductPrice]]*FACT_ORDERS[[#This Row],[Quantity]]</f>
        <v>473</v>
      </c>
      <c r="K3918" s="12" t="str">
        <f>VLOOKUP(C:C,DIM_CUSTOMERS!A:G,7,FALSE)</f>
        <v>Japan</v>
      </c>
      <c r="L3918" s="30" cm="1">
        <f t="array" ref="L3918">_xlfn.IFS(
    AND(FACT_ORDERS[[#This Row],[DeliveryMehtod]]="shippment",FACT_ORDERS[[#This Row],[TotalAmount]]&gt;=200), 0,
    AND(FACT_ORDERS[[#This Row],[DeliveryMehtod]]="pickup"), 15,
    AND(FACT_ORDERS[[#This Row],[DeliveryMehtod]]="shippment",FACT_ORDERS[[#This Row],[TotalAmount]]&lt;200), 35
)</f>
        <v>15</v>
      </c>
      <c r="M3918" s="12" t="str" cm="1">
        <f t="array" ref="M3918">_xlfn.IFS(
    SUMIFS(FACT_ORDERS[TotalAmount], FACT_ORDERS[WD_CUSTOMERS],FACT_ORDERS[[#This Row],[WD_CUSTOMERS]])&gt;=15000, "VIP",
    SUMIFS(FACT_ORDERS[TotalAmount], FACT_ORDERS[WD_CUSTOMERS],FACT_ORDERS[[#This Row],[WD_CUSTOMERS]])&gt;=8000, "Premium",
    TRUE, "Regular"
)</f>
        <v>VIP</v>
      </c>
      <c r="N3918" s="32" cm="1">
        <f t="array" ref="N3918">_xlfn.IFS(
   FACT_ORDERS[[#This Row],[TypeOfClient]]="VIP", 0.2,
   FACT_ORDERS[[#This Row],[TypeOfClient]]="Premium", 0.1,
   TRUE, 0
)</f>
        <v>0.2</v>
      </c>
      <c r="O3918" s="31" cm="1">
        <f t="array" ref="O3918">_xlfn.IFS(
   FACT_ORDERS[[#This Row],[TotalAmount]]&gt;1500, 0.15,
   FACT_ORDERS[[#This Row],[TotalAmount]]&gt;1000, 0.1,
   FACT_ORDERS[[#This Row],[TotalAmount]]&gt;500, 0.05,
   TRUE, 0
)</f>
        <v>0</v>
      </c>
      <c r="P3918" s="28">
        <f xml:space="preserve"> FACT_ORDERS[[#This Row],[TotalAmount]] * (1 - (FACT_ORDERS[[#This Row],[ClientDiscount]] + FACT_ORDERS[[#This Row],[OrderDiscount]]) )</f>
        <v>378.40000000000003</v>
      </c>
      <c r="Q3918" s="28">
        <f>FACT_ORDERS[[#This Row],[TotalAmountWithDiscount]]+FACT_ORDERS[[#This Row],[DeliveryCost]]</f>
        <v>393.40000000000003</v>
      </c>
      <c r="R3918" s="35">
        <v>45438</v>
      </c>
      <c r="S3918" s="35" t="str">
        <f>IF(NETWORKDAYS(FACT_ORDERS[[#This Row],[Order-Date]], FACT_ORDERS[[#This Row],[ArrivalDate ]]) &gt; 10, "Late", "On Time")</f>
        <v>On Time</v>
      </c>
    </row>
    <row r="3919" spans="1:19" x14ac:dyDescent="0.3">
      <c r="A3919" s="12">
        <v>8917</v>
      </c>
      <c r="B3919" s="12">
        <v>297</v>
      </c>
      <c r="C3919" s="12">
        <v>10490</v>
      </c>
      <c r="D3919" s="12">
        <v>3918</v>
      </c>
      <c r="E3919" s="12" t="s">
        <v>243</v>
      </c>
      <c r="F3919" s="13">
        <v>45429</v>
      </c>
      <c r="G3919" s="26" t="s">
        <v>14182</v>
      </c>
      <c r="H3919" s="12">
        <v>26</v>
      </c>
      <c r="I3919" s="28">
        <f>VLOOKUP(B:B,DIM_PRODUCTS!A:F,5,FALSE)</f>
        <v>7</v>
      </c>
      <c r="J3919" s="28">
        <f>FACT_ORDERS[[#This Row],[ProductPrice]]*FACT_ORDERS[[#This Row],[Quantity]]</f>
        <v>182</v>
      </c>
      <c r="K3919" s="12" t="str">
        <f>VLOOKUP(C:C,DIM_CUSTOMERS!A:G,7,FALSE)</f>
        <v>Japan</v>
      </c>
      <c r="L3919" s="30" cm="1">
        <f t="array" ref="L3919">_xlfn.IFS(
    AND(FACT_ORDERS[[#This Row],[DeliveryMehtod]]="shippment",FACT_ORDERS[[#This Row],[TotalAmount]]&gt;=200), 0,
    AND(FACT_ORDERS[[#This Row],[DeliveryMehtod]]="pickup"), 15,
    AND(FACT_ORDERS[[#This Row],[DeliveryMehtod]]="shippment",FACT_ORDERS[[#This Row],[TotalAmount]]&lt;200), 35
)</f>
        <v>15</v>
      </c>
      <c r="M3919" s="12" t="str" cm="1">
        <f t="array" ref="M3919">_xlfn.IFS(
    SUMIFS(FACT_ORDERS[TotalAmount], FACT_ORDERS[WD_CUSTOMERS],FACT_ORDERS[[#This Row],[WD_CUSTOMERS]])&gt;=15000, "VIP",
    SUMIFS(FACT_ORDERS[TotalAmount], FACT_ORDERS[WD_CUSTOMERS],FACT_ORDERS[[#This Row],[WD_CUSTOMERS]])&gt;=8000, "Premium",
    TRUE, "Regular"
)</f>
        <v>VIP</v>
      </c>
      <c r="N3919" s="32" cm="1">
        <f t="array" ref="N3919">_xlfn.IFS(
   FACT_ORDERS[[#This Row],[TypeOfClient]]="VIP", 0.2,
   FACT_ORDERS[[#This Row],[TypeOfClient]]="Premium", 0.1,
   TRUE, 0
)</f>
        <v>0.2</v>
      </c>
      <c r="O3919" s="31" cm="1">
        <f t="array" ref="O3919">_xlfn.IFS(
   FACT_ORDERS[[#This Row],[TotalAmount]]&gt;1500, 0.15,
   FACT_ORDERS[[#This Row],[TotalAmount]]&gt;1000, 0.1,
   FACT_ORDERS[[#This Row],[TotalAmount]]&gt;500, 0.05,
   TRUE, 0
)</f>
        <v>0</v>
      </c>
      <c r="P3919" s="28">
        <f xml:space="preserve"> FACT_ORDERS[[#This Row],[TotalAmount]] * (1 - (FACT_ORDERS[[#This Row],[ClientDiscount]] + FACT_ORDERS[[#This Row],[OrderDiscount]]) )</f>
        <v>145.6</v>
      </c>
      <c r="Q3919" s="28">
        <f>FACT_ORDERS[[#This Row],[TotalAmountWithDiscount]]+FACT_ORDERS[[#This Row],[DeliveryCost]]</f>
        <v>160.6</v>
      </c>
      <c r="R3919" s="35">
        <v>45449</v>
      </c>
      <c r="S3919" s="35" t="str">
        <f>IF(NETWORKDAYS(FACT_ORDERS[[#This Row],[Order-Date]], FACT_ORDERS[[#This Row],[ArrivalDate ]]) &gt; 10, "Late", "On Time")</f>
        <v>Late</v>
      </c>
    </row>
    <row r="3920" spans="1:19" x14ac:dyDescent="0.3">
      <c r="A3920" s="12">
        <v>8918</v>
      </c>
      <c r="B3920" s="12">
        <v>278</v>
      </c>
      <c r="C3920" s="12">
        <v>10490</v>
      </c>
      <c r="D3920" s="12">
        <v>3919</v>
      </c>
      <c r="E3920" s="12" t="s">
        <v>244</v>
      </c>
      <c r="F3920" s="13">
        <v>45429</v>
      </c>
      <c r="G3920" s="26" t="s">
        <v>14183</v>
      </c>
      <c r="H3920" s="12">
        <v>37</v>
      </c>
      <c r="I3920" s="28">
        <f>VLOOKUP(B:B,DIM_PRODUCTS!A:F,5,FALSE)</f>
        <v>24</v>
      </c>
      <c r="J3920" s="28">
        <f>FACT_ORDERS[[#This Row],[ProductPrice]]*FACT_ORDERS[[#This Row],[Quantity]]</f>
        <v>888</v>
      </c>
      <c r="K3920" s="12" t="str">
        <f>VLOOKUP(C:C,DIM_CUSTOMERS!A:G,7,FALSE)</f>
        <v>Japan</v>
      </c>
      <c r="L3920" s="30" cm="1">
        <f t="array" ref="L3920">_xlfn.IFS(
    AND(FACT_ORDERS[[#This Row],[DeliveryMehtod]]="shippment",FACT_ORDERS[[#This Row],[TotalAmount]]&gt;=200), 0,
    AND(FACT_ORDERS[[#This Row],[DeliveryMehtod]]="pickup"), 15,
    AND(FACT_ORDERS[[#This Row],[DeliveryMehtod]]="shippment",FACT_ORDERS[[#This Row],[TotalAmount]]&lt;200), 35
)</f>
        <v>0</v>
      </c>
      <c r="M3920" s="12" t="str" cm="1">
        <f t="array" ref="M3920">_xlfn.IFS(
    SUMIFS(FACT_ORDERS[TotalAmount], FACT_ORDERS[WD_CUSTOMERS],FACT_ORDERS[[#This Row],[WD_CUSTOMERS]])&gt;=15000, "VIP",
    SUMIFS(FACT_ORDERS[TotalAmount], FACT_ORDERS[WD_CUSTOMERS],FACT_ORDERS[[#This Row],[WD_CUSTOMERS]])&gt;=8000, "Premium",
    TRUE, "Regular"
)</f>
        <v>VIP</v>
      </c>
      <c r="N3920" s="32" cm="1">
        <f t="array" ref="N3920">_xlfn.IFS(
   FACT_ORDERS[[#This Row],[TypeOfClient]]="VIP", 0.2,
   FACT_ORDERS[[#This Row],[TypeOfClient]]="Premium", 0.1,
   TRUE, 0
)</f>
        <v>0.2</v>
      </c>
      <c r="O3920" s="31" cm="1">
        <f t="array" ref="O3920">_xlfn.IFS(
   FACT_ORDERS[[#This Row],[TotalAmount]]&gt;1500, 0.15,
   FACT_ORDERS[[#This Row],[TotalAmount]]&gt;1000, 0.1,
   FACT_ORDERS[[#This Row],[TotalAmount]]&gt;500, 0.05,
   TRUE, 0
)</f>
        <v>0.05</v>
      </c>
      <c r="P3920" s="28">
        <f xml:space="preserve"> FACT_ORDERS[[#This Row],[TotalAmount]] * (1 - (FACT_ORDERS[[#This Row],[ClientDiscount]] + FACT_ORDERS[[#This Row],[OrderDiscount]]) )</f>
        <v>666</v>
      </c>
      <c r="Q3920" s="28">
        <f>FACT_ORDERS[[#This Row],[TotalAmountWithDiscount]]+FACT_ORDERS[[#This Row],[DeliveryCost]]</f>
        <v>666</v>
      </c>
      <c r="R3920" s="35">
        <v>45438</v>
      </c>
      <c r="S3920" s="35" t="str">
        <f>IF(NETWORKDAYS(FACT_ORDERS[[#This Row],[Order-Date]], FACT_ORDERS[[#This Row],[ArrivalDate ]]) &gt; 10, "Late", "On Time")</f>
        <v>On Time</v>
      </c>
    </row>
    <row r="3921" spans="1:19" x14ac:dyDescent="0.3">
      <c r="A3921" s="12">
        <v>8919</v>
      </c>
      <c r="B3921" s="12">
        <v>285</v>
      </c>
      <c r="C3921" s="12">
        <v>10490</v>
      </c>
      <c r="D3921" s="12">
        <v>3920</v>
      </c>
      <c r="E3921" s="12" t="s">
        <v>243</v>
      </c>
      <c r="F3921" s="13">
        <v>45429</v>
      </c>
      <c r="G3921" s="26" t="s">
        <v>14184</v>
      </c>
      <c r="H3921" s="12">
        <v>8</v>
      </c>
      <c r="I3921" s="28">
        <f>VLOOKUP(B:B,DIM_PRODUCTS!A:F,5,FALSE)</f>
        <v>26</v>
      </c>
      <c r="J3921" s="28">
        <f>FACT_ORDERS[[#This Row],[ProductPrice]]*FACT_ORDERS[[#This Row],[Quantity]]</f>
        <v>208</v>
      </c>
      <c r="K3921" s="12" t="str">
        <f>VLOOKUP(C:C,DIM_CUSTOMERS!A:G,7,FALSE)</f>
        <v>Japan</v>
      </c>
      <c r="L3921" s="30" cm="1">
        <f t="array" ref="L3921">_xlfn.IFS(
    AND(FACT_ORDERS[[#This Row],[DeliveryMehtod]]="shippment",FACT_ORDERS[[#This Row],[TotalAmount]]&gt;=200), 0,
    AND(FACT_ORDERS[[#This Row],[DeliveryMehtod]]="pickup"), 15,
    AND(FACT_ORDERS[[#This Row],[DeliveryMehtod]]="shippment",FACT_ORDERS[[#This Row],[TotalAmount]]&lt;200), 35
)</f>
        <v>15</v>
      </c>
      <c r="M3921" s="12" t="str" cm="1">
        <f t="array" ref="M3921">_xlfn.IFS(
    SUMIFS(FACT_ORDERS[TotalAmount], FACT_ORDERS[WD_CUSTOMERS],FACT_ORDERS[[#This Row],[WD_CUSTOMERS]])&gt;=15000, "VIP",
    SUMIFS(FACT_ORDERS[TotalAmount], FACT_ORDERS[WD_CUSTOMERS],FACT_ORDERS[[#This Row],[WD_CUSTOMERS]])&gt;=8000, "Premium",
    TRUE, "Regular"
)</f>
        <v>VIP</v>
      </c>
      <c r="N3921" s="32" cm="1">
        <f t="array" ref="N3921">_xlfn.IFS(
   FACT_ORDERS[[#This Row],[TypeOfClient]]="VIP", 0.2,
   FACT_ORDERS[[#This Row],[TypeOfClient]]="Premium", 0.1,
   TRUE, 0
)</f>
        <v>0.2</v>
      </c>
      <c r="O3921" s="31" cm="1">
        <f t="array" ref="O3921">_xlfn.IFS(
   FACT_ORDERS[[#This Row],[TotalAmount]]&gt;1500, 0.15,
   FACT_ORDERS[[#This Row],[TotalAmount]]&gt;1000, 0.1,
   FACT_ORDERS[[#This Row],[TotalAmount]]&gt;500, 0.05,
   TRUE, 0
)</f>
        <v>0</v>
      </c>
      <c r="P3921" s="28">
        <f xml:space="preserve"> FACT_ORDERS[[#This Row],[TotalAmount]] * (1 - (FACT_ORDERS[[#This Row],[ClientDiscount]] + FACT_ORDERS[[#This Row],[OrderDiscount]]) )</f>
        <v>166.4</v>
      </c>
      <c r="Q3921" s="28">
        <f>FACT_ORDERS[[#This Row],[TotalAmountWithDiscount]]+FACT_ORDERS[[#This Row],[DeliveryCost]]</f>
        <v>181.4</v>
      </c>
      <c r="R3921" s="35">
        <v>45439</v>
      </c>
      <c r="S3921" s="35" t="str">
        <f>IF(NETWORKDAYS(FACT_ORDERS[[#This Row],[Order-Date]], FACT_ORDERS[[#This Row],[ArrivalDate ]]) &gt; 10, "Late", "On Time")</f>
        <v>On Time</v>
      </c>
    </row>
    <row r="3922" spans="1:19" x14ac:dyDescent="0.3">
      <c r="A3922" s="12">
        <v>8920</v>
      </c>
      <c r="B3922" s="12">
        <v>210</v>
      </c>
      <c r="C3922" s="12">
        <v>10490</v>
      </c>
      <c r="D3922" s="12">
        <v>3921</v>
      </c>
      <c r="E3922" s="12" t="s">
        <v>243</v>
      </c>
      <c r="F3922" s="13">
        <v>45429</v>
      </c>
      <c r="G3922" s="26" t="s">
        <v>3570</v>
      </c>
      <c r="H3922" s="12">
        <v>14</v>
      </c>
      <c r="I3922" s="28">
        <f>VLOOKUP(B:B,DIM_PRODUCTS!A:F,5,FALSE)</f>
        <v>14</v>
      </c>
      <c r="J3922" s="28">
        <f>FACT_ORDERS[[#This Row],[ProductPrice]]*FACT_ORDERS[[#This Row],[Quantity]]</f>
        <v>196</v>
      </c>
      <c r="K3922" s="12" t="str">
        <f>VLOOKUP(C:C,DIM_CUSTOMERS!A:G,7,FALSE)</f>
        <v>Japan</v>
      </c>
      <c r="L3922" s="30" cm="1">
        <f t="array" ref="L3922">_xlfn.IFS(
    AND(FACT_ORDERS[[#This Row],[DeliveryMehtod]]="shippment",FACT_ORDERS[[#This Row],[TotalAmount]]&gt;=200), 0,
    AND(FACT_ORDERS[[#This Row],[DeliveryMehtod]]="pickup"), 15,
    AND(FACT_ORDERS[[#This Row],[DeliveryMehtod]]="shippment",FACT_ORDERS[[#This Row],[TotalAmount]]&lt;200), 35
)</f>
        <v>15</v>
      </c>
      <c r="M3922" s="12" t="str" cm="1">
        <f t="array" ref="M3922">_xlfn.IFS(
    SUMIFS(FACT_ORDERS[TotalAmount], FACT_ORDERS[WD_CUSTOMERS],FACT_ORDERS[[#This Row],[WD_CUSTOMERS]])&gt;=15000, "VIP",
    SUMIFS(FACT_ORDERS[TotalAmount], FACT_ORDERS[WD_CUSTOMERS],FACT_ORDERS[[#This Row],[WD_CUSTOMERS]])&gt;=8000, "Premium",
    TRUE, "Regular"
)</f>
        <v>VIP</v>
      </c>
      <c r="N3922" s="32" cm="1">
        <f t="array" ref="N3922">_xlfn.IFS(
   FACT_ORDERS[[#This Row],[TypeOfClient]]="VIP", 0.2,
   FACT_ORDERS[[#This Row],[TypeOfClient]]="Premium", 0.1,
   TRUE, 0
)</f>
        <v>0.2</v>
      </c>
      <c r="O3922" s="31" cm="1">
        <f t="array" ref="O3922">_xlfn.IFS(
   FACT_ORDERS[[#This Row],[TotalAmount]]&gt;1500, 0.15,
   FACT_ORDERS[[#This Row],[TotalAmount]]&gt;1000, 0.1,
   FACT_ORDERS[[#This Row],[TotalAmount]]&gt;500, 0.05,
   TRUE, 0
)</f>
        <v>0</v>
      </c>
      <c r="P3922" s="28">
        <f xml:space="preserve"> FACT_ORDERS[[#This Row],[TotalAmount]] * (1 - (FACT_ORDERS[[#This Row],[ClientDiscount]] + FACT_ORDERS[[#This Row],[OrderDiscount]]) )</f>
        <v>156.80000000000001</v>
      </c>
      <c r="Q3922" s="28">
        <f>FACT_ORDERS[[#This Row],[TotalAmountWithDiscount]]+FACT_ORDERS[[#This Row],[DeliveryCost]]</f>
        <v>171.8</v>
      </c>
      <c r="R3922" s="35">
        <v>45440</v>
      </c>
      <c r="S3922" s="35" t="str">
        <f>IF(NETWORKDAYS(FACT_ORDERS[[#This Row],[Order-Date]], FACT_ORDERS[[#This Row],[ArrivalDate ]]) &gt; 10, "Late", "On Time")</f>
        <v>On Time</v>
      </c>
    </row>
    <row r="3923" spans="1:19" x14ac:dyDescent="0.3">
      <c r="A3923" s="12">
        <v>8921</v>
      </c>
      <c r="B3923" s="12">
        <v>292</v>
      </c>
      <c r="C3923" s="12">
        <v>10490</v>
      </c>
      <c r="D3923" s="12">
        <v>3922</v>
      </c>
      <c r="E3923" s="12" t="s">
        <v>243</v>
      </c>
      <c r="F3923" s="13">
        <v>45232</v>
      </c>
      <c r="G3923" s="26" t="s">
        <v>14185</v>
      </c>
      <c r="H3923" s="12">
        <v>13</v>
      </c>
      <c r="I3923" s="28">
        <f>VLOOKUP(B:B,DIM_PRODUCTS!A:F,5,FALSE)</f>
        <v>6</v>
      </c>
      <c r="J3923" s="28">
        <f>FACT_ORDERS[[#This Row],[ProductPrice]]*FACT_ORDERS[[#This Row],[Quantity]]</f>
        <v>78</v>
      </c>
      <c r="K3923" s="12" t="str">
        <f>VLOOKUP(C:C,DIM_CUSTOMERS!A:G,7,FALSE)</f>
        <v>Japan</v>
      </c>
      <c r="L3923" s="30" cm="1">
        <f t="array" ref="L3923">_xlfn.IFS(
    AND(FACT_ORDERS[[#This Row],[DeliveryMehtod]]="shippment",FACT_ORDERS[[#This Row],[TotalAmount]]&gt;=200), 0,
    AND(FACT_ORDERS[[#This Row],[DeliveryMehtod]]="pickup"), 15,
    AND(FACT_ORDERS[[#This Row],[DeliveryMehtod]]="shippment",FACT_ORDERS[[#This Row],[TotalAmount]]&lt;200), 35
)</f>
        <v>15</v>
      </c>
      <c r="M3923" s="12" t="str" cm="1">
        <f t="array" ref="M3923">_xlfn.IFS(
    SUMIFS(FACT_ORDERS[TotalAmount], FACT_ORDERS[WD_CUSTOMERS],FACT_ORDERS[[#This Row],[WD_CUSTOMERS]])&gt;=15000, "VIP",
    SUMIFS(FACT_ORDERS[TotalAmount], FACT_ORDERS[WD_CUSTOMERS],FACT_ORDERS[[#This Row],[WD_CUSTOMERS]])&gt;=8000, "Premium",
    TRUE, "Regular"
)</f>
        <v>VIP</v>
      </c>
      <c r="N3923" s="32" cm="1">
        <f t="array" ref="N3923">_xlfn.IFS(
   FACT_ORDERS[[#This Row],[TypeOfClient]]="VIP", 0.2,
   FACT_ORDERS[[#This Row],[TypeOfClient]]="Premium", 0.1,
   TRUE, 0
)</f>
        <v>0.2</v>
      </c>
      <c r="O3923" s="31" cm="1">
        <f t="array" ref="O3923">_xlfn.IFS(
   FACT_ORDERS[[#This Row],[TotalAmount]]&gt;1500, 0.15,
   FACT_ORDERS[[#This Row],[TotalAmount]]&gt;1000, 0.1,
   FACT_ORDERS[[#This Row],[TotalAmount]]&gt;500, 0.05,
   TRUE, 0
)</f>
        <v>0</v>
      </c>
      <c r="P3923" s="28">
        <f xml:space="preserve"> FACT_ORDERS[[#This Row],[TotalAmount]] * (1 - (FACT_ORDERS[[#This Row],[ClientDiscount]] + FACT_ORDERS[[#This Row],[OrderDiscount]]) )</f>
        <v>62.400000000000006</v>
      </c>
      <c r="Q3923" s="28">
        <f>FACT_ORDERS[[#This Row],[TotalAmountWithDiscount]]+FACT_ORDERS[[#This Row],[DeliveryCost]]</f>
        <v>77.400000000000006</v>
      </c>
      <c r="R3923" s="35">
        <v>45241</v>
      </c>
      <c r="S3923" s="35" t="str">
        <f>IF(NETWORKDAYS(FACT_ORDERS[[#This Row],[Order-Date]], FACT_ORDERS[[#This Row],[ArrivalDate ]]) &gt; 10, "Late", "On Time")</f>
        <v>On Time</v>
      </c>
    </row>
    <row r="3924" spans="1:19" x14ac:dyDescent="0.3">
      <c r="A3924" s="12">
        <v>8922</v>
      </c>
      <c r="B3924" s="12">
        <v>242</v>
      </c>
      <c r="C3924" s="12">
        <v>10490</v>
      </c>
      <c r="D3924" s="12">
        <v>3923</v>
      </c>
      <c r="E3924" s="12" t="s">
        <v>244</v>
      </c>
      <c r="F3924" s="13">
        <v>45232</v>
      </c>
      <c r="G3924" s="26" t="s">
        <v>14186</v>
      </c>
      <c r="H3924" s="12">
        <v>37</v>
      </c>
      <c r="I3924" s="28">
        <f>VLOOKUP(B:B,DIM_PRODUCTS!A:F,5,FALSE)</f>
        <v>11</v>
      </c>
      <c r="J3924" s="28">
        <f>FACT_ORDERS[[#This Row],[ProductPrice]]*FACT_ORDERS[[#This Row],[Quantity]]</f>
        <v>407</v>
      </c>
      <c r="K3924" s="12" t="str">
        <f>VLOOKUP(C:C,DIM_CUSTOMERS!A:G,7,FALSE)</f>
        <v>Japan</v>
      </c>
      <c r="L3924" s="30" cm="1">
        <f t="array" ref="L3924">_xlfn.IFS(
    AND(FACT_ORDERS[[#This Row],[DeliveryMehtod]]="shippment",FACT_ORDERS[[#This Row],[TotalAmount]]&gt;=200), 0,
    AND(FACT_ORDERS[[#This Row],[DeliveryMehtod]]="pickup"), 15,
    AND(FACT_ORDERS[[#This Row],[DeliveryMehtod]]="shippment",FACT_ORDERS[[#This Row],[TotalAmount]]&lt;200), 35
)</f>
        <v>0</v>
      </c>
      <c r="M3924" s="12" t="str" cm="1">
        <f t="array" ref="M3924">_xlfn.IFS(
    SUMIFS(FACT_ORDERS[TotalAmount], FACT_ORDERS[WD_CUSTOMERS],FACT_ORDERS[[#This Row],[WD_CUSTOMERS]])&gt;=15000, "VIP",
    SUMIFS(FACT_ORDERS[TotalAmount], FACT_ORDERS[WD_CUSTOMERS],FACT_ORDERS[[#This Row],[WD_CUSTOMERS]])&gt;=8000, "Premium",
    TRUE, "Regular"
)</f>
        <v>VIP</v>
      </c>
      <c r="N3924" s="32" cm="1">
        <f t="array" ref="N3924">_xlfn.IFS(
   FACT_ORDERS[[#This Row],[TypeOfClient]]="VIP", 0.2,
   FACT_ORDERS[[#This Row],[TypeOfClient]]="Premium", 0.1,
   TRUE, 0
)</f>
        <v>0.2</v>
      </c>
      <c r="O3924" s="31" cm="1">
        <f t="array" ref="O3924">_xlfn.IFS(
   FACT_ORDERS[[#This Row],[TotalAmount]]&gt;1500, 0.15,
   FACT_ORDERS[[#This Row],[TotalAmount]]&gt;1000, 0.1,
   FACT_ORDERS[[#This Row],[TotalAmount]]&gt;500, 0.05,
   TRUE, 0
)</f>
        <v>0</v>
      </c>
      <c r="P3924" s="28">
        <f xml:space="preserve"> FACT_ORDERS[[#This Row],[TotalAmount]] * (1 - (FACT_ORDERS[[#This Row],[ClientDiscount]] + FACT_ORDERS[[#This Row],[OrderDiscount]]) )</f>
        <v>325.60000000000002</v>
      </c>
      <c r="Q3924" s="28">
        <f>FACT_ORDERS[[#This Row],[TotalAmountWithDiscount]]+FACT_ORDERS[[#This Row],[DeliveryCost]]</f>
        <v>325.60000000000002</v>
      </c>
      <c r="R3924" s="35">
        <v>45241</v>
      </c>
      <c r="S3924" s="35" t="str">
        <f>IF(NETWORKDAYS(FACT_ORDERS[[#This Row],[Order-Date]], FACT_ORDERS[[#This Row],[ArrivalDate ]]) &gt; 10, "Late", "On Time")</f>
        <v>On Time</v>
      </c>
    </row>
    <row r="3925" spans="1:19" x14ac:dyDescent="0.3">
      <c r="A3925" s="12">
        <v>8923</v>
      </c>
      <c r="B3925" s="12">
        <v>297</v>
      </c>
      <c r="C3925" s="12">
        <v>10490</v>
      </c>
      <c r="D3925" s="12">
        <v>3924</v>
      </c>
      <c r="E3925" s="12" t="s">
        <v>244</v>
      </c>
      <c r="F3925" s="13">
        <v>45232</v>
      </c>
      <c r="G3925" s="26" t="s">
        <v>14187</v>
      </c>
      <c r="H3925" s="12">
        <v>33</v>
      </c>
      <c r="I3925" s="28">
        <f>VLOOKUP(B:B,DIM_PRODUCTS!A:F,5,FALSE)</f>
        <v>7</v>
      </c>
      <c r="J3925" s="28">
        <f>FACT_ORDERS[[#This Row],[ProductPrice]]*FACT_ORDERS[[#This Row],[Quantity]]</f>
        <v>231</v>
      </c>
      <c r="K3925" s="12" t="str">
        <f>VLOOKUP(C:C,DIM_CUSTOMERS!A:G,7,FALSE)</f>
        <v>Japan</v>
      </c>
      <c r="L3925" s="30" cm="1">
        <f t="array" ref="L3925">_xlfn.IFS(
    AND(FACT_ORDERS[[#This Row],[DeliveryMehtod]]="shippment",FACT_ORDERS[[#This Row],[TotalAmount]]&gt;=200), 0,
    AND(FACT_ORDERS[[#This Row],[DeliveryMehtod]]="pickup"), 15,
    AND(FACT_ORDERS[[#This Row],[DeliveryMehtod]]="shippment",FACT_ORDERS[[#This Row],[TotalAmount]]&lt;200), 35
)</f>
        <v>0</v>
      </c>
      <c r="M3925" s="12" t="str" cm="1">
        <f t="array" ref="M3925">_xlfn.IFS(
    SUMIFS(FACT_ORDERS[TotalAmount], FACT_ORDERS[WD_CUSTOMERS],FACT_ORDERS[[#This Row],[WD_CUSTOMERS]])&gt;=15000, "VIP",
    SUMIFS(FACT_ORDERS[TotalAmount], FACT_ORDERS[WD_CUSTOMERS],FACT_ORDERS[[#This Row],[WD_CUSTOMERS]])&gt;=8000, "Premium",
    TRUE, "Regular"
)</f>
        <v>VIP</v>
      </c>
      <c r="N3925" s="32" cm="1">
        <f t="array" ref="N3925">_xlfn.IFS(
   FACT_ORDERS[[#This Row],[TypeOfClient]]="VIP", 0.2,
   FACT_ORDERS[[#This Row],[TypeOfClient]]="Premium", 0.1,
   TRUE, 0
)</f>
        <v>0.2</v>
      </c>
      <c r="O3925" s="31" cm="1">
        <f t="array" ref="O3925">_xlfn.IFS(
   FACT_ORDERS[[#This Row],[TotalAmount]]&gt;1500, 0.15,
   FACT_ORDERS[[#This Row],[TotalAmount]]&gt;1000, 0.1,
   FACT_ORDERS[[#This Row],[TotalAmount]]&gt;500, 0.05,
   TRUE, 0
)</f>
        <v>0</v>
      </c>
      <c r="P3925" s="28">
        <f xml:space="preserve"> FACT_ORDERS[[#This Row],[TotalAmount]] * (1 - (FACT_ORDERS[[#This Row],[ClientDiscount]] + FACT_ORDERS[[#This Row],[OrderDiscount]]) )</f>
        <v>184.8</v>
      </c>
      <c r="Q3925" s="28">
        <f>FACT_ORDERS[[#This Row],[TotalAmountWithDiscount]]+FACT_ORDERS[[#This Row],[DeliveryCost]]</f>
        <v>184.8</v>
      </c>
      <c r="R3925" s="35">
        <v>45241</v>
      </c>
      <c r="S3925" s="35" t="str">
        <f>IF(NETWORKDAYS(FACT_ORDERS[[#This Row],[Order-Date]], FACT_ORDERS[[#This Row],[ArrivalDate ]]) &gt; 10, "Late", "On Time")</f>
        <v>On Time</v>
      </c>
    </row>
    <row r="3926" spans="1:19" x14ac:dyDescent="0.3">
      <c r="A3926" s="12">
        <v>8924</v>
      </c>
      <c r="B3926" s="12">
        <v>278</v>
      </c>
      <c r="C3926" s="12">
        <v>10490</v>
      </c>
      <c r="D3926" s="12">
        <v>3925</v>
      </c>
      <c r="E3926" s="12" t="s">
        <v>244</v>
      </c>
      <c r="F3926" s="13">
        <v>45232</v>
      </c>
      <c r="G3926" s="26" t="s">
        <v>3390</v>
      </c>
      <c r="H3926" s="12">
        <v>47</v>
      </c>
      <c r="I3926" s="28">
        <f>VLOOKUP(B:B,DIM_PRODUCTS!A:F,5,FALSE)</f>
        <v>24</v>
      </c>
      <c r="J3926" s="28">
        <f>FACT_ORDERS[[#This Row],[ProductPrice]]*FACT_ORDERS[[#This Row],[Quantity]]</f>
        <v>1128</v>
      </c>
      <c r="K3926" s="12" t="str">
        <f>VLOOKUP(C:C,DIM_CUSTOMERS!A:G,7,FALSE)</f>
        <v>Japan</v>
      </c>
      <c r="L3926" s="30" cm="1">
        <f t="array" ref="L3926">_xlfn.IFS(
    AND(FACT_ORDERS[[#This Row],[DeliveryMehtod]]="shippment",FACT_ORDERS[[#This Row],[TotalAmount]]&gt;=200), 0,
    AND(FACT_ORDERS[[#This Row],[DeliveryMehtod]]="pickup"), 15,
    AND(FACT_ORDERS[[#This Row],[DeliveryMehtod]]="shippment",FACT_ORDERS[[#This Row],[TotalAmount]]&lt;200), 35
)</f>
        <v>0</v>
      </c>
      <c r="M3926" s="12" t="str" cm="1">
        <f t="array" ref="M3926">_xlfn.IFS(
    SUMIFS(FACT_ORDERS[TotalAmount], FACT_ORDERS[WD_CUSTOMERS],FACT_ORDERS[[#This Row],[WD_CUSTOMERS]])&gt;=15000, "VIP",
    SUMIFS(FACT_ORDERS[TotalAmount], FACT_ORDERS[WD_CUSTOMERS],FACT_ORDERS[[#This Row],[WD_CUSTOMERS]])&gt;=8000, "Premium",
    TRUE, "Regular"
)</f>
        <v>VIP</v>
      </c>
      <c r="N3926" s="32" cm="1">
        <f t="array" ref="N3926">_xlfn.IFS(
   FACT_ORDERS[[#This Row],[TypeOfClient]]="VIP", 0.2,
   FACT_ORDERS[[#This Row],[TypeOfClient]]="Premium", 0.1,
   TRUE, 0
)</f>
        <v>0.2</v>
      </c>
      <c r="O3926" s="31" cm="1">
        <f t="array" ref="O3926">_xlfn.IFS(
   FACT_ORDERS[[#This Row],[TotalAmount]]&gt;1500, 0.15,
   FACT_ORDERS[[#This Row],[TotalAmount]]&gt;1000, 0.1,
   FACT_ORDERS[[#This Row],[TotalAmount]]&gt;500, 0.05,
   TRUE, 0
)</f>
        <v>0.1</v>
      </c>
      <c r="P3926" s="28">
        <f xml:space="preserve"> FACT_ORDERS[[#This Row],[TotalAmount]] * (1 - (FACT_ORDERS[[#This Row],[ClientDiscount]] + FACT_ORDERS[[#This Row],[OrderDiscount]]) )</f>
        <v>789.59999999999991</v>
      </c>
      <c r="Q3926" s="28">
        <f>FACT_ORDERS[[#This Row],[TotalAmountWithDiscount]]+FACT_ORDERS[[#This Row],[DeliveryCost]]</f>
        <v>789.59999999999991</v>
      </c>
      <c r="R3926" s="35">
        <v>45241</v>
      </c>
      <c r="S3926" s="35" t="str">
        <f>IF(NETWORKDAYS(FACT_ORDERS[[#This Row],[Order-Date]], FACT_ORDERS[[#This Row],[ArrivalDate ]]) &gt; 10, "Late", "On Time")</f>
        <v>On Time</v>
      </c>
    </row>
    <row r="3927" spans="1:19" x14ac:dyDescent="0.3">
      <c r="A3927" s="12">
        <v>8925</v>
      </c>
      <c r="B3927" s="12">
        <v>209</v>
      </c>
      <c r="C3927" s="12">
        <v>10490</v>
      </c>
      <c r="D3927" s="12">
        <v>3926</v>
      </c>
      <c r="E3927" s="12" t="s">
        <v>243</v>
      </c>
      <c r="F3927" s="13">
        <v>45232</v>
      </c>
      <c r="G3927" s="26" t="s">
        <v>14188</v>
      </c>
      <c r="H3927" s="12">
        <v>15</v>
      </c>
      <c r="I3927" s="28">
        <f>VLOOKUP(B:B,DIM_PRODUCTS!A:F,5,FALSE)</f>
        <v>8</v>
      </c>
      <c r="J3927" s="28">
        <f>FACT_ORDERS[[#This Row],[ProductPrice]]*FACT_ORDERS[[#This Row],[Quantity]]</f>
        <v>120</v>
      </c>
      <c r="K3927" s="12" t="str">
        <f>VLOOKUP(C:C,DIM_CUSTOMERS!A:G,7,FALSE)</f>
        <v>Japan</v>
      </c>
      <c r="L3927" s="30" cm="1">
        <f t="array" ref="L3927">_xlfn.IFS(
    AND(FACT_ORDERS[[#This Row],[DeliveryMehtod]]="shippment",FACT_ORDERS[[#This Row],[TotalAmount]]&gt;=200), 0,
    AND(FACT_ORDERS[[#This Row],[DeliveryMehtod]]="pickup"), 15,
    AND(FACT_ORDERS[[#This Row],[DeliveryMehtod]]="shippment",FACT_ORDERS[[#This Row],[TotalAmount]]&lt;200), 35
)</f>
        <v>15</v>
      </c>
      <c r="M3927" s="12" t="str" cm="1">
        <f t="array" ref="M3927">_xlfn.IFS(
    SUMIFS(FACT_ORDERS[TotalAmount], FACT_ORDERS[WD_CUSTOMERS],FACT_ORDERS[[#This Row],[WD_CUSTOMERS]])&gt;=15000, "VIP",
    SUMIFS(FACT_ORDERS[TotalAmount], FACT_ORDERS[WD_CUSTOMERS],FACT_ORDERS[[#This Row],[WD_CUSTOMERS]])&gt;=8000, "Premium",
    TRUE, "Regular"
)</f>
        <v>VIP</v>
      </c>
      <c r="N3927" s="32" cm="1">
        <f t="array" ref="N3927">_xlfn.IFS(
   FACT_ORDERS[[#This Row],[TypeOfClient]]="VIP", 0.2,
   FACT_ORDERS[[#This Row],[TypeOfClient]]="Premium", 0.1,
   TRUE, 0
)</f>
        <v>0.2</v>
      </c>
      <c r="O3927" s="31" cm="1">
        <f t="array" ref="O3927">_xlfn.IFS(
   FACT_ORDERS[[#This Row],[TotalAmount]]&gt;1500, 0.15,
   FACT_ORDERS[[#This Row],[TotalAmount]]&gt;1000, 0.1,
   FACT_ORDERS[[#This Row],[TotalAmount]]&gt;500, 0.05,
   TRUE, 0
)</f>
        <v>0</v>
      </c>
      <c r="P3927" s="28">
        <f xml:space="preserve"> FACT_ORDERS[[#This Row],[TotalAmount]] * (1 - (FACT_ORDERS[[#This Row],[ClientDiscount]] + FACT_ORDERS[[#This Row],[OrderDiscount]]) )</f>
        <v>96</v>
      </c>
      <c r="Q3927" s="28">
        <f>FACT_ORDERS[[#This Row],[TotalAmountWithDiscount]]+FACT_ORDERS[[#This Row],[DeliveryCost]]</f>
        <v>111</v>
      </c>
      <c r="R3927" s="35">
        <v>45243</v>
      </c>
      <c r="S3927" s="35" t="str">
        <f>IF(NETWORKDAYS(FACT_ORDERS[[#This Row],[Order-Date]], FACT_ORDERS[[#This Row],[ArrivalDate ]]) &gt; 10, "Late", "On Time")</f>
        <v>On Time</v>
      </c>
    </row>
    <row r="3928" spans="1:19" x14ac:dyDescent="0.3">
      <c r="A3928" s="12">
        <v>8926</v>
      </c>
      <c r="B3928" s="12">
        <v>285</v>
      </c>
      <c r="C3928" s="12">
        <v>10490</v>
      </c>
      <c r="D3928" s="12">
        <v>3927</v>
      </c>
      <c r="E3928" s="12" t="s">
        <v>243</v>
      </c>
      <c r="F3928" s="13">
        <v>45232</v>
      </c>
      <c r="G3928" s="26" t="s">
        <v>14189</v>
      </c>
      <c r="H3928" s="12">
        <v>10</v>
      </c>
      <c r="I3928" s="28">
        <f>VLOOKUP(B:B,DIM_PRODUCTS!A:F,5,FALSE)</f>
        <v>26</v>
      </c>
      <c r="J3928" s="28">
        <f>FACT_ORDERS[[#This Row],[ProductPrice]]*FACT_ORDERS[[#This Row],[Quantity]]</f>
        <v>260</v>
      </c>
      <c r="K3928" s="12" t="str">
        <f>VLOOKUP(C:C,DIM_CUSTOMERS!A:G,7,FALSE)</f>
        <v>Japan</v>
      </c>
      <c r="L3928" s="30" cm="1">
        <f t="array" ref="L3928">_xlfn.IFS(
    AND(FACT_ORDERS[[#This Row],[DeliveryMehtod]]="shippment",FACT_ORDERS[[#This Row],[TotalAmount]]&gt;=200), 0,
    AND(FACT_ORDERS[[#This Row],[DeliveryMehtod]]="pickup"), 15,
    AND(FACT_ORDERS[[#This Row],[DeliveryMehtod]]="shippment",FACT_ORDERS[[#This Row],[TotalAmount]]&lt;200), 35
)</f>
        <v>15</v>
      </c>
      <c r="M3928" s="12" t="str" cm="1">
        <f t="array" ref="M3928">_xlfn.IFS(
    SUMIFS(FACT_ORDERS[TotalAmount], FACT_ORDERS[WD_CUSTOMERS],FACT_ORDERS[[#This Row],[WD_CUSTOMERS]])&gt;=15000, "VIP",
    SUMIFS(FACT_ORDERS[TotalAmount], FACT_ORDERS[WD_CUSTOMERS],FACT_ORDERS[[#This Row],[WD_CUSTOMERS]])&gt;=8000, "Premium",
    TRUE, "Regular"
)</f>
        <v>VIP</v>
      </c>
      <c r="N3928" s="32" cm="1">
        <f t="array" ref="N3928">_xlfn.IFS(
   FACT_ORDERS[[#This Row],[TypeOfClient]]="VIP", 0.2,
   FACT_ORDERS[[#This Row],[TypeOfClient]]="Premium", 0.1,
   TRUE, 0
)</f>
        <v>0.2</v>
      </c>
      <c r="O3928" s="31" cm="1">
        <f t="array" ref="O3928">_xlfn.IFS(
   FACT_ORDERS[[#This Row],[TotalAmount]]&gt;1500, 0.15,
   FACT_ORDERS[[#This Row],[TotalAmount]]&gt;1000, 0.1,
   FACT_ORDERS[[#This Row],[TotalAmount]]&gt;500, 0.05,
   TRUE, 0
)</f>
        <v>0</v>
      </c>
      <c r="P3928" s="28">
        <f xml:space="preserve"> FACT_ORDERS[[#This Row],[TotalAmount]] * (1 - (FACT_ORDERS[[#This Row],[ClientDiscount]] + FACT_ORDERS[[#This Row],[OrderDiscount]]) )</f>
        <v>208</v>
      </c>
      <c r="Q3928" s="28">
        <f>FACT_ORDERS[[#This Row],[TotalAmountWithDiscount]]+FACT_ORDERS[[#This Row],[DeliveryCost]]</f>
        <v>223</v>
      </c>
      <c r="R3928" s="35">
        <v>45239</v>
      </c>
      <c r="S3928" s="35" t="str">
        <f>IF(NETWORKDAYS(FACT_ORDERS[[#This Row],[Order-Date]], FACT_ORDERS[[#This Row],[ArrivalDate ]]) &gt; 10, "Late", "On Time")</f>
        <v>On Time</v>
      </c>
    </row>
    <row r="3929" spans="1:19" x14ac:dyDescent="0.3">
      <c r="A3929" s="12">
        <v>8927</v>
      </c>
      <c r="B3929" s="12">
        <v>210</v>
      </c>
      <c r="C3929" s="12">
        <v>10490</v>
      </c>
      <c r="D3929" s="12">
        <v>3928</v>
      </c>
      <c r="E3929" s="12" t="s">
        <v>243</v>
      </c>
      <c r="F3929" s="13">
        <v>45232</v>
      </c>
      <c r="G3929" s="26" t="s">
        <v>14190</v>
      </c>
      <c r="H3929" s="12">
        <v>21</v>
      </c>
      <c r="I3929" s="28">
        <f>VLOOKUP(B:B,DIM_PRODUCTS!A:F,5,FALSE)</f>
        <v>14</v>
      </c>
      <c r="J3929" s="28">
        <f>FACT_ORDERS[[#This Row],[ProductPrice]]*FACT_ORDERS[[#This Row],[Quantity]]</f>
        <v>294</v>
      </c>
      <c r="K3929" s="12" t="str">
        <f>VLOOKUP(C:C,DIM_CUSTOMERS!A:G,7,FALSE)</f>
        <v>Japan</v>
      </c>
      <c r="L3929" s="30" cm="1">
        <f t="array" ref="L3929">_xlfn.IFS(
    AND(FACT_ORDERS[[#This Row],[DeliveryMehtod]]="shippment",FACT_ORDERS[[#This Row],[TotalAmount]]&gt;=200), 0,
    AND(FACT_ORDERS[[#This Row],[DeliveryMehtod]]="pickup"), 15,
    AND(FACT_ORDERS[[#This Row],[DeliveryMehtod]]="shippment",FACT_ORDERS[[#This Row],[TotalAmount]]&lt;200), 35
)</f>
        <v>15</v>
      </c>
      <c r="M3929" s="12" t="str" cm="1">
        <f t="array" ref="M3929">_xlfn.IFS(
    SUMIFS(FACT_ORDERS[TotalAmount], FACT_ORDERS[WD_CUSTOMERS],FACT_ORDERS[[#This Row],[WD_CUSTOMERS]])&gt;=15000, "VIP",
    SUMIFS(FACT_ORDERS[TotalAmount], FACT_ORDERS[WD_CUSTOMERS],FACT_ORDERS[[#This Row],[WD_CUSTOMERS]])&gt;=8000, "Premium",
    TRUE, "Regular"
)</f>
        <v>VIP</v>
      </c>
      <c r="N3929" s="32" cm="1">
        <f t="array" ref="N3929">_xlfn.IFS(
   FACT_ORDERS[[#This Row],[TypeOfClient]]="VIP", 0.2,
   FACT_ORDERS[[#This Row],[TypeOfClient]]="Premium", 0.1,
   TRUE, 0
)</f>
        <v>0.2</v>
      </c>
      <c r="O3929" s="31" cm="1">
        <f t="array" ref="O3929">_xlfn.IFS(
   FACT_ORDERS[[#This Row],[TotalAmount]]&gt;1500, 0.15,
   FACT_ORDERS[[#This Row],[TotalAmount]]&gt;1000, 0.1,
   FACT_ORDERS[[#This Row],[TotalAmount]]&gt;500, 0.05,
   TRUE, 0
)</f>
        <v>0</v>
      </c>
      <c r="P3929" s="28">
        <f xml:space="preserve"> FACT_ORDERS[[#This Row],[TotalAmount]] * (1 - (FACT_ORDERS[[#This Row],[ClientDiscount]] + FACT_ORDERS[[#This Row],[OrderDiscount]]) )</f>
        <v>235.20000000000002</v>
      </c>
      <c r="Q3929" s="28">
        <f>FACT_ORDERS[[#This Row],[TotalAmountWithDiscount]]+FACT_ORDERS[[#This Row],[DeliveryCost]]</f>
        <v>250.20000000000002</v>
      </c>
      <c r="R3929" s="35">
        <v>45243</v>
      </c>
      <c r="S3929" s="35" t="str">
        <f>IF(NETWORKDAYS(FACT_ORDERS[[#This Row],[Order-Date]], FACT_ORDERS[[#This Row],[ArrivalDate ]]) &gt; 10, "Late", "On Time")</f>
        <v>On Time</v>
      </c>
    </row>
    <row r="3930" spans="1:19" x14ac:dyDescent="0.3">
      <c r="A3930" s="12">
        <v>8928</v>
      </c>
      <c r="B3930" s="12">
        <v>297</v>
      </c>
      <c r="C3930" s="12">
        <v>10490</v>
      </c>
      <c r="D3930" s="12">
        <v>3929</v>
      </c>
      <c r="E3930" s="12" t="s">
        <v>244</v>
      </c>
      <c r="F3930" s="13">
        <v>45498</v>
      </c>
      <c r="G3930" s="26" t="s">
        <v>14191</v>
      </c>
      <c r="H3930" s="12">
        <v>36</v>
      </c>
      <c r="I3930" s="28">
        <f>VLOOKUP(B:B,DIM_PRODUCTS!A:F,5,FALSE)</f>
        <v>7</v>
      </c>
      <c r="J3930" s="28">
        <f>FACT_ORDERS[[#This Row],[ProductPrice]]*FACT_ORDERS[[#This Row],[Quantity]]</f>
        <v>252</v>
      </c>
      <c r="K3930" s="12" t="str">
        <f>VLOOKUP(C:C,DIM_CUSTOMERS!A:G,7,FALSE)</f>
        <v>Japan</v>
      </c>
      <c r="L3930" s="30" cm="1">
        <f t="array" ref="L3930">_xlfn.IFS(
    AND(FACT_ORDERS[[#This Row],[DeliveryMehtod]]="shippment",FACT_ORDERS[[#This Row],[TotalAmount]]&gt;=200), 0,
    AND(FACT_ORDERS[[#This Row],[DeliveryMehtod]]="pickup"), 15,
    AND(FACT_ORDERS[[#This Row],[DeliveryMehtod]]="shippment",FACT_ORDERS[[#This Row],[TotalAmount]]&lt;200), 35
)</f>
        <v>0</v>
      </c>
      <c r="M3930" s="12" t="str" cm="1">
        <f t="array" ref="M3930">_xlfn.IFS(
    SUMIFS(FACT_ORDERS[TotalAmount], FACT_ORDERS[WD_CUSTOMERS],FACT_ORDERS[[#This Row],[WD_CUSTOMERS]])&gt;=15000, "VIP",
    SUMIFS(FACT_ORDERS[TotalAmount], FACT_ORDERS[WD_CUSTOMERS],FACT_ORDERS[[#This Row],[WD_CUSTOMERS]])&gt;=8000, "Premium",
    TRUE, "Regular"
)</f>
        <v>VIP</v>
      </c>
      <c r="N3930" s="32" cm="1">
        <f t="array" ref="N3930">_xlfn.IFS(
   FACT_ORDERS[[#This Row],[TypeOfClient]]="VIP", 0.2,
   FACT_ORDERS[[#This Row],[TypeOfClient]]="Premium", 0.1,
   TRUE, 0
)</f>
        <v>0.2</v>
      </c>
      <c r="O3930" s="31" cm="1">
        <f t="array" ref="O3930">_xlfn.IFS(
   FACT_ORDERS[[#This Row],[TotalAmount]]&gt;1500, 0.15,
   FACT_ORDERS[[#This Row],[TotalAmount]]&gt;1000, 0.1,
   FACT_ORDERS[[#This Row],[TotalAmount]]&gt;500, 0.05,
   TRUE, 0
)</f>
        <v>0</v>
      </c>
      <c r="P3930" s="28">
        <f xml:space="preserve"> FACT_ORDERS[[#This Row],[TotalAmount]] * (1 - (FACT_ORDERS[[#This Row],[ClientDiscount]] + FACT_ORDERS[[#This Row],[OrderDiscount]]) )</f>
        <v>201.60000000000002</v>
      </c>
      <c r="Q3930" s="28">
        <f>FACT_ORDERS[[#This Row],[TotalAmountWithDiscount]]+FACT_ORDERS[[#This Row],[DeliveryCost]]</f>
        <v>201.60000000000002</v>
      </c>
      <c r="R3930" s="35">
        <v>45516</v>
      </c>
      <c r="S3930" s="35" t="str">
        <f>IF(NETWORKDAYS(FACT_ORDERS[[#This Row],[Order-Date]], FACT_ORDERS[[#This Row],[ArrivalDate ]]) &gt; 10, "Late", "On Time")</f>
        <v>Late</v>
      </c>
    </row>
    <row r="3931" spans="1:19" x14ac:dyDescent="0.3">
      <c r="A3931" s="12">
        <v>8929</v>
      </c>
      <c r="B3931" s="12">
        <v>285</v>
      </c>
      <c r="C3931" s="12">
        <v>10490</v>
      </c>
      <c r="D3931" s="12">
        <v>3930</v>
      </c>
      <c r="E3931" s="12" t="s">
        <v>244</v>
      </c>
      <c r="F3931" s="13">
        <v>45498</v>
      </c>
      <c r="G3931" s="26" t="s">
        <v>14192</v>
      </c>
      <c r="H3931" s="12">
        <v>10</v>
      </c>
      <c r="I3931" s="28">
        <f>VLOOKUP(B:B,DIM_PRODUCTS!A:F,5,FALSE)</f>
        <v>26</v>
      </c>
      <c r="J3931" s="28">
        <f>FACT_ORDERS[[#This Row],[ProductPrice]]*FACT_ORDERS[[#This Row],[Quantity]]</f>
        <v>260</v>
      </c>
      <c r="K3931" s="12" t="str">
        <f>VLOOKUP(C:C,DIM_CUSTOMERS!A:G,7,FALSE)</f>
        <v>Japan</v>
      </c>
      <c r="L3931" s="30" cm="1">
        <f t="array" ref="L3931">_xlfn.IFS(
    AND(FACT_ORDERS[[#This Row],[DeliveryMehtod]]="shippment",FACT_ORDERS[[#This Row],[TotalAmount]]&gt;=200), 0,
    AND(FACT_ORDERS[[#This Row],[DeliveryMehtod]]="pickup"), 15,
    AND(FACT_ORDERS[[#This Row],[DeliveryMehtod]]="shippment",FACT_ORDERS[[#This Row],[TotalAmount]]&lt;200), 35
)</f>
        <v>0</v>
      </c>
      <c r="M3931" s="12" t="str" cm="1">
        <f t="array" ref="M3931">_xlfn.IFS(
    SUMIFS(FACT_ORDERS[TotalAmount], FACT_ORDERS[WD_CUSTOMERS],FACT_ORDERS[[#This Row],[WD_CUSTOMERS]])&gt;=15000, "VIP",
    SUMIFS(FACT_ORDERS[TotalAmount], FACT_ORDERS[WD_CUSTOMERS],FACT_ORDERS[[#This Row],[WD_CUSTOMERS]])&gt;=8000, "Premium",
    TRUE, "Regular"
)</f>
        <v>VIP</v>
      </c>
      <c r="N3931" s="32" cm="1">
        <f t="array" ref="N3931">_xlfn.IFS(
   FACT_ORDERS[[#This Row],[TypeOfClient]]="VIP", 0.2,
   FACT_ORDERS[[#This Row],[TypeOfClient]]="Premium", 0.1,
   TRUE, 0
)</f>
        <v>0.2</v>
      </c>
      <c r="O3931" s="31" cm="1">
        <f t="array" ref="O3931">_xlfn.IFS(
   FACT_ORDERS[[#This Row],[TotalAmount]]&gt;1500, 0.15,
   FACT_ORDERS[[#This Row],[TotalAmount]]&gt;1000, 0.1,
   FACT_ORDERS[[#This Row],[TotalAmount]]&gt;500, 0.05,
   TRUE, 0
)</f>
        <v>0</v>
      </c>
      <c r="P3931" s="28">
        <f xml:space="preserve"> FACT_ORDERS[[#This Row],[TotalAmount]] * (1 - (FACT_ORDERS[[#This Row],[ClientDiscount]] + FACT_ORDERS[[#This Row],[OrderDiscount]]) )</f>
        <v>208</v>
      </c>
      <c r="Q3931" s="28">
        <f>FACT_ORDERS[[#This Row],[TotalAmountWithDiscount]]+FACT_ORDERS[[#This Row],[DeliveryCost]]</f>
        <v>208</v>
      </c>
      <c r="R3931" s="35">
        <v>45507</v>
      </c>
      <c r="S3931" s="35" t="str">
        <f>IF(NETWORKDAYS(FACT_ORDERS[[#This Row],[Order-Date]], FACT_ORDERS[[#This Row],[ArrivalDate ]]) &gt; 10, "Late", "On Time")</f>
        <v>On Time</v>
      </c>
    </row>
    <row r="3932" spans="1:19" x14ac:dyDescent="0.3">
      <c r="A3932" s="12">
        <v>8930</v>
      </c>
      <c r="B3932" s="12">
        <v>210</v>
      </c>
      <c r="C3932" s="12">
        <v>10490</v>
      </c>
      <c r="D3932" s="12">
        <v>3931</v>
      </c>
      <c r="E3932" s="12" t="s">
        <v>243</v>
      </c>
      <c r="F3932" s="13">
        <v>45498</v>
      </c>
      <c r="G3932" s="26" t="s">
        <v>14193</v>
      </c>
      <c r="H3932" s="12">
        <v>14</v>
      </c>
      <c r="I3932" s="28">
        <f>VLOOKUP(B:B,DIM_PRODUCTS!A:F,5,FALSE)</f>
        <v>14</v>
      </c>
      <c r="J3932" s="28">
        <f>FACT_ORDERS[[#This Row],[ProductPrice]]*FACT_ORDERS[[#This Row],[Quantity]]</f>
        <v>196</v>
      </c>
      <c r="K3932" s="12" t="str">
        <f>VLOOKUP(C:C,DIM_CUSTOMERS!A:G,7,FALSE)</f>
        <v>Japan</v>
      </c>
      <c r="L3932" s="30" cm="1">
        <f t="array" ref="L3932">_xlfn.IFS(
    AND(FACT_ORDERS[[#This Row],[DeliveryMehtod]]="shippment",FACT_ORDERS[[#This Row],[TotalAmount]]&gt;=200), 0,
    AND(FACT_ORDERS[[#This Row],[DeliveryMehtod]]="pickup"), 15,
    AND(FACT_ORDERS[[#This Row],[DeliveryMehtod]]="shippment",FACT_ORDERS[[#This Row],[TotalAmount]]&lt;200), 35
)</f>
        <v>15</v>
      </c>
      <c r="M3932" s="12" t="str" cm="1">
        <f t="array" ref="M3932">_xlfn.IFS(
    SUMIFS(FACT_ORDERS[TotalAmount], FACT_ORDERS[WD_CUSTOMERS],FACT_ORDERS[[#This Row],[WD_CUSTOMERS]])&gt;=15000, "VIP",
    SUMIFS(FACT_ORDERS[TotalAmount], FACT_ORDERS[WD_CUSTOMERS],FACT_ORDERS[[#This Row],[WD_CUSTOMERS]])&gt;=8000, "Premium",
    TRUE, "Regular"
)</f>
        <v>VIP</v>
      </c>
      <c r="N3932" s="32" cm="1">
        <f t="array" ref="N3932">_xlfn.IFS(
   FACT_ORDERS[[#This Row],[TypeOfClient]]="VIP", 0.2,
   FACT_ORDERS[[#This Row],[TypeOfClient]]="Premium", 0.1,
   TRUE, 0
)</f>
        <v>0.2</v>
      </c>
      <c r="O3932" s="31" cm="1">
        <f t="array" ref="O3932">_xlfn.IFS(
   FACT_ORDERS[[#This Row],[TotalAmount]]&gt;1500, 0.15,
   FACT_ORDERS[[#This Row],[TotalAmount]]&gt;1000, 0.1,
   FACT_ORDERS[[#This Row],[TotalAmount]]&gt;500, 0.05,
   TRUE, 0
)</f>
        <v>0</v>
      </c>
      <c r="P3932" s="28">
        <f xml:space="preserve"> FACT_ORDERS[[#This Row],[TotalAmount]] * (1 - (FACT_ORDERS[[#This Row],[ClientDiscount]] + FACT_ORDERS[[#This Row],[OrderDiscount]]) )</f>
        <v>156.80000000000001</v>
      </c>
      <c r="Q3932" s="28">
        <f>FACT_ORDERS[[#This Row],[TotalAmountWithDiscount]]+FACT_ORDERS[[#This Row],[DeliveryCost]]</f>
        <v>171.8</v>
      </c>
      <c r="R3932" s="35">
        <v>45517</v>
      </c>
      <c r="S3932" s="35" t="str">
        <f>IF(NETWORKDAYS(FACT_ORDERS[[#This Row],[Order-Date]], FACT_ORDERS[[#This Row],[ArrivalDate ]]) &gt; 10, "Late", "On Time")</f>
        <v>Late</v>
      </c>
    </row>
    <row r="3933" spans="1:19" x14ac:dyDescent="0.3">
      <c r="A3933" s="12">
        <v>8931</v>
      </c>
      <c r="B3933" s="12">
        <v>292</v>
      </c>
      <c r="C3933" s="12">
        <v>10490</v>
      </c>
      <c r="D3933" s="12">
        <v>3932</v>
      </c>
      <c r="E3933" s="12" t="s">
        <v>244</v>
      </c>
      <c r="F3933" s="13">
        <v>44835</v>
      </c>
      <c r="G3933" s="26" t="s">
        <v>14194</v>
      </c>
      <c r="H3933" s="12">
        <v>19</v>
      </c>
      <c r="I3933" s="28">
        <f>VLOOKUP(B:B,DIM_PRODUCTS!A:F,5,FALSE)</f>
        <v>6</v>
      </c>
      <c r="J3933" s="28">
        <f>FACT_ORDERS[[#This Row],[ProductPrice]]*FACT_ORDERS[[#This Row],[Quantity]]</f>
        <v>114</v>
      </c>
      <c r="K3933" s="12" t="str">
        <f>VLOOKUP(C:C,DIM_CUSTOMERS!A:G,7,FALSE)</f>
        <v>Japan</v>
      </c>
      <c r="L3933" s="30" cm="1">
        <f t="array" ref="L3933">_xlfn.IFS(
    AND(FACT_ORDERS[[#This Row],[DeliveryMehtod]]="shippment",FACT_ORDERS[[#This Row],[TotalAmount]]&gt;=200), 0,
    AND(FACT_ORDERS[[#This Row],[DeliveryMehtod]]="pickup"), 15,
    AND(FACT_ORDERS[[#This Row],[DeliveryMehtod]]="shippment",FACT_ORDERS[[#This Row],[TotalAmount]]&lt;200), 35
)</f>
        <v>35</v>
      </c>
      <c r="M3933" s="12" t="str" cm="1">
        <f t="array" ref="M3933">_xlfn.IFS(
    SUMIFS(FACT_ORDERS[TotalAmount], FACT_ORDERS[WD_CUSTOMERS],FACT_ORDERS[[#This Row],[WD_CUSTOMERS]])&gt;=15000, "VIP",
    SUMIFS(FACT_ORDERS[TotalAmount], FACT_ORDERS[WD_CUSTOMERS],FACT_ORDERS[[#This Row],[WD_CUSTOMERS]])&gt;=8000, "Premium",
    TRUE, "Regular"
)</f>
        <v>VIP</v>
      </c>
      <c r="N3933" s="32" cm="1">
        <f t="array" ref="N3933">_xlfn.IFS(
   FACT_ORDERS[[#This Row],[TypeOfClient]]="VIP", 0.2,
   FACT_ORDERS[[#This Row],[TypeOfClient]]="Premium", 0.1,
   TRUE, 0
)</f>
        <v>0.2</v>
      </c>
      <c r="O3933" s="31" cm="1">
        <f t="array" ref="O3933">_xlfn.IFS(
   FACT_ORDERS[[#This Row],[TotalAmount]]&gt;1500, 0.15,
   FACT_ORDERS[[#This Row],[TotalAmount]]&gt;1000, 0.1,
   FACT_ORDERS[[#This Row],[TotalAmount]]&gt;500, 0.05,
   TRUE, 0
)</f>
        <v>0</v>
      </c>
      <c r="P3933" s="28">
        <f xml:space="preserve"> FACT_ORDERS[[#This Row],[TotalAmount]] * (1 - (FACT_ORDERS[[#This Row],[ClientDiscount]] + FACT_ORDERS[[#This Row],[OrderDiscount]]) )</f>
        <v>91.2</v>
      </c>
      <c r="Q3933" s="28">
        <f>FACT_ORDERS[[#This Row],[TotalAmountWithDiscount]]+FACT_ORDERS[[#This Row],[DeliveryCost]]</f>
        <v>126.2</v>
      </c>
      <c r="R3933" s="35">
        <v>44844</v>
      </c>
      <c r="S3933" s="35" t="str">
        <f>IF(NETWORKDAYS(FACT_ORDERS[[#This Row],[Order-Date]], FACT_ORDERS[[#This Row],[ArrivalDate ]]) &gt; 10, "Late", "On Time")</f>
        <v>On Time</v>
      </c>
    </row>
    <row r="3934" spans="1:19" x14ac:dyDescent="0.3">
      <c r="A3934" s="12">
        <v>8932</v>
      </c>
      <c r="B3934" s="12">
        <v>242</v>
      </c>
      <c r="C3934" s="12">
        <v>10490</v>
      </c>
      <c r="D3934" s="12">
        <v>3933</v>
      </c>
      <c r="E3934" s="12" t="s">
        <v>243</v>
      </c>
      <c r="F3934" s="13">
        <v>44835</v>
      </c>
      <c r="G3934" s="26" t="s">
        <v>14195</v>
      </c>
      <c r="H3934" s="12">
        <v>32</v>
      </c>
      <c r="I3934" s="28">
        <f>VLOOKUP(B:B,DIM_PRODUCTS!A:F,5,FALSE)</f>
        <v>11</v>
      </c>
      <c r="J3934" s="28">
        <f>FACT_ORDERS[[#This Row],[ProductPrice]]*FACT_ORDERS[[#This Row],[Quantity]]</f>
        <v>352</v>
      </c>
      <c r="K3934" s="12" t="str">
        <f>VLOOKUP(C:C,DIM_CUSTOMERS!A:G,7,FALSE)</f>
        <v>Japan</v>
      </c>
      <c r="L3934" s="30" cm="1">
        <f t="array" ref="L3934">_xlfn.IFS(
    AND(FACT_ORDERS[[#This Row],[DeliveryMehtod]]="shippment",FACT_ORDERS[[#This Row],[TotalAmount]]&gt;=200), 0,
    AND(FACT_ORDERS[[#This Row],[DeliveryMehtod]]="pickup"), 15,
    AND(FACT_ORDERS[[#This Row],[DeliveryMehtod]]="shippment",FACT_ORDERS[[#This Row],[TotalAmount]]&lt;200), 35
)</f>
        <v>15</v>
      </c>
      <c r="M3934" s="12" t="str" cm="1">
        <f t="array" ref="M3934">_xlfn.IFS(
    SUMIFS(FACT_ORDERS[TotalAmount], FACT_ORDERS[WD_CUSTOMERS],FACT_ORDERS[[#This Row],[WD_CUSTOMERS]])&gt;=15000, "VIP",
    SUMIFS(FACT_ORDERS[TotalAmount], FACT_ORDERS[WD_CUSTOMERS],FACT_ORDERS[[#This Row],[WD_CUSTOMERS]])&gt;=8000, "Premium",
    TRUE, "Regular"
)</f>
        <v>VIP</v>
      </c>
      <c r="N3934" s="32" cm="1">
        <f t="array" ref="N3934">_xlfn.IFS(
   FACT_ORDERS[[#This Row],[TypeOfClient]]="VIP", 0.2,
   FACT_ORDERS[[#This Row],[TypeOfClient]]="Premium", 0.1,
   TRUE, 0
)</f>
        <v>0.2</v>
      </c>
      <c r="O3934" s="31" cm="1">
        <f t="array" ref="O3934">_xlfn.IFS(
   FACT_ORDERS[[#This Row],[TotalAmount]]&gt;1500, 0.15,
   FACT_ORDERS[[#This Row],[TotalAmount]]&gt;1000, 0.1,
   FACT_ORDERS[[#This Row],[TotalAmount]]&gt;500, 0.05,
   TRUE, 0
)</f>
        <v>0</v>
      </c>
      <c r="P3934" s="28">
        <f xml:space="preserve"> FACT_ORDERS[[#This Row],[TotalAmount]] * (1 - (FACT_ORDERS[[#This Row],[ClientDiscount]] + FACT_ORDERS[[#This Row],[OrderDiscount]]) )</f>
        <v>281.60000000000002</v>
      </c>
      <c r="Q3934" s="28">
        <f>FACT_ORDERS[[#This Row],[TotalAmountWithDiscount]]+FACT_ORDERS[[#This Row],[DeliveryCost]]</f>
        <v>296.60000000000002</v>
      </c>
      <c r="R3934" s="35">
        <v>44843</v>
      </c>
      <c r="S3934" s="35" t="str">
        <f>IF(NETWORKDAYS(FACT_ORDERS[[#This Row],[Order-Date]], FACT_ORDERS[[#This Row],[ArrivalDate ]]) &gt; 10, "Late", "On Time")</f>
        <v>On Time</v>
      </c>
    </row>
    <row r="3935" spans="1:19" x14ac:dyDescent="0.3">
      <c r="A3935" s="12">
        <v>8933</v>
      </c>
      <c r="B3935" s="12">
        <v>297</v>
      </c>
      <c r="C3935" s="12">
        <v>10490</v>
      </c>
      <c r="D3935" s="12">
        <v>3934</v>
      </c>
      <c r="E3935" s="12" t="s">
        <v>243</v>
      </c>
      <c r="F3935" s="13">
        <v>44835</v>
      </c>
      <c r="G3935" s="26" t="s">
        <v>14196</v>
      </c>
      <c r="H3935" s="12">
        <v>28</v>
      </c>
      <c r="I3935" s="28">
        <f>VLOOKUP(B:B,DIM_PRODUCTS!A:F,5,FALSE)</f>
        <v>7</v>
      </c>
      <c r="J3935" s="28">
        <f>FACT_ORDERS[[#This Row],[ProductPrice]]*FACT_ORDERS[[#This Row],[Quantity]]</f>
        <v>196</v>
      </c>
      <c r="K3935" s="12" t="str">
        <f>VLOOKUP(C:C,DIM_CUSTOMERS!A:G,7,FALSE)</f>
        <v>Japan</v>
      </c>
      <c r="L3935" s="30" cm="1">
        <f t="array" ref="L3935">_xlfn.IFS(
    AND(FACT_ORDERS[[#This Row],[DeliveryMehtod]]="shippment",FACT_ORDERS[[#This Row],[TotalAmount]]&gt;=200), 0,
    AND(FACT_ORDERS[[#This Row],[DeliveryMehtod]]="pickup"), 15,
    AND(FACT_ORDERS[[#This Row],[DeliveryMehtod]]="shippment",FACT_ORDERS[[#This Row],[TotalAmount]]&lt;200), 35
)</f>
        <v>15</v>
      </c>
      <c r="M3935" s="12" t="str" cm="1">
        <f t="array" ref="M3935">_xlfn.IFS(
    SUMIFS(FACT_ORDERS[TotalAmount], FACT_ORDERS[WD_CUSTOMERS],FACT_ORDERS[[#This Row],[WD_CUSTOMERS]])&gt;=15000, "VIP",
    SUMIFS(FACT_ORDERS[TotalAmount], FACT_ORDERS[WD_CUSTOMERS],FACT_ORDERS[[#This Row],[WD_CUSTOMERS]])&gt;=8000, "Premium",
    TRUE, "Regular"
)</f>
        <v>VIP</v>
      </c>
      <c r="N3935" s="32" cm="1">
        <f t="array" ref="N3935">_xlfn.IFS(
   FACT_ORDERS[[#This Row],[TypeOfClient]]="VIP", 0.2,
   FACT_ORDERS[[#This Row],[TypeOfClient]]="Premium", 0.1,
   TRUE, 0
)</f>
        <v>0.2</v>
      </c>
      <c r="O3935" s="31" cm="1">
        <f t="array" ref="O3935">_xlfn.IFS(
   FACT_ORDERS[[#This Row],[TotalAmount]]&gt;1500, 0.15,
   FACT_ORDERS[[#This Row],[TotalAmount]]&gt;1000, 0.1,
   FACT_ORDERS[[#This Row],[TotalAmount]]&gt;500, 0.05,
   TRUE, 0
)</f>
        <v>0</v>
      </c>
      <c r="P3935" s="28">
        <f xml:space="preserve"> FACT_ORDERS[[#This Row],[TotalAmount]] * (1 - (FACT_ORDERS[[#This Row],[ClientDiscount]] + FACT_ORDERS[[#This Row],[OrderDiscount]]) )</f>
        <v>156.80000000000001</v>
      </c>
      <c r="Q3935" s="28">
        <f>FACT_ORDERS[[#This Row],[TotalAmountWithDiscount]]+FACT_ORDERS[[#This Row],[DeliveryCost]]</f>
        <v>171.8</v>
      </c>
      <c r="R3935" s="35">
        <v>44842</v>
      </c>
      <c r="S3935" s="35" t="str">
        <f>IF(NETWORKDAYS(FACT_ORDERS[[#This Row],[Order-Date]], FACT_ORDERS[[#This Row],[ArrivalDate ]]) &gt; 10, "Late", "On Time")</f>
        <v>On Time</v>
      </c>
    </row>
    <row r="3936" spans="1:19" x14ac:dyDescent="0.3">
      <c r="A3936" s="12">
        <v>8934</v>
      </c>
      <c r="B3936" s="12">
        <v>278</v>
      </c>
      <c r="C3936" s="12">
        <v>10490</v>
      </c>
      <c r="D3936" s="12">
        <v>3935</v>
      </c>
      <c r="E3936" s="12" t="s">
        <v>243</v>
      </c>
      <c r="F3936" s="13">
        <v>44835</v>
      </c>
      <c r="G3936" s="26" t="s">
        <v>3531</v>
      </c>
      <c r="H3936" s="12">
        <v>43</v>
      </c>
      <c r="I3936" s="28">
        <f>VLOOKUP(B:B,DIM_PRODUCTS!A:F,5,FALSE)</f>
        <v>24</v>
      </c>
      <c r="J3936" s="28">
        <f>FACT_ORDERS[[#This Row],[ProductPrice]]*FACT_ORDERS[[#This Row],[Quantity]]</f>
        <v>1032</v>
      </c>
      <c r="K3936" s="12" t="str">
        <f>VLOOKUP(C:C,DIM_CUSTOMERS!A:G,7,FALSE)</f>
        <v>Japan</v>
      </c>
      <c r="L3936" s="30" cm="1">
        <f t="array" ref="L3936">_xlfn.IFS(
    AND(FACT_ORDERS[[#This Row],[DeliveryMehtod]]="shippment",FACT_ORDERS[[#This Row],[TotalAmount]]&gt;=200), 0,
    AND(FACT_ORDERS[[#This Row],[DeliveryMehtod]]="pickup"), 15,
    AND(FACT_ORDERS[[#This Row],[DeliveryMehtod]]="shippment",FACT_ORDERS[[#This Row],[TotalAmount]]&lt;200), 35
)</f>
        <v>15</v>
      </c>
      <c r="M3936" s="12" t="str" cm="1">
        <f t="array" ref="M3936">_xlfn.IFS(
    SUMIFS(FACT_ORDERS[TotalAmount], FACT_ORDERS[WD_CUSTOMERS],FACT_ORDERS[[#This Row],[WD_CUSTOMERS]])&gt;=15000, "VIP",
    SUMIFS(FACT_ORDERS[TotalAmount], FACT_ORDERS[WD_CUSTOMERS],FACT_ORDERS[[#This Row],[WD_CUSTOMERS]])&gt;=8000, "Premium",
    TRUE, "Regular"
)</f>
        <v>VIP</v>
      </c>
      <c r="N3936" s="32" cm="1">
        <f t="array" ref="N3936">_xlfn.IFS(
   FACT_ORDERS[[#This Row],[TypeOfClient]]="VIP", 0.2,
   FACT_ORDERS[[#This Row],[TypeOfClient]]="Premium", 0.1,
   TRUE, 0
)</f>
        <v>0.2</v>
      </c>
      <c r="O3936" s="31" cm="1">
        <f t="array" ref="O3936">_xlfn.IFS(
   FACT_ORDERS[[#This Row],[TotalAmount]]&gt;1500, 0.15,
   FACT_ORDERS[[#This Row],[TotalAmount]]&gt;1000, 0.1,
   FACT_ORDERS[[#This Row],[TotalAmount]]&gt;500, 0.05,
   TRUE, 0
)</f>
        <v>0.1</v>
      </c>
      <c r="P3936" s="28">
        <f xml:space="preserve"> FACT_ORDERS[[#This Row],[TotalAmount]] * (1 - (FACT_ORDERS[[#This Row],[ClientDiscount]] + FACT_ORDERS[[#This Row],[OrderDiscount]]) )</f>
        <v>722.4</v>
      </c>
      <c r="Q3936" s="28">
        <f>FACT_ORDERS[[#This Row],[TotalAmountWithDiscount]]+FACT_ORDERS[[#This Row],[DeliveryCost]]</f>
        <v>737.4</v>
      </c>
      <c r="R3936" s="35">
        <v>44844</v>
      </c>
      <c r="S3936" s="35" t="str">
        <f>IF(NETWORKDAYS(FACT_ORDERS[[#This Row],[Order-Date]], FACT_ORDERS[[#This Row],[ArrivalDate ]]) &gt; 10, "Late", "On Time")</f>
        <v>On Time</v>
      </c>
    </row>
    <row r="3937" spans="1:19" x14ac:dyDescent="0.3">
      <c r="A3937" s="12">
        <v>8935</v>
      </c>
      <c r="B3937" s="12">
        <v>209</v>
      </c>
      <c r="C3937" s="12">
        <v>10490</v>
      </c>
      <c r="D3937" s="12">
        <v>3936</v>
      </c>
      <c r="E3937" s="12" t="s">
        <v>244</v>
      </c>
      <c r="F3937" s="13">
        <v>44835</v>
      </c>
      <c r="G3937" s="26" t="s">
        <v>14197</v>
      </c>
      <c r="H3937" s="12">
        <v>26</v>
      </c>
      <c r="I3937" s="28">
        <f>VLOOKUP(B:B,DIM_PRODUCTS!A:F,5,FALSE)</f>
        <v>8</v>
      </c>
      <c r="J3937" s="28">
        <f>FACT_ORDERS[[#This Row],[ProductPrice]]*FACT_ORDERS[[#This Row],[Quantity]]</f>
        <v>208</v>
      </c>
      <c r="K3937" s="12" t="str">
        <f>VLOOKUP(C:C,DIM_CUSTOMERS!A:G,7,FALSE)</f>
        <v>Japan</v>
      </c>
      <c r="L3937" s="30" cm="1">
        <f t="array" ref="L3937">_xlfn.IFS(
    AND(FACT_ORDERS[[#This Row],[DeliveryMehtod]]="shippment",FACT_ORDERS[[#This Row],[TotalAmount]]&gt;=200), 0,
    AND(FACT_ORDERS[[#This Row],[DeliveryMehtod]]="pickup"), 15,
    AND(FACT_ORDERS[[#This Row],[DeliveryMehtod]]="shippment",FACT_ORDERS[[#This Row],[TotalAmount]]&lt;200), 35
)</f>
        <v>0</v>
      </c>
      <c r="M3937" s="12" t="str" cm="1">
        <f t="array" ref="M3937">_xlfn.IFS(
    SUMIFS(FACT_ORDERS[TotalAmount], FACT_ORDERS[WD_CUSTOMERS],FACT_ORDERS[[#This Row],[WD_CUSTOMERS]])&gt;=15000, "VIP",
    SUMIFS(FACT_ORDERS[TotalAmount], FACT_ORDERS[WD_CUSTOMERS],FACT_ORDERS[[#This Row],[WD_CUSTOMERS]])&gt;=8000, "Premium",
    TRUE, "Regular"
)</f>
        <v>VIP</v>
      </c>
      <c r="N3937" s="32" cm="1">
        <f t="array" ref="N3937">_xlfn.IFS(
   FACT_ORDERS[[#This Row],[TypeOfClient]]="VIP", 0.2,
   FACT_ORDERS[[#This Row],[TypeOfClient]]="Premium", 0.1,
   TRUE, 0
)</f>
        <v>0.2</v>
      </c>
      <c r="O3937" s="31" cm="1">
        <f t="array" ref="O3937">_xlfn.IFS(
   FACT_ORDERS[[#This Row],[TotalAmount]]&gt;1500, 0.15,
   FACT_ORDERS[[#This Row],[TotalAmount]]&gt;1000, 0.1,
   FACT_ORDERS[[#This Row],[TotalAmount]]&gt;500, 0.05,
   TRUE, 0
)</f>
        <v>0</v>
      </c>
      <c r="P3937" s="28">
        <f xml:space="preserve"> FACT_ORDERS[[#This Row],[TotalAmount]] * (1 - (FACT_ORDERS[[#This Row],[ClientDiscount]] + FACT_ORDERS[[#This Row],[OrderDiscount]]) )</f>
        <v>166.4</v>
      </c>
      <c r="Q3937" s="28">
        <f>FACT_ORDERS[[#This Row],[TotalAmountWithDiscount]]+FACT_ORDERS[[#This Row],[DeliveryCost]]</f>
        <v>166.4</v>
      </c>
      <c r="R3937" s="35">
        <v>44844</v>
      </c>
      <c r="S3937" s="35" t="str">
        <f>IF(NETWORKDAYS(FACT_ORDERS[[#This Row],[Order-Date]], FACT_ORDERS[[#This Row],[ArrivalDate ]]) &gt; 10, "Late", "On Time")</f>
        <v>On Time</v>
      </c>
    </row>
    <row r="3938" spans="1:19" x14ac:dyDescent="0.3">
      <c r="A3938" s="12">
        <v>8936</v>
      </c>
      <c r="B3938" s="12">
        <v>285</v>
      </c>
      <c r="C3938" s="12">
        <v>10490</v>
      </c>
      <c r="D3938" s="12">
        <v>3937</v>
      </c>
      <c r="E3938" s="12" t="s">
        <v>244</v>
      </c>
      <c r="F3938" s="13">
        <v>44835</v>
      </c>
      <c r="G3938" s="26" t="s">
        <v>14198</v>
      </c>
      <c r="H3938" s="12">
        <v>11</v>
      </c>
      <c r="I3938" s="28">
        <f>VLOOKUP(B:B,DIM_PRODUCTS!A:F,5,FALSE)</f>
        <v>26</v>
      </c>
      <c r="J3938" s="28">
        <f>FACT_ORDERS[[#This Row],[ProductPrice]]*FACT_ORDERS[[#This Row],[Quantity]]</f>
        <v>286</v>
      </c>
      <c r="K3938" s="12" t="str">
        <f>VLOOKUP(C:C,DIM_CUSTOMERS!A:G,7,FALSE)</f>
        <v>Japan</v>
      </c>
      <c r="L3938" s="30" cm="1">
        <f t="array" ref="L3938">_xlfn.IFS(
    AND(FACT_ORDERS[[#This Row],[DeliveryMehtod]]="shippment",FACT_ORDERS[[#This Row],[TotalAmount]]&gt;=200), 0,
    AND(FACT_ORDERS[[#This Row],[DeliveryMehtod]]="pickup"), 15,
    AND(FACT_ORDERS[[#This Row],[DeliveryMehtod]]="shippment",FACT_ORDERS[[#This Row],[TotalAmount]]&lt;200), 35
)</f>
        <v>0</v>
      </c>
      <c r="M3938" s="12" t="str" cm="1">
        <f t="array" ref="M3938">_xlfn.IFS(
    SUMIFS(FACT_ORDERS[TotalAmount], FACT_ORDERS[WD_CUSTOMERS],FACT_ORDERS[[#This Row],[WD_CUSTOMERS]])&gt;=15000, "VIP",
    SUMIFS(FACT_ORDERS[TotalAmount], FACT_ORDERS[WD_CUSTOMERS],FACT_ORDERS[[#This Row],[WD_CUSTOMERS]])&gt;=8000, "Premium",
    TRUE, "Regular"
)</f>
        <v>VIP</v>
      </c>
      <c r="N3938" s="32" cm="1">
        <f t="array" ref="N3938">_xlfn.IFS(
   FACT_ORDERS[[#This Row],[TypeOfClient]]="VIP", 0.2,
   FACT_ORDERS[[#This Row],[TypeOfClient]]="Premium", 0.1,
   TRUE, 0
)</f>
        <v>0.2</v>
      </c>
      <c r="O3938" s="31" cm="1">
        <f t="array" ref="O3938">_xlfn.IFS(
   FACT_ORDERS[[#This Row],[TotalAmount]]&gt;1500, 0.15,
   FACT_ORDERS[[#This Row],[TotalAmount]]&gt;1000, 0.1,
   FACT_ORDERS[[#This Row],[TotalAmount]]&gt;500, 0.05,
   TRUE, 0
)</f>
        <v>0</v>
      </c>
      <c r="P3938" s="28">
        <f xml:space="preserve"> FACT_ORDERS[[#This Row],[TotalAmount]] * (1 - (FACT_ORDERS[[#This Row],[ClientDiscount]] + FACT_ORDERS[[#This Row],[OrderDiscount]]) )</f>
        <v>228.8</v>
      </c>
      <c r="Q3938" s="28">
        <f>FACT_ORDERS[[#This Row],[TotalAmountWithDiscount]]+FACT_ORDERS[[#This Row],[DeliveryCost]]</f>
        <v>228.8</v>
      </c>
      <c r="R3938" s="35">
        <v>44846</v>
      </c>
      <c r="S3938" s="35" t="str">
        <f>IF(NETWORKDAYS(FACT_ORDERS[[#This Row],[Order-Date]], FACT_ORDERS[[#This Row],[ArrivalDate ]]) &gt; 10, "Late", "On Time")</f>
        <v>On Time</v>
      </c>
    </row>
    <row r="3939" spans="1:19" x14ac:dyDescent="0.3">
      <c r="A3939" s="12">
        <v>8937</v>
      </c>
      <c r="B3939" s="12">
        <v>210</v>
      </c>
      <c r="C3939" s="12">
        <v>10490</v>
      </c>
      <c r="D3939" s="12">
        <v>3938</v>
      </c>
      <c r="E3939" s="12" t="s">
        <v>244</v>
      </c>
      <c r="F3939" s="13">
        <v>44835</v>
      </c>
      <c r="G3939" s="26" t="s">
        <v>14199</v>
      </c>
      <c r="H3939" s="12">
        <v>26</v>
      </c>
      <c r="I3939" s="28">
        <f>VLOOKUP(B:B,DIM_PRODUCTS!A:F,5,FALSE)</f>
        <v>14</v>
      </c>
      <c r="J3939" s="28">
        <f>FACT_ORDERS[[#This Row],[ProductPrice]]*FACT_ORDERS[[#This Row],[Quantity]]</f>
        <v>364</v>
      </c>
      <c r="K3939" s="12" t="str">
        <f>VLOOKUP(C:C,DIM_CUSTOMERS!A:G,7,FALSE)</f>
        <v>Japan</v>
      </c>
      <c r="L3939" s="30" cm="1">
        <f t="array" ref="L3939">_xlfn.IFS(
    AND(FACT_ORDERS[[#This Row],[DeliveryMehtod]]="shippment",FACT_ORDERS[[#This Row],[TotalAmount]]&gt;=200), 0,
    AND(FACT_ORDERS[[#This Row],[DeliveryMehtod]]="pickup"), 15,
    AND(FACT_ORDERS[[#This Row],[DeliveryMehtod]]="shippment",FACT_ORDERS[[#This Row],[TotalAmount]]&lt;200), 35
)</f>
        <v>0</v>
      </c>
      <c r="M3939" s="12" t="str" cm="1">
        <f t="array" ref="M3939">_xlfn.IFS(
    SUMIFS(FACT_ORDERS[TotalAmount], FACT_ORDERS[WD_CUSTOMERS],FACT_ORDERS[[#This Row],[WD_CUSTOMERS]])&gt;=15000, "VIP",
    SUMIFS(FACT_ORDERS[TotalAmount], FACT_ORDERS[WD_CUSTOMERS],FACT_ORDERS[[#This Row],[WD_CUSTOMERS]])&gt;=8000, "Premium",
    TRUE, "Regular"
)</f>
        <v>VIP</v>
      </c>
      <c r="N3939" s="32" cm="1">
        <f t="array" ref="N3939">_xlfn.IFS(
   FACT_ORDERS[[#This Row],[TypeOfClient]]="VIP", 0.2,
   FACT_ORDERS[[#This Row],[TypeOfClient]]="Premium", 0.1,
   TRUE, 0
)</f>
        <v>0.2</v>
      </c>
      <c r="O3939" s="31" cm="1">
        <f t="array" ref="O3939">_xlfn.IFS(
   FACT_ORDERS[[#This Row],[TotalAmount]]&gt;1500, 0.15,
   FACT_ORDERS[[#This Row],[TotalAmount]]&gt;1000, 0.1,
   FACT_ORDERS[[#This Row],[TotalAmount]]&gt;500, 0.05,
   TRUE, 0
)</f>
        <v>0</v>
      </c>
      <c r="P3939" s="28">
        <f xml:space="preserve"> FACT_ORDERS[[#This Row],[TotalAmount]] * (1 - (FACT_ORDERS[[#This Row],[ClientDiscount]] + FACT_ORDERS[[#This Row],[OrderDiscount]]) )</f>
        <v>291.2</v>
      </c>
      <c r="Q3939" s="28">
        <f>FACT_ORDERS[[#This Row],[TotalAmountWithDiscount]]+FACT_ORDERS[[#This Row],[DeliveryCost]]</f>
        <v>291.2</v>
      </c>
      <c r="R3939" s="35">
        <v>44845</v>
      </c>
      <c r="S3939" s="35" t="str">
        <f>IF(NETWORKDAYS(FACT_ORDERS[[#This Row],[Order-Date]], FACT_ORDERS[[#This Row],[ArrivalDate ]]) &gt; 10, "Late", "On Time")</f>
        <v>On Time</v>
      </c>
    </row>
    <row r="3940" spans="1:19" x14ac:dyDescent="0.3">
      <c r="A3940" s="12">
        <v>8938</v>
      </c>
      <c r="B3940" s="12">
        <v>297</v>
      </c>
      <c r="C3940" s="12">
        <v>10490</v>
      </c>
      <c r="D3940" s="12">
        <v>3939</v>
      </c>
      <c r="E3940" s="12" t="s">
        <v>243</v>
      </c>
      <c r="F3940" s="13">
        <v>45551</v>
      </c>
      <c r="G3940" s="26" t="s">
        <v>14200</v>
      </c>
      <c r="H3940" s="12">
        <v>29</v>
      </c>
      <c r="I3940" s="28">
        <f>VLOOKUP(B:B,DIM_PRODUCTS!A:F,5,FALSE)</f>
        <v>7</v>
      </c>
      <c r="J3940" s="28">
        <f>FACT_ORDERS[[#This Row],[ProductPrice]]*FACT_ORDERS[[#This Row],[Quantity]]</f>
        <v>203</v>
      </c>
      <c r="K3940" s="12" t="str">
        <f>VLOOKUP(C:C,DIM_CUSTOMERS!A:G,7,FALSE)</f>
        <v>Japan</v>
      </c>
      <c r="L3940" s="30" cm="1">
        <f t="array" ref="L3940">_xlfn.IFS(
    AND(FACT_ORDERS[[#This Row],[DeliveryMehtod]]="shippment",FACT_ORDERS[[#This Row],[TotalAmount]]&gt;=200), 0,
    AND(FACT_ORDERS[[#This Row],[DeliveryMehtod]]="pickup"), 15,
    AND(FACT_ORDERS[[#This Row],[DeliveryMehtod]]="shippment",FACT_ORDERS[[#This Row],[TotalAmount]]&lt;200), 35
)</f>
        <v>15</v>
      </c>
      <c r="M3940" s="12" t="str" cm="1">
        <f t="array" ref="M3940">_xlfn.IFS(
    SUMIFS(FACT_ORDERS[TotalAmount], FACT_ORDERS[WD_CUSTOMERS],FACT_ORDERS[[#This Row],[WD_CUSTOMERS]])&gt;=15000, "VIP",
    SUMIFS(FACT_ORDERS[TotalAmount], FACT_ORDERS[WD_CUSTOMERS],FACT_ORDERS[[#This Row],[WD_CUSTOMERS]])&gt;=8000, "Premium",
    TRUE, "Regular"
)</f>
        <v>VIP</v>
      </c>
      <c r="N3940" s="32" cm="1">
        <f t="array" ref="N3940">_xlfn.IFS(
   FACT_ORDERS[[#This Row],[TypeOfClient]]="VIP", 0.2,
   FACT_ORDERS[[#This Row],[TypeOfClient]]="Premium", 0.1,
   TRUE, 0
)</f>
        <v>0.2</v>
      </c>
      <c r="O3940" s="31" cm="1">
        <f t="array" ref="O3940">_xlfn.IFS(
   FACT_ORDERS[[#This Row],[TotalAmount]]&gt;1500, 0.15,
   FACT_ORDERS[[#This Row],[TotalAmount]]&gt;1000, 0.1,
   FACT_ORDERS[[#This Row],[TotalAmount]]&gt;500, 0.05,
   TRUE, 0
)</f>
        <v>0</v>
      </c>
      <c r="P3940" s="28">
        <f xml:space="preserve"> FACT_ORDERS[[#This Row],[TotalAmount]] * (1 - (FACT_ORDERS[[#This Row],[ClientDiscount]] + FACT_ORDERS[[#This Row],[OrderDiscount]]) )</f>
        <v>162.4</v>
      </c>
      <c r="Q3940" s="28">
        <f>FACT_ORDERS[[#This Row],[TotalAmountWithDiscount]]+FACT_ORDERS[[#This Row],[DeliveryCost]]</f>
        <v>177.4</v>
      </c>
      <c r="R3940" s="35">
        <v>45562</v>
      </c>
      <c r="S3940" s="35" t="str">
        <f>IF(NETWORKDAYS(FACT_ORDERS[[#This Row],[Order-Date]], FACT_ORDERS[[#This Row],[ArrivalDate ]]) &gt; 10, "Late", "On Time")</f>
        <v>On Time</v>
      </c>
    </row>
    <row r="3941" spans="1:19" x14ac:dyDescent="0.3">
      <c r="A3941" s="12">
        <v>8939</v>
      </c>
      <c r="B3941" s="12">
        <v>285</v>
      </c>
      <c r="C3941" s="12">
        <v>10490</v>
      </c>
      <c r="D3941" s="12">
        <v>3940</v>
      </c>
      <c r="E3941" s="12" t="s">
        <v>243</v>
      </c>
      <c r="F3941" s="13">
        <v>45551</v>
      </c>
      <c r="G3941" s="26" t="s">
        <v>14201</v>
      </c>
      <c r="H3941" s="12">
        <v>12</v>
      </c>
      <c r="I3941" s="28">
        <f>VLOOKUP(B:B,DIM_PRODUCTS!A:F,5,FALSE)</f>
        <v>26</v>
      </c>
      <c r="J3941" s="28">
        <f>FACT_ORDERS[[#This Row],[ProductPrice]]*FACT_ORDERS[[#This Row],[Quantity]]</f>
        <v>312</v>
      </c>
      <c r="K3941" s="12" t="str">
        <f>VLOOKUP(C:C,DIM_CUSTOMERS!A:G,7,FALSE)</f>
        <v>Japan</v>
      </c>
      <c r="L3941" s="30" cm="1">
        <f t="array" ref="L3941">_xlfn.IFS(
    AND(FACT_ORDERS[[#This Row],[DeliveryMehtod]]="shippment",FACT_ORDERS[[#This Row],[TotalAmount]]&gt;=200), 0,
    AND(FACT_ORDERS[[#This Row],[DeliveryMehtod]]="pickup"), 15,
    AND(FACT_ORDERS[[#This Row],[DeliveryMehtod]]="shippment",FACT_ORDERS[[#This Row],[TotalAmount]]&lt;200), 35
)</f>
        <v>15</v>
      </c>
      <c r="M3941" s="12" t="str" cm="1">
        <f t="array" ref="M3941">_xlfn.IFS(
    SUMIFS(FACT_ORDERS[TotalAmount], FACT_ORDERS[WD_CUSTOMERS],FACT_ORDERS[[#This Row],[WD_CUSTOMERS]])&gt;=15000, "VIP",
    SUMIFS(FACT_ORDERS[TotalAmount], FACT_ORDERS[WD_CUSTOMERS],FACT_ORDERS[[#This Row],[WD_CUSTOMERS]])&gt;=8000, "Premium",
    TRUE, "Regular"
)</f>
        <v>VIP</v>
      </c>
      <c r="N3941" s="32" cm="1">
        <f t="array" ref="N3941">_xlfn.IFS(
   FACT_ORDERS[[#This Row],[TypeOfClient]]="VIP", 0.2,
   FACT_ORDERS[[#This Row],[TypeOfClient]]="Premium", 0.1,
   TRUE, 0
)</f>
        <v>0.2</v>
      </c>
      <c r="O3941" s="31" cm="1">
        <f t="array" ref="O3941">_xlfn.IFS(
   FACT_ORDERS[[#This Row],[TotalAmount]]&gt;1500, 0.15,
   FACT_ORDERS[[#This Row],[TotalAmount]]&gt;1000, 0.1,
   FACT_ORDERS[[#This Row],[TotalAmount]]&gt;500, 0.05,
   TRUE, 0
)</f>
        <v>0</v>
      </c>
      <c r="P3941" s="28">
        <f xml:space="preserve"> FACT_ORDERS[[#This Row],[TotalAmount]] * (1 - (FACT_ORDERS[[#This Row],[ClientDiscount]] + FACT_ORDERS[[#This Row],[OrderDiscount]]) )</f>
        <v>249.60000000000002</v>
      </c>
      <c r="Q3941" s="28">
        <f>FACT_ORDERS[[#This Row],[TotalAmountWithDiscount]]+FACT_ORDERS[[#This Row],[DeliveryCost]]</f>
        <v>264.60000000000002</v>
      </c>
      <c r="R3941" s="35">
        <v>45562</v>
      </c>
      <c r="S3941" s="35" t="str">
        <f>IF(NETWORKDAYS(FACT_ORDERS[[#This Row],[Order-Date]], FACT_ORDERS[[#This Row],[ArrivalDate ]]) &gt; 10, "Late", "On Time")</f>
        <v>On Time</v>
      </c>
    </row>
    <row r="3942" spans="1:19" x14ac:dyDescent="0.3">
      <c r="A3942" s="12">
        <v>8940</v>
      </c>
      <c r="B3942" s="12">
        <v>210</v>
      </c>
      <c r="C3942" s="12">
        <v>10490</v>
      </c>
      <c r="D3942" s="12">
        <v>3941</v>
      </c>
      <c r="E3942" s="12" t="s">
        <v>244</v>
      </c>
      <c r="F3942" s="13">
        <v>45551</v>
      </c>
      <c r="G3942" s="26" t="s">
        <v>11921</v>
      </c>
      <c r="H3942" s="12">
        <v>19</v>
      </c>
      <c r="I3942" s="28">
        <f>VLOOKUP(B:B,DIM_PRODUCTS!A:F,5,FALSE)</f>
        <v>14</v>
      </c>
      <c r="J3942" s="28">
        <f>FACT_ORDERS[[#This Row],[ProductPrice]]*FACT_ORDERS[[#This Row],[Quantity]]</f>
        <v>266</v>
      </c>
      <c r="K3942" s="12" t="str">
        <f>VLOOKUP(C:C,DIM_CUSTOMERS!A:G,7,FALSE)</f>
        <v>Japan</v>
      </c>
      <c r="L3942" s="30" cm="1">
        <f t="array" ref="L3942">_xlfn.IFS(
    AND(FACT_ORDERS[[#This Row],[DeliveryMehtod]]="shippment",FACT_ORDERS[[#This Row],[TotalAmount]]&gt;=200), 0,
    AND(FACT_ORDERS[[#This Row],[DeliveryMehtod]]="pickup"), 15,
    AND(FACT_ORDERS[[#This Row],[DeliveryMehtod]]="shippment",FACT_ORDERS[[#This Row],[TotalAmount]]&lt;200), 35
)</f>
        <v>0</v>
      </c>
      <c r="M3942" s="12" t="str" cm="1">
        <f t="array" ref="M3942">_xlfn.IFS(
    SUMIFS(FACT_ORDERS[TotalAmount], FACT_ORDERS[WD_CUSTOMERS],FACT_ORDERS[[#This Row],[WD_CUSTOMERS]])&gt;=15000, "VIP",
    SUMIFS(FACT_ORDERS[TotalAmount], FACT_ORDERS[WD_CUSTOMERS],FACT_ORDERS[[#This Row],[WD_CUSTOMERS]])&gt;=8000, "Premium",
    TRUE, "Regular"
)</f>
        <v>VIP</v>
      </c>
      <c r="N3942" s="32" cm="1">
        <f t="array" ref="N3942">_xlfn.IFS(
   FACT_ORDERS[[#This Row],[TypeOfClient]]="VIP", 0.2,
   FACT_ORDERS[[#This Row],[TypeOfClient]]="Premium", 0.1,
   TRUE, 0
)</f>
        <v>0.2</v>
      </c>
      <c r="O3942" s="31" cm="1">
        <f t="array" ref="O3942">_xlfn.IFS(
   FACT_ORDERS[[#This Row],[TotalAmount]]&gt;1500, 0.15,
   FACT_ORDERS[[#This Row],[TotalAmount]]&gt;1000, 0.1,
   FACT_ORDERS[[#This Row],[TotalAmount]]&gt;500, 0.05,
   TRUE, 0
)</f>
        <v>0</v>
      </c>
      <c r="P3942" s="28">
        <f xml:space="preserve"> FACT_ORDERS[[#This Row],[TotalAmount]] * (1 - (FACT_ORDERS[[#This Row],[ClientDiscount]] + FACT_ORDERS[[#This Row],[OrderDiscount]]) )</f>
        <v>212.8</v>
      </c>
      <c r="Q3942" s="28">
        <f>FACT_ORDERS[[#This Row],[TotalAmountWithDiscount]]+FACT_ORDERS[[#This Row],[DeliveryCost]]</f>
        <v>212.8</v>
      </c>
      <c r="R3942" s="35">
        <v>45563</v>
      </c>
      <c r="S3942" s="35" t="str">
        <f>IF(NETWORKDAYS(FACT_ORDERS[[#This Row],[Order-Date]], FACT_ORDERS[[#This Row],[ArrivalDate ]]) &gt; 10, "Late", "On Time")</f>
        <v>On Time</v>
      </c>
    </row>
    <row r="3943" spans="1:19" x14ac:dyDescent="0.3">
      <c r="A3943" s="12">
        <v>8941</v>
      </c>
      <c r="B3943" s="12">
        <v>292</v>
      </c>
      <c r="C3943" s="12">
        <v>10490</v>
      </c>
      <c r="D3943" s="12">
        <v>3942</v>
      </c>
      <c r="E3943" s="12" t="s">
        <v>243</v>
      </c>
      <c r="F3943" s="13">
        <v>45223</v>
      </c>
      <c r="G3943" s="26" t="s">
        <v>14202</v>
      </c>
      <c r="H3943" s="12">
        <v>14</v>
      </c>
      <c r="I3943" s="28">
        <f>VLOOKUP(B:B,DIM_PRODUCTS!A:F,5,FALSE)</f>
        <v>6</v>
      </c>
      <c r="J3943" s="28">
        <f>FACT_ORDERS[[#This Row],[ProductPrice]]*FACT_ORDERS[[#This Row],[Quantity]]</f>
        <v>84</v>
      </c>
      <c r="K3943" s="12" t="str">
        <f>VLOOKUP(C:C,DIM_CUSTOMERS!A:G,7,FALSE)</f>
        <v>Japan</v>
      </c>
      <c r="L3943" s="30" cm="1">
        <f t="array" ref="L3943">_xlfn.IFS(
    AND(FACT_ORDERS[[#This Row],[DeliveryMehtod]]="shippment",FACT_ORDERS[[#This Row],[TotalAmount]]&gt;=200), 0,
    AND(FACT_ORDERS[[#This Row],[DeliveryMehtod]]="pickup"), 15,
    AND(FACT_ORDERS[[#This Row],[DeliveryMehtod]]="shippment",FACT_ORDERS[[#This Row],[TotalAmount]]&lt;200), 35
)</f>
        <v>15</v>
      </c>
      <c r="M3943" s="12" t="str" cm="1">
        <f t="array" ref="M3943">_xlfn.IFS(
    SUMIFS(FACT_ORDERS[TotalAmount], FACT_ORDERS[WD_CUSTOMERS],FACT_ORDERS[[#This Row],[WD_CUSTOMERS]])&gt;=15000, "VIP",
    SUMIFS(FACT_ORDERS[TotalAmount], FACT_ORDERS[WD_CUSTOMERS],FACT_ORDERS[[#This Row],[WD_CUSTOMERS]])&gt;=8000, "Premium",
    TRUE, "Regular"
)</f>
        <v>VIP</v>
      </c>
      <c r="N3943" s="32" cm="1">
        <f t="array" ref="N3943">_xlfn.IFS(
   FACT_ORDERS[[#This Row],[TypeOfClient]]="VIP", 0.2,
   FACT_ORDERS[[#This Row],[TypeOfClient]]="Premium", 0.1,
   TRUE, 0
)</f>
        <v>0.2</v>
      </c>
      <c r="O3943" s="31" cm="1">
        <f t="array" ref="O3943">_xlfn.IFS(
   FACT_ORDERS[[#This Row],[TotalAmount]]&gt;1500, 0.15,
   FACT_ORDERS[[#This Row],[TotalAmount]]&gt;1000, 0.1,
   FACT_ORDERS[[#This Row],[TotalAmount]]&gt;500, 0.05,
   TRUE, 0
)</f>
        <v>0</v>
      </c>
      <c r="P3943" s="28">
        <f xml:space="preserve"> FACT_ORDERS[[#This Row],[TotalAmount]] * (1 - (FACT_ORDERS[[#This Row],[ClientDiscount]] + FACT_ORDERS[[#This Row],[OrderDiscount]]) )</f>
        <v>67.2</v>
      </c>
      <c r="Q3943" s="28">
        <f>FACT_ORDERS[[#This Row],[TotalAmountWithDiscount]]+FACT_ORDERS[[#This Row],[DeliveryCost]]</f>
        <v>82.2</v>
      </c>
      <c r="R3943" s="35">
        <v>45233</v>
      </c>
      <c r="S3943" s="35" t="str">
        <f>IF(NETWORKDAYS(FACT_ORDERS[[#This Row],[Order-Date]], FACT_ORDERS[[#This Row],[ArrivalDate ]]) &gt; 10, "Late", "On Time")</f>
        <v>On Time</v>
      </c>
    </row>
    <row r="3944" spans="1:19" x14ac:dyDescent="0.3">
      <c r="A3944" s="12">
        <v>8942</v>
      </c>
      <c r="B3944" s="12">
        <v>242</v>
      </c>
      <c r="C3944" s="12">
        <v>10490</v>
      </c>
      <c r="D3944" s="12">
        <v>3943</v>
      </c>
      <c r="E3944" s="12" t="s">
        <v>243</v>
      </c>
      <c r="F3944" s="13">
        <v>45223</v>
      </c>
      <c r="G3944" s="26" t="s">
        <v>14203</v>
      </c>
      <c r="H3944" s="12">
        <v>37</v>
      </c>
      <c r="I3944" s="28">
        <f>VLOOKUP(B:B,DIM_PRODUCTS!A:F,5,FALSE)</f>
        <v>11</v>
      </c>
      <c r="J3944" s="28">
        <f>FACT_ORDERS[[#This Row],[ProductPrice]]*FACT_ORDERS[[#This Row],[Quantity]]</f>
        <v>407</v>
      </c>
      <c r="K3944" s="12" t="str">
        <f>VLOOKUP(C:C,DIM_CUSTOMERS!A:G,7,FALSE)</f>
        <v>Japan</v>
      </c>
      <c r="L3944" s="30" cm="1">
        <f t="array" ref="L3944">_xlfn.IFS(
    AND(FACT_ORDERS[[#This Row],[DeliveryMehtod]]="shippment",FACT_ORDERS[[#This Row],[TotalAmount]]&gt;=200), 0,
    AND(FACT_ORDERS[[#This Row],[DeliveryMehtod]]="pickup"), 15,
    AND(FACT_ORDERS[[#This Row],[DeliveryMehtod]]="shippment",FACT_ORDERS[[#This Row],[TotalAmount]]&lt;200), 35
)</f>
        <v>15</v>
      </c>
      <c r="M3944" s="12" t="str" cm="1">
        <f t="array" ref="M3944">_xlfn.IFS(
    SUMIFS(FACT_ORDERS[TotalAmount], FACT_ORDERS[WD_CUSTOMERS],FACT_ORDERS[[#This Row],[WD_CUSTOMERS]])&gt;=15000, "VIP",
    SUMIFS(FACT_ORDERS[TotalAmount], FACT_ORDERS[WD_CUSTOMERS],FACT_ORDERS[[#This Row],[WD_CUSTOMERS]])&gt;=8000, "Premium",
    TRUE, "Regular"
)</f>
        <v>VIP</v>
      </c>
      <c r="N3944" s="32" cm="1">
        <f t="array" ref="N3944">_xlfn.IFS(
   FACT_ORDERS[[#This Row],[TypeOfClient]]="VIP", 0.2,
   FACT_ORDERS[[#This Row],[TypeOfClient]]="Premium", 0.1,
   TRUE, 0
)</f>
        <v>0.2</v>
      </c>
      <c r="O3944" s="31" cm="1">
        <f t="array" ref="O3944">_xlfn.IFS(
   FACT_ORDERS[[#This Row],[TotalAmount]]&gt;1500, 0.15,
   FACT_ORDERS[[#This Row],[TotalAmount]]&gt;1000, 0.1,
   FACT_ORDERS[[#This Row],[TotalAmount]]&gt;500, 0.05,
   TRUE, 0
)</f>
        <v>0</v>
      </c>
      <c r="P3944" s="28">
        <f xml:space="preserve"> FACT_ORDERS[[#This Row],[TotalAmount]] * (1 - (FACT_ORDERS[[#This Row],[ClientDiscount]] + FACT_ORDERS[[#This Row],[OrderDiscount]]) )</f>
        <v>325.60000000000002</v>
      </c>
      <c r="Q3944" s="28">
        <f>FACT_ORDERS[[#This Row],[TotalAmountWithDiscount]]+FACT_ORDERS[[#This Row],[DeliveryCost]]</f>
        <v>340.6</v>
      </c>
      <c r="R3944" s="35">
        <v>45233</v>
      </c>
      <c r="S3944" s="35" t="str">
        <f>IF(NETWORKDAYS(FACT_ORDERS[[#This Row],[Order-Date]], FACT_ORDERS[[#This Row],[ArrivalDate ]]) &gt; 10, "Late", "On Time")</f>
        <v>On Time</v>
      </c>
    </row>
    <row r="3945" spans="1:19" x14ac:dyDescent="0.3">
      <c r="A3945" s="12">
        <v>8943</v>
      </c>
      <c r="B3945" s="12">
        <v>297</v>
      </c>
      <c r="C3945" s="12">
        <v>10490</v>
      </c>
      <c r="D3945" s="12">
        <v>3944</v>
      </c>
      <c r="E3945" s="12" t="s">
        <v>243</v>
      </c>
      <c r="F3945" s="13">
        <v>45223</v>
      </c>
      <c r="G3945" s="26" t="s">
        <v>14204</v>
      </c>
      <c r="H3945" s="12">
        <v>23</v>
      </c>
      <c r="I3945" s="28">
        <f>VLOOKUP(B:B,DIM_PRODUCTS!A:F,5,FALSE)</f>
        <v>7</v>
      </c>
      <c r="J3945" s="28">
        <f>FACT_ORDERS[[#This Row],[ProductPrice]]*FACT_ORDERS[[#This Row],[Quantity]]</f>
        <v>161</v>
      </c>
      <c r="K3945" s="12" t="str">
        <f>VLOOKUP(C:C,DIM_CUSTOMERS!A:G,7,FALSE)</f>
        <v>Japan</v>
      </c>
      <c r="L3945" s="30" cm="1">
        <f t="array" ref="L3945">_xlfn.IFS(
    AND(FACT_ORDERS[[#This Row],[DeliveryMehtod]]="shippment",FACT_ORDERS[[#This Row],[TotalAmount]]&gt;=200), 0,
    AND(FACT_ORDERS[[#This Row],[DeliveryMehtod]]="pickup"), 15,
    AND(FACT_ORDERS[[#This Row],[DeliveryMehtod]]="shippment",FACT_ORDERS[[#This Row],[TotalAmount]]&lt;200), 35
)</f>
        <v>15</v>
      </c>
      <c r="M3945" s="12" t="str" cm="1">
        <f t="array" ref="M3945">_xlfn.IFS(
    SUMIFS(FACT_ORDERS[TotalAmount], FACT_ORDERS[WD_CUSTOMERS],FACT_ORDERS[[#This Row],[WD_CUSTOMERS]])&gt;=15000, "VIP",
    SUMIFS(FACT_ORDERS[TotalAmount], FACT_ORDERS[WD_CUSTOMERS],FACT_ORDERS[[#This Row],[WD_CUSTOMERS]])&gt;=8000, "Premium",
    TRUE, "Regular"
)</f>
        <v>VIP</v>
      </c>
      <c r="N3945" s="32" cm="1">
        <f t="array" ref="N3945">_xlfn.IFS(
   FACT_ORDERS[[#This Row],[TypeOfClient]]="VIP", 0.2,
   FACT_ORDERS[[#This Row],[TypeOfClient]]="Premium", 0.1,
   TRUE, 0
)</f>
        <v>0.2</v>
      </c>
      <c r="O3945" s="31" cm="1">
        <f t="array" ref="O3945">_xlfn.IFS(
   FACT_ORDERS[[#This Row],[TotalAmount]]&gt;1500, 0.15,
   FACT_ORDERS[[#This Row],[TotalAmount]]&gt;1000, 0.1,
   FACT_ORDERS[[#This Row],[TotalAmount]]&gt;500, 0.05,
   TRUE, 0
)</f>
        <v>0</v>
      </c>
      <c r="P3945" s="28">
        <f xml:space="preserve"> FACT_ORDERS[[#This Row],[TotalAmount]] * (1 - (FACT_ORDERS[[#This Row],[ClientDiscount]] + FACT_ORDERS[[#This Row],[OrderDiscount]]) )</f>
        <v>128.80000000000001</v>
      </c>
      <c r="Q3945" s="28">
        <f>FACT_ORDERS[[#This Row],[TotalAmountWithDiscount]]+FACT_ORDERS[[#This Row],[DeliveryCost]]</f>
        <v>143.80000000000001</v>
      </c>
      <c r="R3945" s="35">
        <v>45234</v>
      </c>
      <c r="S3945" s="35" t="str">
        <f>IF(NETWORKDAYS(FACT_ORDERS[[#This Row],[Order-Date]], FACT_ORDERS[[#This Row],[ArrivalDate ]]) &gt; 10, "Late", "On Time")</f>
        <v>On Time</v>
      </c>
    </row>
    <row r="3946" spans="1:19" x14ac:dyDescent="0.3">
      <c r="A3946" s="12">
        <v>8944</v>
      </c>
      <c r="B3946" s="12">
        <v>278</v>
      </c>
      <c r="C3946" s="12">
        <v>10490</v>
      </c>
      <c r="D3946" s="12">
        <v>3945</v>
      </c>
      <c r="E3946" s="12" t="s">
        <v>244</v>
      </c>
      <c r="F3946" s="13">
        <v>45223</v>
      </c>
      <c r="G3946" s="26" t="s">
        <v>14205</v>
      </c>
      <c r="H3946" s="12">
        <v>28</v>
      </c>
      <c r="I3946" s="28">
        <f>VLOOKUP(B:B,DIM_PRODUCTS!A:F,5,FALSE)</f>
        <v>24</v>
      </c>
      <c r="J3946" s="28">
        <f>FACT_ORDERS[[#This Row],[ProductPrice]]*FACT_ORDERS[[#This Row],[Quantity]]</f>
        <v>672</v>
      </c>
      <c r="K3946" s="12" t="str">
        <f>VLOOKUP(C:C,DIM_CUSTOMERS!A:G,7,FALSE)</f>
        <v>Japan</v>
      </c>
      <c r="L3946" s="30" cm="1">
        <f t="array" ref="L3946">_xlfn.IFS(
    AND(FACT_ORDERS[[#This Row],[DeliveryMehtod]]="shippment",FACT_ORDERS[[#This Row],[TotalAmount]]&gt;=200), 0,
    AND(FACT_ORDERS[[#This Row],[DeliveryMehtod]]="pickup"), 15,
    AND(FACT_ORDERS[[#This Row],[DeliveryMehtod]]="shippment",FACT_ORDERS[[#This Row],[TotalAmount]]&lt;200), 35
)</f>
        <v>0</v>
      </c>
      <c r="M3946" s="12" t="str" cm="1">
        <f t="array" ref="M3946">_xlfn.IFS(
    SUMIFS(FACT_ORDERS[TotalAmount], FACT_ORDERS[WD_CUSTOMERS],FACT_ORDERS[[#This Row],[WD_CUSTOMERS]])&gt;=15000, "VIP",
    SUMIFS(FACT_ORDERS[TotalAmount], FACT_ORDERS[WD_CUSTOMERS],FACT_ORDERS[[#This Row],[WD_CUSTOMERS]])&gt;=8000, "Premium",
    TRUE, "Regular"
)</f>
        <v>VIP</v>
      </c>
      <c r="N3946" s="32" cm="1">
        <f t="array" ref="N3946">_xlfn.IFS(
   FACT_ORDERS[[#This Row],[TypeOfClient]]="VIP", 0.2,
   FACT_ORDERS[[#This Row],[TypeOfClient]]="Premium", 0.1,
   TRUE, 0
)</f>
        <v>0.2</v>
      </c>
      <c r="O3946" s="31" cm="1">
        <f t="array" ref="O3946">_xlfn.IFS(
   FACT_ORDERS[[#This Row],[TotalAmount]]&gt;1500, 0.15,
   FACT_ORDERS[[#This Row],[TotalAmount]]&gt;1000, 0.1,
   FACT_ORDERS[[#This Row],[TotalAmount]]&gt;500, 0.05,
   TRUE, 0
)</f>
        <v>0.05</v>
      </c>
      <c r="P3946" s="28">
        <f xml:space="preserve"> FACT_ORDERS[[#This Row],[TotalAmount]] * (1 - (FACT_ORDERS[[#This Row],[ClientDiscount]] + FACT_ORDERS[[#This Row],[OrderDiscount]]) )</f>
        <v>504</v>
      </c>
      <c r="Q3946" s="28">
        <f>FACT_ORDERS[[#This Row],[TotalAmountWithDiscount]]+FACT_ORDERS[[#This Row],[DeliveryCost]]</f>
        <v>504</v>
      </c>
      <c r="R3946" s="35">
        <v>45232</v>
      </c>
      <c r="S3946" s="35" t="str">
        <f>IF(NETWORKDAYS(FACT_ORDERS[[#This Row],[Order-Date]], FACT_ORDERS[[#This Row],[ArrivalDate ]]) &gt; 10, "Late", "On Time")</f>
        <v>On Time</v>
      </c>
    </row>
    <row r="3947" spans="1:19" x14ac:dyDescent="0.3">
      <c r="A3947" s="12">
        <v>8945</v>
      </c>
      <c r="B3947" s="12">
        <v>209</v>
      </c>
      <c r="C3947" s="12">
        <v>10490</v>
      </c>
      <c r="D3947" s="12">
        <v>3946</v>
      </c>
      <c r="E3947" s="12" t="s">
        <v>244</v>
      </c>
      <c r="F3947" s="13">
        <v>45223</v>
      </c>
      <c r="G3947" s="26" t="s">
        <v>14206</v>
      </c>
      <c r="H3947" s="12">
        <v>17</v>
      </c>
      <c r="I3947" s="28">
        <f>VLOOKUP(B:B,DIM_PRODUCTS!A:F,5,FALSE)</f>
        <v>8</v>
      </c>
      <c r="J3947" s="28">
        <f>FACT_ORDERS[[#This Row],[ProductPrice]]*FACT_ORDERS[[#This Row],[Quantity]]</f>
        <v>136</v>
      </c>
      <c r="K3947" s="12" t="str">
        <f>VLOOKUP(C:C,DIM_CUSTOMERS!A:G,7,FALSE)</f>
        <v>Japan</v>
      </c>
      <c r="L3947" s="30" cm="1">
        <f t="array" ref="L3947">_xlfn.IFS(
    AND(FACT_ORDERS[[#This Row],[DeliveryMehtod]]="shippment",FACT_ORDERS[[#This Row],[TotalAmount]]&gt;=200), 0,
    AND(FACT_ORDERS[[#This Row],[DeliveryMehtod]]="pickup"), 15,
    AND(FACT_ORDERS[[#This Row],[DeliveryMehtod]]="shippment",FACT_ORDERS[[#This Row],[TotalAmount]]&lt;200), 35
)</f>
        <v>35</v>
      </c>
      <c r="M3947" s="12" t="str" cm="1">
        <f t="array" ref="M3947">_xlfn.IFS(
    SUMIFS(FACT_ORDERS[TotalAmount], FACT_ORDERS[WD_CUSTOMERS],FACT_ORDERS[[#This Row],[WD_CUSTOMERS]])&gt;=15000, "VIP",
    SUMIFS(FACT_ORDERS[TotalAmount], FACT_ORDERS[WD_CUSTOMERS],FACT_ORDERS[[#This Row],[WD_CUSTOMERS]])&gt;=8000, "Premium",
    TRUE, "Regular"
)</f>
        <v>VIP</v>
      </c>
      <c r="N3947" s="32" cm="1">
        <f t="array" ref="N3947">_xlfn.IFS(
   FACT_ORDERS[[#This Row],[TypeOfClient]]="VIP", 0.2,
   FACT_ORDERS[[#This Row],[TypeOfClient]]="Premium", 0.1,
   TRUE, 0
)</f>
        <v>0.2</v>
      </c>
      <c r="O3947" s="31" cm="1">
        <f t="array" ref="O3947">_xlfn.IFS(
   FACT_ORDERS[[#This Row],[TotalAmount]]&gt;1500, 0.15,
   FACT_ORDERS[[#This Row],[TotalAmount]]&gt;1000, 0.1,
   FACT_ORDERS[[#This Row],[TotalAmount]]&gt;500, 0.05,
   TRUE, 0
)</f>
        <v>0</v>
      </c>
      <c r="P3947" s="28">
        <f xml:space="preserve"> FACT_ORDERS[[#This Row],[TotalAmount]] * (1 - (FACT_ORDERS[[#This Row],[ClientDiscount]] + FACT_ORDERS[[#This Row],[OrderDiscount]]) )</f>
        <v>108.80000000000001</v>
      </c>
      <c r="Q3947" s="28">
        <f>FACT_ORDERS[[#This Row],[TotalAmountWithDiscount]]+FACT_ORDERS[[#This Row],[DeliveryCost]]</f>
        <v>143.80000000000001</v>
      </c>
      <c r="R3947" s="35">
        <v>45234</v>
      </c>
      <c r="S3947" s="35" t="str">
        <f>IF(NETWORKDAYS(FACT_ORDERS[[#This Row],[Order-Date]], FACT_ORDERS[[#This Row],[ArrivalDate ]]) &gt; 10, "Late", "On Time")</f>
        <v>On Time</v>
      </c>
    </row>
    <row r="3948" spans="1:19" x14ac:dyDescent="0.3">
      <c r="A3948" s="12">
        <v>8946</v>
      </c>
      <c r="B3948" s="12">
        <v>285</v>
      </c>
      <c r="C3948" s="12">
        <v>10490</v>
      </c>
      <c r="D3948" s="12">
        <v>3947</v>
      </c>
      <c r="E3948" s="12" t="s">
        <v>244</v>
      </c>
      <c r="F3948" s="13">
        <v>45223</v>
      </c>
      <c r="G3948" s="26" t="s">
        <v>14207</v>
      </c>
      <c r="H3948" s="12">
        <v>11</v>
      </c>
      <c r="I3948" s="28">
        <f>VLOOKUP(B:B,DIM_PRODUCTS!A:F,5,FALSE)</f>
        <v>26</v>
      </c>
      <c r="J3948" s="28">
        <f>FACT_ORDERS[[#This Row],[ProductPrice]]*FACT_ORDERS[[#This Row],[Quantity]]</f>
        <v>286</v>
      </c>
      <c r="K3948" s="12" t="str">
        <f>VLOOKUP(C:C,DIM_CUSTOMERS!A:G,7,FALSE)</f>
        <v>Japan</v>
      </c>
      <c r="L3948" s="30" cm="1">
        <f t="array" ref="L3948">_xlfn.IFS(
    AND(FACT_ORDERS[[#This Row],[DeliveryMehtod]]="shippment",FACT_ORDERS[[#This Row],[TotalAmount]]&gt;=200), 0,
    AND(FACT_ORDERS[[#This Row],[DeliveryMehtod]]="pickup"), 15,
    AND(FACT_ORDERS[[#This Row],[DeliveryMehtod]]="shippment",FACT_ORDERS[[#This Row],[TotalAmount]]&lt;200), 35
)</f>
        <v>0</v>
      </c>
      <c r="M3948" s="12" t="str" cm="1">
        <f t="array" ref="M3948">_xlfn.IFS(
    SUMIFS(FACT_ORDERS[TotalAmount], FACT_ORDERS[WD_CUSTOMERS],FACT_ORDERS[[#This Row],[WD_CUSTOMERS]])&gt;=15000, "VIP",
    SUMIFS(FACT_ORDERS[TotalAmount], FACT_ORDERS[WD_CUSTOMERS],FACT_ORDERS[[#This Row],[WD_CUSTOMERS]])&gt;=8000, "Premium",
    TRUE, "Regular"
)</f>
        <v>VIP</v>
      </c>
      <c r="N3948" s="32" cm="1">
        <f t="array" ref="N3948">_xlfn.IFS(
   FACT_ORDERS[[#This Row],[TypeOfClient]]="VIP", 0.2,
   FACT_ORDERS[[#This Row],[TypeOfClient]]="Premium", 0.1,
   TRUE, 0
)</f>
        <v>0.2</v>
      </c>
      <c r="O3948" s="31" cm="1">
        <f t="array" ref="O3948">_xlfn.IFS(
   FACT_ORDERS[[#This Row],[TotalAmount]]&gt;1500, 0.15,
   FACT_ORDERS[[#This Row],[TotalAmount]]&gt;1000, 0.1,
   FACT_ORDERS[[#This Row],[TotalAmount]]&gt;500, 0.05,
   TRUE, 0
)</f>
        <v>0</v>
      </c>
      <c r="P3948" s="28">
        <f xml:space="preserve"> FACT_ORDERS[[#This Row],[TotalAmount]] * (1 - (FACT_ORDERS[[#This Row],[ClientDiscount]] + FACT_ORDERS[[#This Row],[OrderDiscount]]) )</f>
        <v>228.8</v>
      </c>
      <c r="Q3948" s="28">
        <f>FACT_ORDERS[[#This Row],[TotalAmountWithDiscount]]+FACT_ORDERS[[#This Row],[DeliveryCost]]</f>
        <v>228.8</v>
      </c>
      <c r="R3948" s="35">
        <v>45234</v>
      </c>
      <c r="S3948" s="35" t="str">
        <f>IF(NETWORKDAYS(FACT_ORDERS[[#This Row],[Order-Date]], FACT_ORDERS[[#This Row],[ArrivalDate ]]) &gt; 10, "Late", "On Time")</f>
        <v>On Time</v>
      </c>
    </row>
    <row r="3949" spans="1:19" x14ac:dyDescent="0.3">
      <c r="A3949" s="12">
        <v>8947</v>
      </c>
      <c r="B3949" s="12">
        <v>210</v>
      </c>
      <c r="C3949" s="12">
        <v>10490</v>
      </c>
      <c r="D3949" s="12">
        <v>3948</v>
      </c>
      <c r="E3949" s="12" t="s">
        <v>243</v>
      </c>
      <c r="F3949" s="13">
        <v>45223</v>
      </c>
      <c r="G3949" s="26" t="s">
        <v>14208</v>
      </c>
      <c r="H3949" s="12">
        <v>23</v>
      </c>
      <c r="I3949" s="28">
        <f>VLOOKUP(B:B,DIM_PRODUCTS!A:F,5,FALSE)</f>
        <v>14</v>
      </c>
      <c r="J3949" s="28">
        <f>FACT_ORDERS[[#This Row],[ProductPrice]]*FACT_ORDERS[[#This Row],[Quantity]]</f>
        <v>322</v>
      </c>
      <c r="K3949" s="12" t="str">
        <f>VLOOKUP(C:C,DIM_CUSTOMERS!A:G,7,FALSE)</f>
        <v>Japan</v>
      </c>
      <c r="L3949" s="30" cm="1">
        <f t="array" ref="L3949">_xlfn.IFS(
    AND(FACT_ORDERS[[#This Row],[DeliveryMehtod]]="shippment",FACT_ORDERS[[#This Row],[TotalAmount]]&gt;=200), 0,
    AND(FACT_ORDERS[[#This Row],[DeliveryMehtod]]="pickup"), 15,
    AND(FACT_ORDERS[[#This Row],[DeliveryMehtod]]="shippment",FACT_ORDERS[[#This Row],[TotalAmount]]&lt;200), 35
)</f>
        <v>15</v>
      </c>
      <c r="M3949" s="12" t="str" cm="1">
        <f t="array" ref="M3949">_xlfn.IFS(
    SUMIFS(FACT_ORDERS[TotalAmount], FACT_ORDERS[WD_CUSTOMERS],FACT_ORDERS[[#This Row],[WD_CUSTOMERS]])&gt;=15000, "VIP",
    SUMIFS(FACT_ORDERS[TotalAmount], FACT_ORDERS[WD_CUSTOMERS],FACT_ORDERS[[#This Row],[WD_CUSTOMERS]])&gt;=8000, "Premium",
    TRUE, "Regular"
)</f>
        <v>VIP</v>
      </c>
      <c r="N3949" s="32" cm="1">
        <f t="array" ref="N3949">_xlfn.IFS(
   FACT_ORDERS[[#This Row],[TypeOfClient]]="VIP", 0.2,
   FACT_ORDERS[[#This Row],[TypeOfClient]]="Premium", 0.1,
   TRUE, 0
)</f>
        <v>0.2</v>
      </c>
      <c r="O3949" s="31" cm="1">
        <f t="array" ref="O3949">_xlfn.IFS(
   FACT_ORDERS[[#This Row],[TotalAmount]]&gt;1500, 0.15,
   FACT_ORDERS[[#This Row],[TotalAmount]]&gt;1000, 0.1,
   FACT_ORDERS[[#This Row],[TotalAmount]]&gt;500, 0.05,
   TRUE, 0
)</f>
        <v>0</v>
      </c>
      <c r="P3949" s="28">
        <f xml:space="preserve"> FACT_ORDERS[[#This Row],[TotalAmount]] * (1 - (FACT_ORDERS[[#This Row],[ClientDiscount]] + FACT_ORDERS[[#This Row],[OrderDiscount]]) )</f>
        <v>257.60000000000002</v>
      </c>
      <c r="Q3949" s="28">
        <f>FACT_ORDERS[[#This Row],[TotalAmountWithDiscount]]+FACT_ORDERS[[#This Row],[DeliveryCost]]</f>
        <v>272.60000000000002</v>
      </c>
      <c r="R3949" s="35">
        <v>45241</v>
      </c>
      <c r="S3949" s="35" t="str">
        <f>IF(NETWORKDAYS(FACT_ORDERS[[#This Row],[Order-Date]], FACT_ORDERS[[#This Row],[ArrivalDate ]]) &gt; 10, "Late", "On Time")</f>
        <v>Late</v>
      </c>
    </row>
    <row r="3950" spans="1:19" x14ac:dyDescent="0.3">
      <c r="A3950" s="12">
        <v>8948</v>
      </c>
      <c r="B3950" s="12">
        <v>292</v>
      </c>
      <c r="C3950" s="12">
        <v>10490</v>
      </c>
      <c r="D3950" s="12">
        <v>3949</v>
      </c>
      <c r="E3950" s="12" t="s">
        <v>243</v>
      </c>
      <c r="F3950" s="13">
        <v>45109</v>
      </c>
      <c r="G3950" s="26" t="s">
        <v>14209</v>
      </c>
      <c r="H3950" s="12">
        <v>14</v>
      </c>
      <c r="I3950" s="28">
        <f>VLOOKUP(B:B,DIM_PRODUCTS!A:F,5,FALSE)</f>
        <v>6</v>
      </c>
      <c r="J3950" s="28">
        <f>FACT_ORDERS[[#This Row],[ProductPrice]]*FACT_ORDERS[[#This Row],[Quantity]]</f>
        <v>84</v>
      </c>
      <c r="K3950" s="12" t="str">
        <f>VLOOKUP(C:C,DIM_CUSTOMERS!A:G,7,FALSE)</f>
        <v>Japan</v>
      </c>
      <c r="L3950" s="30" cm="1">
        <f t="array" ref="L3950">_xlfn.IFS(
    AND(FACT_ORDERS[[#This Row],[DeliveryMehtod]]="shippment",FACT_ORDERS[[#This Row],[TotalAmount]]&gt;=200), 0,
    AND(FACT_ORDERS[[#This Row],[DeliveryMehtod]]="pickup"), 15,
    AND(FACT_ORDERS[[#This Row],[DeliveryMehtod]]="shippment",FACT_ORDERS[[#This Row],[TotalAmount]]&lt;200), 35
)</f>
        <v>15</v>
      </c>
      <c r="M3950" s="12" t="str" cm="1">
        <f t="array" ref="M3950">_xlfn.IFS(
    SUMIFS(FACT_ORDERS[TotalAmount], FACT_ORDERS[WD_CUSTOMERS],FACT_ORDERS[[#This Row],[WD_CUSTOMERS]])&gt;=15000, "VIP",
    SUMIFS(FACT_ORDERS[TotalAmount], FACT_ORDERS[WD_CUSTOMERS],FACT_ORDERS[[#This Row],[WD_CUSTOMERS]])&gt;=8000, "Premium",
    TRUE, "Regular"
)</f>
        <v>VIP</v>
      </c>
      <c r="N3950" s="32" cm="1">
        <f t="array" ref="N3950">_xlfn.IFS(
   FACT_ORDERS[[#This Row],[TypeOfClient]]="VIP", 0.2,
   FACT_ORDERS[[#This Row],[TypeOfClient]]="Premium", 0.1,
   TRUE, 0
)</f>
        <v>0.2</v>
      </c>
      <c r="O3950" s="31" cm="1">
        <f t="array" ref="O3950">_xlfn.IFS(
   FACT_ORDERS[[#This Row],[TotalAmount]]&gt;1500, 0.15,
   FACT_ORDERS[[#This Row],[TotalAmount]]&gt;1000, 0.1,
   FACT_ORDERS[[#This Row],[TotalAmount]]&gt;500, 0.05,
   TRUE, 0
)</f>
        <v>0</v>
      </c>
      <c r="P3950" s="28">
        <f xml:space="preserve"> FACT_ORDERS[[#This Row],[TotalAmount]] * (1 - (FACT_ORDERS[[#This Row],[ClientDiscount]] + FACT_ORDERS[[#This Row],[OrderDiscount]]) )</f>
        <v>67.2</v>
      </c>
      <c r="Q3950" s="28">
        <f>FACT_ORDERS[[#This Row],[TotalAmountWithDiscount]]+FACT_ORDERS[[#This Row],[DeliveryCost]]</f>
        <v>82.2</v>
      </c>
      <c r="R3950" s="35">
        <v>45122</v>
      </c>
      <c r="S3950" s="35" t="str">
        <f>IF(NETWORKDAYS(FACT_ORDERS[[#This Row],[Order-Date]], FACT_ORDERS[[#This Row],[ArrivalDate ]]) &gt; 10, "Late", "On Time")</f>
        <v>On Time</v>
      </c>
    </row>
    <row r="3951" spans="1:19" x14ac:dyDescent="0.3">
      <c r="A3951" s="12">
        <v>8949</v>
      </c>
      <c r="B3951" s="12">
        <v>242</v>
      </c>
      <c r="C3951" s="12">
        <v>10490</v>
      </c>
      <c r="D3951" s="12">
        <v>3950</v>
      </c>
      <c r="E3951" s="12" t="s">
        <v>243</v>
      </c>
      <c r="F3951" s="13">
        <v>45109</v>
      </c>
      <c r="G3951" s="26" t="s">
        <v>234</v>
      </c>
      <c r="H3951" s="12">
        <v>33</v>
      </c>
      <c r="I3951" s="28">
        <f>VLOOKUP(B:B,DIM_PRODUCTS!A:F,5,FALSE)</f>
        <v>11</v>
      </c>
      <c r="J3951" s="28">
        <f>FACT_ORDERS[[#This Row],[ProductPrice]]*FACT_ORDERS[[#This Row],[Quantity]]</f>
        <v>363</v>
      </c>
      <c r="K3951" s="12" t="str">
        <f>VLOOKUP(C:C,DIM_CUSTOMERS!A:G,7,FALSE)</f>
        <v>Japan</v>
      </c>
      <c r="L3951" s="30" cm="1">
        <f t="array" ref="L3951">_xlfn.IFS(
    AND(FACT_ORDERS[[#This Row],[DeliveryMehtod]]="shippment",FACT_ORDERS[[#This Row],[TotalAmount]]&gt;=200), 0,
    AND(FACT_ORDERS[[#This Row],[DeliveryMehtod]]="pickup"), 15,
    AND(FACT_ORDERS[[#This Row],[DeliveryMehtod]]="shippment",FACT_ORDERS[[#This Row],[TotalAmount]]&lt;200), 35
)</f>
        <v>15</v>
      </c>
      <c r="M3951" s="12" t="str" cm="1">
        <f t="array" ref="M3951">_xlfn.IFS(
    SUMIFS(FACT_ORDERS[TotalAmount], FACT_ORDERS[WD_CUSTOMERS],FACT_ORDERS[[#This Row],[WD_CUSTOMERS]])&gt;=15000, "VIP",
    SUMIFS(FACT_ORDERS[TotalAmount], FACT_ORDERS[WD_CUSTOMERS],FACT_ORDERS[[#This Row],[WD_CUSTOMERS]])&gt;=8000, "Premium",
    TRUE, "Regular"
)</f>
        <v>VIP</v>
      </c>
      <c r="N3951" s="32" cm="1">
        <f t="array" ref="N3951">_xlfn.IFS(
   FACT_ORDERS[[#This Row],[TypeOfClient]]="VIP", 0.2,
   FACT_ORDERS[[#This Row],[TypeOfClient]]="Premium", 0.1,
   TRUE, 0
)</f>
        <v>0.2</v>
      </c>
      <c r="O3951" s="31" cm="1">
        <f t="array" ref="O3951">_xlfn.IFS(
   FACT_ORDERS[[#This Row],[TotalAmount]]&gt;1500, 0.15,
   FACT_ORDERS[[#This Row],[TotalAmount]]&gt;1000, 0.1,
   FACT_ORDERS[[#This Row],[TotalAmount]]&gt;500, 0.05,
   TRUE, 0
)</f>
        <v>0</v>
      </c>
      <c r="P3951" s="28">
        <f xml:space="preserve"> FACT_ORDERS[[#This Row],[TotalAmount]] * (1 - (FACT_ORDERS[[#This Row],[ClientDiscount]] + FACT_ORDERS[[#This Row],[OrderDiscount]]) )</f>
        <v>290.40000000000003</v>
      </c>
      <c r="Q3951" s="28">
        <f>FACT_ORDERS[[#This Row],[TotalAmountWithDiscount]]+FACT_ORDERS[[#This Row],[DeliveryCost]]</f>
        <v>305.40000000000003</v>
      </c>
      <c r="R3951" s="35">
        <v>45120</v>
      </c>
      <c r="S3951" s="35" t="str">
        <f>IF(NETWORKDAYS(FACT_ORDERS[[#This Row],[Order-Date]], FACT_ORDERS[[#This Row],[ArrivalDate ]]) &gt; 10, "Late", "On Time")</f>
        <v>On Time</v>
      </c>
    </row>
    <row r="3952" spans="1:19" x14ac:dyDescent="0.3">
      <c r="A3952" s="12">
        <v>8950</v>
      </c>
      <c r="B3952" s="12">
        <v>297</v>
      </c>
      <c r="C3952" s="12">
        <v>10490</v>
      </c>
      <c r="D3952" s="12">
        <v>3951</v>
      </c>
      <c r="E3952" s="12" t="s">
        <v>244</v>
      </c>
      <c r="F3952" s="13">
        <v>45109</v>
      </c>
      <c r="G3952" s="26" t="s">
        <v>14210</v>
      </c>
      <c r="H3952" s="12">
        <v>24</v>
      </c>
      <c r="I3952" s="28">
        <f>VLOOKUP(B:B,DIM_PRODUCTS!A:F,5,FALSE)</f>
        <v>7</v>
      </c>
      <c r="J3952" s="28">
        <f>FACT_ORDERS[[#This Row],[ProductPrice]]*FACT_ORDERS[[#This Row],[Quantity]]</f>
        <v>168</v>
      </c>
      <c r="K3952" s="12" t="str">
        <f>VLOOKUP(C:C,DIM_CUSTOMERS!A:G,7,FALSE)</f>
        <v>Japan</v>
      </c>
      <c r="L3952" s="30" cm="1">
        <f t="array" ref="L3952">_xlfn.IFS(
    AND(FACT_ORDERS[[#This Row],[DeliveryMehtod]]="shippment",FACT_ORDERS[[#This Row],[TotalAmount]]&gt;=200), 0,
    AND(FACT_ORDERS[[#This Row],[DeliveryMehtod]]="pickup"), 15,
    AND(FACT_ORDERS[[#This Row],[DeliveryMehtod]]="shippment",FACT_ORDERS[[#This Row],[TotalAmount]]&lt;200), 35
)</f>
        <v>35</v>
      </c>
      <c r="M3952" s="12" t="str" cm="1">
        <f t="array" ref="M3952">_xlfn.IFS(
    SUMIFS(FACT_ORDERS[TotalAmount], FACT_ORDERS[WD_CUSTOMERS],FACT_ORDERS[[#This Row],[WD_CUSTOMERS]])&gt;=15000, "VIP",
    SUMIFS(FACT_ORDERS[TotalAmount], FACT_ORDERS[WD_CUSTOMERS],FACT_ORDERS[[#This Row],[WD_CUSTOMERS]])&gt;=8000, "Premium",
    TRUE, "Regular"
)</f>
        <v>VIP</v>
      </c>
      <c r="N3952" s="32" cm="1">
        <f t="array" ref="N3952">_xlfn.IFS(
   FACT_ORDERS[[#This Row],[TypeOfClient]]="VIP", 0.2,
   FACT_ORDERS[[#This Row],[TypeOfClient]]="Premium", 0.1,
   TRUE, 0
)</f>
        <v>0.2</v>
      </c>
      <c r="O3952" s="31" cm="1">
        <f t="array" ref="O3952">_xlfn.IFS(
   FACT_ORDERS[[#This Row],[TotalAmount]]&gt;1500, 0.15,
   FACT_ORDERS[[#This Row],[TotalAmount]]&gt;1000, 0.1,
   FACT_ORDERS[[#This Row],[TotalAmount]]&gt;500, 0.05,
   TRUE, 0
)</f>
        <v>0</v>
      </c>
      <c r="P3952" s="28">
        <f xml:space="preserve"> FACT_ORDERS[[#This Row],[TotalAmount]] * (1 - (FACT_ORDERS[[#This Row],[ClientDiscount]] + FACT_ORDERS[[#This Row],[OrderDiscount]]) )</f>
        <v>134.4</v>
      </c>
      <c r="Q3952" s="28">
        <f>FACT_ORDERS[[#This Row],[TotalAmountWithDiscount]]+FACT_ORDERS[[#This Row],[DeliveryCost]]</f>
        <v>169.4</v>
      </c>
      <c r="R3952" s="35">
        <v>45119</v>
      </c>
      <c r="S3952" s="35" t="str">
        <f>IF(NETWORKDAYS(FACT_ORDERS[[#This Row],[Order-Date]], FACT_ORDERS[[#This Row],[ArrivalDate ]]) &gt; 10, "Late", "On Time")</f>
        <v>On Time</v>
      </c>
    </row>
    <row r="3953" spans="1:19" x14ac:dyDescent="0.3">
      <c r="A3953" s="12">
        <v>8951</v>
      </c>
      <c r="B3953" s="12">
        <v>278</v>
      </c>
      <c r="C3953" s="12">
        <v>10490</v>
      </c>
      <c r="D3953" s="12">
        <v>3952</v>
      </c>
      <c r="E3953" s="12" t="s">
        <v>244</v>
      </c>
      <c r="F3953" s="13">
        <v>45109</v>
      </c>
      <c r="G3953" s="26" t="s">
        <v>14211</v>
      </c>
      <c r="H3953" s="12">
        <v>42</v>
      </c>
      <c r="I3953" s="28">
        <f>VLOOKUP(B:B,DIM_PRODUCTS!A:F,5,FALSE)</f>
        <v>24</v>
      </c>
      <c r="J3953" s="28">
        <f>FACT_ORDERS[[#This Row],[ProductPrice]]*FACT_ORDERS[[#This Row],[Quantity]]</f>
        <v>1008</v>
      </c>
      <c r="K3953" s="12" t="str">
        <f>VLOOKUP(C:C,DIM_CUSTOMERS!A:G,7,FALSE)</f>
        <v>Japan</v>
      </c>
      <c r="L3953" s="30" cm="1">
        <f t="array" ref="L3953">_xlfn.IFS(
    AND(FACT_ORDERS[[#This Row],[DeliveryMehtod]]="shippment",FACT_ORDERS[[#This Row],[TotalAmount]]&gt;=200), 0,
    AND(FACT_ORDERS[[#This Row],[DeliveryMehtod]]="pickup"), 15,
    AND(FACT_ORDERS[[#This Row],[DeliveryMehtod]]="shippment",FACT_ORDERS[[#This Row],[TotalAmount]]&lt;200), 35
)</f>
        <v>0</v>
      </c>
      <c r="M3953" s="12" t="str" cm="1">
        <f t="array" ref="M3953">_xlfn.IFS(
    SUMIFS(FACT_ORDERS[TotalAmount], FACT_ORDERS[WD_CUSTOMERS],FACT_ORDERS[[#This Row],[WD_CUSTOMERS]])&gt;=15000, "VIP",
    SUMIFS(FACT_ORDERS[TotalAmount], FACT_ORDERS[WD_CUSTOMERS],FACT_ORDERS[[#This Row],[WD_CUSTOMERS]])&gt;=8000, "Premium",
    TRUE, "Regular"
)</f>
        <v>VIP</v>
      </c>
      <c r="N3953" s="32" cm="1">
        <f t="array" ref="N3953">_xlfn.IFS(
   FACT_ORDERS[[#This Row],[TypeOfClient]]="VIP", 0.2,
   FACT_ORDERS[[#This Row],[TypeOfClient]]="Premium", 0.1,
   TRUE, 0
)</f>
        <v>0.2</v>
      </c>
      <c r="O3953" s="31" cm="1">
        <f t="array" ref="O3953">_xlfn.IFS(
   FACT_ORDERS[[#This Row],[TotalAmount]]&gt;1500, 0.15,
   FACT_ORDERS[[#This Row],[TotalAmount]]&gt;1000, 0.1,
   FACT_ORDERS[[#This Row],[TotalAmount]]&gt;500, 0.05,
   TRUE, 0
)</f>
        <v>0.1</v>
      </c>
      <c r="P3953" s="28">
        <f xml:space="preserve"> FACT_ORDERS[[#This Row],[TotalAmount]] * (1 - (FACT_ORDERS[[#This Row],[ClientDiscount]] + FACT_ORDERS[[#This Row],[OrderDiscount]]) )</f>
        <v>705.59999999999991</v>
      </c>
      <c r="Q3953" s="28">
        <f>FACT_ORDERS[[#This Row],[TotalAmountWithDiscount]]+FACT_ORDERS[[#This Row],[DeliveryCost]]</f>
        <v>705.59999999999991</v>
      </c>
      <c r="R3953" s="35">
        <v>45119</v>
      </c>
      <c r="S3953" s="35" t="str">
        <f>IF(NETWORKDAYS(FACT_ORDERS[[#This Row],[Order-Date]], FACT_ORDERS[[#This Row],[ArrivalDate ]]) &gt; 10, "Late", "On Time")</f>
        <v>On Time</v>
      </c>
    </row>
    <row r="3954" spans="1:19" x14ac:dyDescent="0.3">
      <c r="A3954" s="12">
        <v>8952</v>
      </c>
      <c r="B3954" s="12">
        <v>209</v>
      </c>
      <c r="C3954" s="12">
        <v>10490</v>
      </c>
      <c r="D3954" s="12">
        <v>3953</v>
      </c>
      <c r="E3954" s="12" t="s">
        <v>243</v>
      </c>
      <c r="F3954" s="13">
        <v>45109</v>
      </c>
      <c r="G3954" s="26" t="s">
        <v>4521</v>
      </c>
      <c r="H3954" s="12">
        <v>20</v>
      </c>
      <c r="I3954" s="28">
        <f>VLOOKUP(B:B,DIM_PRODUCTS!A:F,5,FALSE)</f>
        <v>8</v>
      </c>
      <c r="J3954" s="28">
        <f>FACT_ORDERS[[#This Row],[ProductPrice]]*FACT_ORDERS[[#This Row],[Quantity]]</f>
        <v>160</v>
      </c>
      <c r="K3954" s="12" t="str">
        <f>VLOOKUP(C:C,DIM_CUSTOMERS!A:G,7,FALSE)</f>
        <v>Japan</v>
      </c>
      <c r="L3954" s="30" cm="1">
        <f t="array" ref="L3954">_xlfn.IFS(
    AND(FACT_ORDERS[[#This Row],[DeliveryMehtod]]="shippment",FACT_ORDERS[[#This Row],[TotalAmount]]&gt;=200), 0,
    AND(FACT_ORDERS[[#This Row],[DeliveryMehtod]]="pickup"), 15,
    AND(FACT_ORDERS[[#This Row],[DeliveryMehtod]]="shippment",FACT_ORDERS[[#This Row],[TotalAmount]]&lt;200), 35
)</f>
        <v>15</v>
      </c>
      <c r="M3954" s="12" t="str" cm="1">
        <f t="array" ref="M3954">_xlfn.IFS(
    SUMIFS(FACT_ORDERS[TotalAmount], FACT_ORDERS[WD_CUSTOMERS],FACT_ORDERS[[#This Row],[WD_CUSTOMERS]])&gt;=15000, "VIP",
    SUMIFS(FACT_ORDERS[TotalAmount], FACT_ORDERS[WD_CUSTOMERS],FACT_ORDERS[[#This Row],[WD_CUSTOMERS]])&gt;=8000, "Premium",
    TRUE, "Regular"
)</f>
        <v>VIP</v>
      </c>
      <c r="N3954" s="32" cm="1">
        <f t="array" ref="N3954">_xlfn.IFS(
   FACT_ORDERS[[#This Row],[TypeOfClient]]="VIP", 0.2,
   FACT_ORDERS[[#This Row],[TypeOfClient]]="Premium", 0.1,
   TRUE, 0
)</f>
        <v>0.2</v>
      </c>
      <c r="O3954" s="31" cm="1">
        <f t="array" ref="O3954">_xlfn.IFS(
   FACT_ORDERS[[#This Row],[TotalAmount]]&gt;1500, 0.15,
   FACT_ORDERS[[#This Row],[TotalAmount]]&gt;1000, 0.1,
   FACT_ORDERS[[#This Row],[TotalAmount]]&gt;500, 0.05,
   TRUE, 0
)</f>
        <v>0</v>
      </c>
      <c r="P3954" s="28">
        <f xml:space="preserve"> FACT_ORDERS[[#This Row],[TotalAmount]] * (1 - (FACT_ORDERS[[#This Row],[ClientDiscount]] + FACT_ORDERS[[#This Row],[OrderDiscount]]) )</f>
        <v>128</v>
      </c>
      <c r="Q3954" s="28">
        <f>FACT_ORDERS[[#This Row],[TotalAmountWithDiscount]]+FACT_ORDERS[[#This Row],[DeliveryCost]]</f>
        <v>143</v>
      </c>
      <c r="R3954" s="35">
        <v>45119</v>
      </c>
      <c r="S3954" s="35" t="str">
        <f>IF(NETWORKDAYS(FACT_ORDERS[[#This Row],[Order-Date]], FACT_ORDERS[[#This Row],[ArrivalDate ]]) &gt; 10, "Late", "On Time")</f>
        <v>On Time</v>
      </c>
    </row>
    <row r="3955" spans="1:19" x14ac:dyDescent="0.3">
      <c r="A3955" s="12">
        <v>8953</v>
      </c>
      <c r="B3955" s="12">
        <v>285</v>
      </c>
      <c r="C3955" s="12">
        <v>10490</v>
      </c>
      <c r="D3955" s="12">
        <v>3954</v>
      </c>
      <c r="E3955" s="12" t="s">
        <v>244</v>
      </c>
      <c r="F3955" s="13">
        <v>45109</v>
      </c>
      <c r="G3955" s="26" t="s">
        <v>14212</v>
      </c>
      <c r="H3955" s="12">
        <v>7</v>
      </c>
      <c r="I3955" s="28">
        <f>VLOOKUP(B:B,DIM_PRODUCTS!A:F,5,FALSE)</f>
        <v>26</v>
      </c>
      <c r="J3955" s="28">
        <f>FACT_ORDERS[[#This Row],[ProductPrice]]*FACT_ORDERS[[#This Row],[Quantity]]</f>
        <v>182</v>
      </c>
      <c r="K3955" s="12" t="str">
        <f>VLOOKUP(C:C,DIM_CUSTOMERS!A:G,7,FALSE)</f>
        <v>Japan</v>
      </c>
      <c r="L3955" s="30" cm="1">
        <f t="array" ref="L3955">_xlfn.IFS(
    AND(FACT_ORDERS[[#This Row],[DeliveryMehtod]]="shippment",FACT_ORDERS[[#This Row],[TotalAmount]]&gt;=200), 0,
    AND(FACT_ORDERS[[#This Row],[DeliveryMehtod]]="pickup"), 15,
    AND(FACT_ORDERS[[#This Row],[DeliveryMehtod]]="shippment",FACT_ORDERS[[#This Row],[TotalAmount]]&lt;200), 35
)</f>
        <v>35</v>
      </c>
      <c r="M3955" s="12" t="str" cm="1">
        <f t="array" ref="M3955">_xlfn.IFS(
    SUMIFS(FACT_ORDERS[TotalAmount], FACT_ORDERS[WD_CUSTOMERS],FACT_ORDERS[[#This Row],[WD_CUSTOMERS]])&gt;=15000, "VIP",
    SUMIFS(FACT_ORDERS[TotalAmount], FACT_ORDERS[WD_CUSTOMERS],FACT_ORDERS[[#This Row],[WD_CUSTOMERS]])&gt;=8000, "Premium",
    TRUE, "Regular"
)</f>
        <v>VIP</v>
      </c>
      <c r="N3955" s="32" cm="1">
        <f t="array" ref="N3955">_xlfn.IFS(
   FACT_ORDERS[[#This Row],[TypeOfClient]]="VIP", 0.2,
   FACT_ORDERS[[#This Row],[TypeOfClient]]="Premium", 0.1,
   TRUE, 0
)</f>
        <v>0.2</v>
      </c>
      <c r="O3955" s="31" cm="1">
        <f t="array" ref="O3955">_xlfn.IFS(
   FACT_ORDERS[[#This Row],[TotalAmount]]&gt;1500, 0.15,
   FACT_ORDERS[[#This Row],[TotalAmount]]&gt;1000, 0.1,
   FACT_ORDERS[[#This Row],[TotalAmount]]&gt;500, 0.05,
   TRUE, 0
)</f>
        <v>0</v>
      </c>
      <c r="P3955" s="28">
        <f xml:space="preserve"> FACT_ORDERS[[#This Row],[TotalAmount]] * (1 - (FACT_ORDERS[[#This Row],[ClientDiscount]] + FACT_ORDERS[[#This Row],[OrderDiscount]]) )</f>
        <v>145.6</v>
      </c>
      <c r="Q3955" s="28">
        <f>FACT_ORDERS[[#This Row],[TotalAmountWithDiscount]]+FACT_ORDERS[[#This Row],[DeliveryCost]]</f>
        <v>180.6</v>
      </c>
      <c r="R3955" s="35">
        <v>45120</v>
      </c>
      <c r="S3955" s="35" t="str">
        <f>IF(NETWORKDAYS(FACT_ORDERS[[#This Row],[Order-Date]], FACT_ORDERS[[#This Row],[ArrivalDate ]]) &gt; 10, "Late", "On Time")</f>
        <v>On Time</v>
      </c>
    </row>
    <row r="3956" spans="1:19" x14ac:dyDescent="0.3">
      <c r="A3956" s="12">
        <v>8954</v>
      </c>
      <c r="B3956" s="12">
        <v>210</v>
      </c>
      <c r="C3956" s="12">
        <v>10490</v>
      </c>
      <c r="D3956" s="12">
        <v>3955</v>
      </c>
      <c r="E3956" s="12" t="s">
        <v>243</v>
      </c>
      <c r="F3956" s="13">
        <v>45109</v>
      </c>
      <c r="G3956" s="26" t="s">
        <v>14213</v>
      </c>
      <c r="H3956" s="12">
        <v>14</v>
      </c>
      <c r="I3956" s="28">
        <f>VLOOKUP(B:B,DIM_PRODUCTS!A:F,5,FALSE)</f>
        <v>14</v>
      </c>
      <c r="J3956" s="28">
        <f>FACT_ORDERS[[#This Row],[ProductPrice]]*FACT_ORDERS[[#This Row],[Quantity]]</f>
        <v>196</v>
      </c>
      <c r="K3956" s="12" t="str">
        <f>VLOOKUP(C:C,DIM_CUSTOMERS!A:G,7,FALSE)</f>
        <v>Japan</v>
      </c>
      <c r="L3956" s="30" cm="1">
        <f t="array" ref="L3956">_xlfn.IFS(
    AND(FACT_ORDERS[[#This Row],[DeliveryMehtod]]="shippment",FACT_ORDERS[[#This Row],[TotalAmount]]&gt;=200), 0,
    AND(FACT_ORDERS[[#This Row],[DeliveryMehtod]]="pickup"), 15,
    AND(FACT_ORDERS[[#This Row],[DeliveryMehtod]]="shippment",FACT_ORDERS[[#This Row],[TotalAmount]]&lt;200), 35
)</f>
        <v>15</v>
      </c>
      <c r="M3956" s="12" t="str" cm="1">
        <f t="array" ref="M3956">_xlfn.IFS(
    SUMIFS(FACT_ORDERS[TotalAmount], FACT_ORDERS[WD_CUSTOMERS],FACT_ORDERS[[#This Row],[WD_CUSTOMERS]])&gt;=15000, "VIP",
    SUMIFS(FACT_ORDERS[TotalAmount], FACT_ORDERS[WD_CUSTOMERS],FACT_ORDERS[[#This Row],[WD_CUSTOMERS]])&gt;=8000, "Premium",
    TRUE, "Regular"
)</f>
        <v>VIP</v>
      </c>
      <c r="N3956" s="32" cm="1">
        <f t="array" ref="N3956">_xlfn.IFS(
   FACT_ORDERS[[#This Row],[TypeOfClient]]="VIP", 0.2,
   FACT_ORDERS[[#This Row],[TypeOfClient]]="Premium", 0.1,
   TRUE, 0
)</f>
        <v>0.2</v>
      </c>
      <c r="O3956" s="31" cm="1">
        <f t="array" ref="O3956">_xlfn.IFS(
   FACT_ORDERS[[#This Row],[TotalAmount]]&gt;1500, 0.15,
   FACT_ORDERS[[#This Row],[TotalAmount]]&gt;1000, 0.1,
   FACT_ORDERS[[#This Row],[TotalAmount]]&gt;500, 0.05,
   TRUE, 0
)</f>
        <v>0</v>
      </c>
      <c r="P3956" s="28">
        <f xml:space="preserve"> FACT_ORDERS[[#This Row],[TotalAmount]] * (1 - (FACT_ORDERS[[#This Row],[ClientDiscount]] + FACT_ORDERS[[#This Row],[OrderDiscount]]) )</f>
        <v>156.80000000000001</v>
      </c>
      <c r="Q3956" s="28">
        <f>FACT_ORDERS[[#This Row],[TotalAmountWithDiscount]]+FACT_ORDERS[[#This Row],[DeliveryCost]]</f>
        <v>171.8</v>
      </c>
      <c r="R3956" s="35">
        <v>45116</v>
      </c>
      <c r="S3956" s="35" t="str">
        <f>IF(NETWORKDAYS(FACT_ORDERS[[#This Row],[Order-Date]], FACT_ORDERS[[#This Row],[ArrivalDate ]]) &gt; 10, "Late", "On Time")</f>
        <v>On Time</v>
      </c>
    </row>
    <row r="3957" spans="1:19" x14ac:dyDescent="0.3">
      <c r="A3957" s="12">
        <v>8955</v>
      </c>
      <c r="B3957" s="12">
        <v>292</v>
      </c>
      <c r="C3957" s="12">
        <v>10490</v>
      </c>
      <c r="D3957" s="12">
        <v>3956</v>
      </c>
      <c r="E3957" s="12" t="s">
        <v>243</v>
      </c>
      <c r="F3957" s="13">
        <v>45015</v>
      </c>
      <c r="G3957" s="26" t="s">
        <v>14214</v>
      </c>
      <c r="H3957" s="12">
        <v>20</v>
      </c>
      <c r="I3957" s="28">
        <f>VLOOKUP(B:B,DIM_PRODUCTS!A:F,5,FALSE)</f>
        <v>6</v>
      </c>
      <c r="J3957" s="28">
        <f>FACT_ORDERS[[#This Row],[ProductPrice]]*FACT_ORDERS[[#This Row],[Quantity]]</f>
        <v>120</v>
      </c>
      <c r="K3957" s="12" t="str">
        <f>VLOOKUP(C:C,DIM_CUSTOMERS!A:G,7,FALSE)</f>
        <v>Japan</v>
      </c>
      <c r="L3957" s="30" cm="1">
        <f t="array" ref="L3957">_xlfn.IFS(
    AND(FACT_ORDERS[[#This Row],[DeliveryMehtod]]="shippment",FACT_ORDERS[[#This Row],[TotalAmount]]&gt;=200), 0,
    AND(FACT_ORDERS[[#This Row],[DeliveryMehtod]]="pickup"), 15,
    AND(FACT_ORDERS[[#This Row],[DeliveryMehtod]]="shippment",FACT_ORDERS[[#This Row],[TotalAmount]]&lt;200), 35
)</f>
        <v>15</v>
      </c>
      <c r="M3957" s="12" t="str" cm="1">
        <f t="array" ref="M3957">_xlfn.IFS(
    SUMIFS(FACT_ORDERS[TotalAmount], FACT_ORDERS[WD_CUSTOMERS],FACT_ORDERS[[#This Row],[WD_CUSTOMERS]])&gt;=15000, "VIP",
    SUMIFS(FACT_ORDERS[TotalAmount], FACT_ORDERS[WD_CUSTOMERS],FACT_ORDERS[[#This Row],[WD_CUSTOMERS]])&gt;=8000, "Premium",
    TRUE, "Regular"
)</f>
        <v>VIP</v>
      </c>
      <c r="N3957" s="32" cm="1">
        <f t="array" ref="N3957">_xlfn.IFS(
   FACT_ORDERS[[#This Row],[TypeOfClient]]="VIP", 0.2,
   FACT_ORDERS[[#This Row],[TypeOfClient]]="Premium", 0.1,
   TRUE, 0
)</f>
        <v>0.2</v>
      </c>
      <c r="O3957" s="31" cm="1">
        <f t="array" ref="O3957">_xlfn.IFS(
   FACT_ORDERS[[#This Row],[TotalAmount]]&gt;1500, 0.15,
   FACT_ORDERS[[#This Row],[TotalAmount]]&gt;1000, 0.1,
   FACT_ORDERS[[#This Row],[TotalAmount]]&gt;500, 0.05,
   TRUE, 0
)</f>
        <v>0</v>
      </c>
      <c r="P3957" s="28">
        <f xml:space="preserve"> FACT_ORDERS[[#This Row],[TotalAmount]] * (1 - (FACT_ORDERS[[#This Row],[ClientDiscount]] + FACT_ORDERS[[#This Row],[OrderDiscount]]) )</f>
        <v>96</v>
      </c>
      <c r="Q3957" s="28">
        <f>FACT_ORDERS[[#This Row],[TotalAmountWithDiscount]]+FACT_ORDERS[[#This Row],[DeliveryCost]]</f>
        <v>111</v>
      </c>
      <c r="R3957" s="35">
        <v>45034</v>
      </c>
      <c r="S3957" s="35" t="str">
        <f>IF(NETWORKDAYS(FACT_ORDERS[[#This Row],[Order-Date]], FACT_ORDERS[[#This Row],[ArrivalDate ]]) &gt; 10, "Late", "On Time")</f>
        <v>Late</v>
      </c>
    </row>
    <row r="3958" spans="1:19" x14ac:dyDescent="0.3">
      <c r="A3958" s="12">
        <v>8956</v>
      </c>
      <c r="B3958" s="12">
        <v>242</v>
      </c>
      <c r="C3958" s="12">
        <v>10490</v>
      </c>
      <c r="D3958" s="12">
        <v>3957</v>
      </c>
      <c r="E3958" s="12" t="s">
        <v>243</v>
      </c>
      <c r="F3958" s="13">
        <v>45015</v>
      </c>
      <c r="G3958" s="26" t="s">
        <v>14215</v>
      </c>
      <c r="H3958" s="12">
        <v>40</v>
      </c>
      <c r="I3958" s="28">
        <f>VLOOKUP(B:B,DIM_PRODUCTS!A:F,5,FALSE)</f>
        <v>11</v>
      </c>
      <c r="J3958" s="28">
        <f>FACT_ORDERS[[#This Row],[ProductPrice]]*FACT_ORDERS[[#This Row],[Quantity]]</f>
        <v>440</v>
      </c>
      <c r="K3958" s="12" t="str">
        <f>VLOOKUP(C:C,DIM_CUSTOMERS!A:G,7,FALSE)</f>
        <v>Japan</v>
      </c>
      <c r="L3958" s="30" cm="1">
        <f t="array" ref="L3958">_xlfn.IFS(
    AND(FACT_ORDERS[[#This Row],[DeliveryMehtod]]="shippment",FACT_ORDERS[[#This Row],[TotalAmount]]&gt;=200), 0,
    AND(FACT_ORDERS[[#This Row],[DeliveryMehtod]]="pickup"), 15,
    AND(FACT_ORDERS[[#This Row],[DeliveryMehtod]]="shippment",FACT_ORDERS[[#This Row],[TotalAmount]]&lt;200), 35
)</f>
        <v>15</v>
      </c>
      <c r="M3958" s="12" t="str" cm="1">
        <f t="array" ref="M3958">_xlfn.IFS(
    SUMIFS(FACT_ORDERS[TotalAmount], FACT_ORDERS[WD_CUSTOMERS],FACT_ORDERS[[#This Row],[WD_CUSTOMERS]])&gt;=15000, "VIP",
    SUMIFS(FACT_ORDERS[TotalAmount], FACT_ORDERS[WD_CUSTOMERS],FACT_ORDERS[[#This Row],[WD_CUSTOMERS]])&gt;=8000, "Premium",
    TRUE, "Regular"
)</f>
        <v>VIP</v>
      </c>
      <c r="N3958" s="32" cm="1">
        <f t="array" ref="N3958">_xlfn.IFS(
   FACT_ORDERS[[#This Row],[TypeOfClient]]="VIP", 0.2,
   FACT_ORDERS[[#This Row],[TypeOfClient]]="Premium", 0.1,
   TRUE, 0
)</f>
        <v>0.2</v>
      </c>
      <c r="O3958" s="31" cm="1">
        <f t="array" ref="O3958">_xlfn.IFS(
   FACT_ORDERS[[#This Row],[TotalAmount]]&gt;1500, 0.15,
   FACT_ORDERS[[#This Row],[TotalAmount]]&gt;1000, 0.1,
   FACT_ORDERS[[#This Row],[TotalAmount]]&gt;500, 0.05,
   TRUE, 0
)</f>
        <v>0</v>
      </c>
      <c r="P3958" s="28">
        <f xml:space="preserve"> FACT_ORDERS[[#This Row],[TotalAmount]] * (1 - (FACT_ORDERS[[#This Row],[ClientDiscount]] + FACT_ORDERS[[#This Row],[OrderDiscount]]) )</f>
        <v>352</v>
      </c>
      <c r="Q3958" s="28">
        <f>FACT_ORDERS[[#This Row],[TotalAmountWithDiscount]]+FACT_ORDERS[[#This Row],[DeliveryCost]]</f>
        <v>367</v>
      </c>
      <c r="R3958" s="35">
        <v>45025</v>
      </c>
      <c r="S3958" s="35" t="str">
        <f>IF(NETWORKDAYS(FACT_ORDERS[[#This Row],[Order-Date]], FACT_ORDERS[[#This Row],[ArrivalDate ]]) &gt; 10, "Late", "On Time")</f>
        <v>On Time</v>
      </c>
    </row>
    <row r="3959" spans="1:19" x14ac:dyDescent="0.3">
      <c r="A3959" s="12">
        <v>8957</v>
      </c>
      <c r="B3959" s="12">
        <v>297</v>
      </c>
      <c r="C3959" s="12">
        <v>10490</v>
      </c>
      <c r="D3959" s="12">
        <v>3958</v>
      </c>
      <c r="E3959" s="12" t="s">
        <v>244</v>
      </c>
      <c r="F3959" s="13">
        <v>45015</v>
      </c>
      <c r="G3959" s="26" t="s">
        <v>14216</v>
      </c>
      <c r="H3959" s="12">
        <v>27</v>
      </c>
      <c r="I3959" s="28">
        <f>VLOOKUP(B:B,DIM_PRODUCTS!A:F,5,FALSE)</f>
        <v>7</v>
      </c>
      <c r="J3959" s="28">
        <f>FACT_ORDERS[[#This Row],[ProductPrice]]*FACT_ORDERS[[#This Row],[Quantity]]</f>
        <v>189</v>
      </c>
      <c r="K3959" s="12" t="str">
        <f>VLOOKUP(C:C,DIM_CUSTOMERS!A:G,7,FALSE)</f>
        <v>Japan</v>
      </c>
      <c r="L3959" s="30" cm="1">
        <f t="array" ref="L3959">_xlfn.IFS(
    AND(FACT_ORDERS[[#This Row],[DeliveryMehtod]]="shippment",FACT_ORDERS[[#This Row],[TotalAmount]]&gt;=200), 0,
    AND(FACT_ORDERS[[#This Row],[DeliveryMehtod]]="pickup"), 15,
    AND(FACT_ORDERS[[#This Row],[DeliveryMehtod]]="shippment",FACT_ORDERS[[#This Row],[TotalAmount]]&lt;200), 35
)</f>
        <v>35</v>
      </c>
      <c r="M3959" s="12" t="str" cm="1">
        <f t="array" ref="M3959">_xlfn.IFS(
    SUMIFS(FACT_ORDERS[TotalAmount], FACT_ORDERS[WD_CUSTOMERS],FACT_ORDERS[[#This Row],[WD_CUSTOMERS]])&gt;=15000, "VIP",
    SUMIFS(FACT_ORDERS[TotalAmount], FACT_ORDERS[WD_CUSTOMERS],FACT_ORDERS[[#This Row],[WD_CUSTOMERS]])&gt;=8000, "Premium",
    TRUE, "Regular"
)</f>
        <v>VIP</v>
      </c>
      <c r="N3959" s="32" cm="1">
        <f t="array" ref="N3959">_xlfn.IFS(
   FACT_ORDERS[[#This Row],[TypeOfClient]]="VIP", 0.2,
   FACT_ORDERS[[#This Row],[TypeOfClient]]="Premium", 0.1,
   TRUE, 0
)</f>
        <v>0.2</v>
      </c>
      <c r="O3959" s="31" cm="1">
        <f t="array" ref="O3959">_xlfn.IFS(
   FACT_ORDERS[[#This Row],[TotalAmount]]&gt;1500, 0.15,
   FACT_ORDERS[[#This Row],[TotalAmount]]&gt;1000, 0.1,
   FACT_ORDERS[[#This Row],[TotalAmount]]&gt;500, 0.05,
   TRUE, 0
)</f>
        <v>0</v>
      </c>
      <c r="P3959" s="28">
        <f xml:space="preserve"> FACT_ORDERS[[#This Row],[TotalAmount]] * (1 - (FACT_ORDERS[[#This Row],[ClientDiscount]] + FACT_ORDERS[[#This Row],[OrderDiscount]]) )</f>
        <v>151.20000000000002</v>
      </c>
      <c r="Q3959" s="28">
        <f>FACT_ORDERS[[#This Row],[TotalAmountWithDiscount]]+FACT_ORDERS[[#This Row],[DeliveryCost]]</f>
        <v>186.20000000000002</v>
      </c>
      <c r="R3959" s="35">
        <v>45025</v>
      </c>
      <c r="S3959" s="35" t="str">
        <f>IF(NETWORKDAYS(FACT_ORDERS[[#This Row],[Order-Date]], FACT_ORDERS[[#This Row],[ArrivalDate ]]) &gt; 10, "Late", "On Time")</f>
        <v>On Time</v>
      </c>
    </row>
    <row r="3960" spans="1:19" x14ac:dyDescent="0.3">
      <c r="A3960" s="12">
        <v>8958</v>
      </c>
      <c r="B3960" s="12">
        <v>278</v>
      </c>
      <c r="C3960" s="12">
        <v>10490</v>
      </c>
      <c r="D3960" s="12">
        <v>3959</v>
      </c>
      <c r="E3960" s="12" t="s">
        <v>244</v>
      </c>
      <c r="F3960" s="13">
        <v>45015</v>
      </c>
      <c r="G3960" s="26" t="s">
        <v>14217</v>
      </c>
      <c r="H3960" s="12">
        <v>29</v>
      </c>
      <c r="I3960" s="28">
        <f>VLOOKUP(B:B,DIM_PRODUCTS!A:F,5,FALSE)</f>
        <v>24</v>
      </c>
      <c r="J3960" s="28">
        <f>FACT_ORDERS[[#This Row],[ProductPrice]]*FACT_ORDERS[[#This Row],[Quantity]]</f>
        <v>696</v>
      </c>
      <c r="K3960" s="12" t="str">
        <f>VLOOKUP(C:C,DIM_CUSTOMERS!A:G,7,FALSE)</f>
        <v>Japan</v>
      </c>
      <c r="L3960" s="30" cm="1">
        <f t="array" ref="L3960">_xlfn.IFS(
    AND(FACT_ORDERS[[#This Row],[DeliveryMehtod]]="shippment",FACT_ORDERS[[#This Row],[TotalAmount]]&gt;=200), 0,
    AND(FACT_ORDERS[[#This Row],[DeliveryMehtod]]="pickup"), 15,
    AND(FACT_ORDERS[[#This Row],[DeliveryMehtod]]="shippment",FACT_ORDERS[[#This Row],[TotalAmount]]&lt;200), 35
)</f>
        <v>0</v>
      </c>
      <c r="M3960" s="12" t="str" cm="1">
        <f t="array" ref="M3960">_xlfn.IFS(
    SUMIFS(FACT_ORDERS[TotalAmount], FACT_ORDERS[WD_CUSTOMERS],FACT_ORDERS[[#This Row],[WD_CUSTOMERS]])&gt;=15000, "VIP",
    SUMIFS(FACT_ORDERS[TotalAmount], FACT_ORDERS[WD_CUSTOMERS],FACT_ORDERS[[#This Row],[WD_CUSTOMERS]])&gt;=8000, "Premium",
    TRUE, "Regular"
)</f>
        <v>VIP</v>
      </c>
      <c r="N3960" s="32" cm="1">
        <f t="array" ref="N3960">_xlfn.IFS(
   FACT_ORDERS[[#This Row],[TypeOfClient]]="VIP", 0.2,
   FACT_ORDERS[[#This Row],[TypeOfClient]]="Premium", 0.1,
   TRUE, 0
)</f>
        <v>0.2</v>
      </c>
      <c r="O3960" s="31" cm="1">
        <f t="array" ref="O3960">_xlfn.IFS(
   FACT_ORDERS[[#This Row],[TotalAmount]]&gt;1500, 0.15,
   FACT_ORDERS[[#This Row],[TotalAmount]]&gt;1000, 0.1,
   FACT_ORDERS[[#This Row],[TotalAmount]]&gt;500, 0.05,
   TRUE, 0
)</f>
        <v>0.05</v>
      </c>
      <c r="P3960" s="28">
        <f xml:space="preserve"> FACT_ORDERS[[#This Row],[TotalAmount]] * (1 - (FACT_ORDERS[[#This Row],[ClientDiscount]] + FACT_ORDERS[[#This Row],[OrderDiscount]]) )</f>
        <v>522</v>
      </c>
      <c r="Q3960" s="28">
        <f>FACT_ORDERS[[#This Row],[TotalAmountWithDiscount]]+FACT_ORDERS[[#This Row],[DeliveryCost]]</f>
        <v>522</v>
      </c>
      <c r="R3960" s="35">
        <v>45025</v>
      </c>
      <c r="S3960" s="35" t="str">
        <f>IF(NETWORKDAYS(FACT_ORDERS[[#This Row],[Order-Date]], FACT_ORDERS[[#This Row],[ArrivalDate ]]) &gt; 10, "Late", "On Time")</f>
        <v>On Time</v>
      </c>
    </row>
    <row r="3961" spans="1:19" x14ac:dyDescent="0.3">
      <c r="A3961" s="12">
        <v>8959</v>
      </c>
      <c r="B3961" s="12">
        <v>209</v>
      </c>
      <c r="C3961" s="12">
        <v>10490</v>
      </c>
      <c r="D3961" s="12">
        <v>3960</v>
      </c>
      <c r="E3961" s="12" t="s">
        <v>244</v>
      </c>
      <c r="F3961" s="13">
        <v>45015</v>
      </c>
      <c r="G3961" s="26" t="s">
        <v>4162</v>
      </c>
      <c r="H3961" s="12">
        <v>21</v>
      </c>
      <c r="I3961" s="28">
        <f>VLOOKUP(B:B,DIM_PRODUCTS!A:F,5,FALSE)</f>
        <v>8</v>
      </c>
      <c r="J3961" s="28">
        <f>FACT_ORDERS[[#This Row],[ProductPrice]]*FACT_ORDERS[[#This Row],[Quantity]]</f>
        <v>168</v>
      </c>
      <c r="K3961" s="12" t="str">
        <f>VLOOKUP(C:C,DIM_CUSTOMERS!A:G,7,FALSE)</f>
        <v>Japan</v>
      </c>
      <c r="L3961" s="30" cm="1">
        <f t="array" ref="L3961">_xlfn.IFS(
    AND(FACT_ORDERS[[#This Row],[DeliveryMehtod]]="shippment",FACT_ORDERS[[#This Row],[TotalAmount]]&gt;=200), 0,
    AND(FACT_ORDERS[[#This Row],[DeliveryMehtod]]="pickup"), 15,
    AND(FACT_ORDERS[[#This Row],[DeliveryMehtod]]="shippment",FACT_ORDERS[[#This Row],[TotalAmount]]&lt;200), 35
)</f>
        <v>35</v>
      </c>
      <c r="M3961" s="12" t="str" cm="1">
        <f t="array" ref="M3961">_xlfn.IFS(
    SUMIFS(FACT_ORDERS[TotalAmount], FACT_ORDERS[WD_CUSTOMERS],FACT_ORDERS[[#This Row],[WD_CUSTOMERS]])&gt;=15000, "VIP",
    SUMIFS(FACT_ORDERS[TotalAmount], FACT_ORDERS[WD_CUSTOMERS],FACT_ORDERS[[#This Row],[WD_CUSTOMERS]])&gt;=8000, "Premium",
    TRUE, "Regular"
)</f>
        <v>VIP</v>
      </c>
      <c r="N3961" s="32" cm="1">
        <f t="array" ref="N3961">_xlfn.IFS(
   FACT_ORDERS[[#This Row],[TypeOfClient]]="VIP", 0.2,
   FACT_ORDERS[[#This Row],[TypeOfClient]]="Premium", 0.1,
   TRUE, 0
)</f>
        <v>0.2</v>
      </c>
      <c r="O3961" s="31" cm="1">
        <f t="array" ref="O3961">_xlfn.IFS(
   FACT_ORDERS[[#This Row],[TotalAmount]]&gt;1500, 0.15,
   FACT_ORDERS[[#This Row],[TotalAmount]]&gt;1000, 0.1,
   FACT_ORDERS[[#This Row],[TotalAmount]]&gt;500, 0.05,
   TRUE, 0
)</f>
        <v>0</v>
      </c>
      <c r="P3961" s="28">
        <f xml:space="preserve"> FACT_ORDERS[[#This Row],[TotalAmount]] * (1 - (FACT_ORDERS[[#This Row],[ClientDiscount]] + FACT_ORDERS[[#This Row],[OrderDiscount]]) )</f>
        <v>134.4</v>
      </c>
      <c r="Q3961" s="28">
        <f>FACT_ORDERS[[#This Row],[TotalAmountWithDiscount]]+FACT_ORDERS[[#This Row],[DeliveryCost]]</f>
        <v>169.4</v>
      </c>
      <c r="R3961" s="35">
        <v>45024</v>
      </c>
      <c r="S3961" s="35" t="str">
        <f>IF(NETWORKDAYS(FACT_ORDERS[[#This Row],[Order-Date]], FACT_ORDERS[[#This Row],[ArrivalDate ]]) &gt; 10, "Late", "On Time")</f>
        <v>On Time</v>
      </c>
    </row>
    <row r="3962" spans="1:19" x14ac:dyDescent="0.3">
      <c r="A3962" s="12">
        <v>8960</v>
      </c>
      <c r="B3962" s="12">
        <v>285</v>
      </c>
      <c r="C3962" s="12">
        <v>10490</v>
      </c>
      <c r="D3962" s="12">
        <v>3961</v>
      </c>
      <c r="E3962" s="12" t="s">
        <v>243</v>
      </c>
      <c r="F3962" s="13">
        <v>45015</v>
      </c>
      <c r="G3962" s="26" t="s">
        <v>14218</v>
      </c>
      <c r="H3962" s="12">
        <v>8</v>
      </c>
      <c r="I3962" s="28">
        <f>VLOOKUP(B:B,DIM_PRODUCTS!A:F,5,FALSE)</f>
        <v>26</v>
      </c>
      <c r="J3962" s="28">
        <f>FACT_ORDERS[[#This Row],[ProductPrice]]*FACT_ORDERS[[#This Row],[Quantity]]</f>
        <v>208</v>
      </c>
      <c r="K3962" s="12" t="str">
        <f>VLOOKUP(C:C,DIM_CUSTOMERS!A:G,7,FALSE)</f>
        <v>Japan</v>
      </c>
      <c r="L3962" s="30" cm="1">
        <f t="array" ref="L3962">_xlfn.IFS(
    AND(FACT_ORDERS[[#This Row],[DeliveryMehtod]]="shippment",FACT_ORDERS[[#This Row],[TotalAmount]]&gt;=200), 0,
    AND(FACT_ORDERS[[#This Row],[DeliveryMehtod]]="pickup"), 15,
    AND(FACT_ORDERS[[#This Row],[DeliveryMehtod]]="shippment",FACT_ORDERS[[#This Row],[TotalAmount]]&lt;200), 35
)</f>
        <v>15</v>
      </c>
      <c r="M3962" s="12" t="str" cm="1">
        <f t="array" ref="M3962">_xlfn.IFS(
    SUMIFS(FACT_ORDERS[TotalAmount], FACT_ORDERS[WD_CUSTOMERS],FACT_ORDERS[[#This Row],[WD_CUSTOMERS]])&gt;=15000, "VIP",
    SUMIFS(FACT_ORDERS[TotalAmount], FACT_ORDERS[WD_CUSTOMERS],FACT_ORDERS[[#This Row],[WD_CUSTOMERS]])&gt;=8000, "Premium",
    TRUE, "Regular"
)</f>
        <v>VIP</v>
      </c>
      <c r="N3962" s="32" cm="1">
        <f t="array" ref="N3962">_xlfn.IFS(
   FACT_ORDERS[[#This Row],[TypeOfClient]]="VIP", 0.2,
   FACT_ORDERS[[#This Row],[TypeOfClient]]="Premium", 0.1,
   TRUE, 0
)</f>
        <v>0.2</v>
      </c>
      <c r="O3962" s="31" cm="1">
        <f t="array" ref="O3962">_xlfn.IFS(
   FACT_ORDERS[[#This Row],[TotalAmount]]&gt;1500, 0.15,
   FACT_ORDERS[[#This Row],[TotalAmount]]&gt;1000, 0.1,
   FACT_ORDERS[[#This Row],[TotalAmount]]&gt;500, 0.05,
   TRUE, 0
)</f>
        <v>0</v>
      </c>
      <c r="P3962" s="28">
        <f xml:space="preserve"> FACT_ORDERS[[#This Row],[TotalAmount]] * (1 - (FACT_ORDERS[[#This Row],[ClientDiscount]] + FACT_ORDERS[[#This Row],[OrderDiscount]]) )</f>
        <v>166.4</v>
      </c>
      <c r="Q3962" s="28">
        <f>FACT_ORDERS[[#This Row],[TotalAmountWithDiscount]]+FACT_ORDERS[[#This Row],[DeliveryCost]]</f>
        <v>181.4</v>
      </c>
      <c r="R3962" s="35">
        <v>45024</v>
      </c>
      <c r="S3962" s="35" t="str">
        <f>IF(NETWORKDAYS(FACT_ORDERS[[#This Row],[Order-Date]], FACT_ORDERS[[#This Row],[ArrivalDate ]]) &gt; 10, "Late", "On Time")</f>
        <v>On Time</v>
      </c>
    </row>
    <row r="3963" spans="1:19" x14ac:dyDescent="0.3">
      <c r="A3963" s="12">
        <v>8961</v>
      </c>
      <c r="B3963" s="12">
        <v>210</v>
      </c>
      <c r="C3963" s="12">
        <v>10490</v>
      </c>
      <c r="D3963" s="12">
        <v>3962</v>
      </c>
      <c r="E3963" s="12" t="s">
        <v>243</v>
      </c>
      <c r="F3963" s="13">
        <v>45015</v>
      </c>
      <c r="G3963" s="26" t="s">
        <v>14219</v>
      </c>
      <c r="H3963" s="12">
        <v>24</v>
      </c>
      <c r="I3963" s="28">
        <f>VLOOKUP(B:B,DIM_PRODUCTS!A:F,5,FALSE)</f>
        <v>14</v>
      </c>
      <c r="J3963" s="28">
        <f>FACT_ORDERS[[#This Row],[ProductPrice]]*FACT_ORDERS[[#This Row],[Quantity]]</f>
        <v>336</v>
      </c>
      <c r="K3963" s="12" t="str">
        <f>VLOOKUP(C:C,DIM_CUSTOMERS!A:G,7,FALSE)</f>
        <v>Japan</v>
      </c>
      <c r="L3963" s="30" cm="1">
        <f t="array" ref="L3963">_xlfn.IFS(
    AND(FACT_ORDERS[[#This Row],[DeliveryMehtod]]="shippment",FACT_ORDERS[[#This Row],[TotalAmount]]&gt;=200), 0,
    AND(FACT_ORDERS[[#This Row],[DeliveryMehtod]]="pickup"), 15,
    AND(FACT_ORDERS[[#This Row],[DeliveryMehtod]]="shippment",FACT_ORDERS[[#This Row],[TotalAmount]]&lt;200), 35
)</f>
        <v>15</v>
      </c>
      <c r="M3963" s="12" t="str" cm="1">
        <f t="array" ref="M3963">_xlfn.IFS(
    SUMIFS(FACT_ORDERS[TotalAmount], FACT_ORDERS[WD_CUSTOMERS],FACT_ORDERS[[#This Row],[WD_CUSTOMERS]])&gt;=15000, "VIP",
    SUMIFS(FACT_ORDERS[TotalAmount], FACT_ORDERS[WD_CUSTOMERS],FACT_ORDERS[[#This Row],[WD_CUSTOMERS]])&gt;=8000, "Premium",
    TRUE, "Regular"
)</f>
        <v>VIP</v>
      </c>
      <c r="N3963" s="32" cm="1">
        <f t="array" ref="N3963">_xlfn.IFS(
   FACT_ORDERS[[#This Row],[TypeOfClient]]="VIP", 0.2,
   FACT_ORDERS[[#This Row],[TypeOfClient]]="Premium", 0.1,
   TRUE, 0
)</f>
        <v>0.2</v>
      </c>
      <c r="O3963" s="31" cm="1">
        <f t="array" ref="O3963">_xlfn.IFS(
   FACT_ORDERS[[#This Row],[TotalAmount]]&gt;1500, 0.15,
   FACT_ORDERS[[#This Row],[TotalAmount]]&gt;1000, 0.1,
   FACT_ORDERS[[#This Row],[TotalAmount]]&gt;500, 0.05,
   TRUE, 0
)</f>
        <v>0</v>
      </c>
      <c r="P3963" s="28">
        <f xml:space="preserve"> FACT_ORDERS[[#This Row],[TotalAmount]] * (1 - (FACT_ORDERS[[#This Row],[ClientDiscount]] + FACT_ORDERS[[#This Row],[OrderDiscount]]) )</f>
        <v>268.8</v>
      </c>
      <c r="Q3963" s="28">
        <f>FACT_ORDERS[[#This Row],[TotalAmountWithDiscount]]+FACT_ORDERS[[#This Row],[DeliveryCost]]</f>
        <v>283.8</v>
      </c>
      <c r="R3963" s="35">
        <v>45024</v>
      </c>
      <c r="S3963" s="35" t="str">
        <f>IF(NETWORKDAYS(FACT_ORDERS[[#This Row],[Order-Date]], FACT_ORDERS[[#This Row],[ArrivalDate ]]) &gt; 10, "Late", "On Time")</f>
        <v>On Time</v>
      </c>
    </row>
    <row r="3964" spans="1:19" x14ac:dyDescent="0.3">
      <c r="A3964" s="12">
        <v>8962</v>
      </c>
      <c r="B3964" s="12">
        <v>292</v>
      </c>
      <c r="C3964" s="12">
        <v>10490</v>
      </c>
      <c r="D3964" s="12">
        <v>3963</v>
      </c>
      <c r="E3964" s="12" t="s">
        <v>244</v>
      </c>
      <c r="F3964" s="13">
        <v>45182</v>
      </c>
      <c r="G3964" s="26" t="s">
        <v>3331</v>
      </c>
      <c r="H3964" s="12">
        <v>14</v>
      </c>
      <c r="I3964" s="28">
        <f>VLOOKUP(B:B,DIM_PRODUCTS!A:F,5,FALSE)</f>
        <v>6</v>
      </c>
      <c r="J3964" s="28">
        <f>FACT_ORDERS[[#This Row],[ProductPrice]]*FACT_ORDERS[[#This Row],[Quantity]]</f>
        <v>84</v>
      </c>
      <c r="K3964" s="12" t="str">
        <f>VLOOKUP(C:C,DIM_CUSTOMERS!A:G,7,FALSE)</f>
        <v>Japan</v>
      </c>
      <c r="L3964" s="30" cm="1">
        <f t="array" ref="L3964">_xlfn.IFS(
    AND(FACT_ORDERS[[#This Row],[DeliveryMehtod]]="shippment",FACT_ORDERS[[#This Row],[TotalAmount]]&gt;=200), 0,
    AND(FACT_ORDERS[[#This Row],[DeliveryMehtod]]="pickup"), 15,
    AND(FACT_ORDERS[[#This Row],[DeliveryMehtod]]="shippment",FACT_ORDERS[[#This Row],[TotalAmount]]&lt;200), 35
)</f>
        <v>35</v>
      </c>
      <c r="M3964" s="12" t="str" cm="1">
        <f t="array" ref="M3964">_xlfn.IFS(
    SUMIFS(FACT_ORDERS[TotalAmount], FACT_ORDERS[WD_CUSTOMERS],FACT_ORDERS[[#This Row],[WD_CUSTOMERS]])&gt;=15000, "VIP",
    SUMIFS(FACT_ORDERS[TotalAmount], FACT_ORDERS[WD_CUSTOMERS],FACT_ORDERS[[#This Row],[WD_CUSTOMERS]])&gt;=8000, "Premium",
    TRUE, "Regular"
)</f>
        <v>VIP</v>
      </c>
      <c r="N3964" s="32" cm="1">
        <f t="array" ref="N3964">_xlfn.IFS(
   FACT_ORDERS[[#This Row],[TypeOfClient]]="VIP", 0.2,
   FACT_ORDERS[[#This Row],[TypeOfClient]]="Premium", 0.1,
   TRUE, 0
)</f>
        <v>0.2</v>
      </c>
      <c r="O3964" s="31" cm="1">
        <f t="array" ref="O3964">_xlfn.IFS(
   FACT_ORDERS[[#This Row],[TotalAmount]]&gt;1500, 0.15,
   FACT_ORDERS[[#This Row],[TotalAmount]]&gt;1000, 0.1,
   FACT_ORDERS[[#This Row],[TotalAmount]]&gt;500, 0.05,
   TRUE, 0
)</f>
        <v>0</v>
      </c>
      <c r="P3964" s="28">
        <f xml:space="preserve"> FACT_ORDERS[[#This Row],[TotalAmount]] * (1 - (FACT_ORDERS[[#This Row],[ClientDiscount]] + FACT_ORDERS[[#This Row],[OrderDiscount]]) )</f>
        <v>67.2</v>
      </c>
      <c r="Q3964" s="28">
        <f>FACT_ORDERS[[#This Row],[TotalAmountWithDiscount]]+FACT_ORDERS[[#This Row],[DeliveryCost]]</f>
        <v>102.2</v>
      </c>
      <c r="R3964" s="35">
        <v>45192</v>
      </c>
      <c r="S3964" s="35" t="str">
        <f>IF(NETWORKDAYS(FACT_ORDERS[[#This Row],[Order-Date]], FACT_ORDERS[[#This Row],[ArrivalDate ]]) &gt; 10, "Late", "On Time")</f>
        <v>On Time</v>
      </c>
    </row>
    <row r="3965" spans="1:19" x14ac:dyDescent="0.3">
      <c r="A3965" s="12">
        <v>8963</v>
      </c>
      <c r="B3965" s="12">
        <v>242</v>
      </c>
      <c r="C3965" s="12">
        <v>10490</v>
      </c>
      <c r="D3965" s="12">
        <v>3964</v>
      </c>
      <c r="E3965" s="12" t="s">
        <v>243</v>
      </c>
      <c r="F3965" s="13">
        <v>45182</v>
      </c>
      <c r="G3965" s="26" t="s">
        <v>14220</v>
      </c>
      <c r="H3965" s="12">
        <v>34</v>
      </c>
      <c r="I3965" s="28">
        <f>VLOOKUP(B:B,DIM_PRODUCTS!A:F,5,FALSE)</f>
        <v>11</v>
      </c>
      <c r="J3965" s="28">
        <f>FACT_ORDERS[[#This Row],[ProductPrice]]*FACT_ORDERS[[#This Row],[Quantity]]</f>
        <v>374</v>
      </c>
      <c r="K3965" s="12" t="str">
        <f>VLOOKUP(C:C,DIM_CUSTOMERS!A:G,7,FALSE)</f>
        <v>Japan</v>
      </c>
      <c r="L3965" s="30" cm="1">
        <f t="array" ref="L3965">_xlfn.IFS(
    AND(FACT_ORDERS[[#This Row],[DeliveryMehtod]]="shippment",FACT_ORDERS[[#This Row],[TotalAmount]]&gt;=200), 0,
    AND(FACT_ORDERS[[#This Row],[DeliveryMehtod]]="pickup"), 15,
    AND(FACT_ORDERS[[#This Row],[DeliveryMehtod]]="shippment",FACT_ORDERS[[#This Row],[TotalAmount]]&lt;200), 35
)</f>
        <v>15</v>
      </c>
      <c r="M3965" s="12" t="str" cm="1">
        <f t="array" ref="M3965">_xlfn.IFS(
    SUMIFS(FACT_ORDERS[TotalAmount], FACT_ORDERS[WD_CUSTOMERS],FACT_ORDERS[[#This Row],[WD_CUSTOMERS]])&gt;=15000, "VIP",
    SUMIFS(FACT_ORDERS[TotalAmount], FACT_ORDERS[WD_CUSTOMERS],FACT_ORDERS[[#This Row],[WD_CUSTOMERS]])&gt;=8000, "Premium",
    TRUE, "Regular"
)</f>
        <v>VIP</v>
      </c>
      <c r="N3965" s="32" cm="1">
        <f t="array" ref="N3965">_xlfn.IFS(
   FACT_ORDERS[[#This Row],[TypeOfClient]]="VIP", 0.2,
   FACT_ORDERS[[#This Row],[TypeOfClient]]="Premium", 0.1,
   TRUE, 0
)</f>
        <v>0.2</v>
      </c>
      <c r="O3965" s="31" cm="1">
        <f t="array" ref="O3965">_xlfn.IFS(
   FACT_ORDERS[[#This Row],[TotalAmount]]&gt;1500, 0.15,
   FACT_ORDERS[[#This Row],[TotalAmount]]&gt;1000, 0.1,
   FACT_ORDERS[[#This Row],[TotalAmount]]&gt;500, 0.05,
   TRUE, 0
)</f>
        <v>0</v>
      </c>
      <c r="P3965" s="28">
        <f xml:space="preserve"> FACT_ORDERS[[#This Row],[TotalAmount]] * (1 - (FACT_ORDERS[[#This Row],[ClientDiscount]] + FACT_ORDERS[[#This Row],[OrderDiscount]]) )</f>
        <v>299.2</v>
      </c>
      <c r="Q3965" s="28">
        <f>FACT_ORDERS[[#This Row],[TotalAmountWithDiscount]]+FACT_ORDERS[[#This Row],[DeliveryCost]]</f>
        <v>314.2</v>
      </c>
      <c r="R3965" s="35">
        <v>45193</v>
      </c>
      <c r="S3965" s="35" t="str">
        <f>IF(NETWORKDAYS(FACT_ORDERS[[#This Row],[Order-Date]], FACT_ORDERS[[#This Row],[ArrivalDate ]]) &gt; 10, "Late", "On Time")</f>
        <v>On Time</v>
      </c>
    </row>
    <row r="3966" spans="1:19" x14ac:dyDescent="0.3">
      <c r="A3966" s="12">
        <v>8964</v>
      </c>
      <c r="B3966" s="12">
        <v>297</v>
      </c>
      <c r="C3966" s="12">
        <v>10490</v>
      </c>
      <c r="D3966" s="12">
        <v>3965</v>
      </c>
      <c r="E3966" s="12" t="s">
        <v>243</v>
      </c>
      <c r="F3966" s="13">
        <v>45182</v>
      </c>
      <c r="G3966" s="26" t="s">
        <v>4557</v>
      </c>
      <c r="H3966" s="12">
        <v>25</v>
      </c>
      <c r="I3966" s="28">
        <f>VLOOKUP(B:B,DIM_PRODUCTS!A:F,5,FALSE)</f>
        <v>7</v>
      </c>
      <c r="J3966" s="28">
        <f>FACT_ORDERS[[#This Row],[ProductPrice]]*FACT_ORDERS[[#This Row],[Quantity]]</f>
        <v>175</v>
      </c>
      <c r="K3966" s="12" t="str">
        <f>VLOOKUP(C:C,DIM_CUSTOMERS!A:G,7,FALSE)</f>
        <v>Japan</v>
      </c>
      <c r="L3966" s="30" cm="1">
        <f t="array" ref="L3966">_xlfn.IFS(
    AND(FACT_ORDERS[[#This Row],[DeliveryMehtod]]="shippment",FACT_ORDERS[[#This Row],[TotalAmount]]&gt;=200), 0,
    AND(FACT_ORDERS[[#This Row],[DeliveryMehtod]]="pickup"), 15,
    AND(FACT_ORDERS[[#This Row],[DeliveryMehtod]]="shippment",FACT_ORDERS[[#This Row],[TotalAmount]]&lt;200), 35
)</f>
        <v>15</v>
      </c>
      <c r="M3966" s="12" t="str" cm="1">
        <f t="array" ref="M3966">_xlfn.IFS(
    SUMIFS(FACT_ORDERS[TotalAmount], FACT_ORDERS[WD_CUSTOMERS],FACT_ORDERS[[#This Row],[WD_CUSTOMERS]])&gt;=15000, "VIP",
    SUMIFS(FACT_ORDERS[TotalAmount], FACT_ORDERS[WD_CUSTOMERS],FACT_ORDERS[[#This Row],[WD_CUSTOMERS]])&gt;=8000, "Premium",
    TRUE, "Regular"
)</f>
        <v>VIP</v>
      </c>
      <c r="N3966" s="32" cm="1">
        <f t="array" ref="N3966">_xlfn.IFS(
   FACT_ORDERS[[#This Row],[TypeOfClient]]="VIP", 0.2,
   FACT_ORDERS[[#This Row],[TypeOfClient]]="Premium", 0.1,
   TRUE, 0
)</f>
        <v>0.2</v>
      </c>
      <c r="O3966" s="31" cm="1">
        <f t="array" ref="O3966">_xlfn.IFS(
   FACT_ORDERS[[#This Row],[TotalAmount]]&gt;1500, 0.15,
   FACT_ORDERS[[#This Row],[TotalAmount]]&gt;1000, 0.1,
   FACT_ORDERS[[#This Row],[TotalAmount]]&gt;500, 0.05,
   TRUE, 0
)</f>
        <v>0</v>
      </c>
      <c r="P3966" s="28">
        <f xml:space="preserve"> FACT_ORDERS[[#This Row],[TotalAmount]] * (1 - (FACT_ORDERS[[#This Row],[ClientDiscount]] + FACT_ORDERS[[#This Row],[OrderDiscount]]) )</f>
        <v>140</v>
      </c>
      <c r="Q3966" s="28">
        <f>FACT_ORDERS[[#This Row],[TotalAmountWithDiscount]]+FACT_ORDERS[[#This Row],[DeliveryCost]]</f>
        <v>155</v>
      </c>
      <c r="R3966" s="35">
        <v>45193</v>
      </c>
      <c r="S3966" s="35" t="str">
        <f>IF(NETWORKDAYS(FACT_ORDERS[[#This Row],[Order-Date]], FACT_ORDERS[[#This Row],[ArrivalDate ]]) &gt; 10, "Late", "On Time")</f>
        <v>On Time</v>
      </c>
    </row>
    <row r="3967" spans="1:19" x14ac:dyDescent="0.3">
      <c r="A3967" s="12">
        <v>8965</v>
      </c>
      <c r="B3967" s="12">
        <v>278</v>
      </c>
      <c r="C3967" s="12">
        <v>10490</v>
      </c>
      <c r="D3967" s="12">
        <v>3966</v>
      </c>
      <c r="E3967" s="12" t="s">
        <v>243</v>
      </c>
      <c r="F3967" s="13">
        <v>45182</v>
      </c>
      <c r="G3967" s="26" t="s">
        <v>14221</v>
      </c>
      <c r="H3967" s="12">
        <v>44</v>
      </c>
      <c r="I3967" s="28">
        <f>VLOOKUP(B:B,DIM_PRODUCTS!A:F,5,FALSE)</f>
        <v>24</v>
      </c>
      <c r="J3967" s="28">
        <f>FACT_ORDERS[[#This Row],[ProductPrice]]*FACT_ORDERS[[#This Row],[Quantity]]</f>
        <v>1056</v>
      </c>
      <c r="K3967" s="12" t="str">
        <f>VLOOKUP(C:C,DIM_CUSTOMERS!A:G,7,FALSE)</f>
        <v>Japan</v>
      </c>
      <c r="L3967" s="30" cm="1">
        <f t="array" ref="L3967">_xlfn.IFS(
    AND(FACT_ORDERS[[#This Row],[DeliveryMehtod]]="shippment",FACT_ORDERS[[#This Row],[TotalAmount]]&gt;=200), 0,
    AND(FACT_ORDERS[[#This Row],[DeliveryMehtod]]="pickup"), 15,
    AND(FACT_ORDERS[[#This Row],[DeliveryMehtod]]="shippment",FACT_ORDERS[[#This Row],[TotalAmount]]&lt;200), 35
)</f>
        <v>15</v>
      </c>
      <c r="M3967" s="12" t="str" cm="1">
        <f t="array" ref="M3967">_xlfn.IFS(
    SUMIFS(FACT_ORDERS[TotalAmount], FACT_ORDERS[WD_CUSTOMERS],FACT_ORDERS[[#This Row],[WD_CUSTOMERS]])&gt;=15000, "VIP",
    SUMIFS(FACT_ORDERS[TotalAmount], FACT_ORDERS[WD_CUSTOMERS],FACT_ORDERS[[#This Row],[WD_CUSTOMERS]])&gt;=8000, "Premium",
    TRUE, "Regular"
)</f>
        <v>VIP</v>
      </c>
      <c r="N3967" s="32" cm="1">
        <f t="array" ref="N3967">_xlfn.IFS(
   FACT_ORDERS[[#This Row],[TypeOfClient]]="VIP", 0.2,
   FACT_ORDERS[[#This Row],[TypeOfClient]]="Premium", 0.1,
   TRUE, 0
)</f>
        <v>0.2</v>
      </c>
      <c r="O3967" s="31" cm="1">
        <f t="array" ref="O3967">_xlfn.IFS(
   FACT_ORDERS[[#This Row],[TotalAmount]]&gt;1500, 0.15,
   FACT_ORDERS[[#This Row],[TotalAmount]]&gt;1000, 0.1,
   FACT_ORDERS[[#This Row],[TotalAmount]]&gt;500, 0.05,
   TRUE, 0
)</f>
        <v>0.1</v>
      </c>
      <c r="P3967" s="28">
        <f xml:space="preserve"> FACT_ORDERS[[#This Row],[TotalAmount]] * (1 - (FACT_ORDERS[[#This Row],[ClientDiscount]] + FACT_ORDERS[[#This Row],[OrderDiscount]]) )</f>
        <v>739.19999999999993</v>
      </c>
      <c r="Q3967" s="28">
        <f>FACT_ORDERS[[#This Row],[TotalAmountWithDiscount]]+FACT_ORDERS[[#This Row],[DeliveryCost]]</f>
        <v>754.19999999999993</v>
      </c>
      <c r="R3967" s="35">
        <v>45191</v>
      </c>
      <c r="S3967" s="35" t="str">
        <f>IF(NETWORKDAYS(FACT_ORDERS[[#This Row],[Order-Date]], FACT_ORDERS[[#This Row],[ArrivalDate ]]) &gt; 10, "Late", "On Time")</f>
        <v>On Time</v>
      </c>
    </row>
    <row r="3968" spans="1:19" x14ac:dyDescent="0.3">
      <c r="A3968" s="12">
        <v>8966</v>
      </c>
      <c r="B3968" s="12">
        <v>209</v>
      </c>
      <c r="C3968" s="12">
        <v>10490</v>
      </c>
      <c r="D3968" s="12">
        <v>3967</v>
      </c>
      <c r="E3968" s="12" t="s">
        <v>244</v>
      </c>
      <c r="F3968" s="13">
        <v>45182</v>
      </c>
      <c r="G3968" s="26" t="s">
        <v>14222</v>
      </c>
      <c r="H3968" s="12">
        <v>23</v>
      </c>
      <c r="I3968" s="28">
        <f>VLOOKUP(B:B,DIM_PRODUCTS!A:F,5,FALSE)</f>
        <v>8</v>
      </c>
      <c r="J3968" s="28">
        <f>FACT_ORDERS[[#This Row],[ProductPrice]]*FACT_ORDERS[[#This Row],[Quantity]]</f>
        <v>184</v>
      </c>
      <c r="K3968" s="12" t="str">
        <f>VLOOKUP(C:C,DIM_CUSTOMERS!A:G,7,FALSE)</f>
        <v>Japan</v>
      </c>
      <c r="L3968" s="30" cm="1">
        <f t="array" ref="L3968">_xlfn.IFS(
    AND(FACT_ORDERS[[#This Row],[DeliveryMehtod]]="shippment",FACT_ORDERS[[#This Row],[TotalAmount]]&gt;=200), 0,
    AND(FACT_ORDERS[[#This Row],[DeliveryMehtod]]="pickup"), 15,
    AND(FACT_ORDERS[[#This Row],[DeliveryMehtod]]="shippment",FACT_ORDERS[[#This Row],[TotalAmount]]&lt;200), 35
)</f>
        <v>35</v>
      </c>
      <c r="M3968" s="12" t="str" cm="1">
        <f t="array" ref="M3968">_xlfn.IFS(
    SUMIFS(FACT_ORDERS[TotalAmount], FACT_ORDERS[WD_CUSTOMERS],FACT_ORDERS[[#This Row],[WD_CUSTOMERS]])&gt;=15000, "VIP",
    SUMIFS(FACT_ORDERS[TotalAmount], FACT_ORDERS[WD_CUSTOMERS],FACT_ORDERS[[#This Row],[WD_CUSTOMERS]])&gt;=8000, "Premium",
    TRUE, "Regular"
)</f>
        <v>VIP</v>
      </c>
      <c r="N3968" s="32" cm="1">
        <f t="array" ref="N3968">_xlfn.IFS(
   FACT_ORDERS[[#This Row],[TypeOfClient]]="VIP", 0.2,
   FACT_ORDERS[[#This Row],[TypeOfClient]]="Premium", 0.1,
   TRUE, 0
)</f>
        <v>0.2</v>
      </c>
      <c r="O3968" s="31" cm="1">
        <f t="array" ref="O3968">_xlfn.IFS(
   FACT_ORDERS[[#This Row],[TotalAmount]]&gt;1500, 0.15,
   FACT_ORDERS[[#This Row],[TotalAmount]]&gt;1000, 0.1,
   FACT_ORDERS[[#This Row],[TotalAmount]]&gt;500, 0.05,
   TRUE, 0
)</f>
        <v>0</v>
      </c>
      <c r="P3968" s="28">
        <f xml:space="preserve"> FACT_ORDERS[[#This Row],[TotalAmount]] * (1 - (FACT_ORDERS[[#This Row],[ClientDiscount]] + FACT_ORDERS[[#This Row],[OrderDiscount]]) )</f>
        <v>147.20000000000002</v>
      </c>
      <c r="Q3968" s="28">
        <f>FACT_ORDERS[[#This Row],[TotalAmountWithDiscount]]+FACT_ORDERS[[#This Row],[DeliveryCost]]</f>
        <v>182.20000000000002</v>
      </c>
      <c r="R3968" s="35">
        <v>45193</v>
      </c>
      <c r="S3968" s="35" t="str">
        <f>IF(NETWORKDAYS(FACT_ORDERS[[#This Row],[Order-Date]], FACT_ORDERS[[#This Row],[ArrivalDate ]]) &gt; 10, "Late", "On Time")</f>
        <v>On Time</v>
      </c>
    </row>
    <row r="3969" spans="1:19" x14ac:dyDescent="0.3">
      <c r="A3969" s="12">
        <v>8967</v>
      </c>
      <c r="B3969" s="12">
        <v>285</v>
      </c>
      <c r="C3969" s="12">
        <v>10490</v>
      </c>
      <c r="D3969" s="12">
        <v>3968</v>
      </c>
      <c r="E3969" s="12" t="s">
        <v>244</v>
      </c>
      <c r="F3969" s="13">
        <v>45182</v>
      </c>
      <c r="G3969" s="26" t="s">
        <v>10766</v>
      </c>
      <c r="H3969" s="12">
        <v>10</v>
      </c>
      <c r="I3969" s="28">
        <f>VLOOKUP(B:B,DIM_PRODUCTS!A:F,5,FALSE)</f>
        <v>26</v>
      </c>
      <c r="J3969" s="28">
        <f>FACT_ORDERS[[#This Row],[ProductPrice]]*FACT_ORDERS[[#This Row],[Quantity]]</f>
        <v>260</v>
      </c>
      <c r="K3969" s="12" t="str">
        <f>VLOOKUP(C:C,DIM_CUSTOMERS!A:G,7,FALSE)</f>
        <v>Japan</v>
      </c>
      <c r="L3969" s="30" cm="1">
        <f t="array" ref="L3969">_xlfn.IFS(
    AND(FACT_ORDERS[[#This Row],[DeliveryMehtod]]="shippment",FACT_ORDERS[[#This Row],[TotalAmount]]&gt;=200), 0,
    AND(FACT_ORDERS[[#This Row],[DeliveryMehtod]]="pickup"), 15,
    AND(FACT_ORDERS[[#This Row],[DeliveryMehtod]]="shippment",FACT_ORDERS[[#This Row],[TotalAmount]]&lt;200), 35
)</f>
        <v>0</v>
      </c>
      <c r="M3969" s="12" t="str" cm="1">
        <f t="array" ref="M3969">_xlfn.IFS(
    SUMIFS(FACT_ORDERS[TotalAmount], FACT_ORDERS[WD_CUSTOMERS],FACT_ORDERS[[#This Row],[WD_CUSTOMERS]])&gt;=15000, "VIP",
    SUMIFS(FACT_ORDERS[TotalAmount], FACT_ORDERS[WD_CUSTOMERS],FACT_ORDERS[[#This Row],[WD_CUSTOMERS]])&gt;=8000, "Premium",
    TRUE, "Regular"
)</f>
        <v>VIP</v>
      </c>
      <c r="N3969" s="32" cm="1">
        <f t="array" ref="N3969">_xlfn.IFS(
   FACT_ORDERS[[#This Row],[TypeOfClient]]="VIP", 0.2,
   FACT_ORDERS[[#This Row],[TypeOfClient]]="Premium", 0.1,
   TRUE, 0
)</f>
        <v>0.2</v>
      </c>
      <c r="O3969" s="31" cm="1">
        <f t="array" ref="O3969">_xlfn.IFS(
   FACT_ORDERS[[#This Row],[TotalAmount]]&gt;1500, 0.15,
   FACT_ORDERS[[#This Row],[TotalAmount]]&gt;1000, 0.1,
   FACT_ORDERS[[#This Row],[TotalAmount]]&gt;500, 0.05,
   TRUE, 0
)</f>
        <v>0</v>
      </c>
      <c r="P3969" s="28">
        <f xml:space="preserve"> FACT_ORDERS[[#This Row],[TotalAmount]] * (1 - (FACT_ORDERS[[#This Row],[ClientDiscount]] + FACT_ORDERS[[#This Row],[OrderDiscount]]) )</f>
        <v>208</v>
      </c>
      <c r="Q3969" s="28">
        <f>FACT_ORDERS[[#This Row],[TotalAmountWithDiscount]]+FACT_ORDERS[[#This Row],[DeliveryCost]]</f>
        <v>208</v>
      </c>
      <c r="R3969" s="35">
        <v>45190</v>
      </c>
      <c r="S3969" s="35" t="str">
        <f>IF(NETWORKDAYS(FACT_ORDERS[[#This Row],[Order-Date]], FACT_ORDERS[[#This Row],[ArrivalDate ]]) &gt; 10, "Late", "On Time")</f>
        <v>On Time</v>
      </c>
    </row>
    <row r="3970" spans="1:19" x14ac:dyDescent="0.3">
      <c r="A3970" s="12">
        <v>8968</v>
      </c>
      <c r="B3970" s="12">
        <v>210</v>
      </c>
      <c r="C3970" s="12">
        <v>10490</v>
      </c>
      <c r="D3970" s="12">
        <v>3969</v>
      </c>
      <c r="E3970" s="12" t="s">
        <v>244</v>
      </c>
      <c r="F3970" s="13">
        <v>45182</v>
      </c>
      <c r="G3970" s="26" t="s">
        <v>14223</v>
      </c>
      <c r="H3970" s="12">
        <v>16</v>
      </c>
      <c r="I3970" s="28">
        <f>VLOOKUP(B:B,DIM_PRODUCTS!A:F,5,FALSE)</f>
        <v>14</v>
      </c>
      <c r="J3970" s="28">
        <f>FACT_ORDERS[[#This Row],[ProductPrice]]*FACT_ORDERS[[#This Row],[Quantity]]</f>
        <v>224</v>
      </c>
      <c r="K3970" s="12" t="str">
        <f>VLOOKUP(C:C,DIM_CUSTOMERS!A:G,7,FALSE)</f>
        <v>Japan</v>
      </c>
      <c r="L3970" s="30" cm="1">
        <f t="array" ref="L3970">_xlfn.IFS(
    AND(FACT_ORDERS[[#This Row],[DeliveryMehtod]]="shippment",FACT_ORDERS[[#This Row],[TotalAmount]]&gt;=200), 0,
    AND(FACT_ORDERS[[#This Row],[DeliveryMehtod]]="pickup"), 15,
    AND(FACT_ORDERS[[#This Row],[DeliveryMehtod]]="shippment",FACT_ORDERS[[#This Row],[TotalAmount]]&lt;200), 35
)</f>
        <v>0</v>
      </c>
      <c r="M3970" s="12" t="str" cm="1">
        <f t="array" ref="M3970">_xlfn.IFS(
    SUMIFS(FACT_ORDERS[TotalAmount], FACT_ORDERS[WD_CUSTOMERS],FACT_ORDERS[[#This Row],[WD_CUSTOMERS]])&gt;=15000, "VIP",
    SUMIFS(FACT_ORDERS[TotalAmount], FACT_ORDERS[WD_CUSTOMERS],FACT_ORDERS[[#This Row],[WD_CUSTOMERS]])&gt;=8000, "Premium",
    TRUE, "Regular"
)</f>
        <v>VIP</v>
      </c>
      <c r="N3970" s="32" cm="1">
        <f t="array" ref="N3970">_xlfn.IFS(
   FACT_ORDERS[[#This Row],[TypeOfClient]]="VIP", 0.2,
   FACT_ORDERS[[#This Row],[TypeOfClient]]="Premium", 0.1,
   TRUE, 0
)</f>
        <v>0.2</v>
      </c>
      <c r="O3970" s="31" cm="1">
        <f t="array" ref="O3970">_xlfn.IFS(
   FACT_ORDERS[[#This Row],[TotalAmount]]&gt;1500, 0.15,
   FACT_ORDERS[[#This Row],[TotalAmount]]&gt;1000, 0.1,
   FACT_ORDERS[[#This Row],[TotalAmount]]&gt;500, 0.05,
   TRUE, 0
)</f>
        <v>0</v>
      </c>
      <c r="P3970" s="28">
        <f xml:space="preserve"> FACT_ORDERS[[#This Row],[TotalAmount]] * (1 - (FACT_ORDERS[[#This Row],[ClientDiscount]] + FACT_ORDERS[[#This Row],[OrderDiscount]]) )</f>
        <v>179.20000000000002</v>
      </c>
      <c r="Q3970" s="28">
        <f>FACT_ORDERS[[#This Row],[TotalAmountWithDiscount]]+FACT_ORDERS[[#This Row],[DeliveryCost]]</f>
        <v>179.20000000000002</v>
      </c>
      <c r="R3970" s="35">
        <v>45193</v>
      </c>
      <c r="S3970" s="35" t="str">
        <f>IF(NETWORKDAYS(FACT_ORDERS[[#This Row],[Order-Date]], FACT_ORDERS[[#This Row],[ArrivalDate ]]) &gt; 10, "Late", "On Time")</f>
        <v>On Time</v>
      </c>
    </row>
    <row r="3971" spans="1:19" x14ac:dyDescent="0.3">
      <c r="A3971" s="12">
        <v>8969</v>
      </c>
      <c r="B3971" s="12">
        <v>292</v>
      </c>
      <c r="C3971" s="12">
        <v>10490</v>
      </c>
      <c r="D3971" s="12">
        <v>3970</v>
      </c>
      <c r="E3971" s="12" t="s">
        <v>243</v>
      </c>
      <c r="F3971" s="13">
        <v>44799</v>
      </c>
      <c r="G3971" s="26" t="s">
        <v>14224</v>
      </c>
      <c r="H3971" s="12">
        <v>20</v>
      </c>
      <c r="I3971" s="28">
        <f>VLOOKUP(B:B,DIM_PRODUCTS!A:F,5,FALSE)</f>
        <v>6</v>
      </c>
      <c r="J3971" s="28">
        <f>FACT_ORDERS[[#This Row],[ProductPrice]]*FACT_ORDERS[[#This Row],[Quantity]]</f>
        <v>120</v>
      </c>
      <c r="K3971" s="12" t="str">
        <f>VLOOKUP(C:C,DIM_CUSTOMERS!A:G,7,FALSE)</f>
        <v>Japan</v>
      </c>
      <c r="L3971" s="30" cm="1">
        <f t="array" ref="L3971">_xlfn.IFS(
    AND(FACT_ORDERS[[#This Row],[DeliveryMehtod]]="shippment",FACT_ORDERS[[#This Row],[TotalAmount]]&gt;=200), 0,
    AND(FACT_ORDERS[[#This Row],[DeliveryMehtod]]="pickup"), 15,
    AND(FACT_ORDERS[[#This Row],[DeliveryMehtod]]="shippment",FACT_ORDERS[[#This Row],[TotalAmount]]&lt;200), 35
)</f>
        <v>15</v>
      </c>
      <c r="M3971" s="12" t="str" cm="1">
        <f t="array" ref="M3971">_xlfn.IFS(
    SUMIFS(FACT_ORDERS[TotalAmount], FACT_ORDERS[WD_CUSTOMERS],FACT_ORDERS[[#This Row],[WD_CUSTOMERS]])&gt;=15000, "VIP",
    SUMIFS(FACT_ORDERS[TotalAmount], FACT_ORDERS[WD_CUSTOMERS],FACT_ORDERS[[#This Row],[WD_CUSTOMERS]])&gt;=8000, "Premium",
    TRUE, "Regular"
)</f>
        <v>VIP</v>
      </c>
      <c r="N3971" s="32" cm="1">
        <f t="array" ref="N3971">_xlfn.IFS(
   FACT_ORDERS[[#This Row],[TypeOfClient]]="VIP", 0.2,
   FACT_ORDERS[[#This Row],[TypeOfClient]]="Premium", 0.1,
   TRUE, 0
)</f>
        <v>0.2</v>
      </c>
      <c r="O3971" s="31" cm="1">
        <f t="array" ref="O3971">_xlfn.IFS(
   FACT_ORDERS[[#This Row],[TotalAmount]]&gt;1500, 0.15,
   FACT_ORDERS[[#This Row],[TotalAmount]]&gt;1000, 0.1,
   FACT_ORDERS[[#This Row],[TotalAmount]]&gt;500, 0.05,
   TRUE, 0
)</f>
        <v>0</v>
      </c>
      <c r="P3971" s="28">
        <f xml:space="preserve"> FACT_ORDERS[[#This Row],[TotalAmount]] * (1 - (FACT_ORDERS[[#This Row],[ClientDiscount]] + FACT_ORDERS[[#This Row],[OrderDiscount]]) )</f>
        <v>96</v>
      </c>
      <c r="Q3971" s="28">
        <f>FACT_ORDERS[[#This Row],[TotalAmountWithDiscount]]+FACT_ORDERS[[#This Row],[DeliveryCost]]</f>
        <v>111</v>
      </c>
      <c r="R3971" s="35">
        <v>44810</v>
      </c>
      <c r="S3971" s="35" t="str">
        <f>IF(NETWORKDAYS(FACT_ORDERS[[#This Row],[Order-Date]], FACT_ORDERS[[#This Row],[ArrivalDate ]]) &gt; 10, "Late", "On Time")</f>
        <v>On Time</v>
      </c>
    </row>
    <row r="3972" spans="1:19" x14ac:dyDescent="0.3">
      <c r="A3972" s="12">
        <v>8970</v>
      </c>
      <c r="B3972" s="12">
        <v>242</v>
      </c>
      <c r="C3972" s="12">
        <v>10490</v>
      </c>
      <c r="D3972" s="12">
        <v>3971</v>
      </c>
      <c r="E3972" s="12" t="s">
        <v>243</v>
      </c>
      <c r="F3972" s="13">
        <v>44799</v>
      </c>
      <c r="G3972" s="26" t="s">
        <v>14225</v>
      </c>
      <c r="H3972" s="12">
        <v>34</v>
      </c>
      <c r="I3972" s="28">
        <f>VLOOKUP(B:B,DIM_PRODUCTS!A:F,5,FALSE)</f>
        <v>11</v>
      </c>
      <c r="J3972" s="28">
        <f>FACT_ORDERS[[#This Row],[ProductPrice]]*FACT_ORDERS[[#This Row],[Quantity]]</f>
        <v>374</v>
      </c>
      <c r="K3972" s="12" t="str">
        <f>VLOOKUP(C:C,DIM_CUSTOMERS!A:G,7,FALSE)</f>
        <v>Japan</v>
      </c>
      <c r="L3972" s="30" cm="1">
        <f t="array" ref="L3972">_xlfn.IFS(
    AND(FACT_ORDERS[[#This Row],[DeliveryMehtod]]="shippment",FACT_ORDERS[[#This Row],[TotalAmount]]&gt;=200), 0,
    AND(FACT_ORDERS[[#This Row],[DeliveryMehtod]]="pickup"), 15,
    AND(FACT_ORDERS[[#This Row],[DeliveryMehtod]]="shippment",FACT_ORDERS[[#This Row],[TotalAmount]]&lt;200), 35
)</f>
        <v>15</v>
      </c>
      <c r="M3972" s="12" t="str" cm="1">
        <f t="array" ref="M3972">_xlfn.IFS(
    SUMIFS(FACT_ORDERS[TotalAmount], FACT_ORDERS[WD_CUSTOMERS],FACT_ORDERS[[#This Row],[WD_CUSTOMERS]])&gt;=15000, "VIP",
    SUMIFS(FACT_ORDERS[TotalAmount], FACT_ORDERS[WD_CUSTOMERS],FACT_ORDERS[[#This Row],[WD_CUSTOMERS]])&gt;=8000, "Premium",
    TRUE, "Regular"
)</f>
        <v>VIP</v>
      </c>
      <c r="N3972" s="32" cm="1">
        <f t="array" ref="N3972">_xlfn.IFS(
   FACT_ORDERS[[#This Row],[TypeOfClient]]="VIP", 0.2,
   FACT_ORDERS[[#This Row],[TypeOfClient]]="Premium", 0.1,
   TRUE, 0
)</f>
        <v>0.2</v>
      </c>
      <c r="O3972" s="31" cm="1">
        <f t="array" ref="O3972">_xlfn.IFS(
   FACT_ORDERS[[#This Row],[TotalAmount]]&gt;1500, 0.15,
   FACT_ORDERS[[#This Row],[TotalAmount]]&gt;1000, 0.1,
   FACT_ORDERS[[#This Row],[TotalAmount]]&gt;500, 0.05,
   TRUE, 0
)</f>
        <v>0</v>
      </c>
      <c r="P3972" s="28">
        <f xml:space="preserve"> FACT_ORDERS[[#This Row],[TotalAmount]] * (1 - (FACT_ORDERS[[#This Row],[ClientDiscount]] + FACT_ORDERS[[#This Row],[OrderDiscount]]) )</f>
        <v>299.2</v>
      </c>
      <c r="Q3972" s="28">
        <f>FACT_ORDERS[[#This Row],[TotalAmountWithDiscount]]+FACT_ORDERS[[#This Row],[DeliveryCost]]</f>
        <v>314.2</v>
      </c>
      <c r="R3972" s="35">
        <v>44814</v>
      </c>
      <c r="S3972" s="35" t="str">
        <f>IF(NETWORKDAYS(FACT_ORDERS[[#This Row],[Order-Date]], FACT_ORDERS[[#This Row],[ArrivalDate ]]) &gt; 10, "Late", "On Time")</f>
        <v>Late</v>
      </c>
    </row>
    <row r="3973" spans="1:19" x14ac:dyDescent="0.3">
      <c r="A3973" s="12">
        <v>8971</v>
      </c>
      <c r="B3973" s="12">
        <v>297</v>
      </c>
      <c r="C3973" s="12">
        <v>10490</v>
      </c>
      <c r="D3973" s="12">
        <v>3972</v>
      </c>
      <c r="E3973" s="12" t="s">
        <v>243</v>
      </c>
      <c r="F3973" s="13">
        <v>44799</v>
      </c>
      <c r="G3973" s="26" t="s">
        <v>14226</v>
      </c>
      <c r="H3973" s="12">
        <v>28</v>
      </c>
      <c r="I3973" s="28">
        <f>VLOOKUP(B:B,DIM_PRODUCTS!A:F,5,FALSE)</f>
        <v>7</v>
      </c>
      <c r="J3973" s="28">
        <f>FACT_ORDERS[[#This Row],[ProductPrice]]*FACT_ORDERS[[#This Row],[Quantity]]</f>
        <v>196</v>
      </c>
      <c r="K3973" s="12" t="str">
        <f>VLOOKUP(C:C,DIM_CUSTOMERS!A:G,7,FALSE)</f>
        <v>Japan</v>
      </c>
      <c r="L3973" s="30" cm="1">
        <f t="array" ref="L3973">_xlfn.IFS(
    AND(FACT_ORDERS[[#This Row],[DeliveryMehtod]]="shippment",FACT_ORDERS[[#This Row],[TotalAmount]]&gt;=200), 0,
    AND(FACT_ORDERS[[#This Row],[DeliveryMehtod]]="pickup"), 15,
    AND(FACT_ORDERS[[#This Row],[DeliveryMehtod]]="shippment",FACT_ORDERS[[#This Row],[TotalAmount]]&lt;200), 35
)</f>
        <v>15</v>
      </c>
      <c r="M3973" s="12" t="str" cm="1">
        <f t="array" ref="M3973">_xlfn.IFS(
    SUMIFS(FACT_ORDERS[TotalAmount], FACT_ORDERS[WD_CUSTOMERS],FACT_ORDERS[[#This Row],[WD_CUSTOMERS]])&gt;=15000, "VIP",
    SUMIFS(FACT_ORDERS[TotalAmount], FACT_ORDERS[WD_CUSTOMERS],FACT_ORDERS[[#This Row],[WD_CUSTOMERS]])&gt;=8000, "Premium",
    TRUE, "Regular"
)</f>
        <v>VIP</v>
      </c>
      <c r="N3973" s="32" cm="1">
        <f t="array" ref="N3973">_xlfn.IFS(
   FACT_ORDERS[[#This Row],[TypeOfClient]]="VIP", 0.2,
   FACT_ORDERS[[#This Row],[TypeOfClient]]="Premium", 0.1,
   TRUE, 0
)</f>
        <v>0.2</v>
      </c>
      <c r="O3973" s="31" cm="1">
        <f t="array" ref="O3973">_xlfn.IFS(
   FACT_ORDERS[[#This Row],[TotalAmount]]&gt;1500, 0.15,
   FACT_ORDERS[[#This Row],[TotalAmount]]&gt;1000, 0.1,
   FACT_ORDERS[[#This Row],[TotalAmount]]&gt;500, 0.05,
   TRUE, 0
)</f>
        <v>0</v>
      </c>
      <c r="P3973" s="28">
        <f xml:space="preserve"> FACT_ORDERS[[#This Row],[TotalAmount]] * (1 - (FACT_ORDERS[[#This Row],[ClientDiscount]] + FACT_ORDERS[[#This Row],[OrderDiscount]]) )</f>
        <v>156.80000000000001</v>
      </c>
      <c r="Q3973" s="28">
        <f>FACT_ORDERS[[#This Row],[TotalAmountWithDiscount]]+FACT_ORDERS[[#This Row],[DeliveryCost]]</f>
        <v>171.8</v>
      </c>
      <c r="R3973" s="35">
        <v>44810</v>
      </c>
      <c r="S3973" s="35" t="str">
        <f>IF(NETWORKDAYS(FACT_ORDERS[[#This Row],[Order-Date]], FACT_ORDERS[[#This Row],[ArrivalDate ]]) &gt; 10, "Late", "On Time")</f>
        <v>On Time</v>
      </c>
    </row>
    <row r="3974" spans="1:19" x14ac:dyDescent="0.3">
      <c r="A3974" s="12">
        <v>8972</v>
      </c>
      <c r="B3974" s="12">
        <v>278</v>
      </c>
      <c r="C3974" s="12">
        <v>10490</v>
      </c>
      <c r="D3974" s="12">
        <v>3973</v>
      </c>
      <c r="E3974" s="12" t="s">
        <v>244</v>
      </c>
      <c r="F3974" s="13">
        <v>44799</v>
      </c>
      <c r="G3974" s="26" t="s">
        <v>14227</v>
      </c>
      <c r="H3974" s="12">
        <v>25</v>
      </c>
      <c r="I3974" s="28">
        <f>VLOOKUP(B:B,DIM_PRODUCTS!A:F,5,FALSE)</f>
        <v>24</v>
      </c>
      <c r="J3974" s="28">
        <f>FACT_ORDERS[[#This Row],[ProductPrice]]*FACT_ORDERS[[#This Row],[Quantity]]</f>
        <v>600</v>
      </c>
      <c r="K3974" s="12" t="str">
        <f>VLOOKUP(C:C,DIM_CUSTOMERS!A:G,7,FALSE)</f>
        <v>Japan</v>
      </c>
      <c r="L3974" s="30" cm="1">
        <f t="array" ref="L3974">_xlfn.IFS(
    AND(FACT_ORDERS[[#This Row],[DeliveryMehtod]]="shippment",FACT_ORDERS[[#This Row],[TotalAmount]]&gt;=200), 0,
    AND(FACT_ORDERS[[#This Row],[DeliveryMehtod]]="pickup"), 15,
    AND(FACT_ORDERS[[#This Row],[DeliveryMehtod]]="shippment",FACT_ORDERS[[#This Row],[TotalAmount]]&lt;200), 35
)</f>
        <v>0</v>
      </c>
      <c r="M3974" s="12" t="str" cm="1">
        <f t="array" ref="M3974">_xlfn.IFS(
    SUMIFS(FACT_ORDERS[TotalAmount], FACT_ORDERS[WD_CUSTOMERS],FACT_ORDERS[[#This Row],[WD_CUSTOMERS]])&gt;=15000, "VIP",
    SUMIFS(FACT_ORDERS[TotalAmount], FACT_ORDERS[WD_CUSTOMERS],FACT_ORDERS[[#This Row],[WD_CUSTOMERS]])&gt;=8000, "Premium",
    TRUE, "Regular"
)</f>
        <v>VIP</v>
      </c>
      <c r="N3974" s="32" cm="1">
        <f t="array" ref="N3974">_xlfn.IFS(
   FACT_ORDERS[[#This Row],[TypeOfClient]]="VIP", 0.2,
   FACT_ORDERS[[#This Row],[TypeOfClient]]="Premium", 0.1,
   TRUE, 0
)</f>
        <v>0.2</v>
      </c>
      <c r="O3974" s="31" cm="1">
        <f t="array" ref="O3974">_xlfn.IFS(
   FACT_ORDERS[[#This Row],[TotalAmount]]&gt;1500, 0.15,
   FACT_ORDERS[[#This Row],[TotalAmount]]&gt;1000, 0.1,
   FACT_ORDERS[[#This Row],[TotalAmount]]&gt;500, 0.05,
   TRUE, 0
)</f>
        <v>0.05</v>
      </c>
      <c r="P3974" s="28">
        <f xml:space="preserve"> FACT_ORDERS[[#This Row],[TotalAmount]] * (1 - (FACT_ORDERS[[#This Row],[ClientDiscount]] + FACT_ORDERS[[#This Row],[OrderDiscount]]) )</f>
        <v>450</v>
      </c>
      <c r="Q3974" s="28">
        <f>FACT_ORDERS[[#This Row],[TotalAmountWithDiscount]]+FACT_ORDERS[[#This Row],[DeliveryCost]]</f>
        <v>450</v>
      </c>
      <c r="R3974" s="35">
        <v>44808</v>
      </c>
      <c r="S3974" s="35" t="str">
        <f>IF(NETWORKDAYS(FACT_ORDERS[[#This Row],[Order-Date]], FACT_ORDERS[[#This Row],[ArrivalDate ]]) &gt; 10, "Late", "On Time")</f>
        <v>On Time</v>
      </c>
    </row>
    <row r="3975" spans="1:19" x14ac:dyDescent="0.3">
      <c r="A3975" s="12">
        <v>8973</v>
      </c>
      <c r="B3975" s="12">
        <v>209</v>
      </c>
      <c r="C3975" s="12">
        <v>10490</v>
      </c>
      <c r="D3975" s="12">
        <v>3974</v>
      </c>
      <c r="E3975" s="12" t="s">
        <v>244</v>
      </c>
      <c r="F3975" s="13">
        <v>44799</v>
      </c>
      <c r="G3975" s="26" t="s">
        <v>14228</v>
      </c>
      <c r="H3975" s="12">
        <v>18</v>
      </c>
      <c r="I3975" s="28">
        <f>VLOOKUP(B:B,DIM_PRODUCTS!A:F,5,FALSE)</f>
        <v>8</v>
      </c>
      <c r="J3975" s="28">
        <f>FACT_ORDERS[[#This Row],[ProductPrice]]*FACT_ORDERS[[#This Row],[Quantity]]</f>
        <v>144</v>
      </c>
      <c r="K3975" s="12" t="str">
        <f>VLOOKUP(C:C,DIM_CUSTOMERS!A:G,7,FALSE)</f>
        <v>Japan</v>
      </c>
      <c r="L3975" s="30" cm="1">
        <f t="array" ref="L3975">_xlfn.IFS(
    AND(FACT_ORDERS[[#This Row],[DeliveryMehtod]]="shippment",FACT_ORDERS[[#This Row],[TotalAmount]]&gt;=200), 0,
    AND(FACT_ORDERS[[#This Row],[DeliveryMehtod]]="pickup"), 15,
    AND(FACT_ORDERS[[#This Row],[DeliveryMehtod]]="shippment",FACT_ORDERS[[#This Row],[TotalAmount]]&lt;200), 35
)</f>
        <v>35</v>
      </c>
      <c r="M3975" s="12" t="str" cm="1">
        <f t="array" ref="M3975">_xlfn.IFS(
    SUMIFS(FACT_ORDERS[TotalAmount], FACT_ORDERS[WD_CUSTOMERS],FACT_ORDERS[[#This Row],[WD_CUSTOMERS]])&gt;=15000, "VIP",
    SUMIFS(FACT_ORDERS[TotalAmount], FACT_ORDERS[WD_CUSTOMERS],FACT_ORDERS[[#This Row],[WD_CUSTOMERS]])&gt;=8000, "Premium",
    TRUE, "Regular"
)</f>
        <v>VIP</v>
      </c>
      <c r="N3975" s="32" cm="1">
        <f t="array" ref="N3975">_xlfn.IFS(
   FACT_ORDERS[[#This Row],[TypeOfClient]]="VIP", 0.2,
   FACT_ORDERS[[#This Row],[TypeOfClient]]="Premium", 0.1,
   TRUE, 0
)</f>
        <v>0.2</v>
      </c>
      <c r="O3975" s="31" cm="1">
        <f t="array" ref="O3975">_xlfn.IFS(
   FACT_ORDERS[[#This Row],[TotalAmount]]&gt;1500, 0.15,
   FACT_ORDERS[[#This Row],[TotalAmount]]&gt;1000, 0.1,
   FACT_ORDERS[[#This Row],[TotalAmount]]&gt;500, 0.05,
   TRUE, 0
)</f>
        <v>0</v>
      </c>
      <c r="P3975" s="28">
        <f xml:space="preserve"> FACT_ORDERS[[#This Row],[TotalAmount]] * (1 - (FACT_ORDERS[[#This Row],[ClientDiscount]] + FACT_ORDERS[[#This Row],[OrderDiscount]]) )</f>
        <v>115.2</v>
      </c>
      <c r="Q3975" s="28">
        <f>FACT_ORDERS[[#This Row],[TotalAmountWithDiscount]]+FACT_ORDERS[[#This Row],[DeliveryCost]]</f>
        <v>150.19999999999999</v>
      </c>
      <c r="R3975" s="35">
        <v>44810</v>
      </c>
      <c r="S3975" s="35" t="str">
        <f>IF(NETWORKDAYS(FACT_ORDERS[[#This Row],[Order-Date]], FACT_ORDERS[[#This Row],[ArrivalDate ]]) &gt; 10, "Late", "On Time")</f>
        <v>On Time</v>
      </c>
    </row>
    <row r="3976" spans="1:19" x14ac:dyDescent="0.3">
      <c r="A3976" s="12">
        <v>8974</v>
      </c>
      <c r="B3976" s="12">
        <v>285</v>
      </c>
      <c r="C3976" s="12">
        <v>10490</v>
      </c>
      <c r="D3976" s="12">
        <v>3975</v>
      </c>
      <c r="E3976" s="12" t="s">
        <v>243</v>
      </c>
      <c r="F3976" s="13">
        <v>44799</v>
      </c>
      <c r="G3976" s="26" t="s">
        <v>3978</v>
      </c>
      <c r="H3976" s="12">
        <v>7</v>
      </c>
      <c r="I3976" s="28">
        <f>VLOOKUP(B:B,DIM_PRODUCTS!A:F,5,FALSE)</f>
        <v>26</v>
      </c>
      <c r="J3976" s="28">
        <f>FACT_ORDERS[[#This Row],[ProductPrice]]*FACT_ORDERS[[#This Row],[Quantity]]</f>
        <v>182</v>
      </c>
      <c r="K3976" s="12" t="str">
        <f>VLOOKUP(C:C,DIM_CUSTOMERS!A:G,7,FALSE)</f>
        <v>Japan</v>
      </c>
      <c r="L3976" s="30" cm="1">
        <f t="array" ref="L3976">_xlfn.IFS(
    AND(FACT_ORDERS[[#This Row],[DeliveryMehtod]]="shippment",FACT_ORDERS[[#This Row],[TotalAmount]]&gt;=200), 0,
    AND(FACT_ORDERS[[#This Row],[DeliveryMehtod]]="pickup"), 15,
    AND(FACT_ORDERS[[#This Row],[DeliveryMehtod]]="shippment",FACT_ORDERS[[#This Row],[TotalAmount]]&lt;200), 35
)</f>
        <v>15</v>
      </c>
      <c r="M3976" s="12" t="str" cm="1">
        <f t="array" ref="M3976">_xlfn.IFS(
    SUMIFS(FACT_ORDERS[TotalAmount], FACT_ORDERS[WD_CUSTOMERS],FACT_ORDERS[[#This Row],[WD_CUSTOMERS]])&gt;=15000, "VIP",
    SUMIFS(FACT_ORDERS[TotalAmount], FACT_ORDERS[WD_CUSTOMERS],FACT_ORDERS[[#This Row],[WD_CUSTOMERS]])&gt;=8000, "Premium",
    TRUE, "Regular"
)</f>
        <v>VIP</v>
      </c>
      <c r="N3976" s="32" cm="1">
        <f t="array" ref="N3976">_xlfn.IFS(
   FACT_ORDERS[[#This Row],[TypeOfClient]]="VIP", 0.2,
   FACT_ORDERS[[#This Row],[TypeOfClient]]="Premium", 0.1,
   TRUE, 0
)</f>
        <v>0.2</v>
      </c>
      <c r="O3976" s="31" cm="1">
        <f t="array" ref="O3976">_xlfn.IFS(
   FACT_ORDERS[[#This Row],[TotalAmount]]&gt;1500, 0.15,
   FACT_ORDERS[[#This Row],[TotalAmount]]&gt;1000, 0.1,
   FACT_ORDERS[[#This Row],[TotalAmount]]&gt;500, 0.05,
   TRUE, 0
)</f>
        <v>0</v>
      </c>
      <c r="P3976" s="28">
        <f xml:space="preserve"> FACT_ORDERS[[#This Row],[TotalAmount]] * (1 - (FACT_ORDERS[[#This Row],[ClientDiscount]] + FACT_ORDERS[[#This Row],[OrderDiscount]]) )</f>
        <v>145.6</v>
      </c>
      <c r="Q3976" s="28">
        <f>FACT_ORDERS[[#This Row],[TotalAmountWithDiscount]]+FACT_ORDERS[[#This Row],[DeliveryCost]]</f>
        <v>160.6</v>
      </c>
      <c r="R3976" s="35">
        <v>44807</v>
      </c>
      <c r="S3976" s="35" t="str">
        <f>IF(NETWORKDAYS(FACT_ORDERS[[#This Row],[Order-Date]], FACT_ORDERS[[#This Row],[ArrivalDate ]]) &gt; 10, "Late", "On Time")</f>
        <v>On Time</v>
      </c>
    </row>
    <row r="3977" spans="1:19" x14ac:dyDescent="0.3">
      <c r="A3977" s="12">
        <v>8975</v>
      </c>
      <c r="B3977" s="12">
        <v>210</v>
      </c>
      <c r="C3977" s="12">
        <v>10490</v>
      </c>
      <c r="D3977" s="12">
        <v>3976</v>
      </c>
      <c r="E3977" s="12" t="s">
        <v>244</v>
      </c>
      <c r="F3977" s="13">
        <v>44799</v>
      </c>
      <c r="G3977" s="26" t="s">
        <v>14229</v>
      </c>
      <c r="H3977" s="12">
        <v>16</v>
      </c>
      <c r="I3977" s="28">
        <f>VLOOKUP(B:B,DIM_PRODUCTS!A:F,5,FALSE)</f>
        <v>14</v>
      </c>
      <c r="J3977" s="28">
        <f>FACT_ORDERS[[#This Row],[ProductPrice]]*FACT_ORDERS[[#This Row],[Quantity]]</f>
        <v>224</v>
      </c>
      <c r="K3977" s="12" t="str">
        <f>VLOOKUP(C:C,DIM_CUSTOMERS!A:G,7,FALSE)</f>
        <v>Japan</v>
      </c>
      <c r="L3977" s="30" cm="1">
        <f t="array" ref="L3977">_xlfn.IFS(
    AND(FACT_ORDERS[[#This Row],[DeliveryMehtod]]="shippment",FACT_ORDERS[[#This Row],[TotalAmount]]&gt;=200), 0,
    AND(FACT_ORDERS[[#This Row],[DeliveryMehtod]]="pickup"), 15,
    AND(FACT_ORDERS[[#This Row],[DeliveryMehtod]]="shippment",FACT_ORDERS[[#This Row],[TotalAmount]]&lt;200), 35
)</f>
        <v>0</v>
      </c>
      <c r="M3977" s="12" t="str" cm="1">
        <f t="array" ref="M3977">_xlfn.IFS(
    SUMIFS(FACT_ORDERS[TotalAmount], FACT_ORDERS[WD_CUSTOMERS],FACT_ORDERS[[#This Row],[WD_CUSTOMERS]])&gt;=15000, "VIP",
    SUMIFS(FACT_ORDERS[TotalAmount], FACT_ORDERS[WD_CUSTOMERS],FACT_ORDERS[[#This Row],[WD_CUSTOMERS]])&gt;=8000, "Premium",
    TRUE, "Regular"
)</f>
        <v>VIP</v>
      </c>
      <c r="N3977" s="32" cm="1">
        <f t="array" ref="N3977">_xlfn.IFS(
   FACT_ORDERS[[#This Row],[TypeOfClient]]="VIP", 0.2,
   FACT_ORDERS[[#This Row],[TypeOfClient]]="Premium", 0.1,
   TRUE, 0
)</f>
        <v>0.2</v>
      </c>
      <c r="O3977" s="31" cm="1">
        <f t="array" ref="O3977">_xlfn.IFS(
   FACT_ORDERS[[#This Row],[TotalAmount]]&gt;1500, 0.15,
   FACT_ORDERS[[#This Row],[TotalAmount]]&gt;1000, 0.1,
   FACT_ORDERS[[#This Row],[TotalAmount]]&gt;500, 0.05,
   TRUE, 0
)</f>
        <v>0</v>
      </c>
      <c r="P3977" s="28">
        <f xml:space="preserve"> FACT_ORDERS[[#This Row],[TotalAmount]] * (1 - (FACT_ORDERS[[#This Row],[ClientDiscount]] + FACT_ORDERS[[#This Row],[OrderDiscount]]) )</f>
        <v>179.20000000000002</v>
      </c>
      <c r="Q3977" s="28">
        <f>FACT_ORDERS[[#This Row],[TotalAmountWithDiscount]]+FACT_ORDERS[[#This Row],[DeliveryCost]]</f>
        <v>179.20000000000002</v>
      </c>
      <c r="R3977" s="35">
        <v>44810</v>
      </c>
      <c r="S3977" s="35" t="str">
        <f>IF(NETWORKDAYS(FACT_ORDERS[[#This Row],[Order-Date]], FACT_ORDERS[[#This Row],[ArrivalDate ]]) &gt; 10, "Late", "On Time")</f>
        <v>On Time</v>
      </c>
    </row>
    <row r="3978" spans="1:19" x14ac:dyDescent="0.3">
      <c r="A3978" s="12">
        <v>8976</v>
      </c>
      <c r="B3978" s="12">
        <v>297</v>
      </c>
      <c r="C3978" s="12">
        <v>10490</v>
      </c>
      <c r="D3978" s="12">
        <v>3977</v>
      </c>
      <c r="E3978" s="12" t="s">
        <v>243</v>
      </c>
      <c r="F3978" s="13">
        <v>45517</v>
      </c>
      <c r="G3978" s="26" t="s">
        <v>14230</v>
      </c>
      <c r="H3978" s="12">
        <v>29</v>
      </c>
      <c r="I3978" s="28">
        <f>VLOOKUP(B:B,DIM_PRODUCTS!A:F,5,FALSE)</f>
        <v>7</v>
      </c>
      <c r="J3978" s="28">
        <f>FACT_ORDERS[[#This Row],[ProductPrice]]*FACT_ORDERS[[#This Row],[Quantity]]</f>
        <v>203</v>
      </c>
      <c r="K3978" s="12" t="str">
        <f>VLOOKUP(C:C,DIM_CUSTOMERS!A:G,7,FALSE)</f>
        <v>Japan</v>
      </c>
      <c r="L3978" s="30" cm="1">
        <f t="array" ref="L3978">_xlfn.IFS(
    AND(FACT_ORDERS[[#This Row],[DeliveryMehtod]]="shippment",FACT_ORDERS[[#This Row],[TotalAmount]]&gt;=200), 0,
    AND(FACT_ORDERS[[#This Row],[DeliveryMehtod]]="pickup"), 15,
    AND(FACT_ORDERS[[#This Row],[DeliveryMehtod]]="shippment",FACT_ORDERS[[#This Row],[TotalAmount]]&lt;200), 35
)</f>
        <v>15</v>
      </c>
      <c r="M3978" s="12" t="str" cm="1">
        <f t="array" ref="M3978">_xlfn.IFS(
    SUMIFS(FACT_ORDERS[TotalAmount], FACT_ORDERS[WD_CUSTOMERS],FACT_ORDERS[[#This Row],[WD_CUSTOMERS]])&gt;=15000, "VIP",
    SUMIFS(FACT_ORDERS[TotalAmount], FACT_ORDERS[WD_CUSTOMERS],FACT_ORDERS[[#This Row],[WD_CUSTOMERS]])&gt;=8000, "Premium",
    TRUE, "Regular"
)</f>
        <v>VIP</v>
      </c>
      <c r="N3978" s="32" cm="1">
        <f t="array" ref="N3978">_xlfn.IFS(
   FACT_ORDERS[[#This Row],[TypeOfClient]]="VIP", 0.2,
   FACT_ORDERS[[#This Row],[TypeOfClient]]="Premium", 0.1,
   TRUE, 0
)</f>
        <v>0.2</v>
      </c>
      <c r="O3978" s="31" cm="1">
        <f t="array" ref="O3978">_xlfn.IFS(
   FACT_ORDERS[[#This Row],[TotalAmount]]&gt;1500, 0.15,
   FACT_ORDERS[[#This Row],[TotalAmount]]&gt;1000, 0.1,
   FACT_ORDERS[[#This Row],[TotalAmount]]&gt;500, 0.05,
   TRUE, 0
)</f>
        <v>0</v>
      </c>
      <c r="P3978" s="28">
        <f xml:space="preserve"> FACT_ORDERS[[#This Row],[TotalAmount]] * (1 - (FACT_ORDERS[[#This Row],[ClientDiscount]] + FACT_ORDERS[[#This Row],[OrderDiscount]]) )</f>
        <v>162.4</v>
      </c>
      <c r="Q3978" s="28">
        <f>FACT_ORDERS[[#This Row],[TotalAmountWithDiscount]]+FACT_ORDERS[[#This Row],[DeliveryCost]]</f>
        <v>177.4</v>
      </c>
      <c r="R3978" s="35">
        <v>45528</v>
      </c>
      <c r="S3978" s="35" t="str">
        <f>IF(NETWORKDAYS(FACT_ORDERS[[#This Row],[Order-Date]], FACT_ORDERS[[#This Row],[ArrivalDate ]]) &gt; 10, "Late", "On Time")</f>
        <v>On Time</v>
      </c>
    </row>
    <row r="3979" spans="1:19" x14ac:dyDescent="0.3">
      <c r="A3979" s="12">
        <v>8977</v>
      </c>
      <c r="B3979" s="12">
        <v>285</v>
      </c>
      <c r="C3979" s="12">
        <v>10490</v>
      </c>
      <c r="D3979" s="12">
        <v>3978</v>
      </c>
      <c r="E3979" s="12" t="s">
        <v>243</v>
      </c>
      <c r="F3979" s="13">
        <v>45517</v>
      </c>
      <c r="G3979" s="26" t="s">
        <v>14231</v>
      </c>
      <c r="H3979" s="12">
        <v>7</v>
      </c>
      <c r="I3979" s="28">
        <f>VLOOKUP(B:B,DIM_PRODUCTS!A:F,5,FALSE)</f>
        <v>26</v>
      </c>
      <c r="J3979" s="28">
        <f>FACT_ORDERS[[#This Row],[ProductPrice]]*FACT_ORDERS[[#This Row],[Quantity]]</f>
        <v>182</v>
      </c>
      <c r="K3979" s="12" t="str">
        <f>VLOOKUP(C:C,DIM_CUSTOMERS!A:G,7,FALSE)</f>
        <v>Japan</v>
      </c>
      <c r="L3979" s="30" cm="1">
        <f t="array" ref="L3979">_xlfn.IFS(
    AND(FACT_ORDERS[[#This Row],[DeliveryMehtod]]="shippment",FACT_ORDERS[[#This Row],[TotalAmount]]&gt;=200), 0,
    AND(FACT_ORDERS[[#This Row],[DeliveryMehtod]]="pickup"), 15,
    AND(FACT_ORDERS[[#This Row],[DeliveryMehtod]]="shippment",FACT_ORDERS[[#This Row],[TotalAmount]]&lt;200), 35
)</f>
        <v>15</v>
      </c>
      <c r="M3979" s="12" t="str" cm="1">
        <f t="array" ref="M3979">_xlfn.IFS(
    SUMIFS(FACT_ORDERS[TotalAmount], FACT_ORDERS[WD_CUSTOMERS],FACT_ORDERS[[#This Row],[WD_CUSTOMERS]])&gt;=15000, "VIP",
    SUMIFS(FACT_ORDERS[TotalAmount], FACT_ORDERS[WD_CUSTOMERS],FACT_ORDERS[[#This Row],[WD_CUSTOMERS]])&gt;=8000, "Premium",
    TRUE, "Regular"
)</f>
        <v>VIP</v>
      </c>
      <c r="N3979" s="32" cm="1">
        <f t="array" ref="N3979">_xlfn.IFS(
   FACT_ORDERS[[#This Row],[TypeOfClient]]="VIP", 0.2,
   FACT_ORDERS[[#This Row],[TypeOfClient]]="Premium", 0.1,
   TRUE, 0
)</f>
        <v>0.2</v>
      </c>
      <c r="O3979" s="31" cm="1">
        <f t="array" ref="O3979">_xlfn.IFS(
   FACT_ORDERS[[#This Row],[TotalAmount]]&gt;1500, 0.15,
   FACT_ORDERS[[#This Row],[TotalAmount]]&gt;1000, 0.1,
   FACT_ORDERS[[#This Row],[TotalAmount]]&gt;500, 0.05,
   TRUE, 0
)</f>
        <v>0</v>
      </c>
      <c r="P3979" s="28">
        <f xml:space="preserve"> FACT_ORDERS[[#This Row],[TotalAmount]] * (1 - (FACT_ORDERS[[#This Row],[ClientDiscount]] + FACT_ORDERS[[#This Row],[OrderDiscount]]) )</f>
        <v>145.6</v>
      </c>
      <c r="Q3979" s="28">
        <f>FACT_ORDERS[[#This Row],[TotalAmountWithDiscount]]+FACT_ORDERS[[#This Row],[DeliveryCost]]</f>
        <v>160.6</v>
      </c>
      <c r="R3979" s="35">
        <v>45525</v>
      </c>
      <c r="S3979" s="35" t="str">
        <f>IF(NETWORKDAYS(FACT_ORDERS[[#This Row],[Order-Date]], FACT_ORDERS[[#This Row],[ArrivalDate ]]) &gt; 10, "Late", "On Time")</f>
        <v>On Time</v>
      </c>
    </row>
    <row r="3980" spans="1:19" x14ac:dyDescent="0.3">
      <c r="A3980" s="12">
        <v>8978</v>
      </c>
      <c r="B3980" s="12">
        <v>210</v>
      </c>
      <c r="C3980" s="12">
        <v>10490</v>
      </c>
      <c r="D3980" s="12">
        <v>3979</v>
      </c>
      <c r="E3980" s="12" t="s">
        <v>243</v>
      </c>
      <c r="F3980" s="13">
        <v>45517</v>
      </c>
      <c r="G3980" s="26" t="s">
        <v>14232</v>
      </c>
      <c r="H3980" s="12">
        <v>20</v>
      </c>
      <c r="I3980" s="28">
        <f>VLOOKUP(B:B,DIM_PRODUCTS!A:F,5,FALSE)</f>
        <v>14</v>
      </c>
      <c r="J3980" s="28">
        <f>FACT_ORDERS[[#This Row],[ProductPrice]]*FACT_ORDERS[[#This Row],[Quantity]]</f>
        <v>280</v>
      </c>
      <c r="K3980" s="12" t="str">
        <f>VLOOKUP(C:C,DIM_CUSTOMERS!A:G,7,FALSE)</f>
        <v>Japan</v>
      </c>
      <c r="L3980" s="30" cm="1">
        <f t="array" ref="L3980">_xlfn.IFS(
    AND(FACT_ORDERS[[#This Row],[DeliveryMehtod]]="shippment",FACT_ORDERS[[#This Row],[TotalAmount]]&gt;=200), 0,
    AND(FACT_ORDERS[[#This Row],[DeliveryMehtod]]="pickup"), 15,
    AND(FACT_ORDERS[[#This Row],[DeliveryMehtod]]="shippment",FACT_ORDERS[[#This Row],[TotalAmount]]&lt;200), 35
)</f>
        <v>15</v>
      </c>
      <c r="M3980" s="12" t="str" cm="1">
        <f t="array" ref="M3980">_xlfn.IFS(
    SUMIFS(FACT_ORDERS[TotalAmount], FACT_ORDERS[WD_CUSTOMERS],FACT_ORDERS[[#This Row],[WD_CUSTOMERS]])&gt;=15000, "VIP",
    SUMIFS(FACT_ORDERS[TotalAmount], FACT_ORDERS[WD_CUSTOMERS],FACT_ORDERS[[#This Row],[WD_CUSTOMERS]])&gt;=8000, "Premium",
    TRUE, "Regular"
)</f>
        <v>VIP</v>
      </c>
      <c r="N3980" s="32" cm="1">
        <f t="array" ref="N3980">_xlfn.IFS(
   FACT_ORDERS[[#This Row],[TypeOfClient]]="VIP", 0.2,
   FACT_ORDERS[[#This Row],[TypeOfClient]]="Premium", 0.1,
   TRUE, 0
)</f>
        <v>0.2</v>
      </c>
      <c r="O3980" s="31" cm="1">
        <f t="array" ref="O3980">_xlfn.IFS(
   FACT_ORDERS[[#This Row],[TotalAmount]]&gt;1500, 0.15,
   FACT_ORDERS[[#This Row],[TotalAmount]]&gt;1000, 0.1,
   FACT_ORDERS[[#This Row],[TotalAmount]]&gt;500, 0.05,
   TRUE, 0
)</f>
        <v>0</v>
      </c>
      <c r="P3980" s="28">
        <f xml:space="preserve"> FACT_ORDERS[[#This Row],[TotalAmount]] * (1 - (FACT_ORDERS[[#This Row],[ClientDiscount]] + FACT_ORDERS[[#This Row],[OrderDiscount]]) )</f>
        <v>224</v>
      </c>
      <c r="Q3980" s="28">
        <f>FACT_ORDERS[[#This Row],[TotalAmountWithDiscount]]+FACT_ORDERS[[#This Row],[DeliveryCost]]</f>
        <v>239</v>
      </c>
      <c r="R3980" s="35">
        <v>45527</v>
      </c>
      <c r="S3980" s="35" t="str">
        <f>IF(NETWORKDAYS(FACT_ORDERS[[#This Row],[Order-Date]], FACT_ORDERS[[#This Row],[ArrivalDate ]]) &gt; 10, "Late", "On Time")</f>
        <v>On Time</v>
      </c>
    </row>
    <row r="3981" spans="1:19" x14ac:dyDescent="0.3">
      <c r="A3981" s="12">
        <v>8979</v>
      </c>
      <c r="B3981" s="12">
        <v>292</v>
      </c>
      <c r="C3981" s="12">
        <v>10490</v>
      </c>
      <c r="D3981" s="12">
        <v>3980</v>
      </c>
      <c r="E3981" s="12" t="s">
        <v>244</v>
      </c>
      <c r="F3981" s="13">
        <v>44765</v>
      </c>
      <c r="G3981" s="26" t="s">
        <v>14233</v>
      </c>
      <c r="H3981" s="12">
        <v>15</v>
      </c>
      <c r="I3981" s="28">
        <f>VLOOKUP(B:B,DIM_PRODUCTS!A:F,5,FALSE)</f>
        <v>6</v>
      </c>
      <c r="J3981" s="28">
        <f>FACT_ORDERS[[#This Row],[ProductPrice]]*FACT_ORDERS[[#This Row],[Quantity]]</f>
        <v>90</v>
      </c>
      <c r="K3981" s="12" t="str">
        <f>VLOOKUP(C:C,DIM_CUSTOMERS!A:G,7,FALSE)</f>
        <v>Japan</v>
      </c>
      <c r="L3981" s="30" cm="1">
        <f t="array" ref="L3981">_xlfn.IFS(
    AND(FACT_ORDERS[[#This Row],[DeliveryMehtod]]="shippment",FACT_ORDERS[[#This Row],[TotalAmount]]&gt;=200), 0,
    AND(FACT_ORDERS[[#This Row],[DeliveryMehtod]]="pickup"), 15,
    AND(FACT_ORDERS[[#This Row],[DeliveryMehtod]]="shippment",FACT_ORDERS[[#This Row],[TotalAmount]]&lt;200), 35
)</f>
        <v>35</v>
      </c>
      <c r="M3981" s="12" t="str" cm="1">
        <f t="array" ref="M3981">_xlfn.IFS(
    SUMIFS(FACT_ORDERS[TotalAmount], FACT_ORDERS[WD_CUSTOMERS],FACT_ORDERS[[#This Row],[WD_CUSTOMERS]])&gt;=15000, "VIP",
    SUMIFS(FACT_ORDERS[TotalAmount], FACT_ORDERS[WD_CUSTOMERS],FACT_ORDERS[[#This Row],[WD_CUSTOMERS]])&gt;=8000, "Premium",
    TRUE, "Regular"
)</f>
        <v>VIP</v>
      </c>
      <c r="N3981" s="32" cm="1">
        <f t="array" ref="N3981">_xlfn.IFS(
   FACT_ORDERS[[#This Row],[TypeOfClient]]="VIP", 0.2,
   FACT_ORDERS[[#This Row],[TypeOfClient]]="Premium", 0.1,
   TRUE, 0
)</f>
        <v>0.2</v>
      </c>
      <c r="O3981" s="31" cm="1">
        <f t="array" ref="O3981">_xlfn.IFS(
   FACT_ORDERS[[#This Row],[TotalAmount]]&gt;1500, 0.15,
   FACT_ORDERS[[#This Row],[TotalAmount]]&gt;1000, 0.1,
   FACT_ORDERS[[#This Row],[TotalAmount]]&gt;500, 0.05,
   TRUE, 0
)</f>
        <v>0</v>
      </c>
      <c r="P3981" s="28">
        <f xml:space="preserve"> FACT_ORDERS[[#This Row],[TotalAmount]] * (1 - (FACT_ORDERS[[#This Row],[ClientDiscount]] + FACT_ORDERS[[#This Row],[OrderDiscount]]) )</f>
        <v>72</v>
      </c>
      <c r="Q3981" s="28">
        <f>FACT_ORDERS[[#This Row],[TotalAmountWithDiscount]]+FACT_ORDERS[[#This Row],[DeliveryCost]]</f>
        <v>107</v>
      </c>
      <c r="R3981" s="35">
        <v>44772</v>
      </c>
      <c r="S3981" s="35" t="str">
        <f>IF(NETWORKDAYS(FACT_ORDERS[[#This Row],[Order-Date]], FACT_ORDERS[[#This Row],[ArrivalDate ]]) &gt; 10, "Late", "On Time")</f>
        <v>On Time</v>
      </c>
    </row>
    <row r="3982" spans="1:19" x14ac:dyDescent="0.3">
      <c r="A3982" s="12">
        <v>8980</v>
      </c>
      <c r="B3982" s="12">
        <v>242</v>
      </c>
      <c r="C3982" s="12">
        <v>10490</v>
      </c>
      <c r="D3982" s="12">
        <v>3981</v>
      </c>
      <c r="E3982" s="12" t="s">
        <v>244</v>
      </c>
      <c r="F3982" s="13">
        <v>44765</v>
      </c>
      <c r="G3982" s="26" t="s">
        <v>14234</v>
      </c>
      <c r="H3982" s="12">
        <v>30</v>
      </c>
      <c r="I3982" s="28">
        <f>VLOOKUP(B:B,DIM_PRODUCTS!A:F,5,FALSE)</f>
        <v>11</v>
      </c>
      <c r="J3982" s="28">
        <f>FACT_ORDERS[[#This Row],[ProductPrice]]*FACT_ORDERS[[#This Row],[Quantity]]</f>
        <v>330</v>
      </c>
      <c r="K3982" s="12" t="str">
        <f>VLOOKUP(C:C,DIM_CUSTOMERS!A:G,7,FALSE)</f>
        <v>Japan</v>
      </c>
      <c r="L3982" s="30" cm="1">
        <f t="array" ref="L3982">_xlfn.IFS(
    AND(FACT_ORDERS[[#This Row],[DeliveryMehtod]]="shippment",FACT_ORDERS[[#This Row],[TotalAmount]]&gt;=200), 0,
    AND(FACT_ORDERS[[#This Row],[DeliveryMehtod]]="pickup"), 15,
    AND(FACT_ORDERS[[#This Row],[DeliveryMehtod]]="shippment",FACT_ORDERS[[#This Row],[TotalAmount]]&lt;200), 35
)</f>
        <v>0</v>
      </c>
      <c r="M3982" s="12" t="str" cm="1">
        <f t="array" ref="M3982">_xlfn.IFS(
    SUMIFS(FACT_ORDERS[TotalAmount], FACT_ORDERS[WD_CUSTOMERS],FACT_ORDERS[[#This Row],[WD_CUSTOMERS]])&gt;=15000, "VIP",
    SUMIFS(FACT_ORDERS[TotalAmount], FACT_ORDERS[WD_CUSTOMERS],FACT_ORDERS[[#This Row],[WD_CUSTOMERS]])&gt;=8000, "Premium",
    TRUE, "Regular"
)</f>
        <v>VIP</v>
      </c>
      <c r="N3982" s="32" cm="1">
        <f t="array" ref="N3982">_xlfn.IFS(
   FACT_ORDERS[[#This Row],[TypeOfClient]]="VIP", 0.2,
   FACT_ORDERS[[#This Row],[TypeOfClient]]="Premium", 0.1,
   TRUE, 0
)</f>
        <v>0.2</v>
      </c>
      <c r="O3982" s="31" cm="1">
        <f t="array" ref="O3982">_xlfn.IFS(
   FACT_ORDERS[[#This Row],[TotalAmount]]&gt;1500, 0.15,
   FACT_ORDERS[[#This Row],[TotalAmount]]&gt;1000, 0.1,
   FACT_ORDERS[[#This Row],[TotalAmount]]&gt;500, 0.05,
   TRUE, 0
)</f>
        <v>0</v>
      </c>
      <c r="P3982" s="28">
        <f xml:space="preserve"> FACT_ORDERS[[#This Row],[TotalAmount]] * (1 - (FACT_ORDERS[[#This Row],[ClientDiscount]] + FACT_ORDERS[[#This Row],[OrderDiscount]]) )</f>
        <v>264</v>
      </c>
      <c r="Q3982" s="28">
        <f>FACT_ORDERS[[#This Row],[TotalAmountWithDiscount]]+FACT_ORDERS[[#This Row],[DeliveryCost]]</f>
        <v>264</v>
      </c>
      <c r="R3982" s="35">
        <v>44775</v>
      </c>
      <c r="S3982" s="35" t="str">
        <f>IF(NETWORKDAYS(FACT_ORDERS[[#This Row],[Order-Date]], FACT_ORDERS[[#This Row],[ArrivalDate ]]) &gt; 10, "Late", "On Time")</f>
        <v>On Time</v>
      </c>
    </row>
    <row r="3983" spans="1:19" x14ac:dyDescent="0.3">
      <c r="A3983" s="12">
        <v>8981</v>
      </c>
      <c r="B3983" s="12">
        <v>297</v>
      </c>
      <c r="C3983" s="12">
        <v>10490</v>
      </c>
      <c r="D3983" s="12">
        <v>3982</v>
      </c>
      <c r="E3983" s="12" t="s">
        <v>244</v>
      </c>
      <c r="F3983" s="13">
        <v>44765</v>
      </c>
      <c r="G3983" s="26" t="s">
        <v>14235</v>
      </c>
      <c r="H3983" s="12">
        <v>38</v>
      </c>
      <c r="I3983" s="28">
        <f>VLOOKUP(B:B,DIM_PRODUCTS!A:F,5,FALSE)</f>
        <v>7</v>
      </c>
      <c r="J3983" s="28">
        <f>FACT_ORDERS[[#This Row],[ProductPrice]]*FACT_ORDERS[[#This Row],[Quantity]]</f>
        <v>266</v>
      </c>
      <c r="K3983" s="12" t="str">
        <f>VLOOKUP(C:C,DIM_CUSTOMERS!A:G,7,FALSE)</f>
        <v>Japan</v>
      </c>
      <c r="L3983" s="30" cm="1">
        <f t="array" ref="L3983">_xlfn.IFS(
    AND(FACT_ORDERS[[#This Row],[DeliveryMehtod]]="shippment",FACT_ORDERS[[#This Row],[TotalAmount]]&gt;=200), 0,
    AND(FACT_ORDERS[[#This Row],[DeliveryMehtod]]="pickup"), 15,
    AND(FACT_ORDERS[[#This Row],[DeliveryMehtod]]="shippment",FACT_ORDERS[[#This Row],[TotalAmount]]&lt;200), 35
)</f>
        <v>0</v>
      </c>
      <c r="M3983" s="12" t="str" cm="1">
        <f t="array" ref="M3983">_xlfn.IFS(
    SUMIFS(FACT_ORDERS[TotalAmount], FACT_ORDERS[WD_CUSTOMERS],FACT_ORDERS[[#This Row],[WD_CUSTOMERS]])&gt;=15000, "VIP",
    SUMIFS(FACT_ORDERS[TotalAmount], FACT_ORDERS[WD_CUSTOMERS],FACT_ORDERS[[#This Row],[WD_CUSTOMERS]])&gt;=8000, "Premium",
    TRUE, "Regular"
)</f>
        <v>VIP</v>
      </c>
      <c r="N3983" s="32" cm="1">
        <f t="array" ref="N3983">_xlfn.IFS(
   FACT_ORDERS[[#This Row],[TypeOfClient]]="VIP", 0.2,
   FACT_ORDERS[[#This Row],[TypeOfClient]]="Premium", 0.1,
   TRUE, 0
)</f>
        <v>0.2</v>
      </c>
      <c r="O3983" s="31" cm="1">
        <f t="array" ref="O3983">_xlfn.IFS(
   FACT_ORDERS[[#This Row],[TotalAmount]]&gt;1500, 0.15,
   FACT_ORDERS[[#This Row],[TotalAmount]]&gt;1000, 0.1,
   FACT_ORDERS[[#This Row],[TotalAmount]]&gt;500, 0.05,
   TRUE, 0
)</f>
        <v>0</v>
      </c>
      <c r="P3983" s="28">
        <f xml:space="preserve"> FACT_ORDERS[[#This Row],[TotalAmount]] * (1 - (FACT_ORDERS[[#This Row],[ClientDiscount]] + FACT_ORDERS[[#This Row],[OrderDiscount]]) )</f>
        <v>212.8</v>
      </c>
      <c r="Q3983" s="28">
        <f>FACT_ORDERS[[#This Row],[TotalAmountWithDiscount]]+FACT_ORDERS[[#This Row],[DeliveryCost]]</f>
        <v>212.8</v>
      </c>
      <c r="R3983" s="35">
        <v>44775</v>
      </c>
      <c r="S3983" s="35" t="str">
        <f>IF(NETWORKDAYS(FACT_ORDERS[[#This Row],[Order-Date]], FACT_ORDERS[[#This Row],[ArrivalDate ]]) &gt; 10, "Late", "On Time")</f>
        <v>On Time</v>
      </c>
    </row>
    <row r="3984" spans="1:19" x14ac:dyDescent="0.3">
      <c r="A3984" s="12">
        <v>8982</v>
      </c>
      <c r="B3984" s="12">
        <v>278</v>
      </c>
      <c r="C3984" s="12">
        <v>10490</v>
      </c>
      <c r="D3984" s="12">
        <v>3983</v>
      </c>
      <c r="E3984" s="12" t="s">
        <v>243</v>
      </c>
      <c r="F3984" s="13">
        <v>44765</v>
      </c>
      <c r="G3984" s="26" t="s">
        <v>14236</v>
      </c>
      <c r="H3984" s="12">
        <v>47</v>
      </c>
      <c r="I3984" s="28">
        <f>VLOOKUP(B:B,DIM_PRODUCTS!A:F,5,FALSE)</f>
        <v>24</v>
      </c>
      <c r="J3984" s="28">
        <f>FACT_ORDERS[[#This Row],[ProductPrice]]*FACT_ORDERS[[#This Row],[Quantity]]</f>
        <v>1128</v>
      </c>
      <c r="K3984" s="12" t="str">
        <f>VLOOKUP(C:C,DIM_CUSTOMERS!A:G,7,FALSE)</f>
        <v>Japan</v>
      </c>
      <c r="L3984" s="30" cm="1">
        <f t="array" ref="L3984">_xlfn.IFS(
    AND(FACT_ORDERS[[#This Row],[DeliveryMehtod]]="shippment",FACT_ORDERS[[#This Row],[TotalAmount]]&gt;=200), 0,
    AND(FACT_ORDERS[[#This Row],[DeliveryMehtod]]="pickup"), 15,
    AND(FACT_ORDERS[[#This Row],[DeliveryMehtod]]="shippment",FACT_ORDERS[[#This Row],[TotalAmount]]&lt;200), 35
)</f>
        <v>15</v>
      </c>
      <c r="M3984" s="12" t="str" cm="1">
        <f t="array" ref="M3984">_xlfn.IFS(
    SUMIFS(FACT_ORDERS[TotalAmount], FACT_ORDERS[WD_CUSTOMERS],FACT_ORDERS[[#This Row],[WD_CUSTOMERS]])&gt;=15000, "VIP",
    SUMIFS(FACT_ORDERS[TotalAmount], FACT_ORDERS[WD_CUSTOMERS],FACT_ORDERS[[#This Row],[WD_CUSTOMERS]])&gt;=8000, "Premium",
    TRUE, "Regular"
)</f>
        <v>VIP</v>
      </c>
      <c r="N3984" s="32" cm="1">
        <f t="array" ref="N3984">_xlfn.IFS(
   FACT_ORDERS[[#This Row],[TypeOfClient]]="VIP", 0.2,
   FACT_ORDERS[[#This Row],[TypeOfClient]]="Premium", 0.1,
   TRUE, 0
)</f>
        <v>0.2</v>
      </c>
      <c r="O3984" s="31" cm="1">
        <f t="array" ref="O3984">_xlfn.IFS(
   FACT_ORDERS[[#This Row],[TotalAmount]]&gt;1500, 0.15,
   FACT_ORDERS[[#This Row],[TotalAmount]]&gt;1000, 0.1,
   FACT_ORDERS[[#This Row],[TotalAmount]]&gt;500, 0.05,
   TRUE, 0
)</f>
        <v>0.1</v>
      </c>
      <c r="P3984" s="28">
        <f xml:space="preserve"> FACT_ORDERS[[#This Row],[TotalAmount]] * (1 - (FACT_ORDERS[[#This Row],[ClientDiscount]] + FACT_ORDERS[[#This Row],[OrderDiscount]]) )</f>
        <v>789.59999999999991</v>
      </c>
      <c r="Q3984" s="28">
        <f>FACT_ORDERS[[#This Row],[TotalAmountWithDiscount]]+FACT_ORDERS[[#This Row],[DeliveryCost]]</f>
        <v>804.59999999999991</v>
      </c>
      <c r="R3984" s="35">
        <v>44775</v>
      </c>
      <c r="S3984" s="35" t="str">
        <f>IF(NETWORKDAYS(FACT_ORDERS[[#This Row],[Order-Date]], FACT_ORDERS[[#This Row],[ArrivalDate ]]) &gt; 10, "Late", "On Time")</f>
        <v>On Time</v>
      </c>
    </row>
    <row r="3985" spans="1:19" x14ac:dyDescent="0.3">
      <c r="A3985" s="12">
        <v>8983</v>
      </c>
      <c r="B3985" s="12">
        <v>209</v>
      </c>
      <c r="C3985" s="12">
        <v>10490</v>
      </c>
      <c r="D3985" s="12">
        <v>3984</v>
      </c>
      <c r="E3985" s="12" t="s">
        <v>243</v>
      </c>
      <c r="F3985" s="13">
        <v>44765</v>
      </c>
      <c r="G3985" s="26" t="s">
        <v>14237</v>
      </c>
      <c r="H3985" s="12">
        <v>15</v>
      </c>
      <c r="I3985" s="28">
        <f>VLOOKUP(B:B,DIM_PRODUCTS!A:F,5,FALSE)</f>
        <v>8</v>
      </c>
      <c r="J3985" s="28">
        <f>FACT_ORDERS[[#This Row],[ProductPrice]]*FACT_ORDERS[[#This Row],[Quantity]]</f>
        <v>120</v>
      </c>
      <c r="K3985" s="12" t="str">
        <f>VLOOKUP(C:C,DIM_CUSTOMERS!A:G,7,FALSE)</f>
        <v>Japan</v>
      </c>
      <c r="L3985" s="30" cm="1">
        <f t="array" ref="L3985">_xlfn.IFS(
    AND(FACT_ORDERS[[#This Row],[DeliveryMehtod]]="shippment",FACT_ORDERS[[#This Row],[TotalAmount]]&gt;=200), 0,
    AND(FACT_ORDERS[[#This Row],[DeliveryMehtod]]="pickup"), 15,
    AND(FACT_ORDERS[[#This Row],[DeliveryMehtod]]="shippment",FACT_ORDERS[[#This Row],[TotalAmount]]&lt;200), 35
)</f>
        <v>15</v>
      </c>
      <c r="M3985" s="12" t="str" cm="1">
        <f t="array" ref="M3985">_xlfn.IFS(
    SUMIFS(FACT_ORDERS[TotalAmount], FACT_ORDERS[WD_CUSTOMERS],FACT_ORDERS[[#This Row],[WD_CUSTOMERS]])&gt;=15000, "VIP",
    SUMIFS(FACT_ORDERS[TotalAmount], FACT_ORDERS[WD_CUSTOMERS],FACT_ORDERS[[#This Row],[WD_CUSTOMERS]])&gt;=8000, "Premium",
    TRUE, "Regular"
)</f>
        <v>VIP</v>
      </c>
      <c r="N3985" s="32" cm="1">
        <f t="array" ref="N3985">_xlfn.IFS(
   FACT_ORDERS[[#This Row],[TypeOfClient]]="VIP", 0.2,
   FACT_ORDERS[[#This Row],[TypeOfClient]]="Premium", 0.1,
   TRUE, 0
)</f>
        <v>0.2</v>
      </c>
      <c r="O3985" s="31" cm="1">
        <f t="array" ref="O3985">_xlfn.IFS(
   FACT_ORDERS[[#This Row],[TotalAmount]]&gt;1500, 0.15,
   FACT_ORDERS[[#This Row],[TotalAmount]]&gt;1000, 0.1,
   FACT_ORDERS[[#This Row],[TotalAmount]]&gt;500, 0.05,
   TRUE, 0
)</f>
        <v>0</v>
      </c>
      <c r="P3985" s="28">
        <f xml:space="preserve"> FACT_ORDERS[[#This Row],[TotalAmount]] * (1 - (FACT_ORDERS[[#This Row],[ClientDiscount]] + FACT_ORDERS[[#This Row],[OrderDiscount]]) )</f>
        <v>96</v>
      </c>
      <c r="Q3985" s="28">
        <f>FACT_ORDERS[[#This Row],[TotalAmountWithDiscount]]+FACT_ORDERS[[#This Row],[DeliveryCost]]</f>
        <v>111</v>
      </c>
      <c r="R3985" s="35">
        <v>44779</v>
      </c>
      <c r="S3985" s="35" t="str">
        <f>IF(NETWORKDAYS(FACT_ORDERS[[#This Row],[Order-Date]], FACT_ORDERS[[#This Row],[ArrivalDate ]]) &gt; 10, "Late", "On Time")</f>
        <v>On Time</v>
      </c>
    </row>
    <row r="3986" spans="1:19" x14ac:dyDescent="0.3">
      <c r="A3986" s="12">
        <v>8984</v>
      </c>
      <c r="B3986" s="12">
        <v>285</v>
      </c>
      <c r="C3986" s="12">
        <v>10490</v>
      </c>
      <c r="D3986" s="12">
        <v>3985</v>
      </c>
      <c r="E3986" s="12" t="s">
        <v>244</v>
      </c>
      <c r="F3986" s="13">
        <v>44765</v>
      </c>
      <c r="G3986" s="26" t="s">
        <v>14238</v>
      </c>
      <c r="H3986" s="12">
        <v>12</v>
      </c>
      <c r="I3986" s="28">
        <f>VLOOKUP(B:B,DIM_PRODUCTS!A:F,5,FALSE)</f>
        <v>26</v>
      </c>
      <c r="J3986" s="28">
        <f>FACT_ORDERS[[#This Row],[ProductPrice]]*FACT_ORDERS[[#This Row],[Quantity]]</f>
        <v>312</v>
      </c>
      <c r="K3986" s="12" t="str">
        <f>VLOOKUP(C:C,DIM_CUSTOMERS!A:G,7,FALSE)</f>
        <v>Japan</v>
      </c>
      <c r="L3986" s="30" cm="1">
        <f t="array" ref="L3986">_xlfn.IFS(
    AND(FACT_ORDERS[[#This Row],[DeliveryMehtod]]="shippment",FACT_ORDERS[[#This Row],[TotalAmount]]&gt;=200), 0,
    AND(FACT_ORDERS[[#This Row],[DeliveryMehtod]]="pickup"), 15,
    AND(FACT_ORDERS[[#This Row],[DeliveryMehtod]]="shippment",FACT_ORDERS[[#This Row],[TotalAmount]]&lt;200), 35
)</f>
        <v>0</v>
      </c>
      <c r="M3986" s="12" t="str" cm="1">
        <f t="array" ref="M3986">_xlfn.IFS(
    SUMIFS(FACT_ORDERS[TotalAmount], FACT_ORDERS[WD_CUSTOMERS],FACT_ORDERS[[#This Row],[WD_CUSTOMERS]])&gt;=15000, "VIP",
    SUMIFS(FACT_ORDERS[TotalAmount], FACT_ORDERS[WD_CUSTOMERS],FACT_ORDERS[[#This Row],[WD_CUSTOMERS]])&gt;=8000, "Premium",
    TRUE, "Regular"
)</f>
        <v>VIP</v>
      </c>
      <c r="N3986" s="32" cm="1">
        <f t="array" ref="N3986">_xlfn.IFS(
   FACT_ORDERS[[#This Row],[TypeOfClient]]="VIP", 0.2,
   FACT_ORDERS[[#This Row],[TypeOfClient]]="Premium", 0.1,
   TRUE, 0
)</f>
        <v>0.2</v>
      </c>
      <c r="O3986" s="31" cm="1">
        <f t="array" ref="O3986">_xlfn.IFS(
   FACT_ORDERS[[#This Row],[TotalAmount]]&gt;1500, 0.15,
   FACT_ORDERS[[#This Row],[TotalAmount]]&gt;1000, 0.1,
   FACT_ORDERS[[#This Row],[TotalAmount]]&gt;500, 0.05,
   TRUE, 0
)</f>
        <v>0</v>
      </c>
      <c r="P3986" s="28">
        <f xml:space="preserve"> FACT_ORDERS[[#This Row],[TotalAmount]] * (1 - (FACT_ORDERS[[#This Row],[ClientDiscount]] + FACT_ORDERS[[#This Row],[OrderDiscount]]) )</f>
        <v>249.60000000000002</v>
      </c>
      <c r="Q3986" s="28">
        <f>FACT_ORDERS[[#This Row],[TotalAmountWithDiscount]]+FACT_ORDERS[[#This Row],[DeliveryCost]]</f>
        <v>249.60000000000002</v>
      </c>
      <c r="R3986" s="35">
        <v>44776</v>
      </c>
      <c r="S3986" s="35" t="str">
        <f>IF(NETWORKDAYS(FACT_ORDERS[[#This Row],[Order-Date]], FACT_ORDERS[[#This Row],[ArrivalDate ]]) &gt; 10, "Late", "On Time")</f>
        <v>On Time</v>
      </c>
    </row>
    <row r="3987" spans="1:19" x14ac:dyDescent="0.3">
      <c r="A3987" s="12">
        <v>8985</v>
      </c>
      <c r="B3987" s="12">
        <v>210</v>
      </c>
      <c r="C3987" s="12">
        <v>10490</v>
      </c>
      <c r="D3987" s="12">
        <v>3986</v>
      </c>
      <c r="E3987" s="12" t="s">
        <v>243</v>
      </c>
      <c r="F3987" s="13">
        <v>44765</v>
      </c>
      <c r="G3987" s="26" t="s">
        <v>14239</v>
      </c>
      <c r="H3987" s="12">
        <v>18</v>
      </c>
      <c r="I3987" s="28">
        <f>VLOOKUP(B:B,DIM_PRODUCTS!A:F,5,FALSE)</f>
        <v>14</v>
      </c>
      <c r="J3987" s="28">
        <f>FACT_ORDERS[[#This Row],[ProductPrice]]*FACT_ORDERS[[#This Row],[Quantity]]</f>
        <v>252</v>
      </c>
      <c r="K3987" s="12" t="str">
        <f>VLOOKUP(C:C,DIM_CUSTOMERS!A:G,7,FALSE)</f>
        <v>Japan</v>
      </c>
      <c r="L3987" s="30" cm="1">
        <f t="array" ref="L3987">_xlfn.IFS(
    AND(FACT_ORDERS[[#This Row],[DeliveryMehtod]]="shippment",FACT_ORDERS[[#This Row],[TotalAmount]]&gt;=200), 0,
    AND(FACT_ORDERS[[#This Row],[DeliveryMehtod]]="pickup"), 15,
    AND(FACT_ORDERS[[#This Row],[DeliveryMehtod]]="shippment",FACT_ORDERS[[#This Row],[TotalAmount]]&lt;200), 35
)</f>
        <v>15</v>
      </c>
      <c r="M3987" s="12" t="str" cm="1">
        <f t="array" ref="M3987">_xlfn.IFS(
    SUMIFS(FACT_ORDERS[TotalAmount], FACT_ORDERS[WD_CUSTOMERS],FACT_ORDERS[[#This Row],[WD_CUSTOMERS]])&gt;=15000, "VIP",
    SUMIFS(FACT_ORDERS[TotalAmount], FACT_ORDERS[WD_CUSTOMERS],FACT_ORDERS[[#This Row],[WD_CUSTOMERS]])&gt;=8000, "Premium",
    TRUE, "Regular"
)</f>
        <v>VIP</v>
      </c>
      <c r="N3987" s="32" cm="1">
        <f t="array" ref="N3987">_xlfn.IFS(
   FACT_ORDERS[[#This Row],[TypeOfClient]]="VIP", 0.2,
   FACT_ORDERS[[#This Row],[TypeOfClient]]="Premium", 0.1,
   TRUE, 0
)</f>
        <v>0.2</v>
      </c>
      <c r="O3987" s="31" cm="1">
        <f t="array" ref="O3987">_xlfn.IFS(
   FACT_ORDERS[[#This Row],[TotalAmount]]&gt;1500, 0.15,
   FACT_ORDERS[[#This Row],[TotalAmount]]&gt;1000, 0.1,
   FACT_ORDERS[[#This Row],[TotalAmount]]&gt;500, 0.05,
   TRUE, 0
)</f>
        <v>0</v>
      </c>
      <c r="P3987" s="28">
        <f xml:space="preserve"> FACT_ORDERS[[#This Row],[TotalAmount]] * (1 - (FACT_ORDERS[[#This Row],[ClientDiscount]] + FACT_ORDERS[[#This Row],[OrderDiscount]]) )</f>
        <v>201.60000000000002</v>
      </c>
      <c r="Q3987" s="28">
        <f>FACT_ORDERS[[#This Row],[TotalAmountWithDiscount]]+FACT_ORDERS[[#This Row],[DeliveryCost]]</f>
        <v>216.60000000000002</v>
      </c>
      <c r="R3987" s="35">
        <v>44774</v>
      </c>
      <c r="S3987" s="35" t="str">
        <f>IF(NETWORKDAYS(FACT_ORDERS[[#This Row],[Order-Date]], FACT_ORDERS[[#This Row],[ArrivalDate ]]) &gt; 10, "Late", "On Time")</f>
        <v>On Time</v>
      </c>
    </row>
    <row r="3988" spans="1:19" x14ac:dyDescent="0.3">
      <c r="A3988" s="12">
        <v>8986</v>
      </c>
      <c r="B3988" s="12">
        <v>236</v>
      </c>
      <c r="C3988" s="12">
        <v>10151</v>
      </c>
      <c r="D3988" s="12">
        <v>3987</v>
      </c>
      <c r="E3988" s="12" t="s">
        <v>243</v>
      </c>
      <c r="F3988" s="13">
        <v>45530</v>
      </c>
      <c r="G3988" s="26" t="s">
        <v>14240</v>
      </c>
      <c r="H3988" s="12">
        <v>34</v>
      </c>
      <c r="I3988" s="28">
        <f>VLOOKUP(B:B,DIM_PRODUCTS!A:F,5,FALSE)</f>
        <v>12</v>
      </c>
      <c r="J3988" s="28">
        <f>FACT_ORDERS[[#This Row],[ProductPrice]]*FACT_ORDERS[[#This Row],[Quantity]]</f>
        <v>408</v>
      </c>
      <c r="K3988" s="12" t="str">
        <f>VLOOKUP(C:C,DIM_CUSTOMERS!A:G,7,FALSE)</f>
        <v>Canada</v>
      </c>
      <c r="L3988" s="30" cm="1">
        <f t="array" ref="L3988">_xlfn.IFS(
    AND(FACT_ORDERS[[#This Row],[DeliveryMehtod]]="shippment",FACT_ORDERS[[#This Row],[TotalAmount]]&gt;=200), 0,
    AND(FACT_ORDERS[[#This Row],[DeliveryMehtod]]="pickup"), 15,
    AND(FACT_ORDERS[[#This Row],[DeliveryMehtod]]="shippment",FACT_ORDERS[[#This Row],[TotalAmount]]&lt;200), 35
)</f>
        <v>15</v>
      </c>
      <c r="M3988" s="12" t="str" cm="1">
        <f t="array" ref="M3988">_xlfn.IFS(
    SUMIFS(FACT_ORDERS[TotalAmount], FACT_ORDERS[WD_CUSTOMERS],FACT_ORDERS[[#This Row],[WD_CUSTOMERS]])&gt;=15000, "VIP",
    SUMIFS(FACT_ORDERS[TotalAmount], FACT_ORDERS[WD_CUSTOMERS],FACT_ORDERS[[#This Row],[WD_CUSTOMERS]])&gt;=8000, "Premium",
    TRUE, "Regular"
)</f>
        <v>Regular</v>
      </c>
      <c r="N3988" s="32" cm="1">
        <f t="array" ref="N3988">_xlfn.IFS(
   FACT_ORDERS[[#This Row],[TypeOfClient]]="VIP", 0.2,
   FACT_ORDERS[[#This Row],[TypeOfClient]]="Premium", 0.1,
   TRUE, 0
)</f>
        <v>0</v>
      </c>
      <c r="O3988" s="31" cm="1">
        <f t="array" ref="O3988">_xlfn.IFS(
   FACT_ORDERS[[#This Row],[TotalAmount]]&gt;1500, 0.15,
   FACT_ORDERS[[#This Row],[TotalAmount]]&gt;1000, 0.1,
   FACT_ORDERS[[#This Row],[TotalAmount]]&gt;500, 0.05,
   TRUE, 0
)</f>
        <v>0</v>
      </c>
      <c r="P3988" s="28">
        <f xml:space="preserve"> FACT_ORDERS[[#This Row],[TotalAmount]] * (1 - (FACT_ORDERS[[#This Row],[ClientDiscount]] + FACT_ORDERS[[#This Row],[OrderDiscount]]) )</f>
        <v>408</v>
      </c>
      <c r="Q3988" s="28">
        <f>FACT_ORDERS[[#This Row],[TotalAmountWithDiscount]]+FACT_ORDERS[[#This Row],[DeliveryCost]]</f>
        <v>423</v>
      </c>
      <c r="R3988" s="35">
        <v>45541</v>
      </c>
      <c r="S3988" s="35" t="str">
        <f>IF(NETWORKDAYS(FACT_ORDERS[[#This Row],[Order-Date]], FACT_ORDERS[[#This Row],[ArrivalDate ]]) &gt; 10, "Late", "On Time")</f>
        <v>On Time</v>
      </c>
    </row>
    <row r="3989" spans="1:19" x14ac:dyDescent="0.3">
      <c r="A3989" s="12">
        <v>8987</v>
      </c>
      <c r="B3989" s="12">
        <v>276</v>
      </c>
      <c r="C3989" s="12">
        <v>10925</v>
      </c>
      <c r="D3989" s="12">
        <v>3988</v>
      </c>
      <c r="E3989" s="12" t="s">
        <v>243</v>
      </c>
      <c r="F3989" s="13">
        <v>45498</v>
      </c>
      <c r="G3989" s="26" t="s">
        <v>14241</v>
      </c>
      <c r="H3989" s="12">
        <v>21</v>
      </c>
      <c r="I3989" s="28">
        <f>VLOOKUP(B:B,DIM_PRODUCTS!A:F,5,FALSE)</f>
        <v>28</v>
      </c>
      <c r="J3989" s="28">
        <f>FACT_ORDERS[[#This Row],[ProductPrice]]*FACT_ORDERS[[#This Row],[Quantity]]</f>
        <v>588</v>
      </c>
      <c r="K3989" s="12" t="str">
        <f>VLOOKUP(C:C,DIM_CUSTOMERS!A:G,7,FALSE)</f>
        <v>Australia</v>
      </c>
      <c r="L3989" s="30" cm="1">
        <f t="array" ref="L3989">_xlfn.IFS(
    AND(FACT_ORDERS[[#This Row],[DeliveryMehtod]]="shippment",FACT_ORDERS[[#This Row],[TotalAmount]]&gt;=200), 0,
    AND(FACT_ORDERS[[#This Row],[DeliveryMehtod]]="pickup"), 15,
    AND(FACT_ORDERS[[#This Row],[DeliveryMehtod]]="shippment",FACT_ORDERS[[#This Row],[TotalAmount]]&lt;200), 35
)</f>
        <v>15</v>
      </c>
      <c r="M3989" s="12" t="str" cm="1">
        <f t="array" ref="M3989">_xlfn.IFS(
    SUMIFS(FACT_ORDERS[TotalAmount], FACT_ORDERS[WD_CUSTOMERS],FACT_ORDERS[[#This Row],[WD_CUSTOMERS]])&gt;=15000, "VIP",
    SUMIFS(FACT_ORDERS[TotalAmount], FACT_ORDERS[WD_CUSTOMERS],FACT_ORDERS[[#This Row],[WD_CUSTOMERS]])&gt;=8000, "Premium",
    TRUE, "Regular"
)</f>
        <v>VIP</v>
      </c>
      <c r="N3989" s="32" cm="1">
        <f t="array" ref="N3989">_xlfn.IFS(
   FACT_ORDERS[[#This Row],[TypeOfClient]]="VIP", 0.2,
   FACT_ORDERS[[#This Row],[TypeOfClient]]="Premium", 0.1,
   TRUE, 0
)</f>
        <v>0.2</v>
      </c>
      <c r="O3989" s="31" cm="1">
        <f t="array" ref="O3989">_xlfn.IFS(
   FACT_ORDERS[[#This Row],[TotalAmount]]&gt;1500, 0.15,
   FACT_ORDERS[[#This Row],[TotalAmount]]&gt;1000, 0.1,
   FACT_ORDERS[[#This Row],[TotalAmount]]&gt;500, 0.05,
   TRUE, 0
)</f>
        <v>0.05</v>
      </c>
      <c r="P3989" s="28">
        <f xml:space="preserve"> FACT_ORDERS[[#This Row],[TotalAmount]] * (1 - (FACT_ORDERS[[#This Row],[ClientDiscount]] + FACT_ORDERS[[#This Row],[OrderDiscount]]) )</f>
        <v>441</v>
      </c>
      <c r="Q3989" s="28">
        <f>FACT_ORDERS[[#This Row],[TotalAmountWithDiscount]]+FACT_ORDERS[[#This Row],[DeliveryCost]]</f>
        <v>456</v>
      </c>
      <c r="R3989" s="35">
        <v>45505</v>
      </c>
      <c r="S3989" s="35" t="str">
        <f>IF(NETWORKDAYS(FACT_ORDERS[[#This Row],[Order-Date]], FACT_ORDERS[[#This Row],[ArrivalDate ]]) &gt; 10, "Late", "On Time")</f>
        <v>On Time</v>
      </c>
    </row>
    <row r="3990" spans="1:19" x14ac:dyDescent="0.3">
      <c r="A3990" s="12">
        <v>8988</v>
      </c>
      <c r="B3990" s="12">
        <v>219</v>
      </c>
      <c r="C3990" s="12">
        <v>10925</v>
      </c>
      <c r="D3990" s="12">
        <v>3989</v>
      </c>
      <c r="E3990" s="12" t="s">
        <v>244</v>
      </c>
      <c r="F3990" s="13">
        <v>45498</v>
      </c>
      <c r="G3990" s="26" t="s">
        <v>14242</v>
      </c>
      <c r="H3990" s="12">
        <v>38</v>
      </c>
      <c r="I3990" s="28">
        <f>VLOOKUP(B:B,DIM_PRODUCTS!A:F,5,FALSE)</f>
        <v>50</v>
      </c>
      <c r="J3990" s="28">
        <f>FACT_ORDERS[[#This Row],[ProductPrice]]*FACT_ORDERS[[#This Row],[Quantity]]</f>
        <v>1900</v>
      </c>
      <c r="K3990" s="12" t="str">
        <f>VLOOKUP(C:C,DIM_CUSTOMERS!A:G,7,FALSE)</f>
        <v>Australia</v>
      </c>
      <c r="L3990" s="30" cm="1">
        <f t="array" ref="L3990">_xlfn.IFS(
    AND(FACT_ORDERS[[#This Row],[DeliveryMehtod]]="shippment",FACT_ORDERS[[#This Row],[TotalAmount]]&gt;=200), 0,
    AND(FACT_ORDERS[[#This Row],[DeliveryMehtod]]="pickup"), 15,
    AND(FACT_ORDERS[[#This Row],[DeliveryMehtod]]="shippment",FACT_ORDERS[[#This Row],[TotalAmount]]&lt;200), 35
)</f>
        <v>0</v>
      </c>
      <c r="M3990" s="12" t="str" cm="1">
        <f t="array" ref="M3990">_xlfn.IFS(
    SUMIFS(FACT_ORDERS[TotalAmount], FACT_ORDERS[WD_CUSTOMERS],FACT_ORDERS[[#This Row],[WD_CUSTOMERS]])&gt;=15000, "VIP",
    SUMIFS(FACT_ORDERS[TotalAmount], FACT_ORDERS[WD_CUSTOMERS],FACT_ORDERS[[#This Row],[WD_CUSTOMERS]])&gt;=8000, "Premium",
    TRUE, "Regular"
)</f>
        <v>VIP</v>
      </c>
      <c r="N3990" s="32" cm="1">
        <f t="array" ref="N3990">_xlfn.IFS(
   FACT_ORDERS[[#This Row],[TypeOfClient]]="VIP", 0.2,
   FACT_ORDERS[[#This Row],[TypeOfClient]]="Premium", 0.1,
   TRUE, 0
)</f>
        <v>0.2</v>
      </c>
      <c r="O3990" s="31" cm="1">
        <f t="array" ref="O3990">_xlfn.IFS(
   FACT_ORDERS[[#This Row],[TotalAmount]]&gt;1500, 0.15,
   FACT_ORDERS[[#This Row],[TotalAmount]]&gt;1000, 0.1,
   FACT_ORDERS[[#This Row],[TotalAmount]]&gt;500, 0.05,
   TRUE, 0
)</f>
        <v>0.15</v>
      </c>
      <c r="P3990" s="28">
        <f xml:space="preserve"> FACT_ORDERS[[#This Row],[TotalAmount]] * (1 - (FACT_ORDERS[[#This Row],[ClientDiscount]] + FACT_ORDERS[[#This Row],[OrderDiscount]]) )</f>
        <v>1235</v>
      </c>
      <c r="Q3990" s="28">
        <f>FACT_ORDERS[[#This Row],[TotalAmountWithDiscount]]+FACT_ORDERS[[#This Row],[DeliveryCost]]</f>
        <v>1235</v>
      </c>
      <c r="R3990" s="35">
        <v>45508</v>
      </c>
      <c r="S3990" s="35" t="str">
        <f>IF(NETWORKDAYS(FACT_ORDERS[[#This Row],[Order-Date]], FACT_ORDERS[[#This Row],[ArrivalDate ]]) &gt; 10, "Late", "On Time")</f>
        <v>On Time</v>
      </c>
    </row>
    <row r="3991" spans="1:19" x14ac:dyDescent="0.3">
      <c r="A3991" s="12">
        <v>8989</v>
      </c>
      <c r="B3991" s="12">
        <v>208</v>
      </c>
      <c r="C3991" s="12">
        <v>10925</v>
      </c>
      <c r="D3991" s="12">
        <v>3990</v>
      </c>
      <c r="E3991" s="12" t="s">
        <v>244</v>
      </c>
      <c r="F3991" s="13">
        <v>45498</v>
      </c>
      <c r="G3991" s="26" t="s">
        <v>14243</v>
      </c>
      <c r="H3991" s="12">
        <v>16</v>
      </c>
      <c r="I3991" s="28">
        <f>VLOOKUP(B:B,DIM_PRODUCTS!A:F,5,FALSE)</f>
        <v>10</v>
      </c>
      <c r="J3991" s="28">
        <f>FACT_ORDERS[[#This Row],[ProductPrice]]*FACT_ORDERS[[#This Row],[Quantity]]</f>
        <v>160</v>
      </c>
      <c r="K3991" s="12" t="str">
        <f>VLOOKUP(C:C,DIM_CUSTOMERS!A:G,7,FALSE)</f>
        <v>Australia</v>
      </c>
      <c r="L3991" s="30" cm="1">
        <f t="array" ref="L3991">_xlfn.IFS(
    AND(FACT_ORDERS[[#This Row],[DeliveryMehtod]]="shippment",FACT_ORDERS[[#This Row],[TotalAmount]]&gt;=200), 0,
    AND(FACT_ORDERS[[#This Row],[DeliveryMehtod]]="pickup"), 15,
    AND(FACT_ORDERS[[#This Row],[DeliveryMehtod]]="shippment",FACT_ORDERS[[#This Row],[TotalAmount]]&lt;200), 35
)</f>
        <v>35</v>
      </c>
      <c r="M3991" s="12" t="str" cm="1">
        <f t="array" ref="M3991">_xlfn.IFS(
    SUMIFS(FACT_ORDERS[TotalAmount], FACT_ORDERS[WD_CUSTOMERS],FACT_ORDERS[[#This Row],[WD_CUSTOMERS]])&gt;=15000, "VIP",
    SUMIFS(FACT_ORDERS[TotalAmount], FACT_ORDERS[WD_CUSTOMERS],FACT_ORDERS[[#This Row],[WD_CUSTOMERS]])&gt;=8000, "Premium",
    TRUE, "Regular"
)</f>
        <v>VIP</v>
      </c>
      <c r="N3991" s="32" cm="1">
        <f t="array" ref="N3991">_xlfn.IFS(
   FACT_ORDERS[[#This Row],[TypeOfClient]]="VIP", 0.2,
   FACT_ORDERS[[#This Row],[TypeOfClient]]="Premium", 0.1,
   TRUE, 0
)</f>
        <v>0.2</v>
      </c>
      <c r="O3991" s="31" cm="1">
        <f t="array" ref="O3991">_xlfn.IFS(
   FACT_ORDERS[[#This Row],[TotalAmount]]&gt;1500, 0.15,
   FACT_ORDERS[[#This Row],[TotalAmount]]&gt;1000, 0.1,
   FACT_ORDERS[[#This Row],[TotalAmount]]&gt;500, 0.05,
   TRUE, 0
)</f>
        <v>0</v>
      </c>
      <c r="P3991" s="28">
        <f xml:space="preserve"> FACT_ORDERS[[#This Row],[TotalAmount]] * (1 - (FACT_ORDERS[[#This Row],[ClientDiscount]] + FACT_ORDERS[[#This Row],[OrderDiscount]]) )</f>
        <v>128</v>
      </c>
      <c r="Q3991" s="28">
        <f>FACT_ORDERS[[#This Row],[TotalAmountWithDiscount]]+FACT_ORDERS[[#This Row],[DeliveryCost]]</f>
        <v>163</v>
      </c>
      <c r="R3991" s="35">
        <v>45508</v>
      </c>
      <c r="S3991" s="35" t="str">
        <f>IF(NETWORKDAYS(FACT_ORDERS[[#This Row],[Order-Date]], FACT_ORDERS[[#This Row],[ArrivalDate ]]) &gt; 10, "Late", "On Time")</f>
        <v>On Time</v>
      </c>
    </row>
    <row r="3992" spans="1:19" x14ac:dyDescent="0.3">
      <c r="A3992" s="12">
        <v>8990</v>
      </c>
      <c r="B3992" s="12">
        <v>246</v>
      </c>
      <c r="C3992" s="12">
        <v>10925</v>
      </c>
      <c r="D3992" s="12">
        <v>3991</v>
      </c>
      <c r="E3992" s="12" t="s">
        <v>244</v>
      </c>
      <c r="F3992" s="13">
        <v>45498</v>
      </c>
      <c r="G3992" s="26" t="s">
        <v>14244</v>
      </c>
      <c r="H3992" s="12">
        <v>26</v>
      </c>
      <c r="I3992" s="28">
        <f>VLOOKUP(B:B,DIM_PRODUCTS!A:F,5,FALSE)</f>
        <v>23</v>
      </c>
      <c r="J3992" s="28">
        <f>FACT_ORDERS[[#This Row],[ProductPrice]]*FACT_ORDERS[[#This Row],[Quantity]]</f>
        <v>598</v>
      </c>
      <c r="K3992" s="12" t="str">
        <f>VLOOKUP(C:C,DIM_CUSTOMERS!A:G,7,FALSE)</f>
        <v>Australia</v>
      </c>
      <c r="L3992" s="30" cm="1">
        <f t="array" ref="L3992">_xlfn.IFS(
    AND(FACT_ORDERS[[#This Row],[DeliveryMehtod]]="shippment",FACT_ORDERS[[#This Row],[TotalAmount]]&gt;=200), 0,
    AND(FACT_ORDERS[[#This Row],[DeliveryMehtod]]="pickup"), 15,
    AND(FACT_ORDERS[[#This Row],[DeliveryMehtod]]="shippment",FACT_ORDERS[[#This Row],[TotalAmount]]&lt;200), 35
)</f>
        <v>0</v>
      </c>
      <c r="M3992" s="12" t="str" cm="1">
        <f t="array" ref="M3992">_xlfn.IFS(
    SUMIFS(FACT_ORDERS[TotalAmount], FACT_ORDERS[WD_CUSTOMERS],FACT_ORDERS[[#This Row],[WD_CUSTOMERS]])&gt;=15000, "VIP",
    SUMIFS(FACT_ORDERS[TotalAmount], FACT_ORDERS[WD_CUSTOMERS],FACT_ORDERS[[#This Row],[WD_CUSTOMERS]])&gt;=8000, "Premium",
    TRUE, "Regular"
)</f>
        <v>VIP</v>
      </c>
      <c r="N3992" s="32" cm="1">
        <f t="array" ref="N3992">_xlfn.IFS(
   FACT_ORDERS[[#This Row],[TypeOfClient]]="VIP", 0.2,
   FACT_ORDERS[[#This Row],[TypeOfClient]]="Premium", 0.1,
   TRUE, 0
)</f>
        <v>0.2</v>
      </c>
      <c r="O3992" s="31" cm="1">
        <f t="array" ref="O3992">_xlfn.IFS(
   FACT_ORDERS[[#This Row],[TotalAmount]]&gt;1500, 0.15,
   FACT_ORDERS[[#This Row],[TotalAmount]]&gt;1000, 0.1,
   FACT_ORDERS[[#This Row],[TotalAmount]]&gt;500, 0.05,
   TRUE, 0
)</f>
        <v>0.05</v>
      </c>
      <c r="P3992" s="28">
        <f xml:space="preserve"> FACT_ORDERS[[#This Row],[TotalAmount]] * (1 - (FACT_ORDERS[[#This Row],[ClientDiscount]] + FACT_ORDERS[[#This Row],[OrderDiscount]]) )</f>
        <v>448.5</v>
      </c>
      <c r="Q3992" s="28">
        <f>FACT_ORDERS[[#This Row],[TotalAmountWithDiscount]]+FACT_ORDERS[[#This Row],[DeliveryCost]]</f>
        <v>448.5</v>
      </c>
      <c r="R3992" s="35">
        <v>45509</v>
      </c>
      <c r="S3992" s="35" t="str">
        <f>IF(NETWORKDAYS(FACT_ORDERS[[#This Row],[Order-Date]], FACT_ORDERS[[#This Row],[ArrivalDate ]]) &gt; 10, "Late", "On Time")</f>
        <v>On Time</v>
      </c>
    </row>
    <row r="3993" spans="1:19" x14ac:dyDescent="0.3">
      <c r="A3993" s="12">
        <v>8991</v>
      </c>
      <c r="B3993" s="12">
        <v>276</v>
      </c>
      <c r="C3993" s="12">
        <v>10925</v>
      </c>
      <c r="D3993" s="12">
        <v>3992</v>
      </c>
      <c r="E3993" s="12" t="s">
        <v>243</v>
      </c>
      <c r="F3993" s="13">
        <v>45551</v>
      </c>
      <c r="G3993" s="26" t="s">
        <v>14245</v>
      </c>
      <c r="H3993" s="12">
        <v>22</v>
      </c>
      <c r="I3993" s="28">
        <f>VLOOKUP(B:B,DIM_PRODUCTS!A:F,5,FALSE)</f>
        <v>28</v>
      </c>
      <c r="J3993" s="28">
        <f>FACT_ORDERS[[#This Row],[ProductPrice]]*FACT_ORDERS[[#This Row],[Quantity]]</f>
        <v>616</v>
      </c>
      <c r="K3993" s="12" t="str">
        <f>VLOOKUP(C:C,DIM_CUSTOMERS!A:G,7,FALSE)</f>
        <v>Australia</v>
      </c>
      <c r="L3993" s="30" cm="1">
        <f t="array" ref="L3993">_xlfn.IFS(
    AND(FACT_ORDERS[[#This Row],[DeliveryMehtod]]="shippment",FACT_ORDERS[[#This Row],[TotalAmount]]&gt;=200), 0,
    AND(FACT_ORDERS[[#This Row],[DeliveryMehtod]]="pickup"), 15,
    AND(FACT_ORDERS[[#This Row],[DeliveryMehtod]]="shippment",FACT_ORDERS[[#This Row],[TotalAmount]]&lt;200), 35
)</f>
        <v>15</v>
      </c>
      <c r="M3993" s="12" t="str" cm="1">
        <f t="array" ref="M3993">_xlfn.IFS(
    SUMIFS(FACT_ORDERS[TotalAmount], FACT_ORDERS[WD_CUSTOMERS],FACT_ORDERS[[#This Row],[WD_CUSTOMERS]])&gt;=15000, "VIP",
    SUMIFS(FACT_ORDERS[TotalAmount], FACT_ORDERS[WD_CUSTOMERS],FACT_ORDERS[[#This Row],[WD_CUSTOMERS]])&gt;=8000, "Premium",
    TRUE, "Regular"
)</f>
        <v>VIP</v>
      </c>
      <c r="N3993" s="32" cm="1">
        <f t="array" ref="N3993">_xlfn.IFS(
   FACT_ORDERS[[#This Row],[TypeOfClient]]="VIP", 0.2,
   FACT_ORDERS[[#This Row],[TypeOfClient]]="Premium", 0.1,
   TRUE, 0
)</f>
        <v>0.2</v>
      </c>
      <c r="O3993" s="31" cm="1">
        <f t="array" ref="O3993">_xlfn.IFS(
   FACT_ORDERS[[#This Row],[TotalAmount]]&gt;1500, 0.15,
   FACT_ORDERS[[#This Row],[TotalAmount]]&gt;1000, 0.1,
   FACT_ORDERS[[#This Row],[TotalAmount]]&gt;500, 0.05,
   TRUE, 0
)</f>
        <v>0.05</v>
      </c>
      <c r="P3993" s="28">
        <f xml:space="preserve"> FACT_ORDERS[[#This Row],[TotalAmount]] * (1 - (FACT_ORDERS[[#This Row],[ClientDiscount]] + FACT_ORDERS[[#This Row],[OrderDiscount]]) )</f>
        <v>462</v>
      </c>
      <c r="Q3993" s="28">
        <f>FACT_ORDERS[[#This Row],[TotalAmountWithDiscount]]+FACT_ORDERS[[#This Row],[DeliveryCost]]</f>
        <v>477</v>
      </c>
      <c r="R3993" s="35">
        <v>45558</v>
      </c>
      <c r="S3993" s="35" t="str">
        <f>IF(NETWORKDAYS(FACT_ORDERS[[#This Row],[Order-Date]], FACT_ORDERS[[#This Row],[ArrivalDate ]]) &gt; 10, "Late", "On Time")</f>
        <v>On Time</v>
      </c>
    </row>
    <row r="3994" spans="1:19" x14ac:dyDescent="0.3">
      <c r="A3994" s="12">
        <v>8992</v>
      </c>
      <c r="B3994" s="12">
        <v>219</v>
      </c>
      <c r="C3994" s="12">
        <v>10925</v>
      </c>
      <c r="D3994" s="12">
        <v>3993</v>
      </c>
      <c r="E3994" s="12" t="s">
        <v>243</v>
      </c>
      <c r="F3994" s="13">
        <v>45551</v>
      </c>
      <c r="G3994" s="26" t="s">
        <v>14246</v>
      </c>
      <c r="H3994" s="12">
        <v>59</v>
      </c>
      <c r="I3994" s="28">
        <f>VLOOKUP(B:B,DIM_PRODUCTS!A:F,5,FALSE)</f>
        <v>50</v>
      </c>
      <c r="J3994" s="28">
        <f>FACT_ORDERS[[#This Row],[ProductPrice]]*FACT_ORDERS[[#This Row],[Quantity]]</f>
        <v>2950</v>
      </c>
      <c r="K3994" s="12" t="str">
        <f>VLOOKUP(C:C,DIM_CUSTOMERS!A:G,7,FALSE)</f>
        <v>Australia</v>
      </c>
      <c r="L3994" s="30" cm="1">
        <f t="array" ref="L3994">_xlfn.IFS(
    AND(FACT_ORDERS[[#This Row],[DeliveryMehtod]]="shippment",FACT_ORDERS[[#This Row],[TotalAmount]]&gt;=200), 0,
    AND(FACT_ORDERS[[#This Row],[DeliveryMehtod]]="pickup"), 15,
    AND(FACT_ORDERS[[#This Row],[DeliveryMehtod]]="shippment",FACT_ORDERS[[#This Row],[TotalAmount]]&lt;200), 35
)</f>
        <v>15</v>
      </c>
      <c r="M3994" s="12" t="str" cm="1">
        <f t="array" ref="M3994">_xlfn.IFS(
    SUMIFS(FACT_ORDERS[TotalAmount], FACT_ORDERS[WD_CUSTOMERS],FACT_ORDERS[[#This Row],[WD_CUSTOMERS]])&gt;=15000, "VIP",
    SUMIFS(FACT_ORDERS[TotalAmount], FACT_ORDERS[WD_CUSTOMERS],FACT_ORDERS[[#This Row],[WD_CUSTOMERS]])&gt;=8000, "Premium",
    TRUE, "Regular"
)</f>
        <v>VIP</v>
      </c>
      <c r="N3994" s="32" cm="1">
        <f t="array" ref="N3994">_xlfn.IFS(
   FACT_ORDERS[[#This Row],[TypeOfClient]]="VIP", 0.2,
   FACT_ORDERS[[#This Row],[TypeOfClient]]="Premium", 0.1,
   TRUE, 0
)</f>
        <v>0.2</v>
      </c>
      <c r="O3994" s="31" cm="1">
        <f t="array" ref="O3994">_xlfn.IFS(
   FACT_ORDERS[[#This Row],[TotalAmount]]&gt;1500, 0.15,
   FACT_ORDERS[[#This Row],[TotalAmount]]&gt;1000, 0.1,
   FACT_ORDERS[[#This Row],[TotalAmount]]&gt;500, 0.05,
   TRUE, 0
)</f>
        <v>0.15</v>
      </c>
      <c r="P3994" s="28">
        <f xml:space="preserve"> FACT_ORDERS[[#This Row],[TotalAmount]] * (1 - (FACT_ORDERS[[#This Row],[ClientDiscount]] + FACT_ORDERS[[#This Row],[OrderDiscount]]) )</f>
        <v>1917.5</v>
      </c>
      <c r="Q3994" s="28">
        <f>FACT_ORDERS[[#This Row],[TotalAmountWithDiscount]]+FACT_ORDERS[[#This Row],[DeliveryCost]]</f>
        <v>1932.5</v>
      </c>
      <c r="R3994" s="35">
        <v>45562</v>
      </c>
      <c r="S3994" s="35" t="str">
        <f>IF(NETWORKDAYS(FACT_ORDERS[[#This Row],[Order-Date]], FACT_ORDERS[[#This Row],[ArrivalDate ]]) &gt; 10, "Late", "On Time")</f>
        <v>On Time</v>
      </c>
    </row>
    <row r="3995" spans="1:19" x14ac:dyDescent="0.3">
      <c r="A3995" s="12">
        <v>8993</v>
      </c>
      <c r="B3995" s="12">
        <v>208</v>
      </c>
      <c r="C3995" s="12">
        <v>10925</v>
      </c>
      <c r="D3995" s="12">
        <v>3994</v>
      </c>
      <c r="E3995" s="12" t="s">
        <v>243</v>
      </c>
      <c r="F3995" s="13">
        <v>45551</v>
      </c>
      <c r="G3995" s="26" t="s">
        <v>3701</v>
      </c>
      <c r="H3995" s="12">
        <v>16</v>
      </c>
      <c r="I3995" s="28">
        <f>VLOOKUP(B:B,DIM_PRODUCTS!A:F,5,FALSE)</f>
        <v>10</v>
      </c>
      <c r="J3995" s="28">
        <f>FACT_ORDERS[[#This Row],[ProductPrice]]*FACT_ORDERS[[#This Row],[Quantity]]</f>
        <v>160</v>
      </c>
      <c r="K3995" s="12" t="str">
        <f>VLOOKUP(C:C,DIM_CUSTOMERS!A:G,7,FALSE)</f>
        <v>Australia</v>
      </c>
      <c r="L3995" s="30" cm="1">
        <f t="array" ref="L3995">_xlfn.IFS(
    AND(FACT_ORDERS[[#This Row],[DeliveryMehtod]]="shippment",FACT_ORDERS[[#This Row],[TotalAmount]]&gt;=200), 0,
    AND(FACT_ORDERS[[#This Row],[DeliveryMehtod]]="pickup"), 15,
    AND(FACT_ORDERS[[#This Row],[DeliveryMehtod]]="shippment",FACT_ORDERS[[#This Row],[TotalAmount]]&lt;200), 35
)</f>
        <v>15</v>
      </c>
      <c r="M3995" s="12" t="str" cm="1">
        <f t="array" ref="M3995">_xlfn.IFS(
    SUMIFS(FACT_ORDERS[TotalAmount], FACT_ORDERS[WD_CUSTOMERS],FACT_ORDERS[[#This Row],[WD_CUSTOMERS]])&gt;=15000, "VIP",
    SUMIFS(FACT_ORDERS[TotalAmount], FACT_ORDERS[WD_CUSTOMERS],FACT_ORDERS[[#This Row],[WD_CUSTOMERS]])&gt;=8000, "Premium",
    TRUE, "Regular"
)</f>
        <v>VIP</v>
      </c>
      <c r="N3995" s="32" cm="1">
        <f t="array" ref="N3995">_xlfn.IFS(
   FACT_ORDERS[[#This Row],[TypeOfClient]]="VIP", 0.2,
   FACT_ORDERS[[#This Row],[TypeOfClient]]="Premium", 0.1,
   TRUE, 0
)</f>
        <v>0.2</v>
      </c>
      <c r="O3995" s="31" cm="1">
        <f t="array" ref="O3995">_xlfn.IFS(
   FACT_ORDERS[[#This Row],[TotalAmount]]&gt;1500, 0.15,
   FACT_ORDERS[[#This Row],[TotalAmount]]&gt;1000, 0.1,
   FACT_ORDERS[[#This Row],[TotalAmount]]&gt;500, 0.05,
   TRUE, 0
)</f>
        <v>0</v>
      </c>
      <c r="P3995" s="28">
        <f xml:space="preserve"> FACT_ORDERS[[#This Row],[TotalAmount]] * (1 - (FACT_ORDERS[[#This Row],[ClientDiscount]] + FACT_ORDERS[[#This Row],[OrderDiscount]]) )</f>
        <v>128</v>
      </c>
      <c r="Q3995" s="28">
        <f>FACT_ORDERS[[#This Row],[TotalAmountWithDiscount]]+FACT_ORDERS[[#This Row],[DeliveryCost]]</f>
        <v>143</v>
      </c>
      <c r="R3995" s="35">
        <v>45559</v>
      </c>
      <c r="S3995" s="35" t="str">
        <f>IF(NETWORKDAYS(FACT_ORDERS[[#This Row],[Order-Date]], FACT_ORDERS[[#This Row],[ArrivalDate ]]) &gt; 10, "Late", "On Time")</f>
        <v>On Time</v>
      </c>
    </row>
    <row r="3996" spans="1:19" x14ac:dyDescent="0.3">
      <c r="A3996" s="12">
        <v>8994</v>
      </c>
      <c r="B3996" s="12">
        <v>276</v>
      </c>
      <c r="C3996" s="12">
        <v>10925</v>
      </c>
      <c r="D3996" s="12">
        <v>3995</v>
      </c>
      <c r="E3996" s="12" t="s">
        <v>244</v>
      </c>
      <c r="F3996" s="13">
        <v>45554</v>
      </c>
      <c r="G3996" s="26" t="s">
        <v>3802</v>
      </c>
      <c r="H3996" s="12">
        <v>27</v>
      </c>
      <c r="I3996" s="28">
        <f>VLOOKUP(B:B,DIM_PRODUCTS!A:F,5,FALSE)</f>
        <v>28</v>
      </c>
      <c r="J3996" s="28">
        <f>FACT_ORDERS[[#This Row],[ProductPrice]]*FACT_ORDERS[[#This Row],[Quantity]]</f>
        <v>756</v>
      </c>
      <c r="K3996" s="12" t="str">
        <f>VLOOKUP(C:C,DIM_CUSTOMERS!A:G,7,FALSE)</f>
        <v>Australia</v>
      </c>
      <c r="L3996" s="30" cm="1">
        <f t="array" ref="L3996">_xlfn.IFS(
    AND(FACT_ORDERS[[#This Row],[DeliveryMehtod]]="shippment",FACT_ORDERS[[#This Row],[TotalAmount]]&gt;=200), 0,
    AND(FACT_ORDERS[[#This Row],[DeliveryMehtod]]="pickup"), 15,
    AND(FACT_ORDERS[[#This Row],[DeliveryMehtod]]="shippment",FACT_ORDERS[[#This Row],[TotalAmount]]&lt;200), 35
)</f>
        <v>0</v>
      </c>
      <c r="M3996" s="12" t="str" cm="1">
        <f t="array" ref="M3996">_xlfn.IFS(
    SUMIFS(FACT_ORDERS[TotalAmount], FACT_ORDERS[WD_CUSTOMERS],FACT_ORDERS[[#This Row],[WD_CUSTOMERS]])&gt;=15000, "VIP",
    SUMIFS(FACT_ORDERS[TotalAmount], FACT_ORDERS[WD_CUSTOMERS],FACT_ORDERS[[#This Row],[WD_CUSTOMERS]])&gt;=8000, "Premium",
    TRUE, "Regular"
)</f>
        <v>VIP</v>
      </c>
      <c r="N3996" s="32" cm="1">
        <f t="array" ref="N3996">_xlfn.IFS(
   FACT_ORDERS[[#This Row],[TypeOfClient]]="VIP", 0.2,
   FACT_ORDERS[[#This Row],[TypeOfClient]]="Premium", 0.1,
   TRUE, 0
)</f>
        <v>0.2</v>
      </c>
      <c r="O3996" s="31" cm="1">
        <f t="array" ref="O3996">_xlfn.IFS(
   FACT_ORDERS[[#This Row],[TotalAmount]]&gt;1500, 0.15,
   FACT_ORDERS[[#This Row],[TotalAmount]]&gt;1000, 0.1,
   FACT_ORDERS[[#This Row],[TotalAmount]]&gt;500, 0.05,
   TRUE, 0
)</f>
        <v>0.05</v>
      </c>
      <c r="P3996" s="28">
        <f xml:space="preserve"> FACT_ORDERS[[#This Row],[TotalAmount]] * (1 - (FACT_ORDERS[[#This Row],[ClientDiscount]] + FACT_ORDERS[[#This Row],[OrderDiscount]]) )</f>
        <v>567</v>
      </c>
      <c r="Q3996" s="28">
        <f>FACT_ORDERS[[#This Row],[TotalAmountWithDiscount]]+FACT_ORDERS[[#This Row],[DeliveryCost]]</f>
        <v>567</v>
      </c>
      <c r="R3996" s="35">
        <v>45561</v>
      </c>
      <c r="S3996" s="35" t="str">
        <f>IF(NETWORKDAYS(FACT_ORDERS[[#This Row],[Order-Date]], FACT_ORDERS[[#This Row],[ArrivalDate ]]) &gt; 10, "Late", "On Time")</f>
        <v>On Time</v>
      </c>
    </row>
    <row r="3997" spans="1:19" x14ac:dyDescent="0.3">
      <c r="A3997" s="12">
        <v>8995</v>
      </c>
      <c r="B3997" s="12">
        <v>219</v>
      </c>
      <c r="C3997" s="12">
        <v>10925</v>
      </c>
      <c r="D3997" s="12">
        <v>3996</v>
      </c>
      <c r="E3997" s="12" t="s">
        <v>244</v>
      </c>
      <c r="F3997" s="13">
        <v>45554</v>
      </c>
      <c r="G3997" s="26" t="s">
        <v>12215</v>
      </c>
      <c r="H3997" s="12">
        <v>42</v>
      </c>
      <c r="I3997" s="28">
        <f>VLOOKUP(B:B,DIM_PRODUCTS!A:F,5,FALSE)</f>
        <v>50</v>
      </c>
      <c r="J3997" s="28">
        <f>FACT_ORDERS[[#This Row],[ProductPrice]]*FACT_ORDERS[[#This Row],[Quantity]]</f>
        <v>2100</v>
      </c>
      <c r="K3997" s="12" t="str">
        <f>VLOOKUP(C:C,DIM_CUSTOMERS!A:G,7,FALSE)</f>
        <v>Australia</v>
      </c>
      <c r="L3997" s="30" cm="1">
        <f t="array" ref="L3997">_xlfn.IFS(
    AND(FACT_ORDERS[[#This Row],[DeliveryMehtod]]="shippment",FACT_ORDERS[[#This Row],[TotalAmount]]&gt;=200), 0,
    AND(FACT_ORDERS[[#This Row],[DeliveryMehtod]]="pickup"), 15,
    AND(FACT_ORDERS[[#This Row],[DeliveryMehtod]]="shippment",FACT_ORDERS[[#This Row],[TotalAmount]]&lt;200), 35
)</f>
        <v>0</v>
      </c>
      <c r="M3997" s="12" t="str" cm="1">
        <f t="array" ref="M3997">_xlfn.IFS(
    SUMIFS(FACT_ORDERS[TotalAmount], FACT_ORDERS[WD_CUSTOMERS],FACT_ORDERS[[#This Row],[WD_CUSTOMERS]])&gt;=15000, "VIP",
    SUMIFS(FACT_ORDERS[TotalAmount], FACT_ORDERS[WD_CUSTOMERS],FACT_ORDERS[[#This Row],[WD_CUSTOMERS]])&gt;=8000, "Premium",
    TRUE, "Regular"
)</f>
        <v>VIP</v>
      </c>
      <c r="N3997" s="32" cm="1">
        <f t="array" ref="N3997">_xlfn.IFS(
   FACT_ORDERS[[#This Row],[TypeOfClient]]="VIP", 0.2,
   FACT_ORDERS[[#This Row],[TypeOfClient]]="Premium", 0.1,
   TRUE, 0
)</f>
        <v>0.2</v>
      </c>
      <c r="O3997" s="31" cm="1">
        <f t="array" ref="O3997">_xlfn.IFS(
   FACT_ORDERS[[#This Row],[TotalAmount]]&gt;1500, 0.15,
   FACT_ORDERS[[#This Row],[TotalAmount]]&gt;1000, 0.1,
   FACT_ORDERS[[#This Row],[TotalAmount]]&gt;500, 0.05,
   TRUE, 0
)</f>
        <v>0.15</v>
      </c>
      <c r="P3997" s="28">
        <f xml:space="preserve"> FACT_ORDERS[[#This Row],[TotalAmount]] * (1 - (FACT_ORDERS[[#This Row],[ClientDiscount]] + FACT_ORDERS[[#This Row],[OrderDiscount]]) )</f>
        <v>1365</v>
      </c>
      <c r="Q3997" s="28">
        <f>FACT_ORDERS[[#This Row],[TotalAmountWithDiscount]]+FACT_ORDERS[[#This Row],[DeliveryCost]]</f>
        <v>1365</v>
      </c>
      <c r="R3997" s="35">
        <v>45567</v>
      </c>
      <c r="S3997" s="35" t="str">
        <f>IF(NETWORKDAYS(FACT_ORDERS[[#This Row],[Order-Date]], FACT_ORDERS[[#This Row],[ArrivalDate ]]) &gt; 10, "Late", "On Time")</f>
        <v>On Time</v>
      </c>
    </row>
    <row r="3998" spans="1:19" x14ac:dyDescent="0.3">
      <c r="A3998" s="12">
        <v>8996</v>
      </c>
      <c r="B3998" s="12">
        <v>208</v>
      </c>
      <c r="C3998" s="12">
        <v>10925</v>
      </c>
      <c r="D3998" s="12">
        <v>3997</v>
      </c>
      <c r="E3998" s="12" t="s">
        <v>243</v>
      </c>
      <c r="F3998" s="13">
        <v>45554</v>
      </c>
      <c r="G3998" s="26" t="s">
        <v>14247</v>
      </c>
      <c r="H3998" s="12">
        <v>14</v>
      </c>
      <c r="I3998" s="28">
        <f>VLOOKUP(B:B,DIM_PRODUCTS!A:F,5,FALSE)</f>
        <v>10</v>
      </c>
      <c r="J3998" s="28">
        <f>FACT_ORDERS[[#This Row],[ProductPrice]]*FACT_ORDERS[[#This Row],[Quantity]]</f>
        <v>140</v>
      </c>
      <c r="K3998" s="12" t="str">
        <f>VLOOKUP(C:C,DIM_CUSTOMERS!A:G,7,FALSE)</f>
        <v>Australia</v>
      </c>
      <c r="L3998" s="30" cm="1">
        <f t="array" ref="L3998">_xlfn.IFS(
    AND(FACT_ORDERS[[#This Row],[DeliveryMehtod]]="shippment",FACT_ORDERS[[#This Row],[TotalAmount]]&gt;=200), 0,
    AND(FACT_ORDERS[[#This Row],[DeliveryMehtod]]="pickup"), 15,
    AND(FACT_ORDERS[[#This Row],[DeliveryMehtod]]="shippment",FACT_ORDERS[[#This Row],[TotalAmount]]&lt;200), 35
)</f>
        <v>15</v>
      </c>
      <c r="M3998" s="12" t="str" cm="1">
        <f t="array" ref="M3998">_xlfn.IFS(
    SUMIFS(FACT_ORDERS[TotalAmount], FACT_ORDERS[WD_CUSTOMERS],FACT_ORDERS[[#This Row],[WD_CUSTOMERS]])&gt;=15000, "VIP",
    SUMIFS(FACT_ORDERS[TotalAmount], FACT_ORDERS[WD_CUSTOMERS],FACT_ORDERS[[#This Row],[WD_CUSTOMERS]])&gt;=8000, "Premium",
    TRUE, "Regular"
)</f>
        <v>VIP</v>
      </c>
      <c r="N3998" s="32" cm="1">
        <f t="array" ref="N3998">_xlfn.IFS(
   FACT_ORDERS[[#This Row],[TypeOfClient]]="VIP", 0.2,
   FACT_ORDERS[[#This Row],[TypeOfClient]]="Premium", 0.1,
   TRUE, 0
)</f>
        <v>0.2</v>
      </c>
      <c r="O3998" s="31" cm="1">
        <f t="array" ref="O3998">_xlfn.IFS(
   FACT_ORDERS[[#This Row],[TotalAmount]]&gt;1500, 0.15,
   FACT_ORDERS[[#This Row],[TotalAmount]]&gt;1000, 0.1,
   FACT_ORDERS[[#This Row],[TotalAmount]]&gt;500, 0.05,
   TRUE, 0
)</f>
        <v>0</v>
      </c>
      <c r="P3998" s="28">
        <f xml:space="preserve"> FACT_ORDERS[[#This Row],[TotalAmount]] * (1 - (FACT_ORDERS[[#This Row],[ClientDiscount]] + FACT_ORDERS[[#This Row],[OrderDiscount]]) )</f>
        <v>112</v>
      </c>
      <c r="Q3998" s="28">
        <f>FACT_ORDERS[[#This Row],[TotalAmountWithDiscount]]+FACT_ORDERS[[#This Row],[DeliveryCost]]</f>
        <v>127</v>
      </c>
      <c r="R3998" s="35">
        <v>45565</v>
      </c>
      <c r="S3998" s="35" t="str">
        <f>IF(NETWORKDAYS(FACT_ORDERS[[#This Row],[Order-Date]], FACT_ORDERS[[#This Row],[ArrivalDate ]]) &gt; 10, "Late", "On Time")</f>
        <v>On Time</v>
      </c>
    </row>
    <row r="3999" spans="1:19" x14ac:dyDescent="0.3">
      <c r="A3999" s="12">
        <v>8997</v>
      </c>
      <c r="B3999" s="12">
        <v>284</v>
      </c>
      <c r="C3999" s="12">
        <v>10274</v>
      </c>
      <c r="D3999" s="12">
        <v>3998</v>
      </c>
      <c r="E3999" s="12" t="s">
        <v>244</v>
      </c>
      <c r="F3999" s="13">
        <v>45535</v>
      </c>
      <c r="G3999" s="26" t="s">
        <v>14248</v>
      </c>
      <c r="H3999" s="12">
        <v>48</v>
      </c>
      <c r="I3999" s="28">
        <f>VLOOKUP(B:B,DIM_PRODUCTS!A:F,5,FALSE)</f>
        <v>32</v>
      </c>
      <c r="J3999" s="28">
        <f>FACT_ORDERS[[#This Row],[ProductPrice]]*FACT_ORDERS[[#This Row],[Quantity]]</f>
        <v>1536</v>
      </c>
      <c r="K3999" s="12" t="str">
        <f>VLOOKUP(C:C,DIM_CUSTOMERS!A:G,7,FALSE)</f>
        <v>Canada</v>
      </c>
      <c r="L3999" s="30" cm="1">
        <f t="array" ref="L3999">_xlfn.IFS(
    AND(FACT_ORDERS[[#This Row],[DeliveryMehtod]]="shippment",FACT_ORDERS[[#This Row],[TotalAmount]]&gt;=200), 0,
    AND(FACT_ORDERS[[#This Row],[DeliveryMehtod]]="pickup"), 15,
    AND(FACT_ORDERS[[#This Row],[DeliveryMehtod]]="shippment",FACT_ORDERS[[#This Row],[TotalAmount]]&lt;200), 35
)</f>
        <v>0</v>
      </c>
      <c r="M3999" s="12" t="str" cm="1">
        <f t="array" ref="M3999">_xlfn.IFS(
    SUMIFS(FACT_ORDERS[TotalAmount], FACT_ORDERS[WD_CUSTOMERS],FACT_ORDERS[[#This Row],[WD_CUSTOMERS]])&gt;=15000, "VIP",
    SUMIFS(FACT_ORDERS[TotalAmount], FACT_ORDERS[WD_CUSTOMERS],FACT_ORDERS[[#This Row],[WD_CUSTOMERS]])&gt;=8000, "Premium",
    TRUE, "Regular"
)</f>
        <v>Regular</v>
      </c>
      <c r="N3999" s="32" cm="1">
        <f t="array" ref="N3999">_xlfn.IFS(
   FACT_ORDERS[[#This Row],[TypeOfClient]]="VIP", 0.2,
   FACT_ORDERS[[#This Row],[TypeOfClient]]="Premium", 0.1,
   TRUE, 0
)</f>
        <v>0</v>
      </c>
      <c r="O3999" s="31" cm="1">
        <f t="array" ref="O3999">_xlfn.IFS(
   FACT_ORDERS[[#This Row],[TotalAmount]]&gt;1500, 0.15,
   FACT_ORDERS[[#This Row],[TotalAmount]]&gt;1000, 0.1,
   FACT_ORDERS[[#This Row],[TotalAmount]]&gt;500, 0.05,
   TRUE, 0
)</f>
        <v>0.15</v>
      </c>
      <c r="P3999" s="28">
        <f xml:space="preserve"> FACT_ORDERS[[#This Row],[TotalAmount]] * (1 - (FACT_ORDERS[[#This Row],[ClientDiscount]] + FACT_ORDERS[[#This Row],[OrderDiscount]]) )</f>
        <v>1305.5999999999999</v>
      </c>
      <c r="Q3999" s="28">
        <f>FACT_ORDERS[[#This Row],[TotalAmountWithDiscount]]+FACT_ORDERS[[#This Row],[DeliveryCost]]</f>
        <v>1305.5999999999999</v>
      </c>
      <c r="R3999" s="35">
        <v>45546</v>
      </c>
      <c r="S3999" s="35" t="str">
        <f>IF(NETWORKDAYS(FACT_ORDERS[[#This Row],[Order-Date]], FACT_ORDERS[[#This Row],[ArrivalDate ]]) &gt; 10, "Late", "On Time")</f>
        <v>On Time</v>
      </c>
    </row>
    <row r="4000" spans="1:19" x14ac:dyDescent="0.3">
      <c r="A4000" s="12">
        <v>8998</v>
      </c>
      <c r="B4000" s="12">
        <v>250</v>
      </c>
      <c r="C4000" s="12">
        <v>10274</v>
      </c>
      <c r="D4000" s="12">
        <v>3999</v>
      </c>
      <c r="E4000" s="12" t="s">
        <v>243</v>
      </c>
      <c r="F4000" s="13">
        <v>45535</v>
      </c>
      <c r="G4000" s="26" t="s">
        <v>14249</v>
      </c>
      <c r="H4000" s="12">
        <v>13</v>
      </c>
      <c r="I4000" s="28">
        <f>VLOOKUP(B:B,DIM_PRODUCTS!A:F,5,FALSE)</f>
        <v>18</v>
      </c>
      <c r="J4000" s="28">
        <f>FACT_ORDERS[[#This Row],[ProductPrice]]*FACT_ORDERS[[#This Row],[Quantity]]</f>
        <v>234</v>
      </c>
      <c r="K4000" s="12" t="str">
        <f>VLOOKUP(C:C,DIM_CUSTOMERS!A:G,7,FALSE)</f>
        <v>Canada</v>
      </c>
      <c r="L4000" s="30" cm="1">
        <f t="array" ref="L4000">_xlfn.IFS(
    AND(FACT_ORDERS[[#This Row],[DeliveryMehtod]]="shippment",FACT_ORDERS[[#This Row],[TotalAmount]]&gt;=200), 0,
    AND(FACT_ORDERS[[#This Row],[DeliveryMehtod]]="pickup"), 15,
    AND(FACT_ORDERS[[#This Row],[DeliveryMehtod]]="shippment",FACT_ORDERS[[#This Row],[TotalAmount]]&lt;200), 35
)</f>
        <v>15</v>
      </c>
      <c r="M4000" s="12" t="str" cm="1">
        <f t="array" ref="M4000">_xlfn.IFS(
    SUMIFS(FACT_ORDERS[TotalAmount], FACT_ORDERS[WD_CUSTOMERS],FACT_ORDERS[[#This Row],[WD_CUSTOMERS]])&gt;=15000, "VIP",
    SUMIFS(FACT_ORDERS[TotalAmount], FACT_ORDERS[WD_CUSTOMERS],FACT_ORDERS[[#This Row],[WD_CUSTOMERS]])&gt;=8000, "Premium",
    TRUE, "Regular"
)</f>
        <v>Regular</v>
      </c>
      <c r="N4000" s="32" cm="1">
        <f t="array" ref="N4000">_xlfn.IFS(
   FACT_ORDERS[[#This Row],[TypeOfClient]]="VIP", 0.2,
   FACT_ORDERS[[#This Row],[TypeOfClient]]="Premium", 0.1,
   TRUE, 0
)</f>
        <v>0</v>
      </c>
      <c r="O4000" s="31" cm="1">
        <f t="array" ref="O4000">_xlfn.IFS(
   FACT_ORDERS[[#This Row],[TotalAmount]]&gt;1500, 0.15,
   FACT_ORDERS[[#This Row],[TotalAmount]]&gt;1000, 0.1,
   FACT_ORDERS[[#This Row],[TotalAmount]]&gt;500, 0.05,
   TRUE, 0
)</f>
        <v>0</v>
      </c>
      <c r="P4000" s="28">
        <f xml:space="preserve"> FACT_ORDERS[[#This Row],[TotalAmount]] * (1 - (FACT_ORDERS[[#This Row],[ClientDiscount]] + FACT_ORDERS[[#This Row],[OrderDiscount]]) )</f>
        <v>234</v>
      </c>
      <c r="Q4000" s="28">
        <f>FACT_ORDERS[[#This Row],[TotalAmountWithDiscount]]+FACT_ORDERS[[#This Row],[DeliveryCost]]</f>
        <v>249</v>
      </c>
      <c r="R4000" s="35">
        <v>45546</v>
      </c>
      <c r="S4000" s="35" t="str">
        <f>IF(NETWORKDAYS(FACT_ORDERS[[#This Row],[Order-Date]], FACT_ORDERS[[#This Row],[ArrivalDate ]]) &gt; 10, "Late", "On Time")</f>
        <v>On Time</v>
      </c>
    </row>
    <row r="4001" spans="1:19" x14ac:dyDescent="0.3">
      <c r="A4001" s="12">
        <v>8999</v>
      </c>
      <c r="B4001" s="12">
        <v>284</v>
      </c>
      <c r="C4001" s="12">
        <v>10274</v>
      </c>
      <c r="D4001" s="12">
        <v>4000</v>
      </c>
      <c r="E4001" s="12" t="s">
        <v>243</v>
      </c>
      <c r="F4001" s="13">
        <v>45526</v>
      </c>
      <c r="G4001" s="26" t="s">
        <v>3292</v>
      </c>
      <c r="H4001" s="12">
        <v>51</v>
      </c>
      <c r="I4001" s="28">
        <f>VLOOKUP(B:B,DIM_PRODUCTS!A:F,5,FALSE)</f>
        <v>32</v>
      </c>
      <c r="J4001" s="28">
        <f>FACT_ORDERS[[#This Row],[ProductPrice]]*FACT_ORDERS[[#This Row],[Quantity]]</f>
        <v>1632</v>
      </c>
      <c r="K4001" s="12" t="str">
        <f>VLOOKUP(C:C,DIM_CUSTOMERS!A:G,7,FALSE)</f>
        <v>Canada</v>
      </c>
      <c r="L4001" s="30" cm="1">
        <f t="array" ref="L4001">_xlfn.IFS(
    AND(FACT_ORDERS[[#This Row],[DeliveryMehtod]]="shippment",FACT_ORDERS[[#This Row],[TotalAmount]]&gt;=200), 0,
    AND(FACT_ORDERS[[#This Row],[DeliveryMehtod]]="pickup"), 15,
    AND(FACT_ORDERS[[#This Row],[DeliveryMehtod]]="shippment",FACT_ORDERS[[#This Row],[TotalAmount]]&lt;200), 35
)</f>
        <v>15</v>
      </c>
      <c r="M4001" s="12" t="str" cm="1">
        <f t="array" ref="M4001">_xlfn.IFS(
    SUMIFS(FACT_ORDERS[TotalAmount], FACT_ORDERS[WD_CUSTOMERS],FACT_ORDERS[[#This Row],[WD_CUSTOMERS]])&gt;=15000, "VIP",
    SUMIFS(FACT_ORDERS[TotalAmount], FACT_ORDERS[WD_CUSTOMERS],FACT_ORDERS[[#This Row],[WD_CUSTOMERS]])&gt;=8000, "Premium",
    TRUE, "Regular"
)</f>
        <v>Regular</v>
      </c>
      <c r="N4001" s="32" cm="1">
        <f t="array" ref="N4001">_xlfn.IFS(
   FACT_ORDERS[[#This Row],[TypeOfClient]]="VIP", 0.2,
   FACT_ORDERS[[#This Row],[TypeOfClient]]="Premium", 0.1,
   TRUE, 0
)</f>
        <v>0</v>
      </c>
      <c r="O4001" s="31" cm="1">
        <f t="array" ref="O4001">_xlfn.IFS(
   FACT_ORDERS[[#This Row],[TotalAmount]]&gt;1500, 0.15,
   FACT_ORDERS[[#This Row],[TotalAmount]]&gt;1000, 0.1,
   FACT_ORDERS[[#This Row],[TotalAmount]]&gt;500, 0.05,
   TRUE, 0
)</f>
        <v>0.15</v>
      </c>
      <c r="P4001" s="28">
        <f xml:space="preserve"> FACT_ORDERS[[#This Row],[TotalAmount]] * (1 - (FACT_ORDERS[[#This Row],[ClientDiscount]] + FACT_ORDERS[[#This Row],[OrderDiscount]]) )</f>
        <v>1387.2</v>
      </c>
      <c r="Q4001" s="28">
        <f>FACT_ORDERS[[#This Row],[TotalAmountWithDiscount]]+FACT_ORDERS[[#This Row],[DeliveryCost]]</f>
        <v>1402.2</v>
      </c>
      <c r="R4001" s="35">
        <v>45540</v>
      </c>
      <c r="S4001" s="35" t="str">
        <f>IF(NETWORKDAYS(FACT_ORDERS[[#This Row],[Order-Date]], FACT_ORDERS[[#This Row],[ArrivalDate ]]) &gt; 10, "Late", "On Time")</f>
        <v>Late</v>
      </c>
    </row>
    <row r="4002" spans="1:19" x14ac:dyDescent="0.3">
      <c r="A4002" s="12">
        <v>9000</v>
      </c>
      <c r="B4002" s="12">
        <v>250</v>
      </c>
      <c r="C4002" s="12">
        <v>10274</v>
      </c>
      <c r="D4002" s="12">
        <v>4001</v>
      </c>
      <c r="E4002" s="12" t="s">
        <v>243</v>
      </c>
      <c r="F4002" s="13">
        <v>45526</v>
      </c>
      <c r="G4002" s="26" t="s">
        <v>14250</v>
      </c>
      <c r="H4002" s="12">
        <v>19</v>
      </c>
      <c r="I4002" s="28">
        <f>VLOOKUP(B:B,DIM_PRODUCTS!A:F,5,FALSE)</f>
        <v>18</v>
      </c>
      <c r="J4002" s="28">
        <f>FACT_ORDERS[[#This Row],[ProductPrice]]*FACT_ORDERS[[#This Row],[Quantity]]</f>
        <v>342</v>
      </c>
      <c r="K4002" s="12" t="str">
        <f>VLOOKUP(C:C,DIM_CUSTOMERS!A:G,7,FALSE)</f>
        <v>Canada</v>
      </c>
      <c r="L4002" s="30" cm="1">
        <f t="array" ref="L4002">_xlfn.IFS(
    AND(FACT_ORDERS[[#This Row],[DeliveryMehtod]]="shippment",FACT_ORDERS[[#This Row],[TotalAmount]]&gt;=200), 0,
    AND(FACT_ORDERS[[#This Row],[DeliveryMehtod]]="pickup"), 15,
    AND(FACT_ORDERS[[#This Row],[DeliveryMehtod]]="shippment",FACT_ORDERS[[#This Row],[TotalAmount]]&lt;200), 35
)</f>
        <v>15</v>
      </c>
      <c r="M4002" s="12" t="str" cm="1">
        <f t="array" ref="M4002">_xlfn.IFS(
    SUMIFS(FACT_ORDERS[TotalAmount], FACT_ORDERS[WD_CUSTOMERS],FACT_ORDERS[[#This Row],[WD_CUSTOMERS]])&gt;=15000, "VIP",
    SUMIFS(FACT_ORDERS[TotalAmount], FACT_ORDERS[WD_CUSTOMERS],FACT_ORDERS[[#This Row],[WD_CUSTOMERS]])&gt;=8000, "Premium",
    TRUE, "Regular"
)</f>
        <v>Regular</v>
      </c>
      <c r="N4002" s="32" cm="1">
        <f t="array" ref="N4002">_xlfn.IFS(
   FACT_ORDERS[[#This Row],[TypeOfClient]]="VIP", 0.2,
   FACT_ORDERS[[#This Row],[TypeOfClient]]="Premium", 0.1,
   TRUE, 0
)</f>
        <v>0</v>
      </c>
      <c r="O4002" s="31" cm="1">
        <f t="array" ref="O4002">_xlfn.IFS(
   FACT_ORDERS[[#This Row],[TotalAmount]]&gt;1500, 0.15,
   FACT_ORDERS[[#This Row],[TotalAmount]]&gt;1000, 0.1,
   FACT_ORDERS[[#This Row],[TotalAmount]]&gt;500, 0.05,
   TRUE, 0
)</f>
        <v>0</v>
      </c>
      <c r="P4002" s="28">
        <f xml:space="preserve"> FACT_ORDERS[[#This Row],[TotalAmount]] * (1 - (FACT_ORDERS[[#This Row],[ClientDiscount]] + FACT_ORDERS[[#This Row],[OrderDiscount]]) )</f>
        <v>342</v>
      </c>
      <c r="Q4002" s="28">
        <f>FACT_ORDERS[[#This Row],[TotalAmountWithDiscount]]+FACT_ORDERS[[#This Row],[DeliveryCost]]</f>
        <v>357</v>
      </c>
      <c r="R4002" s="35">
        <v>45534</v>
      </c>
      <c r="S4002" s="35" t="str">
        <f>IF(NETWORKDAYS(FACT_ORDERS[[#This Row],[Order-Date]], FACT_ORDERS[[#This Row],[ArrivalDate ]]) &gt; 10, "Late", "On Time")</f>
        <v>On Time</v>
      </c>
    </row>
    <row r="4003" spans="1:19" x14ac:dyDescent="0.3">
      <c r="A4003" s="12">
        <v>9001</v>
      </c>
      <c r="B4003" s="12">
        <v>227</v>
      </c>
      <c r="C4003" s="12">
        <v>10274</v>
      </c>
      <c r="D4003" s="12">
        <v>4002</v>
      </c>
      <c r="E4003" s="12" t="s">
        <v>244</v>
      </c>
      <c r="F4003" s="13">
        <v>45526</v>
      </c>
      <c r="G4003" s="26" t="s">
        <v>14251</v>
      </c>
      <c r="H4003" s="12">
        <v>29</v>
      </c>
      <c r="I4003" s="28">
        <f>VLOOKUP(B:B,DIM_PRODUCTS!A:F,5,FALSE)</f>
        <v>19</v>
      </c>
      <c r="J4003" s="28">
        <f>FACT_ORDERS[[#This Row],[ProductPrice]]*FACT_ORDERS[[#This Row],[Quantity]]</f>
        <v>551</v>
      </c>
      <c r="K4003" s="12" t="str">
        <f>VLOOKUP(C:C,DIM_CUSTOMERS!A:G,7,FALSE)</f>
        <v>Canada</v>
      </c>
      <c r="L4003" s="30" cm="1">
        <f t="array" ref="L4003">_xlfn.IFS(
    AND(FACT_ORDERS[[#This Row],[DeliveryMehtod]]="shippment",FACT_ORDERS[[#This Row],[TotalAmount]]&gt;=200), 0,
    AND(FACT_ORDERS[[#This Row],[DeliveryMehtod]]="pickup"), 15,
    AND(FACT_ORDERS[[#This Row],[DeliveryMehtod]]="shippment",FACT_ORDERS[[#This Row],[TotalAmount]]&lt;200), 35
)</f>
        <v>0</v>
      </c>
      <c r="M4003" s="12" t="str" cm="1">
        <f t="array" ref="M4003">_xlfn.IFS(
    SUMIFS(FACT_ORDERS[TotalAmount], FACT_ORDERS[WD_CUSTOMERS],FACT_ORDERS[[#This Row],[WD_CUSTOMERS]])&gt;=15000, "VIP",
    SUMIFS(FACT_ORDERS[TotalAmount], FACT_ORDERS[WD_CUSTOMERS],FACT_ORDERS[[#This Row],[WD_CUSTOMERS]])&gt;=8000, "Premium",
    TRUE, "Regular"
)</f>
        <v>Regular</v>
      </c>
      <c r="N4003" s="32" cm="1">
        <f t="array" ref="N4003">_xlfn.IFS(
   FACT_ORDERS[[#This Row],[TypeOfClient]]="VIP", 0.2,
   FACT_ORDERS[[#This Row],[TypeOfClient]]="Premium", 0.1,
   TRUE, 0
)</f>
        <v>0</v>
      </c>
      <c r="O4003" s="31" cm="1">
        <f t="array" ref="O4003">_xlfn.IFS(
   FACT_ORDERS[[#This Row],[TotalAmount]]&gt;1500, 0.15,
   FACT_ORDERS[[#This Row],[TotalAmount]]&gt;1000, 0.1,
   FACT_ORDERS[[#This Row],[TotalAmount]]&gt;500, 0.05,
   TRUE, 0
)</f>
        <v>0.05</v>
      </c>
      <c r="P4003" s="28">
        <f xml:space="preserve"> FACT_ORDERS[[#This Row],[TotalAmount]] * (1 - (FACT_ORDERS[[#This Row],[ClientDiscount]] + FACT_ORDERS[[#This Row],[OrderDiscount]]) )</f>
        <v>523.44999999999993</v>
      </c>
      <c r="Q4003" s="28">
        <f>FACT_ORDERS[[#This Row],[TotalAmountWithDiscount]]+FACT_ORDERS[[#This Row],[DeliveryCost]]</f>
        <v>523.44999999999993</v>
      </c>
      <c r="R4003" s="35">
        <v>45534</v>
      </c>
      <c r="S4003" s="35" t="str">
        <f>IF(NETWORKDAYS(FACT_ORDERS[[#This Row],[Order-Date]], FACT_ORDERS[[#This Row],[ArrivalDate ]]) &gt; 10, "Late", "On Time")</f>
        <v>On Time</v>
      </c>
    </row>
    <row r="4004" spans="1:19" x14ac:dyDescent="0.3">
      <c r="A4004" s="12">
        <v>9002</v>
      </c>
      <c r="B4004" s="12">
        <v>253</v>
      </c>
      <c r="C4004" s="12">
        <v>10665</v>
      </c>
      <c r="D4004" s="12">
        <v>4003</v>
      </c>
      <c r="E4004" s="12" t="s">
        <v>244</v>
      </c>
      <c r="F4004" s="13">
        <v>45483</v>
      </c>
      <c r="G4004" s="26" t="s">
        <v>14252</v>
      </c>
      <c r="H4004" s="12">
        <v>47</v>
      </c>
      <c r="I4004" s="28">
        <f>VLOOKUP(B:B,DIM_PRODUCTS!A:F,5,FALSE)</f>
        <v>11</v>
      </c>
      <c r="J4004" s="28">
        <f>FACT_ORDERS[[#This Row],[ProductPrice]]*FACT_ORDERS[[#This Row],[Quantity]]</f>
        <v>517</v>
      </c>
      <c r="K4004" s="12" t="str">
        <f>VLOOKUP(C:C,DIM_CUSTOMERS!A:G,7,FALSE)</f>
        <v>France</v>
      </c>
      <c r="L4004" s="30" cm="1">
        <f t="array" ref="L4004">_xlfn.IFS(
    AND(FACT_ORDERS[[#This Row],[DeliveryMehtod]]="shippment",FACT_ORDERS[[#This Row],[TotalAmount]]&gt;=200), 0,
    AND(FACT_ORDERS[[#This Row],[DeliveryMehtod]]="pickup"), 15,
    AND(FACT_ORDERS[[#This Row],[DeliveryMehtod]]="shippment",FACT_ORDERS[[#This Row],[TotalAmount]]&lt;200), 35
)</f>
        <v>0</v>
      </c>
      <c r="M4004" s="12" t="str" cm="1">
        <f t="array" ref="M4004">_xlfn.IFS(
    SUMIFS(FACT_ORDERS[TotalAmount], FACT_ORDERS[WD_CUSTOMERS],FACT_ORDERS[[#This Row],[WD_CUSTOMERS]])&gt;=15000, "VIP",
    SUMIFS(FACT_ORDERS[TotalAmount], FACT_ORDERS[WD_CUSTOMERS],FACT_ORDERS[[#This Row],[WD_CUSTOMERS]])&gt;=8000, "Premium",
    TRUE, "Regular"
)</f>
        <v>Premium</v>
      </c>
      <c r="N4004" s="32" cm="1">
        <f t="array" ref="N4004">_xlfn.IFS(
   FACT_ORDERS[[#This Row],[TypeOfClient]]="VIP", 0.2,
   FACT_ORDERS[[#This Row],[TypeOfClient]]="Premium", 0.1,
   TRUE, 0
)</f>
        <v>0.1</v>
      </c>
      <c r="O4004" s="31" cm="1">
        <f t="array" ref="O4004">_xlfn.IFS(
   FACT_ORDERS[[#This Row],[TotalAmount]]&gt;1500, 0.15,
   FACT_ORDERS[[#This Row],[TotalAmount]]&gt;1000, 0.1,
   FACT_ORDERS[[#This Row],[TotalAmount]]&gt;500, 0.05,
   TRUE, 0
)</f>
        <v>0.05</v>
      </c>
      <c r="P4004" s="28">
        <f xml:space="preserve"> FACT_ORDERS[[#This Row],[TotalAmount]] * (1 - (FACT_ORDERS[[#This Row],[ClientDiscount]] + FACT_ORDERS[[#This Row],[OrderDiscount]]) )</f>
        <v>439.45</v>
      </c>
      <c r="Q4004" s="28">
        <f>FACT_ORDERS[[#This Row],[TotalAmountWithDiscount]]+FACT_ORDERS[[#This Row],[DeliveryCost]]</f>
        <v>439.45</v>
      </c>
      <c r="R4004" s="35">
        <v>45490</v>
      </c>
      <c r="S4004" s="35" t="str">
        <f>IF(NETWORKDAYS(FACT_ORDERS[[#This Row],[Order-Date]], FACT_ORDERS[[#This Row],[ArrivalDate ]]) &gt; 10, "Late", "On Time")</f>
        <v>On Time</v>
      </c>
    </row>
    <row r="4005" spans="1:19" x14ac:dyDescent="0.3">
      <c r="A4005" s="12">
        <v>9003</v>
      </c>
      <c r="B4005" s="12">
        <v>237</v>
      </c>
      <c r="C4005" s="12">
        <v>10665</v>
      </c>
      <c r="D4005" s="12">
        <v>4004</v>
      </c>
      <c r="E4005" s="12" t="s">
        <v>244</v>
      </c>
      <c r="F4005" s="13">
        <v>45483</v>
      </c>
      <c r="G4005" s="26" t="s">
        <v>14253</v>
      </c>
      <c r="H4005" s="12">
        <v>19</v>
      </c>
      <c r="I4005" s="28">
        <f>VLOOKUP(B:B,DIM_PRODUCTS!A:F,5,FALSE)</f>
        <v>17</v>
      </c>
      <c r="J4005" s="28">
        <f>FACT_ORDERS[[#This Row],[ProductPrice]]*FACT_ORDERS[[#This Row],[Quantity]]</f>
        <v>323</v>
      </c>
      <c r="K4005" s="12" t="str">
        <f>VLOOKUP(C:C,DIM_CUSTOMERS!A:G,7,FALSE)</f>
        <v>France</v>
      </c>
      <c r="L4005" s="30" cm="1">
        <f t="array" ref="L4005">_xlfn.IFS(
    AND(FACT_ORDERS[[#This Row],[DeliveryMehtod]]="shippment",FACT_ORDERS[[#This Row],[TotalAmount]]&gt;=200), 0,
    AND(FACT_ORDERS[[#This Row],[DeliveryMehtod]]="pickup"), 15,
    AND(FACT_ORDERS[[#This Row],[DeliveryMehtod]]="shippment",FACT_ORDERS[[#This Row],[TotalAmount]]&lt;200), 35
)</f>
        <v>0</v>
      </c>
      <c r="M4005" s="12" t="str" cm="1">
        <f t="array" ref="M4005">_xlfn.IFS(
    SUMIFS(FACT_ORDERS[TotalAmount], FACT_ORDERS[WD_CUSTOMERS],FACT_ORDERS[[#This Row],[WD_CUSTOMERS]])&gt;=15000, "VIP",
    SUMIFS(FACT_ORDERS[TotalAmount], FACT_ORDERS[WD_CUSTOMERS],FACT_ORDERS[[#This Row],[WD_CUSTOMERS]])&gt;=8000, "Premium",
    TRUE, "Regular"
)</f>
        <v>Premium</v>
      </c>
      <c r="N4005" s="32" cm="1">
        <f t="array" ref="N4005">_xlfn.IFS(
   FACT_ORDERS[[#This Row],[TypeOfClient]]="VIP", 0.2,
   FACT_ORDERS[[#This Row],[TypeOfClient]]="Premium", 0.1,
   TRUE, 0
)</f>
        <v>0.1</v>
      </c>
      <c r="O4005" s="31" cm="1">
        <f t="array" ref="O4005">_xlfn.IFS(
   FACT_ORDERS[[#This Row],[TotalAmount]]&gt;1500, 0.15,
   FACT_ORDERS[[#This Row],[TotalAmount]]&gt;1000, 0.1,
   FACT_ORDERS[[#This Row],[TotalAmount]]&gt;500, 0.05,
   TRUE, 0
)</f>
        <v>0</v>
      </c>
      <c r="P4005" s="28">
        <f xml:space="preserve"> FACT_ORDERS[[#This Row],[TotalAmount]] * (1 - (FACT_ORDERS[[#This Row],[ClientDiscount]] + FACT_ORDERS[[#This Row],[OrderDiscount]]) )</f>
        <v>290.7</v>
      </c>
      <c r="Q4005" s="28">
        <f>FACT_ORDERS[[#This Row],[TotalAmountWithDiscount]]+FACT_ORDERS[[#This Row],[DeliveryCost]]</f>
        <v>290.7</v>
      </c>
      <c r="R4005" s="35">
        <v>45490</v>
      </c>
      <c r="S4005" s="35" t="str">
        <f>IF(NETWORKDAYS(FACT_ORDERS[[#This Row],[Order-Date]], FACT_ORDERS[[#This Row],[ArrivalDate ]]) &gt; 10, "Late", "On Time")</f>
        <v>On Time</v>
      </c>
    </row>
    <row r="4006" spans="1:19" x14ac:dyDescent="0.3">
      <c r="A4006" s="12">
        <v>9004</v>
      </c>
      <c r="B4006" s="12">
        <v>253</v>
      </c>
      <c r="C4006" s="12">
        <v>10665</v>
      </c>
      <c r="D4006" s="12">
        <v>4005</v>
      </c>
      <c r="E4006" s="12" t="s">
        <v>243</v>
      </c>
      <c r="F4006" s="13">
        <v>45476</v>
      </c>
      <c r="G4006" s="26" t="s">
        <v>14254</v>
      </c>
      <c r="H4006" s="12">
        <v>31</v>
      </c>
      <c r="I4006" s="28">
        <f>VLOOKUP(B:B,DIM_PRODUCTS!A:F,5,FALSE)</f>
        <v>11</v>
      </c>
      <c r="J4006" s="28">
        <f>FACT_ORDERS[[#This Row],[ProductPrice]]*FACT_ORDERS[[#This Row],[Quantity]]</f>
        <v>341</v>
      </c>
      <c r="K4006" s="12" t="str">
        <f>VLOOKUP(C:C,DIM_CUSTOMERS!A:G,7,FALSE)</f>
        <v>France</v>
      </c>
      <c r="L4006" s="30" cm="1">
        <f t="array" ref="L4006">_xlfn.IFS(
    AND(FACT_ORDERS[[#This Row],[DeliveryMehtod]]="shippment",FACT_ORDERS[[#This Row],[TotalAmount]]&gt;=200), 0,
    AND(FACT_ORDERS[[#This Row],[DeliveryMehtod]]="pickup"), 15,
    AND(FACT_ORDERS[[#This Row],[DeliveryMehtod]]="shippment",FACT_ORDERS[[#This Row],[TotalAmount]]&lt;200), 35
)</f>
        <v>15</v>
      </c>
      <c r="M4006" s="12" t="str" cm="1">
        <f t="array" ref="M4006">_xlfn.IFS(
    SUMIFS(FACT_ORDERS[TotalAmount], FACT_ORDERS[WD_CUSTOMERS],FACT_ORDERS[[#This Row],[WD_CUSTOMERS]])&gt;=15000, "VIP",
    SUMIFS(FACT_ORDERS[TotalAmount], FACT_ORDERS[WD_CUSTOMERS],FACT_ORDERS[[#This Row],[WD_CUSTOMERS]])&gt;=8000, "Premium",
    TRUE, "Regular"
)</f>
        <v>Premium</v>
      </c>
      <c r="N4006" s="32" cm="1">
        <f t="array" ref="N4006">_xlfn.IFS(
   FACT_ORDERS[[#This Row],[TypeOfClient]]="VIP", 0.2,
   FACT_ORDERS[[#This Row],[TypeOfClient]]="Premium", 0.1,
   TRUE, 0
)</f>
        <v>0.1</v>
      </c>
      <c r="O4006" s="31" cm="1">
        <f t="array" ref="O4006">_xlfn.IFS(
   FACT_ORDERS[[#This Row],[TotalAmount]]&gt;1500, 0.15,
   FACT_ORDERS[[#This Row],[TotalAmount]]&gt;1000, 0.1,
   FACT_ORDERS[[#This Row],[TotalAmount]]&gt;500, 0.05,
   TRUE, 0
)</f>
        <v>0</v>
      </c>
      <c r="P4006" s="28">
        <f xml:space="preserve"> FACT_ORDERS[[#This Row],[TotalAmount]] * (1 - (FACT_ORDERS[[#This Row],[ClientDiscount]] + FACT_ORDERS[[#This Row],[OrderDiscount]]) )</f>
        <v>306.90000000000003</v>
      </c>
      <c r="Q4006" s="28">
        <f>FACT_ORDERS[[#This Row],[TotalAmountWithDiscount]]+FACT_ORDERS[[#This Row],[DeliveryCost]]</f>
        <v>321.90000000000003</v>
      </c>
      <c r="R4006" s="35">
        <v>45485</v>
      </c>
      <c r="S4006" s="35" t="str">
        <f>IF(NETWORKDAYS(FACT_ORDERS[[#This Row],[Order-Date]], FACT_ORDERS[[#This Row],[ArrivalDate ]]) &gt; 10, "Late", "On Time")</f>
        <v>On Time</v>
      </c>
    </row>
    <row r="4007" spans="1:19" x14ac:dyDescent="0.3">
      <c r="A4007" s="12">
        <v>9005</v>
      </c>
      <c r="B4007" s="12">
        <v>237</v>
      </c>
      <c r="C4007" s="12">
        <v>10665</v>
      </c>
      <c r="D4007" s="12">
        <v>4006</v>
      </c>
      <c r="E4007" s="12" t="s">
        <v>243</v>
      </c>
      <c r="F4007" s="13">
        <v>45476</v>
      </c>
      <c r="G4007" s="26" t="s">
        <v>14255</v>
      </c>
      <c r="H4007" s="12">
        <v>18</v>
      </c>
      <c r="I4007" s="28">
        <f>VLOOKUP(B:B,DIM_PRODUCTS!A:F,5,FALSE)</f>
        <v>17</v>
      </c>
      <c r="J4007" s="28">
        <f>FACT_ORDERS[[#This Row],[ProductPrice]]*FACT_ORDERS[[#This Row],[Quantity]]</f>
        <v>306</v>
      </c>
      <c r="K4007" s="12" t="str">
        <f>VLOOKUP(C:C,DIM_CUSTOMERS!A:G,7,FALSE)</f>
        <v>France</v>
      </c>
      <c r="L4007" s="30" cm="1">
        <f t="array" ref="L4007">_xlfn.IFS(
    AND(FACT_ORDERS[[#This Row],[DeliveryMehtod]]="shippment",FACT_ORDERS[[#This Row],[TotalAmount]]&gt;=200), 0,
    AND(FACT_ORDERS[[#This Row],[DeliveryMehtod]]="pickup"), 15,
    AND(FACT_ORDERS[[#This Row],[DeliveryMehtod]]="shippment",FACT_ORDERS[[#This Row],[TotalAmount]]&lt;200), 35
)</f>
        <v>15</v>
      </c>
      <c r="M4007" s="12" t="str" cm="1">
        <f t="array" ref="M4007">_xlfn.IFS(
    SUMIFS(FACT_ORDERS[TotalAmount], FACT_ORDERS[WD_CUSTOMERS],FACT_ORDERS[[#This Row],[WD_CUSTOMERS]])&gt;=15000, "VIP",
    SUMIFS(FACT_ORDERS[TotalAmount], FACT_ORDERS[WD_CUSTOMERS],FACT_ORDERS[[#This Row],[WD_CUSTOMERS]])&gt;=8000, "Premium",
    TRUE, "Regular"
)</f>
        <v>Premium</v>
      </c>
      <c r="N4007" s="32" cm="1">
        <f t="array" ref="N4007">_xlfn.IFS(
   FACT_ORDERS[[#This Row],[TypeOfClient]]="VIP", 0.2,
   FACT_ORDERS[[#This Row],[TypeOfClient]]="Premium", 0.1,
   TRUE, 0
)</f>
        <v>0.1</v>
      </c>
      <c r="O4007" s="31" cm="1">
        <f t="array" ref="O4007">_xlfn.IFS(
   FACT_ORDERS[[#This Row],[TotalAmount]]&gt;1500, 0.15,
   FACT_ORDERS[[#This Row],[TotalAmount]]&gt;1000, 0.1,
   FACT_ORDERS[[#This Row],[TotalAmount]]&gt;500, 0.05,
   TRUE, 0
)</f>
        <v>0</v>
      </c>
      <c r="P4007" s="28">
        <f xml:space="preserve"> FACT_ORDERS[[#This Row],[TotalAmount]] * (1 - (FACT_ORDERS[[#This Row],[ClientDiscount]] + FACT_ORDERS[[#This Row],[OrderDiscount]]) )</f>
        <v>275.40000000000003</v>
      </c>
      <c r="Q4007" s="28">
        <f>FACT_ORDERS[[#This Row],[TotalAmountWithDiscount]]+FACT_ORDERS[[#This Row],[DeliveryCost]]</f>
        <v>290.40000000000003</v>
      </c>
      <c r="R4007" s="35">
        <v>45486</v>
      </c>
      <c r="S4007" s="35" t="str">
        <f>IF(NETWORKDAYS(FACT_ORDERS[[#This Row],[Order-Date]], FACT_ORDERS[[#This Row],[ArrivalDate ]]) &gt; 10, "Late", "On Time")</f>
        <v>On Time</v>
      </c>
    </row>
    <row r="4008" spans="1:19" x14ac:dyDescent="0.3">
      <c r="A4008" s="12">
        <v>9006</v>
      </c>
      <c r="B4008" s="12">
        <v>253</v>
      </c>
      <c r="C4008" s="12">
        <v>10665</v>
      </c>
      <c r="D4008" s="12">
        <v>4007</v>
      </c>
      <c r="E4008" s="12" t="s">
        <v>244</v>
      </c>
      <c r="F4008" s="13">
        <v>45193</v>
      </c>
      <c r="G4008" s="26" t="s">
        <v>14256</v>
      </c>
      <c r="H4008" s="12">
        <v>37</v>
      </c>
      <c r="I4008" s="28">
        <f>VLOOKUP(B:B,DIM_PRODUCTS!A:F,5,FALSE)</f>
        <v>11</v>
      </c>
      <c r="J4008" s="28">
        <f>FACT_ORDERS[[#This Row],[ProductPrice]]*FACT_ORDERS[[#This Row],[Quantity]]</f>
        <v>407</v>
      </c>
      <c r="K4008" s="12" t="str">
        <f>VLOOKUP(C:C,DIM_CUSTOMERS!A:G,7,FALSE)</f>
        <v>France</v>
      </c>
      <c r="L4008" s="30" cm="1">
        <f t="array" ref="L4008">_xlfn.IFS(
    AND(FACT_ORDERS[[#This Row],[DeliveryMehtod]]="shippment",FACT_ORDERS[[#This Row],[TotalAmount]]&gt;=200), 0,
    AND(FACT_ORDERS[[#This Row],[DeliveryMehtod]]="pickup"), 15,
    AND(FACT_ORDERS[[#This Row],[DeliveryMehtod]]="shippment",FACT_ORDERS[[#This Row],[TotalAmount]]&lt;200), 35
)</f>
        <v>0</v>
      </c>
      <c r="M4008" s="12" t="str" cm="1">
        <f t="array" ref="M4008">_xlfn.IFS(
    SUMIFS(FACT_ORDERS[TotalAmount], FACT_ORDERS[WD_CUSTOMERS],FACT_ORDERS[[#This Row],[WD_CUSTOMERS]])&gt;=15000, "VIP",
    SUMIFS(FACT_ORDERS[TotalAmount], FACT_ORDERS[WD_CUSTOMERS],FACT_ORDERS[[#This Row],[WD_CUSTOMERS]])&gt;=8000, "Premium",
    TRUE, "Regular"
)</f>
        <v>Premium</v>
      </c>
      <c r="N4008" s="32" cm="1">
        <f t="array" ref="N4008">_xlfn.IFS(
   FACT_ORDERS[[#This Row],[TypeOfClient]]="VIP", 0.2,
   FACT_ORDERS[[#This Row],[TypeOfClient]]="Premium", 0.1,
   TRUE, 0
)</f>
        <v>0.1</v>
      </c>
      <c r="O4008" s="31" cm="1">
        <f t="array" ref="O4008">_xlfn.IFS(
   FACT_ORDERS[[#This Row],[TotalAmount]]&gt;1500, 0.15,
   FACT_ORDERS[[#This Row],[TotalAmount]]&gt;1000, 0.1,
   FACT_ORDERS[[#This Row],[TotalAmount]]&gt;500, 0.05,
   TRUE, 0
)</f>
        <v>0</v>
      </c>
      <c r="P4008" s="28">
        <f xml:space="preserve"> FACT_ORDERS[[#This Row],[TotalAmount]] * (1 - (FACT_ORDERS[[#This Row],[ClientDiscount]] + FACT_ORDERS[[#This Row],[OrderDiscount]]) )</f>
        <v>366.3</v>
      </c>
      <c r="Q4008" s="28">
        <f>FACT_ORDERS[[#This Row],[TotalAmountWithDiscount]]+FACT_ORDERS[[#This Row],[DeliveryCost]]</f>
        <v>366.3</v>
      </c>
      <c r="R4008" s="35">
        <v>45200</v>
      </c>
      <c r="S4008" s="35" t="str">
        <f>IF(NETWORKDAYS(FACT_ORDERS[[#This Row],[Order-Date]], FACT_ORDERS[[#This Row],[ArrivalDate ]]) &gt; 10, "Late", "On Time")</f>
        <v>On Time</v>
      </c>
    </row>
    <row r="4009" spans="1:19" x14ac:dyDescent="0.3">
      <c r="A4009" s="12">
        <v>9007</v>
      </c>
      <c r="B4009" s="12">
        <v>237</v>
      </c>
      <c r="C4009" s="12">
        <v>10665</v>
      </c>
      <c r="D4009" s="12">
        <v>4008</v>
      </c>
      <c r="E4009" s="12" t="s">
        <v>243</v>
      </c>
      <c r="F4009" s="13">
        <v>45193</v>
      </c>
      <c r="G4009" s="26" t="s">
        <v>14257</v>
      </c>
      <c r="H4009" s="12">
        <v>31</v>
      </c>
      <c r="I4009" s="28">
        <f>VLOOKUP(B:B,DIM_PRODUCTS!A:F,5,FALSE)</f>
        <v>17</v>
      </c>
      <c r="J4009" s="28">
        <f>FACT_ORDERS[[#This Row],[ProductPrice]]*FACT_ORDERS[[#This Row],[Quantity]]</f>
        <v>527</v>
      </c>
      <c r="K4009" s="12" t="str">
        <f>VLOOKUP(C:C,DIM_CUSTOMERS!A:G,7,FALSE)</f>
        <v>France</v>
      </c>
      <c r="L4009" s="30" cm="1">
        <f t="array" ref="L4009">_xlfn.IFS(
    AND(FACT_ORDERS[[#This Row],[DeliveryMehtod]]="shippment",FACT_ORDERS[[#This Row],[TotalAmount]]&gt;=200), 0,
    AND(FACT_ORDERS[[#This Row],[DeliveryMehtod]]="pickup"), 15,
    AND(FACT_ORDERS[[#This Row],[DeliveryMehtod]]="shippment",FACT_ORDERS[[#This Row],[TotalAmount]]&lt;200), 35
)</f>
        <v>15</v>
      </c>
      <c r="M4009" s="12" t="str" cm="1">
        <f t="array" ref="M4009">_xlfn.IFS(
    SUMIFS(FACT_ORDERS[TotalAmount], FACT_ORDERS[WD_CUSTOMERS],FACT_ORDERS[[#This Row],[WD_CUSTOMERS]])&gt;=15000, "VIP",
    SUMIFS(FACT_ORDERS[TotalAmount], FACT_ORDERS[WD_CUSTOMERS],FACT_ORDERS[[#This Row],[WD_CUSTOMERS]])&gt;=8000, "Premium",
    TRUE, "Regular"
)</f>
        <v>Premium</v>
      </c>
      <c r="N4009" s="32" cm="1">
        <f t="array" ref="N4009">_xlfn.IFS(
   FACT_ORDERS[[#This Row],[TypeOfClient]]="VIP", 0.2,
   FACT_ORDERS[[#This Row],[TypeOfClient]]="Premium", 0.1,
   TRUE, 0
)</f>
        <v>0.1</v>
      </c>
      <c r="O4009" s="31" cm="1">
        <f t="array" ref="O4009">_xlfn.IFS(
   FACT_ORDERS[[#This Row],[TotalAmount]]&gt;1500, 0.15,
   FACT_ORDERS[[#This Row],[TotalAmount]]&gt;1000, 0.1,
   FACT_ORDERS[[#This Row],[TotalAmount]]&gt;500, 0.05,
   TRUE, 0
)</f>
        <v>0.05</v>
      </c>
      <c r="P4009" s="28">
        <f xml:space="preserve"> FACT_ORDERS[[#This Row],[TotalAmount]] * (1 - (FACT_ORDERS[[#This Row],[ClientDiscount]] + FACT_ORDERS[[#This Row],[OrderDiscount]]) )</f>
        <v>447.95</v>
      </c>
      <c r="Q4009" s="28">
        <f>FACT_ORDERS[[#This Row],[TotalAmountWithDiscount]]+FACT_ORDERS[[#This Row],[DeliveryCost]]</f>
        <v>462.95</v>
      </c>
      <c r="R4009" s="35">
        <v>45204</v>
      </c>
      <c r="S4009" s="35" t="str">
        <f>IF(NETWORKDAYS(FACT_ORDERS[[#This Row],[Order-Date]], FACT_ORDERS[[#This Row],[ArrivalDate ]]) &gt; 10, "Late", "On Time")</f>
        <v>On Time</v>
      </c>
    </row>
    <row r="4010" spans="1:19" x14ac:dyDescent="0.3">
      <c r="A4010" s="12">
        <v>9008</v>
      </c>
      <c r="B4010" s="12">
        <v>253</v>
      </c>
      <c r="C4010" s="12">
        <v>10665</v>
      </c>
      <c r="D4010" s="12">
        <v>4009</v>
      </c>
      <c r="E4010" s="12" t="s">
        <v>243</v>
      </c>
      <c r="F4010" s="13">
        <v>45014</v>
      </c>
      <c r="G4010" s="26" t="s">
        <v>14258</v>
      </c>
      <c r="H4010" s="12">
        <v>38</v>
      </c>
      <c r="I4010" s="28">
        <f>VLOOKUP(B:B,DIM_PRODUCTS!A:F,5,FALSE)</f>
        <v>11</v>
      </c>
      <c r="J4010" s="28">
        <f>FACT_ORDERS[[#This Row],[ProductPrice]]*FACT_ORDERS[[#This Row],[Quantity]]</f>
        <v>418</v>
      </c>
      <c r="K4010" s="12" t="str">
        <f>VLOOKUP(C:C,DIM_CUSTOMERS!A:G,7,FALSE)</f>
        <v>France</v>
      </c>
      <c r="L4010" s="30" cm="1">
        <f t="array" ref="L4010">_xlfn.IFS(
    AND(FACT_ORDERS[[#This Row],[DeliveryMehtod]]="shippment",FACT_ORDERS[[#This Row],[TotalAmount]]&gt;=200), 0,
    AND(FACT_ORDERS[[#This Row],[DeliveryMehtod]]="pickup"), 15,
    AND(FACT_ORDERS[[#This Row],[DeliveryMehtod]]="shippment",FACT_ORDERS[[#This Row],[TotalAmount]]&lt;200), 35
)</f>
        <v>15</v>
      </c>
      <c r="M4010" s="12" t="str" cm="1">
        <f t="array" ref="M4010">_xlfn.IFS(
    SUMIFS(FACT_ORDERS[TotalAmount], FACT_ORDERS[WD_CUSTOMERS],FACT_ORDERS[[#This Row],[WD_CUSTOMERS]])&gt;=15000, "VIP",
    SUMIFS(FACT_ORDERS[TotalAmount], FACT_ORDERS[WD_CUSTOMERS],FACT_ORDERS[[#This Row],[WD_CUSTOMERS]])&gt;=8000, "Premium",
    TRUE, "Regular"
)</f>
        <v>Premium</v>
      </c>
      <c r="N4010" s="32" cm="1">
        <f t="array" ref="N4010">_xlfn.IFS(
   FACT_ORDERS[[#This Row],[TypeOfClient]]="VIP", 0.2,
   FACT_ORDERS[[#This Row],[TypeOfClient]]="Premium", 0.1,
   TRUE, 0
)</f>
        <v>0.1</v>
      </c>
      <c r="O4010" s="31" cm="1">
        <f t="array" ref="O4010">_xlfn.IFS(
   FACT_ORDERS[[#This Row],[TotalAmount]]&gt;1500, 0.15,
   FACT_ORDERS[[#This Row],[TotalAmount]]&gt;1000, 0.1,
   FACT_ORDERS[[#This Row],[TotalAmount]]&gt;500, 0.05,
   TRUE, 0
)</f>
        <v>0</v>
      </c>
      <c r="P4010" s="28">
        <f xml:space="preserve"> FACT_ORDERS[[#This Row],[TotalAmount]] * (1 - (FACT_ORDERS[[#This Row],[ClientDiscount]] + FACT_ORDERS[[#This Row],[OrderDiscount]]) )</f>
        <v>376.2</v>
      </c>
      <c r="Q4010" s="28">
        <f>FACT_ORDERS[[#This Row],[TotalAmountWithDiscount]]+FACT_ORDERS[[#This Row],[DeliveryCost]]</f>
        <v>391.2</v>
      </c>
      <c r="R4010" s="35">
        <v>45021</v>
      </c>
      <c r="S4010" s="35" t="str">
        <f>IF(NETWORKDAYS(FACT_ORDERS[[#This Row],[Order-Date]], FACT_ORDERS[[#This Row],[ArrivalDate ]]) &gt; 10, "Late", "On Time")</f>
        <v>On Time</v>
      </c>
    </row>
    <row r="4011" spans="1:19" x14ac:dyDescent="0.3">
      <c r="A4011" s="12">
        <v>9009</v>
      </c>
      <c r="B4011" s="12">
        <v>237</v>
      </c>
      <c r="C4011" s="12">
        <v>10665</v>
      </c>
      <c r="D4011" s="12">
        <v>4010</v>
      </c>
      <c r="E4011" s="12" t="s">
        <v>243</v>
      </c>
      <c r="F4011" s="13">
        <v>45014</v>
      </c>
      <c r="G4011" s="26" t="s">
        <v>14259</v>
      </c>
      <c r="H4011" s="12">
        <v>31</v>
      </c>
      <c r="I4011" s="28">
        <f>VLOOKUP(B:B,DIM_PRODUCTS!A:F,5,FALSE)</f>
        <v>17</v>
      </c>
      <c r="J4011" s="28">
        <f>FACT_ORDERS[[#This Row],[ProductPrice]]*FACT_ORDERS[[#This Row],[Quantity]]</f>
        <v>527</v>
      </c>
      <c r="K4011" s="12" t="str">
        <f>VLOOKUP(C:C,DIM_CUSTOMERS!A:G,7,FALSE)</f>
        <v>France</v>
      </c>
      <c r="L4011" s="30" cm="1">
        <f t="array" ref="L4011">_xlfn.IFS(
    AND(FACT_ORDERS[[#This Row],[DeliveryMehtod]]="shippment",FACT_ORDERS[[#This Row],[TotalAmount]]&gt;=200), 0,
    AND(FACT_ORDERS[[#This Row],[DeliveryMehtod]]="pickup"), 15,
    AND(FACT_ORDERS[[#This Row],[DeliveryMehtod]]="shippment",FACT_ORDERS[[#This Row],[TotalAmount]]&lt;200), 35
)</f>
        <v>15</v>
      </c>
      <c r="M4011" s="12" t="str" cm="1">
        <f t="array" ref="M4011">_xlfn.IFS(
    SUMIFS(FACT_ORDERS[TotalAmount], FACT_ORDERS[WD_CUSTOMERS],FACT_ORDERS[[#This Row],[WD_CUSTOMERS]])&gt;=15000, "VIP",
    SUMIFS(FACT_ORDERS[TotalAmount], FACT_ORDERS[WD_CUSTOMERS],FACT_ORDERS[[#This Row],[WD_CUSTOMERS]])&gt;=8000, "Premium",
    TRUE, "Regular"
)</f>
        <v>Premium</v>
      </c>
      <c r="N4011" s="32" cm="1">
        <f t="array" ref="N4011">_xlfn.IFS(
   FACT_ORDERS[[#This Row],[TypeOfClient]]="VIP", 0.2,
   FACT_ORDERS[[#This Row],[TypeOfClient]]="Premium", 0.1,
   TRUE, 0
)</f>
        <v>0.1</v>
      </c>
      <c r="O4011" s="31" cm="1">
        <f t="array" ref="O4011">_xlfn.IFS(
   FACT_ORDERS[[#This Row],[TotalAmount]]&gt;1500, 0.15,
   FACT_ORDERS[[#This Row],[TotalAmount]]&gt;1000, 0.1,
   FACT_ORDERS[[#This Row],[TotalAmount]]&gt;500, 0.05,
   TRUE, 0
)</f>
        <v>0.05</v>
      </c>
      <c r="P4011" s="28">
        <f xml:space="preserve"> FACT_ORDERS[[#This Row],[TotalAmount]] * (1 - (FACT_ORDERS[[#This Row],[ClientDiscount]] + FACT_ORDERS[[#This Row],[OrderDiscount]]) )</f>
        <v>447.95</v>
      </c>
      <c r="Q4011" s="28">
        <f>FACT_ORDERS[[#This Row],[TotalAmountWithDiscount]]+FACT_ORDERS[[#This Row],[DeliveryCost]]</f>
        <v>462.95</v>
      </c>
      <c r="R4011" s="35">
        <v>45025</v>
      </c>
      <c r="S4011" s="35" t="str">
        <f>IF(NETWORKDAYS(FACT_ORDERS[[#This Row],[Order-Date]], FACT_ORDERS[[#This Row],[ArrivalDate ]]) &gt; 10, "Late", "On Time")</f>
        <v>On Time</v>
      </c>
    </row>
    <row r="4012" spans="1:19" x14ac:dyDescent="0.3">
      <c r="A4012" s="12">
        <v>9010</v>
      </c>
      <c r="B4012" s="12">
        <v>283</v>
      </c>
      <c r="C4012" s="12">
        <v>10665</v>
      </c>
      <c r="D4012" s="12">
        <v>4011</v>
      </c>
      <c r="E4012" s="12" t="s">
        <v>244</v>
      </c>
      <c r="F4012" s="13">
        <v>45014</v>
      </c>
      <c r="G4012" s="26" t="s">
        <v>13773</v>
      </c>
      <c r="H4012" s="12">
        <v>35</v>
      </c>
      <c r="I4012" s="28">
        <f>VLOOKUP(B:B,DIM_PRODUCTS!A:F,5,FALSE)</f>
        <v>11</v>
      </c>
      <c r="J4012" s="28">
        <f>FACT_ORDERS[[#This Row],[ProductPrice]]*FACT_ORDERS[[#This Row],[Quantity]]</f>
        <v>385</v>
      </c>
      <c r="K4012" s="12" t="str">
        <f>VLOOKUP(C:C,DIM_CUSTOMERS!A:G,7,FALSE)</f>
        <v>France</v>
      </c>
      <c r="L4012" s="30" cm="1">
        <f t="array" ref="L4012">_xlfn.IFS(
    AND(FACT_ORDERS[[#This Row],[DeliveryMehtod]]="shippment",FACT_ORDERS[[#This Row],[TotalAmount]]&gt;=200), 0,
    AND(FACT_ORDERS[[#This Row],[DeliveryMehtod]]="pickup"), 15,
    AND(FACT_ORDERS[[#This Row],[DeliveryMehtod]]="shippment",FACT_ORDERS[[#This Row],[TotalAmount]]&lt;200), 35
)</f>
        <v>0</v>
      </c>
      <c r="M4012" s="12" t="str" cm="1">
        <f t="array" ref="M4012">_xlfn.IFS(
    SUMIFS(FACT_ORDERS[TotalAmount], FACT_ORDERS[WD_CUSTOMERS],FACT_ORDERS[[#This Row],[WD_CUSTOMERS]])&gt;=15000, "VIP",
    SUMIFS(FACT_ORDERS[TotalAmount], FACT_ORDERS[WD_CUSTOMERS],FACT_ORDERS[[#This Row],[WD_CUSTOMERS]])&gt;=8000, "Premium",
    TRUE, "Regular"
)</f>
        <v>Premium</v>
      </c>
      <c r="N4012" s="32" cm="1">
        <f t="array" ref="N4012">_xlfn.IFS(
   FACT_ORDERS[[#This Row],[TypeOfClient]]="VIP", 0.2,
   FACT_ORDERS[[#This Row],[TypeOfClient]]="Premium", 0.1,
   TRUE, 0
)</f>
        <v>0.1</v>
      </c>
      <c r="O4012" s="31" cm="1">
        <f t="array" ref="O4012">_xlfn.IFS(
   FACT_ORDERS[[#This Row],[TotalAmount]]&gt;1500, 0.15,
   FACT_ORDERS[[#This Row],[TotalAmount]]&gt;1000, 0.1,
   FACT_ORDERS[[#This Row],[TotalAmount]]&gt;500, 0.05,
   TRUE, 0
)</f>
        <v>0</v>
      </c>
      <c r="P4012" s="28">
        <f xml:space="preserve"> FACT_ORDERS[[#This Row],[TotalAmount]] * (1 - (FACT_ORDERS[[#This Row],[ClientDiscount]] + FACT_ORDERS[[#This Row],[OrderDiscount]]) )</f>
        <v>346.5</v>
      </c>
      <c r="Q4012" s="28">
        <f>FACT_ORDERS[[#This Row],[TotalAmountWithDiscount]]+FACT_ORDERS[[#This Row],[DeliveryCost]]</f>
        <v>346.5</v>
      </c>
      <c r="R4012" s="35">
        <v>45024</v>
      </c>
      <c r="S4012" s="35" t="str">
        <f>IF(NETWORKDAYS(FACT_ORDERS[[#This Row],[Order-Date]], FACT_ORDERS[[#This Row],[ArrivalDate ]]) &gt; 10, "Late", "On Time")</f>
        <v>On Time</v>
      </c>
    </row>
    <row r="4013" spans="1:19" x14ac:dyDescent="0.3">
      <c r="A4013" s="12">
        <v>9011</v>
      </c>
      <c r="B4013" s="12">
        <v>253</v>
      </c>
      <c r="C4013" s="12">
        <v>10665</v>
      </c>
      <c r="D4013" s="12">
        <v>4012</v>
      </c>
      <c r="E4013" s="12" t="s">
        <v>244</v>
      </c>
      <c r="F4013" s="13">
        <v>45132</v>
      </c>
      <c r="G4013" s="26" t="s">
        <v>14260</v>
      </c>
      <c r="H4013" s="12">
        <v>52</v>
      </c>
      <c r="I4013" s="28">
        <f>VLOOKUP(B:B,DIM_PRODUCTS!A:F,5,FALSE)</f>
        <v>11</v>
      </c>
      <c r="J4013" s="28">
        <f>FACT_ORDERS[[#This Row],[ProductPrice]]*FACT_ORDERS[[#This Row],[Quantity]]</f>
        <v>572</v>
      </c>
      <c r="K4013" s="12" t="str">
        <f>VLOOKUP(C:C,DIM_CUSTOMERS!A:G,7,FALSE)</f>
        <v>France</v>
      </c>
      <c r="L4013" s="30" cm="1">
        <f t="array" ref="L4013">_xlfn.IFS(
    AND(FACT_ORDERS[[#This Row],[DeliveryMehtod]]="shippment",FACT_ORDERS[[#This Row],[TotalAmount]]&gt;=200), 0,
    AND(FACT_ORDERS[[#This Row],[DeliveryMehtod]]="pickup"), 15,
    AND(FACT_ORDERS[[#This Row],[DeliveryMehtod]]="shippment",FACT_ORDERS[[#This Row],[TotalAmount]]&lt;200), 35
)</f>
        <v>0</v>
      </c>
      <c r="M4013" s="12" t="str" cm="1">
        <f t="array" ref="M4013">_xlfn.IFS(
    SUMIFS(FACT_ORDERS[TotalAmount], FACT_ORDERS[WD_CUSTOMERS],FACT_ORDERS[[#This Row],[WD_CUSTOMERS]])&gt;=15000, "VIP",
    SUMIFS(FACT_ORDERS[TotalAmount], FACT_ORDERS[WD_CUSTOMERS],FACT_ORDERS[[#This Row],[WD_CUSTOMERS]])&gt;=8000, "Premium",
    TRUE, "Regular"
)</f>
        <v>Premium</v>
      </c>
      <c r="N4013" s="32" cm="1">
        <f t="array" ref="N4013">_xlfn.IFS(
   FACT_ORDERS[[#This Row],[TypeOfClient]]="VIP", 0.2,
   FACT_ORDERS[[#This Row],[TypeOfClient]]="Premium", 0.1,
   TRUE, 0
)</f>
        <v>0.1</v>
      </c>
      <c r="O4013" s="31" cm="1">
        <f t="array" ref="O4013">_xlfn.IFS(
   FACT_ORDERS[[#This Row],[TotalAmount]]&gt;1500, 0.15,
   FACT_ORDERS[[#This Row],[TotalAmount]]&gt;1000, 0.1,
   FACT_ORDERS[[#This Row],[TotalAmount]]&gt;500, 0.05,
   TRUE, 0
)</f>
        <v>0.05</v>
      </c>
      <c r="P4013" s="28">
        <f xml:space="preserve"> FACT_ORDERS[[#This Row],[TotalAmount]] * (1 - (FACT_ORDERS[[#This Row],[ClientDiscount]] + FACT_ORDERS[[#This Row],[OrderDiscount]]) )</f>
        <v>486.2</v>
      </c>
      <c r="Q4013" s="28">
        <f>FACT_ORDERS[[#This Row],[TotalAmountWithDiscount]]+FACT_ORDERS[[#This Row],[DeliveryCost]]</f>
        <v>486.2</v>
      </c>
      <c r="R4013" s="35">
        <v>45141</v>
      </c>
      <c r="S4013" s="35" t="str">
        <f>IF(NETWORKDAYS(FACT_ORDERS[[#This Row],[Order-Date]], FACT_ORDERS[[#This Row],[ArrivalDate ]]) &gt; 10, "Late", "On Time")</f>
        <v>On Time</v>
      </c>
    </row>
    <row r="4014" spans="1:19" x14ac:dyDescent="0.3">
      <c r="A4014" s="12">
        <v>9012</v>
      </c>
      <c r="B4014" s="12">
        <v>237</v>
      </c>
      <c r="C4014" s="12">
        <v>10665</v>
      </c>
      <c r="D4014" s="12">
        <v>4013</v>
      </c>
      <c r="E4014" s="12" t="s">
        <v>244</v>
      </c>
      <c r="F4014" s="13">
        <v>45132</v>
      </c>
      <c r="G4014" s="26" t="s">
        <v>3356</v>
      </c>
      <c r="H4014" s="12">
        <v>27</v>
      </c>
      <c r="I4014" s="28">
        <f>VLOOKUP(B:B,DIM_PRODUCTS!A:F,5,FALSE)</f>
        <v>17</v>
      </c>
      <c r="J4014" s="28">
        <f>FACT_ORDERS[[#This Row],[ProductPrice]]*FACT_ORDERS[[#This Row],[Quantity]]</f>
        <v>459</v>
      </c>
      <c r="K4014" s="12" t="str">
        <f>VLOOKUP(C:C,DIM_CUSTOMERS!A:G,7,FALSE)</f>
        <v>France</v>
      </c>
      <c r="L4014" s="30" cm="1">
        <f t="array" ref="L4014">_xlfn.IFS(
    AND(FACT_ORDERS[[#This Row],[DeliveryMehtod]]="shippment",FACT_ORDERS[[#This Row],[TotalAmount]]&gt;=200), 0,
    AND(FACT_ORDERS[[#This Row],[DeliveryMehtod]]="pickup"), 15,
    AND(FACT_ORDERS[[#This Row],[DeliveryMehtod]]="shippment",FACT_ORDERS[[#This Row],[TotalAmount]]&lt;200), 35
)</f>
        <v>0</v>
      </c>
      <c r="M4014" s="12" t="str" cm="1">
        <f t="array" ref="M4014">_xlfn.IFS(
    SUMIFS(FACT_ORDERS[TotalAmount], FACT_ORDERS[WD_CUSTOMERS],FACT_ORDERS[[#This Row],[WD_CUSTOMERS]])&gt;=15000, "VIP",
    SUMIFS(FACT_ORDERS[TotalAmount], FACT_ORDERS[WD_CUSTOMERS],FACT_ORDERS[[#This Row],[WD_CUSTOMERS]])&gt;=8000, "Premium",
    TRUE, "Regular"
)</f>
        <v>Premium</v>
      </c>
      <c r="N4014" s="32" cm="1">
        <f t="array" ref="N4014">_xlfn.IFS(
   FACT_ORDERS[[#This Row],[TypeOfClient]]="VIP", 0.2,
   FACT_ORDERS[[#This Row],[TypeOfClient]]="Premium", 0.1,
   TRUE, 0
)</f>
        <v>0.1</v>
      </c>
      <c r="O4014" s="31" cm="1">
        <f t="array" ref="O4014">_xlfn.IFS(
   FACT_ORDERS[[#This Row],[TotalAmount]]&gt;1500, 0.15,
   FACT_ORDERS[[#This Row],[TotalAmount]]&gt;1000, 0.1,
   FACT_ORDERS[[#This Row],[TotalAmount]]&gt;500, 0.05,
   TRUE, 0
)</f>
        <v>0</v>
      </c>
      <c r="P4014" s="28">
        <f xml:space="preserve"> FACT_ORDERS[[#This Row],[TotalAmount]] * (1 - (FACT_ORDERS[[#This Row],[ClientDiscount]] + FACT_ORDERS[[#This Row],[OrderDiscount]]) )</f>
        <v>413.1</v>
      </c>
      <c r="Q4014" s="28">
        <f>FACT_ORDERS[[#This Row],[TotalAmountWithDiscount]]+FACT_ORDERS[[#This Row],[DeliveryCost]]</f>
        <v>413.1</v>
      </c>
      <c r="R4014" s="35">
        <v>45143</v>
      </c>
      <c r="S4014" s="35" t="str">
        <f>IF(NETWORKDAYS(FACT_ORDERS[[#This Row],[Order-Date]], FACT_ORDERS[[#This Row],[ArrivalDate ]]) &gt; 10, "Late", "On Time")</f>
        <v>On Time</v>
      </c>
    </row>
    <row r="4015" spans="1:19" x14ac:dyDescent="0.3">
      <c r="A4015" s="12">
        <v>9013</v>
      </c>
      <c r="B4015" s="12">
        <v>283</v>
      </c>
      <c r="C4015" s="12">
        <v>10665</v>
      </c>
      <c r="D4015" s="12">
        <v>4014</v>
      </c>
      <c r="E4015" s="12" t="s">
        <v>243</v>
      </c>
      <c r="F4015" s="13">
        <v>45132</v>
      </c>
      <c r="G4015" s="26" t="s">
        <v>14261</v>
      </c>
      <c r="H4015" s="12">
        <v>36</v>
      </c>
      <c r="I4015" s="28">
        <f>VLOOKUP(B:B,DIM_PRODUCTS!A:F,5,FALSE)</f>
        <v>11</v>
      </c>
      <c r="J4015" s="28">
        <f>FACT_ORDERS[[#This Row],[ProductPrice]]*FACT_ORDERS[[#This Row],[Quantity]]</f>
        <v>396</v>
      </c>
      <c r="K4015" s="12" t="str">
        <f>VLOOKUP(C:C,DIM_CUSTOMERS!A:G,7,FALSE)</f>
        <v>France</v>
      </c>
      <c r="L4015" s="30" cm="1">
        <f t="array" ref="L4015">_xlfn.IFS(
    AND(FACT_ORDERS[[#This Row],[DeliveryMehtod]]="shippment",FACT_ORDERS[[#This Row],[TotalAmount]]&gt;=200), 0,
    AND(FACT_ORDERS[[#This Row],[DeliveryMehtod]]="pickup"), 15,
    AND(FACT_ORDERS[[#This Row],[DeliveryMehtod]]="shippment",FACT_ORDERS[[#This Row],[TotalAmount]]&lt;200), 35
)</f>
        <v>15</v>
      </c>
      <c r="M4015" s="12" t="str" cm="1">
        <f t="array" ref="M4015">_xlfn.IFS(
    SUMIFS(FACT_ORDERS[TotalAmount], FACT_ORDERS[WD_CUSTOMERS],FACT_ORDERS[[#This Row],[WD_CUSTOMERS]])&gt;=15000, "VIP",
    SUMIFS(FACT_ORDERS[TotalAmount], FACT_ORDERS[WD_CUSTOMERS],FACT_ORDERS[[#This Row],[WD_CUSTOMERS]])&gt;=8000, "Premium",
    TRUE, "Regular"
)</f>
        <v>Premium</v>
      </c>
      <c r="N4015" s="32" cm="1">
        <f t="array" ref="N4015">_xlfn.IFS(
   FACT_ORDERS[[#This Row],[TypeOfClient]]="VIP", 0.2,
   FACT_ORDERS[[#This Row],[TypeOfClient]]="Premium", 0.1,
   TRUE, 0
)</f>
        <v>0.1</v>
      </c>
      <c r="O4015" s="31" cm="1">
        <f t="array" ref="O4015">_xlfn.IFS(
   FACT_ORDERS[[#This Row],[TotalAmount]]&gt;1500, 0.15,
   FACT_ORDERS[[#This Row],[TotalAmount]]&gt;1000, 0.1,
   FACT_ORDERS[[#This Row],[TotalAmount]]&gt;500, 0.05,
   TRUE, 0
)</f>
        <v>0</v>
      </c>
      <c r="P4015" s="28">
        <f xml:space="preserve"> FACT_ORDERS[[#This Row],[TotalAmount]] * (1 - (FACT_ORDERS[[#This Row],[ClientDiscount]] + FACT_ORDERS[[#This Row],[OrderDiscount]]) )</f>
        <v>356.40000000000003</v>
      </c>
      <c r="Q4015" s="28">
        <f>FACT_ORDERS[[#This Row],[TotalAmountWithDiscount]]+FACT_ORDERS[[#This Row],[DeliveryCost]]</f>
        <v>371.40000000000003</v>
      </c>
      <c r="R4015" s="35">
        <v>45141</v>
      </c>
      <c r="S4015" s="35" t="str">
        <f>IF(NETWORKDAYS(FACT_ORDERS[[#This Row],[Order-Date]], FACT_ORDERS[[#This Row],[ArrivalDate ]]) &gt; 10, "Late", "On Time")</f>
        <v>On Time</v>
      </c>
    </row>
    <row r="4016" spans="1:19" x14ac:dyDescent="0.3">
      <c r="A4016" s="12">
        <v>9014</v>
      </c>
      <c r="B4016" s="12">
        <v>253</v>
      </c>
      <c r="C4016" s="12">
        <v>10665</v>
      </c>
      <c r="D4016" s="12">
        <v>4015</v>
      </c>
      <c r="E4016" s="12" t="s">
        <v>243</v>
      </c>
      <c r="F4016" s="13">
        <v>45311</v>
      </c>
      <c r="G4016" s="26" t="s">
        <v>14262</v>
      </c>
      <c r="H4016" s="12">
        <v>52</v>
      </c>
      <c r="I4016" s="28">
        <f>VLOOKUP(B:B,DIM_PRODUCTS!A:F,5,FALSE)</f>
        <v>11</v>
      </c>
      <c r="J4016" s="28">
        <f>FACT_ORDERS[[#This Row],[ProductPrice]]*FACT_ORDERS[[#This Row],[Quantity]]</f>
        <v>572</v>
      </c>
      <c r="K4016" s="12" t="str">
        <f>VLOOKUP(C:C,DIM_CUSTOMERS!A:G,7,FALSE)</f>
        <v>France</v>
      </c>
      <c r="L4016" s="30" cm="1">
        <f t="array" ref="L4016">_xlfn.IFS(
    AND(FACT_ORDERS[[#This Row],[DeliveryMehtod]]="shippment",FACT_ORDERS[[#This Row],[TotalAmount]]&gt;=200), 0,
    AND(FACT_ORDERS[[#This Row],[DeliveryMehtod]]="pickup"), 15,
    AND(FACT_ORDERS[[#This Row],[DeliveryMehtod]]="shippment",FACT_ORDERS[[#This Row],[TotalAmount]]&lt;200), 35
)</f>
        <v>15</v>
      </c>
      <c r="M4016" s="12" t="str" cm="1">
        <f t="array" ref="M4016">_xlfn.IFS(
    SUMIFS(FACT_ORDERS[TotalAmount], FACT_ORDERS[WD_CUSTOMERS],FACT_ORDERS[[#This Row],[WD_CUSTOMERS]])&gt;=15000, "VIP",
    SUMIFS(FACT_ORDERS[TotalAmount], FACT_ORDERS[WD_CUSTOMERS],FACT_ORDERS[[#This Row],[WD_CUSTOMERS]])&gt;=8000, "Premium",
    TRUE, "Regular"
)</f>
        <v>Premium</v>
      </c>
      <c r="N4016" s="32" cm="1">
        <f t="array" ref="N4016">_xlfn.IFS(
   FACT_ORDERS[[#This Row],[TypeOfClient]]="VIP", 0.2,
   FACT_ORDERS[[#This Row],[TypeOfClient]]="Premium", 0.1,
   TRUE, 0
)</f>
        <v>0.1</v>
      </c>
      <c r="O4016" s="31" cm="1">
        <f t="array" ref="O4016">_xlfn.IFS(
   FACT_ORDERS[[#This Row],[TotalAmount]]&gt;1500, 0.15,
   FACT_ORDERS[[#This Row],[TotalAmount]]&gt;1000, 0.1,
   FACT_ORDERS[[#This Row],[TotalAmount]]&gt;500, 0.05,
   TRUE, 0
)</f>
        <v>0.05</v>
      </c>
      <c r="P4016" s="28">
        <f xml:space="preserve"> FACT_ORDERS[[#This Row],[TotalAmount]] * (1 - (FACT_ORDERS[[#This Row],[ClientDiscount]] + FACT_ORDERS[[#This Row],[OrderDiscount]]) )</f>
        <v>486.2</v>
      </c>
      <c r="Q4016" s="28">
        <f>FACT_ORDERS[[#This Row],[TotalAmountWithDiscount]]+FACT_ORDERS[[#This Row],[DeliveryCost]]</f>
        <v>501.2</v>
      </c>
      <c r="R4016" s="35">
        <v>45322</v>
      </c>
      <c r="S4016" s="35" t="str">
        <f>IF(NETWORKDAYS(FACT_ORDERS[[#This Row],[Order-Date]], FACT_ORDERS[[#This Row],[ArrivalDate ]]) &gt; 10, "Late", "On Time")</f>
        <v>On Time</v>
      </c>
    </row>
    <row r="4017" spans="1:19" x14ac:dyDescent="0.3">
      <c r="A4017" s="12">
        <v>9015</v>
      </c>
      <c r="B4017" s="12">
        <v>237</v>
      </c>
      <c r="C4017" s="12">
        <v>10665</v>
      </c>
      <c r="D4017" s="12">
        <v>4016</v>
      </c>
      <c r="E4017" s="12" t="s">
        <v>243</v>
      </c>
      <c r="F4017" s="13">
        <v>45311</v>
      </c>
      <c r="G4017" s="26" t="s">
        <v>14263</v>
      </c>
      <c r="H4017" s="12">
        <v>23</v>
      </c>
      <c r="I4017" s="28">
        <f>VLOOKUP(B:B,DIM_PRODUCTS!A:F,5,FALSE)</f>
        <v>17</v>
      </c>
      <c r="J4017" s="28">
        <f>FACT_ORDERS[[#This Row],[ProductPrice]]*FACT_ORDERS[[#This Row],[Quantity]]</f>
        <v>391</v>
      </c>
      <c r="K4017" s="12" t="str">
        <f>VLOOKUP(C:C,DIM_CUSTOMERS!A:G,7,FALSE)</f>
        <v>France</v>
      </c>
      <c r="L4017" s="30" cm="1">
        <f t="array" ref="L4017">_xlfn.IFS(
    AND(FACT_ORDERS[[#This Row],[DeliveryMehtod]]="shippment",FACT_ORDERS[[#This Row],[TotalAmount]]&gt;=200), 0,
    AND(FACT_ORDERS[[#This Row],[DeliveryMehtod]]="pickup"), 15,
    AND(FACT_ORDERS[[#This Row],[DeliveryMehtod]]="shippment",FACT_ORDERS[[#This Row],[TotalAmount]]&lt;200), 35
)</f>
        <v>15</v>
      </c>
      <c r="M4017" s="12" t="str" cm="1">
        <f t="array" ref="M4017">_xlfn.IFS(
    SUMIFS(FACT_ORDERS[TotalAmount], FACT_ORDERS[WD_CUSTOMERS],FACT_ORDERS[[#This Row],[WD_CUSTOMERS]])&gt;=15000, "VIP",
    SUMIFS(FACT_ORDERS[TotalAmount], FACT_ORDERS[WD_CUSTOMERS],FACT_ORDERS[[#This Row],[WD_CUSTOMERS]])&gt;=8000, "Premium",
    TRUE, "Regular"
)</f>
        <v>Premium</v>
      </c>
      <c r="N4017" s="32" cm="1">
        <f t="array" ref="N4017">_xlfn.IFS(
   FACT_ORDERS[[#This Row],[TypeOfClient]]="VIP", 0.2,
   FACT_ORDERS[[#This Row],[TypeOfClient]]="Premium", 0.1,
   TRUE, 0
)</f>
        <v>0.1</v>
      </c>
      <c r="O4017" s="31" cm="1">
        <f t="array" ref="O4017">_xlfn.IFS(
   FACT_ORDERS[[#This Row],[TotalAmount]]&gt;1500, 0.15,
   FACT_ORDERS[[#This Row],[TotalAmount]]&gt;1000, 0.1,
   FACT_ORDERS[[#This Row],[TotalAmount]]&gt;500, 0.05,
   TRUE, 0
)</f>
        <v>0</v>
      </c>
      <c r="P4017" s="28">
        <f xml:space="preserve"> FACT_ORDERS[[#This Row],[TotalAmount]] * (1 - (FACT_ORDERS[[#This Row],[ClientDiscount]] + FACT_ORDERS[[#This Row],[OrderDiscount]]) )</f>
        <v>351.90000000000003</v>
      </c>
      <c r="Q4017" s="28">
        <f>FACT_ORDERS[[#This Row],[TotalAmountWithDiscount]]+FACT_ORDERS[[#This Row],[DeliveryCost]]</f>
        <v>366.90000000000003</v>
      </c>
      <c r="R4017" s="35">
        <v>45318</v>
      </c>
      <c r="S4017" s="35" t="str">
        <f>IF(NETWORKDAYS(FACT_ORDERS[[#This Row],[Order-Date]], FACT_ORDERS[[#This Row],[ArrivalDate ]]) &gt; 10, "Late", "On Time")</f>
        <v>On Time</v>
      </c>
    </row>
    <row r="4018" spans="1:19" x14ac:dyDescent="0.3">
      <c r="A4018" s="12">
        <v>9016</v>
      </c>
      <c r="B4018" s="12">
        <v>283</v>
      </c>
      <c r="C4018" s="12">
        <v>10665</v>
      </c>
      <c r="D4018" s="12">
        <v>4017</v>
      </c>
      <c r="E4018" s="12" t="s">
        <v>244</v>
      </c>
      <c r="F4018" s="13">
        <v>45311</v>
      </c>
      <c r="G4018" s="26" t="s">
        <v>14264</v>
      </c>
      <c r="H4018" s="12">
        <v>39</v>
      </c>
      <c r="I4018" s="28">
        <f>VLOOKUP(B:B,DIM_PRODUCTS!A:F,5,FALSE)</f>
        <v>11</v>
      </c>
      <c r="J4018" s="28">
        <f>FACT_ORDERS[[#This Row],[ProductPrice]]*FACT_ORDERS[[#This Row],[Quantity]]</f>
        <v>429</v>
      </c>
      <c r="K4018" s="12" t="str">
        <f>VLOOKUP(C:C,DIM_CUSTOMERS!A:G,7,FALSE)</f>
        <v>France</v>
      </c>
      <c r="L4018" s="30" cm="1">
        <f t="array" ref="L4018">_xlfn.IFS(
    AND(FACT_ORDERS[[#This Row],[DeliveryMehtod]]="shippment",FACT_ORDERS[[#This Row],[TotalAmount]]&gt;=200), 0,
    AND(FACT_ORDERS[[#This Row],[DeliveryMehtod]]="pickup"), 15,
    AND(FACT_ORDERS[[#This Row],[DeliveryMehtod]]="shippment",FACT_ORDERS[[#This Row],[TotalAmount]]&lt;200), 35
)</f>
        <v>0</v>
      </c>
      <c r="M4018" s="12" t="str" cm="1">
        <f t="array" ref="M4018">_xlfn.IFS(
    SUMIFS(FACT_ORDERS[TotalAmount], FACT_ORDERS[WD_CUSTOMERS],FACT_ORDERS[[#This Row],[WD_CUSTOMERS]])&gt;=15000, "VIP",
    SUMIFS(FACT_ORDERS[TotalAmount], FACT_ORDERS[WD_CUSTOMERS],FACT_ORDERS[[#This Row],[WD_CUSTOMERS]])&gt;=8000, "Premium",
    TRUE, "Regular"
)</f>
        <v>Premium</v>
      </c>
      <c r="N4018" s="32" cm="1">
        <f t="array" ref="N4018">_xlfn.IFS(
   FACT_ORDERS[[#This Row],[TypeOfClient]]="VIP", 0.2,
   FACT_ORDERS[[#This Row],[TypeOfClient]]="Premium", 0.1,
   TRUE, 0
)</f>
        <v>0.1</v>
      </c>
      <c r="O4018" s="31" cm="1">
        <f t="array" ref="O4018">_xlfn.IFS(
   FACT_ORDERS[[#This Row],[TotalAmount]]&gt;1500, 0.15,
   FACT_ORDERS[[#This Row],[TotalAmount]]&gt;1000, 0.1,
   FACT_ORDERS[[#This Row],[TotalAmount]]&gt;500, 0.05,
   TRUE, 0
)</f>
        <v>0</v>
      </c>
      <c r="P4018" s="28">
        <f xml:space="preserve"> FACT_ORDERS[[#This Row],[TotalAmount]] * (1 - (FACT_ORDERS[[#This Row],[ClientDiscount]] + FACT_ORDERS[[#This Row],[OrderDiscount]]) )</f>
        <v>386.1</v>
      </c>
      <c r="Q4018" s="28">
        <f>FACT_ORDERS[[#This Row],[TotalAmountWithDiscount]]+FACT_ORDERS[[#This Row],[DeliveryCost]]</f>
        <v>386.1</v>
      </c>
      <c r="R4018" s="35">
        <v>45319</v>
      </c>
      <c r="S4018" s="35" t="str">
        <f>IF(NETWORKDAYS(FACT_ORDERS[[#This Row],[Order-Date]], FACT_ORDERS[[#This Row],[ArrivalDate ]]) &gt; 10, "Late", "On Time")</f>
        <v>On Time</v>
      </c>
    </row>
    <row r="4019" spans="1:19" x14ac:dyDescent="0.3">
      <c r="A4019" s="12">
        <v>9017</v>
      </c>
      <c r="B4019" s="12">
        <v>253</v>
      </c>
      <c r="C4019" s="12">
        <v>10665</v>
      </c>
      <c r="D4019" s="12">
        <v>4018</v>
      </c>
      <c r="E4019" s="12" t="s">
        <v>244</v>
      </c>
      <c r="F4019" s="13">
        <v>44714</v>
      </c>
      <c r="G4019" s="26" t="s">
        <v>14265</v>
      </c>
      <c r="H4019" s="12">
        <v>47</v>
      </c>
      <c r="I4019" s="28">
        <f>VLOOKUP(B:B,DIM_PRODUCTS!A:F,5,FALSE)</f>
        <v>11</v>
      </c>
      <c r="J4019" s="28">
        <f>FACT_ORDERS[[#This Row],[ProductPrice]]*FACT_ORDERS[[#This Row],[Quantity]]</f>
        <v>517</v>
      </c>
      <c r="K4019" s="12" t="str">
        <f>VLOOKUP(C:C,DIM_CUSTOMERS!A:G,7,FALSE)</f>
        <v>France</v>
      </c>
      <c r="L4019" s="30" cm="1">
        <f t="array" ref="L4019">_xlfn.IFS(
    AND(FACT_ORDERS[[#This Row],[DeliveryMehtod]]="shippment",FACT_ORDERS[[#This Row],[TotalAmount]]&gt;=200), 0,
    AND(FACT_ORDERS[[#This Row],[DeliveryMehtod]]="pickup"), 15,
    AND(FACT_ORDERS[[#This Row],[DeliveryMehtod]]="shippment",FACT_ORDERS[[#This Row],[TotalAmount]]&lt;200), 35
)</f>
        <v>0</v>
      </c>
      <c r="M4019" s="12" t="str" cm="1">
        <f t="array" ref="M4019">_xlfn.IFS(
    SUMIFS(FACT_ORDERS[TotalAmount], FACT_ORDERS[WD_CUSTOMERS],FACT_ORDERS[[#This Row],[WD_CUSTOMERS]])&gt;=15000, "VIP",
    SUMIFS(FACT_ORDERS[TotalAmount], FACT_ORDERS[WD_CUSTOMERS],FACT_ORDERS[[#This Row],[WD_CUSTOMERS]])&gt;=8000, "Premium",
    TRUE, "Regular"
)</f>
        <v>Premium</v>
      </c>
      <c r="N4019" s="32" cm="1">
        <f t="array" ref="N4019">_xlfn.IFS(
   FACT_ORDERS[[#This Row],[TypeOfClient]]="VIP", 0.2,
   FACT_ORDERS[[#This Row],[TypeOfClient]]="Premium", 0.1,
   TRUE, 0
)</f>
        <v>0.1</v>
      </c>
      <c r="O4019" s="31" cm="1">
        <f t="array" ref="O4019">_xlfn.IFS(
   FACT_ORDERS[[#This Row],[TotalAmount]]&gt;1500, 0.15,
   FACT_ORDERS[[#This Row],[TotalAmount]]&gt;1000, 0.1,
   FACT_ORDERS[[#This Row],[TotalAmount]]&gt;500, 0.05,
   TRUE, 0
)</f>
        <v>0.05</v>
      </c>
      <c r="P4019" s="28">
        <f xml:space="preserve"> FACT_ORDERS[[#This Row],[TotalAmount]] * (1 - (FACT_ORDERS[[#This Row],[ClientDiscount]] + FACT_ORDERS[[#This Row],[OrderDiscount]]) )</f>
        <v>439.45</v>
      </c>
      <c r="Q4019" s="28">
        <f>FACT_ORDERS[[#This Row],[TotalAmountWithDiscount]]+FACT_ORDERS[[#This Row],[DeliveryCost]]</f>
        <v>439.45</v>
      </c>
      <c r="R4019" s="35">
        <v>44721</v>
      </c>
      <c r="S4019" s="35" t="str">
        <f>IF(NETWORKDAYS(FACT_ORDERS[[#This Row],[Order-Date]], FACT_ORDERS[[#This Row],[ArrivalDate ]]) &gt; 10, "Late", "On Time")</f>
        <v>On Time</v>
      </c>
    </row>
    <row r="4020" spans="1:19" x14ac:dyDescent="0.3">
      <c r="A4020" s="12">
        <v>9018</v>
      </c>
      <c r="B4020" s="12">
        <v>237</v>
      </c>
      <c r="C4020" s="12">
        <v>10665</v>
      </c>
      <c r="D4020" s="12">
        <v>4019</v>
      </c>
      <c r="E4020" s="12" t="s">
        <v>243</v>
      </c>
      <c r="F4020" s="13">
        <v>44714</v>
      </c>
      <c r="G4020" s="26" t="s">
        <v>14266</v>
      </c>
      <c r="H4020" s="12">
        <v>22</v>
      </c>
      <c r="I4020" s="28">
        <f>VLOOKUP(B:B,DIM_PRODUCTS!A:F,5,FALSE)</f>
        <v>17</v>
      </c>
      <c r="J4020" s="28">
        <f>FACT_ORDERS[[#This Row],[ProductPrice]]*FACT_ORDERS[[#This Row],[Quantity]]</f>
        <v>374</v>
      </c>
      <c r="K4020" s="12" t="str">
        <f>VLOOKUP(C:C,DIM_CUSTOMERS!A:G,7,FALSE)</f>
        <v>France</v>
      </c>
      <c r="L4020" s="30" cm="1">
        <f t="array" ref="L4020">_xlfn.IFS(
    AND(FACT_ORDERS[[#This Row],[DeliveryMehtod]]="shippment",FACT_ORDERS[[#This Row],[TotalAmount]]&gt;=200), 0,
    AND(FACT_ORDERS[[#This Row],[DeliveryMehtod]]="pickup"), 15,
    AND(FACT_ORDERS[[#This Row],[DeliveryMehtod]]="shippment",FACT_ORDERS[[#This Row],[TotalAmount]]&lt;200), 35
)</f>
        <v>15</v>
      </c>
      <c r="M4020" s="12" t="str" cm="1">
        <f t="array" ref="M4020">_xlfn.IFS(
    SUMIFS(FACT_ORDERS[TotalAmount], FACT_ORDERS[WD_CUSTOMERS],FACT_ORDERS[[#This Row],[WD_CUSTOMERS]])&gt;=15000, "VIP",
    SUMIFS(FACT_ORDERS[TotalAmount], FACT_ORDERS[WD_CUSTOMERS],FACT_ORDERS[[#This Row],[WD_CUSTOMERS]])&gt;=8000, "Premium",
    TRUE, "Regular"
)</f>
        <v>Premium</v>
      </c>
      <c r="N4020" s="32" cm="1">
        <f t="array" ref="N4020">_xlfn.IFS(
   FACT_ORDERS[[#This Row],[TypeOfClient]]="VIP", 0.2,
   FACT_ORDERS[[#This Row],[TypeOfClient]]="Premium", 0.1,
   TRUE, 0
)</f>
        <v>0.1</v>
      </c>
      <c r="O4020" s="31" cm="1">
        <f t="array" ref="O4020">_xlfn.IFS(
   FACT_ORDERS[[#This Row],[TotalAmount]]&gt;1500, 0.15,
   FACT_ORDERS[[#This Row],[TotalAmount]]&gt;1000, 0.1,
   FACT_ORDERS[[#This Row],[TotalAmount]]&gt;500, 0.05,
   TRUE, 0
)</f>
        <v>0</v>
      </c>
      <c r="P4020" s="28">
        <f xml:space="preserve"> FACT_ORDERS[[#This Row],[TotalAmount]] * (1 - (FACT_ORDERS[[#This Row],[ClientDiscount]] + FACT_ORDERS[[#This Row],[OrderDiscount]]) )</f>
        <v>336.6</v>
      </c>
      <c r="Q4020" s="28">
        <f>FACT_ORDERS[[#This Row],[TotalAmountWithDiscount]]+FACT_ORDERS[[#This Row],[DeliveryCost]]</f>
        <v>351.6</v>
      </c>
      <c r="R4020" s="35">
        <v>44722</v>
      </c>
      <c r="S4020" s="35" t="str">
        <f>IF(NETWORKDAYS(FACT_ORDERS[[#This Row],[Order-Date]], FACT_ORDERS[[#This Row],[ArrivalDate ]]) &gt; 10, "Late", "On Time")</f>
        <v>On Time</v>
      </c>
    </row>
    <row r="4021" spans="1:19" x14ac:dyDescent="0.3">
      <c r="A4021" s="12">
        <v>9019</v>
      </c>
      <c r="B4021" s="12">
        <v>283</v>
      </c>
      <c r="C4021" s="12">
        <v>10665</v>
      </c>
      <c r="D4021" s="12">
        <v>4020</v>
      </c>
      <c r="E4021" s="12" t="s">
        <v>244</v>
      </c>
      <c r="F4021" s="13">
        <v>44714</v>
      </c>
      <c r="G4021" s="26" t="s">
        <v>3806</v>
      </c>
      <c r="H4021" s="12">
        <v>51</v>
      </c>
      <c r="I4021" s="28">
        <f>VLOOKUP(B:B,DIM_PRODUCTS!A:F,5,FALSE)</f>
        <v>11</v>
      </c>
      <c r="J4021" s="28">
        <f>FACT_ORDERS[[#This Row],[ProductPrice]]*FACT_ORDERS[[#This Row],[Quantity]]</f>
        <v>561</v>
      </c>
      <c r="K4021" s="12" t="str">
        <f>VLOOKUP(C:C,DIM_CUSTOMERS!A:G,7,FALSE)</f>
        <v>France</v>
      </c>
      <c r="L4021" s="30" cm="1">
        <f t="array" ref="L4021">_xlfn.IFS(
    AND(FACT_ORDERS[[#This Row],[DeliveryMehtod]]="shippment",FACT_ORDERS[[#This Row],[TotalAmount]]&gt;=200), 0,
    AND(FACT_ORDERS[[#This Row],[DeliveryMehtod]]="pickup"), 15,
    AND(FACT_ORDERS[[#This Row],[DeliveryMehtod]]="shippment",FACT_ORDERS[[#This Row],[TotalAmount]]&lt;200), 35
)</f>
        <v>0</v>
      </c>
      <c r="M4021" s="12" t="str" cm="1">
        <f t="array" ref="M4021">_xlfn.IFS(
    SUMIFS(FACT_ORDERS[TotalAmount], FACT_ORDERS[WD_CUSTOMERS],FACT_ORDERS[[#This Row],[WD_CUSTOMERS]])&gt;=15000, "VIP",
    SUMIFS(FACT_ORDERS[TotalAmount], FACT_ORDERS[WD_CUSTOMERS],FACT_ORDERS[[#This Row],[WD_CUSTOMERS]])&gt;=8000, "Premium",
    TRUE, "Regular"
)</f>
        <v>Premium</v>
      </c>
      <c r="N4021" s="32" cm="1">
        <f t="array" ref="N4021">_xlfn.IFS(
   FACT_ORDERS[[#This Row],[TypeOfClient]]="VIP", 0.2,
   FACT_ORDERS[[#This Row],[TypeOfClient]]="Premium", 0.1,
   TRUE, 0
)</f>
        <v>0.1</v>
      </c>
      <c r="O4021" s="31" cm="1">
        <f t="array" ref="O4021">_xlfn.IFS(
   FACT_ORDERS[[#This Row],[TotalAmount]]&gt;1500, 0.15,
   FACT_ORDERS[[#This Row],[TotalAmount]]&gt;1000, 0.1,
   FACT_ORDERS[[#This Row],[TotalAmount]]&gt;500, 0.05,
   TRUE, 0
)</f>
        <v>0.05</v>
      </c>
      <c r="P4021" s="28">
        <f xml:space="preserve"> FACT_ORDERS[[#This Row],[TotalAmount]] * (1 - (FACT_ORDERS[[#This Row],[ClientDiscount]] + FACT_ORDERS[[#This Row],[OrderDiscount]]) )</f>
        <v>476.84999999999997</v>
      </c>
      <c r="Q4021" s="28">
        <f>FACT_ORDERS[[#This Row],[TotalAmountWithDiscount]]+FACT_ORDERS[[#This Row],[DeliveryCost]]</f>
        <v>476.84999999999997</v>
      </c>
      <c r="R4021" s="35">
        <v>44728</v>
      </c>
      <c r="S4021" s="35" t="str">
        <f>IF(NETWORKDAYS(FACT_ORDERS[[#This Row],[Order-Date]], FACT_ORDERS[[#This Row],[ArrivalDate ]]) &gt; 10, "Late", "On Time")</f>
        <v>Late</v>
      </c>
    </row>
    <row r="4022" spans="1:19" x14ac:dyDescent="0.3">
      <c r="A4022" s="12">
        <v>9020</v>
      </c>
      <c r="B4022" s="12">
        <v>210</v>
      </c>
      <c r="C4022" s="12">
        <v>10928</v>
      </c>
      <c r="D4022" s="12">
        <v>4021</v>
      </c>
      <c r="E4022" s="12" t="s">
        <v>243</v>
      </c>
      <c r="F4022" s="13">
        <v>45401</v>
      </c>
      <c r="G4022" s="26" t="s">
        <v>12883</v>
      </c>
      <c r="H4022" s="12">
        <v>18</v>
      </c>
      <c r="I4022" s="28">
        <f>VLOOKUP(B:B,DIM_PRODUCTS!A:F,5,FALSE)</f>
        <v>14</v>
      </c>
      <c r="J4022" s="28">
        <f>FACT_ORDERS[[#This Row],[ProductPrice]]*FACT_ORDERS[[#This Row],[Quantity]]</f>
        <v>252</v>
      </c>
      <c r="K4022" s="12" t="str">
        <f>VLOOKUP(C:C,DIM_CUSTOMERS!A:G,7,FALSE)</f>
        <v>New Zealand</v>
      </c>
      <c r="L4022" s="30" cm="1">
        <f t="array" ref="L4022">_xlfn.IFS(
    AND(FACT_ORDERS[[#This Row],[DeliveryMehtod]]="shippment",FACT_ORDERS[[#This Row],[TotalAmount]]&gt;=200), 0,
    AND(FACT_ORDERS[[#This Row],[DeliveryMehtod]]="pickup"), 15,
    AND(FACT_ORDERS[[#This Row],[DeliveryMehtod]]="shippment",FACT_ORDERS[[#This Row],[TotalAmount]]&lt;200), 35
)</f>
        <v>15</v>
      </c>
      <c r="M4022" s="12" t="str" cm="1">
        <f t="array" ref="M4022">_xlfn.IFS(
    SUMIFS(FACT_ORDERS[TotalAmount], FACT_ORDERS[WD_CUSTOMERS],FACT_ORDERS[[#This Row],[WD_CUSTOMERS]])&gt;=15000, "VIP",
    SUMIFS(FACT_ORDERS[TotalAmount], FACT_ORDERS[WD_CUSTOMERS],FACT_ORDERS[[#This Row],[WD_CUSTOMERS]])&gt;=8000, "Premium",
    TRUE, "Regular"
)</f>
        <v>Regular</v>
      </c>
      <c r="N4022" s="32" cm="1">
        <f t="array" ref="N4022">_xlfn.IFS(
   FACT_ORDERS[[#This Row],[TypeOfClient]]="VIP", 0.2,
   FACT_ORDERS[[#This Row],[TypeOfClient]]="Premium", 0.1,
   TRUE, 0
)</f>
        <v>0</v>
      </c>
      <c r="O4022" s="31" cm="1">
        <f t="array" ref="O4022">_xlfn.IFS(
   FACT_ORDERS[[#This Row],[TotalAmount]]&gt;1500, 0.15,
   FACT_ORDERS[[#This Row],[TotalAmount]]&gt;1000, 0.1,
   FACT_ORDERS[[#This Row],[TotalAmount]]&gt;500, 0.05,
   TRUE, 0
)</f>
        <v>0</v>
      </c>
      <c r="P4022" s="28">
        <f xml:space="preserve"> FACT_ORDERS[[#This Row],[TotalAmount]] * (1 - (FACT_ORDERS[[#This Row],[ClientDiscount]] + FACT_ORDERS[[#This Row],[OrderDiscount]]) )</f>
        <v>252</v>
      </c>
      <c r="Q4022" s="28">
        <f>FACT_ORDERS[[#This Row],[TotalAmountWithDiscount]]+FACT_ORDERS[[#This Row],[DeliveryCost]]</f>
        <v>267</v>
      </c>
      <c r="R4022" s="35">
        <v>45412</v>
      </c>
      <c r="S4022" s="35" t="str">
        <f>IF(NETWORKDAYS(FACT_ORDERS[[#This Row],[Order-Date]], FACT_ORDERS[[#This Row],[ArrivalDate ]]) &gt; 10, "Late", "On Time")</f>
        <v>On Time</v>
      </c>
    </row>
    <row r="4023" spans="1:19" x14ac:dyDescent="0.3">
      <c r="A4023" s="12">
        <v>9021</v>
      </c>
      <c r="B4023" s="12">
        <v>210</v>
      </c>
      <c r="C4023" s="12">
        <v>10928</v>
      </c>
      <c r="D4023" s="12">
        <v>4022</v>
      </c>
      <c r="E4023" s="12" t="s">
        <v>243</v>
      </c>
      <c r="F4023" s="13">
        <v>45390</v>
      </c>
      <c r="G4023" s="26" t="s">
        <v>14267</v>
      </c>
      <c r="H4023" s="12">
        <v>20</v>
      </c>
      <c r="I4023" s="28">
        <f>VLOOKUP(B:B,DIM_PRODUCTS!A:F,5,FALSE)</f>
        <v>14</v>
      </c>
      <c r="J4023" s="28">
        <f>FACT_ORDERS[[#This Row],[ProductPrice]]*FACT_ORDERS[[#This Row],[Quantity]]</f>
        <v>280</v>
      </c>
      <c r="K4023" s="12" t="str">
        <f>VLOOKUP(C:C,DIM_CUSTOMERS!A:G,7,FALSE)</f>
        <v>New Zealand</v>
      </c>
      <c r="L4023" s="30" cm="1">
        <f t="array" ref="L4023">_xlfn.IFS(
    AND(FACT_ORDERS[[#This Row],[DeliveryMehtod]]="shippment",FACT_ORDERS[[#This Row],[TotalAmount]]&gt;=200), 0,
    AND(FACT_ORDERS[[#This Row],[DeliveryMehtod]]="pickup"), 15,
    AND(FACT_ORDERS[[#This Row],[DeliveryMehtod]]="shippment",FACT_ORDERS[[#This Row],[TotalAmount]]&lt;200), 35
)</f>
        <v>15</v>
      </c>
      <c r="M4023" s="12" t="str" cm="1">
        <f t="array" ref="M4023">_xlfn.IFS(
    SUMIFS(FACT_ORDERS[TotalAmount], FACT_ORDERS[WD_CUSTOMERS],FACT_ORDERS[[#This Row],[WD_CUSTOMERS]])&gt;=15000, "VIP",
    SUMIFS(FACT_ORDERS[TotalAmount], FACT_ORDERS[WD_CUSTOMERS],FACT_ORDERS[[#This Row],[WD_CUSTOMERS]])&gt;=8000, "Premium",
    TRUE, "Regular"
)</f>
        <v>Regular</v>
      </c>
      <c r="N4023" s="32" cm="1">
        <f t="array" ref="N4023">_xlfn.IFS(
   FACT_ORDERS[[#This Row],[TypeOfClient]]="VIP", 0.2,
   FACT_ORDERS[[#This Row],[TypeOfClient]]="Premium", 0.1,
   TRUE, 0
)</f>
        <v>0</v>
      </c>
      <c r="O4023" s="31" cm="1">
        <f t="array" ref="O4023">_xlfn.IFS(
   FACT_ORDERS[[#This Row],[TotalAmount]]&gt;1500, 0.15,
   FACT_ORDERS[[#This Row],[TotalAmount]]&gt;1000, 0.1,
   FACT_ORDERS[[#This Row],[TotalAmount]]&gt;500, 0.05,
   TRUE, 0
)</f>
        <v>0</v>
      </c>
      <c r="P4023" s="28">
        <f xml:space="preserve"> FACT_ORDERS[[#This Row],[TotalAmount]] * (1 - (FACT_ORDERS[[#This Row],[ClientDiscount]] + FACT_ORDERS[[#This Row],[OrderDiscount]]) )</f>
        <v>280</v>
      </c>
      <c r="Q4023" s="28">
        <f>FACT_ORDERS[[#This Row],[TotalAmountWithDiscount]]+FACT_ORDERS[[#This Row],[DeliveryCost]]</f>
        <v>295</v>
      </c>
      <c r="R4023" s="35">
        <v>45401</v>
      </c>
      <c r="S4023" s="35" t="str">
        <f>IF(NETWORKDAYS(FACT_ORDERS[[#This Row],[Order-Date]], FACT_ORDERS[[#This Row],[ArrivalDate ]]) &gt; 10, "Late", "On Time")</f>
        <v>On Time</v>
      </c>
    </row>
    <row r="4024" spans="1:19" x14ac:dyDescent="0.3">
      <c r="A4024" s="12">
        <v>9022</v>
      </c>
      <c r="B4024" s="12">
        <v>210</v>
      </c>
      <c r="C4024" s="12">
        <v>10928</v>
      </c>
      <c r="D4024" s="12">
        <v>4023</v>
      </c>
      <c r="E4024" s="12" t="s">
        <v>243</v>
      </c>
      <c r="F4024" s="13">
        <v>45384</v>
      </c>
      <c r="G4024" s="26" t="s">
        <v>14268</v>
      </c>
      <c r="H4024" s="12">
        <v>22</v>
      </c>
      <c r="I4024" s="28">
        <f>VLOOKUP(B:B,DIM_PRODUCTS!A:F,5,FALSE)</f>
        <v>14</v>
      </c>
      <c r="J4024" s="28">
        <f>FACT_ORDERS[[#This Row],[ProductPrice]]*FACT_ORDERS[[#This Row],[Quantity]]</f>
        <v>308</v>
      </c>
      <c r="K4024" s="12" t="str">
        <f>VLOOKUP(C:C,DIM_CUSTOMERS!A:G,7,FALSE)</f>
        <v>New Zealand</v>
      </c>
      <c r="L4024" s="30" cm="1">
        <f t="array" ref="L4024">_xlfn.IFS(
    AND(FACT_ORDERS[[#This Row],[DeliveryMehtod]]="shippment",FACT_ORDERS[[#This Row],[TotalAmount]]&gt;=200), 0,
    AND(FACT_ORDERS[[#This Row],[DeliveryMehtod]]="pickup"), 15,
    AND(FACT_ORDERS[[#This Row],[DeliveryMehtod]]="shippment",FACT_ORDERS[[#This Row],[TotalAmount]]&lt;200), 35
)</f>
        <v>15</v>
      </c>
      <c r="M4024" s="12" t="str" cm="1">
        <f t="array" ref="M4024">_xlfn.IFS(
    SUMIFS(FACT_ORDERS[TotalAmount], FACT_ORDERS[WD_CUSTOMERS],FACT_ORDERS[[#This Row],[WD_CUSTOMERS]])&gt;=15000, "VIP",
    SUMIFS(FACT_ORDERS[TotalAmount], FACT_ORDERS[WD_CUSTOMERS],FACT_ORDERS[[#This Row],[WD_CUSTOMERS]])&gt;=8000, "Premium",
    TRUE, "Regular"
)</f>
        <v>Regular</v>
      </c>
      <c r="N4024" s="32" cm="1">
        <f t="array" ref="N4024">_xlfn.IFS(
   FACT_ORDERS[[#This Row],[TypeOfClient]]="VIP", 0.2,
   FACT_ORDERS[[#This Row],[TypeOfClient]]="Premium", 0.1,
   TRUE, 0
)</f>
        <v>0</v>
      </c>
      <c r="O4024" s="31" cm="1">
        <f t="array" ref="O4024">_xlfn.IFS(
   FACT_ORDERS[[#This Row],[TotalAmount]]&gt;1500, 0.15,
   FACT_ORDERS[[#This Row],[TotalAmount]]&gt;1000, 0.1,
   FACT_ORDERS[[#This Row],[TotalAmount]]&gt;500, 0.05,
   TRUE, 0
)</f>
        <v>0</v>
      </c>
      <c r="P4024" s="28">
        <f xml:space="preserve"> FACT_ORDERS[[#This Row],[TotalAmount]] * (1 - (FACT_ORDERS[[#This Row],[ClientDiscount]] + FACT_ORDERS[[#This Row],[OrderDiscount]]) )</f>
        <v>308</v>
      </c>
      <c r="Q4024" s="28">
        <f>FACT_ORDERS[[#This Row],[TotalAmountWithDiscount]]+FACT_ORDERS[[#This Row],[DeliveryCost]]</f>
        <v>323</v>
      </c>
      <c r="R4024" s="35">
        <v>45391</v>
      </c>
      <c r="S4024" s="35" t="str">
        <f>IF(NETWORKDAYS(FACT_ORDERS[[#This Row],[Order-Date]], FACT_ORDERS[[#This Row],[ArrivalDate ]]) &gt; 10, "Late", "On Time")</f>
        <v>On Time</v>
      </c>
    </row>
    <row r="4025" spans="1:19" x14ac:dyDescent="0.3">
      <c r="A4025" s="12">
        <v>9023</v>
      </c>
      <c r="B4025" s="12">
        <v>210</v>
      </c>
      <c r="C4025" s="12">
        <v>10928</v>
      </c>
      <c r="D4025" s="12">
        <v>4024</v>
      </c>
      <c r="E4025" s="12" t="s">
        <v>244</v>
      </c>
      <c r="F4025" s="13">
        <v>45360</v>
      </c>
      <c r="G4025" s="26" t="s">
        <v>14269</v>
      </c>
      <c r="H4025" s="12">
        <v>18</v>
      </c>
      <c r="I4025" s="28">
        <f>VLOOKUP(B:B,DIM_PRODUCTS!A:F,5,FALSE)</f>
        <v>14</v>
      </c>
      <c r="J4025" s="28">
        <f>FACT_ORDERS[[#This Row],[ProductPrice]]*FACT_ORDERS[[#This Row],[Quantity]]</f>
        <v>252</v>
      </c>
      <c r="K4025" s="12" t="str">
        <f>VLOOKUP(C:C,DIM_CUSTOMERS!A:G,7,FALSE)</f>
        <v>New Zealand</v>
      </c>
      <c r="L4025" s="30" cm="1">
        <f t="array" ref="L4025">_xlfn.IFS(
    AND(FACT_ORDERS[[#This Row],[DeliveryMehtod]]="shippment",FACT_ORDERS[[#This Row],[TotalAmount]]&gt;=200), 0,
    AND(FACT_ORDERS[[#This Row],[DeliveryMehtod]]="pickup"), 15,
    AND(FACT_ORDERS[[#This Row],[DeliveryMehtod]]="shippment",FACT_ORDERS[[#This Row],[TotalAmount]]&lt;200), 35
)</f>
        <v>0</v>
      </c>
      <c r="M4025" s="12" t="str" cm="1">
        <f t="array" ref="M4025">_xlfn.IFS(
    SUMIFS(FACT_ORDERS[TotalAmount], FACT_ORDERS[WD_CUSTOMERS],FACT_ORDERS[[#This Row],[WD_CUSTOMERS]])&gt;=15000, "VIP",
    SUMIFS(FACT_ORDERS[TotalAmount], FACT_ORDERS[WD_CUSTOMERS],FACT_ORDERS[[#This Row],[WD_CUSTOMERS]])&gt;=8000, "Premium",
    TRUE, "Regular"
)</f>
        <v>Regular</v>
      </c>
      <c r="N4025" s="32" cm="1">
        <f t="array" ref="N4025">_xlfn.IFS(
   FACT_ORDERS[[#This Row],[TypeOfClient]]="VIP", 0.2,
   FACT_ORDERS[[#This Row],[TypeOfClient]]="Premium", 0.1,
   TRUE, 0
)</f>
        <v>0</v>
      </c>
      <c r="O4025" s="31" cm="1">
        <f t="array" ref="O4025">_xlfn.IFS(
   FACT_ORDERS[[#This Row],[TotalAmount]]&gt;1500, 0.15,
   FACT_ORDERS[[#This Row],[TotalAmount]]&gt;1000, 0.1,
   FACT_ORDERS[[#This Row],[TotalAmount]]&gt;500, 0.05,
   TRUE, 0
)</f>
        <v>0</v>
      </c>
      <c r="P4025" s="28">
        <f xml:space="preserve"> FACT_ORDERS[[#This Row],[TotalAmount]] * (1 - (FACT_ORDERS[[#This Row],[ClientDiscount]] + FACT_ORDERS[[#This Row],[OrderDiscount]]) )</f>
        <v>252</v>
      </c>
      <c r="Q4025" s="28">
        <f>FACT_ORDERS[[#This Row],[TotalAmountWithDiscount]]+FACT_ORDERS[[#This Row],[DeliveryCost]]</f>
        <v>252</v>
      </c>
      <c r="R4025" s="35">
        <v>45370</v>
      </c>
      <c r="S4025" s="35" t="str">
        <f>IF(NETWORKDAYS(FACT_ORDERS[[#This Row],[Order-Date]], FACT_ORDERS[[#This Row],[ArrivalDate ]]) &gt; 10, "Late", "On Time")</f>
        <v>On Time</v>
      </c>
    </row>
    <row r="4026" spans="1:19" x14ac:dyDescent="0.3">
      <c r="A4026" s="12">
        <v>9024</v>
      </c>
      <c r="B4026" s="12">
        <v>237</v>
      </c>
      <c r="C4026" s="12">
        <v>10661</v>
      </c>
      <c r="D4026" s="12">
        <v>4025</v>
      </c>
      <c r="E4026" s="12" t="s">
        <v>244</v>
      </c>
      <c r="F4026" s="13">
        <v>45472</v>
      </c>
      <c r="G4026" s="26" t="s">
        <v>14270</v>
      </c>
      <c r="H4026" s="12">
        <v>31</v>
      </c>
      <c r="I4026" s="28">
        <f>VLOOKUP(B:B,DIM_PRODUCTS!A:F,5,FALSE)</f>
        <v>17</v>
      </c>
      <c r="J4026" s="28">
        <f>FACT_ORDERS[[#This Row],[ProductPrice]]*FACT_ORDERS[[#This Row],[Quantity]]</f>
        <v>527</v>
      </c>
      <c r="K4026" s="12" t="str">
        <f>VLOOKUP(C:C,DIM_CUSTOMERS!A:G,7,FALSE)</f>
        <v>Spain</v>
      </c>
      <c r="L4026" s="30" cm="1">
        <f t="array" ref="L4026">_xlfn.IFS(
    AND(FACT_ORDERS[[#This Row],[DeliveryMehtod]]="shippment",FACT_ORDERS[[#This Row],[TotalAmount]]&gt;=200), 0,
    AND(FACT_ORDERS[[#This Row],[DeliveryMehtod]]="pickup"), 15,
    AND(FACT_ORDERS[[#This Row],[DeliveryMehtod]]="shippment",FACT_ORDERS[[#This Row],[TotalAmount]]&lt;200), 35
)</f>
        <v>0</v>
      </c>
      <c r="M4026" s="12" t="str" cm="1">
        <f t="array" ref="M4026">_xlfn.IFS(
    SUMIFS(FACT_ORDERS[TotalAmount], FACT_ORDERS[WD_CUSTOMERS],FACT_ORDERS[[#This Row],[WD_CUSTOMERS]])&gt;=15000, "VIP",
    SUMIFS(FACT_ORDERS[TotalAmount], FACT_ORDERS[WD_CUSTOMERS],FACT_ORDERS[[#This Row],[WD_CUSTOMERS]])&gt;=8000, "Premium",
    TRUE, "Regular"
)</f>
        <v>Regular</v>
      </c>
      <c r="N4026" s="32" cm="1">
        <f t="array" ref="N4026">_xlfn.IFS(
   FACT_ORDERS[[#This Row],[TypeOfClient]]="VIP", 0.2,
   FACT_ORDERS[[#This Row],[TypeOfClient]]="Premium", 0.1,
   TRUE, 0
)</f>
        <v>0</v>
      </c>
      <c r="O4026" s="31" cm="1">
        <f t="array" ref="O4026">_xlfn.IFS(
   FACT_ORDERS[[#This Row],[TotalAmount]]&gt;1500, 0.15,
   FACT_ORDERS[[#This Row],[TotalAmount]]&gt;1000, 0.1,
   FACT_ORDERS[[#This Row],[TotalAmount]]&gt;500, 0.05,
   TRUE, 0
)</f>
        <v>0.05</v>
      </c>
      <c r="P4026" s="28">
        <f xml:space="preserve"> FACT_ORDERS[[#This Row],[TotalAmount]] * (1 - (FACT_ORDERS[[#This Row],[ClientDiscount]] + FACT_ORDERS[[#This Row],[OrderDiscount]]) )</f>
        <v>500.65</v>
      </c>
      <c r="Q4026" s="28">
        <f>FACT_ORDERS[[#This Row],[TotalAmountWithDiscount]]+FACT_ORDERS[[#This Row],[DeliveryCost]]</f>
        <v>500.65</v>
      </c>
      <c r="R4026" s="35">
        <v>45479</v>
      </c>
      <c r="S4026" s="35" t="str">
        <f>IF(NETWORKDAYS(FACT_ORDERS[[#This Row],[Order-Date]], FACT_ORDERS[[#This Row],[ArrivalDate ]]) &gt; 10, "Late", "On Time")</f>
        <v>On Time</v>
      </c>
    </row>
    <row r="4027" spans="1:19" x14ac:dyDescent="0.3">
      <c r="A4027" s="12">
        <v>9025</v>
      </c>
      <c r="B4027" s="12">
        <v>237</v>
      </c>
      <c r="C4027" s="12">
        <v>10661</v>
      </c>
      <c r="D4027" s="12">
        <v>4026</v>
      </c>
      <c r="E4027" s="12" t="s">
        <v>244</v>
      </c>
      <c r="F4027" s="13">
        <v>45358</v>
      </c>
      <c r="G4027" s="26" t="s">
        <v>14271</v>
      </c>
      <c r="H4027" s="12">
        <v>24</v>
      </c>
      <c r="I4027" s="28">
        <f>VLOOKUP(B:B,DIM_PRODUCTS!A:F,5,FALSE)</f>
        <v>17</v>
      </c>
      <c r="J4027" s="28">
        <f>FACT_ORDERS[[#This Row],[ProductPrice]]*FACT_ORDERS[[#This Row],[Quantity]]</f>
        <v>408</v>
      </c>
      <c r="K4027" s="12" t="str">
        <f>VLOOKUP(C:C,DIM_CUSTOMERS!A:G,7,FALSE)</f>
        <v>Spain</v>
      </c>
      <c r="L4027" s="30" cm="1">
        <f t="array" ref="L4027">_xlfn.IFS(
    AND(FACT_ORDERS[[#This Row],[DeliveryMehtod]]="shippment",FACT_ORDERS[[#This Row],[TotalAmount]]&gt;=200), 0,
    AND(FACT_ORDERS[[#This Row],[DeliveryMehtod]]="pickup"), 15,
    AND(FACT_ORDERS[[#This Row],[DeliveryMehtod]]="shippment",FACT_ORDERS[[#This Row],[TotalAmount]]&lt;200), 35
)</f>
        <v>0</v>
      </c>
      <c r="M4027" s="12" t="str" cm="1">
        <f t="array" ref="M4027">_xlfn.IFS(
    SUMIFS(FACT_ORDERS[TotalAmount], FACT_ORDERS[WD_CUSTOMERS],FACT_ORDERS[[#This Row],[WD_CUSTOMERS]])&gt;=15000, "VIP",
    SUMIFS(FACT_ORDERS[TotalAmount], FACT_ORDERS[WD_CUSTOMERS],FACT_ORDERS[[#This Row],[WD_CUSTOMERS]])&gt;=8000, "Premium",
    TRUE, "Regular"
)</f>
        <v>Regular</v>
      </c>
      <c r="N4027" s="32" cm="1">
        <f t="array" ref="N4027">_xlfn.IFS(
   FACT_ORDERS[[#This Row],[TypeOfClient]]="VIP", 0.2,
   FACT_ORDERS[[#This Row],[TypeOfClient]]="Premium", 0.1,
   TRUE, 0
)</f>
        <v>0</v>
      </c>
      <c r="O4027" s="31" cm="1">
        <f t="array" ref="O4027">_xlfn.IFS(
   FACT_ORDERS[[#This Row],[TotalAmount]]&gt;1500, 0.15,
   FACT_ORDERS[[#This Row],[TotalAmount]]&gt;1000, 0.1,
   FACT_ORDERS[[#This Row],[TotalAmount]]&gt;500, 0.05,
   TRUE, 0
)</f>
        <v>0</v>
      </c>
      <c r="P4027" s="28">
        <f xml:space="preserve"> FACT_ORDERS[[#This Row],[TotalAmount]] * (1 - (FACT_ORDERS[[#This Row],[ClientDiscount]] + FACT_ORDERS[[#This Row],[OrderDiscount]]) )</f>
        <v>408</v>
      </c>
      <c r="Q4027" s="28">
        <f>FACT_ORDERS[[#This Row],[TotalAmountWithDiscount]]+FACT_ORDERS[[#This Row],[DeliveryCost]]</f>
        <v>408</v>
      </c>
      <c r="R4027" s="35">
        <v>45367</v>
      </c>
      <c r="S4027" s="35" t="str">
        <f>IF(NETWORKDAYS(FACT_ORDERS[[#This Row],[Order-Date]], FACT_ORDERS[[#This Row],[ArrivalDate ]]) &gt; 10, "Late", "On Time")</f>
        <v>On Time</v>
      </c>
    </row>
    <row r="4028" spans="1:19" x14ac:dyDescent="0.3">
      <c r="A4028" s="12">
        <v>9026</v>
      </c>
      <c r="B4028" s="12">
        <v>237</v>
      </c>
      <c r="C4028" s="12">
        <v>10661</v>
      </c>
      <c r="D4028" s="12">
        <v>4027</v>
      </c>
      <c r="E4028" s="12" t="s">
        <v>243</v>
      </c>
      <c r="F4028" s="13">
        <v>45392</v>
      </c>
      <c r="G4028" s="26" t="s">
        <v>13331</v>
      </c>
      <c r="H4028" s="12">
        <v>31</v>
      </c>
      <c r="I4028" s="28">
        <f>VLOOKUP(B:B,DIM_PRODUCTS!A:F,5,FALSE)</f>
        <v>17</v>
      </c>
      <c r="J4028" s="28">
        <f>FACT_ORDERS[[#This Row],[ProductPrice]]*FACT_ORDERS[[#This Row],[Quantity]]</f>
        <v>527</v>
      </c>
      <c r="K4028" s="12" t="str">
        <f>VLOOKUP(C:C,DIM_CUSTOMERS!A:G,7,FALSE)</f>
        <v>Spain</v>
      </c>
      <c r="L4028" s="30" cm="1">
        <f t="array" ref="L4028">_xlfn.IFS(
    AND(FACT_ORDERS[[#This Row],[DeliveryMehtod]]="shippment",FACT_ORDERS[[#This Row],[TotalAmount]]&gt;=200), 0,
    AND(FACT_ORDERS[[#This Row],[DeliveryMehtod]]="pickup"), 15,
    AND(FACT_ORDERS[[#This Row],[DeliveryMehtod]]="shippment",FACT_ORDERS[[#This Row],[TotalAmount]]&lt;200), 35
)</f>
        <v>15</v>
      </c>
      <c r="M4028" s="12" t="str" cm="1">
        <f t="array" ref="M4028">_xlfn.IFS(
    SUMIFS(FACT_ORDERS[TotalAmount], FACT_ORDERS[WD_CUSTOMERS],FACT_ORDERS[[#This Row],[WD_CUSTOMERS]])&gt;=15000, "VIP",
    SUMIFS(FACT_ORDERS[TotalAmount], FACT_ORDERS[WD_CUSTOMERS],FACT_ORDERS[[#This Row],[WD_CUSTOMERS]])&gt;=8000, "Premium",
    TRUE, "Regular"
)</f>
        <v>Regular</v>
      </c>
      <c r="N4028" s="32" cm="1">
        <f t="array" ref="N4028">_xlfn.IFS(
   FACT_ORDERS[[#This Row],[TypeOfClient]]="VIP", 0.2,
   FACT_ORDERS[[#This Row],[TypeOfClient]]="Premium", 0.1,
   TRUE, 0
)</f>
        <v>0</v>
      </c>
      <c r="O4028" s="31" cm="1">
        <f t="array" ref="O4028">_xlfn.IFS(
   FACT_ORDERS[[#This Row],[TotalAmount]]&gt;1500, 0.15,
   FACT_ORDERS[[#This Row],[TotalAmount]]&gt;1000, 0.1,
   FACT_ORDERS[[#This Row],[TotalAmount]]&gt;500, 0.05,
   TRUE, 0
)</f>
        <v>0.05</v>
      </c>
      <c r="P4028" s="28">
        <f xml:space="preserve"> FACT_ORDERS[[#This Row],[TotalAmount]] * (1 - (FACT_ORDERS[[#This Row],[ClientDiscount]] + FACT_ORDERS[[#This Row],[OrderDiscount]]) )</f>
        <v>500.65</v>
      </c>
      <c r="Q4028" s="28">
        <f>FACT_ORDERS[[#This Row],[TotalAmountWithDiscount]]+FACT_ORDERS[[#This Row],[DeliveryCost]]</f>
        <v>515.65</v>
      </c>
      <c r="R4028" s="35">
        <v>45399</v>
      </c>
      <c r="S4028" s="35" t="str">
        <f>IF(NETWORKDAYS(FACT_ORDERS[[#This Row],[Order-Date]], FACT_ORDERS[[#This Row],[ArrivalDate ]]) &gt; 10, "Late", "On Time")</f>
        <v>On Time</v>
      </c>
    </row>
    <row r="4029" spans="1:19" x14ac:dyDescent="0.3">
      <c r="A4029" s="12">
        <v>9027</v>
      </c>
      <c r="B4029" s="12">
        <v>244</v>
      </c>
      <c r="C4029" s="12">
        <v>10661</v>
      </c>
      <c r="D4029" s="12">
        <v>4028</v>
      </c>
      <c r="E4029" s="12" t="s">
        <v>243</v>
      </c>
      <c r="F4029" s="13">
        <v>45392</v>
      </c>
      <c r="G4029" s="26" t="s">
        <v>14272</v>
      </c>
      <c r="H4029" s="12">
        <v>37</v>
      </c>
      <c r="I4029" s="28">
        <f>VLOOKUP(B:B,DIM_PRODUCTS!A:F,5,FALSE)</f>
        <v>25</v>
      </c>
      <c r="J4029" s="28">
        <f>FACT_ORDERS[[#This Row],[ProductPrice]]*FACT_ORDERS[[#This Row],[Quantity]]</f>
        <v>925</v>
      </c>
      <c r="K4029" s="12" t="str">
        <f>VLOOKUP(C:C,DIM_CUSTOMERS!A:G,7,FALSE)</f>
        <v>Spain</v>
      </c>
      <c r="L4029" s="30" cm="1">
        <f t="array" ref="L4029">_xlfn.IFS(
    AND(FACT_ORDERS[[#This Row],[DeliveryMehtod]]="shippment",FACT_ORDERS[[#This Row],[TotalAmount]]&gt;=200), 0,
    AND(FACT_ORDERS[[#This Row],[DeliveryMehtod]]="pickup"), 15,
    AND(FACT_ORDERS[[#This Row],[DeliveryMehtod]]="shippment",FACT_ORDERS[[#This Row],[TotalAmount]]&lt;200), 35
)</f>
        <v>15</v>
      </c>
      <c r="M4029" s="12" t="str" cm="1">
        <f t="array" ref="M4029">_xlfn.IFS(
    SUMIFS(FACT_ORDERS[TotalAmount], FACT_ORDERS[WD_CUSTOMERS],FACT_ORDERS[[#This Row],[WD_CUSTOMERS]])&gt;=15000, "VIP",
    SUMIFS(FACT_ORDERS[TotalAmount], FACT_ORDERS[WD_CUSTOMERS],FACT_ORDERS[[#This Row],[WD_CUSTOMERS]])&gt;=8000, "Premium",
    TRUE, "Regular"
)</f>
        <v>Regular</v>
      </c>
      <c r="N4029" s="32" cm="1">
        <f t="array" ref="N4029">_xlfn.IFS(
   FACT_ORDERS[[#This Row],[TypeOfClient]]="VIP", 0.2,
   FACT_ORDERS[[#This Row],[TypeOfClient]]="Premium", 0.1,
   TRUE, 0
)</f>
        <v>0</v>
      </c>
      <c r="O4029" s="31" cm="1">
        <f t="array" ref="O4029">_xlfn.IFS(
   FACT_ORDERS[[#This Row],[TotalAmount]]&gt;1500, 0.15,
   FACT_ORDERS[[#This Row],[TotalAmount]]&gt;1000, 0.1,
   FACT_ORDERS[[#This Row],[TotalAmount]]&gt;500, 0.05,
   TRUE, 0
)</f>
        <v>0.05</v>
      </c>
      <c r="P4029" s="28">
        <f xml:space="preserve"> FACT_ORDERS[[#This Row],[TotalAmount]] * (1 - (FACT_ORDERS[[#This Row],[ClientDiscount]] + FACT_ORDERS[[#This Row],[OrderDiscount]]) )</f>
        <v>878.75</v>
      </c>
      <c r="Q4029" s="28">
        <f>FACT_ORDERS[[#This Row],[TotalAmountWithDiscount]]+FACT_ORDERS[[#This Row],[DeliveryCost]]</f>
        <v>893.75</v>
      </c>
      <c r="R4029" s="35">
        <v>45409</v>
      </c>
      <c r="S4029" s="35" t="str">
        <f>IF(NETWORKDAYS(FACT_ORDERS[[#This Row],[Order-Date]], FACT_ORDERS[[#This Row],[ArrivalDate ]]) &gt; 10, "Late", "On Time")</f>
        <v>Late</v>
      </c>
    </row>
    <row r="4030" spans="1:19" x14ac:dyDescent="0.3">
      <c r="A4030" s="12">
        <v>9028</v>
      </c>
      <c r="B4030" s="12">
        <v>237</v>
      </c>
      <c r="C4030" s="12">
        <v>10661</v>
      </c>
      <c r="D4030" s="12">
        <v>4029</v>
      </c>
      <c r="E4030" s="12" t="s">
        <v>244</v>
      </c>
      <c r="F4030" s="13">
        <v>45346</v>
      </c>
      <c r="G4030" s="26" t="s">
        <v>14273</v>
      </c>
      <c r="H4030" s="12">
        <v>24</v>
      </c>
      <c r="I4030" s="28">
        <f>VLOOKUP(B:B,DIM_PRODUCTS!A:F,5,FALSE)</f>
        <v>17</v>
      </c>
      <c r="J4030" s="28">
        <f>FACT_ORDERS[[#This Row],[ProductPrice]]*FACT_ORDERS[[#This Row],[Quantity]]</f>
        <v>408</v>
      </c>
      <c r="K4030" s="12" t="str">
        <f>VLOOKUP(C:C,DIM_CUSTOMERS!A:G,7,FALSE)</f>
        <v>Spain</v>
      </c>
      <c r="L4030" s="30" cm="1">
        <f t="array" ref="L4030">_xlfn.IFS(
    AND(FACT_ORDERS[[#This Row],[DeliveryMehtod]]="shippment",FACT_ORDERS[[#This Row],[TotalAmount]]&gt;=200), 0,
    AND(FACT_ORDERS[[#This Row],[DeliveryMehtod]]="pickup"), 15,
    AND(FACT_ORDERS[[#This Row],[DeliveryMehtod]]="shippment",FACT_ORDERS[[#This Row],[TotalAmount]]&lt;200), 35
)</f>
        <v>0</v>
      </c>
      <c r="M4030" s="12" t="str" cm="1">
        <f t="array" ref="M4030">_xlfn.IFS(
    SUMIFS(FACT_ORDERS[TotalAmount], FACT_ORDERS[WD_CUSTOMERS],FACT_ORDERS[[#This Row],[WD_CUSTOMERS]])&gt;=15000, "VIP",
    SUMIFS(FACT_ORDERS[TotalAmount], FACT_ORDERS[WD_CUSTOMERS],FACT_ORDERS[[#This Row],[WD_CUSTOMERS]])&gt;=8000, "Premium",
    TRUE, "Regular"
)</f>
        <v>Regular</v>
      </c>
      <c r="N4030" s="32" cm="1">
        <f t="array" ref="N4030">_xlfn.IFS(
   FACT_ORDERS[[#This Row],[TypeOfClient]]="VIP", 0.2,
   FACT_ORDERS[[#This Row],[TypeOfClient]]="Premium", 0.1,
   TRUE, 0
)</f>
        <v>0</v>
      </c>
      <c r="O4030" s="31" cm="1">
        <f t="array" ref="O4030">_xlfn.IFS(
   FACT_ORDERS[[#This Row],[TotalAmount]]&gt;1500, 0.15,
   FACT_ORDERS[[#This Row],[TotalAmount]]&gt;1000, 0.1,
   FACT_ORDERS[[#This Row],[TotalAmount]]&gt;500, 0.05,
   TRUE, 0
)</f>
        <v>0</v>
      </c>
      <c r="P4030" s="28">
        <f xml:space="preserve"> FACT_ORDERS[[#This Row],[TotalAmount]] * (1 - (FACT_ORDERS[[#This Row],[ClientDiscount]] + FACT_ORDERS[[#This Row],[OrderDiscount]]) )</f>
        <v>408</v>
      </c>
      <c r="Q4030" s="28">
        <f>FACT_ORDERS[[#This Row],[TotalAmountWithDiscount]]+FACT_ORDERS[[#This Row],[DeliveryCost]]</f>
        <v>408</v>
      </c>
      <c r="R4030" s="35">
        <v>45356</v>
      </c>
      <c r="S4030" s="35" t="str">
        <f>IF(NETWORKDAYS(FACT_ORDERS[[#This Row],[Order-Date]], FACT_ORDERS[[#This Row],[ArrivalDate ]]) &gt; 10, "Late", "On Time")</f>
        <v>On Time</v>
      </c>
    </row>
    <row r="4031" spans="1:19" x14ac:dyDescent="0.3">
      <c r="A4031" s="12">
        <v>9029</v>
      </c>
      <c r="B4031" s="12">
        <v>244</v>
      </c>
      <c r="C4031" s="12">
        <v>10661</v>
      </c>
      <c r="D4031" s="12">
        <v>4030</v>
      </c>
      <c r="E4031" s="12" t="s">
        <v>243</v>
      </c>
      <c r="F4031" s="13">
        <v>45346</v>
      </c>
      <c r="G4031" s="26" t="s">
        <v>14274</v>
      </c>
      <c r="H4031" s="12">
        <v>54</v>
      </c>
      <c r="I4031" s="28">
        <f>VLOOKUP(B:B,DIM_PRODUCTS!A:F,5,FALSE)</f>
        <v>25</v>
      </c>
      <c r="J4031" s="28">
        <f>FACT_ORDERS[[#This Row],[ProductPrice]]*FACT_ORDERS[[#This Row],[Quantity]]</f>
        <v>1350</v>
      </c>
      <c r="K4031" s="12" t="str">
        <f>VLOOKUP(C:C,DIM_CUSTOMERS!A:G,7,FALSE)</f>
        <v>Spain</v>
      </c>
      <c r="L4031" s="30" cm="1">
        <f t="array" ref="L4031">_xlfn.IFS(
    AND(FACT_ORDERS[[#This Row],[DeliveryMehtod]]="shippment",FACT_ORDERS[[#This Row],[TotalAmount]]&gt;=200), 0,
    AND(FACT_ORDERS[[#This Row],[DeliveryMehtod]]="pickup"), 15,
    AND(FACT_ORDERS[[#This Row],[DeliveryMehtod]]="shippment",FACT_ORDERS[[#This Row],[TotalAmount]]&lt;200), 35
)</f>
        <v>15</v>
      </c>
      <c r="M4031" s="12" t="str" cm="1">
        <f t="array" ref="M4031">_xlfn.IFS(
    SUMIFS(FACT_ORDERS[TotalAmount], FACT_ORDERS[WD_CUSTOMERS],FACT_ORDERS[[#This Row],[WD_CUSTOMERS]])&gt;=15000, "VIP",
    SUMIFS(FACT_ORDERS[TotalAmount], FACT_ORDERS[WD_CUSTOMERS],FACT_ORDERS[[#This Row],[WD_CUSTOMERS]])&gt;=8000, "Premium",
    TRUE, "Regular"
)</f>
        <v>Regular</v>
      </c>
      <c r="N4031" s="32" cm="1">
        <f t="array" ref="N4031">_xlfn.IFS(
   FACT_ORDERS[[#This Row],[TypeOfClient]]="VIP", 0.2,
   FACT_ORDERS[[#This Row],[TypeOfClient]]="Premium", 0.1,
   TRUE, 0
)</f>
        <v>0</v>
      </c>
      <c r="O4031" s="31" cm="1">
        <f t="array" ref="O4031">_xlfn.IFS(
   FACT_ORDERS[[#This Row],[TotalAmount]]&gt;1500, 0.15,
   FACT_ORDERS[[#This Row],[TotalAmount]]&gt;1000, 0.1,
   FACT_ORDERS[[#This Row],[TotalAmount]]&gt;500, 0.05,
   TRUE, 0
)</f>
        <v>0.1</v>
      </c>
      <c r="P4031" s="28">
        <f xml:space="preserve"> FACT_ORDERS[[#This Row],[TotalAmount]] * (1 - (FACT_ORDERS[[#This Row],[ClientDiscount]] + FACT_ORDERS[[#This Row],[OrderDiscount]]) )</f>
        <v>1215</v>
      </c>
      <c r="Q4031" s="28">
        <f>FACT_ORDERS[[#This Row],[TotalAmountWithDiscount]]+FACT_ORDERS[[#This Row],[DeliveryCost]]</f>
        <v>1230</v>
      </c>
      <c r="R4031" s="35">
        <v>45354</v>
      </c>
      <c r="S4031" s="35" t="str">
        <f>IF(NETWORKDAYS(FACT_ORDERS[[#This Row],[Order-Date]], FACT_ORDERS[[#This Row],[ArrivalDate ]]) &gt; 10, "Late", "On Time")</f>
        <v>On Time</v>
      </c>
    </row>
    <row r="4032" spans="1:19" x14ac:dyDescent="0.3">
      <c r="A4032" s="12">
        <v>9030</v>
      </c>
      <c r="B4032" s="12">
        <v>251</v>
      </c>
      <c r="C4032" s="12">
        <v>10946</v>
      </c>
      <c r="D4032" s="12">
        <v>4031</v>
      </c>
      <c r="E4032" s="12" t="s">
        <v>243</v>
      </c>
      <c r="F4032" s="13">
        <v>45504</v>
      </c>
      <c r="G4032" s="26" t="s">
        <v>12797</v>
      </c>
      <c r="H4032" s="12">
        <v>36</v>
      </c>
      <c r="I4032" s="28">
        <f>VLOOKUP(B:B,DIM_PRODUCTS!A:F,5,FALSE)</f>
        <v>12</v>
      </c>
      <c r="J4032" s="28">
        <f>FACT_ORDERS[[#This Row],[ProductPrice]]*FACT_ORDERS[[#This Row],[Quantity]]</f>
        <v>432</v>
      </c>
      <c r="K4032" s="12" t="str">
        <f>VLOOKUP(C:C,DIM_CUSTOMERS!A:G,7,FALSE)</f>
        <v>South Africa</v>
      </c>
      <c r="L4032" s="30" cm="1">
        <f t="array" ref="L4032">_xlfn.IFS(
    AND(FACT_ORDERS[[#This Row],[DeliveryMehtod]]="shippment",FACT_ORDERS[[#This Row],[TotalAmount]]&gt;=200), 0,
    AND(FACT_ORDERS[[#This Row],[DeliveryMehtod]]="pickup"), 15,
    AND(FACT_ORDERS[[#This Row],[DeliveryMehtod]]="shippment",FACT_ORDERS[[#This Row],[TotalAmount]]&lt;200), 35
)</f>
        <v>15</v>
      </c>
      <c r="M4032" s="12" t="str" cm="1">
        <f t="array" ref="M4032">_xlfn.IFS(
    SUMIFS(FACT_ORDERS[TotalAmount], FACT_ORDERS[WD_CUSTOMERS],FACT_ORDERS[[#This Row],[WD_CUSTOMERS]])&gt;=15000, "VIP",
    SUMIFS(FACT_ORDERS[TotalAmount], FACT_ORDERS[WD_CUSTOMERS],FACT_ORDERS[[#This Row],[WD_CUSTOMERS]])&gt;=8000, "Premium",
    TRUE, "Regular"
)</f>
        <v>Regular</v>
      </c>
      <c r="N4032" s="32" cm="1">
        <f t="array" ref="N4032">_xlfn.IFS(
   FACT_ORDERS[[#This Row],[TypeOfClient]]="VIP", 0.2,
   FACT_ORDERS[[#This Row],[TypeOfClient]]="Premium", 0.1,
   TRUE, 0
)</f>
        <v>0</v>
      </c>
      <c r="O4032" s="31" cm="1">
        <f t="array" ref="O4032">_xlfn.IFS(
   FACT_ORDERS[[#This Row],[TotalAmount]]&gt;1500, 0.15,
   FACT_ORDERS[[#This Row],[TotalAmount]]&gt;1000, 0.1,
   FACT_ORDERS[[#This Row],[TotalAmount]]&gt;500, 0.05,
   TRUE, 0
)</f>
        <v>0</v>
      </c>
      <c r="P4032" s="28">
        <f xml:space="preserve"> FACT_ORDERS[[#This Row],[TotalAmount]] * (1 - (FACT_ORDERS[[#This Row],[ClientDiscount]] + FACT_ORDERS[[#This Row],[OrderDiscount]]) )</f>
        <v>432</v>
      </c>
      <c r="Q4032" s="28">
        <f>FACT_ORDERS[[#This Row],[TotalAmountWithDiscount]]+FACT_ORDERS[[#This Row],[DeliveryCost]]</f>
        <v>447</v>
      </c>
      <c r="R4032" s="35">
        <v>45515</v>
      </c>
      <c r="S4032" s="35" t="str">
        <f>IF(NETWORKDAYS(FACT_ORDERS[[#This Row],[Order-Date]], FACT_ORDERS[[#This Row],[ArrivalDate ]]) &gt; 10, "Late", "On Time")</f>
        <v>On Time</v>
      </c>
    </row>
    <row r="4033" spans="1:19" x14ac:dyDescent="0.3">
      <c r="A4033" s="12">
        <v>9031</v>
      </c>
      <c r="B4033" s="12">
        <v>241</v>
      </c>
      <c r="C4033" s="12">
        <v>10946</v>
      </c>
      <c r="D4033" s="12">
        <v>4032</v>
      </c>
      <c r="E4033" s="12" t="s">
        <v>243</v>
      </c>
      <c r="F4033" s="13">
        <v>45504</v>
      </c>
      <c r="G4033" s="26" t="s">
        <v>14275</v>
      </c>
      <c r="H4033" s="12">
        <v>17</v>
      </c>
      <c r="I4033" s="28">
        <f>VLOOKUP(B:B,DIM_PRODUCTS!A:F,5,FALSE)</f>
        <v>20</v>
      </c>
      <c r="J4033" s="28">
        <f>FACT_ORDERS[[#This Row],[ProductPrice]]*FACT_ORDERS[[#This Row],[Quantity]]</f>
        <v>340</v>
      </c>
      <c r="K4033" s="12" t="str">
        <f>VLOOKUP(C:C,DIM_CUSTOMERS!A:G,7,FALSE)</f>
        <v>South Africa</v>
      </c>
      <c r="L4033" s="30" cm="1">
        <f t="array" ref="L4033">_xlfn.IFS(
    AND(FACT_ORDERS[[#This Row],[DeliveryMehtod]]="shippment",FACT_ORDERS[[#This Row],[TotalAmount]]&gt;=200), 0,
    AND(FACT_ORDERS[[#This Row],[DeliveryMehtod]]="pickup"), 15,
    AND(FACT_ORDERS[[#This Row],[DeliveryMehtod]]="shippment",FACT_ORDERS[[#This Row],[TotalAmount]]&lt;200), 35
)</f>
        <v>15</v>
      </c>
      <c r="M4033" s="12" t="str" cm="1">
        <f t="array" ref="M4033">_xlfn.IFS(
    SUMIFS(FACT_ORDERS[TotalAmount], FACT_ORDERS[WD_CUSTOMERS],FACT_ORDERS[[#This Row],[WD_CUSTOMERS]])&gt;=15000, "VIP",
    SUMIFS(FACT_ORDERS[TotalAmount], FACT_ORDERS[WD_CUSTOMERS],FACT_ORDERS[[#This Row],[WD_CUSTOMERS]])&gt;=8000, "Premium",
    TRUE, "Regular"
)</f>
        <v>Regular</v>
      </c>
      <c r="N4033" s="32" cm="1">
        <f t="array" ref="N4033">_xlfn.IFS(
   FACT_ORDERS[[#This Row],[TypeOfClient]]="VIP", 0.2,
   FACT_ORDERS[[#This Row],[TypeOfClient]]="Premium", 0.1,
   TRUE, 0
)</f>
        <v>0</v>
      </c>
      <c r="O4033" s="31" cm="1">
        <f t="array" ref="O4033">_xlfn.IFS(
   FACT_ORDERS[[#This Row],[TotalAmount]]&gt;1500, 0.15,
   FACT_ORDERS[[#This Row],[TotalAmount]]&gt;1000, 0.1,
   FACT_ORDERS[[#This Row],[TotalAmount]]&gt;500, 0.05,
   TRUE, 0
)</f>
        <v>0</v>
      </c>
      <c r="P4033" s="28">
        <f xml:space="preserve"> FACT_ORDERS[[#This Row],[TotalAmount]] * (1 - (FACT_ORDERS[[#This Row],[ClientDiscount]] + FACT_ORDERS[[#This Row],[OrderDiscount]]) )</f>
        <v>340</v>
      </c>
      <c r="Q4033" s="28">
        <f>FACT_ORDERS[[#This Row],[TotalAmountWithDiscount]]+FACT_ORDERS[[#This Row],[DeliveryCost]]</f>
        <v>355</v>
      </c>
      <c r="R4033" s="35">
        <v>45514</v>
      </c>
      <c r="S4033" s="35" t="str">
        <f>IF(NETWORKDAYS(FACT_ORDERS[[#This Row],[Order-Date]], FACT_ORDERS[[#This Row],[ArrivalDate ]]) &gt; 10, "Late", "On Time")</f>
        <v>On Time</v>
      </c>
    </row>
    <row r="4034" spans="1:19" x14ac:dyDescent="0.3">
      <c r="A4034" s="12">
        <v>9032</v>
      </c>
      <c r="B4034" s="12">
        <v>251</v>
      </c>
      <c r="C4034" s="12">
        <v>10946</v>
      </c>
      <c r="D4034" s="12">
        <v>4033</v>
      </c>
      <c r="E4034" s="12" t="s">
        <v>244</v>
      </c>
      <c r="F4034" s="13">
        <v>45445</v>
      </c>
      <c r="G4034" s="26" t="s">
        <v>14276</v>
      </c>
      <c r="H4034" s="12">
        <v>33</v>
      </c>
      <c r="I4034" s="28">
        <f>VLOOKUP(B:B,DIM_PRODUCTS!A:F,5,FALSE)</f>
        <v>12</v>
      </c>
      <c r="J4034" s="28">
        <f>FACT_ORDERS[[#This Row],[ProductPrice]]*FACT_ORDERS[[#This Row],[Quantity]]</f>
        <v>396</v>
      </c>
      <c r="K4034" s="12" t="str">
        <f>VLOOKUP(C:C,DIM_CUSTOMERS!A:G,7,FALSE)</f>
        <v>South Africa</v>
      </c>
      <c r="L4034" s="30" cm="1">
        <f t="array" ref="L4034">_xlfn.IFS(
    AND(FACT_ORDERS[[#This Row],[DeliveryMehtod]]="shippment",FACT_ORDERS[[#This Row],[TotalAmount]]&gt;=200), 0,
    AND(FACT_ORDERS[[#This Row],[DeliveryMehtod]]="pickup"), 15,
    AND(FACT_ORDERS[[#This Row],[DeliveryMehtod]]="shippment",FACT_ORDERS[[#This Row],[TotalAmount]]&lt;200), 35
)</f>
        <v>0</v>
      </c>
      <c r="M4034" s="12" t="str" cm="1">
        <f t="array" ref="M4034">_xlfn.IFS(
    SUMIFS(FACT_ORDERS[TotalAmount], FACT_ORDERS[WD_CUSTOMERS],FACT_ORDERS[[#This Row],[WD_CUSTOMERS]])&gt;=15000, "VIP",
    SUMIFS(FACT_ORDERS[TotalAmount], FACT_ORDERS[WD_CUSTOMERS],FACT_ORDERS[[#This Row],[WD_CUSTOMERS]])&gt;=8000, "Premium",
    TRUE, "Regular"
)</f>
        <v>Regular</v>
      </c>
      <c r="N4034" s="32" cm="1">
        <f t="array" ref="N4034">_xlfn.IFS(
   FACT_ORDERS[[#This Row],[TypeOfClient]]="VIP", 0.2,
   FACT_ORDERS[[#This Row],[TypeOfClient]]="Premium", 0.1,
   TRUE, 0
)</f>
        <v>0</v>
      </c>
      <c r="O4034" s="31" cm="1">
        <f t="array" ref="O4034">_xlfn.IFS(
   FACT_ORDERS[[#This Row],[TotalAmount]]&gt;1500, 0.15,
   FACT_ORDERS[[#This Row],[TotalAmount]]&gt;1000, 0.1,
   FACT_ORDERS[[#This Row],[TotalAmount]]&gt;500, 0.05,
   TRUE, 0
)</f>
        <v>0</v>
      </c>
      <c r="P4034" s="28">
        <f xml:space="preserve"> FACT_ORDERS[[#This Row],[TotalAmount]] * (1 - (FACT_ORDERS[[#This Row],[ClientDiscount]] + FACT_ORDERS[[#This Row],[OrderDiscount]]) )</f>
        <v>396</v>
      </c>
      <c r="Q4034" s="28">
        <f>FACT_ORDERS[[#This Row],[TotalAmountWithDiscount]]+FACT_ORDERS[[#This Row],[DeliveryCost]]</f>
        <v>396</v>
      </c>
      <c r="R4034" s="35">
        <v>45454</v>
      </c>
      <c r="S4034" s="35" t="str">
        <f>IF(NETWORKDAYS(FACT_ORDERS[[#This Row],[Order-Date]], FACT_ORDERS[[#This Row],[ArrivalDate ]]) &gt; 10, "Late", "On Time")</f>
        <v>On Time</v>
      </c>
    </row>
    <row r="4035" spans="1:19" x14ac:dyDescent="0.3">
      <c r="A4035" s="12">
        <v>9033</v>
      </c>
      <c r="B4035" s="12">
        <v>241</v>
      </c>
      <c r="C4035" s="12">
        <v>10946</v>
      </c>
      <c r="D4035" s="12">
        <v>4034</v>
      </c>
      <c r="E4035" s="12" t="s">
        <v>244</v>
      </c>
      <c r="F4035" s="13">
        <v>45445</v>
      </c>
      <c r="G4035" s="26" t="s">
        <v>14277</v>
      </c>
      <c r="H4035" s="12">
        <v>12</v>
      </c>
      <c r="I4035" s="28">
        <f>VLOOKUP(B:B,DIM_PRODUCTS!A:F,5,FALSE)</f>
        <v>20</v>
      </c>
      <c r="J4035" s="28">
        <f>FACT_ORDERS[[#This Row],[ProductPrice]]*FACT_ORDERS[[#This Row],[Quantity]]</f>
        <v>240</v>
      </c>
      <c r="K4035" s="12" t="str">
        <f>VLOOKUP(C:C,DIM_CUSTOMERS!A:G,7,FALSE)</f>
        <v>South Africa</v>
      </c>
      <c r="L4035" s="30" cm="1">
        <f t="array" ref="L4035">_xlfn.IFS(
    AND(FACT_ORDERS[[#This Row],[DeliveryMehtod]]="shippment",FACT_ORDERS[[#This Row],[TotalAmount]]&gt;=200), 0,
    AND(FACT_ORDERS[[#This Row],[DeliveryMehtod]]="pickup"), 15,
    AND(FACT_ORDERS[[#This Row],[DeliveryMehtod]]="shippment",FACT_ORDERS[[#This Row],[TotalAmount]]&lt;200), 35
)</f>
        <v>0</v>
      </c>
      <c r="M4035" s="12" t="str" cm="1">
        <f t="array" ref="M4035">_xlfn.IFS(
    SUMIFS(FACT_ORDERS[TotalAmount], FACT_ORDERS[WD_CUSTOMERS],FACT_ORDERS[[#This Row],[WD_CUSTOMERS]])&gt;=15000, "VIP",
    SUMIFS(FACT_ORDERS[TotalAmount], FACT_ORDERS[WD_CUSTOMERS],FACT_ORDERS[[#This Row],[WD_CUSTOMERS]])&gt;=8000, "Premium",
    TRUE, "Regular"
)</f>
        <v>Regular</v>
      </c>
      <c r="N4035" s="32" cm="1">
        <f t="array" ref="N4035">_xlfn.IFS(
   FACT_ORDERS[[#This Row],[TypeOfClient]]="VIP", 0.2,
   FACT_ORDERS[[#This Row],[TypeOfClient]]="Premium", 0.1,
   TRUE, 0
)</f>
        <v>0</v>
      </c>
      <c r="O4035" s="31" cm="1">
        <f t="array" ref="O4035">_xlfn.IFS(
   FACT_ORDERS[[#This Row],[TotalAmount]]&gt;1500, 0.15,
   FACT_ORDERS[[#This Row],[TotalAmount]]&gt;1000, 0.1,
   FACT_ORDERS[[#This Row],[TotalAmount]]&gt;500, 0.05,
   TRUE, 0
)</f>
        <v>0</v>
      </c>
      <c r="P4035" s="28">
        <f xml:space="preserve"> FACT_ORDERS[[#This Row],[TotalAmount]] * (1 - (FACT_ORDERS[[#This Row],[ClientDiscount]] + FACT_ORDERS[[#This Row],[OrderDiscount]]) )</f>
        <v>240</v>
      </c>
      <c r="Q4035" s="28">
        <f>FACT_ORDERS[[#This Row],[TotalAmountWithDiscount]]+FACT_ORDERS[[#This Row],[DeliveryCost]]</f>
        <v>240</v>
      </c>
      <c r="R4035" s="35">
        <v>45454</v>
      </c>
      <c r="S4035" s="35" t="str">
        <f>IF(NETWORKDAYS(FACT_ORDERS[[#This Row],[Order-Date]], FACT_ORDERS[[#This Row],[ArrivalDate ]]) &gt; 10, "Late", "On Time")</f>
        <v>On Time</v>
      </c>
    </row>
    <row r="4036" spans="1:19" x14ac:dyDescent="0.3">
      <c r="A4036" s="12">
        <v>9034</v>
      </c>
      <c r="B4036" s="12">
        <v>251</v>
      </c>
      <c r="C4036" s="12">
        <v>10946</v>
      </c>
      <c r="D4036" s="12">
        <v>4035</v>
      </c>
      <c r="E4036" s="12" t="s">
        <v>244</v>
      </c>
      <c r="F4036" s="13">
        <v>45356</v>
      </c>
      <c r="G4036" s="26" t="s">
        <v>14278</v>
      </c>
      <c r="H4036" s="12">
        <v>32</v>
      </c>
      <c r="I4036" s="28">
        <f>VLOOKUP(B:B,DIM_PRODUCTS!A:F,5,FALSE)</f>
        <v>12</v>
      </c>
      <c r="J4036" s="28">
        <f>FACT_ORDERS[[#This Row],[ProductPrice]]*FACT_ORDERS[[#This Row],[Quantity]]</f>
        <v>384</v>
      </c>
      <c r="K4036" s="12" t="str">
        <f>VLOOKUP(C:C,DIM_CUSTOMERS!A:G,7,FALSE)</f>
        <v>South Africa</v>
      </c>
      <c r="L4036" s="30" cm="1">
        <f t="array" ref="L4036">_xlfn.IFS(
    AND(FACT_ORDERS[[#This Row],[DeliveryMehtod]]="shippment",FACT_ORDERS[[#This Row],[TotalAmount]]&gt;=200), 0,
    AND(FACT_ORDERS[[#This Row],[DeliveryMehtod]]="pickup"), 15,
    AND(FACT_ORDERS[[#This Row],[DeliveryMehtod]]="shippment",FACT_ORDERS[[#This Row],[TotalAmount]]&lt;200), 35
)</f>
        <v>0</v>
      </c>
      <c r="M4036" s="12" t="str" cm="1">
        <f t="array" ref="M4036">_xlfn.IFS(
    SUMIFS(FACT_ORDERS[TotalAmount], FACT_ORDERS[WD_CUSTOMERS],FACT_ORDERS[[#This Row],[WD_CUSTOMERS]])&gt;=15000, "VIP",
    SUMIFS(FACT_ORDERS[TotalAmount], FACT_ORDERS[WD_CUSTOMERS],FACT_ORDERS[[#This Row],[WD_CUSTOMERS]])&gt;=8000, "Premium",
    TRUE, "Regular"
)</f>
        <v>Regular</v>
      </c>
      <c r="N4036" s="32" cm="1">
        <f t="array" ref="N4036">_xlfn.IFS(
   FACT_ORDERS[[#This Row],[TypeOfClient]]="VIP", 0.2,
   FACT_ORDERS[[#This Row],[TypeOfClient]]="Premium", 0.1,
   TRUE, 0
)</f>
        <v>0</v>
      </c>
      <c r="O4036" s="31" cm="1">
        <f t="array" ref="O4036">_xlfn.IFS(
   FACT_ORDERS[[#This Row],[TotalAmount]]&gt;1500, 0.15,
   FACT_ORDERS[[#This Row],[TotalAmount]]&gt;1000, 0.1,
   FACT_ORDERS[[#This Row],[TotalAmount]]&gt;500, 0.05,
   TRUE, 0
)</f>
        <v>0</v>
      </c>
      <c r="P4036" s="28">
        <f xml:space="preserve"> FACT_ORDERS[[#This Row],[TotalAmount]] * (1 - (FACT_ORDERS[[#This Row],[ClientDiscount]] + FACT_ORDERS[[#This Row],[OrderDiscount]]) )</f>
        <v>384</v>
      </c>
      <c r="Q4036" s="28">
        <f>FACT_ORDERS[[#This Row],[TotalAmountWithDiscount]]+FACT_ORDERS[[#This Row],[DeliveryCost]]</f>
        <v>384</v>
      </c>
      <c r="R4036" s="35">
        <v>45367</v>
      </c>
      <c r="S4036" s="35" t="str">
        <f>IF(NETWORKDAYS(FACT_ORDERS[[#This Row],[Order-Date]], FACT_ORDERS[[#This Row],[ArrivalDate ]]) &gt; 10, "Late", "On Time")</f>
        <v>On Time</v>
      </c>
    </row>
    <row r="4037" spans="1:19" x14ac:dyDescent="0.3">
      <c r="A4037" s="12">
        <v>9035</v>
      </c>
      <c r="B4037" s="12">
        <v>241</v>
      </c>
      <c r="C4037" s="12">
        <v>10946</v>
      </c>
      <c r="D4037" s="12">
        <v>4036</v>
      </c>
      <c r="E4037" s="12" t="s">
        <v>243</v>
      </c>
      <c r="F4037" s="13">
        <v>45356</v>
      </c>
      <c r="G4037" s="26" t="s">
        <v>4098</v>
      </c>
      <c r="H4037" s="12">
        <v>12</v>
      </c>
      <c r="I4037" s="28">
        <f>VLOOKUP(B:B,DIM_PRODUCTS!A:F,5,FALSE)</f>
        <v>20</v>
      </c>
      <c r="J4037" s="28">
        <f>FACT_ORDERS[[#This Row],[ProductPrice]]*FACT_ORDERS[[#This Row],[Quantity]]</f>
        <v>240</v>
      </c>
      <c r="K4037" s="12" t="str">
        <f>VLOOKUP(C:C,DIM_CUSTOMERS!A:G,7,FALSE)</f>
        <v>South Africa</v>
      </c>
      <c r="L4037" s="30" cm="1">
        <f t="array" ref="L4037">_xlfn.IFS(
    AND(FACT_ORDERS[[#This Row],[DeliveryMehtod]]="shippment",FACT_ORDERS[[#This Row],[TotalAmount]]&gt;=200), 0,
    AND(FACT_ORDERS[[#This Row],[DeliveryMehtod]]="pickup"), 15,
    AND(FACT_ORDERS[[#This Row],[DeliveryMehtod]]="shippment",FACT_ORDERS[[#This Row],[TotalAmount]]&lt;200), 35
)</f>
        <v>15</v>
      </c>
      <c r="M4037" s="12" t="str" cm="1">
        <f t="array" ref="M4037">_xlfn.IFS(
    SUMIFS(FACT_ORDERS[TotalAmount], FACT_ORDERS[WD_CUSTOMERS],FACT_ORDERS[[#This Row],[WD_CUSTOMERS]])&gt;=15000, "VIP",
    SUMIFS(FACT_ORDERS[TotalAmount], FACT_ORDERS[WD_CUSTOMERS],FACT_ORDERS[[#This Row],[WD_CUSTOMERS]])&gt;=8000, "Premium",
    TRUE, "Regular"
)</f>
        <v>Regular</v>
      </c>
      <c r="N4037" s="32" cm="1">
        <f t="array" ref="N4037">_xlfn.IFS(
   FACT_ORDERS[[#This Row],[TypeOfClient]]="VIP", 0.2,
   FACT_ORDERS[[#This Row],[TypeOfClient]]="Premium", 0.1,
   TRUE, 0
)</f>
        <v>0</v>
      </c>
      <c r="O4037" s="31" cm="1">
        <f t="array" ref="O4037">_xlfn.IFS(
   FACT_ORDERS[[#This Row],[TotalAmount]]&gt;1500, 0.15,
   FACT_ORDERS[[#This Row],[TotalAmount]]&gt;1000, 0.1,
   FACT_ORDERS[[#This Row],[TotalAmount]]&gt;500, 0.05,
   TRUE, 0
)</f>
        <v>0</v>
      </c>
      <c r="P4037" s="28">
        <f xml:space="preserve"> FACT_ORDERS[[#This Row],[TotalAmount]] * (1 - (FACT_ORDERS[[#This Row],[ClientDiscount]] + FACT_ORDERS[[#This Row],[OrderDiscount]]) )</f>
        <v>240</v>
      </c>
      <c r="Q4037" s="28">
        <f>FACT_ORDERS[[#This Row],[TotalAmountWithDiscount]]+FACT_ORDERS[[#This Row],[DeliveryCost]]</f>
        <v>255</v>
      </c>
      <c r="R4037" s="35">
        <v>45365</v>
      </c>
      <c r="S4037" s="35" t="str">
        <f>IF(NETWORKDAYS(FACT_ORDERS[[#This Row],[Order-Date]], FACT_ORDERS[[#This Row],[ArrivalDate ]]) &gt; 10, "Late", "On Time")</f>
        <v>On Time</v>
      </c>
    </row>
    <row r="4038" spans="1:19" x14ac:dyDescent="0.3">
      <c r="A4038" s="12">
        <v>9036</v>
      </c>
      <c r="B4038" s="12">
        <v>251</v>
      </c>
      <c r="C4038" s="12">
        <v>10946</v>
      </c>
      <c r="D4038" s="12">
        <v>4037</v>
      </c>
      <c r="E4038" s="12" t="s">
        <v>243</v>
      </c>
      <c r="F4038" s="13">
        <v>45379</v>
      </c>
      <c r="G4038" s="26" t="s">
        <v>11967</v>
      </c>
      <c r="H4038" s="12">
        <v>23</v>
      </c>
      <c r="I4038" s="28">
        <f>VLOOKUP(B:B,DIM_PRODUCTS!A:F,5,FALSE)</f>
        <v>12</v>
      </c>
      <c r="J4038" s="28">
        <f>FACT_ORDERS[[#This Row],[ProductPrice]]*FACT_ORDERS[[#This Row],[Quantity]]</f>
        <v>276</v>
      </c>
      <c r="K4038" s="12" t="str">
        <f>VLOOKUP(C:C,DIM_CUSTOMERS!A:G,7,FALSE)</f>
        <v>South Africa</v>
      </c>
      <c r="L4038" s="30" cm="1">
        <f t="array" ref="L4038">_xlfn.IFS(
    AND(FACT_ORDERS[[#This Row],[DeliveryMehtod]]="shippment",FACT_ORDERS[[#This Row],[TotalAmount]]&gt;=200), 0,
    AND(FACT_ORDERS[[#This Row],[DeliveryMehtod]]="pickup"), 15,
    AND(FACT_ORDERS[[#This Row],[DeliveryMehtod]]="shippment",FACT_ORDERS[[#This Row],[TotalAmount]]&lt;200), 35
)</f>
        <v>15</v>
      </c>
      <c r="M4038" s="12" t="str" cm="1">
        <f t="array" ref="M4038">_xlfn.IFS(
    SUMIFS(FACT_ORDERS[TotalAmount], FACT_ORDERS[WD_CUSTOMERS],FACT_ORDERS[[#This Row],[WD_CUSTOMERS]])&gt;=15000, "VIP",
    SUMIFS(FACT_ORDERS[TotalAmount], FACT_ORDERS[WD_CUSTOMERS],FACT_ORDERS[[#This Row],[WD_CUSTOMERS]])&gt;=8000, "Premium",
    TRUE, "Regular"
)</f>
        <v>Regular</v>
      </c>
      <c r="N4038" s="32" cm="1">
        <f t="array" ref="N4038">_xlfn.IFS(
   FACT_ORDERS[[#This Row],[TypeOfClient]]="VIP", 0.2,
   FACT_ORDERS[[#This Row],[TypeOfClient]]="Premium", 0.1,
   TRUE, 0
)</f>
        <v>0</v>
      </c>
      <c r="O4038" s="31" cm="1">
        <f t="array" ref="O4038">_xlfn.IFS(
   FACT_ORDERS[[#This Row],[TotalAmount]]&gt;1500, 0.15,
   FACT_ORDERS[[#This Row],[TotalAmount]]&gt;1000, 0.1,
   FACT_ORDERS[[#This Row],[TotalAmount]]&gt;500, 0.05,
   TRUE, 0
)</f>
        <v>0</v>
      </c>
      <c r="P4038" s="28">
        <f xml:space="preserve"> FACT_ORDERS[[#This Row],[TotalAmount]] * (1 - (FACT_ORDERS[[#This Row],[ClientDiscount]] + FACT_ORDERS[[#This Row],[OrderDiscount]]) )</f>
        <v>276</v>
      </c>
      <c r="Q4038" s="28">
        <f>FACT_ORDERS[[#This Row],[TotalAmountWithDiscount]]+FACT_ORDERS[[#This Row],[DeliveryCost]]</f>
        <v>291</v>
      </c>
      <c r="R4038" s="35">
        <v>45389</v>
      </c>
      <c r="S4038" s="35" t="str">
        <f>IF(NETWORKDAYS(FACT_ORDERS[[#This Row],[Order-Date]], FACT_ORDERS[[#This Row],[ArrivalDate ]]) &gt; 10, "Late", "On Time")</f>
        <v>On Time</v>
      </c>
    </row>
    <row r="4039" spans="1:19" x14ac:dyDescent="0.3">
      <c r="A4039" s="12">
        <v>9037</v>
      </c>
      <c r="B4039" s="12">
        <v>241</v>
      </c>
      <c r="C4039" s="12">
        <v>10946</v>
      </c>
      <c r="D4039" s="12">
        <v>4038</v>
      </c>
      <c r="E4039" s="12" t="s">
        <v>243</v>
      </c>
      <c r="F4039" s="13">
        <v>45379</v>
      </c>
      <c r="G4039" s="26" t="s">
        <v>14279</v>
      </c>
      <c r="H4039" s="12">
        <v>18</v>
      </c>
      <c r="I4039" s="28">
        <f>VLOOKUP(B:B,DIM_PRODUCTS!A:F,5,FALSE)</f>
        <v>20</v>
      </c>
      <c r="J4039" s="28">
        <f>FACT_ORDERS[[#This Row],[ProductPrice]]*FACT_ORDERS[[#This Row],[Quantity]]</f>
        <v>360</v>
      </c>
      <c r="K4039" s="12" t="str">
        <f>VLOOKUP(C:C,DIM_CUSTOMERS!A:G,7,FALSE)</f>
        <v>South Africa</v>
      </c>
      <c r="L4039" s="30" cm="1">
        <f t="array" ref="L4039">_xlfn.IFS(
    AND(FACT_ORDERS[[#This Row],[DeliveryMehtod]]="shippment",FACT_ORDERS[[#This Row],[TotalAmount]]&gt;=200), 0,
    AND(FACT_ORDERS[[#This Row],[DeliveryMehtod]]="pickup"), 15,
    AND(FACT_ORDERS[[#This Row],[DeliveryMehtod]]="shippment",FACT_ORDERS[[#This Row],[TotalAmount]]&lt;200), 35
)</f>
        <v>15</v>
      </c>
      <c r="M4039" s="12" t="str" cm="1">
        <f t="array" ref="M4039">_xlfn.IFS(
    SUMIFS(FACT_ORDERS[TotalAmount], FACT_ORDERS[WD_CUSTOMERS],FACT_ORDERS[[#This Row],[WD_CUSTOMERS]])&gt;=15000, "VIP",
    SUMIFS(FACT_ORDERS[TotalAmount], FACT_ORDERS[WD_CUSTOMERS],FACT_ORDERS[[#This Row],[WD_CUSTOMERS]])&gt;=8000, "Premium",
    TRUE, "Regular"
)</f>
        <v>Regular</v>
      </c>
      <c r="N4039" s="32" cm="1">
        <f t="array" ref="N4039">_xlfn.IFS(
   FACT_ORDERS[[#This Row],[TypeOfClient]]="VIP", 0.2,
   FACT_ORDERS[[#This Row],[TypeOfClient]]="Premium", 0.1,
   TRUE, 0
)</f>
        <v>0</v>
      </c>
      <c r="O4039" s="31" cm="1">
        <f t="array" ref="O4039">_xlfn.IFS(
   FACT_ORDERS[[#This Row],[TotalAmount]]&gt;1500, 0.15,
   FACT_ORDERS[[#This Row],[TotalAmount]]&gt;1000, 0.1,
   FACT_ORDERS[[#This Row],[TotalAmount]]&gt;500, 0.05,
   TRUE, 0
)</f>
        <v>0</v>
      </c>
      <c r="P4039" s="28">
        <f xml:space="preserve"> FACT_ORDERS[[#This Row],[TotalAmount]] * (1 - (FACT_ORDERS[[#This Row],[ClientDiscount]] + FACT_ORDERS[[#This Row],[OrderDiscount]]) )</f>
        <v>360</v>
      </c>
      <c r="Q4039" s="28">
        <f>FACT_ORDERS[[#This Row],[TotalAmountWithDiscount]]+FACT_ORDERS[[#This Row],[DeliveryCost]]</f>
        <v>375</v>
      </c>
      <c r="R4039" s="35">
        <v>45386</v>
      </c>
      <c r="S4039" s="35" t="str">
        <f>IF(NETWORKDAYS(FACT_ORDERS[[#This Row],[Order-Date]], FACT_ORDERS[[#This Row],[ArrivalDate ]]) &gt; 10, "Late", "On Time")</f>
        <v>On Time</v>
      </c>
    </row>
    <row r="4040" spans="1:19" x14ac:dyDescent="0.3">
      <c r="A4040" s="12">
        <v>9038</v>
      </c>
      <c r="B4040" s="12">
        <v>251</v>
      </c>
      <c r="C4040" s="12">
        <v>10946</v>
      </c>
      <c r="D4040" s="12">
        <v>4039</v>
      </c>
      <c r="E4040" s="12" t="s">
        <v>244</v>
      </c>
      <c r="F4040" s="13">
        <v>45288</v>
      </c>
      <c r="G4040" s="26" t="s">
        <v>11958</v>
      </c>
      <c r="H4040" s="12">
        <v>31</v>
      </c>
      <c r="I4040" s="28">
        <f>VLOOKUP(B:B,DIM_PRODUCTS!A:F,5,FALSE)</f>
        <v>12</v>
      </c>
      <c r="J4040" s="28">
        <f>FACT_ORDERS[[#This Row],[ProductPrice]]*FACT_ORDERS[[#This Row],[Quantity]]</f>
        <v>372</v>
      </c>
      <c r="K4040" s="12" t="str">
        <f>VLOOKUP(C:C,DIM_CUSTOMERS!A:G,7,FALSE)</f>
        <v>South Africa</v>
      </c>
      <c r="L4040" s="30" cm="1">
        <f t="array" ref="L4040">_xlfn.IFS(
    AND(FACT_ORDERS[[#This Row],[DeliveryMehtod]]="shippment",FACT_ORDERS[[#This Row],[TotalAmount]]&gt;=200), 0,
    AND(FACT_ORDERS[[#This Row],[DeliveryMehtod]]="pickup"), 15,
    AND(FACT_ORDERS[[#This Row],[DeliveryMehtod]]="shippment",FACT_ORDERS[[#This Row],[TotalAmount]]&lt;200), 35
)</f>
        <v>0</v>
      </c>
      <c r="M4040" s="12" t="str" cm="1">
        <f t="array" ref="M4040">_xlfn.IFS(
    SUMIFS(FACT_ORDERS[TotalAmount], FACT_ORDERS[WD_CUSTOMERS],FACT_ORDERS[[#This Row],[WD_CUSTOMERS]])&gt;=15000, "VIP",
    SUMIFS(FACT_ORDERS[TotalAmount], FACT_ORDERS[WD_CUSTOMERS],FACT_ORDERS[[#This Row],[WD_CUSTOMERS]])&gt;=8000, "Premium",
    TRUE, "Regular"
)</f>
        <v>Regular</v>
      </c>
      <c r="N4040" s="32" cm="1">
        <f t="array" ref="N4040">_xlfn.IFS(
   FACT_ORDERS[[#This Row],[TypeOfClient]]="VIP", 0.2,
   FACT_ORDERS[[#This Row],[TypeOfClient]]="Premium", 0.1,
   TRUE, 0
)</f>
        <v>0</v>
      </c>
      <c r="O4040" s="31" cm="1">
        <f t="array" ref="O4040">_xlfn.IFS(
   FACT_ORDERS[[#This Row],[TotalAmount]]&gt;1500, 0.15,
   FACT_ORDERS[[#This Row],[TotalAmount]]&gt;1000, 0.1,
   FACT_ORDERS[[#This Row],[TotalAmount]]&gt;500, 0.05,
   TRUE, 0
)</f>
        <v>0</v>
      </c>
      <c r="P4040" s="28">
        <f xml:space="preserve"> FACT_ORDERS[[#This Row],[TotalAmount]] * (1 - (FACT_ORDERS[[#This Row],[ClientDiscount]] + FACT_ORDERS[[#This Row],[OrderDiscount]]) )</f>
        <v>372</v>
      </c>
      <c r="Q4040" s="28">
        <f>FACT_ORDERS[[#This Row],[TotalAmountWithDiscount]]+FACT_ORDERS[[#This Row],[DeliveryCost]]</f>
        <v>372</v>
      </c>
      <c r="R4040" s="35">
        <v>45298</v>
      </c>
      <c r="S4040" s="35" t="str">
        <f>IF(NETWORKDAYS(FACT_ORDERS[[#This Row],[Order-Date]], FACT_ORDERS[[#This Row],[ArrivalDate ]]) &gt; 10, "Late", "On Time")</f>
        <v>On Time</v>
      </c>
    </row>
    <row r="4041" spans="1:19" x14ac:dyDescent="0.3">
      <c r="A4041" s="12">
        <v>9039</v>
      </c>
      <c r="B4041" s="12">
        <v>241</v>
      </c>
      <c r="C4041" s="12">
        <v>10946</v>
      </c>
      <c r="D4041" s="12">
        <v>4040</v>
      </c>
      <c r="E4041" s="12" t="s">
        <v>244</v>
      </c>
      <c r="F4041" s="13">
        <v>45288</v>
      </c>
      <c r="G4041" s="26" t="s">
        <v>14280</v>
      </c>
      <c r="H4041" s="12">
        <v>21</v>
      </c>
      <c r="I4041" s="28">
        <f>VLOOKUP(B:B,DIM_PRODUCTS!A:F,5,FALSE)</f>
        <v>20</v>
      </c>
      <c r="J4041" s="28">
        <f>FACT_ORDERS[[#This Row],[ProductPrice]]*FACT_ORDERS[[#This Row],[Quantity]]</f>
        <v>420</v>
      </c>
      <c r="K4041" s="12" t="str">
        <f>VLOOKUP(C:C,DIM_CUSTOMERS!A:G,7,FALSE)</f>
        <v>South Africa</v>
      </c>
      <c r="L4041" s="30" cm="1">
        <f t="array" ref="L4041">_xlfn.IFS(
    AND(FACT_ORDERS[[#This Row],[DeliveryMehtod]]="shippment",FACT_ORDERS[[#This Row],[TotalAmount]]&gt;=200), 0,
    AND(FACT_ORDERS[[#This Row],[DeliveryMehtod]]="pickup"), 15,
    AND(FACT_ORDERS[[#This Row],[DeliveryMehtod]]="shippment",FACT_ORDERS[[#This Row],[TotalAmount]]&lt;200), 35
)</f>
        <v>0</v>
      </c>
      <c r="M4041" s="12" t="str" cm="1">
        <f t="array" ref="M4041">_xlfn.IFS(
    SUMIFS(FACT_ORDERS[TotalAmount], FACT_ORDERS[WD_CUSTOMERS],FACT_ORDERS[[#This Row],[WD_CUSTOMERS]])&gt;=15000, "VIP",
    SUMIFS(FACT_ORDERS[TotalAmount], FACT_ORDERS[WD_CUSTOMERS],FACT_ORDERS[[#This Row],[WD_CUSTOMERS]])&gt;=8000, "Premium",
    TRUE, "Regular"
)</f>
        <v>Regular</v>
      </c>
      <c r="N4041" s="32" cm="1">
        <f t="array" ref="N4041">_xlfn.IFS(
   FACT_ORDERS[[#This Row],[TypeOfClient]]="VIP", 0.2,
   FACT_ORDERS[[#This Row],[TypeOfClient]]="Premium", 0.1,
   TRUE, 0
)</f>
        <v>0</v>
      </c>
      <c r="O4041" s="31" cm="1">
        <f t="array" ref="O4041">_xlfn.IFS(
   FACT_ORDERS[[#This Row],[TotalAmount]]&gt;1500, 0.15,
   FACT_ORDERS[[#This Row],[TotalAmount]]&gt;1000, 0.1,
   FACT_ORDERS[[#This Row],[TotalAmount]]&gt;500, 0.05,
   TRUE, 0
)</f>
        <v>0</v>
      </c>
      <c r="P4041" s="28">
        <f xml:space="preserve"> FACT_ORDERS[[#This Row],[TotalAmount]] * (1 - (FACT_ORDERS[[#This Row],[ClientDiscount]] + FACT_ORDERS[[#This Row],[OrderDiscount]]) )</f>
        <v>420</v>
      </c>
      <c r="Q4041" s="28">
        <f>FACT_ORDERS[[#This Row],[TotalAmountWithDiscount]]+FACT_ORDERS[[#This Row],[DeliveryCost]]</f>
        <v>420</v>
      </c>
      <c r="R4041" s="35">
        <v>45296</v>
      </c>
      <c r="S4041" s="35" t="str">
        <f>IF(NETWORKDAYS(FACT_ORDERS[[#This Row],[Order-Date]], FACT_ORDERS[[#This Row],[ArrivalDate ]]) &gt; 10, "Late", "On Time")</f>
        <v>On Time</v>
      </c>
    </row>
    <row r="4042" spans="1:19" x14ac:dyDescent="0.3">
      <c r="A4042" s="12">
        <v>9040</v>
      </c>
      <c r="B4042" s="12">
        <v>251</v>
      </c>
      <c r="C4042" s="12">
        <v>10946</v>
      </c>
      <c r="D4042" s="12">
        <v>4041</v>
      </c>
      <c r="E4042" s="12" t="s">
        <v>243</v>
      </c>
      <c r="F4042" s="13">
        <v>45315</v>
      </c>
      <c r="G4042" s="26" t="s">
        <v>14281</v>
      </c>
      <c r="H4042" s="12">
        <v>25</v>
      </c>
      <c r="I4042" s="28">
        <f>VLOOKUP(B:B,DIM_PRODUCTS!A:F,5,FALSE)</f>
        <v>12</v>
      </c>
      <c r="J4042" s="28">
        <f>FACT_ORDERS[[#This Row],[ProductPrice]]*FACT_ORDERS[[#This Row],[Quantity]]</f>
        <v>300</v>
      </c>
      <c r="K4042" s="12" t="str">
        <f>VLOOKUP(C:C,DIM_CUSTOMERS!A:G,7,FALSE)</f>
        <v>South Africa</v>
      </c>
      <c r="L4042" s="30" cm="1">
        <f t="array" ref="L4042">_xlfn.IFS(
    AND(FACT_ORDERS[[#This Row],[DeliveryMehtod]]="shippment",FACT_ORDERS[[#This Row],[TotalAmount]]&gt;=200), 0,
    AND(FACT_ORDERS[[#This Row],[DeliveryMehtod]]="pickup"), 15,
    AND(FACT_ORDERS[[#This Row],[DeliveryMehtod]]="shippment",FACT_ORDERS[[#This Row],[TotalAmount]]&lt;200), 35
)</f>
        <v>15</v>
      </c>
      <c r="M4042" s="12" t="str" cm="1">
        <f t="array" ref="M4042">_xlfn.IFS(
    SUMIFS(FACT_ORDERS[TotalAmount], FACT_ORDERS[WD_CUSTOMERS],FACT_ORDERS[[#This Row],[WD_CUSTOMERS]])&gt;=15000, "VIP",
    SUMIFS(FACT_ORDERS[TotalAmount], FACT_ORDERS[WD_CUSTOMERS],FACT_ORDERS[[#This Row],[WD_CUSTOMERS]])&gt;=8000, "Premium",
    TRUE, "Regular"
)</f>
        <v>Regular</v>
      </c>
      <c r="N4042" s="32" cm="1">
        <f t="array" ref="N4042">_xlfn.IFS(
   FACT_ORDERS[[#This Row],[TypeOfClient]]="VIP", 0.2,
   FACT_ORDERS[[#This Row],[TypeOfClient]]="Premium", 0.1,
   TRUE, 0
)</f>
        <v>0</v>
      </c>
      <c r="O4042" s="31" cm="1">
        <f t="array" ref="O4042">_xlfn.IFS(
   FACT_ORDERS[[#This Row],[TotalAmount]]&gt;1500, 0.15,
   FACT_ORDERS[[#This Row],[TotalAmount]]&gt;1000, 0.1,
   FACT_ORDERS[[#This Row],[TotalAmount]]&gt;500, 0.05,
   TRUE, 0
)</f>
        <v>0</v>
      </c>
      <c r="P4042" s="28">
        <f xml:space="preserve"> FACT_ORDERS[[#This Row],[TotalAmount]] * (1 - (FACT_ORDERS[[#This Row],[ClientDiscount]] + FACT_ORDERS[[#This Row],[OrderDiscount]]) )</f>
        <v>300</v>
      </c>
      <c r="Q4042" s="28">
        <f>FACT_ORDERS[[#This Row],[TotalAmountWithDiscount]]+FACT_ORDERS[[#This Row],[DeliveryCost]]</f>
        <v>315</v>
      </c>
      <c r="R4042" s="35">
        <v>45325</v>
      </c>
      <c r="S4042" s="35" t="str">
        <f>IF(NETWORKDAYS(FACT_ORDERS[[#This Row],[Order-Date]], FACT_ORDERS[[#This Row],[ArrivalDate ]]) &gt; 10, "Late", "On Time")</f>
        <v>On Time</v>
      </c>
    </row>
    <row r="4043" spans="1:19" x14ac:dyDescent="0.3">
      <c r="A4043" s="12">
        <v>9041</v>
      </c>
      <c r="B4043" s="12">
        <v>241</v>
      </c>
      <c r="C4043" s="12">
        <v>10946</v>
      </c>
      <c r="D4043" s="12">
        <v>4042</v>
      </c>
      <c r="E4043" s="12" t="s">
        <v>244</v>
      </c>
      <c r="F4043" s="13">
        <v>45315</v>
      </c>
      <c r="G4043" s="26" t="s">
        <v>14282</v>
      </c>
      <c r="H4043" s="12">
        <v>22</v>
      </c>
      <c r="I4043" s="28">
        <f>VLOOKUP(B:B,DIM_PRODUCTS!A:F,5,FALSE)</f>
        <v>20</v>
      </c>
      <c r="J4043" s="28">
        <f>FACT_ORDERS[[#This Row],[ProductPrice]]*FACT_ORDERS[[#This Row],[Quantity]]</f>
        <v>440</v>
      </c>
      <c r="K4043" s="12" t="str">
        <f>VLOOKUP(C:C,DIM_CUSTOMERS!A:G,7,FALSE)</f>
        <v>South Africa</v>
      </c>
      <c r="L4043" s="30" cm="1">
        <f t="array" ref="L4043">_xlfn.IFS(
    AND(FACT_ORDERS[[#This Row],[DeliveryMehtod]]="shippment",FACT_ORDERS[[#This Row],[TotalAmount]]&gt;=200), 0,
    AND(FACT_ORDERS[[#This Row],[DeliveryMehtod]]="pickup"), 15,
    AND(FACT_ORDERS[[#This Row],[DeliveryMehtod]]="shippment",FACT_ORDERS[[#This Row],[TotalAmount]]&lt;200), 35
)</f>
        <v>0</v>
      </c>
      <c r="M4043" s="12" t="str" cm="1">
        <f t="array" ref="M4043">_xlfn.IFS(
    SUMIFS(FACT_ORDERS[TotalAmount], FACT_ORDERS[WD_CUSTOMERS],FACT_ORDERS[[#This Row],[WD_CUSTOMERS]])&gt;=15000, "VIP",
    SUMIFS(FACT_ORDERS[TotalAmount], FACT_ORDERS[WD_CUSTOMERS],FACT_ORDERS[[#This Row],[WD_CUSTOMERS]])&gt;=8000, "Premium",
    TRUE, "Regular"
)</f>
        <v>Regular</v>
      </c>
      <c r="N4043" s="32" cm="1">
        <f t="array" ref="N4043">_xlfn.IFS(
   FACT_ORDERS[[#This Row],[TypeOfClient]]="VIP", 0.2,
   FACT_ORDERS[[#This Row],[TypeOfClient]]="Premium", 0.1,
   TRUE, 0
)</f>
        <v>0</v>
      </c>
      <c r="O4043" s="31" cm="1">
        <f t="array" ref="O4043">_xlfn.IFS(
   FACT_ORDERS[[#This Row],[TotalAmount]]&gt;1500, 0.15,
   FACT_ORDERS[[#This Row],[TotalAmount]]&gt;1000, 0.1,
   FACT_ORDERS[[#This Row],[TotalAmount]]&gt;500, 0.05,
   TRUE, 0
)</f>
        <v>0</v>
      </c>
      <c r="P4043" s="28">
        <f xml:space="preserve"> FACT_ORDERS[[#This Row],[TotalAmount]] * (1 - (FACT_ORDERS[[#This Row],[ClientDiscount]] + FACT_ORDERS[[#This Row],[OrderDiscount]]) )</f>
        <v>440</v>
      </c>
      <c r="Q4043" s="28">
        <f>FACT_ORDERS[[#This Row],[TotalAmountWithDiscount]]+FACT_ORDERS[[#This Row],[DeliveryCost]]</f>
        <v>440</v>
      </c>
      <c r="R4043" s="35">
        <v>45325</v>
      </c>
      <c r="S4043" s="35" t="str">
        <f>IF(NETWORKDAYS(FACT_ORDERS[[#This Row],[Order-Date]], FACT_ORDERS[[#This Row],[ArrivalDate ]]) &gt; 10, "Late", "On Time")</f>
        <v>On Time</v>
      </c>
    </row>
    <row r="4044" spans="1:19" x14ac:dyDescent="0.3">
      <c r="A4044" s="12">
        <v>9042</v>
      </c>
      <c r="B4044" s="12">
        <v>293</v>
      </c>
      <c r="C4044" s="12">
        <v>10872</v>
      </c>
      <c r="D4044" s="12">
        <v>4043</v>
      </c>
      <c r="E4044" s="12" t="s">
        <v>243</v>
      </c>
      <c r="F4044" s="13">
        <v>45348</v>
      </c>
      <c r="G4044" s="26" t="s">
        <v>3543</v>
      </c>
      <c r="H4044" s="12">
        <v>11</v>
      </c>
      <c r="I4044" s="28">
        <f>VLOOKUP(B:B,DIM_PRODUCTS!A:F,5,FALSE)</f>
        <v>11</v>
      </c>
      <c r="J4044" s="28">
        <f>FACT_ORDERS[[#This Row],[ProductPrice]]*FACT_ORDERS[[#This Row],[Quantity]]</f>
        <v>121</v>
      </c>
      <c r="K4044" s="12" t="str">
        <f>VLOOKUP(C:C,DIM_CUSTOMERS!A:G,7,FALSE)</f>
        <v>Germany</v>
      </c>
      <c r="L4044" s="30" cm="1">
        <f t="array" ref="L4044">_xlfn.IFS(
    AND(FACT_ORDERS[[#This Row],[DeliveryMehtod]]="shippment",FACT_ORDERS[[#This Row],[TotalAmount]]&gt;=200), 0,
    AND(FACT_ORDERS[[#This Row],[DeliveryMehtod]]="pickup"), 15,
    AND(FACT_ORDERS[[#This Row],[DeliveryMehtod]]="shippment",FACT_ORDERS[[#This Row],[TotalAmount]]&lt;200), 35
)</f>
        <v>15</v>
      </c>
      <c r="M4044" s="12" t="str" cm="1">
        <f t="array" ref="M4044">_xlfn.IFS(
    SUMIFS(FACT_ORDERS[TotalAmount], FACT_ORDERS[WD_CUSTOMERS],FACT_ORDERS[[#This Row],[WD_CUSTOMERS]])&gt;=15000, "VIP",
    SUMIFS(FACT_ORDERS[TotalAmount], FACT_ORDERS[WD_CUSTOMERS],FACT_ORDERS[[#This Row],[WD_CUSTOMERS]])&gt;=8000, "Premium",
    TRUE, "Regular"
)</f>
        <v>Premium</v>
      </c>
      <c r="N4044" s="32" cm="1">
        <f t="array" ref="N4044">_xlfn.IFS(
   FACT_ORDERS[[#This Row],[TypeOfClient]]="VIP", 0.2,
   FACT_ORDERS[[#This Row],[TypeOfClient]]="Premium", 0.1,
   TRUE, 0
)</f>
        <v>0.1</v>
      </c>
      <c r="O4044" s="31" cm="1">
        <f t="array" ref="O4044">_xlfn.IFS(
   FACT_ORDERS[[#This Row],[TotalAmount]]&gt;1500, 0.15,
   FACT_ORDERS[[#This Row],[TotalAmount]]&gt;1000, 0.1,
   FACT_ORDERS[[#This Row],[TotalAmount]]&gt;500, 0.05,
   TRUE, 0
)</f>
        <v>0</v>
      </c>
      <c r="P4044" s="28">
        <f xml:space="preserve"> FACT_ORDERS[[#This Row],[TotalAmount]] * (1 - (FACT_ORDERS[[#This Row],[ClientDiscount]] + FACT_ORDERS[[#This Row],[OrderDiscount]]) )</f>
        <v>108.9</v>
      </c>
      <c r="Q4044" s="28">
        <f>FACT_ORDERS[[#This Row],[TotalAmountWithDiscount]]+FACT_ORDERS[[#This Row],[DeliveryCost]]</f>
        <v>123.9</v>
      </c>
      <c r="R4044" s="35">
        <v>45362</v>
      </c>
      <c r="S4044" s="35" t="str">
        <f>IF(NETWORKDAYS(FACT_ORDERS[[#This Row],[Order-Date]], FACT_ORDERS[[#This Row],[ArrivalDate ]]) &gt; 10, "Late", "On Time")</f>
        <v>Late</v>
      </c>
    </row>
    <row r="4045" spans="1:19" x14ac:dyDescent="0.3">
      <c r="A4045" s="12">
        <v>9043</v>
      </c>
      <c r="B4045" s="12">
        <v>235</v>
      </c>
      <c r="C4045" s="12">
        <v>10872</v>
      </c>
      <c r="D4045" s="12">
        <v>4044</v>
      </c>
      <c r="E4045" s="12" t="s">
        <v>243</v>
      </c>
      <c r="F4045" s="13">
        <v>45348</v>
      </c>
      <c r="G4045" s="26" t="s">
        <v>14283</v>
      </c>
      <c r="H4045" s="12">
        <v>21</v>
      </c>
      <c r="I4045" s="28">
        <f>VLOOKUP(B:B,DIM_PRODUCTS!A:F,5,FALSE)</f>
        <v>22</v>
      </c>
      <c r="J4045" s="28">
        <f>FACT_ORDERS[[#This Row],[ProductPrice]]*FACT_ORDERS[[#This Row],[Quantity]]</f>
        <v>462</v>
      </c>
      <c r="K4045" s="12" t="str">
        <f>VLOOKUP(C:C,DIM_CUSTOMERS!A:G,7,FALSE)</f>
        <v>Germany</v>
      </c>
      <c r="L4045" s="30" cm="1">
        <f t="array" ref="L4045">_xlfn.IFS(
    AND(FACT_ORDERS[[#This Row],[DeliveryMehtod]]="shippment",FACT_ORDERS[[#This Row],[TotalAmount]]&gt;=200), 0,
    AND(FACT_ORDERS[[#This Row],[DeliveryMehtod]]="pickup"), 15,
    AND(FACT_ORDERS[[#This Row],[DeliveryMehtod]]="shippment",FACT_ORDERS[[#This Row],[TotalAmount]]&lt;200), 35
)</f>
        <v>15</v>
      </c>
      <c r="M4045" s="12" t="str" cm="1">
        <f t="array" ref="M4045">_xlfn.IFS(
    SUMIFS(FACT_ORDERS[TotalAmount], FACT_ORDERS[WD_CUSTOMERS],FACT_ORDERS[[#This Row],[WD_CUSTOMERS]])&gt;=15000, "VIP",
    SUMIFS(FACT_ORDERS[TotalAmount], FACT_ORDERS[WD_CUSTOMERS],FACT_ORDERS[[#This Row],[WD_CUSTOMERS]])&gt;=8000, "Premium",
    TRUE, "Regular"
)</f>
        <v>Premium</v>
      </c>
      <c r="N4045" s="32" cm="1">
        <f t="array" ref="N4045">_xlfn.IFS(
   FACT_ORDERS[[#This Row],[TypeOfClient]]="VIP", 0.2,
   FACT_ORDERS[[#This Row],[TypeOfClient]]="Premium", 0.1,
   TRUE, 0
)</f>
        <v>0.1</v>
      </c>
      <c r="O4045" s="31" cm="1">
        <f t="array" ref="O4045">_xlfn.IFS(
   FACT_ORDERS[[#This Row],[TotalAmount]]&gt;1500, 0.15,
   FACT_ORDERS[[#This Row],[TotalAmount]]&gt;1000, 0.1,
   FACT_ORDERS[[#This Row],[TotalAmount]]&gt;500, 0.05,
   TRUE, 0
)</f>
        <v>0</v>
      </c>
      <c r="P4045" s="28">
        <f xml:space="preserve"> FACT_ORDERS[[#This Row],[TotalAmount]] * (1 - (FACT_ORDERS[[#This Row],[ClientDiscount]] + FACT_ORDERS[[#This Row],[OrderDiscount]]) )</f>
        <v>415.8</v>
      </c>
      <c r="Q4045" s="28">
        <f>FACT_ORDERS[[#This Row],[TotalAmountWithDiscount]]+FACT_ORDERS[[#This Row],[DeliveryCost]]</f>
        <v>430.8</v>
      </c>
      <c r="R4045" s="35">
        <v>45359</v>
      </c>
      <c r="S4045" s="35" t="str">
        <f>IF(NETWORKDAYS(FACT_ORDERS[[#This Row],[Order-Date]], FACT_ORDERS[[#This Row],[ArrivalDate ]]) &gt; 10, "Late", "On Time")</f>
        <v>On Time</v>
      </c>
    </row>
    <row r="4046" spans="1:19" x14ac:dyDescent="0.3">
      <c r="A4046" s="12">
        <v>9044</v>
      </c>
      <c r="B4046" s="12">
        <v>200</v>
      </c>
      <c r="C4046" s="12">
        <v>10872</v>
      </c>
      <c r="D4046" s="12">
        <v>4045</v>
      </c>
      <c r="E4046" s="12" t="s">
        <v>243</v>
      </c>
      <c r="F4046" s="13">
        <v>45348</v>
      </c>
      <c r="G4046" s="26" t="s">
        <v>4205</v>
      </c>
      <c r="H4046" s="12">
        <v>14</v>
      </c>
      <c r="I4046" s="28">
        <f>VLOOKUP(B:B,DIM_PRODUCTS!A:F,5,FALSE)</f>
        <v>15</v>
      </c>
      <c r="J4046" s="28">
        <f>FACT_ORDERS[[#This Row],[ProductPrice]]*FACT_ORDERS[[#This Row],[Quantity]]</f>
        <v>210</v>
      </c>
      <c r="K4046" s="12" t="str">
        <f>VLOOKUP(C:C,DIM_CUSTOMERS!A:G,7,FALSE)</f>
        <v>Germany</v>
      </c>
      <c r="L4046" s="30" cm="1">
        <f t="array" ref="L4046">_xlfn.IFS(
    AND(FACT_ORDERS[[#This Row],[DeliveryMehtod]]="shippment",FACT_ORDERS[[#This Row],[TotalAmount]]&gt;=200), 0,
    AND(FACT_ORDERS[[#This Row],[DeliveryMehtod]]="pickup"), 15,
    AND(FACT_ORDERS[[#This Row],[DeliveryMehtod]]="shippment",FACT_ORDERS[[#This Row],[TotalAmount]]&lt;200), 35
)</f>
        <v>15</v>
      </c>
      <c r="M4046" s="12" t="str" cm="1">
        <f t="array" ref="M4046">_xlfn.IFS(
    SUMIFS(FACT_ORDERS[TotalAmount], FACT_ORDERS[WD_CUSTOMERS],FACT_ORDERS[[#This Row],[WD_CUSTOMERS]])&gt;=15000, "VIP",
    SUMIFS(FACT_ORDERS[TotalAmount], FACT_ORDERS[WD_CUSTOMERS],FACT_ORDERS[[#This Row],[WD_CUSTOMERS]])&gt;=8000, "Premium",
    TRUE, "Regular"
)</f>
        <v>Premium</v>
      </c>
      <c r="N4046" s="32" cm="1">
        <f t="array" ref="N4046">_xlfn.IFS(
   FACT_ORDERS[[#This Row],[TypeOfClient]]="VIP", 0.2,
   FACT_ORDERS[[#This Row],[TypeOfClient]]="Premium", 0.1,
   TRUE, 0
)</f>
        <v>0.1</v>
      </c>
      <c r="O4046" s="31" cm="1">
        <f t="array" ref="O4046">_xlfn.IFS(
   FACT_ORDERS[[#This Row],[TotalAmount]]&gt;1500, 0.15,
   FACT_ORDERS[[#This Row],[TotalAmount]]&gt;1000, 0.1,
   FACT_ORDERS[[#This Row],[TotalAmount]]&gt;500, 0.05,
   TRUE, 0
)</f>
        <v>0</v>
      </c>
      <c r="P4046" s="28">
        <f xml:space="preserve"> FACT_ORDERS[[#This Row],[TotalAmount]] * (1 - (FACT_ORDERS[[#This Row],[ClientDiscount]] + FACT_ORDERS[[#This Row],[OrderDiscount]]) )</f>
        <v>189</v>
      </c>
      <c r="Q4046" s="28">
        <f>FACT_ORDERS[[#This Row],[TotalAmountWithDiscount]]+FACT_ORDERS[[#This Row],[DeliveryCost]]</f>
        <v>204</v>
      </c>
      <c r="R4046" s="35">
        <v>45355</v>
      </c>
      <c r="S4046" s="35" t="str">
        <f>IF(NETWORKDAYS(FACT_ORDERS[[#This Row],[Order-Date]], FACT_ORDERS[[#This Row],[ArrivalDate ]]) &gt; 10, "Late", "On Time")</f>
        <v>On Time</v>
      </c>
    </row>
    <row r="4047" spans="1:19" x14ac:dyDescent="0.3">
      <c r="A4047" s="12">
        <v>9045</v>
      </c>
      <c r="B4047" s="12">
        <v>293</v>
      </c>
      <c r="C4047" s="12">
        <v>10872</v>
      </c>
      <c r="D4047" s="12">
        <v>4046</v>
      </c>
      <c r="E4047" s="12" t="s">
        <v>244</v>
      </c>
      <c r="F4047" s="13">
        <v>45541</v>
      </c>
      <c r="G4047" s="26" t="s">
        <v>3447</v>
      </c>
      <c r="H4047" s="12">
        <v>14</v>
      </c>
      <c r="I4047" s="28">
        <f>VLOOKUP(B:B,DIM_PRODUCTS!A:F,5,FALSE)</f>
        <v>11</v>
      </c>
      <c r="J4047" s="28">
        <f>FACT_ORDERS[[#This Row],[ProductPrice]]*FACT_ORDERS[[#This Row],[Quantity]]</f>
        <v>154</v>
      </c>
      <c r="K4047" s="12" t="str">
        <f>VLOOKUP(C:C,DIM_CUSTOMERS!A:G,7,FALSE)</f>
        <v>Germany</v>
      </c>
      <c r="L4047" s="30" cm="1">
        <f t="array" ref="L4047">_xlfn.IFS(
    AND(FACT_ORDERS[[#This Row],[DeliveryMehtod]]="shippment",FACT_ORDERS[[#This Row],[TotalAmount]]&gt;=200), 0,
    AND(FACT_ORDERS[[#This Row],[DeliveryMehtod]]="pickup"), 15,
    AND(FACT_ORDERS[[#This Row],[DeliveryMehtod]]="shippment",FACT_ORDERS[[#This Row],[TotalAmount]]&lt;200), 35
)</f>
        <v>35</v>
      </c>
      <c r="M4047" s="12" t="str" cm="1">
        <f t="array" ref="M4047">_xlfn.IFS(
    SUMIFS(FACT_ORDERS[TotalAmount], FACT_ORDERS[WD_CUSTOMERS],FACT_ORDERS[[#This Row],[WD_CUSTOMERS]])&gt;=15000, "VIP",
    SUMIFS(FACT_ORDERS[TotalAmount], FACT_ORDERS[WD_CUSTOMERS],FACT_ORDERS[[#This Row],[WD_CUSTOMERS]])&gt;=8000, "Premium",
    TRUE, "Regular"
)</f>
        <v>Premium</v>
      </c>
      <c r="N4047" s="32" cm="1">
        <f t="array" ref="N4047">_xlfn.IFS(
   FACT_ORDERS[[#This Row],[TypeOfClient]]="VIP", 0.2,
   FACT_ORDERS[[#This Row],[TypeOfClient]]="Premium", 0.1,
   TRUE, 0
)</f>
        <v>0.1</v>
      </c>
      <c r="O4047" s="31" cm="1">
        <f t="array" ref="O4047">_xlfn.IFS(
   FACT_ORDERS[[#This Row],[TotalAmount]]&gt;1500, 0.15,
   FACT_ORDERS[[#This Row],[TotalAmount]]&gt;1000, 0.1,
   FACT_ORDERS[[#This Row],[TotalAmount]]&gt;500, 0.05,
   TRUE, 0
)</f>
        <v>0</v>
      </c>
      <c r="P4047" s="28">
        <f xml:space="preserve"> FACT_ORDERS[[#This Row],[TotalAmount]] * (1 - (FACT_ORDERS[[#This Row],[ClientDiscount]] + FACT_ORDERS[[#This Row],[OrderDiscount]]) )</f>
        <v>138.6</v>
      </c>
      <c r="Q4047" s="28">
        <f>FACT_ORDERS[[#This Row],[TotalAmountWithDiscount]]+FACT_ORDERS[[#This Row],[DeliveryCost]]</f>
        <v>173.6</v>
      </c>
      <c r="R4047" s="35">
        <v>45552</v>
      </c>
      <c r="S4047" s="35" t="str">
        <f>IF(NETWORKDAYS(FACT_ORDERS[[#This Row],[Order-Date]], FACT_ORDERS[[#This Row],[ArrivalDate ]]) &gt; 10, "Late", "On Time")</f>
        <v>On Time</v>
      </c>
    </row>
    <row r="4048" spans="1:19" x14ac:dyDescent="0.3">
      <c r="A4048" s="12">
        <v>9046</v>
      </c>
      <c r="B4048" s="12">
        <v>293</v>
      </c>
      <c r="C4048" s="12">
        <v>10872</v>
      </c>
      <c r="D4048" s="12">
        <v>4047</v>
      </c>
      <c r="E4048" s="12" t="s">
        <v>244</v>
      </c>
      <c r="F4048" s="13">
        <v>45083</v>
      </c>
      <c r="G4048" s="26" t="s">
        <v>14284</v>
      </c>
      <c r="H4048" s="12">
        <v>15</v>
      </c>
      <c r="I4048" s="28">
        <f>VLOOKUP(B:B,DIM_PRODUCTS!A:F,5,FALSE)</f>
        <v>11</v>
      </c>
      <c r="J4048" s="28">
        <f>FACT_ORDERS[[#This Row],[ProductPrice]]*FACT_ORDERS[[#This Row],[Quantity]]</f>
        <v>165</v>
      </c>
      <c r="K4048" s="12" t="str">
        <f>VLOOKUP(C:C,DIM_CUSTOMERS!A:G,7,FALSE)</f>
        <v>Germany</v>
      </c>
      <c r="L4048" s="30" cm="1">
        <f t="array" ref="L4048">_xlfn.IFS(
    AND(FACT_ORDERS[[#This Row],[DeliveryMehtod]]="shippment",FACT_ORDERS[[#This Row],[TotalAmount]]&gt;=200), 0,
    AND(FACT_ORDERS[[#This Row],[DeliveryMehtod]]="pickup"), 15,
    AND(FACT_ORDERS[[#This Row],[DeliveryMehtod]]="shippment",FACT_ORDERS[[#This Row],[TotalAmount]]&lt;200), 35
)</f>
        <v>35</v>
      </c>
      <c r="M4048" s="12" t="str" cm="1">
        <f t="array" ref="M4048">_xlfn.IFS(
    SUMIFS(FACT_ORDERS[TotalAmount], FACT_ORDERS[WD_CUSTOMERS],FACT_ORDERS[[#This Row],[WD_CUSTOMERS]])&gt;=15000, "VIP",
    SUMIFS(FACT_ORDERS[TotalAmount], FACT_ORDERS[WD_CUSTOMERS],FACT_ORDERS[[#This Row],[WD_CUSTOMERS]])&gt;=8000, "Premium",
    TRUE, "Regular"
)</f>
        <v>Premium</v>
      </c>
      <c r="N4048" s="32" cm="1">
        <f t="array" ref="N4048">_xlfn.IFS(
   FACT_ORDERS[[#This Row],[TypeOfClient]]="VIP", 0.2,
   FACT_ORDERS[[#This Row],[TypeOfClient]]="Premium", 0.1,
   TRUE, 0
)</f>
        <v>0.1</v>
      </c>
      <c r="O4048" s="31" cm="1">
        <f t="array" ref="O4048">_xlfn.IFS(
   FACT_ORDERS[[#This Row],[TotalAmount]]&gt;1500, 0.15,
   FACT_ORDERS[[#This Row],[TotalAmount]]&gt;1000, 0.1,
   FACT_ORDERS[[#This Row],[TotalAmount]]&gt;500, 0.05,
   TRUE, 0
)</f>
        <v>0</v>
      </c>
      <c r="P4048" s="28">
        <f xml:space="preserve"> FACT_ORDERS[[#This Row],[TotalAmount]] * (1 - (FACT_ORDERS[[#This Row],[ClientDiscount]] + FACT_ORDERS[[#This Row],[OrderDiscount]]) )</f>
        <v>148.5</v>
      </c>
      <c r="Q4048" s="28">
        <f>FACT_ORDERS[[#This Row],[TotalAmountWithDiscount]]+FACT_ORDERS[[#This Row],[DeliveryCost]]</f>
        <v>183.5</v>
      </c>
      <c r="R4048" s="35">
        <v>45092</v>
      </c>
      <c r="S4048" s="35" t="str">
        <f>IF(NETWORKDAYS(FACT_ORDERS[[#This Row],[Order-Date]], FACT_ORDERS[[#This Row],[ArrivalDate ]]) &gt; 10, "Late", "On Time")</f>
        <v>On Time</v>
      </c>
    </row>
    <row r="4049" spans="1:19" x14ac:dyDescent="0.3">
      <c r="A4049" s="12">
        <v>9047</v>
      </c>
      <c r="B4049" s="12">
        <v>235</v>
      </c>
      <c r="C4049" s="12">
        <v>10872</v>
      </c>
      <c r="D4049" s="12">
        <v>4048</v>
      </c>
      <c r="E4049" s="12" t="s">
        <v>244</v>
      </c>
      <c r="F4049" s="13">
        <v>45083</v>
      </c>
      <c r="G4049" s="26" t="s">
        <v>14285</v>
      </c>
      <c r="H4049" s="12">
        <v>13</v>
      </c>
      <c r="I4049" s="28">
        <f>VLOOKUP(B:B,DIM_PRODUCTS!A:F,5,FALSE)</f>
        <v>22</v>
      </c>
      <c r="J4049" s="28">
        <f>FACT_ORDERS[[#This Row],[ProductPrice]]*FACT_ORDERS[[#This Row],[Quantity]]</f>
        <v>286</v>
      </c>
      <c r="K4049" s="12" t="str">
        <f>VLOOKUP(C:C,DIM_CUSTOMERS!A:G,7,FALSE)</f>
        <v>Germany</v>
      </c>
      <c r="L4049" s="30" cm="1">
        <f t="array" ref="L4049">_xlfn.IFS(
    AND(FACT_ORDERS[[#This Row],[DeliveryMehtod]]="shippment",FACT_ORDERS[[#This Row],[TotalAmount]]&gt;=200), 0,
    AND(FACT_ORDERS[[#This Row],[DeliveryMehtod]]="pickup"), 15,
    AND(FACT_ORDERS[[#This Row],[DeliveryMehtod]]="shippment",FACT_ORDERS[[#This Row],[TotalAmount]]&lt;200), 35
)</f>
        <v>0</v>
      </c>
      <c r="M4049" s="12" t="str" cm="1">
        <f t="array" ref="M4049">_xlfn.IFS(
    SUMIFS(FACT_ORDERS[TotalAmount], FACT_ORDERS[WD_CUSTOMERS],FACT_ORDERS[[#This Row],[WD_CUSTOMERS]])&gt;=15000, "VIP",
    SUMIFS(FACT_ORDERS[TotalAmount], FACT_ORDERS[WD_CUSTOMERS],FACT_ORDERS[[#This Row],[WD_CUSTOMERS]])&gt;=8000, "Premium",
    TRUE, "Regular"
)</f>
        <v>Premium</v>
      </c>
      <c r="N4049" s="32" cm="1">
        <f t="array" ref="N4049">_xlfn.IFS(
   FACT_ORDERS[[#This Row],[TypeOfClient]]="VIP", 0.2,
   FACT_ORDERS[[#This Row],[TypeOfClient]]="Premium", 0.1,
   TRUE, 0
)</f>
        <v>0.1</v>
      </c>
      <c r="O4049" s="31" cm="1">
        <f t="array" ref="O4049">_xlfn.IFS(
   FACT_ORDERS[[#This Row],[TotalAmount]]&gt;1500, 0.15,
   FACT_ORDERS[[#This Row],[TotalAmount]]&gt;1000, 0.1,
   FACT_ORDERS[[#This Row],[TotalAmount]]&gt;500, 0.05,
   TRUE, 0
)</f>
        <v>0</v>
      </c>
      <c r="P4049" s="28">
        <f xml:space="preserve"> FACT_ORDERS[[#This Row],[TotalAmount]] * (1 - (FACT_ORDERS[[#This Row],[ClientDiscount]] + FACT_ORDERS[[#This Row],[OrderDiscount]]) )</f>
        <v>257.40000000000003</v>
      </c>
      <c r="Q4049" s="28">
        <f>FACT_ORDERS[[#This Row],[TotalAmountWithDiscount]]+FACT_ORDERS[[#This Row],[DeliveryCost]]</f>
        <v>257.40000000000003</v>
      </c>
      <c r="R4049" s="35">
        <v>45090</v>
      </c>
      <c r="S4049" s="35" t="str">
        <f>IF(NETWORKDAYS(FACT_ORDERS[[#This Row],[Order-Date]], FACT_ORDERS[[#This Row],[ArrivalDate ]]) &gt; 10, "Late", "On Time")</f>
        <v>On Time</v>
      </c>
    </row>
    <row r="4050" spans="1:19" x14ac:dyDescent="0.3">
      <c r="A4050" s="12">
        <v>9048</v>
      </c>
      <c r="B4050" s="12">
        <v>200</v>
      </c>
      <c r="C4050" s="12">
        <v>10872</v>
      </c>
      <c r="D4050" s="12">
        <v>4049</v>
      </c>
      <c r="E4050" s="12" t="s">
        <v>243</v>
      </c>
      <c r="F4050" s="13">
        <v>45083</v>
      </c>
      <c r="G4050" s="26" t="s">
        <v>4399</v>
      </c>
      <c r="H4050" s="12">
        <v>19</v>
      </c>
      <c r="I4050" s="28">
        <f>VLOOKUP(B:B,DIM_PRODUCTS!A:F,5,FALSE)</f>
        <v>15</v>
      </c>
      <c r="J4050" s="28">
        <f>FACT_ORDERS[[#This Row],[ProductPrice]]*FACT_ORDERS[[#This Row],[Quantity]]</f>
        <v>285</v>
      </c>
      <c r="K4050" s="12" t="str">
        <f>VLOOKUP(C:C,DIM_CUSTOMERS!A:G,7,FALSE)</f>
        <v>Germany</v>
      </c>
      <c r="L4050" s="30" cm="1">
        <f t="array" ref="L4050">_xlfn.IFS(
    AND(FACT_ORDERS[[#This Row],[DeliveryMehtod]]="shippment",FACT_ORDERS[[#This Row],[TotalAmount]]&gt;=200), 0,
    AND(FACT_ORDERS[[#This Row],[DeliveryMehtod]]="pickup"), 15,
    AND(FACT_ORDERS[[#This Row],[DeliveryMehtod]]="shippment",FACT_ORDERS[[#This Row],[TotalAmount]]&lt;200), 35
)</f>
        <v>15</v>
      </c>
      <c r="M4050" s="12" t="str" cm="1">
        <f t="array" ref="M4050">_xlfn.IFS(
    SUMIFS(FACT_ORDERS[TotalAmount], FACT_ORDERS[WD_CUSTOMERS],FACT_ORDERS[[#This Row],[WD_CUSTOMERS]])&gt;=15000, "VIP",
    SUMIFS(FACT_ORDERS[TotalAmount], FACT_ORDERS[WD_CUSTOMERS],FACT_ORDERS[[#This Row],[WD_CUSTOMERS]])&gt;=8000, "Premium",
    TRUE, "Regular"
)</f>
        <v>Premium</v>
      </c>
      <c r="N4050" s="32" cm="1">
        <f t="array" ref="N4050">_xlfn.IFS(
   FACT_ORDERS[[#This Row],[TypeOfClient]]="VIP", 0.2,
   FACT_ORDERS[[#This Row],[TypeOfClient]]="Premium", 0.1,
   TRUE, 0
)</f>
        <v>0.1</v>
      </c>
      <c r="O4050" s="31" cm="1">
        <f t="array" ref="O4050">_xlfn.IFS(
   FACT_ORDERS[[#This Row],[TotalAmount]]&gt;1500, 0.15,
   FACT_ORDERS[[#This Row],[TotalAmount]]&gt;1000, 0.1,
   FACT_ORDERS[[#This Row],[TotalAmount]]&gt;500, 0.05,
   TRUE, 0
)</f>
        <v>0</v>
      </c>
      <c r="P4050" s="28">
        <f xml:space="preserve"> FACT_ORDERS[[#This Row],[TotalAmount]] * (1 - (FACT_ORDERS[[#This Row],[ClientDiscount]] + FACT_ORDERS[[#This Row],[OrderDiscount]]) )</f>
        <v>256.5</v>
      </c>
      <c r="Q4050" s="28">
        <f>FACT_ORDERS[[#This Row],[TotalAmountWithDiscount]]+FACT_ORDERS[[#This Row],[DeliveryCost]]</f>
        <v>271.5</v>
      </c>
      <c r="R4050" s="35">
        <v>45092</v>
      </c>
      <c r="S4050" s="35" t="str">
        <f>IF(NETWORKDAYS(FACT_ORDERS[[#This Row],[Order-Date]], FACT_ORDERS[[#This Row],[ArrivalDate ]]) &gt; 10, "Late", "On Time")</f>
        <v>On Time</v>
      </c>
    </row>
    <row r="4051" spans="1:19" x14ac:dyDescent="0.3">
      <c r="A4051" s="12">
        <v>9049</v>
      </c>
      <c r="B4051" s="12">
        <v>293</v>
      </c>
      <c r="C4051" s="12">
        <v>10872</v>
      </c>
      <c r="D4051" s="12">
        <v>4050</v>
      </c>
      <c r="E4051" s="12" t="s">
        <v>243</v>
      </c>
      <c r="F4051" s="13">
        <v>45388</v>
      </c>
      <c r="G4051" s="26" t="s">
        <v>14286</v>
      </c>
      <c r="H4051" s="12">
        <v>9</v>
      </c>
      <c r="I4051" s="28">
        <f>VLOOKUP(B:B,DIM_PRODUCTS!A:F,5,FALSE)</f>
        <v>11</v>
      </c>
      <c r="J4051" s="28">
        <f>FACT_ORDERS[[#This Row],[ProductPrice]]*FACT_ORDERS[[#This Row],[Quantity]]</f>
        <v>99</v>
      </c>
      <c r="K4051" s="12" t="str">
        <f>VLOOKUP(C:C,DIM_CUSTOMERS!A:G,7,FALSE)</f>
        <v>Germany</v>
      </c>
      <c r="L4051" s="30" cm="1">
        <f t="array" ref="L4051">_xlfn.IFS(
    AND(FACT_ORDERS[[#This Row],[DeliveryMehtod]]="shippment",FACT_ORDERS[[#This Row],[TotalAmount]]&gt;=200), 0,
    AND(FACT_ORDERS[[#This Row],[DeliveryMehtod]]="pickup"), 15,
    AND(FACT_ORDERS[[#This Row],[DeliveryMehtod]]="shippment",FACT_ORDERS[[#This Row],[TotalAmount]]&lt;200), 35
)</f>
        <v>15</v>
      </c>
      <c r="M4051" s="12" t="str" cm="1">
        <f t="array" ref="M4051">_xlfn.IFS(
    SUMIFS(FACT_ORDERS[TotalAmount], FACT_ORDERS[WD_CUSTOMERS],FACT_ORDERS[[#This Row],[WD_CUSTOMERS]])&gt;=15000, "VIP",
    SUMIFS(FACT_ORDERS[TotalAmount], FACT_ORDERS[WD_CUSTOMERS],FACT_ORDERS[[#This Row],[WD_CUSTOMERS]])&gt;=8000, "Premium",
    TRUE, "Regular"
)</f>
        <v>Premium</v>
      </c>
      <c r="N4051" s="32" cm="1">
        <f t="array" ref="N4051">_xlfn.IFS(
   FACT_ORDERS[[#This Row],[TypeOfClient]]="VIP", 0.2,
   FACT_ORDERS[[#This Row],[TypeOfClient]]="Premium", 0.1,
   TRUE, 0
)</f>
        <v>0.1</v>
      </c>
      <c r="O4051" s="31" cm="1">
        <f t="array" ref="O4051">_xlfn.IFS(
   FACT_ORDERS[[#This Row],[TotalAmount]]&gt;1500, 0.15,
   FACT_ORDERS[[#This Row],[TotalAmount]]&gt;1000, 0.1,
   FACT_ORDERS[[#This Row],[TotalAmount]]&gt;500, 0.05,
   TRUE, 0
)</f>
        <v>0</v>
      </c>
      <c r="P4051" s="28">
        <f xml:space="preserve"> FACT_ORDERS[[#This Row],[TotalAmount]] * (1 - (FACT_ORDERS[[#This Row],[ClientDiscount]] + FACT_ORDERS[[#This Row],[OrderDiscount]]) )</f>
        <v>89.100000000000009</v>
      </c>
      <c r="Q4051" s="28">
        <f>FACT_ORDERS[[#This Row],[TotalAmountWithDiscount]]+FACT_ORDERS[[#This Row],[DeliveryCost]]</f>
        <v>104.10000000000001</v>
      </c>
      <c r="R4051" s="35">
        <v>45399</v>
      </c>
      <c r="S4051" s="35" t="str">
        <f>IF(NETWORKDAYS(FACT_ORDERS[[#This Row],[Order-Date]], FACT_ORDERS[[#This Row],[ArrivalDate ]]) &gt; 10, "Late", "On Time")</f>
        <v>On Time</v>
      </c>
    </row>
    <row r="4052" spans="1:19" x14ac:dyDescent="0.3">
      <c r="A4052" s="12">
        <v>9050</v>
      </c>
      <c r="B4052" s="12">
        <v>200</v>
      </c>
      <c r="C4052" s="12">
        <v>10872</v>
      </c>
      <c r="D4052" s="12">
        <v>4051</v>
      </c>
      <c r="E4052" s="12" t="s">
        <v>244</v>
      </c>
      <c r="F4052" s="13">
        <v>45388</v>
      </c>
      <c r="G4052" s="26" t="s">
        <v>14287</v>
      </c>
      <c r="H4052" s="12">
        <v>11</v>
      </c>
      <c r="I4052" s="28">
        <f>VLOOKUP(B:B,DIM_PRODUCTS!A:F,5,FALSE)</f>
        <v>15</v>
      </c>
      <c r="J4052" s="28">
        <f>FACT_ORDERS[[#This Row],[ProductPrice]]*FACT_ORDERS[[#This Row],[Quantity]]</f>
        <v>165</v>
      </c>
      <c r="K4052" s="12" t="str">
        <f>VLOOKUP(C:C,DIM_CUSTOMERS!A:G,7,FALSE)</f>
        <v>Germany</v>
      </c>
      <c r="L4052" s="30" cm="1">
        <f t="array" ref="L4052">_xlfn.IFS(
    AND(FACT_ORDERS[[#This Row],[DeliveryMehtod]]="shippment",FACT_ORDERS[[#This Row],[TotalAmount]]&gt;=200), 0,
    AND(FACT_ORDERS[[#This Row],[DeliveryMehtod]]="pickup"), 15,
    AND(FACT_ORDERS[[#This Row],[DeliveryMehtod]]="shippment",FACT_ORDERS[[#This Row],[TotalAmount]]&lt;200), 35
)</f>
        <v>35</v>
      </c>
      <c r="M4052" s="12" t="str" cm="1">
        <f t="array" ref="M4052">_xlfn.IFS(
    SUMIFS(FACT_ORDERS[TotalAmount], FACT_ORDERS[WD_CUSTOMERS],FACT_ORDERS[[#This Row],[WD_CUSTOMERS]])&gt;=15000, "VIP",
    SUMIFS(FACT_ORDERS[TotalAmount], FACT_ORDERS[WD_CUSTOMERS],FACT_ORDERS[[#This Row],[WD_CUSTOMERS]])&gt;=8000, "Premium",
    TRUE, "Regular"
)</f>
        <v>Premium</v>
      </c>
      <c r="N4052" s="32" cm="1">
        <f t="array" ref="N4052">_xlfn.IFS(
   FACT_ORDERS[[#This Row],[TypeOfClient]]="VIP", 0.2,
   FACT_ORDERS[[#This Row],[TypeOfClient]]="Premium", 0.1,
   TRUE, 0
)</f>
        <v>0.1</v>
      </c>
      <c r="O4052" s="31" cm="1">
        <f t="array" ref="O4052">_xlfn.IFS(
   FACT_ORDERS[[#This Row],[TotalAmount]]&gt;1500, 0.15,
   FACT_ORDERS[[#This Row],[TotalAmount]]&gt;1000, 0.1,
   FACT_ORDERS[[#This Row],[TotalAmount]]&gt;500, 0.05,
   TRUE, 0
)</f>
        <v>0</v>
      </c>
      <c r="P4052" s="28">
        <f xml:space="preserve"> FACT_ORDERS[[#This Row],[TotalAmount]] * (1 - (FACT_ORDERS[[#This Row],[ClientDiscount]] + FACT_ORDERS[[#This Row],[OrderDiscount]]) )</f>
        <v>148.5</v>
      </c>
      <c r="Q4052" s="28">
        <f>FACT_ORDERS[[#This Row],[TotalAmountWithDiscount]]+FACT_ORDERS[[#This Row],[DeliveryCost]]</f>
        <v>183.5</v>
      </c>
      <c r="R4052" s="35">
        <v>45395</v>
      </c>
      <c r="S4052" s="35" t="str">
        <f>IF(NETWORKDAYS(FACT_ORDERS[[#This Row],[Order-Date]], FACT_ORDERS[[#This Row],[ArrivalDate ]]) &gt; 10, "Late", "On Time")</f>
        <v>On Time</v>
      </c>
    </row>
    <row r="4053" spans="1:19" x14ac:dyDescent="0.3">
      <c r="A4053" s="12">
        <v>9051</v>
      </c>
      <c r="B4053" s="12">
        <v>293</v>
      </c>
      <c r="C4053" s="12">
        <v>10872</v>
      </c>
      <c r="D4053" s="12">
        <v>4052</v>
      </c>
      <c r="E4053" s="12" t="s">
        <v>243</v>
      </c>
      <c r="F4053" s="13">
        <v>45107</v>
      </c>
      <c r="G4053" s="26" t="s">
        <v>14288</v>
      </c>
      <c r="H4053" s="12">
        <v>13</v>
      </c>
      <c r="I4053" s="28">
        <f>VLOOKUP(B:B,DIM_PRODUCTS!A:F,5,FALSE)</f>
        <v>11</v>
      </c>
      <c r="J4053" s="28">
        <f>FACT_ORDERS[[#This Row],[ProductPrice]]*FACT_ORDERS[[#This Row],[Quantity]]</f>
        <v>143</v>
      </c>
      <c r="K4053" s="12" t="str">
        <f>VLOOKUP(C:C,DIM_CUSTOMERS!A:G,7,FALSE)</f>
        <v>Germany</v>
      </c>
      <c r="L4053" s="30" cm="1">
        <f t="array" ref="L4053">_xlfn.IFS(
    AND(FACT_ORDERS[[#This Row],[DeliveryMehtod]]="shippment",FACT_ORDERS[[#This Row],[TotalAmount]]&gt;=200), 0,
    AND(FACT_ORDERS[[#This Row],[DeliveryMehtod]]="pickup"), 15,
    AND(FACT_ORDERS[[#This Row],[DeliveryMehtod]]="shippment",FACT_ORDERS[[#This Row],[TotalAmount]]&lt;200), 35
)</f>
        <v>15</v>
      </c>
      <c r="M4053" s="12" t="str" cm="1">
        <f t="array" ref="M4053">_xlfn.IFS(
    SUMIFS(FACT_ORDERS[TotalAmount], FACT_ORDERS[WD_CUSTOMERS],FACT_ORDERS[[#This Row],[WD_CUSTOMERS]])&gt;=15000, "VIP",
    SUMIFS(FACT_ORDERS[TotalAmount], FACT_ORDERS[WD_CUSTOMERS],FACT_ORDERS[[#This Row],[WD_CUSTOMERS]])&gt;=8000, "Premium",
    TRUE, "Regular"
)</f>
        <v>Premium</v>
      </c>
      <c r="N4053" s="32" cm="1">
        <f t="array" ref="N4053">_xlfn.IFS(
   FACT_ORDERS[[#This Row],[TypeOfClient]]="VIP", 0.2,
   FACT_ORDERS[[#This Row],[TypeOfClient]]="Premium", 0.1,
   TRUE, 0
)</f>
        <v>0.1</v>
      </c>
      <c r="O4053" s="31" cm="1">
        <f t="array" ref="O4053">_xlfn.IFS(
   FACT_ORDERS[[#This Row],[TotalAmount]]&gt;1500, 0.15,
   FACT_ORDERS[[#This Row],[TotalAmount]]&gt;1000, 0.1,
   FACT_ORDERS[[#This Row],[TotalAmount]]&gt;500, 0.05,
   TRUE, 0
)</f>
        <v>0</v>
      </c>
      <c r="P4053" s="28">
        <f xml:space="preserve"> FACT_ORDERS[[#This Row],[TotalAmount]] * (1 - (FACT_ORDERS[[#This Row],[ClientDiscount]] + FACT_ORDERS[[#This Row],[OrderDiscount]]) )</f>
        <v>128.70000000000002</v>
      </c>
      <c r="Q4053" s="28">
        <f>FACT_ORDERS[[#This Row],[TotalAmountWithDiscount]]+FACT_ORDERS[[#This Row],[DeliveryCost]]</f>
        <v>143.70000000000002</v>
      </c>
      <c r="R4053" s="35">
        <v>45115</v>
      </c>
      <c r="S4053" s="35" t="str">
        <f>IF(NETWORKDAYS(FACT_ORDERS[[#This Row],[Order-Date]], FACT_ORDERS[[#This Row],[ArrivalDate ]]) &gt; 10, "Late", "On Time")</f>
        <v>On Time</v>
      </c>
    </row>
    <row r="4054" spans="1:19" x14ac:dyDescent="0.3">
      <c r="A4054" s="12">
        <v>9052</v>
      </c>
      <c r="B4054" s="12">
        <v>288</v>
      </c>
      <c r="C4054" s="12">
        <v>10872</v>
      </c>
      <c r="D4054" s="12">
        <v>4053</v>
      </c>
      <c r="E4054" s="12" t="s">
        <v>243</v>
      </c>
      <c r="F4054" s="13">
        <v>45107</v>
      </c>
      <c r="G4054" s="26" t="s">
        <v>14289</v>
      </c>
      <c r="H4054" s="12">
        <v>16</v>
      </c>
      <c r="I4054" s="28">
        <f>VLOOKUP(B:B,DIM_PRODUCTS!A:F,5,FALSE)</f>
        <v>14</v>
      </c>
      <c r="J4054" s="28">
        <f>FACT_ORDERS[[#This Row],[ProductPrice]]*FACT_ORDERS[[#This Row],[Quantity]]</f>
        <v>224</v>
      </c>
      <c r="K4054" s="12" t="str">
        <f>VLOOKUP(C:C,DIM_CUSTOMERS!A:G,7,FALSE)</f>
        <v>Germany</v>
      </c>
      <c r="L4054" s="30" cm="1">
        <f t="array" ref="L4054">_xlfn.IFS(
    AND(FACT_ORDERS[[#This Row],[DeliveryMehtod]]="shippment",FACT_ORDERS[[#This Row],[TotalAmount]]&gt;=200), 0,
    AND(FACT_ORDERS[[#This Row],[DeliveryMehtod]]="pickup"), 15,
    AND(FACT_ORDERS[[#This Row],[DeliveryMehtod]]="shippment",FACT_ORDERS[[#This Row],[TotalAmount]]&lt;200), 35
)</f>
        <v>15</v>
      </c>
      <c r="M4054" s="12" t="str" cm="1">
        <f t="array" ref="M4054">_xlfn.IFS(
    SUMIFS(FACT_ORDERS[TotalAmount], FACT_ORDERS[WD_CUSTOMERS],FACT_ORDERS[[#This Row],[WD_CUSTOMERS]])&gt;=15000, "VIP",
    SUMIFS(FACT_ORDERS[TotalAmount], FACT_ORDERS[WD_CUSTOMERS],FACT_ORDERS[[#This Row],[WD_CUSTOMERS]])&gt;=8000, "Premium",
    TRUE, "Regular"
)</f>
        <v>Premium</v>
      </c>
      <c r="N4054" s="32" cm="1">
        <f t="array" ref="N4054">_xlfn.IFS(
   FACT_ORDERS[[#This Row],[TypeOfClient]]="VIP", 0.2,
   FACT_ORDERS[[#This Row],[TypeOfClient]]="Premium", 0.1,
   TRUE, 0
)</f>
        <v>0.1</v>
      </c>
      <c r="O4054" s="31" cm="1">
        <f t="array" ref="O4054">_xlfn.IFS(
   FACT_ORDERS[[#This Row],[TotalAmount]]&gt;1500, 0.15,
   FACT_ORDERS[[#This Row],[TotalAmount]]&gt;1000, 0.1,
   FACT_ORDERS[[#This Row],[TotalAmount]]&gt;500, 0.05,
   TRUE, 0
)</f>
        <v>0</v>
      </c>
      <c r="P4054" s="28">
        <f xml:space="preserve"> FACT_ORDERS[[#This Row],[TotalAmount]] * (1 - (FACT_ORDERS[[#This Row],[ClientDiscount]] + FACT_ORDERS[[#This Row],[OrderDiscount]]) )</f>
        <v>201.6</v>
      </c>
      <c r="Q4054" s="28">
        <f>FACT_ORDERS[[#This Row],[TotalAmountWithDiscount]]+FACT_ORDERS[[#This Row],[DeliveryCost]]</f>
        <v>216.6</v>
      </c>
      <c r="R4054" s="35">
        <v>45117</v>
      </c>
      <c r="S4054" s="35" t="str">
        <f>IF(NETWORKDAYS(FACT_ORDERS[[#This Row],[Order-Date]], FACT_ORDERS[[#This Row],[ArrivalDate ]]) &gt; 10, "Late", "On Time")</f>
        <v>On Time</v>
      </c>
    </row>
    <row r="4055" spans="1:19" x14ac:dyDescent="0.3">
      <c r="A4055" s="12">
        <v>9053</v>
      </c>
      <c r="B4055" s="12">
        <v>235</v>
      </c>
      <c r="C4055" s="12">
        <v>10872</v>
      </c>
      <c r="D4055" s="12">
        <v>4054</v>
      </c>
      <c r="E4055" s="12" t="s">
        <v>243</v>
      </c>
      <c r="F4055" s="13">
        <v>45107</v>
      </c>
      <c r="G4055" s="26" t="s">
        <v>14290</v>
      </c>
      <c r="H4055" s="12">
        <v>16</v>
      </c>
      <c r="I4055" s="28">
        <f>VLOOKUP(B:B,DIM_PRODUCTS!A:F,5,FALSE)</f>
        <v>22</v>
      </c>
      <c r="J4055" s="28">
        <f>FACT_ORDERS[[#This Row],[ProductPrice]]*FACT_ORDERS[[#This Row],[Quantity]]</f>
        <v>352</v>
      </c>
      <c r="K4055" s="12" t="str">
        <f>VLOOKUP(C:C,DIM_CUSTOMERS!A:G,7,FALSE)</f>
        <v>Germany</v>
      </c>
      <c r="L4055" s="30" cm="1">
        <f t="array" ref="L4055">_xlfn.IFS(
    AND(FACT_ORDERS[[#This Row],[DeliveryMehtod]]="shippment",FACT_ORDERS[[#This Row],[TotalAmount]]&gt;=200), 0,
    AND(FACT_ORDERS[[#This Row],[DeliveryMehtod]]="pickup"), 15,
    AND(FACT_ORDERS[[#This Row],[DeliveryMehtod]]="shippment",FACT_ORDERS[[#This Row],[TotalAmount]]&lt;200), 35
)</f>
        <v>15</v>
      </c>
      <c r="M4055" s="12" t="str" cm="1">
        <f t="array" ref="M4055">_xlfn.IFS(
    SUMIFS(FACT_ORDERS[TotalAmount], FACT_ORDERS[WD_CUSTOMERS],FACT_ORDERS[[#This Row],[WD_CUSTOMERS]])&gt;=15000, "VIP",
    SUMIFS(FACT_ORDERS[TotalAmount], FACT_ORDERS[WD_CUSTOMERS],FACT_ORDERS[[#This Row],[WD_CUSTOMERS]])&gt;=8000, "Premium",
    TRUE, "Regular"
)</f>
        <v>Premium</v>
      </c>
      <c r="N4055" s="32" cm="1">
        <f t="array" ref="N4055">_xlfn.IFS(
   FACT_ORDERS[[#This Row],[TypeOfClient]]="VIP", 0.2,
   FACT_ORDERS[[#This Row],[TypeOfClient]]="Premium", 0.1,
   TRUE, 0
)</f>
        <v>0.1</v>
      </c>
      <c r="O4055" s="31" cm="1">
        <f t="array" ref="O4055">_xlfn.IFS(
   FACT_ORDERS[[#This Row],[TotalAmount]]&gt;1500, 0.15,
   FACT_ORDERS[[#This Row],[TotalAmount]]&gt;1000, 0.1,
   FACT_ORDERS[[#This Row],[TotalAmount]]&gt;500, 0.05,
   TRUE, 0
)</f>
        <v>0</v>
      </c>
      <c r="P4055" s="28">
        <f xml:space="preserve"> FACT_ORDERS[[#This Row],[TotalAmount]] * (1 - (FACT_ORDERS[[#This Row],[ClientDiscount]] + FACT_ORDERS[[#This Row],[OrderDiscount]]) )</f>
        <v>316.8</v>
      </c>
      <c r="Q4055" s="28">
        <f>FACT_ORDERS[[#This Row],[TotalAmountWithDiscount]]+FACT_ORDERS[[#This Row],[DeliveryCost]]</f>
        <v>331.8</v>
      </c>
      <c r="R4055" s="35">
        <v>45114</v>
      </c>
      <c r="S4055" s="35" t="str">
        <f>IF(NETWORKDAYS(FACT_ORDERS[[#This Row],[Order-Date]], FACT_ORDERS[[#This Row],[ArrivalDate ]]) &gt; 10, "Late", "On Time")</f>
        <v>On Time</v>
      </c>
    </row>
    <row r="4056" spans="1:19" x14ac:dyDescent="0.3">
      <c r="A4056" s="12">
        <v>9054</v>
      </c>
      <c r="B4056" s="12">
        <v>200</v>
      </c>
      <c r="C4056" s="12">
        <v>10872</v>
      </c>
      <c r="D4056" s="12">
        <v>4055</v>
      </c>
      <c r="E4056" s="12" t="s">
        <v>244</v>
      </c>
      <c r="F4056" s="13">
        <v>45107</v>
      </c>
      <c r="G4056" s="26" t="s">
        <v>14291</v>
      </c>
      <c r="H4056" s="12">
        <v>15</v>
      </c>
      <c r="I4056" s="28">
        <f>VLOOKUP(B:B,DIM_PRODUCTS!A:F,5,FALSE)</f>
        <v>15</v>
      </c>
      <c r="J4056" s="28">
        <f>FACT_ORDERS[[#This Row],[ProductPrice]]*FACT_ORDERS[[#This Row],[Quantity]]</f>
        <v>225</v>
      </c>
      <c r="K4056" s="12" t="str">
        <f>VLOOKUP(C:C,DIM_CUSTOMERS!A:G,7,FALSE)</f>
        <v>Germany</v>
      </c>
      <c r="L4056" s="30" cm="1">
        <f t="array" ref="L4056">_xlfn.IFS(
    AND(FACT_ORDERS[[#This Row],[DeliveryMehtod]]="shippment",FACT_ORDERS[[#This Row],[TotalAmount]]&gt;=200), 0,
    AND(FACT_ORDERS[[#This Row],[DeliveryMehtod]]="pickup"), 15,
    AND(FACT_ORDERS[[#This Row],[DeliveryMehtod]]="shippment",FACT_ORDERS[[#This Row],[TotalAmount]]&lt;200), 35
)</f>
        <v>0</v>
      </c>
      <c r="M4056" s="12" t="str" cm="1">
        <f t="array" ref="M4056">_xlfn.IFS(
    SUMIFS(FACT_ORDERS[TotalAmount], FACT_ORDERS[WD_CUSTOMERS],FACT_ORDERS[[#This Row],[WD_CUSTOMERS]])&gt;=15000, "VIP",
    SUMIFS(FACT_ORDERS[TotalAmount], FACT_ORDERS[WD_CUSTOMERS],FACT_ORDERS[[#This Row],[WD_CUSTOMERS]])&gt;=8000, "Premium",
    TRUE, "Regular"
)</f>
        <v>Premium</v>
      </c>
      <c r="N4056" s="32" cm="1">
        <f t="array" ref="N4056">_xlfn.IFS(
   FACT_ORDERS[[#This Row],[TypeOfClient]]="VIP", 0.2,
   FACT_ORDERS[[#This Row],[TypeOfClient]]="Premium", 0.1,
   TRUE, 0
)</f>
        <v>0.1</v>
      </c>
      <c r="O4056" s="31" cm="1">
        <f t="array" ref="O4056">_xlfn.IFS(
   FACT_ORDERS[[#This Row],[TotalAmount]]&gt;1500, 0.15,
   FACT_ORDERS[[#This Row],[TotalAmount]]&gt;1000, 0.1,
   FACT_ORDERS[[#This Row],[TotalAmount]]&gt;500, 0.05,
   TRUE, 0
)</f>
        <v>0</v>
      </c>
      <c r="P4056" s="28">
        <f xml:space="preserve"> FACT_ORDERS[[#This Row],[TotalAmount]] * (1 - (FACT_ORDERS[[#This Row],[ClientDiscount]] + FACT_ORDERS[[#This Row],[OrderDiscount]]) )</f>
        <v>202.5</v>
      </c>
      <c r="Q4056" s="28">
        <f>FACT_ORDERS[[#This Row],[TotalAmountWithDiscount]]+FACT_ORDERS[[#This Row],[DeliveryCost]]</f>
        <v>202.5</v>
      </c>
      <c r="R4056" s="35">
        <v>45115</v>
      </c>
      <c r="S4056" s="35" t="str">
        <f>IF(NETWORKDAYS(FACT_ORDERS[[#This Row],[Order-Date]], FACT_ORDERS[[#This Row],[ArrivalDate ]]) &gt; 10, "Late", "On Time")</f>
        <v>On Time</v>
      </c>
    </row>
    <row r="4057" spans="1:19" x14ac:dyDescent="0.3">
      <c r="A4057" s="12">
        <v>9055</v>
      </c>
      <c r="B4057" s="12">
        <v>293</v>
      </c>
      <c r="C4057" s="12">
        <v>10872</v>
      </c>
      <c r="D4057" s="12">
        <v>4056</v>
      </c>
      <c r="E4057" s="12" t="s">
        <v>244</v>
      </c>
      <c r="F4057" s="13">
        <v>44758</v>
      </c>
      <c r="G4057" s="26" t="s">
        <v>14292</v>
      </c>
      <c r="H4057" s="12">
        <v>11</v>
      </c>
      <c r="I4057" s="28">
        <f>VLOOKUP(B:B,DIM_PRODUCTS!A:F,5,FALSE)</f>
        <v>11</v>
      </c>
      <c r="J4057" s="28">
        <f>FACT_ORDERS[[#This Row],[ProductPrice]]*FACT_ORDERS[[#This Row],[Quantity]]</f>
        <v>121</v>
      </c>
      <c r="K4057" s="12" t="str">
        <f>VLOOKUP(C:C,DIM_CUSTOMERS!A:G,7,FALSE)</f>
        <v>Germany</v>
      </c>
      <c r="L4057" s="30" cm="1">
        <f t="array" ref="L4057">_xlfn.IFS(
    AND(FACT_ORDERS[[#This Row],[DeliveryMehtod]]="shippment",FACT_ORDERS[[#This Row],[TotalAmount]]&gt;=200), 0,
    AND(FACT_ORDERS[[#This Row],[DeliveryMehtod]]="pickup"), 15,
    AND(FACT_ORDERS[[#This Row],[DeliveryMehtod]]="shippment",FACT_ORDERS[[#This Row],[TotalAmount]]&lt;200), 35
)</f>
        <v>35</v>
      </c>
      <c r="M4057" s="12" t="str" cm="1">
        <f t="array" ref="M4057">_xlfn.IFS(
    SUMIFS(FACT_ORDERS[TotalAmount], FACT_ORDERS[WD_CUSTOMERS],FACT_ORDERS[[#This Row],[WD_CUSTOMERS]])&gt;=15000, "VIP",
    SUMIFS(FACT_ORDERS[TotalAmount], FACT_ORDERS[WD_CUSTOMERS],FACT_ORDERS[[#This Row],[WD_CUSTOMERS]])&gt;=8000, "Premium",
    TRUE, "Regular"
)</f>
        <v>Premium</v>
      </c>
      <c r="N4057" s="32" cm="1">
        <f t="array" ref="N4057">_xlfn.IFS(
   FACT_ORDERS[[#This Row],[TypeOfClient]]="VIP", 0.2,
   FACT_ORDERS[[#This Row],[TypeOfClient]]="Premium", 0.1,
   TRUE, 0
)</f>
        <v>0.1</v>
      </c>
      <c r="O4057" s="31" cm="1">
        <f t="array" ref="O4057">_xlfn.IFS(
   FACT_ORDERS[[#This Row],[TotalAmount]]&gt;1500, 0.15,
   FACT_ORDERS[[#This Row],[TotalAmount]]&gt;1000, 0.1,
   FACT_ORDERS[[#This Row],[TotalAmount]]&gt;500, 0.05,
   TRUE, 0
)</f>
        <v>0</v>
      </c>
      <c r="P4057" s="28">
        <f xml:space="preserve"> FACT_ORDERS[[#This Row],[TotalAmount]] * (1 - (FACT_ORDERS[[#This Row],[ClientDiscount]] + FACT_ORDERS[[#This Row],[OrderDiscount]]) )</f>
        <v>108.9</v>
      </c>
      <c r="Q4057" s="28">
        <f>FACT_ORDERS[[#This Row],[TotalAmountWithDiscount]]+FACT_ORDERS[[#This Row],[DeliveryCost]]</f>
        <v>143.9</v>
      </c>
      <c r="R4057" s="35">
        <v>44769</v>
      </c>
      <c r="S4057" s="35" t="str">
        <f>IF(NETWORKDAYS(FACT_ORDERS[[#This Row],[Order-Date]], FACT_ORDERS[[#This Row],[ArrivalDate ]]) &gt; 10, "Late", "On Time")</f>
        <v>On Time</v>
      </c>
    </row>
    <row r="4058" spans="1:19" x14ac:dyDescent="0.3">
      <c r="A4058" s="12">
        <v>9056</v>
      </c>
      <c r="B4058" s="12">
        <v>288</v>
      </c>
      <c r="C4058" s="12">
        <v>10872</v>
      </c>
      <c r="D4058" s="12">
        <v>4057</v>
      </c>
      <c r="E4058" s="12" t="s">
        <v>244</v>
      </c>
      <c r="F4058" s="13">
        <v>44758</v>
      </c>
      <c r="G4058" s="26" t="s">
        <v>3457</v>
      </c>
      <c r="H4058" s="12">
        <v>13</v>
      </c>
      <c r="I4058" s="28">
        <f>VLOOKUP(B:B,DIM_PRODUCTS!A:F,5,FALSE)</f>
        <v>14</v>
      </c>
      <c r="J4058" s="28">
        <f>FACT_ORDERS[[#This Row],[ProductPrice]]*FACT_ORDERS[[#This Row],[Quantity]]</f>
        <v>182</v>
      </c>
      <c r="K4058" s="12" t="str">
        <f>VLOOKUP(C:C,DIM_CUSTOMERS!A:G,7,FALSE)</f>
        <v>Germany</v>
      </c>
      <c r="L4058" s="30" cm="1">
        <f t="array" ref="L4058">_xlfn.IFS(
    AND(FACT_ORDERS[[#This Row],[DeliveryMehtod]]="shippment",FACT_ORDERS[[#This Row],[TotalAmount]]&gt;=200), 0,
    AND(FACT_ORDERS[[#This Row],[DeliveryMehtod]]="pickup"), 15,
    AND(FACT_ORDERS[[#This Row],[DeliveryMehtod]]="shippment",FACT_ORDERS[[#This Row],[TotalAmount]]&lt;200), 35
)</f>
        <v>35</v>
      </c>
      <c r="M4058" s="12" t="str" cm="1">
        <f t="array" ref="M4058">_xlfn.IFS(
    SUMIFS(FACT_ORDERS[TotalAmount], FACT_ORDERS[WD_CUSTOMERS],FACT_ORDERS[[#This Row],[WD_CUSTOMERS]])&gt;=15000, "VIP",
    SUMIFS(FACT_ORDERS[TotalAmount], FACT_ORDERS[WD_CUSTOMERS],FACT_ORDERS[[#This Row],[WD_CUSTOMERS]])&gt;=8000, "Premium",
    TRUE, "Regular"
)</f>
        <v>Premium</v>
      </c>
      <c r="N4058" s="32" cm="1">
        <f t="array" ref="N4058">_xlfn.IFS(
   FACT_ORDERS[[#This Row],[TypeOfClient]]="VIP", 0.2,
   FACT_ORDERS[[#This Row],[TypeOfClient]]="Premium", 0.1,
   TRUE, 0
)</f>
        <v>0.1</v>
      </c>
      <c r="O4058" s="31" cm="1">
        <f t="array" ref="O4058">_xlfn.IFS(
   FACT_ORDERS[[#This Row],[TotalAmount]]&gt;1500, 0.15,
   FACT_ORDERS[[#This Row],[TotalAmount]]&gt;1000, 0.1,
   FACT_ORDERS[[#This Row],[TotalAmount]]&gt;500, 0.05,
   TRUE, 0
)</f>
        <v>0</v>
      </c>
      <c r="P4058" s="28">
        <f xml:space="preserve"> FACT_ORDERS[[#This Row],[TotalAmount]] * (1 - (FACT_ORDERS[[#This Row],[ClientDiscount]] + FACT_ORDERS[[#This Row],[OrderDiscount]]) )</f>
        <v>163.80000000000001</v>
      </c>
      <c r="Q4058" s="28">
        <f>FACT_ORDERS[[#This Row],[TotalAmountWithDiscount]]+FACT_ORDERS[[#This Row],[DeliveryCost]]</f>
        <v>198.8</v>
      </c>
      <c r="R4058" s="35">
        <v>44767</v>
      </c>
      <c r="S4058" s="35" t="str">
        <f>IF(NETWORKDAYS(FACT_ORDERS[[#This Row],[Order-Date]], FACT_ORDERS[[#This Row],[ArrivalDate ]]) &gt; 10, "Late", "On Time")</f>
        <v>On Time</v>
      </c>
    </row>
    <row r="4059" spans="1:19" x14ac:dyDescent="0.3">
      <c r="A4059" s="12">
        <v>9057</v>
      </c>
      <c r="B4059" s="12">
        <v>235</v>
      </c>
      <c r="C4059" s="12">
        <v>10872</v>
      </c>
      <c r="D4059" s="12">
        <v>4058</v>
      </c>
      <c r="E4059" s="12" t="s">
        <v>243</v>
      </c>
      <c r="F4059" s="13">
        <v>44758</v>
      </c>
      <c r="G4059" s="26" t="s">
        <v>14293</v>
      </c>
      <c r="H4059" s="12">
        <v>14</v>
      </c>
      <c r="I4059" s="28">
        <f>VLOOKUP(B:B,DIM_PRODUCTS!A:F,5,FALSE)</f>
        <v>22</v>
      </c>
      <c r="J4059" s="28">
        <f>FACT_ORDERS[[#This Row],[ProductPrice]]*FACT_ORDERS[[#This Row],[Quantity]]</f>
        <v>308</v>
      </c>
      <c r="K4059" s="12" t="str">
        <f>VLOOKUP(C:C,DIM_CUSTOMERS!A:G,7,FALSE)</f>
        <v>Germany</v>
      </c>
      <c r="L4059" s="30" cm="1">
        <f t="array" ref="L4059">_xlfn.IFS(
    AND(FACT_ORDERS[[#This Row],[DeliveryMehtod]]="shippment",FACT_ORDERS[[#This Row],[TotalAmount]]&gt;=200), 0,
    AND(FACT_ORDERS[[#This Row],[DeliveryMehtod]]="pickup"), 15,
    AND(FACT_ORDERS[[#This Row],[DeliveryMehtod]]="shippment",FACT_ORDERS[[#This Row],[TotalAmount]]&lt;200), 35
)</f>
        <v>15</v>
      </c>
      <c r="M4059" s="12" t="str" cm="1">
        <f t="array" ref="M4059">_xlfn.IFS(
    SUMIFS(FACT_ORDERS[TotalAmount], FACT_ORDERS[WD_CUSTOMERS],FACT_ORDERS[[#This Row],[WD_CUSTOMERS]])&gt;=15000, "VIP",
    SUMIFS(FACT_ORDERS[TotalAmount], FACT_ORDERS[WD_CUSTOMERS],FACT_ORDERS[[#This Row],[WD_CUSTOMERS]])&gt;=8000, "Premium",
    TRUE, "Regular"
)</f>
        <v>Premium</v>
      </c>
      <c r="N4059" s="32" cm="1">
        <f t="array" ref="N4059">_xlfn.IFS(
   FACT_ORDERS[[#This Row],[TypeOfClient]]="VIP", 0.2,
   FACT_ORDERS[[#This Row],[TypeOfClient]]="Premium", 0.1,
   TRUE, 0
)</f>
        <v>0.1</v>
      </c>
      <c r="O4059" s="31" cm="1">
        <f t="array" ref="O4059">_xlfn.IFS(
   FACT_ORDERS[[#This Row],[TotalAmount]]&gt;1500, 0.15,
   FACT_ORDERS[[#This Row],[TotalAmount]]&gt;1000, 0.1,
   FACT_ORDERS[[#This Row],[TotalAmount]]&gt;500, 0.05,
   TRUE, 0
)</f>
        <v>0</v>
      </c>
      <c r="P4059" s="28">
        <f xml:space="preserve"> FACT_ORDERS[[#This Row],[TotalAmount]] * (1 - (FACT_ORDERS[[#This Row],[ClientDiscount]] + FACT_ORDERS[[#This Row],[OrderDiscount]]) )</f>
        <v>277.2</v>
      </c>
      <c r="Q4059" s="28">
        <f>FACT_ORDERS[[#This Row],[TotalAmountWithDiscount]]+FACT_ORDERS[[#This Row],[DeliveryCost]]</f>
        <v>292.2</v>
      </c>
      <c r="R4059" s="35">
        <v>44769</v>
      </c>
      <c r="S4059" s="35" t="str">
        <f>IF(NETWORKDAYS(FACT_ORDERS[[#This Row],[Order-Date]], FACT_ORDERS[[#This Row],[ArrivalDate ]]) &gt; 10, "Late", "On Time")</f>
        <v>On Time</v>
      </c>
    </row>
    <row r="4060" spans="1:19" x14ac:dyDescent="0.3">
      <c r="A4060" s="12">
        <v>9058</v>
      </c>
      <c r="B4060" s="12">
        <v>200</v>
      </c>
      <c r="C4060" s="12">
        <v>10872</v>
      </c>
      <c r="D4060" s="12">
        <v>4059</v>
      </c>
      <c r="E4060" s="12" t="s">
        <v>243</v>
      </c>
      <c r="F4060" s="13">
        <v>44758</v>
      </c>
      <c r="G4060" s="26" t="s">
        <v>14294</v>
      </c>
      <c r="H4060" s="12">
        <v>16</v>
      </c>
      <c r="I4060" s="28">
        <f>VLOOKUP(B:B,DIM_PRODUCTS!A:F,5,FALSE)</f>
        <v>15</v>
      </c>
      <c r="J4060" s="28">
        <f>FACT_ORDERS[[#This Row],[ProductPrice]]*FACT_ORDERS[[#This Row],[Quantity]]</f>
        <v>240</v>
      </c>
      <c r="K4060" s="12" t="str">
        <f>VLOOKUP(C:C,DIM_CUSTOMERS!A:G,7,FALSE)</f>
        <v>Germany</v>
      </c>
      <c r="L4060" s="30" cm="1">
        <f t="array" ref="L4060">_xlfn.IFS(
    AND(FACT_ORDERS[[#This Row],[DeliveryMehtod]]="shippment",FACT_ORDERS[[#This Row],[TotalAmount]]&gt;=200), 0,
    AND(FACT_ORDERS[[#This Row],[DeliveryMehtod]]="pickup"), 15,
    AND(FACT_ORDERS[[#This Row],[DeliveryMehtod]]="shippment",FACT_ORDERS[[#This Row],[TotalAmount]]&lt;200), 35
)</f>
        <v>15</v>
      </c>
      <c r="M4060" s="12" t="str" cm="1">
        <f t="array" ref="M4060">_xlfn.IFS(
    SUMIFS(FACT_ORDERS[TotalAmount], FACT_ORDERS[WD_CUSTOMERS],FACT_ORDERS[[#This Row],[WD_CUSTOMERS]])&gt;=15000, "VIP",
    SUMIFS(FACT_ORDERS[TotalAmount], FACT_ORDERS[WD_CUSTOMERS],FACT_ORDERS[[#This Row],[WD_CUSTOMERS]])&gt;=8000, "Premium",
    TRUE, "Regular"
)</f>
        <v>Premium</v>
      </c>
      <c r="N4060" s="32" cm="1">
        <f t="array" ref="N4060">_xlfn.IFS(
   FACT_ORDERS[[#This Row],[TypeOfClient]]="VIP", 0.2,
   FACT_ORDERS[[#This Row],[TypeOfClient]]="Premium", 0.1,
   TRUE, 0
)</f>
        <v>0.1</v>
      </c>
      <c r="O4060" s="31" cm="1">
        <f t="array" ref="O4060">_xlfn.IFS(
   FACT_ORDERS[[#This Row],[TotalAmount]]&gt;1500, 0.15,
   FACT_ORDERS[[#This Row],[TotalAmount]]&gt;1000, 0.1,
   FACT_ORDERS[[#This Row],[TotalAmount]]&gt;500, 0.05,
   TRUE, 0
)</f>
        <v>0</v>
      </c>
      <c r="P4060" s="28">
        <f xml:space="preserve"> FACT_ORDERS[[#This Row],[TotalAmount]] * (1 - (FACT_ORDERS[[#This Row],[ClientDiscount]] + FACT_ORDERS[[#This Row],[OrderDiscount]]) )</f>
        <v>216</v>
      </c>
      <c r="Q4060" s="28">
        <f>FACT_ORDERS[[#This Row],[TotalAmountWithDiscount]]+FACT_ORDERS[[#This Row],[DeliveryCost]]</f>
        <v>231</v>
      </c>
      <c r="R4060" s="35">
        <v>44767</v>
      </c>
      <c r="S4060" s="35" t="str">
        <f>IF(NETWORKDAYS(FACT_ORDERS[[#This Row],[Order-Date]], FACT_ORDERS[[#This Row],[ArrivalDate ]]) &gt; 10, "Late", "On Time")</f>
        <v>On Time</v>
      </c>
    </row>
    <row r="4061" spans="1:19" x14ac:dyDescent="0.3">
      <c r="A4061" s="12">
        <v>9059</v>
      </c>
      <c r="B4061" s="12">
        <v>293</v>
      </c>
      <c r="C4061" s="12">
        <v>10872</v>
      </c>
      <c r="D4061" s="12">
        <v>4060</v>
      </c>
      <c r="E4061" s="12" t="s">
        <v>243</v>
      </c>
      <c r="F4061" s="13">
        <v>45479</v>
      </c>
      <c r="G4061" s="26" t="s">
        <v>14295</v>
      </c>
      <c r="H4061" s="12">
        <v>15</v>
      </c>
      <c r="I4061" s="28">
        <f>VLOOKUP(B:B,DIM_PRODUCTS!A:F,5,FALSE)</f>
        <v>11</v>
      </c>
      <c r="J4061" s="28">
        <f>FACT_ORDERS[[#This Row],[ProductPrice]]*FACT_ORDERS[[#This Row],[Quantity]]</f>
        <v>165</v>
      </c>
      <c r="K4061" s="12" t="str">
        <f>VLOOKUP(C:C,DIM_CUSTOMERS!A:G,7,FALSE)</f>
        <v>Germany</v>
      </c>
      <c r="L4061" s="30" cm="1">
        <f t="array" ref="L4061">_xlfn.IFS(
    AND(FACT_ORDERS[[#This Row],[DeliveryMehtod]]="shippment",FACT_ORDERS[[#This Row],[TotalAmount]]&gt;=200), 0,
    AND(FACT_ORDERS[[#This Row],[DeliveryMehtod]]="pickup"), 15,
    AND(FACT_ORDERS[[#This Row],[DeliveryMehtod]]="shippment",FACT_ORDERS[[#This Row],[TotalAmount]]&lt;200), 35
)</f>
        <v>15</v>
      </c>
      <c r="M4061" s="12" t="str" cm="1">
        <f t="array" ref="M4061">_xlfn.IFS(
    SUMIFS(FACT_ORDERS[TotalAmount], FACT_ORDERS[WD_CUSTOMERS],FACT_ORDERS[[#This Row],[WD_CUSTOMERS]])&gt;=15000, "VIP",
    SUMIFS(FACT_ORDERS[TotalAmount], FACT_ORDERS[WD_CUSTOMERS],FACT_ORDERS[[#This Row],[WD_CUSTOMERS]])&gt;=8000, "Premium",
    TRUE, "Regular"
)</f>
        <v>Premium</v>
      </c>
      <c r="N4061" s="32" cm="1">
        <f t="array" ref="N4061">_xlfn.IFS(
   FACT_ORDERS[[#This Row],[TypeOfClient]]="VIP", 0.2,
   FACT_ORDERS[[#This Row],[TypeOfClient]]="Premium", 0.1,
   TRUE, 0
)</f>
        <v>0.1</v>
      </c>
      <c r="O4061" s="31" cm="1">
        <f t="array" ref="O4061">_xlfn.IFS(
   FACT_ORDERS[[#This Row],[TotalAmount]]&gt;1500, 0.15,
   FACT_ORDERS[[#This Row],[TotalAmount]]&gt;1000, 0.1,
   FACT_ORDERS[[#This Row],[TotalAmount]]&gt;500, 0.05,
   TRUE, 0
)</f>
        <v>0</v>
      </c>
      <c r="P4061" s="28">
        <f xml:space="preserve"> FACT_ORDERS[[#This Row],[TotalAmount]] * (1 - (FACT_ORDERS[[#This Row],[ClientDiscount]] + FACT_ORDERS[[#This Row],[OrderDiscount]]) )</f>
        <v>148.5</v>
      </c>
      <c r="Q4061" s="28">
        <f>FACT_ORDERS[[#This Row],[TotalAmountWithDiscount]]+FACT_ORDERS[[#This Row],[DeliveryCost]]</f>
        <v>163.5</v>
      </c>
      <c r="R4061" s="35">
        <v>45487</v>
      </c>
      <c r="S4061" s="35" t="str">
        <f>IF(NETWORKDAYS(FACT_ORDERS[[#This Row],[Order-Date]], FACT_ORDERS[[#This Row],[ArrivalDate ]]) &gt; 10, "Late", "On Time")</f>
        <v>On Time</v>
      </c>
    </row>
    <row r="4062" spans="1:19" x14ac:dyDescent="0.3">
      <c r="A4062" s="12">
        <v>9060</v>
      </c>
      <c r="B4062" s="12">
        <v>200</v>
      </c>
      <c r="C4062" s="12">
        <v>10872</v>
      </c>
      <c r="D4062" s="12">
        <v>4061</v>
      </c>
      <c r="E4062" s="12" t="s">
        <v>244</v>
      </c>
      <c r="F4062" s="13">
        <v>45479</v>
      </c>
      <c r="G4062" s="26" t="s">
        <v>14296</v>
      </c>
      <c r="H4062" s="12">
        <v>14</v>
      </c>
      <c r="I4062" s="28">
        <f>VLOOKUP(B:B,DIM_PRODUCTS!A:F,5,FALSE)</f>
        <v>15</v>
      </c>
      <c r="J4062" s="28">
        <f>FACT_ORDERS[[#This Row],[ProductPrice]]*FACT_ORDERS[[#This Row],[Quantity]]</f>
        <v>210</v>
      </c>
      <c r="K4062" s="12" t="str">
        <f>VLOOKUP(C:C,DIM_CUSTOMERS!A:G,7,FALSE)</f>
        <v>Germany</v>
      </c>
      <c r="L4062" s="30" cm="1">
        <f t="array" ref="L4062">_xlfn.IFS(
    AND(FACT_ORDERS[[#This Row],[DeliveryMehtod]]="shippment",FACT_ORDERS[[#This Row],[TotalAmount]]&gt;=200), 0,
    AND(FACT_ORDERS[[#This Row],[DeliveryMehtod]]="pickup"), 15,
    AND(FACT_ORDERS[[#This Row],[DeliveryMehtod]]="shippment",FACT_ORDERS[[#This Row],[TotalAmount]]&lt;200), 35
)</f>
        <v>0</v>
      </c>
      <c r="M4062" s="12" t="str" cm="1">
        <f t="array" ref="M4062">_xlfn.IFS(
    SUMIFS(FACT_ORDERS[TotalAmount], FACT_ORDERS[WD_CUSTOMERS],FACT_ORDERS[[#This Row],[WD_CUSTOMERS]])&gt;=15000, "VIP",
    SUMIFS(FACT_ORDERS[TotalAmount], FACT_ORDERS[WD_CUSTOMERS],FACT_ORDERS[[#This Row],[WD_CUSTOMERS]])&gt;=8000, "Premium",
    TRUE, "Regular"
)</f>
        <v>Premium</v>
      </c>
      <c r="N4062" s="32" cm="1">
        <f t="array" ref="N4062">_xlfn.IFS(
   FACT_ORDERS[[#This Row],[TypeOfClient]]="VIP", 0.2,
   FACT_ORDERS[[#This Row],[TypeOfClient]]="Premium", 0.1,
   TRUE, 0
)</f>
        <v>0.1</v>
      </c>
      <c r="O4062" s="31" cm="1">
        <f t="array" ref="O4062">_xlfn.IFS(
   FACT_ORDERS[[#This Row],[TotalAmount]]&gt;1500, 0.15,
   FACT_ORDERS[[#This Row],[TotalAmount]]&gt;1000, 0.1,
   FACT_ORDERS[[#This Row],[TotalAmount]]&gt;500, 0.05,
   TRUE, 0
)</f>
        <v>0</v>
      </c>
      <c r="P4062" s="28">
        <f xml:space="preserve"> FACT_ORDERS[[#This Row],[TotalAmount]] * (1 - (FACT_ORDERS[[#This Row],[ClientDiscount]] + FACT_ORDERS[[#This Row],[OrderDiscount]]) )</f>
        <v>189</v>
      </c>
      <c r="Q4062" s="28">
        <f>FACT_ORDERS[[#This Row],[TotalAmountWithDiscount]]+FACT_ORDERS[[#This Row],[DeliveryCost]]</f>
        <v>189</v>
      </c>
      <c r="R4062" s="35">
        <v>45490</v>
      </c>
      <c r="S4062" s="35" t="str">
        <f>IF(NETWORKDAYS(FACT_ORDERS[[#This Row],[Order-Date]], FACT_ORDERS[[#This Row],[ArrivalDate ]]) &gt; 10, "Late", "On Time")</f>
        <v>On Time</v>
      </c>
    </row>
    <row r="4063" spans="1:19" x14ac:dyDescent="0.3">
      <c r="A4063" s="12">
        <v>9061</v>
      </c>
      <c r="B4063" s="12">
        <v>293</v>
      </c>
      <c r="C4063" s="12">
        <v>10872</v>
      </c>
      <c r="D4063" s="12">
        <v>4062</v>
      </c>
      <c r="E4063" s="12" t="s">
        <v>244</v>
      </c>
      <c r="F4063" s="13">
        <v>45139</v>
      </c>
      <c r="G4063" s="26" t="s">
        <v>14297</v>
      </c>
      <c r="H4063" s="12">
        <v>13</v>
      </c>
      <c r="I4063" s="28">
        <f>VLOOKUP(B:B,DIM_PRODUCTS!A:F,5,FALSE)</f>
        <v>11</v>
      </c>
      <c r="J4063" s="28">
        <f>FACT_ORDERS[[#This Row],[ProductPrice]]*FACT_ORDERS[[#This Row],[Quantity]]</f>
        <v>143</v>
      </c>
      <c r="K4063" s="12" t="str">
        <f>VLOOKUP(C:C,DIM_CUSTOMERS!A:G,7,FALSE)</f>
        <v>Germany</v>
      </c>
      <c r="L4063" s="30" cm="1">
        <f t="array" ref="L4063">_xlfn.IFS(
    AND(FACT_ORDERS[[#This Row],[DeliveryMehtod]]="shippment",FACT_ORDERS[[#This Row],[TotalAmount]]&gt;=200), 0,
    AND(FACT_ORDERS[[#This Row],[DeliveryMehtod]]="pickup"), 15,
    AND(FACT_ORDERS[[#This Row],[DeliveryMehtod]]="shippment",FACT_ORDERS[[#This Row],[TotalAmount]]&lt;200), 35
)</f>
        <v>35</v>
      </c>
      <c r="M4063" s="12" t="str" cm="1">
        <f t="array" ref="M4063">_xlfn.IFS(
    SUMIFS(FACT_ORDERS[TotalAmount], FACT_ORDERS[WD_CUSTOMERS],FACT_ORDERS[[#This Row],[WD_CUSTOMERS]])&gt;=15000, "VIP",
    SUMIFS(FACT_ORDERS[TotalAmount], FACT_ORDERS[WD_CUSTOMERS],FACT_ORDERS[[#This Row],[WD_CUSTOMERS]])&gt;=8000, "Premium",
    TRUE, "Regular"
)</f>
        <v>Premium</v>
      </c>
      <c r="N4063" s="32" cm="1">
        <f t="array" ref="N4063">_xlfn.IFS(
   FACT_ORDERS[[#This Row],[TypeOfClient]]="VIP", 0.2,
   FACT_ORDERS[[#This Row],[TypeOfClient]]="Premium", 0.1,
   TRUE, 0
)</f>
        <v>0.1</v>
      </c>
      <c r="O4063" s="31" cm="1">
        <f t="array" ref="O4063">_xlfn.IFS(
   FACT_ORDERS[[#This Row],[TotalAmount]]&gt;1500, 0.15,
   FACT_ORDERS[[#This Row],[TotalAmount]]&gt;1000, 0.1,
   FACT_ORDERS[[#This Row],[TotalAmount]]&gt;500, 0.05,
   TRUE, 0
)</f>
        <v>0</v>
      </c>
      <c r="P4063" s="28">
        <f xml:space="preserve"> FACT_ORDERS[[#This Row],[TotalAmount]] * (1 - (FACT_ORDERS[[#This Row],[ClientDiscount]] + FACT_ORDERS[[#This Row],[OrderDiscount]]) )</f>
        <v>128.70000000000002</v>
      </c>
      <c r="Q4063" s="28">
        <f>FACT_ORDERS[[#This Row],[TotalAmountWithDiscount]]+FACT_ORDERS[[#This Row],[DeliveryCost]]</f>
        <v>163.70000000000002</v>
      </c>
      <c r="R4063" s="35">
        <v>45149</v>
      </c>
      <c r="S4063" s="35" t="str">
        <f>IF(NETWORKDAYS(FACT_ORDERS[[#This Row],[Order-Date]], FACT_ORDERS[[#This Row],[ArrivalDate ]]) &gt; 10, "Late", "On Time")</f>
        <v>On Time</v>
      </c>
    </row>
    <row r="4064" spans="1:19" x14ac:dyDescent="0.3">
      <c r="A4064" s="12">
        <v>9062</v>
      </c>
      <c r="B4064" s="12">
        <v>288</v>
      </c>
      <c r="C4064" s="12">
        <v>10872</v>
      </c>
      <c r="D4064" s="12">
        <v>4063</v>
      </c>
      <c r="E4064" s="12" t="s">
        <v>243</v>
      </c>
      <c r="F4064" s="13">
        <v>45139</v>
      </c>
      <c r="G4064" s="26" t="s">
        <v>3296</v>
      </c>
      <c r="H4064" s="12">
        <v>17</v>
      </c>
      <c r="I4064" s="28">
        <f>VLOOKUP(B:B,DIM_PRODUCTS!A:F,5,FALSE)</f>
        <v>14</v>
      </c>
      <c r="J4064" s="28">
        <f>FACT_ORDERS[[#This Row],[ProductPrice]]*FACT_ORDERS[[#This Row],[Quantity]]</f>
        <v>238</v>
      </c>
      <c r="K4064" s="12" t="str">
        <f>VLOOKUP(C:C,DIM_CUSTOMERS!A:G,7,FALSE)</f>
        <v>Germany</v>
      </c>
      <c r="L4064" s="30" cm="1">
        <f t="array" ref="L4064">_xlfn.IFS(
    AND(FACT_ORDERS[[#This Row],[DeliveryMehtod]]="shippment",FACT_ORDERS[[#This Row],[TotalAmount]]&gt;=200), 0,
    AND(FACT_ORDERS[[#This Row],[DeliveryMehtod]]="pickup"), 15,
    AND(FACT_ORDERS[[#This Row],[DeliveryMehtod]]="shippment",FACT_ORDERS[[#This Row],[TotalAmount]]&lt;200), 35
)</f>
        <v>15</v>
      </c>
      <c r="M4064" s="12" t="str" cm="1">
        <f t="array" ref="M4064">_xlfn.IFS(
    SUMIFS(FACT_ORDERS[TotalAmount], FACT_ORDERS[WD_CUSTOMERS],FACT_ORDERS[[#This Row],[WD_CUSTOMERS]])&gt;=15000, "VIP",
    SUMIFS(FACT_ORDERS[TotalAmount], FACT_ORDERS[WD_CUSTOMERS],FACT_ORDERS[[#This Row],[WD_CUSTOMERS]])&gt;=8000, "Premium",
    TRUE, "Regular"
)</f>
        <v>Premium</v>
      </c>
      <c r="N4064" s="32" cm="1">
        <f t="array" ref="N4064">_xlfn.IFS(
   FACT_ORDERS[[#This Row],[TypeOfClient]]="VIP", 0.2,
   FACT_ORDERS[[#This Row],[TypeOfClient]]="Premium", 0.1,
   TRUE, 0
)</f>
        <v>0.1</v>
      </c>
      <c r="O4064" s="31" cm="1">
        <f t="array" ref="O4064">_xlfn.IFS(
   FACT_ORDERS[[#This Row],[TotalAmount]]&gt;1500, 0.15,
   FACT_ORDERS[[#This Row],[TotalAmount]]&gt;1000, 0.1,
   FACT_ORDERS[[#This Row],[TotalAmount]]&gt;500, 0.05,
   TRUE, 0
)</f>
        <v>0</v>
      </c>
      <c r="P4064" s="28">
        <f xml:space="preserve"> FACT_ORDERS[[#This Row],[TotalAmount]] * (1 - (FACT_ORDERS[[#This Row],[ClientDiscount]] + FACT_ORDERS[[#This Row],[OrderDiscount]]) )</f>
        <v>214.20000000000002</v>
      </c>
      <c r="Q4064" s="28">
        <f>FACT_ORDERS[[#This Row],[TotalAmountWithDiscount]]+FACT_ORDERS[[#This Row],[DeliveryCost]]</f>
        <v>229.20000000000002</v>
      </c>
      <c r="R4064" s="35">
        <v>45149</v>
      </c>
      <c r="S4064" s="35" t="str">
        <f>IF(NETWORKDAYS(FACT_ORDERS[[#This Row],[Order-Date]], FACT_ORDERS[[#This Row],[ArrivalDate ]]) &gt; 10, "Late", "On Time")</f>
        <v>On Time</v>
      </c>
    </row>
    <row r="4065" spans="1:19" x14ac:dyDescent="0.3">
      <c r="A4065" s="12">
        <v>9063</v>
      </c>
      <c r="B4065" s="12">
        <v>235</v>
      </c>
      <c r="C4065" s="12">
        <v>10872</v>
      </c>
      <c r="D4065" s="12">
        <v>4064</v>
      </c>
      <c r="E4065" s="12" t="s">
        <v>244</v>
      </c>
      <c r="F4065" s="13">
        <v>45139</v>
      </c>
      <c r="G4065" s="26" t="s">
        <v>14298</v>
      </c>
      <c r="H4065" s="12">
        <v>24</v>
      </c>
      <c r="I4065" s="28">
        <f>VLOOKUP(B:B,DIM_PRODUCTS!A:F,5,FALSE)</f>
        <v>22</v>
      </c>
      <c r="J4065" s="28">
        <f>FACT_ORDERS[[#This Row],[ProductPrice]]*FACT_ORDERS[[#This Row],[Quantity]]</f>
        <v>528</v>
      </c>
      <c r="K4065" s="12" t="str">
        <f>VLOOKUP(C:C,DIM_CUSTOMERS!A:G,7,FALSE)</f>
        <v>Germany</v>
      </c>
      <c r="L4065" s="30" cm="1">
        <f t="array" ref="L4065">_xlfn.IFS(
    AND(FACT_ORDERS[[#This Row],[DeliveryMehtod]]="shippment",FACT_ORDERS[[#This Row],[TotalAmount]]&gt;=200), 0,
    AND(FACT_ORDERS[[#This Row],[DeliveryMehtod]]="pickup"), 15,
    AND(FACT_ORDERS[[#This Row],[DeliveryMehtod]]="shippment",FACT_ORDERS[[#This Row],[TotalAmount]]&lt;200), 35
)</f>
        <v>0</v>
      </c>
      <c r="M4065" s="12" t="str" cm="1">
        <f t="array" ref="M4065">_xlfn.IFS(
    SUMIFS(FACT_ORDERS[TotalAmount], FACT_ORDERS[WD_CUSTOMERS],FACT_ORDERS[[#This Row],[WD_CUSTOMERS]])&gt;=15000, "VIP",
    SUMIFS(FACT_ORDERS[TotalAmount], FACT_ORDERS[WD_CUSTOMERS],FACT_ORDERS[[#This Row],[WD_CUSTOMERS]])&gt;=8000, "Premium",
    TRUE, "Regular"
)</f>
        <v>Premium</v>
      </c>
      <c r="N4065" s="32" cm="1">
        <f t="array" ref="N4065">_xlfn.IFS(
   FACT_ORDERS[[#This Row],[TypeOfClient]]="VIP", 0.2,
   FACT_ORDERS[[#This Row],[TypeOfClient]]="Premium", 0.1,
   TRUE, 0
)</f>
        <v>0.1</v>
      </c>
      <c r="O4065" s="31" cm="1">
        <f t="array" ref="O4065">_xlfn.IFS(
   FACT_ORDERS[[#This Row],[TotalAmount]]&gt;1500, 0.15,
   FACT_ORDERS[[#This Row],[TotalAmount]]&gt;1000, 0.1,
   FACT_ORDERS[[#This Row],[TotalAmount]]&gt;500, 0.05,
   TRUE, 0
)</f>
        <v>0.05</v>
      </c>
      <c r="P4065" s="28">
        <f xml:space="preserve"> FACT_ORDERS[[#This Row],[TotalAmount]] * (1 - (FACT_ORDERS[[#This Row],[ClientDiscount]] + FACT_ORDERS[[#This Row],[OrderDiscount]]) )</f>
        <v>448.8</v>
      </c>
      <c r="Q4065" s="28">
        <f>FACT_ORDERS[[#This Row],[TotalAmountWithDiscount]]+FACT_ORDERS[[#This Row],[DeliveryCost]]</f>
        <v>448.8</v>
      </c>
      <c r="R4065" s="35">
        <v>45150</v>
      </c>
      <c r="S4065" s="35" t="str">
        <f>IF(NETWORKDAYS(FACT_ORDERS[[#This Row],[Order-Date]], FACT_ORDERS[[#This Row],[ArrivalDate ]]) &gt; 10, "Late", "On Time")</f>
        <v>On Time</v>
      </c>
    </row>
    <row r="4066" spans="1:19" x14ac:dyDescent="0.3">
      <c r="A4066" s="12">
        <v>9064</v>
      </c>
      <c r="B4066" s="12">
        <v>200</v>
      </c>
      <c r="C4066" s="12">
        <v>10872</v>
      </c>
      <c r="D4066" s="12">
        <v>4065</v>
      </c>
      <c r="E4066" s="12" t="s">
        <v>243</v>
      </c>
      <c r="F4066" s="13">
        <v>45139</v>
      </c>
      <c r="G4066" s="26" t="s">
        <v>14299</v>
      </c>
      <c r="H4066" s="12">
        <v>11</v>
      </c>
      <c r="I4066" s="28">
        <f>VLOOKUP(B:B,DIM_PRODUCTS!A:F,5,FALSE)</f>
        <v>15</v>
      </c>
      <c r="J4066" s="28">
        <f>FACT_ORDERS[[#This Row],[ProductPrice]]*FACT_ORDERS[[#This Row],[Quantity]]</f>
        <v>165</v>
      </c>
      <c r="K4066" s="12" t="str">
        <f>VLOOKUP(C:C,DIM_CUSTOMERS!A:G,7,FALSE)</f>
        <v>Germany</v>
      </c>
      <c r="L4066" s="30" cm="1">
        <f t="array" ref="L4066">_xlfn.IFS(
    AND(FACT_ORDERS[[#This Row],[DeliveryMehtod]]="shippment",FACT_ORDERS[[#This Row],[TotalAmount]]&gt;=200), 0,
    AND(FACT_ORDERS[[#This Row],[DeliveryMehtod]]="pickup"), 15,
    AND(FACT_ORDERS[[#This Row],[DeliveryMehtod]]="shippment",FACT_ORDERS[[#This Row],[TotalAmount]]&lt;200), 35
)</f>
        <v>15</v>
      </c>
      <c r="M4066" s="12" t="str" cm="1">
        <f t="array" ref="M4066">_xlfn.IFS(
    SUMIFS(FACT_ORDERS[TotalAmount], FACT_ORDERS[WD_CUSTOMERS],FACT_ORDERS[[#This Row],[WD_CUSTOMERS]])&gt;=15000, "VIP",
    SUMIFS(FACT_ORDERS[TotalAmount], FACT_ORDERS[WD_CUSTOMERS],FACT_ORDERS[[#This Row],[WD_CUSTOMERS]])&gt;=8000, "Premium",
    TRUE, "Regular"
)</f>
        <v>Premium</v>
      </c>
      <c r="N4066" s="32" cm="1">
        <f t="array" ref="N4066">_xlfn.IFS(
   FACT_ORDERS[[#This Row],[TypeOfClient]]="VIP", 0.2,
   FACT_ORDERS[[#This Row],[TypeOfClient]]="Premium", 0.1,
   TRUE, 0
)</f>
        <v>0.1</v>
      </c>
      <c r="O4066" s="31" cm="1">
        <f t="array" ref="O4066">_xlfn.IFS(
   FACT_ORDERS[[#This Row],[TotalAmount]]&gt;1500, 0.15,
   FACT_ORDERS[[#This Row],[TotalAmount]]&gt;1000, 0.1,
   FACT_ORDERS[[#This Row],[TotalAmount]]&gt;500, 0.05,
   TRUE, 0
)</f>
        <v>0</v>
      </c>
      <c r="P4066" s="28">
        <f xml:space="preserve"> FACT_ORDERS[[#This Row],[TotalAmount]] * (1 - (FACT_ORDERS[[#This Row],[ClientDiscount]] + FACT_ORDERS[[#This Row],[OrderDiscount]]) )</f>
        <v>148.5</v>
      </c>
      <c r="Q4066" s="28">
        <f>FACT_ORDERS[[#This Row],[TotalAmountWithDiscount]]+FACT_ORDERS[[#This Row],[DeliveryCost]]</f>
        <v>163.5</v>
      </c>
      <c r="R4066" s="35">
        <v>45146</v>
      </c>
      <c r="S4066" s="35" t="str">
        <f>IF(NETWORKDAYS(FACT_ORDERS[[#This Row],[Order-Date]], FACT_ORDERS[[#This Row],[ArrivalDate ]]) &gt; 10, "Late", "On Time")</f>
        <v>On Time</v>
      </c>
    </row>
    <row r="4067" spans="1:19" x14ac:dyDescent="0.3">
      <c r="A4067" s="12">
        <v>9065</v>
      </c>
      <c r="B4067" s="12">
        <v>293</v>
      </c>
      <c r="C4067" s="12">
        <v>10872</v>
      </c>
      <c r="D4067" s="12">
        <v>4066</v>
      </c>
      <c r="E4067" s="12" t="s">
        <v>243</v>
      </c>
      <c r="F4067" s="13">
        <v>45515</v>
      </c>
      <c r="G4067" s="26" t="s">
        <v>14300</v>
      </c>
      <c r="H4067" s="12">
        <v>11</v>
      </c>
      <c r="I4067" s="28">
        <f>VLOOKUP(B:B,DIM_PRODUCTS!A:F,5,FALSE)</f>
        <v>11</v>
      </c>
      <c r="J4067" s="28">
        <f>FACT_ORDERS[[#This Row],[ProductPrice]]*FACT_ORDERS[[#This Row],[Quantity]]</f>
        <v>121</v>
      </c>
      <c r="K4067" s="12" t="str">
        <f>VLOOKUP(C:C,DIM_CUSTOMERS!A:G,7,FALSE)</f>
        <v>Germany</v>
      </c>
      <c r="L4067" s="30" cm="1">
        <f t="array" ref="L4067">_xlfn.IFS(
    AND(FACT_ORDERS[[#This Row],[DeliveryMehtod]]="shippment",FACT_ORDERS[[#This Row],[TotalAmount]]&gt;=200), 0,
    AND(FACT_ORDERS[[#This Row],[DeliveryMehtod]]="pickup"), 15,
    AND(FACT_ORDERS[[#This Row],[DeliveryMehtod]]="shippment",FACT_ORDERS[[#This Row],[TotalAmount]]&lt;200), 35
)</f>
        <v>15</v>
      </c>
      <c r="M4067" s="12" t="str" cm="1">
        <f t="array" ref="M4067">_xlfn.IFS(
    SUMIFS(FACT_ORDERS[TotalAmount], FACT_ORDERS[WD_CUSTOMERS],FACT_ORDERS[[#This Row],[WD_CUSTOMERS]])&gt;=15000, "VIP",
    SUMIFS(FACT_ORDERS[TotalAmount], FACT_ORDERS[WD_CUSTOMERS],FACT_ORDERS[[#This Row],[WD_CUSTOMERS]])&gt;=8000, "Premium",
    TRUE, "Regular"
)</f>
        <v>Premium</v>
      </c>
      <c r="N4067" s="32" cm="1">
        <f t="array" ref="N4067">_xlfn.IFS(
   FACT_ORDERS[[#This Row],[TypeOfClient]]="VIP", 0.2,
   FACT_ORDERS[[#This Row],[TypeOfClient]]="Premium", 0.1,
   TRUE, 0
)</f>
        <v>0.1</v>
      </c>
      <c r="O4067" s="31" cm="1">
        <f t="array" ref="O4067">_xlfn.IFS(
   FACT_ORDERS[[#This Row],[TotalAmount]]&gt;1500, 0.15,
   FACT_ORDERS[[#This Row],[TotalAmount]]&gt;1000, 0.1,
   FACT_ORDERS[[#This Row],[TotalAmount]]&gt;500, 0.05,
   TRUE, 0
)</f>
        <v>0</v>
      </c>
      <c r="P4067" s="28">
        <f xml:space="preserve"> FACT_ORDERS[[#This Row],[TotalAmount]] * (1 - (FACT_ORDERS[[#This Row],[ClientDiscount]] + FACT_ORDERS[[#This Row],[OrderDiscount]]) )</f>
        <v>108.9</v>
      </c>
      <c r="Q4067" s="28">
        <f>FACT_ORDERS[[#This Row],[TotalAmountWithDiscount]]+FACT_ORDERS[[#This Row],[DeliveryCost]]</f>
        <v>123.9</v>
      </c>
      <c r="R4067" s="35">
        <v>45523</v>
      </c>
      <c r="S4067" s="35" t="str">
        <f>IF(NETWORKDAYS(FACT_ORDERS[[#This Row],[Order-Date]], FACT_ORDERS[[#This Row],[ArrivalDate ]]) &gt; 10, "Late", "On Time")</f>
        <v>On Time</v>
      </c>
    </row>
    <row r="4068" spans="1:19" x14ac:dyDescent="0.3">
      <c r="A4068" s="12">
        <v>9066</v>
      </c>
      <c r="B4068" s="12">
        <v>200</v>
      </c>
      <c r="C4068" s="12">
        <v>10872</v>
      </c>
      <c r="D4068" s="12">
        <v>4067</v>
      </c>
      <c r="E4068" s="12" t="s">
        <v>243</v>
      </c>
      <c r="F4068" s="13">
        <v>45515</v>
      </c>
      <c r="G4068" s="26" t="s">
        <v>14301</v>
      </c>
      <c r="H4068" s="12">
        <v>18</v>
      </c>
      <c r="I4068" s="28">
        <f>VLOOKUP(B:B,DIM_PRODUCTS!A:F,5,FALSE)</f>
        <v>15</v>
      </c>
      <c r="J4068" s="28">
        <f>FACT_ORDERS[[#This Row],[ProductPrice]]*FACT_ORDERS[[#This Row],[Quantity]]</f>
        <v>270</v>
      </c>
      <c r="K4068" s="12" t="str">
        <f>VLOOKUP(C:C,DIM_CUSTOMERS!A:G,7,FALSE)</f>
        <v>Germany</v>
      </c>
      <c r="L4068" s="30" cm="1">
        <f t="array" ref="L4068">_xlfn.IFS(
    AND(FACT_ORDERS[[#This Row],[DeliveryMehtod]]="shippment",FACT_ORDERS[[#This Row],[TotalAmount]]&gt;=200), 0,
    AND(FACT_ORDERS[[#This Row],[DeliveryMehtod]]="pickup"), 15,
    AND(FACT_ORDERS[[#This Row],[DeliveryMehtod]]="shippment",FACT_ORDERS[[#This Row],[TotalAmount]]&lt;200), 35
)</f>
        <v>15</v>
      </c>
      <c r="M4068" s="12" t="str" cm="1">
        <f t="array" ref="M4068">_xlfn.IFS(
    SUMIFS(FACT_ORDERS[TotalAmount], FACT_ORDERS[WD_CUSTOMERS],FACT_ORDERS[[#This Row],[WD_CUSTOMERS]])&gt;=15000, "VIP",
    SUMIFS(FACT_ORDERS[TotalAmount], FACT_ORDERS[WD_CUSTOMERS],FACT_ORDERS[[#This Row],[WD_CUSTOMERS]])&gt;=8000, "Premium",
    TRUE, "Regular"
)</f>
        <v>Premium</v>
      </c>
      <c r="N4068" s="32" cm="1">
        <f t="array" ref="N4068">_xlfn.IFS(
   FACT_ORDERS[[#This Row],[TypeOfClient]]="VIP", 0.2,
   FACT_ORDERS[[#This Row],[TypeOfClient]]="Premium", 0.1,
   TRUE, 0
)</f>
        <v>0.1</v>
      </c>
      <c r="O4068" s="31" cm="1">
        <f t="array" ref="O4068">_xlfn.IFS(
   FACT_ORDERS[[#This Row],[TotalAmount]]&gt;1500, 0.15,
   FACT_ORDERS[[#This Row],[TotalAmount]]&gt;1000, 0.1,
   FACT_ORDERS[[#This Row],[TotalAmount]]&gt;500, 0.05,
   TRUE, 0
)</f>
        <v>0</v>
      </c>
      <c r="P4068" s="28">
        <f xml:space="preserve"> FACT_ORDERS[[#This Row],[TotalAmount]] * (1 - (FACT_ORDERS[[#This Row],[ClientDiscount]] + FACT_ORDERS[[#This Row],[OrderDiscount]]) )</f>
        <v>243</v>
      </c>
      <c r="Q4068" s="28">
        <f>FACT_ORDERS[[#This Row],[TotalAmountWithDiscount]]+FACT_ORDERS[[#This Row],[DeliveryCost]]</f>
        <v>258</v>
      </c>
      <c r="R4068" s="35">
        <v>45526</v>
      </c>
      <c r="S4068" s="35" t="str">
        <f>IF(NETWORKDAYS(FACT_ORDERS[[#This Row],[Order-Date]], FACT_ORDERS[[#This Row],[ArrivalDate ]]) &gt; 10, "Late", "On Time")</f>
        <v>On Time</v>
      </c>
    </row>
    <row r="4069" spans="1:19" x14ac:dyDescent="0.3">
      <c r="A4069" s="12">
        <v>9067</v>
      </c>
      <c r="B4069" s="12">
        <v>293</v>
      </c>
      <c r="C4069" s="12">
        <v>10872</v>
      </c>
      <c r="D4069" s="12">
        <v>4068</v>
      </c>
      <c r="E4069" s="12" t="s">
        <v>244</v>
      </c>
      <c r="F4069" s="13">
        <v>45215</v>
      </c>
      <c r="G4069" s="26" t="s">
        <v>14302</v>
      </c>
      <c r="H4069" s="12">
        <v>16</v>
      </c>
      <c r="I4069" s="28">
        <f>VLOOKUP(B:B,DIM_PRODUCTS!A:F,5,FALSE)</f>
        <v>11</v>
      </c>
      <c r="J4069" s="28">
        <f>FACT_ORDERS[[#This Row],[ProductPrice]]*FACT_ORDERS[[#This Row],[Quantity]]</f>
        <v>176</v>
      </c>
      <c r="K4069" s="12" t="str">
        <f>VLOOKUP(C:C,DIM_CUSTOMERS!A:G,7,FALSE)</f>
        <v>Germany</v>
      </c>
      <c r="L4069" s="30" cm="1">
        <f t="array" ref="L4069">_xlfn.IFS(
    AND(FACT_ORDERS[[#This Row],[DeliveryMehtod]]="shippment",FACT_ORDERS[[#This Row],[TotalAmount]]&gt;=200), 0,
    AND(FACT_ORDERS[[#This Row],[DeliveryMehtod]]="pickup"), 15,
    AND(FACT_ORDERS[[#This Row],[DeliveryMehtod]]="shippment",FACT_ORDERS[[#This Row],[TotalAmount]]&lt;200), 35
)</f>
        <v>35</v>
      </c>
      <c r="M4069" s="12" t="str" cm="1">
        <f t="array" ref="M4069">_xlfn.IFS(
    SUMIFS(FACT_ORDERS[TotalAmount], FACT_ORDERS[WD_CUSTOMERS],FACT_ORDERS[[#This Row],[WD_CUSTOMERS]])&gt;=15000, "VIP",
    SUMIFS(FACT_ORDERS[TotalAmount], FACT_ORDERS[WD_CUSTOMERS],FACT_ORDERS[[#This Row],[WD_CUSTOMERS]])&gt;=8000, "Premium",
    TRUE, "Regular"
)</f>
        <v>Premium</v>
      </c>
      <c r="N4069" s="32" cm="1">
        <f t="array" ref="N4069">_xlfn.IFS(
   FACT_ORDERS[[#This Row],[TypeOfClient]]="VIP", 0.2,
   FACT_ORDERS[[#This Row],[TypeOfClient]]="Premium", 0.1,
   TRUE, 0
)</f>
        <v>0.1</v>
      </c>
      <c r="O4069" s="31" cm="1">
        <f t="array" ref="O4069">_xlfn.IFS(
   FACT_ORDERS[[#This Row],[TotalAmount]]&gt;1500, 0.15,
   FACT_ORDERS[[#This Row],[TotalAmount]]&gt;1000, 0.1,
   FACT_ORDERS[[#This Row],[TotalAmount]]&gt;500, 0.05,
   TRUE, 0
)</f>
        <v>0</v>
      </c>
      <c r="P4069" s="28">
        <f xml:space="preserve"> FACT_ORDERS[[#This Row],[TotalAmount]] * (1 - (FACT_ORDERS[[#This Row],[ClientDiscount]] + FACT_ORDERS[[#This Row],[OrderDiscount]]) )</f>
        <v>158.4</v>
      </c>
      <c r="Q4069" s="28">
        <f>FACT_ORDERS[[#This Row],[TotalAmountWithDiscount]]+FACT_ORDERS[[#This Row],[DeliveryCost]]</f>
        <v>193.4</v>
      </c>
      <c r="R4069" s="35">
        <v>45226</v>
      </c>
      <c r="S4069" s="35" t="str">
        <f>IF(NETWORKDAYS(FACT_ORDERS[[#This Row],[Order-Date]], FACT_ORDERS[[#This Row],[ArrivalDate ]]) &gt; 10, "Late", "On Time")</f>
        <v>On Time</v>
      </c>
    </row>
    <row r="4070" spans="1:19" x14ac:dyDescent="0.3">
      <c r="A4070" s="12">
        <v>9068</v>
      </c>
      <c r="B4070" s="12">
        <v>288</v>
      </c>
      <c r="C4070" s="12">
        <v>10872</v>
      </c>
      <c r="D4070" s="12">
        <v>4069</v>
      </c>
      <c r="E4070" s="12" t="s">
        <v>244</v>
      </c>
      <c r="F4070" s="13">
        <v>45215</v>
      </c>
      <c r="G4070" s="26" t="s">
        <v>14303</v>
      </c>
      <c r="H4070" s="12">
        <v>10</v>
      </c>
      <c r="I4070" s="28">
        <f>VLOOKUP(B:B,DIM_PRODUCTS!A:F,5,FALSE)</f>
        <v>14</v>
      </c>
      <c r="J4070" s="28">
        <f>FACT_ORDERS[[#This Row],[ProductPrice]]*FACT_ORDERS[[#This Row],[Quantity]]</f>
        <v>140</v>
      </c>
      <c r="K4070" s="12" t="str">
        <f>VLOOKUP(C:C,DIM_CUSTOMERS!A:G,7,FALSE)</f>
        <v>Germany</v>
      </c>
      <c r="L4070" s="30" cm="1">
        <f t="array" ref="L4070">_xlfn.IFS(
    AND(FACT_ORDERS[[#This Row],[DeliveryMehtod]]="shippment",FACT_ORDERS[[#This Row],[TotalAmount]]&gt;=200), 0,
    AND(FACT_ORDERS[[#This Row],[DeliveryMehtod]]="pickup"), 15,
    AND(FACT_ORDERS[[#This Row],[DeliveryMehtod]]="shippment",FACT_ORDERS[[#This Row],[TotalAmount]]&lt;200), 35
)</f>
        <v>35</v>
      </c>
      <c r="M4070" s="12" t="str" cm="1">
        <f t="array" ref="M4070">_xlfn.IFS(
    SUMIFS(FACT_ORDERS[TotalAmount], FACT_ORDERS[WD_CUSTOMERS],FACT_ORDERS[[#This Row],[WD_CUSTOMERS]])&gt;=15000, "VIP",
    SUMIFS(FACT_ORDERS[TotalAmount], FACT_ORDERS[WD_CUSTOMERS],FACT_ORDERS[[#This Row],[WD_CUSTOMERS]])&gt;=8000, "Premium",
    TRUE, "Regular"
)</f>
        <v>Premium</v>
      </c>
      <c r="N4070" s="32" cm="1">
        <f t="array" ref="N4070">_xlfn.IFS(
   FACT_ORDERS[[#This Row],[TypeOfClient]]="VIP", 0.2,
   FACT_ORDERS[[#This Row],[TypeOfClient]]="Premium", 0.1,
   TRUE, 0
)</f>
        <v>0.1</v>
      </c>
      <c r="O4070" s="31" cm="1">
        <f t="array" ref="O4070">_xlfn.IFS(
   FACT_ORDERS[[#This Row],[TotalAmount]]&gt;1500, 0.15,
   FACT_ORDERS[[#This Row],[TotalAmount]]&gt;1000, 0.1,
   FACT_ORDERS[[#This Row],[TotalAmount]]&gt;500, 0.05,
   TRUE, 0
)</f>
        <v>0</v>
      </c>
      <c r="P4070" s="28">
        <f xml:space="preserve"> FACT_ORDERS[[#This Row],[TotalAmount]] * (1 - (FACT_ORDERS[[#This Row],[ClientDiscount]] + FACT_ORDERS[[#This Row],[OrderDiscount]]) )</f>
        <v>126</v>
      </c>
      <c r="Q4070" s="28">
        <f>FACT_ORDERS[[#This Row],[TotalAmountWithDiscount]]+FACT_ORDERS[[#This Row],[DeliveryCost]]</f>
        <v>161</v>
      </c>
      <c r="R4070" s="35">
        <v>45226</v>
      </c>
      <c r="S4070" s="35" t="str">
        <f>IF(NETWORKDAYS(FACT_ORDERS[[#This Row],[Order-Date]], FACT_ORDERS[[#This Row],[ArrivalDate ]]) &gt; 10, "Late", "On Time")</f>
        <v>On Time</v>
      </c>
    </row>
    <row r="4071" spans="1:19" x14ac:dyDescent="0.3">
      <c r="A4071" s="12">
        <v>9069</v>
      </c>
      <c r="B4071" s="12">
        <v>235</v>
      </c>
      <c r="C4071" s="12">
        <v>10872</v>
      </c>
      <c r="D4071" s="12">
        <v>4070</v>
      </c>
      <c r="E4071" s="12" t="s">
        <v>244</v>
      </c>
      <c r="F4071" s="13">
        <v>45215</v>
      </c>
      <c r="G4071" s="26" t="s">
        <v>14304</v>
      </c>
      <c r="H4071" s="12">
        <v>17</v>
      </c>
      <c r="I4071" s="28">
        <f>VLOOKUP(B:B,DIM_PRODUCTS!A:F,5,FALSE)</f>
        <v>22</v>
      </c>
      <c r="J4071" s="28">
        <f>FACT_ORDERS[[#This Row],[ProductPrice]]*FACT_ORDERS[[#This Row],[Quantity]]</f>
        <v>374</v>
      </c>
      <c r="K4071" s="12" t="str">
        <f>VLOOKUP(C:C,DIM_CUSTOMERS!A:G,7,FALSE)</f>
        <v>Germany</v>
      </c>
      <c r="L4071" s="30" cm="1">
        <f t="array" ref="L4071">_xlfn.IFS(
    AND(FACT_ORDERS[[#This Row],[DeliveryMehtod]]="shippment",FACT_ORDERS[[#This Row],[TotalAmount]]&gt;=200), 0,
    AND(FACT_ORDERS[[#This Row],[DeliveryMehtod]]="pickup"), 15,
    AND(FACT_ORDERS[[#This Row],[DeliveryMehtod]]="shippment",FACT_ORDERS[[#This Row],[TotalAmount]]&lt;200), 35
)</f>
        <v>0</v>
      </c>
      <c r="M4071" s="12" t="str" cm="1">
        <f t="array" ref="M4071">_xlfn.IFS(
    SUMIFS(FACT_ORDERS[TotalAmount], FACT_ORDERS[WD_CUSTOMERS],FACT_ORDERS[[#This Row],[WD_CUSTOMERS]])&gt;=15000, "VIP",
    SUMIFS(FACT_ORDERS[TotalAmount], FACT_ORDERS[WD_CUSTOMERS],FACT_ORDERS[[#This Row],[WD_CUSTOMERS]])&gt;=8000, "Premium",
    TRUE, "Regular"
)</f>
        <v>Premium</v>
      </c>
      <c r="N4071" s="32" cm="1">
        <f t="array" ref="N4071">_xlfn.IFS(
   FACT_ORDERS[[#This Row],[TypeOfClient]]="VIP", 0.2,
   FACT_ORDERS[[#This Row],[TypeOfClient]]="Premium", 0.1,
   TRUE, 0
)</f>
        <v>0.1</v>
      </c>
      <c r="O4071" s="31" cm="1">
        <f t="array" ref="O4071">_xlfn.IFS(
   FACT_ORDERS[[#This Row],[TotalAmount]]&gt;1500, 0.15,
   FACT_ORDERS[[#This Row],[TotalAmount]]&gt;1000, 0.1,
   FACT_ORDERS[[#This Row],[TotalAmount]]&gt;500, 0.05,
   TRUE, 0
)</f>
        <v>0</v>
      </c>
      <c r="P4071" s="28">
        <f xml:space="preserve"> FACT_ORDERS[[#This Row],[TotalAmount]] * (1 - (FACT_ORDERS[[#This Row],[ClientDiscount]] + FACT_ORDERS[[#This Row],[OrderDiscount]]) )</f>
        <v>336.6</v>
      </c>
      <c r="Q4071" s="28">
        <f>FACT_ORDERS[[#This Row],[TotalAmountWithDiscount]]+FACT_ORDERS[[#This Row],[DeliveryCost]]</f>
        <v>336.6</v>
      </c>
      <c r="R4071" s="35">
        <v>45223</v>
      </c>
      <c r="S4071" s="35" t="str">
        <f>IF(NETWORKDAYS(FACT_ORDERS[[#This Row],[Order-Date]], FACT_ORDERS[[#This Row],[ArrivalDate ]]) &gt; 10, "Late", "On Time")</f>
        <v>On Time</v>
      </c>
    </row>
    <row r="4072" spans="1:19" x14ac:dyDescent="0.3">
      <c r="A4072" s="12">
        <v>9070</v>
      </c>
      <c r="B4072" s="12">
        <v>200</v>
      </c>
      <c r="C4072" s="12">
        <v>10872</v>
      </c>
      <c r="D4072" s="12">
        <v>4071</v>
      </c>
      <c r="E4072" s="12" t="s">
        <v>243</v>
      </c>
      <c r="F4072" s="13">
        <v>45215</v>
      </c>
      <c r="G4072" s="26" t="s">
        <v>14305</v>
      </c>
      <c r="H4072" s="12">
        <v>15</v>
      </c>
      <c r="I4072" s="28">
        <f>VLOOKUP(B:B,DIM_PRODUCTS!A:F,5,FALSE)</f>
        <v>15</v>
      </c>
      <c r="J4072" s="28">
        <f>FACT_ORDERS[[#This Row],[ProductPrice]]*FACT_ORDERS[[#This Row],[Quantity]]</f>
        <v>225</v>
      </c>
      <c r="K4072" s="12" t="str">
        <f>VLOOKUP(C:C,DIM_CUSTOMERS!A:G,7,FALSE)</f>
        <v>Germany</v>
      </c>
      <c r="L4072" s="30" cm="1">
        <f t="array" ref="L4072">_xlfn.IFS(
    AND(FACT_ORDERS[[#This Row],[DeliveryMehtod]]="shippment",FACT_ORDERS[[#This Row],[TotalAmount]]&gt;=200), 0,
    AND(FACT_ORDERS[[#This Row],[DeliveryMehtod]]="pickup"), 15,
    AND(FACT_ORDERS[[#This Row],[DeliveryMehtod]]="shippment",FACT_ORDERS[[#This Row],[TotalAmount]]&lt;200), 35
)</f>
        <v>15</v>
      </c>
      <c r="M4072" s="12" t="str" cm="1">
        <f t="array" ref="M4072">_xlfn.IFS(
    SUMIFS(FACT_ORDERS[TotalAmount], FACT_ORDERS[WD_CUSTOMERS],FACT_ORDERS[[#This Row],[WD_CUSTOMERS]])&gt;=15000, "VIP",
    SUMIFS(FACT_ORDERS[TotalAmount], FACT_ORDERS[WD_CUSTOMERS],FACT_ORDERS[[#This Row],[WD_CUSTOMERS]])&gt;=8000, "Premium",
    TRUE, "Regular"
)</f>
        <v>Premium</v>
      </c>
      <c r="N4072" s="32" cm="1">
        <f t="array" ref="N4072">_xlfn.IFS(
   FACT_ORDERS[[#This Row],[TypeOfClient]]="VIP", 0.2,
   FACT_ORDERS[[#This Row],[TypeOfClient]]="Premium", 0.1,
   TRUE, 0
)</f>
        <v>0.1</v>
      </c>
      <c r="O4072" s="31" cm="1">
        <f t="array" ref="O4072">_xlfn.IFS(
   FACT_ORDERS[[#This Row],[TotalAmount]]&gt;1500, 0.15,
   FACT_ORDERS[[#This Row],[TotalAmount]]&gt;1000, 0.1,
   FACT_ORDERS[[#This Row],[TotalAmount]]&gt;500, 0.05,
   TRUE, 0
)</f>
        <v>0</v>
      </c>
      <c r="P4072" s="28">
        <f xml:space="preserve"> FACT_ORDERS[[#This Row],[TotalAmount]] * (1 - (FACT_ORDERS[[#This Row],[ClientDiscount]] + FACT_ORDERS[[#This Row],[OrderDiscount]]) )</f>
        <v>202.5</v>
      </c>
      <c r="Q4072" s="28">
        <f>FACT_ORDERS[[#This Row],[TotalAmountWithDiscount]]+FACT_ORDERS[[#This Row],[DeliveryCost]]</f>
        <v>217.5</v>
      </c>
      <c r="R4072" s="35">
        <v>45223</v>
      </c>
      <c r="S4072" s="35" t="str">
        <f>IF(NETWORKDAYS(FACT_ORDERS[[#This Row],[Order-Date]], FACT_ORDERS[[#This Row],[ArrivalDate ]]) &gt; 10, "Late", "On Time")</f>
        <v>On Time</v>
      </c>
    </row>
    <row r="4073" spans="1:19" x14ac:dyDescent="0.3">
      <c r="A4073" s="12">
        <v>9071</v>
      </c>
      <c r="B4073" s="12">
        <v>293</v>
      </c>
      <c r="C4073" s="12">
        <v>10872</v>
      </c>
      <c r="D4073" s="12">
        <v>4072</v>
      </c>
      <c r="E4073" s="12" t="s">
        <v>243</v>
      </c>
      <c r="F4073" s="13">
        <v>44996</v>
      </c>
      <c r="G4073" s="26" t="s">
        <v>14306</v>
      </c>
      <c r="H4073" s="12">
        <v>9</v>
      </c>
      <c r="I4073" s="28">
        <f>VLOOKUP(B:B,DIM_PRODUCTS!A:F,5,FALSE)</f>
        <v>11</v>
      </c>
      <c r="J4073" s="28">
        <f>FACT_ORDERS[[#This Row],[ProductPrice]]*FACT_ORDERS[[#This Row],[Quantity]]</f>
        <v>99</v>
      </c>
      <c r="K4073" s="12" t="str">
        <f>VLOOKUP(C:C,DIM_CUSTOMERS!A:G,7,FALSE)</f>
        <v>Germany</v>
      </c>
      <c r="L4073" s="30" cm="1">
        <f t="array" ref="L4073">_xlfn.IFS(
    AND(FACT_ORDERS[[#This Row],[DeliveryMehtod]]="shippment",FACT_ORDERS[[#This Row],[TotalAmount]]&gt;=200), 0,
    AND(FACT_ORDERS[[#This Row],[DeliveryMehtod]]="pickup"), 15,
    AND(FACT_ORDERS[[#This Row],[DeliveryMehtod]]="shippment",FACT_ORDERS[[#This Row],[TotalAmount]]&lt;200), 35
)</f>
        <v>15</v>
      </c>
      <c r="M4073" s="12" t="str" cm="1">
        <f t="array" ref="M4073">_xlfn.IFS(
    SUMIFS(FACT_ORDERS[TotalAmount], FACT_ORDERS[WD_CUSTOMERS],FACT_ORDERS[[#This Row],[WD_CUSTOMERS]])&gt;=15000, "VIP",
    SUMIFS(FACT_ORDERS[TotalAmount], FACT_ORDERS[WD_CUSTOMERS],FACT_ORDERS[[#This Row],[WD_CUSTOMERS]])&gt;=8000, "Premium",
    TRUE, "Regular"
)</f>
        <v>Premium</v>
      </c>
      <c r="N4073" s="32" cm="1">
        <f t="array" ref="N4073">_xlfn.IFS(
   FACT_ORDERS[[#This Row],[TypeOfClient]]="VIP", 0.2,
   FACT_ORDERS[[#This Row],[TypeOfClient]]="Premium", 0.1,
   TRUE, 0
)</f>
        <v>0.1</v>
      </c>
      <c r="O4073" s="31" cm="1">
        <f t="array" ref="O4073">_xlfn.IFS(
   FACT_ORDERS[[#This Row],[TotalAmount]]&gt;1500, 0.15,
   FACT_ORDERS[[#This Row],[TotalAmount]]&gt;1000, 0.1,
   FACT_ORDERS[[#This Row],[TotalAmount]]&gt;500, 0.05,
   TRUE, 0
)</f>
        <v>0</v>
      </c>
      <c r="P4073" s="28">
        <f xml:space="preserve"> FACT_ORDERS[[#This Row],[TotalAmount]] * (1 - (FACT_ORDERS[[#This Row],[ClientDiscount]] + FACT_ORDERS[[#This Row],[OrderDiscount]]) )</f>
        <v>89.100000000000009</v>
      </c>
      <c r="Q4073" s="28">
        <f>FACT_ORDERS[[#This Row],[TotalAmountWithDiscount]]+FACT_ORDERS[[#This Row],[DeliveryCost]]</f>
        <v>104.10000000000001</v>
      </c>
      <c r="R4073" s="35">
        <v>45007</v>
      </c>
      <c r="S4073" s="35" t="str">
        <f>IF(NETWORKDAYS(FACT_ORDERS[[#This Row],[Order-Date]], FACT_ORDERS[[#This Row],[ArrivalDate ]]) &gt; 10, "Late", "On Time")</f>
        <v>On Time</v>
      </c>
    </row>
    <row r="4074" spans="1:19" x14ac:dyDescent="0.3">
      <c r="A4074" s="12">
        <v>9072</v>
      </c>
      <c r="B4074" s="12">
        <v>288</v>
      </c>
      <c r="C4074" s="12">
        <v>10872</v>
      </c>
      <c r="D4074" s="12">
        <v>4073</v>
      </c>
      <c r="E4074" s="12" t="s">
        <v>244</v>
      </c>
      <c r="F4074" s="13">
        <v>44996</v>
      </c>
      <c r="G4074" s="26" t="s">
        <v>14307</v>
      </c>
      <c r="H4074" s="12">
        <v>11</v>
      </c>
      <c r="I4074" s="28">
        <f>VLOOKUP(B:B,DIM_PRODUCTS!A:F,5,FALSE)</f>
        <v>14</v>
      </c>
      <c r="J4074" s="28">
        <f>FACT_ORDERS[[#This Row],[ProductPrice]]*FACT_ORDERS[[#This Row],[Quantity]]</f>
        <v>154</v>
      </c>
      <c r="K4074" s="12" t="str">
        <f>VLOOKUP(C:C,DIM_CUSTOMERS!A:G,7,FALSE)</f>
        <v>Germany</v>
      </c>
      <c r="L4074" s="30" cm="1">
        <f t="array" ref="L4074">_xlfn.IFS(
    AND(FACT_ORDERS[[#This Row],[DeliveryMehtod]]="shippment",FACT_ORDERS[[#This Row],[TotalAmount]]&gt;=200), 0,
    AND(FACT_ORDERS[[#This Row],[DeliveryMehtod]]="pickup"), 15,
    AND(FACT_ORDERS[[#This Row],[DeliveryMehtod]]="shippment",FACT_ORDERS[[#This Row],[TotalAmount]]&lt;200), 35
)</f>
        <v>35</v>
      </c>
      <c r="M4074" s="12" t="str" cm="1">
        <f t="array" ref="M4074">_xlfn.IFS(
    SUMIFS(FACT_ORDERS[TotalAmount], FACT_ORDERS[WD_CUSTOMERS],FACT_ORDERS[[#This Row],[WD_CUSTOMERS]])&gt;=15000, "VIP",
    SUMIFS(FACT_ORDERS[TotalAmount], FACT_ORDERS[WD_CUSTOMERS],FACT_ORDERS[[#This Row],[WD_CUSTOMERS]])&gt;=8000, "Premium",
    TRUE, "Regular"
)</f>
        <v>Premium</v>
      </c>
      <c r="N4074" s="32" cm="1">
        <f t="array" ref="N4074">_xlfn.IFS(
   FACT_ORDERS[[#This Row],[TypeOfClient]]="VIP", 0.2,
   FACT_ORDERS[[#This Row],[TypeOfClient]]="Premium", 0.1,
   TRUE, 0
)</f>
        <v>0.1</v>
      </c>
      <c r="O4074" s="31" cm="1">
        <f t="array" ref="O4074">_xlfn.IFS(
   FACT_ORDERS[[#This Row],[TotalAmount]]&gt;1500, 0.15,
   FACT_ORDERS[[#This Row],[TotalAmount]]&gt;1000, 0.1,
   FACT_ORDERS[[#This Row],[TotalAmount]]&gt;500, 0.05,
   TRUE, 0
)</f>
        <v>0</v>
      </c>
      <c r="P4074" s="28">
        <f xml:space="preserve"> FACT_ORDERS[[#This Row],[TotalAmount]] * (1 - (FACT_ORDERS[[#This Row],[ClientDiscount]] + FACT_ORDERS[[#This Row],[OrderDiscount]]) )</f>
        <v>138.6</v>
      </c>
      <c r="Q4074" s="28">
        <f>FACT_ORDERS[[#This Row],[TotalAmountWithDiscount]]+FACT_ORDERS[[#This Row],[DeliveryCost]]</f>
        <v>173.6</v>
      </c>
      <c r="R4074" s="35">
        <v>45005</v>
      </c>
      <c r="S4074" s="35" t="str">
        <f>IF(NETWORKDAYS(FACT_ORDERS[[#This Row],[Order-Date]], FACT_ORDERS[[#This Row],[ArrivalDate ]]) &gt; 10, "Late", "On Time")</f>
        <v>On Time</v>
      </c>
    </row>
    <row r="4075" spans="1:19" x14ac:dyDescent="0.3">
      <c r="A4075" s="12">
        <v>9073</v>
      </c>
      <c r="B4075" s="12">
        <v>235</v>
      </c>
      <c r="C4075" s="12">
        <v>10872</v>
      </c>
      <c r="D4075" s="12">
        <v>4074</v>
      </c>
      <c r="E4075" s="12" t="s">
        <v>243</v>
      </c>
      <c r="F4075" s="13">
        <v>44996</v>
      </c>
      <c r="G4075" s="26" t="s">
        <v>14308</v>
      </c>
      <c r="H4075" s="12">
        <v>24</v>
      </c>
      <c r="I4075" s="28">
        <f>VLOOKUP(B:B,DIM_PRODUCTS!A:F,5,FALSE)</f>
        <v>22</v>
      </c>
      <c r="J4075" s="28">
        <f>FACT_ORDERS[[#This Row],[ProductPrice]]*FACT_ORDERS[[#This Row],[Quantity]]</f>
        <v>528</v>
      </c>
      <c r="K4075" s="12" t="str">
        <f>VLOOKUP(C:C,DIM_CUSTOMERS!A:G,7,FALSE)</f>
        <v>Germany</v>
      </c>
      <c r="L4075" s="30" cm="1">
        <f t="array" ref="L4075">_xlfn.IFS(
    AND(FACT_ORDERS[[#This Row],[DeliveryMehtod]]="shippment",FACT_ORDERS[[#This Row],[TotalAmount]]&gt;=200), 0,
    AND(FACT_ORDERS[[#This Row],[DeliveryMehtod]]="pickup"), 15,
    AND(FACT_ORDERS[[#This Row],[DeliveryMehtod]]="shippment",FACT_ORDERS[[#This Row],[TotalAmount]]&lt;200), 35
)</f>
        <v>15</v>
      </c>
      <c r="M4075" s="12" t="str" cm="1">
        <f t="array" ref="M4075">_xlfn.IFS(
    SUMIFS(FACT_ORDERS[TotalAmount], FACT_ORDERS[WD_CUSTOMERS],FACT_ORDERS[[#This Row],[WD_CUSTOMERS]])&gt;=15000, "VIP",
    SUMIFS(FACT_ORDERS[TotalAmount], FACT_ORDERS[WD_CUSTOMERS],FACT_ORDERS[[#This Row],[WD_CUSTOMERS]])&gt;=8000, "Premium",
    TRUE, "Regular"
)</f>
        <v>Premium</v>
      </c>
      <c r="N4075" s="32" cm="1">
        <f t="array" ref="N4075">_xlfn.IFS(
   FACT_ORDERS[[#This Row],[TypeOfClient]]="VIP", 0.2,
   FACT_ORDERS[[#This Row],[TypeOfClient]]="Premium", 0.1,
   TRUE, 0
)</f>
        <v>0.1</v>
      </c>
      <c r="O4075" s="31" cm="1">
        <f t="array" ref="O4075">_xlfn.IFS(
   FACT_ORDERS[[#This Row],[TotalAmount]]&gt;1500, 0.15,
   FACT_ORDERS[[#This Row],[TotalAmount]]&gt;1000, 0.1,
   FACT_ORDERS[[#This Row],[TotalAmount]]&gt;500, 0.05,
   TRUE, 0
)</f>
        <v>0.05</v>
      </c>
      <c r="P4075" s="28">
        <f xml:space="preserve"> FACT_ORDERS[[#This Row],[TotalAmount]] * (1 - (FACT_ORDERS[[#This Row],[ClientDiscount]] + FACT_ORDERS[[#This Row],[OrderDiscount]]) )</f>
        <v>448.8</v>
      </c>
      <c r="Q4075" s="28">
        <f>FACT_ORDERS[[#This Row],[TotalAmountWithDiscount]]+FACT_ORDERS[[#This Row],[DeliveryCost]]</f>
        <v>463.8</v>
      </c>
      <c r="R4075" s="35">
        <v>45003</v>
      </c>
      <c r="S4075" s="35" t="str">
        <f>IF(NETWORKDAYS(FACT_ORDERS[[#This Row],[Order-Date]], FACT_ORDERS[[#This Row],[ArrivalDate ]]) &gt; 10, "Late", "On Time")</f>
        <v>On Time</v>
      </c>
    </row>
    <row r="4076" spans="1:19" x14ac:dyDescent="0.3">
      <c r="A4076" s="12">
        <v>9074</v>
      </c>
      <c r="B4076" s="12">
        <v>200</v>
      </c>
      <c r="C4076" s="12">
        <v>10872</v>
      </c>
      <c r="D4076" s="12">
        <v>4075</v>
      </c>
      <c r="E4076" s="12" t="s">
        <v>243</v>
      </c>
      <c r="F4076" s="13">
        <v>44996</v>
      </c>
      <c r="G4076" s="26" t="s">
        <v>13575</v>
      </c>
      <c r="H4076" s="12">
        <v>14</v>
      </c>
      <c r="I4076" s="28">
        <f>VLOOKUP(B:B,DIM_PRODUCTS!A:F,5,FALSE)</f>
        <v>15</v>
      </c>
      <c r="J4076" s="28">
        <f>FACT_ORDERS[[#This Row],[ProductPrice]]*FACT_ORDERS[[#This Row],[Quantity]]</f>
        <v>210</v>
      </c>
      <c r="K4076" s="12" t="str">
        <f>VLOOKUP(C:C,DIM_CUSTOMERS!A:G,7,FALSE)</f>
        <v>Germany</v>
      </c>
      <c r="L4076" s="30" cm="1">
        <f t="array" ref="L4076">_xlfn.IFS(
    AND(FACT_ORDERS[[#This Row],[DeliveryMehtod]]="shippment",FACT_ORDERS[[#This Row],[TotalAmount]]&gt;=200), 0,
    AND(FACT_ORDERS[[#This Row],[DeliveryMehtod]]="pickup"), 15,
    AND(FACT_ORDERS[[#This Row],[DeliveryMehtod]]="shippment",FACT_ORDERS[[#This Row],[TotalAmount]]&lt;200), 35
)</f>
        <v>15</v>
      </c>
      <c r="M4076" s="12" t="str" cm="1">
        <f t="array" ref="M4076">_xlfn.IFS(
    SUMIFS(FACT_ORDERS[TotalAmount], FACT_ORDERS[WD_CUSTOMERS],FACT_ORDERS[[#This Row],[WD_CUSTOMERS]])&gt;=15000, "VIP",
    SUMIFS(FACT_ORDERS[TotalAmount], FACT_ORDERS[WD_CUSTOMERS],FACT_ORDERS[[#This Row],[WD_CUSTOMERS]])&gt;=8000, "Premium",
    TRUE, "Regular"
)</f>
        <v>Premium</v>
      </c>
      <c r="N4076" s="32" cm="1">
        <f t="array" ref="N4076">_xlfn.IFS(
   FACT_ORDERS[[#This Row],[TypeOfClient]]="VIP", 0.2,
   FACT_ORDERS[[#This Row],[TypeOfClient]]="Premium", 0.1,
   TRUE, 0
)</f>
        <v>0.1</v>
      </c>
      <c r="O4076" s="31" cm="1">
        <f t="array" ref="O4076">_xlfn.IFS(
   FACT_ORDERS[[#This Row],[TotalAmount]]&gt;1500, 0.15,
   FACT_ORDERS[[#This Row],[TotalAmount]]&gt;1000, 0.1,
   FACT_ORDERS[[#This Row],[TotalAmount]]&gt;500, 0.05,
   TRUE, 0
)</f>
        <v>0</v>
      </c>
      <c r="P4076" s="28">
        <f xml:space="preserve"> FACT_ORDERS[[#This Row],[TotalAmount]] * (1 - (FACT_ORDERS[[#This Row],[ClientDiscount]] + FACT_ORDERS[[#This Row],[OrderDiscount]]) )</f>
        <v>189</v>
      </c>
      <c r="Q4076" s="28">
        <f>FACT_ORDERS[[#This Row],[TotalAmountWithDiscount]]+FACT_ORDERS[[#This Row],[DeliveryCost]]</f>
        <v>204</v>
      </c>
      <c r="R4076" s="35">
        <v>45004</v>
      </c>
      <c r="S4076" s="35" t="str">
        <f>IF(NETWORKDAYS(FACT_ORDERS[[#This Row],[Order-Date]], FACT_ORDERS[[#This Row],[ArrivalDate ]]) &gt; 10, "Late", "On Time")</f>
        <v>On Time</v>
      </c>
    </row>
    <row r="4077" spans="1:19" x14ac:dyDescent="0.3">
      <c r="A4077" s="12">
        <v>9075</v>
      </c>
      <c r="B4077" s="12">
        <v>214</v>
      </c>
      <c r="C4077" s="12">
        <v>10640</v>
      </c>
      <c r="D4077" s="12">
        <v>4076</v>
      </c>
      <c r="E4077" s="12" t="s">
        <v>243</v>
      </c>
      <c r="F4077" s="13">
        <v>45518</v>
      </c>
      <c r="G4077" s="26" t="s">
        <v>14309</v>
      </c>
      <c r="H4077" s="12">
        <v>76</v>
      </c>
      <c r="I4077" s="28">
        <f>VLOOKUP(B:B,DIM_PRODUCTS!A:F,5,FALSE)</f>
        <v>46</v>
      </c>
      <c r="J4077" s="28">
        <f>FACT_ORDERS[[#This Row],[ProductPrice]]*FACT_ORDERS[[#This Row],[Quantity]]</f>
        <v>3496</v>
      </c>
      <c r="K4077" s="12" t="str">
        <f>VLOOKUP(C:C,DIM_CUSTOMERS!A:G,7,FALSE)</f>
        <v>Spain</v>
      </c>
      <c r="L4077" s="30" cm="1">
        <f t="array" ref="L4077">_xlfn.IFS(
    AND(FACT_ORDERS[[#This Row],[DeliveryMehtod]]="shippment",FACT_ORDERS[[#This Row],[TotalAmount]]&gt;=200), 0,
    AND(FACT_ORDERS[[#This Row],[DeliveryMehtod]]="pickup"), 15,
    AND(FACT_ORDERS[[#This Row],[DeliveryMehtod]]="shippment",FACT_ORDERS[[#This Row],[TotalAmount]]&lt;200), 35
)</f>
        <v>15</v>
      </c>
      <c r="M4077" s="12" t="str" cm="1">
        <f t="array" ref="M4077">_xlfn.IFS(
    SUMIFS(FACT_ORDERS[TotalAmount], FACT_ORDERS[WD_CUSTOMERS],FACT_ORDERS[[#This Row],[WD_CUSTOMERS]])&gt;=15000, "VIP",
    SUMIFS(FACT_ORDERS[TotalAmount], FACT_ORDERS[WD_CUSTOMERS],FACT_ORDERS[[#This Row],[WD_CUSTOMERS]])&gt;=8000, "Premium",
    TRUE, "Regular"
)</f>
        <v>Premium</v>
      </c>
      <c r="N4077" s="32" cm="1">
        <f t="array" ref="N4077">_xlfn.IFS(
   FACT_ORDERS[[#This Row],[TypeOfClient]]="VIP", 0.2,
   FACT_ORDERS[[#This Row],[TypeOfClient]]="Premium", 0.1,
   TRUE, 0
)</f>
        <v>0.1</v>
      </c>
      <c r="O4077" s="31" cm="1">
        <f t="array" ref="O4077">_xlfn.IFS(
   FACT_ORDERS[[#This Row],[TotalAmount]]&gt;1500, 0.15,
   FACT_ORDERS[[#This Row],[TotalAmount]]&gt;1000, 0.1,
   FACT_ORDERS[[#This Row],[TotalAmount]]&gt;500, 0.05,
   TRUE, 0
)</f>
        <v>0.15</v>
      </c>
      <c r="P4077" s="28">
        <f xml:space="preserve"> FACT_ORDERS[[#This Row],[TotalAmount]] * (1 - (FACT_ORDERS[[#This Row],[ClientDiscount]] + FACT_ORDERS[[#This Row],[OrderDiscount]]) )</f>
        <v>2622</v>
      </c>
      <c r="Q4077" s="28">
        <f>FACT_ORDERS[[#This Row],[TotalAmountWithDiscount]]+FACT_ORDERS[[#This Row],[DeliveryCost]]</f>
        <v>2637</v>
      </c>
      <c r="R4077" s="35">
        <v>45528</v>
      </c>
      <c r="S4077" s="35" t="str">
        <f>IF(NETWORKDAYS(FACT_ORDERS[[#This Row],[Order-Date]], FACT_ORDERS[[#This Row],[ArrivalDate ]]) &gt; 10, "Late", "On Time")</f>
        <v>On Time</v>
      </c>
    </row>
    <row r="4078" spans="1:19" x14ac:dyDescent="0.3">
      <c r="A4078" s="12">
        <v>9076</v>
      </c>
      <c r="B4078" s="12">
        <v>214</v>
      </c>
      <c r="C4078" s="12">
        <v>10640</v>
      </c>
      <c r="D4078" s="12">
        <v>4077</v>
      </c>
      <c r="E4078" s="12" t="s">
        <v>244</v>
      </c>
      <c r="F4078" s="13">
        <v>45315</v>
      </c>
      <c r="G4078" s="26" t="s">
        <v>14077</v>
      </c>
      <c r="H4078" s="12">
        <v>62</v>
      </c>
      <c r="I4078" s="28">
        <f>VLOOKUP(B:B,DIM_PRODUCTS!A:F,5,FALSE)</f>
        <v>46</v>
      </c>
      <c r="J4078" s="28">
        <f>FACT_ORDERS[[#This Row],[ProductPrice]]*FACT_ORDERS[[#This Row],[Quantity]]</f>
        <v>2852</v>
      </c>
      <c r="K4078" s="12" t="str">
        <f>VLOOKUP(C:C,DIM_CUSTOMERS!A:G,7,FALSE)</f>
        <v>Spain</v>
      </c>
      <c r="L4078" s="30" cm="1">
        <f t="array" ref="L4078">_xlfn.IFS(
    AND(FACT_ORDERS[[#This Row],[DeliveryMehtod]]="shippment",FACT_ORDERS[[#This Row],[TotalAmount]]&gt;=200), 0,
    AND(FACT_ORDERS[[#This Row],[DeliveryMehtod]]="pickup"), 15,
    AND(FACT_ORDERS[[#This Row],[DeliveryMehtod]]="shippment",FACT_ORDERS[[#This Row],[TotalAmount]]&lt;200), 35
)</f>
        <v>0</v>
      </c>
      <c r="M4078" s="12" t="str" cm="1">
        <f t="array" ref="M4078">_xlfn.IFS(
    SUMIFS(FACT_ORDERS[TotalAmount], FACT_ORDERS[WD_CUSTOMERS],FACT_ORDERS[[#This Row],[WD_CUSTOMERS]])&gt;=15000, "VIP",
    SUMIFS(FACT_ORDERS[TotalAmount], FACT_ORDERS[WD_CUSTOMERS],FACT_ORDERS[[#This Row],[WD_CUSTOMERS]])&gt;=8000, "Premium",
    TRUE, "Regular"
)</f>
        <v>Premium</v>
      </c>
      <c r="N4078" s="32" cm="1">
        <f t="array" ref="N4078">_xlfn.IFS(
   FACT_ORDERS[[#This Row],[TypeOfClient]]="VIP", 0.2,
   FACT_ORDERS[[#This Row],[TypeOfClient]]="Premium", 0.1,
   TRUE, 0
)</f>
        <v>0.1</v>
      </c>
      <c r="O4078" s="31" cm="1">
        <f t="array" ref="O4078">_xlfn.IFS(
   FACT_ORDERS[[#This Row],[TotalAmount]]&gt;1500, 0.15,
   FACT_ORDERS[[#This Row],[TotalAmount]]&gt;1000, 0.1,
   FACT_ORDERS[[#This Row],[TotalAmount]]&gt;500, 0.05,
   TRUE, 0
)</f>
        <v>0.15</v>
      </c>
      <c r="P4078" s="28">
        <f xml:space="preserve"> FACT_ORDERS[[#This Row],[TotalAmount]] * (1 - (FACT_ORDERS[[#This Row],[ClientDiscount]] + FACT_ORDERS[[#This Row],[OrderDiscount]]) )</f>
        <v>2139</v>
      </c>
      <c r="Q4078" s="28">
        <f>FACT_ORDERS[[#This Row],[TotalAmountWithDiscount]]+FACT_ORDERS[[#This Row],[DeliveryCost]]</f>
        <v>2139</v>
      </c>
      <c r="R4078" s="35">
        <v>45322</v>
      </c>
      <c r="S4078" s="35" t="str">
        <f>IF(NETWORKDAYS(FACT_ORDERS[[#This Row],[Order-Date]], FACT_ORDERS[[#This Row],[ArrivalDate ]]) &gt; 10, "Late", "On Time")</f>
        <v>On Time</v>
      </c>
    </row>
    <row r="4079" spans="1:19" x14ac:dyDescent="0.3">
      <c r="A4079" s="12">
        <v>9077</v>
      </c>
      <c r="B4079" s="12">
        <v>293</v>
      </c>
      <c r="C4079" s="12">
        <v>10271</v>
      </c>
      <c r="D4079" s="12">
        <v>4078</v>
      </c>
      <c r="E4079" s="12" t="s">
        <v>244</v>
      </c>
      <c r="F4079" s="13">
        <v>45402</v>
      </c>
      <c r="G4079" s="26" t="s">
        <v>14310</v>
      </c>
      <c r="H4079" s="12">
        <v>12</v>
      </c>
      <c r="I4079" s="28">
        <f>VLOOKUP(B:B,DIM_PRODUCTS!A:F,5,FALSE)</f>
        <v>11</v>
      </c>
      <c r="J4079" s="28">
        <f>FACT_ORDERS[[#This Row],[ProductPrice]]*FACT_ORDERS[[#This Row],[Quantity]]</f>
        <v>132</v>
      </c>
      <c r="K4079" s="12" t="str">
        <f>VLOOKUP(C:C,DIM_CUSTOMERS!A:G,7,FALSE)</f>
        <v>USA</v>
      </c>
      <c r="L4079" s="30" cm="1">
        <f t="array" ref="L4079">_xlfn.IFS(
    AND(FACT_ORDERS[[#This Row],[DeliveryMehtod]]="shippment",FACT_ORDERS[[#This Row],[TotalAmount]]&gt;=200), 0,
    AND(FACT_ORDERS[[#This Row],[DeliveryMehtod]]="pickup"), 15,
    AND(FACT_ORDERS[[#This Row],[DeliveryMehtod]]="shippment",FACT_ORDERS[[#This Row],[TotalAmount]]&lt;200), 35
)</f>
        <v>35</v>
      </c>
      <c r="M4079" s="12" t="str" cm="1">
        <f t="array" ref="M4079">_xlfn.IFS(
    SUMIFS(FACT_ORDERS[TotalAmount], FACT_ORDERS[WD_CUSTOMERS],FACT_ORDERS[[#This Row],[WD_CUSTOMERS]])&gt;=15000, "VIP",
    SUMIFS(FACT_ORDERS[TotalAmount], FACT_ORDERS[WD_CUSTOMERS],FACT_ORDERS[[#This Row],[WD_CUSTOMERS]])&gt;=8000, "Premium",
    TRUE, "Regular"
)</f>
        <v>Regular</v>
      </c>
      <c r="N4079" s="32" cm="1">
        <f t="array" ref="N4079">_xlfn.IFS(
   FACT_ORDERS[[#This Row],[TypeOfClient]]="VIP", 0.2,
   FACT_ORDERS[[#This Row],[TypeOfClient]]="Premium", 0.1,
   TRUE, 0
)</f>
        <v>0</v>
      </c>
      <c r="O4079" s="31" cm="1">
        <f t="array" ref="O4079">_xlfn.IFS(
   FACT_ORDERS[[#This Row],[TotalAmount]]&gt;1500, 0.15,
   FACT_ORDERS[[#This Row],[TotalAmount]]&gt;1000, 0.1,
   FACT_ORDERS[[#This Row],[TotalAmount]]&gt;500, 0.05,
   TRUE, 0
)</f>
        <v>0</v>
      </c>
      <c r="P4079" s="28">
        <f xml:space="preserve"> FACT_ORDERS[[#This Row],[TotalAmount]] * (1 - (FACT_ORDERS[[#This Row],[ClientDiscount]] + FACT_ORDERS[[#This Row],[OrderDiscount]]) )</f>
        <v>132</v>
      </c>
      <c r="Q4079" s="28">
        <f>FACT_ORDERS[[#This Row],[TotalAmountWithDiscount]]+FACT_ORDERS[[#This Row],[DeliveryCost]]</f>
        <v>167</v>
      </c>
      <c r="R4079" s="35">
        <v>45409</v>
      </c>
      <c r="S4079" s="35" t="str">
        <f>IF(NETWORKDAYS(FACT_ORDERS[[#This Row],[Order-Date]], FACT_ORDERS[[#This Row],[ArrivalDate ]]) &gt; 10, "Late", "On Time")</f>
        <v>On Time</v>
      </c>
    </row>
    <row r="4080" spans="1:19" x14ac:dyDescent="0.3">
      <c r="A4080" s="12">
        <v>9078</v>
      </c>
      <c r="B4080" s="12">
        <v>293</v>
      </c>
      <c r="C4080" s="12">
        <v>10271</v>
      </c>
      <c r="D4080" s="12">
        <v>4079</v>
      </c>
      <c r="E4080" s="12" t="s">
        <v>244</v>
      </c>
      <c r="F4080" s="13">
        <v>45200</v>
      </c>
      <c r="G4080" s="26" t="s">
        <v>14311</v>
      </c>
      <c r="H4080" s="12">
        <v>12</v>
      </c>
      <c r="I4080" s="28">
        <f>VLOOKUP(B:B,DIM_PRODUCTS!A:F,5,FALSE)</f>
        <v>11</v>
      </c>
      <c r="J4080" s="28">
        <f>FACT_ORDERS[[#This Row],[ProductPrice]]*FACT_ORDERS[[#This Row],[Quantity]]</f>
        <v>132</v>
      </c>
      <c r="K4080" s="12" t="str">
        <f>VLOOKUP(C:C,DIM_CUSTOMERS!A:G,7,FALSE)</f>
        <v>USA</v>
      </c>
      <c r="L4080" s="30" cm="1">
        <f t="array" ref="L4080">_xlfn.IFS(
    AND(FACT_ORDERS[[#This Row],[DeliveryMehtod]]="shippment",FACT_ORDERS[[#This Row],[TotalAmount]]&gt;=200), 0,
    AND(FACT_ORDERS[[#This Row],[DeliveryMehtod]]="pickup"), 15,
    AND(FACT_ORDERS[[#This Row],[DeliveryMehtod]]="shippment",FACT_ORDERS[[#This Row],[TotalAmount]]&lt;200), 35
)</f>
        <v>35</v>
      </c>
      <c r="M4080" s="12" t="str" cm="1">
        <f t="array" ref="M4080">_xlfn.IFS(
    SUMIFS(FACT_ORDERS[TotalAmount], FACT_ORDERS[WD_CUSTOMERS],FACT_ORDERS[[#This Row],[WD_CUSTOMERS]])&gt;=15000, "VIP",
    SUMIFS(FACT_ORDERS[TotalAmount], FACT_ORDERS[WD_CUSTOMERS],FACT_ORDERS[[#This Row],[WD_CUSTOMERS]])&gt;=8000, "Premium",
    TRUE, "Regular"
)</f>
        <v>Regular</v>
      </c>
      <c r="N4080" s="32" cm="1">
        <f t="array" ref="N4080">_xlfn.IFS(
   FACT_ORDERS[[#This Row],[TypeOfClient]]="VIP", 0.2,
   FACT_ORDERS[[#This Row],[TypeOfClient]]="Premium", 0.1,
   TRUE, 0
)</f>
        <v>0</v>
      </c>
      <c r="O4080" s="31" cm="1">
        <f t="array" ref="O4080">_xlfn.IFS(
   FACT_ORDERS[[#This Row],[TotalAmount]]&gt;1500, 0.15,
   FACT_ORDERS[[#This Row],[TotalAmount]]&gt;1000, 0.1,
   FACT_ORDERS[[#This Row],[TotalAmount]]&gt;500, 0.05,
   TRUE, 0
)</f>
        <v>0</v>
      </c>
      <c r="P4080" s="28">
        <f xml:space="preserve"> FACT_ORDERS[[#This Row],[TotalAmount]] * (1 - (FACT_ORDERS[[#This Row],[ClientDiscount]] + FACT_ORDERS[[#This Row],[OrderDiscount]]) )</f>
        <v>132</v>
      </c>
      <c r="Q4080" s="28">
        <f>FACT_ORDERS[[#This Row],[TotalAmountWithDiscount]]+FACT_ORDERS[[#This Row],[DeliveryCost]]</f>
        <v>167</v>
      </c>
      <c r="R4080" s="35">
        <v>45207</v>
      </c>
      <c r="S4080" s="35" t="str">
        <f>IF(NETWORKDAYS(FACT_ORDERS[[#This Row],[Order-Date]], FACT_ORDERS[[#This Row],[ArrivalDate ]]) &gt; 10, "Late", "On Time")</f>
        <v>On Time</v>
      </c>
    </row>
    <row r="4081" spans="1:19" x14ac:dyDescent="0.3">
      <c r="A4081" s="12">
        <v>9079</v>
      </c>
      <c r="B4081" s="12">
        <v>293</v>
      </c>
      <c r="C4081" s="12">
        <v>10271</v>
      </c>
      <c r="D4081" s="12">
        <v>4080</v>
      </c>
      <c r="E4081" s="12" t="s">
        <v>243</v>
      </c>
      <c r="F4081" s="13">
        <v>45382</v>
      </c>
      <c r="G4081" s="26" t="s">
        <v>14312</v>
      </c>
      <c r="H4081" s="12">
        <v>15</v>
      </c>
      <c r="I4081" s="28">
        <f>VLOOKUP(B:B,DIM_PRODUCTS!A:F,5,FALSE)</f>
        <v>11</v>
      </c>
      <c r="J4081" s="28">
        <f>FACT_ORDERS[[#This Row],[ProductPrice]]*FACT_ORDERS[[#This Row],[Quantity]]</f>
        <v>165</v>
      </c>
      <c r="K4081" s="12" t="str">
        <f>VLOOKUP(C:C,DIM_CUSTOMERS!A:G,7,FALSE)</f>
        <v>USA</v>
      </c>
      <c r="L4081" s="30" cm="1">
        <f t="array" ref="L4081">_xlfn.IFS(
    AND(FACT_ORDERS[[#This Row],[DeliveryMehtod]]="shippment",FACT_ORDERS[[#This Row],[TotalAmount]]&gt;=200), 0,
    AND(FACT_ORDERS[[#This Row],[DeliveryMehtod]]="pickup"), 15,
    AND(FACT_ORDERS[[#This Row],[DeliveryMehtod]]="shippment",FACT_ORDERS[[#This Row],[TotalAmount]]&lt;200), 35
)</f>
        <v>15</v>
      </c>
      <c r="M4081" s="12" t="str" cm="1">
        <f t="array" ref="M4081">_xlfn.IFS(
    SUMIFS(FACT_ORDERS[TotalAmount], FACT_ORDERS[WD_CUSTOMERS],FACT_ORDERS[[#This Row],[WD_CUSTOMERS]])&gt;=15000, "VIP",
    SUMIFS(FACT_ORDERS[TotalAmount], FACT_ORDERS[WD_CUSTOMERS],FACT_ORDERS[[#This Row],[WD_CUSTOMERS]])&gt;=8000, "Premium",
    TRUE, "Regular"
)</f>
        <v>Regular</v>
      </c>
      <c r="N4081" s="32" cm="1">
        <f t="array" ref="N4081">_xlfn.IFS(
   FACT_ORDERS[[#This Row],[TypeOfClient]]="VIP", 0.2,
   FACT_ORDERS[[#This Row],[TypeOfClient]]="Premium", 0.1,
   TRUE, 0
)</f>
        <v>0</v>
      </c>
      <c r="O4081" s="31" cm="1">
        <f t="array" ref="O4081">_xlfn.IFS(
   FACT_ORDERS[[#This Row],[TotalAmount]]&gt;1500, 0.15,
   FACT_ORDERS[[#This Row],[TotalAmount]]&gt;1000, 0.1,
   FACT_ORDERS[[#This Row],[TotalAmount]]&gt;500, 0.05,
   TRUE, 0
)</f>
        <v>0</v>
      </c>
      <c r="P4081" s="28">
        <f xml:space="preserve"> FACT_ORDERS[[#This Row],[TotalAmount]] * (1 - (FACT_ORDERS[[#This Row],[ClientDiscount]] + FACT_ORDERS[[#This Row],[OrderDiscount]]) )</f>
        <v>165</v>
      </c>
      <c r="Q4081" s="28">
        <f>FACT_ORDERS[[#This Row],[TotalAmountWithDiscount]]+FACT_ORDERS[[#This Row],[DeliveryCost]]</f>
        <v>180</v>
      </c>
      <c r="R4081" s="35">
        <v>45391</v>
      </c>
      <c r="S4081" s="35" t="str">
        <f>IF(NETWORKDAYS(FACT_ORDERS[[#This Row],[Order-Date]], FACT_ORDERS[[#This Row],[ArrivalDate ]]) &gt; 10, "Late", "On Time")</f>
        <v>On Time</v>
      </c>
    </row>
    <row r="4082" spans="1:19" x14ac:dyDescent="0.3">
      <c r="A4082" s="12">
        <v>9080</v>
      </c>
      <c r="B4082" s="12">
        <v>234</v>
      </c>
      <c r="C4082" s="12">
        <v>10271</v>
      </c>
      <c r="D4082" s="12">
        <v>4081</v>
      </c>
      <c r="E4082" s="12" t="s">
        <v>243</v>
      </c>
      <c r="F4082" s="13">
        <v>45145</v>
      </c>
      <c r="G4082" s="26" t="s">
        <v>14313</v>
      </c>
      <c r="H4082" s="12">
        <v>31</v>
      </c>
      <c r="I4082" s="28">
        <f>VLOOKUP(B:B,DIM_PRODUCTS!A:F,5,FALSE)</f>
        <v>13</v>
      </c>
      <c r="J4082" s="28">
        <f>FACT_ORDERS[[#This Row],[ProductPrice]]*FACT_ORDERS[[#This Row],[Quantity]]</f>
        <v>403</v>
      </c>
      <c r="K4082" s="12" t="str">
        <f>VLOOKUP(C:C,DIM_CUSTOMERS!A:G,7,FALSE)</f>
        <v>USA</v>
      </c>
      <c r="L4082" s="30" cm="1">
        <f t="array" ref="L4082">_xlfn.IFS(
    AND(FACT_ORDERS[[#This Row],[DeliveryMehtod]]="shippment",FACT_ORDERS[[#This Row],[TotalAmount]]&gt;=200), 0,
    AND(FACT_ORDERS[[#This Row],[DeliveryMehtod]]="pickup"), 15,
    AND(FACT_ORDERS[[#This Row],[DeliveryMehtod]]="shippment",FACT_ORDERS[[#This Row],[TotalAmount]]&lt;200), 35
)</f>
        <v>15</v>
      </c>
      <c r="M4082" s="12" t="str" cm="1">
        <f t="array" ref="M4082">_xlfn.IFS(
    SUMIFS(FACT_ORDERS[TotalAmount], FACT_ORDERS[WD_CUSTOMERS],FACT_ORDERS[[#This Row],[WD_CUSTOMERS]])&gt;=15000, "VIP",
    SUMIFS(FACT_ORDERS[TotalAmount], FACT_ORDERS[WD_CUSTOMERS],FACT_ORDERS[[#This Row],[WD_CUSTOMERS]])&gt;=8000, "Premium",
    TRUE, "Regular"
)</f>
        <v>Regular</v>
      </c>
      <c r="N4082" s="32" cm="1">
        <f t="array" ref="N4082">_xlfn.IFS(
   FACT_ORDERS[[#This Row],[TypeOfClient]]="VIP", 0.2,
   FACT_ORDERS[[#This Row],[TypeOfClient]]="Premium", 0.1,
   TRUE, 0
)</f>
        <v>0</v>
      </c>
      <c r="O4082" s="31" cm="1">
        <f t="array" ref="O4082">_xlfn.IFS(
   FACT_ORDERS[[#This Row],[TotalAmount]]&gt;1500, 0.15,
   FACT_ORDERS[[#This Row],[TotalAmount]]&gt;1000, 0.1,
   FACT_ORDERS[[#This Row],[TotalAmount]]&gt;500, 0.05,
   TRUE, 0
)</f>
        <v>0</v>
      </c>
      <c r="P4082" s="28">
        <f xml:space="preserve"> FACT_ORDERS[[#This Row],[TotalAmount]] * (1 - (FACT_ORDERS[[#This Row],[ClientDiscount]] + FACT_ORDERS[[#This Row],[OrderDiscount]]) )</f>
        <v>403</v>
      </c>
      <c r="Q4082" s="28">
        <f>FACT_ORDERS[[#This Row],[TotalAmountWithDiscount]]+FACT_ORDERS[[#This Row],[DeliveryCost]]</f>
        <v>418</v>
      </c>
      <c r="R4082" s="35">
        <v>45154</v>
      </c>
      <c r="S4082" s="35" t="str">
        <f>IF(NETWORKDAYS(FACT_ORDERS[[#This Row],[Order-Date]], FACT_ORDERS[[#This Row],[ArrivalDate ]]) &gt; 10, "Late", "On Time")</f>
        <v>On Time</v>
      </c>
    </row>
    <row r="4083" spans="1:19" x14ac:dyDescent="0.3">
      <c r="A4083" s="12">
        <v>9081</v>
      </c>
      <c r="B4083" s="12">
        <v>293</v>
      </c>
      <c r="C4083" s="12">
        <v>10271</v>
      </c>
      <c r="D4083" s="12">
        <v>4082</v>
      </c>
      <c r="E4083" s="12" t="s">
        <v>243</v>
      </c>
      <c r="F4083" s="13">
        <v>45145</v>
      </c>
      <c r="G4083" s="26" t="s">
        <v>14314</v>
      </c>
      <c r="H4083" s="12">
        <v>9</v>
      </c>
      <c r="I4083" s="28">
        <f>VLOOKUP(B:B,DIM_PRODUCTS!A:F,5,FALSE)</f>
        <v>11</v>
      </c>
      <c r="J4083" s="28">
        <f>FACT_ORDERS[[#This Row],[ProductPrice]]*FACT_ORDERS[[#This Row],[Quantity]]</f>
        <v>99</v>
      </c>
      <c r="K4083" s="12" t="str">
        <f>VLOOKUP(C:C,DIM_CUSTOMERS!A:G,7,FALSE)</f>
        <v>USA</v>
      </c>
      <c r="L4083" s="30" cm="1">
        <f t="array" ref="L4083">_xlfn.IFS(
    AND(FACT_ORDERS[[#This Row],[DeliveryMehtod]]="shippment",FACT_ORDERS[[#This Row],[TotalAmount]]&gt;=200), 0,
    AND(FACT_ORDERS[[#This Row],[DeliveryMehtod]]="pickup"), 15,
    AND(FACT_ORDERS[[#This Row],[DeliveryMehtod]]="shippment",FACT_ORDERS[[#This Row],[TotalAmount]]&lt;200), 35
)</f>
        <v>15</v>
      </c>
      <c r="M4083" s="12" t="str" cm="1">
        <f t="array" ref="M4083">_xlfn.IFS(
    SUMIFS(FACT_ORDERS[TotalAmount], FACT_ORDERS[WD_CUSTOMERS],FACT_ORDERS[[#This Row],[WD_CUSTOMERS]])&gt;=15000, "VIP",
    SUMIFS(FACT_ORDERS[TotalAmount], FACT_ORDERS[WD_CUSTOMERS],FACT_ORDERS[[#This Row],[WD_CUSTOMERS]])&gt;=8000, "Premium",
    TRUE, "Regular"
)</f>
        <v>Regular</v>
      </c>
      <c r="N4083" s="32" cm="1">
        <f t="array" ref="N4083">_xlfn.IFS(
   FACT_ORDERS[[#This Row],[TypeOfClient]]="VIP", 0.2,
   FACT_ORDERS[[#This Row],[TypeOfClient]]="Premium", 0.1,
   TRUE, 0
)</f>
        <v>0</v>
      </c>
      <c r="O4083" s="31" cm="1">
        <f t="array" ref="O4083">_xlfn.IFS(
   FACT_ORDERS[[#This Row],[TotalAmount]]&gt;1500, 0.15,
   FACT_ORDERS[[#This Row],[TotalAmount]]&gt;1000, 0.1,
   FACT_ORDERS[[#This Row],[TotalAmount]]&gt;500, 0.05,
   TRUE, 0
)</f>
        <v>0</v>
      </c>
      <c r="P4083" s="28">
        <f xml:space="preserve"> FACT_ORDERS[[#This Row],[TotalAmount]] * (1 - (FACT_ORDERS[[#This Row],[ClientDiscount]] + FACT_ORDERS[[#This Row],[OrderDiscount]]) )</f>
        <v>99</v>
      </c>
      <c r="Q4083" s="28">
        <f>FACT_ORDERS[[#This Row],[TotalAmountWithDiscount]]+FACT_ORDERS[[#This Row],[DeliveryCost]]</f>
        <v>114</v>
      </c>
      <c r="R4083" s="35">
        <v>45155</v>
      </c>
      <c r="S4083" s="35" t="str">
        <f>IF(NETWORKDAYS(FACT_ORDERS[[#This Row],[Order-Date]], FACT_ORDERS[[#This Row],[ArrivalDate ]]) &gt; 10, "Late", "On Time")</f>
        <v>On Time</v>
      </c>
    </row>
    <row r="4084" spans="1:19" x14ac:dyDescent="0.3">
      <c r="A4084" s="12">
        <v>9082</v>
      </c>
      <c r="B4084" s="12">
        <v>204</v>
      </c>
      <c r="C4084" s="12">
        <v>10094</v>
      </c>
      <c r="D4084" s="12">
        <v>4083</v>
      </c>
      <c r="E4084" s="12" t="s">
        <v>244</v>
      </c>
      <c r="F4084" s="13">
        <v>45481</v>
      </c>
      <c r="G4084" s="26" t="s">
        <v>14315</v>
      </c>
      <c r="H4084" s="12">
        <v>14</v>
      </c>
      <c r="I4084" s="28">
        <f>VLOOKUP(B:B,DIM_PRODUCTS!A:F,5,FALSE)</f>
        <v>6</v>
      </c>
      <c r="J4084" s="28">
        <f>FACT_ORDERS[[#This Row],[ProductPrice]]*FACT_ORDERS[[#This Row],[Quantity]]</f>
        <v>84</v>
      </c>
      <c r="K4084" s="12" t="str">
        <f>VLOOKUP(C:C,DIM_CUSTOMERS!A:G,7,FALSE)</f>
        <v>Canada</v>
      </c>
      <c r="L4084" s="30" cm="1">
        <f t="array" ref="L4084">_xlfn.IFS(
    AND(FACT_ORDERS[[#This Row],[DeliveryMehtod]]="shippment",FACT_ORDERS[[#This Row],[TotalAmount]]&gt;=200), 0,
    AND(FACT_ORDERS[[#This Row],[DeliveryMehtod]]="pickup"), 15,
    AND(FACT_ORDERS[[#This Row],[DeliveryMehtod]]="shippment",FACT_ORDERS[[#This Row],[TotalAmount]]&lt;200), 35
)</f>
        <v>35</v>
      </c>
      <c r="M4084" s="12" t="str" cm="1">
        <f t="array" ref="M4084">_xlfn.IFS(
    SUMIFS(FACT_ORDERS[TotalAmount], FACT_ORDERS[WD_CUSTOMERS],FACT_ORDERS[[#This Row],[WD_CUSTOMERS]])&gt;=15000, "VIP",
    SUMIFS(FACT_ORDERS[TotalAmount], FACT_ORDERS[WD_CUSTOMERS],FACT_ORDERS[[#This Row],[WD_CUSTOMERS]])&gt;=8000, "Premium",
    TRUE, "Regular"
)</f>
        <v>Premium</v>
      </c>
      <c r="N4084" s="32" cm="1">
        <f t="array" ref="N4084">_xlfn.IFS(
   FACT_ORDERS[[#This Row],[TypeOfClient]]="VIP", 0.2,
   FACT_ORDERS[[#This Row],[TypeOfClient]]="Premium", 0.1,
   TRUE, 0
)</f>
        <v>0.1</v>
      </c>
      <c r="O4084" s="31" cm="1">
        <f t="array" ref="O4084">_xlfn.IFS(
   FACT_ORDERS[[#This Row],[TotalAmount]]&gt;1500, 0.15,
   FACT_ORDERS[[#This Row],[TotalAmount]]&gt;1000, 0.1,
   FACT_ORDERS[[#This Row],[TotalAmount]]&gt;500, 0.05,
   TRUE, 0
)</f>
        <v>0</v>
      </c>
      <c r="P4084" s="28">
        <f xml:space="preserve"> FACT_ORDERS[[#This Row],[TotalAmount]] * (1 - (FACT_ORDERS[[#This Row],[ClientDiscount]] + FACT_ORDERS[[#This Row],[OrderDiscount]]) )</f>
        <v>75.600000000000009</v>
      </c>
      <c r="Q4084" s="28">
        <f>FACT_ORDERS[[#This Row],[TotalAmountWithDiscount]]+FACT_ORDERS[[#This Row],[DeliveryCost]]</f>
        <v>110.60000000000001</v>
      </c>
      <c r="R4084" s="35">
        <v>45490</v>
      </c>
      <c r="S4084" s="35" t="str">
        <f>IF(NETWORKDAYS(FACT_ORDERS[[#This Row],[Order-Date]], FACT_ORDERS[[#This Row],[ArrivalDate ]]) &gt; 10, "Late", "On Time")</f>
        <v>On Time</v>
      </c>
    </row>
    <row r="4085" spans="1:19" x14ac:dyDescent="0.3">
      <c r="A4085" s="12">
        <v>9083</v>
      </c>
      <c r="B4085" s="12">
        <v>267</v>
      </c>
      <c r="C4085" s="12">
        <v>10094</v>
      </c>
      <c r="D4085" s="12">
        <v>4084</v>
      </c>
      <c r="E4085" s="12" t="s">
        <v>244</v>
      </c>
      <c r="F4085" s="13">
        <v>45481</v>
      </c>
      <c r="G4085" s="26" t="s">
        <v>14316</v>
      </c>
      <c r="H4085" s="12">
        <v>35</v>
      </c>
      <c r="I4085" s="28">
        <f>VLOOKUP(B:B,DIM_PRODUCTS!A:F,5,FALSE)</f>
        <v>26</v>
      </c>
      <c r="J4085" s="28">
        <f>FACT_ORDERS[[#This Row],[ProductPrice]]*FACT_ORDERS[[#This Row],[Quantity]]</f>
        <v>910</v>
      </c>
      <c r="K4085" s="12" t="str">
        <f>VLOOKUP(C:C,DIM_CUSTOMERS!A:G,7,FALSE)</f>
        <v>Canada</v>
      </c>
      <c r="L4085" s="30" cm="1">
        <f t="array" ref="L4085">_xlfn.IFS(
    AND(FACT_ORDERS[[#This Row],[DeliveryMehtod]]="shippment",FACT_ORDERS[[#This Row],[TotalAmount]]&gt;=200), 0,
    AND(FACT_ORDERS[[#This Row],[DeliveryMehtod]]="pickup"), 15,
    AND(FACT_ORDERS[[#This Row],[DeliveryMehtod]]="shippment",FACT_ORDERS[[#This Row],[TotalAmount]]&lt;200), 35
)</f>
        <v>0</v>
      </c>
      <c r="M4085" s="12" t="str" cm="1">
        <f t="array" ref="M4085">_xlfn.IFS(
    SUMIFS(FACT_ORDERS[TotalAmount], FACT_ORDERS[WD_CUSTOMERS],FACT_ORDERS[[#This Row],[WD_CUSTOMERS]])&gt;=15000, "VIP",
    SUMIFS(FACT_ORDERS[TotalAmount], FACT_ORDERS[WD_CUSTOMERS],FACT_ORDERS[[#This Row],[WD_CUSTOMERS]])&gt;=8000, "Premium",
    TRUE, "Regular"
)</f>
        <v>Premium</v>
      </c>
      <c r="N4085" s="32" cm="1">
        <f t="array" ref="N4085">_xlfn.IFS(
   FACT_ORDERS[[#This Row],[TypeOfClient]]="VIP", 0.2,
   FACT_ORDERS[[#This Row],[TypeOfClient]]="Premium", 0.1,
   TRUE, 0
)</f>
        <v>0.1</v>
      </c>
      <c r="O4085" s="31" cm="1">
        <f t="array" ref="O4085">_xlfn.IFS(
   FACT_ORDERS[[#This Row],[TotalAmount]]&gt;1500, 0.15,
   FACT_ORDERS[[#This Row],[TotalAmount]]&gt;1000, 0.1,
   FACT_ORDERS[[#This Row],[TotalAmount]]&gt;500, 0.05,
   TRUE, 0
)</f>
        <v>0.05</v>
      </c>
      <c r="P4085" s="28">
        <f xml:space="preserve"> FACT_ORDERS[[#This Row],[TotalAmount]] * (1 - (FACT_ORDERS[[#This Row],[ClientDiscount]] + FACT_ORDERS[[#This Row],[OrderDiscount]]) )</f>
        <v>773.5</v>
      </c>
      <c r="Q4085" s="28">
        <f>FACT_ORDERS[[#This Row],[TotalAmountWithDiscount]]+FACT_ORDERS[[#This Row],[DeliveryCost]]</f>
        <v>773.5</v>
      </c>
      <c r="R4085" s="35">
        <v>45492</v>
      </c>
      <c r="S4085" s="35" t="str">
        <f>IF(NETWORKDAYS(FACT_ORDERS[[#This Row],[Order-Date]], FACT_ORDERS[[#This Row],[ArrivalDate ]]) &gt; 10, "Late", "On Time")</f>
        <v>On Time</v>
      </c>
    </row>
    <row r="4086" spans="1:19" x14ac:dyDescent="0.3">
      <c r="A4086" s="12">
        <v>9084</v>
      </c>
      <c r="B4086" s="12">
        <v>204</v>
      </c>
      <c r="C4086" s="12">
        <v>10094</v>
      </c>
      <c r="D4086" s="12">
        <v>4085</v>
      </c>
      <c r="E4086" s="12" t="s">
        <v>243</v>
      </c>
      <c r="F4086" s="13">
        <v>45463</v>
      </c>
      <c r="G4086" s="26" t="s">
        <v>14317</v>
      </c>
      <c r="H4086" s="12">
        <v>12</v>
      </c>
      <c r="I4086" s="28">
        <f>VLOOKUP(B:B,DIM_PRODUCTS!A:F,5,FALSE)</f>
        <v>6</v>
      </c>
      <c r="J4086" s="28">
        <f>FACT_ORDERS[[#This Row],[ProductPrice]]*FACT_ORDERS[[#This Row],[Quantity]]</f>
        <v>72</v>
      </c>
      <c r="K4086" s="12" t="str">
        <f>VLOOKUP(C:C,DIM_CUSTOMERS!A:G,7,FALSE)</f>
        <v>Canada</v>
      </c>
      <c r="L4086" s="30" cm="1">
        <f t="array" ref="L4086">_xlfn.IFS(
    AND(FACT_ORDERS[[#This Row],[DeliveryMehtod]]="shippment",FACT_ORDERS[[#This Row],[TotalAmount]]&gt;=200), 0,
    AND(FACT_ORDERS[[#This Row],[DeliveryMehtod]]="pickup"), 15,
    AND(FACT_ORDERS[[#This Row],[DeliveryMehtod]]="shippment",FACT_ORDERS[[#This Row],[TotalAmount]]&lt;200), 35
)</f>
        <v>15</v>
      </c>
      <c r="M4086" s="12" t="str" cm="1">
        <f t="array" ref="M4086">_xlfn.IFS(
    SUMIFS(FACT_ORDERS[TotalAmount], FACT_ORDERS[WD_CUSTOMERS],FACT_ORDERS[[#This Row],[WD_CUSTOMERS]])&gt;=15000, "VIP",
    SUMIFS(FACT_ORDERS[TotalAmount], FACT_ORDERS[WD_CUSTOMERS],FACT_ORDERS[[#This Row],[WD_CUSTOMERS]])&gt;=8000, "Premium",
    TRUE, "Regular"
)</f>
        <v>Premium</v>
      </c>
      <c r="N4086" s="32" cm="1">
        <f t="array" ref="N4086">_xlfn.IFS(
   FACT_ORDERS[[#This Row],[TypeOfClient]]="VIP", 0.2,
   FACT_ORDERS[[#This Row],[TypeOfClient]]="Premium", 0.1,
   TRUE, 0
)</f>
        <v>0.1</v>
      </c>
      <c r="O4086" s="31" cm="1">
        <f t="array" ref="O4086">_xlfn.IFS(
   FACT_ORDERS[[#This Row],[TotalAmount]]&gt;1500, 0.15,
   FACT_ORDERS[[#This Row],[TotalAmount]]&gt;1000, 0.1,
   FACT_ORDERS[[#This Row],[TotalAmount]]&gt;500, 0.05,
   TRUE, 0
)</f>
        <v>0</v>
      </c>
      <c r="P4086" s="28">
        <f xml:space="preserve"> FACT_ORDERS[[#This Row],[TotalAmount]] * (1 - (FACT_ORDERS[[#This Row],[ClientDiscount]] + FACT_ORDERS[[#This Row],[OrderDiscount]]) )</f>
        <v>64.8</v>
      </c>
      <c r="Q4086" s="28">
        <f>FACT_ORDERS[[#This Row],[TotalAmountWithDiscount]]+FACT_ORDERS[[#This Row],[DeliveryCost]]</f>
        <v>79.8</v>
      </c>
      <c r="R4086" s="35">
        <v>45473</v>
      </c>
      <c r="S4086" s="35" t="str">
        <f>IF(NETWORKDAYS(FACT_ORDERS[[#This Row],[Order-Date]], FACT_ORDERS[[#This Row],[ArrivalDate ]]) &gt; 10, "Late", "On Time")</f>
        <v>On Time</v>
      </c>
    </row>
    <row r="4087" spans="1:19" x14ac:dyDescent="0.3">
      <c r="A4087" s="12">
        <v>9085</v>
      </c>
      <c r="B4087" s="12">
        <v>267</v>
      </c>
      <c r="C4087" s="12">
        <v>10094</v>
      </c>
      <c r="D4087" s="12">
        <v>4086</v>
      </c>
      <c r="E4087" s="12" t="s">
        <v>244</v>
      </c>
      <c r="F4087" s="13">
        <v>45463</v>
      </c>
      <c r="G4087" s="26" t="s">
        <v>14318</v>
      </c>
      <c r="H4087" s="12">
        <v>47</v>
      </c>
      <c r="I4087" s="28">
        <f>VLOOKUP(B:B,DIM_PRODUCTS!A:F,5,FALSE)</f>
        <v>26</v>
      </c>
      <c r="J4087" s="28">
        <f>FACT_ORDERS[[#This Row],[ProductPrice]]*FACT_ORDERS[[#This Row],[Quantity]]</f>
        <v>1222</v>
      </c>
      <c r="K4087" s="12" t="str">
        <f>VLOOKUP(C:C,DIM_CUSTOMERS!A:G,7,FALSE)</f>
        <v>Canada</v>
      </c>
      <c r="L4087" s="30" cm="1">
        <f t="array" ref="L4087">_xlfn.IFS(
    AND(FACT_ORDERS[[#This Row],[DeliveryMehtod]]="shippment",FACT_ORDERS[[#This Row],[TotalAmount]]&gt;=200), 0,
    AND(FACT_ORDERS[[#This Row],[DeliveryMehtod]]="pickup"), 15,
    AND(FACT_ORDERS[[#This Row],[DeliveryMehtod]]="shippment",FACT_ORDERS[[#This Row],[TotalAmount]]&lt;200), 35
)</f>
        <v>0</v>
      </c>
      <c r="M4087" s="12" t="str" cm="1">
        <f t="array" ref="M4087">_xlfn.IFS(
    SUMIFS(FACT_ORDERS[TotalAmount], FACT_ORDERS[WD_CUSTOMERS],FACT_ORDERS[[#This Row],[WD_CUSTOMERS]])&gt;=15000, "VIP",
    SUMIFS(FACT_ORDERS[TotalAmount], FACT_ORDERS[WD_CUSTOMERS],FACT_ORDERS[[#This Row],[WD_CUSTOMERS]])&gt;=8000, "Premium",
    TRUE, "Regular"
)</f>
        <v>Premium</v>
      </c>
      <c r="N4087" s="32" cm="1">
        <f t="array" ref="N4087">_xlfn.IFS(
   FACT_ORDERS[[#This Row],[TypeOfClient]]="VIP", 0.2,
   FACT_ORDERS[[#This Row],[TypeOfClient]]="Premium", 0.1,
   TRUE, 0
)</f>
        <v>0.1</v>
      </c>
      <c r="O4087" s="31" cm="1">
        <f t="array" ref="O4087">_xlfn.IFS(
   FACT_ORDERS[[#This Row],[TotalAmount]]&gt;1500, 0.15,
   FACT_ORDERS[[#This Row],[TotalAmount]]&gt;1000, 0.1,
   FACT_ORDERS[[#This Row],[TotalAmount]]&gt;500, 0.05,
   TRUE, 0
)</f>
        <v>0.1</v>
      </c>
      <c r="P4087" s="28">
        <f xml:space="preserve"> FACT_ORDERS[[#This Row],[TotalAmount]] * (1 - (FACT_ORDERS[[#This Row],[ClientDiscount]] + FACT_ORDERS[[#This Row],[OrderDiscount]]) )</f>
        <v>977.6</v>
      </c>
      <c r="Q4087" s="28">
        <f>FACT_ORDERS[[#This Row],[TotalAmountWithDiscount]]+FACT_ORDERS[[#This Row],[DeliveryCost]]</f>
        <v>977.6</v>
      </c>
      <c r="R4087" s="35">
        <v>45474</v>
      </c>
      <c r="S4087" s="35" t="str">
        <f>IF(NETWORKDAYS(FACT_ORDERS[[#This Row],[Order-Date]], FACT_ORDERS[[#This Row],[ArrivalDate ]]) &gt; 10, "Late", "On Time")</f>
        <v>On Time</v>
      </c>
    </row>
    <row r="4088" spans="1:19" x14ac:dyDescent="0.3">
      <c r="A4088" s="12">
        <v>9086</v>
      </c>
      <c r="B4088" s="12">
        <v>204</v>
      </c>
      <c r="C4088" s="12">
        <v>10094</v>
      </c>
      <c r="D4088" s="12">
        <v>4087</v>
      </c>
      <c r="E4088" s="12" t="s">
        <v>243</v>
      </c>
      <c r="F4088" s="13">
        <v>45413</v>
      </c>
      <c r="G4088" s="26" t="s">
        <v>11160</v>
      </c>
      <c r="H4088" s="12">
        <v>18</v>
      </c>
      <c r="I4088" s="28">
        <f>VLOOKUP(B:B,DIM_PRODUCTS!A:F,5,FALSE)</f>
        <v>6</v>
      </c>
      <c r="J4088" s="28">
        <f>FACT_ORDERS[[#This Row],[ProductPrice]]*FACT_ORDERS[[#This Row],[Quantity]]</f>
        <v>108</v>
      </c>
      <c r="K4088" s="12" t="str">
        <f>VLOOKUP(C:C,DIM_CUSTOMERS!A:G,7,FALSE)</f>
        <v>Canada</v>
      </c>
      <c r="L4088" s="30" cm="1">
        <f t="array" ref="L4088">_xlfn.IFS(
    AND(FACT_ORDERS[[#This Row],[DeliveryMehtod]]="shippment",FACT_ORDERS[[#This Row],[TotalAmount]]&gt;=200), 0,
    AND(FACT_ORDERS[[#This Row],[DeliveryMehtod]]="pickup"), 15,
    AND(FACT_ORDERS[[#This Row],[DeliveryMehtod]]="shippment",FACT_ORDERS[[#This Row],[TotalAmount]]&lt;200), 35
)</f>
        <v>15</v>
      </c>
      <c r="M4088" s="12" t="str" cm="1">
        <f t="array" ref="M4088">_xlfn.IFS(
    SUMIFS(FACT_ORDERS[TotalAmount], FACT_ORDERS[WD_CUSTOMERS],FACT_ORDERS[[#This Row],[WD_CUSTOMERS]])&gt;=15000, "VIP",
    SUMIFS(FACT_ORDERS[TotalAmount], FACT_ORDERS[WD_CUSTOMERS],FACT_ORDERS[[#This Row],[WD_CUSTOMERS]])&gt;=8000, "Premium",
    TRUE, "Regular"
)</f>
        <v>Premium</v>
      </c>
      <c r="N4088" s="32" cm="1">
        <f t="array" ref="N4088">_xlfn.IFS(
   FACT_ORDERS[[#This Row],[TypeOfClient]]="VIP", 0.2,
   FACT_ORDERS[[#This Row],[TypeOfClient]]="Premium", 0.1,
   TRUE, 0
)</f>
        <v>0.1</v>
      </c>
      <c r="O4088" s="31" cm="1">
        <f t="array" ref="O4088">_xlfn.IFS(
   FACT_ORDERS[[#This Row],[TotalAmount]]&gt;1500, 0.15,
   FACT_ORDERS[[#This Row],[TotalAmount]]&gt;1000, 0.1,
   FACT_ORDERS[[#This Row],[TotalAmount]]&gt;500, 0.05,
   TRUE, 0
)</f>
        <v>0</v>
      </c>
      <c r="P4088" s="28">
        <f xml:space="preserve"> FACT_ORDERS[[#This Row],[TotalAmount]] * (1 - (FACT_ORDERS[[#This Row],[ClientDiscount]] + FACT_ORDERS[[#This Row],[OrderDiscount]]) )</f>
        <v>97.2</v>
      </c>
      <c r="Q4088" s="28">
        <f>FACT_ORDERS[[#This Row],[TotalAmountWithDiscount]]+FACT_ORDERS[[#This Row],[DeliveryCost]]</f>
        <v>112.2</v>
      </c>
      <c r="R4088" s="35">
        <v>45422</v>
      </c>
      <c r="S4088" s="35" t="str">
        <f>IF(NETWORKDAYS(FACT_ORDERS[[#This Row],[Order-Date]], FACT_ORDERS[[#This Row],[ArrivalDate ]]) &gt; 10, "Late", "On Time")</f>
        <v>On Time</v>
      </c>
    </row>
    <row r="4089" spans="1:19" x14ac:dyDescent="0.3">
      <c r="A4089" s="12">
        <v>9087</v>
      </c>
      <c r="B4089" s="12">
        <v>267</v>
      </c>
      <c r="C4089" s="12">
        <v>10094</v>
      </c>
      <c r="D4089" s="12">
        <v>4088</v>
      </c>
      <c r="E4089" s="12" t="s">
        <v>243</v>
      </c>
      <c r="F4089" s="13">
        <v>45413</v>
      </c>
      <c r="G4089" s="26" t="s">
        <v>14319</v>
      </c>
      <c r="H4089" s="12">
        <v>42</v>
      </c>
      <c r="I4089" s="28">
        <f>VLOOKUP(B:B,DIM_PRODUCTS!A:F,5,FALSE)</f>
        <v>26</v>
      </c>
      <c r="J4089" s="28">
        <f>FACT_ORDERS[[#This Row],[ProductPrice]]*FACT_ORDERS[[#This Row],[Quantity]]</f>
        <v>1092</v>
      </c>
      <c r="K4089" s="12" t="str">
        <f>VLOOKUP(C:C,DIM_CUSTOMERS!A:G,7,FALSE)</f>
        <v>Canada</v>
      </c>
      <c r="L4089" s="30" cm="1">
        <f t="array" ref="L4089">_xlfn.IFS(
    AND(FACT_ORDERS[[#This Row],[DeliveryMehtod]]="shippment",FACT_ORDERS[[#This Row],[TotalAmount]]&gt;=200), 0,
    AND(FACT_ORDERS[[#This Row],[DeliveryMehtod]]="pickup"), 15,
    AND(FACT_ORDERS[[#This Row],[DeliveryMehtod]]="shippment",FACT_ORDERS[[#This Row],[TotalAmount]]&lt;200), 35
)</f>
        <v>15</v>
      </c>
      <c r="M4089" s="12" t="str" cm="1">
        <f t="array" ref="M4089">_xlfn.IFS(
    SUMIFS(FACT_ORDERS[TotalAmount], FACT_ORDERS[WD_CUSTOMERS],FACT_ORDERS[[#This Row],[WD_CUSTOMERS]])&gt;=15000, "VIP",
    SUMIFS(FACT_ORDERS[TotalAmount], FACT_ORDERS[WD_CUSTOMERS],FACT_ORDERS[[#This Row],[WD_CUSTOMERS]])&gt;=8000, "Premium",
    TRUE, "Regular"
)</f>
        <v>Premium</v>
      </c>
      <c r="N4089" s="32" cm="1">
        <f t="array" ref="N4089">_xlfn.IFS(
   FACT_ORDERS[[#This Row],[TypeOfClient]]="VIP", 0.2,
   FACT_ORDERS[[#This Row],[TypeOfClient]]="Premium", 0.1,
   TRUE, 0
)</f>
        <v>0.1</v>
      </c>
      <c r="O4089" s="31" cm="1">
        <f t="array" ref="O4089">_xlfn.IFS(
   FACT_ORDERS[[#This Row],[TotalAmount]]&gt;1500, 0.15,
   FACT_ORDERS[[#This Row],[TotalAmount]]&gt;1000, 0.1,
   FACT_ORDERS[[#This Row],[TotalAmount]]&gt;500, 0.05,
   TRUE, 0
)</f>
        <v>0.1</v>
      </c>
      <c r="P4089" s="28">
        <f xml:space="preserve"> FACT_ORDERS[[#This Row],[TotalAmount]] * (1 - (FACT_ORDERS[[#This Row],[ClientDiscount]] + FACT_ORDERS[[#This Row],[OrderDiscount]]) )</f>
        <v>873.6</v>
      </c>
      <c r="Q4089" s="28">
        <f>FACT_ORDERS[[#This Row],[TotalAmountWithDiscount]]+FACT_ORDERS[[#This Row],[DeliveryCost]]</f>
        <v>888.6</v>
      </c>
      <c r="R4089" s="35">
        <v>45429</v>
      </c>
      <c r="S4089" s="35" t="str">
        <f>IF(NETWORKDAYS(FACT_ORDERS[[#This Row],[Order-Date]], FACT_ORDERS[[#This Row],[ArrivalDate ]]) &gt; 10, "Late", "On Time")</f>
        <v>Late</v>
      </c>
    </row>
    <row r="4090" spans="1:19" x14ac:dyDescent="0.3">
      <c r="A4090" s="12">
        <v>9088</v>
      </c>
      <c r="B4090" s="12">
        <v>204</v>
      </c>
      <c r="C4090" s="12">
        <v>10094</v>
      </c>
      <c r="D4090" s="12">
        <v>4089</v>
      </c>
      <c r="E4090" s="12" t="s">
        <v>243</v>
      </c>
      <c r="F4090" s="13">
        <v>45477</v>
      </c>
      <c r="G4090" s="26" t="s">
        <v>14320</v>
      </c>
      <c r="H4090" s="12">
        <v>18</v>
      </c>
      <c r="I4090" s="28">
        <f>VLOOKUP(B:B,DIM_PRODUCTS!A:F,5,FALSE)</f>
        <v>6</v>
      </c>
      <c r="J4090" s="28">
        <f>FACT_ORDERS[[#This Row],[ProductPrice]]*FACT_ORDERS[[#This Row],[Quantity]]</f>
        <v>108</v>
      </c>
      <c r="K4090" s="12" t="str">
        <f>VLOOKUP(C:C,DIM_CUSTOMERS!A:G,7,FALSE)</f>
        <v>Canada</v>
      </c>
      <c r="L4090" s="30" cm="1">
        <f t="array" ref="L4090">_xlfn.IFS(
    AND(FACT_ORDERS[[#This Row],[DeliveryMehtod]]="shippment",FACT_ORDERS[[#This Row],[TotalAmount]]&gt;=200), 0,
    AND(FACT_ORDERS[[#This Row],[DeliveryMehtod]]="pickup"), 15,
    AND(FACT_ORDERS[[#This Row],[DeliveryMehtod]]="shippment",FACT_ORDERS[[#This Row],[TotalAmount]]&lt;200), 35
)</f>
        <v>15</v>
      </c>
      <c r="M4090" s="12" t="str" cm="1">
        <f t="array" ref="M4090">_xlfn.IFS(
    SUMIFS(FACT_ORDERS[TotalAmount], FACT_ORDERS[WD_CUSTOMERS],FACT_ORDERS[[#This Row],[WD_CUSTOMERS]])&gt;=15000, "VIP",
    SUMIFS(FACT_ORDERS[TotalAmount], FACT_ORDERS[WD_CUSTOMERS],FACT_ORDERS[[#This Row],[WD_CUSTOMERS]])&gt;=8000, "Premium",
    TRUE, "Regular"
)</f>
        <v>Premium</v>
      </c>
      <c r="N4090" s="32" cm="1">
        <f t="array" ref="N4090">_xlfn.IFS(
   FACT_ORDERS[[#This Row],[TypeOfClient]]="VIP", 0.2,
   FACT_ORDERS[[#This Row],[TypeOfClient]]="Premium", 0.1,
   TRUE, 0
)</f>
        <v>0.1</v>
      </c>
      <c r="O4090" s="31" cm="1">
        <f t="array" ref="O4090">_xlfn.IFS(
   FACT_ORDERS[[#This Row],[TotalAmount]]&gt;1500, 0.15,
   FACT_ORDERS[[#This Row],[TotalAmount]]&gt;1000, 0.1,
   FACT_ORDERS[[#This Row],[TotalAmount]]&gt;500, 0.05,
   TRUE, 0
)</f>
        <v>0</v>
      </c>
      <c r="P4090" s="28">
        <f xml:space="preserve"> FACT_ORDERS[[#This Row],[TotalAmount]] * (1 - (FACT_ORDERS[[#This Row],[ClientDiscount]] + FACT_ORDERS[[#This Row],[OrderDiscount]]) )</f>
        <v>97.2</v>
      </c>
      <c r="Q4090" s="28">
        <f>FACT_ORDERS[[#This Row],[TotalAmountWithDiscount]]+FACT_ORDERS[[#This Row],[DeliveryCost]]</f>
        <v>112.2</v>
      </c>
      <c r="R4090" s="35">
        <v>45488</v>
      </c>
      <c r="S4090" s="35" t="str">
        <f>IF(NETWORKDAYS(FACT_ORDERS[[#This Row],[Order-Date]], FACT_ORDERS[[#This Row],[ArrivalDate ]]) &gt; 10, "Late", "On Time")</f>
        <v>On Time</v>
      </c>
    </row>
    <row r="4091" spans="1:19" x14ac:dyDescent="0.3">
      <c r="A4091" s="12">
        <v>9089</v>
      </c>
      <c r="B4091" s="12">
        <v>267</v>
      </c>
      <c r="C4091" s="12">
        <v>10094</v>
      </c>
      <c r="D4091" s="12">
        <v>4090</v>
      </c>
      <c r="E4091" s="12" t="s">
        <v>244</v>
      </c>
      <c r="F4091" s="13">
        <v>45477</v>
      </c>
      <c r="G4091" s="26" t="s">
        <v>14321</v>
      </c>
      <c r="H4091" s="12">
        <v>53</v>
      </c>
      <c r="I4091" s="28">
        <f>VLOOKUP(B:B,DIM_PRODUCTS!A:F,5,FALSE)</f>
        <v>26</v>
      </c>
      <c r="J4091" s="28">
        <f>FACT_ORDERS[[#This Row],[ProductPrice]]*FACT_ORDERS[[#This Row],[Quantity]]</f>
        <v>1378</v>
      </c>
      <c r="K4091" s="12" t="str">
        <f>VLOOKUP(C:C,DIM_CUSTOMERS!A:G,7,FALSE)</f>
        <v>Canada</v>
      </c>
      <c r="L4091" s="30" cm="1">
        <f t="array" ref="L4091">_xlfn.IFS(
    AND(FACT_ORDERS[[#This Row],[DeliveryMehtod]]="shippment",FACT_ORDERS[[#This Row],[TotalAmount]]&gt;=200), 0,
    AND(FACT_ORDERS[[#This Row],[DeliveryMehtod]]="pickup"), 15,
    AND(FACT_ORDERS[[#This Row],[DeliveryMehtod]]="shippment",FACT_ORDERS[[#This Row],[TotalAmount]]&lt;200), 35
)</f>
        <v>0</v>
      </c>
      <c r="M4091" s="12" t="str" cm="1">
        <f t="array" ref="M4091">_xlfn.IFS(
    SUMIFS(FACT_ORDERS[TotalAmount], FACT_ORDERS[WD_CUSTOMERS],FACT_ORDERS[[#This Row],[WD_CUSTOMERS]])&gt;=15000, "VIP",
    SUMIFS(FACT_ORDERS[TotalAmount], FACT_ORDERS[WD_CUSTOMERS],FACT_ORDERS[[#This Row],[WD_CUSTOMERS]])&gt;=8000, "Premium",
    TRUE, "Regular"
)</f>
        <v>Premium</v>
      </c>
      <c r="N4091" s="32" cm="1">
        <f t="array" ref="N4091">_xlfn.IFS(
   FACT_ORDERS[[#This Row],[TypeOfClient]]="VIP", 0.2,
   FACT_ORDERS[[#This Row],[TypeOfClient]]="Premium", 0.1,
   TRUE, 0
)</f>
        <v>0.1</v>
      </c>
      <c r="O4091" s="31" cm="1">
        <f t="array" ref="O4091">_xlfn.IFS(
   FACT_ORDERS[[#This Row],[TotalAmount]]&gt;1500, 0.15,
   FACT_ORDERS[[#This Row],[TotalAmount]]&gt;1000, 0.1,
   FACT_ORDERS[[#This Row],[TotalAmount]]&gt;500, 0.05,
   TRUE, 0
)</f>
        <v>0.1</v>
      </c>
      <c r="P4091" s="28">
        <f xml:space="preserve"> FACT_ORDERS[[#This Row],[TotalAmount]] * (1 - (FACT_ORDERS[[#This Row],[ClientDiscount]] + FACT_ORDERS[[#This Row],[OrderDiscount]]) )</f>
        <v>1102.4000000000001</v>
      </c>
      <c r="Q4091" s="28">
        <f>FACT_ORDERS[[#This Row],[TotalAmountWithDiscount]]+FACT_ORDERS[[#This Row],[DeliveryCost]]</f>
        <v>1102.4000000000001</v>
      </c>
      <c r="R4091" s="35">
        <v>45485</v>
      </c>
      <c r="S4091" s="35" t="str">
        <f>IF(NETWORKDAYS(FACT_ORDERS[[#This Row],[Order-Date]], FACT_ORDERS[[#This Row],[ArrivalDate ]]) &gt; 10, "Late", "On Time")</f>
        <v>On Time</v>
      </c>
    </row>
    <row r="4092" spans="1:19" x14ac:dyDescent="0.3">
      <c r="A4092" s="12">
        <v>9090</v>
      </c>
      <c r="B4092" s="12">
        <v>243</v>
      </c>
      <c r="C4092" s="12">
        <v>10045</v>
      </c>
      <c r="D4092" s="12">
        <v>4091</v>
      </c>
      <c r="E4092" s="12" t="s">
        <v>244</v>
      </c>
      <c r="F4092" s="13">
        <v>45138</v>
      </c>
      <c r="G4092" s="26" t="s">
        <v>14322</v>
      </c>
      <c r="H4092" s="12">
        <v>33</v>
      </c>
      <c r="I4092" s="28">
        <f>VLOOKUP(B:B,DIM_PRODUCTS!A:F,5,FALSE)</f>
        <v>22</v>
      </c>
      <c r="J4092" s="28">
        <f>FACT_ORDERS[[#This Row],[ProductPrice]]*FACT_ORDERS[[#This Row],[Quantity]]</f>
        <v>726</v>
      </c>
      <c r="K4092" s="12" t="str">
        <f>VLOOKUP(C:C,DIM_CUSTOMERS!A:G,7,FALSE)</f>
        <v>Canada</v>
      </c>
      <c r="L4092" s="30" cm="1">
        <f t="array" ref="L4092">_xlfn.IFS(
    AND(FACT_ORDERS[[#This Row],[DeliveryMehtod]]="shippment",FACT_ORDERS[[#This Row],[TotalAmount]]&gt;=200), 0,
    AND(FACT_ORDERS[[#This Row],[DeliveryMehtod]]="pickup"), 15,
    AND(FACT_ORDERS[[#This Row],[DeliveryMehtod]]="shippment",FACT_ORDERS[[#This Row],[TotalAmount]]&lt;200), 35
)</f>
        <v>0</v>
      </c>
      <c r="M4092" s="12" t="str" cm="1">
        <f t="array" ref="M4092">_xlfn.IFS(
    SUMIFS(FACT_ORDERS[TotalAmount], FACT_ORDERS[WD_CUSTOMERS],FACT_ORDERS[[#This Row],[WD_CUSTOMERS]])&gt;=15000, "VIP",
    SUMIFS(FACT_ORDERS[TotalAmount], FACT_ORDERS[WD_CUSTOMERS],FACT_ORDERS[[#This Row],[WD_CUSTOMERS]])&gt;=8000, "Premium",
    TRUE, "Regular"
)</f>
        <v>Regular</v>
      </c>
      <c r="N4092" s="32" cm="1">
        <f t="array" ref="N4092">_xlfn.IFS(
   FACT_ORDERS[[#This Row],[TypeOfClient]]="VIP", 0.2,
   FACT_ORDERS[[#This Row],[TypeOfClient]]="Premium", 0.1,
   TRUE, 0
)</f>
        <v>0</v>
      </c>
      <c r="O4092" s="31" cm="1">
        <f t="array" ref="O4092">_xlfn.IFS(
   FACT_ORDERS[[#This Row],[TotalAmount]]&gt;1500, 0.15,
   FACT_ORDERS[[#This Row],[TotalAmount]]&gt;1000, 0.1,
   FACT_ORDERS[[#This Row],[TotalAmount]]&gt;500, 0.05,
   TRUE, 0
)</f>
        <v>0.05</v>
      </c>
      <c r="P4092" s="28">
        <f xml:space="preserve"> FACT_ORDERS[[#This Row],[TotalAmount]] * (1 - (FACT_ORDERS[[#This Row],[ClientDiscount]] + FACT_ORDERS[[#This Row],[OrderDiscount]]) )</f>
        <v>689.69999999999993</v>
      </c>
      <c r="Q4092" s="28">
        <f>FACT_ORDERS[[#This Row],[TotalAmountWithDiscount]]+FACT_ORDERS[[#This Row],[DeliveryCost]]</f>
        <v>689.69999999999993</v>
      </c>
      <c r="R4092" s="35">
        <v>45147</v>
      </c>
      <c r="S4092" s="35" t="str">
        <f>IF(NETWORKDAYS(FACT_ORDERS[[#This Row],[Order-Date]], FACT_ORDERS[[#This Row],[ArrivalDate ]]) &gt; 10, "Late", "On Time")</f>
        <v>On Time</v>
      </c>
    </row>
    <row r="4093" spans="1:19" x14ac:dyDescent="0.3">
      <c r="A4093" s="12">
        <v>9091</v>
      </c>
      <c r="B4093" s="12">
        <v>276</v>
      </c>
      <c r="C4093" s="12">
        <v>10045</v>
      </c>
      <c r="D4093" s="12">
        <v>4092</v>
      </c>
      <c r="E4093" s="12" t="s">
        <v>244</v>
      </c>
      <c r="F4093" s="13">
        <v>45138</v>
      </c>
      <c r="G4093" s="26" t="s">
        <v>14323</v>
      </c>
      <c r="H4093" s="12">
        <v>32</v>
      </c>
      <c r="I4093" s="28">
        <f>VLOOKUP(B:B,DIM_PRODUCTS!A:F,5,FALSE)</f>
        <v>28</v>
      </c>
      <c r="J4093" s="28">
        <f>FACT_ORDERS[[#This Row],[ProductPrice]]*FACT_ORDERS[[#This Row],[Quantity]]</f>
        <v>896</v>
      </c>
      <c r="K4093" s="12" t="str">
        <f>VLOOKUP(C:C,DIM_CUSTOMERS!A:G,7,FALSE)</f>
        <v>Canada</v>
      </c>
      <c r="L4093" s="30" cm="1">
        <f t="array" ref="L4093">_xlfn.IFS(
    AND(FACT_ORDERS[[#This Row],[DeliveryMehtod]]="shippment",FACT_ORDERS[[#This Row],[TotalAmount]]&gt;=200), 0,
    AND(FACT_ORDERS[[#This Row],[DeliveryMehtod]]="pickup"), 15,
    AND(FACT_ORDERS[[#This Row],[DeliveryMehtod]]="shippment",FACT_ORDERS[[#This Row],[TotalAmount]]&lt;200), 35
)</f>
        <v>0</v>
      </c>
      <c r="M4093" s="12" t="str" cm="1">
        <f t="array" ref="M4093">_xlfn.IFS(
    SUMIFS(FACT_ORDERS[TotalAmount], FACT_ORDERS[WD_CUSTOMERS],FACT_ORDERS[[#This Row],[WD_CUSTOMERS]])&gt;=15000, "VIP",
    SUMIFS(FACT_ORDERS[TotalAmount], FACT_ORDERS[WD_CUSTOMERS],FACT_ORDERS[[#This Row],[WD_CUSTOMERS]])&gt;=8000, "Premium",
    TRUE, "Regular"
)</f>
        <v>Regular</v>
      </c>
      <c r="N4093" s="32" cm="1">
        <f t="array" ref="N4093">_xlfn.IFS(
   FACT_ORDERS[[#This Row],[TypeOfClient]]="VIP", 0.2,
   FACT_ORDERS[[#This Row],[TypeOfClient]]="Premium", 0.1,
   TRUE, 0
)</f>
        <v>0</v>
      </c>
      <c r="O4093" s="31" cm="1">
        <f t="array" ref="O4093">_xlfn.IFS(
   FACT_ORDERS[[#This Row],[TotalAmount]]&gt;1500, 0.15,
   FACT_ORDERS[[#This Row],[TotalAmount]]&gt;1000, 0.1,
   FACT_ORDERS[[#This Row],[TotalAmount]]&gt;500, 0.05,
   TRUE, 0
)</f>
        <v>0.05</v>
      </c>
      <c r="P4093" s="28">
        <f xml:space="preserve"> FACT_ORDERS[[#This Row],[TotalAmount]] * (1 - (FACT_ORDERS[[#This Row],[ClientDiscount]] + FACT_ORDERS[[#This Row],[OrderDiscount]]) )</f>
        <v>851.19999999999993</v>
      </c>
      <c r="Q4093" s="28">
        <f>FACT_ORDERS[[#This Row],[TotalAmountWithDiscount]]+FACT_ORDERS[[#This Row],[DeliveryCost]]</f>
        <v>851.19999999999993</v>
      </c>
      <c r="R4093" s="35">
        <v>45147</v>
      </c>
      <c r="S4093" s="35" t="str">
        <f>IF(NETWORKDAYS(FACT_ORDERS[[#This Row],[Order-Date]], FACT_ORDERS[[#This Row],[ArrivalDate ]]) &gt; 10, "Late", "On Time")</f>
        <v>On Time</v>
      </c>
    </row>
    <row r="4094" spans="1:19" x14ac:dyDescent="0.3">
      <c r="A4094" s="12">
        <v>9092</v>
      </c>
      <c r="B4094" s="12">
        <v>202</v>
      </c>
      <c r="C4094" s="12">
        <v>10548</v>
      </c>
      <c r="D4094" s="12">
        <v>4093</v>
      </c>
      <c r="E4094" s="12" t="s">
        <v>243</v>
      </c>
      <c r="F4094" s="13">
        <v>45052</v>
      </c>
      <c r="G4094" s="26" t="s">
        <v>14324</v>
      </c>
      <c r="H4094" s="12">
        <v>10</v>
      </c>
      <c r="I4094" s="28">
        <f>VLOOKUP(B:B,DIM_PRODUCTS!A:F,5,FALSE)</f>
        <v>15</v>
      </c>
      <c r="J4094" s="28">
        <f>FACT_ORDERS[[#This Row],[ProductPrice]]*FACT_ORDERS[[#This Row],[Quantity]]</f>
        <v>150</v>
      </c>
      <c r="K4094" s="12" t="str">
        <f>VLOOKUP(C:C,DIM_CUSTOMERS!A:G,7,FALSE)</f>
        <v>China</v>
      </c>
      <c r="L4094" s="30" cm="1">
        <f t="array" ref="L4094">_xlfn.IFS(
    AND(FACT_ORDERS[[#This Row],[DeliveryMehtod]]="shippment",FACT_ORDERS[[#This Row],[TotalAmount]]&gt;=200), 0,
    AND(FACT_ORDERS[[#This Row],[DeliveryMehtod]]="pickup"), 15,
    AND(FACT_ORDERS[[#This Row],[DeliveryMehtod]]="shippment",FACT_ORDERS[[#This Row],[TotalAmount]]&lt;200), 35
)</f>
        <v>15</v>
      </c>
      <c r="M4094" s="12" t="str" cm="1">
        <f t="array" ref="M4094">_xlfn.IFS(
    SUMIFS(FACT_ORDERS[TotalAmount], FACT_ORDERS[WD_CUSTOMERS],FACT_ORDERS[[#This Row],[WD_CUSTOMERS]])&gt;=15000, "VIP",
    SUMIFS(FACT_ORDERS[TotalAmount], FACT_ORDERS[WD_CUSTOMERS],FACT_ORDERS[[#This Row],[WD_CUSTOMERS]])&gt;=8000, "Premium",
    TRUE, "Regular"
)</f>
        <v>Regular</v>
      </c>
      <c r="N4094" s="32" cm="1">
        <f t="array" ref="N4094">_xlfn.IFS(
   FACT_ORDERS[[#This Row],[TypeOfClient]]="VIP", 0.2,
   FACT_ORDERS[[#This Row],[TypeOfClient]]="Premium", 0.1,
   TRUE, 0
)</f>
        <v>0</v>
      </c>
      <c r="O4094" s="31" cm="1">
        <f t="array" ref="O4094">_xlfn.IFS(
   FACT_ORDERS[[#This Row],[TotalAmount]]&gt;1500, 0.15,
   FACT_ORDERS[[#This Row],[TotalAmount]]&gt;1000, 0.1,
   FACT_ORDERS[[#This Row],[TotalAmount]]&gt;500, 0.05,
   TRUE, 0
)</f>
        <v>0</v>
      </c>
      <c r="P4094" s="28">
        <f xml:space="preserve"> FACT_ORDERS[[#This Row],[TotalAmount]] * (1 - (FACT_ORDERS[[#This Row],[ClientDiscount]] + FACT_ORDERS[[#This Row],[OrderDiscount]]) )</f>
        <v>150</v>
      </c>
      <c r="Q4094" s="28">
        <f>FACT_ORDERS[[#This Row],[TotalAmountWithDiscount]]+FACT_ORDERS[[#This Row],[DeliveryCost]]</f>
        <v>165</v>
      </c>
      <c r="R4094" s="35">
        <v>45063</v>
      </c>
      <c r="S4094" s="35" t="str">
        <f>IF(NETWORKDAYS(FACT_ORDERS[[#This Row],[Order-Date]], FACT_ORDERS[[#This Row],[ArrivalDate ]]) &gt; 10, "Late", "On Time")</f>
        <v>On Time</v>
      </c>
    </row>
    <row r="4095" spans="1:19" x14ac:dyDescent="0.3">
      <c r="A4095" s="12">
        <v>9093</v>
      </c>
      <c r="B4095" s="12">
        <v>202</v>
      </c>
      <c r="C4095" s="12">
        <v>10548</v>
      </c>
      <c r="D4095" s="12">
        <v>4094</v>
      </c>
      <c r="E4095" s="12" t="s">
        <v>243</v>
      </c>
      <c r="F4095" s="13">
        <v>45435</v>
      </c>
      <c r="G4095" s="26" t="s">
        <v>14325</v>
      </c>
      <c r="H4095" s="12">
        <v>7</v>
      </c>
      <c r="I4095" s="28">
        <f>VLOOKUP(B:B,DIM_PRODUCTS!A:F,5,FALSE)</f>
        <v>15</v>
      </c>
      <c r="J4095" s="28">
        <f>FACT_ORDERS[[#This Row],[ProductPrice]]*FACT_ORDERS[[#This Row],[Quantity]]</f>
        <v>105</v>
      </c>
      <c r="K4095" s="12" t="str">
        <f>VLOOKUP(C:C,DIM_CUSTOMERS!A:G,7,FALSE)</f>
        <v>China</v>
      </c>
      <c r="L4095" s="30" cm="1">
        <f t="array" ref="L4095">_xlfn.IFS(
    AND(FACT_ORDERS[[#This Row],[DeliveryMehtod]]="shippment",FACT_ORDERS[[#This Row],[TotalAmount]]&gt;=200), 0,
    AND(FACT_ORDERS[[#This Row],[DeliveryMehtod]]="pickup"), 15,
    AND(FACT_ORDERS[[#This Row],[DeliveryMehtod]]="shippment",FACT_ORDERS[[#This Row],[TotalAmount]]&lt;200), 35
)</f>
        <v>15</v>
      </c>
      <c r="M4095" s="12" t="str" cm="1">
        <f t="array" ref="M4095">_xlfn.IFS(
    SUMIFS(FACT_ORDERS[TotalAmount], FACT_ORDERS[WD_CUSTOMERS],FACT_ORDERS[[#This Row],[WD_CUSTOMERS]])&gt;=15000, "VIP",
    SUMIFS(FACT_ORDERS[TotalAmount], FACT_ORDERS[WD_CUSTOMERS],FACT_ORDERS[[#This Row],[WD_CUSTOMERS]])&gt;=8000, "Premium",
    TRUE, "Regular"
)</f>
        <v>Regular</v>
      </c>
      <c r="N4095" s="32" cm="1">
        <f t="array" ref="N4095">_xlfn.IFS(
   FACT_ORDERS[[#This Row],[TypeOfClient]]="VIP", 0.2,
   FACT_ORDERS[[#This Row],[TypeOfClient]]="Premium", 0.1,
   TRUE, 0
)</f>
        <v>0</v>
      </c>
      <c r="O4095" s="31" cm="1">
        <f t="array" ref="O4095">_xlfn.IFS(
   FACT_ORDERS[[#This Row],[TotalAmount]]&gt;1500, 0.15,
   FACT_ORDERS[[#This Row],[TotalAmount]]&gt;1000, 0.1,
   FACT_ORDERS[[#This Row],[TotalAmount]]&gt;500, 0.05,
   TRUE, 0
)</f>
        <v>0</v>
      </c>
      <c r="P4095" s="28">
        <f xml:space="preserve"> FACT_ORDERS[[#This Row],[TotalAmount]] * (1 - (FACT_ORDERS[[#This Row],[ClientDiscount]] + FACT_ORDERS[[#This Row],[OrderDiscount]]) )</f>
        <v>105</v>
      </c>
      <c r="Q4095" s="28">
        <f>FACT_ORDERS[[#This Row],[TotalAmountWithDiscount]]+FACT_ORDERS[[#This Row],[DeliveryCost]]</f>
        <v>120</v>
      </c>
      <c r="R4095" s="35">
        <v>45443</v>
      </c>
      <c r="S4095" s="35" t="str">
        <f>IF(NETWORKDAYS(FACT_ORDERS[[#This Row],[Order-Date]], FACT_ORDERS[[#This Row],[ArrivalDate ]]) &gt; 10, "Late", "On Time")</f>
        <v>On Time</v>
      </c>
    </row>
    <row r="4096" spans="1:19" x14ac:dyDescent="0.3">
      <c r="A4096" s="12">
        <v>9094</v>
      </c>
      <c r="B4096" s="12">
        <v>202</v>
      </c>
      <c r="C4096" s="12">
        <v>10548</v>
      </c>
      <c r="D4096" s="12">
        <v>4095</v>
      </c>
      <c r="E4096" s="12" t="s">
        <v>244</v>
      </c>
      <c r="F4096" s="13">
        <v>44909</v>
      </c>
      <c r="G4096" s="26" t="s">
        <v>14326</v>
      </c>
      <c r="H4096" s="12">
        <v>9</v>
      </c>
      <c r="I4096" s="28">
        <f>VLOOKUP(B:B,DIM_PRODUCTS!A:F,5,FALSE)</f>
        <v>15</v>
      </c>
      <c r="J4096" s="28">
        <f>FACT_ORDERS[[#This Row],[ProductPrice]]*FACT_ORDERS[[#This Row],[Quantity]]</f>
        <v>135</v>
      </c>
      <c r="K4096" s="12" t="str">
        <f>VLOOKUP(C:C,DIM_CUSTOMERS!A:G,7,FALSE)</f>
        <v>China</v>
      </c>
      <c r="L4096" s="30" cm="1">
        <f t="array" ref="L4096">_xlfn.IFS(
    AND(FACT_ORDERS[[#This Row],[DeliveryMehtod]]="shippment",FACT_ORDERS[[#This Row],[TotalAmount]]&gt;=200), 0,
    AND(FACT_ORDERS[[#This Row],[DeliveryMehtod]]="pickup"), 15,
    AND(FACT_ORDERS[[#This Row],[DeliveryMehtod]]="shippment",FACT_ORDERS[[#This Row],[TotalAmount]]&lt;200), 35
)</f>
        <v>35</v>
      </c>
      <c r="M4096" s="12" t="str" cm="1">
        <f t="array" ref="M4096">_xlfn.IFS(
    SUMIFS(FACT_ORDERS[TotalAmount], FACT_ORDERS[WD_CUSTOMERS],FACT_ORDERS[[#This Row],[WD_CUSTOMERS]])&gt;=15000, "VIP",
    SUMIFS(FACT_ORDERS[TotalAmount], FACT_ORDERS[WD_CUSTOMERS],FACT_ORDERS[[#This Row],[WD_CUSTOMERS]])&gt;=8000, "Premium",
    TRUE, "Regular"
)</f>
        <v>Regular</v>
      </c>
      <c r="N4096" s="32" cm="1">
        <f t="array" ref="N4096">_xlfn.IFS(
   FACT_ORDERS[[#This Row],[TypeOfClient]]="VIP", 0.2,
   FACT_ORDERS[[#This Row],[TypeOfClient]]="Premium", 0.1,
   TRUE, 0
)</f>
        <v>0</v>
      </c>
      <c r="O4096" s="31" cm="1">
        <f t="array" ref="O4096">_xlfn.IFS(
   FACT_ORDERS[[#This Row],[TotalAmount]]&gt;1500, 0.15,
   FACT_ORDERS[[#This Row],[TotalAmount]]&gt;1000, 0.1,
   FACT_ORDERS[[#This Row],[TotalAmount]]&gt;500, 0.05,
   TRUE, 0
)</f>
        <v>0</v>
      </c>
      <c r="P4096" s="28">
        <f xml:space="preserve"> FACT_ORDERS[[#This Row],[TotalAmount]] * (1 - (FACT_ORDERS[[#This Row],[ClientDiscount]] + FACT_ORDERS[[#This Row],[OrderDiscount]]) )</f>
        <v>135</v>
      </c>
      <c r="Q4096" s="28">
        <f>FACT_ORDERS[[#This Row],[TotalAmountWithDiscount]]+FACT_ORDERS[[#This Row],[DeliveryCost]]</f>
        <v>170</v>
      </c>
      <c r="R4096" s="35">
        <v>44919</v>
      </c>
      <c r="S4096" s="35" t="str">
        <f>IF(NETWORKDAYS(FACT_ORDERS[[#This Row],[Order-Date]], FACT_ORDERS[[#This Row],[ArrivalDate ]]) &gt; 10, "Late", "On Time")</f>
        <v>On Time</v>
      </c>
    </row>
    <row r="4097" spans="1:19" x14ac:dyDescent="0.3">
      <c r="A4097" s="12">
        <v>9095</v>
      </c>
      <c r="B4097" s="12">
        <v>248</v>
      </c>
      <c r="C4097" s="12">
        <v>10921</v>
      </c>
      <c r="D4097" s="12">
        <v>4096</v>
      </c>
      <c r="E4097" s="12" t="s">
        <v>243</v>
      </c>
      <c r="F4097" s="13">
        <v>45003</v>
      </c>
      <c r="G4097" s="26" t="s">
        <v>14327</v>
      </c>
      <c r="H4097" s="12">
        <v>22</v>
      </c>
      <c r="I4097" s="28">
        <f>VLOOKUP(B:B,DIM_PRODUCTS!A:F,5,FALSE)</f>
        <v>13</v>
      </c>
      <c r="J4097" s="28">
        <f>FACT_ORDERS[[#This Row],[ProductPrice]]*FACT_ORDERS[[#This Row],[Quantity]]</f>
        <v>286</v>
      </c>
      <c r="K4097" s="12" t="str">
        <f>VLOOKUP(C:C,DIM_CUSTOMERS!A:G,7,FALSE)</f>
        <v>New Zealand</v>
      </c>
      <c r="L4097" s="30" cm="1">
        <f t="array" ref="L4097">_xlfn.IFS(
    AND(FACT_ORDERS[[#This Row],[DeliveryMehtod]]="shippment",FACT_ORDERS[[#This Row],[TotalAmount]]&gt;=200), 0,
    AND(FACT_ORDERS[[#This Row],[DeliveryMehtod]]="pickup"), 15,
    AND(FACT_ORDERS[[#This Row],[DeliveryMehtod]]="shippment",FACT_ORDERS[[#This Row],[TotalAmount]]&lt;200), 35
)</f>
        <v>15</v>
      </c>
      <c r="M4097" s="12" t="str" cm="1">
        <f t="array" ref="M4097">_xlfn.IFS(
    SUMIFS(FACT_ORDERS[TotalAmount], FACT_ORDERS[WD_CUSTOMERS],FACT_ORDERS[[#This Row],[WD_CUSTOMERS]])&gt;=15000, "VIP",
    SUMIFS(FACT_ORDERS[TotalAmount], FACT_ORDERS[WD_CUSTOMERS],FACT_ORDERS[[#This Row],[WD_CUSTOMERS]])&gt;=8000, "Premium",
    TRUE, "Regular"
)</f>
        <v>Regular</v>
      </c>
      <c r="N4097" s="32" cm="1">
        <f t="array" ref="N4097">_xlfn.IFS(
   FACT_ORDERS[[#This Row],[TypeOfClient]]="VIP", 0.2,
   FACT_ORDERS[[#This Row],[TypeOfClient]]="Premium", 0.1,
   TRUE, 0
)</f>
        <v>0</v>
      </c>
      <c r="O4097" s="31" cm="1">
        <f t="array" ref="O4097">_xlfn.IFS(
   FACT_ORDERS[[#This Row],[TotalAmount]]&gt;1500, 0.15,
   FACT_ORDERS[[#This Row],[TotalAmount]]&gt;1000, 0.1,
   FACT_ORDERS[[#This Row],[TotalAmount]]&gt;500, 0.05,
   TRUE, 0
)</f>
        <v>0</v>
      </c>
      <c r="P4097" s="28">
        <f xml:space="preserve"> FACT_ORDERS[[#This Row],[TotalAmount]] * (1 - (FACT_ORDERS[[#This Row],[ClientDiscount]] + FACT_ORDERS[[#This Row],[OrderDiscount]]) )</f>
        <v>286</v>
      </c>
      <c r="Q4097" s="28">
        <f>FACT_ORDERS[[#This Row],[TotalAmountWithDiscount]]+FACT_ORDERS[[#This Row],[DeliveryCost]]</f>
        <v>301</v>
      </c>
      <c r="R4097" s="35">
        <v>45013</v>
      </c>
      <c r="S4097" s="35" t="str">
        <f>IF(NETWORKDAYS(FACT_ORDERS[[#This Row],[Order-Date]], FACT_ORDERS[[#This Row],[ArrivalDate ]]) &gt; 10, "Late", "On Time")</f>
        <v>On Time</v>
      </c>
    </row>
    <row r="4098" spans="1:19" x14ac:dyDescent="0.3">
      <c r="A4098" s="12">
        <v>9096</v>
      </c>
      <c r="B4098" s="12">
        <v>234</v>
      </c>
      <c r="C4098" s="12">
        <v>10921</v>
      </c>
      <c r="D4098" s="12">
        <v>4097</v>
      </c>
      <c r="E4098" s="12" t="s">
        <v>243</v>
      </c>
      <c r="F4098" s="13">
        <v>45003</v>
      </c>
      <c r="G4098" s="26" t="s">
        <v>14328</v>
      </c>
      <c r="H4098" s="12">
        <v>23</v>
      </c>
      <c r="I4098" s="28">
        <f>VLOOKUP(B:B,DIM_PRODUCTS!A:F,5,FALSE)</f>
        <v>13</v>
      </c>
      <c r="J4098" s="28">
        <f>FACT_ORDERS[[#This Row],[ProductPrice]]*FACT_ORDERS[[#This Row],[Quantity]]</f>
        <v>299</v>
      </c>
      <c r="K4098" s="12" t="str">
        <f>VLOOKUP(C:C,DIM_CUSTOMERS!A:G,7,FALSE)</f>
        <v>New Zealand</v>
      </c>
      <c r="L4098" s="30" cm="1">
        <f t="array" ref="L4098">_xlfn.IFS(
    AND(FACT_ORDERS[[#This Row],[DeliveryMehtod]]="shippment",FACT_ORDERS[[#This Row],[TotalAmount]]&gt;=200), 0,
    AND(FACT_ORDERS[[#This Row],[DeliveryMehtod]]="pickup"), 15,
    AND(FACT_ORDERS[[#This Row],[DeliveryMehtod]]="shippment",FACT_ORDERS[[#This Row],[TotalAmount]]&lt;200), 35
)</f>
        <v>15</v>
      </c>
      <c r="M4098" s="12" t="str" cm="1">
        <f t="array" ref="M4098">_xlfn.IFS(
    SUMIFS(FACT_ORDERS[TotalAmount], FACT_ORDERS[WD_CUSTOMERS],FACT_ORDERS[[#This Row],[WD_CUSTOMERS]])&gt;=15000, "VIP",
    SUMIFS(FACT_ORDERS[TotalAmount], FACT_ORDERS[WD_CUSTOMERS],FACT_ORDERS[[#This Row],[WD_CUSTOMERS]])&gt;=8000, "Premium",
    TRUE, "Regular"
)</f>
        <v>Regular</v>
      </c>
      <c r="N4098" s="32" cm="1">
        <f t="array" ref="N4098">_xlfn.IFS(
   FACT_ORDERS[[#This Row],[TypeOfClient]]="VIP", 0.2,
   FACT_ORDERS[[#This Row],[TypeOfClient]]="Premium", 0.1,
   TRUE, 0
)</f>
        <v>0</v>
      </c>
      <c r="O4098" s="31" cm="1">
        <f t="array" ref="O4098">_xlfn.IFS(
   FACT_ORDERS[[#This Row],[TotalAmount]]&gt;1500, 0.15,
   FACT_ORDERS[[#This Row],[TotalAmount]]&gt;1000, 0.1,
   FACT_ORDERS[[#This Row],[TotalAmount]]&gt;500, 0.05,
   TRUE, 0
)</f>
        <v>0</v>
      </c>
      <c r="P4098" s="28">
        <f xml:space="preserve"> FACT_ORDERS[[#This Row],[TotalAmount]] * (1 - (FACT_ORDERS[[#This Row],[ClientDiscount]] + FACT_ORDERS[[#This Row],[OrderDiscount]]) )</f>
        <v>299</v>
      </c>
      <c r="Q4098" s="28">
        <f>FACT_ORDERS[[#This Row],[TotalAmountWithDiscount]]+FACT_ORDERS[[#This Row],[DeliveryCost]]</f>
        <v>314</v>
      </c>
      <c r="R4098" s="35">
        <v>45010</v>
      </c>
      <c r="S4098" s="35" t="str">
        <f>IF(NETWORKDAYS(FACT_ORDERS[[#This Row],[Order-Date]], FACT_ORDERS[[#This Row],[ArrivalDate ]]) &gt; 10, "Late", "On Time")</f>
        <v>On Time</v>
      </c>
    </row>
    <row r="4099" spans="1:19" x14ac:dyDescent="0.3">
      <c r="A4099" s="12">
        <v>9097</v>
      </c>
      <c r="B4099" s="12">
        <v>233</v>
      </c>
      <c r="C4099" s="12">
        <v>10921</v>
      </c>
      <c r="D4099" s="12">
        <v>4098</v>
      </c>
      <c r="E4099" s="12" t="s">
        <v>243</v>
      </c>
      <c r="F4099" s="13">
        <v>45003</v>
      </c>
      <c r="G4099" s="26" t="s">
        <v>4513</v>
      </c>
      <c r="H4099" s="12">
        <v>19</v>
      </c>
      <c r="I4099" s="28">
        <f>VLOOKUP(B:B,DIM_PRODUCTS!A:F,5,FALSE)</f>
        <v>13</v>
      </c>
      <c r="J4099" s="28">
        <f>FACT_ORDERS[[#This Row],[ProductPrice]]*FACT_ORDERS[[#This Row],[Quantity]]</f>
        <v>247</v>
      </c>
      <c r="K4099" s="12" t="str">
        <f>VLOOKUP(C:C,DIM_CUSTOMERS!A:G,7,FALSE)</f>
        <v>New Zealand</v>
      </c>
      <c r="L4099" s="30" cm="1">
        <f t="array" ref="L4099">_xlfn.IFS(
    AND(FACT_ORDERS[[#This Row],[DeliveryMehtod]]="shippment",FACT_ORDERS[[#This Row],[TotalAmount]]&gt;=200), 0,
    AND(FACT_ORDERS[[#This Row],[DeliveryMehtod]]="pickup"), 15,
    AND(FACT_ORDERS[[#This Row],[DeliveryMehtod]]="shippment",FACT_ORDERS[[#This Row],[TotalAmount]]&lt;200), 35
)</f>
        <v>15</v>
      </c>
      <c r="M4099" s="12" t="str" cm="1">
        <f t="array" ref="M4099">_xlfn.IFS(
    SUMIFS(FACT_ORDERS[TotalAmount], FACT_ORDERS[WD_CUSTOMERS],FACT_ORDERS[[#This Row],[WD_CUSTOMERS]])&gt;=15000, "VIP",
    SUMIFS(FACT_ORDERS[TotalAmount], FACT_ORDERS[WD_CUSTOMERS],FACT_ORDERS[[#This Row],[WD_CUSTOMERS]])&gt;=8000, "Premium",
    TRUE, "Regular"
)</f>
        <v>Regular</v>
      </c>
      <c r="N4099" s="32" cm="1">
        <f t="array" ref="N4099">_xlfn.IFS(
   FACT_ORDERS[[#This Row],[TypeOfClient]]="VIP", 0.2,
   FACT_ORDERS[[#This Row],[TypeOfClient]]="Premium", 0.1,
   TRUE, 0
)</f>
        <v>0</v>
      </c>
      <c r="O4099" s="31" cm="1">
        <f t="array" ref="O4099">_xlfn.IFS(
   FACT_ORDERS[[#This Row],[TotalAmount]]&gt;1500, 0.15,
   FACT_ORDERS[[#This Row],[TotalAmount]]&gt;1000, 0.1,
   FACT_ORDERS[[#This Row],[TotalAmount]]&gt;500, 0.05,
   TRUE, 0
)</f>
        <v>0</v>
      </c>
      <c r="P4099" s="28">
        <f xml:space="preserve"> FACT_ORDERS[[#This Row],[TotalAmount]] * (1 - (FACT_ORDERS[[#This Row],[ClientDiscount]] + FACT_ORDERS[[#This Row],[OrderDiscount]]) )</f>
        <v>247</v>
      </c>
      <c r="Q4099" s="28">
        <f>FACT_ORDERS[[#This Row],[TotalAmountWithDiscount]]+FACT_ORDERS[[#This Row],[DeliveryCost]]</f>
        <v>262</v>
      </c>
      <c r="R4099" s="35">
        <v>45010</v>
      </c>
      <c r="S4099" s="35" t="str">
        <f>IF(NETWORKDAYS(FACT_ORDERS[[#This Row],[Order-Date]], FACT_ORDERS[[#This Row],[ArrivalDate ]]) &gt; 10, "Late", "On Time")</f>
        <v>On Time</v>
      </c>
    </row>
    <row r="4100" spans="1:19" x14ac:dyDescent="0.3">
      <c r="A4100" s="12">
        <v>9098</v>
      </c>
      <c r="B4100" s="12">
        <v>225</v>
      </c>
      <c r="C4100" s="12">
        <v>10921</v>
      </c>
      <c r="D4100" s="12">
        <v>4099</v>
      </c>
      <c r="E4100" s="12" t="s">
        <v>244</v>
      </c>
      <c r="F4100" s="13">
        <v>45003</v>
      </c>
      <c r="G4100" s="26" t="s">
        <v>14329</v>
      </c>
      <c r="H4100" s="12">
        <v>23</v>
      </c>
      <c r="I4100" s="28">
        <f>VLOOKUP(B:B,DIM_PRODUCTS!A:F,5,FALSE)</f>
        <v>21</v>
      </c>
      <c r="J4100" s="28">
        <f>FACT_ORDERS[[#This Row],[ProductPrice]]*FACT_ORDERS[[#This Row],[Quantity]]</f>
        <v>483</v>
      </c>
      <c r="K4100" s="12" t="str">
        <f>VLOOKUP(C:C,DIM_CUSTOMERS!A:G,7,FALSE)</f>
        <v>New Zealand</v>
      </c>
      <c r="L4100" s="30" cm="1">
        <f t="array" ref="L4100">_xlfn.IFS(
    AND(FACT_ORDERS[[#This Row],[DeliveryMehtod]]="shippment",FACT_ORDERS[[#This Row],[TotalAmount]]&gt;=200), 0,
    AND(FACT_ORDERS[[#This Row],[DeliveryMehtod]]="pickup"), 15,
    AND(FACT_ORDERS[[#This Row],[DeliveryMehtod]]="shippment",FACT_ORDERS[[#This Row],[TotalAmount]]&lt;200), 35
)</f>
        <v>0</v>
      </c>
      <c r="M4100" s="12" t="str" cm="1">
        <f t="array" ref="M4100">_xlfn.IFS(
    SUMIFS(FACT_ORDERS[TotalAmount], FACT_ORDERS[WD_CUSTOMERS],FACT_ORDERS[[#This Row],[WD_CUSTOMERS]])&gt;=15000, "VIP",
    SUMIFS(FACT_ORDERS[TotalAmount], FACT_ORDERS[WD_CUSTOMERS],FACT_ORDERS[[#This Row],[WD_CUSTOMERS]])&gt;=8000, "Premium",
    TRUE, "Regular"
)</f>
        <v>Regular</v>
      </c>
      <c r="N4100" s="32" cm="1">
        <f t="array" ref="N4100">_xlfn.IFS(
   FACT_ORDERS[[#This Row],[TypeOfClient]]="VIP", 0.2,
   FACT_ORDERS[[#This Row],[TypeOfClient]]="Premium", 0.1,
   TRUE, 0
)</f>
        <v>0</v>
      </c>
      <c r="O4100" s="31" cm="1">
        <f t="array" ref="O4100">_xlfn.IFS(
   FACT_ORDERS[[#This Row],[TotalAmount]]&gt;1500, 0.15,
   FACT_ORDERS[[#This Row],[TotalAmount]]&gt;1000, 0.1,
   FACT_ORDERS[[#This Row],[TotalAmount]]&gt;500, 0.05,
   TRUE, 0
)</f>
        <v>0</v>
      </c>
      <c r="P4100" s="28">
        <f xml:space="preserve"> FACT_ORDERS[[#This Row],[TotalAmount]] * (1 - (FACT_ORDERS[[#This Row],[ClientDiscount]] + FACT_ORDERS[[#This Row],[OrderDiscount]]) )</f>
        <v>483</v>
      </c>
      <c r="Q4100" s="28">
        <f>FACT_ORDERS[[#This Row],[TotalAmountWithDiscount]]+FACT_ORDERS[[#This Row],[DeliveryCost]]</f>
        <v>483</v>
      </c>
      <c r="R4100" s="35">
        <v>45012</v>
      </c>
      <c r="S4100" s="35" t="str">
        <f>IF(NETWORKDAYS(FACT_ORDERS[[#This Row],[Order-Date]], FACT_ORDERS[[#This Row],[ArrivalDate ]]) &gt; 10, "Late", "On Time")</f>
        <v>On Time</v>
      </c>
    </row>
    <row r="4101" spans="1:19" x14ac:dyDescent="0.3">
      <c r="A4101" s="12">
        <v>9099</v>
      </c>
      <c r="B4101" s="12">
        <v>258</v>
      </c>
      <c r="C4101" s="12">
        <v>10845</v>
      </c>
      <c r="D4101" s="12">
        <v>4100</v>
      </c>
      <c r="E4101" s="12" t="s">
        <v>244</v>
      </c>
      <c r="F4101" s="13">
        <v>45555</v>
      </c>
      <c r="G4101" s="26" t="s">
        <v>14330</v>
      </c>
      <c r="H4101" s="12">
        <v>26</v>
      </c>
      <c r="I4101" s="28">
        <f>VLOOKUP(B:B,DIM_PRODUCTS!A:F,5,FALSE)</f>
        <v>24</v>
      </c>
      <c r="J4101" s="28">
        <f>FACT_ORDERS[[#This Row],[ProductPrice]]*FACT_ORDERS[[#This Row],[Quantity]]</f>
        <v>624</v>
      </c>
      <c r="K4101" s="12" t="str">
        <f>VLOOKUP(C:C,DIM_CUSTOMERS!A:G,7,FALSE)</f>
        <v>Italy</v>
      </c>
      <c r="L4101" s="30" cm="1">
        <f t="array" ref="L4101">_xlfn.IFS(
    AND(FACT_ORDERS[[#This Row],[DeliveryMehtod]]="shippment",FACT_ORDERS[[#This Row],[TotalAmount]]&gt;=200), 0,
    AND(FACT_ORDERS[[#This Row],[DeliveryMehtod]]="pickup"), 15,
    AND(FACT_ORDERS[[#This Row],[DeliveryMehtod]]="shippment",FACT_ORDERS[[#This Row],[TotalAmount]]&lt;200), 35
)</f>
        <v>0</v>
      </c>
      <c r="M4101" s="12" t="str" cm="1">
        <f t="array" ref="M4101">_xlfn.IFS(
    SUMIFS(FACT_ORDERS[TotalAmount], FACT_ORDERS[WD_CUSTOMERS],FACT_ORDERS[[#This Row],[WD_CUSTOMERS]])&gt;=15000, "VIP",
    SUMIFS(FACT_ORDERS[TotalAmount], FACT_ORDERS[WD_CUSTOMERS],FACT_ORDERS[[#This Row],[WD_CUSTOMERS]])&gt;=8000, "Premium",
    TRUE, "Regular"
)</f>
        <v>VIP</v>
      </c>
      <c r="N4101" s="32" cm="1">
        <f t="array" ref="N4101">_xlfn.IFS(
   FACT_ORDERS[[#This Row],[TypeOfClient]]="VIP", 0.2,
   FACT_ORDERS[[#This Row],[TypeOfClient]]="Premium", 0.1,
   TRUE, 0
)</f>
        <v>0.2</v>
      </c>
      <c r="O4101" s="31" cm="1">
        <f t="array" ref="O4101">_xlfn.IFS(
   FACT_ORDERS[[#This Row],[TotalAmount]]&gt;1500, 0.15,
   FACT_ORDERS[[#This Row],[TotalAmount]]&gt;1000, 0.1,
   FACT_ORDERS[[#This Row],[TotalAmount]]&gt;500, 0.05,
   TRUE, 0
)</f>
        <v>0.05</v>
      </c>
      <c r="P4101" s="28">
        <f xml:space="preserve"> FACT_ORDERS[[#This Row],[TotalAmount]] * (1 - (FACT_ORDERS[[#This Row],[ClientDiscount]] + FACT_ORDERS[[#This Row],[OrderDiscount]]) )</f>
        <v>468</v>
      </c>
      <c r="Q4101" s="28">
        <f>FACT_ORDERS[[#This Row],[TotalAmountWithDiscount]]+FACT_ORDERS[[#This Row],[DeliveryCost]]</f>
        <v>468</v>
      </c>
      <c r="R4101" s="35">
        <v>45563</v>
      </c>
      <c r="S4101" s="35" t="str">
        <f>IF(NETWORKDAYS(FACT_ORDERS[[#This Row],[Order-Date]], FACT_ORDERS[[#This Row],[ArrivalDate ]]) &gt; 10, "Late", "On Time")</f>
        <v>On Time</v>
      </c>
    </row>
    <row r="4102" spans="1:19" x14ac:dyDescent="0.3">
      <c r="A4102" s="12">
        <v>9100</v>
      </c>
      <c r="B4102" s="12">
        <v>258</v>
      </c>
      <c r="C4102" s="12">
        <v>10845</v>
      </c>
      <c r="D4102" s="12">
        <v>4101</v>
      </c>
      <c r="E4102" s="12" t="s">
        <v>244</v>
      </c>
      <c r="F4102" s="13">
        <v>45240</v>
      </c>
      <c r="G4102" s="26" t="s">
        <v>14331</v>
      </c>
      <c r="H4102" s="12">
        <v>39</v>
      </c>
      <c r="I4102" s="28">
        <f>VLOOKUP(B:B,DIM_PRODUCTS!A:F,5,FALSE)</f>
        <v>24</v>
      </c>
      <c r="J4102" s="28">
        <f>FACT_ORDERS[[#This Row],[ProductPrice]]*FACT_ORDERS[[#This Row],[Quantity]]</f>
        <v>936</v>
      </c>
      <c r="K4102" s="12" t="str">
        <f>VLOOKUP(C:C,DIM_CUSTOMERS!A:G,7,FALSE)</f>
        <v>Italy</v>
      </c>
      <c r="L4102" s="30" cm="1">
        <f t="array" ref="L4102">_xlfn.IFS(
    AND(FACT_ORDERS[[#This Row],[DeliveryMehtod]]="shippment",FACT_ORDERS[[#This Row],[TotalAmount]]&gt;=200), 0,
    AND(FACT_ORDERS[[#This Row],[DeliveryMehtod]]="pickup"), 15,
    AND(FACT_ORDERS[[#This Row],[DeliveryMehtod]]="shippment",FACT_ORDERS[[#This Row],[TotalAmount]]&lt;200), 35
)</f>
        <v>0</v>
      </c>
      <c r="M4102" s="12" t="str" cm="1">
        <f t="array" ref="M4102">_xlfn.IFS(
    SUMIFS(FACT_ORDERS[TotalAmount], FACT_ORDERS[WD_CUSTOMERS],FACT_ORDERS[[#This Row],[WD_CUSTOMERS]])&gt;=15000, "VIP",
    SUMIFS(FACT_ORDERS[TotalAmount], FACT_ORDERS[WD_CUSTOMERS],FACT_ORDERS[[#This Row],[WD_CUSTOMERS]])&gt;=8000, "Premium",
    TRUE, "Regular"
)</f>
        <v>VIP</v>
      </c>
      <c r="N4102" s="32" cm="1">
        <f t="array" ref="N4102">_xlfn.IFS(
   FACT_ORDERS[[#This Row],[TypeOfClient]]="VIP", 0.2,
   FACT_ORDERS[[#This Row],[TypeOfClient]]="Premium", 0.1,
   TRUE, 0
)</f>
        <v>0.2</v>
      </c>
      <c r="O4102" s="31" cm="1">
        <f t="array" ref="O4102">_xlfn.IFS(
   FACT_ORDERS[[#This Row],[TotalAmount]]&gt;1500, 0.15,
   FACT_ORDERS[[#This Row],[TotalAmount]]&gt;1000, 0.1,
   FACT_ORDERS[[#This Row],[TotalAmount]]&gt;500, 0.05,
   TRUE, 0
)</f>
        <v>0.05</v>
      </c>
      <c r="P4102" s="28">
        <f xml:space="preserve"> FACT_ORDERS[[#This Row],[TotalAmount]] * (1 - (FACT_ORDERS[[#This Row],[ClientDiscount]] + FACT_ORDERS[[#This Row],[OrderDiscount]]) )</f>
        <v>702</v>
      </c>
      <c r="Q4102" s="28">
        <f>FACT_ORDERS[[#This Row],[TotalAmountWithDiscount]]+FACT_ORDERS[[#This Row],[DeliveryCost]]</f>
        <v>702</v>
      </c>
      <c r="R4102" s="35">
        <v>45247</v>
      </c>
      <c r="S4102" s="35" t="str">
        <f>IF(NETWORKDAYS(FACT_ORDERS[[#This Row],[Order-Date]], FACT_ORDERS[[#This Row],[ArrivalDate ]]) &gt; 10, "Late", "On Time")</f>
        <v>On Time</v>
      </c>
    </row>
    <row r="4103" spans="1:19" x14ac:dyDescent="0.3">
      <c r="A4103" s="12">
        <v>9101</v>
      </c>
      <c r="B4103" s="12">
        <v>203</v>
      </c>
      <c r="C4103" s="12">
        <v>10845</v>
      </c>
      <c r="D4103" s="12">
        <v>4102</v>
      </c>
      <c r="E4103" s="12" t="s">
        <v>243</v>
      </c>
      <c r="F4103" s="13">
        <v>45300</v>
      </c>
      <c r="G4103" s="26" t="s">
        <v>12694</v>
      </c>
      <c r="H4103" s="12">
        <v>10</v>
      </c>
      <c r="I4103" s="28">
        <f>VLOOKUP(B:B,DIM_PRODUCTS!A:F,5,FALSE)</f>
        <v>5</v>
      </c>
      <c r="J4103" s="28">
        <f>FACT_ORDERS[[#This Row],[ProductPrice]]*FACT_ORDERS[[#This Row],[Quantity]]</f>
        <v>50</v>
      </c>
      <c r="K4103" s="12" t="str">
        <f>VLOOKUP(C:C,DIM_CUSTOMERS!A:G,7,FALSE)</f>
        <v>Italy</v>
      </c>
      <c r="L4103" s="30" cm="1">
        <f t="array" ref="L4103">_xlfn.IFS(
    AND(FACT_ORDERS[[#This Row],[DeliveryMehtod]]="shippment",FACT_ORDERS[[#This Row],[TotalAmount]]&gt;=200), 0,
    AND(FACT_ORDERS[[#This Row],[DeliveryMehtod]]="pickup"), 15,
    AND(FACT_ORDERS[[#This Row],[DeliveryMehtod]]="shippment",FACT_ORDERS[[#This Row],[TotalAmount]]&lt;200), 35
)</f>
        <v>15</v>
      </c>
      <c r="M4103" s="12" t="str" cm="1">
        <f t="array" ref="M4103">_xlfn.IFS(
    SUMIFS(FACT_ORDERS[TotalAmount], FACT_ORDERS[WD_CUSTOMERS],FACT_ORDERS[[#This Row],[WD_CUSTOMERS]])&gt;=15000, "VIP",
    SUMIFS(FACT_ORDERS[TotalAmount], FACT_ORDERS[WD_CUSTOMERS],FACT_ORDERS[[#This Row],[WD_CUSTOMERS]])&gt;=8000, "Premium",
    TRUE, "Regular"
)</f>
        <v>VIP</v>
      </c>
      <c r="N4103" s="32" cm="1">
        <f t="array" ref="N4103">_xlfn.IFS(
   FACT_ORDERS[[#This Row],[TypeOfClient]]="VIP", 0.2,
   FACT_ORDERS[[#This Row],[TypeOfClient]]="Premium", 0.1,
   TRUE, 0
)</f>
        <v>0.2</v>
      </c>
      <c r="O4103" s="31" cm="1">
        <f t="array" ref="O4103">_xlfn.IFS(
   FACT_ORDERS[[#This Row],[TotalAmount]]&gt;1500, 0.15,
   FACT_ORDERS[[#This Row],[TotalAmount]]&gt;1000, 0.1,
   FACT_ORDERS[[#This Row],[TotalAmount]]&gt;500, 0.05,
   TRUE, 0
)</f>
        <v>0</v>
      </c>
      <c r="P4103" s="28">
        <f xml:space="preserve"> FACT_ORDERS[[#This Row],[TotalAmount]] * (1 - (FACT_ORDERS[[#This Row],[ClientDiscount]] + FACT_ORDERS[[#This Row],[OrderDiscount]]) )</f>
        <v>40</v>
      </c>
      <c r="Q4103" s="28">
        <f>FACT_ORDERS[[#This Row],[TotalAmountWithDiscount]]+FACT_ORDERS[[#This Row],[DeliveryCost]]</f>
        <v>55</v>
      </c>
      <c r="R4103" s="35">
        <v>45310</v>
      </c>
      <c r="S4103" s="35" t="str">
        <f>IF(NETWORKDAYS(FACT_ORDERS[[#This Row],[Order-Date]], FACT_ORDERS[[#This Row],[ArrivalDate ]]) &gt; 10, "Late", "On Time")</f>
        <v>On Time</v>
      </c>
    </row>
    <row r="4104" spans="1:19" x14ac:dyDescent="0.3">
      <c r="A4104" s="12">
        <v>9102</v>
      </c>
      <c r="B4104" s="12">
        <v>258</v>
      </c>
      <c r="C4104" s="12">
        <v>10845</v>
      </c>
      <c r="D4104" s="12">
        <v>4103</v>
      </c>
      <c r="E4104" s="12" t="s">
        <v>243</v>
      </c>
      <c r="F4104" s="13">
        <v>45300</v>
      </c>
      <c r="G4104" s="26" t="s">
        <v>14332</v>
      </c>
      <c r="H4104" s="12">
        <v>23</v>
      </c>
      <c r="I4104" s="28">
        <f>VLOOKUP(B:B,DIM_PRODUCTS!A:F,5,FALSE)</f>
        <v>24</v>
      </c>
      <c r="J4104" s="28">
        <f>FACT_ORDERS[[#This Row],[ProductPrice]]*FACT_ORDERS[[#This Row],[Quantity]]</f>
        <v>552</v>
      </c>
      <c r="K4104" s="12" t="str">
        <f>VLOOKUP(C:C,DIM_CUSTOMERS!A:G,7,FALSE)</f>
        <v>Italy</v>
      </c>
      <c r="L4104" s="30" cm="1">
        <f t="array" ref="L4104">_xlfn.IFS(
    AND(FACT_ORDERS[[#This Row],[DeliveryMehtod]]="shippment",FACT_ORDERS[[#This Row],[TotalAmount]]&gt;=200), 0,
    AND(FACT_ORDERS[[#This Row],[DeliveryMehtod]]="pickup"), 15,
    AND(FACT_ORDERS[[#This Row],[DeliveryMehtod]]="shippment",FACT_ORDERS[[#This Row],[TotalAmount]]&lt;200), 35
)</f>
        <v>15</v>
      </c>
      <c r="M4104" s="12" t="str" cm="1">
        <f t="array" ref="M4104">_xlfn.IFS(
    SUMIFS(FACT_ORDERS[TotalAmount], FACT_ORDERS[WD_CUSTOMERS],FACT_ORDERS[[#This Row],[WD_CUSTOMERS]])&gt;=15000, "VIP",
    SUMIFS(FACT_ORDERS[TotalAmount], FACT_ORDERS[WD_CUSTOMERS],FACT_ORDERS[[#This Row],[WD_CUSTOMERS]])&gt;=8000, "Premium",
    TRUE, "Regular"
)</f>
        <v>VIP</v>
      </c>
      <c r="N4104" s="32" cm="1">
        <f t="array" ref="N4104">_xlfn.IFS(
   FACT_ORDERS[[#This Row],[TypeOfClient]]="VIP", 0.2,
   FACT_ORDERS[[#This Row],[TypeOfClient]]="Premium", 0.1,
   TRUE, 0
)</f>
        <v>0.2</v>
      </c>
      <c r="O4104" s="31" cm="1">
        <f t="array" ref="O4104">_xlfn.IFS(
   FACT_ORDERS[[#This Row],[TotalAmount]]&gt;1500, 0.15,
   FACT_ORDERS[[#This Row],[TotalAmount]]&gt;1000, 0.1,
   FACT_ORDERS[[#This Row],[TotalAmount]]&gt;500, 0.05,
   TRUE, 0
)</f>
        <v>0.05</v>
      </c>
      <c r="P4104" s="28">
        <f xml:space="preserve"> FACT_ORDERS[[#This Row],[TotalAmount]] * (1 - (FACT_ORDERS[[#This Row],[ClientDiscount]] + FACT_ORDERS[[#This Row],[OrderDiscount]]) )</f>
        <v>414</v>
      </c>
      <c r="Q4104" s="28">
        <f>FACT_ORDERS[[#This Row],[TotalAmountWithDiscount]]+FACT_ORDERS[[#This Row],[DeliveryCost]]</f>
        <v>429</v>
      </c>
      <c r="R4104" s="35">
        <v>45309</v>
      </c>
      <c r="S4104" s="35" t="str">
        <f>IF(NETWORKDAYS(FACT_ORDERS[[#This Row],[Order-Date]], FACT_ORDERS[[#This Row],[ArrivalDate ]]) &gt; 10, "Late", "On Time")</f>
        <v>On Time</v>
      </c>
    </row>
    <row r="4105" spans="1:19" x14ac:dyDescent="0.3">
      <c r="A4105" s="12">
        <v>9103</v>
      </c>
      <c r="B4105" s="12">
        <v>221</v>
      </c>
      <c r="C4105" s="12">
        <v>10845</v>
      </c>
      <c r="D4105" s="12">
        <v>4104</v>
      </c>
      <c r="E4105" s="12" t="s">
        <v>243</v>
      </c>
      <c r="F4105" s="13">
        <v>45300</v>
      </c>
      <c r="G4105" s="26" t="s">
        <v>14333</v>
      </c>
      <c r="H4105" s="12">
        <v>37</v>
      </c>
      <c r="I4105" s="28">
        <f>VLOOKUP(B:B,DIM_PRODUCTS!A:F,5,FALSE)</f>
        <v>25</v>
      </c>
      <c r="J4105" s="28">
        <f>FACT_ORDERS[[#This Row],[ProductPrice]]*FACT_ORDERS[[#This Row],[Quantity]]</f>
        <v>925</v>
      </c>
      <c r="K4105" s="12" t="str">
        <f>VLOOKUP(C:C,DIM_CUSTOMERS!A:G,7,FALSE)</f>
        <v>Italy</v>
      </c>
      <c r="L4105" s="30" cm="1">
        <f t="array" ref="L4105">_xlfn.IFS(
    AND(FACT_ORDERS[[#This Row],[DeliveryMehtod]]="shippment",FACT_ORDERS[[#This Row],[TotalAmount]]&gt;=200), 0,
    AND(FACT_ORDERS[[#This Row],[DeliveryMehtod]]="pickup"), 15,
    AND(FACT_ORDERS[[#This Row],[DeliveryMehtod]]="shippment",FACT_ORDERS[[#This Row],[TotalAmount]]&lt;200), 35
)</f>
        <v>15</v>
      </c>
      <c r="M4105" s="12" t="str" cm="1">
        <f t="array" ref="M4105">_xlfn.IFS(
    SUMIFS(FACT_ORDERS[TotalAmount], FACT_ORDERS[WD_CUSTOMERS],FACT_ORDERS[[#This Row],[WD_CUSTOMERS]])&gt;=15000, "VIP",
    SUMIFS(FACT_ORDERS[TotalAmount], FACT_ORDERS[WD_CUSTOMERS],FACT_ORDERS[[#This Row],[WD_CUSTOMERS]])&gt;=8000, "Premium",
    TRUE, "Regular"
)</f>
        <v>VIP</v>
      </c>
      <c r="N4105" s="32" cm="1">
        <f t="array" ref="N4105">_xlfn.IFS(
   FACT_ORDERS[[#This Row],[TypeOfClient]]="VIP", 0.2,
   FACT_ORDERS[[#This Row],[TypeOfClient]]="Premium", 0.1,
   TRUE, 0
)</f>
        <v>0.2</v>
      </c>
      <c r="O4105" s="31" cm="1">
        <f t="array" ref="O4105">_xlfn.IFS(
   FACT_ORDERS[[#This Row],[TotalAmount]]&gt;1500, 0.15,
   FACT_ORDERS[[#This Row],[TotalAmount]]&gt;1000, 0.1,
   FACT_ORDERS[[#This Row],[TotalAmount]]&gt;500, 0.05,
   TRUE, 0
)</f>
        <v>0.05</v>
      </c>
      <c r="P4105" s="28">
        <f xml:space="preserve"> FACT_ORDERS[[#This Row],[TotalAmount]] * (1 - (FACT_ORDERS[[#This Row],[ClientDiscount]] + FACT_ORDERS[[#This Row],[OrderDiscount]]) )</f>
        <v>693.75</v>
      </c>
      <c r="Q4105" s="28">
        <f>FACT_ORDERS[[#This Row],[TotalAmountWithDiscount]]+FACT_ORDERS[[#This Row],[DeliveryCost]]</f>
        <v>708.75</v>
      </c>
      <c r="R4105" s="35">
        <v>45308</v>
      </c>
      <c r="S4105" s="35" t="str">
        <f>IF(NETWORKDAYS(FACT_ORDERS[[#This Row],[Order-Date]], FACT_ORDERS[[#This Row],[ArrivalDate ]]) &gt; 10, "Late", "On Time")</f>
        <v>On Time</v>
      </c>
    </row>
    <row r="4106" spans="1:19" x14ac:dyDescent="0.3">
      <c r="A4106" s="12">
        <v>9104</v>
      </c>
      <c r="B4106" s="12">
        <v>226</v>
      </c>
      <c r="C4106" s="12">
        <v>10845</v>
      </c>
      <c r="D4106" s="12">
        <v>4105</v>
      </c>
      <c r="E4106" s="12" t="s">
        <v>244</v>
      </c>
      <c r="F4106" s="13">
        <v>45300</v>
      </c>
      <c r="G4106" s="26" t="s">
        <v>11413</v>
      </c>
      <c r="H4106" s="12">
        <v>36</v>
      </c>
      <c r="I4106" s="28">
        <f>VLOOKUP(B:B,DIM_PRODUCTS!A:F,5,FALSE)</f>
        <v>16</v>
      </c>
      <c r="J4106" s="28">
        <f>FACT_ORDERS[[#This Row],[ProductPrice]]*FACT_ORDERS[[#This Row],[Quantity]]</f>
        <v>576</v>
      </c>
      <c r="K4106" s="12" t="str">
        <f>VLOOKUP(C:C,DIM_CUSTOMERS!A:G,7,FALSE)</f>
        <v>Italy</v>
      </c>
      <c r="L4106" s="30" cm="1">
        <f t="array" ref="L4106">_xlfn.IFS(
    AND(FACT_ORDERS[[#This Row],[DeliveryMehtod]]="shippment",FACT_ORDERS[[#This Row],[TotalAmount]]&gt;=200), 0,
    AND(FACT_ORDERS[[#This Row],[DeliveryMehtod]]="pickup"), 15,
    AND(FACT_ORDERS[[#This Row],[DeliveryMehtod]]="shippment",FACT_ORDERS[[#This Row],[TotalAmount]]&lt;200), 35
)</f>
        <v>0</v>
      </c>
      <c r="M4106" s="12" t="str" cm="1">
        <f t="array" ref="M4106">_xlfn.IFS(
    SUMIFS(FACT_ORDERS[TotalAmount], FACT_ORDERS[WD_CUSTOMERS],FACT_ORDERS[[#This Row],[WD_CUSTOMERS]])&gt;=15000, "VIP",
    SUMIFS(FACT_ORDERS[TotalAmount], FACT_ORDERS[WD_CUSTOMERS],FACT_ORDERS[[#This Row],[WD_CUSTOMERS]])&gt;=8000, "Premium",
    TRUE, "Regular"
)</f>
        <v>VIP</v>
      </c>
      <c r="N4106" s="32" cm="1">
        <f t="array" ref="N4106">_xlfn.IFS(
   FACT_ORDERS[[#This Row],[TypeOfClient]]="VIP", 0.2,
   FACT_ORDERS[[#This Row],[TypeOfClient]]="Premium", 0.1,
   TRUE, 0
)</f>
        <v>0.2</v>
      </c>
      <c r="O4106" s="31" cm="1">
        <f t="array" ref="O4106">_xlfn.IFS(
   FACT_ORDERS[[#This Row],[TotalAmount]]&gt;1500, 0.15,
   FACT_ORDERS[[#This Row],[TotalAmount]]&gt;1000, 0.1,
   FACT_ORDERS[[#This Row],[TotalAmount]]&gt;500, 0.05,
   TRUE, 0
)</f>
        <v>0.05</v>
      </c>
      <c r="P4106" s="28">
        <f xml:space="preserve"> FACT_ORDERS[[#This Row],[TotalAmount]] * (1 - (FACT_ORDERS[[#This Row],[ClientDiscount]] + FACT_ORDERS[[#This Row],[OrderDiscount]]) )</f>
        <v>432</v>
      </c>
      <c r="Q4106" s="28">
        <f>FACT_ORDERS[[#This Row],[TotalAmountWithDiscount]]+FACT_ORDERS[[#This Row],[DeliveryCost]]</f>
        <v>432</v>
      </c>
      <c r="R4106" s="35">
        <v>45307</v>
      </c>
      <c r="S4106" s="35" t="str">
        <f>IF(NETWORKDAYS(FACT_ORDERS[[#This Row],[Order-Date]], FACT_ORDERS[[#This Row],[ArrivalDate ]]) &gt; 10, "Late", "On Time")</f>
        <v>On Time</v>
      </c>
    </row>
    <row r="4107" spans="1:19" x14ac:dyDescent="0.3">
      <c r="A4107" s="12">
        <v>9105</v>
      </c>
      <c r="B4107" s="12">
        <v>213</v>
      </c>
      <c r="C4107" s="12">
        <v>10845</v>
      </c>
      <c r="D4107" s="12">
        <v>4106</v>
      </c>
      <c r="E4107" s="12" t="s">
        <v>244</v>
      </c>
      <c r="F4107" s="13">
        <v>45300</v>
      </c>
      <c r="G4107" s="26" t="s">
        <v>14334</v>
      </c>
      <c r="H4107" s="12">
        <v>88</v>
      </c>
      <c r="I4107" s="28">
        <f>VLOOKUP(B:B,DIM_PRODUCTS!A:F,5,FALSE)</f>
        <v>45</v>
      </c>
      <c r="J4107" s="28">
        <f>FACT_ORDERS[[#This Row],[ProductPrice]]*FACT_ORDERS[[#This Row],[Quantity]]</f>
        <v>3960</v>
      </c>
      <c r="K4107" s="12" t="str">
        <f>VLOOKUP(C:C,DIM_CUSTOMERS!A:G,7,FALSE)</f>
        <v>Italy</v>
      </c>
      <c r="L4107" s="30" cm="1">
        <f t="array" ref="L4107">_xlfn.IFS(
    AND(FACT_ORDERS[[#This Row],[DeliveryMehtod]]="shippment",FACT_ORDERS[[#This Row],[TotalAmount]]&gt;=200), 0,
    AND(FACT_ORDERS[[#This Row],[DeliveryMehtod]]="pickup"), 15,
    AND(FACT_ORDERS[[#This Row],[DeliveryMehtod]]="shippment",FACT_ORDERS[[#This Row],[TotalAmount]]&lt;200), 35
)</f>
        <v>0</v>
      </c>
      <c r="M4107" s="12" t="str" cm="1">
        <f t="array" ref="M4107">_xlfn.IFS(
    SUMIFS(FACT_ORDERS[TotalAmount], FACT_ORDERS[WD_CUSTOMERS],FACT_ORDERS[[#This Row],[WD_CUSTOMERS]])&gt;=15000, "VIP",
    SUMIFS(FACT_ORDERS[TotalAmount], FACT_ORDERS[WD_CUSTOMERS],FACT_ORDERS[[#This Row],[WD_CUSTOMERS]])&gt;=8000, "Premium",
    TRUE, "Regular"
)</f>
        <v>VIP</v>
      </c>
      <c r="N4107" s="32" cm="1">
        <f t="array" ref="N4107">_xlfn.IFS(
   FACT_ORDERS[[#This Row],[TypeOfClient]]="VIP", 0.2,
   FACT_ORDERS[[#This Row],[TypeOfClient]]="Premium", 0.1,
   TRUE, 0
)</f>
        <v>0.2</v>
      </c>
      <c r="O4107" s="31" cm="1">
        <f t="array" ref="O4107">_xlfn.IFS(
   FACT_ORDERS[[#This Row],[TotalAmount]]&gt;1500, 0.15,
   FACT_ORDERS[[#This Row],[TotalAmount]]&gt;1000, 0.1,
   FACT_ORDERS[[#This Row],[TotalAmount]]&gt;500, 0.05,
   TRUE, 0
)</f>
        <v>0.15</v>
      </c>
      <c r="P4107" s="28">
        <f xml:space="preserve"> FACT_ORDERS[[#This Row],[TotalAmount]] * (1 - (FACT_ORDERS[[#This Row],[ClientDiscount]] + FACT_ORDERS[[#This Row],[OrderDiscount]]) )</f>
        <v>2574</v>
      </c>
      <c r="Q4107" s="28">
        <f>FACT_ORDERS[[#This Row],[TotalAmountWithDiscount]]+FACT_ORDERS[[#This Row],[DeliveryCost]]</f>
        <v>2574</v>
      </c>
      <c r="R4107" s="35">
        <v>45311</v>
      </c>
      <c r="S4107" s="35" t="str">
        <f>IF(NETWORKDAYS(FACT_ORDERS[[#This Row],[Order-Date]], FACT_ORDERS[[#This Row],[ArrivalDate ]]) &gt; 10, "Late", "On Time")</f>
        <v>On Time</v>
      </c>
    </row>
    <row r="4108" spans="1:19" x14ac:dyDescent="0.3">
      <c r="A4108" s="12">
        <v>9106</v>
      </c>
      <c r="B4108" s="12">
        <v>258</v>
      </c>
      <c r="C4108" s="12">
        <v>10845</v>
      </c>
      <c r="D4108" s="12">
        <v>4107</v>
      </c>
      <c r="E4108" s="12" t="s">
        <v>243</v>
      </c>
      <c r="F4108" s="13">
        <v>45493</v>
      </c>
      <c r="G4108" s="26" t="s">
        <v>14335</v>
      </c>
      <c r="H4108" s="12">
        <v>34</v>
      </c>
      <c r="I4108" s="28">
        <f>VLOOKUP(B:B,DIM_PRODUCTS!A:F,5,FALSE)</f>
        <v>24</v>
      </c>
      <c r="J4108" s="28">
        <f>FACT_ORDERS[[#This Row],[ProductPrice]]*FACT_ORDERS[[#This Row],[Quantity]]</f>
        <v>816</v>
      </c>
      <c r="K4108" s="12" t="str">
        <f>VLOOKUP(C:C,DIM_CUSTOMERS!A:G,7,FALSE)</f>
        <v>Italy</v>
      </c>
      <c r="L4108" s="30" cm="1">
        <f t="array" ref="L4108">_xlfn.IFS(
    AND(FACT_ORDERS[[#This Row],[DeliveryMehtod]]="shippment",FACT_ORDERS[[#This Row],[TotalAmount]]&gt;=200), 0,
    AND(FACT_ORDERS[[#This Row],[DeliveryMehtod]]="pickup"), 15,
    AND(FACT_ORDERS[[#This Row],[DeliveryMehtod]]="shippment",FACT_ORDERS[[#This Row],[TotalAmount]]&lt;200), 35
)</f>
        <v>15</v>
      </c>
      <c r="M4108" s="12" t="str" cm="1">
        <f t="array" ref="M4108">_xlfn.IFS(
    SUMIFS(FACT_ORDERS[TotalAmount], FACT_ORDERS[WD_CUSTOMERS],FACT_ORDERS[[#This Row],[WD_CUSTOMERS]])&gt;=15000, "VIP",
    SUMIFS(FACT_ORDERS[TotalAmount], FACT_ORDERS[WD_CUSTOMERS],FACT_ORDERS[[#This Row],[WD_CUSTOMERS]])&gt;=8000, "Premium",
    TRUE, "Regular"
)</f>
        <v>VIP</v>
      </c>
      <c r="N4108" s="32" cm="1">
        <f t="array" ref="N4108">_xlfn.IFS(
   FACT_ORDERS[[#This Row],[TypeOfClient]]="VIP", 0.2,
   FACT_ORDERS[[#This Row],[TypeOfClient]]="Premium", 0.1,
   TRUE, 0
)</f>
        <v>0.2</v>
      </c>
      <c r="O4108" s="31" cm="1">
        <f t="array" ref="O4108">_xlfn.IFS(
   FACT_ORDERS[[#This Row],[TotalAmount]]&gt;1500, 0.15,
   FACT_ORDERS[[#This Row],[TotalAmount]]&gt;1000, 0.1,
   FACT_ORDERS[[#This Row],[TotalAmount]]&gt;500, 0.05,
   TRUE, 0
)</f>
        <v>0.05</v>
      </c>
      <c r="P4108" s="28">
        <f xml:space="preserve"> FACT_ORDERS[[#This Row],[TotalAmount]] * (1 - (FACT_ORDERS[[#This Row],[ClientDiscount]] + FACT_ORDERS[[#This Row],[OrderDiscount]]) )</f>
        <v>612</v>
      </c>
      <c r="Q4108" s="28">
        <f>FACT_ORDERS[[#This Row],[TotalAmountWithDiscount]]+FACT_ORDERS[[#This Row],[DeliveryCost]]</f>
        <v>627</v>
      </c>
      <c r="R4108" s="35">
        <v>45502</v>
      </c>
      <c r="S4108" s="35" t="str">
        <f>IF(NETWORKDAYS(FACT_ORDERS[[#This Row],[Order-Date]], FACT_ORDERS[[#This Row],[ArrivalDate ]]) &gt; 10, "Late", "On Time")</f>
        <v>On Time</v>
      </c>
    </row>
    <row r="4109" spans="1:19" x14ac:dyDescent="0.3">
      <c r="A4109" s="12">
        <v>9107</v>
      </c>
      <c r="B4109" s="12">
        <v>203</v>
      </c>
      <c r="C4109" s="12">
        <v>10845</v>
      </c>
      <c r="D4109" s="12">
        <v>4108</v>
      </c>
      <c r="E4109" s="12" t="s">
        <v>244</v>
      </c>
      <c r="F4109" s="13">
        <v>45303</v>
      </c>
      <c r="G4109" s="26" t="s">
        <v>14336</v>
      </c>
      <c r="H4109" s="12">
        <v>8</v>
      </c>
      <c r="I4109" s="28">
        <f>VLOOKUP(B:B,DIM_PRODUCTS!A:F,5,FALSE)</f>
        <v>5</v>
      </c>
      <c r="J4109" s="28">
        <f>FACT_ORDERS[[#This Row],[ProductPrice]]*FACT_ORDERS[[#This Row],[Quantity]]</f>
        <v>40</v>
      </c>
      <c r="K4109" s="12" t="str">
        <f>VLOOKUP(C:C,DIM_CUSTOMERS!A:G,7,FALSE)</f>
        <v>Italy</v>
      </c>
      <c r="L4109" s="30" cm="1">
        <f t="array" ref="L4109">_xlfn.IFS(
    AND(FACT_ORDERS[[#This Row],[DeliveryMehtod]]="shippment",FACT_ORDERS[[#This Row],[TotalAmount]]&gt;=200), 0,
    AND(FACT_ORDERS[[#This Row],[DeliveryMehtod]]="pickup"), 15,
    AND(FACT_ORDERS[[#This Row],[DeliveryMehtod]]="shippment",FACT_ORDERS[[#This Row],[TotalAmount]]&lt;200), 35
)</f>
        <v>35</v>
      </c>
      <c r="M4109" s="12" t="str" cm="1">
        <f t="array" ref="M4109">_xlfn.IFS(
    SUMIFS(FACT_ORDERS[TotalAmount], FACT_ORDERS[WD_CUSTOMERS],FACT_ORDERS[[#This Row],[WD_CUSTOMERS]])&gt;=15000, "VIP",
    SUMIFS(FACT_ORDERS[TotalAmount], FACT_ORDERS[WD_CUSTOMERS],FACT_ORDERS[[#This Row],[WD_CUSTOMERS]])&gt;=8000, "Premium",
    TRUE, "Regular"
)</f>
        <v>VIP</v>
      </c>
      <c r="N4109" s="32" cm="1">
        <f t="array" ref="N4109">_xlfn.IFS(
   FACT_ORDERS[[#This Row],[TypeOfClient]]="VIP", 0.2,
   FACT_ORDERS[[#This Row],[TypeOfClient]]="Premium", 0.1,
   TRUE, 0
)</f>
        <v>0.2</v>
      </c>
      <c r="O4109" s="31" cm="1">
        <f t="array" ref="O4109">_xlfn.IFS(
   FACT_ORDERS[[#This Row],[TotalAmount]]&gt;1500, 0.15,
   FACT_ORDERS[[#This Row],[TotalAmount]]&gt;1000, 0.1,
   FACT_ORDERS[[#This Row],[TotalAmount]]&gt;500, 0.05,
   TRUE, 0
)</f>
        <v>0</v>
      </c>
      <c r="P4109" s="28">
        <f xml:space="preserve"> FACT_ORDERS[[#This Row],[TotalAmount]] * (1 - (FACT_ORDERS[[#This Row],[ClientDiscount]] + FACT_ORDERS[[#This Row],[OrderDiscount]]) )</f>
        <v>32</v>
      </c>
      <c r="Q4109" s="28">
        <f>FACT_ORDERS[[#This Row],[TotalAmountWithDiscount]]+FACT_ORDERS[[#This Row],[DeliveryCost]]</f>
        <v>67</v>
      </c>
      <c r="R4109" s="35">
        <v>45314</v>
      </c>
      <c r="S4109" s="35" t="str">
        <f>IF(NETWORKDAYS(FACT_ORDERS[[#This Row],[Order-Date]], FACT_ORDERS[[#This Row],[ArrivalDate ]]) &gt; 10, "Late", "On Time")</f>
        <v>On Time</v>
      </c>
    </row>
    <row r="4110" spans="1:19" x14ac:dyDescent="0.3">
      <c r="A4110" s="12">
        <v>9108</v>
      </c>
      <c r="B4110" s="12">
        <v>258</v>
      </c>
      <c r="C4110" s="12">
        <v>10845</v>
      </c>
      <c r="D4110" s="12">
        <v>4109</v>
      </c>
      <c r="E4110" s="12" t="s">
        <v>243</v>
      </c>
      <c r="F4110" s="13">
        <v>45303</v>
      </c>
      <c r="G4110" s="26" t="s">
        <v>14337</v>
      </c>
      <c r="H4110" s="12">
        <v>21</v>
      </c>
      <c r="I4110" s="28">
        <f>VLOOKUP(B:B,DIM_PRODUCTS!A:F,5,FALSE)</f>
        <v>24</v>
      </c>
      <c r="J4110" s="28">
        <f>FACT_ORDERS[[#This Row],[ProductPrice]]*FACT_ORDERS[[#This Row],[Quantity]]</f>
        <v>504</v>
      </c>
      <c r="K4110" s="12" t="str">
        <f>VLOOKUP(C:C,DIM_CUSTOMERS!A:G,7,FALSE)</f>
        <v>Italy</v>
      </c>
      <c r="L4110" s="30" cm="1">
        <f t="array" ref="L4110">_xlfn.IFS(
    AND(FACT_ORDERS[[#This Row],[DeliveryMehtod]]="shippment",FACT_ORDERS[[#This Row],[TotalAmount]]&gt;=200), 0,
    AND(FACT_ORDERS[[#This Row],[DeliveryMehtod]]="pickup"), 15,
    AND(FACT_ORDERS[[#This Row],[DeliveryMehtod]]="shippment",FACT_ORDERS[[#This Row],[TotalAmount]]&lt;200), 35
)</f>
        <v>15</v>
      </c>
      <c r="M4110" s="12" t="str" cm="1">
        <f t="array" ref="M4110">_xlfn.IFS(
    SUMIFS(FACT_ORDERS[TotalAmount], FACT_ORDERS[WD_CUSTOMERS],FACT_ORDERS[[#This Row],[WD_CUSTOMERS]])&gt;=15000, "VIP",
    SUMIFS(FACT_ORDERS[TotalAmount], FACT_ORDERS[WD_CUSTOMERS],FACT_ORDERS[[#This Row],[WD_CUSTOMERS]])&gt;=8000, "Premium",
    TRUE, "Regular"
)</f>
        <v>VIP</v>
      </c>
      <c r="N4110" s="32" cm="1">
        <f t="array" ref="N4110">_xlfn.IFS(
   FACT_ORDERS[[#This Row],[TypeOfClient]]="VIP", 0.2,
   FACT_ORDERS[[#This Row],[TypeOfClient]]="Premium", 0.1,
   TRUE, 0
)</f>
        <v>0.2</v>
      </c>
      <c r="O4110" s="31" cm="1">
        <f t="array" ref="O4110">_xlfn.IFS(
   FACT_ORDERS[[#This Row],[TotalAmount]]&gt;1500, 0.15,
   FACT_ORDERS[[#This Row],[TotalAmount]]&gt;1000, 0.1,
   FACT_ORDERS[[#This Row],[TotalAmount]]&gt;500, 0.05,
   TRUE, 0
)</f>
        <v>0.05</v>
      </c>
      <c r="P4110" s="28">
        <f xml:space="preserve"> FACT_ORDERS[[#This Row],[TotalAmount]] * (1 - (FACT_ORDERS[[#This Row],[ClientDiscount]] + FACT_ORDERS[[#This Row],[OrderDiscount]]) )</f>
        <v>378</v>
      </c>
      <c r="Q4110" s="28">
        <f>FACT_ORDERS[[#This Row],[TotalAmountWithDiscount]]+FACT_ORDERS[[#This Row],[DeliveryCost]]</f>
        <v>393</v>
      </c>
      <c r="R4110" s="35">
        <v>45310</v>
      </c>
      <c r="S4110" s="35" t="str">
        <f>IF(NETWORKDAYS(FACT_ORDERS[[#This Row],[Order-Date]], FACT_ORDERS[[#This Row],[ArrivalDate ]]) &gt; 10, "Late", "On Time")</f>
        <v>On Time</v>
      </c>
    </row>
    <row r="4111" spans="1:19" x14ac:dyDescent="0.3">
      <c r="A4111" s="12">
        <v>9109</v>
      </c>
      <c r="B4111" s="12">
        <v>221</v>
      </c>
      <c r="C4111" s="12">
        <v>10845</v>
      </c>
      <c r="D4111" s="12">
        <v>4110</v>
      </c>
      <c r="E4111" s="12" t="s">
        <v>243</v>
      </c>
      <c r="F4111" s="13">
        <v>45303</v>
      </c>
      <c r="G4111" s="26" t="s">
        <v>14338</v>
      </c>
      <c r="H4111" s="12">
        <v>41</v>
      </c>
      <c r="I4111" s="28">
        <f>VLOOKUP(B:B,DIM_PRODUCTS!A:F,5,FALSE)</f>
        <v>25</v>
      </c>
      <c r="J4111" s="28">
        <f>FACT_ORDERS[[#This Row],[ProductPrice]]*FACT_ORDERS[[#This Row],[Quantity]]</f>
        <v>1025</v>
      </c>
      <c r="K4111" s="12" t="str">
        <f>VLOOKUP(C:C,DIM_CUSTOMERS!A:G,7,FALSE)</f>
        <v>Italy</v>
      </c>
      <c r="L4111" s="30" cm="1">
        <f t="array" ref="L4111">_xlfn.IFS(
    AND(FACT_ORDERS[[#This Row],[DeliveryMehtod]]="shippment",FACT_ORDERS[[#This Row],[TotalAmount]]&gt;=200), 0,
    AND(FACT_ORDERS[[#This Row],[DeliveryMehtod]]="pickup"), 15,
    AND(FACT_ORDERS[[#This Row],[DeliveryMehtod]]="shippment",FACT_ORDERS[[#This Row],[TotalAmount]]&lt;200), 35
)</f>
        <v>15</v>
      </c>
      <c r="M4111" s="12" t="str" cm="1">
        <f t="array" ref="M4111">_xlfn.IFS(
    SUMIFS(FACT_ORDERS[TotalAmount], FACT_ORDERS[WD_CUSTOMERS],FACT_ORDERS[[#This Row],[WD_CUSTOMERS]])&gt;=15000, "VIP",
    SUMIFS(FACT_ORDERS[TotalAmount], FACT_ORDERS[WD_CUSTOMERS],FACT_ORDERS[[#This Row],[WD_CUSTOMERS]])&gt;=8000, "Premium",
    TRUE, "Regular"
)</f>
        <v>VIP</v>
      </c>
      <c r="N4111" s="32" cm="1">
        <f t="array" ref="N4111">_xlfn.IFS(
   FACT_ORDERS[[#This Row],[TypeOfClient]]="VIP", 0.2,
   FACT_ORDERS[[#This Row],[TypeOfClient]]="Premium", 0.1,
   TRUE, 0
)</f>
        <v>0.2</v>
      </c>
      <c r="O4111" s="31" cm="1">
        <f t="array" ref="O4111">_xlfn.IFS(
   FACT_ORDERS[[#This Row],[TotalAmount]]&gt;1500, 0.15,
   FACT_ORDERS[[#This Row],[TotalAmount]]&gt;1000, 0.1,
   FACT_ORDERS[[#This Row],[TotalAmount]]&gt;500, 0.05,
   TRUE, 0
)</f>
        <v>0.1</v>
      </c>
      <c r="P4111" s="28">
        <f xml:space="preserve"> FACT_ORDERS[[#This Row],[TotalAmount]] * (1 - (FACT_ORDERS[[#This Row],[ClientDiscount]] + FACT_ORDERS[[#This Row],[OrderDiscount]]) )</f>
        <v>717.5</v>
      </c>
      <c r="Q4111" s="28">
        <f>FACT_ORDERS[[#This Row],[TotalAmountWithDiscount]]+FACT_ORDERS[[#This Row],[DeliveryCost]]</f>
        <v>732.5</v>
      </c>
      <c r="R4111" s="35">
        <v>45311</v>
      </c>
      <c r="S4111" s="35" t="str">
        <f>IF(NETWORKDAYS(FACT_ORDERS[[#This Row],[Order-Date]], FACT_ORDERS[[#This Row],[ArrivalDate ]]) &gt; 10, "Late", "On Time")</f>
        <v>On Time</v>
      </c>
    </row>
    <row r="4112" spans="1:19" x14ac:dyDescent="0.3">
      <c r="A4112" s="12">
        <v>9110</v>
      </c>
      <c r="B4112" s="12">
        <v>226</v>
      </c>
      <c r="C4112" s="12">
        <v>10845</v>
      </c>
      <c r="D4112" s="12">
        <v>4111</v>
      </c>
      <c r="E4112" s="12" t="s">
        <v>243</v>
      </c>
      <c r="F4112" s="13">
        <v>45303</v>
      </c>
      <c r="G4112" s="26" t="s">
        <v>4671</v>
      </c>
      <c r="H4112" s="12">
        <v>33</v>
      </c>
      <c r="I4112" s="28">
        <f>VLOOKUP(B:B,DIM_PRODUCTS!A:F,5,FALSE)</f>
        <v>16</v>
      </c>
      <c r="J4112" s="28">
        <f>FACT_ORDERS[[#This Row],[ProductPrice]]*FACT_ORDERS[[#This Row],[Quantity]]</f>
        <v>528</v>
      </c>
      <c r="K4112" s="12" t="str">
        <f>VLOOKUP(C:C,DIM_CUSTOMERS!A:G,7,FALSE)</f>
        <v>Italy</v>
      </c>
      <c r="L4112" s="30" cm="1">
        <f t="array" ref="L4112">_xlfn.IFS(
    AND(FACT_ORDERS[[#This Row],[DeliveryMehtod]]="shippment",FACT_ORDERS[[#This Row],[TotalAmount]]&gt;=200), 0,
    AND(FACT_ORDERS[[#This Row],[DeliveryMehtod]]="pickup"), 15,
    AND(FACT_ORDERS[[#This Row],[DeliveryMehtod]]="shippment",FACT_ORDERS[[#This Row],[TotalAmount]]&lt;200), 35
)</f>
        <v>15</v>
      </c>
      <c r="M4112" s="12" t="str" cm="1">
        <f t="array" ref="M4112">_xlfn.IFS(
    SUMIFS(FACT_ORDERS[TotalAmount], FACT_ORDERS[WD_CUSTOMERS],FACT_ORDERS[[#This Row],[WD_CUSTOMERS]])&gt;=15000, "VIP",
    SUMIFS(FACT_ORDERS[TotalAmount], FACT_ORDERS[WD_CUSTOMERS],FACT_ORDERS[[#This Row],[WD_CUSTOMERS]])&gt;=8000, "Premium",
    TRUE, "Regular"
)</f>
        <v>VIP</v>
      </c>
      <c r="N4112" s="32" cm="1">
        <f t="array" ref="N4112">_xlfn.IFS(
   FACT_ORDERS[[#This Row],[TypeOfClient]]="VIP", 0.2,
   FACT_ORDERS[[#This Row],[TypeOfClient]]="Premium", 0.1,
   TRUE, 0
)</f>
        <v>0.2</v>
      </c>
      <c r="O4112" s="31" cm="1">
        <f t="array" ref="O4112">_xlfn.IFS(
   FACT_ORDERS[[#This Row],[TotalAmount]]&gt;1500, 0.15,
   FACT_ORDERS[[#This Row],[TotalAmount]]&gt;1000, 0.1,
   FACT_ORDERS[[#This Row],[TotalAmount]]&gt;500, 0.05,
   TRUE, 0
)</f>
        <v>0.05</v>
      </c>
      <c r="P4112" s="28">
        <f xml:space="preserve"> FACT_ORDERS[[#This Row],[TotalAmount]] * (1 - (FACT_ORDERS[[#This Row],[ClientDiscount]] + FACT_ORDERS[[#This Row],[OrderDiscount]]) )</f>
        <v>396</v>
      </c>
      <c r="Q4112" s="28">
        <f>FACT_ORDERS[[#This Row],[TotalAmountWithDiscount]]+FACT_ORDERS[[#This Row],[DeliveryCost]]</f>
        <v>411</v>
      </c>
      <c r="R4112" s="35">
        <v>45310</v>
      </c>
      <c r="S4112" s="35" t="str">
        <f>IF(NETWORKDAYS(FACT_ORDERS[[#This Row],[Order-Date]], FACT_ORDERS[[#This Row],[ArrivalDate ]]) &gt; 10, "Late", "On Time")</f>
        <v>On Time</v>
      </c>
    </row>
    <row r="4113" spans="1:19" x14ac:dyDescent="0.3">
      <c r="A4113" s="12">
        <v>9111</v>
      </c>
      <c r="B4113" s="12">
        <v>213</v>
      </c>
      <c r="C4113" s="12">
        <v>10845</v>
      </c>
      <c r="D4113" s="12">
        <v>4112</v>
      </c>
      <c r="E4113" s="12" t="s">
        <v>244</v>
      </c>
      <c r="F4113" s="13">
        <v>45303</v>
      </c>
      <c r="G4113" s="26" t="s">
        <v>14339</v>
      </c>
      <c r="H4113" s="12">
        <v>63</v>
      </c>
      <c r="I4113" s="28">
        <f>VLOOKUP(B:B,DIM_PRODUCTS!A:F,5,FALSE)</f>
        <v>45</v>
      </c>
      <c r="J4113" s="28">
        <f>FACT_ORDERS[[#This Row],[ProductPrice]]*FACT_ORDERS[[#This Row],[Quantity]]</f>
        <v>2835</v>
      </c>
      <c r="K4113" s="12" t="str">
        <f>VLOOKUP(C:C,DIM_CUSTOMERS!A:G,7,FALSE)</f>
        <v>Italy</v>
      </c>
      <c r="L4113" s="30" cm="1">
        <f t="array" ref="L4113">_xlfn.IFS(
    AND(FACT_ORDERS[[#This Row],[DeliveryMehtod]]="shippment",FACT_ORDERS[[#This Row],[TotalAmount]]&gt;=200), 0,
    AND(FACT_ORDERS[[#This Row],[DeliveryMehtod]]="pickup"), 15,
    AND(FACT_ORDERS[[#This Row],[DeliveryMehtod]]="shippment",FACT_ORDERS[[#This Row],[TotalAmount]]&lt;200), 35
)</f>
        <v>0</v>
      </c>
      <c r="M4113" s="12" t="str" cm="1">
        <f t="array" ref="M4113">_xlfn.IFS(
    SUMIFS(FACT_ORDERS[TotalAmount], FACT_ORDERS[WD_CUSTOMERS],FACT_ORDERS[[#This Row],[WD_CUSTOMERS]])&gt;=15000, "VIP",
    SUMIFS(FACT_ORDERS[TotalAmount], FACT_ORDERS[WD_CUSTOMERS],FACT_ORDERS[[#This Row],[WD_CUSTOMERS]])&gt;=8000, "Premium",
    TRUE, "Regular"
)</f>
        <v>VIP</v>
      </c>
      <c r="N4113" s="32" cm="1">
        <f t="array" ref="N4113">_xlfn.IFS(
   FACT_ORDERS[[#This Row],[TypeOfClient]]="VIP", 0.2,
   FACT_ORDERS[[#This Row],[TypeOfClient]]="Premium", 0.1,
   TRUE, 0
)</f>
        <v>0.2</v>
      </c>
      <c r="O4113" s="31" cm="1">
        <f t="array" ref="O4113">_xlfn.IFS(
   FACT_ORDERS[[#This Row],[TotalAmount]]&gt;1500, 0.15,
   FACT_ORDERS[[#This Row],[TotalAmount]]&gt;1000, 0.1,
   FACT_ORDERS[[#This Row],[TotalAmount]]&gt;500, 0.05,
   TRUE, 0
)</f>
        <v>0.15</v>
      </c>
      <c r="P4113" s="28">
        <f xml:space="preserve"> FACT_ORDERS[[#This Row],[TotalAmount]] * (1 - (FACT_ORDERS[[#This Row],[ClientDiscount]] + FACT_ORDERS[[#This Row],[OrderDiscount]]) )</f>
        <v>1842.75</v>
      </c>
      <c r="Q4113" s="28">
        <f>FACT_ORDERS[[#This Row],[TotalAmountWithDiscount]]+FACT_ORDERS[[#This Row],[DeliveryCost]]</f>
        <v>1842.75</v>
      </c>
      <c r="R4113" s="35">
        <v>45311</v>
      </c>
      <c r="S4113" s="35" t="str">
        <f>IF(NETWORKDAYS(FACT_ORDERS[[#This Row],[Order-Date]], FACT_ORDERS[[#This Row],[ArrivalDate ]]) &gt; 10, "Late", "On Time")</f>
        <v>On Time</v>
      </c>
    </row>
    <row r="4114" spans="1:19" x14ac:dyDescent="0.3">
      <c r="A4114" s="12">
        <v>9112</v>
      </c>
      <c r="B4114" s="12">
        <v>203</v>
      </c>
      <c r="C4114" s="12">
        <v>10845</v>
      </c>
      <c r="D4114" s="12">
        <v>4113</v>
      </c>
      <c r="E4114" s="12" t="s">
        <v>244</v>
      </c>
      <c r="F4114" s="13">
        <v>45335</v>
      </c>
      <c r="G4114" s="26" t="s">
        <v>4388</v>
      </c>
      <c r="H4114" s="12">
        <v>10</v>
      </c>
      <c r="I4114" s="28">
        <f>VLOOKUP(B:B,DIM_PRODUCTS!A:F,5,FALSE)</f>
        <v>5</v>
      </c>
      <c r="J4114" s="28">
        <f>FACT_ORDERS[[#This Row],[ProductPrice]]*FACT_ORDERS[[#This Row],[Quantity]]</f>
        <v>50</v>
      </c>
      <c r="K4114" s="12" t="str">
        <f>VLOOKUP(C:C,DIM_CUSTOMERS!A:G,7,FALSE)</f>
        <v>Italy</v>
      </c>
      <c r="L4114" s="30" cm="1">
        <f t="array" ref="L4114">_xlfn.IFS(
    AND(FACT_ORDERS[[#This Row],[DeliveryMehtod]]="shippment",FACT_ORDERS[[#This Row],[TotalAmount]]&gt;=200), 0,
    AND(FACT_ORDERS[[#This Row],[DeliveryMehtod]]="pickup"), 15,
    AND(FACT_ORDERS[[#This Row],[DeliveryMehtod]]="shippment",FACT_ORDERS[[#This Row],[TotalAmount]]&lt;200), 35
)</f>
        <v>35</v>
      </c>
      <c r="M4114" s="12" t="str" cm="1">
        <f t="array" ref="M4114">_xlfn.IFS(
    SUMIFS(FACT_ORDERS[TotalAmount], FACT_ORDERS[WD_CUSTOMERS],FACT_ORDERS[[#This Row],[WD_CUSTOMERS]])&gt;=15000, "VIP",
    SUMIFS(FACT_ORDERS[TotalAmount], FACT_ORDERS[WD_CUSTOMERS],FACT_ORDERS[[#This Row],[WD_CUSTOMERS]])&gt;=8000, "Premium",
    TRUE, "Regular"
)</f>
        <v>VIP</v>
      </c>
      <c r="N4114" s="32" cm="1">
        <f t="array" ref="N4114">_xlfn.IFS(
   FACT_ORDERS[[#This Row],[TypeOfClient]]="VIP", 0.2,
   FACT_ORDERS[[#This Row],[TypeOfClient]]="Premium", 0.1,
   TRUE, 0
)</f>
        <v>0.2</v>
      </c>
      <c r="O4114" s="31" cm="1">
        <f t="array" ref="O4114">_xlfn.IFS(
   FACT_ORDERS[[#This Row],[TotalAmount]]&gt;1500, 0.15,
   FACT_ORDERS[[#This Row],[TotalAmount]]&gt;1000, 0.1,
   FACT_ORDERS[[#This Row],[TotalAmount]]&gt;500, 0.05,
   TRUE, 0
)</f>
        <v>0</v>
      </c>
      <c r="P4114" s="28">
        <f xml:space="preserve"> FACT_ORDERS[[#This Row],[TotalAmount]] * (1 - (FACT_ORDERS[[#This Row],[ClientDiscount]] + FACT_ORDERS[[#This Row],[OrderDiscount]]) )</f>
        <v>40</v>
      </c>
      <c r="Q4114" s="28">
        <f>FACT_ORDERS[[#This Row],[TotalAmountWithDiscount]]+FACT_ORDERS[[#This Row],[DeliveryCost]]</f>
        <v>75</v>
      </c>
      <c r="R4114" s="35">
        <v>45343</v>
      </c>
      <c r="S4114" s="35" t="str">
        <f>IF(NETWORKDAYS(FACT_ORDERS[[#This Row],[Order-Date]], FACT_ORDERS[[#This Row],[ArrivalDate ]]) &gt; 10, "Late", "On Time")</f>
        <v>On Time</v>
      </c>
    </row>
    <row r="4115" spans="1:19" x14ac:dyDescent="0.3">
      <c r="A4115" s="12">
        <v>9113</v>
      </c>
      <c r="B4115" s="12">
        <v>258</v>
      </c>
      <c r="C4115" s="12">
        <v>10845</v>
      </c>
      <c r="D4115" s="12">
        <v>4114</v>
      </c>
      <c r="E4115" s="12" t="s">
        <v>244</v>
      </c>
      <c r="F4115" s="13">
        <v>45335</v>
      </c>
      <c r="G4115" s="26" t="s">
        <v>14340</v>
      </c>
      <c r="H4115" s="12">
        <v>36</v>
      </c>
      <c r="I4115" s="28">
        <f>VLOOKUP(B:B,DIM_PRODUCTS!A:F,5,FALSE)</f>
        <v>24</v>
      </c>
      <c r="J4115" s="28">
        <f>FACT_ORDERS[[#This Row],[ProductPrice]]*FACT_ORDERS[[#This Row],[Quantity]]</f>
        <v>864</v>
      </c>
      <c r="K4115" s="12" t="str">
        <f>VLOOKUP(C:C,DIM_CUSTOMERS!A:G,7,FALSE)</f>
        <v>Italy</v>
      </c>
      <c r="L4115" s="30" cm="1">
        <f t="array" ref="L4115">_xlfn.IFS(
    AND(FACT_ORDERS[[#This Row],[DeliveryMehtod]]="shippment",FACT_ORDERS[[#This Row],[TotalAmount]]&gt;=200), 0,
    AND(FACT_ORDERS[[#This Row],[DeliveryMehtod]]="pickup"), 15,
    AND(FACT_ORDERS[[#This Row],[DeliveryMehtod]]="shippment",FACT_ORDERS[[#This Row],[TotalAmount]]&lt;200), 35
)</f>
        <v>0</v>
      </c>
      <c r="M4115" s="12" t="str" cm="1">
        <f t="array" ref="M4115">_xlfn.IFS(
    SUMIFS(FACT_ORDERS[TotalAmount], FACT_ORDERS[WD_CUSTOMERS],FACT_ORDERS[[#This Row],[WD_CUSTOMERS]])&gt;=15000, "VIP",
    SUMIFS(FACT_ORDERS[TotalAmount], FACT_ORDERS[WD_CUSTOMERS],FACT_ORDERS[[#This Row],[WD_CUSTOMERS]])&gt;=8000, "Premium",
    TRUE, "Regular"
)</f>
        <v>VIP</v>
      </c>
      <c r="N4115" s="32" cm="1">
        <f t="array" ref="N4115">_xlfn.IFS(
   FACT_ORDERS[[#This Row],[TypeOfClient]]="VIP", 0.2,
   FACT_ORDERS[[#This Row],[TypeOfClient]]="Premium", 0.1,
   TRUE, 0
)</f>
        <v>0.2</v>
      </c>
      <c r="O4115" s="31" cm="1">
        <f t="array" ref="O4115">_xlfn.IFS(
   FACT_ORDERS[[#This Row],[TotalAmount]]&gt;1500, 0.15,
   FACT_ORDERS[[#This Row],[TotalAmount]]&gt;1000, 0.1,
   FACT_ORDERS[[#This Row],[TotalAmount]]&gt;500, 0.05,
   TRUE, 0
)</f>
        <v>0.05</v>
      </c>
      <c r="P4115" s="28">
        <f xml:space="preserve"> FACT_ORDERS[[#This Row],[TotalAmount]] * (1 - (FACT_ORDERS[[#This Row],[ClientDiscount]] + FACT_ORDERS[[#This Row],[OrderDiscount]]) )</f>
        <v>648</v>
      </c>
      <c r="Q4115" s="28">
        <f>FACT_ORDERS[[#This Row],[TotalAmountWithDiscount]]+FACT_ORDERS[[#This Row],[DeliveryCost]]</f>
        <v>648</v>
      </c>
      <c r="R4115" s="35">
        <v>45345</v>
      </c>
      <c r="S4115" s="35" t="str">
        <f>IF(NETWORKDAYS(FACT_ORDERS[[#This Row],[Order-Date]], FACT_ORDERS[[#This Row],[ArrivalDate ]]) &gt; 10, "Late", "On Time")</f>
        <v>On Time</v>
      </c>
    </row>
    <row r="4116" spans="1:19" x14ac:dyDescent="0.3">
      <c r="A4116" s="12">
        <v>9114</v>
      </c>
      <c r="B4116" s="12">
        <v>226</v>
      </c>
      <c r="C4116" s="12">
        <v>10845</v>
      </c>
      <c r="D4116" s="12">
        <v>4115</v>
      </c>
      <c r="E4116" s="12" t="s">
        <v>243</v>
      </c>
      <c r="F4116" s="13">
        <v>45335</v>
      </c>
      <c r="G4116" s="26" t="s">
        <v>14341</v>
      </c>
      <c r="H4116" s="12">
        <v>38</v>
      </c>
      <c r="I4116" s="28">
        <f>VLOOKUP(B:B,DIM_PRODUCTS!A:F,5,FALSE)</f>
        <v>16</v>
      </c>
      <c r="J4116" s="28">
        <f>FACT_ORDERS[[#This Row],[ProductPrice]]*FACT_ORDERS[[#This Row],[Quantity]]</f>
        <v>608</v>
      </c>
      <c r="K4116" s="12" t="str">
        <f>VLOOKUP(C:C,DIM_CUSTOMERS!A:G,7,FALSE)</f>
        <v>Italy</v>
      </c>
      <c r="L4116" s="30" cm="1">
        <f t="array" ref="L4116">_xlfn.IFS(
    AND(FACT_ORDERS[[#This Row],[DeliveryMehtod]]="shippment",FACT_ORDERS[[#This Row],[TotalAmount]]&gt;=200), 0,
    AND(FACT_ORDERS[[#This Row],[DeliveryMehtod]]="pickup"), 15,
    AND(FACT_ORDERS[[#This Row],[DeliveryMehtod]]="shippment",FACT_ORDERS[[#This Row],[TotalAmount]]&lt;200), 35
)</f>
        <v>15</v>
      </c>
      <c r="M4116" s="12" t="str" cm="1">
        <f t="array" ref="M4116">_xlfn.IFS(
    SUMIFS(FACT_ORDERS[TotalAmount], FACT_ORDERS[WD_CUSTOMERS],FACT_ORDERS[[#This Row],[WD_CUSTOMERS]])&gt;=15000, "VIP",
    SUMIFS(FACT_ORDERS[TotalAmount], FACT_ORDERS[WD_CUSTOMERS],FACT_ORDERS[[#This Row],[WD_CUSTOMERS]])&gt;=8000, "Premium",
    TRUE, "Regular"
)</f>
        <v>VIP</v>
      </c>
      <c r="N4116" s="32" cm="1">
        <f t="array" ref="N4116">_xlfn.IFS(
   FACT_ORDERS[[#This Row],[TypeOfClient]]="VIP", 0.2,
   FACT_ORDERS[[#This Row],[TypeOfClient]]="Premium", 0.1,
   TRUE, 0
)</f>
        <v>0.2</v>
      </c>
      <c r="O4116" s="31" cm="1">
        <f t="array" ref="O4116">_xlfn.IFS(
   FACT_ORDERS[[#This Row],[TotalAmount]]&gt;1500, 0.15,
   FACT_ORDERS[[#This Row],[TotalAmount]]&gt;1000, 0.1,
   FACT_ORDERS[[#This Row],[TotalAmount]]&gt;500, 0.05,
   TRUE, 0
)</f>
        <v>0.05</v>
      </c>
      <c r="P4116" s="28">
        <f xml:space="preserve"> FACT_ORDERS[[#This Row],[TotalAmount]] * (1 - (FACT_ORDERS[[#This Row],[ClientDiscount]] + FACT_ORDERS[[#This Row],[OrderDiscount]]) )</f>
        <v>456</v>
      </c>
      <c r="Q4116" s="28">
        <f>FACT_ORDERS[[#This Row],[TotalAmountWithDiscount]]+FACT_ORDERS[[#This Row],[DeliveryCost]]</f>
        <v>471</v>
      </c>
      <c r="R4116" s="35">
        <v>45343</v>
      </c>
      <c r="S4116" s="35" t="str">
        <f>IF(NETWORKDAYS(FACT_ORDERS[[#This Row],[Order-Date]], FACT_ORDERS[[#This Row],[ArrivalDate ]]) &gt; 10, "Late", "On Time")</f>
        <v>On Time</v>
      </c>
    </row>
    <row r="4117" spans="1:19" x14ac:dyDescent="0.3">
      <c r="A4117" s="12">
        <v>9115</v>
      </c>
      <c r="B4117" s="12">
        <v>213</v>
      </c>
      <c r="C4117" s="12">
        <v>10845</v>
      </c>
      <c r="D4117" s="12">
        <v>4116</v>
      </c>
      <c r="E4117" s="12" t="s">
        <v>243</v>
      </c>
      <c r="F4117" s="13">
        <v>45335</v>
      </c>
      <c r="G4117" s="26" t="s">
        <v>14342</v>
      </c>
      <c r="H4117" s="12">
        <v>55</v>
      </c>
      <c r="I4117" s="28">
        <f>VLOOKUP(B:B,DIM_PRODUCTS!A:F,5,FALSE)</f>
        <v>45</v>
      </c>
      <c r="J4117" s="28">
        <f>FACT_ORDERS[[#This Row],[ProductPrice]]*FACT_ORDERS[[#This Row],[Quantity]]</f>
        <v>2475</v>
      </c>
      <c r="K4117" s="12" t="str">
        <f>VLOOKUP(C:C,DIM_CUSTOMERS!A:G,7,FALSE)</f>
        <v>Italy</v>
      </c>
      <c r="L4117" s="30" cm="1">
        <f t="array" ref="L4117">_xlfn.IFS(
    AND(FACT_ORDERS[[#This Row],[DeliveryMehtod]]="shippment",FACT_ORDERS[[#This Row],[TotalAmount]]&gt;=200), 0,
    AND(FACT_ORDERS[[#This Row],[DeliveryMehtod]]="pickup"), 15,
    AND(FACT_ORDERS[[#This Row],[DeliveryMehtod]]="shippment",FACT_ORDERS[[#This Row],[TotalAmount]]&lt;200), 35
)</f>
        <v>15</v>
      </c>
      <c r="M4117" s="12" t="str" cm="1">
        <f t="array" ref="M4117">_xlfn.IFS(
    SUMIFS(FACT_ORDERS[TotalAmount], FACT_ORDERS[WD_CUSTOMERS],FACT_ORDERS[[#This Row],[WD_CUSTOMERS]])&gt;=15000, "VIP",
    SUMIFS(FACT_ORDERS[TotalAmount], FACT_ORDERS[WD_CUSTOMERS],FACT_ORDERS[[#This Row],[WD_CUSTOMERS]])&gt;=8000, "Premium",
    TRUE, "Regular"
)</f>
        <v>VIP</v>
      </c>
      <c r="N4117" s="32" cm="1">
        <f t="array" ref="N4117">_xlfn.IFS(
   FACT_ORDERS[[#This Row],[TypeOfClient]]="VIP", 0.2,
   FACT_ORDERS[[#This Row],[TypeOfClient]]="Premium", 0.1,
   TRUE, 0
)</f>
        <v>0.2</v>
      </c>
      <c r="O4117" s="31" cm="1">
        <f t="array" ref="O4117">_xlfn.IFS(
   FACT_ORDERS[[#This Row],[TotalAmount]]&gt;1500, 0.15,
   FACT_ORDERS[[#This Row],[TotalAmount]]&gt;1000, 0.1,
   FACT_ORDERS[[#This Row],[TotalAmount]]&gt;500, 0.05,
   TRUE, 0
)</f>
        <v>0.15</v>
      </c>
      <c r="P4117" s="28">
        <f xml:space="preserve"> FACT_ORDERS[[#This Row],[TotalAmount]] * (1 - (FACT_ORDERS[[#This Row],[ClientDiscount]] + FACT_ORDERS[[#This Row],[OrderDiscount]]) )</f>
        <v>1608.75</v>
      </c>
      <c r="Q4117" s="28">
        <f>FACT_ORDERS[[#This Row],[TotalAmountWithDiscount]]+FACT_ORDERS[[#This Row],[DeliveryCost]]</f>
        <v>1623.75</v>
      </c>
      <c r="R4117" s="35">
        <v>45343</v>
      </c>
      <c r="S4117" s="35" t="str">
        <f>IF(NETWORKDAYS(FACT_ORDERS[[#This Row],[Order-Date]], FACT_ORDERS[[#This Row],[ArrivalDate ]]) &gt; 10, "Late", "On Time")</f>
        <v>On Time</v>
      </c>
    </row>
    <row r="4118" spans="1:19" x14ac:dyDescent="0.3">
      <c r="A4118" s="12">
        <v>9116</v>
      </c>
      <c r="B4118" s="12">
        <v>203</v>
      </c>
      <c r="C4118" s="12">
        <v>10845</v>
      </c>
      <c r="D4118" s="12">
        <v>4117</v>
      </c>
      <c r="E4118" s="12" t="s">
        <v>244</v>
      </c>
      <c r="F4118" s="13">
        <v>45263</v>
      </c>
      <c r="G4118" s="26" t="s">
        <v>14343</v>
      </c>
      <c r="H4118" s="12">
        <v>7</v>
      </c>
      <c r="I4118" s="28">
        <f>VLOOKUP(B:B,DIM_PRODUCTS!A:F,5,FALSE)</f>
        <v>5</v>
      </c>
      <c r="J4118" s="28">
        <f>FACT_ORDERS[[#This Row],[ProductPrice]]*FACT_ORDERS[[#This Row],[Quantity]]</f>
        <v>35</v>
      </c>
      <c r="K4118" s="12" t="str">
        <f>VLOOKUP(C:C,DIM_CUSTOMERS!A:G,7,FALSE)</f>
        <v>Italy</v>
      </c>
      <c r="L4118" s="30" cm="1">
        <f t="array" ref="L4118">_xlfn.IFS(
    AND(FACT_ORDERS[[#This Row],[DeliveryMehtod]]="shippment",FACT_ORDERS[[#This Row],[TotalAmount]]&gt;=200), 0,
    AND(FACT_ORDERS[[#This Row],[DeliveryMehtod]]="pickup"), 15,
    AND(FACT_ORDERS[[#This Row],[DeliveryMehtod]]="shippment",FACT_ORDERS[[#This Row],[TotalAmount]]&lt;200), 35
)</f>
        <v>35</v>
      </c>
      <c r="M4118" s="12" t="str" cm="1">
        <f t="array" ref="M4118">_xlfn.IFS(
    SUMIFS(FACT_ORDERS[TotalAmount], FACT_ORDERS[WD_CUSTOMERS],FACT_ORDERS[[#This Row],[WD_CUSTOMERS]])&gt;=15000, "VIP",
    SUMIFS(FACT_ORDERS[TotalAmount], FACT_ORDERS[WD_CUSTOMERS],FACT_ORDERS[[#This Row],[WD_CUSTOMERS]])&gt;=8000, "Premium",
    TRUE, "Regular"
)</f>
        <v>VIP</v>
      </c>
      <c r="N4118" s="32" cm="1">
        <f t="array" ref="N4118">_xlfn.IFS(
   FACT_ORDERS[[#This Row],[TypeOfClient]]="VIP", 0.2,
   FACT_ORDERS[[#This Row],[TypeOfClient]]="Premium", 0.1,
   TRUE, 0
)</f>
        <v>0.2</v>
      </c>
      <c r="O4118" s="31" cm="1">
        <f t="array" ref="O4118">_xlfn.IFS(
   FACT_ORDERS[[#This Row],[TotalAmount]]&gt;1500, 0.15,
   FACT_ORDERS[[#This Row],[TotalAmount]]&gt;1000, 0.1,
   FACT_ORDERS[[#This Row],[TotalAmount]]&gt;500, 0.05,
   TRUE, 0
)</f>
        <v>0</v>
      </c>
      <c r="P4118" s="28">
        <f xml:space="preserve"> FACT_ORDERS[[#This Row],[TotalAmount]] * (1 - (FACT_ORDERS[[#This Row],[ClientDiscount]] + FACT_ORDERS[[#This Row],[OrderDiscount]]) )</f>
        <v>28</v>
      </c>
      <c r="Q4118" s="28">
        <f>FACT_ORDERS[[#This Row],[TotalAmountWithDiscount]]+FACT_ORDERS[[#This Row],[DeliveryCost]]</f>
        <v>63</v>
      </c>
      <c r="R4118" s="35">
        <v>45274</v>
      </c>
      <c r="S4118" s="35" t="str">
        <f>IF(NETWORKDAYS(FACT_ORDERS[[#This Row],[Order-Date]], FACT_ORDERS[[#This Row],[ArrivalDate ]]) &gt; 10, "Late", "On Time")</f>
        <v>On Time</v>
      </c>
    </row>
    <row r="4119" spans="1:19" x14ac:dyDescent="0.3">
      <c r="A4119" s="12">
        <v>9117</v>
      </c>
      <c r="B4119" s="12">
        <v>258</v>
      </c>
      <c r="C4119" s="12">
        <v>10845</v>
      </c>
      <c r="D4119" s="12">
        <v>4118</v>
      </c>
      <c r="E4119" s="12" t="s">
        <v>243</v>
      </c>
      <c r="F4119" s="13">
        <v>45263</v>
      </c>
      <c r="G4119" s="26" t="s">
        <v>14344</v>
      </c>
      <c r="H4119" s="12">
        <v>37</v>
      </c>
      <c r="I4119" s="28">
        <f>VLOOKUP(B:B,DIM_PRODUCTS!A:F,5,FALSE)</f>
        <v>24</v>
      </c>
      <c r="J4119" s="28">
        <f>FACT_ORDERS[[#This Row],[ProductPrice]]*FACT_ORDERS[[#This Row],[Quantity]]</f>
        <v>888</v>
      </c>
      <c r="K4119" s="12" t="str">
        <f>VLOOKUP(C:C,DIM_CUSTOMERS!A:G,7,FALSE)</f>
        <v>Italy</v>
      </c>
      <c r="L4119" s="30" cm="1">
        <f t="array" ref="L4119">_xlfn.IFS(
    AND(FACT_ORDERS[[#This Row],[DeliveryMehtod]]="shippment",FACT_ORDERS[[#This Row],[TotalAmount]]&gt;=200), 0,
    AND(FACT_ORDERS[[#This Row],[DeliveryMehtod]]="pickup"), 15,
    AND(FACT_ORDERS[[#This Row],[DeliveryMehtod]]="shippment",FACT_ORDERS[[#This Row],[TotalAmount]]&lt;200), 35
)</f>
        <v>15</v>
      </c>
      <c r="M4119" s="12" t="str" cm="1">
        <f t="array" ref="M4119">_xlfn.IFS(
    SUMIFS(FACT_ORDERS[TotalAmount], FACT_ORDERS[WD_CUSTOMERS],FACT_ORDERS[[#This Row],[WD_CUSTOMERS]])&gt;=15000, "VIP",
    SUMIFS(FACT_ORDERS[TotalAmount], FACT_ORDERS[WD_CUSTOMERS],FACT_ORDERS[[#This Row],[WD_CUSTOMERS]])&gt;=8000, "Premium",
    TRUE, "Regular"
)</f>
        <v>VIP</v>
      </c>
      <c r="N4119" s="32" cm="1">
        <f t="array" ref="N4119">_xlfn.IFS(
   FACT_ORDERS[[#This Row],[TypeOfClient]]="VIP", 0.2,
   FACT_ORDERS[[#This Row],[TypeOfClient]]="Premium", 0.1,
   TRUE, 0
)</f>
        <v>0.2</v>
      </c>
      <c r="O4119" s="31" cm="1">
        <f t="array" ref="O4119">_xlfn.IFS(
   FACT_ORDERS[[#This Row],[TotalAmount]]&gt;1500, 0.15,
   FACT_ORDERS[[#This Row],[TotalAmount]]&gt;1000, 0.1,
   FACT_ORDERS[[#This Row],[TotalAmount]]&gt;500, 0.05,
   TRUE, 0
)</f>
        <v>0.05</v>
      </c>
      <c r="P4119" s="28">
        <f xml:space="preserve"> FACT_ORDERS[[#This Row],[TotalAmount]] * (1 - (FACT_ORDERS[[#This Row],[ClientDiscount]] + FACT_ORDERS[[#This Row],[OrderDiscount]]) )</f>
        <v>666</v>
      </c>
      <c r="Q4119" s="28">
        <f>FACT_ORDERS[[#This Row],[TotalAmountWithDiscount]]+FACT_ORDERS[[#This Row],[DeliveryCost]]</f>
        <v>681</v>
      </c>
      <c r="R4119" s="35">
        <v>45274</v>
      </c>
      <c r="S4119" s="35" t="str">
        <f>IF(NETWORKDAYS(FACT_ORDERS[[#This Row],[Order-Date]], FACT_ORDERS[[#This Row],[ArrivalDate ]]) &gt; 10, "Late", "On Time")</f>
        <v>On Time</v>
      </c>
    </row>
    <row r="4120" spans="1:19" x14ac:dyDescent="0.3">
      <c r="A4120" s="12">
        <v>9118</v>
      </c>
      <c r="B4120" s="12">
        <v>221</v>
      </c>
      <c r="C4120" s="12">
        <v>10845</v>
      </c>
      <c r="D4120" s="12">
        <v>4119</v>
      </c>
      <c r="E4120" s="12" t="s">
        <v>243</v>
      </c>
      <c r="F4120" s="13">
        <v>45263</v>
      </c>
      <c r="G4120" s="26" t="s">
        <v>14345</v>
      </c>
      <c r="H4120" s="12">
        <v>25</v>
      </c>
      <c r="I4120" s="28">
        <f>VLOOKUP(B:B,DIM_PRODUCTS!A:F,5,FALSE)</f>
        <v>25</v>
      </c>
      <c r="J4120" s="28">
        <f>FACT_ORDERS[[#This Row],[ProductPrice]]*FACT_ORDERS[[#This Row],[Quantity]]</f>
        <v>625</v>
      </c>
      <c r="K4120" s="12" t="str">
        <f>VLOOKUP(C:C,DIM_CUSTOMERS!A:G,7,FALSE)</f>
        <v>Italy</v>
      </c>
      <c r="L4120" s="30" cm="1">
        <f t="array" ref="L4120">_xlfn.IFS(
    AND(FACT_ORDERS[[#This Row],[DeliveryMehtod]]="shippment",FACT_ORDERS[[#This Row],[TotalAmount]]&gt;=200), 0,
    AND(FACT_ORDERS[[#This Row],[DeliveryMehtod]]="pickup"), 15,
    AND(FACT_ORDERS[[#This Row],[DeliveryMehtod]]="shippment",FACT_ORDERS[[#This Row],[TotalAmount]]&lt;200), 35
)</f>
        <v>15</v>
      </c>
      <c r="M4120" s="12" t="str" cm="1">
        <f t="array" ref="M4120">_xlfn.IFS(
    SUMIFS(FACT_ORDERS[TotalAmount], FACT_ORDERS[WD_CUSTOMERS],FACT_ORDERS[[#This Row],[WD_CUSTOMERS]])&gt;=15000, "VIP",
    SUMIFS(FACT_ORDERS[TotalAmount], FACT_ORDERS[WD_CUSTOMERS],FACT_ORDERS[[#This Row],[WD_CUSTOMERS]])&gt;=8000, "Premium",
    TRUE, "Regular"
)</f>
        <v>VIP</v>
      </c>
      <c r="N4120" s="32" cm="1">
        <f t="array" ref="N4120">_xlfn.IFS(
   FACT_ORDERS[[#This Row],[TypeOfClient]]="VIP", 0.2,
   FACT_ORDERS[[#This Row],[TypeOfClient]]="Premium", 0.1,
   TRUE, 0
)</f>
        <v>0.2</v>
      </c>
      <c r="O4120" s="31" cm="1">
        <f t="array" ref="O4120">_xlfn.IFS(
   FACT_ORDERS[[#This Row],[TotalAmount]]&gt;1500, 0.15,
   FACT_ORDERS[[#This Row],[TotalAmount]]&gt;1000, 0.1,
   FACT_ORDERS[[#This Row],[TotalAmount]]&gt;500, 0.05,
   TRUE, 0
)</f>
        <v>0.05</v>
      </c>
      <c r="P4120" s="28">
        <f xml:space="preserve"> FACT_ORDERS[[#This Row],[TotalAmount]] * (1 - (FACT_ORDERS[[#This Row],[ClientDiscount]] + FACT_ORDERS[[#This Row],[OrderDiscount]]) )</f>
        <v>468.75</v>
      </c>
      <c r="Q4120" s="28">
        <f>FACT_ORDERS[[#This Row],[TotalAmountWithDiscount]]+FACT_ORDERS[[#This Row],[DeliveryCost]]</f>
        <v>483.75</v>
      </c>
      <c r="R4120" s="35">
        <v>45274</v>
      </c>
      <c r="S4120" s="35" t="str">
        <f>IF(NETWORKDAYS(FACT_ORDERS[[#This Row],[Order-Date]], FACT_ORDERS[[#This Row],[ArrivalDate ]]) &gt; 10, "Late", "On Time")</f>
        <v>On Time</v>
      </c>
    </row>
    <row r="4121" spans="1:19" x14ac:dyDescent="0.3">
      <c r="A4121" s="12">
        <v>9119</v>
      </c>
      <c r="B4121" s="12">
        <v>226</v>
      </c>
      <c r="C4121" s="12">
        <v>10845</v>
      </c>
      <c r="D4121" s="12">
        <v>4120</v>
      </c>
      <c r="E4121" s="12" t="s">
        <v>243</v>
      </c>
      <c r="F4121" s="13">
        <v>45263</v>
      </c>
      <c r="G4121" s="26" t="s">
        <v>14346</v>
      </c>
      <c r="H4121" s="12">
        <v>38</v>
      </c>
      <c r="I4121" s="28">
        <f>VLOOKUP(B:B,DIM_PRODUCTS!A:F,5,FALSE)</f>
        <v>16</v>
      </c>
      <c r="J4121" s="28">
        <f>FACT_ORDERS[[#This Row],[ProductPrice]]*FACT_ORDERS[[#This Row],[Quantity]]</f>
        <v>608</v>
      </c>
      <c r="K4121" s="12" t="str">
        <f>VLOOKUP(C:C,DIM_CUSTOMERS!A:G,7,FALSE)</f>
        <v>Italy</v>
      </c>
      <c r="L4121" s="30" cm="1">
        <f t="array" ref="L4121">_xlfn.IFS(
    AND(FACT_ORDERS[[#This Row],[DeliveryMehtod]]="shippment",FACT_ORDERS[[#This Row],[TotalAmount]]&gt;=200), 0,
    AND(FACT_ORDERS[[#This Row],[DeliveryMehtod]]="pickup"), 15,
    AND(FACT_ORDERS[[#This Row],[DeliveryMehtod]]="shippment",FACT_ORDERS[[#This Row],[TotalAmount]]&lt;200), 35
)</f>
        <v>15</v>
      </c>
      <c r="M4121" s="12" t="str" cm="1">
        <f t="array" ref="M4121">_xlfn.IFS(
    SUMIFS(FACT_ORDERS[TotalAmount], FACT_ORDERS[WD_CUSTOMERS],FACT_ORDERS[[#This Row],[WD_CUSTOMERS]])&gt;=15000, "VIP",
    SUMIFS(FACT_ORDERS[TotalAmount], FACT_ORDERS[WD_CUSTOMERS],FACT_ORDERS[[#This Row],[WD_CUSTOMERS]])&gt;=8000, "Premium",
    TRUE, "Regular"
)</f>
        <v>VIP</v>
      </c>
      <c r="N4121" s="32" cm="1">
        <f t="array" ref="N4121">_xlfn.IFS(
   FACT_ORDERS[[#This Row],[TypeOfClient]]="VIP", 0.2,
   FACT_ORDERS[[#This Row],[TypeOfClient]]="Premium", 0.1,
   TRUE, 0
)</f>
        <v>0.2</v>
      </c>
      <c r="O4121" s="31" cm="1">
        <f t="array" ref="O4121">_xlfn.IFS(
   FACT_ORDERS[[#This Row],[TotalAmount]]&gt;1500, 0.15,
   FACT_ORDERS[[#This Row],[TotalAmount]]&gt;1000, 0.1,
   FACT_ORDERS[[#This Row],[TotalAmount]]&gt;500, 0.05,
   TRUE, 0
)</f>
        <v>0.05</v>
      </c>
      <c r="P4121" s="28">
        <f xml:space="preserve"> FACT_ORDERS[[#This Row],[TotalAmount]] * (1 - (FACT_ORDERS[[#This Row],[ClientDiscount]] + FACT_ORDERS[[#This Row],[OrderDiscount]]) )</f>
        <v>456</v>
      </c>
      <c r="Q4121" s="28">
        <f>FACT_ORDERS[[#This Row],[TotalAmountWithDiscount]]+FACT_ORDERS[[#This Row],[DeliveryCost]]</f>
        <v>471</v>
      </c>
      <c r="R4121" s="35">
        <v>45273</v>
      </c>
      <c r="S4121" s="35" t="str">
        <f>IF(NETWORKDAYS(FACT_ORDERS[[#This Row],[Order-Date]], FACT_ORDERS[[#This Row],[ArrivalDate ]]) &gt; 10, "Late", "On Time")</f>
        <v>On Time</v>
      </c>
    </row>
    <row r="4122" spans="1:19" x14ac:dyDescent="0.3">
      <c r="A4122" s="12">
        <v>9120</v>
      </c>
      <c r="B4122" s="12">
        <v>213</v>
      </c>
      <c r="C4122" s="12">
        <v>10845</v>
      </c>
      <c r="D4122" s="12">
        <v>4121</v>
      </c>
      <c r="E4122" s="12" t="s">
        <v>244</v>
      </c>
      <c r="F4122" s="13">
        <v>45263</v>
      </c>
      <c r="G4122" s="26" t="s">
        <v>14347</v>
      </c>
      <c r="H4122" s="12">
        <v>81</v>
      </c>
      <c r="I4122" s="28">
        <f>VLOOKUP(B:B,DIM_PRODUCTS!A:F,5,FALSE)</f>
        <v>45</v>
      </c>
      <c r="J4122" s="28">
        <f>FACT_ORDERS[[#This Row],[ProductPrice]]*FACT_ORDERS[[#This Row],[Quantity]]</f>
        <v>3645</v>
      </c>
      <c r="K4122" s="12" t="str">
        <f>VLOOKUP(C:C,DIM_CUSTOMERS!A:G,7,FALSE)</f>
        <v>Italy</v>
      </c>
      <c r="L4122" s="30" cm="1">
        <f t="array" ref="L4122">_xlfn.IFS(
    AND(FACT_ORDERS[[#This Row],[DeliveryMehtod]]="shippment",FACT_ORDERS[[#This Row],[TotalAmount]]&gt;=200), 0,
    AND(FACT_ORDERS[[#This Row],[DeliveryMehtod]]="pickup"), 15,
    AND(FACT_ORDERS[[#This Row],[DeliveryMehtod]]="shippment",FACT_ORDERS[[#This Row],[TotalAmount]]&lt;200), 35
)</f>
        <v>0</v>
      </c>
      <c r="M4122" s="12" t="str" cm="1">
        <f t="array" ref="M4122">_xlfn.IFS(
    SUMIFS(FACT_ORDERS[TotalAmount], FACT_ORDERS[WD_CUSTOMERS],FACT_ORDERS[[#This Row],[WD_CUSTOMERS]])&gt;=15000, "VIP",
    SUMIFS(FACT_ORDERS[TotalAmount], FACT_ORDERS[WD_CUSTOMERS],FACT_ORDERS[[#This Row],[WD_CUSTOMERS]])&gt;=8000, "Premium",
    TRUE, "Regular"
)</f>
        <v>VIP</v>
      </c>
      <c r="N4122" s="32" cm="1">
        <f t="array" ref="N4122">_xlfn.IFS(
   FACT_ORDERS[[#This Row],[TypeOfClient]]="VIP", 0.2,
   FACT_ORDERS[[#This Row],[TypeOfClient]]="Premium", 0.1,
   TRUE, 0
)</f>
        <v>0.2</v>
      </c>
      <c r="O4122" s="31" cm="1">
        <f t="array" ref="O4122">_xlfn.IFS(
   FACT_ORDERS[[#This Row],[TotalAmount]]&gt;1500, 0.15,
   FACT_ORDERS[[#This Row],[TotalAmount]]&gt;1000, 0.1,
   FACT_ORDERS[[#This Row],[TotalAmount]]&gt;500, 0.05,
   TRUE, 0
)</f>
        <v>0.15</v>
      </c>
      <c r="P4122" s="28">
        <f xml:space="preserve"> FACT_ORDERS[[#This Row],[TotalAmount]] * (1 - (FACT_ORDERS[[#This Row],[ClientDiscount]] + FACT_ORDERS[[#This Row],[OrderDiscount]]) )</f>
        <v>2369.25</v>
      </c>
      <c r="Q4122" s="28">
        <f>FACT_ORDERS[[#This Row],[TotalAmountWithDiscount]]+FACT_ORDERS[[#This Row],[DeliveryCost]]</f>
        <v>2369.25</v>
      </c>
      <c r="R4122" s="35">
        <v>45272</v>
      </c>
      <c r="S4122" s="35" t="str">
        <f>IF(NETWORKDAYS(FACT_ORDERS[[#This Row],[Order-Date]], FACT_ORDERS[[#This Row],[ArrivalDate ]]) &gt; 10, "Late", "On Time")</f>
        <v>On Time</v>
      </c>
    </row>
    <row r="4123" spans="1:19" x14ac:dyDescent="0.3">
      <c r="A4123" s="12">
        <v>9121</v>
      </c>
      <c r="B4123" s="12">
        <v>258</v>
      </c>
      <c r="C4123" s="12">
        <v>10845</v>
      </c>
      <c r="D4123" s="12">
        <v>4122</v>
      </c>
      <c r="E4123" s="12" t="s">
        <v>244</v>
      </c>
      <c r="F4123" s="13">
        <v>45539</v>
      </c>
      <c r="G4123" s="26" t="s">
        <v>14348</v>
      </c>
      <c r="H4123" s="12">
        <v>38</v>
      </c>
      <c r="I4123" s="28">
        <f>VLOOKUP(B:B,DIM_PRODUCTS!A:F,5,FALSE)</f>
        <v>24</v>
      </c>
      <c r="J4123" s="28">
        <f>FACT_ORDERS[[#This Row],[ProductPrice]]*FACT_ORDERS[[#This Row],[Quantity]]</f>
        <v>912</v>
      </c>
      <c r="K4123" s="12" t="str">
        <f>VLOOKUP(C:C,DIM_CUSTOMERS!A:G,7,FALSE)</f>
        <v>Italy</v>
      </c>
      <c r="L4123" s="30" cm="1">
        <f t="array" ref="L4123">_xlfn.IFS(
    AND(FACT_ORDERS[[#This Row],[DeliveryMehtod]]="shippment",FACT_ORDERS[[#This Row],[TotalAmount]]&gt;=200), 0,
    AND(FACT_ORDERS[[#This Row],[DeliveryMehtod]]="pickup"), 15,
    AND(FACT_ORDERS[[#This Row],[DeliveryMehtod]]="shippment",FACT_ORDERS[[#This Row],[TotalAmount]]&lt;200), 35
)</f>
        <v>0</v>
      </c>
      <c r="M4123" s="12" t="str" cm="1">
        <f t="array" ref="M4123">_xlfn.IFS(
    SUMIFS(FACT_ORDERS[TotalAmount], FACT_ORDERS[WD_CUSTOMERS],FACT_ORDERS[[#This Row],[WD_CUSTOMERS]])&gt;=15000, "VIP",
    SUMIFS(FACT_ORDERS[TotalAmount], FACT_ORDERS[WD_CUSTOMERS],FACT_ORDERS[[#This Row],[WD_CUSTOMERS]])&gt;=8000, "Premium",
    TRUE, "Regular"
)</f>
        <v>VIP</v>
      </c>
      <c r="N4123" s="32" cm="1">
        <f t="array" ref="N4123">_xlfn.IFS(
   FACT_ORDERS[[#This Row],[TypeOfClient]]="VIP", 0.2,
   FACT_ORDERS[[#This Row],[TypeOfClient]]="Premium", 0.1,
   TRUE, 0
)</f>
        <v>0.2</v>
      </c>
      <c r="O4123" s="31" cm="1">
        <f t="array" ref="O4123">_xlfn.IFS(
   FACT_ORDERS[[#This Row],[TotalAmount]]&gt;1500, 0.15,
   FACT_ORDERS[[#This Row],[TotalAmount]]&gt;1000, 0.1,
   FACT_ORDERS[[#This Row],[TotalAmount]]&gt;500, 0.05,
   TRUE, 0
)</f>
        <v>0.05</v>
      </c>
      <c r="P4123" s="28">
        <f xml:space="preserve"> FACT_ORDERS[[#This Row],[TotalAmount]] * (1 - (FACT_ORDERS[[#This Row],[ClientDiscount]] + FACT_ORDERS[[#This Row],[OrderDiscount]]) )</f>
        <v>684</v>
      </c>
      <c r="Q4123" s="28">
        <f>FACT_ORDERS[[#This Row],[TotalAmountWithDiscount]]+FACT_ORDERS[[#This Row],[DeliveryCost]]</f>
        <v>684</v>
      </c>
      <c r="R4123" s="35">
        <v>45557</v>
      </c>
      <c r="S4123" s="35" t="str">
        <f>IF(NETWORKDAYS(FACT_ORDERS[[#This Row],[Order-Date]], FACT_ORDERS[[#This Row],[ArrivalDate ]]) &gt; 10, "Late", "On Time")</f>
        <v>Late</v>
      </c>
    </row>
    <row r="4124" spans="1:19" x14ac:dyDescent="0.3">
      <c r="A4124" s="12">
        <v>9122</v>
      </c>
      <c r="B4124" s="12">
        <v>268</v>
      </c>
      <c r="C4124" s="12">
        <v>10527</v>
      </c>
      <c r="D4124" s="12">
        <v>4123</v>
      </c>
      <c r="E4124" s="12" t="s">
        <v>244</v>
      </c>
      <c r="F4124" s="13">
        <v>45445</v>
      </c>
      <c r="G4124" s="26" t="s">
        <v>14349</v>
      </c>
      <c r="H4124" s="12">
        <v>33</v>
      </c>
      <c r="I4124" s="28">
        <f>VLOOKUP(B:B,DIM_PRODUCTS!A:F,5,FALSE)</f>
        <v>29</v>
      </c>
      <c r="J4124" s="28">
        <f>FACT_ORDERS[[#This Row],[ProductPrice]]*FACT_ORDERS[[#This Row],[Quantity]]</f>
        <v>957</v>
      </c>
      <c r="K4124" s="12" t="str">
        <f>VLOOKUP(C:C,DIM_CUSTOMERS!A:G,7,FALSE)</f>
        <v>Japan</v>
      </c>
      <c r="L4124" s="30" cm="1">
        <f t="array" ref="L4124">_xlfn.IFS(
    AND(FACT_ORDERS[[#This Row],[DeliveryMehtod]]="shippment",FACT_ORDERS[[#This Row],[TotalAmount]]&gt;=200), 0,
    AND(FACT_ORDERS[[#This Row],[DeliveryMehtod]]="pickup"), 15,
    AND(FACT_ORDERS[[#This Row],[DeliveryMehtod]]="shippment",FACT_ORDERS[[#This Row],[TotalAmount]]&lt;200), 35
)</f>
        <v>0</v>
      </c>
      <c r="M4124" s="12" t="str" cm="1">
        <f t="array" ref="M4124">_xlfn.IFS(
    SUMIFS(FACT_ORDERS[TotalAmount], FACT_ORDERS[WD_CUSTOMERS],FACT_ORDERS[[#This Row],[WD_CUSTOMERS]])&gt;=15000, "VIP",
    SUMIFS(FACT_ORDERS[TotalAmount], FACT_ORDERS[WD_CUSTOMERS],FACT_ORDERS[[#This Row],[WD_CUSTOMERS]])&gt;=8000, "Premium",
    TRUE, "Regular"
)</f>
        <v>Premium</v>
      </c>
      <c r="N4124" s="32" cm="1">
        <f t="array" ref="N4124">_xlfn.IFS(
   FACT_ORDERS[[#This Row],[TypeOfClient]]="VIP", 0.2,
   FACT_ORDERS[[#This Row],[TypeOfClient]]="Premium", 0.1,
   TRUE, 0
)</f>
        <v>0.1</v>
      </c>
      <c r="O4124" s="31" cm="1">
        <f t="array" ref="O4124">_xlfn.IFS(
   FACT_ORDERS[[#This Row],[TotalAmount]]&gt;1500, 0.15,
   FACT_ORDERS[[#This Row],[TotalAmount]]&gt;1000, 0.1,
   FACT_ORDERS[[#This Row],[TotalAmount]]&gt;500, 0.05,
   TRUE, 0
)</f>
        <v>0.05</v>
      </c>
      <c r="P4124" s="28">
        <f xml:space="preserve"> FACT_ORDERS[[#This Row],[TotalAmount]] * (1 - (FACT_ORDERS[[#This Row],[ClientDiscount]] + FACT_ORDERS[[#This Row],[OrderDiscount]]) )</f>
        <v>813.44999999999993</v>
      </c>
      <c r="Q4124" s="28">
        <f>FACT_ORDERS[[#This Row],[TotalAmountWithDiscount]]+FACT_ORDERS[[#This Row],[DeliveryCost]]</f>
        <v>813.44999999999993</v>
      </c>
      <c r="R4124" s="35">
        <v>45460</v>
      </c>
      <c r="S4124" s="35" t="str">
        <f>IF(NETWORKDAYS(FACT_ORDERS[[#This Row],[Order-Date]], FACT_ORDERS[[#This Row],[ArrivalDate ]]) &gt; 10, "Late", "On Time")</f>
        <v>Late</v>
      </c>
    </row>
    <row r="4125" spans="1:19" x14ac:dyDescent="0.3">
      <c r="A4125" s="12">
        <v>9123</v>
      </c>
      <c r="B4125" s="12">
        <v>230</v>
      </c>
      <c r="C4125" s="12">
        <v>10527</v>
      </c>
      <c r="D4125" s="12">
        <v>4124</v>
      </c>
      <c r="E4125" s="12" t="s">
        <v>243</v>
      </c>
      <c r="F4125" s="13">
        <v>45445</v>
      </c>
      <c r="G4125" s="26" t="s">
        <v>14350</v>
      </c>
      <c r="H4125" s="12">
        <v>25</v>
      </c>
      <c r="I4125" s="28">
        <f>VLOOKUP(B:B,DIM_PRODUCTS!A:F,5,FALSE)</f>
        <v>14</v>
      </c>
      <c r="J4125" s="28">
        <f>FACT_ORDERS[[#This Row],[ProductPrice]]*FACT_ORDERS[[#This Row],[Quantity]]</f>
        <v>350</v>
      </c>
      <c r="K4125" s="12" t="str">
        <f>VLOOKUP(C:C,DIM_CUSTOMERS!A:G,7,FALSE)</f>
        <v>Japan</v>
      </c>
      <c r="L4125" s="30" cm="1">
        <f t="array" ref="L4125">_xlfn.IFS(
    AND(FACT_ORDERS[[#This Row],[DeliveryMehtod]]="shippment",FACT_ORDERS[[#This Row],[TotalAmount]]&gt;=200), 0,
    AND(FACT_ORDERS[[#This Row],[DeliveryMehtod]]="pickup"), 15,
    AND(FACT_ORDERS[[#This Row],[DeliveryMehtod]]="shippment",FACT_ORDERS[[#This Row],[TotalAmount]]&lt;200), 35
)</f>
        <v>15</v>
      </c>
      <c r="M4125" s="12" t="str" cm="1">
        <f t="array" ref="M4125">_xlfn.IFS(
    SUMIFS(FACT_ORDERS[TotalAmount], FACT_ORDERS[WD_CUSTOMERS],FACT_ORDERS[[#This Row],[WD_CUSTOMERS]])&gt;=15000, "VIP",
    SUMIFS(FACT_ORDERS[TotalAmount], FACT_ORDERS[WD_CUSTOMERS],FACT_ORDERS[[#This Row],[WD_CUSTOMERS]])&gt;=8000, "Premium",
    TRUE, "Regular"
)</f>
        <v>Premium</v>
      </c>
      <c r="N4125" s="32" cm="1">
        <f t="array" ref="N4125">_xlfn.IFS(
   FACT_ORDERS[[#This Row],[TypeOfClient]]="VIP", 0.2,
   FACT_ORDERS[[#This Row],[TypeOfClient]]="Premium", 0.1,
   TRUE, 0
)</f>
        <v>0.1</v>
      </c>
      <c r="O4125" s="31" cm="1">
        <f t="array" ref="O4125">_xlfn.IFS(
   FACT_ORDERS[[#This Row],[TotalAmount]]&gt;1500, 0.15,
   FACT_ORDERS[[#This Row],[TotalAmount]]&gt;1000, 0.1,
   FACT_ORDERS[[#This Row],[TotalAmount]]&gt;500, 0.05,
   TRUE, 0
)</f>
        <v>0</v>
      </c>
      <c r="P4125" s="28">
        <f xml:space="preserve"> FACT_ORDERS[[#This Row],[TotalAmount]] * (1 - (FACT_ORDERS[[#This Row],[ClientDiscount]] + FACT_ORDERS[[#This Row],[OrderDiscount]]) )</f>
        <v>315</v>
      </c>
      <c r="Q4125" s="28">
        <f>FACT_ORDERS[[#This Row],[TotalAmountWithDiscount]]+FACT_ORDERS[[#This Row],[DeliveryCost]]</f>
        <v>330</v>
      </c>
      <c r="R4125" s="35">
        <v>45454</v>
      </c>
      <c r="S4125" s="35" t="str">
        <f>IF(NETWORKDAYS(FACT_ORDERS[[#This Row],[Order-Date]], FACT_ORDERS[[#This Row],[ArrivalDate ]]) &gt; 10, "Late", "On Time")</f>
        <v>On Time</v>
      </c>
    </row>
    <row r="4126" spans="1:19" x14ac:dyDescent="0.3">
      <c r="A4126" s="12">
        <v>9124</v>
      </c>
      <c r="B4126" s="12">
        <v>290</v>
      </c>
      <c r="C4126" s="12">
        <v>10527</v>
      </c>
      <c r="D4126" s="12">
        <v>4125</v>
      </c>
      <c r="E4126" s="12" t="s">
        <v>243</v>
      </c>
      <c r="F4126" s="13">
        <v>45359</v>
      </c>
      <c r="G4126" s="26" t="s">
        <v>14351</v>
      </c>
      <c r="H4126" s="12">
        <v>12</v>
      </c>
      <c r="I4126" s="28">
        <f>VLOOKUP(B:B,DIM_PRODUCTS!A:F,5,FALSE)</f>
        <v>15</v>
      </c>
      <c r="J4126" s="28">
        <f>FACT_ORDERS[[#This Row],[ProductPrice]]*FACT_ORDERS[[#This Row],[Quantity]]</f>
        <v>180</v>
      </c>
      <c r="K4126" s="12" t="str">
        <f>VLOOKUP(C:C,DIM_CUSTOMERS!A:G,7,FALSE)</f>
        <v>Japan</v>
      </c>
      <c r="L4126" s="30" cm="1">
        <f t="array" ref="L4126">_xlfn.IFS(
    AND(FACT_ORDERS[[#This Row],[DeliveryMehtod]]="shippment",FACT_ORDERS[[#This Row],[TotalAmount]]&gt;=200), 0,
    AND(FACT_ORDERS[[#This Row],[DeliveryMehtod]]="pickup"), 15,
    AND(FACT_ORDERS[[#This Row],[DeliveryMehtod]]="shippment",FACT_ORDERS[[#This Row],[TotalAmount]]&lt;200), 35
)</f>
        <v>15</v>
      </c>
      <c r="M4126" s="12" t="str" cm="1">
        <f t="array" ref="M4126">_xlfn.IFS(
    SUMIFS(FACT_ORDERS[TotalAmount], FACT_ORDERS[WD_CUSTOMERS],FACT_ORDERS[[#This Row],[WD_CUSTOMERS]])&gt;=15000, "VIP",
    SUMIFS(FACT_ORDERS[TotalAmount], FACT_ORDERS[WD_CUSTOMERS],FACT_ORDERS[[#This Row],[WD_CUSTOMERS]])&gt;=8000, "Premium",
    TRUE, "Regular"
)</f>
        <v>Premium</v>
      </c>
      <c r="N4126" s="32" cm="1">
        <f t="array" ref="N4126">_xlfn.IFS(
   FACT_ORDERS[[#This Row],[TypeOfClient]]="VIP", 0.2,
   FACT_ORDERS[[#This Row],[TypeOfClient]]="Premium", 0.1,
   TRUE, 0
)</f>
        <v>0.1</v>
      </c>
      <c r="O4126" s="31" cm="1">
        <f t="array" ref="O4126">_xlfn.IFS(
   FACT_ORDERS[[#This Row],[TotalAmount]]&gt;1500, 0.15,
   FACT_ORDERS[[#This Row],[TotalAmount]]&gt;1000, 0.1,
   FACT_ORDERS[[#This Row],[TotalAmount]]&gt;500, 0.05,
   TRUE, 0
)</f>
        <v>0</v>
      </c>
      <c r="P4126" s="28">
        <f xml:space="preserve"> FACT_ORDERS[[#This Row],[TotalAmount]] * (1 - (FACT_ORDERS[[#This Row],[ClientDiscount]] + FACT_ORDERS[[#This Row],[OrderDiscount]]) )</f>
        <v>162</v>
      </c>
      <c r="Q4126" s="28">
        <f>FACT_ORDERS[[#This Row],[TotalAmountWithDiscount]]+FACT_ORDERS[[#This Row],[DeliveryCost]]</f>
        <v>177</v>
      </c>
      <c r="R4126" s="35">
        <v>45368</v>
      </c>
      <c r="S4126" s="35" t="str">
        <f>IF(NETWORKDAYS(FACT_ORDERS[[#This Row],[Order-Date]], FACT_ORDERS[[#This Row],[ArrivalDate ]]) &gt; 10, "Late", "On Time")</f>
        <v>On Time</v>
      </c>
    </row>
    <row r="4127" spans="1:19" x14ac:dyDescent="0.3">
      <c r="A4127" s="12">
        <v>9125</v>
      </c>
      <c r="B4127" s="12">
        <v>268</v>
      </c>
      <c r="C4127" s="12">
        <v>10527</v>
      </c>
      <c r="D4127" s="12">
        <v>4126</v>
      </c>
      <c r="E4127" s="12" t="s">
        <v>243</v>
      </c>
      <c r="F4127" s="13">
        <v>45359</v>
      </c>
      <c r="G4127" s="26" t="s">
        <v>14352</v>
      </c>
      <c r="H4127" s="12">
        <v>31</v>
      </c>
      <c r="I4127" s="28">
        <f>VLOOKUP(B:B,DIM_PRODUCTS!A:F,5,FALSE)</f>
        <v>29</v>
      </c>
      <c r="J4127" s="28">
        <f>FACT_ORDERS[[#This Row],[ProductPrice]]*FACT_ORDERS[[#This Row],[Quantity]]</f>
        <v>899</v>
      </c>
      <c r="K4127" s="12" t="str">
        <f>VLOOKUP(C:C,DIM_CUSTOMERS!A:G,7,FALSE)</f>
        <v>Japan</v>
      </c>
      <c r="L4127" s="30" cm="1">
        <f t="array" ref="L4127">_xlfn.IFS(
    AND(FACT_ORDERS[[#This Row],[DeliveryMehtod]]="shippment",FACT_ORDERS[[#This Row],[TotalAmount]]&gt;=200), 0,
    AND(FACT_ORDERS[[#This Row],[DeliveryMehtod]]="pickup"), 15,
    AND(FACT_ORDERS[[#This Row],[DeliveryMehtod]]="shippment",FACT_ORDERS[[#This Row],[TotalAmount]]&lt;200), 35
)</f>
        <v>15</v>
      </c>
      <c r="M4127" s="12" t="str" cm="1">
        <f t="array" ref="M4127">_xlfn.IFS(
    SUMIFS(FACT_ORDERS[TotalAmount], FACT_ORDERS[WD_CUSTOMERS],FACT_ORDERS[[#This Row],[WD_CUSTOMERS]])&gt;=15000, "VIP",
    SUMIFS(FACT_ORDERS[TotalAmount], FACT_ORDERS[WD_CUSTOMERS],FACT_ORDERS[[#This Row],[WD_CUSTOMERS]])&gt;=8000, "Premium",
    TRUE, "Regular"
)</f>
        <v>Premium</v>
      </c>
      <c r="N4127" s="32" cm="1">
        <f t="array" ref="N4127">_xlfn.IFS(
   FACT_ORDERS[[#This Row],[TypeOfClient]]="VIP", 0.2,
   FACT_ORDERS[[#This Row],[TypeOfClient]]="Premium", 0.1,
   TRUE, 0
)</f>
        <v>0.1</v>
      </c>
      <c r="O4127" s="31" cm="1">
        <f t="array" ref="O4127">_xlfn.IFS(
   FACT_ORDERS[[#This Row],[TotalAmount]]&gt;1500, 0.15,
   FACT_ORDERS[[#This Row],[TotalAmount]]&gt;1000, 0.1,
   FACT_ORDERS[[#This Row],[TotalAmount]]&gt;500, 0.05,
   TRUE, 0
)</f>
        <v>0.05</v>
      </c>
      <c r="P4127" s="28">
        <f xml:space="preserve"> FACT_ORDERS[[#This Row],[TotalAmount]] * (1 - (FACT_ORDERS[[#This Row],[ClientDiscount]] + FACT_ORDERS[[#This Row],[OrderDiscount]]) )</f>
        <v>764.15</v>
      </c>
      <c r="Q4127" s="28">
        <f>FACT_ORDERS[[#This Row],[TotalAmountWithDiscount]]+FACT_ORDERS[[#This Row],[DeliveryCost]]</f>
        <v>779.15</v>
      </c>
      <c r="R4127" s="35">
        <v>45368</v>
      </c>
      <c r="S4127" s="35" t="str">
        <f>IF(NETWORKDAYS(FACT_ORDERS[[#This Row],[Order-Date]], FACT_ORDERS[[#This Row],[ArrivalDate ]]) &gt; 10, "Late", "On Time")</f>
        <v>On Time</v>
      </c>
    </row>
    <row r="4128" spans="1:19" x14ac:dyDescent="0.3">
      <c r="A4128" s="12">
        <v>9126</v>
      </c>
      <c r="B4128" s="12">
        <v>230</v>
      </c>
      <c r="C4128" s="12">
        <v>10527</v>
      </c>
      <c r="D4128" s="12">
        <v>4127</v>
      </c>
      <c r="E4128" s="12" t="s">
        <v>244</v>
      </c>
      <c r="F4128" s="13">
        <v>45359</v>
      </c>
      <c r="G4128" s="26" t="s">
        <v>3403</v>
      </c>
      <c r="H4128" s="12">
        <v>17</v>
      </c>
      <c r="I4128" s="28">
        <f>VLOOKUP(B:B,DIM_PRODUCTS!A:F,5,FALSE)</f>
        <v>14</v>
      </c>
      <c r="J4128" s="28">
        <f>FACT_ORDERS[[#This Row],[ProductPrice]]*FACT_ORDERS[[#This Row],[Quantity]]</f>
        <v>238</v>
      </c>
      <c r="K4128" s="12" t="str">
        <f>VLOOKUP(C:C,DIM_CUSTOMERS!A:G,7,FALSE)</f>
        <v>Japan</v>
      </c>
      <c r="L4128" s="30" cm="1">
        <f t="array" ref="L4128">_xlfn.IFS(
    AND(FACT_ORDERS[[#This Row],[DeliveryMehtod]]="shippment",FACT_ORDERS[[#This Row],[TotalAmount]]&gt;=200), 0,
    AND(FACT_ORDERS[[#This Row],[DeliveryMehtod]]="pickup"), 15,
    AND(FACT_ORDERS[[#This Row],[DeliveryMehtod]]="shippment",FACT_ORDERS[[#This Row],[TotalAmount]]&lt;200), 35
)</f>
        <v>0</v>
      </c>
      <c r="M4128" s="12" t="str" cm="1">
        <f t="array" ref="M4128">_xlfn.IFS(
    SUMIFS(FACT_ORDERS[TotalAmount], FACT_ORDERS[WD_CUSTOMERS],FACT_ORDERS[[#This Row],[WD_CUSTOMERS]])&gt;=15000, "VIP",
    SUMIFS(FACT_ORDERS[TotalAmount], FACT_ORDERS[WD_CUSTOMERS],FACT_ORDERS[[#This Row],[WD_CUSTOMERS]])&gt;=8000, "Premium",
    TRUE, "Regular"
)</f>
        <v>Premium</v>
      </c>
      <c r="N4128" s="32" cm="1">
        <f t="array" ref="N4128">_xlfn.IFS(
   FACT_ORDERS[[#This Row],[TypeOfClient]]="VIP", 0.2,
   FACT_ORDERS[[#This Row],[TypeOfClient]]="Premium", 0.1,
   TRUE, 0
)</f>
        <v>0.1</v>
      </c>
      <c r="O4128" s="31" cm="1">
        <f t="array" ref="O4128">_xlfn.IFS(
   FACT_ORDERS[[#This Row],[TotalAmount]]&gt;1500, 0.15,
   FACT_ORDERS[[#This Row],[TotalAmount]]&gt;1000, 0.1,
   FACT_ORDERS[[#This Row],[TotalAmount]]&gt;500, 0.05,
   TRUE, 0
)</f>
        <v>0</v>
      </c>
      <c r="P4128" s="28">
        <f xml:space="preserve"> FACT_ORDERS[[#This Row],[TotalAmount]] * (1 - (FACT_ORDERS[[#This Row],[ClientDiscount]] + FACT_ORDERS[[#This Row],[OrderDiscount]]) )</f>
        <v>214.20000000000002</v>
      </c>
      <c r="Q4128" s="28">
        <f>FACT_ORDERS[[#This Row],[TotalAmountWithDiscount]]+FACT_ORDERS[[#This Row],[DeliveryCost]]</f>
        <v>214.20000000000002</v>
      </c>
      <c r="R4128" s="35">
        <v>45369</v>
      </c>
      <c r="S4128" s="35" t="str">
        <f>IF(NETWORKDAYS(FACT_ORDERS[[#This Row],[Order-Date]], FACT_ORDERS[[#This Row],[ArrivalDate ]]) &gt; 10, "Late", "On Time")</f>
        <v>On Time</v>
      </c>
    </row>
    <row r="4129" spans="1:19" x14ac:dyDescent="0.3">
      <c r="A4129" s="12">
        <v>9127</v>
      </c>
      <c r="B4129" s="12">
        <v>261</v>
      </c>
      <c r="C4129" s="12">
        <v>10527</v>
      </c>
      <c r="D4129" s="12">
        <v>4128</v>
      </c>
      <c r="E4129" s="12" t="s">
        <v>244</v>
      </c>
      <c r="F4129" s="13">
        <v>45359</v>
      </c>
      <c r="G4129" s="26" t="s">
        <v>14353</v>
      </c>
      <c r="H4129" s="12">
        <v>14</v>
      </c>
      <c r="I4129" s="28">
        <f>VLOOKUP(B:B,DIM_PRODUCTS!A:F,5,FALSE)</f>
        <v>19</v>
      </c>
      <c r="J4129" s="28">
        <f>FACT_ORDERS[[#This Row],[ProductPrice]]*FACT_ORDERS[[#This Row],[Quantity]]</f>
        <v>266</v>
      </c>
      <c r="K4129" s="12" t="str">
        <f>VLOOKUP(C:C,DIM_CUSTOMERS!A:G,7,FALSE)</f>
        <v>Japan</v>
      </c>
      <c r="L4129" s="30" cm="1">
        <f t="array" ref="L4129">_xlfn.IFS(
    AND(FACT_ORDERS[[#This Row],[DeliveryMehtod]]="shippment",FACT_ORDERS[[#This Row],[TotalAmount]]&gt;=200), 0,
    AND(FACT_ORDERS[[#This Row],[DeliveryMehtod]]="pickup"), 15,
    AND(FACT_ORDERS[[#This Row],[DeliveryMehtod]]="shippment",FACT_ORDERS[[#This Row],[TotalAmount]]&lt;200), 35
)</f>
        <v>0</v>
      </c>
      <c r="M4129" s="12" t="str" cm="1">
        <f t="array" ref="M4129">_xlfn.IFS(
    SUMIFS(FACT_ORDERS[TotalAmount], FACT_ORDERS[WD_CUSTOMERS],FACT_ORDERS[[#This Row],[WD_CUSTOMERS]])&gt;=15000, "VIP",
    SUMIFS(FACT_ORDERS[TotalAmount], FACT_ORDERS[WD_CUSTOMERS],FACT_ORDERS[[#This Row],[WD_CUSTOMERS]])&gt;=8000, "Premium",
    TRUE, "Regular"
)</f>
        <v>Premium</v>
      </c>
      <c r="N4129" s="32" cm="1">
        <f t="array" ref="N4129">_xlfn.IFS(
   FACT_ORDERS[[#This Row],[TypeOfClient]]="VIP", 0.2,
   FACT_ORDERS[[#This Row],[TypeOfClient]]="Premium", 0.1,
   TRUE, 0
)</f>
        <v>0.1</v>
      </c>
      <c r="O4129" s="31" cm="1">
        <f t="array" ref="O4129">_xlfn.IFS(
   FACT_ORDERS[[#This Row],[TotalAmount]]&gt;1500, 0.15,
   FACT_ORDERS[[#This Row],[TotalAmount]]&gt;1000, 0.1,
   FACT_ORDERS[[#This Row],[TotalAmount]]&gt;500, 0.05,
   TRUE, 0
)</f>
        <v>0</v>
      </c>
      <c r="P4129" s="28">
        <f xml:space="preserve"> FACT_ORDERS[[#This Row],[TotalAmount]] * (1 - (FACT_ORDERS[[#This Row],[ClientDiscount]] + FACT_ORDERS[[#This Row],[OrderDiscount]]) )</f>
        <v>239.4</v>
      </c>
      <c r="Q4129" s="28">
        <f>FACT_ORDERS[[#This Row],[TotalAmountWithDiscount]]+FACT_ORDERS[[#This Row],[DeliveryCost]]</f>
        <v>239.4</v>
      </c>
      <c r="R4129" s="35">
        <v>45367</v>
      </c>
      <c r="S4129" s="35" t="str">
        <f>IF(NETWORKDAYS(FACT_ORDERS[[#This Row],[Order-Date]], FACT_ORDERS[[#This Row],[ArrivalDate ]]) &gt; 10, "Late", "On Time")</f>
        <v>On Time</v>
      </c>
    </row>
    <row r="4130" spans="1:19" x14ac:dyDescent="0.3">
      <c r="A4130" s="12">
        <v>9128</v>
      </c>
      <c r="B4130" s="12">
        <v>268</v>
      </c>
      <c r="C4130" s="12">
        <v>10527</v>
      </c>
      <c r="D4130" s="12">
        <v>4129</v>
      </c>
      <c r="E4130" s="12" t="s">
        <v>243</v>
      </c>
      <c r="F4130" s="13">
        <v>45452</v>
      </c>
      <c r="G4130" s="26" t="s">
        <v>3690</v>
      </c>
      <c r="H4130" s="12">
        <v>42</v>
      </c>
      <c r="I4130" s="28">
        <f>VLOOKUP(B:B,DIM_PRODUCTS!A:F,5,FALSE)</f>
        <v>29</v>
      </c>
      <c r="J4130" s="28">
        <f>FACT_ORDERS[[#This Row],[ProductPrice]]*FACT_ORDERS[[#This Row],[Quantity]]</f>
        <v>1218</v>
      </c>
      <c r="K4130" s="12" t="str">
        <f>VLOOKUP(C:C,DIM_CUSTOMERS!A:G,7,FALSE)</f>
        <v>Japan</v>
      </c>
      <c r="L4130" s="30" cm="1">
        <f t="array" ref="L4130">_xlfn.IFS(
    AND(FACT_ORDERS[[#This Row],[DeliveryMehtod]]="shippment",FACT_ORDERS[[#This Row],[TotalAmount]]&gt;=200), 0,
    AND(FACT_ORDERS[[#This Row],[DeliveryMehtod]]="pickup"), 15,
    AND(FACT_ORDERS[[#This Row],[DeliveryMehtod]]="shippment",FACT_ORDERS[[#This Row],[TotalAmount]]&lt;200), 35
)</f>
        <v>15</v>
      </c>
      <c r="M4130" s="12" t="str" cm="1">
        <f t="array" ref="M4130">_xlfn.IFS(
    SUMIFS(FACT_ORDERS[TotalAmount], FACT_ORDERS[WD_CUSTOMERS],FACT_ORDERS[[#This Row],[WD_CUSTOMERS]])&gt;=15000, "VIP",
    SUMIFS(FACT_ORDERS[TotalAmount], FACT_ORDERS[WD_CUSTOMERS],FACT_ORDERS[[#This Row],[WD_CUSTOMERS]])&gt;=8000, "Premium",
    TRUE, "Regular"
)</f>
        <v>Premium</v>
      </c>
      <c r="N4130" s="32" cm="1">
        <f t="array" ref="N4130">_xlfn.IFS(
   FACT_ORDERS[[#This Row],[TypeOfClient]]="VIP", 0.2,
   FACT_ORDERS[[#This Row],[TypeOfClient]]="Premium", 0.1,
   TRUE, 0
)</f>
        <v>0.1</v>
      </c>
      <c r="O4130" s="31" cm="1">
        <f t="array" ref="O4130">_xlfn.IFS(
   FACT_ORDERS[[#This Row],[TotalAmount]]&gt;1500, 0.15,
   FACT_ORDERS[[#This Row],[TotalAmount]]&gt;1000, 0.1,
   FACT_ORDERS[[#This Row],[TotalAmount]]&gt;500, 0.05,
   TRUE, 0
)</f>
        <v>0.1</v>
      </c>
      <c r="P4130" s="28">
        <f xml:space="preserve"> FACT_ORDERS[[#This Row],[TotalAmount]] * (1 - (FACT_ORDERS[[#This Row],[ClientDiscount]] + FACT_ORDERS[[#This Row],[OrderDiscount]]) )</f>
        <v>974.40000000000009</v>
      </c>
      <c r="Q4130" s="28">
        <f>FACT_ORDERS[[#This Row],[TotalAmountWithDiscount]]+FACT_ORDERS[[#This Row],[DeliveryCost]]</f>
        <v>989.40000000000009</v>
      </c>
      <c r="R4130" s="35">
        <v>45461</v>
      </c>
      <c r="S4130" s="35" t="str">
        <f>IF(NETWORKDAYS(FACT_ORDERS[[#This Row],[Order-Date]], FACT_ORDERS[[#This Row],[ArrivalDate ]]) &gt; 10, "Late", "On Time")</f>
        <v>On Time</v>
      </c>
    </row>
    <row r="4131" spans="1:19" x14ac:dyDescent="0.3">
      <c r="A4131" s="12">
        <v>9129</v>
      </c>
      <c r="B4131" s="12">
        <v>230</v>
      </c>
      <c r="C4131" s="12">
        <v>10527</v>
      </c>
      <c r="D4131" s="12">
        <v>4130</v>
      </c>
      <c r="E4131" s="12" t="s">
        <v>244</v>
      </c>
      <c r="F4131" s="13">
        <v>45452</v>
      </c>
      <c r="G4131" s="26" t="s">
        <v>4257</v>
      </c>
      <c r="H4131" s="12">
        <v>26</v>
      </c>
      <c r="I4131" s="28">
        <f>VLOOKUP(B:B,DIM_PRODUCTS!A:F,5,FALSE)</f>
        <v>14</v>
      </c>
      <c r="J4131" s="28">
        <f>FACT_ORDERS[[#This Row],[ProductPrice]]*FACT_ORDERS[[#This Row],[Quantity]]</f>
        <v>364</v>
      </c>
      <c r="K4131" s="12" t="str">
        <f>VLOOKUP(C:C,DIM_CUSTOMERS!A:G,7,FALSE)</f>
        <v>Japan</v>
      </c>
      <c r="L4131" s="30" cm="1">
        <f t="array" ref="L4131">_xlfn.IFS(
    AND(FACT_ORDERS[[#This Row],[DeliveryMehtod]]="shippment",FACT_ORDERS[[#This Row],[TotalAmount]]&gt;=200), 0,
    AND(FACT_ORDERS[[#This Row],[DeliveryMehtod]]="pickup"), 15,
    AND(FACT_ORDERS[[#This Row],[DeliveryMehtod]]="shippment",FACT_ORDERS[[#This Row],[TotalAmount]]&lt;200), 35
)</f>
        <v>0</v>
      </c>
      <c r="M4131" s="12" t="str" cm="1">
        <f t="array" ref="M4131">_xlfn.IFS(
    SUMIFS(FACT_ORDERS[TotalAmount], FACT_ORDERS[WD_CUSTOMERS],FACT_ORDERS[[#This Row],[WD_CUSTOMERS]])&gt;=15000, "VIP",
    SUMIFS(FACT_ORDERS[TotalAmount], FACT_ORDERS[WD_CUSTOMERS],FACT_ORDERS[[#This Row],[WD_CUSTOMERS]])&gt;=8000, "Premium",
    TRUE, "Regular"
)</f>
        <v>Premium</v>
      </c>
      <c r="N4131" s="32" cm="1">
        <f t="array" ref="N4131">_xlfn.IFS(
   FACT_ORDERS[[#This Row],[TypeOfClient]]="VIP", 0.2,
   FACT_ORDERS[[#This Row],[TypeOfClient]]="Premium", 0.1,
   TRUE, 0
)</f>
        <v>0.1</v>
      </c>
      <c r="O4131" s="31" cm="1">
        <f t="array" ref="O4131">_xlfn.IFS(
   FACT_ORDERS[[#This Row],[TotalAmount]]&gt;1500, 0.15,
   FACT_ORDERS[[#This Row],[TotalAmount]]&gt;1000, 0.1,
   FACT_ORDERS[[#This Row],[TotalAmount]]&gt;500, 0.05,
   TRUE, 0
)</f>
        <v>0</v>
      </c>
      <c r="P4131" s="28">
        <f xml:space="preserve"> FACT_ORDERS[[#This Row],[TotalAmount]] * (1 - (FACT_ORDERS[[#This Row],[ClientDiscount]] + FACT_ORDERS[[#This Row],[OrderDiscount]]) )</f>
        <v>327.60000000000002</v>
      </c>
      <c r="Q4131" s="28">
        <f>FACT_ORDERS[[#This Row],[TotalAmountWithDiscount]]+FACT_ORDERS[[#This Row],[DeliveryCost]]</f>
        <v>327.60000000000002</v>
      </c>
      <c r="R4131" s="35">
        <v>45462</v>
      </c>
      <c r="S4131" s="35" t="str">
        <f>IF(NETWORKDAYS(FACT_ORDERS[[#This Row],[Order-Date]], FACT_ORDERS[[#This Row],[ArrivalDate ]]) &gt; 10, "Late", "On Time")</f>
        <v>On Time</v>
      </c>
    </row>
    <row r="4132" spans="1:19" x14ac:dyDescent="0.3">
      <c r="A4132" s="12">
        <v>9130</v>
      </c>
      <c r="B4132" s="12">
        <v>290</v>
      </c>
      <c r="C4132" s="12">
        <v>10527</v>
      </c>
      <c r="D4132" s="12">
        <v>4131</v>
      </c>
      <c r="E4132" s="12" t="s">
        <v>243</v>
      </c>
      <c r="F4132" s="13">
        <v>45274</v>
      </c>
      <c r="G4132" s="26" t="s">
        <v>14354</v>
      </c>
      <c r="H4132" s="12">
        <v>9</v>
      </c>
      <c r="I4132" s="28">
        <f>VLOOKUP(B:B,DIM_PRODUCTS!A:F,5,FALSE)</f>
        <v>15</v>
      </c>
      <c r="J4132" s="28">
        <f>FACT_ORDERS[[#This Row],[ProductPrice]]*FACT_ORDERS[[#This Row],[Quantity]]</f>
        <v>135</v>
      </c>
      <c r="K4132" s="12" t="str">
        <f>VLOOKUP(C:C,DIM_CUSTOMERS!A:G,7,FALSE)</f>
        <v>Japan</v>
      </c>
      <c r="L4132" s="30" cm="1">
        <f t="array" ref="L4132">_xlfn.IFS(
    AND(FACT_ORDERS[[#This Row],[DeliveryMehtod]]="shippment",FACT_ORDERS[[#This Row],[TotalAmount]]&gt;=200), 0,
    AND(FACT_ORDERS[[#This Row],[DeliveryMehtod]]="pickup"), 15,
    AND(FACT_ORDERS[[#This Row],[DeliveryMehtod]]="shippment",FACT_ORDERS[[#This Row],[TotalAmount]]&lt;200), 35
)</f>
        <v>15</v>
      </c>
      <c r="M4132" s="12" t="str" cm="1">
        <f t="array" ref="M4132">_xlfn.IFS(
    SUMIFS(FACT_ORDERS[TotalAmount], FACT_ORDERS[WD_CUSTOMERS],FACT_ORDERS[[#This Row],[WD_CUSTOMERS]])&gt;=15000, "VIP",
    SUMIFS(FACT_ORDERS[TotalAmount], FACT_ORDERS[WD_CUSTOMERS],FACT_ORDERS[[#This Row],[WD_CUSTOMERS]])&gt;=8000, "Premium",
    TRUE, "Regular"
)</f>
        <v>Premium</v>
      </c>
      <c r="N4132" s="32" cm="1">
        <f t="array" ref="N4132">_xlfn.IFS(
   FACT_ORDERS[[#This Row],[TypeOfClient]]="VIP", 0.2,
   FACT_ORDERS[[#This Row],[TypeOfClient]]="Premium", 0.1,
   TRUE, 0
)</f>
        <v>0.1</v>
      </c>
      <c r="O4132" s="31" cm="1">
        <f t="array" ref="O4132">_xlfn.IFS(
   FACT_ORDERS[[#This Row],[TotalAmount]]&gt;1500, 0.15,
   FACT_ORDERS[[#This Row],[TotalAmount]]&gt;1000, 0.1,
   FACT_ORDERS[[#This Row],[TotalAmount]]&gt;500, 0.05,
   TRUE, 0
)</f>
        <v>0</v>
      </c>
      <c r="P4132" s="28">
        <f xml:space="preserve"> FACT_ORDERS[[#This Row],[TotalAmount]] * (1 - (FACT_ORDERS[[#This Row],[ClientDiscount]] + FACT_ORDERS[[#This Row],[OrderDiscount]]) )</f>
        <v>121.5</v>
      </c>
      <c r="Q4132" s="28">
        <f>FACT_ORDERS[[#This Row],[TotalAmountWithDiscount]]+FACT_ORDERS[[#This Row],[DeliveryCost]]</f>
        <v>136.5</v>
      </c>
      <c r="R4132" s="35">
        <v>45282</v>
      </c>
      <c r="S4132" s="35" t="str">
        <f>IF(NETWORKDAYS(FACT_ORDERS[[#This Row],[Order-Date]], FACT_ORDERS[[#This Row],[ArrivalDate ]]) &gt; 10, "Late", "On Time")</f>
        <v>On Time</v>
      </c>
    </row>
    <row r="4133" spans="1:19" x14ac:dyDescent="0.3">
      <c r="A4133" s="12">
        <v>9131</v>
      </c>
      <c r="B4133" s="12">
        <v>268</v>
      </c>
      <c r="C4133" s="12">
        <v>10527</v>
      </c>
      <c r="D4133" s="12">
        <v>4132</v>
      </c>
      <c r="E4133" s="12" t="s">
        <v>243</v>
      </c>
      <c r="F4133" s="13">
        <v>45274</v>
      </c>
      <c r="G4133" s="26" t="s">
        <v>14355</v>
      </c>
      <c r="H4133" s="12">
        <v>51</v>
      </c>
      <c r="I4133" s="28">
        <f>VLOOKUP(B:B,DIM_PRODUCTS!A:F,5,FALSE)</f>
        <v>29</v>
      </c>
      <c r="J4133" s="28">
        <f>FACT_ORDERS[[#This Row],[ProductPrice]]*FACT_ORDERS[[#This Row],[Quantity]]</f>
        <v>1479</v>
      </c>
      <c r="K4133" s="12" t="str">
        <f>VLOOKUP(C:C,DIM_CUSTOMERS!A:G,7,FALSE)</f>
        <v>Japan</v>
      </c>
      <c r="L4133" s="30" cm="1">
        <f t="array" ref="L4133">_xlfn.IFS(
    AND(FACT_ORDERS[[#This Row],[DeliveryMehtod]]="shippment",FACT_ORDERS[[#This Row],[TotalAmount]]&gt;=200), 0,
    AND(FACT_ORDERS[[#This Row],[DeliveryMehtod]]="pickup"), 15,
    AND(FACT_ORDERS[[#This Row],[DeliveryMehtod]]="shippment",FACT_ORDERS[[#This Row],[TotalAmount]]&lt;200), 35
)</f>
        <v>15</v>
      </c>
      <c r="M4133" s="12" t="str" cm="1">
        <f t="array" ref="M4133">_xlfn.IFS(
    SUMIFS(FACT_ORDERS[TotalAmount], FACT_ORDERS[WD_CUSTOMERS],FACT_ORDERS[[#This Row],[WD_CUSTOMERS]])&gt;=15000, "VIP",
    SUMIFS(FACT_ORDERS[TotalAmount], FACT_ORDERS[WD_CUSTOMERS],FACT_ORDERS[[#This Row],[WD_CUSTOMERS]])&gt;=8000, "Premium",
    TRUE, "Regular"
)</f>
        <v>Premium</v>
      </c>
      <c r="N4133" s="32" cm="1">
        <f t="array" ref="N4133">_xlfn.IFS(
   FACT_ORDERS[[#This Row],[TypeOfClient]]="VIP", 0.2,
   FACT_ORDERS[[#This Row],[TypeOfClient]]="Premium", 0.1,
   TRUE, 0
)</f>
        <v>0.1</v>
      </c>
      <c r="O4133" s="31" cm="1">
        <f t="array" ref="O4133">_xlfn.IFS(
   FACT_ORDERS[[#This Row],[TotalAmount]]&gt;1500, 0.15,
   FACT_ORDERS[[#This Row],[TotalAmount]]&gt;1000, 0.1,
   FACT_ORDERS[[#This Row],[TotalAmount]]&gt;500, 0.05,
   TRUE, 0
)</f>
        <v>0.1</v>
      </c>
      <c r="P4133" s="28">
        <f xml:space="preserve"> FACT_ORDERS[[#This Row],[TotalAmount]] * (1 - (FACT_ORDERS[[#This Row],[ClientDiscount]] + FACT_ORDERS[[#This Row],[OrderDiscount]]) )</f>
        <v>1183.2</v>
      </c>
      <c r="Q4133" s="28">
        <f>FACT_ORDERS[[#This Row],[TotalAmountWithDiscount]]+FACT_ORDERS[[#This Row],[DeliveryCost]]</f>
        <v>1198.2</v>
      </c>
      <c r="R4133" s="35">
        <v>45282</v>
      </c>
      <c r="S4133" s="35" t="str">
        <f>IF(NETWORKDAYS(FACT_ORDERS[[#This Row],[Order-Date]], FACT_ORDERS[[#This Row],[ArrivalDate ]]) &gt; 10, "Late", "On Time")</f>
        <v>On Time</v>
      </c>
    </row>
    <row r="4134" spans="1:19" x14ac:dyDescent="0.3">
      <c r="A4134" s="12">
        <v>9132</v>
      </c>
      <c r="B4134" s="12">
        <v>230</v>
      </c>
      <c r="C4134" s="12">
        <v>10527</v>
      </c>
      <c r="D4134" s="12">
        <v>4133</v>
      </c>
      <c r="E4134" s="12" t="s">
        <v>243</v>
      </c>
      <c r="F4134" s="13">
        <v>45274</v>
      </c>
      <c r="G4134" s="26" t="s">
        <v>14356</v>
      </c>
      <c r="H4134" s="12">
        <v>25</v>
      </c>
      <c r="I4134" s="28">
        <f>VLOOKUP(B:B,DIM_PRODUCTS!A:F,5,FALSE)</f>
        <v>14</v>
      </c>
      <c r="J4134" s="28">
        <f>FACT_ORDERS[[#This Row],[ProductPrice]]*FACT_ORDERS[[#This Row],[Quantity]]</f>
        <v>350</v>
      </c>
      <c r="K4134" s="12" t="str">
        <f>VLOOKUP(C:C,DIM_CUSTOMERS!A:G,7,FALSE)</f>
        <v>Japan</v>
      </c>
      <c r="L4134" s="30" cm="1">
        <f t="array" ref="L4134">_xlfn.IFS(
    AND(FACT_ORDERS[[#This Row],[DeliveryMehtod]]="shippment",FACT_ORDERS[[#This Row],[TotalAmount]]&gt;=200), 0,
    AND(FACT_ORDERS[[#This Row],[DeliveryMehtod]]="pickup"), 15,
    AND(FACT_ORDERS[[#This Row],[DeliveryMehtod]]="shippment",FACT_ORDERS[[#This Row],[TotalAmount]]&lt;200), 35
)</f>
        <v>15</v>
      </c>
      <c r="M4134" s="12" t="str" cm="1">
        <f t="array" ref="M4134">_xlfn.IFS(
    SUMIFS(FACT_ORDERS[TotalAmount], FACT_ORDERS[WD_CUSTOMERS],FACT_ORDERS[[#This Row],[WD_CUSTOMERS]])&gt;=15000, "VIP",
    SUMIFS(FACT_ORDERS[TotalAmount], FACT_ORDERS[WD_CUSTOMERS],FACT_ORDERS[[#This Row],[WD_CUSTOMERS]])&gt;=8000, "Premium",
    TRUE, "Regular"
)</f>
        <v>Premium</v>
      </c>
      <c r="N4134" s="32" cm="1">
        <f t="array" ref="N4134">_xlfn.IFS(
   FACT_ORDERS[[#This Row],[TypeOfClient]]="VIP", 0.2,
   FACT_ORDERS[[#This Row],[TypeOfClient]]="Premium", 0.1,
   TRUE, 0
)</f>
        <v>0.1</v>
      </c>
      <c r="O4134" s="31" cm="1">
        <f t="array" ref="O4134">_xlfn.IFS(
   FACT_ORDERS[[#This Row],[TotalAmount]]&gt;1500, 0.15,
   FACT_ORDERS[[#This Row],[TotalAmount]]&gt;1000, 0.1,
   FACT_ORDERS[[#This Row],[TotalAmount]]&gt;500, 0.05,
   TRUE, 0
)</f>
        <v>0</v>
      </c>
      <c r="P4134" s="28">
        <f xml:space="preserve"> FACT_ORDERS[[#This Row],[TotalAmount]] * (1 - (FACT_ORDERS[[#This Row],[ClientDiscount]] + FACT_ORDERS[[#This Row],[OrderDiscount]]) )</f>
        <v>315</v>
      </c>
      <c r="Q4134" s="28">
        <f>FACT_ORDERS[[#This Row],[TotalAmountWithDiscount]]+FACT_ORDERS[[#This Row],[DeliveryCost]]</f>
        <v>330</v>
      </c>
      <c r="R4134" s="35">
        <v>45283</v>
      </c>
      <c r="S4134" s="35" t="str">
        <f>IF(NETWORKDAYS(FACT_ORDERS[[#This Row],[Order-Date]], FACT_ORDERS[[#This Row],[ArrivalDate ]]) &gt; 10, "Late", "On Time")</f>
        <v>On Time</v>
      </c>
    </row>
    <row r="4135" spans="1:19" x14ac:dyDescent="0.3">
      <c r="A4135" s="12">
        <v>9133</v>
      </c>
      <c r="B4135" s="12">
        <v>261</v>
      </c>
      <c r="C4135" s="12">
        <v>10527</v>
      </c>
      <c r="D4135" s="12">
        <v>4134</v>
      </c>
      <c r="E4135" s="12" t="s">
        <v>244</v>
      </c>
      <c r="F4135" s="13">
        <v>45274</v>
      </c>
      <c r="G4135" s="26" t="s">
        <v>14357</v>
      </c>
      <c r="H4135" s="12">
        <v>20</v>
      </c>
      <c r="I4135" s="28">
        <f>VLOOKUP(B:B,DIM_PRODUCTS!A:F,5,FALSE)</f>
        <v>19</v>
      </c>
      <c r="J4135" s="28">
        <f>FACT_ORDERS[[#This Row],[ProductPrice]]*FACT_ORDERS[[#This Row],[Quantity]]</f>
        <v>380</v>
      </c>
      <c r="K4135" s="12" t="str">
        <f>VLOOKUP(C:C,DIM_CUSTOMERS!A:G,7,FALSE)</f>
        <v>Japan</v>
      </c>
      <c r="L4135" s="30" cm="1">
        <f t="array" ref="L4135">_xlfn.IFS(
    AND(FACT_ORDERS[[#This Row],[DeliveryMehtod]]="shippment",FACT_ORDERS[[#This Row],[TotalAmount]]&gt;=200), 0,
    AND(FACT_ORDERS[[#This Row],[DeliveryMehtod]]="pickup"), 15,
    AND(FACT_ORDERS[[#This Row],[DeliveryMehtod]]="shippment",FACT_ORDERS[[#This Row],[TotalAmount]]&lt;200), 35
)</f>
        <v>0</v>
      </c>
      <c r="M4135" s="12" t="str" cm="1">
        <f t="array" ref="M4135">_xlfn.IFS(
    SUMIFS(FACT_ORDERS[TotalAmount], FACT_ORDERS[WD_CUSTOMERS],FACT_ORDERS[[#This Row],[WD_CUSTOMERS]])&gt;=15000, "VIP",
    SUMIFS(FACT_ORDERS[TotalAmount], FACT_ORDERS[WD_CUSTOMERS],FACT_ORDERS[[#This Row],[WD_CUSTOMERS]])&gt;=8000, "Premium",
    TRUE, "Regular"
)</f>
        <v>Premium</v>
      </c>
      <c r="N4135" s="32" cm="1">
        <f t="array" ref="N4135">_xlfn.IFS(
   FACT_ORDERS[[#This Row],[TypeOfClient]]="VIP", 0.2,
   FACT_ORDERS[[#This Row],[TypeOfClient]]="Premium", 0.1,
   TRUE, 0
)</f>
        <v>0.1</v>
      </c>
      <c r="O4135" s="31" cm="1">
        <f t="array" ref="O4135">_xlfn.IFS(
   FACT_ORDERS[[#This Row],[TotalAmount]]&gt;1500, 0.15,
   FACT_ORDERS[[#This Row],[TotalAmount]]&gt;1000, 0.1,
   FACT_ORDERS[[#This Row],[TotalAmount]]&gt;500, 0.05,
   TRUE, 0
)</f>
        <v>0</v>
      </c>
      <c r="P4135" s="28">
        <f xml:space="preserve"> FACT_ORDERS[[#This Row],[TotalAmount]] * (1 - (FACT_ORDERS[[#This Row],[ClientDiscount]] + FACT_ORDERS[[#This Row],[OrderDiscount]]) )</f>
        <v>342</v>
      </c>
      <c r="Q4135" s="28">
        <f>FACT_ORDERS[[#This Row],[TotalAmountWithDiscount]]+FACT_ORDERS[[#This Row],[DeliveryCost]]</f>
        <v>342</v>
      </c>
      <c r="R4135" s="35">
        <v>45283</v>
      </c>
      <c r="S4135" s="35" t="str">
        <f>IF(NETWORKDAYS(FACT_ORDERS[[#This Row],[Order-Date]], FACT_ORDERS[[#This Row],[ArrivalDate ]]) &gt; 10, "Late", "On Time")</f>
        <v>On Time</v>
      </c>
    </row>
    <row r="4136" spans="1:19" x14ac:dyDescent="0.3">
      <c r="A4136" s="12">
        <v>9134</v>
      </c>
      <c r="B4136" s="12">
        <v>267</v>
      </c>
      <c r="C4136" s="12">
        <v>10333</v>
      </c>
      <c r="D4136" s="12">
        <v>4135</v>
      </c>
      <c r="E4136" s="12" t="s">
        <v>244</v>
      </c>
      <c r="F4136" s="13">
        <v>45474</v>
      </c>
      <c r="G4136" s="26" t="s">
        <v>14358</v>
      </c>
      <c r="H4136" s="12">
        <v>34</v>
      </c>
      <c r="I4136" s="28">
        <f>VLOOKUP(B:B,DIM_PRODUCTS!A:F,5,FALSE)</f>
        <v>26</v>
      </c>
      <c r="J4136" s="28">
        <f>FACT_ORDERS[[#This Row],[ProductPrice]]*FACT_ORDERS[[#This Row],[Quantity]]</f>
        <v>884</v>
      </c>
      <c r="K4136" s="12" t="str">
        <f>VLOOKUP(C:C,DIM_CUSTOMERS!A:G,7,FALSE)</f>
        <v>Canada</v>
      </c>
      <c r="L4136" s="30" cm="1">
        <f t="array" ref="L4136">_xlfn.IFS(
    AND(FACT_ORDERS[[#This Row],[DeliveryMehtod]]="shippment",FACT_ORDERS[[#This Row],[TotalAmount]]&gt;=200), 0,
    AND(FACT_ORDERS[[#This Row],[DeliveryMehtod]]="pickup"), 15,
    AND(FACT_ORDERS[[#This Row],[DeliveryMehtod]]="shippment",FACT_ORDERS[[#This Row],[TotalAmount]]&lt;200), 35
)</f>
        <v>0</v>
      </c>
      <c r="M4136" s="12" t="str" cm="1">
        <f t="array" ref="M4136">_xlfn.IFS(
    SUMIFS(FACT_ORDERS[TotalAmount], FACT_ORDERS[WD_CUSTOMERS],FACT_ORDERS[[#This Row],[WD_CUSTOMERS]])&gt;=15000, "VIP",
    SUMIFS(FACT_ORDERS[TotalAmount], FACT_ORDERS[WD_CUSTOMERS],FACT_ORDERS[[#This Row],[WD_CUSTOMERS]])&gt;=8000, "Premium",
    TRUE, "Regular"
)</f>
        <v>Regular</v>
      </c>
      <c r="N4136" s="32" cm="1">
        <f t="array" ref="N4136">_xlfn.IFS(
   FACT_ORDERS[[#This Row],[TypeOfClient]]="VIP", 0.2,
   FACT_ORDERS[[#This Row],[TypeOfClient]]="Premium", 0.1,
   TRUE, 0
)</f>
        <v>0</v>
      </c>
      <c r="O4136" s="31" cm="1">
        <f t="array" ref="O4136">_xlfn.IFS(
   FACT_ORDERS[[#This Row],[TotalAmount]]&gt;1500, 0.15,
   FACT_ORDERS[[#This Row],[TotalAmount]]&gt;1000, 0.1,
   FACT_ORDERS[[#This Row],[TotalAmount]]&gt;500, 0.05,
   TRUE, 0
)</f>
        <v>0.05</v>
      </c>
      <c r="P4136" s="28">
        <f xml:space="preserve"> FACT_ORDERS[[#This Row],[TotalAmount]] * (1 - (FACT_ORDERS[[#This Row],[ClientDiscount]] + FACT_ORDERS[[#This Row],[OrderDiscount]]) )</f>
        <v>839.8</v>
      </c>
      <c r="Q4136" s="28">
        <f>FACT_ORDERS[[#This Row],[TotalAmountWithDiscount]]+FACT_ORDERS[[#This Row],[DeliveryCost]]</f>
        <v>839.8</v>
      </c>
      <c r="R4136" s="35">
        <v>45486</v>
      </c>
      <c r="S4136" s="35" t="str">
        <f>IF(NETWORKDAYS(FACT_ORDERS[[#This Row],[Order-Date]], FACT_ORDERS[[#This Row],[ArrivalDate ]]) &gt; 10, "Late", "On Time")</f>
        <v>On Time</v>
      </c>
    </row>
    <row r="4137" spans="1:19" x14ac:dyDescent="0.3">
      <c r="A4137" s="12">
        <v>9135</v>
      </c>
      <c r="B4137" s="12">
        <v>267</v>
      </c>
      <c r="C4137" s="12">
        <v>10333</v>
      </c>
      <c r="D4137" s="12">
        <v>4136</v>
      </c>
      <c r="E4137" s="12" t="s">
        <v>244</v>
      </c>
      <c r="F4137" s="13">
        <v>45274</v>
      </c>
      <c r="G4137" s="26" t="s">
        <v>14359</v>
      </c>
      <c r="H4137" s="12">
        <v>52</v>
      </c>
      <c r="I4137" s="28">
        <f>VLOOKUP(B:B,DIM_PRODUCTS!A:F,5,FALSE)</f>
        <v>26</v>
      </c>
      <c r="J4137" s="28">
        <f>FACT_ORDERS[[#This Row],[ProductPrice]]*FACT_ORDERS[[#This Row],[Quantity]]</f>
        <v>1352</v>
      </c>
      <c r="K4137" s="12" t="str">
        <f>VLOOKUP(C:C,DIM_CUSTOMERS!A:G,7,FALSE)</f>
        <v>Canada</v>
      </c>
      <c r="L4137" s="30" cm="1">
        <f t="array" ref="L4137">_xlfn.IFS(
    AND(FACT_ORDERS[[#This Row],[DeliveryMehtod]]="shippment",FACT_ORDERS[[#This Row],[TotalAmount]]&gt;=200), 0,
    AND(FACT_ORDERS[[#This Row],[DeliveryMehtod]]="pickup"), 15,
    AND(FACT_ORDERS[[#This Row],[DeliveryMehtod]]="shippment",FACT_ORDERS[[#This Row],[TotalAmount]]&lt;200), 35
)</f>
        <v>0</v>
      </c>
      <c r="M4137" s="12" t="str" cm="1">
        <f t="array" ref="M4137">_xlfn.IFS(
    SUMIFS(FACT_ORDERS[TotalAmount], FACT_ORDERS[WD_CUSTOMERS],FACT_ORDERS[[#This Row],[WD_CUSTOMERS]])&gt;=15000, "VIP",
    SUMIFS(FACT_ORDERS[TotalAmount], FACT_ORDERS[WD_CUSTOMERS],FACT_ORDERS[[#This Row],[WD_CUSTOMERS]])&gt;=8000, "Premium",
    TRUE, "Regular"
)</f>
        <v>Regular</v>
      </c>
      <c r="N4137" s="32" cm="1">
        <f t="array" ref="N4137">_xlfn.IFS(
   FACT_ORDERS[[#This Row],[TypeOfClient]]="VIP", 0.2,
   FACT_ORDERS[[#This Row],[TypeOfClient]]="Premium", 0.1,
   TRUE, 0
)</f>
        <v>0</v>
      </c>
      <c r="O4137" s="31" cm="1">
        <f t="array" ref="O4137">_xlfn.IFS(
   FACT_ORDERS[[#This Row],[TotalAmount]]&gt;1500, 0.15,
   FACT_ORDERS[[#This Row],[TotalAmount]]&gt;1000, 0.1,
   FACT_ORDERS[[#This Row],[TotalAmount]]&gt;500, 0.05,
   TRUE, 0
)</f>
        <v>0.1</v>
      </c>
      <c r="P4137" s="28">
        <f xml:space="preserve"> FACT_ORDERS[[#This Row],[TotalAmount]] * (1 - (FACT_ORDERS[[#This Row],[ClientDiscount]] + FACT_ORDERS[[#This Row],[OrderDiscount]]) )</f>
        <v>1216.8</v>
      </c>
      <c r="Q4137" s="28">
        <f>FACT_ORDERS[[#This Row],[TotalAmountWithDiscount]]+FACT_ORDERS[[#This Row],[DeliveryCost]]</f>
        <v>1216.8</v>
      </c>
      <c r="R4137" s="35">
        <v>45285</v>
      </c>
      <c r="S4137" s="35" t="str">
        <f>IF(NETWORKDAYS(FACT_ORDERS[[#This Row],[Order-Date]], FACT_ORDERS[[#This Row],[ArrivalDate ]]) &gt; 10, "Late", "On Time")</f>
        <v>On Time</v>
      </c>
    </row>
    <row r="4138" spans="1:19" x14ac:dyDescent="0.3">
      <c r="A4138" s="12">
        <v>9136</v>
      </c>
      <c r="B4138" s="12">
        <v>267</v>
      </c>
      <c r="C4138" s="12">
        <v>10333</v>
      </c>
      <c r="D4138" s="12">
        <v>4137</v>
      </c>
      <c r="E4138" s="12" t="s">
        <v>243</v>
      </c>
      <c r="F4138" s="13">
        <v>45063</v>
      </c>
      <c r="G4138" s="26" t="s">
        <v>14360</v>
      </c>
      <c r="H4138" s="12">
        <v>32</v>
      </c>
      <c r="I4138" s="28">
        <f>VLOOKUP(B:B,DIM_PRODUCTS!A:F,5,FALSE)</f>
        <v>26</v>
      </c>
      <c r="J4138" s="28">
        <f>FACT_ORDERS[[#This Row],[ProductPrice]]*FACT_ORDERS[[#This Row],[Quantity]]</f>
        <v>832</v>
      </c>
      <c r="K4138" s="12" t="str">
        <f>VLOOKUP(C:C,DIM_CUSTOMERS!A:G,7,FALSE)</f>
        <v>Canada</v>
      </c>
      <c r="L4138" s="30" cm="1">
        <f t="array" ref="L4138">_xlfn.IFS(
    AND(FACT_ORDERS[[#This Row],[DeliveryMehtod]]="shippment",FACT_ORDERS[[#This Row],[TotalAmount]]&gt;=200), 0,
    AND(FACT_ORDERS[[#This Row],[DeliveryMehtod]]="pickup"), 15,
    AND(FACT_ORDERS[[#This Row],[DeliveryMehtod]]="shippment",FACT_ORDERS[[#This Row],[TotalAmount]]&lt;200), 35
)</f>
        <v>15</v>
      </c>
      <c r="M4138" s="12" t="str" cm="1">
        <f t="array" ref="M4138">_xlfn.IFS(
    SUMIFS(FACT_ORDERS[TotalAmount], FACT_ORDERS[WD_CUSTOMERS],FACT_ORDERS[[#This Row],[WD_CUSTOMERS]])&gt;=15000, "VIP",
    SUMIFS(FACT_ORDERS[TotalAmount], FACT_ORDERS[WD_CUSTOMERS],FACT_ORDERS[[#This Row],[WD_CUSTOMERS]])&gt;=8000, "Premium",
    TRUE, "Regular"
)</f>
        <v>Regular</v>
      </c>
      <c r="N4138" s="32" cm="1">
        <f t="array" ref="N4138">_xlfn.IFS(
   FACT_ORDERS[[#This Row],[TypeOfClient]]="VIP", 0.2,
   FACT_ORDERS[[#This Row],[TypeOfClient]]="Premium", 0.1,
   TRUE, 0
)</f>
        <v>0</v>
      </c>
      <c r="O4138" s="31" cm="1">
        <f t="array" ref="O4138">_xlfn.IFS(
   FACT_ORDERS[[#This Row],[TotalAmount]]&gt;1500, 0.15,
   FACT_ORDERS[[#This Row],[TotalAmount]]&gt;1000, 0.1,
   FACT_ORDERS[[#This Row],[TotalAmount]]&gt;500, 0.05,
   TRUE, 0
)</f>
        <v>0.05</v>
      </c>
      <c r="P4138" s="28">
        <f xml:space="preserve"> FACT_ORDERS[[#This Row],[TotalAmount]] * (1 - (FACT_ORDERS[[#This Row],[ClientDiscount]] + FACT_ORDERS[[#This Row],[OrderDiscount]]) )</f>
        <v>790.4</v>
      </c>
      <c r="Q4138" s="28">
        <f>FACT_ORDERS[[#This Row],[TotalAmountWithDiscount]]+FACT_ORDERS[[#This Row],[DeliveryCost]]</f>
        <v>805.4</v>
      </c>
      <c r="R4138" s="35">
        <v>45073</v>
      </c>
      <c r="S4138" s="35" t="str">
        <f>IF(NETWORKDAYS(FACT_ORDERS[[#This Row],[Order-Date]], FACT_ORDERS[[#This Row],[ArrivalDate ]]) &gt; 10, "Late", "On Time")</f>
        <v>On Time</v>
      </c>
    </row>
    <row r="4139" spans="1:19" x14ac:dyDescent="0.3">
      <c r="A4139" s="12">
        <v>9137</v>
      </c>
      <c r="B4139" s="12">
        <v>268</v>
      </c>
      <c r="C4139" s="12">
        <v>10822</v>
      </c>
      <c r="D4139" s="12">
        <v>4138</v>
      </c>
      <c r="E4139" s="12" t="s">
        <v>243</v>
      </c>
      <c r="F4139" s="13">
        <v>45447</v>
      </c>
      <c r="G4139" s="26" t="s">
        <v>14361</v>
      </c>
      <c r="H4139" s="12">
        <v>58</v>
      </c>
      <c r="I4139" s="28">
        <f>VLOOKUP(B:B,DIM_PRODUCTS!A:F,5,FALSE)</f>
        <v>29</v>
      </c>
      <c r="J4139" s="28">
        <f>FACT_ORDERS[[#This Row],[ProductPrice]]*FACT_ORDERS[[#This Row],[Quantity]]</f>
        <v>1682</v>
      </c>
      <c r="K4139" s="12" t="str">
        <f>VLOOKUP(C:C,DIM_CUSTOMERS!A:G,7,FALSE)</f>
        <v>France</v>
      </c>
      <c r="L4139" s="30" cm="1">
        <f t="array" ref="L4139">_xlfn.IFS(
    AND(FACT_ORDERS[[#This Row],[DeliveryMehtod]]="shippment",FACT_ORDERS[[#This Row],[TotalAmount]]&gt;=200), 0,
    AND(FACT_ORDERS[[#This Row],[DeliveryMehtod]]="pickup"), 15,
    AND(FACT_ORDERS[[#This Row],[DeliveryMehtod]]="shippment",FACT_ORDERS[[#This Row],[TotalAmount]]&lt;200), 35
)</f>
        <v>15</v>
      </c>
      <c r="M4139" s="12" t="str" cm="1">
        <f t="array" ref="M4139">_xlfn.IFS(
    SUMIFS(FACT_ORDERS[TotalAmount], FACT_ORDERS[WD_CUSTOMERS],FACT_ORDERS[[#This Row],[WD_CUSTOMERS]])&gt;=15000, "VIP",
    SUMIFS(FACT_ORDERS[TotalAmount], FACT_ORDERS[WD_CUSTOMERS],FACT_ORDERS[[#This Row],[WD_CUSTOMERS]])&gt;=8000, "Premium",
    TRUE, "Regular"
)</f>
        <v>Regular</v>
      </c>
      <c r="N4139" s="32" cm="1">
        <f t="array" ref="N4139">_xlfn.IFS(
   FACT_ORDERS[[#This Row],[TypeOfClient]]="VIP", 0.2,
   FACT_ORDERS[[#This Row],[TypeOfClient]]="Premium", 0.1,
   TRUE, 0
)</f>
        <v>0</v>
      </c>
      <c r="O4139" s="31" cm="1">
        <f t="array" ref="O4139">_xlfn.IFS(
   FACT_ORDERS[[#This Row],[TotalAmount]]&gt;1500, 0.15,
   FACT_ORDERS[[#This Row],[TotalAmount]]&gt;1000, 0.1,
   FACT_ORDERS[[#This Row],[TotalAmount]]&gt;500, 0.05,
   TRUE, 0
)</f>
        <v>0.15</v>
      </c>
      <c r="P4139" s="28">
        <f xml:space="preserve"> FACT_ORDERS[[#This Row],[TotalAmount]] * (1 - (FACT_ORDERS[[#This Row],[ClientDiscount]] + FACT_ORDERS[[#This Row],[OrderDiscount]]) )</f>
        <v>1429.7</v>
      </c>
      <c r="Q4139" s="28">
        <f>FACT_ORDERS[[#This Row],[TotalAmountWithDiscount]]+FACT_ORDERS[[#This Row],[DeliveryCost]]</f>
        <v>1444.7</v>
      </c>
      <c r="R4139" s="35">
        <v>45454</v>
      </c>
      <c r="S4139" s="35" t="str">
        <f>IF(NETWORKDAYS(FACT_ORDERS[[#This Row],[Order-Date]], FACT_ORDERS[[#This Row],[ArrivalDate ]]) &gt; 10, "Late", "On Time")</f>
        <v>On Time</v>
      </c>
    </row>
    <row r="4140" spans="1:19" x14ac:dyDescent="0.3">
      <c r="A4140" s="12">
        <v>9138</v>
      </c>
      <c r="B4140" s="12">
        <v>207</v>
      </c>
      <c r="C4140" s="12">
        <v>10822</v>
      </c>
      <c r="D4140" s="12">
        <v>4139</v>
      </c>
      <c r="E4140" s="12" t="s">
        <v>244</v>
      </c>
      <c r="F4140" s="13">
        <v>45447</v>
      </c>
      <c r="G4140" s="26" t="s">
        <v>14362</v>
      </c>
      <c r="H4140" s="12">
        <v>19</v>
      </c>
      <c r="I4140" s="28">
        <f>VLOOKUP(B:B,DIM_PRODUCTS!A:F,5,FALSE)</f>
        <v>8</v>
      </c>
      <c r="J4140" s="28">
        <f>FACT_ORDERS[[#This Row],[ProductPrice]]*FACT_ORDERS[[#This Row],[Quantity]]</f>
        <v>152</v>
      </c>
      <c r="K4140" s="12" t="str">
        <f>VLOOKUP(C:C,DIM_CUSTOMERS!A:G,7,FALSE)</f>
        <v>France</v>
      </c>
      <c r="L4140" s="30" cm="1">
        <f t="array" ref="L4140">_xlfn.IFS(
    AND(FACT_ORDERS[[#This Row],[DeliveryMehtod]]="shippment",FACT_ORDERS[[#This Row],[TotalAmount]]&gt;=200), 0,
    AND(FACT_ORDERS[[#This Row],[DeliveryMehtod]]="pickup"), 15,
    AND(FACT_ORDERS[[#This Row],[DeliveryMehtod]]="shippment",FACT_ORDERS[[#This Row],[TotalAmount]]&lt;200), 35
)</f>
        <v>35</v>
      </c>
      <c r="M4140" s="12" t="str" cm="1">
        <f t="array" ref="M4140">_xlfn.IFS(
    SUMIFS(FACT_ORDERS[TotalAmount], FACT_ORDERS[WD_CUSTOMERS],FACT_ORDERS[[#This Row],[WD_CUSTOMERS]])&gt;=15000, "VIP",
    SUMIFS(FACT_ORDERS[TotalAmount], FACT_ORDERS[WD_CUSTOMERS],FACT_ORDERS[[#This Row],[WD_CUSTOMERS]])&gt;=8000, "Premium",
    TRUE, "Regular"
)</f>
        <v>Regular</v>
      </c>
      <c r="N4140" s="32" cm="1">
        <f t="array" ref="N4140">_xlfn.IFS(
   FACT_ORDERS[[#This Row],[TypeOfClient]]="VIP", 0.2,
   FACT_ORDERS[[#This Row],[TypeOfClient]]="Premium", 0.1,
   TRUE, 0
)</f>
        <v>0</v>
      </c>
      <c r="O4140" s="31" cm="1">
        <f t="array" ref="O4140">_xlfn.IFS(
   FACT_ORDERS[[#This Row],[TotalAmount]]&gt;1500, 0.15,
   FACT_ORDERS[[#This Row],[TotalAmount]]&gt;1000, 0.1,
   FACT_ORDERS[[#This Row],[TotalAmount]]&gt;500, 0.05,
   TRUE, 0
)</f>
        <v>0</v>
      </c>
      <c r="P4140" s="28">
        <f xml:space="preserve"> FACT_ORDERS[[#This Row],[TotalAmount]] * (1 - (FACT_ORDERS[[#This Row],[ClientDiscount]] + FACT_ORDERS[[#This Row],[OrderDiscount]]) )</f>
        <v>152</v>
      </c>
      <c r="Q4140" s="28">
        <f>FACT_ORDERS[[#This Row],[TotalAmountWithDiscount]]+FACT_ORDERS[[#This Row],[DeliveryCost]]</f>
        <v>187</v>
      </c>
      <c r="R4140" s="35">
        <v>45456</v>
      </c>
      <c r="S4140" s="35" t="str">
        <f>IF(NETWORKDAYS(FACT_ORDERS[[#This Row],[Order-Date]], FACT_ORDERS[[#This Row],[ArrivalDate ]]) &gt; 10, "Late", "On Time")</f>
        <v>On Time</v>
      </c>
    </row>
    <row r="4141" spans="1:19" x14ac:dyDescent="0.3">
      <c r="A4141" s="12">
        <v>9139</v>
      </c>
      <c r="B4141" s="12">
        <v>286</v>
      </c>
      <c r="C4141" s="12">
        <v>10822</v>
      </c>
      <c r="D4141" s="12">
        <v>4140</v>
      </c>
      <c r="E4141" s="12" t="s">
        <v>243</v>
      </c>
      <c r="F4141" s="13">
        <v>45447</v>
      </c>
      <c r="G4141" s="26" t="s">
        <v>14302</v>
      </c>
      <c r="H4141" s="12">
        <v>14</v>
      </c>
      <c r="I4141" s="28">
        <f>VLOOKUP(B:B,DIM_PRODUCTS!A:F,5,FALSE)</f>
        <v>6</v>
      </c>
      <c r="J4141" s="28">
        <f>FACT_ORDERS[[#This Row],[ProductPrice]]*FACT_ORDERS[[#This Row],[Quantity]]</f>
        <v>84</v>
      </c>
      <c r="K4141" s="12" t="str">
        <f>VLOOKUP(C:C,DIM_CUSTOMERS!A:G,7,FALSE)</f>
        <v>France</v>
      </c>
      <c r="L4141" s="30" cm="1">
        <f t="array" ref="L4141">_xlfn.IFS(
    AND(FACT_ORDERS[[#This Row],[DeliveryMehtod]]="shippment",FACT_ORDERS[[#This Row],[TotalAmount]]&gt;=200), 0,
    AND(FACT_ORDERS[[#This Row],[DeliveryMehtod]]="pickup"), 15,
    AND(FACT_ORDERS[[#This Row],[DeliveryMehtod]]="shippment",FACT_ORDERS[[#This Row],[TotalAmount]]&lt;200), 35
)</f>
        <v>15</v>
      </c>
      <c r="M4141" s="12" t="str" cm="1">
        <f t="array" ref="M4141">_xlfn.IFS(
    SUMIFS(FACT_ORDERS[TotalAmount], FACT_ORDERS[WD_CUSTOMERS],FACT_ORDERS[[#This Row],[WD_CUSTOMERS]])&gt;=15000, "VIP",
    SUMIFS(FACT_ORDERS[TotalAmount], FACT_ORDERS[WD_CUSTOMERS],FACT_ORDERS[[#This Row],[WD_CUSTOMERS]])&gt;=8000, "Premium",
    TRUE, "Regular"
)</f>
        <v>Regular</v>
      </c>
      <c r="N4141" s="32" cm="1">
        <f t="array" ref="N4141">_xlfn.IFS(
   FACT_ORDERS[[#This Row],[TypeOfClient]]="VIP", 0.2,
   FACT_ORDERS[[#This Row],[TypeOfClient]]="Premium", 0.1,
   TRUE, 0
)</f>
        <v>0</v>
      </c>
      <c r="O4141" s="31" cm="1">
        <f t="array" ref="O4141">_xlfn.IFS(
   FACT_ORDERS[[#This Row],[TotalAmount]]&gt;1500, 0.15,
   FACT_ORDERS[[#This Row],[TotalAmount]]&gt;1000, 0.1,
   FACT_ORDERS[[#This Row],[TotalAmount]]&gt;500, 0.05,
   TRUE, 0
)</f>
        <v>0</v>
      </c>
      <c r="P4141" s="28">
        <f xml:space="preserve"> FACT_ORDERS[[#This Row],[TotalAmount]] * (1 - (FACT_ORDERS[[#This Row],[ClientDiscount]] + FACT_ORDERS[[#This Row],[OrderDiscount]]) )</f>
        <v>84</v>
      </c>
      <c r="Q4141" s="28">
        <f>FACT_ORDERS[[#This Row],[TotalAmountWithDiscount]]+FACT_ORDERS[[#This Row],[DeliveryCost]]</f>
        <v>99</v>
      </c>
      <c r="R4141" s="35">
        <v>45455</v>
      </c>
      <c r="S4141" s="35" t="str">
        <f>IF(NETWORKDAYS(FACT_ORDERS[[#This Row],[Order-Date]], FACT_ORDERS[[#This Row],[ArrivalDate ]]) &gt; 10, "Late", "On Time")</f>
        <v>On Time</v>
      </c>
    </row>
    <row r="4142" spans="1:19" x14ac:dyDescent="0.3">
      <c r="A4142" s="12">
        <v>9140</v>
      </c>
      <c r="B4142" s="12">
        <v>207</v>
      </c>
      <c r="C4142" s="12">
        <v>10822</v>
      </c>
      <c r="D4142" s="12">
        <v>4141</v>
      </c>
      <c r="E4142" s="12" t="s">
        <v>243</v>
      </c>
      <c r="F4142" s="13">
        <v>45532</v>
      </c>
      <c r="G4142" s="26" t="s">
        <v>14363</v>
      </c>
      <c r="H4142" s="12">
        <v>19</v>
      </c>
      <c r="I4142" s="28">
        <f>VLOOKUP(B:B,DIM_PRODUCTS!A:F,5,FALSE)</f>
        <v>8</v>
      </c>
      <c r="J4142" s="28">
        <f>FACT_ORDERS[[#This Row],[ProductPrice]]*FACT_ORDERS[[#This Row],[Quantity]]</f>
        <v>152</v>
      </c>
      <c r="K4142" s="12" t="str">
        <f>VLOOKUP(C:C,DIM_CUSTOMERS!A:G,7,FALSE)</f>
        <v>France</v>
      </c>
      <c r="L4142" s="30" cm="1">
        <f t="array" ref="L4142">_xlfn.IFS(
    AND(FACT_ORDERS[[#This Row],[DeliveryMehtod]]="shippment",FACT_ORDERS[[#This Row],[TotalAmount]]&gt;=200), 0,
    AND(FACT_ORDERS[[#This Row],[DeliveryMehtod]]="pickup"), 15,
    AND(FACT_ORDERS[[#This Row],[DeliveryMehtod]]="shippment",FACT_ORDERS[[#This Row],[TotalAmount]]&lt;200), 35
)</f>
        <v>15</v>
      </c>
      <c r="M4142" s="12" t="str" cm="1">
        <f t="array" ref="M4142">_xlfn.IFS(
    SUMIFS(FACT_ORDERS[TotalAmount], FACT_ORDERS[WD_CUSTOMERS],FACT_ORDERS[[#This Row],[WD_CUSTOMERS]])&gt;=15000, "VIP",
    SUMIFS(FACT_ORDERS[TotalAmount], FACT_ORDERS[WD_CUSTOMERS],FACT_ORDERS[[#This Row],[WD_CUSTOMERS]])&gt;=8000, "Premium",
    TRUE, "Regular"
)</f>
        <v>Regular</v>
      </c>
      <c r="N4142" s="32" cm="1">
        <f t="array" ref="N4142">_xlfn.IFS(
   FACT_ORDERS[[#This Row],[TypeOfClient]]="VIP", 0.2,
   FACT_ORDERS[[#This Row],[TypeOfClient]]="Premium", 0.1,
   TRUE, 0
)</f>
        <v>0</v>
      </c>
      <c r="O4142" s="31" cm="1">
        <f t="array" ref="O4142">_xlfn.IFS(
   FACT_ORDERS[[#This Row],[TotalAmount]]&gt;1500, 0.15,
   FACT_ORDERS[[#This Row],[TotalAmount]]&gt;1000, 0.1,
   FACT_ORDERS[[#This Row],[TotalAmount]]&gt;500, 0.05,
   TRUE, 0
)</f>
        <v>0</v>
      </c>
      <c r="P4142" s="28">
        <f xml:space="preserve"> FACT_ORDERS[[#This Row],[TotalAmount]] * (1 - (FACT_ORDERS[[#This Row],[ClientDiscount]] + FACT_ORDERS[[#This Row],[OrderDiscount]]) )</f>
        <v>152</v>
      </c>
      <c r="Q4142" s="28">
        <f>FACT_ORDERS[[#This Row],[TotalAmountWithDiscount]]+FACT_ORDERS[[#This Row],[DeliveryCost]]</f>
        <v>167</v>
      </c>
      <c r="R4142" s="35">
        <v>45539</v>
      </c>
      <c r="S4142" s="35" t="str">
        <f>IF(NETWORKDAYS(FACT_ORDERS[[#This Row],[Order-Date]], FACT_ORDERS[[#This Row],[ArrivalDate ]]) &gt; 10, "Late", "On Time")</f>
        <v>On Time</v>
      </c>
    </row>
    <row r="4143" spans="1:19" x14ac:dyDescent="0.3">
      <c r="A4143" s="12">
        <v>9141</v>
      </c>
      <c r="B4143" s="12">
        <v>286</v>
      </c>
      <c r="C4143" s="12">
        <v>10822</v>
      </c>
      <c r="D4143" s="12">
        <v>4142</v>
      </c>
      <c r="E4143" s="12" t="s">
        <v>243</v>
      </c>
      <c r="F4143" s="13">
        <v>45532</v>
      </c>
      <c r="G4143" s="26" t="s">
        <v>14364</v>
      </c>
      <c r="H4143" s="12">
        <v>20</v>
      </c>
      <c r="I4143" s="28">
        <f>VLOOKUP(B:B,DIM_PRODUCTS!A:F,5,FALSE)</f>
        <v>6</v>
      </c>
      <c r="J4143" s="28">
        <f>FACT_ORDERS[[#This Row],[ProductPrice]]*FACT_ORDERS[[#This Row],[Quantity]]</f>
        <v>120</v>
      </c>
      <c r="K4143" s="12" t="str">
        <f>VLOOKUP(C:C,DIM_CUSTOMERS!A:G,7,FALSE)</f>
        <v>France</v>
      </c>
      <c r="L4143" s="30" cm="1">
        <f t="array" ref="L4143">_xlfn.IFS(
    AND(FACT_ORDERS[[#This Row],[DeliveryMehtod]]="shippment",FACT_ORDERS[[#This Row],[TotalAmount]]&gt;=200), 0,
    AND(FACT_ORDERS[[#This Row],[DeliveryMehtod]]="pickup"), 15,
    AND(FACT_ORDERS[[#This Row],[DeliveryMehtod]]="shippment",FACT_ORDERS[[#This Row],[TotalAmount]]&lt;200), 35
)</f>
        <v>15</v>
      </c>
      <c r="M4143" s="12" t="str" cm="1">
        <f t="array" ref="M4143">_xlfn.IFS(
    SUMIFS(FACT_ORDERS[TotalAmount], FACT_ORDERS[WD_CUSTOMERS],FACT_ORDERS[[#This Row],[WD_CUSTOMERS]])&gt;=15000, "VIP",
    SUMIFS(FACT_ORDERS[TotalAmount], FACT_ORDERS[WD_CUSTOMERS],FACT_ORDERS[[#This Row],[WD_CUSTOMERS]])&gt;=8000, "Premium",
    TRUE, "Regular"
)</f>
        <v>Regular</v>
      </c>
      <c r="N4143" s="32" cm="1">
        <f t="array" ref="N4143">_xlfn.IFS(
   FACT_ORDERS[[#This Row],[TypeOfClient]]="VIP", 0.2,
   FACT_ORDERS[[#This Row],[TypeOfClient]]="Premium", 0.1,
   TRUE, 0
)</f>
        <v>0</v>
      </c>
      <c r="O4143" s="31" cm="1">
        <f t="array" ref="O4143">_xlfn.IFS(
   FACT_ORDERS[[#This Row],[TotalAmount]]&gt;1500, 0.15,
   FACT_ORDERS[[#This Row],[TotalAmount]]&gt;1000, 0.1,
   FACT_ORDERS[[#This Row],[TotalAmount]]&gt;500, 0.05,
   TRUE, 0
)</f>
        <v>0</v>
      </c>
      <c r="P4143" s="28">
        <f xml:space="preserve"> FACT_ORDERS[[#This Row],[TotalAmount]] * (1 - (FACT_ORDERS[[#This Row],[ClientDiscount]] + FACT_ORDERS[[#This Row],[OrderDiscount]]) )</f>
        <v>120</v>
      </c>
      <c r="Q4143" s="28">
        <f>FACT_ORDERS[[#This Row],[TotalAmountWithDiscount]]+FACT_ORDERS[[#This Row],[DeliveryCost]]</f>
        <v>135</v>
      </c>
      <c r="R4143" s="35">
        <v>45542</v>
      </c>
      <c r="S4143" s="35" t="str">
        <f>IF(NETWORKDAYS(FACT_ORDERS[[#This Row],[Order-Date]], FACT_ORDERS[[#This Row],[ArrivalDate ]]) &gt; 10, "Late", "On Time")</f>
        <v>On Time</v>
      </c>
    </row>
    <row r="4144" spans="1:19" x14ac:dyDescent="0.3">
      <c r="A4144" s="12">
        <v>9142</v>
      </c>
      <c r="B4144" s="12">
        <v>268</v>
      </c>
      <c r="C4144" s="12">
        <v>10822</v>
      </c>
      <c r="D4144" s="12">
        <v>4143</v>
      </c>
      <c r="E4144" s="12" t="s">
        <v>244</v>
      </c>
      <c r="F4144" s="13">
        <v>45373</v>
      </c>
      <c r="G4144" s="26" t="s">
        <v>14365</v>
      </c>
      <c r="H4144" s="12">
        <v>31</v>
      </c>
      <c r="I4144" s="28">
        <f>VLOOKUP(B:B,DIM_PRODUCTS!A:F,5,FALSE)</f>
        <v>29</v>
      </c>
      <c r="J4144" s="28">
        <f>FACT_ORDERS[[#This Row],[ProductPrice]]*FACT_ORDERS[[#This Row],[Quantity]]</f>
        <v>899</v>
      </c>
      <c r="K4144" s="12" t="str">
        <f>VLOOKUP(C:C,DIM_CUSTOMERS!A:G,7,FALSE)</f>
        <v>France</v>
      </c>
      <c r="L4144" s="30" cm="1">
        <f t="array" ref="L4144">_xlfn.IFS(
    AND(FACT_ORDERS[[#This Row],[DeliveryMehtod]]="shippment",FACT_ORDERS[[#This Row],[TotalAmount]]&gt;=200), 0,
    AND(FACT_ORDERS[[#This Row],[DeliveryMehtod]]="pickup"), 15,
    AND(FACT_ORDERS[[#This Row],[DeliveryMehtod]]="shippment",FACT_ORDERS[[#This Row],[TotalAmount]]&lt;200), 35
)</f>
        <v>0</v>
      </c>
      <c r="M4144" s="12" t="str" cm="1">
        <f t="array" ref="M4144">_xlfn.IFS(
    SUMIFS(FACT_ORDERS[TotalAmount], FACT_ORDERS[WD_CUSTOMERS],FACT_ORDERS[[#This Row],[WD_CUSTOMERS]])&gt;=15000, "VIP",
    SUMIFS(FACT_ORDERS[TotalAmount], FACT_ORDERS[WD_CUSTOMERS],FACT_ORDERS[[#This Row],[WD_CUSTOMERS]])&gt;=8000, "Premium",
    TRUE, "Regular"
)</f>
        <v>Regular</v>
      </c>
      <c r="N4144" s="32" cm="1">
        <f t="array" ref="N4144">_xlfn.IFS(
   FACT_ORDERS[[#This Row],[TypeOfClient]]="VIP", 0.2,
   FACT_ORDERS[[#This Row],[TypeOfClient]]="Premium", 0.1,
   TRUE, 0
)</f>
        <v>0</v>
      </c>
      <c r="O4144" s="31" cm="1">
        <f t="array" ref="O4144">_xlfn.IFS(
   FACT_ORDERS[[#This Row],[TotalAmount]]&gt;1500, 0.15,
   FACT_ORDERS[[#This Row],[TotalAmount]]&gt;1000, 0.1,
   FACT_ORDERS[[#This Row],[TotalAmount]]&gt;500, 0.05,
   TRUE, 0
)</f>
        <v>0.05</v>
      </c>
      <c r="P4144" s="28">
        <f xml:space="preserve"> FACT_ORDERS[[#This Row],[TotalAmount]] * (1 - (FACT_ORDERS[[#This Row],[ClientDiscount]] + FACT_ORDERS[[#This Row],[OrderDiscount]]) )</f>
        <v>854.05</v>
      </c>
      <c r="Q4144" s="28">
        <f>FACT_ORDERS[[#This Row],[TotalAmountWithDiscount]]+FACT_ORDERS[[#This Row],[DeliveryCost]]</f>
        <v>854.05</v>
      </c>
      <c r="R4144" s="35">
        <v>45381</v>
      </c>
      <c r="S4144" s="35" t="str">
        <f>IF(NETWORKDAYS(FACT_ORDERS[[#This Row],[Order-Date]], FACT_ORDERS[[#This Row],[ArrivalDate ]]) &gt; 10, "Late", "On Time")</f>
        <v>On Time</v>
      </c>
    </row>
    <row r="4145" spans="1:19" x14ac:dyDescent="0.3">
      <c r="A4145" s="12">
        <v>9143</v>
      </c>
      <c r="B4145" s="12">
        <v>207</v>
      </c>
      <c r="C4145" s="12">
        <v>10822</v>
      </c>
      <c r="D4145" s="12">
        <v>4144</v>
      </c>
      <c r="E4145" s="12" t="s">
        <v>244</v>
      </c>
      <c r="F4145" s="13">
        <v>45373</v>
      </c>
      <c r="G4145" s="26" t="s">
        <v>14366</v>
      </c>
      <c r="H4145" s="12">
        <v>11</v>
      </c>
      <c r="I4145" s="28">
        <f>VLOOKUP(B:B,DIM_PRODUCTS!A:F,5,FALSE)</f>
        <v>8</v>
      </c>
      <c r="J4145" s="28">
        <f>FACT_ORDERS[[#This Row],[ProductPrice]]*FACT_ORDERS[[#This Row],[Quantity]]</f>
        <v>88</v>
      </c>
      <c r="K4145" s="12" t="str">
        <f>VLOOKUP(C:C,DIM_CUSTOMERS!A:G,7,FALSE)</f>
        <v>France</v>
      </c>
      <c r="L4145" s="30" cm="1">
        <f t="array" ref="L4145">_xlfn.IFS(
    AND(FACT_ORDERS[[#This Row],[DeliveryMehtod]]="shippment",FACT_ORDERS[[#This Row],[TotalAmount]]&gt;=200), 0,
    AND(FACT_ORDERS[[#This Row],[DeliveryMehtod]]="pickup"), 15,
    AND(FACT_ORDERS[[#This Row],[DeliveryMehtod]]="shippment",FACT_ORDERS[[#This Row],[TotalAmount]]&lt;200), 35
)</f>
        <v>35</v>
      </c>
      <c r="M4145" s="12" t="str" cm="1">
        <f t="array" ref="M4145">_xlfn.IFS(
    SUMIFS(FACT_ORDERS[TotalAmount], FACT_ORDERS[WD_CUSTOMERS],FACT_ORDERS[[#This Row],[WD_CUSTOMERS]])&gt;=15000, "VIP",
    SUMIFS(FACT_ORDERS[TotalAmount], FACT_ORDERS[WD_CUSTOMERS],FACT_ORDERS[[#This Row],[WD_CUSTOMERS]])&gt;=8000, "Premium",
    TRUE, "Regular"
)</f>
        <v>Regular</v>
      </c>
      <c r="N4145" s="32" cm="1">
        <f t="array" ref="N4145">_xlfn.IFS(
   FACT_ORDERS[[#This Row],[TypeOfClient]]="VIP", 0.2,
   FACT_ORDERS[[#This Row],[TypeOfClient]]="Premium", 0.1,
   TRUE, 0
)</f>
        <v>0</v>
      </c>
      <c r="O4145" s="31" cm="1">
        <f t="array" ref="O4145">_xlfn.IFS(
   FACT_ORDERS[[#This Row],[TotalAmount]]&gt;1500, 0.15,
   FACT_ORDERS[[#This Row],[TotalAmount]]&gt;1000, 0.1,
   FACT_ORDERS[[#This Row],[TotalAmount]]&gt;500, 0.05,
   TRUE, 0
)</f>
        <v>0</v>
      </c>
      <c r="P4145" s="28">
        <f xml:space="preserve"> FACT_ORDERS[[#This Row],[TotalAmount]] * (1 - (FACT_ORDERS[[#This Row],[ClientDiscount]] + FACT_ORDERS[[#This Row],[OrderDiscount]]) )</f>
        <v>88</v>
      </c>
      <c r="Q4145" s="28">
        <f>FACT_ORDERS[[#This Row],[TotalAmountWithDiscount]]+FACT_ORDERS[[#This Row],[DeliveryCost]]</f>
        <v>123</v>
      </c>
      <c r="R4145" s="35">
        <v>45381</v>
      </c>
      <c r="S4145" s="35" t="str">
        <f>IF(NETWORKDAYS(FACT_ORDERS[[#This Row],[Order-Date]], FACT_ORDERS[[#This Row],[ArrivalDate ]]) &gt; 10, "Late", "On Time")</f>
        <v>On Time</v>
      </c>
    </row>
    <row r="4146" spans="1:19" x14ac:dyDescent="0.3">
      <c r="A4146" s="12">
        <v>9144</v>
      </c>
      <c r="B4146" s="12">
        <v>286</v>
      </c>
      <c r="C4146" s="12">
        <v>10822</v>
      </c>
      <c r="D4146" s="12">
        <v>4145</v>
      </c>
      <c r="E4146" s="12" t="s">
        <v>244</v>
      </c>
      <c r="F4146" s="13">
        <v>45373</v>
      </c>
      <c r="G4146" s="26" t="s">
        <v>14367</v>
      </c>
      <c r="H4146" s="12">
        <v>18</v>
      </c>
      <c r="I4146" s="28">
        <f>VLOOKUP(B:B,DIM_PRODUCTS!A:F,5,FALSE)</f>
        <v>6</v>
      </c>
      <c r="J4146" s="28">
        <f>FACT_ORDERS[[#This Row],[ProductPrice]]*FACT_ORDERS[[#This Row],[Quantity]]</f>
        <v>108</v>
      </c>
      <c r="K4146" s="12" t="str">
        <f>VLOOKUP(C:C,DIM_CUSTOMERS!A:G,7,FALSE)</f>
        <v>France</v>
      </c>
      <c r="L4146" s="30" cm="1">
        <f t="array" ref="L4146">_xlfn.IFS(
    AND(FACT_ORDERS[[#This Row],[DeliveryMehtod]]="shippment",FACT_ORDERS[[#This Row],[TotalAmount]]&gt;=200), 0,
    AND(FACT_ORDERS[[#This Row],[DeliveryMehtod]]="pickup"), 15,
    AND(FACT_ORDERS[[#This Row],[DeliveryMehtod]]="shippment",FACT_ORDERS[[#This Row],[TotalAmount]]&lt;200), 35
)</f>
        <v>35</v>
      </c>
      <c r="M4146" s="12" t="str" cm="1">
        <f t="array" ref="M4146">_xlfn.IFS(
    SUMIFS(FACT_ORDERS[TotalAmount], FACT_ORDERS[WD_CUSTOMERS],FACT_ORDERS[[#This Row],[WD_CUSTOMERS]])&gt;=15000, "VIP",
    SUMIFS(FACT_ORDERS[TotalAmount], FACT_ORDERS[WD_CUSTOMERS],FACT_ORDERS[[#This Row],[WD_CUSTOMERS]])&gt;=8000, "Premium",
    TRUE, "Regular"
)</f>
        <v>Regular</v>
      </c>
      <c r="N4146" s="32" cm="1">
        <f t="array" ref="N4146">_xlfn.IFS(
   FACT_ORDERS[[#This Row],[TypeOfClient]]="VIP", 0.2,
   FACT_ORDERS[[#This Row],[TypeOfClient]]="Premium", 0.1,
   TRUE, 0
)</f>
        <v>0</v>
      </c>
      <c r="O4146" s="31" cm="1">
        <f t="array" ref="O4146">_xlfn.IFS(
   FACT_ORDERS[[#This Row],[TotalAmount]]&gt;1500, 0.15,
   FACT_ORDERS[[#This Row],[TotalAmount]]&gt;1000, 0.1,
   FACT_ORDERS[[#This Row],[TotalAmount]]&gt;500, 0.05,
   TRUE, 0
)</f>
        <v>0</v>
      </c>
      <c r="P4146" s="28">
        <f xml:space="preserve"> FACT_ORDERS[[#This Row],[TotalAmount]] * (1 - (FACT_ORDERS[[#This Row],[ClientDiscount]] + FACT_ORDERS[[#This Row],[OrderDiscount]]) )</f>
        <v>108</v>
      </c>
      <c r="Q4146" s="28">
        <f>FACT_ORDERS[[#This Row],[TotalAmountWithDiscount]]+FACT_ORDERS[[#This Row],[DeliveryCost]]</f>
        <v>143</v>
      </c>
      <c r="R4146" s="35">
        <v>45381</v>
      </c>
      <c r="S4146" s="35" t="str">
        <f>IF(NETWORKDAYS(FACT_ORDERS[[#This Row],[Order-Date]], FACT_ORDERS[[#This Row],[ArrivalDate ]]) &gt; 10, "Late", "On Time")</f>
        <v>On Time</v>
      </c>
    </row>
    <row r="4147" spans="1:19" x14ac:dyDescent="0.3">
      <c r="A4147" s="12">
        <v>9145</v>
      </c>
      <c r="B4147" s="12">
        <v>268</v>
      </c>
      <c r="C4147" s="12">
        <v>10822</v>
      </c>
      <c r="D4147" s="12">
        <v>4146</v>
      </c>
      <c r="E4147" s="12" t="s">
        <v>243</v>
      </c>
      <c r="F4147" s="13">
        <v>45222</v>
      </c>
      <c r="G4147" s="26" t="s">
        <v>14368</v>
      </c>
      <c r="H4147" s="12">
        <v>46</v>
      </c>
      <c r="I4147" s="28">
        <f>VLOOKUP(B:B,DIM_PRODUCTS!A:F,5,FALSE)</f>
        <v>29</v>
      </c>
      <c r="J4147" s="28">
        <f>FACT_ORDERS[[#This Row],[ProductPrice]]*FACT_ORDERS[[#This Row],[Quantity]]</f>
        <v>1334</v>
      </c>
      <c r="K4147" s="12" t="str">
        <f>VLOOKUP(C:C,DIM_CUSTOMERS!A:G,7,FALSE)</f>
        <v>France</v>
      </c>
      <c r="L4147" s="30" cm="1">
        <f t="array" ref="L4147">_xlfn.IFS(
    AND(FACT_ORDERS[[#This Row],[DeliveryMehtod]]="shippment",FACT_ORDERS[[#This Row],[TotalAmount]]&gt;=200), 0,
    AND(FACT_ORDERS[[#This Row],[DeliveryMehtod]]="pickup"), 15,
    AND(FACT_ORDERS[[#This Row],[DeliveryMehtod]]="shippment",FACT_ORDERS[[#This Row],[TotalAmount]]&lt;200), 35
)</f>
        <v>15</v>
      </c>
      <c r="M4147" s="12" t="str" cm="1">
        <f t="array" ref="M4147">_xlfn.IFS(
    SUMIFS(FACT_ORDERS[TotalAmount], FACT_ORDERS[WD_CUSTOMERS],FACT_ORDERS[[#This Row],[WD_CUSTOMERS]])&gt;=15000, "VIP",
    SUMIFS(FACT_ORDERS[TotalAmount], FACT_ORDERS[WD_CUSTOMERS],FACT_ORDERS[[#This Row],[WD_CUSTOMERS]])&gt;=8000, "Premium",
    TRUE, "Regular"
)</f>
        <v>Regular</v>
      </c>
      <c r="N4147" s="32" cm="1">
        <f t="array" ref="N4147">_xlfn.IFS(
   FACT_ORDERS[[#This Row],[TypeOfClient]]="VIP", 0.2,
   FACT_ORDERS[[#This Row],[TypeOfClient]]="Premium", 0.1,
   TRUE, 0
)</f>
        <v>0</v>
      </c>
      <c r="O4147" s="31" cm="1">
        <f t="array" ref="O4147">_xlfn.IFS(
   FACT_ORDERS[[#This Row],[TotalAmount]]&gt;1500, 0.15,
   FACT_ORDERS[[#This Row],[TotalAmount]]&gt;1000, 0.1,
   FACT_ORDERS[[#This Row],[TotalAmount]]&gt;500, 0.05,
   TRUE, 0
)</f>
        <v>0.1</v>
      </c>
      <c r="P4147" s="28">
        <f xml:space="preserve"> FACT_ORDERS[[#This Row],[TotalAmount]] * (1 - (FACT_ORDERS[[#This Row],[ClientDiscount]] + FACT_ORDERS[[#This Row],[OrderDiscount]]) )</f>
        <v>1200.6000000000001</v>
      </c>
      <c r="Q4147" s="28">
        <f>FACT_ORDERS[[#This Row],[TotalAmountWithDiscount]]+FACT_ORDERS[[#This Row],[DeliveryCost]]</f>
        <v>1215.6000000000001</v>
      </c>
      <c r="R4147" s="35">
        <v>45230</v>
      </c>
      <c r="S4147" s="35" t="str">
        <f>IF(NETWORKDAYS(FACT_ORDERS[[#This Row],[Order-Date]], FACT_ORDERS[[#This Row],[ArrivalDate ]]) &gt; 10, "Late", "On Time")</f>
        <v>On Time</v>
      </c>
    </row>
    <row r="4148" spans="1:19" x14ac:dyDescent="0.3">
      <c r="A4148" s="12">
        <v>9146</v>
      </c>
      <c r="B4148" s="12">
        <v>207</v>
      </c>
      <c r="C4148" s="12">
        <v>10822</v>
      </c>
      <c r="D4148" s="12">
        <v>4147</v>
      </c>
      <c r="E4148" s="12" t="s">
        <v>243</v>
      </c>
      <c r="F4148" s="13">
        <v>45222</v>
      </c>
      <c r="G4148" s="26" t="s">
        <v>13044</v>
      </c>
      <c r="H4148" s="12">
        <v>20</v>
      </c>
      <c r="I4148" s="28">
        <f>VLOOKUP(B:B,DIM_PRODUCTS!A:F,5,FALSE)</f>
        <v>8</v>
      </c>
      <c r="J4148" s="28">
        <f>FACT_ORDERS[[#This Row],[ProductPrice]]*FACT_ORDERS[[#This Row],[Quantity]]</f>
        <v>160</v>
      </c>
      <c r="K4148" s="12" t="str">
        <f>VLOOKUP(C:C,DIM_CUSTOMERS!A:G,7,FALSE)</f>
        <v>France</v>
      </c>
      <c r="L4148" s="30" cm="1">
        <f t="array" ref="L4148">_xlfn.IFS(
    AND(FACT_ORDERS[[#This Row],[DeliveryMehtod]]="shippment",FACT_ORDERS[[#This Row],[TotalAmount]]&gt;=200), 0,
    AND(FACT_ORDERS[[#This Row],[DeliveryMehtod]]="pickup"), 15,
    AND(FACT_ORDERS[[#This Row],[DeliveryMehtod]]="shippment",FACT_ORDERS[[#This Row],[TotalAmount]]&lt;200), 35
)</f>
        <v>15</v>
      </c>
      <c r="M4148" s="12" t="str" cm="1">
        <f t="array" ref="M4148">_xlfn.IFS(
    SUMIFS(FACT_ORDERS[TotalAmount], FACT_ORDERS[WD_CUSTOMERS],FACT_ORDERS[[#This Row],[WD_CUSTOMERS]])&gt;=15000, "VIP",
    SUMIFS(FACT_ORDERS[TotalAmount], FACT_ORDERS[WD_CUSTOMERS],FACT_ORDERS[[#This Row],[WD_CUSTOMERS]])&gt;=8000, "Premium",
    TRUE, "Regular"
)</f>
        <v>Regular</v>
      </c>
      <c r="N4148" s="32" cm="1">
        <f t="array" ref="N4148">_xlfn.IFS(
   FACT_ORDERS[[#This Row],[TypeOfClient]]="VIP", 0.2,
   FACT_ORDERS[[#This Row],[TypeOfClient]]="Premium", 0.1,
   TRUE, 0
)</f>
        <v>0</v>
      </c>
      <c r="O4148" s="31" cm="1">
        <f t="array" ref="O4148">_xlfn.IFS(
   FACT_ORDERS[[#This Row],[TotalAmount]]&gt;1500, 0.15,
   FACT_ORDERS[[#This Row],[TotalAmount]]&gt;1000, 0.1,
   FACT_ORDERS[[#This Row],[TotalAmount]]&gt;500, 0.05,
   TRUE, 0
)</f>
        <v>0</v>
      </c>
      <c r="P4148" s="28">
        <f xml:space="preserve"> FACT_ORDERS[[#This Row],[TotalAmount]] * (1 - (FACT_ORDERS[[#This Row],[ClientDiscount]] + FACT_ORDERS[[#This Row],[OrderDiscount]]) )</f>
        <v>160</v>
      </c>
      <c r="Q4148" s="28">
        <f>FACT_ORDERS[[#This Row],[TotalAmountWithDiscount]]+FACT_ORDERS[[#This Row],[DeliveryCost]]</f>
        <v>175</v>
      </c>
      <c r="R4148" s="35">
        <v>45229</v>
      </c>
      <c r="S4148" s="35" t="str">
        <f>IF(NETWORKDAYS(FACT_ORDERS[[#This Row],[Order-Date]], FACT_ORDERS[[#This Row],[ArrivalDate ]]) &gt; 10, "Late", "On Time")</f>
        <v>On Time</v>
      </c>
    </row>
    <row r="4149" spans="1:19" x14ac:dyDescent="0.3">
      <c r="A4149" s="12">
        <v>9147</v>
      </c>
      <c r="B4149" s="12">
        <v>286</v>
      </c>
      <c r="C4149" s="12">
        <v>10822</v>
      </c>
      <c r="D4149" s="12">
        <v>4148</v>
      </c>
      <c r="E4149" s="12" t="s">
        <v>243</v>
      </c>
      <c r="F4149" s="13">
        <v>45222</v>
      </c>
      <c r="G4149" s="26" t="s">
        <v>14369</v>
      </c>
      <c r="H4149" s="12">
        <v>24</v>
      </c>
      <c r="I4149" s="28">
        <f>VLOOKUP(B:B,DIM_PRODUCTS!A:F,5,FALSE)</f>
        <v>6</v>
      </c>
      <c r="J4149" s="28">
        <f>FACT_ORDERS[[#This Row],[ProductPrice]]*FACT_ORDERS[[#This Row],[Quantity]]</f>
        <v>144</v>
      </c>
      <c r="K4149" s="12" t="str">
        <f>VLOOKUP(C:C,DIM_CUSTOMERS!A:G,7,FALSE)</f>
        <v>France</v>
      </c>
      <c r="L4149" s="30" cm="1">
        <f t="array" ref="L4149">_xlfn.IFS(
    AND(FACT_ORDERS[[#This Row],[DeliveryMehtod]]="shippment",FACT_ORDERS[[#This Row],[TotalAmount]]&gt;=200), 0,
    AND(FACT_ORDERS[[#This Row],[DeliveryMehtod]]="pickup"), 15,
    AND(FACT_ORDERS[[#This Row],[DeliveryMehtod]]="shippment",FACT_ORDERS[[#This Row],[TotalAmount]]&lt;200), 35
)</f>
        <v>15</v>
      </c>
      <c r="M4149" s="12" t="str" cm="1">
        <f t="array" ref="M4149">_xlfn.IFS(
    SUMIFS(FACT_ORDERS[TotalAmount], FACT_ORDERS[WD_CUSTOMERS],FACT_ORDERS[[#This Row],[WD_CUSTOMERS]])&gt;=15000, "VIP",
    SUMIFS(FACT_ORDERS[TotalAmount], FACT_ORDERS[WD_CUSTOMERS],FACT_ORDERS[[#This Row],[WD_CUSTOMERS]])&gt;=8000, "Premium",
    TRUE, "Regular"
)</f>
        <v>Regular</v>
      </c>
      <c r="N4149" s="32" cm="1">
        <f t="array" ref="N4149">_xlfn.IFS(
   FACT_ORDERS[[#This Row],[TypeOfClient]]="VIP", 0.2,
   FACT_ORDERS[[#This Row],[TypeOfClient]]="Premium", 0.1,
   TRUE, 0
)</f>
        <v>0</v>
      </c>
      <c r="O4149" s="31" cm="1">
        <f t="array" ref="O4149">_xlfn.IFS(
   FACT_ORDERS[[#This Row],[TotalAmount]]&gt;1500, 0.15,
   FACT_ORDERS[[#This Row],[TotalAmount]]&gt;1000, 0.1,
   FACT_ORDERS[[#This Row],[TotalAmount]]&gt;500, 0.05,
   TRUE, 0
)</f>
        <v>0</v>
      </c>
      <c r="P4149" s="28">
        <f xml:space="preserve"> FACT_ORDERS[[#This Row],[TotalAmount]] * (1 - (FACT_ORDERS[[#This Row],[ClientDiscount]] + FACT_ORDERS[[#This Row],[OrderDiscount]]) )</f>
        <v>144</v>
      </c>
      <c r="Q4149" s="28">
        <f>FACT_ORDERS[[#This Row],[TotalAmountWithDiscount]]+FACT_ORDERS[[#This Row],[DeliveryCost]]</f>
        <v>159</v>
      </c>
      <c r="R4149" s="35">
        <v>45232</v>
      </c>
      <c r="S4149" s="35" t="str">
        <f>IF(NETWORKDAYS(FACT_ORDERS[[#This Row],[Order-Date]], FACT_ORDERS[[#This Row],[ArrivalDate ]]) &gt; 10, "Late", "On Time")</f>
        <v>On Time</v>
      </c>
    </row>
    <row r="4150" spans="1:19" x14ac:dyDescent="0.3">
      <c r="A4150" s="12">
        <v>9148</v>
      </c>
      <c r="B4150" s="12">
        <v>289</v>
      </c>
      <c r="C4150" s="12">
        <v>10127</v>
      </c>
      <c r="D4150" s="12">
        <v>4149</v>
      </c>
      <c r="E4150" s="12" t="s">
        <v>244</v>
      </c>
      <c r="F4150" s="13">
        <v>45468</v>
      </c>
      <c r="G4150" s="26" t="s">
        <v>14370</v>
      </c>
      <c r="H4150" s="12">
        <v>19</v>
      </c>
      <c r="I4150" s="28">
        <f>VLOOKUP(B:B,DIM_PRODUCTS!A:F,5,FALSE)</f>
        <v>9</v>
      </c>
      <c r="J4150" s="28">
        <f>FACT_ORDERS[[#This Row],[ProductPrice]]*FACT_ORDERS[[#This Row],[Quantity]]</f>
        <v>171</v>
      </c>
      <c r="K4150" s="12" t="str">
        <f>VLOOKUP(C:C,DIM_CUSTOMERS!A:G,7,FALSE)</f>
        <v>Mexico</v>
      </c>
      <c r="L4150" s="30" cm="1">
        <f t="array" ref="L4150">_xlfn.IFS(
    AND(FACT_ORDERS[[#This Row],[DeliveryMehtod]]="shippment",FACT_ORDERS[[#This Row],[TotalAmount]]&gt;=200), 0,
    AND(FACT_ORDERS[[#This Row],[DeliveryMehtod]]="pickup"), 15,
    AND(FACT_ORDERS[[#This Row],[DeliveryMehtod]]="shippment",FACT_ORDERS[[#This Row],[TotalAmount]]&lt;200), 35
)</f>
        <v>35</v>
      </c>
      <c r="M4150" s="12" t="str" cm="1">
        <f t="array" ref="M4150">_xlfn.IFS(
    SUMIFS(FACT_ORDERS[TotalAmount], FACT_ORDERS[WD_CUSTOMERS],FACT_ORDERS[[#This Row],[WD_CUSTOMERS]])&gt;=15000, "VIP",
    SUMIFS(FACT_ORDERS[TotalAmount], FACT_ORDERS[WD_CUSTOMERS],FACT_ORDERS[[#This Row],[WD_CUSTOMERS]])&gt;=8000, "Premium",
    TRUE, "Regular"
)</f>
        <v>Premium</v>
      </c>
      <c r="N4150" s="32" cm="1">
        <f t="array" ref="N4150">_xlfn.IFS(
   FACT_ORDERS[[#This Row],[TypeOfClient]]="VIP", 0.2,
   FACT_ORDERS[[#This Row],[TypeOfClient]]="Premium", 0.1,
   TRUE, 0
)</f>
        <v>0.1</v>
      </c>
      <c r="O4150" s="31" cm="1">
        <f t="array" ref="O4150">_xlfn.IFS(
   FACT_ORDERS[[#This Row],[TotalAmount]]&gt;1500, 0.15,
   FACT_ORDERS[[#This Row],[TotalAmount]]&gt;1000, 0.1,
   FACT_ORDERS[[#This Row],[TotalAmount]]&gt;500, 0.05,
   TRUE, 0
)</f>
        <v>0</v>
      </c>
      <c r="P4150" s="28">
        <f xml:space="preserve"> FACT_ORDERS[[#This Row],[TotalAmount]] * (1 - (FACT_ORDERS[[#This Row],[ClientDiscount]] + FACT_ORDERS[[#This Row],[OrderDiscount]]) )</f>
        <v>153.9</v>
      </c>
      <c r="Q4150" s="28">
        <f>FACT_ORDERS[[#This Row],[TotalAmountWithDiscount]]+FACT_ORDERS[[#This Row],[DeliveryCost]]</f>
        <v>188.9</v>
      </c>
      <c r="R4150" s="35">
        <v>45475</v>
      </c>
      <c r="S4150" s="35" t="str">
        <f>IF(NETWORKDAYS(FACT_ORDERS[[#This Row],[Order-Date]], FACT_ORDERS[[#This Row],[ArrivalDate ]]) &gt; 10, "Late", "On Time")</f>
        <v>On Time</v>
      </c>
    </row>
    <row r="4151" spans="1:19" x14ac:dyDescent="0.3">
      <c r="A4151" s="12">
        <v>9149</v>
      </c>
      <c r="B4151" s="12">
        <v>219</v>
      </c>
      <c r="C4151" s="12">
        <v>10127</v>
      </c>
      <c r="D4151" s="12">
        <v>4150</v>
      </c>
      <c r="E4151" s="12" t="s">
        <v>244</v>
      </c>
      <c r="F4151" s="13">
        <v>45468</v>
      </c>
      <c r="G4151" s="26" t="s">
        <v>14371</v>
      </c>
      <c r="H4151" s="12">
        <v>49</v>
      </c>
      <c r="I4151" s="28">
        <f>VLOOKUP(B:B,DIM_PRODUCTS!A:F,5,FALSE)</f>
        <v>50</v>
      </c>
      <c r="J4151" s="28">
        <f>FACT_ORDERS[[#This Row],[ProductPrice]]*FACT_ORDERS[[#This Row],[Quantity]]</f>
        <v>2450</v>
      </c>
      <c r="K4151" s="12" t="str">
        <f>VLOOKUP(C:C,DIM_CUSTOMERS!A:G,7,FALSE)</f>
        <v>Mexico</v>
      </c>
      <c r="L4151" s="30" cm="1">
        <f t="array" ref="L4151">_xlfn.IFS(
    AND(FACT_ORDERS[[#This Row],[DeliveryMehtod]]="shippment",FACT_ORDERS[[#This Row],[TotalAmount]]&gt;=200), 0,
    AND(FACT_ORDERS[[#This Row],[DeliveryMehtod]]="pickup"), 15,
    AND(FACT_ORDERS[[#This Row],[DeliveryMehtod]]="shippment",FACT_ORDERS[[#This Row],[TotalAmount]]&lt;200), 35
)</f>
        <v>0</v>
      </c>
      <c r="M4151" s="12" t="str" cm="1">
        <f t="array" ref="M4151">_xlfn.IFS(
    SUMIFS(FACT_ORDERS[TotalAmount], FACT_ORDERS[WD_CUSTOMERS],FACT_ORDERS[[#This Row],[WD_CUSTOMERS]])&gt;=15000, "VIP",
    SUMIFS(FACT_ORDERS[TotalAmount], FACT_ORDERS[WD_CUSTOMERS],FACT_ORDERS[[#This Row],[WD_CUSTOMERS]])&gt;=8000, "Premium",
    TRUE, "Regular"
)</f>
        <v>Premium</v>
      </c>
      <c r="N4151" s="32" cm="1">
        <f t="array" ref="N4151">_xlfn.IFS(
   FACT_ORDERS[[#This Row],[TypeOfClient]]="VIP", 0.2,
   FACT_ORDERS[[#This Row],[TypeOfClient]]="Premium", 0.1,
   TRUE, 0
)</f>
        <v>0.1</v>
      </c>
      <c r="O4151" s="31" cm="1">
        <f t="array" ref="O4151">_xlfn.IFS(
   FACT_ORDERS[[#This Row],[TotalAmount]]&gt;1500, 0.15,
   FACT_ORDERS[[#This Row],[TotalAmount]]&gt;1000, 0.1,
   FACT_ORDERS[[#This Row],[TotalAmount]]&gt;500, 0.05,
   TRUE, 0
)</f>
        <v>0.15</v>
      </c>
      <c r="P4151" s="28">
        <f xml:space="preserve"> FACT_ORDERS[[#This Row],[TotalAmount]] * (1 - (FACT_ORDERS[[#This Row],[ClientDiscount]] + FACT_ORDERS[[#This Row],[OrderDiscount]]) )</f>
        <v>1837.5</v>
      </c>
      <c r="Q4151" s="28">
        <f>FACT_ORDERS[[#This Row],[TotalAmountWithDiscount]]+FACT_ORDERS[[#This Row],[DeliveryCost]]</f>
        <v>1837.5</v>
      </c>
      <c r="R4151" s="35">
        <v>45476</v>
      </c>
      <c r="S4151" s="35" t="str">
        <f>IF(NETWORKDAYS(FACT_ORDERS[[#This Row],[Order-Date]], FACT_ORDERS[[#This Row],[ArrivalDate ]]) &gt; 10, "Late", "On Time")</f>
        <v>On Time</v>
      </c>
    </row>
    <row r="4152" spans="1:19" x14ac:dyDescent="0.3">
      <c r="A4152" s="12">
        <v>9150</v>
      </c>
      <c r="B4152" s="12">
        <v>289</v>
      </c>
      <c r="C4152" s="12">
        <v>10127</v>
      </c>
      <c r="D4152" s="12">
        <v>4151</v>
      </c>
      <c r="E4152" s="12" t="s">
        <v>243</v>
      </c>
      <c r="F4152" s="13">
        <v>45494</v>
      </c>
      <c r="G4152" s="26" t="s">
        <v>14372</v>
      </c>
      <c r="H4152" s="12">
        <v>22</v>
      </c>
      <c r="I4152" s="28">
        <f>VLOOKUP(B:B,DIM_PRODUCTS!A:F,5,FALSE)</f>
        <v>9</v>
      </c>
      <c r="J4152" s="28">
        <f>FACT_ORDERS[[#This Row],[ProductPrice]]*FACT_ORDERS[[#This Row],[Quantity]]</f>
        <v>198</v>
      </c>
      <c r="K4152" s="12" t="str">
        <f>VLOOKUP(C:C,DIM_CUSTOMERS!A:G,7,FALSE)</f>
        <v>Mexico</v>
      </c>
      <c r="L4152" s="30" cm="1">
        <f t="array" ref="L4152">_xlfn.IFS(
    AND(FACT_ORDERS[[#This Row],[DeliveryMehtod]]="shippment",FACT_ORDERS[[#This Row],[TotalAmount]]&gt;=200), 0,
    AND(FACT_ORDERS[[#This Row],[DeliveryMehtod]]="pickup"), 15,
    AND(FACT_ORDERS[[#This Row],[DeliveryMehtod]]="shippment",FACT_ORDERS[[#This Row],[TotalAmount]]&lt;200), 35
)</f>
        <v>15</v>
      </c>
      <c r="M4152" s="12" t="str" cm="1">
        <f t="array" ref="M4152">_xlfn.IFS(
    SUMIFS(FACT_ORDERS[TotalAmount], FACT_ORDERS[WD_CUSTOMERS],FACT_ORDERS[[#This Row],[WD_CUSTOMERS]])&gt;=15000, "VIP",
    SUMIFS(FACT_ORDERS[TotalAmount], FACT_ORDERS[WD_CUSTOMERS],FACT_ORDERS[[#This Row],[WD_CUSTOMERS]])&gt;=8000, "Premium",
    TRUE, "Regular"
)</f>
        <v>Premium</v>
      </c>
      <c r="N4152" s="32" cm="1">
        <f t="array" ref="N4152">_xlfn.IFS(
   FACT_ORDERS[[#This Row],[TypeOfClient]]="VIP", 0.2,
   FACT_ORDERS[[#This Row],[TypeOfClient]]="Premium", 0.1,
   TRUE, 0
)</f>
        <v>0.1</v>
      </c>
      <c r="O4152" s="31" cm="1">
        <f t="array" ref="O4152">_xlfn.IFS(
   FACT_ORDERS[[#This Row],[TotalAmount]]&gt;1500, 0.15,
   FACT_ORDERS[[#This Row],[TotalAmount]]&gt;1000, 0.1,
   FACT_ORDERS[[#This Row],[TotalAmount]]&gt;500, 0.05,
   TRUE, 0
)</f>
        <v>0</v>
      </c>
      <c r="P4152" s="28">
        <f xml:space="preserve"> FACT_ORDERS[[#This Row],[TotalAmount]] * (1 - (FACT_ORDERS[[#This Row],[ClientDiscount]] + FACT_ORDERS[[#This Row],[OrderDiscount]]) )</f>
        <v>178.20000000000002</v>
      </c>
      <c r="Q4152" s="28">
        <f>FACT_ORDERS[[#This Row],[TotalAmountWithDiscount]]+FACT_ORDERS[[#This Row],[DeliveryCost]]</f>
        <v>193.20000000000002</v>
      </c>
      <c r="R4152" s="35">
        <v>45505</v>
      </c>
      <c r="S4152" s="35" t="str">
        <f>IF(NETWORKDAYS(FACT_ORDERS[[#This Row],[Order-Date]], FACT_ORDERS[[#This Row],[ArrivalDate ]]) &gt; 10, "Late", "On Time")</f>
        <v>On Time</v>
      </c>
    </row>
    <row r="4153" spans="1:19" x14ac:dyDescent="0.3">
      <c r="A4153" s="12">
        <v>9151</v>
      </c>
      <c r="B4153" s="12">
        <v>219</v>
      </c>
      <c r="C4153" s="12">
        <v>10127</v>
      </c>
      <c r="D4153" s="12">
        <v>4152</v>
      </c>
      <c r="E4153" s="12" t="s">
        <v>244</v>
      </c>
      <c r="F4153" s="13">
        <v>45494</v>
      </c>
      <c r="G4153" s="26" t="s">
        <v>14373</v>
      </c>
      <c r="H4153" s="12">
        <v>58</v>
      </c>
      <c r="I4153" s="28">
        <f>VLOOKUP(B:B,DIM_PRODUCTS!A:F,5,FALSE)</f>
        <v>50</v>
      </c>
      <c r="J4153" s="28">
        <f>FACT_ORDERS[[#This Row],[ProductPrice]]*FACT_ORDERS[[#This Row],[Quantity]]</f>
        <v>2900</v>
      </c>
      <c r="K4153" s="12" t="str">
        <f>VLOOKUP(C:C,DIM_CUSTOMERS!A:G,7,FALSE)</f>
        <v>Mexico</v>
      </c>
      <c r="L4153" s="30" cm="1">
        <f t="array" ref="L4153">_xlfn.IFS(
    AND(FACT_ORDERS[[#This Row],[DeliveryMehtod]]="shippment",FACT_ORDERS[[#This Row],[TotalAmount]]&gt;=200), 0,
    AND(FACT_ORDERS[[#This Row],[DeliveryMehtod]]="pickup"), 15,
    AND(FACT_ORDERS[[#This Row],[DeliveryMehtod]]="shippment",FACT_ORDERS[[#This Row],[TotalAmount]]&lt;200), 35
)</f>
        <v>0</v>
      </c>
      <c r="M4153" s="12" t="str" cm="1">
        <f t="array" ref="M4153">_xlfn.IFS(
    SUMIFS(FACT_ORDERS[TotalAmount], FACT_ORDERS[WD_CUSTOMERS],FACT_ORDERS[[#This Row],[WD_CUSTOMERS]])&gt;=15000, "VIP",
    SUMIFS(FACT_ORDERS[TotalAmount], FACT_ORDERS[WD_CUSTOMERS],FACT_ORDERS[[#This Row],[WD_CUSTOMERS]])&gt;=8000, "Premium",
    TRUE, "Regular"
)</f>
        <v>Premium</v>
      </c>
      <c r="N4153" s="32" cm="1">
        <f t="array" ref="N4153">_xlfn.IFS(
   FACT_ORDERS[[#This Row],[TypeOfClient]]="VIP", 0.2,
   FACT_ORDERS[[#This Row],[TypeOfClient]]="Premium", 0.1,
   TRUE, 0
)</f>
        <v>0.1</v>
      </c>
      <c r="O4153" s="31" cm="1">
        <f t="array" ref="O4153">_xlfn.IFS(
   FACT_ORDERS[[#This Row],[TotalAmount]]&gt;1500, 0.15,
   FACT_ORDERS[[#This Row],[TotalAmount]]&gt;1000, 0.1,
   FACT_ORDERS[[#This Row],[TotalAmount]]&gt;500, 0.05,
   TRUE, 0
)</f>
        <v>0.15</v>
      </c>
      <c r="P4153" s="28">
        <f xml:space="preserve"> FACT_ORDERS[[#This Row],[TotalAmount]] * (1 - (FACT_ORDERS[[#This Row],[ClientDiscount]] + FACT_ORDERS[[#This Row],[OrderDiscount]]) )</f>
        <v>2175</v>
      </c>
      <c r="Q4153" s="28">
        <f>FACT_ORDERS[[#This Row],[TotalAmountWithDiscount]]+FACT_ORDERS[[#This Row],[DeliveryCost]]</f>
        <v>2175</v>
      </c>
      <c r="R4153" s="35">
        <v>45504</v>
      </c>
      <c r="S4153" s="35" t="str">
        <f>IF(NETWORKDAYS(FACT_ORDERS[[#This Row],[Order-Date]], FACT_ORDERS[[#This Row],[ArrivalDate ]]) &gt; 10, "Late", "On Time")</f>
        <v>On Time</v>
      </c>
    </row>
    <row r="4154" spans="1:19" x14ac:dyDescent="0.3">
      <c r="A4154" s="12">
        <v>9152</v>
      </c>
      <c r="B4154" s="12">
        <v>219</v>
      </c>
      <c r="C4154" s="12">
        <v>10127</v>
      </c>
      <c r="D4154" s="12">
        <v>4153</v>
      </c>
      <c r="E4154" s="12" t="s">
        <v>243</v>
      </c>
      <c r="F4154" s="13">
        <v>45518</v>
      </c>
      <c r="G4154" s="26" t="s">
        <v>14374</v>
      </c>
      <c r="H4154" s="12">
        <v>53</v>
      </c>
      <c r="I4154" s="28">
        <f>VLOOKUP(B:B,DIM_PRODUCTS!A:F,5,FALSE)</f>
        <v>50</v>
      </c>
      <c r="J4154" s="28">
        <f>FACT_ORDERS[[#This Row],[ProductPrice]]*FACT_ORDERS[[#This Row],[Quantity]]</f>
        <v>2650</v>
      </c>
      <c r="K4154" s="12" t="str">
        <f>VLOOKUP(C:C,DIM_CUSTOMERS!A:G,7,FALSE)</f>
        <v>Mexico</v>
      </c>
      <c r="L4154" s="30" cm="1">
        <f t="array" ref="L4154">_xlfn.IFS(
    AND(FACT_ORDERS[[#This Row],[DeliveryMehtod]]="shippment",FACT_ORDERS[[#This Row],[TotalAmount]]&gt;=200), 0,
    AND(FACT_ORDERS[[#This Row],[DeliveryMehtod]]="pickup"), 15,
    AND(FACT_ORDERS[[#This Row],[DeliveryMehtod]]="shippment",FACT_ORDERS[[#This Row],[TotalAmount]]&lt;200), 35
)</f>
        <v>15</v>
      </c>
      <c r="M4154" s="12" t="str" cm="1">
        <f t="array" ref="M4154">_xlfn.IFS(
    SUMIFS(FACT_ORDERS[TotalAmount], FACT_ORDERS[WD_CUSTOMERS],FACT_ORDERS[[#This Row],[WD_CUSTOMERS]])&gt;=15000, "VIP",
    SUMIFS(FACT_ORDERS[TotalAmount], FACT_ORDERS[WD_CUSTOMERS],FACT_ORDERS[[#This Row],[WD_CUSTOMERS]])&gt;=8000, "Premium",
    TRUE, "Regular"
)</f>
        <v>Premium</v>
      </c>
      <c r="N4154" s="32" cm="1">
        <f t="array" ref="N4154">_xlfn.IFS(
   FACT_ORDERS[[#This Row],[TypeOfClient]]="VIP", 0.2,
   FACT_ORDERS[[#This Row],[TypeOfClient]]="Premium", 0.1,
   TRUE, 0
)</f>
        <v>0.1</v>
      </c>
      <c r="O4154" s="31" cm="1">
        <f t="array" ref="O4154">_xlfn.IFS(
   FACT_ORDERS[[#This Row],[TotalAmount]]&gt;1500, 0.15,
   FACT_ORDERS[[#This Row],[TotalAmount]]&gt;1000, 0.1,
   FACT_ORDERS[[#This Row],[TotalAmount]]&gt;500, 0.05,
   TRUE, 0
)</f>
        <v>0.15</v>
      </c>
      <c r="P4154" s="28">
        <f xml:space="preserve"> FACT_ORDERS[[#This Row],[TotalAmount]] * (1 - (FACT_ORDERS[[#This Row],[ClientDiscount]] + FACT_ORDERS[[#This Row],[OrderDiscount]]) )</f>
        <v>1987.5</v>
      </c>
      <c r="Q4154" s="28">
        <f>FACT_ORDERS[[#This Row],[TotalAmountWithDiscount]]+FACT_ORDERS[[#This Row],[DeliveryCost]]</f>
        <v>2002.5</v>
      </c>
      <c r="R4154" s="35">
        <v>45535</v>
      </c>
      <c r="S4154" s="35" t="str">
        <f>IF(NETWORKDAYS(FACT_ORDERS[[#This Row],[Order-Date]], FACT_ORDERS[[#This Row],[ArrivalDate ]]) &gt; 10, "Late", "On Time")</f>
        <v>Late</v>
      </c>
    </row>
    <row r="4155" spans="1:19" x14ac:dyDescent="0.3">
      <c r="A4155" s="12">
        <v>9153</v>
      </c>
      <c r="B4155" s="12">
        <v>210</v>
      </c>
      <c r="C4155" s="12">
        <v>10816</v>
      </c>
      <c r="D4155" s="12">
        <v>4154</v>
      </c>
      <c r="E4155" s="12" t="s">
        <v>243</v>
      </c>
      <c r="F4155" s="13">
        <v>45325</v>
      </c>
      <c r="G4155" s="26" t="s">
        <v>14375</v>
      </c>
      <c r="H4155" s="12">
        <v>15</v>
      </c>
      <c r="I4155" s="28">
        <f>VLOOKUP(B:B,DIM_PRODUCTS!A:F,5,FALSE)</f>
        <v>14</v>
      </c>
      <c r="J4155" s="28">
        <f>FACT_ORDERS[[#This Row],[ProductPrice]]*FACT_ORDERS[[#This Row],[Quantity]]</f>
        <v>210</v>
      </c>
      <c r="K4155" s="12" t="str">
        <f>VLOOKUP(C:C,DIM_CUSTOMERS!A:G,7,FALSE)</f>
        <v>Germany</v>
      </c>
      <c r="L4155" s="30" cm="1">
        <f t="array" ref="L4155">_xlfn.IFS(
    AND(FACT_ORDERS[[#This Row],[DeliveryMehtod]]="shippment",FACT_ORDERS[[#This Row],[TotalAmount]]&gt;=200), 0,
    AND(FACT_ORDERS[[#This Row],[DeliveryMehtod]]="pickup"), 15,
    AND(FACT_ORDERS[[#This Row],[DeliveryMehtod]]="shippment",FACT_ORDERS[[#This Row],[TotalAmount]]&lt;200), 35
)</f>
        <v>15</v>
      </c>
      <c r="M4155" s="12" t="str" cm="1">
        <f t="array" ref="M4155">_xlfn.IFS(
    SUMIFS(FACT_ORDERS[TotalAmount], FACT_ORDERS[WD_CUSTOMERS],FACT_ORDERS[[#This Row],[WD_CUSTOMERS]])&gt;=15000, "VIP",
    SUMIFS(FACT_ORDERS[TotalAmount], FACT_ORDERS[WD_CUSTOMERS],FACT_ORDERS[[#This Row],[WD_CUSTOMERS]])&gt;=8000, "Premium",
    TRUE, "Regular"
)</f>
        <v>Regular</v>
      </c>
      <c r="N4155" s="32" cm="1">
        <f t="array" ref="N4155">_xlfn.IFS(
   FACT_ORDERS[[#This Row],[TypeOfClient]]="VIP", 0.2,
   FACT_ORDERS[[#This Row],[TypeOfClient]]="Premium", 0.1,
   TRUE, 0
)</f>
        <v>0</v>
      </c>
      <c r="O4155" s="31" cm="1">
        <f t="array" ref="O4155">_xlfn.IFS(
   FACT_ORDERS[[#This Row],[TotalAmount]]&gt;1500, 0.15,
   FACT_ORDERS[[#This Row],[TotalAmount]]&gt;1000, 0.1,
   FACT_ORDERS[[#This Row],[TotalAmount]]&gt;500, 0.05,
   TRUE, 0
)</f>
        <v>0</v>
      </c>
      <c r="P4155" s="28">
        <f xml:space="preserve"> FACT_ORDERS[[#This Row],[TotalAmount]] * (1 - (FACT_ORDERS[[#This Row],[ClientDiscount]] + FACT_ORDERS[[#This Row],[OrderDiscount]]) )</f>
        <v>210</v>
      </c>
      <c r="Q4155" s="28">
        <f>FACT_ORDERS[[#This Row],[TotalAmountWithDiscount]]+FACT_ORDERS[[#This Row],[DeliveryCost]]</f>
        <v>225</v>
      </c>
      <c r="R4155" s="35">
        <v>45334</v>
      </c>
      <c r="S4155" s="35" t="str">
        <f>IF(NETWORKDAYS(FACT_ORDERS[[#This Row],[Order-Date]], FACT_ORDERS[[#This Row],[ArrivalDate ]]) &gt; 10, "Late", "On Time")</f>
        <v>On Time</v>
      </c>
    </row>
    <row r="4156" spans="1:19" x14ac:dyDescent="0.3">
      <c r="A4156" s="12">
        <v>9154</v>
      </c>
      <c r="B4156" s="12">
        <v>203</v>
      </c>
      <c r="C4156" s="12">
        <v>10816</v>
      </c>
      <c r="D4156" s="12">
        <v>4155</v>
      </c>
      <c r="E4156" s="12" t="s">
        <v>243</v>
      </c>
      <c r="F4156" s="13">
        <v>45325</v>
      </c>
      <c r="G4156" s="26" t="s">
        <v>14376</v>
      </c>
      <c r="H4156" s="12">
        <v>8</v>
      </c>
      <c r="I4156" s="28">
        <f>VLOOKUP(B:B,DIM_PRODUCTS!A:F,5,FALSE)</f>
        <v>5</v>
      </c>
      <c r="J4156" s="28">
        <f>FACT_ORDERS[[#This Row],[ProductPrice]]*FACT_ORDERS[[#This Row],[Quantity]]</f>
        <v>40</v>
      </c>
      <c r="K4156" s="12" t="str">
        <f>VLOOKUP(C:C,DIM_CUSTOMERS!A:G,7,FALSE)</f>
        <v>Germany</v>
      </c>
      <c r="L4156" s="30" cm="1">
        <f t="array" ref="L4156">_xlfn.IFS(
    AND(FACT_ORDERS[[#This Row],[DeliveryMehtod]]="shippment",FACT_ORDERS[[#This Row],[TotalAmount]]&gt;=200), 0,
    AND(FACT_ORDERS[[#This Row],[DeliveryMehtod]]="pickup"), 15,
    AND(FACT_ORDERS[[#This Row],[DeliveryMehtod]]="shippment",FACT_ORDERS[[#This Row],[TotalAmount]]&lt;200), 35
)</f>
        <v>15</v>
      </c>
      <c r="M4156" s="12" t="str" cm="1">
        <f t="array" ref="M4156">_xlfn.IFS(
    SUMIFS(FACT_ORDERS[TotalAmount], FACT_ORDERS[WD_CUSTOMERS],FACT_ORDERS[[#This Row],[WD_CUSTOMERS]])&gt;=15000, "VIP",
    SUMIFS(FACT_ORDERS[TotalAmount], FACT_ORDERS[WD_CUSTOMERS],FACT_ORDERS[[#This Row],[WD_CUSTOMERS]])&gt;=8000, "Premium",
    TRUE, "Regular"
)</f>
        <v>Regular</v>
      </c>
      <c r="N4156" s="32" cm="1">
        <f t="array" ref="N4156">_xlfn.IFS(
   FACT_ORDERS[[#This Row],[TypeOfClient]]="VIP", 0.2,
   FACT_ORDERS[[#This Row],[TypeOfClient]]="Premium", 0.1,
   TRUE, 0
)</f>
        <v>0</v>
      </c>
      <c r="O4156" s="31" cm="1">
        <f t="array" ref="O4156">_xlfn.IFS(
   FACT_ORDERS[[#This Row],[TotalAmount]]&gt;1500, 0.15,
   FACT_ORDERS[[#This Row],[TotalAmount]]&gt;1000, 0.1,
   FACT_ORDERS[[#This Row],[TotalAmount]]&gt;500, 0.05,
   TRUE, 0
)</f>
        <v>0</v>
      </c>
      <c r="P4156" s="28">
        <f xml:space="preserve"> FACT_ORDERS[[#This Row],[TotalAmount]] * (1 - (FACT_ORDERS[[#This Row],[ClientDiscount]] + FACT_ORDERS[[#This Row],[OrderDiscount]]) )</f>
        <v>40</v>
      </c>
      <c r="Q4156" s="28">
        <f>FACT_ORDERS[[#This Row],[TotalAmountWithDiscount]]+FACT_ORDERS[[#This Row],[DeliveryCost]]</f>
        <v>55</v>
      </c>
      <c r="R4156" s="35">
        <v>45332</v>
      </c>
      <c r="S4156" s="35" t="str">
        <f>IF(NETWORKDAYS(FACT_ORDERS[[#This Row],[Order-Date]], FACT_ORDERS[[#This Row],[ArrivalDate ]]) &gt; 10, "Late", "On Time")</f>
        <v>On Time</v>
      </c>
    </row>
    <row r="4157" spans="1:19" x14ac:dyDescent="0.3">
      <c r="A4157" s="12">
        <v>9155</v>
      </c>
      <c r="B4157" s="12">
        <v>210</v>
      </c>
      <c r="C4157" s="12">
        <v>10816</v>
      </c>
      <c r="D4157" s="12">
        <v>4156</v>
      </c>
      <c r="E4157" s="12" t="s">
        <v>244</v>
      </c>
      <c r="F4157" s="13">
        <v>45371</v>
      </c>
      <c r="G4157" s="26" t="s">
        <v>14377</v>
      </c>
      <c r="H4157" s="12">
        <v>18</v>
      </c>
      <c r="I4157" s="28">
        <f>VLOOKUP(B:B,DIM_PRODUCTS!A:F,5,FALSE)</f>
        <v>14</v>
      </c>
      <c r="J4157" s="28">
        <f>FACT_ORDERS[[#This Row],[ProductPrice]]*FACT_ORDERS[[#This Row],[Quantity]]</f>
        <v>252</v>
      </c>
      <c r="K4157" s="12" t="str">
        <f>VLOOKUP(C:C,DIM_CUSTOMERS!A:G,7,FALSE)</f>
        <v>Germany</v>
      </c>
      <c r="L4157" s="30" cm="1">
        <f t="array" ref="L4157">_xlfn.IFS(
    AND(FACT_ORDERS[[#This Row],[DeliveryMehtod]]="shippment",FACT_ORDERS[[#This Row],[TotalAmount]]&gt;=200), 0,
    AND(FACT_ORDERS[[#This Row],[DeliveryMehtod]]="pickup"), 15,
    AND(FACT_ORDERS[[#This Row],[DeliveryMehtod]]="shippment",FACT_ORDERS[[#This Row],[TotalAmount]]&lt;200), 35
)</f>
        <v>0</v>
      </c>
      <c r="M4157" s="12" t="str" cm="1">
        <f t="array" ref="M4157">_xlfn.IFS(
    SUMIFS(FACT_ORDERS[TotalAmount], FACT_ORDERS[WD_CUSTOMERS],FACT_ORDERS[[#This Row],[WD_CUSTOMERS]])&gt;=15000, "VIP",
    SUMIFS(FACT_ORDERS[TotalAmount], FACT_ORDERS[WD_CUSTOMERS],FACT_ORDERS[[#This Row],[WD_CUSTOMERS]])&gt;=8000, "Premium",
    TRUE, "Regular"
)</f>
        <v>Regular</v>
      </c>
      <c r="N4157" s="32" cm="1">
        <f t="array" ref="N4157">_xlfn.IFS(
   FACT_ORDERS[[#This Row],[TypeOfClient]]="VIP", 0.2,
   FACT_ORDERS[[#This Row],[TypeOfClient]]="Premium", 0.1,
   TRUE, 0
)</f>
        <v>0</v>
      </c>
      <c r="O4157" s="31" cm="1">
        <f t="array" ref="O4157">_xlfn.IFS(
   FACT_ORDERS[[#This Row],[TotalAmount]]&gt;1500, 0.15,
   FACT_ORDERS[[#This Row],[TotalAmount]]&gt;1000, 0.1,
   FACT_ORDERS[[#This Row],[TotalAmount]]&gt;500, 0.05,
   TRUE, 0
)</f>
        <v>0</v>
      </c>
      <c r="P4157" s="28">
        <f xml:space="preserve"> FACT_ORDERS[[#This Row],[TotalAmount]] * (1 - (FACT_ORDERS[[#This Row],[ClientDiscount]] + FACT_ORDERS[[#This Row],[OrderDiscount]]) )</f>
        <v>252</v>
      </c>
      <c r="Q4157" s="28">
        <f>FACT_ORDERS[[#This Row],[TotalAmountWithDiscount]]+FACT_ORDERS[[#This Row],[DeliveryCost]]</f>
        <v>252</v>
      </c>
      <c r="R4157" s="35">
        <v>45382</v>
      </c>
      <c r="S4157" s="35" t="str">
        <f>IF(NETWORKDAYS(FACT_ORDERS[[#This Row],[Order-Date]], FACT_ORDERS[[#This Row],[ArrivalDate ]]) &gt; 10, "Late", "On Time")</f>
        <v>On Time</v>
      </c>
    </row>
    <row r="4158" spans="1:19" x14ac:dyDescent="0.3">
      <c r="A4158" s="12">
        <v>9156</v>
      </c>
      <c r="B4158" s="12">
        <v>203</v>
      </c>
      <c r="C4158" s="12">
        <v>10816</v>
      </c>
      <c r="D4158" s="12">
        <v>4157</v>
      </c>
      <c r="E4158" s="12" t="s">
        <v>244</v>
      </c>
      <c r="F4158" s="13">
        <v>45371</v>
      </c>
      <c r="G4158" s="26" t="s">
        <v>11775</v>
      </c>
      <c r="H4158" s="12">
        <v>12</v>
      </c>
      <c r="I4158" s="28">
        <f>VLOOKUP(B:B,DIM_PRODUCTS!A:F,5,FALSE)</f>
        <v>5</v>
      </c>
      <c r="J4158" s="28">
        <f>FACT_ORDERS[[#This Row],[ProductPrice]]*FACT_ORDERS[[#This Row],[Quantity]]</f>
        <v>60</v>
      </c>
      <c r="K4158" s="12" t="str">
        <f>VLOOKUP(C:C,DIM_CUSTOMERS!A:G,7,FALSE)</f>
        <v>Germany</v>
      </c>
      <c r="L4158" s="30" cm="1">
        <f t="array" ref="L4158">_xlfn.IFS(
    AND(FACT_ORDERS[[#This Row],[DeliveryMehtod]]="shippment",FACT_ORDERS[[#This Row],[TotalAmount]]&gt;=200), 0,
    AND(FACT_ORDERS[[#This Row],[DeliveryMehtod]]="pickup"), 15,
    AND(FACT_ORDERS[[#This Row],[DeliveryMehtod]]="shippment",FACT_ORDERS[[#This Row],[TotalAmount]]&lt;200), 35
)</f>
        <v>35</v>
      </c>
      <c r="M4158" s="12" t="str" cm="1">
        <f t="array" ref="M4158">_xlfn.IFS(
    SUMIFS(FACT_ORDERS[TotalAmount], FACT_ORDERS[WD_CUSTOMERS],FACT_ORDERS[[#This Row],[WD_CUSTOMERS]])&gt;=15000, "VIP",
    SUMIFS(FACT_ORDERS[TotalAmount], FACT_ORDERS[WD_CUSTOMERS],FACT_ORDERS[[#This Row],[WD_CUSTOMERS]])&gt;=8000, "Premium",
    TRUE, "Regular"
)</f>
        <v>Regular</v>
      </c>
      <c r="N4158" s="32" cm="1">
        <f t="array" ref="N4158">_xlfn.IFS(
   FACT_ORDERS[[#This Row],[TypeOfClient]]="VIP", 0.2,
   FACT_ORDERS[[#This Row],[TypeOfClient]]="Premium", 0.1,
   TRUE, 0
)</f>
        <v>0</v>
      </c>
      <c r="O4158" s="31" cm="1">
        <f t="array" ref="O4158">_xlfn.IFS(
   FACT_ORDERS[[#This Row],[TotalAmount]]&gt;1500, 0.15,
   FACT_ORDERS[[#This Row],[TotalAmount]]&gt;1000, 0.1,
   FACT_ORDERS[[#This Row],[TotalAmount]]&gt;500, 0.05,
   TRUE, 0
)</f>
        <v>0</v>
      </c>
      <c r="P4158" s="28">
        <f xml:space="preserve"> FACT_ORDERS[[#This Row],[TotalAmount]] * (1 - (FACT_ORDERS[[#This Row],[ClientDiscount]] + FACT_ORDERS[[#This Row],[OrderDiscount]]) )</f>
        <v>60</v>
      </c>
      <c r="Q4158" s="28">
        <f>FACT_ORDERS[[#This Row],[TotalAmountWithDiscount]]+FACT_ORDERS[[#This Row],[DeliveryCost]]</f>
        <v>95</v>
      </c>
      <c r="R4158" s="35">
        <v>45381</v>
      </c>
      <c r="S4158" s="35" t="str">
        <f>IF(NETWORKDAYS(FACT_ORDERS[[#This Row],[Order-Date]], FACT_ORDERS[[#This Row],[ArrivalDate ]]) &gt; 10, "Late", "On Time")</f>
        <v>On Time</v>
      </c>
    </row>
    <row r="4159" spans="1:19" x14ac:dyDescent="0.3">
      <c r="A4159" s="12">
        <v>9157</v>
      </c>
      <c r="B4159" s="12">
        <v>287</v>
      </c>
      <c r="C4159" s="12">
        <v>10020</v>
      </c>
      <c r="D4159" s="12">
        <v>4158</v>
      </c>
      <c r="E4159" s="12" t="s">
        <v>244</v>
      </c>
      <c r="F4159" s="13">
        <v>45522</v>
      </c>
      <c r="G4159" s="26" t="s">
        <v>14378</v>
      </c>
      <c r="H4159" s="12">
        <v>15</v>
      </c>
      <c r="I4159" s="28">
        <f>VLOOKUP(B:B,DIM_PRODUCTS!A:F,5,FALSE)</f>
        <v>13</v>
      </c>
      <c r="J4159" s="28">
        <f>FACT_ORDERS[[#This Row],[ProductPrice]]*FACT_ORDERS[[#This Row],[Quantity]]</f>
        <v>195</v>
      </c>
      <c r="K4159" s="12" t="str">
        <f>VLOOKUP(C:C,DIM_CUSTOMERS!A:G,7,FALSE)</f>
        <v>Mexico</v>
      </c>
      <c r="L4159" s="30" cm="1">
        <f t="array" ref="L4159">_xlfn.IFS(
    AND(FACT_ORDERS[[#This Row],[DeliveryMehtod]]="shippment",FACT_ORDERS[[#This Row],[TotalAmount]]&gt;=200), 0,
    AND(FACT_ORDERS[[#This Row],[DeliveryMehtod]]="pickup"), 15,
    AND(FACT_ORDERS[[#This Row],[DeliveryMehtod]]="shippment",FACT_ORDERS[[#This Row],[TotalAmount]]&lt;200), 35
)</f>
        <v>35</v>
      </c>
      <c r="M4159" s="12" t="str" cm="1">
        <f t="array" ref="M4159">_xlfn.IFS(
    SUMIFS(FACT_ORDERS[TotalAmount], FACT_ORDERS[WD_CUSTOMERS],FACT_ORDERS[[#This Row],[WD_CUSTOMERS]])&gt;=15000, "VIP",
    SUMIFS(FACT_ORDERS[TotalAmount], FACT_ORDERS[WD_CUSTOMERS],FACT_ORDERS[[#This Row],[WD_CUSTOMERS]])&gt;=8000, "Premium",
    TRUE, "Regular"
)</f>
        <v>VIP</v>
      </c>
      <c r="N4159" s="32" cm="1">
        <f t="array" ref="N4159">_xlfn.IFS(
   FACT_ORDERS[[#This Row],[TypeOfClient]]="VIP", 0.2,
   FACT_ORDERS[[#This Row],[TypeOfClient]]="Premium", 0.1,
   TRUE, 0
)</f>
        <v>0.2</v>
      </c>
      <c r="O4159" s="31" cm="1">
        <f t="array" ref="O4159">_xlfn.IFS(
   FACT_ORDERS[[#This Row],[TotalAmount]]&gt;1500, 0.15,
   FACT_ORDERS[[#This Row],[TotalAmount]]&gt;1000, 0.1,
   FACT_ORDERS[[#This Row],[TotalAmount]]&gt;500, 0.05,
   TRUE, 0
)</f>
        <v>0</v>
      </c>
      <c r="P4159" s="28">
        <f xml:space="preserve"> FACT_ORDERS[[#This Row],[TotalAmount]] * (1 - (FACT_ORDERS[[#This Row],[ClientDiscount]] + FACT_ORDERS[[#This Row],[OrderDiscount]]) )</f>
        <v>156</v>
      </c>
      <c r="Q4159" s="28">
        <f>FACT_ORDERS[[#This Row],[TotalAmountWithDiscount]]+FACT_ORDERS[[#This Row],[DeliveryCost]]</f>
        <v>191</v>
      </c>
      <c r="R4159" s="35">
        <v>45531</v>
      </c>
      <c r="S4159" s="35" t="str">
        <f>IF(NETWORKDAYS(FACT_ORDERS[[#This Row],[Order-Date]], FACT_ORDERS[[#This Row],[ArrivalDate ]]) &gt; 10, "Late", "On Time")</f>
        <v>On Time</v>
      </c>
    </row>
    <row r="4160" spans="1:19" x14ac:dyDescent="0.3">
      <c r="A4160" s="12">
        <v>9158</v>
      </c>
      <c r="B4160" s="12">
        <v>272</v>
      </c>
      <c r="C4160" s="12">
        <v>10020</v>
      </c>
      <c r="D4160" s="12">
        <v>4159</v>
      </c>
      <c r="E4160" s="12" t="s">
        <v>243</v>
      </c>
      <c r="F4160" s="13">
        <v>45522</v>
      </c>
      <c r="G4160" s="26" t="s">
        <v>14379</v>
      </c>
      <c r="H4160" s="12">
        <v>38</v>
      </c>
      <c r="I4160" s="28">
        <f>VLOOKUP(B:B,DIM_PRODUCTS!A:F,5,FALSE)</f>
        <v>15</v>
      </c>
      <c r="J4160" s="28">
        <f>FACT_ORDERS[[#This Row],[ProductPrice]]*FACT_ORDERS[[#This Row],[Quantity]]</f>
        <v>570</v>
      </c>
      <c r="K4160" s="12" t="str">
        <f>VLOOKUP(C:C,DIM_CUSTOMERS!A:G,7,FALSE)</f>
        <v>Mexico</v>
      </c>
      <c r="L4160" s="30" cm="1">
        <f t="array" ref="L4160">_xlfn.IFS(
    AND(FACT_ORDERS[[#This Row],[DeliveryMehtod]]="shippment",FACT_ORDERS[[#This Row],[TotalAmount]]&gt;=200), 0,
    AND(FACT_ORDERS[[#This Row],[DeliveryMehtod]]="pickup"), 15,
    AND(FACT_ORDERS[[#This Row],[DeliveryMehtod]]="shippment",FACT_ORDERS[[#This Row],[TotalAmount]]&lt;200), 35
)</f>
        <v>15</v>
      </c>
      <c r="M4160" s="12" t="str" cm="1">
        <f t="array" ref="M4160">_xlfn.IFS(
    SUMIFS(FACT_ORDERS[TotalAmount], FACT_ORDERS[WD_CUSTOMERS],FACT_ORDERS[[#This Row],[WD_CUSTOMERS]])&gt;=15000, "VIP",
    SUMIFS(FACT_ORDERS[TotalAmount], FACT_ORDERS[WD_CUSTOMERS],FACT_ORDERS[[#This Row],[WD_CUSTOMERS]])&gt;=8000, "Premium",
    TRUE, "Regular"
)</f>
        <v>VIP</v>
      </c>
      <c r="N4160" s="32" cm="1">
        <f t="array" ref="N4160">_xlfn.IFS(
   FACT_ORDERS[[#This Row],[TypeOfClient]]="VIP", 0.2,
   FACT_ORDERS[[#This Row],[TypeOfClient]]="Premium", 0.1,
   TRUE, 0
)</f>
        <v>0.2</v>
      </c>
      <c r="O4160" s="31" cm="1">
        <f t="array" ref="O4160">_xlfn.IFS(
   FACT_ORDERS[[#This Row],[TotalAmount]]&gt;1500, 0.15,
   FACT_ORDERS[[#This Row],[TotalAmount]]&gt;1000, 0.1,
   FACT_ORDERS[[#This Row],[TotalAmount]]&gt;500, 0.05,
   TRUE, 0
)</f>
        <v>0.05</v>
      </c>
      <c r="P4160" s="28">
        <f xml:space="preserve"> FACT_ORDERS[[#This Row],[TotalAmount]] * (1 - (FACT_ORDERS[[#This Row],[ClientDiscount]] + FACT_ORDERS[[#This Row],[OrderDiscount]]) )</f>
        <v>427.5</v>
      </c>
      <c r="Q4160" s="28">
        <f>FACT_ORDERS[[#This Row],[TotalAmountWithDiscount]]+FACT_ORDERS[[#This Row],[DeliveryCost]]</f>
        <v>442.5</v>
      </c>
      <c r="R4160" s="35">
        <v>45538</v>
      </c>
      <c r="S4160" s="35" t="str">
        <f>IF(NETWORKDAYS(FACT_ORDERS[[#This Row],[Order-Date]], FACT_ORDERS[[#This Row],[ArrivalDate ]]) &gt; 10, "Late", "On Time")</f>
        <v>Late</v>
      </c>
    </row>
    <row r="4161" spans="1:19" x14ac:dyDescent="0.3">
      <c r="A4161" s="12">
        <v>9159</v>
      </c>
      <c r="B4161" s="12">
        <v>245</v>
      </c>
      <c r="C4161" s="12">
        <v>10020</v>
      </c>
      <c r="D4161" s="12">
        <v>4160</v>
      </c>
      <c r="E4161" s="12" t="s">
        <v>243</v>
      </c>
      <c r="F4161" s="13">
        <v>45509</v>
      </c>
      <c r="G4161" s="26" t="s">
        <v>14380</v>
      </c>
      <c r="H4161" s="12">
        <v>36</v>
      </c>
      <c r="I4161" s="28">
        <f>VLOOKUP(B:B,DIM_PRODUCTS!A:F,5,FALSE)</f>
        <v>28</v>
      </c>
      <c r="J4161" s="28">
        <f>FACT_ORDERS[[#This Row],[ProductPrice]]*FACT_ORDERS[[#This Row],[Quantity]]</f>
        <v>1008</v>
      </c>
      <c r="K4161" s="12" t="str">
        <f>VLOOKUP(C:C,DIM_CUSTOMERS!A:G,7,FALSE)</f>
        <v>Mexico</v>
      </c>
      <c r="L4161" s="30" cm="1">
        <f t="array" ref="L4161">_xlfn.IFS(
    AND(FACT_ORDERS[[#This Row],[DeliveryMehtod]]="shippment",FACT_ORDERS[[#This Row],[TotalAmount]]&gt;=200), 0,
    AND(FACT_ORDERS[[#This Row],[DeliveryMehtod]]="pickup"), 15,
    AND(FACT_ORDERS[[#This Row],[DeliveryMehtod]]="shippment",FACT_ORDERS[[#This Row],[TotalAmount]]&lt;200), 35
)</f>
        <v>15</v>
      </c>
      <c r="M4161" s="12" t="str" cm="1">
        <f t="array" ref="M4161">_xlfn.IFS(
    SUMIFS(FACT_ORDERS[TotalAmount], FACT_ORDERS[WD_CUSTOMERS],FACT_ORDERS[[#This Row],[WD_CUSTOMERS]])&gt;=15000, "VIP",
    SUMIFS(FACT_ORDERS[TotalAmount], FACT_ORDERS[WD_CUSTOMERS],FACT_ORDERS[[#This Row],[WD_CUSTOMERS]])&gt;=8000, "Premium",
    TRUE, "Regular"
)</f>
        <v>VIP</v>
      </c>
      <c r="N4161" s="32" cm="1">
        <f t="array" ref="N4161">_xlfn.IFS(
   FACT_ORDERS[[#This Row],[TypeOfClient]]="VIP", 0.2,
   FACT_ORDERS[[#This Row],[TypeOfClient]]="Premium", 0.1,
   TRUE, 0
)</f>
        <v>0.2</v>
      </c>
      <c r="O4161" s="31" cm="1">
        <f t="array" ref="O4161">_xlfn.IFS(
   FACT_ORDERS[[#This Row],[TotalAmount]]&gt;1500, 0.15,
   FACT_ORDERS[[#This Row],[TotalAmount]]&gt;1000, 0.1,
   FACT_ORDERS[[#This Row],[TotalAmount]]&gt;500, 0.05,
   TRUE, 0
)</f>
        <v>0.1</v>
      </c>
      <c r="P4161" s="28">
        <f xml:space="preserve"> FACT_ORDERS[[#This Row],[TotalAmount]] * (1 - (FACT_ORDERS[[#This Row],[ClientDiscount]] + FACT_ORDERS[[#This Row],[OrderDiscount]]) )</f>
        <v>705.59999999999991</v>
      </c>
      <c r="Q4161" s="28">
        <f>FACT_ORDERS[[#This Row],[TotalAmountWithDiscount]]+FACT_ORDERS[[#This Row],[DeliveryCost]]</f>
        <v>720.59999999999991</v>
      </c>
      <c r="R4161" s="35">
        <v>45516</v>
      </c>
      <c r="S4161" s="35" t="str">
        <f>IF(NETWORKDAYS(FACT_ORDERS[[#This Row],[Order-Date]], FACT_ORDERS[[#This Row],[ArrivalDate ]]) &gt; 10, "Late", "On Time")</f>
        <v>On Time</v>
      </c>
    </row>
    <row r="4162" spans="1:19" x14ac:dyDescent="0.3">
      <c r="A4162" s="12">
        <v>9160</v>
      </c>
      <c r="B4162" s="12">
        <v>287</v>
      </c>
      <c r="C4162" s="12">
        <v>10020</v>
      </c>
      <c r="D4162" s="12">
        <v>4161</v>
      </c>
      <c r="E4162" s="12" t="s">
        <v>244</v>
      </c>
      <c r="F4162" s="13">
        <v>45509</v>
      </c>
      <c r="G4162" s="26" t="s">
        <v>14381</v>
      </c>
      <c r="H4162" s="12">
        <v>24</v>
      </c>
      <c r="I4162" s="28">
        <f>VLOOKUP(B:B,DIM_PRODUCTS!A:F,5,FALSE)</f>
        <v>13</v>
      </c>
      <c r="J4162" s="28">
        <f>FACT_ORDERS[[#This Row],[ProductPrice]]*FACT_ORDERS[[#This Row],[Quantity]]</f>
        <v>312</v>
      </c>
      <c r="K4162" s="12" t="str">
        <f>VLOOKUP(C:C,DIM_CUSTOMERS!A:G,7,FALSE)</f>
        <v>Mexico</v>
      </c>
      <c r="L4162" s="30" cm="1">
        <f t="array" ref="L4162">_xlfn.IFS(
    AND(FACT_ORDERS[[#This Row],[DeliveryMehtod]]="shippment",FACT_ORDERS[[#This Row],[TotalAmount]]&gt;=200), 0,
    AND(FACT_ORDERS[[#This Row],[DeliveryMehtod]]="pickup"), 15,
    AND(FACT_ORDERS[[#This Row],[DeliveryMehtod]]="shippment",FACT_ORDERS[[#This Row],[TotalAmount]]&lt;200), 35
)</f>
        <v>0</v>
      </c>
      <c r="M4162" s="12" t="str" cm="1">
        <f t="array" ref="M4162">_xlfn.IFS(
    SUMIFS(FACT_ORDERS[TotalAmount], FACT_ORDERS[WD_CUSTOMERS],FACT_ORDERS[[#This Row],[WD_CUSTOMERS]])&gt;=15000, "VIP",
    SUMIFS(FACT_ORDERS[TotalAmount], FACT_ORDERS[WD_CUSTOMERS],FACT_ORDERS[[#This Row],[WD_CUSTOMERS]])&gt;=8000, "Premium",
    TRUE, "Regular"
)</f>
        <v>VIP</v>
      </c>
      <c r="N4162" s="32" cm="1">
        <f t="array" ref="N4162">_xlfn.IFS(
   FACT_ORDERS[[#This Row],[TypeOfClient]]="VIP", 0.2,
   FACT_ORDERS[[#This Row],[TypeOfClient]]="Premium", 0.1,
   TRUE, 0
)</f>
        <v>0.2</v>
      </c>
      <c r="O4162" s="31" cm="1">
        <f t="array" ref="O4162">_xlfn.IFS(
   FACT_ORDERS[[#This Row],[TotalAmount]]&gt;1500, 0.15,
   FACT_ORDERS[[#This Row],[TotalAmount]]&gt;1000, 0.1,
   FACT_ORDERS[[#This Row],[TotalAmount]]&gt;500, 0.05,
   TRUE, 0
)</f>
        <v>0</v>
      </c>
      <c r="P4162" s="28">
        <f xml:space="preserve"> FACT_ORDERS[[#This Row],[TotalAmount]] * (1 - (FACT_ORDERS[[#This Row],[ClientDiscount]] + FACT_ORDERS[[#This Row],[OrderDiscount]]) )</f>
        <v>249.60000000000002</v>
      </c>
      <c r="Q4162" s="28">
        <f>FACT_ORDERS[[#This Row],[TotalAmountWithDiscount]]+FACT_ORDERS[[#This Row],[DeliveryCost]]</f>
        <v>249.60000000000002</v>
      </c>
      <c r="R4162" s="35">
        <v>45518</v>
      </c>
      <c r="S4162" s="35" t="str">
        <f>IF(NETWORKDAYS(FACT_ORDERS[[#This Row],[Order-Date]], FACT_ORDERS[[#This Row],[ArrivalDate ]]) &gt; 10, "Late", "On Time")</f>
        <v>On Time</v>
      </c>
    </row>
    <row r="4163" spans="1:19" x14ac:dyDescent="0.3">
      <c r="A4163" s="12">
        <v>9161</v>
      </c>
      <c r="B4163" s="12">
        <v>218</v>
      </c>
      <c r="C4163" s="12">
        <v>10020</v>
      </c>
      <c r="D4163" s="12">
        <v>4162</v>
      </c>
      <c r="E4163" s="12" t="s">
        <v>243</v>
      </c>
      <c r="F4163" s="13">
        <v>45509</v>
      </c>
      <c r="G4163" s="26" t="s">
        <v>14382</v>
      </c>
      <c r="H4163" s="12">
        <v>91</v>
      </c>
      <c r="I4163" s="28">
        <f>VLOOKUP(B:B,DIM_PRODUCTS!A:F,5,FALSE)</f>
        <v>48</v>
      </c>
      <c r="J4163" s="28">
        <f>FACT_ORDERS[[#This Row],[ProductPrice]]*FACT_ORDERS[[#This Row],[Quantity]]</f>
        <v>4368</v>
      </c>
      <c r="K4163" s="12" t="str">
        <f>VLOOKUP(C:C,DIM_CUSTOMERS!A:G,7,FALSE)</f>
        <v>Mexico</v>
      </c>
      <c r="L4163" s="30" cm="1">
        <f t="array" ref="L4163">_xlfn.IFS(
    AND(FACT_ORDERS[[#This Row],[DeliveryMehtod]]="shippment",FACT_ORDERS[[#This Row],[TotalAmount]]&gt;=200), 0,
    AND(FACT_ORDERS[[#This Row],[DeliveryMehtod]]="pickup"), 15,
    AND(FACT_ORDERS[[#This Row],[DeliveryMehtod]]="shippment",FACT_ORDERS[[#This Row],[TotalAmount]]&lt;200), 35
)</f>
        <v>15</v>
      </c>
      <c r="M4163" s="12" t="str" cm="1">
        <f t="array" ref="M4163">_xlfn.IFS(
    SUMIFS(FACT_ORDERS[TotalAmount], FACT_ORDERS[WD_CUSTOMERS],FACT_ORDERS[[#This Row],[WD_CUSTOMERS]])&gt;=15000, "VIP",
    SUMIFS(FACT_ORDERS[TotalAmount], FACT_ORDERS[WD_CUSTOMERS],FACT_ORDERS[[#This Row],[WD_CUSTOMERS]])&gt;=8000, "Premium",
    TRUE, "Regular"
)</f>
        <v>VIP</v>
      </c>
      <c r="N4163" s="32" cm="1">
        <f t="array" ref="N4163">_xlfn.IFS(
   FACT_ORDERS[[#This Row],[TypeOfClient]]="VIP", 0.2,
   FACT_ORDERS[[#This Row],[TypeOfClient]]="Premium", 0.1,
   TRUE, 0
)</f>
        <v>0.2</v>
      </c>
      <c r="O4163" s="31" cm="1">
        <f t="array" ref="O4163">_xlfn.IFS(
   FACT_ORDERS[[#This Row],[TotalAmount]]&gt;1500, 0.15,
   FACT_ORDERS[[#This Row],[TotalAmount]]&gt;1000, 0.1,
   FACT_ORDERS[[#This Row],[TotalAmount]]&gt;500, 0.05,
   TRUE, 0
)</f>
        <v>0.15</v>
      </c>
      <c r="P4163" s="28">
        <f xml:space="preserve"> FACT_ORDERS[[#This Row],[TotalAmount]] * (1 - (FACT_ORDERS[[#This Row],[ClientDiscount]] + FACT_ORDERS[[#This Row],[OrderDiscount]]) )</f>
        <v>2839.2000000000003</v>
      </c>
      <c r="Q4163" s="28">
        <f>FACT_ORDERS[[#This Row],[TotalAmountWithDiscount]]+FACT_ORDERS[[#This Row],[DeliveryCost]]</f>
        <v>2854.2000000000003</v>
      </c>
      <c r="R4163" s="35">
        <v>45520</v>
      </c>
      <c r="S4163" s="35" t="str">
        <f>IF(NETWORKDAYS(FACT_ORDERS[[#This Row],[Order-Date]], FACT_ORDERS[[#This Row],[ArrivalDate ]]) &gt; 10, "Late", "On Time")</f>
        <v>On Time</v>
      </c>
    </row>
    <row r="4164" spans="1:19" x14ac:dyDescent="0.3">
      <c r="A4164" s="12">
        <v>9162</v>
      </c>
      <c r="B4164" s="12">
        <v>213</v>
      </c>
      <c r="C4164" s="12">
        <v>10020</v>
      </c>
      <c r="D4164" s="12">
        <v>4163</v>
      </c>
      <c r="E4164" s="12" t="s">
        <v>243</v>
      </c>
      <c r="F4164" s="13">
        <v>45509</v>
      </c>
      <c r="G4164" s="26" t="s">
        <v>14383</v>
      </c>
      <c r="H4164" s="12">
        <v>90</v>
      </c>
      <c r="I4164" s="28">
        <f>VLOOKUP(B:B,DIM_PRODUCTS!A:F,5,FALSE)</f>
        <v>45</v>
      </c>
      <c r="J4164" s="28">
        <f>FACT_ORDERS[[#This Row],[ProductPrice]]*FACT_ORDERS[[#This Row],[Quantity]]</f>
        <v>4050</v>
      </c>
      <c r="K4164" s="12" t="str">
        <f>VLOOKUP(C:C,DIM_CUSTOMERS!A:G,7,FALSE)</f>
        <v>Mexico</v>
      </c>
      <c r="L4164" s="30" cm="1">
        <f t="array" ref="L4164">_xlfn.IFS(
    AND(FACT_ORDERS[[#This Row],[DeliveryMehtod]]="shippment",FACT_ORDERS[[#This Row],[TotalAmount]]&gt;=200), 0,
    AND(FACT_ORDERS[[#This Row],[DeliveryMehtod]]="pickup"), 15,
    AND(FACT_ORDERS[[#This Row],[DeliveryMehtod]]="shippment",FACT_ORDERS[[#This Row],[TotalAmount]]&lt;200), 35
)</f>
        <v>15</v>
      </c>
      <c r="M4164" s="12" t="str" cm="1">
        <f t="array" ref="M4164">_xlfn.IFS(
    SUMIFS(FACT_ORDERS[TotalAmount], FACT_ORDERS[WD_CUSTOMERS],FACT_ORDERS[[#This Row],[WD_CUSTOMERS]])&gt;=15000, "VIP",
    SUMIFS(FACT_ORDERS[TotalAmount], FACT_ORDERS[WD_CUSTOMERS],FACT_ORDERS[[#This Row],[WD_CUSTOMERS]])&gt;=8000, "Premium",
    TRUE, "Regular"
)</f>
        <v>VIP</v>
      </c>
      <c r="N4164" s="32" cm="1">
        <f t="array" ref="N4164">_xlfn.IFS(
   FACT_ORDERS[[#This Row],[TypeOfClient]]="VIP", 0.2,
   FACT_ORDERS[[#This Row],[TypeOfClient]]="Premium", 0.1,
   TRUE, 0
)</f>
        <v>0.2</v>
      </c>
      <c r="O4164" s="31" cm="1">
        <f t="array" ref="O4164">_xlfn.IFS(
   FACT_ORDERS[[#This Row],[TotalAmount]]&gt;1500, 0.15,
   FACT_ORDERS[[#This Row],[TotalAmount]]&gt;1000, 0.1,
   FACT_ORDERS[[#This Row],[TotalAmount]]&gt;500, 0.05,
   TRUE, 0
)</f>
        <v>0.15</v>
      </c>
      <c r="P4164" s="28">
        <f xml:space="preserve"> FACT_ORDERS[[#This Row],[TotalAmount]] * (1 - (FACT_ORDERS[[#This Row],[ClientDiscount]] + FACT_ORDERS[[#This Row],[OrderDiscount]]) )</f>
        <v>2632.5</v>
      </c>
      <c r="Q4164" s="28">
        <f>FACT_ORDERS[[#This Row],[TotalAmountWithDiscount]]+FACT_ORDERS[[#This Row],[DeliveryCost]]</f>
        <v>2647.5</v>
      </c>
      <c r="R4164" s="35">
        <v>45518</v>
      </c>
      <c r="S4164" s="35" t="str">
        <f>IF(NETWORKDAYS(FACT_ORDERS[[#This Row],[Order-Date]], FACT_ORDERS[[#This Row],[ArrivalDate ]]) &gt; 10, "Late", "On Time")</f>
        <v>On Time</v>
      </c>
    </row>
    <row r="4165" spans="1:19" x14ac:dyDescent="0.3">
      <c r="A4165" s="12">
        <v>9163</v>
      </c>
      <c r="B4165" s="12">
        <v>272</v>
      </c>
      <c r="C4165" s="12">
        <v>10020</v>
      </c>
      <c r="D4165" s="12">
        <v>4164</v>
      </c>
      <c r="E4165" s="12" t="s">
        <v>243</v>
      </c>
      <c r="F4165" s="13">
        <v>45509</v>
      </c>
      <c r="G4165" s="26" t="s">
        <v>4267</v>
      </c>
      <c r="H4165" s="12">
        <v>21</v>
      </c>
      <c r="I4165" s="28">
        <f>VLOOKUP(B:B,DIM_PRODUCTS!A:F,5,FALSE)</f>
        <v>15</v>
      </c>
      <c r="J4165" s="28">
        <f>FACT_ORDERS[[#This Row],[ProductPrice]]*FACT_ORDERS[[#This Row],[Quantity]]</f>
        <v>315</v>
      </c>
      <c r="K4165" s="12" t="str">
        <f>VLOOKUP(C:C,DIM_CUSTOMERS!A:G,7,FALSE)</f>
        <v>Mexico</v>
      </c>
      <c r="L4165" s="30" cm="1">
        <f t="array" ref="L4165">_xlfn.IFS(
    AND(FACT_ORDERS[[#This Row],[DeliveryMehtod]]="shippment",FACT_ORDERS[[#This Row],[TotalAmount]]&gt;=200), 0,
    AND(FACT_ORDERS[[#This Row],[DeliveryMehtod]]="pickup"), 15,
    AND(FACT_ORDERS[[#This Row],[DeliveryMehtod]]="shippment",FACT_ORDERS[[#This Row],[TotalAmount]]&lt;200), 35
)</f>
        <v>15</v>
      </c>
      <c r="M4165" s="12" t="str" cm="1">
        <f t="array" ref="M4165">_xlfn.IFS(
    SUMIFS(FACT_ORDERS[TotalAmount], FACT_ORDERS[WD_CUSTOMERS],FACT_ORDERS[[#This Row],[WD_CUSTOMERS]])&gt;=15000, "VIP",
    SUMIFS(FACT_ORDERS[TotalAmount], FACT_ORDERS[WD_CUSTOMERS],FACT_ORDERS[[#This Row],[WD_CUSTOMERS]])&gt;=8000, "Premium",
    TRUE, "Regular"
)</f>
        <v>VIP</v>
      </c>
      <c r="N4165" s="32" cm="1">
        <f t="array" ref="N4165">_xlfn.IFS(
   FACT_ORDERS[[#This Row],[TypeOfClient]]="VIP", 0.2,
   FACT_ORDERS[[#This Row],[TypeOfClient]]="Premium", 0.1,
   TRUE, 0
)</f>
        <v>0.2</v>
      </c>
      <c r="O4165" s="31" cm="1">
        <f t="array" ref="O4165">_xlfn.IFS(
   FACT_ORDERS[[#This Row],[TotalAmount]]&gt;1500, 0.15,
   FACT_ORDERS[[#This Row],[TotalAmount]]&gt;1000, 0.1,
   FACT_ORDERS[[#This Row],[TotalAmount]]&gt;500, 0.05,
   TRUE, 0
)</f>
        <v>0</v>
      </c>
      <c r="P4165" s="28">
        <f xml:space="preserve"> FACT_ORDERS[[#This Row],[TotalAmount]] * (1 - (FACT_ORDERS[[#This Row],[ClientDiscount]] + FACT_ORDERS[[#This Row],[OrderDiscount]]) )</f>
        <v>252</v>
      </c>
      <c r="Q4165" s="28">
        <f>FACT_ORDERS[[#This Row],[TotalAmountWithDiscount]]+FACT_ORDERS[[#This Row],[DeliveryCost]]</f>
        <v>267</v>
      </c>
      <c r="R4165" s="35">
        <v>45521</v>
      </c>
      <c r="S4165" s="35" t="str">
        <f>IF(NETWORKDAYS(FACT_ORDERS[[#This Row],[Order-Date]], FACT_ORDERS[[#This Row],[ArrivalDate ]]) &gt; 10, "Late", "On Time")</f>
        <v>On Time</v>
      </c>
    </row>
    <row r="4166" spans="1:19" x14ac:dyDescent="0.3">
      <c r="A4166" s="12">
        <v>9164</v>
      </c>
      <c r="B4166" s="12">
        <v>245</v>
      </c>
      <c r="C4166" s="12">
        <v>10020</v>
      </c>
      <c r="D4166" s="12">
        <v>4165</v>
      </c>
      <c r="E4166" s="12" t="s">
        <v>244</v>
      </c>
      <c r="F4166" s="13">
        <v>45540</v>
      </c>
      <c r="G4166" s="26" t="s">
        <v>14384</v>
      </c>
      <c r="H4166" s="12">
        <v>43</v>
      </c>
      <c r="I4166" s="28">
        <f>VLOOKUP(B:B,DIM_PRODUCTS!A:F,5,FALSE)</f>
        <v>28</v>
      </c>
      <c r="J4166" s="28">
        <f>FACT_ORDERS[[#This Row],[ProductPrice]]*FACT_ORDERS[[#This Row],[Quantity]]</f>
        <v>1204</v>
      </c>
      <c r="K4166" s="12" t="str">
        <f>VLOOKUP(C:C,DIM_CUSTOMERS!A:G,7,FALSE)</f>
        <v>Mexico</v>
      </c>
      <c r="L4166" s="30" cm="1">
        <f t="array" ref="L4166">_xlfn.IFS(
    AND(FACT_ORDERS[[#This Row],[DeliveryMehtod]]="shippment",FACT_ORDERS[[#This Row],[TotalAmount]]&gt;=200), 0,
    AND(FACT_ORDERS[[#This Row],[DeliveryMehtod]]="pickup"), 15,
    AND(FACT_ORDERS[[#This Row],[DeliveryMehtod]]="shippment",FACT_ORDERS[[#This Row],[TotalAmount]]&lt;200), 35
)</f>
        <v>0</v>
      </c>
      <c r="M4166" s="12" t="str" cm="1">
        <f t="array" ref="M4166">_xlfn.IFS(
    SUMIFS(FACT_ORDERS[TotalAmount], FACT_ORDERS[WD_CUSTOMERS],FACT_ORDERS[[#This Row],[WD_CUSTOMERS]])&gt;=15000, "VIP",
    SUMIFS(FACT_ORDERS[TotalAmount], FACT_ORDERS[WD_CUSTOMERS],FACT_ORDERS[[#This Row],[WD_CUSTOMERS]])&gt;=8000, "Premium",
    TRUE, "Regular"
)</f>
        <v>VIP</v>
      </c>
      <c r="N4166" s="32" cm="1">
        <f t="array" ref="N4166">_xlfn.IFS(
   FACT_ORDERS[[#This Row],[TypeOfClient]]="VIP", 0.2,
   FACT_ORDERS[[#This Row],[TypeOfClient]]="Premium", 0.1,
   TRUE, 0
)</f>
        <v>0.2</v>
      </c>
      <c r="O4166" s="31" cm="1">
        <f t="array" ref="O4166">_xlfn.IFS(
   FACT_ORDERS[[#This Row],[TotalAmount]]&gt;1500, 0.15,
   FACT_ORDERS[[#This Row],[TotalAmount]]&gt;1000, 0.1,
   FACT_ORDERS[[#This Row],[TotalAmount]]&gt;500, 0.05,
   TRUE, 0
)</f>
        <v>0.1</v>
      </c>
      <c r="P4166" s="28">
        <f xml:space="preserve"> FACT_ORDERS[[#This Row],[TotalAmount]] * (1 - (FACT_ORDERS[[#This Row],[ClientDiscount]] + FACT_ORDERS[[#This Row],[OrderDiscount]]) )</f>
        <v>842.8</v>
      </c>
      <c r="Q4166" s="28">
        <f>FACT_ORDERS[[#This Row],[TotalAmountWithDiscount]]+FACT_ORDERS[[#This Row],[DeliveryCost]]</f>
        <v>842.8</v>
      </c>
      <c r="R4166" s="35">
        <v>45548</v>
      </c>
      <c r="S4166" s="35" t="str">
        <f>IF(NETWORKDAYS(FACT_ORDERS[[#This Row],[Order-Date]], FACT_ORDERS[[#This Row],[ArrivalDate ]]) &gt; 10, "Late", "On Time")</f>
        <v>On Time</v>
      </c>
    </row>
    <row r="4167" spans="1:19" x14ac:dyDescent="0.3">
      <c r="A4167" s="12">
        <v>9165</v>
      </c>
      <c r="B4167" s="12">
        <v>287</v>
      </c>
      <c r="C4167" s="12">
        <v>10020</v>
      </c>
      <c r="D4167" s="12">
        <v>4166</v>
      </c>
      <c r="E4167" s="12" t="s">
        <v>244</v>
      </c>
      <c r="F4167" s="13">
        <v>45540</v>
      </c>
      <c r="G4167" s="26" t="s">
        <v>3258</v>
      </c>
      <c r="H4167" s="12">
        <v>26</v>
      </c>
      <c r="I4167" s="28">
        <f>VLOOKUP(B:B,DIM_PRODUCTS!A:F,5,FALSE)</f>
        <v>13</v>
      </c>
      <c r="J4167" s="28">
        <f>FACT_ORDERS[[#This Row],[ProductPrice]]*FACT_ORDERS[[#This Row],[Quantity]]</f>
        <v>338</v>
      </c>
      <c r="K4167" s="12" t="str">
        <f>VLOOKUP(C:C,DIM_CUSTOMERS!A:G,7,FALSE)</f>
        <v>Mexico</v>
      </c>
      <c r="L4167" s="30" cm="1">
        <f t="array" ref="L4167">_xlfn.IFS(
    AND(FACT_ORDERS[[#This Row],[DeliveryMehtod]]="shippment",FACT_ORDERS[[#This Row],[TotalAmount]]&gt;=200), 0,
    AND(FACT_ORDERS[[#This Row],[DeliveryMehtod]]="pickup"), 15,
    AND(FACT_ORDERS[[#This Row],[DeliveryMehtod]]="shippment",FACT_ORDERS[[#This Row],[TotalAmount]]&lt;200), 35
)</f>
        <v>0</v>
      </c>
      <c r="M4167" s="12" t="str" cm="1">
        <f t="array" ref="M4167">_xlfn.IFS(
    SUMIFS(FACT_ORDERS[TotalAmount], FACT_ORDERS[WD_CUSTOMERS],FACT_ORDERS[[#This Row],[WD_CUSTOMERS]])&gt;=15000, "VIP",
    SUMIFS(FACT_ORDERS[TotalAmount], FACT_ORDERS[WD_CUSTOMERS],FACT_ORDERS[[#This Row],[WD_CUSTOMERS]])&gt;=8000, "Premium",
    TRUE, "Regular"
)</f>
        <v>VIP</v>
      </c>
      <c r="N4167" s="32" cm="1">
        <f t="array" ref="N4167">_xlfn.IFS(
   FACT_ORDERS[[#This Row],[TypeOfClient]]="VIP", 0.2,
   FACT_ORDERS[[#This Row],[TypeOfClient]]="Premium", 0.1,
   TRUE, 0
)</f>
        <v>0.2</v>
      </c>
      <c r="O4167" s="31" cm="1">
        <f t="array" ref="O4167">_xlfn.IFS(
   FACT_ORDERS[[#This Row],[TotalAmount]]&gt;1500, 0.15,
   FACT_ORDERS[[#This Row],[TotalAmount]]&gt;1000, 0.1,
   FACT_ORDERS[[#This Row],[TotalAmount]]&gt;500, 0.05,
   TRUE, 0
)</f>
        <v>0</v>
      </c>
      <c r="P4167" s="28">
        <f xml:space="preserve"> FACT_ORDERS[[#This Row],[TotalAmount]] * (1 - (FACT_ORDERS[[#This Row],[ClientDiscount]] + FACT_ORDERS[[#This Row],[OrderDiscount]]) )</f>
        <v>270.40000000000003</v>
      </c>
      <c r="Q4167" s="28">
        <f>FACT_ORDERS[[#This Row],[TotalAmountWithDiscount]]+FACT_ORDERS[[#This Row],[DeliveryCost]]</f>
        <v>270.40000000000003</v>
      </c>
      <c r="R4167" s="35">
        <v>45551</v>
      </c>
      <c r="S4167" s="35" t="str">
        <f>IF(NETWORKDAYS(FACT_ORDERS[[#This Row],[Order-Date]], FACT_ORDERS[[#This Row],[ArrivalDate ]]) &gt; 10, "Late", "On Time")</f>
        <v>On Time</v>
      </c>
    </row>
    <row r="4168" spans="1:19" x14ac:dyDescent="0.3">
      <c r="A4168" s="12">
        <v>9166</v>
      </c>
      <c r="B4168" s="12">
        <v>218</v>
      </c>
      <c r="C4168" s="12">
        <v>10020</v>
      </c>
      <c r="D4168" s="12">
        <v>4167</v>
      </c>
      <c r="E4168" s="12" t="s">
        <v>244</v>
      </c>
      <c r="F4168" s="13">
        <v>45540</v>
      </c>
      <c r="G4168" s="26" t="s">
        <v>14385</v>
      </c>
      <c r="H4168" s="12">
        <v>59</v>
      </c>
      <c r="I4168" s="28">
        <f>VLOOKUP(B:B,DIM_PRODUCTS!A:F,5,FALSE)</f>
        <v>48</v>
      </c>
      <c r="J4168" s="28">
        <f>FACT_ORDERS[[#This Row],[ProductPrice]]*FACT_ORDERS[[#This Row],[Quantity]]</f>
        <v>2832</v>
      </c>
      <c r="K4168" s="12" t="str">
        <f>VLOOKUP(C:C,DIM_CUSTOMERS!A:G,7,FALSE)</f>
        <v>Mexico</v>
      </c>
      <c r="L4168" s="30" cm="1">
        <f t="array" ref="L4168">_xlfn.IFS(
    AND(FACT_ORDERS[[#This Row],[DeliveryMehtod]]="shippment",FACT_ORDERS[[#This Row],[TotalAmount]]&gt;=200), 0,
    AND(FACT_ORDERS[[#This Row],[DeliveryMehtod]]="pickup"), 15,
    AND(FACT_ORDERS[[#This Row],[DeliveryMehtod]]="shippment",FACT_ORDERS[[#This Row],[TotalAmount]]&lt;200), 35
)</f>
        <v>0</v>
      </c>
      <c r="M4168" s="12" t="str" cm="1">
        <f t="array" ref="M4168">_xlfn.IFS(
    SUMIFS(FACT_ORDERS[TotalAmount], FACT_ORDERS[WD_CUSTOMERS],FACT_ORDERS[[#This Row],[WD_CUSTOMERS]])&gt;=15000, "VIP",
    SUMIFS(FACT_ORDERS[TotalAmount], FACT_ORDERS[WD_CUSTOMERS],FACT_ORDERS[[#This Row],[WD_CUSTOMERS]])&gt;=8000, "Premium",
    TRUE, "Regular"
)</f>
        <v>VIP</v>
      </c>
      <c r="N4168" s="32" cm="1">
        <f t="array" ref="N4168">_xlfn.IFS(
   FACT_ORDERS[[#This Row],[TypeOfClient]]="VIP", 0.2,
   FACT_ORDERS[[#This Row],[TypeOfClient]]="Premium", 0.1,
   TRUE, 0
)</f>
        <v>0.2</v>
      </c>
      <c r="O4168" s="31" cm="1">
        <f t="array" ref="O4168">_xlfn.IFS(
   FACT_ORDERS[[#This Row],[TotalAmount]]&gt;1500, 0.15,
   FACT_ORDERS[[#This Row],[TotalAmount]]&gt;1000, 0.1,
   FACT_ORDERS[[#This Row],[TotalAmount]]&gt;500, 0.05,
   TRUE, 0
)</f>
        <v>0.15</v>
      </c>
      <c r="P4168" s="28">
        <f xml:space="preserve"> FACT_ORDERS[[#This Row],[TotalAmount]] * (1 - (FACT_ORDERS[[#This Row],[ClientDiscount]] + FACT_ORDERS[[#This Row],[OrderDiscount]]) )</f>
        <v>1840.8</v>
      </c>
      <c r="Q4168" s="28">
        <f>FACT_ORDERS[[#This Row],[TotalAmountWithDiscount]]+FACT_ORDERS[[#This Row],[DeliveryCost]]</f>
        <v>1840.8</v>
      </c>
      <c r="R4168" s="35">
        <v>45550</v>
      </c>
      <c r="S4168" s="35" t="str">
        <f>IF(NETWORKDAYS(FACT_ORDERS[[#This Row],[Order-Date]], FACT_ORDERS[[#This Row],[ArrivalDate ]]) &gt; 10, "Late", "On Time")</f>
        <v>On Time</v>
      </c>
    </row>
    <row r="4169" spans="1:19" x14ac:dyDescent="0.3">
      <c r="A4169" s="12">
        <v>9167</v>
      </c>
      <c r="B4169" s="12">
        <v>213</v>
      </c>
      <c r="C4169" s="12">
        <v>10020</v>
      </c>
      <c r="D4169" s="12">
        <v>4168</v>
      </c>
      <c r="E4169" s="12" t="s">
        <v>243</v>
      </c>
      <c r="F4169" s="13">
        <v>45540</v>
      </c>
      <c r="G4169" s="26" t="s">
        <v>14386</v>
      </c>
      <c r="H4169" s="12">
        <v>69</v>
      </c>
      <c r="I4169" s="28">
        <f>VLOOKUP(B:B,DIM_PRODUCTS!A:F,5,FALSE)</f>
        <v>45</v>
      </c>
      <c r="J4169" s="28">
        <f>FACT_ORDERS[[#This Row],[ProductPrice]]*FACT_ORDERS[[#This Row],[Quantity]]</f>
        <v>3105</v>
      </c>
      <c r="K4169" s="12" t="str">
        <f>VLOOKUP(C:C,DIM_CUSTOMERS!A:G,7,FALSE)</f>
        <v>Mexico</v>
      </c>
      <c r="L4169" s="30" cm="1">
        <f t="array" ref="L4169">_xlfn.IFS(
    AND(FACT_ORDERS[[#This Row],[DeliveryMehtod]]="shippment",FACT_ORDERS[[#This Row],[TotalAmount]]&gt;=200), 0,
    AND(FACT_ORDERS[[#This Row],[DeliveryMehtod]]="pickup"), 15,
    AND(FACT_ORDERS[[#This Row],[DeliveryMehtod]]="shippment",FACT_ORDERS[[#This Row],[TotalAmount]]&lt;200), 35
)</f>
        <v>15</v>
      </c>
      <c r="M4169" s="12" t="str" cm="1">
        <f t="array" ref="M4169">_xlfn.IFS(
    SUMIFS(FACT_ORDERS[TotalAmount], FACT_ORDERS[WD_CUSTOMERS],FACT_ORDERS[[#This Row],[WD_CUSTOMERS]])&gt;=15000, "VIP",
    SUMIFS(FACT_ORDERS[TotalAmount], FACT_ORDERS[WD_CUSTOMERS],FACT_ORDERS[[#This Row],[WD_CUSTOMERS]])&gt;=8000, "Premium",
    TRUE, "Regular"
)</f>
        <v>VIP</v>
      </c>
      <c r="N4169" s="32" cm="1">
        <f t="array" ref="N4169">_xlfn.IFS(
   FACT_ORDERS[[#This Row],[TypeOfClient]]="VIP", 0.2,
   FACT_ORDERS[[#This Row],[TypeOfClient]]="Premium", 0.1,
   TRUE, 0
)</f>
        <v>0.2</v>
      </c>
      <c r="O4169" s="31" cm="1">
        <f t="array" ref="O4169">_xlfn.IFS(
   FACT_ORDERS[[#This Row],[TotalAmount]]&gt;1500, 0.15,
   FACT_ORDERS[[#This Row],[TotalAmount]]&gt;1000, 0.1,
   FACT_ORDERS[[#This Row],[TotalAmount]]&gt;500, 0.05,
   TRUE, 0
)</f>
        <v>0.15</v>
      </c>
      <c r="P4169" s="28">
        <f xml:space="preserve"> FACT_ORDERS[[#This Row],[TotalAmount]] * (1 - (FACT_ORDERS[[#This Row],[ClientDiscount]] + FACT_ORDERS[[#This Row],[OrderDiscount]]) )</f>
        <v>2018.25</v>
      </c>
      <c r="Q4169" s="28">
        <f>FACT_ORDERS[[#This Row],[TotalAmountWithDiscount]]+FACT_ORDERS[[#This Row],[DeliveryCost]]</f>
        <v>2033.25</v>
      </c>
      <c r="R4169" s="35">
        <v>45550</v>
      </c>
      <c r="S4169" s="35" t="str">
        <f>IF(NETWORKDAYS(FACT_ORDERS[[#This Row],[Order-Date]], FACT_ORDERS[[#This Row],[ArrivalDate ]]) &gt; 10, "Late", "On Time")</f>
        <v>On Time</v>
      </c>
    </row>
    <row r="4170" spans="1:19" x14ac:dyDescent="0.3">
      <c r="A4170" s="12">
        <v>9168</v>
      </c>
      <c r="B4170" s="12">
        <v>272</v>
      </c>
      <c r="C4170" s="12">
        <v>10020</v>
      </c>
      <c r="D4170" s="12">
        <v>4169</v>
      </c>
      <c r="E4170" s="12" t="s">
        <v>243</v>
      </c>
      <c r="F4170" s="13">
        <v>45540</v>
      </c>
      <c r="G4170" s="26" t="s">
        <v>14387</v>
      </c>
      <c r="H4170" s="12">
        <v>34</v>
      </c>
      <c r="I4170" s="28">
        <f>VLOOKUP(B:B,DIM_PRODUCTS!A:F,5,FALSE)</f>
        <v>15</v>
      </c>
      <c r="J4170" s="28">
        <f>FACT_ORDERS[[#This Row],[ProductPrice]]*FACT_ORDERS[[#This Row],[Quantity]]</f>
        <v>510</v>
      </c>
      <c r="K4170" s="12" t="str">
        <f>VLOOKUP(C:C,DIM_CUSTOMERS!A:G,7,FALSE)</f>
        <v>Mexico</v>
      </c>
      <c r="L4170" s="30" cm="1">
        <f t="array" ref="L4170">_xlfn.IFS(
    AND(FACT_ORDERS[[#This Row],[DeliveryMehtod]]="shippment",FACT_ORDERS[[#This Row],[TotalAmount]]&gt;=200), 0,
    AND(FACT_ORDERS[[#This Row],[DeliveryMehtod]]="pickup"), 15,
    AND(FACT_ORDERS[[#This Row],[DeliveryMehtod]]="shippment",FACT_ORDERS[[#This Row],[TotalAmount]]&lt;200), 35
)</f>
        <v>15</v>
      </c>
      <c r="M4170" s="12" t="str" cm="1">
        <f t="array" ref="M4170">_xlfn.IFS(
    SUMIFS(FACT_ORDERS[TotalAmount], FACT_ORDERS[WD_CUSTOMERS],FACT_ORDERS[[#This Row],[WD_CUSTOMERS]])&gt;=15000, "VIP",
    SUMIFS(FACT_ORDERS[TotalAmount], FACT_ORDERS[WD_CUSTOMERS],FACT_ORDERS[[#This Row],[WD_CUSTOMERS]])&gt;=8000, "Premium",
    TRUE, "Regular"
)</f>
        <v>VIP</v>
      </c>
      <c r="N4170" s="32" cm="1">
        <f t="array" ref="N4170">_xlfn.IFS(
   FACT_ORDERS[[#This Row],[TypeOfClient]]="VIP", 0.2,
   FACT_ORDERS[[#This Row],[TypeOfClient]]="Premium", 0.1,
   TRUE, 0
)</f>
        <v>0.2</v>
      </c>
      <c r="O4170" s="31" cm="1">
        <f t="array" ref="O4170">_xlfn.IFS(
   FACT_ORDERS[[#This Row],[TotalAmount]]&gt;1500, 0.15,
   FACT_ORDERS[[#This Row],[TotalAmount]]&gt;1000, 0.1,
   FACT_ORDERS[[#This Row],[TotalAmount]]&gt;500, 0.05,
   TRUE, 0
)</f>
        <v>0.05</v>
      </c>
      <c r="P4170" s="28">
        <f xml:space="preserve"> FACT_ORDERS[[#This Row],[TotalAmount]] * (1 - (FACT_ORDERS[[#This Row],[ClientDiscount]] + FACT_ORDERS[[#This Row],[OrderDiscount]]) )</f>
        <v>382.5</v>
      </c>
      <c r="Q4170" s="28">
        <f>FACT_ORDERS[[#This Row],[TotalAmountWithDiscount]]+FACT_ORDERS[[#This Row],[DeliveryCost]]</f>
        <v>397.5</v>
      </c>
      <c r="R4170" s="35">
        <v>45551</v>
      </c>
      <c r="S4170" s="35" t="str">
        <f>IF(NETWORKDAYS(FACT_ORDERS[[#This Row],[Order-Date]], FACT_ORDERS[[#This Row],[ArrivalDate ]]) &gt; 10, "Late", "On Time")</f>
        <v>On Time</v>
      </c>
    </row>
    <row r="4171" spans="1:19" x14ac:dyDescent="0.3">
      <c r="A4171" s="12">
        <v>9169</v>
      </c>
      <c r="B4171" s="12">
        <v>245</v>
      </c>
      <c r="C4171" s="12">
        <v>10020</v>
      </c>
      <c r="D4171" s="12">
        <v>4170</v>
      </c>
      <c r="E4171" s="12" t="s">
        <v>243</v>
      </c>
      <c r="F4171" s="13">
        <v>45548</v>
      </c>
      <c r="G4171" s="26" t="s">
        <v>14388</v>
      </c>
      <c r="H4171" s="12">
        <v>26</v>
      </c>
      <c r="I4171" s="28">
        <f>VLOOKUP(B:B,DIM_PRODUCTS!A:F,5,FALSE)</f>
        <v>28</v>
      </c>
      <c r="J4171" s="28">
        <f>FACT_ORDERS[[#This Row],[ProductPrice]]*FACT_ORDERS[[#This Row],[Quantity]]</f>
        <v>728</v>
      </c>
      <c r="K4171" s="12" t="str">
        <f>VLOOKUP(C:C,DIM_CUSTOMERS!A:G,7,FALSE)</f>
        <v>Mexico</v>
      </c>
      <c r="L4171" s="30" cm="1">
        <f t="array" ref="L4171">_xlfn.IFS(
    AND(FACT_ORDERS[[#This Row],[DeliveryMehtod]]="shippment",FACT_ORDERS[[#This Row],[TotalAmount]]&gt;=200), 0,
    AND(FACT_ORDERS[[#This Row],[DeliveryMehtod]]="pickup"), 15,
    AND(FACT_ORDERS[[#This Row],[DeliveryMehtod]]="shippment",FACT_ORDERS[[#This Row],[TotalAmount]]&lt;200), 35
)</f>
        <v>15</v>
      </c>
      <c r="M4171" s="12" t="str" cm="1">
        <f t="array" ref="M4171">_xlfn.IFS(
    SUMIFS(FACT_ORDERS[TotalAmount], FACT_ORDERS[WD_CUSTOMERS],FACT_ORDERS[[#This Row],[WD_CUSTOMERS]])&gt;=15000, "VIP",
    SUMIFS(FACT_ORDERS[TotalAmount], FACT_ORDERS[WD_CUSTOMERS],FACT_ORDERS[[#This Row],[WD_CUSTOMERS]])&gt;=8000, "Premium",
    TRUE, "Regular"
)</f>
        <v>VIP</v>
      </c>
      <c r="N4171" s="32" cm="1">
        <f t="array" ref="N4171">_xlfn.IFS(
   FACT_ORDERS[[#This Row],[TypeOfClient]]="VIP", 0.2,
   FACT_ORDERS[[#This Row],[TypeOfClient]]="Premium", 0.1,
   TRUE, 0
)</f>
        <v>0.2</v>
      </c>
      <c r="O4171" s="31" cm="1">
        <f t="array" ref="O4171">_xlfn.IFS(
   FACT_ORDERS[[#This Row],[TotalAmount]]&gt;1500, 0.15,
   FACT_ORDERS[[#This Row],[TotalAmount]]&gt;1000, 0.1,
   FACT_ORDERS[[#This Row],[TotalAmount]]&gt;500, 0.05,
   TRUE, 0
)</f>
        <v>0.05</v>
      </c>
      <c r="P4171" s="28">
        <f xml:space="preserve"> FACT_ORDERS[[#This Row],[TotalAmount]] * (1 - (FACT_ORDERS[[#This Row],[ClientDiscount]] + FACT_ORDERS[[#This Row],[OrderDiscount]]) )</f>
        <v>546</v>
      </c>
      <c r="Q4171" s="28">
        <f>FACT_ORDERS[[#This Row],[TotalAmountWithDiscount]]+FACT_ORDERS[[#This Row],[DeliveryCost]]</f>
        <v>561</v>
      </c>
      <c r="R4171" s="35">
        <v>45562</v>
      </c>
      <c r="S4171" s="35" t="str">
        <f>IF(NETWORKDAYS(FACT_ORDERS[[#This Row],[Order-Date]], FACT_ORDERS[[#This Row],[ArrivalDate ]]) &gt; 10, "Late", "On Time")</f>
        <v>Late</v>
      </c>
    </row>
    <row r="4172" spans="1:19" x14ac:dyDescent="0.3">
      <c r="A4172" s="12">
        <v>9170</v>
      </c>
      <c r="B4172" s="12">
        <v>287</v>
      </c>
      <c r="C4172" s="12">
        <v>10020</v>
      </c>
      <c r="D4172" s="12">
        <v>4171</v>
      </c>
      <c r="E4172" s="12" t="s">
        <v>244</v>
      </c>
      <c r="F4172" s="13">
        <v>45548</v>
      </c>
      <c r="G4172" s="26" t="s">
        <v>14389</v>
      </c>
      <c r="H4172" s="12">
        <v>23</v>
      </c>
      <c r="I4172" s="28">
        <f>VLOOKUP(B:B,DIM_PRODUCTS!A:F,5,FALSE)</f>
        <v>13</v>
      </c>
      <c r="J4172" s="28">
        <f>FACT_ORDERS[[#This Row],[ProductPrice]]*FACT_ORDERS[[#This Row],[Quantity]]</f>
        <v>299</v>
      </c>
      <c r="K4172" s="12" t="str">
        <f>VLOOKUP(C:C,DIM_CUSTOMERS!A:G,7,FALSE)</f>
        <v>Mexico</v>
      </c>
      <c r="L4172" s="30" cm="1">
        <f t="array" ref="L4172">_xlfn.IFS(
    AND(FACT_ORDERS[[#This Row],[DeliveryMehtod]]="shippment",FACT_ORDERS[[#This Row],[TotalAmount]]&gt;=200), 0,
    AND(FACT_ORDERS[[#This Row],[DeliveryMehtod]]="pickup"), 15,
    AND(FACT_ORDERS[[#This Row],[DeliveryMehtod]]="shippment",FACT_ORDERS[[#This Row],[TotalAmount]]&lt;200), 35
)</f>
        <v>0</v>
      </c>
      <c r="M4172" s="12" t="str" cm="1">
        <f t="array" ref="M4172">_xlfn.IFS(
    SUMIFS(FACT_ORDERS[TotalAmount], FACT_ORDERS[WD_CUSTOMERS],FACT_ORDERS[[#This Row],[WD_CUSTOMERS]])&gt;=15000, "VIP",
    SUMIFS(FACT_ORDERS[TotalAmount], FACT_ORDERS[WD_CUSTOMERS],FACT_ORDERS[[#This Row],[WD_CUSTOMERS]])&gt;=8000, "Premium",
    TRUE, "Regular"
)</f>
        <v>VIP</v>
      </c>
      <c r="N4172" s="32" cm="1">
        <f t="array" ref="N4172">_xlfn.IFS(
   FACT_ORDERS[[#This Row],[TypeOfClient]]="VIP", 0.2,
   FACT_ORDERS[[#This Row],[TypeOfClient]]="Premium", 0.1,
   TRUE, 0
)</f>
        <v>0.2</v>
      </c>
      <c r="O4172" s="31" cm="1">
        <f t="array" ref="O4172">_xlfn.IFS(
   FACT_ORDERS[[#This Row],[TotalAmount]]&gt;1500, 0.15,
   FACT_ORDERS[[#This Row],[TotalAmount]]&gt;1000, 0.1,
   FACT_ORDERS[[#This Row],[TotalAmount]]&gt;500, 0.05,
   TRUE, 0
)</f>
        <v>0</v>
      </c>
      <c r="P4172" s="28">
        <f xml:space="preserve"> FACT_ORDERS[[#This Row],[TotalAmount]] * (1 - (FACT_ORDERS[[#This Row],[ClientDiscount]] + FACT_ORDERS[[#This Row],[OrderDiscount]]) )</f>
        <v>239.20000000000002</v>
      </c>
      <c r="Q4172" s="28">
        <f>FACT_ORDERS[[#This Row],[TotalAmountWithDiscount]]+FACT_ORDERS[[#This Row],[DeliveryCost]]</f>
        <v>239.20000000000002</v>
      </c>
      <c r="R4172" s="35">
        <v>45557</v>
      </c>
      <c r="S4172" s="35" t="str">
        <f>IF(NETWORKDAYS(FACT_ORDERS[[#This Row],[Order-Date]], FACT_ORDERS[[#This Row],[ArrivalDate ]]) &gt; 10, "Late", "On Time")</f>
        <v>On Time</v>
      </c>
    </row>
    <row r="4173" spans="1:19" x14ac:dyDescent="0.3">
      <c r="A4173" s="12">
        <v>9171</v>
      </c>
      <c r="B4173" s="12">
        <v>218</v>
      </c>
      <c r="C4173" s="12">
        <v>10020</v>
      </c>
      <c r="D4173" s="12">
        <v>4172</v>
      </c>
      <c r="E4173" s="12" t="s">
        <v>244</v>
      </c>
      <c r="F4173" s="13">
        <v>45548</v>
      </c>
      <c r="G4173" s="26" t="s">
        <v>14390</v>
      </c>
      <c r="H4173" s="12">
        <v>54</v>
      </c>
      <c r="I4173" s="28">
        <f>VLOOKUP(B:B,DIM_PRODUCTS!A:F,5,FALSE)</f>
        <v>48</v>
      </c>
      <c r="J4173" s="28">
        <f>FACT_ORDERS[[#This Row],[ProductPrice]]*FACT_ORDERS[[#This Row],[Quantity]]</f>
        <v>2592</v>
      </c>
      <c r="K4173" s="12" t="str">
        <f>VLOOKUP(C:C,DIM_CUSTOMERS!A:G,7,FALSE)</f>
        <v>Mexico</v>
      </c>
      <c r="L4173" s="30" cm="1">
        <f t="array" ref="L4173">_xlfn.IFS(
    AND(FACT_ORDERS[[#This Row],[DeliveryMehtod]]="shippment",FACT_ORDERS[[#This Row],[TotalAmount]]&gt;=200), 0,
    AND(FACT_ORDERS[[#This Row],[DeliveryMehtod]]="pickup"), 15,
    AND(FACT_ORDERS[[#This Row],[DeliveryMehtod]]="shippment",FACT_ORDERS[[#This Row],[TotalAmount]]&lt;200), 35
)</f>
        <v>0</v>
      </c>
      <c r="M4173" s="12" t="str" cm="1">
        <f t="array" ref="M4173">_xlfn.IFS(
    SUMIFS(FACT_ORDERS[TotalAmount], FACT_ORDERS[WD_CUSTOMERS],FACT_ORDERS[[#This Row],[WD_CUSTOMERS]])&gt;=15000, "VIP",
    SUMIFS(FACT_ORDERS[TotalAmount], FACT_ORDERS[WD_CUSTOMERS],FACT_ORDERS[[#This Row],[WD_CUSTOMERS]])&gt;=8000, "Premium",
    TRUE, "Regular"
)</f>
        <v>VIP</v>
      </c>
      <c r="N4173" s="32" cm="1">
        <f t="array" ref="N4173">_xlfn.IFS(
   FACT_ORDERS[[#This Row],[TypeOfClient]]="VIP", 0.2,
   FACT_ORDERS[[#This Row],[TypeOfClient]]="Premium", 0.1,
   TRUE, 0
)</f>
        <v>0.2</v>
      </c>
      <c r="O4173" s="31" cm="1">
        <f t="array" ref="O4173">_xlfn.IFS(
   FACT_ORDERS[[#This Row],[TotalAmount]]&gt;1500, 0.15,
   FACT_ORDERS[[#This Row],[TotalAmount]]&gt;1000, 0.1,
   FACT_ORDERS[[#This Row],[TotalAmount]]&gt;500, 0.05,
   TRUE, 0
)</f>
        <v>0.15</v>
      </c>
      <c r="P4173" s="28">
        <f xml:space="preserve"> FACT_ORDERS[[#This Row],[TotalAmount]] * (1 - (FACT_ORDERS[[#This Row],[ClientDiscount]] + FACT_ORDERS[[#This Row],[OrderDiscount]]) )</f>
        <v>1684.8</v>
      </c>
      <c r="Q4173" s="28">
        <f>FACT_ORDERS[[#This Row],[TotalAmountWithDiscount]]+FACT_ORDERS[[#This Row],[DeliveryCost]]</f>
        <v>1684.8</v>
      </c>
      <c r="R4173" s="35">
        <v>45559</v>
      </c>
      <c r="S4173" s="35" t="str">
        <f>IF(NETWORKDAYS(FACT_ORDERS[[#This Row],[Order-Date]], FACT_ORDERS[[#This Row],[ArrivalDate ]]) &gt; 10, "Late", "On Time")</f>
        <v>On Time</v>
      </c>
    </row>
    <row r="4174" spans="1:19" x14ac:dyDescent="0.3">
      <c r="A4174" s="12">
        <v>9172</v>
      </c>
      <c r="B4174" s="12">
        <v>213</v>
      </c>
      <c r="C4174" s="12">
        <v>10020</v>
      </c>
      <c r="D4174" s="12">
        <v>4173</v>
      </c>
      <c r="E4174" s="12" t="s">
        <v>243</v>
      </c>
      <c r="F4174" s="13">
        <v>45548</v>
      </c>
      <c r="G4174" s="26" t="s">
        <v>14391</v>
      </c>
      <c r="H4174" s="12">
        <v>80</v>
      </c>
      <c r="I4174" s="28">
        <f>VLOOKUP(B:B,DIM_PRODUCTS!A:F,5,FALSE)</f>
        <v>45</v>
      </c>
      <c r="J4174" s="28">
        <f>FACT_ORDERS[[#This Row],[ProductPrice]]*FACT_ORDERS[[#This Row],[Quantity]]</f>
        <v>3600</v>
      </c>
      <c r="K4174" s="12" t="str">
        <f>VLOOKUP(C:C,DIM_CUSTOMERS!A:G,7,FALSE)</f>
        <v>Mexico</v>
      </c>
      <c r="L4174" s="30" cm="1">
        <f t="array" ref="L4174">_xlfn.IFS(
    AND(FACT_ORDERS[[#This Row],[DeliveryMehtod]]="shippment",FACT_ORDERS[[#This Row],[TotalAmount]]&gt;=200), 0,
    AND(FACT_ORDERS[[#This Row],[DeliveryMehtod]]="pickup"), 15,
    AND(FACT_ORDERS[[#This Row],[DeliveryMehtod]]="shippment",FACT_ORDERS[[#This Row],[TotalAmount]]&lt;200), 35
)</f>
        <v>15</v>
      </c>
      <c r="M4174" s="12" t="str" cm="1">
        <f t="array" ref="M4174">_xlfn.IFS(
    SUMIFS(FACT_ORDERS[TotalAmount], FACT_ORDERS[WD_CUSTOMERS],FACT_ORDERS[[#This Row],[WD_CUSTOMERS]])&gt;=15000, "VIP",
    SUMIFS(FACT_ORDERS[TotalAmount], FACT_ORDERS[WD_CUSTOMERS],FACT_ORDERS[[#This Row],[WD_CUSTOMERS]])&gt;=8000, "Premium",
    TRUE, "Regular"
)</f>
        <v>VIP</v>
      </c>
      <c r="N4174" s="32" cm="1">
        <f t="array" ref="N4174">_xlfn.IFS(
   FACT_ORDERS[[#This Row],[TypeOfClient]]="VIP", 0.2,
   FACT_ORDERS[[#This Row],[TypeOfClient]]="Premium", 0.1,
   TRUE, 0
)</f>
        <v>0.2</v>
      </c>
      <c r="O4174" s="31" cm="1">
        <f t="array" ref="O4174">_xlfn.IFS(
   FACT_ORDERS[[#This Row],[TotalAmount]]&gt;1500, 0.15,
   FACT_ORDERS[[#This Row],[TotalAmount]]&gt;1000, 0.1,
   FACT_ORDERS[[#This Row],[TotalAmount]]&gt;500, 0.05,
   TRUE, 0
)</f>
        <v>0.15</v>
      </c>
      <c r="P4174" s="28">
        <f xml:space="preserve"> FACT_ORDERS[[#This Row],[TotalAmount]] * (1 - (FACT_ORDERS[[#This Row],[ClientDiscount]] + FACT_ORDERS[[#This Row],[OrderDiscount]]) )</f>
        <v>2340</v>
      </c>
      <c r="Q4174" s="28">
        <f>FACT_ORDERS[[#This Row],[TotalAmountWithDiscount]]+FACT_ORDERS[[#This Row],[DeliveryCost]]</f>
        <v>2355</v>
      </c>
      <c r="R4174" s="35">
        <v>45557</v>
      </c>
      <c r="S4174" s="35" t="str">
        <f>IF(NETWORKDAYS(FACT_ORDERS[[#This Row],[Order-Date]], FACT_ORDERS[[#This Row],[ArrivalDate ]]) &gt; 10, "Late", "On Time")</f>
        <v>On Time</v>
      </c>
    </row>
    <row r="4175" spans="1:19" x14ac:dyDescent="0.3">
      <c r="A4175" s="12">
        <v>9173</v>
      </c>
      <c r="B4175" s="12">
        <v>272</v>
      </c>
      <c r="C4175" s="12">
        <v>10020</v>
      </c>
      <c r="D4175" s="12">
        <v>4174</v>
      </c>
      <c r="E4175" s="12" t="s">
        <v>244</v>
      </c>
      <c r="F4175" s="13">
        <v>45548</v>
      </c>
      <c r="G4175" s="26" t="s">
        <v>14392</v>
      </c>
      <c r="H4175" s="12">
        <v>21</v>
      </c>
      <c r="I4175" s="28">
        <f>VLOOKUP(B:B,DIM_PRODUCTS!A:F,5,FALSE)</f>
        <v>15</v>
      </c>
      <c r="J4175" s="28">
        <f>FACT_ORDERS[[#This Row],[ProductPrice]]*FACT_ORDERS[[#This Row],[Quantity]]</f>
        <v>315</v>
      </c>
      <c r="K4175" s="12" t="str">
        <f>VLOOKUP(C:C,DIM_CUSTOMERS!A:G,7,FALSE)</f>
        <v>Mexico</v>
      </c>
      <c r="L4175" s="30" cm="1">
        <f t="array" ref="L4175">_xlfn.IFS(
    AND(FACT_ORDERS[[#This Row],[DeliveryMehtod]]="shippment",FACT_ORDERS[[#This Row],[TotalAmount]]&gt;=200), 0,
    AND(FACT_ORDERS[[#This Row],[DeliveryMehtod]]="pickup"), 15,
    AND(FACT_ORDERS[[#This Row],[DeliveryMehtod]]="shippment",FACT_ORDERS[[#This Row],[TotalAmount]]&lt;200), 35
)</f>
        <v>0</v>
      </c>
      <c r="M4175" s="12" t="str" cm="1">
        <f t="array" ref="M4175">_xlfn.IFS(
    SUMIFS(FACT_ORDERS[TotalAmount], FACT_ORDERS[WD_CUSTOMERS],FACT_ORDERS[[#This Row],[WD_CUSTOMERS]])&gt;=15000, "VIP",
    SUMIFS(FACT_ORDERS[TotalAmount], FACT_ORDERS[WD_CUSTOMERS],FACT_ORDERS[[#This Row],[WD_CUSTOMERS]])&gt;=8000, "Premium",
    TRUE, "Regular"
)</f>
        <v>VIP</v>
      </c>
      <c r="N4175" s="32" cm="1">
        <f t="array" ref="N4175">_xlfn.IFS(
   FACT_ORDERS[[#This Row],[TypeOfClient]]="VIP", 0.2,
   FACT_ORDERS[[#This Row],[TypeOfClient]]="Premium", 0.1,
   TRUE, 0
)</f>
        <v>0.2</v>
      </c>
      <c r="O4175" s="31" cm="1">
        <f t="array" ref="O4175">_xlfn.IFS(
   FACT_ORDERS[[#This Row],[TotalAmount]]&gt;1500, 0.15,
   FACT_ORDERS[[#This Row],[TotalAmount]]&gt;1000, 0.1,
   FACT_ORDERS[[#This Row],[TotalAmount]]&gt;500, 0.05,
   TRUE, 0
)</f>
        <v>0</v>
      </c>
      <c r="P4175" s="28">
        <f xml:space="preserve"> FACT_ORDERS[[#This Row],[TotalAmount]] * (1 - (FACT_ORDERS[[#This Row],[ClientDiscount]] + FACT_ORDERS[[#This Row],[OrderDiscount]]) )</f>
        <v>252</v>
      </c>
      <c r="Q4175" s="28">
        <f>FACT_ORDERS[[#This Row],[TotalAmountWithDiscount]]+FACT_ORDERS[[#This Row],[DeliveryCost]]</f>
        <v>252</v>
      </c>
      <c r="R4175" s="35">
        <v>45559</v>
      </c>
      <c r="S4175" s="35" t="str">
        <f>IF(NETWORKDAYS(FACT_ORDERS[[#This Row],[Order-Date]], FACT_ORDERS[[#This Row],[ArrivalDate ]]) &gt; 10, "Late", "On Time")</f>
        <v>On Time</v>
      </c>
    </row>
    <row r="4176" spans="1:19" x14ac:dyDescent="0.3">
      <c r="A4176" s="12">
        <v>9174</v>
      </c>
      <c r="B4176" s="12">
        <v>245</v>
      </c>
      <c r="C4176" s="12">
        <v>10020</v>
      </c>
      <c r="D4176" s="12">
        <v>4175</v>
      </c>
      <c r="E4176" s="12" t="s">
        <v>243</v>
      </c>
      <c r="F4176" s="13">
        <v>45514</v>
      </c>
      <c r="G4176" s="26" t="s">
        <v>14393</v>
      </c>
      <c r="H4176" s="12">
        <v>46</v>
      </c>
      <c r="I4176" s="28">
        <f>VLOOKUP(B:B,DIM_PRODUCTS!A:F,5,FALSE)</f>
        <v>28</v>
      </c>
      <c r="J4176" s="28">
        <f>FACT_ORDERS[[#This Row],[ProductPrice]]*FACT_ORDERS[[#This Row],[Quantity]]</f>
        <v>1288</v>
      </c>
      <c r="K4176" s="12" t="str">
        <f>VLOOKUP(C:C,DIM_CUSTOMERS!A:G,7,FALSE)</f>
        <v>Mexico</v>
      </c>
      <c r="L4176" s="30" cm="1">
        <f t="array" ref="L4176">_xlfn.IFS(
    AND(FACT_ORDERS[[#This Row],[DeliveryMehtod]]="shippment",FACT_ORDERS[[#This Row],[TotalAmount]]&gt;=200), 0,
    AND(FACT_ORDERS[[#This Row],[DeliveryMehtod]]="pickup"), 15,
    AND(FACT_ORDERS[[#This Row],[DeliveryMehtod]]="shippment",FACT_ORDERS[[#This Row],[TotalAmount]]&lt;200), 35
)</f>
        <v>15</v>
      </c>
      <c r="M4176" s="12" t="str" cm="1">
        <f t="array" ref="M4176">_xlfn.IFS(
    SUMIFS(FACT_ORDERS[TotalAmount], FACT_ORDERS[WD_CUSTOMERS],FACT_ORDERS[[#This Row],[WD_CUSTOMERS]])&gt;=15000, "VIP",
    SUMIFS(FACT_ORDERS[TotalAmount], FACT_ORDERS[WD_CUSTOMERS],FACT_ORDERS[[#This Row],[WD_CUSTOMERS]])&gt;=8000, "Premium",
    TRUE, "Regular"
)</f>
        <v>VIP</v>
      </c>
      <c r="N4176" s="32" cm="1">
        <f t="array" ref="N4176">_xlfn.IFS(
   FACT_ORDERS[[#This Row],[TypeOfClient]]="VIP", 0.2,
   FACT_ORDERS[[#This Row],[TypeOfClient]]="Premium", 0.1,
   TRUE, 0
)</f>
        <v>0.2</v>
      </c>
      <c r="O4176" s="31" cm="1">
        <f t="array" ref="O4176">_xlfn.IFS(
   FACT_ORDERS[[#This Row],[TotalAmount]]&gt;1500, 0.15,
   FACT_ORDERS[[#This Row],[TotalAmount]]&gt;1000, 0.1,
   FACT_ORDERS[[#This Row],[TotalAmount]]&gt;500, 0.05,
   TRUE, 0
)</f>
        <v>0.1</v>
      </c>
      <c r="P4176" s="28">
        <f xml:space="preserve"> FACT_ORDERS[[#This Row],[TotalAmount]] * (1 - (FACT_ORDERS[[#This Row],[ClientDiscount]] + FACT_ORDERS[[#This Row],[OrderDiscount]]) )</f>
        <v>901.59999999999991</v>
      </c>
      <c r="Q4176" s="28">
        <f>FACT_ORDERS[[#This Row],[TotalAmountWithDiscount]]+FACT_ORDERS[[#This Row],[DeliveryCost]]</f>
        <v>916.59999999999991</v>
      </c>
      <c r="R4176" s="35">
        <v>45525</v>
      </c>
      <c r="S4176" s="35" t="str">
        <f>IF(NETWORKDAYS(FACT_ORDERS[[#This Row],[Order-Date]], FACT_ORDERS[[#This Row],[ArrivalDate ]]) &gt; 10, "Late", "On Time")</f>
        <v>On Time</v>
      </c>
    </row>
    <row r="4177" spans="1:19" x14ac:dyDescent="0.3">
      <c r="A4177" s="12">
        <v>9175</v>
      </c>
      <c r="B4177" s="12">
        <v>287</v>
      </c>
      <c r="C4177" s="12">
        <v>10020</v>
      </c>
      <c r="D4177" s="12">
        <v>4176</v>
      </c>
      <c r="E4177" s="12" t="s">
        <v>243</v>
      </c>
      <c r="F4177" s="13">
        <v>45514</v>
      </c>
      <c r="G4177" s="26" t="s">
        <v>14394</v>
      </c>
      <c r="H4177" s="12">
        <v>21</v>
      </c>
      <c r="I4177" s="28">
        <f>VLOOKUP(B:B,DIM_PRODUCTS!A:F,5,FALSE)</f>
        <v>13</v>
      </c>
      <c r="J4177" s="28">
        <f>FACT_ORDERS[[#This Row],[ProductPrice]]*FACT_ORDERS[[#This Row],[Quantity]]</f>
        <v>273</v>
      </c>
      <c r="K4177" s="12" t="str">
        <f>VLOOKUP(C:C,DIM_CUSTOMERS!A:G,7,FALSE)</f>
        <v>Mexico</v>
      </c>
      <c r="L4177" s="30" cm="1">
        <f t="array" ref="L4177">_xlfn.IFS(
    AND(FACT_ORDERS[[#This Row],[DeliveryMehtod]]="shippment",FACT_ORDERS[[#This Row],[TotalAmount]]&gt;=200), 0,
    AND(FACT_ORDERS[[#This Row],[DeliveryMehtod]]="pickup"), 15,
    AND(FACT_ORDERS[[#This Row],[DeliveryMehtod]]="shippment",FACT_ORDERS[[#This Row],[TotalAmount]]&lt;200), 35
)</f>
        <v>15</v>
      </c>
      <c r="M4177" s="12" t="str" cm="1">
        <f t="array" ref="M4177">_xlfn.IFS(
    SUMIFS(FACT_ORDERS[TotalAmount], FACT_ORDERS[WD_CUSTOMERS],FACT_ORDERS[[#This Row],[WD_CUSTOMERS]])&gt;=15000, "VIP",
    SUMIFS(FACT_ORDERS[TotalAmount], FACT_ORDERS[WD_CUSTOMERS],FACT_ORDERS[[#This Row],[WD_CUSTOMERS]])&gt;=8000, "Premium",
    TRUE, "Regular"
)</f>
        <v>VIP</v>
      </c>
      <c r="N4177" s="32" cm="1">
        <f t="array" ref="N4177">_xlfn.IFS(
   FACT_ORDERS[[#This Row],[TypeOfClient]]="VIP", 0.2,
   FACT_ORDERS[[#This Row],[TypeOfClient]]="Premium", 0.1,
   TRUE, 0
)</f>
        <v>0.2</v>
      </c>
      <c r="O4177" s="31" cm="1">
        <f t="array" ref="O4177">_xlfn.IFS(
   FACT_ORDERS[[#This Row],[TotalAmount]]&gt;1500, 0.15,
   FACT_ORDERS[[#This Row],[TotalAmount]]&gt;1000, 0.1,
   FACT_ORDERS[[#This Row],[TotalAmount]]&gt;500, 0.05,
   TRUE, 0
)</f>
        <v>0</v>
      </c>
      <c r="P4177" s="28">
        <f xml:space="preserve"> FACT_ORDERS[[#This Row],[TotalAmount]] * (1 - (FACT_ORDERS[[#This Row],[ClientDiscount]] + FACT_ORDERS[[#This Row],[OrderDiscount]]) )</f>
        <v>218.4</v>
      </c>
      <c r="Q4177" s="28">
        <f>FACT_ORDERS[[#This Row],[TotalAmountWithDiscount]]+FACT_ORDERS[[#This Row],[DeliveryCost]]</f>
        <v>233.4</v>
      </c>
      <c r="R4177" s="35">
        <v>45522</v>
      </c>
      <c r="S4177" s="35" t="str">
        <f>IF(NETWORKDAYS(FACT_ORDERS[[#This Row],[Order-Date]], FACT_ORDERS[[#This Row],[ArrivalDate ]]) &gt; 10, "Late", "On Time")</f>
        <v>On Time</v>
      </c>
    </row>
    <row r="4178" spans="1:19" x14ac:dyDescent="0.3">
      <c r="A4178" s="12">
        <v>9176</v>
      </c>
      <c r="B4178" s="12">
        <v>218</v>
      </c>
      <c r="C4178" s="12">
        <v>10020</v>
      </c>
      <c r="D4178" s="12">
        <v>4177</v>
      </c>
      <c r="E4178" s="12" t="s">
        <v>243</v>
      </c>
      <c r="F4178" s="13">
        <v>45514</v>
      </c>
      <c r="G4178" s="26" t="s">
        <v>14395</v>
      </c>
      <c r="H4178" s="12">
        <v>77</v>
      </c>
      <c r="I4178" s="28">
        <f>VLOOKUP(B:B,DIM_PRODUCTS!A:F,5,FALSE)</f>
        <v>48</v>
      </c>
      <c r="J4178" s="28">
        <f>FACT_ORDERS[[#This Row],[ProductPrice]]*FACT_ORDERS[[#This Row],[Quantity]]</f>
        <v>3696</v>
      </c>
      <c r="K4178" s="12" t="str">
        <f>VLOOKUP(C:C,DIM_CUSTOMERS!A:G,7,FALSE)</f>
        <v>Mexico</v>
      </c>
      <c r="L4178" s="30" cm="1">
        <f t="array" ref="L4178">_xlfn.IFS(
    AND(FACT_ORDERS[[#This Row],[DeliveryMehtod]]="shippment",FACT_ORDERS[[#This Row],[TotalAmount]]&gt;=200), 0,
    AND(FACT_ORDERS[[#This Row],[DeliveryMehtod]]="pickup"), 15,
    AND(FACT_ORDERS[[#This Row],[DeliveryMehtod]]="shippment",FACT_ORDERS[[#This Row],[TotalAmount]]&lt;200), 35
)</f>
        <v>15</v>
      </c>
      <c r="M4178" s="12" t="str" cm="1">
        <f t="array" ref="M4178">_xlfn.IFS(
    SUMIFS(FACT_ORDERS[TotalAmount], FACT_ORDERS[WD_CUSTOMERS],FACT_ORDERS[[#This Row],[WD_CUSTOMERS]])&gt;=15000, "VIP",
    SUMIFS(FACT_ORDERS[TotalAmount], FACT_ORDERS[WD_CUSTOMERS],FACT_ORDERS[[#This Row],[WD_CUSTOMERS]])&gt;=8000, "Premium",
    TRUE, "Regular"
)</f>
        <v>VIP</v>
      </c>
      <c r="N4178" s="32" cm="1">
        <f t="array" ref="N4178">_xlfn.IFS(
   FACT_ORDERS[[#This Row],[TypeOfClient]]="VIP", 0.2,
   FACT_ORDERS[[#This Row],[TypeOfClient]]="Premium", 0.1,
   TRUE, 0
)</f>
        <v>0.2</v>
      </c>
      <c r="O4178" s="31" cm="1">
        <f t="array" ref="O4178">_xlfn.IFS(
   FACT_ORDERS[[#This Row],[TotalAmount]]&gt;1500, 0.15,
   FACT_ORDERS[[#This Row],[TotalAmount]]&gt;1000, 0.1,
   FACT_ORDERS[[#This Row],[TotalAmount]]&gt;500, 0.05,
   TRUE, 0
)</f>
        <v>0.15</v>
      </c>
      <c r="P4178" s="28">
        <f xml:space="preserve"> FACT_ORDERS[[#This Row],[TotalAmount]] * (1 - (FACT_ORDERS[[#This Row],[ClientDiscount]] + FACT_ORDERS[[#This Row],[OrderDiscount]]) )</f>
        <v>2402.4</v>
      </c>
      <c r="Q4178" s="28">
        <f>FACT_ORDERS[[#This Row],[TotalAmountWithDiscount]]+FACT_ORDERS[[#This Row],[DeliveryCost]]</f>
        <v>2417.4</v>
      </c>
      <c r="R4178" s="35">
        <v>45523</v>
      </c>
      <c r="S4178" s="35" t="str">
        <f>IF(NETWORKDAYS(FACT_ORDERS[[#This Row],[Order-Date]], FACT_ORDERS[[#This Row],[ArrivalDate ]]) &gt; 10, "Late", "On Time")</f>
        <v>On Time</v>
      </c>
    </row>
    <row r="4179" spans="1:19" x14ac:dyDescent="0.3">
      <c r="A4179" s="12">
        <v>9177</v>
      </c>
      <c r="B4179" s="12">
        <v>213</v>
      </c>
      <c r="C4179" s="12">
        <v>10020</v>
      </c>
      <c r="D4179" s="12">
        <v>4178</v>
      </c>
      <c r="E4179" s="12" t="s">
        <v>244</v>
      </c>
      <c r="F4179" s="13">
        <v>45514</v>
      </c>
      <c r="G4179" s="26" t="s">
        <v>14396</v>
      </c>
      <c r="H4179" s="12">
        <v>85</v>
      </c>
      <c r="I4179" s="28">
        <f>VLOOKUP(B:B,DIM_PRODUCTS!A:F,5,FALSE)</f>
        <v>45</v>
      </c>
      <c r="J4179" s="28">
        <f>FACT_ORDERS[[#This Row],[ProductPrice]]*FACT_ORDERS[[#This Row],[Quantity]]</f>
        <v>3825</v>
      </c>
      <c r="K4179" s="12" t="str">
        <f>VLOOKUP(C:C,DIM_CUSTOMERS!A:G,7,FALSE)</f>
        <v>Mexico</v>
      </c>
      <c r="L4179" s="30" cm="1">
        <f t="array" ref="L4179">_xlfn.IFS(
    AND(FACT_ORDERS[[#This Row],[DeliveryMehtod]]="shippment",FACT_ORDERS[[#This Row],[TotalAmount]]&gt;=200), 0,
    AND(FACT_ORDERS[[#This Row],[DeliveryMehtod]]="pickup"), 15,
    AND(FACT_ORDERS[[#This Row],[DeliveryMehtod]]="shippment",FACT_ORDERS[[#This Row],[TotalAmount]]&lt;200), 35
)</f>
        <v>0</v>
      </c>
      <c r="M4179" s="12" t="str" cm="1">
        <f t="array" ref="M4179">_xlfn.IFS(
    SUMIFS(FACT_ORDERS[TotalAmount], FACT_ORDERS[WD_CUSTOMERS],FACT_ORDERS[[#This Row],[WD_CUSTOMERS]])&gt;=15000, "VIP",
    SUMIFS(FACT_ORDERS[TotalAmount], FACT_ORDERS[WD_CUSTOMERS],FACT_ORDERS[[#This Row],[WD_CUSTOMERS]])&gt;=8000, "Premium",
    TRUE, "Regular"
)</f>
        <v>VIP</v>
      </c>
      <c r="N4179" s="32" cm="1">
        <f t="array" ref="N4179">_xlfn.IFS(
   FACT_ORDERS[[#This Row],[TypeOfClient]]="VIP", 0.2,
   FACT_ORDERS[[#This Row],[TypeOfClient]]="Premium", 0.1,
   TRUE, 0
)</f>
        <v>0.2</v>
      </c>
      <c r="O4179" s="31" cm="1">
        <f t="array" ref="O4179">_xlfn.IFS(
   FACT_ORDERS[[#This Row],[TotalAmount]]&gt;1500, 0.15,
   FACT_ORDERS[[#This Row],[TotalAmount]]&gt;1000, 0.1,
   FACT_ORDERS[[#This Row],[TotalAmount]]&gt;500, 0.05,
   TRUE, 0
)</f>
        <v>0.15</v>
      </c>
      <c r="P4179" s="28">
        <f xml:space="preserve"> FACT_ORDERS[[#This Row],[TotalAmount]] * (1 - (FACT_ORDERS[[#This Row],[ClientDiscount]] + FACT_ORDERS[[#This Row],[OrderDiscount]]) )</f>
        <v>2486.25</v>
      </c>
      <c r="Q4179" s="28">
        <f>FACT_ORDERS[[#This Row],[TotalAmountWithDiscount]]+FACT_ORDERS[[#This Row],[DeliveryCost]]</f>
        <v>2486.25</v>
      </c>
      <c r="R4179" s="35">
        <v>45522</v>
      </c>
      <c r="S4179" s="35" t="str">
        <f>IF(NETWORKDAYS(FACT_ORDERS[[#This Row],[Order-Date]], FACT_ORDERS[[#This Row],[ArrivalDate ]]) &gt; 10, "Late", "On Time")</f>
        <v>On Time</v>
      </c>
    </row>
    <row r="4180" spans="1:19" x14ac:dyDescent="0.3">
      <c r="A4180" s="12">
        <v>9178</v>
      </c>
      <c r="B4180" s="12">
        <v>272</v>
      </c>
      <c r="C4180" s="12">
        <v>10020</v>
      </c>
      <c r="D4180" s="12">
        <v>4179</v>
      </c>
      <c r="E4180" s="12" t="s">
        <v>244</v>
      </c>
      <c r="F4180" s="13">
        <v>45514</v>
      </c>
      <c r="G4180" s="26" t="s">
        <v>14397</v>
      </c>
      <c r="H4180" s="12">
        <v>24</v>
      </c>
      <c r="I4180" s="28">
        <f>VLOOKUP(B:B,DIM_PRODUCTS!A:F,5,FALSE)</f>
        <v>15</v>
      </c>
      <c r="J4180" s="28">
        <f>FACT_ORDERS[[#This Row],[ProductPrice]]*FACT_ORDERS[[#This Row],[Quantity]]</f>
        <v>360</v>
      </c>
      <c r="K4180" s="12" t="str">
        <f>VLOOKUP(C:C,DIM_CUSTOMERS!A:G,7,FALSE)</f>
        <v>Mexico</v>
      </c>
      <c r="L4180" s="30" cm="1">
        <f t="array" ref="L4180">_xlfn.IFS(
    AND(FACT_ORDERS[[#This Row],[DeliveryMehtod]]="shippment",FACT_ORDERS[[#This Row],[TotalAmount]]&gt;=200), 0,
    AND(FACT_ORDERS[[#This Row],[DeliveryMehtod]]="pickup"), 15,
    AND(FACT_ORDERS[[#This Row],[DeliveryMehtod]]="shippment",FACT_ORDERS[[#This Row],[TotalAmount]]&lt;200), 35
)</f>
        <v>0</v>
      </c>
      <c r="M4180" s="12" t="str" cm="1">
        <f t="array" ref="M4180">_xlfn.IFS(
    SUMIFS(FACT_ORDERS[TotalAmount], FACT_ORDERS[WD_CUSTOMERS],FACT_ORDERS[[#This Row],[WD_CUSTOMERS]])&gt;=15000, "VIP",
    SUMIFS(FACT_ORDERS[TotalAmount], FACT_ORDERS[WD_CUSTOMERS],FACT_ORDERS[[#This Row],[WD_CUSTOMERS]])&gt;=8000, "Premium",
    TRUE, "Regular"
)</f>
        <v>VIP</v>
      </c>
      <c r="N4180" s="32" cm="1">
        <f t="array" ref="N4180">_xlfn.IFS(
   FACT_ORDERS[[#This Row],[TypeOfClient]]="VIP", 0.2,
   FACT_ORDERS[[#This Row],[TypeOfClient]]="Premium", 0.1,
   TRUE, 0
)</f>
        <v>0.2</v>
      </c>
      <c r="O4180" s="31" cm="1">
        <f t="array" ref="O4180">_xlfn.IFS(
   FACT_ORDERS[[#This Row],[TotalAmount]]&gt;1500, 0.15,
   FACT_ORDERS[[#This Row],[TotalAmount]]&gt;1000, 0.1,
   FACT_ORDERS[[#This Row],[TotalAmount]]&gt;500, 0.05,
   TRUE, 0
)</f>
        <v>0</v>
      </c>
      <c r="P4180" s="28">
        <f xml:space="preserve"> FACT_ORDERS[[#This Row],[TotalAmount]] * (1 - (FACT_ORDERS[[#This Row],[ClientDiscount]] + FACT_ORDERS[[#This Row],[OrderDiscount]]) )</f>
        <v>288</v>
      </c>
      <c r="Q4180" s="28">
        <f>FACT_ORDERS[[#This Row],[TotalAmountWithDiscount]]+FACT_ORDERS[[#This Row],[DeliveryCost]]</f>
        <v>288</v>
      </c>
      <c r="R4180" s="35">
        <v>45525</v>
      </c>
      <c r="S4180" s="35" t="str">
        <f>IF(NETWORKDAYS(FACT_ORDERS[[#This Row],[Order-Date]], FACT_ORDERS[[#This Row],[ArrivalDate ]]) &gt; 10, "Late", "On Time")</f>
        <v>On Time</v>
      </c>
    </row>
    <row r="4181" spans="1:19" x14ac:dyDescent="0.3">
      <c r="A4181" s="12">
        <v>9179</v>
      </c>
      <c r="B4181" s="12">
        <v>245</v>
      </c>
      <c r="C4181" s="12">
        <v>10020</v>
      </c>
      <c r="D4181" s="12">
        <v>4180</v>
      </c>
      <c r="E4181" s="12" t="s">
        <v>244</v>
      </c>
      <c r="F4181" s="13">
        <v>45512</v>
      </c>
      <c r="G4181" s="26" t="s">
        <v>14398</v>
      </c>
      <c r="H4181" s="12">
        <v>32</v>
      </c>
      <c r="I4181" s="28">
        <f>VLOOKUP(B:B,DIM_PRODUCTS!A:F,5,FALSE)</f>
        <v>28</v>
      </c>
      <c r="J4181" s="28">
        <f>FACT_ORDERS[[#This Row],[ProductPrice]]*FACT_ORDERS[[#This Row],[Quantity]]</f>
        <v>896</v>
      </c>
      <c r="K4181" s="12" t="str">
        <f>VLOOKUP(C:C,DIM_CUSTOMERS!A:G,7,FALSE)</f>
        <v>Mexico</v>
      </c>
      <c r="L4181" s="30" cm="1">
        <f t="array" ref="L4181">_xlfn.IFS(
    AND(FACT_ORDERS[[#This Row],[DeliveryMehtod]]="shippment",FACT_ORDERS[[#This Row],[TotalAmount]]&gt;=200), 0,
    AND(FACT_ORDERS[[#This Row],[DeliveryMehtod]]="pickup"), 15,
    AND(FACT_ORDERS[[#This Row],[DeliveryMehtod]]="shippment",FACT_ORDERS[[#This Row],[TotalAmount]]&lt;200), 35
)</f>
        <v>0</v>
      </c>
      <c r="M4181" s="12" t="str" cm="1">
        <f t="array" ref="M4181">_xlfn.IFS(
    SUMIFS(FACT_ORDERS[TotalAmount], FACT_ORDERS[WD_CUSTOMERS],FACT_ORDERS[[#This Row],[WD_CUSTOMERS]])&gt;=15000, "VIP",
    SUMIFS(FACT_ORDERS[TotalAmount], FACT_ORDERS[WD_CUSTOMERS],FACT_ORDERS[[#This Row],[WD_CUSTOMERS]])&gt;=8000, "Premium",
    TRUE, "Regular"
)</f>
        <v>VIP</v>
      </c>
      <c r="N4181" s="32" cm="1">
        <f t="array" ref="N4181">_xlfn.IFS(
   FACT_ORDERS[[#This Row],[TypeOfClient]]="VIP", 0.2,
   FACT_ORDERS[[#This Row],[TypeOfClient]]="Premium", 0.1,
   TRUE, 0
)</f>
        <v>0.2</v>
      </c>
      <c r="O4181" s="31" cm="1">
        <f t="array" ref="O4181">_xlfn.IFS(
   FACT_ORDERS[[#This Row],[TotalAmount]]&gt;1500, 0.15,
   FACT_ORDERS[[#This Row],[TotalAmount]]&gt;1000, 0.1,
   FACT_ORDERS[[#This Row],[TotalAmount]]&gt;500, 0.05,
   TRUE, 0
)</f>
        <v>0.05</v>
      </c>
      <c r="P4181" s="28">
        <f xml:space="preserve"> FACT_ORDERS[[#This Row],[TotalAmount]] * (1 - (FACT_ORDERS[[#This Row],[ClientDiscount]] + FACT_ORDERS[[#This Row],[OrderDiscount]]) )</f>
        <v>672</v>
      </c>
      <c r="Q4181" s="28">
        <f>FACT_ORDERS[[#This Row],[TotalAmountWithDiscount]]+FACT_ORDERS[[#This Row],[DeliveryCost]]</f>
        <v>672</v>
      </c>
      <c r="R4181" s="35">
        <v>45519</v>
      </c>
      <c r="S4181" s="35" t="str">
        <f>IF(NETWORKDAYS(FACT_ORDERS[[#This Row],[Order-Date]], FACT_ORDERS[[#This Row],[ArrivalDate ]]) &gt; 10, "Late", "On Time")</f>
        <v>On Time</v>
      </c>
    </row>
    <row r="4182" spans="1:19" x14ac:dyDescent="0.3">
      <c r="A4182" s="12">
        <v>9180</v>
      </c>
      <c r="B4182" s="12">
        <v>287</v>
      </c>
      <c r="C4182" s="12">
        <v>10020</v>
      </c>
      <c r="D4182" s="12">
        <v>4181</v>
      </c>
      <c r="E4182" s="12" t="s">
        <v>243</v>
      </c>
      <c r="F4182" s="13">
        <v>45512</v>
      </c>
      <c r="G4182" s="26" t="s">
        <v>14399</v>
      </c>
      <c r="H4182" s="12">
        <v>23</v>
      </c>
      <c r="I4182" s="28">
        <f>VLOOKUP(B:B,DIM_PRODUCTS!A:F,5,FALSE)</f>
        <v>13</v>
      </c>
      <c r="J4182" s="28">
        <f>FACT_ORDERS[[#This Row],[ProductPrice]]*FACT_ORDERS[[#This Row],[Quantity]]</f>
        <v>299</v>
      </c>
      <c r="K4182" s="12" t="str">
        <f>VLOOKUP(C:C,DIM_CUSTOMERS!A:G,7,FALSE)</f>
        <v>Mexico</v>
      </c>
      <c r="L4182" s="30" cm="1">
        <f t="array" ref="L4182">_xlfn.IFS(
    AND(FACT_ORDERS[[#This Row],[DeliveryMehtod]]="shippment",FACT_ORDERS[[#This Row],[TotalAmount]]&gt;=200), 0,
    AND(FACT_ORDERS[[#This Row],[DeliveryMehtod]]="pickup"), 15,
    AND(FACT_ORDERS[[#This Row],[DeliveryMehtod]]="shippment",FACT_ORDERS[[#This Row],[TotalAmount]]&lt;200), 35
)</f>
        <v>15</v>
      </c>
      <c r="M4182" s="12" t="str" cm="1">
        <f t="array" ref="M4182">_xlfn.IFS(
    SUMIFS(FACT_ORDERS[TotalAmount], FACT_ORDERS[WD_CUSTOMERS],FACT_ORDERS[[#This Row],[WD_CUSTOMERS]])&gt;=15000, "VIP",
    SUMIFS(FACT_ORDERS[TotalAmount], FACT_ORDERS[WD_CUSTOMERS],FACT_ORDERS[[#This Row],[WD_CUSTOMERS]])&gt;=8000, "Premium",
    TRUE, "Regular"
)</f>
        <v>VIP</v>
      </c>
      <c r="N4182" s="32" cm="1">
        <f t="array" ref="N4182">_xlfn.IFS(
   FACT_ORDERS[[#This Row],[TypeOfClient]]="VIP", 0.2,
   FACT_ORDERS[[#This Row],[TypeOfClient]]="Premium", 0.1,
   TRUE, 0
)</f>
        <v>0.2</v>
      </c>
      <c r="O4182" s="31" cm="1">
        <f t="array" ref="O4182">_xlfn.IFS(
   FACT_ORDERS[[#This Row],[TotalAmount]]&gt;1500, 0.15,
   FACT_ORDERS[[#This Row],[TotalAmount]]&gt;1000, 0.1,
   FACT_ORDERS[[#This Row],[TotalAmount]]&gt;500, 0.05,
   TRUE, 0
)</f>
        <v>0</v>
      </c>
      <c r="P4182" s="28">
        <f xml:space="preserve"> FACT_ORDERS[[#This Row],[TotalAmount]] * (1 - (FACT_ORDERS[[#This Row],[ClientDiscount]] + FACT_ORDERS[[#This Row],[OrderDiscount]]) )</f>
        <v>239.20000000000002</v>
      </c>
      <c r="Q4182" s="28">
        <f>FACT_ORDERS[[#This Row],[TotalAmountWithDiscount]]+FACT_ORDERS[[#This Row],[DeliveryCost]]</f>
        <v>254.20000000000002</v>
      </c>
      <c r="R4182" s="35">
        <v>45519</v>
      </c>
      <c r="S4182" s="35" t="str">
        <f>IF(NETWORKDAYS(FACT_ORDERS[[#This Row],[Order-Date]], FACT_ORDERS[[#This Row],[ArrivalDate ]]) &gt; 10, "Late", "On Time")</f>
        <v>On Time</v>
      </c>
    </row>
    <row r="4183" spans="1:19" x14ac:dyDescent="0.3">
      <c r="A4183" s="12">
        <v>9181</v>
      </c>
      <c r="B4183" s="12">
        <v>218</v>
      </c>
      <c r="C4183" s="12">
        <v>10020</v>
      </c>
      <c r="D4183" s="12">
        <v>4182</v>
      </c>
      <c r="E4183" s="12" t="s">
        <v>243</v>
      </c>
      <c r="F4183" s="13">
        <v>45512</v>
      </c>
      <c r="G4183" s="26" t="s">
        <v>14400</v>
      </c>
      <c r="H4183" s="12">
        <v>57</v>
      </c>
      <c r="I4183" s="28">
        <f>VLOOKUP(B:B,DIM_PRODUCTS!A:F,5,FALSE)</f>
        <v>48</v>
      </c>
      <c r="J4183" s="28">
        <f>FACT_ORDERS[[#This Row],[ProductPrice]]*FACT_ORDERS[[#This Row],[Quantity]]</f>
        <v>2736</v>
      </c>
      <c r="K4183" s="12" t="str">
        <f>VLOOKUP(C:C,DIM_CUSTOMERS!A:G,7,FALSE)</f>
        <v>Mexico</v>
      </c>
      <c r="L4183" s="30" cm="1">
        <f t="array" ref="L4183">_xlfn.IFS(
    AND(FACT_ORDERS[[#This Row],[DeliveryMehtod]]="shippment",FACT_ORDERS[[#This Row],[TotalAmount]]&gt;=200), 0,
    AND(FACT_ORDERS[[#This Row],[DeliveryMehtod]]="pickup"), 15,
    AND(FACT_ORDERS[[#This Row],[DeliveryMehtod]]="shippment",FACT_ORDERS[[#This Row],[TotalAmount]]&lt;200), 35
)</f>
        <v>15</v>
      </c>
      <c r="M4183" s="12" t="str" cm="1">
        <f t="array" ref="M4183">_xlfn.IFS(
    SUMIFS(FACT_ORDERS[TotalAmount], FACT_ORDERS[WD_CUSTOMERS],FACT_ORDERS[[#This Row],[WD_CUSTOMERS]])&gt;=15000, "VIP",
    SUMIFS(FACT_ORDERS[TotalAmount], FACT_ORDERS[WD_CUSTOMERS],FACT_ORDERS[[#This Row],[WD_CUSTOMERS]])&gt;=8000, "Premium",
    TRUE, "Regular"
)</f>
        <v>VIP</v>
      </c>
      <c r="N4183" s="32" cm="1">
        <f t="array" ref="N4183">_xlfn.IFS(
   FACT_ORDERS[[#This Row],[TypeOfClient]]="VIP", 0.2,
   FACT_ORDERS[[#This Row],[TypeOfClient]]="Premium", 0.1,
   TRUE, 0
)</f>
        <v>0.2</v>
      </c>
      <c r="O4183" s="31" cm="1">
        <f t="array" ref="O4183">_xlfn.IFS(
   FACT_ORDERS[[#This Row],[TotalAmount]]&gt;1500, 0.15,
   FACT_ORDERS[[#This Row],[TotalAmount]]&gt;1000, 0.1,
   FACT_ORDERS[[#This Row],[TotalAmount]]&gt;500, 0.05,
   TRUE, 0
)</f>
        <v>0.15</v>
      </c>
      <c r="P4183" s="28">
        <f xml:space="preserve"> FACT_ORDERS[[#This Row],[TotalAmount]] * (1 - (FACT_ORDERS[[#This Row],[ClientDiscount]] + FACT_ORDERS[[#This Row],[OrderDiscount]]) )</f>
        <v>1778.4</v>
      </c>
      <c r="Q4183" s="28">
        <f>FACT_ORDERS[[#This Row],[TotalAmountWithDiscount]]+FACT_ORDERS[[#This Row],[DeliveryCost]]</f>
        <v>1793.4</v>
      </c>
      <c r="R4183" s="35">
        <v>45519</v>
      </c>
      <c r="S4183" s="35" t="str">
        <f>IF(NETWORKDAYS(FACT_ORDERS[[#This Row],[Order-Date]], FACT_ORDERS[[#This Row],[ArrivalDate ]]) &gt; 10, "Late", "On Time")</f>
        <v>On Time</v>
      </c>
    </row>
    <row r="4184" spans="1:19" x14ac:dyDescent="0.3">
      <c r="A4184" s="12">
        <v>9182</v>
      </c>
      <c r="B4184" s="12">
        <v>213</v>
      </c>
      <c r="C4184" s="12">
        <v>10020</v>
      </c>
      <c r="D4184" s="12">
        <v>4183</v>
      </c>
      <c r="E4184" s="12" t="s">
        <v>244</v>
      </c>
      <c r="F4184" s="13">
        <v>45512</v>
      </c>
      <c r="G4184" s="26" t="s">
        <v>14401</v>
      </c>
      <c r="H4184" s="12">
        <v>51</v>
      </c>
      <c r="I4184" s="28">
        <f>VLOOKUP(B:B,DIM_PRODUCTS!A:F,5,FALSE)</f>
        <v>45</v>
      </c>
      <c r="J4184" s="28">
        <f>FACT_ORDERS[[#This Row],[ProductPrice]]*FACT_ORDERS[[#This Row],[Quantity]]</f>
        <v>2295</v>
      </c>
      <c r="K4184" s="12" t="str">
        <f>VLOOKUP(C:C,DIM_CUSTOMERS!A:G,7,FALSE)</f>
        <v>Mexico</v>
      </c>
      <c r="L4184" s="30" cm="1">
        <f t="array" ref="L4184">_xlfn.IFS(
    AND(FACT_ORDERS[[#This Row],[DeliveryMehtod]]="shippment",FACT_ORDERS[[#This Row],[TotalAmount]]&gt;=200), 0,
    AND(FACT_ORDERS[[#This Row],[DeliveryMehtod]]="pickup"), 15,
    AND(FACT_ORDERS[[#This Row],[DeliveryMehtod]]="shippment",FACT_ORDERS[[#This Row],[TotalAmount]]&lt;200), 35
)</f>
        <v>0</v>
      </c>
      <c r="M4184" s="12" t="str" cm="1">
        <f t="array" ref="M4184">_xlfn.IFS(
    SUMIFS(FACT_ORDERS[TotalAmount], FACT_ORDERS[WD_CUSTOMERS],FACT_ORDERS[[#This Row],[WD_CUSTOMERS]])&gt;=15000, "VIP",
    SUMIFS(FACT_ORDERS[TotalAmount], FACT_ORDERS[WD_CUSTOMERS],FACT_ORDERS[[#This Row],[WD_CUSTOMERS]])&gt;=8000, "Premium",
    TRUE, "Regular"
)</f>
        <v>VIP</v>
      </c>
      <c r="N4184" s="32" cm="1">
        <f t="array" ref="N4184">_xlfn.IFS(
   FACT_ORDERS[[#This Row],[TypeOfClient]]="VIP", 0.2,
   FACT_ORDERS[[#This Row],[TypeOfClient]]="Premium", 0.1,
   TRUE, 0
)</f>
        <v>0.2</v>
      </c>
      <c r="O4184" s="31" cm="1">
        <f t="array" ref="O4184">_xlfn.IFS(
   FACT_ORDERS[[#This Row],[TotalAmount]]&gt;1500, 0.15,
   FACT_ORDERS[[#This Row],[TotalAmount]]&gt;1000, 0.1,
   FACT_ORDERS[[#This Row],[TotalAmount]]&gt;500, 0.05,
   TRUE, 0
)</f>
        <v>0.15</v>
      </c>
      <c r="P4184" s="28">
        <f xml:space="preserve"> FACT_ORDERS[[#This Row],[TotalAmount]] * (1 - (FACT_ORDERS[[#This Row],[ClientDiscount]] + FACT_ORDERS[[#This Row],[OrderDiscount]]) )</f>
        <v>1491.75</v>
      </c>
      <c r="Q4184" s="28">
        <f>FACT_ORDERS[[#This Row],[TotalAmountWithDiscount]]+FACT_ORDERS[[#This Row],[DeliveryCost]]</f>
        <v>1491.75</v>
      </c>
      <c r="R4184" s="35">
        <v>45523</v>
      </c>
      <c r="S4184" s="35" t="str">
        <f>IF(NETWORKDAYS(FACT_ORDERS[[#This Row],[Order-Date]], FACT_ORDERS[[#This Row],[ArrivalDate ]]) &gt; 10, "Late", "On Time")</f>
        <v>On Time</v>
      </c>
    </row>
    <row r="4185" spans="1:19" x14ac:dyDescent="0.3">
      <c r="A4185" s="12">
        <v>9183</v>
      </c>
      <c r="B4185" s="12">
        <v>272</v>
      </c>
      <c r="C4185" s="12">
        <v>10020</v>
      </c>
      <c r="D4185" s="12">
        <v>4184</v>
      </c>
      <c r="E4185" s="12" t="s">
        <v>243</v>
      </c>
      <c r="F4185" s="13">
        <v>45512</v>
      </c>
      <c r="G4185" s="26" t="s">
        <v>14402</v>
      </c>
      <c r="H4185" s="12">
        <v>38</v>
      </c>
      <c r="I4185" s="28">
        <f>VLOOKUP(B:B,DIM_PRODUCTS!A:F,5,FALSE)</f>
        <v>15</v>
      </c>
      <c r="J4185" s="28">
        <f>FACT_ORDERS[[#This Row],[ProductPrice]]*FACT_ORDERS[[#This Row],[Quantity]]</f>
        <v>570</v>
      </c>
      <c r="K4185" s="12" t="str">
        <f>VLOOKUP(C:C,DIM_CUSTOMERS!A:G,7,FALSE)</f>
        <v>Mexico</v>
      </c>
      <c r="L4185" s="30" cm="1">
        <f t="array" ref="L4185">_xlfn.IFS(
    AND(FACT_ORDERS[[#This Row],[DeliveryMehtod]]="shippment",FACT_ORDERS[[#This Row],[TotalAmount]]&gt;=200), 0,
    AND(FACT_ORDERS[[#This Row],[DeliveryMehtod]]="pickup"), 15,
    AND(FACT_ORDERS[[#This Row],[DeliveryMehtod]]="shippment",FACT_ORDERS[[#This Row],[TotalAmount]]&lt;200), 35
)</f>
        <v>15</v>
      </c>
      <c r="M4185" s="12" t="str" cm="1">
        <f t="array" ref="M4185">_xlfn.IFS(
    SUMIFS(FACT_ORDERS[TotalAmount], FACT_ORDERS[WD_CUSTOMERS],FACT_ORDERS[[#This Row],[WD_CUSTOMERS]])&gt;=15000, "VIP",
    SUMIFS(FACT_ORDERS[TotalAmount], FACT_ORDERS[WD_CUSTOMERS],FACT_ORDERS[[#This Row],[WD_CUSTOMERS]])&gt;=8000, "Premium",
    TRUE, "Regular"
)</f>
        <v>VIP</v>
      </c>
      <c r="N4185" s="32" cm="1">
        <f t="array" ref="N4185">_xlfn.IFS(
   FACT_ORDERS[[#This Row],[TypeOfClient]]="VIP", 0.2,
   FACT_ORDERS[[#This Row],[TypeOfClient]]="Premium", 0.1,
   TRUE, 0
)</f>
        <v>0.2</v>
      </c>
      <c r="O4185" s="31" cm="1">
        <f t="array" ref="O4185">_xlfn.IFS(
   FACT_ORDERS[[#This Row],[TotalAmount]]&gt;1500, 0.15,
   FACT_ORDERS[[#This Row],[TotalAmount]]&gt;1000, 0.1,
   FACT_ORDERS[[#This Row],[TotalAmount]]&gt;500, 0.05,
   TRUE, 0
)</f>
        <v>0.05</v>
      </c>
      <c r="P4185" s="28">
        <f xml:space="preserve"> FACT_ORDERS[[#This Row],[TotalAmount]] * (1 - (FACT_ORDERS[[#This Row],[ClientDiscount]] + FACT_ORDERS[[#This Row],[OrderDiscount]]) )</f>
        <v>427.5</v>
      </c>
      <c r="Q4185" s="28">
        <f>FACT_ORDERS[[#This Row],[TotalAmountWithDiscount]]+FACT_ORDERS[[#This Row],[DeliveryCost]]</f>
        <v>442.5</v>
      </c>
      <c r="R4185" s="35">
        <v>45520</v>
      </c>
      <c r="S4185" s="35" t="str">
        <f>IF(NETWORKDAYS(FACT_ORDERS[[#This Row],[Order-Date]], FACT_ORDERS[[#This Row],[ArrivalDate ]]) &gt; 10, "Late", "On Time")</f>
        <v>On Time</v>
      </c>
    </row>
    <row r="4186" spans="1:19" x14ac:dyDescent="0.3">
      <c r="A4186" s="12">
        <v>9184</v>
      </c>
      <c r="B4186" s="12">
        <v>245</v>
      </c>
      <c r="C4186" s="12">
        <v>10020</v>
      </c>
      <c r="D4186" s="12">
        <v>4185</v>
      </c>
      <c r="E4186" s="12" t="s">
        <v>243</v>
      </c>
      <c r="F4186" s="13">
        <v>45528</v>
      </c>
      <c r="G4186" s="26" t="s">
        <v>14403</v>
      </c>
      <c r="H4186" s="12">
        <v>32</v>
      </c>
      <c r="I4186" s="28">
        <f>VLOOKUP(B:B,DIM_PRODUCTS!A:F,5,FALSE)</f>
        <v>28</v>
      </c>
      <c r="J4186" s="28">
        <f>FACT_ORDERS[[#This Row],[ProductPrice]]*FACT_ORDERS[[#This Row],[Quantity]]</f>
        <v>896</v>
      </c>
      <c r="K4186" s="12" t="str">
        <f>VLOOKUP(C:C,DIM_CUSTOMERS!A:G,7,FALSE)</f>
        <v>Mexico</v>
      </c>
      <c r="L4186" s="30" cm="1">
        <f t="array" ref="L4186">_xlfn.IFS(
    AND(FACT_ORDERS[[#This Row],[DeliveryMehtod]]="shippment",FACT_ORDERS[[#This Row],[TotalAmount]]&gt;=200), 0,
    AND(FACT_ORDERS[[#This Row],[DeliveryMehtod]]="pickup"), 15,
    AND(FACT_ORDERS[[#This Row],[DeliveryMehtod]]="shippment",FACT_ORDERS[[#This Row],[TotalAmount]]&lt;200), 35
)</f>
        <v>15</v>
      </c>
      <c r="M4186" s="12" t="str" cm="1">
        <f t="array" ref="M4186">_xlfn.IFS(
    SUMIFS(FACT_ORDERS[TotalAmount], FACT_ORDERS[WD_CUSTOMERS],FACT_ORDERS[[#This Row],[WD_CUSTOMERS]])&gt;=15000, "VIP",
    SUMIFS(FACT_ORDERS[TotalAmount], FACT_ORDERS[WD_CUSTOMERS],FACT_ORDERS[[#This Row],[WD_CUSTOMERS]])&gt;=8000, "Premium",
    TRUE, "Regular"
)</f>
        <v>VIP</v>
      </c>
      <c r="N4186" s="32" cm="1">
        <f t="array" ref="N4186">_xlfn.IFS(
   FACT_ORDERS[[#This Row],[TypeOfClient]]="VIP", 0.2,
   FACT_ORDERS[[#This Row],[TypeOfClient]]="Premium", 0.1,
   TRUE, 0
)</f>
        <v>0.2</v>
      </c>
      <c r="O4186" s="31" cm="1">
        <f t="array" ref="O4186">_xlfn.IFS(
   FACT_ORDERS[[#This Row],[TotalAmount]]&gt;1500, 0.15,
   FACT_ORDERS[[#This Row],[TotalAmount]]&gt;1000, 0.1,
   FACT_ORDERS[[#This Row],[TotalAmount]]&gt;500, 0.05,
   TRUE, 0
)</f>
        <v>0.05</v>
      </c>
      <c r="P4186" s="28">
        <f xml:space="preserve"> FACT_ORDERS[[#This Row],[TotalAmount]] * (1 - (FACT_ORDERS[[#This Row],[ClientDiscount]] + FACT_ORDERS[[#This Row],[OrderDiscount]]) )</f>
        <v>672</v>
      </c>
      <c r="Q4186" s="28">
        <f>FACT_ORDERS[[#This Row],[TotalAmountWithDiscount]]+FACT_ORDERS[[#This Row],[DeliveryCost]]</f>
        <v>687</v>
      </c>
      <c r="R4186" s="35">
        <v>45538</v>
      </c>
      <c r="S4186" s="35" t="str">
        <f>IF(NETWORKDAYS(FACT_ORDERS[[#This Row],[Order-Date]], FACT_ORDERS[[#This Row],[ArrivalDate ]]) &gt; 10, "Late", "On Time")</f>
        <v>On Time</v>
      </c>
    </row>
    <row r="4187" spans="1:19" x14ac:dyDescent="0.3">
      <c r="A4187" s="12">
        <v>9185</v>
      </c>
      <c r="B4187" s="12">
        <v>287</v>
      </c>
      <c r="C4187" s="12">
        <v>10020</v>
      </c>
      <c r="D4187" s="12">
        <v>4186</v>
      </c>
      <c r="E4187" s="12" t="s">
        <v>243</v>
      </c>
      <c r="F4187" s="13">
        <v>45528</v>
      </c>
      <c r="G4187" s="26" t="s">
        <v>14404</v>
      </c>
      <c r="H4187" s="12">
        <v>21</v>
      </c>
      <c r="I4187" s="28">
        <f>VLOOKUP(B:B,DIM_PRODUCTS!A:F,5,FALSE)</f>
        <v>13</v>
      </c>
      <c r="J4187" s="28">
        <f>FACT_ORDERS[[#This Row],[ProductPrice]]*FACT_ORDERS[[#This Row],[Quantity]]</f>
        <v>273</v>
      </c>
      <c r="K4187" s="12" t="str">
        <f>VLOOKUP(C:C,DIM_CUSTOMERS!A:G,7,FALSE)</f>
        <v>Mexico</v>
      </c>
      <c r="L4187" s="30" cm="1">
        <f t="array" ref="L4187">_xlfn.IFS(
    AND(FACT_ORDERS[[#This Row],[DeliveryMehtod]]="shippment",FACT_ORDERS[[#This Row],[TotalAmount]]&gt;=200), 0,
    AND(FACT_ORDERS[[#This Row],[DeliveryMehtod]]="pickup"), 15,
    AND(FACT_ORDERS[[#This Row],[DeliveryMehtod]]="shippment",FACT_ORDERS[[#This Row],[TotalAmount]]&lt;200), 35
)</f>
        <v>15</v>
      </c>
      <c r="M4187" s="12" t="str" cm="1">
        <f t="array" ref="M4187">_xlfn.IFS(
    SUMIFS(FACT_ORDERS[TotalAmount], FACT_ORDERS[WD_CUSTOMERS],FACT_ORDERS[[#This Row],[WD_CUSTOMERS]])&gt;=15000, "VIP",
    SUMIFS(FACT_ORDERS[TotalAmount], FACT_ORDERS[WD_CUSTOMERS],FACT_ORDERS[[#This Row],[WD_CUSTOMERS]])&gt;=8000, "Premium",
    TRUE, "Regular"
)</f>
        <v>VIP</v>
      </c>
      <c r="N4187" s="32" cm="1">
        <f t="array" ref="N4187">_xlfn.IFS(
   FACT_ORDERS[[#This Row],[TypeOfClient]]="VIP", 0.2,
   FACT_ORDERS[[#This Row],[TypeOfClient]]="Premium", 0.1,
   TRUE, 0
)</f>
        <v>0.2</v>
      </c>
      <c r="O4187" s="31" cm="1">
        <f t="array" ref="O4187">_xlfn.IFS(
   FACT_ORDERS[[#This Row],[TotalAmount]]&gt;1500, 0.15,
   FACT_ORDERS[[#This Row],[TotalAmount]]&gt;1000, 0.1,
   FACT_ORDERS[[#This Row],[TotalAmount]]&gt;500, 0.05,
   TRUE, 0
)</f>
        <v>0</v>
      </c>
      <c r="P4187" s="28">
        <f xml:space="preserve"> FACT_ORDERS[[#This Row],[TotalAmount]] * (1 - (FACT_ORDERS[[#This Row],[ClientDiscount]] + FACT_ORDERS[[#This Row],[OrderDiscount]]) )</f>
        <v>218.4</v>
      </c>
      <c r="Q4187" s="28">
        <f>FACT_ORDERS[[#This Row],[TotalAmountWithDiscount]]+FACT_ORDERS[[#This Row],[DeliveryCost]]</f>
        <v>233.4</v>
      </c>
      <c r="R4187" s="35">
        <v>45537</v>
      </c>
      <c r="S4187" s="35" t="str">
        <f>IF(NETWORKDAYS(FACT_ORDERS[[#This Row],[Order-Date]], FACT_ORDERS[[#This Row],[ArrivalDate ]]) &gt; 10, "Late", "On Time")</f>
        <v>On Time</v>
      </c>
    </row>
    <row r="4188" spans="1:19" x14ac:dyDescent="0.3">
      <c r="A4188" s="12">
        <v>9186</v>
      </c>
      <c r="B4188" s="12">
        <v>218</v>
      </c>
      <c r="C4188" s="12">
        <v>10020</v>
      </c>
      <c r="D4188" s="12">
        <v>4187</v>
      </c>
      <c r="E4188" s="12" t="s">
        <v>244</v>
      </c>
      <c r="F4188" s="13">
        <v>45528</v>
      </c>
      <c r="G4188" s="26" t="s">
        <v>14405</v>
      </c>
      <c r="H4188" s="12">
        <v>59</v>
      </c>
      <c r="I4188" s="28">
        <f>VLOOKUP(B:B,DIM_PRODUCTS!A:F,5,FALSE)</f>
        <v>48</v>
      </c>
      <c r="J4188" s="28">
        <f>FACT_ORDERS[[#This Row],[ProductPrice]]*FACT_ORDERS[[#This Row],[Quantity]]</f>
        <v>2832</v>
      </c>
      <c r="K4188" s="12" t="str">
        <f>VLOOKUP(C:C,DIM_CUSTOMERS!A:G,7,FALSE)</f>
        <v>Mexico</v>
      </c>
      <c r="L4188" s="30" cm="1">
        <f t="array" ref="L4188">_xlfn.IFS(
    AND(FACT_ORDERS[[#This Row],[DeliveryMehtod]]="shippment",FACT_ORDERS[[#This Row],[TotalAmount]]&gt;=200), 0,
    AND(FACT_ORDERS[[#This Row],[DeliveryMehtod]]="pickup"), 15,
    AND(FACT_ORDERS[[#This Row],[DeliveryMehtod]]="shippment",FACT_ORDERS[[#This Row],[TotalAmount]]&lt;200), 35
)</f>
        <v>0</v>
      </c>
      <c r="M4188" s="12" t="str" cm="1">
        <f t="array" ref="M4188">_xlfn.IFS(
    SUMIFS(FACT_ORDERS[TotalAmount], FACT_ORDERS[WD_CUSTOMERS],FACT_ORDERS[[#This Row],[WD_CUSTOMERS]])&gt;=15000, "VIP",
    SUMIFS(FACT_ORDERS[TotalAmount], FACT_ORDERS[WD_CUSTOMERS],FACT_ORDERS[[#This Row],[WD_CUSTOMERS]])&gt;=8000, "Premium",
    TRUE, "Regular"
)</f>
        <v>VIP</v>
      </c>
      <c r="N4188" s="32" cm="1">
        <f t="array" ref="N4188">_xlfn.IFS(
   FACT_ORDERS[[#This Row],[TypeOfClient]]="VIP", 0.2,
   FACT_ORDERS[[#This Row],[TypeOfClient]]="Premium", 0.1,
   TRUE, 0
)</f>
        <v>0.2</v>
      </c>
      <c r="O4188" s="31" cm="1">
        <f t="array" ref="O4188">_xlfn.IFS(
   FACT_ORDERS[[#This Row],[TotalAmount]]&gt;1500, 0.15,
   FACT_ORDERS[[#This Row],[TotalAmount]]&gt;1000, 0.1,
   FACT_ORDERS[[#This Row],[TotalAmount]]&gt;500, 0.05,
   TRUE, 0
)</f>
        <v>0.15</v>
      </c>
      <c r="P4188" s="28">
        <f xml:space="preserve"> FACT_ORDERS[[#This Row],[TotalAmount]] * (1 - (FACT_ORDERS[[#This Row],[ClientDiscount]] + FACT_ORDERS[[#This Row],[OrderDiscount]]) )</f>
        <v>1840.8</v>
      </c>
      <c r="Q4188" s="28">
        <f>FACT_ORDERS[[#This Row],[TotalAmountWithDiscount]]+FACT_ORDERS[[#This Row],[DeliveryCost]]</f>
        <v>1840.8</v>
      </c>
      <c r="R4188" s="35">
        <v>45536</v>
      </c>
      <c r="S4188" s="35" t="str">
        <f>IF(NETWORKDAYS(FACT_ORDERS[[#This Row],[Order-Date]], FACT_ORDERS[[#This Row],[ArrivalDate ]]) &gt; 10, "Late", "On Time")</f>
        <v>On Time</v>
      </c>
    </row>
    <row r="4189" spans="1:19" x14ac:dyDescent="0.3">
      <c r="A4189" s="12">
        <v>9187</v>
      </c>
      <c r="B4189" s="12">
        <v>213</v>
      </c>
      <c r="C4189" s="12">
        <v>10020</v>
      </c>
      <c r="D4189" s="12">
        <v>4188</v>
      </c>
      <c r="E4189" s="12" t="s">
        <v>244</v>
      </c>
      <c r="F4189" s="13">
        <v>45528</v>
      </c>
      <c r="G4189" s="26" t="s">
        <v>14406</v>
      </c>
      <c r="H4189" s="12">
        <v>88</v>
      </c>
      <c r="I4189" s="28">
        <f>VLOOKUP(B:B,DIM_PRODUCTS!A:F,5,FALSE)</f>
        <v>45</v>
      </c>
      <c r="J4189" s="28">
        <f>FACT_ORDERS[[#This Row],[ProductPrice]]*FACT_ORDERS[[#This Row],[Quantity]]</f>
        <v>3960</v>
      </c>
      <c r="K4189" s="12" t="str">
        <f>VLOOKUP(C:C,DIM_CUSTOMERS!A:G,7,FALSE)</f>
        <v>Mexico</v>
      </c>
      <c r="L4189" s="30" cm="1">
        <f t="array" ref="L4189">_xlfn.IFS(
    AND(FACT_ORDERS[[#This Row],[DeliveryMehtod]]="shippment",FACT_ORDERS[[#This Row],[TotalAmount]]&gt;=200), 0,
    AND(FACT_ORDERS[[#This Row],[DeliveryMehtod]]="pickup"), 15,
    AND(FACT_ORDERS[[#This Row],[DeliveryMehtod]]="shippment",FACT_ORDERS[[#This Row],[TotalAmount]]&lt;200), 35
)</f>
        <v>0</v>
      </c>
      <c r="M4189" s="12" t="str" cm="1">
        <f t="array" ref="M4189">_xlfn.IFS(
    SUMIFS(FACT_ORDERS[TotalAmount], FACT_ORDERS[WD_CUSTOMERS],FACT_ORDERS[[#This Row],[WD_CUSTOMERS]])&gt;=15000, "VIP",
    SUMIFS(FACT_ORDERS[TotalAmount], FACT_ORDERS[WD_CUSTOMERS],FACT_ORDERS[[#This Row],[WD_CUSTOMERS]])&gt;=8000, "Premium",
    TRUE, "Regular"
)</f>
        <v>VIP</v>
      </c>
      <c r="N4189" s="32" cm="1">
        <f t="array" ref="N4189">_xlfn.IFS(
   FACT_ORDERS[[#This Row],[TypeOfClient]]="VIP", 0.2,
   FACT_ORDERS[[#This Row],[TypeOfClient]]="Premium", 0.1,
   TRUE, 0
)</f>
        <v>0.2</v>
      </c>
      <c r="O4189" s="31" cm="1">
        <f t="array" ref="O4189">_xlfn.IFS(
   FACT_ORDERS[[#This Row],[TotalAmount]]&gt;1500, 0.15,
   FACT_ORDERS[[#This Row],[TotalAmount]]&gt;1000, 0.1,
   FACT_ORDERS[[#This Row],[TotalAmount]]&gt;500, 0.05,
   TRUE, 0
)</f>
        <v>0.15</v>
      </c>
      <c r="P4189" s="28">
        <f xml:space="preserve"> FACT_ORDERS[[#This Row],[TotalAmount]] * (1 - (FACT_ORDERS[[#This Row],[ClientDiscount]] + FACT_ORDERS[[#This Row],[OrderDiscount]]) )</f>
        <v>2574</v>
      </c>
      <c r="Q4189" s="28">
        <f>FACT_ORDERS[[#This Row],[TotalAmountWithDiscount]]+FACT_ORDERS[[#This Row],[DeliveryCost]]</f>
        <v>2574</v>
      </c>
      <c r="R4189" s="35">
        <v>45538</v>
      </c>
      <c r="S4189" s="35" t="str">
        <f>IF(NETWORKDAYS(FACT_ORDERS[[#This Row],[Order-Date]], FACT_ORDERS[[#This Row],[ArrivalDate ]]) &gt; 10, "Late", "On Time")</f>
        <v>On Time</v>
      </c>
    </row>
    <row r="4190" spans="1:19" x14ac:dyDescent="0.3">
      <c r="A4190" s="12">
        <v>9188</v>
      </c>
      <c r="B4190" s="12">
        <v>272</v>
      </c>
      <c r="C4190" s="12">
        <v>10020</v>
      </c>
      <c r="D4190" s="12">
        <v>4189</v>
      </c>
      <c r="E4190" s="12" t="s">
        <v>244</v>
      </c>
      <c r="F4190" s="13">
        <v>45528</v>
      </c>
      <c r="G4190" s="26" t="s">
        <v>14407</v>
      </c>
      <c r="H4190" s="12">
        <v>21</v>
      </c>
      <c r="I4190" s="28">
        <f>VLOOKUP(B:B,DIM_PRODUCTS!A:F,5,FALSE)</f>
        <v>15</v>
      </c>
      <c r="J4190" s="28">
        <f>FACT_ORDERS[[#This Row],[ProductPrice]]*FACT_ORDERS[[#This Row],[Quantity]]</f>
        <v>315</v>
      </c>
      <c r="K4190" s="12" t="str">
        <f>VLOOKUP(C:C,DIM_CUSTOMERS!A:G,7,FALSE)</f>
        <v>Mexico</v>
      </c>
      <c r="L4190" s="30" cm="1">
        <f t="array" ref="L4190">_xlfn.IFS(
    AND(FACT_ORDERS[[#This Row],[DeliveryMehtod]]="shippment",FACT_ORDERS[[#This Row],[TotalAmount]]&gt;=200), 0,
    AND(FACT_ORDERS[[#This Row],[DeliveryMehtod]]="pickup"), 15,
    AND(FACT_ORDERS[[#This Row],[DeliveryMehtod]]="shippment",FACT_ORDERS[[#This Row],[TotalAmount]]&lt;200), 35
)</f>
        <v>0</v>
      </c>
      <c r="M4190" s="12" t="str" cm="1">
        <f t="array" ref="M4190">_xlfn.IFS(
    SUMIFS(FACT_ORDERS[TotalAmount], FACT_ORDERS[WD_CUSTOMERS],FACT_ORDERS[[#This Row],[WD_CUSTOMERS]])&gt;=15000, "VIP",
    SUMIFS(FACT_ORDERS[TotalAmount], FACT_ORDERS[WD_CUSTOMERS],FACT_ORDERS[[#This Row],[WD_CUSTOMERS]])&gt;=8000, "Premium",
    TRUE, "Regular"
)</f>
        <v>VIP</v>
      </c>
      <c r="N4190" s="32" cm="1">
        <f t="array" ref="N4190">_xlfn.IFS(
   FACT_ORDERS[[#This Row],[TypeOfClient]]="VIP", 0.2,
   FACT_ORDERS[[#This Row],[TypeOfClient]]="Premium", 0.1,
   TRUE, 0
)</f>
        <v>0.2</v>
      </c>
      <c r="O4190" s="31" cm="1">
        <f t="array" ref="O4190">_xlfn.IFS(
   FACT_ORDERS[[#This Row],[TotalAmount]]&gt;1500, 0.15,
   FACT_ORDERS[[#This Row],[TotalAmount]]&gt;1000, 0.1,
   FACT_ORDERS[[#This Row],[TotalAmount]]&gt;500, 0.05,
   TRUE, 0
)</f>
        <v>0</v>
      </c>
      <c r="P4190" s="28">
        <f xml:space="preserve"> FACT_ORDERS[[#This Row],[TotalAmount]] * (1 - (FACT_ORDERS[[#This Row],[ClientDiscount]] + FACT_ORDERS[[#This Row],[OrderDiscount]]) )</f>
        <v>252</v>
      </c>
      <c r="Q4190" s="28">
        <f>FACT_ORDERS[[#This Row],[TotalAmountWithDiscount]]+FACT_ORDERS[[#This Row],[DeliveryCost]]</f>
        <v>252</v>
      </c>
      <c r="R4190" s="35">
        <v>45537</v>
      </c>
      <c r="S4190" s="35" t="str">
        <f>IF(NETWORKDAYS(FACT_ORDERS[[#This Row],[Order-Date]], FACT_ORDERS[[#This Row],[ArrivalDate ]]) &gt; 10, "Late", "On Time")</f>
        <v>On Time</v>
      </c>
    </row>
    <row r="4191" spans="1:19" x14ac:dyDescent="0.3">
      <c r="A4191" s="12">
        <v>9189</v>
      </c>
      <c r="B4191" s="12">
        <v>287</v>
      </c>
      <c r="C4191" s="12">
        <v>10020</v>
      </c>
      <c r="D4191" s="12">
        <v>4190</v>
      </c>
      <c r="E4191" s="12" t="s">
        <v>243</v>
      </c>
      <c r="F4191" s="13">
        <v>45551</v>
      </c>
      <c r="G4191" s="26" t="s">
        <v>14408</v>
      </c>
      <c r="H4191" s="12">
        <v>26</v>
      </c>
      <c r="I4191" s="28">
        <f>VLOOKUP(B:B,DIM_PRODUCTS!A:F,5,FALSE)</f>
        <v>13</v>
      </c>
      <c r="J4191" s="28">
        <f>FACT_ORDERS[[#This Row],[ProductPrice]]*FACT_ORDERS[[#This Row],[Quantity]]</f>
        <v>338</v>
      </c>
      <c r="K4191" s="12" t="str">
        <f>VLOOKUP(C:C,DIM_CUSTOMERS!A:G,7,FALSE)</f>
        <v>Mexico</v>
      </c>
      <c r="L4191" s="30" cm="1">
        <f t="array" ref="L4191">_xlfn.IFS(
    AND(FACT_ORDERS[[#This Row],[DeliveryMehtod]]="shippment",FACT_ORDERS[[#This Row],[TotalAmount]]&gt;=200), 0,
    AND(FACT_ORDERS[[#This Row],[DeliveryMehtod]]="pickup"), 15,
    AND(FACT_ORDERS[[#This Row],[DeliveryMehtod]]="shippment",FACT_ORDERS[[#This Row],[TotalAmount]]&lt;200), 35
)</f>
        <v>15</v>
      </c>
      <c r="M4191" s="12" t="str" cm="1">
        <f t="array" ref="M4191">_xlfn.IFS(
    SUMIFS(FACT_ORDERS[TotalAmount], FACT_ORDERS[WD_CUSTOMERS],FACT_ORDERS[[#This Row],[WD_CUSTOMERS]])&gt;=15000, "VIP",
    SUMIFS(FACT_ORDERS[TotalAmount], FACT_ORDERS[WD_CUSTOMERS],FACT_ORDERS[[#This Row],[WD_CUSTOMERS]])&gt;=8000, "Premium",
    TRUE, "Regular"
)</f>
        <v>VIP</v>
      </c>
      <c r="N4191" s="32" cm="1">
        <f t="array" ref="N4191">_xlfn.IFS(
   FACT_ORDERS[[#This Row],[TypeOfClient]]="VIP", 0.2,
   FACT_ORDERS[[#This Row],[TypeOfClient]]="Premium", 0.1,
   TRUE, 0
)</f>
        <v>0.2</v>
      </c>
      <c r="O4191" s="31" cm="1">
        <f t="array" ref="O4191">_xlfn.IFS(
   FACT_ORDERS[[#This Row],[TotalAmount]]&gt;1500, 0.15,
   FACT_ORDERS[[#This Row],[TotalAmount]]&gt;1000, 0.1,
   FACT_ORDERS[[#This Row],[TotalAmount]]&gt;500, 0.05,
   TRUE, 0
)</f>
        <v>0</v>
      </c>
      <c r="P4191" s="28">
        <f xml:space="preserve"> FACT_ORDERS[[#This Row],[TotalAmount]] * (1 - (FACT_ORDERS[[#This Row],[ClientDiscount]] + FACT_ORDERS[[#This Row],[OrderDiscount]]) )</f>
        <v>270.40000000000003</v>
      </c>
      <c r="Q4191" s="28">
        <f>FACT_ORDERS[[#This Row],[TotalAmountWithDiscount]]+FACT_ORDERS[[#This Row],[DeliveryCost]]</f>
        <v>285.40000000000003</v>
      </c>
      <c r="R4191" s="35">
        <v>45560</v>
      </c>
      <c r="S4191" s="35" t="str">
        <f>IF(NETWORKDAYS(FACT_ORDERS[[#This Row],[Order-Date]], FACT_ORDERS[[#This Row],[ArrivalDate ]]) &gt; 10, "Late", "On Time")</f>
        <v>On Time</v>
      </c>
    </row>
    <row r="4192" spans="1:19" x14ac:dyDescent="0.3">
      <c r="A4192" s="12">
        <v>9190</v>
      </c>
      <c r="B4192" s="12">
        <v>218</v>
      </c>
      <c r="C4192" s="12">
        <v>10020</v>
      </c>
      <c r="D4192" s="12">
        <v>4191</v>
      </c>
      <c r="E4192" s="12" t="s">
        <v>243</v>
      </c>
      <c r="F4192" s="13">
        <v>45551</v>
      </c>
      <c r="G4192" s="26" t="s">
        <v>4187</v>
      </c>
      <c r="H4192" s="12">
        <v>88</v>
      </c>
      <c r="I4192" s="28">
        <f>VLOOKUP(B:B,DIM_PRODUCTS!A:F,5,FALSE)</f>
        <v>48</v>
      </c>
      <c r="J4192" s="28">
        <f>FACT_ORDERS[[#This Row],[ProductPrice]]*FACT_ORDERS[[#This Row],[Quantity]]</f>
        <v>4224</v>
      </c>
      <c r="K4192" s="12" t="str">
        <f>VLOOKUP(C:C,DIM_CUSTOMERS!A:G,7,FALSE)</f>
        <v>Mexico</v>
      </c>
      <c r="L4192" s="30" cm="1">
        <f t="array" ref="L4192">_xlfn.IFS(
    AND(FACT_ORDERS[[#This Row],[DeliveryMehtod]]="shippment",FACT_ORDERS[[#This Row],[TotalAmount]]&gt;=200), 0,
    AND(FACT_ORDERS[[#This Row],[DeliveryMehtod]]="pickup"), 15,
    AND(FACT_ORDERS[[#This Row],[DeliveryMehtod]]="shippment",FACT_ORDERS[[#This Row],[TotalAmount]]&lt;200), 35
)</f>
        <v>15</v>
      </c>
      <c r="M4192" s="12" t="str" cm="1">
        <f t="array" ref="M4192">_xlfn.IFS(
    SUMIFS(FACT_ORDERS[TotalAmount], FACT_ORDERS[WD_CUSTOMERS],FACT_ORDERS[[#This Row],[WD_CUSTOMERS]])&gt;=15000, "VIP",
    SUMIFS(FACT_ORDERS[TotalAmount], FACT_ORDERS[WD_CUSTOMERS],FACT_ORDERS[[#This Row],[WD_CUSTOMERS]])&gt;=8000, "Premium",
    TRUE, "Regular"
)</f>
        <v>VIP</v>
      </c>
      <c r="N4192" s="32" cm="1">
        <f t="array" ref="N4192">_xlfn.IFS(
   FACT_ORDERS[[#This Row],[TypeOfClient]]="VIP", 0.2,
   FACT_ORDERS[[#This Row],[TypeOfClient]]="Premium", 0.1,
   TRUE, 0
)</f>
        <v>0.2</v>
      </c>
      <c r="O4192" s="31" cm="1">
        <f t="array" ref="O4192">_xlfn.IFS(
   FACT_ORDERS[[#This Row],[TotalAmount]]&gt;1500, 0.15,
   FACT_ORDERS[[#This Row],[TotalAmount]]&gt;1000, 0.1,
   FACT_ORDERS[[#This Row],[TotalAmount]]&gt;500, 0.05,
   TRUE, 0
)</f>
        <v>0.15</v>
      </c>
      <c r="P4192" s="28">
        <f xml:space="preserve"> FACT_ORDERS[[#This Row],[TotalAmount]] * (1 - (FACT_ORDERS[[#This Row],[ClientDiscount]] + FACT_ORDERS[[#This Row],[OrderDiscount]]) )</f>
        <v>2745.6</v>
      </c>
      <c r="Q4192" s="28">
        <f>FACT_ORDERS[[#This Row],[TotalAmountWithDiscount]]+FACT_ORDERS[[#This Row],[DeliveryCost]]</f>
        <v>2760.6</v>
      </c>
      <c r="R4192" s="35">
        <v>45558</v>
      </c>
      <c r="S4192" s="35" t="str">
        <f>IF(NETWORKDAYS(FACT_ORDERS[[#This Row],[Order-Date]], FACT_ORDERS[[#This Row],[ArrivalDate ]]) &gt; 10, "Late", "On Time")</f>
        <v>On Time</v>
      </c>
    </row>
    <row r="4193" spans="1:19" x14ac:dyDescent="0.3">
      <c r="A4193" s="12">
        <v>9191</v>
      </c>
      <c r="B4193" s="12">
        <v>213</v>
      </c>
      <c r="C4193" s="12">
        <v>10020</v>
      </c>
      <c r="D4193" s="12">
        <v>4192</v>
      </c>
      <c r="E4193" s="12" t="s">
        <v>243</v>
      </c>
      <c r="F4193" s="13">
        <v>45551</v>
      </c>
      <c r="G4193" s="26" t="s">
        <v>14409</v>
      </c>
      <c r="H4193" s="12">
        <v>61</v>
      </c>
      <c r="I4193" s="28">
        <f>VLOOKUP(B:B,DIM_PRODUCTS!A:F,5,FALSE)</f>
        <v>45</v>
      </c>
      <c r="J4193" s="28">
        <f>FACT_ORDERS[[#This Row],[ProductPrice]]*FACT_ORDERS[[#This Row],[Quantity]]</f>
        <v>2745</v>
      </c>
      <c r="K4193" s="12" t="str">
        <f>VLOOKUP(C:C,DIM_CUSTOMERS!A:G,7,FALSE)</f>
        <v>Mexico</v>
      </c>
      <c r="L4193" s="30" cm="1">
        <f t="array" ref="L4193">_xlfn.IFS(
    AND(FACT_ORDERS[[#This Row],[DeliveryMehtod]]="shippment",FACT_ORDERS[[#This Row],[TotalAmount]]&gt;=200), 0,
    AND(FACT_ORDERS[[#This Row],[DeliveryMehtod]]="pickup"), 15,
    AND(FACT_ORDERS[[#This Row],[DeliveryMehtod]]="shippment",FACT_ORDERS[[#This Row],[TotalAmount]]&lt;200), 35
)</f>
        <v>15</v>
      </c>
      <c r="M4193" s="12" t="str" cm="1">
        <f t="array" ref="M4193">_xlfn.IFS(
    SUMIFS(FACT_ORDERS[TotalAmount], FACT_ORDERS[WD_CUSTOMERS],FACT_ORDERS[[#This Row],[WD_CUSTOMERS]])&gt;=15000, "VIP",
    SUMIFS(FACT_ORDERS[TotalAmount], FACT_ORDERS[WD_CUSTOMERS],FACT_ORDERS[[#This Row],[WD_CUSTOMERS]])&gt;=8000, "Premium",
    TRUE, "Regular"
)</f>
        <v>VIP</v>
      </c>
      <c r="N4193" s="32" cm="1">
        <f t="array" ref="N4193">_xlfn.IFS(
   FACT_ORDERS[[#This Row],[TypeOfClient]]="VIP", 0.2,
   FACT_ORDERS[[#This Row],[TypeOfClient]]="Premium", 0.1,
   TRUE, 0
)</f>
        <v>0.2</v>
      </c>
      <c r="O4193" s="31" cm="1">
        <f t="array" ref="O4193">_xlfn.IFS(
   FACT_ORDERS[[#This Row],[TotalAmount]]&gt;1500, 0.15,
   FACT_ORDERS[[#This Row],[TotalAmount]]&gt;1000, 0.1,
   FACT_ORDERS[[#This Row],[TotalAmount]]&gt;500, 0.05,
   TRUE, 0
)</f>
        <v>0.15</v>
      </c>
      <c r="P4193" s="28">
        <f xml:space="preserve"> FACT_ORDERS[[#This Row],[TotalAmount]] * (1 - (FACT_ORDERS[[#This Row],[ClientDiscount]] + FACT_ORDERS[[#This Row],[OrderDiscount]]) )</f>
        <v>1784.25</v>
      </c>
      <c r="Q4193" s="28">
        <f>FACT_ORDERS[[#This Row],[TotalAmountWithDiscount]]+FACT_ORDERS[[#This Row],[DeliveryCost]]</f>
        <v>1799.25</v>
      </c>
      <c r="R4193" s="35">
        <v>45559</v>
      </c>
      <c r="S4193" s="35" t="str">
        <f>IF(NETWORKDAYS(FACT_ORDERS[[#This Row],[Order-Date]], FACT_ORDERS[[#This Row],[ArrivalDate ]]) &gt; 10, "Late", "On Time")</f>
        <v>On Time</v>
      </c>
    </row>
    <row r="4194" spans="1:19" x14ac:dyDescent="0.3">
      <c r="A4194" s="12">
        <v>9192</v>
      </c>
      <c r="B4194" s="12">
        <v>272</v>
      </c>
      <c r="C4194" s="12">
        <v>10020</v>
      </c>
      <c r="D4194" s="12">
        <v>4193</v>
      </c>
      <c r="E4194" s="12" t="s">
        <v>244</v>
      </c>
      <c r="F4194" s="13">
        <v>45551</v>
      </c>
      <c r="G4194" s="26" t="s">
        <v>14410</v>
      </c>
      <c r="H4194" s="12">
        <v>22</v>
      </c>
      <c r="I4194" s="28">
        <f>VLOOKUP(B:B,DIM_PRODUCTS!A:F,5,FALSE)</f>
        <v>15</v>
      </c>
      <c r="J4194" s="28">
        <f>FACT_ORDERS[[#This Row],[ProductPrice]]*FACT_ORDERS[[#This Row],[Quantity]]</f>
        <v>330</v>
      </c>
      <c r="K4194" s="12" t="str">
        <f>VLOOKUP(C:C,DIM_CUSTOMERS!A:G,7,FALSE)</f>
        <v>Mexico</v>
      </c>
      <c r="L4194" s="30" cm="1">
        <f t="array" ref="L4194">_xlfn.IFS(
    AND(FACT_ORDERS[[#This Row],[DeliveryMehtod]]="shippment",FACT_ORDERS[[#This Row],[TotalAmount]]&gt;=200), 0,
    AND(FACT_ORDERS[[#This Row],[DeliveryMehtod]]="pickup"), 15,
    AND(FACT_ORDERS[[#This Row],[DeliveryMehtod]]="shippment",FACT_ORDERS[[#This Row],[TotalAmount]]&lt;200), 35
)</f>
        <v>0</v>
      </c>
      <c r="M4194" s="12" t="str" cm="1">
        <f t="array" ref="M4194">_xlfn.IFS(
    SUMIFS(FACT_ORDERS[TotalAmount], FACT_ORDERS[WD_CUSTOMERS],FACT_ORDERS[[#This Row],[WD_CUSTOMERS]])&gt;=15000, "VIP",
    SUMIFS(FACT_ORDERS[TotalAmount], FACT_ORDERS[WD_CUSTOMERS],FACT_ORDERS[[#This Row],[WD_CUSTOMERS]])&gt;=8000, "Premium",
    TRUE, "Regular"
)</f>
        <v>VIP</v>
      </c>
      <c r="N4194" s="32" cm="1">
        <f t="array" ref="N4194">_xlfn.IFS(
   FACT_ORDERS[[#This Row],[TypeOfClient]]="VIP", 0.2,
   FACT_ORDERS[[#This Row],[TypeOfClient]]="Premium", 0.1,
   TRUE, 0
)</f>
        <v>0.2</v>
      </c>
      <c r="O4194" s="31" cm="1">
        <f t="array" ref="O4194">_xlfn.IFS(
   FACT_ORDERS[[#This Row],[TotalAmount]]&gt;1500, 0.15,
   FACT_ORDERS[[#This Row],[TotalAmount]]&gt;1000, 0.1,
   FACT_ORDERS[[#This Row],[TotalAmount]]&gt;500, 0.05,
   TRUE, 0
)</f>
        <v>0</v>
      </c>
      <c r="P4194" s="28">
        <f xml:space="preserve"> FACT_ORDERS[[#This Row],[TotalAmount]] * (1 - (FACT_ORDERS[[#This Row],[ClientDiscount]] + FACT_ORDERS[[#This Row],[OrderDiscount]]) )</f>
        <v>264</v>
      </c>
      <c r="Q4194" s="28">
        <f>FACT_ORDERS[[#This Row],[TotalAmountWithDiscount]]+FACT_ORDERS[[#This Row],[DeliveryCost]]</f>
        <v>264</v>
      </c>
      <c r="R4194" s="35">
        <v>45559</v>
      </c>
      <c r="S4194" s="35" t="str">
        <f>IF(NETWORKDAYS(FACT_ORDERS[[#This Row],[Order-Date]], FACT_ORDERS[[#This Row],[ArrivalDate ]]) &gt; 10, "Late", "On Time")</f>
        <v>On Time</v>
      </c>
    </row>
    <row r="4195" spans="1:19" x14ac:dyDescent="0.3">
      <c r="A4195" s="12">
        <v>9193</v>
      </c>
      <c r="B4195" s="12">
        <v>212</v>
      </c>
      <c r="C4195" s="12">
        <v>10030</v>
      </c>
      <c r="D4195" s="12">
        <v>4194</v>
      </c>
      <c r="E4195" s="12" t="s">
        <v>244</v>
      </c>
      <c r="F4195" s="13">
        <v>45338</v>
      </c>
      <c r="G4195" s="26" t="s">
        <v>14411</v>
      </c>
      <c r="H4195" s="12">
        <v>80</v>
      </c>
      <c r="I4195" s="28">
        <f>VLOOKUP(B:B,DIM_PRODUCTS!A:F,5,FALSE)</f>
        <v>41</v>
      </c>
      <c r="J4195" s="28">
        <f>FACT_ORDERS[[#This Row],[ProductPrice]]*FACT_ORDERS[[#This Row],[Quantity]]</f>
        <v>3280</v>
      </c>
      <c r="K4195" s="12" t="str">
        <f>VLOOKUP(C:C,DIM_CUSTOMERS!A:G,7,FALSE)</f>
        <v>USA</v>
      </c>
      <c r="L4195" s="30" cm="1">
        <f t="array" ref="L4195">_xlfn.IFS(
    AND(FACT_ORDERS[[#This Row],[DeliveryMehtod]]="shippment",FACT_ORDERS[[#This Row],[TotalAmount]]&gt;=200), 0,
    AND(FACT_ORDERS[[#This Row],[DeliveryMehtod]]="pickup"), 15,
    AND(FACT_ORDERS[[#This Row],[DeliveryMehtod]]="shippment",FACT_ORDERS[[#This Row],[TotalAmount]]&lt;200), 35
)</f>
        <v>0</v>
      </c>
      <c r="M4195" s="12" t="str" cm="1">
        <f t="array" ref="M4195">_xlfn.IFS(
    SUMIFS(FACT_ORDERS[TotalAmount], FACT_ORDERS[WD_CUSTOMERS],FACT_ORDERS[[#This Row],[WD_CUSTOMERS]])&gt;=15000, "VIP",
    SUMIFS(FACT_ORDERS[TotalAmount], FACT_ORDERS[WD_CUSTOMERS],FACT_ORDERS[[#This Row],[WD_CUSTOMERS]])&gt;=8000, "Premium",
    TRUE, "Regular"
)</f>
        <v>VIP</v>
      </c>
      <c r="N4195" s="32" cm="1">
        <f t="array" ref="N4195">_xlfn.IFS(
   FACT_ORDERS[[#This Row],[TypeOfClient]]="VIP", 0.2,
   FACT_ORDERS[[#This Row],[TypeOfClient]]="Premium", 0.1,
   TRUE, 0
)</f>
        <v>0.2</v>
      </c>
      <c r="O4195" s="31" cm="1">
        <f t="array" ref="O4195">_xlfn.IFS(
   FACT_ORDERS[[#This Row],[TotalAmount]]&gt;1500, 0.15,
   FACT_ORDERS[[#This Row],[TotalAmount]]&gt;1000, 0.1,
   FACT_ORDERS[[#This Row],[TotalAmount]]&gt;500, 0.05,
   TRUE, 0
)</f>
        <v>0.15</v>
      </c>
      <c r="P4195" s="28">
        <f xml:space="preserve"> FACT_ORDERS[[#This Row],[TotalAmount]] * (1 - (FACT_ORDERS[[#This Row],[ClientDiscount]] + FACT_ORDERS[[#This Row],[OrderDiscount]]) )</f>
        <v>2132</v>
      </c>
      <c r="Q4195" s="28">
        <f>FACT_ORDERS[[#This Row],[TotalAmountWithDiscount]]+FACT_ORDERS[[#This Row],[DeliveryCost]]</f>
        <v>2132</v>
      </c>
      <c r="R4195" s="35">
        <v>45347</v>
      </c>
      <c r="S4195" s="35" t="str">
        <f>IF(NETWORKDAYS(FACT_ORDERS[[#This Row],[Order-Date]], FACT_ORDERS[[#This Row],[ArrivalDate ]]) &gt; 10, "Late", "On Time")</f>
        <v>On Time</v>
      </c>
    </row>
    <row r="4196" spans="1:19" x14ac:dyDescent="0.3">
      <c r="A4196" s="12">
        <v>9194</v>
      </c>
      <c r="B4196" s="12">
        <v>212</v>
      </c>
      <c r="C4196" s="12">
        <v>10030</v>
      </c>
      <c r="D4196" s="12">
        <v>4195</v>
      </c>
      <c r="E4196" s="12" t="s">
        <v>243</v>
      </c>
      <c r="F4196" s="13">
        <v>44977</v>
      </c>
      <c r="G4196" s="26" t="s">
        <v>14412</v>
      </c>
      <c r="H4196" s="12">
        <v>52</v>
      </c>
      <c r="I4196" s="28">
        <f>VLOOKUP(B:B,DIM_PRODUCTS!A:F,5,FALSE)</f>
        <v>41</v>
      </c>
      <c r="J4196" s="28">
        <f>FACT_ORDERS[[#This Row],[ProductPrice]]*FACT_ORDERS[[#This Row],[Quantity]]</f>
        <v>2132</v>
      </c>
      <c r="K4196" s="12" t="str">
        <f>VLOOKUP(C:C,DIM_CUSTOMERS!A:G,7,FALSE)</f>
        <v>USA</v>
      </c>
      <c r="L4196" s="30" cm="1">
        <f t="array" ref="L4196">_xlfn.IFS(
    AND(FACT_ORDERS[[#This Row],[DeliveryMehtod]]="shippment",FACT_ORDERS[[#This Row],[TotalAmount]]&gt;=200), 0,
    AND(FACT_ORDERS[[#This Row],[DeliveryMehtod]]="pickup"), 15,
    AND(FACT_ORDERS[[#This Row],[DeliveryMehtod]]="shippment",FACT_ORDERS[[#This Row],[TotalAmount]]&lt;200), 35
)</f>
        <v>15</v>
      </c>
      <c r="M4196" s="12" t="str" cm="1">
        <f t="array" ref="M4196">_xlfn.IFS(
    SUMIFS(FACT_ORDERS[TotalAmount], FACT_ORDERS[WD_CUSTOMERS],FACT_ORDERS[[#This Row],[WD_CUSTOMERS]])&gt;=15000, "VIP",
    SUMIFS(FACT_ORDERS[TotalAmount], FACT_ORDERS[WD_CUSTOMERS],FACT_ORDERS[[#This Row],[WD_CUSTOMERS]])&gt;=8000, "Premium",
    TRUE, "Regular"
)</f>
        <v>VIP</v>
      </c>
      <c r="N4196" s="32" cm="1">
        <f t="array" ref="N4196">_xlfn.IFS(
   FACT_ORDERS[[#This Row],[TypeOfClient]]="VIP", 0.2,
   FACT_ORDERS[[#This Row],[TypeOfClient]]="Premium", 0.1,
   TRUE, 0
)</f>
        <v>0.2</v>
      </c>
      <c r="O4196" s="31" cm="1">
        <f t="array" ref="O4196">_xlfn.IFS(
   FACT_ORDERS[[#This Row],[TotalAmount]]&gt;1500, 0.15,
   FACT_ORDERS[[#This Row],[TotalAmount]]&gt;1000, 0.1,
   FACT_ORDERS[[#This Row],[TotalAmount]]&gt;500, 0.05,
   TRUE, 0
)</f>
        <v>0.15</v>
      </c>
      <c r="P4196" s="28">
        <f xml:space="preserve"> FACT_ORDERS[[#This Row],[TotalAmount]] * (1 - (FACT_ORDERS[[#This Row],[ClientDiscount]] + FACT_ORDERS[[#This Row],[OrderDiscount]]) )</f>
        <v>1385.8</v>
      </c>
      <c r="Q4196" s="28">
        <f>FACT_ORDERS[[#This Row],[TotalAmountWithDiscount]]+FACT_ORDERS[[#This Row],[DeliveryCost]]</f>
        <v>1400.8</v>
      </c>
      <c r="R4196" s="35">
        <v>44987</v>
      </c>
      <c r="S4196" s="35" t="str">
        <f>IF(NETWORKDAYS(FACT_ORDERS[[#This Row],[Order-Date]], FACT_ORDERS[[#This Row],[ArrivalDate ]]) &gt; 10, "Late", "On Time")</f>
        <v>On Time</v>
      </c>
    </row>
    <row r="4197" spans="1:19" x14ac:dyDescent="0.3">
      <c r="A4197" s="12">
        <v>9195</v>
      </c>
      <c r="B4197" s="12">
        <v>207</v>
      </c>
      <c r="C4197" s="12">
        <v>10030</v>
      </c>
      <c r="D4197" s="12">
        <v>4196</v>
      </c>
      <c r="E4197" s="12" t="s">
        <v>244</v>
      </c>
      <c r="F4197" s="13">
        <v>44977</v>
      </c>
      <c r="G4197" s="26" t="s">
        <v>4646</v>
      </c>
      <c r="H4197" s="12">
        <v>18</v>
      </c>
      <c r="I4197" s="28">
        <f>VLOOKUP(B:B,DIM_PRODUCTS!A:F,5,FALSE)</f>
        <v>8</v>
      </c>
      <c r="J4197" s="28">
        <f>FACT_ORDERS[[#This Row],[ProductPrice]]*FACT_ORDERS[[#This Row],[Quantity]]</f>
        <v>144</v>
      </c>
      <c r="K4197" s="12" t="str">
        <f>VLOOKUP(C:C,DIM_CUSTOMERS!A:G,7,FALSE)</f>
        <v>USA</v>
      </c>
      <c r="L4197" s="30" cm="1">
        <f t="array" ref="L4197">_xlfn.IFS(
    AND(FACT_ORDERS[[#This Row],[DeliveryMehtod]]="shippment",FACT_ORDERS[[#This Row],[TotalAmount]]&gt;=200), 0,
    AND(FACT_ORDERS[[#This Row],[DeliveryMehtod]]="pickup"), 15,
    AND(FACT_ORDERS[[#This Row],[DeliveryMehtod]]="shippment",FACT_ORDERS[[#This Row],[TotalAmount]]&lt;200), 35
)</f>
        <v>35</v>
      </c>
      <c r="M4197" s="12" t="str" cm="1">
        <f t="array" ref="M4197">_xlfn.IFS(
    SUMIFS(FACT_ORDERS[TotalAmount], FACT_ORDERS[WD_CUSTOMERS],FACT_ORDERS[[#This Row],[WD_CUSTOMERS]])&gt;=15000, "VIP",
    SUMIFS(FACT_ORDERS[TotalAmount], FACT_ORDERS[WD_CUSTOMERS],FACT_ORDERS[[#This Row],[WD_CUSTOMERS]])&gt;=8000, "Premium",
    TRUE, "Regular"
)</f>
        <v>VIP</v>
      </c>
      <c r="N4197" s="32" cm="1">
        <f t="array" ref="N4197">_xlfn.IFS(
   FACT_ORDERS[[#This Row],[TypeOfClient]]="VIP", 0.2,
   FACT_ORDERS[[#This Row],[TypeOfClient]]="Premium", 0.1,
   TRUE, 0
)</f>
        <v>0.2</v>
      </c>
      <c r="O4197" s="31" cm="1">
        <f t="array" ref="O4197">_xlfn.IFS(
   FACT_ORDERS[[#This Row],[TotalAmount]]&gt;1500, 0.15,
   FACT_ORDERS[[#This Row],[TotalAmount]]&gt;1000, 0.1,
   FACT_ORDERS[[#This Row],[TotalAmount]]&gt;500, 0.05,
   TRUE, 0
)</f>
        <v>0</v>
      </c>
      <c r="P4197" s="28">
        <f xml:space="preserve"> FACT_ORDERS[[#This Row],[TotalAmount]] * (1 - (FACT_ORDERS[[#This Row],[ClientDiscount]] + FACT_ORDERS[[#This Row],[OrderDiscount]]) )</f>
        <v>115.2</v>
      </c>
      <c r="Q4197" s="28">
        <f>FACT_ORDERS[[#This Row],[TotalAmountWithDiscount]]+FACT_ORDERS[[#This Row],[DeliveryCost]]</f>
        <v>150.19999999999999</v>
      </c>
      <c r="R4197" s="35">
        <v>44984</v>
      </c>
      <c r="S4197" s="35" t="str">
        <f>IF(NETWORKDAYS(FACT_ORDERS[[#This Row],[Order-Date]], FACT_ORDERS[[#This Row],[ArrivalDate ]]) &gt; 10, "Late", "On Time")</f>
        <v>On Time</v>
      </c>
    </row>
    <row r="4198" spans="1:19" x14ac:dyDescent="0.3">
      <c r="A4198" s="12">
        <v>9196</v>
      </c>
      <c r="B4198" s="12">
        <v>216</v>
      </c>
      <c r="C4198" s="12">
        <v>10030</v>
      </c>
      <c r="D4198" s="12">
        <v>4197</v>
      </c>
      <c r="E4198" s="12" t="s">
        <v>243</v>
      </c>
      <c r="F4198" s="13">
        <v>44977</v>
      </c>
      <c r="G4198" s="26" t="s">
        <v>14413</v>
      </c>
      <c r="H4198" s="12">
        <v>35</v>
      </c>
      <c r="I4198" s="28">
        <f>VLOOKUP(B:B,DIM_PRODUCTS!A:F,5,FALSE)</f>
        <v>23</v>
      </c>
      <c r="J4198" s="28">
        <f>FACT_ORDERS[[#This Row],[ProductPrice]]*FACT_ORDERS[[#This Row],[Quantity]]</f>
        <v>805</v>
      </c>
      <c r="K4198" s="12" t="str">
        <f>VLOOKUP(C:C,DIM_CUSTOMERS!A:G,7,FALSE)</f>
        <v>USA</v>
      </c>
      <c r="L4198" s="30" cm="1">
        <f t="array" ref="L4198">_xlfn.IFS(
    AND(FACT_ORDERS[[#This Row],[DeliveryMehtod]]="shippment",FACT_ORDERS[[#This Row],[TotalAmount]]&gt;=200), 0,
    AND(FACT_ORDERS[[#This Row],[DeliveryMehtod]]="pickup"), 15,
    AND(FACT_ORDERS[[#This Row],[DeliveryMehtod]]="shippment",FACT_ORDERS[[#This Row],[TotalAmount]]&lt;200), 35
)</f>
        <v>15</v>
      </c>
      <c r="M4198" s="12" t="str" cm="1">
        <f t="array" ref="M4198">_xlfn.IFS(
    SUMIFS(FACT_ORDERS[TotalAmount], FACT_ORDERS[WD_CUSTOMERS],FACT_ORDERS[[#This Row],[WD_CUSTOMERS]])&gt;=15000, "VIP",
    SUMIFS(FACT_ORDERS[TotalAmount], FACT_ORDERS[WD_CUSTOMERS],FACT_ORDERS[[#This Row],[WD_CUSTOMERS]])&gt;=8000, "Premium",
    TRUE, "Regular"
)</f>
        <v>VIP</v>
      </c>
      <c r="N4198" s="32" cm="1">
        <f t="array" ref="N4198">_xlfn.IFS(
   FACT_ORDERS[[#This Row],[TypeOfClient]]="VIP", 0.2,
   FACT_ORDERS[[#This Row],[TypeOfClient]]="Premium", 0.1,
   TRUE, 0
)</f>
        <v>0.2</v>
      </c>
      <c r="O4198" s="31" cm="1">
        <f t="array" ref="O4198">_xlfn.IFS(
   FACT_ORDERS[[#This Row],[TotalAmount]]&gt;1500, 0.15,
   FACT_ORDERS[[#This Row],[TotalAmount]]&gt;1000, 0.1,
   FACT_ORDERS[[#This Row],[TotalAmount]]&gt;500, 0.05,
   TRUE, 0
)</f>
        <v>0.05</v>
      </c>
      <c r="P4198" s="28">
        <f xml:space="preserve"> FACT_ORDERS[[#This Row],[TotalAmount]] * (1 - (FACT_ORDERS[[#This Row],[ClientDiscount]] + FACT_ORDERS[[#This Row],[OrderDiscount]]) )</f>
        <v>603.75</v>
      </c>
      <c r="Q4198" s="28">
        <f>FACT_ORDERS[[#This Row],[TotalAmountWithDiscount]]+FACT_ORDERS[[#This Row],[DeliveryCost]]</f>
        <v>618.75</v>
      </c>
      <c r="R4198" s="35">
        <v>44985</v>
      </c>
      <c r="S4198" s="35" t="str">
        <f>IF(NETWORKDAYS(FACT_ORDERS[[#This Row],[Order-Date]], FACT_ORDERS[[#This Row],[ArrivalDate ]]) &gt; 10, "Late", "On Time")</f>
        <v>On Time</v>
      </c>
    </row>
    <row r="4199" spans="1:19" x14ac:dyDescent="0.3">
      <c r="A4199" s="12">
        <v>9197</v>
      </c>
      <c r="B4199" s="12">
        <v>212</v>
      </c>
      <c r="C4199" s="12">
        <v>10030</v>
      </c>
      <c r="D4199" s="12">
        <v>4198</v>
      </c>
      <c r="E4199" s="12" t="s">
        <v>243</v>
      </c>
      <c r="F4199" s="13">
        <v>45415</v>
      </c>
      <c r="G4199" s="26" t="s">
        <v>14414</v>
      </c>
      <c r="H4199" s="12">
        <v>85</v>
      </c>
      <c r="I4199" s="28">
        <f>VLOOKUP(B:B,DIM_PRODUCTS!A:F,5,FALSE)</f>
        <v>41</v>
      </c>
      <c r="J4199" s="28">
        <f>FACT_ORDERS[[#This Row],[ProductPrice]]*FACT_ORDERS[[#This Row],[Quantity]]</f>
        <v>3485</v>
      </c>
      <c r="K4199" s="12" t="str">
        <f>VLOOKUP(C:C,DIM_CUSTOMERS!A:G,7,FALSE)</f>
        <v>USA</v>
      </c>
      <c r="L4199" s="30" cm="1">
        <f t="array" ref="L4199">_xlfn.IFS(
    AND(FACT_ORDERS[[#This Row],[DeliveryMehtod]]="shippment",FACT_ORDERS[[#This Row],[TotalAmount]]&gt;=200), 0,
    AND(FACT_ORDERS[[#This Row],[DeliveryMehtod]]="pickup"), 15,
    AND(FACT_ORDERS[[#This Row],[DeliveryMehtod]]="shippment",FACT_ORDERS[[#This Row],[TotalAmount]]&lt;200), 35
)</f>
        <v>15</v>
      </c>
      <c r="M4199" s="12" t="str" cm="1">
        <f t="array" ref="M4199">_xlfn.IFS(
    SUMIFS(FACT_ORDERS[TotalAmount], FACT_ORDERS[WD_CUSTOMERS],FACT_ORDERS[[#This Row],[WD_CUSTOMERS]])&gt;=15000, "VIP",
    SUMIFS(FACT_ORDERS[TotalAmount], FACT_ORDERS[WD_CUSTOMERS],FACT_ORDERS[[#This Row],[WD_CUSTOMERS]])&gt;=8000, "Premium",
    TRUE, "Regular"
)</f>
        <v>VIP</v>
      </c>
      <c r="N4199" s="32" cm="1">
        <f t="array" ref="N4199">_xlfn.IFS(
   FACT_ORDERS[[#This Row],[TypeOfClient]]="VIP", 0.2,
   FACT_ORDERS[[#This Row],[TypeOfClient]]="Premium", 0.1,
   TRUE, 0
)</f>
        <v>0.2</v>
      </c>
      <c r="O4199" s="31" cm="1">
        <f t="array" ref="O4199">_xlfn.IFS(
   FACT_ORDERS[[#This Row],[TotalAmount]]&gt;1500, 0.15,
   FACT_ORDERS[[#This Row],[TotalAmount]]&gt;1000, 0.1,
   FACT_ORDERS[[#This Row],[TotalAmount]]&gt;500, 0.05,
   TRUE, 0
)</f>
        <v>0.15</v>
      </c>
      <c r="P4199" s="28">
        <f xml:space="preserve"> FACT_ORDERS[[#This Row],[TotalAmount]] * (1 - (FACT_ORDERS[[#This Row],[ClientDiscount]] + FACT_ORDERS[[#This Row],[OrderDiscount]]) )</f>
        <v>2265.25</v>
      </c>
      <c r="Q4199" s="28">
        <f>FACT_ORDERS[[#This Row],[TotalAmountWithDiscount]]+FACT_ORDERS[[#This Row],[DeliveryCost]]</f>
        <v>2280.25</v>
      </c>
      <c r="R4199" s="35">
        <v>45426</v>
      </c>
      <c r="S4199" s="35" t="str">
        <f>IF(NETWORKDAYS(FACT_ORDERS[[#This Row],[Order-Date]], FACT_ORDERS[[#This Row],[ArrivalDate ]]) &gt; 10, "Late", "On Time")</f>
        <v>On Time</v>
      </c>
    </row>
    <row r="4200" spans="1:19" x14ac:dyDescent="0.3">
      <c r="A4200" s="12">
        <v>9198</v>
      </c>
      <c r="B4200" s="12">
        <v>207</v>
      </c>
      <c r="C4200" s="12">
        <v>10030</v>
      </c>
      <c r="D4200" s="12">
        <v>4199</v>
      </c>
      <c r="E4200" s="12" t="s">
        <v>243</v>
      </c>
      <c r="F4200" s="13">
        <v>45415</v>
      </c>
      <c r="G4200" s="26" t="s">
        <v>14415</v>
      </c>
      <c r="H4200" s="12">
        <v>15</v>
      </c>
      <c r="I4200" s="28">
        <f>VLOOKUP(B:B,DIM_PRODUCTS!A:F,5,FALSE)</f>
        <v>8</v>
      </c>
      <c r="J4200" s="28">
        <f>FACT_ORDERS[[#This Row],[ProductPrice]]*FACT_ORDERS[[#This Row],[Quantity]]</f>
        <v>120</v>
      </c>
      <c r="K4200" s="12" t="str">
        <f>VLOOKUP(C:C,DIM_CUSTOMERS!A:G,7,FALSE)</f>
        <v>USA</v>
      </c>
      <c r="L4200" s="30" cm="1">
        <f t="array" ref="L4200">_xlfn.IFS(
    AND(FACT_ORDERS[[#This Row],[DeliveryMehtod]]="shippment",FACT_ORDERS[[#This Row],[TotalAmount]]&gt;=200), 0,
    AND(FACT_ORDERS[[#This Row],[DeliveryMehtod]]="pickup"), 15,
    AND(FACT_ORDERS[[#This Row],[DeliveryMehtod]]="shippment",FACT_ORDERS[[#This Row],[TotalAmount]]&lt;200), 35
)</f>
        <v>15</v>
      </c>
      <c r="M4200" s="12" t="str" cm="1">
        <f t="array" ref="M4200">_xlfn.IFS(
    SUMIFS(FACT_ORDERS[TotalAmount], FACT_ORDERS[WD_CUSTOMERS],FACT_ORDERS[[#This Row],[WD_CUSTOMERS]])&gt;=15000, "VIP",
    SUMIFS(FACT_ORDERS[TotalAmount], FACT_ORDERS[WD_CUSTOMERS],FACT_ORDERS[[#This Row],[WD_CUSTOMERS]])&gt;=8000, "Premium",
    TRUE, "Regular"
)</f>
        <v>VIP</v>
      </c>
      <c r="N4200" s="32" cm="1">
        <f t="array" ref="N4200">_xlfn.IFS(
   FACT_ORDERS[[#This Row],[TypeOfClient]]="VIP", 0.2,
   FACT_ORDERS[[#This Row],[TypeOfClient]]="Premium", 0.1,
   TRUE, 0
)</f>
        <v>0.2</v>
      </c>
      <c r="O4200" s="31" cm="1">
        <f t="array" ref="O4200">_xlfn.IFS(
   FACT_ORDERS[[#This Row],[TotalAmount]]&gt;1500, 0.15,
   FACT_ORDERS[[#This Row],[TotalAmount]]&gt;1000, 0.1,
   FACT_ORDERS[[#This Row],[TotalAmount]]&gt;500, 0.05,
   TRUE, 0
)</f>
        <v>0</v>
      </c>
      <c r="P4200" s="28">
        <f xml:space="preserve"> FACT_ORDERS[[#This Row],[TotalAmount]] * (1 - (FACT_ORDERS[[#This Row],[ClientDiscount]] + FACT_ORDERS[[#This Row],[OrderDiscount]]) )</f>
        <v>96</v>
      </c>
      <c r="Q4200" s="28">
        <f>FACT_ORDERS[[#This Row],[TotalAmountWithDiscount]]+FACT_ORDERS[[#This Row],[DeliveryCost]]</f>
        <v>111</v>
      </c>
      <c r="R4200" s="35">
        <v>45425</v>
      </c>
      <c r="S4200" s="35" t="str">
        <f>IF(NETWORKDAYS(FACT_ORDERS[[#This Row],[Order-Date]], FACT_ORDERS[[#This Row],[ArrivalDate ]]) &gt; 10, "Late", "On Time")</f>
        <v>On Time</v>
      </c>
    </row>
    <row r="4201" spans="1:19" x14ac:dyDescent="0.3">
      <c r="A4201" s="12">
        <v>9199</v>
      </c>
      <c r="B4201" s="12">
        <v>216</v>
      </c>
      <c r="C4201" s="12">
        <v>10030</v>
      </c>
      <c r="D4201" s="12">
        <v>4200</v>
      </c>
      <c r="E4201" s="12" t="s">
        <v>244</v>
      </c>
      <c r="F4201" s="13">
        <v>45415</v>
      </c>
      <c r="G4201" s="26" t="s">
        <v>14416</v>
      </c>
      <c r="H4201" s="12">
        <v>21</v>
      </c>
      <c r="I4201" s="28">
        <f>VLOOKUP(B:B,DIM_PRODUCTS!A:F,5,FALSE)</f>
        <v>23</v>
      </c>
      <c r="J4201" s="28">
        <f>FACT_ORDERS[[#This Row],[ProductPrice]]*FACT_ORDERS[[#This Row],[Quantity]]</f>
        <v>483</v>
      </c>
      <c r="K4201" s="12" t="str">
        <f>VLOOKUP(C:C,DIM_CUSTOMERS!A:G,7,FALSE)</f>
        <v>USA</v>
      </c>
      <c r="L4201" s="30" cm="1">
        <f t="array" ref="L4201">_xlfn.IFS(
    AND(FACT_ORDERS[[#This Row],[DeliveryMehtod]]="shippment",FACT_ORDERS[[#This Row],[TotalAmount]]&gt;=200), 0,
    AND(FACT_ORDERS[[#This Row],[DeliveryMehtod]]="pickup"), 15,
    AND(FACT_ORDERS[[#This Row],[DeliveryMehtod]]="shippment",FACT_ORDERS[[#This Row],[TotalAmount]]&lt;200), 35
)</f>
        <v>0</v>
      </c>
      <c r="M4201" s="12" t="str" cm="1">
        <f t="array" ref="M4201">_xlfn.IFS(
    SUMIFS(FACT_ORDERS[TotalAmount], FACT_ORDERS[WD_CUSTOMERS],FACT_ORDERS[[#This Row],[WD_CUSTOMERS]])&gt;=15000, "VIP",
    SUMIFS(FACT_ORDERS[TotalAmount], FACT_ORDERS[WD_CUSTOMERS],FACT_ORDERS[[#This Row],[WD_CUSTOMERS]])&gt;=8000, "Premium",
    TRUE, "Regular"
)</f>
        <v>VIP</v>
      </c>
      <c r="N4201" s="32" cm="1">
        <f t="array" ref="N4201">_xlfn.IFS(
   FACT_ORDERS[[#This Row],[TypeOfClient]]="VIP", 0.2,
   FACT_ORDERS[[#This Row],[TypeOfClient]]="Premium", 0.1,
   TRUE, 0
)</f>
        <v>0.2</v>
      </c>
      <c r="O4201" s="31" cm="1">
        <f t="array" ref="O4201">_xlfn.IFS(
   FACT_ORDERS[[#This Row],[TotalAmount]]&gt;1500, 0.15,
   FACT_ORDERS[[#This Row],[TotalAmount]]&gt;1000, 0.1,
   FACT_ORDERS[[#This Row],[TotalAmount]]&gt;500, 0.05,
   TRUE, 0
)</f>
        <v>0</v>
      </c>
      <c r="P4201" s="28">
        <f xml:space="preserve"> FACT_ORDERS[[#This Row],[TotalAmount]] * (1 - (FACT_ORDERS[[#This Row],[ClientDiscount]] + FACT_ORDERS[[#This Row],[OrderDiscount]]) )</f>
        <v>386.40000000000003</v>
      </c>
      <c r="Q4201" s="28">
        <f>FACT_ORDERS[[#This Row],[TotalAmountWithDiscount]]+FACT_ORDERS[[#This Row],[DeliveryCost]]</f>
        <v>386.40000000000003</v>
      </c>
      <c r="R4201" s="35">
        <v>45425</v>
      </c>
      <c r="S4201" s="35" t="str">
        <f>IF(NETWORKDAYS(FACT_ORDERS[[#This Row],[Order-Date]], FACT_ORDERS[[#This Row],[ArrivalDate ]]) &gt; 10, "Late", "On Time")</f>
        <v>On Time</v>
      </c>
    </row>
    <row r="4202" spans="1:19" x14ac:dyDescent="0.3">
      <c r="A4202" s="12">
        <v>9200</v>
      </c>
      <c r="B4202" s="12">
        <v>278</v>
      </c>
      <c r="C4202" s="12">
        <v>10596</v>
      </c>
      <c r="D4202" s="12">
        <v>4201</v>
      </c>
      <c r="E4202" s="12" t="s">
        <v>244</v>
      </c>
      <c r="F4202" s="13">
        <v>45535</v>
      </c>
      <c r="G4202" s="26" t="s">
        <v>14417</v>
      </c>
      <c r="H4202" s="12">
        <v>29</v>
      </c>
      <c r="I4202" s="28">
        <f>VLOOKUP(B:B,DIM_PRODUCTS!A:F,5,FALSE)</f>
        <v>24</v>
      </c>
      <c r="J4202" s="28">
        <f>FACT_ORDERS[[#This Row],[ProductPrice]]*FACT_ORDERS[[#This Row],[Quantity]]</f>
        <v>696</v>
      </c>
      <c r="K4202" s="12" t="str">
        <f>VLOOKUP(C:C,DIM_CUSTOMERS!A:G,7,FALSE)</f>
        <v>China</v>
      </c>
      <c r="L4202" s="30" cm="1">
        <f t="array" ref="L4202">_xlfn.IFS(
    AND(FACT_ORDERS[[#This Row],[DeliveryMehtod]]="shippment",FACT_ORDERS[[#This Row],[TotalAmount]]&gt;=200), 0,
    AND(FACT_ORDERS[[#This Row],[DeliveryMehtod]]="pickup"), 15,
    AND(FACT_ORDERS[[#This Row],[DeliveryMehtod]]="shippment",FACT_ORDERS[[#This Row],[TotalAmount]]&lt;200), 35
)</f>
        <v>0</v>
      </c>
      <c r="M4202" s="12" t="str" cm="1">
        <f t="array" ref="M4202">_xlfn.IFS(
    SUMIFS(FACT_ORDERS[TotalAmount], FACT_ORDERS[WD_CUSTOMERS],FACT_ORDERS[[#This Row],[WD_CUSTOMERS]])&gt;=15000, "VIP",
    SUMIFS(FACT_ORDERS[TotalAmount], FACT_ORDERS[WD_CUSTOMERS],FACT_ORDERS[[#This Row],[WD_CUSTOMERS]])&gt;=8000, "Premium",
    TRUE, "Regular"
)</f>
        <v>Regular</v>
      </c>
      <c r="N4202" s="32" cm="1">
        <f t="array" ref="N4202">_xlfn.IFS(
   FACT_ORDERS[[#This Row],[TypeOfClient]]="VIP", 0.2,
   FACT_ORDERS[[#This Row],[TypeOfClient]]="Premium", 0.1,
   TRUE, 0
)</f>
        <v>0</v>
      </c>
      <c r="O4202" s="31" cm="1">
        <f t="array" ref="O4202">_xlfn.IFS(
   FACT_ORDERS[[#This Row],[TotalAmount]]&gt;1500, 0.15,
   FACT_ORDERS[[#This Row],[TotalAmount]]&gt;1000, 0.1,
   FACT_ORDERS[[#This Row],[TotalAmount]]&gt;500, 0.05,
   TRUE, 0
)</f>
        <v>0.05</v>
      </c>
      <c r="P4202" s="28">
        <f xml:space="preserve"> FACT_ORDERS[[#This Row],[TotalAmount]] * (1 - (FACT_ORDERS[[#This Row],[ClientDiscount]] + FACT_ORDERS[[#This Row],[OrderDiscount]]) )</f>
        <v>661.19999999999993</v>
      </c>
      <c r="Q4202" s="28">
        <f>FACT_ORDERS[[#This Row],[TotalAmountWithDiscount]]+FACT_ORDERS[[#This Row],[DeliveryCost]]</f>
        <v>661.19999999999993</v>
      </c>
      <c r="R4202" s="35">
        <v>45542</v>
      </c>
      <c r="S4202" s="35" t="str">
        <f>IF(NETWORKDAYS(FACT_ORDERS[[#This Row],[Order-Date]], FACT_ORDERS[[#This Row],[ArrivalDate ]]) &gt; 10, "Late", "On Time")</f>
        <v>On Time</v>
      </c>
    </row>
    <row r="4203" spans="1:19" x14ac:dyDescent="0.3">
      <c r="A4203" s="12">
        <v>9201</v>
      </c>
      <c r="B4203" s="12">
        <v>262</v>
      </c>
      <c r="C4203" s="12">
        <v>10333</v>
      </c>
      <c r="D4203" s="12">
        <v>4202</v>
      </c>
      <c r="E4203" s="12" t="s">
        <v>244</v>
      </c>
      <c r="F4203" s="13">
        <v>44670</v>
      </c>
      <c r="G4203" s="26" t="s">
        <v>14418</v>
      </c>
      <c r="H4203" s="12">
        <v>53</v>
      </c>
      <c r="I4203" s="28">
        <f>VLOOKUP(B:B,DIM_PRODUCTS!A:F,5,FALSE)</f>
        <v>10</v>
      </c>
      <c r="J4203" s="28">
        <f>FACT_ORDERS[[#This Row],[ProductPrice]]*FACT_ORDERS[[#This Row],[Quantity]]</f>
        <v>530</v>
      </c>
      <c r="K4203" s="12" t="str">
        <f>VLOOKUP(C:C,DIM_CUSTOMERS!A:G,7,FALSE)</f>
        <v>Canada</v>
      </c>
      <c r="L4203" s="30" cm="1">
        <f t="array" ref="L4203">_xlfn.IFS(
    AND(FACT_ORDERS[[#This Row],[DeliveryMehtod]]="shippment",FACT_ORDERS[[#This Row],[TotalAmount]]&gt;=200), 0,
    AND(FACT_ORDERS[[#This Row],[DeliveryMehtod]]="pickup"), 15,
    AND(FACT_ORDERS[[#This Row],[DeliveryMehtod]]="shippment",FACT_ORDERS[[#This Row],[TotalAmount]]&lt;200), 35
)</f>
        <v>0</v>
      </c>
      <c r="M4203" s="12" t="str" cm="1">
        <f t="array" ref="M4203">_xlfn.IFS(
    SUMIFS(FACT_ORDERS[TotalAmount], FACT_ORDERS[WD_CUSTOMERS],FACT_ORDERS[[#This Row],[WD_CUSTOMERS]])&gt;=15000, "VIP",
    SUMIFS(FACT_ORDERS[TotalAmount], FACT_ORDERS[WD_CUSTOMERS],FACT_ORDERS[[#This Row],[WD_CUSTOMERS]])&gt;=8000, "Premium",
    TRUE, "Regular"
)</f>
        <v>Regular</v>
      </c>
      <c r="N4203" s="32" cm="1">
        <f t="array" ref="N4203">_xlfn.IFS(
   FACT_ORDERS[[#This Row],[TypeOfClient]]="VIP", 0.2,
   FACT_ORDERS[[#This Row],[TypeOfClient]]="Premium", 0.1,
   TRUE, 0
)</f>
        <v>0</v>
      </c>
      <c r="O4203" s="31" cm="1">
        <f t="array" ref="O4203">_xlfn.IFS(
   FACT_ORDERS[[#This Row],[TotalAmount]]&gt;1500, 0.15,
   FACT_ORDERS[[#This Row],[TotalAmount]]&gt;1000, 0.1,
   FACT_ORDERS[[#This Row],[TotalAmount]]&gt;500, 0.05,
   TRUE, 0
)</f>
        <v>0.05</v>
      </c>
      <c r="P4203" s="28">
        <f xml:space="preserve"> FACT_ORDERS[[#This Row],[TotalAmount]] * (1 - (FACT_ORDERS[[#This Row],[ClientDiscount]] + FACT_ORDERS[[#This Row],[OrderDiscount]]) )</f>
        <v>503.5</v>
      </c>
      <c r="Q4203" s="28">
        <f>FACT_ORDERS[[#This Row],[TotalAmountWithDiscount]]+FACT_ORDERS[[#This Row],[DeliveryCost]]</f>
        <v>503.5</v>
      </c>
      <c r="R4203" s="35">
        <v>44681</v>
      </c>
      <c r="S4203" s="35" t="str">
        <f>IF(NETWORKDAYS(FACT_ORDERS[[#This Row],[Order-Date]], FACT_ORDERS[[#This Row],[ArrivalDate ]]) &gt; 10, "Late", "On Time")</f>
        <v>On Time</v>
      </c>
    </row>
    <row r="4204" spans="1:19" x14ac:dyDescent="0.3">
      <c r="A4204" s="12">
        <v>9202</v>
      </c>
      <c r="B4204" s="12">
        <v>267</v>
      </c>
      <c r="C4204" s="12">
        <v>10333</v>
      </c>
      <c r="D4204" s="12">
        <v>4203</v>
      </c>
      <c r="E4204" s="12" t="s">
        <v>243</v>
      </c>
      <c r="F4204" s="13">
        <v>44670</v>
      </c>
      <c r="G4204" s="26" t="s">
        <v>14419</v>
      </c>
      <c r="H4204" s="12">
        <v>44</v>
      </c>
      <c r="I4204" s="28">
        <f>VLOOKUP(B:B,DIM_PRODUCTS!A:F,5,FALSE)</f>
        <v>26</v>
      </c>
      <c r="J4204" s="28">
        <f>FACT_ORDERS[[#This Row],[ProductPrice]]*FACT_ORDERS[[#This Row],[Quantity]]</f>
        <v>1144</v>
      </c>
      <c r="K4204" s="12" t="str">
        <f>VLOOKUP(C:C,DIM_CUSTOMERS!A:G,7,FALSE)</f>
        <v>Canada</v>
      </c>
      <c r="L4204" s="30" cm="1">
        <f t="array" ref="L4204">_xlfn.IFS(
    AND(FACT_ORDERS[[#This Row],[DeliveryMehtod]]="shippment",FACT_ORDERS[[#This Row],[TotalAmount]]&gt;=200), 0,
    AND(FACT_ORDERS[[#This Row],[DeliveryMehtod]]="pickup"), 15,
    AND(FACT_ORDERS[[#This Row],[DeliveryMehtod]]="shippment",FACT_ORDERS[[#This Row],[TotalAmount]]&lt;200), 35
)</f>
        <v>15</v>
      </c>
      <c r="M4204" s="12" t="str" cm="1">
        <f t="array" ref="M4204">_xlfn.IFS(
    SUMIFS(FACT_ORDERS[TotalAmount], FACT_ORDERS[WD_CUSTOMERS],FACT_ORDERS[[#This Row],[WD_CUSTOMERS]])&gt;=15000, "VIP",
    SUMIFS(FACT_ORDERS[TotalAmount], FACT_ORDERS[WD_CUSTOMERS],FACT_ORDERS[[#This Row],[WD_CUSTOMERS]])&gt;=8000, "Premium",
    TRUE, "Regular"
)</f>
        <v>Regular</v>
      </c>
      <c r="N4204" s="32" cm="1">
        <f t="array" ref="N4204">_xlfn.IFS(
   FACT_ORDERS[[#This Row],[TypeOfClient]]="VIP", 0.2,
   FACT_ORDERS[[#This Row],[TypeOfClient]]="Premium", 0.1,
   TRUE, 0
)</f>
        <v>0</v>
      </c>
      <c r="O4204" s="31" cm="1">
        <f t="array" ref="O4204">_xlfn.IFS(
   FACT_ORDERS[[#This Row],[TotalAmount]]&gt;1500, 0.15,
   FACT_ORDERS[[#This Row],[TotalAmount]]&gt;1000, 0.1,
   FACT_ORDERS[[#This Row],[TotalAmount]]&gt;500, 0.05,
   TRUE, 0
)</f>
        <v>0.1</v>
      </c>
      <c r="P4204" s="28">
        <f xml:space="preserve"> FACT_ORDERS[[#This Row],[TotalAmount]] * (1 - (FACT_ORDERS[[#This Row],[ClientDiscount]] + FACT_ORDERS[[#This Row],[OrderDiscount]]) )</f>
        <v>1029.6000000000001</v>
      </c>
      <c r="Q4204" s="28">
        <f>FACT_ORDERS[[#This Row],[TotalAmountWithDiscount]]+FACT_ORDERS[[#This Row],[DeliveryCost]]</f>
        <v>1044.6000000000001</v>
      </c>
      <c r="R4204" s="35">
        <v>44681</v>
      </c>
      <c r="S4204" s="35" t="str">
        <f>IF(NETWORKDAYS(FACT_ORDERS[[#This Row],[Order-Date]], FACT_ORDERS[[#This Row],[ArrivalDate ]]) &gt; 10, "Late", "On Time")</f>
        <v>On Time</v>
      </c>
    </row>
    <row r="4205" spans="1:19" x14ac:dyDescent="0.3">
      <c r="A4205" s="12">
        <v>9203</v>
      </c>
      <c r="B4205" s="12">
        <v>288</v>
      </c>
      <c r="C4205" s="12">
        <v>10295</v>
      </c>
      <c r="D4205" s="12">
        <v>4204</v>
      </c>
      <c r="E4205" s="12" t="s">
        <v>243</v>
      </c>
      <c r="F4205" s="13">
        <v>44991</v>
      </c>
      <c r="G4205" s="26" t="s">
        <v>14420</v>
      </c>
      <c r="H4205" s="12">
        <v>11</v>
      </c>
      <c r="I4205" s="28">
        <f>VLOOKUP(B:B,DIM_PRODUCTS!A:F,5,FALSE)</f>
        <v>14</v>
      </c>
      <c r="J4205" s="28">
        <f>FACT_ORDERS[[#This Row],[ProductPrice]]*FACT_ORDERS[[#This Row],[Quantity]]</f>
        <v>154</v>
      </c>
      <c r="K4205" s="12" t="str">
        <f>VLOOKUP(C:C,DIM_CUSTOMERS!A:G,7,FALSE)</f>
        <v>Mexico</v>
      </c>
      <c r="L4205" s="30" cm="1">
        <f t="array" ref="L4205">_xlfn.IFS(
    AND(FACT_ORDERS[[#This Row],[DeliveryMehtod]]="shippment",FACT_ORDERS[[#This Row],[TotalAmount]]&gt;=200), 0,
    AND(FACT_ORDERS[[#This Row],[DeliveryMehtod]]="pickup"), 15,
    AND(FACT_ORDERS[[#This Row],[DeliveryMehtod]]="shippment",FACT_ORDERS[[#This Row],[TotalAmount]]&lt;200), 35
)</f>
        <v>15</v>
      </c>
      <c r="M4205" s="12" t="str" cm="1">
        <f t="array" ref="M4205">_xlfn.IFS(
    SUMIFS(FACT_ORDERS[TotalAmount], FACT_ORDERS[WD_CUSTOMERS],FACT_ORDERS[[#This Row],[WD_CUSTOMERS]])&gt;=15000, "VIP",
    SUMIFS(FACT_ORDERS[TotalAmount], FACT_ORDERS[WD_CUSTOMERS],FACT_ORDERS[[#This Row],[WD_CUSTOMERS]])&gt;=8000, "Premium",
    TRUE, "Regular"
)</f>
        <v>VIP</v>
      </c>
      <c r="N4205" s="32" cm="1">
        <f t="array" ref="N4205">_xlfn.IFS(
   FACT_ORDERS[[#This Row],[TypeOfClient]]="VIP", 0.2,
   FACT_ORDERS[[#This Row],[TypeOfClient]]="Premium", 0.1,
   TRUE, 0
)</f>
        <v>0.2</v>
      </c>
      <c r="O4205" s="31" cm="1">
        <f t="array" ref="O4205">_xlfn.IFS(
   FACT_ORDERS[[#This Row],[TotalAmount]]&gt;1500, 0.15,
   FACT_ORDERS[[#This Row],[TotalAmount]]&gt;1000, 0.1,
   FACT_ORDERS[[#This Row],[TotalAmount]]&gt;500, 0.05,
   TRUE, 0
)</f>
        <v>0</v>
      </c>
      <c r="P4205" s="28">
        <f xml:space="preserve"> FACT_ORDERS[[#This Row],[TotalAmount]] * (1 - (FACT_ORDERS[[#This Row],[ClientDiscount]] + FACT_ORDERS[[#This Row],[OrderDiscount]]) )</f>
        <v>123.2</v>
      </c>
      <c r="Q4205" s="28">
        <f>FACT_ORDERS[[#This Row],[TotalAmountWithDiscount]]+FACT_ORDERS[[#This Row],[DeliveryCost]]</f>
        <v>138.19999999999999</v>
      </c>
      <c r="R4205" s="35">
        <v>45000</v>
      </c>
      <c r="S4205" s="35" t="str">
        <f>IF(NETWORKDAYS(FACT_ORDERS[[#This Row],[Order-Date]], FACT_ORDERS[[#This Row],[ArrivalDate ]]) &gt; 10, "Late", "On Time")</f>
        <v>On Time</v>
      </c>
    </row>
    <row r="4206" spans="1:19" x14ac:dyDescent="0.3">
      <c r="A4206" s="12">
        <v>9204</v>
      </c>
      <c r="B4206" s="12">
        <v>283</v>
      </c>
      <c r="C4206" s="12">
        <v>10295</v>
      </c>
      <c r="D4206" s="12">
        <v>4205</v>
      </c>
      <c r="E4206" s="12" t="s">
        <v>244</v>
      </c>
      <c r="F4206" s="13">
        <v>44991</v>
      </c>
      <c r="G4206" s="26" t="s">
        <v>14421</v>
      </c>
      <c r="H4206" s="12">
        <v>57</v>
      </c>
      <c r="I4206" s="28">
        <f>VLOOKUP(B:B,DIM_PRODUCTS!A:F,5,FALSE)</f>
        <v>11</v>
      </c>
      <c r="J4206" s="28">
        <f>FACT_ORDERS[[#This Row],[ProductPrice]]*FACT_ORDERS[[#This Row],[Quantity]]</f>
        <v>627</v>
      </c>
      <c r="K4206" s="12" t="str">
        <f>VLOOKUP(C:C,DIM_CUSTOMERS!A:G,7,FALSE)</f>
        <v>Mexico</v>
      </c>
      <c r="L4206" s="30" cm="1">
        <f t="array" ref="L4206">_xlfn.IFS(
    AND(FACT_ORDERS[[#This Row],[DeliveryMehtod]]="shippment",FACT_ORDERS[[#This Row],[TotalAmount]]&gt;=200), 0,
    AND(FACT_ORDERS[[#This Row],[DeliveryMehtod]]="pickup"), 15,
    AND(FACT_ORDERS[[#This Row],[DeliveryMehtod]]="shippment",FACT_ORDERS[[#This Row],[TotalAmount]]&lt;200), 35
)</f>
        <v>0</v>
      </c>
      <c r="M4206" s="12" t="str" cm="1">
        <f t="array" ref="M4206">_xlfn.IFS(
    SUMIFS(FACT_ORDERS[TotalAmount], FACT_ORDERS[WD_CUSTOMERS],FACT_ORDERS[[#This Row],[WD_CUSTOMERS]])&gt;=15000, "VIP",
    SUMIFS(FACT_ORDERS[TotalAmount], FACT_ORDERS[WD_CUSTOMERS],FACT_ORDERS[[#This Row],[WD_CUSTOMERS]])&gt;=8000, "Premium",
    TRUE, "Regular"
)</f>
        <v>VIP</v>
      </c>
      <c r="N4206" s="32" cm="1">
        <f t="array" ref="N4206">_xlfn.IFS(
   FACT_ORDERS[[#This Row],[TypeOfClient]]="VIP", 0.2,
   FACT_ORDERS[[#This Row],[TypeOfClient]]="Premium", 0.1,
   TRUE, 0
)</f>
        <v>0.2</v>
      </c>
      <c r="O4206" s="31" cm="1">
        <f t="array" ref="O4206">_xlfn.IFS(
   FACT_ORDERS[[#This Row],[TotalAmount]]&gt;1500, 0.15,
   FACT_ORDERS[[#This Row],[TotalAmount]]&gt;1000, 0.1,
   FACT_ORDERS[[#This Row],[TotalAmount]]&gt;500, 0.05,
   TRUE, 0
)</f>
        <v>0.05</v>
      </c>
      <c r="P4206" s="28">
        <f xml:space="preserve"> FACT_ORDERS[[#This Row],[TotalAmount]] * (1 - (FACT_ORDERS[[#This Row],[ClientDiscount]] + FACT_ORDERS[[#This Row],[OrderDiscount]]) )</f>
        <v>470.25</v>
      </c>
      <c r="Q4206" s="28">
        <f>FACT_ORDERS[[#This Row],[TotalAmountWithDiscount]]+FACT_ORDERS[[#This Row],[DeliveryCost]]</f>
        <v>470.25</v>
      </c>
      <c r="R4206" s="35">
        <v>45010</v>
      </c>
      <c r="S4206" s="35" t="str">
        <f>IF(NETWORKDAYS(FACT_ORDERS[[#This Row],[Order-Date]], FACT_ORDERS[[#This Row],[ArrivalDate ]]) &gt; 10, "Late", "On Time")</f>
        <v>Late</v>
      </c>
    </row>
    <row r="4207" spans="1:19" x14ac:dyDescent="0.3">
      <c r="A4207" s="12">
        <v>9205</v>
      </c>
      <c r="B4207" s="12">
        <v>288</v>
      </c>
      <c r="C4207" s="12">
        <v>10295</v>
      </c>
      <c r="D4207" s="12">
        <v>4206</v>
      </c>
      <c r="E4207" s="12" t="s">
        <v>243</v>
      </c>
      <c r="F4207" s="13">
        <v>44959</v>
      </c>
      <c r="G4207" s="26" t="s">
        <v>14422</v>
      </c>
      <c r="H4207" s="12">
        <v>13</v>
      </c>
      <c r="I4207" s="28">
        <f>VLOOKUP(B:B,DIM_PRODUCTS!A:F,5,FALSE)</f>
        <v>14</v>
      </c>
      <c r="J4207" s="28">
        <f>FACT_ORDERS[[#This Row],[ProductPrice]]*FACT_ORDERS[[#This Row],[Quantity]]</f>
        <v>182</v>
      </c>
      <c r="K4207" s="12" t="str">
        <f>VLOOKUP(C:C,DIM_CUSTOMERS!A:G,7,FALSE)</f>
        <v>Mexico</v>
      </c>
      <c r="L4207" s="30" cm="1">
        <f t="array" ref="L4207">_xlfn.IFS(
    AND(FACT_ORDERS[[#This Row],[DeliveryMehtod]]="shippment",FACT_ORDERS[[#This Row],[TotalAmount]]&gt;=200), 0,
    AND(FACT_ORDERS[[#This Row],[DeliveryMehtod]]="pickup"), 15,
    AND(FACT_ORDERS[[#This Row],[DeliveryMehtod]]="shippment",FACT_ORDERS[[#This Row],[TotalAmount]]&lt;200), 35
)</f>
        <v>15</v>
      </c>
      <c r="M4207" s="12" t="str" cm="1">
        <f t="array" ref="M4207">_xlfn.IFS(
    SUMIFS(FACT_ORDERS[TotalAmount], FACT_ORDERS[WD_CUSTOMERS],FACT_ORDERS[[#This Row],[WD_CUSTOMERS]])&gt;=15000, "VIP",
    SUMIFS(FACT_ORDERS[TotalAmount], FACT_ORDERS[WD_CUSTOMERS],FACT_ORDERS[[#This Row],[WD_CUSTOMERS]])&gt;=8000, "Premium",
    TRUE, "Regular"
)</f>
        <v>VIP</v>
      </c>
      <c r="N4207" s="32" cm="1">
        <f t="array" ref="N4207">_xlfn.IFS(
   FACT_ORDERS[[#This Row],[TypeOfClient]]="VIP", 0.2,
   FACT_ORDERS[[#This Row],[TypeOfClient]]="Premium", 0.1,
   TRUE, 0
)</f>
        <v>0.2</v>
      </c>
      <c r="O4207" s="31" cm="1">
        <f t="array" ref="O4207">_xlfn.IFS(
   FACT_ORDERS[[#This Row],[TotalAmount]]&gt;1500, 0.15,
   FACT_ORDERS[[#This Row],[TotalAmount]]&gt;1000, 0.1,
   FACT_ORDERS[[#This Row],[TotalAmount]]&gt;500, 0.05,
   TRUE, 0
)</f>
        <v>0</v>
      </c>
      <c r="P4207" s="28">
        <f xml:space="preserve"> FACT_ORDERS[[#This Row],[TotalAmount]] * (1 - (FACT_ORDERS[[#This Row],[ClientDiscount]] + FACT_ORDERS[[#This Row],[OrderDiscount]]) )</f>
        <v>145.6</v>
      </c>
      <c r="Q4207" s="28">
        <f>FACT_ORDERS[[#This Row],[TotalAmountWithDiscount]]+FACT_ORDERS[[#This Row],[DeliveryCost]]</f>
        <v>160.6</v>
      </c>
      <c r="R4207" s="35">
        <v>44969</v>
      </c>
      <c r="S4207" s="35" t="str">
        <f>IF(NETWORKDAYS(FACT_ORDERS[[#This Row],[Order-Date]], FACT_ORDERS[[#This Row],[ArrivalDate ]]) &gt; 10, "Late", "On Time")</f>
        <v>On Time</v>
      </c>
    </row>
    <row r="4208" spans="1:19" x14ac:dyDescent="0.3">
      <c r="A4208" s="12">
        <v>9206</v>
      </c>
      <c r="B4208" s="12">
        <v>257</v>
      </c>
      <c r="C4208" s="12">
        <v>10295</v>
      </c>
      <c r="D4208" s="12">
        <v>4207</v>
      </c>
      <c r="E4208" s="12" t="s">
        <v>243</v>
      </c>
      <c r="F4208" s="13">
        <v>44959</v>
      </c>
      <c r="G4208" s="26" t="s">
        <v>14423</v>
      </c>
      <c r="H4208" s="12">
        <v>26</v>
      </c>
      <c r="I4208" s="28">
        <f>VLOOKUP(B:B,DIM_PRODUCTS!A:F,5,FALSE)</f>
        <v>20</v>
      </c>
      <c r="J4208" s="28">
        <f>FACT_ORDERS[[#This Row],[ProductPrice]]*FACT_ORDERS[[#This Row],[Quantity]]</f>
        <v>520</v>
      </c>
      <c r="K4208" s="12" t="str">
        <f>VLOOKUP(C:C,DIM_CUSTOMERS!A:G,7,FALSE)</f>
        <v>Mexico</v>
      </c>
      <c r="L4208" s="30" cm="1">
        <f t="array" ref="L4208">_xlfn.IFS(
    AND(FACT_ORDERS[[#This Row],[DeliveryMehtod]]="shippment",FACT_ORDERS[[#This Row],[TotalAmount]]&gt;=200), 0,
    AND(FACT_ORDERS[[#This Row],[DeliveryMehtod]]="pickup"), 15,
    AND(FACT_ORDERS[[#This Row],[DeliveryMehtod]]="shippment",FACT_ORDERS[[#This Row],[TotalAmount]]&lt;200), 35
)</f>
        <v>15</v>
      </c>
      <c r="M4208" s="12" t="str" cm="1">
        <f t="array" ref="M4208">_xlfn.IFS(
    SUMIFS(FACT_ORDERS[TotalAmount], FACT_ORDERS[WD_CUSTOMERS],FACT_ORDERS[[#This Row],[WD_CUSTOMERS]])&gt;=15000, "VIP",
    SUMIFS(FACT_ORDERS[TotalAmount], FACT_ORDERS[WD_CUSTOMERS],FACT_ORDERS[[#This Row],[WD_CUSTOMERS]])&gt;=8000, "Premium",
    TRUE, "Regular"
)</f>
        <v>VIP</v>
      </c>
      <c r="N4208" s="32" cm="1">
        <f t="array" ref="N4208">_xlfn.IFS(
   FACT_ORDERS[[#This Row],[TypeOfClient]]="VIP", 0.2,
   FACT_ORDERS[[#This Row],[TypeOfClient]]="Premium", 0.1,
   TRUE, 0
)</f>
        <v>0.2</v>
      </c>
      <c r="O4208" s="31" cm="1">
        <f t="array" ref="O4208">_xlfn.IFS(
   FACT_ORDERS[[#This Row],[TotalAmount]]&gt;1500, 0.15,
   FACT_ORDERS[[#This Row],[TotalAmount]]&gt;1000, 0.1,
   FACT_ORDERS[[#This Row],[TotalAmount]]&gt;500, 0.05,
   TRUE, 0
)</f>
        <v>0.05</v>
      </c>
      <c r="P4208" s="28">
        <f xml:space="preserve"> FACT_ORDERS[[#This Row],[TotalAmount]] * (1 - (FACT_ORDERS[[#This Row],[ClientDiscount]] + FACT_ORDERS[[#This Row],[OrderDiscount]]) )</f>
        <v>390</v>
      </c>
      <c r="Q4208" s="28">
        <f>FACT_ORDERS[[#This Row],[TotalAmountWithDiscount]]+FACT_ORDERS[[#This Row],[DeliveryCost]]</f>
        <v>405</v>
      </c>
      <c r="R4208" s="35">
        <v>44967</v>
      </c>
      <c r="S4208" s="35" t="str">
        <f>IF(NETWORKDAYS(FACT_ORDERS[[#This Row],[Order-Date]], FACT_ORDERS[[#This Row],[ArrivalDate ]]) &gt; 10, "Late", "On Time")</f>
        <v>On Time</v>
      </c>
    </row>
    <row r="4209" spans="1:19" x14ac:dyDescent="0.3">
      <c r="A4209" s="12">
        <v>9207</v>
      </c>
      <c r="B4209" s="12">
        <v>201</v>
      </c>
      <c r="C4209" s="12">
        <v>10295</v>
      </c>
      <c r="D4209" s="12">
        <v>4208</v>
      </c>
      <c r="E4209" s="12" t="s">
        <v>243</v>
      </c>
      <c r="F4209" s="13">
        <v>44959</v>
      </c>
      <c r="G4209" s="26" t="s">
        <v>14424</v>
      </c>
      <c r="H4209" s="12">
        <v>29</v>
      </c>
      <c r="I4209" s="28">
        <f>VLOOKUP(B:B,DIM_PRODUCTS!A:F,5,FALSE)</f>
        <v>10</v>
      </c>
      <c r="J4209" s="28">
        <f>FACT_ORDERS[[#This Row],[ProductPrice]]*FACT_ORDERS[[#This Row],[Quantity]]</f>
        <v>290</v>
      </c>
      <c r="K4209" s="12" t="str">
        <f>VLOOKUP(C:C,DIM_CUSTOMERS!A:G,7,FALSE)</f>
        <v>Mexico</v>
      </c>
      <c r="L4209" s="30" cm="1">
        <f t="array" ref="L4209">_xlfn.IFS(
    AND(FACT_ORDERS[[#This Row],[DeliveryMehtod]]="shippment",FACT_ORDERS[[#This Row],[TotalAmount]]&gt;=200), 0,
    AND(FACT_ORDERS[[#This Row],[DeliveryMehtod]]="pickup"), 15,
    AND(FACT_ORDERS[[#This Row],[DeliveryMehtod]]="shippment",FACT_ORDERS[[#This Row],[TotalAmount]]&lt;200), 35
)</f>
        <v>15</v>
      </c>
      <c r="M4209" s="12" t="str" cm="1">
        <f t="array" ref="M4209">_xlfn.IFS(
    SUMIFS(FACT_ORDERS[TotalAmount], FACT_ORDERS[WD_CUSTOMERS],FACT_ORDERS[[#This Row],[WD_CUSTOMERS]])&gt;=15000, "VIP",
    SUMIFS(FACT_ORDERS[TotalAmount], FACT_ORDERS[WD_CUSTOMERS],FACT_ORDERS[[#This Row],[WD_CUSTOMERS]])&gt;=8000, "Premium",
    TRUE, "Regular"
)</f>
        <v>VIP</v>
      </c>
      <c r="N4209" s="32" cm="1">
        <f t="array" ref="N4209">_xlfn.IFS(
   FACT_ORDERS[[#This Row],[TypeOfClient]]="VIP", 0.2,
   FACT_ORDERS[[#This Row],[TypeOfClient]]="Premium", 0.1,
   TRUE, 0
)</f>
        <v>0.2</v>
      </c>
      <c r="O4209" s="31" cm="1">
        <f t="array" ref="O4209">_xlfn.IFS(
   FACT_ORDERS[[#This Row],[TotalAmount]]&gt;1500, 0.15,
   FACT_ORDERS[[#This Row],[TotalAmount]]&gt;1000, 0.1,
   FACT_ORDERS[[#This Row],[TotalAmount]]&gt;500, 0.05,
   TRUE, 0
)</f>
        <v>0</v>
      </c>
      <c r="P4209" s="28">
        <f xml:space="preserve"> FACT_ORDERS[[#This Row],[TotalAmount]] * (1 - (FACT_ORDERS[[#This Row],[ClientDiscount]] + FACT_ORDERS[[#This Row],[OrderDiscount]]) )</f>
        <v>232</v>
      </c>
      <c r="Q4209" s="28">
        <f>FACT_ORDERS[[#This Row],[TotalAmountWithDiscount]]+FACT_ORDERS[[#This Row],[DeliveryCost]]</f>
        <v>247</v>
      </c>
      <c r="R4209" s="35">
        <v>44970</v>
      </c>
      <c r="S4209" s="35" t="str">
        <f>IF(NETWORKDAYS(FACT_ORDERS[[#This Row],[Order-Date]], FACT_ORDERS[[#This Row],[ArrivalDate ]]) &gt; 10, "Late", "On Time")</f>
        <v>On Time</v>
      </c>
    </row>
    <row r="4210" spans="1:19" x14ac:dyDescent="0.3">
      <c r="A4210" s="12">
        <v>9208</v>
      </c>
      <c r="B4210" s="12">
        <v>217</v>
      </c>
      <c r="C4210" s="12">
        <v>10295</v>
      </c>
      <c r="D4210" s="12">
        <v>4209</v>
      </c>
      <c r="E4210" s="12" t="s">
        <v>244</v>
      </c>
      <c r="F4210" s="13">
        <v>44959</v>
      </c>
      <c r="G4210" s="26" t="s">
        <v>14425</v>
      </c>
      <c r="H4210" s="12">
        <v>58</v>
      </c>
      <c r="I4210" s="28">
        <f>VLOOKUP(B:B,DIM_PRODUCTS!A:F,5,FALSE)</f>
        <v>20</v>
      </c>
      <c r="J4210" s="28">
        <f>FACT_ORDERS[[#This Row],[ProductPrice]]*FACT_ORDERS[[#This Row],[Quantity]]</f>
        <v>1160</v>
      </c>
      <c r="K4210" s="12" t="str">
        <f>VLOOKUP(C:C,DIM_CUSTOMERS!A:G,7,FALSE)</f>
        <v>Mexico</v>
      </c>
      <c r="L4210" s="30" cm="1">
        <f t="array" ref="L4210">_xlfn.IFS(
    AND(FACT_ORDERS[[#This Row],[DeliveryMehtod]]="shippment",FACT_ORDERS[[#This Row],[TotalAmount]]&gt;=200), 0,
    AND(FACT_ORDERS[[#This Row],[DeliveryMehtod]]="pickup"), 15,
    AND(FACT_ORDERS[[#This Row],[DeliveryMehtod]]="shippment",FACT_ORDERS[[#This Row],[TotalAmount]]&lt;200), 35
)</f>
        <v>0</v>
      </c>
      <c r="M4210" s="12" t="str" cm="1">
        <f t="array" ref="M4210">_xlfn.IFS(
    SUMIFS(FACT_ORDERS[TotalAmount], FACT_ORDERS[WD_CUSTOMERS],FACT_ORDERS[[#This Row],[WD_CUSTOMERS]])&gt;=15000, "VIP",
    SUMIFS(FACT_ORDERS[TotalAmount], FACT_ORDERS[WD_CUSTOMERS],FACT_ORDERS[[#This Row],[WD_CUSTOMERS]])&gt;=8000, "Premium",
    TRUE, "Regular"
)</f>
        <v>VIP</v>
      </c>
      <c r="N4210" s="32" cm="1">
        <f t="array" ref="N4210">_xlfn.IFS(
   FACT_ORDERS[[#This Row],[TypeOfClient]]="VIP", 0.2,
   FACT_ORDERS[[#This Row],[TypeOfClient]]="Premium", 0.1,
   TRUE, 0
)</f>
        <v>0.2</v>
      </c>
      <c r="O4210" s="31" cm="1">
        <f t="array" ref="O4210">_xlfn.IFS(
   FACT_ORDERS[[#This Row],[TotalAmount]]&gt;1500, 0.15,
   FACT_ORDERS[[#This Row],[TotalAmount]]&gt;1000, 0.1,
   FACT_ORDERS[[#This Row],[TotalAmount]]&gt;500, 0.05,
   TRUE, 0
)</f>
        <v>0.1</v>
      </c>
      <c r="P4210" s="28">
        <f xml:space="preserve"> FACT_ORDERS[[#This Row],[TotalAmount]] * (1 - (FACT_ORDERS[[#This Row],[ClientDiscount]] + FACT_ORDERS[[#This Row],[OrderDiscount]]) )</f>
        <v>812</v>
      </c>
      <c r="Q4210" s="28">
        <f>FACT_ORDERS[[#This Row],[TotalAmountWithDiscount]]+FACT_ORDERS[[#This Row],[DeliveryCost]]</f>
        <v>812</v>
      </c>
      <c r="R4210" s="35">
        <v>44969</v>
      </c>
      <c r="S4210" s="35" t="str">
        <f>IF(NETWORKDAYS(FACT_ORDERS[[#This Row],[Order-Date]], FACT_ORDERS[[#This Row],[ArrivalDate ]]) &gt; 10, "Late", "On Time")</f>
        <v>On Time</v>
      </c>
    </row>
    <row r="4211" spans="1:19" x14ac:dyDescent="0.3">
      <c r="A4211" s="12">
        <v>9209</v>
      </c>
      <c r="B4211" s="12">
        <v>283</v>
      </c>
      <c r="C4211" s="12">
        <v>10295</v>
      </c>
      <c r="D4211" s="12">
        <v>4210</v>
      </c>
      <c r="E4211" s="12" t="s">
        <v>244</v>
      </c>
      <c r="F4211" s="13">
        <v>44959</v>
      </c>
      <c r="G4211" s="26" t="s">
        <v>14426</v>
      </c>
      <c r="H4211" s="12">
        <v>36</v>
      </c>
      <c r="I4211" s="28">
        <f>VLOOKUP(B:B,DIM_PRODUCTS!A:F,5,FALSE)</f>
        <v>11</v>
      </c>
      <c r="J4211" s="28">
        <f>FACT_ORDERS[[#This Row],[ProductPrice]]*FACT_ORDERS[[#This Row],[Quantity]]</f>
        <v>396</v>
      </c>
      <c r="K4211" s="12" t="str">
        <f>VLOOKUP(C:C,DIM_CUSTOMERS!A:G,7,FALSE)</f>
        <v>Mexico</v>
      </c>
      <c r="L4211" s="30" cm="1">
        <f t="array" ref="L4211">_xlfn.IFS(
    AND(FACT_ORDERS[[#This Row],[DeliveryMehtod]]="shippment",FACT_ORDERS[[#This Row],[TotalAmount]]&gt;=200), 0,
    AND(FACT_ORDERS[[#This Row],[DeliveryMehtod]]="pickup"), 15,
    AND(FACT_ORDERS[[#This Row],[DeliveryMehtod]]="shippment",FACT_ORDERS[[#This Row],[TotalAmount]]&lt;200), 35
)</f>
        <v>0</v>
      </c>
      <c r="M4211" s="12" t="str" cm="1">
        <f t="array" ref="M4211">_xlfn.IFS(
    SUMIFS(FACT_ORDERS[TotalAmount], FACT_ORDERS[WD_CUSTOMERS],FACT_ORDERS[[#This Row],[WD_CUSTOMERS]])&gt;=15000, "VIP",
    SUMIFS(FACT_ORDERS[TotalAmount], FACT_ORDERS[WD_CUSTOMERS],FACT_ORDERS[[#This Row],[WD_CUSTOMERS]])&gt;=8000, "Premium",
    TRUE, "Regular"
)</f>
        <v>VIP</v>
      </c>
      <c r="N4211" s="32" cm="1">
        <f t="array" ref="N4211">_xlfn.IFS(
   FACT_ORDERS[[#This Row],[TypeOfClient]]="VIP", 0.2,
   FACT_ORDERS[[#This Row],[TypeOfClient]]="Premium", 0.1,
   TRUE, 0
)</f>
        <v>0.2</v>
      </c>
      <c r="O4211" s="31" cm="1">
        <f t="array" ref="O4211">_xlfn.IFS(
   FACT_ORDERS[[#This Row],[TotalAmount]]&gt;1500, 0.15,
   FACT_ORDERS[[#This Row],[TotalAmount]]&gt;1000, 0.1,
   FACT_ORDERS[[#This Row],[TotalAmount]]&gt;500, 0.05,
   TRUE, 0
)</f>
        <v>0</v>
      </c>
      <c r="P4211" s="28">
        <f xml:space="preserve"> FACT_ORDERS[[#This Row],[TotalAmount]] * (1 - (FACT_ORDERS[[#This Row],[ClientDiscount]] + FACT_ORDERS[[#This Row],[OrderDiscount]]) )</f>
        <v>316.8</v>
      </c>
      <c r="Q4211" s="28">
        <f>FACT_ORDERS[[#This Row],[TotalAmountWithDiscount]]+FACT_ORDERS[[#This Row],[DeliveryCost]]</f>
        <v>316.8</v>
      </c>
      <c r="R4211" s="35">
        <v>44969</v>
      </c>
      <c r="S4211" s="35" t="str">
        <f>IF(NETWORKDAYS(FACT_ORDERS[[#This Row],[Order-Date]], FACT_ORDERS[[#This Row],[ArrivalDate ]]) &gt; 10, "Late", "On Time")</f>
        <v>On Time</v>
      </c>
    </row>
    <row r="4212" spans="1:19" x14ac:dyDescent="0.3">
      <c r="A4212" s="12">
        <v>9210</v>
      </c>
      <c r="B4212" s="12">
        <v>288</v>
      </c>
      <c r="C4212" s="12">
        <v>10295</v>
      </c>
      <c r="D4212" s="12">
        <v>4211</v>
      </c>
      <c r="E4212" s="12" t="s">
        <v>244</v>
      </c>
      <c r="F4212" s="13">
        <v>45394</v>
      </c>
      <c r="G4212" s="26" t="s">
        <v>14427</v>
      </c>
      <c r="H4212" s="12">
        <v>11</v>
      </c>
      <c r="I4212" s="28">
        <f>VLOOKUP(B:B,DIM_PRODUCTS!A:F,5,FALSE)</f>
        <v>14</v>
      </c>
      <c r="J4212" s="28">
        <f>FACT_ORDERS[[#This Row],[ProductPrice]]*FACT_ORDERS[[#This Row],[Quantity]]</f>
        <v>154</v>
      </c>
      <c r="K4212" s="12" t="str">
        <f>VLOOKUP(C:C,DIM_CUSTOMERS!A:G,7,FALSE)</f>
        <v>Mexico</v>
      </c>
      <c r="L4212" s="30" cm="1">
        <f t="array" ref="L4212">_xlfn.IFS(
    AND(FACT_ORDERS[[#This Row],[DeliveryMehtod]]="shippment",FACT_ORDERS[[#This Row],[TotalAmount]]&gt;=200), 0,
    AND(FACT_ORDERS[[#This Row],[DeliveryMehtod]]="pickup"), 15,
    AND(FACT_ORDERS[[#This Row],[DeliveryMehtod]]="shippment",FACT_ORDERS[[#This Row],[TotalAmount]]&lt;200), 35
)</f>
        <v>35</v>
      </c>
      <c r="M4212" s="12" t="str" cm="1">
        <f t="array" ref="M4212">_xlfn.IFS(
    SUMIFS(FACT_ORDERS[TotalAmount], FACT_ORDERS[WD_CUSTOMERS],FACT_ORDERS[[#This Row],[WD_CUSTOMERS]])&gt;=15000, "VIP",
    SUMIFS(FACT_ORDERS[TotalAmount], FACT_ORDERS[WD_CUSTOMERS],FACT_ORDERS[[#This Row],[WD_CUSTOMERS]])&gt;=8000, "Premium",
    TRUE, "Regular"
)</f>
        <v>VIP</v>
      </c>
      <c r="N4212" s="32" cm="1">
        <f t="array" ref="N4212">_xlfn.IFS(
   FACT_ORDERS[[#This Row],[TypeOfClient]]="VIP", 0.2,
   FACT_ORDERS[[#This Row],[TypeOfClient]]="Premium", 0.1,
   TRUE, 0
)</f>
        <v>0.2</v>
      </c>
      <c r="O4212" s="31" cm="1">
        <f t="array" ref="O4212">_xlfn.IFS(
   FACT_ORDERS[[#This Row],[TotalAmount]]&gt;1500, 0.15,
   FACT_ORDERS[[#This Row],[TotalAmount]]&gt;1000, 0.1,
   FACT_ORDERS[[#This Row],[TotalAmount]]&gt;500, 0.05,
   TRUE, 0
)</f>
        <v>0</v>
      </c>
      <c r="P4212" s="28">
        <f xml:space="preserve"> FACT_ORDERS[[#This Row],[TotalAmount]] * (1 - (FACT_ORDERS[[#This Row],[ClientDiscount]] + FACT_ORDERS[[#This Row],[OrderDiscount]]) )</f>
        <v>123.2</v>
      </c>
      <c r="Q4212" s="28">
        <f>FACT_ORDERS[[#This Row],[TotalAmountWithDiscount]]+FACT_ORDERS[[#This Row],[DeliveryCost]]</f>
        <v>158.19999999999999</v>
      </c>
      <c r="R4212" s="35">
        <v>45405</v>
      </c>
      <c r="S4212" s="35" t="str">
        <f>IF(NETWORKDAYS(FACT_ORDERS[[#This Row],[Order-Date]], FACT_ORDERS[[#This Row],[ArrivalDate ]]) &gt; 10, "Late", "On Time")</f>
        <v>On Time</v>
      </c>
    </row>
    <row r="4213" spans="1:19" x14ac:dyDescent="0.3">
      <c r="A4213" s="12">
        <v>9211</v>
      </c>
      <c r="B4213" s="12">
        <v>257</v>
      </c>
      <c r="C4213" s="12">
        <v>10295</v>
      </c>
      <c r="D4213" s="12">
        <v>4212</v>
      </c>
      <c r="E4213" s="12" t="s">
        <v>243</v>
      </c>
      <c r="F4213" s="13">
        <v>45394</v>
      </c>
      <c r="G4213" s="26" t="s">
        <v>14428</v>
      </c>
      <c r="H4213" s="12">
        <v>39</v>
      </c>
      <c r="I4213" s="28">
        <f>VLOOKUP(B:B,DIM_PRODUCTS!A:F,5,FALSE)</f>
        <v>20</v>
      </c>
      <c r="J4213" s="28">
        <f>FACT_ORDERS[[#This Row],[ProductPrice]]*FACT_ORDERS[[#This Row],[Quantity]]</f>
        <v>780</v>
      </c>
      <c r="K4213" s="12" t="str">
        <f>VLOOKUP(C:C,DIM_CUSTOMERS!A:G,7,FALSE)</f>
        <v>Mexico</v>
      </c>
      <c r="L4213" s="30" cm="1">
        <f t="array" ref="L4213">_xlfn.IFS(
    AND(FACT_ORDERS[[#This Row],[DeliveryMehtod]]="shippment",FACT_ORDERS[[#This Row],[TotalAmount]]&gt;=200), 0,
    AND(FACT_ORDERS[[#This Row],[DeliveryMehtod]]="pickup"), 15,
    AND(FACT_ORDERS[[#This Row],[DeliveryMehtod]]="shippment",FACT_ORDERS[[#This Row],[TotalAmount]]&lt;200), 35
)</f>
        <v>15</v>
      </c>
      <c r="M4213" s="12" t="str" cm="1">
        <f t="array" ref="M4213">_xlfn.IFS(
    SUMIFS(FACT_ORDERS[TotalAmount], FACT_ORDERS[WD_CUSTOMERS],FACT_ORDERS[[#This Row],[WD_CUSTOMERS]])&gt;=15000, "VIP",
    SUMIFS(FACT_ORDERS[TotalAmount], FACT_ORDERS[WD_CUSTOMERS],FACT_ORDERS[[#This Row],[WD_CUSTOMERS]])&gt;=8000, "Premium",
    TRUE, "Regular"
)</f>
        <v>VIP</v>
      </c>
      <c r="N4213" s="32" cm="1">
        <f t="array" ref="N4213">_xlfn.IFS(
   FACT_ORDERS[[#This Row],[TypeOfClient]]="VIP", 0.2,
   FACT_ORDERS[[#This Row],[TypeOfClient]]="Premium", 0.1,
   TRUE, 0
)</f>
        <v>0.2</v>
      </c>
      <c r="O4213" s="31" cm="1">
        <f t="array" ref="O4213">_xlfn.IFS(
   FACT_ORDERS[[#This Row],[TotalAmount]]&gt;1500, 0.15,
   FACT_ORDERS[[#This Row],[TotalAmount]]&gt;1000, 0.1,
   FACT_ORDERS[[#This Row],[TotalAmount]]&gt;500, 0.05,
   TRUE, 0
)</f>
        <v>0.05</v>
      </c>
      <c r="P4213" s="28">
        <f xml:space="preserve"> FACT_ORDERS[[#This Row],[TotalAmount]] * (1 - (FACT_ORDERS[[#This Row],[ClientDiscount]] + FACT_ORDERS[[#This Row],[OrderDiscount]]) )</f>
        <v>585</v>
      </c>
      <c r="Q4213" s="28">
        <f>FACT_ORDERS[[#This Row],[TotalAmountWithDiscount]]+FACT_ORDERS[[#This Row],[DeliveryCost]]</f>
        <v>600</v>
      </c>
      <c r="R4213" s="35">
        <v>45402</v>
      </c>
      <c r="S4213" s="35" t="str">
        <f>IF(NETWORKDAYS(FACT_ORDERS[[#This Row],[Order-Date]], FACT_ORDERS[[#This Row],[ArrivalDate ]]) &gt; 10, "Late", "On Time")</f>
        <v>On Time</v>
      </c>
    </row>
    <row r="4214" spans="1:19" x14ac:dyDescent="0.3">
      <c r="A4214" s="12">
        <v>9212</v>
      </c>
      <c r="B4214" s="12">
        <v>201</v>
      </c>
      <c r="C4214" s="12">
        <v>10295</v>
      </c>
      <c r="D4214" s="12">
        <v>4213</v>
      </c>
      <c r="E4214" s="12" t="s">
        <v>243</v>
      </c>
      <c r="F4214" s="13">
        <v>45394</v>
      </c>
      <c r="G4214" s="26" t="s">
        <v>14429</v>
      </c>
      <c r="H4214" s="12">
        <v>21</v>
      </c>
      <c r="I4214" s="28">
        <f>VLOOKUP(B:B,DIM_PRODUCTS!A:F,5,FALSE)</f>
        <v>10</v>
      </c>
      <c r="J4214" s="28">
        <f>FACT_ORDERS[[#This Row],[ProductPrice]]*FACT_ORDERS[[#This Row],[Quantity]]</f>
        <v>210</v>
      </c>
      <c r="K4214" s="12" t="str">
        <f>VLOOKUP(C:C,DIM_CUSTOMERS!A:G,7,FALSE)</f>
        <v>Mexico</v>
      </c>
      <c r="L4214" s="30" cm="1">
        <f t="array" ref="L4214">_xlfn.IFS(
    AND(FACT_ORDERS[[#This Row],[DeliveryMehtod]]="shippment",FACT_ORDERS[[#This Row],[TotalAmount]]&gt;=200), 0,
    AND(FACT_ORDERS[[#This Row],[DeliveryMehtod]]="pickup"), 15,
    AND(FACT_ORDERS[[#This Row],[DeliveryMehtod]]="shippment",FACT_ORDERS[[#This Row],[TotalAmount]]&lt;200), 35
)</f>
        <v>15</v>
      </c>
      <c r="M4214" s="12" t="str" cm="1">
        <f t="array" ref="M4214">_xlfn.IFS(
    SUMIFS(FACT_ORDERS[TotalAmount], FACT_ORDERS[WD_CUSTOMERS],FACT_ORDERS[[#This Row],[WD_CUSTOMERS]])&gt;=15000, "VIP",
    SUMIFS(FACT_ORDERS[TotalAmount], FACT_ORDERS[WD_CUSTOMERS],FACT_ORDERS[[#This Row],[WD_CUSTOMERS]])&gt;=8000, "Premium",
    TRUE, "Regular"
)</f>
        <v>VIP</v>
      </c>
      <c r="N4214" s="32" cm="1">
        <f t="array" ref="N4214">_xlfn.IFS(
   FACT_ORDERS[[#This Row],[TypeOfClient]]="VIP", 0.2,
   FACT_ORDERS[[#This Row],[TypeOfClient]]="Premium", 0.1,
   TRUE, 0
)</f>
        <v>0.2</v>
      </c>
      <c r="O4214" s="31" cm="1">
        <f t="array" ref="O4214">_xlfn.IFS(
   FACT_ORDERS[[#This Row],[TotalAmount]]&gt;1500, 0.15,
   FACT_ORDERS[[#This Row],[TotalAmount]]&gt;1000, 0.1,
   FACT_ORDERS[[#This Row],[TotalAmount]]&gt;500, 0.05,
   TRUE, 0
)</f>
        <v>0</v>
      </c>
      <c r="P4214" s="28">
        <f xml:space="preserve"> FACT_ORDERS[[#This Row],[TotalAmount]] * (1 - (FACT_ORDERS[[#This Row],[ClientDiscount]] + FACT_ORDERS[[#This Row],[OrderDiscount]]) )</f>
        <v>168</v>
      </c>
      <c r="Q4214" s="28">
        <f>FACT_ORDERS[[#This Row],[TotalAmountWithDiscount]]+FACT_ORDERS[[#This Row],[DeliveryCost]]</f>
        <v>183</v>
      </c>
      <c r="R4214" s="35">
        <v>45405</v>
      </c>
      <c r="S4214" s="35" t="str">
        <f>IF(NETWORKDAYS(FACT_ORDERS[[#This Row],[Order-Date]], FACT_ORDERS[[#This Row],[ArrivalDate ]]) &gt; 10, "Late", "On Time")</f>
        <v>On Time</v>
      </c>
    </row>
    <row r="4215" spans="1:19" x14ac:dyDescent="0.3">
      <c r="A4215" s="12">
        <v>9213</v>
      </c>
      <c r="B4215" s="12">
        <v>283</v>
      </c>
      <c r="C4215" s="12">
        <v>10295</v>
      </c>
      <c r="D4215" s="12">
        <v>4214</v>
      </c>
      <c r="E4215" s="12" t="s">
        <v>243</v>
      </c>
      <c r="F4215" s="13">
        <v>45394</v>
      </c>
      <c r="G4215" s="26" t="s">
        <v>14430</v>
      </c>
      <c r="H4215" s="12">
        <v>61</v>
      </c>
      <c r="I4215" s="28">
        <f>VLOOKUP(B:B,DIM_PRODUCTS!A:F,5,FALSE)</f>
        <v>11</v>
      </c>
      <c r="J4215" s="28">
        <f>FACT_ORDERS[[#This Row],[ProductPrice]]*FACT_ORDERS[[#This Row],[Quantity]]</f>
        <v>671</v>
      </c>
      <c r="K4215" s="12" t="str">
        <f>VLOOKUP(C:C,DIM_CUSTOMERS!A:G,7,FALSE)</f>
        <v>Mexico</v>
      </c>
      <c r="L4215" s="30" cm="1">
        <f t="array" ref="L4215">_xlfn.IFS(
    AND(FACT_ORDERS[[#This Row],[DeliveryMehtod]]="shippment",FACT_ORDERS[[#This Row],[TotalAmount]]&gt;=200), 0,
    AND(FACT_ORDERS[[#This Row],[DeliveryMehtod]]="pickup"), 15,
    AND(FACT_ORDERS[[#This Row],[DeliveryMehtod]]="shippment",FACT_ORDERS[[#This Row],[TotalAmount]]&lt;200), 35
)</f>
        <v>15</v>
      </c>
      <c r="M4215" s="12" t="str" cm="1">
        <f t="array" ref="M4215">_xlfn.IFS(
    SUMIFS(FACT_ORDERS[TotalAmount], FACT_ORDERS[WD_CUSTOMERS],FACT_ORDERS[[#This Row],[WD_CUSTOMERS]])&gt;=15000, "VIP",
    SUMIFS(FACT_ORDERS[TotalAmount], FACT_ORDERS[WD_CUSTOMERS],FACT_ORDERS[[#This Row],[WD_CUSTOMERS]])&gt;=8000, "Premium",
    TRUE, "Regular"
)</f>
        <v>VIP</v>
      </c>
      <c r="N4215" s="32" cm="1">
        <f t="array" ref="N4215">_xlfn.IFS(
   FACT_ORDERS[[#This Row],[TypeOfClient]]="VIP", 0.2,
   FACT_ORDERS[[#This Row],[TypeOfClient]]="Premium", 0.1,
   TRUE, 0
)</f>
        <v>0.2</v>
      </c>
      <c r="O4215" s="31" cm="1">
        <f t="array" ref="O4215">_xlfn.IFS(
   FACT_ORDERS[[#This Row],[TotalAmount]]&gt;1500, 0.15,
   FACT_ORDERS[[#This Row],[TotalAmount]]&gt;1000, 0.1,
   FACT_ORDERS[[#This Row],[TotalAmount]]&gt;500, 0.05,
   TRUE, 0
)</f>
        <v>0.05</v>
      </c>
      <c r="P4215" s="28">
        <f xml:space="preserve"> FACT_ORDERS[[#This Row],[TotalAmount]] * (1 - (FACT_ORDERS[[#This Row],[ClientDiscount]] + FACT_ORDERS[[#This Row],[OrderDiscount]]) )</f>
        <v>503.25</v>
      </c>
      <c r="Q4215" s="28">
        <f>FACT_ORDERS[[#This Row],[TotalAmountWithDiscount]]+FACT_ORDERS[[#This Row],[DeliveryCost]]</f>
        <v>518.25</v>
      </c>
      <c r="R4215" s="35">
        <v>45405</v>
      </c>
      <c r="S4215" s="35" t="str">
        <f>IF(NETWORKDAYS(FACT_ORDERS[[#This Row],[Order-Date]], FACT_ORDERS[[#This Row],[ArrivalDate ]]) &gt; 10, "Late", "On Time")</f>
        <v>On Time</v>
      </c>
    </row>
    <row r="4216" spans="1:19" x14ac:dyDescent="0.3">
      <c r="A4216" s="12">
        <v>9214</v>
      </c>
      <c r="B4216" s="12">
        <v>288</v>
      </c>
      <c r="C4216" s="12">
        <v>10295</v>
      </c>
      <c r="D4216" s="12">
        <v>4215</v>
      </c>
      <c r="E4216" s="12" t="s">
        <v>244</v>
      </c>
      <c r="F4216" s="13">
        <v>45370</v>
      </c>
      <c r="G4216" s="26" t="s">
        <v>14431</v>
      </c>
      <c r="H4216" s="12">
        <v>13</v>
      </c>
      <c r="I4216" s="28">
        <f>VLOOKUP(B:B,DIM_PRODUCTS!A:F,5,FALSE)</f>
        <v>14</v>
      </c>
      <c r="J4216" s="28">
        <f>FACT_ORDERS[[#This Row],[ProductPrice]]*FACT_ORDERS[[#This Row],[Quantity]]</f>
        <v>182</v>
      </c>
      <c r="K4216" s="12" t="str">
        <f>VLOOKUP(C:C,DIM_CUSTOMERS!A:G,7,FALSE)</f>
        <v>Mexico</v>
      </c>
      <c r="L4216" s="30" cm="1">
        <f t="array" ref="L4216">_xlfn.IFS(
    AND(FACT_ORDERS[[#This Row],[DeliveryMehtod]]="shippment",FACT_ORDERS[[#This Row],[TotalAmount]]&gt;=200), 0,
    AND(FACT_ORDERS[[#This Row],[DeliveryMehtod]]="pickup"), 15,
    AND(FACT_ORDERS[[#This Row],[DeliveryMehtod]]="shippment",FACT_ORDERS[[#This Row],[TotalAmount]]&lt;200), 35
)</f>
        <v>35</v>
      </c>
      <c r="M4216" s="12" t="str" cm="1">
        <f t="array" ref="M4216">_xlfn.IFS(
    SUMIFS(FACT_ORDERS[TotalAmount], FACT_ORDERS[WD_CUSTOMERS],FACT_ORDERS[[#This Row],[WD_CUSTOMERS]])&gt;=15000, "VIP",
    SUMIFS(FACT_ORDERS[TotalAmount], FACT_ORDERS[WD_CUSTOMERS],FACT_ORDERS[[#This Row],[WD_CUSTOMERS]])&gt;=8000, "Premium",
    TRUE, "Regular"
)</f>
        <v>VIP</v>
      </c>
      <c r="N4216" s="32" cm="1">
        <f t="array" ref="N4216">_xlfn.IFS(
   FACT_ORDERS[[#This Row],[TypeOfClient]]="VIP", 0.2,
   FACT_ORDERS[[#This Row],[TypeOfClient]]="Premium", 0.1,
   TRUE, 0
)</f>
        <v>0.2</v>
      </c>
      <c r="O4216" s="31" cm="1">
        <f t="array" ref="O4216">_xlfn.IFS(
   FACT_ORDERS[[#This Row],[TotalAmount]]&gt;1500, 0.15,
   FACT_ORDERS[[#This Row],[TotalAmount]]&gt;1000, 0.1,
   FACT_ORDERS[[#This Row],[TotalAmount]]&gt;500, 0.05,
   TRUE, 0
)</f>
        <v>0</v>
      </c>
      <c r="P4216" s="28">
        <f xml:space="preserve"> FACT_ORDERS[[#This Row],[TotalAmount]] * (1 - (FACT_ORDERS[[#This Row],[ClientDiscount]] + FACT_ORDERS[[#This Row],[OrderDiscount]]) )</f>
        <v>145.6</v>
      </c>
      <c r="Q4216" s="28">
        <f>FACT_ORDERS[[#This Row],[TotalAmountWithDiscount]]+FACT_ORDERS[[#This Row],[DeliveryCost]]</f>
        <v>180.6</v>
      </c>
      <c r="R4216" s="35">
        <v>45377</v>
      </c>
      <c r="S4216" s="35" t="str">
        <f>IF(NETWORKDAYS(FACT_ORDERS[[#This Row],[Order-Date]], FACT_ORDERS[[#This Row],[ArrivalDate ]]) &gt; 10, "Late", "On Time")</f>
        <v>On Time</v>
      </c>
    </row>
    <row r="4217" spans="1:19" x14ac:dyDescent="0.3">
      <c r="A4217" s="12">
        <v>9215</v>
      </c>
      <c r="B4217" s="12">
        <v>257</v>
      </c>
      <c r="C4217" s="12">
        <v>10295</v>
      </c>
      <c r="D4217" s="12">
        <v>4216</v>
      </c>
      <c r="E4217" s="12" t="s">
        <v>244</v>
      </c>
      <c r="F4217" s="13">
        <v>45370</v>
      </c>
      <c r="G4217" s="26" t="s">
        <v>3271</v>
      </c>
      <c r="H4217" s="12">
        <v>29</v>
      </c>
      <c r="I4217" s="28">
        <f>VLOOKUP(B:B,DIM_PRODUCTS!A:F,5,FALSE)</f>
        <v>20</v>
      </c>
      <c r="J4217" s="28">
        <f>FACT_ORDERS[[#This Row],[ProductPrice]]*FACT_ORDERS[[#This Row],[Quantity]]</f>
        <v>580</v>
      </c>
      <c r="K4217" s="12" t="str">
        <f>VLOOKUP(C:C,DIM_CUSTOMERS!A:G,7,FALSE)</f>
        <v>Mexico</v>
      </c>
      <c r="L4217" s="30" cm="1">
        <f t="array" ref="L4217">_xlfn.IFS(
    AND(FACT_ORDERS[[#This Row],[DeliveryMehtod]]="shippment",FACT_ORDERS[[#This Row],[TotalAmount]]&gt;=200), 0,
    AND(FACT_ORDERS[[#This Row],[DeliveryMehtod]]="pickup"), 15,
    AND(FACT_ORDERS[[#This Row],[DeliveryMehtod]]="shippment",FACT_ORDERS[[#This Row],[TotalAmount]]&lt;200), 35
)</f>
        <v>0</v>
      </c>
      <c r="M4217" s="12" t="str" cm="1">
        <f t="array" ref="M4217">_xlfn.IFS(
    SUMIFS(FACT_ORDERS[TotalAmount], FACT_ORDERS[WD_CUSTOMERS],FACT_ORDERS[[#This Row],[WD_CUSTOMERS]])&gt;=15000, "VIP",
    SUMIFS(FACT_ORDERS[TotalAmount], FACT_ORDERS[WD_CUSTOMERS],FACT_ORDERS[[#This Row],[WD_CUSTOMERS]])&gt;=8000, "Premium",
    TRUE, "Regular"
)</f>
        <v>VIP</v>
      </c>
      <c r="N4217" s="32" cm="1">
        <f t="array" ref="N4217">_xlfn.IFS(
   FACT_ORDERS[[#This Row],[TypeOfClient]]="VIP", 0.2,
   FACT_ORDERS[[#This Row],[TypeOfClient]]="Premium", 0.1,
   TRUE, 0
)</f>
        <v>0.2</v>
      </c>
      <c r="O4217" s="31" cm="1">
        <f t="array" ref="O4217">_xlfn.IFS(
   FACT_ORDERS[[#This Row],[TotalAmount]]&gt;1500, 0.15,
   FACT_ORDERS[[#This Row],[TotalAmount]]&gt;1000, 0.1,
   FACT_ORDERS[[#This Row],[TotalAmount]]&gt;500, 0.05,
   TRUE, 0
)</f>
        <v>0.05</v>
      </c>
      <c r="P4217" s="28">
        <f xml:space="preserve"> FACT_ORDERS[[#This Row],[TotalAmount]] * (1 - (FACT_ORDERS[[#This Row],[ClientDiscount]] + FACT_ORDERS[[#This Row],[OrderDiscount]]) )</f>
        <v>435</v>
      </c>
      <c r="Q4217" s="28">
        <f>FACT_ORDERS[[#This Row],[TotalAmountWithDiscount]]+FACT_ORDERS[[#This Row],[DeliveryCost]]</f>
        <v>435</v>
      </c>
      <c r="R4217" s="35">
        <v>45380</v>
      </c>
      <c r="S4217" s="35" t="str">
        <f>IF(NETWORKDAYS(FACT_ORDERS[[#This Row],[Order-Date]], FACT_ORDERS[[#This Row],[ArrivalDate ]]) &gt; 10, "Late", "On Time")</f>
        <v>On Time</v>
      </c>
    </row>
    <row r="4218" spans="1:19" x14ac:dyDescent="0.3">
      <c r="A4218" s="12">
        <v>9216</v>
      </c>
      <c r="B4218" s="12">
        <v>201</v>
      </c>
      <c r="C4218" s="12">
        <v>10295</v>
      </c>
      <c r="D4218" s="12">
        <v>4217</v>
      </c>
      <c r="E4218" s="12" t="s">
        <v>243</v>
      </c>
      <c r="F4218" s="13">
        <v>45370</v>
      </c>
      <c r="G4218" s="26" t="s">
        <v>4420</v>
      </c>
      <c r="H4218" s="12">
        <v>25</v>
      </c>
      <c r="I4218" s="28">
        <f>VLOOKUP(B:B,DIM_PRODUCTS!A:F,5,FALSE)</f>
        <v>10</v>
      </c>
      <c r="J4218" s="28">
        <f>FACT_ORDERS[[#This Row],[ProductPrice]]*FACT_ORDERS[[#This Row],[Quantity]]</f>
        <v>250</v>
      </c>
      <c r="K4218" s="12" t="str">
        <f>VLOOKUP(C:C,DIM_CUSTOMERS!A:G,7,FALSE)</f>
        <v>Mexico</v>
      </c>
      <c r="L4218" s="30" cm="1">
        <f t="array" ref="L4218">_xlfn.IFS(
    AND(FACT_ORDERS[[#This Row],[DeliveryMehtod]]="shippment",FACT_ORDERS[[#This Row],[TotalAmount]]&gt;=200), 0,
    AND(FACT_ORDERS[[#This Row],[DeliveryMehtod]]="pickup"), 15,
    AND(FACT_ORDERS[[#This Row],[DeliveryMehtod]]="shippment",FACT_ORDERS[[#This Row],[TotalAmount]]&lt;200), 35
)</f>
        <v>15</v>
      </c>
      <c r="M4218" s="12" t="str" cm="1">
        <f t="array" ref="M4218">_xlfn.IFS(
    SUMIFS(FACT_ORDERS[TotalAmount], FACT_ORDERS[WD_CUSTOMERS],FACT_ORDERS[[#This Row],[WD_CUSTOMERS]])&gt;=15000, "VIP",
    SUMIFS(FACT_ORDERS[TotalAmount], FACT_ORDERS[WD_CUSTOMERS],FACT_ORDERS[[#This Row],[WD_CUSTOMERS]])&gt;=8000, "Premium",
    TRUE, "Regular"
)</f>
        <v>VIP</v>
      </c>
      <c r="N4218" s="32" cm="1">
        <f t="array" ref="N4218">_xlfn.IFS(
   FACT_ORDERS[[#This Row],[TypeOfClient]]="VIP", 0.2,
   FACT_ORDERS[[#This Row],[TypeOfClient]]="Premium", 0.1,
   TRUE, 0
)</f>
        <v>0.2</v>
      </c>
      <c r="O4218" s="31" cm="1">
        <f t="array" ref="O4218">_xlfn.IFS(
   FACT_ORDERS[[#This Row],[TotalAmount]]&gt;1500, 0.15,
   FACT_ORDERS[[#This Row],[TotalAmount]]&gt;1000, 0.1,
   FACT_ORDERS[[#This Row],[TotalAmount]]&gt;500, 0.05,
   TRUE, 0
)</f>
        <v>0</v>
      </c>
      <c r="P4218" s="28">
        <f xml:space="preserve"> FACT_ORDERS[[#This Row],[TotalAmount]] * (1 - (FACT_ORDERS[[#This Row],[ClientDiscount]] + FACT_ORDERS[[#This Row],[OrderDiscount]]) )</f>
        <v>200</v>
      </c>
      <c r="Q4218" s="28">
        <f>FACT_ORDERS[[#This Row],[TotalAmountWithDiscount]]+FACT_ORDERS[[#This Row],[DeliveryCost]]</f>
        <v>215</v>
      </c>
      <c r="R4218" s="35">
        <v>45379</v>
      </c>
      <c r="S4218" s="35" t="str">
        <f>IF(NETWORKDAYS(FACT_ORDERS[[#This Row],[Order-Date]], FACT_ORDERS[[#This Row],[ArrivalDate ]]) &gt; 10, "Late", "On Time")</f>
        <v>On Time</v>
      </c>
    </row>
    <row r="4219" spans="1:19" x14ac:dyDescent="0.3">
      <c r="A4219" s="12">
        <v>9217</v>
      </c>
      <c r="B4219" s="12">
        <v>217</v>
      </c>
      <c r="C4219" s="12">
        <v>10295</v>
      </c>
      <c r="D4219" s="12">
        <v>4218</v>
      </c>
      <c r="E4219" s="12" t="s">
        <v>244</v>
      </c>
      <c r="F4219" s="13">
        <v>45370</v>
      </c>
      <c r="G4219" s="26" t="s">
        <v>14432</v>
      </c>
      <c r="H4219" s="12">
        <v>94</v>
      </c>
      <c r="I4219" s="28">
        <f>VLOOKUP(B:B,DIM_PRODUCTS!A:F,5,FALSE)</f>
        <v>20</v>
      </c>
      <c r="J4219" s="28">
        <f>FACT_ORDERS[[#This Row],[ProductPrice]]*FACT_ORDERS[[#This Row],[Quantity]]</f>
        <v>1880</v>
      </c>
      <c r="K4219" s="12" t="str">
        <f>VLOOKUP(C:C,DIM_CUSTOMERS!A:G,7,FALSE)</f>
        <v>Mexico</v>
      </c>
      <c r="L4219" s="30" cm="1">
        <f t="array" ref="L4219">_xlfn.IFS(
    AND(FACT_ORDERS[[#This Row],[DeliveryMehtod]]="shippment",FACT_ORDERS[[#This Row],[TotalAmount]]&gt;=200), 0,
    AND(FACT_ORDERS[[#This Row],[DeliveryMehtod]]="pickup"), 15,
    AND(FACT_ORDERS[[#This Row],[DeliveryMehtod]]="shippment",FACT_ORDERS[[#This Row],[TotalAmount]]&lt;200), 35
)</f>
        <v>0</v>
      </c>
      <c r="M4219" s="12" t="str" cm="1">
        <f t="array" ref="M4219">_xlfn.IFS(
    SUMIFS(FACT_ORDERS[TotalAmount], FACT_ORDERS[WD_CUSTOMERS],FACT_ORDERS[[#This Row],[WD_CUSTOMERS]])&gt;=15000, "VIP",
    SUMIFS(FACT_ORDERS[TotalAmount], FACT_ORDERS[WD_CUSTOMERS],FACT_ORDERS[[#This Row],[WD_CUSTOMERS]])&gt;=8000, "Premium",
    TRUE, "Regular"
)</f>
        <v>VIP</v>
      </c>
      <c r="N4219" s="32" cm="1">
        <f t="array" ref="N4219">_xlfn.IFS(
   FACT_ORDERS[[#This Row],[TypeOfClient]]="VIP", 0.2,
   FACT_ORDERS[[#This Row],[TypeOfClient]]="Premium", 0.1,
   TRUE, 0
)</f>
        <v>0.2</v>
      </c>
      <c r="O4219" s="31" cm="1">
        <f t="array" ref="O4219">_xlfn.IFS(
   FACT_ORDERS[[#This Row],[TotalAmount]]&gt;1500, 0.15,
   FACT_ORDERS[[#This Row],[TotalAmount]]&gt;1000, 0.1,
   FACT_ORDERS[[#This Row],[TotalAmount]]&gt;500, 0.05,
   TRUE, 0
)</f>
        <v>0.15</v>
      </c>
      <c r="P4219" s="28">
        <f xml:space="preserve"> FACT_ORDERS[[#This Row],[TotalAmount]] * (1 - (FACT_ORDERS[[#This Row],[ClientDiscount]] + FACT_ORDERS[[#This Row],[OrderDiscount]]) )</f>
        <v>1222</v>
      </c>
      <c r="Q4219" s="28">
        <f>FACT_ORDERS[[#This Row],[TotalAmountWithDiscount]]+FACT_ORDERS[[#This Row],[DeliveryCost]]</f>
        <v>1222</v>
      </c>
      <c r="R4219" s="35">
        <v>45379</v>
      </c>
      <c r="S4219" s="35" t="str">
        <f>IF(NETWORKDAYS(FACT_ORDERS[[#This Row],[Order-Date]], FACT_ORDERS[[#This Row],[ArrivalDate ]]) &gt; 10, "Late", "On Time")</f>
        <v>On Time</v>
      </c>
    </row>
    <row r="4220" spans="1:19" x14ac:dyDescent="0.3">
      <c r="A4220" s="12">
        <v>9218</v>
      </c>
      <c r="B4220" s="12">
        <v>283</v>
      </c>
      <c r="C4220" s="12">
        <v>10295</v>
      </c>
      <c r="D4220" s="12">
        <v>4219</v>
      </c>
      <c r="E4220" s="12" t="s">
        <v>243</v>
      </c>
      <c r="F4220" s="13">
        <v>45370</v>
      </c>
      <c r="G4220" s="26" t="s">
        <v>14433</v>
      </c>
      <c r="H4220" s="12">
        <v>56</v>
      </c>
      <c r="I4220" s="28">
        <f>VLOOKUP(B:B,DIM_PRODUCTS!A:F,5,FALSE)</f>
        <v>11</v>
      </c>
      <c r="J4220" s="28">
        <f>FACT_ORDERS[[#This Row],[ProductPrice]]*FACT_ORDERS[[#This Row],[Quantity]]</f>
        <v>616</v>
      </c>
      <c r="K4220" s="12" t="str">
        <f>VLOOKUP(C:C,DIM_CUSTOMERS!A:G,7,FALSE)</f>
        <v>Mexico</v>
      </c>
      <c r="L4220" s="30" cm="1">
        <f t="array" ref="L4220">_xlfn.IFS(
    AND(FACT_ORDERS[[#This Row],[DeliveryMehtod]]="shippment",FACT_ORDERS[[#This Row],[TotalAmount]]&gt;=200), 0,
    AND(FACT_ORDERS[[#This Row],[DeliveryMehtod]]="pickup"), 15,
    AND(FACT_ORDERS[[#This Row],[DeliveryMehtod]]="shippment",FACT_ORDERS[[#This Row],[TotalAmount]]&lt;200), 35
)</f>
        <v>15</v>
      </c>
      <c r="M4220" s="12" t="str" cm="1">
        <f t="array" ref="M4220">_xlfn.IFS(
    SUMIFS(FACT_ORDERS[TotalAmount], FACT_ORDERS[WD_CUSTOMERS],FACT_ORDERS[[#This Row],[WD_CUSTOMERS]])&gt;=15000, "VIP",
    SUMIFS(FACT_ORDERS[TotalAmount], FACT_ORDERS[WD_CUSTOMERS],FACT_ORDERS[[#This Row],[WD_CUSTOMERS]])&gt;=8000, "Premium",
    TRUE, "Regular"
)</f>
        <v>VIP</v>
      </c>
      <c r="N4220" s="32" cm="1">
        <f t="array" ref="N4220">_xlfn.IFS(
   FACT_ORDERS[[#This Row],[TypeOfClient]]="VIP", 0.2,
   FACT_ORDERS[[#This Row],[TypeOfClient]]="Premium", 0.1,
   TRUE, 0
)</f>
        <v>0.2</v>
      </c>
      <c r="O4220" s="31" cm="1">
        <f t="array" ref="O4220">_xlfn.IFS(
   FACT_ORDERS[[#This Row],[TotalAmount]]&gt;1500, 0.15,
   FACT_ORDERS[[#This Row],[TotalAmount]]&gt;1000, 0.1,
   FACT_ORDERS[[#This Row],[TotalAmount]]&gt;500, 0.05,
   TRUE, 0
)</f>
        <v>0.05</v>
      </c>
      <c r="P4220" s="28">
        <f xml:space="preserve"> FACT_ORDERS[[#This Row],[TotalAmount]] * (1 - (FACT_ORDERS[[#This Row],[ClientDiscount]] + FACT_ORDERS[[#This Row],[OrderDiscount]]) )</f>
        <v>462</v>
      </c>
      <c r="Q4220" s="28">
        <f>FACT_ORDERS[[#This Row],[TotalAmountWithDiscount]]+FACT_ORDERS[[#This Row],[DeliveryCost]]</f>
        <v>477</v>
      </c>
      <c r="R4220" s="35">
        <v>45381</v>
      </c>
      <c r="S4220" s="35" t="str">
        <f>IF(NETWORKDAYS(FACT_ORDERS[[#This Row],[Order-Date]], FACT_ORDERS[[#This Row],[ArrivalDate ]]) &gt; 10, "Late", "On Time")</f>
        <v>On Time</v>
      </c>
    </row>
    <row r="4221" spans="1:19" x14ac:dyDescent="0.3">
      <c r="A4221" s="12">
        <v>9219</v>
      </c>
      <c r="B4221" s="12">
        <v>288</v>
      </c>
      <c r="C4221" s="12">
        <v>10295</v>
      </c>
      <c r="D4221" s="12">
        <v>4220</v>
      </c>
      <c r="E4221" s="12" t="s">
        <v>243</v>
      </c>
      <c r="F4221" s="13">
        <v>45355</v>
      </c>
      <c r="G4221" s="26" t="s">
        <v>14434</v>
      </c>
      <c r="H4221" s="12">
        <v>18</v>
      </c>
      <c r="I4221" s="28">
        <f>VLOOKUP(B:B,DIM_PRODUCTS!A:F,5,FALSE)</f>
        <v>14</v>
      </c>
      <c r="J4221" s="28">
        <f>FACT_ORDERS[[#This Row],[ProductPrice]]*FACT_ORDERS[[#This Row],[Quantity]]</f>
        <v>252</v>
      </c>
      <c r="K4221" s="12" t="str">
        <f>VLOOKUP(C:C,DIM_CUSTOMERS!A:G,7,FALSE)</f>
        <v>Mexico</v>
      </c>
      <c r="L4221" s="30" cm="1">
        <f t="array" ref="L4221">_xlfn.IFS(
    AND(FACT_ORDERS[[#This Row],[DeliveryMehtod]]="shippment",FACT_ORDERS[[#This Row],[TotalAmount]]&gt;=200), 0,
    AND(FACT_ORDERS[[#This Row],[DeliveryMehtod]]="pickup"), 15,
    AND(FACT_ORDERS[[#This Row],[DeliveryMehtod]]="shippment",FACT_ORDERS[[#This Row],[TotalAmount]]&lt;200), 35
)</f>
        <v>15</v>
      </c>
      <c r="M4221" s="12" t="str" cm="1">
        <f t="array" ref="M4221">_xlfn.IFS(
    SUMIFS(FACT_ORDERS[TotalAmount], FACT_ORDERS[WD_CUSTOMERS],FACT_ORDERS[[#This Row],[WD_CUSTOMERS]])&gt;=15000, "VIP",
    SUMIFS(FACT_ORDERS[TotalAmount], FACT_ORDERS[WD_CUSTOMERS],FACT_ORDERS[[#This Row],[WD_CUSTOMERS]])&gt;=8000, "Premium",
    TRUE, "Regular"
)</f>
        <v>VIP</v>
      </c>
      <c r="N4221" s="32" cm="1">
        <f t="array" ref="N4221">_xlfn.IFS(
   FACT_ORDERS[[#This Row],[TypeOfClient]]="VIP", 0.2,
   FACT_ORDERS[[#This Row],[TypeOfClient]]="Premium", 0.1,
   TRUE, 0
)</f>
        <v>0.2</v>
      </c>
      <c r="O4221" s="31" cm="1">
        <f t="array" ref="O4221">_xlfn.IFS(
   FACT_ORDERS[[#This Row],[TotalAmount]]&gt;1500, 0.15,
   FACT_ORDERS[[#This Row],[TotalAmount]]&gt;1000, 0.1,
   FACT_ORDERS[[#This Row],[TotalAmount]]&gt;500, 0.05,
   TRUE, 0
)</f>
        <v>0</v>
      </c>
      <c r="P4221" s="28">
        <f xml:space="preserve"> FACT_ORDERS[[#This Row],[TotalAmount]] * (1 - (FACT_ORDERS[[#This Row],[ClientDiscount]] + FACT_ORDERS[[#This Row],[OrderDiscount]]) )</f>
        <v>201.60000000000002</v>
      </c>
      <c r="Q4221" s="28">
        <f>FACT_ORDERS[[#This Row],[TotalAmountWithDiscount]]+FACT_ORDERS[[#This Row],[DeliveryCost]]</f>
        <v>216.60000000000002</v>
      </c>
      <c r="R4221" s="35">
        <v>45365</v>
      </c>
      <c r="S4221" s="35" t="str">
        <f>IF(NETWORKDAYS(FACT_ORDERS[[#This Row],[Order-Date]], FACT_ORDERS[[#This Row],[ArrivalDate ]]) &gt; 10, "Late", "On Time")</f>
        <v>On Time</v>
      </c>
    </row>
    <row r="4222" spans="1:19" x14ac:dyDescent="0.3">
      <c r="A4222" s="12">
        <v>9220</v>
      </c>
      <c r="B4222" s="12">
        <v>257</v>
      </c>
      <c r="C4222" s="12">
        <v>10295</v>
      </c>
      <c r="D4222" s="12">
        <v>4221</v>
      </c>
      <c r="E4222" s="12" t="s">
        <v>243</v>
      </c>
      <c r="F4222" s="13">
        <v>45355</v>
      </c>
      <c r="G4222" s="26" t="s">
        <v>14435</v>
      </c>
      <c r="H4222" s="12">
        <v>37</v>
      </c>
      <c r="I4222" s="28">
        <f>VLOOKUP(B:B,DIM_PRODUCTS!A:F,5,FALSE)</f>
        <v>20</v>
      </c>
      <c r="J4222" s="28">
        <f>FACT_ORDERS[[#This Row],[ProductPrice]]*FACT_ORDERS[[#This Row],[Quantity]]</f>
        <v>740</v>
      </c>
      <c r="K4222" s="12" t="str">
        <f>VLOOKUP(C:C,DIM_CUSTOMERS!A:G,7,FALSE)</f>
        <v>Mexico</v>
      </c>
      <c r="L4222" s="30" cm="1">
        <f t="array" ref="L4222">_xlfn.IFS(
    AND(FACT_ORDERS[[#This Row],[DeliveryMehtod]]="shippment",FACT_ORDERS[[#This Row],[TotalAmount]]&gt;=200), 0,
    AND(FACT_ORDERS[[#This Row],[DeliveryMehtod]]="pickup"), 15,
    AND(FACT_ORDERS[[#This Row],[DeliveryMehtod]]="shippment",FACT_ORDERS[[#This Row],[TotalAmount]]&lt;200), 35
)</f>
        <v>15</v>
      </c>
      <c r="M4222" s="12" t="str" cm="1">
        <f t="array" ref="M4222">_xlfn.IFS(
    SUMIFS(FACT_ORDERS[TotalAmount], FACT_ORDERS[WD_CUSTOMERS],FACT_ORDERS[[#This Row],[WD_CUSTOMERS]])&gt;=15000, "VIP",
    SUMIFS(FACT_ORDERS[TotalAmount], FACT_ORDERS[WD_CUSTOMERS],FACT_ORDERS[[#This Row],[WD_CUSTOMERS]])&gt;=8000, "Premium",
    TRUE, "Regular"
)</f>
        <v>VIP</v>
      </c>
      <c r="N4222" s="32" cm="1">
        <f t="array" ref="N4222">_xlfn.IFS(
   FACT_ORDERS[[#This Row],[TypeOfClient]]="VIP", 0.2,
   FACT_ORDERS[[#This Row],[TypeOfClient]]="Premium", 0.1,
   TRUE, 0
)</f>
        <v>0.2</v>
      </c>
      <c r="O4222" s="31" cm="1">
        <f t="array" ref="O4222">_xlfn.IFS(
   FACT_ORDERS[[#This Row],[TotalAmount]]&gt;1500, 0.15,
   FACT_ORDERS[[#This Row],[TotalAmount]]&gt;1000, 0.1,
   FACT_ORDERS[[#This Row],[TotalAmount]]&gt;500, 0.05,
   TRUE, 0
)</f>
        <v>0.05</v>
      </c>
      <c r="P4222" s="28">
        <f xml:space="preserve"> FACT_ORDERS[[#This Row],[TotalAmount]] * (1 - (FACT_ORDERS[[#This Row],[ClientDiscount]] + FACT_ORDERS[[#This Row],[OrderDiscount]]) )</f>
        <v>555</v>
      </c>
      <c r="Q4222" s="28">
        <f>FACT_ORDERS[[#This Row],[TotalAmountWithDiscount]]+FACT_ORDERS[[#This Row],[DeliveryCost]]</f>
        <v>570</v>
      </c>
      <c r="R4222" s="35">
        <v>45362</v>
      </c>
      <c r="S4222" s="35" t="str">
        <f>IF(NETWORKDAYS(FACT_ORDERS[[#This Row],[Order-Date]], FACT_ORDERS[[#This Row],[ArrivalDate ]]) &gt; 10, "Late", "On Time")</f>
        <v>On Time</v>
      </c>
    </row>
    <row r="4223" spans="1:19" x14ac:dyDescent="0.3">
      <c r="A4223" s="12">
        <v>9221</v>
      </c>
      <c r="B4223" s="12">
        <v>201</v>
      </c>
      <c r="C4223" s="12">
        <v>10295</v>
      </c>
      <c r="D4223" s="12">
        <v>4222</v>
      </c>
      <c r="E4223" s="12" t="s">
        <v>244</v>
      </c>
      <c r="F4223" s="13">
        <v>45355</v>
      </c>
      <c r="G4223" s="26" t="s">
        <v>14436</v>
      </c>
      <c r="H4223" s="12">
        <v>17</v>
      </c>
      <c r="I4223" s="28">
        <f>VLOOKUP(B:B,DIM_PRODUCTS!A:F,5,FALSE)</f>
        <v>10</v>
      </c>
      <c r="J4223" s="28">
        <f>FACT_ORDERS[[#This Row],[ProductPrice]]*FACT_ORDERS[[#This Row],[Quantity]]</f>
        <v>170</v>
      </c>
      <c r="K4223" s="12" t="str">
        <f>VLOOKUP(C:C,DIM_CUSTOMERS!A:G,7,FALSE)</f>
        <v>Mexico</v>
      </c>
      <c r="L4223" s="30" cm="1">
        <f t="array" ref="L4223">_xlfn.IFS(
    AND(FACT_ORDERS[[#This Row],[DeliveryMehtod]]="shippment",FACT_ORDERS[[#This Row],[TotalAmount]]&gt;=200), 0,
    AND(FACT_ORDERS[[#This Row],[DeliveryMehtod]]="pickup"), 15,
    AND(FACT_ORDERS[[#This Row],[DeliveryMehtod]]="shippment",FACT_ORDERS[[#This Row],[TotalAmount]]&lt;200), 35
)</f>
        <v>35</v>
      </c>
      <c r="M4223" s="12" t="str" cm="1">
        <f t="array" ref="M4223">_xlfn.IFS(
    SUMIFS(FACT_ORDERS[TotalAmount], FACT_ORDERS[WD_CUSTOMERS],FACT_ORDERS[[#This Row],[WD_CUSTOMERS]])&gt;=15000, "VIP",
    SUMIFS(FACT_ORDERS[TotalAmount], FACT_ORDERS[WD_CUSTOMERS],FACT_ORDERS[[#This Row],[WD_CUSTOMERS]])&gt;=8000, "Premium",
    TRUE, "Regular"
)</f>
        <v>VIP</v>
      </c>
      <c r="N4223" s="32" cm="1">
        <f t="array" ref="N4223">_xlfn.IFS(
   FACT_ORDERS[[#This Row],[TypeOfClient]]="VIP", 0.2,
   FACT_ORDERS[[#This Row],[TypeOfClient]]="Premium", 0.1,
   TRUE, 0
)</f>
        <v>0.2</v>
      </c>
      <c r="O4223" s="31" cm="1">
        <f t="array" ref="O4223">_xlfn.IFS(
   FACT_ORDERS[[#This Row],[TotalAmount]]&gt;1500, 0.15,
   FACT_ORDERS[[#This Row],[TotalAmount]]&gt;1000, 0.1,
   FACT_ORDERS[[#This Row],[TotalAmount]]&gt;500, 0.05,
   TRUE, 0
)</f>
        <v>0</v>
      </c>
      <c r="P4223" s="28">
        <f xml:space="preserve"> FACT_ORDERS[[#This Row],[TotalAmount]] * (1 - (FACT_ORDERS[[#This Row],[ClientDiscount]] + FACT_ORDERS[[#This Row],[OrderDiscount]]) )</f>
        <v>136</v>
      </c>
      <c r="Q4223" s="28">
        <f>FACT_ORDERS[[#This Row],[TotalAmountWithDiscount]]+FACT_ORDERS[[#This Row],[DeliveryCost]]</f>
        <v>171</v>
      </c>
      <c r="R4223" s="35">
        <v>45362</v>
      </c>
      <c r="S4223" s="35" t="str">
        <f>IF(NETWORKDAYS(FACT_ORDERS[[#This Row],[Order-Date]], FACT_ORDERS[[#This Row],[ArrivalDate ]]) &gt; 10, "Late", "On Time")</f>
        <v>On Time</v>
      </c>
    </row>
    <row r="4224" spans="1:19" x14ac:dyDescent="0.3">
      <c r="A4224" s="12">
        <v>9222</v>
      </c>
      <c r="B4224" s="12">
        <v>217</v>
      </c>
      <c r="C4224" s="12">
        <v>10295</v>
      </c>
      <c r="D4224" s="12">
        <v>4223</v>
      </c>
      <c r="E4224" s="12" t="s">
        <v>244</v>
      </c>
      <c r="F4224" s="13">
        <v>45355</v>
      </c>
      <c r="G4224" s="26" t="s">
        <v>12131</v>
      </c>
      <c r="H4224" s="12">
        <v>53</v>
      </c>
      <c r="I4224" s="28">
        <f>VLOOKUP(B:B,DIM_PRODUCTS!A:F,5,FALSE)</f>
        <v>20</v>
      </c>
      <c r="J4224" s="28">
        <f>FACT_ORDERS[[#This Row],[ProductPrice]]*FACT_ORDERS[[#This Row],[Quantity]]</f>
        <v>1060</v>
      </c>
      <c r="K4224" s="12" t="str">
        <f>VLOOKUP(C:C,DIM_CUSTOMERS!A:G,7,FALSE)</f>
        <v>Mexico</v>
      </c>
      <c r="L4224" s="30" cm="1">
        <f t="array" ref="L4224">_xlfn.IFS(
    AND(FACT_ORDERS[[#This Row],[DeliveryMehtod]]="shippment",FACT_ORDERS[[#This Row],[TotalAmount]]&gt;=200), 0,
    AND(FACT_ORDERS[[#This Row],[DeliveryMehtod]]="pickup"), 15,
    AND(FACT_ORDERS[[#This Row],[DeliveryMehtod]]="shippment",FACT_ORDERS[[#This Row],[TotalAmount]]&lt;200), 35
)</f>
        <v>0</v>
      </c>
      <c r="M4224" s="12" t="str" cm="1">
        <f t="array" ref="M4224">_xlfn.IFS(
    SUMIFS(FACT_ORDERS[TotalAmount], FACT_ORDERS[WD_CUSTOMERS],FACT_ORDERS[[#This Row],[WD_CUSTOMERS]])&gt;=15000, "VIP",
    SUMIFS(FACT_ORDERS[TotalAmount], FACT_ORDERS[WD_CUSTOMERS],FACT_ORDERS[[#This Row],[WD_CUSTOMERS]])&gt;=8000, "Premium",
    TRUE, "Regular"
)</f>
        <v>VIP</v>
      </c>
      <c r="N4224" s="32" cm="1">
        <f t="array" ref="N4224">_xlfn.IFS(
   FACT_ORDERS[[#This Row],[TypeOfClient]]="VIP", 0.2,
   FACT_ORDERS[[#This Row],[TypeOfClient]]="Premium", 0.1,
   TRUE, 0
)</f>
        <v>0.2</v>
      </c>
      <c r="O4224" s="31" cm="1">
        <f t="array" ref="O4224">_xlfn.IFS(
   FACT_ORDERS[[#This Row],[TotalAmount]]&gt;1500, 0.15,
   FACT_ORDERS[[#This Row],[TotalAmount]]&gt;1000, 0.1,
   FACT_ORDERS[[#This Row],[TotalAmount]]&gt;500, 0.05,
   TRUE, 0
)</f>
        <v>0.1</v>
      </c>
      <c r="P4224" s="28">
        <f xml:space="preserve"> FACT_ORDERS[[#This Row],[TotalAmount]] * (1 - (FACT_ORDERS[[#This Row],[ClientDiscount]] + FACT_ORDERS[[#This Row],[OrderDiscount]]) )</f>
        <v>742</v>
      </c>
      <c r="Q4224" s="28">
        <f>FACT_ORDERS[[#This Row],[TotalAmountWithDiscount]]+FACT_ORDERS[[#This Row],[DeliveryCost]]</f>
        <v>742</v>
      </c>
      <c r="R4224" s="35">
        <v>45365</v>
      </c>
      <c r="S4224" s="35" t="str">
        <f>IF(NETWORKDAYS(FACT_ORDERS[[#This Row],[Order-Date]], FACT_ORDERS[[#This Row],[ArrivalDate ]]) &gt; 10, "Late", "On Time")</f>
        <v>On Time</v>
      </c>
    </row>
    <row r="4225" spans="1:19" x14ac:dyDescent="0.3">
      <c r="A4225" s="12">
        <v>9223</v>
      </c>
      <c r="B4225" s="12">
        <v>283</v>
      </c>
      <c r="C4225" s="12">
        <v>10295</v>
      </c>
      <c r="D4225" s="12">
        <v>4224</v>
      </c>
      <c r="E4225" s="12" t="s">
        <v>244</v>
      </c>
      <c r="F4225" s="13">
        <v>45355</v>
      </c>
      <c r="G4225" s="26" t="s">
        <v>4356</v>
      </c>
      <c r="H4225" s="12">
        <v>44</v>
      </c>
      <c r="I4225" s="28">
        <f>VLOOKUP(B:B,DIM_PRODUCTS!A:F,5,FALSE)</f>
        <v>11</v>
      </c>
      <c r="J4225" s="28">
        <f>FACT_ORDERS[[#This Row],[ProductPrice]]*FACT_ORDERS[[#This Row],[Quantity]]</f>
        <v>484</v>
      </c>
      <c r="K4225" s="12" t="str">
        <f>VLOOKUP(C:C,DIM_CUSTOMERS!A:G,7,FALSE)</f>
        <v>Mexico</v>
      </c>
      <c r="L4225" s="30" cm="1">
        <f t="array" ref="L4225">_xlfn.IFS(
    AND(FACT_ORDERS[[#This Row],[DeliveryMehtod]]="shippment",FACT_ORDERS[[#This Row],[TotalAmount]]&gt;=200), 0,
    AND(FACT_ORDERS[[#This Row],[DeliveryMehtod]]="pickup"), 15,
    AND(FACT_ORDERS[[#This Row],[DeliveryMehtod]]="shippment",FACT_ORDERS[[#This Row],[TotalAmount]]&lt;200), 35
)</f>
        <v>0</v>
      </c>
      <c r="M4225" s="12" t="str" cm="1">
        <f t="array" ref="M4225">_xlfn.IFS(
    SUMIFS(FACT_ORDERS[TotalAmount], FACT_ORDERS[WD_CUSTOMERS],FACT_ORDERS[[#This Row],[WD_CUSTOMERS]])&gt;=15000, "VIP",
    SUMIFS(FACT_ORDERS[TotalAmount], FACT_ORDERS[WD_CUSTOMERS],FACT_ORDERS[[#This Row],[WD_CUSTOMERS]])&gt;=8000, "Premium",
    TRUE, "Regular"
)</f>
        <v>VIP</v>
      </c>
      <c r="N4225" s="32" cm="1">
        <f t="array" ref="N4225">_xlfn.IFS(
   FACT_ORDERS[[#This Row],[TypeOfClient]]="VIP", 0.2,
   FACT_ORDERS[[#This Row],[TypeOfClient]]="Premium", 0.1,
   TRUE, 0
)</f>
        <v>0.2</v>
      </c>
      <c r="O4225" s="31" cm="1">
        <f t="array" ref="O4225">_xlfn.IFS(
   FACT_ORDERS[[#This Row],[TotalAmount]]&gt;1500, 0.15,
   FACT_ORDERS[[#This Row],[TotalAmount]]&gt;1000, 0.1,
   FACT_ORDERS[[#This Row],[TotalAmount]]&gt;500, 0.05,
   TRUE, 0
)</f>
        <v>0</v>
      </c>
      <c r="P4225" s="28">
        <f xml:space="preserve"> FACT_ORDERS[[#This Row],[TotalAmount]] * (1 - (FACT_ORDERS[[#This Row],[ClientDiscount]] + FACT_ORDERS[[#This Row],[OrderDiscount]]) )</f>
        <v>387.20000000000005</v>
      </c>
      <c r="Q4225" s="28">
        <f>FACT_ORDERS[[#This Row],[TotalAmountWithDiscount]]+FACT_ORDERS[[#This Row],[DeliveryCost]]</f>
        <v>387.20000000000005</v>
      </c>
      <c r="R4225" s="35">
        <v>45365</v>
      </c>
      <c r="S4225" s="35" t="str">
        <f>IF(NETWORKDAYS(FACT_ORDERS[[#This Row],[Order-Date]], FACT_ORDERS[[#This Row],[ArrivalDate ]]) &gt; 10, "Late", "On Time")</f>
        <v>On Time</v>
      </c>
    </row>
    <row r="4226" spans="1:19" x14ac:dyDescent="0.3">
      <c r="A4226" s="12">
        <v>9224</v>
      </c>
      <c r="B4226" s="12">
        <v>288</v>
      </c>
      <c r="C4226" s="12">
        <v>10295</v>
      </c>
      <c r="D4226" s="12">
        <v>4225</v>
      </c>
      <c r="E4226" s="12" t="s">
        <v>243</v>
      </c>
      <c r="F4226" s="13">
        <v>45497</v>
      </c>
      <c r="G4226" s="26" t="s">
        <v>14437</v>
      </c>
      <c r="H4226" s="12">
        <v>16</v>
      </c>
      <c r="I4226" s="28">
        <f>VLOOKUP(B:B,DIM_PRODUCTS!A:F,5,FALSE)</f>
        <v>14</v>
      </c>
      <c r="J4226" s="28">
        <f>FACT_ORDERS[[#This Row],[ProductPrice]]*FACT_ORDERS[[#This Row],[Quantity]]</f>
        <v>224</v>
      </c>
      <c r="K4226" s="12" t="str">
        <f>VLOOKUP(C:C,DIM_CUSTOMERS!A:G,7,FALSE)</f>
        <v>Mexico</v>
      </c>
      <c r="L4226" s="30" cm="1">
        <f t="array" ref="L4226">_xlfn.IFS(
    AND(FACT_ORDERS[[#This Row],[DeliveryMehtod]]="shippment",FACT_ORDERS[[#This Row],[TotalAmount]]&gt;=200), 0,
    AND(FACT_ORDERS[[#This Row],[DeliveryMehtod]]="pickup"), 15,
    AND(FACT_ORDERS[[#This Row],[DeliveryMehtod]]="shippment",FACT_ORDERS[[#This Row],[TotalAmount]]&lt;200), 35
)</f>
        <v>15</v>
      </c>
      <c r="M4226" s="12" t="str" cm="1">
        <f t="array" ref="M4226">_xlfn.IFS(
    SUMIFS(FACT_ORDERS[TotalAmount], FACT_ORDERS[WD_CUSTOMERS],FACT_ORDERS[[#This Row],[WD_CUSTOMERS]])&gt;=15000, "VIP",
    SUMIFS(FACT_ORDERS[TotalAmount], FACT_ORDERS[WD_CUSTOMERS],FACT_ORDERS[[#This Row],[WD_CUSTOMERS]])&gt;=8000, "Premium",
    TRUE, "Regular"
)</f>
        <v>VIP</v>
      </c>
      <c r="N4226" s="32" cm="1">
        <f t="array" ref="N4226">_xlfn.IFS(
   FACT_ORDERS[[#This Row],[TypeOfClient]]="VIP", 0.2,
   FACT_ORDERS[[#This Row],[TypeOfClient]]="Premium", 0.1,
   TRUE, 0
)</f>
        <v>0.2</v>
      </c>
      <c r="O4226" s="31" cm="1">
        <f t="array" ref="O4226">_xlfn.IFS(
   FACT_ORDERS[[#This Row],[TotalAmount]]&gt;1500, 0.15,
   FACT_ORDERS[[#This Row],[TotalAmount]]&gt;1000, 0.1,
   FACT_ORDERS[[#This Row],[TotalAmount]]&gt;500, 0.05,
   TRUE, 0
)</f>
        <v>0</v>
      </c>
      <c r="P4226" s="28">
        <f xml:space="preserve"> FACT_ORDERS[[#This Row],[TotalAmount]] * (1 - (FACT_ORDERS[[#This Row],[ClientDiscount]] + FACT_ORDERS[[#This Row],[OrderDiscount]]) )</f>
        <v>179.20000000000002</v>
      </c>
      <c r="Q4226" s="28">
        <f>FACT_ORDERS[[#This Row],[TotalAmountWithDiscount]]+FACT_ORDERS[[#This Row],[DeliveryCost]]</f>
        <v>194.20000000000002</v>
      </c>
      <c r="R4226" s="35">
        <v>45511</v>
      </c>
      <c r="S4226" s="35" t="str">
        <f>IF(NETWORKDAYS(FACT_ORDERS[[#This Row],[Order-Date]], FACT_ORDERS[[#This Row],[ArrivalDate ]]) &gt; 10, "Late", "On Time")</f>
        <v>Late</v>
      </c>
    </row>
    <row r="4227" spans="1:19" x14ac:dyDescent="0.3">
      <c r="A4227" s="12">
        <v>9225</v>
      </c>
      <c r="B4227" s="12">
        <v>283</v>
      </c>
      <c r="C4227" s="12">
        <v>10295</v>
      </c>
      <c r="D4227" s="12">
        <v>4226</v>
      </c>
      <c r="E4227" s="12" t="s">
        <v>243</v>
      </c>
      <c r="F4227" s="13">
        <v>45497</v>
      </c>
      <c r="G4227" s="26" t="s">
        <v>3270</v>
      </c>
      <c r="H4227" s="12">
        <v>48</v>
      </c>
      <c r="I4227" s="28">
        <f>VLOOKUP(B:B,DIM_PRODUCTS!A:F,5,FALSE)</f>
        <v>11</v>
      </c>
      <c r="J4227" s="28">
        <f>FACT_ORDERS[[#This Row],[ProductPrice]]*FACT_ORDERS[[#This Row],[Quantity]]</f>
        <v>528</v>
      </c>
      <c r="K4227" s="12" t="str">
        <f>VLOOKUP(C:C,DIM_CUSTOMERS!A:G,7,FALSE)</f>
        <v>Mexico</v>
      </c>
      <c r="L4227" s="30" cm="1">
        <f t="array" ref="L4227">_xlfn.IFS(
    AND(FACT_ORDERS[[#This Row],[DeliveryMehtod]]="shippment",FACT_ORDERS[[#This Row],[TotalAmount]]&gt;=200), 0,
    AND(FACT_ORDERS[[#This Row],[DeliveryMehtod]]="pickup"), 15,
    AND(FACT_ORDERS[[#This Row],[DeliveryMehtod]]="shippment",FACT_ORDERS[[#This Row],[TotalAmount]]&lt;200), 35
)</f>
        <v>15</v>
      </c>
      <c r="M4227" s="12" t="str" cm="1">
        <f t="array" ref="M4227">_xlfn.IFS(
    SUMIFS(FACT_ORDERS[TotalAmount], FACT_ORDERS[WD_CUSTOMERS],FACT_ORDERS[[#This Row],[WD_CUSTOMERS]])&gt;=15000, "VIP",
    SUMIFS(FACT_ORDERS[TotalAmount], FACT_ORDERS[WD_CUSTOMERS],FACT_ORDERS[[#This Row],[WD_CUSTOMERS]])&gt;=8000, "Premium",
    TRUE, "Regular"
)</f>
        <v>VIP</v>
      </c>
      <c r="N4227" s="32" cm="1">
        <f t="array" ref="N4227">_xlfn.IFS(
   FACT_ORDERS[[#This Row],[TypeOfClient]]="VIP", 0.2,
   FACT_ORDERS[[#This Row],[TypeOfClient]]="Premium", 0.1,
   TRUE, 0
)</f>
        <v>0.2</v>
      </c>
      <c r="O4227" s="31" cm="1">
        <f t="array" ref="O4227">_xlfn.IFS(
   FACT_ORDERS[[#This Row],[TotalAmount]]&gt;1500, 0.15,
   FACT_ORDERS[[#This Row],[TotalAmount]]&gt;1000, 0.1,
   FACT_ORDERS[[#This Row],[TotalAmount]]&gt;500, 0.05,
   TRUE, 0
)</f>
        <v>0.05</v>
      </c>
      <c r="P4227" s="28">
        <f xml:space="preserve"> FACT_ORDERS[[#This Row],[TotalAmount]] * (1 - (FACT_ORDERS[[#This Row],[ClientDiscount]] + FACT_ORDERS[[#This Row],[OrderDiscount]]) )</f>
        <v>396</v>
      </c>
      <c r="Q4227" s="28">
        <f>FACT_ORDERS[[#This Row],[TotalAmountWithDiscount]]+FACT_ORDERS[[#This Row],[DeliveryCost]]</f>
        <v>411</v>
      </c>
      <c r="R4227" s="35">
        <v>45504</v>
      </c>
      <c r="S4227" s="35" t="str">
        <f>IF(NETWORKDAYS(FACT_ORDERS[[#This Row],[Order-Date]], FACT_ORDERS[[#This Row],[ArrivalDate ]]) &gt; 10, "Late", "On Time")</f>
        <v>On Time</v>
      </c>
    </row>
    <row r="4228" spans="1:19" x14ac:dyDescent="0.3">
      <c r="A4228" s="12">
        <v>9226</v>
      </c>
      <c r="B4228" s="12">
        <v>288</v>
      </c>
      <c r="C4228" s="12">
        <v>10295</v>
      </c>
      <c r="D4228" s="12">
        <v>4227</v>
      </c>
      <c r="E4228" s="12" t="s">
        <v>244</v>
      </c>
      <c r="F4228" s="13">
        <v>45554</v>
      </c>
      <c r="G4228" s="26" t="s">
        <v>14438</v>
      </c>
      <c r="H4228" s="12">
        <v>11</v>
      </c>
      <c r="I4228" s="28">
        <f>VLOOKUP(B:B,DIM_PRODUCTS!A:F,5,FALSE)</f>
        <v>14</v>
      </c>
      <c r="J4228" s="28">
        <f>FACT_ORDERS[[#This Row],[ProductPrice]]*FACT_ORDERS[[#This Row],[Quantity]]</f>
        <v>154</v>
      </c>
      <c r="K4228" s="12" t="str">
        <f>VLOOKUP(C:C,DIM_CUSTOMERS!A:G,7,FALSE)</f>
        <v>Mexico</v>
      </c>
      <c r="L4228" s="30" cm="1">
        <f t="array" ref="L4228">_xlfn.IFS(
    AND(FACT_ORDERS[[#This Row],[DeliveryMehtod]]="shippment",FACT_ORDERS[[#This Row],[TotalAmount]]&gt;=200), 0,
    AND(FACT_ORDERS[[#This Row],[DeliveryMehtod]]="pickup"), 15,
    AND(FACT_ORDERS[[#This Row],[DeliveryMehtod]]="shippment",FACT_ORDERS[[#This Row],[TotalAmount]]&lt;200), 35
)</f>
        <v>35</v>
      </c>
      <c r="M4228" s="12" t="str" cm="1">
        <f t="array" ref="M4228">_xlfn.IFS(
    SUMIFS(FACT_ORDERS[TotalAmount], FACT_ORDERS[WD_CUSTOMERS],FACT_ORDERS[[#This Row],[WD_CUSTOMERS]])&gt;=15000, "VIP",
    SUMIFS(FACT_ORDERS[TotalAmount], FACT_ORDERS[WD_CUSTOMERS],FACT_ORDERS[[#This Row],[WD_CUSTOMERS]])&gt;=8000, "Premium",
    TRUE, "Regular"
)</f>
        <v>VIP</v>
      </c>
      <c r="N4228" s="32" cm="1">
        <f t="array" ref="N4228">_xlfn.IFS(
   FACT_ORDERS[[#This Row],[TypeOfClient]]="VIP", 0.2,
   FACT_ORDERS[[#This Row],[TypeOfClient]]="Premium", 0.1,
   TRUE, 0
)</f>
        <v>0.2</v>
      </c>
      <c r="O4228" s="31" cm="1">
        <f t="array" ref="O4228">_xlfn.IFS(
   FACT_ORDERS[[#This Row],[TotalAmount]]&gt;1500, 0.15,
   FACT_ORDERS[[#This Row],[TotalAmount]]&gt;1000, 0.1,
   FACT_ORDERS[[#This Row],[TotalAmount]]&gt;500, 0.05,
   TRUE, 0
)</f>
        <v>0</v>
      </c>
      <c r="P4228" s="28">
        <f xml:space="preserve"> FACT_ORDERS[[#This Row],[TotalAmount]] * (1 - (FACT_ORDERS[[#This Row],[ClientDiscount]] + FACT_ORDERS[[#This Row],[OrderDiscount]]) )</f>
        <v>123.2</v>
      </c>
      <c r="Q4228" s="28">
        <f>FACT_ORDERS[[#This Row],[TotalAmountWithDiscount]]+FACT_ORDERS[[#This Row],[DeliveryCost]]</f>
        <v>158.19999999999999</v>
      </c>
      <c r="R4228" s="35">
        <v>45561</v>
      </c>
      <c r="S4228" s="35" t="str">
        <f>IF(NETWORKDAYS(FACT_ORDERS[[#This Row],[Order-Date]], FACT_ORDERS[[#This Row],[ArrivalDate ]]) &gt; 10, "Late", "On Time")</f>
        <v>On Time</v>
      </c>
    </row>
    <row r="4229" spans="1:19" x14ac:dyDescent="0.3">
      <c r="A4229" s="12">
        <v>9227</v>
      </c>
      <c r="B4229" s="12">
        <v>283</v>
      </c>
      <c r="C4229" s="12">
        <v>10295</v>
      </c>
      <c r="D4229" s="12">
        <v>4228</v>
      </c>
      <c r="E4229" s="12" t="s">
        <v>243</v>
      </c>
      <c r="F4229" s="13">
        <v>45554</v>
      </c>
      <c r="G4229" s="26" t="s">
        <v>14439</v>
      </c>
      <c r="H4229" s="12">
        <v>43</v>
      </c>
      <c r="I4229" s="28">
        <f>VLOOKUP(B:B,DIM_PRODUCTS!A:F,5,FALSE)</f>
        <v>11</v>
      </c>
      <c r="J4229" s="28">
        <f>FACT_ORDERS[[#This Row],[ProductPrice]]*FACT_ORDERS[[#This Row],[Quantity]]</f>
        <v>473</v>
      </c>
      <c r="K4229" s="12" t="str">
        <f>VLOOKUP(C:C,DIM_CUSTOMERS!A:G,7,FALSE)</f>
        <v>Mexico</v>
      </c>
      <c r="L4229" s="30" cm="1">
        <f t="array" ref="L4229">_xlfn.IFS(
    AND(FACT_ORDERS[[#This Row],[DeliveryMehtod]]="shippment",FACT_ORDERS[[#This Row],[TotalAmount]]&gt;=200), 0,
    AND(FACT_ORDERS[[#This Row],[DeliveryMehtod]]="pickup"), 15,
    AND(FACT_ORDERS[[#This Row],[DeliveryMehtod]]="shippment",FACT_ORDERS[[#This Row],[TotalAmount]]&lt;200), 35
)</f>
        <v>15</v>
      </c>
      <c r="M4229" s="12" t="str" cm="1">
        <f t="array" ref="M4229">_xlfn.IFS(
    SUMIFS(FACT_ORDERS[TotalAmount], FACT_ORDERS[WD_CUSTOMERS],FACT_ORDERS[[#This Row],[WD_CUSTOMERS]])&gt;=15000, "VIP",
    SUMIFS(FACT_ORDERS[TotalAmount], FACT_ORDERS[WD_CUSTOMERS],FACT_ORDERS[[#This Row],[WD_CUSTOMERS]])&gt;=8000, "Premium",
    TRUE, "Regular"
)</f>
        <v>VIP</v>
      </c>
      <c r="N4229" s="32" cm="1">
        <f t="array" ref="N4229">_xlfn.IFS(
   FACT_ORDERS[[#This Row],[TypeOfClient]]="VIP", 0.2,
   FACT_ORDERS[[#This Row],[TypeOfClient]]="Premium", 0.1,
   TRUE, 0
)</f>
        <v>0.2</v>
      </c>
      <c r="O4229" s="31" cm="1">
        <f t="array" ref="O4229">_xlfn.IFS(
   FACT_ORDERS[[#This Row],[TotalAmount]]&gt;1500, 0.15,
   FACT_ORDERS[[#This Row],[TotalAmount]]&gt;1000, 0.1,
   FACT_ORDERS[[#This Row],[TotalAmount]]&gt;500, 0.05,
   TRUE, 0
)</f>
        <v>0</v>
      </c>
      <c r="P4229" s="28">
        <f xml:space="preserve"> FACT_ORDERS[[#This Row],[TotalAmount]] * (1 - (FACT_ORDERS[[#This Row],[ClientDiscount]] + FACT_ORDERS[[#This Row],[OrderDiscount]]) )</f>
        <v>378.40000000000003</v>
      </c>
      <c r="Q4229" s="28">
        <f>FACT_ORDERS[[#This Row],[TotalAmountWithDiscount]]+FACT_ORDERS[[#This Row],[DeliveryCost]]</f>
        <v>393.40000000000003</v>
      </c>
      <c r="R4229" s="35">
        <v>45562</v>
      </c>
      <c r="S4229" s="35" t="str">
        <f>IF(NETWORKDAYS(FACT_ORDERS[[#This Row],[Order-Date]], FACT_ORDERS[[#This Row],[ArrivalDate ]]) &gt; 10, "Late", "On Time")</f>
        <v>On Time</v>
      </c>
    </row>
    <row r="4230" spans="1:19" x14ac:dyDescent="0.3">
      <c r="A4230" s="12">
        <v>9228</v>
      </c>
      <c r="B4230" s="12">
        <v>288</v>
      </c>
      <c r="C4230" s="12">
        <v>10295</v>
      </c>
      <c r="D4230" s="12">
        <v>4229</v>
      </c>
      <c r="E4230" s="12" t="s">
        <v>243</v>
      </c>
      <c r="F4230" s="13">
        <v>45126</v>
      </c>
      <c r="G4230" s="26" t="s">
        <v>14440</v>
      </c>
      <c r="H4230" s="12">
        <v>12</v>
      </c>
      <c r="I4230" s="28">
        <f>VLOOKUP(B:B,DIM_PRODUCTS!A:F,5,FALSE)</f>
        <v>14</v>
      </c>
      <c r="J4230" s="28">
        <f>FACT_ORDERS[[#This Row],[ProductPrice]]*FACT_ORDERS[[#This Row],[Quantity]]</f>
        <v>168</v>
      </c>
      <c r="K4230" s="12" t="str">
        <f>VLOOKUP(C:C,DIM_CUSTOMERS!A:G,7,FALSE)</f>
        <v>Mexico</v>
      </c>
      <c r="L4230" s="30" cm="1">
        <f t="array" ref="L4230">_xlfn.IFS(
    AND(FACT_ORDERS[[#This Row],[DeliveryMehtod]]="shippment",FACT_ORDERS[[#This Row],[TotalAmount]]&gt;=200), 0,
    AND(FACT_ORDERS[[#This Row],[DeliveryMehtod]]="pickup"), 15,
    AND(FACT_ORDERS[[#This Row],[DeliveryMehtod]]="shippment",FACT_ORDERS[[#This Row],[TotalAmount]]&lt;200), 35
)</f>
        <v>15</v>
      </c>
      <c r="M4230" s="12" t="str" cm="1">
        <f t="array" ref="M4230">_xlfn.IFS(
    SUMIFS(FACT_ORDERS[TotalAmount], FACT_ORDERS[WD_CUSTOMERS],FACT_ORDERS[[#This Row],[WD_CUSTOMERS]])&gt;=15000, "VIP",
    SUMIFS(FACT_ORDERS[TotalAmount], FACT_ORDERS[WD_CUSTOMERS],FACT_ORDERS[[#This Row],[WD_CUSTOMERS]])&gt;=8000, "Premium",
    TRUE, "Regular"
)</f>
        <v>VIP</v>
      </c>
      <c r="N4230" s="32" cm="1">
        <f t="array" ref="N4230">_xlfn.IFS(
   FACT_ORDERS[[#This Row],[TypeOfClient]]="VIP", 0.2,
   FACT_ORDERS[[#This Row],[TypeOfClient]]="Premium", 0.1,
   TRUE, 0
)</f>
        <v>0.2</v>
      </c>
      <c r="O4230" s="31" cm="1">
        <f t="array" ref="O4230">_xlfn.IFS(
   FACT_ORDERS[[#This Row],[TotalAmount]]&gt;1500, 0.15,
   FACT_ORDERS[[#This Row],[TotalAmount]]&gt;1000, 0.1,
   FACT_ORDERS[[#This Row],[TotalAmount]]&gt;500, 0.05,
   TRUE, 0
)</f>
        <v>0</v>
      </c>
      <c r="P4230" s="28">
        <f xml:space="preserve"> FACT_ORDERS[[#This Row],[TotalAmount]] * (1 - (FACT_ORDERS[[#This Row],[ClientDiscount]] + FACT_ORDERS[[#This Row],[OrderDiscount]]) )</f>
        <v>134.4</v>
      </c>
      <c r="Q4230" s="28">
        <f>FACT_ORDERS[[#This Row],[TotalAmountWithDiscount]]+FACT_ORDERS[[#This Row],[DeliveryCost]]</f>
        <v>149.4</v>
      </c>
      <c r="R4230" s="35">
        <v>45143</v>
      </c>
      <c r="S4230" s="35" t="str">
        <f>IF(NETWORKDAYS(FACT_ORDERS[[#This Row],[Order-Date]], FACT_ORDERS[[#This Row],[ArrivalDate ]]) &gt; 10, "Late", "On Time")</f>
        <v>Late</v>
      </c>
    </row>
    <row r="4231" spans="1:19" x14ac:dyDescent="0.3">
      <c r="A4231" s="12">
        <v>9229</v>
      </c>
      <c r="B4231" s="12">
        <v>257</v>
      </c>
      <c r="C4231" s="12">
        <v>10295</v>
      </c>
      <c r="D4231" s="12">
        <v>4230</v>
      </c>
      <c r="E4231" s="12" t="s">
        <v>243</v>
      </c>
      <c r="F4231" s="13">
        <v>45126</v>
      </c>
      <c r="G4231" s="26" t="s">
        <v>14441</v>
      </c>
      <c r="H4231" s="12">
        <v>33</v>
      </c>
      <c r="I4231" s="28">
        <f>VLOOKUP(B:B,DIM_PRODUCTS!A:F,5,FALSE)</f>
        <v>20</v>
      </c>
      <c r="J4231" s="28">
        <f>FACT_ORDERS[[#This Row],[ProductPrice]]*FACT_ORDERS[[#This Row],[Quantity]]</f>
        <v>660</v>
      </c>
      <c r="K4231" s="12" t="str">
        <f>VLOOKUP(C:C,DIM_CUSTOMERS!A:G,7,FALSE)</f>
        <v>Mexico</v>
      </c>
      <c r="L4231" s="30" cm="1">
        <f t="array" ref="L4231">_xlfn.IFS(
    AND(FACT_ORDERS[[#This Row],[DeliveryMehtod]]="shippment",FACT_ORDERS[[#This Row],[TotalAmount]]&gt;=200), 0,
    AND(FACT_ORDERS[[#This Row],[DeliveryMehtod]]="pickup"), 15,
    AND(FACT_ORDERS[[#This Row],[DeliveryMehtod]]="shippment",FACT_ORDERS[[#This Row],[TotalAmount]]&lt;200), 35
)</f>
        <v>15</v>
      </c>
      <c r="M4231" s="12" t="str" cm="1">
        <f t="array" ref="M4231">_xlfn.IFS(
    SUMIFS(FACT_ORDERS[TotalAmount], FACT_ORDERS[WD_CUSTOMERS],FACT_ORDERS[[#This Row],[WD_CUSTOMERS]])&gt;=15000, "VIP",
    SUMIFS(FACT_ORDERS[TotalAmount], FACT_ORDERS[WD_CUSTOMERS],FACT_ORDERS[[#This Row],[WD_CUSTOMERS]])&gt;=8000, "Premium",
    TRUE, "Regular"
)</f>
        <v>VIP</v>
      </c>
      <c r="N4231" s="32" cm="1">
        <f t="array" ref="N4231">_xlfn.IFS(
   FACT_ORDERS[[#This Row],[TypeOfClient]]="VIP", 0.2,
   FACT_ORDERS[[#This Row],[TypeOfClient]]="Premium", 0.1,
   TRUE, 0
)</f>
        <v>0.2</v>
      </c>
      <c r="O4231" s="31" cm="1">
        <f t="array" ref="O4231">_xlfn.IFS(
   FACT_ORDERS[[#This Row],[TotalAmount]]&gt;1500, 0.15,
   FACT_ORDERS[[#This Row],[TotalAmount]]&gt;1000, 0.1,
   FACT_ORDERS[[#This Row],[TotalAmount]]&gt;500, 0.05,
   TRUE, 0
)</f>
        <v>0.05</v>
      </c>
      <c r="P4231" s="28">
        <f xml:space="preserve"> FACT_ORDERS[[#This Row],[TotalAmount]] * (1 - (FACT_ORDERS[[#This Row],[ClientDiscount]] + FACT_ORDERS[[#This Row],[OrderDiscount]]) )</f>
        <v>495</v>
      </c>
      <c r="Q4231" s="28">
        <f>FACT_ORDERS[[#This Row],[TotalAmountWithDiscount]]+FACT_ORDERS[[#This Row],[DeliveryCost]]</f>
        <v>510</v>
      </c>
      <c r="R4231" s="35">
        <v>45133</v>
      </c>
      <c r="S4231" s="35" t="str">
        <f>IF(NETWORKDAYS(FACT_ORDERS[[#This Row],[Order-Date]], FACT_ORDERS[[#This Row],[ArrivalDate ]]) &gt; 10, "Late", "On Time")</f>
        <v>On Time</v>
      </c>
    </row>
    <row r="4232" spans="1:19" x14ac:dyDescent="0.3">
      <c r="A4232" s="12">
        <v>9230</v>
      </c>
      <c r="B4232" s="12">
        <v>201</v>
      </c>
      <c r="C4232" s="12">
        <v>10295</v>
      </c>
      <c r="D4232" s="12">
        <v>4231</v>
      </c>
      <c r="E4232" s="12" t="s">
        <v>244</v>
      </c>
      <c r="F4232" s="13">
        <v>45126</v>
      </c>
      <c r="G4232" s="26" t="s">
        <v>14442</v>
      </c>
      <c r="H4232" s="12">
        <v>29</v>
      </c>
      <c r="I4232" s="28">
        <f>VLOOKUP(B:B,DIM_PRODUCTS!A:F,5,FALSE)</f>
        <v>10</v>
      </c>
      <c r="J4232" s="28">
        <f>FACT_ORDERS[[#This Row],[ProductPrice]]*FACT_ORDERS[[#This Row],[Quantity]]</f>
        <v>290</v>
      </c>
      <c r="K4232" s="12" t="str">
        <f>VLOOKUP(C:C,DIM_CUSTOMERS!A:G,7,FALSE)</f>
        <v>Mexico</v>
      </c>
      <c r="L4232" s="30" cm="1">
        <f t="array" ref="L4232">_xlfn.IFS(
    AND(FACT_ORDERS[[#This Row],[DeliveryMehtod]]="shippment",FACT_ORDERS[[#This Row],[TotalAmount]]&gt;=200), 0,
    AND(FACT_ORDERS[[#This Row],[DeliveryMehtod]]="pickup"), 15,
    AND(FACT_ORDERS[[#This Row],[DeliveryMehtod]]="shippment",FACT_ORDERS[[#This Row],[TotalAmount]]&lt;200), 35
)</f>
        <v>0</v>
      </c>
      <c r="M4232" s="12" t="str" cm="1">
        <f t="array" ref="M4232">_xlfn.IFS(
    SUMIFS(FACT_ORDERS[TotalAmount], FACT_ORDERS[WD_CUSTOMERS],FACT_ORDERS[[#This Row],[WD_CUSTOMERS]])&gt;=15000, "VIP",
    SUMIFS(FACT_ORDERS[TotalAmount], FACT_ORDERS[WD_CUSTOMERS],FACT_ORDERS[[#This Row],[WD_CUSTOMERS]])&gt;=8000, "Premium",
    TRUE, "Regular"
)</f>
        <v>VIP</v>
      </c>
      <c r="N4232" s="32" cm="1">
        <f t="array" ref="N4232">_xlfn.IFS(
   FACT_ORDERS[[#This Row],[TypeOfClient]]="VIP", 0.2,
   FACT_ORDERS[[#This Row],[TypeOfClient]]="Premium", 0.1,
   TRUE, 0
)</f>
        <v>0.2</v>
      </c>
      <c r="O4232" s="31" cm="1">
        <f t="array" ref="O4232">_xlfn.IFS(
   FACT_ORDERS[[#This Row],[TotalAmount]]&gt;1500, 0.15,
   FACT_ORDERS[[#This Row],[TotalAmount]]&gt;1000, 0.1,
   FACT_ORDERS[[#This Row],[TotalAmount]]&gt;500, 0.05,
   TRUE, 0
)</f>
        <v>0</v>
      </c>
      <c r="P4232" s="28">
        <f xml:space="preserve"> FACT_ORDERS[[#This Row],[TotalAmount]] * (1 - (FACT_ORDERS[[#This Row],[ClientDiscount]] + FACT_ORDERS[[#This Row],[OrderDiscount]]) )</f>
        <v>232</v>
      </c>
      <c r="Q4232" s="28">
        <f>FACT_ORDERS[[#This Row],[TotalAmountWithDiscount]]+FACT_ORDERS[[#This Row],[DeliveryCost]]</f>
        <v>232</v>
      </c>
      <c r="R4232" s="35">
        <v>45134</v>
      </c>
      <c r="S4232" s="35" t="str">
        <f>IF(NETWORKDAYS(FACT_ORDERS[[#This Row],[Order-Date]], FACT_ORDERS[[#This Row],[ArrivalDate ]]) &gt; 10, "Late", "On Time")</f>
        <v>On Time</v>
      </c>
    </row>
    <row r="4233" spans="1:19" x14ac:dyDescent="0.3">
      <c r="A4233" s="12">
        <v>9231</v>
      </c>
      <c r="B4233" s="12">
        <v>217</v>
      </c>
      <c r="C4233" s="12">
        <v>10295</v>
      </c>
      <c r="D4233" s="12">
        <v>4232</v>
      </c>
      <c r="E4233" s="12" t="s">
        <v>244</v>
      </c>
      <c r="F4233" s="13">
        <v>45126</v>
      </c>
      <c r="G4233" s="26" t="s">
        <v>14443</v>
      </c>
      <c r="H4233" s="12">
        <v>80</v>
      </c>
      <c r="I4233" s="28">
        <f>VLOOKUP(B:B,DIM_PRODUCTS!A:F,5,FALSE)</f>
        <v>20</v>
      </c>
      <c r="J4233" s="28">
        <f>FACT_ORDERS[[#This Row],[ProductPrice]]*FACT_ORDERS[[#This Row],[Quantity]]</f>
        <v>1600</v>
      </c>
      <c r="K4233" s="12" t="str">
        <f>VLOOKUP(C:C,DIM_CUSTOMERS!A:G,7,FALSE)</f>
        <v>Mexico</v>
      </c>
      <c r="L4233" s="30" cm="1">
        <f t="array" ref="L4233">_xlfn.IFS(
    AND(FACT_ORDERS[[#This Row],[DeliveryMehtod]]="shippment",FACT_ORDERS[[#This Row],[TotalAmount]]&gt;=200), 0,
    AND(FACT_ORDERS[[#This Row],[DeliveryMehtod]]="pickup"), 15,
    AND(FACT_ORDERS[[#This Row],[DeliveryMehtod]]="shippment",FACT_ORDERS[[#This Row],[TotalAmount]]&lt;200), 35
)</f>
        <v>0</v>
      </c>
      <c r="M4233" s="12" t="str" cm="1">
        <f t="array" ref="M4233">_xlfn.IFS(
    SUMIFS(FACT_ORDERS[TotalAmount], FACT_ORDERS[WD_CUSTOMERS],FACT_ORDERS[[#This Row],[WD_CUSTOMERS]])&gt;=15000, "VIP",
    SUMIFS(FACT_ORDERS[TotalAmount], FACT_ORDERS[WD_CUSTOMERS],FACT_ORDERS[[#This Row],[WD_CUSTOMERS]])&gt;=8000, "Premium",
    TRUE, "Regular"
)</f>
        <v>VIP</v>
      </c>
      <c r="N4233" s="32" cm="1">
        <f t="array" ref="N4233">_xlfn.IFS(
   FACT_ORDERS[[#This Row],[TypeOfClient]]="VIP", 0.2,
   FACT_ORDERS[[#This Row],[TypeOfClient]]="Premium", 0.1,
   TRUE, 0
)</f>
        <v>0.2</v>
      </c>
      <c r="O4233" s="31" cm="1">
        <f t="array" ref="O4233">_xlfn.IFS(
   FACT_ORDERS[[#This Row],[TotalAmount]]&gt;1500, 0.15,
   FACT_ORDERS[[#This Row],[TotalAmount]]&gt;1000, 0.1,
   FACT_ORDERS[[#This Row],[TotalAmount]]&gt;500, 0.05,
   TRUE, 0
)</f>
        <v>0.15</v>
      </c>
      <c r="P4233" s="28">
        <f xml:space="preserve"> FACT_ORDERS[[#This Row],[TotalAmount]] * (1 - (FACT_ORDERS[[#This Row],[ClientDiscount]] + FACT_ORDERS[[#This Row],[OrderDiscount]]) )</f>
        <v>1040</v>
      </c>
      <c r="Q4233" s="28">
        <f>FACT_ORDERS[[#This Row],[TotalAmountWithDiscount]]+FACT_ORDERS[[#This Row],[DeliveryCost]]</f>
        <v>1040</v>
      </c>
      <c r="R4233" s="35">
        <v>45133</v>
      </c>
      <c r="S4233" s="35" t="str">
        <f>IF(NETWORKDAYS(FACT_ORDERS[[#This Row],[Order-Date]], FACT_ORDERS[[#This Row],[ArrivalDate ]]) &gt; 10, "Late", "On Time")</f>
        <v>On Time</v>
      </c>
    </row>
    <row r="4234" spans="1:19" x14ac:dyDescent="0.3">
      <c r="A4234" s="12">
        <v>9232</v>
      </c>
      <c r="B4234" s="12">
        <v>283</v>
      </c>
      <c r="C4234" s="12">
        <v>10295</v>
      </c>
      <c r="D4234" s="12">
        <v>4233</v>
      </c>
      <c r="E4234" s="12" t="s">
        <v>244</v>
      </c>
      <c r="F4234" s="13">
        <v>45126</v>
      </c>
      <c r="G4234" s="26" t="s">
        <v>14444</v>
      </c>
      <c r="H4234" s="12">
        <v>52</v>
      </c>
      <c r="I4234" s="28">
        <f>VLOOKUP(B:B,DIM_PRODUCTS!A:F,5,FALSE)</f>
        <v>11</v>
      </c>
      <c r="J4234" s="28">
        <f>FACT_ORDERS[[#This Row],[ProductPrice]]*FACT_ORDERS[[#This Row],[Quantity]]</f>
        <v>572</v>
      </c>
      <c r="K4234" s="12" t="str">
        <f>VLOOKUP(C:C,DIM_CUSTOMERS!A:G,7,FALSE)</f>
        <v>Mexico</v>
      </c>
      <c r="L4234" s="30" cm="1">
        <f t="array" ref="L4234">_xlfn.IFS(
    AND(FACT_ORDERS[[#This Row],[DeliveryMehtod]]="shippment",FACT_ORDERS[[#This Row],[TotalAmount]]&gt;=200), 0,
    AND(FACT_ORDERS[[#This Row],[DeliveryMehtod]]="pickup"), 15,
    AND(FACT_ORDERS[[#This Row],[DeliveryMehtod]]="shippment",FACT_ORDERS[[#This Row],[TotalAmount]]&lt;200), 35
)</f>
        <v>0</v>
      </c>
      <c r="M4234" s="12" t="str" cm="1">
        <f t="array" ref="M4234">_xlfn.IFS(
    SUMIFS(FACT_ORDERS[TotalAmount], FACT_ORDERS[WD_CUSTOMERS],FACT_ORDERS[[#This Row],[WD_CUSTOMERS]])&gt;=15000, "VIP",
    SUMIFS(FACT_ORDERS[TotalAmount], FACT_ORDERS[WD_CUSTOMERS],FACT_ORDERS[[#This Row],[WD_CUSTOMERS]])&gt;=8000, "Premium",
    TRUE, "Regular"
)</f>
        <v>VIP</v>
      </c>
      <c r="N4234" s="32" cm="1">
        <f t="array" ref="N4234">_xlfn.IFS(
   FACT_ORDERS[[#This Row],[TypeOfClient]]="VIP", 0.2,
   FACT_ORDERS[[#This Row],[TypeOfClient]]="Premium", 0.1,
   TRUE, 0
)</f>
        <v>0.2</v>
      </c>
      <c r="O4234" s="31" cm="1">
        <f t="array" ref="O4234">_xlfn.IFS(
   FACT_ORDERS[[#This Row],[TotalAmount]]&gt;1500, 0.15,
   FACT_ORDERS[[#This Row],[TotalAmount]]&gt;1000, 0.1,
   FACT_ORDERS[[#This Row],[TotalAmount]]&gt;500, 0.05,
   TRUE, 0
)</f>
        <v>0.05</v>
      </c>
      <c r="P4234" s="28">
        <f xml:space="preserve"> FACT_ORDERS[[#This Row],[TotalAmount]] * (1 - (FACT_ORDERS[[#This Row],[ClientDiscount]] + FACT_ORDERS[[#This Row],[OrderDiscount]]) )</f>
        <v>429</v>
      </c>
      <c r="Q4234" s="28">
        <f>FACT_ORDERS[[#This Row],[TotalAmountWithDiscount]]+FACT_ORDERS[[#This Row],[DeliveryCost]]</f>
        <v>429</v>
      </c>
      <c r="R4234" s="35">
        <v>45135</v>
      </c>
      <c r="S4234" s="35" t="str">
        <f>IF(NETWORKDAYS(FACT_ORDERS[[#This Row],[Order-Date]], FACT_ORDERS[[#This Row],[ArrivalDate ]]) &gt; 10, "Late", "On Time")</f>
        <v>On Time</v>
      </c>
    </row>
    <row r="4235" spans="1:19" x14ac:dyDescent="0.3">
      <c r="A4235" s="12">
        <v>9233</v>
      </c>
      <c r="B4235" s="12">
        <v>288</v>
      </c>
      <c r="C4235" s="12">
        <v>10295</v>
      </c>
      <c r="D4235" s="12">
        <v>4234</v>
      </c>
      <c r="E4235" s="12" t="s">
        <v>243</v>
      </c>
      <c r="F4235" s="13">
        <v>44955</v>
      </c>
      <c r="G4235" s="26" t="s">
        <v>14445</v>
      </c>
      <c r="H4235" s="12">
        <v>13</v>
      </c>
      <c r="I4235" s="28">
        <f>VLOOKUP(B:B,DIM_PRODUCTS!A:F,5,FALSE)</f>
        <v>14</v>
      </c>
      <c r="J4235" s="28">
        <f>FACT_ORDERS[[#This Row],[ProductPrice]]*FACT_ORDERS[[#This Row],[Quantity]]</f>
        <v>182</v>
      </c>
      <c r="K4235" s="12" t="str">
        <f>VLOOKUP(C:C,DIM_CUSTOMERS!A:G,7,FALSE)</f>
        <v>Mexico</v>
      </c>
      <c r="L4235" s="30" cm="1">
        <f t="array" ref="L4235">_xlfn.IFS(
    AND(FACT_ORDERS[[#This Row],[DeliveryMehtod]]="shippment",FACT_ORDERS[[#This Row],[TotalAmount]]&gt;=200), 0,
    AND(FACT_ORDERS[[#This Row],[DeliveryMehtod]]="pickup"), 15,
    AND(FACT_ORDERS[[#This Row],[DeliveryMehtod]]="shippment",FACT_ORDERS[[#This Row],[TotalAmount]]&lt;200), 35
)</f>
        <v>15</v>
      </c>
      <c r="M4235" s="12" t="str" cm="1">
        <f t="array" ref="M4235">_xlfn.IFS(
    SUMIFS(FACT_ORDERS[TotalAmount], FACT_ORDERS[WD_CUSTOMERS],FACT_ORDERS[[#This Row],[WD_CUSTOMERS]])&gt;=15000, "VIP",
    SUMIFS(FACT_ORDERS[TotalAmount], FACT_ORDERS[WD_CUSTOMERS],FACT_ORDERS[[#This Row],[WD_CUSTOMERS]])&gt;=8000, "Premium",
    TRUE, "Regular"
)</f>
        <v>VIP</v>
      </c>
      <c r="N4235" s="32" cm="1">
        <f t="array" ref="N4235">_xlfn.IFS(
   FACT_ORDERS[[#This Row],[TypeOfClient]]="VIP", 0.2,
   FACT_ORDERS[[#This Row],[TypeOfClient]]="Premium", 0.1,
   TRUE, 0
)</f>
        <v>0.2</v>
      </c>
      <c r="O4235" s="31" cm="1">
        <f t="array" ref="O4235">_xlfn.IFS(
   FACT_ORDERS[[#This Row],[TotalAmount]]&gt;1500, 0.15,
   FACT_ORDERS[[#This Row],[TotalAmount]]&gt;1000, 0.1,
   FACT_ORDERS[[#This Row],[TotalAmount]]&gt;500, 0.05,
   TRUE, 0
)</f>
        <v>0</v>
      </c>
      <c r="P4235" s="28">
        <f xml:space="preserve"> FACT_ORDERS[[#This Row],[TotalAmount]] * (1 - (FACT_ORDERS[[#This Row],[ClientDiscount]] + FACT_ORDERS[[#This Row],[OrderDiscount]]) )</f>
        <v>145.6</v>
      </c>
      <c r="Q4235" s="28">
        <f>FACT_ORDERS[[#This Row],[TotalAmountWithDiscount]]+FACT_ORDERS[[#This Row],[DeliveryCost]]</f>
        <v>160.6</v>
      </c>
      <c r="R4235" s="35">
        <v>44962</v>
      </c>
      <c r="S4235" s="35" t="str">
        <f>IF(NETWORKDAYS(FACT_ORDERS[[#This Row],[Order-Date]], FACT_ORDERS[[#This Row],[ArrivalDate ]]) &gt; 10, "Late", "On Time")</f>
        <v>On Time</v>
      </c>
    </row>
    <row r="4236" spans="1:19" x14ac:dyDescent="0.3">
      <c r="A4236" s="12">
        <v>9234</v>
      </c>
      <c r="B4236" s="12">
        <v>257</v>
      </c>
      <c r="C4236" s="12">
        <v>10295</v>
      </c>
      <c r="D4236" s="12">
        <v>4235</v>
      </c>
      <c r="E4236" s="12" t="s">
        <v>243</v>
      </c>
      <c r="F4236" s="13">
        <v>44955</v>
      </c>
      <c r="G4236" s="26" t="s">
        <v>14446</v>
      </c>
      <c r="H4236" s="12">
        <v>30</v>
      </c>
      <c r="I4236" s="28">
        <f>VLOOKUP(B:B,DIM_PRODUCTS!A:F,5,FALSE)</f>
        <v>20</v>
      </c>
      <c r="J4236" s="28">
        <f>FACT_ORDERS[[#This Row],[ProductPrice]]*FACT_ORDERS[[#This Row],[Quantity]]</f>
        <v>600</v>
      </c>
      <c r="K4236" s="12" t="str">
        <f>VLOOKUP(C:C,DIM_CUSTOMERS!A:G,7,FALSE)</f>
        <v>Mexico</v>
      </c>
      <c r="L4236" s="30" cm="1">
        <f t="array" ref="L4236">_xlfn.IFS(
    AND(FACT_ORDERS[[#This Row],[DeliveryMehtod]]="shippment",FACT_ORDERS[[#This Row],[TotalAmount]]&gt;=200), 0,
    AND(FACT_ORDERS[[#This Row],[DeliveryMehtod]]="pickup"), 15,
    AND(FACT_ORDERS[[#This Row],[DeliveryMehtod]]="shippment",FACT_ORDERS[[#This Row],[TotalAmount]]&lt;200), 35
)</f>
        <v>15</v>
      </c>
      <c r="M4236" s="12" t="str" cm="1">
        <f t="array" ref="M4236">_xlfn.IFS(
    SUMIFS(FACT_ORDERS[TotalAmount], FACT_ORDERS[WD_CUSTOMERS],FACT_ORDERS[[#This Row],[WD_CUSTOMERS]])&gt;=15000, "VIP",
    SUMIFS(FACT_ORDERS[TotalAmount], FACT_ORDERS[WD_CUSTOMERS],FACT_ORDERS[[#This Row],[WD_CUSTOMERS]])&gt;=8000, "Premium",
    TRUE, "Regular"
)</f>
        <v>VIP</v>
      </c>
      <c r="N4236" s="32" cm="1">
        <f t="array" ref="N4236">_xlfn.IFS(
   FACT_ORDERS[[#This Row],[TypeOfClient]]="VIP", 0.2,
   FACT_ORDERS[[#This Row],[TypeOfClient]]="Premium", 0.1,
   TRUE, 0
)</f>
        <v>0.2</v>
      </c>
      <c r="O4236" s="31" cm="1">
        <f t="array" ref="O4236">_xlfn.IFS(
   FACT_ORDERS[[#This Row],[TotalAmount]]&gt;1500, 0.15,
   FACT_ORDERS[[#This Row],[TotalAmount]]&gt;1000, 0.1,
   FACT_ORDERS[[#This Row],[TotalAmount]]&gt;500, 0.05,
   TRUE, 0
)</f>
        <v>0.05</v>
      </c>
      <c r="P4236" s="28">
        <f xml:space="preserve"> FACT_ORDERS[[#This Row],[TotalAmount]] * (1 - (FACT_ORDERS[[#This Row],[ClientDiscount]] + FACT_ORDERS[[#This Row],[OrderDiscount]]) )</f>
        <v>450</v>
      </c>
      <c r="Q4236" s="28">
        <f>FACT_ORDERS[[#This Row],[TotalAmountWithDiscount]]+FACT_ORDERS[[#This Row],[DeliveryCost]]</f>
        <v>465</v>
      </c>
      <c r="R4236" s="35">
        <v>44964</v>
      </c>
      <c r="S4236" s="35" t="str">
        <f>IF(NETWORKDAYS(FACT_ORDERS[[#This Row],[Order-Date]], FACT_ORDERS[[#This Row],[ArrivalDate ]]) &gt; 10, "Late", "On Time")</f>
        <v>On Time</v>
      </c>
    </row>
    <row r="4237" spans="1:19" x14ac:dyDescent="0.3">
      <c r="A4237" s="12">
        <v>9235</v>
      </c>
      <c r="B4237" s="12">
        <v>201</v>
      </c>
      <c r="C4237" s="12">
        <v>10295</v>
      </c>
      <c r="D4237" s="12">
        <v>4236</v>
      </c>
      <c r="E4237" s="12" t="s">
        <v>243</v>
      </c>
      <c r="F4237" s="13">
        <v>44955</v>
      </c>
      <c r="G4237" s="26" t="s">
        <v>14447</v>
      </c>
      <c r="H4237" s="12">
        <v>26</v>
      </c>
      <c r="I4237" s="28">
        <f>VLOOKUP(B:B,DIM_PRODUCTS!A:F,5,FALSE)</f>
        <v>10</v>
      </c>
      <c r="J4237" s="28">
        <f>FACT_ORDERS[[#This Row],[ProductPrice]]*FACT_ORDERS[[#This Row],[Quantity]]</f>
        <v>260</v>
      </c>
      <c r="K4237" s="12" t="str">
        <f>VLOOKUP(C:C,DIM_CUSTOMERS!A:G,7,FALSE)</f>
        <v>Mexico</v>
      </c>
      <c r="L4237" s="30" cm="1">
        <f t="array" ref="L4237">_xlfn.IFS(
    AND(FACT_ORDERS[[#This Row],[DeliveryMehtod]]="shippment",FACT_ORDERS[[#This Row],[TotalAmount]]&gt;=200), 0,
    AND(FACT_ORDERS[[#This Row],[DeliveryMehtod]]="pickup"), 15,
    AND(FACT_ORDERS[[#This Row],[DeliveryMehtod]]="shippment",FACT_ORDERS[[#This Row],[TotalAmount]]&lt;200), 35
)</f>
        <v>15</v>
      </c>
      <c r="M4237" s="12" t="str" cm="1">
        <f t="array" ref="M4237">_xlfn.IFS(
    SUMIFS(FACT_ORDERS[TotalAmount], FACT_ORDERS[WD_CUSTOMERS],FACT_ORDERS[[#This Row],[WD_CUSTOMERS]])&gt;=15000, "VIP",
    SUMIFS(FACT_ORDERS[TotalAmount], FACT_ORDERS[WD_CUSTOMERS],FACT_ORDERS[[#This Row],[WD_CUSTOMERS]])&gt;=8000, "Premium",
    TRUE, "Regular"
)</f>
        <v>VIP</v>
      </c>
      <c r="N4237" s="32" cm="1">
        <f t="array" ref="N4237">_xlfn.IFS(
   FACT_ORDERS[[#This Row],[TypeOfClient]]="VIP", 0.2,
   FACT_ORDERS[[#This Row],[TypeOfClient]]="Premium", 0.1,
   TRUE, 0
)</f>
        <v>0.2</v>
      </c>
      <c r="O4237" s="31" cm="1">
        <f t="array" ref="O4237">_xlfn.IFS(
   FACT_ORDERS[[#This Row],[TotalAmount]]&gt;1500, 0.15,
   FACT_ORDERS[[#This Row],[TotalAmount]]&gt;1000, 0.1,
   FACT_ORDERS[[#This Row],[TotalAmount]]&gt;500, 0.05,
   TRUE, 0
)</f>
        <v>0</v>
      </c>
      <c r="P4237" s="28">
        <f xml:space="preserve"> FACT_ORDERS[[#This Row],[TotalAmount]] * (1 - (FACT_ORDERS[[#This Row],[ClientDiscount]] + FACT_ORDERS[[#This Row],[OrderDiscount]]) )</f>
        <v>208</v>
      </c>
      <c r="Q4237" s="28">
        <f>FACT_ORDERS[[#This Row],[TotalAmountWithDiscount]]+FACT_ORDERS[[#This Row],[DeliveryCost]]</f>
        <v>223</v>
      </c>
      <c r="R4237" s="35">
        <v>44965</v>
      </c>
      <c r="S4237" s="35" t="str">
        <f>IF(NETWORKDAYS(FACT_ORDERS[[#This Row],[Order-Date]], FACT_ORDERS[[#This Row],[ArrivalDate ]]) &gt; 10, "Late", "On Time")</f>
        <v>On Time</v>
      </c>
    </row>
    <row r="4238" spans="1:19" x14ac:dyDescent="0.3">
      <c r="A4238" s="12">
        <v>9236</v>
      </c>
      <c r="B4238" s="12">
        <v>217</v>
      </c>
      <c r="C4238" s="12">
        <v>10295</v>
      </c>
      <c r="D4238" s="12">
        <v>4237</v>
      </c>
      <c r="E4238" s="12" t="s">
        <v>244</v>
      </c>
      <c r="F4238" s="13">
        <v>44955</v>
      </c>
      <c r="G4238" s="26" t="s">
        <v>14448</v>
      </c>
      <c r="H4238" s="12">
        <v>67</v>
      </c>
      <c r="I4238" s="28">
        <f>VLOOKUP(B:B,DIM_PRODUCTS!A:F,5,FALSE)</f>
        <v>20</v>
      </c>
      <c r="J4238" s="28">
        <f>FACT_ORDERS[[#This Row],[ProductPrice]]*FACT_ORDERS[[#This Row],[Quantity]]</f>
        <v>1340</v>
      </c>
      <c r="K4238" s="12" t="str">
        <f>VLOOKUP(C:C,DIM_CUSTOMERS!A:G,7,FALSE)</f>
        <v>Mexico</v>
      </c>
      <c r="L4238" s="30" cm="1">
        <f t="array" ref="L4238">_xlfn.IFS(
    AND(FACT_ORDERS[[#This Row],[DeliveryMehtod]]="shippment",FACT_ORDERS[[#This Row],[TotalAmount]]&gt;=200), 0,
    AND(FACT_ORDERS[[#This Row],[DeliveryMehtod]]="pickup"), 15,
    AND(FACT_ORDERS[[#This Row],[DeliveryMehtod]]="shippment",FACT_ORDERS[[#This Row],[TotalAmount]]&lt;200), 35
)</f>
        <v>0</v>
      </c>
      <c r="M4238" s="12" t="str" cm="1">
        <f t="array" ref="M4238">_xlfn.IFS(
    SUMIFS(FACT_ORDERS[TotalAmount], FACT_ORDERS[WD_CUSTOMERS],FACT_ORDERS[[#This Row],[WD_CUSTOMERS]])&gt;=15000, "VIP",
    SUMIFS(FACT_ORDERS[TotalAmount], FACT_ORDERS[WD_CUSTOMERS],FACT_ORDERS[[#This Row],[WD_CUSTOMERS]])&gt;=8000, "Premium",
    TRUE, "Regular"
)</f>
        <v>VIP</v>
      </c>
      <c r="N4238" s="32" cm="1">
        <f t="array" ref="N4238">_xlfn.IFS(
   FACT_ORDERS[[#This Row],[TypeOfClient]]="VIP", 0.2,
   FACT_ORDERS[[#This Row],[TypeOfClient]]="Premium", 0.1,
   TRUE, 0
)</f>
        <v>0.2</v>
      </c>
      <c r="O4238" s="31" cm="1">
        <f t="array" ref="O4238">_xlfn.IFS(
   FACT_ORDERS[[#This Row],[TotalAmount]]&gt;1500, 0.15,
   FACT_ORDERS[[#This Row],[TotalAmount]]&gt;1000, 0.1,
   FACT_ORDERS[[#This Row],[TotalAmount]]&gt;500, 0.05,
   TRUE, 0
)</f>
        <v>0.1</v>
      </c>
      <c r="P4238" s="28">
        <f xml:space="preserve"> FACT_ORDERS[[#This Row],[TotalAmount]] * (1 - (FACT_ORDERS[[#This Row],[ClientDiscount]] + FACT_ORDERS[[#This Row],[OrderDiscount]]) )</f>
        <v>937.99999999999989</v>
      </c>
      <c r="Q4238" s="28">
        <f>FACT_ORDERS[[#This Row],[TotalAmountWithDiscount]]+FACT_ORDERS[[#This Row],[DeliveryCost]]</f>
        <v>937.99999999999989</v>
      </c>
      <c r="R4238" s="35">
        <v>44966</v>
      </c>
      <c r="S4238" s="35" t="str">
        <f>IF(NETWORKDAYS(FACT_ORDERS[[#This Row],[Order-Date]], FACT_ORDERS[[#This Row],[ArrivalDate ]]) &gt; 10, "Late", "On Time")</f>
        <v>On Time</v>
      </c>
    </row>
    <row r="4239" spans="1:19" x14ac:dyDescent="0.3">
      <c r="A4239" s="12">
        <v>9237</v>
      </c>
      <c r="B4239" s="12">
        <v>283</v>
      </c>
      <c r="C4239" s="12">
        <v>10295</v>
      </c>
      <c r="D4239" s="12">
        <v>4238</v>
      </c>
      <c r="E4239" s="12" t="s">
        <v>244</v>
      </c>
      <c r="F4239" s="13">
        <v>44955</v>
      </c>
      <c r="G4239" s="26" t="s">
        <v>14449</v>
      </c>
      <c r="H4239" s="12">
        <v>62</v>
      </c>
      <c r="I4239" s="28">
        <f>VLOOKUP(B:B,DIM_PRODUCTS!A:F,5,FALSE)</f>
        <v>11</v>
      </c>
      <c r="J4239" s="28">
        <f>FACT_ORDERS[[#This Row],[ProductPrice]]*FACT_ORDERS[[#This Row],[Quantity]]</f>
        <v>682</v>
      </c>
      <c r="K4239" s="12" t="str">
        <f>VLOOKUP(C:C,DIM_CUSTOMERS!A:G,7,FALSE)</f>
        <v>Mexico</v>
      </c>
      <c r="L4239" s="30" cm="1">
        <f t="array" ref="L4239">_xlfn.IFS(
    AND(FACT_ORDERS[[#This Row],[DeliveryMehtod]]="shippment",FACT_ORDERS[[#This Row],[TotalAmount]]&gt;=200), 0,
    AND(FACT_ORDERS[[#This Row],[DeliveryMehtod]]="pickup"), 15,
    AND(FACT_ORDERS[[#This Row],[DeliveryMehtod]]="shippment",FACT_ORDERS[[#This Row],[TotalAmount]]&lt;200), 35
)</f>
        <v>0</v>
      </c>
      <c r="M4239" s="12" t="str" cm="1">
        <f t="array" ref="M4239">_xlfn.IFS(
    SUMIFS(FACT_ORDERS[TotalAmount], FACT_ORDERS[WD_CUSTOMERS],FACT_ORDERS[[#This Row],[WD_CUSTOMERS]])&gt;=15000, "VIP",
    SUMIFS(FACT_ORDERS[TotalAmount], FACT_ORDERS[WD_CUSTOMERS],FACT_ORDERS[[#This Row],[WD_CUSTOMERS]])&gt;=8000, "Premium",
    TRUE, "Regular"
)</f>
        <v>VIP</v>
      </c>
      <c r="N4239" s="32" cm="1">
        <f t="array" ref="N4239">_xlfn.IFS(
   FACT_ORDERS[[#This Row],[TypeOfClient]]="VIP", 0.2,
   FACT_ORDERS[[#This Row],[TypeOfClient]]="Premium", 0.1,
   TRUE, 0
)</f>
        <v>0.2</v>
      </c>
      <c r="O4239" s="31" cm="1">
        <f t="array" ref="O4239">_xlfn.IFS(
   FACT_ORDERS[[#This Row],[TotalAmount]]&gt;1500, 0.15,
   FACT_ORDERS[[#This Row],[TotalAmount]]&gt;1000, 0.1,
   FACT_ORDERS[[#This Row],[TotalAmount]]&gt;500, 0.05,
   TRUE, 0
)</f>
        <v>0.05</v>
      </c>
      <c r="P4239" s="28">
        <f xml:space="preserve"> FACT_ORDERS[[#This Row],[TotalAmount]] * (1 - (FACT_ORDERS[[#This Row],[ClientDiscount]] + FACT_ORDERS[[#This Row],[OrderDiscount]]) )</f>
        <v>511.5</v>
      </c>
      <c r="Q4239" s="28">
        <f>FACT_ORDERS[[#This Row],[TotalAmountWithDiscount]]+FACT_ORDERS[[#This Row],[DeliveryCost]]</f>
        <v>511.5</v>
      </c>
      <c r="R4239" s="35">
        <v>44962</v>
      </c>
      <c r="S4239" s="35" t="str">
        <f>IF(NETWORKDAYS(FACT_ORDERS[[#This Row],[Order-Date]], FACT_ORDERS[[#This Row],[ArrivalDate ]]) &gt; 10, "Late", "On Time")</f>
        <v>On Time</v>
      </c>
    </row>
    <row r="4240" spans="1:19" x14ac:dyDescent="0.3">
      <c r="A4240" s="12">
        <v>9238</v>
      </c>
      <c r="B4240" s="12">
        <v>293</v>
      </c>
      <c r="C4240" s="12">
        <v>10763</v>
      </c>
      <c r="D4240" s="12">
        <v>4239</v>
      </c>
      <c r="E4240" s="12" t="s">
        <v>243</v>
      </c>
      <c r="F4240" s="13">
        <v>44447</v>
      </c>
      <c r="G4240" s="26" t="s">
        <v>14450</v>
      </c>
      <c r="H4240" s="12">
        <v>11</v>
      </c>
      <c r="I4240" s="28">
        <f>VLOOKUP(B:B,DIM_PRODUCTS!A:F,5,FALSE)</f>
        <v>11</v>
      </c>
      <c r="J4240" s="28">
        <f>FACT_ORDERS[[#This Row],[ProductPrice]]*FACT_ORDERS[[#This Row],[Quantity]]</f>
        <v>121</v>
      </c>
      <c r="K4240" s="12" t="str">
        <f>VLOOKUP(C:C,DIM_CUSTOMERS!A:G,7,FALSE)</f>
        <v>Germany</v>
      </c>
      <c r="L4240" s="30" cm="1">
        <f t="array" ref="L4240">_xlfn.IFS(
    AND(FACT_ORDERS[[#This Row],[DeliveryMehtod]]="shippment",FACT_ORDERS[[#This Row],[TotalAmount]]&gt;=200), 0,
    AND(FACT_ORDERS[[#This Row],[DeliveryMehtod]]="pickup"), 15,
    AND(FACT_ORDERS[[#This Row],[DeliveryMehtod]]="shippment",FACT_ORDERS[[#This Row],[TotalAmount]]&lt;200), 35
)</f>
        <v>15</v>
      </c>
      <c r="M4240" s="12" t="str" cm="1">
        <f t="array" ref="M4240">_xlfn.IFS(
    SUMIFS(FACT_ORDERS[TotalAmount], FACT_ORDERS[WD_CUSTOMERS],FACT_ORDERS[[#This Row],[WD_CUSTOMERS]])&gt;=15000, "VIP",
    SUMIFS(FACT_ORDERS[TotalAmount], FACT_ORDERS[WD_CUSTOMERS],FACT_ORDERS[[#This Row],[WD_CUSTOMERS]])&gt;=8000, "Premium",
    TRUE, "Regular"
)</f>
        <v>Regular</v>
      </c>
      <c r="N4240" s="32" cm="1">
        <f t="array" ref="N4240">_xlfn.IFS(
   FACT_ORDERS[[#This Row],[TypeOfClient]]="VIP", 0.2,
   FACT_ORDERS[[#This Row],[TypeOfClient]]="Premium", 0.1,
   TRUE, 0
)</f>
        <v>0</v>
      </c>
      <c r="O4240" s="31" cm="1">
        <f t="array" ref="O4240">_xlfn.IFS(
   FACT_ORDERS[[#This Row],[TotalAmount]]&gt;1500, 0.15,
   FACT_ORDERS[[#This Row],[TotalAmount]]&gt;1000, 0.1,
   FACT_ORDERS[[#This Row],[TotalAmount]]&gt;500, 0.05,
   TRUE, 0
)</f>
        <v>0</v>
      </c>
      <c r="P4240" s="28">
        <f xml:space="preserve"> FACT_ORDERS[[#This Row],[TotalAmount]] * (1 - (FACT_ORDERS[[#This Row],[ClientDiscount]] + FACT_ORDERS[[#This Row],[OrderDiscount]]) )</f>
        <v>121</v>
      </c>
      <c r="Q4240" s="28">
        <f>FACT_ORDERS[[#This Row],[TotalAmountWithDiscount]]+FACT_ORDERS[[#This Row],[DeliveryCost]]</f>
        <v>136</v>
      </c>
      <c r="R4240" s="35">
        <v>44454</v>
      </c>
      <c r="S4240" s="35" t="str">
        <f>IF(NETWORKDAYS(FACT_ORDERS[[#This Row],[Order-Date]], FACT_ORDERS[[#This Row],[ArrivalDate ]]) &gt; 10, "Late", "On Time")</f>
        <v>On Time</v>
      </c>
    </row>
    <row r="4241" spans="1:19" x14ac:dyDescent="0.3">
      <c r="A4241" s="12">
        <v>9239</v>
      </c>
      <c r="B4241" s="12">
        <v>246</v>
      </c>
      <c r="C4241" s="12">
        <v>10303</v>
      </c>
      <c r="D4241" s="12">
        <v>4240</v>
      </c>
      <c r="E4241" s="12" t="s">
        <v>244</v>
      </c>
      <c r="F4241" s="13">
        <v>45551</v>
      </c>
      <c r="G4241" s="26" t="s">
        <v>14451</v>
      </c>
      <c r="H4241" s="12">
        <v>18</v>
      </c>
      <c r="I4241" s="28">
        <f>VLOOKUP(B:B,DIM_PRODUCTS!A:F,5,FALSE)</f>
        <v>23</v>
      </c>
      <c r="J4241" s="28">
        <f>FACT_ORDERS[[#This Row],[ProductPrice]]*FACT_ORDERS[[#This Row],[Quantity]]</f>
        <v>414</v>
      </c>
      <c r="K4241" s="12" t="str">
        <f>VLOOKUP(C:C,DIM_CUSTOMERS!A:G,7,FALSE)</f>
        <v>USA</v>
      </c>
      <c r="L4241" s="30" cm="1">
        <f t="array" ref="L4241">_xlfn.IFS(
    AND(FACT_ORDERS[[#This Row],[DeliveryMehtod]]="shippment",FACT_ORDERS[[#This Row],[TotalAmount]]&gt;=200), 0,
    AND(FACT_ORDERS[[#This Row],[DeliveryMehtod]]="pickup"), 15,
    AND(FACT_ORDERS[[#This Row],[DeliveryMehtod]]="shippment",FACT_ORDERS[[#This Row],[TotalAmount]]&lt;200), 35
)</f>
        <v>0</v>
      </c>
      <c r="M4241" s="12" t="str" cm="1">
        <f t="array" ref="M4241">_xlfn.IFS(
    SUMIFS(FACT_ORDERS[TotalAmount], FACT_ORDERS[WD_CUSTOMERS],FACT_ORDERS[[#This Row],[WD_CUSTOMERS]])&gt;=15000, "VIP",
    SUMIFS(FACT_ORDERS[TotalAmount], FACT_ORDERS[WD_CUSTOMERS],FACT_ORDERS[[#This Row],[WD_CUSTOMERS]])&gt;=8000, "Premium",
    TRUE, "Regular"
)</f>
        <v>Premium</v>
      </c>
      <c r="N4241" s="32" cm="1">
        <f t="array" ref="N4241">_xlfn.IFS(
   FACT_ORDERS[[#This Row],[TypeOfClient]]="VIP", 0.2,
   FACT_ORDERS[[#This Row],[TypeOfClient]]="Premium", 0.1,
   TRUE, 0
)</f>
        <v>0.1</v>
      </c>
      <c r="O4241" s="31" cm="1">
        <f t="array" ref="O4241">_xlfn.IFS(
   FACT_ORDERS[[#This Row],[TotalAmount]]&gt;1500, 0.15,
   FACT_ORDERS[[#This Row],[TotalAmount]]&gt;1000, 0.1,
   FACT_ORDERS[[#This Row],[TotalAmount]]&gt;500, 0.05,
   TRUE, 0
)</f>
        <v>0</v>
      </c>
      <c r="P4241" s="28">
        <f xml:space="preserve"> FACT_ORDERS[[#This Row],[TotalAmount]] * (1 - (FACT_ORDERS[[#This Row],[ClientDiscount]] + FACT_ORDERS[[#This Row],[OrderDiscount]]) )</f>
        <v>372.6</v>
      </c>
      <c r="Q4241" s="28">
        <f>FACT_ORDERS[[#This Row],[TotalAmountWithDiscount]]+FACT_ORDERS[[#This Row],[DeliveryCost]]</f>
        <v>372.6</v>
      </c>
      <c r="R4241" s="35">
        <v>45559</v>
      </c>
      <c r="S4241" s="35" t="str">
        <f>IF(NETWORKDAYS(FACT_ORDERS[[#This Row],[Order-Date]], FACT_ORDERS[[#This Row],[ArrivalDate ]]) &gt; 10, "Late", "On Time")</f>
        <v>On Time</v>
      </c>
    </row>
    <row r="4242" spans="1:19" x14ac:dyDescent="0.3">
      <c r="A4242" s="12">
        <v>9240</v>
      </c>
      <c r="B4242" s="12">
        <v>265</v>
      </c>
      <c r="C4242" s="12">
        <v>10303</v>
      </c>
      <c r="D4242" s="12">
        <v>4241</v>
      </c>
      <c r="E4242" s="12" t="s">
        <v>243</v>
      </c>
      <c r="F4242" s="13">
        <v>45551</v>
      </c>
      <c r="G4242" s="26" t="s">
        <v>14452</v>
      </c>
      <c r="H4242" s="12">
        <v>23</v>
      </c>
      <c r="I4242" s="28">
        <f>VLOOKUP(B:B,DIM_PRODUCTS!A:F,5,FALSE)</f>
        <v>13</v>
      </c>
      <c r="J4242" s="28">
        <f>FACT_ORDERS[[#This Row],[ProductPrice]]*FACT_ORDERS[[#This Row],[Quantity]]</f>
        <v>299</v>
      </c>
      <c r="K4242" s="12" t="str">
        <f>VLOOKUP(C:C,DIM_CUSTOMERS!A:G,7,FALSE)</f>
        <v>USA</v>
      </c>
      <c r="L4242" s="30" cm="1">
        <f t="array" ref="L4242">_xlfn.IFS(
    AND(FACT_ORDERS[[#This Row],[DeliveryMehtod]]="shippment",FACT_ORDERS[[#This Row],[TotalAmount]]&gt;=200), 0,
    AND(FACT_ORDERS[[#This Row],[DeliveryMehtod]]="pickup"), 15,
    AND(FACT_ORDERS[[#This Row],[DeliveryMehtod]]="shippment",FACT_ORDERS[[#This Row],[TotalAmount]]&lt;200), 35
)</f>
        <v>15</v>
      </c>
      <c r="M4242" s="12" t="str" cm="1">
        <f t="array" ref="M4242">_xlfn.IFS(
    SUMIFS(FACT_ORDERS[TotalAmount], FACT_ORDERS[WD_CUSTOMERS],FACT_ORDERS[[#This Row],[WD_CUSTOMERS]])&gt;=15000, "VIP",
    SUMIFS(FACT_ORDERS[TotalAmount], FACT_ORDERS[WD_CUSTOMERS],FACT_ORDERS[[#This Row],[WD_CUSTOMERS]])&gt;=8000, "Premium",
    TRUE, "Regular"
)</f>
        <v>Premium</v>
      </c>
      <c r="N4242" s="32" cm="1">
        <f t="array" ref="N4242">_xlfn.IFS(
   FACT_ORDERS[[#This Row],[TypeOfClient]]="VIP", 0.2,
   FACT_ORDERS[[#This Row],[TypeOfClient]]="Premium", 0.1,
   TRUE, 0
)</f>
        <v>0.1</v>
      </c>
      <c r="O4242" s="31" cm="1">
        <f t="array" ref="O4242">_xlfn.IFS(
   FACT_ORDERS[[#This Row],[TotalAmount]]&gt;1500, 0.15,
   FACT_ORDERS[[#This Row],[TotalAmount]]&gt;1000, 0.1,
   FACT_ORDERS[[#This Row],[TotalAmount]]&gt;500, 0.05,
   TRUE, 0
)</f>
        <v>0</v>
      </c>
      <c r="P4242" s="28">
        <f xml:space="preserve"> FACT_ORDERS[[#This Row],[TotalAmount]] * (1 - (FACT_ORDERS[[#This Row],[ClientDiscount]] + FACT_ORDERS[[#This Row],[OrderDiscount]]) )</f>
        <v>269.10000000000002</v>
      </c>
      <c r="Q4242" s="28">
        <f>FACT_ORDERS[[#This Row],[TotalAmountWithDiscount]]+FACT_ORDERS[[#This Row],[DeliveryCost]]</f>
        <v>284.10000000000002</v>
      </c>
      <c r="R4242" s="35">
        <v>45558</v>
      </c>
      <c r="S4242" s="35" t="str">
        <f>IF(NETWORKDAYS(FACT_ORDERS[[#This Row],[Order-Date]], FACT_ORDERS[[#This Row],[ArrivalDate ]]) &gt; 10, "Late", "On Time")</f>
        <v>On Time</v>
      </c>
    </row>
    <row r="4243" spans="1:19" x14ac:dyDescent="0.3">
      <c r="A4243" s="12">
        <v>9241</v>
      </c>
      <c r="B4243" s="12">
        <v>246</v>
      </c>
      <c r="C4243" s="12">
        <v>10303</v>
      </c>
      <c r="D4243" s="12">
        <v>4242</v>
      </c>
      <c r="E4243" s="12" t="s">
        <v>243</v>
      </c>
      <c r="F4243" s="13">
        <v>45404</v>
      </c>
      <c r="G4243" s="26" t="s">
        <v>14453</v>
      </c>
      <c r="H4243" s="12">
        <v>22</v>
      </c>
      <c r="I4243" s="28">
        <f>VLOOKUP(B:B,DIM_PRODUCTS!A:F,5,FALSE)</f>
        <v>23</v>
      </c>
      <c r="J4243" s="28">
        <f>FACT_ORDERS[[#This Row],[ProductPrice]]*FACT_ORDERS[[#This Row],[Quantity]]</f>
        <v>506</v>
      </c>
      <c r="K4243" s="12" t="str">
        <f>VLOOKUP(C:C,DIM_CUSTOMERS!A:G,7,FALSE)</f>
        <v>USA</v>
      </c>
      <c r="L4243" s="30" cm="1">
        <f t="array" ref="L4243">_xlfn.IFS(
    AND(FACT_ORDERS[[#This Row],[DeliveryMehtod]]="shippment",FACT_ORDERS[[#This Row],[TotalAmount]]&gt;=200), 0,
    AND(FACT_ORDERS[[#This Row],[DeliveryMehtod]]="pickup"), 15,
    AND(FACT_ORDERS[[#This Row],[DeliveryMehtod]]="shippment",FACT_ORDERS[[#This Row],[TotalAmount]]&lt;200), 35
)</f>
        <v>15</v>
      </c>
      <c r="M4243" s="12" t="str" cm="1">
        <f t="array" ref="M4243">_xlfn.IFS(
    SUMIFS(FACT_ORDERS[TotalAmount], FACT_ORDERS[WD_CUSTOMERS],FACT_ORDERS[[#This Row],[WD_CUSTOMERS]])&gt;=15000, "VIP",
    SUMIFS(FACT_ORDERS[TotalAmount], FACT_ORDERS[WD_CUSTOMERS],FACT_ORDERS[[#This Row],[WD_CUSTOMERS]])&gt;=8000, "Premium",
    TRUE, "Regular"
)</f>
        <v>Premium</v>
      </c>
      <c r="N4243" s="32" cm="1">
        <f t="array" ref="N4243">_xlfn.IFS(
   FACT_ORDERS[[#This Row],[TypeOfClient]]="VIP", 0.2,
   FACT_ORDERS[[#This Row],[TypeOfClient]]="Premium", 0.1,
   TRUE, 0
)</f>
        <v>0.1</v>
      </c>
      <c r="O4243" s="31" cm="1">
        <f t="array" ref="O4243">_xlfn.IFS(
   FACT_ORDERS[[#This Row],[TotalAmount]]&gt;1500, 0.15,
   FACT_ORDERS[[#This Row],[TotalAmount]]&gt;1000, 0.1,
   FACT_ORDERS[[#This Row],[TotalAmount]]&gt;500, 0.05,
   TRUE, 0
)</f>
        <v>0.05</v>
      </c>
      <c r="P4243" s="28">
        <f xml:space="preserve"> FACT_ORDERS[[#This Row],[TotalAmount]] * (1 - (FACT_ORDERS[[#This Row],[ClientDiscount]] + FACT_ORDERS[[#This Row],[OrderDiscount]]) )</f>
        <v>430.09999999999997</v>
      </c>
      <c r="Q4243" s="28">
        <f>FACT_ORDERS[[#This Row],[TotalAmountWithDiscount]]+FACT_ORDERS[[#This Row],[DeliveryCost]]</f>
        <v>445.09999999999997</v>
      </c>
      <c r="R4243" s="35">
        <v>45412</v>
      </c>
      <c r="S4243" s="35" t="str">
        <f>IF(NETWORKDAYS(FACT_ORDERS[[#This Row],[Order-Date]], FACT_ORDERS[[#This Row],[ArrivalDate ]]) &gt; 10, "Late", "On Time")</f>
        <v>On Time</v>
      </c>
    </row>
    <row r="4244" spans="1:19" x14ac:dyDescent="0.3">
      <c r="A4244" s="12">
        <v>9242</v>
      </c>
      <c r="B4244" s="12">
        <v>265</v>
      </c>
      <c r="C4244" s="12">
        <v>10303</v>
      </c>
      <c r="D4244" s="12">
        <v>4243</v>
      </c>
      <c r="E4244" s="12" t="s">
        <v>243</v>
      </c>
      <c r="F4244" s="13">
        <v>45404</v>
      </c>
      <c r="G4244" s="26" t="s">
        <v>14454</v>
      </c>
      <c r="H4244" s="12">
        <v>14</v>
      </c>
      <c r="I4244" s="28">
        <f>VLOOKUP(B:B,DIM_PRODUCTS!A:F,5,FALSE)</f>
        <v>13</v>
      </c>
      <c r="J4244" s="28">
        <f>FACT_ORDERS[[#This Row],[ProductPrice]]*FACT_ORDERS[[#This Row],[Quantity]]</f>
        <v>182</v>
      </c>
      <c r="K4244" s="12" t="str">
        <f>VLOOKUP(C:C,DIM_CUSTOMERS!A:G,7,FALSE)</f>
        <v>USA</v>
      </c>
      <c r="L4244" s="30" cm="1">
        <f t="array" ref="L4244">_xlfn.IFS(
    AND(FACT_ORDERS[[#This Row],[DeliveryMehtod]]="shippment",FACT_ORDERS[[#This Row],[TotalAmount]]&gt;=200), 0,
    AND(FACT_ORDERS[[#This Row],[DeliveryMehtod]]="pickup"), 15,
    AND(FACT_ORDERS[[#This Row],[DeliveryMehtod]]="shippment",FACT_ORDERS[[#This Row],[TotalAmount]]&lt;200), 35
)</f>
        <v>15</v>
      </c>
      <c r="M4244" s="12" t="str" cm="1">
        <f t="array" ref="M4244">_xlfn.IFS(
    SUMIFS(FACT_ORDERS[TotalAmount], FACT_ORDERS[WD_CUSTOMERS],FACT_ORDERS[[#This Row],[WD_CUSTOMERS]])&gt;=15000, "VIP",
    SUMIFS(FACT_ORDERS[TotalAmount], FACT_ORDERS[WD_CUSTOMERS],FACT_ORDERS[[#This Row],[WD_CUSTOMERS]])&gt;=8000, "Premium",
    TRUE, "Regular"
)</f>
        <v>Premium</v>
      </c>
      <c r="N4244" s="32" cm="1">
        <f t="array" ref="N4244">_xlfn.IFS(
   FACT_ORDERS[[#This Row],[TypeOfClient]]="VIP", 0.2,
   FACT_ORDERS[[#This Row],[TypeOfClient]]="Premium", 0.1,
   TRUE, 0
)</f>
        <v>0.1</v>
      </c>
      <c r="O4244" s="31" cm="1">
        <f t="array" ref="O4244">_xlfn.IFS(
   FACT_ORDERS[[#This Row],[TotalAmount]]&gt;1500, 0.15,
   FACT_ORDERS[[#This Row],[TotalAmount]]&gt;1000, 0.1,
   FACT_ORDERS[[#This Row],[TotalAmount]]&gt;500, 0.05,
   TRUE, 0
)</f>
        <v>0</v>
      </c>
      <c r="P4244" s="28">
        <f xml:space="preserve"> FACT_ORDERS[[#This Row],[TotalAmount]] * (1 - (FACT_ORDERS[[#This Row],[ClientDiscount]] + FACT_ORDERS[[#This Row],[OrderDiscount]]) )</f>
        <v>163.80000000000001</v>
      </c>
      <c r="Q4244" s="28">
        <f>FACT_ORDERS[[#This Row],[TotalAmountWithDiscount]]+FACT_ORDERS[[#This Row],[DeliveryCost]]</f>
        <v>178.8</v>
      </c>
      <c r="R4244" s="35">
        <v>45412</v>
      </c>
      <c r="S4244" s="35" t="str">
        <f>IF(NETWORKDAYS(FACT_ORDERS[[#This Row],[Order-Date]], FACT_ORDERS[[#This Row],[ArrivalDate ]]) &gt; 10, "Late", "On Time")</f>
        <v>On Time</v>
      </c>
    </row>
    <row r="4245" spans="1:19" x14ac:dyDescent="0.3">
      <c r="A4245" s="12">
        <v>9243</v>
      </c>
      <c r="B4245" s="12">
        <v>282</v>
      </c>
      <c r="C4245" s="12">
        <v>10303</v>
      </c>
      <c r="D4245" s="12">
        <v>4244</v>
      </c>
      <c r="E4245" s="12" t="s">
        <v>244</v>
      </c>
      <c r="F4245" s="13">
        <v>45404</v>
      </c>
      <c r="G4245" s="26" t="s">
        <v>14455</v>
      </c>
      <c r="H4245" s="12">
        <v>17</v>
      </c>
      <c r="I4245" s="28">
        <f>VLOOKUP(B:B,DIM_PRODUCTS!A:F,5,FALSE)</f>
        <v>10</v>
      </c>
      <c r="J4245" s="28">
        <f>FACT_ORDERS[[#This Row],[ProductPrice]]*FACT_ORDERS[[#This Row],[Quantity]]</f>
        <v>170</v>
      </c>
      <c r="K4245" s="12" t="str">
        <f>VLOOKUP(C:C,DIM_CUSTOMERS!A:G,7,FALSE)</f>
        <v>USA</v>
      </c>
      <c r="L4245" s="30" cm="1">
        <f t="array" ref="L4245">_xlfn.IFS(
    AND(FACT_ORDERS[[#This Row],[DeliveryMehtod]]="shippment",FACT_ORDERS[[#This Row],[TotalAmount]]&gt;=200), 0,
    AND(FACT_ORDERS[[#This Row],[DeliveryMehtod]]="pickup"), 15,
    AND(FACT_ORDERS[[#This Row],[DeliveryMehtod]]="shippment",FACT_ORDERS[[#This Row],[TotalAmount]]&lt;200), 35
)</f>
        <v>35</v>
      </c>
      <c r="M4245" s="12" t="str" cm="1">
        <f t="array" ref="M4245">_xlfn.IFS(
    SUMIFS(FACT_ORDERS[TotalAmount], FACT_ORDERS[WD_CUSTOMERS],FACT_ORDERS[[#This Row],[WD_CUSTOMERS]])&gt;=15000, "VIP",
    SUMIFS(FACT_ORDERS[TotalAmount], FACT_ORDERS[WD_CUSTOMERS],FACT_ORDERS[[#This Row],[WD_CUSTOMERS]])&gt;=8000, "Premium",
    TRUE, "Regular"
)</f>
        <v>Premium</v>
      </c>
      <c r="N4245" s="32" cm="1">
        <f t="array" ref="N4245">_xlfn.IFS(
   FACT_ORDERS[[#This Row],[TypeOfClient]]="VIP", 0.2,
   FACT_ORDERS[[#This Row],[TypeOfClient]]="Premium", 0.1,
   TRUE, 0
)</f>
        <v>0.1</v>
      </c>
      <c r="O4245" s="31" cm="1">
        <f t="array" ref="O4245">_xlfn.IFS(
   FACT_ORDERS[[#This Row],[TotalAmount]]&gt;1500, 0.15,
   FACT_ORDERS[[#This Row],[TotalAmount]]&gt;1000, 0.1,
   FACT_ORDERS[[#This Row],[TotalAmount]]&gt;500, 0.05,
   TRUE, 0
)</f>
        <v>0</v>
      </c>
      <c r="P4245" s="28">
        <f xml:space="preserve"> FACT_ORDERS[[#This Row],[TotalAmount]] * (1 - (FACT_ORDERS[[#This Row],[ClientDiscount]] + FACT_ORDERS[[#This Row],[OrderDiscount]]) )</f>
        <v>153</v>
      </c>
      <c r="Q4245" s="28">
        <f>FACT_ORDERS[[#This Row],[TotalAmountWithDiscount]]+FACT_ORDERS[[#This Row],[DeliveryCost]]</f>
        <v>188</v>
      </c>
      <c r="R4245" s="35">
        <v>45418</v>
      </c>
      <c r="S4245" s="35" t="str">
        <f>IF(NETWORKDAYS(FACT_ORDERS[[#This Row],[Order-Date]], FACT_ORDERS[[#This Row],[ArrivalDate ]]) &gt; 10, "Late", "On Time")</f>
        <v>Late</v>
      </c>
    </row>
    <row r="4246" spans="1:19" x14ac:dyDescent="0.3">
      <c r="A4246" s="12">
        <v>9244</v>
      </c>
      <c r="B4246" s="12">
        <v>246</v>
      </c>
      <c r="C4246" s="12">
        <v>10303</v>
      </c>
      <c r="D4246" s="12">
        <v>4245</v>
      </c>
      <c r="E4246" s="12" t="s">
        <v>244</v>
      </c>
      <c r="F4246" s="13">
        <v>45467</v>
      </c>
      <c r="G4246" s="26" t="s">
        <v>14456</v>
      </c>
      <c r="H4246" s="12">
        <v>23</v>
      </c>
      <c r="I4246" s="28">
        <f>VLOOKUP(B:B,DIM_PRODUCTS!A:F,5,FALSE)</f>
        <v>23</v>
      </c>
      <c r="J4246" s="28">
        <f>FACT_ORDERS[[#This Row],[ProductPrice]]*FACT_ORDERS[[#This Row],[Quantity]]</f>
        <v>529</v>
      </c>
      <c r="K4246" s="12" t="str">
        <f>VLOOKUP(C:C,DIM_CUSTOMERS!A:G,7,FALSE)</f>
        <v>USA</v>
      </c>
      <c r="L4246" s="30" cm="1">
        <f t="array" ref="L4246">_xlfn.IFS(
    AND(FACT_ORDERS[[#This Row],[DeliveryMehtod]]="shippment",FACT_ORDERS[[#This Row],[TotalAmount]]&gt;=200), 0,
    AND(FACT_ORDERS[[#This Row],[DeliveryMehtod]]="pickup"), 15,
    AND(FACT_ORDERS[[#This Row],[DeliveryMehtod]]="shippment",FACT_ORDERS[[#This Row],[TotalAmount]]&lt;200), 35
)</f>
        <v>0</v>
      </c>
      <c r="M4246" s="12" t="str" cm="1">
        <f t="array" ref="M4246">_xlfn.IFS(
    SUMIFS(FACT_ORDERS[TotalAmount], FACT_ORDERS[WD_CUSTOMERS],FACT_ORDERS[[#This Row],[WD_CUSTOMERS]])&gt;=15000, "VIP",
    SUMIFS(FACT_ORDERS[TotalAmount], FACT_ORDERS[WD_CUSTOMERS],FACT_ORDERS[[#This Row],[WD_CUSTOMERS]])&gt;=8000, "Premium",
    TRUE, "Regular"
)</f>
        <v>Premium</v>
      </c>
      <c r="N4246" s="32" cm="1">
        <f t="array" ref="N4246">_xlfn.IFS(
   FACT_ORDERS[[#This Row],[TypeOfClient]]="VIP", 0.2,
   FACT_ORDERS[[#This Row],[TypeOfClient]]="Premium", 0.1,
   TRUE, 0
)</f>
        <v>0.1</v>
      </c>
      <c r="O4246" s="31" cm="1">
        <f t="array" ref="O4246">_xlfn.IFS(
   FACT_ORDERS[[#This Row],[TotalAmount]]&gt;1500, 0.15,
   FACT_ORDERS[[#This Row],[TotalAmount]]&gt;1000, 0.1,
   FACT_ORDERS[[#This Row],[TotalAmount]]&gt;500, 0.05,
   TRUE, 0
)</f>
        <v>0.05</v>
      </c>
      <c r="P4246" s="28">
        <f xml:space="preserve"> FACT_ORDERS[[#This Row],[TotalAmount]] * (1 - (FACT_ORDERS[[#This Row],[ClientDiscount]] + FACT_ORDERS[[#This Row],[OrderDiscount]]) )</f>
        <v>449.65</v>
      </c>
      <c r="Q4246" s="28">
        <f>FACT_ORDERS[[#This Row],[TotalAmountWithDiscount]]+FACT_ORDERS[[#This Row],[DeliveryCost]]</f>
        <v>449.65</v>
      </c>
      <c r="R4246" s="35">
        <v>45476</v>
      </c>
      <c r="S4246" s="35" t="str">
        <f>IF(NETWORKDAYS(FACT_ORDERS[[#This Row],[Order-Date]], FACT_ORDERS[[#This Row],[ArrivalDate ]]) &gt; 10, "Late", "On Time")</f>
        <v>On Time</v>
      </c>
    </row>
    <row r="4247" spans="1:19" x14ac:dyDescent="0.3">
      <c r="A4247" s="12">
        <v>9245</v>
      </c>
      <c r="B4247" s="12">
        <v>265</v>
      </c>
      <c r="C4247" s="12">
        <v>10303</v>
      </c>
      <c r="D4247" s="12">
        <v>4246</v>
      </c>
      <c r="E4247" s="12" t="s">
        <v>244</v>
      </c>
      <c r="F4247" s="13">
        <v>45467</v>
      </c>
      <c r="G4247" s="26" t="s">
        <v>11189</v>
      </c>
      <c r="H4247" s="12">
        <v>18</v>
      </c>
      <c r="I4247" s="28">
        <f>VLOOKUP(B:B,DIM_PRODUCTS!A:F,5,FALSE)</f>
        <v>13</v>
      </c>
      <c r="J4247" s="28">
        <f>FACT_ORDERS[[#This Row],[ProductPrice]]*FACT_ORDERS[[#This Row],[Quantity]]</f>
        <v>234</v>
      </c>
      <c r="K4247" s="12" t="str">
        <f>VLOOKUP(C:C,DIM_CUSTOMERS!A:G,7,FALSE)</f>
        <v>USA</v>
      </c>
      <c r="L4247" s="30" cm="1">
        <f t="array" ref="L4247">_xlfn.IFS(
    AND(FACT_ORDERS[[#This Row],[DeliveryMehtod]]="shippment",FACT_ORDERS[[#This Row],[TotalAmount]]&gt;=200), 0,
    AND(FACT_ORDERS[[#This Row],[DeliveryMehtod]]="pickup"), 15,
    AND(FACT_ORDERS[[#This Row],[DeliveryMehtod]]="shippment",FACT_ORDERS[[#This Row],[TotalAmount]]&lt;200), 35
)</f>
        <v>0</v>
      </c>
      <c r="M4247" s="12" t="str" cm="1">
        <f t="array" ref="M4247">_xlfn.IFS(
    SUMIFS(FACT_ORDERS[TotalAmount], FACT_ORDERS[WD_CUSTOMERS],FACT_ORDERS[[#This Row],[WD_CUSTOMERS]])&gt;=15000, "VIP",
    SUMIFS(FACT_ORDERS[TotalAmount], FACT_ORDERS[WD_CUSTOMERS],FACT_ORDERS[[#This Row],[WD_CUSTOMERS]])&gt;=8000, "Premium",
    TRUE, "Regular"
)</f>
        <v>Premium</v>
      </c>
      <c r="N4247" s="32" cm="1">
        <f t="array" ref="N4247">_xlfn.IFS(
   FACT_ORDERS[[#This Row],[TypeOfClient]]="VIP", 0.2,
   FACT_ORDERS[[#This Row],[TypeOfClient]]="Premium", 0.1,
   TRUE, 0
)</f>
        <v>0.1</v>
      </c>
      <c r="O4247" s="31" cm="1">
        <f t="array" ref="O4247">_xlfn.IFS(
   FACT_ORDERS[[#This Row],[TotalAmount]]&gt;1500, 0.15,
   FACT_ORDERS[[#This Row],[TotalAmount]]&gt;1000, 0.1,
   FACT_ORDERS[[#This Row],[TotalAmount]]&gt;500, 0.05,
   TRUE, 0
)</f>
        <v>0</v>
      </c>
      <c r="P4247" s="28">
        <f xml:space="preserve"> FACT_ORDERS[[#This Row],[TotalAmount]] * (1 - (FACT_ORDERS[[#This Row],[ClientDiscount]] + FACT_ORDERS[[#This Row],[OrderDiscount]]) )</f>
        <v>210.6</v>
      </c>
      <c r="Q4247" s="28">
        <f>FACT_ORDERS[[#This Row],[TotalAmountWithDiscount]]+FACT_ORDERS[[#This Row],[DeliveryCost]]</f>
        <v>210.6</v>
      </c>
      <c r="R4247" s="35">
        <v>45476</v>
      </c>
      <c r="S4247" s="35" t="str">
        <f>IF(NETWORKDAYS(FACT_ORDERS[[#This Row],[Order-Date]], FACT_ORDERS[[#This Row],[ArrivalDate ]]) &gt; 10, "Late", "On Time")</f>
        <v>On Time</v>
      </c>
    </row>
    <row r="4248" spans="1:19" x14ac:dyDescent="0.3">
      <c r="A4248" s="12">
        <v>9246</v>
      </c>
      <c r="B4248" s="12">
        <v>282</v>
      </c>
      <c r="C4248" s="12">
        <v>10303</v>
      </c>
      <c r="D4248" s="12">
        <v>4247</v>
      </c>
      <c r="E4248" s="12" t="s">
        <v>243</v>
      </c>
      <c r="F4248" s="13">
        <v>45467</v>
      </c>
      <c r="G4248" s="26" t="s">
        <v>14457</v>
      </c>
      <c r="H4248" s="12">
        <v>19</v>
      </c>
      <c r="I4248" s="28">
        <f>VLOOKUP(B:B,DIM_PRODUCTS!A:F,5,FALSE)</f>
        <v>10</v>
      </c>
      <c r="J4248" s="28">
        <f>FACT_ORDERS[[#This Row],[ProductPrice]]*FACT_ORDERS[[#This Row],[Quantity]]</f>
        <v>190</v>
      </c>
      <c r="K4248" s="12" t="str">
        <f>VLOOKUP(C:C,DIM_CUSTOMERS!A:G,7,FALSE)</f>
        <v>USA</v>
      </c>
      <c r="L4248" s="30" cm="1">
        <f t="array" ref="L4248">_xlfn.IFS(
    AND(FACT_ORDERS[[#This Row],[DeliveryMehtod]]="shippment",FACT_ORDERS[[#This Row],[TotalAmount]]&gt;=200), 0,
    AND(FACT_ORDERS[[#This Row],[DeliveryMehtod]]="pickup"), 15,
    AND(FACT_ORDERS[[#This Row],[DeliveryMehtod]]="shippment",FACT_ORDERS[[#This Row],[TotalAmount]]&lt;200), 35
)</f>
        <v>15</v>
      </c>
      <c r="M4248" s="12" t="str" cm="1">
        <f t="array" ref="M4248">_xlfn.IFS(
    SUMIFS(FACT_ORDERS[TotalAmount], FACT_ORDERS[WD_CUSTOMERS],FACT_ORDERS[[#This Row],[WD_CUSTOMERS]])&gt;=15000, "VIP",
    SUMIFS(FACT_ORDERS[TotalAmount], FACT_ORDERS[WD_CUSTOMERS],FACT_ORDERS[[#This Row],[WD_CUSTOMERS]])&gt;=8000, "Premium",
    TRUE, "Regular"
)</f>
        <v>Premium</v>
      </c>
      <c r="N4248" s="32" cm="1">
        <f t="array" ref="N4248">_xlfn.IFS(
   FACT_ORDERS[[#This Row],[TypeOfClient]]="VIP", 0.2,
   FACT_ORDERS[[#This Row],[TypeOfClient]]="Premium", 0.1,
   TRUE, 0
)</f>
        <v>0.1</v>
      </c>
      <c r="O4248" s="31" cm="1">
        <f t="array" ref="O4248">_xlfn.IFS(
   FACT_ORDERS[[#This Row],[TotalAmount]]&gt;1500, 0.15,
   FACT_ORDERS[[#This Row],[TotalAmount]]&gt;1000, 0.1,
   FACT_ORDERS[[#This Row],[TotalAmount]]&gt;500, 0.05,
   TRUE, 0
)</f>
        <v>0</v>
      </c>
      <c r="P4248" s="28">
        <f xml:space="preserve"> FACT_ORDERS[[#This Row],[TotalAmount]] * (1 - (FACT_ORDERS[[#This Row],[ClientDiscount]] + FACT_ORDERS[[#This Row],[OrderDiscount]]) )</f>
        <v>171</v>
      </c>
      <c r="Q4248" s="28">
        <f>FACT_ORDERS[[#This Row],[TotalAmountWithDiscount]]+FACT_ORDERS[[#This Row],[DeliveryCost]]</f>
        <v>186</v>
      </c>
      <c r="R4248" s="35">
        <v>45476</v>
      </c>
      <c r="S4248" s="35" t="str">
        <f>IF(NETWORKDAYS(FACT_ORDERS[[#This Row],[Order-Date]], FACT_ORDERS[[#This Row],[ArrivalDate ]]) &gt; 10, "Late", "On Time")</f>
        <v>On Time</v>
      </c>
    </row>
    <row r="4249" spans="1:19" x14ac:dyDescent="0.3">
      <c r="A4249" s="12">
        <v>9247</v>
      </c>
      <c r="B4249" s="12">
        <v>246</v>
      </c>
      <c r="C4249" s="12">
        <v>10303</v>
      </c>
      <c r="D4249" s="12">
        <v>4248</v>
      </c>
      <c r="E4249" s="12" t="s">
        <v>243</v>
      </c>
      <c r="F4249" s="13">
        <v>45222</v>
      </c>
      <c r="G4249" s="26" t="s">
        <v>14458</v>
      </c>
      <c r="H4249" s="12">
        <v>17</v>
      </c>
      <c r="I4249" s="28">
        <f>VLOOKUP(B:B,DIM_PRODUCTS!A:F,5,FALSE)</f>
        <v>23</v>
      </c>
      <c r="J4249" s="28">
        <f>FACT_ORDERS[[#This Row],[ProductPrice]]*FACT_ORDERS[[#This Row],[Quantity]]</f>
        <v>391</v>
      </c>
      <c r="K4249" s="12" t="str">
        <f>VLOOKUP(C:C,DIM_CUSTOMERS!A:G,7,FALSE)</f>
        <v>USA</v>
      </c>
      <c r="L4249" s="30" cm="1">
        <f t="array" ref="L4249">_xlfn.IFS(
    AND(FACT_ORDERS[[#This Row],[DeliveryMehtod]]="shippment",FACT_ORDERS[[#This Row],[TotalAmount]]&gt;=200), 0,
    AND(FACT_ORDERS[[#This Row],[DeliveryMehtod]]="pickup"), 15,
    AND(FACT_ORDERS[[#This Row],[DeliveryMehtod]]="shippment",FACT_ORDERS[[#This Row],[TotalAmount]]&lt;200), 35
)</f>
        <v>15</v>
      </c>
      <c r="M4249" s="12" t="str" cm="1">
        <f t="array" ref="M4249">_xlfn.IFS(
    SUMIFS(FACT_ORDERS[TotalAmount], FACT_ORDERS[WD_CUSTOMERS],FACT_ORDERS[[#This Row],[WD_CUSTOMERS]])&gt;=15000, "VIP",
    SUMIFS(FACT_ORDERS[TotalAmount], FACT_ORDERS[WD_CUSTOMERS],FACT_ORDERS[[#This Row],[WD_CUSTOMERS]])&gt;=8000, "Premium",
    TRUE, "Regular"
)</f>
        <v>Premium</v>
      </c>
      <c r="N4249" s="32" cm="1">
        <f t="array" ref="N4249">_xlfn.IFS(
   FACT_ORDERS[[#This Row],[TypeOfClient]]="VIP", 0.2,
   FACT_ORDERS[[#This Row],[TypeOfClient]]="Premium", 0.1,
   TRUE, 0
)</f>
        <v>0.1</v>
      </c>
      <c r="O4249" s="31" cm="1">
        <f t="array" ref="O4249">_xlfn.IFS(
   FACT_ORDERS[[#This Row],[TotalAmount]]&gt;1500, 0.15,
   FACT_ORDERS[[#This Row],[TotalAmount]]&gt;1000, 0.1,
   FACT_ORDERS[[#This Row],[TotalAmount]]&gt;500, 0.05,
   TRUE, 0
)</f>
        <v>0</v>
      </c>
      <c r="P4249" s="28">
        <f xml:space="preserve"> FACT_ORDERS[[#This Row],[TotalAmount]] * (1 - (FACT_ORDERS[[#This Row],[ClientDiscount]] + FACT_ORDERS[[#This Row],[OrderDiscount]]) )</f>
        <v>351.90000000000003</v>
      </c>
      <c r="Q4249" s="28">
        <f>FACT_ORDERS[[#This Row],[TotalAmountWithDiscount]]+FACT_ORDERS[[#This Row],[DeliveryCost]]</f>
        <v>366.90000000000003</v>
      </c>
      <c r="R4249" s="35">
        <v>45229</v>
      </c>
      <c r="S4249" s="35" t="str">
        <f>IF(NETWORKDAYS(FACT_ORDERS[[#This Row],[Order-Date]], FACT_ORDERS[[#This Row],[ArrivalDate ]]) &gt; 10, "Late", "On Time")</f>
        <v>On Time</v>
      </c>
    </row>
    <row r="4250" spans="1:19" x14ac:dyDescent="0.3">
      <c r="A4250" s="12">
        <v>9248</v>
      </c>
      <c r="B4250" s="12">
        <v>265</v>
      </c>
      <c r="C4250" s="12">
        <v>10303</v>
      </c>
      <c r="D4250" s="12">
        <v>4249</v>
      </c>
      <c r="E4250" s="12" t="s">
        <v>244</v>
      </c>
      <c r="F4250" s="13">
        <v>45222</v>
      </c>
      <c r="G4250" s="26" t="s">
        <v>14459</v>
      </c>
      <c r="H4250" s="12">
        <v>23</v>
      </c>
      <c r="I4250" s="28">
        <f>VLOOKUP(B:B,DIM_PRODUCTS!A:F,5,FALSE)</f>
        <v>13</v>
      </c>
      <c r="J4250" s="28">
        <f>FACT_ORDERS[[#This Row],[ProductPrice]]*FACT_ORDERS[[#This Row],[Quantity]]</f>
        <v>299</v>
      </c>
      <c r="K4250" s="12" t="str">
        <f>VLOOKUP(C:C,DIM_CUSTOMERS!A:G,7,FALSE)</f>
        <v>USA</v>
      </c>
      <c r="L4250" s="30" cm="1">
        <f t="array" ref="L4250">_xlfn.IFS(
    AND(FACT_ORDERS[[#This Row],[DeliveryMehtod]]="shippment",FACT_ORDERS[[#This Row],[TotalAmount]]&gt;=200), 0,
    AND(FACT_ORDERS[[#This Row],[DeliveryMehtod]]="pickup"), 15,
    AND(FACT_ORDERS[[#This Row],[DeliveryMehtod]]="shippment",FACT_ORDERS[[#This Row],[TotalAmount]]&lt;200), 35
)</f>
        <v>0</v>
      </c>
      <c r="M4250" s="12" t="str" cm="1">
        <f t="array" ref="M4250">_xlfn.IFS(
    SUMIFS(FACT_ORDERS[TotalAmount], FACT_ORDERS[WD_CUSTOMERS],FACT_ORDERS[[#This Row],[WD_CUSTOMERS]])&gt;=15000, "VIP",
    SUMIFS(FACT_ORDERS[TotalAmount], FACT_ORDERS[WD_CUSTOMERS],FACT_ORDERS[[#This Row],[WD_CUSTOMERS]])&gt;=8000, "Premium",
    TRUE, "Regular"
)</f>
        <v>Premium</v>
      </c>
      <c r="N4250" s="32" cm="1">
        <f t="array" ref="N4250">_xlfn.IFS(
   FACT_ORDERS[[#This Row],[TypeOfClient]]="VIP", 0.2,
   FACT_ORDERS[[#This Row],[TypeOfClient]]="Premium", 0.1,
   TRUE, 0
)</f>
        <v>0.1</v>
      </c>
      <c r="O4250" s="31" cm="1">
        <f t="array" ref="O4250">_xlfn.IFS(
   FACT_ORDERS[[#This Row],[TotalAmount]]&gt;1500, 0.15,
   FACT_ORDERS[[#This Row],[TotalAmount]]&gt;1000, 0.1,
   FACT_ORDERS[[#This Row],[TotalAmount]]&gt;500, 0.05,
   TRUE, 0
)</f>
        <v>0</v>
      </c>
      <c r="P4250" s="28">
        <f xml:space="preserve"> FACT_ORDERS[[#This Row],[TotalAmount]] * (1 - (FACT_ORDERS[[#This Row],[ClientDiscount]] + FACT_ORDERS[[#This Row],[OrderDiscount]]) )</f>
        <v>269.10000000000002</v>
      </c>
      <c r="Q4250" s="28">
        <f>FACT_ORDERS[[#This Row],[TotalAmountWithDiscount]]+FACT_ORDERS[[#This Row],[DeliveryCost]]</f>
        <v>269.10000000000002</v>
      </c>
      <c r="R4250" s="35">
        <v>45229</v>
      </c>
      <c r="S4250" s="35" t="str">
        <f>IF(NETWORKDAYS(FACT_ORDERS[[#This Row],[Order-Date]], FACT_ORDERS[[#This Row],[ArrivalDate ]]) &gt; 10, "Late", "On Time")</f>
        <v>On Time</v>
      </c>
    </row>
    <row r="4251" spans="1:19" x14ac:dyDescent="0.3">
      <c r="A4251" s="12">
        <v>9249</v>
      </c>
      <c r="B4251" s="12">
        <v>223</v>
      </c>
      <c r="C4251" s="12">
        <v>10303</v>
      </c>
      <c r="D4251" s="12">
        <v>4250</v>
      </c>
      <c r="E4251" s="12" t="s">
        <v>243</v>
      </c>
      <c r="F4251" s="13">
        <v>45222</v>
      </c>
      <c r="G4251" s="26" t="s">
        <v>14460</v>
      </c>
      <c r="H4251" s="12">
        <v>18</v>
      </c>
      <c r="I4251" s="28">
        <f>VLOOKUP(B:B,DIM_PRODUCTS!A:F,5,FALSE)</f>
        <v>20</v>
      </c>
      <c r="J4251" s="28">
        <f>FACT_ORDERS[[#This Row],[ProductPrice]]*FACT_ORDERS[[#This Row],[Quantity]]</f>
        <v>360</v>
      </c>
      <c r="K4251" s="12" t="str">
        <f>VLOOKUP(C:C,DIM_CUSTOMERS!A:G,7,FALSE)</f>
        <v>USA</v>
      </c>
      <c r="L4251" s="30" cm="1">
        <f t="array" ref="L4251">_xlfn.IFS(
    AND(FACT_ORDERS[[#This Row],[DeliveryMehtod]]="shippment",FACT_ORDERS[[#This Row],[TotalAmount]]&gt;=200), 0,
    AND(FACT_ORDERS[[#This Row],[DeliveryMehtod]]="pickup"), 15,
    AND(FACT_ORDERS[[#This Row],[DeliveryMehtod]]="shippment",FACT_ORDERS[[#This Row],[TotalAmount]]&lt;200), 35
)</f>
        <v>15</v>
      </c>
      <c r="M4251" s="12" t="str" cm="1">
        <f t="array" ref="M4251">_xlfn.IFS(
    SUMIFS(FACT_ORDERS[TotalAmount], FACT_ORDERS[WD_CUSTOMERS],FACT_ORDERS[[#This Row],[WD_CUSTOMERS]])&gt;=15000, "VIP",
    SUMIFS(FACT_ORDERS[TotalAmount], FACT_ORDERS[WD_CUSTOMERS],FACT_ORDERS[[#This Row],[WD_CUSTOMERS]])&gt;=8000, "Premium",
    TRUE, "Regular"
)</f>
        <v>Premium</v>
      </c>
      <c r="N4251" s="32" cm="1">
        <f t="array" ref="N4251">_xlfn.IFS(
   FACT_ORDERS[[#This Row],[TypeOfClient]]="VIP", 0.2,
   FACT_ORDERS[[#This Row],[TypeOfClient]]="Premium", 0.1,
   TRUE, 0
)</f>
        <v>0.1</v>
      </c>
      <c r="O4251" s="31" cm="1">
        <f t="array" ref="O4251">_xlfn.IFS(
   FACT_ORDERS[[#This Row],[TotalAmount]]&gt;1500, 0.15,
   FACT_ORDERS[[#This Row],[TotalAmount]]&gt;1000, 0.1,
   FACT_ORDERS[[#This Row],[TotalAmount]]&gt;500, 0.05,
   TRUE, 0
)</f>
        <v>0</v>
      </c>
      <c r="P4251" s="28">
        <f xml:space="preserve"> FACT_ORDERS[[#This Row],[TotalAmount]] * (1 - (FACT_ORDERS[[#This Row],[ClientDiscount]] + FACT_ORDERS[[#This Row],[OrderDiscount]]) )</f>
        <v>324</v>
      </c>
      <c r="Q4251" s="28">
        <f>FACT_ORDERS[[#This Row],[TotalAmountWithDiscount]]+FACT_ORDERS[[#This Row],[DeliveryCost]]</f>
        <v>339</v>
      </c>
      <c r="R4251" s="35">
        <v>45242</v>
      </c>
      <c r="S4251" s="35" t="str">
        <f>IF(NETWORKDAYS(FACT_ORDERS[[#This Row],[Order-Date]], FACT_ORDERS[[#This Row],[ArrivalDate ]]) &gt; 10, "Late", "On Time")</f>
        <v>Late</v>
      </c>
    </row>
    <row r="4252" spans="1:19" x14ac:dyDescent="0.3">
      <c r="A4252" s="12">
        <v>9250</v>
      </c>
      <c r="B4252" s="12">
        <v>282</v>
      </c>
      <c r="C4252" s="12">
        <v>10303</v>
      </c>
      <c r="D4252" s="12">
        <v>4251</v>
      </c>
      <c r="E4252" s="12" t="s">
        <v>243</v>
      </c>
      <c r="F4252" s="13">
        <v>45222</v>
      </c>
      <c r="G4252" s="26" t="s">
        <v>14461</v>
      </c>
      <c r="H4252" s="12">
        <v>12</v>
      </c>
      <c r="I4252" s="28">
        <f>VLOOKUP(B:B,DIM_PRODUCTS!A:F,5,FALSE)</f>
        <v>10</v>
      </c>
      <c r="J4252" s="28">
        <f>FACT_ORDERS[[#This Row],[ProductPrice]]*FACT_ORDERS[[#This Row],[Quantity]]</f>
        <v>120</v>
      </c>
      <c r="K4252" s="12" t="str">
        <f>VLOOKUP(C:C,DIM_CUSTOMERS!A:G,7,FALSE)</f>
        <v>USA</v>
      </c>
      <c r="L4252" s="30" cm="1">
        <f t="array" ref="L4252">_xlfn.IFS(
    AND(FACT_ORDERS[[#This Row],[DeliveryMehtod]]="shippment",FACT_ORDERS[[#This Row],[TotalAmount]]&gt;=200), 0,
    AND(FACT_ORDERS[[#This Row],[DeliveryMehtod]]="pickup"), 15,
    AND(FACT_ORDERS[[#This Row],[DeliveryMehtod]]="shippment",FACT_ORDERS[[#This Row],[TotalAmount]]&lt;200), 35
)</f>
        <v>15</v>
      </c>
      <c r="M4252" s="12" t="str" cm="1">
        <f t="array" ref="M4252">_xlfn.IFS(
    SUMIFS(FACT_ORDERS[TotalAmount], FACT_ORDERS[WD_CUSTOMERS],FACT_ORDERS[[#This Row],[WD_CUSTOMERS]])&gt;=15000, "VIP",
    SUMIFS(FACT_ORDERS[TotalAmount], FACT_ORDERS[WD_CUSTOMERS],FACT_ORDERS[[#This Row],[WD_CUSTOMERS]])&gt;=8000, "Premium",
    TRUE, "Regular"
)</f>
        <v>Premium</v>
      </c>
      <c r="N4252" s="32" cm="1">
        <f t="array" ref="N4252">_xlfn.IFS(
   FACT_ORDERS[[#This Row],[TypeOfClient]]="VIP", 0.2,
   FACT_ORDERS[[#This Row],[TypeOfClient]]="Premium", 0.1,
   TRUE, 0
)</f>
        <v>0.1</v>
      </c>
      <c r="O4252" s="31" cm="1">
        <f t="array" ref="O4252">_xlfn.IFS(
   FACT_ORDERS[[#This Row],[TotalAmount]]&gt;1500, 0.15,
   FACT_ORDERS[[#This Row],[TotalAmount]]&gt;1000, 0.1,
   FACT_ORDERS[[#This Row],[TotalAmount]]&gt;500, 0.05,
   TRUE, 0
)</f>
        <v>0</v>
      </c>
      <c r="P4252" s="28">
        <f xml:space="preserve"> FACT_ORDERS[[#This Row],[TotalAmount]] * (1 - (FACT_ORDERS[[#This Row],[ClientDiscount]] + FACT_ORDERS[[#This Row],[OrderDiscount]]) )</f>
        <v>108</v>
      </c>
      <c r="Q4252" s="28">
        <f>FACT_ORDERS[[#This Row],[TotalAmountWithDiscount]]+FACT_ORDERS[[#This Row],[DeliveryCost]]</f>
        <v>123</v>
      </c>
      <c r="R4252" s="35">
        <v>45231</v>
      </c>
      <c r="S4252" s="35" t="str">
        <f>IF(NETWORKDAYS(FACT_ORDERS[[#This Row],[Order-Date]], FACT_ORDERS[[#This Row],[ArrivalDate ]]) &gt; 10, "Late", "On Time")</f>
        <v>On Time</v>
      </c>
    </row>
    <row r="4253" spans="1:19" x14ac:dyDescent="0.3">
      <c r="A4253" s="12">
        <v>9251</v>
      </c>
      <c r="B4253" s="12">
        <v>246</v>
      </c>
      <c r="C4253" s="12">
        <v>10303</v>
      </c>
      <c r="D4253" s="12">
        <v>4252</v>
      </c>
      <c r="E4253" s="12" t="s">
        <v>243</v>
      </c>
      <c r="F4253" s="13">
        <v>45226</v>
      </c>
      <c r="G4253" s="26" t="s">
        <v>14462</v>
      </c>
      <c r="H4253" s="12">
        <v>16</v>
      </c>
      <c r="I4253" s="28">
        <f>VLOOKUP(B:B,DIM_PRODUCTS!A:F,5,FALSE)</f>
        <v>23</v>
      </c>
      <c r="J4253" s="28">
        <f>FACT_ORDERS[[#This Row],[ProductPrice]]*FACT_ORDERS[[#This Row],[Quantity]]</f>
        <v>368</v>
      </c>
      <c r="K4253" s="12" t="str">
        <f>VLOOKUP(C:C,DIM_CUSTOMERS!A:G,7,FALSE)</f>
        <v>USA</v>
      </c>
      <c r="L4253" s="30" cm="1">
        <f t="array" ref="L4253">_xlfn.IFS(
    AND(FACT_ORDERS[[#This Row],[DeliveryMehtod]]="shippment",FACT_ORDERS[[#This Row],[TotalAmount]]&gt;=200), 0,
    AND(FACT_ORDERS[[#This Row],[DeliveryMehtod]]="pickup"), 15,
    AND(FACT_ORDERS[[#This Row],[DeliveryMehtod]]="shippment",FACT_ORDERS[[#This Row],[TotalAmount]]&lt;200), 35
)</f>
        <v>15</v>
      </c>
      <c r="M4253" s="12" t="str" cm="1">
        <f t="array" ref="M4253">_xlfn.IFS(
    SUMIFS(FACT_ORDERS[TotalAmount], FACT_ORDERS[WD_CUSTOMERS],FACT_ORDERS[[#This Row],[WD_CUSTOMERS]])&gt;=15000, "VIP",
    SUMIFS(FACT_ORDERS[TotalAmount], FACT_ORDERS[WD_CUSTOMERS],FACT_ORDERS[[#This Row],[WD_CUSTOMERS]])&gt;=8000, "Premium",
    TRUE, "Regular"
)</f>
        <v>Premium</v>
      </c>
      <c r="N4253" s="32" cm="1">
        <f t="array" ref="N4253">_xlfn.IFS(
   FACT_ORDERS[[#This Row],[TypeOfClient]]="VIP", 0.2,
   FACT_ORDERS[[#This Row],[TypeOfClient]]="Premium", 0.1,
   TRUE, 0
)</f>
        <v>0.1</v>
      </c>
      <c r="O4253" s="31" cm="1">
        <f t="array" ref="O4253">_xlfn.IFS(
   FACT_ORDERS[[#This Row],[TotalAmount]]&gt;1500, 0.15,
   FACT_ORDERS[[#This Row],[TotalAmount]]&gt;1000, 0.1,
   FACT_ORDERS[[#This Row],[TotalAmount]]&gt;500, 0.05,
   TRUE, 0
)</f>
        <v>0</v>
      </c>
      <c r="P4253" s="28">
        <f xml:space="preserve"> FACT_ORDERS[[#This Row],[TotalAmount]] * (1 - (FACT_ORDERS[[#This Row],[ClientDiscount]] + FACT_ORDERS[[#This Row],[OrderDiscount]]) )</f>
        <v>331.2</v>
      </c>
      <c r="Q4253" s="28">
        <f>FACT_ORDERS[[#This Row],[TotalAmountWithDiscount]]+FACT_ORDERS[[#This Row],[DeliveryCost]]</f>
        <v>346.2</v>
      </c>
      <c r="R4253" s="35">
        <v>45235</v>
      </c>
      <c r="S4253" s="35" t="str">
        <f>IF(NETWORKDAYS(FACT_ORDERS[[#This Row],[Order-Date]], FACT_ORDERS[[#This Row],[ArrivalDate ]]) &gt; 10, "Late", "On Time")</f>
        <v>On Time</v>
      </c>
    </row>
    <row r="4254" spans="1:19" x14ac:dyDescent="0.3">
      <c r="A4254" s="12">
        <v>9252</v>
      </c>
      <c r="B4254" s="12">
        <v>265</v>
      </c>
      <c r="C4254" s="12">
        <v>10303</v>
      </c>
      <c r="D4254" s="12">
        <v>4253</v>
      </c>
      <c r="E4254" s="12" t="s">
        <v>244</v>
      </c>
      <c r="F4254" s="13">
        <v>45226</v>
      </c>
      <c r="G4254" s="26" t="s">
        <v>14463</v>
      </c>
      <c r="H4254" s="12">
        <v>14</v>
      </c>
      <c r="I4254" s="28">
        <f>VLOOKUP(B:B,DIM_PRODUCTS!A:F,5,FALSE)</f>
        <v>13</v>
      </c>
      <c r="J4254" s="28">
        <f>FACT_ORDERS[[#This Row],[ProductPrice]]*FACT_ORDERS[[#This Row],[Quantity]]</f>
        <v>182</v>
      </c>
      <c r="K4254" s="12" t="str">
        <f>VLOOKUP(C:C,DIM_CUSTOMERS!A:G,7,FALSE)</f>
        <v>USA</v>
      </c>
      <c r="L4254" s="30" cm="1">
        <f t="array" ref="L4254">_xlfn.IFS(
    AND(FACT_ORDERS[[#This Row],[DeliveryMehtod]]="shippment",FACT_ORDERS[[#This Row],[TotalAmount]]&gt;=200), 0,
    AND(FACT_ORDERS[[#This Row],[DeliveryMehtod]]="pickup"), 15,
    AND(FACT_ORDERS[[#This Row],[DeliveryMehtod]]="shippment",FACT_ORDERS[[#This Row],[TotalAmount]]&lt;200), 35
)</f>
        <v>35</v>
      </c>
      <c r="M4254" s="12" t="str" cm="1">
        <f t="array" ref="M4254">_xlfn.IFS(
    SUMIFS(FACT_ORDERS[TotalAmount], FACT_ORDERS[WD_CUSTOMERS],FACT_ORDERS[[#This Row],[WD_CUSTOMERS]])&gt;=15000, "VIP",
    SUMIFS(FACT_ORDERS[TotalAmount], FACT_ORDERS[WD_CUSTOMERS],FACT_ORDERS[[#This Row],[WD_CUSTOMERS]])&gt;=8000, "Premium",
    TRUE, "Regular"
)</f>
        <v>Premium</v>
      </c>
      <c r="N4254" s="32" cm="1">
        <f t="array" ref="N4254">_xlfn.IFS(
   FACT_ORDERS[[#This Row],[TypeOfClient]]="VIP", 0.2,
   FACT_ORDERS[[#This Row],[TypeOfClient]]="Premium", 0.1,
   TRUE, 0
)</f>
        <v>0.1</v>
      </c>
      <c r="O4254" s="31" cm="1">
        <f t="array" ref="O4254">_xlfn.IFS(
   FACT_ORDERS[[#This Row],[TotalAmount]]&gt;1500, 0.15,
   FACT_ORDERS[[#This Row],[TotalAmount]]&gt;1000, 0.1,
   FACT_ORDERS[[#This Row],[TotalAmount]]&gt;500, 0.05,
   TRUE, 0
)</f>
        <v>0</v>
      </c>
      <c r="P4254" s="28">
        <f xml:space="preserve"> FACT_ORDERS[[#This Row],[TotalAmount]] * (1 - (FACT_ORDERS[[#This Row],[ClientDiscount]] + FACT_ORDERS[[#This Row],[OrderDiscount]]) )</f>
        <v>163.80000000000001</v>
      </c>
      <c r="Q4254" s="28">
        <f>FACT_ORDERS[[#This Row],[TotalAmountWithDiscount]]+FACT_ORDERS[[#This Row],[DeliveryCost]]</f>
        <v>198.8</v>
      </c>
      <c r="R4254" s="35">
        <v>45235</v>
      </c>
      <c r="S4254" s="35" t="str">
        <f>IF(NETWORKDAYS(FACT_ORDERS[[#This Row],[Order-Date]], FACT_ORDERS[[#This Row],[ArrivalDate ]]) &gt; 10, "Late", "On Time")</f>
        <v>On Time</v>
      </c>
    </row>
    <row r="4255" spans="1:19" x14ac:dyDescent="0.3">
      <c r="A4255" s="12">
        <v>9253</v>
      </c>
      <c r="B4255" s="12">
        <v>223</v>
      </c>
      <c r="C4255" s="12">
        <v>10303</v>
      </c>
      <c r="D4255" s="12">
        <v>4254</v>
      </c>
      <c r="E4255" s="12" t="s">
        <v>244</v>
      </c>
      <c r="F4255" s="13">
        <v>45226</v>
      </c>
      <c r="G4255" s="26" t="s">
        <v>14464</v>
      </c>
      <c r="H4255" s="12">
        <v>17</v>
      </c>
      <c r="I4255" s="28">
        <f>VLOOKUP(B:B,DIM_PRODUCTS!A:F,5,FALSE)</f>
        <v>20</v>
      </c>
      <c r="J4255" s="28">
        <f>FACT_ORDERS[[#This Row],[ProductPrice]]*FACT_ORDERS[[#This Row],[Quantity]]</f>
        <v>340</v>
      </c>
      <c r="K4255" s="12" t="str">
        <f>VLOOKUP(C:C,DIM_CUSTOMERS!A:G,7,FALSE)</f>
        <v>USA</v>
      </c>
      <c r="L4255" s="30" cm="1">
        <f t="array" ref="L4255">_xlfn.IFS(
    AND(FACT_ORDERS[[#This Row],[DeliveryMehtod]]="shippment",FACT_ORDERS[[#This Row],[TotalAmount]]&gt;=200), 0,
    AND(FACT_ORDERS[[#This Row],[DeliveryMehtod]]="pickup"), 15,
    AND(FACT_ORDERS[[#This Row],[DeliveryMehtod]]="shippment",FACT_ORDERS[[#This Row],[TotalAmount]]&lt;200), 35
)</f>
        <v>0</v>
      </c>
      <c r="M4255" s="12" t="str" cm="1">
        <f t="array" ref="M4255">_xlfn.IFS(
    SUMIFS(FACT_ORDERS[TotalAmount], FACT_ORDERS[WD_CUSTOMERS],FACT_ORDERS[[#This Row],[WD_CUSTOMERS]])&gt;=15000, "VIP",
    SUMIFS(FACT_ORDERS[TotalAmount], FACT_ORDERS[WD_CUSTOMERS],FACT_ORDERS[[#This Row],[WD_CUSTOMERS]])&gt;=8000, "Premium",
    TRUE, "Regular"
)</f>
        <v>Premium</v>
      </c>
      <c r="N4255" s="32" cm="1">
        <f t="array" ref="N4255">_xlfn.IFS(
   FACT_ORDERS[[#This Row],[TypeOfClient]]="VIP", 0.2,
   FACT_ORDERS[[#This Row],[TypeOfClient]]="Premium", 0.1,
   TRUE, 0
)</f>
        <v>0.1</v>
      </c>
      <c r="O4255" s="31" cm="1">
        <f t="array" ref="O4255">_xlfn.IFS(
   FACT_ORDERS[[#This Row],[TotalAmount]]&gt;1500, 0.15,
   FACT_ORDERS[[#This Row],[TotalAmount]]&gt;1000, 0.1,
   FACT_ORDERS[[#This Row],[TotalAmount]]&gt;500, 0.05,
   TRUE, 0
)</f>
        <v>0</v>
      </c>
      <c r="P4255" s="28">
        <f xml:space="preserve"> FACT_ORDERS[[#This Row],[TotalAmount]] * (1 - (FACT_ORDERS[[#This Row],[ClientDiscount]] + FACT_ORDERS[[#This Row],[OrderDiscount]]) )</f>
        <v>306</v>
      </c>
      <c r="Q4255" s="28">
        <f>FACT_ORDERS[[#This Row],[TotalAmountWithDiscount]]+FACT_ORDERS[[#This Row],[DeliveryCost]]</f>
        <v>306</v>
      </c>
      <c r="R4255" s="35">
        <v>45235</v>
      </c>
      <c r="S4255" s="35" t="str">
        <f>IF(NETWORKDAYS(FACT_ORDERS[[#This Row],[Order-Date]], FACT_ORDERS[[#This Row],[ArrivalDate ]]) &gt; 10, "Late", "On Time")</f>
        <v>On Time</v>
      </c>
    </row>
    <row r="4256" spans="1:19" x14ac:dyDescent="0.3">
      <c r="A4256" s="12">
        <v>9254</v>
      </c>
      <c r="B4256" s="12">
        <v>282</v>
      </c>
      <c r="C4256" s="12">
        <v>10303</v>
      </c>
      <c r="D4256" s="12">
        <v>4255</v>
      </c>
      <c r="E4256" s="12" t="s">
        <v>244</v>
      </c>
      <c r="F4256" s="13">
        <v>45226</v>
      </c>
      <c r="G4256" s="26" t="s">
        <v>14465</v>
      </c>
      <c r="H4256" s="12">
        <v>19</v>
      </c>
      <c r="I4256" s="28">
        <f>VLOOKUP(B:B,DIM_PRODUCTS!A:F,5,FALSE)</f>
        <v>10</v>
      </c>
      <c r="J4256" s="28">
        <f>FACT_ORDERS[[#This Row],[ProductPrice]]*FACT_ORDERS[[#This Row],[Quantity]]</f>
        <v>190</v>
      </c>
      <c r="K4256" s="12" t="str">
        <f>VLOOKUP(C:C,DIM_CUSTOMERS!A:G,7,FALSE)</f>
        <v>USA</v>
      </c>
      <c r="L4256" s="30" cm="1">
        <f t="array" ref="L4256">_xlfn.IFS(
    AND(FACT_ORDERS[[#This Row],[DeliveryMehtod]]="shippment",FACT_ORDERS[[#This Row],[TotalAmount]]&gt;=200), 0,
    AND(FACT_ORDERS[[#This Row],[DeliveryMehtod]]="pickup"), 15,
    AND(FACT_ORDERS[[#This Row],[DeliveryMehtod]]="shippment",FACT_ORDERS[[#This Row],[TotalAmount]]&lt;200), 35
)</f>
        <v>35</v>
      </c>
      <c r="M4256" s="12" t="str" cm="1">
        <f t="array" ref="M4256">_xlfn.IFS(
    SUMIFS(FACT_ORDERS[TotalAmount], FACT_ORDERS[WD_CUSTOMERS],FACT_ORDERS[[#This Row],[WD_CUSTOMERS]])&gt;=15000, "VIP",
    SUMIFS(FACT_ORDERS[TotalAmount], FACT_ORDERS[WD_CUSTOMERS],FACT_ORDERS[[#This Row],[WD_CUSTOMERS]])&gt;=8000, "Premium",
    TRUE, "Regular"
)</f>
        <v>Premium</v>
      </c>
      <c r="N4256" s="32" cm="1">
        <f t="array" ref="N4256">_xlfn.IFS(
   FACT_ORDERS[[#This Row],[TypeOfClient]]="VIP", 0.2,
   FACT_ORDERS[[#This Row],[TypeOfClient]]="Premium", 0.1,
   TRUE, 0
)</f>
        <v>0.1</v>
      </c>
      <c r="O4256" s="31" cm="1">
        <f t="array" ref="O4256">_xlfn.IFS(
   FACT_ORDERS[[#This Row],[TotalAmount]]&gt;1500, 0.15,
   FACT_ORDERS[[#This Row],[TotalAmount]]&gt;1000, 0.1,
   FACT_ORDERS[[#This Row],[TotalAmount]]&gt;500, 0.05,
   TRUE, 0
)</f>
        <v>0</v>
      </c>
      <c r="P4256" s="28">
        <f xml:space="preserve"> FACT_ORDERS[[#This Row],[TotalAmount]] * (1 - (FACT_ORDERS[[#This Row],[ClientDiscount]] + FACT_ORDERS[[#This Row],[OrderDiscount]]) )</f>
        <v>171</v>
      </c>
      <c r="Q4256" s="28">
        <f>FACT_ORDERS[[#This Row],[TotalAmountWithDiscount]]+FACT_ORDERS[[#This Row],[DeliveryCost]]</f>
        <v>206</v>
      </c>
      <c r="R4256" s="35">
        <v>45242</v>
      </c>
      <c r="S4256" s="35" t="str">
        <f>IF(NETWORKDAYS(FACT_ORDERS[[#This Row],[Order-Date]], FACT_ORDERS[[#This Row],[ArrivalDate ]]) &gt; 10, "Late", "On Time")</f>
        <v>Late</v>
      </c>
    </row>
    <row r="4257" spans="1:19" x14ac:dyDescent="0.3">
      <c r="A4257" s="12">
        <v>9255</v>
      </c>
      <c r="B4257" s="12">
        <v>246</v>
      </c>
      <c r="C4257" s="12">
        <v>10303</v>
      </c>
      <c r="D4257" s="12">
        <v>4256</v>
      </c>
      <c r="E4257" s="12" t="s">
        <v>243</v>
      </c>
      <c r="F4257" s="13">
        <v>45506</v>
      </c>
      <c r="G4257" s="26" t="s">
        <v>3938</v>
      </c>
      <c r="H4257" s="12">
        <v>15</v>
      </c>
      <c r="I4257" s="28">
        <f>VLOOKUP(B:B,DIM_PRODUCTS!A:F,5,FALSE)</f>
        <v>23</v>
      </c>
      <c r="J4257" s="28">
        <f>FACT_ORDERS[[#This Row],[ProductPrice]]*FACT_ORDERS[[#This Row],[Quantity]]</f>
        <v>345</v>
      </c>
      <c r="K4257" s="12" t="str">
        <f>VLOOKUP(C:C,DIM_CUSTOMERS!A:G,7,FALSE)</f>
        <v>USA</v>
      </c>
      <c r="L4257" s="30" cm="1">
        <f t="array" ref="L4257">_xlfn.IFS(
    AND(FACT_ORDERS[[#This Row],[DeliveryMehtod]]="shippment",FACT_ORDERS[[#This Row],[TotalAmount]]&gt;=200), 0,
    AND(FACT_ORDERS[[#This Row],[DeliveryMehtod]]="pickup"), 15,
    AND(FACT_ORDERS[[#This Row],[DeliveryMehtod]]="shippment",FACT_ORDERS[[#This Row],[TotalAmount]]&lt;200), 35
)</f>
        <v>15</v>
      </c>
      <c r="M4257" s="12" t="str" cm="1">
        <f t="array" ref="M4257">_xlfn.IFS(
    SUMIFS(FACT_ORDERS[TotalAmount], FACT_ORDERS[WD_CUSTOMERS],FACT_ORDERS[[#This Row],[WD_CUSTOMERS]])&gt;=15000, "VIP",
    SUMIFS(FACT_ORDERS[TotalAmount], FACT_ORDERS[WD_CUSTOMERS],FACT_ORDERS[[#This Row],[WD_CUSTOMERS]])&gt;=8000, "Premium",
    TRUE, "Regular"
)</f>
        <v>Premium</v>
      </c>
      <c r="N4257" s="32" cm="1">
        <f t="array" ref="N4257">_xlfn.IFS(
   FACT_ORDERS[[#This Row],[TypeOfClient]]="VIP", 0.2,
   FACT_ORDERS[[#This Row],[TypeOfClient]]="Premium", 0.1,
   TRUE, 0
)</f>
        <v>0.1</v>
      </c>
      <c r="O4257" s="31" cm="1">
        <f t="array" ref="O4257">_xlfn.IFS(
   FACT_ORDERS[[#This Row],[TotalAmount]]&gt;1500, 0.15,
   FACT_ORDERS[[#This Row],[TotalAmount]]&gt;1000, 0.1,
   FACT_ORDERS[[#This Row],[TotalAmount]]&gt;500, 0.05,
   TRUE, 0
)</f>
        <v>0</v>
      </c>
      <c r="P4257" s="28">
        <f xml:space="preserve"> FACT_ORDERS[[#This Row],[TotalAmount]] * (1 - (FACT_ORDERS[[#This Row],[ClientDiscount]] + FACT_ORDERS[[#This Row],[OrderDiscount]]) )</f>
        <v>310.5</v>
      </c>
      <c r="Q4257" s="28">
        <f>FACT_ORDERS[[#This Row],[TotalAmountWithDiscount]]+FACT_ORDERS[[#This Row],[DeliveryCost]]</f>
        <v>325.5</v>
      </c>
      <c r="R4257" s="35">
        <v>45516</v>
      </c>
      <c r="S4257" s="35" t="str">
        <f>IF(NETWORKDAYS(FACT_ORDERS[[#This Row],[Order-Date]], FACT_ORDERS[[#This Row],[ArrivalDate ]]) &gt; 10, "Late", "On Time")</f>
        <v>On Time</v>
      </c>
    </row>
    <row r="4258" spans="1:19" x14ac:dyDescent="0.3">
      <c r="A4258" s="12">
        <v>9256</v>
      </c>
      <c r="B4258" s="12">
        <v>265</v>
      </c>
      <c r="C4258" s="12">
        <v>10303</v>
      </c>
      <c r="D4258" s="12">
        <v>4257</v>
      </c>
      <c r="E4258" s="12" t="s">
        <v>243</v>
      </c>
      <c r="F4258" s="13">
        <v>45506</v>
      </c>
      <c r="G4258" s="26" t="s">
        <v>10784</v>
      </c>
      <c r="H4258" s="12">
        <v>21</v>
      </c>
      <c r="I4258" s="28">
        <f>VLOOKUP(B:B,DIM_PRODUCTS!A:F,5,FALSE)</f>
        <v>13</v>
      </c>
      <c r="J4258" s="28">
        <f>FACT_ORDERS[[#This Row],[ProductPrice]]*FACT_ORDERS[[#This Row],[Quantity]]</f>
        <v>273</v>
      </c>
      <c r="K4258" s="12" t="str">
        <f>VLOOKUP(C:C,DIM_CUSTOMERS!A:G,7,FALSE)</f>
        <v>USA</v>
      </c>
      <c r="L4258" s="30" cm="1">
        <f t="array" ref="L4258">_xlfn.IFS(
    AND(FACT_ORDERS[[#This Row],[DeliveryMehtod]]="shippment",FACT_ORDERS[[#This Row],[TotalAmount]]&gt;=200), 0,
    AND(FACT_ORDERS[[#This Row],[DeliveryMehtod]]="pickup"), 15,
    AND(FACT_ORDERS[[#This Row],[DeliveryMehtod]]="shippment",FACT_ORDERS[[#This Row],[TotalAmount]]&lt;200), 35
)</f>
        <v>15</v>
      </c>
      <c r="M4258" s="12" t="str" cm="1">
        <f t="array" ref="M4258">_xlfn.IFS(
    SUMIFS(FACT_ORDERS[TotalAmount], FACT_ORDERS[WD_CUSTOMERS],FACT_ORDERS[[#This Row],[WD_CUSTOMERS]])&gt;=15000, "VIP",
    SUMIFS(FACT_ORDERS[TotalAmount], FACT_ORDERS[WD_CUSTOMERS],FACT_ORDERS[[#This Row],[WD_CUSTOMERS]])&gt;=8000, "Premium",
    TRUE, "Regular"
)</f>
        <v>Premium</v>
      </c>
      <c r="N4258" s="32" cm="1">
        <f t="array" ref="N4258">_xlfn.IFS(
   FACT_ORDERS[[#This Row],[TypeOfClient]]="VIP", 0.2,
   FACT_ORDERS[[#This Row],[TypeOfClient]]="Premium", 0.1,
   TRUE, 0
)</f>
        <v>0.1</v>
      </c>
      <c r="O4258" s="31" cm="1">
        <f t="array" ref="O4258">_xlfn.IFS(
   FACT_ORDERS[[#This Row],[TotalAmount]]&gt;1500, 0.15,
   FACT_ORDERS[[#This Row],[TotalAmount]]&gt;1000, 0.1,
   FACT_ORDERS[[#This Row],[TotalAmount]]&gt;500, 0.05,
   TRUE, 0
)</f>
        <v>0</v>
      </c>
      <c r="P4258" s="28">
        <f xml:space="preserve"> FACT_ORDERS[[#This Row],[TotalAmount]] * (1 - (FACT_ORDERS[[#This Row],[ClientDiscount]] + FACT_ORDERS[[#This Row],[OrderDiscount]]) )</f>
        <v>245.70000000000002</v>
      </c>
      <c r="Q4258" s="28">
        <f>FACT_ORDERS[[#This Row],[TotalAmountWithDiscount]]+FACT_ORDERS[[#This Row],[DeliveryCost]]</f>
        <v>260.70000000000005</v>
      </c>
      <c r="R4258" s="35">
        <v>45516</v>
      </c>
      <c r="S4258" s="35" t="str">
        <f>IF(NETWORKDAYS(FACT_ORDERS[[#This Row],[Order-Date]], FACT_ORDERS[[#This Row],[ArrivalDate ]]) &gt; 10, "Late", "On Time")</f>
        <v>On Time</v>
      </c>
    </row>
    <row r="4259" spans="1:19" x14ac:dyDescent="0.3">
      <c r="A4259" s="12">
        <v>9257</v>
      </c>
      <c r="B4259" s="12">
        <v>282</v>
      </c>
      <c r="C4259" s="12">
        <v>10303</v>
      </c>
      <c r="D4259" s="12">
        <v>4258</v>
      </c>
      <c r="E4259" s="12" t="s">
        <v>243</v>
      </c>
      <c r="F4259" s="13">
        <v>45506</v>
      </c>
      <c r="G4259" s="26" t="s">
        <v>14466</v>
      </c>
      <c r="H4259" s="12">
        <v>15</v>
      </c>
      <c r="I4259" s="28">
        <f>VLOOKUP(B:B,DIM_PRODUCTS!A:F,5,FALSE)</f>
        <v>10</v>
      </c>
      <c r="J4259" s="28">
        <f>FACT_ORDERS[[#This Row],[ProductPrice]]*FACT_ORDERS[[#This Row],[Quantity]]</f>
        <v>150</v>
      </c>
      <c r="K4259" s="12" t="str">
        <f>VLOOKUP(C:C,DIM_CUSTOMERS!A:G,7,FALSE)</f>
        <v>USA</v>
      </c>
      <c r="L4259" s="30" cm="1">
        <f t="array" ref="L4259">_xlfn.IFS(
    AND(FACT_ORDERS[[#This Row],[DeliveryMehtod]]="shippment",FACT_ORDERS[[#This Row],[TotalAmount]]&gt;=200), 0,
    AND(FACT_ORDERS[[#This Row],[DeliveryMehtod]]="pickup"), 15,
    AND(FACT_ORDERS[[#This Row],[DeliveryMehtod]]="shippment",FACT_ORDERS[[#This Row],[TotalAmount]]&lt;200), 35
)</f>
        <v>15</v>
      </c>
      <c r="M4259" s="12" t="str" cm="1">
        <f t="array" ref="M4259">_xlfn.IFS(
    SUMIFS(FACT_ORDERS[TotalAmount], FACT_ORDERS[WD_CUSTOMERS],FACT_ORDERS[[#This Row],[WD_CUSTOMERS]])&gt;=15000, "VIP",
    SUMIFS(FACT_ORDERS[TotalAmount], FACT_ORDERS[WD_CUSTOMERS],FACT_ORDERS[[#This Row],[WD_CUSTOMERS]])&gt;=8000, "Premium",
    TRUE, "Regular"
)</f>
        <v>Premium</v>
      </c>
      <c r="N4259" s="32" cm="1">
        <f t="array" ref="N4259">_xlfn.IFS(
   FACT_ORDERS[[#This Row],[TypeOfClient]]="VIP", 0.2,
   FACT_ORDERS[[#This Row],[TypeOfClient]]="Premium", 0.1,
   TRUE, 0
)</f>
        <v>0.1</v>
      </c>
      <c r="O4259" s="31" cm="1">
        <f t="array" ref="O4259">_xlfn.IFS(
   FACT_ORDERS[[#This Row],[TotalAmount]]&gt;1500, 0.15,
   FACT_ORDERS[[#This Row],[TotalAmount]]&gt;1000, 0.1,
   FACT_ORDERS[[#This Row],[TotalAmount]]&gt;500, 0.05,
   TRUE, 0
)</f>
        <v>0</v>
      </c>
      <c r="P4259" s="28">
        <f xml:space="preserve"> FACT_ORDERS[[#This Row],[TotalAmount]] * (1 - (FACT_ORDERS[[#This Row],[ClientDiscount]] + FACT_ORDERS[[#This Row],[OrderDiscount]]) )</f>
        <v>135</v>
      </c>
      <c r="Q4259" s="28">
        <f>FACT_ORDERS[[#This Row],[TotalAmountWithDiscount]]+FACT_ORDERS[[#This Row],[DeliveryCost]]</f>
        <v>150</v>
      </c>
      <c r="R4259" s="35">
        <v>45514</v>
      </c>
      <c r="S4259" s="35" t="str">
        <f>IF(NETWORKDAYS(FACT_ORDERS[[#This Row],[Order-Date]], FACT_ORDERS[[#This Row],[ArrivalDate ]]) &gt; 10, "Late", "On Time")</f>
        <v>On Time</v>
      </c>
    </row>
    <row r="4260" spans="1:19" x14ac:dyDescent="0.3">
      <c r="A4260" s="12">
        <v>9258</v>
      </c>
      <c r="B4260" s="12">
        <v>246</v>
      </c>
      <c r="C4260" s="12">
        <v>10303</v>
      </c>
      <c r="D4260" s="12">
        <v>4259</v>
      </c>
      <c r="E4260" s="12" t="s">
        <v>244</v>
      </c>
      <c r="F4260" s="13">
        <v>45461</v>
      </c>
      <c r="G4260" s="26" t="s">
        <v>14467</v>
      </c>
      <c r="H4260" s="12">
        <v>14</v>
      </c>
      <c r="I4260" s="28">
        <f>VLOOKUP(B:B,DIM_PRODUCTS!A:F,5,FALSE)</f>
        <v>23</v>
      </c>
      <c r="J4260" s="28">
        <f>FACT_ORDERS[[#This Row],[ProductPrice]]*FACT_ORDERS[[#This Row],[Quantity]]</f>
        <v>322</v>
      </c>
      <c r="K4260" s="12" t="str">
        <f>VLOOKUP(C:C,DIM_CUSTOMERS!A:G,7,FALSE)</f>
        <v>USA</v>
      </c>
      <c r="L4260" s="30" cm="1">
        <f t="array" ref="L4260">_xlfn.IFS(
    AND(FACT_ORDERS[[#This Row],[DeliveryMehtod]]="shippment",FACT_ORDERS[[#This Row],[TotalAmount]]&gt;=200), 0,
    AND(FACT_ORDERS[[#This Row],[DeliveryMehtod]]="pickup"), 15,
    AND(FACT_ORDERS[[#This Row],[DeliveryMehtod]]="shippment",FACT_ORDERS[[#This Row],[TotalAmount]]&lt;200), 35
)</f>
        <v>0</v>
      </c>
      <c r="M4260" s="12" t="str" cm="1">
        <f t="array" ref="M4260">_xlfn.IFS(
    SUMIFS(FACT_ORDERS[TotalAmount], FACT_ORDERS[WD_CUSTOMERS],FACT_ORDERS[[#This Row],[WD_CUSTOMERS]])&gt;=15000, "VIP",
    SUMIFS(FACT_ORDERS[TotalAmount], FACT_ORDERS[WD_CUSTOMERS],FACT_ORDERS[[#This Row],[WD_CUSTOMERS]])&gt;=8000, "Premium",
    TRUE, "Regular"
)</f>
        <v>Premium</v>
      </c>
      <c r="N4260" s="32" cm="1">
        <f t="array" ref="N4260">_xlfn.IFS(
   FACT_ORDERS[[#This Row],[TypeOfClient]]="VIP", 0.2,
   FACT_ORDERS[[#This Row],[TypeOfClient]]="Premium", 0.1,
   TRUE, 0
)</f>
        <v>0.1</v>
      </c>
      <c r="O4260" s="31" cm="1">
        <f t="array" ref="O4260">_xlfn.IFS(
   FACT_ORDERS[[#This Row],[TotalAmount]]&gt;1500, 0.15,
   FACT_ORDERS[[#This Row],[TotalAmount]]&gt;1000, 0.1,
   FACT_ORDERS[[#This Row],[TotalAmount]]&gt;500, 0.05,
   TRUE, 0
)</f>
        <v>0</v>
      </c>
      <c r="P4260" s="28">
        <f xml:space="preserve"> FACT_ORDERS[[#This Row],[TotalAmount]] * (1 - (FACT_ORDERS[[#This Row],[ClientDiscount]] + FACT_ORDERS[[#This Row],[OrderDiscount]]) )</f>
        <v>289.8</v>
      </c>
      <c r="Q4260" s="28">
        <f>FACT_ORDERS[[#This Row],[TotalAmountWithDiscount]]+FACT_ORDERS[[#This Row],[DeliveryCost]]</f>
        <v>289.8</v>
      </c>
      <c r="R4260" s="35">
        <v>45470</v>
      </c>
      <c r="S4260" s="35" t="str">
        <f>IF(NETWORKDAYS(FACT_ORDERS[[#This Row],[Order-Date]], FACT_ORDERS[[#This Row],[ArrivalDate ]]) &gt; 10, "Late", "On Time")</f>
        <v>On Time</v>
      </c>
    </row>
    <row r="4261" spans="1:19" x14ac:dyDescent="0.3">
      <c r="A4261" s="12">
        <v>9259</v>
      </c>
      <c r="B4261" s="12">
        <v>265</v>
      </c>
      <c r="C4261" s="12">
        <v>10303</v>
      </c>
      <c r="D4261" s="12">
        <v>4260</v>
      </c>
      <c r="E4261" s="12" t="s">
        <v>244</v>
      </c>
      <c r="F4261" s="13">
        <v>45461</v>
      </c>
      <c r="G4261" s="26" t="s">
        <v>4634</v>
      </c>
      <c r="H4261" s="12">
        <v>20</v>
      </c>
      <c r="I4261" s="28">
        <f>VLOOKUP(B:B,DIM_PRODUCTS!A:F,5,FALSE)</f>
        <v>13</v>
      </c>
      <c r="J4261" s="28">
        <f>FACT_ORDERS[[#This Row],[ProductPrice]]*FACT_ORDERS[[#This Row],[Quantity]]</f>
        <v>260</v>
      </c>
      <c r="K4261" s="12" t="str">
        <f>VLOOKUP(C:C,DIM_CUSTOMERS!A:G,7,FALSE)</f>
        <v>USA</v>
      </c>
      <c r="L4261" s="30" cm="1">
        <f t="array" ref="L4261">_xlfn.IFS(
    AND(FACT_ORDERS[[#This Row],[DeliveryMehtod]]="shippment",FACT_ORDERS[[#This Row],[TotalAmount]]&gt;=200), 0,
    AND(FACT_ORDERS[[#This Row],[DeliveryMehtod]]="pickup"), 15,
    AND(FACT_ORDERS[[#This Row],[DeliveryMehtod]]="shippment",FACT_ORDERS[[#This Row],[TotalAmount]]&lt;200), 35
)</f>
        <v>0</v>
      </c>
      <c r="M4261" s="12" t="str" cm="1">
        <f t="array" ref="M4261">_xlfn.IFS(
    SUMIFS(FACT_ORDERS[TotalAmount], FACT_ORDERS[WD_CUSTOMERS],FACT_ORDERS[[#This Row],[WD_CUSTOMERS]])&gt;=15000, "VIP",
    SUMIFS(FACT_ORDERS[TotalAmount], FACT_ORDERS[WD_CUSTOMERS],FACT_ORDERS[[#This Row],[WD_CUSTOMERS]])&gt;=8000, "Premium",
    TRUE, "Regular"
)</f>
        <v>Premium</v>
      </c>
      <c r="N4261" s="32" cm="1">
        <f t="array" ref="N4261">_xlfn.IFS(
   FACT_ORDERS[[#This Row],[TypeOfClient]]="VIP", 0.2,
   FACT_ORDERS[[#This Row],[TypeOfClient]]="Premium", 0.1,
   TRUE, 0
)</f>
        <v>0.1</v>
      </c>
      <c r="O4261" s="31" cm="1">
        <f t="array" ref="O4261">_xlfn.IFS(
   FACT_ORDERS[[#This Row],[TotalAmount]]&gt;1500, 0.15,
   FACT_ORDERS[[#This Row],[TotalAmount]]&gt;1000, 0.1,
   FACT_ORDERS[[#This Row],[TotalAmount]]&gt;500, 0.05,
   TRUE, 0
)</f>
        <v>0</v>
      </c>
      <c r="P4261" s="28">
        <f xml:space="preserve"> FACT_ORDERS[[#This Row],[TotalAmount]] * (1 - (FACT_ORDERS[[#This Row],[ClientDiscount]] + FACT_ORDERS[[#This Row],[OrderDiscount]]) )</f>
        <v>234</v>
      </c>
      <c r="Q4261" s="28">
        <f>FACT_ORDERS[[#This Row],[TotalAmountWithDiscount]]+FACT_ORDERS[[#This Row],[DeliveryCost]]</f>
        <v>234</v>
      </c>
      <c r="R4261" s="35">
        <v>45469</v>
      </c>
      <c r="S4261" s="35" t="str">
        <f>IF(NETWORKDAYS(FACT_ORDERS[[#This Row],[Order-Date]], FACT_ORDERS[[#This Row],[ArrivalDate ]]) &gt; 10, "Late", "On Time")</f>
        <v>On Time</v>
      </c>
    </row>
    <row r="4262" spans="1:19" x14ac:dyDescent="0.3">
      <c r="A4262" s="12">
        <v>9260</v>
      </c>
      <c r="B4262" s="12">
        <v>282</v>
      </c>
      <c r="C4262" s="12">
        <v>10303</v>
      </c>
      <c r="D4262" s="12">
        <v>4261</v>
      </c>
      <c r="E4262" s="12" t="s">
        <v>243</v>
      </c>
      <c r="F4262" s="13">
        <v>45461</v>
      </c>
      <c r="G4262" s="26" t="s">
        <v>14468</v>
      </c>
      <c r="H4262" s="12">
        <v>14</v>
      </c>
      <c r="I4262" s="28">
        <f>VLOOKUP(B:B,DIM_PRODUCTS!A:F,5,FALSE)</f>
        <v>10</v>
      </c>
      <c r="J4262" s="28">
        <f>FACT_ORDERS[[#This Row],[ProductPrice]]*FACT_ORDERS[[#This Row],[Quantity]]</f>
        <v>140</v>
      </c>
      <c r="K4262" s="12" t="str">
        <f>VLOOKUP(C:C,DIM_CUSTOMERS!A:G,7,FALSE)</f>
        <v>USA</v>
      </c>
      <c r="L4262" s="30" cm="1">
        <f t="array" ref="L4262">_xlfn.IFS(
    AND(FACT_ORDERS[[#This Row],[DeliveryMehtod]]="shippment",FACT_ORDERS[[#This Row],[TotalAmount]]&gt;=200), 0,
    AND(FACT_ORDERS[[#This Row],[DeliveryMehtod]]="pickup"), 15,
    AND(FACT_ORDERS[[#This Row],[DeliveryMehtod]]="shippment",FACT_ORDERS[[#This Row],[TotalAmount]]&lt;200), 35
)</f>
        <v>15</v>
      </c>
      <c r="M4262" s="12" t="str" cm="1">
        <f t="array" ref="M4262">_xlfn.IFS(
    SUMIFS(FACT_ORDERS[TotalAmount], FACT_ORDERS[WD_CUSTOMERS],FACT_ORDERS[[#This Row],[WD_CUSTOMERS]])&gt;=15000, "VIP",
    SUMIFS(FACT_ORDERS[TotalAmount], FACT_ORDERS[WD_CUSTOMERS],FACT_ORDERS[[#This Row],[WD_CUSTOMERS]])&gt;=8000, "Premium",
    TRUE, "Regular"
)</f>
        <v>Premium</v>
      </c>
      <c r="N4262" s="32" cm="1">
        <f t="array" ref="N4262">_xlfn.IFS(
   FACT_ORDERS[[#This Row],[TypeOfClient]]="VIP", 0.2,
   FACT_ORDERS[[#This Row],[TypeOfClient]]="Premium", 0.1,
   TRUE, 0
)</f>
        <v>0.1</v>
      </c>
      <c r="O4262" s="31" cm="1">
        <f t="array" ref="O4262">_xlfn.IFS(
   FACT_ORDERS[[#This Row],[TotalAmount]]&gt;1500, 0.15,
   FACT_ORDERS[[#This Row],[TotalAmount]]&gt;1000, 0.1,
   FACT_ORDERS[[#This Row],[TotalAmount]]&gt;500, 0.05,
   TRUE, 0
)</f>
        <v>0</v>
      </c>
      <c r="P4262" s="28">
        <f xml:space="preserve"> FACT_ORDERS[[#This Row],[TotalAmount]] * (1 - (FACT_ORDERS[[#This Row],[ClientDiscount]] + FACT_ORDERS[[#This Row],[OrderDiscount]]) )</f>
        <v>126</v>
      </c>
      <c r="Q4262" s="28">
        <f>FACT_ORDERS[[#This Row],[TotalAmountWithDiscount]]+FACT_ORDERS[[#This Row],[DeliveryCost]]</f>
        <v>141</v>
      </c>
      <c r="R4262" s="35">
        <v>45469</v>
      </c>
      <c r="S4262" s="35" t="str">
        <f>IF(NETWORKDAYS(FACT_ORDERS[[#This Row],[Order-Date]], FACT_ORDERS[[#This Row],[ArrivalDate ]]) &gt; 10, "Late", "On Time")</f>
        <v>On Time</v>
      </c>
    </row>
    <row r="4263" spans="1:19" x14ac:dyDescent="0.3">
      <c r="A4263" s="12">
        <v>9261</v>
      </c>
      <c r="B4263" s="12">
        <v>246</v>
      </c>
      <c r="C4263" s="12">
        <v>10303</v>
      </c>
      <c r="D4263" s="12">
        <v>4262</v>
      </c>
      <c r="E4263" s="12" t="s">
        <v>244</v>
      </c>
      <c r="F4263" s="13">
        <v>45517</v>
      </c>
      <c r="G4263" s="26" t="s">
        <v>14469</v>
      </c>
      <c r="H4263" s="12">
        <v>14</v>
      </c>
      <c r="I4263" s="28">
        <f>VLOOKUP(B:B,DIM_PRODUCTS!A:F,5,FALSE)</f>
        <v>23</v>
      </c>
      <c r="J4263" s="28">
        <f>FACT_ORDERS[[#This Row],[ProductPrice]]*FACT_ORDERS[[#This Row],[Quantity]]</f>
        <v>322</v>
      </c>
      <c r="K4263" s="12" t="str">
        <f>VLOOKUP(C:C,DIM_CUSTOMERS!A:G,7,FALSE)</f>
        <v>USA</v>
      </c>
      <c r="L4263" s="30" cm="1">
        <f t="array" ref="L4263">_xlfn.IFS(
    AND(FACT_ORDERS[[#This Row],[DeliveryMehtod]]="shippment",FACT_ORDERS[[#This Row],[TotalAmount]]&gt;=200), 0,
    AND(FACT_ORDERS[[#This Row],[DeliveryMehtod]]="pickup"), 15,
    AND(FACT_ORDERS[[#This Row],[DeliveryMehtod]]="shippment",FACT_ORDERS[[#This Row],[TotalAmount]]&lt;200), 35
)</f>
        <v>0</v>
      </c>
      <c r="M4263" s="12" t="str" cm="1">
        <f t="array" ref="M4263">_xlfn.IFS(
    SUMIFS(FACT_ORDERS[TotalAmount], FACT_ORDERS[WD_CUSTOMERS],FACT_ORDERS[[#This Row],[WD_CUSTOMERS]])&gt;=15000, "VIP",
    SUMIFS(FACT_ORDERS[TotalAmount], FACT_ORDERS[WD_CUSTOMERS],FACT_ORDERS[[#This Row],[WD_CUSTOMERS]])&gt;=8000, "Premium",
    TRUE, "Regular"
)</f>
        <v>Premium</v>
      </c>
      <c r="N4263" s="32" cm="1">
        <f t="array" ref="N4263">_xlfn.IFS(
   FACT_ORDERS[[#This Row],[TypeOfClient]]="VIP", 0.2,
   FACT_ORDERS[[#This Row],[TypeOfClient]]="Premium", 0.1,
   TRUE, 0
)</f>
        <v>0.1</v>
      </c>
      <c r="O4263" s="31" cm="1">
        <f t="array" ref="O4263">_xlfn.IFS(
   FACT_ORDERS[[#This Row],[TotalAmount]]&gt;1500, 0.15,
   FACT_ORDERS[[#This Row],[TotalAmount]]&gt;1000, 0.1,
   FACT_ORDERS[[#This Row],[TotalAmount]]&gt;500, 0.05,
   TRUE, 0
)</f>
        <v>0</v>
      </c>
      <c r="P4263" s="28">
        <f xml:space="preserve"> FACT_ORDERS[[#This Row],[TotalAmount]] * (1 - (FACT_ORDERS[[#This Row],[ClientDiscount]] + FACT_ORDERS[[#This Row],[OrderDiscount]]) )</f>
        <v>289.8</v>
      </c>
      <c r="Q4263" s="28">
        <f>FACT_ORDERS[[#This Row],[TotalAmountWithDiscount]]+FACT_ORDERS[[#This Row],[DeliveryCost]]</f>
        <v>289.8</v>
      </c>
      <c r="R4263" s="35">
        <v>45526</v>
      </c>
      <c r="S4263" s="35" t="str">
        <f>IF(NETWORKDAYS(FACT_ORDERS[[#This Row],[Order-Date]], FACT_ORDERS[[#This Row],[ArrivalDate ]]) &gt; 10, "Late", "On Time")</f>
        <v>On Time</v>
      </c>
    </row>
    <row r="4264" spans="1:19" x14ac:dyDescent="0.3">
      <c r="A4264" s="12">
        <v>9262</v>
      </c>
      <c r="B4264" s="12">
        <v>265</v>
      </c>
      <c r="C4264" s="12">
        <v>10303</v>
      </c>
      <c r="D4264" s="12">
        <v>4263</v>
      </c>
      <c r="E4264" s="12" t="s">
        <v>243</v>
      </c>
      <c r="F4264" s="13">
        <v>45517</v>
      </c>
      <c r="G4264" s="26" t="s">
        <v>14470</v>
      </c>
      <c r="H4264" s="12">
        <v>19</v>
      </c>
      <c r="I4264" s="28">
        <f>VLOOKUP(B:B,DIM_PRODUCTS!A:F,5,FALSE)</f>
        <v>13</v>
      </c>
      <c r="J4264" s="28">
        <f>FACT_ORDERS[[#This Row],[ProductPrice]]*FACT_ORDERS[[#This Row],[Quantity]]</f>
        <v>247</v>
      </c>
      <c r="K4264" s="12" t="str">
        <f>VLOOKUP(C:C,DIM_CUSTOMERS!A:G,7,FALSE)</f>
        <v>USA</v>
      </c>
      <c r="L4264" s="30" cm="1">
        <f t="array" ref="L4264">_xlfn.IFS(
    AND(FACT_ORDERS[[#This Row],[DeliveryMehtod]]="shippment",FACT_ORDERS[[#This Row],[TotalAmount]]&gt;=200), 0,
    AND(FACT_ORDERS[[#This Row],[DeliveryMehtod]]="pickup"), 15,
    AND(FACT_ORDERS[[#This Row],[DeliveryMehtod]]="shippment",FACT_ORDERS[[#This Row],[TotalAmount]]&lt;200), 35
)</f>
        <v>15</v>
      </c>
      <c r="M4264" s="12" t="str" cm="1">
        <f t="array" ref="M4264">_xlfn.IFS(
    SUMIFS(FACT_ORDERS[TotalAmount], FACT_ORDERS[WD_CUSTOMERS],FACT_ORDERS[[#This Row],[WD_CUSTOMERS]])&gt;=15000, "VIP",
    SUMIFS(FACT_ORDERS[TotalAmount], FACT_ORDERS[WD_CUSTOMERS],FACT_ORDERS[[#This Row],[WD_CUSTOMERS]])&gt;=8000, "Premium",
    TRUE, "Regular"
)</f>
        <v>Premium</v>
      </c>
      <c r="N4264" s="32" cm="1">
        <f t="array" ref="N4264">_xlfn.IFS(
   FACT_ORDERS[[#This Row],[TypeOfClient]]="VIP", 0.2,
   FACT_ORDERS[[#This Row],[TypeOfClient]]="Premium", 0.1,
   TRUE, 0
)</f>
        <v>0.1</v>
      </c>
      <c r="O4264" s="31" cm="1">
        <f t="array" ref="O4264">_xlfn.IFS(
   FACT_ORDERS[[#This Row],[TotalAmount]]&gt;1500, 0.15,
   FACT_ORDERS[[#This Row],[TotalAmount]]&gt;1000, 0.1,
   FACT_ORDERS[[#This Row],[TotalAmount]]&gt;500, 0.05,
   TRUE, 0
)</f>
        <v>0</v>
      </c>
      <c r="P4264" s="28">
        <f xml:space="preserve"> FACT_ORDERS[[#This Row],[TotalAmount]] * (1 - (FACT_ORDERS[[#This Row],[ClientDiscount]] + FACT_ORDERS[[#This Row],[OrderDiscount]]) )</f>
        <v>222.3</v>
      </c>
      <c r="Q4264" s="28">
        <f>FACT_ORDERS[[#This Row],[TotalAmountWithDiscount]]+FACT_ORDERS[[#This Row],[DeliveryCost]]</f>
        <v>237.3</v>
      </c>
      <c r="R4264" s="35">
        <v>45528</v>
      </c>
      <c r="S4264" s="35" t="str">
        <f>IF(NETWORKDAYS(FACT_ORDERS[[#This Row],[Order-Date]], FACT_ORDERS[[#This Row],[ArrivalDate ]]) &gt; 10, "Late", "On Time")</f>
        <v>On Time</v>
      </c>
    </row>
    <row r="4265" spans="1:19" x14ac:dyDescent="0.3">
      <c r="A4265" s="12">
        <v>9263</v>
      </c>
      <c r="B4265" s="12">
        <v>282</v>
      </c>
      <c r="C4265" s="12">
        <v>10303</v>
      </c>
      <c r="D4265" s="12">
        <v>4264</v>
      </c>
      <c r="E4265" s="12" t="s">
        <v>243</v>
      </c>
      <c r="F4265" s="13">
        <v>45517</v>
      </c>
      <c r="G4265" s="26" t="s">
        <v>14471</v>
      </c>
      <c r="H4265" s="12">
        <v>13</v>
      </c>
      <c r="I4265" s="28">
        <f>VLOOKUP(B:B,DIM_PRODUCTS!A:F,5,FALSE)</f>
        <v>10</v>
      </c>
      <c r="J4265" s="28">
        <f>FACT_ORDERS[[#This Row],[ProductPrice]]*FACT_ORDERS[[#This Row],[Quantity]]</f>
        <v>130</v>
      </c>
      <c r="K4265" s="12" t="str">
        <f>VLOOKUP(C:C,DIM_CUSTOMERS!A:G,7,FALSE)</f>
        <v>USA</v>
      </c>
      <c r="L4265" s="30" cm="1">
        <f t="array" ref="L4265">_xlfn.IFS(
    AND(FACT_ORDERS[[#This Row],[DeliveryMehtod]]="shippment",FACT_ORDERS[[#This Row],[TotalAmount]]&gt;=200), 0,
    AND(FACT_ORDERS[[#This Row],[DeliveryMehtod]]="pickup"), 15,
    AND(FACT_ORDERS[[#This Row],[DeliveryMehtod]]="shippment",FACT_ORDERS[[#This Row],[TotalAmount]]&lt;200), 35
)</f>
        <v>15</v>
      </c>
      <c r="M4265" s="12" t="str" cm="1">
        <f t="array" ref="M4265">_xlfn.IFS(
    SUMIFS(FACT_ORDERS[TotalAmount], FACT_ORDERS[WD_CUSTOMERS],FACT_ORDERS[[#This Row],[WD_CUSTOMERS]])&gt;=15000, "VIP",
    SUMIFS(FACT_ORDERS[TotalAmount], FACT_ORDERS[WD_CUSTOMERS],FACT_ORDERS[[#This Row],[WD_CUSTOMERS]])&gt;=8000, "Premium",
    TRUE, "Regular"
)</f>
        <v>Premium</v>
      </c>
      <c r="N4265" s="32" cm="1">
        <f t="array" ref="N4265">_xlfn.IFS(
   FACT_ORDERS[[#This Row],[TypeOfClient]]="VIP", 0.2,
   FACT_ORDERS[[#This Row],[TypeOfClient]]="Premium", 0.1,
   TRUE, 0
)</f>
        <v>0.1</v>
      </c>
      <c r="O4265" s="31" cm="1">
        <f t="array" ref="O4265">_xlfn.IFS(
   FACT_ORDERS[[#This Row],[TotalAmount]]&gt;1500, 0.15,
   FACT_ORDERS[[#This Row],[TotalAmount]]&gt;1000, 0.1,
   FACT_ORDERS[[#This Row],[TotalAmount]]&gt;500, 0.05,
   TRUE, 0
)</f>
        <v>0</v>
      </c>
      <c r="P4265" s="28">
        <f xml:space="preserve"> FACT_ORDERS[[#This Row],[TotalAmount]] * (1 - (FACT_ORDERS[[#This Row],[ClientDiscount]] + FACT_ORDERS[[#This Row],[OrderDiscount]]) )</f>
        <v>117</v>
      </c>
      <c r="Q4265" s="28">
        <f>FACT_ORDERS[[#This Row],[TotalAmountWithDiscount]]+FACT_ORDERS[[#This Row],[DeliveryCost]]</f>
        <v>132</v>
      </c>
      <c r="R4265" s="35">
        <v>45524</v>
      </c>
      <c r="S4265" s="35" t="str">
        <f>IF(NETWORKDAYS(FACT_ORDERS[[#This Row],[Order-Date]], FACT_ORDERS[[#This Row],[ArrivalDate ]]) &gt; 10, "Late", "On Time")</f>
        <v>On Time</v>
      </c>
    </row>
    <row r="4266" spans="1:19" x14ac:dyDescent="0.3">
      <c r="A4266" s="12">
        <v>9264</v>
      </c>
      <c r="B4266" s="12">
        <v>246</v>
      </c>
      <c r="C4266" s="12">
        <v>10303</v>
      </c>
      <c r="D4266" s="12">
        <v>4265</v>
      </c>
      <c r="E4266" s="12" t="s">
        <v>243</v>
      </c>
      <c r="F4266" s="13">
        <v>45536</v>
      </c>
      <c r="G4266" s="26" t="s">
        <v>3846</v>
      </c>
      <c r="H4266" s="12">
        <v>19</v>
      </c>
      <c r="I4266" s="28">
        <f>VLOOKUP(B:B,DIM_PRODUCTS!A:F,5,FALSE)</f>
        <v>23</v>
      </c>
      <c r="J4266" s="28">
        <f>FACT_ORDERS[[#This Row],[ProductPrice]]*FACT_ORDERS[[#This Row],[Quantity]]</f>
        <v>437</v>
      </c>
      <c r="K4266" s="12" t="str">
        <f>VLOOKUP(C:C,DIM_CUSTOMERS!A:G,7,FALSE)</f>
        <v>USA</v>
      </c>
      <c r="L4266" s="30" cm="1">
        <f t="array" ref="L4266">_xlfn.IFS(
    AND(FACT_ORDERS[[#This Row],[DeliveryMehtod]]="shippment",FACT_ORDERS[[#This Row],[TotalAmount]]&gt;=200), 0,
    AND(FACT_ORDERS[[#This Row],[DeliveryMehtod]]="pickup"), 15,
    AND(FACT_ORDERS[[#This Row],[DeliveryMehtod]]="shippment",FACT_ORDERS[[#This Row],[TotalAmount]]&lt;200), 35
)</f>
        <v>15</v>
      </c>
      <c r="M4266" s="12" t="str" cm="1">
        <f t="array" ref="M4266">_xlfn.IFS(
    SUMIFS(FACT_ORDERS[TotalAmount], FACT_ORDERS[WD_CUSTOMERS],FACT_ORDERS[[#This Row],[WD_CUSTOMERS]])&gt;=15000, "VIP",
    SUMIFS(FACT_ORDERS[TotalAmount], FACT_ORDERS[WD_CUSTOMERS],FACT_ORDERS[[#This Row],[WD_CUSTOMERS]])&gt;=8000, "Premium",
    TRUE, "Regular"
)</f>
        <v>Premium</v>
      </c>
      <c r="N4266" s="32" cm="1">
        <f t="array" ref="N4266">_xlfn.IFS(
   FACT_ORDERS[[#This Row],[TypeOfClient]]="VIP", 0.2,
   FACT_ORDERS[[#This Row],[TypeOfClient]]="Premium", 0.1,
   TRUE, 0
)</f>
        <v>0.1</v>
      </c>
      <c r="O4266" s="31" cm="1">
        <f t="array" ref="O4266">_xlfn.IFS(
   FACT_ORDERS[[#This Row],[TotalAmount]]&gt;1500, 0.15,
   FACT_ORDERS[[#This Row],[TotalAmount]]&gt;1000, 0.1,
   FACT_ORDERS[[#This Row],[TotalAmount]]&gt;500, 0.05,
   TRUE, 0
)</f>
        <v>0</v>
      </c>
      <c r="P4266" s="28">
        <f xml:space="preserve"> FACT_ORDERS[[#This Row],[TotalAmount]] * (1 - (FACT_ORDERS[[#This Row],[ClientDiscount]] + FACT_ORDERS[[#This Row],[OrderDiscount]]) )</f>
        <v>393.3</v>
      </c>
      <c r="Q4266" s="28">
        <f>FACT_ORDERS[[#This Row],[TotalAmountWithDiscount]]+FACT_ORDERS[[#This Row],[DeliveryCost]]</f>
        <v>408.3</v>
      </c>
      <c r="R4266" s="35">
        <v>45545</v>
      </c>
      <c r="S4266" s="35" t="str">
        <f>IF(NETWORKDAYS(FACT_ORDERS[[#This Row],[Order-Date]], FACT_ORDERS[[#This Row],[ArrivalDate ]]) &gt; 10, "Late", "On Time")</f>
        <v>On Time</v>
      </c>
    </row>
    <row r="4267" spans="1:19" x14ac:dyDescent="0.3">
      <c r="A4267" s="12">
        <v>9265</v>
      </c>
      <c r="B4267" s="12">
        <v>265</v>
      </c>
      <c r="C4267" s="12">
        <v>10303</v>
      </c>
      <c r="D4267" s="12">
        <v>4266</v>
      </c>
      <c r="E4267" s="12" t="s">
        <v>244</v>
      </c>
      <c r="F4267" s="13">
        <v>45536</v>
      </c>
      <c r="G4267" s="26" t="s">
        <v>14472</v>
      </c>
      <c r="H4267" s="12">
        <v>24</v>
      </c>
      <c r="I4267" s="28">
        <f>VLOOKUP(B:B,DIM_PRODUCTS!A:F,5,FALSE)</f>
        <v>13</v>
      </c>
      <c r="J4267" s="28">
        <f>FACT_ORDERS[[#This Row],[ProductPrice]]*FACT_ORDERS[[#This Row],[Quantity]]</f>
        <v>312</v>
      </c>
      <c r="K4267" s="12" t="str">
        <f>VLOOKUP(C:C,DIM_CUSTOMERS!A:G,7,FALSE)</f>
        <v>USA</v>
      </c>
      <c r="L4267" s="30" cm="1">
        <f t="array" ref="L4267">_xlfn.IFS(
    AND(FACT_ORDERS[[#This Row],[DeliveryMehtod]]="shippment",FACT_ORDERS[[#This Row],[TotalAmount]]&gt;=200), 0,
    AND(FACT_ORDERS[[#This Row],[DeliveryMehtod]]="pickup"), 15,
    AND(FACT_ORDERS[[#This Row],[DeliveryMehtod]]="shippment",FACT_ORDERS[[#This Row],[TotalAmount]]&lt;200), 35
)</f>
        <v>0</v>
      </c>
      <c r="M4267" s="12" t="str" cm="1">
        <f t="array" ref="M4267">_xlfn.IFS(
    SUMIFS(FACT_ORDERS[TotalAmount], FACT_ORDERS[WD_CUSTOMERS],FACT_ORDERS[[#This Row],[WD_CUSTOMERS]])&gt;=15000, "VIP",
    SUMIFS(FACT_ORDERS[TotalAmount], FACT_ORDERS[WD_CUSTOMERS],FACT_ORDERS[[#This Row],[WD_CUSTOMERS]])&gt;=8000, "Premium",
    TRUE, "Regular"
)</f>
        <v>Premium</v>
      </c>
      <c r="N4267" s="32" cm="1">
        <f t="array" ref="N4267">_xlfn.IFS(
   FACT_ORDERS[[#This Row],[TypeOfClient]]="VIP", 0.2,
   FACT_ORDERS[[#This Row],[TypeOfClient]]="Premium", 0.1,
   TRUE, 0
)</f>
        <v>0.1</v>
      </c>
      <c r="O4267" s="31" cm="1">
        <f t="array" ref="O4267">_xlfn.IFS(
   FACT_ORDERS[[#This Row],[TotalAmount]]&gt;1500, 0.15,
   FACT_ORDERS[[#This Row],[TotalAmount]]&gt;1000, 0.1,
   FACT_ORDERS[[#This Row],[TotalAmount]]&gt;500, 0.05,
   TRUE, 0
)</f>
        <v>0</v>
      </c>
      <c r="P4267" s="28">
        <f xml:space="preserve"> FACT_ORDERS[[#This Row],[TotalAmount]] * (1 - (FACT_ORDERS[[#This Row],[ClientDiscount]] + FACT_ORDERS[[#This Row],[OrderDiscount]]) )</f>
        <v>280.8</v>
      </c>
      <c r="Q4267" s="28">
        <f>FACT_ORDERS[[#This Row],[TotalAmountWithDiscount]]+FACT_ORDERS[[#This Row],[DeliveryCost]]</f>
        <v>280.8</v>
      </c>
      <c r="R4267" s="35">
        <v>45544</v>
      </c>
      <c r="S4267" s="35" t="str">
        <f>IF(NETWORKDAYS(FACT_ORDERS[[#This Row],[Order-Date]], FACT_ORDERS[[#This Row],[ArrivalDate ]]) &gt; 10, "Late", "On Time")</f>
        <v>On Time</v>
      </c>
    </row>
    <row r="4268" spans="1:19" x14ac:dyDescent="0.3">
      <c r="A4268" s="12">
        <v>9266</v>
      </c>
      <c r="B4268" s="12">
        <v>282</v>
      </c>
      <c r="C4268" s="12">
        <v>10303</v>
      </c>
      <c r="D4268" s="12">
        <v>4267</v>
      </c>
      <c r="E4268" s="12" t="s">
        <v>244</v>
      </c>
      <c r="F4268" s="13">
        <v>45536</v>
      </c>
      <c r="G4268" s="26" t="s">
        <v>10836</v>
      </c>
      <c r="H4268" s="12">
        <v>19</v>
      </c>
      <c r="I4268" s="28">
        <f>VLOOKUP(B:B,DIM_PRODUCTS!A:F,5,FALSE)</f>
        <v>10</v>
      </c>
      <c r="J4268" s="28">
        <f>FACT_ORDERS[[#This Row],[ProductPrice]]*FACT_ORDERS[[#This Row],[Quantity]]</f>
        <v>190</v>
      </c>
      <c r="K4268" s="12" t="str">
        <f>VLOOKUP(C:C,DIM_CUSTOMERS!A:G,7,FALSE)</f>
        <v>USA</v>
      </c>
      <c r="L4268" s="30" cm="1">
        <f t="array" ref="L4268">_xlfn.IFS(
    AND(FACT_ORDERS[[#This Row],[DeliveryMehtod]]="shippment",FACT_ORDERS[[#This Row],[TotalAmount]]&gt;=200), 0,
    AND(FACT_ORDERS[[#This Row],[DeliveryMehtod]]="pickup"), 15,
    AND(FACT_ORDERS[[#This Row],[DeliveryMehtod]]="shippment",FACT_ORDERS[[#This Row],[TotalAmount]]&lt;200), 35
)</f>
        <v>35</v>
      </c>
      <c r="M4268" s="12" t="str" cm="1">
        <f t="array" ref="M4268">_xlfn.IFS(
    SUMIFS(FACT_ORDERS[TotalAmount], FACT_ORDERS[WD_CUSTOMERS],FACT_ORDERS[[#This Row],[WD_CUSTOMERS]])&gt;=15000, "VIP",
    SUMIFS(FACT_ORDERS[TotalAmount], FACT_ORDERS[WD_CUSTOMERS],FACT_ORDERS[[#This Row],[WD_CUSTOMERS]])&gt;=8000, "Premium",
    TRUE, "Regular"
)</f>
        <v>Premium</v>
      </c>
      <c r="N4268" s="32" cm="1">
        <f t="array" ref="N4268">_xlfn.IFS(
   FACT_ORDERS[[#This Row],[TypeOfClient]]="VIP", 0.2,
   FACT_ORDERS[[#This Row],[TypeOfClient]]="Premium", 0.1,
   TRUE, 0
)</f>
        <v>0.1</v>
      </c>
      <c r="O4268" s="31" cm="1">
        <f t="array" ref="O4268">_xlfn.IFS(
   FACT_ORDERS[[#This Row],[TotalAmount]]&gt;1500, 0.15,
   FACT_ORDERS[[#This Row],[TotalAmount]]&gt;1000, 0.1,
   FACT_ORDERS[[#This Row],[TotalAmount]]&gt;500, 0.05,
   TRUE, 0
)</f>
        <v>0</v>
      </c>
      <c r="P4268" s="28">
        <f xml:space="preserve"> FACT_ORDERS[[#This Row],[TotalAmount]] * (1 - (FACT_ORDERS[[#This Row],[ClientDiscount]] + FACT_ORDERS[[#This Row],[OrderDiscount]]) )</f>
        <v>171</v>
      </c>
      <c r="Q4268" s="28">
        <f>FACT_ORDERS[[#This Row],[TotalAmountWithDiscount]]+FACT_ORDERS[[#This Row],[DeliveryCost]]</f>
        <v>206</v>
      </c>
      <c r="R4268" s="35">
        <v>45545</v>
      </c>
      <c r="S4268" s="35" t="str">
        <f>IF(NETWORKDAYS(FACT_ORDERS[[#This Row],[Order-Date]], FACT_ORDERS[[#This Row],[ArrivalDate ]]) &gt; 10, "Late", "On Time")</f>
        <v>On Time</v>
      </c>
    </row>
    <row r="4269" spans="1:19" x14ac:dyDescent="0.3">
      <c r="A4269" s="12">
        <v>9267</v>
      </c>
      <c r="B4269" s="12">
        <v>246</v>
      </c>
      <c r="C4269" s="12">
        <v>10303</v>
      </c>
      <c r="D4269" s="12">
        <v>4268</v>
      </c>
      <c r="E4269" s="12" t="s">
        <v>244</v>
      </c>
      <c r="F4269" s="13">
        <v>45488</v>
      </c>
      <c r="G4269" s="26" t="s">
        <v>14473</v>
      </c>
      <c r="H4269" s="12">
        <v>23</v>
      </c>
      <c r="I4269" s="28">
        <f>VLOOKUP(B:B,DIM_PRODUCTS!A:F,5,FALSE)</f>
        <v>23</v>
      </c>
      <c r="J4269" s="28">
        <f>FACT_ORDERS[[#This Row],[ProductPrice]]*FACT_ORDERS[[#This Row],[Quantity]]</f>
        <v>529</v>
      </c>
      <c r="K4269" s="12" t="str">
        <f>VLOOKUP(C:C,DIM_CUSTOMERS!A:G,7,FALSE)</f>
        <v>USA</v>
      </c>
      <c r="L4269" s="30" cm="1">
        <f t="array" ref="L4269">_xlfn.IFS(
    AND(FACT_ORDERS[[#This Row],[DeliveryMehtod]]="shippment",FACT_ORDERS[[#This Row],[TotalAmount]]&gt;=200), 0,
    AND(FACT_ORDERS[[#This Row],[DeliveryMehtod]]="pickup"), 15,
    AND(FACT_ORDERS[[#This Row],[DeliveryMehtod]]="shippment",FACT_ORDERS[[#This Row],[TotalAmount]]&lt;200), 35
)</f>
        <v>0</v>
      </c>
      <c r="M4269" s="12" t="str" cm="1">
        <f t="array" ref="M4269">_xlfn.IFS(
    SUMIFS(FACT_ORDERS[TotalAmount], FACT_ORDERS[WD_CUSTOMERS],FACT_ORDERS[[#This Row],[WD_CUSTOMERS]])&gt;=15000, "VIP",
    SUMIFS(FACT_ORDERS[TotalAmount], FACT_ORDERS[WD_CUSTOMERS],FACT_ORDERS[[#This Row],[WD_CUSTOMERS]])&gt;=8000, "Premium",
    TRUE, "Regular"
)</f>
        <v>Premium</v>
      </c>
      <c r="N4269" s="32" cm="1">
        <f t="array" ref="N4269">_xlfn.IFS(
   FACT_ORDERS[[#This Row],[TypeOfClient]]="VIP", 0.2,
   FACT_ORDERS[[#This Row],[TypeOfClient]]="Premium", 0.1,
   TRUE, 0
)</f>
        <v>0.1</v>
      </c>
      <c r="O4269" s="31" cm="1">
        <f t="array" ref="O4269">_xlfn.IFS(
   FACT_ORDERS[[#This Row],[TotalAmount]]&gt;1500, 0.15,
   FACT_ORDERS[[#This Row],[TotalAmount]]&gt;1000, 0.1,
   FACT_ORDERS[[#This Row],[TotalAmount]]&gt;500, 0.05,
   TRUE, 0
)</f>
        <v>0.05</v>
      </c>
      <c r="P4269" s="28">
        <f xml:space="preserve"> FACT_ORDERS[[#This Row],[TotalAmount]] * (1 - (FACT_ORDERS[[#This Row],[ClientDiscount]] + FACT_ORDERS[[#This Row],[OrderDiscount]]) )</f>
        <v>449.65</v>
      </c>
      <c r="Q4269" s="28">
        <f>FACT_ORDERS[[#This Row],[TotalAmountWithDiscount]]+FACT_ORDERS[[#This Row],[DeliveryCost]]</f>
        <v>449.65</v>
      </c>
      <c r="R4269" s="35">
        <v>45497</v>
      </c>
      <c r="S4269" s="35" t="str">
        <f>IF(NETWORKDAYS(FACT_ORDERS[[#This Row],[Order-Date]], FACT_ORDERS[[#This Row],[ArrivalDate ]]) &gt; 10, "Late", "On Time")</f>
        <v>On Time</v>
      </c>
    </row>
    <row r="4270" spans="1:19" x14ac:dyDescent="0.3">
      <c r="A4270" s="12">
        <v>9268</v>
      </c>
      <c r="B4270" s="12">
        <v>265</v>
      </c>
      <c r="C4270" s="12">
        <v>10303</v>
      </c>
      <c r="D4270" s="12">
        <v>4269</v>
      </c>
      <c r="E4270" s="12" t="s">
        <v>243</v>
      </c>
      <c r="F4270" s="13">
        <v>45488</v>
      </c>
      <c r="G4270" s="26" t="s">
        <v>4506</v>
      </c>
      <c r="H4270" s="12">
        <v>20</v>
      </c>
      <c r="I4270" s="28">
        <f>VLOOKUP(B:B,DIM_PRODUCTS!A:F,5,FALSE)</f>
        <v>13</v>
      </c>
      <c r="J4270" s="28">
        <f>FACT_ORDERS[[#This Row],[ProductPrice]]*FACT_ORDERS[[#This Row],[Quantity]]</f>
        <v>260</v>
      </c>
      <c r="K4270" s="12" t="str">
        <f>VLOOKUP(C:C,DIM_CUSTOMERS!A:G,7,FALSE)</f>
        <v>USA</v>
      </c>
      <c r="L4270" s="30" cm="1">
        <f t="array" ref="L4270">_xlfn.IFS(
    AND(FACT_ORDERS[[#This Row],[DeliveryMehtod]]="shippment",FACT_ORDERS[[#This Row],[TotalAmount]]&gt;=200), 0,
    AND(FACT_ORDERS[[#This Row],[DeliveryMehtod]]="pickup"), 15,
    AND(FACT_ORDERS[[#This Row],[DeliveryMehtod]]="shippment",FACT_ORDERS[[#This Row],[TotalAmount]]&lt;200), 35
)</f>
        <v>15</v>
      </c>
      <c r="M4270" s="12" t="str" cm="1">
        <f t="array" ref="M4270">_xlfn.IFS(
    SUMIFS(FACT_ORDERS[TotalAmount], FACT_ORDERS[WD_CUSTOMERS],FACT_ORDERS[[#This Row],[WD_CUSTOMERS]])&gt;=15000, "VIP",
    SUMIFS(FACT_ORDERS[TotalAmount], FACT_ORDERS[WD_CUSTOMERS],FACT_ORDERS[[#This Row],[WD_CUSTOMERS]])&gt;=8000, "Premium",
    TRUE, "Regular"
)</f>
        <v>Premium</v>
      </c>
      <c r="N4270" s="32" cm="1">
        <f t="array" ref="N4270">_xlfn.IFS(
   FACT_ORDERS[[#This Row],[TypeOfClient]]="VIP", 0.2,
   FACT_ORDERS[[#This Row],[TypeOfClient]]="Premium", 0.1,
   TRUE, 0
)</f>
        <v>0.1</v>
      </c>
      <c r="O4270" s="31" cm="1">
        <f t="array" ref="O4270">_xlfn.IFS(
   FACT_ORDERS[[#This Row],[TotalAmount]]&gt;1500, 0.15,
   FACT_ORDERS[[#This Row],[TotalAmount]]&gt;1000, 0.1,
   FACT_ORDERS[[#This Row],[TotalAmount]]&gt;500, 0.05,
   TRUE, 0
)</f>
        <v>0</v>
      </c>
      <c r="P4270" s="28">
        <f xml:space="preserve"> FACT_ORDERS[[#This Row],[TotalAmount]] * (1 - (FACT_ORDERS[[#This Row],[ClientDiscount]] + FACT_ORDERS[[#This Row],[OrderDiscount]]) )</f>
        <v>234</v>
      </c>
      <c r="Q4270" s="28">
        <f>FACT_ORDERS[[#This Row],[TotalAmountWithDiscount]]+FACT_ORDERS[[#This Row],[DeliveryCost]]</f>
        <v>249</v>
      </c>
      <c r="R4270" s="35">
        <v>45495</v>
      </c>
      <c r="S4270" s="35" t="str">
        <f>IF(NETWORKDAYS(FACT_ORDERS[[#This Row],[Order-Date]], FACT_ORDERS[[#This Row],[ArrivalDate ]]) &gt; 10, "Late", "On Time")</f>
        <v>On Time</v>
      </c>
    </row>
    <row r="4271" spans="1:19" x14ac:dyDescent="0.3">
      <c r="A4271" s="12">
        <v>9269</v>
      </c>
      <c r="B4271" s="12">
        <v>282</v>
      </c>
      <c r="C4271" s="12">
        <v>10303</v>
      </c>
      <c r="D4271" s="12">
        <v>4270</v>
      </c>
      <c r="E4271" s="12" t="s">
        <v>243</v>
      </c>
      <c r="F4271" s="13">
        <v>45488</v>
      </c>
      <c r="G4271" s="26" t="s">
        <v>14474</v>
      </c>
      <c r="H4271" s="12">
        <v>19</v>
      </c>
      <c r="I4271" s="28">
        <f>VLOOKUP(B:B,DIM_PRODUCTS!A:F,5,FALSE)</f>
        <v>10</v>
      </c>
      <c r="J4271" s="28">
        <f>FACT_ORDERS[[#This Row],[ProductPrice]]*FACT_ORDERS[[#This Row],[Quantity]]</f>
        <v>190</v>
      </c>
      <c r="K4271" s="12" t="str">
        <f>VLOOKUP(C:C,DIM_CUSTOMERS!A:G,7,FALSE)</f>
        <v>USA</v>
      </c>
      <c r="L4271" s="30" cm="1">
        <f t="array" ref="L4271">_xlfn.IFS(
    AND(FACT_ORDERS[[#This Row],[DeliveryMehtod]]="shippment",FACT_ORDERS[[#This Row],[TotalAmount]]&gt;=200), 0,
    AND(FACT_ORDERS[[#This Row],[DeliveryMehtod]]="pickup"), 15,
    AND(FACT_ORDERS[[#This Row],[DeliveryMehtod]]="shippment",FACT_ORDERS[[#This Row],[TotalAmount]]&lt;200), 35
)</f>
        <v>15</v>
      </c>
      <c r="M4271" s="12" t="str" cm="1">
        <f t="array" ref="M4271">_xlfn.IFS(
    SUMIFS(FACT_ORDERS[TotalAmount], FACT_ORDERS[WD_CUSTOMERS],FACT_ORDERS[[#This Row],[WD_CUSTOMERS]])&gt;=15000, "VIP",
    SUMIFS(FACT_ORDERS[TotalAmount], FACT_ORDERS[WD_CUSTOMERS],FACT_ORDERS[[#This Row],[WD_CUSTOMERS]])&gt;=8000, "Premium",
    TRUE, "Regular"
)</f>
        <v>Premium</v>
      </c>
      <c r="N4271" s="32" cm="1">
        <f t="array" ref="N4271">_xlfn.IFS(
   FACT_ORDERS[[#This Row],[TypeOfClient]]="VIP", 0.2,
   FACT_ORDERS[[#This Row],[TypeOfClient]]="Premium", 0.1,
   TRUE, 0
)</f>
        <v>0.1</v>
      </c>
      <c r="O4271" s="31" cm="1">
        <f t="array" ref="O4271">_xlfn.IFS(
   FACT_ORDERS[[#This Row],[TotalAmount]]&gt;1500, 0.15,
   FACT_ORDERS[[#This Row],[TotalAmount]]&gt;1000, 0.1,
   FACT_ORDERS[[#This Row],[TotalAmount]]&gt;500, 0.05,
   TRUE, 0
)</f>
        <v>0</v>
      </c>
      <c r="P4271" s="28">
        <f xml:space="preserve"> FACT_ORDERS[[#This Row],[TotalAmount]] * (1 - (FACT_ORDERS[[#This Row],[ClientDiscount]] + FACT_ORDERS[[#This Row],[OrderDiscount]]) )</f>
        <v>171</v>
      </c>
      <c r="Q4271" s="28">
        <f>FACT_ORDERS[[#This Row],[TotalAmountWithDiscount]]+FACT_ORDERS[[#This Row],[DeliveryCost]]</f>
        <v>186</v>
      </c>
      <c r="R4271" s="35">
        <v>45495</v>
      </c>
      <c r="S4271" s="35" t="str">
        <f>IF(NETWORKDAYS(FACT_ORDERS[[#This Row],[Order-Date]], FACT_ORDERS[[#This Row],[ArrivalDate ]]) &gt; 10, "Late", "On Time")</f>
        <v>On Time</v>
      </c>
    </row>
    <row r="4272" spans="1:19" x14ac:dyDescent="0.3">
      <c r="A4272" s="12">
        <v>9270</v>
      </c>
      <c r="B4272" s="12">
        <v>298</v>
      </c>
      <c r="C4272" s="12">
        <v>10553</v>
      </c>
      <c r="D4272" s="12">
        <v>4271</v>
      </c>
      <c r="E4272" s="12" t="s">
        <v>244</v>
      </c>
      <c r="F4272" s="13">
        <v>45441</v>
      </c>
      <c r="G4272" s="26" t="s">
        <v>4170</v>
      </c>
      <c r="H4272" s="12">
        <v>23</v>
      </c>
      <c r="I4272" s="28">
        <f>VLOOKUP(B:B,DIM_PRODUCTS!A:F,5,FALSE)</f>
        <v>19</v>
      </c>
      <c r="J4272" s="28">
        <f>FACT_ORDERS[[#This Row],[ProductPrice]]*FACT_ORDERS[[#This Row],[Quantity]]</f>
        <v>437</v>
      </c>
      <c r="K4272" s="12" t="str">
        <f>VLOOKUP(C:C,DIM_CUSTOMERS!A:G,7,FALSE)</f>
        <v>South Korea</v>
      </c>
      <c r="L4272" s="30" cm="1">
        <f t="array" ref="L4272">_xlfn.IFS(
    AND(FACT_ORDERS[[#This Row],[DeliveryMehtod]]="shippment",FACT_ORDERS[[#This Row],[TotalAmount]]&gt;=200), 0,
    AND(FACT_ORDERS[[#This Row],[DeliveryMehtod]]="pickup"), 15,
    AND(FACT_ORDERS[[#This Row],[DeliveryMehtod]]="shippment",FACT_ORDERS[[#This Row],[TotalAmount]]&lt;200), 35
)</f>
        <v>0</v>
      </c>
      <c r="M4272" s="12" t="str" cm="1">
        <f t="array" ref="M4272">_xlfn.IFS(
    SUMIFS(FACT_ORDERS[TotalAmount], FACT_ORDERS[WD_CUSTOMERS],FACT_ORDERS[[#This Row],[WD_CUSTOMERS]])&gt;=15000, "VIP",
    SUMIFS(FACT_ORDERS[TotalAmount], FACT_ORDERS[WD_CUSTOMERS],FACT_ORDERS[[#This Row],[WD_CUSTOMERS]])&gt;=8000, "Premium",
    TRUE, "Regular"
)</f>
        <v>Regular</v>
      </c>
      <c r="N4272" s="32" cm="1">
        <f t="array" ref="N4272">_xlfn.IFS(
   FACT_ORDERS[[#This Row],[TypeOfClient]]="VIP", 0.2,
   FACT_ORDERS[[#This Row],[TypeOfClient]]="Premium", 0.1,
   TRUE, 0
)</f>
        <v>0</v>
      </c>
      <c r="O4272" s="31" cm="1">
        <f t="array" ref="O4272">_xlfn.IFS(
   FACT_ORDERS[[#This Row],[TotalAmount]]&gt;1500, 0.15,
   FACT_ORDERS[[#This Row],[TotalAmount]]&gt;1000, 0.1,
   FACT_ORDERS[[#This Row],[TotalAmount]]&gt;500, 0.05,
   TRUE, 0
)</f>
        <v>0</v>
      </c>
      <c r="P4272" s="28">
        <f xml:space="preserve"> FACT_ORDERS[[#This Row],[TotalAmount]] * (1 - (FACT_ORDERS[[#This Row],[ClientDiscount]] + FACT_ORDERS[[#This Row],[OrderDiscount]]) )</f>
        <v>437</v>
      </c>
      <c r="Q4272" s="28">
        <f>FACT_ORDERS[[#This Row],[TotalAmountWithDiscount]]+FACT_ORDERS[[#This Row],[DeliveryCost]]</f>
        <v>437</v>
      </c>
      <c r="R4272" s="35">
        <v>45452</v>
      </c>
      <c r="S4272" s="35" t="str">
        <f>IF(NETWORKDAYS(FACT_ORDERS[[#This Row],[Order-Date]], FACT_ORDERS[[#This Row],[ArrivalDate ]]) &gt; 10, "Late", "On Time")</f>
        <v>On Time</v>
      </c>
    </row>
    <row r="4273" spans="1:19" x14ac:dyDescent="0.3">
      <c r="A4273" s="12">
        <v>9271</v>
      </c>
      <c r="B4273" s="12">
        <v>298</v>
      </c>
      <c r="C4273" s="12">
        <v>10553</v>
      </c>
      <c r="D4273" s="12">
        <v>4272</v>
      </c>
      <c r="E4273" s="12" t="s">
        <v>243</v>
      </c>
      <c r="F4273" s="13">
        <v>45484</v>
      </c>
      <c r="G4273" s="26" t="s">
        <v>14475</v>
      </c>
      <c r="H4273" s="12">
        <v>29</v>
      </c>
      <c r="I4273" s="28">
        <f>VLOOKUP(B:B,DIM_PRODUCTS!A:F,5,FALSE)</f>
        <v>19</v>
      </c>
      <c r="J4273" s="28">
        <f>FACT_ORDERS[[#This Row],[ProductPrice]]*FACT_ORDERS[[#This Row],[Quantity]]</f>
        <v>551</v>
      </c>
      <c r="K4273" s="12" t="str">
        <f>VLOOKUP(C:C,DIM_CUSTOMERS!A:G,7,FALSE)</f>
        <v>South Korea</v>
      </c>
      <c r="L4273" s="30" cm="1">
        <f t="array" ref="L4273">_xlfn.IFS(
    AND(FACT_ORDERS[[#This Row],[DeliveryMehtod]]="shippment",FACT_ORDERS[[#This Row],[TotalAmount]]&gt;=200), 0,
    AND(FACT_ORDERS[[#This Row],[DeliveryMehtod]]="pickup"), 15,
    AND(FACT_ORDERS[[#This Row],[DeliveryMehtod]]="shippment",FACT_ORDERS[[#This Row],[TotalAmount]]&lt;200), 35
)</f>
        <v>15</v>
      </c>
      <c r="M4273" s="12" t="str" cm="1">
        <f t="array" ref="M4273">_xlfn.IFS(
    SUMIFS(FACT_ORDERS[TotalAmount], FACT_ORDERS[WD_CUSTOMERS],FACT_ORDERS[[#This Row],[WD_CUSTOMERS]])&gt;=15000, "VIP",
    SUMIFS(FACT_ORDERS[TotalAmount], FACT_ORDERS[WD_CUSTOMERS],FACT_ORDERS[[#This Row],[WD_CUSTOMERS]])&gt;=8000, "Premium",
    TRUE, "Regular"
)</f>
        <v>Regular</v>
      </c>
      <c r="N4273" s="32" cm="1">
        <f t="array" ref="N4273">_xlfn.IFS(
   FACT_ORDERS[[#This Row],[TypeOfClient]]="VIP", 0.2,
   FACT_ORDERS[[#This Row],[TypeOfClient]]="Premium", 0.1,
   TRUE, 0
)</f>
        <v>0</v>
      </c>
      <c r="O4273" s="31" cm="1">
        <f t="array" ref="O4273">_xlfn.IFS(
   FACT_ORDERS[[#This Row],[TotalAmount]]&gt;1500, 0.15,
   FACT_ORDERS[[#This Row],[TotalAmount]]&gt;1000, 0.1,
   FACT_ORDERS[[#This Row],[TotalAmount]]&gt;500, 0.05,
   TRUE, 0
)</f>
        <v>0.05</v>
      </c>
      <c r="P4273" s="28">
        <f xml:space="preserve"> FACT_ORDERS[[#This Row],[TotalAmount]] * (1 - (FACT_ORDERS[[#This Row],[ClientDiscount]] + FACT_ORDERS[[#This Row],[OrderDiscount]]) )</f>
        <v>523.44999999999993</v>
      </c>
      <c r="Q4273" s="28">
        <f>FACT_ORDERS[[#This Row],[TotalAmountWithDiscount]]+FACT_ORDERS[[#This Row],[DeliveryCost]]</f>
        <v>538.44999999999993</v>
      </c>
      <c r="R4273" s="35">
        <v>45495</v>
      </c>
      <c r="S4273" s="35" t="str">
        <f>IF(NETWORKDAYS(FACT_ORDERS[[#This Row],[Order-Date]], FACT_ORDERS[[#This Row],[ArrivalDate ]]) &gt; 10, "Late", "On Time")</f>
        <v>On Time</v>
      </c>
    </row>
    <row r="4274" spans="1:19" x14ac:dyDescent="0.3">
      <c r="A4274" s="12">
        <v>9272</v>
      </c>
      <c r="B4274" s="12">
        <v>209</v>
      </c>
      <c r="C4274" s="12">
        <v>10836</v>
      </c>
      <c r="D4274" s="12">
        <v>4273</v>
      </c>
      <c r="E4274" s="12" t="s">
        <v>243</v>
      </c>
      <c r="F4274" s="13">
        <v>45490</v>
      </c>
      <c r="G4274" s="26" t="s">
        <v>14476</v>
      </c>
      <c r="H4274" s="12">
        <v>20</v>
      </c>
      <c r="I4274" s="28">
        <f>VLOOKUP(B:B,DIM_PRODUCTS!A:F,5,FALSE)</f>
        <v>8</v>
      </c>
      <c r="J4274" s="28">
        <f>FACT_ORDERS[[#This Row],[ProductPrice]]*FACT_ORDERS[[#This Row],[Quantity]]</f>
        <v>160</v>
      </c>
      <c r="K4274" s="12" t="str">
        <f>VLOOKUP(C:C,DIM_CUSTOMERS!A:G,7,FALSE)</f>
        <v>Spain</v>
      </c>
      <c r="L4274" s="30" cm="1">
        <f t="array" ref="L4274">_xlfn.IFS(
    AND(FACT_ORDERS[[#This Row],[DeliveryMehtod]]="shippment",FACT_ORDERS[[#This Row],[TotalAmount]]&gt;=200), 0,
    AND(FACT_ORDERS[[#This Row],[DeliveryMehtod]]="pickup"), 15,
    AND(FACT_ORDERS[[#This Row],[DeliveryMehtod]]="shippment",FACT_ORDERS[[#This Row],[TotalAmount]]&lt;200), 35
)</f>
        <v>15</v>
      </c>
      <c r="M4274" s="12" t="str" cm="1">
        <f t="array" ref="M4274">_xlfn.IFS(
    SUMIFS(FACT_ORDERS[TotalAmount], FACT_ORDERS[WD_CUSTOMERS],FACT_ORDERS[[#This Row],[WD_CUSTOMERS]])&gt;=15000, "VIP",
    SUMIFS(FACT_ORDERS[TotalAmount], FACT_ORDERS[WD_CUSTOMERS],FACT_ORDERS[[#This Row],[WD_CUSTOMERS]])&gt;=8000, "Premium",
    TRUE, "Regular"
)</f>
        <v>Regular</v>
      </c>
      <c r="N4274" s="32" cm="1">
        <f t="array" ref="N4274">_xlfn.IFS(
   FACT_ORDERS[[#This Row],[TypeOfClient]]="VIP", 0.2,
   FACT_ORDERS[[#This Row],[TypeOfClient]]="Premium", 0.1,
   TRUE, 0
)</f>
        <v>0</v>
      </c>
      <c r="O4274" s="31" cm="1">
        <f t="array" ref="O4274">_xlfn.IFS(
   FACT_ORDERS[[#This Row],[TotalAmount]]&gt;1500, 0.15,
   FACT_ORDERS[[#This Row],[TotalAmount]]&gt;1000, 0.1,
   FACT_ORDERS[[#This Row],[TotalAmount]]&gt;500, 0.05,
   TRUE, 0
)</f>
        <v>0</v>
      </c>
      <c r="P4274" s="28">
        <f xml:space="preserve"> FACT_ORDERS[[#This Row],[TotalAmount]] * (1 - (FACT_ORDERS[[#This Row],[ClientDiscount]] + FACT_ORDERS[[#This Row],[OrderDiscount]]) )</f>
        <v>160</v>
      </c>
      <c r="Q4274" s="28">
        <f>FACT_ORDERS[[#This Row],[TotalAmountWithDiscount]]+FACT_ORDERS[[#This Row],[DeliveryCost]]</f>
        <v>175</v>
      </c>
      <c r="R4274" s="35">
        <v>45501</v>
      </c>
      <c r="S4274" s="35" t="str">
        <f>IF(NETWORKDAYS(FACT_ORDERS[[#This Row],[Order-Date]], FACT_ORDERS[[#This Row],[ArrivalDate ]]) &gt; 10, "Late", "On Time")</f>
        <v>On Time</v>
      </c>
    </row>
    <row r="4275" spans="1:19" x14ac:dyDescent="0.3">
      <c r="A4275" s="12">
        <v>9273</v>
      </c>
      <c r="B4275" s="12">
        <v>209</v>
      </c>
      <c r="C4275" s="12">
        <v>10836</v>
      </c>
      <c r="D4275" s="12">
        <v>4274</v>
      </c>
      <c r="E4275" s="12" t="s">
        <v>243</v>
      </c>
      <c r="F4275" s="13">
        <v>45482</v>
      </c>
      <c r="G4275" s="26" t="s">
        <v>14477</v>
      </c>
      <c r="H4275" s="12">
        <v>28</v>
      </c>
      <c r="I4275" s="28">
        <f>VLOOKUP(B:B,DIM_PRODUCTS!A:F,5,FALSE)</f>
        <v>8</v>
      </c>
      <c r="J4275" s="28">
        <f>FACT_ORDERS[[#This Row],[ProductPrice]]*FACT_ORDERS[[#This Row],[Quantity]]</f>
        <v>224</v>
      </c>
      <c r="K4275" s="12" t="str">
        <f>VLOOKUP(C:C,DIM_CUSTOMERS!A:G,7,FALSE)</f>
        <v>Spain</v>
      </c>
      <c r="L4275" s="30" cm="1">
        <f t="array" ref="L4275">_xlfn.IFS(
    AND(FACT_ORDERS[[#This Row],[DeliveryMehtod]]="shippment",FACT_ORDERS[[#This Row],[TotalAmount]]&gt;=200), 0,
    AND(FACT_ORDERS[[#This Row],[DeliveryMehtod]]="pickup"), 15,
    AND(FACT_ORDERS[[#This Row],[DeliveryMehtod]]="shippment",FACT_ORDERS[[#This Row],[TotalAmount]]&lt;200), 35
)</f>
        <v>15</v>
      </c>
      <c r="M4275" s="12" t="str" cm="1">
        <f t="array" ref="M4275">_xlfn.IFS(
    SUMIFS(FACT_ORDERS[TotalAmount], FACT_ORDERS[WD_CUSTOMERS],FACT_ORDERS[[#This Row],[WD_CUSTOMERS]])&gt;=15000, "VIP",
    SUMIFS(FACT_ORDERS[TotalAmount], FACT_ORDERS[WD_CUSTOMERS],FACT_ORDERS[[#This Row],[WD_CUSTOMERS]])&gt;=8000, "Premium",
    TRUE, "Regular"
)</f>
        <v>Regular</v>
      </c>
      <c r="N4275" s="32" cm="1">
        <f t="array" ref="N4275">_xlfn.IFS(
   FACT_ORDERS[[#This Row],[TypeOfClient]]="VIP", 0.2,
   FACT_ORDERS[[#This Row],[TypeOfClient]]="Premium", 0.1,
   TRUE, 0
)</f>
        <v>0</v>
      </c>
      <c r="O4275" s="31" cm="1">
        <f t="array" ref="O4275">_xlfn.IFS(
   FACT_ORDERS[[#This Row],[TotalAmount]]&gt;1500, 0.15,
   FACT_ORDERS[[#This Row],[TotalAmount]]&gt;1000, 0.1,
   FACT_ORDERS[[#This Row],[TotalAmount]]&gt;500, 0.05,
   TRUE, 0
)</f>
        <v>0</v>
      </c>
      <c r="P4275" s="28">
        <f xml:space="preserve"> FACT_ORDERS[[#This Row],[TotalAmount]] * (1 - (FACT_ORDERS[[#This Row],[ClientDiscount]] + FACT_ORDERS[[#This Row],[OrderDiscount]]) )</f>
        <v>224</v>
      </c>
      <c r="Q4275" s="28">
        <f>FACT_ORDERS[[#This Row],[TotalAmountWithDiscount]]+FACT_ORDERS[[#This Row],[DeliveryCost]]</f>
        <v>239</v>
      </c>
      <c r="R4275" s="35">
        <v>45493</v>
      </c>
      <c r="S4275" s="35" t="str">
        <f>IF(NETWORKDAYS(FACT_ORDERS[[#This Row],[Order-Date]], FACT_ORDERS[[#This Row],[ArrivalDate ]]) &gt; 10, "Late", "On Time")</f>
        <v>On Time</v>
      </c>
    </row>
    <row r="4276" spans="1:19" x14ac:dyDescent="0.3">
      <c r="A4276" s="12">
        <v>9274</v>
      </c>
      <c r="B4276" s="12">
        <v>209</v>
      </c>
      <c r="C4276" s="12">
        <v>10836</v>
      </c>
      <c r="D4276" s="12">
        <v>4275</v>
      </c>
      <c r="E4276" s="12" t="s">
        <v>244</v>
      </c>
      <c r="F4276" s="13">
        <v>45544</v>
      </c>
      <c r="G4276" s="26" t="s">
        <v>14478</v>
      </c>
      <c r="H4276" s="12">
        <v>28</v>
      </c>
      <c r="I4276" s="28">
        <f>VLOOKUP(B:B,DIM_PRODUCTS!A:F,5,FALSE)</f>
        <v>8</v>
      </c>
      <c r="J4276" s="28">
        <f>FACT_ORDERS[[#This Row],[ProductPrice]]*FACT_ORDERS[[#This Row],[Quantity]]</f>
        <v>224</v>
      </c>
      <c r="K4276" s="12" t="str">
        <f>VLOOKUP(C:C,DIM_CUSTOMERS!A:G,7,FALSE)</f>
        <v>Spain</v>
      </c>
      <c r="L4276" s="30" cm="1">
        <f t="array" ref="L4276">_xlfn.IFS(
    AND(FACT_ORDERS[[#This Row],[DeliveryMehtod]]="shippment",FACT_ORDERS[[#This Row],[TotalAmount]]&gt;=200), 0,
    AND(FACT_ORDERS[[#This Row],[DeliveryMehtod]]="pickup"), 15,
    AND(FACT_ORDERS[[#This Row],[DeliveryMehtod]]="shippment",FACT_ORDERS[[#This Row],[TotalAmount]]&lt;200), 35
)</f>
        <v>0</v>
      </c>
      <c r="M4276" s="12" t="str" cm="1">
        <f t="array" ref="M4276">_xlfn.IFS(
    SUMIFS(FACT_ORDERS[TotalAmount], FACT_ORDERS[WD_CUSTOMERS],FACT_ORDERS[[#This Row],[WD_CUSTOMERS]])&gt;=15000, "VIP",
    SUMIFS(FACT_ORDERS[TotalAmount], FACT_ORDERS[WD_CUSTOMERS],FACT_ORDERS[[#This Row],[WD_CUSTOMERS]])&gt;=8000, "Premium",
    TRUE, "Regular"
)</f>
        <v>Regular</v>
      </c>
      <c r="N4276" s="32" cm="1">
        <f t="array" ref="N4276">_xlfn.IFS(
   FACT_ORDERS[[#This Row],[TypeOfClient]]="VIP", 0.2,
   FACT_ORDERS[[#This Row],[TypeOfClient]]="Premium", 0.1,
   TRUE, 0
)</f>
        <v>0</v>
      </c>
      <c r="O4276" s="31" cm="1">
        <f t="array" ref="O4276">_xlfn.IFS(
   FACT_ORDERS[[#This Row],[TotalAmount]]&gt;1500, 0.15,
   FACT_ORDERS[[#This Row],[TotalAmount]]&gt;1000, 0.1,
   FACT_ORDERS[[#This Row],[TotalAmount]]&gt;500, 0.05,
   TRUE, 0
)</f>
        <v>0</v>
      </c>
      <c r="P4276" s="28">
        <f xml:space="preserve"> FACT_ORDERS[[#This Row],[TotalAmount]] * (1 - (FACT_ORDERS[[#This Row],[ClientDiscount]] + FACT_ORDERS[[#This Row],[OrderDiscount]]) )</f>
        <v>224</v>
      </c>
      <c r="Q4276" s="28">
        <f>FACT_ORDERS[[#This Row],[TotalAmountWithDiscount]]+FACT_ORDERS[[#This Row],[DeliveryCost]]</f>
        <v>224</v>
      </c>
      <c r="R4276" s="35">
        <v>45553</v>
      </c>
      <c r="S4276" s="35" t="str">
        <f>IF(NETWORKDAYS(FACT_ORDERS[[#This Row],[Order-Date]], FACT_ORDERS[[#This Row],[ArrivalDate ]]) &gt; 10, "Late", "On Time")</f>
        <v>On Time</v>
      </c>
    </row>
    <row r="4277" spans="1:19" x14ac:dyDescent="0.3">
      <c r="A4277" s="12">
        <v>9275</v>
      </c>
      <c r="B4277" s="12">
        <v>259</v>
      </c>
      <c r="C4277" s="12">
        <v>10922</v>
      </c>
      <c r="D4277" s="12">
        <v>4276</v>
      </c>
      <c r="E4277" s="12" t="s">
        <v>244</v>
      </c>
      <c r="F4277" s="13">
        <v>45465</v>
      </c>
      <c r="G4277" s="26" t="s">
        <v>14479</v>
      </c>
      <c r="H4277" s="12">
        <v>30</v>
      </c>
      <c r="I4277" s="28">
        <f>VLOOKUP(B:B,DIM_PRODUCTS!A:F,5,FALSE)</f>
        <v>20</v>
      </c>
      <c r="J4277" s="28">
        <f>FACT_ORDERS[[#This Row],[ProductPrice]]*FACT_ORDERS[[#This Row],[Quantity]]</f>
        <v>600</v>
      </c>
      <c r="K4277" s="12" t="str">
        <f>VLOOKUP(C:C,DIM_CUSTOMERS!A:G,7,FALSE)</f>
        <v>Australia</v>
      </c>
      <c r="L4277" s="30" cm="1">
        <f t="array" ref="L4277">_xlfn.IFS(
    AND(FACT_ORDERS[[#This Row],[DeliveryMehtod]]="shippment",FACT_ORDERS[[#This Row],[TotalAmount]]&gt;=200), 0,
    AND(FACT_ORDERS[[#This Row],[DeliveryMehtod]]="pickup"), 15,
    AND(FACT_ORDERS[[#This Row],[DeliveryMehtod]]="shippment",FACT_ORDERS[[#This Row],[TotalAmount]]&lt;200), 35
)</f>
        <v>0</v>
      </c>
      <c r="M4277" s="12" t="str" cm="1">
        <f t="array" ref="M4277">_xlfn.IFS(
    SUMIFS(FACT_ORDERS[TotalAmount], FACT_ORDERS[WD_CUSTOMERS],FACT_ORDERS[[#This Row],[WD_CUSTOMERS]])&gt;=15000, "VIP",
    SUMIFS(FACT_ORDERS[TotalAmount], FACT_ORDERS[WD_CUSTOMERS],FACT_ORDERS[[#This Row],[WD_CUSTOMERS]])&gt;=8000, "Premium",
    TRUE, "Regular"
)</f>
        <v>Premium</v>
      </c>
      <c r="N4277" s="32" cm="1">
        <f t="array" ref="N4277">_xlfn.IFS(
   FACT_ORDERS[[#This Row],[TypeOfClient]]="VIP", 0.2,
   FACT_ORDERS[[#This Row],[TypeOfClient]]="Premium", 0.1,
   TRUE, 0
)</f>
        <v>0.1</v>
      </c>
      <c r="O4277" s="31" cm="1">
        <f t="array" ref="O4277">_xlfn.IFS(
   FACT_ORDERS[[#This Row],[TotalAmount]]&gt;1500, 0.15,
   FACT_ORDERS[[#This Row],[TotalAmount]]&gt;1000, 0.1,
   FACT_ORDERS[[#This Row],[TotalAmount]]&gt;500, 0.05,
   TRUE, 0
)</f>
        <v>0.05</v>
      </c>
      <c r="P4277" s="28">
        <f xml:space="preserve"> FACT_ORDERS[[#This Row],[TotalAmount]] * (1 - (FACT_ORDERS[[#This Row],[ClientDiscount]] + FACT_ORDERS[[#This Row],[OrderDiscount]]) )</f>
        <v>510</v>
      </c>
      <c r="Q4277" s="28">
        <f>FACT_ORDERS[[#This Row],[TotalAmountWithDiscount]]+FACT_ORDERS[[#This Row],[DeliveryCost]]</f>
        <v>510</v>
      </c>
      <c r="R4277" s="35">
        <v>45475</v>
      </c>
      <c r="S4277" s="35" t="str">
        <f>IF(NETWORKDAYS(FACT_ORDERS[[#This Row],[Order-Date]], FACT_ORDERS[[#This Row],[ArrivalDate ]]) &gt; 10, "Late", "On Time")</f>
        <v>On Time</v>
      </c>
    </row>
    <row r="4278" spans="1:19" x14ac:dyDescent="0.3">
      <c r="A4278" s="12">
        <v>9276</v>
      </c>
      <c r="B4278" s="12">
        <v>219</v>
      </c>
      <c r="C4278" s="12">
        <v>10137</v>
      </c>
      <c r="D4278" s="12">
        <v>4277</v>
      </c>
      <c r="E4278" s="12" t="s">
        <v>244</v>
      </c>
      <c r="F4278" s="13">
        <v>45147</v>
      </c>
      <c r="G4278" s="26" t="s">
        <v>14480</v>
      </c>
      <c r="H4278" s="12">
        <v>38</v>
      </c>
      <c r="I4278" s="28">
        <f>VLOOKUP(B:B,DIM_PRODUCTS!A:F,5,FALSE)</f>
        <v>50</v>
      </c>
      <c r="J4278" s="28">
        <f>FACT_ORDERS[[#This Row],[ProductPrice]]*FACT_ORDERS[[#This Row],[Quantity]]</f>
        <v>1900</v>
      </c>
      <c r="K4278" s="12" t="str">
        <f>VLOOKUP(C:C,DIM_CUSTOMERS!A:G,7,FALSE)</f>
        <v>Canada</v>
      </c>
      <c r="L4278" s="30" cm="1">
        <f t="array" ref="L4278">_xlfn.IFS(
    AND(FACT_ORDERS[[#This Row],[DeliveryMehtod]]="shippment",FACT_ORDERS[[#This Row],[TotalAmount]]&gt;=200), 0,
    AND(FACT_ORDERS[[#This Row],[DeliveryMehtod]]="pickup"), 15,
    AND(FACT_ORDERS[[#This Row],[DeliveryMehtod]]="shippment",FACT_ORDERS[[#This Row],[TotalAmount]]&lt;200), 35
)</f>
        <v>0</v>
      </c>
      <c r="M4278" s="12" t="str" cm="1">
        <f t="array" ref="M4278">_xlfn.IFS(
    SUMIFS(FACT_ORDERS[TotalAmount], FACT_ORDERS[WD_CUSTOMERS],FACT_ORDERS[[#This Row],[WD_CUSTOMERS]])&gt;=15000, "VIP",
    SUMIFS(FACT_ORDERS[TotalAmount], FACT_ORDERS[WD_CUSTOMERS],FACT_ORDERS[[#This Row],[WD_CUSTOMERS]])&gt;=8000, "Premium",
    TRUE, "Regular"
)</f>
        <v>VIP</v>
      </c>
      <c r="N4278" s="32" cm="1">
        <f t="array" ref="N4278">_xlfn.IFS(
   FACT_ORDERS[[#This Row],[TypeOfClient]]="VIP", 0.2,
   FACT_ORDERS[[#This Row],[TypeOfClient]]="Premium", 0.1,
   TRUE, 0
)</f>
        <v>0.2</v>
      </c>
      <c r="O4278" s="31" cm="1">
        <f t="array" ref="O4278">_xlfn.IFS(
   FACT_ORDERS[[#This Row],[TotalAmount]]&gt;1500, 0.15,
   FACT_ORDERS[[#This Row],[TotalAmount]]&gt;1000, 0.1,
   FACT_ORDERS[[#This Row],[TotalAmount]]&gt;500, 0.05,
   TRUE, 0
)</f>
        <v>0.15</v>
      </c>
      <c r="P4278" s="28">
        <f xml:space="preserve"> FACT_ORDERS[[#This Row],[TotalAmount]] * (1 - (FACT_ORDERS[[#This Row],[ClientDiscount]] + FACT_ORDERS[[#This Row],[OrderDiscount]]) )</f>
        <v>1235</v>
      </c>
      <c r="Q4278" s="28">
        <f>FACT_ORDERS[[#This Row],[TotalAmountWithDiscount]]+FACT_ORDERS[[#This Row],[DeliveryCost]]</f>
        <v>1235</v>
      </c>
      <c r="R4278" s="35">
        <v>45156</v>
      </c>
      <c r="S4278" s="35" t="str">
        <f>IF(NETWORKDAYS(FACT_ORDERS[[#This Row],[Order-Date]], FACT_ORDERS[[#This Row],[ArrivalDate ]]) &gt; 10, "Late", "On Time")</f>
        <v>On Time</v>
      </c>
    </row>
    <row r="4279" spans="1:19" x14ac:dyDescent="0.3">
      <c r="A4279" s="12">
        <v>9277</v>
      </c>
      <c r="B4279" s="12">
        <v>210</v>
      </c>
      <c r="C4279" s="12">
        <v>10137</v>
      </c>
      <c r="D4279" s="12">
        <v>4278</v>
      </c>
      <c r="E4279" s="12" t="s">
        <v>243</v>
      </c>
      <c r="F4279" s="13">
        <v>45147</v>
      </c>
      <c r="G4279" s="26" t="s">
        <v>14481</v>
      </c>
      <c r="H4279" s="12">
        <v>22</v>
      </c>
      <c r="I4279" s="28">
        <f>VLOOKUP(B:B,DIM_PRODUCTS!A:F,5,FALSE)</f>
        <v>14</v>
      </c>
      <c r="J4279" s="28">
        <f>FACT_ORDERS[[#This Row],[ProductPrice]]*FACT_ORDERS[[#This Row],[Quantity]]</f>
        <v>308</v>
      </c>
      <c r="K4279" s="12" t="str">
        <f>VLOOKUP(C:C,DIM_CUSTOMERS!A:G,7,FALSE)</f>
        <v>Canada</v>
      </c>
      <c r="L4279" s="30" cm="1">
        <f t="array" ref="L4279">_xlfn.IFS(
    AND(FACT_ORDERS[[#This Row],[DeliveryMehtod]]="shippment",FACT_ORDERS[[#This Row],[TotalAmount]]&gt;=200), 0,
    AND(FACT_ORDERS[[#This Row],[DeliveryMehtod]]="pickup"), 15,
    AND(FACT_ORDERS[[#This Row],[DeliveryMehtod]]="shippment",FACT_ORDERS[[#This Row],[TotalAmount]]&lt;200), 35
)</f>
        <v>15</v>
      </c>
      <c r="M4279" s="12" t="str" cm="1">
        <f t="array" ref="M4279">_xlfn.IFS(
    SUMIFS(FACT_ORDERS[TotalAmount], FACT_ORDERS[WD_CUSTOMERS],FACT_ORDERS[[#This Row],[WD_CUSTOMERS]])&gt;=15000, "VIP",
    SUMIFS(FACT_ORDERS[TotalAmount], FACT_ORDERS[WD_CUSTOMERS],FACT_ORDERS[[#This Row],[WD_CUSTOMERS]])&gt;=8000, "Premium",
    TRUE, "Regular"
)</f>
        <v>VIP</v>
      </c>
      <c r="N4279" s="32" cm="1">
        <f t="array" ref="N4279">_xlfn.IFS(
   FACT_ORDERS[[#This Row],[TypeOfClient]]="VIP", 0.2,
   FACT_ORDERS[[#This Row],[TypeOfClient]]="Premium", 0.1,
   TRUE, 0
)</f>
        <v>0.2</v>
      </c>
      <c r="O4279" s="31" cm="1">
        <f t="array" ref="O4279">_xlfn.IFS(
   FACT_ORDERS[[#This Row],[TotalAmount]]&gt;1500, 0.15,
   FACT_ORDERS[[#This Row],[TotalAmount]]&gt;1000, 0.1,
   FACT_ORDERS[[#This Row],[TotalAmount]]&gt;500, 0.05,
   TRUE, 0
)</f>
        <v>0</v>
      </c>
      <c r="P4279" s="28">
        <f xml:space="preserve"> FACT_ORDERS[[#This Row],[TotalAmount]] * (1 - (FACT_ORDERS[[#This Row],[ClientDiscount]] + FACT_ORDERS[[#This Row],[OrderDiscount]]) )</f>
        <v>246.4</v>
      </c>
      <c r="Q4279" s="28">
        <f>FACT_ORDERS[[#This Row],[TotalAmountWithDiscount]]+FACT_ORDERS[[#This Row],[DeliveryCost]]</f>
        <v>261.39999999999998</v>
      </c>
      <c r="R4279" s="35">
        <v>45158</v>
      </c>
      <c r="S4279" s="35" t="str">
        <f>IF(NETWORKDAYS(FACT_ORDERS[[#This Row],[Order-Date]], FACT_ORDERS[[#This Row],[ArrivalDate ]]) &gt; 10, "Late", "On Time")</f>
        <v>On Time</v>
      </c>
    </row>
    <row r="4280" spans="1:19" x14ac:dyDescent="0.3">
      <c r="A4280" s="12">
        <v>9278</v>
      </c>
      <c r="B4280" s="12">
        <v>266</v>
      </c>
      <c r="C4280" s="12">
        <v>10137</v>
      </c>
      <c r="D4280" s="12">
        <v>4279</v>
      </c>
      <c r="E4280" s="12" t="s">
        <v>243</v>
      </c>
      <c r="F4280" s="13">
        <v>45147</v>
      </c>
      <c r="G4280" s="26" t="s">
        <v>14482</v>
      </c>
      <c r="H4280" s="12">
        <v>45</v>
      </c>
      <c r="I4280" s="28">
        <f>VLOOKUP(B:B,DIM_PRODUCTS!A:F,5,FALSE)</f>
        <v>12</v>
      </c>
      <c r="J4280" s="28">
        <f>FACT_ORDERS[[#This Row],[ProductPrice]]*FACT_ORDERS[[#This Row],[Quantity]]</f>
        <v>540</v>
      </c>
      <c r="K4280" s="12" t="str">
        <f>VLOOKUP(C:C,DIM_CUSTOMERS!A:G,7,FALSE)</f>
        <v>Canada</v>
      </c>
      <c r="L4280" s="30" cm="1">
        <f t="array" ref="L4280">_xlfn.IFS(
    AND(FACT_ORDERS[[#This Row],[DeliveryMehtod]]="shippment",FACT_ORDERS[[#This Row],[TotalAmount]]&gt;=200), 0,
    AND(FACT_ORDERS[[#This Row],[DeliveryMehtod]]="pickup"), 15,
    AND(FACT_ORDERS[[#This Row],[DeliveryMehtod]]="shippment",FACT_ORDERS[[#This Row],[TotalAmount]]&lt;200), 35
)</f>
        <v>15</v>
      </c>
      <c r="M4280" s="12" t="str" cm="1">
        <f t="array" ref="M4280">_xlfn.IFS(
    SUMIFS(FACT_ORDERS[TotalAmount], FACT_ORDERS[WD_CUSTOMERS],FACT_ORDERS[[#This Row],[WD_CUSTOMERS]])&gt;=15000, "VIP",
    SUMIFS(FACT_ORDERS[TotalAmount], FACT_ORDERS[WD_CUSTOMERS],FACT_ORDERS[[#This Row],[WD_CUSTOMERS]])&gt;=8000, "Premium",
    TRUE, "Regular"
)</f>
        <v>VIP</v>
      </c>
      <c r="N4280" s="32" cm="1">
        <f t="array" ref="N4280">_xlfn.IFS(
   FACT_ORDERS[[#This Row],[TypeOfClient]]="VIP", 0.2,
   FACT_ORDERS[[#This Row],[TypeOfClient]]="Premium", 0.1,
   TRUE, 0
)</f>
        <v>0.2</v>
      </c>
      <c r="O4280" s="31" cm="1">
        <f t="array" ref="O4280">_xlfn.IFS(
   FACT_ORDERS[[#This Row],[TotalAmount]]&gt;1500, 0.15,
   FACT_ORDERS[[#This Row],[TotalAmount]]&gt;1000, 0.1,
   FACT_ORDERS[[#This Row],[TotalAmount]]&gt;500, 0.05,
   TRUE, 0
)</f>
        <v>0.05</v>
      </c>
      <c r="P4280" s="28">
        <f xml:space="preserve"> FACT_ORDERS[[#This Row],[TotalAmount]] * (1 - (FACT_ORDERS[[#This Row],[ClientDiscount]] + FACT_ORDERS[[#This Row],[OrderDiscount]]) )</f>
        <v>405</v>
      </c>
      <c r="Q4280" s="28">
        <f>FACT_ORDERS[[#This Row],[TotalAmountWithDiscount]]+FACT_ORDERS[[#This Row],[DeliveryCost]]</f>
        <v>420</v>
      </c>
      <c r="R4280" s="35">
        <v>45160</v>
      </c>
      <c r="S4280" s="35" t="str">
        <f>IF(NETWORKDAYS(FACT_ORDERS[[#This Row],[Order-Date]], FACT_ORDERS[[#This Row],[ArrivalDate ]]) &gt; 10, "Late", "On Time")</f>
        <v>On Time</v>
      </c>
    </row>
    <row r="4281" spans="1:19" x14ac:dyDescent="0.3">
      <c r="A4281" s="12">
        <v>9279</v>
      </c>
      <c r="B4281" s="12">
        <v>228</v>
      </c>
      <c r="C4281" s="12">
        <v>10137</v>
      </c>
      <c r="D4281" s="12">
        <v>4280</v>
      </c>
      <c r="E4281" s="12" t="s">
        <v>243</v>
      </c>
      <c r="F4281" s="13">
        <v>45147</v>
      </c>
      <c r="G4281" s="26" t="s">
        <v>4214</v>
      </c>
      <c r="H4281" s="12">
        <v>39</v>
      </c>
      <c r="I4281" s="28">
        <f>VLOOKUP(B:B,DIM_PRODUCTS!A:F,5,FALSE)</f>
        <v>22</v>
      </c>
      <c r="J4281" s="28">
        <f>FACT_ORDERS[[#This Row],[ProductPrice]]*FACT_ORDERS[[#This Row],[Quantity]]</f>
        <v>858</v>
      </c>
      <c r="K4281" s="12" t="str">
        <f>VLOOKUP(C:C,DIM_CUSTOMERS!A:G,7,FALSE)</f>
        <v>Canada</v>
      </c>
      <c r="L4281" s="30" cm="1">
        <f t="array" ref="L4281">_xlfn.IFS(
    AND(FACT_ORDERS[[#This Row],[DeliveryMehtod]]="shippment",FACT_ORDERS[[#This Row],[TotalAmount]]&gt;=200), 0,
    AND(FACT_ORDERS[[#This Row],[DeliveryMehtod]]="pickup"), 15,
    AND(FACT_ORDERS[[#This Row],[DeliveryMehtod]]="shippment",FACT_ORDERS[[#This Row],[TotalAmount]]&lt;200), 35
)</f>
        <v>15</v>
      </c>
      <c r="M4281" s="12" t="str" cm="1">
        <f t="array" ref="M4281">_xlfn.IFS(
    SUMIFS(FACT_ORDERS[TotalAmount], FACT_ORDERS[WD_CUSTOMERS],FACT_ORDERS[[#This Row],[WD_CUSTOMERS]])&gt;=15000, "VIP",
    SUMIFS(FACT_ORDERS[TotalAmount], FACT_ORDERS[WD_CUSTOMERS],FACT_ORDERS[[#This Row],[WD_CUSTOMERS]])&gt;=8000, "Premium",
    TRUE, "Regular"
)</f>
        <v>VIP</v>
      </c>
      <c r="N4281" s="32" cm="1">
        <f t="array" ref="N4281">_xlfn.IFS(
   FACT_ORDERS[[#This Row],[TypeOfClient]]="VIP", 0.2,
   FACT_ORDERS[[#This Row],[TypeOfClient]]="Premium", 0.1,
   TRUE, 0
)</f>
        <v>0.2</v>
      </c>
      <c r="O4281" s="31" cm="1">
        <f t="array" ref="O4281">_xlfn.IFS(
   FACT_ORDERS[[#This Row],[TotalAmount]]&gt;1500, 0.15,
   FACT_ORDERS[[#This Row],[TotalAmount]]&gt;1000, 0.1,
   FACT_ORDERS[[#This Row],[TotalAmount]]&gt;500, 0.05,
   TRUE, 0
)</f>
        <v>0.05</v>
      </c>
      <c r="P4281" s="28">
        <f xml:space="preserve"> FACT_ORDERS[[#This Row],[TotalAmount]] * (1 - (FACT_ORDERS[[#This Row],[ClientDiscount]] + FACT_ORDERS[[#This Row],[OrderDiscount]]) )</f>
        <v>643.5</v>
      </c>
      <c r="Q4281" s="28">
        <f>FACT_ORDERS[[#This Row],[TotalAmountWithDiscount]]+FACT_ORDERS[[#This Row],[DeliveryCost]]</f>
        <v>658.5</v>
      </c>
      <c r="R4281" s="35">
        <v>45161</v>
      </c>
      <c r="S4281" s="35" t="str">
        <f>IF(NETWORKDAYS(FACT_ORDERS[[#This Row],[Order-Date]], FACT_ORDERS[[#This Row],[ArrivalDate ]]) &gt; 10, "Late", "On Time")</f>
        <v>Late</v>
      </c>
    </row>
    <row r="4282" spans="1:19" x14ac:dyDescent="0.3">
      <c r="A4282" s="12">
        <v>9280</v>
      </c>
      <c r="B4282" s="12">
        <v>278</v>
      </c>
      <c r="C4282" s="12">
        <v>10530</v>
      </c>
      <c r="D4282" s="12">
        <v>4281</v>
      </c>
      <c r="E4282" s="12" t="s">
        <v>244</v>
      </c>
      <c r="F4282" s="13">
        <v>45526</v>
      </c>
      <c r="G4282" s="26" t="s">
        <v>14483</v>
      </c>
      <c r="H4282" s="12">
        <v>44</v>
      </c>
      <c r="I4282" s="28">
        <f>VLOOKUP(B:B,DIM_PRODUCTS!A:F,5,FALSE)</f>
        <v>24</v>
      </c>
      <c r="J4282" s="28">
        <f>FACT_ORDERS[[#This Row],[ProductPrice]]*FACT_ORDERS[[#This Row],[Quantity]]</f>
        <v>1056</v>
      </c>
      <c r="K4282" s="12" t="str">
        <f>VLOOKUP(C:C,DIM_CUSTOMERS!A:G,7,FALSE)</f>
        <v>China</v>
      </c>
      <c r="L4282" s="30" cm="1">
        <f t="array" ref="L4282">_xlfn.IFS(
    AND(FACT_ORDERS[[#This Row],[DeliveryMehtod]]="shippment",FACT_ORDERS[[#This Row],[TotalAmount]]&gt;=200), 0,
    AND(FACT_ORDERS[[#This Row],[DeliveryMehtod]]="pickup"), 15,
    AND(FACT_ORDERS[[#This Row],[DeliveryMehtod]]="shippment",FACT_ORDERS[[#This Row],[TotalAmount]]&lt;200), 35
)</f>
        <v>0</v>
      </c>
      <c r="M4282" s="12" t="str" cm="1">
        <f t="array" ref="M4282">_xlfn.IFS(
    SUMIFS(FACT_ORDERS[TotalAmount], FACT_ORDERS[WD_CUSTOMERS],FACT_ORDERS[[#This Row],[WD_CUSTOMERS]])&gt;=15000, "VIP",
    SUMIFS(FACT_ORDERS[TotalAmount], FACT_ORDERS[WD_CUSTOMERS],FACT_ORDERS[[#This Row],[WD_CUSTOMERS]])&gt;=8000, "Premium",
    TRUE, "Regular"
)</f>
        <v>Premium</v>
      </c>
      <c r="N4282" s="32" cm="1">
        <f t="array" ref="N4282">_xlfn.IFS(
   FACT_ORDERS[[#This Row],[TypeOfClient]]="VIP", 0.2,
   FACT_ORDERS[[#This Row],[TypeOfClient]]="Premium", 0.1,
   TRUE, 0
)</f>
        <v>0.1</v>
      </c>
      <c r="O4282" s="31" cm="1">
        <f t="array" ref="O4282">_xlfn.IFS(
   FACT_ORDERS[[#This Row],[TotalAmount]]&gt;1500, 0.15,
   FACT_ORDERS[[#This Row],[TotalAmount]]&gt;1000, 0.1,
   FACT_ORDERS[[#This Row],[TotalAmount]]&gt;500, 0.05,
   TRUE, 0
)</f>
        <v>0.1</v>
      </c>
      <c r="P4282" s="28">
        <f xml:space="preserve"> FACT_ORDERS[[#This Row],[TotalAmount]] * (1 - (FACT_ORDERS[[#This Row],[ClientDiscount]] + FACT_ORDERS[[#This Row],[OrderDiscount]]) )</f>
        <v>844.80000000000007</v>
      </c>
      <c r="Q4282" s="28">
        <f>FACT_ORDERS[[#This Row],[TotalAmountWithDiscount]]+FACT_ORDERS[[#This Row],[DeliveryCost]]</f>
        <v>844.80000000000007</v>
      </c>
      <c r="R4282" s="35">
        <v>45536</v>
      </c>
      <c r="S4282" s="35" t="str">
        <f>IF(NETWORKDAYS(FACT_ORDERS[[#This Row],[Order-Date]], FACT_ORDERS[[#This Row],[ArrivalDate ]]) &gt; 10, "Late", "On Time")</f>
        <v>On Time</v>
      </c>
    </row>
    <row r="4283" spans="1:19" x14ac:dyDescent="0.3">
      <c r="A4283" s="12">
        <v>9281</v>
      </c>
      <c r="B4283" s="12">
        <v>259</v>
      </c>
      <c r="C4283" s="12">
        <v>10530</v>
      </c>
      <c r="D4283" s="12">
        <v>4282</v>
      </c>
      <c r="E4283" s="12" t="s">
        <v>244</v>
      </c>
      <c r="F4283" s="13">
        <v>45526</v>
      </c>
      <c r="G4283" s="26" t="s">
        <v>14484</v>
      </c>
      <c r="H4283" s="12">
        <v>21</v>
      </c>
      <c r="I4283" s="28">
        <f>VLOOKUP(B:B,DIM_PRODUCTS!A:F,5,FALSE)</f>
        <v>20</v>
      </c>
      <c r="J4283" s="28">
        <f>FACT_ORDERS[[#This Row],[ProductPrice]]*FACT_ORDERS[[#This Row],[Quantity]]</f>
        <v>420</v>
      </c>
      <c r="K4283" s="12" t="str">
        <f>VLOOKUP(C:C,DIM_CUSTOMERS!A:G,7,FALSE)</f>
        <v>China</v>
      </c>
      <c r="L4283" s="30" cm="1">
        <f t="array" ref="L4283">_xlfn.IFS(
    AND(FACT_ORDERS[[#This Row],[DeliveryMehtod]]="shippment",FACT_ORDERS[[#This Row],[TotalAmount]]&gt;=200), 0,
    AND(FACT_ORDERS[[#This Row],[DeliveryMehtod]]="pickup"), 15,
    AND(FACT_ORDERS[[#This Row],[DeliveryMehtod]]="shippment",FACT_ORDERS[[#This Row],[TotalAmount]]&lt;200), 35
)</f>
        <v>0</v>
      </c>
      <c r="M4283" s="12" t="str" cm="1">
        <f t="array" ref="M4283">_xlfn.IFS(
    SUMIFS(FACT_ORDERS[TotalAmount], FACT_ORDERS[WD_CUSTOMERS],FACT_ORDERS[[#This Row],[WD_CUSTOMERS]])&gt;=15000, "VIP",
    SUMIFS(FACT_ORDERS[TotalAmount], FACT_ORDERS[WD_CUSTOMERS],FACT_ORDERS[[#This Row],[WD_CUSTOMERS]])&gt;=8000, "Premium",
    TRUE, "Regular"
)</f>
        <v>Premium</v>
      </c>
      <c r="N4283" s="32" cm="1">
        <f t="array" ref="N4283">_xlfn.IFS(
   FACT_ORDERS[[#This Row],[TypeOfClient]]="VIP", 0.2,
   FACT_ORDERS[[#This Row],[TypeOfClient]]="Premium", 0.1,
   TRUE, 0
)</f>
        <v>0.1</v>
      </c>
      <c r="O4283" s="31" cm="1">
        <f t="array" ref="O4283">_xlfn.IFS(
   FACT_ORDERS[[#This Row],[TotalAmount]]&gt;1500, 0.15,
   FACT_ORDERS[[#This Row],[TotalAmount]]&gt;1000, 0.1,
   FACT_ORDERS[[#This Row],[TotalAmount]]&gt;500, 0.05,
   TRUE, 0
)</f>
        <v>0</v>
      </c>
      <c r="P4283" s="28">
        <f xml:space="preserve"> FACT_ORDERS[[#This Row],[TotalAmount]] * (1 - (FACT_ORDERS[[#This Row],[ClientDiscount]] + FACT_ORDERS[[#This Row],[OrderDiscount]]) )</f>
        <v>378</v>
      </c>
      <c r="Q4283" s="28">
        <f>FACT_ORDERS[[#This Row],[TotalAmountWithDiscount]]+FACT_ORDERS[[#This Row],[DeliveryCost]]</f>
        <v>378</v>
      </c>
      <c r="R4283" s="35">
        <v>45537</v>
      </c>
      <c r="S4283" s="35" t="str">
        <f>IF(NETWORKDAYS(FACT_ORDERS[[#This Row],[Order-Date]], FACT_ORDERS[[#This Row],[ArrivalDate ]]) &gt; 10, "Late", "On Time")</f>
        <v>On Time</v>
      </c>
    </row>
    <row r="4284" spans="1:19" x14ac:dyDescent="0.3">
      <c r="A4284" s="12">
        <v>9282</v>
      </c>
      <c r="B4284" s="12">
        <v>278</v>
      </c>
      <c r="C4284" s="12">
        <v>10530</v>
      </c>
      <c r="D4284" s="12">
        <v>4283</v>
      </c>
      <c r="E4284" s="12" t="s">
        <v>243</v>
      </c>
      <c r="F4284" s="13">
        <v>45348</v>
      </c>
      <c r="G4284" s="26" t="s">
        <v>4414</v>
      </c>
      <c r="H4284" s="12">
        <v>35</v>
      </c>
      <c r="I4284" s="28">
        <f>VLOOKUP(B:B,DIM_PRODUCTS!A:F,5,FALSE)</f>
        <v>24</v>
      </c>
      <c r="J4284" s="28">
        <f>FACT_ORDERS[[#This Row],[ProductPrice]]*FACT_ORDERS[[#This Row],[Quantity]]</f>
        <v>840</v>
      </c>
      <c r="K4284" s="12" t="str">
        <f>VLOOKUP(C:C,DIM_CUSTOMERS!A:G,7,FALSE)</f>
        <v>China</v>
      </c>
      <c r="L4284" s="30" cm="1">
        <f t="array" ref="L4284">_xlfn.IFS(
    AND(FACT_ORDERS[[#This Row],[DeliveryMehtod]]="shippment",FACT_ORDERS[[#This Row],[TotalAmount]]&gt;=200), 0,
    AND(FACT_ORDERS[[#This Row],[DeliveryMehtod]]="pickup"), 15,
    AND(FACT_ORDERS[[#This Row],[DeliveryMehtod]]="shippment",FACT_ORDERS[[#This Row],[TotalAmount]]&lt;200), 35
)</f>
        <v>15</v>
      </c>
      <c r="M4284" s="12" t="str" cm="1">
        <f t="array" ref="M4284">_xlfn.IFS(
    SUMIFS(FACT_ORDERS[TotalAmount], FACT_ORDERS[WD_CUSTOMERS],FACT_ORDERS[[#This Row],[WD_CUSTOMERS]])&gt;=15000, "VIP",
    SUMIFS(FACT_ORDERS[TotalAmount], FACT_ORDERS[WD_CUSTOMERS],FACT_ORDERS[[#This Row],[WD_CUSTOMERS]])&gt;=8000, "Premium",
    TRUE, "Regular"
)</f>
        <v>Premium</v>
      </c>
      <c r="N4284" s="32" cm="1">
        <f t="array" ref="N4284">_xlfn.IFS(
   FACT_ORDERS[[#This Row],[TypeOfClient]]="VIP", 0.2,
   FACT_ORDERS[[#This Row],[TypeOfClient]]="Premium", 0.1,
   TRUE, 0
)</f>
        <v>0.1</v>
      </c>
      <c r="O4284" s="31" cm="1">
        <f t="array" ref="O4284">_xlfn.IFS(
   FACT_ORDERS[[#This Row],[TotalAmount]]&gt;1500, 0.15,
   FACT_ORDERS[[#This Row],[TotalAmount]]&gt;1000, 0.1,
   FACT_ORDERS[[#This Row],[TotalAmount]]&gt;500, 0.05,
   TRUE, 0
)</f>
        <v>0.05</v>
      </c>
      <c r="P4284" s="28">
        <f xml:space="preserve"> FACT_ORDERS[[#This Row],[TotalAmount]] * (1 - (FACT_ORDERS[[#This Row],[ClientDiscount]] + FACT_ORDERS[[#This Row],[OrderDiscount]]) )</f>
        <v>714</v>
      </c>
      <c r="Q4284" s="28">
        <f>FACT_ORDERS[[#This Row],[TotalAmountWithDiscount]]+FACT_ORDERS[[#This Row],[DeliveryCost]]</f>
        <v>729</v>
      </c>
      <c r="R4284" s="35">
        <v>45356</v>
      </c>
      <c r="S4284" s="35" t="str">
        <f>IF(NETWORKDAYS(FACT_ORDERS[[#This Row],[Order-Date]], FACT_ORDERS[[#This Row],[ArrivalDate ]]) &gt; 10, "Late", "On Time")</f>
        <v>On Time</v>
      </c>
    </row>
    <row r="4285" spans="1:19" x14ac:dyDescent="0.3">
      <c r="A4285" s="12">
        <v>9283</v>
      </c>
      <c r="B4285" s="12">
        <v>259</v>
      </c>
      <c r="C4285" s="12">
        <v>10530</v>
      </c>
      <c r="D4285" s="12">
        <v>4284</v>
      </c>
      <c r="E4285" s="12" t="s">
        <v>244</v>
      </c>
      <c r="F4285" s="13">
        <v>45348</v>
      </c>
      <c r="G4285" s="26" t="s">
        <v>3659</v>
      </c>
      <c r="H4285" s="12">
        <v>23</v>
      </c>
      <c r="I4285" s="28">
        <f>VLOOKUP(B:B,DIM_PRODUCTS!A:F,5,FALSE)</f>
        <v>20</v>
      </c>
      <c r="J4285" s="28">
        <f>FACT_ORDERS[[#This Row],[ProductPrice]]*FACT_ORDERS[[#This Row],[Quantity]]</f>
        <v>460</v>
      </c>
      <c r="K4285" s="12" t="str">
        <f>VLOOKUP(C:C,DIM_CUSTOMERS!A:G,7,FALSE)</f>
        <v>China</v>
      </c>
      <c r="L4285" s="30" cm="1">
        <f t="array" ref="L4285">_xlfn.IFS(
    AND(FACT_ORDERS[[#This Row],[DeliveryMehtod]]="shippment",FACT_ORDERS[[#This Row],[TotalAmount]]&gt;=200), 0,
    AND(FACT_ORDERS[[#This Row],[DeliveryMehtod]]="pickup"), 15,
    AND(FACT_ORDERS[[#This Row],[DeliveryMehtod]]="shippment",FACT_ORDERS[[#This Row],[TotalAmount]]&lt;200), 35
)</f>
        <v>0</v>
      </c>
      <c r="M4285" s="12" t="str" cm="1">
        <f t="array" ref="M4285">_xlfn.IFS(
    SUMIFS(FACT_ORDERS[TotalAmount], FACT_ORDERS[WD_CUSTOMERS],FACT_ORDERS[[#This Row],[WD_CUSTOMERS]])&gt;=15000, "VIP",
    SUMIFS(FACT_ORDERS[TotalAmount], FACT_ORDERS[WD_CUSTOMERS],FACT_ORDERS[[#This Row],[WD_CUSTOMERS]])&gt;=8000, "Premium",
    TRUE, "Regular"
)</f>
        <v>Premium</v>
      </c>
      <c r="N4285" s="32" cm="1">
        <f t="array" ref="N4285">_xlfn.IFS(
   FACT_ORDERS[[#This Row],[TypeOfClient]]="VIP", 0.2,
   FACT_ORDERS[[#This Row],[TypeOfClient]]="Premium", 0.1,
   TRUE, 0
)</f>
        <v>0.1</v>
      </c>
      <c r="O4285" s="31" cm="1">
        <f t="array" ref="O4285">_xlfn.IFS(
   FACT_ORDERS[[#This Row],[TotalAmount]]&gt;1500, 0.15,
   FACT_ORDERS[[#This Row],[TotalAmount]]&gt;1000, 0.1,
   FACT_ORDERS[[#This Row],[TotalAmount]]&gt;500, 0.05,
   TRUE, 0
)</f>
        <v>0</v>
      </c>
      <c r="P4285" s="28">
        <f xml:space="preserve"> FACT_ORDERS[[#This Row],[TotalAmount]] * (1 - (FACT_ORDERS[[#This Row],[ClientDiscount]] + FACT_ORDERS[[#This Row],[OrderDiscount]]) )</f>
        <v>414</v>
      </c>
      <c r="Q4285" s="28">
        <f>FACT_ORDERS[[#This Row],[TotalAmountWithDiscount]]+FACT_ORDERS[[#This Row],[DeliveryCost]]</f>
        <v>414</v>
      </c>
      <c r="R4285" s="35">
        <v>45358</v>
      </c>
      <c r="S4285" s="35" t="str">
        <f>IF(NETWORKDAYS(FACT_ORDERS[[#This Row],[Order-Date]], FACT_ORDERS[[#This Row],[ArrivalDate ]]) &gt; 10, "Late", "On Time")</f>
        <v>On Time</v>
      </c>
    </row>
    <row r="4286" spans="1:19" x14ac:dyDescent="0.3">
      <c r="A4286" s="12">
        <v>9284</v>
      </c>
      <c r="B4286" s="12">
        <v>278</v>
      </c>
      <c r="C4286" s="12">
        <v>10530</v>
      </c>
      <c r="D4286" s="12">
        <v>4285</v>
      </c>
      <c r="E4286" s="12" t="s">
        <v>243</v>
      </c>
      <c r="F4286" s="13">
        <v>45421</v>
      </c>
      <c r="G4286" s="26" t="s">
        <v>14485</v>
      </c>
      <c r="H4286" s="12">
        <v>41</v>
      </c>
      <c r="I4286" s="28">
        <f>VLOOKUP(B:B,DIM_PRODUCTS!A:F,5,FALSE)</f>
        <v>24</v>
      </c>
      <c r="J4286" s="28">
        <f>FACT_ORDERS[[#This Row],[ProductPrice]]*FACT_ORDERS[[#This Row],[Quantity]]</f>
        <v>984</v>
      </c>
      <c r="K4286" s="12" t="str">
        <f>VLOOKUP(C:C,DIM_CUSTOMERS!A:G,7,FALSE)</f>
        <v>China</v>
      </c>
      <c r="L4286" s="30" cm="1">
        <f t="array" ref="L4286">_xlfn.IFS(
    AND(FACT_ORDERS[[#This Row],[DeliveryMehtod]]="shippment",FACT_ORDERS[[#This Row],[TotalAmount]]&gt;=200), 0,
    AND(FACT_ORDERS[[#This Row],[DeliveryMehtod]]="pickup"), 15,
    AND(FACT_ORDERS[[#This Row],[DeliveryMehtod]]="shippment",FACT_ORDERS[[#This Row],[TotalAmount]]&lt;200), 35
)</f>
        <v>15</v>
      </c>
      <c r="M4286" s="12" t="str" cm="1">
        <f t="array" ref="M4286">_xlfn.IFS(
    SUMIFS(FACT_ORDERS[TotalAmount], FACT_ORDERS[WD_CUSTOMERS],FACT_ORDERS[[#This Row],[WD_CUSTOMERS]])&gt;=15000, "VIP",
    SUMIFS(FACT_ORDERS[TotalAmount], FACT_ORDERS[WD_CUSTOMERS],FACT_ORDERS[[#This Row],[WD_CUSTOMERS]])&gt;=8000, "Premium",
    TRUE, "Regular"
)</f>
        <v>Premium</v>
      </c>
      <c r="N4286" s="32" cm="1">
        <f t="array" ref="N4286">_xlfn.IFS(
   FACT_ORDERS[[#This Row],[TypeOfClient]]="VIP", 0.2,
   FACT_ORDERS[[#This Row],[TypeOfClient]]="Premium", 0.1,
   TRUE, 0
)</f>
        <v>0.1</v>
      </c>
      <c r="O4286" s="31" cm="1">
        <f t="array" ref="O4286">_xlfn.IFS(
   FACT_ORDERS[[#This Row],[TotalAmount]]&gt;1500, 0.15,
   FACT_ORDERS[[#This Row],[TotalAmount]]&gt;1000, 0.1,
   FACT_ORDERS[[#This Row],[TotalAmount]]&gt;500, 0.05,
   TRUE, 0
)</f>
        <v>0.05</v>
      </c>
      <c r="P4286" s="28">
        <f xml:space="preserve"> FACT_ORDERS[[#This Row],[TotalAmount]] * (1 - (FACT_ORDERS[[#This Row],[ClientDiscount]] + FACT_ORDERS[[#This Row],[OrderDiscount]]) )</f>
        <v>836.4</v>
      </c>
      <c r="Q4286" s="28">
        <f>FACT_ORDERS[[#This Row],[TotalAmountWithDiscount]]+FACT_ORDERS[[#This Row],[DeliveryCost]]</f>
        <v>851.4</v>
      </c>
      <c r="R4286" s="35">
        <v>45428</v>
      </c>
      <c r="S4286" s="35" t="str">
        <f>IF(NETWORKDAYS(FACT_ORDERS[[#This Row],[Order-Date]], FACT_ORDERS[[#This Row],[ArrivalDate ]]) &gt; 10, "Late", "On Time")</f>
        <v>On Time</v>
      </c>
    </row>
    <row r="4287" spans="1:19" x14ac:dyDescent="0.3">
      <c r="A4287" s="12">
        <v>9285</v>
      </c>
      <c r="B4287" s="12">
        <v>259</v>
      </c>
      <c r="C4287" s="12">
        <v>10530</v>
      </c>
      <c r="D4287" s="12">
        <v>4286</v>
      </c>
      <c r="E4287" s="12" t="s">
        <v>243</v>
      </c>
      <c r="F4287" s="13">
        <v>45421</v>
      </c>
      <c r="G4287" s="26" t="s">
        <v>14486</v>
      </c>
      <c r="H4287" s="12">
        <v>18</v>
      </c>
      <c r="I4287" s="28">
        <f>VLOOKUP(B:B,DIM_PRODUCTS!A:F,5,FALSE)</f>
        <v>20</v>
      </c>
      <c r="J4287" s="28">
        <f>FACT_ORDERS[[#This Row],[ProductPrice]]*FACT_ORDERS[[#This Row],[Quantity]]</f>
        <v>360</v>
      </c>
      <c r="K4287" s="12" t="str">
        <f>VLOOKUP(C:C,DIM_CUSTOMERS!A:G,7,FALSE)</f>
        <v>China</v>
      </c>
      <c r="L4287" s="30" cm="1">
        <f t="array" ref="L4287">_xlfn.IFS(
    AND(FACT_ORDERS[[#This Row],[DeliveryMehtod]]="shippment",FACT_ORDERS[[#This Row],[TotalAmount]]&gt;=200), 0,
    AND(FACT_ORDERS[[#This Row],[DeliveryMehtod]]="pickup"), 15,
    AND(FACT_ORDERS[[#This Row],[DeliveryMehtod]]="shippment",FACT_ORDERS[[#This Row],[TotalAmount]]&lt;200), 35
)</f>
        <v>15</v>
      </c>
      <c r="M4287" s="12" t="str" cm="1">
        <f t="array" ref="M4287">_xlfn.IFS(
    SUMIFS(FACT_ORDERS[TotalAmount], FACT_ORDERS[WD_CUSTOMERS],FACT_ORDERS[[#This Row],[WD_CUSTOMERS]])&gt;=15000, "VIP",
    SUMIFS(FACT_ORDERS[TotalAmount], FACT_ORDERS[WD_CUSTOMERS],FACT_ORDERS[[#This Row],[WD_CUSTOMERS]])&gt;=8000, "Premium",
    TRUE, "Regular"
)</f>
        <v>Premium</v>
      </c>
      <c r="N4287" s="32" cm="1">
        <f t="array" ref="N4287">_xlfn.IFS(
   FACT_ORDERS[[#This Row],[TypeOfClient]]="VIP", 0.2,
   FACT_ORDERS[[#This Row],[TypeOfClient]]="Premium", 0.1,
   TRUE, 0
)</f>
        <v>0.1</v>
      </c>
      <c r="O4287" s="31" cm="1">
        <f t="array" ref="O4287">_xlfn.IFS(
   FACT_ORDERS[[#This Row],[TotalAmount]]&gt;1500, 0.15,
   FACT_ORDERS[[#This Row],[TotalAmount]]&gt;1000, 0.1,
   FACT_ORDERS[[#This Row],[TotalAmount]]&gt;500, 0.05,
   TRUE, 0
)</f>
        <v>0</v>
      </c>
      <c r="P4287" s="28">
        <f xml:space="preserve"> FACT_ORDERS[[#This Row],[TotalAmount]] * (1 - (FACT_ORDERS[[#This Row],[ClientDiscount]] + FACT_ORDERS[[#This Row],[OrderDiscount]]) )</f>
        <v>324</v>
      </c>
      <c r="Q4287" s="28">
        <f>FACT_ORDERS[[#This Row],[TotalAmountWithDiscount]]+FACT_ORDERS[[#This Row],[DeliveryCost]]</f>
        <v>339</v>
      </c>
      <c r="R4287" s="35">
        <v>45431</v>
      </c>
      <c r="S4287" s="35" t="str">
        <f>IF(NETWORKDAYS(FACT_ORDERS[[#This Row],[Order-Date]], FACT_ORDERS[[#This Row],[ArrivalDate ]]) &gt; 10, "Late", "On Time")</f>
        <v>On Time</v>
      </c>
    </row>
    <row r="4288" spans="1:19" x14ac:dyDescent="0.3">
      <c r="A4288" s="12">
        <v>9286</v>
      </c>
      <c r="B4288" s="12">
        <v>247</v>
      </c>
      <c r="C4288" s="12">
        <v>10530</v>
      </c>
      <c r="D4288" s="12">
        <v>4287</v>
      </c>
      <c r="E4288" s="12" t="s">
        <v>243</v>
      </c>
      <c r="F4288" s="13">
        <v>45421</v>
      </c>
      <c r="G4288" s="26" t="s">
        <v>14487</v>
      </c>
      <c r="H4288" s="12">
        <v>19</v>
      </c>
      <c r="I4288" s="28">
        <f>VLOOKUP(B:B,DIM_PRODUCTS!A:F,5,FALSE)</f>
        <v>13</v>
      </c>
      <c r="J4288" s="28">
        <f>FACT_ORDERS[[#This Row],[ProductPrice]]*FACT_ORDERS[[#This Row],[Quantity]]</f>
        <v>247</v>
      </c>
      <c r="K4288" s="12" t="str">
        <f>VLOOKUP(C:C,DIM_CUSTOMERS!A:G,7,FALSE)</f>
        <v>China</v>
      </c>
      <c r="L4288" s="30" cm="1">
        <f t="array" ref="L4288">_xlfn.IFS(
    AND(FACT_ORDERS[[#This Row],[DeliveryMehtod]]="shippment",FACT_ORDERS[[#This Row],[TotalAmount]]&gt;=200), 0,
    AND(FACT_ORDERS[[#This Row],[DeliveryMehtod]]="pickup"), 15,
    AND(FACT_ORDERS[[#This Row],[DeliveryMehtod]]="shippment",FACT_ORDERS[[#This Row],[TotalAmount]]&lt;200), 35
)</f>
        <v>15</v>
      </c>
      <c r="M4288" s="12" t="str" cm="1">
        <f t="array" ref="M4288">_xlfn.IFS(
    SUMIFS(FACT_ORDERS[TotalAmount], FACT_ORDERS[WD_CUSTOMERS],FACT_ORDERS[[#This Row],[WD_CUSTOMERS]])&gt;=15000, "VIP",
    SUMIFS(FACT_ORDERS[TotalAmount], FACT_ORDERS[WD_CUSTOMERS],FACT_ORDERS[[#This Row],[WD_CUSTOMERS]])&gt;=8000, "Premium",
    TRUE, "Regular"
)</f>
        <v>Premium</v>
      </c>
      <c r="N4288" s="32" cm="1">
        <f t="array" ref="N4288">_xlfn.IFS(
   FACT_ORDERS[[#This Row],[TypeOfClient]]="VIP", 0.2,
   FACT_ORDERS[[#This Row],[TypeOfClient]]="Premium", 0.1,
   TRUE, 0
)</f>
        <v>0.1</v>
      </c>
      <c r="O4288" s="31" cm="1">
        <f t="array" ref="O4288">_xlfn.IFS(
   FACT_ORDERS[[#This Row],[TotalAmount]]&gt;1500, 0.15,
   FACT_ORDERS[[#This Row],[TotalAmount]]&gt;1000, 0.1,
   FACT_ORDERS[[#This Row],[TotalAmount]]&gt;500, 0.05,
   TRUE, 0
)</f>
        <v>0</v>
      </c>
      <c r="P4288" s="28">
        <f xml:space="preserve"> FACT_ORDERS[[#This Row],[TotalAmount]] * (1 - (FACT_ORDERS[[#This Row],[ClientDiscount]] + FACT_ORDERS[[#This Row],[OrderDiscount]]) )</f>
        <v>222.3</v>
      </c>
      <c r="Q4288" s="28">
        <f>FACT_ORDERS[[#This Row],[TotalAmountWithDiscount]]+FACT_ORDERS[[#This Row],[DeliveryCost]]</f>
        <v>237.3</v>
      </c>
      <c r="R4288" s="35">
        <v>45431</v>
      </c>
      <c r="S4288" s="35" t="str">
        <f>IF(NETWORKDAYS(FACT_ORDERS[[#This Row],[Order-Date]], FACT_ORDERS[[#This Row],[ArrivalDate ]]) &gt; 10, "Late", "On Time")</f>
        <v>On Time</v>
      </c>
    </row>
    <row r="4289" spans="1:19" x14ac:dyDescent="0.3">
      <c r="A4289" s="12">
        <v>9287</v>
      </c>
      <c r="B4289" s="12">
        <v>227</v>
      </c>
      <c r="C4289" s="12">
        <v>10530</v>
      </c>
      <c r="D4289" s="12">
        <v>4288</v>
      </c>
      <c r="E4289" s="12" t="s">
        <v>244</v>
      </c>
      <c r="F4289" s="13">
        <v>45421</v>
      </c>
      <c r="G4289" s="26" t="s">
        <v>14488</v>
      </c>
      <c r="H4289" s="12">
        <v>27</v>
      </c>
      <c r="I4289" s="28">
        <f>VLOOKUP(B:B,DIM_PRODUCTS!A:F,5,FALSE)</f>
        <v>19</v>
      </c>
      <c r="J4289" s="28">
        <f>FACT_ORDERS[[#This Row],[ProductPrice]]*FACT_ORDERS[[#This Row],[Quantity]]</f>
        <v>513</v>
      </c>
      <c r="K4289" s="12" t="str">
        <f>VLOOKUP(C:C,DIM_CUSTOMERS!A:G,7,FALSE)</f>
        <v>China</v>
      </c>
      <c r="L4289" s="30" cm="1">
        <f t="array" ref="L4289">_xlfn.IFS(
    AND(FACT_ORDERS[[#This Row],[DeliveryMehtod]]="shippment",FACT_ORDERS[[#This Row],[TotalAmount]]&gt;=200), 0,
    AND(FACT_ORDERS[[#This Row],[DeliveryMehtod]]="pickup"), 15,
    AND(FACT_ORDERS[[#This Row],[DeliveryMehtod]]="shippment",FACT_ORDERS[[#This Row],[TotalAmount]]&lt;200), 35
)</f>
        <v>0</v>
      </c>
      <c r="M4289" s="12" t="str" cm="1">
        <f t="array" ref="M4289">_xlfn.IFS(
    SUMIFS(FACT_ORDERS[TotalAmount], FACT_ORDERS[WD_CUSTOMERS],FACT_ORDERS[[#This Row],[WD_CUSTOMERS]])&gt;=15000, "VIP",
    SUMIFS(FACT_ORDERS[TotalAmount], FACT_ORDERS[WD_CUSTOMERS],FACT_ORDERS[[#This Row],[WD_CUSTOMERS]])&gt;=8000, "Premium",
    TRUE, "Regular"
)</f>
        <v>Premium</v>
      </c>
      <c r="N4289" s="32" cm="1">
        <f t="array" ref="N4289">_xlfn.IFS(
   FACT_ORDERS[[#This Row],[TypeOfClient]]="VIP", 0.2,
   FACT_ORDERS[[#This Row],[TypeOfClient]]="Premium", 0.1,
   TRUE, 0
)</f>
        <v>0.1</v>
      </c>
      <c r="O4289" s="31" cm="1">
        <f t="array" ref="O4289">_xlfn.IFS(
   FACT_ORDERS[[#This Row],[TotalAmount]]&gt;1500, 0.15,
   FACT_ORDERS[[#This Row],[TotalAmount]]&gt;1000, 0.1,
   FACT_ORDERS[[#This Row],[TotalAmount]]&gt;500, 0.05,
   TRUE, 0
)</f>
        <v>0.05</v>
      </c>
      <c r="P4289" s="28">
        <f xml:space="preserve"> FACT_ORDERS[[#This Row],[TotalAmount]] * (1 - (FACT_ORDERS[[#This Row],[ClientDiscount]] + FACT_ORDERS[[#This Row],[OrderDiscount]]) )</f>
        <v>436.05</v>
      </c>
      <c r="Q4289" s="28">
        <f>FACT_ORDERS[[#This Row],[TotalAmountWithDiscount]]+FACT_ORDERS[[#This Row],[DeliveryCost]]</f>
        <v>436.05</v>
      </c>
      <c r="R4289" s="35">
        <v>45429</v>
      </c>
      <c r="S4289" s="35" t="str">
        <f>IF(NETWORKDAYS(FACT_ORDERS[[#This Row],[Order-Date]], FACT_ORDERS[[#This Row],[ArrivalDate ]]) &gt; 10, "Late", "On Time")</f>
        <v>On Time</v>
      </c>
    </row>
    <row r="4290" spans="1:19" x14ac:dyDescent="0.3">
      <c r="A4290" s="12">
        <v>9288</v>
      </c>
      <c r="B4290" s="12">
        <v>278</v>
      </c>
      <c r="C4290" s="12">
        <v>10530</v>
      </c>
      <c r="D4290" s="12">
        <v>4289</v>
      </c>
      <c r="E4290" s="12" t="s">
        <v>244</v>
      </c>
      <c r="F4290" s="13">
        <v>45527</v>
      </c>
      <c r="G4290" s="26" t="s">
        <v>14489</v>
      </c>
      <c r="H4290" s="12">
        <v>28</v>
      </c>
      <c r="I4290" s="28">
        <f>VLOOKUP(B:B,DIM_PRODUCTS!A:F,5,FALSE)</f>
        <v>24</v>
      </c>
      <c r="J4290" s="28">
        <f>FACT_ORDERS[[#This Row],[ProductPrice]]*FACT_ORDERS[[#This Row],[Quantity]]</f>
        <v>672</v>
      </c>
      <c r="K4290" s="12" t="str">
        <f>VLOOKUP(C:C,DIM_CUSTOMERS!A:G,7,FALSE)</f>
        <v>China</v>
      </c>
      <c r="L4290" s="30" cm="1">
        <f t="array" ref="L4290">_xlfn.IFS(
    AND(FACT_ORDERS[[#This Row],[DeliveryMehtod]]="shippment",FACT_ORDERS[[#This Row],[TotalAmount]]&gt;=200), 0,
    AND(FACT_ORDERS[[#This Row],[DeliveryMehtod]]="pickup"), 15,
    AND(FACT_ORDERS[[#This Row],[DeliveryMehtod]]="shippment",FACT_ORDERS[[#This Row],[TotalAmount]]&lt;200), 35
)</f>
        <v>0</v>
      </c>
      <c r="M4290" s="12" t="str" cm="1">
        <f t="array" ref="M4290">_xlfn.IFS(
    SUMIFS(FACT_ORDERS[TotalAmount], FACT_ORDERS[WD_CUSTOMERS],FACT_ORDERS[[#This Row],[WD_CUSTOMERS]])&gt;=15000, "VIP",
    SUMIFS(FACT_ORDERS[TotalAmount], FACT_ORDERS[WD_CUSTOMERS],FACT_ORDERS[[#This Row],[WD_CUSTOMERS]])&gt;=8000, "Premium",
    TRUE, "Regular"
)</f>
        <v>Premium</v>
      </c>
      <c r="N4290" s="32" cm="1">
        <f t="array" ref="N4290">_xlfn.IFS(
   FACT_ORDERS[[#This Row],[TypeOfClient]]="VIP", 0.2,
   FACT_ORDERS[[#This Row],[TypeOfClient]]="Premium", 0.1,
   TRUE, 0
)</f>
        <v>0.1</v>
      </c>
      <c r="O4290" s="31" cm="1">
        <f t="array" ref="O4290">_xlfn.IFS(
   FACT_ORDERS[[#This Row],[TotalAmount]]&gt;1500, 0.15,
   FACT_ORDERS[[#This Row],[TotalAmount]]&gt;1000, 0.1,
   FACT_ORDERS[[#This Row],[TotalAmount]]&gt;500, 0.05,
   TRUE, 0
)</f>
        <v>0.05</v>
      </c>
      <c r="P4290" s="28">
        <f xml:space="preserve"> FACT_ORDERS[[#This Row],[TotalAmount]] * (1 - (FACT_ORDERS[[#This Row],[ClientDiscount]] + FACT_ORDERS[[#This Row],[OrderDiscount]]) )</f>
        <v>571.19999999999993</v>
      </c>
      <c r="Q4290" s="28">
        <f>FACT_ORDERS[[#This Row],[TotalAmountWithDiscount]]+FACT_ORDERS[[#This Row],[DeliveryCost]]</f>
        <v>571.19999999999993</v>
      </c>
      <c r="R4290" s="35">
        <v>45537</v>
      </c>
      <c r="S4290" s="35" t="str">
        <f>IF(NETWORKDAYS(FACT_ORDERS[[#This Row],[Order-Date]], FACT_ORDERS[[#This Row],[ArrivalDate ]]) &gt; 10, "Late", "On Time")</f>
        <v>On Time</v>
      </c>
    </row>
    <row r="4291" spans="1:19" x14ac:dyDescent="0.3">
      <c r="A4291" s="12">
        <v>9289</v>
      </c>
      <c r="B4291" s="12">
        <v>259</v>
      </c>
      <c r="C4291" s="12">
        <v>10530</v>
      </c>
      <c r="D4291" s="12">
        <v>4290</v>
      </c>
      <c r="E4291" s="12" t="s">
        <v>244</v>
      </c>
      <c r="F4291" s="13">
        <v>45527</v>
      </c>
      <c r="G4291" s="26" t="s">
        <v>14490</v>
      </c>
      <c r="H4291" s="12">
        <v>29</v>
      </c>
      <c r="I4291" s="28">
        <f>VLOOKUP(B:B,DIM_PRODUCTS!A:F,5,FALSE)</f>
        <v>20</v>
      </c>
      <c r="J4291" s="28">
        <f>FACT_ORDERS[[#This Row],[ProductPrice]]*FACT_ORDERS[[#This Row],[Quantity]]</f>
        <v>580</v>
      </c>
      <c r="K4291" s="12" t="str">
        <f>VLOOKUP(C:C,DIM_CUSTOMERS!A:G,7,FALSE)</f>
        <v>China</v>
      </c>
      <c r="L4291" s="30" cm="1">
        <f t="array" ref="L4291">_xlfn.IFS(
    AND(FACT_ORDERS[[#This Row],[DeliveryMehtod]]="shippment",FACT_ORDERS[[#This Row],[TotalAmount]]&gt;=200), 0,
    AND(FACT_ORDERS[[#This Row],[DeliveryMehtod]]="pickup"), 15,
    AND(FACT_ORDERS[[#This Row],[DeliveryMehtod]]="shippment",FACT_ORDERS[[#This Row],[TotalAmount]]&lt;200), 35
)</f>
        <v>0</v>
      </c>
      <c r="M4291" s="12" t="str" cm="1">
        <f t="array" ref="M4291">_xlfn.IFS(
    SUMIFS(FACT_ORDERS[TotalAmount], FACT_ORDERS[WD_CUSTOMERS],FACT_ORDERS[[#This Row],[WD_CUSTOMERS]])&gt;=15000, "VIP",
    SUMIFS(FACT_ORDERS[TotalAmount], FACT_ORDERS[WD_CUSTOMERS],FACT_ORDERS[[#This Row],[WD_CUSTOMERS]])&gt;=8000, "Premium",
    TRUE, "Regular"
)</f>
        <v>Premium</v>
      </c>
      <c r="N4291" s="32" cm="1">
        <f t="array" ref="N4291">_xlfn.IFS(
   FACT_ORDERS[[#This Row],[TypeOfClient]]="VIP", 0.2,
   FACT_ORDERS[[#This Row],[TypeOfClient]]="Premium", 0.1,
   TRUE, 0
)</f>
        <v>0.1</v>
      </c>
      <c r="O4291" s="31" cm="1">
        <f t="array" ref="O4291">_xlfn.IFS(
   FACT_ORDERS[[#This Row],[TotalAmount]]&gt;1500, 0.15,
   FACT_ORDERS[[#This Row],[TotalAmount]]&gt;1000, 0.1,
   FACT_ORDERS[[#This Row],[TotalAmount]]&gt;500, 0.05,
   TRUE, 0
)</f>
        <v>0.05</v>
      </c>
      <c r="P4291" s="28">
        <f xml:space="preserve"> FACT_ORDERS[[#This Row],[TotalAmount]] * (1 - (FACT_ORDERS[[#This Row],[ClientDiscount]] + FACT_ORDERS[[#This Row],[OrderDiscount]]) )</f>
        <v>493</v>
      </c>
      <c r="Q4291" s="28">
        <f>FACT_ORDERS[[#This Row],[TotalAmountWithDiscount]]+FACT_ORDERS[[#This Row],[DeliveryCost]]</f>
        <v>493</v>
      </c>
      <c r="R4291" s="35">
        <v>45538</v>
      </c>
      <c r="S4291" s="35" t="str">
        <f>IF(NETWORKDAYS(FACT_ORDERS[[#This Row],[Order-Date]], FACT_ORDERS[[#This Row],[ArrivalDate ]]) &gt; 10, "Late", "On Time")</f>
        <v>On Time</v>
      </c>
    </row>
    <row r="4292" spans="1:19" x14ac:dyDescent="0.3">
      <c r="A4292" s="12">
        <v>9290</v>
      </c>
      <c r="B4292" s="12">
        <v>278</v>
      </c>
      <c r="C4292" s="12">
        <v>10530</v>
      </c>
      <c r="D4292" s="12">
        <v>4291</v>
      </c>
      <c r="E4292" s="12" t="s">
        <v>243</v>
      </c>
      <c r="F4292" s="13">
        <v>45484</v>
      </c>
      <c r="G4292" s="26" t="s">
        <v>14491</v>
      </c>
      <c r="H4292" s="12">
        <v>39</v>
      </c>
      <c r="I4292" s="28">
        <f>VLOOKUP(B:B,DIM_PRODUCTS!A:F,5,FALSE)</f>
        <v>24</v>
      </c>
      <c r="J4292" s="28">
        <f>FACT_ORDERS[[#This Row],[ProductPrice]]*FACT_ORDERS[[#This Row],[Quantity]]</f>
        <v>936</v>
      </c>
      <c r="K4292" s="12" t="str">
        <f>VLOOKUP(C:C,DIM_CUSTOMERS!A:G,7,FALSE)</f>
        <v>China</v>
      </c>
      <c r="L4292" s="30" cm="1">
        <f t="array" ref="L4292">_xlfn.IFS(
    AND(FACT_ORDERS[[#This Row],[DeliveryMehtod]]="shippment",FACT_ORDERS[[#This Row],[TotalAmount]]&gt;=200), 0,
    AND(FACT_ORDERS[[#This Row],[DeliveryMehtod]]="pickup"), 15,
    AND(FACT_ORDERS[[#This Row],[DeliveryMehtod]]="shippment",FACT_ORDERS[[#This Row],[TotalAmount]]&lt;200), 35
)</f>
        <v>15</v>
      </c>
      <c r="M4292" s="12" t="str" cm="1">
        <f t="array" ref="M4292">_xlfn.IFS(
    SUMIFS(FACT_ORDERS[TotalAmount], FACT_ORDERS[WD_CUSTOMERS],FACT_ORDERS[[#This Row],[WD_CUSTOMERS]])&gt;=15000, "VIP",
    SUMIFS(FACT_ORDERS[TotalAmount], FACT_ORDERS[WD_CUSTOMERS],FACT_ORDERS[[#This Row],[WD_CUSTOMERS]])&gt;=8000, "Premium",
    TRUE, "Regular"
)</f>
        <v>Premium</v>
      </c>
      <c r="N4292" s="32" cm="1">
        <f t="array" ref="N4292">_xlfn.IFS(
   FACT_ORDERS[[#This Row],[TypeOfClient]]="VIP", 0.2,
   FACT_ORDERS[[#This Row],[TypeOfClient]]="Premium", 0.1,
   TRUE, 0
)</f>
        <v>0.1</v>
      </c>
      <c r="O4292" s="31" cm="1">
        <f t="array" ref="O4292">_xlfn.IFS(
   FACT_ORDERS[[#This Row],[TotalAmount]]&gt;1500, 0.15,
   FACT_ORDERS[[#This Row],[TotalAmount]]&gt;1000, 0.1,
   FACT_ORDERS[[#This Row],[TotalAmount]]&gt;500, 0.05,
   TRUE, 0
)</f>
        <v>0.05</v>
      </c>
      <c r="P4292" s="28">
        <f xml:space="preserve"> FACT_ORDERS[[#This Row],[TotalAmount]] * (1 - (FACT_ORDERS[[#This Row],[ClientDiscount]] + FACT_ORDERS[[#This Row],[OrderDiscount]]) )</f>
        <v>795.6</v>
      </c>
      <c r="Q4292" s="28">
        <f>FACT_ORDERS[[#This Row],[TotalAmountWithDiscount]]+FACT_ORDERS[[#This Row],[DeliveryCost]]</f>
        <v>810.6</v>
      </c>
      <c r="R4292" s="35">
        <v>45493</v>
      </c>
      <c r="S4292" s="35" t="str">
        <f>IF(NETWORKDAYS(FACT_ORDERS[[#This Row],[Order-Date]], FACT_ORDERS[[#This Row],[ArrivalDate ]]) &gt; 10, "Late", "On Time")</f>
        <v>On Time</v>
      </c>
    </row>
    <row r="4293" spans="1:19" x14ac:dyDescent="0.3">
      <c r="A4293" s="12">
        <v>9291</v>
      </c>
      <c r="B4293" s="12">
        <v>259</v>
      </c>
      <c r="C4293" s="12">
        <v>10530</v>
      </c>
      <c r="D4293" s="12">
        <v>4292</v>
      </c>
      <c r="E4293" s="12" t="s">
        <v>243</v>
      </c>
      <c r="F4293" s="13">
        <v>45484</v>
      </c>
      <c r="G4293" s="26" t="s">
        <v>14492</v>
      </c>
      <c r="H4293" s="12">
        <v>17</v>
      </c>
      <c r="I4293" s="28">
        <f>VLOOKUP(B:B,DIM_PRODUCTS!A:F,5,FALSE)</f>
        <v>20</v>
      </c>
      <c r="J4293" s="28">
        <f>FACT_ORDERS[[#This Row],[ProductPrice]]*FACT_ORDERS[[#This Row],[Quantity]]</f>
        <v>340</v>
      </c>
      <c r="K4293" s="12" t="str">
        <f>VLOOKUP(C:C,DIM_CUSTOMERS!A:G,7,FALSE)</f>
        <v>China</v>
      </c>
      <c r="L4293" s="30" cm="1">
        <f t="array" ref="L4293">_xlfn.IFS(
    AND(FACT_ORDERS[[#This Row],[DeliveryMehtod]]="shippment",FACT_ORDERS[[#This Row],[TotalAmount]]&gt;=200), 0,
    AND(FACT_ORDERS[[#This Row],[DeliveryMehtod]]="pickup"), 15,
    AND(FACT_ORDERS[[#This Row],[DeliveryMehtod]]="shippment",FACT_ORDERS[[#This Row],[TotalAmount]]&lt;200), 35
)</f>
        <v>15</v>
      </c>
      <c r="M4293" s="12" t="str" cm="1">
        <f t="array" ref="M4293">_xlfn.IFS(
    SUMIFS(FACT_ORDERS[TotalAmount], FACT_ORDERS[WD_CUSTOMERS],FACT_ORDERS[[#This Row],[WD_CUSTOMERS]])&gt;=15000, "VIP",
    SUMIFS(FACT_ORDERS[TotalAmount], FACT_ORDERS[WD_CUSTOMERS],FACT_ORDERS[[#This Row],[WD_CUSTOMERS]])&gt;=8000, "Premium",
    TRUE, "Regular"
)</f>
        <v>Premium</v>
      </c>
      <c r="N4293" s="32" cm="1">
        <f t="array" ref="N4293">_xlfn.IFS(
   FACT_ORDERS[[#This Row],[TypeOfClient]]="VIP", 0.2,
   FACT_ORDERS[[#This Row],[TypeOfClient]]="Premium", 0.1,
   TRUE, 0
)</f>
        <v>0.1</v>
      </c>
      <c r="O4293" s="31" cm="1">
        <f t="array" ref="O4293">_xlfn.IFS(
   FACT_ORDERS[[#This Row],[TotalAmount]]&gt;1500, 0.15,
   FACT_ORDERS[[#This Row],[TotalAmount]]&gt;1000, 0.1,
   FACT_ORDERS[[#This Row],[TotalAmount]]&gt;500, 0.05,
   TRUE, 0
)</f>
        <v>0</v>
      </c>
      <c r="P4293" s="28">
        <f xml:space="preserve"> FACT_ORDERS[[#This Row],[TotalAmount]] * (1 - (FACT_ORDERS[[#This Row],[ClientDiscount]] + FACT_ORDERS[[#This Row],[OrderDiscount]]) )</f>
        <v>306</v>
      </c>
      <c r="Q4293" s="28">
        <f>FACT_ORDERS[[#This Row],[TotalAmountWithDiscount]]+FACT_ORDERS[[#This Row],[DeliveryCost]]</f>
        <v>321</v>
      </c>
      <c r="R4293" s="35">
        <v>45494</v>
      </c>
      <c r="S4293" s="35" t="str">
        <f>IF(NETWORKDAYS(FACT_ORDERS[[#This Row],[Order-Date]], FACT_ORDERS[[#This Row],[ArrivalDate ]]) &gt; 10, "Late", "On Time")</f>
        <v>On Time</v>
      </c>
    </row>
    <row r="4294" spans="1:19" x14ac:dyDescent="0.3">
      <c r="A4294" s="12">
        <v>9292</v>
      </c>
      <c r="B4294" s="12">
        <v>247</v>
      </c>
      <c r="C4294" s="12">
        <v>10530</v>
      </c>
      <c r="D4294" s="12">
        <v>4293</v>
      </c>
      <c r="E4294" s="12" t="s">
        <v>244</v>
      </c>
      <c r="F4294" s="13">
        <v>45484</v>
      </c>
      <c r="G4294" s="26" t="s">
        <v>13276</v>
      </c>
      <c r="H4294" s="12">
        <v>26</v>
      </c>
      <c r="I4294" s="28">
        <f>VLOOKUP(B:B,DIM_PRODUCTS!A:F,5,FALSE)</f>
        <v>13</v>
      </c>
      <c r="J4294" s="28">
        <f>FACT_ORDERS[[#This Row],[ProductPrice]]*FACT_ORDERS[[#This Row],[Quantity]]</f>
        <v>338</v>
      </c>
      <c r="K4294" s="12" t="str">
        <f>VLOOKUP(C:C,DIM_CUSTOMERS!A:G,7,FALSE)</f>
        <v>China</v>
      </c>
      <c r="L4294" s="30" cm="1">
        <f t="array" ref="L4294">_xlfn.IFS(
    AND(FACT_ORDERS[[#This Row],[DeliveryMehtod]]="shippment",FACT_ORDERS[[#This Row],[TotalAmount]]&gt;=200), 0,
    AND(FACT_ORDERS[[#This Row],[DeliveryMehtod]]="pickup"), 15,
    AND(FACT_ORDERS[[#This Row],[DeliveryMehtod]]="shippment",FACT_ORDERS[[#This Row],[TotalAmount]]&lt;200), 35
)</f>
        <v>0</v>
      </c>
      <c r="M4294" s="12" t="str" cm="1">
        <f t="array" ref="M4294">_xlfn.IFS(
    SUMIFS(FACT_ORDERS[TotalAmount], FACT_ORDERS[WD_CUSTOMERS],FACT_ORDERS[[#This Row],[WD_CUSTOMERS]])&gt;=15000, "VIP",
    SUMIFS(FACT_ORDERS[TotalAmount], FACT_ORDERS[WD_CUSTOMERS],FACT_ORDERS[[#This Row],[WD_CUSTOMERS]])&gt;=8000, "Premium",
    TRUE, "Regular"
)</f>
        <v>Premium</v>
      </c>
      <c r="N4294" s="32" cm="1">
        <f t="array" ref="N4294">_xlfn.IFS(
   FACT_ORDERS[[#This Row],[TypeOfClient]]="VIP", 0.2,
   FACT_ORDERS[[#This Row],[TypeOfClient]]="Premium", 0.1,
   TRUE, 0
)</f>
        <v>0.1</v>
      </c>
      <c r="O4294" s="31" cm="1">
        <f t="array" ref="O4294">_xlfn.IFS(
   FACT_ORDERS[[#This Row],[TotalAmount]]&gt;1500, 0.15,
   FACT_ORDERS[[#This Row],[TotalAmount]]&gt;1000, 0.1,
   FACT_ORDERS[[#This Row],[TotalAmount]]&gt;500, 0.05,
   TRUE, 0
)</f>
        <v>0</v>
      </c>
      <c r="P4294" s="28">
        <f xml:space="preserve"> FACT_ORDERS[[#This Row],[TotalAmount]] * (1 - (FACT_ORDERS[[#This Row],[ClientDiscount]] + FACT_ORDERS[[#This Row],[OrderDiscount]]) )</f>
        <v>304.2</v>
      </c>
      <c r="Q4294" s="28">
        <f>FACT_ORDERS[[#This Row],[TotalAmountWithDiscount]]+FACT_ORDERS[[#This Row],[DeliveryCost]]</f>
        <v>304.2</v>
      </c>
      <c r="R4294" s="35">
        <v>45494</v>
      </c>
      <c r="S4294" s="35" t="str">
        <f>IF(NETWORKDAYS(FACT_ORDERS[[#This Row],[Order-Date]], FACT_ORDERS[[#This Row],[ArrivalDate ]]) &gt; 10, "Late", "On Time")</f>
        <v>On Time</v>
      </c>
    </row>
    <row r="4295" spans="1:19" x14ac:dyDescent="0.3">
      <c r="A4295" s="12">
        <v>9293</v>
      </c>
      <c r="B4295" s="12">
        <v>278</v>
      </c>
      <c r="C4295" s="12">
        <v>10530</v>
      </c>
      <c r="D4295" s="12">
        <v>4294</v>
      </c>
      <c r="E4295" s="12" t="s">
        <v>243</v>
      </c>
      <c r="F4295" s="13">
        <v>45455</v>
      </c>
      <c r="G4295" s="26" t="s">
        <v>14493</v>
      </c>
      <c r="H4295" s="12">
        <v>25</v>
      </c>
      <c r="I4295" s="28">
        <f>VLOOKUP(B:B,DIM_PRODUCTS!A:F,5,FALSE)</f>
        <v>24</v>
      </c>
      <c r="J4295" s="28">
        <f>FACT_ORDERS[[#This Row],[ProductPrice]]*FACT_ORDERS[[#This Row],[Quantity]]</f>
        <v>600</v>
      </c>
      <c r="K4295" s="12" t="str">
        <f>VLOOKUP(C:C,DIM_CUSTOMERS!A:G,7,FALSE)</f>
        <v>China</v>
      </c>
      <c r="L4295" s="30" cm="1">
        <f t="array" ref="L4295">_xlfn.IFS(
    AND(FACT_ORDERS[[#This Row],[DeliveryMehtod]]="shippment",FACT_ORDERS[[#This Row],[TotalAmount]]&gt;=200), 0,
    AND(FACT_ORDERS[[#This Row],[DeliveryMehtod]]="pickup"), 15,
    AND(FACT_ORDERS[[#This Row],[DeliveryMehtod]]="shippment",FACT_ORDERS[[#This Row],[TotalAmount]]&lt;200), 35
)</f>
        <v>15</v>
      </c>
      <c r="M4295" s="12" t="str" cm="1">
        <f t="array" ref="M4295">_xlfn.IFS(
    SUMIFS(FACT_ORDERS[TotalAmount], FACT_ORDERS[WD_CUSTOMERS],FACT_ORDERS[[#This Row],[WD_CUSTOMERS]])&gt;=15000, "VIP",
    SUMIFS(FACT_ORDERS[TotalAmount], FACT_ORDERS[WD_CUSTOMERS],FACT_ORDERS[[#This Row],[WD_CUSTOMERS]])&gt;=8000, "Premium",
    TRUE, "Regular"
)</f>
        <v>Premium</v>
      </c>
      <c r="N4295" s="32" cm="1">
        <f t="array" ref="N4295">_xlfn.IFS(
   FACT_ORDERS[[#This Row],[TypeOfClient]]="VIP", 0.2,
   FACT_ORDERS[[#This Row],[TypeOfClient]]="Premium", 0.1,
   TRUE, 0
)</f>
        <v>0.1</v>
      </c>
      <c r="O4295" s="31" cm="1">
        <f t="array" ref="O4295">_xlfn.IFS(
   FACT_ORDERS[[#This Row],[TotalAmount]]&gt;1500, 0.15,
   FACT_ORDERS[[#This Row],[TotalAmount]]&gt;1000, 0.1,
   FACT_ORDERS[[#This Row],[TotalAmount]]&gt;500, 0.05,
   TRUE, 0
)</f>
        <v>0.05</v>
      </c>
      <c r="P4295" s="28">
        <f xml:space="preserve"> FACT_ORDERS[[#This Row],[TotalAmount]] * (1 - (FACT_ORDERS[[#This Row],[ClientDiscount]] + FACT_ORDERS[[#This Row],[OrderDiscount]]) )</f>
        <v>510</v>
      </c>
      <c r="Q4295" s="28">
        <f>FACT_ORDERS[[#This Row],[TotalAmountWithDiscount]]+FACT_ORDERS[[#This Row],[DeliveryCost]]</f>
        <v>525</v>
      </c>
      <c r="R4295" s="35">
        <v>45465</v>
      </c>
      <c r="S4295" s="35" t="str">
        <f>IF(NETWORKDAYS(FACT_ORDERS[[#This Row],[Order-Date]], FACT_ORDERS[[#This Row],[ArrivalDate ]]) &gt; 10, "Late", "On Time")</f>
        <v>On Time</v>
      </c>
    </row>
    <row r="4296" spans="1:19" x14ac:dyDescent="0.3">
      <c r="A4296" s="12">
        <v>9294</v>
      </c>
      <c r="B4296" s="12">
        <v>259</v>
      </c>
      <c r="C4296" s="12">
        <v>10530</v>
      </c>
      <c r="D4296" s="12">
        <v>4295</v>
      </c>
      <c r="E4296" s="12" t="s">
        <v>243</v>
      </c>
      <c r="F4296" s="13">
        <v>45455</v>
      </c>
      <c r="G4296" s="26" t="s">
        <v>14494</v>
      </c>
      <c r="H4296" s="12">
        <v>18</v>
      </c>
      <c r="I4296" s="28">
        <f>VLOOKUP(B:B,DIM_PRODUCTS!A:F,5,FALSE)</f>
        <v>20</v>
      </c>
      <c r="J4296" s="28">
        <f>FACT_ORDERS[[#This Row],[ProductPrice]]*FACT_ORDERS[[#This Row],[Quantity]]</f>
        <v>360</v>
      </c>
      <c r="K4296" s="12" t="str">
        <f>VLOOKUP(C:C,DIM_CUSTOMERS!A:G,7,FALSE)</f>
        <v>China</v>
      </c>
      <c r="L4296" s="30" cm="1">
        <f t="array" ref="L4296">_xlfn.IFS(
    AND(FACT_ORDERS[[#This Row],[DeliveryMehtod]]="shippment",FACT_ORDERS[[#This Row],[TotalAmount]]&gt;=200), 0,
    AND(FACT_ORDERS[[#This Row],[DeliveryMehtod]]="pickup"), 15,
    AND(FACT_ORDERS[[#This Row],[DeliveryMehtod]]="shippment",FACT_ORDERS[[#This Row],[TotalAmount]]&lt;200), 35
)</f>
        <v>15</v>
      </c>
      <c r="M4296" s="12" t="str" cm="1">
        <f t="array" ref="M4296">_xlfn.IFS(
    SUMIFS(FACT_ORDERS[TotalAmount], FACT_ORDERS[WD_CUSTOMERS],FACT_ORDERS[[#This Row],[WD_CUSTOMERS]])&gt;=15000, "VIP",
    SUMIFS(FACT_ORDERS[TotalAmount], FACT_ORDERS[WD_CUSTOMERS],FACT_ORDERS[[#This Row],[WD_CUSTOMERS]])&gt;=8000, "Premium",
    TRUE, "Regular"
)</f>
        <v>Premium</v>
      </c>
      <c r="N4296" s="32" cm="1">
        <f t="array" ref="N4296">_xlfn.IFS(
   FACT_ORDERS[[#This Row],[TypeOfClient]]="VIP", 0.2,
   FACT_ORDERS[[#This Row],[TypeOfClient]]="Premium", 0.1,
   TRUE, 0
)</f>
        <v>0.1</v>
      </c>
      <c r="O4296" s="31" cm="1">
        <f t="array" ref="O4296">_xlfn.IFS(
   FACT_ORDERS[[#This Row],[TotalAmount]]&gt;1500, 0.15,
   FACT_ORDERS[[#This Row],[TotalAmount]]&gt;1000, 0.1,
   FACT_ORDERS[[#This Row],[TotalAmount]]&gt;500, 0.05,
   TRUE, 0
)</f>
        <v>0</v>
      </c>
      <c r="P4296" s="28">
        <f xml:space="preserve"> FACT_ORDERS[[#This Row],[TotalAmount]] * (1 - (FACT_ORDERS[[#This Row],[ClientDiscount]] + FACT_ORDERS[[#This Row],[OrderDiscount]]) )</f>
        <v>324</v>
      </c>
      <c r="Q4296" s="28">
        <f>FACT_ORDERS[[#This Row],[TotalAmountWithDiscount]]+FACT_ORDERS[[#This Row],[DeliveryCost]]</f>
        <v>339</v>
      </c>
      <c r="R4296" s="35">
        <v>45466</v>
      </c>
      <c r="S4296" s="35" t="str">
        <f>IF(NETWORKDAYS(FACT_ORDERS[[#This Row],[Order-Date]], FACT_ORDERS[[#This Row],[ArrivalDate ]]) &gt; 10, "Late", "On Time")</f>
        <v>On Time</v>
      </c>
    </row>
    <row r="4297" spans="1:19" x14ac:dyDescent="0.3">
      <c r="A4297" s="12">
        <v>9295</v>
      </c>
      <c r="B4297" s="12">
        <v>247</v>
      </c>
      <c r="C4297" s="12">
        <v>10530</v>
      </c>
      <c r="D4297" s="12">
        <v>4296</v>
      </c>
      <c r="E4297" s="12" t="s">
        <v>243</v>
      </c>
      <c r="F4297" s="13">
        <v>45455</v>
      </c>
      <c r="G4297" s="26" t="s">
        <v>14495</v>
      </c>
      <c r="H4297" s="12">
        <v>21</v>
      </c>
      <c r="I4297" s="28">
        <f>VLOOKUP(B:B,DIM_PRODUCTS!A:F,5,FALSE)</f>
        <v>13</v>
      </c>
      <c r="J4297" s="28">
        <f>FACT_ORDERS[[#This Row],[ProductPrice]]*FACT_ORDERS[[#This Row],[Quantity]]</f>
        <v>273</v>
      </c>
      <c r="K4297" s="12" t="str">
        <f>VLOOKUP(C:C,DIM_CUSTOMERS!A:G,7,FALSE)</f>
        <v>China</v>
      </c>
      <c r="L4297" s="30" cm="1">
        <f t="array" ref="L4297">_xlfn.IFS(
    AND(FACT_ORDERS[[#This Row],[DeliveryMehtod]]="shippment",FACT_ORDERS[[#This Row],[TotalAmount]]&gt;=200), 0,
    AND(FACT_ORDERS[[#This Row],[DeliveryMehtod]]="pickup"), 15,
    AND(FACT_ORDERS[[#This Row],[DeliveryMehtod]]="shippment",FACT_ORDERS[[#This Row],[TotalAmount]]&lt;200), 35
)</f>
        <v>15</v>
      </c>
      <c r="M4297" s="12" t="str" cm="1">
        <f t="array" ref="M4297">_xlfn.IFS(
    SUMIFS(FACT_ORDERS[TotalAmount], FACT_ORDERS[WD_CUSTOMERS],FACT_ORDERS[[#This Row],[WD_CUSTOMERS]])&gt;=15000, "VIP",
    SUMIFS(FACT_ORDERS[TotalAmount], FACT_ORDERS[WD_CUSTOMERS],FACT_ORDERS[[#This Row],[WD_CUSTOMERS]])&gt;=8000, "Premium",
    TRUE, "Regular"
)</f>
        <v>Premium</v>
      </c>
      <c r="N4297" s="32" cm="1">
        <f t="array" ref="N4297">_xlfn.IFS(
   FACT_ORDERS[[#This Row],[TypeOfClient]]="VIP", 0.2,
   FACT_ORDERS[[#This Row],[TypeOfClient]]="Premium", 0.1,
   TRUE, 0
)</f>
        <v>0.1</v>
      </c>
      <c r="O4297" s="31" cm="1">
        <f t="array" ref="O4297">_xlfn.IFS(
   FACT_ORDERS[[#This Row],[TotalAmount]]&gt;1500, 0.15,
   FACT_ORDERS[[#This Row],[TotalAmount]]&gt;1000, 0.1,
   FACT_ORDERS[[#This Row],[TotalAmount]]&gt;500, 0.05,
   TRUE, 0
)</f>
        <v>0</v>
      </c>
      <c r="P4297" s="28">
        <f xml:space="preserve"> FACT_ORDERS[[#This Row],[TotalAmount]] * (1 - (FACT_ORDERS[[#This Row],[ClientDiscount]] + FACT_ORDERS[[#This Row],[OrderDiscount]]) )</f>
        <v>245.70000000000002</v>
      </c>
      <c r="Q4297" s="28">
        <f>FACT_ORDERS[[#This Row],[TotalAmountWithDiscount]]+FACT_ORDERS[[#This Row],[DeliveryCost]]</f>
        <v>260.70000000000005</v>
      </c>
      <c r="R4297" s="35">
        <v>45468</v>
      </c>
      <c r="S4297" s="35" t="str">
        <f>IF(NETWORKDAYS(FACT_ORDERS[[#This Row],[Order-Date]], FACT_ORDERS[[#This Row],[ArrivalDate ]]) &gt; 10, "Late", "On Time")</f>
        <v>On Time</v>
      </c>
    </row>
    <row r="4298" spans="1:19" x14ac:dyDescent="0.3">
      <c r="A4298" s="12">
        <v>9296</v>
      </c>
      <c r="B4298" s="12">
        <v>227</v>
      </c>
      <c r="C4298" s="12">
        <v>10530</v>
      </c>
      <c r="D4298" s="12">
        <v>4297</v>
      </c>
      <c r="E4298" s="12" t="s">
        <v>244</v>
      </c>
      <c r="F4298" s="13">
        <v>45455</v>
      </c>
      <c r="G4298" s="26" t="s">
        <v>14496</v>
      </c>
      <c r="H4298" s="12">
        <v>42</v>
      </c>
      <c r="I4298" s="28">
        <f>VLOOKUP(B:B,DIM_PRODUCTS!A:F,5,FALSE)</f>
        <v>19</v>
      </c>
      <c r="J4298" s="28">
        <f>FACT_ORDERS[[#This Row],[ProductPrice]]*FACT_ORDERS[[#This Row],[Quantity]]</f>
        <v>798</v>
      </c>
      <c r="K4298" s="12" t="str">
        <f>VLOOKUP(C:C,DIM_CUSTOMERS!A:G,7,FALSE)</f>
        <v>China</v>
      </c>
      <c r="L4298" s="30" cm="1">
        <f t="array" ref="L4298">_xlfn.IFS(
    AND(FACT_ORDERS[[#This Row],[DeliveryMehtod]]="shippment",FACT_ORDERS[[#This Row],[TotalAmount]]&gt;=200), 0,
    AND(FACT_ORDERS[[#This Row],[DeliveryMehtod]]="pickup"), 15,
    AND(FACT_ORDERS[[#This Row],[DeliveryMehtod]]="shippment",FACT_ORDERS[[#This Row],[TotalAmount]]&lt;200), 35
)</f>
        <v>0</v>
      </c>
      <c r="M4298" s="12" t="str" cm="1">
        <f t="array" ref="M4298">_xlfn.IFS(
    SUMIFS(FACT_ORDERS[TotalAmount], FACT_ORDERS[WD_CUSTOMERS],FACT_ORDERS[[#This Row],[WD_CUSTOMERS]])&gt;=15000, "VIP",
    SUMIFS(FACT_ORDERS[TotalAmount], FACT_ORDERS[WD_CUSTOMERS],FACT_ORDERS[[#This Row],[WD_CUSTOMERS]])&gt;=8000, "Premium",
    TRUE, "Regular"
)</f>
        <v>Premium</v>
      </c>
      <c r="N4298" s="32" cm="1">
        <f t="array" ref="N4298">_xlfn.IFS(
   FACT_ORDERS[[#This Row],[TypeOfClient]]="VIP", 0.2,
   FACT_ORDERS[[#This Row],[TypeOfClient]]="Premium", 0.1,
   TRUE, 0
)</f>
        <v>0.1</v>
      </c>
      <c r="O4298" s="31" cm="1">
        <f t="array" ref="O4298">_xlfn.IFS(
   FACT_ORDERS[[#This Row],[TotalAmount]]&gt;1500, 0.15,
   FACT_ORDERS[[#This Row],[TotalAmount]]&gt;1000, 0.1,
   FACT_ORDERS[[#This Row],[TotalAmount]]&gt;500, 0.05,
   TRUE, 0
)</f>
        <v>0.05</v>
      </c>
      <c r="P4298" s="28">
        <f xml:space="preserve"> FACT_ORDERS[[#This Row],[TotalAmount]] * (1 - (FACT_ORDERS[[#This Row],[ClientDiscount]] + FACT_ORDERS[[#This Row],[OrderDiscount]]) )</f>
        <v>678.3</v>
      </c>
      <c r="Q4298" s="28">
        <f>FACT_ORDERS[[#This Row],[TotalAmountWithDiscount]]+FACT_ORDERS[[#This Row],[DeliveryCost]]</f>
        <v>678.3</v>
      </c>
      <c r="R4298" s="35">
        <v>45463</v>
      </c>
      <c r="S4298" s="35" t="str">
        <f>IF(NETWORKDAYS(FACT_ORDERS[[#This Row],[Order-Date]], FACT_ORDERS[[#This Row],[ArrivalDate ]]) &gt; 10, "Late", "On Time")</f>
        <v>On Time</v>
      </c>
    </row>
    <row r="4299" spans="1:19" x14ac:dyDescent="0.3">
      <c r="A4299" s="12">
        <v>9297</v>
      </c>
      <c r="B4299" s="12">
        <v>260</v>
      </c>
      <c r="C4299" s="12">
        <v>10187</v>
      </c>
      <c r="D4299" s="12">
        <v>4298</v>
      </c>
      <c r="E4299" s="12" t="s">
        <v>244</v>
      </c>
      <c r="F4299" s="13">
        <v>45474</v>
      </c>
      <c r="G4299" s="26" t="s">
        <v>4113</v>
      </c>
      <c r="H4299" s="12">
        <v>32</v>
      </c>
      <c r="I4299" s="28">
        <f>VLOOKUP(B:B,DIM_PRODUCTS!A:F,5,FALSE)</f>
        <v>15</v>
      </c>
      <c r="J4299" s="28">
        <f>FACT_ORDERS[[#This Row],[ProductPrice]]*FACT_ORDERS[[#This Row],[Quantity]]</f>
        <v>480</v>
      </c>
      <c r="K4299" s="12" t="str">
        <f>VLOOKUP(C:C,DIM_CUSTOMERS!A:G,7,FALSE)</f>
        <v>Canada</v>
      </c>
      <c r="L4299" s="30" cm="1">
        <f t="array" ref="L4299">_xlfn.IFS(
    AND(FACT_ORDERS[[#This Row],[DeliveryMehtod]]="shippment",FACT_ORDERS[[#This Row],[TotalAmount]]&gt;=200), 0,
    AND(FACT_ORDERS[[#This Row],[DeliveryMehtod]]="pickup"), 15,
    AND(FACT_ORDERS[[#This Row],[DeliveryMehtod]]="shippment",FACT_ORDERS[[#This Row],[TotalAmount]]&lt;200), 35
)</f>
        <v>0</v>
      </c>
      <c r="M4299" s="12" t="str" cm="1">
        <f t="array" ref="M4299">_xlfn.IFS(
    SUMIFS(FACT_ORDERS[TotalAmount], FACT_ORDERS[WD_CUSTOMERS],FACT_ORDERS[[#This Row],[WD_CUSTOMERS]])&gt;=15000, "VIP",
    SUMIFS(FACT_ORDERS[TotalAmount], FACT_ORDERS[WD_CUSTOMERS],FACT_ORDERS[[#This Row],[WD_CUSTOMERS]])&gt;=8000, "Premium",
    TRUE, "Regular"
)</f>
        <v>Regular</v>
      </c>
      <c r="N4299" s="32" cm="1">
        <f t="array" ref="N4299">_xlfn.IFS(
   FACT_ORDERS[[#This Row],[TypeOfClient]]="VIP", 0.2,
   FACT_ORDERS[[#This Row],[TypeOfClient]]="Premium", 0.1,
   TRUE, 0
)</f>
        <v>0</v>
      </c>
      <c r="O4299" s="31" cm="1">
        <f t="array" ref="O4299">_xlfn.IFS(
   FACT_ORDERS[[#This Row],[TotalAmount]]&gt;1500, 0.15,
   FACT_ORDERS[[#This Row],[TotalAmount]]&gt;1000, 0.1,
   FACT_ORDERS[[#This Row],[TotalAmount]]&gt;500, 0.05,
   TRUE, 0
)</f>
        <v>0</v>
      </c>
      <c r="P4299" s="28">
        <f xml:space="preserve"> FACT_ORDERS[[#This Row],[TotalAmount]] * (1 - (FACT_ORDERS[[#This Row],[ClientDiscount]] + FACT_ORDERS[[#This Row],[OrderDiscount]]) )</f>
        <v>480</v>
      </c>
      <c r="Q4299" s="28">
        <f>FACT_ORDERS[[#This Row],[TotalAmountWithDiscount]]+FACT_ORDERS[[#This Row],[DeliveryCost]]</f>
        <v>480</v>
      </c>
      <c r="R4299" s="35">
        <v>45484</v>
      </c>
      <c r="S4299" s="35" t="str">
        <f>IF(NETWORKDAYS(FACT_ORDERS[[#This Row],[Order-Date]], FACT_ORDERS[[#This Row],[ArrivalDate ]]) &gt; 10, "Late", "On Time")</f>
        <v>On Time</v>
      </c>
    </row>
    <row r="4300" spans="1:19" x14ac:dyDescent="0.3">
      <c r="A4300" s="12">
        <v>9298</v>
      </c>
      <c r="B4300" s="12">
        <v>222</v>
      </c>
      <c r="C4300" s="12">
        <v>10187</v>
      </c>
      <c r="D4300" s="12">
        <v>4299</v>
      </c>
      <c r="E4300" s="12" t="s">
        <v>244</v>
      </c>
      <c r="F4300" s="13">
        <v>45474</v>
      </c>
      <c r="G4300" s="26" t="s">
        <v>14497</v>
      </c>
      <c r="H4300" s="12">
        <v>24</v>
      </c>
      <c r="I4300" s="28">
        <f>VLOOKUP(B:B,DIM_PRODUCTS!A:F,5,FALSE)</f>
        <v>24</v>
      </c>
      <c r="J4300" s="28">
        <f>FACT_ORDERS[[#This Row],[ProductPrice]]*FACT_ORDERS[[#This Row],[Quantity]]</f>
        <v>576</v>
      </c>
      <c r="K4300" s="12" t="str">
        <f>VLOOKUP(C:C,DIM_CUSTOMERS!A:G,7,FALSE)</f>
        <v>Canada</v>
      </c>
      <c r="L4300" s="30" cm="1">
        <f t="array" ref="L4300">_xlfn.IFS(
    AND(FACT_ORDERS[[#This Row],[DeliveryMehtod]]="shippment",FACT_ORDERS[[#This Row],[TotalAmount]]&gt;=200), 0,
    AND(FACT_ORDERS[[#This Row],[DeliveryMehtod]]="pickup"), 15,
    AND(FACT_ORDERS[[#This Row],[DeliveryMehtod]]="shippment",FACT_ORDERS[[#This Row],[TotalAmount]]&lt;200), 35
)</f>
        <v>0</v>
      </c>
      <c r="M4300" s="12" t="str" cm="1">
        <f t="array" ref="M4300">_xlfn.IFS(
    SUMIFS(FACT_ORDERS[TotalAmount], FACT_ORDERS[WD_CUSTOMERS],FACT_ORDERS[[#This Row],[WD_CUSTOMERS]])&gt;=15000, "VIP",
    SUMIFS(FACT_ORDERS[TotalAmount], FACT_ORDERS[WD_CUSTOMERS],FACT_ORDERS[[#This Row],[WD_CUSTOMERS]])&gt;=8000, "Premium",
    TRUE, "Regular"
)</f>
        <v>Regular</v>
      </c>
      <c r="N4300" s="32" cm="1">
        <f t="array" ref="N4300">_xlfn.IFS(
   FACT_ORDERS[[#This Row],[TypeOfClient]]="VIP", 0.2,
   FACT_ORDERS[[#This Row],[TypeOfClient]]="Premium", 0.1,
   TRUE, 0
)</f>
        <v>0</v>
      </c>
      <c r="O4300" s="31" cm="1">
        <f t="array" ref="O4300">_xlfn.IFS(
   FACT_ORDERS[[#This Row],[TotalAmount]]&gt;1500, 0.15,
   FACT_ORDERS[[#This Row],[TotalAmount]]&gt;1000, 0.1,
   FACT_ORDERS[[#This Row],[TotalAmount]]&gt;500, 0.05,
   TRUE, 0
)</f>
        <v>0.05</v>
      </c>
      <c r="P4300" s="28">
        <f xml:space="preserve"> FACT_ORDERS[[#This Row],[TotalAmount]] * (1 - (FACT_ORDERS[[#This Row],[ClientDiscount]] + FACT_ORDERS[[#This Row],[OrderDiscount]]) )</f>
        <v>547.19999999999993</v>
      </c>
      <c r="Q4300" s="28">
        <f>FACT_ORDERS[[#This Row],[TotalAmountWithDiscount]]+FACT_ORDERS[[#This Row],[DeliveryCost]]</f>
        <v>547.19999999999993</v>
      </c>
      <c r="R4300" s="35">
        <v>45481</v>
      </c>
      <c r="S4300" s="35" t="str">
        <f>IF(NETWORKDAYS(FACT_ORDERS[[#This Row],[Order-Date]], FACT_ORDERS[[#This Row],[ArrivalDate ]]) &gt; 10, "Late", "On Time")</f>
        <v>On Time</v>
      </c>
    </row>
    <row r="4301" spans="1:19" x14ac:dyDescent="0.3">
      <c r="A4301" s="12">
        <v>9299</v>
      </c>
      <c r="B4301" s="12">
        <v>260</v>
      </c>
      <c r="C4301" s="12">
        <v>10187</v>
      </c>
      <c r="D4301" s="12">
        <v>4300</v>
      </c>
      <c r="E4301" s="12" t="s">
        <v>243</v>
      </c>
      <c r="F4301" s="13">
        <v>45484</v>
      </c>
      <c r="G4301" s="26" t="s">
        <v>14498</v>
      </c>
      <c r="H4301" s="12">
        <v>30</v>
      </c>
      <c r="I4301" s="28">
        <f>VLOOKUP(B:B,DIM_PRODUCTS!A:F,5,FALSE)</f>
        <v>15</v>
      </c>
      <c r="J4301" s="28">
        <f>FACT_ORDERS[[#This Row],[ProductPrice]]*FACT_ORDERS[[#This Row],[Quantity]]</f>
        <v>450</v>
      </c>
      <c r="K4301" s="12" t="str">
        <f>VLOOKUP(C:C,DIM_CUSTOMERS!A:G,7,FALSE)</f>
        <v>Canada</v>
      </c>
      <c r="L4301" s="30" cm="1">
        <f t="array" ref="L4301">_xlfn.IFS(
    AND(FACT_ORDERS[[#This Row],[DeliveryMehtod]]="shippment",FACT_ORDERS[[#This Row],[TotalAmount]]&gt;=200), 0,
    AND(FACT_ORDERS[[#This Row],[DeliveryMehtod]]="pickup"), 15,
    AND(FACT_ORDERS[[#This Row],[DeliveryMehtod]]="shippment",FACT_ORDERS[[#This Row],[TotalAmount]]&lt;200), 35
)</f>
        <v>15</v>
      </c>
      <c r="M4301" s="12" t="str" cm="1">
        <f t="array" ref="M4301">_xlfn.IFS(
    SUMIFS(FACT_ORDERS[TotalAmount], FACT_ORDERS[WD_CUSTOMERS],FACT_ORDERS[[#This Row],[WD_CUSTOMERS]])&gt;=15000, "VIP",
    SUMIFS(FACT_ORDERS[TotalAmount], FACT_ORDERS[WD_CUSTOMERS],FACT_ORDERS[[#This Row],[WD_CUSTOMERS]])&gt;=8000, "Premium",
    TRUE, "Regular"
)</f>
        <v>Regular</v>
      </c>
      <c r="N4301" s="32" cm="1">
        <f t="array" ref="N4301">_xlfn.IFS(
   FACT_ORDERS[[#This Row],[TypeOfClient]]="VIP", 0.2,
   FACT_ORDERS[[#This Row],[TypeOfClient]]="Premium", 0.1,
   TRUE, 0
)</f>
        <v>0</v>
      </c>
      <c r="O4301" s="31" cm="1">
        <f t="array" ref="O4301">_xlfn.IFS(
   FACT_ORDERS[[#This Row],[TotalAmount]]&gt;1500, 0.15,
   FACT_ORDERS[[#This Row],[TotalAmount]]&gt;1000, 0.1,
   FACT_ORDERS[[#This Row],[TotalAmount]]&gt;500, 0.05,
   TRUE, 0
)</f>
        <v>0</v>
      </c>
      <c r="P4301" s="28">
        <f xml:space="preserve"> FACT_ORDERS[[#This Row],[TotalAmount]] * (1 - (FACT_ORDERS[[#This Row],[ClientDiscount]] + FACT_ORDERS[[#This Row],[OrderDiscount]]) )</f>
        <v>450</v>
      </c>
      <c r="Q4301" s="28">
        <f>FACT_ORDERS[[#This Row],[TotalAmountWithDiscount]]+FACT_ORDERS[[#This Row],[DeliveryCost]]</f>
        <v>465</v>
      </c>
      <c r="R4301" s="35">
        <v>45495</v>
      </c>
      <c r="S4301" s="35" t="str">
        <f>IF(NETWORKDAYS(FACT_ORDERS[[#This Row],[Order-Date]], FACT_ORDERS[[#This Row],[ArrivalDate ]]) &gt; 10, "Late", "On Time")</f>
        <v>On Time</v>
      </c>
    </row>
    <row r="4302" spans="1:19" x14ac:dyDescent="0.3">
      <c r="A4302" s="12">
        <v>9300</v>
      </c>
      <c r="B4302" s="12">
        <v>222</v>
      </c>
      <c r="C4302" s="12">
        <v>10187</v>
      </c>
      <c r="D4302" s="12">
        <v>4301</v>
      </c>
      <c r="E4302" s="12" t="s">
        <v>243</v>
      </c>
      <c r="F4302" s="13">
        <v>45484</v>
      </c>
      <c r="G4302" s="26" t="s">
        <v>14499</v>
      </c>
      <c r="H4302" s="12">
        <v>35</v>
      </c>
      <c r="I4302" s="28">
        <f>VLOOKUP(B:B,DIM_PRODUCTS!A:F,5,FALSE)</f>
        <v>24</v>
      </c>
      <c r="J4302" s="28">
        <f>FACT_ORDERS[[#This Row],[ProductPrice]]*FACT_ORDERS[[#This Row],[Quantity]]</f>
        <v>840</v>
      </c>
      <c r="K4302" s="12" t="str">
        <f>VLOOKUP(C:C,DIM_CUSTOMERS!A:G,7,FALSE)</f>
        <v>Canada</v>
      </c>
      <c r="L4302" s="30" cm="1">
        <f t="array" ref="L4302">_xlfn.IFS(
    AND(FACT_ORDERS[[#This Row],[DeliveryMehtod]]="shippment",FACT_ORDERS[[#This Row],[TotalAmount]]&gt;=200), 0,
    AND(FACT_ORDERS[[#This Row],[DeliveryMehtod]]="pickup"), 15,
    AND(FACT_ORDERS[[#This Row],[DeliveryMehtod]]="shippment",FACT_ORDERS[[#This Row],[TotalAmount]]&lt;200), 35
)</f>
        <v>15</v>
      </c>
      <c r="M4302" s="12" t="str" cm="1">
        <f t="array" ref="M4302">_xlfn.IFS(
    SUMIFS(FACT_ORDERS[TotalAmount], FACT_ORDERS[WD_CUSTOMERS],FACT_ORDERS[[#This Row],[WD_CUSTOMERS]])&gt;=15000, "VIP",
    SUMIFS(FACT_ORDERS[TotalAmount], FACT_ORDERS[WD_CUSTOMERS],FACT_ORDERS[[#This Row],[WD_CUSTOMERS]])&gt;=8000, "Premium",
    TRUE, "Regular"
)</f>
        <v>Regular</v>
      </c>
      <c r="N4302" s="32" cm="1">
        <f t="array" ref="N4302">_xlfn.IFS(
   FACT_ORDERS[[#This Row],[TypeOfClient]]="VIP", 0.2,
   FACT_ORDERS[[#This Row],[TypeOfClient]]="Premium", 0.1,
   TRUE, 0
)</f>
        <v>0</v>
      </c>
      <c r="O4302" s="31" cm="1">
        <f t="array" ref="O4302">_xlfn.IFS(
   FACT_ORDERS[[#This Row],[TotalAmount]]&gt;1500, 0.15,
   FACT_ORDERS[[#This Row],[TotalAmount]]&gt;1000, 0.1,
   FACT_ORDERS[[#This Row],[TotalAmount]]&gt;500, 0.05,
   TRUE, 0
)</f>
        <v>0.05</v>
      </c>
      <c r="P4302" s="28">
        <f xml:space="preserve"> FACT_ORDERS[[#This Row],[TotalAmount]] * (1 - (FACT_ORDERS[[#This Row],[ClientDiscount]] + FACT_ORDERS[[#This Row],[OrderDiscount]]) )</f>
        <v>798</v>
      </c>
      <c r="Q4302" s="28">
        <f>FACT_ORDERS[[#This Row],[TotalAmountWithDiscount]]+FACT_ORDERS[[#This Row],[DeliveryCost]]</f>
        <v>813</v>
      </c>
      <c r="R4302" s="35">
        <v>45495</v>
      </c>
      <c r="S4302" s="35" t="str">
        <f>IF(NETWORKDAYS(FACT_ORDERS[[#This Row],[Order-Date]], FACT_ORDERS[[#This Row],[ArrivalDate ]]) &gt; 10, "Late", "On Time")</f>
        <v>On Time</v>
      </c>
    </row>
    <row r="4303" spans="1:19" x14ac:dyDescent="0.3">
      <c r="A4303" s="12">
        <v>9301</v>
      </c>
      <c r="B4303" s="12">
        <v>222</v>
      </c>
      <c r="C4303" s="12">
        <v>10187</v>
      </c>
      <c r="D4303" s="12">
        <v>4302</v>
      </c>
      <c r="E4303" s="12" t="s">
        <v>243</v>
      </c>
      <c r="F4303" s="13">
        <v>45535</v>
      </c>
      <c r="G4303" s="26" t="s">
        <v>14500</v>
      </c>
      <c r="H4303" s="12">
        <v>24</v>
      </c>
      <c r="I4303" s="28">
        <f>VLOOKUP(B:B,DIM_PRODUCTS!A:F,5,FALSE)</f>
        <v>24</v>
      </c>
      <c r="J4303" s="28">
        <f>FACT_ORDERS[[#This Row],[ProductPrice]]*FACT_ORDERS[[#This Row],[Quantity]]</f>
        <v>576</v>
      </c>
      <c r="K4303" s="12" t="str">
        <f>VLOOKUP(C:C,DIM_CUSTOMERS!A:G,7,FALSE)</f>
        <v>Canada</v>
      </c>
      <c r="L4303" s="30" cm="1">
        <f t="array" ref="L4303">_xlfn.IFS(
    AND(FACT_ORDERS[[#This Row],[DeliveryMehtod]]="shippment",FACT_ORDERS[[#This Row],[TotalAmount]]&gt;=200), 0,
    AND(FACT_ORDERS[[#This Row],[DeliveryMehtod]]="pickup"), 15,
    AND(FACT_ORDERS[[#This Row],[DeliveryMehtod]]="shippment",FACT_ORDERS[[#This Row],[TotalAmount]]&lt;200), 35
)</f>
        <v>15</v>
      </c>
      <c r="M4303" s="12" t="str" cm="1">
        <f t="array" ref="M4303">_xlfn.IFS(
    SUMIFS(FACT_ORDERS[TotalAmount], FACT_ORDERS[WD_CUSTOMERS],FACT_ORDERS[[#This Row],[WD_CUSTOMERS]])&gt;=15000, "VIP",
    SUMIFS(FACT_ORDERS[TotalAmount], FACT_ORDERS[WD_CUSTOMERS],FACT_ORDERS[[#This Row],[WD_CUSTOMERS]])&gt;=8000, "Premium",
    TRUE, "Regular"
)</f>
        <v>Regular</v>
      </c>
      <c r="N4303" s="32" cm="1">
        <f t="array" ref="N4303">_xlfn.IFS(
   FACT_ORDERS[[#This Row],[TypeOfClient]]="VIP", 0.2,
   FACT_ORDERS[[#This Row],[TypeOfClient]]="Premium", 0.1,
   TRUE, 0
)</f>
        <v>0</v>
      </c>
      <c r="O4303" s="31" cm="1">
        <f t="array" ref="O4303">_xlfn.IFS(
   FACT_ORDERS[[#This Row],[TotalAmount]]&gt;1500, 0.15,
   FACT_ORDERS[[#This Row],[TotalAmount]]&gt;1000, 0.1,
   FACT_ORDERS[[#This Row],[TotalAmount]]&gt;500, 0.05,
   TRUE, 0
)</f>
        <v>0.05</v>
      </c>
      <c r="P4303" s="28">
        <f xml:space="preserve"> FACT_ORDERS[[#This Row],[TotalAmount]] * (1 - (FACT_ORDERS[[#This Row],[ClientDiscount]] + FACT_ORDERS[[#This Row],[OrderDiscount]]) )</f>
        <v>547.19999999999993</v>
      </c>
      <c r="Q4303" s="28">
        <f>FACT_ORDERS[[#This Row],[TotalAmountWithDiscount]]+FACT_ORDERS[[#This Row],[DeliveryCost]]</f>
        <v>562.19999999999993</v>
      </c>
      <c r="R4303" s="35">
        <v>45542</v>
      </c>
      <c r="S4303" s="35" t="str">
        <f>IF(NETWORKDAYS(FACT_ORDERS[[#This Row],[Order-Date]], FACT_ORDERS[[#This Row],[ArrivalDate ]]) &gt; 10, "Late", "On Time")</f>
        <v>On Time</v>
      </c>
    </row>
    <row r="4304" spans="1:19" x14ac:dyDescent="0.3">
      <c r="A4304" s="12">
        <v>9302</v>
      </c>
      <c r="B4304" s="12">
        <v>226</v>
      </c>
      <c r="C4304" s="12">
        <v>10424</v>
      </c>
      <c r="D4304" s="12">
        <v>4303</v>
      </c>
      <c r="E4304" s="12" t="s">
        <v>244</v>
      </c>
      <c r="F4304" s="13">
        <v>45549</v>
      </c>
      <c r="G4304" s="26" t="s">
        <v>14501</v>
      </c>
      <c r="H4304" s="12">
        <v>32</v>
      </c>
      <c r="I4304" s="28">
        <f>VLOOKUP(B:B,DIM_PRODUCTS!A:F,5,FALSE)</f>
        <v>16</v>
      </c>
      <c r="J4304" s="28">
        <f>FACT_ORDERS[[#This Row],[ProductPrice]]*FACT_ORDERS[[#This Row],[Quantity]]</f>
        <v>512</v>
      </c>
      <c r="K4304" s="12" t="str">
        <f>VLOOKUP(C:C,DIM_CUSTOMERS!A:G,7,FALSE)</f>
        <v>USA</v>
      </c>
      <c r="L4304" s="30" cm="1">
        <f t="array" ref="L4304">_xlfn.IFS(
    AND(FACT_ORDERS[[#This Row],[DeliveryMehtod]]="shippment",FACT_ORDERS[[#This Row],[TotalAmount]]&gt;=200), 0,
    AND(FACT_ORDERS[[#This Row],[DeliveryMehtod]]="pickup"), 15,
    AND(FACT_ORDERS[[#This Row],[DeliveryMehtod]]="shippment",FACT_ORDERS[[#This Row],[TotalAmount]]&lt;200), 35
)</f>
        <v>0</v>
      </c>
      <c r="M4304" s="12" t="str" cm="1">
        <f t="array" ref="M4304">_xlfn.IFS(
    SUMIFS(FACT_ORDERS[TotalAmount], FACT_ORDERS[WD_CUSTOMERS],FACT_ORDERS[[#This Row],[WD_CUSTOMERS]])&gt;=15000, "VIP",
    SUMIFS(FACT_ORDERS[TotalAmount], FACT_ORDERS[WD_CUSTOMERS],FACT_ORDERS[[#This Row],[WD_CUSTOMERS]])&gt;=8000, "Premium",
    TRUE, "Regular"
)</f>
        <v>Regular</v>
      </c>
      <c r="N4304" s="32" cm="1">
        <f t="array" ref="N4304">_xlfn.IFS(
   FACT_ORDERS[[#This Row],[TypeOfClient]]="VIP", 0.2,
   FACT_ORDERS[[#This Row],[TypeOfClient]]="Premium", 0.1,
   TRUE, 0
)</f>
        <v>0</v>
      </c>
      <c r="O4304" s="31" cm="1">
        <f t="array" ref="O4304">_xlfn.IFS(
   FACT_ORDERS[[#This Row],[TotalAmount]]&gt;1500, 0.15,
   FACT_ORDERS[[#This Row],[TotalAmount]]&gt;1000, 0.1,
   FACT_ORDERS[[#This Row],[TotalAmount]]&gt;500, 0.05,
   TRUE, 0
)</f>
        <v>0.05</v>
      </c>
      <c r="P4304" s="28">
        <f xml:space="preserve"> FACT_ORDERS[[#This Row],[TotalAmount]] * (1 - (FACT_ORDERS[[#This Row],[ClientDiscount]] + FACT_ORDERS[[#This Row],[OrderDiscount]]) )</f>
        <v>486.4</v>
      </c>
      <c r="Q4304" s="28">
        <f>FACT_ORDERS[[#This Row],[TotalAmountWithDiscount]]+FACT_ORDERS[[#This Row],[DeliveryCost]]</f>
        <v>486.4</v>
      </c>
      <c r="R4304" s="35">
        <v>45559</v>
      </c>
      <c r="S4304" s="35" t="str">
        <f>IF(NETWORKDAYS(FACT_ORDERS[[#This Row],[Order-Date]], FACT_ORDERS[[#This Row],[ArrivalDate ]]) &gt; 10, "Late", "On Time")</f>
        <v>On Time</v>
      </c>
    </row>
    <row r="4305" spans="1:19" x14ac:dyDescent="0.3">
      <c r="A4305" s="12">
        <v>9303</v>
      </c>
      <c r="B4305" s="12">
        <v>226</v>
      </c>
      <c r="C4305" s="12">
        <v>10424</v>
      </c>
      <c r="D4305" s="12">
        <v>4304</v>
      </c>
      <c r="E4305" s="12" t="s">
        <v>244</v>
      </c>
      <c r="F4305" s="13">
        <v>45544</v>
      </c>
      <c r="G4305" s="26" t="s">
        <v>14502</v>
      </c>
      <c r="H4305" s="12">
        <v>23</v>
      </c>
      <c r="I4305" s="28">
        <f>VLOOKUP(B:B,DIM_PRODUCTS!A:F,5,FALSE)</f>
        <v>16</v>
      </c>
      <c r="J4305" s="28">
        <f>FACT_ORDERS[[#This Row],[ProductPrice]]*FACT_ORDERS[[#This Row],[Quantity]]</f>
        <v>368</v>
      </c>
      <c r="K4305" s="12" t="str">
        <f>VLOOKUP(C:C,DIM_CUSTOMERS!A:G,7,FALSE)</f>
        <v>USA</v>
      </c>
      <c r="L4305" s="30" cm="1">
        <f t="array" ref="L4305">_xlfn.IFS(
    AND(FACT_ORDERS[[#This Row],[DeliveryMehtod]]="shippment",FACT_ORDERS[[#This Row],[TotalAmount]]&gt;=200), 0,
    AND(FACT_ORDERS[[#This Row],[DeliveryMehtod]]="pickup"), 15,
    AND(FACT_ORDERS[[#This Row],[DeliveryMehtod]]="shippment",FACT_ORDERS[[#This Row],[TotalAmount]]&lt;200), 35
)</f>
        <v>0</v>
      </c>
      <c r="M4305" s="12" t="str" cm="1">
        <f t="array" ref="M4305">_xlfn.IFS(
    SUMIFS(FACT_ORDERS[TotalAmount], FACT_ORDERS[WD_CUSTOMERS],FACT_ORDERS[[#This Row],[WD_CUSTOMERS]])&gt;=15000, "VIP",
    SUMIFS(FACT_ORDERS[TotalAmount], FACT_ORDERS[WD_CUSTOMERS],FACT_ORDERS[[#This Row],[WD_CUSTOMERS]])&gt;=8000, "Premium",
    TRUE, "Regular"
)</f>
        <v>Regular</v>
      </c>
      <c r="N4305" s="32" cm="1">
        <f t="array" ref="N4305">_xlfn.IFS(
   FACT_ORDERS[[#This Row],[TypeOfClient]]="VIP", 0.2,
   FACT_ORDERS[[#This Row],[TypeOfClient]]="Premium", 0.1,
   TRUE, 0
)</f>
        <v>0</v>
      </c>
      <c r="O4305" s="31" cm="1">
        <f t="array" ref="O4305">_xlfn.IFS(
   FACT_ORDERS[[#This Row],[TotalAmount]]&gt;1500, 0.15,
   FACT_ORDERS[[#This Row],[TotalAmount]]&gt;1000, 0.1,
   FACT_ORDERS[[#This Row],[TotalAmount]]&gt;500, 0.05,
   TRUE, 0
)</f>
        <v>0</v>
      </c>
      <c r="P4305" s="28">
        <f xml:space="preserve"> FACT_ORDERS[[#This Row],[TotalAmount]] * (1 - (FACT_ORDERS[[#This Row],[ClientDiscount]] + FACT_ORDERS[[#This Row],[OrderDiscount]]) )</f>
        <v>368</v>
      </c>
      <c r="Q4305" s="28">
        <f>FACT_ORDERS[[#This Row],[TotalAmountWithDiscount]]+FACT_ORDERS[[#This Row],[DeliveryCost]]</f>
        <v>368</v>
      </c>
      <c r="R4305" s="35">
        <v>45553</v>
      </c>
      <c r="S4305" s="35" t="str">
        <f>IF(NETWORKDAYS(FACT_ORDERS[[#This Row],[Order-Date]], FACT_ORDERS[[#This Row],[ArrivalDate ]]) &gt; 10, "Late", "On Time")</f>
        <v>On Time</v>
      </c>
    </row>
    <row r="4306" spans="1:19" x14ac:dyDescent="0.3">
      <c r="A4306" s="12">
        <v>9304</v>
      </c>
      <c r="B4306" s="12">
        <v>226</v>
      </c>
      <c r="C4306" s="12">
        <v>10424</v>
      </c>
      <c r="D4306" s="12">
        <v>4305</v>
      </c>
      <c r="E4306" s="12" t="s">
        <v>243</v>
      </c>
      <c r="F4306" s="13">
        <v>45436</v>
      </c>
      <c r="G4306" s="26" t="s">
        <v>14503</v>
      </c>
      <c r="H4306" s="12">
        <v>32</v>
      </c>
      <c r="I4306" s="28">
        <f>VLOOKUP(B:B,DIM_PRODUCTS!A:F,5,FALSE)</f>
        <v>16</v>
      </c>
      <c r="J4306" s="28">
        <f>FACT_ORDERS[[#This Row],[ProductPrice]]*FACT_ORDERS[[#This Row],[Quantity]]</f>
        <v>512</v>
      </c>
      <c r="K4306" s="12" t="str">
        <f>VLOOKUP(C:C,DIM_CUSTOMERS!A:G,7,FALSE)</f>
        <v>USA</v>
      </c>
      <c r="L4306" s="30" cm="1">
        <f t="array" ref="L4306">_xlfn.IFS(
    AND(FACT_ORDERS[[#This Row],[DeliveryMehtod]]="shippment",FACT_ORDERS[[#This Row],[TotalAmount]]&gt;=200), 0,
    AND(FACT_ORDERS[[#This Row],[DeliveryMehtod]]="pickup"), 15,
    AND(FACT_ORDERS[[#This Row],[DeliveryMehtod]]="shippment",FACT_ORDERS[[#This Row],[TotalAmount]]&lt;200), 35
)</f>
        <v>15</v>
      </c>
      <c r="M4306" s="12" t="str" cm="1">
        <f t="array" ref="M4306">_xlfn.IFS(
    SUMIFS(FACT_ORDERS[TotalAmount], FACT_ORDERS[WD_CUSTOMERS],FACT_ORDERS[[#This Row],[WD_CUSTOMERS]])&gt;=15000, "VIP",
    SUMIFS(FACT_ORDERS[TotalAmount], FACT_ORDERS[WD_CUSTOMERS],FACT_ORDERS[[#This Row],[WD_CUSTOMERS]])&gt;=8000, "Premium",
    TRUE, "Regular"
)</f>
        <v>Regular</v>
      </c>
      <c r="N4306" s="32" cm="1">
        <f t="array" ref="N4306">_xlfn.IFS(
   FACT_ORDERS[[#This Row],[TypeOfClient]]="VIP", 0.2,
   FACT_ORDERS[[#This Row],[TypeOfClient]]="Premium", 0.1,
   TRUE, 0
)</f>
        <v>0</v>
      </c>
      <c r="O4306" s="31" cm="1">
        <f t="array" ref="O4306">_xlfn.IFS(
   FACT_ORDERS[[#This Row],[TotalAmount]]&gt;1500, 0.15,
   FACT_ORDERS[[#This Row],[TotalAmount]]&gt;1000, 0.1,
   FACT_ORDERS[[#This Row],[TotalAmount]]&gt;500, 0.05,
   TRUE, 0
)</f>
        <v>0.05</v>
      </c>
      <c r="P4306" s="28">
        <f xml:space="preserve"> FACT_ORDERS[[#This Row],[TotalAmount]] * (1 - (FACT_ORDERS[[#This Row],[ClientDiscount]] + FACT_ORDERS[[#This Row],[OrderDiscount]]) )</f>
        <v>486.4</v>
      </c>
      <c r="Q4306" s="28">
        <f>FACT_ORDERS[[#This Row],[TotalAmountWithDiscount]]+FACT_ORDERS[[#This Row],[DeliveryCost]]</f>
        <v>501.4</v>
      </c>
      <c r="R4306" s="35">
        <v>45447</v>
      </c>
      <c r="S4306" s="35" t="str">
        <f>IF(NETWORKDAYS(FACT_ORDERS[[#This Row],[Order-Date]], FACT_ORDERS[[#This Row],[ArrivalDate ]]) &gt; 10, "Late", "On Time")</f>
        <v>On Time</v>
      </c>
    </row>
    <row r="4307" spans="1:19" x14ac:dyDescent="0.3">
      <c r="A4307" s="12">
        <v>9305</v>
      </c>
      <c r="B4307" s="12">
        <v>226</v>
      </c>
      <c r="C4307" s="12">
        <v>10043</v>
      </c>
      <c r="D4307" s="12">
        <v>4306</v>
      </c>
      <c r="E4307" s="12" t="s">
        <v>244</v>
      </c>
      <c r="F4307" s="13">
        <v>45472</v>
      </c>
      <c r="G4307" s="26" t="s">
        <v>11657</v>
      </c>
      <c r="H4307" s="12">
        <v>20</v>
      </c>
      <c r="I4307" s="28">
        <f>VLOOKUP(B:B,DIM_PRODUCTS!A:F,5,FALSE)</f>
        <v>16</v>
      </c>
      <c r="J4307" s="28">
        <f>FACT_ORDERS[[#This Row],[ProductPrice]]*FACT_ORDERS[[#This Row],[Quantity]]</f>
        <v>320</v>
      </c>
      <c r="K4307" s="12" t="str">
        <f>VLOOKUP(C:C,DIM_CUSTOMERS!A:G,7,FALSE)</f>
        <v>Mexico</v>
      </c>
      <c r="L4307" s="30" cm="1">
        <f t="array" ref="L4307">_xlfn.IFS(
    AND(FACT_ORDERS[[#This Row],[DeliveryMehtod]]="shippment",FACT_ORDERS[[#This Row],[TotalAmount]]&gt;=200), 0,
    AND(FACT_ORDERS[[#This Row],[DeliveryMehtod]]="pickup"), 15,
    AND(FACT_ORDERS[[#This Row],[DeliveryMehtod]]="shippment",FACT_ORDERS[[#This Row],[TotalAmount]]&lt;200), 35
)</f>
        <v>0</v>
      </c>
      <c r="M4307" s="12" t="str" cm="1">
        <f t="array" ref="M4307">_xlfn.IFS(
    SUMIFS(FACT_ORDERS[TotalAmount], FACT_ORDERS[WD_CUSTOMERS],FACT_ORDERS[[#This Row],[WD_CUSTOMERS]])&gt;=15000, "VIP",
    SUMIFS(FACT_ORDERS[TotalAmount], FACT_ORDERS[WD_CUSTOMERS],FACT_ORDERS[[#This Row],[WD_CUSTOMERS]])&gt;=8000, "Premium",
    TRUE, "Regular"
)</f>
        <v>Regular</v>
      </c>
      <c r="N4307" s="32" cm="1">
        <f t="array" ref="N4307">_xlfn.IFS(
   FACT_ORDERS[[#This Row],[TypeOfClient]]="VIP", 0.2,
   FACT_ORDERS[[#This Row],[TypeOfClient]]="Premium", 0.1,
   TRUE, 0
)</f>
        <v>0</v>
      </c>
      <c r="O4307" s="31" cm="1">
        <f t="array" ref="O4307">_xlfn.IFS(
   FACT_ORDERS[[#This Row],[TotalAmount]]&gt;1500, 0.15,
   FACT_ORDERS[[#This Row],[TotalAmount]]&gt;1000, 0.1,
   FACT_ORDERS[[#This Row],[TotalAmount]]&gt;500, 0.05,
   TRUE, 0
)</f>
        <v>0</v>
      </c>
      <c r="P4307" s="28">
        <f xml:space="preserve"> FACT_ORDERS[[#This Row],[TotalAmount]] * (1 - (FACT_ORDERS[[#This Row],[ClientDiscount]] + FACT_ORDERS[[#This Row],[OrderDiscount]]) )</f>
        <v>320</v>
      </c>
      <c r="Q4307" s="28">
        <f>FACT_ORDERS[[#This Row],[TotalAmountWithDiscount]]+FACT_ORDERS[[#This Row],[DeliveryCost]]</f>
        <v>320</v>
      </c>
      <c r="R4307" s="35">
        <v>45480</v>
      </c>
      <c r="S4307" s="35" t="str">
        <f>IF(NETWORKDAYS(FACT_ORDERS[[#This Row],[Order-Date]], FACT_ORDERS[[#This Row],[ArrivalDate ]]) &gt; 10, "Late", "On Time")</f>
        <v>On Time</v>
      </c>
    </row>
    <row r="4308" spans="1:19" x14ac:dyDescent="0.3">
      <c r="A4308" s="12">
        <v>9306</v>
      </c>
      <c r="B4308" s="12">
        <v>208</v>
      </c>
      <c r="C4308" s="12">
        <v>10043</v>
      </c>
      <c r="D4308" s="12">
        <v>4307</v>
      </c>
      <c r="E4308" s="12" t="s">
        <v>243</v>
      </c>
      <c r="F4308" s="13">
        <v>45472</v>
      </c>
      <c r="G4308" s="26" t="s">
        <v>14504</v>
      </c>
      <c r="H4308" s="12">
        <v>13</v>
      </c>
      <c r="I4308" s="28">
        <f>VLOOKUP(B:B,DIM_PRODUCTS!A:F,5,FALSE)</f>
        <v>10</v>
      </c>
      <c r="J4308" s="28">
        <f>FACT_ORDERS[[#This Row],[ProductPrice]]*FACT_ORDERS[[#This Row],[Quantity]]</f>
        <v>130</v>
      </c>
      <c r="K4308" s="12" t="str">
        <f>VLOOKUP(C:C,DIM_CUSTOMERS!A:G,7,FALSE)</f>
        <v>Mexico</v>
      </c>
      <c r="L4308" s="30" cm="1">
        <f t="array" ref="L4308">_xlfn.IFS(
    AND(FACT_ORDERS[[#This Row],[DeliveryMehtod]]="shippment",FACT_ORDERS[[#This Row],[TotalAmount]]&gt;=200), 0,
    AND(FACT_ORDERS[[#This Row],[DeliveryMehtod]]="pickup"), 15,
    AND(FACT_ORDERS[[#This Row],[DeliveryMehtod]]="shippment",FACT_ORDERS[[#This Row],[TotalAmount]]&lt;200), 35
)</f>
        <v>15</v>
      </c>
      <c r="M4308" s="12" t="str" cm="1">
        <f t="array" ref="M4308">_xlfn.IFS(
    SUMIFS(FACT_ORDERS[TotalAmount], FACT_ORDERS[WD_CUSTOMERS],FACT_ORDERS[[#This Row],[WD_CUSTOMERS]])&gt;=15000, "VIP",
    SUMIFS(FACT_ORDERS[TotalAmount], FACT_ORDERS[WD_CUSTOMERS],FACT_ORDERS[[#This Row],[WD_CUSTOMERS]])&gt;=8000, "Premium",
    TRUE, "Regular"
)</f>
        <v>Regular</v>
      </c>
      <c r="N4308" s="32" cm="1">
        <f t="array" ref="N4308">_xlfn.IFS(
   FACT_ORDERS[[#This Row],[TypeOfClient]]="VIP", 0.2,
   FACT_ORDERS[[#This Row],[TypeOfClient]]="Premium", 0.1,
   TRUE, 0
)</f>
        <v>0</v>
      </c>
      <c r="O4308" s="31" cm="1">
        <f t="array" ref="O4308">_xlfn.IFS(
   FACT_ORDERS[[#This Row],[TotalAmount]]&gt;1500, 0.15,
   FACT_ORDERS[[#This Row],[TotalAmount]]&gt;1000, 0.1,
   FACT_ORDERS[[#This Row],[TotalAmount]]&gt;500, 0.05,
   TRUE, 0
)</f>
        <v>0</v>
      </c>
      <c r="P4308" s="28">
        <f xml:space="preserve"> FACT_ORDERS[[#This Row],[TotalAmount]] * (1 - (FACT_ORDERS[[#This Row],[ClientDiscount]] + FACT_ORDERS[[#This Row],[OrderDiscount]]) )</f>
        <v>130</v>
      </c>
      <c r="Q4308" s="28">
        <f>FACT_ORDERS[[#This Row],[TotalAmountWithDiscount]]+FACT_ORDERS[[#This Row],[DeliveryCost]]</f>
        <v>145</v>
      </c>
      <c r="R4308" s="35">
        <v>45480</v>
      </c>
      <c r="S4308" s="35" t="str">
        <f>IF(NETWORKDAYS(FACT_ORDERS[[#This Row],[Order-Date]], FACT_ORDERS[[#This Row],[ArrivalDate ]]) &gt; 10, "Late", "On Time")</f>
        <v>On Time</v>
      </c>
    </row>
    <row r="4309" spans="1:19" x14ac:dyDescent="0.3">
      <c r="A4309" s="12">
        <v>9307</v>
      </c>
      <c r="B4309" s="12">
        <v>226</v>
      </c>
      <c r="C4309" s="12">
        <v>10043</v>
      </c>
      <c r="D4309" s="12">
        <v>4308</v>
      </c>
      <c r="E4309" s="12" t="s">
        <v>243</v>
      </c>
      <c r="F4309" s="13">
        <v>45489</v>
      </c>
      <c r="G4309" s="26" t="s">
        <v>14505</v>
      </c>
      <c r="H4309" s="12">
        <v>37</v>
      </c>
      <c r="I4309" s="28">
        <f>VLOOKUP(B:B,DIM_PRODUCTS!A:F,5,FALSE)</f>
        <v>16</v>
      </c>
      <c r="J4309" s="28">
        <f>FACT_ORDERS[[#This Row],[ProductPrice]]*FACT_ORDERS[[#This Row],[Quantity]]</f>
        <v>592</v>
      </c>
      <c r="K4309" s="12" t="str">
        <f>VLOOKUP(C:C,DIM_CUSTOMERS!A:G,7,FALSE)</f>
        <v>Mexico</v>
      </c>
      <c r="L4309" s="30" cm="1">
        <f t="array" ref="L4309">_xlfn.IFS(
    AND(FACT_ORDERS[[#This Row],[DeliveryMehtod]]="shippment",FACT_ORDERS[[#This Row],[TotalAmount]]&gt;=200), 0,
    AND(FACT_ORDERS[[#This Row],[DeliveryMehtod]]="pickup"), 15,
    AND(FACT_ORDERS[[#This Row],[DeliveryMehtod]]="shippment",FACT_ORDERS[[#This Row],[TotalAmount]]&lt;200), 35
)</f>
        <v>15</v>
      </c>
      <c r="M4309" s="12" t="str" cm="1">
        <f t="array" ref="M4309">_xlfn.IFS(
    SUMIFS(FACT_ORDERS[TotalAmount], FACT_ORDERS[WD_CUSTOMERS],FACT_ORDERS[[#This Row],[WD_CUSTOMERS]])&gt;=15000, "VIP",
    SUMIFS(FACT_ORDERS[TotalAmount], FACT_ORDERS[WD_CUSTOMERS],FACT_ORDERS[[#This Row],[WD_CUSTOMERS]])&gt;=8000, "Premium",
    TRUE, "Regular"
)</f>
        <v>Regular</v>
      </c>
      <c r="N4309" s="32" cm="1">
        <f t="array" ref="N4309">_xlfn.IFS(
   FACT_ORDERS[[#This Row],[TypeOfClient]]="VIP", 0.2,
   FACT_ORDERS[[#This Row],[TypeOfClient]]="Premium", 0.1,
   TRUE, 0
)</f>
        <v>0</v>
      </c>
      <c r="O4309" s="31" cm="1">
        <f t="array" ref="O4309">_xlfn.IFS(
   FACT_ORDERS[[#This Row],[TotalAmount]]&gt;1500, 0.15,
   FACT_ORDERS[[#This Row],[TotalAmount]]&gt;1000, 0.1,
   FACT_ORDERS[[#This Row],[TotalAmount]]&gt;500, 0.05,
   TRUE, 0
)</f>
        <v>0.05</v>
      </c>
      <c r="P4309" s="28">
        <f xml:space="preserve"> FACT_ORDERS[[#This Row],[TotalAmount]] * (1 - (FACT_ORDERS[[#This Row],[ClientDiscount]] + FACT_ORDERS[[#This Row],[OrderDiscount]]) )</f>
        <v>562.4</v>
      </c>
      <c r="Q4309" s="28">
        <f>FACT_ORDERS[[#This Row],[TotalAmountWithDiscount]]+FACT_ORDERS[[#This Row],[DeliveryCost]]</f>
        <v>577.4</v>
      </c>
      <c r="R4309" s="35">
        <v>45497</v>
      </c>
      <c r="S4309" s="35" t="str">
        <f>IF(NETWORKDAYS(FACT_ORDERS[[#This Row],[Order-Date]], FACT_ORDERS[[#This Row],[ArrivalDate ]]) &gt; 10, "Late", "On Time")</f>
        <v>On Time</v>
      </c>
    </row>
    <row r="4310" spans="1:19" x14ac:dyDescent="0.3">
      <c r="A4310" s="12">
        <v>9308</v>
      </c>
      <c r="B4310" s="12">
        <v>208</v>
      </c>
      <c r="C4310" s="12">
        <v>10043</v>
      </c>
      <c r="D4310" s="12">
        <v>4309</v>
      </c>
      <c r="E4310" s="12" t="s">
        <v>243</v>
      </c>
      <c r="F4310" s="13">
        <v>45489</v>
      </c>
      <c r="G4310" s="26" t="s">
        <v>3302</v>
      </c>
      <c r="H4310" s="12">
        <v>9</v>
      </c>
      <c r="I4310" s="28">
        <f>VLOOKUP(B:B,DIM_PRODUCTS!A:F,5,FALSE)</f>
        <v>10</v>
      </c>
      <c r="J4310" s="28">
        <f>FACT_ORDERS[[#This Row],[ProductPrice]]*FACT_ORDERS[[#This Row],[Quantity]]</f>
        <v>90</v>
      </c>
      <c r="K4310" s="12" t="str">
        <f>VLOOKUP(C:C,DIM_CUSTOMERS!A:G,7,FALSE)</f>
        <v>Mexico</v>
      </c>
      <c r="L4310" s="30" cm="1">
        <f t="array" ref="L4310">_xlfn.IFS(
    AND(FACT_ORDERS[[#This Row],[DeliveryMehtod]]="shippment",FACT_ORDERS[[#This Row],[TotalAmount]]&gt;=200), 0,
    AND(FACT_ORDERS[[#This Row],[DeliveryMehtod]]="pickup"), 15,
    AND(FACT_ORDERS[[#This Row],[DeliveryMehtod]]="shippment",FACT_ORDERS[[#This Row],[TotalAmount]]&lt;200), 35
)</f>
        <v>15</v>
      </c>
      <c r="M4310" s="12" t="str" cm="1">
        <f t="array" ref="M4310">_xlfn.IFS(
    SUMIFS(FACT_ORDERS[TotalAmount], FACT_ORDERS[WD_CUSTOMERS],FACT_ORDERS[[#This Row],[WD_CUSTOMERS]])&gt;=15000, "VIP",
    SUMIFS(FACT_ORDERS[TotalAmount], FACT_ORDERS[WD_CUSTOMERS],FACT_ORDERS[[#This Row],[WD_CUSTOMERS]])&gt;=8000, "Premium",
    TRUE, "Regular"
)</f>
        <v>Regular</v>
      </c>
      <c r="N4310" s="32" cm="1">
        <f t="array" ref="N4310">_xlfn.IFS(
   FACT_ORDERS[[#This Row],[TypeOfClient]]="VIP", 0.2,
   FACT_ORDERS[[#This Row],[TypeOfClient]]="Premium", 0.1,
   TRUE, 0
)</f>
        <v>0</v>
      </c>
      <c r="O4310" s="31" cm="1">
        <f t="array" ref="O4310">_xlfn.IFS(
   FACT_ORDERS[[#This Row],[TotalAmount]]&gt;1500, 0.15,
   FACT_ORDERS[[#This Row],[TotalAmount]]&gt;1000, 0.1,
   FACT_ORDERS[[#This Row],[TotalAmount]]&gt;500, 0.05,
   TRUE, 0
)</f>
        <v>0</v>
      </c>
      <c r="P4310" s="28">
        <f xml:space="preserve"> FACT_ORDERS[[#This Row],[TotalAmount]] * (1 - (FACT_ORDERS[[#This Row],[ClientDiscount]] + FACT_ORDERS[[#This Row],[OrderDiscount]]) )</f>
        <v>90</v>
      </c>
      <c r="Q4310" s="28">
        <f>FACT_ORDERS[[#This Row],[TotalAmountWithDiscount]]+FACT_ORDERS[[#This Row],[DeliveryCost]]</f>
        <v>105</v>
      </c>
      <c r="R4310" s="35">
        <v>45499</v>
      </c>
      <c r="S4310" s="35" t="str">
        <f>IF(NETWORKDAYS(FACT_ORDERS[[#This Row],[Order-Date]], FACT_ORDERS[[#This Row],[ArrivalDate ]]) &gt; 10, "Late", "On Time")</f>
        <v>On Time</v>
      </c>
    </row>
    <row r="4311" spans="1:19" x14ac:dyDescent="0.3">
      <c r="A4311" s="12">
        <v>9309</v>
      </c>
      <c r="B4311" s="12">
        <v>226</v>
      </c>
      <c r="C4311" s="12">
        <v>10043</v>
      </c>
      <c r="D4311" s="12">
        <v>4310</v>
      </c>
      <c r="E4311" s="12" t="s">
        <v>244</v>
      </c>
      <c r="F4311" s="13">
        <v>45476</v>
      </c>
      <c r="G4311" s="26" t="s">
        <v>14506</v>
      </c>
      <c r="H4311" s="12">
        <v>37</v>
      </c>
      <c r="I4311" s="28">
        <f>VLOOKUP(B:B,DIM_PRODUCTS!A:F,5,FALSE)</f>
        <v>16</v>
      </c>
      <c r="J4311" s="28">
        <f>FACT_ORDERS[[#This Row],[ProductPrice]]*FACT_ORDERS[[#This Row],[Quantity]]</f>
        <v>592</v>
      </c>
      <c r="K4311" s="12" t="str">
        <f>VLOOKUP(C:C,DIM_CUSTOMERS!A:G,7,FALSE)</f>
        <v>Mexico</v>
      </c>
      <c r="L4311" s="30" cm="1">
        <f t="array" ref="L4311">_xlfn.IFS(
    AND(FACT_ORDERS[[#This Row],[DeliveryMehtod]]="shippment",FACT_ORDERS[[#This Row],[TotalAmount]]&gt;=200), 0,
    AND(FACT_ORDERS[[#This Row],[DeliveryMehtod]]="pickup"), 15,
    AND(FACT_ORDERS[[#This Row],[DeliveryMehtod]]="shippment",FACT_ORDERS[[#This Row],[TotalAmount]]&lt;200), 35
)</f>
        <v>0</v>
      </c>
      <c r="M4311" s="12" t="str" cm="1">
        <f t="array" ref="M4311">_xlfn.IFS(
    SUMIFS(FACT_ORDERS[TotalAmount], FACT_ORDERS[WD_CUSTOMERS],FACT_ORDERS[[#This Row],[WD_CUSTOMERS]])&gt;=15000, "VIP",
    SUMIFS(FACT_ORDERS[TotalAmount], FACT_ORDERS[WD_CUSTOMERS],FACT_ORDERS[[#This Row],[WD_CUSTOMERS]])&gt;=8000, "Premium",
    TRUE, "Regular"
)</f>
        <v>Regular</v>
      </c>
      <c r="N4311" s="32" cm="1">
        <f t="array" ref="N4311">_xlfn.IFS(
   FACT_ORDERS[[#This Row],[TypeOfClient]]="VIP", 0.2,
   FACT_ORDERS[[#This Row],[TypeOfClient]]="Premium", 0.1,
   TRUE, 0
)</f>
        <v>0</v>
      </c>
      <c r="O4311" s="31" cm="1">
        <f t="array" ref="O4311">_xlfn.IFS(
   FACT_ORDERS[[#This Row],[TotalAmount]]&gt;1500, 0.15,
   FACT_ORDERS[[#This Row],[TotalAmount]]&gt;1000, 0.1,
   FACT_ORDERS[[#This Row],[TotalAmount]]&gt;500, 0.05,
   TRUE, 0
)</f>
        <v>0.05</v>
      </c>
      <c r="P4311" s="28">
        <f xml:space="preserve"> FACT_ORDERS[[#This Row],[TotalAmount]] * (1 - (FACT_ORDERS[[#This Row],[ClientDiscount]] + FACT_ORDERS[[#This Row],[OrderDiscount]]) )</f>
        <v>562.4</v>
      </c>
      <c r="Q4311" s="28">
        <f>FACT_ORDERS[[#This Row],[TotalAmountWithDiscount]]+FACT_ORDERS[[#This Row],[DeliveryCost]]</f>
        <v>562.4</v>
      </c>
      <c r="R4311" s="35">
        <v>45486</v>
      </c>
      <c r="S4311" s="35" t="str">
        <f>IF(NETWORKDAYS(FACT_ORDERS[[#This Row],[Order-Date]], FACT_ORDERS[[#This Row],[ArrivalDate ]]) &gt; 10, "Late", "On Time")</f>
        <v>On Time</v>
      </c>
    </row>
    <row r="4312" spans="1:19" x14ac:dyDescent="0.3">
      <c r="A4312" s="12">
        <v>9310</v>
      </c>
      <c r="B4312" s="12">
        <v>208</v>
      </c>
      <c r="C4312" s="12">
        <v>10043</v>
      </c>
      <c r="D4312" s="12">
        <v>4311</v>
      </c>
      <c r="E4312" s="12" t="s">
        <v>244</v>
      </c>
      <c r="F4312" s="13">
        <v>45476</v>
      </c>
      <c r="G4312" s="26" t="s">
        <v>14507</v>
      </c>
      <c r="H4312" s="12">
        <v>10</v>
      </c>
      <c r="I4312" s="28">
        <f>VLOOKUP(B:B,DIM_PRODUCTS!A:F,5,FALSE)</f>
        <v>10</v>
      </c>
      <c r="J4312" s="28">
        <f>FACT_ORDERS[[#This Row],[ProductPrice]]*FACT_ORDERS[[#This Row],[Quantity]]</f>
        <v>100</v>
      </c>
      <c r="K4312" s="12" t="str">
        <f>VLOOKUP(C:C,DIM_CUSTOMERS!A:G,7,FALSE)</f>
        <v>Mexico</v>
      </c>
      <c r="L4312" s="30" cm="1">
        <f t="array" ref="L4312">_xlfn.IFS(
    AND(FACT_ORDERS[[#This Row],[DeliveryMehtod]]="shippment",FACT_ORDERS[[#This Row],[TotalAmount]]&gt;=200), 0,
    AND(FACT_ORDERS[[#This Row],[DeliveryMehtod]]="pickup"), 15,
    AND(FACT_ORDERS[[#This Row],[DeliveryMehtod]]="shippment",FACT_ORDERS[[#This Row],[TotalAmount]]&lt;200), 35
)</f>
        <v>35</v>
      </c>
      <c r="M4312" s="12" t="str" cm="1">
        <f t="array" ref="M4312">_xlfn.IFS(
    SUMIFS(FACT_ORDERS[TotalAmount], FACT_ORDERS[WD_CUSTOMERS],FACT_ORDERS[[#This Row],[WD_CUSTOMERS]])&gt;=15000, "VIP",
    SUMIFS(FACT_ORDERS[TotalAmount], FACT_ORDERS[WD_CUSTOMERS],FACT_ORDERS[[#This Row],[WD_CUSTOMERS]])&gt;=8000, "Premium",
    TRUE, "Regular"
)</f>
        <v>Regular</v>
      </c>
      <c r="N4312" s="32" cm="1">
        <f t="array" ref="N4312">_xlfn.IFS(
   FACT_ORDERS[[#This Row],[TypeOfClient]]="VIP", 0.2,
   FACT_ORDERS[[#This Row],[TypeOfClient]]="Premium", 0.1,
   TRUE, 0
)</f>
        <v>0</v>
      </c>
      <c r="O4312" s="31" cm="1">
        <f t="array" ref="O4312">_xlfn.IFS(
   FACT_ORDERS[[#This Row],[TotalAmount]]&gt;1500, 0.15,
   FACT_ORDERS[[#This Row],[TotalAmount]]&gt;1000, 0.1,
   FACT_ORDERS[[#This Row],[TotalAmount]]&gt;500, 0.05,
   TRUE, 0
)</f>
        <v>0</v>
      </c>
      <c r="P4312" s="28">
        <f xml:space="preserve"> FACT_ORDERS[[#This Row],[TotalAmount]] * (1 - (FACT_ORDERS[[#This Row],[ClientDiscount]] + FACT_ORDERS[[#This Row],[OrderDiscount]]) )</f>
        <v>100</v>
      </c>
      <c r="Q4312" s="28">
        <f>FACT_ORDERS[[#This Row],[TotalAmountWithDiscount]]+FACT_ORDERS[[#This Row],[DeliveryCost]]</f>
        <v>135</v>
      </c>
      <c r="R4312" s="35">
        <v>45484</v>
      </c>
      <c r="S4312" s="35" t="str">
        <f>IF(NETWORKDAYS(FACT_ORDERS[[#This Row],[Order-Date]], FACT_ORDERS[[#This Row],[ArrivalDate ]]) &gt; 10, "Late", "On Time")</f>
        <v>On Time</v>
      </c>
    </row>
    <row r="4313" spans="1:19" x14ac:dyDescent="0.3">
      <c r="A4313" s="12">
        <v>9311</v>
      </c>
      <c r="B4313" s="12">
        <v>240</v>
      </c>
      <c r="C4313" s="12">
        <v>10410</v>
      </c>
      <c r="D4313" s="12">
        <v>4312</v>
      </c>
      <c r="E4313" s="12" t="s">
        <v>244</v>
      </c>
      <c r="F4313" s="13">
        <v>45530</v>
      </c>
      <c r="G4313" s="26" t="s">
        <v>14508</v>
      </c>
      <c r="H4313" s="12">
        <v>40</v>
      </c>
      <c r="I4313" s="28">
        <f>VLOOKUP(B:B,DIM_PRODUCTS!A:F,5,FALSE)</f>
        <v>24</v>
      </c>
      <c r="J4313" s="28">
        <f>FACT_ORDERS[[#This Row],[ProductPrice]]*FACT_ORDERS[[#This Row],[Quantity]]</f>
        <v>960</v>
      </c>
      <c r="K4313" s="12" t="str">
        <f>VLOOKUP(C:C,DIM_CUSTOMERS!A:G,7,FALSE)</f>
        <v>Canada</v>
      </c>
      <c r="L4313" s="30" cm="1">
        <f t="array" ref="L4313">_xlfn.IFS(
    AND(FACT_ORDERS[[#This Row],[DeliveryMehtod]]="shippment",FACT_ORDERS[[#This Row],[TotalAmount]]&gt;=200), 0,
    AND(FACT_ORDERS[[#This Row],[DeliveryMehtod]]="pickup"), 15,
    AND(FACT_ORDERS[[#This Row],[DeliveryMehtod]]="shippment",FACT_ORDERS[[#This Row],[TotalAmount]]&lt;200), 35
)</f>
        <v>0</v>
      </c>
      <c r="M4313" s="12" t="str" cm="1">
        <f t="array" ref="M4313">_xlfn.IFS(
    SUMIFS(FACT_ORDERS[TotalAmount], FACT_ORDERS[WD_CUSTOMERS],FACT_ORDERS[[#This Row],[WD_CUSTOMERS]])&gt;=15000, "VIP",
    SUMIFS(FACT_ORDERS[TotalAmount], FACT_ORDERS[WD_CUSTOMERS],FACT_ORDERS[[#This Row],[WD_CUSTOMERS]])&gt;=8000, "Premium",
    TRUE, "Regular"
)</f>
        <v>Premium</v>
      </c>
      <c r="N4313" s="32" cm="1">
        <f t="array" ref="N4313">_xlfn.IFS(
   FACT_ORDERS[[#This Row],[TypeOfClient]]="VIP", 0.2,
   FACT_ORDERS[[#This Row],[TypeOfClient]]="Premium", 0.1,
   TRUE, 0
)</f>
        <v>0.1</v>
      </c>
      <c r="O4313" s="31" cm="1">
        <f t="array" ref="O4313">_xlfn.IFS(
   FACT_ORDERS[[#This Row],[TotalAmount]]&gt;1500, 0.15,
   FACT_ORDERS[[#This Row],[TotalAmount]]&gt;1000, 0.1,
   FACT_ORDERS[[#This Row],[TotalAmount]]&gt;500, 0.05,
   TRUE, 0
)</f>
        <v>0.05</v>
      </c>
      <c r="P4313" s="28">
        <f xml:space="preserve"> FACT_ORDERS[[#This Row],[TotalAmount]] * (1 - (FACT_ORDERS[[#This Row],[ClientDiscount]] + FACT_ORDERS[[#This Row],[OrderDiscount]]) )</f>
        <v>816</v>
      </c>
      <c r="Q4313" s="28">
        <f>FACT_ORDERS[[#This Row],[TotalAmountWithDiscount]]+FACT_ORDERS[[#This Row],[DeliveryCost]]</f>
        <v>816</v>
      </c>
      <c r="R4313" s="35">
        <v>45541</v>
      </c>
      <c r="S4313" s="35" t="str">
        <f>IF(NETWORKDAYS(FACT_ORDERS[[#This Row],[Order-Date]], FACT_ORDERS[[#This Row],[ArrivalDate ]]) &gt; 10, "Late", "On Time")</f>
        <v>On Time</v>
      </c>
    </row>
    <row r="4314" spans="1:19" x14ac:dyDescent="0.3">
      <c r="A4314" s="12">
        <v>9312</v>
      </c>
      <c r="B4314" s="12">
        <v>281</v>
      </c>
      <c r="C4314" s="12">
        <v>10410</v>
      </c>
      <c r="D4314" s="12">
        <v>4313</v>
      </c>
      <c r="E4314" s="12" t="s">
        <v>243</v>
      </c>
      <c r="F4314" s="13">
        <v>45530</v>
      </c>
      <c r="G4314" s="26" t="s">
        <v>14509</v>
      </c>
      <c r="H4314" s="12">
        <v>18</v>
      </c>
      <c r="I4314" s="28">
        <f>VLOOKUP(B:B,DIM_PRODUCTS!A:F,5,FALSE)</f>
        <v>25</v>
      </c>
      <c r="J4314" s="28">
        <f>FACT_ORDERS[[#This Row],[ProductPrice]]*FACT_ORDERS[[#This Row],[Quantity]]</f>
        <v>450</v>
      </c>
      <c r="K4314" s="12" t="str">
        <f>VLOOKUP(C:C,DIM_CUSTOMERS!A:G,7,FALSE)</f>
        <v>Canada</v>
      </c>
      <c r="L4314" s="30" cm="1">
        <f t="array" ref="L4314">_xlfn.IFS(
    AND(FACT_ORDERS[[#This Row],[DeliveryMehtod]]="shippment",FACT_ORDERS[[#This Row],[TotalAmount]]&gt;=200), 0,
    AND(FACT_ORDERS[[#This Row],[DeliveryMehtod]]="pickup"), 15,
    AND(FACT_ORDERS[[#This Row],[DeliveryMehtod]]="shippment",FACT_ORDERS[[#This Row],[TotalAmount]]&lt;200), 35
)</f>
        <v>15</v>
      </c>
      <c r="M4314" s="12" t="str" cm="1">
        <f t="array" ref="M4314">_xlfn.IFS(
    SUMIFS(FACT_ORDERS[TotalAmount], FACT_ORDERS[WD_CUSTOMERS],FACT_ORDERS[[#This Row],[WD_CUSTOMERS]])&gt;=15000, "VIP",
    SUMIFS(FACT_ORDERS[TotalAmount], FACT_ORDERS[WD_CUSTOMERS],FACT_ORDERS[[#This Row],[WD_CUSTOMERS]])&gt;=8000, "Premium",
    TRUE, "Regular"
)</f>
        <v>Premium</v>
      </c>
      <c r="N4314" s="32" cm="1">
        <f t="array" ref="N4314">_xlfn.IFS(
   FACT_ORDERS[[#This Row],[TypeOfClient]]="VIP", 0.2,
   FACT_ORDERS[[#This Row],[TypeOfClient]]="Premium", 0.1,
   TRUE, 0
)</f>
        <v>0.1</v>
      </c>
      <c r="O4314" s="31" cm="1">
        <f t="array" ref="O4314">_xlfn.IFS(
   FACT_ORDERS[[#This Row],[TotalAmount]]&gt;1500, 0.15,
   FACT_ORDERS[[#This Row],[TotalAmount]]&gt;1000, 0.1,
   FACT_ORDERS[[#This Row],[TotalAmount]]&gt;500, 0.05,
   TRUE, 0
)</f>
        <v>0</v>
      </c>
      <c r="P4314" s="28">
        <f xml:space="preserve"> FACT_ORDERS[[#This Row],[TotalAmount]] * (1 - (FACT_ORDERS[[#This Row],[ClientDiscount]] + FACT_ORDERS[[#This Row],[OrderDiscount]]) )</f>
        <v>405</v>
      </c>
      <c r="Q4314" s="28">
        <f>FACT_ORDERS[[#This Row],[TotalAmountWithDiscount]]+FACT_ORDERS[[#This Row],[DeliveryCost]]</f>
        <v>420</v>
      </c>
      <c r="R4314" s="35">
        <v>45541</v>
      </c>
      <c r="S4314" s="35" t="str">
        <f>IF(NETWORKDAYS(FACT_ORDERS[[#This Row],[Order-Date]], FACT_ORDERS[[#This Row],[ArrivalDate ]]) &gt; 10, "Late", "On Time")</f>
        <v>On Time</v>
      </c>
    </row>
    <row r="4315" spans="1:19" x14ac:dyDescent="0.3">
      <c r="A4315" s="12">
        <v>9313</v>
      </c>
      <c r="B4315" s="12">
        <v>299</v>
      </c>
      <c r="C4315" s="12">
        <v>10410</v>
      </c>
      <c r="D4315" s="12">
        <v>4314</v>
      </c>
      <c r="E4315" s="12" t="s">
        <v>243</v>
      </c>
      <c r="F4315" s="13">
        <v>45530</v>
      </c>
      <c r="G4315" s="26" t="s">
        <v>3698</v>
      </c>
      <c r="H4315" s="12">
        <v>25</v>
      </c>
      <c r="I4315" s="28">
        <f>VLOOKUP(B:B,DIM_PRODUCTS!A:F,5,FALSE)</f>
        <v>19</v>
      </c>
      <c r="J4315" s="28">
        <f>FACT_ORDERS[[#This Row],[ProductPrice]]*FACT_ORDERS[[#This Row],[Quantity]]</f>
        <v>475</v>
      </c>
      <c r="K4315" s="12" t="str">
        <f>VLOOKUP(C:C,DIM_CUSTOMERS!A:G,7,FALSE)</f>
        <v>Canada</v>
      </c>
      <c r="L4315" s="30" cm="1">
        <f t="array" ref="L4315">_xlfn.IFS(
    AND(FACT_ORDERS[[#This Row],[DeliveryMehtod]]="shippment",FACT_ORDERS[[#This Row],[TotalAmount]]&gt;=200), 0,
    AND(FACT_ORDERS[[#This Row],[DeliveryMehtod]]="pickup"), 15,
    AND(FACT_ORDERS[[#This Row],[DeliveryMehtod]]="shippment",FACT_ORDERS[[#This Row],[TotalAmount]]&lt;200), 35
)</f>
        <v>15</v>
      </c>
      <c r="M4315" s="12" t="str" cm="1">
        <f t="array" ref="M4315">_xlfn.IFS(
    SUMIFS(FACT_ORDERS[TotalAmount], FACT_ORDERS[WD_CUSTOMERS],FACT_ORDERS[[#This Row],[WD_CUSTOMERS]])&gt;=15000, "VIP",
    SUMIFS(FACT_ORDERS[TotalAmount], FACT_ORDERS[WD_CUSTOMERS],FACT_ORDERS[[#This Row],[WD_CUSTOMERS]])&gt;=8000, "Premium",
    TRUE, "Regular"
)</f>
        <v>Premium</v>
      </c>
      <c r="N4315" s="32" cm="1">
        <f t="array" ref="N4315">_xlfn.IFS(
   FACT_ORDERS[[#This Row],[TypeOfClient]]="VIP", 0.2,
   FACT_ORDERS[[#This Row],[TypeOfClient]]="Premium", 0.1,
   TRUE, 0
)</f>
        <v>0.1</v>
      </c>
      <c r="O4315" s="31" cm="1">
        <f t="array" ref="O4315">_xlfn.IFS(
   FACT_ORDERS[[#This Row],[TotalAmount]]&gt;1500, 0.15,
   FACT_ORDERS[[#This Row],[TotalAmount]]&gt;1000, 0.1,
   FACT_ORDERS[[#This Row],[TotalAmount]]&gt;500, 0.05,
   TRUE, 0
)</f>
        <v>0</v>
      </c>
      <c r="P4315" s="28">
        <f xml:space="preserve"> FACT_ORDERS[[#This Row],[TotalAmount]] * (1 - (FACT_ORDERS[[#This Row],[ClientDiscount]] + FACT_ORDERS[[#This Row],[OrderDiscount]]) )</f>
        <v>427.5</v>
      </c>
      <c r="Q4315" s="28">
        <f>FACT_ORDERS[[#This Row],[TotalAmountWithDiscount]]+FACT_ORDERS[[#This Row],[DeliveryCost]]</f>
        <v>442.5</v>
      </c>
      <c r="R4315" s="35">
        <v>45545</v>
      </c>
      <c r="S4315" s="35" t="str">
        <f>IF(NETWORKDAYS(FACT_ORDERS[[#This Row],[Order-Date]], FACT_ORDERS[[#This Row],[ArrivalDate ]]) &gt; 10, "Late", "On Time")</f>
        <v>Late</v>
      </c>
    </row>
    <row r="4316" spans="1:19" x14ac:dyDescent="0.3">
      <c r="A4316" s="12">
        <v>9314</v>
      </c>
      <c r="B4316" s="12">
        <v>240</v>
      </c>
      <c r="C4316" s="12">
        <v>10410</v>
      </c>
      <c r="D4316" s="12">
        <v>4315</v>
      </c>
      <c r="E4316" s="12" t="s">
        <v>244</v>
      </c>
      <c r="F4316" s="13">
        <v>45483</v>
      </c>
      <c r="G4316" s="26" t="s">
        <v>14510</v>
      </c>
      <c r="H4316" s="12">
        <v>22</v>
      </c>
      <c r="I4316" s="28">
        <f>VLOOKUP(B:B,DIM_PRODUCTS!A:F,5,FALSE)</f>
        <v>24</v>
      </c>
      <c r="J4316" s="28">
        <f>FACT_ORDERS[[#This Row],[ProductPrice]]*FACT_ORDERS[[#This Row],[Quantity]]</f>
        <v>528</v>
      </c>
      <c r="K4316" s="12" t="str">
        <f>VLOOKUP(C:C,DIM_CUSTOMERS!A:G,7,FALSE)</f>
        <v>Canada</v>
      </c>
      <c r="L4316" s="30" cm="1">
        <f t="array" ref="L4316">_xlfn.IFS(
    AND(FACT_ORDERS[[#This Row],[DeliveryMehtod]]="shippment",FACT_ORDERS[[#This Row],[TotalAmount]]&gt;=200), 0,
    AND(FACT_ORDERS[[#This Row],[DeliveryMehtod]]="pickup"), 15,
    AND(FACT_ORDERS[[#This Row],[DeliveryMehtod]]="shippment",FACT_ORDERS[[#This Row],[TotalAmount]]&lt;200), 35
)</f>
        <v>0</v>
      </c>
      <c r="M4316" s="12" t="str" cm="1">
        <f t="array" ref="M4316">_xlfn.IFS(
    SUMIFS(FACT_ORDERS[TotalAmount], FACT_ORDERS[WD_CUSTOMERS],FACT_ORDERS[[#This Row],[WD_CUSTOMERS]])&gt;=15000, "VIP",
    SUMIFS(FACT_ORDERS[TotalAmount], FACT_ORDERS[WD_CUSTOMERS],FACT_ORDERS[[#This Row],[WD_CUSTOMERS]])&gt;=8000, "Premium",
    TRUE, "Regular"
)</f>
        <v>Premium</v>
      </c>
      <c r="N4316" s="32" cm="1">
        <f t="array" ref="N4316">_xlfn.IFS(
   FACT_ORDERS[[#This Row],[TypeOfClient]]="VIP", 0.2,
   FACT_ORDERS[[#This Row],[TypeOfClient]]="Premium", 0.1,
   TRUE, 0
)</f>
        <v>0.1</v>
      </c>
      <c r="O4316" s="31" cm="1">
        <f t="array" ref="O4316">_xlfn.IFS(
   FACT_ORDERS[[#This Row],[TotalAmount]]&gt;1500, 0.15,
   FACT_ORDERS[[#This Row],[TotalAmount]]&gt;1000, 0.1,
   FACT_ORDERS[[#This Row],[TotalAmount]]&gt;500, 0.05,
   TRUE, 0
)</f>
        <v>0.05</v>
      </c>
      <c r="P4316" s="28">
        <f xml:space="preserve"> FACT_ORDERS[[#This Row],[TotalAmount]] * (1 - (FACT_ORDERS[[#This Row],[ClientDiscount]] + FACT_ORDERS[[#This Row],[OrderDiscount]]) )</f>
        <v>448.8</v>
      </c>
      <c r="Q4316" s="28">
        <f>FACT_ORDERS[[#This Row],[TotalAmountWithDiscount]]+FACT_ORDERS[[#This Row],[DeliveryCost]]</f>
        <v>448.8</v>
      </c>
      <c r="R4316" s="35">
        <v>45492</v>
      </c>
      <c r="S4316" s="35" t="str">
        <f>IF(NETWORKDAYS(FACT_ORDERS[[#This Row],[Order-Date]], FACT_ORDERS[[#This Row],[ArrivalDate ]]) &gt; 10, "Late", "On Time")</f>
        <v>On Time</v>
      </c>
    </row>
    <row r="4317" spans="1:19" x14ac:dyDescent="0.3">
      <c r="A4317" s="12">
        <v>9315</v>
      </c>
      <c r="B4317" s="12">
        <v>281</v>
      </c>
      <c r="C4317" s="12">
        <v>10410</v>
      </c>
      <c r="D4317" s="12">
        <v>4316</v>
      </c>
      <c r="E4317" s="12" t="s">
        <v>243</v>
      </c>
      <c r="F4317" s="13">
        <v>45483</v>
      </c>
      <c r="G4317" s="26" t="s">
        <v>14511</v>
      </c>
      <c r="H4317" s="12">
        <v>20</v>
      </c>
      <c r="I4317" s="28">
        <f>VLOOKUP(B:B,DIM_PRODUCTS!A:F,5,FALSE)</f>
        <v>25</v>
      </c>
      <c r="J4317" s="28">
        <f>FACT_ORDERS[[#This Row],[ProductPrice]]*FACT_ORDERS[[#This Row],[Quantity]]</f>
        <v>500</v>
      </c>
      <c r="K4317" s="12" t="str">
        <f>VLOOKUP(C:C,DIM_CUSTOMERS!A:G,7,FALSE)</f>
        <v>Canada</v>
      </c>
      <c r="L4317" s="30" cm="1">
        <f t="array" ref="L4317">_xlfn.IFS(
    AND(FACT_ORDERS[[#This Row],[DeliveryMehtod]]="shippment",FACT_ORDERS[[#This Row],[TotalAmount]]&gt;=200), 0,
    AND(FACT_ORDERS[[#This Row],[DeliveryMehtod]]="pickup"), 15,
    AND(FACT_ORDERS[[#This Row],[DeliveryMehtod]]="shippment",FACT_ORDERS[[#This Row],[TotalAmount]]&lt;200), 35
)</f>
        <v>15</v>
      </c>
      <c r="M4317" s="12" t="str" cm="1">
        <f t="array" ref="M4317">_xlfn.IFS(
    SUMIFS(FACT_ORDERS[TotalAmount], FACT_ORDERS[WD_CUSTOMERS],FACT_ORDERS[[#This Row],[WD_CUSTOMERS]])&gt;=15000, "VIP",
    SUMIFS(FACT_ORDERS[TotalAmount], FACT_ORDERS[WD_CUSTOMERS],FACT_ORDERS[[#This Row],[WD_CUSTOMERS]])&gt;=8000, "Premium",
    TRUE, "Regular"
)</f>
        <v>Premium</v>
      </c>
      <c r="N4317" s="32" cm="1">
        <f t="array" ref="N4317">_xlfn.IFS(
   FACT_ORDERS[[#This Row],[TypeOfClient]]="VIP", 0.2,
   FACT_ORDERS[[#This Row],[TypeOfClient]]="Premium", 0.1,
   TRUE, 0
)</f>
        <v>0.1</v>
      </c>
      <c r="O4317" s="31" cm="1">
        <f t="array" ref="O4317">_xlfn.IFS(
   FACT_ORDERS[[#This Row],[TotalAmount]]&gt;1500, 0.15,
   FACT_ORDERS[[#This Row],[TotalAmount]]&gt;1000, 0.1,
   FACT_ORDERS[[#This Row],[TotalAmount]]&gt;500, 0.05,
   TRUE, 0
)</f>
        <v>0</v>
      </c>
      <c r="P4317" s="28">
        <f xml:space="preserve"> FACT_ORDERS[[#This Row],[TotalAmount]] * (1 - (FACT_ORDERS[[#This Row],[ClientDiscount]] + FACT_ORDERS[[#This Row],[OrderDiscount]]) )</f>
        <v>450</v>
      </c>
      <c r="Q4317" s="28">
        <f>FACT_ORDERS[[#This Row],[TotalAmountWithDiscount]]+FACT_ORDERS[[#This Row],[DeliveryCost]]</f>
        <v>465</v>
      </c>
      <c r="R4317" s="35">
        <v>45490</v>
      </c>
      <c r="S4317" s="35" t="str">
        <f>IF(NETWORKDAYS(FACT_ORDERS[[#This Row],[Order-Date]], FACT_ORDERS[[#This Row],[ArrivalDate ]]) &gt; 10, "Late", "On Time")</f>
        <v>On Time</v>
      </c>
    </row>
    <row r="4318" spans="1:19" x14ac:dyDescent="0.3">
      <c r="A4318" s="12">
        <v>9316</v>
      </c>
      <c r="B4318" s="12">
        <v>280</v>
      </c>
      <c r="C4318" s="12">
        <v>10410</v>
      </c>
      <c r="D4318" s="12">
        <v>4317</v>
      </c>
      <c r="E4318" s="12" t="s">
        <v>243</v>
      </c>
      <c r="F4318" s="13">
        <v>45483</v>
      </c>
      <c r="G4318" s="26" t="s">
        <v>12014</v>
      </c>
      <c r="H4318" s="12">
        <v>43</v>
      </c>
      <c r="I4318" s="28">
        <f>VLOOKUP(B:B,DIM_PRODUCTS!A:F,5,FALSE)</f>
        <v>14</v>
      </c>
      <c r="J4318" s="28">
        <f>FACT_ORDERS[[#This Row],[ProductPrice]]*FACT_ORDERS[[#This Row],[Quantity]]</f>
        <v>602</v>
      </c>
      <c r="K4318" s="12" t="str">
        <f>VLOOKUP(C:C,DIM_CUSTOMERS!A:G,7,FALSE)</f>
        <v>Canada</v>
      </c>
      <c r="L4318" s="30" cm="1">
        <f t="array" ref="L4318">_xlfn.IFS(
    AND(FACT_ORDERS[[#This Row],[DeliveryMehtod]]="shippment",FACT_ORDERS[[#This Row],[TotalAmount]]&gt;=200), 0,
    AND(FACT_ORDERS[[#This Row],[DeliveryMehtod]]="pickup"), 15,
    AND(FACT_ORDERS[[#This Row],[DeliveryMehtod]]="shippment",FACT_ORDERS[[#This Row],[TotalAmount]]&lt;200), 35
)</f>
        <v>15</v>
      </c>
      <c r="M4318" s="12" t="str" cm="1">
        <f t="array" ref="M4318">_xlfn.IFS(
    SUMIFS(FACT_ORDERS[TotalAmount], FACT_ORDERS[WD_CUSTOMERS],FACT_ORDERS[[#This Row],[WD_CUSTOMERS]])&gt;=15000, "VIP",
    SUMIFS(FACT_ORDERS[TotalAmount], FACT_ORDERS[WD_CUSTOMERS],FACT_ORDERS[[#This Row],[WD_CUSTOMERS]])&gt;=8000, "Premium",
    TRUE, "Regular"
)</f>
        <v>Premium</v>
      </c>
      <c r="N4318" s="32" cm="1">
        <f t="array" ref="N4318">_xlfn.IFS(
   FACT_ORDERS[[#This Row],[TypeOfClient]]="VIP", 0.2,
   FACT_ORDERS[[#This Row],[TypeOfClient]]="Premium", 0.1,
   TRUE, 0
)</f>
        <v>0.1</v>
      </c>
      <c r="O4318" s="31" cm="1">
        <f t="array" ref="O4318">_xlfn.IFS(
   FACT_ORDERS[[#This Row],[TotalAmount]]&gt;1500, 0.15,
   FACT_ORDERS[[#This Row],[TotalAmount]]&gt;1000, 0.1,
   FACT_ORDERS[[#This Row],[TotalAmount]]&gt;500, 0.05,
   TRUE, 0
)</f>
        <v>0.05</v>
      </c>
      <c r="P4318" s="28">
        <f xml:space="preserve"> FACT_ORDERS[[#This Row],[TotalAmount]] * (1 - (FACT_ORDERS[[#This Row],[ClientDiscount]] + FACT_ORDERS[[#This Row],[OrderDiscount]]) )</f>
        <v>511.7</v>
      </c>
      <c r="Q4318" s="28">
        <f>FACT_ORDERS[[#This Row],[TotalAmountWithDiscount]]+FACT_ORDERS[[#This Row],[DeliveryCost]]</f>
        <v>526.70000000000005</v>
      </c>
      <c r="R4318" s="35">
        <v>45490</v>
      </c>
      <c r="S4318" s="35" t="str">
        <f>IF(NETWORKDAYS(FACT_ORDERS[[#This Row],[Order-Date]], FACT_ORDERS[[#This Row],[ArrivalDate ]]) &gt; 10, "Late", "On Time")</f>
        <v>On Time</v>
      </c>
    </row>
    <row r="4319" spans="1:19" x14ac:dyDescent="0.3">
      <c r="A4319" s="12">
        <v>9317</v>
      </c>
      <c r="B4319" s="12">
        <v>299</v>
      </c>
      <c r="C4319" s="12">
        <v>10410</v>
      </c>
      <c r="D4319" s="12">
        <v>4318</v>
      </c>
      <c r="E4319" s="12" t="s">
        <v>243</v>
      </c>
      <c r="F4319" s="13">
        <v>45483</v>
      </c>
      <c r="G4319" s="26" t="s">
        <v>14512</v>
      </c>
      <c r="H4319" s="12">
        <v>24</v>
      </c>
      <c r="I4319" s="28">
        <f>VLOOKUP(B:B,DIM_PRODUCTS!A:F,5,FALSE)</f>
        <v>19</v>
      </c>
      <c r="J4319" s="28">
        <f>FACT_ORDERS[[#This Row],[ProductPrice]]*FACT_ORDERS[[#This Row],[Quantity]]</f>
        <v>456</v>
      </c>
      <c r="K4319" s="12" t="str">
        <f>VLOOKUP(C:C,DIM_CUSTOMERS!A:G,7,FALSE)</f>
        <v>Canada</v>
      </c>
      <c r="L4319" s="30" cm="1">
        <f t="array" ref="L4319">_xlfn.IFS(
    AND(FACT_ORDERS[[#This Row],[DeliveryMehtod]]="shippment",FACT_ORDERS[[#This Row],[TotalAmount]]&gt;=200), 0,
    AND(FACT_ORDERS[[#This Row],[DeliveryMehtod]]="pickup"), 15,
    AND(FACT_ORDERS[[#This Row],[DeliveryMehtod]]="shippment",FACT_ORDERS[[#This Row],[TotalAmount]]&lt;200), 35
)</f>
        <v>15</v>
      </c>
      <c r="M4319" s="12" t="str" cm="1">
        <f t="array" ref="M4319">_xlfn.IFS(
    SUMIFS(FACT_ORDERS[TotalAmount], FACT_ORDERS[WD_CUSTOMERS],FACT_ORDERS[[#This Row],[WD_CUSTOMERS]])&gt;=15000, "VIP",
    SUMIFS(FACT_ORDERS[TotalAmount], FACT_ORDERS[WD_CUSTOMERS],FACT_ORDERS[[#This Row],[WD_CUSTOMERS]])&gt;=8000, "Premium",
    TRUE, "Regular"
)</f>
        <v>Premium</v>
      </c>
      <c r="N4319" s="32" cm="1">
        <f t="array" ref="N4319">_xlfn.IFS(
   FACT_ORDERS[[#This Row],[TypeOfClient]]="VIP", 0.2,
   FACT_ORDERS[[#This Row],[TypeOfClient]]="Premium", 0.1,
   TRUE, 0
)</f>
        <v>0.1</v>
      </c>
      <c r="O4319" s="31" cm="1">
        <f t="array" ref="O4319">_xlfn.IFS(
   FACT_ORDERS[[#This Row],[TotalAmount]]&gt;1500, 0.15,
   FACT_ORDERS[[#This Row],[TotalAmount]]&gt;1000, 0.1,
   FACT_ORDERS[[#This Row],[TotalAmount]]&gt;500, 0.05,
   TRUE, 0
)</f>
        <v>0</v>
      </c>
      <c r="P4319" s="28">
        <f xml:space="preserve"> FACT_ORDERS[[#This Row],[TotalAmount]] * (1 - (FACT_ORDERS[[#This Row],[ClientDiscount]] + FACT_ORDERS[[#This Row],[OrderDiscount]]) )</f>
        <v>410.40000000000003</v>
      </c>
      <c r="Q4319" s="28">
        <f>FACT_ORDERS[[#This Row],[TotalAmountWithDiscount]]+FACT_ORDERS[[#This Row],[DeliveryCost]]</f>
        <v>425.40000000000003</v>
      </c>
      <c r="R4319" s="35">
        <v>45492</v>
      </c>
      <c r="S4319" s="35" t="str">
        <f>IF(NETWORKDAYS(FACT_ORDERS[[#This Row],[Order-Date]], FACT_ORDERS[[#This Row],[ArrivalDate ]]) &gt; 10, "Late", "On Time")</f>
        <v>On Time</v>
      </c>
    </row>
    <row r="4320" spans="1:19" x14ac:dyDescent="0.3">
      <c r="A4320" s="12">
        <v>9318</v>
      </c>
      <c r="B4320" s="12">
        <v>281</v>
      </c>
      <c r="C4320" s="12">
        <v>10410</v>
      </c>
      <c r="D4320" s="12">
        <v>4319</v>
      </c>
      <c r="E4320" s="12" t="s">
        <v>244</v>
      </c>
      <c r="F4320" s="13">
        <v>45540</v>
      </c>
      <c r="G4320" s="26" t="s">
        <v>14513</v>
      </c>
      <c r="H4320" s="12">
        <v>16</v>
      </c>
      <c r="I4320" s="28">
        <f>VLOOKUP(B:B,DIM_PRODUCTS!A:F,5,FALSE)</f>
        <v>25</v>
      </c>
      <c r="J4320" s="28">
        <f>FACT_ORDERS[[#This Row],[ProductPrice]]*FACT_ORDERS[[#This Row],[Quantity]]</f>
        <v>400</v>
      </c>
      <c r="K4320" s="12" t="str">
        <f>VLOOKUP(C:C,DIM_CUSTOMERS!A:G,7,FALSE)</f>
        <v>Canada</v>
      </c>
      <c r="L4320" s="30" cm="1">
        <f t="array" ref="L4320">_xlfn.IFS(
    AND(FACT_ORDERS[[#This Row],[DeliveryMehtod]]="shippment",FACT_ORDERS[[#This Row],[TotalAmount]]&gt;=200), 0,
    AND(FACT_ORDERS[[#This Row],[DeliveryMehtod]]="pickup"), 15,
    AND(FACT_ORDERS[[#This Row],[DeliveryMehtod]]="shippment",FACT_ORDERS[[#This Row],[TotalAmount]]&lt;200), 35
)</f>
        <v>0</v>
      </c>
      <c r="M4320" s="12" t="str" cm="1">
        <f t="array" ref="M4320">_xlfn.IFS(
    SUMIFS(FACT_ORDERS[TotalAmount], FACT_ORDERS[WD_CUSTOMERS],FACT_ORDERS[[#This Row],[WD_CUSTOMERS]])&gt;=15000, "VIP",
    SUMIFS(FACT_ORDERS[TotalAmount], FACT_ORDERS[WD_CUSTOMERS],FACT_ORDERS[[#This Row],[WD_CUSTOMERS]])&gt;=8000, "Premium",
    TRUE, "Regular"
)</f>
        <v>Premium</v>
      </c>
      <c r="N4320" s="32" cm="1">
        <f t="array" ref="N4320">_xlfn.IFS(
   FACT_ORDERS[[#This Row],[TypeOfClient]]="VIP", 0.2,
   FACT_ORDERS[[#This Row],[TypeOfClient]]="Premium", 0.1,
   TRUE, 0
)</f>
        <v>0.1</v>
      </c>
      <c r="O4320" s="31" cm="1">
        <f t="array" ref="O4320">_xlfn.IFS(
   FACT_ORDERS[[#This Row],[TotalAmount]]&gt;1500, 0.15,
   FACT_ORDERS[[#This Row],[TotalAmount]]&gt;1000, 0.1,
   FACT_ORDERS[[#This Row],[TotalAmount]]&gt;500, 0.05,
   TRUE, 0
)</f>
        <v>0</v>
      </c>
      <c r="P4320" s="28">
        <f xml:space="preserve"> FACT_ORDERS[[#This Row],[TotalAmount]] * (1 - (FACT_ORDERS[[#This Row],[ClientDiscount]] + FACT_ORDERS[[#This Row],[OrderDiscount]]) )</f>
        <v>360</v>
      </c>
      <c r="Q4320" s="28">
        <f>FACT_ORDERS[[#This Row],[TotalAmountWithDiscount]]+FACT_ORDERS[[#This Row],[DeliveryCost]]</f>
        <v>360</v>
      </c>
      <c r="R4320" s="35">
        <v>45548</v>
      </c>
      <c r="S4320" s="35" t="str">
        <f>IF(NETWORKDAYS(FACT_ORDERS[[#This Row],[Order-Date]], FACT_ORDERS[[#This Row],[ArrivalDate ]]) &gt; 10, "Late", "On Time")</f>
        <v>On Time</v>
      </c>
    </row>
    <row r="4321" spans="1:19" x14ac:dyDescent="0.3">
      <c r="A4321" s="12">
        <v>9319</v>
      </c>
      <c r="B4321" s="12">
        <v>299</v>
      </c>
      <c r="C4321" s="12">
        <v>10410</v>
      </c>
      <c r="D4321" s="12">
        <v>4320</v>
      </c>
      <c r="E4321" s="12" t="s">
        <v>244</v>
      </c>
      <c r="F4321" s="13">
        <v>45540</v>
      </c>
      <c r="G4321" s="26" t="s">
        <v>3818</v>
      </c>
      <c r="H4321" s="12">
        <v>29</v>
      </c>
      <c r="I4321" s="28">
        <f>VLOOKUP(B:B,DIM_PRODUCTS!A:F,5,FALSE)</f>
        <v>19</v>
      </c>
      <c r="J4321" s="28">
        <f>FACT_ORDERS[[#This Row],[ProductPrice]]*FACT_ORDERS[[#This Row],[Quantity]]</f>
        <v>551</v>
      </c>
      <c r="K4321" s="12" t="str">
        <f>VLOOKUP(C:C,DIM_CUSTOMERS!A:G,7,FALSE)</f>
        <v>Canada</v>
      </c>
      <c r="L4321" s="30" cm="1">
        <f t="array" ref="L4321">_xlfn.IFS(
    AND(FACT_ORDERS[[#This Row],[DeliveryMehtod]]="shippment",FACT_ORDERS[[#This Row],[TotalAmount]]&gt;=200), 0,
    AND(FACT_ORDERS[[#This Row],[DeliveryMehtod]]="pickup"), 15,
    AND(FACT_ORDERS[[#This Row],[DeliveryMehtod]]="shippment",FACT_ORDERS[[#This Row],[TotalAmount]]&lt;200), 35
)</f>
        <v>0</v>
      </c>
      <c r="M4321" s="12" t="str" cm="1">
        <f t="array" ref="M4321">_xlfn.IFS(
    SUMIFS(FACT_ORDERS[TotalAmount], FACT_ORDERS[WD_CUSTOMERS],FACT_ORDERS[[#This Row],[WD_CUSTOMERS]])&gt;=15000, "VIP",
    SUMIFS(FACT_ORDERS[TotalAmount], FACT_ORDERS[WD_CUSTOMERS],FACT_ORDERS[[#This Row],[WD_CUSTOMERS]])&gt;=8000, "Premium",
    TRUE, "Regular"
)</f>
        <v>Premium</v>
      </c>
      <c r="N4321" s="32" cm="1">
        <f t="array" ref="N4321">_xlfn.IFS(
   FACT_ORDERS[[#This Row],[TypeOfClient]]="VIP", 0.2,
   FACT_ORDERS[[#This Row],[TypeOfClient]]="Premium", 0.1,
   TRUE, 0
)</f>
        <v>0.1</v>
      </c>
      <c r="O4321" s="31" cm="1">
        <f t="array" ref="O4321">_xlfn.IFS(
   FACT_ORDERS[[#This Row],[TotalAmount]]&gt;1500, 0.15,
   FACT_ORDERS[[#This Row],[TotalAmount]]&gt;1000, 0.1,
   FACT_ORDERS[[#This Row],[TotalAmount]]&gt;500, 0.05,
   TRUE, 0
)</f>
        <v>0.05</v>
      </c>
      <c r="P4321" s="28">
        <f xml:space="preserve"> FACT_ORDERS[[#This Row],[TotalAmount]] * (1 - (FACT_ORDERS[[#This Row],[ClientDiscount]] + FACT_ORDERS[[#This Row],[OrderDiscount]]) )</f>
        <v>468.34999999999997</v>
      </c>
      <c r="Q4321" s="28">
        <f>FACT_ORDERS[[#This Row],[TotalAmountWithDiscount]]+FACT_ORDERS[[#This Row],[DeliveryCost]]</f>
        <v>468.34999999999997</v>
      </c>
      <c r="R4321" s="35">
        <v>45552</v>
      </c>
      <c r="S4321" s="35" t="str">
        <f>IF(NETWORKDAYS(FACT_ORDERS[[#This Row],[Order-Date]], FACT_ORDERS[[#This Row],[ArrivalDate ]]) &gt; 10, "Late", "On Time")</f>
        <v>On Time</v>
      </c>
    </row>
    <row r="4322" spans="1:19" x14ac:dyDescent="0.3">
      <c r="A4322" s="12">
        <v>9320</v>
      </c>
      <c r="B4322" s="12">
        <v>240</v>
      </c>
      <c r="C4322" s="12">
        <v>10410</v>
      </c>
      <c r="D4322" s="12">
        <v>4321</v>
      </c>
      <c r="E4322" s="12" t="s">
        <v>244</v>
      </c>
      <c r="F4322" s="13">
        <v>45463</v>
      </c>
      <c r="G4322" s="26" t="s">
        <v>14514</v>
      </c>
      <c r="H4322" s="12">
        <v>39</v>
      </c>
      <c r="I4322" s="28">
        <f>VLOOKUP(B:B,DIM_PRODUCTS!A:F,5,FALSE)</f>
        <v>24</v>
      </c>
      <c r="J4322" s="28">
        <f>FACT_ORDERS[[#This Row],[ProductPrice]]*FACT_ORDERS[[#This Row],[Quantity]]</f>
        <v>936</v>
      </c>
      <c r="K4322" s="12" t="str">
        <f>VLOOKUP(C:C,DIM_CUSTOMERS!A:G,7,FALSE)</f>
        <v>Canada</v>
      </c>
      <c r="L4322" s="30" cm="1">
        <f t="array" ref="L4322">_xlfn.IFS(
    AND(FACT_ORDERS[[#This Row],[DeliveryMehtod]]="shippment",FACT_ORDERS[[#This Row],[TotalAmount]]&gt;=200), 0,
    AND(FACT_ORDERS[[#This Row],[DeliveryMehtod]]="pickup"), 15,
    AND(FACT_ORDERS[[#This Row],[DeliveryMehtod]]="shippment",FACT_ORDERS[[#This Row],[TotalAmount]]&lt;200), 35
)</f>
        <v>0</v>
      </c>
      <c r="M4322" s="12" t="str" cm="1">
        <f t="array" ref="M4322">_xlfn.IFS(
    SUMIFS(FACT_ORDERS[TotalAmount], FACT_ORDERS[WD_CUSTOMERS],FACT_ORDERS[[#This Row],[WD_CUSTOMERS]])&gt;=15000, "VIP",
    SUMIFS(FACT_ORDERS[TotalAmount], FACT_ORDERS[WD_CUSTOMERS],FACT_ORDERS[[#This Row],[WD_CUSTOMERS]])&gt;=8000, "Premium",
    TRUE, "Regular"
)</f>
        <v>Premium</v>
      </c>
      <c r="N4322" s="32" cm="1">
        <f t="array" ref="N4322">_xlfn.IFS(
   FACT_ORDERS[[#This Row],[TypeOfClient]]="VIP", 0.2,
   FACT_ORDERS[[#This Row],[TypeOfClient]]="Premium", 0.1,
   TRUE, 0
)</f>
        <v>0.1</v>
      </c>
      <c r="O4322" s="31" cm="1">
        <f t="array" ref="O4322">_xlfn.IFS(
   FACT_ORDERS[[#This Row],[TotalAmount]]&gt;1500, 0.15,
   FACT_ORDERS[[#This Row],[TotalAmount]]&gt;1000, 0.1,
   FACT_ORDERS[[#This Row],[TotalAmount]]&gt;500, 0.05,
   TRUE, 0
)</f>
        <v>0.05</v>
      </c>
      <c r="P4322" s="28">
        <f xml:space="preserve"> FACT_ORDERS[[#This Row],[TotalAmount]] * (1 - (FACT_ORDERS[[#This Row],[ClientDiscount]] + FACT_ORDERS[[#This Row],[OrderDiscount]]) )</f>
        <v>795.6</v>
      </c>
      <c r="Q4322" s="28">
        <f>FACT_ORDERS[[#This Row],[TotalAmountWithDiscount]]+FACT_ORDERS[[#This Row],[DeliveryCost]]</f>
        <v>795.6</v>
      </c>
      <c r="R4322" s="35">
        <v>45473</v>
      </c>
      <c r="S4322" s="35" t="str">
        <f>IF(NETWORKDAYS(FACT_ORDERS[[#This Row],[Order-Date]], FACT_ORDERS[[#This Row],[ArrivalDate ]]) &gt; 10, "Late", "On Time")</f>
        <v>On Time</v>
      </c>
    </row>
    <row r="4323" spans="1:19" x14ac:dyDescent="0.3">
      <c r="A4323" s="12">
        <v>9321</v>
      </c>
      <c r="B4323" s="12">
        <v>281</v>
      </c>
      <c r="C4323" s="12">
        <v>10410</v>
      </c>
      <c r="D4323" s="12">
        <v>4322</v>
      </c>
      <c r="E4323" s="12" t="s">
        <v>243</v>
      </c>
      <c r="F4323" s="13">
        <v>45463</v>
      </c>
      <c r="G4323" s="26" t="s">
        <v>14515</v>
      </c>
      <c r="H4323" s="12">
        <v>12</v>
      </c>
      <c r="I4323" s="28">
        <f>VLOOKUP(B:B,DIM_PRODUCTS!A:F,5,FALSE)</f>
        <v>25</v>
      </c>
      <c r="J4323" s="28">
        <f>FACT_ORDERS[[#This Row],[ProductPrice]]*FACT_ORDERS[[#This Row],[Quantity]]</f>
        <v>300</v>
      </c>
      <c r="K4323" s="12" t="str">
        <f>VLOOKUP(C:C,DIM_CUSTOMERS!A:G,7,FALSE)</f>
        <v>Canada</v>
      </c>
      <c r="L4323" s="30" cm="1">
        <f t="array" ref="L4323">_xlfn.IFS(
    AND(FACT_ORDERS[[#This Row],[DeliveryMehtod]]="shippment",FACT_ORDERS[[#This Row],[TotalAmount]]&gt;=200), 0,
    AND(FACT_ORDERS[[#This Row],[DeliveryMehtod]]="pickup"), 15,
    AND(FACT_ORDERS[[#This Row],[DeliveryMehtod]]="shippment",FACT_ORDERS[[#This Row],[TotalAmount]]&lt;200), 35
)</f>
        <v>15</v>
      </c>
      <c r="M4323" s="12" t="str" cm="1">
        <f t="array" ref="M4323">_xlfn.IFS(
    SUMIFS(FACT_ORDERS[TotalAmount], FACT_ORDERS[WD_CUSTOMERS],FACT_ORDERS[[#This Row],[WD_CUSTOMERS]])&gt;=15000, "VIP",
    SUMIFS(FACT_ORDERS[TotalAmount], FACT_ORDERS[WD_CUSTOMERS],FACT_ORDERS[[#This Row],[WD_CUSTOMERS]])&gt;=8000, "Premium",
    TRUE, "Regular"
)</f>
        <v>Premium</v>
      </c>
      <c r="N4323" s="32" cm="1">
        <f t="array" ref="N4323">_xlfn.IFS(
   FACT_ORDERS[[#This Row],[TypeOfClient]]="VIP", 0.2,
   FACT_ORDERS[[#This Row],[TypeOfClient]]="Premium", 0.1,
   TRUE, 0
)</f>
        <v>0.1</v>
      </c>
      <c r="O4323" s="31" cm="1">
        <f t="array" ref="O4323">_xlfn.IFS(
   FACT_ORDERS[[#This Row],[TotalAmount]]&gt;1500, 0.15,
   FACT_ORDERS[[#This Row],[TotalAmount]]&gt;1000, 0.1,
   FACT_ORDERS[[#This Row],[TotalAmount]]&gt;500, 0.05,
   TRUE, 0
)</f>
        <v>0</v>
      </c>
      <c r="P4323" s="28">
        <f xml:space="preserve"> FACT_ORDERS[[#This Row],[TotalAmount]] * (1 - (FACT_ORDERS[[#This Row],[ClientDiscount]] + FACT_ORDERS[[#This Row],[OrderDiscount]]) )</f>
        <v>270</v>
      </c>
      <c r="Q4323" s="28">
        <f>FACT_ORDERS[[#This Row],[TotalAmountWithDiscount]]+FACT_ORDERS[[#This Row],[DeliveryCost]]</f>
        <v>285</v>
      </c>
      <c r="R4323" s="35">
        <v>45472</v>
      </c>
      <c r="S4323" s="35" t="str">
        <f>IF(NETWORKDAYS(FACT_ORDERS[[#This Row],[Order-Date]], FACT_ORDERS[[#This Row],[ArrivalDate ]]) &gt; 10, "Late", "On Time")</f>
        <v>On Time</v>
      </c>
    </row>
    <row r="4324" spans="1:19" x14ac:dyDescent="0.3">
      <c r="A4324" s="12">
        <v>9322</v>
      </c>
      <c r="B4324" s="12">
        <v>280</v>
      </c>
      <c r="C4324" s="12">
        <v>10410</v>
      </c>
      <c r="D4324" s="12">
        <v>4323</v>
      </c>
      <c r="E4324" s="12" t="s">
        <v>243</v>
      </c>
      <c r="F4324" s="13">
        <v>45463</v>
      </c>
      <c r="G4324" s="26" t="s">
        <v>14516</v>
      </c>
      <c r="H4324" s="12">
        <v>33</v>
      </c>
      <c r="I4324" s="28">
        <f>VLOOKUP(B:B,DIM_PRODUCTS!A:F,5,FALSE)</f>
        <v>14</v>
      </c>
      <c r="J4324" s="28">
        <f>FACT_ORDERS[[#This Row],[ProductPrice]]*FACT_ORDERS[[#This Row],[Quantity]]</f>
        <v>462</v>
      </c>
      <c r="K4324" s="12" t="str">
        <f>VLOOKUP(C:C,DIM_CUSTOMERS!A:G,7,FALSE)</f>
        <v>Canada</v>
      </c>
      <c r="L4324" s="30" cm="1">
        <f t="array" ref="L4324">_xlfn.IFS(
    AND(FACT_ORDERS[[#This Row],[DeliveryMehtod]]="shippment",FACT_ORDERS[[#This Row],[TotalAmount]]&gt;=200), 0,
    AND(FACT_ORDERS[[#This Row],[DeliveryMehtod]]="pickup"), 15,
    AND(FACT_ORDERS[[#This Row],[DeliveryMehtod]]="shippment",FACT_ORDERS[[#This Row],[TotalAmount]]&lt;200), 35
)</f>
        <v>15</v>
      </c>
      <c r="M4324" s="12" t="str" cm="1">
        <f t="array" ref="M4324">_xlfn.IFS(
    SUMIFS(FACT_ORDERS[TotalAmount], FACT_ORDERS[WD_CUSTOMERS],FACT_ORDERS[[#This Row],[WD_CUSTOMERS]])&gt;=15000, "VIP",
    SUMIFS(FACT_ORDERS[TotalAmount], FACT_ORDERS[WD_CUSTOMERS],FACT_ORDERS[[#This Row],[WD_CUSTOMERS]])&gt;=8000, "Premium",
    TRUE, "Regular"
)</f>
        <v>Premium</v>
      </c>
      <c r="N4324" s="32" cm="1">
        <f t="array" ref="N4324">_xlfn.IFS(
   FACT_ORDERS[[#This Row],[TypeOfClient]]="VIP", 0.2,
   FACT_ORDERS[[#This Row],[TypeOfClient]]="Premium", 0.1,
   TRUE, 0
)</f>
        <v>0.1</v>
      </c>
      <c r="O4324" s="31" cm="1">
        <f t="array" ref="O4324">_xlfn.IFS(
   FACT_ORDERS[[#This Row],[TotalAmount]]&gt;1500, 0.15,
   FACT_ORDERS[[#This Row],[TotalAmount]]&gt;1000, 0.1,
   FACT_ORDERS[[#This Row],[TotalAmount]]&gt;500, 0.05,
   TRUE, 0
)</f>
        <v>0</v>
      </c>
      <c r="P4324" s="28">
        <f xml:space="preserve"> FACT_ORDERS[[#This Row],[TotalAmount]] * (1 - (FACT_ORDERS[[#This Row],[ClientDiscount]] + FACT_ORDERS[[#This Row],[OrderDiscount]]) )</f>
        <v>415.8</v>
      </c>
      <c r="Q4324" s="28">
        <f>FACT_ORDERS[[#This Row],[TotalAmountWithDiscount]]+FACT_ORDERS[[#This Row],[DeliveryCost]]</f>
        <v>430.8</v>
      </c>
      <c r="R4324" s="35">
        <v>45473</v>
      </c>
      <c r="S4324" s="35" t="str">
        <f>IF(NETWORKDAYS(FACT_ORDERS[[#This Row],[Order-Date]], FACT_ORDERS[[#This Row],[ArrivalDate ]]) &gt; 10, "Late", "On Time")</f>
        <v>On Time</v>
      </c>
    </row>
    <row r="4325" spans="1:19" x14ac:dyDescent="0.3">
      <c r="A4325" s="12">
        <v>9323</v>
      </c>
      <c r="B4325" s="12">
        <v>299</v>
      </c>
      <c r="C4325" s="12">
        <v>10410</v>
      </c>
      <c r="D4325" s="12">
        <v>4324</v>
      </c>
      <c r="E4325" s="12" t="s">
        <v>243</v>
      </c>
      <c r="F4325" s="13">
        <v>45463</v>
      </c>
      <c r="G4325" s="26" t="s">
        <v>14517</v>
      </c>
      <c r="H4325" s="12">
        <v>16</v>
      </c>
      <c r="I4325" s="28">
        <f>VLOOKUP(B:B,DIM_PRODUCTS!A:F,5,FALSE)</f>
        <v>19</v>
      </c>
      <c r="J4325" s="28">
        <f>FACT_ORDERS[[#This Row],[ProductPrice]]*FACT_ORDERS[[#This Row],[Quantity]]</f>
        <v>304</v>
      </c>
      <c r="K4325" s="12" t="str">
        <f>VLOOKUP(C:C,DIM_CUSTOMERS!A:G,7,FALSE)</f>
        <v>Canada</v>
      </c>
      <c r="L4325" s="30" cm="1">
        <f t="array" ref="L4325">_xlfn.IFS(
    AND(FACT_ORDERS[[#This Row],[DeliveryMehtod]]="shippment",FACT_ORDERS[[#This Row],[TotalAmount]]&gt;=200), 0,
    AND(FACT_ORDERS[[#This Row],[DeliveryMehtod]]="pickup"), 15,
    AND(FACT_ORDERS[[#This Row],[DeliveryMehtod]]="shippment",FACT_ORDERS[[#This Row],[TotalAmount]]&lt;200), 35
)</f>
        <v>15</v>
      </c>
      <c r="M4325" s="12" t="str" cm="1">
        <f t="array" ref="M4325">_xlfn.IFS(
    SUMIFS(FACT_ORDERS[TotalAmount], FACT_ORDERS[WD_CUSTOMERS],FACT_ORDERS[[#This Row],[WD_CUSTOMERS]])&gt;=15000, "VIP",
    SUMIFS(FACT_ORDERS[TotalAmount], FACT_ORDERS[WD_CUSTOMERS],FACT_ORDERS[[#This Row],[WD_CUSTOMERS]])&gt;=8000, "Premium",
    TRUE, "Regular"
)</f>
        <v>Premium</v>
      </c>
      <c r="N4325" s="32" cm="1">
        <f t="array" ref="N4325">_xlfn.IFS(
   FACT_ORDERS[[#This Row],[TypeOfClient]]="VIP", 0.2,
   FACT_ORDERS[[#This Row],[TypeOfClient]]="Premium", 0.1,
   TRUE, 0
)</f>
        <v>0.1</v>
      </c>
      <c r="O4325" s="31" cm="1">
        <f t="array" ref="O4325">_xlfn.IFS(
   FACT_ORDERS[[#This Row],[TotalAmount]]&gt;1500, 0.15,
   FACT_ORDERS[[#This Row],[TotalAmount]]&gt;1000, 0.1,
   FACT_ORDERS[[#This Row],[TotalAmount]]&gt;500, 0.05,
   TRUE, 0
)</f>
        <v>0</v>
      </c>
      <c r="P4325" s="28">
        <f xml:space="preserve"> FACT_ORDERS[[#This Row],[TotalAmount]] * (1 - (FACT_ORDERS[[#This Row],[ClientDiscount]] + FACT_ORDERS[[#This Row],[OrderDiscount]]) )</f>
        <v>273.60000000000002</v>
      </c>
      <c r="Q4325" s="28">
        <f>FACT_ORDERS[[#This Row],[TotalAmountWithDiscount]]+FACT_ORDERS[[#This Row],[DeliveryCost]]</f>
        <v>288.60000000000002</v>
      </c>
      <c r="R4325" s="35">
        <v>45474</v>
      </c>
      <c r="S4325" s="35" t="str">
        <f>IF(NETWORKDAYS(FACT_ORDERS[[#This Row],[Order-Date]], FACT_ORDERS[[#This Row],[ArrivalDate ]]) &gt; 10, "Late", "On Time")</f>
        <v>On Time</v>
      </c>
    </row>
    <row r="4326" spans="1:19" x14ac:dyDescent="0.3">
      <c r="A4326" s="12">
        <v>9324</v>
      </c>
      <c r="B4326" s="12">
        <v>240</v>
      </c>
      <c r="C4326" s="12">
        <v>10410</v>
      </c>
      <c r="D4326" s="12">
        <v>4325</v>
      </c>
      <c r="E4326" s="12" t="s">
        <v>244</v>
      </c>
      <c r="F4326" s="13">
        <v>45470</v>
      </c>
      <c r="G4326" s="26" t="s">
        <v>14518</v>
      </c>
      <c r="H4326" s="12">
        <v>39</v>
      </c>
      <c r="I4326" s="28">
        <f>VLOOKUP(B:B,DIM_PRODUCTS!A:F,5,FALSE)</f>
        <v>24</v>
      </c>
      <c r="J4326" s="28">
        <f>FACT_ORDERS[[#This Row],[ProductPrice]]*FACT_ORDERS[[#This Row],[Quantity]]</f>
        <v>936</v>
      </c>
      <c r="K4326" s="12" t="str">
        <f>VLOOKUP(C:C,DIM_CUSTOMERS!A:G,7,FALSE)</f>
        <v>Canada</v>
      </c>
      <c r="L4326" s="30" cm="1">
        <f t="array" ref="L4326">_xlfn.IFS(
    AND(FACT_ORDERS[[#This Row],[DeliveryMehtod]]="shippment",FACT_ORDERS[[#This Row],[TotalAmount]]&gt;=200), 0,
    AND(FACT_ORDERS[[#This Row],[DeliveryMehtod]]="pickup"), 15,
    AND(FACT_ORDERS[[#This Row],[DeliveryMehtod]]="shippment",FACT_ORDERS[[#This Row],[TotalAmount]]&lt;200), 35
)</f>
        <v>0</v>
      </c>
      <c r="M4326" s="12" t="str" cm="1">
        <f t="array" ref="M4326">_xlfn.IFS(
    SUMIFS(FACT_ORDERS[TotalAmount], FACT_ORDERS[WD_CUSTOMERS],FACT_ORDERS[[#This Row],[WD_CUSTOMERS]])&gt;=15000, "VIP",
    SUMIFS(FACT_ORDERS[TotalAmount], FACT_ORDERS[WD_CUSTOMERS],FACT_ORDERS[[#This Row],[WD_CUSTOMERS]])&gt;=8000, "Premium",
    TRUE, "Regular"
)</f>
        <v>Premium</v>
      </c>
      <c r="N4326" s="32" cm="1">
        <f t="array" ref="N4326">_xlfn.IFS(
   FACT_ORDERS[[#This Row],[TypeOfClient]]="VIP", 0.2,
   FACT_ORDERS[[#This Row],[TypeOfClient]]="Premium", 0.1,
   TRUE, 0
)</f>
        <v>0.1</v>
      </c>
      <c r="O4326" s="31" cm="1">
        <f t="array" ref="O4326">_xlfn.IFS(
   FACT_ORDERS[[#This Row],[TotalAmount]]&gt;1500, 0.15,
   FACT_ORDERS[[#This Row],[TotalAmount]]&gt;1000, 0.1,
   FACT_ORDERS[[#This Row],[TotalAmount]]&gt;500, 0.05,
   TRUE, 0
)</f>
        <v>0.05</v>
      </c>
      <c r="P4326" s="28">
        <f xml:space="preserve"> FACT_ORDERS[[#This Row],[TotalAmount]] * (1 - (FACT_ORDERS[[#This Row],[ClientDiscount]] + FACT_ORDERS[[#This Row],[OrderDiscount]]) )</f>
        <v>795.6</v>
      </c>
      <c r="Q4326" s="28">
        <f>FACT_ORDERS[[#This Row],[TotalAmountWithDiscount]]+FACT_ORDERS[[#This Row],[DeliveryCost]]</f>
        <v>795.6</v>
      </c>
      <c r="R4326" s="35">
        <v>45481</v>
      </c>
      <c r="S4326" s="35" t="str">
        <f>IF(NETWORKDAYS(FACT_ORDERS[[#This Row],[Order-Date]], FACT_ORDERS[[#This Row],[ArrivalDate ]]) &gt; 10, "Late", "On Time")</f>
        <v>On Time</v>
      </c>
    </row>
    <row r="4327" spans="1:19" x14ac:dyDescent="0.3">
      <c r="A4327" s="12">
        <v>9325</v>
      </c>
      <c r="B4327" s="12">
        <v>281</v>
      </c>
      <c r="C4327" s="12">
        <v>10410</v>
      </c>
      <c r="D4327" s="12">
        <v>4326</v>
      </c>
      <c r="E4327" s="12" t="s">
        <v>244</v>
      </c>
      <c r="F4327" s="13">
        <v>45470</v>
      </c>
      <c r="G4327" s="26" t="s">
        <v>14519</v>
      </c>
      <c r="H4327" s="12">
        <v>16</v>
      </c>
      <c r="I4327" s="28">
        <f>VLOOKUP(B:B,DIM_PRODUCTS!A:F,5,FALSE)</f>
        <v>25</v>
      </c>
      <c r="J4327" s="28">
        <f>FACT_ORDERS[[#This Row],[ProductPrice]]*FACT_ORDERS[[#This Row],[Quantity]]</f>
        <v>400</v>
      </c>
      <c r="K4327" s="12" t="str">
        <f>VLOOKUP(C:C,DIM_CUSTOMERS!A:G,7,FALSE)</f>
        <v>Canada</v>
      </c>
      <c r="L4327" s="30" cm="1">
        <f t="array" ref="L4327">_xlfn.IFS(
    AND(FACT_ORDERS[[#This Row],[DeliveryMehtod]]="shippment",FACT_ORDERS[[#This Row],[TotalAmount]]&gt;=200), 0,
    AND(FACT_ORDERS[[#This Row],[DeliveryMehtod]]="pickup"), 15,
    AND(FACT_ORDERS[[#This Row],[DeliveryMehtod]]="shippment",FACT_ORDERS[[#This Row],[TotalAmount]]&lt;200), 35
)</f>
        <v>0</v>
      </c>
      <c r="M4327" s="12" t="str" cm="1">
        <f t="array" ref="M4327">_xlfn.IFS(
    SUMIFS(FACT_ORDERS[TotalAmount], FACT_ORDERS[WD_CUSTOMERS],FACT_ORDERS[[#This Row],[WD_CUSTOMERS]])&gt;=15000, "VIP",
    SUMIFS(FACT_ORDERS[TotalAmount], FACT_ORDERS[WD_CUSTOMERS],FACT_ORDERS[[#This Row],[WD_CUSTOMERS]])&gt;=8000, "Premium",
    TRUE, "Regular"
)</f>
        <v>Premium</v>
      </c>
      <c r="N4327" s="32" cm="1">
        <f t="array" ref="N4327">_xlfn.IFS(
   FACT_ORDERS[[#This Row],[TypeOfClient]]="VIP", 0.2,
   FACT_ORDERS[[#This Row],[TypeOfClient]]="Premium", 0.1,
   TRUE, 0
)</f>
        <v>0.1</v>
      </c>
      <c r="O4327" s="31" cm="1">
        <f t="array" ref="O4327">_xlfn.IFS(
   FACT_ORDERS[[#This Row],[TotalAmount]]&gt;1500, 0.15,
   FACT_ORDERS[[#This Row],[TotalAmount]]&gt;1000, 0.1,
   FACT_ORDERS[[#This Row],[TotalAmount]]&gt;500, 0.05,
   TRUE, 0
)</f>
        <v>0</v>
      </c>
      <c r="P4327" s="28">
        <f xml:space="preserve"> FACT_ORDERS[[#This Row],[TotalAmount]] * (1 - (FACT_ORDERS[[#This Row],[ClientDiscount]] + FACT_ORDERS[[#This Row],[OrderDiscount]]) )</f>
        <v>360</v>
      </c>
      <c r="Q4327" s="28">
        <f>FACT_ORDERS[[#This Row],[TotalAmountWithDiscount]]+FACT_ORDERS[[#This Row],[DeliveryCost]]</f>
        <v>360</v>
      </c>
      <c r="R4327" s="35">
        <v>45481</v>
      </c>
      <c r="S4327" s="35" t="str">
        <f>IF(NETWORKDAYS(FACT_ORDERS[[#This Row],[Order-Date]], FACT_ORDERS[[#This Row],[ArrivalDate ]]) &gt; 10, "Late", "On Time")</f>
        <v>On Time</v>
      </c>
    </row>
    <row r="4328" spans="1:19" x14ac:dyDescent="0.3">
      <c r="A4328" s="12">
        <v>9326</v>
      </c>
      <c r="B4328" s="12">
        <v>280</v>
      </c>
      <c r="C4328" s="12">
        <v>10410</v>
      </c>
      <c r="D4328" s="12">
        <v>4327</v>
      </c>
      <c r="E4328" s="12" t="s">
        <v>243</v>
      </c>
      <c r="F4328" s="13">
        <v>45470</v>
      </c>
      <c r="G4328" s="26" t="s">
        <v>3950</v>
      </c>
      <c r="H4328" s="12">
        <v>43</v>
      </c>
      <c r="I4328" s="28">
        <f>VLOOKUP(B:B,DIM_PRODUCTS!A:F,5,FALSE)</f>
        <v>14</v>
      </c>
      <c r="J4328" s="28">
        <f>FACT_ORDERS[[#This Row],[ProductPrice]]*FACT_ORDERS[[#This Row],[Quantity]]</f>
        <v>602</v>
      </c>
      <c r="K4328" s="12" t="str">
        <f>VLOOKUP(C:C,DIM_CUSTOMERS!A:G,7,FALSE)</f>
        <v>Canada</v>
      </c>
      <c r="L4328" s="30" cm="1">
        <f t="array" ref="L4328">_xlfn.IFS(
    AND(FACT_ORDERS[[#This Row],[DeliveryMehtod]]="shippment",FACT_ORDERS[[#This Row],[TotalAmount]]&gt;=200), 0,
    AND(FACT_ORDERS[[#This Row],[DeliveryMehtod]]="pickup"), 15,
    AND(FACT_ORDERS[[#This Row],[DeliveryMehtod]]="shippment",FACT_ORDERS[[#This Row],[TotalAmount]]&lt;200), 35
)</f>
        <v>15</v>
      </c>
      <c r="M4328" s="12" t="str" cm="1">
        <f t="array" ref="M4328">_xlfn.IFS(
    SUMIFS(FACT_ORDERS[TotalAmount], FACT_ORDERS[WD_CUSTOMERS],FACT_ORDERS[[#This Row],[WD_CUSTOMERS]])&gt;=15000, "VIP",
    SUMIFS(FACT_ORDERS[TotalAmount], FACT_ORDERS[WD_CUSTOMERS],FACT_ORDERS[[#This Row],[WD_CUSTOMERS]])&gt;=8000, "Premium",
    TRUE, "Regular"
)</f>
        <v>Premium</v>
      </c>
      <c r="N4328" s="32" cm="1">
        <f t="array" ref="N4328">_xlfn.IFS(
   FACT_ORDERS[[#This Row],[TypeOfClient]]="VIP", 0.2,
   FACT_ORDERS[[#This Row],[TypeOfClient]]="Premium", 0.1,
   TRUE, 0
)</f>
        <v>0.1</v>
      </c>
      <c r="O4328" s="31" cm="1">
        <f t="array" ref="O4328">_xlfn.IFS(
   FACT_ORDERS[[#This Row],[TotalAmount]]&gt;1500, 0.15,
   FACT_ORDERS[[#This Row],[TotalAmount]]&gt;1000, 0.1,
   FACT_ORDERS[[#This Row],[TotalAmount]]&gt;500, 0.05,
   TRUE, 0
)</f>
        <v>0.05</v>
      </c>
      <c r="P4328" s="28">
        <f xml:space="preserve"> FACT_ORDERS[[#This Row],[TotalAmount]] * (1 - (FACT_ORDERS[[#This Row],[ClientDiscount]] + FACT_ORDERS[[#This Row],[OrderDiscount]]) )</f>
        <v>511.7</v>
      </c>
      <c r="Q4328" s="28">
        <f>FACT_ORDERS[[#This Row],[TotalAmountWithDiscount]]+FACT_ORDERS[[#This Row],[DeliveryCost]]</f>
        <v>526.70000000000005</v>
      </c>
      <c r="R4328" s="35">
        <v>45477</v>
      </c>
      <c r="S4328" s="35" t="str">
        <f>IF(NETWORKDAYS(FACT_ORDERS[[#This Row],[Order-Date]], FACT_ORDERS[[#This Row],[ArrivalDate ]]) &gt; 10, "Late", "On Time")</f>
        <v>On Time</v>
      </c>
    </row>
    <row r="4329" spans="1:19" x14ac:dyDescent="0.3">
      <c r="A4329" s="12">
        <v>9327</v>
      </c>
      <c r="B4329" s="12">
        <v>299</v>
      </c>
      <c r="C4329" s="12">
        <v>10410</v>
      </c>
      <c r="D4329" s="12">
        <v>4328</v>
      </c>
      <c r="E4329" s="12" t="s">
        <v>244</v>
      </c>
      <c r="F4329" s="13">
        <v>45470</v>
      </c>
      <c r="G4329" s="26" t="s">
        <v>3312</v>
      </c>
      <c r="H4329" s="12">
        <v>27</v>
      </c>
      <c r="I4329" s="28">
        <f>VLOOKUP(B:B,DIM_PRODUCTS!A:F,5,FALSE)</f>
        <v>19</v>
      </c>
      <c r="J4329" s="28">
        <f>FACT_ORDERS[[#This Row],[ProductPrice]]*FACT_ORDERS[[#This Row],[Quantity]]</f>
        <v>513</v>
      </c>
      <c r="K4329" s="12" t="str">
        <f>VLOOKUP(C:C,DIM_CUSTOMERS!A:G,7,FALSE)</f>
        <v>Canada</v>
      </c>
      <c r="L4329" s="30" cm="1">
        <f t="array" ref="L4329">_xlfn.IFS(
    AND(FACT_ORDERS[[#This Row],[DeliveryMehtod]]="shippment",FACT_ORDERS[[#This Row],[TotalAmount]]&gt;=200), 0,
    AND(FACT_ORDERS[[#This Row],[DeliveryMehtod]]="pickup"), 15,
    AND(FACT_ORDERS[[#This Row],[DeliveryMehtod]]="shippment",FACT_ORDERS[[#This Row],[TotalAmount]]&lt;200), 35
)</f>
        <v>0</v>
      </c>
      <c r="M4329" s="12" t="str" cm="1">
        <f t="array" ref="M4329">_xlfn.IFS(
    SUMIFS(FACT_ORDERS[TotalAmount], FACT_ORDERS[WD_CUSTOMERS],FACT_ORDERS[[#This Row],[WD_CUSTOMERS]])&gt;=15000, "VIP",
    SUMIFS(FACT_ORDERS[TotalAmount], FACT_ORDERS[WD_CUSTOMERS],FACT_ORDERS[[#This Row],[WD_CUSTOMERS]])&gt;=8000, "Premium",
    TRUE, "Regular"
)</f>
        <v>Premium</v>
      </c>
      <c r="N4329" s="32" cm="1">
        <f t="array" ref="N4329">_xlfn.IFS(
   FACT_ORDERS[[#This Row],[TypeOfClient]]="VIP", 0.2,
   FACT_ORDERS[[#This Row],[TypeOfClient]]="Premium", 0.1,
   TRUE, 0
)</f>
        <v>0.1</v>
      </c>
      <c r="O4329" s="31" cm="1">
        <f t="array" ref="O4329">_xlfn.IFS(
   FACT_ORDERS[[#This Row],[TotalAmount]]&gt;1500, 0.15,
   FACT_ORDERS[[#This Row],[TotalAmount]]&gt;1000, 0.1,
   FACT_ORDERS[[#This Row],[TotalAmount]]&gt;500, 0.05,
   TRUE, 0
)</f>
        <v>0.05</v>
      </c>
      <c r="P4329" s="28">
        <f xml:space="preserve"> FACT_ORDERS[[#This Row],[TotalAmount]] * (1 - (FACT_ORDERS[[#This Row],[ClientDiscount]] + FACT_ORDERS[[#This Row],[OrderDiscount]]) )</f>
        <v>436.05</v>
      </c>
      <c r="Q4329" s="28">
        <f>FACT_ORDERS[[#This Row],[TotalAmountWithDiscount]]+FACT_ORDERS[[#This Row],[DeliveryCost]]</f>
        <v>436.05</v>
      </c>
      <c r="R4329" s="35">
        <v>45479</v>
      </c>
      <c r="S4329" s="35" t="str">
        <f>IF(NETWORKDAYS(FACT_ORDERS[[#This Row],[Order-Date]], FACT_ORDERS[[#This Row],[ArrivalDate ]]) &gt; 10, "Late", "On Time")</f>
        <v>On Time</v>
      </c>
    </row>
    <row r="4330" spans="1:19" x14ac:dyDescent="0.3">
      <c r="A4330" s="12">
        <v>9328</v>
      </c>
      <c r="B4330" s="12">
        <v>240</v>
      </c>
      <c r="C4330" s="12">
        <v>10410</v>
      </c>
      <c r="D4330" s="12">
        <v>4329</v>
      </c>
      <c r="E4330" s="12" t="s">
        <v>243</v>
      </c>
      <c r="F4330" s="13">
        <v>45466</v>
      </c>
      <c r="G4330" s="26" t="s">
        <v>14520</v>
      </c>
      <c r="H4330" s="12">
        <v>40</v>
      </c>
      <c r="I4330" s="28">
        <f>VLOOKUP(B:B,DIM_PRODUCTS!A:F,5,FALSE)</f>
        <v>24</v>
      </c>
      <c r="J4330" s="28">
        <f>FACT_ORDERS[[#This Row],[ProductPrice]]*FACT_ORDERS[[#This Row],[Quantity]]</f>
        <v>960</v>
      </c>
      <c r="K4330" s="12" t="str">
        <f>VLOOKUP(C:C,DIM_CUSTOMERS!A:G,7,FALSE)</f>
        <v>Canada</v>
      </c>
      <c r="L4330" s="30" cm="1">
        <f t="array" ref="L4330">_xlfn.IFS(
    AND(FACT_ORDERS[[#This Row],[DeliveryMehtod]]="shippment",FACT_ORDERS[[#This Row],[TotalAmount]]&gt;=200), 0,
    AND(FACT_ORDERS[[#This Row],[DeliveryMehtod]]="pickup"), 15,
    AND(FACT_ORDERS[[#This Row],[DeliveryMehtod]]="shippment",FACT_ORDERS[[#This Row],[TotalAmount]]&lt;200), 35
)</f>
        <v>15</v>
      </c>
      <c r="M4330" s="12" t="str" cm="1">
        <f t="array" ref="M4330">_xlfn.IFS(
    SUMIFS(FACT_ORDERS[TotalAmount], FACT_ORDERS[WD_CUSTOMERS],FACT_ORDERS[[#This Row],[WD_CUSTOMERS]])&gt;=15000, "VIP",
    SUMIFS(FACT_ORDERS[TotalAmount], FACT_ORDERS[WD_CUSTOMERS],FACT_ORDERS[[#This Row],[WD_CUSTOMERS]])&gt;=8000, "Premium",
    TRUE, "Regular"
)</f>
        <v>Premium</v>
      </c>
      <c r="N4330" s="32" cm="1">
        <f t="array" ref="N4330">_xlfn.IFS(
   FACT_ORDERS[[#This Row],[TypeOfClient]]="VIP", 0.2,
   FACT_ORDERS[[#This Row],[TypeOfClient]]="Premium", 0.1,
   TRUE, 0
)</f>
        <v>0.1</v>
      </c>
      <c r="O4330" s="31" cm="1">
        <f t="array" ref="O4330">_xlfn.IFS(
   FACT_ORDERS[[#This Row],[TotalAmount]]&gt;1500, 0.15,
   FACT_ORDERS[[#This Row],[TotalAmount]]&gt;1000, 0.1,
   FACT_ORDERS[[#This Row],[TotalAmount]]&gt;500, 0.05,
   TRUE, 0
)</f>
        <v>0.05</v>
      </c>
      <c r="P4330" s="28">
        <f xml:space="preserve"> FACT_ORDERS[[#This Row],[TotalAmount]] * (1 - (FACT_ORDERS[[#This Row],[ClientDiscount]] + FACT_ORDERS[[#This Row],[OrderDiscount]]) )</f>
        <v>816</v>
      </c>
      <c r="Q4330" s="28">
        <f>FACT_ORDERS[[#This Row],[TotalAmountWithDiscount]]+FACT_ORDERS[[#This Row],[DeliveryCost]]</f>
        <v>831</v>
      </c>
      <c r="R4330" s="35">
        <v>45473</v>
      </c>
      <c r="S4330" s="35" t="str">
        <f>IF(NETWORKDAYS(FACT_ORDERS[[#This Row],[Order-Date]], FACT_ORDERS[[#This Row],[ArrivalDate ]]) &gt; 10, "Late", "On Time")</f>
        <v>On Time</v>
      </c>
    </row>
    <row r="4331" spans="1:19" x14ac:dyDescent="0.3">
      <c r="A4331" s="12">
        <v>9329</v>
      </c>
      <c r="B4331" s="12">
        <v>281</v>
      </c>
      <c r="C4331" s="12">
        <v>10410</v>
      </c>
      <c r="D4331" s="12">
        <v>4330</v>
      </c>
      <c r="E4331" s="12" t="s">
        <v>243</v>
      </c>
      <c r="F4331" s="13">
        <v>45466</v>
      </c>
      <c r="G4331" s="26" t="s">
        <v>14521</v>
      </c>
      <c r="H4331" s="12">
        <v>20</v>
      </c>
      <c r="I4331" s="28">
        <f>VLOOKUP(B:B,DIM_PRODUCTS!A:F,5,FALSE)</f>
        <v>25</v>
      </c>
      <c r="J4331" s="28">
        <f>FACT_ORDERS[[#This Row],[ProductPrice]]*FACT_ORDERS[[#This Row],[Quantity]]</f>
        <v>500</v>
      </c>
      <c r="K4331" s="12" t="str">
        <f>VLOOKUP(C:C,DIM_CUSTOMERS!A:G,7,FALSE)</f>
        <v>Canada</v>
      </c>
      <c r="L4331" s="30" cm="1">
        <f t="array" ref="L4331">_xlfn.IFS(
    AND(FACT_ORDERS[[#This Row],[DeliveryMehtod]]="shippment",FACT_ORDERS[[#This Row],[TotalAmount]]&gt;=200), 0,
    AND(FACT_ORDERS[[#This Row],[DeliveryMehtod]]="pickup"), 15,
    AND(FACT_ORDERS[[#This Row],[DeliveryMehtod]]="shippment",FACT_ORDERS[[#This Row],[TotalAmount]]&lt;200), 35
)</f>
        <v>15</v>
      </c>
      <c r="M4331" s="12" t="str" cm="1">
        <f t="array" ref="M4331">_xlfn.IFS(
    SUMIFS(FACT_ORDERS[TotalAmount], FACT_ORDERS[WD_CUSTOMERS],FACT_ORDERS[[#This Row],[WD_CUSTOMERS]])&gt;=15000, "VIP",
    SUMIFS(FACT_ORDERS[TotalAmount], FACT_ORDERS[WD_CUSTOMERS],FACT_ORDERS[[#This Row],[WD_CUSTOMERS]])&gt;=8000, "Premium",
    TRUE, "Regular"
)</f>
        <v>Premium</v>
      </c>
      <c r="N4331" s="32" cm="1">
        <f t="array" ref="N4331">_xlfn.IFS(
   FACT_ORDERS[[#This Row],[TypeOfClient]]="VIP", 0.2,
   FACT_ORDERS[[#This Row],[TypeOfClient]]="Premium", 0.1,
   TRUE, 0
)</f>
        <v>0.1</v>
      </c>
      <c r="O4331" s="31" cm="1">
        <f t="array" ref="O4331">_xlfn.IFS(
   FACT_ORDERS[[#This Row],[TotalAmount]]&gt;1500, 0.15,
   FACT_ORDERS[[#This Row],[TotalAmount]]&gt;1000, 0.1,
   FACT_ORDERS[[#This Row],[TotalAmount]]&gt;500, 0.05,
   TRUE, 0
)</f>
        <v>0</v>
      </c>
      <c r="P4331" s="28">
        <f xml:space="preserve"> FACT_ORDERS[[#This Row],[TotalAmount]] * (1 - (FACT_ORDERS[[#This Row],[ClientDiscount]] + FACT_ORDERS[[#This Row],[OrderDiscount]]) )</f>
        <v>450</v>
      </c>
      <c r="Q4331" s="28">
        <f>FACT_ORDERS[[#This Row],[TotalAmountWithDiscount]]+FACT_ORDERS[[#This Row],[DeliveryCost]]</f>
        <v>465</v>
      </c>
      <c r="R4331" s="35">
        <v>45476</v>
      </c>
      <c r="S4331" s="35" t="str">
        <f>IF(NETWORKDAYS(FACT_ORDERS[[#This Row],[Order-Date]], FACT_ORDERS[[#This Row],[ArrivalDate ]]) &gt; 10, "Late", "On Time")</f>
        <v>On Time</v>
      </c>
    </row>
    <row r="4332" spans="1:19" x14ac:dyDescent="0.3">
      <c r="A4332" s="12">
        <v>9330</v>
      </c>
      <c r="B4332" s="12">
        <v>280</v>
      </c>
      <c r="C4332" s="12">
        <v>10410</v>
      </c>
      <c r="D4332" s="12">
        <v>4331</v>
      </c>
      <c r="E4332" s="12" t="s">
        <v>243</v>
      </c>
      <c r="F4332" s="13">
        <v>45466</v>
      </c>
      <c r="G4332" s="26" t="s">
        <v>14522</v>
      </c>
      <c r="H4332" s="12">
        <v>42</v>
      </c>
      <c r="I4332" s="28">
        <f>VLOOKUP(B:B,DIM_PRODUCTS!A:F,5,FALSE)</f>
        <v>14</v>
      </c>
      <c r="J4332" s="28">
        <f>FACT_ORDERS[[#This Row],[ProductPrice]]*FACT_ORDERS[[#This Row],[Quantity]]</f>
        <v>588</v>
      </c>
      <c r="K4332" s="12" t="str">
        <f>VLOOKUP(C:C,DIM_CUSTOMERS!A:G,7,FALSE)</f>
        <v>Canada</v>
      </c>
      <c r="L4332" s="30" cm="1">
        <f t="array" ref="L4332">_xlfn.IFS(
    AND(FACT_ORDERS[[#This Row],[DeliveryMehtod]]="shippment",FACT_ORDERS[[#This Row],[TotalAmount]]&gt;=200), 0,
    AND(FACT_ORDERS[[#This Row],[DeliveryMehtod]]="pickup"), 15,
    AND(FACT_ORDERS[[#This Row],[DeliveryMehtod]]="shippment",FACT_ORDERS[[#This Row],[TotalAmount]]&lt;200), 35
)</f>
        <v>15</v>
      </c>
      <c r="M4332" s="12" t="str" cm="1">
        <f t="array" ref="M4332">_xlfn.IFS(
    SUMIFS(FACT_ORDERS[TotalAmount], FACT_ORDERS[WD_CUSTOMERS],FACT_ORDERS[[#This Row],[WD_CUSTOMERS]])&gt;=15000, "VIP",
    SUMIFS(FACT_ORDERS[TotalAmount], FACT_ORDERS[WD_CUSTOMERS],FACT_ORDERS[[#This Row],[WD_CUSTOMERS]])&gt;=8000, "Premium",
    TRUE, "Regular"
)</f>
        <v>Premium</v>
      </c>
      <c r="N4332" s="32" cm="1">
        <f t="array" ref="N4332">_xlfn.IFS(
   FACT_ORDERS[[#This Row],[TypeOfClient]]="VIP", 0.2,
   FACT_ORDERS[[#This Row],[TypeOfClient]]="Premium", 0.1,
   TRUE, 0
)</f>
        <v>0.1</v>
      </c>
      <c r="O4332" s="31" cm="1">
        <f t="array" ref="O4332">_xlfn.IFS(
   FACT_ORDERS[[#This Row],[TotalAmount]]&gt;1500, 0.15,
   FACT_ORDERS[[#This Row],[TotalAmount]]&gt;1000, 0.1,
   FACT_ORDERS[[#This Row],[TotalAmount]]&gt;500, 0.05,
   TRUE, 0
)</f>
        <v>0.05</v>
      </c>
      <c r="P4332" s="28">
        <f xml:space="preserve"> FACT_ORDERS[[#This Row],[TotalAmount]] * (1 - (FACT_ORDERS[[#This Row],[ClientDiscount]] + FACT_ORDERS[[#This Row],[OrderDiscount]]) )</f>
        <v>499.8</v>
      </c>
      <c r="Q4332" s="28">
        <f>FACT_ORDERS[[#This Row],[TotalAmountWithDiscount]]+FACT_ORDERS[[#This Row],[DeliveryCost]]</f>
        <v>514.79999999999995</v>
      </c>
      <c r="R4332" s="35">
        <v>45474</v>
      </c>
      <c r="S4332" s="35" t="str">
        <f>IF(NETWORKDAYS(FACT_ORDERS[[#This Row],[Order-Date]], FACT_ORDERS[[#This Row],[ArrivalDate ]]) &gt; 10, "Late", "On Time")</f>
        <v>On Time</v>
      </c>
    </row>
    <row r="4333" spans="1:19" x14ac:dyDescent="0.3">
      <c r="A4333" s="12">
        <v>9331</v>
      </c>
      <c r="B4333" s="12">
        <v>299</v>
      </c>
      <c r="C4333" s="12">
        <v>10410</v>
      </c>
      <c r="D4333" s="12">
        <v>4332</v>
      </c>
      <c r="E4333" s="12" t="s">
        <v>244</v>
      </c>
      <c r="F4333" s="13">
        <v>45466</v>
      </c>
      <c r="G4333" s="26" t="s">
        <v>14523</v>
      </c>
      <c r="H4333" s="12">
        <v>22</v>
      </c>
      <c r="I4333" s="28">
        <f>VLOOKUP(B:B,DIM_PRODUCTS!A:F,5,FALSE)</f>
        <v>19</v>
      </c>
      <c r="J4333" s="28">
        <f>FACT_ORDERS[[#This Row],[ProductPrice]]*FACT_ORDERS[[#This Row],[Quantity]]</f>
        <v>418</v>
      </c>
      <c r="K4333" s="12" t="str">
        <f>VLOOKUP(C:C,DIM_CUSTOMERS!A:G,7,FALSE)</f>
        <v>Canada</v>
      </c>
      <c r="L4333" s="30" cm="1">
        <f t="array" ref="L4333">_xlfn.IFS(
    AND(FACT_ORDERS[[#This Row],[DeliveryMehtod]]="shippment",FACT_ORDERS[[#This Row],[TotalAmount]]&gt;=200), 0,
    AND(FACT_ORDERS[[#This Row],[DeliveryMehtod]]="pickup"), 15,
    AND(FACT_ORDERS[[#This Row],[DeliveryMehtod]]="shippment",FACT_ORDERS[[#This Row],[TotalAmount]]&lt;200), 35
)</f>
        <v>0</v>
      </c>
      <c r="M4333" s="12" t="str" cm="1">
        <f t="array" ref="M4333">_xlfn.IFS(
    SUMIFS(FACT_ORDERS[TotalAmount], FACT_ORDERS[WD_CUSTOMERS],FACT_ORDERS[[#This Row],[WD_CUSTOMERS]])&gt;=15000, "VIP",
    SUMIFS(FACT_ORDERS[TotalAmount], FACT_ORDERS[WD_CUSTOMERS],FACT_ORDERS[[#This Row],[WD_CUSTOMERS]])&gt;=8000, "Premium",
    TRUE, "Regular"
)</f>
        <v>Premium</v>
      </c>
      <c r="N4333" s="32" cm="1">
        <f t="array" ref="N4333">_xlfn.IFS(
   FACT_ORDERS[[#This Row],[TypeOfClient]]="VIP", 0.2,
   FACT_ORDERS[[#This Row],[TypeOfClient]]="Premium", 0.1,
   TRUE, 0
)</f>
        <v>0.1</v>
      </c>
      <c r="O4333" s="31" cm="1">
        <f t="array" ref="O4333">_xlfn.IFS(
   FACT_ORDERS[[#This Row],[TotalAmount]]&gt;1500, 0.15,
   FACT_ORDERS[[#This Row],[TotalAmount]]&gt;1000, 0.1,
   FACT_ORDERS[[#This Row],[TotalAmount]]&gt;500, 0.05,
   TRUE, 0
)</f>
        <v>0</v>
      </c>
      <c r="P4333" s="28">
        <f xml:space="preserve"> FACT_ORDERS[[#This Row],[TotalAmount]] * (1 - (FACT_ORDERS[[#This Row],[ClientDiscount]] + FACT_ORDERS[[#This Row],[OrderDiscount]]) )</f>
        <v>376.2</v>
      </c>
      <c r="Q4333" s="28">
        <f>FACT_ORDERS[[#This Row],[TotalAmountWithDiscount]]+FACT_ORDERS[[#This Row],[DeliveryCost]]</f>
        <v>376.2</v>
      </c>
      <c r="R4333" s="35">
        <v>45475</v>
      </c>
      <c r="S4333" s="35" t="str">
        <f>IF(NETWORKDAYS(FACT_ORDERS[[#This Row],[Order-Date]], FACT_ORDERS[[#This Row],[ArrivalDate ]]) &gt; 10, "Late", "On Time")</f>
        <v>On Time</v>
      </c>
    </row>
    <row r="4334" spans="1:19" x14ac:dyDescent="0.3">
      <c r="A4334" s="12">
        <v>9332</v>
      </c>
      <c r="B4334" s="12">
        <v>216</v>
      </c>
      <c r="C4334" s="12">
        <v>10922</v>
      </c>
      <c r="D4334" s="12">
        <v>4333</v>
      </c>
      <c r="E4334" s="12" t="s">
        <v>244</v>
      </c>
      <c r="F4334" s="13">
        <v>44805</v>
      </c>
      <c r="G4334" s="26" t="s">
        <v>14524</v>
      </c>
      <c r="H4334" s="12">
        <v>34</v>
      </c>
      <c r="I4334" s="28">
        <f>VLOOKUP(B:B,DIM_PRODUCTS!A:F,5,FALSE)</f>
        <v>23</v>
      </c>
      <c r="J4334" s="28">
        <f>FACT_ORDERS[[#This Row],[ProductPrice]]*FACT_ORDERS[[#This Row],[Quantity]]</f>
        <v>782</v>
      </c>
      <c r="K4334" s="12" t="str">
        <f>VLOOKUP(C:C,DIM_CUSTOMERS!A:G,7,FALSE)</f>
        <v>Australia</v>
      </c>
      <c r="L4334" s="30" cm="1">
        <f t="array" ref="L4334">_xlfn.IFS(
    AND(FACT_ORDERS[[#This Row],[DeliveryMehtod]]="shippment",FACT_ORDERS[[#This Row],[TotalAmount]]&gt;=200), 0,
    AND(FACT_ORDERS[[#This Row],[DeliveryMehtod]]="pickup"), 15,
    AND(FACT_ORDERS[[#This Row],[DeliveryMehtod]]="shippment",FACT_ORDERS[[#This Row],[TotalAmount]]&lt;200), 35
)</f>
        <v>0</v>
      </c>
      <c r="M4334" s="12" t="str" cm="1">
        <f t="array" ref="M4334">_xlfn.IFS(
    SUMIFS(FACT_ORDERS[TotalAmount], FACT_ORDERS[WD_CUSTOMERS],FACT_ORDERS[[#This Row],[WD_CUSTOMERS]])&gt;=15000, "VIP",
    SUMIFS(FACT_ORDERS[TotalAmount], FACT_ORDERS[WD_CUSTOMERS],FACT_ORDERS[[#This Row],[WD_CUSTOMERS]])&gt;=8000, "Premium",
    TRUE, "Regular"
)</f>
        <v>Premium</v>
      </c>
      <c r="N4334" s="32" cm="1">
        <f t="array" ref="N4334">_xlfn.IFS(
   FACT_ORDERS[[#This Row],[TypeOfClient]]="VIP", 0.2,
   FACT_ORDERS[[#This Row],[TypeOfClient]]="Premium", 0.1,
   TRUE, 0
)</f>
        <v>0.1</v>
      </c>
      <c r="O4334" s="31" cm="1">
        <f t="array" ref="O4334">_xlfn.IFS(
   FACT_ORDERS[[#This Row],[TotalAmount]]&gt;1500, 0.15,
   FACT_ORDERS[[#This Row],[TotalAmount]]&gt;1000, 0.1,
   FACT_ORDERS[[#This Row],[TotalAmount]]&gt;500, 0.05,
   TRUE, 0
)</f>
        <v>0.05</v>
      </c>
      <c r="P4334" s="28">
        <f xml:space="preserve"> FACT_ORDERS[[#This Row],[TotalAmount]] * (1 - (FACT_ORDERS[[#This Row],[ClientDiscount]] + FACT_ORDERS[[#This Row],[OrderDiscount]]) )</f>
        <v>664.69999999999993</v>
      </c>
      <c r="Q4334" s="28">
        <f>FACT_ORDERS[[#This Row],[TotalAmountWithDiscount]]+FACT_ORDERS[[#This Row],[DeliveryCost]]</f>
        <v>664.69999999999993</v>
      </c>
      <c r="R4334" s="35">
        <v>44812</v>
      </c>
      <c r="S4334" s="35" t="str">
        <f>IF(NETWORKDAYS(FACT_ORDERS[[#This Row],[Order-Date]], FACT_ORDERS[[#This Row],[ArrivalDate ]]) &gt; 10, "Late", "On Time")</f>
        <v>On Time</v>
      </c>
    </row>
    <row r="4335" spans="1:19" x14ac:dyDescent="0.3">
      <c r="A4335" s="12">
        <v>9333</v>
      </c>
      <c r="B4335" s="12">
        <v>220</v>
      </c>
      <c r="C4335" s="12">
        <v>10922</v>
      </c>
      <c r="D4335" s="12">
        <v>4334</v>
      </c>
      <c r="E4335" s="12" t="s">
        <v>244</v>
      </c>
      <c r="F4335" s="13">
        <v>44805</v>
      </c>
      <c r="G4335" s="26" t="s">
        <v>14525</v>
      </c>
      <c r="H4335" s="12">
        <v>48</v>
      </c>
      <c r="I4335" s="28">
        <f>VLOOKUP(B:B,DIM_PRODUCTS!A:F,5,FALSE)</f>
        <v>30</v>
      </c>
      <c r="J4335" s="28">
        <f>FACT_ORDERS[[#This Row],[ProductPrice]]*FACT_ORDERS[[#This Row],[Quantity]]</f>
        <v>1440</v>
      </c>
      <c r="K4335" s="12" t="str">
        <f>VLOOKUP(C:C,DIM_CUSTOMERS!A:G,7,FALSE)</f>
        <v>Australia</v>
      </c>
      <c r="L4335" s="30" cm="1">
        <f t="array" ref="L4335">_xlfn.IFS(
    AND(FACT_ORDERS[[#This Row],[DeliveryMehtod]]="shippment",FACT_ORDERS[[#This Row],[TotalAmount]]&gt;=200), 0,
    AND(FACT_ORDERS[[#This Row],[DeliveryMehtod]]="pickup"), 15,
    AND(FACT_ORDERS[[#This Row],[DeliveryMehtod]]="shippment",FACT_ORDERS[[#This Row],[TotalAmount]]&lt;200), 35
)</f>
        <v>0</v>
      </c>
      <c r="M4335" s="12" t="str" cm="1">
        <f t="array" ref="M4335">_xlfn.IFS(
    SUMIFS(FACT_ORDERS[TotalAmount], FACT_ORDERS[WD_CUSTOMERS],FACT_ORDERS[[#This Row],[WD_CUSTOMERS]])&gt;=15000, "VIP",
    SUMIFS(FACT_ORDERS[TotalAmount], FACT_ORDERS[WD_CUSTOMERS],FACT_ORDERS[[#This Row],[WD_CUSTOMERS]])&gt;=8000, "Premium",
    TRUE, "Regular"
)</f>
        <v>Premium</v>
      </c>
      <c r="N4335" s="32" cm="1">
        <f t="array" ref="N4335">_xlfn.IFS(
   FACT_ORDERS[[#This Row],[TypeOfClient]]="VIP", 0.2,
   FACT_ORDERS[[#This Row],[TypeOfClient]]="Premium", 0.1,
   TRUE, 0
)</f>
        <v>0.1</v>
      </c>
      <c r="O4335" s="31" cm="1">
        <f t="array" ref="O4335">_xlfn.IFS(
   FACT_ORDERS[[#This Row],[TotalAmount]]&gt;1500, 0.15,
   FACT_ORDERS[[#This Row],[TotalAmount]]&gt;1000, 0.1,
   FACT_ORDERS[[#This Row],[TotalAmount]]&gt;500, 0.05,
   TRUE, 0
)</f>
        <v>0.1</v>
      </c>
      <c r="P4335" s="28">
        <f xml:space="preserve"> FACT_ORDERS[[#This Row],[TotalAmount]] * (1 - (FACT_ORDERS[[#This Row],[ClientDiscount]] + FACT_ORDERS[[#This Row],[OrderDiscount]]) )</f>
        <v>1152</v>
      </c>
      <c r="Q4335" s="28">
        <f>FACT_ORDERS[[#This Row],[TotalAmountWithDiscount]]+FACT_ORDERS[[#This Row],[DeliveryCost]]</f>
        <v>1152</v>
      </c>
      <c r="R4335" s="35">
        <v>44825</v>
      </c>
      <c r="S4335" s="35" t="str">
        <f>IF(NETWORKDAYS(FACT_ORDERS[[#This Row],[Order-Date]], FACT_ORDERS[[#This Row],[ArrivalDate ]]) &gt; 10, "Late", "On Time")</f>
        <v>Late</v>
      </c>
    </row>
    <row r="4336" spans="1:19" x14ac:dyDescent="0.3">
      <c r="A4336" s="12">
        <v>9334</v>
      </c>
      <c r="B4336" s="12">
        <v>259</v>
      </c>
      <c r="C4336" s="12">
        <v>10922</v>
      </c>
      <c r="D4336" s="12">
        <v>4335</v>
      </c>
      <c r="E4336" s="12" t="s">
        <v>243</v>
      </c>
      <c r="F4336" s="13">
        <v>44805</v>
      </c>
      <c r="G4336" s="26" t="s">
        <v>4407</v>
      </c>
      <c r="H4336" s="12">
        <v>29</v>
      </c>
      <c r="I4336" s="28">
        <f>VLOOKUP(B:B,DIM_PRODUCTS!A:F,5,FALSE)</f>
        <v>20</v>
      </c>
      <c r="J4336" s="28">
        <f>FACT_ORDERS[[#This Row],[ProductPrice]]*FACT_ORDERS[[#This Row],[Quantity]]</f>
        <v>580</v>
      </c>
      <c r="K4336" s="12" t="str">
        <f>VLOOKUP(C:C,DIM_CUSTOMERS!A:G,7,FALSE)</f>
        <v>Australia</v>
      </c>
      <c r="L4336" s="30" cm="1">
        <f t="array" ref="L4336">_xlfn.IFS(
    AND(FACT_ORDERS[[#This Row],[DeliveryMehtod]]="shippment",FACT_ORDERS[[#This Row],[TotalAmount]]&gt;=200), 0,
    AND(FACT_ORDERS[[#This Row],[DeliveryMehtod]]="pickup"), 15,
    AND(FACT_ORDERS[[#This Row],[DeliveryMehtod]]="shippment",FACT_ORDERS[[#This Row],[TotalAmount]]&lt;200), 35
)</f>
        <v>15</v>
      </c>
      <c r="M4336" s="12" t="str" cm="1">
        <f t="array" ref="M4336">_xlfn.IFS(
    SUMIFS(FACT_ORDERS[TotalAmount], FACT_ORDERS[WD_CUSTOMERS],FACT_ORDERS[[#This Row],[WD_CUSTOMERS]])&gt;=15000, "VIP",
    SUMIFS(FACT_ORDERS[TotalAmount], FACT_ORDERS[WD_CUSTOMERS],FACT_ORDERS[[#This Row],[WD_CUSTOMERS]])&gt;=8000, "Premium",
    TRUE, "Regular"
)</f>
        <v>Premium</v>
      </c>
      <c r="N4336" s="32" cm="1">
        <f t="array" ref="N4336">_xlfn.IFS(
   FACT_ORDERS[[#This Row],[TypeOfClient]]="VIP", 0.2,
   FACT_ORDERS[[#This Row],[TypeOfClient]]="Premium", 0.1,
   TRUE, 0
)</f>
        <v>0.1</v>
      </c>
      <c r="O4336" s="31" cm="1">
        <f t="array" ref="O4336">_xlfn.IFS(
   FACT_ORDERS[[#This Row],[TotalAmount]]&gt;1500, 0.15,
   FACT_ORDERS[[#This Row],[TotalAmount]]&gt;1000, 0.1,
   FACT_ORDERS[[#This Row],[TotalAmount]]&gt;500, 0.05,
   TRUE, 0
)</f>
        <v>0.05</v>
      </c>
      <c r="P4336" s="28">
        <f xml:space="preserve"> FACT_ORDERS[[#This Row],[TotalAmount]] * (1 - (FACT_ORDERS[[#This Row],[ClientDiscount]] + FACT_ORDERS[[#This Row],[OrderDiscount]]) )</f>
        <v>493</v>
      </c>
      <c r="Q4336" s="28">
        <f>FACT_ORDERS[[#This Row],[TotalAmountWithDiscount]]+FACT_ORDERS[[#This Row],[DeliveryCost]]</f>
        <v>508</v>
      </c>
      <c r="R4336" s="35">
        <v>44814</v>
      </c>
      <c r="S4336" s="35" t="str">
        <f>IF(NETWORKDAYS(FACT_ORDERS[[#This Row],[Order-Date]], FACT_ORDERS[[#This Row],[ArrivalDate ]]) &gt; 10, "Late", "On Time")</f>
        <v>On Time</v>
      </c>
    </row>
    <row r="4337" spans="1:19" x14ac:dyDescent="0.3">
      <c r="A4337" s="12">
        <v>9335</v>
      </c>
      <c r="B4337" s="12">
        <v>216</v>
      </c>
      <c r="C4337" s="12">
        <v>10922</v>
      </c>
      <c r="D4337" s="12">
        <v>4336</v>
      </c>
      <c r="E4337" s="12" t="s">
        <v>243</v>
      </c>
      <c r="F4337" s="13">
        <v>44929</v>
      </c>
      <c r="G4337" s="26" t="s">
        <v>14526</v>
      </c>
      <c r="H4337" s="12">
        <v>24</v>
      </c>
      <c r="I4337" s="28">
        <f>VLOOKUP(B:B,DIM_PRODUCTS!A:F,5,FALSE)</f>
        <v>23</v>
      </c>
      <c r="J4337" s="28">
        <f>FACT_ORDERS[[#This Row],[ProductPrice]]*FACT_ORDERS[[#This Row],[Quantity]]</f>
        <v>552</v>
      </c>
      <c r="K4337" s="12" t="str">
        <f>VLOOKUP(C:C,DIM_CUSTOMERS!A:G,7,FALSE)</f>
        <v>Australia</v>
      </c>
      <c r="L4337" s="30" cm="1">
        <f t="array" ref="L4337">_xlfn.IFS(
    AND(FACT_ORDERS[[#This Row],[DeliveryMehtod]]="shippment",FACT_ORDERS[[#This Row],[TotalAmount]]&gt;=200), 0,
    AND(FACT_ORDERS[[#This Row],[DeliveryMehtod]]="pickup"), 15,
    AND(FACT_ORDERS[[#This Row],[DeliveryMehtod]]="shippment",FACT_ORDERS[[#This Row],[TotalAmount]]&lt;200), 35
)</f>
        <v>15</v>
      </c>
      <c r="M4337" s="12" t="str" cm="1">
        <f t="array" ref="M4337">_xlfn.IFS(
    SUMIFS(FACT_ORDERS[TotalAmount], FACT_ORDERS[WD_CUSTOMERS],FACT_ORDERS[[#This Row],[WD_CUSTOMERS]])&gt;=15000, "VIP",
    SUMIFS(FACT_ORDERS[TotalAmount], FACT_ORDERS[WD_CUSTOMERS],FACT_ORDERS[[#This Row],[WD_CUSTOMERS]])&gt;=8000, "Premium",
    TRUE, "Regular"
)</f>
        <v>Premium</v>
      </c>
      <c r="N4337" s="32" cm="1">
        <f t="array" ref="N4337">_xlfn.IFS(
   FACT_ORDERS[[#This Row],[TypeOfClient]]="VIP", 0.2,
   FACT_ORDERS[[#This Row],[TypeOfClient]]="Premium", 0.1,
   TRUE, 0
)</f>
        <v>0.1</v>
      </c>
      <c r="O4337" s="31" cm="1">
        <f t="array" ref="O4337">_xlfn.IFS(
   FACT_ORDERS[[#This Row],[TotalAmount]]&gt;1500, 0.15,
   FACT_ORDERS[[#This Row],[TotalAmount]]&gt;1000, 0.1,
   FACT_ORDERS[[#This Row],[TotalAmount]]&gt;500, 0.05,
   TRUE, 0
)</f>
        <v>0.05</v>
      </c>
      <c r="P4337" s="28">
        <f xml:space="preserve"> FACT_ORDERS[[#This Row],[TotalAmount]] * (1 - (FACT_ORDERS[[#This Row],[ClientDiscount]] + FACT_ORDERS[[#This Row],[OrderDiscount]]) )</f>
        <v>469.2</v>
      </c>
      <c r="Q4337" s="28">
        <f>FACT_ORDERS[[#This Row],[TotalAmountWithDiscount]]+FACT_ORDERS[[#This Row],[DeliveryCost]]</f>
        <v>484.2</v>
      </c>
      <c r="R4337" s="35">
        <v>44949</v>
      </c>
      <c r="S4337" s="35" t="str">
        <f>IF(NETWORKDAYS(FACT_ORDERS[[#This Row],[Order-Date]], FACT_ORDERS[[#This Row],[ArrivalDate ]]) &gt; 10, "Late", "On Time")</f>
        <v>Late</v>
      </c>
    </row>
    <row r="4338" spans="1:19" x14ac:dyDescent="0.3">
      <c r="A4338" s="12">
        <v>9336</v>
      </c>
      <c r="B4338" s="12">
        <v>220</v>
      </c>
      <c r="C4338" s="12">
        <v>10922</v>
      </c>
      <c r="D4338" s="12">
        <v>4337</v>
      </c>
      <c r="E4338" s="12" t="s">
        <v>244</v>
      </c>
      <c r="F4338" s="13">
        <v>44929</v>
      </c>
      <c r="G4338" s="26" t="s">
        <v>14527</v>
      </c>
      <c r="H4338" s="12">
        <v>26</v>
      </c>
      <c r="I4338" s="28">
        <f>VLOOKUP(B:B,DIM_PRODUCTS!A:F,5,FALSE)</f>
        <v>30</v>
      </c>
      <c r="J4338" s="28">
        <f>FACT_ORDERS[[#This Row],[ProductPrice]]*FACT_ORDERS[[#This Row],[Quantity]]</f>
        <v>780</v>
      </c>
      <c r="K4338" s="12" t="str">
        <f>VLOOKUP(C:C,DIM_CUSTOMERS!A:G,7,FALSE)</f>
        <v>Australia</v>
      </c>
      <c r="L4338" s="30" cm="1">
        <f t="array" ref="L4338">_xlfn.IFS(
    AND(FACT_ORDERS[[#This Row],[DeliveryMehtod]]="shippment",FACT_ORDERS[[#This Row],[TotalAmount]]&gt;=200), 0,
    AND(FACT_ORDERS[[#This Row],[DeliveryMehtod]]="pickup"), 15,
    AND(FACT_ORDERS[[#This Row],[DeliveryMehtod]]="shippment",FACT_ORDERS[[#This Row],[TotalAmount]]&lt;200), 35
)</f>
        <v>0</v>
      </c>
      <c r="M4338" s="12" t="str" cm="1">
        <f t="array" ref="M4338">_xlfn.IFS(
    SUMIFS(FACT_ORDERS[TotalAmount], FACT_ORDERS[WD_CUSTOMERS],FACT_ORDERS[[#This Row],[WD_CUSTOMERS]])&gt;=15000, "VIP",
    SUMIFS(FACT_ORDERS[TotalAmount], FACT_ORDERS[WD_CUSTOMERS],FACT_ORDERS[[#This Row],[WD_CUSTOMERS]])&gt;=8000, "Premium",
    TRUE, "Regular"
)</f>
        <v>Premium</v>
      </c>
      <c r="N4338" s="32" cm="1">
        <f t="array" ref="N4338">_xlfn.IFS(
   FACT_ORDERS[[#This Row],[TypeOfClient]]="VIP", 0.2,
   FACT_ORDERS[[#This Row],[TypeOfClient]]="Premium", 0.1,
   TRUE, 0
)</f>
        <v>0.1</v>
      </c>
      <c r="O4338" s="31" cm="1">
        <f t="array" ref="O4338">_xlfn.IFS(
   FACT_ORDERS[[#This Row],[TotalAmount]]&gt;1500, 0.15,
   FACT_ORDERS[[#This Row],[TotalAmount]]&gt;1000, 0.1,
   FACT_ORDERS[[#This Row],[TotalAmount]]&gt;500, 0.05,
   TRUE, 0
)</f>
        <v>0.05</v>
      </c>
      <c r="P4338" s="28">
        <f xml:space="preserve"> FACT_ORDERS[[#This Row],[TotalAmount]] * (1 - (FACT_ORDERS[[#This Row],[ClientDiscount]] + FACT_ORDERS[[#This Row],[OrderDiscount]]) )</f>
        <v>663</v>
      </c>
      <c r="Q4338" s="28">
        <f>FACT_ORDERS[[#This Row],[TotalAmountWithDiscount]]+FACT_ORDERS[[#This Row],[DeliveryCost]]</f>
        <v>663</v>
      </c>
      <c r="R4338" s="35">
        <v>44939</v>
      </c>
      <c r="S4338" s="35" t="str">
        <f>IF(NETWORKDAYS(FACT_ORDERS[[#This Row],[Order-Date]], FACT_ORDERS[[#This Row],[ArrivalDate ]]) &gt; 10, "Late", "On Time")</f>
        <v>On Time</v>
      </c>
    </row>
    <row r="4339" spans="1:19" x14ac:dyDescent="0.3">
      <c r="A4339" s="12">
        <v>9337</v>
      </c>
      <c r="B4339" s="12">
        <v>259</v>
      </c>
      <c r="C4339" s="12">
        <v>10922</v>
      </c>
      <c r="D4339" s="12">
        <v>4338</v>
      </c>
      <c r="E4339" s="12" t="s">
        <v>243</v>
      </c>
      <c r="F4339" s="13">
        <v>44929</v>
      </c>
      <c r="G4339" s="26" t="s">
        <v>14528</v>
      </c>
      <c r="H4339" s="12">
        <v>25</v>
      </c>
      <c r="I4339" s="28">
        <f>VLOOKUP(B:B,DIM_PRODUCTS!A:F,5,FALSE)</f>
        <v>20</v>
      </c>
      <c r="J4339" s="28">
        <f>FACT_ORDERS[[#This Row],[ProductPrice]]*FACT_ORDERS[[#This Row],[Quantity]]</f>
        <v>500</v>
      </c>
      <c r="K4339" s="12" t="str">
        <f>VLOOKUP(C:C,DIM_CUSTOMERS!A:G,7,FALSE)</f>
        <v>Australia</v>
      </c>
      <c r="L4339" s="30" cm="1">
        <f t="array" ref="L4339">_xlfn.IFS(
    AND(FACT_ORDERS[[#This Row],[DeliveryMehtod]]="shippment",FACT_ORDERS[[#This Row],[TotalAmount]]&gt;=200), 0,
    AND(FACT_ORDERS[[#This Row],[DeliveryMehtod]]="pickup"), 15,
    AND(FACT_ORDERS[[#This Row],[DeliveryMehtod]]="shippment",FACT_ORDERS[[#This Row],[TotalAmount]]&lt;200), 35
)</f>
        <v>15</v>
      </c>
      <c r="M4339" s="12" t="str" cm="1">
        <f t="array" ref="M4339">_xlfn.IFS(
    SUMIFS(FACT_ORDERS[TotalAmount], FACT_ORDERS[WD_CUSTOMERS],FACT_ORDERS[[#This Row],[WD_CUSTOMERS]])&gt;=15000, "VIP",
    SUMIFS(FACT_ORDERS[TotalAmount], FACT_ORDERS[WD_CUSTOMERS],FACT_ORDERS[[#This Row],[WD_CUSTOMERS]])&gt;=8000, "Premium",
    TRUE, "Regular"
)</f>
        <v>Premium</v>
      </c>
      <c r="N4339" s="32" cm="1">
        <f t="array" ref="N4339">_xlfn.IFS(
   FACT_ORDERS[[#This Row],[TypeOfClient]]="VIP", 0.2,
   FACT_ORDERS[[#This Row],[TypeOfClient]]="Premium", 0.1,
   TRUE, 0
)</f>
        <v>0.1</v>
      </c>
      <c r="O4339" s="31" cm="1">
        <f t="array" ref="O4339">_xlfn.IFS(
   FACT_ORDERS[[#This Row],[TotalAmount]]&gt;1500, 0.15,
   FACT_ORDERS[[#This Row],[TotalAmount]]&gt;1000, 0.1,
   FACT_ORDERS[[#This Row],[TotalAmount]]&gt;500, 0.05,
   TRUE, 0
)</f>
        <v>0</v>
      </c>
      <c r="P4339" s="28">
        <f xml:space="preserve"> FACT_ORDERS[[#This Row],[TotalAmount]] * (1 - (FACT_ORDERS[[#This Row],[ClientDiscount]] + FACT_ORDERS[[#This Row],[OrderDiscount]]) )</f>
        <v>450</v>
      </c>
      <c r="Q4339" s="28">
        <f>FACT_ORDERS[[#This Row],[TotalAmountWithDiscount]]+FACT_ORDERS[[#This Row],[DeliveryCost]]</f>
        <v>465</v>
      </c>
      <c r="R4339" s="35">
        <v>44939</v>
      </c>
      <c r="S4339" s="35" t="str">
        <f>IF(NETWORKDAYS(FACT_ORDERS[[#This Row],[Order-Date]], FACT_ORDERS[[#This Row],[ArrivalDate ]]) &gt; 10, "Late", "On Time")</f>
        <v>On Time</v>
      </c>
    </row>
    <row r="4340" spans="1:19" x14ac:dyDescent="0.3">
      <c r="A4340" s="12">
        <v>9338</v>
      </c>
      <c r="B4340" s="12">
        <v>216</v>
      </c>
      <c r="C4340" s="12">
        <v>10922</v>
      </c>
      <c r="D4340" s="12">
        <v>4339</v>
      </c>
      <c r="E4340" s="12" t="s">
        <v>243</v>
      </c>
      <c r="F4340" s="13">
        <v>44530</v>
      </c>
      <c r="G4340" s="26" t="s">
        <v>14529</v>
      </c>
      <c r="H4340" s="12">
        <v>24</v>
      </c>
      <c r="I4340" s="28">
        <f>VLOOKUP(B:B,DIM_PRODUCTS!A:F,5,FALSE)</f>
        <v>23</v>
      </c>
      <c r="J4340" s="28">
        <f>FACT_ORDERS[[#This Row],[ProductPrice]]*FACT_ORDERS[[#This Row],[Quantity]]</f>
        <v>552</v>
      </c>
      <c r="K4340" s="12" t="str">
        <f>VLOOKUP(C:C,DIM_CUSTOMERS!A:G,7,FALSE)</f>
        <v>Australia</v>
      </c>
      <c r="L4340" s="30" cm="1">
        <f t="array" ref="L4340">_xlfn.IFS(
    AND(FACT_ORDERS[[#This Row],[DeliveryMehtod]]="shippment",FACT_ORDERS[[#This Row],[TotalAmount]]&gt;=200), 0,
    AND(FACT_ORDERS[[#This Row],[DeliveryMehtod]]="pickup"), 15,
    AND(FACT_ORDERS[[#This Row],[DeliveryMehtod]]="shippment",FACT_ORDERS[[#This Row],[TotalAmount]]&lt;200), 35
)</f>
        <v>15</v>
      </c>
      <c r="M4340" s="12" t="str" cm="1">
        <f t="array" ref="M4340">_xlfn.IFS(
    SUMIFS(FACT_ORDERS[TotalAmount], FACT_ORDERS[WD_CUSTOMERS],FACT_ORDERS[[#This Row],[WD_CUSTOMERS]])&gt;=15000, "VIP",
    SUMIFS(FACT_ORDERS[TotalAmount], FACT_ORDERS[WD_CUSTOMERS],FACT_ORDERS[[#This Row],[WD_CUSTOMERS]])&gt;=8000, "Premium",
    TRUE, "Regular"
)</f>
        <v>Premium</v>
      </c>
      <c r="N4340" s="32" cm="1">
        <f t="array" ref="N4340">_xlfn.IFS(
   FACT_ORDERS[[#This Row],[TypeOfClient]]="VIP", 0.2,
   FACT_ORDERS[[#This Row],[TypeOfClient]]="Premium", 0.1,
   TRUE, 0
)</f>
        <v>0.1</v>
      </c>
      <c r="O4340" s="31" cm="1">
        <f t="array" ref="O4340">_xlfn.IFS(
   FACT_ORDERS[[#This Row],[TotalAmount]]&gt;1500, 0.15,
   FACT_ORDERS[[#This Row],[TotalAmount]]&gt;1000, 0.1,
   FACT_ORDERS[[#This Row],[TotalAmount]]&gt;500, 0.05,
   TRUE, 0
)</f>
        <v>0.05</v>
      </c>
      <c r="P4340" s="28">
        <f xml:space="preserve"> FACT_ORDERS[[#This Row],[TotalAmount]] * (1 - (FACT_ORDERS[[#This Row],[ClientDiscount]] + FACT_ORDERS[[#This Row],[OrderDiscount]]) )</f>
        <v>469.2</v>
      </c>
      <c r="Q4340" s="28">
        <f>FACT_ORDERS[[#This Row],[TotalAmountWithDiscount]]+FACT_ORDERS[[#This Row],[DeliveryCost]]</f>
        <v>484.2</v>
      </c>
      <c r="R4340" s="35">
        <v>44540</v>
      </c>
      <c r="S4340" s="35" t="str">
        <f>IF(NETWORKDAYS(FACT_ORDERS[[#This Row],[Order-Date]], FACT_ORDERS[[#This Row],[ArrivalDate ]]) &gt; 10, "Late", "On Time")</f>
        <v>On Time</v>
      </c>
    </row>
    <row r="4341" spans="1:19" x14ac:dyDescent="0.3">
      <c r="A4341" s="12">
        <v>9339</v>
      </c>
      <c r="B4341" s="12">
        <v>220</v>
      </c>
      <c r="C4341" s="12">
        <v>10922</v>
      </c>
      <c r="D4341" s="12">
        <v>4340</v>
      </c>
      <c r="E4341" s="12" t="s">
        <v>243</v>
      </c>
      <c r="F4341" s="13">
        <v>44530</v>
      </c>
      <c r="G4341" s="26" t="s">
        <v>14530</v>
      </c>
      <c r="H4341" s="12">
        <v>41</v>
      </c>
      <c r="I4341" s="28">
        <f>VLOOKUP(B:B,DIM_PRODUCTS!A:F,5,FALSE)</f>
        <v>30</v>
      </c>
      <c r="J4341" s="28">
        <f>FACT_ORDERS[[#This Row],[ProductPrice]]*FACT_ORDERS[[#This Row],[Quantity]]</f>
        <v>1230</v>
      </c>
      <c r="K4341" s="12" t="str">
        <f>VLOOKUP(C:C,DIM_CUSTOMERS!A:G,7,FALSE)</f>
        <v>Australia</v>
      </c>
      <c r="L4341" s="30" cm="1">
        <f t="array" ref="L4341">_xlfn.IFS(
    AND(FACT_ORDERS[[#This Row],[DeliveryMehtod]]="shippment",FACT_ORDERS[[#This Row],[TotalAmount]]&gt;=200), 0,
    AND(FACT_ORDERS[[#This Row],[DeliveryMehtod]]="pickup"), 15,
    AND(FACT_ORDERS[[#This Row],[DeliveryMehtod]]="shippment",FACT_ORDERS[[#This Row],[TotalAmount]]&lt;200), 35
)</f>
        <v>15</v>
      </c>
      <c r="M4341" s="12" t="str" cm="1">
        <f t="array" ref="M4341">_xlfn.IFS(
    SUMIFS(FACT_ORDERS[TotalAmount], FACT_ORDERS[WD_CUSTOMERS],FACT_ORDERS[[#This Row],[WD_CUSTOMERS]])&gt;=15000, "VIP",
    SUMIFS(FACT_ORDERS[TotalAmount], FACT_ORDERS[WD_CUSTOMERS],FACT_ORDERS[[#This Row],[WD_CUSTOMERS]])&gt;=8000, "Premium",
    TRUE, "Regular"
)</f>
        <v>Premium</v>
      </c>
      <c r="N4341" s="32" cm="1">
        <f t="array" ref="N4341">_xlfn.IFS(
   FACT_ORDERS[[#This Row],[TypeOfClient]]="VIP", 0.2,
   FACT_ORDERS[[#This Row],[TypeOfClient]]="Premium", 0.1,
   TRUE, 0
)</f>
        <v>0.1</v>
      </c>
      <c r="O4341" s="31" cm="1">
        <f t="array" ref="O4341">_xlfn.IFS(
   FACT_ORDERS[[#This Row],[TotalAmount]]&gt;1500, 0.15,
   FACT_ORDERS[[#This Row],[TotalAmount]]&gt;1000, 0.1,
   FACT_ORDERS[[#This Row],[TotalAmount]]&gt;500, 0.05,
   TRUE, 0
)</f>
        <v>0.1</v>
      </c>
      <c r="P4341" s="28">
        <f xml:space="preserve"> FACT_ORDERS[[#This Row],[TotalAmount]] * (1 - (FACT_ORDERS[[#This Row],[ClientDiscount]] + FACT_ORDERS[[#This Row],[OrderDiscount]]) )</f>
        <v>984</v>
      </c>
      <c r="Q4341" s="28">
        <f>FACT_ORDERS[[#This Row],[TotalAmountWithDiscount]]+FACT_ORDERS[[#This Row],[DeliveryCost]]</f>
        <v>999</v>
      </c>
      <c r="R4341" s="35">
        <v>44540</v>
      </c>
      <c r="S4341" s="35" t="str">
        <f>IF(NETWORKDAYS(FACT_ORDERS[[#This Row],[Order-Date]], FACT_ORDERS[[#This Row],[ArrivalDate ]]) &gt; 10, "Late", "On Time")</f>
        <v>On Time</v>
      </c>
    </row>
    <row r="4342" spans="1:19" x14ac:dyDescent="0.3">
      <c r="A4342" s="12">
        <v>9340</v>
      </c>
      <c r="B4342" s="12">
        <v>259</v>
      </c>
      <c r="C4342" s="12">
        <v>10922</v>
      </c>
      <c r="D4342" s="12">
        <v>4341</v>
      </c>
      <c r="E4342" s="12" t="s">
        <v>244</v>
      </c>
      <c r="F4342" s="13">
        <v>44530</v>
      </c>
      <c r="G4342" s="26" t="s">
        <v>14531</v>
      </c>
      <c r="H4342" s="12">
        <v>16</v>
      </c>
      <c r="I4342" s="28">
        <f>VLOOKUP(B:B,DIM_PRODUCTS!A:F,5,FALSE)</f>
        <v>20</v>
      </c>
      <c r="J4342" s="28">
        <f>FACT_ORDERS[[#This Row],[ProductPrice]]*FACT_ORDERS[[#This Row],[Quantity]]</f>
        <v>320</v>
      </c>
      <c r="K4342" s="12" t="str">
        <f>VLOOKUP(C:C,DIM_CUSTOMERS!A:G,7,FALSE)</f>
        <v>Australia</v>
      </c>
      <c r="L4342" s="30" cm="1">
        <f t="array" ref="L4342">_xlfn.IFS(
    AND(FACT_ORDERS[[#This Row],[DeliveryMehtod]]="shippment",FACT_ORDERS[[#This Row],[TotalAmount]]&gt;=200), 0,
    AND(FACT_ORDERS[[#This Row],[DeliveryMehtod]]="pickup"), 15,
    AND(FACT_ORDERS[[#This Row],[DeliveryMehtod]]="shippment",FACT_ORDERS[[#This Row],[TotalAmount]]&lt;200), 35
)</f>
        <v>0</v>
      </c>
      <c r="M4342" s="12" t="str" cm="1">
        <f t="array" ref="M4342">_xlfn.IFS(
    SUMIFS(FACT_ORDERS[TotalAmount], FACT_ORDERS[WD_CUSTOMERS],FACT_ORDERS[[#This Row],[WD_CUSTOMERS]])&gt;=15000, "VIP",
    SUMIFS(FACT_ORDERS[TotalAmount], FACT_ORDERS[WD_CUSTOMERS],FACT_ORDERS[[#This Row],[WD_CUSTOMERS]])&gt;=8000, "Premium",
    TRUE, "Regular"
)</f>
        <v>Premium</v>
      </c>
      <c r="N4342" s="32" cm="1">
        <f t="array" ref="N4342">_xlfn.IFS(
   FACT_ORDERS[[#This Row],[TypeOfClient]]="VIP", 0.2,
   FACT_ORDERS[[#This Row],[TypeOfClient]]="Premium", 0.1,
   TRUE, 0
)</f>
        <v>0.1</v>
      </c>
      <c r="O4342" s="31" cm="1">
        <f t="array" ref="O4342">_xlfn.IFS(
   FACT_ORDERS[[#This Row],[TotalAmount]]&gt;1500, 0.15,
   FACT_ORDERS[[#This Row],[TotalAmount]]&gt;1000, 0.1,
   FACT_ORDERS[[#This Row],[TotalAmount]]&gt;500, 0.05,
   TRUE, 0
)</f>
        <v>0</v>
      </c>
      <c r="P4342" s="28">
        <f xml:space="preserve"> FACT_ORDERS[[#This Row],[TotalAmount]] * (1 - (FACT_ORDERS[[#This Row],[ClientDiscount]] + FACT_ORDERS[[#This Row],[OrderDiscount]]) )</f>
        <v>288</v>
      </c>
      <c r="Q4342" s="28">
        <f>FACT_ORDERS[[#This Row],[TotalAmountWithDiscount]]+FACT_ORDERS[[#This Row],[DeliveryCost]]</f>
        <v>288</v>
      </c>
      <c r="R4342" s="35">
        <v>44539</v>
      </c>
      <c r="S4342" s="35" t="str">
        <f>IF(NETWORKDAYS(FACT_ORDERS[[#This Row],[Order-Date]], FACT_ORDERS[[#This Row],[ArrivalDate ]]) &gt; 10, "Late", "On Time")</f>
        <v>On Time</v>
      </c>
    </row>
    <row r="4343" spans="1:19" x14ac:dyDescent="0.3">
      <c r="A4343" s="12">
        <v>9341</v>
      </c>
      <c r="B4343" s="12">
        <v>216</v>
      </c>
      <c r="C4343" s="12">
        <v>10922</v>
      </c>
      <c r="D4343" s="12">
        <v>4342</v>
      </c>
      <c r="E4343" s="12" t="s">
        <v>244</v>
      </c>
      <c r="F4343" s="13">
        <v>44731</v>
      </c>
      <c r="G4343" s="26" t="s">
        <v>14532</v>
      </c>
      <c r="H4343" s="12">
        <v>22</v>
      </c>
      <c r="I4343" s="28">
        <f>VLOOKUP(B:B,DIM_PRODUCTS!A:F,5,FALSE)</f>
        <v>23</v>
      </c>
      <c r="J4343" s="28">
        <f>FACT_ORDERS[[#This Row],[ProductPrice]]*FACT_ORDERS[[#This Row],[Quantity]]</f>
        <v>506</v>
      </c>
      <c r="K4343" s="12" t="str">
        <f>VLOOKUP(C:C,DIM_CUSTOMERS!A:G,7,FALSE)</f>
        <v>Australia</v>
      </c>
      <c r="L4343" s="30" cm="1">
        <f t="array" ref="L4343">_xlfn.IFS(
    AND(FACT_ORDERS[[#This Row],[DeliveryMehtod]]="shippment",FACT_ORDERS[[#This Row],[TotalAmount]]&gt;=200), 0,
    AND(FACT_ORDERS[[#This Row],[DeliveryMehtod]]="pickup"), 15,
    AND(FACT_ORDERS[[#This Row],[DeliveryMehtod]]="shippment",FACT_ORDERS[[#This Row],[TotalAmount]]&lt;200), 35
)</f>
        <v>0</v>
      </c>
      <c r="M4343" s="12" t="str" cm="1">
        <f t="array" ref="M4343">_xlfn.IFS(
    SUMIFS(FACT_ORDERS[TotalAmount], FACT_ORDERS[WD_CUSTOMERS],FACT_ORDERS[[#This Row],[WD_CUSTOMERS]])&gt;=15000, "VIP",
    SUMIFS(FACT_ORDERS[TotalAmount], FACT_ORDERS[WD_CUSTOMERS],FACT_ORDERS[[#This Row],[WD_CUSTOMERS]])&gt;=8000, "Premium",
    TRUE, "Regular"
)</f>
        <v>Premium</v>
      </c>
      <c r="N4343" s="32" cm="1">
        <f t="array" ref="N4343">_xlfn.IFS(
   FACT_ORDERS[[#This Row],[TypeOfClient]]="VIP", 0.2,
   FACT_ORDERS[[#This Row],[TypeOfClient]]="Premium", 0.1,
   TRUE, 0
)</f>
        <v>0.1</v>
      </c>
      <c r="O4343" s="31" cm="1">
        <f t="array" ref="O4343">_xlfn.IFS(
   FACT_ORDERS[[#This Row],[TotalAmount]]&gt;1500, 0.15,
   FACT_ORDERS[[#This Row],[TotalAmount]]&gt;1000, 0.1,
   FACT_ORDERS[[#This Row],[TotalAmount]]&gt;500, 0.05,
   TRUE, 0
)</f>
        <v>0.05</v>
      </c>
      <c r="P4343" s="28">
        <f xml:space="preserve"> FACT_ORDERS[[#This Row],[TotalAmount]] * (1 - (FACT_ORDERS[[#This Row],[ClientDiscount]] + FACT_ORDERS[[#This Row],[OrderDiscount]]) )</f>
        <v>430.09999999999997</v>
      </c>
      <c r="Q4343" s="28">
        <f>FACT_ORDERS[[#This Row],[TotalAmountWithDiscount]]+FACT_ORDERS[[#This Row],[DeliveryCost]]</f>
        <v>430.09999999999997</v>
      </c>
      <c r="R4343" s="35">
        <v>44740</v>
      </c>
      <c r="S4343" s="35" t="str">
        <f>IF(NETWORKDAYS(FACT_ORDERS[[#This Row],[Order-Date]], FACT_ORDERS[[#This Row],[ArrivalDate ]]) &gt; 10, "Late", "On Time")</f>
        <v>On Time</v>
      </c>
    </row>
    <row r="4344" spans="1:19" x14ac:dyDescent="0.3">
      <c r="A4344" s="12">
        <v>9342</v>
      </c>
      <c r="B4344" s="12">
        <v>220</v>
      </c>
      <c r="C4344" s="12">
        <v>10922</v>
      </c>
      <c r="D4344" s="12">
        <v>4343</v>
      </c>
      <c r="E4344" s="12" t="s">
        <v>244</v>
      </c>
      <c r="F4344" s="13">
        <v>44731</v>
      </c>
      <c r="G4344" s="26" t="s">
        <v>14533</v>
      </c>
      <c r="H4344" s="12">
        <v>29</v>
      </c>
      <c r="I4344" s="28">
        <f>VLOOKUP(B:B,DIM_PRODUCTS!A:F,5,FALSE)</f>
        <v>30</v>
      </c>
      <c r="J4344" s="28">
        <f>FACT_ORDERS[[#This Row],[ProductPrice]]*FACT_ORDERS[[#This Row],[Quantity]]</f>
        <v>870</v>
      </c>
      <c r="K4344" s="12" t="str">
        <f>VLOOKUP(C:C,DIM_CUSTOMERS!A:G,7,FALSE)</f>
        <v>Australia</v>
      </c>
      <c r="L4344" s="30" cm="1">
        <f t="array" ref="L4344">_xlfn.IFS(
    AND(FACT_ORDERS[[#This Row],[DeliveryMehtod]]="shippment",FACT_ORDERS[[#This Row],[TotalAmount]]&gt;=200), 0,
    AND(FACT_ORDERS[[#This Row],[DeliveryMehtod]]="pickup"), 15,
    AND(FACT_ORDERS[[#This Row],[DeliveryMehtod]]="shippment",FACT_ORDERS[[#This Row],[TotalAmount]]&lt;200), 35
)</f>
        <v>0</v>
      </c>
      <c r="M4344" s="12" t="str" cm="1">
        <f t="array" ref="M4344">_xlfn.IFS(
    SUMIFS(FACT_ORDERS[TotalAmount], FACT_ORDERS[WD_CUSTOMERS],FACT_ORDERS[[#This Row],[WD_CUSTOMERS]])&gt;=15000, "VIP",
    SUMIFS(FACT_ORDERS[TotalAmount], FACT_ORDERS[WD_CUSTOMERS],FACT_ORDERS[[#This Row],[WD_CUSTOMERS]])&gt;=8000, "Premium",
    TRUE, "Regular"
)</f>
        <v>Premium</v>
      </c>
      <c r="N4344" s="32" cm="1">
        <f t="array" ref="N4344">_xlfn.IFS(
   FACT_ORDERS[[#This Row],[TypeOfClient]]="VIP", 0.2,
   FACT_ORDERS[[#This Row],[TypeOfClient]]="Premium", 0.1,
   TRUE, 0
)</f>
        <v>0.1</v>
      </c>
      <c r="O4344" s="31" cm="1">
        <f t="array" ref="O4344">_xlfn.IFS(
   FACT_ORDERS[[#This Row],[TotalAmount]]&gt;1500, 0.15,
   FACT_ORDERS[[#This Row],[TotalAmount]]&gt;1000, 0.1,
   FACT_ORDERS[[#This Row],[TotalAmount]]&gt;500, 0.05,
   TRUE, 0
)</f>
        <v>0.05</v>
      </c>
      <c r="P4344" s="28">
        <f xml:space="preserve"> FACT_ORDERS[[#This Row],[TotalAmount]] * (1 - (FACT_ORDERS[[#This Row],[ClientDiscount]] + FACT_ORDERS[[#This Row],[OrderDiscount]]) )</f>
        <v>739.5</v>
      </c>
      <c r="Q4344" s="28">
        <f>FACT_ORDERS[[#This Row],[TotalAmountWithDiscount]]+FACT_ORDERS[[#This Row],[DeliveryCost]]</f>
        <v>739.5</v>
      </c>
      <c r="R4344" s="35">
        <v>44742</v>
      </c>
      <c r="S4344" s="35" t="str">
        <f>IF(NETWORKDAYS(FACT_ORDERS[[#This Row],[Order-Date]], FACT_ORDERS[[#This Row],[ArrivalDate ]]) &gt; 10, "Late", "On Time")</f>
        <v>On Time</v>
      </c>
    </row>
    <row r="4345" spans="1:19" x14ac:dyDescent="0.3">
      <c r="A4345" s="12">
        <v>9343</v>
      </c>
      <c r="B4345" s="12">
        <v>259</v>
      </c>
      <c r="C4345" s="12">
        <v>10922</v>
      </c>
      <c r="D4345" s="12">
        <v>4344</v>
      </c>
      <c r="E4345" s="12" t="s">
        <v>243</v>
      </c>
      <c r="F4345" s="13">
        <v>44731</v>
      </c>
      <c r="G4345" s="26" t="s">
        <v>14534</v>
      </c>
      <c r="H4345" s="12">
        <v>29</v>
      </c>
      <c r="I4345" s="28">
        <f>VLOOKUP(B:B,DIM_PRODUCTS!A:F,5,FALSE)</f>
        <v>20</v>
      </c>
      <c r="J4345" s="28">
        <f>FACT_ORDERS[[#This Row],[ProductPrice]]*FACT_ORDERS[[#This Row],[Quantity]]</f>
        <v>580</v>
      </c>
      <c r="K4345" s="12" t="str">
        <f>VLOOKUP(C:C,DIM_CUSTOMERS!A:G,7,FALSE)</f>
        <v>Australia</v>
      </c>
      <c r="L4345" s="30" cm="1">
        <f t="array" ref="L4345">_xlfn.IFS(
    AND(FACT_ORDERS[[#This Row],[DeliveryMehtod]]="shippment",FACT_ORDERS[[#This Row],[TotalAmount]]&gt;=200), 0,
    AND(FACT_ORDERS[[#This Row],[DeliveryMehtod]]="pickup"), 15,
    AND(FACT_ORDERS[[#This Row],[DeliveryMehtod]]="shippment",FACT_ORDERS[[#This Row],[TotalAmount]]&lt;200), 35
)</f>
        <v>15</v>
      </c>
      <c r="M4345" s="12" t="str" cm="1">
        <f t="array" ref="M4345">_xlfn.IFS(
    SUMIFS(FACT_ORDERS[TotalAmount], FACT_ORDERS[WD_CUSTOMERS],FACT_ORDERS[[#This Row],[WD_CUSTOMERS]])&gt;=15000, "VIP",
    SUMIFS(FACT_ORDERS[TotalAmount], FACT_ORDERS[WD_CUSTOMERS],FACT_ORDERS[[#This Row],[WD_CUSTOMERS]])&gt;=8000, "Premium",
    TRUE, "Regular"
)</f>
        <v>Premium</v>
      </c>
      <c r="N4345" s="32" cm="1">
        <f t="array" ref="N4345">_xlfn.IFS(
   FACT_ORDERS[[#This Row],[TypeOfClient]]="VIP", 0.2,
   FACT_ORDERS[[#This Row],[TypeOfClient]]="Premium", 0.1,
   TRUE, 0
)</f>
        <v>0.1</v>
      </c>
      <c r="O4345" s="31" cm="1">
        <f t="array" ref="O4345">_xlfn.IFS(
   FACT_ORDERS[[#This Row],[TotalAmount]]&gt;1500, 0.15,
   FACT_ORDERS[[#This Row],[TotalAmount]]&gt;1000, 0.1,
   FACT_ORDERS[[#This Row],[TotalAmount]]&gt;500, 0.05,
   TRUE, 0
)</f>
        <v>0.05</v>
      </c>
      <c r="P4345" s="28">
        <f xml:space="preserve"> FACT_ORDERS[[#This Row],[TotalAmount]] * (1 - (FACT_ORDERS[[#This Row],[ClientDiscount]] + FACT_ORDERS[[#This Row],[OrderDiscount]]) )</f>
        <v>493</v>
      </c>
      <c r="Q4345" s="28">
        <f>FACT_ORDERS[[#This Row],[TotalAmountWithDiscount]]+FACT_ORDERS[[#This Row],[DeliveryCost]]</f>
        <v>508</v>
      </c>
      <c r="R4345" s="35">
        <v>44738</v>
      </c>
      <c r="S4345" s="35" t="str">
        <f>IF(NETWORKDAYS(FACT_ORDERS[[#This Row],[Order-Date]], FACT_ORDERS[[#This Row],[ArrivalDate ]]) &gt; 10, "Late", "On Time")</f>
        <v>On Time</v>
      </c>
    </row>
    <row r="4346" spans="1:19" x14ac:dyDescent="0.3">
      <c r="A4346" s="12">
        <v>9344</v>
      </c>
      <c r="B4346" s="12">
        <v>267</v>
      </c>
      <c r="C4346" s="12">
        <v>10246</v>
      </c>
      <c r="D4346" s="12">
        <v>4345</v>
      </c>
      <c r="E4346" s="12" t="s">
        <v>243</v>
      </c>
      <c r="F4346" s="13">
        <v>44829</v>
      </c>
      <c r="G4346" s="26" t="s">
        <v>14535</v>
      </c>
      <c r="H4346" s="12">
        <v>32</v>
      </c>
      <c r="I4346" s="28">
        <f>VLOOKUP(B:B,DIM_PRODUCTS!A:F,5,FALSE)</f>
        <v>26</v>
      </c>
      <c r="J4346" s="28">
        <f>FACT_ORDERS[[#This Row],[ProductPrice]]*FACT_ORDERS[[#This Row],[Quantity]]</f>
        <v>832</v>
      </c>
      <c r="K4346" s="12" t="str">
        <f>VLOOKUP(C:C,DIM_CUSTOMERS!A:G,7,FALSE)</f>
        <v>Canada</v>
      </c>
      <c r="L4346" s="30" cm="1">
        <f t="array" ref="L4346">_xlfn.IFS(
    AND(FACT_ORDERS[[#This Row],[DeliveryMehtod]]="shippment",FACT_ORDERS[[#This Row],[TotalAmount]]&gt;=200), 0,
    AND(FACT_ORDERS[[#This Row],[DeliveryMehtod]]="pickup"), 15,
    AND(FACT_ORDERS[[#This Row],[DeliveryMehtod]]="shippment",FACT_ORDERS[[#This Row],[TotalAmount]]&lt;200), 35
)</f>
        <v>15</v>
      </c>
      <c r="M4346" s="12" t="str" cm="1">
        <f t="array" ref="M4346">_xlfn.IFS(
    SUMIFS(FACT_ORDERS[TotalAmount], FACT_ORDERS[WD_CUSTOMERS],FACT_ORDERS[[#This Row],[WD_CUSTOMERS]])&gt;=15000, "VIP",
    SUMIFS(FACT_ORDERS[TotalAmount], FACT_ORDERS[WD_CUSTOMERS],FACT_ORDERS[[#This Row],[WD_CUSTOMERS]])&gt;=8000, "Premium",
    TRUE, "Regular"
)</f>
        <v>Regular</v>
      </c>
      <c r="N4346" s="32" cm="1">
        <f t="array" ref="N4346">_xlfn.IFS(
   FACT_ORDERS[[#This Row],[TypeOfClient]]="VIP", 0.2,
   FACT_ORDERS[[#This Row],[TypeOfClient]]="Premium", 0.1,
   TRUE, 0
)</f>
        <v>0</v>
      </c>
      <c r="O4346" s="31" cm="1">
        <f t="array" ref="O4346">_xlfn.IFS(
   FACT_ORDERS[[#This Row],[TotalAmount]]&gt;1500, 0.15,
   FACT_ORDERS[[#This Row],[TotalAmount]]&gt;1000, 0.1,
   FACT_ORDERS[[#This Row],[TotalAmount]]&gt;500, 0.05,
   TRUE, 0
)</f>
        <v>0.05</v>
      </c>
      <c r="P4346" s="28">
        <f xml:space="preserve"> FACT_ORDERS[[#This Row],[TotalAmount]] * (1 - (FACT_ORDERS[[#This Row],[ClientDiscount]] + FACT_ORDERS[[#This Row],[OrderDiscount]]) )</f>
        <v>790.4</v>
      </c>
      <c r="Q4346" s="28">
        <f>FACT_ORDERS[[#This Row],[TotalAmountWithDiscount]]+FACT_ORDERS[[#This Row],[DeliveryCost]]</f>
        <v>805.4</v>
      </c>
      <c r="R4346" s="35">
        <v>44837</v>
      </c>
      <c r="S4346" s="35" t="str">
        <f>IF(NETWORKDAYS(FACT_ORDERS[[#This Row],[Order-Date]], FACT_ORDERS[[#This Row],[ArrivalDate ]]) &gt; 10, "Late", "On Time")</f>
        <v>On Time</v>
      </c>
    </row>
    <row r="4347" spans="1:19" x14ac:dyDescent="0.3">
      <c r="A4347" s="12">
        <v>9345</v>
      </c>
      <c r="B4347" s="12">
        <v>262</v>
      </c>
      <c r="C4347" s="12">
        <v>10246</v>
      </c>
      <c r="D4347" s="12">
        <v>4346</v>
      </c>
      <c r="E4347" s="12" t="s">
        <v>243</v>
      </c>
      <c r="F4347" s="13">
        <v>44829</v>
      </c>
      <c r="G4347" s="26" t="s">
        <v>14536</v>
      </c>
      <c r="H4347" s="12">
        <v>51</v>
      </c>
      <c r="I4347" s="28">
        <f>VLOOKUP(B:B,DIM_PRODUCTS!A:F,5,FALSE)</f>
        <v>10</v>
      </c>
      <c r="J4347" s="28">
        <f>FACT_ORDERS[[#This Row],[ProductPrice]]*FACT_ORDERS[[#This Row],[Quantity]]</f>
        <v>510</v>
      </c>
      <c r="K4347" s="12" t="str">
        <f>VLOOKUP(C:C,DIM_CUSTOMERS!A:G,7,FALSE)</f>
        <v>Canada</v>
      </c>
      <c r="L4347" s="30" cm="1">
        <f t="array" ref="L4347">_xlfn.IFS(
    AND(FACT_ORDERS[[#This Row],[DeliveryMehtod]]="shippment",FACT_ORDERS[[#This Row],[TotalAmount]]&gt;=200), 0,
    AND(FACT_ORDERS[[#This Row],[DeliveryMehtod]]="pickup"), 15,
    AND(FACT_ORDERS[[#This Row],[DeliveryMehtod]]="shippment",FACT_ORDERS[[#This Row],[TotalAmount]]&lt;200), 35
)</f>
        <v>15</v>
      </c>
      <c r="M4347" s="12" t="str" cm="1">
        <f t="array" ref="M4347">_xlfn.IFS(
    SUMIFS(FACT_ORDERS[TotalAmount], FACT_ORDERS[WD_CUSTOMERS],FACT_ORDERS[[#This Row],[WD_CUSTOMERS]])&gt;=15000, "VIP",
    SUMIFS(FACT_ORDERS[TotalAmount], FACT_ORDERS[WD_CUSTOMERS],FACT_ORDERS[[#This Row],[WD_CUSTOMERS]])&gt;=8000, "Premium",
    TRUE, "Regular"
)</f>
        <v>Regular</v>
      </c>
      <c r="N4347" s="32" cm="1">
        <f t="array" ref="N4347">_xlfn.IFS(
   FACT_ORDERS[[#This Row],[TypeOfClient]]="VIP", 0.2,
   FACT_ORDERS[[#This Row],[TypeOfClient]]="Premium", 0.1,
   TRUE, 0
)</f>
        <v>0</v>
      </c>
      <c r="O4347" s="31" cm="1">
        <f t="array" ref="O4347">_xlfn.IFS(
   FACT_ORDERS[[#This Row],[TotalAmount]]&gt;1500, 0.15,
   FACT_ORDERS[[#This Row],[TotalAmount]]&gt;1000, 0.1,
   FACT_ORDERS[[#This Row],[TotalAmount]]&gt;500, 0.05,
   TRUE, 0
)</f>
        <v>0.05</v>
      </c>
      <c r="P4347" s="28">
        <f xml:space="preserve"> FACT_ORDERS[[#This Row],[TotalAmount]] * (1 - (FACT_ORDERS[[#This Row],[ClientDiscount]] + FACT_ORDERS[[#This Row],[OrderDiscount]]) )</f>
        <v>484.5</v>
      </c>
      <c r="Q4347" s="28">
        <f>FACT_ORDERS[[#This Row],[TotalAmountWithDiscount]]+FACT_ORDERS[[#This Row],[DeliveryCost]]</f>
        <v>499.5</v>
      </c>
      <c r="R4347" s="35">
        <v>44836</v>
      </c>
      <c r="S4347" s="35" t="str">
        <f>IF(NETWORKDAYS(FACT_ORDERS[[#This Row],[Order-Date]], FACT_ORDERS[[#This Row],[ArrivalDate ]]) &gt; 10, "Late", "On Time")</f>
        <v>On Time</v>
      </c>
    </row>
    <row r="4348" spans="1:19" x14ac:dyDescent="0.3">
      <c r="A4348" s="12">
        <v>9346</v>
      </c>
      <c r="B4348" s="12">
        <v>289</v>
      </c>
      <c r="C4348" s="12">
        <v>10246</v>
      </c>
      <c r="D4348" s="12">
        <v>4347</v>
      </c>
      <c r="E4348" s="12" t="s">
        <v>244</v>
      </c>
      <c r="F4348" s="13">
        <v>44829</v>
      </c>
      <c r="G4348" s="26" t="s">
        <v>14537</v>
      </c>
      <c r="H4348" s="12">
        <v>19</v>
      </c>
      <c r="I4348" s="28">
        <f>VLOOKUP(B:B,DIM_PRODUCTS!A:F,5,FALSE)</f>
        <v>9</v>
      </c>
      <c r="J4348" s="28">
        <f>FACT_ORDERS[[#This Row],[ProductPrice]]*FACT_ORDERS[[#This Row],[Quantity]]</f>
        <v>171</v>
      </c>
      <c r="K4348" s="12" t="str">
        <f>VLOOKUP(C:C,DIM_CUSTOMERS!A:G,7,FALSE)</f>
        <v>Canada</v>
      </c>
      <c r="L4348" s="30" cm="1">
        <f t="array" ref="L4348">_xlfn.IFS(
    AND(FACT_ORDERS[[#This Row],[DeliveryMehtod]]="shippment",FACT_ORDERS[[#This Row],[TotalAmount]]&gt;=200), 0,
    AND(FACT_ORDERS[[#This Row],[DeliveryMehtod]]="pickup"), 15,
    AND(FACT_ORDERS[[#This Row],[DeliveryMehtod]]="shippment",FACT_ORDERS[[#This Row],[TotalAmount]]&lt;200), 35
)</f>
        <v>35</v>
      </c>
      <c r="M4348" s="12" t="str" cm="1">
        <f t="array" ref="M4348">_xlfn.IFS(
    SUMIFS(FACT_ORDERS[TotalAmount], FACT_ORDERS[WD_CUSTOMERS],FACT_ORDERS[[#This Row],[WD_CUSTOMERS]])&gt;=15000, "VIP",
    SUMIFS(FACT_ORDERS[TotalAmount], FACT_ORDERS[WD_CUSTOMERS],FACT_ORDERS[[#This Row],[WD_CUSTOMERS]])&gt;=8000, "Premium",
    TRUE, "Regular"
)</f>
        <v>Regular</v>
      </c>
      <c r="N4348" s="32" cm="1">
        <f t="array" ref="N4348">_xlfn.IFS(
   FACT_ORDERS[[#This Row],[TypeOfClient]]="VIP", 0.2,
   FACT_ORDERS[[#This Row],[TypeOfClient]]="Premium", 0.1,
   TRUE, 0
)</f>
        <v>0</v>
      </c>
      <c r="O4348" s="31" cm="1">
        <f t="array" ref="O4348">_xlfn.IFS(
   FACT_ORDERS[[#This Row],[TotalAmount]]&gt;1500, 0.15,
   FACT_ORDERS[[#This Row],[TotalAmount]]&gt;1000, 0.1,
   FACT_ORDERS[[#This Row],[TotalAmount]]&gt;500, 0.05,
   TRUE, 0
)</f>
        <v>0</v>
      </c>
      <c r="P4348" s="28">
        <f xml:space="preserve"> FACT_ORDERS[[#This Row],[TotalAmount]] * (1 - (FACT_ORDERS[[#This Row],[ClientDiscount]] + FACT_ORDERS[[#This Row],[OrderDiscount]]) )</f>
        <v>171</v>
      </c>
      <c r="Q4348" s="28">
        <f>FACT_ORDERS[[#This Row],[TotalAmountWithDiscount]]+FACT_ORDERS[[#This Row],[DeliveryCost]]</f>
        <v>206</v>
      </c>
      <c r="R4348" s="35">
        <v>44838</v>
      </c>
      <c r="S4348" s="35" t="str">
        <f>IF(NETWORKDAYS(FACT_ORDERS[[#This Row],[Order-Date]], FACT_ORDERS[[#This Row],[ArrivalDate ]]) &gt; 10, "Late", "On Time")</f>
        <v>On Time</v>
      </c>
    </row>
    <row r="4349" spans="1:19" x14ac:dyDescent="0.3">
      <c r="A4349" s="12">
        <v>9347</v>
      </c>
      <c r="B4349" s="12">
        <v>267</v>
      </c>
      <c r="C4349" s="12">
        <v>10246</v>
      </c>
      <c r="D4349" s="12">
        <v>4348</v>
      </c>
      <c r="E4349" s="12" t="s">
        <v>244</v>
      </c>
      <c r="F4349" s="13">
        <v>44392</v>
      </c>
      <c r="G4349" s="26" t="s">
        <v>14538</v>
      </c>
      <c r="H4349" s="12">
        <v>42</v>
      </c>
      <c r="I4349" s="28">
        <f>VLOOKUP(B:B,DIM_PRODUCTS!A:F,5,FALSE)</f>
        <v>26</v>
      </c>
      <c r="J4349" s="28">
        <f>FACT_ORDERS[[#This Row],[ProductPrice]]*FACT_ORDERS[[#This Row],[Quantity]]</f>
        <v>1092</v>
      </c>
      <c r="K4349" s="12" t="str">
        <f>VLOOKUP(C:C,DIM_CUSTOMERS!A:G,7,FALSE)</f>
        <v>Canada</v>
      </c>
      <c r="L4349" s="30" cm="1">
        <f t="array" ref="L4349">_xlfn.IFS(
    AND(FACT_ORDERS[[#This Row],[DeliveryMehtod]]="shippment",FACT_ORDERS[[#This Row],[TotalAmount]]&gt;=200), 0,
    AND(FACT_ORDERS[[#This Row],[DeliveryMehtod]]="pickup"), 15,
    AND(FACT_ORDERS[[#This Row],[DeliveryMehtod]]="shippment",FACT_ORDERS[[#This Row],[TotalAmount]]&lt;200), 35
)</f>
        <v>0</v>
      </c>
      <c r="M4349" s="12" t="str" cm="1">
        <f t="array" ref="M4349">_xlfn.IFS(
    SUMIFS(FACT_ORDERS[TotalAmount], FACT_ORDERS[WD_CUSTOMERS],FACT_ORDERS[[#This Row],[WD_CUSTOMERS]])&gt;=15000, "VIP",
    SUMIFS(FACT_ORDERS[TotalAmount], FACT_ORDERS[WD_CUSTOMERS],FACT_ORDERS[[#This Row],[WD_CUSTOMERS]])&gt;=8000, "Premium",
    TRUE, "Regular"
)</f>
        <v>Regular</v>
      </c>
      <c r="N4349" s="32" cm="1">
        <f t="array" ref="N4349">_xlfn.IFS(
   FACT_ORDERS[[#This Row],[TypeOfClient]]="VIP", 0.2,
   FACT_ORDERS[[#This Row],[TypeOfClient]]="Premium", 0.1,
   TRUE, 0
)</f>
        <v>0</v>
      </c>
      <c r="O4349" s="31" cm="1">
        <f t="array" ref="O4349">_xlfn.IFS(
   FACT_ORDERS[[#This Row],[TotalAmount]]&gt;1500, 0.15,
   FACT_ORDERS[[#This Row],[TotalAmount]]&gt;1000, 0.1,
   FACT_ORDERS[[#This Row],[TotalAmount]]&gt;500, 0.05,
   TRUE, 0
)</f>
        <v>0.1</v>
      </c>
      <c r="P4349" s="28">
        <f xml:space="preserve"> FACT_ORDERS[[#This Row],[TotalAmount]] * (1 - (FACT_ORDERS[[#This Row],[ClientDiscount]] + FACT_ORDERS[[#This Row],[OrderDiscount]]) )</f>
        <v>982.80000000000007</v>
      </c>
      <c r="Q4349" s="28">
        <f>FACT_ORDERS[[#This Row],[TotalAmountWithDiscount]]+FACT_ORDERS[[#This Row],[DeliveryCost]]</f>
        <v>982.80000000000007</v>
      </c>
      <c r="R4349" s="35">
        <v>44402</v>
      </c>
      <c r="S4349" s="35" t="str">
        <f>IF(NETWORKDAYS(FACT_ORDERS[[#This Row],[Order-Date]], FACT_ORDERS[[#This Row],[ArrivalDate ]]) &gt; 10, "Late", "On Time")</f>
        <v>On Time</v>
      </c>
    </row>
    <row r="4350" spans="1:19" x14ac:dyDescent="0.3">
      <c r="A4350" s="12">
        <v>9348</v>
      </c>
      <c r="B4350" s="12">
        <v>262</v>
      </c>
      <c r="C4350" s="12">
        <v>10246</v>
      </c>
      <c r="D4350" s="12">
        <v>4349</v>
      </c>
      <c r="E4350" s="12" t="s">
        <v>243</v>
      </c>
      <c r="F4350" s="13">
        <v>44392</v>
      </c>
      <c r="G4350" s="26" t="s">
        <v>14539</v>
      </c>
      <c r="H4350" s="12">
        <v>49</v>
      </c>
      <c r="I4350" s="28">
        <f>VLOOKUP(B:B,DIM_PRODUCTS!A:F,5,FALSE)</f>
        <v>10</v>
      </c>
      <c r="J4350" s="28">
        <f>FACT_ORDERS[[#This Row],[ProductPrice]]*FACT_ORDERS[[#This Row],[Quantity]]</f>
        <v>490</v>
      </c>
      <c r="K4350" s="12" t="str">
        <f>VLOOKUP(C:C,DIM_CUSTOMERS!A:G,7,FALSE)</f>
        <v>Canada</v>
      </c>
      <c r="L4350" s="30" cm="1">
        <f t="array" ref="L4350">_xlfn.IFS(
    AND(FACT_ORDERS[[#This Row],[DeliveryMehtod]]="shippment",FACT_ORDERS[[#This Row],[TotalAmount]]&gt;=200), 0,
    AND(FACT_ORDERS[[#This Row],[DeliveryMehtod]]="pickup"), 15,
    AND(FACT_ORDERS[[#This Row],[DeliveryMehtod]]="shippment",FACT_ORDERS[[#This Row],[TotalAmount]]&lt;200), 35
)</f>
        <v>15</v>
      </c>
      <c r="M4350" s="12" t="str" cm="1">
        <f t="array" ref="M4350">_xlfn.IFS(
    SUMIFS(FACT_ORDERS[TotalAmount], FACT_ORDERS[WD_CUSTOMERS],FACT_ORDERS[[#This Row],[WD_CUSTOMERS]])&gt;=15000, "VIP",
    SUMIFS(FACT_ORDERS[TotalAmount], FACT_ORDERS[WD_CUSTOMERS],FACT_ORDERS[[#This Row],[WD_CUSTOMERS]])&gt;=8000, "Premium",
    TRUE, "Regular"
)</f>
        <v>Regular</v>
      </c>
      <c r="N4350" s="32" cm="1">
        <f t="array" ref="N4350">_xlfn.IFS(
   FACT_ORDERS[[#This Row],[TypeOfClient]]="VIP", 0.2,
   FACT_ORDERS[[#This Row],[TypeOfClient]]="Premium", 0.1,
   TRUE, 0
)</f>
        <v>0</v>
      </c>
      <c r="O4350" s="31" cm="1">
        <f t="array" ref="O4350">_xlfn.IFS(
   FACT_ORDERS[[#This Row],[TotalAmount]]&gt;1500, 0.15,
   FACT_ORDERS[[#This Row],[TotalAmount]]&gt;1000, 0.1,
   FACT_ORDERS[[#This Row],[TotalAmount]]&gt;500, 0.05,
   TRUE, 0
)</f>
        <v>0</v>
      </c>
      <c r="P4350" s="28">
        <f xml:space="preserve"> FACT_ORDERS[[#This Row],[TotalAmount]] * (1 - (FACT_ORDERS[[#This Row],[ClientDiscount]] + FACT_ORDERS[[#This Row],[OrderDiscount]]) )</f>
        <v>490</v>
      </c>
      <c r="Q4350" s="28">
        <f>FACT_ORDERS[[#This Row],[TotalAmountWithDiscount]]+FACT_ORDERS[[#This Row],[DeliveryCost]]</f>
        <v>505</v>
      </c>
      <c r="R4350" s="35">
        <v>44400</v>
      </c>
      <c r="S4350" s="35" t="str">
        <f>IF(NETWORKDAYS(FACT_ORDERS[[#This Row],[Order-Date]], FACT_ORDERS[[#This Row],[ArrivalDate ]]) &gt; 10, "Late", "On Time")</f>
        <v>On Time</v>
      </c>
    </row>
    <row r="4351" spans="1:19" x14ac:dyDescent="0.3">
      <c r="A4351" s="12">
        <v>9349</v>
      </c>
      <c r="B4351" s="12">
        <v>289</v>
      </c>
      <c r="C4351" s="12">
        <v>10246</v>
      </c>
      <c r="D4351" s="12">
        <v>4350</v>
      </c>
      <c r="E4351" s="12" t="s">
        <v>244</v>
      </c>
      <c r="F4351" s="13">
        <v>44392</v>
      </c>
      <c r="G4351" s="26" t="s">
        <v>3789</v>
      </c>
      <c r="H4351" s="12">
        <v>18</v>
      </c>
      <c r="I4351" s="28">
        <f>VLOOKUP(B:B,DIM_PRODUCTS!A:F,5,FALSE)</f>
        <v>9</v>
      </c>
      <c r="J4351" s="28">
        <f>FACT_ORDERS[[#This Row],[ProductPrice]]*FACT_ORDERS[[#This Row],[Quantity]]</f>
        <v>162</v>
      </c>
      <c r="K4351" s="12" t="str">
        <f>VLOOKUP(C:C,DIM_CUSTOMERS!A:G,7,FALSE)</f>
        <v>Canada</v>
      </c>
      <c r="L4351" s="30" cm="1">
        <f t="array" ref="L4351">_xlfn.IFS(
    AND(FACT_ORDERS[[#This Row],[DeliveryMehtod]]="shippment",FACT_ORDERS[[#This Row],[TotalAmount]]&gt;=200), 0,
    AND(FACT_ORDERS[[#This Row],[DeliveryMehtod]]="pickup"), 15,
    AND(FACT_ORDERS[[#This Row],[DeliveryMehtod]]="shippment",FACT_ORDERS[[#This Row],[TotalAmount]]&lt;200), 35
)</f>
        <v>35</v>
      </c>
      <c r="M4351" s="12" t="str" cm="1">
        <f t="array" ref="M4351">_xlfn.IFS(
    SUMIFS(FACT_ORDERS[TotalAmount], FACT_ORDERS[WD_CUSTOMERS],FACT_ORDERS[[#This Row],[WD_CUSTOMERS]])&gt;=15000, "VIP",
    SUMIFS(FACT_ORDERS[TotalAmount], FACT_ORDERS[WD_CUSTOMERS],FACT_ORDERS[[#This Row],[WD_CUSTOMERS]])&gt;=8000, "Premium",
    TRUE, "Regular"
)</f>
        <v>Regular</v>
      </c>
      <c r="N4351" s="32" cm="1">
        <f t="array" ref="N4351">_xlfn.IFS(
   FACT_ORDERS[[#This Row],[TypeOfClient]]="VIP", 0.2,
   FACT_ORDERS[[#This Row],[TypeOfClient]]="Premium", 0.1,
   TRUE, 0
)</f>
        <v>0</v>
      </c>
      <c r="O4351" s="31" cm="1">
        <f t="array" ref="O4351">_xlfn.IFS(
   FACT_ORDERS[[#This Row],[TotalAmount]]&gt;1500, 0.15,
   FACT_ORDERS[[#This Row],[TotalAmount]]&gt;1000, 0.1,
   FACT_ORDERS[[#This Row],[TotalAmount]]&gt;500, 0.05,
   TRUE, 0
)</f>
        <v>0</v>
      </c>
      <c r="P4351" s="28">
        <f xml:space="preserve"> FACT_ORDERS[[#This Row],[TotalAmount]] * (1 - (FACT_ORDERS[[#This Row],[ClientDiscount]] + FACT_ORDERS[[#This Row],[OrderDiscount]]) )</f>
        <v>162</v>
      </c>
      <c r="Q4351" s="28">
        <f>FACT_ORDERS[[#This Row],[TotalAmountWithDiscount]]+FACT_ORDERS[[#This Row],[DeliveryCost]]</f>
        <v>197</v>
      </c>
      <c r="R4351" s="35">
        <v>44401</v>
      </c>
      <c r="S4351" s="35" t="str">
        <f>IF(NETWORKDAYS(FACT_ORDERS[[#This Row],[Order-Date]], FACT_ORDERS[[#This Row],[ArrivalDate ]]) &gt; 10, "Late", "On Time")</f>
        <v>On Time</v>
      </c>
    </row>
    <row r="4352" spans="1:19" x14ac:dyDescent="0.3">
      <c r="A4352" s="12">
        <v>9350</v>
      </c>
      <c r="B4352" s="12">
        <v>282</v>
      </c>
      <c r="C4352" s="12">
        <v>10586</v>
      </c>
      <c r="D4352" s="12">
        <v>4351</v>
      </c>
      <c r="E4352" s="12" t="s">
        <v>243</v>
      </c>
      <c r="F4352" s="13">
        <v>45305</v>
      </c>
      <c r="G4352" s="26" t="s">
        <v>14540</v>
      </c>
      <c r="H4352" s="12">
        <v>19</v>
      </c>
      <c r="I4352" s="28">
        <f>VLOOKUP(B:B,DIM_PRODUCTS!A:F,5,FALSE)</f>
        <v>10</v>
      </c>
      <c r="J4352" s="28">
        <f>FACT_ORDERS[[#This Row],[ProductPrice]]*FACT_ORDERS[[#This Row],[Quantity]]</f>
        <v>190</v>
      </c>
      <c r="K4352" s="12" t="str">
        <f>VLOOKUP(C:C,DIM_CUSTOMERS!A:G,7,FALSE)</f>
        <v>China</v>
      </c>
      <c r="L4352" s="30" cm="1">
        <f t="array" ref="L4352">_xlfn.IFS(
    AND(FACT_ORDERS[[#This Row],[DeliveryMehtod]]="shippment",FACT_ORDERS[[#This Row],[TotalAmount]]&gt;=200), 0,
    AND(FACT_ORDERS[[#This Row],[DeliveryMehtod]]="pickup"), 15,
    AND(FACT_ORDERS[[#This Row],[DeliveryMehtod]]="shippment",FACT_ORDERS[[#This Row],[TotalAmount]]&lt;200), 35
)</f>
        <v>15</v>
      </c>
      <c r="M4352" s="12" t="str" cm="1">
        <f t="array" ref="M4352">_xlfn.IFS(
    SUMIFS(FACT_ORDERS[TotalAmount], FACT_ORDERS[WD_CUSTOMERS],FACT_ORDERS[[#This Row],[WD_CUSTOMERS]])&gt;=15000, "VIP",
    SUMIFS(FACT_ORDERS[TotalAmount], FACT_ORDERS[WD_CUSTOMERS],FACT_ORDERS[[#This Row],[WD_CUSTOMERS]])&gt;=8000, "Premium",
    TRUE, "Regular"
)</f>
        <v>Premium</v>
      </c>
      <c r="N4352" s="32" cm="1">
        <f t="array" ref="N4352">_xlfn.IFS(
   FACT_ORDERS[[#This Row],[TypeOfClient]]="VIP", 0.2,
   FACT_ORDERS[[#This Row],[TypeOfClient]]="Premium", 0.1,
   TRUE, 0
)</f>
        <v>0.1</v>
      </c>
      <c r="O4352" s="31" cm="1">
        <f t="array" ref="O4352">_xlfn.IFS(
   FACT_ORDERS[[#This Row],[TotalAmount]]&gt;1500, 0.15,
   FACT_ORDERS[[#This Row],[TotalAmount]]&gt;1000, 0.1,
   FACT_ORDERS[[#This Row],[TotalAmount]]&gt;500, 0.05,
   TRUE, 0
)</f>
        <v>0</v>
      </c>
      <c r="P4352" s="28">
        <f xml:space="preserve"> FACT_ORDERS[[#This Row],[TotalAmount]] * (1 - (FACT_ORDERS[[#This Row],[ClientDiscount]] + FACT_ORDERS[[#This Row],[OrderDiscount]]) )</f>
        <v>171</v>
      </c>
      <c r="Q4352" s="28">
        <f>FACT_ORDERS[[#This Row],[TotalAmountWithDiscount]]+FACT_ORDERS[[#This Row],[DeliveryCost]]</f>
        <v>186</v>
      </c>
      <c r="R4352" s="35">
        <v>45313</v>
      </c>
      <c r="S4352" s="35" t="str">
        <f>IF(NETWORKDAYS(FACT_ORDERS[[#This Row],[Order-Date]], FACT_ORDERS[[#This Row],[ArrivalDate ]]) &gt; 10, "Late", "On Time")</f>
        <v>On Time</v>
      </c>
    </row>
    <row r="4353" spans="1:19" x14ac:dyDescent="0.3">
      <c r="A4353" s="12">
        <v>9351</v>
      </c>
      <c r="B4353" s="12">
        <v>204</v>
      </c>
      <c r="C4353" s="12">
        <v>10586</v>
      </c>
      <c r="D4353" s="12">
        <v>4352</v>
      </c>
      <c r="E4353" s="12" t="s">
        <v>243</v>
      </c>
      <c r="F4353" s="13">
        <v>45305</v>
      </c>
      <c r="G4353" s="26" t="s">
        <v>14541</v>
      </c>
      <c r="H4353" s="12">
        <v>22</v>
      </c>
      <c r="I4353" s="28">
        <f>VLOOKUP(B:B,DIM_PRODUCTS!A:F,5,FALSE)</f>
        <v>6</v>
      </c>
      <c r="J4353" s="28">
        <f>FACT_ORDERS[[#This Row],[ProductPrice]]*FACT_ORDERS[[#This Row],[Quantity]]</f>
        <v>132</v>
      </c>
      <c r="K4353" s="12" t="str">
        <f>VLOOKUP(C:C,DIM_CUSTOMERS!A:G,7,FALSE)</f>
        <v>China</v>
      </c>
      <c r="L4353" s="30" cm="1">
        <f t="array" ref="L4353">_xlfn.IFS(
    AND(FACT_ORDERS[[#This Row],[DeliveryMehtod]]="shippment",FACT_ORDERS[[#This Row],[TotalAmount]]&gt;=200), 0,
    AND(FACT_ORDERS[[#This Row],[DeliveryMehtod]]="pickup"), 15,
    AND(FACT_ORDERS[[#This Row],[DeliveryMehtod]]="shippment",FACT_ORDERS[[#This Row],[TotalAmount]]&lt;200), 35
)</f>
        <v>15</v>
      </c>
      <c r="M4353" s="12" t="str" cm="1">
        <f t="array" ref="M4353">_xlfn.IFS(
    SUMIFS(FACT_ORDERS[TotalAmount], FACT_ORDERS[WD_CUSTOMERS],FACT_ORDERS[[#This Row],[WD_CUSTOMERS]])&gt;=15000, "VIP",
    SUMIFS(FACT_ORDERS[TotalAmount], FACT_ORDERS[WD_CUSTOMERS],FACT_ORDERS[[#This Row],[WD_CUSTOMERS]])&gt;=8000, "Premium",
    TRUE, "Regular"
)</f>
        <v>Premium</v>
      </c>
      <c r="N4353" s="32" cm="1">
        <f t="array" ref="N4353">_xlfn.IFS(
   FACT_ORDERS[[#This Row],[TypeOfClient]]="VIP", 0.2,
   FACT_ORDERS[[#This Row],[TypeOfClient]]="Premium", 0.1,
   TRUE, 0
)</f>
        <v>0.1</v>
      </c>
      <c r="O4353" s="31" cm="1">
        <f t="array" ref="O4353">_xlfn.IFS(
   FACT_ORDERS[[#This Row],[TotalAmount]]&gt;1500, 0.15,
   FACT_ORDERS[[#This Row],[TotalAmount]]&gt;1000, 0.1,
   FACT_ORDERS[[#This Row],[TotalAmount]]&gt;500, 0.05,
   TRUE, 0
)</f>
        <v>0</v>
      </c>
      <c r="P4353" s="28">
        <f xml:space="preserve"> FACT_ORDERS[[#This Row],[TotalAmount]] * (1 - (FACT_ORDERS[[#This Row],[ClientDiscount]] + FACT_ORDERS[[#This Row],[OrderDiscount]]) )</f>
        <v>118.8</v>
      </c>
      <c r="Q4353" s="28">
        <f>FACT_ORDERS[[#This Row],[TotalAmountWithDiscount]]+FACT_ORDERS[[#This Row],[DeliveryCost]]</f>
        <v>133.80000000000001</v>
      </c>
      <c r="R4353" s="35">
        <v>45315</v>
      </c>
      <c r="S4353" s="35" t="str">
        <f>IF(NETWORKDAYS(FACT_ORDERS[[#This Row],[Order-Date]], FACT_ORDERS[[#This Row],[ArrivalDate ]]) &gt; 10, "Late", "On Time")</f>
        <v>On Time</v>
      </c>
    </row>
    <row r="4354" spans="1:19" x14ac:dyDescent="0.3">
      <c r="A4354" s="12">
        <v>9352</v>
      </c>
      <c r="B4354" s="12">
        <v>206</v>
      </c>
      <c r="C4354" s="12">
        <v>10586</v>
      </c>
      <c r="D4354" s="12">
        <v>4353</v>
      </c>
      <c r="E4354" s="12" t="s">
        <v>243</v>
      </c>
      <c r="F4354" s="13">
        <v>45305</v>
      </c>
      <c r="G4354" s="26" t="s">
        <v>14542</v>
      </c>
      <c r="H4354" s="12">
        <v>11</v>
      </c>
      <c r="I4354" s="28">
        <f>VLOOKUP(B:B,DIM_PRODUCTS!A:F,5,FALSE)</f>
        <v>10</v>
      </c>
      <c r="J4354" s="28">
        <f>FACT_ORDERS[[#This Row],[ProductPrice]]*FACT_ORDERS[[#This Row],[Quantity]]</f>
        <v>110</v>
      </c>
      <c r="K4354" s="12" t="str">
        <f>VLOOKUP(C:C,DIM_CUSTOMERS!A:G,7,FALSE)</f>
        <v>China</v>
      </c>
      <c r="L4354" s="30" cm="1">
        <f t="array" ref="L4354">_xlfn.IFS(
    AND(FACT_ORDERS[[#This Row],[DeliveryMehtod]]="shippment",FACT_ORDERS[[#This Row],[TotalAmount]]&gt;=200), 0,
    AND(FACT_ORDERS[[#This Row],[DeliveryMehtod]]="pickup"), 15,
    AND(FACT_ORDERS[[#This Row],[DeliveryMehtod]]="shippment",FACT_ORDERS[[#This Row],[TotalAmount]]&lt;200), 35
)</f>
        <v>15</v>
      </c>
      <c r="M4354" s="12" t="str" cm="1">
        <f t="array" ref="M4354">_xlfn.IFS(
    SUMIFS(FACT_ORDERS[TotalAmount], FACT_ORDERS[WD_CUSTOMERS],FACT_ORDERS[[#This Row],[WD_CUSTOMERS]])&gt;=15000, "VIP",
    SUMIFS(FACT_ORDERS[TotalAmount], FACT_ORDERS[WD_CUSTOMERS],FACT_ORDERS[[#This Row],[WD_CUSTOMERS]])&gt;=8000, "Premium",
    TRUE, "Regular"
)</f>
        <v>Premium</v>
      </c>
      <c r="N4354" s="32" cm="1">
        <f t="array" ref="N4354">_xlfn.IFS(
   FACT_ORDERS[[#This Row],[TypeOfClient]]="VIP", 0.2,
   FACT_ORDERS[[#This Row],[TypeOfClient]]="Premium", 0.1,
   TRUE, 0
)</f>
        <v>0.1</v>
      </c>
      <c r="O4354" s="31" cm="1">
        <f t="array" ref="O4354">_xlfn.IFS(
   FACT_ORDERS[[#This Row],[TotalAmount]]&gt;1500, 0.15,
   FACT_ORDERS[[#This Row],[TotalAmount]]&gt;1000, 0.1,
   FACT_ORDERS[[#This Row],[TotalAmount]]&gt;500, 0.05,
   TRUE, 0
)</f>
        <v>0</v>
      </c>
      <c r="P4354" s="28">
        <f xml:space="preserve"> FACT_ORDERS[[#This Row],[TotalAmount]] * (1 - (FACT_ORDERS[[#This Row],[ClientDiscount]] + FACT_ORDERS[[#This Row],[OrderDiscount]]) )</f>
        <v>99</v>
      </c>
      <c r="Q4354" s="28">
        <f>FACT_ORDERS[[#This Row],[TotalAmountWithDiscount]]+FACT_ORDERS[[#This Row],[DeliveryCost]]</f>
        <v>114</v>
      </c>
      <c r="R4354" s="35">
        <v>45316</v>
      </c>
      <c r="S4354" s="35" t="str">
        <f>IF(NETWORKDAYS(FACT_ORDERS[[#This Row],[Order-Date]], FACT_ORDERS[[#This Row],[ArrivalDate ]]) &gt; 10, "Late", "On Time")</f>
        <v>On Time</v>
      </c>
    </row>
    <row r="4355" spans="1:19" x14ac:dyDescent="0.3">
      <c r="A4355" s="12">
        <v>9353</v>
      </c>
      <c r="B4355" s="12">
        <v>273</v>
      </c>
      <c r="C4355" s="12">
        <v>10586</v>
      </c>
      <c r="D4355" s="12">
        <v>4354</v>
      </c>
      <c r="E4355" s="12" t="s">
        <v>244</v>
      </c>
      <c r="F4355" s="13">
        <v>45305</v>
      </c>
      <c r="G4355" s="26" t="s">
        <v>14543</v>
      </c>
      <c r="H4355" s="12">
        <v>18</v>
      </c>
      <c r="I4355" s="28">
        <f>VLOOKUP(B:B,DIM_PRODUCTS!A:F,5,FALSE)</f>
        <v>20</v>
      </c>
      <c r="J4355" s="28">
        <f>FACT_ORDERS[[#This Row],[ProductPrice]]*FACT_ORDERS[[#This Row],[Quantity]]</f>
        <v>360</v>
      </c>
      <c r="K4355" s="12" t="str">
        <f>VLOOKUP(C:C,DIM_CUSTOMERS!A:G,7,FALSE)</f>
        <v>China</v>
      </c>
      <c r="L4355" s="30" cm="1">
        <f t="array" ref="L4355">_xlfn.IFS(
    AND(FACT_ORDERS[[#This Row],[DeliveryMehtod]]="shippment",FACT_ORDERS[[#This Row],[TotalAmount]]&gt;=200), 0,
    AND(FACT_ORDERS[[#This Row],[DeliveryMehtod]]="pickup"), 15,
    AND(FACT_ORDERS[[#This Row],[DeliveryMehtod]]="shippment",FACT_ORDERS[[#This Row],[TotalAmount]]&lt;200), 35
)</f>
        <v>0</v>
      </c>
      <c r="M4355" s="12" t="str" cm="1">
        <f t="array" ref="M4355">_xlfn.IFS(
    SUMIFS(FACT_ORDERS[TotalAmount], FACT_ORDERS[WD_CUSTOMERS],FACT_ORDERS[[#This Row],[WD_CUSTOMERS]])&gt;=15000, "VIP",
    SUMIFS(FACT_ORDERS[TotalAmount], FACT_ORDERS[WD_CUSTOMERS],FACT_ORDERS[[#This Row],[WD_CUSTOMERS]])&gt;=8000, "Premium",
    TRUE, "Regular"
)</f>
        <v>Premium</v>
      </c>
      <c r="N4355" s="32" cm="1">
        <f t="array" ref="N4355">_xlfn.IFS(
   FACT_ORDERS[[#This Row],[TypeOfClient]]="VIP", 0.2,
   FACT_ORDERS[[#This Row],[TypeOfClient]]="Premium", 0.1,
   TRUE, 0
)</f>
        <v>0.1</v>
      </c>
      <c r="O4355" s="31" cm="1">
        <f t="array" ref="O4355">_xlfn.IFS(
   FACT_ORDERS[[#This Row],[TotalAmount]]&gt;1500, 0.15,
   FACT_ORDERS[[#This Row],[TotalAmount]]&gt;1000, 0.1,
   FACT_ORDERS[[#This Row],[TotalAmount]]&gt;500, 0.05,
   TRUE, 0
)</f>
        <v>0</v>
      </c>
      <c r="P4355" s="28">
        <f xml:space="preserve"> FACT_ORDERS[[#This Row],[TotalAmount]] * (1 - (FACT_ORDERS[[#This Row],[ClientDiscount]] + FACT_ORDERS[[#This Row],[OrderDiscount]]) )</f>
        <v>324</v>
      </c>
      <c r="Q4355" s="28">
        <f>FACT_ORDERS[[#This Row],[TotalAmountWithDiscount]]+FACT_ORDERS[[#This Row],[DeliveryCost]]</f>
        <v>324</v>
      </c>
      <c r="R4355" s="35">
        <v>45315</v>
      </c>
      <c r="S4355" s="35" t="str">
        <f>IF(NETWORKDAYS(FACT_ORDERS[[#This Row],[Order-Date]], FACT_ORDERS[[#This Row],[ArrivalDate ]]) &gt; 10, "Late", "On Time")</f>
        <v>On Time</v>
      </c>
    </row>
    <row r="4356" spans="1:19" x14ac:dyDescent="0.3">
      <c r="A4356" s="12">
        <v>9354</v>
      </c>
      <c r="B4356" s="12">
        <v>282</v>
      </c>
      <c r="C4356" s="12">
        <v>10586</v>
      </c>
      <c r="D4356" s="12">
        <v>4355</v>
      </c>
      <c r="E4356" s="12" t="s">
        <v>244</v>
      </c>
      <c r="F4356" s="13">
        <v>45381</v>
      </c>
      <c r="G4356" s="26" t="s">
        <v>14544</v>
      </c>
      <c r="H4356" s="12">
        <v>18</v>
      </c>
      <c r="I4356" s="28">
        <f>VLOOKUP(B:B,DIM_PRODUCTS!A:F,5,FALSE)</f>
        <v>10</v>
      </c>
      <c r="J4356" s="28">
        <f>FACT_ORDERS[[#This Row],[ProductPrice]]*FACT_ORDERS[[#This Row],[Quantity]]</f>
        <v>180</v>
      </c>
      <c r="K4356" s="12" t="str">
        <f>VLOOKUP(C:C,DIM_CUSTOMERS!A:G,7,FALSE)</f>
        <v>China</v>
      </c>
      <c r="L4356" s="30" cm="1">
        <f t="array" ref="L4356">_xlfn.IFS(
    AND(FACT_ORDERS[[#This Row],[DeliveryMehtod]]="shippment",FACT_ORDERS[[#This Row],[TotalAmount]]&gt;=200), 0,
    AND(FACT_ORDERS[[#This Row],[DeliveryMehtod]]="pickup"), 15,
    AND(FACT_ORDERS[[#This Row],[DeliveryMehtod]]="shippment",FACT_ORDERS[[#This Row],[TotalAmount]]&lt;200), 35
)</f>
        <v>35</v>
      </c>
      <c r="M4356" s="12" t="str" cm="1">
        <f t="array" ref="M4356">_xlfn.IFS(
    SUMIFS(FACT_ORDERS[TotalAmount], FACT_ORDERS[WD_CUSTOMERS],FACT_ORDERS[[#This Row],[WD_CUSTOMERS]])&gt;=15000, "VIP",
    SUMIFS(FACT_ORDERS[TotalAmount], FACT_ORDERS[WD_CUSTOMERS],FACT_ORDERS[[#This Row],[WD_CUSTOMERS]])&gt;=8000, "Premium",
    TRUE, "Regular"
)</f>
        <v>Premium</v>
      </c>
      <c r="N4356" s="32" cm="1">
        <f t="array" ref="N4356">_xlfn.IFS(
   FACT_ORDERS[[#This Row],[TypeOfClient]]="VIP", 0.2,
   FACT_ORDERS[[#This Row],[TypeOfClient]]="Premium", 0.1,
   TRUE, 0
)</f>
        <v>0.1</v>
      </c>
      <c r="O4356" s="31" cm="1">
        <f t="array" ref="O4356">_xlfn.IFS(
   FACT_ORDERS[[#This Row],[TotalAmount]]&gt;1500, 0.15,
   FACT_ORDERS[[#This Row],[TotalAmount]]&gt;1000, 0.1,
   FACT_ORDERS[[#This Row],[TotalAmount]]&gt;500, 0.05,
   TRUE, 0
)</f>
        <v>0</v>
      </c>
      <c r="P4356" s="28">
        <f xml:space="preserve"> FACT_ORDERS[[#This Row],[TotalAmount]] * (1 - (FACT_ORDERS[[#This Row],[ClientDiscount]] + FACT_ORDERS[[#This Row],[OrderDiscount]]) )</f>
        <v>162</v>
      </c>
      <c r="Q4356" s="28">
        <f>FACT_ORDERS[[#This Row],[TotalAmountWithDiscount]]+FACT_ORDERS[[#This Row],[DeliveryCost]]</f>
        <v>197</v>
      </c>
      <c r="R4356" s="35">
        <v>45392</v>
      </c>
      <c r="S4356" s="35" t="str">
        <f>IF(NETWORKDAYS(FACT_ORDERS[[#This Row],[Order-Date]], FACT_ORDERS[[#This Row],[ArrivalDate ]]) &gt; 10, "Late", "On Time")</f>
        <v>On Time</v>
      </c>
    </row>
    <row r="4357" spans="1:19" x14ac:dyDescent="0.3">
      <c r="A4357" s="12">
        <v>9355</v>
      </c>
      <c r="B4357" s="12">
        <v>204</v>
      </c>
      <c r="C4357" s="12">
        <v>10586</v>
      </c>
      <c r="D4357" s="12">
        <v>4356</v>
      </c>
      <c r="E4357" s="12" t="s">
        <v>244</v>
      </c>
      <c r="F4357" s="13">
        <v>45381</v>
      </c>
      <c r="G4357" s="26" t="s">
        <v>14545</v>
      </c>
      <c r="H4357" s="12">
        <v>19</v>
      </c>
      <c r="I4357" s="28">
        <f>VLOOKUP(B:B,DIM_PRODUCTS!A:F,5,FALSE)</f>
        <v>6</v>
      </c>
      <c r="J4357" s="28">
        <f>FACT_ORDERS[[#This Row],[ProductPrice]]*FACT_ORDERS[[#This Row],[Quantity]]</f>
        <v>114</v>
      </c>
      <c r="K4357" s="12" t="str">
        <f>VLOOKUP(C:C,DIM_CUSTOMERS!A:G,7,FALSE)</f>
        <v>China</v>
      </c>
      <c r="L4357" s="30" cm="1">
        <f t="array" ref="L4357">_xlfn.IFS(
    AND(FACT_ORDERS[[#This Row],[DeliveryMehtod]]="shippment",FACT_ORDERS[[#This Row],[TotalAmount]]&gt;=200), 0,
    AND(FACT_ORDERS[[#This Row],[DeliveryMehtod]]="pickup"), 15,
    AND(FACT_ORDERS[[#This Row],[DeliveryMehtod]]="shippment",FACT_ORDERS[[#This Row],[TotalAmount]]&lt;200), 35
)</f>
        <v>35</v>
      </c>
      <c r="M4357" s="12" t="str" cm="1">
        <f t="array" ref="M4357">_xlfn.IFS(
    SUMIFS(FACT_ORDERS[TotalAmount], FACT_ORDERS[WD_CUSTOMERS],FACT_ORDERS[[#This Row],[WD_CUSTOMERS]])&gt;=15000, "VIP",
    SUMIFS(FACT_ORDERS[TotalAmount], FACT_ORDERS[WD_CUSTOMERS],FACT_ORDERS[[#This Row],[WD_CUSTOMERS]])&gt;=8000, "Premium",
    TRUE, "Regular"
)</f>
        <v>Premium</v>
      </c>
      <c r="N4357" s="32" cm="1">
        <f t="array" ref="N4357">_xlfn.IFS(
   FACT_ORDERS[[#This Row],[TypeOfClient]]="VIP", 0.2,
   FACT_ORDERS[[#This Row],[TypeOfClient]]="Premium", 0.1,
   TRUE, 0
)</f>
        <v>0.1</v>
      </c>
      <c r="O4357" s="31" cm="1">
        <f t="array" ref="O4357">_xlfn.IFS(
   FACT_ORDERS[[#This Row],[TotalAmount]]&gt;1500, 0.15,
   FACT_ORDERS[[#This Row],[TotalAmount]]&gt;1000, 0.1,
   FACT_ORDERS[[#This Row],[TotalAmount]]&gt;500, 0.05,
   TRUE, 0
)</f>
        <v>0</v>
      </c>
      <c r="P4357" s="28">
        <f xml:space="preserve"> FACT_ORDERS[[#This Row],[TotalAmount]] * (1 - (FACT_ORDERS[[#This Row],[ClientDiscount]] + FACT_ORDERS[[#This Row],[OrderDiscount]]) )</f>
        <v>102.60000000000001</v>
      </c>
      <c r="Q4357" s="28">
        <f>FACT_ORDERS[[#This Row],[TotalAmountWithDiscount]]+FACT_ORDERS[[#This Row],[DeliveryCost]]</f>
        <v>137.60000000000002</v>
      </c>
      <c r="R4357" s="35">
        <v>45391</v>
      </c>
      <c r="S4357" s="35" t="str">
        <f>IF(NETWORKDAYS(FACT_ORDERS[[#This Row],[Order-Date]], FACT_ORDERS[[#This Row],[ArrivalDate ]]) &gt; 10, "Late", "On Time")</f>
        <v>On Time</v>
      </c>
    </row>
    <row r="4358" spans="1:19" x14ac:dyDescent="0.3">
      <c r="A4358" s="12">
        <v>9356</v>
      </c>
      <c r="B4358" s="12">
        <v>206</v>
      </c>
      <c r="C4358" s="12">
        <v>10586</v>
      </c>
      <c r="D4358" s="12">
        <v>4357</v>
      </c>
      <c r="E4358" s="12" t="s">
        <v>243</v>
      </c>
      <c r="F4358" s="13">
        <v>45381</v>
      </c>
      <c r="G4358" s="26" t="s">
        <v>4410</v>
      </c>
      <c r="H4358" s="12">
        <v>11</v>
      </c>
      <c r="I4358" s="28">
        <f>VLOOKUP(B:B,DIM_PRODUCTS!A:F,5,FALSE)</f>
        <v>10</v>
      </c>
      <c r="J4358" s="28">
        <f>FACT_ORDERS[[#This Row],[ProductPrice]]*FACT_ORDERS[[#This Row],[Quantity]]</f>
        <v>110</v>
      </c>
      <c r="K4358" s="12" t="str">
        <f>VLOOKUP(C:C,DIM_CUSTOMERS!A:G,7,FALSE)</f>
        <v>China</v>
      </c>
      <c r="L4358" s="30" cm="1">
        <f t="array" ref="L4358">_xlfn.IFS(
    AND(FACT_ORDERS[[#This Row],[DeliveryMehtod]]="shippment",FACT_ORDERS[[#This Row],[TotalAmount]]&gt;=200), 0,
    AND(FACT_ORDERS[[#This Row],[DeliveryMehtod]]="pickup"), 15,
    AND(FACT_ORDERS[[#This Row],[DeliveryMehtod]]="shippment",FACT_ORDERS[[#This Row],[TotalAmount]]&lt;200), 35
)</f>
        <v>15</v>
      </c>
      <c r="M4358" s="12" t="str" cm="1">
        <f t="array" ref="M4358">_xlfn.IFS(
    SUMIFS(FACT_ORDERS[TotalAmount], FACT_ORDERS[WD_CUSTOMERS],FACT_ORDERS[[#This Row],[WD_CUSTOMERS]])&gt;=15000, "VIP",
    SUMIFS(FACT_ORDERS[TotalAmount], FACT_ORDERS[WD_CUSTOMERS],FACT_ORDERS[[#This Row],[WD_CUSTOMERS]])&gt;=8000, "Premium",
    TRUE, "Regular"
)</f>
        <v>Premium</v>
      </c>
      <c r="N4358" s="32" cm="1">
        <f t="array" ref="N4358">_xlfn.IFS(
   FACT_ORDERS[[#This Row],[TypeOfClient]]="VIP", 0.2,
   FACT_ORDERS[[#This Row],[TypeOfClient]]="Premium", 0.1,
   TRUE, 0
)</f>
        <v>0.1</v>
      </c>
      <c r="O4358" s="31" cm="1">
        <f t="array" ref="O4358">_xlfn.IFS(
   FACT_ORDERS[[#This Row],[TotalAmount]]&gt;1500, 0.15,
   FACT_ORDERS[[#This Row],[TotalAmount]]&gt;1000, 0.1,
   FACT_ORDERS[[#This Row],[TotalAmount]]&gt;500, 0.05,
   TRUE, 0
)</f>
        <v>0</v>
      </c>
      <c r="P4358" s="28">
        <f xml:space="preserve"> FACT_ORDERS[[#This Row],[TotalAmount]] * (1 - (FACT_ORDERS[[#This Row],[ClientDiscount]] + FACT_ORDERS[[#This Row],[OrderDiscount]]) )</f>
        <v>99</v>
      </c>
      <c r="Q4358" s="28">
        <f>FACT_ORDERS[[#This Row],[TotalAmountWithDiscount]]+FACT_ORDERS[[#This Row],[DeliveryCost]]</f>
        <v>114</v>
      </c>
      <c r="R4358" s="35">
        <v>45390</v>
      </c>
      <c r="S4358" s="35" t="str">
        <f>IF(NETWORKDAYS(FACT_ORDERS[[#This Row],[Order-Date]], FACT_ORDERS[[#This Row],[ArrivalDate ]]) &gt; 10, "Late", "On Time")</f>
        <v>On Time</v>
      </c>
    </row>
    <row r="4359" spans="1:19" x14ac:dyDescent="0.3">
      <c r="A4359" s="12">
        <v>9357</v>
      </c>
      <c r="B4359" s="12">
        <v>273</v>
      </c>
      <c r="C4359" s="12">
        <v>10586</v>
      </c>
      <c r="D4359" s="12">
        <v>4358</v>
      </c>
      <c r="E4359" s="12" t="s">
        <v>243</v>
      </c>
      <c r="F4359" s="13">
        <v>45381</v>
      </c>
      <c r="G4359" s="26" t="s">
        <v>14546</v>
      </c>
      <c r="H4359" s="12">
        <v>12</v>
      </c>
      <c r="I4359" s="28">
        <f>VLOOKUP(B:B,DIM_PRODUCTS!A:F,5,FALSE)</f>
        <v>20</v>
      </c>
      <c r="J4359" s="28">
        <f>FACT_ORDERS[[#This Row],[ProductPrice]]*FACT_ORDERS[[#This Row],[Quantity]]</f>
        <v>240</v>
      </c>
      <c r="K4359" s="12" t="str">
        <f>VLOOKUP(C:C,DIM_CUSTOMERS!A:G,7,FALSE)</f>
        <v>China</v>
      </c>
      <c r="L4359" s="30" cm="1">
        <f t="array" ref="L4359">_xlfn.IFS(
    AND(FACT_ORDERS[[#This Row],[DeliveryMehtod]]="shippment",FACT_ORDERS[[#This Row],[TotalAmount]]&gt;=200), 0,
    AND(FACT_ORDERS[[#This Row],[DeliveryMehtod]]="pickup"), 15,
    AND(FACT_ORDERS[[#This Row],[DeliveryMehtod]]="shippment",FACT_ORDERS[[#This Row],[TotalAmount]]&lt;200), 35
)</f>
        <v>15</v>
      </c>
      <c r="M4359" s="12" t="str" cm="1">
        <f t="array" ref="M4359">_xlfn.IFS(
    SUMIFS(FACT_ORDERS[TotalAmount], FACT_ORDERS[WD_CUSTOMERS],FACT_ORDERS[[#This Row],[WD_CUSTOMERS]])&gt;=15000, "VIP",
    SUMIFS(FACT_ORDERS[TotalAmount], FACT_ORDERS[WD_CUSTOMERS],FACT_ORDERS[[#This Row],[WD_CUSTOMERS]])&gt;=8000, "Premium",
    TRUE, "Regular"
)</f>
        <v>Premium</v>
      </c>
      <c r="N4359" s="32" cm="1">
        <f t="array" ref="N4359">_xlfn.IFS(
   FACT_ORDERS[[#This Row],[TypeOfClient]]="VIP", 0.2,
   FACT_ORDERS[[#This Row],[TypeOfClient]]="Premium", 0.1,
   TRUE, 0
)</f>
        <v>0.1</v>
      </c>
      <c r="O4359" s="31" cm="1">
        <f t="array" ref="O4359">_xlfn.IFS(
   FACT_ORDERS[[#This Row],[TotalAmount]]&gt;1500, 0.15,
   FACT_ORDERS[[#This Row],[TotalAmount]]&gt;1000, 0.1,
   FACT_ORDERS[[#This Row],[TotalAmount]]&gt;500, 0.05,
   TRUE, 0
)</f>
        <v>0</v>
      </c>
      <c r="P4359" s="28">
        <f xml:space="preserve"> FACT_ORDERS[[#This Row],[TotalAmount]] * (1 - (FACT_ORDERS[[#This Row],[ClientDiscount]] + FACT_ORDERS[[#This Row],[OrderDiscount]]) )</f>
        <v>216</v>
      </c>
      <c r="Q4359" s="28">
        <f>FACT_ORDERS[[#This Row],[TotalAmountWithDiscount]]+FACT_ORDERS[[#This Row],[DeliveryCost]]</f>
        <v>231</v>
      </c>
      <c r="R4359" s="35">
        <v>45391</v>
      </c>
      <c r="S4359" s="35" t="str">
        <f>IF(NETWORKDAYS(FACT_ORDERS[[#This Row],[Order-Date]], FACT_ORDERS[[#This Row],[ArrivalDate ]]) &gt; 10, "Late", "On Time")</f>
        <v>On Time</v>
      </c>
    </row>
    <row r="4360" spans="1:19" x14ac:dyDescent="0.3">
      <c r="A4360" s="12">
        <v>9358</v>
      </c>
      <c r="B4360" s="12">
        <v>282</v>
      </c>
      <c r="C4360" s="12">
        <v>10586</v>
      </c>
      <c r="D4360" s="12">
        <v>4359</v>
      </c>
      <c r="E4360" s="12" t="s">
        <v>244</v>
      </c>
      <c r="F4360" s="13">
        <v>45551</v>
      </c>
      <c r="G4360" s="26" t="s">
        <v>14547</v>
      </c>
      <c r="H4360" s="12">
        <v>21</v>
      </c>
      <c r="I4360" s="28">
        <f>VLOOKUP(B:B,DIM_PRODUCTS!A:F,5,FALSE)</f>
        <v>10</v>
      </c>
      <c r="J4360" s="28">
        <f>FACT_ORDERS[[#This Row],[ProductPrice]]*FACT_ORDERS[[#This Row],[Quantity]]</f>
        <v>210</v>
      </c>
      <c r="K4360" s="12" t="str">
        <f>VLOOKUP(C:C,DIM_CUSTOMERS!A:G,7,FALSE)</f>
        <v>China</v>
      </c>
      <c r="L4360" s="30" cm="1">
        <f t="array" ref="L4360">_xlfn.IFS(
    AND(FACT_ORDERS[[#This Row],[DeliveryMehtod]]="shippment",FACT_ORDERS[[#This Row],[TotalAmount]]&gt;=200), 0,
    AND(FACT_ORDERS[[#This Row],[DeliveryMehtod]]="pickup"), 15,
    AND(FACT_ORDERS[[#This Row],[DeliveryMehtod]]="shippment",FACT_ORDERS[[#This Row],[TotalAmount]]&lt;200), 35
)</f>
        <v>0</v>
      </c>
      <c r="M4360" s="12" t="str" cm="1">
        <f t="array" ref="M4360">_xlfn.IFS(
    SUMIFS(FACT_ORDERS[TotalAmount], FACT_ORDERS[WD_CUSTOMERS],FACT_ORDERS[[#This Row],[WD_CUSTOMERS]])&gt;=15000, "VIP",
    SUMIFS(FACT_ORDERS[TotalAmount], FACT_ORDERS[WD_CUSTOMERS],FACT_ORDERS[[#This Row],[WD_CUSTOMERS]])&gt;=8000, "Premium",
    TRUE, "Regular"
)</f>
        <v>Premium</v>
      </c>
      <c r="N4360" s="32" cm="1">
        <f t="array" ref="N4360">_xlfn.IFS(
   FACT_ORDERS[[#This Row],[TypeOfClient]]="VIP", 0.2,
   FACT_ORDERS[[#This Row],[TypeOfClient]]="Premium", 0.1,
   TRUE, 0
)</f>
        <v>0.1</v>
      </c>
      <c r="O4360" s="31" cm="1">
        <f t="array" ref="O4360">_xlfn.IFS(
   FACT_ORDERS[[#This Row],[TotalAmount]]&gt;1500, 0.15,
   FACT_ORDERS[[#This Row],[TotalAmount]]&gt;1000, 0.1,
   FACT_ORDERS[[#This Row],[TotalAmount]]&gt;500, 0.05,
   TRUE, 0
)</f>
        <v>0</v>
      </c>
      <c r="P4360" s="28">
        <f xml:space="preserve"> FACT_ORDERS[[#This Row],[TotalAmount]] * (1 - (FACT_ORDERS[[#This Row],[ClientDiscount]] + FACT_ORDERS[[#This Row],[OrderDiscount]]) )</f>
        <v>189</v>
      </c>
      <c r="Q4360" s="28">
        <f>FACT_ORDERS[[#This Row],[TotalAmountWithDiscount]]+FACT_ORDERS[[#This Row],[DeliveryCost]]</f>
        <v>189</v>
      </c>
      <c r="R4360" s="35">
        <v>45562</v>
      </c>
      <c r="S4360" s="35" t="str">
        <f>IF(NETWORKDAYS(FACT_ORDERS[[#This Row],[Order-Date]], FACT_ORDERS[[#This Row],[ArrivalDate ]]) &gt; 10, "Late", "On Time")</f>
        <v>On Time</v>
      </c>
    </row>
    <row r="4361" spans="1:19" x14ac:dyDescent="0.3">
      <c r="A4361" s="12">
        <v>9359</v>
      </c>
      <c r="B4361" s="12">
        <v>273</v>
      </c>
      <c r="C4361" s="12">
        <v>10586</v>
      </c>
      <c r="D4361" s="12">
        <v>4360</v>
      </c>
      <c r="E4361" s="12" t="s">
        <v>243</v>
      </c>
      <c r="F4361" s="13">
        <v>45551</v>
      </c>
      <c r="G4361" s="26" t="s">
        <v>14548</v>
      </c>
      <c r="H4361" s="12">
        <v>13</v>
      </c>
      <c r="I4361" s="28">
        <f>VLOOKUP(B:B,DIM_PRODUCTS!A:F,5,FALSE)</f>
        <v>20</v>
      </c>
      <c r="J4361" s="28">
        <f>FACT_ORDERS[[#This Row],[ProductPrice]]*FACT_ORDERS[[#This Row],[Quantity]]</f>
        <v>260</v>
      </c>
      <c r="K4361" s="12" t="str">
        <f>VLOOKUP(C:C,DIM_CUSTOMERS!A:G,7,FALSE)</f>
        <v>China</v>
      </c>
      <c r="L4361" s="30" cm="1">
        <f t="array" ref="L4361">_xlfn.IFS(
    AND(FACT_ORDERS[[#This Row],[DeliveryMehtod]]="shippment",FACT_ORDERS[[#This Row],[TotalAmount]]&gt;=200), 0,
    AND(FACT_ORDERS[[#This Row],[DeliveryMehtod]]="pickup"), 15,
    AND(FACT_ORDERS[[#This Row],[DeliveryMehtod]]="shippment",FACT_ORDERS[[#This Row],[TotalAmount]]&lt;200), 35
)</f>
        <v>15</v>
      </c>
      <c r="M4361" s="12" t="str" cm="1">
        <f t="array" ref="M4361">_xlfn.IFS(
    SUMIFS(FACT_ORDERS[TotalAmount], FACT_ORDERS[WD_CUSTOMERS],FACT_ORDERS[[#This Row],[WD_CUSTOMERS]])&gt;=15000, "VIP",
    SUMIFS(FACT_ORDERS[TotalAmount], FACT_ORDERS[WD_CUSTOMERS],FACT_ORDERS[[#This Row],[WD_CUSTOMERS]])&gt;=8000, "Premium",
    TRUE, "Regular"
)</f>
        <v>Premium</v>
      </c>
      <c r="N4361" s="32" cm="1">
        <f t="array" ref="N4361">_xlfn.IFS(
   FACT_ORDERS[[#This Row],[TypeOfClient]]="VIP", 0.2,
   FACT_ORDERS[[#This Row],[TypeOfClient]]="Premium", 0.1,
   TRUE, 0
)</f>
        <v>0.1</v>
      </c>
      <c r="O4361" s="31" cm="1">
        <f t="array" ref="O4361">_xlfn.IFS(
   FACT_ORDERS[[#This Row],[TotalAmount]]&gt;1500, 0.15,
   FACT_ORDERS[[#This Row],[TotalAmount]]&gt;1000, 0.1,
   FACT_ORDERS[[#This Row],[TotalAmount]]&gt;500, 0.05,
   TRUE, 0
)</f>
        <v>0</v>
      </c>
      <c r="P4361" s="28">
        <f xml:space="preserve"> FACT_ORDERS[[#This Row],[TotalAmount]] * (1 - (FACT_ORDERS[[#This Row],[ClientDiscount]] + FACT_ORDERS[[#This Row],[OrderDiscount]]) )</f>
        <v>234</v>
      </c>
      <c r="Q4361" s="28">
        <f>FACT_ORDERS[[#This Row],[TotalAmountWithDiscount]]+FACT_ORDERS[[#This Row],[DeliveryCost]]</f>
        <v>249</v>
      </c>
      <c r="R4361" s="35">
        <v>45562</v>
      </c>
      <c r="S4361" s="35" t="str">
        <f>IF(NETWORKDAYS(FACT_ORDERS[[#This Row],[Order-Date]], FACT_ORDERS[[#This Row],[ArrivalDate ]]) &gt; 10, "Late", "On Time")</f>
        <v>On Time</v>
      </c>
    </row>
    <row r="4362" spans="1:19" x14ac:dyDescent="0.3">
      <c r="A4362" s="12">
        <v>9360</v>
      </c>
      <c r="B4362" s="12">
        <v>282</v>
      </c>
      <c r="C4362" s="12">
        <v>10586</v>
      </c>
      <c r="D4362" s="12">
        <v>4361</v>
      </c>
      <c r="E4362" s="12" t="s">
        <v>243</v>
      </c>
      <c r="F4362" s="13">
        <v>45321</v>
      </c>
      <c r="G4362" s="26" t="s">
        <v>14549</v>
      </c>
      <c r="H4362" s="12">
        <v>18</v>
      </c>
      <c r="I4362" s="28">
        <f>VLOOKUP(B:B,DIM_PRODUCTS!A:F,5,FALSE)</f>
        <v>10</v>
      </c>
      <c r="J4362" s="28">
        <f>FACT_ORDERS[[#This Row],[ProductPrice]]*FACT_ORDERS[[#This Row],[Quantity]]</f>
        <v>180</v>
      </c>
      <c r="K4362" s="12" t="str">
        <f>VLOOKUP(C:C,DIM_CUSTOMERS!A:G,7,FALSE)</f>
        <v>China</v>
      </c>
      <c r="L4362" s="30" cm="1">
        <f t="array" ref="L4362">_xlfn.IFS(
    AND(FACT_ORDERS[[#This Row],[DeliveryMehtod]]="shippment",FACT_ORDERS[[#This Row],[TotalAmount]]&gt;=200), 0,
    AND(FACT_ORDERS[[#This Row],[DeliveryMehtod]]="pickup"), 15,
    AND(FACT_ORDERS[[#This Row],[DeliveryMehtod]]="shippment",FACT_ORDERS[[#This Row],[TotalAmount]]&lt;200), 35
)</f>
        <v>15</v>
      </c>
      <c r="M4362" s="12" t="str" cm="1">
        <f t="array" ref="M4362">_xlfn.IFS(
    SUMIFS(FACT_ORDERS[TotalAmount], FACT_ORDERS[WD_CUSTOMERS],FACT_ORDERS[[#This Row],[WD_CUSTOMERS]])&gt;=15000, "VIP",
    SUMIFS(FACT_ORDERS[TotalAmount], FACT_ORDERS[WD_CUSTOMERS],FACT_ORDERS[[#This Row],[WD_CUSTOMERS]])&gt;=8000, "Premium",
    TRUE, "Regular"
)</f>
        <v>Premium</v>
      </c>
      <c r="N4362" s="32" cm="1">
        <f t="array" ref="N4362">_xlfn.IFS(
   FACT_ORDERS[[#This Row],[TypeOfClient]]="VIP", 0.2,
   FACT_ORDERS[[#This Row],[TypeOfClient]]="Premium", 0.1,
   TRUE, 0
)</f>
        <v>0.1</v>
      </c>
      <c r="O4362" s="31" cm="1">
        <f t="array" ref="O4362">_xlfn.IFS(
   FACT_ORDERS[[#This Row],[TotalAmount]]&gt;1500, 0.15,
   FACT_ORDERS[[#This Row],[TotalAmount]]&gt;1000, 0.1,
   FACT_ORDERS[[#This Row],[TotalAmount]]&gt;500, 0.05,
   TRUE, 0
)</f>
        <v>0</v>
      </c>
      <c r="P4362" s="28">
        <f xml:space="preserve"> FACT_ORDERS[[#This Row],[TotalAmount]] * (1 - (FACT_ORDERS[[#This Row],[ClientDiscount]] + FACT_ORDERS[[#This Row],[OrderDiscount]]) )</f>
        <v>162</v>
      </c>
      <c r="Q4362" s="28">
        <f>FACT_ORDERS[[#This Row],[TotalAmountWithDiscount]]+FACT_ORDERS[[#This Row],[DeliveryCost]]</f>
        <v>177</v>
      </c>
      <c r="R4362" s="35">
        <v>45329</v>
      </c>
      <c r="S4362" s="35" t="str">
        <f>IF(NETWORKDAYS(FACT_ORDERS[[#This Row],[Order-Date]], FACT_ORDERS[[#This Row],[ArrivalDate ]]) &gt; 10, "Late", "On Time")</f>
        <v>On Time</v>
      </c>
    </row>
    <row r="4363" spans="1:19" x14ac:dyDescent="0.3">
      <c r="A4363" s="12">
        <v>9361</v>
      </c>
      <c r="B4363" s="12">
        <v>204</v>
      </c>
      <c r="C4363" s="12">
        <v>10586</v>
      </c>
      <c r="D4363" s="12">
        <v>4362</v>
      </c>
      <c r="E4363" s="12" t="s">
        <v>243</v>
      </c>
      <c r="F4363" s="13">
        <v>45321</v>
      </c>
      <c r="G4363" s="26" t="s">
        <v>14550</v>
      </c>
      <c r="H4363" s="12">
        <v>12</v>
      </c>
      <c r="I4363" s="28">
        <f>VLOOKUP(B:B,DIM_PRODUCTS!A:F,5,FALSE)</f>
        <v>6</v>
      </c>
      <c r="J4363" s="28">
        <f>FACT_ORDERS[[#This Row],[ProductPrice]]*FACT_ORDERS[[#This Row],[Quantity]]</f>
        <v>72</v>
      </c>
      <c r="K4363" s="12" t="str">
        <f>VLOOKUP(C:C,DIM_CUSTOMERS!A:G,7,FALSE)</f>
        <v>China</v>
      </c>
      <c r="L4363" s="30" cm="1">
        <f t="array" ref="L4363">_xlfn.IFS(
    AND(FACT_ORDERS[[#This Row],[DeliveryMehtod]]="shippment",FACT_ORDERS[[#This Row],[TotalAmount]]&gt;=200), 0,
    AND(FACT_ORDERS[[#This Row],[DeliveryMehtod]]="pickup"), 15,
    AND(FACT_ORDERS[[#This Row],[DeliveryMehtod]]="shippment",FACT_ORDERS[[#This Row],[TotalAmount]]&lt;200), 35
)</f>
        <v>15</v>
      </c>
      <c r="M4363" s="12" t="str" cm="1">
        <f t="array" ref="M4363">_xlfn.IFS(
    SUMIFS(FACT_ORDERS[TotalAmount], FACT_ORDERS[WD_CUSTOMERS],FACT_ORDERS[[#This Row],[WD_CUSTOMERS]])&gt;=15000, "VIP",
    SUMIFS(FACT_ORDERS[TotalAmount], FACT_ORDERS[WD_CUSTOMERS],FACT_ORDERS[[#This Row],[WD_CUSTOMERS]])&gt;=8000, "Premium",
    TRUE, "Regular"
)</f>
        <v>Premium</v>
      </c>
      <c r="N4363" s="32" cm="1">
        <f t="array" ref="N4363">_xlfn.IFS(
   FACT_ORDERS[[#This Row],[TypeOfClient]]="VIP", 0.2,
   FACT_ORDERS[[#This Row],[TypeOfClient]]="Premium", 0.1,
   TRUE, 0
)</f>
        <v>0.1</v>
      </c>
      <c r="O4363" s="31" cm="1">
        <f t="array" ref="O4363">_xlfn.IFS(
   FACT_ORDERS[[#This Row],[TotalAmount]]&gt;1500, 0.15,
   FACT_ORDERS[[#This Row],[TotalAmount]]&gt;1000, 0.1,
   FACT_ORDERS[[#This Row],[TotalAmount]]&gt;500, 0.05,
   TRUE, 0
)</f>
        <v>0</v>
      </c>
      <c r="P4363" s="28">
        <f xml:space="preserve"> FACT_ORDERS[[#This Row],[TotalAmount]] * (1 - (FACT_ORDERS[[#This Row],[ClientDiscount]] + FACT_ORDERS[[#This Row],[OrderDiscount]]) )</f>
        <v>64.8</v>
      </c>
      <c r="Q4363" s="28">
        <f>FACT_ORDERS[[#This Row],[TotalAmountWithDiscount]]+FACT_ORDERS[[#This Row],[DeliveryCost]]</f>
        <v>79.8</v>
      </c>
      <c r="R4363" s="35">
        <v>45332</v>
      </c>
      <c r="S4363" s="35" t="str">
        <f>IF(NETWORKDAYS(FACT_ORDERS[[#This Row],[Order-Date]], FACT_ORDERS[[#This Row],[ArrivalDate ]]) &gt; 10, "Late", "On Time")</f>
        <v>On Time</v>
      </c>
    </row>
    <row r="4364" spans="1:19" x14ac:dyDescent="0.3">
      <c r="A4364" s="12">
        <v>9362</v>
      </c>
      <c r="B4364" s="12">
        <v>206</v>
      </c>
      <c r="C4364" s="12">
        <v>10586</v>
      </c>
      <c r="D4364" s="12">
        <v>4363</v>
      </c>
      <c r="E4364" s="12" t="s">
        <v>244</v>
      </c>
      <c r="F4364" s="13">
        <v>45321</v>
      </c>
      <c r="G4364" s="26" t="s">
        <v>14551</v>
      </c>
      <c r="H4364" s="12">
        <v>14</v>
      </c>
      <c r="I4364" s="28">
        <f>VLOOKUP(B:B,DIM_PRODUCTS!A:F,5,FALSE)</f>
        <v>10</v>
      </c>
      <c r="J4364" s="28">
        <f>FACT_ORDERS[[#This Row],[ProductPrice]]*FACT_ORDERS[[#This Row],[Quantity]]</f>
        <v>140</v>
      </c>
      <c r="K4364" s="12" t="str">
        <f>VLOOKUP(C:C,DIM_CUSTOMERS!A:G,7,FALSE)</f>
        <v>China</v>
      </c>
      <c r="L4364" s="30" cm="1">
        <f t="array" ref="L4364">_xlfn.IFS(
    AND(FACT_ORDERS[[#This Row],[DeliveryMehtod]]="shippment",FACT_ORDERS[[#This Row],[TotalAmount]]&gt;=200), 0,
    AND(FACT_ORDERS[[#This Row],[DeliveryMehtod]]="pickup"), 15,
    AND(FACT_ORDERS[[#This Row],[DeliveryMehtod]]="shippment",FACT_ORDERS[[#This Row],[TotalAmount]]&lt;200), 35
)</f>
        <v>35</v>
      </c>
      <c r="M4364" s="12" t="str" cm="1">
        <f t="array" ref="M4364">_xlfn.IFS(
    SUMIFS(FACT_ORDERS[TotalAmount], FACT_ORDERS[WD_CUSTOMERS],FACT_ORDERS[[#This Row],[WD_CUSTOMERS]])&gt;=15000, "VIP",
    SUMIFS(FACT_ORDERS[TotalAmount], FACT_ORDERS[WD_CUSTOMERS],FACT_ORDERS[[#This Row],[WD_CUSTOMERS]])&gt;=8000, "Premium",
    TRUE, "Regular"
)</f>
        <v>Premium</v>
      </c>
      <c r="N4364" s="32" cm="1">
        <f t="array" ref="N4364">_xlfn.IFS(
   FACT_ORDERS[[#This Row],[TypeOfClient]]="VIP", 0.2,
   FACT_ORDERS[[#This Row],[TypeOfClient]]="Premium", 0.1,
   TRUE, 0
)</f>
        <v>0.1</v>
      </c>
      <c r="O4364" s="31" cm="1">
        <f t="array" ref="O4364">_xlfn.IFS(
   FACT_ORDERS[[#This Row],[TotalAmount]]&gt;1500, 0.15,
   FACT_ORDERS[[#This Row],[TotalAmount]]&gt;1000, 0.1,
   FACT_ORDERS[[#This Row],[TotalAmount]]&gt;500, 0.05,
   TRUE, 0
)</f>
        <v>0</v>
      </c>
      <c r="P4364" s="28">
        <f xml:space="preserve"> FACT_ORDERS[[#This Row],[TotalAmount]] * (1 - (FACT_ORDERS[[#This Row],[ClientDiscount]] + FACT_ORDERS[[#This Row],[OrderDiscount]]) )</f>
        <v>126</v>
      </c>
      <c r="Q4364" s="28">
        <f>FACT_ORDERS[[#This Row],[TotalAmountWithDiscount]]+FACT_ORDERS[[#This Row],[DeliveryCost]]</f>
        <v>161</v>
      </c>
      <c r="R4364" s="35">
        <v>45328</v>
      </c>
      <c r="S4364" s="35" t="str">
        <f>IF(NETWORKDAYS(FACT_ORDERS[[#This Row],[Order-Date]], FACT_ORDERS[[#This Row],[ArrivalDate ]]) &gt; 10, "Late", "On Time")</f>
        <v>On Time</v>
      </c>
    </row>
    <row r="4365" spans="1:19" x14ac:dyDescent="0.3">
      <c r="A4365" s="12">
        <v>9363</v>
      </c>
      <c r="B4365" s="12">
        <v>273</v>
      </c>
      <c r="C4365" s="12">
        <v>10586</v>
      </c>
      <c r="D4365" s="12">
        <v>4364</v>
      </c>
      <c r="E4365" s="12" t="s">
        <v>244</v>
      </c>
      <c r="F4365" s="13">
        <v>45321</v>
      </c>
      <c r="G4365" s="26" t="s">
        <v>14552</v>
      </c>
      <c r="H4365" s="12">
        <v>16</v>
      </c>
      <c r="I4365" s="28">
        <f>VLOOKUP(B:B,DIM_PRODUCTS!A:F,5,FALSE)</f>
        <v>20</v>
      </c>
      <c r="J4365" s="28">
        <f>FACT_ORDERS[[#This Row],[ProductPrice]]*FACT_ORDERS[[#This Row],[Quantity]]</f>
        <v>320</v>
      </c>
      <c r="K4365" s="12" t="str">
        <f>VLOOKUP(C:C,DIM_CUSTOMERS!A:G,7,FALSE)</f>
        <v>China</v>
      </c>
      <c r="L4365" s="30" cm="1">
        <f t="array" ref="L4365">_xlfn.IFS(
    AND(FACT_ORDERS[[#This Row],[DeliveryMehtod]]="shippment",FACT_ORDERS[[#This Row],[TotalAmount]]&gt;=200), 0,
    AND(FACT_ORDERS[[#This Row],[DeliveryMehtod]]="pickup"), 15,
    AND(FACT_ORDERS[[#This Row],[DeliveryMehtod]]="shippment",FACT_ORDERS[[#This Row],[TotalAmount]]&lt;200), 35
)</f>
        <v>0</v>
      </c>
      <c r="M4365" s="12" t="str" cm="1">
        <f t="array" ref="M4365">_xlfn.IFS(
    SUMIFS(FACT_ORDERS[TotalAmount], FACT_ORDERS[WD_CUSTOMERS],FACT_ORDERS[[#This Row],[WD_CUSTOMERS]])&gt;=15000, "VIP",
    SUMIFS(FACT_ORDERS[TotalAmount], FACT_ORDERS[WD_CUSTOMERS],FACT_ORDERS[[#This Row],[WD_CUSTOMERS]])&gt;=8000, "Premium",
    TRUE, "Regular"
)</f>
        <v>Premium</v>
      </c>
      <c r="N4365" s="32" cm="1">
        <f t="array" ref="N4365">_xlfn.IFS(
   FACT_ORDERS[[#This Row],[TypeOfClient]]="VIP", 0.2,
   FACT_ORDERS[[#This Row],[TypeOfClient]]="Premium", 0.1,
   TRUE, 0
)</f>
        <v>0.1</v>
      </c>
      <c r="O4365" s="31" cm="1">
        <f t="array" ref="O4365">_xlfn.IFS(
   FACT_ORDERS[[#This Row],[TotalAmount]]&gt;1500, 0.15,
   FACT_ORDERS[[#This Row],[TotalAmount]]&gt;1000, 0.1,
   FACT_ORDERS[[#This Row],[TotalAmount]]&gt;500, 0.05,
   TRUE, 0
)</f>
        <v>0</v>
      </c>
      <c r="P4365" s="28">
        <f xml:space="preserve"> FACT_ORDERS[[#This Row],[TotalAmount]] * (1 - (FACT_ORDERS[[#This Row],[ClientDiscount]] + FACT_ORDERS[[#This Row],[OrderDiscount]]) )</f>
        <v>288</v>
      </c>
      <c r="Q4365" s="28">
        <f>FACT_ORDERS[[#This Row],[TotalAmountWithDiscount]]+FACT_ORDERS[[#This Row],[DeliveryCost]]</f>
        <v>288</v>
      </c>
      <c r="R4365" s="35">
        <v>45332</v>
      </c>
      <c r="S4365" s="35" t="str">
        <f>IF(NETWORKDAYS(FACT_ORDERS[[#This Row],[Order-Date]], FACT_ORDERS[[#This Row],[ArrivalDate ]]) &gt; 10, "Late", "On Time")</f>
        <v>On Time</v>
      </c>
    </row>
    <row r="4366" spans="1:19" x14ac:dyDescent="0.3">
      <c r="A4366" s="12">
        <v>9364</v>
      </c>
      <c r="B4366" s="12">
        <v>282</v>
      </c>
      <c r="C4366" s="12">
        <v>10586</v>
      </c>
      <c r="D4366" s="12">
        <v>4365</v>
      </c>
      <c r="E4366" s="12" t="s">
        <v>244</v>
      </c>
      <c r="F4366" s="13">
        <v>45371</v>
      </c>
      <c r="G4366" s="26" t="s">
        <v>14553</v>
      </c>
      <c r="H4366" s="12">
        <v>20</v>
      </c>
      <c r="I4366" s="28">
        <f>VLOOKUP(B:B,DIM_PRODUCTS!A:F,5,FALSE)</f>
        <v>10</v>
      </c>
      <c r="J4366" s="28">
        <f>FACT_ORDERS[[#This Row],[ProductPrice]]*FACT_ORDERS[[#This Row],[Quantity]]</f>
        <v>200</v>
      </c>
      <c r="K4366" s="12" t="str">
        <f>VLOOKUP(C:C,DIM_CUSTOMERS!A:G,7,FALSE)</f>
        <v>China</v>
      </c>
      <c r="L4366" s="30" cm="1">
        <f t="array" ref="L4366">_xlfn.IFS(
    AND(FACT_ORDERS[[#This Row],[DeliveryMehtod]]="shippment",FACT_ORDERS[[#This Row],[TotalAmount]]&gt;=200), 0,
    AND(FACT_ORDERS[[#This Row],[DeliveryMehtod]]="pickup"), 15,
    AND(FACT_ORDERS[[#This Row],[DeliveryMehtod]]="shippment",FACT_ORDERS[[#This Row],[TotalAmount]]&lt;200), 35
)</f>
        <v>0</v>
      </c>
      <c r="M4366" s="12" t="str" cm="1">
        <f t="array" ref="M4366">_xlfn.IFS(
    SUMIFS(FACT_ORDERS[TotalAmount], FACT_ORDERS[WD_CUSTOMERS],FACT_ORDERS[[#This Row],[WD_CUSTOMERS]])&gt;=15000, "VIP",
    SUMIFS(FACT_ORDERS[TotalAmount], FACT_ORDERS[WD_CUSTOMERS],FACT_ORDERS[[#This Row],[WD_CUSTOMERS]])&gt;=8000, "Premium",
    TRUE, "Regular"
)</f>
        <v>Premium</v>
      </c>
      <c r="N4366" s="32" cm="1">
        <f t="array" ref="N4366">_xlfn.IFS(
   FACT_ORDERS[[#This Row],[TypeOfClient]]="VIP", 0.2,
   FACT_ORDERS[[#This Row],[TypeOfClient]]="Premium", 0.1,
   TRUE, 0
)</f>
        <v>0.1</v>
      </c>
      <c r="O4366" s="31" cm="1">
        <f t="array" ref="O4366">_xlfn.IFS(
   FACT_ORDERS[[#This Row],[TotalAmount]]&gt;1500, 0.15,
   FACT_ORDERS[[#This Row],[TotalAmount]]&gt;1000, 0.1,
   FACT_ORDERS[[#This Row],[TotalAmount]]&gt;500, 0.05,
   TRUE, 0
)</f>
        <v>0</v>
      </c>
      <c r="P4366" s="28">
        <f xml:space="preserve"> FACT_ORDERS[[#This Row],[TotalAmount]] * (1 - (FACT_ORDERS[[#This Row],[ClientDiscount]] + FACT_ORDERS[[#This Row],[OrderDiscount]]) )</f>
        <v>180</v>
      </c>
      <c r="Q4366" s="28">
        <f>FACT_ORDERS[[#This Row],[TotalAmountWithDiscount]]+FACT_ORDERS[[#This Row],[DeliveryCost]]</f>
        <v>180</v>
      </c>
      <c r="R4366" s="35">
        <v>45378</v>
      </c>
      <c r="S4366" s="35" t="str">
        <f>IF(NETWORKDAYS(FACT_ORDERS[[#This Row],[Order-Date]], FACT_ORDERS[[#This Row],[ArrivalDate ]]) &gt; 10, "Late", "On Time")</f>
        <v>On Time</v>
      </c>
    </row>
    <row r="4367" spans="1:19" x14ac:dyDescent="0.3">
      <c r="A4367" s="12">
        <v>9365</v>
      </c>
      <c r="B4367" s="12">
        <v>204</v>
      </c>
      <c r="C4367" s="12">
        <v>10586</v>
      </c>
      <c r="D4367" s="12">
        <v>4366</v>
      </c>
      <c r="E4367" s="12" t="s">
        <v>243</v>
      </c>
      <c r="F4367" s="13">
        <v>45371</v>
      </c>
      <c r="G4367" s="26" t="s">
        <v>14554</v>
      </c>
      <c r="H4367" s="12">
        <v>20</v>
      </c>
      <c r="I4367" s="28">
        <f>VLOOKUP(B:B,DIM_PRODUCTS!A:F,5,FALSE)</f>
        <v>6</v>
      </c>
      <c r="J4367" s="28">
        <f>FACT_ORDERS[[#This Row],[ProductPrice]]*FACT_ORDERS[[#This Row],[Quantity]]</f>
        <v>120</v>
      </c>
      <c r="K4367" s="12" t="str">
        <f>VLOOKUP(C:C,DIM_CUSTOMERS!A:G,7,FALSE)</f>
        <v>China</v>
      </c>
      <c r="L4367" s="30" cm="1">
        <f t="array" ref="L4367">_xlfn.IFS(
    AND(FACT_ORDERS[[#This Row],[DeliveryMehtod]]="shippment",FACT_ORDERS[[#This Row],[TotalAmount]]&gt;=200), 0,
    AND(FACT_ORDERS[[#This Row],[DeliveryMehtod]]="pickup"), 15,
    AND(FACT_ORDERS[[#This Row],[DeliveryMehtod]]="shippment",FACT_ORDERS[[#This Row],[TotalAmount]]&lt;200), 35
)</f>
        <v>15</v>
      </c>
      <c r="M4367" s="12" t="str" cm="1">
        <f t="array" ref="M4367">_xlfn.IFS(
    SUMIFS(FACT_ORDERS[TotalAmount], FACT_ORDERS[WD_CUSTOMERS],FACT_ORDERS[[#This Row],[WD_CUSTOMERS]])&gt;=15000, "VIP",
    SUMIFS(FACT_ORDERS[TotalAmount], FACT_ORDERS[WD_CUSTOMERS],FACT_ORDERS[[#This Row],[WD_CUSTOMERS]])&gt;=8000, "Premium",
    TRUE, "Regular"
)</f>
        <v>Premium</v>
      </c>
      <c r="N4367" s="32" cm="1">
        <f t="array" ref="N4367">_xlfn.IFS(
   FACT_ORDERS[[#This Row],[TypeOfClient]]="VIP", 0.2,
   FACT_ORDERS[[#This Row],[TypeOfClient]]="Premium", 0.1,
   TRUE, 0
)</f>
        <v>0.1</v>
      </c>
      <c r="O4367" s="31" cm="1">
        <f t="array" ref="O4367">_xlfn.IFS(
   FACT_ORDERS[[#This Row],[TotalAmount]]&gt;1500, 0.15,
   FACT_ORDERS[[#This Row],[TotalAmount]]&gt;1000, 0.1,
   FACT_ORDERS[[#This Row],[TotalAmount]]&gt;500, 0.05,
   TRUE, 0
)</f>
        <v>0</v>
      </c>
      <c r="P4367" s="28">
        <f xml:space="preserve"> FACT_ORDERS[[#This Row],[TotalAmount]] * (1 - (FACT_ORDERS[[#This Row],[ClientDiscount]] + FACT_ORDERS[[#This Row],[OrderDiscount]]) )</f>
        <v>108</v>
      </c>
      <c r="Q4367" s="28">
        <f>FACT_ORDERS[[#This Row],[TotalAmountWithDiscount]]+FACT_ORDERS[[#This Row],[DeliveryCost]]</f>
        <v>123</v>
      </c>
      <c r="R4367" s="35">
        <v>45378</v>
      </c>
      <c r="S4367" s="35" t="str">
        <f>IF(NETWORKDAYS(FACT_ORDERS[[#This Row],[Order-Date]], FACT_ORDERS[[#This Row],[ArrivalDate ]]) &gt; 10, "Late", "On Time")</f>
        <v>On Time</v>
      </c>
    </row>
    <row r="4368" spans="1:19" x14ac:dyDescent="0.3">
      <c r="A4368" s="12">
        <v>9366</v>
      </c>
      <c r="B4368" s="12">
        <v>206</v>
      </c>
      <c r="C4368" s="12">
        <v>10586</v>
      </c>
      <c r="D4368" s="12">
        <v>4367</v>
      </c>
      <c r="E4368" s="12" t="s">
        <v>243</v>
      </c>
      <c r="F4368" s="13">
        <v>45371</v>
      </c>
      <c r="G4368" s="26" t="s">
        <v>14555</v>
      </c>
      <c r="H4368" s="12">
        <v>10</v>
      </c>
      <c r="I4368" s="28">
        <f>VLOOKUP(B:B,DIM_PRODUCTS!A:F,5,FALSE)</f>
        <v>10</v>
      </c>
      <c r="J4368" s="28">
        <f>FACT_ORDERS[[#This Row],[ProductPrice]]*FACT_ORDERS[[#This Row],[Quantity]]</f>
        <v>100</v>
      </c>
      <c r="K4368" s="12" t="str">
        <f>VLOOKUP(C:C,DIM_CUSTOMERS!A:G,7,FALSE)</f>
        <v>China</v>
      </c>
      <c r="L4368" s="30" cm="1">
        <f t="array" ref="L4368">_xlfn.IFS(
    AND(FACT_ORDERS[[#This Row],[DeliveryMehtod]]="shippment",FACT_ORDERS[[#This Row],[TotalAmount]]&gt;=200), 0,
    AND(FACT_ORDERS[[#This Row],[DeliveryMehtod]]="pickup"), 15,
    AND(FACT_ORDERS[[#This Row],[DeliveryMehtod]]="shippment",FACT_ORDERS[[#This Row],[TotalAmount]]&lt;200), 35
)</f>
        <v>15</v>
      </c>
      <c r="M4368" s="12" t="str" cm="1">
        <f t="array" ref="M4368">_xlfn.IFS(
    SUMIFS(FACT_ORDERS[TotalAmount], FACT_ORDERS[WD_CUSTOMERS],FACT_ORDERS[[#This Row],[WD_CUSTOMERS]])&gt;=15000, "VIP",
    SUMIFS(FACT_ORDERS[TotalAmount], FACT_ORDERS[WD_CUSTOMERS],FACT_ORDERS[[#This Row],[WD_CUSTOMERS]])&gt;=8000, "Premium",
    TRUE, "Regular"
)</f>
        <v>Premium</v>
      </c>
      <c r="N4368" s="32" cm="1">
        <f t="array" ref="N4368">_xlfn.IFS(
   FACT_ORDERS[[#This Row],[TypeOfClient]]="VIP", 0.2,
   FACT_ORDERS[[#This Row],[TypeOfClient]]="Premium", 0.1,
   TRUE, 0
)</f>
        <v>0.1</v>
      </c>
      <c r="O4368" s="31" cm="1">
        <f t="array" ref="O4368">_xlfn.IFS(
   FACT_ORDERS[[#This Row],[TotalAmount]]&gt;1500, 0.15,
   FACT_ORDERS[[#This Row],[TotalAmount]]&gt;1000, 0.1,
   FACT_ORDERS[[#This Row],[TotalAmount]]&gt;500, 0.05,
   TRUE, 0
)</f>
        <v>0</v>
      </c>
      <c r="P4368" s="28">
        <f xml:space="preserve"> FACT_ORDERS[[#This Row],[TotalAmount]] * (1 - (FACT_ORDERS[[#This Row],[ClientDiscount]] + FACT_ORDERS[[#This Row],[OrderDiscount]]) )</f>
        <v>90</v>
      </c>
      <c r="Q4368" s="28">
        <f>FACT_ORDERS[[#This Row],[TotalAmountWithDiscount]]+FACT_ORDERS[[#This Row],[DeliveryCost]]</f>
        <v>105</v>
      </c>
      <c r="R4368" s="35">
        <v>45379</v>
      </c>
      <c r="S4368" s="35" t="str">
        <f>IF(NETWORKDAYS(FACT_ORDERS[[#This Row],[Order-Date]], FACT_ORDERS[[#This Row],[ArrivalDate ]]) &gt; 10, "Late", "On Time")</f>
        <v>On Time</v>
      </c>
    </row>
    <row r="4369" spans="1:19" x14ac:dyDescent="0.3">
      <c r="A4369" s="12">
        <v>9367</v>
      </c>
      <c r="B4369" s="12">
        <v>273</v>
      </c>
      <c r="C4369" s="12">
        <v>10586</v>
      </c>
      <c r="D4369" s="12">
        <v>4368</v>
      </c>
      <c r="E4369" s="12" t="s">
        <v>243</v>
      </c>
      <c r="F4369" s="13">
        <v>45371</v>
      </c>
      <c r="G4369" s="26" t="s">
        <v>14556</v>
      </c>
      <c r="H4369" s="12">
        <v>19</v>
      </c>
      <c r="I4369" s="28">
        <f>VLOOKUP(B:B,DIM_PRODUCTS!A:F,5,FALSE)</f>
        <v>20</v>
      </c>
      <c r="J4369" s="28">
        <f>FACT_ORDERS[[#This Row],[ProductPrice]]*FACT_ORDERS[[#This Row],[Quantity]]</f>
        <v>380</v>
      </c>
      <c r="K4369" s="12" t="str">
        <f>VLOOKUP(C:C,DIM_CUSTOMERS!A:G,7,FALSE)</f>
        <v>China</v>
      </c>
      <c r="L4369" s="30" cm="1">
        <f t="array" ref="L4369">_xlfn.IFS(
    AND(FACT_ORDERS[[#This Row],[DeliveryMehtod]]="shippment",FACT_ORDERS[[#This Row],[TotalAmount]]&gt;=200), 0,
    AND(FACT_ORDERS[[#This Row],[DeliveryMehtod]]="pickup"), 15,
    AND(FACT_ORDERS[[#This Row],[DeliveryMehtod]]="shippment",FACT_ORDERS[[#This Row],[TotalAmount]]&lt;200), 35
)</f>
        <v>15</v>
      </c>
      <c r="M4369" s="12" t="str" cm="1">
        <f t="array" ref="M4369">_xlfn.IFS(
    SUMIFS(FACT_ORDERS[TotalAmount], FACT_ORDERS[WD_CUSTOMERS],FACT_ORDERS[[#This Row],[WD_CUSTOMERS]])&gt;=15000, "VIP",
    SUMIFS(FACT_ORDERS[TotalAmount], FACT_ORDERS[WD_CUSTOMERS],FACT_ORDERS[[#This Row],[WD_CUSTOMERS]])&gt;=8000, "Premium",
    TRUE, "Regular"
)</f>
        <v>Premium</v>
      </c>
      <c r="N4369" s="32" cm="1">
        <f t="array" ref="N4369">_xlfn.IFS(
   FACT_ORDERS[[#This Row],[TypeOfClient]]="VIP", 0.2,
   FACT_ORDERS[[#This Row],[TypeOfClient]]="Premium", 0.1,
   TRUE, 0
)</f>
        <v>0.1</v>
      </c>
      <c r="O4369" s="31" cm="1">
        <f t="array" ref="O4369">_xlfn.IFS(
   FACT_ORDERS[[#This Row],[TotalAmount]]&gt;1500, 0.15,
   FACT_ORDERS[[#This Row],[TotalAmount]]&gt;1000, 0.1,
   FACT_ORDERS[[#This Row],[TotalAmount]]&gt;500, 0.05,
   TRUE, 0
)</f>
        <v>0</v>
      </c>
      <c r="P4369" s="28">
        <f xml:space="preserve"> FACT_ORDERS[[#This Row],[TotalAmount]] * (1 - (FACT_ORDERS[[#This Row],[ClientDiscount]] + FACT_ORDERS[[#This Row],[OrderDiscount]]) )</f>
        <v>342</v>
      </c>
      <c r="Q4369" s="28">
        <f>FACT_ORDERS[[#This Row],[TotalAmountWithDiscount]]+FACT_ORDERS[[#This Row],[DeliveryCost]]</f>
        <v>357</v>
      </c>
      <c r="R4369" s="35">
        <v>45384</v>
      </c>
      <c r="S4369" s="35" t="str">
        <f>IF(NETWORKDAYS(FACT_ORDERS[[#This Row],[Order-Date]], FACT_ORDERS[[#This Row],[ArrivalDate ]]) &gt; 10, "Late", "On Time")</f>
        <v>On Time</v>
      </c>
    </row>
    <row r="4370" spans="1:19" x14ac:dyDescent="0.3">
      <c r="A4370" s="12">
        <v>9368</v>
      </c>
      <c r="B4370" s="12">
        <v>282</v>
      </c>
      <c r="C4370" s="12">
        <v>10586</v>
      </c>
      <c r="D4370" s="12">
        <v>4369</v>
      </c>
      <c r="E4370" s="12" t="s">
        <v>244</v>
      </c>
      <c r="F4370" s="13">
        <v>45343</v>
      </c>
      <c r="G4370" s="26" t="s">
        <v>14557</v>
      </c>
      <c r="H4370" s="12">
        <v>14</v>
      </c>
      <c r="I4370" s="28">
        <f>VLOOKUP(B:B,DIM_PRODUCTS!A:F,5,FALSE)</f>
        <v>10</v>
      </c>
      <c r="J4370" s="28">
        <f>FACT_ORDERS[[#This Row],[ProductPrice]]*FACT_ORDERS[[#This Row],[Quantity]]</f>
        <v>140</v>
      </c>
      <c r="K4370" s="12" t="str">
        <f>VLOOKUP(C:C,DIM_CUSTOMERS!A:G,7,FALSE)</f>
        <v>China</v>
      </c>
      <c r="L4370" s="30" cm="1">
        <f t="array" ref="L4370">_xlfn.IFS(
    AND(FACT_ORDERS[[#This Row],[DeliveryMehtod]]="shippment",FACT_ORDERS[[#This Row],[TotalAmount]]&gt;=200), 0,
    AND(FACT_ORDERS[[#This Row],[DeliveryMehtod]]="pickup"), 15,
    AND(FACT_ORDERS[[#This Row],[DeliveryMehtod]]="shippment",FACT_ORDERS[[#This Row],[TotalAmount]]&lt;200), 35
)</f>
        <v>35</v>
      </c>
      <c r="M4370" s="12" t="str" cm="1">
        <f t="array" ref="M4370">_xlfn.IFS(
    SUMIFS(FACT_ORDERS[TotalAmount], FACT_ORDERS[WD_CUSTOMERS],FACT_ORDERS[[#This Row],[WD_CUSTOMERS]])&gt;=15000, "VIP",
    SUMIFS(FACT_ORDERS[TotalAmount], FACT_ORDERS[WD_CUSTOMERS],FACT_ORDERS[[#This Row],[WD_CUSTOMERS]])&gt;=8000, "Premium",
    TRUE, "Regular"
)</f>
        <v>Premium</v>
      </c>
      <c r="N4370" s="32" cm="1">
        <f t="array" ref="N4370">_xlfn.IFS(
   FACT_ORDERS[[#This Row],[TypeOfClient]]="VIP", 0.2,
   FACT_ORDERS[[#This Row],[TypeOfClient]]="Premium", 0.1,
   TRUE, 0
)</f>
        <v>0.1</v>
      </c>
      <c r="O4370" s="31" cm="1">
        <f t="array" ref="O4370">_xlfn.IFS(
   FACT_ORDERS[[#This Row],[TotalAmount]]&gt;1500, 0.15,
   FACT_ORDERS[[#This Row],[TotalAmount]]&gt;1000, 0.1,
   FACT_ORDERS[[#This Row],[TotalAmount]]&gt;500, 0.05,
   TRUE, 0
)</f>
        <v>0</v>
      </c>
      <c r="P4370" s="28">
        <f xml:space="preserve"> FACT_ORDERS[[#This Row],[TotalAmount]] * (1 - (FACT_ORDERS[[#This Row],[ClientDiscount]] + FACT_ORDERS[[#This Row],[OrderDiscount]]) )</f>
        <v>126</v>
      </c>
      <c r="Q4370" s="28">
        <f>FACT_ORDERS[[#This Row],[TotalAmountWithDiscount]]+FACT_ORDERS[[#This Row],[DeliveryCost]]</f>
        <v>161</v>
      </c>
      <c r="R4370" s="35">
        <v>45354</v>
      </c>
      <c r="S4370" s="35" t="str">
        <f>IF(NETWORKDAYS(FACT_ORDERS[[#This Row],[Order-Date]], FACT_ORDERS[[#This Row],[ArrivalDate ]]) &gt; 10, "Late", "On Time")</f>
        <v>On Time</v>
      </c>
    </row>
    <row r="4371" spans="1:19" x14ac:dyDescent="0.3">
      <c r="A4371" s="12">
        <v>9369</v>
      </c>
      <c r="B4371" s="12">
        <v>204</v>
      </c>
      <c r="C4371" s="12">
        <v>10586</v>
      </c>
      <c r="D4371" s="12">
        <v>4370</v>
      </c>
      <c r="E4371" s="12" t="s">
        <v>244</v>
      </c>
      <c r="F4371" s="13">
        <v>45343</v>
      </c>
      <c r="G4371" s="26" t="s">
        <v>14558</v>
      </c>
      <c r="H4371" s="12">
        <v>12</v>
      </c>
      <c r="I4371" s="28">
        <f>VLOOKUP(B:B,DIM_PRODUCTS!A:F,5,FALSE)</f>
        <v>6</v>
      </c>
      <c r="J4371" s="28">
        <f>FACT_ORDERS[[#This Row],[ProductPrice]]*FACT_ORDERS[[#This Row],[Quantity]]</f>
        <v>72</v>
      </c>
      <c r="K4371" s="12" t="str">
        <f>VLOOKUP(C:C,DIM_CUSTOMERS!A:G,7,FALSE)</f>
        <v>China</v>
      </c>
      <c r="L4371" s="30" cm="1">
        <f t="array" ref="L4371">_xlfn.IFS(
    AND(FACT_ORDERS[[#This Row],[DeliveryMehtod]]="shippment",FACT_ORDERS[[#This Row],[TotalAmount]]&gt;=200), 0,
    AND(FACT_ORDERS[[#This Row],[DeliveryMehtod]]="pickup"), 15,
    AND(FACT_ORDERS[[#This Row],[DeliveryMehtod]]="shippment",FACT_ORDERS[[#This Row],[TotalAmount]]&lt;200), 35
)</f>
        <v>35</v>
      </c>
      <c r="M4371" s="12" t="str" cm="1">
        <f t="array" ref="M4371">_xlfn.IFS(
    SUMIFS(FACT_ORDERS[TotalAmount], FACT_ORDERS[WD_CUSTOMERS],FACT_ORDERS[[#This Row],[WD_CUSTOMERS]])&gt;=15000, "VIP",
    SUMIFS(FACT_ORDERS[TotalAmount], FACT_ORDERS[WD_CUSTOMERS],FACT_ORDERS[[#This Row],[WD_CUSTOMERS]])&gt;=8000, "Premium",
    TRUE, "Regular"
)</f>
        <v>Premium</v>
      </c>
      <c r="N4371" s="32" cm="1">
        <f t="array" ref="N4371">_xlfn.IFS(
   FACT_ORDERS[[#This Row],[TypeOfClient]]="VIP", 0.2,
   FACT_ORDERS[[#This Row],[TypeOfClient]]="Premium", 0.1,
   TRUE, 0
)</f>
        <v>0.1</v>
      </c>
      <c r="O4371" s="31" cm="1">
        <f t="array" ref="O4371">_xlfn.IFS(
   FACT_ORDERS[[#This Row],[TotalAmount]]&gt;1500, 0.15,
   FACT_ORDERS[[#This Row],[TotalAmount]]&gt;1000, 0.1,
   FACT_ORDERS[[#This Row],[TotalAmount]]&gt;500, 0.05,
   TRUE, 0
)</f>
        <v>0</v>
      </c>
      <c r="P4371" s="28">
        <f xml:space="preserve"> FACT_ORDERS[[#This Row],[TotalAmount]] * (1 - (FACT_ORDERS[[#This Row],[ClientDiscount]] + FACT_ORDERS[[#This Row],[OrderDiscount]]) )</f>
        <v>64.8</v>
      </c>
      <c r="Q4371" s="28">
        <f>FACT_ORDERS[[#This Row],[TotalAmountWithDiscount]]+FACT_ORDERS[[#This Row],[DeliveryCost]]</f>
        <v>99.8</v>
      </c>
      <c r="R4371" s="35">
        <v>45354</v>
      </c>
      <c r="S4371" s="35" t="str">
        <f>IF(NETWORKDAYS(FACT_ORDERS[[#This Row],[Order-Date]], FACT_ORDERS[[#This Row],[ArrivalDate ]]) &gt; 10, "Late", "On Time")</f>
        <v>On Time</v>
      </c>
    </row>
    <row r="4372" spans="1:19" x14ac:dyDescent="0.3">
      <c r="A4372" s="12">
        <v>9370</v>
      </c>
      <c r="B4372" s="12">
        <v>206</v>
      </c>
      <c r="C4372" s="12">
        <v>10586</v>
      </c>
      <c r="D4372" s="12">
        <v>4371</v>
      </c>
      <c r="E4372" s="12" t="s">
        <v>243</v>
      </c>
      <c r="F4372" s="13">
        <v>45343</v>
      </c>
      <c r="G4372" s="26" t="s">
        <v>14559</v>
      </c>
      <c r="H4372" s="12">
        <v>10</v>
      </c>
      <c r="I4372" s="28">
        <f>VLOOKUP(B:B,DIM_PRODUCTS!A:F,5,FALSE)</f>
        <v>10</v>
      </c>
      <c r="J4372" s="28">
        <f>FACT_ORDERS[[#This Row],[ProductPrice]]*FACT_ORDERS[[#This Row],[Quantity]]</f>
        <v>100</v>
      </c>
      <c r="K4372" s="12" t="str">
        <f>VLOOKUP(C:C,DIM_CUSTOMERS!A:G,7,FALSE)</f>
        <v>China</v>
      </c>
      <c r="L4372" s="30" cm="1">
        <f t="array" ref="L4372">_xlfn.IFS(
    AND(FACT_ORDERS[[#This Row],[DeliveryMehtod]]="shippment",FACT_ORDERS[[#This Row],[TotalAmount]]&gt;=200), 0,
    AND(FACT_ORDERS[[#This Row],[DeliveryMehtod]]="pickup"), 15,
    AND(FACT_ORDERS[[#This Row],[DeliveryMehtod]]="shippment",FACT_ORDERS[[#This Row],[TotalAmount]]&lt;200), 35
)</f>
        <v>15</v>
      </c>
      <c r="M4372" s="12" t="str" cm="1">
        <f t="array" ref="M4372">_xlfn.IFS(
    SUMIFS(FACT_ORDERS[TotalAmount], FACT_ORDERS[WD_CUSTOMERS],FACT_ORDERS[[#This Row],[WD_CUSTOMERS]])&gt;=15000, "VIP",
    SUMIFS(FACT_ORDERS[TotalAmount], FACT_ORDERS[WD_CUSTOMERS],FACT_ORDERS[[#This Row],[WD_CUSTOMERS]])&gt;=8000, "Premium",
    TRUE, "Regular"
)</f>
        <v>Premium</v>
      </c>
      <c r="N4372" s="32" cm="1">
        <f t="array" ref="N4372">_xlfn.IFS(
   FACT_ORDERS[[#This Row],[TypeOfClient]]="VIP", 0.2,
   FACT_ORDERS[[#This Row],[TypeOfClient]]="Premium", 0.1,
   TRUE, 0
)</f>
        <v>0.1</v>
      </c>
      <c r="O4372" s="31" cm="1">
        <f t="array" ref="O4372">_xlfn.IFS(
   FACT_ORDERS[[#This Row],[TotalAmount]]&gt;1500, 0.15,
   FACT_ORDERS[[#This Row],[TotalAmount]]&gt;1000, 0.1,
   FACT_ORDERS[[#This Row],[TotalAmount]]&gt;500, 0.05,
   TRUE, 0
)</f>
        <v>0</v>
      </c>
      <c r="P4372" s="28">
        <f xml:space="preserve"> FACT_ORDERS[[#This Row],[TotalAmount]] * (1 - (FACT_ORDERS[[#This Row],[ClientDiscount]] + FACT_ORDERS[[#This Row],[OrderDiscount]]) )</f>
        <v>90</v>
      </c>
      <c r="Q4372" s="28">
        <f>FACT_ORDERS[[#This Row],[TotalAmountWithDiscount]]+FACT_ORDERS[[#This Row],[DeliveryCost]]</f>
        <v>105</v>
      </c>
      <c r="R4372" s="35">
        <v>45351</v>
      </c>
      <c r="S4372" s="35" t="str">
        <f>IF(NETWORKDAYS(FACT_ORDERS[[#This Row],[Order-Date]], FACT_ORDERS[[#This Row],[ArrivalDate ]]) &gt; 10, "Late", "On Time")</f>
        <v>On Time</v>
      </c>
    </row>
    <row r="4373" spans="1:19" x14ac:dyDescent="0.3">
      <c r="A4373" s="12">
        <v>9371</v>
      </c>
      <c r="B4373" s="12">
        <v>273</v>
      </c>
      <c r="C4373" s="12">
        <v>10586</v>
      </c>
      <c r="D4373" s="12">
        <v>4372</v>
      </c>
      <c r="E4373" s="12" t="s">
        <v>244</v>
      </c>
      <c r="F4373" s="13">
        <v>45343</v>
      </c>
      <c r="G4373" s="26" t="s">
        <v>14560</v>
      </c>
      <c r="H4373" s="12">
        <v>20</v>
      </c>
      <c r="I4373" s="28">
        <f>VLOOKUP(B:B,DIM_PRODUCTS!A:F,5,FALSE)</f>
        <v>20</v>
      </c>
      <c r="J4373" s="28">
        <f>FACT_ORDERS[[#This Row],[ProductPrice]]*FACT_ORDERS[[#This Row],[Quantity]]</f>
        <v>400</v>
      </c>
      <c r="K4373" s="12" t="str">
        <f>VLOOKUP(C:C,DIM_CUSTOMERS!A:G,7,FALSE)</f>
        <v>China</v>
      </c>
      <c r="L4373" s="30" cm="1">
        <f t="array" ref="L4373">_xlfn.IFS(
    AND(FACT_ORDERS[[#This Row],[DeliveryMehtod]]="shippment",FACT_ORDERS[[#This Row],[TotalAmount]]&gt;=200), 0,
    AND(FACT_ORDERS[[#This Row],[DeliveryMehtod]]="pickup"), 15,
    AND(FACT_ORDERS[[#This Row],[DeliveryMehtod]]="shippment",FACT_ORDERS[[#This Row],[TotalAmount]]&lt;200), 35
)</f>
        <v>0</v>
      </c>
      <c r="M4373" s="12" t="str" cm="1">
        <f t="array" ref="M4373">_xlfn.IFS(
    SUMIFS(FACT_ORDERS[TotalAmount], FACT_ORDERS[WD_CUSTOMERS],FACT_ORDERS[[#This Row],[WD_CUSTOMERS]])&gt;=15000, "VIP",
    SUMIFS(FACT_ORDERS[TotalAmount], FACT_ORDERS[WD_CUSTOMERS],FACT_ORDERS[[#This Row],[WD_CUSTOMERS]])&gt;=8000, "Premium",
    TRUE, "Regular"
)</f>
        <v>Premium</v>
      </c>
      <c r="N4373" s="32" cm="1">
        <f t="array" ref="N4373">_xlfn.IFS(
   FACT_ORDERS[[#This Row],[TypeOfClient]]="VIP", 0.2,
   FACT_ORDERS[[#This Row],[TypeOfClient]]="Premium", 0.1,
   TRUE, 0
)</f>
        <v>0.1</v>
      </c>
      <c r="O4373" s="31" cm="1">
        <f t="array" ref="O4373">_xlfn.IFS(
   FACT_ORDERS[[#This Row],[TotalAmount]]&gt;1500, 0.15,
   FACT_ORDERS[[#This Row],[TotalAmount]]&gt;1000, 0.1,
   FACT_ORDERS[[#This Row],[TotalAmount]]&gt;500, 0.05,
   TRUE, 0
)</f>
        <v>0</v>
      </c>
      <c r="P4373" s="28">
        <f xml:space="preserve"> FACT_ORDERS[[#This Row],[TotalAmount]] * (1 - (FACT_ORDERS[[#This Row],[ClientDiscount]] + FACT_ORDERS[[#This Row],[OrderDiscount]]) )</f>
        <v>360</v>
      </c>
      <c r="Q4373" s="28">
        <f>FACT_ORDERS[[#This Row],[TotalAmountWithDiscount]]+FACT_ORDERS[[#This Row],[DeliveryCost]]</f>
        <v>360</v>
      </c>
      <c r="R4373" s="35">
        <v>45351</v>
      </c>
      <c r="S4373" s="35" t="str">
        <f>IF(NETWORKDAYS(FACT_ORDERS[[#This Row],[Order-Date]], FACT_ORDERS[[#This Row],[ArrivalDate ]]) &gt; 10, "Late", "On Time")</f>
        <v>On Time</v>
      </c>
    </row>
    <row r="4374" spans="1:19" x14ac:dyDescent="0.3">
      <c r="A4374" s="12">
        <v>9372</v>
      </c>
      <c r="B4374" s="12">
        <v>282</v>
      </c>
      <c r="C4374" s="12">
        <v>10586</v>
      </c>
      <c r="D4374" s="12">
        <v>4373</v>
      </c>
      <c r="E4374" s="12" t="s">
        <v>243</v>
      </c>
      <c r="F4374" s="13">
        <v>45192</v>
      </c>
      <c r="G4374" s="26" t="s">
        <v>14561</v>
      </c>
      <c r="H4374" s="12">
        <v>13</v>
      </c>
      <c r="I4374" s="28">
        <f>VLOOKUP(B:B,DIM_PRODUCTS!A:F,5,FALSE)</f>
        <v>10</v>
      </c>
      <c r="J4374" s="28">
        <f>FACT_ORDERS[[#This Row],[ProductPrice]]*FACT_ORDERS[[#This Row],[Quantity]]</f>
        <v>130</v>
      </c>
      <c r="K4374" s="12" t="str">
        <f>VLOOKUP(C:C,DIM_CUSTOMERS!A:G,7,FALSE)</f>
        <v>China</v>
      </c>
      <c r="L4374" s="30" cm="1">
        <f t="array" ref="L4374">_xlfn.IFS(
    AND(FACT_ORDERS[[#This Row],[DeliveryMehtod]]="shippment",FACT_ORDERS[[#This Row],[TotalAmount]]&gt;=200), 0,
    AND(FACT_ORDERS[[#This Row],[DeliveryMehtod]]="pickup"), 15,
    AND(FACT_ORDERS[[#This Row],[DeliveryMehtod]]="shippment",FACT_ORDERS[[#This Row],[TotalAmount]]&lt;200), 35
)</f>
        <v>15</v>
      </c>
      <c r="M4374" s="12" t="str" cm="1">
        <f t="array" ref="M4374">_xlfn.IFS(
    SUMIFS(FACT_ORDERS[TotalAmount], FACT_ORDERS[WD_CUSTOMERS],FACT_ORDERS[[#This Row],[WD_CUSTOMERS]])&gt;=15000, "VIP",
    SUMIFS(FACT_ORDERS[TotalAmount], FACT_ORDERS[WD_CUSTOMERS],FACT_ORDERS[[#This Row],[WD_CUSTOMERS]])&gt;=8000, "Premium",
    TRUE, "Regular"
)</f>
        <v>Premium</v>
      </c>
      <c r="N4374" s="32" cm="1">
        <f t="array" ref="N4374">_xlfn.IFS(
   FACT_ORDERS[[#This Row],[TypeOfClient]]="VIP", 0.2,
   FACT_ORDERS[[#This Row],[TypeOfClient]]="Premium", 0.1,
   TRUE, 0
)</f>
        <v>0.1</v>
      </c>
      <c r="O4374" s="31" cm="1">
        <f t="array" ref="O4374">_xlfn.IFS(
   FACT_ORDERS[[#This Row],[TotalAmount]]&gt;1500, 0.15,
   FACT_ORDERS[[#This Row],[TotalAmount]]&gt;1000, 0.1,
   FACT_ORDERS[[#This Row],[TotalAmount]]&gt;500, 0.05,
   TRUE, 0
)</f>
        <v>0</v>
      </c>
      <c r="P4374" s="28">
        <f xml:space="preserve"> FACT_ORDERS[[#This Row],[TotalAmount]] * (1 - (FACT_ORDERS[[#This Row],[ClientDiscount]] + FACT_ORDERS[[#This Row],[OrderDiscount]]) )</f>
        <v>117</v>
      </c>
      <c r="Q4374" s="28">
        <f>FACT_ORDERS[[#This Row],[TotalAmountWithDiscount]]+FACT_ORDERS[[#This Row],[DeliveryCost]]</f>
        <v>132</v>
      </c>
      <c r="R4374" s="35">
        <v>45203</v>
      </c>
      <c r="S4374" s="35" t="str">
        <f>IF(NETWORKDAYS(FACT_ORDERS[[#This Row],[Order-Date]], FACT_ORDERS[[#This Row],[ArrivalDate ]]) &gt; 10, "Late", "On Time")</f>
        <v>On Time</v>
      </c>
    </row>
    <row r="4375" spans="1:19" x14ac:dyDescent="0.3">
      <c r="A4375" s="12">
        <v>9373</v>
      </c>
      <c r="B4375" s="12">
        <v>204</v>
      </c>
      <c r="C4375" s="12">
        <v>10586</v>
      </c>
      <c r="D4375" s="12">
        <v>4374</v>
      </c>
      <c r="E4375" s="12" t="s">
        <v>243</v>
      </c>
      <c r="F4375" s="13">
        <v>45192</v>
      </c>
      <c r="G4375" s="26" t="s">
        <v>14562</v>
      </c>
      <c r="H4375" s="12">
        <v>21</v>
      </c>
      <c r="I4375" s="28">
        <f>VLOOKUP(B:B,DIM_PRODUCTS!A:F,5,FALSE)</f>
        <v>6</v>
      </c>
      <c r="J4375" s="28">
        <f>FACT_ORDERS[[#This Row],[ProductPrice]]*FACT_ORDERS[[#This Row],[Quantity]]</f>
        <v>126</v>
      </c>
      <c r="K4375" s="12" t="str">
        <f>VLOOKUP(C:C,DIM_CUSTOMERS!A:G,7,FALSE)</f>
        <v>China</v>
      </c>
      <c r="L4375" s="30" cm="1">
        <f t="array" ref="L4375">_xlfn.IFS(
    AND(FACT_ORDERS[[#This Row],[DeliveryMehtod]]="shippment",FACT_ORDERS[[#This Row],[TotalAmount]]&gt;=200), 0,
    AND(FACT_ORDERS[[#This Row],[DeliveryMehtod]]="pickup"), 15,
    AND(FACT_ORDERS[[#This Row],[DeliveryMehtod]]="shippment",FACT_ORDERS[[#This Row],[TotalAmount]]&lt;200), 35
)</f>
        <v>15</v>
      </c>
      <c r="M4375" s="12" t="str" cm="1">
        <f t="array" ref="M4375">_xlfn.IFS(
    SUMIFS(FACT_ORDERS[TotalAmount], FACT_ORDERS[WD_CUSTOMERS],FACT_ORDERS[[#This Row],[WD_CUSTOMERS]])&gt;=15000, "VIP",
    SUMIFS(FACT_ORDERS[TotalAmount], FACT_ORDERS[WD_CUSTOMERS],FACT_ORDERS[[#This Row],[WD_CUSTOMERS]])&gt;=8000, "Premium",
    TRUE, "Regular"
)</f>
        <v>Premium</v>
      </c>
      <c r="N4375" s="32" cm="1">
        <f t="array" ref="N4375">_xlfn.IFS(
   FACT_ORDERS[[#This Row],[TypeOfClient]]="VIP", 0.2,
   FACT_ORDERS[[#This Row],[TypeOfClient]]="Premium", 0.1,
   TRUE, 0
)</f>
        <v>0.1</v>
      </c>
      <c r="O4375" s="31" cm="1">
        <f t="array" ref="O4375">_xlfn.IFS(
   FACT_ORDERS[[#This Row],[TotalAmount]]&gt;1500, 0.15,
   FACT_ORDERS[[#This Row],[TotalAmount]]&gt;1000, 0.1,
   FACT_ORDERS[[#This Row],[TotalAmount]]&gt;500, 0.05,
   TRUE, 0
)</f>
        <v>0</v>
      </c>
      <c r="P4375" s="28">
        <f xml:space="preserve"> FACT_ORDERS[[#This Row],[TotalAmount]] * (1 - (FACT_ORDERS[[#This Row],[ClientDiscount]] + FACT_ORDERS[[#This Row],[OrderDiscount]]) )</f>
        <v>113.4</v>
      </c>
      <c r="Q4375" s="28">
        <f>FACT_ORDERS[[#This Row],[TotalAmountWithDiscount]]+FACT_ORDERS[[#This Row],[DeliveryCost]]</f>
        <v>128.4</v>
      </c>
      <c r="R4375" s="35">
        <v>45209</v>
      </c>
      <c r="S4375" s="35" t="str">
        <f>IF(NETWORKDAYS(FACT_ORDERS[[#This Row],[Order-Date]], FACT_ORDERS[[#This Row],[ArrivalDate ]]) &gt; 10, "Late", "On Time")</f>
        <v>Late</v>
      </c>
    </row>
    <row r="4376" spans="1:19" x14ac:dyDescent="0.3">
      <c r="A4376" s="12">
        <v>9374</v>
      </c>
      <c r="B4376" s="12">
        <v>206</v>
      </c>
      <c r="C4376" s="12">
        <v>10586</v>
      </c>
      <c r="D4376" s="12">
        <v>4375</v>
      </c>
      <c r="E4376" s="12" t="s">
        <v>243</v>
      </c>
      <c r="F4376" s="13">
        <v>45192</v>
      </c>
      <c r="G4376" s="26" t="s">
        <v>14563</v>
      </c>
      <c r="H4376" s="12">
        <v>12</v>
      </c>
      <c r="I4376" s="28">
        <f>VLOOKUP(B:B,DIM_PRODUCTS!A:F,5,FALSE)</f>
        <v>10</v>
      </c>
      <c r="J4376" s="28">
        <f>FACT_ORDERS[[#This Row],[ProductPrice]]*FACT_ORDERS[[#This Row],[Quantity]]</f>
        <v>120</v>
      </c>
      <c r="K4376" s="12" t="str">
        <f>VLOOKUP(C:C,DIM_CUSTOMERS!A:G,7,FALSE)</f>
        <v>China</v>
      </c>
      <c r="L4376" s="30" cm="1">
        <f t="array" ref="L4376">_xlfn.IFS(
    AND(FACT_ORDERS[[#This Row],[DeliveryMehtod]]="shippment",FACT_ORDERS[[#This Row],[TotalAmount]]&gt;=200), 0,
    AND(FACT_ORDERS[[#This Row],[DeliveryMehtod]]="pickup"), 15,
    AND(FACT_ORDERS[[#This Row],[DeliveryMehtod]]="shippment",FACT_ORDERS[[#This Row],[TotalAmount]]&lt;200), 35
)</f>
        <v>15</v>
      </c>
      <c r="M4376" s="12" t="str" cm="1">
        <f t="array" ref="M4376">_xlfn.IFS(
    SUMIFS(FACT_ORDERS[TotalAmount], FACT_ORDERS[WD_CUSTOMERS],FACT_ORDERS[[#This Row],[WD_CUSTOMERS]])&gt;=15000, "VIP",
    SUMIFS(FACT_ORDERS[TotalAmount], FACT_ORDERS[WD_CUSTOMERS],FACT_ORDERS[[#This Row],[WD_CUSTOMERS]])&gt;=8000, "Premium",
    TRUE, "Regular"
)</f>
        <v>Premium</v>
      </c>
      <c r="N4376" s="32" cm="1">
        <f t="array" ref="N4376">_xlfn.IFS(
   FACT_ORDERS[[#This Row],[TypeOfClient]]="VIP", 0.2,
   FACT_ORDERS[[#This Row],[TypeOfClient]]="Premium", 0.1,
   TRUE, 0
)</f>
        <v>0.1</v>
      </c>
      <c r="O4376" s="31" cm="1">
        <f t="array" ref="O4376">_xlfn.IFS(
   FACT_ORDERS[[#This Row],[TotalAmount]]&gt;1500, 0.15,
   FACT_ORDERS[[#This Row],[TotalAmount]]&gt;1000, 0.1,
   FACT_ORDERS[[#This Row],[TotalAmount]]&gt;500, 0.05,
   TRUE, 0
)</f>
        <v>0</v>
      </c>
      <c r="P4376" s="28">
        <f xml:space="preserve"> FACT_ORDERS[[#This Row],[TotalAmount]] * (1 - (FACT_ORDERS[[#This Row],[ClientDiscount]] + FACT_ORDERS[[#This Row],[OrderDiscount]]) )</f>
        <v>108</v>
      </c>
      <c r="Q4376" s="28">
        <f>FACT_ORDERS[[#This Row],[TotalAmountWithDiscount]]+FACT_ORDERS[[#This Row],[DeliveryCost]]</f>
        <v>123</v>
      </c>
      <c r="R4376" s="35">
        <v>45199</v>
      </c>
      <c r="S4376" s="35" t="str">
        <f>IF(NETWORKDAYS(FACT_ORDERS[[#This Row],[Order-Date]], FACT_ORDERS[[#This Row],[ArrivalDate ]]) &gt; 10, "Late", "On Time")</f>
        <v>On Time</v>
      </c>
    </row>
    <row r="4377" spans="1:19" x14ac:dyDescent="0.3">
      <c r="A4377" s="12">
        <v>9375</v>
      </c>
      <c r="B4377" s="12">
        <v>273</v>
      </c>
      <c r="C4377" s="12">
        <v>10586</v>
      </c>
      <c r="D4377" s="12">
        <v>4376</v>
      </c>
      <c r="E4377" s="12" t="s">
        <v>244</v>
      </c>
      <c r="F4377" s="13">
        <v>45192</v>
      </c>
      <c r="G4377" s="26" t="s">
        <v>4331</v>
      </c>
      <c r="H4377" s="12">
        <v>12</v>
      </c>
      <c r="I4377" s="28">
        <f>VLOOKUP(B:B,DIM_PRODUCTS!A:F,5,FALSE)</f>
        <v>20</v>
      </c>
      <c r="J4377" s="28">
        <f>FACT_ORDERS[[#This Row],[ProductPrice]]*FACT_ORDERS[[#This Row],[Quantity]]</f>
        <v>240</v>
      </c>
      <c r="K4377" s="12" t="str">
        <f>VLOOKUP(C:C,DIM_CUSTOMERS!A:G,7,FALSE)</f>
        <v>China</v>
      </c>
      <c r="L4377" s="30" cm="1">
        <f t="array" ref="L4377">_xlfn.IFS(
    AND(FACT_ORDERS[[#This Row],[DeliveryMehtod]]="shippment",FACT_ORDERS[[#This Row],[TotalAmount]]&gt;=200), 0,
    AND(FACT_ORDERS[[#This Row],[DeliveryMehtod]]="pickup"), 15,
    AND(FACT_ORDERS[[#This Row],[DeliveryMehtod]]="shippment",FACT_ORDERS[[#This Row],[TotalAmount]]&lt;200), 35
)</f>
        <v>0</v>
      </c>
      <c r="M4377" s="12" t="str" cm="1">
        <f t="array" ref="M4377">_xlfn.IFS(
    SUMIFS(FACT_ORDERS[TotalAmount], FACT_ORDERS[WD_CUSTOMERS],FACT_ORDERS[[#This Row],[WD_CUSTOMERS]])&gt;=15000, "VIP",
    SUMIFS(FACT_ORDERS[TotalAmount], FACT_ORDERS[WD_CUSTOMERS],FACT_ORDERS[[#This Row],[WD_CUSTOMERS]])&gt;=8000, "Premium",
    TRUE, "Regular"
)</f>
        <v>Premium</v>
      </c>
      <c r="N4377" s="32" cm="1">
        <f t="array" ref="N4377">_xlfn.IFS(
   FACT_ORDERS[[#This Row],[TypeOfClient]]="VIP", 0.2,
   FACT_ORDERS[[#This Row],[TypeOfClient]]="Premium", 0.1,
   TRUE, 0
)</f>
        <v>0.1</v>
      </c>
      <c r="O4377" s="31" cm="1">
        <f t="array" ref="O4377">_xlfn.IFS(
   FACT_ORDERS[[#This Row],[TotalAmount]]&gt;1500, 0.15,
   FACT_ORDERS[[#This Row],[TotalAmount]]&gt;1000, 0.1,
   FACT_ORDERS[[#This Row],[TotalAmount]]&gt;500, 0.05,
   TRUE, 0
)</f>
        <v>0</v>
      </c>
      <c r="P4377" s="28">
        <f xml:space="preserve"> FACT_ORDERS[[#This Row],[TotalAmount]] * (1 - (FACT_ORDERS[[#This Row],[ClientDiscount]] + FACT_ORDERS[[#This Row],[OrderDiscount]]) )</f>
        <v>216</v>
      </c>
      <c r="Q4377" s="28">
        <f>FACT_ORDERS[[#This Row],[TotalAmountWithDiscount]]+FACT_ORDERS[[#This Row],[DeliveryCost]]</f>
        <v>216</v>
      </c>
      <c r="R4377" s="35">
        <v>45202</v>
      </c>
      <c r="S4377" s="35" t="str">
        <f>IF(NETWORKDAYS(FACT_ORDERS[[#This Row],[Order-Date]], FACT_ORDERS[[#This Row],[ArrivalDate ]]) &gt; 10, "Late", "On Time")</f>
        <v>On Time</v>
      </c>
    </row>
    <row r="4378" spans="1:19" x14ac:dyDescent="0.3">
      <c r="A4378" s="12">
        <v>9376</v>
      </c>
      <c r="B4378" s="12">
        <v>282</v>
      </c>
      <c r="C4378" s="12">
        <v>10586</v>
      </c>
      <c r="D4378" s="12">
        <v>4377</v>
      </c>
      <c r="E4378" s="12" t="s">
        <v>244</v>
      </c>
      <c r="F4378" s="13">
        <v>45535</v>
      </c>
      <c r="G4378" s="26" t="s">
        <v>14564</v>
      </c>
      <c r="H4378" s="12">
        <v>21</v>
      </c>
      <c r="I4378" s="28">
        <f>VLOOKUP(B:B,DIM_PRODUCTS!A:F,5,FALSE)</f>
        <v>10</v>
      </c>
      <c r="J4378" s="28">
        <f>FACT_ORDERS[[#This Row],[ProductPrice]]*FACT_ORDERS[[#This Row],[Quantity]]</f>
        <v>210</v>
      </c>
      <c r="K4378" s="12" t="str">
        <f>VLOOKUP(C:C,DIM_CUSTOMERS!A:G,7,FALSE)</f>
        <v>China</v>
      </c>
      <c r="L4378" s="30" cm="1">
        <f t="array" ref="L4378">_xlfn.IFS(
    AND(FACT_ORDERS[[#This Row],[DeliveryMehtod]]="shippment",FACT_ORDERS[[#This Row],[TotalAmount]]&gt;=200), 0,
    AND(FACT_ORDERS[[#This Row],[DeliveryMehtod]]="pickup"), 15,
    AND(FACT_ORDERS[[#This Row],[DeliveryMehtod]]="shippment",FACT_ORDERS[[#This Row],[TotalAmount]]&lt;200), 35
)</f>
        <v>0</v>
      </c>
      <c r="M4378" s="12" t="str" cm="1">
        <f t="array" ref="M4378">_xlfn.IFS(
    SUMIFS(FACT_ORDERS[TotalAmount], FACT_ORDERS[WD_CUSTOMERS],FACT_ORDERS[[#This Row],[WD_CUSTOMERS]])&gt;=15000, "VIP",
    SUMIFS(FACT_ORDERS[TotalAmount], FACT_ORDERS[WD_CUSTOMERS],FACT_ORDERS[[#This Row],[WD_CUSTOMERS]])&gt;=8000, "Premium",
    TRUE, "Regular"
)</f>
        <v>Premium</v>
      </c>
      <c r="N4378" s="32" cm="1">
        <f t="array" ref="N4378">_xlfn.IFS(
   FACT_ORDERS[[#This Row],[TypeOfClient]]="VIP", 0.2,
   FACT_ORDERS[[#This Row],[TypeOfClient]]="Premium", 0.1,
   TRUE, 0
)</f>
        <v>0.1</v>
      </c>
      <c r="O4378" s="31" cm="1">
        <f t="array" ref="O4378">_xlfn.IFS(
   FACT_ORDERS[[#This Row],[TotalAmount]]&gt;1500, 0.15,
   FACT_ORDERS[[#This Row],[TotalAmount]]&gt;1000, 0.1,
   FACT_ORDERS[[#This Row],[TotalAmount]]&gt;500, 0.05,
   TRUE, 0
)</f>
        <v>0</v>
      </c>
      <c r="P4378" s="28">
        <f xml:space="preserve"> FACT_ORDERS[[#This Row],[TotalAmount]] * (1 - (FACT_ORDERS[[#This Row],[ClientDiscount]] + FACT_ORDERS[[#This Row],[OrderDiscount]]) )</f>
        <v>189</v>
      </c>
      <c r="Q4378" s="28">
        <f>FACT_ORDERS[[#This Row],[TotalAmountWithDiscount]]+FACT_ORDERS[[#This Row],[DeliveryCost]]</f>
        <v>189</v>
      </c>
      <c r="R4378" s="35">
        <v>45546</v>
      </c>
      <c r="S4378" s="35" t="str">
        <f>IF(NETWORKDAYS(FACT_ORDERS[[#This Row],[Order-Date]], FACT_ORDERS[[#This Row],[ArrivalDate ]]) &gt; 10, "Late", "On Time")</f>
        <v>On Time</v>
      </c>
    </row>
    <row r="4379" spans="1:19" x14ac:dyDescent="0.3">
      <c r="A4379" s="12">
        <v>9377</v>
      </c>
      <c r="B4379" s="12">
        <v>206</v>
      </c>
      <c r="C4379" s="12">
        <v>10586</v>
      </c>
      <c r="D4379" s="12">
        <v>4378</v>
      </c>
      <c r="E4379" s="12" t="s">
        <v>244</v>
      </c>
      <c r="F4379" s="13">
        <v>45535</v>
      </c>
      <c r="G4379" s="26" t="s">
        <v>14565</v>
      </c>
      <c r="H4379" s="12">
        <v>11</v>
      </c>
      <c r="I4379" s="28">
        <f>VLOOKUP(B:B,DIM_PRODUCTS!A:F,5,FALSE)</f>
        <v>10</v>
      </c>
      <c r="J4379" s="28">
        <f>FACT_ORDERS[[#This Row],[ProductPrice]]*FACT_ORDERS[[#This Row],[Quantity]]</f>
        <v>110</v>
      </c>
      <c r="K4379" s="12" t="str">
        <f>VLOOKUP(C:C,DIM_CUSTOMERS!A:G,7,FALSE)</f>
        <v>China</v>
      </c>
      <c r="L4379" s="30" cm="1">
        <f t="array" ref="L4379">_xlfn.IFS(
    AND(FACT_ORDERS[[#This Row],[DeliveryMehtod]]="shippment",FACT_ORDERS[[#This Row],[TotalAmount]]&gt;=200), 0,
    AND(FACT_ORDERS[[#This Row],[DeliveryMehtod]]="pickup"), 15,
    AND(FACT_ORDERS[[#This Row],[DeliveryMehtod]]="shippment",FACT_ORDERS[[#This Row],[TotalAmount]]&lt;200), 35
)</f>
        <v>35</v>
      </c>
      <c r="M4379" s="12" t="str" cm="1">
        <f t="array" ref="M4379">_xlfn.IFS(
    SUMIFS(FACT_ORDERS[TotalAmount], FACT_ORDERS[WD_CUSTOMERS],FACT_ORDERS[[#This Row],[WD_CUSTOMERS]])&gt;=15000, "VIP",
    SUMIFS(FACT_ORDERS[TotalAmount], FACT_ORDERS[WD_CUSTOMERS],FACT_ORDERS[[#This Row],[WD_CUSTOMERS]])&gt;=8000, "Premium",
    TRUE, "Regular"
)</f>
        <v>Premium</v>
      </c>
      <c r="N4379" s="32" cm="1">
        <f t="array" ref="N4379">_xlfn.IFS(
   FACT_ORDERS[[#This Row],[TypeOfClient]]="VIP", 0.2,
   FACT_ORDERS[[#This Row],[TypeOfClient]]="Premium", 0.1,
   TRUE, 0
)</f>
        <v>0.1</v>
      </c>
      <c r="O4379" s="31" cm="1">
        <f t="array" ref="O4379">_xlfn.IFS(
   FACT_ORDERS[[#This Row],[TotalAmount]]&gt;1500, 0.15,
   FACT_ORDERS[[#This Row],[TotalAmount]]&gt;1000, 0.1,
   FACT_ORDERS[[#This Row],[TotalAmount]]&gt;500, 0.05,
   TRUE, 0
)</f>
        <v>0</v>
      </c>
      <c r="P4379" s="28">
        <f xml:space="preserve"> FACT_ORDERS[[#This Row],[TotalAmount]] * (1 - (FACT_ORDERS[[#This Row],[ClientDiscount]] + FACT_ORDERS[[#This Row],[OrderDiscount]]) )</f>
        <v>99</v>
      </c>
      <c r="Q4379" s="28">
        <f>FACT_ORDERS[[#This Row],[TotalAmountWithDiscount]]+FACT_ORDERS[[#This Row],[DeliveryCost]]</f>
        <v>134</v>
      </c>
      <c r="R4379" s="35">
        <v>45546</v>
      </c>
      <c r="S4379" s="35" t="str">
        <f>IF(NETWORKDAYS(FACT_ORDERS[[#This Row],[Order-Date]], FACT_ORDERS[[#This Row],[ArrivalDate ]]) &gt; 10, "Late", "On Time")</f>
        <v>On Time</v>
      </c>
    </row>
    <row r="4380" spans="1:19" x14ac:dyDescent="0.3">
      <c r="A4380" s="12">
        <v>9378</v>
      </c>
      <c r="B4380" s="12">
        <v>273</v>
      </c>
      <c r="C4380" s="12">
        <v>10586</v>
      </c>
      <c r="D4380" s="12">
        <v>4379</v>
      </c>
      <c r="E4380" s="12" t="s">
        <v>243</v>
      </c>
      <c r="F4380" s="13">
        <v>45535</v>
      </c>
      <c r="G4380" s="26" t="s">
        <v>14566</v>
      </c>
      <c r="H4380" s="12">
        <v>11</v>
      </c>
      <c r="I4380" s="28">
        <f>VLOOKUP(B:B,DIM_PRODUCTS!A:F,5,FALSE)</f>
        <v>20</v>
      </c>
      <c r="J4380" s="28">
        <f>FACT_ORDERS[[#This Row],[ProductPrice]]*FACT_ORDERS[[#This Row],[Quantity]]</f>
        <v>220</v>
      </c>
      <c r="K4380" s="12" t="str">
        <f>VLOOKUP(C:C,DIM_CUSTOMERS!A:G,7,FALSE)</f>
        <v>China</v>
      </c>
      <c r="L4380" s="30" cm="1">
        <f t="array" ref="L4380">_xlfn.IFS(
    AND(FACT_ORDERS[[#This Row],[DeliveryMehtod]]="shippment",FACT_ORDERS[[#This Row],[TotalAmount]]&gt;=200), 0,
    AND(FACT_ORDERS[[#This Row],[DeliveryMehtod]]="pickup"), 15,
    AND(FACT_ORDERS[[#This Row],[DeliveryMehtod]]="shippment",FACT_ORDERS[[#This Row],[TotalAmount]]&lt;200), 35
)</f>
        <v>15</v>
      </c>
      <c r="M4380" s="12" t="str" cm="1">
        <f t="array" ref="M4380">_xlfn.IFS(
    SUMIFS(FACT_ORDERS[TotalAmount], FACT_ORDERS[WD_CUSTOMERS],FACT_ORDERS[[#This Row],[WD_CUSTOMERS]])&gt;=15000, "VIP",
    SUMIFS(FACT_ORDERS[TotalAmount], FACT_ORDERS[WD_CUSTOMERS],FACT_ORDERS[[#This Row],[WD_CUSTOMERS]])&gt;=8000, "Premium",
    TRUE, "Regular"
)</f>
        <v>Premium</v>
      </c>
      <c r="N4380" s="32" cm="1">
        <f t="array" ref="N4380">_xlfn.IFS(
   FACT_ORDERS[[#This Row],[TypeOfClient]]="VIP", 0.2,
   FACT_ORDERS[[#This Row],[TypeOfClient]]="Premium", 0.1,
   TRUE, 0
)</f>
        <v>0.1</v>
      </c>
      <c r="O4380" s="31" cm="1">
        <f t="array" ref="O4380">_xlfn.IFS(
   FACT_ORDERS[[#This Row],[TotalAmount]]&gt;1500, 0.15,
   FACT_ORDERS[[#This Row],[TotalAmount]]&gt;1000, 0.1,
   FACT_ORDERS[[#This Row],[TotalAmount]]&gt;500, 0.05,
   TRUE, 0
)</f>
        <v>0</v>
      </c>
      <c r="P4380" s="28">
        <f xml:space="preserve"> FACT_ORDERS[[#This Row],[TotalAmount]] * (1 - (FACT_ORDERS[[#This Row],[ClientDiscount]] + FACT_ORDERS[[#This Row],[OrderDiscount]]) )</f>
        <v>198</v>
      </c>
      <c r="Q4380" s="28">
        <f>FACT_ORDERS[[#This Row],[TotalAmountWithDiscount]]+FACT_ORDERS[[#This Row],[DeliveryCost]]</f>
        <v>213</v>
      </c>
      <c r="R4380" s="35">
        <v>45542</v>
      </c>
      <c r="S4380" s="35" t="str">
        <f>IF(NETWORKDAYS(FACT_ORDERS[[#This Row],[Order-Date]], FACT_ORDERS[[#This Row],[ArrivalDate ]]) &gt; 10, "Late", "On Time")</f>
        <v>On Time</v>
      </c>
    </row>
    <row r="4381" spans="1:19" x14ac:dyDescent="0.3">
      <c r="A4381" s="12">
        <v>9379</v>
      </c>
      <c r="B4381" s="12">
        <v>282</v>
      </c>
      <c r="C4381" s="12">
        <v>10586</v>
      </c>
      <c r="D4381" s="12">
        <v>4380</v>
      </c>
      <c r="E4381" s="12" t="s">
        <v>243</v>
      </c>
      <c r="F4381" s="13">
        <v>45449</v>
      </c>
      <c r="G4381" s="26" t="s">
        <v>14567</v>
      </c>
      <c r="H4381" s="12">
        <v>22</v>
      </c>
      <c r="I4381" s="28">
        <f>VLOOKUP(B:B,DIM_PRODUCTS!A:F,5,FALSE)</f>
        <v>10</v>
      </c>
      <c r="J4381" s="28">
        <f>FACT_ORDERS[[#This Row],[ProductPrice]]*FACT_ORDERS[[#This Row],[Quantity]]</f>
        <v>220</v>
      </c>
      <c r="K4381" s="12" t="str">
        <f>VLOOKUP(C:C,DIM_CUSTOMERS!A:G,7,FALSE)</f>
        <v>China</v>
      </c>
      <c r="L4381" s="30" cm="1">
        <f t="array" ref="L4381">_xlfn.IFS(
    AND(FACT_ORDERS[[#This Row],[DeliveryMehtod]]="shippment",FACT_ORDERS[[#This Row],[TotalAmount]]&gt;=200), 0,
    AND(FACT_ORDERS[[#This Row],[DeliveryMehtod]]="pickup"), 15,
    AND(FACT_ORDERS[[#This Row],[DeliveryMehtod]]="shippment",FACT_ORDERS[[#This Row],[TotalAmount]]&lt;200), 35
)</f>
        <v>15</v>
      </c>
      <c r="M4381" s="12" t="str" cm="1">
        <f t="array" ref="M4381">_xlfn.IFS(
    SUMIFS(FACT_ORDERS[TotalAmount], FACT_ORDERS[WD_CUSTOMERS],FACT_ORDERS[[#This Row],[WD_CUSTOMERS]])&gt;=15000, "VIP",
    SUMIFS(FACT_ORDERS[TotalAmount], FACT_ORDERS[WD_CUSTOMERS],FACT_ORDERS[[#This Row],[WD_CUSTOMERS]])&gt;=8000, "Premium",
    TRUE, "Regular"
)</f>
        <v>Premium</v>
      </c>
      <c r="N4381" s="32" cm="1">
        <f t="array" ref="N4381">_xlfn.IFS(
   FACT_ORDERS[[#This Row],[TypeOfClient]]="VIP", 0.2,
   FACT_ORDERS[[#This Row],[TypeOfClient]]="Premium", 0.1,
   TRUE, 0
)</f>
        <v>0.1</v>
      </c>
      <c r="O4381" s="31" cm="1">
        <f t="array" ref="O4381">_xlfn.IFS(
   FACT_ORDERS[[#This Row],[TotalAmount]]&gt;1500, 0.15,
   FACT_ORDERS[[#This Row],[TotalAmount]]&gt;1000, 0.1,
   FACT_ORDERS[[#This Row],[TotalAmount]]&gt;500, 0.05,
   TRUE, 0
)</f>
        <v>0</v>
      </c>
      <c r="P4381" s="28">
        <f xml:space="preserve"> FACT_ORDERS[[#This Row],[TotalAmount]] * (1 - (FACT_ORDERS[[#This Row],[ClientDiscount]] + FACT_ORDERS[[#This Row],[OrderDiscount]]) )</f>
        <v>198</v>
      </c>
      <c r="Q4381" s="28">
        <f>FACT_ORDERS[[#This Row],[TotalAmountWithDiscount]]+FACT_ORDERS[[#This Row],[DeliveryCost]]</f>
        <v>213</v>
      </c>
      <c r="R4381" s="35">
        <v>45457</v>
      </c>
      <c r="S4381" s="35" t="str">
        <f>IF(NETWORKDAYS(FACT_ORDERS[[#This Row],[Order-Date]], FACT_ORDERS[[#This Row],[ArrivalDate ]]) &gt; 10, "Late", "On Time")</f>
        <v>On Time</v>
      </c>
    </row>
    <row r="4382" spans="1:19" x14ac:dyDescent="0.3">
      <c r="A4382" s="12">
        <v>9380</v>
      </c>
      <c r="B4382" s="12">
        <v>204</v>
      </c>
      <c r="C4382" s="12">
        <v>10586</v>
      </c>
      <c r="D4382" s="12">
        <v>4381</v>
      </c>
      <c r="E4382" s="12" t="s">
        <v>244</v>
      </c>
      <c r="F4382" s="13">
        <v>45449</v>
      </c>
      <c r="G4382" s="26" t="s">
        <v>14568</v>
      </c>
      <c r="H4382" s="12">
        <v>19</v>
      </c>
      <c r="I4382" s="28">
        <f>VLOOKUP(B:B,DIM_PRODUCTS!A:F,5,FALSE)</f>
        <v>6</v>
      </c>
      <c r="J4382" s="28">
        <f>FACT_ORDERS[[#This Row],[ProductPrice]]*FACT_ORDERS[[#This Row],[Quantity]]</f>
        <v>114</v>
      </c>
      <c r="K4382" s="12" t="str">
        <f>VLOOKUP(C:C,DIM_CUSTOMERS!A:G,7,FALSE)</f>
        <v>China</v>
      </c>
      <c r="L4382" s="30" cm="1">
        <f t="array" ref="L4382">_xlfn.IFS(
    AND(FACT_ORDERS[[#This Row],[DeliveryMehtod]]="shippment",FACT_ORDERS[[#This Row],[TotalAmount]]&gt;=200), 0,
    AND(FACT_ORDERS[[#This Row],[DeliveryMehtod]]="pickup"), 15,
    AND(FACT_ORDERS[[#This Row],[DeliveryMehtod]]="shippment",FACT_ORDERS[[#This Row],[TotalAmount]]&lt;200), 35
)</f>
        <v>35</v>
      </c>
      <c r="M4382" s="12" t="str" cm="1">
        <f t="array" ref="M4382">_xlfn.IFS(
    SUMIFS(FACT_ORDERS[TotalAmount], FACT_ORDERS[WD_CUSTOMERS],FACT_ORDERS[[#This Row],[WD_CUSTOMERS]])&gt;=15000, "VIP",
    SUMIFS(FACT_ORDERS[TotalAmount], FACT_ORDERS[WD_CUSTOMERS],FACT_ORDERS[[#This Row],[WD_CUSTOMERS]])&gt;=8000, "Premium",
    TRUE, "Regular"
)</f>
        <v>Premium</v>
      </c>
      <c r="N4382" s="32" cm="1">
        <f t="array" ref="N4382">_xlfn.IFS(
   FACT_ORDERS[[#This Row],[TypeOfClient]]="VIP", 0.2,
   FACT_ORDERS[[#This Row],[TypeOfClient]]="Premium", 0.1,
   TRUE, 0
)</f>
        <v>0.1</v>
      </c>
      <c r="O4382" s="31" cm="1">
        <f t="array" ref="O4382">_xlfn.IFS(
   FACT_ORDERS[[#This Row],[TotalAmount]]&gt;1500, 0.15,
   FACT_ORDERS[[#This Row],[TotalAmount]]&gt;1000, 0.1,
   FACT_ORDERS[[#This Row],[TotalAmount]]&gt;500, 0.05,
   TRUE, 0
)</f>
        <v>0</v>
      </c>
      <c r="P4382" s="28">
        <f xml:space="preserve"> FACT_ORDERS[[#This Row],[TotalAmount]] * (1 - (FACT_ORDERS[[#This Row],[ClientDiscount]] + FACT_ORDERS[[#This Row],[OrderDiscount]]) )</f>
        <v>102.60000000000001</v>
      </c>
      <c r="Q4382" s="28">
        <f>FACT_ORDERS[[#This Row],[TotalAmountWithDiscount]]+FACT_ORDERS[[#This Row],[DeliveryCost]]</f>
        <v>137.60000000000002</v>
      </c>
      <c r="R4382" s="35">
        <v>45460</v>
      </c>
      <c r="S4382" s="35" t="str">
        <f>IF(NETWORKDAYS(FACT_ORDERS[[#This Row],[Order-Date]], FACT_ORDERS[[#This Row],[ArrivalDate ]]) &gt; 10, "Late", "On Time")</f>
        <v>On Time</v>
      </c>
    </row>
    <row r="4383" spans="1:19" x14ac:dyDescent="0.3">
      <c r="A4383" s="12">
        <v>9381</v>
      </c>
      <c r="B4383" s="12">
        <v>206</v>
      </c>
      <c r="C4383" s="12">
        <v>10586</v>
      </c>
      <c r="D4383" s="12">
        <v>4382</v>
      </c>
      <c r="E4383" s="12" t="s">
        <v>243</v>
      </c>
      <c r="F4383" s="13">
        <v>45449</v>
      </c>
      <c r="G4383" s="26" t="s">
        <v>14569</v>
      </c>
      <c r="H4383" s="12">
        <v>13</v>
      </c>
      <c r="I4383" s="28">
        <f>VLOOKUP(B:B,DIM_PRODUCTS!A:F,5,FALSE)</f>
        <v>10</v>
      </c>
      <c r="J4383" s="28">
        <f>FACT_ORDERS[[#This Row],[ProductPrice]]*FACT_ORDERS[[#This Row],[Quantity]]</f>
        <v>130</v>
      </c>
      <c r="K4383" s="12" t="str">
        <f>VLOOKUP(C:C,DIM_CUSTOMERS!A:G,7,FALSE)</f>
        <v>China</v>
      </c>
      <c r="L4383" s="30" cm="1">
        <f t="array" ref="L4383">_xlfn.IFS(
    AND(FACT_ORDERS[[#This Row],[DeliveryMehtod]]="shippment",FACT_ORDERS[[#This Row],[TotalAmount]]&gt;=200), 0,
    AND(FACT_ORDERS[[#This Row],[DeliveryMehtod]]="pickup"), 15,
    AND(FACT_ORDERS[[#This Row],[DeliveryMehtod]]="shippment",FACT_ORDERS[[#This Row],[TotalAmount]]&lt;200), 35
)</f>
        <v>15</v>
      </c>
      <c r="M4383" s="12" t="str" cm="1">
        <f t="array" ref="M4383">_xlfn.IFS(
    SUMIFS(FACT_ORDERS[TotalAmount], FACT_ORDERS[WD_CUSTOMERS],FACT_ORDERS[[#This Row],[WD_CUSTOMERS]])&gt;=15000, "VIP",
    SUMIFS(FACT_ORDERS[TotalAmount], FACT_ORDERS[WD_CUSTOMERS],FACT_ORDERS[[#This Row],[WD_CUSTOMERS]])&gt;=8000, "Premium",
    TRUE, "Regular"
)</f>
        <v>Premium</v>
      </c>
      <c r="N4383" s="32" cm="1">
        <f t="array" ref="N4383">_xlfn.IFS(
   FACT_ORDERS[[#This Row],[TypeOfClient]]="VIP", 0.2,
   FACT_ORDERS[[#This Row],[TypeOfClient]]="Premium", 0.1,
   TRUE, 0
)</f>
        <v>0.1</v>
      </c>
      <c r="O4383" s="31" cm="1">
        <f t="array" ref="O4383">_xlfn.IFS(
   FACT_ORDERS[[#This Row],[TotalAmount]]&gt;1500, 0.15,
   FACT_ORDERS[[#This Row],[TotalAmount]]&gt;1000, 0.1,
   FACT_ORDERS[[#This Row],[TotalAmount]]&gt;500, 0.05,
   TRUE, 0
)</f>
        <v>0</v>
      </c>
      <c r="P4383" s="28">
        <f xml:space="preserve"> FACT_ORDERS[[#This Row],[TotalAmount]] * (1 - (FACT_ORDERS[[#This Row],[ClientDiscount]] + FACT_ORDERS[[#This Row],[OrderDiscount]]) )</f>
        <v>117</v>
      </c>
      <c r="Q4383" s="28">
        <f>FACT_ORDERS[[#This Row],[TotalAmountWithDiscount]]+FACT_ORDERS[[#This Row],[DeliveryCost]]</f>
        <v>132</v>
      </c>
      <c r="R4383" s="35">
        <v>45460</v>
      </c>
      <c r="S4383" s="35" t="str">
        <f>IF(NETWORKDAYS(FACT_ORDERS[[#This Row],[Order-Date]], FACT_ORDERS[[#This Row],[ArrivalDate ]]) &gt; 10, "Late", "On Time")</f>
        <v>On Time</v>
      </c>
    </row>
    <row r="4384" spans="1:19" x14ac:dyDescent="0.3">
      <c r="A4384" s="12">
        <v>9382</v>
      </c>
      <c r="B4384" s="12">
        <v>273</v>
      </c>
      <c r="C4384" s="12">
        <v>10586</v>
      </c>
      <c r="D4384" s="12">
        <v>4383</v>
      </c>
      <c r="E4384" s="12" t="s">
        <v>243</v>
      </c>
      <c r="F4384" s="13">
        <v>45449</v>
      </c>
      <c r="G4384" s="26" t="s">
        <v>14570</v>
      </c>
      <c r="H4384" s="12">
        <v>18</v>
      </c>
      <c r="I4384" s="28">
        <f>VLOOKUP(B:B,DIM_PRODUCTS!A:F,5,FALSE)</f>
        <v>20</v>
      </c>
      <c r="J4384" s="28">
        <f>FACT_ORDERS[[#This Row],[ProductPrice]]*FACT_ORDERS[[#This Row],[Quantity]]</f>
        <v>360</v>
      </c>
      <c r="K4384" s="12" t="str">
        <f>VLOOKUP(C:C,DIM_CUSTOMERS!A:G,7,FALSE)</f>
        <v>China</v>
      </c>
      <c r="L4384" s="30" cm="1">
        <f t="array" ref="L4384">_xlfn.IFS(
    AND(FACT_ORDERS[[#This Row],[DeliveryMehtod]]="shippment",FACT_ORDERS[[#This Row],[TotalAmount]]&gt;=200), 0,
    AND(FACT_ORDERS[[#This Row],[DeliveryMehtod]]="pickup"), 15,
    AND(FACT_ORDERS[[#This Row],[DeliveryMehtod]]="shippment",FACT_ORDERS[[#This Row],[TotalAmount]]&lt;200), 35
)</f>
        <v>15</v>
      </c>
      <c r="M4384" s="12" t="str" cm="1">
        <f t="array" ref="M4384">_xlfn.IFS(
    SUMIFS(FACT_ORDERS[TotalAmount], FACT_ORDERS[WD_CUSTOMERS],FACT_ORDERS[[#This Row],[WD_CUSTOMERS]])&gt;=15000, "VIP",
    SUMIFS(FACT_ORDERS[TotalAmount], FACT_ORDERS[WD_CUSTOMERS],FACT_ORDERS[[#This Row],[WD_CUSTOMERS]])&gt;=8000, "Premium",
    TRUE, "Regular"
)</f>
        <v>Premium</v>
      </c>
      <c r="N4384" s="32" cm="1">
        <f t="array" ref="N4384">_xlfn.IFS(
   FACT_ORDERS[[#This Row],[TypeOfClient]]="VIP", 0.2,
   FACT_ORDERS[[#This Row],[TypeOfClient]]="Premium", 0.1,
   TRUE, 0
)</f>
        <v>0.1</v>
      </c>
      <c r="O4384" s="31" cm="1">
        <f t="array" ref="O4384">_xlfn.IFS(
   FACT_ORDERS[[#This Row],[TotalAmount]]&gt;1500, 0.15,
   FACT_ORDERS[[#This Row],[TotalAmount]]&gt;1000, 0.1,
   FACT_ORDERS[[#This Row],[TotalAmount]]&gt;500, 0.05,
   TRUE, 0
)</f>
        <v>0</v>
      </c>
      <c r="P4384" s="28">
        <f xml:space="preserve"> FACT_ORDERS[[#This Row],[TotalAmount]] * (1 - (FACT_ORDERS[[#This Row],[ClientDiscount]] + FACT_ORDERS[[#This Row],[OrderDiscount]]) )</f>
        <v>324</v>
      </c>
      <c r="Q4384" s="28">
        <f>FACT_ORDERS[[#This Row],[TotalAmountWithDiscount]]+FACT_ORDERS[[#This Row],[DeliveryCost]]</f>
        <v>339</v>
      </c>
      <c r="R4384" s="35">
        <v>45456</v>
      </c>
      <c r="S4384" s="35" t="str">
        <f>IF(NETWORKDAYS(FACT_ORDERS[[#This Row],[Order-Date]], FACT_ORDERS[[#This Row],[ArrivalDate ]]) &gt; 10, "Late", "On Time")</f>
        <v>On Time</v>
      </c>
    </row>
    <row r="4385" spans="1:19" x14ac:dyDescent="0.3">
      <c r="A4385" s="12">
        <v>9383</v>
      </c>
      <c r="B4385" s="12">
        <v>282</v>
      </c>
      <c r="C4385" s="12">
        <v>10586</v>
      </c>
      <c r="D4385" s="12">
        <v>4384</v>
      </c>
      <c r="E4385" s="12" t="s">
        <v>243</v>
      </c>
      <c r="F4385" s="13">
        <v>45531</v>
      </c>
      <c r="G4385" s="26" t="s">
        <v>14571</v>
      </c>
      <c r="H4385" s="12">
        <v>19</v>
      </c>
      <c r="I4385" s="28">
        <f>VLOOKUP(B:B,DIM_PRODUCTS!A:F,5,FALSE)</f>
        <v>10</v>
      </c>
      <c r="J4385" s="28">
        <f>FACT_ORDERS[[#This Row],[ProductPrice]]*FACT_ORDERS[[#This Row],[Quantity]]</f>
        <v>190</v>
      </c>
      <c r="K4385" s="12" t="str">
        <f>VLOOKUP(C:C,DIM_CUSTOMERS!A:G,7,FALSE)</f>
        <v>China</v>
      </c>
      <c r="L4385" s="30" cm="1">
        <f t="array" ref="L4385">_xlfn.IFS(
    AND(FACT_ORDERS[[#This Row],[DeliveryMehtod]]="shippment",FACT_ORDERS[[#This Row],[TotalAmount]]&gt;=200), 0,
    AND(FACT_ORDERS[[#This Row],[DeliveryMehtod]]="pickup"), 15,
    AND(FACT_ORDERS[[#This Row],[DeliveryMehtod]]="shippment",FACT_ORDERS[[#This Row],[TotalAmount]]&lt;200), 35
)</f>
        <v>15</v>
      </c>
      <c r="M4385" s="12" t="str" cm="1">
        <f t="array" ref="M4385">_xlfn.IFS(
    SUMIFS(FACT_ORDERS[TotalAmount], FACT_ORDERS[WD_CUSTOMERS],FACT_ORDERS[[#This Row],[WD_CUSTOMERS]])&gt;=15000, "VIP",
    SUMIFS(FACT_ORDERS[TotalAmount], FACT_ORDERS[WD_CUSTOMERS],FACT_ORDERS[[#This Row],[WD_CUSTOMERS]])&gt;=8000, "Premium",
    TRUE, "Regular"
)</f>
        <v>Premium</v>
      </c>
      <c r="N4385" s="32" cm="1">
        <f t="array" ref="N4385">_xlfn.IFS(
   FACT_ORDERS[[#This Row],[TypeOfClient]]="VIP", 0.2,
   FACT_ORDERS[[#This Row],[TypeOfClient]]="Premium", 0.1,
   TRUE, 0
)</f>
        <v>0.1</v>
      </c>
      <c r="O4385" s="31" cm="1">
        <f t="array" ref="O4385">_xlfn.IFS(
   FACT_ORDERS[[#This Row],[TotalAmount]]&gt;1500, 0.15,
   FACT_ORDERS[[#This Row],[TotalAmount]]&gt;1000, 0.1,
   FACT_ORDERS[[#This Row],[TotalAmount]]&gt;500, 0.05,
   TRUE, 0
)</f>
        <v>0</v>
      </c>
      <c r="P4385" s="28">
        <f xml:space="preserve"> FACT_ORDERS[[#This Row],[TotalAmount]] * (1 - (FACT_ORDERS[[#This Row],[ClientDiscount]] + FACT_ORDERS[[#This Row],[OrderDiscount]]) )</f>
        <v>171</v>
      </c>
      <c r="Q4385" s="28">
        <f>FACT_ORDERS[[#This Row],[TotalAmountWithDiscount]]+FACT_ORDERS[[#This Row],[DeliveryCost]]</f>
        <v>186</v>
      </c>
      <c r="R4385" s="35">
        <v>45540</v>
      </c>
      <c r="S4385" s="35" t="str">
        <f>IF(NETWORKDAYS(FACT_ORDERS[[#This Row],[Order-Date]], FACT_ORDERS[[#This Row],[ArrivalDate ]]) &gt; 10, "Late", "On Time")</f>
        <v>On Time</v>
      </c>
    </row>
    <row r="4386" spans="1:19" x14ac:dyDescent="0.3">
      <c r="A4386" s="12">
        <v>9384</v>
      </c>
      <c r="B4386" s="12">
        <v>206</v>
      </c>
      <c r="C4386" s="12">
        <v>10586</v>
      </c>
      <c r="D4386" s="12">
        <v>4385</v>
      </c>
      <c r="E4386" s="12" t="s">
        <v>244</v>
      </c>
      <c r="F4386" s="13">
        <v>45531</v>
      </c>
      <c r="G4386" s="26" t="s">
        <v>14572</v>
      </c>
      <c r="H4386" s="12">
        <v>14</v>
      </c>
      <c r="I4386" s="28">
        <f>VLOOKUP(B:B,DIM_PRODUCTS!A:F,5,FALSE)</f>
        <v>10</v>
      </c>
      <c r="J4386" s="28">
        <f>FACT_ORDERS[[#This Row],[ProductPrice]]*FACT_ORDERS[[#This Row],[Quantity]]</f>
        <v>140</v>
      </c>
      <c r="K4386" s="12" t="str">
        <f>VLOOKUP(C:C,DIM_CUSTOMERS!A:G,7,FALSE)</f>
        <v>China</v>
      </c>
      <c r="L4386" s="30" cm="1">
        <f t="array" ref="L4386">_xlfn.IFS(
    AND(FACT_ORDERS[[#This Row],[DeliveryMehtod]]="shippment",FACT_ORDERS[[#This Row],[TotalAmount]]&gt;=200), 0,
    AND(FACT_ORDERS[[#This Row],[DeliveryMehtod]]="pickup"), 15,
    AND(FACT_ORDERS[[#This Row],[DeliveryMehtod]]="shippment",FACT_ORDERS[[#This Row],[TotalAmount]]&lt;200), 35
)</f>
        <v>35</v>
      </c>
      <c r="M4386" s="12" t="str" cm="1">
        <f t="array" ref="M4386">_xlfn.IFS(
    SUMIFS(FACT_ORDERS[TotalAmount], FACT_ORDERS[WD_CUSTOMERS],FACT_ORDERS[[#This Row],[WD_CUSTOMERS]])&gt;=15000, "VIP",
    SUMIFS(FACT_ORDERS[TotalAmount], FACT_ORDERS[WD_CUSTOMERS],FACT_ORDERS[[#This Row],[WD_CUSTOMERS]])&gt;=8000, "Premium",
    TRUE, "Regular"
)</f>
        <v>Premium</v>
      </c>
      <c r="N4386" s="32" cm="1">
        <f t="array" ref="N4386">_xlfn.IFS(
   FACT_ORDERS[[#This Row],[TypeOfClient]]="VIP", 0.2,
   FACT_ORDERS[[#This Row],[TypeOfClient]]="Premium", 0.1,
   TRUE, 0
)</f>
        <v>0.1</v>
      </c>
      <c r="O4386" s="31" cm="1">
        <f t="array" ref="O4386">_xlfn.IFS(
   FACT_ORDERS[[#This Row],[TotalAmount]]&gt;1500, 0.15,
   FACT_ORDERS[[#This Row],[TotalAmount]]&gt;1000, 0.1,
   FACT_ORDERS[[#This Row],[TotalAmount]]&gt;500, 0.05,
   TRUE, 0
)</f>
        <v>0</v>
      </c>
      <c r="P4386" s="28">
        <f xml:space="preserve"> FACT_ORDERS[[#This Row],[TotalAmount]] * (1 - (FACT_ORDERS[[#This Row],[ClientDiscount]] + FACT_ORDERS[[#This Row],[OrderDiscount]]) )</f>
        <v>126</v>
      </c>
      <c r="Q4386" s="28">
        <f>FACT_ORDERS[[#This Row],[TotalAmountWithDiscount]]+FACT_ORDERS[[#This Row],[DeliveryCost]]</f>
        <v>161</v>
      </c>
      <c r="R4386" s="35">
        <v>45539</v>
      </c>
      <c r="S4386" s="35" t="str">
        <f>IF(NETWORKDAYS(FACT_ORDERS[[#This Row],[Order-Date]], FACT_ORDERS[[#This Row],[ArrivalDate ]]) &gt; 10, "Late", "On Time")</f>
        <v>On Time</v>
      </c>
    </row>
    <row r="4387" spans="1:19" x14ac:dyDescent="0.3">
      <c r="A4387" s="12">
        <v>9385</v>
      </c>
      <c r="B4387" s="12">
        <v>273</v>
      </c>
      <c r="C4387" s="12">
        <v>10586</v>
      </c>
      <c r="D4387" s="12">
        <v>4386</v>
      </c>
      <c r="E4387" s="12" t="s">
        <v>244</v>
      </c>
      <c r="F4387" s="13">
        <v>45531</v>
      </c>
      <c r="G4387" s="26" t="s">
        <v>14573</v>
      </c>
      <c r="H4387" s="12">
        <v>19</v>
      </c>
      <c r="I4387" s="28">
        <f>VLOOKUP(B:B,DIM_PRODUCTS!A:F,5,FALSE)</f>
        <v>20</v>
      </c>
      <c r="J4387" s="28">
        <f>FACT_ORDERS[[#This Row],[ProductPrice]]*FACT_ORDERS[[#This Row],[Quantity]]</f>
        <v>380</v>
      </c>
      <c r="K4387" s="12" t="str">
        <f>VLOOKUP(C:C,DIM_CUSTOMERS!A:G,7,FALSE)</f>
        <v>China</v>
      </c>
      <c r="L4387" s="30" cm="1">
        <f t="array" ref="L4387">_xlfn.IFS(
    AND(FACT_ORDERS[[#This Row],[DeliveryMehtod]]="shippment",FACT_ORDERS[[#This Row],[TotalAmount]]&gt;=200), 0,
    AND(FACT_ORDERS[[#This Row],[DeliveryMehtod]]="pickup"), 15,
    AND(FACT_ORDERS[[#This Row],[DeliveryMehtod]]="shippment",FACT_ORDERS[[#This Row],[TotalAmount]]&lt;200), 35
)</f>
        <v>0</v>
      </c>
      <c r="M4387" s="12" t="str" cm="1">
        <f t="array" ref="M4387">_xlfn.IFS(
    SUMIFS(FACT_ORDERS[TotalAmount], FACT_ORDERS[WD_CUSTOMERS],FACT_ORDERS[[#This Row],[WD_CUSTOMERS]])&gt;=15000, "VIP",
    SUMIFS(FACT_ORDERS[TotalAmount], FACT_ORDERS[WD_CUSTOMERS],FACT_ORDERS[[#This Row],[WD_CUSTOMERS]])&gt;=8000, "Premium",
    TRUE, "Regular"
)</f>
        <v>Premium</v>
      </c>
      <c r="N4387" s="32" cm="1">
        <f t="array" ref="N4387">_xlfn.IFS(
   FACT_ORDERS[[#This Row],[TypeOfClient]]="VIP", 0.2,
   FACT_ORDERS[[#This Row],[TypeOfClient]]="Premium", 0.1,
   TRUE, 0
)</f>
        <v>0.1</v>
      </c>
      <c r="O4387" s="31" cm="1">
        <f t="array" ref="O4387">_xlfn.IFS(
   FACT_ORDERS[[#This Row],[TotalAmount]]&gt;1500, 0.15,
   FACT_ORDERS[[#This Row],[TotalAmount]]&gt;1000, 0.1,
   FACT_ORDERS[[#This Row],[TotalAmount]]&gt;500, 0.05,
   TRUE, 0
)</f>
        <v>0</v>
      </c>
      <c r="P4387" s="28">
        <f xml:space="preserve"> FACT_ORDERS[[#This Row],[TotalAmount]] * (1 - (FACT_ORDERS[[#This Row],[ClientDiscount]] + FACT_ORDERS[[#This Row],[OrderDiscount]]) )</f>
        <v>342</v>
      </c>
      <c r="Q4387" s="28">
        <f>FACT_ORDERS[[#This Row],[TotalAmountWithDiscount]]+FACT_ORDERS[[#This Row],[DeliveryCost]]</f>
        <v>342</v>
      </c>
      <c r="R4387" s="35">
        <v>45539</v>
      </c>
      <c r="S4387" s="35" t="str">
        <f>IF(NETWORKDAYS(FACT_ORDERS[[#This Row],[Order-Date]], FACT_ORDERS[[#This Row],[ArrivalDate ]]) &gt; 10, "Late", "On Time")</f>
        <v>On Time</v>
      </c>
    </row>
    <row r="4388" spans="1:19" x14ac:dyDescent="0.3">
      <c r="A4388" s="12">
        <v>9386</v>
      </c>
      <c r="B4388" s="12">
        <v>282</v>
      </c>
      <c r="C4388" s="12">
        <v>10586</v>
      </c>
      <c r="D4388" s="12">
        <v>4387</v>
      </c>
      <c r="E4388" s="12" t="s">
        <v>244</v>
      </c>
      <c r="F4388" s="13">
        <v>45011</v>
      </c>
      <c r="G4388" s="26" t="s">
        <v>14574</v>
      </c>
      <c r="H4388" s="12">
        <v>18</v>
      </c>
      <c r="I4388" s="28">
        <f>VLOOKUP(B:B,DIM_PRODUCTS!A:F,5,FALSE)</f>
        <v>10</v>
      </c>
      <c r="J4388" s="28">
        <f>FACT_ORDERS[[#This Row],[ProductPrice]]*FACT_ORDERS[[#This Row],[Quantity]]</f>
        <v>180</v>
      </c>
      <c r="K4388" s="12" t="str">
        <f>VLOOKUP(C:C,DIM_CUSTOMERS!A:G,7,FALSE)</f>
        <v>China</v>
      </c>
      <c r="L4388" s="30" cm="1">
        <f t="array" ref="L4388">_xlfn.IFS(
    AND(FACT_ORDERS[[#This Row],[DeliveryMehtod]]="shippment",FACT_ORDERS[[#This Row],[TotalAmount]]&gt;=200), 0,
    AND(FACT_ORDERS[[#This Row],[DeliveryMehtod]]="pickup"), 15,
    AND(FACT_ORDERS[[#This Row],[DeliveryMehtod]]="shippment",FACT_ORDERS[[#This Row],[TotalAmount]]&lt;200), 35
)</f>
        <v>35</v>
      </c>
      <c r="M4388" s="12" t="str" cm="1">
        <f t="array" ref="M4388">_xlfn.IFS(
    SUMIFS(FACT_ORDERS[TotalAmount], FACT_ORDERS[WD_CUSTOMERS],FACT_ORDERS[[#This Row],[WD_CUSTOMERS]])&gt;=15000, "VIP",
    SUMIFS(FACT_ORDERS[TotalAmount], FACT_ORDERS[WD_CUSTOMERS],FACT_ORDERS[[#This Row],[WD_CUSTOMERS]])&gt;=8000, "Premium",
    TRUE, "Regular"
)</f>
        <v>Premium</v>
      </c>
      <c r="N4388" s="32" cm="1">
        <f t="array" ref="N4388">_xlfn.IFS(
   FACT_ORDERS[[#This Row],[TypeOfClient]]="VIP", 0.2,
   FACT_ORDERS[[#This Row],[TypeOfClient]]="Premium", 0.1,
   TRUE, 0
)</f>
        <v>0.1</v>
      </c>
      <c r="O4388" s="31" cm="1">
        <f t="array" ref="O4388">_xlfn.IFS(
   FACT_ORDERS[[#This Row],[TotalAmount]]&gt;1500, 0.15,
   FACT_ORDERS[[#This Row],[TotalAmount]]&gt;1000, 0.1,
   FACT_ORDERS[[#This Row],[TotalAmount]]&gt;500, 0.05,
   TRUE, 0
)</f>
        <v>0</v>
      </c>
      <c r="P4388" s="28">
        <f xml:space="preserve"> FACT_ORDERS[[#This Row],[TotalAmount]] * (1 - (FACT_ORDERS[[#This Row],[ClientDiscount]] + FACT_ORDERS[[#This Row],[OrderDiscount]]) )</f>
        <v>162</v>
      </c>
      <c r="Q4388" s="28">
        <f>FACT_ORDERS[[#This Row],[TotalAmountWithDiscount]]+FACT_ORDERS[[#This Row],[DeliveryCost]]</f>
        <v>197</v>
      </c>
      <c r="R4388" s="35">
        <v>45018</v>
      </c>
      <c r="S4388" s="35" t="str">
        <f>IF(NETWORKDAYS(FACT_ORDERS[[#This Row],[Order-Date]], FACT_ORDERS[[#This Row],[ArrivalDate ]]) &gt; 10, "Late", "On Time")</f>
        <v>On Time</v>
      </c>
    </row>
    <row r="4389" spans="1:19" x14ac:dyDescent="0.3">
      <c r="A4389" s="12">
        <v>9387</v>
      </c>
      <c r="B4389" s="12">
        <v>204</v>
      </c>
      <c r="C4389" s="12">
        <v>10586</v>
      </c>
      <c r="D4389" s="12">
        <v>4388</v>
      </c>
      <c r="E4389" s="12" t="s">
        <v>243</v>
      </c>
      <c r="F4389" s="13">
        <v>45011</v>
      </c>
      <c r="G4389" s="26" t="s">
        <v>14575</v>
      </c>
      <c r="H4389" s="12">
        <v>21</v>
      </c>
      <c r="I4389" s="28">
        <f>VLOOKUP(B:B,DIM_PRODUCTS!A:F,5,FALSE)</f>
        <v>6</v>
      </c>
      <c r="J4389" s="28">
        <f>FACT_ORDERS[[#This Row],[ProductPrice]]*FACT_ORDERS[[#This Row],[Quantity]]</f>
        <v>126</v>
      </c>
      <c r="K4389" s="12" t="str">
        <f>VLOOKUP(C:C,DIM_CUSTOMERS!A:G,7,FALSE)</f>
        <v>China</v>
      </c>
      <c r="L4389" s="30" cm="1">
        <f t="array" ref="L4389">_xlfn.IFS(
    AND(FACT_ORDERS[[#This Row],[DeliveryMehtod]]="shippment",FACT_ORDERS[[#This Row],[TotalAmount]]&gt;=200), 0,
    AND(FACT_ORDERS[[#This Row],[DeliveryMehtod]]="pickup"), 15,
    AND(FACT_ORDERS[[#This Row],[DeliveryMehtod]]="shippment",FACT_ORDERS[[#This Row],[TotalAmount]]&lt;200), 35
)</f>
        <v>15</v>
      </c>
      <c r="M4389" s="12" t="str" cm="1">
        <f t="array" ref="M4389">_xlfn.IFS(
    SUMIFS(FACT_ORDERS[TotalAmount], FACT_ORDERS[WD_CUSTOMERS],FACT_ORDERS[[#This Row],[WD_CUSTOMERS]])&gt;=15000, "VIP",
    SUMIFS(FACT_ORDERS[TotalAmount], FACT_ORDERS[WD_CUSTOMERS],FACT_ORDERS[[#This Row],[WD_CUSTOMERS]])&gt;=8000, "Premium",
    TRUE, "Regular"
)</f>
        <v>Premium</v>
      </c>
      <c r="N4389" s="32" cm="1">
        <f t="array" ref="N4389">_xlfn.IFS(
   FACT_ORDERS[[#This Row],[TypeOfClient]]="VIP", 0.2,
   FACT_ORDERS[[#This Row],[TypeOfClient]]="Premium", 0.1,
   TRUE, 0
)</f>
        <v>0.1</v>
      </c>
      <c r="O4389" s="31" cm="1">
        <f t="array" ref="O4389">_xlfn.IFS(
   FACT_ORDERS[[#This Row],[TotalAmount]]&gt;1500, 0.15,
   FACT_ORDERS[[#This Row],[TotalAmount]]&gt;1000, 0.1,
   FACT_ORDERS[[#This Row],[TotalAmount]]&gt;500, 0.05,
   TRUE, 0
)</f>
        <v>0</v>
      </c>
      <c r="P4389" s="28">
        <f xml:space="preserve"> FACT_ORDERS[[#This Row],[TotalAmount]] * (1 - (FACT_ORDERS[[#This Row],[ClientDiscount]] + FACT_ORDERS[[#This Row],[OrderDiscount]]) )</f>
        <v>113.4</v>
      </c>
      <c r="Q4389" s="28">
        <f>FACT_ORDERS[[#This Row],[TotalAmountWithDiscount]]+FACT_ORDERS[[#This Row],[DeliveryCost]]</f>
        <v>128.4</v>
      </c>
      <c r="R4389" s="35">
        <v>45018</v>
      </c>
      <c r="S4389" s="35" t="str">
        <f>IF(NETWORKDAYS(FACT_ORDERS[[#This Row],[Order-Date]], FACT_ORDERS[[#This Row],[ArrivalDate ]]) &gt; 10, "Late", "On Time")</f>
        <v>On Time</v>
      </c>
    </row>
    <row r="4390" spans="1:19" x14ac:dyDescent="0.3">
      <c r="A4390" s="12">
        <v>9388</v>
      </c>
      <c r="B4390" s="12">
        <v>206</v>
      </c>
      <c r="C4390" s="12">
        <v>10586</v>
      </c>
      <c r="D4390" s="12">
        <v>4389</v>
      </c>
      <c r="E4390" s="12" t="s">
        <v>243</v>
      </c>
      <c r="F4390" s="13">
        <v>45011</v>
      </c>
      <c r="G4390" s="26" t="s">
        <v>14576</v>
      </c>
      <c r="H4390" s="12">
        <v>12</v>
      </c>
      <c r="I4390" s="28">
        <f>VLOOKUP(B:B,DIM_PRODUCTS!A:F,5,FALSE)</f>
        <v>10</v>
      </c>
      <c r="J4390" s="28">
        <f>FACT_ORDERS[[#This Row],[ProductPrice]]*FACT_ORDERS[[#This Row],[Quantity]]</f>
        <v>120</v>
      </c>
      <c r="K4390" s="12" t="str">
        <f>VLOOKUP(C:C,DIM_CUSTOMERS!A:G,7,FALSE)</f>
        <v>China</v>
      </c>
      <c r="L4390" s="30" cm="1">
        <f t="array" ref="L4390">_xlfn.IFS(
    AND(FACT_ORDERS[[#This Row],[DeliveryMehtod]]="shippment",FACT_ORDERS[[#This Row],[TotalAmount]]&gt;=200), 0,
    AND(FACT_ORDERS[[#This Row],[DeliveryMehtod]]="pickup"), 15,
    AND(FACT_ORDERS[[#This Row],[DeliveryMehtod]]="shippment",FACT_ORDERS[[#This Row],[TotalAmount]]&lt;200), 35
)</f>
        <v>15</v>
      </c>
      <c r="M4390" s="12" t="str" cm="1">
        <f t="array" ref="M4390">_xlfn.IFS(
    SUMIFS(FACT_ORDERS[TotalAmount], FACT_ORDERS[WD_CUSTOMERS],FACT_ORDERS[[#This Row],[WD_CUSTOMERS]])&gt;=15000, "VIP",
    SUMIFS(FACT_ORDERS[TotalAmount], FACT_ORDERS[WD_CUSTOMERS],FACT_ORDERS[[#This Row],[WD_CUSTOMERS]])&gt;=8000, "Premium",
    TRUE, "Regular"
)</f>
        <v>Premium</v>
      </c>
      <c r="N4390" s="32" cm="1">
        <f t="array" ref="N4390">_xlfn.IFS(
   FACT_ORDERS[[#This Row],[TypeOfClient]]="VIP", 0.2,
   FACT_ORDERS[[#This Row],[TypeOfClient]]="Premium", 0.1,
   TRUE, 0
)</f>
        <v>0.1</v>
      </c>
      <c r="O4390" s="31" cm="1">
        <f t="array" ref="O4390">_xlfn.IFS(
   FACT_ORDERS[[#This Row],[TotalAmount]]&gt;1500, 0.15,
   FACT_ORDERS[[#This Row],[TotalAmount]]&gt;1000, 0.1,
   FACT_ORDERS[[#This Row],[TotalAmount]]&gt;500, 0.05,
   TRUE, 0
)</f>
        <v>0</v>
      </c>
      <c r="P4390" s="28">
        <f xml:space="preserve"> FACT_ORDERS[[#This Row],[TotalAmount]] * (1 - (FACT_ORDERS[[#This Row],[ClientDiscount]] + FACT_ORDERS[[#This Row],[OrderDiscount]]) )</f>
        <v>108</v>
      </c>
      <c r="Q4390" s="28">
        <f>FACT_ORDERS[[#This Row],[TotalAmountWithDiscount]]+FACT_ORDERS[[#This Row],[DeliveryCost]]</f>
        <v>123</v>
      </c>
      <c r="R4390" s="35">
        <v>45018</v>
      </c>
      <c r="S4390" s="35" t="str">
        <f>IF(NETWORKDAYS(FACT_ORDERS[[#This Row],[Order-Date]], FACT_ORDERS[[#This Row],[ArrivalDate ]]) &gt; 10, "Late", "On Time")</f>
        <v>On Time</v>
      </c>
    </row>
    <row r="4391" spans="1:19" x14ac:dyDescent="0.3">
      <c r="A4391" s="12">
        <v>9389</v>
      </c>
      <c r="B4391" s="12">
        <v>273</v>
      </c>
      <c r="C4391" s="12">
        <v>10586</v>
      </c>
      <c r="D4391" s="12">
        <v>4390</v>
      </c>
      <c r="E4391" s="12" t="s">
        <v>243</v>
      </c>
      <c r="F4391" s="13">
        <v>45011</v>
      </c>
      <c r="G4391" s="26" t="s">
        <v>3519</v>
      </c>
      <c r="H4391" s="12">
        <v>15</v>
      </c>
      <c r="I4391" s="28">
        <f>VLOOKUP(B:B,DIM_PRODUCTS!A:F,5,FALSE)</f>
        <v>20</v>
      </c>
      <c r="J4391" s="28">
        <f>FACT_ORDERS[[#This Row],[ProductPrice]]*FACT_ORDERS[[#This Row],[Quantity]]</f>
        <v>300</v>
      </c>
      <c r="K4391" s="12" t="str">
        <f>VLOOKUP(C:C,DIM_CUSTOMERS!A:G,7,FALSE)</f>
        <v>China</v>
      </c>
      <c r="L4391" s="30" cm="1">
        <f t="array" ref="L4391">_xlfn.IFS(
    AND(FACT_ORDERS[[#This Row],[DeliveryMehtod]]="shippment",FACT_ORDERS[[#This Row],[TotalAmount]]&gt;=200), 0,
    AND(FACT_ORDERS[[#This Row],[DeliveryMehtod]]="pickup"), 15,
    AND(FACT_ORDERS[[#This Row],[DeliveryMehtod]]="shippment",FACT_ORDERS[[#This Row],[TotalAmount]]&lt;200), 35
)</f>
        <v>15</v>
      </c>
      <c r="M4391" s="12" t="str" cm="1">
        <f t="array" ref="M4391">_xlfn.IFS(
    SUMIFS(FACT_ORDERS[TotalAmount], FACT_ORDERS[WD_CUSTOMERS],FACT_ORDERS[[#This Row],[WD_CUSTOMERS]])&gt;=15000, "VIP",
    SUMIFS(FACT_ORDERS[TotalAmount], FACT_ORDERS[WD_CUSTOMERS],FACT_ORDERS[[#This Row],[WD_CUSTOMERS]])&gt;=8000, "Premium",
    TRUE, "Regular"
)</f>
        <v>Premium</v>
      </c>
      <c r="N4391" s="32" cm="1">
        <f t="array" ref="N4391">_xlfn.IFS(
   FACT_ORDERS[[#This Row],[TypeOfClient]]="VIP", 0.2,
   FACT_ORDERS[[#This Row],[TypeOfClient]]="Premium", 0.1,
   TRUE, 0
)</f>
        <v>0.1</v>
      </c>
      <c r="O4391" s="31" cm="1">
        <f t="array" ref="O4391">_xlfn.IFS(
   FACT_ORDERS[[#This Row],[TotalAmount]]&gt;1500, 0.15,
   FACT_ORDERS[[#This Row],[TotalAmount]]&gt;1000, 0.1,
   FACT_ORDERS[[#This Row],[TotalAmount]]&gt;500, 0.05,
   TRUE, 0
)</f>
        <v>0</v>
      </c>
      <c r="P4391" s="28">
        <f xml:space="preserve"> FACT_ORDERS[[#This Row],[TotalAmount]] * (1 - (FACT_ORDERS[[#This Row],[ClientDiscount]] + FACT_ORDERS[[#This Row],[OrderDiscount]]) )</f>
        <v>270</v>
      </c>
      <c r="Q4391" s="28">
        <f>FACT_ORDERS[[#This Row],[TotalAmountWithDiscount]]+FACT_ORDERS[[#This Row],[DeliveryCost]]</f>
        <v>285</v>
      </c>
      <c r="R4391" s="35">
        <v>45022</v>
      </c>
      <c r="S4391" s="35" t="str">
        <f>IF(NETWORKDAYS(FACT_ORDERS[[#This Row],[Order-Date]], FACT_ORDERS[[#This Row],[ArrivalDate ]]) &gt; 10, "Late", "On Time")</f>
        <v>On Time</v>
      </c>
    </row>
    <row r="4392" spans="1:19" x14ac:dyDescent="0.3">
      <c r="A4392" s="12">
        <v>9390</v>
      </c>
      <c r="B4392" s="12">
        <v>282</v>
      </c>
      <c r="C4392" s="12">
        <v>10586</v>
      </c>
      <c r="D4392" s="12">
        <v>4391</v>
      </c>
      <c r="E4392" s="12" t="s">
        <v>244</v>
      </c>
      <c r="F4392" s="13">
        <v>45291</v>
      </c>
      <c r="G4392" s="26" t="s">
        <v>14577</v>
      </c>
      <c r="H4392" s="12">
        <v>15</v>
      </c>
      <c r="I4392" s="28">
        <f>VLOOKUP(B:B,DIM_PRODUCTS!A:F,5,FALSE)</f>
        <v>10</v>
      </c>
      <c r="J4392" s="28">
        <f>FACT_ORDERS[[#This Row],[ProductPrice]]*FACT_ORDERS[[#This Row],[Quantity]]</f>
        <v>150</v>
      </c>
      <c r="K4392" s="12" t="str">
        <f>VLOOKUP(C:C,DIM_CUSTOMERS!A:G,7,FALSE)</f>
        <v>China</v>
      </c>
      <c r="L4392" s="30" cm="1">
        <f t="array" ref="L4392">_xlfn.IFS(
    AND(FACT_ORDERS[[#This Row],[DeliveryMehtod]]="shippment",FACT_ORDERS[[#This Row],[TotalAmount]]&gt;=200), 0,
    AND(FACT_ORDERS[[#This Row],[DeliveryMehtod]]="pickup"), 15,
    AND(FACT_ORDERS[[#This Row],[DeliveryMehtod]]="shippment",FACT_ORDERS[[#This Row],[TotalAmount]]&lt;200), 35
)</f>
        <v>35</v>
      </c>
      <c r="M4392" s="12" t="str" cm="1">
        <f t="array" ref="M4392">_xlfn.IFS(
    SUMIFS(FACT_ORDERS[TotalAmount], FACT_ORDERS[WD_CUSTOMERS],FACT_ORDERS[[#This Row],[WD_CUSTOMERS]])&gt;=15000, "VIP",
    SUMIFS(FACT_ORDERS[TotalAmount], FACT_ORDERS[WD_CUSTOMERS],FACT_ORDERS[[#This Row],[WD_CUSTOMERS]])&gt;=8000, "Premium",
    TRUE, "Regular"
)</f>
        <v>Premium</v>
      </c>
      <c r="N4392" s="32" cm="1">
        <f t="array" ref="N4392">_xlfn.IFS(
   FACT_ORDERS[[#This Row],[TypeOfClient]]="VIP", 0.2,
   FACT_ORDERS[[#This Row],[TypeOfClient]]="Premium", 0.1,
   TRUE, 0
)</f>
        <v>0.1</v>
      </c>
      <c r="O4392" s="31" cm="1">
        <f t="array" ref="O4392">_xlfn.IFS(
   FACT_ORDERS[[#This Row],[TotalAmount]]&gt;1500, 0.15,
   FACT_ORDERS[[#This Row],[TotalAmount]]&gt;1000, 0.1,
   FACT_ORDERS[[#This Row],[TotalAmount]]&gt;500, 0.05,
   TRUE, 0
)</f>
        <v>0</v>
      </c>
      <c r="P4392" s="28">
        <f xml:space="preserve"> FACT_ORDERS[[#This Row],[TotalAmount]] * (1 - (FACT_ORDERS[[#This Row],[ClientDiscount]] + FACT_ORDERS[[#This Row],[OrderDiscount]]) )</f>
        <v>135</v>
      </c>
      <c r="Q4392" s="28">
        <f>FACT_ORDERS[[#This Row],[TotalAmountWithDiscount]]+FACT_ORDERS[[#This Row],[DeliveryCost]]</f>
        <v>170</v>
      </c>
      <c r="R4392" s="35">
        <v>45302</v>
      </c>
      <c r="S4392" s="35" t="str">
        <f>IF(NETWORKDAYS(FACT_ORDERS[[#This Row],[Order-Date]], FACT_ORDERS[[#This Row],[ArrivalDate ]]) &gt; 10, "Late", "On Time")</f>
        <v>On Time</v>
      </c>
    </row>
    <row r="4393" spans="1:19" x14ac:dyDescent="0.3">
      <c r="A4393" s="12">
        <v>9391</v>
      </c>
      <c r="B4393" s="12">
        <v>204</v>
      </c>
      <c r="C4393" s="12">
        <v>10586</v>
      </c>
      <c r="D4393" s="12">
        <v>4392</v>
      </c>
      <c r="E4393" s="12" t="s">
        <v>244</v>
      </c>
      <c r="F4393" s="13">
        <v>45291</v>
      </c>
      <c r="G4393" s="26" t="s">
        <v>14578</v>
      </c>
      <c r="H4393" s="12">
        <v>20</v>
      </c>
      <c r="I4393" s="28">
        <f>VLOOKUP(B:B,DIM_PRODUCTS!A:F,5,FALSE)</f>
        <v>6</v>
      </c>
      <c r="J4393" s="28">
        <f>FACT_ORDERS[[#This Row],[ProductPrice]]*FACT_ORDERS[[#This Row],[Quantity]]</f>
        <v>120</v>
      </c>
      <c r="K4393" s="12" t="str">
        <f>VLOOKUP(C:C,DIM_CUSTOMERS!A:G,7,FALSE)</f>
        <v>China</v>
      </c>
      <c r="L4393" s="30" cm="1">
        <f t="array" ref="L4393">_xlfn.IFS(
    AND(FACT_ORDERS[[#This Row],[DeliveryMehtod]]="shippment",FACT_ORDERS[[#This Row],[TotalAmount]]&gt;=200), 0,
    AND(FACT_ORDERS[[#This Row],[DeliveryMehtod]]="pickup"), 15,
    AND(FACT_ORDERS[[#This Row],[DeliveryMehtod]]="shippment",FACT_ORDERS[[#This Row],[TotalAmount]]&lt;200), 35
)</f>
        <v>35</v>
      </c>
      <c r="M4393" s="12" t="str" cm="1">
        <f t="array" ref="M4393">_xlfn.IFS(
    SUMIFS(FACT_ORDERS[TotalAmount], FACT_ORDERS[WD_CUSTOMERS],FACT_ORDERS[[#This Row],[WD_CUSTOMERS]])&gt;=15000, "VIP",
    SUMIFS(FACT_ORDERS[TotalAmount], FACT_ORDERS[WD_CUSTOMERS],FACT_ORDERS[[#This Row],[WD_CUSTOMERS]])&gt;=8000, "Premium",
    TRUE, "Regular"
)</f>
        <v>Premium</v>
      </c>
      <c r="N4393" s="32" cm="1">
        <f t="array" ref="N4393">_xlfn.IFS(
   FACT_ORDERS[[#This Row],[TypeOfClient]]="VIP", 0.2,
   FACT_ORDERS[[#This Row],[TypeOfClient]]="Premium", 0.1,
   TRUE, 0
)</f>
        <v>0.1</v>
      </c>
      <c r="O4393" s="31" cm="1">
        <f t="array" ref="O4393">_xlfn.IFS(
   FACT_ORDERS[[#This Row],[TotalAmount]]&gt;1500, 0.15,
   FACT_ORDERS[[#This Row],[TotalAmount]]&gt;1000, 0.1,
   FACT_ORDERS[[#This Row],[TotalAmount]]&gt;500, 0.05,
   TRUE, 0
)</f>
        <v>0</v>
      </c>
      <c r="P4393" s="28">
        <f xml:space="preserve"> FACT_ORDERS[[#This Row],[TotalAmount]] * (1 - (FACT_ORDERS[[#This Row],[ClientDiscount]] + FACT_ORDERS[[#This Row],[OrderDiscount]]) )</f>
        <v>108</v>
      </c>
      <c r="Q4393" s="28">
        <f>FACT_ORDERS[[#This Row],[TotalAmountWithDiscount]]+FACT_ORDERS[[#This Row],[DeliveryCost]]</f>
        <v>143</v>
      </c>
      <c r="R4393" s="35">
        <v>45302</v>
      </c>
      <c r="S4393" s="35" t="str">
        <f>IF(NETWORKDAYS(FACT_ORDERS[[#This Row],[Order-Date]], FACT_ORDERS[[#This Row],[ArrivalDate ]]) &gt; 10, "Late", "On Time")</f>
        <v>On Time</v>
      </c>
    </row>
    <row r="4394" spans="1:19" x14ac:dyDescent="0.3">
      <c r="A4394" s="12">
        <v>9392</v>
      </c>
      <c r="B4394" s="12">
        <v>206</v>
      </c>
      <c r="C4394" s="12">
        <v>10586</v>
      </c>
      <c r="D4394" s="12">
        <v>4393</v>
      </c>
      <c r="E4394" s="12" t="s">
        <v>243</v>
      </c>
      <c r="F4394" s="13">
        <v>45291</v>
      </c>
      <c r="G4394" s="26" t="s">
        <v>14579</v>
      </c>
      <c r="H4394" s="12">
        <v>12</v>
      </c>
      <c r="I4394" s="28">
        <f>VLOOKUP(B:B,DIM_PRODUCTS!A:F,5,FALSE)</f>
        <v>10</v>
      </c>
      <c r="J4394" s="28">
        <f>FACT_ORDERS[[#This Row],[ProductPrice]]*FACT_ORDERS[[#This Row],[Quantity]]</f>
        <v>120</v>
      </c>
      <c r="K4394" s="12" t="str">
        <f>VLOOKUP(C:C,DIM_CUSTOMERS!A:G,7,FALSE)</f>
        <v>China</v>
      </c>
      <c r="L4394" s="30" cm="1">
        <f t="array" ref="L4394">_xlfn.IFS(
    AND(FACT_ORDERS[[#This Row],[DeliveryMehtod]]="shippment",FACT_ORDERS[[#This Row],[TotalAmount]]&gt;=200), 0,
    AND(FACT_ORDERS[[#This Row],[DeliveryMehtod]]="pickup"), 15,
    AND(FACT_ORDERS[[#This Row],[DeliveryMehtod]]="shippment",FACT_ORDERS[[#This Row],[TotalAmount]]&lt;200), 35
)</f>
        <v>15</v>
      </c>
      <c r="M4394" s="12" t="str" cm="1">
        <f t="array" ref="M4394">_xlfn.IFS(
    SUMIFS(FACT_ORDERS[TotalAmount], FACT_ORDERS[WD_CUSTOMERS],FACT_ORDERS[[#This Row],[WD_CUSTOMERS]])&gt;=15000, "VIP",
    SUMIFS(FACT_ORDERS[TotalAmount], FACT_ORDERS[WD_CUSTOMERS],FACT_ORDERS[[#This Row],[WD_CUSTOMERS]])&gt;=8000, "Premium",
    TRUE, "Regular"
)</f>
        <v>Premium</v>
      </c>
      <c r="N4394" s="32" cm="1">
        <f t="array" ref="N4394">_xlfn.IFS(
   FACT_ORDERS[[#This Row],[TypeOfClient]]="VIP", 0.2,
   FACT_ORDERS[[#This Row],[TypeOfClient]]="Premium", 0.1,
   TRUE, 0
)</f>
        <v>0.1</v>
      </c>
      <c r="O4394" s="31" cm="1">
        <f t="array" ref="O4394">_xlfn.IFS(
   FACT_ORDERS[[#This Row],[TotalAmount]]&gt;1500, 0.15,
   FACT_ORDERS[[#This Row],[TotalAmount]]&gt;1000, 0.1,
   FACT_ORDERS[[#This Row],[TotalAmount]]&gt;500, 0.05,
   TRUE, 0
)</f>
        <v>0</v>
      </c>
      <c r="P4394" s="28">
        <f xml:space="preserve"> FACT_ORDERS[[#This Row],[TotalAmount]] * (1 - (FACT_ORDERS[[#This Row],[ClientDiscount]] + FACT_ORDERS[[#This Row],[OrderDiscount]]) )</f>
        <v>108</v>
      </c>
      <c r="Q4394" s="28">
        <f>FACT_ORDERS[[#This Row],[TotalAmountWithDiscount]]+FACT_ORDERS[[#This Row],[DeliveryCost]]</f>
        <v>123</v>
      </c>
      <c r="R4394" s="35">
        <v>45298</v>
      </c>
      <c r="S4394" s="35" t="str">
        <f>IF(NETWORKDAYS(FACT_ORDERS[[#This Row],[Order-Date]], FACT_ORDERS[[#This Row],[ArrivalDate ]]) &gt; 10, "Late", "On Time")</f>
        <v>On Time</v>
      </c>
    </row>
    <row r="4395" spans="1:19" x14ac:dyDescent="0.3">
      <c r="A4395" s="12">
        <v>9393</v>
      </c>
      <c r="B4395" s="12">
        <v>273</v>
      </c>
      <c r="C4395" s="12">
        <v>10586</v>
      </c>
      <c r="D4395" s="12">
        <v>4394</v>
      </c>
      <c r="E4395" s="12" t="s">
        <v>244</v>
      </c>
      <c r="F4395" s="13">
        <v>45291</v>
      </c>
      <c r="G4395" s="26" t="s">
        <v>14580</v>
      </c>
      <c r="H4395" s="12">
        <v>12</v>
      </c>
      <c r="I4395" s="28">
        <f>VLOOKUP(B:B,DIM_PRODUCTS!A:F,5,FALSE)</f>
        <v>20</v>
      </c>
      <c r="J4395" s="28">
        <f>FACT_ORDERS[[#This Row],[ProductPrice]]*FACT_ORDERS[[#This Row],[Quantity]]</f>
        <v>240</v>
      </c>
      <c r="K4395" s="12" t="str">
        <f>VLOOKUP(C:C,DIM_CUSTOMERS!A:G,7,FALSE)</f>
        <v>China</v>
      </c>
      <c r="L4395" s="30" cm="1">
        <f t="array" ref="L4395">_xlfn.IFS(
    AND(FACT_ORDERS[[#This Row],[DeliveryMehtod]]="shippment",FACT_ORDERS[[#This Row],[TotalAmount]]&gt;=200), 0,
    AND(FACT_ORDERS[[#This Row],[DeliveryMehtod]]="pickup"), 15,
    AND(FACT_ORDERS[[#This Row],[DeliveryMehtod]]="shippment",FACT_ORDERS[[#This Row],[TotalAmount]]&lt;200), 35
)</f>
        <v>0</v>
      </c>
      <c r="M4395" s="12" t="str" cm="1">
        <f t="array" ref="M4395">_xlfn.IFS(
    SUMIFS(FACT_ORDERS[TotalAmount], FACT_ORDERS[WD_CUSTOMERS],FACT_ORDERS[[#This Row],[WD_CUSTOMERS]])&gt;=15000, "VIP",
    SUMIFS(FACT_ORDERS[TotalAmount], FACT_ORDERS[WD_CUSTOMERS],FACT_ORDERS[[#This Row],[WD_CUSTOMERS]])&gt;=8000, "Premium",
    TRUE, "Regular"
)</f>
        <v>Premium</v>
      </c>
      <c r="N4395" s="32" cm="1">
        <f t="array" ref="N4395">_xlfn.IFS(
   FACT_ORDERS[[#This Row],[TypeOfClient]]="VIP", 0.2,
   FACT_ORDERS[[#This Row],[TypeOfClient]]="Premium", 0.1,
   TRUE, 0
)</f>
        <v>0.1</v>
      </c>
      <c r="O4395" s="31" cm="1">
        <f t="array" ref="O4395">_xlfn.IFS(
   FACT_ORDERS[[#This Row],[TotalAmount]]&gt;1500, 0.15,
   FACT_ORDERS[[#This Row],[TotalAmount]]&gt;1000, 0.1,
   FACT_ORDERS[[#This Row],[TotalAmount]]&gt;500, 0.05,
   TRUE, 0
)</f>
        <v>0</v>
      </c>
      <c r="P4395" s="28">
        <f xml:space="preserve"> FACT_ORDERS[[#This Row],[TotalAmount]] * (1 - (FACT_ORDERS[[#This Row],[ClientDiscount]] + FACT_ORDERS[[#This Row],[OrderDiscount]]) )</f>
        <v>216</v>
      </c>
      <c r="Q4395" s="28">
        <f>FACT_ORDERS[[#This Row],[TotalAmountWithDiscount]]+FACT_ORDERS[[#This Row],[DeliveryCost]]</f>
        <v>216</v>
      </c>
      <c r="R4395" s="35">
        <v>45302</v>
      </c>
      <c r="S4395" s="35" t="str">
        <f>IF(NETWORKDAYS(FACT_ORDERS[[#This Row],[Order-Date]], FACT_ORDERS[[#This Row],[ArrivalDate ]]) &gt; 10, "Late", "On Time")</f>
        <v>On Time</v>
      </c>
    </row>
    <row r="4396" spans="1:19" x14ac:dyDescent="0.3">
      <c r="A4396" s="12">
        <v>9394</v>
      </c>
      <c r="B4396" s="12">
        <v>282</v>
      </c>
      <c r="C4396" s="12">
        <v>10586</v>
      </c>
      <c r="D4396" s="12">
        <v>4395</v>
      </c>
      <c r="E4396" s="12" t="s">
        <v>243</v>
      </c>
      <c r="F4396" s="13">
        <v>45340</v>
      </c>
      <c r="G4396" s="26" t="s">
        <v>3805</v>
      </c>
      <c r="H4396" s="12">
        <v>12</v>
      </c>
      <c r="I4396" s="28">
        <f>VLOOKUP(B:B,DIM_PRODUCTS!A:F,5,FALSE)</f>
        <v>10</v>
      </c>
      <c r="J4396" s="28">
        <f>FACT_ORDERS[[#This Row],[ProductPrice]]*FACT_ORDERS[[#This Row],[Quantity]]</f>
        <v>120</v>
      </c>
      <c r="K4396" s="12" t="str">
        <f>VLOOKUP(C:C,DIM_CUSTOMERS!A:G,7,FALSE)</f>
        <v>China</v>
      </c>
      <c r="L4396" s="30" cm="1">
        <f t="array" ref="L4396">_xlfn.IFS(
    AND(FACT_ORDERS[[#This Row],[DeliveryMehtod]]="shippment",FACT_ORDERS[[#This Row],[TotalAmount]]&gt;=200), 0,
    AND(FACT_ORDERS[[#This Row],[DeliveryMehtod]]="pickup"), 15,
    AND(FACT_ORDERS[[#This Row],[DeliveryMehtod]]="shippment",FACT_ORDERS[[#This Row],[TotalAmount]]&lt;200), 35
)</f>
        <v>15</v>
      </c>
      <c r="M4396" s="12" t="str" cm="1">
        <f t="array" ref="M4396">_xlfn.IFS(
    SUMIFS(FACT_ORDERS[TotalAmount], FACT_ORDERS[WD_CUSTOMERS],FACT_ORDERS[[#This Row],[WD_CUSTOMERS]])&gt;=15000, "VIP",
    SUMIFS(FACT_ORDERS[TotalAmount], FACT_ORDERS[WD_CUSTOMERS],FACT_ORDERS[[#This Row],[WD_CUSTOMERS]])&gt;=8000, "Premium",
    TRUE, "Regular"
)</f>
        <v>Premium</v>
      </c>
      <c r="N4396" s="32" cm="1">
        <f t="array" ref="N4396">_xlfn.IFS(
   FACT_ORDERS[[#This Row],[TypeOfClient]]="VIP", 0.2,
   FACT_ORDERS[[#This Row],[TypeOfClient]]="Premium", 0.1,
   TRUE, 0
)</f>
        <v>0.1</v>
      </c>
      <c r="O4396" s="31" cm="1">
        <f t="array" ref="O4396">_xlfn.IFS(
   FACT_ORDERS[[#This Row],[TotalAmount]]&gt;1500, 0.15,
   FACT_ORDERS[[#This Row],[TotalAmount]]&gt;1000, 0.1,
   FACT_ORDERS[[#This Row],[TotalAmount]]&gt;500, 0.05,
   TRUE, 0
)</f>
        <v>0</v>
      </c>
      <c r="P4396" s="28">
        <f xml:space="preserve"> FACT_ORDERS[[#This Row],[TotalAmount]] * (1 - (FACT_ORDERS[[#This Row],[ClientDiscount]] + FACT_ORDERS[[#This Row],[OrderDiscount]]) )</f>
        <v>108</v>
      </c>
      <c r="Q4396" s="28">
        <f>FACT_ORDERS[[#This Row],[TotalAmountWithDiscount]]+FACT_ORDERS[[#This Row],[DeliveryCost]]</f>
        <v>123</v>
      </c>
      <c r="R4396" s="35">
        <v>45351</v>
      </c>
      <c r="S4396" s="35" t="str">
        <f>IF(NETWORKDAYS(FACT_ORDERS[[#This Row],[Order-Date]], FACT_ORDERS[[#This Row],[ArrivalDate ]]) &gt; 10, "Late", "On Time")</f>
        <v>On Time</v>
      </c>
    </row>
    <row r="4397" spans="1:19" x14ac:dyDescent="0.3">
      <c r="A4397" s="12">
        <v>9395</v>
      </c>
      <c r="B4397" s="12">
        <v>204</v>
      </c>
      <c r="C4397" s="12">
        <v>10586</v>
      </c>
      <c r="D4397" s="12">
        <v>4396</v>
      </c>
      <c r="E4397" s="12" t="s">
        <v>243</v>
      </c>
      <c r="F4397" s="13">
        <v>45340</v>
      </c>
      <c r="G4397" s="26" t="s">
        <v>14581</v>
      </c>
      <c r="H4397" s="12">
        <v>20</v>
      </c>
      <c r="I4397" s="28">
        <f>VLOOKUP(B:B,DIM_PRODUCTS!A:F,5,FALSE)</f>
        <v>6</v>
      </c>
      <c r="J4397" s="28">
        <f>FACT_ORDERS[[#This Row],[ProductPrice]]*FACT_ORDERS[[#This Row],[Quantity]]</f>
        <v>120</v>
      </c>
      <c r="K4397" s="12" t="str">
        <f>VLOOKUP(C:C,DIM_CUSTOMERS!A:G,7,FALSE)</f>
        <v>China</v>
      </c>
      <c r="L4397" s="30" cm="1">
        <f t="array" ref="L4397">_xlfn.IFS(
    AND(FACT_ORDERS[[#This Row],[DeliveryMehtod]]="shippment",FACT_ORDERS[[#This Row],[TotalAmount]]&gt;=200), 0,
    AND(FACT_ORDERS[[#This Row],[DeliveryMehtod]]="pickup"), 15,
    AND(FACT_ORDERS[[#This Row],[DeliveryMehtod]]="shippment",FACT_ORDERS[[#This Row],[TotalAmount]]&lt;200), 35
)</f>
        <v>15</v>
      </c>
      <c r="M4397" s="12" t="str" cm="1">
        <f t="array" ref="M4397">_xlfn.IFS(
    SUMIFS(FACT_ORDERS[TotalAmount], FACT_ORDERS[WD_CUSTOMERS],FACT_ORDERS[[#This Row],[WD_CUSTOMERS]])&gt;=15000, "VIP",
    SUMIFS(FACT_ORDERS[TotalAmount], FACT_ORDERS[WD_CUSTOMERS],FACT_ORDERS[[#This Row],[WD_CUSTOMERS]])&gt;=8000, "Premium",
    TRUE, "Regular"
)</f>
        <v>Premium</v>
      </c>
      <c r="N4397" s="32" cm="1">
        <f t="array" ref="N4397">_xlfn.IFS(
   FACT_ORDERS[[#This Row],[TypeOfClient]]="VIP", 0.2,
   FACT_ORDERS[[#This Row],[TypeOfClient]]="Premium", 0.1,
   TRUE, 0
)</f>
        <v>0.1</v>
      </c>
      <c r="O4397" s="31" cm="1">
        <f t="array" ref="O4397">_xlfn.IFS(
   FACT_ORDERS[[#This Row],[TotalAmount]]&gt;1500, 0.15,
   FACT_ORDERS[[#This Row],[TotalAmount]]&gt;1000, 0.1,
   FACT_ORDERS[[#This Row],[TotalAmount]]&gt;500, 0.05,
   TRUE, 0
)</f>
        <v>0</v>
      </c>
      <c r="P4397" s="28">
        <f xml:space="preserve"> FACT_ORDERS[[#This Row],[TotalAmount]] * (1 - (FACT_ORDERS[[#This Row],[ClientDiscount]] + FACT_ORDERS[[#This Row],[OrderDiscount]]) )</f>
        <v>108</v>
      </c>
      <c r="Q4397" s="28">
        <f>FACT_ORDERS[[#This Row],[TotalAmountWithDiscount]]+FACT_ORDERS[[#This Row],[DeliveryCost]]</f>
        <v>123</v>
      </c>
      <c r="R4397" s="35">
        <v>45348</v>
      </c>
      <c r="S4397" s="35" t="str">
        <f>IF(NETWORKDAYS(FACT_ORDERS[[#This Row],[Order-Date]], FACT_ORDERS[[#This Row],[ArrivalDate ]]) &gt; 10, "Late", "On Time")</f>
        <v>On Time</v>
      </c>
    </row>
    <row r="4398" spans="1:19" x14ac:dyDescent="0.3">
      <c r="A4398" s="12">
        <v>9396</v>
      </c>
      <c r="B4398" s="12">
        <v>206</v>
      </c>
      <c r="C4398" s="12">
        <v>10586</v>
      </c>
      <c r="D4398" s="12">
        <v>4397</v>
      </c>
      <c r="E4398" s="12" t="s">
        <v>243</v>
      </c>
      <c r="F4398" s="13">
        <v>45340</v>
      </c>
      <c r="G4398" s="26" t="s">
        <v>14582</v>
      </c>
      <c r="H4398" s="12">
        <v>15</v>
      </c>
      <c r="I4398" s="28">
        <f>VLOOKUP(B:B,DIM_PRODUCTS!A:F,5,FALSE)</f>
        <v>10</v>
      </c>
      <c r="J4398" s="28">
        <f>FACT_ORDERS[[#This Row],[ProductPrice]]*FACT_ORDERS[[#This Row],[Quantity]]</f>
        <v>150</v>
      </c>
      <c r="K4398" s="12" t="str">
        <f>VLOOKUP(C:C,DIM_CUSTOMERS!A:G,7,FALSE)</f>
        <v>China</v>
      </c>
      <c r="L4398" s="30" cm="1">
        <f t="array" ref="L4398">_xlfn.IFS(
    AND(FACT_ORDERS[[#This Row],[DeliveryMehtod]]="shippment",FACT_ORDERS[[#This Row],[TotalAmount]]&gt;=200), 0,
    AND(FACT_ORDERS[[#This Row],[DeliveryMehtod]]="pickup"), 15,
    AND(FACT_ORDERS[[#This Row],[DeliveryMehtod]]="shippment",FACT_ORDERS[[#This Row],[TotalAmount]]&lt;200), 35
)</f>
        <v>15</v>
      </c>
      <c r="M4398" s="12" t="str" cm="1">
        <f t="array" ref="M4398">_xlfn.IFS(
    SUMIFS(FACT_ORDERS[TotalAmount], FACT_ORDERS[WD_CUSTOMERS],FACT_ORDERS[[#This Row],[WD_CUSTOMERS]])&gt;=15000, "VIP",
    SUMIFS(FACT_ORDERS[TotalAmount], FACT_ORDERS[WD_CUSTOMERS],FACT_ORDERS[[#This Row],[WD_CUSTOMERS]])&gt;=8000, "Premium",
    TRUE, "Regular"
)</f>
        <v>Premium</v>
      </c>
      <c r="N4398" s="32" cm="1">
        <f t="array" ref="N4398">_xlfn.IFS(
   FACT_ORDERS[[#This Row],[TypeOfClient]]="VIP", 0.2,
   FACT_ORDERS[[#This Row],[TypeOfClient]]="Premium", 0.1,
   TRUE, 0
)</f>
        <v>0.1</v>
      </c>
      <c r="O4398" s="31" cm="1">
        <f t="array" ref="O4398">_xlfn.IFS(
   FACT_ORDERS[[#This Row],[TotalAmount]]&gt;1500, 0.15,
   FACT_ORDERS[[#This Row],[TotalAmount]]&gt;1000, 0.1,
   FACT_ORDERS[[#This Row],[TotalAmount]]&gt;500, 0.05,
   TRUE, 0
)</f>
        <v>0</v>
      </c>
      <c r="P4398" s="28">
        <f xml:space="preserve"> FACT_ORDERS[[#This Row],[TotalAmount]] * (1 - (FACT_ORDERS[[#This Row],[ClientDiscount]] + FACT_ORDERS[[#This Row],[OrderDiscount]]) )</f>
        <v>135</v>
      </c>
      <c r="Q4398" s="28">
        <f>FACT_ORDERS[[#This Row],[TotalAmountWithDiscount]]+FACT_ORDERS[[#This Row],[DeliveryCost]]</f>
        <v>150</v>
      </c>
      <c r="R4398" s="35">
        <v>45349</v>
      </c>
      <c r="S4398" s="35" t="str">
        <f>IF(NETWORKDAYS(FACT_ORDERS[[#This Row],[Order-Date]], FACT_ORDERS[[#This Row],[ArrivalDate ]]) &gt; 10, "Late", "On Time")</f>
        <v>On Time</v>
      </c>
    </row>
    <row r="4399" spans="1:19" x14ac:dyDescent="0.3">
      <c r="A4399" s="12">
        <v>9397</v>
      </c>
      <c r="B4399" s="12">
        <v>273</v>
      </c>
      <c r="C4399" s="12">
        <v>10586</v>
      </c>
      <c r="D4399" s="12">
        <v>4398</v>
      </c>
      <c r="E4399" s="12" t="s">
        <v>244</v>
      </c>
      <c r="F4399" s="13">
        <v>45340</v>
      </c>
      <c r="G4399" s="26" t="s">
        <v>14583</v>
      </c>
      <c r="H4399" s="12">
        <v>14</v>
      </c>
      <c r="I4399" s="28">
        <f>VLOOKUP(B:B,DIM_PRODUCTS!A:F,5,FALSE)</f>
        <v>20</v>
      </c>
      <c r="J4399" s="28">
        <f>FACT_ORDERS[[#This Row],[ProductPrice]]*FACT_ORDERS[[#This Row],[Quantity]]</f>
        <v>280</v>
      </c>
      <c r="K4399" s="12" t="str">
        <f>VLOOKUP(C:C,DIM_CUSTOMERS!A:G,7,FALSE)</f>
        <v>China</v>
      </c>
      <c r="L4399" s="30" cm="1">
        <f t="array" ref="L4399">_xlfn.IFS(
    AND(FACT_ORDERS[[#This Row],[DeliveryMehtod]]="shippment",FACT_ORDERS[[#This Row],[TotalAmount]]&gt;=200), 0,
    AND(FACT_ORDERS[[#This Row],[DeliveryMehtod]]="pickup"), 15,
    AND(FACT_ORDERS[[#This Row],[DeliveryMehtod]]="shippment",FACT_ORDERS[[#This Row],[TotalAmount]]&lt;200), 35
)</f>
        <v>0</v>
      </c>
      <c r="M4399" s="12" t="str" cm="1">
        <f t="array" ref="M4399">_xlfn.IFS(
    SUMIFS(FACT_ORDERS[TotalAmount], FACT_ORDERS[WD_CUSTOMERS],FACT_ORDERS[[#This Row],[WD_CUSTOMERS]])&gt;=15000, "VIP",
    SUMIFS(FACT_ORDERS[TotalAmount], FACT_ORDERS[WD_CUSTOMERS],FACT_ORDERS[[#This Row],[WD_CUSTOMERS]])&gt;=8000, "Premium",
    TRUE, "Regular"
)</f>
        <v>Premium</v>
      </c>
      <c r="N4399" s="32" cm="1">
        <f t="array" ref="N4399">_xlfn.IFS(
   FACT_ORDERS[[#This Row],[TypeOfClient]]="VIP", 0.2,
   FACT_ORDERS[[#This Row],[TypeOfClient]]="Premium", 0.1,
   TRUE, 0
)</f>
        <v>0.1</v>
      </c>
      <c r="O4399" s="31" cm="1">
        <f t="array" ref="O4399">_xlfn.IFS(
   FACT_ORDERS[[#This Row],[TotalAmount]]&gt;1500, 0.15,
   FACT_ORDERS[[#This Row],[TotalAmount]]&gt;1000, 0.1,
   FACT_ORDERS[[#This Row],[TotalAmount]]&gt;500, 0.05,
   TRUE, 0
)</f>
        <v>0</v>
      </c>
      <c r="P4399" s="28">
        <f xml:space="preserve"> FACT_ORDERS[[#This Row],[TotalAmount]] * (1 - (FACT_ORDERS[[#This Row],[ClientDiscount]] + FACT_ORDERS[[#This Row],[OrderDiscount]]) )</f>
        <v>252</v>
      </c>
      <c r="Q4399" s="28">
        <f>FACT_ORDERS[[#This Row],[TotalAmountWithDiscount]]+FACT_ORDERS[[#This Row],[DeliveryCost]]</f>
        <v>252</v>
      </c>
      <c r="R4399" s="35">
        <v>45347</v>
      </c>
      <c r="S4399" s="35" t="str">
        <f>IF(NETWORKDAYS(FACT_ORDERS[[#This Row],[Order-Date]], FACT_ORDERS[[#This Row],[ArrivalDate ]]) &gt; 10, "Late", "On Time")</f>
        <v>On Time</v>
      </c>
    </row>
    <row r="4400" spans="1:19" x14ac:dyDescent="0.3">
      <c r="A4400" s="12">
        <v>9398</v>
      </c>
      <c r="B4400" s="12">
        <v>282</v>
      </c>
      <c r="C4400" s="12">
        <v>10586</v>
      </c>
      <c r="D4400" s="12">
        <v>4399</v>
      </c>
      <c r="E4400" s="12" t="s">
        <v>244</v>
      </c>
      <c r="F4400" s="13">
        <v>45534</v>
      </c>
      <c r="G4400" s="26" t="s">
        <v>14584</v>
      </c>
      <c r="H4400" s="12">
        <v>17</v>
      </c>
      <c r="I4400" s="28">
        <f>VLOOKUP(B:B,DIM_PRODUCTS!A:F,5,FALSE)</f>
        <v>10</v>
      </c>
      <c r="J4400" s="28">
        <f>FACT_ORDERS[[#This Row],[ProductPrice]]*FACT_ORDERS[[#This Row],[Quantity]]</f>
        <v>170</v>
      </c>
      <c r="K4400" s="12" t="str">
        <f>VLOOKUP(C:C,DIM_CUSTOMERS!A:G,7,FALSE)</f>
        <v>China</v>
      </c>
      <c r="L4400" s="30" cm="1">
        <f t="array" ref="L4400">_xlfn.IFS(
    AND(FACT_ORDERS[[#This Row],[DeliveryMehtod]]="shippment",FACT_ORDERS[[#This Row],[TotalAmount]]&gt;=200), 0,
    AND(FACT_ORDERS[[#This Row],[DeliveryMehtod]]="pickup"), 15,
    AND(FACT_ORDERS[[#This Row],[DeliveryMehtod]]="shippment",FACT_ORDERS[[#This Row],[TotalAmount]]&lt;200), 35
)</f>
        <v>35</v>
      </c>
      <c r="M4400" s="12" t="str" cm="1">
        <f t="array" ref="M4400">_xlfn.IFS(
    SUMIFS(FACT_ORDERS[TotalAmount], FACT_ORDERS[WD_CUSTOMERS],FACT_ORDERS[[#This Row],[WD_CUSTOMERS]])&gt;=15000, "VIP",
    SUMIFS(FACT_ORDERS[TotalAmount], FACT_ORDERS[WD_CUSTOMERS],FACT_ORDERS[[#This Row],[WD_CUSTOMERS]])&gt;=8000, "Premium",
    TRUE, "Regular"
)</f>
        <v>Premium</v>
      </c>
      <c r="N4400" s="32" cm="1">
        <f t="array" ref="N4400">_xlfn.IFS(
   FACT_ORDERS[[#This Row],[TypeOfClient]]="VIP", 0.2,
   FACT_ORDERS[[#This Row],[TypeOfClient]]="Premium", 0.1,
   TRUE, 0
)</f>
        <v>0.1</v>
      </c>
      <c r="O4400" s="31" cm="1">
        <f t="array" ref="O4400">_xlfn.IFS(
   FACT_ORDERS[[#This Row],[TotalAmount]]&gt;1500, 0.15,
   FACT_ORDERS[[#This Row],[TotalAmount]]&gt;1000, 0.1,
   FACT_ORDERS[[#This Row],[TotalAmount]]&gt;500, 0.05,
   TRUE, 0
)</f>
        <v>0</v>
      </c>
      <c r="P4400" s="28">
        <f xml:space="preserve"> FACT_ORDERS[[#This Row],[TotalAmount]] * (1 - (FACT_ORDERS[[#This Row],[ClientDiscount]] + FACT_ORDERS[[#This Row],[OrderDiscount]]) )</f>
        <v>153</v>
      </c>
      <c r="Q4400" s="28">
        <f>FACT_ORDERS[[#This Row],[TotalAmountWithDiscount]]+FACT_ORDERS[[#This Row],[DeliveryCost]]</f>
        <v>188</v>
      </c>
      <c r="R4400" s="35">
        <v>45545</v>
      </c>
      <c r="S4400" s="35" t="str">
        <f>IF(NETWORKDAYS(FACT_ORDERS[[#This Row],[Order-Date]], FACT_ORDERS[[#This Row],[ArrivalDate ]]) &gt; 10, "Late", "On Time")</f>
        <v>On Time</v>
      </c>
    </row>
    <row r="4401" spans="1:19" x14ac:dyDescent="0.3">
      <c r="A4401" s="12">
        <v>9399</v>
      </c>
      <c r="B4401" s="12">
        <v>206</v>
      </c>
      <c r="C4401" s="12">
        <v>10586</v>
      </c>
      <c r="D4401" s="12">
        <v>4400</v>
      </c>
      <c r="E4401" s="12" t="s">
        <v>244</v>
      </c>
      <c r="F4401" s="13">
        <v>45534</v>
      </c>
      <c r="G4401" s="26" t="s">
        <v>14585</v>
      </c>
      <c r="H4401" s="12">
        <v>15</v>
      </c>
      <c r="I4401" s="28">
        <f>VLOOKUP(B:B,DIM_PRODUCTS!A:F,5,FALSE)</f>
        <v>10</v>
      </c>
      <c r="J4401" s="28">
        <f>FACT_ORDERS[[#This Row],[ProductPrice]]*FACT_ORDERS[[#This Row],[Quantity]]</f>
        <v>150</v>
      </c>
      <c r="K4401" s="12" t="str">
        <f>VLOOKUP(C:C,DIM_CUSTOMERS!A:G,7,FALSE)</f>
        <v>China</v>
      </c>
      <c r="L4401" s="30" cm="1">
        <f t="array" ref="L4401">_xlfn.IFS(
    AND(FACT_ORDERS[[#This Row],[DeliveryMehtod]]="shippment",FACT_ORDERS[[#This Row],[TotalAmount]]&gt;=200), 0,
    AND(FACT_ORDERS[[#This Row],[DeliveryMehtod]]="pickup"), 15,
    AND(FACT_ORDERS[[#This Row],[DeliveryMehtod]]="shippment",FACT_ORDERS[[#This Row],[TotalAmount]]&lt;200), 35
)</f>
        <v>35</v>
      </c>
      <c r="M4401" s="12" t="str" cm="1">
        <f t="array" ref="M4401">_xlfn.IFS(
    SUMIFS(FACT_ORDERS[TotalAmount], FACT_ORDERS[WD_CUSTOMERS],FACT_ORDERS[[#This Row],[WD_CUSTOMERS]])&gt;=15000, "VIP",
    SUMIFS(FACT_ORDERS[TotalAmount], FACT_ORDERS[WD_CUSTOMERS],FACT_ORDERS[[#This Row],[WD_CUSTOMERS]])&gt;=8000, "Premium",
    TRUE, "Regular"
)</f>
        <v>Premium</v>
      </c>
      <c r="N4401" s="32" cm="1">
        <f t="array" ref="N4401">_xlfn.IFS(
   FACT_ORDERS[[#This Row],[TypeOfClient]]="VIP", 0.2,
   FACT_ORDERS[[#This Row],[TypeOfClient]]="Premium", 0.1,
   TRUE, 0
)</f>
        <v>0.1</v>
      </c>
      <c r="O4401" s="31" cm="1">
        <f t="array" ref="O4401">_xlfn.IFS(
   FACT_ORDERS[[#This Row],[TotalAmount]]&gt;1500, 0.15,
   FACT_ORDERS[[#This Row],[TotalAmount]]&gt;1000, 0.1,
   FACT_ORDERS[[#This Row],[TotalAmount]]&gt;500, 0.05,
   TRUE, 0
)</f>
        <v>0</v>
      </c>
      <c r="P4401" s="28">
        <f xml:space="preserve"> FACT_ORDERS[[#This Row],[TotalAmount]] * (1 - (FACT_ORDERS[[#This Row],[ClientDiscount]] + FACT_ORDERS[[#This Row],[OrderDiscount]]) )</f>
        <v>135</v>
      </c>
      <c r="Q4401" s="28">
        <f>FACT_ORDERS[[#This Row],[TotalAmountWithDiscount]]+FACT_ORDERS[[#This Row],[DeliveryCost]]</f>
        <v>170</v>
      </c>
      <c r="R4401" s="35">
        <v>45542</v>
      </c>
      <c r="S4401" s="35" t="str">
        <f>IF(NETWORKDAYS(FACT_ORDERS[[#This Row],[Order-Date]], FACT_ORDERS[[#This Row],[ArrivalDate ]]) &gt; 10, "Late", "On Time")</f>
        <v>On Time</v>
      </c>
    </row>
    <row r="4402" spans="1:19" x14ac:dyDescent="0.3">
      <c r="A4402" s="12">
        <v>9400</v>
      </c>
      <c r="B4402" s="12">
        <v>273</v>
      </c>
      <c r="C4402" s="12">
        <v>10586</v>
      </c>
      <c r="D4402" s="12">
        <v>4401</v>
      </c>
      <c r="E4402" s="12" t="s">
        <v>243</v>
      </c>
      <c r="F4402" s="13">
        <v>45534</v>
      </c>
      <c r="G4402" s="26" t="s">
        <v>14586</v>
      </c>
      <c r="H4402" s="12">
        <v>15</v>
      </c>
      <c r="I4402" s="28">
        <f>VLOOKUP(B:B,DIM_PRODUCTS!A:F,5,FALSE)</f>
        <v>20</v>
      </c>
      <c r="J4402" s="28">
        <f>FACT_ORDERS[[#This Row],[ProductPrice]]*FACT_ORDERS[[#This Row],[Quantity]]</f>
        <v>300</v>
      </c>
      <c r="K4402" s="12" t="str">
        <f>VLOOKUP(C:C,DIM_CUSTOMERS!A:G,7,FALSE)</f>
        <v>China</v>
      </c>
      <c r="L4402" s="30" cm="1">
        <f t="array" ref="L4402">_xlfn.IFS(
    AND(FACT_ORDERS[[#This Row],[DeliveryMehtod]]="shippment",FACT_ORDERS[[#This Row],[TotalAmount]]&gt;=200), 0,
    AND(FACT_ORDERS[[#This Row],[DeliveryMehtod]]="pickup"), 15,
    AND(FACT_ORDERS[[#This Row],[DeliveryMehtod]]="shippment",FACT_ORDERS[[#This Row],[TotalAmount]]&lt;200), 35
)</f>
        <v>15</v>
      </c>
      <c r="M4402" s="12" t="str" cm="1">
        <f t="array" ref="M4402">_xlfn.IFS(
    SUMIFS(FACT_ORDERS[TotalAmount], FACT_ORDERS[WD_CUSTOMERS],FACT_ORDERS[[#This Row],[WD_CUSTOMERS]])&gt;=15000, "VIP",
    SUMIFS(FACT_ORDERS[TotalAmount], FACT_ORDERS[WD_CUSTOMERS],FACT_ORDERS[[#This Row],[WD_CUSTOMERS]])&gt;=8000, "Premium",
    TRUE, "Regular"
)</f>
        <v>Premium</v>
      </c>
      <c r="N4402" s="32" cm="1">
        <f t="array" ref="N4402">_xlfn.IFS(
   FACT_ORDERS[[#This Row],[TypeOfClient]]="VIP", 0.2,
   FACT_ORDERS[[#This Row],[TypeOfClient]]="Premium", 0.1,
   TRUE, 0
)</f>
        <v>0.1</v>
      </c>
      <c r="O4402" s="31" cm="1">
        <f t="array" ref="O4402">_xlfn.IFS(
   FACT_ORDERS[[#This Row],[TotalAmount]]&gt;1500, 0.15,
   FACT_ORDERS[[#This Row],[TotalAmount]]&gt;1000, 0.1,
   FACT_ORDERS[[#This Row],[TotalAmount]]&gt;500, 0.05,
   TRUE, 0
)</f>
        <v>0</v>
      </c>
      <c r="P4402" s="28">
        <f xml:space="preserve"> FACT_ORDERS[[#This Row],[TotalAmount]] * (1 - (FACT_ORDERS[[#This Row],[ClientDiscount]] + FACT_ORDERS[[#This Row],[OrderDiscount]]) )</f>
        <v>270</v>
      </c>
      <c r="Q4402" s="28">
        <f>FACT_ORDERS[[#This Row],[TotalAmountWithDiscount]]+FACT_ORDERS[[#This Row],[DeliveryCost]]</f>
        <v>285</v>
      </c>
      <c r="R4402" s="35">
        <v>45543</v>
      </c>
      <c r="S4402" s="35" t="str">
        <f>IF(NETWORKDAYS(FACT_ORDERS[[#This Row],[Order-Date]], FACT_ORDERS[[#This Row],[ArrivalDate ]]) &gt; 10, "Late", "On Time")</f>
        <v>On Time</v>
      </c>
    </row>
    <row r="4403" spans="1:19" x14ac:dyDescent="0.3">
      <c r="A4403" s="12">
        <v>9401</v>
      </c>
      <c r="B4403" s="12">
        <v>217</v>
      </c>
      <c r="C4403" s="12">
        <v>10528</v>
      </c>
      <c r="D4403" s="12">
        <v>4402</v>
      </c>
      <c r="E4403" s="12" t="s">
        <v>243</v>
      </c>
      <c r="F4403" s="13">
        <v>45507</v>
      </c>
      <c r="G4403" s="26" t="s">
        <v>14587</v>
      </c>
      <c r="H4403" s="12">
        <v>86</v>
      </c>
      <c r="I4403" s="28">
        <f>VLOOKUP(B:B,DIM_PRODUCTS!A:F,5,FALSE)</f>
        <v>20</v>
      </c>
      <c r="J4403" s="28">
        <f>FACT_ORDERS[[#This Row],[ProductPrice]]*FACT_ORDERS[[#This Row],[Quantity]]</f>
        <v>1720</v>
      </c>
      <c r="K4403" s="12" t="str">
        <f>VLOOKUP(C:C,DIM_CUSTOMERS!A:G,7,FALSE)</f>
        <v>South Korea</v>
      </c>
      <c r="L4403" s="30" cm="1">
        <f t="array" ref="L4403">_xlfn.IFS(
    AND(FACT_ORDERS[[#This Row],[DeliveryMehtod]]="shippment",FACT_ORDERS[[#This Row],[TotalAmount]]&gt;=200), 0,
    AND(FACT_ORDERS[[#This Row],[DeliveryMehtod]]="pickup"), 15,
    AND(FACT_ORDERS[[#This Row],[DeliveryMehtod]]="shippment",FACT_ORDERS[[#This Row],[TotalAmount]]&lt;200), 35
)</f>
        <v>15</v>
      </c>
      <c r="M4403" s="12" t="str" cm="1">
        <f t="array" ref="M4403">_xlfn.IFS(
    SUMIFS(FACT_ORDERS[TotalAmount], FACT_ORDERS[WD_CUSTOMERS],FACT_ORDERS[[#This Row],[WD_CUSTOMERS]])&gt;=15000, "VIP",
    SUMIFS(FACT_ORDERS[TotalAmount], FACT_ORDERS[WD_CUSTOMERS],FACT_ORDERS[[#This Row],[WD_CUSTOMERS]])&gt;=8000, "Premium",
    TRUE, "Regular"
)</f>
        <v>Regular</v>
      </c>
      <c r="N4403" s="32" cm="1">
        <f t="array" ref="N4403">_xlfn.IFS(
   FACT_ORDERS[[#This Row],[TypeOfClient]]="VIP", 0.2,
   FACT_ORDERS[[#This Row],[TypeOfClient]]="Premium", 0.1,
   TRUE, 0
)</f>
        <v>0</v>
      </c>
      <c r="O4403" s="31" cm="1">
        <f t="array" ref="O4403">_xlfn.IFS(
   FACT_ORDERS[[#This Row],[TotalAmount]]&gt;1500, 0.15,
   FACT_ORDERS[[#This Row],[TotalAmount]]&gt;1000, 0.1,
   FACT_ORDERS[[#This Row],[TotalAmount]]&gt;500, 0.05,
   TRUE, 0
)</f>
        <v>0.15</v>
      </c>
      <c r="P4403" s="28">
        <f xml:space="preserve"> FACT_ORDERS[[#This Row],[TotalAmount]] * (1 - (FACT_ORDERS[[#This Row],[ClientDiscount]] + FACT_ORDERS[[#This Row],[OrderDiscount]]) )</f>
        <v>1462</v>
      </c>
      <c r="Q4403" s="28">
        <f>FACT_ORDERS[[#This Row],[TotalAmountWithDiscount]]+FACT_ORDERS[[#This Row],[DeliveryCost]]</f>
        <v>1477</v>
      </c>
      <c r="R4403" s="35">
        <v>45516</v>
      </c>
      <c r="S4403" s="35" t="str">
        <f>IF(NETWORKDAYS(FACT_ORDERS[[#This Row],[Order-Date]], FACT_ORDERS[[#This Row],[ArrivalDate ]]) &gt; 10, "Late", "On Time")</f>
        <v>On Time</v>
      </c>
    </row>
    <row r="4404" spans="1:19" x14ac:dyDescent="0.3">
      <c r="A4404" s="12">
        <v>9402</v>
      </c>
      <c r="B4404" s="12">
        <v>275</v>
      </c>
      <c r="C4404" s="12">
        <v>10546</v>
      </c>
      <c r="D4404" s="12">
        <v>4403</v>
      </c>
      <c r="E4404" s="12" t="s">
        <v>244</v>
      </c>
      <c r="F4404" s="13">
        <v>45468</v>
      </c>
      <c r="G4404" s="26" t="s">
        <v>14588</v>
      </c>
      <c r="H4404" s="12">
        <v>51</v>
      </c>
      <c r="I4404" s="28">
        <f>VLOOKUP(B:B,DIM_PRODUCTS!A:F,5,FALSE)</f>
        <v>35</v>
      </c>
      <c r="J4404" s="28">
        <f>FACT_ORDERS[[#This Row],[ProductPrice]]*FACT_ORDERS[[#This Row],[Quantity]]</f>
        <v>1785</v>
      </c>
      <c r="K4404" s="12" t="str">
        <f>VLOOKUP(C:C,DIM_CUSTOMERS!A:G,7,FALSE)</f>
        <v>South Korea</v>
      </c>
      <c r="L4404" s="30" cm="1">
        <f t="array" ref="L4404">_xlfn.IFS(
    AND(FACT_ORDERS[[#This Row],[DeliveryMehtod]]="shippment",FACT_ORDERS[[#This Row],[TotalAmount]]&gt;=200), 0,
    AND(FACT_ORDERS[[#This Row],[DeliveryMehtod]]="pickup"), 15,
    AND(FACT_ORDERS[[#This Row],[DeliveryMehtod]]="shippment",FACT_ORDERS[[#This Row],[TotalAmount]]&lt;200), 35
)</f>
        <v>0</v>
      </c>
      <c r="M4404" s="12" t="str" cm="1">
        <f t="array" ref="M4404">_xlfn.IFS(
    SUMIFS(FACT_ORDERS[TotalAmount], FACT_ORDERS[WD_CUSTOMERS],FACT_ORDERS[[#This Row],[WD_CUSTOMERS]])&gt;=15000, "VIP",
    SUMIFS(FACT_ORDERS[TotalAmount], FACT_ORDERS[WD_CUSTOMERS],FACT_ORDERS[[#This Row],[WD_CUSTOMERS]])&gt;=8000, "Premium",
    TRUE, "Regular"
)</f>
        <v>VIP</v>
      </c>
      <c r="N4404" s="32" cm="1">
        <f t="array" ref="N4404">_xlfn.IFS(
   FACT_ORDERS[[#This Row],[TypeOfClient]]="VIP", 0.2,
   FACT_ORDERS[[#This Row],[TypeOfClient]]="Premium", 0.1,
   TRUE, 0
)</f>
        <v>0.2</v>
      </c>
      <c r="O4404" s="31" cm="1">
        <f t="array" ref="O4404">_xlfn.IFS(
   FACT_ORDERS[[#This Row],[TotalAmount]]&gt;1500, 0.15,
   FACT_ORDERS[[#This Row],[TotalAmount]]&gt;1000, 0.1,
   FACT_ORDERS[[#This Row],[TotalAmount]]&gt;500, 0.05,
   TRUE, 0
)</f>
        <v>0.15</v>
      </c>
      <c r="P4404" s="28">
        <f xml:space="preserve"> FACT_ORDERS[[#This Row],[TotalAmount]] * (1 - (FACT_ORDERS[[#This Row],[ClientDiscount]] + FACT_ORDERS[[#This Row],[OrderDiscount]]) )</f>
        <v>1160.25</v>
      </c>
      <c r="Q4404" s="28">
        <f>FACT_ORDERS[[#This Row],[TotalAmountWithDiscount]]+FACT_ORDERS[[#This Row],[DeliveryCost]]</f>
        <v>1160.25</v>
      </c>
      <c r="R4404" s="35">
        <v>45478</v>
      </c>
      <c r="S4404" s="35" t="str">
        <f>IF(NETWORKDAYS(FACT_ORDERS[[#This Row],[Order-Date]], FACT_ORDERS[[#This Row],[ArrivalDate ]]) &gt; 10, "Late", "On Time")</f>
        <v>On Time</v>
      </c>
    </row>
    <row r="4405" spans="1:19" x14ac:dyDescent="0.3">
      <c r="A4405" s="12">
        <v>9403</v>
      </c>
      <c r="B4405" s="12">
        <v>257</v>
      </c>
      <c r="C4405" s="12">
        <v>10546</v>
      </c>
      <c r="D4405" s="12">
        <v>4404</v>
      </c>
      <c r="E4405" s="12" t="s">
        <v>243</v>
      </c>
      <c r="F4405" s="13">
        <v>45468</v>
      </c>
      <c r="G4405" s="26" t="s">
        <v>14589</v>
      </c>
      <c r="H4405" s="12">
        <v>42</v>
      </c>
      <c r="I4405" s="28">
        <f>VLOOKUP(B:B,DIM_PRODUCTS!A:F,5,FALSE)</f>
        <v>20</v>
      </c>
      <c r="J4405" s="28">
        <f>FACT_ORDERS[[#This Row],[ProductPrice]]*FACT_ORDERS[[#This Row],[Quantity]]</f>
        <v>840</v>
      </c>
      <c r="K4405" s="12" t="str">
        <f>VLOOKUP(C:C,DIM_CUSTOMERS!A:G,7,FALSE)</f>
        <v>South Korea</v>
      </c>
      <c r="L4405" s="30" cm="1">
        <f t="array" ref="L4405">_xlfn.IFS(
    AND(FACT_ORDERS[[#This Row],[DeliveryMehtod]]="shippment",FACT_ORDERS[[#This Row],[TotalAmount]]&gt;=200), 0,
    AND(FACT_ORDERS[[#This Row],[DeliveryMehtod]]="pickup"), 15,
    AND(FACT_ORDERS[[#This Row],[DeliveryMehtod]]="shippment",FACT_ORDERS[[#This Row],[TotalAmount]]&lt;200), 35
)</f>
        <v>15</v>
      </c>
      <c r="M4405" s="12" t="str" cm="1">
        <f t="array" ref="M4405">_xlfn.IFS(
    SUMIFS(FACT_ORDERS[TotalAmount], FACT_ORDERS[WD_CUSTOMERS],FACT_ORDERS[[#This Row],[WD_CUSTOMERS]])&gt;=15000, "VIP",
    SUMIFS(FACT_ORDERS[TotalAmount], FACT_ORDERS[WD_CUSTOMERS],FACT_ORDERS[[#This Row],[WD_CUSTOMERS]])&gt;=8000, "Premium",
    TRUE, "Regular"
)</f>
        <v>VIP</v>
      </c>
      <c r="N4405" s="32" cm="1">
        <f t="array" ref="N4405">_xlfn.IFS(
   FACT_ORDERS[[#This Row],[TypeOfClient]]="VIP", 0.2,
   FACT_ORDERS[[#This Row],[TypeOfClient]]="Premium", 0.1,
   TRUE, 0
)</f>
        <v>0.2</v>
      </c>
      <c r="O4405" s="31" cm="1">
        <f t="array" ref="O4405">_xlfn.IFS(
   FACT_ORDERS[[#This Row],[TotalAmount]]&gt;1500, 0.15,
   FACT_ORDERS[[#This Row],[TotalAmount]]&gt;1000, 0.1,
   FACT_ORDERS[[#This Row],[TotalAmount]]&gt;500, 0.05,
   TRUE, 0
)</f>
        <v>0.05</v>
      </c>
      <c r="P4405" s="28">
        <f xml:space="preserve"> FACT_ORDERS[[#This Row],[TotalAmount]] * (1 - (FACT_ORDERS[[#This Row],[ClientDiscount]] + FACT_ORDERS[[#This Row],[OrderDiscount]]) )</f>
        <v>630</v>
      </c>
      <c r="Q4405" s="28">
        <f>FACT_ORDERS[[#This Row],[TotalAmountWithDiscount]]+FACT_ORDERS[[#This Row],[DeliveryCost]]</f>
        <v>645</v>
      </c>
      <c r="R4405" s="35">
        <v>45478</v>
      </c>
      <c r="S4405" s="35" t="str">
        <f>IF(NETWORKDAYS(FACT_ORDERS[[#This Row],[Order-Date]], FACT_ORDERS[[#This Row],[ArrivalDate ]]) &gt; 10, "Late", "On Time")</f>
        <v>On Time</v>
      </c>
    </row>
    <row r="4406" spans="1:19" x14ac:dyDescent="0.3">
      <c r="A4406" s="12">
        <v>9404</v>
      </c>
      <c r="B4406" s="12">
        <v>228</v>
      </c>
      <c r="C4406" s="12">
        <v>10546</v>
      </c>
      <c r="D4406" s="12">
        <v>4405</v>
      </c>
      <c r="E4406" s="12" t="s">
        <v>243</v>
      </c>
      <c r="F4406" s="13">
        <v>45468</v>
      </c>
      <c r="G4406" s="26" t="s">
        <v>14590</v>
      </c>
      <c r="H4406" s="12">
        <v>28</v>
      </c>
      <c r="I4406" s="28">
        <f>VLOOKUP(B:B,DIM_PRODUCTS!A:F,5,FALSE)</f>
        <v>22</v>
      </c>
      <c r="J4406" s="28">
        <f>FACT_ORDERS[[#This Row],[ProductPrice]]*FACT_ORDERS[[#This Row],[Quantity]]</f>
        <v>616</v>
      </c>
      <c r="K4406" s="12" t="str">
        <f>VLOOKUP(C:C,DIM_CUSTOMERS!A:G,7,FALSE)</f>
        <v>South Korea</v>
      </c>
      <c r="L4406" s="30" cm="1">
        <f t="array" ref="L4406">_xlfn.IFS(
    AND(FACT_ORDERS[[#This Row],[DeliveryMehtod]]="shippment",FACT_ORDERS[[#This Row],[TotalAmount]]&gt;=200), 0,
    AND(FACT_ORDERS[[#This Row],[DeliveryMehtod]]="pickup"), 15,
    AND(FACT_ORDERS[[#This Row],[DeliveryMehtod]]="shippment",FACT_ORDERS[[#This Row],[TotalAmount]]&lt;200), 35
)</f>
        <v>15</v>
      </c>
      <c r="M4406" s="12" t="str" cm="1">
        <f t="array" ref="M4406">_xlfn.IFS(
    SUMIFS(FACT_ORDERS[TotalAmount], FACT_ORDERS[WD_CUSTOMERS],FACT_ORDERS[[#This Row],[WD_CUSTOMERS]])&gt;=15000, "VIP",
    SUMIFS(FACT_ORDERS[TotalAmount], FACT_ORDERS[WD_CUSTOMERS],FACT_ORDERS[[#This Row],[WD_CUSTOMERS]])&gt;=8000, "Premium",
    TRUE, "Regular"
)</f>
        <v>VIP</v>
      </c>
      <c r="N4406" s="32" cm="1">
        <f t="array" ref="N4406">_xlfn.IFS(
   FACT_ORDERS[[#This Row],[TypeOfClient]]="VIP", 0.2,
   FACT_ORDERS[[#This Row],[TypeOfClient]]="Premium", 0.1,
   TRUE, 0
)</f>
        <v>0.2</v>
      </c>
      <c r="O4406" s="31" cm="1">
        <f t="array" ref="O4406">_xlfn.IFS(
   FACT_ORDERS[[#This Row],[TotalAmount]]&gt;1500, 0.15,
   FACT_ORDERS[[#This Row],[TotalAmount]]&gt;1000, 0.1,
   FACT_ORDERS[[#This Row],[TotalAmount]]&gt;500, 0.05,
   TRUE, 0
)</f>
        <v>0.05</v>
      </c>
      <c r="P4406" s="28">
        <f xml:space="preserve"> FACT_ORDERS[[#This Row],[TotalAmount]] * (1 - (FACT_ORDERS[[#This Row],[ClientDiscount]] + FACT_ORDERS[[#This Row],[OrderDiscount]]) )</f>
        <v>462</v>
      </c>
      <c r="Q4406" s="28">
        <f>FACT_ORDERS[[#This Row],[TotalAmountWithDiscount]]+FACT_ORDERS[[#This Row],[DeliveryCost]]</f>
        <v>477</v>
      </c>
      <c r="R4406" s="35">
        <v>45476</v>
      </c>
      <c r="S4406" s="35" t="str">
        <f>IF(NETWORKDAYS(FACT_ORDERS[[#This Row],[Order-Date]], FACT_ORDERS[[#This Row],[ArrivalDate ]]) &gt; 10, "Late", "On Time")</f>
        <v>On Time</v>
      </c>
    </row>
    <row r="4407" spans="1:19" x14ac:dyDescent="0.3">
      <c r="A4407" s="12">
        <v>9405</v>
      </c>
      <c r="B4407" s="12">
        <v>275</v>
      </c>
      <c r="C4407" s="12">
        <v>10546</v>
      </c>
      <c r="D4407" s="12">
        <v>4406</v>
      </c>
      <c r="E4407" s="12" t="s">
        <v>243</v>
      </c>
      <c r="F4407" s="13">
        <v>45467</v>
      </c>
      <c r="G4407" s="26" t="s">
        <v>14591</v>
      </c>
      <c r="H4407" s="12">
        <v>42</v>
      </c>
      <c r="I4407" s="28">
        <f>VLOOKUP(B:B,DIM_PRODUCTS!A:F,5,FALSE)</f>
        <v>35</v>
      </c>
      <c r="J4407" s="28">
        <f>FACT_ORDERS[[#This Row],[ProductPrice]]*FACT_ORDERS[[#This Row],[Quantity]]</f>
        <v>1470</v>
      </c>
      <c r="K4407" s="12" t="str">
        <f>VLOOKUP(C:C,DIM_CUSTOMERS!A:G,7,FALSE)</f>
        <v>South Korea</v>
      </c>
      <c r="L4407" s="30" cm="1">
        <f t="array" ref="L4407">_xlfn.IFS(
    AND(FACT_ORDERS[[#This Row],[DeliveryMehtod]]="shippment",FACT_ORDERS[[#This Row],[TotalAmount]]&gt;=200), 0,
    AND(FACT_ORDERS[[#This Row],[DeliveryMehtod]]="pickup"), 15,
    AND(FACT_ORDERS[[#This Row],[DeliveryMehtod]]="shippment",FACT_ORDERS[[#This Row],[TotalAmount]]&lt;200), 35
)</f>
        <v>15</v>
      </c>
      <c r="M4407" s="12" t="str" cm="1">
        <f t="array" ref="M4407">_xlfn.IFS(
    SUMIFS(FACT_ORDERS[TotalAmount], FACT_ORDERS[WD_CUSTOMERS],FACT_ORDERS[[#This Row],[WD_CUSTOMERS]])&gt;=15000, "VIP",
    SUMIFS(FACT_ORDERS[TotalAmount], FACT_ORDERS[WD_CUSTOMERS],FACT_ORDERS[[#This Row],[WD_CUSTOMERS]])&gt;=8000, "Premium",
    TRUE, "Regular"
)</f>
        <v>VIP</v>
      </c>
      <c r="N4407" s="32" cm="1">
        <f t="array" ref="N4407">_xlfn.IFS(
   FACT_ORDERS[[#This Row],[TypeOfClient]]="VIP", 0.2,
   FACT_ORDERS[[#This Row],[TypeOfClient]]="Premium", 0.1,
   TRUE, 0
)</f>
        <v>0.2</v>
      </c>
      <c r="O4407" s="31" cm="1">
        <f t="array" ref="O4407">_xlfn.IFS(
   FACT_ORDERS[[#This Row],[TotalAmount]]&gt;1500, 0.15,
   FACT_ORDERS[[#This Row],[TotalAmount]]&gt;1000, 0.1,
   FACT_ORDERS[[#This Row],[TotalAmount]]&gt;500, 0.05,
   TRUE, 0
)</f>
        <v>0.1</v>
      </c>
      <c r="P4407" s="28">
        <f xml:space="preserve"> FACT_ORDERS[[#This Row],[TotalAmount]] * (1 - (FACT_ORDERS[[#This Row],[ClientDiscount]] + FACT_ORDERS[[#This Row],[OrderDiscount]]) )</f>
        <v>1029</v>
      </c>
      <c r="Q4407" s="28">
        <f>FACT_ORDERS[[#This Row],[TotalAmountWithDiscount]]+FACT_ORDERS[[#This Row],[DeliveryCost]]</f>
        <v>1044</v>
      </c>
      <c r="R4407" s="35">
        <v>45474</v>
      </c>
      <c r="S4407" s="35" t="str">
        <f>IF(NETWORKDAYS(FACT_ORDERS[[#This Row],[Order-Date]], FACT_ORDERS[[#This Row],[ArrivalDate ]]) &gt; 10, "Late", "On Time")</f>
        <v>On Time</v>
      </c>
    </row>
    <row r="4408" spans="1:19" x14ac:dyDescent="0.3">
      <c r="A4408" s="12">
        <v>9406</v>
      </c>
      <c r="B4408" s="12">
        <v>257</v>
      </c>
      <c r="C4408" s="12">
        <v>10546</v>
      </c>
      <c r="D4408" s="12">
        <v>4407</v>
      </c>
      <c r="E4408" s="12" t="s">
        <v>244</v>
      </c>
      <c r="F4408" s="13">
        <v>45467</v>
      </c>
      <c r="G4408" s="26" t="s">
        <v>14592</v>
      </c>
      <c r="H4408" s="12">
        <v>26</v>
      </c>
      <c r="I4408" s="28">
        <f>VLOOKUP(B:B,DIM_PRODUCTS!A:F,5,FALSE)</f>
        <v>20</v>
      </c>
      <c r="J4408" s="28">
        <f>FACT_ORDERS[[#This Row],[ProductPrice]]*FACT_ORDERS[[#This Row],[Quantity]]</f>
        <v>520</v>
      </c>
      <c r="K4408" s="12" t="str">
        <f>VLOOKUP(C:C,DIM_CUSTOMERS!A:G,7,FALSE)</f>
        <v>South Korea</v>
      </c>
      <c r="L4408" s="30" cm="1">
        <f t="array" ref="L4408">_xlfn.IFS(
    AND(FACT_ORDERS[[#This Row],[DeliveryMehtod]]="shippment",FACT_ORDERS[[#This Row],[TotalAmount]]&gt;=200), 0,
    AND(FACT_ORDERS[[#This Row],[DeliveryMehtod]]="pickup"), 15,
    AND(FACT_ORDERS[[#This Row],[DeliveryMehtod]]="shippment",FACT_ORDERS[[#This Row],[TotalAmount]]&lt;200), 35
)</f>
        <v>0</v>
      </c>
      <c r="M4408" s="12" t="str" cm="1">
        <f t="array" ref="M4408">_xlfn.IFS(
    SUMIFS(FACT_ORDERS[TotalAmount], FACT_ORDERS[WD_CUSTOMERS],FACT_ORDERS[[#This Row],[WD_CUSTOMERS]])&gt;=15000, "VIP",
    SUMIFS(FACT_ORDERS[TotalAmount], FACT_ORDERS[WD_CUSTOMERS],FACT_ORDERS[[#This Row],[WD_CUSTOMERS]])&gt;=8000, "Premium",
    TRUE, "Regular"
)</f>
        <v>VIP</v>
      </c>
      <c r="N4408" s="32" cm="1">
        <f t="array" ref="N4408">_xlfn.IFS(
   FACT_ORDERS[[#This Row],[TypeOfClient]]="VIP", 0.2,
   FACT_ORDERS[[#This Row],[TypeOfClient]]="Premium", 0.1,
   TRUE, 0
)</f>
        <v>0.2</v>
      </c>
      <c r="O4408" s="31" cm="1">
        <f t="array" ref="O4408">_xlfn.IFS(
   FACT_ORDERS[[#This Row],[TotalAmount]]&gt;1500, 0.15,
   FACT_ORDERS[[#This Row],[TotalAmount]]&gt;1000, 0.1,
   FACT_ORDERS[[#This Row],[TotalAmount]]&gt;500, 0.05,
   TRUE, 0
)</f>
        <v>0.05</v>
      </c>
      <c r="P4408" s="28">
        <f xml:space="preserve"> FACT_ORDERS[[#This Row],[TotalAmount]] * (1 - (FACT_ORDERS[[#This Row],[ClientDiscount]] + FACT_ORDERS[[#This Row],[OrderDiscount]]) )</f>
        <v>390</v>
      </c>
      <c r="Q4408" s="28">
        <f>FACT_ORDERS[[#This Row],[TotalAmountWithDiscount]]+FACT_ORDERS[[#This Row],[DeliveryCost]]</f>
        <v>390</v>
      </c>
      <c r="R4408" s="35">
        <v>45487</v>
      </c>
      <c r="S4408" s="35" t="str">
        <f>IF(NETWORKDAYS(FACT_ORDERS[[#This Row],[Order-Date]], FACT_ORDERS[[#This Row],[ArrivalDate ]]) &gt; 10, "Late", "On Time")</f>
        <v>Late</v>
      </c>
    </row>
    <row r="4409" spans="1:19" x14ac:dyDescent="0.3">
      <c r="A4409" s="12">
        <v>9407</v>
      </c>
      <c r="B4409" s="12">
        <v>228</v>
      </c>
      <c r="C4409" s="12">
        <v>10546</v>
      </c>
      <c r="D4409" s="12">
        <v>4408</v>
      </c>
      <c r="E4409" s="12" t="s">
        <v>244</v>
      </c>
      <c r="F4409" s="13">
        <v>45467</v>
      </c>
      <c r="G4409" s="26" t="s">
        <v>14593</v>
      </c>
      <c r="H4409" s="12">
        <v>30</v>
      </c>
      <c r="I4409" s="28">
        <f>VLOOKUP(B:B,DIM_PRODUCTS!A:F,5,FALSE)</f>
        <v>22</v>
      </c>
      <c r="J4409" s="28">
        <f>FACT_ORDERS[[#This Row],[ProductPrice]]*FACT_ORDERS[[#This Row],[Quantity]]</f>
        <v>660</v>
      </c>
      <c r="K4409" s="12" t="str">
        <f>VLOOKUP(C:C,DIM_CUSTOMERS!A:G,7,FALSE)</f>
        <v>South Korea</v>
      </c>
      <c r="L4409" s="30" cm="1">
        <f t="array" ref="L4409">_xlfn.IFS(
    AND(FACT_ORDERS[[#This Row],[DeliveryMehtod]]="shippment",FACT_ORDERS[[#This Row],[TotalAmount]]&gt;=200), 0,
    AND(FACT_ORDERS[[#This Row],[DeliveryMehtod]]="pickup"), 15,
    AND(FACT_ORDERS[[#This Row],[DeliveryMehtod]]="shippment",FACT_ORDERS[[#This Row],[TotalAmount]]&lt;200), 35
)</f>
        <v>0</v>
      </c>
      <c r="M4409" s="12" t="str" cm="1">
        <f t="array" ref="M4409">_xlfn.IFS(
    SUMIFS(FACT_ORDERS[TotalAmount], FACT_ORDERS[WD_CUSTOMERS],FACT_ORDERS[[#This Row],[WD_CUSTOMERS]])&gt;=15000, "VIP",
    SUMIFS(FACT_ORDERS[TotalAmount], FACT_ORDERS[WD_CUSTOMERS],FACT_ORDERS[[#This Row],[WD_CUSTOMERS]])&gt;=8000, "Premium",
    TRUE, "Regular"
)</f>
        <v>VIP</v>
      </c>
      <c r="N4409" s="32" cm="1">
        <f t="array" ref="N4409">_xlfn.IFS(
   FACT_ORDERS[[#This Row],[TypeOfClient]]="VIP", 0.2,
   FACT_ORDERS[[#This Row],[TypeOfClient]]="Premium", 0.1,
   TRUE, 0
)</f>
        <v>0.2</v>
      </c>
      <c r="O4409" s="31" cm="1">
        <f t="array" ref="O4409">_xlfn.IFS(
   FACT_ORDERS[[#This Row],[TotalAmount]]&gt;1500, 0.15,
   FACT_ORDERS[[#This Row],[TotalAmount]]&gt;1000, 0.1,
   FACT_ORDERS[[#This Row],[TotalAmount]]&gt;500, 0.05,
   TRUE, 0
)</f>
        <v>0.05</v>
      </c>
      <c r="P4409" s="28">
        <f xml:space="preserve"> FACT_ORDERS[[#This Row],[TotalAmount]] * (1 - (FACT_ORDERS[[#This Row],[ClientDiscount]] + FACT_ORDERS[[#This Row],[OrderDiscount]]) )</f>
        <v>495</v>
      </c>
      <c r="Q4409" s="28">
        <f>FACT_ORDERS[[#This Row],[TotalAmountWithDiscount]]+FACT_ORDERS[[#This Row],[DeliveryCost]]</f>
        <v>495</v>
      </c>
      <c r="R4409" s="35">
        <v>45474</v>
      </c>
      <c r="S4409" s="35" t="str">
        <f>IF(NETWORKDAYS(FACT_ORDERS[[#This Row],[Order-Date]], FACT_ORDERS[[#This Row],[ArrivalDate ]]) &gt; 10, "Late", "On Time")</f>
        <v>On Time</v>
      </c>
    </row>
    <row r="4410" spans="1:19" x14ac:dyDescent="0.3">
      <c r="A4410" s="12">
        <v>9408</v>
      </c>
      <c r="B4410" s="12">
        <v>249</v>
      </c>
      <c r="C4410" s="12">
        <v>10583</v>
      </c>
      <c r="D4410" s="12">
        <v>4409</v>
      </c>
      <c r="E4410" s="12" t="s">
        <v>244</v>
      </c>
      <c r="F4410" s="13">
        <v>45105</v>
      </c>
      <c r="G4410" s="26" t="s">
        <v>14594</v>
      </c>
      <c r="H4410" s="12">
        <v>36</v>
      </c>
      <c r="I4410" s="28">
        <f>VLOOKUP(B:B,DIM_PRODUCTS!A:F,5,FALSE)</f>
        <v>13</v>
      </c>
      <c r="J4410" s="28">
        <f>FACT_ORDERS[[#This Row],[ProductPrice]]*FACT_ORDERS[[#This Row],[Quantity]]</f>
        <v>468</v>
      </c>
      <c r="K4410" s="12" t="str">
        <f>VLOOKUP(C:C,DIM_CUSTOMERS!A:G,7,FALSE)</f>
        <v>China</v>
      </c>
      <c r="L4410" s="30" cm="1">
        <f t="array" ref="L4410">_xlfn.IFS(
    AND(FACT_ORDERS[[#This Row],[DeliveryMehtod]]="shippment",FACT_ORDERS[[#This Row],[TotalAmount]]&gt;=200), 0,
    AND(FACT_ORDERS[[#This Row],[DeliveryMehtod]]="pickup"), 15,
    AND(FACT_ORDERS[[#This Row],[DeliveryMehtod]]="shippment",FACT_ORDERS[[#This Row],[TotalAmount]]&lt;200), 35
)</f>
        <v>0</v>
      </c>
      <c r="M4410" s="12" t="str" cm="1">
        <f t="array" ref="M4410">_xlfn.IFS(
    SUMIFS(FACT_ORDERS[TotalAmount], FACT_ORDERS[WD_CUSTOMERS],FACT_ORDERS[[#This Row],[WD_CUSTOMERS]])&gt;=15000, "VIP",
    SUMIFS(FACT_ORDERS[TotalAmount], FACT_ORDERS[WD_CUSTOMERS],FACT_ORDERS[[#This Row],[WD_CUSTOMERS]])&gt;=8000, "Premium",
    TRUE, "Regular"
)</f>
        <v>Regular</v>
      </c>
      <c r="N4410" s="32" cm="1">
        <f t="array" ref="N4410">_xlfn.IFS(
   FACT_ORDERS[[#This Row],[TypeOfClient]]="VIP", 0.2,
   FACT_ORDERS[[#This Row],[TypeOfClient]]="Premium", 0.1,
   TRUE, 0
)</f>
        <v>0</v>
      </c>
      <c r="O4410" s="31" cm="1">
        <f t="array" ref="O4410">_xlfn.IFS(
   FACT_ORDERS[[#This Row],[TotalAmount]]&gt;1500, 0.15,
   FACT_ORDERS[[#This Row],[TotalAmount]]&gt;1000, 0.1,
   FACT_ORDERS[[#This Row],[TotalAmount]]&gt;500, 0.05,
   TRUE, 0
)</f>
        <v>0</v>
      </c>
      <c r="P4410" s="28">
        <f xml:space="preserve"> FACT_ORDERS[[#This Row],[TotalAmount]] * (1 - (FACT_ORDERS[[#This Row],[ClientDiscount]] + FACT_ORDERS[[#This Row],[OrderDiscount]]) )</f>
        <v>468</v>
      </c>
      <c r="Q4410" s="28">
        <f>FACT_ORDERS[[#This Row],[TotalAmountWithDiscount]]+FACT_ORDERS[[#This Row],[DeliveryCost]]</f>
        <v>468</v>
      </c>
      <c r="R4410" s="35">
        <v>45116</v>
      </c>
      <c r="S4410" s="35" t="str">
        <f>IF(NETWORKDAYS(FACT_ORDERS[[#This Row],[Order-Date]], FACT_ORDERS[[#This Row],[ArrivalDate ]]) &gt; 10, "Late", "On Time")</f>
        <v>On Time</v>
      </c>
    </row>
    <row r="4411" spans="1:19" x14ac:dyDescent="0.3">
      <c r="A4411" s="12">
        <v>9409</v>
      </c>
      <c r="B4411" s="12">
        <v>272</v>
      </c>
      <c r="C4411" s="12">
        <v>10583</v>
      </c>
      <c r="D4411" s="12">
        <v>4410</v>
      </c>
      <c r="E4411" s="12" t="s">
        <v>243</v>
      </c>
      <c r="F4411" s="13">
        <v>45105</v>
      </c>
      <c r="G4411" s="26" t="s">
        <v>14595</v>
      </c>
      <c r="H4411" s="12">
        <v>30</v>
      </c>
      <c r="I4411" s="28">
        <f>VLOOKUP(B:B,DIM_PRODUCTS!A:F,5,FALSE)</f>
        <v>15</v>
      </c>
      <c r="J4411" s="28">
        <f>FACT_ORDERS[[#This Row],[ProductPrice]]*FACT_ORDERS[[#This Row],[Quantity]]</f>
        <v>450</v>
      </c>
      <c r="K4411" s="12" t="str">
        <f>VLOOKUP(C:C,DIM_CUSTOMERS!A:G,7,FALSE)</f>
        <v>China</v>
      </c>
      <c r="L4411" s="30" cm="1">
        <f t="array" ref="L4411">_xlfn.IFS(
    AND(FACT_ORDERS[[#This Row],[DeliveryMehtod]]="shippment",FACT_ORDERS[[#This Row],[TotalAmount]]&gt;=200), 0,
    AND(FACT_ORDERS[[#This Row],[DeliveryMehtod]]="pickup"), 15,
    AND(FACT_ORDERS[[#This Row],[DeliveryMehtod]]="shippment",FACT_ORDERS[[#This Row],[TotalAmount]]&lt;200), 35
)</f>
        <v>15</v>
      </c>
      <c r="M4411" s="12" t="str" cm="1">
        <f t="array" ref="M4411">_xlfn.IFS(
    SUMIFS(FACT_ORDERS[TotalAmount], FACT_ORDERS[WD_CUSTOMERS],FACT_ORDERS[[#This Row],[WD_CUSTOMERS]])&gt;=15000, "VIP",
    SUMIFS(FACT_ORDERS[TotalAmount], FACT_ORDERS[WD_CUSTOMERS],FACT_ORDERS[[#This Row],[WD_CUSTOMERS]])&gt;=8000, "Premium",
    TRUE, "Regular"
)</f>
        <v>Regular</v>
      </c>
      <c r="N4411" s="32" cm="1">
        <f t="array" ref="N4411">_xlfn.IFS(
   FACT_ORDERS[[#This Row],[TypeOfClient]]="VIP", 0.2,
   FACT_ORDERS[[#This Row],[TypeOfClient]]="Premium", 0.1,
   TRUE, 0
)</f>
        <v>0</v>
      </c>
      <c r="O4411" s="31" cm="1">
        <f t="array" ref="O4411">_xlfn.IFS(
   FACT_ORDERS[[#This Row],[TotalAmount]]&gt;1500, 0.15,
   FACT_ORDERS[[#This Row],[TotalAmount]]&gt;1000, 0.1,
   FACT_ORDERS[[#This Row],[TotalAmount]]&gt;500, 0.05,
   TRUE, 0
)</f>
        <v>0</v>
      </c>
      <c r="P4411" s="28">
        <f xml:space="preserve"> FACT_ORDERS[[#This Row],[TotalAmount]] * (1 - (FACT_ORDERS[[#This Row],[ClientDiscount]] + FACT_ORDERS[[#This Row],[OrderDiscount]]) )</f>
        <v>450</v>
      </c>
      <c r="Q4411" s="28">
        <f>FACT_ORDERS[[#This Row],[TotalAmountWithDiscount]]+FACT_ORDERS[[#This Row],[DeliveryCost]]</f>
        <v>465</v>
      </c>
      <c r="R4411" s="35">
        <v>45119</v>
      </c>
      <c r="S4411" s="35" t="str">
        <f>IF(NETWORKDAYS(FACT_ORDERS[[#This Row],[Order-Date]], FACT_ORDERS[[#This Row],[ArrivalDate ]]) &gt; 10, "Late", "On Time")</f>
        <v>Late</v>
      </c>
    </row>
    <row r="4412" spans="1:19" x14ac:dyDescent="0.3">
      <c r="A4412" s="12">
        <v>9410</v>
      </c>
      <c r="B4412" s="12">
        <v>265</v>
      </c>
      <c r="C4412" s="12">
        <v>10583</v>
      </c>
      <c r="D4412" s="12">
        <v>4411</v>
      </c>
      <c r="E4412" s="12" t="s">
        <v>243</v>
      </c>
      <c r="F4412" s="13">
        <v>45105</v>
      </c>
      <c r="G4412" s="26" t="s">
        <v>14596</v>
      </c>
      <c r="H4412" s="12">
        <v>17</v>
      </c>
      <c r="I4412" s="28">
        <f>VLOOKUP(B:B,DIM_PRODUCTS!A:F,5,FALSE)</f>
        <v>13</v>
      </c>
      <c r="J4412" s="28">
        <f>FACT_ORDERS[[#This Row],[ProductPrice]]*FACT_ORDERS[[#This Row],[Quantity]]</f>
        <v>221</v>
      </c>
      <c r="K4412" s="12" t="str">
        <f>VLOOKUP(C:C,DIM_CUSTOMERS!A:G,7,FALSE)</f>
        <v>China</v>
      </c>
      <c r="L4412" s="30" cm="1">
        <f t="array" ref="L4412">_xlfn.IFS(
    AND(FACT_ORDERS[[#This Row],[DeliveryMehtod]]="shippment",FACT_ORDERS[[#This Row],[TotalAmount]]&gt;=200), 0,
    AND(FACT_ORDERS[[#This Row],[DeliveryMehtod]]="pickup"), 15,
    AND(FACT_ORDERS[[#This Row],[DeliveryMehtod]]="shippment",FACT_ORDERS[[#This Row],[TotalAmount]]&lt;200), 35
)</f>
        <v>15</v>
      </c>
      <c r="M4412" s="12" t="str" cm="1">
        <f t="array" ref="M4412">_xlfn.IFS(
    SUMIFS(FACT_ORDERS[TotalAmount], FACT_ORDERS[WD_CUSTOMERS],FACT_ORDERS[[#This Row],[WD_CUSTOMERS]])&gt;=15000, "VIP",
    SUMIFS(FACT_ORDERS[TotalAmount], FACT_ORDERS[WD_CUSTOMERS],FACT_ORDERS[[#This Row],[WD_CUSTOMERS]])&gt;=8000, "Premium",
    TRUE, "Regular"
)</f>
        <v>Regular</v>
      </c>
      <c r="N4412" s="32" cm="1">
        <f t="array" ref="N4412">_xlfn.IFS(
   FACT_ORDERS[[#This Row],[TypeOfClient]]="VIP", 0.2,
   FACT_ORDERS[[#This Row],[TypeOfClient]]="Premium", 0.1,
   TRUE, 0
)</f>
        <v>0</v>
      </c>
      <c r="O4412" s="31" cm="1">
        <f t="array" ref="O4412">_xlfn.IFS(
   FACT_ORDERS[[#This Row],[TotalAmount]]&gt;1500, 0.15,
   FACT_ORDERS[[#This Row],[TotalAmount]]&gt;1000, 0.1,
   FACT_ORDERS[[#This Row],[TotalAmount]]&gt;500, 0.05,
   TRUE, 0
)</f>
        <v>0</v>
      </c>
      <c r="P4412" s="28">
        <f xml:space="preserve"> FACT_ORDERS[[#This Row],[TotalAmount]] * (1 - (FACT_ORDERS[[#This Row],[ClientDiscount]] + FACT_ORDERS[[#This Row],[OrderDiscount]]) )</f>
        <v>221</v>
      </c>
      <c r="Q4412" s="28">
        <f>FACT_ORDERS[[#This Row],[TotalAmountWithDiscount]]+FACT_ORDERS[[#This Row],[DeliveryCost]]</f>
        <v>236</v>
      </c>
      <c r="R4412" s="35">
        <v>45112</v>
      </c>
      <c r="S4412" s="35" t="str">
        <f>IF(NETWORKDAYS(FACT_ORDERS[[#This Row],[Order-Date]], FACT_ORDERS[[#This Row],[ArrivalDate ]]) &gt; 10, "Late", "On Time")</f>
        <v>On Time</v>
      </c>
    </row>
    <row r="4413" spans="1:19" x14ac:dyDescent="0.3">
      <c r="A4413" s="12">
        <v>9411</v>
      </c>
      <c r="B4413" s="12">
        <v>249</v>
      </c>
      <c r="C4413" s="12">
        <v>10583</v>
      </c>
      <c r="D4413" s="12">
        <v>4412</v>
      </c>
      <c r="E4413" s="12" t="s">
        <v>243</v>
      </c>
      <c r="F4413" s="13">
        <v>45297</v>
      </c>
      <c r="G4413" s="26" t="s">
        <v>14597</v>
      </c>
      <c r="H4413" s="12">
        <v>31</v>
      </c>
      <c r="I4413" s="28">
        <f>VLOOKUP(B:B,DIM_PRODUCTS!A:F,5,FALSE)</f>
        <v>13</v>
      </c>
      <c r="J4413" s="28">
        <f>FACT_ORDERS[[#This Row],[ProductPrice]]*FACT_ORDERS[[#This Row],[Quantity]]</f>
        <v>403</v>
      </c>
      <c r="K4413" s="12" t="str">
        <f>VLOOKUP(C:C,DIM_CUSTOMERS!A:G,7,FALSE)</f>
        <v>China</v>
      </c>
      <c r="L4413" s="30" cm="1">
        <f t="array" ref="L4413">_xlfn.IFS(
    AND(FACT_ORDERS[[#This Row],[DeliveryMehtod]]="shippment",FACT_ORDERS[[#This Row],[TotalAmount]]&gt;=200), 0,
    AND(FACT_ORDERS[[#This Row],[DeliveryMehtod]]="pickup"), 15,
    AND(FACT_ORDERS[[#This Row],[DeliveryMehtod]]="shippment",FACT_ORDERS[[#This Row],[TotalAmount]]&lt;200), 35
)</f>
        <v>15</v>
      </c>
      <c r="M4413" s="12" t="str" cm="1">
        <f t="array" ref="M4413">_xlfn.IFS(
    SUMIFS(FACT_ORDERS[TotalAmount], FACT_ORDERS[WD_CUSTOMERS],FACT_ORDERS[[#This Row],[WD_CUSTOMERS]])&gt;=15000, "VIP",
    SUMIFS(FACT_ORDERS[TotalAmount], FACT_ORDERS[WD_CUSTOMERS],FACT_ORDERS[[#This Row],[WD_CUSTOMERS]])&gt;=8000, "Premium",
    TRUE, "Regular"
)</f>
        <v>Regular</v>
      </c>
      <c r="N4413" s="32" cm="1">
        <f t="array" ref="N4413">_xlfn.IFS(
   FACT_ORDERS[[#This Row],[TypeOfClient]]="VIP", 0.2,
   FACT_ORDERS[[#This Row],[TypeOfClient]]="Premium", 0.1,
   TRUE, 0
)</f>
        <v>0</v>
      </c>
      <c r="O4413" s="31" cm="1">
        <f t="array" ref="O4413">_xlfn.IFS(
   FACT_ORDERS[[#This Row],[TotalAmount]]&gt;1500, 0.15,
   FACT_ORDERS[[#This Row],[TotalAmount]]&gt;1000, 0.1,
   FACT_ORDERS[[#This Row],[TotalAmount]]&gt;500, 0.05,
   TRUE, 0
)</f>
        <v>0</v>
      </c>
      <c r="P4413" s="28">
        <f xml:space="preserve"> FACT_ORDERS[[#This Row],[TotalAmount]] * (1 - (FACT_ORDERS[[#This Row],[ClientDiscount]] + FACT_ORDERS[[#This Row],[OrderDiscount]]) )</f>
        <v>403</v>
      </c>
      <c r="Q4413" s="28">
        <f>FACT_ORDERS[[#This Row],[TotalAmountWithDiscount]]+FACT_ORDERS[[#This Row],[DeliveryCost]]</f>
        <v>418</v>
      </c>
      <c r="R4413" s="35">
        <v>45307</v>
      </c>
      <c r="S4413" s="35" t="str">
        <f>IF(NETWORKDAYS(FACT_ORDERS[[#This Row],[Order-Date]], FACT_ORDERS[[#This Row],[ArrivalDate ]]) &gt; 10, "Late", "On Time")</f>
        <v>On Time</v>
      </c>
    </row>
    <row r="4414" spans="1:19" x14ac:dyDescent="0.3">
      <c r="A4414" s="12">
        <v>9412</v>
      </c>
      <c r="B4414" s="12">
        <v>272</v>
      </c>
      <c r="C4414" s="12">
        <v>10583</v>
      </c>
      <c r="D4414" s="12">
        <v>4413</v>
      </c>
      <c r="E4414" s="12" t="s">
        <v>244</v>
      </c>
      <c r="F4414" s="13">
        <v>45297</v>
      </c>
      <c r="G4414" s="26" t="s">
        <v>14598</v>
      </c>
      <c r="H4414" s="12">
        <v>29</v>
      </c>
      <c r="I4414" s="28">
        <f>VLOOKUP(B:B,DIM_PRODUCTS!A:F,5,FALSE)</f>
        <v>15</v>
      </c>
      <c r="J4414" s="28">
        <f>FACT_ORDERS[[#This Row],[ProductPrice]]*FACT_ORDERS[[#This Row],[Quantity]]</f>
        <v>435</v>
      </c>
      <c r="K4414" s="12" t="str">
        <f>VLOOKUP(C:C,DIM_CUSTOMERS!A:G,7,FALSE)</f>
        <v>China</v>
      </c>
      <c r="L4414" s="30" cm="1">
        <f t="array" ref="L4414">_xlfn.IFS(
    AND(FACT_ORDERS[[#This Row],[DeliveryMehtod]]="shippment",FACT_ORDERS[[#This Row],[TotalAmount]]&gt;=200), 0,
    AND(FACT_ORDERS[[#This Row],[DeliveryMehtod]]="pickup"), 15,
    AND(FACT_ORDERS[[#This Row],[DeliveryMehtod]]="shippment",FACT_ORDERS[[#This Row],[TotalAmount]]&lt;200), 35
)</f>
        <v>0</v>
      </c>
      <c r="M4414" s="12" t="str" cm="1">
        <f t="array" ref="M4414">_xlfn.IFS(
    SUMIFS(FACT_ORDERS[TotalAmount], FACT_ORDERS[WD_CUSTOMERS],FACT_ORDERS[[#This Row],[WD_CUSTOMERS]])&gt;=15000, "VIP",
    SUMIFS(FACT_ORDERS[TotalAmount], FACT_ORDERS[WD_CUSTOMERS],FACT_ORDERS[[#This Row],[WD_CUSTOMERS]])&gt;=8000, "Premium",
    TRUE, "Regular"
)</f>
        <v>Regular</v>
      </c>
      <c r="N4414" s="32" cm="1">
        <f t="array" ref="N4414">_xlfn.IFS(
   FACT_ORDERS[[#This Row],[TypeOfClient]]="VIP", 0.2,
   FACT_ORDERS[[#This Row],[TypeOfClient]]="Premium", 0.1,
   TRUE, 0
)</f>
        <v>0</v>
      </c>
      <c r="O4414" s="31" cm="1">
        <f t="array" ref="O4414">_xlfn.IFS(
   FACT_ORDERS[[#This Row],[TotalAmount]]&gt;1500, 0.15,
   FACT_ORDERS[[#This Row],[TotalAmount]]&gt;1000, 0.1,
   FACT_ORDERS[[#This Row],[TotalAmount]]&gt;500, 0.05,
   TRUE, 0
)</f>
        <v>0</v>
      </c>
      <c r="P4414" s="28">
        <f xml:space="preserve"> FACT_ORDERS[[#This Row],[TotalAmount]] * (1 - (FACT_ORDERS[[#This Row],[ClientDiscount]] + FACT_ORDERS[[#This Row],[OrderDiscount]]) )</f>
        <v>435</v>
      </c>
      <c r="Q4414" s="28">
        <f>FACT_ORDERS[[#This Row],[TotalAmountWithDiscount]]+FACT_ORDERS[[#This Row],[DeliveryCost]]</f>
        <v>435</v>
      </c>
      <c r="R4414" s="35">
        <v>45307</v>
      </c>
      <c r="S4414" s="35" t="str">
        <f>IF(NETWORKDAYS(FACT_ORDERS[[#This Row],[Order-Date]], FACT_ORDERS[[#This Row],[ArrivalDate ]]) &gt; 10, "Late", "On Time")</f>
        <v>On Time</v>
      </c>
    </row>
    <row r="4415" spans="1:19" x14ac:dyDescent="0.3">
      <c r="A4415" s="12">
        <v>9413</v>
      </c>
      <c r="B4415" s="12">
        <v>265</v>
      </c>
      <c r="C4415" s="12">
        <v>10583</v>
      </c>
      <c r="D4415" s="12">
        <v>4414</v>
      </c>
      <c r="E4415" s="12" t="s">
        <v>244</v>
      </c>
      <c r="F4415" s="13">
        <v>45297</v>
      </c>
      <c r="G4415" s="26" t="s">
        <v>14599</v>
      </c>
      <c r="H4415" s="12">
        <v>21</v>
      </c>
      <c r="I4415" s="28">
        <f>VLOOKUP(B:B,DIM_PRODUCTS!A:F,5,FALSE)</f>
        <v>13</v>
      </c>
      <c r="J4415" s="28">
        <f>FACT_ORDERS[[#This Row],[ProductPrice]]*FACT_ORDERS[[#This Row],[Quantity]]</f>
        <v>273</v>
      </c>
      <c r="K4415" s="12" t="str">
        <f>VLOOKUP(C:C,DIM_CUSTOMERS!A:G,7,FALSE)</f>
        <v>China</v>
      </c>
      <c r="L4415" s="30" cm="1">
        <f t="array" ref="L4415">_xlfn.IFS(
    AND(FACT_ORDERS[[#This Row],[DeliveryMehtod]]="shippment",FACT_ORDERS[[#This Row],[TotalAmount]]&gt;=200), 0,
    AND(FACT_ORDERS[[#This Row],[DeliveryMehtod]]="pickup"), 15,
    AND(FACT_ORDERS[[#This Row],[DeliveryMehtod]]="shippment",FACT_ORDERS[[#This Row],[TotalAmount]]&lt;200), 35
)</f>
        <v>0</v>
      </c>
      <c r="M4415" s="12" t="str" cm="1">
        <f t="array" ref="M4415">_xlfn.IFS(
    SUMIFS(FACT_ORDERS[TotalAmount], FACT_ORDERS[WD_CUSTOMERS],FACT_ORDERS[[#This Row],[WD_CUSTOMERS]])&gt;=15000, "VIP",
    SUMIFS(FACT_ORDERS[TotalAmount], FACT_ORDERS[WD_CUSTOMERS],FACT_ORDERS[[#This Row],[WD_CUSTOMERS]])&gt;=8000, "Premium",
    TRUE, "Regular"
)</f>
        <v>Regular</v>
      </c>
      <c r="N4415" s="32" cm="1">
        <f t="array" ref="N4415">_xlfn.IFS(
   FACT_ORDERS[[#This Row],[TypeOfClient]]="VIP", 0.2,
   FACT_ORDERS[[#This Row],[TypeOfClient]]="Premium", 0.1,
   TRUE, 0
)</f>
        <v>0</v>
      </c>
      <c r="O4415" s="31" cm="1">
        <f t="array" ref="O4415">_xlfn.IFS(
   FACT_ORDERS[[#This Row],[TotalAmount]]&gt;1500, 0.15,
   FACT_ORDERS[[#This Row],[TotalAmount]]&gt;1000, 0.1,
   FACT_ORDERS[[#This Row],[TotalAmount]]&gt;500, 0.05,
   TRUE, 0
)</f>
        <v>0</v>
      </c>
      <c r="P4415" s="28">
        <f xml:space="preserve"> FACT_ORDERS[[#This Row],[TotalAmount]] * (1 - (FACT_ORDERS[[#This Row],[ClientDiscount]] + FACT_ORDERS[[#This Row],[OrderDiscount]]) )</f>
        <v>273</v>
      </c>
      <c r="Q4415" s="28">
        <f>FACT_ORDERS[[#This Row],[TotalAmountWithDiscount]]+FACT_ORDERS[[#This Row],[DeliveryCost]]</f>
        <v>273</v>
      </c>
      <c r="R4415" s="35">
        <v>45304</v>
      </c>
      <c r="S4415" s="35" t="str">
        <f>IF(NETWORKDAYS(FACT_ORDERS[[#This Row],[Order-Date]], FACT_ORDERS[[#This Row],[ArrivalDate ]]) &gt; 10, "Late", "On Time")</f>
        <v>On Time</v>
      </c>
    </row>
    <row r="4416" spans="1:19" x14ac:dyDescent="0.3">
      <c r="A4416" s="12">
        <v>9414</v>
      </c>
      <c r="B4416" s="12">
        <v>232</v>
      </c>
      <c r="C4416" s="12">
        <v>10992</v>
      </c>
      <c r="D4416" s="12">
        <v>4415</v>
      </c>
      <c r="E4416" s="12" t="s">
        <v>243</v>
      </c>
      <c r="F4416" s="13">
        <v>44897</v>
      </c>
      <c r="G4416" s="26" t="s">
        <v>14600</v>
      </c>
      <c r="H4416" s="12">
        <v>21</v>
      </c>
      <c r="I4416" s="28">
        <f>VLOOKUP(B:B,DIM_PRODUCTS!A:F,5,FALSE)</f>
        <v>10</v>
      </c>
      <c r="J4416" s="28">
        <f>FACT_ORDERS[[#This Row],[ProductPrice]]*FACT_ORDERS[[#This Row],[Quantity]]</f>
        <v>210</v>
      </c>
      <c r="K4416" s="12" t="str">
        <f>VLOOKUP(C:C,DIM_CUSTOMERS!A:G,7,FALSE)</f>
        <v>Kenya</v>
      </c>
      <c r="L4416" s="30" cm="1">
        <f t="array" ref="L4416">_xlfn.IFS(
    AND(FACT_ORDERS[[#This Row],[DeliveryMehtod]]="shippment",FACT_ORDERS[[#This Row],[TotalAmount]]&gt;=200), 0,
    AND(FACT_ORDERS[[#This Row],[DeliveryMehtod]]="pickup"), 15,
    AND(FACT_ORDERS[[#This Row],[DeliveryMehtod]]="shippment",FACT_ORDERS[[#This Row],[TotalAmount]]&lt;200), 35
)</f>
        <v>15</v>
      </c>
      <c r="M4416" s="12" t="str" cm="1">
        <f t="array" ref="M4416">_xlfn.IFS(
    SUMIFS(FACT_ORDERS[TotalAmount], FACT_ORDERS[WD_CUSTOMERS],FACT_ORDERS[[#This Row],[WD_CUSTOMERS]])&gt;=15000, "VIP",
    SUMIFS(FACT_ORDERS[TotalAmount], FACT_ORDERS[WD_CUSTOMERS],FACT_ORDERS[[#This Row],[WD_CUSTOMERS]])&gt;=8000, "Premium",
    TRUE, "Regular"
)</f>
        <v>Regular</v>
      </c>
      <c r="N4416" s="32" cm="1">
        <f t="array" ref="N4416">_xlfn.IFS(
   FACT_ORDERS[[#This Row],[TypeOfClient]]="VIP", 0.2,
   FACT_ORDERS[[#This Row],[TypeOfClient]]="Premium", 0.1,
   TRUE, 0
)</f>
        <v>0</v>
      </c>
      <c r="O4416" s="31" cm="1">
        <f t="array" ref="O4416">_xlfn.IFS(
   FACT_ORDERS[[#This Row],[TotalAmount]]&gt;1500, 0.15,
   FACT_ORDERS[[#This Row],[TotalAmount]]&gt;1000, 0.1,
   FACT_ORDERS[[#This Row],[TotalAmount]]&gt;500, 0.05,
   TRUE, 0
)</f>
        <v>0</v>
      </c>
      <c r="P4416" s="28">
        <f xml:space="preserve"> FACT_ORDERS[[#This Row],[TotalAmount]] * (1 - (FACT_ORDERS[[#This Row],[ClientDiscount]] + FACT_ORDERS[[#This Row],[OrderDiscount]]) )</f>
        <v>210</v>
      </c>
      <c r="Q4416" s="28">
        <f>FACT_ORDERS[[#This Row],[TotalAmountWithDiscount]]+FACT_ORDERS[[#This Row],[DeliveryCost]]</f>
        <v>225</v>
      </c>
      <c r="R4416" s="35">
        <v>44906</v>
      </c>
      <c r="S4416" s="35" t="str">
        <f>IF(NETWORKDAYS(FACT_ORDERS[[#This Row],[Order-Date]], FACT_ORDERS[[#This Row],[ArrivalDate ]]) &gt; 10, "Late", "On Time")</f>
        <v>On Time</v>
      </c>
    </row>
    <row r="4417" spans="1:19" x14ac:dyDescent="0.3">
      <c r="A4417" s="12">
        <v>9415</v>
      </c>
      <c r="B4417" s="12">
        <v>210</v>
      </c>
      <c r="C4417" s="12">
        <v>10992</v>
      </c>
      <c r="D4417" s="12">
        <v>4416</v>
      </c>
      <c r="E4417" s="12" t="s">
        <v>244</v>
      </c>
      <c r="F4417" s="13">
        <v>44897</v>
      </c>
      <c r="G4417" s="26" t="s">
        <v>14601</v>
      </c>
      <c r="H4417" s="12">
        <v>22</v>
      </c>
      <c r="I4417" s="28">
        <f>VLOOKUP(B:B,DIM_PRODUCTS!A:F,5,FALSE)</f>
        <v>14</v>
      </c>
      <c r="J4417" s="28">
        <f>FACT_ORDERS[[#This Row],[ProductPrice]]*FACT_ORDERS[[#This Row],[Quantity]]</f>
        <v>308</v>
      </c>
      <c r="K4417" s="12" t="str">
        <f>VLOOKUP(C:C,DIM_CUSTOMERS!A:G,7,FALSE)</f>
        <v>Kenya</v>
      </c>
      <c r="L4417" s="30" cm="1">
        <f t="array" ref="L4417">_xlfn.IFS(
    AND(FACT_ORDERS[[#This Row],[DeliveryMehtod]]="shippment",FACT_ORDERS[[#This Row],[TotalAmount]]&gt;=200), 0,
    AND(FACT_ORDERS[[#This Row],[DeliveryMehtod]]="pickup"), 15,
    AND(FACT_ORDERS[[#This Row],[DeliveryMehtod]]="shippment",FACT_ORDERS[[#This Row],[TotalAmount]]&lt;200), 35
)</f>
        <v>0</v>
      </c>
      <c r="M4417" s="12" t="str" cm="1">
        <f t="array" ref="M4417">_xlfn.IFS(
    SUMIFS(FACT_ORDERS[TotalAmount], FACT_ORDERS[WD_CUSTOMERS],FACT_ORDERS[[#This Row],[WD_CUSTOMERS]])&gt;=15000, "VIP",
    SUMIFS(FACT_ORDERS[TotalAmount], FACT_ORDERS[WD_CUSTOMERS],FACT_ORDERS[[#This Row],[WD_CUSTOMERS]])&gt;=8000, "Premium",
    TRUE, "Regular"
)</f>
        <v>Regular</v>
      </c>
      <c r="N4417" s="32" cm="1">
        <f t="array" ref="N4417">_xlfn.IFS(
   FACT_ORDERS[[#This Row],[TypeOfClient]]="VIP", 0.2,
   FACT_ORDERS[[#This Row],[TypeOfClient]]="Premium", 0.1,
   TRUE, 0
)</f>
        <v>0</v>
      </c>
      <c r="O4417" s="31" cm="1">
        <f t="array" ref="O4417">_xlfn.IFS(
   FACT_ORDERS[[#This Row],[TotalAmount]]&gt;1500, 0.15,
   FACT_ORDERS[[#This Row],[TotalAmount]]&gt;1000, 0.1,
   FACT_ORDERS[[#This Row],[TotalAmount]]&gt;500, 0.05,
   TRUE, 0
)</f>
        <v>0</v>
      </c>
      <c r="P4417" s="28">
        <f xml:space="preserve"> FACT_ORDERS[[#This Row],[TotalAmount]] * (1 - (FACT_ORDERS[[#This Row],[ClientDiscount]] + FACT_ORDERS[[#This Row],[OrderDiscount]]) )</f>
        <v>308</v>
      </c>
      <c r="Q4417" s="28">
        <f>FACT_ORDERS[[#This Row],[TotalAmountWithDiscount]]+FACT_ORDERS[[#This Row],[DeliveryCost]]</f>
        <v>308</v>
      </c>
      <c r="R4417" s="35">
        <v>44908</v>
      </c>
      <c r="S4417" s="35" t="str">
        <f>IF(NETWORKDAYS(FACT_ORDERS[[#This Row],[Order-Date]], FACT_ORDERS[[#This Row],[ArrivalDate ]]) &gt; 10, "Late", "On Time")</f>
        <v>On Time</v>
      </c>
    </row>
    <row r="4418" spans="1:19" x14ac:dyDescent="0.3">
      <c r="A4418" s="12">
        <v>9416</v>
      </c>
      <c r="B4418" s="12">
        <v>232</v>
      </c>
      <c r="C4418" s="12">
        <v>10992</v>
      </c>
      <c r="D4418" s="12">
        <v>4417</v>
      </c>
      <c r="E4418" s="12" t="s">
        <v>243</v>
      </c>
      <c r="F4418" s="13">
        <v>45487</v>
      </c>
      <c r="G4418" s="26" t="s">
        <v>14602</v>
      </c>
      <c r="H4418" s="12">
        <v>19</v>
      </c>
      <c r="I4418" s="28">
        <f>VLOOKUP(B:B,DIM_PRODUCTS!A:F,5,FALSE)</f>
        <v>10</v>
      </c>
      <c r="J4418" s="28">
        <f>FACT_ORDERS[[#This Row],[ProductPrice]]*FACT_ORDERS[[#This Row],[Quantity]]</f>
        <v>190</v>
      </c>
      <c r="K4418" s="12" t="str">
        <f>VLOOKUP(C:C,DIM_CUSTOMERS!A:G,7,FALSE)</f>
        <v>Kenya</v>
      </c>
      <c r="L4418" s="30" cm="1">
        <f t="array" ref="L4418">_xlfn.IFS(
    AND(FACT_ORDERS[[#This Row],[DeliveryMehtod]]="shippment",FACT_ORDERS[[#This Row],[TotalAmount]]&gt;=200), 0,
    AND(FACT_ORDERS[[#This Row],[DeliveryMehtod]]="pickup"), 15,
    AND(FACT_ORDERS[[#This Row],[DeliveryMehtod]]="shippment",FACT_ORDERS[[#This Row],[TotalAmount]]&lt;200), 35
)</f>
        <v>15</v>
      </c>
      <c r="M4418" s="12" t="str" cm="1">
        <f t="array" ref="M4418">_xlfn.IFS(
    SUMIFS(FACT_ORDERS[TotalAmount], FACT_ORDERS[WD_CUSTOMERS],FACT_ORDERS[[#This Row],[WD_CUSTOMERS]])&gt;=15000, "VIP",
    SUMIFS(FACT_ORDERS[TotalAmount], FACT_ORDERS[WD_CUSTOMERS],FACT_ORDERS[[#This Row],[WD_CUSTOMERS]])&gt;=8000, "Premium",
    TRUE, "Regular"
)</f>
        <v>Regular</v>
      </c>
      <c r="N4418" s="32" cm="1">
        <f t="array" ref="N4418">_xlfn.IFS(
   FACT_ORDERS[[#This Row],[TypeOfClient]]="VIP", 0.2,
   FACT_ORDERS[[#This Row],[TypeOfClient]]="Premium", 0.1,
   TRUE, 0
)</f>
        <v>0</v>
      </c>
      <c r="O4418" s="31" cm="1">
        <f t="array" ref="O4418">_xlfn.IFS(
   FACT_ORDERS[[#This Row],[TotalAmount]]&gt;1500, 0.15,
   FACT_ORDERS[[#This Row],[TotalAmount]]&gt;1000, 0.1,
   FACT_ORDERS[[#This Row],[TotalAmount]]&gt;500, 0.05,
   TRUE, 0
)</f>
        <v>0</v>
      </c>
      <c r="P4418" s="28">
        <f xml:space="preserve"> FACT_ORDERS[[#This Row],[TotalAmount]] * (1 - (FACT_ORDERS[[#This Row],[ClientDiscount]] + FACT_ORDERS[[#This Row],[OrderDiscount]]) )</f>
        <v>190</v>
      </c>
      <c r="Q4418" s="28">
        <f>FACT_ORDERS[[#This Row],[TotalAmountWithDiscount]]+FACT_ORDERS[[#This Row],[DeliveryCost]]</f>
        <v>205</v>
      </c>
      <c r="R4418" s="35">
        <v>45495</v>
      </c>
      <c r="S4418" s="35" t="str">
        <f>IF(NETWORKDAYS(FACT_ORDERS[[#This Row],[Order-Date]], FACT_ORDERS[[#This Row],[ArrivalDate ]]) &gt; 10, "Late", "On Time")</f>
        <v>On Time</v>
      </c>
    </row>
    <row r="4419" spans="1:19" x14ac:dyDescent="0.3">
      <c r="A4419" s="12">
        <v>9417</v>
      </c>
      <c r="B4419" s="12">
        <v>210</v>
      </c>
      <c r="C4419" s="12">
        <v>10992</v>
      </c>
      <c r="D4419" s="12">
        <v>4418</v>
      </c>
      <c r="E4419" s="12" t="s">
        <v>243</v>
      </c>
      <c r="F4419" s="13">
        <v>45487</v>
      </c>
      <c r="G4419" s="26" t="s">
        <v>14603</v>
      </c>
      <c r="H4419" s="12">
        <v>16</v>
      </c>
      <c r="I4419" s="28">
        <f>VLOOKUP(B:B,DIM_PRODUCTS!A:F,5,FALSE)</f>
        <v>14</v>
      </c>
      <c r="J4419" s="28">
        <f>FACT_ORDERS[[#This Row],[ProductPrice]]*FACT_ORDERS[[#This Row],[Quantity]]</f>
        <v>224</v>
      </c>
      <c r="K4419" s="12" t="str">
        <f>VLOOKUP(C:C,DIM_CUSTOMERS!A:G,7,FALSE)</f>
        <v>Kenya</v>
      </c>
      <c r="L4419" s="30" cm="1">
        <f t="array" ref="L4419">_xlfn.IFS(
    AND(FACT_ORDERS[[#This Row],[DeliveryMehtod]]="shippment",FACT_ORDERS[[#This Row],[TotalAmount]]&gt;=200), 0,
    AND(FACT_ORDERS[[#This Row],[DeliveryMehtod]]="pickup"), 15,
    AND(FACT_ORDERS[[#This Row],[DeliveryMehtod]]="shippment",FACT_ORDERS[[#This Row],[TotalAmount]]&lt;200), 35
)</f>
        <v>15</v>
      </c>
      <c r="M4419" s="12" t="str" cm="1">
        <f t="array" ref="M4419">_xlfn.IFS(
    SUMIFS(FACT_ORDERS[TotalAmount], FACT_ORDERS[WD_CUSTOMERS],FACT_ORDERS[[#This Row],[WD_CUSTOMERS]])&gt;=15000, "VIP",
    SUMIFS(FACT_ORDERS[TotalAmount], FACT_ORDERS[WD_CUSTOMERS],FACT_ORDERS[[#This Row],[WD_CUSTOMERS]])&gt;=8000, "Premium",
    TRUE, "Regular"
)</f>
        <v>Regular</v>
      </c>
      <c r="N4419" s="32" cm="1">
        <f t="array" ref="N4419">_xlfn.IFS(
   FACT_ORDERS[[#This Row],[TypeOfClient]]="VIP", 0.2,
   FACT_ORDERS[[#This Row],[TypeOfClient]]="Premium", 0.1,
   TRUE, 0
)</f>
        <v>0</v>
      </c>
      <c r="O4419" s="31" cm="1">
        <f t="array" ref="O4419">_xlfn.IFS(
   FACT_ORDERS[[#This Row],[TotalAmount]]&gt;1500, 0.15,
   FACT_ORDERS[[#This Row],[TotalAmount]]&gt;1000, 0.1,
   FACT_ORDERS[[#This Row],[TotalAmount]]&gt;500, 0.05,
   TRUE, 0
)</f>
        <v>0</v>
      </c>
      <c r="P4419" s="28">
        <f xml:space="preserve"> FACT_ORDERS[[#This Row],[TotalAmount]] * (1 - (FACT_ORDERS[[#This Row],[ClientDiscount]] + FACT_ORDERS[[#This Row],[OrderDiscount]]) )</f>
        <v>224</v>
      </c>
      <c r="Q4419" s="28">
        <f>FACT_ORDERS[[#This Row],[TotalAmountWithDiscount]]+FACT_ORDERS[[#This Row],[DeliveryCost]]</f>
        <v>239</v>
      </c>
      <c r="R4419" s="35">
        <v>45495</v>
      </c>
      <c r="S4419" s="35" t="str">
        <f>IF(NETWORKDAYS(FACT_ORDERS[[#This Row],[Order-Date]], FACT_ORDERS[[#This Row],[ArrivalDate ]]) &gt; 10, "Late", "On Time")</f>
        <v>On Time</v>
      </c>
    </row>
    <row r="4420" spans="1:19" x14ac:dyDescent="0.3">
      <c r="A4420" s="12">
        <v>9418</v>
      </c>
      <c r="B4420" s="12">
        <v>232</v>
      </c>
      <c r="C4420" s="12">
        <v>10992</v>
      </c>
      <c r="D4420" s="12">
        <v>4419</v>
      </c>
      <c r="E4420" s="12" t="s">
        <v>243</v>
      </c>
      <c r="F4420" s="13">
        <v>45132</v>
      </c>
      <c r="G4420" s="26" t="s">
        <v>14604</v>
      </c>
      <c r="H4420" s="12">
        <v>21</v>
      </c>
      <c r="I4420" s="28">
        <f>VLOOKUP(B:B,DIM_PRODUCTS!A:F,5,FALSE)</f>
        <v>10</v>
      </c>
      <c r="J4420" s="28">
        <f>FACT_ORDERS[[#This Row],[ProductPrice]]*FACT_ORDERS[[#This Row],[Quantity]]</f>
        <v>210</v>
      </c>
      <c r="K4420" s="12" t="str">
        <f>VLOOKUP(C:C,DIM_CUSTOMERS!A:G,7,FALSE)</f>
        <v>Kenya</v>
      </c>
      <c r="L4420" s="30" cm="1">
        <f t="array" ref="L4420">_xlfn.IFS(
    AND(FACT_ORDERS[[#This Row],[DeliveryMehtod]]="shippment",FACT_ORDERS[[#This Row],[TotalAmount]]&gt;=200), 0,
    AND(FACT_ORDERS[[#This Row],[DeliveryMehtod]]="pickup"), 15,
    AND(FACT_ORDERS[[#This Row],[DeliveryMehtod]]="shippment",FACT_ORDERS[[#This Row],[TotalAmount]]&lt;200), 35
)</f>
        <v>15</v>
      </c>
      <c r="M4420" s="12" t="str" cm="1">
        <f t="array" ref="M4420">_xlfn.IFS(
    SUMIFS(FACT_ORDERS[TotalAmount], FACT_ORDERS[WD_CUSTOMERS],FACT_ORDERS[[#This Row],[WD_CUSTOMERS]])&gt;=15000, "VIP",
    SUMIFS(FACT_ORDERS[TotalAmount], FACT_ORDERS[WD_CUSTOMERS],FACT_ORDERS[[#This Row],[WD_CUSTOMERS]])&gt;=8000, "Premium",
    TRUE, "Regular"
)</f>
        <v>Regular</v>
      </c>
      <c r="N4420" s="32" cm="1">
        <f t="array" ref="N4420">_xlfn.IFS(
   FACT_ORDERS[[#This Row],[TypeOfClient]]="VIP", 0.2,
   FACT_ORDERS[[#This Row],[TypeOfClient]]="Premium", 0.1,
   TRUE, 0
)</f>
        <v>0</v>
      </c>
      <c r="O4420" s="31" cm="1">
        <f t="array" ref="O4420">_xlfn.IFS(
   FACT_ORDERS[[#This Row],[TotalAmount]]&gt;1500, 0.15,
   FACT_ORDERS[[#This Row],[TotalAmount]]&gt;1000, 0.1,
   FACT_ORDERS[[#This Row],[TotalAmount]]&gt;500, 0.05,
   TRUE, 0
)</f>
        <v>0</v>
      </c>
      <c r="P4420" s="28">
        <f xml:space="preserve"> FACT_ORDERS[[#This Row],[TotalAmount]] * (1 - (FACT_ORDERS[[#This Row],[ClientDiscount]] + FACT_ORDERS[[#This Row],[OrderDiscount]]) )</f>
        <v>210</v>
      </c>
      <c r="Q4420" s="28">
        <f>FACT_ORDERS[[#This Row],[TotalAmountWithDiscount]]+FACT_ORDERS[[#This Row],[DeliveryCost]]</f>
        <v>225</v>
      </c>
      <c r="R4420" s="35">
        <v>45142</v>
      </c>
      <c r="S4420" s="35" t="str">
        <f>IF(NETWORKDAYS(FACT_ORDERS[[#This Row],[Order-Date]], FACT_ORDERS[[#This Row],[ArrivalDate ]]) &gt; 10, "Late", "On Time")</f>
        <v>On Time</v>
      </c>
    </row>
    <row r="4421" spans="1:19" x14ac:dyDescent="0.3">
      <c r="A4421" s="12">
        <v>9419</v>
      </c>
      <c r="B4421" s="12">
        <v>210</v>
      </c>
      <c r="C4421" s="12">
        <v>10992</v>
      </c>
      <c r="D4421" s="12">
        <v>4420</v>
      </c>
      <c r="E4421" s="12" t="s">
        <v>244</v>
      </c>
      <c r="F4421" s="13">
        <v>45132</v>
      </c>
      <c r="G4421" s="26" t="s">
        <v>14605</v>
      </c>
      <c r="H4421" s="12">
        <v>19</v>
      </c>
      <c r="I4421" s="28">
        <f>VLOOKUP(B:B,DIM_PRODUCTS!A:F,5,FALSE)</f>
        <v>14</v>
      </c>
      <c r="J4421" s="28">
        <f>FACT_ORDERS[[#This Row],[ProductPrice]]*FACT_ORDERS[[#This Row],[Quantity]]</f>
        <v>266</v>
      </c>
      <c r="K4421" s="12" t="str">
        <f>VLOOKUP(C:C,DIM_CUSTOMERS!A:G,7,FALSE)</f>
        <v>Kenya</v>
      </c>
      <c r="L4421" s="30" cm="1">
        <f t="array" ref="L4421">_xlfn.IFS(
    AND(FACT_ORDERS[[#This Row],[DeliveryMehtod]]="shippment",FACT_ORDERS[[#This Row],[TotalAmount]]&gt;=200), 0,
    AND(FACT_ORDERS[[#This Row],[DeliveryMehtod]]="pickup"), 15,
    AND(FACT_ORDERS[[#This Row],[DeliveryMehtod]]="shippment",FACT_ORDERS[[#This Row],[TotalAmount]]&lt;200), 35
)</f>
        <v>0</v>
      </c>
      <c r="M4421" s="12" t="str" cm="1">
        <f t="array" ref="M4421">_xlfn.IFS(
    SUMIFS(FACT_ORDERS[TotalAmount], FACT_ORDERS[WD_CUSTOMERS],FACT_ORDERS[[#This Row],[WD_CUSTOMERS]])&gt;=15000, "VIP",
    SUMIFS(FACT_ORDERS[TotalAmount], FACT_ORDERS[WD_CUSTOMERS],FACT_ORDERS[[#This Row],[WD_CUSTOMERS]])&gt;=8000, "Premium",
    TRUE, "Regular"
)</f>
        <v>Regular</v>
      </c>
      <c r="N4421" s="32" cm="1">
        <f t="array" ref="N4421">_xlfn.IFS(
   FACT_ORDERS[[#This Row],[TypeOfClient]]="VIP", 0.2,
   FACT_ORDERS[[#This Row],[TypeOfClient]]="Premium", 0.1,
   TRUE, 0
)</f>
        <v>0</v>
      </c>
      <c r="O4421" s="31" cm="1">
        <f t="array" ref="O4421">_xlfn.IFS(
   FACT_ORDERS[[#This Row],[TotalAmount]]&gt;1500, 0.15,
   FACT_ORDERS[[#This Row],[TotalAmount]]&gt;1000, 0.1,
   FACT_ORDERS[[#This Row],[TotalAmount]]&gt;500, 0.05,
   TRUE, 0
)</f>
        <v>0</v>
      </c>
      <c r="P4421" s="28">
        <f xml:space="preserve"> FACT_ORDERS[[#This Row],[TotalAmount]] * (1 - (FACT_ORDERS[[#This Row],[ClientDiscount]] + FACT_ORDERS[[#This Row],[OrderDiscount]]) )</f>
        <v>266</v>
      </c>
      <c r="Q4421" s="28">
        <f>FACT_ORDERS[[#This Row],[TotalAmountWithDiscount]]+FACT_ORDERS[[#This Row],[DeliveryCost]]</f>
        <v>266</v>
      </c>
      <c r="R4421" s="35">
        <v>45141</v>
      </c>
      <c r="S4421" s="35" t="str">
        <f>IF(NETWORKDAYS(FACT_ORDERS[[#This Row],[Order-Date]], FACT_ORDERS[[#This Row],[ArrivalDate ]]) &gt; 10, "Late", "On Time")</f>
        <v>On Time</v>
      </c>
    </row>
    <row r="4422" spans="1:19" x14ac:dyDescent="0.3">
      <c r="A4422" s="12">
        <v>9420</v>
      </c>
      <c r="B4422" s="12">
        <v>232</v>
      </c>
      <c r="C4422" s="12">
        <v>10992</v>
      </c>
      <c r="D4422" s="12">
        <v>4421</v>
      </c>
      <c r="E4422" s="12" t="s">
        <v>244</v>
      </c>
      <c r="F4422" s="13">
        <v>45504</v>
      </c>
      <c r="G4422" s="26" t="s">
        <v>14606</v>
      </c>
      <c r="H4422" s="12">
        <v>24</v>
      </c>
      <c r="I4422" s="28">
        <f>VLOOKUP(B:B,DIM_PRODUCTS!A:F,5,FALSE)</f>
        <v>10</v>
      </c>
      <c r="J4422" s="28">
        <f>FACT_ORDERS[[#This Row],[ProductPrice]]*FACT_ORDERS[[#This Row],[Quantity]]</f>
        <v>240</v>
      </c>
      <c r="K4422" s="12" t="str">
        <f>VLOOKUP(C:C,DIM_CUSTOMERS!A:G,7,FALSE)</f>
        <v>Kenya</v>
      </c>
      <c r="L4422" s="30" cm="1">
        <f t="array" ref="L4422">_xlfn.IFS(
    AND(FACT_ORDERS[[#This Row],[DeliveryMehtod]]="shippment",FACT_ORDERS[[#This Row],[TotalAmount]]&gt;=200), 0,
    AND(FACT_ORDERS[[#This Row],[DeliveryMehtod]]="pickup"), 15,
    AND(FACT_ORDERS[[#This Row],[DeliveryMehtod]]="shippment",FACT_ORDERS[[#This Row],[TotalAmount]]&lt;200), 35
)</f>
        <v>0</v>
      </c>
      <c r="M4422" s="12" t="str" cm="1">
        <f t="array" ref="M4422">_xlfn.IFS(
    SUMIFS(FACT_ORDERS[TotalAmount], FACT_ORDERS[WD_CUSTOMERS],FACT_ORDERS[[#This Row],[WD_CUSTOMERS]])&gt;=15000, "VIP",
    SUMIFS(FACT_ORDERS[TotalAmount], FACT_ORDERS[WD_CUSTOMERS],FACT_ORDERS[[#This Row],[WD_CUSTOMERS]])&gt;=8000, "Premium",
    TRUE, "Regular"
)</f>
        <v>Regular</v>
      </c>
      <c r="N4422" s="32" cm="1">
        <f t="array" ref="N4422">_xlfn.IFS(
   FACT_ORDERS[[#This Row],[TypeOfClient]]="VIP", 0.2,
   FACT_ORDERS[[#This Row],[TypeOfClient]]="Premium", 0.1,
   TRUE, 0
)</f>
        <v>0</v>
      </c>
      <c r="O4422" s="31" cm="1">
        <f t="array" ref="O4422">_xlfn.IFS(
   FACT_ORDERS[[#This Row],[TotalAmount]]&gt;1500, 0.15,
   FACT_ORDERS[[#This Row],[TotalAmount]]&gt;1000, 0.1,
   FACT_ORDERS[[#This Row],[TotalAmount]]&gt;500, 0.05,
   TRUE, 0
)</f>
        <v>0</v>
      </c>
      <c r="P4422" s="28">
        <f xml:space="preserve"> FACT_ORDERS[[#This Row],[TotalAmount]] * (1 - (FACT_ORDERS[[#This Row],[ClientDiscount]] + FACT_ORDERS[[#This Row],[OrderDiscount]]) )</f>
        <v>240</v>
      </c>
      <c r="Q4422" s="28">
        <f>FACT_ORDERS[[#This Row],[TotalAmountWithDiscount]]+FACT_ORDERS[[#This Row],[DeliveryCost]]</f>
        <v>240</v>
      </c>
      <c r="R4422" s="35">
        <v>45514</v>
      </c>
      <c r="S4422" s="35" t="str">
        <f>IF(NETWORKDAYS(FACT_ORDERS[[#This Row],[Order-Date]], FACT_ORDERS[[#This Row],[ArrivalDate ]]) &gt; 10, "Late", "On Time")</f>
        <v>On Time</v>
      </c>
    </row>
    <row r="4423" spans="1:19" x14ac:dyDescent="0.3">
      <c r="A4423" s="12">
        <v>9421</v>
      </c>
      <c r="B4423" s="12">
        <v>232</v>
      </c>
      <c r="C4423" s="12">
        <v>10992</v>
      </c>
      <c r="D4423" s="12">
        <v>4422</v>
      </c>
      <c r="E4423" s="12" t="s">
        <v>244</v>
      </c>
      <c r="F4423" s="13">
        <v>45420</v>
      </c>
      <c r="G4423" s="26" t="s">
        <v>14607</v>
      </c>
      <c r="H4423" s="12">
        <v>16</v>
      </c>
      <c r="I4423" s="28">
        <f>VLOOKUP(B:B,DIM_PRODUCTS!A:F,5,FALSE)</f>
        <v>10</v>
      </c>
      <c r="J4423" s="28">
        <f>FACT_ORDERS[[#This Row],[ProductPrice]]*FACT_ORDERS[[#This Row],[Quantity]]</f>
        <v>160</v>
      </c>
      <c r="K4423" s="12" t="str">
        <f>VLOOKUP(C:C,DIM_CUSTOMERS!A:G,7,FALSE)</f>
        <v>Kenya</v>
      </c>
      <c r="L4423" s="30" cm="1">
        <f t="array" ref="L4423">_xlfn.IFS(
    AND(FACT_ORDERS[[#This Row],[DeliveryMehtod]]="shippment",FACT_ORDERS[[#This Row],[TotalAmount]]&gt;=200), 0,
    AND(FACT_ORDERS[[#This Row],[DeliveryMehtod]]="pickup"), 15,
    AND(FACT_ORDERS[[#This Row],[DeliveryMehtod]]="shippment",FACT_ORDERS[[#This Row],[TotalAmount]]&lt;200), 35
)</f>
        <v>35</v>
      </c>
      <c r="M4423" s="12" t="str" cm="1">
        <f t="array" ref="M4423">_xlfn.IFS(
    SUMIFS(FACT_ORDERS[TotalAmount], FACT_ORDERS[WD_CUSTOMERS],FACT_ORDERS[[#This Row],[WD_CUSTOMERS]])&gt;=15000, "VIP",
    SUMIFS(FACT_ORDERS[TotalAmount], FACT_ORDERS[WD_CUSTOMERS],FACT_ORDERS[[#This Row],[WD_CUSTOMERS]])&gt;=8000, "Premium",
    TRUE, "Regular"
)</f>
        <v>Regular</v>
      </c>
      <c r="N4423" s="32" cm="1">
        <f t="array" ref="N4423">_xlfn.IFS(
   FACT_ORDERS[[#This Row],[TypeOfClient]]="VIP", 0.2,
   FACT_ORDERS[[#This Row],[TypeOfClient]]="Premium", 0.1,
   TRUE, 0
)</f>
        <v>0</v>
      </c>
      <c r="O4423" s="31" cm="1">
        <f t="array" ref="O4423">_xlfn.IFS(
   FACT_ORDERS[[#This Row],[TotalAmount]]&gt;1500, 0.15,
   FACT_ORDERS[[#This Row],[TotalAmount]]&gt;1000, 0.1,
   FACT_ORDERS[[#This Row],[TotalAmount]]&gt;500, 0.05,
   TRUE, 0
)</f>
        <v>0</v>
      </c>
      <c r="P4423" s="28">
        <f xml:space="preserve"> FACT_ORDERS[[#This Row],[TotalAmount]] * (1 - (FACT_ORDERS[[#This Row],[ClientDiscount]] + FACT_ORDERS[[#This Row],[OrderDiscount]]) )</f>
        <v>160</v>
      </c>
      <c r="Q4423" s="28">
        <f>FACT_ORDERS[[#This Row],[TotalAmountWithDiscount]]+FACT_ORDERS[[#This Row],[DeliveryCost]]</f>
        <v>195</v>
      </c>
      <c r="R4423" s="35">
        <v>45427</v>
      </c>
      <c r="S4423" s="35" t="str">
        <f>IF(NETWORKDAYS(FACT_ORDERS[[#This Row],[Order-Date]], FACT_ORDERS[[#This Row],[ArrivalDate ]]) &gt; 10, "Late", "On Time")</f>
        <v>On Time</v>
      </c>
    </row>
    <row r="4424" spans="1:19" x14ac:dyDescent="0.3">
      <c r="A4424" s="12">
        <v>9422</v>
      </c>
      <c r="B4424" s="12">
        <v>210</v>
      </c>
      <c r="C4424" s="12">
        <v>10992</v>
      </c>
      <c r="D4424" s="12">
        <v>4423</v>
      </c>
      <c r="E4424" s="12" t="s">
        <v>243</v>
      </c>
      <c r="F4424" s="13">
        <v>45420</v>
      </c>
      <c r="G4424" s="26" t="s">
        <v>4405</v>
      </c>
      <c r="H4424" s="12">
        <v>16</v>
      </c>
      <c r="I4424" s="28">
        <f>VLOOKUP(B:B,DIM_PRODUCTS!A:F,5,FALSE)</f>
        <v>14</v>
      </c>
      <c r="J4424" s="28">
        <f>FACT_ORDERS[[#This Row],[ProductPrice]]*FACT_ORDERS[[#This Row],[Quantity]]</f>
        <v>224</v>
      </c>
      <c r="K4424" s="12" t="str">
        <f>VLOOKUP(C:C,DIM_CUSTOMERS!A:G,7,FALSE)</f>
        <v>Kenya</v>
      </c>
      <c r="L4424" s="30" cm="1">
        <f t="array" ref="L4424">_xlfn.IFS(
    AND(FACT_ORDERS[[#This Row],[DeliveryMehtod]]="shippment",FACT_ORDERS[[#This Row],[TotalAmount]]&gt;=200), 0,
    AND(FACT_ORDERS[[#This Row],[DeliveryMehtod]]="pickup"), 15,
    AND(FACT_ORDERS[[#This Row],[DeliveryMehtod]]="shippment",FACT_ORDERS[[#This Row],[TotalAmount]]&lt;200), 35
)</f>
        <v>15</v>
      </c>
      <c r="M4424" s="12" t="str" cm="1">
        <f t="array" ref="M4424">_xlfn.IFS(
    SUMIFS(FACT_ORDERS[TotalAmount], FACT_ORDERS[WD_CUSTOMERS],FACT_ORDERS[[#This Row],[WD_CUSTOMERS]])&gt;=15000, "VIP",
    SUMIFS(FACT_ORDERS[TotalAmount], FACT_ORDERS[WD_CUSTOMERS],FACT_ORDERS[[#This Row],[WD_CUSTOMERS]])&gt;=8000, "Premium",
    TRUE, "Regular"
)</f>
        <v>Regular</v>
      </c>
      <c r="N4424" s="32" cm="1">
        <f t="array" ref="N4424">_xlfn.IFS(
   FACT_ORDERS[[#This Row],[TypeOfClient]]="VIP", 0.2,
   FACT_ORDERS[[#This Row],[TypeOfClient]]="Premium", 0.1,
   TRUE, 0
)</f>
        <v>0</v>
      </c>
      <c r="O4424" s="31" cm="1">
        <f t="array" ref="O4424">_xlfn.IFS(
   FACT_ORDERS[[#This Row],[TotalAmount]]&gt;1500, 0.15,
   FACT_ORDERS[[#This Row],[TotalAmount]]&gt;1000, 0.1,
   FACT_ORDERS[[#This Row],[TotalAmount]]&gt;500, 0.05,
   TRUE, 0
)</f>
        <v>0</v>
      </c>
      <c r="P4424" s="28">
        <f xml:space="preserve"> FACT_ORDERS[[#This Row],[TotalAmount]] * (1 - (FACT_ORDERS[[#This Row],[ClientDiscount]] + FACT_ORDERS[[#This Row],[OrderDiscount]]) )</f>
        <v>224</v>
      </c>
      <c r="Q4424" s="28">
        <f>FACT_ORDERS[[#This Row],[TotalAmountWithDiscount]]+FACT_ORDERS[[#This Row],[DeliveryCost]]</f>
        <v>239</v>
      </c>
      <c r="R4424" s="35">
        <v>45428</v>
      </c>
      <c r="S4424" s="35" t="str">
        <f>IF(NETWORKDAYS(FACT_ORDERS[[#This Row],[Order-Date]], FACT_ORDERS[[#This Row],[ArrivalDate ]]) &gt; 10, "Late", "On Time")</f>
        <v>On Time</v>
      </c>
    </row>
    <row r="4425" spans="1:19" x14ac:dyDescent="0.3">
      <c r="A4425" s="12">
        <v>9423</v>
      </c>
      <c r="B4425" s="12">
        <v>232</v>
      </c>
      <c r="C4425" s="12">
        <v>10992</v>
      </c>
      <c r="D4425" s="12">
        <v>4424</v>
      </c>
      <c r="E4425" s="12" t="s">
        <v>243</v>
      </c>
      <c r="F4425" s="13">
        <v>45046</v>
      </c>
      <c r="G4425" s="26" t="s">
        <v>14608</v>
      </c>
      <c r="H4425" s="12">
        <v>23</v>
      </c>
      <c r="I4425" s="28">
        <f>VLOOKUP(B:B,DIM_PRODUCTS!A:F,5,FALSE)</f>
        <v>10</v>
      </c>
      <c r="J4425" s="28">
        <f>FACT_ORDERS[[#This Row],[ProductPrice]]*FACT_ORDERS[[#This Row],[Quantity]]</f>
        <v>230</v>
      </c>
      <c r="K4425" s="12" t="str">
        <f>VLOOKUP(C:C,DIM_CUSTOMERS!A:G,7,FALSE)</f>
        <v>Kenya</v>
      </c>
      <c r="L4425" s="30" cm="1">
        <f t="array" ref="L4425">_xlfn.IFS(
    AND(FACT_ORDERS[[#This Row],[DeliveryMehtod]]="shippment",FACT_ORDERS[[#This Row],[TotalAmount]]&gt;=200), 0,
    AND(FACT_ORDERS[[#This Row],[DeliveryMehtod]]="pickup"), 15,
    AND(FACT_ORDERS[[#This Row],[DeliveryMehtod]]="shippment",FACT_ORDERS[[#This Row],[TotalAmount]]&lt;200), 35
)</f>
        <v>15</v>
      </c>
      <c r="M4425" s="12" t="str" cm="1">
        <f t="array" ref="M4425">_xlfn.IFS(
    SUMIFS(FACT_ORDERS[TotalAmount], FACT_ORDERS[WD_CUSTOMERS],FACT_ORDERS[[#This Row],[WD_CUSTOMERS]])&gt;=15000, "VIP",
    SUMIFS(FACT_ORDERS[TotalAmount], FACT_ORDERS[WD_CUSTOMERS],FACT_ORDERS[[#This Row],[WD_CUSTOMERS]])&gt;=8000, "Premium",
    TRUE, "Regular"
)</f>
        <v>Regular</v>
      </c>
      <c r="N4425" s="32" cm="1">
        <f t="array" ref="N4425">_xlfn.IFS(
   FACT_ORDERS[[#This Row],[TypeOfClient]]="VIP", 0.2,
   FACT_ORDERS[[#This Row],[TypeOfClient]]="Premium", 0.1,
   TRUE, 0
)</f>
        <v>0</v>
      </c>
      <c r="O4425" s="31" cm="1">
        <f t="array" ref="O4425">_xlfn.IFS(
   FACT_ORDERS[[#This Row],[TotalAmount]]&gt;1500, 0.15,
   FACT_ORDERS[[#This Row],[TotalAmount]]&gt;1000, 0.1,
   FACT_ORDERS[[#This Row],[TotalAmount]]&gt;500, 0.05,
   TRUE, 0
)</f>
        <v>0</v>
      </c>
      <c r="P4425" s="28">
        <f xml:space="preserve"> FACT_ORDERS[[#This Row],[TotalAmount]] * (1 - (FACT_ORDERS[[#This Row],[ClientDiscount]] + FACT_ORDERS[[#This Row],[OrderDiscount]]) )</f>
        <v>230</v>
      </c>
      <c r="Q4425" s="28">
        <f>FACT_ORDERS[[#This Row],[TotalAmountWithDiscount]]+FACT_ORDERS[[#This Row],[DeliveryCost]]</f>
        <v>245</v>
      </c>
      <c r="R4425" s="35">
        <v>45057</v>
      </c>
      <c r="S4425" s="35" t="str">
        <f>IF(NETWORKDAYS(FACT_ORDERS[[#This Row],[Order-Date]], FACT_ORDERS[[#This Row],[ArrivalDate ]]) &gt; 10, "Late", "On Time")</f>
        <v>On Time</v>
      </c>
    </row>
    <row r="4426" spans="1:19" x14ac:dyDescent="0.3">
      <c r="A4426" s="12">
        <v>9424</v>
      </c>
      <c r="B4426" s="12">
        <v>210</v>
      </c>
      <c r="C4426" s="12">
        <v>10992</v>
      </c>
      <c r="D4426" s="12">
        <v>4425</v>
      </c>
      <c r="E4426" s="12" t="s">
        <v>244</v>
      </c>
      <c r="F4426" s="13">
        <v>45046</v>
      </c>
      <c r="G4426" s="26" t="s">
        <v>14609</v>
      </c>
      <c r="H4426" s="12">
        <v>23</v>
      </c>
      <c r="I4426" s="28">
        <f>VLOOKUP(B:B,DIM_PRODUCTS!A:F,5,FALSE)</f>
        <v>14</v>
      </c>
      <c r="J4426" s="28">
        <f>FACT_ORDERS[[#This Row],[ProductPrice]]*FACT_ORDERS[[#This Row],[Quantity]]</f>
        <v>322</v>
      </c>
      <c r="K4426" s="12" t="str">
        <f>VLOOKUP(C:C,DIM_CUSTOMERS!A:G,7,FALSE)</f>
        <v>Kenya</v>
      </c>
      <c r="L4426" s="30" cm="1">
        <f t="array" ref="L4426">_xlfn.IFS(
    AND(FACT_ORDERS[[#This Row],[DeliveryMehtod]]="shippment",FACT_ORDERS[[#This Row],[TotalAmount]]&gt;=200), 0,
    AND(FACT_ORDERS[[#This Row],[DeliveryMehtod]]="pickup"), 15,
    AND(FACT_ORDERS[[#This Row],[DeliveryMehtod]]="shippment",FACT_ORDERS[[#This Row],[TotalAmount]]&lt;200), 35
)</f>
        <v>0</v>
      </c>
      <c r="M4426" s="12" t="str" cm="1">
        <f t="array" ref="M4426">_xlfn.IFS(
    SUMIFS(FACT_ORDERS[TotalAmount], FACT_ORDERS[WD_CUSTOMERS],FACT_ORDERS[[#This Row],[WD_CUSTOMERS]])&gt;=15000, "VIP",
    SUMIFS(FACT_ORDERS[TotalAmount], FACT_ORDERS[WD_CUSTOMERS],FACT_ORDERS[[#This Row],[WD_CUSTOMERS]])&gt;=8000, "Premium",
    TRUE, "Regular"
)</f>
        <v>Regular</v>
      </c>
      <c r="N4426" s="32" cm="1">
        <f t="array" ref="N4426">_xlfn.IFS(
   FACT_ORDERS[[#This Row],[TypeOfClient]]="VIP", 0.2,
   FACT_ORDERS[[#This Row],[TypeOfClient]]="Premium", 0.1,
   TRUE, 0
)</f>
        <v>0</v>
      </c>
      <c r="O4426" s="31" cm="1">
        <f t="array" ref="O4426">_xlfn.IFS(
   FACT_ORDERS[[#This Row],[TotalAmount]]&gt;1500, 0.15,
   FACT_ORDERS[[#This Row],[TotalAmount]]&gt;1000, 0.1,
   FACT_ORDERS[[#This Row],[TotalAmount]]&gt;500, 0.05,
   TRUE, 0
)</f>
        <v>0</v>
      </c>
      <c r="P4426" s="28">
        <f xml:space="preserve"> FACT_ORDERS[[#This Row],[TotalAmount]] * (1 - (FACT_ORDERS[[#This Row],[ClientDiscount]] + FACT_ORDERS[[#This Row],[OrderDiscount]]) )</f>
        <v>322</v>
      </c>
      <c r="Q4426" s="28">
        <f>FACT_ORDERS[[#This Row],[TotalAmountWithDiscount]]+FACT_ORDERS[[#This Row],[DeliveryCost]]</f>
        <v>322</v>
      </c>
      <c r="R4426" s="35">
        <v>45053</v>
      </c>
      <c r="S4426" s="35" t="str">
        <f>IF(NETWORKDAYS(FACT_ORDERS[[#This Row],[Order-Date]], FACT_ORDERS[[#This Row],[ArrivalDate ]]) &gt; 10, "Late", "On Time")</f>
        <v>On Time</v>
      </c>
    </row>
    <row r="4427" spans="1:19" x14ac:dyDescent="0.3">
      <c r="A4427" s="12">
        <v>9425</v>
      </c>
      <c r="B4427" s="12">
        <v>232</v>
      </c>
      <c r="C4427" s="12">
        <v>10992</v>
      </c>
      <c r="D4427" s="12">
        <v>4426</v>
      </c>
      <c r="E4427" s="12" t="s">
        <v>243</v>
      </c>
      <c r="F4427" s="13">
        <v>45215</v>
      </c>
      <c r="G4427" s="26" t="s">
        <v>14610</v>
      </c>
      <c r="H4427" s="12">
        <v>25</v>
      </c>
      <c r="I4427" s="28">
        <f>VLOOKUP(B:B,DIM_PRODUCTS!A:F,5,FALSE)</f>
        <v>10</v>
      </c>
      <c r="J4427" s="28">
        <f>FACT_ORDERS[[#This Row],[ProductPrice]]*FACT_ORDERS[[#This Row],[Quantity]]</f>
        <v>250</v>
      </c>
      <c r="K4427" s="12" t="str">
        <f>VLOOKUP(C:C,DIM_CUSTOMERS!A:G,7,FALSE)</f>
        <v>Kenya</v>
      </c>
      <c r="L4427" s="30" cm="1">
        <f t="array" ref="L4427">_xlfn.IFS(
    AND(FACT_ORDERS[[#This Row],[DeliveryMehtod]]="shippment",FACT_ORDERS[[#This Row],[TotalAmount]]&gt;=200), 0,
    AND(FACT_ORDERS[[#This Row],[DeliveryMehtod]]="pickup"), 15,
    AND(FACT_ORDERS[[#This Row],[DeliveryMehtod]]="shippment",FACT_ORDERS[[#This Row],[TotalAmount]]&lt;200), 35
)</f>
        <v>15</v>
      </c>
      <c r="M4427" s="12" t="str" cm="1">
        <f t="array" ref="M4427">_xlfn.IFS(
    SUMIFS(FACT_ORDERS[TotalAmount], FACT_ORDERS[WD_CUSTOMERS],FACT_ORDERS[[#This Row],[WD_CUSTOMERS]])&gt;=15000, "VIP",
    SUMIFS(FACT_ORDERS[TotalAmount], FACT_ORDERS[WD_CUSTOMERS],FACT_ORDERS[[#This Row],[WD_CUSTOMERS]])&gt;=8000, "Premium",
    TRUE, "Regular"
)</f>
        <v>Regular</v>
      </c>
      <c r="N4427" s="32" cm="1">
        <f t="array" ref="N4427">_xlfn.IFS(
   FACT_ORDERS[[#This Row],[TypeOfClient]]="VIP", 0.2,
   FACT_ORDERS[[#This Row],[TypeOfClient]]="Premium", 0.1,
   TRUE, 0
)</f>
        <v>0</v>
      </c>
      <c r="O4427" s="31" cm="1">
        <f t="array" ref="O4427">_xlfn.IFS(
   FACT_ORDERS[[#This Row],[TotalAmount]]&gt;1500, 0.15,
   FACT_ORDERS[[#This Row],[TotalAmount]]&gt;1000, 0.1,
   FACT_ORDERS[[#This Row],[TotalAmount]]&gt;500, 0.05,
   TRUE, 0
)</f>
        <v>0</v>
      </c>
      <c r="P4427" s="28">
        <f xml:space="preserve"> FACT_ORDERS[[#This Row],[TotalAmount]] * (1 - (FACT_ORDERS[[#This Row],[ClientDiscount]] + FACT_ORDERS[[#This Row],[OrderDiscount]]) )</f>
        <v>250</v>
      </c>
      <c r="Q4427" s="28">
        <f>FACT_ORDERS[[#This Row],[TotalAmountWithDiscount]]+FACT_ORDERS[[#This Row],[DeliveryCost]]</f>
        <v>265</v>
      </c>
      <c r="R4427" s="35">
        <v>45223</v>
      </c>
      <c r="S4427" s="35" t="str">
        <f>IF(NETWORKDAYS(FACT_ORDERS[[#This Row],[Order-Date]], FACT_ORDERS[[#This Row],[ArrivalDate ]]) &gt; 10, "Late", "On Time")</f>
        <v>On Time</v>
      </c>
    </row>
    <row r="4428" spans="1:19" x14ac:dyDescent="0.3">
      <c r="A4428" s="12">
        <v>9426</v>
      </c>
      <c r="B4428" s="12">
        <v>210</v>
      </c>
      <c r="C4428" s="12">
        <v>10992</v>
      </c>
      <c r="D4428" s="12">
        <v>4427</v>
      </c>
      <c r="E4428" s="12" t="s">
        <v>243</v>
      </c>
      <c r="F4428" s="13">
        <v>45215</v>
      </c>
      <c r="G4428" s="26" t="s">
        <v>14611</v>
      </c>
      <c r="H4428" s="12">
        <v>23</v>
      </c>
      <c r="I4428" s="28">
        <f>VLOOKUP(B:B,DIM_PRODUCTS!A:F,5,FALSE)</f>
        <v>14</v>
      </c>
      <c r="J4428" s="28">
        <f>FACT_ORDERS[[#This Row],[ProductPrice]]*FACT_ORDERS[[#This Row],[Quantity]]</f>
        <v>322</v>
      </c>
      <c r="K4428" s="12" t="str">
        <f>VLOOKUP(C:C,DIM_CUSTOMERS!A:G,7,FALSE)</f>
        <v>Kenya</v>
      </c>
      <c r="L4428" s="30" cm="1">
        <f t="array" ref="L4428">_xlfn.IFS(
    AND(FACT_ORDERS[[#This Row],[DeliveryMehtod]]="shippment",FACT_ORDERS[[#This Row],[TotalAmount]]&gt;=200), 0,
    AND(FACT_ORDERS[[#This Row],[DeliveryMehtod]]="pickup"), 15,
    AND(FACT_ORDERS[[#This Row],[DeliveryMehtod]]="shippment",FACT_ORDERS[[#This Row],[TotalAmount]]&lt;200), 35
)</f>
        <v>15</v>
      </c>
      <c r="M4428" s="12" t="str" cm="1">
        <f t="array" ref="M4428">_xlfn.IFS(
    SUMIFS(FACT_ORDERS[TotalAmount], FACT_ORDERS[WD_CUSTOMERS],FACT_ORDERS[[#This Row],[WD_CUSTOMERS]])&gt;=15000, "VIP",
    SUMIFS(FACT_ORDERS[TotalAmount], FACT_ORDERS[WD_CUSTOMERS],FACT_ORDERS[[#This Row],[WD_CUSTOMERS]])&gt;=8000, "Premium",
    TRUE, "Regular"
)</f>
        <v>Regular</v>
      </c>
      <c r="N4428" s="32" cm="1">
        <f t="array" ref="N4428">_xlfn.IFS(
   FACT_ORDERS[[#This Row],[TypeOfClient]]="VIP", 0.2,
   FACT_ORDERS[[#This Row],[TypeOfClient]]="Premium", 0.1,
   TRUE, 0
)</f>
        <v>0</v>
      </c>
      <c r="O4428" s="31" cm="1">
        <f t="array" ref="O4428">_xlfn.IFS(
   FACT_ORDERS[[#This Row],[TotalAmount]]&gt;1500, 0.15,
   FACT_ORDERS[[#This Row],[TotalAmount]]&gt;1000, 0.1,
   FACT_ORDERS[[#This Row],[TotalAmount]]&gt;500, 0.05,
   TRUE, 0
)</f>
        <v>0</v>
      </c>
      <c r="P4428" s="28">
        <f xml:space="preserve"> FACT_ORDERS[[#This Row],[TotalAmount]] * (1 - (FACT_ORDERS[[#This Row],[ClientDiscount]] + FACT_ORDERS[[#This Row],[OrderDiscount]]) )</f>
        <v>322</v>
      </c>
      <c r="Q4428" s="28">
        <f>FACT_ORDERS[[#This Row],[TotalAmountWithDiscount]]+FACT_ORDERS[[#This Row],[DeliveryCost]]</f>
        <v>337</v>
      </c>
      <c r="R4428" s="35">
        <v>45224</v>
      </c>
      <c r="S4428" s="35" t="str">
        <f>IF(NETWORKDAYS(FACT_ORDERS[[#This Row],[Order-Date]], FACT_ORDERS[[#This Row],[ArrivalDate ]]) &gt; 10, "Late", "On Time")</f>
        <v>On Time</v>
      </c>
    </row>
    <row r="4429" spans="1:19" x14ac:dyDescent="0.3">
      <c r="A4429" s="12">
        <v>9427</v>
      </c>
      <c r="B4429" s="12">
        <v>232</v>
      </c>
      <c r="C4429" s="12">
        <v>10992</v>
      </c>
      <c r="D4429" s="12">
        <v>4428</v>
      </c>
      <c r="E4429" s="12" t="s">
        <v>243</v>
      </c>
      <c r="F4429" s="13">
        <v>45152</v>
      </c>
      <c r="G4429" s="26" t="s">
        <v>14612</v>
      </c>
      <c r="H4429" s="12">
        <v>16</v>
      </c>
      <c r="I4429" s="28">
        <f>VLOOKUP(B:B,DIM_PRODUCTS!A:F,5,FALSE)</f>
        <v>10</v>
      </c>
      <c r="J4429" s="28">
        <f>FACT_ORDERS[[#This Row],[ProductPrice]]*FACT_ORDERS[[#This Row],[Quantity]]</f>
        <v>160</v>
      </c>
      <c r="K4429" s="12" t="str">
        <f>VLOOKUP(C:C,DIM_CUSTOMERS!A:G,7,FALSE)</f>
        <v>Kenya</v>
      </c>
      <c r="L4429" s="30" cm="1">
        <f t="array" ref="L4429">_xlfn.IFS(
    AND(FACT_ORDERS[[#This Row],[DeliveryMehtod]]="shippment",FACT_ORDERS[[#This Row],[TotalAmount]]&gt;=200), 0,
    AND(FACT_ORDERS[[#This Row],[DeliveryMehtod]]="pickup"), 15,
    AND(FACT_ORDERS[[#This Row],[DeliveryMehtod]]="shippment",FACT_ORDERS[[#This Row],[TotalAmount]]&lt;200), 35
)</f>
        <v>15</v>
      </c>
      <c r="M4429" s="12" t="str" cm="1">
        <f t="array" ref="M4429">_xlfn.IFS(
    SUMIFS(FACT_ORDERS[TotalAmount], FACT_ORDERS[WD_CUSTOMERS],FACT_ORDERS[[#This Row],[WD_CUSTOMERS]])&gt;=15000, "VIP",
    SUMIFS(FACT_ORDERS[TotalAmount], FACT_ORDERS[WD_CUSTOMERS],FACT_ORDERS[[#This Row],[WD_CUSTOMERS]])&gt;=8000, "Premium",
    TRUE, "Regular"
)</f>
        <v>Regular</v>
      </c>
      <c r="N4429" s="32" cm="1">
        <f t="array" ref="N4429">_xlfn.IFS(
   FACT_ORDERS[[#This Row],[TypeOfClient]]="VIP", 0.2,
   FACT_ORDERS[[#This Row],[TypeOfClient]]="Premium", 0.1,
   TRUE, 0
)</f>
        <v>0</v>
      </c>
      <c r="O4429" s="31" cm="1">
        <f t="array" ref="O4429">_xlfn.IFS(
   FACT_ORDERS[[#This Row],[TotalAmount]]&gt;1500, 0.15,
   FACT_ORDERS[[#This Row],[TotalAmount]]&gt;1000, 0.1,
   FACT_ORDERS[[#This Row],[TotalAmount]]&gt;500, 0.05,
   TRUE, 0
)</f>
        <v>0</v>
      </c>
      <c r="P4429" s="28">
        <f xml:space="preserve"> FACT_ORDERS[[#This Row],[TotalAmount]] * (1 - (FACT_ORDERS[[#This Row],[ClientDiscount]] + FACT_ORDERS[[#This Row],[OrderDiscount]]) )</f>
        <v>160</v>
      </c>
      <c r="Q4429" s="28">
        <f>FACT_ORDERS[[#This Row],[TotalAmountWithDiscount]]+FACT_ORDERS[[#This Row],[DeliveryCost]]</f>
        <v>175</v>
      </c>
      <c r="R4429" s="35">
        <v>45162</v>
      </c>
      <c r="S4429" s="35" t="str">
        <f>IF(NETWORKDAYS(FACT_ORDERS[[#This Row],[Order-Date]], FACT_ORDERS[[#This Row],[ArrivalDate ]]) &gt; 10, "Late", "On Time")</f>
        <v>On Time</v>
      </c>
    </row>
    <row r="4430" spans="1:19" x14ac:dyDescent="0.3">
      <c r="A4430" s="12">
        <v>9428</v>
      </c>
      <c r="B4430" s="12">
        <v>210</v>
      </c>
      <c r="C4430" s="12">
        <v>10992</v>
      </c>
      <c r="D4430" s="12">
        <v>4429</v>
      </c>
      <c r="E4430" s="12" t="s">
        <v>244</v>
      </c>
      <c r="F4430" s="13">
        <v>45152</v>
      </c>
      <c r="G4430" s="26" t="s">
        <v>14613</v>
      </c>
      <c r="H4430" s="12">
        <v>18</v>
      </c>
      <c r="I4430" s="28">
        <f>VLOOKUP(B:B,DIM_PRODUCTS!A:F,5,FALSE)</f>
        <v>14</v>
      </c>
      <c r="J4430" s="28">
        <f>FACT_ORDERS[[#This Row],[ProductPrice]]*FACT_ORDERS[[#This Row],[Quantity]]</f>
        <v>252</v>
      </c>
      <c r="K4430" s="12" t="str">
        <f>VLOOKUP(C:C,DIM_CUSTOMERS!A:G,7,FALSE)</f>
        <v>Kenya</v>
      </c>
      <c r="L4430" s="30" cm="1">
        <f t="array" ref="L4430">_xlfn.IFS(
    AND(FACT_ORDERS[[#This Row],[DeliveryMehtod]]="shippment",FACT_ORDERS[[#This Row],[TotalAmount]]&gt;=200), 0,
    AND(FACT_ORDERS[[#This Row],[DeliveryMehtod]]="pickup"), 15,
    AND(FACT_ORDERS[[#This Row],[DeliveryMehtod]]="shippment",FACT_ORDERS[[#This Row],[TotalAmount]]&lt;200), 35
)</f>
        <v>0</v>
      </c>
      <c r="M4430" s="12" t="str" cm="1">
        <f t="array" ref="M4430">_xlfn.IFS(
    SUMIFS(FACT_ORDERS[TotalAmount], FACT_ORDERS[WD_CUSTOMERS],FACT_ORDERS[[#This Row],[WD_CUSTOMERS]])&gt;=15000, "VIP",
    SUMIFS(FACT_ORDERS[TotalAmount], FACT_ORDERS[WD_CUSTOMERS],FACT_ORDERS[[#This Row],[WD_CUSTOMERS]])&gt;=8000, "Premium",
    TRUE, "Regular"
)</f>
        <v>Regular</v>
      </c>
      <c r="N4430" s="32" cm="1">
        <f t="array" ref="N4430">_xlfn.IFS(
   FACT_ORDERS[[#This Row],[TypeOfClient]]="VIP", 0.2,
   FACT_ORDERS[[#This Row],[TypeOfClient]]="Premium", 0.1,
   TRUE, 0
)</f>
        <v>0</v>
      </c>
      <c r="O4430" s="31" cm="1">
        <f t="array" ref="O4430">_xlfn.IFS(
   FACT_ORDERS[[#This Row],[TotalAmount]]&gt;1500, 0.15,
   FACT_ORDERS[[#This Row],[TotalAmount]]&gt;1000, 0.1,
   FACT_ORDERS[[#This Row],[TotalAmount]]&gt;500, 0.05,
   TRUE, 0
)</f>
        <v>0</v>
      </c>
      <c r="P4430" s="28">
        <f xml:space="preserve"> FACT_ORDERS[[#This Row],[TotalAmount]] * (1 - (FACT_ORDERS[[#This Row],[ClientDiscount]] + FACT_ORDERS[[#This Row],[OrderDiscount]]) )</f>
        <v>252</v>
      </c>
      <c r="Q4430" s="28">
        <f>FACT_ORDERS[[#This Row],[TotalAmountWithDiscount]]+FACT_ORDERS[[#This Row],[DeliveryCost]]</f>
        <v>252</v>
      </c>
      <c r="R4430" s="35">
        <v>45162</v>
      </c>
      <c r="S4430" s="35" t="str">
        <f>IF(NETWORKDAYS(FACT_ORDERS[[#This Row],[Order-Date]], FACT_ORDERS[[#This Row],[ArrivalDate ]]) &gt; 10, "Late", "On Time")</f>
        <v>On Time</v>
      </c>
    </row>
    <row r="4431" spans="1:19" x14ac:dyDescent="0.3">
      <c r="A4431" s="12">
        <v>9429</v>
      </c>
      <c r="B4431" s="12">
        <v>276</v>
      </c>
      <c r="C4431" s="12">
        <v>10925</v>
      </c>
      <c r="D4431" s="12">
        <v>4430</v>
      </c>
      <c r="E4431" s="12" t="s">
        <v>244</v>
      </c>
      <c r="F4431" s="13">
        <v>45449</v>
      </c>
      <c r="G4431" s="26" t="s">
        <v>3279</v>
      </c>
      <c r="H4431" s="12">
        <v>29</v>
      </c>
      <c r="I4431" s="28">
        <f>VLOOKUP(B:B,DIM_PRODUCTS!A:F,5,FALSE)</f>
        <v>28</v>
      </c>
      <c r="J4431" s="28">
        <f>FACT_ORDERS[[#This Row],[ProductPrice]]*FACT_ORDERS[[#This Row],[Quantity]]</f>
        <v>812</v>
      </c>
      <c r="K4431" s="12" t="str">
        <f>VLOOKUP(C:C,DIM_CUSTOMERS!A:G,7,FALSE)</f>
        <v>Australia</v>
      </c>
      <c r="L4431" s="30" cm="1">
        <f t="array" ref="L4431">_xlfn.IFS(
    AND(FACT_ORDERS[[#This Row],[DeliveryMehtod]]="shippment",FACT_ORDERS[[#This Row],[TotalAmount]]&gt;=200), 0,
    AND(FACT_ORDERS[[#This Row],[DeliveryMehtod]]="pickup"), 15,
    AND(FACT_ORDERS[[#This Row],[DeliveryMehtod]]="shippment",FACT_ORDERS[[#This Row],[TotalAmount]]&lt;200), 35
)</f>
        <v>0</v>
      </c>
      <c r="M4431" s="12" t="str" cm="1">
        <f t="array" ref="M4431">_xlfn.IFS(
    SUMIFS(FACT_ORDERS[TotalAmount], FACT_ORDERS[WD_CUSTOMERS],FACT_ORDERS[[#This Row],[WD_CUSTOMERS]])&gt;=15000, "VIP",
    SUMIFS(FACT_ORDERS[TotalAmount], FACT_ORDERS[WD_CUSTOMERS],FACT_ORDERS[[#This Row],[WD_CUSTOMERS]])&gt;=8000, "Premium",
    TRUE, "Regular"
)</f>
        <v>VIP</v>
      </c>
      <c r="N4431" s="32" cm="1">
        <f t="array" ref="N4431">_xlfn.IFS(
   FACT_ORDERS[[#This Row],[TypeOfClient]]="VIP", 0.2,
   FACT_ORDERS[[#This Row],[TypeOfClient]]="Premium", 0.1,
   TRUE, 0
)</f>
        <v>0.2</v>
      </c>
      <c r="O4431" s="31" cm="1">
        <f t="array" ref="O4431">_xlfn.IFS(
   FACT_ORDERS[[#This Row],[TotalAmount]]&gt;1500, 0.15,
   FACT_ORDERS[[#This Row],[TotalAmount]]&gt;1000, 0.1,
   FACT_ORDERS[[#This Row],[TotalAmount]]&gt;500, 0.05,
   TRUE, 0
)</f>
        <v>0.05</v>
      </c>
      <c r="P4431" s="28">
        <f xml:space="preserve"> FACT_ORDERS[[#This Row],[TotalAmount]] * (1 - (FACT_ORDERS[[#This Row],[ClientDiscount]] + FACT_ORDERS[[#This Row],[OrderDiscount]]) )</f>
        <v>609</v>
      </c>
      <c r="Q4431" s="28">
        <f>FACT_ORDERS[[#This Row],[TotalAmountWithDiscount]]+FACT_ORDERS[[#This Row],[DeliveryCost]]</f>
        <v>609</v>
      </c>
      <c r="R4431" s="35">
        <v>45457</v>
      </c>
      <c r="S4431" s="35" t="str">
        <f>IF(NETWORKDAYS(FACT_ORDERS[[#This Row],[Order-Date]], FACT_ORDERS[[#This Row],[ArrivalDate ]]) &gt; 10, "Late", "On Time")</f>
        <v>On Time</v>
      </c>
    </row>
    <row r="4432" spans="1:19" x14ac:dyDescent="0.3">
      <c r="A4432" s="12">
        <v>9430</v>
      </c>
      <c r="B4432" s="12">
        <v>219</v>
      </c>
      <c r="C4432" s="12">
        <v>10925</v>
      </c>
      <c r="D4432" s="12">
        <v>4431</v>
      </c>
      <c r="E4432" s="12" t="s">
        <v>244</v>
      </c>
      <c r="F4432" s="13">
        <v>45449</v>
      </c>
      <c r="G4432" s="26" t="s">
        <v>14614</v>
      </c>
      <c r="H4432" s="12">
        <v>57</v>
      </c>
      <c r="I4432" s="28">
        <f>VLOOKUP(B:B,DIM_PRODUCTS!A:F,5,FALSE)</f>
        <v>50</v>
      </c>
      <c r="J4432" s="28">
        <f>FACT_ORDERS[[#This Row],[ProductPrice]]*FACT_ORDERS[[#This Row],[Quantity]]</f>
        <v>2850</v>
      </c>
      <c r="K4432" s="12" t="str">
        <f>VLOOKUP(C:C,DIM_CUSTOMERS!A:G,7,FALSE)</f>
        <v>Australia</v>
      </c>
      <c r="L4432" s="30" cm="1">
        <f t="array" ref="L4432">_xlfn.IFS(
    AND(FACT_ORDERS[[#This Row],[DeliveryMehtod]]="shippment",FACT_ORDERS[[#This Row],[TotalAmount]]&gt;=200), 0,
    AND(FACT_ORDERS[[#This Row],[DeliveryMehtod]]="pickup"), 15,
    AND(FACT_ORDERS[[#This Row],[DeliveryMehtod]]="shippment",FACT_ORDERS[[#This Row],[TotalAmount]]&lt;200), 35
)</f>
        <v>0</v>
      </c>
      <c r="M4432" s="12" t="str" cm="1">
        <f t="array" ref="M4432">_xlfn.IFS(
    SUMIFS(FACT_ORDERS[TotalAmount], FACT_ORDERS[WD_CUSTOMERS],FACT_ORDERS[[#This Row],[WD_CUSTOMERS]])&gt;=15000, "VIP",
    SUMIFS(FACT_ORDERS[TotalAmount], FACT_ORDERS[WD_CUSTOMERS],FACT_ORDERS[[#This Row],[WD_CUSTOMERS]])&gt;=8000, "Premium",
    TRUE, "Regular"
)</f>
        <v>VIP</v>
      </c>
      <c r="N4432" s="32" cm="1">
        <f t="array" ref="N4432">_xlfn.IFS(
   FACT_ORDERS[[#This Row],[TypeOfClient]]="VIP", 0.2,
   FACT_ORDERS[[#This Row],[TypeOfClient]]="Premium", 0.1,
   TRUE, 0
)</f>
        <v>0.2</v>
      </c>
      <c r="O4432" s="31" cm="1">
        <f t="array" ref="O4432">_xlfn.IFS(
   FACT_ORDERS[[#This Row],[TotalAmount]]&gt;1500, 0.15,
   FACT_ORDERS[[#This Row],[TotalAmount]]&gt;1000, 0.1,
   FACT_ORDERS[[#This Row],[TotalAmount]]&gt;500, 0.05,
   TRUE, 0
)</f>
        <v>0.15</v>
      </c>
      <c r="P4432" s="28">
        <f xml:space="preserve"> FACT_ORDERS[[#This Row],[TotalAmount]] * (1 - (FACT_ORDERS[[#This Row],[ClientDiscount]] + FACT_ORDERS[[#This Row],[OrderDiscount]]) )</f>
        <v>1852.5</v>
      </c>
      <c r="Q4432" s="28">
        <f>FACT_ORDERS[[#This Row],[TotalAmountWithDiscount]]+FACT_ORDERS[[#This Row],[DeliveryCost]]</f>
        <v>1852.5</v>
      </c>
      <c r="R4432" s="35">
        <v>45457</v>
      </c>
      <c r="S4432" s="35" t="str">
        <f>IF(NETWORKDAYS(FACT_ORDERS[[#This Row],[Order-Date]], FACT_ORDERS[[#This Row],[ArrivalDate ]]) &gt; 10, "Late", "On Time")</f>
        <v>On Time</v>
      </c>
    </row>
    <row r="4433" spans="1:19" x14ac:dyDescent="0.3">
      <c r="A4433" s="12">
        <v>9431</v>
      </c>
      <c r="B4433" s="12">
        <v>208</v>
      </c>
      <c r="C4433" s="12">
        <v>10925</v>
      </c>
      <c r="D4433" s="12">
        <v>4432</v>
      </c>
      <c r="E4433" s="12" t="s">
        <v>243</v>
      </c>
      <c r="F4433" s="13">
        <v>45449</v>
      </c>
      <c r="G4433" s="26" t="s">
        <v>14615</v>
      </c>
      <c r="H4433" s="12">
        <v>9</v>
      </c>
      <c r="I4433" s="28">
        <f>VLOOKUP(B:B,DIM_PRODUCTS!A:F,5,FALSE)</f>
        <v>10</v>
      </c>
      <c r="J4433" s="28">
        <f>FACT_ORDERS[[#This Row],[ProductPrice]]*FACT_ORDERS[[#This Row],[Quantity]]</f>
        <v>90</v>
      </c>
      <c r="K4433" s="12" t="str">
        <f>VLOOKUP(C:C,DIM_CUSTOMERS!A:G,7,FALSE)</f>
        <v>Australia</v>
      </c>
      <c r="L4433" s="30" cm="1">
        <f t="array" ref="L4433">_xlfn.IFS(
    AND(FACT_ORDERS[[#This Row],[DeliveryMehtod]]="shippment",FACT_ORDERS[[#This Row],[TotalAmount]]&gt;=200), 0,
    AND(FACT_ORDERS[[#This Row],[DeliveryMehtod]]="pickup"), 15,
    AND(FACT_ORDERS[[#This Row],[DeliveryMehtod]]="shippment",FACT_ORDERS[[#This Row],[TotalAmount]]&lt;200), 35
)</f>
        <v>15</v>
      </c>
      <c r="M4433" s="12" t="str" cm="1">
        <f t="array" ref="M4433">_xlfn.IFS(
    SUMIFS(FACT_ORDERS[TotalAmount], FACT_ORDERS[WD_CUSTOMERS],FACT_ORDERS[[#This Row],[WD_CUSTOMERS]])&gt;=15000, "VIP",
    SUMIFS(FACT_ORDERS[TotalAmount], FACT_ORDERS[WD_CUSTOMERS],FACT_ORDERS[[#This Row],[WD_CUSTOMERS]])&gt;=8000, "Premium",
    TRUE, "Regular"
)</f>
        <v>VIP</v>
      </c>
      <c r="N4433" s="32" cm="1">
        <f t="array" ref="N4433">_xlfn.IFS(
   FACT_ORDERS[[#This Row],[TypeOfClient]]="VIP", 0.2,
   FACT_ORDERS[[#This Row],[TypeOfClient]]="Premium", 0.1,
   TRUE, 0
)</f>
        <v>0.2</v>
      </c>
      <c r="O4433" s="31" cm="1">
        <f t="array" ref="O4433">_xlfn.IFS(
   FACT_ORDERS[[#This Row],[TotalAmount]]&gt;1500, 0.15,
   FACT_ORDERS[[#This Row],[TotalAmount]]&gt;1000, 0.1,
   FACT_ORDERS[[#This Row],[TotalAmount]]&gt;500, 0.05,
   TRUE, 0
)</f>
        <v>0</v>
      </c>
      <c r="P4433" s="28">
        <f xml:space="preserve"> FACT_ORDERS[[#This Row],[TotalAmount]] * (1 - (FACT_ORDERS[[#This Row],[ClientDiscount]] + FACT_ORDERS[[#This Row],[OrderDiscount]]) )</f>
        <v>72</v>
      </c>
      <c r="Q4433" s="28">
        <f>FACT_ORDERS[[#This Row],[TotalAmountWithDiscount]]+FACT_ORDERS[[#This Row],[DeliveryCost]]</f>
        <v>87</v>
      </c>
      <c r="R4433" s="35">
        <v>45469</v>
      </c>
      <c r="S4433" s="35" t="str">
        <f>IF(NETWORKDAYS(FACT_ORDERS[[#This Row],[Order-Date]], FACT_ORDERS[[#This Row],[ArrivalDate ]]) &gt; 10, "Late", "On Time")</f>
        <v>Late</v>
      </c>
    </row>
    <row r="4434" spans="1:19" x14ac:dyDescent="0.3">
      <c r="A4434" s="12">
        <v>9432</v>
      </c>
      <c r="B4434" s="12">
        <v>246</v>
      </c>
      <c r="C4434" s="12">
        <v>10925</v>
      </c>
      <c r="D4434" s="12">
        <v>4433</v>
      </c>
      <c r="E4434" s="12" t="s">
        <v>243</v>
      </c>
      <c r="F4434" s="13">
        <v>45449</v>
      </c>
      <c r="G4434" s="26" t="s">
        <v>14616</v>
      </c>
      <c r="H4434" s="12">
        <v>19</v>
      </c>
      <c r="I4434" s="28">
        <f>VLOOKUP(B:B,DIM_PRODUCTS!A:F,5,FALSE)</f>
        <v>23</v>
      </c>
      <c r="J4434" s="28">
        <f>FACT_ORDERS[[#This Row],[ProductPrice]]*FACT_ORDERS[[#This Row],[Quantity]]</f>
        <v>437</v>
      </c>
      <c r="K4434" s="12" t="str">
        <f>VLOOKUP(C:C,DIM_CUSTOMERS!A:G,7,FALSE)</f>
        <v>Australia</v>
      </c>
      <c r="L4434" s="30" cm="1">
        <f t="array" ref="L4434">_xlfn.IFS(
    AND(FACT_ORDERS[[#This Row],[DeliveryMehtod]]="shippment",FACT_ORDERS[[#This Row],[TotalAmount]]&gt;=200), 0,
    AND(FACT_ORDERS[[#This Row],[DeliveryMehtod]]="pickup"), 15,
    AND(FACT_ORDERS[[#This Row],[DeliveryMehtod]]="shippment",FACT_ORDERS[[#This Row],[TotalAmount]]&lt;200), 35
)</f>
        <v>15</v>
      </c>
      <c r="M4434" s="12" t="str" cm="1">
        <f t="array" ref="M4434">_xlfn.IFS(
    SUMIFS(FACT_ORDERS[TotalAmount], FACT_ORDERS[WD_CUSTOMERS],FACT_ORDERS[[#This Row],[WD_CUSTOMERS]])&gt;=15000, "VIP",
    SUMIFS(FACT_ORDERS[TotalAmount], FACT_ORDERS[WD_CUSTOMERS],FACT_ORDERS[[#This Row],[WD_CUSTOMERS]])&gt;=8000, "Premium",
    TRUE, "Regular"
)</f>
        <v>VIP</v>
      </c>
      <c r="N4434" s="32" cm="1">
        <f t="array" ref="N4434">_xlfn.IFS(
   FACT_ORDERS[[#This Row],[TypeOfClient]]="VIP", 0.2,
   FACT_ORDERS[[#This Row],[TypeOfClient]]="Premium", 0.1,
   TRUE, 0
)</f>
        <v>0.2</v>
      </c>
      <c r="O4434" s="31" cm="1">
        <f t="array" ref="O4434">_xlfn.IFS(
   FACT_ORDERS[[#This Row],[TotalAmount]]&gt;1500, 0.15,
   FACT_ORDERS[[#This Row],[TotalAmount]]&gt;1000, 0.1,
   FACT_ORDERS[[#This Row],[TotalAmount]]&gt;500, 0.05,
   TRUE, 0
)</f>
        <v>0</v>
      </c>
      <c r="P4434" s="28">
        <f xml:space="preserve"> FACT_ORDERS[[#This Row],[TotalAmount]] * (1 - (FACT_ORDERS[[#This Row],[ClientDiscount]] + FACT_ORDERS[[#This Row],[OrderDiscount]]) )</f>
        <v>349.6</v>
      </c>
      <c r="Q4434" s="28">
        <f>FACT_ORDERS[[#This Row],[TotalAmountWithDiscount]]+FACT_ORDERS[[#This Row],[DeliveryCost]]</f>
        <v>364.6</v>
      </c>
      <c r="R4434" s="35">
        <v>45458</v>
      </c>
      <c r="S4434" s="35" t="str">
        <f>IF(NETWORKDAYS(FACT_ORDERS[[#This Row],[Order-Date]], FACT_ORDERS[[#This Row],[ArrivalDate ]]) &gt; 10, "Late", "On Time")</f>
        <v>On Time</v>
      </c>
    </row>
    <row r="4435" spans="1:19" x14ac:dyDescent="0.3">
      <c r="A4435" s="12">
        <v>9433</v>
      </c>
      <c r="B4435" s="12">
        <v>276</v>
      </c>
      <c r="C4435" s="12">
        <v>10925</v>
      </c>
      <c r="D4435" s="12">
        <v>4434</v>
      </c>
      <c r="E4435" s="12" t="s">
        <v>243</v>
      </c>
      <c r="F4435" s="13">
        <v>45453</v>
      </c>
      <c r="G4435" s="26" t="s">
        <v>14617</v>
      </c>
      <c r="H4435" s="12">
        <v>22</v>
      </c>
      <c r="I4435" s="28">
        <f>VLOOKUP(B:B,DIM_PRODUCTS!A:F,5,FALSE)</f>
        <v>28</v>
      </c>
      <c r="J4435" s="28">
        <f>FACT_ORDERS[[#This Row],[ProductPrice]]*FACT_ORDERS[[#This Row],[Quantity]]</f>
        <v>616</v>
      </c>
      <c r="K4435" s="12" t="str">
        <f>VLOOKUP(C:C,DIM_CUSTOMERS!A:G,7,FALSE)</f>
        <v>Australia</v>
      </c>
      <c r="L4435" s="30" cm="1">
        <f t="array" ref="L4435">_xlfn.IFS(
    AND(FACT_ORDERS[[#This Row],[DeliveryMehtod]]="shippment",FACT_ORDERS[[#This Row],[TotalAmount]]&gt;=200), 0,
    AND(FACT_ORDERS[[#This Row],[DeliveryMehtod]]="pickup"), 15,
    AND(FACT_ORDERS[[#This Row],[DeliveryMehtod]]="shippment",FACT_ORDERS[[#This Row],[TotalAmount]]&lt;200), 35
)</f>
        <v>15</v>
      </c>
      <c r="M4435" s="12" t="str" cm="1">
        <f t="array" ref="M4435">_xlfn.IFS(
    SUMIFS(FACT_ORDERS[TotalAmount], FACT_ORDERS[WD_CUSTOMERS],FACT_ORDERS[[#This Row],[WD_CUSTOMERS]])&gt;=15000, "VIP",
    SUMIFS(FACT_ORDERS[TotalAmount], FACT_ORDERS[WD_CUSTOMERS],FACT_ORDERS[[#This Row],[WD_CUSTOMERS]])&gt;=8000, "Premium",
    TRUE, "Regular"
)</f>
        <v>VIP</v>
      </c>
      <c r="N4435" s="32" cm="1">
        <f t="array" ref="N4435">_xlfn.IFS(
   FACT_ORDERS[[#This Row],[TypeOfClient]]="VIP", 0.2,
   FACT_ORDERS[[#This Row],[TypeOfClient]]="Premium", 0.1,
   TRUE, 0
)</f>
        <v>0.2</v>
      </c>
      <c r="O4435" s="31" cm="1">
        <f t="array" ref="O4435">_xlfn.IFS(
   FACT_ORDERS[[#This Row],[TotalAmount]]&gt;1500, 0.15,
   FACT_ORDERS[[#This Row],[TotalAmount]]&gt;1000, 0.1,
   FACT_ORDERS[[#This Row],[TotalAmount]]&gt;500, 0.05,
   TRUE, 0
)</f>
        <v>0.05</v>
      </c>
      <c r="P4435" s="28">
        <f xml:space="preserve"> FACT_ORDERS[[#This Row],[TotalAmount]] * (1 - (FACT_ORDERS[[#This Row],[ClientDiscount]] + FACT_ORDERS[[#This Row],[OrderDiscount]]) )</f>
        <v>462</v>
      </c>
      <c r="Q4435" s="28">
        <f>FACT_ORDERS[[#This Row],[TotalAmountWithDiscount]]+FACT_ORDERS[[#This Row],[DeliveryCost]]</f>
        <v>477</v>
      </c>
      <c r="R4435" s="35">
        <v>45461</v>
      </c>
      <c r="S4435" s="35" t="str">
        <f>IF(NETWORKDAYS(FACT_ORDERS[[#This Row],[Order-Date]], FACT_ORDERS[[#This Row],[ArrivalDate ]]) &gt; 10, "Late", "On Time")</f>
        <v>On Time</v>
      </c>
    </row>
    <row r="4436" spans="1:19" x14ac:dyDescent="0.3">
      <c r="A4436" s="12">
        <v>9434</v>
      </c>
      <c r="B4436" s="12">
        <v>219</v>
      </c>
      <c r="C4436" s="12">
        <v>10925</v>
      </c>
      <c r="D4436" s="12">
        <v>4435</v>
      </c>
      <c r="E4436" s="12" t="s">
        <v>244</v>
      </c>
      <c r="F4436" s="13">
        <v>45453</v>
      </c>
      <c r="G4436" s="26" t="s">
        <v>3736</v>
      </c>
      <c r="H4436" s="12">
        <v>59</v>
      </c>
      <c r="I4436" s="28">
        <f>VLOOKUP(B:B,DIM_PRODUCTS!A:F,5,FALSE)</f>
        <v>50</v>
      </c>
      <c r="J4436" s="28">
        <f>FACT_ORDERS[[#This Row],[ProductPrice]]*FACT_ORDERS[[#This Row],[Quantity]]</f>
        <v>2950</v>
      </c>
      <c r="K4436" s="12" t="str">
        <f>VLOOKUP(C:C,DIM_CUSTOMERS!A:G,7,FALSE)</f>
        <v>Australia</v>
      </c>
      <c r="L4436" s="30" cm="1">
        <f t="array" ref="L4436">_xlfn.IFS(
    AND(FACT_ORDERS[[#This Row],[DeliveryMehtod]]="shippment",FACT_ORDERS[[#This Row],[TotalAmount]]&gt;=200), 0,
    AND(FACT_ORDERS[[#This Row],[DeliveryMehtod]]="pickup"), 15,
    AND(FACT_ORDERS[[#This Row],[DeliveryMehtod]]="shippment",FACT_ORDERS[[#This Row],[TotalAmount]]&lt;200), 35
)</f>
        <v>0</v>
      </c>
      <c r="M4436" s="12" t="str" cm="1">
        <f t="array" ref="M4436">_xlfn.IFS(
    SUMIFS(FACT_ORDERS[TotalAmount], FACT_ORDERS[WD_CUSTOMERS],FACT_ORDERS[[#This Row],[WD_CUSTOMERS]])&gt;=15000, "VIP",
    SUMIFS(FACT_ORDERS[TotalAmount], FACT_ORDERS[WD_CUSTOMERS],FACT_ORDERS[[#This Row],[WD_CUSTOMERS]])&gt;=8000, "Premium",
    TRUE, "Regular"
)</f>
        <v>VIP</v>
      </c>
      <c r="N4436" s="32" cm="1">
        <f t="array" ref="N4436">_xlfn.IFS(
   FACT_ORDERS[[#This Row],[TypeOfClient]]="VIP", 0.2,
   FACT_ORDERS[[#This Row],[TypeOfClient]]="Premium", 0.1,
   TRUE, 0
)</f>
        <v>0.2</v>
      </c>
      <c r="O4436" s="31" cm="1">
        <f t="array" ref="O4436">_xlfn.IFS(
   FACT_ORDERS[[#This Row],[TotalAmount]]&gt;1500, 0.15,
   FACT_ORDERS[[#This Row],[TotalAmount]]&gt;1000, 0.1,
   FACT_ORDERS[[#This Row],[TotalAmount]]&gt;500, 0.05,
   TRUE, 0
)</f>
        <v>0.15</v>
      </c>
      <c r="P4436" s="28">
        <f xml:space="preserve"> FACT_ORDERS[[#This Row],[TotalAmount]] * (1 - (FACT_ORDERS[[#This Row],[ClientDiscount]] + FACT_ORDERS[[#This Row],[OrderDiscount]]) )</f>
        <v>1917.5</v>
      </c>
      <c r="Q4436" s="28">
        <f>FACT_ORDERS[[#This Row],[TotalAmountWithDiscount]]+FACT_ORDERS[[#This Row],[DeliveryCost]]</f>
        <v>1917.5</v>
      </c>
      <c r="R4436" s="35">
        <v>45460</v>
      </c>
      <c r="S4436" s="35" t="str">
        <f>IF(NETWORKDAYS(FACT_ORDERS[[#This Row],[Order-Date]], FACT_ORDERS[[#This Row],[ArrivalDate ]]) &gt; 10, "Late", "On Time")</f>
        <v>On Time</v>
      </c>
    </row>
    <row r="4437" spans="1:19" x14ac:dyDescent="0.3">
      <c r="A4437" s="12">
        <v>9435</v>
      </c>
      <c r="B4437" s="12">
        <v>208</v>
      </c>
      <c r="C4437" s="12">
        <v>10925</v>
      </c>
      <c r="D4437" s="12">
        <v>4436</v>
      </c>
      <c r="E4437" s="12" t="s">
        <v>244</v>
      </c>
      <c r="F4437" s="13">
        <v>45453</v>
      </c>
      <c r="G4437" s="26" t="s">
        <v>14618</v>
      </c>
      <c r="H4437" s="12">
        <v>13</v>
      </c>
      <c r="I4437" s="28">
        <f>VLOOKUP(B:B,DIM_PRODUCTS!A:F,5,FALSE)</f>
        <v>10</v>
      </c>
      <c r="J4437" s="28">
        <f>FACT_ORDERS[[#This Row],[ProductPrice]]*FACT_ORDERS[[#This Row],[Quantity]]</f>
        <v>130</v>
      </c>
      <c r="K4437" s="12" t="str">
        <f>VLOOKUP(C:C,DIM_CUSTOMERS!A:G,7,FALSE)</f>
        <v>Australia</v>
      </c>
      <c r="L4437" s="30" cm="1">
        <f t="array" ref="L4437">_xlfn.IFS(
    AND(FACT_ORDERS[[#This Row],[DeliveryMehtod]]="shippment",FACT_ORDERS[[#This Row],[TotalAmount]]&gt;=200), 0,
    AND(FACT_ORDERS[[#This Row],[DeliveryMehtod]]="pickup"), 15,
    AND(FACT_ORDERS[[#This Row],[DeliveryMehtod]]="shippment",FACT_ORDERS[[#This Row],[TotalAmount]]&lt;200), 35
)</f>
        <v>35</v>
      </c>
      <c r="M4437" s="12" t="str" cm="1">
        <f t="array" ref="M4437">_xlfn.IFS(
    SUMIFS(FACT_ORDERS[TotalAmount], FACT_ORDERS[WD_CUSTOMERS],FACT_ORDERS[[#This Row],[WD_CUSTOMERS]])&gt;=15000, "VIP",
    SUMIFS(FACT_ORDERS[TotalAmount], FACT_ORDERS[WD_CUSTOMERS],FACT_ORDERS[[#This Row],[WD_CUSTOMERS]])&gt;=8000, "Premium",
    TRUE, "Regular"
)</f>
        <v>VIP</v>
      </c>
      <c r="N4437" s="32" cm="1">
        <f t="array" ref="N4437">_xlfn.IFS(
   FACT_ORDERS[[#This Row],[TypeOfClient]]="VIP", 0.2,
   FACT_ORDERS[[#This Row],[TypeOfClient]]="Premium", 0.1,
   TRUE, 0
)</f>
        <v>0.2</v>
      </c>
      <c r="O4437" s="31" cm="1">
        <f t="array" ref="O4437">_xlfn.IFS(
   FACT_ORDERS[[#This Row],[TotalAmount]]&gt;1500, 0.15,
   FACT_ORDERS[[#This Row],[TotalAmount]]&gt;1000, 0.1,
   FACT_ORDERS[[#This Row],[TotalAmount]]&gt;500, 0.05,
   TRUE, 0
)</f>
        <v>0</v>
      </c>
      <c r="P4437" s="28">
        <f xml:space="preserve"> FACT_ORDERS[[#This Row],[TotalAmount]] * (1 - (FACT_ORDERS[[#This Row],[ClientDiscount]] + FACT_ORDERS[[#This Row],[OrderDiscount]]) )</f>
        <v>104</v>
      </c>
      <c r="Q4437" s="28">
        <f>FACT_ORDERS[[#This Row],[TotalAmountWithDiscount]]+FACT_ORDERS[[#This Row],[DeliveryCost]]</f>
        <v>139</v>
      </c>
      <c r="R4437" s="35">
        <v>45461</v>
      </c>
      <c r="S4437" s="35" t="str">
        <f>IF(NETWORKDAYS(FACT_ORDERS[[#This Row],[Order-Date]], FACT_ORDERS[[#This Row],[ArrivalDate ]]) &gt; 10, "Late", "On Time")</f>
        <v>On Time</v>
      </c>
    </row>
    <row r="4438" spans="1:19" x14ac:dyDescent="0.3">
      <c r="A4438" s="12">
        <v>9436</v>
      </c>
      <c r="B4438" s="12">
        <v>246</v>
      </c>
      <c r="C4438" s="12">
        <v>10925</v>
      </c>
      <c r="D4438" s="12">
        <v>4437</v>
      </c>
      <c r="E4438" s="12" t="s">
        <v>243</v>
      </c>
      <c r="F4438" s="13">
        <v>45453</v>
      </c>
      <c r="G4438" s="26" t="s">
        <v>14619</v>
      </c>
      <c r="H4438" s="12">
        <v>24</v>
      </c>
      <c r="I4438" s="28">
        <f>VLOOKUP(B:B,DIM_PRODUCTS!A:F,5,FALSE)</f>
        <v>23</v>
      </c>
      <c r="J4438" s="28">
        <f>FACT_ORDERS[[#This Row],[ProductPrice]]*FACT_ORDERS[[#This Row],[Quantity]]</f>
        <v>552</v>
      </c>
      <c r="K4438" s="12" t="str">
        <f>VLOOKUP(C:C,DIM_CUSTOMERS!A:G,7,FALSE)</f>
        <v>Australia</v>
      </c>
      <c r="L4438" s="30" cm="1">
        <f t="array" ref="L4438">_xlfn.IFS(
    AND(FACT_ORDERS[[#This Row],[DeliveryMehtod]]="shippment",FACT_ORDERS[[#This Row],[TotalAmount]]&gt;=200), 0,
    AND(FACT_ORDERS[[#This Row],[DeliveryMehtod]]="pickup"), 15,
    AND(FACT_ORDERS[[#This Row],[DeliveryMehtod]]="shippment",FACT_ORDERS[[#This Row],[TotalAmount]]&lt;200), 35
)</f>
        <v>15</v>
      </c>
      <c r="M4438" s="12" t="str" cm="1">
        <f t="array" ref="M4438">_xlfn.IFS(
    SUMIFS(FACT_ORDERS[TotalAmount], FACT_ORDERS[WD_CUSTOMERS],FACT_ORDERS[[#This Row],[WD_CUSTOMERS]])&gt;=15000, "VIP",
    SUMIFS(FACT_ORDERS[TotalAmount], FACT_ORDERS[WD_CUSTOMERS],FACT_ORDERS[[#This Row],[WD_CUSTOMERS]])&gt;=8000, "Premium",
    TRUE, "Regular"
)</f>
        <v>VIP</v>
      </c>
      <c r="N4438" s="32" cm="1">
        <f t="array" ref="N4438">_xlfn.IFS(
   FACT_ORDERS[[#This Row],[TypeOfClient]]="VIP", 0.2,
   FACT_ORDERS[[#This Row],[TypeOfClient]]="Premium", 0.1,
   TRUE, 0
)</f>
        <v>0.2</v>
      </c>
      <c r="O4438" s="31" cm="1">
        <f t="array" ref="O4438">_xlfn.IFS(
   FACT_ORDERS[[#This Row],[TotalAmount]]&gt;1500, 0.15,
   FACT_ORDERS[[#This Row],[TotalAmount]]&gt;1000, 0.1,
   FACT_ORDERS[[#This Row],[TotalAmount]]&gt;500, 0.05,
   TRUE, 0
)</f>
        <v>0.05</v>
      </c>
      <c r="P4438" s="28">
        <f xml:space="preserve"> FACT_ORDERS[[#This Row],[TotalAmount]] * (1 - (FACT_ORDERS[[#This Row],[ClientDiscount]] + FACT_ORDERS[[#This Row],[OrderDiscount]]) )</f>
        <v>414</v>
      </c>
      <c r="Q4438" s="28">
        <f>FACT_ORDERS[[#This Row],[TotalAmountWithDiscount]]+FACT_ORDERS[[#This Row],[DeliveryCost]]</f>
        <v>429</v>
      </c>
      <c r="R4438" s="35">
        <v>45461</v>
      </c>
      <c r="S4438" s="35" t="str">
        <f>IF(NETWORKDAYS(FACT_ORDERS[[#This Row],[Order-Date]], FACT_ORDERS[[#This Row],[ArrivalDate ]]) &gt; 10, "Late", "On Time")</f>
        <v>On Time</v>
      </c>
    </row>
    <row r="4439" spans="1:19" x14ac:dyDescent="0.3">
      <c r="A4439" s="12">
        <v>9437</v>
      </c>
      <c r="B4439" s="12">
        <v>200</v>
      </c>
      <c r="C4439" s="12">
        <v>10587</v>
      </c>
      <c r="D4439" s="12">
        <v>4438</v>
      </c>
      <c r="E4439" s="12" t="s">
        <v>244</v>
      </c>
      <c r="F4439" s="13">
        <v>45350</v>
      </c>
      <c r="G4439" s="26" t="s">
        <v>14620</v>
      </c>
      <c r="H4439" s="12">
        <v>17</v>
      </c>
      <c r="I4439" s="28">
        <f>VLOOKUP(B:B,DIM_PRODUCTS!A:F,5,FALSE)</f>
        <v>15</v>
      </c>
      <c r="J4439" s="28">
        <f>FACT_ORDERS[[#This Row],[ProductPrice]]*FACT_ORDERS[[#This Row],[Quantity]]</f>
        <v>255</v>
      </c>
      <c r="K4439" s="12" t="str">
        <f>VLOOKUP(C:C,DIM_CUSTOMERS!A:G,7,FALSE)</f>
        <v>South Korea</v>
      </c>
      <c r="L4439" s="30" cm="1">
        <f t="array" ref="L4439">_xlfn.IFS(
    AND(FACT_ORDERS[[#This Row],[DeliveryMehtod]]="shippment",FACT_ORDERS[[#This Row],[TotalAmount]]&gt;=200), 0,
    AND(FACT_ORDERS[[#This Row],[DeliveryMehtod]]="pickup"), 15,
    AND(FACT_ORDERS[[#This Row],[DeliveryMehtod]]="shippment",FACT_ORDERS[[#This Row],[TotalAmount]]&lt;200), 35
)</f>
        <v>0</v>
      </c>
      <c r="M4439" s="12" t="str" cm="1">
        <f t="array" ref="M4439">_xlfn.IFS(
    SUMIFS(FACT_ORDERS[TotalAmount], FACT_ORDERS[WD_CUSTOMERS],FACT_ORDERS[[#This Row],[WD_CUSTOMERS]])&gt;=15000, "VIP",
    SUMIFS(FACT_ORDERS[TotalAmount], FACT_ORDERS[WD_CUSTOMERS],FACT_ORDERS[[#This Row],[WD_CUSTOMERS]])&gt;=8000, "Premium",
    TRUE, "Regular"
)</f>
        <v>VIP</v>
      </c>
      <c r="N4439" s="32" cm="1">
        <f t="array" ref="N4439">_xlfn.IFS(
   FACT_ORDERS[[#This Row],[TypeOfClient]]="VIP", 0.2,
   FACT_ORDERS[[#This Row],[TypeOfClient]]="Premium", 0.1,
   TRUE, 0
)</f>
        <v>0.2</v>
      </c>
      <c r="O4439" s="31" cm="1">
        <f t="array" ref="O4439">_xlfn.IFS(
   FACT_ORDERS[[#This Row],[TotalAmount]]&gt;1500, 0.15,
   FACT_ORDERS[[#This Row],[TotalAmount]]&gt;1000, 0.1,
   FACT_ORDERS[[#This Row],[TotalAmount]]&gt;500, 0.05,
   TRUE, 0
)</f>
        <v>0</v>
      </c>
      <c r="P4439" s="28">
        <f xml:space="preserve"> FACT_ORDERS[[#This Row],[TotalAmount]] * (1 - (FACT_ORDERS[[#This Row],[ClientDiscount]] + FACT_ORDERS[[#This Row],[OrderDiscount]]) )</f>
        <v>204</v>
      </c>
      <c r="Q4439" s="28">
        <f>FACT_ORDERS[[#This Row],[TotalAmountWithDiscount]]+FACT_ORDERS[[#This Row],[DeliveryCost]]</f>
        <v>204</v>
      </c>
      <c r="R4439" s="35">
        <v>45360</v>
      </c>
      <c r="S4439" s="35" t="str">
        <f>IF(NETWORKDAYS(FACT_ORDERS[[#This Row],[Order-Date]], FACT_ORDERS[[#This Row],[ArrivalDate ]]) &gt; 10, "Late", "On Time")</f>
        <v>On Time</v>
      </c>
    </row>
    <row r="4440" spans="1:19" x14ac:dyDescent="0.3">
      <c r="A4440" s="12">
        <v>9438</v>
      </c>
      <c r="B4440" s="12">
        <v>237</v>
      </c>
      <c r="C4440" s="12">
        <v>10587</v>
      </c>
      <c r="D4440" s="12">
        <v>4439</v>
      </c>
      <c r="E4440" s="12" t="s">
        <v>243</v>
      </c>
      <c r="F4440" s="13">
        <v>45350</v>
      </c>
      <c r="G4440" s="26" t="s">
        <v>14621</v>
      </c>
      <c r="H4440" s="12">
        <v>19</v>
      </c>
      <c r="I4440" s="28">
        <f>VLOOKUP(B:B,DIM_PRODUCTS!A:F,5,FALSE)</f>
        <v>17</v>
      </c>
      <c r="J4440" s="28">
        <f>FACT_ORDERS[[#This Row],[ProductPrice]]*FACT_ORDERS[[#This Row],[Quantity]]</f>
        <v>323</v>
      </c>
      <c r="K4440" s="12" t="str">
        <f>VLOOKUP(C:C,DIM_CUSTOMERS!A:G,7,FALSE)</f>
        <v>South Korea</v>
      </c>
      <c r="L4440" s="30" cm="1">
        <f t="array" ref="L4440">_xlfn.IFS(
    AND(FACT_ORDERS[[#This Row],[DeliveryMehtod]]="shippment",FACT_ORDERS[[#This Row],[TotalAmount]]&gt;=200), 0,
    AND(FACT_ORDERS[[#This Row],[DeliveryMehtod]]="pickup"), 15,
    AND(FACT_ORDERS[[#This Row],[DeliveryMehtod]]="shippment",FACT_ORDERS[[#This Row],[TotalAmount]]&lt;200), 35
)</f>
        <v>15</v>
      </c>
      <c r="M4440" s="12" t="str" cm="1">
        <f t="array" ref="M4440">_xlfn.IFS(
    SUMIFS(FACT_ORDERS[TotalAmount], FACT_ORDERS[WD_CUSTOMERS],FACT_ORDERS[[#This Row],[WD_CUSTOMERS]])&gt;=15000, "VIP",
    SUMIFS(FACT_ORDERS[TotalAmount], FACT_ORDERS[WD_CUSTOMERS],FACT_ORDERS[[#This Row],[WD_CUSTOMERS]])&gt;=8000, "Premium",
    TRUE, "Regular"
)</f>
        <v>VIP</v>
      </c>
      <c r="N4440" s="32" cm="1">
        <f t="array" ref="N4440">_xlfn.IFS(
   FACT_ORDERS[[#This Row],[TypeOfClient]]="VIP", 0.2,
   FACT_ORDERS[[#This Row],[TypeOfClient]]="Premium", 0.1,
   TRUE, 0
)</f>
        <v>0.2</v>
      </c>
      <c r="O4440" s="31" cm="1">
        <f t="array" ref="O4440">_xlfn.IFS(
   FACT_ORDERS[[#This Row],[TotalAmount]]&gt;1500, 0.15,
   FACT_ORDERS[[#This Row],[TotalAmount]]&gt;1000, 0.1,
   FACT_ORDERS[[#This Row],[TotalAmount]]&gt;500, 0.05,
   TRUE, 0
)</f>
        <v>0</v>
      </c>
      <c r="P4440" s="28">
        <f xml:space="preserve"> FACT_ORDERS[[#This Row],[TotalAmount]] * (1 - (FACT_ORDERS[[#This Row],[ClientDiscount]] + FACT_ORDERS[[#This Row],[OrderDiscount]]) )</f>
        <v>258.40000000000003</v>
      </c>
      <c r="Q4440" s="28">
        <f>FACT_ORDERS[[#This Row],[TotalAmountWithDiscount]]+FACT_ORDERS[[#This Row],[DeliveryCost]]</f>
        <v>273.40000000000003</v>
      </c>
      <c r="R4440" s="35">
        <v>45358</v>
      </c>
      <c r="S4440" s="35" t="str">
        <f>IF(NETWORKDAYS(FACT_ORDERS[[#This Row],[Order-Date]], FACT_ORDERS[[#This Row],[ArrivalDate ]]) &gt; 10, "Late", "On Time")</f>
        <v>On Time</v>
      </c>
    </row>
    <row r="4441" spans="1:19" x14ac:dyDescent="0.3">
      <c r="A4441" s="12">
        <v>9439</v>
      </c>
      <c r="B4441" s="12">
        <v>200</v>
      </c>
      <c r="C4441" s="12">
        <v>10587</v>
      </c>
      <c r="D4441" s="12">
        <v>4440</v>
      </c>
      <c r="E4441" s="12" t="s">
        <v>243</v>
      </c>
      <c r="F4441" s="13">
        <v>45521</v>
      </c>
      <c r="G4441" s="26" t="s">
        <v>14622</v>
      </c>
      <c r="H4441" s="12">
        <v>16</v>
      </c>
      <c r="I4441" s="28">
        <f>VLOOKUP(B:B,DIM_PRODUCTS!A:F,5,FALSE)</f>
        <v>15</v>
      </c>
      <c r="J4441" s="28">
        <f>FACT_ORDERS[[#This Row],[ProductPrice]]*FACT_ORDERS[[#This Row],[Quantity]]</f>
        <v>240</v>
      </c>
      <c r="K4441" s="12" t="str">
        <f>VLOOKUP(C:C,DIM_CUSTOMERS!A:G,7,FALSE)</f>
        <v>South Korea</v>
      </c>
      <c r="L4441" s="30" cm="1">
        <f t="array" ref="L4441">_xlfn.IFS(
    AND(FACT_ORDERS[[#This Row],[DeliveryMehtod]]="shippment",FACT_ORDERS[[#This Row],[TotalAmount]]&gt;=200), 0,
    AND(FACT_ORDERS[[#This Row],[DeliveryMehtod]]="pickup"), 15,
    AND(FACT_ORDERS[[#This Row],[DeliveryMehtod]]="shippment",FACT_ORDERS[[#This Row],[TotalAmount]]&lt;200), 35
)</f>
        <v>15</v>
      </c>
      <c r="M4441" s="12" t="str" cm="1">
        <f t="array" ref="M4441">_xlfn.IFS(
    SUMIFS(FACT_ORDERS[TotalAmount], FACT_ORDERS[WD_CUSTOMERS],FACT_ORDERS[[#This Row],[WD_CUSTOMERS]])&gt;=15000, "VIP",
    SUMIFS(FACT_ORDERS[TotalAmount], FACT_ORDERS[WD_CUSTOMERS],FACT_ORDERS[[#This Row],[WD_CUSTOMERS]])&gt;=8000, "Premium",
    TRUE, "Regular"
)</f>
        <v>VIP</v>
      </c>
      <c r="N4441" s="32" cm="1">
        <f t="array" ref="N4441">_xlfn.IFS(
   FACT_ORDERS[[#This Row],[TypeOfClient]]="VIP", 0.2,
   FACT_ORDERS[[#This Row],[TypeOfClient]]="Premium", 0.1,
   TRUE, 0
)</f>
        <v>0.2</v>
      </c>
      <c r="O4441" s="31" cm="1">
        <f t="array" ref="O4441">_xlfn.IFS(
   FACT_ORDERS[[#This Row],[TotalAmount]]&gt;1500, 0.15,
   FACT_ORDERS[[#This Row],[TotalAmount]]&gt;1000, 0.1,
   FACT_ORDERS[[#This Row],[TotalAmount]]&gt;500, 0.05,
   TRUE, 0
)</f>
        <v>0</v>
      </c>
      <c r="P4441" s="28">
        <f xml:space="preserve"> FACT_ORDERS[[#This Row],[TotalAmount]] * (1 - (FACT_ORDERS[[#This Row],[ClientDiscount]] + FACT_ORDERS[[#This Row],[OrderDiscount]]) )</f>
        <v>192</v>
      </c>
      <c r="Q4441" s="28">
        <f>FACT_ORDERS[[#This Row],[TotalAmountWithDiscount]]+FACT_ORDERS[[#This Row],[DeliveryCost]]</f>
        <v>207</v>
      </c>
      <c r="R4441" s="35">
        <v>45531</v>
      </c>
      <c r="S4441" s="35" t="str">
        <f>IF(NETWORKDAYS(FACT_ORDERS[[#This Row],[Order-Date]], FACT_ORDERS[[#This Row],[ArrivalDate ]]) &gt; 10, "Late", "On Time")</f>
        <v>On Time</v>
      </c>
    </row>
    <row r="4442" spans="1:19" x14ac:dyDescent="0.3">
      <c r="A4442" s="12">
        <v>9440</v>
      </c>
      <c r="B4442" s="12">
        <v>237</v>
      </c>
      <c r="C4442" s="12">
        <v>10587</v>
      </c>
      <c r="D4442" s="12">
        <v>4441</v>
      </c>
      <c r="E4442" s="12" t="s">
        <v>243</v>
      </c>
      <c r="F4442" s="13">
        <v>45521</v>
      </c>
      <c r="G4442" s="26" t="s">
        <v>14623</v>
      </c>
      <c r="H4442" s="12">
        <v>28</v>
      </c>
      <c r="I4442" s="28">
        <f>VLOOKUP(B:B,DIM_PRODUCTS!A:F,5,FALSE)</f>
        <v>17</v>
      </c>
      <c r="J4442" s="28">
        <f>FACT_ORDERS[[#This Row],[ProductPrice]]*FACT_ORDERS[[#This Row],[Quantity]]</f>
        <v>476</v>
      </c>
      <c r="K4442" s="12" t="str">
        <f>VLOOKUP(C:C,DIM_CUSTOMERS!A:G,7,FALSE)</f>
        <v>South Korea</v>
      </c>
      <c r="L4442" s="30" cm="1">
        <f t="array" ref="L4442">_xlfn.IFS(
    AND(FACT_ORDERS[[#This Row],[DeliveryMehtod]]="shippment",FACT_ORDERS[[#This Row],[TotalAmount]]&gt;=200), 0,
    AND(FACT_ORDERS[[#This Row],[DeliveryMehtod]]="pickup"), 15,
    AND(FACT_ORDERS[[#This Row],[DeliveryMehtod]]="shippment",FACT_ORDERS[[#This Row],[TotalAmount]]&lt;200), 35
)</f>
        <v>15</v>
      </c>
      <c r="M4442" s="12" t="str" cm="1">
        <f t="array" ref="M4442">_xlfn.IFS(
    SUMIFS(FACT_ORDERS[TotalAmount], FACT_ORDERS[WD_CUSTOMERS],FACT_ORDERS[[#This Row],[WD_CUSTOMERS]])&gt;=15000, "VIP",
    SUMIFS(FACT_ORDERS[TotalAmount], FACT_ORDERS[WD_CUSTOMERS],FACT_ORDERS[[#This Row],[WD_CUSTOMERS]])&gt;=8000, "Premium",
    TRUE, "Regular"
)</f>
        <v>VIP</v>
      </c>
      <c r="N4442" s="32" cm="1">
        <f t="array" ref="N4442">_xlfn.IFS(
   FACT_ORDERS[[#This Row],[TypeOfClient]]="VIP", 0.2,
   FACT_ORDERS[[#This Row],[TypeOfClient]]="Premium", 0.1,
   TRUE, 0
)</f>
        <v>0.2</v>
      </c>
      <c r="O4442" s="31" cm="1">
        <f t="array" ref="O4442">_xlfn.IFS(
   FACT_ORDERS[[#This Row],[TotalAmount]]&gt;1500, 0.15,
   FACT_ORDERS[[#This Row],[TotalAmount]]&gt;1000, 0.1,
   FACT_ORDERS[[#This Row],[TotalAmount]]&gt;500, 0.05,
   TRUE, 0
)</f>
        <v>0</v>
      </c>
      <c r="P4442" s="28">
        <f xml:space="preserve"> FACT_ORDERS[[#This Row],[TotalAmount]] * (1 - (FACT_ORDERS[[#This Row],[ClientDiscount]] + FACT_ORDERS[[#This Row],[OrderDiscount]]) )</f>
        <v>380.8</v>
      </c>
      <c r="Q4442" s="28">
        <f>FACT_ORDERS[[#This Row],[TotalAmountWithDiscount]]+FACT_ORDERS[[#This Row],[DeliveryCost]]</f>
        <v>395.8</v>
      </c>
      <c r="R4442" s="35">
        <v>45530</v>
      </c>
      <c r="S4442" s="35" t="str">
        <f>IF(NETWORKDAYS(FACT_ORDERS[[#This Row],[Order-Date]], FACT_ORDERS[[#This Row],[ArrivalDate ]]) &gt; 10, "Late", "On Time")</f>
        <v>On Time</v>
      </c>
    </row>
    <row r="4443" spans="1:19" x14ac:dyDescent="0.3">
      <c r="A4443" s="12">
        <v>9441</v>
      </c>
      <c r="B4443" s="12">
        <v>239</v>
      </c>
      <c r="C4443" s="12">
        <v>10587</v>
      </c>
      <c r="D4443" s="12">
        <v>4442</v>
      </c>
      <c r="E4443" s="12" t="s">
        <v>244</v>
      </c>
      <c r="F4443" s="13">
        <v>45116</v>
      </c>
      <c r="G4443" s="26" t="s">
        <v>14624</v>
      </c>
      <c r="H4443" s="12">
        <v>29</v>
      </c>
      <c r="I4443" s="28">
        <f>VLOOKUP(B:B,DIM_PRODUCTS!A:F,5,FALSE)</f>
        <v>16</v>
      </c>
      <c r="J4443" s="28">
        <f>FACT_ORDERS[[#This Row],[ProductPrice]]*FACT_ORDERS[[#This Row],[Quantity]]</f>
        <v>464</v>
      </c>
      <c r="K4443" s="12" t="str">
        <f>VLOOKUP(C:C,DIM_CUSTOMERS!A:G,7,FALSE)</f>
        <v>South Korea</v>
      </c>
      <c r="L4443" s="30" cm="1">
        <f t="array" ref="L4443">_xlfn.IFS(
    AND(FACT_ORDERS[[#This Row],[DeliveryMehtod]]="shippment",FACT_ORDERS[[#This Row],[TotalAmount]]&gt;=200), 0,
    AND(FACT_ORDERS[[#This Row],[DeliveryMehtod]]="pickup"), 15,
    AND(FACT_ORDERS[[#This Row],[DeliveryMehtod]]="shippment",FACT_ORDERS[[#This Row],[TotalAmount]]&lt;200), 35
)</f>
        <v>0</v>
      </c>
      <c r="M4443" s="12" t="str" cm="1">
        <f t="array" ref="M4443">_xlfn.IFS(
    SUMIFS(FACT_ORDERS[TotalAmount], FACT_ORDERS[WD_CUSTOMERS],FACT_ORDERS[[#This Row],[WD_CUSTOMERS]])&gt;=15000, "VIP",
    SUMIFS(FACT_ORDERS[TotalAmount], FACT_ORDERS[WD_CUSTOMERS],FACT_ORDERS[[#This Row],[WD_CUSTOMERS]])&gt;=8000, "Premium",
    TRUE, "Regular"
)</f>
        <v>VIP</v>
      </c>
      <c r="N4443" s="32" cm="1">
        <f t="array" ref="N4443">_xlfn.IFS(
   FACT_ORDERS[[#This Row],[TypeOfClient]]="VIP", 0.2,
   FACT_ORDERS[[#This Row],[TypeOfClient]]="Premium", 0.1,
   TRUE, 0
)</f>
        <v>0.2</v>
      </c>
      <c r="O4443" s="31" cm="1">
        <f t="array" ref="O4443">_xlfn.IFS(
   FACT_ORDERS[[#This Row],[TotalAmount]]&gt;1500, 0.15,
   FACT_ORDERS[[#This Row],[TotalAmount]]&gt;1000, 0.1,
   FACT_ORDERS[[#This Row],[TotalAmount]]&gt;500, 0.05,
   TRUE, 0
)</f>
        <v>0</v>
      </c>
      <c r="P4443" s="28">
        <f xml:space="preserve"> FACT_ORDERS[[#This Row],[TotalAmount]] * (1 - (FACT_ORDERS[[#This Row],[ClientDiscount]] + FACT_ORDERS[[#This Row],[OrderDiscount]]) )</f>
        <v>371.20000000000005</v>
      </c>
      <c r="Q4443" s="28">
        <f>FACT_ORDERS[[#This Row],[TotalAmountWithDiscount]]+FACT_ORDERS[[#This Row],[DeliveryCost]]</f>
        <v>371.20000000000005</v>
      </c>
      <c r="R4443" s="35">
        <v>45125</v>
      </c>
      <c r="S4443" s="35" t="str">
        <f>IF(NETWORKDAYS(FACT_ORDERS[[#This Row],[Order-Date]], FACT_ORDERS[[#This Row],[ArrivalDate ]]) &gt; 10, "Late", "On Time")</f>
        <v>On Time</v>
      </c>
    </row>
    <row r="4444" spans="1:19" x14ac:dyDescent="0.3">
      <c r="A4444" s="12">
        <v>9442</v>
      </c>
      <c r="B4444" s="12">
        <v>200</v>
      </c>
      <c r="C4444" s="12">
        <v>10587</v>
      </c>
      <c r="D4444" s="12">
        <v>4443</v>
      </c>
      <c r="E4444" s="12" t="s">
        <v>244</v>
      </c>
      <c r="F4444" s="13">
        <v>45116</v>
      </c>
      <c r="G4444" s="26" t="s">
        <v>14625</v>
      </c>
      <c r="H4444" s="12">
        <v>18</v>
      </c>
      <c r="I4444" s="28">
        <f>VLOOKUP(B:B,DIM_PRODUCTS!A:F,5,FALSE)</f>
        <v>15</v>
      </c>
      <c r="J4444" s="28">
        <f>FACT_ORDERS[[#This Row],[ProductPrice]]*FACT_ORDERS[[#This Row],[Quantity]]</f>
        <v>270</v>
      </c>
      <c r="K4444" s="12" t="str">
        <f>VLOOKUP(C:C,DIM_CUSTOMERS!A:G,7,FALSE)</f>
        <v>South Korea</v>
      </c>
      <c r="L4444" s="30" cm="1">
        <f t="array" ref="L4444">_xlfn.IFS(
    AND(FACT_ORDERS[[#This Row],[DeliveryMehtod]]="shippment",FACT_ORDERS[[#This Row],[TotalAmount]]&gt;=200), 0,
    AND(FACT_ORDERS[[#This Row],[DeliveryMehtod]]="pickup"), 15,
    AND(FACT_ORDERS[[#This Row],[DeliveryMehtod]]="shippment",FACT_ORDERS[[#This Row],[TotalAmount]]&lt;200), 35
)</f>
        <v>0</v>
      </c>
      <c r="M4444" s="12" t="str" cm="1">
        <f t="array" ref="M4444">_xlfn.IFS(
    SUMIFS(FACT_ORDERS[TotalAmount], FACT_ORDERS[WD_CUSTOMERS],FACT_ORDERS[[#This Row],[WD_CUSTOMERS]])&gt;=15000, "VIP",
    SUMIFS(FACT_ORDERS[TotalAmount], FACT_ORDERS[WD_CUSTOMERS],FACT_ORDERS[[#This Row],[WD_CUSTOMERS]])&gt;=8000, "Premium",
    TRUE, "Regular"
)</f>
        <v>VIP</v>
      </c>
      <c r="N4444" s="32" cm="1">
        <f t="array" ref="N4444">_xlfn.IFS(
   FACT_ORDERS[[#This Row],[TypeOfClient]]="VIP", 0.2,
   FACT_ORDERS[[#This Row],[TypeOfClient]]="Premium", 0.1,
   TRUE, 0
)</f>
        <v>0.2</v>
      </c>
      <c r="O4444" s="31" cm="1">
        <f t="array" ref="O4444">_xlfn.IFS(
   FACT_ORDERS[[#This Row],[TotalAmount]]&gt;1500, 0.15,
   FACT_ORDERS[[#This Row],[TotalAmount]]&gt;1000, 0.1,
   FACT_ORDERS[[#This Row],[TotalAmount]]&gt;500, 0.05,
   TRUE, 0
)</f>
        <v>0</v>
      </c>
      <c r="P4444" s="28">
        <f xml:space="preserve"> FACT_ORDERS[[#This Row],[TotalAmount]] * (1 - (FACT_ORDERS[[#This Row],[ClientDiscount]] + FACT_ORDERS[[#This Row],[OrderDiscount]]) )</f>
        <v>216</v>
      </c>
      <c r="Q4444" s="28">
        <f>FACT_ORDERS[[#This Row],[TotalAmountWithDiscount]]+FACT_ORDERS[[#This Row],[DeliveryCost]]</f>
        <v>216</v>
      </c>
      <c r="R4444" s="35">
        <v>45124</v>
      </c>
      <c r="S4444" s="35" t="str">
        <f>IF(NETWORKDAYS(FACT_ORDERS[[#This Row],[Order-Date]], FACT_ORDERS[[#This Row],[ArrivalDate ]]) &gt; 10, "Late", "On Time")</f>
        <v>On Time</v>
      </c>
    </row>
    <row r="4445" spans="1:19" x14ac:dyDescent="0.3">
      <c r="A4445" s="12">
        <v>9443</v>
      </c>
      <c r="B4445" s="12">
        <v>248</v>
      </c>
      <c r="C4445" s="12">
        <v>10587</v>
      </c>
      <c r="D4445" s="12">
        <v>4444</v>
      </c>
      <c r="E4445" s="12" t="s">
        <v>244</v>
      </c>
      <c r="F4445" s="13">
        <v>45116</v>
      </c>
      <c r="G4445" s="26" t="s">
        <v>4533</v>
      </c>
      <c r="H4445" s="12">
        <v>20</v>
      </c>
      <c r="I4445" s="28">
        <f>VLOOKUP(B:B,DIM_PRODUCTS!A:F,5,FALSE)</f>
        <v>13</v>
      </c>
      <c r="J4445" s="28">
        <f>FACT_ORDERS[[#This Row],[ProductPrice]]*FACT_ORDERS[[#This Row],[Quantity]]</f>
        <v>260</v>
      </c>
      <c r="K4445" s="12" t="str">
        <f>VLOOKUP(C:C,DIM_CUSTOMERS!A:G,7,FALSE)</f>
        <v>South Korea</v>
      </c>
      <c r="L4445" s="30" cm="1">
        <f t="array" ref="L4445">_xlfn.IFS(
    AND(FACT_ORDERS[[#This Row],[DeliveryMehtod]]="shippment",FACT_ORDERS[[#This Row],[TotalAmount]]&gt;=200), 0,
    AND(FACT_ORDERS[[#This Row],[DeliveryMehtod]]="pickup"), 15,
    AND(FACT_ORDERS[[#This Row],[DeliveryMehtod]]="shippment",FACT_ORDERS[[#This Row],[TotalAmount]]&lt;200), 35
)</f>
        <v>0</v>
      </c>
      <c r="M4445" s="12" t="str" cm="1">
        <f t="array" ref="M4445">_xlfn.IFS(
    SUMIFS(FACT_ORDERS[TotalAmount], FACT_ORDERS[WD_CUSTOMERS],FACT_ORDERS[[#This Row],[WD_CUSTOMERS]])&gt;=15000, "VIP",
    SUMIFS(FACT_ORDERS[TotalAmount], FACT_ORDERS[WD_CUSTOMERS],FACT_ORDERS[[#This Row],[WD_CUSTOMERS]])&gt;=8000, "Premium",
    TRUE, "Regular"
)</f>
        <v>VIP</v>
      </c>
      <c r="N4445" s="32" cm="1">
        <f t="array" ref="N4445">_xlfn.IFS(
   FACT_ORDERS[[#This Row],[TypeOfClient]]="VIP", 0.2,
   FACT_ORDERS[[#This Row],[TypeOfClient]]="Premium", 0.1,
   TRUE, 0
)</f>
        <v>0.2</v>
      </c>
      <c r="O4445" s="31" cm="1">
        <f t="array" ref="O4445">_xlfn.IFS(
   FACT_ORDERS[[#This Row],[TotalAmount]]&gt;1500, 0.15,
   FACT_ORDERS[[#This Row],[TotalAmount]]&gt;1000, 0.1,
   FACT_ORDERS[[#This Row],[TotalAmount]]&gt;500, 0.05,
   TRUE, 0
)</f>
        <v>0</v>
      </c>
      <c r="P4445" s="28">
        <f xml:space="preserve"> FACT_ORDERS[[#This Row],[TotalAmount]] * (1 - (FACT_ORDERS[[#This Row],[ClientDiscount]] + FACT_ORDERS[[#This Row],[OrderDiscount]]) )</f>
        <v>208</v>
      </c>
      <c r="Q4445" s="28">
        <f>FACT_ORDERS[[#This Row],[TotalAmountWithDiscount]]+FACT_ORDERS[[#This Row],[DeliveryCost]]</f>
        <v>208</v>
      </c>
      <c r="R4445" s="35">
        <v>45127</v>
      </c>
      <c r="S4445" s="35" t="str">
        <f>IF(NETWORKDAYS(FACT_ORDERS[[#This Row],[Order-Date]], FACT_ORDERS[[#This Row],[ArrivalDate ]]) &gt; 10, "Late", "On Time")</f>
        <v>On Time</v>
      </c>
    </row>
    <row r="4446" spans="1:19" x14ac:dyDescent="0.3">
      <c r="A4446" s="12">
        <v>9444</v>
      </c>
      <c r="B4446" s="12">
        <v>267</v>
      </c>
      <c r="C4446" s="12">
        <v>10587</v>
      </c>
      <c r="D4446" s="12">
        <v>4445</v>
      </c>
      <c r="E4446" s="12" t="s">
        <v>243</v>
      </c>
      <c r="F4446" s="13">
        <v>45116</v>
      </c>
      <c r="G4446" s="26" t="s">
        <v>14626</v>
      </c>
      <c r="H4446" s="12">
        <v>41</v>
      </c>
      <c r="I4446" s="28">
        <f>VLOOKUP(B:B,DIM_PRODUCTS!A:F,5,FALSE)</f>
        <v>26</v>
      </c>
      <c r="J4446" s="28">
        <f>FACT_ORDERS[[#This Row],[ProductPrice]]*FACT_ORDERS[[#This Row],[Quantity]]</f>
        <v>1066</v>
      </c>
      <c r="K4446" s="12" t="str">
        <f>VLOOKUP(C:C,DIM_CUSTOMERS!A:G,7,FALSE)</f>
        <v>South Korea</v>
      </c>
      <c r="L4446" s="30" cm="1">
        <f t="array" ref="L4446">_xlfn.IFS(
    AND(FACT_ORDERS[[#This Row],[DeliveryMehtod]]="shippment",FACT_ORDERS[[#This Row],[TotalAmount]]&gt;=200), 0,
    AND(FACT_ORDERS[[#This Row],[DeliveryMehtod]]="pickup"), 15,
    AND(FACT_ORDERS[[#This Row],[DeliveryMehtod]]="shippment",FACT_ORDERS[[#This Row],[TotalAmount]]&lt;200), 35
)</f>
        <v>15</v>
      </c>
      <c r="M4446" s="12" t="str" cm="1">
        <f t="array" ref="M4446">_xlfn.IFS(
    SUMIFS(FACT_ORDERS[TotalAmount], FACT_ORDERS[WD_CUSTOMERS],FACT_ORDERS[[#This Row],[WD_CUSTOMERS]])&gt;=15000, "VIP",
    SUMIFS(FACT_ORDERS[TotalAmount], FACT_ORDERS[WD_CUSTOMERS],FACT_ORDERS[[#This Row],[WD_CUSTOMERS]])&gt;=8000, "Premium",
    TRUE, "Regular"
)</f>
        <v>VIP</v>
      </c>
      <c r="N4446" s="32" cm="1">
        <f t="array" ref="N4446">_xlfn.IFS(
   FACT_ORDERS[[#This Row],[TypeOfClient]]="VIP", 0.2,
   FACT_ORDERS[[#This Row],[TypeOfClient]]="Premium", 0.1,
   TRUE, 0
)</f>
        <v>0.2</v>
      </c>
      <c r="O4446" s="31" cm="1">
        <f t="array" ref="O4446">_xlfn.IFS(
   FACT_ORDERS[[#This Row],[TotalAmount]]&gt;1500, 0.15,
   FACT_ORDERS[[#This Row],[TotalAmount]]&gt;1000, 0.1,
   FACT_ORDERS[[#This Row],[TotalAmount]]&gt;500, 0.05,
   TRUE, 0
)</f>
        <v>0.1</v>
      </c>
      <c r="P4446" s="28">
        <f xml:space="preserve"> FACT_ORDERS[[#This Row],[TotalAmount]] * (1 - (FACT_ORDERS[[#This Row],[ClientDiscount]] + FACT_ORDERS[[#This Row],[OrderDiscount]]) )</f>
        <v>746.19999999999993</v>
      </c>
      <c r="Q4446" s="28">
        <f>FACT_ORDERS[[#This Row],[TotalAmountWithDiscount]]+FACT_ORDERS[[#This Row],[DeliveryCost]]</f>
        <v>761.19999999999993</v>
      </c>
      <c r="R4446" s="35">
        <v>45124</v>
      </c>
      <c r="S4446" s="35" t="str">
        <f>IF(NETWORKDAYS(FACT_ORDERS[[#This Row],[Order-Date]], FACT_ORDERS[[#This Row],[ArrivalDate ]]) &gt; 10, "Late", "On Time")</f>
        <v>On Time</v>
      </c>
    </row>
    <row r="4447" spans="1:19" x14ac:dyDescent="0.3">
      <c r="A4447" s="12">
        <v>9445</v>
      </c>
      <c r="B4447" s="12">
        <v>237</v>
      </c>
      <c r="C4447" s="12">
        <v>10587</v>
      </c>
      <c r="D4447" s="12">
        <v>4446</v>
      </c>
      <c r="E4447" s="12" t="s">
        <v>243</v>
      </c>
      <c r="F4447" s="13">
        <v>45116</v>
      </c>
      <c r="G4447" s="26" t="s">
        <v>14627</v>
      </c>
      <c r="H4447" s="12">
        <v>17</v>
      </c>
      <c r="I4447" s="28">
        <f>VLOOKUP(B:B,DIM_PRODUCTS!A:F,5,FALSE)</f>
        <v>17</v>
      </c>
      <c r="J4447" s="28">
        <f>FACT_ORDERS[[#This Row],[ProductPrice]]*FACT_ORDERS[[#This Row],[Quantity]]</f>
        <v>289</v>
      </c>
      <c r="K4447" s="12" t="str">
        <f>VLOOKUP(C:C,DIM_CUSTOMERS!A:G,7,FALSE)</f>
        <v>South Korea</v>
      </c>
      <c r="L4447" s="30" cm="1">
        <f t="array" ref="L4447">_xlfn.IFS(
    AND(FACT_ORDERS[[#This Row],[DeliveryMehtod]]="shippment",FACT_ORDERS[[#This Row],[TotalAmount]]&gt;=200), 0,
    AND(FACT_ORDERS[[#This Row],[DeliveryMehtod]]="pickup"), 15,
    AND(FACT_ORDERS[[#This Row],[DeliveryMehtod]]="shippment",FACT_ORDERS[[#This Row],[TotalAmount]]&lt;200), 35
)</f>
        <v>15</v>
      </c>
      <c r="M4447" s="12" t="str" cm="1">
        <f t="array" ref="M4447">_xlfn.IFS(
    SUMIFS(FACT_ORDERS[TotalAmount], FACT_ORDERS[WD_CUSTOMERS],FACT_ORDERS[[#This Row],[WD_CUSTOMERS]])&gt;=15000, "VIP",
    SUMIFS(FACT_ORDERS[TotalAmount], FACT_ORDERS[WD_CUSTOMERS],FACT_ORDERS[[#This Row],[WD_CUSTOMERS]])&gt;=8000, "Premium",
    TRUE, "Regular"
)</f>
        <v>VIP</v>
      </c>
      <c r="N4447" s="32" cm="1">
        <f t="array" ref="N4447">_xlfn.IFS(
   FACT_ORDERS[[#This Row],[TypeOfClient]]="VIP", 0.2,
   FACT_ORDERS[[#This Row],[TypeOfClient]]="Premium", 0.1,
   TRUE, 0
)</f>
        <v>0.2</v>
      </c>
      <c r="O4447" s="31" cm="1">
        <f t="array" ref="O4447">_xlfn.IFS(
   FACT_ORDERS[[#This Row],[TotalAmount]]&gt;1500, 0.15,
   FACT_ORDERS[[#This Row],[TotalAmount]]&gt;1000, 0.1,
   FACT_ORDERS[[#This Row],[TotalAmount]]&gt;500, 0.05,
   TRUE, 0
)</f>
        <v>0</v>
      </c>
      <c r="P4447" s="28">
        <f xml:space="preserve"> FACT_ORDERS[[#This Row],[TotalAmount]] * (1 - (FACT_ORDERS[[#This Row],[ClientDiscount]] + FACT_ORDERS[[#This Row],[OrderDiscount]]) )</f>
        <v>231.20000000000002</v>
      </c>
      <c r="Q4447" s="28">
        <f>FACT_ORDERS[[#This Row],[TotalAmountWithDiscount]]+FACT_ORDERS[[#This Row],[DeliveryCost]]</f>
        <v>246.20000000000002</v>
      </c>
      <c r="R4447" s="35">
        <v>45123</v>
      </c>
      <c r="S4447" s="35" t="str">
        <f>IF(NETWORKDAYS(FACT_ORDERS[[#This Row],[Order-Date]], FACT_ORDERS[[#This Row],[ArrivalDate ]]) &gt; 10, "Late", "On Time")</f>
        <v>On Time</v>
      </c>
    </row>
    <row r="4448" spans="1:19" x14ac:dyDescent="0.3">
      <c r="A4448" s="12">
        <v>9446</v>
      </c>
      <c r="B4448" s="12">
        <v>211</v>
      </c>
      <c r="C4448" s="12">
        <v>10587</v>
      </c>
      <c r="D4448" s="12">
        <v>4447</v>
      </c>
      <c r="E4448" s="12" t="s">
        <v>244</v>
      </c>
      <c r="F4448" s="13">
        <v>45116</v>
      </c>
      <c r="G4448" s="26" t="s">
        <v>14628</v>
      </c>
      <c r="H4448" s="12">
        <v>69</v>
      </c>
      <c r="I4448" s="28">
        <f>VLOOKUP(B:B,DIM_PRODUCTS!A:F,5,FALSE)</f>
        <v>13</v>
      </c>
      <c r="J4448" s="28">
        <f>FACT_ORDERS[[#This Row],[ProductPrice]]*FACT_ORDERS[[#This Row],[Quantity]]</f>
        <v>897</v>
      </c>
      <c r="K4448" s="12" t="str">
        <f>VLOOKUP(C:C,DIM_CUSTOMERS!A:G,7,FALSE)</f>
        <v>South Korea</v>
      </c>
      <c r="L4448" s="30" cm="1">
        <f t="array" ref="L4448">_xlfn.IFS(
    AND(FACT_ORDERS[[#This Row],[DeliveryMehtod]]="shippment",FACT_ORDERS[[#This Row],[TotalAmount]]&gt;=200), 0,
    AND(FACT_ORDERS[[#This Row],[DeliveryMehtod]]="pickup"), 15,
    AND(FACT_ORDERS[[#This Row],[DeliveryMehtod]]="shippment",FACT_ORDERS[[#This Row],[TotalAmount]]&lt;200), 35
)</f>
        <v>0</v>
      </c>
      <c r="M4448" s="12" t="str" cm="1">
        <f t="array" ref="M4448">_xlfn.IFS(
    SUMIFS(FACT_ORDERS[TotalAmount], FACT_ORDERS[WD_CUSTOMERS],FACT_ORDERS[[#This Row],[WD_CUSTOMERS]])&gt;=15000, "VIP",
    SUMIFS(FACT_ORDERS[TotalAmount], FACT_ORDERS[WD_CUSTOMERS],FACT_ORDERS[[#This Row],[WD_CUSTOMERS]])&gt;=8000, "Premium",
    TRUE, "Regular"
)</f>
        <v>VIP</v>
      </c>
      <c r="N4448" s="32" cm="1">
        <f t="array" ref="N4448">_xlfn.IFS(
   FACT_ORDERS[[#This Row],[TypeOfClient]]="VIP", 0.2,
   FACT_ORDERS[[#This Row],[TypeOfClient]]="Premium", 0.1,
   TRUE, 0
)</f>
        <v>0.2</v>
      </c>
      <c r="O4448" s="31" cm="1">
        <f t="array" ref="O4448">_xlfn.IFS(
   FACT_ORDERS[[#This Row],[TotalAmount]]&gt;1500, 0.15,
   FACT_ORDERS[[#This Row],[TotalAmount]]&gt;1000, 0.1,
   FACT_ORDERS[[#This Row],[TotalAmount]]&gt;500, 0.05,
   TRUE, 0
)</f>
        <v>0.05</v>
      </c>
      <c r="P4448" s="28">
        <f xml:space="preserve"> FACT_ORDERS[[#This Row],[TotalAmount]] * (1 - (FACT_ORDERS[[#This Row],[ClientDiscount]] + FACT_ORDERS[[#This Row],[OrderDiscount]]) )</f>
        <v>672.75</v>
      </c>
      <c r="Q4448" s="28">
        <f>FACT_ORDERS[[#This Row],[TotalAmountWithDiscount]]+FACT_ORDERS[[#This Row],[DeliveryCost]]</f>
        <v>672.75</v>
      </c>
      <c r="R4448" s="35">
        <v>45127</v>
      </c>
      <c r="S4448" s="35" t="str">
        <f>IF(NETWORKDAYS(FACT_ORDERS[[#This Row],[Order-Date]], FACT_ORDERS[[#This Row],[ArrivalDate ]]) &gt; 10, "Late", "On Time")</f>
        <v>On Time</v>
      </c>
    </row>
    <row r="4449" spans="1:19" x14ac:dyDescent="0.3">
      <c r="A4449" s="12">
        <v>9447</v>
      </c>
      <c r="B4449" s="12">
        <v>200</v>
      </c>
      <c r="C4449" s="12">
        <v>10587</v>
      </c>
      <c r="D4449" s="12">
        <v>4448</v>
      </c>
      <c r="E4449" s="12" t="s">
        <v>243</v>
      </c>
      <c r="F4449" s="13">
        <v>45537</v>
      </c>
      <c r="G4449" s="26" t="s">
        <v>14629</v>
      </c>
      <c r="H4449" s="12">
        <v>17</v>
      </c>
      <c r="I4449" s="28">
        <f>VLOOKUP(B:B,DIM_PRODUCTS!A:F,5,FALSE)</f>
        <v>15</v>
      </c>
      <c r="J4449" s="28">
        <f>FACT_ORDERS[[#This Row],[ProductPrice]]*FACT_ORDERS[[#This Row],[Quantity]]</f>
        <v>255</v>
      </c>
      <c r="K4449" s="12" t="str">
        <f>VLOOKUP(C:C,DIM_CUSTOMERS!A:G,7,FALSE)</f>
        <v>South Korea</v>
      </c>
      <c r="L4449" s="30" cm="1">
        <f t="array" ref="L4449">_xlfn.IFS(
    AND(FACT_ORDERS[[#This Row],[DeliveryMehtod]]="shippment",FACT_ORDERS[[#This Row],[TotalAmount]]&gt;=200), 0,
    AND(FACT_ORDERS[[#This Row],[DeliveryMehtod]]="pickup"), 15,
    AND(FACT_ORDERS[[#This Row],[DeliveryMehtod]]="shippment",FACT_ORDERS[[#This Row],[TotalAmount]]&lt;200), 35
)</f>
        <v>15</v>
      </c>
      <c r="M4449" s="12" t="str" cm="1">
        <f t="array" ref="M4449">_xlfn.IFS(
    SUMIFS(FACT_ORDERS[TotalAmount], FACT_ORDERS[WD_CUSTOMERS],FACT_ORDERS[[#This Row],[WD_CUSTOMERS]])&gt;=15000, "VIP",
    SUMIFS(FACT_ORDERS[TotalAmount], FACT_ORDERS[WD_CUSTOMERS],FACT_ORDERS[[#This Row],[WD_CUSTOMERS]])&gt;=8000, "Premium",
    TRUE, "Regular"
)</f>
        <v>VIP</v>
      </c>
      <c r="N4449" s="32" cm="1">
        <f t="array" ref="N4449">_xlfn.IFS(
   FACT_ORDERS[[#This Row],[TypeOfClient]]="VIP", 0.2,
   FACT_ORDERS[[#This Row],[TypeOfClient]]="Premium", 0.1,
   TRUE, 0
)</f>
        <v>0.2</v>
      </c>
      <c r="O4449" s="31" cm="1">
        <f t="array" ref="O4449">_xlfn.IFS(
   FACT_ORDERS[[#This Row],[TotalAmount]]&gt;1500, 0.15,
   FACT_ORDERS[[#This Row],[TotalAmount]]&gt;1000, 0.1,
   FACT_ORDERS[[#This Row],[TotalAmount]]&gt;500, 0.05,
   TRUE, 0
)</f>
        <v>0</v>
      </c>
      <c r="P4449" s="28">
        <f xml:space="preserve"> FACT_ORDERS[[#This Row],[TotalAmount]] * (1 - (FACT_ORDERS[[#This Row],[ClientDiscount]] + FACT_ORDERS[[#This Row],[OrderDiscount]]) )</f>
        <v>204</v>
      </c>
      <c r="Q4449" s="28">
        <f>FACT_ORDERS[[#This Row],[TotalAmountWithDiscount]]+FACT_ORDERS[[#This Row],[DeliveryCost]]</f>
        <v>219</v>
      </c>
      <c r="R4449" s="35">
        <v>45548</v>
      </c>
      <c r="S4449" s="35" t="str">
        <f>IF(NETWORKDAYS(FACT_ORDERS[[#This Row],[Order-Date]], FACT_ORDERS[[#This Row],[ArrivalDate ]]) &gt; 10, "Late", "On Time")</f>
        <v>On Time</v>
      </c>
    </row>
    <row r="4450" spans="1:19" x14ac:dyDescent="0.3">
      <c r="A4450" s="12">
        <v>9448</v>
      </c>
      <c r="B4450" s="12">
        <v>237</v>
      </c>
      <c r="C4450" s="12">
        <v>10587</v>
      </c>
      <c r="D4450" s="12">
        <v>4449</v>
      </c>
      <c r="E4450" s="12" t="s">
        <v>243</v>
      </c>
      <c r="F4450" s="13">
        <v>45537</v>
      </c>
      <c r="G4450" s="26" t="s">
        <v>14630</v>
      </c>
      <c r="H4450" s="12">
        <v>27</v>
      </c>
      <c r="I4450" s="28">
        <f>VLOOKUP(B:B,DIM_PRODUCTS!A:F,5,FALSE)</f>
        <v>17</v>
      </c>
      <c r="J4450" s="28">
        <f>FACT_ORDERS[[#This Row],[ProductPrice]]*FACT_ORDERS[[#This Row],[Quantity]]</f>
        <v>459</v>
      </c>
      <c r="K4450" s="12" t="str">
        <f>VLOOKUP(C:C,DIM_CUSTOMERS!A:G,7,FALSE)</f>
        <v>South Korea</v>
      </c>
      <c r="L4450" s="30" cm="1">
        <f t="array" ref="L4450">_xlfn.IFS(
    AND(FACT_ORDERS[[#This Row],[DeliveryMehtod]]="shippment",FACT_ORDERS[[#This Row],[TotalAmount]]&gt;=200), 0,
    AND(FACT_ORDERS[[#This Row],[DeliveryMehtod]]="pickup"), 15,
    AND(FACT_ORDERS[[#This Row],[DeliveryMehtod]]="shippment",FACT_ORDERS[[#This Row],[TotalAmount]]&lt;200), 35
)</f>
        <v>15</v>
      </c>
      <c r="M4450" s="12" t="str" cm="1">
        <f t="array" ref="M4450">_xlfn.IFS(
    SUMIFS(FACT_ORDERS[TotalAmount], FACT_ORDERS[WD_CUSTOMERS],FACT_ORDERS[[#This Row],[WD_CUSTOMERS]])&gt;=15000, "VIP",
    SUMIFS(FACT_ORDERS[TotalAmount], FACT_ORDERS[WD_CUSTOMERS],FACT_ORDERS[[#This Row],[WD_CUSTOMERS]])&gt;=8000, "Premium",
    TRUE, "Regular"
)</f>
        <v>VIP</v>
      </c>
      <c r="N4450" s="32" cm="1">
        <f t="array" ref="N4450">_xlfn.IFS(
   FACT_ORDERS[[#This Row],[TypeOfClient]]="VIP", 0.2,
   FACT_ORDERS[[#This Row],[TypeOfClient]]="Premium", 0.1,
   TRUE, 0
)</f>
        <v>0.2</v>
      </c>
      <c r="O4450" s="31" cm="1">
        <f t="array" ref="O4450">_xlfn.IFS(
   FACT_ORDERS[[#This Row],[TotalAmount]]&gt;1500, 0.15,
   FACT_ORDERS[[#This Row],[TotalAmount]]&gt;1000, 0.1,
   FACT_ORDERS[[#This Row],[TotalAmount]]&gt;500, 0.05,
   TRUE, 0
)</f>
        <v>0</v>
      </c>
      <c r="P4450" s="28">
        <f xml:space="preserve"> FACT_ORDERS[[#This Row],[TotalAmount]] * (1 - (FACT_ORDERS[[#This Row],[ClientDiscount]] + FACT_ORDERS[[#This Row],[OrderDiscount]]) )</f>
        <v>367.20000000000005</v>
      </c>
      <c r="Q4450" s="28">
        <f>FACT_ORDERS[[#This Row],[TotalAmountWithDiscount]]+FACT_ORDERS[[#This Row],[DeliveryCost]]</f>
        <v>382.20000000000005</v>
      </c>
      <c r="R4450" s="35">
        <v>45544</v>
      </c>
      <c r="S4450" s="35" t="str">
        <f>IF(NETWORKDAYS(FACT_ORDERS[[#This Row],[Order-Date]], FACT_ORDERS[[#This Row],[ArrivalDate ]]) &gt; 10, "Late", "On Time")</f>
        <v>On Time</v>
      </c>
    </row>
    <row r="4451" spans="1:19" x14ac:dyDescent="0.3">
      <c r="A4451" s="12">
        <v>9449</v>
      </c>
      <c r="B4451" s="12">
        <v>239</v>
      </c>
      <c r="C4451" s="12">
        <v>10587</v>
      </c>
      <c r="D4451" s="12">
        <v>4450</v>
      </c>
      <c r="E4451" s="12" t="s">
        <v>243</v>
      </c>
      <c r="F4451" s="13">
        <v>45326</v>
      </c>
      <c r="G4451" s="26" t="s">
        <v>4204</v>
      </c>
      <c r="H4451" s="12">
        <v>29</v>
      </c>
      <c r="I4451" s="28">
        <f>VLOOKUP(B:B,DIM_PRODUCTS!A:F,5,FALSE)</f>
        <v>16</v>
      </c>
      <c r="J4451" s="28">
        <f>FACT_ORDERS[[#This Row],[ProductPrice]]*FACT_ORDERS[[#This Row],[Quantity]]</f>
        <v>464</v>
      </c>
      <c r="K4451" s="12" t="str">
        <f>VLOOKUP(C:C,DIM_CUSTOMERS!A:G,7,FALSE)</f>
        <v>South Korea</v>
      </c>
      <c r="L4451" s="30" cm="1">
        <f t="array" ref="L4451">_xlfn.IFS(
    AND(FACT_ORDERS[[#This Row],[DeliveryMehtod]]="shippment",FACT_ORDERS[[#This Row],[TotalAmount]]&gt;=200), 0,
    AND(FACT_ORDERS[[#This Row],[DeliveryMehtod]]="pickup"), 15,
    AND(FACT_ORDERS[[#This Row],[DeliveryMehtod]]="shippment",FACT_ORDERS[[#This Row],[TotalAmount]]&lt;200), 35
)</f>
        <v>15</v>
      </c>
      <c r="M4451" s="12" t="str" cm="1">
        <f t="array" ref="M4451">_xlfn.IFS(
    SUMIFS(FACT_ORDERS[TotalAmount], FACT_ORDERS[WD_CUSTOMERS],FACT_ORDERS[[#This Row],[WD_CUSTOMERS]])&gt;=15000, "VIP",
    SUMIFS(FACT_ORDERS[TotalAmount], FACT_ORDERS[WD_CUSTOMERS],FACT_ORDERS[[#This Row],[WD_CUSTOMERS]])&gt;=8000, "Premium",
    TRUE, "Regular"
)</f>
        <v>VIP</v>
      </c>
      <c r="N4451" s="32" cm="1">
        <f t="array" ref="N4451">_xlfn.IFS(
   FACT_ORDERS[[#This Row],[TypeOfClient]]="VIP", 0.2,
   FACT_ORDERS[[#This Row],[TypeOfClient]]="Premium", 0.1,
   TRUE, 0
)</f>
        <v>0.2</v>
      </c>
      <c r="O4451" s="31" cm="1">
        <f t="array" ref="O4451">_xlfn.IFS(
   FACT_ORDERS[[#This Row],[TotalAmount]]&gt;1500, 0.15,
   FACT_ORDERS[[#This Row],[TotalAmount]]&gt;1000, 0.1,
   FACT_ORDERS[[#This Row],[TotalAmount]]&gt;500, 0.05,
   TRUE, 0
)</f>
        <v>0</v>
      </c>
      <c r="P4451" s="28">
        <f xml:space="preserve"> FACT_ORDERS[[#This Row],[TotalAmount]] * (1 - (FACT_ORDERS[[#This Row],[ClientDiscount]] + FACT_ORDERS[[#This Row],[OrderDiscount]]) )</f>
        <v>371.20000000000005</v>
      </c>
      <c r="Q4451" s="28">
        <f>FACT_ORDERS[[#This Row],[TotalAmountWithDiscount]]+FACT_ORDERS[[#This Row],[DeliveryCost]]</f>
        <v>386.20000000000005</v>
      </c>
      <c r="R4451" s="35">
        <v>45333</v>
      </c>
      <c r="S4451" s="35" t="str">
        <f>IF(NETWORKDAYS(FACT_ORDERS[[#This Row],[Order-Date]], FACT_ORDERS[[#This Row],[ArrivalDate ]]) &gt; 10, "Late", "On Time")</f>
        <v>On Time</v>
      </c>
    </row>
    <row r="4452" spans="1:19" x14ac:dyDescent="0.3">
      <c r="A4452" s="12">
        <v>9450</v>
      </c>
      <c r="B4452" s="12">
        <v>200</v>
      </c>
      <c r="C4452" s="12">
        <v>10587</v>
      </c>
      <c r="D4452" s="12">
        <v>4451</v>
      </c>
      <c r="E4452" s="12" t="s">
        <v>244</v>
      </c>
      <c r="F4452" s="13">
        <v>45326</v>
      </c>
      <c r="G4452" s="26" t="s">
        <v>14631</v>
      </c>
      <c r="H4452" s="12">
        <v>14</v>
      </c>
      <c r="I4452" s="28">
        <f>VLOOKUP(B:B,DIM_PRODUCTS!A:F,5,FALSE)</f>
        <v>15</v>
      </c>
      <c r="J4452" s="28">
        <f>FACT_ORDERS[[#This Row],[ProductPrice]]*FACT_ORDERS[[#This Row],[Quantity]]</f>
        <v>210</v>
      </c>
      <c r="K4452" s="12" t="str">
        <f>VLOOKUP(C:C,DIM_CUSTOMERS!A:G,7,FALSE)</f>
        <v>South Korea</v>
      </c>
      <c r="L4452" s="30" cm="1">
        <f t="array" ref="L4452">_xlfn.IFS(
    AND(FACT_ORDERS[[#This Row],[DeliveryMehtod]]="shippment",FACT_ORDERS[[#This Row],[TotalAmount]]&gt;=200), 0,
    AND(FACT_ORDERS[[#This Row],[DeliveryMehtod]]="pickup"), 15,
    AND(FACT_ORDERS[[#This Row],[DeliveryMehtod]]="shippment",FACT_ORDERS[[#This Row],[TotalAmount]]&lt;200), 35
)</f>
        <v>0</v>
      </c>
      <c r="M4452" s="12" t="str" cm="1">
        <f t="array" ref="M4452">_xlfn.IFS(
    SUMIFS(FACT_ORDERS[TotalAmount], FACT_ORDERS[WD_CUSTOMERS],FACT_ORDERS[[#This Row],[WD_CUSTOMERS]])&gt;=15000, "VIP",
    SUMIFS(FACT_ORDERS[TotalAmount], FACT_ORDERS[WD_CUSTOMERS],FACT_ORDERS[[#This Row],[WD_CUSTOMERS]])&gt;=8000, "Premium",
    TRUE, "Regular"
)</f>
        <v>VIP</v>
      </c>
      <c r="N4452" s="32" cm="1">
        <f t="array" ref="N4452">_xlfn.IFS(
   FACT_ORDERS[[#This Row],[TypeOfClient]]="VIP", 0.2,
   FACT_ORDERS[[#This Row],[TypeOfClient]]="Premium", 0.1,
   TRUE, 0
)</f>
        <v>0.2</v>
      </c>
      <c r="O4452" s="31" cm="1">
        <f t="array" ref="O4452">_xlfn.IFS(
   FACT_ORDERS[[#This Row],[TotalAmount]]&gt;1500, 0.15,
   FACT_ORDERS[[#This Row],[TotalAmount]]&gt;1000, 0.1,
   FACT_ORDERS[[#This Row],[TotalAmount]]&gt;500, 0.05,
   TRUE, 0
)</f>
        <v>0</v>
      </c>
      <c r="P4452" s="28">
        <f xml:space="preserve"> FACT_ORDERS[[#This Row],[TotalAmount]] * (1 - (FACT_ORDERS[[#This Row],[ClientDiscount]] + FACT_ORDERS[[#This Row],[OrderDiscount]]) )</f>
        <v>168</v>
      </c>
      <c r="Q4452" s="28">
        <f>FACT_ORDERS[[#This Row],[TotalAmountWithDiscount]]+FACT_ORDERS[[#This Row],[DeliveryCost]]</f>
        <v>168</v>
      </c>
      <c r="R4452" s="35">
        <v>45334</v>
      </c>
      <c r="S4452" s="35" t="str">
        <f>IF(NETWORKDAYS(FACT_ORDERS[[#This Row],[Order-Date]], FACT_ORDERS[[#This Row],[ArrivalDate ]]) &gt; 10, "Late", "On Time")</f>
        <v>On Time</v>
      </c>
    </row>
    <row r="4453" spans="1:19" x14ac:dyDescent="0.3">
      <c r="A4453" s="12">
        <v>9451</v>
      </c>
      <c r="B4453" s="12">
        <v>248</v>
      </c>
      <c r="C4453" s="12">
        <v>10587</v>
      </c>
      <c r="D4453" s="12">
        <v>4452</v>
      </c>
      <c r="E4453" s="12" t="s">
        <v>244</v>
      </c>
      <c r="F4453" s="13">
        <v>45326</v>
      </c>
      <c r="G4453" s="26" t="s">
        <v>14632</v>
      </c>
      <c r="H4453" s="12">
        <v>24</v>
      </c>
      <c r="I4453" s="28">
        <f>VLOOKUP(B:B,DIM_PRODUCTS!A:F,5,FALSE)</f>
        <v>13</v>
      </c>
      <c r="J4453" s="28">
        <f>FACT_ORDERS[[#This Row],[ProductPrice]]*FACT_ORDERS[[#This Row],[Quantity]]</f>
        <v>312</v>
      </c>
      <c r="K4453" s="12" t="str">
        <f>VLOOKUP(C:C,DIM_CUSTOMERS!A:G,7,FALSE)</f>
        <v>South Korea</v>
      </c>
      <c r="L4453" s="30" cm="1">
        <f t="array" ref="L4453">_xlfn.IFS(
    AND(FACT_ORDERS[[#This Row],[DeliveryMehtod]]="shippment",FACT_ORDERS[[#This Row],[TotalAmount]]&gt;=200), 0,
    AND(FACT_ORDERS[[#This Row],[DeliveryMehtod]]="pickup"), 15,
    AND(FACT_ORDERS[[#This Row],[DeliveryMehtod]]="shippment",FACT_ORDERS[[#This Row],[TotalAmount]]&lt;200), 35
)</f>
        <v>0</v>
      </c>
      <c r="M4453" s="12" t="str" cm="1">
        <f t="array" ref="M4453">_xlfn.IFS(
    SUMIFS(FACT_ORDERS[TotalAmount], FACT_ORDERS[WD_CUSTOMERS],FACT_ORDERS[[#This Row],[WD_CUSTOMERS]])&gt;=15000, "VIP",
    SUMIFS(FACT_ORDERS[TotalAmount], FACT_ORDERS[WD_CUSTOMERS],FACT_ORDERS[[#This Row],[WD_CUSTOMERS]])&gt;=8000, "Premium",
    TRUE, "Regular"
)</f>
        <v>VIP</v>
      </c>
      <c r="N4453" s="32" cm="1">
        <f t="array" ref="N4453">_xlfn.IFS(
   FACT_ORDERS[[#This Row],[TypeOfClient]]="VIP", 0.2,
   FACT_ORDERS[[#This Row],[TypeOfClient]]="Premium", 0.1,
   TRUE, 0
)</f>
        <v>0.2</v>
      </c>
      <c r="O4453" s="31" cm="1">
        <f t="array" ref="O4453">_xlfn.IFS(
   FACT_ORDERS[[#This Row],[TotalAmount]]&gt;1500, 0.15,
   FACT_ORDERS[[#This Row],[TotalAmount]]&gt;1000, 0.1,
   FACT_ORDERS[[#This Row],[TotalAmount]]&gt;500, 0.05,
   TRUE, 0
)</f>
        <v>0</v>
      </c>
      <c r="P4453" s="28">
        <f xml:space="preserve"> FACT_ORDERS[[#This Row],[TotalAmount]] * (1 - (FACT_ORDERS[[#This Row],[ClientDiscount]] + FACT_ORDERS[[#This Row],[OrderDiscount]]) )</f>
        <v>249.60000000000002</v>
      </c>
      <c r="Q4453" s="28">
        <f>FACT_ORDERS[[#This Row],[TotalAmountWithDiscount]]+FACT_ORDERS[[#This Row],[DeliveryCost]]</f>
        <v>249.60000000000002</v>
      </c>
      <c r="R4453" s="35">
        <v>45344</v>
      </c>
      <c r="S4453" s="35" t="str">
        <f>IF(NETWORKDAYS(FACT_ORDERS[[#This Row],[Order-Date]], FACT_ORDERS[[#This Row],[ArrivalDate ]]) &gt; 10, "Late", "On Time")</f>
        <v>Late</v>
      </c>
    </row>
    <row r="4454" spans="1:19" x14ac:dyDescent="0.3">
      <c r="A4454" s="12">
        <v>9452</v>
      </c>
      <c r="B4454" s="12">
        <v>267</v>
      </c>
      <c r="C4454" s="12">
        <v>10587</v>
      </c>
      <c r="D4454" s="12">
        <v>4453</v>
      </c>
      <c r="E4454" s="12" t="s">
        <v>244</v>
      </c>
      <c r="F4454" s="13">
        <v>45326</v>
      </c>
      <c r="G4454" s="26" t="s">
        <v>4644</v>
      </c>
      <c r="H4454" s="12">
        <v>45</v>
      </c>
      <c r="I4454" s="28">
        <f>VLOOKUP(B:B,DIM_PRODUCTS!A:F,5,FALSE)</f>
        <v>26</v>
      </c>
      <c r="J4454" s="28">
        <f>FACT_ORDERS[[#This Row],[ProductPrice]]*FACT_ORDERS[[#This Row],[Quantity]]</f>
        <v>1170</v>
      </c>
      <c r="K4454" s="12" t="str">
        <f>VLOOKUP(C:C,DIM_CUSTOMERS!A:G,7,FALSE)</f>
        <v>South Korea</v>
      </c>
      <c r="L4454" s="30" cm="1">
        <f t="array" ref="L4454">_xlfn.IFS(
    AND(FACT_ORDERS[[#This Row],[DeliveryMehtod]]="shippment",FACT_ORDERS[[#This Row],[TotalAmount]]&gt;=200), 0,
    AND(FACT_ORDERS[[#This Row],[DeliveryMehtod]]="pickup"), 15,
    AND(FACT_ORDERS[[#This Row],[DeliveryMehtod]]="shippment",FACT_ORDERS[[#This Row],[TotalAmount]]&lt;200), 35
)</f>
        <v>0</v>
      </c>
      <c r="M4454" s="12" t="str" cm="1">
        <f t="array" ref="M4454">_xlfn.IFS(
    SUMIFS(FACT_ORDERS[TotalAmount], FACT_ORDERS[WD_CUSTOMERS],FACT_ORDERS[[#This Row],[WD_CUSTOMERS]])&gt;=15000, "VIP",
    SUMIFS(FACT_ORDERS[TotalAmount], FACT_ORDERS[WD_CUSTOMERS],FACT_ORDERS[[#This Row],[WD_CUSTOMERS]])&gt;=8000, "Premium",
    TRUE, "Regular"
)</f>
        <v>VIP</v>
      </c>
      <c r="N4454" s="32" cm="1">
        <f t="array" ref="N4454">_xlfn.IFS(
   FACT_ORDERS[[#This Row],[TypeOfClient]]="VIP", 0.2,
   FACT_ORDERS[[#This Row],[TypeOfClient]]="Premium", 0.1,
   TRUE, 0
)</f>
        <v>0.2</v>
      </c>
      <c r="O4454" s="31" cm="1">
        <f t="array" ref="O4454">_xlfn.IFS(
   FACT_ORDERS[[#This Row],[TotalAmount]]&gt;1500, 0.15,
   FACT_ORDERS[[#This Row],[TotalAmount]]&gt;1000, 0.1,
   FACT_ORDERS[[#This Row],[TotalAmount]]&gt;500, 0.05,
   TRUE, 0
)</f>
        <v>0.1</v>
      </c>
      <c r="P4454" s="28">
        <f xml:space="preserve"> FACT_ORDERS[[#This Row],[TotalAmount]] * (1 - (FACT_ORDERS[[#This Row],[ClientDiscount]] + FACT_ORDERS[[#This Row],[OrderDiscount]]) )</f>
        <v>819</v>
      </c>
      <c r="Q4454" s="28">
        <f>FACT_ORDERS[[#This Row],[TotalAmountWithDiscount]]+FACT_ORDERS[[#This Row],[DeliveryCost]]</f>
        <v>819</v>
      </c>
      <c r="R4454" s="35">
        <v>45335</v>
      </c>
      <c r="S4454" s="35" t="str">
        <f>IF(NETWORKDAYS(FACT_ORDERS[[#This Row],[Order-Date]], FACT_ORDERS[[#This Row],[ArrivalDate ]]) &gt; 10, "Late", "On Time")</f>
        <v>On Time</v>
      </c>
    </row>
    <row r="4455" spans="1:19" x14ac:dyDescent="0.3">
      <c r="A4455" s="12">
        <v>9453</v>
      </c>
      <c r="B4455" s="12">
        <v>237</v>
      </c>
      <c r="C4455" s="12">
        <v>10587</v>
      </c>
      <c r="D4455" s="12">
        <v>4454</v>
      </c>
      <c r="E4455" s="12" t="s">
        <v>243</v>
      </c>
      <c r="F4455" s="13">
        <v>45326</v>
      </c>
      <c r="G4455" s="26" t="s">
        <v>14633</v>
      </c>
      <c r="H4455" s="12">
        <v>29</v>
      </c>
      <c r="I4455" s="28">
        <f>VLOOKUP(B:B,DIM_PRODUCTS!A:F,5,FALSE)</f>
        <v>17</v>
      </c>
      <c r="J4455" s="28">
        <f>FACT_ORDERS[[#This Row],[ProductPrice]]*FACT_ORDERS[[#This Row],[Quantity]]</f>
        <v>493</v>
      </c>
      <c r="K4455" s="12" t="str">
        <f>VLOOKUP(C:C,DIM_CUSTOMERS!A:G,7,FALSE)</f>
        <v>South Korea</v>
      </c>
      <c r="L4455" s="30" cm="1">
        <f t="array" ref="L4455">_xlfn.IFS(
    AND(FACT_ORDERS[[#This Row],[DeliveryMehtod]]="shippment",FACT_ORDERS[[#This Row],[TotalAmount]]&gt;=200), 0,
    AND(FACT_ORDERS[[#This Row],[DeliveryMehtod]]="pickup"), 15,
    AND(FACT_ORDERS[[#This Row],[DeliveryMehtod]]="shippment",FACT_ORDERS[[#This Row],[TotalAmount]]&lt;200), 35
)</f>
        <v>15</v>
      </c>
      <c r="M4455" s="12" t="str" cm="1">
        <f t="array" ref="M4455">_xlfn.IFS(
    SUMIFS(FACT_ORDERS[TotalAmount], FACT_ORDERS[WD_CUSTOMERS],FACT_ORDERS[[#This Row],[WD_CUSTOMERS]])&gt;=15000, "VIP",
    SUMIFS(FACT_ORDERS[TotalAmount], FACT_ORDERS[WD_CUSTOMERS],FACT_ORDERS[[#This Row],[WD_CUSTOMERS]])&gt;=8000, "Premium",
    TRUE, "Regular"
)</f>
        <v>VIP</v>
      </c>
      <c r="N4455" s="32" cm="1">
        <f t="array" ref="N4455">_xlfn.IFS(
   FACT_ORDERS[[#This Row],[TypeOfClient]]="VIP", 0.2,
   FACT_ORDERS[[#This Row],[TypeOfClient]]="Premium", 0.1,
   TRUE, 0
)</f>
        <v>0.2</v>
      </c>
      <c r="O4455" s="31" cm="1">
        <f t="array" ref="O4455">_xlfn.IFS(
   FACT_ORDERS[[#This Row],[TotalAmount]]&gt;1500, 0.15,
   FACT_ORDERS[[#This Row],[TotalAmount]]&gt;1000, 0.1,
   FACT_ORDERS[[#This Row],[TotalAmount]]&gt;500, 0.05,
   TRUE, 0
)</f>
        <v>0</v>
      </c>
      <c r="P4455" s="28">
        <f xml:space="preserve"> FACT_ORDERS[[#This Row],[TotalAmount]] * (1 - (FACT_ORDERS[[#This Row],[ClientDiscount]] + FACT_ORDERS[[#This Row],[OrderDiscount]]) )</f>
        <v>394.40000000000003</v>
      </c>
      <c r="Q4455" s="28">
        <f>FACT_ORDERS[[#This Row],[TotalAmountWithDiscount]]+FACT_ORDERS[[#This Row],[DeliveryCost]]</f>
        <v>409.40000000000003</v>
      </c>
      <c r="R4455" s="35">
        <v>45335</v>
      </c>
      <c r="S4455" s="35" t="str">
        <f>IF(NETWORKDAYS(FACT_ORDERS[[#This Row],[Order-Date]], FACT_ORDERS[[#This Row],[ArrivalDate ]]) &gt; 10, "Late", "On Time")</f>
        <v>On Time</v>
      </c>
    </row>
    <row r="4456" spans="1:19" x14ac:dyDescent="0.3">
      <c r="A4456" s="12">
        <v>9454</v>
      </c>
      <c r="B4456" s="12">
        <v>211</v>
      </c>
      <c r="C4456" s="12">
        <v>10587</v>
      </c>
      <c r="D4456" s="12">
        <v>4455</v>
      </c>
      <c r="E4456" s="12" t="s">
        <v>243</v>
      </c>
      <c r="F4456" s="13">
        <v>45326</v>
      </c>
      <c r="G4456" s="26" t="s">
        <v>14634</v>
      </c>
      <c r="H4456" s="12">
        <v>62</v>
      </c>
      <c r="I4456" s="28">
        <f>VLOOKUP(B:B,DIM_PRODUCTS!A:F,5,FALSE)</f>
        <v>13</v>
      </c>
      <c r="J4456" s="28">
        <f>FACT_ORDERS[[#This Row],[ProductPrice]]*FACT_ORDERS[[#This Row],[Quantity]]</f>
        <v>806</v>
      </c>
      <c r="K4456" s="12" t="str">
        <f>VLOOKUP(C:C,DIM_CUSTOMERS!A:G,7,FALSE)</f>
        <v>South Korea</v>
      </c>
      <c r="L4456" s="30" cm="1">
        <f t="array" ref="L4456">_xlfn.IFS(
    AND(FACT_ORDERS[[#This Row],[DeliveryMehtod]]="shippment",FACT_ORDERS[[#This Row],[TotalAmount]]&gt;=200), 0,
    AND(FACT_ORDERS[[#This Row],[DeliveryMehtod]]="pickup"), 15,
    AND(FACT_ORDERS[[#This Row],[DeliveryMehtod]]="shippment",FACT_ORDERS[[#This Row],[TotalAmount]]&lt;200), 35
)</f>
        <v>15</v>
      </c>
      <c r="M4456" s="12" t="str" cm="1">
        <f t="array" ref="M4456">_xlfn.IFS(
    SUMIFS(FACT_ORDERS[TotalAmount], FACT_ORDERS[WD_CUSTOMERS],FACT_ORDERS[[#This Row],[WD_CUSTOMERS]])&gt;=15000, "VIP",
    SUMIFS(FACT_ORDERS[TotalAmount], FACT_ORDERS[WD_CUSTOMERS],FACT_ORDERS[[#This Row],[WD_CUSTOMERS]])&gt;=8000, "Premium",
    TRUE, "Regular"
)</f>
        <v>VIP</v>
      </c>
      <c r="N4456" s="32" cm="1">
        <f t="array" ref="N4456">_xlfn.IFS(
   FACT_ORDERS[[#This Row],[TypeOfClient]]="VIP", 0.2,
   FACT_ORDERS[[#This Row],[TypeOfClient]]="Premium", 0.1,
   TRUE, 0
)</f>
        <v>0.2</v>
      </c>
      <c r="O4456" s="31" cm="1">
        <f t="array" ref="O4456">_xlfn.IFS(
   FACT_ORDERS[[#This Row],[TotalAmount]]&gt;1500, 0.15,
   FACT_ORDERS[[#This Row],[TotalAmount]]&gt;1000, 0.1,
   FACT_ORDERS[[#This Row],[TotalAmount]]&gt;500, 0.05,
   TRUE, 0
)</f>
        <v>0.05</v>
      </c>
      <c r="P4456" s="28">
        <f xml:space="preserve"> FACT_ORDERS[[#This Row],[TotalAmount]] * (1 - (FACT_ORDERS[[#This Row],[ClientDiscount]] + FACT_ORDERS[[#This Row],[OrderDiscount]]) )</f>
        <v>604.5</v>
      </c>
      <c r="Q4456" s="28">
        <f>FACT_ORDERS[[#This Row],[TotalAmountWithDiscount]]+FACT_ORDERS[[#This Row],[DeliveryCost]]</f>
        <v>619.5</v>
      </c>
      <c r="R4456" s="35">
        <v>45336</v>
      </c>
      <c r="S4456" s="35" t="str">
        <f>IF(NETWORKDAYS(FACT_ORDERS[[#This Row],[Order-Date]], FACT_ORDERS[[#This Row],[ArrivalDate ]]) &gt; 10, "Late", "On Time")</f>
        <v>On Time</v>
      </c>
    </row>
    <row r="4457" spans="1:19" x14ac:dyDescent="0.3">
      <c r="A4457" s="12">
        <v>9455</v>
      </c>
      <c r="B4457" s="12">
        <v>200</v>
      </c>
      <c r="C4457" s="12">
        <v>10587</v>
      </c>
      <c r="D4457" s="12">
        <v>4456</v>
      </c>
      <c r="E4457" s="12" t="s">
        <v>243</v>
      </c>
      <c r="F4457" s="13">
        <v>45516</v>
      </c>
      <c r="G4457" s="26" t="s">
        <v>14635</v>
      </c>
      <c r="H4457" s="12">
        <v>16</v>
      </c>
      <c r="I4457" s="28">
        <f>VLOOKUP(B:B,DIM_PRODUCTS!A:F,5,FALSE)</f>
        <v>15</v>
      </c>
      <c r="J4457" s="28">
        <f>FACT_ORDERS[[#This Row],[ProductPrice]]*FACT_ORDERS[[#This Row],[Quantity]]</f>
        <v>240</v>
      </c>
      <c r="K4457" s="12" t="str">
        <f>VLOOKUP(C:C,DIM_CUSTOMERS!A:G,7,FALSE)</f>
        <v>South Korea</v>
      </c>
      <c r="L4457" s="30" cm="1">
        <f t="array" ref="L4457">_xlfn.IFS(
    AND(FACT_ORDERS[[#This Row],[DeliveryMehtod]]="shippment",FACT_ORDERS[[#This Row],[TotalAmount]]&gt;=200), 0,
    AND(FACT_ORDERS[[#This Row],[DeliveryMehtod]]="pickup"), 15,
    AND(FACT_ORDERS[[#This Row],[DeliveryMehtod]]="shippment",FACT_ORDERS[[#This Row],[TotalAmount]]&lt;200), 35
)</f>
        <v>15</v>
      </c>
      <c r="M4457" s="12" t="str" cm="1">
        <f t="array" ref="M4457">_xlfn.IFS(
    SUMIFS(FACT_ORDERS[TotalAmount], FACT_ORDERS[WD_CUSTOMERS],FACT_ORDERS[[#This Row],[WD_CUSTOMERS]])&gt;=15000, "VIP",
    SUMIFS(FACT_ORDERS[TotalAmount], FACT_ORDERS[WD_CUSTOMERS],FACT_ORDERS[[#This Row],[WD_CUSTOMERS]])&gt;=8000, "Premium",
    TRUE, "Regular"
)</f>
        <v>VIP</v>
      </c>
      <c r="N4457" s="32" cm="1">
        <f t="array" ref="N4457">_xlfn.IFS(
   FACT_ORDERS[[#This Row],[TypeOfClient]]="VIP", 0.2,
   FACT_ORDERS[[#This Row],[TypeOfClient]]="Premium", 0.1,
   TRUE, 0
)</f>
        <v>0.2</v>
      </c>
      <c r="O4457" s="31" cm="1">
        <f t="array" ref="O4457">_xlfn.IFS(
   FACT_ORDERS[[#This Row],[TotalAmount]]&gt;1500, 0.15,
   FACT_ORDERS[[#This Row],[TotalAmount]]&gt;1000, 0.1,
   FACT_ORDERS[[#This Row],[TotalAmount]]&gt;500, 0.05,
   TRUE, 0
)</f>
        <v>0</v>
      </c>
      <c r="P4457" s="28">
        <f xml:space="preserve"> FACT_ORDERS[[#This Row],[TotalAmount]] * (1 - (FACT_ORDERS[[#This Row],[ClientDiscount]] + FACT_ORDERS[[#This Row],[OrderDiscount]]) )</f>
        <v>192</v>
      </c>
      <c r="Q4457" s="28">
        <f>FACT_ORDERS[[#This Row],[TotalAmountWithDiscount]]+FACT_ORDERS[[#This Row],[DeliveryCost]]</f>
        <v>207</v>
      </c>
      <c r="R4457" s="35">
        <v>45523</v>
      </c>
      <c r="S4457" s="35" t="str">
        <f>IF(NETWORKDAYS(FACT_ORDERS[[#This Row],[Order-Date]], FACT_ORDERS[[#This Row],[ArrivalDate ]]) &gt; 10, "Late", "On Time")</f>
        <v>On Time</v>
      </c>
    </row>
    <row r="4458" spans="1:19" x14ac:dyDescent="0.3">
      <c r="A4458" s="12">
        <v>9456</v>
      </c>
      <c r="B4458" s="12">
        <v>237</v>
      </c>
      <c r="C4458" s="12">
        <v>10587</v>
      </c>
      <c r="D4458" s="12">
        <v>4457</v>
      </c>
      <c r="E4458" s="12" t="s">
        <v>244</v>
      </c>
      <c r="F4458" s="13">
        <v>45516</v>
      </c>
      <c r="G4458" s="26" t="s">
        <v>14636</v>
      </c>
      <c r="H4458" s="12">
        <v>32</v>
      </c>
      <c r="I4458" s="28">
        <f>VLOOKUP(B:B,DIM_PRODUCTS!A:F,5,FALSE)</f>
        <v>17</v>
      </c>
      <c r="J4458" s="28">
        <f>FACT_ORDERS[[#This Row],[ProductPrice]]*FACT_ORDERS[[#This Row],[Quantity]]</f>
        <v>544</v>
      </c>
      <c r="K4458" s="12" t="str">
        <f>VLOOKUP(C:C,DIM_CUSTOMERS!A:G,7,FALSE)</f>
        <v>South Korea</v>
      </c>
      <c r="L4458" s="30" cm="1">
        <f t="array" ref="L4458">_xlfn.IFS(
    AND(FACT_ORDERS[[#This Row],[DeliveryMehtod]]="shippment",FACT_ORDERS[[#This Row],[TotalAmount]]&gt;=200), 0,
    AND(FACT_ORDERS[[#This Row],[DeliveryMehtod]]="pickup"), 15,
    AND(FACT_ORDERS[[#This Row],[DeliveryMehtod]]="shippment",FACT_ORDERS[[#This Row],[TotalAmount]]&lt;200), 35
)</f>
        <v>0</v>
      </c>
      <c r="M4458" s="12" t="str" cm="1">
        <f t="array" ref="M4458">_xlfn.IFS(
    SUMIFS(FACT_ORDERS[TotalAmount], FACT_ORDERS[WD_CUSTOMERS],FACT_ORDERS[[#This Row],[WD_CUSTOMERS]])&gt;=15000, "VIP",
    SUMIFS(FACT_ORDERS[TotalAmount], FACT_ORDERS[WD_CUSTOMERS],FACT_ORDERS[[#This Row],[WD_CUSTOMERS]])&gt;=8000, "Premium",
    TRUE, "Regular"
)</f>
        <v>VIP</v>
      </c>
      <c r="N4458" s="32" cm="1">
        <f t="array" ref="N4458">_xlfn.IFS(
   FACT_ORDERS[[#This Row],[TypeOfClient]]="VIP", 0.2,
   FACT_ORDERS[[#This Row],[TypeOfClient]]="Premium", 0.1,
   TRUE, 0
)</f>
        <v>0.2</v>
      </c>
      <c r="O4458" s="31" cm="1">
        <f t="array" ref="O4458">_xlfn.IFS(
   FACT_ORDERS[[#This Row],[TotalAmount]]&gt;1500, 0.15,
   FACT_ORDERS[[#This Row],[TotalAmount]]&gt;1000, 0.1,
   FACT_ORDERS[[#This Row],[TotalAmount]]&gt;500, 0.05,
   TRUE, 0
)</f>
        <v>0.05</v>
      </c>
      <c r="P4458" s="28">
        <f xml:space="preserve"> FACT_ORDERS[[#This Row],[TotalAmount]] * (1 - (FACT_ORDERS[[#This Row],[ClientDiscount]] + FACT_ORDERS[[#This Row],[OrderDiscount]]) )</f>
        <v>408</v>
      </c>
      <c r="Q4458" s="28">
        <f>FACT_ORDERS[[#This Row],[TotalAmountWithDiscount]]+FACT_ORDERS[[#This Row],[DeliveryCost]]</f>
        <v>408</v>
      </c>
      <c r="R4458" s="35">
        <v>45526</v>
      </c>
      <c r="S4458" s="35" t="str">
        <f>IF(NETWORKDAYS(FACT_ORDERS[[#This Row],[Order-Date]], FACT_ORDERS[[#This Row],[ArrivalDate ]]) &gt; 10, "Late", "On Time")</f>
        <v>On Time</v>
      </c>
    </row>
    <row r="4459" spans="1:19" x14ac:dyDescent="0.3">
      <c r="A4459" s="12">
        <v>9457</v>
      </c>
      <c r="B4459" s="12">
        <v>211</v>
      </c>
      <c r="C4459" s="12">
        <v>10587</v>
      </c>
      <c r="D4459" s="12">
        <v>4458</v>
      </c>
      <c r="E4459" s="12" t="s">
        <v>244</v>
      </c>
      <c r="F4459" s="13">
        <v>45516</v>
      </c>
      <c r="G4459" s="26" t="s">
        <v>14637</v>
      </c>
      <c r="H4459" s="12">
        <v>50</v>
      </c>
      <c r="I4459" s="28">
        <f>VLOOKUP(B:B,DIM_PRODUCTS!A:F,5,FALSE)</f>
        <v>13</v>
      </c>
      <c r="J4459" s="28">
        <f>FACT_ORDERS[[#This Row],[ProductPrice]]*FACT_ORDERS[[#This Row],[Quantity]]</f>
        <v>650</v>
      </c>
      <c r="K4459" s="12" t="str">
        <f>VLOOKUP(C:C,DIM_CUSTOMERS!A:G,7,FALSE)</f>
        <v>South Korea</v>
      </c>
      <c r="L4459" s="30" cm="1">
        <f t="array" ref="L4459">_xlfn.IFS(
    AND(FACT_ORDERS[[#This Row],[DeliveryMehtod]]="shippment",FACT_ORDERS[[#This Row],[TotalAmount]]&gt;=200), 0,
    AND(FACT_ORDERS[[#This Row],[DeliveryMehtod]]="pickup"), 15,
    AND(FACT_ORDERS[[#This Row],[DeliveryMehtod]]="shippment",FACT_ORDERS[[#This Row],[TotalAmount]]&lt;200), 35
)</f>
        <v>0</v>
      </c>
      <c r="M4459" s="12" t="str" cm="1">
        <f t="array" ref="M4459">_xlfn.IFS(
    SUMIFS(FACT_ORDERS[TotalAmount], FACT_ORDERS[WD_CUSTOMERS],FACT_ORDERS[[#This Row],[WD_CUSTOMERS]])&gt;=15000, "VIP",
    SUMIFS(FACT_ORDERS[TotalAmount], FACT_ORDERS[WD_CUSTOMERS],FACT_ORDERS[[#This Row],[WD_CUSTOMERS]])&gt;=8000, "Premium",
    TRUE, "Regular"
)</f>
        <v>VIP</v>
      </c>
      <c r="N4459" s="32" cm="1">
        <f t="array" ref="N4459">_xlfn.IFS(
   FACT_ORDERS[[#This Row],[TypeOfClient]]="VIP", 0.2,
   FACT_ORDERS[[#This Row],[TypeOfClient]]="Premium", 0.1,
   TRUE, 0
)</f>
        <v>0.2</v>
      </c>
      <c r="O4459" s="31" cm="1">
        <f t="array" ref="O4459">_xlfn.IFS(
   FACT_ORDERS[[#This Row],[TotalAmount]]&gt;1500, 0.15,
   FACT_ORDERS[[#This Row],[TotalAmount]]&gt;1000, 0.1,
   FACT_ORDERS[[#This Row],[TotalAmount]]&gt;500, 0.05,
   TRUE, 0
)</f>
        <v>0.05</v>
      </c>
      <c r="P4459" s="28">
        <f xml:space="preserve"> FACT_ORDERS[[#This Row],[TotalAmount]] * (1 - (FACT_ORDERS[[#This Row],[ClientDiscount]] + FACT_ORDERS[[#This Row],[OrderDiscount]]) )</f>
        <v>487.5</v>
      </c>
      <c r="Q4459" s="28">
        <f>FACT_ORDERS[[#This Row],[TotalAmountWithDiscount]]+FACT_ORDERS[[#This Row],[DeliveryCost]]</f>
        <v>487.5</v>
      </c>
      <c r="R4459" s="35">
        <v>45524</v>
      </c>
      <c r="S4459" s="35" t="str">
        <f>IF(NETWORKDAYS(FACT_ORDERS[[#This Row],[Order-Date]], FACT_ORDERS[[#This Row],[ArrivalDate ]]) &gt; 10, "Late", "On Time")</f>
        <v>On Time</v>
      </c>
    </row>
    <row r="4460" spans="1:19" x14ac:dyDescent="0.3">
      <c r="A4460" s="12">
        <v>9458</v>
      </c>
      <c r="B4460" s="12">
        <v>239</v>
      </c>
      <c r="C4460" s="12">
        <v>10587</v>
      </c>
      <c r="D4460" s="12">
        <v>4459</v>
      </c>
      <c r="E4460" s="12" t="s">
        <v>243</v>
      </c>
      <c r="F4460" s="13">
        <v>45357</v>
      </c>
      <c r="G4460" s="26" t="s">
        <v>3771</v>
      </c>
      <c r="H4460" s="12">
        <v>28</v>
      </c>
      <c r="I4460" s="28">
        <f>VLOOKUP(B:B,DIM_PRODUCTS!A:F,5,FALSE)</f>
        <v>16</v>
      </c>
      <c r="J4460" s="28">
        <f>FACT_ORDERS[[#This Row],[ProductPrice]]*FACT_ORDERS[[#This Row],[Quantity]]</f>
        <v>448</v>
      </c>
      <c r="K4460" s="12" t="str">
        <f>VLOOKUP(C:C,DIM_CUSTOMERS!A:G,7,FALSE)</f>
        <v>South Korea</v>
      </c>
      <c r="L4460" s="30" cm="1">
        <f t="array" ref="L4460">_xlfn.IFS(
    AND(FACT_ORDERS[[#This Row],[DeliveryMehtod]]="shippment",FACT_ORDERS[[#This Row],[TotalAmount]]&gt;=200), 0,
    AND(FACT_ORDERS[[#This Row],[DeliveryMehtod]]="pickup"), 15,
    AND(FACT_ORDERS[[#This Row],[DeliveryMehtod]]="shippment",FACT_ORDERS[[#This Row],[TotalAmount]]&lt;200), 35
)</f>
        <v>15</v>
      </c>
      <c r="M4460" s="12" t="str" cm="1">
        <f t="array" ref="M4460">_xlfn.IFS(
    SUMIFS(FACT_ORDERS[TotalAmount], FACT_ORDERS[WD_CUSTOMERS],FACT_ORDERS[[#This Row],[WD_CUSTOMERS]])&gt;=15000, "VIP",
    SUMIFS(FACT_ORDERS[TotalAmount], FACT_ORDERS[WD_CUSTOMERS],FACT_ORDERS[[#This Row],[WD_CUSTOMERS]])&gt;=8000, "Premium",
    TRUE, "Regular"
)</f>
        <v>VIP</v>
      </c>
      <c r="N4460" s="32" cm="1">
        <f t="array" ref="N4460">_xlfn.IFS(
   FACT_ORDERS[[#This Row],[TypeOfClient]]="VIP", 0.2,
   FACT_ORDERS[[#This Row],[TypeOfClient]]="Premium", 0.1,
   TRUE, 0
)</f>
        <v>0.2</v>
      </c>
      <c r="O4460" s="31" cm="1">
        <f t="array" ref="O4460">_xlfn.IFS(
   FACT_ORDERS[[#This Row],[TotalAmount]]&gt;1500, 0.15,
   FACT_ORDERS[[#This Row],[TotalAmount]]&gt;1000, 0.1,
   FACT_ORDERS[[#This Row],[TotalAmount]]&gt;500, 0.05,
   TRUE, 0
)</f>
        <v>0</v>
      </c>
      <c r="P4460" s="28">
        <f xml:space="preserve"> FACT_ORDERS[[#This Row],[TotalAmount]] * (1 - (FACT_ORDERS[[#This Row],[ClientDiscount]] + FACT_ORDERS[[#This Row],[OrderDiscount]]) )</f>
        <v>358.40000000000003</v>
      </c>
      <c r="Q4460" s="28">
        <f>FACT_ORDERS[[#This Row],[TotalAmountWithDiscount]]+FACT_ORDERS[[#This Row],[DeliveryCost]]</f>
        <v>373.40000000000003</v>
      </c>
      <c r="R4460" s="35">
        <v>45365</v>
      </c>
      <c r="S4460" s="35" t="str">
        <f>IF(NETWORKDAYS(FACT_ORDERS[[#This Row],[Order-Date]], FACT_ORDERS[[#This Row],[ArrivalDate ]]) &gt; 10, "Late", "On Time")</f>
        <v>On Time</v>
      </c>
    </row>
    <row r="4461" spans="1:19" x14ac:dyDescent="0.3">
      <c r="A4461" s="12">
        <v>9459</v>
      </c>
      <c r="B4461" s="12">
        <v>200</v>
      </c>
      <c r="C4461" s="12">
        <v>10587</v>
      </c>
      <c r="D4461" s="12">
        <v>4460</v>
      </c>
      <c r="E4461" s="12" t="s">
        <v>244</v>
      </c>
      <c r="F4461" s="13">
        <v>45357</v>
      </c>
      <c r="G4461" s="26" t="s">
        <v>4031</v>
      </c>
      <c r="H4461" s="12">
        <v>19</v>
      </c>
      <c r="I4461" s="28">
        <f>VLOOKUP(B:B,DIM_PRODUCTS!A:F,5,FALSE)</f>
        <v>15</v>
      </c>
      <c r="J4461" s="28">
        <f>FACT_ORDERS[[#This Row],[ProductPrice]]*FACT_ORDERS[[#This Row],[Quantity]]</f>
        <v>285</v>
      </c>
      <c r="K4461" s="12" t="str">
        <f>VLOOKUP(C:C,DIM_CUSTOMERS!A:G,7,FALSE)</f>
        <v>South Korea</v>
      </c>
      <c r="L4461" s="30" cm="1">
        <f t="array" ref="L4461">_xlfn.IFS(
    AND(FACT_ORDERS[[#This Row],[DeliveryMehtod]]="shippment",FACT_ORDERS[[#This Row],[TotalAmount]]&gt;=200), 0,
    AND(FACT_ORDERS[[#This Row],[DeliveryMehtod]]="pickup"), 15,
    AND(FACT_ORDERS[[#This Row],[DeliveryMehtod]]="shippment",FACT_ORDERS[[#This Row],[TotalAmount]]&lt;200), 35
)</f>
        <v>0</v>
      </c>
      <c r="M4461" s="12" t="str" cm="1">
        <f t="array" ref="M4461">_xlfn.IFS(
    SUMIFS(FACT_ORDERS[TotalAmount], FACT_ORDERS[WD_CUSTOMERS],FACT_ORDERS[[#This Row],[WD_CUSTOMERS]])&gt;=15000, "VIP",
    SUMIFS(FACT_ORDERS[TotalAmount], FACT_ORDERS[WD_CUSTOMERS],FACT_ORDERS[[#This Row],[WD_CUSTOMERS]])&gt;=8000, "Premium",
    TRUE, "Regular"
)</f>
        <v>VIP</v>
      </c>
      <c r="N4461" s="32" cm="1">
        <f t="array" ref="N4461">_xlfn.IFS(
   FACT_ORDERS[[#This Row],[TypeOfClient]]="VIP", 0.2,
   FACT_ORDERS[[#This Row],[TypeOfClient]]="Premium", 0.1,
   TRUE, 0
)</f>
        <v>0.2</v>
      </c>
      <c r="O4461" s="31" cm="1">
        <f t="array" ref="O4461">_xlfn.IFS(
   FACT_ORDERS[[#This Row],[TotalAmount]]&gt;1500, 0.15,
   FACT_ORDERS[[#This Row],[TotalAmount]]&gt;1000, 0.1,
   FACT_ORDERS[[#This Row],[TotalAmount]]&gt;500, 0.05,
   TRUE, 0
)</f>
        <v>0</v>
      </c>
      <c r="P4461" s="28">
        <f xml:space="preserve"> FACT_ORDERS[[#This Row],[TotalAmount]] * (1 - (FACT_ORDERS[[#This Row],[ClientDiscount]] + FACT_ORDERS[[#This Row],[OrderDiscount]]) )</f>
        <v>228</v>
      </c>
      <c r="Q4461" s="28">
        <f>FACT_ORDERS[[#This Row],[TotalAmountWithDiscount]]+FACT_ORDERS[[#This Row],[DeliveryCost]]</f>
        <v>228</v>
      </c>
      <c r="R4461" s="35">
        <v>45366</v>
      </c>
      <c r="S4461" s="35" t="str">
        <f>IF(NETWORKDAYS(FACT_ORDERS[[#This Row],[Order-Date]], FACT_ORDERS[[#This Row],[ArrivalDate ]]) &gt; 10, "Late", "On Time")</f>
        <v>On Time</v>
      </c>
    </row>
    <row r="4462" spans="1:19" x14ac:dyDescent="0.3">
      <c r="A4462" s="12">
        <v>9460</v>
      </c>
      <c r="B4462" s="12">
        <v>248</v>
      </c>
      <c r="C4462" s="12">
        <v>10587</v>
      </c>
      <c r="D4462" s="12">
        <v>4461</v>
      </c>
      <c r="E4462" s="12" t="s">
        <v>243</v>
      </c>
      <c r="F4462" s="13">
        <v>45357</v>
      </c>
      <c r="G4462" s="26" t="s">
        <v>14638</v>
      </c>
      <c r="H4462" s="12">
        <v>21</v>
      </c>
      <c r="I4462" s="28">
        <f>VLOOKUP(B:B,DIM_PRODUCTS!A:F,5,FALSE)</f>
        <v>13</v>
      </c>
      <c r="J4462" s="28">
        <f>FACT_ORDERS[[#This Row],[ProductPrice]]*FACT_ORDERS[[#This Row],[Quantity]]</f>
        <v>273</v>
      </c>
      <c r="K4462" s="12" t="str">
        <f>VLOOKUP(C:C,DIM_CUSTOMERS!A:G,7,FALSE)</f>
        <v>South Korea</v>
      </c>
      <c r="L4462" s="30" cm="1">
        <f t="array" ref="L4462">_xlfn.IFS(
    AND(FACT_ORDERS[[#This Row],[DeliveryMehtod]]="shippment",FACT_ORDERS[[#This Row],[TotalAmount]]&gt;=200), 0,
    AND(FACT_ORDERS[[#This Row],[DeliveryMehtod]]="pickup"), 15,
    AND(FACT_ORDERS[[#This Row],[DeliveryMehtod]]="shippment",FACT_ORDERS[[#This Row],[TotalAmount]]&lt;200), 35
)</f>
        <v>15</v>
      </c>
      <c r="M4462" s="12" t="str" cm="1">
        <f t="array" ref="M4462">_xlfn.IFS(
    SUMIFS(FACT_ORDERS[TotalAmount], FACT_ORDERS[WD_CUSTOMERS],FACT_ORDERS[[#This Row],[WD_CUSTOMERS]])&gt;=15000, "VIP",
    SUMIFS(FACT_ORDERS[TotalAmount], FACT_ORDERS[WD_CUSTOMERS],FACT_ORDERS[[#This Row],[WD_CUSTOMERS]])&gt;=8000, "Premium",
    TRUE, "Regular"
)</f>
        <v>VIP</v>
      </c>
      <c r="N4462" s="32" cm="1">
        <f t="array" ref="N4462">_xlfn.IFS(
   FACT_ORDERS[[#This Row],[TypeOfClient]]="VIP", 0.2,
   FACT_ORDERS[[#This Row],[TypeOfClient]]="Premium", 0.1,
   TRUE, 0
)</f>
        <v>0.2</v>
      </c>
      <c r="O4462" s="31" cm="1">
        <f t="array" ref="O4462">_xlfn.IFS(
   FACT_ORDERS[[#This Row],[TotalAmount]]&gt;1500, 0.15,
   FACT_ORDERS[[#This Row],[TotalAmount]]&gt;1000, 0.1,
   FACT_ORDERS[[#This Row],[TotalAmount]]&gt;500, 0.05,
   TRUE, 0
)</f>
        <v>0</v>
      </c>
      <c r="P4462" s="28">
        <f xml:space="preserve"> FACT_ORDERS[[#This Row],[TotalAmount]] * (1 - (FACT_ORDERS[[#This Row],[ClientDiscount]] + FACT_ORDERS[[#This Row],[OrderDiscount]]) )</f>
        <v>218.4</v>
      </c>
      <c r="Q4462" s="28">
        <f>FACT_ORDERS[[#This Row],[TotalAmountWithDiscount]]+FACT_ORDERS[[#This Row],[DeliveryCost]]</f>
        <v>233.4</v>
      </c>
      <c r="R4462" s="35">
        <v>45368</v>
      </c>
      <c r="S4462" s="35" t="str">
        <f>IF(NETWORKDAYS(FACT_ORDERS[[#This Row],[Order-Date]], FACT_ORDERS[[#This Row],[ArrivalDate ]]) &gt; 10, "Late", "On Time")</f>
        <v>On Time</v>
      </c>
    </row>
    <row r="4463" spans="1:19" x14ac:dyDescent="0.3">
      <c r="A4463" s="12">
        <v>9461</v>
      </c>
      <c r="B4463" s="12">
        <v>267</v>
      </c>
      <c r="C4463" s="12">
        <v>10587</v>
      </c>
      <c r="D4463" s="12">
        <v>4462</v>
      </c>
      <c r="E4463" s="12" t="s">
        <v>243</v>
      </c>
      <c r="F4463" s="13">
        <v>45357</v>
      </c>
      <c r="G4463" s="26" t="s">
        <v>14639</v>
      </c>
      <c r="H4463" s="12">
        <v>35</v>
      </c>
      <c r="I4463" s="28">
        <f>VLOOKUP(B:B,DIM_PRODUCTS!A:F,5,FALSE)</f>
        <v>26</v>
      </c>
      <c r="J4463" s="28">
        <f>FACT_ORDERS[[#This Row],[ProductPrice]]*FACT_ORDERS[[#This Row],[Quantity]]</f>
        <v>910</v>
      </c>
      <c r="K4463" s="12" t="str">
        <f>VLOOKUP(C:C,DIM_CUSTOMERS!A:G,7,FALSE)</f>
        <v>South Korea</v>
      </c>
      <c r="L4463" s="30" cm="1">
        <f t="array" ref="L4463">_xlfn.IFS(
    AND(FACT_ORDERS[[#This Row],[DeliveryMehtod]]="shippment",FACT_ORDERS[[#This Row],[TotalAmount]]&gt;=200), 0,
    AND(FACT_ORDERS[[#This Row],[DeliveryMehtod]]="pickup"), 15,
    AND(FACT_ORDERS[[#This Row],[DeliveryMehtod]]="shippment",FACT_ORDERS[[#This Row],[TotalAmount]]&lt;200), 35
)</f>
        <v>15</v>
      </c>
      <c r="M4463" s="12" t="str" cm="1">
        <f t="array" ref="M4463">_xlfn.IFS(
    SUMIFS(FACT_ORDERS[TotalAmount], FACT_ORDERS[WD_CUSTOMERS],FACT_ORDERS[[#This Row],[WD_CUSTOMERS]])&gt;=15000, "VIP",
    SUMIFS(FACT_ORDERS[TotalAmount], FACT_ORDERS[WD_CUSTOMERS],FACT_ORDERS[[#This Row],[WD_CUSTOMERS]])&gt;=8000, "Premium",
    TRUE, "Regular"
)</f>
        <v>VIP</v>
      </c>
      <c r="N4463" s="32" cm="1">
        <f t="array" ref="N4463">_xlfn.IFS(
   FACT_ORDERS[[#This Row],[TypeOfClient]]="VIP", 0.2,
   FACT_ORDERS[[#This Row],[TypeOfClient]]="Premium", 0.1,
   TRUE, 0
)</f>
        <v>0.2</v>
      </c>
      <c r="O4463" s="31" cm="1">
        <f t="array" ref="O4463">_xlfn.IFS(
   FACT_ORDERS[[#This Row],[TotalAmount]]&gt;1500, 0.15,
   FACT_ORDERS[[#This Row],[TotalAmount]]&gt;1000, 0.1,
   FACT_ORDERS[[#This Row],[TotalAmount]]&gt;500, 0.05,
   TRUE, 0
)</f>
        <v>0.05</v>
      </c>
      <c r="P4463" s="28">
        <f xml:space="preserve"> FACT_ORDERS[[#This Row],[TotalAmount]] * (1 - (FACT_ORDERS[[#This Row],[ClientDiscount]] + FACT_ORDERS[[#This Row],[OrderDiscount]]) )</f>
        <v>682.5</v>
      </c>
      <c r="Q4463" s="28">
        <f>FACT_ORDERS[[#This Row],[TotalAmountWithDiscount]]+FACT_ORDERS[[#This Row],[DeliveryCost]]</f>
        <v>697.5</v>
      </c>
      <c r="R4463" s="35">
        <v>45364</v>
      </c>
      <c r="S4463" s="35" t="str">
        <f>IF(NETWORKDAYS(FACT_ORDERS[[#This Row],[Order-Date]], FACT_ORDERS[[#This Row],[ArrivalDate ]]) &gt; 10, "Late", "On Time")</f>
        <v>On Time</v>
      </c>
    </row>
    <row r="4464" spans="1:19" x14ac:dyDescent="0.3">
      <c r="A4464" s="12">
        <v>9462</v>
      </c>
      <c r="B4464" s="12">
        <v>237</v>
      </c>
      <c r="C4464" s="12">
        <v>10587</v>
      </c>
      <c r="D4464" s="12">
        <v>4463</v>
      </c>
      <c r="E4464" s="12" t="s">
        <v>243</v>
      </c>
      <c r="F4464" s="13">
        <v>45357</v>
      </c>
      <c r="G4464" s="26" t="s">
        <v>14640</v>
      </c>
      <c r="H4464" s="12">
        <v>26</v>
      </c>
      <c r="I4464" s="28">
        <f>VLOOKUP(B:B,DIM_PRODUCTS!A:F,5,FALSE)</f>
        <v>17</v>
      </c>
      <c r="J4464" s="28">
        <f>FACT_ORDERS[[#This Row],[ProductPrice]]*FACT_ORDERS[[#This Row],[Quantity]]</f>
        <v>442</v>
      </c>
      <c r="K4464" s="12" t="str">
        <f>VLOOKUP(C:C,DIM_CUSTOMERS!A:G,7,FALSE)</f>
        <v>South Korea</v>
      </c>
      <c r="L4464" s="30" cm="1">
        <f t="array" ref="L4464">_xlfn.IFS(
    AND(FACT_ORDERS[[#This Row],[DeliveryMehtod]]="shippment",FACT_ORDERS[[#This Row],[TotalAmount]]&gt;=200), 0,
    AND(FACT_ORDERS[[#This Row],[DeliveryMehtod]]="pickup"), 15,
    AND(FACT_ORDERS[[#This Row],[DeliveryMehtod]]="shippment",FACT_ORDERS[[#This Row],[TotalAmount]]&lt;200), 35
)</f>
        <v>15</v>
      </c>
      <c r="M4464" s="12" t="str" cm="1">
        <f t="array" ref="M4464">_xlfn.IFS(
    SUMIFS(FACT_ORDERS[TotalAmount], FACT_ORDERS[WD_CUSTOMERS],FACT_ORDERS[[#This Row],[WD_CUSTOMERS]])&gt;=15000, "VIP",
    SUMIFS(FACT_ORDERS[TotalAmount], FACT_ORDERS[WD_CUSTOMERS],FACT_ORDERS[[#This Row],[WD_CUSTOMERS]])&gt;=8000, "Premium",
    TRUE, "Regular"
)</f>
        <v>VIP</v>
      </c>
      <c r="N4464" s="32" cm="1">
        <f t="array" ref="N4464">_xlfn.IFS(
   FACT_ORDERS[[#This Row],[TypeOfClient]]="VIP", 0.2,
   FACT_ORDERS[[#This Row],[TypeOfClient]]="Premium", 0.1,
   TRUE, 0
)</f>
        <v>0.2</v>
      </c>
      <c r="O4464" s="31" cm="1">
        <f t="array" ref="O4464">_xlfn.IFS(
   FACT_ORDERS[[#This Row],[TotalAmount]]&gt;1500, 0.15,
   FACT_ORDERS[[#This Row],[TotalAmount]]&gt;1000, 0.1,
   FACT_ORDERS[[#This Row],[TotalAmount]]&gt;500, 0.05,
   TRUE, 0
)</f>
        <v>0</v>
      </c>
      <c r="P4464" s="28">
        <f xml:space="preserve"> FACT_ORDERS[[#This Row],[TotalAmount]] * (1 - (FACT_ORDERS[[#This Row],[ClientDiscount]] + FACT_ORDERS[[#This Row],[OrderDiscount]]) )</f>
        <v>353.6</v>
      </c>
      <c r="Q4464" s="28">
        <f>FACT_ORDERS[[#This Row],[TotalAmountWithDiscount]]+FACT_ORDERS[[#This Row],[DeliveryCost]]</f>
        <v>368.6</v>
      </c>
      <c r="R4464" s="35">
        <v>45365</v>
      </c>
      <c r="S4464" s="35" t="str">
        <f>IF(NETWORKDAYS(FACT_ORDERS[[#This Row],[Order-Date]], FACT_ORDERS[[#This Row],[ArrivalDate ]]) &gt; 10, "Late", "On Time")</f>
        <v>On Time</v>
      </c>
    </row>
    <row r="4465" spans="1:19" x14ac:dyDescent="0.3">
      <c r="A4465" s="12">
        <v>9463</v>
      </c>
      <c r="B4465" s="12">
        <v>211</v>
      </c>
      <c r="C4465" s="12">
        <v>10587</v>
      </c>
      <c r="D4465" s="12">
        <v>4464</v>
      </c>
      <c r="E4465" s="12" t="s">
        <v>244</v>
      </c>
      <c r="F4465" s="13">
        <v>45357</v>
      </c>
      <c r="G4465" s="26" t="s">
        <v>14641</v>
      </c>
      <c r="H4465" s="12">
        <v>76</v>
      </c>
      <c r="I4465" s="28">
        <f>VLOOKUP(B:B,DIM_PRODUCTS!A:F,5,FALSE)</f>
        <v>13</v>
      </c>
      <c r="J4465" s="28">
        <f>FACT_ORDERS[[#This Row],[ProductPrice]]*FACT_ORDERS[[#This Row],[Quantity]]</f>
        <v>988</v>
      </c>
      <c r="K4465" s="12" t="str">
        <f>VLOOKUP(C:C,DIM_CUSTOMERS!A:G,7,FALSE)</f>
        <v>South Korea</v>
      </c>
      <c r="L4465" s="30" cm="1">
        <f t="array" ref="L4465">_xlfn.IFS(
    AND(FACT_ORDERS[[#This Row],[DeliveryMehtod]]="shippment",FACT_ORDERS[[#This Row],[TotalAmount]]&gt;=200), 0,
    AND(FACT_ORDERS[[#This Row],[DeliveryMehtod]]="pickup"), 15,
    AND(FACT_ORDERS[[#This Row],[DeliveryMehtod]]="shippment",FACT_ORDERS[[#This Row],[TotalAmount]]&lt;200), 35
)</f>
        <v>0</v>
      </c>
      <c r="M4465" s="12" t="str" cm="1">
        <f t="array" ref="M4465">_xlfn.IFS(
    SUMIFS(FACT_ORDERS[TotalAmount], FACT_ORDERS[WD_CUSTOMERS],FACT_ORDERS[[#This Row],[WD_CUSTOMERS]])&gt;=15000, "VIP",
    SUMIFS(FACT_ORDERS[TotalAmount], FACT_ORDERS[WD_CUSTOMERS],FACT_ORDERS[[#This Row],[WD_CUSTOMERS]])&gt;=8000, "Premium",
    TRUE, "Regular"
)</f>
        <v>VIP</v>
      </c>
      <c r="N4465" s="32" cm="1">
        <f t="array" ref="N4465">_xlfn.IFS(
   FACT_ORDERS[[#This Row],[TypeOfClient]]="VIP", 0.2,
   FACT_ORDERS[[#This Row],[TypeOfClient]]="Premium", 0.1,
   TRUE, 0
)</f>
        <v>0.2</v>
      </c>
      <c r="O4465" s="31" cm="1">
        <f t="array" ref="O4465">_xlfn.IFS(
   FACT_ORDERS[[#This Row],[TotalAmount]]&gt;1500, 0.15,
   FACT_ORDERS[[#This Row],[TotalAmount]]&gt;1000, 0.1,
   FACT_ORDERS[[#This Row],[TotalAmount]]&gt;500, 0.05,
   TRUE, 0
)</f>
        <v>0.05</v>
      </c>
      <c r="P4465" s="28">
        <f xml:space="preserve"> FACT_ORDERS[[#This Row],[TotalAmount]] * (1 - (FACT_ORDERS[[#This Row],[ClientDiscount]] + FACT_ORDERS[[#This Row],[OrderDiscount]]) )</f>
        <v>741</v>
      </c>
      <c r="Q4465" s="28">
        <f>FACT_ORDERS[[#This Row],[TotalAmountWithDiscount]]+FACT_ORDERS[[#This Row],[DeliveryCost]]</f>
        <v>741</v>
      </c>
      <c r="R4465" s="35">
        <v>45368</v>
      </c>
      <c r="S4465" s="35" t="str">
        <f>IF(NETWORKDAYS(FACT_ORDERS[[#This Row],[Order-Date]], FACT_ORDERS[[#This Row],[ArrivalDate ]]) &gt; 10, "Late", "On Time")</f>
        <v>On Time</v>
      </c>
    </row>
    <row r="4466" spans="1:19" x14ac:dyDescent="0.3">
      <c r="A4466" s="12">
        <v>9464</v>
      </c>
      <c r="B4466" s="12">
        <v>239</v>
      </c>
      <c r="C4466" s="12">
        <v>10587</v>
      </c>
      <c r="D4466" s="12">
        <v>4465</v>
      </c>
      <c r="E4466" s="12" t="s">
        <v>244</v>
      </c>
      <c r="F4466" s="13">
        <v>45490</v>
      </c>
      <c r="G4466" s="26" t="s">
        <v>3651</v>
      </c>
      <c r="H4466" s="12">
        <v>26</v>
      </c>
      <c r="I4466" s="28">
        <f>VLOOKUP(B:B,DIM_PRODUCTS!A:F,5,FALSE)</f>
        <v>16</v>
      </c>
      <c r="J4466" s="28">
        <f>FACT_ORDERS[[#This Row],[ProductPrice]]*FACT_ORDERS[[#This Row],[Quantity]]</f>
        <v>416</v>
      </c>
      <c r="K4466" s="12" t="str">
        <f>VLOOKUP(C:C,DIM_CUSTOMERS!A:G,7,FALSE)</f>
        <v>South Korea</v>
      </c>
      <c r="L4466" s="30" cm="1">
        <f t="array" ref="L4466">_xlfn.IFS(
    AND(FACT_ORDERS[[#This Row],[DeliveryMehtod]]="shippment",FACT_ORDERS[[#This Row],[TotalAmount]]&gt;=200), 0,
    AND(FACT_ORDERS[[#This Row],[DeliveryMehtod]]="pickup"), 15,
    AND(FACT_ORDERS[[#This Row],[DeliveryMehtod]]="shippment",FACT_ORDERS[[#This Row],[TotalAmount]]&lt;200), 35
)</f>
        <v>0</v>
      </c>
      <c r="M4466" s="12" t="str" cm="1">
        <f t="array" ref="M4466">_xlfn.IFS(
    SUMIFS(FACT_ORDERS[TotalAmount], FACT_ORDERS[WD_CUSTOMERS],FACT_ORDERS[[#This Row],[WD_CUSTOMERS]])&gt;=15000, "VIP",
    SUMIFS(FACT_ORDERS[TotalAmount], FACT_ORDERS[WD_CUSTOMERS],FACT_ORDERS[[#This Row],[WD_CUSTOMERS]])&gt;=8000, "Premium",
    TRUE, "Regular"
)</f>
        <v>VIP</v>
      </c>
      <c r="N4466" s="32" cm="1">
        <f t="array" ref="N4466">_xlfn.IFS(
   FACT_ORDERS[[#This Row],[TypeOfClient]]="VIP", 0.2,
   FACT_ORDERS[[#This Row],[TypeOfClient]]="Premium", 0.1,
   TRUE, 0
)</f>
        <v>0.2</v>
      </c>
      <c r="O4466" s="31" cm="1">
        <f t="array" ref="O4466">_xlfn.IFS(
   FACT_ORDERS[[#This Row],[TotalAmount]]&gt;1500, 0.15,
   FACT_ORDERS[[#This Row],[TotalAmount]]&gt;1000, 0.1,
   FACT_ORDERS[[#This Row],[TotalAmount]]&gt;500, 0.05,
   TRUE, 0
)</f>
        <v>0</v>
      </c>
      <c r="P4466" s="28">
        <f xml:space="preserve"> FACT_ORDERS[[#This Row],[TotalAmount]] * (1 - (FACT_ORDERS[[#This Row],[ClientDiscount]] + FACT_ORDERS[[#This Row],[OrderDiscount]]) )</f>
        <v>332.8</v>
      </c>
      <c r="Q4466" s="28">
        <f>FACT_ORDERS[[#This Row],[TotalAmountWithDiscount]]+FACT_ORDERS[[#This Row],[DeliveryCost]]</f>
        <v>332.8</v>
      </c>
      <c r="R4466" s="35">
        <v>45499</v>
      </c>
      <c r="S4466" s="35" t="str">
        <f>IF(NETWORKDAYS(FACT_ORDERS[[#This Row],[Order-Date]], FACT_ORDERS[[#This Row],[ArrivalDate ]]) &gt; 10, "Late", "On Time")</f>
        <v>On Time</v>
      </c>
    </row>
    <row r="4467" spans="1:19" x14ac:dyDescent="0.3">
      <c r="A4467" s="12">
        <v>9465</v>
      </c>
      <c r="B4467" s="12">
        <v>200</v>
      </c>
      <c r="C4467" s="12">
        <v>10587</v>
      </c>
      <c r="D4467" s="12">
        <v>4466</v>
      </c>
      <c r="E4467" s="12" t="s">
        <v>244</v>
      </c>
      <c r="F4467" s="13">
        <v>45490</v>
      </c>
      <c r="G4467" s="26" t="s">
        <v>14642</v>
      </c>
      <c r="H4467" s="12">
        <v>18</v>
      </c>
      <c r="I4467" s="28">
        <f>VLOOKUP(B:B,DIM_PRODUCTS!A:F,5,FALSE)</f>
        <v>15</v>
      </c>
      <c r="J4467" s="28">
        <f>FACT_ORDERS[[#This Row],[ProductPrice]]*FACT_ORDERS[[#This Row],[Quantity]]</f>
        <v>270</v>
      </c>
      <c r="K4467" s="12" t="str">
        <f>VLOOKUP(C:C,DIM_CUSTOMERS!A:G,7,FALSE)</f>
        <v>South Korea</v>
      </c>
      <c r="L4467" s="30" cm="1">
        <f t="array" ref="L4467">_xlfn.IFS(
    AND(FACT_ORDERS[[#This Row],[DeliveryMehtod]]="shippment",FACT_ORDERS[[#This Row],[TotalAmount]]&gt;=200), 0,
    AND(FACT_ORDERS[[#This Row],[DeliveryMehtod]]="pickup"), 15,
    AND(FACT_ORDERS[[#This Row],[DeliveryMehtod]]="shippment",FACT_ORDERS[[#This Row],[TotalAmount]]&lt;200), 35
)</f>
        <v>0</v>
      </c>
      <c r="M4467" s="12" t="str" cm="1">
        <f t="array" ref="M4467">_xlfn.IFS(
    SUMIFS(FACT_ORDERS[TotalAmount], FACT_ORDERS[WD_CUSTOMERS],FACT_ORDERS[[#This Row],[WD_CUSTOMERS]])&gt;=15000, "VIP",
    SUMIFS(FACT_ORDERS[TotalAmount], FACT_ORDERS[WD_CUSTOMERS],FACT_ORDERS[[#This Row],[WD_CUSTOMERS]])&gt;=8000, "Premium",
    TRUE, "Regular"
)</f>
        <v>VIP</v>
      </c>
      <c r="N4467" s="32" cm="1">
        <f t="array" ref="N4467">_xlfn.IFS(
   FACT_ORDERS[[#This Row],[TypeOfClient]]="VIP", 0.2,
   FACT_ORDERS[[#This Row],[TypeOfClient]]="Premium", 0.1,
   TRUE, 0
)</f>
        <v>0.2</v>
      </c>
      <c r="O4467" s="31" cm="1">
        <f t="array" ref="O4467">_xlfn.IFS(
   FACT_ORDERS[[#This Row],[TotalAmount]]&gt;1500, 0.15,
   FACT_ORDERS[[#This Row],[TotalAmount]]&gt;1000, 0.1,
   FACT_ORDERS[[#This Row],[TotalAmount]]&gt;500, 0.05,
   TRUE, 0
)</f>
        <v>0</v>
      </c>
      <c r="P4467" s="28">
        <f xml:space="preserve"> FACT_ORDERS[[#This Row],[TotalAmount]] * (1 - (FACT_ORDERS[[#This Row],[ClientDiscount]] + FACT_ORDERS[[#This Row],[OrderDiscount]]) )</f>
        <v>216</v>
      </c>
      <c r="Q4467" s="28">
        <f>FACT_ORDERS[[#This Row],[TotalAmountWithDiscount]]+FACT_ORDERS[[#This Row],[DeliveryCost]]</f>
        <v>216</v>
      </c>
      <c r="R4467" s="35">
        <v>45500</v>
      </c>
      <c r="S4467" s="35" t="str">
        <f>IF(NETWORKDAYS(FACT_ORDERS[[#This Row],[Order-Date]], FACT_ORDERS[[#This Row],[ArrivalDate ]]) &gt; 10, "Late", "On Time")</f>
        <v>On Time</v>
      </c>
    </row>
    <row r="4468" spans="1:19" x14ac:dyDescent="0.3">
      <c r="A4468" s="12">
        <v>9466</v>
      </c>
      <c r="B4468" s="12">
        <v>267</v>
      </c>
      <c r="C4468" s="12">
        <v>10587</v>
      </c>
      <c r="D4468" s="12">
        <v>4467</v>
      </c>
      <c r="E4468" s="12" t="s">
        <v>243</v>
      </c>
      <c r="F4468" s="13">
        <v>45490</v>
      </c>
      <c r="G4468" s="26" t="s">
        <v>14643</v>
      </c>
      <c r="H4468" s="12">
        <v>56</v>
      </c>
      <c r="I4468" s="28">
        <f>VLOOKUP(B:B,DIM_PRODUCTS!A:F,5,FALSE)</f>
        <v>26</v>
      </c>
      <c r="J4468" s="28">
        <f>FACT_ORDERS[[#This Row],[ProductPrice]]*FACT_ORDERS[[#This Row],[Quantity]]</f>
        <v>1456</v>
      </c>
      <c r="K4468" s="12" t="str">
        <f>VLOOKUP(C:C,DIM_CUSTOMERS!A:G,7,FALSE)</f>
        <v>South Korea</v>
      </c>
      <c r="L4468" s="30" cm="1">
        <f t="array" ref="L4468">_xlfn.IFS(
    AND(FACT_ORDERS[[#This Row],[DeliveryMehtod]]="shippment",FACT_ORDERS[[#This Row],[TotalAmount]]&gt;=200), 0,
    AND(FACT_ORDERS[[#This Row],[DeliveryMehtod]]="pickup"), 15,
    AND(FACT_ORDERS[[#This Row],[DeliveryMehtod]]="shippment",FACT_ORDERS[[#This Row],[TotalAmount]]&lt;200), 35
)</f>
        <v>15</v>
      </c>
      <c r="M4468" s="12" t="str" cm="1">
        <f t="array" ref="M4468">_xlfn.IFS(
    SUMIFS(FACT_ORDERS[TotalAmount], FACT_ORDERS[WD_CUSTOMERS],FACT_ORDERS[[#This Row],[WD_CUSTOMERS]])&gt;=15000, "VIP",
    SUMIFS(FACT_ORDERS[TotalAmount], FACT_ORDERS[WD_CUSTOMERS],FACT_ORDERS[[#This Row],[WD_CUSTOMERS]])&gt;=8000, "Premium",
    TRUE, "Regular"
)</f>
        <v>VIP</v>
      </c>
      <c r="N4468" s="32" cm="1">
        <f t="array" ref="N4468">_xlfn.IFS(
   FACT_ORDERS[[#This Row],[TypeOfClient]]="VIP", 0.2,
   FACT_ORDERS[[#This Row],[TypeOfClient]]="Premium", 0.1,
   TRUE, 0
)</f>
        <v>0.2</v>
      </c>
      <c r="O4468" s="31" cm="1">
        <f t="array" ref="O4468">_xlfn.IFS(
   FACT_ORDERS[[#This Row],[TotalAmount]]&gt;1500, 0.15,
   FACT_ORDERS[[#This Row],[TotalAmount]]&gt;1000, 0.1,
   FACT_ORDERS[[#This Row],[TotalAmount]]&gt;500, 0.05,
   TRUE, 0
)</f>
        <v>0.1</v>
      </c>
      <c r="P4468" s="28">
        <f xml:space="preserve"> FACT_ORDERS[[#This Row],[TotalAmount]] * (1 - (FACT_ORDERS[[#This Row],[ClientDiscount]] + FACT_ORDERS[[#This Row],[OrderDiscount]]) )</f>
        <v>1019.1999999999999</v>
      </c>
      <c r="Q4468" s="28">
        <f>FACT_ORDERS[[#This Row],[TotalAmountWithDiscount]]+FACT_ORDERS[[#This Row],[DeliveryCost]]</f>
        <v>1034.1999999999998</v>
      </c>
      <c r="R4468" s="35">
        <v>45501</v>
      </c>
      <c r="S4468" s="35" t="str">
        <f>IF(NETWORKDAYS(FACT_ORDERS[[#This Row],[Order-Date]], FACT_ORDERS[[#This Row],[ArrivalDate ]]) &gt; 10, "Late", "On Time")</f>
        <v>On Time</v>
      </c>
    </row>
    <row r="4469" spans="1:19" x14ac:dyDescent="0.3">
      <c r="A4469" s="12">
        <v>9467</v>
      </c>
      <c r="B4469" s="12">
        <v>237</v>
      </c>
      <c r="C4469" s="12">
        <v>10587</v>
      </c>
      <c r="D4469" s="12">
        <v>4468</v>
      </c>
      <c r="E4469" s="12" t="s">
        <v>243</v>
      </c>
      <c r="F4469" s="13">
        <v>45490</v>
      </c>
      <c r="G4469" s="26" t="s">
        <v>14644</v>
      </c>
      <c r="H4469" s="12">
        <v>31</v>
      </c>
      <c r="I4469" s="28">
        <f>VLOOKUP(B:B,DIM_PRODUCTS!A:F,5,FALSE)</f>
        <v>17</v>
      </c>
      <c r="J4469" s="28">
        <f>FACT_ORDERS[[#This Row],[ProductPrice]]*FACT_ORDERS[[#This Row],[Quantity]]</f>
        <v>527</v>
      </c>
      <c r="K4469" s="12" t="str">
        <f>VLOOKUP(C:C,DIM_CUSTOMERS!A:G,7,FALSE)</f>
        <v>South Korea</v>
      </c>
      <c r="L4469" s="30" cm="1">
        <f t="array" ref="L4469">_xlfn.IFS(
    AND(FACT_ORDERS[[#This Row],[DeliveryMehtod]]="shippment",FACT_ORDERS[[#This Row],[TotalAmount]]&gt;=200), 0,
    AND(FACT_ORDERS[[#This Row],[DeliveryMehtod]]="pickup"), 15,
    AND(FACT_ORDERS[[#This Row],[DeliveryMehtod]]="shippment",FACT_ORDERS[[#This Row],[TotalAmount]]&lt;200), 35
)</f>
        <v>15</v>
      </c>
      <c r="M4469" s="12" t="str" cm="1">
        <f t="array" ref="M4469">_xlfn.IFS(
    SUMIFS(FACT_ORDERS[TotalAmount], FACT_ORDERS[WD_CUSTOMERS],FACT_ORDERS[[#This Row],[WD_CUSTOMERS]])&gt;=15000, "VIP",
    SUMIFS(FACT_ORDERS[TotalAmount], FACT_ORDERS[WD_CUSTOMERS],FACT_ORDERS[[#This Row],[WD_CUSTOMERS]])&gt;=8000, "Premium",
    TRUE, "Regular"
)</f>
        <v>VIP</v>
      </c>
      <c r="N4469" s="32" cm="1">
        <f t="array" ref="N4469">_xlfn.IFS(
   FACT_ORDERS[[#This Row],[TypeOfClient]]="VIP", 0.2,
   FACT_ORDERS[[#This Row],[TypeOfClient]]="Premium", 0.1,
   TRUE, 0
)</f>
        <v>0.2</v>
      </c>
      <c r="O4469" s="31" cm="1">
        <f t="array" ref="O4469">_xlfn.IFS(
   FACT_ORDERS[[#This Row],[TotalAmount]]&gt;1500, 0.15,
   FACT_ORDERS[[#This Row],[TotalAmount]]&gt;1000, 0.1,
   FACT_ORDERS[[#This Row],[TotalAmount]]&gt;500, 0.05,
   TRUE, 0
)</f>
        <v>0.05</v>
      </c>
      <c r="P4469" s="28">
        <f xml:space="preserve"> FACT_ORDERS[[#This Row],[TotalAmount]] * (1 - (FACT_ORDERS[[#This Row],[ClientDiscount]] + FACT_ORDERS[[#This Row],[OrderDiscount]]) )</f>
        <v>395.25</v>
      </c>
      <c r="Q4469" s="28">
        <f>FACT_ORDERS[[#This Row],[TotalAmountWithDiscount]]+FACT_ORDERS[[#This Row],[DeliveryCost]]</f>
        <v>410.25</v>
      </c>
      <c r="R4469" s="35">
        <v>45497</v>
      </c>
      <c r="S4469" s="35" t="str">
        <f>IF(NETWORKDAYS(FACT_ORDERS[[#This Row],[Order-Date]], FACT_ORDERS[[#This Row],[ArrivalDate ]]) &gt; 10, "Late", "On Time")</f>
        <v>On Time</v>
      </c>
    </row>
    <row r="4470" spans="1:19" x14ac:dyDescent="0.3">
      <c r="A4470" s="12">
        <v>9468</v>
      </c>
      <c r="B4470" s="12">
        <v>211</v>
      </c>
      <c r="C4470" s="12">
        <v>10587</v>
      </c>
      <c r="D4470" s="12">
        <v>4469</v>
      </c>
      <c r="E4470" s="12" t="s">
        <v>244</v>
      </c>
      <c r="F4470" s="13">
        <v>45490</v>
      </c>
      <c r="G4470" s="26" t="s">
        <v>14645</v>
      </c>
      <c r="H4470" s="12">
        <v>43</v>
      </c>
      <c r="I4470" s="28">
        <f>VLOOKUP(B:B,DIM_PRODUCTS!A:F,5,FALSE)</f>
        <v>13</v>
      </c>
      <c r="J4470" s="28">
        <f>FACT_ORDERS[[#This Row],[ProductPrice]]*FACT_ORDERS[[#This Row],[Quantity]]</f>
        <v>559</v>
      </c>
      <c r="K4470" s="12" t="str">
        <f>VLOOKUP(C:C,DIM_CUSTOMERS!A:G,7,FALSE)</f>
        <v>South Korea</v>
      </c>
      <c r="L4470" s="30" cm="1">
        <f t="array" ref="L4470">_xlfn.IFS(
    AND(FACT_ORDERS[[#This Row],[DeliveryMehtod]]="shippment",FACT_ORDERS[[#This Row],[TotalAmount]]&gt;=200), 0,
    AND(FACT_ORDERS[[#This Row],[DeliveryMehtod]]="pickup"), 15,
    AND(FACT_ORDERS[[#This Row],[DeliveryMehtod]]="shippment",FACT_ORDERS[[#This Row],[TotalAmount]]&lt;200), 35
)</f>
        <v>0</v>
      </c>
      <c r="M4470" s="12" t="str" cm="1">
        <f t="array" ref="M4470">_xlfn.IFS(
    SUMIFS(FACT_ORDERS[TotalAmount], FACT_ORDERS[WD_CUSTOMERS],FACT_ORDERS[[#This Row],[WD_CUSTOMERS]])&gt;=15000, "VIP",
    SUMIFS(FACT_ORDERS[TotalAmount], FACT_ORDERS[WD_CUSTOMERS],FACT_ORDERS[[#This Row],[WD_CUSTOMERS]])&gt;=8000, "Premium",
    TRUE, "Regular"
)</f>
        <v>VIP</v>
      </c>
      <c r="N4470" s="32" cm="1">
        <f t="array" ref="N4470">_xlfn.IFS(
   FACT_ORDERS[[#This Row],[TypeOfClient]]="VIP", 0.2,
   FACT_ORDERS[[#This Row],[TypeOfClient]]="Premium", 0.1,
   TRUE, 0
)</f>
        <v>0.2</v>
      </c>
      <c r="O4470" s="31" cm="1">
        <f t="array" ref="O4470">_xlfn.IFS(
   FACT_ORDERS[[#This Row],[TotalAmount]]&gt;1500, 0.15,
   FACT_ORDERS[[#This Row],[TotalAmount]]&gt;1000, 0.1,
   FACT_ORDERS[[#This Row],[TotalAmount]]&gt;500, 0.05,
   TRUE, 0
)</f>
        <v>0.05</v>
      </c>
      <c r="P4470" s="28">
        <f xml:space="preserve"> FACT_ORDERS[[#This Row],[TotalAmount]] * (1 - (FACT_ORDERS[[#This Row],[ClientDiscount]] + FACT_ORDERS[[#This Row],[OrderDiscount]]) )</f>
        <v>419.25</v>
      </c>
      <c r="Q4470" s="28">
        <f>FACT_ORDERS[[#This Row],[TotalAmountWithDiscount]]+FACT_ORDERS[[#This Row],[DeliveryCost]]</f>
        <v>419.25</v>
      </c>
      <c r="R4470" s="35">
        <v>45501</v>
      </c>
      <c r="S4470" s="35" t="str">
        <f>IF(NETWORKDAYS(FACT_ORDERS[[#This Row],[Order-Date]], FACT_ORDERS[[#This Row],[ArrivalDate ]]) &gt; 10, "Late", "On Time")</f>
        <v>On Time</v>
      </c>
    </row>
    <row r="4471" spans="1:19" x14ac:dyDescent="0.3">
      <c r="A4471" s="12">
        <v>9469</v>
      </c>
      <c r="B4471" s="12">
        <v>239</v>
      </c>
      <c r="C4471" s="12">
        <v>10587</v>
      </c>
      <c r="D4471" s="12">
        <v>4470</v>
      </c>
      <c r="E4471" s="12" t="s">
        <v>243</v>
      </c>
      <c r="F4471" s="13">
        <v>45502</v>
      </c>
      <c r="G4471" s="26" t="s">
        <v>14646</v>
      </c>
      <c r="H4471" s="12">
        <v>47</v>
      </c>
      <c r="I4471" s="28">
        <f>VLOOKUP(B:B,DIM_PRODUCTS!A:F,5,FALSE)</f>
        <v>16</v>
      </c>
      <c r="J4471" s="28">
        <f>FACT_ORDERS[[#This Row],[ProductPrice]]*FACT_ORDERS[[#This Row],[Quantity]]</f>
        <v>752</v>
      </c>
      <c r="K4471" s="12" t="str">
        <f>VLOOKUP(C:C,DIM_CUSTOMERS!A:G,7,FALSE)</f>
        <v>South Korea</v>
      </c>
      <c r="L4471" s="30" cm="1">
        <f t="array" ref="L4471">_xlfn.IFS(
    AND(FACT_ORDERS[[#This Row],[DeliveryMehtod]]="shippment",FACT_ORDERS[[#This Row],[TotalAmount]]&gt;=200), 0,
    AND(FACT_ORDERS[[#This Row],[DeliveryMehtod]]="pickup"), 15,
    AND(FACT_ORDERS[[#This Row],[DeliveryMehtod]]="shippment",FACT_ORDERS[[#This Row],[TotalAmount]]&lt;200), 35
)</f>
        <v>15</v>
      </c>
      <c r="M4471" s="12" t="str" cm="1">
        <f t="array" ref="M4471">_xlfn.IFS(
    SUMIFS(FACT_ORDERS[TotalAmount], FACT_ORDERS[WD_CUSTOMERS],FACT_ORDERS[[#This Row],[WD_CUSTOMERS]])&gt;=15000, "VIP",
    SUMIFS(FACT_ORDERS[TotalAmount], FACT_ORDERS[WD_CUSTOMERS],FACT_ORDERS[[#This Row],[WD_CUSTOMERS]])&gt;=8000, "Premium",
    TRUE, "Regular"
)</f>
        <v>VIP</v>
      </c>
      <c r="N4471" s="32" cm="1">
        <f t="array" ref="N4471">_xlfn.IFS(
   FACT_ORDERS[[#This Row],[TypeOfClient]]="VIP", 0.2,
   FACT_ORDERS[[#This Row],[TypeOfClient]]="Premium", 0.1,
   TRUE, 0
)</f>
        <v>0.2</v>
      </c>
      <c r="O4471" s="31" cm="1">
        <f t="array" ref="O4471">_xlfn.IFS(
   FACT_ORDERS[[#This Row],[TotalAmount]]&gt;1500, 0.15,
   FACT_ORDERS[[#This Row],[TotalAmount]]&gt;1000, 0.1,
   FACT_ORDERS[[#This Row],[TotalAmount]]&gt;500, 0.05,
   TRUE, 0
)</f>
        <v>0.05</v>
      </c>
      <c r="P4471" s="28">
        <f xml:space="preserve"> FACT_ORDERS[[#This Row],[TotalAmount]] * (1 - (FACT_ORDERS[[#This Row],[ClientDiscount]] + FACT_ORDERS[[#This Row],[OrderDiscount]]) )</f>
        <v>564</v>
      </c>
      <c r="Q4471" s="28">
        <f>FACT_ORDERS[[#This Row],[TotalAmountWithDiscount]]+FACT_ORDERS[[#This Row],[DeliveryCost]]</f>
        <v>579</v>
      </c>
      <c r="R4471" s="35">
        <v>45513</v>
      </c>
      <c r="S4471" s="35" t="str">
        <f>IF(NETWORKDAYS(FACT_ORDERS[[#This Row],[Order-Date]], FACT_ORDERS[[#This Row],[ArrivalDate ]]) &gt; 10, "Late", "On Time")</f>
        <v>On Time</v>
      </c>
    </row>
    <row r="4472" spans="1:19" x14ac:dyDescent="0.3">
      <c r="A4472" s="12">
        <v>9470</v>
      </c>
      <c r="B4472" s="12">
        <v>200</v>
      </c>
      <c r="C4472" s="12">
        <v>10587</v>
      </c>
      <c r="D4472" s="12">
        <v>4471</v>
      </c>
      <c r="E4472" s="12" t="s">
        <v>243</v>
      </c>
      <c r="F4472" s="13">
        <v>45502</v>
      </c>
      <c r="G4472" s="26" t="s">
        <v>4497</v>
      </c>
      <c r="H4472" s="12">
        <v>18</v>
      </c>
      <c r="I4472" s="28">
        <f>VLOOKUP(B:B,DIM_PRODUCTS!A:F,5,FALSE)</f>
        <v>15</v>
      </c>
      <c r="J4472" s="28">
        <f>FACT_ORDERS[[#This Row],[ProductPrice]]*FACT_ORDERS[[#This Row],[Quantity]]</f>
        <v>270</v>
      </c>
      <c r="K4472" s="12" t="str">
        <f>VLOOKUP(C:C,DIM_CUSTOMERS!A:G,7,FALSE)</f>
        <v>South Korea</v>
      </c>
      <c r="L4472" s="30" cm="1">
        <f t="array" ref="L4472">_xlfn.IFS(
    AND(FACT_ORDERS[[#This Row],[DeliveryMehtod]]="shippment",FACT_ORDERS[[#This Row],[TotalAmount]]&gt;=200), 0,
    AND(FACT_ORDERS[[#This Row],[DeliveryMehtod]]="pickup"), 15,
    AND(FACT_ORDERS[[#This Row],[DeliveryMehtod]]="shippment",FACT_ORDERS[[#This Row],[TotalAmount]]&lt;200), 35
)</f>
        <v>15</v>
      </c>
      <c r="M4472" s="12" t="str" cm="1">
        <f t="array" ref="M4472">_xlfn.IFS(
    SUMIFS(FACT_ORDERS[TotalAmount], FACT_ORDERS[WD_CUSTOMERS],FACT_ORDERS[[#This Row],[WD_CUSTOMERS]])&gt;=15000, "VIP",
    SUMIFS(FACT_ORDERS[TotalAmount], FACT_ORDERS[WD_CUSTOMERS],FACT_ORDERS[[#This Row],[WD_CUSTOMERS]])&gt;=8000, "Premium",
    TRUE, "Regular"
)</f>
        <v>VIP</v>
      </c>
      <c r="N4472" s="32" cm="1">
        <f t="array" ref="N4472">_xlfn.IFS(
   FACT_ORDERS[[#This Row],[TypeOfClient]]="VIP", 0.2,
   FACT_ORDERS[[#This Row],[TypeOfClient]]="Premium", 0.1,
   TRUE, 0
)</f>
        <v>0.2</v>
      </c>
      <c r="O4472" s="31" cm="1">
        <f t="array" ref="O4472">_xlfn.IFS(
   FACT_ORDERS[[#This Row],[TotalAmount]]&gt;1500, 0.15,
   FACT_ORDERS[[#This Row],[TotalAmount]]&gt;1000, 0.1,
   FACT_ORDERS[[#This Row],[TotalAmount]]&gt;500, 0.05,
   TRUE, 0
)</f>
        <v>0</v>
      </c>
      <c r="P4472" s="28">
        <f xml:space="preserve"> FACT_ORDERS[[#This Row],[TotalAmount]] * (1 - (FACT_ORDERS[[#This Row],[ClientDiscount]] + FACT_ORDERS[[#This Row],[OrderDiscount]]) )</f>
        <v>216</v>
      </c>
      <c r="Q4472" s="28">
        <f>FACT_ORDERS[[#This Row],[TotalAmountWithDiscount]]+FACT_ORDERS[[#This Row],[DeliveryCost]]</f>
        <v>231</v>
      </c>
      <c r="R4472" s="35">
        <v>45509</v>
      </c>
      <c r="S4472" s="35" t="str">
        <f>IF(NETWORKDAYS(FACT_ORDERS[[#This Row],[Order-Date]], FACT_ORDERS[[#This Row],[ArrivalDate ]]) &gt; 10, "Late", "On Time")</f>
        <v>On Time</v>
      </c>
    </row>
    <row r="4473" spans="1:19" x14ac:dyDescent="0.3">
      <c r="A4473" s="12">
        <v>9471</v>
      </c>
      <c r="B4473" s="12">
        <v>237</v>
      </c>
      <c r="C4473" s="12">
        <v>10587</v>
      </c>
      <c r="D4473" s="12">
        <v>4472</v>
      </c>
      <c r="E4473" s="12" t="s">
        <v>243</v>
      </c>
      <c r="F4473" s="13">
        <v>45502</v>
      </c>
      <c r="G4473" s="26" t="s">
        <v>4428</v>
      </c>
      <c r="H4473" s="12">
        <v>28</v>
      </c>
      <c r="I4473" s="28">
        <f>VLOOKUP(B:B,DIM_PRODUCTS!A:F,5,FALSE)</f>
        <v>17</v>
      </c>
      <c r="J4473" s="28">
        <f>FACT_ORDERS[[#This Row],[ProductPrice]]*FACT_ORDERS[[#This Row],[Quantity]]</f>
        <v>476</v>
      </c>
      <c r="K4473" s="12" t="str">
        <f>VLOOKUP(C:C,DIM_CUSTOMERS!A:G,7,FALSE)</f>
        <v>South Korea</v>
      </c>
      <c r="L4473" s="30" cm="1">
        <f t="array" ref="L4473">_xlfn.IFS(
    AND(FACT_ORDERS[[#This Row],[DeliveryMehtod]]="shippment",FACT_ORDERS[[#This Row],[TotalAmount]]&gt;=200), 0,
    AND(FACT_ORDERS[[#This Row],[DeliveryMehtod]]="pickup"), 15,
    AND(FACT_ORDERS[[#This Row],[DeliveryMehtod]]="shippment",FACT_ORDERS[[#This Row],[TotalAmount]]&lt;200), 35
)</f>
        <v>15</v>
      </c>
      <c r="M4473" s="12" t="str" cm="1">
        <f t="array" ref="M4473">_xlfn.IFS(
    SUMIFS(FACT_ORDERS[TotalAmount], FACT_ORDERS[WD_CUSTOMERS],FACT_ORDERS[[#This Row],[WD_CUSTOMERS]])&gt;=15000, "VIP",
    SUMIFS(FACT_ORDERS[TotalAmount], FACT_ORDERS[WD_CUSTOMERS],FACT_ORDERS[[#This Row],[WD_CUSTOMERS]])&gt;=8000, "Premium",
    TRUE, "Regular"
)</f>
        <v>VIP</v>
      </c>
      <c r="N4473" s="32" cm="1">
        <f t="array" ref="N4473">_xlfn.IFS(
   FACT_ORDERS[[#This Row],[TypeOfClient]]="VIP", 0.2,
   FACT_ORDERS[[#This Row],[TypeOfClient]]="Premium", 0.1,
   TRUE, 0
)</f>
        <v>0.2</v>
      </c>
      <c r="O4473" s="31" cm="1">
        <f t="array" ref="O4473">_xlfn.IFS(
   FACT_ORDERS[[#This Row],[TotalAmount]]&gt;1500, 0.15,
   FACT_ORDERS[[#This Row],[TotalAmount]]&gt;1000, 0.1,
   FACT_ORDERS[[#This Row],[TotalAmount]]&gt;500, 0.05,
   TRUE, 0
)</f>
        <v>0</v>
      </c>
      <c r="P4473" s="28">
        <f xml:space="preserve"> FACT_ORDERS[[#This Row],[TotalAmount]] * (1 - (FACT_ORDERS[[#This Row],[ClientDiscount]] + FACT_ORDERS[[#This Row],[OrderDiscount]]) )</f>
        <v>380.8</v>
      </c>
      <c r="Q4473" s="28">
        <f>FACT_ORDERS[[#This Row],[TotalAmountWithDiscount]]+FACT_ORDERS[[#This Row],[DeliveryCost]]</f>
        <v>395.8</v>
      </c>
      <c r="R4473" s="35">
        <v>45513</v>
      </c>
      <c r="S4473" s="35" t="str">
        <f>IF(NETWORKDAYS(FACT_ORDERS[[#This Row],[Order-Date]], FACT_ORDERS[[#This Row],[ArrivalDate ]]) &gt; 10, "Late", "On Time")</f>
        <v>On Time</v>
      </c>
    </row>
    <row r="4474" spans="1:19" x14ac:dyDescent="0.3">
      <c r="A4474" s="12">
        <v>9472</v>
      </c>
      <c r="B4474" s="12">
        <v>211</v>
      </c>
      <c r="C4474" s="12">
        <v>10587</v>
      </c>
      <c r="D4474" s="12">
        <v>4473</v>
      </c>
      <c r="E4474" s="12" t="s">
        <v>244</v>
      </c>
      <c r="F4474" s="13">
        <v>45502</v>
      </c>
      <c r="G4474" s="26" t="s">
        <v>14647</v>
      </c>
      <c r="H4474" s="12">
        <v>68</v>
      </c>
      <c r="I4474" s="28">
        <f>VLOOKUP(B:B,DIM_PRODUCTS!A:F,5,FALSE)</f>
        <v>13</v>
      </c>
      <c r="J4474" s="28">
        <f>FACT_ORDERS[[#This Row],[ProductPrice]]*FACT_ORDERS[[#This Row],[Quantity]]</f>
        <v>884</v>
      </c>
      <c r="K4474" s="12" t="str">
        <f>VLOOKUP(C:C,DIM_CUSTOMERS!A:G,7,FALSE)</f>
        <v>South Korea</v>
      </c>
      <c r="L4474" s="30" cm="1">
        <f t="array" ref="L4474">_xlfn.IFS(
    AND(FACT_ORDERS[[#This Row],[DeliveryMehtod]]="shippment",FACT_ORDERS[[#This Row],[TotalAmount]]&gt;=200), 0,
    AND(FACT_ORDERS[[#This Row],[DeliveryMehtod]]="pickup"), 15,
    AND(FACT_ORDERS[[#This Row],[DeliveryMehtod]]="shippment",FACT_ORDERS[[#This Row],[TotalAmount]]&lt;200), 35
)</f>
        <v>0</v>
      </c>
      <c r="M4474" s="12" t="str" cm="1">
        <f t="array" ref="M4474">_xlfn.IFS(
    SUMIFS(FACT_ORDERS[TotalAmount], FACT_ORDERS[WD_CUSTOMERS],FACT_ORDERS[[#This Row],[WD_CUSTOMERS]])&gt;=15000, "VIP",
    SUMIFS(FACT_ORDERS[TotalAmount], FACT_ORDERS[WD_CUSTOMERS],FACT_ORDERS[[#This Row],[WD_CUSTOMERS]])&gt;=8000, "Premium",
    TRUE, "Regular"
)</f>
        <v>VIP</v>
      </c>
      <c r="N4474" s="32" cm="1">
        <f t="array" ref="N4474">_xlfn.IFS(
   FACT_ORDERS[[#This Row],[TypeOfClient]]="VIP", 0.2,
   FACT_ORDERS[[#This Row],[TypeOfClient]]="Premium", 0.1,
   TRUE, 0
)</f>
        <v>0.2</v>
      </c>
      <c r="O4474" s="31" cm="1">
        <f t="array" ref="O4474">_xlfn.IFS(
   FACT_ORDERS[[#This Row],[TotalAmount]]&gt;1500, 0.15,
   FACT_ORDERS[[#This Row],[TotalAmount]]&gt;1000, 0.1,
   FACT_ORDERS[[#This Row],[TotalAmount]]&gt;500, 0.05,
   TRUE, 0
)</f>
        <v>0.05</v>
      </c>
      <c r="P4474" s="28">
        <f xml:space="preserve"> FACT_ORDERS[[#This Row],[TotalAmount]] * (1 - (FACT_ORDERS[[#This Row],[ClientDiscount]] + FACT_ORDERS[[#This Row],[OrderDiscount]]) )</f>
        <v>663</v>
      </c>
      <c r="Q4474" s="28">
        <f>FACT_ORDERS[[#This Row],[TotalAmountWithDiscount]]+FACT_ORDERS[[#This Row],[DeliveryCost]]</f>
        <v>663</v>
      </c>
      <c r="R4474" s="35">
        <v>45510</v>
      </c>
      <c r="S4474" s="35" t="str">
        <f>IF(NETWORKDAYS(FACT_ORDERS[[#This Row],[Order-Date]], FACT_ORDERS[[#This Row],[ArrivalDate ]]) &gt; 10, "Late", "On Time")</f>
        <v>On Time</v>
      </c>
    </row>
    <row r="4475" spans="1:19" x14ac:dyDescent="0.3">
      <c r="A4475" s="12">
        <v>9473</v>
      </c>
      <c r="B4475" s="12">
        <v>228</v>
      </c>
      <c r="C4475" s="12">
        <v>10384</v>
      </c>
      <c r="D4475" s="12">
        <v>4474</v>
      </c>
      <c r="E4475" s="12" t="s">
        <v>244</v>
      </c>
      <c r="F4475" s="13">
        <v>45557</v>
      </c>
      <c r="G4475" s="26" t="s">
        <v>14648</v>
      </c>
      <c r="H4475" s="12">
        <v>40</v>
      </c>
      <c r="I4475" s="28">
        <f>VLOOKUP(B:B,DIM_PRODUCTS!A:F,5,FALSE)</f>
        <v>22</v>
      </c>
      <c r="J4475" s="28">
        <f>FACT_ORDERS[[#This Row],[ProductPrice]]*FACT_ORDERS[[#This Row],[Quantity]]</f>
        <v>880</v>
      </c>
      <c r="K4475" s="12" t="str">
        <f>VLOOKUP(C:C,DIM_CUSTOMERS!A:G,7,FALSE)</f>
        <v>USA</v>
      </c>
      <c r="L4475" s="30" cm="1">
        <f t="array" ref="L4475">_xlfn.IFS(
    AND(FACT_ORDERS[[#This Row],[DeliveryMehtod]]="shippment",FACT_ORDERS[[#This Row],[TotalAmount]]&gt;=200), 0,
    AND(FACT_ORDERS[[#This Row],[DeliveryMehtod]]="pickup"), 15,
    AND(FACT_ORDERS[[#This Row],[DeliveryMehtod]]="shippment",FACT_ORDERS[[#This Row],[TotalAmount]]&lt;200), 35
)</f>
        <v>0</v>
      </c>
      <c r="M4475" s="12" t="str" cm="1">
        <f t="array" ref="M4475">_xlfn.IFS(
    SUMIFS(FACT_ORDERS[TotalAmount], FACT_ORDERS[WD_CUSTOMERS],FACT_ORDERS[[#This Row],[WD_CUSTOMERS]])&gt;=15000, "VIP",
    SUMIFS(FACT_ORDERS[TotalAmount], FACT_ORDERS[WD_CUSTOMERS],FACT_ORDERS[[#This Row],[WD_CUSTOMERS]])&gt;=8000, "Premium",
    TRUE, "Regular"
)</f>
        <v>Regular</v>
      </c>
      <c r="N4475" s="32" cm="1">
        <f t="array" ref="N4475">_xlfn.IFS(
   FACT_ORDERS[[#This Row],[TypeOfClient]]="VIP", 0.2,
   FACT_ORDERS[[#This Row],[TypeOfClient]]="Premium", 0.1,
   TRUE, 0
)</f>
        <v>0</v>
      </c>
      <c r="O4475" s="31" cm="1">
        <f t="array" ref="O4475">_xlfn.IFS(
   FACT_ORDERS[[#This Row],[TotalAmount]]&gt;1500, 0.15,
   FACT_ORDERS[[#This Row],[TotalAmount]]&gt;1000, 0.1,
   FACT_ORDERS[[#This Row],[TotalAmount]]&gt;500, 0.05,
   TRUE, 0
)</f>
        <v>0.05</v>
      </c>
      <c r="P4475" s="28">
        <f xml:space="preserve"> FACT_ORDERS[[#This Row],[TotalAmount]] * (1 - (FACT_ORDERS[[#This Row],[ClientDiscount]] + FACT_ORDERS[[#This Row],[OrderDiscount]]) )</f>
        <v>836</v>
      </c>
      <c r="Q4475" s="28">
        <f>FACT_ORDERS[[#This Row],[TotalAmountWithDiscount]]+FACT_ORDERS[[#This Row],[DeliveryCost]]</f>
        <v>836</v>
      </c>
      <c r="R4475" s="35">
        <v>45567</v>
      </c>
      <c r="S4475" s="35" t="str">
        <f>IF(NETWORKDAYS(FACT_ORDERS[[#This Row],[Order-Date]], FACT_ORDERS[[#This Row],[ArrivalDate ]]) &gt; 10, "Late", "On Time")</f>
        <v>On Time</v>
      </c>
    </row>
    <row r="4476" spans="1:19" x14ac:dyDescent="0.3">
      <c r="A4476" s="12">
        <v>9474</v>
      </c>
      <c r="B4476" s="12">
        <v>231</v>
      </c>
      <c r="C4476" s="12">
        <v>10384</v>
      </c>
      <c r="D4476" s="12">
        <v>4475</v>
      </c>
      <c r="E4476" s="12" t="s">
        <v>244</v>
      </c>
      <c r="F4476" s="13">
        <v>45307</v>
      </c>
      <c r="G4476" s="26" t="s">
        <v>14649</v>
      </c>
      <c r="H4476" s="12">
        <v>11</v>
      </c>
      <c r="I4476" s="28">
        <f>VLOOKUP(B:B,DIM_PRODUCTS!A:F,5,FALSE)</f>
        <v>15</v>
      </c>
      <c r="J4476" s="28">
        <f>FACT_ORDERS[[#This Row],[ProductPrice]]*FACT_ORDERS[[#This Row],[Quantity]]</f>
        <v>165</v>
      </c>
      <c r="K4476" s="12" t="str">
        <f>VLOOKUP(C:C,DIM_CUSTOMERS!A:G,7,FALSE)</f>
        <v>USA</v>
      </c>
      <c r="L4476" s="30" cm="1">
        <f t="array" ref="L4476">_xlfn.IFS(
    AND(FACT_ORDERS[[#This Row],[DeliveryMehtod]]="shippment",FACT_ORDERS[[#This Row],[TotalAmount]]&gt;=200), 0,
    AND(FACT_ORDERS[[#This Row],[DeliveryMehtod]]="pickup"), 15,
    AND(FACT_ORDERS[[#This Row],[DeliveryMehtod]]="shippment",FACT_ORDERS[[#This Row],[TotalAmount]]&lt;200), 35
)</f>
        <v>35</v>
      </c>
      <c r="M4476" s="12" t="str" cm="1">
        <f t="array" ref="M4476">_xlfn.IFS(
    SUMIFS(FACT_ORDERS[TotalAmount], FACT_ORDERS[WD_CUSTOMERS],FACT_ORDERS[[#This Row],[WD_CUSTOMERS]])&gt;=15000, "VIP",
    SUMIFS(FACT_ORDERS[TotalAmount], FACT_ORDERS[WD_CUSTOMERS],FACT_ORDERS[[#This Row],[WD_CUSTOMERS]])&gt;=8000, "Premium",
    TRUE, "Regular"
)</f>
        <v>Regular</v>
      </c>
      <c r="N4476" s="32" cm="1">
        <f t="array" ref="N4476">_xlfn.IFS(
   FACT_ORDERS[[#This Row],[TypeOfClient]]="VIP", 0.2,
   FACT_ORDERS[[#This Row],[TypeOfClient]]="Premium", 0.1,
   TRUE, 0
)</f>
        <v>0</v>
      </c>
      <c r="O4476" s="31" cm="1">
        <f t="array" ref="O4476">_xlfn.IFS(
   FACT_ORDERS[[#This Row],[TotalAmount]]&gt;1500, 0.15,
   FACT_ORDERS[[#This Row],[TotalAmount]]&gt;1000, 0.1,
   FACT_ORDERS[[#This Row],[TotalAmount]]&gt;500, 0.05,
   TRUE, 0
)</f>
        <v>0</v>
      </c>
      <c r="P4476" s="28">
        <f xml:space="preserve"> FACT_ORDERS[[#This Row],[TotalAmount]] * (1 - (FACT_ORDERS[[#This Row],[ClientDiscount]] + FACT_ORDERS[[#This Row],[OrderDiscount]]) )</f>
        <v>165</v>
      </c>
      <c r="Q4476" s="28">
        <f>FACT_ORDERS[[#This Row],[TotalAmountWithDiscount]]+FACT_ORDERS[[#This Row],[DeliveryCost]]</f>
        <v>200</v>
      </c>
      <c r="R4476" s="35">
        <v>45317</v>
      </c>
      <c r="S4476" s="35" t="str">
        <f>IF(NETWORKDAYS(FACT_ORDERS[[#This Row],[Order-Date]], FACT_ORDERS[[#This Row],[ArrivalDate ]]) &gt; 10, "Late", "On Time")</f>
        <v>On Time</v>
      </c>
    </row>
    <row r="4477" spans="1:19" x14ac:dyDescent="0.3">
      <c r="A4477" s="12">
        <v>9475</v>
      </c>
      <c r="B4477" s="12">
        <v>228</v>
      </c>
      <c r="C4477" s="12">
        <v>10384</v>
      </c>
      <c r="D4477" s="12">
        <v>4476</v>
      </c>
      <c r="E4477" s="12" t="s">
        <v>243</v>
      </c>
      <c r="F4477" s="13">
        <v>45307</v>
      </c>
      <c r="G4477" s="26" t="s">
        <v>14650</v>
      </c>
      <c r="H4477" s="12">
        <v>45</v>
      </c>
      <c r="I4477" s="28">
        <f>VLOOKUP(B:B,DIM_PRODUCTS!A:F,5,FALSE)</f>
        <v>22</v>
      </c>
      <c r="J4477" s="28">
        <f>FACT_ORDERS[[#This Row],[ProductPrice]]*FACT_ORDERS[[#This Row],[Quantity]]</f>
        <v>990</v>
      </c>
      <c r="K4477" s="12" t="str">
        <f>VLOOKUP(C:C,DIM_CUSTOMERS!A:G,7,FALSE)</f>
        <v>USA</v>
      </c>
      <c r="L4477" s="30" cm="1">
        <f t="array" ref="L4477">_xlfn.IFS(
    AND(FACT_ORDERS[[#This Row],[DeliveryMehtod]]="shippment",FACT_ORDERS[[#This Row],[TotalAmount]]&gt;=200), 0,
    AND(FACT_ORDERS[[#This Row],[DeliveryMehtod]]="pickup"), 15,
    AND(FACT_ORDERS[[#This Row],[DeliveryMehtod]]="shippment",FACT_ORDERS[[#This Row],[TotalAmount]]&lt;200), 35
)</f>
        <v>15</v>
      </c>
      <c r="M4477" s="12" t="str" cm="1">
        <f t="array" ref="M4477">_xlfn.IFS(
    SUMIFS(FACT_ORDERS[TotalAmount], FACT_ORDERS[WD_CUSTOMERS],FACT_ORDERS[[#This Row],[WD_CUSTOMERS]])&gt;=15000, "VIP",
    SUMIFS(FACT_ORDERS[TotalAmount], FACT_ORDERS[WD_CUSTOMERS],FACT_ORDERS[[#This Row],[WD_CUSTOMERS]])&gt;=8000, "Premium",
    TRUE, "Regular"
)</f>
        <v>Regular</v>
      </c>
      <c r="N4477" s="32" cm="1">
        <f t="array" ref="N4477">_xlfn.IFS(
   FACT_ORDERS[[#This Row],[TypeOfClient]]="VIP", 0.2,
   FACT_ORDERS[[#This Row],[TypeOfClient]]="Premium", 0.1,
   TRUE, 0
)</f>
        <v>0</v>
      </c>
      <c r="O4477" s="31" cm="1">
        <f t="array" ref="O4477">_xlfn.IFS(
   FACT_ORDERS[[#This Row],[TotalAmount]]&gt;1500, 0.15,
   FACT_ORDERS[[#This Row],[TotalAmount]]&gt;1000, 0.1,
   FACT_ORDERS[[#This Row],[TotalAmount]]&gt;500, 0.05,
   TRUE, 0
)</f>
        <v>0.05</v>
      </c>
      <c r="P4477" s="28">
        <f xml:space="preserve"> FACT_ORDERS[[#This Row],[TotalAmount]] * (1 - (FACT_ORDERS[[#This Row],[ClientDiscount]] + FACT_ORDERS[[#This Row],[OrderDiscount]]) )</f>
        <v>940.5</v>
      </c>
      <c r="Q4477" s="28">
        <f>FACT_ORDERS[[#This Row],[TotalAmountWithDiscount]]+FACT_ORDERS[[#This Row],[DeliveryCost]]</f>
        <v>955.5</v>
      </c>
      <c r="R4477" s="35">
        <v>45316</v>
      </c>
      <c r="S4477" s="35" t="str">
        <f>IF(NETWORKDAYS(FACT_ORDERS[[#This Row],[Order-Date]], FACT_ORDERS[[#This Row],[ArrivalDate ]]) &gt; 10, "Late", "On Time")</f>
        <v>On Time</v>
      </c>
    </row>
    <row r="4478" spans="1:19" x14ac:dyDescent="0.3">
      <c r="A4478" s="12">
        <v>9476</v>
      </c>
      <c r="B4478" s="12">
        <v>212</v>
      </c>
      <c r="C4478" s="12">
        <v>10968</v>
      </c>
      <c r="D4478" s="12">
        <v>4477</v>
      </c>
      <c r="E4478" s="12" t="s">
        <v>243</v>
      </c>
      <c r="F4478" s="13">
        <v>45534</v>
      </c>
      <c r="G4478" s="26" t="s">
        <v>14651</v>
      </c>
      <c r="H4478" s="12">
        <v>86</v>
      </c>
      <c r="I4478" s="28">
        <f>VLOOKUP(B:B,DIM_PRODUCTS!A:F,5,FALSE)</f>
        <v>41</v>
      </c>
      <c r="J4478" s="28">
        <f>FACT_ORDERS[[#This Row],[ProductPrice]]*FACT_ORDERS[[#This Row],[Quantity]]</f>
        <v>3526</v>
      </c>
      <c r="K4478" s="12" t="str">
        <f>VLOOKUP(C:C,DIM_CUSTOMERS!A:G,7,FALSE)</f>
        <v>Nigeria</v>
      </c>
      <c r="L4478" s="30" cm="1">
        <f t="array" ref="L4478">_xlfn.IFS(
    AND(FACT_ORDERS[[#This Row],[DeliveryMehtod]]="shippment",FACT_ORDERS[[#This Row],[TotalAmount]]&gt;=200), 0,
    AND(FACT_ORDERS[[#This Row],[DeliveryMehtod]]="pickup"), 15,
    AND(FACT_ORDERS[[#This Row],[DeliveryMehtod]]="shippment",FACT_ORDERS[[#This Row],[TotalAmount]]&lt;200), 35
)</f>
        <v>15</v>
      </c>
      <c r="M4478" s="12" t="str" cm="1">
        <f t="array" ref="M4478">_xlfn.IFS(
    SUMIFS(FACT_ORDERS[TotalAmount], FACT_ORDERS[WD_CUSTOMERS],FACT_ORDERS[[#This Row],[WD_CUSTOMERS]])&gt;=15000, "VIP",
    SUMIFS(FACT_ORDERS[TotalAmount], FACT_ORDERS[WD_CUSTOMERS],FACT_ORDERS[[#This Row],[WD_CUSTOMERS]])&gt;=8000, "Premium",
    TRUE, "Regular"
)</f>
        <v>VIP</v>
      </c>
      <c r="N4478" s="32" cm="1">
        <f t="array" ref="N4478">_xlfn.IFS(
   FACT_ORDERS[[#This Row],[TypeOfClient]]="VIP", 0.2,
   FACT_ORDERS[[#This Row],[TypeOfClient]]="Premium", 0.1,
   TRUE, 0
)</f>
        <v>0.2</v>
      </c>
      <c r="O4478" s="31" cm="1">
        <f t="array" ref="O4478">_xlfn.IFS(
   FACT_ORDERS[[#This Row],[TotalAmount]]&gt;1500, 0.15,
   FACT_ORDERS[[#This Row],[TotalAmount]]&gt;1000, 0.1,
   FACT_ORDERS[[#This Row],[TotalAmount]]&gt;500, 0.05,
   TRUE, 0
)</f>
        <v>0.15</v>
      </c>
      <c r="P4478" s="28">
        <f xml:space="preserve"> FACT_ORDERS[[#This Row],[TotalAmount]] * (1 - (FACT_ORDERS[[#This Row],[ClientDiscount]] + FACT_ORDERS[[#This Row],[OrderDiscount]]) )</f>
        <v>2291.9</v>
      </c>
      <c r="Q4478" s="28">
        <f>FACT_ORDERS[[#This Row],[TotalAmountWithDiscount]]+FACT_ORDERS[[#This Row],[DeliveryCost]]</f>
        <v>2306.9</v>
      </c>
      <c r="R4478" s="35">
        <v>45545</v>
      </c>
      <c r="S4478" s="35" t="str">
        <f>IF(NETWORKDAYS(FACT_ORDERS[[#This Row],[Order-Date]], FACT_ORDERS[[#This Row],[ArrivalDate ]]) &gt; 10, "Late", "On Time")</f>
        <v>On Time</v>
      </c>
    </row>
    <row r="4479" spans="1:19" x14ac:dyDescent="0.3">
      <c r="A4479" s="12">
        <v>9477</v>
      </c>
      <c r="B4479" s="12">
        <v>212</v>
      </c>
      <c r="C4479" s="12">
        <v>10968</v>
      </c>
      <c r="D4479" s="12">
        <v>4478</v>
      </c>
      <c r="E4479" s="12" t="s">
        <v>243</v>
      </c>
      <c r="F4479" s="13">
        <v>45520</v>
      </c>
      <c r="G4479" s="26" t="s">
        <v>4284</v>
      </c>
      <c r="H4479" s="12">
        <v>86</v>
      </c>
      <c r="I4479" s="28">
        <f>VLOOKUP(B:B,DIM_PRODUCTS!A:F,5,FALSE)</f>
        <v>41</v>
      </c>
      <c r="J4479" s="28">
        <f>FACT_ORDERS[[#This Row],[ProductPrice]]*FACT_ORDERS[[#This Row],[Quantity]]</f>
        <v>3526</v>
      </c>
      <c r="K4479" s="12" t="str">
        <f>VLOOKUP(C:C,DIM_CUSTOMERS!A:G,7,FALSE)</f>
        <v>Nigeria</v>
      </c>
      <c r="L4479" s="30" cm="1">
        <f t="array" ref="L4479">_xlfn.IFS(
    AND(FACT_ORDERS[[#This Row],[DeliveryMehtod]]="shippment",FACT_ORDERS[[#This Row],[TotalAmount]]&gt;=200), 0,
    AND(FACT_ORDERS[[#This Row],[DeliveryMehtod]]="pickup"), 15,
    AND(FACT_ORDERS[[#This Row],[DeliveryMehtod]]="shippment",FACT_ORDERS[[#This Row],[TotalAmount]]&lt;200), 35
)</f>
        <v>15</v>
      </c>
      <c r="M4479" s="12" t="str" cm="1">
        <f t="array" ref="M4479">_xlfn.IFS(
    SUMIFS(FACT_ORDERS[TotalAmount], FACT_ORDERS[WD_CUSTOMERS],FACT_ORDERS[[#This Row],[WD_CUSTOMERS]])&gt;=15000, "VIP",
    SUMIFS(FACT_ORDERS[TotalAmount], FACT_ORDERS[WD_CUSTOMERS],FACT_ORDERS[[#This Row],[WD_CUSTOMERS]])&gt;=8000, "Premium",
    TRUE, "Regular"
)</f>
        <v>VIP</v>
      </c>
      <c r="N4479" s="32" cm="1">
        <f t="array" ref="N4479">_xlfn.IFS(
   FACT_ORDERS[[#This Row],[TypeOfClient]]="VIP", 0.2,
   FACT_ORDERS[[#This Row],[TypeOfClient]]="Premium", 0.1,
   TRUE, 0
)</f>
        <v>0.2</v>
      </c>
      <c r="O4479" s="31" cm="1">
        <f t="array" ref="O4479">_xlfn.IFS(
   FACT_ORDERS[[#This Row],[TotalAmount]]&gt;1500, 0.15,
   FACT_ORDERS[[#This Row],[TotalAmount]]&gt;1000, 0.1,
   FACT_ORDERS[[#This Row],[TotalAmount]]&gt;500, 0.05,
   TRUE, 0
)</f>
        <v>0.15</v>
      </c>
      <c r="P4479" s="28">
        <f xml:space="preserve"> FACT_ORDERS[[#This Row],[TotalAmount]] * (1 - (FACT_ORDERS[[#This Row],[ClientDiscount]] + FACT_ORDERS[[#This Row],[OrderDiscount]]) )</f>
        <v>2291.9</v>
      </c>
      <c r="Q4479" s="28">
        <f>FACT_ORDERS[[#This Row],[TotalAmountWithDiscount]]+FACT_ORDERS[[#This Row],[DeliveryCost]]</f>
        <v>2306.9</v>
      </c>
      <c r="R4479" s="35">
        <v>45531</v>
      </c>
      <c r="S4479" s="35" t="str">
        <f>IF(NETWORKDAYS(FACT_ORDERS[[#This Row],[Order-Date]], FACT_ORDERS[[#This Row],[ArrivalDate ]]) &gt; 10, "Late", "On Time")</f>
        <v>On Time</v>
      </c>
    </row>
    <row r="4480" spans="1:19" x14ac:dyDescent="0.3">
      <c r="A4480" s="12">
        <v>9478</v>
      </c>
      <c r="B4480" s="12">
        <v>212</v>
      </c>
      <c r="C4480" s="12">
        <v>10968</v>
      </c>
      <c r="D4480" s="12">
        <v>4479</v>
      </c>
      <c r="E4480" s="12" t="s">
        <v>244</v>
      </c>
      <c r="F4480" s="13">
        <v>45295</v>
      </c>
      <c r="G4480" s="26" t="s">
        <v>14652</v>
      </c>
      <c r="H4480" s="12">
        <v>63</v>
      </c>
      <c r="I4480" s="28">
        <f>VLOOKUP(B:B,DIM_PRODUCTS!A:F,5,FALSE)</f>
        <v>41</v>
      </c>
      <c r="J4480" s="28">
        <f>FACT_ORDERS[[#This Row],[ProductPrice]]*FACT_ORDERS[[#This Row],[Quantity]]</f>
        <v>2583</v>
      </c>
      <c r="K4480" s="12" t="str">
        <f>VLOOKUP(C:C,DIM_CUSTOMERS!A:G,7,FALSE)</f>
        <v>Nigeria</v>
      </c>
      <c r="L4480" s="30" cm="1">
        <f t="array" ref="L4480">_xlfn.IFS(
    AND(FACT_ORDERS[[#This Row],[DeliveryMehtod]]="shippment",FACT_ORDERS[[#This Row],[TotalAmount]]&gt;=200), 0,
    AND(FACT_ORDERS[[#This Row],[DeliveryMehtod]]="pickup"), 15,
    AND(FACT_ORDERS[[#This Row],[DeliveryMehtod]]="shippment",FACT_ORDERS[[#This Row],[TotalAmount]]&lt;200), 35
)</f>
        <v>0</v>
      </c>
      <c r="M4480" s="12" t="str" cm="1">
        <f t="array" ref="M4480">_xlfn.IFS(
    SUMIFS(FACT_ORDERS[TotalAmount], FACT_ORDERS[WD_CUSTOMERS],FACT_ORDERS[[#This Row],[WD_CUSTOMERS]])&gt;=15000, "VIP",
    SUMIFS(FACT_ORDERS[TotalAmount], FACT_ORDERS[WD_CUSTOMERS],FACT_ORDERS[[#This Row],[WD_CUSTOMERS]])&gt;=8000, "Premium",
    TRUE, "Regular"
)</f>
        <v>VIP</v>
      </c>
      <c r="N4480" s="32" cm="1">
        <f t="array" ref="N4480">_xlfn.IFS(
   FACT_ORDERS[[#This Row],[TypeOfClient]]="VIP", 0.2,
   FACT_ORDERS[[#This Row],[TypeOfClient]]="Premium", 0.1,
   TRUE, 0
)</f>
        <v>0.2</v>
      </c>
      <c r="O4480" s="31" cm="1">
        <f t="array" ref="O4480">_xlfn.IFS(
   FACT_ORDERS[[#This Row],[TotalAmount]]&gt;1500, 0.15,
   FACT_ORDERS[[#This Row],[TotalAmount]]&gt;1000, 0.1,
   FACT_ORDERS[[#This Row],[TotalAmount]]&gt;500, 0.05,
   TRUE, 0
)</f>
        <v>0.15</v>
      </c>
      <c r="P4480" s="28">
        <f xml:space="preserve"> FACT_ORDERS[[#This Row],[TotalAmount]] * (1 - (FACT_ORDERS[[#This Row],[ClientDiscount]] + FACT_ORDERS[[#This Row],[OrderDiscount]]) )</f>
        <v>1678.95</v>
      </c>
      <c r="Q4480" s="28">
        <f>FACT_ORDERS[[#This Row],[TotalAmountWithDiscount]]+FACT_ORDERS[[#This Row],[DeliveryCost]]</f>
        <v>1678.95</v>
      </c>
      <c r="R4480" s="35">
        <v>45304</v>
      </c>
      <c r="S4480" s="35" t="str">
        <f>IF(NETWORKDAYS(FACT_ORDERS[[#This Row],[Order-Date]], FACT_ORDERS[[#This Row],[ArrivalDate ]]) &gt; 10, "Late", "On Time")</f>
        <v>On Time</v>
      </c>
    </row>
    <row r="4481" spans="1:19" x14ac:dyDescent="0.3">
      <c r="A4481" s="12">
        <v>9479</v>
      </c>
      <c r="B4481" s="12">
        <v>290</v>
      </c>
      <c r="C4481" s="12">
        <v>10968</v>
      </c>
      <c r="D4481" s="12">
        <v>4480</v>
      </c>
      <c r="E4481" s="12" t="s">
        <v>244</v>
      </c>
      <c r="F4481" s="13">
        <v>45295</v>
      </c>
      <c r="G4481" s="26" t="s">
        <v>14653</v>
      </c>
      <c r="H4481" s="12">
        <v>12</v>
      </c>
      <c r="I4481" s="28">
        <f>VLOOKUP(B:B,DIM_PRODUCTS!A:F,5,FALSE)</f>
        <v>15</v>
      </c>
      <c r="J4481" s="28">
        <f>FACT_ORDERS[[#This Row],[ProductPrice]]*FACT_ORDERS[[#This Row],[Quantity]]</f>
        <v>180</v>
      </c>
      <c r="K4481" s="12" t="str">
        <f>VLOOKUP(C:C,DIM_CUSTOMERS!A:G,7,FALSE)</f>
        <v>Nigeria</v>
      </c>
      <c r="L4481" s="30" cm="1">
        <f t="array" ref="L4481">_xlfn.IFS(
    AND(FACT_ORDERS[[#This Row],[DeliveryMehtod]]="shippment",FACT_ORDERS[[#This Row],[TotalAmount]]&gt;=200), 0,
    AND(FACT_ORDERS[[#This Row],[DeliveryMehtod]]="pickup"), 15,
    AND(FACT_ORDERS[[#This Row],[DeliveryMehtod]]="shippment",FACT_ORDERS[[#This Row],[TotalAmount]]&lt;200), 35
)</f>
        <v>35</v>
      </c>
      <c r="M4481" s="12" t="str" cm="1">
        <f t="array" ref="M4481">_xlfn.IFS(
    SUMIFS(FACT_ORDERS[TotalAmount], FACT_ORDERS[WD_CUSTOMERS],FACT_ORDERS[[#This Row],[WD_CUSTOMERS]])&gt;=15000, "VIP",
    SUMIFS(FACT_ORDERS[TotalAmount], FACT_ORDERS[WD_CUSTOMERS],FACT_ORDERS[[#This Row],[WD_CUSTOMERS]])&gt;=8000, "Premium",
    TRUE, "Regular"
)</f>
        <v>VIP</v>
      </c>
      <c r="N4481" s="32" cm="1">
        <f t="array" ref="N4481">_xlfn.IFS(
   FACT_ORDERS[[#This Row],[TypeOfClient]]="VIP", 0.2,
   FACT_ORDERS[[#This Row],[TypeOfClient]]="Premium", 0.1,
   TRUE, 0
)</f>
        <v>0.2</v>
      </c>
      <c r="O4481" s="31" cm="1">
        <f t="array" ref="O4481">_xlfn.IFS(
   FACT_ORDERS[[#This Row],[TotalAmount]]&gt;1500, 0.15,
   FACT_ORDERS[[#This Row],[TotalAmount]]&gt;1000, 0.1,
   FACT_ORDERS[[#This Row],[TotalAmount]]&gt;500, 0.05,
   TRUE, 0
)</f>
        <v>0</v>
      </c>
      <c r="P4481" s="28">
        <f xml:space="preserve"> FACT_ORDERS[[#This Row],[TotalAmount]] * (1 - (FACT_ORDERS[[#This Row],[ClientDiscount]] + FACT_ORDERS[[#This Row],[OrderDiscount]]) )</f>
        <v>144</v>
      </c>
      <c r="Q4481" s="28">
        <f>FACT_ORDERS[[#This Row],[TotalAmountWithDiscount]]+FACT_ORDERS[[#This Row],[DeliveryCost]]</f>
        <v>179</v>
      </c>
      <c r="R4481" s="35">
        <v>45303</v>
      </c>
      <c r="S4481" s="35" t="str">
        <f>IF(NETWORKDAYS(FACT_ORDERS[[#This Row],[Order-Date]], FACT_ORDERS[[#This Row],[ArrivalDate ]]) &gt; 10, "Late", "On Time")</f>
        <v>On Time</v>
      </c>
    </row>
    <row r="4482" spans="1:19" x14ac:dyDescent="0.3">
      <c r="A4482" s="12">
        <v>9480</v>
      </c>
      <c r="B4482" s="12">
        <v>212</v>
      </c>
      <c r="C4482" s="12">
        <v>10968</v>
      </c>
      <c r="D4482" s="12">
        <v>4481</v>
      </c>
      <c r="E4482" s="12" t="s">
        <v>243</v>
      </c>
      <c r="F4482" s="13">
        <v>45379</v>
      </c>
      <c r="G4482" s="26" t="s">
        <v>14654</v>
      </c>
      <c r="H4482" s="12">
        <v>48</v>
      </c>
      <c r="I4482" s="28">
        <f>VLOOKUP(B:B,DIM_PRODUCTS!A:F,5,FALSE)</f>
        <v>41</v>
      </c>
      <c r="J4482" s="28">
        <f>FACT_ORDERS[[#This Row],[ProductPrice]]*FACT_ORDERS[[#This Row],[Quantity]]</f>
        <v>1968</v>
      </c>
      <c r="K4482" s="12" t="str">
        <f>VLOOKUP(C:C,DIM_CUSTOMERS!A:G,7,FALSE)</f>
        <v>Nigeria</v>
      </c>
      <c r="L4482" s="30" cm="1">
        <f t="array" ref="L4482">_xlfn.IFS(
    AND(FACT_ORDERS[[#This Row],[DeliveryMehtod]]="shippment",FACT_ORDERS[[#This Row],[TotalAmount]]&gt;=200), 0,
    AND(FACT_ORDERS[[#This Row],[DeliveryMehtod]]="pickup"), 15,
    AND(FACT_ORDERS[[#This Row],[DeliveryMehtod]]="shippment",FACT_ORDERS[[#This Row],[TotalAmount]]&lt;200), 35
)</f>
        <v>15</v>
      </c>
      <c r="M4482" s="12" t="str" cm="1">
        <f t="array" ref="M4482">_xlfn.IFS(
    SUMIFS(FACT_ORDERS[TotalAmount], FACT_ORDERS[WD_CUSTOMERS],FACT_ORDERS[[#This Row],[WD_CUSTOMERS]])&gt;=15000, "VIP",
    SUMIFS(FACT_ORDERS[TotalAmount], FACT_ORDERS[WD_CUSTOMERS],FACT_ORDERS[[#This Row],[WD_CUSTOMERS]])&gt;=8000, "Premium",
    TRUE, "Regular"
)</f>
        <v>VIP</v>
      </c>
      <c r="N4482" s="32" cm="1">
        <f t="array" ref="N4482">_xlfn.IFS(
   FACT_ORDERS[[#This Row],[TypeOfClient]]="VIP", 0.2,
   FACT_ORDERS[[#This Row],[TypeOfClient]]="Premium", 0.1,
   TRUE, 0
)</f>
        <v>0.2</v>
      </c>
      <c r="O4482" s="31" cm="1">
        <f t="array" ref="O4482">_xlfn.IFS(
   FACT_ORDERS[[#This Row],[TotalAmount]]&gt;1500, 0.15,
   FACT_ORDERS[[#This Row],[TotalAmount]]&gt;1000, 0.1,
   FACT_ORDERS[[#This Row],[TotalAmount]]&gt;500, 0.05,
   TRUE, 0
)</f>
        <v>0.15</v>
      </c>
      <c r="P4482" s="28">
        <f xml:space="preserve"> FACT_ORDERS[[#This Row],[TotalAmount]] * (1 - (FACT_ORDERS[[#This Row],[ClientDiscount]] + FACT_ORDERS[[#This Row],[OrderDiscount]]) )</f>
        <v>1279.2</v>
      </c>
      <c r="Q4482" s="28">
        <f>FACT_ORDERS[[#This Row],[TotalAmountWithDiscount]]+FACT_ORDERS[[#This Row],[DeliveryCost]]</f>
        <v>1294.2</v>
      </c>
      <c r="R4482" s="35">
        <v>45388</v>
      </c>
      <c r="S4482" s="35" t="str">
        <f>IF(NETWORKDAYS(FACT_ORDERS[[#This Row],[Order-Date]], FACT_ORDERS[[#This Row],[ArrivalDate ]]) &gt; 10, "Late", "On Time")</f>
        <v>On Time</v>
      </c>
    </row>
    <row r="4483" spans="1:19" x14ac:dyDescent="0.3">
      <c r="A4483" s="12">
        <v>9481</v>
      </c>
      <c r="B4483" s="12">
        <v>290</v>
      </c>
      <c r="C4483" s="12">
        <v>10968</v>
      </c>
      <c r="D4483" s="12">
        <v>4482</v>
      </c>
      <c r="E4483" s="12" t="s">
        <v>244</v>
      </c>
      <c r="F4483" s="13">
        <v>45379</v>
      </c>
      <c r="G4483" s="26" t="s">
        <v>14655</v>
      </c>
      <c r="H4483" s="12">
        <v>10</v>
      </c>
      <c r="I4483" s="28">
        <f>VLOOKUP(B:B,DIM_PRODUCTS!A:F,5,FALSE)</f>
        <v>15</v>
      </c>
      <c r="J4483" s="28">
        <f>FACT_ORDERS[[#This Row],[ProductPrice]]*FACT_ORDERS[[#This Row],[Quantity]]</f>
        <v>150</v>
      </c>
      <c r="K4483" s="12" t="str">
        <f>VLOOKUP(C:C,DIM_CUSTOMERS!A:G,7,FALSE)</f>
        <v>Nigeria</v>
      </c>
      <c r="L4483" s="30" cm="1">
        <f t="array" ref="L4483">_xlfn.IFS(
    AND(FACT_ORDERS[[#This Row],[DeliveryMehtod]]="shippment",FACT_ORDERS[[#This Row],[TotalAmount]]&gt;=200), 0,
    AND(FACT_ORDERS[[#This Row],[DeliveryMehtod]]="pickup"), 15,
    AND(FACT_ORDERS[[#This Row],[DeliveryMehtod]]="shippment",FACT_ORDERS[[#This Row],[TotalAmount]]&lt;200), 35
)</f>
        <v>35</v>
      </c>
      <c r="M4483" s="12" t="str" cm="1">
        <f t="array" ref="M4483">_xlfn.IFS(
    SUMIFS(FACT_ORDERS[TotalAmount], FACT_ORDERS[WD_CUSTOMERS],FACT_ORDERS[[#This Row],[WD_CUSTOMERS]])&gt;=15000, "VIP",
    SUMIFS(FACT_ORDERS[TotalAmount], FACT_ORDERS[WD_CUSTOMERS],FACT_ORDERS[[#This Row],[WD_CUSTOMERS]])&gt;=8000, "Premium",
    TRUE, "Regular"
)</f>
        <v>VIP</v>
      </c>
      <c r="N4483" s="32" cm="1">
        <f t="array" ref="N4483">_xlfn.IFS(
   FACT_ORDERS[[#This Row],[TypeOfClient]]="VIP", 0.2,
   FACT_ORDERS[[#This Row],[TypeOfClient]]="Premium", 0.1,
   TRUE, 0
)</f>
        <v>0.2</v>
      </c>
      <c r="O4483" s="31" cm="1">
        <f t="array" ref="O4483">_xlfn.IFS(
   FACT_ORDERS[[#This Row],[TotalAmount]]&gt;1500, 0.15,
   FACT_ORDERS[[#This Row],[TotalAmount]]&gt;1000, 0.1,
   FACT_ORDERS[[#This Row],[TotalAmount]]&gt;500, 0.05,
   TRUE, 0
)</f>
        <v>0</v>
      </c>
      <c r="P4483" s="28">
        <f xml:space="preserve"> FACT_ORDERS[[#This Row],[TotalAmount]] * (1 - (FACT_ORDERS[[#This Row],[ClientDiscount]] + FACT_ORDERS[[#This Row],[OrderDiscount]]) )</f>
        <v>120</v>
      </c>
      <c r="Q4483" s="28">
        <f>FACT_ORDERS[[#This Row],[TotalAmountWithDiscount]]+FACT_ORDERS[[#This Row],[DeliveryCost]]</f>
        <v>155</v>
      </c>
      <c r="R4483" s="35">
        <v>45386</v>
      </c>
      <c r="S4483" s="35" t="str">
        <f>IF(NETWORKDAYS(FACT_ORDERS[[#This Row],[Order-Date]], FACT_ORDERS[[#This Row],[ArrivalDate ]]) &gt; 10, "Late", "On Time")</f>
        <v>On Time</v>
      </c>
    </row>
    <row r="4484" spans="1:19" x14ac:dyDescent="0.3">
      <c r="A4484" s="12">
        <v>9482</v>
      </c>
      <c r="B4484" s="12">
        <v>212</v>
      </c>
      <c r="C4484" s="12">
        <v>10968</v>
      </c>
      <c r="D4484" s="12">
        <v>4483</v>
      </c>
      <c r="E4484" s="12" t="s">
        <v>243</v>
      </c>
      <c r="F4484" s="13">
        <v>45504</v>
      </c>
      <c r="G4484" s="26" t="s">
        <v>14656</v>
      </c>
      <c r="H4484" s="12">
        <v>48</v>
      </c>
      <c r="I4484" s="28">
        <f>VLOOKUP(B:B,DIM_PRODUCTS!A:F,5,FALSE)</f>
        <v>41</v>
      </c>
      <c r="J4484" s="28">
        <f>FACT_ORDERS[[#This Row],[ProductPrice]]*FACT_ORDERS[[#This Row],[Quantity]]</f>
        <v>1968</v>
      </c>
      <c r="K4484" s="12" t="str">
        <f>VLOOKUP(C:C,DIM_CUSTOMERS!A:G,7,FALSE)</f>
        <v>Nigeria</v>
      </c>
      <c r="L4484" s="30" cm="1">
        <f t="array" ref="L4484">_xlfn.IFS(
    AND(FACT_ORDERS[[#This Row],[DeliveryMehtod]]="shippment",FACT_ORDERS[[#This Row],[TotalAmount]]&gt;=200), 0,
    AND(FACT_ORDERS[[#This Row],[DeliveryMehtod]]="pickup"), 15,
    AND(FACT_ORDERS[[#This Row],[DeliveryMehtod]]="shippment",FACT_ORDERS[[#This Row],[TotalAmount]]&lt;200), 35
)</f>
        <v>15</v>
      </c>
      <c r="M4484" s="12" t="str" cm="1">
        <f t="array" ref="M4484">_xlfn.IFS(
    SUMIFS(FACT_ORDERS[TotalAmount], FACT_ORDERS[WD_CUSTOMERS],FACT_ORDERS[[#This Row],[WD_CUSTOMERS]])&gt;=15000, "VIP",
    SUMIFS(FACT_ORDERS[TotalAmount], FACT_ORDERS[WD_CUSTOMERS],FACT_ORDERS[[#This Row],[WD_CUSTOMERS]])&gt;=8000, "Premium",
    TRUE, "Regular"
)</f>
        <v>VIP</v>
      </c>
      <c r="N4484" s="32" cm="1">
        <f t="array" ref="N4484">_xlfn.IFS(
   FACT_ORDERS[[#This Row],[TypeOfClient]]="VIP", 0.2,
   FACT_ORDERS[[#This Row],[TypeOfClient]]="Premium", 0.1,
   TRUE, 0
)</f>
        <v>0.2</v>
      </c>
      <c r="O4484" s="31" cm="1">
        <f t="array" ref="O4484">_xlfn.IFS(
   FACT_ORDERS[[#This Row],[TotalAmount]]&gt;1500, 0.15,
   FACT_ORDERS[[#This Row],[TotalAmount]]&gt;1000, 0.1,
   FACT_ORDERS[[#This Row],[TotalAmount]]&gt;500, 0.05,
   TRUE, 0
)</f>
        <v>0.15</v>
      </c>
      <c r="P4484" s="28">
        <f xml:space="preserve"> FACT_ORDERS[[#This Row],[TotalAmount]] * (1 - (FACT_ORDERS[[#This Row],[ClientDiscount]] + FACT_ORDERS[[#This Row],[OrderDiscount]]) )</f>
        <v>1279.2</v>
      </c>
      <c r="Q4484" s="28">
        <f>FACT_ORDERS[[#This Row],[TotalAmountWithDiscount]]+FACT_ORDERS[[#This Row],[DeliveryCost]]</f>
        <v>1294.2</v>
      </c>
      <c r="R4484" s="35">
        <v>45513</v>
      </c>
      <c r="S4484" s="35" t="str">
        <f>IF(NETWORKDAYS(FACT_ORDERS[[#This Row],[Order-Date]], FACT_ORDERS[[#This Row],[ArrivalDate ]]) &gt; 10, "Late", "On Time")</f>
        <v>On Time</v>
      </c>
    </row>
    <row r="4485" spans="1:19" x14ac:dyDescent="0.3">
      <c r="A4485" s="12">
        <v>9483</v>
      </c>
      <c r="B4485" s="12">
        <v>290</v>
      </c>
      <c r="C4485" s="12">
        <v>10968</v>
      </c>
      <c r="D4485" s="12">
        <v>4484</v>
      </c>
      <c r="E4485" s="12" t="s">
        <v>243</v>
      </c>
      <c r="F4485" s="13">
        <v>45504</v>
      </c>
      <c r="G4485" s="26" t="s">
        <v>14657</v>
      </c>
      <c r="H4485" s="12">
        <v>8</v>
      </c>
      <c r="I4485" s="28">
        <f>VLOOKUP(B:B,DIM_PRODUCTS!A:F,5,FALSE)</f>
        <v>15</v>
      </c>
      <c r="J4485" s="28">
        <f>FACT_ORDERS[[#This Row],[ProductPrice]]*FACT_ORDERS[[#This Row],[Quantity]]</f>
        <v>120</v>
      </c>
      <c r="K4485" s="12" t="str">
        <f>VLOOKUP(C:C,DIM_CUSTOMERS!A:G,7,FALSE)</f>
        <v>Nigeria</v>
      </c>
      <c r="L4485" s="30" cm="1">
        <f t="array" ref="L4485">_xlfn.IFS(
    AND(FACT_ORDERS[[#This Row],[DeliveryMehtod]]="shippment",FACT_ORDERS[[#This Row],[TotalAmount]]&gt;=200), 0,
    AND(FACT_ORDERS[[#This Row],[DeliveryMehtod]]="pickup"), 15,
    AND(FACT_ORDERS[[#This Row],[DeliveryMehtod]]="shippment",FACT_ORDERS[[#This Row],[TotalAmount]]&lt;200), 35
)</f>
        <v>15</v>
      </c>
      <c r="M4485" s="12" t="str" cm="1">
        <f t="array" ref="M4485">_xlfn.IFS(
    SUMIFS(FACT_ORDERS[TotalAmount], FACT_ORDERS[WD_CUSTOMERS],FACT_ORDERS[[#This Row],[WD_CUSTOMERS]])&gt;=15000, "VIP",
    SUMIFS(FACT_ORDERS[TotalAmount], FACT_ORDERS[WD_CUSTOMERS],FACT_ORDERS[[#This Row],[WD_CUSTOMERS]])&gt;=8000, "Premium",
    TRUE, "Regular"
)</f>
        <v>VIP</v>
      </c>
      <c r="N4485" s="32" cm="1">
        <f t="array" ref="N4485">_xlfn.IFS(
   FACT_ORDERS[[#This Row],[TypeOfClient]]="VIP", 0.2,
   FACT_ORDERS[[#This Row],[TypeOfClient]]="Premium", 0.1,
   TRUE, 0
)</f>
        <v>0.2</v>
      </c>
      <c r="O4485" s="31" cm="1">
        <f t="array" ref="O4485">_xlfn.IFS(
   FACT_ORDERS[[#This Row],[TotalAmount]]&gt;1500, 0.15,
   FACT_ORDERS[[#This Row],[TotalAmount]]&gt;1000, 0.1,
   FACT_ORDERS[[#This Row],[TotalAmount]]&gt;500, 0.05,
   TRUE, 0
)</f>
        <v>0</v>
      </c>
      <c r="P4485" s="28">
        <f xml:space="preserve"> FACT_ORDERS[[#This Row],[TotalAmount]] * (1 - (FACT_ORDERS[[#This Row],[ClientDiscount]] + FACT_ORDERS[[#This Row],[OrderDiscount]]) )</f>
        <v>96</v>
      </c>
      <c r="Q4485" s="28">
        <f>FACT_ORDERS[[#This Row],[TotalAmountWithDiscount]]+FACT_ORDERS[[#This Row],[DeliveryCost]]</f>
        <v>111</v>
      </c>
      <c r="R4485" s="35">
        <v>45511</v>
      </c>
      <c r="S4485" s="35" t="str">
        <f>IF(NETWORKDAYS(FACT_ORDERS[[#This Row],[Order-Date]], FACT_ORDERS[[#This Row],[ArrivalDate ]]) &gt; 10, "Late", "On Time")</f>
        <v>On Time</v>
      </c>
    </row>
    <row r="4486" spans="1:19" x14ac:dyDescent="0.3">
      <c r="A4486" s="12">
        <v>9484</v>
      </c>
      <c r="B4486" s="12">
        <v>212</v>
      </c>
      <c r="C4486" s="12">
        <v>10968</v>
      </c>
      <c r="D4486" s="12">
        <v>4485</v>
      </c>
      <c r="E4486" s="12" t="s">
        <v>243</v>
      </c>
      <c r="F4486" s="13">
        <v>45143</v>
      </c>
      <c r="G4486" s="26" t="s">
        <v>13420</v>
      </c>
      <c r="H4486" s="12">
        <v>56</v>
      </c>
      <c r="I4486" s="28">
        <f>VLOOKUP(B:B,DIM_PRODUCTS!A:F,5,FALSE)</f>
        <v>41</v>
      </c>
      <c r="J4486" s="28">
        <f>FACT_ORDERS[[#This Row],[ProductPrice]]*FACT_ORDERS[[#This Row],[Quantity]]</f>
        <v>2296</v>
      </c>
      <c r="K4486" s="12" t="str">
        <f>VLOOKUP(C:C,DIM_CUSTOMERS!A:G,7,FALSE)</f>
        <v>Nigeria</v>
      </c>
      <c r="L4486" s="30" cm="1">
        <f t="array" ref="L4486">_xlfn.IFS(
    AND(FACT_ORDERS[[#This Row],[DeliveryMehtod]]="shippment",FACT_ORDERS[[#This Row],[TotalAmount]]&gt;=200), 0,
    AND(FACT_ORDERS[[#This Row],[DeliveryMehtod]]="pickup"), 15,
    AND(FACT_ORDERS[[#This Row],[DeliveryMehtod]]="shippment",FACT_ORDERS[[#This Row],[TotalAmount]]&lt;200), 35
)</f>
        <v>15</v>
      </c>
      <c r="M4486" s="12" t="str" cm="1">
        <f t="array" ref="M4486">_xlfn.IFS(
    SUMIFS(FACT_ORDERS[TotalAmount], FACT_ORDERS[WD_CUSTOMERS],FACT_ORDERS[[#This Row],[WD_CUSTOMERS]])&gt;=15000, "VIP",
    SUMIFS(FACT_ORDERS[TotalAmount], FACT_ORDERS[WD_CUSTOMERS],FACT_ORDERS[[#This Row],[WD_CUSTOMERS]])&gt;=8000, "Premium",
    TRUE, "Regular"
)</f>
        <v>VIP</v>
      </c>
      <c r="N4486" s="32" cm="1">
        <f t="array" ref="N4486">_xlfn.IFS(
   FACT_ORDERS[[#This Row],[TypeOfClient]]="VIP", 0.2,
   FACT_ORDERS[[#This Row],[TypeOfClient]]="Premium", 0.1,
   TRUE, 0
)</f>
        <v>0.2</v>
      </c>
      <c r="O4486" s="31" cm="1">
        <f t="array" ref="O4486">_xlfn.IFS(
   FACT_ORDERS[[#This Row],[TotalAmount]]&gt;1500, 0.15,
   FACT_ORDERS[[#This Row],[TotalAmount]]&gt;1000, 0.1,
   FACT_ORDERS[[#This Row],[TotalAmount]]&gt;500, 0.05,
   TRUE, 0
)</f>
        <v>0.15</v>
      </c>
      <c r="P4486" s="28">
        <f xml:space="preserve"> FACT_ORDERS[[#This Row],[TotalAmount]] * (1 - (FACT_ORDERS[[#This Row],[ClientDiscount]] + FACT_ORDERS[[#This Row],[OrderDiscount]]) )</f>
        <v>1492.4</v>
      </c>
      <c r="Q4486" s="28">
        <f>FACT_ORDERS[[#This Row],[TotalAmountWithDiscount]]+FACT_ORDERS[[#This Row],[DeliveryCost]]</f>
        <v>1507.4</v>
      </c>
      <c r="R4486" s="35">
        <v>45151</v>
      </c>
      <c r="S4486" s="35" t="str">
        <f>IF(NETWORKDAYS(FACT_ORDERS[[#This Row],[Order-Date]], FACT_ORDERS[[#This Row],[ArrivalDate ]]) &gt; 10, "Late", "On Time")</f>
        <v>On Time</v>
      </c>
    </row>
    <row r="4487" spans="1:19" x14ac:dyDescent="0.3">
      <c r="A4487" s="12">
        <v>9485</v>
      </c>
      <c r="B4487" s="12">
        <v>290</v>
      </c>
      <c r="C4487" s="12">
        <v>10968</v>
      </c>
      <c r="D4487" s="12">
        <v>4486</v>
      </c>
      <c r="E4487" s="12" t="s">
        <v>244</v>
      </c>
      <c r="F4487" s="13">
        <v>45143</v>
      </c>
      <c r="G4487" s="26" t="s">
        <v>14658</v>
      </c>
      <c r="H4487" s="12">
        <v>7</v>
      </c>
      <c r="I4487" s="28">
        <f>VLOOKUP(B:B,DIM_PRODUCTS!A:F,5,FALSE)</f>
        <v>15</v>
      </c>
      <c r="J4487" s="28">
        <f>FACT_ORDERS[[#This Row],[ProductPrice]]*FACT_ORDERS[[#This Row],[Quantity]]</f>
        <v>105</v>
      </c>
      <c r="K4487" s="12" t="str">
        <f>VLOOKUP(C:C,DIM_CUSTOMERS!A:G,7,FALSE)</f>
        <v>Nigeria</v>
      </c>
      <c r="L4487" s="30" cm="1">
        <f t="array" ref="L4487">_xlfn.IFS(
    AND(FACT_ORDERS[[#This Row],[DeliveryMehtod]]="shippment",FACT_ORDERS[[#This Row],[TotalAmount]]&gt;=200), 0,
    AND(FACT_ORDERS[[#This Row],[DeliveryMehtod]]="pickup"), 15,
    AND(FACT_ORDERS[[#This Row],[DeliveryMehtod]]="shippment",FACT_ORDERS[[#This Row],[TotalAmount]]&lt;200), 35
)</f>
        <v>35</v>
      </c>
      <c r="M4487" s="12" t="str" cm="1">
        <f t="array" ref="M4487">_xlfn.IFS(
    SUMIFS(FACT_ORDERS[TotalAmount], FACT_ORDERS[WD_CUSTOMERS],FACT_ORDERS[[#This Row],[WD_CUSTOMERS]])&gt;=15000, "VIP",
    SUMIFS(FACT_ORDERS[TotalAmount], FACT_ORDERS[WD_CUSTOMERS],FACT_ORDERS[[#This Row],[WD_CUSTOMERS]])&gt;=8000, "Premium",
    TRUE, "Regular"
)</f>
        <v>VIP</v>
      </c>
      <c r="N4487" s="32" cm="1">
        <f t="array" ref="N4487">_xlfn.IFS(
   FACT_ORDERS[[#This Row],[TypeOfClient]]="VIP", 0.2,
   FACT_ORDERS[[#This Row],[TypeOfClient]]="Premium", 0.1,
   TRUE, 0
)</f>
        <v>0.2</v>
      </c>
      <c r="O4487" s="31" cm="1">
        <f t="array" ref="O4487">_xlfn.IFS(
   FACT_ORDERS[[#This Row],[TotalAmount]]&gt;1500, 0.15,
   FACT_ORDERS[[#This Row],[TotalAmount]]&gt;1000, 0.1,
   FACT_ORDERS[[#This Row],[TotalAmount]]&gt;500, 0.05,
   TRUE, 0
)</f>
        <v>0</v>
      </c>
      <c r="P4487" s="28">
        <f xml:space="preserve"> FACT_ORDERS[[#This Row],[TotalAmount]] * (1 - (FACT_ORDERS[[#This Row],[ClientDiscount]] + FACT_ORDERS[[#This Row],[OrderDiscount]]) )</f>
        <v>84</v>
      </c>
      <c r="Q4487" s="28">
        <f>FACT_ORDERS[[#This Row],[TotalAmountWithDiscount]]+FACT_ORDERS[[#This Row],[DeliveryCost]]</f>
        <v>119</v>
      </c>
      <c r="R4487" s="35">
        <v>45154</v>
      </c>
      <c r="S4487" s="35" t="str">
        <f>IF(NETWORKDAYS(FACT_ORDERS[[#This Row],[Order-Date]], FACT_ORDERS[[#This Row],[ArrivalDate ]]) &gt; 10, "Late", "On Time")</f>
        <v>On Time</v>
      </c>
    </row>
    <row r="4488" spans="1:19" x14ac:dyDescent="0.3">
      <c r="A4488" s="12">
        <v>9486</v>
      </c>
      <c r="B4488" s="12">
        <v>212</v>
      </c>
      <c r="C4488" s="12">
        <v>10968</v>
      </c>
      <c r="D4488" s="12">
        <v>4487</v>
      </c>
      <c r="E4488" s="12" t="s">
        <v>244</v>
      </c>
      <c r="F4488" s="13">
        <v>45505</v>
      </c>
      <c r="G4488" s="26" t="s">
        <v>14659</v>
      </c>
      <c r="H4488" s="12">
        <v>69</v>
      </c>
      <c r="I4488" s="28">
        <f>VLOOKUP(B:B,DIM_PRODUCTS!A:F,5,FALSE)</f>
        <v>41</v>
      </c>
      <c r="J4488" s="28">
        <f>FACT_ORDERS[[#This Row],[ProductPrice]]*FACT_ORDERS[[#This Row],[Quantity]]</f>
        <v>2829</v>
      </c>
      <c r="K4488" s="12" t="str">
        <f>VLOOKUP(C:C,DIM_CUSTOMERS!A:G,7,FALSE)</f>
        <v>Nigeria</v>
      </c>
      <c r="L4488" s="30" cm="1">
        <f t="array" ref="L4488">_xlfn.IFS(
    AND(FACT_ORDERS[[#This Row],[DeliveryMehtod]]="shippment",FACT_ORDERS[[#This Row],[TotalAmount]]&gt;=200), 0,
    AND(FACT_ORDERS[[#This Row],[DeliveryMehtod]]="pickup"), 15,
    AND(FACT_ORDERS[[#This Row],[DeliveryMehtod]]="shippment",FACT_ORDERS[[#This Row],[TotalAmount]]&lt;200), 35
)</f>
        <v>0</v>
      </c>
      <c r="M4488" s="12" t="str" cm="1">
        <f t="array" ref="M4488">_xlfn.IFS(
    SUMIFS(FACT_ORDERS[TotalAmount], FACT_ORDERS[WD_CUSTOMERS],FACT_ORDERS[[#This Row],[WD_CUSTOMERS]])&gt;=15000, "VIP",
    SUMIFS(FACT_ORDERS[TotalAmount], FACT_ORDERS[WD_CUSTOMERS],FACT_ORDERS[[#This Row],[WD_CUSTOMERS]])&gt;=8000, "Premium",
    TRUE, "Regular"
)</f>
        <v>VIP</v>
      </c>
      <c r="N4488" s="32" cm="1">
        <f t="array" ref="N4488">_xlfn.IFS(
   FACT_ORDERS[[#This Row],[TypeOfClient]]="VIP", 0.2,
   FACT_ORDERS[[#This Row],[TypeOfClient]]="Premium", 0.1,
   TRUE, 0
)</f>
        <v>0.2</v>
      </c>
      <c r="O4488" s="31" cm="1">
        <f t="array" ref="O4488">_xlfn.IFS(
   FACT_ORDERS[[#This Row],[TotalAmount]]&gt;1500, 0.15,
   FACT_ORDERS[[#This Row],[TotalAmount]]&gt;1000, 0.1,
   FACT_ORDERS[[#This Row],[TotalAmount]]&gt;500, 0.05,
   TRUE, 0
)</f>
        <v>0.15</v>
      </c>
      <c r="P4488" s="28">
        <f xml:space="preserve"> FACT_ORDERS[[#This Row],[TotalAmount]] * (1 - (FACT_ORDERS[[#This Row],[ClientDiscount]] + FACT_ORDERS[[#This Row],[OrderDiscount]]) )</f>
        <v>1838.8500000000001</v>
      </c>
      <c r="Q4488" s="28">
        <f>FACT_ORDERS[[#This Row],[TotalAmountWithDiscount]]+FACT_ORDERS[[#This Row],[DeliveryCost]]</f>
        <v>1838.8500000000001</v>
      </c>
      <c r="R4488" s="35">
        <v>45513</v>
      </c>
      <c r="S4488" s="35" t="str">
        <f>IF(NETWORKDAYS(FACT_ORDERS[[#This Row],[Order-Date]], FACT_ORDERS[[#This Row],[ArrivalDate ]]) &gt; 10, "Late", "On Time")</f>
        <v>On Time</v>
      </c>
    </row>
    <row r="4489" spans="1:19" x14ac:dyDescent="0.3">
      <c r="A4489" s="12">
        <v>9487</v>
      </c>
      <c r="B4489" s="12">
        <v>290</v>
      </c>
      <c r="C4489" s="12">
        <v>10968</v>
      </c>
      <c r="D4489" s="12">
        <v>4488</v>
      </c>
      <c r="E4489" s="12" t="s">
        <v>244</v>
      </c>
      <c r="F4489" s="13">
        <v>45505</v>
      </c>
      <c r="G4489" s="26" t="s">
        <v>14660</v>
      </c>
      <c r="H4489" s="12">
        <v>11</v>
      </c>
      <c r="I4489" s="28">
        <f>VLOOKUP(B:B,DIM_PRODUCTS!A:F,5,FALSE)</f>
        <v>15</v>
      </c>
      <c r="J4489" s="28">
        <f>FACT_ORDERS[[#This Row],[ProductPrice]]*FACT_ORDERS[[#This Row],[Quantity]]</f>
        <v>165</v>
      </c>
      <c r="K4489" s="12" t="str">
        <f>VLOOKUP(C:C,DIM_CUSTOMERS!A:G,7,FALSE)</f>
        <v>Nigeria</v>
      </c>
      <c r="L4489" s="30" cm="1">
        <f t="array" ref="L4489">_xlfn.IFS(
    AND(FACT_ORDERS[[#This Row],[DeliveryMehtod]]="shippment",FACT_ORDERS[[#This Row],[TotalAmount]]&gt;=200), 0,
    AND(FACT_ORDERS[[#This Row],[DeliveryMehtod]]="pickup"), 15,
    AND(FACT_ORDERS[[#This Row],[DeliveryMehtod]]="shippment",FACT_ORDERS[[#This Row],[TotalAmount]]&lt;200), 35
)</f>
        <v>35</v>
      </c>
      <c r="M4489" s="12" t="str" cm="1">
        <f t="array" ref="M4489">_xlfn.IFS(
    SUMIFS(FACT_ORDERS[TotalAmount], FACT_ORDERS[WD_CUSTOMERS],FACT_ORDERS[[#This Row],[WD_CUSTOMERS]])&gt;=15000, "VIP",
    SUMIFS(FACT_ORDERS[TotalAmount], FACT_ORDERS[WD_CUSTOMERS],FACT_ORDERS[[#This Row],[WD_CUSTOMERS]])&gt;=8000, "Premium",
    TRUE, "Regular"
)</f>
        <v>VIP</v>
      </c>
      <c r="N4489" s="32" cm="1">
        <f t="array" ref="N4489">_xlfn.IFS(
   FACT_ORDERS[[#This Row],[TypeOfClient]]="VIP", 0.2,
   FACT_ORDERS[[#This Row],[TypeOfClient]]="Premium", 0.1,
   TRUE, 0
)</f>
        <v>0.2</v>
      </c>
      <c r="O4489" s="31" cm="1">
        <f t="array" ref="O4489">_xlfn.IFS(
   FACT_ORDERS[[#This Row],[TotalAmount]]&gt;1500, 0.15,
   FACT_ORDERS[[#This Row],[TotalAmount]]&gt;1000, 0.1,
   FACT_ORDERS[[#This Row],[TotalAmount]]&gt;500, 0.05,
   TRUE, 0
)</f>
        <v>0</v>
      </c>
      <c r="P4489" s="28">
        <f xml:space="preserve"> FACT_ORDERS[[#This Row],[TotalAmount]] * (1 - (FACT_ORDERS[[#This Row],[ClientDiscount]] + FACT_ORDERS[[#This Row],[OrderDiscount]]) )</f>
        <v>132</v>
      </c>
      <c r="Q4489" s="28">
        <f>FACT_ORDERS[[#This Row],[TotalAmountWithDiscount]]+FACT_ORDERS[[#This Row],[DeliveryCost]]</f>
        <v>167</v>
      </c>
      <c r="R4489" s="35">
        <v>45512</v>
      </c>
      <c r="S4489" s="35" t="str">
        <f>IF(NETWORKDAYS(FACT_ORDERS[[#This Row],[Order-Date]], FACT_ORDERS[[#This Row],[ArrivalDate ]]) &gt; 10, "Late", "On Time")</f>
        <v>On Time</v>
      </c>
    </row>
    <row r="4490" spans="1:19" x14ac:dyDescent="0.3">
      <c r="A4490" s="12">
        <v>9488</v>
      </c>
      <c r="B4490" s="12">
        <v>254</v>
      </c>
      <c r="C4490" s="12">
        <v>10086</v>
      </c>
      <c r="D4490" s="12">
        <v>4489</v>
      </c>
      <c r="E4490" s="12" t="s">
        <v>243</v>
      </c>
      <c r="F4490" s="13">
        <v>45554</v>
      </c>
      <c r="G4490" s="26" t="s">
        <v>14661</v>
      </c>
      <c r="H4490" s="12">
        <v>14</v>
      </c>
      <c r="I4490" s="28">
        <f>VLOOKUP(B:B,DIM_PRODUCTS!A:F,5,FALSE)</f>
        <v>27</v>
      </c>
      <c r="J4490" s="28">
        <f>FACT_ORDERS[[#This Row],[ProductPrice]]*FACT_ORDERS[[#This Row],[Quantity]]</f>
        <v>378</v>
      </c>
      <c r="K4490" s="12" t="str">
        <f>VLOOKUP(C:C,DIM_CUSTOMERS!A:G,7,FALSE)</f>
        <v>Mexico</v>
      </c>
      <c r="L4490" s="30" cm="1">
        <f t="array" ref="L4490">_xlfn.IFS(
    AND(FACT_ORDERS[[#This Row],[DeliveryMehtod]]="shippment",FACT_ORDERS[[#This Row],[TotalAmount]]&gt;=200), 0,
    AND(FACT_ORDERS[[#This Row],[DeliveryMehtod]]="pickup"), 15,
    AND(FACT_ORDERS[[#This Row],[DeliveryMehtod]]="shippment",FACT_ORDERS[[#This Row],[TotalAmount]]&lt;200), 35
)</f>
        <v>15</v>
      </c>
      <c r="M4490" s="12" t="str" cm="1">
        <f t="array" ref="M4490">_xlfn.IFS(
    SUMIFS(FACT_ORDERS[TotalAmount], FACT_ORDERS[WD_CUSTOMERS],FACT_ORDERS[[#This Row],[WD_CUSTOMERS]])&gt;=15000, "VIP",
    SUMIFS(FACT_ORDERS[TotalAmount], FACT_ORDERS[WD_CUSTOMERS],FACT_ORDERS[[#This Row],[WD_CUSTOMERS]])&gt;=8000, "Premium",
    TRUE, "Regular"
)</f>
        <v>Regular</v>
      </c>
      <c r="N4490" s="32" cm="1">
        <f t="array" ref="N4490">_xlfn.IFS(
   FACT_ORDERS[[#This Row],[TypeOfClient]]="VIP", 0.2,
   FACT_ORDERS[[#This Row],[TypeOfClient]]="Premium", 0.1,
   TRUE, 0
)</f>
        <v>0</v>
      </c>
      <c r="O4490" s="31" cm="1">
        <f t="array" ref="O4490">_xlfn.IFS(
   FACT_ORDERS[[#This Row],[TotalAmount]]&gt;1500, 0.15,
   FACT_ORDERS[[#This Row],[TotalAmount]]&gt;1000, 0.1,
   FACT_ORDERS[[#This Row],[TotalAmount]]&gt;500, 0.05,
   TRUE, 0
)</f>
        <v>0</v>
      </c>
      <c r="P4490" s="28">
        <f xml:space="preserve"> FACT_ORDERS[[#This Row],[TotalAmount]] * (1 - (FACT_ORDERS[[#This Row],[ClientDiscount]] + FACT_ORDERS[[#This Row],[OrderDiscount]]) )</f>
        <v>378</v>
      </c>
      <c r="Q4490" s="28">
        <f>FACT_ORDERS[[#This Row],[TotalAmountWithDiscount]]+FACT_ORDERS[[#This Row],[DeliveryCost]]</f>
        <v>393</v>
      </c>
      <c r="R4490" s="35">
        <v>45563</v>
      </c>
      <c r="S4490" s="35" t="str">
        <f>IF(NETWORKDAYS(FACT_ORDERS[[#This Row],[Order-Date]], FACT_ORDERS[[#This Row],[ArrivalDate ]]) &gt; 10, "Late", "On Time")</f>
        <v>On Time</v>
      </c>
    </row>
    <row r="4491" spans="1:19" x14ac:dyDescent="0.3">
      <c r="A4491" s="12">
        <v>9489</v>
      </c>
      <c r="B4491" s="12">
        <v>249</v>
      </c>
      <c r="C4491" s="12">
        <v>10422</v>
      </c>
      <c r="D4491" s="12">
        <v>4490</v>
      </c>
      <c r="E4491" s="12" t="s">
        <v>243</v>
      </c>
      <c r="F4491" s="13">
        <v>45557</v>
      </c>
      <c r="G4491" s="26" t="s">
        <v>14662</v>
      </c>
      <c r="H4491" s="12">
        <v>29</v>
      </c>
      <c r="I4491" s="28">
        <f>VLOOKUP(B:B,DIM_PRODUCTS!A:F,5,FALSE)</f>
        <v>13</v>
      </c>
      <c r="J4491" s="28">
        <f>FACT_ORDERS[[#This Row],[ProductPrice]]*FACT_ORDERS[[#This Row],[Quantity]]</f>
        <v>377</v>
      </c>
      <c r="K4491" s="12" t="str">
        <f>VLOOKUP(C:C,DIM_CUSTOMERS!A:G,7,FALSE)</f>
        <v>Mexico</v>
      </c>
      <c r="L4491" s="30" cm="1">
        <f t="array" ref="L4491">_xlfn.IFS(
    AND(FACT_ORDERS[[#This Row],[DeliveryMehtod]]="shippment",FACT_ORDERS[[#This Row],[TotalAmount]]&gt;=200), 0,
    AND(FACT_ORDERS[[#This Row],[DeliveryMehtod]]="pickup"), 15,
    AND(FACT_ORDERS[[#This Row],[DeliveryMehtod]]="shippment",FACT_ORDERS[[#This Row],[TotalAmount]]&lt;200), 35
)</f>
        <v>15</v>
      </c>
      <c r="M4491" s="12" t="str" cm="1">
        <f t="array" ref="M4491">_xlfn.IFS(
    SUMIFS(FACT_ORDERS[TotalAmount], FACT_ORDERS[WD_CUSTOMERS],FACT_ORDERS[[#This Row],[WD_CUSTOMERS]])&gt;=15000, "VIP",
    SUMIFS(FACT_ORDERS[TotalAmount], FACT_ORDERS[WD_CUSTOMERS],FACT_ORDERS[[#This Row],[WD_CUSTOMERS]])&gt;=8000, "Premium",
    TRUE, "Regular"
)</f>
        <v>Regular</v>
      </c>
      <c r="N4491" s="32" cm="1">
        <f t="array" ref="N4491">_xlfn.IFS(
   FACT_ORDERS[[#This Row],[TypeOfClient]]="VIP", 0.2,
   FACT_ORDERS[[#This Row],[TypeOfClient]]="Premium", 0.1,
   TRUE, 0
)</f>
        <v>0</v>
      </c>
      <c r="O4491" s="31" cm="1">
        <f t="array" ref="O4491">_xlfn.IFS(
   FACT_ORDERS[[#This Row],[TotalAmount]]&gt;1500, 0.15,
   FACT_ORDERS[[#This Row],[TotalAmount]]&gt;1000, 0.1,
   FACT_ORDERS[[#This Row],[TotalAmount]]&gt;500, 0.05,
   TRUE, 0
)</f>
        <v>0</v>
      </c>
      <c r="P4491" s="28">
        <f xml:space="preserve"> FACT_ORDERS[[#This Row],[TotalAmount]] * (1 - (FACT_ORDERS[[#This Row],[ClientDiscount]] + FACT_ORDERS[[#This Row],[OrderDiscount]]) )</f>
        <v>377</v>
      </c>
      <c r="Q4491" s="28">
        <f>FACT_ORDERS[[#This Row],[TotalAmountWithDiscount]]+FACT_ORDERS[[#This Row],[DeliveryCost]]</f>
        <v>392</v>
      </c>
      <c r="R4491" s="35">
        <v>45567</v>
      </c>
      <c r="S4491" s="35" t="str">
        <f>IF(NETWORKDAYS(FACT_ORDERS[[#This Row],[Order-Date]], FACT_ORDERS[[#This Row],[ArrivalDate ]]) &gt; 10, "Late", "On Time")</f>
        <v>On Time</v>
      </c>
    </row>
    <row r="4492" spans="1:19" x14ac:dyDescent="0.3">
      <c r="A4492" s="12">
        <v>9490</v>
      </c>
      <c r="B4492" s="12">
        <v>251</v>
      </c>
      <c r="C4492" s="12">
        <v>10449</v>
      </c>
      <c r="D4492" s="12">
        <v>4491</v>
      </c>
      <c r="E4492" s="12" t="s">
        <v>244</v>
      </c>
      <c r="F4492" s="13">
        <v>45396</v>
      </c>
      <c r="G4492" s="26" t="s">
        <v>14663</v>
      </c>
      <c r="H4492" s="12">
        <v>26</v>
      </c>
      <c r="I4492" s="28">
        <f>VLOOKUP(B:B,DIM_PRODUCTS!A:F,5,FALSE)</f>
        <v>12</v>
      </c>
      <c r="J4492" s="28">
        <f>FACT_ORDERS[[#This Row],[ProductPrice]]*FACT_ORDERS[[#This Row],[Quantity]]</f>
        <v>312</v>
      </c>
      <c r="K4492" s="12" t="str">
        <f>VLOOKUP(C:C,DIM_CUSTOMERS!A:G,7,FALSE)</f>
        <v>Japan</v>
      </c>
      <c r="L4492" s="30" cm="1">
        <f t="array" ref="L4492">_xlfn.IFS(
    AND(FACT_ORDERS[[#This Row],[DeliveryMehtod]]="shippment",FACT_ORDERS[[#This Row],[TotalAmount]]&gt;=200), 0,
    AND(FACT_ORDERS[[#This Row],[DeliveryMehtod]]="pickup"), 15,
    AND(FACT_ORDERS[[#This Row],[DeliveryMehtod]]="shippment",FACT_ORDERS[[#This Row],[TotalAmount]]&lt;200), 35
)</f>
        <v>0</v>
      </c>
      <c r="M4492" s="12" t="str" cm="1">
        <f t="array" ref="M4492">_xlfn.IFS(
    SUMIFS(FACT_ORDERS[TotalAmount], FACT_ORDERS[WD_CUSTOMERS],FACT_ORDERS[[#This Row],[WD_CUSTOMERS]])&gt;=15000, "VIP",
    SUMIFS(FACT_ORDERS[TotalAmount], FACT_ORDERS[WD_CUSTOMERS],FACT_ORDERS[[#This Row],[WD_CUSTOMERS]])&gt;=8000, "Premium",
    TRUE, "Regular"
)</f>
        <v>Regular</v>
      </c>
      <c r="N4492" s="32" cm="1">
        <f t="array" ref="N4492">_xlfn.IFS(
   FACT_ORDERS[[#This Row],[TypeOfClient]]="VIP", 0.2,
   FACT_ORDERS[[#This Row],[TypeOfClient]]="Premium", 0.1,
   TRUE, 0
)</f>
        <v>0</v>
      </c>
      <c r="O4492" s="31" cm="1">
        <f t="array" ref="O4492">_xlfn.IFS(
   FACT_ORDERS[[#This Row],[TotalAmount]]&gt;1500, 0.15,
   FACT_ORDERS[[#This Row],[TotalAmount]]&gt;1000, 0.1,
   FACT_ORDERS[[#This Row],[TotalAmount]]&gt;500, 0.05,
   TRUE, 0
)</f>
        <v>0</v>
      </c>
      <c r="P4492" s="28">
        <f xml:space="preserve"> FACT_ORDERS[[#This Row],[TotalAmount]] * (1 - (FACT_ORDERS[[#This Row],[ClientDiscount]] + FACT_ORDERS[[#This Row],[OrderDiscount]]) )</f>
        <v>312</v>
      </c>
      <c r="Q4492" s="28">
        <f>FACT_ORDERS[[#This Row],[TotalAmountWithDiscount]]+FACT_ORDERS[[#This Row],[DeliveryCost]]</f>
        <v>312</v>
      </c>
      <c r="R4492" s="35">
        <v>45403</v>
      </c>
      <c r="S4492" s="35" t="str">
        <f>IF(NETWORKDAYS(FACT_ORDERS[[#This Row],[Order-Date]], FACT_ORDERS[[#This Row],[ArrivalDate ]]) &gt; 10, "Late", "On Time")</f>
        <v>On Time</v>
      </c>
    </row>
    <row r="4493" spans="1:19" x14ac:dyDescent="0.3">
      <c r="A4493" s="12">
        <v>9491</v>
      </c>
      <c r="B4493" s="12">
        <v>206</v>
      </c>
      <c r="C4493" s="12">
        <v>10449</v>
      </c>
      <c r="D4493" s="12">
        <v>4492</v>
      </c>
      <c r="E4493" s="12" t="s">
        <v>243</v>
      </c>
      <c r="F4493" s="13">
        <v>45396</v>
      </c>
      <c r="G4493" s="26" t="s">
        <v>14664</v>
      </c>
      <c r="H4493" s="12">
        <v>16</v>
      </c>
      <c r="I4493" s="28">
        <f>VLOOKUP(B:B,DIM_PRODUCTS!A:F,5,FALSE)</f>
        <v>10</v>
      </c>
      <c r="J4493" s="28">
        <f>FACT_ORDERS[[#This Row],[ProductPrice]]*FACT_ORDERS[[#This Row],[Quantity]]</f>
        <v>160</v>
      </c>
      <c r="K4493" s="12" t="str">
        <f>VLOOKUP(C:C,DIM_CUSTOMERS!A:G,7,FALSE)</f>
        <v>Japan</v>
      </c>
      <c r="L4493" s="30" cm="1">
        <f t="array" ref="L4493">_xlfn.IFS(
    AND(FACT_ORDERS[[#This Row],[DeliveryMehtod]]="shippment",FACT_ORDERS[[#This Row],[TotalAmount]]&gt;=200), 0,
    AND(FACT_ORDERS[[#This Row],[DeliveryMehtod]]="pickup"), 15,
    AND(FACT_ORDERS[[#This Row],[DeliveryMehtod]]="shippment",FACT_ORDERS[[#This Row],[TotalAmount]]&lt;200), 35
)</f>
        <v>15</v>
      </c>
      <c r="M4493" s="12" t="str" cm="1">
        <f t="array" ref="M4493">_xlfn.IFS(
    SUMIFS(FACT_ORDERS[TotalAmount], FACT_ORDERS[WD_CUSTOMERS],FACT_ORDERS[[#This Row],[WD_CUSTOMERS]])&gt;=15000, "VIP",
    SUMIFS(FACT_ORDERS[TotalAmount], FACT_ORDERS[WD_CUSTOMERS],FACT_ORDERS[[#This Row],[WD_CUSTOMERS]])&gt;=8000, "Premium",
    TRUE, "Regular"
)</f>
        <v>Regular</v>
      </c>
      <c r="N4493" s="32" cm="1">
        <f t="array" ref="N4493">_xlfn.IFS(
   FACT_ORDERS[[#This Row],[TypeOfClient]]="VIP", 0.2,
   FACT_ORDERS[[#This Row],[TypeOfClient]]="Premium", 0.1,
   TRUE, 0
)</f>
        <v>0</v>
      </c>
      <c r="O4493" s="31" cm="1">
        <f t="array" ref="O4493">_xlfn.IFS(
   FACT_ORDERS[[#This Row],[TotalAmount]]&gt;1500, 0.15,
   FACT_ORDERS[[#This Row],[TotalAmount]]&gt;1000, 0.1,
   FACT_ORDERS[[#This Row],[TotalAmount]]&gt;500, 0.05,
   TRUE, 0
)</f>
        <v>0</v>
      </c>
      <c r="P4493" s="28">
        <f xml:space="preserve"> FACT_ORDERS[[#This Row],[TotalAmount]] * (1 - (FACT_ORDERS[[#This Row],[ClientDiscount]] + FACT_ORDERS[[#This Row],[OrderDiscount]]) )</f>
        <v>160</v>
      </c>
      <c r="Q4493" s="28">
        <f>FACT_ORDERS[[#This Row],[TotalAmountWithDiscount]]+FACT_ORDERS[[#This Row],[DeliveryCost]]</f>
        <v>175</v>
      </c>
      <c r="R4493" s="35">
        <v>45403</v>
      </c>
      <c r="S4493" s="35" t="str">
        <f>IF(NETWORKDAYS(FACT_ORDERS[[#This Row],[Order-Date]], FACT_ORDERS[[#This Row],[ArrivalDate ]]) &gt; 10, "Late", "On Time")</f>
        <v>On Time</v>
      </c>
    </row>
    <row r="4494" spans="1:19" x14ac:dyDescent="0.3">
      <c r="A4494" s="12">
        <v>9492</v>
      </c>
      <c r="B4494" s="12">
        <v>251</v>
      </c>
      <c r="C4494" s="12">
        <v>10449</v>
      </c>
      <c r="D4494" s="12">
        <v>4493</v>
      </c>
      <c r="E4494" s="12" t="s">
        <v>243</v>
      </c>
      <c r="F4494" s="13">
        <v>45499</v>
      </c>
      <c r="G4494" s="26" t="s">
        <v>13129</v>
      </c>
      <c r="H4494" s="12">
        <v>20</v>
      </c>
      <c r="I4494" s="28">
        <f>VLOOKUP(B:B,DIM_PRODUCTS!A:F,5,FALSE)</f>
        <v>12</v>
      </c>
      <c r="J4494" s="28">
        <f>FACT_ORDERS[[#This Row],[ProductPrice]]*FACT_ORDERS[[#This Row],[Quantity]]</f>
        <v>240</v>
      </c>
      <c r="K4494" s="12" t="str">
        <f>VLOOKUP(C:C,DIM_CUSTOMERS!A:G,7,FALSE)</f>
        <v>Japan</v>
      </c>
      <c r="L4494" s="30" cm="1">
        <f t="array" ref="L4494">_xlfn.IFS(
    AND(FACT_ORDERS[[#This Row],[DeliveryMehtod]]="shippment",FACT_ORDERS[[#This Row],[TotalAmount]]&gt;=200), 0,
    AND(FACT_ORDERS[[#This Row],[DeliveryMehtod]]="pickup"), 15,
    AND(FACT_ORDERS[[#This Row],[DeliveryMehtod]]="shippment",FACT_ORDERS[[#This Row],[TotalAmount]]&lt;200), 35
)</f>
        <v>15</v>
      </c>
      <c r="M4494" s="12" t="str" cm="1">
        <f t="array" ref="M4494">_xlfn.IFS(
    SUMIFS(FACT_ORDERS[TotalAmount], FACT_ORDERS[WD_CUSTOMERS],FACT_ORDERS[[#This Row],[WD_CUSTOMERS]])&gt;=15000, "VIP",
    SUMIFS(FACT_ORDERS[TotalAmount], FACT_ORDERS[WD_CUSTOMERS],FACT_ORDERS[[#This Row],[WD_CUSTOMERS]])&gt;=8000, "Premium",
    TRUE, "Regular"
)</f>
        <v>Regular</v>
      </c>
      <c r="N4494" s="32" cm="1">
        <f t="array" ref="N4494">_xlfn.IFS(
   FACT_ORDERS[[#This Row],[TypeOfClient]]="VIP", 0.2,
   FACT_ORDERS[[#This Row],[TypeOfClient]]="Premium", 0.1,
   TRUE, 0
)</f>
        <v>0</v>
      </c>
      <c r="O4494" s="31" cm="1">
        <f t="array" ref="O4494">_xlfn.IFS(
   FACT_ORDERS[[#This Row],[TotalAmount]]&gt;1500, 0.15,
   FACT_ORDERS[[#This Row],[TotalAmount]]&gt;1000, 0.1,
   FACT_ORDERS[[#This Row],[TotalAmount]]&gt;500, 0.05,
   TRUE, 0
)</f>
        <v>0</v>
      </c>
      <c r="P4494" s="28">
        <f xml:space="preserve"> FACT_ORDERS[[#This Row],[TotalAmount]] * (1 - (FACT_ORDERS[[#This Row],[ClientDiscount]] + FACT_ORDERS[[#This Row],[OrderDiscount]]) )</f>
        <v>240</v>
      </c>
      <c r="Q4494" s="28">
        <f>FACT_ORDERS[[#This Row],[TotalAmountWithDiscount]]+FACT_ORDERS[[#This Row],[DeliveryCost]]</f>
        <v>255</v>
      </c>
      <c r="R4494" s="35">
        <v>45508</v>
      </c>
      <c r="S4494" s="35" t="str">
        <f>IF(NETWORKDAYS(FACT_ORDERS[[#This Row],[Order-Date]], FACT_ORDERS[[#This Row],[ArrivalDate ]]) &gt; 10, "Late", "On Time")</f>
        <v>On Time</v>
      </c>
    </row>
    <row r="4495" spans="1:19" x14ac:dyDescent="0.3">
      <c r="A4495" s="12">
        <v>9493</v>
      </c>
      <c r="B4495" s="12">
        <v>206</v>
      </c>
      <c r="C4495" s="12">
        <v>10449</v>
      </c>
      <c r="D4495" s="12">
        <v>4494</v>
      </c>
      <c r="E4495" s="12" t="s">
        <v>243</v>
      </c>
      <c r="F4495" s="13">
        <v>45499</v>
      </c>
      <c r="G4495" s="26" t="s">
        <v>14665</v>
      </c>
      <c r="H4495" s="12">
        <v>14</v>
      </c>
      <c r="I4495" s="28">
        <f>VLOOKUP(B:B,DIM_PRODUCTS!A:F,5,FALSE)</f>
        <v>10</v>
      </c>
      <c r="J4495" s="28">
        <f>FACT_ORDERS[[#This Row],[ProductPrice]]*FACT_ORDERS[[#This Row],[Quantity]]</f>
        <v>140</v>
      </c>
      <c r="K4495" s="12" t="str">
        <f>VLOOKUP(C:C,DIM_CUSTOMERS!A:G,7,FALSE)</f>
        <v>Japan</v>
      </c>
      <c r="L4495" s="30" cm="1">
        <f t="array" ref="L4495">_xlfn.IFS(
    AND(FACT_ORDERS[[#This Row],[DeliveryMehtod]]="shippment",FACT_ORDERS[[#This Row],[TotalAmount]]&gt;=200), 0,
    AND(FACT_ORDERS[[#This Row],[DeliveryMehtod]]="pickup"), 15,
    AND(FACT_ORDERS[[#This Row],[DeliveryMehtod]]="shippment",FACT_ORDERS[[#This Row],[TotalAmount]]&lt;200), 35
)</f>
        <v>15</v>
      </c>
      <c r="M4495" s="12" t="str" cm="1">
        <f t="array" ref="M4495">_xlfn.IFS(
    SUMIFS(FACT_ORDERS[TotalAmount], FACT_ORDERS[WD_CUSTOMERS],FACT_ORDERS[[#This Row],[WD_CUSTOMERS]])&gt;=15000, "VIP",
    SUMIFS(FACT_ORDERS[TotalAmount], FACT_ORDERS[WD_CUSTOMERS],FACT_ORDERS[[#This Row],[WD_CUSTOMERS]])&gt;=8000, "Premium",
    TRUE, "Regular"
)</f>
        <v>Regular</v>
      </c>
      <c r="N4495" s="32" cm="1">
        <f t="array" ref="N4495">_xlfn.IFS(
   FACT_ORDERS[[#This Row],[TypeOfClient]]="VIP", 0.2,
   FACT_ORDERS[[#This Row],[TypeOfClient]]="Premium", 0.1,
   TRUE, 0
)</f>
        <v>0</v>
      </c>
      <c r="O4495" s="31" cm="1">
        <f t="array" ref="O4495">_xlfn.IFS(
   FACT_ORDERS[[#This Row],[TotalAmount]]&gt;1500, 0.15,
   FACT_ORDERS[[#This Row],[TotalAmount]]&gt;1000, 0.1,
   FACT_ORDERS[[#This Row],[TotalAmount]]&gt;500, 0.05,
   TRUE, 0
)</f>
        <v>0</v>
      </c>
      <c r="P4495" s="28">
        <f xml:space="preserve"> FACT_ORDERS[[#This Row],[TotalAmount]] * (1 - (FACT_ORDERS[[#This Row],[ClientDiscount]] + FACT_ORDERS[[#This Row],[OrderDiscount]]) )</f>
        <v>140</v>
      </c>
      <c r="Q4495" s="28">
        <f>FACT_ORDERS[[#This Row],[TotalAmountWithDiscount]]+FACT_ORDERS[[#This Row],[DeliveryCost]]</f>
        <v>155</v>
      </c>
      <c r="R4495" s="35">
        <v>45509</v>
      </c>
      <c r="S4495" s="35" t="str">
        <f>IF(NETWORKDAYS(FACT_ORDERS[[#This Row],[Order-Date]], FACT_ORDERS[[#This Row],[ArrivalDate ]]) &gt; 10, "Late", "On Time")</f>
        <v>On Time</v>
      </c>
    </row>
    <row r="4496" spans="1:19" x14ac:dyDescent="0.3">
      <c r="A4496" s="12">
        <v>9494</v>
      </c>
      <c r="B4496" s="12">
        <v>251</v>
      </c>
      <c r="C4496" s="12">
        <v>10449</v>
      </c>
      <c r="D4496" s="12">
        <v>4495</v>
      </c>
      <c r="E4496" s="12" t="s">
        <v>244</v>
      </c>
      <c r="F4496" s="13">
        <v>45415</v>
      </c>
      <c r="G4496" s="26" t="s">
        <v>14666</v>
      </c>
      <c r="H4496" s="12">
        <v>24</v>
      </c>
      <c r="I4496" s="28">
        <f>VLOOKUP(B:B,DIM_PRODUCTS!A:F,5,FALSE)</f>
        <v>12</v>
      </c>
      <c r="J4496" s="28">
        <f>FACT_ORDERS[[#This Row],[ProductPrice]]*FACT_ORDERS[[#This Row],[Quantity]]</f>
        <v>288</v>
      </c>
      <c r="K4496" s="12" t="str">
        <f>VLOOKUP(C:C,DIM_CUSTOMERS!A:G,7,FALSE)</f>
        <v>Japan</v>
      </c>
      <c r="L4496" s="30" cm="1">
        <f t="array" ref="L4496">_xlfn.IFS(
    AND(FACT_ORDERS[[#This Row],[DeliveryMehtod]]="shippment",FACT_ORDERS[[#This Row],[TotalAmount]]&gt;=200), 0,
    AND(FACT_ORDERS[[#This Row],[DeliveryMehtod]]="pickup"), 15,
    AND(FACT_ORDERS[[#This Row],[DeliveryMehtod]]="shippment",FACT_ORDERS[[#This Row],[TotalAmount]]&lt;200), 35
)</f>
        <v>0</v>
      </c>
      <c r="M4496" s="12" t="str" cm="1">
        <f t="array" ref="M4496">_xlfn.IFS(
    SUMIFS(FACT_ORDERS[TotalAmount], FACT_ORDERS[WD_CUSTOMERS],FACT_ORDERS[[#This Row],[WD_CUSTOMERS]])&gt;=15000, "VIP",
    SUMIFS(FACT_ORDERS[TotalAmount], FACT_ORDERS[WD_CUSTOMERS],FACT_ORDERS[[#This Row],[WD_CUSTOMERS]])&gt;=8000, "Premium",
    TRUE, "Regular"
)</f>
        <v>Regular</v>
      </c>
      <c r="N4496" s="32" cm="1">
        <f t="array" ref="N4496">_xlfn.IFS(
   FACT_ORDERS[[#This Row],[TypeOfClient]]="VIP", 0.2,
   FACT_ORDERS[[#This Row],[TypeOfClient]]="Premium", 0.1,
   TRUE, 0
)</f>
        <v>0</v>
      </c>
      <c r="O4496" s="31" cm="1">
        <f t="array" ref="O4496">_xlfn.IFS(
   FACT_ORDERS[[#This Row],[TotalAmount]]&gt;1500, 0.15,
   FACT_ORDERS[[#This Row],[TotalAmount]]&gt;1000, 0.1,
   FACT_ORDERS[[#This Row],[TotalAmount]]&gt;500, 0.05,
   TRUE, 0
)</f>
        <v>0</v>
      </c>
      <c r="P4496" s="28">
        <f xml:space="preserve"> FACT_ORDERS[[#This Row],[TotalAmount]] * (1 - (FACT_ORDERS[[#This Row],[ClientDiscount]] + FACT_ORDERS[[#This Row],[OrderDiscount]]) )</f>
        <v>288</v>
      </c>
      <c r="Q4496" s="28">
        <f>FACT_ORDERS[[#This Row],[TotalAmountWithDiscount]]+FACT_ORDERS[[#This Row],[DeliveryCost]]</f>
        <v>288</v>
      </c>
      <c r="R4496" s="35">
        <v>45425</v>
      </c>
      <c r="S4496" s="35" t="str">
        <f>IF(NETWORKDAYS(FACT_ORDERS[[#This Row],[Order-Date]], FACT_ORDERS[[#This Row],[ArrivalDate ]]) &gt; 10, "Late", "On Time")</f>
        <v>On Time</v>
      </c>
    </row>
    <row r="4497" spans="1:19" x14ac:dyDescent="0.3">
      <c r="A4497" s="12">
        <v>9495</v>
      </c>
      <c r="B4497" s="12">
        <v>206</v>
      </c>
      <c r="C4497" s="12">
        <v>10449</v>
      </c>
      <c r="D4497" s="12">
        <v>4496</v>
      </c>
      <c r="E4497" s="12" t="s">
        <v>244</v>
      </c>
      <c r="F4497" s="13">
        <v>45415</v>
      </c>
      <c r="G4497" s="26" t="s">
        <v>14667</v>
      </c>
      <c r="H4497" s="12">
        <v>12</v>
      </c>
      <c r="I4497" s="28">
        <f>VLOOKUP(B:B,DIM_PRODUCTS!A:F,5,FALSE)</f>
        <v>10</v>
      </c>
      <c r="J4497" s="28">
        <f>FACT_ORDERS[[#This Row],[ProductPrice]]*FACT_ORDERS[[#This Row],[Quantity]]</f>
        <v>120</v>
      </c>
      <c r="K4497" s="12" t="str">
        <f>VLOOKUP(C:C,DIM_CUSTOMERS!A:G,7,FALSE)</f>
        <v>Japan</v>
      </c>
      <c r="L4497" s="30" cm="1">
        <f t="array" ref="L4497">_xlfn.IFS(
    AND(FACT_ORDERS[[#This Row],[DeliveryMehtod]]="shippment",FACT_ORDERS[[#This Row],[TotalAmount]]&gt;=200), 0,
    AND(FACT_ORDERS[[#This Row],[DeliveryMehtod]]="pickup"), 15,
    AND(FACT_ORDERS[[#This Row],[DeliveryMehtod]]="shippment",FACT_ORDERS[[#This Row],[TotalAmount]]&lt;200), 35
)</f>
        <v>35</v>
      </c>
      <c r="M4497" s="12" t="str" cm="1">
        <f t="array" ref="M4497">_xlfn.IFS(
    SUMIFS(FACT_ORDERS[TotalAmount], FACT_ORDERS[WD_CUSTOMERS],FACT_ORDERS[[#This Row],[WD_CUSTOMERS]])&gt;=15000, "VIP",
    SUMIFS(FACT_ORDERS[TotalAmount], FACT_ORDERS[WD_CUSTOMERS],FACT_ORDERS[[#This Row],[WD_CUSTOMERS]])&gt;=8000, "Premium",
    TRUE, "Regular"
)</f>
        <v>Regular</v>
      </c>
      <c r="N4497" s="32" cm="1">
        <f t="array" ref="N4497">_xlfn.IFS(
   FACT_ORDERS[[#This Row],[TypeOfClient]]="VIP", 0.2,
   FACT_ORDERS[[#This Row],[TypeOfClient]]="Premium", 0.1,
   TRUE, 0
)</f>
        <v>0</v>
      </c>
      <c r="O4497" s="31" cm="1">
        <f t="array" ref="O4497">_xlfn.IFS(
   FACT_ORDERS[[#This Row],[TotalAmount]]&gt;1500, 0.15,
   FACT_ORDERS[[#This Row],[TotalAmount]]&gt;1000, 0.1,
   FACT_ORDERS[[#This Row],[TotalAmount]]&gt;500, 0.05,
   TRUE, 0
)</f>
        <v>0</v>
      </c>
      <c r="P4497" s="28">
        <f xml:space="preserve"> FACT_ORDERS[[#This Row],[TotalAmount]] * (1 - (FACT_ORDERS[[#This Row],[ClientDiscount]] + FACT_ORDERS[[#This Row],[OrderDiscount]]) )</f>
        <v>120</v>
      </c>
      <c r="Q4497" s="28">
        <f>FACT_ORDERS[[#This Row],[TotalAmountWithDiscount]]+FACT_ORDERS[[#This Row],[DeliveryCost]]</f>
        <v>155</v>
      </c>
      <c r="R4497" s="35">
        <v>45422</v>
      </c>
      <c r="S4497" s="35" t="str">
        <f>IF(NETWORKDAYS(FACT_ORDERS[[#This Row],[Order-Date]], FACT_ORDERS[[#This Row],[ArrivalDate ]]) &gt; 10, "Late", "On Time")</f>
        <v>On Time</v>
      </c>
    </row>
    <row r="4498" spans="1:19" x14ac:dyDescent="0.3">
      <c r="A4498" s="12">
        <v>9496</v>
      </c>
      <c r="B4498" s="12">
        <v>239</v>
      </c>
      <c r="C4498" s="12">
        <v>10927</v>
      </c>
      <c r="D4498" s="12">
        <v>4497</v>
      </c>
      <c r="E4498" s="12" t="s">
        <v>244</v>
      </c>
      <c r="F4498" s="13">
        <v>44932</v>
      </c>
      <c r="G4498" s="26" t="s">
        <v>3880</v>
      </c>
      <c r="H4498" s="12">
        <v>30</v>
      </c>
      <c r="I4498" s="28">
        <f>VLOOKUP(B:B,DIM_PRODUCTS!A:F,5,FALSE)</f>
        <v>16</v>
      </c>
      <c r="J4498" s="28">
        <f>FACT_ORDERS[[#This Row],[ProductPrice]]*FACT_ORDERS[[#This Row],[Quantity]]</f>
        <v>480</v>
      </c>
      <c r="K4498" s="12" t="str">
        <f>VLOOKUP(C:C,DIM_CUSTOMERS!A:G,7,FALSE)</f>
        <v>Australia</v>
      </c>
      <c r="L4498" s="30" cm="1">
        <f t="array" ref="L4498">_xlfn.IFS(
    AND(FACT_ORDERS[[#This Row],[DeliveryMehtod]]="shippment",FACT_ORDERS[[#This Row],[TotalAmount]]&gt;=200), 0,
    AND(FACT_ORDERS[[#This Row],[DeliveryMehtod]]="pickup"), 15,
    AND(FACT_ORDERS[[#This Row],[DeliveryMehtod]]="shippment",FACT_ORDERS[[#This Row],[TotalAmount]]&lt;200), 35
)</f>
        <v>0</v>
      </c>
      <c r="M4498" s="12" t="str" cm="1">
        <f t="array" ref="M4498">_xlfn.IFS(
    SUMIFS(FACT_ORDERS[TotalAmount], FACT_ORDERS[WD_CUSTOMERS],FACT_ORDERS[[#This Row],[WD_CUSTOMERS]])&gt;=15000, "VIP",
    SUMIFS(FACT_ORDERS[TotalAmount], FACT_ORDERS[WD_CUSTOMERS],FACT_ORDERS[[#This Row],[WD_CUSTOMERS]])&gt;=8000, "Premium",
    TRUE, "Regular"
)</f>
        <v>Regular</v>
      </c>
      <c r="N4498" s="32" cm="1">
        <f t="array" ref="N4498">_xlfn.IFS(
   FACT_ORDERS[[#This Row],[TypeOfClient]]="VIP", 0.2,
   FACT_ORDERS[[#This Row],[TypeOfClient]]="Premium", 0.1,
   TRUE, 0
)</f>
        <v>0</v>
      </c>
      <c r="O4498" s="31" cm="1">
        <f t="array" ref="O4498">_xlfn.IFS(
   FACT_ORDERS[[#This Row],[TotalAmount]]&gt;1500, 0.15,
   FACT_ORDERS[[#This Row],[TotalAmount]]&gt;1000, 0.1,
   FACT_ORDERS[[#This Row],[TotalAmount]]&gt;500, 0.05,
   TRUE, 0
)</f>
        <v>0</v>
      </c>
      <c r="P4498" s="28">
        <f xml:space="preserve"> FACT_ORDERS[[#This Row],[TotalAmount]] * (1 - (FACT_ORDERS[[#This Row],[ClientDiscount]] + FACT_ORDERS[[#This Row],[OrderDiscount]]) )</f>
        <v>480</v>
      </c>
      <c r="Q4498" s="28">
        <f>FACT_ORDERS[[#This Row],[TotalAmountWithDiscount]]+FACT_ORDERS[[#This Row],[DeliveryCost]]</f>
        <v>480</v>
      </c>
      <c r="R4498" s="35">
        <v>44943</v>
      </c>
      <c r="S4498" s="35" t="str">
        <f>IF(NETWORKDAYS(FACT_ORDERS[[#This Row],[Order-Date]], FACT_ORDERS[[#This Row],[ArrivalDate ]]) &gt; 10, "Late", "On Time")</f>
        <v>On Time</v>
      </c>
    </row>
    <row r="4499" spans="1:19" x14ac:dyDescent="0.3">
      <c r="A4499" s="12">
        <v>9497</v>
      </c>
      <c r="B4499" s="12">
        <v>228</v>
      </c>
      <c r="C4499" s="12">
        <v>10007</v>
      </c>
      <c r="D4499" s="12">
        <v>4498</v>
      </c>
      <c r="E4499" s="12" t="s">
        <v>243</v>
      </c>
      <c r="F4499" s="13">
        <v>44806</v>
      </c>
      <c r="G4499" s="26" t="s">
        <v>14668</v>
      </c>
      <c r="H4499" s="12">
        <v>40</v>
      </c>
      <c r="I4499" s="28">
        <f>VLOOKUP(B:B,DIM_PRODUCTS!A:F,5,FALSE)</f>
        <v>22</v>
      </c>
      <c r="J4499" s="28">
        <f>FACT_ORDERS[[#This Row],[ProductPrice]]*FACT_ORDERS[[#This Row],[Quantity]]</f>
        <v>880</v>
      </c>
      <c r="K4499" s="12" t="str">
        <f>VLOOKUP(C:C,DIM_CUSTOMERS!A:G,7,FALSE)</f>
        <v>USA</v>
      </c>
      <c r="L4499" s="30" cm="1">
        <f t="array" ref="L4499">_xlfn.IFS(
    AND(FACT_ORDERS[[#This Row],[DeliveryMehtod]]="shippment",FACT_ORDERS[[#This Row],[TotalAmount]]&gt;=200), 0,
    AND(FACT_ORDERS[[#This Row],[DeliveryMehtod]]="pickup"), 15,
    AND(FACT_ORDERS[[#This Row],[DeliveryMehtod]]="shippment",FACT_ORDERS[[#This Row],[TotalAmount]]&lt;200), 35
)</f>
        <v>15</v>
      </c>
      <c r="M4499" s="12" t="str" cm="1">
        <f t="array" ref="M4499">_xlfn.IFS(
    SUMIFS(FACT_ORDERS[TotalAmount], FACT_ORDERS[WD_CUSTOMERS],FACT_ORDERS[[#This Row],[WD_CUSTOMERS]])&gt;=15000, "VIP",
    SUMIFS(FACT_ORDERS[TotalAmount], FACT_ORDERS[WD_CUSTOMERS],FACT_ORDERS[[#This Row],[WD_CUSTOMERS]])&gt;=8000, "Premium",
    TRUE, "Regular"
)</f>
        <v>Regular</v>
      </c>
      <c r="N4499" s="32" cm="1">
        <f t="array" ref="N4499">_xlfn.IFS(
   FACT_ORDERS[[#This Row],[TypeOfClient]]="VIP", 0.2,
   FACT_ORDERS[[#This Row],[TypeOfClient]]="Premium", 0.1,
   TRUE, 0
)</f>
        <v>0</v>
      </c>
      <c r="O4499" s="31" cm="1">
        <f t="array" ref="O4499">_xlfn.IFS(
   FACT_ORDERS[[#This Row],[TotalAmount]]&gt;1500, 0.15,
   FACT_ORDERS[[#This Row],[TotalAmount]]&gt;1000, 0.1,
   FACT_ORDERS[[#This Row],[TotalAmount]]&gt;500, 0.05,
   TRUE, 0
)</f>
        <v>0.05</v>
      </c>
      <c r="P4499" s="28">
        <f xml:space="preserve"> FACT_ORDERS[[#This Row],[TotalAmount]] * (1 - (FACT_ORDERS[[#This Row],[ClientDiscount]] + FACT_ORDERS[[#This Row],[OrderDiscount]]) )</f>
        <v>836</v>
      </c>
      <c r="Q4499" s="28">
        <f>FACT_ORDERS[[#This Row],[TotalAmountWithDiscount]]+FACT_ORDERS[[#This Row],[DeliveryCost]]</f>
        <v>851</v>
      </c>
      <c r="R4499" s="35">
        <v>44817</v>
      </c>
      <c r="S4499" s="35" t="str">
        <f>IF(NETWORKDAYS(FACT_ORDERS[[#This Row],[Order-Date]], FACT_ORDERS[[#This Row],[ArrivalDate ]]) &gt; 10, "Late", "On Time")</f>
        <v>On Time</v>
      </c>
    </row>
    <row r="4500" spans="1:19" x14ac:dyDescent="0.3">
      <c r="A4500" s="12">
        <v>9498</v>
      </c>
      <c r="B4500" s="12">
        <v>228</v>
      </c>
      <c r="C4500" s="12">
        <v>10007</v>
      </c>
      <c r="D4500" s="12">
        <v>4499</v>
      </c>
      <c r="E4500" s="12" t="s">
        <v>243</v>
      </c>
      <c r="F4500" s="13">
        <v>44569</v>
      </c>
      <c r="G4500" s="26" t="s">
        <v>14669</v>
      </c>
      <c r="H4500" s="12">
        <v>44</v>
      </c>
      <c r="I4500" s="28">
        <f>VLOOKUP(B:B,DIM_PRODUCTS!A:F,5,FALSE)</f>
        <v>22</v>
      </c>
      <c r="J4500" s="28">
        <f>FACT_ORDERS[[#This Row],[ProductPrice]]*FACT_ORDERS[[#This Row],[Quantity]]</f>
        <v>968</v>
      </c>
      <c r="K4500" s="12" t="str">
        <f>VLOOKUP(C:C,DIM_CUSTOMERS!A:G,7,FALSE)</f>
        <v>USA</v>
      </c>
      <c r="L4500" s="30" cm="1">
        <f t="array" ref="L4500">_xlfn.IFS(
    AND(FACT_ORDERS[[#This Row],[DeliveryMehtod]]="shippment",FACT_ORDERS[[#This Row],[TotalAmount]]&gt;=200), 0,
    AND(FACT_ORDERS[[#This Row],[DeliveryMehtod]]="pickup"), 15,
    AND(FACT_ORDERS[[#This Row],[DeliveryMehtod]]="shippment",FACT_ORDERS[[#This Row],[TotalAmount]]&lt;200), 35
)</f>
        <v>15</v>
      </c>
      <c r="M4500" s="12" t="str" cm="1">
        <f t="array" ref="M4500">_xlfn.IFS(
    SUMIFS(FACT_ORDERS[TotalAmount], FACT_ORDERS[WD_CUSTOMERS],FACT_ORDERS[[#This Row],[WD_CUSTOMERS]])&gt;=15000, "VIP",
    SUMIFS(FACT_ORDERS[TotalAmount], FACT_ORDERS[WD_CUSTOMERS],FACT_ORDERS[[#This Row],[WD_CUSTOMERS]])&gt;=8000, "Premium",
    TRUE, "Regular"
)</f>
        <v>Regular</v>
      </c>
      <c r="N4500" s="32" cm="1">
        <f t="array" ref="N4500">_xlfn.IFS(
   FACT_ORDERS[[#This Row],[TypeOfClient]]="VIP", 0.2,
   FACT_ORDERS[[#This Row],[TypeOfClient]]="Premium", 0.1,
   TRUE, 0
)</f>
        <v>0</v>
      </c>
      <c r="O4500" s="31" cm="1">
        <f t="array" ref="O4500">_xlfn.IFS(
   FACT_ORDERS[[#This Row],[TotalAmount]]&gt;1500, 0.15,
   FACT_ORDERS[[#This Row],[TotalAmount]]&gt;1000, 0.1,
   FACT_ORDERS[[#This Row],[TotalAmount]]&gt;500, 0.05,
   TRUE, 0
)</f>
        <v>0.05</v>
      </c>
      <c r="P4500" s="28">
        <f xml:space="preserve"> FACT_ORDERS[[#This Row],[TotalAmount]] * (1 - (FACT_ORDERS[[#This Row],[ClientDiscount]] + FACT_ORDERS[[#This Row],[OrderDiscount]]) )</f>
        <v>919.59999999999991</v>
      </c>
      <c r="Q4500" s="28">
        <f>FACT_ORDERS[[#This Row],[TotalAmountWithDiscount]]+FACT_ORDERS[[#This Row],[DeliveryCost]]</f>
        <v>934.59999999999991</v>
      </c>
      <c r="R4500" s="35">
        <v>44577</v>
      </c>
      <c r="S4500" s="35" t="str">
        <f>IF(NETWORKDAYS(FACT_ORDERS[[#This Row],[Order-Date]], FACT_ORDERS[[#This Row],[ArrivalDate ]]) &gt; 10, "Late", "On Time")</f>
        <v>On Time</v>
      </c>
    </row>
    <row r="4501" spans="1:19" x14ac:dyDescent="0.3">
      <c r="A4501" s="12">
        <v>9499</v>
      </c>
      <c r="B4501" s="12">
        <v>228</v>
      </c>
      <c r="C4501" s="12">
        <v>10007</v>
      </c>
      <c r="D4501" s="12">
        <v>4500</v>
      </c>
      <c r="E4501" s="12" t="s">
        <v>243</v>
      </c>
      <c r="F4501" s="13">
        <v>44595</v>
      </c>
      <c r="G4501" s="26" t="s">
        <v>14670</v>
      </c>
      <c r="H4501" s="12">
        <v>35</v>
      </c>
      <c r="I4501" s="28">
        <f>VLOOKUP(B:B,DIM_PRODUCTS!A:F,5,FALSE)</f>
        <v>22</v>
      </c>
      <c r="J4501" s="28">
        <f>FACT_ORDERS[[#This Row],[ProductPrice]]*FACT_ORDERS[[#This Row],[Quantity]]</f>
        <v>770</v>
      </c>
      <c r="K4501" s="12" t="str">
        <f>VLOOKUP(C:C,DIM_CUSTOMERS!A:G,7,FALSE)</f>
        <v>USA</v>
      </c>
      <c r="L4501" s="30" cm="1">
        <f t="array" ref="L4501">_xlfn.IFS(
    AND(FACT_ORDERS[[#This Row],[DeliveryMehtod]]="shippment",FACT_ORDERS[[#This Row],[TotalAmount]]&gt;=200), 0,
    AND(FACT_ORDERS[[#This Row],[DeliveryMehtod]]="pickup"), 15,
    AND(FACT_ORDERS[[#This Row],[DeliveryMehtod]]="shippment",FACT_ORDERS[[#This Row],[TotalAmount]]&lt;200), 35
)</f>
        <v>15</v>
      </c>
      <c r="M4501" s="12" t="str" cm="1">
        <f t="array" ref="M4501">_xlfn.IFS(
    SUMIFS(FACT_ORDERS[TotalAmount], FACT_ORDERS[WD_CUSTOMERS],FACT_ORDERS[[#This Row],[WD_CUSTOMERS]])&gt;=15000, "VIP",
    SUMIFS(FACT_ORDERS[TotalAmount], FACT_ORDERS[WD_CUSTOMERS],FACT_ORDERS[[#This Row],[WD_CUSTOMERS]])&gt;=8000, "Premium",
    TRUE, "Regular"
)</f>
        <v>Regular</v>
      </c>
      <c r="N4501" s="32" cm="1">
        <f t="array" ref="N4501">_xlfn.IFS(
   FACT_ORDERS[[#This Row],[TypeOfClient]]="VIP", 0.2,
   FACT_ORDERS[[#This Row],[TypeOfClient]]="Premium", 0.1,
   TRUE, 0
)</f>
        <v>0</v>
      </c>
      <c r="O4501" s="31" cm="1">
        <f t="array" ref="O4501">_xlfn.IFS(
   FACT_ORDERS[[#This Row],[TotalAmount]]&gt;1500, 0.15,
   FACT_ORDERS[[#This Row],[TotalAmount]]&gt;1000, 0.1,
   FACT_ORDERS[[#This Row],[TotalAmount]]&gt;500, 0.05,
   TRUE, 0
)</f>
        <v>0.05</v>
      </c>
      <c r="P4501" s="28">
        <f xml:space="preserve"> FACT_ORDERS[[#This Row],[TotalAmount]] * (1 - (FACT_ORDERS[[#This Row],[ClientDiscount]] + FACT_ORDERS[[#This Row],[OrderDiscount]]) )</f>
        <v>731.5</v>
      </c>
      <c r="Q4501" s="28">
        <f>FACT_ORDERS[[#This Row],[TotalAmountWithDiscount]]+FACT_ORDERS[[#This Row],[DeliveryCost]]</f>
        <v>746.5</v>
      </c>
      <c r="R4501" s="35">
        <v>44605</v>
      </c>
      <c r="S4501" s="35" t="str">
        <f>IF(NETWORKDAYS(FACT_ORDERS[[#This Row],[Order-Date]], FACT_ORDERS[[#This Row],[ArrivalDate ]]) &gt; 10, "Late", "On Time")</f>
        <v>On Time</v>
      </c>
    </row>
    <row r="4502" spans="1:19" x14ac:dyDescent="0.3">
      <c r="A4502" s="12">
        <v>9500</v>
      </c>
      <c r="B4502" s="12">
        <v>264</v>
      </c>
      <c r="C4502" s="12">
        <v>10133</v>
      </c>
      <c r="D4502" s="12">
        <v>4501</v>
      </c>
      <c r="E4502" s="12" t="s">
        <v>244</v>
      </c>
      <c r="F4502" s="13">
        <v>45440</v>
      </c>
      <c r="G4502" s="26" t="s">
        <v>11329</v>
      </c>
      <c r="H4502" s="12">
        <v>22</v>
      </c>
      <c r="I4502" s="28">
        <f>VLOOKUP(B:B,DIM_PRODUCTS!A:F,5,FALSE)</f>
        <v>26</v>
      </c>
      <c r="J4502" s="28">
        <f>FACT_ORDERS[[#This Row],[ProductPrice]]*FACT_ORDERS[[#This Row],[Quantity]]</f>
        <v>572</v>
      </c>
      <c r="K4502" s="12" t="str">
        <f>VLOOKUP(C:C,DIM_CUSTOMERS!A:G,7,FALSE)</f>
        <v>Canada</v>
      </c>
      <c r="L4502" s="30" cm="1">
        <f t="array" ref="L4502">_xlfn.IFS(
    AND(FACT_ORDERS[[#This Row],[DeliveryMehtod]]="shippment",FACT_ORDERS[[#This Row],[TotalAmount]]&gt;=200), 0,
    AND(FACT_ORDERS[[#This Row],[DeliveryMehtod]]="pickup"), 15,
    AND(FACT_ORDERS[[#This Row],[DeliveryMehtod]]="shippment",FACT_ORDERS[[#This Row],[TotalAmount]]&lt;200), 35
)</f>
        <v>0</v>
      </c>
      <c r="M4502" s="12" t="str" cm="1">
        <f t="array" ref="M4502">_xlfn.IFS(
    SUMIFS(FACT_ORDERS[TotalAmount], FACT_ORDERS[WD_CUSTOMERS],FACT_ORDERS[[#This Row],[WD_CUSTOMERS]])&gt;=15000, "VIP",
    SUMIFS(FACT_ORDERS[TotalAmount], FACT_ORDERS[WD_CUSTOMERS],FACT_ORDERS[[#This Row],[WD_CUSTOMERS]])&gt;=8000, "Premium",
    TRUE, "Regular"
)</f>
        <v>Premium</v>
      </c>
      <c r="N4502" s="32" cm="1">
        <f t="array" ref="N4502">_xlfn.IFS(
   FACT_ORDERS[[#This Row],[TypeOfClient]]="VIP", 0.2,
   FACT_ORDERS[[#This Row],[TypeOfClient]]="Premium", 0.1,
   TRUE, 0
)</f>
        <v>0.1</v>
      </c>
      <c r="O4502" s="31" cm="1">
        <f t="array" ref="O4502">_xlfn.IFS(
   FACT_ORDERS[[#This Row],[TotalAmount]]&gt;1500, 0.15,
   FACT_ORDERS[[#This Row],[TotalAmount]]&gt;1000, 0.1,
   FACT_ORDERS[[#This Row],[TotalAmount]]&gt;500, 0.05,
   TRUE, 0
)</f>
        <v>0.05</v>
      </c>
      <c r="P4502" s="28">
        <f xml:space="preserve"> FACT_ORDERS[[#This Row],[TotalAmount]] * (1 - (FACT_ORDERS[[#This Row],[ClientDiscount]] + FACT_ORDERS[[#This Row],[OrderDiscount]]) )</f>
        <v>486.2</v>
      </c>
      <c r="Q4502" s="28">
        <f>FACT_ORDERS[[#This Row],[TotalAmountWithDiscount]]+FACT_ORDERS[[#This Row],[DeliveryCost]]</f>
        <v>486.2</v>
      </c>
      <c r="R4502" s="35">
        <v>45449</v>
      </c>
      <c r="S4502" s="35" t="str">
        <f>IF(NETWORKDAYS(FACT_ORDERS[[#This Row],[Order-Date]], FACT_ORDERS[[#This Row],[ArrivalDate ]]) &gt; 10, "Late", "On Time")</f>
        <v>On Time</v>
      </c>
    </row>
    <row r="4503" spans="1:19" x14ac:dyDescent="0.3">
      <c r="A4503" s="12">
        <v>9501</v>
      </c>
      <c r="B4503" s="12">
        <v>234</v>
      </c>
      <c r="C4503" s="12">
        <v>10133</v>
      </c>
      <c r="D4503" s="12">
        <v>4502</v>
      </c>
      <c r="E4503" s="12" t="s">
        <v>244</v>
      </c>
      <c r="F4503" s="13">
        <v>45440</v>
      </c>
      <c r="G4503" s="26" t="s">
        <v>14671</v>
      </c>
      <c r="H4503" s="12">
        <v>40</v>
      </c>
      <c r="I4503" s="28">
        <f>VLOOKUP(B:B,DIM_PRODUCTS!A:F,5,FALSE)</f>
        <v>13</v>
      </c>
      <c r="J4503" s="28">
        <f>FACT_ORDERS[[#This Row],[ProductPrice]]*FACT_ORDERS[[#This Row],[Quantity]]</f>
        <v>520</v>
      </c>
      <c r="K4503" s="12" t="str">
        <f>VLOOKUP(C:C,DIM_CUSTOMERS!A:G,7,FALSE)</f>
        <v>Canada</v>
      </c>
      <c r="L4503" s="30" cm="1">
        <f t="array" ref="L4503">_xlfn.IFS(
    AND(FACT_ORDERS[[#This Row],[DeliveryMehtod]]="shippment",FACT_ORDERS[[#This Row],[TotalAmount]]&gt;=200), 0,
    AND(FACT_ORDERS[[#This Row],[DeliveryMehtod]]="pickup"), 15,
    AND(FACT_ORDERS[[#This Row],[DeliveryMehtod]]="shippment",FACT_ORDERS[[#This Row],[TotalAmount]]&lt;200), 35
)</f>
        <v>0</v>
      </c>
      <c r="M4503" s="12" t="str" cm="1">
        <f t="array" ref="M4503">_xlfn.IFS(
    SUMIFS(FACT_ORDERS[TotalAmount], FACT_ORDERS[WD_CUSTOMERS],FACT_ORDERS[[#This Row],[WD_CUSTOMERS]])&gt;=15000, "VIP",
    SUMIFS(FACT_ORDERS[TotalAmount], FACT_ORDERS[WD_CUSTOMERS],FACT_ORDERS[[#This Row],[WD_CUSTOMERS]])&gt;=8000, "Premium",
    TRUE, "Regular"
)</f>
        <v>Premium</v>
      </c>
      <c r="N4503" s="32" cm="1">
        <f t="array" ref="N4503">_xlfn.IFS(
   FACT_ORDERS[[#This Row],[TypeOfClient]]="VIP", 0.2,
   FACT_ORDERS[[#This Row],[TypeOfClient]]="Premium", 0.1,
   TRUE, 0
)</f>
        <v>0.1</v>
      </c>
      <c r="O4503" s="31" cm="1">
        <f t="array" ref="O4503">_xlfn.IFS(
   FACT_ORDERS[[#This Row],[TotalAmount]]&gt;1500, 0.15,
   FACT_ORDERS[[#This Row],[TotalAmount]]&gt;1000, 0.1,
   FACT_ORDERS[[#This Row],[TotalAmount]]&gt;500, 0.05,
   TRUE, 0
)</f>
        <v>0.05</v>
      </c>
      <c r="P4503" s="28">
        <f xml:space="preserve"> FACT_ORDERS[[#This Row],[TotalAmount]] * (1 - (FACT_ORDERS[[#This Row],[ClientDiscount]] + FACT_ORDERS[[#This Row],[OrderDiscount]]) )</f>
        <v>442</v>
      </c>
      <c r="Q4503" s="28">
        <f>FACT_ORDERS[[#This Row],[TotalAmountWithDiscount]]+FACT_ORDERS[[#This Row],[DeliveryCost]]</f>
        <v>442</v>
      </c>
      <c r="R4503" s="35">
        <v>45447</v>
      </c>
      <c r="S4503" s="35" t="str">
        <f>IF(NETWORKDAYS(FACT_ORDERS[[#This Row],[Order-Date]], FACT_ORDERS[[#This Row],[ArrivalDate ]]) &gt; 10, "Late", "On Time")</f>
        <v>On Time</v>
      </c>
    </row>
    <row r="4504" spans="1:19" x14ac:dyDescent="0.3">
      <c r="A4504" s="12">
        <v>9502</v>
      </c>
      <c r="B4504" s="12">
        <v>264</v>
      </c>
      <c r="C4504" s="12">
        <v>10133</v>
      </c>
      <c r="D4504" s="12">
        <v>4503</v>
      </c>
      <c r="E4504" s="12" t="s">
        <v>243</v>
      </c>
      <c r="F4504" s="13">
        <v>45209</v>
      </c>
      <c r="G4504" s="26" t="s">
        <v>14672</v>
      </c>
      <c r="H4504" s="12">
        <v>23</v>
      </c>
      <c r="I4504" s="28">
        <f>VLOOKUP(B:B,DIM_PRODUCTS!A:F,5,FALSE)</f>
        <v>26</v>
      </c>
      <c r="J4504" s="28">
        <f>FACT_ORDERS[[#This Row],[ProductPrice]]*FACT_ORDERS[[#This Row],[Quantity]]</f>
        <v>598</v>
      </c>
      <c r="K4504" s="12" t="str">
        <f>VLOOKUP(C:C,DIM_CUSTOMERS!A:G,7,FALSE)</f>
        <v>Canada</v>
      </c>
      <c r="L4504" s="30" cm="1">
        <f t="array" ref="L4504">_xlfn.IFS(
    AND(FACT_ORDERS[[#This Row],[DeliveryMehtod]]="shippment",FACT_ORDERS[[#This Row],[TotalAmount]]&gt;=200), 0,
    AND(FACT_ORDERS[[#This Row],[DeliveryMehtod]]="pickup"), 15,
    AND(FACT_ORDERS[[#This Row],[DeliveryMehtod]]="shippment",FACT_ORDERS[[#This Row],[TotalAmount]]&lt;200), 35
)</f>
        <v>15</v>
      </c>
      <c r="M4504" s="12" t="str" cm="1">
        <f t="array" ref="M4504">_xlfn.IFS(
    SUMIFS(FACT_ORDERS[TotalAmount], FACT_ORDERS[WD_CUSTOMERS],FACT_ORDERS[[#This Row],[WD_CUSTOMERS]])&gt;=15000, "VIP",
    SUMIFS(FACT_ORDERS[TotalAmount], FACT_ORDERS[WD_CUSTOMERS],FACT_ORDERS[[#This Row],[WD_CUSTOMERS]])&gt;=8000, "Premium",
    TRUE, "Regular"
)</f>
        <v>Premium</v>
      </c>
      <c r="N4504" s="32" cm="1">
        <f t="array" ref="N4504">_xlfn.IFS(
   FACT_ORDERS[[#This Row],[TypeOfClient]]="VIP", 0.2,
   FACT_ORDERS[[#This Row],[TypeOfClient]]="Premium", 0.1,
   TRUE, 0
)</f>
        <v>0.1</v>
      </c>
      <c r="O4504" s="31" cm="1">
        <f t="array" ref="O4504">_xlfn.IFS(
   FACT_ORDERS[[#This Row],[TotalAmount]]&gt;1500, 0.15,
   FACT_ORDERS[[#This Row],[TotalAmount]]&gt;1000, 0.1,
   FACT_ORDERS[[#This Row],[TotalAmount]]&gt;500, 0.05,
   TRUE, 0
)</f>
        <v>0.05</v>
      </c>
      <c r="P4504" s="28">
        <f xml:space="preserve"> FACT_ORDERS[[#This Row],[TotalAmount]] * (1 - (FACT_ORDERS[[#This Row],[ClientDiscount]] + FACT_ORDERS[[#This Row],[OrderDiscount]]) )</f>
        <v>508.3</v>
      </c>
      <c r="Q4504" s="28">
        <f>FACT_ORDERS[[#This Row],[TotalAmountWithDiscount]]+FACT_ORDERS[[#This Row],[DeliveryCost]]</f>
        <v>523.29999999999995</v>
      </c>
      <c r="R4504" s="35">
        <v>45218</v>
      </c>
      <c r="S4504" s="35" t="str">
        <f>IF(NETWORKDAYS(FACT_ORDERS[[#This Row],[Order-Date]], FACT_ORDERS[[#This Row],[ArrivalDate ]]) &gt; 10, "Late", "On Time")</f>
        <v>On Time</v>
      </c>
    </row>
    <row r="4505" spans="1:19" x14ac:dyDescent="0.3">
      <c r="A4505" s="12">
        <v>9503</v>
      </c>
      <c r="B4505" s="12">
        <v>234</v>
      </c>
      <c r="C4505" s="12">
        <v>10133</v>
      </c>
      <c r="D4505" s="12">
        <v>4504</v>
      </c>
      <c r="E4505" s="12" t="s">
        <v>244</v>
      </c>
      <c r="F4505" s="13">
        <v>45209</v>
      </c>
      <c r="G4505" s="26" t="s">
        <v>14673</v>
      </c>
      <c r="H4505" s="12">
        <v>26</v>
      </c>
      <c r="I4505" s="28">
        <f>VLOOKUP(B:B,DIM_PRODUCTS!A:F,5,FALSE)</f>
        <v>13</v>
      </c>
      <c r="J4505" s="28">
        <f>FACT_ORDERS[[#This Row],[ProductPrice]]*FACT_ORDERS[[#This Row],[Quantity]]</f>
        <v>338</v>
      </c>
      <c r="K4505" s="12" t="str">
        <f>VLOOKUP(C:C,DIM_CUSTOMERS!A:G,7,FALSE)</f>
        <v>Canada</v>
      </c>
      <c r="L4505" s="30" cm="1">
        <f t="array" ref="L4505">_xlfn.IFS(
    AND(FACT_ORDERS[[#This Row],[DeliveryMehtod]]="shippment",FACT_ORDERS[[#This Row],[TotalAmount]]&gt;=200), 0,
    AND(FACT_ORDERS[[#This Row],[DeliveryMehtod]]="pickup"), 15,
    AND(FACT_ORDERS[[#This Row],[DeliveryMehtod]]="shippment",FACT_ORDERS[[#This Row],[TotalAmount]]&lt;200), 35
)</f>
        <v>0</v>
      </c>
      <c r="M4505" s="12" t="str" cm="1">
        <f t="array" ref="M4505">_xlfn.IFS(
    SUMIFS(FACT_ORDERS[TotalAmount], FACT_ORDERS[WD_CUSTOMERS],FACT_ORDERS[[#This Row],[WD_CUSTOMERS]])&gt;=15000, "VIP",
    SUMIFS(FACT_ORDERS[TotalAmount], FACT_ORDERS[WD_CUSTOMERS],FACT_ORDERS[[#This Row],[WD_CUSTOMERS]])&gt;=8000, "Premium",
    TRUE, "Regular"
)</f>
        <v>Premium</v>
      </c>
      <c r="N4505" s="32" cm="1">
        <f t="array" ref="N4505">_xlfn.IFS(
   FACT_ORDERS[[#This Row],[TypeOfClient]]="VIP", 0.2,
   FACT_ORDERS[[#This Row],[TypeOfClient]]="Premium", 0.1,
   TRUE, 0
)</f>
        <v>0.1</v>
      </c>
      <c r="O4505" s="31" cm="1">
        <f t="array" ref="O4505">_xlfn.IFS(
   FACT_ORDERS[[#This Row],[TotalAmount]]&gt;1500, 0.15,
   FACT_ORDERS[[#This Row],[TotalAmount]]&gt;1000, 0.1,
   FACT_ORDERS[[#This Row],[TotalAmount]]&gt;500, 0.05,
   TRUE, 0
)</f>
        <v>0</v>
      </c>
      <c r="P4505" s="28">
        <f xml:space="preserve"> FACT_ORDERS[[#This Row],[TotalAmount]] * (1 - (FACT_ORDERS[[#This Row],[ClientDiscount]] + FACT_ORDERS[[#This Row],[OrderDiscount]]) )</f>
        <v>304.2</v>
      </c>
      <c r="Q4505" s="28">
        <f>FACT_ORDERS[[#This Row],[TotalAmountWithDiscount]]+FACT_ORDERS[[#This Row],[DeliveryCost]]</f>
        <v>304.2</v>
      </c>
      <c r="R4505" s="35">
        <v>45217</v>
      </c>
      <c r="S4505" s="35" t="str">
        <f>IF(NETWORKDAYS(FACT_ORDERS[[#This Row],[Order-Date]], FACT_ORDERS[[#This Row],[ArrivalDate ]]) &gt; 10, "Late", "On Time")</f>
        <v>On Time</v>
      </c>
    </row>
    <row r="4506" spans="1:19" x14ac:dyDescent="0.3">
      <c r="A4506" s="12">
        <v>9504</v>
      </c>
      <c r="B4506" s="12">
        <v>264</v>
      </c>
      <c r="C4506" s="12">
        <v>10133</v>
      </c>
      <c r="D4506" s="12">
        <v>4505</v>
      </c>
      <c r="E4506" s="12" t="s">
        <v>243</v>
      </c>
      <c r="F4506" s="13">
        <v>45282</v>
      </c>
      <c r="G4506" s="26" t="s">
        <v>12384</v>
      </c>
      <c r="H4506" s="12">
        <v>20</v>
      </c>
      <c r="I4506" s="28">
        <f>VLOOKUP(B:B,DIM_PRODUCTS!A:F,5,FALSE)</f>
        <v>26</v>
      </c>
      <c r="J4506" s="28">
        <f>FACT_ORDERS[[#This Row],[ProductPrice]]*FACT_ORDERS[[#This Row],[Quantity]]</f>
        <v>520</v>
      </c>
      <c r="K4506" s="12" t="str">
        <f>VLOOKUP(C:C,DIM_CUSTOMERS!A:G,7,FALSE)</f>
        <v>Canada</v>
      </c>
      <c r="L4506" s="30" cm="1">
        <f t="array" ref="L4506">_xlfn.IFS(
    AND(FACT_ORDERS[[#This Row],[DeliveryMehtod]]="shippment",FACT_ORDERS[[#This Row],[TotalAmount]]&gt;=200), 0,
    AND(FACT_ORDERS[[#This Row],[DeliveryMehtod]]="pickup"), 15,
    AND(FACT_ORDERS[[#This Row],[DeliveryMehtod]]="shippment",FACT_ORDERS[[#This Row],[TotalAmount]]&lt;200), 35
)</f>
        <v>15</v>
      </c>
      <c r="M4506" s="12" t="str" cm="1">
        <f t="array" ref="M4506">_xlfn.IFS(
    SUMIFS(FACT_ORDERS[TotalAmount], FACT_ORDERS[WD_CUSTOMERS],FACT_ORDERS[[#This Row],[WD_CUSTOMERS]])&gt;=15000, "VIP",
    SUMIFS(FACT_ORDERS[TotalAmount], FACT_ORDERS[WD_CUSTOMERS],FACT_ORDERS[[#This Row],[WD_CUSTOMERS]])&gt;=8000, "Premium",
    TRUE, "Regular"
)</f>
        <v>Premium</v>
      </c>
      <c r="N4506" s="32" cm="1">
        <f t="array" ref="N4506">_xlfn.IFS(
   FACT_ORDERS[[#This Row],[TypeOfClient]]="VIP", 0.2,
   FACT_ORDERS[[#This Row],[TypeOfClient]]="Premium", 0.1,
   TRUE, 0
)</f>
        <v>0.1</v>
      </c>
      <c r="O4506" s="31" cm="1">
        <f t="array" ref="O4506">_xlfn.IFS(
   FACT_ORDERS[[#This Row],[TotalAmount]]&gt;1500, 0.15,
   FACT_ORDERS[[#This Row],[TotalAmount]]&gt;1000, 0.1,
   FACT_ORDERS[[#This Row],[TotalAmount]]&gt;500, 0.05,
   TRUE, 0
)</f>
        <v>0.05</v>
      </c>
      <c r="P4506" s="28">
        <f xml:space="preserve"> FACT_ORDERS[[#This Row],[TotalAmount]] * (1 - (FACT_ORDERS[[#This Row],[ClientDiscount]] + FACT_ORDERS[[#This Row],[OrderDiscount]]) )</f>
        <v>442</v>
      </c>
      <c r="Q4506" s="28">
        <f>FACT_ORDERS[[#This Row],[TotalAmountWithDiscount]]+FACT_ORDERS[[#This Row],[DeliveryCost]]</f>
        <v>457</v>
      </c>
      <c r="R4506" s="35">
        <v>45292</v>
      </c>
      <c r="S4506" s="35" t="str">
        <f>IF(NETWORKDAYS(FACT_ORDERS[[#This Row],[Order-Date]], FACT_ORDERS[[#This Row],[ArrivalDate ]]) &gt; 10, "Late", "On Time")</f>
        <v>On Time</v>
      </c>
    </row>
    <row r="4507" spans="1:19" x14ac:dyDescent="0.3">
      <c r="A4507" s="12">
        <v>9505</v>
      </c>
      <c r="B4507" s="12">
        <v>234</v>
      </c>
      <c r="C4507" s="12">
        <v>10133</v>
      </c>
      <c r="D4507" s="12">
        <v>4506</v>
      </c>
      <c r="E4507" s="12" t="s">
        <v>243</v>
      </c>
      <c r="F4507" s="13">
        <v>45282</v>
      </c>
      <c r="G4507" s="26" t="s">
        <v>14674</v>
      </c>
      <c r="H4507" s="12">
        <v>29</v>
      </c>
      <c r="I4507" s="28">
        <f>VLOOKUP(B:B,DIM_PRODUCTS!A:F,5,FALSE)</f>
        <v>13</v>
      </c>
      <c r="J4507" s="28">
        <f>FACT_ORDERS[[#This Row],[ProductPrice]]*FACT_ORDERS[[#This Row],[Quantity]]</f>
        <v>377</v>
      </c>
      <c r="K4507" s="12" t="str">
        <f>VLOOKUP(C:C,DIM_CUSTOMERS!A:G,7,FALSE)</f>
        <v>Canada</v>
      </c>
      <c r="L4507" s="30" cm="1">
        <f t="array" ref="L4507">_xlfn.IFS(
    AND(FACT_ORDERS[[#This Row],[DeliveryMehtod]]="shippment",FACT_ORDERS[[#This Row],[TotalAmount]]&gt;=200), 0,
    AND(FACT_ORDERS[[#This Row],[DeliveryMehtod]]="pickup"), 15,
    AND(FACT_ORDERS[[#This Row],[DeliveryMehtod]]="shippment",FACT_ORDERS[[#This Row],[TotalAmount]]&lt;200), 35
)</f>
        <v>15</v>
      </c>
      <c r="M4507" s="12" t="str" cm="1">
        <f t="array" ref="M4507">_xlfn.IFS(
    SUMIFS(FACT_ORDERS[TotalAmount], FACT_ORDERS[WD_CUSTOMERS],FACT_ORDERS[[#This Row],[WD_CUSTOMERS]])&gt;=15000, "VIP",
    SUMIFS(FACT_ORDERS[TotalAmount], FACT_ORDERS[WD_CUSTOMERS],FACT_ORDERS[[#This Row],[WD_CUSTOMERS]])&gt;=8000, "Premium",
    TRUE, "Regular"
)</f>
        <v>Premium</v>
      </c>
      <c r="N4507" s="32" cm="1">
        <f t="array" ref="N4507">_xlfn.IFS(
   FACT_ORDERS[[#This Row],[TypeOfClient]]="VIP", 0.2,
   FACT_ORDERS[[#This Row],[TypeOfClient]]="Premium", 0.1,
   TRUE, 0
)</f>
        <v>0.1</v>
      </c>
      <c r="O4507" s="31" cm="1">
        <f t="array" ref="O4507">_xlfn.IFS(
   FACT_ORDERS[[#This Row],[TotalAmount]]&gt;1500, 0.15,
   FACT_ORDERS[[#This Row],[TotalAmount]]&gt;1000, 0.1,
   FACT_ORDERS[[#This Row],[TotalAmount]]&gt;500, 0.05,
   TRUE, 0
)</f>
        <v>0</v>
      </c>
      <c r="P4507" s="28">
        <f xml:space="preserve"> FACT_ORDERS[[#This Row],[TotalAmount]] * (1 - (FACT_ORDERS[[#This Row],[ClientDiscount]] + FACT_ORDERS[[#This Row],[OrderDiscount]]) )</f>
        <v>339.3</v>
      </c>
      <c r="Q4507" s="28">
        <f>FACT_ORDERS[[#This Row],[TotalAmountWithDiscount]]+FACT_ORDERS[[#This Row],[DeliveryCost]]</f>
        <v>354.3</v>
      </c>
      <c r="R4507" s="35">
        <v>45292</v>
      </c>
      <c r="S4507" s="35" t="str">
        <f>IF(NETWORKDAYS(FACT_ORDERS[[#This Row],[Order-Date]], FACT_ORDERS[[#This Row],[ArrivalDate ]]) &gt; 10, "Late", "On Time")</f>
        <v>On Time</v>
      </c>
    </row>
    <row r="4508" spans="1:19" x14ac:dyDescent="0.3">
      <c r="A4508" s="12">
        <v>9506</v>
      </c>
      <c r="B4508" s="12">
        <v>259</v>
      </c>
      <c r="C4508" s="12">
        <v>10133</v>
      </c>
      <c r="D4508" s="12">
        <v>4507</v>
      </c>
      <c r="E4508" s="12" t="s">
        <v>243</v>
      </c>
      <c r="F4508" s="13">
        <v>45282</v>
      </c>
      <c r="G4508" s="26" t="s">
        <v>14675</v>
      </c>
      <c r="H4508" s="12">
        <v>26</v>
      </c>
      <c r="I4508" s="28">
        <f>VLOOKUP(B:B,DIM_PRODUCTS!A:F,5,FALSE)</f>
        <v>20</v>
      </c>
      <c r="J4508" s="28">
        <f>FACT_ORDERS[[#This Row],[ProductPrice]]*FACT_ORDERS[[#This Row],[Quantity]]</f>
        <v>520</v>
      </c>
      <c r="K4508" s="12" t="str">
        <f>VLOOKUP(C:C,DIM_CUSTOMERS!A:G,7,FALSE)</f>
        <v>Canada</v>
      </c>
      <c r="L4508" s="30" cm="1">
        <f t="array" ref="L4508">_xlfn.IFS(
    AND(FACT_ORDERS[[#This Row],[DeliveryMehtod]]="shippment",FACT_ORDERS[[#This Row],[TotalAmount]]&gt;=200), 0,
    AND(FACT_ORDERS[[#This Row],[DeliveryMehtod]]="pickup"), 15,
    AND(FACT_ORDERS[[#This Row],[DeliveryMehtod]]="shippment",FACT_ORDERS[[#This Row],[TotalAmount]]&lt;200), 35
)</f>
        <v>15</v>
      </c>
      <c r="M4508" s="12" t="str" cm="1">
        <f t="array" ref="M4508">_xlfn.IFS(
    SUMIFS(FACT_ORDERS[TotalAmount], FACT_ORDERS[WD_CUSTOMERS],FACT_ORDERS[[#This Row],[WD_CUSTOMERS]])&gt;=15000, "VIP",
    SUMIFS(FACT_ORDERS[TotalAmount], FACT_ORDERS[WD_CUSTOMERS],FACT_ORDERS[[#This Row],[WD_CUSTOMERS]])&gt;=8000, "Premium",
    TRUE, "Regular"
)</f>
        <v>Premium</v>
      </c>
      <c r="N4508" s="32" cm="1">
        <f t="array" ref="N4508">_xlfn.IFS(
   FACT_ORDERS[[#This Row],[TypeOfClient]]="VIP", 0.2,
   FACT_ORDERS[[#This Row],[TypeOfClient]]="Premium", 0.1,
   TRUE, 0
)</f>
        <v>0.1</v>
      </c>
      <c r="O4508" s="31" cm="1">
        <f t="array" ref="O4508">_xlfn.IFS(
   FACT_ORDERS[[#This Row],[TotalAmount]]&gt;1500, 0.15,
   FACT_ORDERS[[#This Row],[TotalAmount]]&gt;1000, 0.1,
   FACT_ORDERS[[#This Row],[TotalAmount]]&gt;500, 0.05,
   TRUE, 0
)</f>
        <v>0.05</v>
      </c>
      <c r="P4508" s="28">
        <f xml:space="preserve"> FACT_ORDERS[[#This Row],[TotalAmount]] * (1 - (FACT_ORDERS[[#This Row],[ClientDiscount]] + FACT_ORDERS[[#This Row],[OrderDiscount]]) )</f>
        <v>442</v>
      </c>
      <c r="Q4508" s="28">
        <f>FACT_ORDERS[[#This Row],[TotalAmountWithDiscount]]+FACT_ORDERS[[#This Row],[DeliveryCost]]</f>
        <v>457</v>
      </c>
      <c r="R4508" s="35">
        <v>45300</v>
      </c>
      <c r="S4508" s="35" t="str">
        <f>IF(NETWORKDAYS(FACT_ORDERS[[#This Row],[Order-Date]], FACT_ORDERS[[#This Row],[ArrivalDate ]]) &gt; 10, "Late", "On Time")</f>
        <v>Late</v>
      </c>
    </row>
    <row r="4509" spans="1:19" x14ac:dyDescent="0.3">
      <c r="A4509" s="12">
        <v>9507</v>
      </c>
      <c r="B4509" s="12">
        <v>264</v>
      </c>
      <c r="C4509" s="12">
        <v>10133</v>
      </c>
      <c r="D4509" s="12">
        <v>4508</v>
      </c>
      <c r="E4509" s="12" t="s">
        <v>244</v>
      </c>
      <c r="F4509" s="13">
        <v>45194</v>
      </c>
      <c r="G4509" s="26" t="s">
        <v>14676</v>
      </c>
      <c r="H4509" s="12">
        <v>25</v>
      </c>
      <c r="I4509" s="28">
        <f>VLOOKUP(B:B,DIM_PRODUCTS!A:F,5,FALSE)</f>
        <v>26</v>
      </c>
      <c r="J4509" s="28">
        <f>FACT_ORDERS[[#This Row],[ProductPrice]]*FACT_ORDERS[[#This Row],[Quantity]]</f>
        <v>650</v>
      </c>
      <c r="K4509" s="12" t="str">
        <f>VLOOKUP(C:C,DIM_CUSTOMERS!A:G,7,FALSE)</f>
        <v>Canada</v>
      </c>
      <c r="L4509" s="30" cm="1">
        <f t="array" ref="L4509">_xlfn.IFS(
    AND(FACT_ORDERS[[#This Row],[DeliveryMehtod]]="shippment",FACT_ORDERS[[#This Row],[TotalAmount]]&gt;=200), 0,
    AND(FACT_ORDERS[[#This Row],[DeliveryMehtod]]="pickup"), 15,
    AND(FACT_ORDERS[[#This Row],[DeliveryMehtod]]="shippment",FACT_ORDERS[[#This Row],[TotalAmount]]&lt;200), 35
)</f>
        <v>0</v>
      </c>
      <c r="M4509" s="12" t="str" cm="1">
        <f t="array" ref="M4509">_xlfn.IFS(
    SUMIFS(FACT_ORDERS[TotalAmount], FACT_ORDERS[WD_CUSTOMERS],FACT_ORDERS[[#This Row],[WD_CUSTOMERS]])&gt;=15000, "VIP",
    SUMIFS(FACT_ORDERS[TotalAmount], FACT_ORDERS[WD_CUSTOMERS],FACT_ORDERS[[#This Row],[WD_CUSTOMERS]])&gt;=8000, "Premium",
    TRUE, "Regular"
)</f>
        <v>Premium</v>
      </c>
      <c r="N4509" s="32" cm="1">
        <f t="array" ref="N4509">_xlfn.IFS(
   FACT_ORDERS[[#This Row],[TypeOfClient]]="VIP", 0.2,
   FACT_ORDERS[[#This Row],[TypeOfClient]]="Premium", 0.1,
   TRUE, 0
)</f>
        <v>0.1</v>
      </c>
      <c r="O4509" s="31" cm="1">
        <f t="array" ref="O4509">_xlfn.IFS(
   FACT_ORDERS[[#This Row],[TotalAmount]]&gt;1500, 0.15,
   FACT_ORDERS[[#This Row],[TotalAmount]]&gt;1000, 0.1,
   FACT_ORDERS[[#This Row],[TotalAmount]]&gt;500, 0.05,
   TRUE, 0
)</f>
        <v>0.05</v>
      </c>
      <c r="P4509" s="28">
        <f xml:space="preserve"> FACT_ORDERS[[#This Row],[TotalAmount]] * (1 - (FACT_ORDERS[[#This Row],[ClientDiscount]] + FACT_ORDERS[[#This Row],[OrderDiscount]]) )</f>
        <v>552.5</v>
      </c>
      <c r="Q4509" s="28">
        <f>FACT_ORDERS[[#This Row],[TotalAmountWithDiscount]]+FACT_ORDERS[[#This Row],[DeliveryCost]]</f>
        <v>552.5</v>
      </c>
      <c r="R4509" s="35">
        <v>45201</v>
      </c>
      <c r="S4509" s="35" t="str">
        <f>IF(NETWORKDAYS(FACT_ORDERS[[#This Row],[Order-Date]], FACT_ORDERS[[#This Row],[ArrivalDate ]]) &gt; 10, "Late", "On Time")</f>
        <v>On Time</v>
      </c>
    </row>
    <row r="4510" spans="1:19" x14ac:dyDescent="0.3">
      <c r="A4510" s="12">
        <v>9508</v>
      </c>
      <c r="B4510" s="12">
        <v>234</v>
      </c>
      <c r="C4510" s="12">
        <v>10133</v>
      </c>
      <c r="D4510" s="12">
        <v>4509</v>
      </c>
      <c r="E4510" s="12" t="s">
        <v>244</v>
      </c>
      <c r="F4510" s="13">
        <v>45194</v>
      </c>
      <c r="G4510" s="26" t="s">
        <v>3824</v>
      </c>
      <c r="H4510" s="12">
        <v>32</v>
      </c>
      <c r="I4510" s="28">
        <f>VLOOKUP(B:B,DIM_PRODUCTS!A:F,5,FALSE)</f>
        <v>13</v>
      </c>
      <c r="J4510" s="28">
        <f>FACT_ORDERS[[#This Row],[ProductPrice]]*FACT_ORDERS[[#This Row],[Quantity]]</f>
        <v>416</v>
      </c>
      <c r="K4510" s="12" t="str">
        <f>VLOOKUP(C:C,DIM_CUSTOMERS!A:G,7,FALSE)</f>
        <v>Canada</v>
      </c>
      <c r="L4510" s="30" cm="1">
        <f t="array" ref="L4510">_xlfn.IFS(
    AND(FACT_ORDERS[[#This Row],[DeliveryMehtod]]="shippment",FACT_ORDERS[[#This Row],[TotalAmount]]&gt;=200), 0,
    AND(FACT_ORDERS[[#This Row],[DeliveryMehtod]]="pickup"), 15,
    AND(FACT_ORDERS[[#This Row],[DeliveryMehtod]]="shippment",FACT_ORDERS[[#This Row],[TotalAmount]]&lt;200), 35
)</f>
        <v>0</v>
      </c>
      <c r="M4510" s="12" t="str" cm="1">
        <f t="array" ref="M4510">_xlfn.IFS(
    SUMIFS(FACT_ORDERS[TotalAmount], FACT_ORDERS[WD_CUSTOMERS],FACT_ORDERS[[#This Row],[WD_CUSTOMERS]])&gt;=15000, "VIP",
    SUMIFS(FACT_ORDERS[TotalAmount], FACT_ORDERS[WD_CUSTOMERS],FACT_ORDERS[[#This Row],[WD_CUSTOMERS]])&gt;=8000, "Premium",
    TRUE, "Regular"
)</f>
        <v>Premium</v>
      </c>
      <c r="N4510" s="32" cm="1">
        <f t="array" ref="N4510">_xlfn.IFS(
   FACT_ORDERS[[#This Row],[TypeOfClient]]="VIP", 0.2,
   FACT_ORDERS[[#This Row],[TypeOfClient]]="Premium", 0.1,
   TRUE, 0
)</f>
        <v>0.1</v>
      </c>
      <c r="O4510" s="31" cm="1">
        <f t="array" ref="O4510">_xlfn.IFS(
   FACT_ORDERS[[#This Row],[TotalAmount]]&gt;1500, 0.15,
   FACT_ORDERS[[#This Row],[TotalAmount]]&gt;1000, 0.1,
   FACT_ORDERS[[#This Row],[TotalAmount]]&gt;500, 0.05,
   TRUE, 0
)</f>
        <v>0</v>
      </c>
      <c r="P4510" s="28">
        <f xml:space="preserve"> FACT_ORDERS[[#This Row],[TotalAmount]] * (1 - (FACT_ORDERS[[#This Row],[ClientDiscount]] + FACT_ORDERS[[#This Row],[OrderDiscount]]) )</f>
        <v>374.40000000000003</v>
      </c>
      <c r="Q4510" s="28">
        <f>FACT_ORDERS[[#This Row],[TotalAmountWithDiscount]]+FACT_ORDERS[[#This Row],[DeliveryCost]]</f>
        <v>374.40000000000003</v>
      </c>
      <c r="R4510" s="35">
        <v>45202</v>
      </c>
      <c r="S4510" s="35" t="str">
        <f>IF(NETWORKDAYS(FACT_ORDERS[[#This Row],[Order-Date]], FACT_ORDERS[[#This Row],[ArrivalDate ]]) &gt; 10, "Late", "On Time")</f>
        <v>On Time</v>
      </c>
    </row>
    <row r="4511" spans="1:19" x14ac:dyDescent="0.3">
      <c r="A4511" s="12">
        <v>9509</v>
      </c>
      <c r="B4511" s="12">
        <v>259</v>
      </c>
      <c r="C4511" s="12">
        <v>10133</v>
      </c>
      <c r="D4511" s="12">
        <v>4510</v>
      </c>
      <c r="E4511" s="12" t="s">
        <v>244</v>
      </c>
      <c r="F4511" s="13">
        <v>45194</v>
      </c>
      <c r="G4511" s="26" t="s">
        <v>14677</v>
      </c>
      <c r="H4511" s="12">
        <v>27</v>
      </c>
      <c r="I4511" s="28">
        <f>VLOOKUP(B:B,DIM_PRODUCTS!A:F,5,FALSE)</f>
        <v>20</v>
      </c>
      <c r="J4511" s="28">
        <f>FACT_ORDERS[[#This Row],[ProductPrice]]*FACT_ORDERS[[#This Row],[Quantity]]</f>
        <v>540</v>
      </c>
      <c r="K4511" s="12" t="str">
        <f>VLOOKUP(C:C,DIM_CUSTOMERS!A:G,7,FALSE)</f>
        <v>Canada</v>
      </c>
      <c r="L4511" s="30" cm="1">
        <f t="array" ref="L4511">_xlfn.IFS(
    AND(FACT_ORDERS[[#This Row],[DeliveryMehtod]]="shippment",FACT_ORDERS[[#This Row],[TotalAmount]]&gt;=200), 0,
    AND(FACT_ORDERS[[#This Row],[DeliveryMehtod]]="pickup"), 15,
    AND(FACT_ORDERS[[#This Row],[DeliveryMehtod]]="shippment",FACT_ORDERS[[#This Row],[TotalAmount]]&lt;200), 35
)</f>
        <v>0</v>
      </c>
      <c r="M4511" s="12" t="str" cm="1">
        <f t="array" ref="M4511">_xlfn.IFS(
    SUMIFS(FACT_ORDERS[TotalAmount], FACT_ORDERS[WD_CUSTOMERS],FACT_ORDERS[[#This Row],[WD_CUSTOMERS]])&gt;=15000, "VIP",
    SUMIFS(FACT_ORDERS[TotalAmount], FACT_ORDERS[WD_CUSTOMERS],FACT_ORDERS[[#This Row],[WD_CUSTOMERS]])&gt;=8000, "Premium",
    TRUE, "Regular"
)</f>
        <v>Premium</v>
      </c>
      <c r="N4511" s="32" cm="1">
        <f t="array" ref="N4511">_xlfn.IFS(
   FACT_ORDERS[[#This Row],[TypeOfClient]]="VIP", 0.2,
   FACT_ORDERS[[#This Row],[TypeOfClient]]="Premium", 0.1,
   TRUE, 0
)</f>
        <v>0.1</v>
      </c>
      <c r="O4511" s="31" cm="1">
        <f t="array" ref="O4511">_xlfn.IFS(
   FACT_ORDERS[[#This Row],[TotalAmount]]&gt;1500, 0.15,
   FACT_ORDERS[[#This Row],[TotalAmount]]&gt;1000, 0.1,
   FACT_ORDERS[[#This Row],[TotalAmount]]&gt;500, 0.05,
   TRUE, 0
)</f>
        <v>0.05</v>
      </c>
      <c r="P4511" s="28">
        <f xml:space="preserve"> FACT_ORDERS[[#This Row],[TotalAmount]] * (1 - (FACT_ORDERS[[#This Row],[ClientDiscount]] + FACT_ORDERS[[#This Row],[OrderDiscount]]) )</f>
        <v>459</v>
      </c>
      <c r="Q4511" s="28">
        <f>FACT_ORDERS[[#This Row],[TotalAmountWithDiscount]]+FACT_ORDERS[[#This Row],[DeliveryCost]]</f>
        <v>459</v>
      </c>
      <c r="R4511" s="35">
        <v>45203</v>
      </c>
      <c r="S4511" s="35" t="str">
        <f>IF(NETWORKDAYS(FACT_ORDERS[[#This Row],[Order-Date]], FACT_ORDERS[[#This Row],[ArrivalDate ]]) &gt; 10, "Late", "On Time")</f>
        <v>On Time</v>
      </c>
    </row>
    <row r="4512" spans="1:19" x14ac:dyDescent="0.3">
      <c r="A4512" s="12">
        <v>9510</v>
      </c>
      <c r="B4512" s="12">
        <v>264</v>
      </c>
      <c r="C4512" s="12">
        <v>10133</v>
      </c>
      <c r="D4512" s="12">
        <v>4511</v>
      </c>
      <c r="E4512" s="12" t="s">
        <v>243</v>
      </c>
      <c r="F4512" s="13">
        <v>45378</v>
      </c>
      <c r="G4512" s="26" t="s">
        <v>4141</v>
      </c>
      <c r="H4512" s="12">
        <v>14</v>
      </c>
      <c r="I4512" s="28">
        <f>VLOOKUP(B:B,DIM_PRODUCTS!A:F,5,FALSE)</f>
        <v>26</v>
      </c>
      <c r="J4512" s="28">
        <f>FACT_ORDERS[[#This Row],[ProductPrice]]*FACT_ORDERS[[#This Row],[Quantity]]</f>
        <v>364</v>
      </c>
      <c r="K4512" s="12" t="str">
        <f>VLOOKUP(C:C,DIM_CUSTOMERS!A:G,7,FALSE)</f>
        <v>Canada</v>
      </c>
      <c r="L4512" s="30" cm="1">
        <f t="array" ref="L4512">_xlfn.IFS(
    AND(FACT_ORDERS[[#This Row],[DeliveryMehtod]]="shippment",FACT_ORDERS[[#This Row],[TotalAmount]]&gt;=200), 0,
    AND(FACT_ORDERS[[#This Row],[DeliveryMehtod]]="pickup"), 15,
    AND(FACT_ORDERS[[#This Row],[DeliveryMehtod]]="shippment",FACT_ORDERS[[#This Row],[TotalAmount]]&lt;200), 35
)</f>
        <v>15</v>
      </c>
      <c r="M4512" s="12" t="str" cm="1">
        <f t="array" ref="M4512">_xlfn.IFS(
    SUMIFS(FACT_ORDERS[TotalAmount], FACT_ORDERS[WD_CUSTOMERS],FACT_ORDERS[[#This Row],[WD_CUSTOMERS]])&gt;=15000, "VIP",
    SUMIFS(FACT_ORDERS[TotalAmount], FACT_ORDERS[WD_CUSTOMERS],FACT_ORDERS[[#This Row],[WD_CUSTOMERS]])&gt;=8000, "Premium",
    TRUE, "Regular"
)</f>
        <v>Premium</v>
      </c>
      <c r="N4512" s="32" cm="1">
        <f t="array" ref="N4512">_xlfn.IFS(
   FACT_ORDERS[[#This Row],[TypeOfClient]]="VIP", 0.2,
   FACT_ORDERS[[#This Row],[TypeOfClient]]="Premium", 0.1,
   TRUE, 0
)</f>
        <v>0.1</v>
      </c>
      <c r="O4512" s="31" cm="1">
        <f t="array" ref="O4512">_xlfn.IFS(
   FACT_ORDERS[[#This Row],[TotalAmount]]&gt;1500, 0.15,
   FACT_ORDERS[[#This Row],[TotalAmount]]&gt;1000, 0.1,
   FACT_ORDERS[[#This Row],[TotalAmount]]&gt;500, 0.05,
   TRUE, 0
)</f>
        <v>0</v>
      </c>
      <c r="P4512" s="28">
        <f xml:space="preserve"> FACT_ORDERS[[#This Row],[TotalAmount]] * (1 - (FACT_ORDERS[[#This Row],[ClientDiscount]] + FACT_ORDERS[[#This Row],[OrderDiscount]]) )</f>
        <v>327.60000000000002</v>
      </c>
      <c r="Q4512" s="28">
        <f>FACT_ORDERS[[#This Row],[TotalAmountWithDiscount]]+FACT_ORDERS[[#This Row],[DeliveryCost]]</f>
        <v>342.6</v>
      </c>
      <c r="R4512" s="35">
        <v>45389</v>
      </c>
      <c r="S4512" s="35" t="str">
        <f>IF(NETWORKDAYS(FACT_ORDERS[[#This Row],[Order-Date]], FACT_ORDERS[[#This Row],[ArrivalDate ]]) &gt; 10, "Late", "On Time")</f>
        <v>On Time</v>
      </c>
    </row>
    <row r="4513" spans="1:19" x14ac:dyDescent="0.3">
      <c r="A4513" s="12">
        <v>9511</v>
      </c>
      <c r="B4513" s="12">
        <v>234</v>
      </c>
      <c r="C4513" s="12">
        <v>10133</v>
      </c>
      <c r="D4513" s="12">
        <v>4512</v>
      </c>
      <c r="E4513" s="12" t="s">
        <v>243</v>
      </c>
      <c r="F4513" s="13">
        <v>45378</v>
      </c>
      <c r="G4513" s="26" t="s">
        <v>13973</v>
      </c>
      <c r="H4513" s="12">
        <v>43</v>
      </c>
      <c r="I4513" s="28">
        <f>VLOOKUP(B:B,DIM_PRODUCTS!A:F,5,FALSE)</f>
        <v>13</v>
      </c>
      <c r="J4513" s="28">
        <f>FACT_ORDERS[[#This Row],[ProductPrice]]*FACT_ORDERS[[#This Row],[Quantity]]</f>
        <v>559</v>
      </c>
      <c r="K4513" s="12" t="str">
        <f>VLOOKUP(C:C,DIM_CUSTOMERS!A:G,7,FALSE)</f>
        <v>Canada</v>
      </c>
      <c r="L4513" s="30" cm="1">
        <f t="array" ref="L4513">_xlfn.IFS(
    AND(FACT_ORDERS[[#This Row],[DeliveryMehtod]]="shippment",FACT_ORDERS[[#This Row],[TotalAmount]]&gt;=200), 0,
    AND(FACT_ORDERS[[#This Row],[DeliveryMehtod]]="pickup"), 15,
    AND(FACT_ORDERS[[#This Row],[DeliveryMehtod]]="shippment",FACT_ORDERS[[#This Row],[TotalAmount]]&lt;200), 35
)</f>
        <v>15</v>
      </c>
      <c r="M4513" s="12" t="str" cm="1">
        <f t="array" ref="M4513">_xlfn.IFS(
    SUMIFS(FACT_ORDERS[TotalAmount], FACT_ORDERS[WD_CUSTOMERS],FACT_ORDERS[[#This Row],[WD_CUSTOMERS]])&gt;=15000, "VIP",
    SUMIFS(FACT_ORDERS[TotalAmount], FACT_ORDERS[WD_CUSTOMERS],FACT_ORDERS[[#This Row],[WD_CUSTOMERS]])&gt;=8000, "Premium",
    TRUE, "Regular"
)</f>
        <v>Premium</v>
      </c>
      <c r="N4513" s="32" cm="1">
        <f t="array" ref="N4513">_xlfn.IFS(
   FACT_ORDERS[[#This Row],[TypeOfClient]]="VIP", 0.2,
   FACT_ORDERS[[#This Row],[TypeOfClient]]="Premium", 0.1,
   TRUE, 0
)</f>
        <v>0.1</v>
      </c>
      <c r="O4513" s="31" cm="1">
        <f t="array" ref="O4513">_xlfn.IFS(
   FACT_ORDERS[[#This Row],[TotalAmount]]&gt;1500, 0.15,
   FACT_ORDERS[[#This Row],[TotalAmount]]&gt;1000, 0.1,
   FACT_ORDERS[[#This Row],[TotalAmount]]&gt;500, 0.05,
   TRUE, 0
)</f>
        <v>0.05</v>
      </c>
      <c r="P4513" s="28">
        <f xml:space="preserve"> FACT_ORDERS[[#This Row],[TotalAmount]] * (1 - (FACT_ORDERS[[#This Row],[ClientDiscount]] + FACT_ORDERS[[#This Row],[OrderDiscount]]) )</f>
        <v>475.15</v>
      </c>
      <c r="Q4513" s="28">
        <f>FACT_ORDERS[[#This Row],[TotalAmountWithDiscount]]+FACT_ORDERS[[#This Row],[DeliveryCost]]</f>
        <v>490.15</v>
      </c>
      <c r="R4513" s="35">
        <v>45389</v>
      </c>
      <c r="S4513" s="35" t="str">
        <f>IF(NETWORKDAYS(FACT_ORDERS[[#This Row],[Order-Date]], FACT_ORDERS[[#This Row],[ArrivalDate ]]) &gt; 10, "Late", "On Time")</f>
        <v>On Time</v>
      </c>
    </row>
    <row r="4514" spans="1:19" x14ac:dyDescent="0.3">
      <c r="A4514" s="12">
        <v>9512</v>
      </c>
      <c r="B4514" s="12">
        <v>264</v>
      </c>
      <c r="C4514" s="12">
        <v>10133</v>
      </c>
      <c r="D4514" s="12">
        <v>4513</v>
      </c>
      <c r="E4514" s="12" t="s">
        <v>244</v>
      </c>
      <c r="F4514" s="13">
        <v>45485</v>
      </c>
      <c r="G4514" s="26" t="s">
        <v>14678</v>
      </c>
      <c r="H4514" s="12">
        <v>22</v>
      </c>
      <c r="I4514" s="28">
        <f>VLOOKUP(B:B,DIM_PRODUCTS!A:F,5,FALSE)</f>
        <v>26</v>
      </c>
      <c r="J4514" s="28">
        <f>FACT_ORDERS[[#This Row],[ProductPrice]]*FACT_ORDERS[[#This Row],[Quantity]]</f>
        <v>572</v>
      </c>
      <c r="K4514" s="12" t="str">
        <f>VLOOKUP(C:C,DIM_CUSTOMERS!A:G,7,FALSE)</f>
        <v>Canada</v>
      </c>
      <c r="L4514" s="30" cm="1">
        <f t="array" ref="L4514">_xlfn.IFS(
    AND(FACT_ORDERS[[#This Row],[DeliveryMehtod]]="shippment",FACT_ORDERS[[#This Row],[TotalAmount]]&gt;=200), 0,
    AND(FACT_ORDERS[[#This Row],[DeliveryMehtod]]="pickup"), 15,
    AND(FACT_ORDERS[[#This Row],[DeliveryMehtod]]="shippment",FACT_ORDERS[[#This Row],[TotalAmount]]&lt;200), 35
)</f>
        <v>0</v>
      </c>
      <c r="M4514" s="12" t="str" cm="1">
        <f t="array" ref="M4514">_xlfn.IFS(
    SUMIFS(FACT_ORDERS[TotalAmount], FACT_ORDERS[WD_CUSTOMERS],FACT_ORDERS[[#This Row],[WD_CUSTOMERS]])&gt;=15000, "VIP",
    SUMIFS(FACT_ORDERS[TotalAmount], FACT_ORDERS[WD_CUSTOMERS],FACT_ORDERS[[#This Row],[WD_CUSTOMERS]])&gt;=8000, "Premium",
    TRUE, "Regular"
)</f>
        <v>Premium</v>
      </c>
      <c r="N4514" s="32" cm="1">
        <f t="array" ref="N4514">_xlfn.IFS(
   FACT_ORDERS[[#This Row],[TypeOfClient]]="VIP", 0.2,
   FACT_ORDERS[[#This Row],[TypeOfClient]]="Premium", 0.1,
   TRUE, 0
)</f>
        <v>0.1</v>
      </c>
      <c r="O4514" s="31" cm="1">
        <f t="array" ref="O4514">_xlfn.IFS(
   FACT_ORDERS[[#This Row],[TotalAmount]]&gt;1500, 0.15,
   FACT_ORDERS[[#This Row],[TotalAmount]]&gt;1000, 0.1,
   FACT_ORDERS[[#This Row],[TotalAmount]]&gt;500, 0.05,
   TRUE, 0
)</f>
        <v>0.05</v>
      </c>
      <c r="P4514" s="28">
        <f xml:space="preserve"> FACT_ORDERS[[#This Row],[TotalAmount]] * (1 - (FACT_ORDERS[[#This Row],[ClientDiscount]] + FACT_ORDERS[[#This Row],[OrderDiscount]]) )</f>
        <v>486.2</v>
      </c>
      <c r="Q4514" s="28">
        <f>FACT_ORDERS[[#This Row],[TotalAmountWithDiscount]]+FACT_ORDERS[[#This Row],[DeliveryCost]]</f>
        <v>486.2</v>
      </c>
      <c r="R4514" s="35">
        <v>45492</v>
      </c>
      <c r="S4514" s="35" t="str">
        <f>IF(NETWORKDAYS(FACT_ORDERS[[#This Row],[Order-Date]], FACT_ORDERS[[#This Row],[ArrivalDate ]]) &gt; 10, "Late", "On Time")</f>
        <v>On Time</v>
      </c>
    </row>
    <row r="4515" spans="1:19" x14ac:dyDescent="0.3">
      <c r="A4515" s="12">
        <v>9513</v>
      </c>
      <c r="B4515" s="12">
        <v>234</v>
      </c>
      <c r="C4515" s="12">
        <v>10133</v>
      </c>
      <c r="D4515" s="12">
        <v>4514</v>
      </c>
      <c r="E4515" s="12" t="s">
        <v>243</v>
      </c>
      <c r="F4515" s="13">
        <v>45485</v>
      </c>
      <c r="G4515" s="26" t="s">
        <v>14679</v>
      </c>
      <c r="H4515" s="12">
        <v>38</v>
      </c>
      <c r="I4515" s="28">
        <f>VLOOKUP(B:B,DIM_PRODUCTS!A:F,5,FALSE)</f>
        <v>13</v>
      </c>
      <c r="J4515" s="28">
        <f>FACT_ORDERS[[#This Row],[ProductPrice]]*FACT_ORDERS[[#This Row],[Quantity]]</f>
        <v>494</v>
      </c>
      <c r="K4515" s="12" t="str">
        <f>VLOOKUP(C:C,DIM_CUSTOMERS!A:G,7,FALSE)</f>
        <v>Canada</v>
      </c>
      <c r="L4515" s="30" cm="1">
        <f t="array" ref="L4515">_xlfn.IFS(
    AND(FACT_ORDERS[[#This Row],[DeliveryMehtod]]="shippment",FACT_ORDERS[[#This Row],[TotalAmount]]&gt;=200), 0,
    AND(FACT_ORDERS[[#This Row],[DeliveryMehtod]]="pickup"), 15,
    AND(FACT_ORDERS[[#This Row],[DeliveryMehtod]]="shippment",FACT_ORDERS[[#This Row],[TotalAmount]]&lt;200), 35
)</f>
        <v>15</v>
      </c>
      <c r="M4515" s="12" t="str" cm="1">
        <f t="array" ref="M4515">_xlfn.IFS(
    SUMIFS(FACT_ORDERS[TotalAmount], FACT_ORDERS[WD_CUSTOMERS],FACT_ORDERS[[#This Row],[WD_CUSTOMERS]])&gt;=15000, "VIP",
    SUMIFS(FACT_ORDERS[TotalAmount], FACT_ORDERS[WD_CUSTOMERS],FACT_ORDERS[[#This Row],[WD_CUSTOMERS]])&gt;=8000, "Premium",
    TRUE, "Regular"
)</f>
        <v>Premium</v>
      </c>
      <c r="N4515" s="32" cm="1">
        <f t="array" ref="N4515">_xlfn.IFS(
   FACT_ORDERS[[#This Row],[TypeOfClient]]="VIP", 0.2,
   FACT_ORDERS[[#This Row],[TypeOfClient]]="Premium", 0.1,
   TRUE, 0
)</f>
        <v>0.1</v>
      </c>
      <c r="O4515" s="31" cm="1">
        <f t="array" ref="O4515">_xlfn.IFS(
   FACT_ORDERS[[#This Row],[TotalAmount]]&gt;1500, 0.15,
   FACT_ORDERS[[#This Row],[TotalAmount]]&gt;1000, 0.1,
   FACT_ORDERS[[#This Row],[TotalAmount]]&gt;500, 0.05,
   TRUE, 0
)</f>
        <v>0</v>
      </c>
      <c r="P4515" s="28">
        <f xml:space="preserve"> FACT_ORDERS[[#This Row],[TotalAmount]] * (1 - (FACT_ORDERS[[#This Row],[ClientDiscount]] + FACT_ORDERS[[#This Row],[OrderDiscount]]) )</f>
        <v>444.6</v>
      </c>
      <c r="Q4515" s="28">
        <f>FACT_ORDERS[[#This Row],[TotalAmountWithDiscount]]+FACT_ORDERS[[#This Row],[DeliveryCost]]</f>
        <v>459.6</v>
      </c>
      <c r="R4515" s="35">
        <v>45495</v>
      </c>
      <c r="S4515" s="35" t="str">
        <f>IF(NETWORKDAYS(FACT_ORDERS[[#This Row],[Order-Date]], FACT_ORDERS[[#This Row],[ArrivalDate ]]) &gt; 10, "Late", "On Time")</f>
        <v>On Time</v>
      </c>
    </row>
    <row r="4516" spans="1:19" x14ac:dyDescent="0.3">
      <c r="A4516" s="12">
        <v>9514</v>
      </c>
      <c r="B4516" s="12">
        <v>264</v>
      </c>
      <c r="C4516" s="12">
        <v>10133</v>
      </c>
      <c r="D4516" s="12">
        <v>4515</v>
      </c>
      <c r="E4516" s="12" t="s">
        <v>243</v>
      </c>
      <c r="F4516" s="13">
        <v>45481</v>
      </c>
      <c r="G4516" s="26" t="s">
        <v>14680</v>
      </c>
      <c r="H4516" s="12">
        <v>20</v>
      </c>
      <c r="I4516" s="28">
        <f>VLOOKUP(B:B,DIM_PRODUCTS!A:F,5,FALSE)</f>
        <v>26</v>
      </c>
      <c r="J4516" s="28">
        <f>FACT_ORDERS[[#This Row],[ProductPrice]]*FACT_ORDERS[[#This Row],[Quantity]]</f>
        <v>520</v>
      </c>
      <c r="K4516" s="12" t="str">
        <f>VLOOKUP(C:C,DIM_CUSTOMERS!A:G,7,FALSE)</f>
        <v>Canada</v>
      </c>
      <c r="L4516" s="30" cm="1">
        <f t="array" ref="L4516">_xlfn.IFS(
    AND(FACT_ORDERS[[#This Row],[DeliveryMehtod]]="shippment",FACT_ORDERS[[#This Row],[TotalAmount]]&gt;=200), 0,
    AND(FACT_ORDERS[[#This Row],[DeliveryMehtod]]="pickup"), 15,
    AND(FACT_ORDERS[[#This Row],[DeliveryMehtod]]="shippment",FACT_ORDERS[[#This Row],[TotalAmount]]&lt;200), 35
)</f>
        <v>15</v>
      </c>
      <c r="M4516" s="12" t="str" cm="1">
        <f t="array" ref="M4516">_xlfn.IFS(
    SUMIFS(FACT_ORDERS[TotalAmount], FACT_ORDERS[WD_CUSTOMERS],FACT_ORDERS[[#This Row],[WD_CUSTOMERS]])&gt;=15000, "VIP",
    SUMIFS(FACT_ORDERS[TotalAmount], FACT_ORDERS[WD_CUSTOMERS],FACT_ORDERS[[#This Row],[WD_CUSTOMERS]])&gt;=8000, "Premium",
    TRUE, "Regular"
)</f>
        <v>Premium</v>
      </c>
      <c r="N4516" s="32" cm="1">
        <f t="array" ref="N4516">_xlfn.IFS(
   FACT_ORDERS[[#This Row],[TypeOfClient]]="VIP", 0.2,
   FACT_ORDERS[[#This Row],[TypeOfClient]]="Premium", 0.1,
   TRUE, 0
)</f>
        <v>0.1</v>
      </c>
      <c r="O4516" s="31" cm="1">
        <f t="array" ref="O4516">_xlfn.IFS(
   FACT_ORDERS[[#This Row],[TotalAmount]]&gt;1500, 0.15,
   FACT_ORDERS[[#This Row],[TotalAmount]]&gt;1000, 0.1,
   FACT_ORDERS[[#This Row],[TotalAmount]]&gt;500, 0.05,
   TRUE, 0
)</f>
        <v>0.05</v>
      </c>
      <c r="P4516" s="28">
        <f xml:space="preserve"> FACT_ORDERS[[#This Row],[TotalAmount]] * (1 - (FACT_ORDERS[[#This Row],[ClientDiscount]] + FACT_ORDERS[[#This Row],[OrderDiscount]]) )</f>
        <v>442</v>
      </c>
      <c r="Q4516" s="28">
        <f>FACT_ORDERS[[#This Row],[TotalAmountWithDiscount]]+FACT_ORDERS[[#This Row],[DeliveryCost]]</f>
        <v>457</v>
      </c>
      <c r="R4516" s="35">
        <v>45492</v>
      </c>
      <c r="S4516" s="35" t="str">
        <f>IF(NETWORKDAYS(FACT_ORDERS[[#This Row],[Order-Date]], FACT_ORDERS[[#This Row],[ArrivalDate ]]) &gt; 10, "Late", "On Time")</f>
        <v>On Time</v>
      </c>
    </row>
    <row r="4517" spans="1:19" x14ac:dyDescent="0.3">
      <c r="A4517" s="12">
        <v>9515</v>
      </c>
      <c r="B4517" s="12">
        <v>234</v>
      </c>
      <c r="C4517" s="12">
        <v>10133</v>
      </c>
      <c r="D4517" s="12">
        <v>4516</v>
      </c>
      <c r="E4517" s="12" t="s">
        <v>243</v>
      </c>
      <c r="F4517" s="13">
        <v>45481</v>
      </c>
      <c r="G4517" s="26" t="s">
        <v>14681</v>
      </c>
      <c r="H4517" s="12">
        <v>27</v>
      </c>
      <c r="I4517" s="28">
        <f>VLOOKUP(B:B,DIM_PRODUCTS!A:F,5,FALSE)</f>
        <v>13</v>
      </c>
      <c r="J4517" s="28">
        <f>FACT_ORDERS[[#This Row],[ProductPrice]]*FACT_ORDERS[[#This Row],[Quantity]]</f>
        <v>351</v>
      </c>
      <c r="K4517" s="12" t="str">
        <f>VLOOKUP(C:C,DIM_CUSTOMERS!A:G,7,FALSE)</f>
        <v>Canada</v>
      </c>
      <c r="L4517" s="30" cm="1">
        <f t="array" ref="L4517">_xlfn.IFS(
    AND(FACT_ORDERS[[#This Row],[DeliveryMehtod]]="shippment",FACT_ORDERS[[#This Row],[TotalAmount]]&gt;=200), 0,
    AND(FACT_ORDERS[[#This Row],[DeliveryMehtod]]="pickup"), 15,
    AND(FACT_ORDERS[[#This Row],[DeliveryMehtod]]="shippment",FACT_ORDERS[[#This Row],[TotalAmount]]&lt;200), 35
)</f>
        <v>15</v>
      </c>
      <c r="M4517" s="12" t="str" cm="1">
        <f t="array" ref="M4517">_xlfn.IFS(
    SUMIFS(FACT_ORDERS[TotalAmount], FACT_ORDERS[WD_CUSTOMERS],FACT_ORDERS[[#This Row],[WD_CUSTOMERS]])&gt;=15000, "VIP",
    SUMIFS(FACT_ORDERS[TotalAmount], FACT_ORDERS[WD_CUSTOMERS],FACT_ORDERS[[#This Row],[WD_CUSTOMERS]])&gt;=8000, "Premium",
    TRUE, "Regular"
)</f>
        <v>Premium</v>
      </c>
      <c r="N4517" s="32" cm="1">
        <f t="array" ref="N4517">_xlfn.IFS(
   FACT_ORDERS[[#This Row],[TypeOfClient]]="VIP", 0.2,
   FACT_ORDERS[[#This Row],[TypeOfClient]]="Premium", 0.1,
   TRUE, 0
)</f>
        <v>0.1</v>
      </c>
      <c r="O4517" s="31" cm="1">
        <f t="array" ref="O4517">_xlfn.IFS(
   FACT_ORDERS[[#This Row],[TotalAmount]]&gt;1500, 0.15,
   FACT_ORDERS[[#This Row],[TotalAmount]]&gt;1000, 0.1,
   FACT_ORDERS[[#This Row],[TotalAmount]]&gt;500, 0.05,
   TRUE, 0
)</f>
        <v>0</v>
      </c>
      <c r="P4517" s="28">
        <f xml:space="preserve"> FACT_ORDERS[[#This Row],[TotalAmount]] * (1 - (FACT_ORDERS[[#This Row],[ClientDiscount]] + FACT_ORDERS[[#This Row],[OrderDiscount]]) )</f>
        <v>315.90000000000003</v>
      </c>
      <c r="Q4517" s="28">
        <f>FACT_ORDERS[[#This Row],[TotalAmountWithDiscount]]+FACT_ORDERS[[#This Row],[DeliveryCost]]</f>
        <v>330.90000000000003</v>
      </c>
      <c r="R4517" s="35">
        <v>45490</v>
      </c>
      <c r="S4517" s="35" t="str">
        <f>IF(NETWORKDAYS(FACT_ORDERS[[#This Row],[Order-Date]], FACT_ORDERS[[#This Row],[ArrivalDate ]]) &gt; 10, "Late", "On Time")</f>
        <v>On Time</v>
      </c>
    </row>
    <row r="4518" spans="1:19" x14ac:dyDescent="0.3">
      <c r="A4518" s="12">
        <v>9516</v>
      </c>
      <c r="B4518" s="12">
        <v>280</v>
      </c>
      <c r="C4518" s="12">
        <v>10896</v>
      </c>
      <c r="D4518" s="12">
        <v>4517</v>
      </c>
      <c r="E4518" s="12" t="s">
        <v>244</v>
      </c>
      <c r="F4518" s="13">
        <v>45527</v>
      </c>
      <c r="G4518" s="26" t="s">
        <v>14682</v>
      </c>
      <c r="H4518" s="12">
        <v>31</v>
      </c>
      <c r="I4518" s="28">
        <f>VLOOKUP(B:B,DIM_PRODUCTS!A:F,5,FALSE)</f>
        <v>14</v>
      </c>
      <c r="J4518" s="28">
        <f>FACT_ORDERS[[#This Row],[ProductPrice]]*FACT_ORDERS[[#This Row],[Quantity]]</f>
        <v>434</v>
      </c>
      <c r="K4518" s="12" t="str">
        <f>VLOOKUP(C:C,DIM_CUSTOMERS!A:G,7,FALSE)</f>
        <v>Spain</v>
      </c>
      <c r="L4518" s="30" cm="1">
        <f t="array" ref="L4518">_xlfn.IFS(
    AND(FACT_ORDERS[[#This Row],[DeliveryMehtod]]="shippment",FACT_ORDERS[[#This Row],[TotalAmount]]&gt;=200), 0,
    AND(FACT_ORDERS[[#This Row],[DeliveryMehtod]]="pickup"), 15,
    AND(FACT_ORDERS[[#This Row],[DeliveryMehtod]]="shippment",FACT_ORDERS[[#This Row],[TotalAmount]]&lt;200), 35
)</f>
        <v>0</v>
      </c>
      <c r="M4518" s="12" t="str" cm="1">
        <f t="array" ref="M4518">_xlfn.IFS(
    SUMIFS(FACT_ORDERS[TotalAmount], FACT_ORDERS[WD_CUSTOMERS],FACT_ORDERS[[#This Row],[WD_CUSTOMERS]])&gt;=15000, "VIP",
    SUMIFS(FACT_ORDERS[TotalAmount], FACT_ORDERS[WD_CUSTOMERS],FACT_ORDERS[[#This Row],[WD_CUSTOMERS]])&gt;=8000, "Premium",
    TRUE, "Regular"
)</f>
        <v>Regular</v>
      </c>
      <c r="N4518" s="32" cm="1">
        <f t="array" ref="N4518">_xlfn.IFS(
   FACT_ORDERS[[#This Row],[TypeOfClient]]="VIP", 0.2,
   FACT_ORDERS[[#This Row],[TypeOfClient]]="Premium", 0.1,
   TRUE, 0
)</f>
        <v>0</v>
      </c>
      <c r="O4518" s="31" cm="1">
        <f t="array" ref="O4518">_xlfn.IFS(
   FACT_ORDERS[[#This Row],[TotalAmount]]&gt;1500, 0.15,
   FACT_ORDERS[[#This Row],[TotalAmount]]&gt;1000, 0.1,
   FACT_ORDERS[[#This Row],[TotalAmount]]&gt;500, 0.05,
   TRUE, 0
)</f>
        <v>0</v>
      </c>
      <c r="P4518" s="28">
        <f xml:space="preserve"> FACT_ORDERS[[#This Row],[TotalAmount]] * (1 - (FACT_ORDERS[[#This Row],[ClientDiscount]] + FACT_ORDERS[[#This Row],[OrderDiscount]]) )</f>
        <v>434</v>
      </c>
      <c r="Q4518" s="28">
        <f>FACT_ORDERS[[#This Row],[TotalAmountWithDiscount]]+FACT_ORDERS[[#This Row],[DeliveryCost]]</f>
        <v>434</v>
      </c>
      <c r="R4518" s="35">
        <v>45538</v>
      </c>
      <c r="S4518" s="35" t="str">
        <f>IF(NETWORKDAYS(FACT_ORDERS[[#This Row],[Order-Date]], FACT_ORDERS[[#This Row],[ArrivalDate ]]) &gt; 10, "Late", "On Time")</f>
        <v>On Time</v>
      </c>
    </row>
    <row r="4519" spans="1:19" x14ac:dyDescent="0.3">
      <c r="A4519" s="12">
        <v>9517</v>
      </c>
      <c r="B4519" s="12">
        <v>280</v>
      </c>
      <c r="C4519" s="12">
        <v>10896</v>
      </c>
      <c r="D4519" s="12">
        <v>4518</v>
      </c>
      <c r="E4519" s="12" t="s">
        <v>244</v>
      </c>
      <c r="F4519" s="13">
        <v>45510</v>
      </c>
      <c r="G4519" s="26" t="s">
        <v>14683</v>
      </c>
      <c r="H4519" s="12">
        <v>32</v>
      </c>
      <c r="I4519" s="28">
        <f>VLOOKUP(B:B,DIM_PRODUCTS!A:F,5,FALSE)</f>
        <v>14</v>
      </c>
      <c r="J4519" s="28">
        <f>FACT_ORDERS[[#This Row],[ProductPrice]]*FACT_ORDERS[[#This Row],[Quantity]]</f>
        <v>448</v>
      </c>
      <c r="K4519" s="12" t="str">
        <f>VLOOKUP(C:C,DIM_CUSTOMERS!A:G,7,FALSE)</f>
        <v>Spain</v>
      </c>
      <c r="L4519" s="30" cm="1">
        <f t="array" ref="L4519">_xlfn.IFS(
    AND(FACT_ORDERS[[#This Row],[DeliveryMehtod]]="shippment",FACT_ORDERS[[#This Row],[TotalAmount]]&gt;=200), 0,
    AND(FACT_ORDERS[[#This Row],[DeliveryMehtod]]="pickup"), 15,
    AND(FACT_ORDERS[[#This Row],[DeliveryMehtod]]="shippment",FACT_ORDERS[[#This Row],[TotalAmount]]&lt;200), 35
)</f>
        <v>0</v>
      </c>
      <c r="M4519" s="12" t="str" cm="1">
        <f t="array" ref="M4519">_xlfn.IFS(
    SUMIFS(FACT_ORDERS[TotalAmount], FACT_ORDERS[WD_CUSTOMERS],FACT_ORDERS[[#This Row],[WD_CUSTOMERS]])&gt;=15000, "VIP",
    SUMIFS(FACT_ORDERS[TotalAmount], FACT_ORDERS[WD_CUSTOMERS],FACT_ORDERS[[#This Row],[WD_CUSTOMERS]])&gt;=8000, "Premium",
    TRUE, "Regular"
)</f>
        <v>Regular</v>
      </c>
      <c r="N4519" s="32" cm="1">
        <f t="array" ref="N4519">_xlfn.IFS(
   FACT_ORDERS[[#This Row],[TypeOfClient]]="VIP", 0.2,
   FACT_ORDERS[[#This Row],[TypeOfClient]]="Premium", 0.1,
   TRUE, 0
)</f>
        <v>0</v>
      </c>
      <c r="O4519" s="31" cm="1">
        <f t="array" ref="O4519">_xlfn.IFS(
   FACT_ORDERS[[#This Row],[TotalAmount]]&gt;1500, 0.15,
   FACT_ORDERS[[#This Row],[TotalAmount]]&gt;1000, 0.1,
   FACT_ORDERS[[#This Row],[TotalAmount]]&gt;500, 0.05,
   TRUE, 0
)</f>
        <v>0</v>
      </c>
      <c r="P4519" s="28">
        <f xml:space="preserve"> FACT_ORDERS[[#This Row],[TotalAmount]] * (1 - (FACT_ORDERS[[#This Row],[ClientDiscount]] + FACT_ORDERS[[#This Row],[OrderDiscount]]) )</f>
        <v>448</v>
      </c>
      <c r="Q4519" s="28">
        <f>FACT_ORDERS[[#This Row],[TotalAmountWithDiscount]]+FACT_ORDERS[[#This Row],[DeliveryCost]]</f>
        <v>448</v>
      </c>
      <c r="R4519" s="35">
        <v>45519</v>
      </c>
      <c r="S4519" s="35" t="str">
        <f>IF(NETWORKDAYS(FACT_ORDERS[[#This Row],[Order-Date]], FACT_ORDERS[[#This Row],[ArrivalDate ]]) &gt; 10, "Late", "On Time")</f>
        <v>On Time</v>
      </c>
    </row>
    <row r="4520" spans="1:19" x14ac:dyDescent="0.3">
      <c r="A4520" s="12">
        <v>9518</v>
      </c>
      <c r="B4520" s="12">
        <v>220</v>
      </c>
      <c r="C4520" s="12">
        <v>10896</v>
      </c>
      <c r="D4520" s="12">
        <v>4519</v>
      </c>
      <c r="E4520" s="12" t="s">
        <v>244</v>
      </c>
      <c r="F4520" s="13">
        <v>45510</v>
      </c>
      <c r="G4520" s="26" t="s">
        <v>14684</v>
      </c>
      <c r="H4520" s="12">
        <v>36</v>
      </c>
      <c r="I4520" s="28">
        <f>VLOOKUP(B:B,DIM_PRODUCTS!A:F,5,FALSE)</f>
        <v>30</v>
      </c>
      <c r="J4520" s="28">
        <f>FACT_ORDERS[[#This Row],[ProductPrice]]*FACT_ORDERS[[#This Row],[Quantity]]</f>
        <v>1080</v>
      </c>
      <c r="K4520" s="12" t="str">
        <f>VLOOKUP(C:C,DIM_CUSTOMERS!A:G,7,FALSE)</f>
        <v>Spain</v>
      </c>
      <c r="L4520" s="30" cm="1">
        <f t="array" ref="L4520">_xlfn.IFS(
    AND(FACT_ORDERS[[#This Row],[DeliveryMehtod]]="shippment",FACT_ORDERS[[#This Row],[TotalAmount]]&gt;=200), 0,
    AND(FACT_ORDERS[[#This Row],[DeliveryMehtod]]="pickup"), 15,
    AND(FACT_ORDERS[[#This Row],[DeliveryMehtod]]="shippment",FACT_ORDERS[[#This Row],[TotalAmount]]&lt;200), 35
)</f>
        <v>0</v>
      </c>
      <c r="M4520" s="12" t="str" cm="1">
        <f t="array" ref="M4520">_xlfn.IFS(
    SUMIFS(FACT_ORDERS[TotalAmount], FACT_ORDERS[WD_CUSTOMERS],FACT_ORDERS[[#This Row],[WD_CUSTOMERS]])&gt;=15000, "VIP",
    SUMIFS(FACT_ORDERS[TotalAmount], FACT_ORDERS[WD_CUSTOMERS],FACT_ORDERS[[#This Row],[WD_CUSTOMERS]])&gt;=8000, "Premium",
    TRUE, "Regular"
)</f>
        <v>Regular</v>
      </c>
      <c r="N4520" s="32" cm="1">
        <f t="array" ref="N4520">_xlfn.IFS(
   FACT_ORDERS[[#This Row],[TypeOfClient]]="VIP", 0.2,
   FACT_ORDERS[[#This Row],[TypeOfClient]]="Premium", 0.1,
   TRUE, 0
)</f>
        <v>0</v>
      </c>
      <c r="O4520" s="31" cm="1">
        <f t="array" ref="O4520">_xlfn.IFS(
   FACT_ORDERS[[#This Row],[TotalAmount]]&gt;1500, 0.15,
   FACT_ORDERS[[#This Row],[TotalAmount]]&gt;1000, 0.1,
   FACT_ORDERS[[#This Row],[TotalAmount]]&gt;500, 0.05,
   TRUE, 0
)</f>
        <v>0.1</v>
      </c>
      <c r="P4520" s="28">
        <f xml:space="preserve"> FACT_ORDERS[[#This Row],[TotalAmount]] * (1 - (FACT_ORDERS[[#This Row],[ClientDiscount]] + FACT_ORDERS[[#This Row],[OrderDiscount]]) )</f>
        <v>972</v>
      </c>
      <c r="Q4520" s="28">
        <f>FACT_ORDERS[[#This Row],[TotalAmountWithDiscount]]+FACT_ORDERS[[#This Row],[DeliveryCost]]</f>
        <v>972</v>
      </c>
      <c r="R4520" s="35">
        <v>45518</v>
      </c>
      <c r="S4520" s="35" t="str">
        <f>IF(NETWORKDAYS(FACT_ORDERS[[#This Row],[Order-Date]], FACT_ORDERS[[#This Row],[ArrivalDate ]]) &gt; 10, "Late", "On Time")</f>
        <v>On Time</v>
      </c>
    </row>
    <row r="4521" spans="1:19" x14ac:dyDescent="0.3">
      <c r="A4521" s="12">
        <v>9519</v>
      </c>
      <c r="B4521" s="12">
        <v>280</v>
      </c>
      <c r="C4521" s="12">
        <v>10896</v>
      </c>
      <c r="D4521" s="12">
        <v>4520</v>
      </c>
      <c r="E4521" s="12" t="s">
        <v>243</v>
      </c>
      <c r="F4521" s="13">
        <v>45518</v>
      </c>
      <c r="G4521" s="26" t="s">
        <v>4719</v>
      </c>
      <c r="H4521" s="12">
        <v>48</v>
      </c>
      <c r="I4521" s="28">
        <f>VLOOKUP(B:B,DIM_PRODUCTS!A:F,5,FALSE)</f>
        <v>14</v>
      </c>
      <c r="J4521" s="28">
        <f>FACT_ORDERS[[#This Row],[ProductPrice]]*FACT_ORDERS[[#This Row],[Quantity]]</f>
        <v>672</v>
      </c>
      <c r="K4521" s="12" t="str">
        <f>VLOOKUP(C:C,DIM_CUSTOMERS!A:G,7,FALSE)</f>
        <v>Spain</v>
      </c>
      <c r="L4521" s="30" cm="1">
        <f t="array" ref="L4521">_xlfn.IFS(
    AND(FACT_ORDERS[[#This Row],[DeliveryMehtod]]="shippment",FACT_ORDERS[[#This Row],[TotalAmount]]&gt;=200), 0,
    AND(FACT_ORDERS[[#This Row],[DeliveryMehtod]]="pickup"), 15,
    AND(FACT_ORDERS[[#This Row],[DeliveryMehtod]]="shippment",FACT_ORDERS[[#This Row],[TotalAmount]]&lt;200), 35
)</f>
        <v>15</v>
      </c>
      <c r="M4521" s="12" t="str" cm="1">
        <f t="array" ref="M4521">_xlfn.IFS(
    SUMIFS(FACT_ORDERS[TotalAmount], FACT_ORDERS[WD_CUSTOMERS],FACT_ORDERS[[#This Row],[WD_CUSTOMERS]])&gt;=15000, "VIP",
    SUMIFS(FACT_ORDERS[TotalAmount], FACT_ORDERS[WD_CUSTOMERS],FACT_ORDERS[[#This Row],[WD_CUSTOMERS]])&gt;=8000, "Premium",
    TRUE, "Regular"
)</f>
        <v>Regular</v>
      </c>
      <c r="N4521" s="32" cm="1">
        <f t="array" ref="N4521">_xlfn.IFS(
   FACT_ORDERS[[#This Row],[TypeOfClient]]="VIP", 0.2,
   FACT_ORDERS[[#This Row],[TypeOfClient]]="Premium", 0.1,
   TRUE, 0
)</f>
        <v>0</v>
      </c>
      <c r="O4521" s="31" cm="1">
        <f t="array" ref="O4521">_xlfn.IFS(
   FACT_ORDERS[[#This Row],[TotalAmount]]&gt;1500, 0.15,
   FACT_ORDERS[[#This Row],[TotalAmount]]&gt;1000, 0.1,
   FACT_ORDERS[[#This Row],[TotalAmount]]&gt;500, 0.05,
   TRUE, 0
)</f>
        <v>0.05</v>
      </c>
      <c r="P4521" s="28">
        <f xml:space="preserve"> FACT_ORDERS[[#This Row],[TotalAmount]] * (1 - (FACT_ORDERS[[#This Row],[ClientDiscount]] + FACT_ORDERS[[#This Row],[OrderDiscount]]) )</f>
        <v>638.4</v>
      </c>
      <c r="Q4521" s="28">
        <f>FACT_ORDERS[[#This Row],[TotalAmountWithDiscount]]+FACT_ORDERS[[#This Row],[DeliveryCost]]</f>
        <v>653.4</v>
      </c>
      <c r="R4521" s="35">
        <v>45527</v>
      </c>
      <c r="S4521" s="35" t="str">
        <f>IF(NETWORKDAYS(FACT_ORDERS[[#This Row],[Order-Date]], FACT_ORDERS[[#This Row],[ArrivalDate ]]) &gt; 10, "Late", "On Time")</f>
        <v>On Time</v>
      </c>
    </row>
    <row r="4522" spans="1:19" x14ac:dyDescent="0.3">
      <c r="A4522" s="12">
        <v>9520</v>
      </c>
      <c r="B4522" s="12">
        <v>220</v>
      </c>
      <c r="C4522" s="12">
        <v>10896</v>
      </c>
      <c r="D4522" s="12">
        <v>4521</v>
      </c>
      <c r="E4522" s="12" t="s">
        <v>243</v>
      </c>
      <c r="F4522" s="13">
        <v>45518</v>
      </c>
      <c r="G4522" s="26" t="s">
        <v>14685</v>
      </c>
      <c r="H4522" s="12">
        <v>29</v>
      </c>
      <c r="I4522" s="28">
        <f>VLOOKUP(B:B,DIM_PRODUCTS!A:F,5,FALSE)</f>
        <v>30</v>
      </c>
      <c r="J4522" s="28">
        <f>FACT_ORDERS[[#This Row],[ProductPrice]]*FACT_ORDERS[[#This Row],[Quantity]]</f>
        <v>870</v>
      </c>
      <c r="K4522" s="12" t="str">
        <f>VLOOKUP(C:C,DIM_CUSTOMERS!A:G,7,FALSE)</f>
        <v>Spain</v>
      </c>
      <c r="L4522" s="30" cm="1">
        <f t="array" ref="L4522">_xlfn.IFS(
    AND(FACT_ORDERS[[#This Row],[DeliveryMehtod]]="shippment",FACT_ORDERS[[#This Row],[TotalAmount]]&gt;=200), 0,
    AND(FACT_ORDERS[[#This Row],[DeliveryMehtod]]="pickup"), 15,
    AND(FACT_ORDERS[[#This Row],[DeliveryMehtod]]="shippment",FACT_ORDERS[[#This Row],[TotalAmount]]&lt;200), 35
)</f>
        <v>15</v>
      </c>
      <c r="M4522" s="12" t="str" cm="1">
        <f t="array" ref="M4522">_xlfn.IFS(
    SUMIFS(FACT_ORDERS[TotalAmount], FACT_ORDERS[WD_CUSTOMERS],FACT_ORDERS[[#This Row],[WD_CUSTOMERS]])&gt;=15000, "VIP",
    SUMIFS(FACT_ORDERS[TotalAmount], FACT_ORDERS[WD_CUSTOMERS],FACT_ORDERS[[#This Row],[WD_CUSTOMERS]])&gt;=8000, "Premium",
    TRUE, "Regular"
)</f>
        <v>Regular</v>
      </c>
      <c r="N4522" s="32" cm="1">
        <f t="array" ref="N4522">_xlfn.IFS(
   FACT_ORDERS[[#This Row],[TypeOfClient]]="VIP", 0.2,
   FACT_ORDERS[[#This Row],[TypeOfClient]]="Premium", 0.1,
   TRUE, 0
)</f>
        <v>0</v>
      </c>
      <c r="O4522" s="31" cm="1">
        <f t="array" ref="O4522">_xlfn.IFS(
   FACT_ORDERS[[#This Row],[TotalAmount]]&gt;1500, 0.15,
   FACT_ORDERS[[#This Row],[TotalAmount]]&gt;1000, 0.1,
   FACT_ORDERS[[#This Row],[TotalAmount]]&gt;500, 0.05,
   TRUE, 0
)</f>
        <v>0.05</v>
      </c>
      <c r="P4522" s="28">
        <f xml:space="preserve"> FACT_ORDERS[[#This Row],[TotalAmount]] * (1 - (FACT_ORDERS[[#This Row],[ClientDiscount]] + FACT_ORDERS[[#This Row],[OrderDiscount]]) )</f>
        <v>826.5</v>
      </c>
      <c r="Q4522" s="28">
        <f>FACT_ORDERS[[#This Row],[TotalAmountWithDiscount]]+FACT_ORDERS[[#This Row],[DeliveryCost]]</f>
        <v>841.5</v>
      </c>
      <c r="R4522" s="35">
        <v>45528</v>
      </c>
      <c r="S4522" s="35" t="str">
        <f>IF(NETWORKDAYS(FACT_ORDERS[[#This Row],[Order-Date]], FACT_ORDERS[[#This Row],[ArrivalDate ]]) &gt; 10, "Late", "On Time")</f>
        <v>On Time</v>
      </c>
    </row>
    <row r="4523" spans="1:19" x14ac:dyDescent="0.3">
      <c r="A4523" s="12">
        <v>9521</v>
      </c>
      <c r="B4523" s="12">
        <v>280</v>
      </c>
      <c r="C4523" s="12">
        <v>10896</v>
      </c>
      <c r="D4523" s="12">
        <v>4522</v>
      </c>
      <c r="E4523" s="12" t="s">
        <v>243</v>
      </c>
      <c r="F4523" s="13">
        <v>45535</v>
      </c>
      <c r="G4523" s="26" t="s">
        <v>14686</v>
      </c>
      <c r="H4523" s="12">
        <v>36</v>
      </c>
      <c r="I4523" s="28">
        <f>VLOOKUP(B:B,DIM_PRODUCTS!A:F,5,FALSE)</f>
        <v>14</v>
      </c>
      <c r="J4523" s="28">
        <f>FACT_ORDERS[[#This Row],[ProductPrice]]*FACT_ORDERS[[#This Row],[Quantity]]</f>
        <v>504</v>
      </c>
      <c r="K4523" s="12" t="str">
        <f>VLOOKUP(C:C,DIM_CUSTOMERS!A:G,7,FALSE)</f>
        <v>Spain</v>
      </c>
      <c r="L4523" s="30" cm="1">
        <f t="array" ref="L4523">_xlfn.IFS(
    AND(FACT_ORDERS[[#This Row],[DeliveryMehtod]]="shippment",FACT_ORDERS[[#This Row],[TotalAmount]]&gt;=200), 0,
    AND(FACT_ORDERS[[#This Row],[DeliveryMehtod]]="pickup"), 15,
    AND(FACT_ORDERS[[#This Row],[DeliveryMehtod]]="shippment",FACT_ORDERS[[#This Row],[TotalAmount]]&lt;200), 35
)</f>
        <v>15</v>
      </c>
      <c r="M4523" s="12" t="str" cm="1">
        <f t="array" ref="M4523">_xlfn.IFS(
    SUMIFS(FACT_ORDERS[TotalAmount], FACT_ORDERS[WD_CUSTOMERS],FACT_ORDERS[[#This Row],[WD_CUSTOMERS]])&gt;=15000, "VIP",
    SUMIFS(FACT_ORDERS[TotalAmount], FACT_ORDERS[WD_CUSTOMERS],FACT_ORDERS[[#This Row],[WD_CUSTOMERS]])&gt;=8000, "Premium",
    TRUE, "Regular"
)</f>
        <v>Regular</v>
      </c>
      <c r="N4523" s="32" cm="1">
        <f t="array" ref="N4523">_xlfn.IFS(
   FACT_ORDERS[[#This Row],[TypeOfClient]]="VIP", 0.2,
   FACT_ORDERS[[#This Row],[TypeOfClient]]="Premium", 0.1,
   TRUE, 0
)</f>
        <v>0</v>
      </c>
      <c r="O4523" s="31" cm="1">
        <f t="array" ref="O4523">_xlfn.IFS(
   FACT_ORDERS[[#This Row],[TotalAmount]]&gt;1500, 0.15,
   FACT_ORDERS[[#This Row],[TotalAmount]]&gt;1000, 0.1,
   FACT_ORDERS[[#This Row],[TotalAmount]]&gt;500, 0.05,
   TRUE, 0
)</f>
        <v>0.05</v>
      </c>
      <c r="P4523" s="28">
        <f xml:space="preserve"> FACT_ORDERS[[#This Row],[TotalAmount]] * (1 - (FACT_ORDERS[[#This Row],[ClientDiscount]] + FACT_ORDERS[[#This Row],[OrderDiscount]]) )</f>
        <v>478.79999999999995</v>
      </c>
      <c r="Q4523" s="28">
        <f>FACT_ORDERS[[#This Row],[TotalAmountWithDiscount]]+FACT_ORDERS[[#This Row],[DeliveryCost]]</f>
        <v>493.79999999999995</v>
      </c>
      <c r="R4523" s="35">
        <v>45545</v>
      </c>
      <c r="S4523" s="35" t="str">
        <f>IF(NETWORKDAYS(FACT_ORDERS[[#This Row],[Order-Date]], FACT_ORDERS[[#This Row],[ArrivalDate ]]) &gt; 10, "Late", "On Time")</f>
        <v>On Time</v>
      </c>
    </row>
    <row r="4524" spans="1:19" x14ac:dyDescent="0.3">
      <c r="A4524" s="12">
        <v>9522</v>
      </c>
      <c r="B4524" s="12">
        <v>265</v>
      </c>
      <c r="C4524" s="12">
        <v>10013</v>
      </c>
      <c r="D4524" s="12">
        <v>4523</v>
      </c>
      <c r="E4524" s="12" t="s">
        <v>244</v>
      </c>
      <c r="F4524" s="13">
        <v>45272</v>
      </c>
      <c r="G4524" s="26" t="s">
        <v>14687</v>
      </c>
      <c r="H4524" s="12">
        <v>21</v>
      </c>
      <c r="I4524" s="28">
        <f>VLOOKUP(B:B,DIM_PRODUCTS!A:F,5,FALSE)</f>
        <v>13</v>
      </c>
      <c r="J4524" s="28">
        <f>FACT_ORDERS[[#This Row],[ProductPrice]]*FACT_ORDERS[[#This Row],[Quantity]]</f>
        <v>273</v>
      </c>
      <c r="K4524" s="12" t="str">
        <f>VLOOKUP(C:C,DIM_CUSTOMERS!A:G,7,FALSE)</f>
        <v>Mexico</v>
      </c>
      <c r="L4524" s="30" cm="1">
        <f t="array" ref="L4524">_xlfn.IFS(
    AND(FACT_ORDERS[[#This Row],[DeliveryMehtod]]="shippment",FACT_ORDERS[[#This Row],[TotalAmount]]&gt;=200), 0,
    AND(FACT_ORDERS[[#This Row],[DeliveryMehtod]]="pickup"), 15,
    AND(FACT_ORDERS[[#This Row],[DeliveryMehtod]]="shippment",FACT_ORDERS[[#This Row],[TotalAmount]]&lt;200), 35
)</f>
        <v>0</v>
      </c>
      <c r="M4524" s="12" t="str" cm="1">
        <f t="array" ref="M4524">_xlfn.IFS(
    SUMIFS(FACT_ORDERS[TotalAmount], FACT_ORDERS[WD_CUSTOMERS],FACT_ORDERS[[#This Row],[WD_CUSTOMERS]])&gt;=15000, "VIP",
    SUMIFS(FACT_ORDERS[TotalAmount], FACT_ORDERS[WD_CUSTOMERS],FACT_ORDERS[[#This Row],[WD_CUSTOMERS]])&gt;=8000, "Premium",
    TRUE, "Regular"
)</f>
        <v>Regular</v>
      </c>
      <c r="N4524" s="32" cm="1">
        <f t="array" ref="N4524">_xlfn.IFS(
   FACT_ORDERS[[#This Row],[TypeOfClient]]="VIP", 0.2,
   FACT_ORDERS[[#This Row],[TypeOfClient]]="Premium", 0.1,
   TRUE, 0
)</f>
        <v>0</v>
      </c>
      <c r="O4524" s="31" cm="1">
        <f t="array" ref="O4524">_xlfn.IFS(
   FACT_ORDERS[[#This Row],[TotalAmount]]&gt;1500, 0.15,
   FACT_ORDERS[[#This Row],[TotalAmount]]&gt;1000, 0.1,
   FACT_ORDERS[[#This Row],[TotalAmount]]&gt;500, 0.05,
   TRUE, 0
)</f>
        <v>0</v>
      </c>
      <c r="P4524" s="28">
        <f xml:space="preserve"> FACT_ORDERS[[#This Row],[TotalAmount]] * (1 - (FACT_ORDERS[[#This Row],[ClientDiscount]] + FACT_ORDERS[[#This Row],[OrderDiscount]]) )</f>
        <v>273</v>
      </c>
      <c r="Q4524" s="28">
        <f>FACT_ORDERS[[#This Row],[TotalAmountWithDiscount]]+FACT_ORDERS[[#This Row],[DeliveryCost]]</f>
        <v>273</v>
      </c>
      <c r="R4524" s="35">
        <v>45280</v>
      </c>
      <c r="S4524" s="35" t="str">
        <f>IF(NETWORKDAYS(FACT_ORDERS[[#This Row],[Order-Date]], FACT_ORDERS[[#This Row],[ArrivalDate ]]) &gt; 10, "Late", "On Time")</f>
        <v>On Time</v>
      </c>
    </row>
    <row r="4525" spans="1:19" x14ac:dyDescent="0.3">
      <c r="A4525" s="12">
        <v>9523</v>
      </c>
      <c r="B4525" s="12">
        <v>292</v>
      </c>
      <c r="C4525" s="12">
        <v>10013</v>
      </c>
      <c r="D4525" s="12">
        <v>4524</v>
      </c>
      <c r="E4525" s="12" t="s">
        <v>244</v>
      </c>
      <c r="F4525" s="13">
        <v>45272</v>
      </c>
      <c r="G4525" s="26" t="s">
        <v>14688</v>
      </c>
      <c r="H4525" s="12">
        <v>20</v>
      </c>
      <c r="I4525" s="28">
        <f>VLOOKUP(B:B,DIM_PRODUCTS!A:F,5,FALSE)</f>
        <v>6</v>
      </c>
      <c r="J4525" s="28">
        <f>FACT_ORDERS[[#This Row],[ProductPrice]]*FACT_ORDERS[[#This Row],[Quantity]]</f>
        <v>120</v>
      </c>
      <c r="K4525" s="12" t="str">
        <f>VLOOKUP(C:C,DIM_CUSTOMERS!A:G,7,FALSE)</f>
        <v>Mexico</v>
      </c>
      <c r="L4525" s="30" cm="1">
        <f t="array" ref="L4525">_xlfn.IFS(
    AND(FACT_ORDERS[[#This Row],[DeliveryMehtod]]="shippment",FACT_ORDERS[[#This Row],[TotalAmount]]&gt;=200), 0,
    AND(FACT_ORDERS[[#This Row],[DeliveryMehtod]]="pickup"), 15,
    AND(FACT_ORDERS[[#This Row],[DeliveryMehtod]]="shippment",FACT_ORDERS[[#This Row],[TotalAmount]]&lt;200), 35
)</f>
        <v>35</v>
      </c>
      <c r="M4525" s="12" t="str" cm="1">
        <f t="array" ref="M4525">_xlfn.IFS(
    SUMIFS(FACT_ORDERS[TotalAmount], FACT_ORDERS[WD_CUSTOMERS],FACT_ORDERS[[#This Row],[WD_CUSTOMERS]])&gt;=15000, "VIP",
    SUMIFS(FACT_ORDERS[TotalAmount], FACT_ORDERS[WD_CUSTOMERS],FACT_ORDERS[[#This Row],[WD_CUSTOMERS]])&gt;=8000, "Premium",
    TRUE, "Regular"
)</f>
        <v>Regular</v>
      </c>
      <c r="N4525" s="32" cm="1">
        <f t="array" ref="N4525">_xlfn.IFS(
   FACT_ORDERS[[#This Row],[TypeOfClient]]="VIP", 0.2,
   FACT_ORDERS[[#This Row],[TypeOfClient]]="Premium", 0.1,
   TRUE, 0
)</f>
        <v>0</v>
      </c>
      <c r="O4525" s="31" cm="1">
        <f t="array" ref="O4525">_xlfn.IFS(
   FACT_ORDERS[[#This Row],[TotalAmount]]&gt;1500, 0.15,
   FACT_ORDERS[[#This Row],[TotalAmount]]&gt;1000, 0.1,
   FACT_ORDERS[[#This Row],[TotalAmount]]&gt;500, 0.05,
   TRUE, 0
)</f>
        <v>0</v>
      </c>
      <c r="P4525" s="28">
        <f xml:space="preserve"> FACT_ORDERS[[#This Row],[TotalAmount]] * (1 - (FACT_ORDERS[[#This Row],[ClientDiscount]] + FACT_ORDERS[[#This Row],[OrderDiscount]]) )</f>
        <v>120</v>
      </c>
      <c r="Q4525" s="28">
        <f>FACT_ORDERS[[#This Row],[TotalAmountWithDiscount]]+FACT_ORDERS[[#This Row],[DeliveryCost]]</f>
        <v>155</v>
      </c>
      <c r="R4525" s="35">
        <v>45280</v>
      </c>
      <c r="S4525" s="35" t="str">
        <f>IF(NETWORKDAYS(FACT_ORDERS[[#This Row],[Order-Date]], FACT_ORDERS[[#This Row],[ArrivalDate ]]) &gt; 10, "Late", "On Time")</f>
        <v>On Time</v>
      </c>
    </row>
    <row r="4526" spans="1:19" x14ac:dyDescent="0.3">
      <c r="A4526" s="12">
        <v>9524</v>
      </c>
      <c r="B4526" s="12">
        <v>233</v>
      </c>
      <c r="C4526" s="12">
        <v>10013</v>
      </c>
      <c r="D4526" s="12">
        <v>4525</v>
      </c>
      <c r="E4526" s="12" t="s">
        <v>243</v>
      </c>
      <c r="F4526" s="13">
        <v>45272</v>
      </c>
      <c r="G4526" s="26" t="s">
        <v>14689</v>
      </c>
      <c r="H4526" s="12">
        <v>16</v>
      </c>
      <c r="I4526" s="28">
        <f>VLOOKUP(B:B,DIM_PRODUCTS!A:F,5,FALSE)</f>
        <v>13</v>
      </c>
      <c r="J4526" s="28">
        <f>FACT_ORDERS[[#This Row],[ProductPrice]]*FACT_ORDERS[[#This Row],[Quantity]]</f>
        <v>208</v>
      </c>
      <c r="K4526" s="12" t="str">
        <f>VLOOKUP(C:C,DIM_CUSTOMERS!A:G,7,FALSE)</f>
        <v>Mexico</v>
      </c>
      <c r="L4526" s="30" cm="1">
        <f t="array" ref="L4526">_xlfn.IFS(
    AND(FACT_ORDERS[[#This Row],[DeliveryMehtod]]="shippment",FACT_ORDERS[[#This Row],[TotalAmount]]&gt;=200), 0,
    AND(FACT_ORDERS[[#This Row],[DeliveryMehtod]]="pickup"), 15,
    AND(FACT_ORDERS[[#This Row],[DeliveryMehtod]]="shippment",FACT_ORDERS[[#This Row],[TotalAmount]]&lt;200), 35
)</f>
        <v>15</v>
      </c>
      <c r="M4526" s="12" t="str" cm="1">
        <f t="array" ref="M4526">_xlfn.IFS(
    SUMIFS(FACT_ORDERS[TotalAmount], FACT_ORDERS[WD_CUSTOMERS],FACT_ORDERS[[#This Row],[WD_CUSTOMERS]])&gt;=15000, "VIP",
    SUMIFS(FACT_ORDERS[TotalAmount], FACT_ORDERS[WD_CUSTOMERS],FACT_ORDERS[[#This Row],[WD_CUSTOMERS]])&gt;=8000, "Premium",
    TRUE, "Regular"
)</f>
        <v>Regular</v>
      </c>
      <c r="N4526" s="32" cm="1">
        <f t="array" ref="N4526">_xlfn.IFS(
   FACT_ORDERS[[#This Row],[TypeOfClient]]="VIP", 0.2,
   FACT_ORDERS[[#This Row],[TypeOfClient]]="Premium", 0.1,
   TRUE, 0
)</f>
        <v>0</v>
      </c>
      <c r="O4526" s="31" cm="1">
        <f t="array" ref="O4526">_xlfn.IFS(
   FACT_ORDERS[[#This Row],[TotalAmount]]&gt;1500, 0.15,
   FACT_ORDERS[[#This Row],[TotalAmount]]&gt;1000, 0.1,
   FACT_ORDERS[[#This Row],[TotalAmount]]&gt;500, 0.05,
   TRUE, 0
)</f>
        <v>0</v>
      </c>
      <c r="P4526" s="28">
        <f xml:space="preserve"> FACT_ORDERS[[#This Row],[TotalAmount]] * (1 - (FACT_ORDERS[[#This Row],[ClientDiscount]] + FACT_ORDERS[[#This Row],[OrderDiscount]]) )</f>
        <v>208</v>
      </c>
      <c r="Q4526" s="28">
        <f>FACT_ORDERS[[#This Row],[TotalAmountWithDiscount]]+FACT_ORDERS[[#This Row],[DeliveryCost]]</f>
        <v>223</v>
      </c>
      <c r="R4526" s="35">
        <v>45282</v>
      </c>
      <c r="S4526" s="35" t="str">
        <f>IF(NETWORKDAYS(FACT_ORDERS[[#This Row],[Order-Date]], FACT_ORDERS[[#This Row],[ArrivalDate ]]) &gt; 10, "Late", "On Time")</f>
        <v>On Time</v>
      </c>
    </row>
    <row r="4527" spans="1:19" x14ac:dyDescent="0.3">
      <c r="A4527" s="12">
        <v>9525</v>
      </c>
      <c r="B4527" s="12">
        <v>295</v>
      </c>
      <c r="C4527" s="12">
        <v>10013</v>
      </c>
      <c r="D4527" s="12">
        <v>4526</v>
      </c>
      <c r="E4527" s="12" t="s">
        <v>244</v>
      </c>
      <c r="F4527" s="13">
        <v>45272</v>
      </c>
      <c r="G4527" s="26" t="s">
        <v>14690</v>
      </c>
      <c r="H4527" s="12">
        <v>7</v>
      </c>
      <c r="I4527" s="28">
        <f>VLOOKUP(B:B,DIM_PRODUCTS!A:F,5,FALSE)</f>
        <v>10</v>
      </c>
      <c r="J4527" s="28">
        <f>FACT_ORDERS[[#This Row],[ProductPrice]]*FACT_ORDERS[[#This Row],[Quantity]]</f>
        <v>70</v>
      </c>
      <c r="K4527" s="12" t="str">
        <f>VLOOKUP(C:C,DIM_CUSTOMERS!A:G,7,FALSE)</f>
        <v>Mexico</v>
      </c>
      <c r="L4527" s="30" cm="1">
        <f t="array" ref="L4527">_xlfn.IFS(
    AND(FACT_ORDERS[[#This Row],[DeliveryMehtod]]="shippment",FACT_ORDERS[[#This Row],[TotalAmount]]&gt;=200), 0,
    AND(FACT_ORDERS[[#This Row],[DeliveryMehtod]]="pickup"), 15,
    AND(FACT_ORDERS[[#This Row],[DeliveryMehtod]]="shippment",FACT_ORDERS[[#This Row],[TotalAmount]]&lt;200), 35
)</f>
        <v>35</v>
      </c>
      <c r="M4527" s="12" t="str" cm="1">
        <f t="array" ref="M4527">_xlfn.IFS(
    SUMIFS(FACT_ORDERS[TotalAmount], FACT_ORDERS[WD_CUSTOMERS],FACT_ORDERS[[#This Row],[WD_CUSTOMERS]])&gt;=15000, "VIP",
    SUMIFS(FACT_ORDERS[TotalAmount], FACT_ORDERS[WD_CUSTOMERS],FACT_ORDERS[[#This Row],[WD_CUSTOMERS]])&gt;=8000, "Premium",
    TRUE, "Regular"
)</f>
        <v>Regular</v>
      </c>
      <c r="N4527" s="32" cm="1">
        <f t="array" ref="N4527">_xlfn.IFS(
   FACT_ORDERS[[#This Row],[TypeOfClient]]="VIP", 0.2,
   FACT_ORDERS[[#This Row],[TypeOfClient]]="Premium", 0.1,
   TRUE, 0
)</f>
        <v>0</v>
      </c>
      <c r="O4527" s="31" cm="1">
        <f t="array" ref="O4527">_xlfn.IFS(
   FACT_ORDERS[[#This Row],[TotalAmount]]&gt;1500, 0.15,
   FACT_ORDERS[[#This Row],[TotalAmount]]&gt;1000, 0.1,
   FACT_ORDERS[[#This Row],[TotalAmount]]&gt;500, 0.05,
   TRUE, 0
)</f>
        <v>0</v>
      </c>
      <c r="P4527" s="28">
        <f xml:space="preserve"> FACT_ORDERS[[#This Row],[TotalAmount]] * (1 - (FACT_ORDERS[[#This Row],[ClientDiscount]] + FACT_ORDERS[[#This Row],[OrderDiscount]]) )</f>
        <v>70</v>
      </c>
      <c r="Q4527" s="28">
        <f>FACT_ORDERS[[#This Row],[TotalAmountWithDiscount]]+FACT_ORDERS[[#This Row],[DeliveryCost]]</f>
        <v>105</v>
      </c>
      <c r="R4527" s="35">
        <v>45280</v>
      </c>
      <c r="S4527" s="35" t="str">
        <f>IF(NETWORKDAYS(FACT_ORDERS[[#This Row],[Order-Date]], FACT_ORDERS[[#This Row],[ArrivalDate ]]) &gt; 10, "Late", "On Time")</f>
        <v>On Time</v>
      </c>
    </row>
    <row r="4528" spans="1:19" x14ac:dyDescent="0.3">
      <c r="A4528" s="12">
        <v>9526</v>
      </c>
      <c r="B4528" s="12">
        <v>265</v>
      </c>
      <c r="C4528" s="12">
        <v>10013</v>
      </c>
      <c r="D4528" s="12">
        <v>4527</v>
      </c>
      <c r="E4528" s="12" t="s">
        <v>243</v>
      </c>
      <c r="F4528" s="13">
        <v>45299</v>
      </c>
      <c r="G4528" s="26" t="s">
        <v>14691</v>
      </c>
      <c r="H4528" s="12">
        <v>21</v>
      </c>
      <c r="I4528" s="28">
        <f>VLOOKUP(B:B,DIM_PRODUCTS!A:F,5,FALSE)</f>
        <v>13</v>
      </c>
      <c r="J4528" s="28">
        <f>FACT_ORDERS[[#This Row],[ProductPrice]]*FACT_ORDERS[[#This Row],[Quantity]]</f>
        <v>273</v>
      </c>
      <c r="K4528" s="12" t="str">
        <f>VLOOKUP(C:C,DIM_CUSTOMERS!A:G,7,FALSE)</f>
        <v>Mexico</v>
      </c>
      <c r="L4528" s="30" cm="1">
        <f t="array" ref="L4528">_xlfn.IFS(
    AND(FACT_ORDERS[[#This Row],[DeliveryMehtod]]="shippment",FACT_ORDERS[[#This Row],[TotalAmount]]&gt;=200), 0,
    AND(FACT_ORDERS[[#This Row],[DeliveryMehtod]]="pickup"), 15,
    AND(FACT_ORDERS[[#This Row],[DeliveryMehtod]]="shippment",FACT_ORDERS[[#This Row],[TotalAmount]]&lt;200), 35
)</f>
        <v>15</v>
      </c>
      <c r="M4528" s="12" t="str" cm="1">
        <f t="array" ref="M4528">_xlfn.IFS(
    SUMIFS(FACT_ORDERS[TotalAmount], FACT_ORDERS[WD_CUSTOMERS],FACT_ORDERS[[#This Row],[WD_CUSTOMERS]])&gt;=15000, "VIP",
    SUMIFS(FACT_ORDERS[TotalAmount], FACT_ORDERS[WD_CUSTOMERS],FACT_ORDERS[[#This Row],[WD_CUSTOMERS]])&gt;=8000, "Premium",
    TRUE, "Regular"
)</f>
        <v>Regular</v>
      </c>
      <c r="N4528" s="32" cm="1">
        <f t="array" ref="N4528">_xlfn.IFS(
   FACT_ORDERS[[#This Row],[TypeOfClient]]="VIP", 0.2,
   FACT_ORDERS[[#This Row],[TypeOfClient]]="Premium", 0.1,
   TRUE, 0
)</f>
        <v>0</v>
      </c>
      <c r="O4528" s="31" cm="1">
        <f t="array" ref="O4528">_xlfn.IFS(
   FACT_ORDERS[[#This Row],[TotalAmount]]&gt;1500, 0.15,
   FACT_ORDERS[[#This Row],[TotalAmount]]&gt;1000, 0.1,
   FACT_ORDERS[[#This Row],[TotalAmount]]&gt;500, 0.05,
   TRUE, 0
)</f>
        <v>0</v>
      </c>
      <c r="P4528" s="28">
        <f xml:space="preserve"> FACT_ORDERS[[#This Row],[TotalAmount]] * (1 - (FACT_ORDERS[[#This Row],[ClientDiscount]] + FACT_ORDERS[[#This Row],[OrderDiscount]]) )</f>
        <v>273</v>
      </c>
      <c r="Q4528" s="28">
        <f>FACT_ORDERS[[#This Row],[TotalAmountWithDiscount]]+FACT_ORDERS[[#This Row],[DeliveryCost]]</f>
        <v>288</v>
      </c>
      <c r="R4528" s="35">
        <v>45306</v>
      </c>
      <c r="S4528" s="35" t="str">
        <f>IF(NETWORKDAYS(FACT_ORDERS[[#This Row],[Order-Date]], FACT_ORDERS[[#This Row],[ArrivalDate ]]) &gt; 10, "Late", "On Time")</f>
        <v>On Time</v>
      </c>
    </row>
    <row r="4529" spans="1:19" x14ac:dyDescent="0.3">
      <c r="A4529" s="12">
        <v>9527</v>
      </c>
      <c r="B4529" s="12">
        <v>292</v>
      </c>
      <c r="C4529" s="12">
        <v>10013</v>
      </c>
      <c r="D4529" s="12">
        <v>4528</v>
      </c>
      <c r="E4529" s="12" t="s">
        <v>243</v>
      </c>
      <c r="F4529" s="13">
        <v>45299</v>
      </c>
      <c r="G4529" s="26" t="s">
        <v>14692</v>
      </c>
      <c r="H4529" s="12">
        <v>15</v>
      </c>
      <c r="I4529" s="28">
        <f>VLOOKUP(B:B,DIM_PRODUCTS!A:F,5,FALSE)</f>
        <v>6</v>
      </c>
      <c r="J4529" s="28">
        <f>FACT_ORDERS[[#This Row],[ProductPrice]]*FACT_ORDERS[[#This Row],[Quantity]]</f>
        <v>90</v>
      </c>
      <c r="K4529" s="12" t="str">
        <f>VLOOKUP(C:C,DIM_CUSTOMERS!A:G,7,FALSE)</f>
        <v>Mexico</v>
      </c>
      <c r="L4529" s="30" cm="1">
        <f t="array" ref="L4529">_xlfn.IFS(
    AND(FACT_ORDERS[[#This Row],[DeliveryMehtod]]="shippment",FACT_ORDERS[[#This Row],[TotalAmount]]&gt;=200), 0,
    AND(FACT_ORDERS[[#This Row],[DeliveryMehtod]]="pickup"), 15,
    AND(FACT_ORDERS[[#This Row],[DeliveryMehtod]]="shippment",FACT_ORDERS[[#This Row],[TotalAmount]]&lt;200), 35
)</f>
        <v>15</v>
      </c>
      <c r="M4529" s="12" t="str" cm="1">
        <f t="array" ref="M4529">_xlfn.IFS(
    SUMIFS(FACT_ORDERS[TotalAmount], FACT_ORDERS[WD_CUSTOMERS],FACT_ORDERS[[#This Row],[WD_CUSTOMERS]])&gt;=15000, "VIP",
    SUMIFS(FACT_ORDERS[TotalAmount], FACT_ORDERS[WD_CUSTOMERS],FACT_ORDERS[[#This Row],[WD_CUSTOMERS]])&gt;=8000, "Premium",
    TRUE, "Regular"
)</f>
        <v>Regular</v>
      </c>
      <c r="N4529" s="32" cm="1">
        <f t="array" ref="N4529">_xlfn.IFS(
   FACT_ORDERS[[#This Row],[TypeOfClient]]="VIP", 0.2,
   FACT_ORDERS[[#This Row],[TypeOfClient]]="Premium", 0.1,
   TRUE, 0
)</f>
        <v>0</v>
      </c>
      <c r="O4529" s="31" cm="1">
        <f t="array" ref="O4529">_xlfn.IFS(
   FACT_ORDERS[[#This Row],[TotalAmount]]&gt;1500, 0.15,
   FACT_ORDERS[[#This Row],[TotalAmount]]&gt;1000, 0.1,
   FACT_ORDERS[[#This Row],[TotalAmount]]&gt;500, 0.05,
   TRUE, 0
)</f>
        <v>0</v>
      </c>
      <c r="P4529" s="28">
        <f xml:space="preserve"> FACT_ORDERS[[#This Row],[TotalAmount]] * (1 - (FACT_ORDERS[[#This Row],[ClientDiscount]] + FACT_ORDERS[[#This Row],[OrderDiscount]]) )</f>
        <v>90</v>
      </c>
      <c r="Q4529" s="28">
        <f>FACT_ORDERS[[#This Row],[TotalAmountWithDiscount]]+FACT_ORDERS[[#This Row],[DeliveryCost]]</f>
        <v>105</v>
      </c>
      <c r="R4529" s="35">
        <v>45310</v>
      </c>
      <c r="S4529" s="35" t="str">
        <f>IF(NETWORKDAYS(FACT_ORDERS[[#This Row],[Order-Date]], FACT_ORDERS[[#This Row],[ArrivalDate ]]) &gt; 10, "Late", "On Time")</f>
        <v>On Time</v>
      </c>
    </row>
    <row r="4530" spans="1:19" x14ac:dyDescent="0.3">
      <c r="A4530" s="12">
        <v>9528</v>
      </c>
      <c r="B4530" s="12">
        <v>233</v>
      </c>
      <c r="C4530" s="12">
        <v>10013</v>
      </c>
      <c r="D4530" s="12">
        <v>4529</v>
      </c>
      <c r="E4530" s="12" t="s">
        <v>243</v>
      </c>
      <c r="F4530" s="13">
        <v>45299</v>
      </c>
      <c r="G4530" s="26" t="s">
        <v>3870</v>
      </c>
      <c r="H4530" s="12">
        <v>20</v>
      </c>
      <c r="I4530" s="28">
        <f>VLOOKUP(B:B,DIM_PRODUCTS!A:F,5,FALSE)</f>
        <v>13</v>
      </c>
      <c r="J4530" s="28">
        <f>FACT_ORDERS[[#This Row],[ProductPrice]]*FACT_ORDERS[[#This Row],[Quantity]]</f>
        <v>260</v>
      </c>
      <c r="K4530" s="12" t="str">
        <f>VLOOKUP(C:C,DIM_CUSTOMERS!A:G,7,FALSE)</f>
        <v>Mexico</v>
      </c>
      <c r="L4530" s="30" cm="1">
        <f t="array" ref="L4530">_xlfn.IFS(
    AND(FACT_ORDERS[[#This Row],[DeliveryMehtod]]="shippment",FACT_ORDERS[[#This Row],[TotalAmount]]&gt;=200), 0,
    AND(FACT_ORDERS[[#This Row],[DeliveryMehtod]]="pickup"), 15,
    AND(FACT_ORDERS[[#This Row],[DeliveryMehtod]]="shippment",FACT_ORDERS[[#This Row],[TotalAmount]]&lt;200), 35
)</f>
        <v>15</v>
      </c>
      <c r="M4530" s="12" t="str" cm="1">
        <f t="array" ref="M4530">_xlfn.IFS(
    SUMIFS(FACT_ORDERS[TotalAmount], FACT_ORDERS[WD_CUSTOMERS],FACT_ORDERS[[#This Row],[WD_CUSTOMERS]])&gt;=15000, "VIP",
    SUMIFS(FACT_ORDERS[TotalAmount], FACT_ORDERS[WD_CUSTOMERS],FACT_ORDERS[[#This Row],[WD_CUSTOMERS]])&gt;=8000, "Premium",
    TRUE, "Regular"
)</f>
        <v>Regular</v>
      </c>
      <c r="N4530" s="32" cm="1">
        <f t="array" ref="N4530">_xlfn.IFS(
   FACT_ORDERS[[#This Row],[TypeOfClient]]="VIP", 0.2,
   FACT_ORDERS[[#This Row],[TypeOfClient]]="Premium", 0.1,
   TRUE, 0
)</f>
        <v>0</v>
      </c>
      <c r="O4530" s="31" cm="1">
        <f t="array" ref="O4530">_xlfn.IFS(
   FACT_ORDERS[[#This Row],[TotalAmount]]&gt;1500, 0.15,
   FACT_ORDERS[[#This Row],[TotalAmount]]&gt;1000, 0.1,
   FACT_ORDERS[[#This Row],[TotalAmount]]&gt;500, 0.05,
   TRUE, 0
)</f>
        <v>0</v>
      </c>
      <c r="P4530" s="28">
        <f xml:space="preserve"> FACT_ORDERS[[#This Row],[TotalAmount]] * (1 - (FACT_ORDERS[[#This Row],[ClientDiscount]] + FACT_ORDERS[[#This Row],[OrderDiscount]]) )</f>
        <v>260</v>
      </c>
      <c r="Q4530" s="28">
        <f>FACT_ORDERS[[#This Row],[TotalAmountWithDiscount]]+FACT_ORDERS[[#This Row],[DeliveryCost]]</f>
        <v>275</v>
      </c>
      <c r="R4530" s="35">
        <v>45310</v>
      </c>
      <c r="S4530" s="35" t="str">
        <f>IF(NETWORKDAYS(FACT_ORDERS[[#This Row],[Order-Date]], FACT_ORDERS[[#This Row],[ArrivalDate ]]) &gt; 10, "Late", "On Time")</f>
        <v>On Time</v>
      </c>
    </row>
    <row r="4531" spans="1:19" x14ac:dyDescent="0.3">
      <c r="A4531" s="12">
        <v>9529</v>
      </c>
      <c r="B4531" s="12">
        <v>295</v>
      </c>
      <c r="C4531" s="12">
        <v>10013</v>
      </c>
      <c r="D4531" s="12">
        <v>4530</v>
      </c>
      <c r="E4531" s="12" t="s">
        <v>244</v>
      </c>
      <c r="F4531" s="13">
        <v>45299</v>
      </c>
      <c r="G4531" s="26" t="s">
        <v>14693</v>
      </c>
      <c r="H4531" s="12">
        <v>9</v>
      </c>
      <c r="I4531" s="28">
        <f>VLOOKUP(B:B,DIM_PRODUCTS!A:F,5,FALSE)</f>
        <v>10</v>
      </c>
      <c r="J4531" s="28">
        <f>FACT_ORDERS[[#This Row],[ProductPrice]]*FACT_ORDERS[[#This Row],[Quantity]]</f>
        <v>90</v>
      </c>
      <c r="K4531" s="12" t="str">
        <f>VLOOKUP(C:C,DIM_CUSTOMERS!A:G,7,FALSE)</f>
        <v>Mexico</v>
      </c>
      <c r="L4531" s="30" cm="1">
        <f t="array" ref="L4531">_xlfn.IFS(
    AND(FACT_ORDERS[[#This Row],[DeliveryMehtod]]="shippment",FACT_ORDERS[[#This Row],[TotalAmount]]&gt;=200), 0,
    AND(FACT_ORDERS[[#This Row],[DeliveryMehtod]]="pickup"), 15,
    AND(FACT_ORDERS[[#This Row],[DeliveryMehtod]]="shippment",FACT_ORDERS[[#This Row],[TotalAmount]]&lt;200), 35
)</f>
        <v>35</v>
      </c>
      <c r="M4531" s="12" t="str" cm="1">
        <f t="array" ref="M4531">_xlfn.IFS(
    SUMIFS(FACT_ORDERS[TotalAmount], FACT_ORDERS[WD_CUSTOMERS],FACT_ORDERS[[#This Row],[WD_CUSTOMERS]])&gt;=15000, "VIP",
    SUMIFS(FACT_ORDERS[TotalAmount], FACT_ORDERS[WD_CUSTOMERS],FACT_ORDERS[[#This Row],[WD_CUSTOMERS]])&gt;=8000, "Premium",
    TRUE, "Regular"
)</f>
        <v>Regular</v>
      </c>
      <c r="N4531" s="32" cm="1">
        <f t="array" ref="N4531">_xlfn.IFS(
   FACT_ORDERS[[#This Row],[TypeOfClient]]="VIP", 0.2,
   FACT_ORDERS[[#This Row],[TypeOfClient]]="Premium", 0.1,
   TRUE, 0
)</f>
        <v>0</v>
      </c>
      <c r="O4531" s="31" cm="1">
        <f t="array" ref="O4531">_xlfn.IFS(
   FACT_ORDERS[[#This Row],[TotalAmount]]&gt;1500, 0.15,
   FACT_ORDERS[[#This Row],[TotalAmount]]&gt;1000, 0.1,
   FACT_ORDERS[[#This Row],[TotalAmount]]&gt;500, 0.05,
   TRUE, 0
)</f>
        <v>0</v>
      </c>
      <c r="P4531" s="28">
        <f xml:space="preserve"> FACT_ORDERS[[#This Row],[TotalAmount]] * (1 - (FACT_ORDERS[[#This Row],[ClientDiscount]] + FACT_ORDERS[[#This Row],[OrderDiscount]]) )</f>
        <v>90</v>
      </c>
      <c r="Q4531" s="28">
        <f>FACT_ORDERS[[#This Row],[TotalAmountWithDiscount]]+FACT_ORDERS[[#This Row],[DeliveryCost]]</f>
        <v>125</v>
      </c>
      <c r="R4531" s="35">
        <v>45309</v>
      </c>
      <c r="S4531" s="35" t="str">
        <f>IF(NETWORKDAYS(FACT_ORDERS[[#This Row],[Order-Date]], FACT_ORDERS[[#This Row],[ArrivalDate ]]) &gt; 10, "Late", "On Time")</f>
        <v>On Time</v>
      </c>
    </row>
    <row r="4532" spans="1:19" x14ac:dyDescent="0.3">
      <c r="A4532" s="12">
        <v>9530</v>
      </c>
      <c r="B4532" s="12">
        <v>265</v>
      </c>
      <c r="C4532" s="12">
        <v>10013</v>
      </c>
      <c r="D4532" s="12">
        <v>4531</v>
      </c>
      <c r="E4532" s="12" t="s">
        <v>244</v>
      </c>
      <c r="F4532" s="13">
        <v>45184</v>
      </c>
      <c r="G4532" s="26" t="s">
        <v>14694</v>
      </c>
      <c r="H4532" s="12">
        <v>14</v>
      </c>
      <c r="I4532" s="28">
        <f>VLOOKUP(B:B,DIM_PRODUCTS!A:F,5,FALSE)</f>
        <v>13</v>
      </c>
      <c r="J4532" s="28">
        <f>FACT_ORDERS[[#This Row],[ProductPrice]]*FACT_ORDERS[[#This Row],[Quantity]]</f>
        <v>182</v>
      </c>
      <c r="K4532" s="12" t="str">
        <f>VLOOKUP(C:C,DIM_CUSTOMERS!A:G,7,FALSE)</f>
        <v>Mexico</v>
      </c>
      <c r="L4532" s="30" cm="1">
        <f t="array" ref="L4532">_xlfn.IFS(
    AND(FACT_ORDERS[[#This Row],[DeliveryMehtod]]="shippment",FACT_ORDERS[[#This Row],[TotalAmount]]&gt;=200), 0,
    AND(FACT_ORDERS[[#This Row],[DeliveryMehtod]]="pickup"), 15,
    AND(FACT_ORDERS[[#This Row],[DeliveryMehtod]]="shippment",FACT_ORDERS[[#This Row],[TotalAmount]]&lt;200), 35
)</f>
        <v>35</v>
      </c>
      <c r="M4532" s="12" t="str" cm="1">
        <f t="array" ref="M4532">_xlfn.IFS(
    SUMIFS(FACT_ORDERS[TotalAmount], FACT_ORDERS[WD_CUSTOMERS],FACT_ORDERS[[#This Row],[WD_CUSTOMERS]])&gt;=15000, "VIP",
    SUMIFS(FACT_ORDERS[TotalAmount], FACT_ORDERS[WD_CUSTOMERS],FACT_ORDERS[[#This Row],[WD_CUSTOMERS]])&gt;=8000, "Premium",
    TRUE, "Regular"
)</f>
        <v>Regular</v>
      </c>
      <c r="N4532" s="32" cm="1">
        <f t="array" ref="N4532">_xlfn.IFS(
   FACT_ORDERS[[#This Row],[TypeOfClient]]="VIP", 0.2,
   FACT_ORDERS[[#This Row],[TypeOfClient]]="Premium", 0.1,
   TRUE, 0
)</f>
        <v>0</v>
      </c>
      <c r="O4532" s="31" cm="1">
        <f t="array" ref="O4532">_xlfn.IFS(
   FACT_ORDERS[[#This Row],[TotalAmount]]&gt;1500, 0.15,
   FACT_ORDERS[[#This Row],[TotalAmount]]&gt;1000, 0.1,
   FACT_ORDERS[[#This Row],[TotalAmount]]&gt;500, 0.05,
   TRUE, 0
)</f>
        <v>0</v>
      </c>
      <c r="P4532" s="28">
        <f xml:space="preserve"> FACT_ORDERS[[#This Row],[TotalAmount]] * (1 - (FACT_ORDERS[[#This Row],[ClientDiscount]] + FACT_ORDERS[[#This Row],[OrderDiscount]]) )</f>
        <v>182</v>
      </c>
      <c r="Q4532" s="28">
        <f>FACT_ORDERS[[#This Row],[TotalAmountWithDiscount]]+FACT_ORDERS[[#This Row],[DeliveryCost]]</f>
        <v>217</v>
      </c>
      <c r="R4532" s="35">
        <v>45193</v>
      </c>
      <c r="S4532" s="35" t="str">
        <f>IF(NETWORKDAYS(FACT_ORDERS[[#This Row],[Order-Date]], FACT_ORDERS[[#This Row],[ArrivalDate ]]) &gt; 10, "Late", "On Time")</f>
        <v>On Time</v>
      </c>
    </row>
    <row r="4533" spans="1:19" x14ac:dyDescent="0.3">
      <c r="A4533" s="12">
        <v>9531</v>
      </c>
      <c r="B4533" s="12">
        <v>292</v>
      </c>
      <c r="C4533" s="12">
        <v>10013</v>
      </c>
      <c r="D4533" s="12">
        <v>4532</v>
      </c>
      <c r="E4533" s="12" t="s">
        <v>244</v>
      </c>
      <c r="F4533" s="13">
        <v>45184</v>
      </c>
      <c r="G4533" s="26" t="s">
        <v>14695</v>
      </c>
      <c r="H4533" s="12">
        <v>22</v>
      </c>
      <c r="I4533" s="28">
        <f>VLOOKUP(B:B,DIM_PRODUCTS!A:F,5,FALSE)</f>
        <v>6</v>
      </c>
      <c r="J4533" s="28">
        <f>FACT_ORDERS[[#This Row],[ProductPrice]]*FACT_ORDERS[[#This Row],[Quantity]]</f>
        <v>132</v>
      </c>
      <c r="K4533" s="12" t="str">
        <f>VLOOKUP(C:C,DIM_CUSTOMERS!A:G,7,FALSE)</f>
        <v>Mexico</v>
      </c>
      <c r="L4533" s="30" cm="1">
        <f t="array" ref="L4533">_xlfn.IFS(
    AND(FACT_ORDERS[[#This Row],[DeliveryMehtod]]="shippment",FACT_ORDERS[[#This Row],[TotalAmount]]&gt;=200), 0,
    AND(FACT_ORDERS[[#This Row],[DeliveryMehtod]]="pickup"), 15,
    AND(FACT_ORDERS[[#This Row],[DeliveryMehtod]]="shippment",FACT_ORDERS[[#This Row],[TotalAmount]]&lt;200), 35
)</f>
        <v>35</v>
      </c>
      <c r="M4533" s="12" t="str" cm="1">
        <f t="array" ref="M4533">_xlfn.IFS(
    SUMIFS(FACT_ORDERS[TotalAmount], FACT_ORDERS[WD_CUSTOMERS],FACT_ORDERS[[#This Row],[WD_CUSTOMERS]])&gt;=15000, "VIP",
    SUMIFS(FACT_ORDERS[TotalAmount], FACT_ORDERS[WD_CUSTOMERS],FACT_ORDERS[[#This Row],[WD_CUSTOMERS]])&gt;=8000, "Premium",
    TRUE, "Regular"
)</f>
        <v>Regular</v>
      </c>
      <c r="N4533" s="32" cm="1">
        <f t="array" ref="N4533">_xlfn.IFS(
   FACT_ORDERS[[#This Row],[TypeOfClient]]="VIP", 0.2,
   FACT_ORDERS[[#This Row],[TypeOfClient]]="Premium", 0.1,
   TRUE, 0
)</f>
        <v>0</v>
      </c>
      <c r="O4533" s="31" cm="1">
        <f t="array" ref="O4533">_xlfn.IFS(
   FACT_ORDERS[[#This Row],[TotalAmount]]&gt;1500, 0.15,
   FACT_ORDERS[[#This Row],[TotalAmount]]&gt;1000, 0.1,
   FACT_ORDERS[[#This Row],[TotalAmount]]&gt;500, 0.05,
   TRUE, 0
)</f>
        <v>0</v>
      </c>
      <c r="P4533" s="28">
        <f xml:space="preserve"> FACT_ORDERS[[#This Row],[TotalAmount]] * (1 - (FACT_ORDERS[[#This Row],[ClientDiscount]] + FACT_ORDERS[[#This Row],[OrderDiscount]]) )</f>
        <v>132</v>
      </c>
      <c r="Q4533" s="28">
        <f>FACT_ORDERS[[#This Row],[TotalAmountWithDiscount]]+FACT_ORDERS[[#This Row],[DeliveryCost]]</f>
        <v>167</v>
      </c>
      <c r="R4533" s="35">
        <v>45193</v>
      </c>
      <c r="S4533" s="35" t="str">
        <f>IF(NETWORKDAYS(FACT_ORDERS[[#This Row],[Order-Date]], FACT_ORDERS[[#This Row],[ArrivalDate ]]) &gt; 10, "Late", "On Time")</f>
        <v>On Time</v>
      </c>
    </row>
    <row r="4534" spans="1:19" x14ac:dyDescent="0.3">
      <c r="A4534" s="12">
        <v>9532</v>
      </c>
      <c r="B4534" s="12">
        <v>233</v>
      </c>
      <c r="C4534" s="12">
        <v>10013</v>
      </c>
      <c r="D4534" s="12">
        <v>4533</v>
      </c>
      <c r="E4534" s="12" t="s">
        <v>243</v>
      </c>
      <c r="F4534" s="13">
        <v>45184</v>
      </c>
      <c r="G4534" s="26" t="s">
        <v>14696</v>
      </c>
      <c r="H4534" s="12">
        <v>20</v>
      </c>
      <c r="I4534" s="28">
        <f>VLOOKUP(B:B,DIM_PRODUCTS!A:F,5,FALSE)</f>
        <v>13</v>
      </c>
      <c r="J4534" s="28">
        <f>FACT_ORDERS[[#This Row],[ProductPrice]]*FACT_ORDERS[[#This Row],[Quantity]]</f>
        <v>260</v>
      </c>
      <c r="K4534" s="12" t="str">
        <f>VLOOKUP(C:C,DIM_CUSTOMERS!A:G,7,FALSE)</f>
        <v>Mexico</v>
      </c>
      <c r="L4534" s="30" cm="1">
        <f t="array" ref="L4534">_xlfn.IFS(
    AND(FACT_ORDERS[[#This Row],[DeliveryMehtod]]="shippment",FACT_ORDERS[[#This Row],[TotalAmount]]&gt;=200), 0,
    AND(FACT_ORDERS[[#This Row],[DeliveryMehtod]]="pickup"), 15,
    AND(FACT_ORDERS[[#This Row],[DeliveryMehtod]]="shippment",FACT_ORDERS[[#This Row],[TotalAmount]]&lt;200), 35
)</f>
        <v>15</v>
      </c>
      <c r="M4534" s="12" t="str" cm="1">
        <f t="array" ref="M4534">_xlfn.IFS(
    SUMIFS(FACT_ORDERS[TotalAmount], FACT_ORDERS[WD_CUSTOMERS],FACT_ORDERS[[#This Row],[WD_CUSTOMERS]])&gt;=15000, "VIP",
    SUMIFS(FACT_ORDERS[TotalAmount], FACT_ORDERS[WD_CUSTOMERS],FACT_ORDERS[[#This Row],[WD_CUSTOMERS]])&gt;=8000, "Premium",
    TRUE, "Regular"
)</f>
        <v>Regular</v>
      </c>
      <c r="N4534" s="32" cm="1">
        <f t="array" ref="N4534">_xlfn.IFS(
   FACT_ORDERS[[#This Row],[TypeOfClient]]="VIP", 0.2,
   FACT_ORDERS[[#This Row],[TypeOfClient]]="Premium", 0.1,
   TRUE, 0
)</f>
        <v>0</v>
      </c>
      <c r="O4534" s="31" cm="1">
        <f t="array" ref="O4534">_xlfn.IFS(
   FACT_ORDERS[[#This Row],[TotalAmount]]&gt;1500, 0.15,
   FACT_ORDERS[[#This Row],[TotalAmount]]&gt;1000, 0.1,
   FACT_ORDERS[[#This Row],[TotalAmount]]&gt;500, 0.05,
   TRUE, 0
)</f>
        <v>0</v>
      </c>
      <c r="P4534" s="28">
        <f xml:space="preserve"> FACT_ORDERS[[#This Row],[TotalAmount]] * (1 - (FACT_ORDERS[[#This Row],[ClientDiscount]] + FACT_ORDERS[[#This Row],[OrderDiscount]]) )</f>
        <v>260</v>
      </c>
      <c r="Q4534" s="28">
        <f>FACT_ORDERS[[#This Row],[TotalAmountWithDiscount]]+FACT_ORDERS[[#This Row],[DeliveryCost]]</f>
        <v>275</v>
      </c>
      <c r="R4534" s="35">
        <v>45195</v>
      </c>
      <c r="S4534" s="35" t="str">
        <f>IF(NETWORKDAYS(FACT_ORDERS[[#This Row],[Order-Date]], FACT_ORDERS[[#This Row],[ArrivalDate ]]) &gt; 10, "Late", "On Time")</f>
        <v>On Time</v>
      </c>
    </row>
    <row r="4535" spans="1:19" x14ac:dyDescent="0.3">
      <c r="A4535" s="12">
        <v>9533</v>
      </c>
      <c r="B4535" s="12">
        <v>295</v>
      </c>
      <c r="C4535" s="12">
        <v>10013</v>
      </c>
      <c r="D4535" s="12">
        <v>4534</v>
      </c>
      <c r="E4535" s="12" t="s">
        <v>243</v>
      </c>
      <c r="F4535" s="13">
        <v>45184</v>
      </c>
      <c r="G4535" s="26" t="s">
        <v>14697</v>
      </c>
      <c r="H4535" s="12">
        <v>6</v>
      </c>
      <c r="I4535" s="28">
        <f>VLOOKUP(B:B,DIM_PRODUCTS!A:F,5,FALSE)</f>
        <v>10</v>
      </c>
      <c r="J4535" s="28">
        <f>FACT_ORDERS[[#This Row],[ProductPrice]]*FACT_ORDERS[[#This Row],[Quantity]]</f>
        <v>60</v>
      </c>
      <c r="K4535" s="12" t="str">
        <f>VLOOKUP(C:C,DIM_CUSTOMERS!A:G,7,FALSE)</f>
        <v>Mexico</v>
      </c>
      <c r="L4535" s="30" cm="1">
        <f t="array" ref="L4535">_xlfn.IFS(
    AND(FACT_ORDERS[[#This Row],[DeliveryMehtod]]="shippment",FACT_ORDERS[[#This Row],[TotalAmount]]&gt;=200), 0,
    AND(FACT_ORDERS[[#This Row],[DeliveryMehtod]]="pickup"), 15,
    AND(FACT_ORDERS[[#This Row],[DeliveryMehtod]]="shippment",FACT_ORDERS[[#This Row],[TotalAmount]]&lt;200), 35
)</f>
        <v>15</v>
      </c>
      <c r="M4535" s="12" t="str" cm="1">
        <f t="array" ref="M4535">_xlfn.IFS(
    SUMIFS(FACT_ORDERS[TotalAmount], FACT_ORDERS[WD_CUSTOMERS],FACT_ORDERS[[#This Row],[WD_CUSTOMERS]])&gt;=15000, "VIP",
    SUMIFS(FACT_ORDERS[TotalAmount], FACT_ORDERS[WD_CUSTOMERS],FACT_ORDERS[[#This Row],[WD_CUSTOMERS]])&gt;=8000, "Premium",
    TRUE, "Regular"
)</f>
        <v>Regular</v>
      </c>
      <c r="N4535" s="32" cm="1">
        <f t="array" ref="N4535">_xlfn.IFS(
   FACT_ORDERS[[#This Row],[TypeOfClient]]="VIP", 0.2,
   FACT_ORDERS[[#This Row],[TypeOfClient]]="Premium", 0.1,
   TRUE, 0
)</f>
        <v>0</v>
      </c>
      <c r="O4535" s="31" cm="1">
        <f t="array" ref="O4535">_xlfn.IFS(
   FACT_ORDERS[[#This Row],[TotalAmount]]&gt;1500, 0.15,
   FACT_ORDERS[[#This Row],[TotalAmount]]&gt;1000, 0.1,
   FACT_ORDERS[[#This Row],[TotalAmount]]&gt;500, 0.05,
   TRUE, 0
)</f>
        <v>0</v>
      </c>
      <c r="P4535" s="28">
        <f xml:space="preserve"> FACT_ORDERS[[#This Row],[TotalAmount]] * (1 - (FACT_ORDERS[[#This Row],[ClientDiscount]] + FACT_ORDERS[[#This Row],[OrderDiscount]]) )</f>
        <v>60</v>
      </c>
      <c r="Q4535" s="28">
        <f>FACT_ORDERS[[#This Row],[TotalAmountWithDiscount]]+FACT_ORDERS[[#This Row],[DeliveryCost]]</f>
        <v>75</v>
      </c>
      <c r="R4535" s="35">
        <v>45192</v>
      </c>
      <c r="S4535" s="35" t="str">
        <f>IF(NETWORKDAYS(FACT_ORDERS[[#This Row],[Order-Date]], FACT_ORDERS[[#This Row],[ArrivalDate ]]) &gt; 10, "Late", "On Time")</f>
        <v>On Time</v>
      </c>
    </row>
    <row r="4536" spans="1:19" x14ac:dyDescent="0.3">
      <c r="A4536" s="12">
        <v>9534</v>
      </c>
      <c r="B4536" s="12">
        <v>265</v>
      </c>
      <c r="C4536" s="12">
        <v>10013</v>
      </c>
      <c r="D4536" s="12">
        <v>4535</v>
      </c>
      <c r="E4536" s="12" t="s">
        <v>244</v>
      </c>
      <c r="F4536" s="13">
        <v>45524</v>
      </c>
      <c r="G4536" s="26" t="s">
        <v>14698</v>
      </c>
      <c r="H4536" s="12">
        <v>24</v>
      </c>
      <c r="I4536" s="28">
        <f>VLOOKUP(B:B,DIM_PRODUCTS!A:F,5,FALSE)</f>
        <v>13</v>
      </c>
      <c r="J4536" s="28">
        <f>FACT_ORDERS[[#This Row],[ProductPrice]]*FACT_ORDERS[[#This Row],[Quantity]]</f>
        <v>312</v>
      </c>
      <c r="K4536" s="12" t="str">
        <f>VLOOKUP(C:C,DIM_CUSTOMERS!A:G,7,FALSE)</f>
        <v>Mexico</v>
      </c>
      <c r="L4536" s="30" cm="1">
        <f t="array" ref="L4536">_xlfn.IFS(
    AND(FACT_ORDERS[[#This Row],[DeliveryMehtod]]="shippment",FACT_ORDERS[[#This Row],[TotalAmount]]&gt;=200), 0,
    AND(FACT_ORDERS[[#This Row],[DeliveryMehtod]]="pickup"), 15,
    AND(FACT_ORDERS[[#This Row],[DeliveryMehtod]]="shippment",FACT_ORDERS[[#This Row],[TotalAmount]]&lt;200), 35
)</f>
        <v>0</v>
      </c>
      <c r="M4536" s="12" t="str" cm="1">
        <f t="array" ref="M4536">_xlfn.IFS(
    SUMIFS(FACT_ORDERS[TotalAmount], FACT_ORDERS[WD_CUSTOMERS],FACT_ORDERS[[#This Row],[WD_CUSTOMERS]])&gt;=15000, "VIP",
    SUMIFS(FACT_ORDERS[TotalAmount], FACT_ORDERS[WD_CUSTOMERS],FACT_ORDERS[[#This Row],[WD_CUSTOMERS]])&gt;=8000, "Premium",
    TRUE, "Regular"
)</f>
        <v>Regular</v>
      </c>
      <c r="N4536" s="32" cm="1">
        <f t="array" ref="N4536">_xlfn.IFS(
   FACT_ORDERS[[#This Row],[TypeOfClient]]="VIP", 0.2,
   FACT_ORDERS[[#This Row],[TypeOfClient]]="Premium", 0.1,
   TRUE, 0
)</f>
        <v>0</v>
      </c>
      <c r="O4536" s="31" cm="1">
        <f t="array" ref="O4536">_xlfn.IFS(
   FACT_ORDERS[[#This Row],[TotalAmount]]&gt;1500, 0.15,
   FACT_ORDERS[[#This Row],[TotalAmount]]&gt;1000, 0.1,
   FACT_ORDERS[[#This Row],[TotalAmount]]&gt;500, 0.05,
   TRUE, 0
)</f>
        <v>0</v>
      </c>
      <c r="P4536" s="28">
        <f xml:space="preserve"> FACT_ORDERS[[#This Row],[TotalAmount]] * (1 - (FACT_ORDERS[[#This Row],[ClientDiscount]] + FACT_ORDERS[[#This Row],[OrderDiscount]]) )</f>
        <v>312</v>
      </c>
      <c r="Q4536" s="28">
        <f>FACT_ORDERS[[#This Row],[TotalAmountWithDiscount]]+FACT_ORDERS[[#This Row],[DeliveryCost]]</f>
        <v>312</v>
      </c>
      <c r="R4536" s="35">
        <v>45532</v>
      </c>
      <c r="S4536" s="35" t="str">
        <f>IF(NETWORKDAYS(FACT_ORDERS[[#This Row],[Order-Date]], FACT_ORDERS[[#This Row],[ArrivalDate ]]) &gt; 10, "Late", "On Time")</f>
        <v>On Time</v>
      </c>
    </row>
    <row r="4537" spans="1:19" x14ac:dyDescent="0.3">
      <c r="A4537" s="12">
        <v>9535</v>
      </c>
      <c r="B4537" s="12">
        <v>233</v>
      </c>
      <c r="C4537" s="12">
        <v>10013</v>
      </c>
      <c r="D4537" s="12">
        <v>4536</v>
      </c>
      <c r="E4537" s="12" t="s">
        <v>243</v>
      </c>
      <c r="F4537" s="13">
        <v>45524</v>
      </c>
      <c r="G4537" s="26" t="s">
        <v>14699</v>
      </c>
      <c r="H4537" s="12">
        <v>24</v>
      </c>
      <c r="I4537" s="28">
        <f>VLOOKUP(B:B,DIM_PRODUCTS!A:F,5,FALSE)</f>
        <v>13</v>
      </c>
      <c r="J4537" s="28">
        <f>FACT_ORDERS[[#This Row],[ProductPrice]]*FACT_ORDERS[[#This Row],[Quantity]]</f>
        <v>312</v>
      </c>
      <c r="K4537" s="12" t="str">
        <f>VLOOKUP(C:C,DIM_CUSTOMERS!A:G,7,FALSE)</f>
        <v>Mexico</v>
      </c>
      <c r="L4537" s="30" cm="1">
        <f t="array" ref="L4537">_xlfn.IFS(
    AND(FACT_ORDERS[[#This Row],[DeliveryMehtod]]="shippment",FACT_ORDERS[[#This Row],[TotalAmount]]&gt;=200), 0,
    AND(FACT_ORDERS[[#This Row],[DeliveryMehtod]]="pickup"), 15,
    AND(FACT_ORDERS[[#This Row],[DeliveryMehtod]]="shippment",FACT_ORDERS[[#This Row],[TotalAmount]]&lt;200), 35
)</f>
        <v>15</v>
      </c>
      <c r="M4537" s="12" t="str" cm="1">
        <f t="array" ref="M4537">_xlfn.IFS(
    SUMIFS(FACT_ORDERS[TotalAmount], FACT_ORDERS[WD_CUSTOMERS],FACT_ORDERS[[#This Row],[WD_CUSTOMERS]])&gt;=15000, "VIP",
    SUMIFS(FACT_ORDERS[TotalAmount], FACT_ORDERS[WD_CUSTOMERS],FACT_ORDERS[[#This Row],[WD_CUSTOMERS]])&gt;=8000, "Premium",
    TRUE, "Regular"
)</f>
        <v>Regular</v>
      </c>
      <c r="N4537" s="32" cm="1">
        <f t="array" ref="N4537">_xlfn.IFS(
   FACT_ORDERS[[#This Row],[TypeOfClient]]="VIP", 0.2,
   FACT_ORDERS[[#This Row],[TypeOfClient]]="Premium", 0.1,
   TRUE, 0
)</f>
        <v>0</v>
      </c>
      <c r="O4537" s="31" cm="1">
        <f t="array" ref="O4537">_xlfn.IFS(
   FACT_ORDERS[[#This Row],[TotalAmount]]&gt;1500, 0.15,
   FACT_ORDERS[[#This Row],[TotalAmount]]&gt;1000, 0.1,
   FACT_ORDERS[[#This Row],[TotalAmount]]&gt;500, 0.05,
   TRUE, 0
)</f>
        <v>0</v>
      </c>
      <c r="P4537" s="28">
        <f xml:space="preserve"> FACT_ORDERS[[#This Row],[TotalAmount]] * (1 - (FACT_ORDERS[[#This Row],[ClientDiscount]] + FACT_ORDERS[[#This Row],[OrderDiscount]]) )</f>
        <v>312</v>
      </c>
      <c r="Q4537" s="28">
        <f>FACT_ORDERS[[#This Row],[TotalAmountWithDiscount]]+FACT_ORDERS[[#This Row],[DeliveryCost]]</f>
        <v>327</v>
      </c>
      <c r="R4537" s="35">
        <v>45535</v>
      </c>
      <c r="S4537" s="35" t="str">
        <f>IF(NETWORKDAYS(FACT_ORDERS[[#This Row],[Order-Date]], FACT_ORDERS[[#This Row],[ArrivalDate ]]) &gt; 10, "Late", "On Time")</f>
        <v>On Time</v>
      </c>
    </row>
    <row r="4538" spans="1:19" x14ac:dyDescent="0.3">
      <c r="A4538" s="12">
        <v>9536</v>
      </c>
      <c r="B4538" s="12">
        <v>295</v>
      </c>
      <c r="C4538" s="12">
        <v>10013</v>
      </c>
      <c r="D4538" s="12">
        <v>4537</v>
      </c>
      <c r="E4538" s="12" t="s">
        <v>243</v>
      </c>
      <c r="F4538" s="13">
        <v>45524</v>
      </c>
      <c r="G4538" s="26" t="s">
        <v>14700</v>
      </c>
      <c r="H4538" s="12">
        <v>6</v>
      </c>
      <c r="I4538" s="28">
        <f>VLOOKUP(B:B,DIM_PRODUCTS!A:F,5,FALSE)</f>
        <v>10</v>
      </c>
      <c r="J4538" s="28">
        <f>FACT_ORDERS[[#This Row],[ProductPrice]]*FACT_ORDERS[[#This Row],[Quantity]]</f>
        <v>60</v>
      </c>
      <c r="K4538" s="12" t="str">
        <f>VLOOKUP(C:C,DIM_CUSTOMERS!A:G,7,FALSE)</f>
        <v>Mexico</v>
      </c>
      <c r="L4538" s="30" cm="1">
        <f t="array" ref="L4538">_xlfn.IFS(
    AND(FACT_ORDERS[[#This Row],[DeliveryMehtod]]="shippment",FACT_ORDERS[[#This Row],[TotalAmount]]&gt;=200), 0,
    AND(FACT_ORDERS[[#This Row],[DeliveryMehtod]]="pickup"), 15,
    AND(FACT_ORDERS[[#This Row],[DeliveryMehtod]]="shippment",FACT_ORDERS[[#This Row],[TotalAmount]]&lt;200), 35
)</f>
        <v>15</v>
      </c>
      <c r="M4538" s="12" t="str" cm="1">
        <f t="array" ref="M4538">_xlfn.IFS(
    SUMIFS(FACT_ORDERS[TotalAmount], FACT_ORDERS[WD_CUSTOMERS],FACT_ORDERS[[#This Row],[WD_CUSTOMERS]])&gt;=15000, "VIP",
    SUMIFS(FACT_ORDERS[TotalAmount], FACT_ORDERS[WD_CUSTOMERS],FACT_ORDERS[[#This Row],[WD_CUSTOMERS]])&gt;=8000, "Premium",
    TRUE, "Regular"
)</f>
        <v>Regular</v>
      </c>
      <c r="N4538" s="32" cm="1">
        <f t="array" ref="N4538">_xlfn.IFS(
   FACT_ORDERS[[#This Row],[TypeOfClient]]="VIP", 0.2,
   FACT_ORDERS[[#This Row],[TypeOfClient]]="Premium", 0.1,
   TRUE, 0
)</f>
        <v>0</v>
      </c>
      <c r="O4538" s="31" cm="1">
        <f t="array" ref="O4538">_xlfn.IFS(
   FACT_ORDERS[[#This Row],[TotalAmount]]&gt;1500, 0.15,
   FACT_ORDERS[[#This Row],[TotalAmount]]&gt;1000, 0.1,
   FACT_ORDERS[[#This Row],[TotalAmount]]&gt;500, 0.05,
   TRUE, 0
)</f>
        <v>0</v>
      </c>
      <c r="P4538" s="28">
        <f xml:space="preserve"> FACT_ORDERS[[#This Row],[TotalAmount]] * (1 - (FACT_ORDERS[[#This Row],[ClientDiscount]] + FACT_ORDERS[[#This Row],[OrderDiscount]]) )</f>
        <v>60</v>
      </c>
      <c r="Q4538" s="28">
        <f>FACT_ORDERS[[#This Row],[TotalAmountWithDiscount]]+FACT_ORDERS[[#This Row],[DeliveryCost]]</f>
        <v>75</v>
      </c>
      <c r="R4538" s="35">
        <v>45532</v>
      </c>
      <c r="S4538" s="35" t="str">
        <f>IF(NETWORKDAYS(FACT_ORDERS[[#This Row],[Order-Date]], FACT_ORDERS[[#This Row],[ArrivalDate ]]) &gt; 10, "Late", "On Time")</f>
        <v>On Time</v>
      </c>
    </row>
    <row r="4539" spans="1:19" x14ac:dyDescent="0.3">
      <c r="A4539" s="12">
        <v>9537</v>
      </c>
      <c r="B4539" s="12">
        <v>265</v>
      </c>
      <c r="C4539" s="12">
        <v>10013</v>
      </c>
      <c r="D4539" s="12">
        <v>4538</v>
      </c>
      <c r="E4539" s="12" t="s">
        <v>243</v>
      </c>
      <c r="F4539" s="13">
        <v>45527</v>
      </c>
      <c r="G4539" s="26" t="s">
        <v>14701</v>
      </c>
      <c r="H4539" s="12">
        <v>17</v>
      </c>
      <c r="I4539" s="28">
        <f>VLOOKUP(B:B,DIM_PRODUCTS!A:F,5,FALSE)</f>
        <v>13</v>
      </c>
      <c r="J4539" s="28">
        <f>FACT_ORDERS[[#This Row],[ProductPrice]]*FACT_ORDERS[[#This Row],[Quantity]]</f>
        <v>221</v>
      </c>
      <c r="K4539" s="12" t="str">
        <f>VLOOKUP(C:C,DIM_CUSTOMERS!A:G,7,FALSE)</f>
        <v>Mexico</v>
      </c>
      <c r="L4539" s="30" cm="1">
        <f t="array" ref="L4539">_xlfn.IFS(
    AND(FACT_ORDERS[[#This Row],[DeliveryMehtod]]="shippment",FACT_ORDERS[[#This Row],[TotalAmount]]&gt;=200), 0,
    AND(FACT_ORDERS[[#This Row],[DeliveryMehtod]]="pickup"), 15,
    AND(FACT_ORDERS[[#This Row],[DeliveryMehtod]]="shippment",FACT_ORDERS[[#This Row],[TotalAmount]]&lt;200), 35
)</f>
        <v>15</v>
      </c>
      <c r="M4539" s="12" t="str" cm="1">
        <f t="array" ref="M4539">_xlfn.IFS(
    SUMIFS(FACT_ORDERS[TotalAmount], FACT_ORDERS[WD_CUSTOMERS],FACT_ORDERS[[#This Row],[WD_CUSTOMERS]])&gt;=15000, "VIP",
    SUMIFS(FACT_ORDERS[TotalAmount], FACT_ORDERS[WD_CUSTOMERS],FACT_ORDERS[[#This Row],[WD_CUSTOMERS]])&gt;=8000, "Premium",
    TRUE, "Regular"
)</f>
        <v>Regular</v>
      </c>
      <c r="N4539" s="32" cm="1">
        <f t="array" ref="N4539">_xlfn.IFS(
   FACT_ORDERS[[#This Row],[TypeOfClient]]="VIP", 0.2,
   FACT_ORDERS[[#This Row],[TypeOfClient]]="Premium", 0.1,
   TRUE, 0
)</f>
        <v>0</v>
      </c>
      <c r="O4539" s="31" cm="1">
        <f t="array" ref="O4539">_xlfn.IFS(
   FACT_ORDERS[[#This Row],[TotalAmount]]&gt;1500, 0.15,
   FACT_ORDERS[[#This Row],[TotalAmount]]&gt;1000, 0.1,
   FACT_ORDERS[[#This Row],[TotalAmount]]&gt;500, 0.05,
   TRUE, 0
)</f>
        <v>0</v>
      </c>
      <c r="P4539" s="28">
        <f xml:space="preserve"> FACT_ORDERS[[#This Row],[TotalAmount]] * (1 - (FACT_ORDERS[[#This Row],[ClientDiscount]] + FACT_ORDERS[[#This Row],[OrderDiscount]]) )</f>
        <v>221</v>
      </c>
      <c r="Q4539" s="28">
        <f>FACT_ORDERS[[#This Row],[TotalAmountWithDiscount]]+FACT_ORDERS[[#This Row],[DeliveryCost]]</f>
        <v>236</v>
      </c>
      <c r="R4539" s="35">
        <v>45540</v>
      </c>
      <c r="S4539" s="35" t="str">
        <f>IF(NETWORKDAYS(FACT_ORDERS[[#This Row],[Order-Date]], FACT_ORDERS[[#This Row],[ArrivalDate ]]) &gt; 10, "Late", "On Time")</f>
        <v>On Time</v>
      </c>
    </row>
    <row r="4540" spans="1:19" x14ac:dyDescent="0.3">
      <c r="A4540" s="12">
        <v>9538</v>
      </c>
      <c r="B4540" s="12">
        <v>233</v>
      </c>
      <c r="C4540" s="12">
        <v>10013</v>
      </c>
      <c r="D4540" s="12">
        <v>4539</v>
      </c>
      <c r="E4540" s="12" t="s">
        <v>244</v>
      </c>
      <c r="F4540" s="13">
        <v>45527</v>
      </c>
      <c r="G4540" s="26" t="s">
        <v>3336</v>
      </c>
      <c r="H4540" s="12">
        <v>26</v>
      </c>
      <c r="I4540" s="28">
        <f>VLOOKUP(B:B,DIM_PRODUCTS!A:F,5,FALSE)</f>
        <v>13</v>
      </c>
      <c r="J4540" s="28">
        <f>FACT_ORDERS[[#This Row],[ProductPrice]]*FACT_ORDERS[[#This Row],[Quantity]]</f>
        <v>338</v>
      </c>
      <c r="K4540" s="12" t="str">
        <f>VLOOKUP(C:C,DIM_CUSTOMERS!A:G,7,FALSE)</f>
        <v>Mexico</v>
      </c>
      <c r="L4540" s="30" cm="1">
        <f t="array" ref="L4540">_xlfn.IFS(
    AND(FACT_ORDERS[[#This Row],[DeliveryMehtod]]="shippment",FACT_ORDERS[[#This Row],[TotalAmount]]&gt;=200), 0,
    AND(FACT_ORDERS[[#This Row],[DeliveryMehtod]]="pickup"), 15,
    AND(FACT_ORDERS[[#This Row],[DeliveryMehtod]]="shippment",FACT_ORDERS[[#This Row],[TotalAmount]]&lt;200), 35
)</f>
        <v>0</v>
      </c>
      <c r="M4540" s="12" t="str" cm="1">
        <f t="array" ref="M4540">_xlfn.IFS(
    SUMIFS(FACT_ORDERS[TotalAmount], FACT_ORDERS[WD_CUSTOMERS],FACT_ORDERS[[#This Row],[WD_CUSTOMERS]])&gt;=15000, "VIP",
    SUMIFS(FACT_ORDERS[TotalAmount], FACT_ORDERS[WD_CUSTOMERS],FACT_ORDERS[[#This Row],[WD_CUSTOMERS]])&gt;=8000, "Premium",
    TRUE, "Regular"
)</f>
        <v>Regular</v>
      </c>
      <c r="N4540" s="32" cm="1">
        <f t="array" ref="N4540">_xlfn.IFS(
   FACT_ORDERS[[#This Row],[TypeOfClient]]="VIP", 0.2,
   FACT_ORDERS[[#This Row],[TypeOfClient]]="Premium", 0.1,
   TRUE, 0
)</f>
        <v>0</v>
      </c>
      <c r="O4540" s="31" cm="1">
        <f t="array" ref="O4540">_xlfn.IFS(
   FACT_ORDERS[[#This Row],[TotalAmount]]&gt;1500, 0.15,
   FACT_ORDERS[[#This Row],[TotalAmount]]&gt;1000, 0.1,
   FACT_ORDERS[[#This Row],[TotalAmount]]&gt;500, 0.05,
   TRUE, 0
)</f>
        <v>0</v>
      </c>
      <c r="P4540" s="28">
        <f xml:space="preserve"> FACT_ORDERS[[#This Row],[TotalAmount]] * (1 - (FACT_ORDERS[[#This Row],[ClientDiscount]] + FACT_ORDERS[[#This Row],[OrderDiscount]]) )</f>
        <v>338</v>
      </c>
      <c r="Q4540" s="28">
        <f>FACT_ORDERS[[#This Row],[TotalAmountWithDiscount]]+FACT_ORDERS[[#This Row],[DeliveryCost]]</f>
        <v>338</v>
      </c>
      <c r="R4540" s="35">
        <v>45536</v>
      </c>
      <c r="S4540" s="35" t="str">
        <f>IF(NETWORKDAYS(FACT_ORDERS[[#This Row],[Order-Date]], FACT_ORDERS[[#This Row],[ArrivalDate ]]) &gt; 10, "Late", "On Time")</f>
        <v>On Time</v>
      </c>
    </row>
    <row r="4541" spans="1:19" x14ac:dyDescent="0.3">
      <c r="A4541" s="12">
        <v>9539</v>
      </c>
      <c r="B4541" s="12">
        <v>295</v>
      </c>
      <c r="C4541" s="12">
        <v>10013</v>
      </c>
      <c r="D4541" s="12">
        <v>4540</v>
      </c>
      <c r="E4541" s="12" t="s">
        <v>244</v>
      </c>
      <c r="F4541" s="13">
        <v>45527</v>
      </c>
      <c r="G4541" s="26" t="s">
        <v>14702</v>
      </c>
      <c r="H4541" s="12">
        <v>8</v>
      </c>
      <c r="I4541" s="28">
        <f>VLOOKUP(B:B,DIM_PRODUCTS!A:F,5,FALSE)</f>
        <v>10</v>
      </c>
      <c r="J4541" s="28">
        <f>FACT_ORDERS[[#This Row],[ProductPrice]]*FACT_ORDERS[[#This Row],[Quantity]]</f>
        <v>80</v>
      </c>
      <c r="K4541" s="12" t="str">
        <f>VLOOKUP(C:C,DIM_CUSTOMERS!A:G,7,FALSE)</f>
        <v>Mexico</v>
      </c>
      <c r="L4541" s="30" cm="1">
        <f t="array" ref="L4541">_xlfn.IFS(
    AND(FACT_ORDERS[[#This Row],[DeliveryMehtod]]="shippment",FACT_ORDERS[[#This Row],[TotalAmount]]&gt;=200), 0,
    AND(FACT_ORDERS[[#This Row],[DeliveryMehtod]]="pickup"), 15,
    AND(FACT_ORDERS[[#This Row],[DeliveryMehtod]]="shippment",FACT_ORDERS[[#This Row],[TotalAmount]]&lt;200), 35
)</f>
        <v>35</v>
      </c>
      <c r="M4541" s="12" t="str" cm="1">
        <f t="array" ref="M4541">_xlfn.IFS(
    SUMIFS(FACT_ORDERS[TotalAmount], FACT_ORDERS[WD_CUSTOMERS],FACT_ORDERS[[#This Row],[WD_CUSTOMERS]])&gt;=15000, "VIP",
    SUMIFS(FACT_ORDERS[TotalAmount], FACT_ORDERS[WD_CUSTOMERS],FACT_ORDERS[[#This Row],[WD_CUSTOMERS]])&gt;=8000, "Premium",
    TRUE, "Regular"
)</f>
        <v>Regular</v>
      </c>
      <c r="N4541" s="32" cm="1">
        <f t="array" ref="N4541">_xlfn.IFS(
   FACT_ORDERS[[#This Row],[TypeOfClient]]="VIP", 0.2,
   FACT_ORDERS[[#This Row],[TypeOfClient]]="Premium", 0.1,
   TRUE, 0
)</f>
        <v>0</v>
      </c>
      <c r="O4541" s="31" cm="1">
        <f t="array" ref="O4541">_xlfn.IFS(
   FACT_ORDERS[[#This Row],[TotalAmount]]&gt;1500, 0.15,
   FACT_ORDERS[[#This Row],[TotalAmount]]&gt;1000, 0.1,
   FACT_ORDERS[[#This Row],[TotalAmount]]&gt;500, 0.05,
   TRUE, 0
)</f>
        <v>0</v>
      </c>
      <c r="P4541" s="28">
        <f xml:space="preserve"> FACT_ORDERS[[#This Row],[TotalAmount]] * (1 - (FACT_ORDERS[[#This Row],[ClientDiscount]] + FACT_ORDERS[[#This Row],[OrderDiscount]]) )</f>
        <v>80</v>
      </c>
      <c r="Q4541" s="28">
        <f>FACT_ORDERS[[#This Row],[TotalAmountWithDiscount]]+FACT_ORDERS[[#This Row],[DeliveryCost]]</f>
        <v>115</v>
      </c>
      <c r="R4541" s="35">
        <v>45535</v>
      </c>
      <c r="S4541" s="35" t="str">
        <f>IF(NETWORKDAYS(FACT_ORDERS[[#This Row],[Order-Date]], FACT_ORDERS[[#This Row],[ArrivalDate ]]) &gt; 10, "Late", "On Time")</f>
        <v>On Time</v>
      </c>
    </row>
    <row r="4542" spans="1:19" x14ac:dyDescent="0.3">
      <c r="A4542" s="12">
        <v>9540</v>
      </c>
      <c r="B4542" s="12">
        <v>265</v>
      </c>
      <c r="C4542" s="12">
        <v>10013</v>
      </c>
      <c r="D4542" s="12">
        <v>4541</v>
      </c>
      <c r="E4542" s="12" t="s">
        <v>244</v>
      </c>
      <c r="F4542" s="13">
        <v>45361</v>
      </c>
      <c r="G4542" s="26" t="s">
        <v>14703</v>
      </c>
      <c r="H4542" s="12">
        <v>16</v>
      </c>
      <c r="I4542" s="28">
        <f>VLOOKUP(B:B,DIM_PRODUCTS!A:F,5,FALSE)</f>
        <v>13</v>
      </c>
      <c r="J4542" s="28">
        <f>FACT_ORDERS[[#This Row],[ProductPrice]]*FACT_ORDERS[[#This Row],[Quantity]]</f>
        <v>208</v>
      </c>
      <c r="K4542" s="12" t="str">
        <f>VLOOKUP(C:C,DIM_CUSTOMERS!A:G,7,FALSE)</f>
        <v>Mexico</v>
      </c>
      <c r="L4542" s="30" cm="1">
        <f t="array" ref="L4542">_xlfn.IFS(
    AND(FACT_ORDERS[[#This Row],[DeliveryMehtod]]="shippment",FACT_ORDERS[[#This Row],[TotalAmount]]&gt;=200), 0,
    AND(FACT_ORDERS[[#This Row],[DeliveryMehtod]]="pickup"), 15,
    AND(FACT_ORDERS[[#This Row],[DeliveryMehtod]]="shippment",FACT_ORDERS[[#This Row],[TotalAmount]]&lt;200), 35
)</f>
        <v>0</v>
      </c>
      <c r="M4542" s="12" t="str" cm="1">
        <f t="array" ref="M4542">_xlfn.IFS(
    SUMIFS(FACT_ORDERS[TotalAmount], FACT_ORDERS[WD_CUSTOMERS],FACT_ORDERS[[#This Row],[WD_CUSTOMERS]])&gt;=15000, "VIP",
    SUMIFS(FACT_ORDERS[TotalAmount], FACT_ORDERS[WD_CUSTOMERS],FACT_ORDERS[[#This Row],[WD_CUSTOMERS]])&gt;=8000, "Premium",
    TRUE, "Regular"
)</f>
        <v>Regular</v>
      </c>
      <c r="N4542" s="32" cm="1">
        <f t="array" ref="N4542">_xlfn.IFS(
   FACT_ORDERS[[#This Row],[TypeOfClient]]="VIP", 0.2,
   FACT_ORDERS[[#This Row],[TypeOfClient]]="Premium", 0.1,
   TRUE, 0
)</f>
        <v>0</v>
      </c>
      <c r="O4542" s="31" cm="1">
        <f t="array" ref="O4542">_xlfn.IFS(
   FACT_ORDERS[[#This Row],[TotalAmount]]&gt;1500, 0.15,
   FACT_ORDERS[[#This Row],[TotalAmount]]&gt;1000, 0.1,
   FACT_ORDERS[[#This Row],[TotalAmount]]&gt;500, 0.05,
   TRUE, 0
)</f>
        <v>0</v>
      </c>
      <c r="P4542" s="28">
        <f xml:space="preserve"> FACT_ORDERS[[#This Row],[TotalAmount]] * (1 - (FACT_ORDERS[[#This Row],[ClientDiscount]] + FACT_ORDERS[[#This Row],[OrderDiscount]]) )</f>
        <v>208</v>
      </c>
      <c r="Q4542" s="28">
        <f>FACT_ORDERS[[#This Row],[TotalAmountWithDiscount]]+FACT_ORDERS[[#This Row],[DeliveryCost]]</f>
        <v>208</v>
      </c>
      <c r="R4542" s="35">
        <v>45368</v>
      </c>
      <c r="S4542" s="35" t="str">
        <f>IF(NETWORKDAYS(FACT_ORDERS[[#This Row],[Order-Date]], FACT_ORDERS[[#This Row],[ArrivalDate ]]) &gt; 10, "Late", "On Time")</f>
        <v>On Time</v>
      </c>
    </row>
    <row r="4543" spans="1:19" x14ac:dyDescent="0.3">
      <c r="A4543" s="12">
        <v>9541</v>
      </c>
      <c r="B4543" s="12">
        <v>292</v>
      </c>
      <c r="C4543" s="12">
        <v>10013</v>
      </c>
      <c r="D4543" s="12">
        <v>4542</v>
      </c>
      <c r="E4543" s="12" t="s">
        <v>243</v>
      </c>
      <c r="F4543" s="13">
        <v>45361</v>
      </c>
      <c r="G4543" s="26" t="s">
        <v>14704</v>
      </c>
      <c r="H4543" s="12">
        <v>21</v>
      </c>
      <c r="I4543" s="28">
        <f>VLOOKUP(B:B,DIM_PRODUCTS!A:F,5,FALSE)</f>
        <v>6</v>
      </c>
      <c r="J4543" s="28">
        <f>FACT_ORDERS[[#This Row],[ProductPrice]]*FACT_ORDERS[[#This Row],[Quantity]]</f>
        <v>126</v>
      </c>
      <c r="K4543" s="12" t="str">
        <f>VLOOKUP(C:C,DIM_CUSTOMERS!A:G,7,FALSE)</f>
        <v>Mexico</v>
      </c>
      <c r="L4543" s="30" cm="1">
        <f t="array" ref="L4543">_xlfn.IFS(
    AND(FACT_ORDERS[[#This Row],[DeliveryMehtod]]="shippment",FACT_ORDERS[[#This Row],[TotalAmount]]&gt;=200), 0,
    AND(FACT_ORDERS[[#This Row],[DeliveryMehtod]]="pickup"), 15,
    AND(FACT_ORDERS[[#This Row],[DeliveryMehtod]]="shippment",FACT_ORDERS[[#This Row],[TotalAmount]]&lt;200), 35
)</f>
        <v>15</v>
      </c>
      <c r="M4543" s="12" t="str" cm="1">
        <f t="array" ref="M4543">_xlfn.IFS(
    SUMIFS(FACT_ORDERS[TotalAmount], FACT_ORDERS[WD_CUSTOMERS],FACT_ORDERS[[#This Row],[WD_CUSTOMERS]])&gt;=15000, "VIP",
    SUMIFS(FACT_ORDERS[TotalAmount], FACT_ORDERS[WD_CUSTOMERS],FACT_ORDERS[[#This Row],[WD_CUSTOMERS]])&gt;=8000, "Premium",
    TRUE, "Regular"
)</f>
        <v>Regular</v>
      </c>
      <c r="N4543" s="32" cm="1">
        <f t="array" ref="N4543">_xlfn.IFS(
   FACT_ORDERS[[#This Row],[TypeOfClient]]="VIP", 0.2,
   FACT_ORDERS[[#This Row],[TypeOfClient]]="Premium", 0.1,
   TRUE, 0
)</f>
        <v>0</v>
      </c>
      <c r="O4543" s="31" cm="1">
        <f t="array" ref="O4543">_xlfn.IFS(
   FACT_ORDERS[[#This Row],[TotalAmount]]&gt;1500, 0.15,
   FACT_ORDERS[[#This Row],[TotalAmount]]&gt;1000, 0.1,
   FACT_ORDERS[[#This Row],[TotalAmount]]&gt;500, 0.05,
   TRUE, 0
)</f>
        <v>0</v>
      </c>
      <c r="P4543" s="28">
        <f xml:space="preserve"> FACT_ORDERS[[#This Row],[TotalAmount]] * (1 - (FACT_ORDERS[[#This Row],[ClientDiscount]] + FACT_ORDERS[[#This Row],[OrderDiscount]]) )</f>
        <v>126</v>
      </c>
      <c r="Q4543" s="28">
        <f>FACT_ORDERS[[#This Row],[TotalAmountWithDiscount]]+FACT_ORDERS[[#This Row],[DeliveryCost]]</f>
        <v>141</v>
      </c>
      <c r="R4543" s="35">
        <v>45368</v>
      </c>
      <c r="S4543" s="35" t="str">
        <f>IF(NETWORKDAYS(FACT_ORDERS[[#This Row],[Order-Date]], FACT_ORDERS[[#This Row],[ArrivalDate ]]) &gt; 10, "Late", "On Time")</f>
        <v>On Time</v>
      </c>
    </row>
    <row r="4544" spans="1:19" x14ac:dyDescent="0.3">
      <c r="A4544" s="12">
        <v>9542</v>
      </c>
      <c r="B4544" s="12">
        <v>233</v>
      </c>
      <c r="C4544" s="12">
        <v>10013</v>
      </c>
      <c r="D4544" s="12">
        <v>4543</v>
      </c>
      <c r="E4544" s="12" t="s">
        <v>243</v>
      </c>
      <c r="F4544" s="13">
        <v>45361</v>
      </c>
      <c r="G4544" s="26" t="s">
        <v>14705</v>
      </c>
      <c r="H4544" s="12">
        <v>16</v>
      </c>
      <c r="I4544" s="28">
        <f>VLOOKUP(B:B,DIM_PRODUCTS!A:F,5,FALSE)</f>
        <v>13</v>
      </c>
      <c r="J4544" s="28">
        <f>FACT_ORDERS[[#This Row],[ProductPrice]]*FACT_ORDERS[[#This Row],[Quantity]]</f>
        <v>208</v>
      </c>
      <c r="K4544" s="12" t="str">
        <f>VLOOKUP(C:C,DIM_CUSTOMERS!A:G,7,FALSE)</f>
        <v>Mexico</v>
      </c>
      <c r="L4544" s="30" cm="1">
        <f t="array" ref="L4544">_xlfn.IFS(
    AND(FACT_ORDERS[[#This Row],[DeliveryMehtod]]="shippment",FACT_ORDERS[[#This Row],[TotalAmount]]&gt;=200), 0,
    AND(FACT_ORDERS[[#This Row],[DeliveryMehtod]]="pickup"), 15,
    AND(FACT_ORDERS[[#This Row],[DeliveryMehtod]]="shippment",FACT_ORDERS[[#This Row],[TotalAmount]]&lt;200), 35
)</f>
        <v>15</v>
      </c>
      <c r="M4544" s="12" t="str" cm="1">
        <f t="array" ref="M4544">_xlfn.IFS(
    SUMIFS(FACT_ORDERS[TotalAmount], FACT_ORDERS[WD_CUSTOMERS],FACT_ORDERS[[#This Row],[WD_CUSTOMERS]])&gt;=15000, "VIP",
    SUMIFS(FACT_ORDERS[TotalAmount], FACT_ORDERS[WD_CUSTOMERS],FACT_ORDERS[[#This Row],[WD_CUSTOMERS]])&gt;=8000, "Premium",
    TRUE, "Regular"
)</f>
        <v>Regular</v>
      </c>
      <c r="N4544" s="32" cm="1">
        <f t="array" ref="N4544">_xlfn.IFS(
   FACT_ORDERS[[#This Row],[TypeOfClient]]="VIP", 0.2,
   FACT_ORDERS[[#This Row],[TypeOfClient]]="Premium", 0.1,
   TRUE, 0
)</f>
        <v>0</v>
      </c>
      <c r="O4544" s="31" cm="1">
        <f t="array" ref="O4544">_xlfn.IFS(
   FACT_ORDERS[[#This Row],[TotalAmount]]&gt;1500, 0.15,
   FACT_ORDERS[[#This Row],[TotalAmount]]&gt;1000, 0.1,
   FACT_ORDERS[[#This Row],[TotalAmount]]&gt;500, 0.05,
   TRUE, 0
)</f>
        <v>0</v>
      </c>
      <c r="P4544" s="28">
        <f xml:space="preserve"> FACT_ORDERS[[#This Row],[TotalAmount]] * (1 - (FACT_ORDERS[[#This Row],[ClientDiscount]] + FACT_ORDERS[[#This Row],[OrderDiscount]]) )</f>
        <v>208</v>
      </c>
      <c r="Q4544" s="28">
        <f>FACT_ORDERS[[#This Row],[TotalAmountWithDiscount]]+FACT_ORDERS[[#This Row],[DeliveryCost]]</f>
        <v>223</v>
      </c>
      <c r="R4544" s="35">
        <v>45372</v>
      </c>
      <c r="S4544" s="35" t="str">
        <f>IF(NETWORKDAYS(FACT_ORDERS[[#This Row],[Order-Date]], FACT_ORDERS[[#This Row],[ArrivalDate ]]) &gt; 10, "Late", "On Time")</f>
        <v>On Time</v>
      </c>
    </row>
    <row r="4545" spans="1:19" x14ac:dyDescent="0.3">
      <c r="A4545" s="12">
        <v>9543</v>
      </c>
      <c r="B4545" s="12">
        <v>295</v>
      </c>
      <c r="C4545" s="12">
        <v>10013</v>
      </c>
      <c r="D4545" s="12">
        <v>4544</v>
      </c>
      <c r="E4545" s="12" t="s">
        <v>243</v>
      </c>
      <c r="F4545" s="13">
        <v>45361</v>
      </c>
      <c r="G4545" s="26" t="s">
        <v>14706</v>
      </c>
      <c r="H4545" s="12">
        <v>10</v>
      </c>
      <c r="I4545" s="28">
        <f>VLOOKUP(B:B,DIM_PRODUCTS!A:F,5,FALSE)</f>
        <v>10</v>
      </c>
      <c r="J4545" s="28">
        <f>FACT_ORDERS[[#This Row],[ProductPrice]]*FACT_ORDERS[[#This Row],[Quantity]]</f>
        <v>100</v>
      </c>
      <c r="K4545" s="12" t="str">
        <f>VLOOKUP(C:C,DIM_CUSTOMERS!A:G,7,FALSE)</f>
        <v>Mexico</v>
      </c>
      <c r="L4545" s="30" cm="1">
        <f t="array" ref="L4545">_xlfn.IFS(
    AND(FACT_ORDERS[[#This Row],[DeliveryMehtod]]="shippment",FACT_ORDERS[[#This Row],[TotalAmount]]&gt;=200), 0,
    AND(FACT_ORDERS[[#This Row],[DeliveryMehtod]]="pickup"), 15,
    AND(FACT_ORDERS[[#This Row],[DeliveryMehtod]]="shippment",FACT_ORDERS[[#This Row],[TotalAmount]]&lt;200), 35
)</f>
        <v>15</v>
      </c>
      <c r="M4545" s="12" t="str" cm="1">
        <f t="array" ref="M4545">_xlfn.IFS(
    SUMIFS(FACT_ORDERS[TotalAmount], FACT_ORDERS[WD_CUSTOMERS],FACT_ORDERS[[#This Row],[WD_CUSTOMERS]])&gt;=15000, "VIP",
    SUMIFS(FACT_ORDERS[TotalAmount], FACT_ORDERS[WD_CUSTOMERS],FACT_ORDERS[[#This Row],[WD_CUSTOMERS]])&gt;=8000, "Premium",
    TRUE, "Regular"
)</f>
        <v>Regular</v>
      </c>
      <c r="N4545" s="32" cm="1">
        <f t="array" ref="N4545">_xlfn.IFS(
   FACT_ORDERS[[#This Row],[TypeOfClient]]="VIP", 0.2,
   FACT_ORDERS[[#This Row],[TypeOfClient]]="Premium", 0.1,
   TRUE, 0
)</f>
        <v>0</v>
      </c>
      <c r="O4545" s="31" cm="1">
        <f t="array" ref="O4545">_xlfn.IFS(
   FACT_ORDERS[[#This Row],[TotalAmount]]&gt;1500, 0.15,
   FACT_ORDERS[[#This Row],[TotalAmount]]&gt;1000, 0.1,
   FACT_ORDERS[[#This Row],[TotalAmount]]&gt;500, 0.05,
   TRUE, 0
)</f>
        <v>0</v>
      </c>
      <c r="P4545" s="28">
        <f xml:space="preserve"> FACT_ORDERS[[#This Row],[TotalAmount]] * (1 - (FACT_ORDERS[[#This Row],[ClientDiscount]] + FACT_ORDERS[[#This Row],[OrderDiscount]]) )</f>
        <v>100</v>
      </c>
      <c r="Q4545" s="28">
        <f>FACT_ORDERS[[#This Row],[TotalAmountWithDiscount]]+FACT_ORDERS[[#This Row],[DeliveryCost]]</f>
        <v>115</v>
      </c>
      <c r="R4545" s="35">
        <v>45370</v>
      </c>
      <c r="S4545" s="35" t="str">
        <f>IF(NETWORKDAYS(FACT_ORDERS[[#This Row],[Order-Date]], FACT_ORDERS[[#This Row],[ArrivalDate ]]) &gt; 10, "Late", "On Time")</f>
        <v>On Time</v>
      </c>
    </row>
    <row r="4546" spans="1:19" x14ac:dyDescent="0.3">
      <c r="A4546" s="12">
        <v>9544</v>
      </c>
      <c r="B4546" s="12">
        <v>265</v>
      </c>
      <c r="C4546" s="12">
        <v>10013</v>
      </c>
      <c r="D4546" s="12">
        <v>4545</v>
      </c>
      <c r="E4546" s="12" t="s">
        <v>244</v>
      </c>
      <c r="F4546" s="13">
        <v>45558</v>
      </c>
      <c r="G4546" s="26" t="s">
        <v>3427</v>
      </c>
      <c r="H4546" s="12">
        <v>17</v>
      </c>
      <c r="I4546" s="28">
        <f>VLOOKUP(B:B,DIM_PRODUCTS!A:F,5,FALSE)</f>
        <v>13</v>
      </c>
      <c r="J4546" s="28">
        <f>FACT_ORDERS[[#This Row],[ProductPrice]]*FACT_ORDERS[[#This Row],[Quantity]]</f>
        <v>221</v>
      </c>
      <c r="K4546" s="12" t="str">
        <f>VLOOKUP(C:C,DIM_CUSTOMERS!A:G,7,FALSE)</f>
        <v>Mexico</v>
      </c>
      <c r="L4546" s="30" cm="1">
        <f t="array" ref="L4546">_xlfn.IFS(
    AND(FACT_ORDERS[[#This Row],[DeliveryMehtod]]="shippment",FACT_ORDERS[[#This Row],[TotalAmount]]&gt;=200), 0,
    AND(FACT_ORDERS[[#This Row],[DeliveryMehtod]]="pickup"), 15,
    AND(FACT_ORDERS[[#This Row],[DeliveryMehtod]]="shippment",FACT_ORDERS[[#This Row],[TotalAmount]]&lt;200), 35
)</f>
        <v>0</v>
      </c>
      <c r="M4546" s="12" t="str" cm="1">
        <f t="array" ref="M4546">_xlfn.IFS(
    SUMIFS(FACT_ORDERS[TotalAmount], FACT_ORDERS[WD_CUSTOMERS],FACT_ORDERS[[#This Row],[WD_CUSTOMERS]])&gt;=15000, "VIP",
    SUMIFS(FACT_ORDERS[TotalAmount], FACT_ORDERS[WD_CUSTOMERS],FACT_ORDERS[[#This Row],[WD_CUSTOMERS]])&gt;=8000, "Premium",
    TRUE, "Regular"
)</f>
        <v>Regular</v>
      </c>
      <c r="N4546" s="32" cm="1">
        <f t="array" ref="N4546">_xlfn.IFS(
   FACT_ORDERS[[#This Row],[TypeOfClient]]="VIP", 0.2,
   FACT_ORDERS[[#This Row],[TypeOfClient]]="Premium", 0.1,
   TRUE, 0
)</f>
        <v>0</v>
      </c>
      <c r="O4546" s="31" cm="1">
        <f t="array" ref="O4546">_xlfn.IFS(
   FACT_ORDERS[[#This Row],[TotalAmount]]&gt;1500, 0.15,
   FACT_ORDERS[[#This Row],[TotalAmount]]&gt;1000, 0.1,
   FACT_ORDERS[[#This Row],[TotalAmount]]&gt;500, 0.05,
   TRUE, 0
)</f>
        <v>0</v>
      </c>
      <c r="P4546" s="28">
        <f xml:space="preserve"> FACT_ORDERS[[#This Row],[TotalAmount]] * (1 - (FACT_ORDERS[[#This Row],[ClientDiscount]] + FACT_ORDERS[[#This Row],[OrderDiscount]]) )</f>
        <v>221</v>
      </c>
      <c r="Q4546" s="28">
        <f>FACT_ORDERS[[#This Row],[TotalAmountWithDiscount]]+FACT_ORDERS[[#This Row],[DeliveryCost]]</f>
        <v>221</v>
      </c>
      <c r="R4546" s="35">
        <v>45568</v>
      </c>
      <c r="S4546" s="35" t="str">
        <f>IF(NETWORKDAYS(FACT_ORDERS[[#This Row],[Order-Date]], FACT_ORDERS[[#This Row],[ArrivalDate ]]) &gt; 10, "Late", "On Time")</f>
        <v>On Time</v>
      </c>
    </row>
    <row r="4547" spans="1:19" x14ac:dyDescent="0.3">
      <c r="A4547" s="12">
        <v>9545</v>
      </c>
      <c r="B4547" s="12">
        <v>295</v>
      </c>
      <c r="C4547" s="12">
        <v>10013</v>
      </c>
      <c r="D4547" s="12">
        <v>4546</v>
      </c>
      <c r="E4547" s="12" t="s">
        <v>244</v>
      </c>
      <c r="F4547" s="13">
        <v>45558</v>
      </c>
      <c r="G4547" s="26" t="s">
        <v>14707</v>
      </c>
      <c r="H4547" s="12">
        <v>9</v>
      </c>
      <c r="I4547" s="28">
        <f>VLOOKUP(B:B,DIM_PRODUCTS!A:F,5,FALSE)</f>
        <v>10</v>
      </c>
      <c r="J4547" s="28">
        <f>FACT_ORDERS[[#This Row],[ProductPrice]]*FACT_ORDERS[[#This Row],[Quantity]]</f>
        <v>90</v>
      </c>
      <c r="K4547" s="12" t="str">
        <f>VLOOKUP(C:C,DIM_CUSTOMERS!A:G,7,FALSE)</f>
        <v>Mexico</v>
      </c>
      <c r="L4547" s="30" cm="1">
        <f t="array" ref="L4547">_xlfn.IFS(
    AND(FACT_ORDERS[[#This Row],[DeliveryMehtod]]="shippment",FACT_ORDERS[[#This Row],[TotalAmount]]&gt;=200), 0,
    AND(FACT_ORDERS[[#This Row],[DeliveryMehtod]]="pickup"), 15,
    AND(FACT_ORDERS[[#This Row],[DeliveryMehtod]]="shippment",FACT_ORDERS[[#This Row],[TotalAmount]]&lt;200), 35
)</f>
        <v>35</v>
      </c>
      <c r="M4547" s="12" t="str" cm="1">
        <f t="array" ref="M4547">_xlfn.IFS(
    SUMIFS(FACT_ORDERS[TotalAmount], FACT_ORDERS[WD_CUSTOMERS],FACT_ORDERS[[#This Row],[WD_CUSTOMERS]])&gt;=15000, "VIP",
    SUMIFS(FACT_ORDERS[TotalAmount], FACT_ORDERS[WD_CUSTOMERS],FACT_ORDERS[[#This Row],[WD_CUSTOMERS]])&gt;=8000, "Premium",
    TRUE, "Regular"
)</f>
        <v>Regular</v>
      </c>
      <c r="N4547" s="32" cm="1">
        <f t="array" ref="N4547">_xlfn.IFS(
   FACT_ORDERS[[#This Row],[TypeOfClient]]="VIP", 0.2,
   FACT_ORDERS[[#This Row],[TypeOfClient]]="Premium", 0.1,
   TRUE, 0
)</f>
        <v>0</v>
      </c>
      <c r="O4547" s="31" cm="1">
        <f t="array" ref="O4547">_xlfn.IFS(
   FACT_ORDERS[[#This Row],[TotalAmount]]&gt;1500, 0.15,
   FACT_ORDERS[[#This Row],[TotalAmount]]&gt;1000, 0.1,
   FACT_ORDERS[[#This Row],[TotalAmount]]&gt;500, 0.05,
   TRUE, 0
)</f>
        <v>0</v>
      </c>
      <c r="P4547" s="28">
        <f xml:space="preserve"> FACT_ORDERS[[#This Row],[TotalAmount]] * (1 - (FACT_ORDERS[[#This Row],[ClientDiscount]] + FACT_ORDERS[[#This Row],[OrderDiscount]]) )</f>
        <v>90</v>
      </c>
      <c r="Q4547" s="28">
        <f>FACT_ORDERS[[#This Row],[TotalAmountWithDiscount]]+FACT_ORDERS[[#This Row],[DeliveryCost]]</f>
        <v>125</v>
      </c>
      <c r="R4547" s="35">
        <v>45568</v>
      </c>
      <c r="S4547" s="35" t="str">
        <f>IF(NETWORKDAYS(FACT_ORDERS[[#This Row],[Order-Date]], FACT_ORDERS[[#This Row],[ArrivalDate ]]) &gt; 10, "Late", "On Time")</f>
        <v>On Time</v>
      </c>
    </row>
    <row r="4548" spans="1:19" x14ac:dyDescent="0.3">
      <c r="A4548" s="12">
        <v>9546</v>
      </c>
      <c r="B4548" s="12">
        <v>265</v>
      </c>
      <c r="C4548" s="12">
        <v>10013</v>
      </c>
      <c r="D4548" s="12">
        <v>4547</v>
      </c>
      <c r="E4548" s="12" t="s">
        <v>243</v>
      </c>
      <c r="F4548" s="13">
        <v>45545</v>
      </c>
      <c r="G4548" s="26" t="s">
        <v>3557</v>
      </c>
      <c r="H4548" s="12">
        <v>18</v>
      </c>
      <c r="I4548" s="28">
        <f>VLOOKUP(B:B,DIM_PRODUCTS!A:F,5,FALSE)</f>
        <v>13</v>
      </c>
      <c r="J4548" s="28">
        <f>FACT_ORDERS[[#This Row],[ProductPrice]]*FACT_ORDERS[[#This Row],[Quantity]]</f>
        <v>234</v>
      </c>
      <c r="K4548" s="12" t="str">
        <f>VLOOKUP(C:C,DIM_CUSTOMERS!A:G,7,FALSE)</f>
        <v>Mexico</v>
      </c>
      <c r="L4548" s="30" cm="1">
        <f t="array" ref="L4548">_xlfn.IFS(
    AND(FACT_ORDERS[[#This Row],[DeliveryMehtod]]="shippment",FACT_ORDERS[[#This Row],[TotalAmount]]&gt;=200), 0,
    AND(FACT_ORDERS[[#This Row],[DeliveryMehtod]]="pickup"), 15,
    AND(FACT_ORDERS[[#This Row],[DeliveryMehtod]]="shippment",FACT_ORDERS[[#This Row],[TotalAmount]]&lt;200), 35
)</f>
        <v>15</v>
      </c>
      <c r="M4548" s="12" t="str" cm="1">
        <f t="array" ref="M4548">_xlfn.IFS(
    SUMIFS(FACT_ORDERS[TotalAmount], FACT_ORDERS[WD_CUSTOMERS],FACT_ORDERS[[#This Row],[WD_CUSTOMERS]])&gt;=15000, "VIP",
    SUMIFS(FACT_ORDERS[TotalAmount], FACT_ORDERS[WD_CUSTOMERS],FACT_ORDERS[[#This Row],[WD_CUSTOMERS]])&gt;=8000, "Premium",
    TRUE, "Regular"
)</f>
        <v>Regular</v>
      </c>
      <c r="N4548" s="32" cm="1">
        <f t="array" ref="N4548">_xlfn.IFS(
   FACT_ORDERS[[#This Row],[TypeOfClient]]="VIP", 0.2,
   FACT_ORDERS[[#This Row],[TypeOfClient]]="Premium", 0.1,
   TRUE, 0
)</f>
        <v>0</v>
      </c>
      <c r="O4548" s="31" cm="1">
        <f t="array" ref="O4548">_xlfn.IFS(
   FACT_ORDERS[[#This Row],[TotalAmount]]&gt;1500, 0.15,
   FACT_ORDERS[[#This Row],[TotalAmount]]&gt;1000, 0.1,
   FACT_ORDERS[[#This Row],[TotalAmount]]&gt;500, 0.05,
   TRUE, 0
)</f>
        <v>0</v>
      </c>
      <c r="P4548" s="28">
        <f xml:space="preserve"> FACT_ORDERS[[#This Row],[TotalAmount]] * (1 - (FACT_ORDERS[[#This Row],[ClientDiscount]] + FACT_ORDERS[[#This Row],[OrderDiscount]]) )</f>
        <v>234</v>
      </c>
      <c r="Q4548" s="28">
        <f>FACT_ORDERS[[#This Row],[TotalAmountWithDiscount]]+FACT_ORDERS[[#This Row],[DeliveryCost]]</f>
        <v>249</v>
      </c>
      <c r="R4548" s="35">
        <v>45556</v>
      </c>
      <c r="S4548" s="35" t="str">
        <f>IF(NETWORKDAYS(FACT_ORDERS[[#This Row],[Order-Date]], FACT_ORDERS[[#This Row],[ArrivalDate ]]) &gt; 10, "Late", "On Time")</f>
        <v>On Time</v>
      </c>
    </row>
    <row r="4549" spans="1:19" x14ac:dyDescent="0.3">
      <c r="A4549" s="12">
        <v>9547</v>
      </c>
      <c r="B4549" s="12">
        <v>233</v>
      </c>
      <c r="C4549" s="12">
        <v>10013</v>
      </c>
      <c r="D4549" s="12">
        <v>4548</v>
      </c>
      <c r="E4549" s="12" t="s">
        <v>244</v>
      </c>
      <c r="F4549" s="13">
        <v>45545</v>
      </c>
      <c r="G4549" s="26" t="s">
        <v>14708</v>
      </c>
      <c r="H4549" s="12">
        <v>24</v>
      </c>
      <c r="I4549" s="28">
        <f>VLOOKUP(B:B,DIM_PRODUCTS!A:F,5,FALSE)</f>
        <v>13</v>
      </c>
      <c r="J4549" s="28">
        <f>FACT_ORDERS[[#This Row],[ProductPrice]]*FACT_ORDERS[[#This Row],[Quantity]]</f>
        <v>312</v>
      </c>
      <c r="K4549" s="12" t="str">
        <f>VLOOKUP(C:C,DIM_CUSTOMERS!A:G,7,FALSE)</f>
        <v>Mexico</v>
      </c>
      <c r="L4549" s="30" cm="1">
        <f t="array" ref="L4549">_xlfn.IFS(
    AND(FACT_ORDERS[[#This Row],[DeliveryMehtod]]="shippment",FACT_ORDERS[[#This Row],[TotalAmount]]&gt;=200), 0,
    AND(FACT_ORDERS[[#This Row],[DeliveryMehtod]]="pickup"), 15,
    AND(FACT_ORDERS[[#This Row],[DeliveryMehtod]]="shippment",FACT_ORDERS[[#This Row],[TotalAmount]]&lt;200), 35
)</f>
        <v>0</v>
      </c>
      <c r="M4549" s="12" t="str" cm="1">
        <f t="array" ref="M4549">_xlfn.IFS(
    SUMIFS(FACT_ORDERS[TotalAmount], FACT_ORDERS[WD_CUSTOMERS],FACT_ORDERS[[#This Row],[WD_CUSTOMERS]])&gt;=15000, "VIP",
    SUMIFS(FACT_ORDERS[TotalAmount], FACT_ORDERS[WD_CUSTOMERS],FACT_ORDERS[[#This Row],[WD_CUSTOMERS]])&gt;=8000, "Premium",
    TRUE, "Regular"
)</f>
        <v>Regular</v>
      </c>
      <c r="N4549" s="32" cm="1">
        <f t="array" ref="N4549">_xlfn.IFS(
   FACT_ORDERS[[#This Row],[TypeOfClient]]="VIP", 0.2,
   FACT_ORDERS[[#This Row],[TypeOfClient]]="Premium", 0.1,
   TRUE, 0
)</f>
        <v>0</v>
      </c>
      <c r="O4549" s="31" cm="1">
        <f t="array" ref="O4549">_xlfn.IFS(
   FACT_ORDERS[[#This Row],[TotalAmount]]&gt;1500, 0.15,
   FACT_ORDERS[[#This Row],[TotalAmount]]&gt;1000, 0.1,
   FACT_ORDERS[[#This Row],[TotalAmount]]&gt;500, 0.05,
   TRUE, 0
)</f>
        <v>0</v>
      </c>
      <c r="P4549" s="28">
        <f xml:space="preserve"> FACT_ORDERS[[#This Row],[TotalAmount]] * (1 - (FACT_ORDERS[[#This Row],[ClientDiscount]] + FACT_ORDERS[[#This Row],[OrderDiscount]]) )</f>
        <v>312</v>
      </c>
      <c r="Q4549" s="28">
        <f>FACT_ORDERS[[#This Row],[TotalAmountWithDiscount]]+FACT_ORDERS[[#This Row],[DeliveryCost]]</f>
        <v>312</v>
      </c>
      <c r="R4549" s="35">
        <v>45554</v>
      </c>
      <c r="S4549" s="35" t="str">
        <f>IF(NETWORKDAYS(FACT_ORDERS[[#This Row],[Order-Date]], FACT_ORDERS[[#This Row],[ArrivalDate ]]) &gt; 10, "Late", "On Time")</f>
        <v>On Time</v>
      </c>
    </row>
    <row r="4550" spans="1:19" x14ac:dyDescent="0.3">
      <c r="A4550" s="12">
        <v>9548</v>
      </c>
      <c r="B4550" s="12">
        <v>295</v>
      </c>
      <c r="C4550" s="12">
        <v>10013</v>
      </c>
      <c r="D4550" s="12">
        <v>4549</v>
      </c>
      <c r="E4550" s="12" t="s">
        <v>243</v>
      </c>
      <c r="F4550" s="13">
        <v>45545</v>
      </c>
      <c r="G4550" s="26" t="s">
        <v>14709</v>
      </c>
      <c r="H4550" s="12">
        <v>9</v>
      </c>
      <c r="I4550" s="28">
        <f>VLOOKUP(B:B,DIM_PRODUCTS!A:F,5,FALSE)</f>
        <v>10</v>
      </c>
      <c r="J4550" s="28">
        <f>FACT_ORDERS[[#This Row],[ProductPrice]]*FACT_ORDERS[[#This Row],[Quantity]]</f>
        <v>90</v>
      </c>
      <c r="K4550" s="12" t="str">
        <f>VLOOKUP(C:C,DIM_CUSTOMERS!A:G,7,FALSE)</f>
        <v>Mexico</v>
      </c>
      <c r="L4550" s="30" cm="1">
        <f t="array" ref="L4550">_xlfn.IFS(
    AND(FACT_ORDERS[[#This Row],[DeliveryMehtod]]="shippment",FACT_ORDERS[[#This Row],[TotalAmount]]&gt;=200), 0,
    AND(FACT_ORDERS[[#This Row],[DeliveryMehtod]]="pickup"), 15,
    AND(FACT_ORDERS[[#This Row],[DeliveryMehtod]]="shippment",FACT_ORDERS[[#This Row],[TotalAmount]]&lt;200), 35
)</f>
        <v>15</v>
      </c>
      <c r="M4550" s="12" t="str" cm="1">
        <f t="array" ref="M4550">_xlfn.IFS(
    SUMIFS(FACT_ORDERS[TotalAmount], FACT_ORDERS[WD_CUSTOMERS],FACT_ORDERS[[#This Row],[WD_CUSTOMERS]])&gt;=15000, "VIP",
    SUMIFS(FACT_ORDERS[TotalAmount], FACT_ORDERS[WD_CUSTOMERS],FACT_ORDERS[[#This Row],[WD_CUSTOMERS]])&gt;=8000, "Premium",
    TRUE, "Regular"
)</f>
        <v>Regular</v>
      </c>
      <c r="N4550" s="32" cm="1">
        <f t="array" ref="N4550">_xlfn.IFS(
   FACT_ORDERS[[#This Row],[TypeOfClient]]="VIP", 0.2,
   FACT_ORDERS[[#This Row],[TypeOfClient]]="Premium", 0.1,
   TRUE, 0
)</f>
        <v>0</v>
      </c>
      <c r="O4550" s="31" cm="1">
        <f t="array" ref="O4550">_xlfn.IFS(
   FACT_ORDERS[[#This Row],[TotalAmount]]&gt;1500, 0.15,
   FACT_ORDERS[[#This Row],[TotalAmount]]&gt;1000, 0.1,
   FACT_ORDERS[[#This Row],[TotalAmount]]&gt;500, 0.05,
   TRUE, 0
)</f>
        <v>0</v>
      </c>
      <c r="P4550" s="28">
        <f xml:space="preserve"> FACT_ORDERS[[#This Row],[TotalAmount]] * (1 - (FACT_ORDERS[[#This Row],[ClientDiscount]] + FACT_ORDERS[[#This Row],[OrderDiscount]]) )</f>
        <v>90</v>
      </c>
      <c r="Q4550" s="28">
        <f>FACT_ORDERS[[#This Row],[TotalAmountWithDiscount]]+FACT_ORDERS[[#This Row],[DeliveryCost]]</f>
        <v>105</v>
      </c>
      <c r="R4550" s="35">
        <v>45554</v>
      </c>
      <c r="S4550" s="35" t="str">
        <f>IF(NETWORKDAYS(FACT_ORDERS[[#This Row],[Order-Date]], FACT_ORDERS[[#This Row],[ArrivalDate ]]) &gt; 10, "Late", "On Time")</f>
        <v>On Time</v>
      </c>
    </row>
    <row r="4551" spans="1:19" x14ac:dyDescent="0.3">
      <c r="A4551" s="12">
        <v>9549</v>
      </c>
      <c r="B4551" s="12">
        <v>265</v>
      </c>
      <c r="C4551" s="12">
        <v>10013</v>
      </c>
      <c r="D4551" s="12">
        <v>4550</v>
      </c>
      <c r="E4551" s="12" t="s">
        <v>243</v>
      </c>
      <c r="F4551" s="13">
        <v>45540</v>
      </c>
      <c r="G4551" s="26" t="s">
        <v>14710</v>
      </c>
      <c r="H4551" s="12">
        <v>22</v>
      </c>
      <c r="I4551" s="28">
        <f>VLOOKUP(B:B,DIM_PRODUCTS!A:F,5,FALSE)</f>
        <v>13</v>
      </c>
      <c r="J4551" s="28">
        <f>FACT_ORDERS[[#This Row],[ProductPrice]]*FACT_ORDERS[[#This Row],[Quantity]]</f>
        <v>286</v>
      </c>
      <c r="K4551" s="12" t="str">
        <f>VLOOKUP(C:C,DIM_CUSTOMERS!A:G,7,FALSE)</f>
        <v>Mexico</v>
      </c>
      <c r="L4551" s="30" cm="1">
        <f t="array" ref="L4551">_xlfn.IFS(
    AND(FACT_ORDERS[[#This Row],[DeliveryMehtod]]="shippment",FACT_ORDERS[[#This Row],[TotalAmount]]&gt;=200), 0,
    AND(FACT_ORDERS[[#This Row],[DeliveryMehtod]]="pickup"), 15,
    AND(FACT_ORDERS[[#This Row],[DeliveryMehtod]]="shippment",FACT_ORDERS[[#This Row],[TotalAmount]]&lt;200), 35
)</f>
        <v>15</v>
      </c>
      <c r="M4551" s="12" t="str" cm="1">
        <f t="array" ref="M4551">_xlfn.IFS(
    SUMIFS(FACT_ORDERS[TotalAmount], FACT_ORDERS[WD_CUSTOMERS],FACT_ORDERS[[#This Row],[WD_CUSTOMERS]])&gt;=15000, "VIP",
    SUMIFS(FACT_ORDERS[TotalAmount], FACT_ORDERS[WD_CUSTOMERS],FACT_ORDERS[[#This Row],[WD_CUSTOMERS]])&gt;=8000, "Premium",
    TRUE, "Regular"
)</f>
        <v>Regular</v>
      </c>
      <c r="N4551" s="32" cm="1">
        <f t="array" ref="N4551">_xlfn.IFS(
   FACT_ORDERS[[#This Row],[TypeOfClient]]="VIP", 0.2,
   FACT_ORDERS[[#This Row],[TypeOfClient]]="Premium", 0.1,
   TRUE, 0
)</f>
        <v>0</v>
      </c>
      <c r="O4551" s="31" cm="1">
        <f t="array" ref="O4551">_xlfn.IFS(
   FACT_ORDERS[[#This Row],[TotalAmount]]&gt;1500, 0.15,
   FACT_ORDERS[[#This Row],[TotalAmount]]&gt;1000, 0.1,
   FACT_ORDERS[[#This Row],[TotalAmount]]&gt;500, 0.05,
   TRUE, 0
)</f>
        <v>0</v>
      </c>
      <c r="P4551" s="28">
        <f xml:space="preserve"> FACT_ORDERS[[#This Row],[TotalAmount]] * (1 - (FACT_ORDERS[[#This Row],[ClientDiscount]] + FACT_ORDERS[[#This Row],[OrderDiscount]]) )</f>
        <v>286</v>
      </c>
      <c r="Q4551" s="28">
        <f>FACT_ORDERS[[#This Row],[TotalAmountWithDiscount]]+FACT_ORDERS[[#This Row],[DeliveryCost]]</f>
        <v>301</v>
      </c>
      <c r="R4551" s="35">
        <v>45551</v>
      </c>
      <c r="S4551" s="35" t="str">
        <f>IF(NETWORKDAYS(FACT_ORDERS[[#This Row],[Order-Date]], FACT_ORDERS[[#This Row],[ArrivalDate ]]) &gt; 10, "Late", "On Time")</f>
        <v>On Time</v>
      </c>
    </row>
    <row r="4552" spans="1:19" x14ac:dyDescent="0.3">
      <c r="A4552" s="12">
        <v>9550</v>
      </c>
      <c r="B4552" s="12">
        <v>233</v>
      </c>
      <c r="C4552" s="12">
        <v>10013</v>
      </c>
      <c r="D4552" s="12">
        <v>4551</v>
      </c>
      <c r="E4552" s="12" t="s">
        <v>243</v>
      </c>
      <c r="F4552" s="13">
        <v>45540</v>
      </c>
      <c r="G4552" s="26" t="s">
        <v>14711</v>
      </c>
      <c r="H4552" s="12">
        <v>25</v>
      </c>
      <c r="I4552" s="28">
        <f>VLOOKUP(B:B,DIM_PRODUCTS!A:F,5,FALSE)</f>
        <v>13</v>
      </c>
      <c r="J4552" s="28">
        <f>FACT_ORDERS[[#This Row],[ProductPrice]]*FACT_ORDERS[[#This Row],[Quantity]]</f>
        <v>325</v>
      </c>
      <c r="K4552" s="12" t="str">
        <f>VLOOKUP(C:C,DIM_CUSTOMERS!A:G,7,FALSE)</f>
        <v>Mexico</v>
      </c>
      <c r="L4552" s="30" cm="1">
        <f t="array" ref="L4552">_xlfn.IFS(
    AND(FACT_ORDERS[[#This Row],[DeliveryMehtod]]="shippment",FACT_ORDERS[[#This Row],[TotalAmount]]&gt;=200), 0,
    AND(FACT_ORDERS[[#This Row],[DeliveryMehtod]]="pickup"), 15,
    AND(FACT_ORDERS[[#This Row],[DeliveryMehtod]]="shippment",FACT_ORDERS[[#This Row],[TotalAmount]]&lt;200), 35
)</f>
        <v>15</v>
      </c>
      <c r="M4552" s="12" t="str" cm="1">
        <f t="array" ref="M4552">_xlfn.IFS(
    SUMIFS(FACT_ORDERS[TotalAmount], FACT_ORDERS[WD_CUSTOMERS],FACT_ORDERS[[#This Row],[WD_CUSTOMERS]])&gt;=15000, "VIP",
    SUMIFS(FACT_ORDERS[TotalAmount], FACT_ORDERS[WD_CUSTOMERS],FACT_ORDERS[[#This Row],[WD_CUSTOMERS]])&gt;=8000, "Premium",
    TRUE, "Regular"
)</f>
        <v>Regular</v>
      </c>
      <c r="N4552" s="32" cm="1">
        <f t="array" ref="N4552">_xlfn.IFS(
   FACT_ORDERS[[#This Row],[TypeOfClient]]="VIP", 0.2,
   FACT_ORDERS[[#This Row],[TypeOfClient]]="Premium", 0.1,
   TRUE, 0
)</f>
        <v>0</v>
      </c>
      <c r="O4552" s="31" cm="1">
        <f t="array" ref="O4552">_xlfn.IFS(
   FACT_ORDERS[[#This Row],[TotalAmount]]&gt;1500, 0.15,
   FACT_ORDERS[[#This Row],[TotalAmount]]&gt;1000, 0.1,
   FACT_ORDERS[[#This Row],[TotalAmount]]&gt;500, 0.05,
   TRUE, 0
)</f>
        <v>0</v>
      </c>
      <c r="P4552" s="28">
        <f xml:space="preserve"> FACT_ORDERS[[#This Row],[TotalAmount]] * (1 - (FACT_ORDERS[[#This Row],[ClientDiscount]] + FACT_ORDERS[[#This Row],[OrderDiscount]]) )</f>
        <v>325</v>
      </c>
      <c r="Q4552" s="28">
        <f>FACT_ORDERS[[#This Row],[TotalAmountWithDiscount]]+FACT_ORDERS[[#This Row],[DeliveryCost]]</f>
        <v>340</v>
      </c>
      <c r="R4552" s="35">
        <v>45548</v>
      </c>
      <c r="S4552" s="35" t="str">
        <f>IF(NETWORKDAYS(FACT_ORDERS[[#This Row],[Order-Date]], FACT_ORDERS[[#This Row],[ArrivalDate ]]) &gt; 10, "Late", "On Time")</f>
        <v>On Time</v>
      </c>
    </row>
    <row r="4553" spans="1:19" x14ac:dyDescent="0.3">
      <c r="A4553" s="12">
        <v>9551</v>
      </c>
      <c r="B4553" s="12">
        <v>295</v>
      </c>
      <c r="C4553" s="12">
        <v>10013</v>
      </c>
      <c r="D4553" s="12">
        <v>4552</v>
      </c>
      <c r="E4553" s="12" t="s">
        <v>244</v>
      </c>
      <c r="F4553" s="13">
        <v>45540</v>
      </c>
      <c r="G4553" s="26" t="s">
        <v>4171</v>
      </c>
      <c r="H4553" s="12">
        <v>7</v>
      </c>
      <c r="I4553" s="28">
        <f>VLOOKUP(B:B,DIM_PRODUCTS!A:F,5,FALSE)</f>
        <v>10</v>
      </c>
      <c r="J4553" s="28">
        <f>FACT_ORDERS[[#This Row],[ProductPrice]]*FACT_ORDERS[[#This Row],[Quantity]]</f>
        <v>70</v>
      </c>
      <c r="K4553" s="12" t="str">
        <f>VLOOKUP(C:C,DIM_CUSTOMERS!A:G,7,FALSE)</f>
        <v>Mexico</v>
      </c>
      <c r="L4553" s="30" cm="1">
        <f t="array" ref="L4553">_xlfn.IFS(
    AND(FACT_ORDERS[[#This Row],[DeliveryMehtod]]="shippment",FACT_ORDERS[[#This Row],[TotalAmount]]&gt;=200), 0,
    AND(FACT_ORDERS[[#This Row],[DeliveryMehtod]]="pickup"), 15,
    AND(FACT_ORDERS[[#This Row],[DeliveryMehtod]]="shippment",FACT_ORDERS[[#This Row],[TotalAmount]]&lt;200), 35
)</f>
        <v>35</v>
      </c>
      <c r="M4553" s="12" t="str" cm="1">
        <f t="array" ref="M4553">_xlfn.IFS(
    SUMIFS(FACT_ORDERS[TotalAmount], FACT_ORDERS[WD_CUSTOMERS],FACT_ORDERS[[#This Row],[WD_CUSTOMERS]])&gt;=15000, "VIP",
    SUMIFS(FACT_ORDERS[TotalAmount], FACT_ORDERS[WD_CUSTOMERS],FACT_ORDERS[[#This Row],[WD_CUSTOMERS]])&gt;=8000, "Premium",
    TRUE, "Regular"
)</f>
        <v>Regular</v>
      </c>
      <c r="N4553" s="32" cm="1">
        <f t="array" ref="N4553">_xlfn.IFS(
   FACT_ORDERS[[#This Row],[TypeOfClient]]="VIP", 0.2,
   FACT_ORDERS[[#This Row],[TypeOfClient]]="Premium", 0.1,
   TRUE, 0
)</f>
        <v>0</v>
      </c>
      <c r="O4553" s="31" cm="1">
        <f t="array" ref="O4553">_xlfn.IFS(
   FACT_ORDERS[[#This Row],[TotalAmount]]&gt;1500, 0.15,
   FACT_ORDERS[[#This Row],[TotalAmount]]&gt;1000, 0.1,
   FACT_ORDERS[[#This Row],[TotalAmount]]&gt;500, 0.05,
   TRUE, 0
)</f>
        <v>0</v>
      </c>
      <c r="P4553" s="28">
        <f xml:space="preserve"> FACT_ORDERS[[#This Row],[TotalAmount]] * (1 - (FACT_ORDERS[[#This Row],[ClientDiscount]] + FACT_ORDERS[[#This Row],[OrderDiscount]]) )</f>
        <v>70</v>
      </c>
      <c r="Q4553" s="28">
        <f>FACT_ORDERS[[#This Row],[TotalAmountWithDiscount]]+FACT_ORDERS[[#This Row],[DeliveryCost]]</f>
        <v>105</v>
      </c>
      <c r="R4553" s="35">
        <v>45549</v>
      </c>
      <c r="S4553" s="35" t="str">
        <f>IF(NETWORKDAYS(FACT_ORDERS[[#This Row],[Order-Date]], FACT_ORDERS[[#This Row],[ArrivalDate ]]) &gt; 10, "Late", "On Time")</f>
        <v>On Time</v>
      </c>
    </row>
    <row r="4554" spans="1:19" x14ac:dyDescent="0.3">
      <c r="A4554" s="12">
        <v>9552</v>
      </c>
      <c r="B4554" s="12">
        <v>260</v>
      </c>
      <c r="C4554" s="12">
        <v>10755</v>
      </c>
      <c r="D4554" s="12">
        <v>4553</v>
      </c>
      <c r="E4554" s="12" t="s">
        <v>244</v>
      </c>
      <c r="F4554" s="13">
        <v>45235</v>
      </c>
      <c r="G4554" s="26" t="s">
        <v>4555</v>
      </c>
      <c r="H4554" s="12">
        <v>38</v>
      </c>
      <c r="I4554" s="28">
        <f>VLOOKUP(B:B,DIM_PRODUCTS!A:F,5,FALSE)</f>
        <v>15</v>
      </c>
      <c r="J4554" s="28">
        <f>FACT_ORDERS[[#This Row],[ProductPrice]]*FACT_ORDERS[[#This Row],[Quantity]]</f>
        <v>570</v>
      </c>
      <c r="K4554" s="12" t="str">
        <f>VLOOKUP(C:C,DIM_CUSTOMERS!A:G,7,FALSE)</f>
        <v>Germany</v>
      </c>
      <c r="L4554" s="30" cm="1">
        <f t="array" ref="L4554">_xlfn.IFS(
    AND(FACT_ORDERS[[#This Row],[DeliveryMehtod]]="shippment",FACT_ORDERS[[#This Row],[TotalAmount]]&gt;=200), 0,
    AND(FACT_ORDERS[[#This Row],[DeliveryMehtod]]="pickup"), 15,
    AND(FACT_ORDERS[[#This Row],[DeliveryMehtod]]="shippment",FACT_ORDERS[[#This Row],[TotalAmount]]&lt;200), 35
)</f>
        <v>0</v>
      </c>
      <c r="M4554" s="12" t="str" cm="1">
        <f t="array" ref="M4554">_xlfn.IFS(
    SUMIFS(FACT_ORDERS[TotalAmount], FACT_ORDERS[WD_CUSTOMERS],FACT_ORDERS[[#This Row],[WD_CUSTOMERS]])&gt;=15000, "VIP",
    SUMIFS(FACT_ORDERS[TotalAmount], FACT_ORDERS[WD_CUSTOMERS],FACT_ORDERS[[#This Row],[WD_CUSTOMERS]])&gt;=8000, "Premium",
    TRUE, "Regular"
)</f>
        <v>Regular</v>
      </c>
      <c r="N4554" s="32" cm="1">
        <f t="array" ref="N4554">_xlfn.IFS(
   FACT_ORDERS[[#This Row],[TypeOfClient]]="VIP", 0.2,
   FACT_ORDERS[[#This Row],[TypeOfClient]]="Premium", 0.1,
   TRUE, 0
)</f>
        <v>0</v>
      </c>
      <c r="O4554" s="31" cm="1">
        <f t="array" ref="O4554">_xlfn.IFS(
   FACT_ORDERS[[#This Row],[TotalAmount]]&gt;1500, 0.15,
   FACT_ORDERS[[#This Row],[TotalAmount]]&gt;1000, 0.1,
   FACT_ORDERS[[#This Row],[TotalAmount]]&gt;500, 0.05,
   TRUE, 0
)</f>
        <v>0.05</v>
      </c>
      <c r="P4554" s="28">
        <f xml:space="preserve"> FACT_ORDERS[[#This Row],[TotalAmount]] * (1 - (FACT_ORDERS[[#This Row],[ClientDiscount]] + FACT_ORDERS[[#This Row],[OrderDiscount]]) )</f>
        <v>541.5</v>
      </c>
      <c r="Q4554" s="28">
        <f>FACT_ORDERS[[#This Row],[TotalAmountWithDiscount]]+FACT_ORDERS[[#This Row],[DeliveryCost]]</f>
        <v>541.5</v>
      </c>
      <c r="R4554" s="35">
        <v>45246</v>
      </c>
      <c r="S4554" s="35" t="str">
        <f>IF(NETWORKDAYS(FACT_ORDERS[[#This Row],[Order-Date]], FACT_ORDERS[[#This Row],[ArrivalDate ]]) &gt; 10, "Late", "On Time")</f>
        <v>On Time</v>
      </c>
    </row>
    <row r="4555" spans="1:19" x14ac:dyDescent="0.3">
      <c r="A4555" s="12">
        <v>9553</v>
      </c>
      <c r="B4555" s="12">
        <v>283</v>
      </c>
      <c r="C4555" s="12">
        <v>10755</v>
      </c>
      <c r="D4555" s="12">
        <v>4554</v>
      </c>
      <c r="E4555" s="12" t="s">
        <v>244</v>
      </c>
      <c r="F4555" s="13">
        <v>45235</v>
      </c>
      <c r="G4555" s="26" t="s">
        <v>14712</v>
      </c>
      <c r="H4555" s="12">
        <v>57</v>
      </c>
      <c r="I4555" s="28">
        <f>VLOOKUP(B:B,DIM_PRODUCTS!A:F,5,FALSE)</f>
        <v>11</v>
      </c>
      <c r="J4555" s="28">
        <f>FACT_ORDERS[[#This Row],[ProductPrice]]*FACT_ORDERS[[#This Row],[Quantity]]</f>
        <v>627</v>
      </c>
      <c r="K4555" s="12" t="str">
        <f>VLOOKUP(C:C,DIM_CUSTOMERS!A:G,7,FALSE)</f>
        <v>Germany</v>
      </c>
      <c r="L4555" s="30" cm="1">
        <f t="array" ref="L4555">_xlfn.IFS(
    AND(FACT_ORDERS[[#This Row],[DeliveryMehtod]]="shippment",FACT_ORDERS[[#This Row],[TotalAmount]]&gt;=200), 0,
    AND(FACT_ORDERS[[#This Row],[DeliveryMehtod]]="pickup"), 15,
    AND(FACT_ORDERS[[#This Row],[DeliveryMehtod]]="shippment",FACT_ORDERS[[#This Row],[TotalAmount]]&lt;200), 35
)</f>
        <v>0</v>
      </c>
      <c r="M4555" s="12" t="str" cm="1">
        <f t="array" ref="M4555">_xlfn.IFS(
    SUMIFS(FACT_ORDERS[TotalAmount], FACT_ORDERS[WD_CUSTOMERS],FACT_ORDERS[[#This Row],[WD_CUSTOMERS]])&gt;=15000, "VIP",
    SUMIFS(FACT_ORDERS[TotalAmount], FACT_ORDERS[WD_CUSTOMERS],FACT_ORDERS[[#This Row],[WD_CUSTOMERS]])&gt;=8000, "Premium",
    TRUE, "Regular"
)</f>
        <v>Regular</v>
      </c>
      <c r="N4555" s="32" cm="1">
        <f t="array" ref="N4555">_xlfn.IFS(
   FACT_ORDERS[[#This Row],[TypeOfClient]]="VIP", 0.2,
   FACT_ORDERS[[#This Row],[TypeOfClient]]="Premium", 0.1,
   TRUE, 0
)</f>
        <v>0</v>
      </c>
      <c r="O4555" s="31" cm="1">
        <f t="array" ref="O4555">_xlfn.IFS(
   FACT_ORDERS[[#This Row],[TotalAmount]]&gt;1500, 0.15,
   FACT_ORDERS[[#This Row],[TotalAmount]]&gt;1000, 0.1,
   FACT_ORDERS[[#This Row],[TotalAmount]]&gt;500, 0.05,
   TRUE, 0
)</f>
        <v>0.05</v>
      </c>
      <c r="P4555" s="28">
        <f xml:space="preserve"> FACT_ORDERS[[#This Row],[TotalAmount]] * (1 - (FACT_ORDERS[[#This Row],[ClientDiscount]] + FACT_ORDERS[[#This Row],[OrderDiscount]]) )</f>
        <v>595.65</v>
      </c>
      <c r="Q4555" s="28">
        <f>FACT_ORDERS[[#This Row],[TotalAmountWithDiscount]]+FACT_ORDERS[[#This Row],[DeliveryCost]]</f>
        <v>595.65</v>
      </c>
      <c r="R4555" s="35">
        <v>45246</v>
      </c>
      <c r="S4555" s="35" t="str">
        <f>IF(NETWORKDAYS(FACT_ORDERS[[#This Row],[Order-Date]], FACT_ORDERS[[#This Row],[ArrivalDate ]]) &gt; 10, "Late", "On Time")</f>
        <v>On Time</v>
      </c>
    </row>
    <row r="4556" spans="1:19" x14ac:dyDescent="0.3">
      <c r="A4556" s="12">
        <v>9554</v>
      </c>
      <c r="B4556" s="12">
        <v>257</v>
      </c>
      <c r="C4556" s="12">
        <v>10997</v>
      </c>
      <c r="D4556" s="12">
        <v>4555</v>
      </c>
      <c r="E4556" s="12" t="s">
        <v>243</v>
      </c>
      <c r="F4556" s="13">
        <v>45209</v>
      </c>
      <c r="G4556" s="26" t="s">
        <v>14713</v>
      </c>
      <c r="H4556" s="12">
        <v>26</v>
      </c>
      <c r="I4556" s="28">
        <f>VLOOKUP(B:B,DIM_PRODUCTS!A:F,5,FALSE)</f>
        <v>20</v>
      </c>
      <c r="J4556" s="28">
        <f>FACT_ORDERS[[#This Row],[ProductPrice]]*FACT_ORDERS[[#This Row],[Quantity]]</f>
        <v>520</v>
      </c>
      <c r="K4556" s="12" t="str">
        <f>VLOOKUP(C:C,DIM_CUSTOMERS!A:G,7,FALSE)</f>
        <v>Kenya</v>
      </c>
      <c r="L4556" s="30" cm="1">
        <f t="array" ref="L4556">_xlfn.IFS(
    AND(FACT_ORDERS[[#This Row],[DeliveryMehtod]]="shippment",FACT_ORDERS[[#This Row],[TotalAmount]]&gt;=200), 0,
    AND(FACT_ORDERS[[#This Row],[DeliveryMehtod]]="pickup"), 15,
    AND(FACT_ORDERS[[#This Row],[DeliveryMehtod]]="shippment",FACT_ORDERS[[#This Row],[TotalAmount]]&lt;200), 35
)</f>
        <v>15</v>
      </c>
      <c r="M4556" s="12" t="str" cm="1">
        <f t="array" ref="M4556">_xlfn.IFS(
    SUMIFS(FACT_ORDERS[TotalAmount], FACT_ORDERS[WD_CUSTOMERS],FACT_ORDERS[[#This Row],[WD_CUSTOMERS]])&gt;=15000, "VIP",
    SUMIFS(FACT_ORDERS[TotalAmount], FACT_ORDERS[WD_CUSTOMERS],FACT_ORDERS[[#This Row],[WD_CUSTOMERS]])&gt;=8000, "Premium",
    TRUE, "Regular"
)</f>
        <v>Regular</v>
      </c>
      <c r="N4556" s="32" cm="1">
        <f t="array" ref="N4556">_xlfn.IFS(
   FACT_ORDERS[[#This Row],[TypeOfClient]]="VIP", 0.2,
   FACT_ORDERS[[#This Row],[TypeOfClient]]="Premium", 0.1,
   TRUE, 0
)</f>
        <v>0</v>
      </c>
      <c r="O4556" s="31" cm="1">
        <f t="array" ref="O4556">_xlfn.IFS(
   FACT_ORDERS[[#This Row],[TotalAmount]]&gt;1500, 0.15,
   FACT_ORDERS[[#This Row],[TotalAmount]]&gt;1000, 0.1,
   FACT_ORDERS[[#This Row],[TotalAmount]]&gt;500, 0.05,
   TRUE, 0
)</f>
        <v>0.05</v>
      </c>
      <c r="P4556" s="28">
        <f xml:space="preserve"> FACT_ORDERS[[#This Row],[TotalAmount]] * (1 - (FACT_ORDERS[[#This Row],[ClientDiscount]] + FACT_ORDERS[[#This Row],[OrderDiscount]]) )</f>
        <v>494</v>
      </c>
      <c r="Q4556" s="28">
        <f>FACT_ORDERS[[#This Row],[TotalAmountWithDiscount]]+FACT_ORDERS[[#This Row],[DeliveryCost]]</f>
        <v>509</v>
      </c>
      <c r="R4556" s="35">
        <v>45219</v>
      </c>
      <c r="S4556" s="35" t="str">
        <f>IF(NETWORKDAYS(FACT_ORDERS[[#This Row],[Order-Date]], FACT_ORDERS[[#This Row],[ArrivalDate ]]) &gt; 10, "Late", "On Time")</f>
        <v>On Time</v>
      </c>
    </row>
    <row r="4557" spans="1:19" x14ac:dyDescent="0.3">
      <c r="A4557" s="12">
        <v>9555</v>
      </c>
      <c r="B4557" s="12">
        <v>257</v>
      </c>
      <c r="C4557" s="12">
        <v>10997</v>
      </c>
      <c r="D4557" s="12">
        <v>4556</v>
      </c>
      <c r="E4557" s="12" t="s">
        <v>243</v>
      </c>
      <c r="F4557" s="13">
        <v>45081</v>
      </c>
      <c r="G4557" s="26" t="s">
        <v>14714</v>
      </c>
      <c r="H4557" s="12">
        <v>33</v>
      </c>
      <c r="I4557" s="28">
        <f>VLOOKUP(B:B,DIM_PRODUCTS!A:F,5,FALSE)</f>
        <v>20</v>
      </c>
      <c r="J4557" s="28">
        <f>FACT_ORDERS[[#This Row],[ProductPrice]]*FACT_ORDERS[[#This Row],[Quantity]]</f>
        <v>660</v>
      </c>
      <c r="K4557" s="12" t="str">
        <f>VLOOKUP(C:C,DIM_CUSTOMERS!A:G,7,FALSE)</f>
        <v>Kenya</v>
      </c>
      <c r="L4557" s="30" cm="1">
        <f t="array" ref="L4557">_xlfn.IFS(
    AND(FACT_ORDERS[[#This Row],[DeliveryMehtod]]="shippment",FACT_ORDERS[[#This Row],[TotalAmount]]&gt;=200), 0,
    AND(FACT_ORDERS[[#This Row],[DeliveryMehtod]]="pickup"), 15,
    AND(FACT_ORDERS[[#This Row],[DeliveryMehtod]]="shippment",FACT_ORDERS[[#This Row],[TotalAmount]]&lt;200), 35
)</f>
        <v>15</v>
      </c>
      <c r="M4557" s="12" t="str" cm="1">
        <f t="array" ref="M4557">_xlfn.IFS(
    SUMIFS(FACT_ORDERS[TotalAmount], FACT_ORDERS[WD_CUSTOMERS],FACT_ORDERS[[#This Row],[WD_CUSTOMERS]])&gt;=15000, "VIP",
    SUMIFS(FACT_ORDERS[TotalAmount], FACT_ORDERS[WD_CUSTOMERS],FACT_ORDERS[[#This Row],[WD_CUSTOMERS]])&gt;=8000, "Premium",
    TRUE, "Regular"
)</f>
        <v>Regular</v>
      </c>
      <c r="N4557" s="32" cm="1">
        <f t="array" ref="N4557">_xlfn.IFS(
   FACT_ORDERS[[#This Row],[TypeOfClient]]="VIP", 0.2,
   FACT_ORDERS[[#This Row],[TypeOfClient]]="Premium", 0.1,
   TRUE, 0
)</f>
        <v>0</v>
      </c>
      <c r="O4557" s="31" cm="1">
        <f t="array" ref="O4557">_xlfn.IFS(
   FACT_ORDERS[[#This Row],[TotalAmount]]&gt;1500, 0.15,
   FACT_ORDERS[[#This Row],[TotalAmount]]&gt;1000, 0.1,
   FACT_ORDERS[[#This Row],[TotalAmount]]&gt;500, 0.05,
   TRUE, 0
)</f>
        <v>0.05</v>
      </c>
      <c r="P4557" s="28">
        <f xml:space="preserve"> FACT_ORDERS[[#This Row],[TotalAmount]] * (1 - (FACT_ORDERS[[#This Row],[ClientDiscount]] + FACT_ORDERS[[#This Row],[OrderDiscount]]) )</f>
        <v>627</v>
      </c>
      <c r="Q4557" s="28">
        <f>FACT_ORDERS[[#This Row],[TotalAmountWithDiscount]]+FACT_ORDERS[[#This Row],[DeliveryCost]]</f>
        <v>642</v>
      </c>
      <c r="R4557" s="35">
        <v>45092</v>
      </c>
      <c r="S4557" s="35" t="str">
        <f>IF(NETWORKDAYS(FACT_ORDERS[[#This Row],[Order-Date]], FACT_ORDERS[[#This Row],[ArrivalDate ]]) &gt; 10, "Late", "On Time")</f>
        <v>On Time</v>
      </c>
    </row>
    <row r="4558" spans="1:19" x14ac:dyDescent="0.3">
      <c r="A4558" s="12">
        <v>9556</v>
      </c>
      <c r="B4558" s="12">
        <v>257</v>
      </c>
      <c r="C4558" s="12">
        <v>10997</v>
      </c>
      <c r="D4558" s="12">
        <v>4557</v>
      </c>
      <c r="E4558" s="12" t="s">
        <v>244</v>
      </c>
      <c r="F4558" s="13">
        <v>45117</v>
      </c>
      <c r="G4558" s="26" t="s">
        <v>3811</v>
      </c>
      <c r="H4558" s="12">
        <v>43</v>
      </c>
      <c r="I4558" s="28">
        <f>VLOOKUP(B:B,DIM_PRODUCTS!A:F,5,FALSE)</f>
        <v>20</v>
      </c>
      <c r="J4558" s="28">
        <f>FACT_ORDERS[[#This Row],[ProductPrice]]*FACT_ORDERS[[#This Row],[Quantity]]</f>
        <v>860</v>
      </c>
      <c r="K4558" s="12" t="str">
        <f>VLOOKUP(C:C,DIM_CUSTOMERS!A:G,7,FALSE)</f>
        <v>Kenya</v>
      </c>
      <c r="L4558" s="30" cm="1">
        <f t="array" ref="L4558">_xlfn.IFS(
    AND(FACT_ORDERS[[#This Row],[DeliveryMehtod]]="shippment",FACT_ORDERS[[#This Row],[TotalAmount]]&gt;=200), 0,
    AND(FACT_ORDERS[[#This Row],[DeliveryMehtod]]="pickup"), 15,
    AND(FACT_ORDERS[[#This Row],[DeliveryMehtod]]="shippment",FACT_ORDERS[[#This Row],[TotalAmount]]&lt;200), 35
)</f>
        <v>0</v>
      </c>
      <c r="M4558" s="12" t="str" cm="1">
        <f t="array" ref="M4558">_xlfn.IFS(
    SUMIFS(FACT_ORDERS[TotalAmount], FACT_ORDERS[WD_CUSTOMERS],FACT_ORDERS[[#This Row],[WD_CUSTOMERS]])&gt;=15000, "VIP",
    SUMIFS(FACT_ORDERS[TotalAmount], FACT_ORDERS[WD_CUSTOMERS],FACT_ORDERS[[#This Row],[WD_CUSTOMERS]])&gt;=8000, "Premium",
    TRUE, "Regular"
)</f>
        <v>Regular</v>
      </c>
      <c r="N4558" s="32" cm="1">
        <f t="array" ref="N4558">_xlfn.IFS(
   FACT_ORDERS[[#This Row],[TypeOfClient]]="VIP", 0.2,
   FACT_ORDERS[[#This Row],[TypeOfClient]]="Premium", 0.1,
   TRUE, 0
)</f>
        <v>0</v>
      </c>
      <c r="O4558" s="31" cm="1">
        <f t="array" ref="O4558">_xlfn.IFS(
   FACT_ORDERS[[#This Row],[TotalAmount]]&gt;1500, 0.15,
   FACT_ORDERS[[#This Row],[TotalAmount]]&gt;1000, 0.1,
   FACT_ORDERS[[#This Row],[TotalAmount]]&gt;500, 0.05,
   TRUE, 0
)</f>
        <v>0.05</v>
      </c>
      <c r="P4558" s="28">
        <f xml:space="preserve"> FACT_ORDERS[[#This Row],[TotalAmount]] * (1 - (FACT_ORDERS[[#This Row],[ClientDiscount]] + FACT_ORDERS[[#This Row],[OrderDiscount]]) )</f>
        <v>817</v>
      </c>
      <c r="Q4558" s="28">
        <f>FACT_ORDERS[[#This Row],[TotalAmountWithDiscount]]+FACT_ORDERS[[#This Row],[DeliveryCost]]</f>
        <v>817</v>
      </c>
      <c r="R4558" s="35">
        <v>45125</v>
      </c>
      <c r="S4558" s="35" t="str">
        <f>IF(NETWORKDAYS(FACT_ORDERS[[#This Row],[Order-Date]], FACT_ORDERS[[#This Row],[ArrivalDate ]]) &gt; 10, "Late", "On Time")</f>
        <v>On Time</v>
      </c>
    </row>
    <row r="4559" spans="1:19" x14ac:dyDescent="0.3">
      <c r="A4559" s="12">
        <v>9557</v>
      </c>
      <c r="B4559" s="12">
        <v>257</v>
      </c>
      <c r="C4559" s="12">
        <v>10997</v>
      </c>
      <c r="D4559" s="12">
        <v>4558</v>
      </c>
      <c r="E4559" s="12" t="s">
        <v>243</v>
      </c>
      <c r="F4559" s="13">
        <v>45295</v>
      </c>
      <c r="G4559" s="26" t="s">
        <v>14715</v>
      </c>
      <c r="H4559" s="12">
        <v>44</v>
      </c>
      <c r="I4559" s="28">
        <f>VLOOKUP(B:B,DIM_PRODUCTS!A:F,5,FALSE)</f>
        <v>20</v>
      </c>
      <c r="J4559" s="28">
        <f>FACT_ORDERS[[#This Row],[ProductPrice]]*FACT_ORDERS[[#This Row],[Quantity]]</f>
        <v>880</v>
      </c>
      <c r="K4559" s="12" t="str">
        <f>VLOOKUP(C:C,DIM_CUSTOMERS!A:G,7,FALSE)</f>
        <v>Kenya</v>
      </c>
      <c r="L4559" s="30" cm="1">
        <f t="array" ref="L4559">_xlfn.IFS(
    AND(FACT_ORDERS[[#This Row],[DeliveryMehtod]]="shippment",FACT_ORDERS[[#This Row],[TotalAmount]]&gt;=200), 0,
    AND(FACT_ORDERS[[#This Row],[DeliveryMehtod]]="pickup"), 15,
    AND(FACT_ORDERS[[#This Row],[DeliveryMehtod]]="shippment",FACT_ORDERS[[#This Row],[TotalAmount]]&lt;200), 35
)</f>
        <v>15</v>
      </c>
      <c r="M4559" s="12" t="str" cm="1">
        <f t="array" ref="M4559">_xlfn.IFS(
    SUMIFS(FACT_ORDERS[TotalAmount], FACT_ORDERS[WD_CUSTOMERS],FACT_ORDERS[[#This Row],[WD_CUSTOMERS]])&gt;=15000, "VIP",
    SUMIFS(FACT_ORDERS[TotalAmount], FACT_ORDERS[WD_CUSTOMERS],FACT_ORDERS[[#This Row],[WD_CUSTOMERS]])&gt;=8000, "Premium",
    TRUE, "Regular"
)</f>
        <v>Regular</v>
      </c>
      <c r="N4559" s="32" cm="1">
        <f t="array" ref="N4559">_xlfn.IFS(
   FACT_ORDERS[[#This Row],[TypeOfClient]]="VIP", 0.2,
   FACT_ORDERS[[#This Row],[TypeOfClient]]="Premium", 0.1,
   TRUE, 0
)</f>
        <v>0</v>
      </c>
      <c r="O4559" s="31" cm="1">
        <f t="array" ref="O4559">_xlfn.IFS(
   FACT_ORDERS[[#This Row],[TotalAmount]]&gt;1500, 0.15,
   FACT_ORDERS[[#This Row],[TotalAmount]]&gt;1000, 0.1,
   FACT_ORDERS[[#This Row],[TotalAmount]]&gt;500, 0.05,
   TRUE, 0
)</f>
        <v>0.05</v>
      </c>
      <c r="P4559" s="28">
        <f xml:space="preserve"> FACT_ORDERS[[#This Row],[TotalAmount]] * (1 - (FACT_ORDERS[[#This Row],[ClientDiscount]] + FACT_ORDERS[[#This Row],[OrderDiscount]]) )</f>
        <v>836</v>
      </c>
      <c r="Q4559" s="28">
        <f>FACT_ORDERS[[#This Row],[TotalAmountWithDiscount]]+FACT_ORDERS[[#This Row],[DeliveryCost]]</f>
        <v>851</v>
      </c>
      <c r="R4559" s="35">
        <v>45302</v>
      </c>
      <c r="S4559" s="35" t="str">
        <f>IF(NETWORKDAYS(FACT_ORDERS[[#This Row],[Order-Date]], FACT_ORDERS[[#This Row],[ArrivalDate ]]) &gt; 10, "Late", "On Time")</f>
        <v>On Time</v>
      </c>
    </row>
    <row r="4560" spans="1:19" x14ac:dyDescent="0.3">
      <c r="A4560" s="12">
        <v>9558</v>
      </c>
      <c r="B4560" s="12">
        <v>234</v>
      </c>
      <c r="C4560" s="12">
        <v>10809</v>
      </c>
      <c r="D4560" s="12">
        <v>4559</v>
      </c>
      <c r="E4560" s="12" t="s">
        <v>243</v>
      </c>
      <c r="F4560" s="13">
        <v>45537</v>
      </c>
      <c r="G4560" s="26" t="s">
        <v>4285</v>
      </c>
      <c r="H4560" s="12">
        <v>27</v>
      </c>
      <c r="I4560" s="28">
        <f>VLOOKUP(B:B,DIM_PRODUCTS!A:F,5,FALSE)</f>
        <v>13</v>
      </c>
      <c r="J4560" s="28">
        <f>FACT_ORDERS[[#This Row],[ProductPrice]]*FACT_ORDERS[[#This Row],[Quantity]]</f>
        <v>351</v>
      </c>
      <c r="K4560" s="12" t="str">
        <f>VLOOKUP(C:C,DIM_CUSTOMERS!A:G,7,FALSE)</f>
        <v>France</v>
      </c>
      <c r="L4560" s="30" cm="1">
        <f t="array" ref="L4560">_xlfn.IFS(
    AND(FACT_ORDERS[[#This Row],[DeliveryMehtod]]="shippment",FACT_ORDERS[[#This Row],[TotalAmount]]&gt;=200), 0,
    AND(FACT_ORDERS[[#This Row],[DeliveryMehtod]]="pickup"), 15,
    AND(FACT_ORDERS[[#This Row],[DeliveryMehtod]]="shippment",FACT_ORDERS[[#This Row],[TotalAmount]]&lt;200), 35
)</f>
        <v>15</v>
      </c>
      <c r="M4560" s="12" t="str" cm="1">
        <f t="array" ref="M4560">_xlfn.IFS(
    SUMIFS(FACT_ORDERS[TotalAmount], FACT_ORDERS[WD_CUSTOMERS],FACT_ORDERS[[#This Row],[WD_CUSTOMERS]])&gt;=15000, "VIP",
    SUMIFS(FACT_ORDERS[TotalAmount], FACT_ORDERS[WD_CUSTOMERS],FACT_ORDERS[[#This Row],[WD_CUSTOMERS]])&gt;=8000, "Premium",
    TRUE, "Regular"
)</f>
        <v>Regular</v>
      </c>
      <c r="N4560" s="32" cm="1">
        <f t="array" ref="N4560">_xlfn.IFS(
   FACT_ORDERS[[#This Row],[TypeOfClient]]="VIP", 0.2,
   FACT_ORDERS[[#This Row],[TypeOfClient]]="Premium", 0.1,
   TRUE, 0
)</f>
        <v>0</v>
      </c>
      <c r="O4560" s="31" cm="1">
        <f t="array" ref="O4560">_xlfn.IFS(
   FACT_ORDERS[[#This Row],[TotalAmount]]&gt;1500, 0.15,
   FACT_ORDERS[[#This Row],[TotalAmount]]&gt;1000, 0.1,
   FACT_ORDERS[[#This Row],[TotalAmount]]&gt;500, 0.05,
   TRUE, 0
)</f>
        <v>0</v>
      </c>
      <c r="P4560" s="28">
        <f xml:space="preserve"> FACT_ORDERS[[#This Row],[TotalAmount]] * (1 - (FACT_ORDERS[[#This Row],[ClientDiscount]] + FACT_ORDERS[[#This Row],[OrderDiscount]]) )</f>
        <v>351</v>
      </c>
      <c r="Q4560" s="28">
        <f>FACT_ORDERS[[#This Row],[TotalAmountWithDiscount]]+FACT_ORDERS[[#This Row],[DeliveryCost]]</f>
        <v>366</v>
      </c>
      <c r="R4560" s="35">
        <v>45548</v>
      </c>
      <c r="S4560" s="35" t="str">
        <f>IF(NETWORKDAYS(FACT_ORDERS[[#This Row],[Order-Date]], FACT_ORDERS[[#This Row],[ArrivalDate ]]) &gt; 10, "Late", "On Time")</f>
        <v>On Time</v>
      </c>
    </row>
    <row r="4561" spans="1:19" x14ac:dyDescent="0.3">
      <c r="A4561" s="12">
        <v>9559</v>
      </c>
      <c r="B4561" s="12">
        <v>281</v>
      </c>
      <c r="C4561" s="12">
        <v>10152</v>
      </c>
      <c r="D4561" s="12">
        <v>4560</v>
      </c>
      <c r="E4561" s="12" t="s">
        <v>243</v>
      </c>
      <c r="F4561" s="13">
        <v>45354</v>
      </c>
      <c r="G4561" s="26" t="s">
        <v>4639</v>
      </c>
      <c r="H4561" s="12">
        <v>15</v>
      </c>
      <c r="I4561" s="28">
        <f>VLOOKUP(B:B,DIM_PRODUCTS!A:F,5,FALSE)</f>
        <v>25</v>
      </c>
      <c r="J4561" s="28">
        <f>FACT_ORDERS[[#This Row],[ProductPrice]]*FACT_ORDERS[[#This Row],[Quantity]]</f>
        <v>375</v>
      </c>
      <c r="K4561" s="12" t="str">
        <f>VLOOKUP(C:C,DIM_CUSTOMERS!A:G,7,FALSE)</f>
        <v>Canada</v>
      </c>
      <c r="L4561" s="30" cm="1">
        <f t="array" ref="L4561">_xlfn.IFS(
    AND(FACT_ORDERS[[#This Row],[DeliveryMehtod]]="shippment",FACT_ORDERS[[#This Row],[TotalAmount]]&gt;=200), 0,
    AND(FACT_ORDERS[[#This Row],[DeliveryMehtod]]="pickup"), 15,
    AND(FACT_ORDERS[[#This Row],[DeliveryMehtod]]="shippment",FACT_ORDERS[[#This Row],[TotalAmount]]&lt;200), 35
)</f>
        <v>15</v>
      </c>
      <c r="M4561" s="12" t="str" cm="1">
        <f t="array" ref="M4561">_xlfn.IFS(
    SUMIFS(FACT_ORDERS[TotalAmount], FACT_ORDERS[WD_CUSTOMERS],FACT_ORDERS[[#This Row],[WD_CUSTOMERS]])&gt;=15000, "VIP",
    SUMIFS(FACT_ORDERS[TotalAmount], FACT_ORDERS[WD_CUSTOMERS],FACT_ORDERS[[#This Row],[WD_CUSTOMERS]])&gt;=8000, "Premium",
    TRUE, "Regular"
)</f>
        <v>VIP</v>
      </c>
      <c r="N4561" s="32" cm="1">
        <f t="array" ref="N4561">_xlfn.IFS(
   FACT_ORDERS[[#This Row],[TypeOfClient]]="VIP", 0.2,
   FACT_ORDERS[[#This Row],[TypeOfClient]]="Premium", 0.1,
   TRUE, 0
)</f>
        <v>0.2</v>
      </c>
      <c r="O4561" s="31" cm="1">
        <f t="array" ref="O4561">_xlfn.IFS(
   FACT_ORDERS[[#This Row],[TotalAmount]]&gt;1500, 0.15,
   FACT_ORDERS[[#This Row],[TotalAmount]]&gt;1000, 0.1,
   FACT_ORDERS[[#This Row],[TotalAmount]]&gt;500, 0.05,
   TRUE, 0
)</f>
        <v>0</v>
      </c>
      <c r="P4561" s="28">
        <f xml:space="preserve"> FACT_ORDERS[[#This Row],[TotalAmount]] * (1 - (FACT_ORDERS[[#This Row],[ClientDiscount]] + FACT_ORDERS[[#This Row],[OrderDiscount]]) )</f>
        <v>300</v>
      </c>
      <c r="Q4561" s="28">
        <f>FACT_ORDERS[[#This Row],[TotalAmountWithDiscount]]+FACT_ORDERS[[#This Row],[DeliveryCost]]</f>
        <v>315</v>
      </c>
      <c r="R4561" s="35">
        <v>45365</v>
      </c>
      <c r="S4561" s="35" t="str">
        <f>IF(NETWORKDAYS(FACT_ORDERS[[#This Row],[Order-Date]], FACT_ORDERS[[#This Row],[ArrivalDate ]]) &gt; 10, "Late", "On Time")</f>
        <v>On Time</v>
      </c>
    </row>
    <row r="4562" spans="1:19" x14ac:dyDescent="0.3">
      <c r="A4562" s="12">
        <v>9560</v>
      </c>
      <c r="B4562" s="12">
        <v>213</v>
      </c>
      <c r="C4562" s="12">
        <v>10152</v>
      </c>
      <c r="D4562" s="12">
        <v>4561</v>
      </c>
      <c r="E4562" s="12" t="s">
        <v>244</v>
      </c>
      <c r="F4562" s="13">
        <v>45354</v>
      </c>
      <c r="G4562" s="26" t="s">
        <v>14716</v>
      </c>
      <c r="H4562" s="12">
        <v>21</v>
      </c>
      <c r="I4562" s="28">
        <f>VLOOKUP(B:B,DIM_PRODUCTS!A:F,5,FALSE)</f>
        <v>45</v>
      </c>
      <c r="J4562" s="28">
        <f>FACT_ORDERS[[#This Row],[ProductPrice]]*FACT_ORDERS[[#This Row],[Quantity]]</f>
        <v>945</v>
      </c>
      <c r="K4562" s="12" t="str">
        <f>VLOOKUP(C:C,DIM_CUSTOMERS!A:G,7,FALSE)</f>
        <v>Canada</v>
      </c>
      <c r="L4562" s="30" cm="1">
        <f t="array" ref="L4562">_xlfn.IFS(
    AND(FACT_ORDERS[[#This Row],[DeliveryMehtod]]="shippment",FACT_ORDERS[[#This Row],[TotalAmount]]&gt;=200), 0,
    AND(FACT_ORDERS[[#This Row],[DeliveryMehtod]]="pickup"), 15,
    AND(FACT_ORDERS[[#This Row],[DeliveryMehtod]]="shippment",FACT_ORDERS[[#This Row],[TotalAmount]]&lt;200), 35
)</f>
        <v>0</v>
      </c>
      <c r="M4562" s="12" t="str" cm="1">
        <f t="array" ref="M4562">_xlfn.IFS(
    SUMIFS(FACT_ORDERS[TotalAmount], FACT_ORDERS[WD_CUSTOMERS],FACT_ORDERS[[#This Row],[WD_CUSTOMERS]])&gt;=15000, "VIP",
    SUMIFS(FACT_ORDERS[TotalAmount], FACT_ORDERS[WD_CUSTOMERS],FACT_ORDERS[[#This Row],[WD_CUSTOMERS]])&gt;=8000, "Premium",
    TRUE, "Regular"
)</f>
        <v>VIP</v>
      </c>
      <c r="N4562" s="32" cm="1">
        <f t="array" ref="N4562">_xlfn.IFS(
   FACT_ORDERS[[#This Row],[TypeOfClient]]="VIP", 0.2,
   FACT_ORDERS[[#This Row],[TypeOfClient]]="Premium", 0.1,
   TRUE, 0
)</f>
        <v>0.2</v>
      </c>
      <c r="O4562" s="31" cm="1">
        <f t="array" ref="O4562">_xlfn.IFS(
   FACT_ORDERS[[#This Row],[TotalAmount]]&gt;1500, 0.15,
   FACT_ORDERS[[#This Row],[TotalAmount]]&gt;1000, 0.1,
   FACT_ORDERS[[#This Row],[TotalAmount]]&gt;500, 0.05,
   TRUE, 0
)</f>
        <v>0.05</v>
      </c>
      <c r="P4562" s="28">
        <f xml:space="preserve"> FACT_ORDERS[[#This Row],[TotalAmount]] * (1 - (FACT_ORDERS[[#This Row],[ClientDiscount]] + FACT_ORDERS[[#This Row],[OrderDiscount]]) )</f>
        <v>708.75</v>
      </c>
      <c r="Q4562" s="28">
        <f>FACT_ORDERS[[#This Row],[TotalAmountWithDiscount]]+FACT_ORDERS[[#This Row],[DeliveryCost]]</f>
        <v>708.75</v>
      </c>
      <c r="R4562" s="35">
        <v>45365</v>
      </c>
      <c r="S4562" s="35" t="str">
        <f>IF(NETWORKDAYS(FACT_ORDERS[[#This Row],[Order-Date]], FACT_ORDERS[[#This Row],[ArrivalDate ]]) &gt; 10, "Late", "On Time")</f>
        <v>On Time</v>
      </c>
    </row>
    <row r="4563" spans="1:19" x14ac:dyDescent="0.3">
      <c r="A4563" s="12">
        <v>9561</v>
      </c>
      <c r="B4563" s="12">
        <v>286</v>
      </c>
      <c r="C4563" s="12">
        <v>10152</v>
      </c>
      <c r="D4563" s="12">
        <v>4562</v>
      </c>
      <c r="E4563" s="12" t="s">
        <v>244</v>
      </c>
      <c r="F4563" s="13">
        <v>45354</v>
      </c>
      <c r="G4563" s="26" t="s">
        <v>3732</v>
      </c>
      <c r="H4563" s="12">
        <v>18</v>
      </c>
      <c r="I4563" s="28">
        <f>VLOOKUP(B:B,DIM_PRODUCTS!A:F,5,FALSE)</f>
        <v>6</v>
      </c>
      <c r="J4563" s="28">
        <f>FACT_ORDERS[[#This Row],[ProductPrice]]*FACT_ORDERS[[#This Row],[Quantity]]</f>
        <v>108</v>
      </c>
      <c r="K4563" s="12" t="str">
        <f>VLOOKUP(C:C,DIM_CUSTOMERS!A:G,7,FALSE)</f>
        <v>Canada</v>
      </c>
      <c r="L4563" s="30" cm="1">
        <f t="array" ref="L4563">_xlfn.IFS(
    AND(FACT_ORDERS[[#This Row],[DeliveryMehtod]]="shippment",FACT_ORDERS[[#This Row],[TotalAmount]]&gt;=200), 0,
    AND(FACT_ORDERS[[#This Row],[DeliveryMehtod]]="pickup"), 15,
    AND(FACT_ORDERS[[#This Row],[DeliveryMehtod]]="shippment",FACT_ORDERS[[#This Row],[TotalAmount]]&lt;200), 35
)</f>
        <v>35</v>
      </c>
      <c r="M4563" s="12" t="str" cm="1">
        <f t="array" ref="M4563">_xlfn.IFS(
    SUMIFS(FACT_ORDERS[TotalAmount], FACT_ORDERS[WD_CUSTOMERS],FACT_ORDERS[[#This Row],[WD_CUSTOMERS]])&gt;=15000, "VIP",
    SUMIFS(FACT_ORDERS[TotalAmount], FACT_ORDERS[WD_CUSTOMERS],FACT_ORDERS[[#This Row],[WD_CUSTOMERS]])&gt;=8000, "Premium",
    TRUE, "Regular"
)</f>
        <v>VIP</v>
      </c>
      <c r="N4563" s="32" cm="1">
        <f t="array" ref="N4563">_xlfn.IFS(
   FACT_ORDERS[[#This Row],[TypeOfClient]]="VIP", 0.2,
   FACT_ORDERS[[#This Row],[TypeOfClient]]="Premium", 0.1,
   TRUE, 0
)</f>
        <v>0.2</v>
      </c>
      <c r="O4563" s="31" cm="1">
        <f t="array" ref="O4563">_xlfn.IFS(
   FACT_ORDERS[[#This Row],[TotalAmount]]&gt;1500, 0.15,
   FACT_ORDERS[[#This Row],[TotalAmount]]&gt;1000, 0.1,
   FACT_ORDERS[[#This Row],[TotalAmount]]&gt;500, 0.05,
   TRUE, 0
)</f>
        <v>0</v>
      </c>
      <c r="P4563" s="28">
        <f xml:space="preserve"> FACT_ORDERS[[#This Row],[TotalAmount]] * (1 - (FACT_ORDERS[[#This Row],[ClientDiscount]] + FACT_ORDERS[[#This Row],[OrderDiscount]]) )</f>
        <v>86.4</v>
      </c>
      <c r="Q4563" s="28">
        <f>FACT_ORDERS[[#This Row],[TotalAmountWithDiscount]]+FACT_ORDERS[[#This Row],[DeliveryCost]]</f>
        <v>121.4</v>
      </c>
      <c r="R4563" s="35">
        <v>45365</v>
      </c>
      <c r="S4563" s="35" t="str">
        <f>IF(NETWORKDAYS(FACT_ORDERS[[#This Row],[Order-Date]], FACT_ORDERS[[#This Row],[ArrivalDate ]]) &gt; 10, "Late", "On Time")</f>
        <v>On Time</v>
      </c>
    </row>
    <row r="4564" spans="1:19" x14ac:dyDescent="0.3">
      <c r="A4564" s="12">
        <v>9562</v>
      </c>
      <c r="B4564" s="12">
        <v>229</v>
      </c>
      <c r="C4564" s="12">
        <v>10165</v>
      </c>
      <c r="D4564" s="12">
        <v>4563</v>
      </c>
      <c r="E4564" s="12" t="s">
        <v>244</v>
      </c>
      <c r="F4564" s="13">
        <v>45377</v>
      </c>
      <c r="G4564" s="26" t="s">
        <v>14717</v>
      </c>
      <c r="H4564" s="12">
        <v>26</v>
      </c>
      <c r="I4564" s="28">
        <f>VLOOKUP(B:B,DIM_PRODUCTS!A:F,5,FALSE)</f>
        <v>24</v>
      </c>
      <c r="J4564" s="28">
        <f>FACT_ORDERS[[#This Row],[ProductPrice]]*FACT_ORDERS[[#This Row],[Quantity]]</f>
        <v>624</v>
      </c>
      <c r="K4564" s="12" t="str">
        <f>VLOOKUP(C:C,DIM_CUSTOMERS!A:G,7,FALSE)</f>
        <v>Mexico</v>
      </c>
      <c r="L4564" s="30" cm="1">
        <f t="array" ref="L4564">_xlfn.IFS(
    AND(FACT_ORDERS[[#This Row],[DeliveryMehtod]]="shippment",FACT_ORDERS[[#This Row],[TotalAmount]]&gt;=200), 0,
    AND(FACT_ORDERS[[#This Row],[DeliveryMehtod]]="pickup"), 15,
    AND(FACT_ORDERS[[#This Row],[DeliveryMehtod]]="shippment",FACT_ORDERS[[#This Row],[TotalAmount]]&lt;200), 35
)</f>
        <v>0</v>
      </c>
      <c r="M4564" s="12" t="str" cm="1">
        <f t="array" ref="M4564">_xlfn.IFS(
    SUMIFS(FACT_ORDERS[TotalAmount], FACT_ORDERS[WD_CUSTOMERS],FACT_ORDERS[[#This Row],[WD_CUSTOMERS]])&gt;=15000, "VIP",
    SUMIFS(FACT_ORDERS[TotalAmount], FACT_ORDERS[WD_CUSTOMERS],FACT_ORDERS[[#This Row],[WD_CUSTOMERS]])&gt;=8000, "Premium",
    TRUE, "Regular"
)</f>
        <v>Regular</v>
      </c>
      <c r="N4564" s="32" cm="1">
        <f t="array" ref="N4564">_xlfn.IFS(
   FACT_ORDERS[[#This Row],[TypeOfClient]]="VIP", 0.2,
   FACT_ORDERS[[#This Row],[TypeOfClient]]="Premium", 0.1,
   TRUE, 0
)</f>
        <v>0</v>
      </c>
      <c r="O4564" s="31" cm="1">
        <f t="array" ref="O4564">_xlfn.IFS(
   FACT_ORDERS[[#This Row],[TotalAmount]]&gt;1500, 0.15,
   FACT_ORDERS[[#This Row],[TotalAmount]]&gt;1000, 0.1,
   FACT_ORDERS[[#This Row],[TotalAmount]]&gt;500, 0.05,
   TRUE, 0
)</f>
        <v>0.05</v>
      </c>
      <c r="P4564" s="28">
        <f xml:space="preserve"> FACT_ORDERS[[#This Row],[TotalAmount]] * (1 - (FACT_ORDERS[[#This Row],[ClientDiscount]] + FACT_ORDERS[[#This Row],[OrderDiscount]]) )</f>
        <v>592.79999999999995</v>
      </c>
      <c r="Q4564" s="28">
        <f>FACT_ORDERS[[#This Row],[TotalAmountWithDiscount]]+FACT_ORDERS[[#This Row],[DeliveryCost]]</f>
        <v>592.79999999999995</v>
      </c>
      <c r="R4564" s="35">
        <v>45387</v>
      </c>
      <c r="S4564" s="35" t="str">
        <f>IF(NETWORKDAYS(FACT_ORDERS[[#This Row],[Order-Date]], FACT_ORDERS[[#This Row],[ArrivalDate ]]) &gt; 10, "Late", "On Time")</f>
        <v>On Time</v>
      </c>
    </row>
    <row r="4565" spans="1:19" x14ac:dyDescent="0.3">
      <c r="A4565" s="12">
        <v>9563</v>
      </c>
      <c r="B4565" s="12">
        <v>229</v>
      </c>
      <c r="C4565" s="12">
        <v>10165</v>
      </c>
      <c r="D4565" s="12">
        <v>4564</v>
      </c>
      <c r="E4565" s="12" t="s">
        <v>243</v>
      </c>
      <c r="F4565" s="13">
        <v>45023</v>
      </c>
      <c r="G4565" s="26" t="s">
        <v>14718</v>
      </c>
      <c r="H4565" s="12">
        <v>15</v>
      </c>
      <c r="I4565" s="28">
        <f>VLOOKUP(B:B,DIM_PRODUCTS!A:F,5,FALSE)</f>
        <v>24</v>
      </c>
      <c r="J4565" s="28">
        <f>FACT_ORDERS[[#This Row],[ProductPrice]]*FACT_ORDERS[[#This Row],[Quantity]]</f>
        <v>360</v>
      </c>
      <c r="K4565" s="12" t="str">
        <f>VLOOKUP(C:C,DIM_CUSTOMERS!A:G,7,FALSE)</f>
        <v>Mexico</v>
      </c>
      <c r="L4565" s="30" cm="1">
        <f t="array" ref="L4565">_xlfn.IFS(
    AND(FACT_ORDERS[[#This Row],[DeliveryMehtod]]="shippment",FACT_ORDERS[[#This Row],[TotalAmount]]&gt;=200), 0,
    AND(FACT_ORDERS[[#This Row],[DeliveryMehtod]]="pickup"), 15,
    AND(FACT_ORDERS[[#This Row],[DeliveryMehtod]]="shippment",FACT_ORDERS[[#This Row],[TotalAmount]]&lt;200), 35
)</f>
        <v>15</v>
      </c>
      <c r="M4565" s="12" t="str" cm="1">
        <f t="array" ref="M4565">_xlfn.IFS(
    SUMIFS(FACT_ORDERS[TotalAmount], FACT_ORDERS[WD_CUSTOMERS],FACT_ORDERS[[#This Row],[WD_CUSTOMERS]])&gt;=15000, "VIP",
    SUMIFS(FACT_ORDERS[TotalAmount], FACT_ORDERS[WD_CUSTOMERS],FACT_ORDERS[[#This Row],[WD_CUSTOMERS]])&gt;=8000, "Premium",
    TRUE, "Regular"
)</f>
        <v>Regular</v>
      </c>
      <c r="N4565" s="32" cm="1">
        <f t="array" ref="N4565">_xlfn.IFS(
   FACT_ORDERS[[#This Row],[TypeOfClient]]="VIP", 0.2,
   FACT_ORDERS[[#This Row],[TypeOfClient]]="Premium", 0.1,
   TRUE, 0
)</f>
        <v>0</v>
      </c>
      <c r="O4565" s="31" cm="1">
        <f t="array" ref="O4565">_xlfn.IFS(
   FACT_ORDERS[[#This Row],[TotalAmount]]&gt;1500, 0.15,
   FACT_ORDERS[[#This Row],[TotalAmount]]&gt;1000, 0.1,
   FACT_ORDERS[[#This Row],[TotalAmount]]&gt;500, 0.05,
   TRUE, 0
)</f>
        <v>0</v>
      </c>
      <c r="P4565" s="28">
        <f xml:space="preserve"> FACT_ORDERS[[#This Row],[TotalAmount]] * (1 - (FACT_ORDERS[[#This Row],[ClientDiscount]] + FACT_ORDERS[[#This Row],[OrderDiscount]]) )</f>
        <v>360</v>
      </c>
      <c r="Q4565" s="28">
        <f>FACT_ORDERS[[#This Row],[TotalAmountWithDiscount]]+FACT_ORDERS[[#This Row],[DeliveryCost]]</f>
        <v>375</v>
      </c>
      <c r="R4565" s="35">
        <v>45033</v>
      </c>
      <c r="S4565" s="35" t="str">
        <f>IF(NETWORKDAYS(FACT_ORDERS[[#This Row],[Order-Date]], FACT_ORDERS[[#This Row],[ArrivalDate ]]) &gt; 10, "Late", "On Time")</f>
        <v>On Time</v>
      </c>
    </row>
    <row r="4566" spans="1:19" x14ac:dyDescent="0.3">
      <c r="A4566" s="12">
        <v>9564</v>
      </c>
      <c r="B4566" s="12">
        <v>247</v>
      </c>
      <c r="C4566" s="12">
        <v>10294</v>
      </c>
      <c r="D4566" s="12">
        <v>4565</v>
      </c>
      <c r="E4566" s="12" t="s">
        <v>243</v>
      </c>
      <c r="F4566" s="13">
        <v>45416</v>
      </c>
      <c r="G4566" s="26" t="s">
        <v>14719</v>
      </c>
      <c r="H4566" s="12">
        <v>14</v>
      </c>
      <c r="I4566" s="28">
        <f>VLOOKUP(B:B,DIM_PRODUCTS!A:F,5,FALSE)</f>
        <v>13</v>
      </c>
      <c r="J4566" s="28">
        <f>FACT_ORDERS[[#This Row],[ProductPrice]]*FACT_ORDERS[[#This Row],[Quantity]]</f>
        <v>182</v>
      </c>
      <c r="K4566" s="12" t="str">
        <f>VLOOKUP(C:C,DIM_CUSTOMERS!A:G,7,FALSE)</f>
        <v>Mexico</v>
      </c>
      <c r="L4566" s="30" cm="1">
        <f t="array" ref="L4566">_xlfn.IFS(
    AND(FACT_ORDERS[[#This Row],[DeliveryMehtod]]="shippment",FACT_ORDERS[[#This Row],[TotalAmount]]&gt;=200), 0,
    AND(FACT_ORDERS[[#This Row],[DeliveryMehtod]]="pickup"), 15,
    AND(FACT_ORDERS[[#This Row],[DeliveryMehtod]]="shippment",FACT_ORDERS[[#This Row],[TotalAmount]]&lt;200), 35
)</f>
        <v>15</v>
      </c>
      <c r="M4566" s="12" t="str" cm="1">
        <f t="array" ref="M4566">_xlfn.IFS(
    SUMIFS(FACT_ORDERS[TotalAmount], FACT_ORDERS[WD_CUSTOMERS],FACT_ORDERS[[#This Row],[WD_CUSTOMERS]])&gt;=15000, "VIP",
    SUMIFS(FACT_ORDERS[TotalAmount], FACT_ORDERS[WD_CUSTOMERS],FACT_ORDERS[[#This Row],[WD_CUSTOMERS]])&gt;=8000, "Premium",
    TRUE, "Regular"
)</f>
        <v>Regular</v>
      </c>
      <c r="N4566" s="32" cm="1">
        <f t="array" ref="N4566">_xlfn.IFS(
   FACT_ORDERS[[#This Row],[TypeOfClient]]="VIP", 0.2,
   FACT_ORDERS[[#This Row],[TypeOfClient]]="Premium", 0.1,
   TRUE, 0
)</f>
        <v>0</v>
      </c>
      <c r="O4566" s="31" cm="1">
        <f t="array" ref="O4566">_xlfn.IFS(
   FACT_ORDERS[[#This Row],[TotalAmount]]&gt;1500, 0.15,
   FACT_ORDERS[[#This Row],[TotalAmount]]&gt;1000, 0.1,
   FACT_ORDERS[[#This Row],[TotalAmount]]&gt;500, 0.05,
   TRUE, 0
)</f>
        <v>0</v>
      </c>
      <c r="P4566" s="28">
        <f xml:space="preserve"> FACT_ORDERS[[#This Row],[TotalAmount]] * (1 - (FACT_ORDERS[[#This Row],[ClientDiscount]] + FACT_ORDERS[[#This Row],[OrderDiscount]]) )</f>
        <v>182</v>
      </c>
      <c r="Q4566" s="28">
        <f>FACT_ORDERS[[#This Row],[TotalAmountWithDiscount]]+FACT_ORDERS[[#This Row],[DeliveryCost]]</f>
        <v>197</v>
      </c>
      <c r="R4566" s="35">
        <v>45425</v>
      </c>
      <c r="S4566" s="35" t="str">
        <f>IF(NETWORKDAYS(FACT_ORDERS[[#This Row],[Order-Date]], FACT_ORDERS[[#This Row],[ArrivalDate ]]) &gt; 10, "Late", "On Time")</f>
        <v>On Time</v>
      </c>
    </row>
    <row r="4567" spans="1:19" x14ac:dyDescent="0.3">
      <c r="A4567" s="12">
        <v>9565</v>
      </c>
      <c r="B4567" s="12">
        <v>253</v>
      </c>
      <c r="C4567" s="12">
        <v>10188</v>
      </c>
      <c r="D4567" s="12">
        <v>4566</v>
      </c>
      <c r="E4567" s="12" t="s">
        <v>243</v>
      </c>
      <c r="F4567" s="13">
        <v>45456</v>
      </c>
      <c r="G4567" s="26" t="s">
        <v>4208</v>
      </c>
      <c r="H4567" s="12">
        <v>42</v>
      </c>
      <c r="I4567" s="28">
        <f>VLOOKUP(B:B,DIM_PRODUCTS!A:F,5,FALSE)</f>
        <v>11</v>
      </c>
      <c r="J4567" s="28">
        <f>FACT_ORDERS[[#This Row],[ProductPrice]]*FACT_ORDERS[[#This Row],[Quantity]]</f>
        <v>462</v>
      </c>
      <c r="K4567" s="12" t="str">
        <f>VLOOKUP(C:C,DIM_CUSTOMERS!A:G,7,FALSE)</f>
        <v>USA</v>
      </c>
      <c r="L4567" s="30" cm="1">
        <f t="array" ref="L4567">_xlfn.IFS(
    AND(FACT_ORDERS[[#This Row],[DeliveryMehtod]]="shippment",FACT_ORDERS[[#This Row],[TotalAmount]]&gt;=200), 0,
    AND(FACT_ORDERS[[#This Row],[DeliveryMehtod]]="pickup"), 15,
    AND(FACT_ORDERS[[#This Row],[DeliveryMehtod]]="shippment",FACT_ORDERS[[#This Row],[TotalAmount]]&lt;200), 35
)</f>
        <v>15</v>
      </c>
      <c r="M4567" s="12" t="str" cm="1">
        <f t="array" ref="M4567">_xlfn.IFS(
    SUMIFS(FACT_ORDERS[TotalAmount], FACT_ORDERS[WD_CUSTOMERS],FACT_ORDERS[[#This Row],[WD_CUSTOMERS]])&gt;=15000, "VIP",
    SUMIFS(FACT_ORDERS[TotalAmount], FACT_ORDERS[WD_CUSTOMERS],FACT_ORDERS[[#This Row],[WD_CUSTOMERS]])&gt;=8000, "Premium",
    TRUE, "Regular"
)</f>
        <v>Regular</v>
      </c>
      <c r="N4567" s="32" cm="1">
        <f t="array" ref="N4567">_xlfn.IFS(
   FACT_ORDERS[[#This Row],[TypeOfClient]]="VIP", 0.2,
   FACT_ORDERS[[#This Row],[TypeOfClient]]="Premium", 0.1,
   TRUE, 0
)</f>
        <v>0</v>
      </c>
      <c r="O4567" s="31" cm="1">
        <f t="array" ref="O4567">_xlfn.IFS(
   FACT_ORDERS[[#This Row],[TotalAmount]]&gt;1500, 0.15,
   FACT_ORDERS[[#This Row],[TotalAmount]]&gt;1000, 0.1,
   FACT_ORDERS[[#This Row],[TotalAmount]]&gt;500, 0.05,
   TRUE, 0
)</f>
        <v>0</v>
      </c>
      <c r="P4567" s="28">
        <f xml:space="preserve"> FACT_ORDERS[[#This Row],[TotalAmount]] * (1 - (FACT_ORDERS[[#This Row],[ClientDiscount]] + FACT_ORDERS[[#This Row],[OrderDiscount]]) )</f>
        <v>462</v>
      </c>
      <c r="Q4567" s="28">
        <f>FACT_ORDERS[[#This Row],[TotalAmountWithDiscount]]+FACT_ORDERS[[#This Row],[DeliveryCost]]</f>
        <v>477</v>
      </c>
      <c r="R4567" s="35">
        <v>45467</v>
      </c>
      <c r="S4567" s="35" t="str">
        <f>IF(NETWORKDAYS(FACT_ORDERS[[#This Row],[Order-Date]], FACT_ORDERS[[#This Row],[ArrivalDate ]]) &gt; 10, "Late", "On Time")</f>
        <v>On Time</v>
      </c>
    </row>
    <row r="4568" spans="1:19" x14ac:dyDescent="0.3">
      <c r="A4568" s="12">
        <v>9566</v>
      </c>
      <c r="B4568" s="12">
        <v>253</v>
      </c>
      <c r="C4568" s="12">
        <v>10188</v>
      </c>
      <c r="D4568" s="12">
        <v>4567</v>
      </c>
      <c r="E4568" s="12" t="s">
        <v>244</v>
      </c>
      <c r="F4568" s="13">
        <v>44826</v>
      </c>
      <c r="G4568" s="26" t="s">
        <v>14720</v>
      </c>
      <c r="H4568" s="12">
        <v>42</v>
      </c>
      <c r="I4568" s="28">
        <f>VLOOKUP(B:B,DIM_PRODUCTS!A:F,5,FALSE)</f>
        <v>11</v>
      </c>
      <c r="J4568" s="28">
        <f>FACT_ORDERS[[#This Row],[ProductPrice]]*FACT_ORDERS[[#This Row],[Quantity]]</f>
        <v>462</v>
      </c>
      <c r="K4568" s="12" t="str">
        <f>VLOOKUP(C:C,DIM_CUSTOMERS!A:G,7,FALSE)</f>
        <v>USA</v>
      </c>
      <c r="L4568" s="30" cm="1">
        <f t="array" ref="L4568">_xlfn.IFS(
    AND(FACT_ORDERS[[#This Row],[DeliveryMehtod]]="shippment",FACT_ORDERS[[#This Row],[TotalAmount]]&gt;=200), 0,
    AND(FACT_ORDERS[[#This Row],[DeliveryMehtod]]="pickup"), 15,
    AND(FACT_ORDERS[[#This Row],[DeliveryMehtod]]="shippment",FACT_ORDERS[[#This Row],[TotalAmount]]&lt;200), 35
)</f>
        <v>0</v>
      </c>
      <c r="M4568" s="12" t="str" cm="1">
        <f t="array" ref="M4568">_xlfn.IFS(
    SUMIFS(FACT_ORDERS[TotalAmount], FACT_ORDERS[WD_CUSTOMERS],FACT_ORDERS[[#This Row],[WD_CUSTOMERS]])&gt;=15000, "VIP",
    SUMIFS(FACT_ORDERS[TotalAmount], FACT_ORDERS[WD_CUSTOMERS],FACT_ORDERS[[#This Row],[WD_CUSTOMERS]])&gt;=8000, "Premium",
    TRUE, "Regular"
)</f>
        <v>Regular</v>
      </c>
      <c r="N4568" s="32" cm="1">
        <f t="array" ref="N4568">_xlfn.IFS(
   FACT_ORDERS[[#This Row],[TypeOfClient]]="VIP", 0.2,
   FACT_ORDERS[[#This Row],[TypeOfClient]]="Premium", 0.1,
   TRUE, 0
)</f>
        <v>0</v>
      </c>
      <c r="O4568" s="31" cm="1">
        <f t="array" ref="O4568">_xlfn.IFS(
   FACT_ORDERS[[#This Row],[TotalAmount]]&gt;1500, 0.15,
   FACT_ORDERS[[#This Row],[TotalAmount]]&gt;1000, 0.1,
   FACT_ORDERS[[#This Row],[TotalAmount]]&gt;500, 0.05,
   TRUE, 0
)</f>
        <v>0</v>
      </c>
      <c r="P4568" s="28">
        <f xml:space="preserve"> FACT_ORDERS[[#This Row],[TotalAmount]] * (1 - (FACT_ORDERS[[#This Row],[ClientDiscount]] + FACT_ORDERS[[#This Row],[OrderDiscount]]) )</f>
        <v>462</v>
      </c>
      <c r="Q4568" s="28">
        <f>FACT_ORDERS[[#This Row],[TotalAmountWithDiscount]]+FACT_ORDERS[[#This Row],[DeliveryCost]]</f>
        <v>462</v>
      </c>
      <c r="R4568" s="35">
        <v>44833</v>
      </c>
      <c r="S4568" s="35" t="str">
        <f>IF(NETWORKDAYS(FACT_ORDERS[[#This Row],[Order-Date]], FACT_ORDERS[[#This Row],[ArrivalDate ]]) &gt; 10, "Late", "On Time")</f>
        <v>On Time</v>
      </c>
    </row>
    <row r="4569" spans="1:19" x14ac:dyDescent="0.3">
      <c r="A4569" s="12">
        <v>9567</v>
      </c>
      <c r="B4569" s="12">
        <v>230</v>
      </c>
      <c r="C4569" s="12">
        <v>10188</v>
      </c>
      <c r="D4569" s="12">
        <v>4568</v>
      </c>
      <c r="E4569" s="12" t="s">
        <v>244</v>
      </c>
      <c r="F4569" s="13">
        <v>44826</v>
      </c>
      <c r="G4569" s="26" t="s">
        <v>14721</v>
      </c>
      <c r="H4569" s="12">
        <v>16</v>
      </c>
      <c r="I4569" s="28">
        <f>VLOOKUP(B:B,DIM_PRODUCTS!A:F,5,FALSE)</f>
        <v>14</v>
      </c>
      <c r="J4569" s="28">
        <f>FACT_ORDERS[[#This Row],[ProductPrice]]*FACT_ORDERS[[#This Row],[Quantity]]</f>
        <v>224</v>
      </c>
      <c r="K4569" s="12" t="str">
        <f>VLOOKUP(C:C,DIM_CUSTOMERS!A:G,7,FALSE)</f>
        <v>USA</v>
      </c>
      <c r="L4569" s="30" cm="1">
        <f t="array" ref="L4569">_xlfn.IFS(
    AND(FACT_ORDERS[[#This Row],[DeliveryMehtod]]="shippment",FACT_ORDERS[[#This Row],[TotalAmount]]&gt;=200), 0,
    AND(FACT_ORDERS[[#This Row],[DeliveryMehtod]]="pickup"), 15,
    AND(FACT_ORDERS[[#This Row],[DeliveryMehtod]]="shippment",FACT_ORDERS[[#This Row],[TotalAmount]]&lt;200), 35
)</f>
        <v>0</v>
      </c>
      <c r="M4569" s="12" t="str" cm="1">
        <f t="array" ref="M4569">_xlfn.IFS(
    SUMIFS(FACT_ORDERS[TotalAmount], FACT_ORDERS[WD_CUSTOMERS],FACT_ORDERS[[#This Row],[WD_CUSTOMERS]])&gt;=15000, "VIP",
    SUMIFS(FACT_ORDERS[TotalAmount], FACT_ORDERS[WD_CUSTOMERS],FACT_ORDERS[[#This Row],[WD_CUSTOMERS]])&gt;=8000, "Premium",
    TRUE, "Regular"
)</f>
        <v>Regular</v>
      </c>
      <c r="N4569" s="32" cm="1">
        <f t="array" ref="N4569">_xlfn.IFS(
   FACT_ORDERS[[#This Row],[TypeOfClient]]="VIP", 0.2,
   FACT_ORDERS[[#This Row],[TypeOfClient]]="Premium", 0.1,
   TRUE, 0
)</f>
        <v>0</v>
      </c>
      <c r="O4569" s="31" cm="1">
        <f t="array" ref="O4569">_xlfn.IFS(
   FACT_ORDERS[[#This Row],[TotalAmount]]&gt;1500, 0.15,
   FACT_ORDERS[[#This Row],[TotalAmount]]&gt;1000, 0.1,
   FACT_ORDERS[[#This Row],[TotalAmount]]&gt;500, 0.05,
   TRUE, 0
)</f>
        <v>0</v>
      </c>
      <c r="P4569" s="28">
        <f xml:space="preserve"> FACT_ORDERS[[#This Row],[TotalAmount]] * (1 - (FACT_ORDERS[[#This Row],[ClientDiscount]] + FACT_ORDERS[[#This Row],[OrderDiscount]]) )</f>
        <v>224</v>
      </c>
      <c r="Q4569" s="28">
        <f>FACT_ORDERS[[#This Row],[TotalAmountWithDiscount]]+FACT_ORDERS[[#This Row],[DeliveryCost]]</f>
        <v>224</v>
      </c>
      <c r="R4569" s="35">
        <v>44842</v>
      </c>
      <c r="S4569" s="35" t="str">
        <f>IF(NETWORKDAYS(FACT_ORDERS[[#This Row],[Order-Date]], FACT_ORDERS[[#This Row],[ArrivalDate ]]) &gt; 10, "Late", "On Time")</f>
        <v>Late</v>
      </c>
    </row>
    <row r="4570" spans="1:19" x14ac:dyDescent="0.3">
      <c r="A4570" s="12">
        <v>9568</v>
      </c>
      <c r="B4570" s="12">
        <v>253</v>
      </c>
      <c r="C4570" s="12">
        <v>10188</v>
      </c>
      <c r="D4570" s="12">
        <v>4569</v>
      </c>
      <c r="E4570" s="12" t="s">
        <v>243</v>
      </c>
      <c r="F4570" s="13">
        <v>45395</v>
      </c>
      <c r="G4570" s="26" t="s">
        <v>14722</v>
      </c>
      <c r="H4570" s="12">
        <v>22</v>
      </c>
      <c r="I4570" s="28">
        <f>VLOOKUP(B:B,DIM_PRODUCTS!A:F,5,FALSE)</f>
        <v>11</v>
      </c>
      <c r="J4570" s="28">
        <f>FACT_ORDERS[[#This Row],[ProductPrice]]*FACT_ORDERS[[#This Row],[Quantity]]</f>
        <v>242</v>
      </c>
      <c r="K4570" s="12" t="str">
        <f>VLOOKUP(C:C,DIM_CUSTOMERS!A:G,7,FALSE)</f>
        <v>USA</v>
      </c>
      <c r="L4570" s="30" cm="1">
        <f t="array" ref="L4570">_xlfn.IFS(
    AND(FACT_ORDERS[[#This Row],[DeliveryMehtod]]="shippment",FACT_ORDERS[[#This Row],[TotalAmount]]&gt;=200), 0,
    AND(FACT_ORDERS[[#This Row],[DeliveryMehtod]]="pickup"), 15,
    AND(FACT_ORDERS[[#This Row],[DeliveryMehtod]]="shippment",FACT_ORDERS[[#This Row],[TotalAmount]]&lt;200), 35
)</f>
        <v>15</v>
      </c>
      <c r="M4570" s="12" t="str" cm="1">
        <f t="array" ref="M4570">_xlfn.IFS(
    SUMIFS(FACT_ORDERS[TotalAmount], FACT_ORDERS[WD_CUSTOMERS],FACT_ORDERS[[#This Row],[WD_CUSTOMERS]])&gt;=15000, "VIP",
    SUMIFS(FACT_ORDERS[TotalAmount], FACT_ORDERS[WD_CUSTOMERS],FACT_ORDERS[[#This Row],[WD_CUSTOMERS]])&gt;=8000, "Premium",
    TRUE, "Regular"
)</f>
        <v>Regular</v>
      </c>
      <c r="N4570" s="32" cm="1">
        <f t="array" ref="N4570">_xlfn.IFS(
   FACT_ORDERS[[#This Row],[TypeOfClient]]="VIP", 0.2,
   FACT_ORDERS[[#This Row],[TypeOfClient]]="Premium", 0.1,
   TRUE, 0
)</f>
        <v>0</v>
      </c>
      <c r="O4570" s="31" cm="1">
        <f t="array" ref="O4570">_xlfn.IFS(
   FACT_ORDERS[[#This Row],[TotalAmount]]&gt;1500, 0.15,
   FACT_ORDERS[[#This Row],[TotalAmount]]&gt;1000, 0.1,
   FACT_ORDERS[[#This Row],[TotalAmount]]&gt;500, 0.05,
   TRUE, 0
)</f>
        <v>0</v>
      </c>
      <c r="P4570" s="28">
        <f xml:space="preserve"> FACT_ORDERS[[#This Row],[TotalAmount]] * (1 - (FACT_ORDERS[[#This Row],[ClientDiscount]] + FACT_ORDERS[[#This Row],[OrderDiscount]]) )</f>
        <v>242</v>
      </c>
      <c r="Q4570" s="28">
        <f>FACT_ORDERS[[#This Row],[TotalAmountWithDiscount]]+FACT_ORDERS[[#This Row],[DeliveryCost]]</f>
        <v>257</v>
      </c>
      <c r="R4570" s="35">
        <v>45406</v>
      </c>
      <c r="S4570" s="35" t="str">
        <f>IF(NETWORKDAYS(FACT_ORDERS[[#This Row],[Order-Date]], FACT_ORDERS[[#This Row],[ArrivalDate ]]) &gt; 10, "Late", "On Time")</f>
        <v>On Time</v>
      </c>
    </row>
    <row r="4571" spans="1:19" x14ac:dyDescent="0.3">
      <c r="A4571" s="12">
        <v>9569</v>
      </c>
      <c r="B4571" s="12">
        <v>208</v>
      </c>
      <c r="C4571" s="12">
        <v>10286</v>
      </c>
      <c r="D4571" s="12">
        <v>4570</v>
      </c>
      <c r="E4571" s="12" t="s">
        <v>244</v>
      </c>
      <c r="F4571" s="13">
        <v>45419</v>
      </c>
      <c r="G4571" s="26" t="s">
        <v>14723</v>
      </c>
      <c r="H4571" s="12">
        <v>12</v>
      </c>
      <c r="I4571" s="28">
        <f>VLOOKUP(B:B,DIM_PRODUCTS!A:F,5,FALSE)</f>
        <v>10</v>
      </c>
      <c r="J4571" s="28">
        <f>FACT_ORDERS[[#This Row],[ProductPrice]]*FACT_ORDERS[[#This Row],[Quantity]]</f>
        <v>120</v>
      </c>
      <c r="K4571" s="12" t="str">
        <f>VLOOKUP(C:C,DIM_CUSTOMERS!A:G,7,FALSE)</f>
        <v>USA</v>
      </c>
      <c r="L4571" s="30" cm="1">
        <f t="array" ref="L4571">_xlfn.IFS(
    AND(FACT_ORDERS[[#This Row],[DeliveryMehtod]]="shippment",FACT_ORDERS[[#This Row],[TotalAmount]]&gt;=200), 0,
    AND(FACT_ORDERS[[#This Row],[DeliveryMehtod]]="pickup"), 15,
    AND(FACT_ORDERS[[#This Row],[DeliveryMehtod]]="shippment",FACT_ORDERS[[#This Row],[TotalAmount]]&lt;200), 35
)</f>
        <v>35</v>
      </c>
      <c r="M4571" s="12" t="str" cm="1">
        <f t="array" ref="M4571">_xlfn.IFS(
    SUMIFS(FACT_ORDERS[TotalAmount], FACT_ORDERS[WD_CUSTOMERS],FACT_ORDERS[[#This Row],[WD_CUSTOMERS]])&gt;=15000, "VIP",
    SUMIFS(FACT_ORDERS[TotalAmount], FACT_ORDERS[WD_CUSTOMERS],FACT_ORDERS[[#This Row],[WD_CUSTOMERS]])&gt;=8000, "Premium",
    TRUE, "Regular"
)</f>
        <v>Regular</v>
      </c>
      <c r="N4571" s="32" cm="1">
        <f t="array" ref="N4571">_xlfn.IFS(
   FACT_ORDERS[[#This Row],[TypeOfClient]]="VIP", 0.2,
   FACT_ORDERS[[#This Row],[TypeOfClient]]="Premium", 0.1,
   TRUE, 0
)</f>
        <v>0</v>
      </c>
      <c r="O4571" s="31" cm="1">
        <f t="array" ref="O4571">_xlfn.IFS(
   FACT_ORDERS[[#This Row],[TotalAmount]]&gt;1500, 0.15,
   FACT_ORDERS[[#This Row],[TotalAmount]]&gt;1000, 0.1,
   FACT_ORDERS[[#This Row],[TotalAmount]]&gt;500, 0.05,
   TRUE, 0
)</f>
        <v>0</v>
      </c>
      <c r="P4571" s="28">
        <f xml:space="preserve"> FACT_ORDERS[[#This Row],[TotalAmount]] * (1 - (FACT_ORDERS[[#This Row],[ClientDiscount]] + FACT_ORDERS[[#This Row],[OrderDiscount]]) )</f>
        <v>120</v>
      </c>
      <c r="Q4571" s="28">
        <f>FACT_ORDERS[[#This Row],[TotalAmountWithDiscount]]+FACT_ORDERS[[#This Row],[DeliveryCost]]</f>
        <v>155</v>
      </c>
      <c r="R4571" s="35">
        <v>45429</v>
      </c>
      <c r="S4571" s="35" t="str">
        <f>IF(NETWORKDAYS(FACT_ORDERS[[#This Row],[Order-Date]], FACT_ORDERS[[#This Row],[ArrivalDate ]]) &gt; 10, "Late", "On Time")</f>
        <v>On Time</v>
      </c>
    </row>
    <row r="4572" spans="1:19" x14ac:dyDescent="0.3">
      <c r="A4572" s="12">
        <v>9570</v>
      </c>
      <c r="B4572" s="12">
        <v>208</v>
      </c>
      <c r="C4572" s="12">
        <v>10286</v>
      </c>
      <c r="D4572" s="12">
        <v>4571</v>
      </c>
      <c r="E4572" s="12" t="s">
        <v>243</v>
      </c>
      <c r="F4572" s="13">
        <v>45178</v>
      </c>
      <c r="G4572" s="26" t="s">
        <v>14724</v>
      </c>
      <c r="H4572" s="12">
        <v>14</v>
      </c>
      <c r="I4572" s="28">
        <f>VLOOKUP(B:B,DIM_PRODUCTS!A:F,5,FALSE)</f>
        <v>10</v>
      </c>
      <c r="J4572" s="28">
        <f>FACT_ORDERS[[#This Row],[ProductPrice]]*FACT_ORDERS[[#This Row],[Quantity]]</f>
        <v>140</v>
      </c>
      <c r="K4572" s="12" t="str">
        <f>VLOOKUP(C:C,DIM_CUSTOMERS!A:G,7,FALSE)</f>
        <v>USA</v>
      </c>
      <c r="L4572" s="30" cm="1">
        <f t="array" ref="L4572">_xlfn.IFS(
    AND(FACT_ORDERS[[#This Row],[DeliveryMehtod]]="shippment",FACT_ORDERS[[#This Row],[TotalAmount]]&gt;=200), 0,
    AND(FACT_ORDERS[[#This Row],[DeliveryMehtod]]="pickup"), 15,
    AND(FACT_ORDERS[[#This Row],[DeliveryMehtod]]="shippment",FACT_ORDERS[[#This Row],[TotalAmount]]&lt;200), 35
)</f>
        <v>15</v>
      </c>
      <c r="M4572" s="12" t="str" cm="1">
        <f t="array" ref="M4572">_xlfn.IFS(
    SUMIFS(FACT_ORDERS[TotalAmount], FACT_ORDERS[WD_CUSTOMERS],FACT_ORDERS[[#This Row],[WD_CUSTOMERS]])&gt;=15000, "VIP",
    SUMIFS(FACT_ORDERS[TotalAmount], FACT_ORDERS[WD_CUSTOMERS],FACT_ORDERS[[#This Row],[WD_CUSTOMERS]])&gt;=8000, "Premium",
    TRUE, "Regular"
)</f>
        <v>Regular</v>
      </c>
      <c r="N4572" s="32" cm="1">
        <f t="array" ref="N4572">_xlfn.IFS(
   FACT_ORDERS[[#This Row],[TypeOfClient]]="VIP", 0.2,
   FACT_ORDERS[[#This Row],[TypeOfClient]]="Premium", 0.1,
   TRUE, 0
)</f>
        <v>0</v>
      </c>
      <c r="O4572" s="31" cm="1">
        <f t="array" ref="O4572">_xlfn.IFS(
   FACT_ORDERS[[#This Row],[TotalAmount]]&gt;1500, 0.15,
   FACT_ORDERS[[#This Row],[TotalAmount]]&gt;1000, 0.1,
   FACT_ORDERS[[#This Row],[TotalAmount]]&gt;500, 0.05,
   TRUE, 0
)</f>
        <v>0</v>
      </c>
      <c r="P4572" s="28">
        <f xml:space="preserve"> FACT_ORDERS[[#This Row],[TotalAmount]] * (1 - (FACT_ORDERS[[#This Row],[ClientDiscount]] + FACT_ORDERS[[#This Row],[OrderDiscount]]) )</f>
        <v>140</v>
      </c>
      <c r="Q4572" s="28">
        <f>FACT_ORDERS[[#This Row],[TotalAmountWithDiscount]]+FACT_ORDERS[[#This Row],[DeliveryCost]]</f>
        <v>155</v>
      </c>
      <c r="R4572" s="35">
        <v>45188</v>
      </c>
      <c r="S4572" s="35" t="str">
        <f>IF(NETWORKDAYS(FACT_ORDERS[[#This Row],[Order-Date]], FACT_ORDERS[[#This Row],[ArrivalDate ]]) &gt; 10, "Late", "On Time")</f>
        <v>On Time</v>
      </c>
    </row>
    <row r="4573" spans="1:19" x14ac:dyDescent="0.3">
      <c r="A4573" s="12">
        <v>9571</v>
      </c>
      <c r="B4573" s="12">
        <v>208</v>
      </c>
      <c r="C4573" s="12">
        <v>10286</v>
      </c>
      <c r="D4573" s="12">
        <v>4572</v>
      </c>
      <c r="E4573" s="12" t="s">
        <v>243</v>
      </c>
      <c r="F4573" s="13">
        <v>45525</v>
      </c>
      <c r="G4573" s="26" t="s">
        <v>14725</v>
      </c>
      <c r="H4573" s="12">
        <v>13</v>
      </c>
      <c r="I4573" s="28">
        <f>VLOOKUP(B:B,DIM_PRODUCTS!A:F,5,FALSE)</f>
        <v>10</v>
      </c>
      <c r="J4573" s="28">
        <f>FACT_ORDERS[[#This Row],[ProductPrice]]*FACT_ORDERS[[#This Row],[Quantity]]</f>
        <v>130</v>
      </c>
      <c r="K4573" s="12" t="str">
        <f>VLOOKUP(C:C,DIM_CUSTOMERS!A:G,7,FALSE)</f>
        <v>USA</v>
      </c>
      <c r="L4573" s="30" cm="1">
        <f t="array" ref="L4573">_xlfn.IFS(
    AND(FACT_ORDERS[[#This Row],[DeliveryMehtod]]="shippment",FACT_ORDERS[[#This Row],[TotalAmount]]&gt;=200), 0,
    AND(FACT_ORDERS[[#This Row],[DeliveryMehtod]]="pickup"), 15,
    AND(FACT_ORDERS[[#This Row],[DeliveryMehtod]]="shippment",FACT_ORDERS[[#This Row],[TotalAmount]]&lt;200), 35
)</f>
        <v>15</v>
      </c>
      <c r="M4573" s="12" t="str" cm="1">
        <f t="array" ref="M4573">_xlfn.IFS(
    SUMIFS(FACT_ORDERS[TotalAmount], FACT_ORDERS[WD_CUSTOMERS],FACT_ORDERS[[#This Row],[WD_CUSTOMERS]])&gt;=15000, "VIP",
    SUMIFS(FACT_ORDERS[TotalAmount], FACT_ORDERS[WD_CUSTOMERS],FACT_ORDERS[[#This Row],[WD_CUSTOMERS]])&gt;=8000, "Premium",
    TRUE, "Regular"
)</f>
        <v>Regular</v>
      </c>
      <c r="N4573" s="32" cm="1">
        <f t="array" ref="N4573">_xlfn.IFS(
   FACT_ORDERS[[#This Row],[TypeOfClient]]="VIP", 0.2,
   FACT_ORDERS[[#This Row],[TypeOfClient]]="Premium", 0.1,
   TRUE, 0
)</f>
        <v>0</v>
      </c>
      <c r="O4573" s="31" cm="1">
        <f t="array" ref="O4573">_xlfn.IFS(
   FACT_ORDERS[[#This Row],[TotalAmount]]&gt;1500, 0.15,
   FACT_ORDERS[[#This Row],[TotalAmount]]&gt;1000, 0.1,
   FACT_ORDERS[[#This Row],[TotalAmount]]&gt;500, 0.05,
   TRUE, 0
)</f>
        <v>0</v>
      </c>
      <c r="P4573" s="28">
        <f xml:space="preserve"> FACT_ORDERS[[#This Row],[TotalAmount]] * (1 - (FACT_ORDERS[[#This Row],[ClientDiscount]] + FACT_ORDERS[[#This Row],[OrderDiscount]]) )</f>
        <v>130</v>
      </c>
      <c r="Q4573" s="28">
        <f>FACT_ORDERS[[#This Row],[TotalAmountWithDiscount]]+FACT_ORDERS[[#This Row],[DeliveryCost]]</f>
        <v>145</v>
      </c>
      <c r="R4573" s="35">
        <v>45534</v>
      </c>
      <c r="S4573" s="35" t="str">
        <f>IF(NETWORKDAYS(FACT_ORDERS[[#This Row],[Order-Date]], FACT_ORDERS[[#This Row],[ArrivalDate ]]) &gt; 10, "Late", "On Time")</f>
        <v>On Time</v>
      </c>
    </row>
    <row r="4574" spans="1:19" x14ac:dyDescent="0.3">
      <c r="A4574" s="12">
        <v>9572</v>
      </c>
      <c r="B4574" s="12">
        <v>208</v>
      </c>
      <c r="C4574" s="12">
        <v>10286</v>
      </c>
      <c r="D4574" s="12">
        <v>4573</v>
      </c>
      <c r="E4574" s="12" t="s">
        <v>243</v>
      </c>
      <c r="F4574" s="13">
        <v>45311</v>
      </c>
      <c r="G4574" s="26" t="s">
        <v>14726</v>
      </c>
      <c r="H4574" s="12">
        <v>9</v>
      </c>
      <c r="I4574" s="28">
        <f>VLOOKUP(B:B,DIM_PRODUCTS!A:F,5,FALSE)</f>
        <v>10</v>
      </c>
      <c r="J4574" s="28">
        <f>FACT_ORDERS[[#This Row],[ProductPrice]]*FACT_ORDERS[[#This Row],[Quantity]]</f>
        <v>90</v>
      </c>
      <c r="K4574" s="12" t="str">
        <f>VLOOKUP(C:C,DIM_CUSTOMERS!A:G,7,FALSE)</f>
        <v>USA</v>
      </c>
      <c r="L4574" s="30" cm="1">
        <f t="array" ref="L4574">_xlfn.IFS(
    AND(FACT_ORDERS[[#This Row],[DeliveryMehtod]]="shippment",FACT_ORDERS[[#This Row],[TotalAmount]]&gt;=200), 0,
    AND(FACT_ORDERS[[#This Row],[DeliveryMehtod]]="pickup"), 15,
    AND(FACT_ORDERS[[#This Row],[DeliveryMehtod]]="shippment",FACT_ORDERS[[#This Row],[TotalAmount]]&lt;200), 35
)</f>
        <v>15</v>
      </c>
      <c r="M4574" s="12" t="str" cm="1">
        <f t="array" ref="M4574">_xlfn.IFS(
    SUMIFS(FACT_ORDERS[TotalAmount], FACT_ORDERS[WD_CUSTOMERS],FACT_ORDERS[[#This Row],[WD_CUSTOMERS]])&gt;=15000, "VIP",
    SUMIFS(FACT_ORDERS[TotalAmount], FACT_ORDERS[WD_CUSTOMERS],FACT_ORDERS[[#This Row],[WD_CUSTOMERS]])&gt;=8000, "Premium",
    TRUE, "Regular"
)</f>
        <v>Regular</v>
      </c>
      <c r="N4574" s="32" cm="1">
        <f t="array" ref="N4574">_xlfn.IFS(
   FACT_ORDERS[[#This Row],[TypeOfClient]]="VIP", 0.2,
   FACT_ORDERS[[#This Row],[TypeOfClient]]="Premium", 0.1,
   TRUE, 0
)</f>
        <v>0</v>
      </c>
      <c r="O4574" s="31" cm="1">
        <f t="array" ref="O4574">_xlfn.IFS(
   FACT_ORDERS[[#This Row],[TotalAmount]]&gt;1500, 0.15,
   FACT_ORDERS[[#This Row],[TotalAmount]]&gt;1000, 0.1,
   FACT_ORDERS[[#This Row],[TotalAmount]]&gt;500, 0.05,
   TRUE, 0
)</f>
        <v>0</v>
      </c>
      <c r="P4574" s="28">
        <f xml:space="preserve"> FACT_ORDERS[[#This Row],[TotalAmount]] * (1 - (FACT_ORDERS[[#This Row],[ClientDiscount]] + FACT_ORDERS[[#This Row],[OrderDiscount]]) )</f>
        <v>90</v>
      </c>
      <c r="Q4574" s="28">
        <f>FACT_ORDERS[[#This Row],[TotalAmountWithDiscount]]+FACT_ORDERS[[#This Row],[DeliveryCost]]</f>
        <v>105</v>
      </c>
      <c r="R4574" s="35">
        <v>45321</v>
      </c>
      <c r="S4574" s="35" t="str">
        <f>IF(NETWORKDAYS(FACT_ORDERS[[#This Row],[Order-Date]], FACT_ORDERS[[#This Row],[ArrivalDate ]]) &gt; 10, "Late", "On Time")</f>
        <v>On Time</v>
      </c>
    </row>
    <row r="4575" spans="1:19" x14ac:dyDescent="0.3">
      <c r="A4575" s="12">
        <v>9573</v>
      </c>
      <c r="B4575" s="12">
        <v>276</v>
      </c>
      <c r="C4575" s="12">
        <v>10286</v>
      </c>
      <c r="D4575" s="12">
        <v>4574</v>
      </c>
      <c r="E4575" s="12" t="s">
        <v>244</v>
      </c>
      <c r="F4575" s="13">
        <v>45311</v>
      </c>
      <c r="G4575" s="26" t="s">
        <v>14727</v>
      </c>
      <c r="H4575" s="12">
        <v>26</v>
      </c>
      <c r="I4575" s="28">
        <f>VLOOKUP(B:B,DIM_PRODUCTS!A:F,5,FALSE)</f>
        <v>28</v>
      </c>
      <c r="J4575" s="28">
        <f>FACT_ORDERS[[#This Row],[ProductPrice]]*FACT_ORDERS[[#This Row],[Quantity]]</f>
        <v>728</v>
      </c>
      <c r="K4575" s="12" t="str">
        <f>VLOOKUP(C:C,DIM_CUSTOMERS!A:G,7,FALSE)</f>
        <v>USA</v>
      </c>
      <c r="L4575" s="30" cm="1">
        <f t="array" ref="L4575">_xlfn.IFS(
    AND(FACT_ORDERS[[#This Row],[DeliveryMehtod]]="shippment",FACT_ORDERS[[#This Row],[TotalAmount]]&gt;=200), 0,
    AND(FACT_ORDERS[[#This Row],[DeliveryMehtod]]="pickup"), 15,
    AND(FACT_ORDERS[[#This Row],[DeliveryMehtod]]="shippment",FACT_ORDERS[[#This Row],[TotalAmount]]&lt;200), 35
)</f>
        <v>0</v>
      </c>
      <c r="M4575" s="12" t="str" cm="1">
        <f t="array" ref="M4575">_xlfn.IFS(
    SUMIFS(FACT_ORDERS[TotalAmount], FACT_ORDERS[WD_CUSTOMERS],FACT_ORDERS[[#This Row],[WD_CUSTOMERS]])&gt;=15000, "VIP",
    SUMIFS(FACT_ORDERS[TotalAmount], FACT_ORDERS[WD_CUSTOMERS],FACT_ORDERS[[#This Row],[WD_CUSTOMERS]])&gt;=8000, "Premium",
    TRUE, "Regular"
)</f>
        <v>Regular</v>
      </c>
      <c r="N4575" s="32" cm="1">
        <f t="array" ref="N4575">_xlfn.IFS(
   FACT_ORDERS[[#This Row],[TypeOfClient]]="VIP", 0.2,
   FACT_ORDERS[[#This Row],[TypeOfClient]]="Premium", 0.1,
   TRUE, 0
)</f>
        <v>0</v>
      </c>
      <c r="O4575" s="31" cm="1">
        <f t="array" ref="O4575">_xlfn.IFS(
   FACT_ORDERS[[#This Row],[TotalAmount]]&gt;1500, 0.15,
   FACT_ORDERS[[#This Row],[TotalAmount]]&gt;1000, 0.1,
   FACT_ORDERS[[#This Row],[TotalAmount]]&gt;500, 0.05,
   TRUE, 0
)</f>
        <v>0.05</v>
      </c>
      <c r="P4575" s="28">
        <f xml:space="preserve"> FACT_ORDERS[[#This Row],[TotalAmount]] * (1 - (FACT_ORDERS[[#This Row],[ClientDiscount]] + FACT_ORDERS[[#This Row],[OrderDiscount]]) )</f>
        <v>691.6</v>
      </c>
      <c r="Q4575" s="28">
        <f>FACT_ORDERS[[#This Row],[TotalAmountWithDiscount]]+FACT_ORDERS[[#This Row],[DeliveryCost]]</f>
        <v>691.6</v>
      </c>
      <c r="R4575" s="35">
        <v>45319</v>
      </c>
      <c r="S4575" s="35" t="str">
        <f>IF(NETWORKDAYS(FACT_ORDERS[[#This Row],[Order-Date]], FACT_ORDERS[[#This Row],[ArrivalDate ]]) &gt; 10, "Late", "On Time")</f>
        <v>On Time</v>
      </c>
    </row>
    <row r="4576" spans="1:19" x14ac:dyDescent="0.3">
      <c r="A4576" s="12">
        <v>9574</v>
      </c>
      <c r="B4576" s="12">
        <v>240</v>
      </c>
      <c r="C4576" s="12">
        <v>10286</v>
      </c>
      <c r="D4576" s="12">
        <v>4575</v>
      </c>
      <c r="E4576" s="12" t="s">
        <v>244</v>
      </c>
      <c r="F4576" s="13">
        <v>45311</v>
      </c>
      <c r="G4576" s="26" t="s">
        <v>14728</v>
      </c>
      <c r="H4576" s="12">
        <v>36</v>
      </c>
      <c r="I4576" s="28">
        <f>VLOOKUP(B:B,DIM_PRODUCTS!A:F,5,FALSE)</f>
        <v>24</v>
      </c>
      <c r="J4576" s="28">
        <f>FACT_ORDERS[[#This Row],[ProductPrice]]*FACT_ORDERS[[#This Row],[Quantity]]</f>
        <v>864</v>
      </c>
      <c r="K4576" s="12" t="str">
        <f>VLOOKUP(C:C,DIM_CUSTOMERS!A:G,7,FALSE)</f>
        <v>USA</v>
      </c>
      <c r="L4576" s="30" cm="1">
        <f t="array" ref="L4576">_xlfn.IFS(
    AND(FACT_ORDERS[[#This Row],[DeliveryMehtod]]="shippment",FACT_ORDERS[[#This Row],[TotalAmount]]&gt;=200), 0,
    AND(FACT_ORDERS[[#This Row],[DeliveryMehtod]]="pickup"), 15,
    AND(FACT_ORDERS[[#This Row],[DeliveryMehtod]]="shippment",FACT_ORDERS[[#This Row],[TotalAmount]]&lt;200), 35
)</f>
        <v>0</v>
      </c>
      <c r="M4576" s="12" t="str" cm="1">
        <f t="array" ref="M4576">_xlfn.IFS(
    SUMIFS(FACT_ORDERS[TotalAmount], FACT_ORDERS[WD_CUSTOMERS],FACT_ORDERS[[#This Row],[WD_CUSTOMERS]])&gt;=15000, "VIP",
    SUMIFS(FACT_ORDERS[TotalAmount], FACT_ORDERS[WD_CUSTOMERS],FACT_ORDERS[[#This Row],[WD_CUSTOMERS]])&gt;=8000, "Premium",
    TRUE, "Regular"
)</f>
        <v>Regular</v>
      </c>
      <c r="N4576" s="32" cm="1">
        <f t="array" ref="N4576">_xlfn.IFS(
   FACT_ORDERS[[#This Row],[TypeOfClient]]="VIP", 0.2,
   FACT_ORDERS[[#This Row],[TypeOfClient]]="Premium", 0.1,
   TRUE, 0
)</f>
        <v>0</v>
      </c>
      <c r="O4576" s="31" cm="1">
        <f t="array" ref="O4576">_xlfn.IFS(
   FACT_ORDERS[[#This Row],[TotalAmount]]&gt;1500, 0.15,
   FACT_ORDERS[[#This Row],[TotalAmount]]&gt;1000, 0.1,
   FACT_ORDERS[[#This Row],[TotalAmount]]&gt;500, 0.05,
   TRUE, 0
)</f>
        <v>0.05</v>
      </c>
      <c r="P4576" s="28">
        <f xml:space="preserve"> FACT_ORDERS[[#This Row],[TotalAmount]] * (1 - (FACT_ORDERS[[#This Row],[ClientDiscount]] + FACT_ORDERS[[#This Row],[OrderDiscount]]) )</f>
        <v>820.8</v>
      </c>
      <c r="Q4576" s="28">
        <f>FACT_ORDERS[[#This Row],[TotalAmountWithDiscount]]+FACT_ORDERS[[#This Row],[DeliveryCost]]</f>
        <v>820.8</v>
      </c>
      <c r="R4576" s="35">
        <v>45319</v>
      </c>
      <c r="S4576" s="35" t="str">
        <f>IF(NETWORKDAYS(FACT_ORDERS[[#This Row],[Order-Date]], FACT_ORDERS[[#This Row],[ArrivalDate ]]) &gt; 10, "Late", "On Time")</f>
        <v>On Time</v>
      </c>
    </row>
    <row r="4577" spans="1:19" x14ac:dyDescent="0.3">
      <c r="A4577" s="12">
        <v>9575</v>
      </c>
      <c r="B4577" s="12">
        <v>208</v>
      </c>
      <c r="C4577" s="12">
        <v>10286</v>
      </c>
      <c r="D4577" s="12">
        <v>4576</v>
      </c>
      <c r="E4577" s="12" t="s">
        <v>244</v>
      </c>
      <c r="F4577" s="13">
        <v>45542</v>
      </c>
      <c r="G4577" s="26" t="s">
        <v>14729</v>
      </c>
      <c r="H4577" s="12">
        <v>10</v>
      </c>
      <c r="I4577" s="28">
        <f>VLOOKUP(B:B,DIM_PRODUCTS!A:F,5,FALSE)</f>
        <v>10</v>
      </c>
      <c r="J4577" s="28">
        <f>FACT_ORDERS[[#This Row],[ProductPrice]]*FACT_ORDERS[[#This Row],[Quantity]]</f>
        <v>100</v>
      </c>
      <c r="K4577" s="12" t="str">
        <f>VLOOKUP(C:C,DIM_CUSTOMERS!A:G,7,FALSE)</f>
        <v>USA</v>
      </c>
      <c r="L4577" s="30" cm="1">
        <f t="array" ref="L4577">_xlfn.IFS(
    AND(FACT_ORDERS[[#This Row],[DeliveryMehtod]]="shippment",FACT_ORDERS[[#This Row],[TotalAmount]]&gt;=200), 0,
    AND(FACT_ORDERS[[#This Row],[DeliveryMehtod]]="pickup"), 15,
    AND(FACT_ORDERS[[#This Row],[DeliveryMehtod]]="shippment",FACT_ORDERS[[#This Row],[TotalAmount]]&lt;200), 35
)</f>
        <v>35</v>
      </c>
      <c r="M4577" s="12" t="str" cm="1">
        <f t="array" ref="M4577">_xlfn.IFS(
    SUMIFS(FACT_ORDERS[TotalAmount], FACT_ORDERS[WD_CUSTOMERS],FACT_ORDERS[[#This Row],[WD_CUSTOMERS]])&gt;=15000, "VIP",
    SUMIFS(FACT_ORDERS[TotalAmount], FACT_ORDERS[WD_CUSTOMERS],FACT_ORDERS[[#This Row],[WD_CUSTOMERS]])&gt;=8000, "Premium",
    TRUE, "Regular"
)</f>
        <v>Regular</v>
      </c>
      <c r="N4577" s="32" cm="1">
        <f t="array" ref="N4577">_xlfn.IFS(
   FACT_ORDERS[[#This Row],[TypeOfClient]]="VIP", 0.2,
   FACT_ORDERS[[#This Row],[TypeOfClient]]="Premium", 0.1,
   TRUE, 0
)</f>
        <v>0</v>
      </c>
      <c r="O4577" s="31" cm="1">
        <f t="array" ref="O4577">_xlfn.IFS(
   FACT_ORDERS[[#This Row],[TotalAmount]]&gt;1500, 0.15,
   FACT_ORDERS[[#This Row],[TotalAmount]]&gt;1000, 0.1,
   FACT_ORDERS[[#This Row],[TotalAmount]]&gt;500, 0.05,
   TRUE, 0
)</f>
        <v>0</v>
      </c>
      <c r="P4577" s="28">
        <f xml:space="preserve"> FACT_ORDERS[[#This Row],[TotalAmount]] * (1 - (FACT_ORDERS[[#This Row],[ClientDiscount]] + FACT_ORDERS[[#This Row],[OrderDiscount]]) )</f>
        <v>100</v>
      </c>
      <c r="Q4577" s="28">
        <f>FACT_ORDERS[[#This Row],[TotalAmountWithDiscount]]+FACT_ORDERS[[#This Row],[DeliveryCost]]</f>
        <v>135</v>
      </c>
      <c r="R4577" s="35">
        <v>45549</v>
      </c>
      <c r="S4577" s="35" t="str">
        <f>IF(NETWORKDAYS(FACT_ORDERS[[#This Row],[Order-Date]], FACT_ORDERS[[#This Row],[ArrivalDate ]]) &gt; 10, "Late", "On Time")</f>
        <v>On Time</v>
      </c>
    </row>
    <row r="4578" spans="1:19" x14ac:dyDescent="0.3">
      <c r="A4578" s="12">
        <v>9576</v>
      </c>
      <c r="B4578" s="12">
        <v>208</v>
      </c>
      <c r="C4578" s="12">
        <v>10286</v>
      </c>
      <c r="D4578" s="12">
        <v>4577</v>
      </c>
      <c r="E4578" s="12" t="s">
        <v>243</v>
      </c>
      <c r="F4578" s="13">
        <v>45164</v>
      </c>
      <c r="G4578" s="26" t="s">
        <v>14730</v>
      </c>
      <c r="H4578" s="12">
        <v>23</v>
      </c>
      <c r="I4578" s="28">
        <f>VLOOKUP(B:B,DIM_PRODUCTS!A:F,5,FALSE)</f>
        <v>10</v>
      </c>
      <c r="J4578" s="28">
        <f>FACT_ORDERS[[#This Row],[ProductPrice]]*FACT_ORDERS[[#This Row],[Quantity]]</f>
        <v>230</v>
      </c>
      <c r="K4578" s="12" t="str">
        <f>VLOOKUP(C:C,DIM_CUSTOMERS!A:G,7,FALSE)</f>
        <v>USA</v>
      </c>
      <c r="L4578" s="30" cm="1">
        <f t="array" ref="L4578">_xlfn.IFS(
    AND(FACT_ORDERS[[#This Row],[DeliveryMehtod]]="shippment",FACT_ORDERS[[#This Row],[TotalAmount]]&gt;=200), 0,
    AND(FACT_ORDERS[[#This Row],[DeliveryMehtod]]="pickup"), 15,
    AND(FACT_ORDERS[[#This Row],[DeliveryMehtod]]="shippment",FACT_ORDERS[[#This Row],[TotalAmount]]&lt;200), 35
)</f>
        <v>15</v>
      </c>
      <c r="M4578" s="12" t="str" cm="1">
        <f t="array" ref="M4578">_xlfn.IFS(
    SUMIFS(FACT_ORDERS[TotalAmount], FACT_ORDERS[WD_CUSTOMERS],FACT_ORDERS[[#This Row],[WD_CUSTOMERS]])&gt;=15000, "VIP",
    SUMIFS(FACT_ORDERS[TotalAmount], FACT_ORDERS[WD_CUSTOMERS],FACT_ORDERS[[#This Row],[WD_CUSTOMERS]])&gt;=8000, "Premium",
    TRUE, "Regular"
)</f>
        <v>Regular</v>
      </c>
      <c r="N4578" s="32" cm="1">
        <f t="array" ref="N4578">_xlfn.IFS(
   FACT_ORDERS[[#This Row],[TypeOfClient]]="VIP", 0.2,
   FACT_ORDERS[[#This Row],[TypeOfClient]]="Premium", 0.1,
   TRUE, 0
)</f>
        <v>0</v>
      </c>
      <c r="O4578" s="31" cm="1">
        <f t="array" ref="O4578">_xlfn.IFS(
   FACT_ORDERS[[#This Row],[TotalAmount]]&gt;1500, 0.15,
   FACT_ORDERS[[#This Row],[TotalAmount]]&gt;1000, 0.1,
   FACT_ORDERS[[#This Row],[TotalAmount]]&gt;500, 0.05,
   TRUE, 0
)</f>
        <v>0</v>
      </c>
      <c r="P4578" s="28">
        <f xml:space="preserve"> FACT_ORDERS[[#This Row],[TotalAmount]] * (1 - (FACT_ORDERS[[#This Row],[ClientDiscount]] + FACT_ORDERS[[#This Row],[OrderDiscount]]) )</f>
        <v>230</v>
      </c>
      <c r="Q4578" s="28">
        <f>FACT_ORDERS[[#This Row],[TotalAmountWithDiscount]]+FACT_ORDERS[[#This Row],[DeliveryCost]]</f>
        <v>245</v>
      </c>
      <c r="R4578" s="35">
        <v>45184</v>
      </c>
      <c r="S4578" s="35" t="str">
        <f>IF(NETWORKDAYS(FACT_ORDERS[[#This Row],[Order-Date]], FACT_ORDERS[[#This Row],[ArrivalDate ]]) &gt; 10, "Late", "On Time")</f>
        <v>Late</v>
      </c>
    </row>
    <row r="4579" spans="1:19" x14ac:dyDescent="0.3">
      <c r="A4579" s="12">
        <v>9577</v>
      </c>
      <c r="B4579" s="12">
        <v>276</v>
      </c>
      <c r="C4579" s="12">
        <v>10286</v>
      </c>
      <c r="D4579" s="12">
        <v>4578</v>
      </c>
      <c r="E4579" s="12" t="s">
        <v>243</v>
      </c>
      <c r="F4579" s="13">
        <v>45164</v>
      </c>
      <c r="G4579" s="26" t="s">
        <v>14731</v>
      </c>
      <c r="H4579" s="12">
        <v>37</v>
      </c>
      <c r="I4579" s="28">
        <f>VLOOKUP(B:B,DIM_PRODUCTS!A:F,5,FALSE)</f>
        <v>28</v>
      </c>
      <c r="J4579" s="28">
        <f>FACT_ORDERS[[#This Row],[ProductPrice]]*FACT_ORDERS[[#This Row],[Quantity]]</f>
        <v>1036</v>
      </c>
      <c r="K4579" s="12" t="str">
        <f>VLOOKUP(C:C,DIM_CUSTOMERS!A:G,7,FALSE)</f>
        <v>USA</v>
      </c>
      <c r="L4579" s="30" cm="1">
        <f t="array" ref="L4579">_xlfn.IFS(
    AND(FACT_ORDERS[[#This Row],[DeliveryMehtod]]="shippment",FACT_ORDERS[[#This Row],[TotalAmount]]&gt;=200), 0,
    AND(FACT_ORDERS[[#This Row],[DeliveryMehtod]]="pickup"), 15,
    AND(FACT_ORDERS[[#This Row],[DeliveryMehtod]]="shippment",FACT_ORDERS[[#This Row],[TotalAmount]]&lt;200), 35
)</f>
        <v>15</v>
      </c>
      <c r="M4579" s="12" t="str" cm="1">
        <f t="array" ref="M4579">_xlfn.IFS(
    SUMIFS(FACT_ORDERS[TotalAmount], FACT_ORDERS[WD_CUSTOMERS],FACT_ORDERS[[#This Row],[WD_CUSTOMERS]])&gt;=15000, "VIP",
    SUMIFS(FACT_ORDERS[TotalAmount], FACT_ORDERS[WD_CUSTOMERS],FACT_ORDERS[[#This Row],[WD_CUSTOMERS]])&gt;=8000, "Premium",
    TRUE, "Regular"
)</f>
        <v>Regular</v>
      </c>
      <c r="N4579" s="32" cm="1">
        <f t="array" ref="N4579">_xlfn.IFS(
   FACT_ORDERS[[#This Row],[TypeOfClient]]="VIP", 0.2,
   FACT_ORDERS[[#This Row],[TypeOfClient]]="Premium", 0.1,
   TRUE, 0
)</f>
        <v>0</v>
      </c>
      <c r="O4579" s="31" cm="1">
        <f t="array" ref="O4579">_xlfn.IFS(
   FACT_ORDERS[[#This Row],[TotalAmount]]&gt;1500, 0.15,
   FACT_ORDERS[[#This Row],[TotalAmount]]&gt;1000, 0.1,
   FACT_ORDERS[[#This Row],[TotalAmount]]&gt;500, 0.05,
   TRUE, 0
)</f>
        <v>0.1</v>
      </c>
      <c r="P4579" s="28">
        <f xml:space="preserve"> FACT_ORDERS[[#This Row],[TotalAmount]] * (1 - (FACT_ORDERS[[#This Row],[ClientDiscount]] + FACT_ORDERS[[#This Row],[OrderDiscount]]) )</f>
        <v>932.4</v>
      </c>
      <c r="Q4579" s="28">
        <f>FACT_ORDERS[[#This Row],[TotalAmountWithDiscount]]+FACT_ORDERS[[#This Row],[DeliveryCost]]</f>
        <v>947.4</v>
      </c>
      <c r="R4579" s="35">
        <v>45174</v>
      </c>
      <c r="S4579" s="35" t="str">
        <f>IF(NETWORKDAYS(FACT_ORDERS[[#This Row],[Order-Date]], FACT_ORDERS[[#This Row],[ArrivalDate ]]) &gt; 10, "Late", "On Time")</f>
        <v>On Time</v>
      </c>
    </row>
    <row r="4580" spans="1:19" x14ac:dyDescent="0.3">
      <c r="A4580" s="12">
        <v>9578</v>
      </c>
      <c r="B4580" s="12">
        <v>240</v>
      </c>
      <c r="C4580" s="12">
        <v>10286</v>
      </c>
      <c r="D4580" s="12">
        <v>4579</v>
      </c>
      <c r="E4580" s="12" t="s">
        <v>244</v>
      </c>
      <c r="F4580" s="13">
        <v>45164</v>
      </c>
      <c r="G4580" s="26" t="s">
        <v>14732</v>
      </c>
      <c r="H4580" s="12">
        <v>30</v>
      </c>
      <c r="I4580" s="28">
        <f>VLOOKUP(B:B,DIM_PRODUCTS!A:F,5,FALSE)</f>
        <v>24</v>
      </c>
      <c r="J4580" s="28">
        <f>FACT_ORDERS[[#This Row],[ProductPrice]]*FACT_ORDERS[[#This Row],[Quantity]]</f>
        <v>720</v>
      </c>
      <c r="K4580" s="12" t="str">
        <f>VLOOKUP(C:C,DIM_CUSTOMERS!A:G,7,FALSE)</f>
        <v>USA</v>
      </c>
      <c r="L4580" s="30" cm="1">
        <f t="array" ref="L4580">_xlfn.IFS(
    AND(FACT_ORDERS[[#This Row],[DeliveryMehtod]]="shippment",FACT_ORDERS[[#This Row],[TotalAmount]]&gt;=200), 0,
    AND(FACT_ORDERS[[#This Row],[DeliveryMehtod]]="pickup"), 15,
    AND(FACT_ORDERS[[#This Row],[DeliveryMehtod]]="shippment",FACT_ORDERS[[#This Row],[TotalAmount]]&lt;200), 35
)</f>
        <v>0</v>
      </c>
      <c r="M4580" s="12" t="str" cm="1">
        <f t="array" ref="M4580">_xlfn.IFS(
    SUMIFS(FACT_ORDERS[TotalAmount], FACT_ORDERS[WD_CUSTOMERS],FACT_ORDERS[[#This Row],[WD_CUSTOMERS]])&gt;=15000, "VIP",
    SUMIFS(FACT_ORDERS[TotalAmount], FACT_ORDERS[WD_CUSTOMERS],FACT_ORDERS[[#This Row],[WD_CUSTOMERS]])&gt;=8000, "Premium",
    TRUE, "Regular"
)</f>
        <v>Regular</v>
      </c>
      <c r="N4580" s="32" cm="1">
        <f t="array" ref="N4580">_xlfn.IFS(
   FACT_ORDERS[[#This Row],[TypeOfClient]]="VIP", 0.2,
   FACT_ORDERS[[#This Row],[TypeOfClient]]="Premium", 0.1,
   TRUE, 0
)</f>
        <v>0</v>
      </c>
      <c r="O4580" s="31" cm="1">
        <f t="array" ref="O4580">_xlfn.IFS(
   FACT_ORDERS[[#This Row],[TotalAmount]]&gt;1500, 0.15,
   FACT_ORDERS[[#This Row],[TotalAmount]]&gt;1000, 0.1,
   FACT_ORDERS[[#This Row],[TotalAmount]]&gt;500, 0.05,
   TRUE, 0
)</f>
        <v>0.05</v>
      </c>
      <c r="P4580" s="28">
        <f xml:space="preserve"> FACT_ORDERS[[#This Row],[TotalAmount]] * (1 - (FACT_ORDERS[[#This Row],[ClientDiscount]] + FACT_ORDERS[[#This Row],[OrderDiscount]]) )</f>
        <v>684</v>
      </c>
      <c r="Q4580" s="28">
        <f>FACT_ORDERS[[#This Row],[TotalAmountWithDiscount]]+FACT_ORDERS[[#This Row],[DeliveryCost]]</f>
        <v>684</v>
      </c>
      <c r="R4580" s="35">
        <v>45171</v>
      </c>
      <c r="S4580" s="35" t="str">
        <f>IF(NETWORKDAYS(FACT_ORDERS[[#This Row],[Order-Date]], FACT_ORDERS[[#This Row],[ArrivalDate ]]) &gt; 10, "Late", "On Time")</f>
        <v>On Time</v>
      </c>
    </row>
    <row r="4581" spans="1:19" x14ac:dyDescent="0.3">
      <c r="A4581" s="12">
        <v>9579</v>
      </c>
      <c r="B4581" s="12">
        <v>259</v>
      </c>
      <c r="C4581" s="12">
        <v>10326</v>
      </c>
      <c r="D4581" s="12">
        <v>4580</v>
      </c>
      <c r="E4581" s="12" t="s">
        <v>243</v>
      </c>
      <c r="F4581" s="13">
        <v>45111</v>
      </c>
      <c r="G4581" s="26" t="s">
        <v>14733</v>
      </c>
      <c r="H4581" s="12">
        <v>18</v>
      </c>
      <c r="I4581" s="28">
        <f>VLOOKUP(B:B,DIM_PRODUCTS!A:F,5,FALSE)</f>
        <v>20</v>
      </c>
      <c r="J4581" s="28">
        <f>FACT_ORDERS[[#This Row],[ProductPrice]]*FACT_ORDERS[[#This Row],[Quantity]]</f>
        <v>360</v>
      </c>
      <c r="K4581" s="12" t="str">
        <f>VLOOKUP(C:C,DIM_CUSTOMERS!A:G,7,FALSE)</f>
        <v>Canada</v>
      </c>
      <c r="L4581" s="30" cm="1">
        <f t="array" ref="L4581">_xlfn.IFS(
    AND(FACT_ORDERS[[#This Row],[DeliveryMehtod]]="shippment",FACT_ORDERS[[#This Row],[TotalAmount]]&gt;=200), 0,
    AND(FACT_ORDERS[[#This Row],[DeliveryMehtod]]="pickup"), 15,
    AND(FACT_ORDERS[[#This Row],[DeliveryMehtod]]="shippment",FACT_ORDERS[[#This Row],[TotalAmount]]&lt;200), 35
)</f>
        <v>15</v>
      </c>
      <c r="M4581" s="12" t="str" cm="1">
        <f t="array" ref="M4581">_xlfn.IFS(
    SUMIFS(FACT_ORDERS[TotalAmount], FACT_ORDERS[WD_CUSTOMERS],FACT_ORDERS[[#This Row],[WD_CUSTOMERS]])&gt;=15000, "VIP",
    SUMIFS(FACT_ORDERS[TotalAmount], FACT_ORDERS[WD_CUSTOMERS],FACT_ORDERS[[#This Row],[WD_CUSTOMERS]])&gt;=8000, "Premium",
    TRUE, "Regular"
)</f>
        <v>VIP</v>
      </c>
      <c r="N4581" s="32" cm="1">
        <f t="array" ref="N4581">_xlfn.IFS(
   FACT_ORDERS[[#This Row],[TypeOfClient]]="VIP", 0.2,
   FACT_ORDERS[[#This Row],[TypeOfClient]]="Premium", 0.1,
   TRUE, 0
)</f>
        <v>0.2</v>
      </c>
      <c r="O4581" s="31" cm="1">
        <f t="array" ref="O4581">_xlfn.IFS(
   FACT_ORDERS[[#This Row],[TotalAmount]]&gt;1500, 0.15,
   FACT_ORDERS[[#This Row],[TotalAmount]]&gt;1000, 0.1,
   FACT_ORDERS[[#This Row],[TotalAmount]]&gt;500, 0.05,
   TRUE, 0
)</f>
        <v>0</v>
      </c>
      <c r="P4581" s="28">
        <f xml:space="preserve"> FACT_ORDERS[[#This Row],[TotalAmount]] * (1 - (FACT_ORDERS[[#This Row],[ClientDiscount]] + FACT_ORDERS[[#This Row],[OrderDiscount]]) )</f>
        <v>288</v>
      </c>
      <c r="Q4581" s="28">
        <f>FACT_ORDERS[[#This Row],[TotalAmountWithDiscount]]+FACT_ORDERS[[#This Row],[DeliveryCost]]</f>
        <v>303</v>
      </c>
      <c r="R4581" s="35">
        <v>45119</v>
      </c>
      <c r="S4581" s="35" t="str">
        <f>IF(NETWORKDAYS(FACT_ORDERS[[#This Row],[Order-Date]], FACT_ORDERS[[#This Row],[ArrivalDate ]]) &gt; 10, "Late", "On Time")</f>
        <v>On Time</v>
      </c>
    </row>
    <row r="4582" spans="1:19" x14ac:dyDescent="0.3">
      <c r="A4582" s="12">
        <v>9580</v>
      </c>
      <c r="B4582" s="12">
        <v>240</v>
      </c>
      <c r="C4582" s="12">
        <v>10326</v>
      </c>
      <c r="D4582" s="12">
        <v>4581</v>
      </c>
      <c r="E4582" s="12" t="s">
        <v>243</v>
      </c>
      <c r="F4582" s="13">
        <v>45111</v>
      </c>
      <c r="G4582" s="26" t="s">
        <v>14734</v>
      </c>
      <c r="H4582" s="12">
        <v>34</v>
      </c>
      <c r="I4582" s="28">
        <f>VLOOKUP(B:B,DIM_PRODUCTS!A:F,5,FALSE)</f>
        <v>24</v>
      </c>
      <c r="J4582" s="28">
        <f>FACT_ORDERS[[#This Row],[ProductPrice]]*FACT_ORDERS[[#This Row],[Quantity]]</f>
        <v>816</v>
      </c>
      <c r="K4582" s="12" t="str">
        <f>VLOOKUP(C:C,DIM_CUSTOMERS!A:G,7,FALSE)</f>
        <v>Canada</v>
      </c>
      <c r="L4582" s="30" cm="1">
        <f t="array" ref="L4582">_xlfn.IFS(
    AND(FACT_ORDERS[[#This Row],[DeliveryMehtod]]="shippment",FACT_ORDERS[[#This Row],[TotalAmount]]&gt;=200), 0,
    AND(FACT_ORDERS[[#This Row],[DeliveryMehtod]]="pickup"), 15,
    AND(FACT_ORDERS[[#This Row],[DeliveryMehtod]]="shippment",FACT_ORDERS[[#This Row],[TotalAmount]]&lt;200), 35
)</f>
        <v>15</v>
      </c>
      <c r="M4582" s="12" t="str" cm="1">
        <f t="array" ref="M4582">_xlfn.IFS(
    SUMIFS(FACT_ORDERS[TotalAmount], FACT_ORDERS[WD_CUSTOMERS],FACT_ORDERS[[#This Row],[WD_CUSTOMERS]])&gt;=15000, "VIP",
    SUMIFS(FACT_ORDERS[TotalAmount], FACT_ORDERS[WD_CUSTOMERS],FACT_ORDERS[[#This Row],[WD_CUSTOMERS]])&gt;=8000, "Premium",
    TRUE, "Regular"
)</f>
        <v>VIP</v>
      </c>
      <c r="N4582" s="32" cm="1">
        <f t="array" ref="N4582">_xlfn.IFS(
   FACT_ORDERS[[#This Row],[TypeOfClient]]="VIP", 0.2,
   FACT_ORDERS[[#This Row],[TypeOfClient]]="Premium", 0.1,
   TRUE, 0
)</f>
        <v>0.2</v>
      </c>
      <c r="O4582" s="31" cm="1">
        <f t="array" ref="O4582">_xlfn.IFS(
   FACT_ORDERS[[#This Row],[TotalAmount]]&gt;1500, 0.15,
   FACT_ORDERS[[#This Row],[TotalAmount]]&gt;1000, 0.1,
   FACT_ORDERS[[#This Row],[TotalAmount]]&gt;500, 0.05,
   TRUE, 0
)</f>
        <v>0.05</v>
      </c>
      <c r="P4582" s="28">
        <f xml:space="preserve"> FACT_ORDERS[[#This Row],[TotalAmount]] * (1 - (FACT_ORDERS[[#This Row],[ClientDiscount]] + FACT_ORDERS[[#This Row],[OrderDiscount]]) )</f>
        <v>612</v>
      </c>
      <c r="Q4582" s="28">
        <f>FACT_ORDERS[[#This Row],[TotalAmountWithDiscount]]+FACT_ORDERS[[#This Row],[DeliveryCost]]</f>
        <v>627</v>
      </c>
      <c r="R4582" s="35">
        <v>45122</v>
      </c>
      <c r="S4582" s="35" t="str">
        <f>IF(NETWORKDAYS(FACT_ORDERS[[#This Row],[Order-Date]], FACT_ORDERS[[#This Row],[ArrivalDate ]]) &gt; 10, "Late", "On Time")</f>
        <v>On Time</v>
      </c>
    </row>
    <row r="4583" spans="1:19" x14ac:dyDescent="0.3">
      <c r="A4583" s="12">
        <v>9581</v>
      </c>
      <c r="B4583" s="12">
        <v>275</v>
      </c>
      <c r="C4583" s="12">
        <v>10326</v>
      </c>
      <c r="D4583" s="12">
        <v>4582</v>
      </c>
      <c r="E4583" s="12" t="s">
        <v>243</v>
      </c>
      <c r="F4583" s="13">
        <v>45111</v>
      </c>
      <c r="G4583" s="26" t="s">
        <v>14735</v>
      </c>
      <c r="H4583" s="12">
        <v>45</v>
      </c>
      <c r="I4583" s="28">
        <f>VLOOKUP(B:B,DIM_PRODUCTS!A:F,5,FALSE)</f>
        <v>35</v>
      </c>
      <c r="J4583" s="28">
        <f>FACT_ORDERS[[#This Row],[ProductPrice]]*FACT_ORDERS[[#This Row],[Quantity]]</f>
        <v>1575</v>
      </c>
      <c r="K4583" s="12" t="str">
        <f>VLOOKUP(C:C,DIM_CUSTOMERS!A:G,7,FALSE)</f>
        <v>Canada</v>
      </c>
      <c r="L4583" s="30" cm="1">
        <f t="array" ref="L4583">_xlfn.IFS(
    AND(FACT_ORDERS[[#This Row],[DeliveryMehtod]]="shippment",FACT_ORDERS[[#This Row],[TotalAmount]]&gt;=200), 0,
    AND(FACT_ORDERS[[#This Row],[DeliveryMehtod]]="pickup"), 15,
    AND(FACT_ORDERS[[#This Row],[DeliveryMehtod]]="shippment",FACT_ORDERS[[#This Row],[TotalAmount]]&lt;200), 35
)</f>
        <v>15</v>
      </c>
      <c r="M4583" s="12" t="str" cm="1">
        <f t="array" ref="M4583">_xlfn.IFS(
    SUMIFS(FACT_ORDERS[TotalAmount], FACT_ORDERS[WD_CUSTOMERS],FACT_ORDERS[[#This Row],[WD_CUSTOMERS]])&gt;=15000, "VIP",
    SUMIFS(FACT_ORDERS[TotalAmount], FACT_ORDERS[WD_CUSTOMERS],FACT_ORDERS[[#This Row],[WD_CUSTOMERS]])&gt;=8000, "Premium",
    TRUE, "Regular"
)</f>
        <v>VIP</v>
      </c>
      <c r="N4583" s="32" cm="1">
        <f t="array" ref="N4583">_xlfn.IFS(
   FACT_ORDERS[[#This Row],[TypeOfClient]]="VIP", 0.2,
   FACT_ORDERS[[#This Row],[TypeOfClient]]="Premium", 0.1,
   TRUE, 0
)</f>
        <v>0.2</v>
      </c>
      <c r="O4583" s="31" cm="1">
        <f t="array" ref="O4583">_xlfn.IFS(
   FACT_ORDERS[[#This Row],[TotalAmount]]&gt;1500, 0.15,
   FACT_ORDERS[[#This Row],[TotalAmount]]&gt;1000, 0.1,
   FACT_ORDERS[[#This Row],[TotalAmount]]&gt;500, 0.05,
   TRUE, 0
)</f>
        <v>0.15</v>
      </c>
      <c r="P4583" s="28">
        <f xml:space="preserve"> FACT_ORDERS[[#This Row],[TotalAmount]] * (1 - (FACT_ORDERS[[#This Row],[ClientDiscount]] + FACT_ORDERS[[#This Row],[OrderDiscount]]) )</f>
        <v>1023.75</v>
      </c>
      <c r="Q4583" s="28">
        <f>FACT_ORDERS[[#This Row],[TotalAmountWithDiscount]]+FACT_ORDERS[[#This Row],[DeliveryCost]]</f>
        <v>1038.75</v>
      </c>
      <c r="R4583" s="35">
        <v>45122</v>
      </c>
      <c r="S4583" s="35" t="str">
        <f>IF(NETWORKDAYS(FACT_ORDERS[[#This Row],[Order-Date]], FACT_ORDERS[[#This Row],[ArrivalDate ]]) &gt; 10, "Late", "On Time")</f>
        <v>On Time</v>
      </c>
    </row>
    <row r="4584" spans="1:19" x14ac:dyDescent="0.3">
      <c r="A4584" s="12">
        <v>9582</v>
      </c>
      <c r="B4584" s="12">
        <v>259</v>
      </c>
      <c r="C4584" s="12">
        <v>10326</v>
      </c>
      <c r="D4584" s="12">
        <v>4583</v>
      </c>
      <c r="E4584" s="12" t="s">
        <v>244</v>
      </c>
      <c r="F4584" s="13">
        <v>45251</v>
      </c>
      <c r="G4584" s="26" t="s">
        <v>14736</v>
      </c>
      <c r="H4584" s="12">
        <v>26</v>
      </c>
      <c r="I4584" s="28">
        <f>VLOOKUP(B:B,DIM_PRODUCTS!A:F,5,FALSE)</f>
        <v>20</v>
      </c>
      <c r="J4584" s="28">
        <f>FACT_ORDERS[[#This Row],[ProductPrice]]*FACT_ORDERS[[#This Row],[Quantity]]</f>
        <v>520</v>
      </c>
      <c r="K4584" s="12" t="str">
        <f>VLOOKUP(C:C,DIM_CUSTOMERS!A:G,7,FALSE)</f>
        <v>Canada</v>
      </c>
      <c r="L4584" s="30" cm="1">
        <f t="array" ref="L4584">_xlfn.IFS(
    AND(FACT_ORDERS[[#This Row],[DeliveryMehtod]]="shippment",FACT_ORDERS[[#This Row],[TotalAmount]]&gt;=200), 0,
    AND(FACT_ORDERS[[#This Row],[DeliveryMehtod]]="pickup"), 15,
    AND(FACT_ORDERS[[#This Row],[DeliveryMehtod]]="shippment",FACT_ORDERS[[#This Row],[TotalAmount]]&lt;200), 35
)</f>
        <v>0</v>
      </c>
      <c r="M4584" s="12" t="str" cm="1">
        <f t="array" ref="M4584">_xlfn.IFS(
    SUMIFS(FACT_ORDERS[TotalAmount], FACT_ORDERS[WD_CUSTOMERS],FACT_ORDERS[[#This Row],[WD_CUSTOMERS]])&gt;=15000, "VIP",
    SUMIFS(FACT_ORDERS[TotalAmount], FACT_ORDERS[WD_CUSTOMERS],FACT_ORDERS[[#This Row],[WD_CUSTOMERS]])&gt;=8000, "Premium",
    TRUE, "Regular"
)</f>
        <v>VIP</v>
      </c>
      <c r="N4584" s="32" cm="1">
        <f t="array" ref="N4584">_xlfn.IFS(
   FACT_ORDERS[[#This Row],[TypeOfClient]]="VIP", 0.2,
   FACT_ORDERS[[#This Row],[TypeOfClient]]="Premium", 0.1,
   TRUE, 0
)</f>
        <v>0.2</v>
      </c>
      <c r="O4584" s="31" cm="1">
        <f t="array" ref="O4584">_xlfn.IFS(
   FACT_ORDERS[[#This Row],[TotalAmount]]&gt;1500, 0.15,
   FACT_ORDERS[[#This Row],[TotalAmount]]&gt;1000, 0.1,
   FACT_ORDERS[[#This Row],[TotalAmount]]&gt;500, 0.05,
   TRUE, 0
)</f>
        <v>0.05</v>
      </c>
      <c r="P4584" s="28">
        <f xml:space="preserve"> FACT_ORDERS[[#This Row],[TotalAmount]] * (1 - (FACT_ORDERS[[#This Row],[ClientDiscount]] + FACT_ORDERS[[#This Row],[OrderDiscount]]) )</f>
        <v>390</v>
      </c>
      <c r="Q4584" s="28">
        <f>FACT_ORDERS[[#This Row],[TotalAmountWithDiscount]]+FACT_ORDERS[[#This Row],[DeliveryCost]]</f>
        <v>390</v>
      </c>
      <c r="R4584" s="35">
        <v>45258</v>
      </c>
      <c r="S4584" s="35" t="str">
        <f>IF(NETWORKDAYS(FACT_ORDERS[[#This Row],[Order-Date]], FACT_ORDERS[[#This Row],[ArrivalDate ]]) &gt; 10, "Late", "On Time")</f>
        <v>On Time</v>
      </c>
    </row>
    <row r="4585" spans="1:19" x14ac:dyDescent="0.3">
      <c r="A4585" s="12">
        <v>9583</v>
      </c>
      <c r="B4585" s="12">
        <v>240</v>
      </c>
      <c r="C4585" s="12">
        <v>10326</v>
      </c>
      <c r="D4585" s="12">
        <v>4584</v>
      </c>
      <c r="E4585" s="12" t="s">
        <v>244</v>
      </c>
      <c r="F4585" s="13">
        <v>45251</v>
      </c>
      <c r="G4585" s="26" t="s">
        <v>14737</v>
      </c>
      <c r="H4585" s="12">
        <v>21</v>
      </c>
      <c r="I4585" s="28">
        <f>VLOOKUP(B:B,DIM_PRODUCTS!A:F,5,FALSE)</f>
        <v>24</v>
      </c>
      <c r="J4585" s="28">
        <f>FACT_ORDERS[[#This Row],[ProductPrice]]*FACT_ORDERS[[#This Row],[Quantity]]</f>
        <v>504</v>
      </c>
      <c r="K4585" s="12" t="str">
        <f>VLOOKUP(C:C,DIM_CUSTOMERS!A:G,7,FALSE)</f>
        <v>Canada</v>
      </c>
      <c r="L4585" s="30" cm="1">
        <f t="array" ref="L4585">_xlfn.IFS(
    AND(FACT_ORDERS[[#This Row],[DeliveryMehtod]]="shippment",FACT_ORDERS[[#This Row],[TotalAmount]]&gt;=200), 0,
    AND(FACT_ORDERS[[#This Row],[DeliveryMehtod]]="pickup"), 15,
    AND(FACT_ORDERS[[#This Row],[DeliveryMehtod]]="shippment",FACT_ORDERS[[#This Row],[TotalAmount]]&lt;200), 35
)</f>
        <v>0</v>
      </c>
      <c r="M4585" s="12" t="str" cm="1">
        <f t="array" ref="M4585">_xlfn.IFS(
    SUMIFS(FACT_ORDERS[TotalAmount], FACT_ORDERS[WD_CUSTOMERS],FACT_ORDERS[[#This Row],[WD_CUSTOMERS]])&gt;=15000, "VIP",
    SUMIFS(FACT_ORDERS[TotalAmount], FACT_ORDERS[WD_CUSTOMERS],FACT_ORDERS[[#This Row],[WD_CUSTOMERS]])&gt;=8000, "Premium",
    TRUE, "Regular"
)</f>
        <v>VIP</v>
      </c>
      <c r="N4585" s="32" cm="1">
        <f t="array" ref="N4585">_xlfn.IFS(
   FACT_ORDERS[[#This Row],[TypeOfClient]]="VIP", 0.2,
   FACT_ORDERS[[#This Row],[TypeOfClient]]="Premium", 0.1,
   TRUE, 0
)</f>
        <v>0.2</v>
      </c>
      <c r="O4585" s="31" cm="1">
        <f t="array" ref="O4585">_xlfn.IFS(
   FACT_ORDERS[[#This Row],[TotalAmount]]&gt;1500, 0.15,
   FACT_ORDERS[[#This Row],[TotalAmount]]&gt;1000, 0.1,
   FACT_ORDERS[[#This Row],[TotalAmount]]&gt;500, 0.05,
   TRUE, 0
)</f>
        <v>0.05</v>
      </c>
      <c r="P4585" s="28">
        <f xml:space="preserve"> FACT_ORDERS[[#This Row],[TotalAmount]] * (1 - (FACT_ORDERS[[#This Row],[ClientDiscount]] + FACT_ORDERS[[#This Row],[OrderDiscount]]) )</f>
        <v>378</v>
      </c>
      <c r="Q4585" s="28">
        <f>FACT_ORDERS[[#This Row],[TotalAmountWithDiscount]]+FACT_ORDERS[[#This Row],[DeliveryCost]]</f>
        <v>378</v>
      </c>
      <c r="R4585" s="35">
        <v>45262</v>
      </c>
      <c r="S4585" s="35" t="str">
        <f>IF(NETWORKDAYS(FACT_ORDERS[[#This Row],[Order-Date]], FACT_ORDERS[[#This Row],[ArrivalDate ]]) &gt; 10, "Late", "On Time")</f>
        <v>On Time</v>
      </c>
    </row>
    <row r="4586" spans="1:19" x14ac:dyDescent="0.3">
      <c r="A4586" s="12">
        <v>9584</v>
      </c>
      <c r="B4586" s="12">
        <v>275</v>
      </c>
      <c r="C4586" s="12">
        <v>10326</v>
      </c>
      <c r="D4586" s="12">
        <v>4585</v>
      </c>
      <c r="E4586" s="12" t="s">
        <v>244</v>
      </c>
      <c r="F4586" s="13">
        <v>45251</v>
      </c>
      <c r="G4586" s="26" t="s">
        <v>14738</v>
      </c>
      <c r="H4586" s="12">
        <v>24</v>
      </c>
      <c r="I4586" s="28">
        <f>VLOOKUP(B:B,DIM_PRODUCTS!A:F,5,FALSE)</f>
        <v>35</v>
      </c>
      <c r="J4586" s="28">
        <f>FACT_ORDERS[[#This Row],[ProductPrice]]*FACT_ORDERS[[#This Row],[Quantity]]</f>
        <v>840</v>
      </c>
      <c r="K4586" s="12" t="str">
        <f>VLOOKUP(C:C,DIM_CUSTOMERS!A:G,7,FALSE)</f>
        <v>Canada</v>
      </c>
      <c r="L4586" s="30" cm="1">
        <f t="array" ref="L4586">_xlfn.IFS(
    AND(FACT_ORDERS[[#This Row],[DeliveryMehtod]]="shippment",FACT_ORDERS[[#This Row],[TotalAmount]]&gt;=200), 0,
    AND(FACT_ORDERS[[#This Row],[DeliveryMehtod]]="pickup"), 15,
    AND(FACT_ORDERS[[#This Row],[DeliveryMehtod]]="shippment",FACT_ORDERS[[#This Row],[TotalAmount]]&lt;200), 35
)</f>
        <v>0</v>
      </c>
      <c r="M4586" s="12" t="str" cm="1">
        <f t="array" ref="M4586">_xlfn.IFS(
    SUMIFS(FACT_ORDERS[TotalAmount], FACT_ORDERS[WD_CUSTOMERS],FACT_ORDERS[[#This Row],[WD_CUSTOMERS]])&gt;=15000, "VIP",
    SUMIFS(FACT_ORDERS[TotalAmount], FACT_ORDERS[WD_CUSTOMERS],FACT_ORDERS[[#This Row],[WD_CUSTOMERS]])&gt;=8000, "Premium",
    TRUE, "Regular"
)</f>
        <v>VIP</v>
      </c>
      <c r="N4586" s="32" cm="1">
        <f t="array" ref="N4586">_xlfn.IFS(
   FACT_ORDERS[[#This Row],[TypeOfClient]]="VIP", 0.2,
   FACT_ORDERS[[#This Row],[TypeOfClient]]="Premium", 0.1,
   TRUE, 0
)</f>
        <v>0.2</v>
      </c>
      <c r="O4586" s="31" cm="1">
        <f t="array" ref="O4586">_xlfn.IFS(
   FACT_ORDERS[[#This Row],[TotalAmount]]&gt;1500, 0.15,
   FACT_ORDERS[[#This Row],[TotalAmount]]&gt;1000, 0.1,
   FACT_ORDERS[[#This Row],[TotalAmount]]&gt;500, 0.05,
   TRUE, 0
)</f>
        <v>0.05</v>
      </c>
      <c r="P4586" s="28">
        <f xml:space="preserve"> FACT_ORDERS[[#This Row],[TotalAmount]] * (1 - (FACT_ORDERS[[#This Row],[ClientDiscount]] + FACT_ORDERS[[#This Row],[OrderDiscount]]) )</f>
        <v>630</v>
      </c>
      <c r="Q4586" s="28">
        <f>FACT_ORDERS[[#This Row],[TotalAmountWithDiscount]]+FACT_ORDERS[[#This Row],[DeliveryCost]]</f>
        <v>630</v>
      </c>
      <c r="R4586" s="35">
        <v>45260</v>
      </c>
      <c r="S4586" s="35" t="str">
        <f>IF(NETWORKDAYS(FACT_ORDERS[[#This Row],[Order-Date]], FACT_ORDERS[[#This Row],[ArrivalDate ]]) &gt; 10, "Late", "On Time")</f>
        <v>On Time</v>
      </c>
    </row>
    <row r="4587" spans="1:19" x14ac:dyDescent="0.3">
      <c r="A4587" s="12">
        <v>9585</v>
      </c>
      <c r="B4587" s="12">
        <v>259</v>
      </c>
      <c r="C4587" s="12">
        <v>10326</v>
      </c>
      <c r="D4587" s="12">
        <v>4586</v>
      </c>
      <c r="E4587" s="12" t="s">
        <v>243</v>
      </c>
      <c r="F4587" s="13">
        <v>45306</v>
      </c>
      <c r="G4587" s="26" t="s">
        <v>14739</v>
      </c>
      <c r="H4587" s="12">
        <v>30</v>
      </c>
      <c r="I4587" s="28">
        <f>VLOOKUP(B:B,DIM_PRODUCTS!A:F,5,FALSE)</f>
        <v>20</v>
      </c>
      <c r="J4587" s="28">
        <f>FACT_ORDERS[[#This Row],[ProductPrice]]*FACT_ORDERS[[#This Row],[Quantity]]</f>
        <v>600</v>
      </c>
      <c r="K4587" s="12" t="str">
        <f>VLOOKUP(C:C,DIM_CUSTOMERS!A:G,7,FALSE)</f>
        <v>Canada</v>
      </c>
      <c r="L4587" s="30" cm="1">
        <f t="array" ref="L4587">_xlfn.IFS(
    AND(FACT_ORDERS[[#This Row],[DeliveryMehtod]]="shippment",FACT_ORDERS[[#This Row],[TotalAmount]]&gt;=200), 0,
    AND(FACT_ORDERS[[#This Row],[DeliveryMehtod]]="pickup"), 15,
    AND(FACT_ORDERS[[#This Row],[DeliveryMehtod]]="shippment",FACT_ORDERS[[#This Row],[TotalAmount]]&lt;200), 35
)</f>
        <v>15</v>
      </c>
      <c r="M4587" s="12" t="str" cm="1">
        <f t="array" ref="M4587">_xlfn.IFS(
    SUMIFS(FACT_ORDERS[TotalAmount], FACT_ORDERS[WD_CUSTOMERS],FACT_ORDERS[[#This Row],[WD_CUSTOMERS]])&gt;=15000, "VIP",
    SUMIFS(FACT_ORDERS[TotalAmount], FACT_ORDERS[WD_CUSTOMERS],FACT_ORDERS[[#This Row],[WD_CUSTOMERS]])&gt;=8000, "Premium",
    TRUE, "Regular"
)</f>
        <v>VIP</v>
      </c>
      <c r="N4587" s="32" cm="1">
        <f t="array" ref="N4587">_xlfn.IFS(
   FACT_ORDERS[[#This Row],[TypeOfClient]]="VIP", 0.2,
   FACT_ORDERS[[#This Row],[TypeOfClient]]="Premium", 0.1,
   TRUE, 0
)</f>
        <v>0.2</v>
      </c>
      <c r="O4587" s="31" cm="1">
        <f t="array" ref="O4587">_xlfn.IFS(
   FACT_ORDERS[[#This Row],[TotalAmount]]&gt;1500, 0.15,
   FACT_ORDERS[[#This Row],[TotalAmount]]&gt;1000, 0.1,
   FACT_ORDERS[[#This Row],[TotalAmount]]&gt;500, 0.05,
   TRUE, 0
)</f>
        <v>0.05</v>
      </c>
      <c r="P4587" s="28">
        <f xml:space="preserve"> FACT_ORDERS[[#This Row],[TotalAmount]] * (1 - (FACT_ORDERS[[#This Row],[ClientDiscount]] + FACT_ORDERS[[#This Row],[OrderDiscount]]) )</f>
        <v>450</v>
      </c>
      <c r="Q4587" s="28">
        <f>FACT_ORDERS[[#This Row],[TotalAmountWithDiscount]]+FACT_ORDERS[[#This Row],[DeliveryCost]]</f>
        <v>465</v>
      </c>
      <c r="R4587" s="35">
        <v>45316</v>
      </c>
      <c r="S4587" s="35" t="str">
        <f>IF(NETWORKDAYS(FACT_ORDERS[[#This Row],[Order-Date]], FACT_ORDERS[[#This Row],[ArrivalDate ]]) &gt; 10, "Late", "On Time")</f>
        <v>On Time</v>
      </c>
    </row>
    <row r="4588" spans="1:19" x14ac:dyDescent="0.3">
      <c r="A4588" s="12">
        <v>9586</v>
      </c>
      <c r="B4588" s="12">
        <v>240</v>
      </c>
      <c r="C4588" s="12">
        <v>10326</v>
      </c>
      <c r="D4588" s="12">
        <v>4587</v>
      </c>
      <c r="E4588" s="12" t="s">
        <v>243</v>
      </c>
      <c r="F4588" s="13">
        <v>45306</v>
      </c>
      <c r="G4588" s="26" t="s">
        <v>3666</v>
      </c>
      <c r="H4588" s="12">
        <v>31</v>
      </c>
      <c r="I4588" s="28">
        <f>VLOOKUP(B:B,DIM_PRODUCTS!A:F,5,FALSE)</f>
        <v>24</v>
      </c>
      <c r="J4588" s="28">
        <f>FACT_ORDERS[[#This Row],[ProductPrice]]*FACT_ORDERS[[#This Row],[Quantity]]</f>
        <v>744</v>
      </c>
      <c r="K4588" s="12" t="str">
        <f>VLOOKUP(C:C,DIM_CUSTOMERS!A:G,7,FALSE)</f>
        <v>Canada</v>
      </c>
      <c r="L4588" s="30" cm="1">
        <f t="array" ref="L4588">_xlfn.IFS(
    AND(FACT_ORDERS[[#This Row],[DeliveryMehtod]]="shippment",FACT_ORDERS[[#This Row],[TotalAmount]]&gt;=200), 0,
    AND(FACT_ORDERS[[#This Row],[DeliveryMehtod]]="pickup"), 15,
    AND(FACT_ORDERS[[#This Row],[DeliveryMehtod]]="shippment",FACT_ORDERS[[#This Row],[TotalAmount]]&lt;200), 35
)</f>
        <v>15</v>
      </c>
      <c r="M4588" s="12" t="str" cm="1">
        <f t="array" ref="M4588">_xlfn.IFS(
    SUMIFS(FACT_ORDERS[TotalAmount], FACT_ORDERS[WD_CUSTOMERS],FACT_ORDERS[[#This Row],[WD_CUSTOMERS]])&gt;=15000, "VIP",
    SUMIFS(FACT_ORDERS[TotalAmount], FACT_ORDERS[WD_CUSTOMERS],FACT_ORDERS[[#This Row],[WD_CUSTOMERS]])&gt;=8000, "Premium",
    TRUE, "Regular"
)</f>
        <v>VIP</v>
      </c>
      <c r="N4588" s="32" cm="1">
        <f t="array" ref="N4588">_xlfn.IFS(
   FACT_ORDERS[[#This Row],[TypeOfClient]]="VIP", 0.2,
   FACT_ORDERS[[#This Row],[TypeOfClient]]="Premium", 0.1,
   TRUE, 0
)</f>
        <v>0.2</v>
      </c>
      <c r="O4588" s="31" cm="1">
        <f t="array" ref="O4588">_xlfn.IFS(
   FACT_ORDERS[[#This Row],[TotalAmount]]&gt;1500, 0.15,
   FACT_ORDERS[[#This Row],[TotalAmount]]&gt;1000, 0.1,
   FACT_ORDERS[[#This Row],[TotalAmount]]&gt;500, 0.05,
   TRUE, 0
)</f>
        <v>0.05</v>
      </c>
      <c r="P4588" s="28">
        <f xml:space="preserve"> FACT_ORDERS[[#This Row],[TotalAmount]] * (1 - (FACT_ORDERS[[#This Row],[ClientDiscount]] + FACT_ORDERS[[#This Row],[OrderDiscount]]) )</f>
        <v>558</v>
      </c>
      <c r="Q4588" s="28">
        <f>FACT_ORDERS[[#This Row],[TotalAmountWithDiscount]]+FACT_ORDERS[[#This Row],[DeliveryCost]]</f>
        <v>573</v>
      </c>
      <c r="R4588" s="35">
        <v>45313</v>
      </c>
      <c r="S4588" s="35" t="str">
        <f>IF(NETWORKDAYS(FACT_ORDERS[[#This Row],[Order-Date]], FACT_ORDERS[[#This Row],[ArrivalDate ]]) &gt; 10, "Late", "On Time")</f>
        <v>On Time</v>
      </c>
    </row>
    <row r="4589" spans="1:19" x14ac:dyDescent="0.3">
      <c r="A4589" s="12">
        <v>9587</v>
      </c>
      <c r="B4589" s="12">
        <v>275</v>
      </c>
      <c r="C4589" s="12">
        <v>10326</v>
      </c>
      <c r="D4589" s="12">
        <v>4588</v>
      </c>
      <c r="E4589" s="12" t="s">
        <v>243</v>
      </c>
      <c r="F4589" s="13">
        <v>45306</v>
      </c>
      <c r="G4589" s="26" t="s">
        <v>14740</v>
      </c>
      <c r="H4589" s="12">
        <v>55</v>
      </c>
      <c r="I4589" s="28">
        <f>VLOOKUP(B:B,DIM_PRODUCTS!A:F,5,FALSE)</f>
        <v>35</v>
      </c>
      <c r="J4589" s="28">
        <f>FACT_ORDERS[[#This Row],[ProductPrice]]*FACT_ORDERS[[#This Row],[Quantity]]</f>
        <v>1925</v>
      </c>
      <c r="K4589" s="12" t="str">
        <f>VLOOKUP(C:C,DIM_CUSTOMERS!A:G,7,FALSE)</f>
        <v>Canada</v>
      </c>
      <c r="L4589" s="30" cm="1">
        <f t="array" ref="L4589">_xlfn.IFS(
    AND(FACT_ORDERS[[#This Row],[DeliveryMehtod]]="shippment",FACT_ORDERS[[#This Row],[TotalAmount]]&gt;=200), 0,
    AND(FACT_ORDERS[[#This Row],[DeliveryMehtod]]="pickup"), 15,
    AND(FACT_ORDERS[[#This Row],[DeliveryMehtod]]="shippment",FACT_ORDERS[[#This Row],[TotalAmount]]&lt;200), 35
)</f>
        <v>15</v>
      </c>
      <c r="M4589" s="12" t="str" cm="1">
        <f t="array" ref="M4589">_xlfn.IFS(
    SUMIFS(FACT_ORDERS[TotalAmount], FACT_ORDERS[WD_CUSTOMERS],FACT_ORDERS[[#This Row],[WD_CUSTOMERS]])&gt;=15000, "VIP",
    SUMIFS(FACT_ORDERS[TotalAmount], FACT_ORDERS[WD_CUSTOMERS],FACT_ORDERS[[#This Row],[WD_CUSTOMERS]])&gt;=8000, "Premium",
    TRUE, "Regular"
)</f>
        <v>VIP</v>
      </c>
      <c r="N4589" s="32" cm="1">
        <f t="array" ref="N4589">_xlfn.IFS(
   FACT_ORDERS[[#This Row],[TypeOfClient]]="VIP", 0.2,
   FACT_ORDERS[[#This Row],[TypeOfClient]]="Premium", 0.1,
   TRUE, 0
)</f>
        <v>0.2</v>
      </c>
      <c r="O4589" s="31" cm="1">
        <f t="array" ref="O4589">_xlfn.IFS(
   FACT_ORDERS[[#This Row],[TotalAmount]]&gt;1500, 0.15,
   FACT_ORDERS[[#This Row],[TotalAmount]]&gt;1000, 0.1,
   FACT_ORDERS[[#This Row],[TotalAmount]]&gt;500, 0.05,
   TRUE, 0
)</f>
        <v>0.15</v>
      </c>
      <c r="P4589" s="28">
        <f xml:space="preserve"> FACT_ORDERS[[#This Row],[TotalAmount]] * (1 - (FACT_ORDERS[[#This Row],[ClientDiscount]] + FACT_ORDERS[[#This Row],[OrderDiscount]]) )</f>
        <v>1251.25</v>
      </c>
      <c r="Q4589" s="28">
        <f>FACT_ORDERS[[#This Row],[TotalAmountWithDiscount]]+FACT_ORDERS[[#This Row],[DeliveryCost]]</f>
        <v>1266.25</v>
      </c>
      <c r="R4589" s="35">
        <v>45314</v>
      </c>
      <c r="S4589" s="35" t="str">
        <f>IF(NETWORKDAYS(FACT_ORDERS[[#This Row],[Order-Date]], FACT_ORDERS[[#This Row],[ArrivalDate ]]) &gt; 10, "Late", "On Time")</f>
        <v>On Time</v>
      </c>
    </row>
    <row r="4590" spans="1:19" x14ac:dyDescent="0.3">
      <c r="A4590" s="12">
        <v>9588</v>
      </c>
      <c r="B4590" s="12">
        <v>259</v>
      </c>
      <c r="C4590" s="12">
        <v>10326</v>
      </c>
      <c r="D4590" s="12">
        <v>4589</v>
      </c>
      <c r="E4590" s="12" t="s">
        <v>244</v>
      </c>
      <c r="F4590" s="13">
        <v>44805</v>
      </c>
      <c r="G4590" s="26" t="s">
        <v>14741</v>
      </c>
      <c r="H4590" s="12">
        <v>30</v>
      </c>
      <c r="I4590" s="28">
        <f>VLOOKUP(B:B,DIM_PRODUCTS!A:F,5,FALSE)</f>
        <v>20</v>
      </c>
      <c r="J4590" s="28">
        <f>FACT_ORDERS[[#This Row],[ProductPrice]]*FACT_ORDERS[[#This Row],[Quantity]]</f>
        <v>600</v>
      </c>
      <c r="K4590" s="12" t="str">
        <f>VLOOKUP(C:C,DIM_CUSTOMERS!A:G,7,FALSE)</f>
        <v>Canada</v>
      </c>
      <c r="L4590" s="30" cm="1">
        <f t="array" ref="L4590">_xlfn.IFS(
    AND(FACT_ORDERS[[#This Row],[DeliveryMehtod]]="shippment",FACT_ORDERS[[#This Row],[TotalAmount]]&gt;=200), 0,
    AND(FACT_ORDERS[[#This Row],[DeliveryMehtod]]="pickup"), 15,
    AND(FACT_ORDERS[[#This Row],[DeliveryMehtod]]="shippment",FACT_ORDERS[[#This Row],[TotalAmount]]&lt;200), 35
)</f>
        <v>0</v>
      </c>
      <c r="M4590" s="12" t="str" cm="1">
        <f t="array" ref="M4590">_xlfn.IFS(
    SUMIFS(FACT_ORDERS[TotalAmount], FACT_ORDERS[WD_CUSTOMERS],FACT_ORDERS[[#This Row],[WD_CUSTOMERS]])&gt;=15000, "VIP",
    SUMIFS(FACT_ORDERS[TotalAmount], FACT_ORDERS[WD_CUSTOMERS],FACT_ORDERS[[#This Row],[WD_CUSTOMERS]])&gt;=8000, "Premium",
    TRUE, "Regular"
)</f>
        <v>VIP</v>
      </c>
      <c r="N4590" s="32" cm="1">
        <f t="array" ref="N4590">_xlfn.IFS(
   FACT_ORDERS[[#This Row],[TypeOfClient]]="VIP", 0.2,
   FACT_ORDERS[[#This Row],[TypeOfClient]]="Premium", 0.1,
   TRUE, 0
)</f>
        <v>0.2</v>
      </c>
      <c r="O4590" s="31" cm="1">
        <f t="array" ref="O4590">_xlfn.IFS(
   FACT_ORDERS[[#This Row],[TotalAmount]]&gt;1500, 0.15,
   FACT_ORDERS[[#This Row],[TotalAmount]]&gt;1000, 0.1,
   FACT_ORDERS[[#This Row],[TotalAmount]]&gt;500, 0.05,
   TRUE, 0
)</f>
        <v>0.05</v>
      </c>
      <c r="P4590" s="28">
        <f xml:space="preserve"> FACT_ORDERS[[#This Row],[TotalAmount]] * (1 - (FACT_ORDERS[[#This Row],[ClientDiscount]] + FACT_ORDERS[[#This Row],[OrderDiscount]]) )</f>
        <v>450</v>
      </c>
      <c r="Q4590" s="28">
        <f>FACT_ORDERS[[#This Row],[TotalAmountWithDiscount]]+FACT_ORDERS[[#This Row],[DeliveryCost]]</f>
        <v>450</v>
      </c>
      <c r="R4590" s="35">
        <v>44813</v>
      </c>
      <c r="S4590" s="35" t="str">
        <f>IF(NETWORKDAYS(FACT_ORDERS[[#This Row],[Order-Date]], FACT_ORDERS[[#This Row],[ArrivalDate ]]) &gt; 10, "Late", "On Time")</f>
        <v>On Time</v>
      </c>
    </row>
    <row r="4591" spans="1:19" x14ac:dyDescent="0.3">
      <c r="A4591" s="12">
        <v>9589</v>
      </c>
      <c r="B4591" s="12">
        <v>240</v>
      </c>
      <c r="C4591" s="12">
        <v>10326</v>
      </c>
      <c r="D4591" s="12">
        <v>4590</v>
      </c>
      <c r="E4591" s="12" t="s">
        <v>244</v>
      </c>
      <c r="F4591" s="13">
        <v>44805</v>
      </c>
      <c r="G4591" s="26" t="s">
        <v>14742</v>
      </c>
      <c r="H4591" s="12">
        <v>30</v>
      </c>
      <c r="I4591" s="28">
        <f>VLOOKUP(B:B,DIM_PRODUCTS!A:F,5,FALSE)</f>
        <v>24</v>
      </c>
      <c r="J4591" s="28">
        <f>FACT_ORDERS[[#This Row],[ProductPrice]]*FACT_ORDERS[[#This Row],[Quantity]]</f>
        <v>720</v>
      </c>
      <c r="K4591" s="12" t="str">
        <f>VLOOKUP(C:C,DIM_CUSTOMERS!A:G,7,FALSE)</f>
        <v>Canada</v>
      </c>
      <c r="L4591" s="30" cm="1">
        <f t="array" ref="L4591">_xlfn.IFS(
    AND(FACT_ORDERS[[#This Row],[DeliveryMehtod]]="shippment",FACT_ORDERS[[#This Row],[TotalAmount]]&gt;=200), 0,
    AND(FACT_ORDERS[[#This Row],[DeliveryMehtod]]="pickup"), 15,
    AND(FACT_ORDERS[[#This Row],[DeliveryMehtod]]="shippment",FACT_ORDERS[[#This Row],[TotalAmount]]&lt;200), 35
)</f>
        <v>0</v>
      </c>
      <c r="M4591" s="12" t="str" cm="1">
        <f t="array" ref="M4591">_xlfn.IFS(
    SUMIFS(FACT_ORDERS[TotalAmount], FACT_ORDERS[WD_CUSTOMERS],FACT_ORDERS[[#This Row],[WD_CUSTOMERS]])&gt;=15000, "VIP",
    SUMIFS(FACT_ORDERS[TotalAmount], FACT_ORDERS[WD_CUSTOMERS],FACT_ORDERS[[#This Row],[WD_CUSTOMERS]])&gt;=8000, "Premium",
    TRUE, "Regular"
)</f>
        <v>VIP</v>
      </c>
      <c r="N4591" s="32" cm="1">
        <f t="array" ref="N4591">_xlfn.IFS(
   FACT_ORDERS[[#This Row],[TypeOfClient]]="VIP", 0.2,
   FACT_ORDERS[[#This Row],[TypeOfClient]]="Premium", 0.1,
   TRUE, 0
)</f>
        <v>0.2</v>
      </c>
      <c r="O4591" s="31" cm="1">
        <f t="array" ref="O4591">_xlfn.IFS(
   FACT_ORDERS[[#This Row],[TotalAmount]]&gt;1500, 0.15,
   FACT_ORDERS[[#This Row],[TotalAmount]]&gt;1000, 0.1,
   FACT_ORDERS[[#This Row],[TotalAmount]]&gt;500, 0.05,
   TRUE, 0
)</f>
        <v>0.05</v>
      </c>
      <c r="P4591" s="28">
        <f xml:space="preserve"> FACT_ORDERS[[#This Row],[TotalAmount]] * (1 - (FACT_ORDERS[[#This Row],[ClientDiscount]] + FACT_ORDERS[[#This Row],[OrderDiscount]]) )</f>
        <v>540</v>
      </c>
      <c r="Q4591" s="28">
        <f>FACT_ORDERS[[#This Row],[TotalAmountWithDiscount]]+FACT_ORDERS[[#This Row],[DeliveryCost]]</f>
        <v>540</v>
      </c>
      <c r="R4591" s="35">
        <v>44814</v>
      </c>
      <c r="S4591" s="35" t="str">
        <f>IF(NETWORKDAYS(FACT_ORDERS[[#This Row],[Order-Date]], FACT_ORDERS[[#This Row],[ArrivalDate ]]) &gt; 10, "Late", "On Time")</f>
        <v>On Time</v>
      </c>
    </row>
    <row r="4592" spans="1:19" x14ac:dyDescent="0.3">
      <c r="A4592" s="12">
        <v>9590</v>
      </c>
      <c r="B4592" s="12">
        <v>275</v>
      </c>
      <c r="C4592" s="12">
        <v>10326</v>
      </c>
      <c r="D4592" s="12">
        <v>4591</v>
      </c>
      <c r="E4592" s="12" t="s">
        <v>243</v>
      </c>
      <c r="F4592" s="13">
        <v>44805</v>
      </c>
      <c r="G4592" s="26" t="s">
        <v>3486</v>
      </c>
      <c r="H4592" s="12">
        <v>43</v>
      </c>
      <c r="I4592" s="28">
        <f>VLOOKUP(B:B,DIM_PRODUCTS!A:F,5,FALSE)</f>
        <v>35</v>
      </c>
      <c r="J4592" s="28">
        <f>FACT_ORDERS[[#This Row],[ProductPrice]]*FACT_ORDERS[[#This Row],[Quantity]]</f>
        <v>1505</v>
      </c>
      <c r="K4592" s="12" t="str">
        <f>VLOOKUP(C:C,DIM_CUSTOMERS!A:G,7,FALSE)</f>
        <v>Canada</v>
      </c>
      <c r="L4592" s="30" cm="1">
        <f t="array" ref="L4592">_xlfn.IFS(
    AND(FACT_ORDERS[[#This Row],[DeliveryMehtod]]="shippment",FACT_ORDERS[[#This Row],[TotalAmount]]&gt;=200), 0,
    AND(FACT_ORDERS[[#This Row],[DeliveryMehtod]]="pickup"), 15,
    AND(FACT_ORDERS[[#This Row],[DeliveryMehtod]]="shippment",FACT_ORDERS[[#This Row],[TotalAmount]]&lt;200), 35
)</f>
        <v>15</v>
      </c>
      <c r="M4592" s="12" t="str" cm="1">
        <f t="array" ref="M4592">_xlfn.IFS(
    SUMIFS(FACT_ORDERS[TotalAmount], FACT_ORDERS[WD_CUSTOMERS],FACT_ORDERS[[#This Row],[WD_CUSTOMERS]])&gt;=15000, "VIP",
    SUMIFS(FACT_ORDERS[TotalAmount], FACT_ORDERS[WD_CUSTOMERS],FACT_ORDERS[[#This Row],[WD_CUSTOMERS]])&gt;=8000, "Premium",
    TRUE, "Regular"
)</f>
        <v>VIP</v>
      </c>
      <c r="N4592" s="32" cm="1">
        <f t="array" ref="N4592">_xlfn.IFS(
   FACT_ORDERS[[#This Row],[TypeOfClient]]="VIP", 0.2,
   FACT_ORDERS[[#This Row],[TypeOfClient]]="Premium", 0.1,
   TRUE, 0
)</f>
        <v>0.2</v>
      </c>
      <c r="O4592" s="31" cm="1">
        <f t="array" ref="O4592">_xlfn.IFS(
   FACT_ORDERS[[#This Row],[TotalAmount]]&gt;1500, 0.15,
   FACT_ORDERS[[#This Row],[TotalAmount]]&gt;1000, 0.1,
   FACT_ORDERS[[#This Row],[TotalAmount]]&gt;500, 0.05,
   TRUE, 0
)</f>
        <v>0.15</v>
      </c>
      <c r="P4592" s="28">
        <f xml:space="preserve"> FACT_ORDERS[[#This Row],[TotalAmount]] * (1 - (FACT_ORDERS[[#This Row],[ClientDiscount]] + FACT_ORDERS[[#This Row],[OrderDiscount]]) )</f>
        <v>978.25</v>
      </c>
      <c r="Q4592" s="28">
        <f>FACT_ORDERS[[#This Row],[TotalAmountWithDiscount]]+FACT_ORDERS[[#This Row],[DeliveryCost]]</f>
        <v>993.25</v>
      </c>
      <c r="R4592" s="35">
        <v>44813</v>
      </c>
      <c r="S4592" s="35" t="str">
        <f>IF(NETWORKDAYS(FACT_ORDERS[[#This Row],[Order-Date]], FACT_ORDERS[[#This Row],[ArrivalDate ]]) &gt; 10, "Late", "On Time")</f>
        <v>On Time</v>
      </c>
    </row>
    <row r="4593" spans="1:19" x14ac:dyDescent="0.3">
      <c r="A4593" s="12">
        <v>9591</v>
      </c>
      <c r="B4593" s="12">
        <v>259</v>
      </c>
      <c r="C4593" s="12">
        <v>10326</v>
      </c>
      <c r="D4593" s="12">
        <v>4592</v>
      </c>
      <c r="E4593" s="12" t="s">
        <v>244</v>
      </c>
      <c r="F4593" s="13">
        <v>45469</v>
      </c>
      <c r="G4593" s="26" t="s">
        <v>14743</v>
      </c>
      <c r="H4593" s="12">
        <v>25</v>
      </c>
      <c r="I4593" s="28">
        <f>VLOOKUP(B:B,DIM_PRODUCTS!A:F,5,FALSE)</f>
        <v>20</v>
      </c>
      <c r="J4593" s="28">
        <f>FACT_ORDERS[[#This Row],[ProductPrice]]*FACT_ORDERS[[#This Row],[Quantity]]</f>
        <v>500</v>
      </c>
      <c r="K4593" s="12" t="str">
        <f>VLOOKUP(C:C,DIM_CUSTOMERS!A:G,7,FALSE)</f>
        <v>Canada</v>
      </c>
      <c r="L4593" s="30" cm="1">
        <f t="array" ref="L4593">_xlfn.IFS(
    AND(FACT_ORDERS[[#This Row],[DeliveryMehtod]]="shippment",FACT_ORDERS[[#This Row],[TotalAmount]]&gt;=200), 0,
    AND(FACT_ORDERS[[#This Row],[DeliveryMehtod]]="pickup"), 15,
    AND(FACT_ORDERS[[#This Row],[DeliveryMehtod]]="shippment",FACT_ORDERS[[#This Row],[TotalAmount]]&lt;200), 35
)</f>
        <v>0</v>
      </c>
      <c r="M4593" s="12" t="str" cm="1">
        <f t="array" ref="M4593">_xlfn.IFS(
    SUMIFS(FACT_ORDERS[TotalAmount], FACT_ORDERS[WD_CUSTOMERS],FACT_ORDERS[[#This Row],[WD_CUSTOMERS]])&gt;=15000, "VIP",
    SUMIFS(FACT_ORDERS[TotalAmount], FACT_ORDERS[WD_CUSTOMERS],FACT_ORDERS[[#This Row],[WD_CUSTOMERS]])&gt;=8000, "Premium",
    TRUE, "Regular"
)</f>
        <v>VIP</v>
      </c>
      <c r="N4593" s="32" cm="1">
        <f t="array" ref="N4593">_xlfn.IFS(
   FACT_ORDERS[[#This Row],[TypeOfClient]]="VIP", 0.2,
   FACT_ORDERS[[#This Row],[TypeOfClient]]="Premium", 0.1,
   TRUE, 0
)</f>
        <v>0.2</v>
      </c>
      <c r="O4593" s="31" cm="1">
        <f t="array" ref="O4593">_xlfn.IFS(
   FACT_ORDERS[[#This Row],[TotalAmount]]&gt;1500, 0.15,
   FACT_ORDERS[[#This Row],[TotalAmount]]&gt;1000, 0.1,
   FACT_ORDERS[[#This Row],[TotalAmount]]&gt;500, 0.05,
   TRUE, 0
)</f>
        <v>0</v>
      </c>
      <c r="P4593" s="28">
        <f xml:space="preserve"> FACT_ORDERS[[#This Row],[TotalAmount]] * (1 - (FACT_ORDERS[[#This Row],[ClientDiscount]] + FACT_ORDERS[[#This Row],[OrderDiscount]]) )</f>
        <v>400</v>
      </c>
      <c r="Q4593" s="28">
        <f>FACT_ORDERS[[#This Row],[TotalAmountWithDiscount]]+FACT_ORDERS[[#This Row],[DeliveryCost]]</f>
        <v>400</v>
      </c>
      <c r="R4593" s="35">
        <v>45478</v>
      </c>
      <c r="S4593" s="35" t="str">
        <f>IF(NETWORKDAYS(FACT_ORDERS[[#This Row],[Order-Date]], FACT_ORDERS[[#This Row],[ArrivalDate ]]) &gt; 10, "Late", "On Time")</f>
        <v>On Time</v>
      </c>
    </row>
    <row r="4594" spans="1:19" x14ac:dyDescent="0.3">
      <c r="A4594" s="12">
        <v>9592</v>
      </c>
      <c r="B4594" s="12">
        <v>240</v>
      </c>
      <c r="C4594" s="12">
        <v>10326</v>
      </c>
      <c r="D4594" s="12">
        <v>4593</v>
      </c>
      <c r="E4594" s="12" t="s">
        <v>243</v>
      </c>
      <c r="F4594" s="13">
        <v>45469</v>
      </c>
      <c r="G4594" s="26" t="s">
        <v>14744</v>
      </c>
      <c r="H4594" s="12">
        <v>25</v>
      </c>
      <c r="I4594" s="28">
        <f>VLOOKUP(B:B,DIM_PRODUCTS!A:F,5,FALSE)</f>
        <v>24</v>
      </c>
      <c r="J4594" s="28">
        <f>FACT_ORDERS[[#This Row],[ProductPrice]]*FACT_ORDERS[[#This Row],[Quantity]]</f>
        <v>600</v>
      </c>
      <c r="K4594" s="12" t="str">
        <f>VLOOKUP(C:C,DIM_CUSTOMERS!A:G,7,FALSE)</f>
        <v>Canada</v>
      </c>
      <c r="L4594" s="30" cm="1">
        <f t="array" ref="L4594">_xlfn.IFS(
    AND(FACT_ORDERS[[#This Row],[DeliveryMehtod]]="shippment",FACT_ORDERS[[#This Row],[TotalAmount]]&gt;=200), 0,
    AND(FACT_ORDERS[[#This Row],[DeliveryMehtod]]="pickup"), 15,
    AND(FACT_ORDERS[[#This Row],[DeliveryMehtod]]="shippment",FACT_ORDERS[[#This Row],[TotalAmount]]&lt;200), 35
)</f>
        <v>15</v>
      </c>
      <c r="M4594" s="12" t="str" cm="1">
        <f t="array" ref="M4594">_xlfn.IFS(
    SUMIFS(FACT_ORDERS[TotalAmount], FACT_ORDERS[WD_CUSTOMERS],FACT_ORDERS[[#This Row],[WD_CUSTOMERS]])&gt;=15000, "VIP",
    SUMIFS(FACT_ORDERS[TotalAmount], FACT_ORDERS[WD_CUSTOMERS],FACT_ORDERS[[#This Row],[WD_CUSTOMERS]])&gt;=8000, "Premium",
    TRUE, "Regular"
)</f>
        <v>VIP</v>
      </c>
      <c r="N4594" s="32" cm="1">
        <f t="array" ref="N4594">_xlfn.IFS(
   FACT_ORDERS[[#This Row],[TypeOfClient]]="VIP", 0.2,
   FACT_ORDERS[[#This Row],[TypeOfClient]]="Premium", 0.1,
   TRUE, 0
)</f>
        <v>0.2</v>
      </c>
      <c r="O4594" s="31" cm="1">
        <f t="array" ref="O4594">_xlfn.IFS(
   FACT_ORDERS[[#This Row],[TotalAmount]]&gt;1500, 0.15,
   FACT_ORDERS[[#This Row],[TotalAmount]]&gt;1000, 0.1,
   FACT_ORDERS[[#This Row],[TotalAmount]]&gt;500, 0.05,
   TRUE, 0
)</f>
        <v>0.05</v>
      </c>
      <c r="P4594" s="28">
        <f xml:space="preserve"> FACT_ORDERS[[#This Row],[TotalAmount]] * (1 - (FACT_ORDERS[[#This Row],[ClientDiscount]] + FACT_ORDERS[[#This Row],[OrderDiscount]]) )</f>
        <v>450</v>
      </c>
      <c r="Q4594" s="28">
        <f>FACT_ORDERS[[#This Row],[TotalAmountWithDiscount]]+FACT_ORDERS[[#This Row],[DeliveryCost]]</f>
        <v>465</v>
      </c>
      <c r="R4594" s="35">
        <v>45479</v>
      </c>
      <c r="S4594" s="35" t="str">
        <f>IF(NETWORKDAYS(FACT_ORDERS[[#This Row],[Order-Date]], FACT_ORDERS[[#This Row],[ArrivalDate ]]) &gt; 10, "Late", "On Time")</f>
        <v>On Time</v>
      </c>
    </row>
    <row r="4595" spans="1:19" x14ac:dyDescent="0.3">
      <c r="A4595" s="12">
        <v>9593</v>
      </c>
      <c r="B4595" s="12">
        <v>275</v>
      </c>
      <c r="C4595" s="12">
        <v>10326</v>
      </c>
      <c r="D4595" s="12">
        <v>4594</v>
      </c>
      <c r="E4595" s="12" t="s">
        <v>243</v>
      </c>
      <c r="F4595" s="13">
        <v>45469</v>
      </c>
      <c r="G4595" s="26" t="s">
        <v>14745</v>
      </c>
      <c r="H4595" s="12">
        <v>44</v>
      </c>
      <c r="I4595" s="28">
        <f>VLOOKUP(B:B,DIM_PRODUCTS!A:F,5,FALSE)</f>
        <v>35</v>
      </c>
      <c r="J4595" s="28">
        <f>FACT_ORDERS[[#This Row],[ProductPrice]]*FACT_ORDERS[[#This Row],[Quantity]]</f>
        <v>1540</v>
      </c>
      <c r="K4595" s="12" t="str">
        <f>VLOOKUP(C:C,DIM_CUSTOMERS!A:G,7,FALSE)</f>
        <v>Canada</v>
      </c>
      <c r="L4595" s="30" cm="1">
        <f t="array" ref="L4595">_xlfn.IFS(
    AND(FACT_ORDERS[[#This Row],[DeliveryMehtod]]="shippment",FACT_ORDERS[[#This Row],[TotalAmount]]&gt;=200), 0,
    AND(FACT_ORDERS[[#This Row],[DeliveryMehtod]]="pickup"), 15,
    AND(FACT_ORDERS[[#This Row],[DeliveryMehtod]]="shippment",FACT_ORDERS[[#This Row],[TotalAmount]]&lt;200), 35
)</f>
        <v>15</v>
      </c>
      <c r="M4595" s="12" t="str" cm="1">
        <f t="array" ref="M4595">_xlfn.IFS(
    SUMIFS(FACT_ORDERS[TotalAmount], FACT_ORDERS[WD_CUSTOMERS],FACT_ORDERS[[#This Row],[WD_CUSTOMERS]])&gt;=15000, "VIP",
    SUMIFS(FACT_ORDERS[TotalAmount], FACT_ORDERS[WD_CUSTOMERS],FACT_ORDERS[[#This Row],[WD_CUSTOMERS]])&gt;=8000, "Premium",
    TRUE, "Regular"
)</f>
        <v>VIP</v>
      </c>
      <c r="N4595" s="32" cm="1">
        <f t="array" ref="N4595">_xlfn.IFS(
   FACT_ORDERS[[#This Row],[TypeOfClient]]="VIP", 0.2,
   FACT_ORDERS[[#This Row],[TypeOfClient]]="Premium", 0.1,
   TRUE, 0
)</f>
        <v>0.2</v>
      </c>
      <c r="O4595" s="31" cm="1">
        <f t="array" ref="O4595">_xlfn.IFS(
   FACT_ORDERS[[#This Row],[TotalAmount]]&gt;1500, 0.15,
   FACT_ORDERS[[#This Row],[TotalAmount]]&gt;1000, 0.1,
   FACT_ORDERS[[#This Row],[TotalAmount]]&gt;500, 0.05,
   TRUE, 0
)</f>
        <v>0.15</v>
      </c>
      <c r="P4595" s="28">
        <f xml:space="preserve"> FACT_ORDERS[[#This Row],[TotalAmount]] * (1 - (FACT_ORDERS[[#This Row],[ClientDiscount]] + FACT_ORDERS[[#This Row],[OrderDiscount]]) )</f>
        <v>1001</v>
      </c>
      <c r="Q4595" s="28">
        <f>FACT_ORDERS[[#This Row],[TotalAmountWithDiscount]]+FACT_ORDERS[[#This Row],[DeliveryCost]]</f>
        <v>1016</v>
      </c>
      <c r="R4595" s="35">
        <v>45479</v>
      </c>
      <c r="S4595" s="35" t="str">
        <f>IF(NETWORKDAYS(FACT_ORDERS[[#This Row],[Order-Date]], FACT_ORDERS[[#This Row],[ArrivalDate ]]) &gt; 10, "Late", "On Time")</f>
        <v>On Time</v>
      </c>
    </row>
    <row r="4596" spans="1:19" x14ac:dyDescent="0.3">
      <c r="A4596" s="12">
        <v>9594</v>
      </c>
      <c r="B4596" s="12">
        <v>240</v>
      </c>
      <c r="C4596" s="12">
        <v>10326</v>
      </c>
      <c r="D4596" s="12">
        <v>4595</v>
      </c>
      <c r="E4596" s="12" t="s">
        <v>243</v>
      </c>
      <c r="F4596" s="13">
        <v>45553</v>
      </c>
      <c r="G4596" s="26" t="s">
        <v>14746</v>
      </c>
      <c r="H4596" s="12">
        <v>32</v>
      </c>
      <c r="I4596" s="28">
        <f>VLOOKUP(B:B,DIM_PRODUCTS!A:F,5,FALSE)</f>
        <v>24</v>
      </c>
      <c r="J4596" s="28">
        <f>FACT_ORDERS[[#This Row],[ProductPrice]]*FACT_ORDERS[[#This Row],[Quantity]]</f>
        <v>768</v>
      </c>
      <c r="K4596" s="12" t="str">
        <f>VLOOKUP(C:C,DIM_CUSTOMERS!A:G,7,FALSE)</f>
        <v>Canada</v>
      </c>
      <c r="L4596" s="30" cm="1">
        <f t="array" ref="L4596">_xlfn.IFS(
    AND(FACT_ORDERS[[#This Row],[DeliveryMehtod]]="shippment",FACT_ORDERS[[#This Row],[TotalAmount]]&gt;=200), 0,
    AND(FACT_ORDERS[[#This Row],[DeliveryMehtod]]="pickup"), 15,
    AND(FACT_ORDERS[[#This Row],[DeliveryMehtod]]="shippment",FACT_ORDERS[[#This Row],[TotalAmount]]&lt;200), 35
)</f>
        <v>15</v>
      </c>
      <c r="M4596" s="12" t="str" cm="1">
        <f t="array" ref="M4596">_xlfn.IFS(
    SUMIFS(FACT_ORDERS[TotalAmount], FACT_ORDERS[WD_CUSTOMERS],FACT_ORDERS[[#This Row],[WD_CUSTOMERS]])&gt;=15000, "VIP",
    SUMIFS(FACT_ORDERS[TotalAmount], FACT_ORDERS[WD_CUSTOMERS],FACT_ORDERS[[#This Row],[WD_CUSTOMERS]])&gt;=8000, "Premium",
    TRUE, "Regular"
)</f>
        <v>VIP</v>
      </c>
      <c r="N4596" s="32" cm="1">
        <f t="array" ref="N4596">_xlfn.IFS(
   FACT_ORDERS[[#This Row],[TypeOfClient]]="VIP", 0.2,
   FACT_ORDERS[[#This Row],[TypeOfClient]]="Premium", 0.1,
   TRUE, 0
)</f>
        <v>0.2</v>
      </c>
      <c r="O4596" s="31" cm="1">
        <f t="array" ref="O4596">_xlfn.IFS(
   FACT_ORDERS[[#This Row],[TotalAmount]]&gt;1500, 0.15,
   FACT_ORDERS[[#This Row],[TotalAmount]]&gt;1000, 0.1,
   FACT_ORDERS[[#This Row],[TotalAmount]]&gt;500, 0.05,
   TRUE, 0
)</f>
        <v>0.05</v>
      </c>
      <c r="P4596" s="28">
        <f xml:space="preserve"> FACT_ORDERS[[#This Row],[TotalAmount]] * (1 - (FACT_ORDERS[[#This Row],[ClientDiscount]] + FACT_ORDERS[[#This Row],[OrderDiscount]]) )</f>
        <v>576</v>
      </c>
      <c r="Q4596" s="28">
        <f>FACT_ORDERS[[#This Row],[TotalAmountWithDiscount]]+FACT_ORDERS[[#This Row],[DeliveryCost]]</f>
        <v>591</v>
      </c>
      <c r="R4596" s="35">
        <v>45561</v>
      </c>
      <c r="S4596" s="35" t="str">
        <f>IF(NETWORKDAYS(FACT_ORDERS[[#This Row],[Order-Date]], FACT_ORDERS[[#This Row],[ArrivalDate ]]) &gt; 10, "Late", "On Time")</f>
        <v>On Time</v>
      </c>
    </row>
    <row r="4597" spans="1:19" x14ac:dyDescent="0.3">
      <c r="A4597" s="12">
        <v>9595</v>
      </c>
      <c r="B4597" s="12">
        <v>275</v>
      </c>
      <c r="C4597" s="12">
        <v>10326</v>
      </c>
      <c r="D4597" s="12">
        <v>4596</v>
      </c>
      <c r="E4597" s="12" t="s">
        <v>244</v>
      </c>
      <c r="F4597" s="13">
        <v>45553</v>
      </c>
      <c r="G4597" s="26" t="s">
        <v>14747</v>
      </c>
      <c r="H4597" s="12">
        <v>34</v>
      </c>
      <c r="I4597" s="28">
        <f>VLOOKUP(B:B,DIM_PRODUCTS!A:F,5,FALSE)</f>
        <v>35</v>
      </c>
      <c r="J4597" s="28">
        <f>FACT_ORDERS[[#This Row],[ProductPrice]]*FACT_ORDERS[[#This Row],[Quantity]]</f>
        <v>1190</v>
      </c>
      <c r="K4597" s="12" t="str">
        <f>VLOOKUP(C:C,DIM_CUSTOMERS!A:G,7,FALSE)</f>
        <v>Canada</v>
      </c>
      <c r="L4597" s="30" cm="1">
        <f t="array" ref="L4597">_xlfn.IFS(
    AND(FACT_ORDERS[[#This Row],[DeliveryMehtod]]="shippment",FACT_ORDERS[[#This Row],[TotalAmount]]&gt;=200), 0,
    AND(FACT_ORDERS[[#This Row],[DeliveryMehtod]]="pickup"), 15,
    AND(FACT_ORDERS[[#This Row],[DeliveryMehtod]]="shippment",FACT_ORDERS[[#This Row],[TotalAmount]]&lt;200), 35
)</f>
        <v>0</v>
      </c>
      <c r="M4597" s="12" t="str" cm="1">
        <f t="array" ref="M4597">_xlfn.IFS(
    SUMIFS(FACT_ORDERS[TotalAmount], FACT_ORDERS[WD_CUSTOMERS],FACT_ORDERS[[#This Row],[WD_CUSTOMERS]])&gt;=15000, "VIP",
    SUMIFS(FACT_ORDERS[TotalAmount], FACT_ORDERS[WD_CUSTOMERS],FACT_ORDERS[[#This Row],[WD_CUSTOMERS]])&gt;=8000, "Premium",
    TRUE, "Regular"
)</f>
        <v>VIP</v>
      </c>
      <c r="N4597" s="32" cm="1">
        <f t="array" ref="N4597">_xlfn.IFS(
   FACT_ORDERS[[#This Row],[TypeOfClient]]="VIP", 0.2,
   FACT_ORDERS[[#This Row],[TypeOfClient]]="Premium", 0.1,
   TRUE, 0
)</f>
        <v>0.2</v>
      </c>
      <c r="O4597" s="31" cm="1">
        <f t="array" ref="O4597">_xlfn.IFS(
   FACT_ORDERS[[#This Row],[TotalAmount]]&gt;1500, 0.15,
   FACT_ORDERS[[#This Row],[TotalAmount]]&gt;1000, 0.1,
   FACT_ORDERS[[#This Row],[TotalAmount]]&gt;500, 0.05,
   TRUE, 0
)</f>
        <v>0.1</v>
      </c>
      <c r="P4597" s="28">
        <f xml:space="preserve"> FACT_ORDERS[[#This Row],[TotalAmount]] * (1 - (FACT_ORDERS[[#This Row],[ClientDiscount]] + FACT_ORDERS[[#This Row],[OrderDiscount]]) )</f>
        <v>833</v>
      </c>
      <c r="Q4597" s="28">
        <f>FACT_ORDERS[[#This Row],[TotalAmountWithDiscount]]+FACT_ORDERS[[#This Row],[DeliveryCost]]</f>
        <v>833</v>
      </c>
      <c r="R4597" s="35">
        <v>45564</v>
      </c>
      <c r="S4597" s="35" t="str">
        <f>IF(NETWORKDAYS(FACT_ORDERS[[#This Row],[Order-Date]], FACT_ORDERS[[#This Row],[ArrivalDate ]]) &gt; 10, "Late", "On Time")</f>
        <v>On Time</v>
      </c>
    </row>
    <row r="4598" spans="1:19" x14ac:dyDescent="0.3">
      <c r="A4598" s="12">
        <v>9596</v>
      </c>
      <c r="B4598" s="12">
        <v>259</v>
      </c>
      <c r="C4598" s="12">
        <v>10326</v>
      </c>
      <c r="D4598" s="12">
        <v>4597</v>
      </c>
      <c r="E4598" s="12" t="s">
        <v>244</v>
      </c>
      <c r="F4598" s="13">
        <v>44885</v>
      </c>
      <c r="G4598" s="26" t="s">
        <v>3866</v>
      </c>
      <c r="H4598" s="12">
        <v>21</v>
      </c>
      <c r="I4598" s="28">
        <f>VLOOKUP(B:B,DIM_PRODUCTS!A:F,5,FALSE)</f>
        <v>20</v>
      </c>
      <c r="J4598" s="28">
        <f>FACT_ORDERS[[#This Row],[ProductPrice]]*FACT_ORDERS[[#This Row],[Quantity]]</f>
        <v>420</v>
      </c>
      <c r="K4598" s="12" t="str">
        <f>VLOOKUP(C:C,DIM_CUSTOMERS!A:G,7,FALSE)</f>
        <v>Canada</v>
      </c>
      <c r="L4598" s="30" cm="1">
        <f t="array" ref="L4598">_xlfn.IFS(
    AND(FACT_ORDERS[[#This Row],[DeliveryMehtod]]="shippment",FACT_ORDERS[[#This Row],[TotalAmount]]&gt;=200), 0,
    AND(FACT_ORDERS[[#This Row],[DeliveryMehtod]]="pickup"), 15,
    AND(FACT_ORDERS[[#This Row],[DeliveryMehtod]]="shippment",FACT_ORDERS[[#This Row],[TotalAmount]]&lt;200), 35
)</f>
        <v>0</v>
      </c>
      <c r="M4598" s="12" t="str" cm="1">
        <f t="array" ref="M4598">_xlfn.IFS(
    SUMIFS(FACT_ORDERS[TotalAmount], FACT_ORDERS[WD_CUSTOMERS],FACT_ORDERS[[#This Row],[WD_CUSTOMERS]])&gt;=15000, "VIP",
    SUMIFS(FACT_ORDERS[TotalAmount], FACT_ORDERS[WD_CUSTOMERS],FACT_ORDERS[[#This Row],[WD_CUSTOMERS]])&gt;=8000, "Premium",
    TRUE, "Regular"
)</f>
        <v>VIP</v>
      </c>
      <c r="N4598" s="32" cm="1">
        <f t="array" ref="N4598">_xlfn.IFS(
   FACT_ORDERS[[#This Row],[TypeOfClient]]="VIP", 0.2,
   FACT_ORDERS[[#This Row],[TypeOfClient]]="Premium", 0.1,
   TRUE, 0
)</f>
        <v>0.2</v>
      </c>
      <c r="O4598" s="31" cm="1">
        <f t="array" ref="O4598">_xlfn.IFS(
   FACT_ORDERS[[#This Row],[TotalAmount]]&gt;1500, 0.15,
   FACT_ORDERS[[#This Row],[TotalAmount]]&gt;1000, 0.1,
   FACT_ORDERS[[#This Row],[TotalAmount]]&gt;500, 0.05,
   TRUE, 0
)</f>
        <v>0</v>
      </c>
      <c r="P4598" s="28">
        <f xml:space="preserve"> FACT_ORDERS[[#This Row],[TotalAmount]] * (1 - (FACT_ORDERS[[#This Row],[ClientDiscount]] + FACT_ORDERS[[#This Row],[OrderDiscount]]) )</f>
        <v>336</v>
      </c>
      <c r="Q4598" s="28">
        <f>FACT_ORDERS[[#This Row],[TotalAmountWithDiscount]]+FACT_ORDERS[[#This Row],[DeliveryCost]]</f>
        <v>336</v>
      </c>
      <c r="R4598" s="35">
        <v>44895</v>
      </c>
      <c r="S4598" s="35" t="str">
        <f>IF(NETWORKDAYS(FACT_ORDERS[[#This Row],[Order-Date]], FACT_ORDERS[[#This Row],[ArrivalDate ]]) &gt; 10, "Late", "On Time")</f>
        <v>On Time</v>
      </c>
    </row>
    <row r="4599" spans="1:19" x14ac:dyDescent="0.3">
      <c r="A4599" s="12">
        <v>9597</v>
      </c>
      <c r="B4599" s="12">
        <v>240</v>
      </c>
      <c r="C4599" s="12">
        <v>10326</v>
      </c>
      <c r="D4599" s="12">
        <v>4598</v>
      </c>
      <c r="E4599" s="12" t="s">
        <v>244</v>
      </c>
      <c r="F4599" s="13">
        <v>44885</v>
      </c>
      <c r="G4599" s="26" t="s">
        <v>14748</v>
      </c>
      <c r="H4599" s="12">
        <v>23</v>
      </c>
      <c r="I4599" s="28">
        <f>VLOOKUP(B:B,DIM_PRODUCTS!A:F,5,FALSE)</f>
        <v>24</v>
      </c>
      <c r="J4599" s="28">
        <f>FACT_ORDERS[[#This Row],[ProductPrice]]*FACT_ORDERS[[#This Row],[Quantity]]</f>
        <v>552</v>
      </c>
      <c r="K4599" s="12" t="str">
        <f>VLOOKUP(C:C,DIM_CUSTOMERS!A:G,7,FALSE)</f>
        <v>Canada</v>
      </c>
      <c r="L4599" s="30" cm="1">
        <f t="array" ref="L4599">_xlfn.IFS(
    AND(FACT_ORDERS[[#This Row],[DeliveryMehtod]]="shippment",FACT_ORDERS[[#This Row],[TotalAmount]]&gt;=200), 0,
    AND(FACT_ORDERS[[#This Row],[DeliveryMehtod]]="pickup"), 15,
    AND(FACT_ORDERS[[#This Row],[DeliveryMehtod]]="shippment",FACT_ORDERS[[#This Row],[TotalAmount]]&lt;200), 35
)</f>
        <v>0</v>
      </c>
      <c r="M4599" s="12" t="str" cm="1">
        <f t="array" ref="M4599">_xlfn.IFS(
    SUMIFS(FACT_ORDERS[TotalAmount], FACT_ORDERS[WD_CUSTOMERS],FACT_ORDERS[[#This Row],[WD_CUSTOMERS]])&gt;=15000, "VIP",
    SUMIFS(FACT_ORDERS[TotalAmount], FACT_ORDERS[WD_CUSTOMERS],FACT_ORDERS[[#This Row],[WD_CUSTOMERS]])&gt;=8000, "Premium",
    TRUE, "Regular"
)</f>
        <v>VIP</v>
      </c>
      <c r="N4599" s="32" cm="1">
        <f t="array" ref="N4599">_xlfn.IFS(
   FACT_ORDERS[[#This Row],[TypeOfClient]]="VIP", 0.2,
   FACT_ORDERS[[#This Row],[TypeOfClient]]="Premium", 0.1,
   TRUE, 0
)</f>
        <v>0.2</v>
      </c>
      <c r="O4599" s="31" cm="1">
        <f t="array" ref="O4599">_xlfn.IFS(
   FACT_ORDERS[[#This Row],[TotalAmount]]&gt;1500, 0.15,
   FACT_ORDERS[[#This Row],[TotalAmount]]&gt;1000, 0.1,
   FACT_ORDERS[[#This Row],[TotalAmount]]&gt;500, 0.05,
   TRUE, 0
)</f>
        <v>0.05</v>
      </c>
      <c r="P4599" s="28">
        <f xml:space="preserve"> FACT_ORDERS[[#This Row],[TotalAmount]] * (1 - (FACT_ORDERS[[#This Row],[ClientDiscount]] + FACT_ORDERS[[#This Row],[OrderDiscount]]) )</f>
        <v>414</v>
      </c>
      <c r="Q4599" s="28">
        <f>FACT_ORDERS[[#This Row],[TotalAmountWithDiscount]]+FACT_ORDERS[[#This Row],[DeliveryCost]]</f>
        <v>414</v>
      </c>
      <c r="R4599" s="35">
        <v>44894</v>
      </c>
      <c r="S4599" s="35" t="str">
        <f>IF(NETWORKDAYS(FACT_ORDERS[[#This Row],[Order-Date]], FACT_ORDERS[[#This Row],[ArrivalDate ]]) &gt; 10, "Late", "On Time")</f>
        <v>On Time</v>
      </c>
    </row>
    <row r="4600" spans="1:19" x14ac:dyDescent="0.3">
      <c r="A4600" s="12">
        <v>9598</v>
      </c>
      <c r="B4600" s="12">
        <v>253</v>
      </c>
      <c r="C4600" s="12">
        <v>10326</v>
      </c>
      <c r="D4600" s="12">
        <v>4599</v>
      </c>
      <c r="E4600" s="12" t="s">
        <v>243</v>
      </c>
      <c r="F4600" s="13">
        <v>44885</v>
      </c>
      <c r="G4600" s="26" t="s">
        <v>14749</v>
      </c>
      <c r="H4600" s="12">
        <v>37</v>
      </c>
      <c r="I4600" s="28">
        <f>VLOOKUP(B:B,DIM_PRODUCTS!A:F,5,FALSE)</f>
        <v>11</v>
      </c>
      <c r="J4600" s="28">
        <f>FACT_ORDERS[[#This Row],[ProductPrice]]*FACT_ORDERS[[#This Row],[Quantity]]</f>
        <v>407</v>
      </c>
      <c r="K4600" s="12" t="str">
        <f>VLOOKUP(C:C,DIM_CUSTOMERS!A:G,7,FALSE)</f>
        <v>Canada</v>
      </c>
      <c r="L4600" s="30" cm="1">
        <f t="array" ref="L4600">_xlfn.IFS(
    AND(FACT_ORDERS[[#This Row],[DeliveryMehtod]]="shippment",FACT_ORDERS[[#This Row],[TotalAmount]]&gt;=200), 0,
    AND(FACT_ORDERS[[#This Row],[DeliveryMehtod]]="pickup"), 15,
    AND(FACT_ORDERS[[#This Row],[DeliveryMehtod]]="shippment",FACT_ORDERS[[#This Row],[TotalAmount]]&lt;200), 35
)</f>
        <v>15</v>
      </c>
      <c r="M4600" s="12" t="str" cm="1">
        <f t="array" ref="M4600">_xlfn.IFS(
    SUMIFS(FACT_ORDERS[TotalAmount], FACT_ORDERS[WD_CUSTOMERS],FACT_ORDERS[[#This Row],[WD_CUSTOMERS]])&gt;=15000, "VIP",
    SUMIFS(FACT_ORDERS[TotalAmount], FACT_ORDERS[WD_CUSTOMERS],FACT_ORDERS[[#This Row],[WD_CUSTOMERS]])&gt;=8000, "Premium",
    TRUE, "Regular"
)</f>
        <v>VIP</v>
      </c>
      <c r="N4600" s="32" cm="1">
        <f t="array" ref="N4600">_xlfn.IFS(
   FACT_ORDERS[[#This Row],[TypeOfClient]]="VIP", 0.2,
   FACT_ORDERS[[#This Row],[TypeOfClient]]="Premium", 0.1,
   TRUE, 0
)</f>
        <v>0.2</v>
      </c>
      <c r="O4600" s="31" cm="1">
        <f t="array" ref="O4600">_xlfn.IFS(
   FACT_ORDERS[[#This Row],[TotalAmount]]&gt;1500, 0.15,
   FACT_ORDERS[[#This Row],[TotalAmount]]&gt;1000, 0.1,
   FACT_ORDERS[[#This Row],[TotalAmount]]&gt;500, 0.05,
   TRUE, 0
)</f>
        <v>0</v>
      </c>
      <c r="P4600" s="28">
        <f xml:space="preserve"> FACT_ORDERS[[#This Row],[TotalAmount]] * (1 - (FACT_ORDERS[[#This Row],[ClientDiscount]] + FACT_ORDERS[[#This Row],[OrderDiscount]]) )</f>
        <v>325.60000000000002</v>
      </c>
      <c r="Q4600" s="28">
        <f>FACT_ORDERS[[#This Row],[TotalAmountWithDiscount]]+FACT_ORDERS[[#This Row],[DeliveryCost]]</f>
        <v>340.6</v>
      </c>
      <c r="R4600" s="35">
        <v>44894</v>
      </c>
      <c r="S4600" s="35" t="str">
        <f>IF(NETWORKDAYS(FACT_ORDERS[[#This Row],[Order-Date]], FACT_ORDERS[[#This Row],[ArrivalDate ]]) &gt; 10, "Late", "On Time")</f>
        <v>On Time</v>
      </c>
    </row>
    <row r="4601" spans="1:19" x14ac:dyDescent="0.3">
      <c r="A4601" s="12">
        <v>9599</v>
      </c>
      <c r="B4601" s="12">
        <v>275</v>
      </c>
      <c r="C4601" s="12">
        <v>10326</v>
      </c>
      <c r="D4601" s="12">
        <v>4600</v>
      </c>
      <c r="E4601" s="12" t="s">
        <v>243</v>
      </c>
      <c r="F4601" s="13">
        <v>44885</v>
      </c>
      <c r="G4601" s="26" t="s">
        <v>11791</v>
      </c>
      <c r="H4601" s="12">
        <v>26</v>
      </c>
      <c r="I4601" s="28">
        <f>VLOOKUP(B:B,DIM_PRODUCTS!A:F,5,FALSE)</f>
        <v>35</v>
      </c>
      <c r="J4601" s="28">
        <f>FACT_ORDERS[[#This Row],[ProductPrice]]*FACT_ORDERS[[#This Row],[Quantity]]</f>
        <v>910</v>
      </c>
      <c r="K4601" s="12" t="str">
        <f>VLOOKUP(C:C,DIM_CUSTOMERS!A:G,7,FALSE)</f>
        <v>Canada</v>
      </c>
      <c r="L4601" s="30" cm="1">
        <f t="array" ref="L4601">_xlfn.IFS(
    AND(FACT_ORDERS[[#This Row],[DeliveryMehtod]]="shippment",FACT_ORDERS[[#This Row],[TotalAmount]]&gt;=200), 0,
    AND(FACT_ORDERS[[#This Row],[DeliveryMehtod]]="pickup"), 15,
    AND(FACT_ORDERS[[#This Row],[DeliveryMehtod]]="shippment",FACT_ORDERS[[#This Row],[TotalAmount]]&lt;200), 35
)</f>
        <v>15</v>
      </c>
      <c r="M4601" s="12" t="str" cm="1">
        <f t="array" ref="M4601">_xlfn.IFS(
    SUMIFS(FACT_ORDERS[TotalAmount], FACT_ORDERS[WD_CUSTOMERS],FACT_ORDERS[[#This Row],[WD_CUSTOMERS]])&gt;=15000, "VIP",
    SUMIFS(FACT_ORDERS[TotalAmount], FACT_ORDERS[WD_CUSTOMERS],FACT_ORDERS[[#This Row],[WD_CUSTOMERS]])&gt;=8000, "Premium",
    TRUE, "Regular"
)</f>
        <v>VIP</v>
      </c>
      <c r="N4601" s="32" cm="1">
        <f t="array" ref="N4601">_xlfn.IFS(
   FACT_ORDERS[[#This Row],[TypeOfClient]]="VIP", 0.2,
   FACT_ORDERS[[#This Row],[TypeOfClient]]="Premium", 0.1,
   TRUE, 0
)</f>
        <v>0.2</v>
      </c>
      <c r="O4601" s="31" cm="1">
        <f t="array" ref="O4601">_xlfn.IFS(
   FACT_ORDERS[[#This Row],[TotalAmount]]&gt;1500, 0.15,
   FACT_ORDERS[[#This Row],[TotalAmount]]&gt;1000, 0.1,
   FACT_ORDERS[[#This Row],[TotalAmount]]&gt;500, 0.05,
   TRUE, 0
)</f>
        <v>0.05</v>
      </c>
      <c r="P4601" s="28">
        <f xml:space="preserve"> FACT_ORDERS[[#This Row],[TotalAmount]] * (1 - (FACT_ORDERS[[#This Row],[ClientDiscount]] + FACT_ORDERS[[#This Row],[OrderDiscount]]) )</f>
        <v>682.5</v>
      </c>
      <c r="Q4601" s="28">
        <f>FACT_ORDERS[[#This Row],[TotalAmountWithDiscount]]+FACT_ORDERS[[#This Row],[DeliveryCost]]</f>
        <v>697.5</v>
      </c>
      <c r="R4601" s="35">
        <v>44893</v>
      </c>
      <c r="S4601" s="35" t="str">
        <f>IF(NETWORKDAYS(FACT_ORDERS[[#This Row],[Order-Date]], FACT_ORDERS[[#This Row],[ArrivalDate ]]) &gt; 10, "Late", "On Time")</f>
        <v>On Time</v>
      </c>
    </row>
    <row r="4602" spans="1:19" x14ac:dyDescent="0.3">
      <c r="A4602" s="12">
        <v>9600</v>
      </c>
      <c r="B4602" s="12">
        <v>258</v>
      </c>
      <c r="C4602" s="12">
        <v>10971</v>
      </c>
      <c r="D4602" s="12">
        <v>4601</v>
      </c>
      <c r="E4602" s="12" t="s">
        <v>244</v>
      </c>
      <c r="F4602" s="13">
        <v>45528</v>
      </c>
      <c r="G4602" s="26" t="s">
        <v>14750</v>
      </c>
      <c r="H4602" s="12">
        <v>36</v>
      </c>
      <c r="I4602" s="28">
        <f>VLOOKUP(B:B,DIM_PRODUCTS!A:F,5,FALSE)</f>
        <v>24</v>
      </c>
      <c r="J4602" s="28">
        <f>FACT_ORDERS[[#This Row],[ProductPrice]]*FACT_ORDERS[[#This Row],[Quantity]]</f>
        <v>864</v>
      </c>
      <c r="K4602" s="12" t="str">
        <f>VLOOKUP(C:C,DIM_CUSTOMERS!A:G,7,FALSE)</f>
        <v>Kenya</v>
      </c>
      <c r="L4602" s="30" cm="1">
        <f t="array" ref="L4602">_xlfn.IFS(
    AND(FACT_ORDERS[[#This Row],[DeliveryMehtod]]="shippment",FACT_ORDERS[[#This Row],[TotalAmount]]&gt;=200), 0,
    AND(FACT_ORDERS[[#This Row],[DeliveryMehtod]]="pickup"), 15,
    AND(FACT_ORDERS[[#This Row],[DeliveryMehtod]]="shippment",FACT_ORDERS[[#This Row],[TotalAmount]]&lt;200), 35
)</f>
        <v>0</v>
      </c>
      <c r="M4602" s="12" t="str" cm="1">
        <f t="array" ref="M4602">_xlfn.IFS(
    SUMIFS(FACT_ORDERS[TotalAmount], FACT_ORDERS[WD_CUSTOMERS],FACT_ORDERS[[#This Row],[WD_CUSTOMERS]])&gt;=15000, "VIP",
    SUMIFS(FACT_ORDERS[TotalAmount], FACT_ORDERS[WD_CUSTOMERS],FACT_ORDERS[[#This Row],[WD_CUSTOMERS]])&gt;=8000, "Premium",
    TRUE, "Regular"
)</f>
        <v>Premium</v>
      </c>
      <c r="N4602" s="32" cm="1">
        <f t="array" ref="N4602">_xlfn.IFS(
   FACT_ORDERS[[#This Row],[TypeOfClient]]="VIP", 0.2,
   FACT_ORDERS[[#This Row],[TypeOfClient]]="Premium", 0.1,
   TRUE, 0
)</f>
        <v>0.1</v>
      </c>
      <c r="O4602" s="31" cm="1">
        <f t="array" ref="O4602">_xlfn.IFS(
   FACT_ORDERS[[#This Row],[TotalAmount]]&gt;1500, 0.15,
   FACT_ORDERS[[#This Row],[TotalAmount]]&gt;1000, 0.1,
   FACT_ORDERS[[#This Row],[TotalAmount]]&gt;500, 0.05,
   TRUE, 0
)</f>
        <v>0.05</v>
      </c>
      <c r="P4602" s="28">
        <f xml:space="preserve"> FACT_ORDERS[[#This Row],[TotalAmount]] * (1 - (FACT_ORDERS[[#This Row],[ClientDiscount]] + FACT_ORDERS[[#This Row],[OrderDiscount]]) )</f>
        <v>734.4</v>
      </c>
      <c r="Q4602" s="28">
        <f>FACT_ORDERS[[#This Row],[TotalAmountWithDiscount]]+FACT_ORDERS[[#This Row],[DeliveryCost]]</f>
        <v>734.4</v>
      </c>
      <c r="R4602" s="35">
        <v>45539</v>
      </c>
      <c r="S4602" s="35" t="str">
        <f>IF(NETWORKDAYS(FACT_ORDERS[[#This Row],[Order-Date]], FACT_ORDERS[[#This Row],[ArrivalDate ]]) &gt; 10, "Late", "On Time")</f>
        <v>On Time</v>
      </c>
    </row>
    <row r="4603" spans="1:19" x14ac:dyDescent="0.3">
      <c r="A4603" s="12">
        <v>9601</v>
      </c>
      <c r="B4603" s="12">
        <v>270</v>
      </c>
      <c r="C4603" s="12">
        <v>10971</v>
      </c>
      <c r="D4603" s="12">
        <v>4602</v>
      </c>
      <c r="E4603" s="12" t="s">
        <v>243</v>
      </c>
      <c r="F4603" s="13">
        <v>45528</v>
      </c>
      <c r="G4603" s="26" t="s">
        <v>14751</v>
      </c>
      <c r="H4603" s="12">
        <v>21</v>
      </c>
      <c r="I4603" s="28">
        <f>VLOOKUP(B:B,DIM_PRODUCTS!A:F,5,FALSE)</f>
        <v>20</v>
      </c>
      <c r="J4603" s="28">
        <f>FACT_ORDERS[[#This Row],[ProductPrice]]*FACT_ORDERS[[#This Row],[Quantity]]</f>
        <v>420</v>
      </c>
      <c r="K4603" s="12" t="str">
        <f>VLOOKUP(C:C,DIM_CUSTOMERS!A:G,7,FALSE)</f>
        <v>Kenya</v>
      </c>
      <c r="L4603" s="30" cm="1">
        <f t="array" ref="L4603">_xlfn.IFS(
    AND(FACT_ORDERS[[#This Row],[DeliveryMehtod]]="shippment",FACT_ORDERS[[#This Row],[TotalAmount]]&gt;=200), 0,
    AND(FACT_ORDERS[[#This Row],[DeliveryMehtod]]="pickup"), 15,
    AND(FACT_ORDERS[[#This Row],[DeliveryMehtod]]="shippment",FACT_ORDERS[[#This Row],[TotalAmount]]&lt;200), 35
)</f>
        <v>15</v>
      </c>
      <c r="M4603" s="12" t="str" cm="1">
        <f t="array" ref="M4603">_xlfn.IFS(
    SUMIFS(FACT_ORDERS[TotalAmount], FACT_ORDERS[WD_CUSTOMERS],FACT_ORDERS[[#This Row],[WD_CUSTOMERS]])&gt;=15000, "VIP",
    SUMIFS(FACT_ORDERS[TotalAmount], FACT_ORDERS[WD_CUSTOMERS],FACT_ORDERS[[#This Row],[WD_CUSTOMERS]])&gt;=8000, "Premium",
    TRUE, "Regular"
)</f>
        <v>Premium</v>
      </c>
      <c r="N4603" s="32" cm="1">
        <f t="array" ref="N4603">_xlfn.IFS(
   FACT_ORDERS[[#This Row],[TypeOfClient]]="VIP", 0.2,
   FACT_ORDERS[[#This Row],[TypeOfClient]]="Premium", 0.1,
   TRUE, 0
)</f>
        <v>0.1</v>
      </c>
      <c r="O4603" s="31" cm="1">
        <f t="array" ref="O4603">_xlfn.IFS(
   FACT_ORDERS[[#This Row],[TotalAmount]]&gt;1500, 0.15,
   FACT_ORDERS[[#This Row],[TotalAmount]]&gt;1000, 0.1,
   FACT_ORDERS[[#This Row],[TotalAmount]]&gt;500, 0.05,
   TRUE, 0
)</f>
        <v>0</v>
      </c>
      <c r="P4603" s="28">
        <f xml:space="preserve"> FACT_ORDERS[[#This Row],[TotalAmount]] * (1 - (FACT_ORDERS[[#This Row],[ClientDiscount]] + FACT_ORDERS[[#This Row],[OrderDiscount]]) )</f>
        <v>378</v>
      </c>
      <c r="Q4603" s="28">
        <f>FACT_ORDERS[[#This Row],[TotalAmountWithDiscount]]+FACT_ORDERS[[#This Row],[DeliveryCost]]</f>
        <v>393</v>
      </c>
      <c r="R4603" s="35">
        <v>45539</v>
      </c>
      <c r="S4603" s="35" t="str">
        <f>IF(NETWORKDAYS(FACT_ORDERS[[#This Row],[Order-Date]], FACT_ORDERS[[#This Row],[ArrivalDate ]]) &gt; 10, "Late", "On Time")</f>
        <v>On Time</v>
      </c>
    </row>
    <row r="4604" spans="1:19" x14ac:dyDescent="0.3">
      <c r="A4604" s="12">
        <v>9602</v>
      </c>
      <c r="B4604" s="12">
        <v>251</v>
      </c>
      <c r="C4604" s="12">
        <v>10971</v>
      </c>
      <c r="D4604" s="12">
        <v>4603</v>
      </c>
      <c r="E4604" s="12" t="s">
        <v>243</v>
      </c>
      <c r="F4604" s="13">
        <v>45528</v>
      </c>
      <c r="G4604" s="26" t="s">
        <v>14752</v>
      </c>
      <c r="H4604" s="12">
        <v>23</v>
      </c>
      <c r="I4604" s="28">
        <f>VLOOKUP(B:B,DIM_PRODUCTS!A:F,5,FALSE)</f>
        <v>12</v>
      </c>
      <c r="J4604" s="28">
        <f>FACT_ORDERS[[#This Row],[ProductPrice]]*FACT_ORDERS[[#This Row],[Quantity]]</f>
        <v>276</v>
      </c>
      <c r="K4604" s="12" t="str">
        <f>VLOOKUP(C:C,DIM_CUSTOMERS!A:G,7,FALSE)</f>
        <v>Kenya</v>
      </c>
      <c r="L4604" s="30" cm="1">
        <f t="array" ref="L4604">_xlfn.IFS(
    AND(FACT_ORDERS[[#This Row],[DeliveryMehtod]]="shippment",FACT_ORDERS[[#This Row],[TotalAmount]]&gt;=200), 0,
    AND(FACT_ORDERS[[#This Row],[DeliveryMehtod]]="pickup"), 15,
    AND(FACT_ORDERS[[#This Row],[DeliveryMehtod]]="shippment",FACT_ORDERS[[#This Row],[TotalAmount]]&lt;200), 35
)</f>
        <v>15</v>
      </c>
      <c r="M4604" s="12" t="str" cm="1">
        <f t="array" ref="M4604">_xlfn.IFS(
    SUMIFS(FACT_ORDERS[TotalAmount], FACT_ORDERS[WD_CUSTOMERS],FACT_ORDERS[[#This Row],[WD_CUSTOMERS]])&gt;=15000, "VIP",
    SUMIFS(FACT_ORDERS[TotalAmount], FACT_ORDERS[WD_CUSTOMERS],FACT_ORDERS[[#This Row],[WD_CUSTOMERS]])&gt;=8000, "Premium",
    TRUE, "Regular"
)</f>
        <v>Premium</v>
      </c>
      <c r="N4604" s="32" cm="1">
        <f t="array" ref="N4604">_xlfn.IFS(
   FACT_ORDERS[[#This Row],[TypeOfClient]]="VIP", 0.2,
   FACT_ORDERS[[#This Row],[TypeOfClient]]="Premium", 0.1,
   TRUE, 0
)</f>
        <v>0.1</v>
      </c>
      <c r="O4604" s="31" cm="1">
        <f t="array" ref="O4604">_xlfn.IFS(
   FACT_ORDERS[[#This Row],[TotalAmount]]&gt;1500, 0.15,
   FACT_ORDERS[[#This Row],[TotalAmount]]&gt;1000, 0.1,
   FACT_ORDERS[[#This Row],[TotalAmount]]&gt;500, 0.05,
   TRUE, 0
)</f>
        <v>0</v>
      </c>
      <c r="P4604" s="28">
        <f xml:space="preserve"> FACT_ORDERS[[#This Row],[TotalAmount]] * (1 - (FACT_ORDERS[[#This Row],[ClientDiscount]] + FACT_ORDERS[[#This Row],[OrderDiscount]]) )</f>
        <v>248.4</v>
      </c>
      <c r="Q4604" s="28">
        <f>FACT_ORDERS[[#This Row],[TotalAmountWithDiscount]]+FACT_ORDERS[[#This Row],[DeliveryCost]]</f>
        <v>263.39999999999998</v>
      </c>
      <c r="R4604" s="35">
        <v>45535</v>
      </c>
      <c r="S4604" s="35" t="str">
        <f>IF(NETWORKDAYS(FACT_ORDERS[[#This Row],[Order-Date]], FACT_ORDERS[[#This Row],[ArrivalDate ]]) &gt; 10, "Late", "On Time")</f>
        <v>On Time</v>
      </c>
    </row>
    <row r="4605" spans="1:19" x14ac:dyDescent="0.3">
      <c r="A4605" s="12">
        <v>9603</v>
      </c>
      <c r="B4605" s="12">
        <v>258</v>
      </c>
      <c r="C4605" s="12">
        <v>10971</v>
      </c>
      <c r="D4605" s="12">
        <v>4604</v>
      </c>
      <c r="E4605" s="12" t="s">
        <v>243</v>
      </c>
      <c r="F4605" s="13">
        <v>45535</v>
      </c>
      <c r="G4605" s="26" t="s">
        <v>14753</v>
      </c>
      <c r="H4605" s="12">
        <v>27</v>
      </c>
      <c r="I4605" s="28">
        <f>VLOOKUP(B:B,DIM_PRODUCTS!A:F,5,FALSE)</f>
        <v>24</v>
      </c>
      <c r="J4605" s="28">
        <f>FACT_ORDERS[[#This Row],[ProductPrice]]*FACT_ORDERS[[#This Row],[Quantity]]</f>
        <v>648</v>
      </c>
      <c r="K4605" s="12" t="str">
        <f>VLOOKUP(C:C,DIM_CUSTOMERS!A:G,7,FALSE)</f>
        <v>Kenya</v>
      </c>
      <c r="L4605" s="30" cm="1">
        <f t="array" ref="L4605">_xlfn.IFS(
    AND(FACT_ORDERS[[#This Row],[DeliveryMehtod]]="shippment",FACT_ORDERS[[#This Row],[TotalAmount]]&gt;=200), 0,
    AND(FACT_ORDERS[[#This Row],[DeliveryMehtod]]="pickup"), 15,
    AND(FACT_ORDERS[[#This Row],[DeliveryMehtod]]="shippment",FACT_ORDERS[[#This Row],[TotalAmount]]&lt;200), 35
)</f>
        <v>15</v>
      </c>
      <c r="M4605" s="12" t="str" cm="1">
        <f t="array" ref="M4605">_xlfn.IFS(
    SUMIFS(FACT_ORDERS[TotalAmount], FACT_ORDERS[WD_CUSTOMERS],FACT_ORDERS[[#This Row],[WD_CUSTOMERS]])&gt;=15000, "VIP",
    SUMIFS(FACT_ORDERS[TotalAmount], FACT_ORDERS[WD_CUSTOMERS],FACT_ORDERS[[#This Row],[WD_CUSTOMERS]])&gt;=8000, "Premium",
    TRUE, "Regular"
)</f>
        <v>Premium</v>
      </c>
      <c r="N4605" s="32" cm="1">
        <f t="array" ref="N4605">_xlfn.IFS(
   FACT_ORDERS[[#This Row],[TypeOfClient]]="VIP", 0.2,
   FACT_ORDERS[[#This Row],[TypeOfClient]]="Premium", 0.1,
   TRUE, 0
)</f>
        <v>0.1</v>
      </c>
      <c r="O4605" s="31" cm="1">
        <f t="array" ref="O4605">_xlfn.IFS(
   FACT_ORDERS[[#This Row],[TotalAmount]]&gt;1500, 0.15,
   FACT_ORDERS[[#This Row],[TotalAmount]]&gt;1000, 0.1,
   FACT_ORDERS[[#This Row],[TotalAmount]]&gt;500, 0.05,
   TRUE, 0
)</f>
        <v>0.05</v>
      </c>
      <c r="P4605" s="28">
        <f xml:space="preserve"> FACT_ORDERS[[#This Row],[TotalAmount]] * (1 - (FACT_ORDERS[[#This Row],[ClientDiscount]] + FACT_ORDERS[[#This Row],[OrderDiscount]]) )</f>
        <v>550.79999999999995</v>
      </c>
      <c r="Q4605" s="28">
        <f>FACT_ORDERS[[#This Row],[TotalAmountWithDiscount]]+FACT_ORDERS[[#This Row],[DeliveryCost]]</f>
        <v>565.79999999999995</v>
      </c>
      <c r="R4605" s="35">
        <v>45543</v>
      </c>
      <c r="S4605" s="35" t="str">
        <f>IF(NETWORKDAYS(FACT_ORDERS[[#This Row],[Order-Date]], FACT_ORDERS[[#This Row],[ArrivalDate ]]) &gt; 10, "Late", "On Time")</f>
        <v>On Time</v>
      </c>
    </row>
    <row r="4606" spans="1:19" x14ac:dyDescent="0.3">
      <c r="A4606" s="12">
        <v>9604</v>
      </c>
      <c r="B4606" s="12">
        <v>270</v>
      </c>
      <c r="C4606" s="12">
        <v>10971</v>
      </c>
      <c r="D4606" s="12">
        <v>4605</v>
      </c>
      <c r="E4606" s="12" t="s">
        <v>244</v>
      </c>
      <c r="F4606" s="13">
        <v>45535</v>
      </c>
      <c r="G4606" s="26" t="s">
        <v>14754</v>
      </c>
      <c r="H4606" s="12">
        <v>28</v>
      </c>
      <c r="I4606" s="28">
        <f>VLOOKUP(B:B,DIM_PRODUCTS!A:F,5,FALSE)</f>
        <v>20</v>
      </c>
      <c r="J4606" s="28">
        <f>FACT_ORDERS[[#This Row],[ProductPrice]]*FACT_ORDERS[[#This Row],[Quantity]]</f>
        <v>560</v>
      </c>
      <c r="K4606" s="12" t="str">
        <f>VLOOKUP(C:C,DIM_CUSTOMERS!A:G,7,FALSE)</f>
        <v>Kenya</v>
      </c>
      <c r="L4606" s="30" cm="1">
        <f t="array" ref="L4606">_xlfn.IFS(
    AND(FACT_ORDERS[[#This Row],[DeliveryMehtod]]="shippment",FACT_ORDERS[[#This Row],[TotalAmount]]&gt;=200), 0,
    AND(FACT_ORDERS[[#This Row],[DeliveryMehtod]]="pickup"), 15,
    AND(FACT_ORDERS[[#This Row],[DeliveryMehtod]]="shippment",FACT_ORDERS[[#This Row],[TotalAmount]]&lt;200), 35
)</f>
        <v>0</v>
      </c>
      <c r="M4606" s="12" t="str" cm="1">
        <f t="array" ref="M4606">_xlfn.IFS(
    SUMIFS(FACT_ORDERS[TotalAmount], FACT_ORDERS[WD_CUSTOMERS],FACT_ORDERS[[#This Row],[WD_CUSTOMERS]])&gt;=15000, "VIP",
    SUMIFS(FACT_ORDERS[TotalAmount], FACT_ORDERS[WD_CUSTOMERS],FACT_ORDERS[[#This Row],[WD_CUSTOMERS]])&gt;=8000, "Premium",
    TRUE, "Regular"
)</f>
        <v>Premium</v>
      </c>
      <c r="N4606" s="32" cm="1">
        <f t="array" ref="N4606">_xlfn.IFS(
   FACT_ORDERS[[#This Row],[TypeOfClient]]="VIP", 0.2,
   FACT_ORDERS[[#This Row],[TypeOfClient]]="Premium", 0.1,
   TRUE, 0
)</f>
        <v>0.1</v>
      </c>
      <c r="O4606" s="31" cm="1">
        <f t="array" ref="O4606">_xlfn.IFS(
   FACT_ORDERS[[#This Row],[TotalAmount]]&gt;1500, 0.15,
   FACT_ORDERS[[#This Row],[TotalAmount]]&gt;1000, 0.1,
   FACT_ORDERS[[#This Row],[TotalAmount]]&gt;500, 0.05,
   TRUE, 0
)</f>
        <v>0.05</v>
      </c>
      <c r="P4606" s="28">
        <f xml:space="preserve"> FACT_ORDERS[[#This Row],[TotalAmount]] * (1 - (FACT_ORDERS[[#This Row],[ClientDiscount]] + FACT_ORDERS[[#This Row],[OrderDiscount]]) )</f>
        <v>476</v>
      </c>
      <c r="Q4606" s="28">
        <f>FACT_ORDERS[[#This Row],[TotalAmountWithDiscount]]+FACT_ORDERS[[#This Row],[DeliveryCost]]</f>
        <v>476</v>
      </c>
      <c r="R4606" s="35">
        <v>45546</v>
      </c>
      <c r="S4606" s="35" t="str">
        <f>IF(NETWORKDAYS(FACT_ORDERS[[#This Row],[Order-Date]], FACT_ORDERS[[#This Row],[ArrivalDate ]]) &gt; 10, "Late", "On Time")</f>
        <v>On Time</v>
      </c>
    </row>
    <row r="4607" spans="1:19" x14ac:dyDescent="0.3">
      <c r="A4607" s="12">
        <v>9605</v>
      </c>
      <c r="B4607" s="12">
        <v>251</v>
      </c>
      <c r="C4607" s="12">
        <v>10971</v>
      </c>
      <c r="D4607" s="12">
        <v>4606</v>
      </c>
      <c r="E4607" s="12" t="s">
        <v>244</v>
      </c>
      <c r="F4607" s="13">
        <v>45535</v>
      </c>
      <c r="G4607" s="26" t="s">
        <v>14755</v>
      </c>
      <c r="H4607" s="12">
        <v>30</v>
      </c>
      <c r="I4607" s="28">
        <f>VLOOKUP(B:B,DIM_PRODUCTS!A:F,5,FALSE)</f>
        <v>12</v>
      </c>
      <c r="J4607" s="28">
        <f>FACT_ORDERS[[#This Row],[ProductPrice]]*FACT_ORDERS[[#This Row],[Quantity]]</f>
        <v>360</v>
      </c>
      <c r="K4607" s="12" t="str">
        <f>VLOOKUP(C:C,DIM_CUSTOMERS!A:G,7,FALSE)</f>
        <v>Kenya</v>
      </c>
      <c r="L4607" s="30" cm="1">
        <f t="array" ref="L4607">_xlfn.IFS(
    AND(FACT_ORDERS[[#This Row],[DeliveryMehtod]]="shippment",FACT_ORDERS[[#This Row],[TotalAmount]]&gt;=200), 0,
    AND(FACT_ORDERS[[#This Row],[DeliveryMehtod]]="pickup"), 15,
    AND(FACT_ORDERS[[#This Row],[DeliveryMehtod]]="shippment",FACT_ORDERS[[#This Row],[TotalAmount]]&lt;200), 35
)</f>
        <v>0</v>
      </c>
      <c r="M4607" s="12" t="str" cm="1">
        <f t="array" ref="M4607">_xlfn.IFS(
    SUMIFS(FACT_ORDERS[TotalAmount], FACT_ORDERS[WD_CUSTOMERS],FACT_ORDERS[[#This Row],[WD_CUSTOMERS]])&gt;=15000, "VIP",
    SUMIFS(FACT_ORDERS[TotalAmount], FACT_ORDERS[WD_CUSTOMERS],FACT_ORDERS[[#This Row],[WD_CUSTOMERS]])&gt;=8000, "Premium",
    TRUE, "Regular"
)</f>
        <v>Premium</v>
      </c>
      <c r="N4607" s="32" cm="1">
        <f t="array" ref="N4607">_xlfn.IFS(
   FACT_ORDERS[[#This Row],[TypeOfClient]]="VIP", 0.2,
   FACT_ORDERS[[#This Row],[TypeOfClient]]="Premium", 0.1,
   TRUE, 0
)</f>
        <v>0.1</v>
      </c>
      <c r="O4607" s="31" cm="1">
        <f t="array" ref="O4607">_xlfn.IFS(
   FACT_ORDERS[[#This Row],[TotalAmount]]&gt;1500, 0.15,
   FACT_ORDERS[[#This Row],[TotalAmount]]&gt;1000, 0.1,
   FACT_ORDERS[[#This Row],[TotalAmount]]&gt;500, 0.05,
   TRUE, 0
)</f>
        <v>0</v>
      </c>
      <c r="P4607" s="28">
        <f xml:space="preserve"> FACT_ORDERS[[#This Row],[TotalAmount]] * (1 - (FACT_ORDERS[[#This Row],[ClientDiscount]] + FACT_ORDERS[[#This Row],[OrderDiscount]]) )</f>
        <v>324</v>
      </c>
      <c r="Q4607" s="28">
        <f>FACT_ORDERS[[#This Row],[TotalAmountWithDiscount]]+FACT_ORDERS[[#This Row],[DeliveryCost]]</f>
        <v>324</v>
      </c>
      <c r="R4607" s="35">
        <v>45546</v>
      </c>
      <c r="S4607" s="35" t="str">
        <f>IF(NETWORKDAYS(FACT_ORDERS[[#This Row],[Order-Date]], FACT_ORDERS[[#This Row],[ArrivalDate ]]) &gt; 10, "Late", "On Time")</f>
        <v>On Time</v>
      </c>
    </row>
    <row r="4608" spans="1:19" x14ac:dyDescent="0.3">
      <c r="A4608" s="12">
        <v>9606</v>
      </c>
      <c r="B4608" s="12">
        <v>252</v>
      </c>
      <c r="C4608" s="12">
        <v>10383</v>
      </c>
      <c r="D4608" s="12">
        <v>4607</v>
      </c>
      <c r="E4608" s="12" t="s">
        <v>244</v>
      </c>
      <c r="F4608" s="13">
        <v>45540</v>
      </c>
      <c r="G4608" s="26" t="s">
        <v>13342</v>
      </c>
      <c r="H4608" s="12">
        <v>27</v>
      </c>
      <c r="I4608" s="28">
        <f>VLOOKUP(B:B,DIM_PRODUCTS!A:F,5,FALSE)</f>
        <v>18</v>
      </c>
      <c r="J4608" s="28">
        <f>FACT_ORDERS[[#This Row],[ProductPrice]]*FACT_ORDERS[[#This Row],[Quantity]]</f>
        <v>486</v>
      </c>
      <c r="K4608" s="12" t="str">
        <f>VLOOKUP(C:C,DIM_CUSTOMERS!A:G,7,FALSE)</f>
        <v>Mexico</v>
      </c>
      <c r="L4608" s="30" cm="1">
        <f t="array" ref="L4608">_xlfn.IFS(
    AND(FACT_ORDERS[[#This Row],[DeliveryMehtod]]="shippment",FACT_ORDERS[[#This Row],[TotalAmount]]&gt;=200), 0,
    AND(FACT_ORDERS[[#This Row],[DeliveryMehtod]]="pickup"), 15,
    AND(FACT_ORDERS[[#This Row],[DeliveryMehtod]]="shippment",FACT_ORDERS[[#This Row],[TotalAmount]]&lt;200), 35
)</f>
        <v>0</v>
      </c>
      <c r="M4608" s="12" t="str" cm="1">
        <f t="array" ref="M4608">_xlfn.IFS(
    SUMIFS(FACT_ORDERS[TotalAmount], FACT_ORDERS[WD_CUSTOMERS],FACT_ORDERS[[#This Row],[WD_CUSTOMERS]])&gt;=15000, "VIP",
    SUMIFS(FACT_ORDERS[TotalAmount], FACT_ORDERS[WD_CUSTOMERS],FACT_ORDERS[[#This Row],[WD_CUSTOMERS]])&gt;=8000, "Premium",
    TRUE, "Regular"
)</f>
        <v>Regular</v>
      </c>
      <c r="N4608" s="32" cm="1">
        <f t="array" ref="N4608">_xlfn.IFS(
   FACT_ORDERS[[#This Row],[TypeOfClient]]="VIP", 0.2,
   FACT_ORDERS[[#This Row],[TypeOfClient]]="Premium", 0.1,
   TRUE, 0
)</f>
        <v>0</v>
      </c>
      <c r="O4608" s="31" cm="1">
        <f t="array" ref="O4608">_xlfn.IFS(
   FACT_ORDERS[[#This Row],[TotalAmount]]&gt;1500, 0.15,
   FACT_ORDERS[[#This Row],[TotalAmount]]&gt;1000, 0.1,
   FACT_ORDERS[[#This Row],[TotalAmount]]&gt;500, 0.05,
   TRUE, 0
)</f>
        <v>0</v>
      </c>
      <c r="P4608" s="28">
        <f xml:space="preserve"> FACT_ORDERS[[#This Row],[TotalAmount]] * (1 - (FACT_ORDERS[[#This Row],[ClientDiscount]] + FACT_ORDERS[[#This Row],[OrderDiscount]]) )</f>
        <v>486</v>
      </c>
      <c r="Q4608" s="28">
        <f>FACT_ORDERS[[#This Row],[TotalAmountWithDiscount]]+FACT_ORDERS[[#This Row],[DeliveryCost]]</f>
        <v>486</v>
      </c>
      <c r="R4608" s="35">
        <v>45559</v>
      </c>
      <c r="S4608" s="35" t="str">
        <f>IF(NETWORKDAYS(FACT_ORDERS[[#This Row],[Order-Date]], FACT_ORDERS[[#This Row],[ArrivalDate ]]) &gt; 10, "Late", "On Time")</f>
        <v>Late</v>
      </c>
    </row>
    <row r="4609" spans="1:19" x14ac:dyDescent="0.3">
      <c r="A4609" s="12">
        <v>9607</v>
      </c>
      <c r="B4609" s="12">
        <v>256</v>
      </c>
      <c r="C4609" s="12">
        <v>10104</v>
      </c>
      <c r="D4609" s="12">
        <v>4608</v>
      </c>
      <c r="E4609" s="12" t="s">
        <v>243</v>
      </c>
      <c r="F4609" s="13">
        <v>45510</v>
      </c>
      <c r="G4609" s="26" t="s">
        <v>14756</v>
      </c>
      <c r="H4609" s="12">
        <v>33</v>
      </c>
      <c r="I4609" s="28">
        <f>VLOOKUP(B:B,DIM_PRODUCTS!A:F,5,FALSE)</f>
        <v>14</v>
      </c>
      <c r="J4609" s="28">
        <f>FACT_ORDERS[[#This Row],[ProductPrice]]*FACT_ORDERS[[#This Row],[Quantity]]</f>
        <v>462</v>
      </c>
      <c r="K4609" s="12" t="str">
        <f>VLOOKUP(C:C,DIM_CUSTOMERS!A:G,7,FALSE)</f>
        <v>Mexico</v>
      </c>
      <c r="L4609" s="30" cm="1">
        <f t="array" ref="L4609">_xlfn.IFS(
    AND(FACT_ORDERS[[#This Row],[DeliveryMehtod]]="shippment",FACT_ORDERS[[#This Row],[TotalAmount]]&gt;=200), 0,
    AND(FACT_ORDERS[[#This Row],[DeliveryMehtod]]="pickup"), 15,
    AND(FACT_ORDERS[[#This Row],[DeliveryMehtod]]="shippment",FACT_ORDERS[[#This Row],[TotalAmount]]&lt;200), 35
)</f>
        <v>15</v>
      </c>
      <c r="M4609" s="12" t="str" cm="1">
        <f t="array" ref="M4609">_xlfn.IFS(
    SUMIFS(FACT_ORDERS[TotalAmount], FACT_ORDERS[WD_CUSTOMERS],FACT_ORDERS[[#This Row],[WD_CUSTOMERS]])&gt;=15000, "VIP",
    SUMIFS(FACT_ORDERS[TotalAmount], FACT_ORDERS[WD_CUSTOMERS],FACT_ORDERS[[#This Row],[WD_CUSTOMERS]])&gt;=8000, "Premium",
    TRUE, "Regular"
)</f>
        <v>Regular</v>
      </c>
      <c r="N4609" s="32" cm="1">
        <f t="array" ref="N4609">_xlfn.IFS(
   FACT_ORDERS[[#This Row],[TypeOfClient]]="VIP", 0.2,
   FACT_ORDERS[[#This Row],[TypeOfClient]]="Premium", 0.1,
   TRUE, 0
)</f>
        <v>0</v>
      </c>
      <c r="O4609" s="31" cm="1">
        <f t="array" ref="O4609">_xlfn.IFS(
   FACT_ORDERS[[#This Row],[TotalAmount]]&gt;1500, 0.15,
   FACT_ORDERS[[#This Row],[TotalAmount]]&gt;1000, 0.1,
   FACT_ORDERS[[#This Row],[TotalAmount]]&gt;500, 0.05,
   TRUE, 0
)</f>
        <v>0</v>
      </c>
      <c r="P4609" s="28">
        <f xml:space="preserve"> FACT_ORDERS[[#This Row],[TotalAmount]] * (1 - (FACT_ORDERS[[#This Row],[ClientDiscount]] + FACT_ORDERS[[#This Row],[OrderDiscount]]) )</f>
        <v>462</v>
      </c>
      <c r="Q4609" s="28">
        <f>FACT_ORDERS[[#This Row],[TotalAmountWithDiscount]]+FACT_ORDERS[[#This Row],[DeliveryCost]]</f>
        <v>477</v>
      </c>
      <c r="R4609" s="35">
        <v>45519</v>
      </c>
      <c r="S4609" s="35" t="str">
        <f>IF(NETWORKDAYS(FACT_ORDERS[[#This Row],[Order-Date]], FACT_ORDERS[[#This Row],[ArrivalDate ]]) &gt; 10, "Late", "On Time")</f>
        <v>On Time</v>
      </c>
    </row>
    <row r="4610" spans="1:19" x14ac:dyDescent="0.3">
      <c r="A4610" s="12">
        <v>9608</v>
      </c>
      <c r="B4610" s="12">
        <v>256</v>
      </c>
      <c r="C4610" s="12">
        <v>10104</v>
      </c>
      <c r="D4610" s="12">
        <v>4609</v>
      </c>
      <c r="E4610" s="12" t="s">
        <v>243</v>
      </c>
      <c r="F4610" s="13">
        <v>45514</v>
      </c>
      <c r="G4610" s="26" t="s">
        <v>14757</v>
      </c>
      <c r="H4610" s="12">
        <v>32</v>
      </c>
      <c r="I4610" s="28">
        <f>VLOOKUP(B:B,DIM_PRODUCTS!A:F,5,FALSE)</f>
        <v>14</v>
      </c>
      <c r="J4610" s="28">
        <f>FACT_ORDERS[[#This Row],[ProductPrice]]*FACT_ORDERS[[#This Row],[Quantity]]</f>
        <v>448</v>
      </c>
      <c r="K4610" s="12" t="str">
        <f>VLOOKUP(C:C,DIM_CUSTOMERS!A:G,7,FALSE)</f>
        <v>Mexico</v>
      </c>
      <c r="L4610" s="30" cm="1">
        <f t="array" ref="L4610">_xlfn.IFS(
    AND(FACT_ORDERS[[#This Row],[DeliveryMehtod]]="shippment",FACT_ORDERS[[#This Row],[TotalAmount]]&gt;=200), 0,
    AND(FACT_ORDERS[[#This Row],[DeliveryMehtod]]="pickup"), 15,
    AND(FACT_ORDERS[[#This Row],[DeliveryMehtod]]="shippment",FACT_ORDERS[[#This Row],[TotalAmount]]&lt;200), 35
)</f>
        <v>15</v>
      </c>
      <c r="M4610" s="12" t="str" cm="1">
        <f t="array" ref="M4610">_xlfn.IFS(
    SUMIFS(FACT_ORDERS[TotalAmount], FACT_ORDERS[WD_CUSTOMERS],FACT_ORDERS[[#This Row],[WD_CUSTOMERS]])&gt;=15000, "VIP",
    SUMIFS(FACT_ORDERS[TotalAmount], FACT_ORDERS[WD_CUSTOMERS],FACT_ORDERS[[#This Row],[WD_CUSTOMERS]])&gt;=8000, "Premium",
    TRUE, "Regular"
)</f>
        <v>Regular</v>
      </c>
      <c r="N4610" s="32" cm="1">
        <f t="array" ref="N4610">_xlfn.IFS(
   FACT_ORDERS[[#This Row],[TypeOfClient]]="VIP", 0.2,
   FACT_ORDERS[[#This Row],[TypeOfClient]]="Premium", 0.1,
   TRUE, 0
)</f>
        <v>0</v>
      </c>
      <c r="O4610" s="31" cm="1">
        <f t="array" ref="O4610">_xlfn.IFS(
   FACT_ORDERS[[#This Row],[TotalAmount]]&gt;1500, 0.15,
   FACT_ORDERS[[#This Row],[TotalAmount]]&gt;1000, 0.1,
   FACT_ORDERS[[#This Row],[TotalAmount]]&gt;500, 0.05,
   TRUE, 0
)</f>
        <v>0</v>
      </c>
      <c r="P4610" s="28">
        <f xml:space="preserve"> FACT_ORDERS[[#This Row],[TotalAmount]] * (1 - (FACT_ORDERS[[#This Row],[ClientDiscount]] + FACT_ORDERS[[#This Row],[OrderDiscount]]) )</f>
        <v>448</v>
      </c>
      <c r="Q4610" s="28">
        <f>FACT_ORDERS[[#This Row],[TotalAmountWithDiscount]]+FACT_ORDERS[[#This Row],[DeliveryCost]]</f>
        <v>463</v>
      </c>
      <c r="R4610" s="35">
        <v>45525</v>
      </c>
      <c r="S4610" s="35" t="str">
        <f>IF(NETWORKDAYS(FACT_ORDERS[[#This Row],[Order-Date]], FACT_ORDERS[[#This Row],[ArrivalDate ]]) &gt; 10, "Late", "On Time")</f>
        <v>On Time</v>
      </c>
    </row>
    <row r="4611" spans="1:19" x14ac:dyDescent="0.3">
      <c r="A4611" s="12">
        <v>9609</v>
      </c>
      <c r="B4611" s="12">
        <v>256</v>
      </c>
      <c r="C4611" s="12">
        <v>10104</v>
      </c>
      <c r="D4611" s="12">
        <v>4610</v>
      </c>
      <c r="E4611" s="12" t="s">
        <v>243</v>
      </c>
      <c r="F4611" s="13">
        <v>45523</v>
      </c>
      <c r="G4611" s="26" t="s">
        <v>14758</v>
      </c>
      <c r="H4611" s="12">
        <v>36</v>
      </c>
      <c r="I4611" s="28">
        <f>VLOOKUP(B:B,DIM_PRODUCTS!A:F,5,FALSE)</f>
        <v>14</v>
      </c>
      <c r="J4611" s="28">
        <f>FACT_ORDERS[[#This Row],[ProductPrice]]*FACT_ORDERS[[#This Row],[Quantity]]</f>
        <v>504</v>
      </c>
      <c r="K4611" s="12" t="str">
        <f>VLOOKUP(C:C,DIM_CUSTOMERS!A:G,7,FALSE)</f>
        <v>Mexico</v>
      </c>
      <c r="L4611" s="30" cm="1">
        <f t="array" ref="L4611">_xlfn.IFS(
    AND(FACT_ORDERS[[#This Row],[DeliveryMehtod]]="shippment",FACT_ORDERS[[#This Row],[TotalAmount]]&gt;=200), 0,
    AND(FACT_ORDERS[[#This Row],[DeliveryMehtod]]="pickup"), 15,
    AND(FACT_ORDERS[[#This Row],[DeliveryMehtod]]="shippment",FACT_ORDERS[[#This Row],[TotalAmount]]&lt;200), 35
)</f>
        <v>15</v>
      </c>
      <c r="M4611" s="12" t="str" cm="1">
        <f t="array" ref="M4611">_xlfn.IFS(
    SUMIFS(FACT_ORDERS[TotalAmount], FACT_ORDERS[WD_CUSTOMERS],FACT_ORDERS[[#This Row],[WD_CUSTOMERS]])&gt;=15000, "VIP",
    SUMIFS(FACT_ORDERS[TotalAmount], FACT_ORDERS[WD_CUSTOMERS],FACT_ORDERS[[#This Row],[WD_CUSTOMERS]])&gt;=8000, "Premium",
    TRUE, "Regular"
)</f>
        <v>Regular</v>
      </c>
      <c r="N4611" s="32" cm="1">
        <f t="array" ref="N4611">_xlfn.IFS(
   FACT_ORDERS[[#This Row],[TypeOfClient]]="VIP", 0.2,
   FACT_ORDERS[[#This Row],[TypeOfClient]]="Premium", 0.1,
   TRUE, 0
)</f>
        <v>0</v>
      </c>
      <c r="O4611" s="31" cm="1">
        <f t="array" ref="O4611">_xlfn.IFS(
   FACT_ORDERS[[#This Row],[TotalAmount]]&gt;1500, 0.15,
   FACT_ORDERS[[#This Row],[TotalAmount]]&gt;1000, 0.1,
   FACT_ORDERS[[#This Row],[TotalAmount]]&gt;500, 0.05,
   TRUE, 0
)</f>
        <v>0.05</v>
      </c>
      <c r="P4611" s="28">
        <f xml:space="preserve"> FACT_ORDERS[[#This Row],[TotalAmount]] * (1 - (FACT_ORDERS[[#This Row],[ClientDiscount]] + FACT_ORDERS[[#This Row],[OrderDiscount]]) )</f>
        <v>478.79999999999995</v>
      </c>
      <c r="Q4611" s="28">
        <f>FACT_ORDERS[[#This Row],[TotalAmountWithDiscount]]+FACT_ORDERS[[#This Row],[DeliveryCost]]</f>
        <v>493.79999999999995</v>
      </c>
      <c r="R4611" s="35">
        <v>45530</v>
      </c>
      <c r="S4611" s="35" t="str">
        <f>IF(NETWORKDAYS(FACT_ORDERS[[#This Row],[Order-Date]], FACT_ORDERS[[#This Row],[ArrivalDate ]]) &gt; 10, "Late", "On Time")</f>
        <v>On Time</v>
      </c>
    </row>
    <row r="4612" spans="1:19" x14ac:dyDescent="0.3">
      <c r="A4612" s="12">
        <v>9610</v>
      </c>
      <c r="B4612" s="12">
        <v>256</v>
      </c>
      <c r="C4612" s="12">
        <v>10104</v>
      </c>
      <c r="D4612" s="12">
        <v>4611</v>
      </c>
      <c r="E4612" s="12" t="s">
        <v>244</v>
      </c>
      <c r="F4612" s="13">
        <v>45482</v>
      </c>
      <c r="G4612" s="26" t="s">
        <v>14759</v>
      </c>
      <c r="H4612" s="12">
        <v>22</v>
      </c>
      <c r="I4612" s="28">
        <f>VLOOKUP(B:B,DIM_PRODUCTS!A:F,5,FALSE)</f>
        <v>14</v>
      </c>
      <c r="J4612" s="28">
        <f>FACT_ORDERS[[#This Row],[ProductPrice]]*FACT_ORDERS[[#This Row],[Quantity]]</f>
        <v>308</v>
      </c>
      <c r="K4612" s="12" t="str">
        <f>VLOOKUP(C:C,DIM_CUSTOMERS!A:G,7,FALSE)</f>
        <v>Mexico</v>
      </c>
      <c r="L4612" s="30" cm="1">
        <f t="array" ref="L4612">_xlfn.IFS(
    AND(FACT_ORDERS[[#This Row],[DeliveryMehtod]]="shippment",FACT_ORDERS[[#This Row],[TotalAmount]]&gt;=200), 0,
    AND(FACT_ORDERS[[#This Row],[DeliveryMehtod]]="pickup"), 15,
    AND(FACT_ORDERS[[#This Row],[DeliveryMehtod]]="shippment",FACT_ORDERS[[#This Row],[TotalAmount]]&lt;200), 35
)</f>
        <v>0</v>
      </c>
      <c r="M4612" s="12" t="str" cm="1">
        <f t="array" ref="M4612">_xlfn.IFS(
    SUMIFS(FACT_ORDERS[TotalAmount], FACT_ORDERS[WD_CUSTOMERS],FACT_ORDERS[[#This Row],[WD_CUSTOMERS]])&gt;=15000, "VIP",
    SUMIFS(FACT_ORDERS[TotalAmount], FACT_ORDERS[WD_CUSTOMERS],FACT_ORDERS[[#This Row],[WD_CUSTOMERS]])&gt;=8000, "Premium",
    TRUE, "Regular"
)</f>
        <v>Regular</v>
      </c>
      <c r="N4612" s="32" cm="1">
        <f t="array" ref="N4612">_xlfn.IFS(
   FACT_ORDERS[[#This Row],[TypeOfClient]]="VIP", 0.2,
   FACT_ORDERS[[#This Row],[TypeOfClient]]="Premium", 0.1,
   TRUE, 0
)</f>
        <v>0</v>
      </c>
      <c r="O4612" s="31" cm="1">
        <f t="array" ref="O4612">_xlfn.IFS(
   FACT_ORDERS[[#This Row],[TotalAmount]]&gt;1500, 0.15,
   FACT_ORDERS[[#This Row],[TotalAmount]]&gt;1000, 0.1,
   FACT_ORDERS[[#This Row],[TotalAmount]]&gt;500, 0.05,
   TRUE, 0
)</f>
        <v>0</v>
      </c>
      <c r="P4612" s="28">
        <f xml:space="preserve"> FACT_ORDERS[[#This Row],[TotalAmount]] * (1 - (FACT_ORDERS[[#This Row],[ClientDiscount]] + FACT_ORDERS[[#This Row],[OrderDiscount]]) )</f>
        <v>308</v>
      </c>
      <c r="Q4612" s="28">
        <f>FACT_ORDERS[[#This Row],[TotalAmountWithDiscount]]+FACT_ORDERS[[#This Row],[DeliveryCost]]</f>
        <v>308</v>
      </c>
      <c r="R4612" s="35">
        <v>45491</v>
      </c>
      <c r="S4612" s="35" t="str">
        <f>IF(NETWORKDAYS(FACT_ORDERS[[#This Row],[Order-Date]], FACT_ORDERS[[#This Row],[ArrivalDate ]]) &gt; 10, "Late", "On Time")</f>
        <v>On Time</v>
      </c>
    </row>
    <row r="4613" spans="1:19" x14ac:dyDescent="0.3">
      <c r="A4613" s="12">
        <v>9611</v>
      </c>
      <c r="B4613" s="12">
        <v>200</v>
      </c>
      <c r="C4613" s="12">
        <v>10502</v>
      </c>
      <c r="D4613" s="12">
        <v>4612</v>
      </c>
      <c r="E4613" s="12" t="s">
        <v>244</v>
      </c>
      <c r="F4613" s="13">
        <v>45407</v>
      </c>
      <c r="G4613" s="26" t="s">
        <v>3421</v>
      </c>
      <c r="H4613" s="12">
        <v>13</v>
      </c>
      <c r="I4613" s="28">
        <f>VLOOKUP(B:B,DIM_PRODUCTS!A:F,5,FALSE)</f>
        <v>15</v>
      </c>
      <c r="J4613" s="28">
        <f>FACT_ORDERS[[#This Row],[ProductPrice]]*FACT_ORDERS[[#This Row],[Quantity]]</f>
        <v>195</v>
      </c>
      <c r="K4613" s="12" t="str">
        <f>VLOOKUP(C:C,DIM_CUSTOMERS!A:G,7,FALSE)</f>
        <v>China</v>
      </c>
      <c r="L4613" s="30" cm="1">
        <f t="array" ref="L4613">_xlfn.IFS(
    AND(FACT_ORDERS[[#This Row],[DeliveryMehtod]]="shippment",FACT_ORDERS[[#This Row],[TotalAmount]]&gt;=200), 0,
    AND(FACT_ORDERS[[#This Row],[DeliveryMehtod]]="pickup"), 15,
    AND(FACT_ORDERS[[#This Row],[DeliveryMehtod]]="shippment",FACT_ORDERS[[#This Row],[TotalAmount]]&lt;200), 35
)</f>
        <v>35</v>
      </c>
      <c r="M4613" s="12" t="str" cm="1">
        <f t="array" ref="M4613">_xlfn.IFS(
    SUMIFS(FACT_ORDERS[TotalAmount], FACT_ORDERS[WD_CUSTOMERS],FACT_ORDERS[[#This Row],[WD_CUSTOMERS]])&gt;=15000, "VIP",
    SUMIFS(FACT_ORDERS[TotalAmount], FACT_ORDERS[WD_CUSTOMERS],FACT_ORDERS[[#This Row],[WD_CUSTOMERS]])&gt;=8000, "Premium",
    TRUE, "Regular"
)</f>
        <v>Regular</v>
      </c>
      <c r="N4613" s="32" cm="1">
        <f t="array" ref="N4613">_xlfn.IFS(
   FACT_ORDERS[[#This Row],[TypeOfClient]]="VIP", 0.2,
   FACT_ORDERS[[#This Row],[TypeOfClient]]="Premium", 0.1,
   TRUE, 0
)</f>
        <v>0</v>
      </c>
      <c r="O4613" s="31" cm="1">
        <f t="array" ref="O4613">_xlfn.IFS(
   FACT_ORDERS[[#This Row],[TotalAmount]]&gt;1500, 0.15,
   FACT_ORDERS[[#This Row],[TotalAmount]]&gt;1000, 0.1,
   FACT_ORDERS[[#This Row],[TotalAmount]]&gt;500, 0.05,
   TRUE, 0
)</f>
        <v>0</v>
      </c>
      <c r="P4613" s="28">
        <f xml:space="preserve"> FACT_ORDERS[[#This Row],[TotalAmount]] * (1 - (FACT_ORDERS[[#This Row],[ClientDiscount]] + FACT_ORDERS[[#This Row],[OrderDiscount]]) )</f>
        <v>195</v>
      </c>
      <c r="Q4613" s="28">
        <f>FACT_ORDERS[[#This Row],[TotalAmountWithDiscount]]+FACT_ORDERS[[#This Row],[DeliveryCost]]</f>
        <v>230</v>
      </c>
      <c r="R4613" s="35">
        <v>45416</v>
      </c>
      <c r="S4613" s="35" t="str">
        <f>IF(NETWORKDAYS(FACT_ORDERS[[#This Row],[Order-Date]], FACT_ORDERS[[#This Row],[ArrivalDate ]]) &gt; 10, "Late", "On Time")</f>
        <v>On Time</v>
      </c>
    </row>
    <row r="4614" spans="1:19" x14ac:dyDescent="0.3">
      <c r="A4614" s="12">
        <v>9612</v>
      </c>
      <c r="B4614" s="12">
        <v>200</v>
      </c>
      <c r="C4614" s="12">
        <v>10502</v>
      </c>
      <c r="D4614" s="12">
        <v>4613</v>
      </c>
      <c r="E4614" s="12" t="s">
        <v>243</v>
      </c>
      <c r="F4614" s="13">
        <v>45347</v>
      </c>
      <c r="G4614" s="26" t="s">
        <v>14760</v>
      </c>
      <c r="H4614" s="12">
        <v>13</v>
      </c>
      <c r="I4614" s="28">
        <f>VLOOKUP(B:B,DIM_PRODUCTS!A:F,5,FALSE)</f>
        <v>15</v>
      </c>
      <c r="J4614" s="28">
        <f>FACT_ORDERS[[#This Row],[ProductPrice]]*FACT_ORDERS[[#This Row],[Quantity]]</f>
        <v>195</v>
      </c>
      <c r="K4614" s="12" t="str">
        <f>VLOOKUP(C:C,DIM_CUSTOMERS!A:G,7,FALSE)</f>
        <v>China</v>
      </c>
      <c r="L4614" s="30" cm="1">
        <f t="array" ref="L4614">_xlfn.IFS(
    AND(FACT_ORDERS[[#This Row],[DeliveryMehtod]]="shippment",FACT_ORDERS[[#This Row],[TotalAmount]]&gt;=200), 0,
    AND(FACT_ORDERS[[#This Row],[DeliveryMehtod]]="pickup"), 15,
    AND(FACT_ORDERS[[#This Row],[DeliveryMehtod]]="shippment",FACT_ORDERS[[#This Row],[TotalAmount]]&lt;200), 35
)</f>
        <v>15</v>
      </c>
      <c r="M4614" s="12" t="str" cm="1">
        <f t="array" ref="M4614">_xlfn.IFS(
    SUMIFS(FACT_ORDERS[TotalAmount], FACT_ORDERS[WD_CUSTOMERS],FACT_ORDERS[[#This Row],[WD_CUSTOMERS]])&gt;=15000, "VIP",
    SUMIFS(FACT_ORDERS[TotalAmount], FACT_ORDERS[WD_CUSTOMERS],FACT_ORDERS[[#This Row],[WD_CUSTOMERS]])&gt;=8000, "Premium",
    TRUE, "Regular"
)</f>
        <v>Regular</v>
      </c>
      <c r="N4614" s="32" cm="1">
        <f t="array" ref="N4614">_xlfn.IFS(
   FACT_ORDERS[[#This Row],[TypeOfClient]]="VIP", 0.2,
   FACT_ORDERS[[#This Row],[TypeOfClient]]="Premium", 0.1,
   TRUE, 0
)</f>
        <v>0</v>
      </c>
      <c r="O4614" s="31" cm="1">
        <f t="array" ref="O4614">_xlfn.IFS(
   FACT_ORDERS[[#This Row],[TotalAmount]]&gt;1500, 0.15,
   FACT_ORDERS[[#This Row],[TotalAmount]]&gt;1000, 0.1,
   FACT_ORDERS[[#This Row],[TotalAmount]]&gt;500, 0.05,
   TRUE, 0
)</f>
        <v>0</v>
      </c>
      <c r="P4614" s="28">
        <f xml:space="preserve"> FACT_ORDERS[[#This Row],[TotalAmount]] * (1 - (FACT_ORDERS[[#This Row],[ClientDiscount]] + FACT_ORDERS[[#This Row],[OrderDiscount]]) )</f>
        <v>195</v>
      </c>
      <c r="Q4614" s="28">
        <f>FACT_ORDERS[[#This Row],[TotalAmountWithDiscount]]+FACT_ORDERS[[#This Row],[DeliveryCost]]</f>
        <v>210</v>
      </c>
      <c r="R4614" s="35">
        <v>45354</v>
      </c>
      <c r="S4614" s="35" t="str">
        <f>IF(NETWORKDAYS(FACT_ORDERS[[#This Row],[Order-Date]], FACT_ORDERS[[#This Row],[ArrivalDate ]]) &gt; 10, "Late", "On Time")</f>
        <v>On Time</v>
      </c>
    </row>
    <row r="4615" spans="1:19" x14ac:dyDescent="0.3">
      <c r="A4615" s="12">
        <v>9613</v>
      </c>
      <c r="B4615" s="12">
        <v>200</v>
      </c>
      <c r="C4615" s="12">
        <v>10502</v>
      </c>
      <c r="D4615" s="12">
        <v>4614</v>
      </c>
      <c r="E4615" s="12" t="s">
        <v>244</v>
      </c>
      <c r="F4615" s="13">
        <v>45269</v>
      </c>
      <c r="G4615" s="26" t="s">
        <v>3931</v>
      </c>
      <c r="H4615" s="12">
        <v>28</v>
      </c>
      <c r="I4615" s="28">
        <f>VLOOKUP(B:B,DIM_PRODUCTS!A:F,5,FALSE)</f>
        <v>15</v>
      </c>
      <c r="J4615" s="28">
        <f>FACT_ORDERS[[#This Row],[ProductPrice]]*FACT_ORDERS[[#This Row],[Quantity]]</f>
        <v>420</v>
      </c>
      <c r="K4615" s="12" t="str">
        <f>VLOOKUP(C:C,DIM_CUSTOMERS!A:G,7,FALSE)</f>
        <v>China</v>
      </c>
      <c r="L4615" s="30" cm="1">
        <f t="array" ref="L4615">_xlfn.IFS(
    AND(FACT_ORDERS[[#This Row],[DeliveryMehtod]]="shippment",FACT_ORDERS[[#This Row],[TotalAmount]]&gt;=200), 0,
    AND(FACT_ORDERS[[#This Row],[DeliveryMehtod]]="pickup"), 15,
    AND(FACT_ORDERS[[#This Row],[DeliveryMehtod]]="shippment",FACT_ORDERS[[#This Row],[TotalAmount]]&lt;200), 35
)</f>
        <v>0</v>
      </c>
      <c r="M4615" s="12" t="str" cm="1">
        <f t="array" ref="M4615">_xlfn.IFS(
    SUMIFS(FACT_ORDERS[TotalAmount], FACT_ORDERS[WD_CUSTOMERS],FACT_ORDERS[[#This Row],[WD_CUSTOMERS]])&gt;=15000, "VIP",
    SUMIFS(FACT_ORDERS[TotalAmount], FACT_ORDERS[WD_CUSTOMERS],FACT_ORDERS[[#This Row],[WD_CUSTOMERS]])&gt;=8000, "Premium",
    TRUE, "Regular"
)</f>
        <v>Regular</v>
      </c>
      <c r="N4615" s="32" cm="1">
        <f t="array" ref="N4615">_xlfn.IFS(
   FACT_ORDERS[[#This Row],[TypeOfClient]]="VIP", 0.2,
   FACT_ORDERS[[#This Row],[TypeOfClient]]="Premium", 0.1,
   TRUE, 0
)</f>
        <v>0</v>
      </c>
      <c r="O4615" s="31" cm="1">
        <f t="array" ref="O4615">_xlfn.IFS(
   FACT_ORDERS[[#This Row],[TotalAmount]]&gt;1500, 0.15,
   FACT_ORDERS[[#This Row],[TotalAmount]]&gt;1000, 0.1,
   FACT_ORDERS[[#This Row],[TotalAmount]]&gt;500, 0.05,
   TRUE, 0
)</f>
        <v>0</v>
      </c>
      <c r="P4615" s="28">
        <f xml:space="preserve"> FACT_ORDERS[[#This Row],[TotalAmount]] * (1 - (FACT_ORDERS[[#This Row],[ClientDiscount]] + FACT_ORDERS[[#This Row],[OrderDiscount]]) )</f>
        <v>420</v>
      </c>
      <c r="Q4615" s="28">
        <f>FACT_ORDERS[[#This Row],[TotalAmountWithDiscount]]+FACT_ORDERS[[#This Row],[DeliveryCost]]</f>
        <v>420</v>
      </c>
      <c r="R4615" s="35">
        <v>45277</v>
      </c>
      <c r="S4615" s="35" t="str">
        <f>IF(NETWORKDAYS(FACT_ORDERS[[#This Row],[Order-Date]], FACT_ORDERS[[#This Row],[ArrivalDate ]]) &gt; 10, "Late", "On Time")</f>
        <v>On Time</v>
      </c>
    </row>
    <row r="4616" spans="1:19" x14ac:dyDescent="0.3">
      <c r="A4616" s="12">
        <v>9614</v>
      </c>
      <c r="B4616" s="12">
        <v>234</v>
      </c>
      <c r="C4616" s="12">
        <v>10465</v>
      </c>
      <c r="D4616" s="12">
        <v>4615</v>
      </c>
      <c r="E4616" s="12" t="s">
        <v>243</v>
      </c>
      <c r="F4616" s="13">
        <v>44908</v>
      </c>
      <c r="G4616" s="26" t="s">
        <v>14761</v>
      </c>
      <c r="H4616" s="12">
        <v>23</v>
      </c>
      <c r="I4616" s="28">
        <f>VLOOKUP(B:B,DIM_PRODUCTS!A:F,5,FALSE)</f>
        <v>13</v>
      </c>
      <c r="J4616" s="28">
        <f>FACT_ORDERS[[#This Row],[ProductPrice]]*FACT_ORDERS[[#This Row],[Quantity]]</f>
        <v>299</v>
      </c>
      <c r="K4616" s="12" t="str">
        <f>VLOOKUP(C:C,DIM_CUSTOMERS!A:G,7,FALSE)</f>
        <v>India</v>
      </c>
      <c r="L4616" s="30" cm="1">
        <f t="array" ref="L4616">_xlfn.IFS(
    AND(FACT_ORDERS[[#This Row],[DeliveryMehtod]]="shippment",FACT_ORDERS[[#This Row],[TotalAmount]]&gt;=200), 0,
    AND(FACT_ORDERS[[#This Row],[DeliveryMehtod]]="pickup"), 15,
    AND(FACT_ORDERS[[#This Row],[DeliveryMehtod]]="shippment",FACT_ORDERS[[#This Row],[TotalAmount]]&lt;200), 35
)</f>
        <v>15</v>
      </c>
      <c r="M4616" s="12" t="str" cm="1">
        <f t="array" ref="M4616">_xlfn.IFS(
    SUMIFS(FACT_ORDERS[TotalAmount], FACT_ORDERS[WD_CUSTOMERS],FACT_ORDERS[[#This Row],[WD_CUSTOMERS]])&gt;=15000, "VIP",
    SUMIFS(FACT_ORDERS[TotalAmount], FACT_ORDERS[WD_CUSTOMERS],FACT_ORDERS[[#This Row],[WD_CUSTOMERS]])&gt;=8000, "Premium",
    TRUE, "Regular"
)</f>
        <v>Premium</v>
      </c>
      <c r="N4616" s="32" cm="1">
        <f t="array" ref="N4616">_xlfn.IFS(
   FACT_ORDERS[[#This Row],[TypeOfClient]]="VIP", 0.2,
   FACT_ORDERS[[#This Row],[TypeOfClient]]="Premium", 0.1,
   TRUE, 0
)</f>
        <v>0.1</v>
      </c>
      <c r="O4616" s="31" cm="1">
        <f t="array" ref="O4616">_xlfn.IFS(
   FACT_ORDERS[[#This Row],[TotalAmount]]&gt;1500, 0.15,
   FACT_ORDERS[[#This Row],[TotalAmount]]&gt;1000, 0.1,
   FACT_ORDERS[[#This Row],[TotalAmount]]&gt;500, 0.05,
   TRUE, 0
)</f>
        <v>0</v>
      </c>
      <c r="P4616" s="28">
        <f xml:space="preserve"> FACT_ORDERS[[#This Row],[TotalAmount]] * (1 - (FACT_ORDERS[[#This Row],[ClientDiscount]] + FACT_ORDERS[[#This Row],[OrderDiscount]]) )</f>
        <v>269.10000000000002</v>
      </c>
      <c r="Q4616" s="28">
        <f>FACT_ORDERS[[#This Row],[TotalAmountWithDiscount]]+FACT_ORDERS[[#This Row],[DeliveryCost]]</f>
        <v>284.10000000000002</v>
      </c>
      <c r="R4616" s="35">
        <v>44919</v>
      </c>
      <c r="S4616" s="35" t="str">
        <f>IF(NETWORKDAYS(FACT_ORDERS[[#This Row],[Order-Date]], FACT_ORDERS[[#This Row],[ArrivalDate ]]) &gt; 10, "Late", "On Time")</f>
        <v>On Time</v>
      </c>
    </row>
    <row r="4617" spans="1:19" x14ac:dyDescent="0.3">
      <c r="A4617" s="12">
        <v>9615</v>
      </c>
      <c r="B4617" s="12">
        <v>223</v>
      </c>
      <c r="C4617" s="12">
        <v>10465</v>
      </c>
      <c r="D4617" s="12">
        <v>4616</v>
      </c>
      <c r="E4617" s="12" t="s">
        <v>243</v>
      </c>
      <c r="F4617" s="13">
        <v>44908</v>
      </c>
      <c r="G4617" s="26" t="s">
        <v>3263</v>
      </c>
      <c r="H4617" s="12">
        <v>28</v>
      </c>
      <c r="I4617" s="28">
        <f>VLOOKUP(B:B,DIM_PRODUCTS!A:F,5,FALSE)</f>
        <v>20</v>
      </c>
      <c r="J4617" s="28">
        <f>FACT_ORDERS[[#This Row],[ProductPrice]]*FACT_ORDERS[[#This Row],[Quantity]]</f>
        <v>560</v>
      </c>
      <c r="K4617" s="12" t="str">
        <f>VLOOKUP(C:C,DIM_CUSTOMERS!A:G,7,FALSE)</f>
        <v>India</v>
      </c>
      <c r="L4617" s="30" cm="1">
        <f t="array" ref="L4617">_xlfn.IFS(
    AND(FACT_ORDERS[[#This Row],[DeliveryMehtod]]="shippment",FACT_ORDERS[[#This Row],[TotalAmount]]&gt;=200), 0,
    AND(FACT_ORDERS[[#This Row],[DeliveryMehtod]]="pickup"), 15,
    AND(FACT_ORDERS[[#This Row],[DeliveryMehtod]]="shippment",FACT_ORDERS[[#This Row],[TotalAmount]]&lt;200), 35
)</f>
        <v>15</v>
      </c>
      <c r="M4617" s="12" t="str" cm="1">
        <f t="array" ref="M4617">_xlfn.IFS(
    SUMIFS(FACT_ORDERS[TotalAmount], FACT_ORDERS[WD_CUSTOMERS],FACT_ORDERS[[#This Row],[WD_CUSTOMERS]])&gt;=15000, "VIP",
    SUMIFS(FACT_ORDERS[TotalAmount], FACT_ORDERS[WD_CUSTOMERS],FACT_ORDERS[[#This Row],[WD_CUSTOMERS]])&gt;=8000, "Premium",
    TRUE, "Regular"
)</f>
        <v>Premium</v>
      </c>
      <c r="N4617" s="32" cm="1">
        <f t="array" ref="N4617">_xlfn.IFS(
   FACT_ORDERS[[#This Row],[TypeOfClient]]="VIP", 0.2,
   FACT_ORDERS[[#This Row],[TypeOfClient]]="Premium", 0.1,
   TRUE, 0
)</f>
        <v>0.1</v>
      </c>
      <c r="O4617" s="31" cm="1">
        <f t="array" ref="O4617">_xlfn.IFS(
   FACT_ORDERS[[#This Row],[TotalAmount]]&gt;1500, 0.15,
   FACT_ORDERS[[#This Row],[TotalAmount]]&gt;1000, 0.1,
   FACT_ORDERS[[#This Row],[TotalAmount]]&gt;500, 0.05,
   TRUE, 0
)</f>
        <v>0.05</v>
      </c>
      <c r="P4617" s="28">
        <f xml:space="preserve"> FACT_ORDERS[[#This Row],[TotalAmount]] * (1 - (FACT_ORDERS[[#This Row],[ClientDiscount]] + FACT_ORDERS[[#This Row],[OrderDiscount]]) )</f>
        <v>476</v>
      </c>
      <c r="Q4617" s="28">
        <f>FACT_ORDERS[[#This Row],[TotalAmountWithDiscount]]+FACT_ORDERS[[#This Row],[DeliveryCost]]</f>
        <v>491</v>
      </c>
      <c r="R4617" s="35">
        <v>44916</v>
      </c>
      <c r="S4617" s="35" t="str">
        <f>IF(NETWORKDAYS(FACT_ORDERS[[#This Row],[Order-Date]], FACT_ORDERS[[#This Row],[ArrivalDate ]]) &gt; 10, "Late", "On Time")</f>
        <v>On Time</v>
      </c>
    </row>
    <row r="4618" spans="1:19" x14ac:dyDescent="0.3">
      <c r="A4618" s="12">
        <v>9616</v>
      </c>
      <c r="B4618" s="12">
        <v>224</v>
      </c>
      <c r="C4618" s="12">
        <v>10465</v>
      </c>
      <c r="D4618" s="12">
        <v>4617</v>
      </c>
      <c r="E4618" s="12" t="s">
        <v>243</v>
      </c>
      <c r="F4618" s="13">
        <v>44908</v>
      </c>
      <c r="G4618" s="26" t="s">
        <v>12365</v>
      </c>
      <c r="H4618" s="12">
        <v>30</v>
      </c>
      <c r="I4618" s="28">
        <f>VLOOKUP(B:B,DIM_PRODUCTS!A:F,5,FALSE)</f>
        <v>14</v>
      </c>
      <c r="J4618" s="28">
        <f>FACT_ORDERS[[#This Row],[ProductPrice]]*FACT_ORDERS[[#This Row],[Quantity]]</f>
        <v>420</v>
      </c>
      <c r="K4618" s="12" t="str">
        <f>VLOOKUP(C:C,DIM_CUSTOMERS!A:G,7,FALSE)</f>
        <v>India</v>
      </c>
      <c r="L4618" s="30" cm="1">
        <f t="array" ref="L4618">_xlfn.IFS(
    AND(FACT_ORDERS[[#This Row],[DeliveryMehtod]]="shippment",FACT_ORDERS[[#This Row],[TotalAmount]]&gt;=200), 0,
    AND(FACT_ORDERS[[#This Row],[DeliveryMehtod]]="pickup"), 15,
    AND(FACT_ORDERS[[#This Row],[DeliveryMehtod]]="shippment",FACT_ORDERS[[#This Row],[TotalAmount]]&lt;200), 35
)</f>
        <v>15</v>
      </c>
      <c r="M4618" s="12" t="str" cm="1">
        <f t="array" ref="M4618">_xlfn.IFS(
    SUMIFS(FACT_ORDERS[TotalAmount], FACT_ORDERS[WD_CUSTOMERS],FACT_ORDERS[[#This Row],[WD_CUSTOMERS]])&gt;=15000, "VIP",
    SUMIFS(FACT_ORDERS[TotalAmount], FACT_ORDERS[WD_CUSTOMERS],FACT_ORDERS[[#This Row],[WD_CUSTOMERS]])&gt;=8000, "Premium",
    TRUE, "Regular"
)</f>
        <v>Premium</v>
      </c>
      <c r="N4618" s="32" cm="1">
        <f t="array" ref="N4618">_xlfn.IFS(
   FACT_ORDERS[[#This Row],[TypeOfClient]]="VIP", 0.2,
   FACT_ORDERS[[#This Row],[TypeOfClient]]="Premium", 0.1,
   TRUE, 0
)</f>
        <v>0.1</v>
      </c>
      <c r="O4618" s="31" cm="1">
        <f t="array" ref="O4618">_xlfn.IFS(
   FACT_ORDERS[[#This Row],[TotalAmount]]&gt;1500, 0.15,
   FACT_ORDERS[[#This Row],[TotalAmount]]&gt;1000, 0.1,
   FACT_ORDERS[[#This Row],[TotalAmount]]&gt;500, 0.05,
   TRUE, 0
)</f>
        <v>0</v>
      </c>
      <c r="P4618" s="28">
        <f xml:space="preserve"> FACT_ORDERS[[#This Row],[TotalAmount]] * (1 - (FACT_ORDERS[[#This Row],[ClientDiscount]] + FACT_ORDERS[[#This Row],[OrderDiscount]]) )</f>
        <v>378</v>
      </c>
      <c r="Q4618" s="28">
        <f>FACT_ORDERS[[#This Row],[TotalAmountWithDiscount]]+FACT_ORDERS[[#This Row],[DeliveryCost]]</f>
        <v>393</v>
      </c>
      <c r="R4618" s="35">
        <v>44919</v>
      </c>
      <c r="S4618" s="35" t="str">
        <f>IF(NETWORKDAYS(FACT_ORDERS[[#This Row],[Order-Date]], FACT_ORDERS[[#This Row],[ArrivalDate ]]) &gt; 10, "Late", "On Time")</f>
        <v>On Time</v>
      </c>
    </row>
    <row r="4619" spans="1:19" x14ac:dyDescent="0.3">
      <c r="A4619" s="12">
        <v>9617</v>
      </c>
      <c r="B4619" s="12">
        <v>242</v>
      </c>
      <c r="C4619" s="12">
        <v>10465</v>
      </c>
      <c r="D4619" s="12">
        <v>4618</v>
      </c>
      <c r="E4619" s="12" t="s">
        <v>244</v>
      </c>
      <c r="F4619" s="13">
        <v>44908</v>
      </c>
      <c r="G4619" s="26" t="s">
        <v>14762</v>
      </c>
      <c r="H4619" s="12">
        <v>29</v>
      </c>
      <c r="I4619" s="28">
        <f>VLOOKUP(B:B,DIM_PRODUCTS!A:F,5,FALSE)</f>
        <v>11</v>
      </c>
      <c r="J4619" s="28">
        <f>FACT_ORDERS[[#This Row],[ProductPrice]]*FACT_ORDERS[[#This Row],[Quantity]]</f>
        <v>319</v>
      </c>
      <c r="K4619" s="12" t="str">
        <f>VLOOKUP(C:C,DIM_CUSTOMERS!A:G,7,FALSE)</f>
        <v>India</v>
      </c>
      <c r="L4619" s="30" cm="1">
        <f t="array" ref="L4619">_xlfn.IFS(
    AND(FACT_ORDERS[[#This Row],[DeliveryMehtod]]="shippment",FACT_ORDERS[[#This Row],[TotalAmount]]&gt;=200), 0,
    AND(FACT_ORDERS[[#This Row],[DeliveryMehtod]]="pickup"), 15,
    AND(FACT_ORDERS[[#This Row],[DeliveryMehtod]]="shippment",FACT_ORDERS[[#This Row],[TotalAmount]]&lt;200), 35
)</f>
        <v>0</v>
      </c>
      <c r="M4619" s="12" t="str" cm="1">
        <f t="array" ref="M4619">_xlfn.IFS(
    SUMIFS(FACT_ORDERS[TotalAmount], FACT_ORDERS[WD_CUSTOMERS],FACT_ORDERS[[#This Row],[WD_CUSTOMERS]])&gt;=15000, "VIP",
    SUMIFS(FACT_ORDERS[TotalAmount], FACT_ORDERS[WD_CUSTOMERS],FACT_ORDERS[[#This Row],[WD_CUSTOMERS]])&gt;=8000, "Premium",
    TRUE, "Regular"
)</f>
        <v>Premium</v>
      </c>
      <c r="N4619" s="32" cm="1">
        <f t="array" ref="N4619">_xlfn.IFS(
   FACT_ORDERS[[#This Row],[TypeOfClient]]="VIP", 0.2,
   FACT_ORDERS[[#This Row],[TypeOfClient]]="Premium", 0.1,
   TRUE, 0
)</f>
        <v>0.1</v>
      </c>
      <c r="O4619" s="31" cm="1">
        <f t="array" ref="O4619">_xlfn.IFS(
   FACT_ORDERS[[#This Row],[TotalAmount]]&gt;1500, 0.15,
   FACT_ORDERS[[#This Row],[TotalAmount]]&gt;1000, 0.1,
   FACT_ORDERS[[#This Row],[TotalAmount]]&gt;500, 0.05,
   TRUE, 0
)</f>
        <v>0</v>
      </c>
      <c r="P4619" s="28">
        <f xml:space="preserve"> FACT_ORDERS[[#This Row],[TotalAmount]] * (1 - (FACT_ORDERS[[#This Row],[ClientDiscount]] + FACT_ORDERS[[#This Row],[OrderDiscount]]) )</f>
        <v>287.10000000000002</v>
      </c>
      <c r="Q4619" s="28">
        <f>FACT_ORDERS[[#This Row],[TotalAmountWithDiscount]]+FACT_ORDERS[[#This Row],[DeliveryCost]]</f>
        <v>287.10000000000002</v>
      </c>
      <c r="R4619" s="35">
        <v>44917</v>
      </c>
      <c r="S4619" s="35" t="str">
        <f>IF(NETWORKDAYS(FACT_ORDERS[[#This Row],[Order-Date]], FACT_ORDERS[[#This Row],[ArrivalDate ]]) &gt; 10, "Late", "On Time")</f>
        <v>On Time</v>
      </c>
    </row>
    <row r="4620" spans="1:19" x14ac:dyDescent="0.3">
      <c r="A4620" s="12">
        <v>9618</v>
      </c>
      <c r="B4620" s="12">
        <v>233</v>
      </c>
      <c r="C4620" s="12">
        <v>10465</v>
      </c>
      <c r="D4620" s="12">
        <v>4619</v>
      </c>
      <c r="E4620" s="12" t="s">
        <v>244</v>
      </c>
      <c r="F4620" s="13">
        <v>44908</v>
      </c>
      <c r="G4620" s="26" t="s">
        <v>3298</v>
      </c>
      <c r="H4620" s="12">
        <v>25</v>
      </c>
      <c r="I4620" s="28">
        <f>VLOOKUP(B:B,DIM_PRODUCTS!A:F,5,FALSE)</f>
        <v>13</v>
      </c>
      <c r="J4620" s="28">
        <f>FACT_ORDERS[[#This Row],[ProductPrice]]*FACT_ORDERS[[#This Row],[Quantity]]</f>
        <v>325</v>
      </c>
      <c r="K4620" s="12" t="str">
        <f>VLOOKUP(C:C,DIM_CUSTOMERS!A:G,7,FALSE)</f>
        <v>India</v>
      </c>
      <c r="L4620" s="30" cm="1">
        <f t="array" ref="L4620">_xlfn.IFS(
    AND(FACT_ORDERS[[#This Row],[DeliveryMehtod]]="shippment",FACT_ORDERS[[#This Row],[TotalAmount]]&gt;=200), 0,
    AND(FACT_ORDERS[[#This Row],[DeliveryMehtod]]="pickup"), 15,
    AND(FACT_ORDERS[[#This Row],[DeliveryMehtod]]="shippment",FACT_ORDERS[[#This Row],[TotalAmount]]&lt;200), 35
)</f>
        <v>0</v>
      </c>
      <c r="M4620" s="12" t="str" cm="1">
        <f t="array" ref="M4620">_xlfn.IFS(
    SUMIFS(FACT_ORDERS[TotalAmount], FACT_ORDERS[WD_CUSTOMERS],FACT_ORDERS[[#This Row],[WD_CUSTOMERS]])&gt;=15000, "VIP",
    SUMIFS(FACT_ORDERS[TotalAmount], FACT_ORDERS[WD_CUSTOMERS],FACT_ORDERS[[#This Row],[WD_CUSTOMERS]])&gt;=8000, "Premium",
    TRUE, "Regular"
)</f>
        <v>Premium</v>
      </c>
      <c r="N4620" s="32" cm="1">
        <f t="array" ref="N4620">_xlfn.IFS(
   FACT_ORDERS[[#This Row],[TypeOfClient]]="VIP", 0.2,
   FACT_ORDERS[[#This Row],[TypeOfClient]]="Premium", 0.1,
   TRUE, 0
)</f>
        <v>0.1</v>
      </c>
      <c r="O4620" s="31" cm="1">
        <f t="array" ref="O4620">_xlfn.IFS(
   FACT_ORDERS[[#This Row],[TotalAmount]]&gt;1500, 0.15,
   FACT_ORDERS[[#This Row],[TotalAmount]]&gt;1000, 0.1,
   FACT_ORDERS[[#This Row],[TotalAmount]]&gt;500, 0.05,
   TRUE, 0
)</f>
        <v>0</v>
      </c>
      <c r="P4620" s="28">
        <f xml:space="preserve"> FACT_ORDERS[[#This Row],[TotalAmount]] * (1 - (FACT_ORDERS[[#This Row],[ClientDiscount]] + FACT_ORDERS[[#This Row],[OrderDiscount]]) )</f>
        <v>292.5</v>
      </c>
      <c r="Q4620" s="28">
        <f>FACT_ORDERS[[#This Row],[TotalAmountWithDiscount]]+FACT_ORDERS[[#This Row],[DeliveryCost]]</f>
        <v>292.5</v>
      </c>
      <c r="R4620" s="35">
        <v>44916</v>
      </c>
      <c r="S4620" s="35" t="str">
        <f>IF(NETWORKDAYS(FACT_ORDERS[[#This Row],[Order-Date]], FACT_ORDERS[[#This Row],[ArrivalDate ]]) &gt; 10, "Late", "On Time")</f>
        <v>On Time</v>
      </c>
    </row>
    <row r="4621" spans="1:19" x14ac:dyDescent="0.3">
      <c r="A4621" s="12">
        <v>9619</v>
      </c>
      <c r="B4621" s="12">
        <v>234</v>
      </c>
      <c r="C4621" s="12">
        <v>10465</v>
      </c>
      <c r="D4621" s="12">
        <v>4620</v>
      </c>
      <c r="E4621" s="12" t="s">
        <v>244</v>
      </c>
      <c r="F4621" s="13">
        <v>44903</v>
      </c>
      <c r="G4621" s="26" t="s">
        <v>14763</v>
      </c>
      <c r="H4621" s="12">
        <v>40</v>
      </c>
      <c r="I4621" s="28">
        <f>VLOOKUP(B:B,DIM_PRODUCTS!A:F,5,FALSE)</f>
        <v>13</v>
      </c>
      <c r="J4621" s="28">
        <f>FACT_ORDERS[[#This Row],[ProductPrice]]*FACT_ORDERS[[#This Row],[Quantity]]</f>
        <v>520</v>
      </c>
      <c r="K4621" s="12" t="str">
        <f>VLOOKUP(C:C,DIM_CUSTOMERS!A:G,7,FALSE)</f>
        <v>India</v>
      </c>
      <c r="L4621" s="30" cm="1">
        <f t="array" ref="L4621">_xlfn.IFS(
    AND(FACT_ORDERS[[#This Row],[DeliveryMehtod]]="shippment",FACT_ORDERS[[#This Row],[TotalAmount]]&gt;=200), 0,
    AND(FACT_ORDERS[[#This Row],[DeliveryMehtod]]="pickup"), 15,
    AND(FACT_ORDERS[[#This Row],[DeliveryMehtod]]="shippment",FACT_ORDERS[[#This Row],[TotalAmount]]&lt;200), 35
)</f>
        <v>0</v>
      </c>
      <c r="M4621" s="12" t="str" cm="1">
        <f t="array" ref="M4621">_xlfn.IFS(
    SUMIFS(FACT_ORDERS[TotalAmount], FACT_ORDERS[WD_CUSTOMERS],FACT_ORDERS[[#This Row],[WD_CUSTOMERS]])&gt;=15000, "VIP",
    SUMIFS(FACT_ORDERS[TotalAmount], FACT_ORDERS[WD_CUSTOMERS],FACT_ORDERS[[#This Row],[WD_CUSTOMERS]])&gt;=8000, "Premium",
    TRUE, "Regular"
)</f>
        <v>Premium</v>
      </c>
      <c r="N4621" s="32" cm="1">
        <f t="array" ref="N4621">_xlfn.IFS(
   FACT_ORDERS[[#This Row],[TypeOfClient]]="VIP", 0.2,
   FACT_ORDERS[[#This Row],[TypeOfClient]]="Premium", 0.1,
   TRUE, 0
)</f>
        <v>0.1</v>
      </c>
      <c r="O4621" s="31" cm="1">
        <f t="array" ref="O4621">_xlfn.IFS(
   FACT_ORDERS[[#This Row],[TotalAmount]]&gt;1500, 0.15,
   FACT_ORDERS[[#This Row],[TotalAmount]]&gt;1000, 0.1,
   FACT_ORDERS[[#This Row],[TotalAmount]]&gt;500, 0.05,
   TRUE, 0
)</f>
        <v>0.05</v>
      </c>
      <c r="P4621" s="28">
        <f xml:space="preserve"> FACT_ORDERS[[#This Row],[TotalAmount]] * (1 - (FACT_ORDERS[[#This Row],[ClientDiscount]] + FACT_ORDERS[[#This Row],[OrderDiscount]]) )</f>
        <v>442</v>
      </c>
      <c r="Q4621" s="28">
        <f>FACT_ORDERS[[#This Row],[TotalAmountWithDiscount]]+FACT_ORDERS[[#This Row],[DeliveryCost]]</f>
        <v>442</v>
      </c>
      <c r="R4621" s="35">
        <v>44912</v>
      </c>
      <c r="S4621" s="35" t="str">
        <f>IF(NETWORKDAYS(FACT_ORDERS[[#This Row],[Order-Date]], FACT_ORDERS[[#This Row],[ArrivalDate ]]) &gt; 10, "Late", "On Time")</f>
        <v>On Time</v>
      </c>
    </row>
    <row r="4622" spans="1:19" x14ac:dyDescent="0.3">
      <c r="A4622" s="12">
        <v>9620</v>
      </c>
      <c r="B4622" s="12">
        <v>223</v>
      </c>
      <c r="C4622" s="12">
        <v>10465</v>
      </c>
      <c r="D4622" s="12">
        <v>4621</v>
      </c>
      <c r="E4622" s="12" t="s">
        <v>243</v>
      </c>
      <c r="F4622" s="13">
        <v>44903</v>
      </c>
      <c r="G4622" s="26" t="s">
        <v>14764</v>
      </c>
      <c r="H4622" s="12">
        <v>16</v>
      </c>
      <c r="I4622" s="28">
        <f>VLOOKUP(B:B,DIM_PRODUCTS!A:F,5,FALSE)</f>
        <v>20</v>
      </c>
      <c r="J4622" s="28">
        <f>FACT_ORDERS[[#This Row],[ProductPrice]]*FACT_ORDERS[[#This Row],[Quantity]]</f>
        <v>320</v>
      </c>
      <c r="K4622" s="12" t="str">
        <f>VLOOKUP(C:C,DIM_CUSTOMERS!A:G,7,FALSE)</f>
        <v>India</v>
      </c>
      <c r="L4622" s="30" cm="1">
        <f t="array" ref="L4622">_xlfn.IFS(
    AND(FACT_ORDERS[[#This Row],[DeliveryMehtod]]="shippment",FACT_ORDERS[[#This Row],[TotalAmount]]&gt;=200), 0,
    AND(FACT_ORDERS[[#This Row],[DeliveryMehtod]]="pickup"), 15,
    AND(FACT_ORDERS[[#This Row],[DeliveryMehtod]]="shippment",FACT_ORDERS[[#This Row],[TotalAmount]]&lt;200), 35
)</f>
        <v>15</v>
      </c>
      <c r="M4622" s="12" t="str" cm="1">
        <f t="array" ref="M4622">_xlfn.IFS(
    SUMIFS(FACT_ORDERS[TotalAmount], FACT_ORDERS[WD_CUSTOMERS],FACT_ORDERS[[#This Row],[WD_CUSTOMERS]])&gt;=15000, "VIP",
    SUMIFS(FACT_ORDERS[TotalAmount], FACT_ORDERS[WD_CUSTOMERS],FACT_ORDERS[[#This Row],[WD_CUSTOMERS]])&gt;=8000, "Premium",
    TRUE, "Regular"
)</f>
        <v>Premium</v>
      </c>
      <c r="N4622" s="32" cm="1">
        <f t="array" ref="N4622">_xlfn.IFS(
   FACT_ORDERS[[#This Row],[TypeOfClient]]="VIP", 0.2,
   FACT_ORDERS[[#This Row],[TypeOfClient]]="Premium", 0.1,
   TRUE, 0
)</f>
        <v>0.1</v>
      </c>
      <c r="O4622" s="31" cm="1">
        <f t="array" ref="O4622">_xlfn.IFS(
   FACT_ORDERS[[#This Row],[TotalAmount]]&gt;1500, 0.15,
   FACT_ORDERS[[#This Row],[TotalAmount]]&gt;1000, 0.1,
   FACT_ORDERS[[#This Row],[TotalAmount]]&gt;500, 0.05,
   TRUE, 0
)</f>
        <v>0</v>
      </c>
      <c r="P4622" s="28">
        <f xml:space="preserve"> FACT_ORDERS[[#This Row],[TotalAmount]] * (1 - (FACT_ORDERS[[#This Row],[ClientDiscount]] + FACT_ORDERS[[#This Row],[OrderDiscount]]) )</f>
        <v>288</v>
      </c>
      <c r="Q4622" s="28">
        <f>FACT_ORDERS[[#This Row],[TotalAmountWithDiscount]]+FACT_ORDERS[[#This Row],[DeliveryCost]]</f>
        <v>303</v>
      </c>
      <c r="R4622" s="35">
        <v>44913</v>
      </c>
      <c r="S4622" s="35" t="str">
        <f>IF(NETWORKDAYS(FACT_ORDERS[[#This Row],[Order-Date]], FACT_ORDERS[[#This Row],[ArrivalDate ]]) &gt; 10, "Late", "On Time")</f>
        <v>On Time</v>
      </c>
    </row>
    <row r="4623" spans="1:19" x14ac:dyDescent="0.3">
      <c r="A4623" s="12">
        <v>9621</v>
      </c>
      <c r="B4623" s="12">
        <v>224</v>
      </c>
      <c r="C4623" s="12">
        <v>10465</v>
      </c>
      <c r="D4623" s="12">
        <v>4622</v>
      </c>
      <c r="E4623" s="12" t="s">
        <v>243</v>
      </c>
      <c r="F4623" s="13">
        <v>44903</v>
      </c>
      <c r="G4623" s="26" t="s">
        <v>13192</v>
      </c>
      <c r="H4623" s="12">
        <v>30</v>
      </c>
      <c r="I4623" s="28">
        <f>VLOOKUP(B:B,DIM_PRODUCTS!A:F,5,FALSE)</f>
        <v>14</v>
      </c>
      <c r="J4623" s="28">
        <f>FACT_ORDERS[[#This Row],[ProductPrice]]*FACT_ORDERS[[#This Row],[Quantity]]</f>
        <v>420</v>
      </c>
      <c r="K4623" s="12" t="str">
        <f>VLOOKUP(C:C,DIM_CUSTOMERS!A:G,7,FALSE)</f>
        <v>India</v>
      </c>
      <c r="L4623" s="30" cm="1">
        <f t="array" ref="L4623">_xlfn.IFS(
    AND(FACT_ORDERS[[#This Row],[DeliveryMehtod]]="shippment",FACT_ORDERS[[#This Row],[TotalAmount]]&gt;=200), 0,
    AND(FACT_ORDERS[[#This Row],[DeliveryMehtod]]="pickup"), 15,
    AND(FACT_ORDERS[[#This Row],[DeliveryMehtod]]="shippment",FACT_ORDERS[[#This Row],[TotalAmount]]&lt;200), 35
)</f>
        <v>15</v>
      </c>
      <c r="M4623" s="12" t="str" cm="1">
        <f t="array" ref="M4623">_xlfn.IFS(
    SUMIFS(FACT_ORDERS[TotalAmount], FACT_ORDERS[WD_CUSTOMERS],FACT_ORDERS[[#This Row],[WD_CUSTOMERS]])&gt;=15000, "VIP",
    SUMIFS(FACT_ORDERS[TotalAmount], FACT_ORDERS[WD_CUSTOMERS],FACT_ORDERS[[#This Row],[WD_CUSTOMERS]])&gt;=8000, "Premium",
    TRUE, "Regular"
)</f>
        <v>Premium</v>
      </c>
      <c r="N4623" s="32" cm="1">
        <f t="array" ref="N4623">_xlfn.IFS(
   FACT_ORDERS[[#This Row],[TypeOfClient]]="VIP", 0.2,
   FACT_ORDERS[[#This Row],[TypeOfClient]]="Premium", 0.1,
   TRUE, 0
)</f>
        <v>0.1</v>
      </c>
      <c r="O4623" s="31" cm="1">
        <f t="array" ref="O4623">_xlfn.IFS(
   FACT_ORDERS[[#This Row],[TotalAmount]]&gt;1500, 0.15,
   FACT_ORDERS[[#This Row],[TotalAmount]]&gt;1000, 0.1,
   FACT_ORDERS[[#This Row],[TotalAmount]]&gt;500, 0.05,
   TRUE, 0
)</f>
        <v>0</v>
      </c>
      <c r="P4623" s="28">
        <f xml:space="preserve"> FACT_ORDERS[[#This Row],[TotalAmount]] * (1 - (FACT_ORDERS[[#This Row],[ClientDiscount]] + FACT_ORDERS[[#This Row],[OrderDiscount]]) )</f>
        <v>378</v>
      </c>
      <c r="Q4623" s="28">
        <f>FACT_ORDERS[[#This Row],[TotalAmountWithDiscount]]+FACT_ORDERS[[#This Row],[DeliveryCost]]</f>
        <v>393</v>
      </c>
      <c r="R4623" s="35">
        <v>44914</v>
      </c>
      <c r="S4623" s="35" t="str">
        <f>IF(NETWORKDAYS(FACT_ORDERS[[#This Row],[Order-Date]], FACT_ORDERS[[#This Row],[ArrivalDate ]]) &gt; 10, "Late", "On Time")</f>
        <v>On Time</v>
      </c>
    </row>
    <row r="4624" spans="1:19" x14ac:dyDescent="0.3">
      <c r="A4624" s="12">
        <v>9622</v>
      </c>
      <c r="B4624" s="12">
        <v>242</v>
      </c>
      <c r="C4624" s="12">
        <v>10465</v>
      </c>
      <c r="D4624" s="12">
        <v>4623</v>
      </c>
      <c r="E4624" s="12" t="s">
        <v>244</v>
      </c>
      <c r="F4624" s="13">
        <v>44903</v>
      </c>
      <c r="G4624" s="26" t="s">
        <v>14765</v>
      </c>
      <c r="H4624" s="12">
        <v>28</v>
      </c>
      <c r="I4624" s="28">
        <f>VLOOKUP(B:B,DIM_PRODUCTS!A:F,5,FALSE)</f>
        <v>11</v>
      </c>
      <c r="J4624" s="28">
        <f>FACT_ORDERS[[#This Row],[ProductPrice]]*FACT_ORDERS[[#This Row],[Quantity]]</f>
        <v>308</v>
      </c>
      <c r="K4624" s="12" t="str">
        <f>VLOOKUP(C:C,DIM_CUSTOMERS!A:G,7,FALSE)</f>
        <v>India</v>
      </c>
      <c r="L4624" s="30" cm="1">
        <f t="array" ref="L4624">_xlfn.IFS(
    AND(FACT_ORDERS[[#This Row],[DeliveryMehtod]]="shippment",FACT_ORDERS[[#This Row],[TotalAmount]]&gt;=200), 0,
    AND(FACT_ORDERS[[#This Row],[DeliveryMehtod]]="pickup"), 15,
    AND(FACT_ORDERS[[#This Row],[DeliveryMehtod]]="shippment",FACT_ORDERS[[#This Row],[TotalAmount]]&lt;200), 35
)</f>
        <v>0</v>
      </c>
      <c r="M4624" s="12" t="str" cm="1">
        <f t="array" ref="M4624">_xlfn.IFS(
    SUMIFS(FACT_ORDERS[TotalAmount], FACT_ORDERS[WD_CUSTOMERS],FACT_ORDERS[[#This Row],[WD_CUSTOMERS]])&gt;=15000, "VIP",
    SUMIFS(FACT_ORDERS[TotalAmount], FACT_ORDERS[WD_CUSTOMERS],FACT_ORDERS[[#This Row],[WD_CUSTOMERS]])&gt;=8000, "Premium",
    TRUE, "Regular"
)</f>
        <v>Premium</v>
      </c>
      <c r="N4624" s="32" cm="1">
        <f t="array" ref="N4624">_xlfn.IFS(
   FACT_ORDERS[[#This Row],[TypeOfClient]]="VIP", 0.2,
   FACT_ORDERS[[#This Row],[TypeOfClient]]="Premium", 0.1,
   TRUE, 0
)</f>
        <v>0.1</v>
      </c>
      <c r="O4624" s="31" cm="1">
        <f t="array" ref="O4624">_xlfn.IFS(
   FACT_ORDERS[[#This Row],[TotalAmount]]&gt;1500, 0.15,
   FACT_ORDERS[[#This Row],[TotalAmount]]&gt;1000, 0.1,
   FACT_ORDERS[[#This Row],[TotalAmount]]&gt;500, 0.05,
   TRUE, 0
)</f>
        <v>0</v>
      </c>
      <c r="P4624" s="28">
        <f xml:space="preserve"> FACT_ORDERS[[#This Row],[TotalAmount]] * (1 - (FACT_ORDERS[[#This Row],[ClientDiscount]] + FACT_ORDERS[[#This Row],[OrderDiscount]]) )</f>
        <v>277.2</v>
      </c>
      <c r="Q4624" s="28">
        <f>FACT_ORDERS[[#This Row],[TotalAmountWithDiscount]]+FACT_ORDERS[[#This Row],[DeliveryCost]]</f>
        <v>277.2</v>
      </c>
      <c r="R4624" s="35">
        <v>44910</v>
      </c>
      <c r="S4624" s="35" t="str">
        <f>IF(NETWORKDAYS(FACT_ORDERS[[#This Row],[Order-Date]], FACT_ORDERS[[#This Row],[ArrivalDate ]]) &gt; 10, "Late", "On Time")</f>
        <v>On Time</v>
      </c>
    </row>
    <row r="4625" spans="1:19" x14ac:dyDescent="0.3">
      <c r="A4625" s="12">
        <v>9623</v>
      </c>
      <c r="B4625" s="12">
        <v>233</v>
      </c>
      <c r="C4625" s="12">
        <v>10465</v>
      </c>
      <c r="D4625" s="12">
        <v>4624</v>
      </c>
      <c r="E4625" s="12" t="s">
        <v>243</v>
      </c>
      <c r="F4625" s="13">
        <v>44903</v>
      </c>
      <c r="G4625" s="26" t="s">
        <v>14766</v>
      </c>
      <c r="H4625" s="12">
        <v>14</v>
      </c>
      <c r="I4625" s="28">
        <f>VLOOKUP(B:B,DIM_PRODUCTS!A:F,5,FALSE)</f>
        <v>13</v>
      </c>
      <c r="J4625" s="28">
        <f>FACT_ORDERS[[#This Row],[ProductPrice]]*FACT_ORDERS[[#This Row],[Quantity]]</f>
        <v>182</v>
      </c>
      <c r="K4625" s="12" t="str">
        <f>VLOOKUP(C:C,DIM_CUSTOMERS!A:G,7,FALSE)</f>
        <v>India</v>
      </c>
      <c r="L4625" s="30" cm="1">
        <f t="array" ref="L4625">_xlfn.IFS(
    AND(FACT_ORDERS[[#This Row],[DeliveryMehtod]]="shippment",FACT_ORDERS[[#This Row],[TotalAmount]]&gt;=200), 0,
    AND(FACT_ORDERS[[#This Row],[DeliveryMehtod]]="pickup"), 15,
    AND(FACT_ORDERS[[#This Row],[DeliveryMehtod]]="shippment",FACT_ORDERS[[#This Row],[TotalAmount]]&lt;200), 35
)</f>
        <v>15</v>
      </c>
      <c r="M4625" s="12" t="str" cm="1">
        <f t="array" ref="M4625">_xlfn.IFS(
    SUMIFS(FACT_ORDERS[TotalAmount], FACT_ORDERS[WD_CUSTOMERS],FACT_ORDERS[[#This Row],[WD_CUSTOMERS]])&gt;=15000, "VIP",
    SUMIFS(FACT_ORDERS[TotalAmount], FACT_ORDERS[WD_CUSTOMERS],FACT_ORDERS[[#This Row],[WD_CUSTOMERS]])&gt;=8000, "Premium",
    TRUE, "Regular"
)</f>
        <v>Premium</v>
      </c>
      <c r="N4625" s="32" cm="1">
        <f t="array" ref="N4625">_xlfn.IFS(
   FACT_ORDERS[[#This Row],[TypeOfClient]]="VIP", 0.2,
   FACT_ORDERS[[#This Row],[TypeOfClient]]="Premium", 0.1,
   TRUE, 0
)</f>
        <v>0.1</v>
      </c>
      <c r="O4625" s="31" cm="1">
        <f t="array" ref="O4625">_xlfn.IFS(
   FACT_ORDERS[[#This Row],[TotalAmount]]&gt;1500, 0.15,
   FACT_ORDERS[[#This Row],[TotalAmount]]&gt;1000, 0.1,
   FACT_ORDERS[[#This Row],[TotalAmount]]&gt;500, 0.05,
   TRUE, 0
)</f>
        <v>0</v>
      </c>
      <c r="P4625" s="28">
        <f xml:space="preserve"> FACT_ORDERS[[#This Row],[TotalAmount]] * (1 - (FACT_ORDERS[[#This Row],[ClientDiscount]] + FACT_ORDERS[[#This Row],[OrderDiscount]]) )</f>
        <v>163.80000000000001</v>
      </c>
      <c r="Q4625" s="28">
        <f>FACT_ORDERS[[#This Row],[TotalAmountWithDiscount]]+FACT_ORDERS[[#This Row],[DeliveryCost]]</f>
        <v>178.8</v>
      </c>
      <c r="R4625" s="35">
        <v>44910</v>
      </c>
      <c r="S4625" s="35" t="str">
        <f>IF(NETWORKDAYS(FACT_ORDERS[[#This Row],[Order-Date]], FACT_ORDERS[[#This Row],[ArrivalDate ]]) &gt; 10, "Late", "On Time")</f>
        <v>On Time</v>
      </c>
    </row>
    <row r="4626" spans="1:19" x14ac:dyDescent="0.3">
      <c r="A4626" s="12">
        <v>9624</v>
      </c>
      <c r="B4626" s="12">
        <v>242</v>
      </c>
      <c r="C4626" s="12">
        <v>10465</v>
      </c>
      <c r="D4626" s="12">
        <v>4625</v>
      </c>
      <c r="E4626" s="12" t="s">
        <v>243</v>
      </c>
      <c r="F4626" s="13">
        <v>45558</v>
      </c>
      <c r="G4626" s="26" t="s">
        <v>14767</v>
      </c>
      <c r="H4626" s="12">
        <v>39</v>
      </c>
      <c r="I4626" s="28">
        <f>VLOOKUP(B:B,DIM_PRODUCTS!A:F,5,FALSE)</f>
        <v>11</v>
      </c>
      <c r="J4626" s="28">
        <f>FACT_ORDERS[[#This Row],[ProductPrice]]*FACT_ORDERS[[#This Row],[Quantity]]</f>
        <v>429</v>
      </c>
      <c r="K4626" s="12" t="str">
        <f>VLOOKUP(C:C,DIM_CUSTOMERS!A:G,7,FALSE)</f>
        <v>India</v>
      </c>
      <c r="L4626" s="30" cm="1">
        <f t="array" ref="L4626">_xlfn.IFS(
    AND(FACT_ORDERS[[#This Row],[DeliveryMehtod]]="shippment",FACT_ORDERS[[#This Row],[TotalAmount]]&gt;=200), 0,
    AND(FACT_ORDERS[[#This Row],[DeliveryMehtod]]="pickup"), 15,
    AND(FACT_ORDERS[[#This Row],[DeliveryMehtod]]="shippment",FACT_ORDERS[[#This Row],[TotalAmount]]&lt;200), 35
)</f>
        <v>15</v>
      </c>
      <c r="M4626" s="12" t="str" cm="1">
        <f t="array" ref="M4626">_xlfn.IFS(
    SUMIFS(FACT_ORDERS[TotalAmount], FACT_ORDERS[WD_CUSTOMERS],FACT_ORDERS[[#This Row],[WD_CUSTOMERS]])&gt;=15000, "VIP",
    SUMIFS(FACT_ORDERS[TotalAmount], FACT_ORDERS[WD_CUSTOMERS],FACT_ORDERS[[#This Row],[WD_CUSTOMERS]])&gt;=8000, "Premium",
    TRUE, "Regular"
)</f>
        <v>Premium</v>
      </c>
      <c r="N4626" s="32" cm="1">
        <f t="array" ref="N4626">_xlfn.IFS(
   FACT_ORDERS[[#This Row],[TypeOfClient]]="VIP", 0.2,
   FACT_ORDERS[[#This Row],[TypeOfClient]]="Premium", 0.1,
   TRUE, 0
)</f>
        <v>0.1</v>
      </c>
      <c r="O4626" s="31" cm="1">
        <f t="array" ref="O4626">_xlfn.IFS(
   FACT_ORDERS[[#This Row],[TotalAmount]]&gt;1500, 0.15,
   FACT_ORDERS[[#This Row],[TotalAmount]]&gt;1000, 0.1,
   FACT_ORDERS[[#This Row],[TotalAmount]]&gt;500, 0.05,
   TRUE, 0
)</f>
        <v>0</v>
      </c>
      <c r="P4626" s="28">
        <f xml:space="preserve"> FACT_ORDERS[[#This Row],[TotalAmount]] * (1 - (FACT_ORDERS[[#This Row],[ClientDiscount]] + FACT_ORDERS[[#This Row],[OrderDiscount]]) )</f>
        <v>386.1</v>
      </c>
      <c r="Q4626" s="28">
        <f>FACT_ORDERS[[#This Row],[TotalAmountWithDiscount]]+FACT_ORDERS[[#This Row],[DeliveryCost]]</f>
        <v>401.1</v>
      </c>
      <c r="R4626" s="35">
        <v>45568</v>
      </c>
      <c r="S4626" s="35" t="str">
        <f>IF(NETWORKDAYS(FACT_ORDERS[[#This Row],[Order-Date]], FACT_ORDERS[[#This Row],[ArrivalDate ]]) &gt; 10, "Late", "On Time")</f>
        <v>On Time</v>
      </c>
    </row>
    <row r="4627" spans="1:19" x14ac:dyDescent="0.3">
      <c r="A4627" s="12">
        <v>9625</v>
      </c>
      <c r="B4627" s="12">
        <v>234</v>
      </c>
      <c r="C4627" s="12">
        <v>10465</v>
      </c>
      <c r="D4627" s="12">
        <v>4626</v>
      </c>
      <c r="E4627" s="12" t="s">
        <v>243</v>
      </c>
      <c r="F4627" s="13">
        <v>45184</v>
      </c>
      <c r="G4627" s="26" t="s">
        <v>14768</v>
      </c>
      <c r="H4627" s="12">
        <v>31</v>
      </c>
      <c r="I4627" s="28">
        <f>VLOOKUP(B:B,DIM_PRODUCTS!A:F,5,FALSE)</f>
        <v>13</v>
      </c>
      <c r="J4627" s="28">
        <f>FACT_ORDERS[[#This Row],[ProductPrice]]*FACT_ORDERS[[#This Row],[Quantity]]</f>
        <v>403</v>
      </c>
      <c r="K4627" s="12" t="str">
        <f>VLOOKUP(C:C,DIM_CUSTOMERS!A:G,7,FALSE)</f>
        <v>India</v>
      </c>
      <c r="L4627" s="30" cm="1">
        <f t="array" ref="L4627">_xlfn.IFS(
    AND(FACT_ORDERS[[#This Row],[DeliveryMehtod]]="shippment",FACT_ORDERS[[#This Row],[TotalAmount]]&gt;=200), 0,
    AND(FACT_ORDERS[[#This Row],[DeliveryMehtod]]="pickup"), 15,
    AND(FACT_ORDERS[[#This Row],[DeliveryMehtod]]="shippment",FACT_ORDERS[[#This Row],[TotalAmount]]&lt;200), 35
)</f>
        <v>15</v>
      </c>
      <c r="M4627" s="12" t="str" cm="1">
        <f t="array" ref="M4627">_xlfn.IFS(
    SUMIFS(FACT_ORDERS[TotalAmount], FACT_ORDERS[WD_CUSTOMERS],FACT_ORDERS[[#This Row],[WD_CUSTOMERS]])&gt;=15000, "VIP",
    SUMIFS(FACT_ORDERS[TotalAmount], FACT_ORDERS[WD_CUSTOMERS],FACT_ORDERS[[#This Row],[WD_CUSTOMERS]])&gt;=8000, "Premium",
    TRUE, "Regular"
)</f>
        <v>Premium</v>
      </c>
      <c r="N4627" s="32" cm="1">
        <f t="array" ref="N4627">_xlfn.IFS(
   FACT_ORDERS[[#This Row],[TypeOfClient]]="VIP", 0.2,
   FACT_ORDERS[[#This Row],[TypeOfClient]]="Premium", 0.1,
   TRUE, 0
)</f>
        <v>0.1</v>
      </c>
      <c r="O4627" s="31" cm="1">
        <f t="array" ref="O4627">_xlfn.IFS(
   FACT_ORDERS[[#This Row],[TotalAmount]]&gt;1500, 0.15,
   FACT_ORDERS[[#This Row],[TotalAmount]]&gt;1000, 0.1,
   FACT_ORDERS[[#This Row],[TotalAmount]]&gt;500, 0.05,
   TRUE, 0
)</f>
        <v>0</v>
      </c>
      <c r="P4627" s="28">
        <f xml:space="preserve"> FACT_ORDERS[[#This Row],[TotalAmount]] * (1 - (FACT_ORDERS[[#This Row],[ClientDiscount]] + FACT_ORDERS[[#This Row],[OrderDiscount]]) )</f>
        <v>362.7</v>
      </c>
      <c r="Q4627" s="28">
        <f>FACT_ORDERS[[#This Row],[TotalAmountWithDiscount]]+FACT_ORDERS[[#This Row],[DeliveryCost]]</f>
        <v>377.7</v>
      </c>
      <c r="R4627" s="35">
        <v>45192</v>
      </c>
      <c r="S4627" s="35" t="str">
        <f>IF(NETWORKDAYS(FACT_ORDERS[[#This Row],[Order-Date]], FACT_ORDERS[[#This Row],[ArrivalDate ]]) &gt; 10, "Late", "On Time")</f>
        <v>On Time</v>
      </c>
    </row>
    <row r="4628" spans="1:19" x14ac:dyDescent="0.3">
      <c r="A4628" s="12">
        <v>9626</v>
      </c>
      <c r="B4628" s="12">
        <v>223</v>
      </c>
      <c r="C4628" s="12">
        <v>10465</v>
      </c>
      <c r="D4628" s="12">
        <v>4627</v>
      </c>
      <c r="E4628" s="12" t="s">
        <v>244</v>
      </c>
      <c r="F4628" s="13">
        <v>45184</v>
      </c>
      <c r="G4628" s="26" t="s">
        <v>14769</v>
      </c>
      <c r="H4628" s="12">
        <v>16</v>
      </c>
      <c r="I4628" s="28">
        <f>VLOOKUP(B:B,DIM_PRODUCTS!A:F,5,FALSE)</f>
        <v>20</v>
      </c>
      <c r="J4628" s="28">
        <f>FACT_ORDERS[[#This Row],[ProductPrice]]*FACT_ORDERS[[#This Row],[Quantity]]</f>
        <v>320</v>
      </c>
      <c r="K4628" s="12" t="str">
        <f>VLOOKUP(C:C,DIM_CUSTOMERS!A:G,7,FALSE)</f>
        <v>India</v>
      </c>
      <c r="L4628" s="30" cm="1">
        <f t="array" ref="L4628">_xlfn.IFS(
    AND(FACT_ORDERS[[#This Row],[DeliveryMehtod]]="shippment",FACT_ORDERS[[#This Row],[TotalAmount]]&gt;=200), 0,
    AND(FACT_ORDERS[[#This Row],[DeliveryMehtod]]="pickup"), 15,
    AND(FACT_ORDERS[[#This Row],[DeliveryMehtod]]="shippment",FACT_ORDERS[[#This Row],[TotalAmount]]&lt;200), 35
)</f>
        <v>0</v>
      </c>
      <c r="M4628" s="12" t="str" cm="1">
        <f t="array" ref="M4628">_xlfn.IFS(
    SUMIFS(FACT_ORDERS[TotalAmount], FACT_ORDERS[WD_CUSTOMERS],FACT_ORDERS[[#This Row],[WD_CUSTOMERS]])&gt;=15000, "VIP",
    SUMIFS(FACT_ORDERS[TotalAmount], FACT_ORDERS[WD_CUSTOMERS],FACT_ORDERS[[#This Row],[WD_CUSTOMERS]])&gt;=8000, "Premium",
    TRUE, "Regular"
)</f>
        <v>Premium</v>
      </c>
      <c r="N4628" s="32" cm="1">
        <f t="array" ref="N4628">_xlfn.IFS(
   FACT_ORDERS[[#This Row],[TypeOfClient]]="VIP", 0.2,
   FACT_ORDERS[[#This Row],[TypeOfClient]]="Premium", 0.1,
   TRUE, 0
)</f>
        <v>0.1</v>
      </c>
      <c r="O4628" s="31" cm="1">
        <f t="array" ref="O4628">_xlfn.IFS(
   FACT_ORDERS[[#This Row],[TotalAmount]]&gt;1500, 0.15,
   FACT_ORDERS[[#This Row],[TotalAmount]]&gt;1000, 0.1,
   FACT_ORDERS[[#This Row],[TotalAmount]]&gt;500, 0.05,
   TRUE, 0
)</f>
        <v>0</v>
      </c>
      <c r="P4628" s="28">
        <f xml:space="preserve"> FACT_ORDERS[[#This Row],[TotalAmount]] * (1 - (FACT_ORDERS[[#This Row],[ClientDiscount]] + FACT_ORDERS[[#This Row],[OrderDiscount]]) )</f>
        <v>288</v>
      </c>
      <c r="Q4628" s="28">
        <f>FACT_ORDERS[[#This Row],[TotalAmountWithDiscount]]+FACT_ORDERS[[#This Row],[DeliveryCost]]</f>
        <v>288</v>
      </c>
      <c r="R4628" s="35">
        <v>45191</v>
      </c>
      <c r="S4628" s="35" t="str">
        <f>IF(NETWORKDAYS(FACT_ORDERS[[#This Row],[Order-Date]], FACT_ORDERS[[#This Row],[ArrivalDate ]]) &gt; 10, "Late", "On Time")</f>
        <v>On Time</v>
      </c>
    </row>
    <row r="4629" spans="1:19" x14ac:dyDescent="0.3">
      <c r="A4629" s="12">
        <v>9627</v>
      </c>
      <c r="B4629" s="12">
        <v>224</v>
      </c>
      <c r="C4629" s="12">
        <v>10465</v>
      </c>
      <c r="D4629" s="12">
        <v>4628</v>
      </c>
      <c r="E4629" s="12" t="s">
        <v>244</v>
      </c>
      <c r="F4629" s="13">
        <v>45184</v>
      </c>
      <c r="G4629" s="26" t="s">
        <v>14770</v>
      </c>
      <c r="H4629" s="12">
        <v>35</v>
      </c>
      <c r="I4629" s="28">
        <f>VLOOKUP(B:B,DIM_PRODUCTS!A:F,5,FALSE)</f>
        <v>14</v>
      </c>
      <c r="J4629" s="28">
        <f>FACT_ORDERS[[#This Row],[ProductPrice]]*FACT_ORDERS[[#This Row],[Quantity]]</f>
        <v>490</v>
      </c>
      <c r="K4629" s="12" t="str">
        <f>VLOOKUP(C:C,DIM_CUSTOMERS!A:G,7,FALSE)</f>
        <v>India</v>
      </c>
      <c r="L4629" s="30" cm="1">
        <f t="array" ref="L4629">_xlfn.IFS(
    AND(FACT_ORDERS[[#This Row],[DeliveryMehtod]]="shippment",FACT_ORDERS[[#This Row],[TotalAmount]]&gt;=200), 0,
    AND(FACT_ORDERS[[#This Row],[DeliveryMehtod]]="pickup"), 15,
    AND(FACT_ORDERS[[#This Row],[DeliveryMehtod]]="shippment",FACT_ORDERS[[#This Row],[TotalAmount]]&lt;200), 35
)</f>
        <v>0</v>
      </c>
      <c r="M4629" s="12" t="str" cm="1">
        <f t="array" ref="M4629">_xlfn.IFS(
    SUMIFS(FACT_ORDERS[TotalAmount], FACT_ORDERS[WD_CUSTOMERS],FACT_ORDERS[[#This Row],[WD_CUSTOMERS]])&gt;=15000, "VIP",
    SUMIFS(FACT_ORDERS[TotalAmount], FACT_ORDERS[WD_CUSTOMERS],FACT_ORDERS[[#This Row],[WD_CUSTOMERS]])&gt;=8000, "Premium",
    TRUE, "Regular"
)</f>
        <v>Premium</v>
      </c>
      <c r="N4629" s="32" cm="1">
        <f t="array" ref="N4629">_xlfn.IFS(
   FACT_ORDERS[[#This Row],[TypeOfClient]]="VIP", 0.2,
   FACT_ORDERS[[#This Row],[TypeOfClient]]="Premium", 0.1,
   TRUE, 0
)</f>
        <v>0.1</v>
      </c>
      <c r="O4629" s="31" cm="1">
        <f t="array" ref="O4629">_xlfn.IFS(
   FACT_ORDERS[[#This Row],[TotalAmount]]&gt;1500, 0.15,
   FACT_ORDERS[[#This Row],[TotalAmount]]&gt;1000, 0.1,
   FACT_ORDERS[[#This Row],[TotalAmount]]&gt;500, 0.05,
   TRUE, 0
)</f>
        <v>0</v>
      </c>
      <c r="P4629" s="28">
        <f xml:space="preserve"> FACT_ORDERS[[#This Row],[TotalAmount]] * (1 - (FACT_ORDERS[[#This Row],[ClientDiscount]] + FACT_ORDERS[[#This Row],[OrderDiscount]]) )</f>
        <v>441</v>
      </c>
      <c r="Q4629" s="28">
        <f>FACT_ORDERS[[#This Row],[TotalAmountWithDiscount]]+FACT_ORDERS[[#This Row],[DeliveryCost]]</f>
        <v>441</v>
      </c>
      <c r="R4629" s="35">
        <v>45194</v>
      </c>
      <c r="S4629" s="35" t="str">
        <f>IF(NETWORKDAYS(FACT_ORDERS[[#This Row],[Order-Date]], FACT_ORDERS[[#This Row],[ArrivalDate ]]) &gt; 10, "Late", "On Time")</f>
        <v>On Time</v>
      </c>
    </row>
    <row r="4630" spans="1:19" x14ac:dyDescent="0.3">
      <c r="A4630" s="12">
        <v>9628</v>
      </c>
      <c r="B4630" s="12">
        <v>242</v>
      </c>
      <c r="C4630" s="12">
        <v>10465</v>
      </c>
      <c r="D4630" s="12">
        <v>4629</v>
      </c>
      <c r="E4630" s="12" t="s">
        <v>244</v>
      </c>
      <c r="F4630" s="13">
        <v>45184</v>
      </c>
      <c r="G4630" s="26" t="s">
        <v>14771</v>
      </c>
      <c r="H4630" s="12">
        <v>36</v>
      </c>
      <c r="I4630" s="28">
        <f>VLOOKUP(B:B,DIM_PRODUCTS!A:F,5,FALSE)</f>
        <v>11</v>
      </c>
      <c r="J4630" s="28">
        <f>FACT_ORDERS[[#This Row],[ProductPrice]]*FACT_ORDERS[[#This Row],[Quantity]]</f>
        <v>396</v>
      </c>
      <c r="K4630" s="12" t="str">
        <f>VLOOKUP(C:C,DIM_CUSTOMERS!A:G,7,FALSE)</f>
        <v>India</v>
      </c>
      <c r="L4630" s="30" cm="1">
        <f t="array" ref="L4630">_xlfn.IFS(
    AND(FACT_ORDERS[[#This Row],[DeliveryMehtod]]="shippment",FACT_ORDERS[[#This Row],[TotalAmount]]&gt;=200), 0,
    AND(FACT_ORDERS[[#This Row],[DeliveryMehtod]]="pickup"), 15,
    AND(FACT_ORDERS[[#This Row],[DeliveryMehtod]]="shippment",FACT_ORDERS[[#This Row],[TotalAmount]]&lt;200), 35
)</f>
        <v>0</v>
      </c>
      <c r="M4630" s="12" t="str" cm="1">
        <f t="array" ref="M4630">_xlfn.IFS(
    SUMIFS(FACT_ORDERS[TotalAmount], FACT_ORDERS[WD_CUSTOMERS],FACT_ORDERS[[#This Row],[WD_CUSTOMERS]])&gt;=15000, "VIP",
    SUMIFS(FACT_ORDERS[TotalAmount], FACT_ORDERS[WD_CUSTOMERS],FACT_ORDERS[[#This Row],[WD_CUSTOMERS]])&gt;=8000, "Premium",
    TRUE, "Regular"
)</f>
        <v>Premium</v>
      </c>
      <c r="N4630" s="32" cm="1">
        <f t="array" ref="N4630">_xlfn.IFS(
   FACT_ORDERS[[#This Row],[TypeOfClient]]="VIP", 0.2,
   FACT_ORDERS[[#This Row],[TypeOfClient]]="Premium", 0.1,
   TRUE, 0
)</f>
        <v>0.1</v>
      </c>
      <c r="O4630" s="31" cm="1">
        <f t="array" ref="O4630">_xlfn.IFS(
   FACT_ORDERS[[#This Row],[TotalAmount]]&gt;1500, 0.15,
   FACT_ORDERS[[#This Row],[TotalAmount]]&gt;1000, 0.1,
   FACT_ORDERS[[#This Row],[TotalAmount]]&gt;500, 0.05,
   TRUE, 0
)</f>
        <v>0</v>
      </c>
      <c r="P4630" s="28">
        <f xml:space="preserve"> FACT_ORDERS[[#This Row],[TotalAmount]] * (1 - (FACT_ORDERS[[#This Row],[ClientDiscount]] + FACT_ORDERS[[#This Row],[OrderDiscount]]) )</f>
        <v>356.40000000000003</v>
      </c>
      <c r="Q4630" s="28">
        <f>FACT_ORDERS[[#This Row],[TotalAmountWithDiscount]]+FACT_ORDERS[[#This Row],[DeliveryCost]]</f>
        <v>356.40000000000003</v>
      </c>
      <c r="R4630" s="35">
        <v>45195</v>
      </c>
      <c r="S4630" s="35" t="str">
        <f>IF(NETWORKDAYS(FACT_ORDERS[[#This Row],[Order-Date]], FACT_ORDERS[[#This Row],[ArrivalDate ]]) &gt; 10, "Late", "On Time")</f>
        <v>On Time</v>
      </c>
    </row>
    <row r="4631" spans="1:19" x14ac:dyDescent="0.3">
      <c r="A4631" s="12">
        <v>9629</v>
      </c>
      <c r="B4631" s="12">
        <v>233</v>
      </c>
      <c r="C4631" s="12">
        <v>10465</v>
      </c>
      <c r="D4631" s="12">
        <v>4630</v>
      </c>
      <c r="E4631" s="12" t="s">
        <v>243</v>
      </c>
      <c r="F4631" s="13">
        <v>45184</v>
      </c>
      <c r="G4631" s="26" t="s">
        <v>14772</v>
      </c>
      <c r="H4631" s="12">
        <v>32</v>
      </c>
      <c r="I4631" s="28">
        <f>VLOOKUP(B:B,DIM_PRODUCTS!A:F,5,FALSE)</f>
        <v>13</v>
      </c>
      <c r="J4631" s="28">
        <f>FACT_ORDERS[[#This Row],[ProductPrice]]*FACT_ORDERS[[#This Row],[Quantity]]</f>
        <v>416</v>
      </c>
      <c r="K4631" s="12" t="str">
        <f>VLOOKUP(C:C,DIM_CUSTOMERS!A:G,7,FALSE)</f>
        <v>India</v>
      </c>
      <c r="L4631" s="30" cm="1">
        <f t="array" ref="L4631">_xlfn.IFS(
    AND(FACT_ORDERS[[#This Row],[DeliveryMehtod]]="shippment",FACT_ORDERS[[#This Row],[TotalAmount]]&gt;=200), 0,
    AND(FACT_ORDERS[[#This Row],[DeliveryMehtod]]="pickup"), 15,
    AND(FACT_ORDERS[[#This Row],[DeliveryMehtod]]="shippment",FACT_ORDERS[[#This Row],[TotalAmount]]&lt;200), 35
)</f>
        <v>15</v>
      </c>
      <c r="M4631" s="12" t="str" cm="1">
        <f t="array" ref="M4631">_xlfn.IFS(
    SUMIFS(FACT_ORDERS[TotalAmount], FACT_ORDERS[WD_CUSTOMERS],FACT_ORDERS[[#This Row],[WD_CUSTOMERS]])&gt;=15000, "VIP",
    SUMIFS(FACT_ORDERS[TotalAmount], FACT_ORDERS[WD_CUSTOMERS],FACT_ORDERS[[#This Row],[WD_CUSTOMERS]])&gt;=8000, "Premium",
    TRUE, "Regular"
)</f>
        <v>Premium</v>
      </c>
      <c r="N4631" s="32" cm="1">
        <f t="array" ref="N4631">_xlfn.IFS(
   FACT_ORDERS[[#This Row],[TypeOfClient]]="VIP", 0.2,
   FACT_ORDERS[[#This Row],[TypeOfClient]]="Premium", 0.1,
   TRUE, 0
)</f>
        <v>0.1</v>
      </c>
      <c r="O4631" s="31" cm="1">
        <f t="array" ref="O4631">_xlfn.IFS(
   FACT_ORDERS[[#This Row],[TotalAmount]]&gt;1500, 0.15,
   FACT_ORDERS[[#This Row],[TotalAmount]]&gt;1000, 0.1,
   FACT_ORDERS[[#This Row],[TotalAmount]]&gt;500, 0.05,
   TRUE, 0
)</f>
        <v>0</v>
      </c>
      <c r="P4631" s="28">
        <f xml:space="preserve"> FACT_ORDERS[[#This Row],[TotalAmount]] * (1 - (FACT_ORDERS[[#This Row],[ClientDiscount]] + FACT_ORDERS[[#This Row],[OrderDiscount]]) )</f>
        <v>374.40000000000003</v>
      </c>
      <c r="Q4631" s="28">
        <f>FACT_ORDERS[[#This Row],[TotalAmountWithDiscount]]+FACT_ORDERS[[#This Row],[DeliveryCost]]</f>
        <v>389.40000000000003</v>
      </c>
      <c r="R4631" s="35">
        <v>45197</v>
      </c>
      <c r="S4631" s="35" t="str">
        <f>IF(NETWORKDAYS(FACT_ORDERS[[#This Row],[Order-Date]], FACT_ORDERS[[#This Row],[ArrivalDate ]]) &gt; 10, "Late", "On Time")</f>
        <v>On Time</v>
      </c>
    </row>
    <row r="4632" spans="1:19" x14ac:dyDescent="0.3">
      <c r="A4632" s="12">
        <v>9630</v>
      </c>
      <c r="B4632" s="12">
        <v>224</v>
      </c>
      <c r="C4632" s="12">
        <v>10465</v>
      </c>
      <c r="D4632" s="12">
        <v>4631</v>
      </c>
      <c r="E4632" s="12" t="s">
        <v>243</v>
      </c>
      <c r="F4632" s="13">
        <v>45484</v>
      </c>
      <c r="G4632" s="26" t="s">
        <v>14773</v>
      </c>
      <c r="H4632" s="12">
        <v>42</v>
      </c>
      <c r="I4632" s="28">
        <f>VLOOKUP(B:B,DIM_PRODUCTS!A:F,5,FALSE)</f>
        <v>14</v>
      </c>
      <c r="J4632" s="28">
        <f>FACT_ORDERS[[#This Row],[ProductPrice]]*FACT_ORDERS[[#This Row],[Quantity]]</f>
        <v>588</v>
      </c>
      <c r="K4632" s="12" t="str">
        <f>VLOOKUP(C:C,DIM_CUSTOMERS!A:G,7,FALSE)</f>
        <v>India</v>
      </c>
      <c r="L4632" s="30" cm="1">
        <f t="array" ref="L4632">_xlfn.IFS(
    AND(FACT_ORDERS[[#This Row],[DeliveryMehtod]]="shippment",FACT_ORDERS[[#This Row],[TotalAmount]]&gt;=200), 0,
    AND(FACT_ORDERS[[#This Row],[DeliveryMehtod]]="pickup"), 15,
    AND(FACT_ORDERS[[#This Row],[DeliveryMehtod]]="shippment",FACT_ORDERS[[#This Row],[TotalAmount]]&lt;200), 35
)</f>
        <v>15</v>
      </c>
      <c r="M4632" s="12" t="str" cm="1">
        <f t="array" ref="M4632">_xlfn.IFS(
    SUMIFS(FACT_ORDERS[TotalAmount], FACT_ORDERS[WD_CUSTOMERS],FACT_ORDERS[[#This Row],[WD_CUSTOMERS]])&gt;=15000, "VIP",
    SUMIFS(FACT_ORDERS[TotalAmount], FACT_ORDERS[WD_CUSTOMERS],FACT_ORDERS[[#This Row],[WD_CUSTOMERS]])&gt;=8000, "Premium",
    TRUE, "Regular"
)</f>
        <v>Premium</v>
      </c>
      <c r="N4632" s="32" cm="1">
        <f t="array" ref="N4632">_xlfn.IFS(
   FACT_ORDERS[[#This Row],[TypeOfClient]]="VIP", 0.2,
   FACT_ORDERS[[#This Row],[TypeOfClient]]="Premium", 0.1,
   TRUE, 0
)</f>
        <v>0.1</v>
      </c>
      <c r="O4632" s="31" cm="1">
        <f t="array" ref="O4632">_xlfn.IFS(
   FACT_ORDERS[[#This Row],[TotalAmount]]&gt;1500, 0.15,
   FACT_ORDERS[[#This Row],[TotalAmount]]&gt;1000, 0.1,
   FACT_ORDERS[[#This Row],[TotalAmount]]&gt;500, 0.05,
   TRUE, 0
)</f>
        <v>0.05</v>
      </c>
      <c r="P4632" s="28">
        <f xml:space="preserve"> FACT_ORDERS[[#This Row],[TotalAmount]] * (1 - (FACT_ORDERS[[#This Row],[ClientDiscount]] + FACT_ORDERS[[#This Row],[OrderDiscount]]) )</f>
        <v>499.8</v>
      </c>
      <c r="Q4632" s="28">
        <f>FACT_ORDERS[[#This Row],[TotalAmountWithDiscount]]+FACT_ORDERS[[#This Row],[DeliveryCost]]</f>
        <v>514.79999999999995</v>
      </c>
      <c r="R4632" s="35">
        <v>45493</v>
      </c>
      <c r="S4632" s="35" t="str">
        <f>IF(NETWORKDAYS(FACT_ORDERS[[#This Row],[Order-Date]], FACT_ORDERS[[#This Row],[ArrivalDate ]]) &gt; 10, "Late", "On Time")</f>
        <v>On Time</v>
      </c>
    </row>
    <row r="4633" spans="1:19" x14ac:dyDescent="0.3">
      <c r="A4633" s="12">
        <v>9631</v>
      </c>
      <c r="B4633" s="12">
        <v>242</v>
      </c>
      <c r="C4633" s="12">
        <v>10465</v>
      </c>
      <c r="D4633" s="12">
        <v>4632</v>
      </c>
      <c r="E4633" s="12" t="s">
        <v>243</v>
      </c>
      <c r="F4633" s="13">
        <v>45484</v>
      </c>
      <c r="G4633" s="26" t="s">
        <v>14774</v>
      </c>
      <c r="H4633" s="12">
        <v>24</v>
      </c>
      <c r="I4633" s="28">
        <f>VLOOKUP(B:B,DIM_PRODUCTS!A:F,5,FALSE)</f>
        <v>11</v>
      </c>
      <c r="J4633" s="28">
        <f>FACT_ORDERS[[#This Row],[ProductPrice]]*FACT_ORDERS[[#This Row],[Quantity]]</f>
        <v>264</v>
      </c>
      <c r="K4633" s="12" t="str">
        <f>VLOOKUP(C:C,DIM_CUSTOMERS!A:G,7,FALSE)</f>
        <v>India</v>
      </c>
      <c r="L4633" s="30" cm="1">
        <f t="array" ref="L4633">_xlfn.IFS(
    AND(FACT_ORDERS[[#This Row],[DeliveryMehtod]]="shippment",FACT_ORDERS[[#This Row],[TotalAmount]]&gt;=200), 0,
    AND(FACT_ORDERS[[#This Row],[DeliveryMehtod]]="pickup"), 15,
    AND(FACT_ORDERS[[#This Row],[DeliveryMehtod]]="shippment",FACT_ORDERS[[#This Row],[TotalAmount]]&lt;200), 35
)</f>
        <v>15</v>
      </c>
      <c r="M4633" s="12" t="str" cm="1">
        <f t="array" ref="M4633">_xlfn.IFS(
    SUMIFS(FACT_ORDERS[TotalAmount], FACT_ORDERS[WD_CUSTOMERS],FACT_ORDERS[[#This Row],[WD_CUSTOMERS]])&gt;=15000, "VIP",
    SUMIFS(FACT_ORDERS[TotalAmount], FACT_ORDERS[WD_CUSTOMERS],FACT_ORDERS[[#This Row],[WD_CUSTOMERS]])&gt;=8000, "Premium",
    TRUE, "Regular"
)</f>
        <v>Premium</v>
      </c>
      <c r="N4633" s="32" cm="1">
        <f t="array" ref="N4633">_xlfn.IFS(
   FACT_ORDERS[[#This Row],[TypeOfClient]]="VIP", 0.2,
   FACT_ORDERS[[#This Row],[TypeOfClient]]="Premium", 0.1,
   TRUE, 0
)</f>
        <v>0.1</v>
      </c>
      <c r="O4633" s="31" cm="1">
        <f t="array" ref="O4633">_xlfn.IFS(
   FACT_ORDERS[[#This Row],[TotalAmount]]&gt;1500, 0.15,
   FACT_ORDERS[[#This Row],[TotalAmount]]&gt;1000, 0.1,
   FACT_ORDERS[[#This Row],[TotalAmount]]&gt;500, 0.05,
   TRUE, 0
)</f>
        <v>0</v>
      </c>
      <c r="P4633" s="28">
        <f xml:space="preserve"> FACT_ORDERS[[#This Row],[TotalAmount]] * (1 - (FACT_ORDERS[[#This Row],[ClientDiscount]] + FACT_ORDERS[[#This Row],[OrderDiscount]]) )</f>
        <v>237.6</v>
      </c>
      <c r="Q4633" s="28">
        <f>FACT_ORDERS[[#This Row],[TotalAmountWithDiscount]]+FACT_ORDERS[[#This Row],[DeliveryCost]]</f>
        <v>252.6</v>
      </c>
      <c r="R4633" s="35">
        <v>45494</v>
      </c>
      <c r="S4633" s="35" t="str">
        <f>IF(NETWORKDAYS(FACT_ORDERS[[#This Row],[Order-Date]], FACT_ORDERS[[#This Row],[ArrivalDate ]]) &gt; 10, "Late", "On Time")</f>
        <v>On Time</v>
      </c>
    </row>
    <row r="4634" spans="1:19" x14ac:dyDescent="0.3">
      <c r="A4634" s="12">
        <v>9632</v>
      </c>
      <c r="B4634" s="12">
        <v>224</v>
      </c>
      <c r="C4634" s="12">
        <v>10465</v>
      </c>
      <c r="D4634" s="12">
        <v>4633</v>
      </c>
      <c r="E4634" s="12" t="s">
        <v>244</v>
      </c>
      <c r="F4634" s="13">
        <v>45465</v>
      </c>
      <c r="G4634" s="26" t="s">
        <v>14775</v>
      </c>
      <c r="H4634" s="12">
        <v>30</v>
      </c>
      <c r="I4634" s="28">
        <f>VLOOKUP(B:B,DIM_PRODUCTS!A:F,5,FALSE)</f>
        <v>14</v>
      </c>
      <c r="J4634" s="28">
        <f>FACT_ORDERS[[#This Row],[ProductPrice]]*FACT_ORDERS[[#This Row],[Quantity]]</f>
        <v>420</v>
      </c>
      <c r="K4634" s="12" t="str">
        <f>VLOOKUP(C:C,DIM_CUSTOMERS!A:G,7,FALSE)</f>
        <v>India</v>
      </c>
      <c r="L4634" s="30" cm="1">
        <f t="array" ref="L4634">_xlfn.IFS(
    AND(FACT_ORDERS[[#This Row],[DeliveryMehtod]]="shippment",FACT_ORDERS[[#This Row],[TotalAmount]]&gt;=200), 0,
    AND(FACT_ORDERS[[#This Row],[DeliveryMehtod]]="pickup"), 15,
    AND(FACT_ORDERS[[#This Row],[DeliveryMehtod]]="shippment",FACT_ORDERS[[#This Row],[TotalAmount]]&lt;200), 35
)</f>
        <v>0</v>
      </c>
      <c r="M4634" s="12" t="str" cm="1">
        <f t="array" ref="M4634">_xlfn.IFS(
    SUMIFS(FACT_ORDERS[TotalAmount], FACT_ORDERS[WD_CUSTOMERS],FACT_ORDERS[[#This Row],[WD_CUSTOMERS]])&gt;=15000, "VIP",
    SUMIFS(FACT_ORDERS[TotalAmount], FACT_ORDERS[WD_CUSTOMERS],FACT_ORDERS[[#This Row],[WD_CUSTOMERS]])&gt;=8000, "Premium",
    TRUE, "Regular"
)</f>
        <v>Premium</v>
      </c>
      <c r="N4634" s="32" cm="1">
        <f t="array" ref="N4634">_xlfn.IFS(
   FACT_ORDERS[[#This Row],[TypeOfClient]]="VIP", 0.2,
   FACT_ORDERS[[#This Row],[TypeOfClient]]="Premium", 0.1,
   TRUE, 0
)</f>
        <v>0.1</v>
      </c>
      <c r="O4634" s="31" cm="1">
        <f t="array" ref="O4634">_xlfn.IFS(
   FACT_ORDERS[[#This Row],[TotalAmount]]&gt;1500, 0.15,
   FACT_ORDERS[[#This Row],[TotalAmount]]&gt;1000, 0.1,
   FACT_ORDERS[[#This Row],[TotalAmount]]&gt;500, 0.05,
   TRUE, 0
)</f>
        <v>0</v>
      </c>
      <c r="P4634" s="28">
        <f xml:space="preserve"> FACT_ORDERS[[#This Row],[TotalAmount]] * (1 - (FACT_ORDERS[[#This Row],[ClientDiscount]] + FACT_ORDERS[[#This Row],[OrderDiscount]]) )</f>
        <v>378</v>
      </c>
      <c r="Q4634" s="28">
        <f>FACT_ORDERS[[#This Row],[TotalAmountWithDiscount]]+FACT_ORDERS[[#This Row],[DeliveryCost]]</f>
        <v>378</v>
      </c>
      <c r="R4634" s="35">
        <v>45473</v>
      </c>
      <c r="S4634" s="35" t="str">
        <f>IF(NETWORKDAYS(FACT_ORDERS[[#This Row],[Order-Date]], FACT_ORDERS[[#This Row],[ArrivalDate ]]) &gt; 10, "Late", "On Time")</f>
        <v>On Time</v>
      </c>
    </row>
    <row r="4635" spans="1:19" x14ac:dyDescent="0.3">
      <c r="A4635" s="12">
        <v>9633</v>
      </c>
      <c r="B4635" s="12">
        <v>242</v>
      </c>
      <c r="C4635" s="12">
        <v>10465</v>
      </c>
      <c r="D4635" s="12">
        <v>4634</v>
      </c>
      <c r="E4635" s="12" t="s">
        <v>244</v>
      </c>
      <c r="F4635" s="13">
        <v>45465</v>
      </c>
      <c r="G4635" s="26" t="s">
        <v>14776</v>
      </c>
      <c r="H4635" s="12">
        <v>33</v>
      </c>
      <c r="I4635" s="28">
        <f>VLOOKUP(B:B,DIM_PRODUCTS!A:F,5,FALSE)</f>
        <v>11</v>
      </c>
      <c r="J4635" s="28">
        <f>FACT_ORDERS[[#This Row],[ProductPrice]]*FACT_ORDERS[[#This Row],[Quantity]]</f>
        <v>363</v>
      </c>
      <c r="K4635" s="12" t="str">
        <f>VLOOKUP(C:C,DIM_CUSTOMERS!A:G,7,FALSE)</f>
        <v>India</v>
      </c>
      <c r="L4635" s="30" cm="1">
        <f t="array" ref="L4635">_xlfn.IFS(
    AND(FACT_ORDERS[[#This Row],[DeliveryMehtod]]="shippment",FACT_ORDERS[[#This Row],[TotalAmount]]&gt;=200), 0,
    AND(FACT_ORDERS[[#This Row],[DeliveryMehtod]]="pickup"), 15,
    AND(FACT_ORDERS[[#This Row],[DeliveryMehtod]]="shippment",FACT_ORDERS[[#This Row],[TotalAmount]]&lt;200), 35
)</f>
        <v>0</v>
      </c>
      <c r="M4635" s="12" t="str" cm="1">
        <f t="array" ref="M4635">_xlfn.IFS(
    SUMIFS(FACT_ORDERS[TotalAmount], FACT_ORDERS[WD_CUSTOMERS],FACT_ORDERS[[#This Row],[WD_CUSTOMERS]])&gt;=15000, "VIP",
    SUMIFS(FACT_ORDERS[TotalAmount], FACT_ORDERS[WD_CUSTOMERS],FACT_ORDERS[[#This Row],[WD_CUSTOMERS]])&gt;=8000, "Premium",
    TRUE, "Regular"
)</f>
        <v>Premium</v>
      </c>
      <c r="N4635" s="32" cm="1">
        <f t="array" ref="N4635">_xlfn.IFS(
   FACT_ORDERS[[#This Row],[TypeOfClient]]="VIP", 0.2,
   FACT_ORDERS[[#This Row],[TypeOfClient]]="Premium", 0.1,
   TRUE, 0
)</f>
        <v>0.1</v>
      </c>
      <c r="O4635" s="31" cm="1">
        <f t="array" ref="O4635">_xlfn.IFS(
   FACT_ORDERS[[#This Row],[TotalAmount]]&gt;1500, 0.15,
   FACT_ORDERS[[#This Row],[TotalAmount]]&gt;1000, 0.1,
   FACT_ORDERS[[#This Row],[TotalAmount]]&gt;500, 0.05,
   TRUE, 0
)</f>
        <v>0</v>
      </c>
      <c r="P4635" s="28">
        <f xml:space="preserve"> FACT_ORDERS[[#This Row],[TotalAmount]] * (1 - (FACT_ORDERS[[#This Row],[ClientDiscount]] + FACT_ORDERS[[#This Row],[OrderDiscount]]) )</f>
        <v>326.7</v>
      </c>
      <c r="Q4635" s="28">
        <f>FACT_ORDERS[[#This Row],[TotalAmountWithDiscount]]+FACT_ORDERS[[#This Row],[DeliveryCost]]</f>
        <v>326.7</v>
      </c>
      <c r="R4635" s="35">
        <v>45472</v>
      </c>
      <c r="S4635" s="35" t="str">
        <f>IF(NETWORKDAYS(FACT_ORDERS[[#This Row],[Order-Date]], FACT_ORDERS[[#This Row],[ArrivalDate ]]) &gt; 10, "Late", "On Time")</f>
        <v>On Time</v>
      </c>
    </row>
    <row r="4636" spans="1:19" x14ac:dyDescent="0.3">
      <c r="A4636" s="12">
        <v>9634</v>
      </c>
      <c r="B4636" s="12">
        <v>224</v>
      </c>
      <c r="C4636" s="12">
        <v>10465</v>
      </c>
      <c r="D4636" s="12">
        <v>4635</v>
      </c>
      <c r="E4636" s="12" t="s">
        <v>243</v>
      </c>
      <c r="F4636" s="13">
        <v>45455</v>
      </c>
      <c r="G4636" s="26" t="s">
        <v>14777</v>
      </c>
      <c r="H4636" s="12">
        <v>32</v>
      </c>
      <c r="I4636" s="28">
        <f>VLOOKUP(B:B,DIM_PRODUCTS!A:F,5,FALSE)</f>
        <v>14</v>
      </c>
      <c r="J4636" s="28">
        <f>FACT_ORDERS[[#This Row],[ProductPrice]]*FACT_ORDERS[[#This Row],[Quantity]]</f>
        <v>448</v>
      </c>
      <c r="K4636" s="12" t="str">
        <f>VLOOKUP(C:C,DIM_CUSTOMERS!A:G,7,FALSE)</f>
        <v>India</v>
      </c>
      <c r="L4636" s="30" cm="1">
        <f t="array" ref="L4636">_xlfn.IFS(
    AND(FACT_ORDERS[[#This Row],[DeliveryMehtod]]="shippment",FACT_ORDERS[[#This Row],[TotalAmount]]&gt;=200), 0,
    AND(FACT_ORDERS[[#This Row],[DeliveryMehtod]]="pickup"), 15,
    AND(FACT_ORDERS[[#This Row],[DeliveryMehtod]]="shippment",FACT_ORDERS[[#This Row],[TotalAmount]]&lt;200), 35
)</f>
        <v>15</v>
      </c>
      <c r="M4636" s="12" t="str" cm="1">
        <f t="array" ref="M4636">_xlfn.IFS(
    SUMIFS(FACT_ORDERS[TotalAmount], FACT_ORDERS[WD_CUSTOMERS],FACT_ORDERS[[#This Row],[WD_CUSTOMERS]])&gt;=15000, "VIP",
    SUMIFS(FACT_ORDERS[TotalAmount], FACT_ORDERS[WD_CUSTOMERS],FACT_ORDERS[[#This Row],[WD_CUSTOMERS]])&gt;=8000, "Premium",
    TRUE, "Regular"
)</f>
        <v>Premium</v>
      </c>
      <c r="N4636" s="32" cm="1">
        <f t="array" ref="N4636">_xlfn.IFS(
   FACT_ORDERS[[#This Row],[TypeOfClient]]="VIP", 0.2,
   FACT_ORDERS[[#This Row],[TypeOfClient]]="Premium", 0.1,
   TRUE, 0
)</f>
        <v>0.1</v>
      </c>
      <c r="O4636" s="31" cm="1">
        <f t="array" ref="O4636">_xlfn.IFS(
   FACT_ORDERS[[#This Row],[TotalAmount]]&gt;1500, 0.15,
   FACT_ORDERS[[#This Row],[TotalAmount]]&gt;1000, 0.1,
   FACT_ORDERS[[#This Row],[TotalAmount]]&gt;500, 0.05,
   TRUE, 0
)</f>
        <v>0</v>
      </c>
      <c r="P4636" s="28">
        <f xml:space="preserve"> FACT_ORDERS[[#This Row],[TotalAmount]] * (1 - (FACT_ORDERS[[#This Row],[ClientDiscount]] + FACT_ORDERS[[#This Row],[OrderDiscount]]) )</f>
        <v>403.2</v>
      </c>
      <c r="Q4636" s="28">
        <f>FACT_ORDERS[[#This Row],[TotalAmountWithDiscount]]+FACT_ORDERS[[#This Row],[DeliveryCost]]</f>
        <v>418.2</v>
      </c>
      <c r="R4636" s="35">
        <v>45466</v>
      </c>
      <c r="S4636" s="35" t="str">
        <f>IF(NETWORKDAYS(FACT_ORDERS[[#This Row],[Order-Date]], FACT_ORDERS[[#This Row],[ArrivalDate ]]) &gt; 10, "Late", "On Time")</f>
        <v>On Time</v>
      </c>
    </row>
    <row r="4637" spans="1:19" x14ac:dyDescent="0.3">
      <c r="A4637" s="12">
        <v>9635</v>
      </c>
      <c r="B4637" s="12">
        <v>242</v>
      </c>
      <c r="C4637" s="12">
        <v>10465</v>
      </c>
      <c r="D4637" s="12">
        <v>4636</v>
      </c>
      <c r="E4637" s="12" t="s">
        <v>244</v>
      </c>
      <c r="F4637" s="13">
        <v>45455</v>
      </c>
      <c r="G4637" s="26" t="s">
        <v>14778</v>
      </c>
      <c r="H4637" s="12">
        <v>42</v>
      </c>
      <c r="I4637" s="28">
        <f>VLOOKUP(B:B,DIM_PRODUCTS!A:F,5,FALSE)</f>
        <v>11</v>
      </c>
      <c r="J4637" s="28">
        <f>FACT_ORDERS[[#This Row],[ProductPrice]]*FACT_ORDERS[[#This Row],[Quantity]]</f>
        <v>462</v>
      </c>
      <c r="K4637" s="12" t="str">
        <f>VLOOKUP(C:C,DIM_CUSTOMERS!A:G,7,FALSE)</f>
        <v>India</v>
      </c>
      <c r="L4637" s="30" cm="1">
        <f t="array" ref="L4637">_xlfn.IFS(
    AND(FACT_ORDERS[[#This Row],[DeliveryMehtod]]="shippment",FACT_ORDERS[[#This Row],[TotalAmount]]&gt;=200), 0,
    AND(FACT_ORDERS[[#This Row],[DeliveryMehtod]]="pickup"), 15,
    AND(FACT_ORDERS[[#This Row],[DeliveryMehtod]]="shippment",FACT_ORDERS[[#This Row],[TotalAmount]]&lt;200), 35
)</f>
        <v>0</v>
      </c>
      <c r="M4637" s="12" t="str" cm="1">
        <f t="array" ref="M4637">_xlfn.IFS(
    SUMIFS(FACT_ORDERS[TotalAmount], FACT_ORDERS[WD_CUSTOMERS],FACT_ORDERS[[#This Row],[WD_CUSTOMERS]])&gt;=15000, "VIP",
    SUMIFS(FACT_ORDERS[TotalAmount], FACT_ORDERS[WD_CUSTOMERS],FACT_ORDERS[[#This Row],[WD_CUSTOMERS]])&gt;=8000, "Premium",
    TRUE, "Regular"
)</f>
        <v>Premium</v>
      </c>
      <c r="N4637" s="32" cm="1">
        <f t="array" ref="N4637">_xlfn.IFS(
   FACT_ORDERS[[#This Row],[TypeOfClient]]="VIP", 0.2,
   FACT_ORDERS[[#This Row],[TypeOfClient]]="Premium", 0.1,
   TRUE, 0
)</f>
        <v>0.1</v>
      </c>
      <c r="O4637" s="31" cm="1">
        <f t="array" ref="O4637">_xlfn.IFS(
   FACT_ORDERS[[#This Row],[TotalAmount]]&gt;1500, 0.15,
   FACT_ORDERS[[#This Row],[TotalAmount]]&gt;1000, 0.1,
   FACT_ORDERS[[#This Row],[TotalAmount]]&gt;500, 0.05,
   TRUE, 0
)</f>
        <v>0</v>
      </c>
      <c r="P4637" s="28">
        <f xml:space="preserve"> FACT_ORDERS[[#This Row],[TotalAmount]] * (1 - (FACT_ORDERS[[#This Row],[ClientDiscount]] + FACT_ORDERS[[#This Row],[OrderDiscount]]) )</f>
        <v>415.8</v>
      </c>
      <c r="Q4637" s="28">
        <f>FACT_ORDERS[[#This Row],[TotalAmountWithDiscount]]+FACT_ORDERS[[#This Row],[DeliveryCost]]</f>
        <v>415.8</v>
      </c>
      <c r="R4637" s="35">
        <v>45463</v>
      </c>
      <c r="S4637" s="35" t="str">
        <f>IF(NETWORKDAYS(FACT_ORDERS[[#This Row],[Order-Date]], FACT_ORDERS[[#This Row],[ArrivalDate ]]) &gt; 10, "Late", "On Time")</f>
        <v>On Time</v>
      </c>
    </row>
    <row r="4638" spans="1:19" x14ac:dyDescent="0.3">
      <c r="A4638" s="12">
        <v>9636</v>
      </c>
      <c r="B4638" s="12">
        <v>218</v>
      </c>
      <c r="C4638" s="12">
        <v>10718</v>
      </c>
      <c r="D4638" s="12">
        <v>4637</v>
      </c>
      <c r="E4638" s="12" t="s">
        <v>243</v>
      </c>
      <c r="F4638" s="13">
        <v>45090</v>
      </c>
      <c r="G4638" s="26" t="s">
        <v>14779</v>
      </c>
      <c r="H4638" s="12">
        <v>65</v>
      </c>
      <c r="I4638" s="28">
        <f>VLOOKUP(B:B,DIM_PRODUCTS!A:F,5,FALSE)</f>
        <v>48</v>
      </c>
      <c r="J4638" s="28">
        <f>FACT_ORDERS[[#This Row],[ProductPrice]]*FACT_ORDERS[[#This Row],[Quantity]]</f>
        <v>3120</v>
      </c>
      <c r="K4638" s="12" t="str">
        <f>VLOOKUP(C:C,DIM_CUSTOMERS!A:G,7,FALSE)</f>
        <v>Germany</v>
      </c>
      <c r="L4638" s="30" cm="1">
        <f t="array" ref="L4638">_xlfn.IFS(
    AND(FACT_ORDERS[[#This Row],[DeliveryMehtod]]="shippment",FACT_ORDERS[[#This Row],[TotalAmount]]&gt;=200), 0,
    AND(FACT_ORDERS[[#This Row],[DeliveryMehtod]]="pickup"), 15,
    AND(FACT_ORDERS[[#This Row],[DeliveryMehtod]]="shippment",FACT_ORDERS[[#This Row],[TotalAmount]]&lt;200), 35
)</f>
        <v>15</v>
      </c>
      <c r="M4638" s="12" t="str" cm="1">
        <f t="array" ref="M4638">_xlfn.IFS(
    SUMIFS(FACT_ORDERS[TotalAmount], FACT_ORDERS[WD_CUSTOMERS],FACT_ORDERS[[#This Row],[WD_CUSTOMERS]])&gt;=15000, "VIP",
    SUMIFS(FACT_ORDERS[TotalAmount], FACT_ORDERS[WD_CUSTOMERS],FACT_ORDERS[[#This Row],[WD_CUSTOMERS]])&gt;=8000, "Premium",
    TRUE, "Regular"
)</f>
        <v>Regular</v>
      </c>
      <c r="N4638" s="32" cm="1">
        <f t="array" ref="N4638">_xlfn.IFS(
   FACT_ORDERS[[#This Row],[TypeOfClient]]="VIP", 0.2,
   FACT_ORDERS[[#This Row],[TypeOfClient]]="Premium", 0.1,
   TRUE, 0
)</f>
        <v>0</v>
      </c>
      <c r="O4638" s="31" cm="1">
        <f t="array" ref="O4638">_xlfn.IFS(
   FACT_ORDERS[[#This Row],[TotalAmount]]&gt;1500, 0.15,
   FACT_ORDERS[[#This Row],[TotalAmount]]&gt;1000, 0.1,
   FACT_ORDERS[[#This Row],[TotalAmount]]&gt;500, 0.05,
   TRUE, 0
)</f>
        <v>0.15</v>
      </c>
      <c r="P4638" s="28">
        <f xml:space="preserve"> FACT_ORDERS[[#This Row],[TotalAmount]] * (1 - (FACT_ORDERS[[#This Row],[ClientDiscount]] + FACT_ORDERS[[#This Row],[OrderDiscount]]) )</f>
        <v>2652</v>
      </c>
      <c r="Q4638" s="28">
        <f>FACT_ORDERS[[#This Row],[TotalAmountWithDiscount]]+FACT_ORDERS[[#This Row],[DeliveryCost]]</f>
        <v>2667</v>
      </c>
      <c r="R4638" s="35">
        <v>45099</v>
      </c>
      <c r="S4638" s="35" t="str">
        <f>IF(NETWORKDAYS(FACT_ORDERS[[#This Row],[Order-Date]], FACT_ORDERS[[#This Row],[ArrivalDate ]]) &gt; 10, "Late", "On Time")</f>
        <v>On Time</v>
      </c>
    </row>
    <row r="4639" spans="1:19" x14ac:dyDescent="0.3">
      <c r="A4639" s="12">
        <v>9637</v>
      </c>
      <c r="B4639" s="12">
        <v>268</v>
      </c>
      <c r="C4639" s="12">
        <v>10709</v>
      </c>
      <c r="D4639" s="12">
        <v>4638</v>
      </c>
      <c r="E4639" s="12" t="s">
        <v>243</v>
      </c>
      <c r="F4639" s="13">
        <v>45076</v>
      </c>
      <c r="G4639" s="26" t="s">
        <v>14780</v>
      </c>
      <c r="H4639" s="12">
        <v>34</v>
      </c>
      <c r="I4639" s="28">
        <f>VLOOKUP(B:B,DIM_PRODUCTS!A:F,5,FALSE)</f>
        <v>29</v>
      </c>
      <c r="J4639" s="28">
        <f>FACT_ORDERS[[#This Row],[ProductPrice]]*FACT_ORDERS[[#This Row],[Quantity]]</f>
        <v>986</v>
      </c>
      <c r="K4639" s="12" t="str">
        <f>VLOOKUP(C:C,DIM_CUSTOMERS!A:G,7,FALSE)</f>
        <v>Italy</v>
      </c>
      <c r="L4639" s="30" cm="1">
        <f t="array" ref="L4639">_xlfn.IFS(
    AND(FACT_ORDERS[[#This Row],[DeliveryMehtod]]="shippment",FACT_ORDERS[[#This Row],[TotalAmount]]&gt;=200), 0,
    AND(FACT_ORDERS[[#This Row],[DeliveryMehtod]]="pickup"), 15,
    AND(FACT_ORDERS[[#This Row],[DeliveryMehtod]]="shippment",FACT_ORDERS[[#This Row],[TotalAmount]]&lt;200), 35
)</f>
        <v>15</v>
      </c>
      <c r="M4639" s="12" t="str" cm="1">
        <f t="array" ref="M4639">_xlfn.IFS(
    SUMIFS(FACT_ORDERS[TotalAmount], FACT_ORDERS[WD_CUSTOMERS],FACT_ORDERS[[#This Row],[WD_CUSTOMERS]])&gt;=15000, "VIP",
    SUMIFS(FACT_ORDERS[TotalAmount], FACT_ORDERS[WD_CUSTOMERS],FACT_ORDERS[[#This Row],[WD_CUSTOMERS]])&gt;=8000, "Premium",
    TRUE, "Regular"
)</f>
        <v>VIP</v>
      </c>
      <c r="N4639" s="32" cm="1">
        <f t="array" ref="N4639">_xlfn.IFS(
   FACT_ORDERS[[#This Row],[TypeOfClient]]="VIP", 0.2,
   FACT_ORDERS[[#This Row],[TypeOfClient]]="Premium", 0.1,
   TRUE, 0
)</f>
        <v>0.2</v>
      </c>
      <c r="O4639" s="31" cm="1">
        <f t="array" ref="O4639">_xlfn.IFS(
   FACT_ORDERS[[#This Row],[TotalAmount]]&gt;1500, 0.15,
   FACT_ORDERS[[#This Row],[TotalAmount]]&gt;1000, 0.1,
   FACT_ORDERS[[#This Row],[TotalAmount]]&gt;500, 0.05,
   TRUE, 0
)</f>
        <v>0.05</v>
      </c>
      <c r="P4639" s="28">
        <f xml:space="preserve"> FACT_ORDERS[[#This Row],[TotalAmount]] * (1 - (FACT_ORDERS[[#This Row],[ClientDiscount]] + FACT_ORDERS[[#This Row],[OrderDiscount]]) )</f>
        <v>739.5</v>
      </c>
      <c r="Q4639" s="28">
        <f>FACT_ORDERS[[#This Row],[TotalAmountWithDiscount]]+FACT_ORDERS[[#This Row],[DeliveryCost]]</f>
        <v>754.5</v>
      </c>
      <c r="R4639" s="35">
        <v>45083</v>
      </c>
      <c r="S4639" s="35" t="str">
        <f>IF(NETWORKDAYS(FACT_ORDERS[[#This Row],[Order-Date]], FACT_ORDERS[[#This Row],[ArrivalDate ]]) &gt; 10, "Late", "On Time")</f>
        <v>On Time</v>
      </c>
    </row>
    <row r="4640" spans="1:19" x14ac:dyDescent="0.3">
      <c r="A4640" s="12">
        <v>9638</v>
      </c>
      <c r="B4640" s="12">
        <v>268</v>
      </c>
      <c r="C4640" s="12">
        <v>10709</v>
      </c>
      <c r="D4640" s="12">
        <v>4639</v>
      </c>
      <c r="E4640" s="12" t="s">
        <v>243</v>
      </c>
      <c r="F4640" s="13">
        <v>45465</v>
      </c>
      <c r="G4640" s="26" t="s">
        <v>14781</v>
      </c>
      <c r="H4640" s="12">
        <v>55</v>
      </c>
      <c r="I4640" s="28">
        <f>VLOOKUP(B:B,DIM_PRODUCTS!A:F,5,FALSE)</f>
        <v>29</v>
      </c>
      <c r="J4640" s="28">
        <f>FACT_ORDERS[[#This Row],[ProductPrice]]*FACT_ORDERS[[#This Row],[Quantity]]</f>
        <v>1595</v>
      </c>
      <c r="K4640" s="12" t="str">
        <f>VLOOKUP(C:C,DIM_CUSTOMERS!A:G,7,FALSE)</f>
        <v>Italy</v>
      </c>
      <c r="L4640" s="30" cm="1">
        <f t="array" ref="L4640">_xlfn.IFS(
    AND(FACT_ORDERS[[#This Row],[DeliveryMehtod]]="shippment",FACT_ORDERS[[#This Row],[TotalAmount]]&gt;=200), 0,
    AND(FACT_ORDERS[[#This Row],[DeliveryMehtod]]="pickup"), 15,
    AND(FACT_ORDERS[[#This Row],[DeliveryMehtod]]="shippment",FACT_ORDERS[[#This Row],[TotalAmount]]&lt;200), 35
)</f>
        <v>15</v>
      </c>
      <c r="M4640" s="12" t="str" cm="1">
        <f t="array" ref="M4640">_xlfn.IFS(
    SUMIFS(FACT_ORDERS[TotalAmount], FACT_ORDERS[WD_CUSTOMERS],FACT_ORDERS[[#This Row],[WD_CUSTOMERS]])&gt;=15000, "VIP",
    SUMIFS(FACT_ORDERS[TotalAmount], FACT_ORDERS[WD_CUSTOMERS],FACT_ORDERS[[#This Row],[WD_CUSTOMERS]])&gt;=8000, "Premium",
    TRUE, "Regular"
)</f>
        <v>VIP</v>
      </c>
      <c r="N4640" s="32" cm="1">
        <f t="array" ref="N4640">_xlfn.IFS(
   FACT_ORDERS[[#This Row],[TypeOfClient]]="VIP", 0.2,
   FACT_ORDERS[[#This Row],[TypeOfClient]]="Premium", 0.1,
   TRUE, 0
)</f>
        <v>0.2</v>
      </c>
      <c r="O4640" s="31" cm="1">
        <f t="array" ref="O4640">_xlfn.IFS(
   FACT_ORDERS[[#This Row],[TotalAmount]]&gt;1500, 0.15,
   FACT_ORDERS[[#This Row],[TotalAmount]]&gt;1000, 0.1,
   FACT_ORDERS[[#This Row],[TotalAmount]]&gt;500, 0.05,
   TRUE, 0
)</f>
        <v>0.15</v>
      </c>
      <c r="P4640" s="28">
        <f xml:space="preserve"> FACT_ORDERS[[#This Row],[TotalAmount]] * (1 - (FACT_ORDERS[[#This Row],[ClientDiscount]] + FACT_ORDERS[[#This Row],[OrderDiscount]]) )</f>
        <v>1036.75</v>
      </c>
      <c r="Q4640" s="28">
        <f>FACT_ORDERS[[#This Row],[TotalAmountWithDiscount]]+FACT_ORDERS[[#This Row],[DeliveryCost]]</f>
        <v>1051.75</v>
      </c>
      <c r="R4640" s="35">
        <v>45473</v>
      </c>
      <c r="S4640" s="35" t="str">
        <f>IF(NETWORKDAYS(FACT_ORDERS[[#This Row],[Order-Date]], FACT_ORDERS[[#This Row],[ArrivalDate ]]) &gt; 10, "Late", "On Time")</f>
        <v>On Time</v>
      </c>
    </row>
    <row r="4641" spans="1:19" x14ac:dyDescent="0.3">
      <c r="A4641" s="12">
        <v>9639</v>
      </c>
      <c r="B4641" s="12">
        <v>202</v>
      </c>
      <c r="C4641" s="12">
        <v>10709</v>
      </c>
      <c r="D4641" s="12">
        <v>4640</v>
      </c>
      <c r="E4641" s="12" t="s">
        <v>244</v>
      </c>
      <c r="F4641" s="13">
        <v>45465</v>
      </c>
      <c r="G4641" s="26" t="s">
        <v>14782</v>
      </c>
      <c r="H4641" s="12">
        <v>8</v>
      </c>
      <c r="I4641" s="28">
        <f>VLOOKUP(B:B,DIM_PRODUCTS!A:F,5,FALSE)</f>
        <v>15</v>
      </c>
      <c r="J4641" s="28">
        <f>FACT_ORDERS[[#This Row],[ProductPrice]]*FACT_ORDERS[[#This Row],[Quantity]]</f>
        <v>120</v>
      </c>
      <c r="K4641" s="12" t="str">
        <f>VLOOKUP(C:C,DIM_CUSTOMERS!A:G,7,FALSE)</f>
        <v>Italy</v>
      </c>
      <c r="L4641" s="30" cm="1">
        <f t="array" ref="L4641">_xlfn.IFS(
    AND(FACT_ORDERS[[#This Row],[DeliveryMehtod]]="shippment",FACT_ORDERS[[#This Row],[TotalAmount]]&gt;=200), 0,
    AND(FACT_ORDERS[[#This Row],[DeliveryMehtod]]="pickup"), 15,
    AND(FACT_ORDERS[[#This Row],[DeliveryMehtod]]="shippment",FACT_ORDERS[[#This Row],[TotalAmount]]&lt;200), 35
)</f>
        <v>35</v>
      </c>
      <c r="M4641" s="12" t="str" cm="1">
        <f t="array" ref="M4641">_xlfn.IFS(
    SUMIFS(FACT_ORDERS[TotalAmount], FACT_ORDERS[WD_CUSTOMERS],FACT_ORDERS[[#This Row],[WD_CUSTOMERS]])&gt;=15000, "VIP",
    SUMIFS(FACT_ORDERS[TotalAmount], FACT_ORDERS[WD_CUSTOMERS],FACT_ORDERS[[#This Row],[WD_CUSTOMERS]])&gt;=8000, "Premium",
    TRUE, "Regular"
)</f>
        <v>VIP</v>
      </c>
      <c r="N4641" s="32" cm="1">
        <f t="array" ref="N4641">_xlfn.IFS(
   FACT_ORDERS[[#This Row],[TypeOfClient]]="VIP", 0.2,
   FACT_ORDERS[[#This Row],[TypeOfClient]]="Premium", 0.1,
   TRUE, 0
)</f>
        <v>0.2</v>
      </c>
      <c r="O4641" s="31" cm="1">
        <f t="array" ref="O4641">_xlfn.IFS(
   FACT_ORDERS[[#This Row],[TotalAmount]]&gt;1500, 0.15,
   FACT_ORDERS[[#This Row],[TotalAmount]]&gt;1000, 0.1,
   FACT_ORDERS[[#This Row],[TotalAmount]]&gt;500, 0.05,
   TRUE, 0
)</f>
        <v>0</v>
      </c>
      <c r="P4641" s="28">
        <f xml:space="preserve"> FACT_ORDERS[[#This Row],[TotalAmount]] * (1 - (FACT_ORDERS[[#This Row],[ClientDiscount]] + FACT_ORDERS[[#This Row],[OrderDiscount]]) )</f>
        <v>96</v>
      </c>
      <c r="Q4641" s="28">
        <f>FACT_ORDERS[[#This Row],[TotalAmountWithDiscount]]+FACT_ORDERS[[#This Row],[DeliveryCost]]</f>
        <v>131</v>
      </c>
      <c r="R4641" s="35">
        <v>45473</v>
      </c>
      <c r="S4641" s="35" t="str">
        <f>IF(NETWORKDAYS(FACT_ORDERS[[#This Row],[Order-Date]], FACT_ORDERS[[#This Row],[ArrivalDate ]]) &gt; 10, "Late", "On Time")</f>
        <v>On Time</v>
      </c>
    </row>
    <row r="4642" spans="1:19" x14ac:dyDescent="0.3">
      <c r="A4642" s="12">
        <v>9640</v>
      </c>
      <c r="B4642" s="12">
        <v>263</v>
      </c>
      <c r="C4642" s="12">
        <v>10709</v>
      </c>
      <c r="D4642" s="12">
        <v>4641</v>
      </c>
      <c r="E4642" s="12" t="s">
        <v>244</v>
      </c>
      <c r="F4642" s="13">
        <v>45465</v>
      </c>
      <c r="G4642" s="26" t="s">
        <v>14783</v>
      </c>
      <c r="H4642" s="12">
        <v>40</v>
      </c>
      <c r="I4642" s="28">
        <f>VLOOKUP(B:B,DIM_PRODUCTS!A:F,5,FALSE)</f>
        <v>27</v>
      </c>
      <c r="J4642" s="28">
        <f>FACT_ORDERS[[#This Row],[ProductPrice]]*FACT_ORDERS[[#This Row],[Quantity]]</f>
        <v>1080</v>
      </c>
      <c r="K4642" s="12" t="str">
        <f>VLOOKUP(C:C,DIM_CUSTOMERS!A:G,7,FALSE)</f>
        <v>Italy</v>
      </c>
      <c r="L4642" s="30" cm="1">
        <f t="array" ref="L4642">_xlfn.IFS(
    AND(FACT_ORDERS[[#This Row],[DeliveryMehtod]]="shippment",FACT_ORDERS[[#This Row],[TotalAmount]]&gt;=200), 0,
    AND(FACT_ORDERS[[#This Row],[DeliveryMehtod]]="pickup"), 15,
    AND(FACT_ORDERS[[#This Row],[DeliveryMehtod]]="shippment",FACT_ORDERS[[#This Row],[TotalAmount]]&lt;200), 35
)</f>
        <v>0</v>
      </c>
      <c r="M4642" s="12" t="str" cm="1">
        <f t="array" ref="M4642">_xlfn.IFS(
    SUMIFS(FACT_ORDERS[TotalAmount], FACT_ORDERS[WD_CUSTOMERS],FACT_ORDERS[[#This Row],[WD_CUSTOMERS]])&gt;=15000, "VIP",
    SUMIFS(FACT_ORDERS[TotalAmount], FACT_ORDERS[WD_CUSTOMERS],FACT_ORDERS[[#This Row],[WD_CUSTOMERS]])&gt;=8000, "Premium",
    TRUE, "Regular"
)</f>
        <v>VIP</v>
      </c>
      <c r="N4642" s="32" cm="1">
        <f t="array" ref="N4642">_xlfn.IFS(
   FACT_ORDERS[[#This Row],[TypeOfClient]]="VIP", 0.2,
   FACT_ORDERS[[#This Row],[TypeOfClient]]="Premium", 0.1,
   TRUE, 0
)</f>
        <v>0.2</v>
      </c>
      <c r="O4642" s="31" cm="1">
        <f t="array" ref="O4642">_xlfn.IFS(
   FACT_ORDERS[[#This Row],[TotalAmount]]&gt;1500, 0.15,
   FACT_ORDERS[[#This Row],[TotalAmount]]&gt;1000, 0.1,
   FACT_ORDERS[[#This Row],[TotalAmount]]&gt;500, 0.05,
   TRUE, 0
)</f>
        <v>0.1</v>
      </c>
      <c r="P4642" s="28">
        <f xml:space="preserve"> FACT_ORDERS[[#This Row],[TotalAmount]] * (1 - (FACT_ORDERS[[#This Row],[ClientDiscount]] + FACT_ORDERS[[#This Row],[OrderDiscount]]) )</f>
        <v>756</v>
      </c>
      <c r="Q4642" s="28">
        <f>FACT_ORDERS[[#This Row],[TotalAmountWithDiscount]]+FACT_ORDERS[[#This Row],[DeliveryCost]]</f>
        <v>756</v>
      </c>
      <c r="R4642" s="35">
        <v>45476</v>
      </c>
      <c r="S4642" s="35" t="str">
        <f>IF(NETWORKDAYS(FACT_ORDERS[[#This Row],[Order-Date]], FACT_ORDERS[[#This Row],[ArrivalDate ]]) &gt; 10, "Late", "On Time")</f>
        <v>On Time</v>
      </c>
    </row>
    <row r="4643" spans="1:19" x14ac:dyDescent="0.3">
      <c r="A4643" s="12">
        <v>9641</v>
      </c>
      <c r="B4643" s="12">
        <v>201</v>
      </c>
      <c r="C4643" s="12">
        <v>10709</v>
      </c>
      <c r="D4643" s="12">
        <v>4642</v>
      </c>
      <c r="E4643" s="12" t="s">
        <v>244</v>
      </c>
      <c r="F4643" s="13">
        <v>45465</v>
      </c>
      <c r="G4643" s="26" t="s">
        <v>14784</v>
      </c>
      <c r="H4643" s="12">
        <v>35</v>
      </c>
      <c r="I4643" s="28">
        <f>VLOOKUP(B:B,DIM_PRODUCTS!A:F,5,FALSE)</f>
        <v>10</v>
      </c>
      <c r="J4643" s="28">
        <f>FACT_ORDERS[[#This Row],[ProductPrice]]*FACT_ORDERS[[#This Row],[Quantity]]</f>
        <v>350</v>
      </c>
      <c r="K4643" s="12" t="str">
        <f>VLOOKUP(C:C,DIM_CUSTOMERS!A:G,7,FALSE)</f>
        <v>Italy</v>
      </c>
      <c r="L4643" s="30" cm="1">
        <f t="array" ref="L4643">_xlfn.IFS(
    AND(FACT_ORDERS[[#This Row],[DeliveryMehtod]]="shippment",FACT_ORDERS[[#This Row],[TotalAmount]]&gt;=200), 0,
    AND(FACT_ORDERS[[#This Row],[DeliveryMehtod]]="pickup"), 15,
    AND(FACT_ORDERS[[#This Row],[DeliveryMehtod]]="shippment",FACT_ORDERS[[#This Row],[TotalAmount]]&lt;200), 35
)</f>
        <v>0</v>
      </c>
      <c r="M4643" s="12" t="str" cm="1">
        <f t="array" ref="M4643">_xlfn.IFS(
    SUMIFS(FACT_ORDERS[TotalAmount], FACT_ORDERS[WD_CUSTOMERS],FACT_ORDERS[[#This Row],[WD_CUSTOMERS]])&gt;=15000, "VIP",
    SUMIFS(FACT_ORDERS[TotalAmount], FACT_ORDERS[WD_CUSTOMERS],FACT_ORDERS[[#This Row],[WD_CUSTOMERS]])&gt;=8000, "Premium",
    TRUE, "Regular"
)</f>
        <v>VIP</v>
      </c>
      <c r="N4643" s="32" cm="1">
        <f t="array" ref="N4643">_xlfn.IFS(
   FACT_ORDERS[[#This Row],[TypeOfClient]]="VIP", 0.2,
   FACT_ORDERS[[#This Row],[TypeOfClient]]="Premium", 0.1,
   TRUE, 0
)</f>
        <v>0.2</v>
      </c>
      <c r="O4643" s="31" cm="1">
        <f t="array" ref="O4643">_xlfn.IFS(
   FACT_ORDERS[[#This Row],[TotalAmount]]&gt;1500, 0.15,
   FACT_ORDERS[[#This Row],[TotalAmount]]&gt;1000, 0.1,
   FACT_ORDERS[[#This Row],[TotalAmount]]&gt;500, 0.05,
   TRUE, 0
)</f>
        <v>0</v>
      </c>
      <c r="P4643" s="28">
        <f xml:space="preserve"> FACT_ORDERS[[#This Row],[TotalAmount]] * (1 - (FACT_ORDERS[[#This Row],[ClientDiscount]] + FACT_ORDERS[[#This Row],[OrderDiscount]]) )</f>
        <v>280</v>
      </c>
      <c r="Q4643" s="28">
        <f>FACT_ORDERS[[#This Row],[TotalAmountWithDiscount]]+FACT_ORDERS[[#This Row],[DeliveryCost]]</f>
        <v>280</v>
      </c>
      <c r="R4643" s="35">
        <v>45474</v>
      </c>
      <c r="S4643" s="35" t="str">
        <f>IF(NETWORKDAYS(FACT_ORDERS[[#This Row],[Order-Date]], FACT_ORDERS[[#This Row],[ArrivalDate ]]) &gt; 10, "Late", "On Time")</f>
        <v>On Time</v>
      </c>
    </row>
    <row r="4644" spans="1:19" x14ac:dyDescent="0.3">
      <c r="A4644" s="12">
        <v>9642</v>
      </c>
      <c r="B4644" s="12">
        <v>268</v>
      </c>
      <c r="C4644" s="12">
        <v>10709</v>
      </c>
      <c r="D4644" s="12">
        <v>4643</v>
      </c>
      <c r="E4644" s="12" t="s">
        <v>243</v>
      </c>
      <c r="F4644" s="13">
        <v>45220</v>
      </c>
      <c r="G4644" s="26" t="s">
        <v>14785</v>
      </c>
      <c r="H4644" s="12">
        <v>58</v>
      </c>
      <c r="I4644" s="28">
        <f>VLOOKUP(B:B,DIM_PRODUCTS!A:F,5,FALSE)</f>
        <v>29</v>
      </c>
      <c r="J4644" s="28">
        <f>FACT_ORDERS[[#This Row],[ProductPrice]]*FACT_ORDERS[[#This Row],[Quantity]]</f>
        <v>1682</v>
      </c>
      <c r="K4644" s="12" t="str">
        <f>VLOOKUP(C:C,DIM_CUSTOMERS!A:G,7,FALSE)</f>
        <v>Italy</v>
      </c>
      <c r="L4644" s="30" cm="1">
        <f t="array" ref="L4644">_xlfn.IFS(
    AND(FACT_ORDERS[[#This Row],[DeliveryMehtod]]="shippment",FACT_ORDERS[[#This Row],[TotalAmount]]&gt;=200), 0,
    AND(FACT_ORDERS[[#This Row],[DeliveryMehtod]]="pickup"), 15,
    AND(FACT_ORDERS[[#This Row],[DeliveryMehtod]]="shippment",FACT_ORDERS[[#This Row],[TotalAmount]]&lt;200), 35
)</f>
        <v>15</v>
      </c>
      <c r="M4644" s="12" t="str" cm="1">
        <f t="array" ref="M4644">_xlfn.IFS(
    SUMIFS(FACT_ORDERS[TotalAmount], FACT_ORDERS[WD_CUSTOMERS],FACT_ORDERS[[#This Row],[WD_CUSTOMERS]])&gt;=15000, "VIP",
    SUMIFS(FACT_ORDERS[TotalAmount], FACT_ORDERS[WD_CUSTOMERS],FACT_ORDERS[[#This Row],[WD_CUSTOMERS]])&gt;=8000, "Premium",
    TRUE, "Regular"
)</f>
        <v>VIP</v>
      </c>
      <c r="N4644" s="32" cm="1">
        <f t="array" ref="N4644">_xlfn.IFS(
   FACT_ORDERS[[#This Row],[TypeOfClient]]="VIP", 0.2,
   FACT_ORDERS[[#This Row],[TypeOfClient]]="Premium", 0.1,
   TRUE, 0
)</f>
        <v>0.2</v>
      </c>
      <c r="O4644" s="31" cm="1">
        <f t="array" ref="O4644">_xlfn.IFS(
   FACT_ORDERS[[#This Row],[TotalAmount]]&gt;1500, 0.15,
   FACT_ORDERS[[#This Row],[TotalAmount]]&gt;1000, 0.1,
   FACT_ORDERS[[#This Row],[TotalAmount]]&gt;500, 0.05,
   TRUE, 0
)</f>
        <v>0.15</v>
      </c>
      <c r="P4644" s="28">
        <f xml:space="preserve"> FACT_ORDERS[[#This Row],[TotalAmount]] * (1 - (FACT_ORDERS[[#This Row],[ClientDiscount]] + FACT_ORDERS[[#This Row],[OrderDiscount]]) )</f>
        <v>1093.3</v>
      </c>
      <c r="Q4644" s="28">
        <f>FACT_ORDERS[[#This Row],[TotalAmountWithDiscount]]+FACT_ORDERS[[#This Row],[DeliveryCost]]</f>
        <v>1108.3</v>
      </c>
      <c r="R4644" s="35">
        <v>45228</v>
      </c>
      <c r="S4644" s="35" t="str">
        <f>IF(NETWORKDAYS(FACT_ORDERS[[#This Row],[Order-Date]], FACT_ORDERS[[#This Row],[ArrivalDate ]]) &gt; 10, "Late", "On Time")</f>
        <v>On Time</v>
      </c>
    </row>
    <row r="4645" spans="1:19" x14ac:dyDescent="0.3">
      <c r="A4645" s="12">
        <v>9643</v>
      </c>
      <c r="B4645" s="12">
        <v>202</v>
      </c>
      <c r="C4645" s="12">
        <v>10709</v>
      </c>
      <c r="D4645" s="12">
        <v>4644</v>
      </c>
      <c r="E4645" s="12" t="s">
        <v>243</v>
      </c>
      <c r="F4645" s="13">
        <v>45220</v>
      </c>
      <c r="G4645" s="26" t="s">
        <v>3822</v>
      </c>
      <c r="H4645" s="12">
        <v>6</v>
      </c>
      <c r="I4645" s="28">
        <f>VLOOKUP(B:B,DIM_PRODUCTS!A:F,5,FALSE)</f>
        <v>15</v>
      </c>
      <c r="J4645" s="28">
        <f>FACT_ORDERS[[#This Row],[ProductPrice]]*FACT_ORDERS[[#This Row],[Quantity]]</f>
        <v>90</v>
      </c>
      <c r="K4645" s="12" t="str">
        <f>VLOOKUP(C:C,DIM_CUSTOMERS!A:G,7,FALSE)</f>
        <v>Italy</v>
      </c>
      <c r="L4645" s="30" cm="1">
        <f t="array" ref="L4645">_xlfn.IFS(
    AND(FACT_ORDERS[[#This Row],[DeliveryMehtod]]="shippment",FACT_ORDERS[[#This Row],[TotalAmount]]&gt;=200), 0,
    AND(FACT_ORDERS[[#This Row],[DeliveryMehtod]]="pickup"), 15,
    AND(FACT_ORDERS[[#This Row],[DeliveryMehtod]]="shippment",FACT_ORDERS[[#This Row],[TotalAmount]]&lt;200), 35
)</f>
        <v>15</v>
      </c>
      <c r="M4645" s="12" t="str" cm="1">
        <f t="array" ref="M4645">_xlfn.IFS(
    SUMIFS(FACT_ORDERS[TotalAmount], FACT_ORDERS[WD_CUSTOMERS],FACT_ORDERS[[#This Row],[WD_CUSTOMERS]])&gt;=15000, "VIP",
    SUMIFS(FACT_ORDERS[TotalAmount], FACT_ORDERS[WD_CUSTOMERS],FACT_ORDERS[[#This Row],[WD_CUSTOMERS]])&gt;=8000, "Premium",
    TRUE, "Regular"
)</f>
        <v>VIP</v>
      </c>
      <c r="N4645" s="32" cm="1">
        <f t="array" ref="N4645">_xlfn.IFS(
   FACT_ORDERS[[#This Row],[TypeOfClient]]="VIP", 0.2,
   FACT_ORDERS[[#This Row],[TypeOfClient]]="Premium", 0.1,
   TRUE, 0
)</f>
        <v>0.2</v>
      </c>
      <c r="O4645" s="31" cm="1">
        <f t="array" ref="O4645">_xlfn.IFS(
   FACT_ORDERS[[#This Row],[TotalAmount]]&gt;1500, 0.15,
   FACT_ORDERS[[#This Row],[TotalAmount]]&gt;1000, 0.1,
   FACT_ORDERS[[#This Row],[TotalAmount]]&gt;500, 0.05,
   TRUE, 0
)</f>
        <v>0</v>
      </c>
      <c r="P4645" s="28">
        <f xml:space="preserve"> FACT_ORDERS[[#This Row],[TotalAmount]] * (1 - (FACT_ORDERS[[#This Row],[ClientDiscount]] + FACT_ORDERS[[#This Row],[OrderDiscount]]) )</f>
        <v>72</v>
      </c>
      <c r="Q4645" s="28">
        <f>FACT_ORDERS[[#This Row],[TotalAmountWithDiscount]]+FACT_ORDERS[[#This Row],[DeliveryCost]]</f>
        <v>87</v>
      </c>
      <c r="R4645" s="35">
        <v>45228</v>
      </c>
      <c r="S4645" s="35" t="str">
        <f>IF(NETWORKDAYS(FACT_ORDERS[[#This Row],[Order-Date]], FACT_ORDERS[[#This Row],[ArrivalDate ]]) &gt; 10, "Late", "On Time")</f>
        <v>On Time</v>
      </c>
    </row>
    <row r="4646" spans="1:19" x14ac:dyDescent="0.3">
      <c r="A4646" s="12">
        <v>9644</v>
      </c>
      <c r="B4646" s="12">
        <v>263</v>
      </c>
      <c r="C4646" s="12">
        <v>10709</v>
      </c>
      <c r="D4646" s="12">
        <v>4645</v>
      </c>
      <c r="E4646" s="12" t="s">
        <v>244</v>
      </c>
      <c r="F4646" s="13">
        <v>45220</v>
      </c>
      <c r="G4646" s="26" t="s">
        <v>14786</v>
      </c>
      <c r="H4646" s="12">
        <v>32</v>
      </c>
      <c r="I4646" s="28">
        <f>VLOOKUP(B:B,DIM_PRODUCTS!A:F,5,FALSE)</f>
        <v>27</v>
      </c>
      <c r="J4646" s="28">
        <f>FACT_ORDERS[[#This Row],[ProductPrice]]*FACT_ORDERS[[#This Row],[Quantity]]</f>
        <v>864</v>
      </c>
      <c r="K4646" s="12" t="str">
        <f>VLOOKUP(C:C,DIM_CUSTOMERS!A:G,7,FALSE)</f>
        <v>Italy</v>
      </c>
      <c r="L4646" s="30" cm="1">
        <f t="array" ref="L4646">_xlfn.IFS(
    AND(FACT_ORDERS[[#This Row],[DeliveryMehtod]]="shippment",FACT_ORDERS[[#This Row],[TotalAmount]]&gt;=200), 0,
    AND(FACT_ORDERS[[#This Row],[DeliveryMehtod]]="pickup"), 15,
    AND(FACT_ORDERS[[#This Row],[DeliveryMehtod]]="shippment",FACT_ORDERS[[#This Row],[TotalAmount]]&lt;200), 35
)</f>
        <v>0</v>
      </c>
      <c r="M4646" s="12" t="str" cm="1">
        <f t="array" ref="M4646">_xlfn.IFS(
    SUMIFS(FACT_ORDERS[TotalAmount], FACT_ORDERS[WD_CUSTOMERS],FACT_ORDERS[[#This Row],[WD_CUSTOMERS]])&gt;=15000, "VIP",
    SUMIFS(FACT_ORDERS[TotalAmount], FACT_ORDERS[WD_CUSTOMERS],FACT_ORDERS[[#This Row],[WD_CUSTOMERS]])&gt;=8000, "Premium",
    TRUE, "Regular"
)</f>
        <v>VIP</v>
      </c>
      <c r="N4646" s="32" cm="1">
        <f t="array" ref="N4646">_xlfn.IFS(
   FACT_ORDERS[[#This Row],[TypeOfClient]]="VIP", 0.2,
   FACT_ORDERS[[#This Row],[TypeOfClient]]="Premium", 0.1,
   TRUE, 0
)</f>
        <v>0.2</v>
      </c>
      <c r="O4646" s="31" cm="1">
        <f t="array" ref="O4646">_xlfn.IFS(
   FACT_ORDERS[[#This Row],[TotalAmount]]&gt;1500, 0.15,
   FACT_ORDERS[[#This Row],[TotalAmount]]&gt;1000, 0.1,
   FACT_ORDERS[[#This Row],[TotalAmount]]&gt;500, 0.05,
   TRUE, 0
)</f>
        <v>0.05</v>
      </c>
      <c r="P4646" s="28">
        <f xml:space="preserve"> FACT_ORDERS[[#This Row],[TotalAmount]] * (1 - (FACT_ORDERS[[#This Row],[ClientDiscount]] + FACT_ORDERS[[#This Row],[OrderDiscount]]) )</f>
        <v>648</v>
      </c>
      <c r="Q4646" s="28">
        <f>FACT_ORDERS[[#This Row],[TotalAmountWithDiscount]]+FACT_ORDERS[[#This Row],[DeliveryCost]]</f>
        <v>648</v>
      </c>
      <c r="R4646" s="35">
        <v>45227</v>
      </c>
      <c r="S4646" s="35" t="str">
        <f>IF(NETWORKDAYS(FACT_ORDERS[[#This Row],[Order-Date]], FACT_ORDERS[[#This Row],[ArrivalDate ]]) &gt; 10, "Late", "On Time")</f>
        <v>On Time</v>
      </c>
    </row>
    <row r="4647" spans="1:19" x14ac:dyDescent="0.3">
      <c r="A4647" s="12">
        <v>9645</v>
      </c>
      <c r="B4647" s="12">
        <v>201</v>
      </c>
      <c r="C4647" s="12">
        <v>10709</v>
      </c>
      <c r="D4647" s="12">
        <v>4646</v>
      </c>
      <c r="E4647" s="12" t="s">
        <v>243</v>
      </c>
      <c r="F4647" s="13">
        <v>45220</v>
      </c>
      <c r="G4647" s="26" t="s">
        <v>13306</v>
      </c>
      <c r="H4647" s="12">
        <v>36</v>
      </c>
      <c r="I4647" s="28">
        <f>VLOOKUP(B:B,DIM_PRODUCTS!A:F,5,FALSE)</f>
        <v>10</v>
      </c>
      <c r="J4647" s="28">
        <f>FACT_ORDERS[[#This Row],[ProductPrice]]*FACT_ORDERS[[#This Row],[Quantity]]</f>
        <v>360</v>
      </c>
      <c r="K4647" s="12" t="str">
        <f>VLOOKUP(C:C,DIM_CUSTOMERS!A:G,7,FALSE)</f>
        <v>Italy</v>
      </c>
      <c r="L4647" s="30" cm="1">
        <f t="array" ref="L4647">_xlfn.IFS(
    AND(FACT_ORDERS[[#This Row],[DeliveryMehtod]]="shippment",FACT_ORDERS[[#This Row],[TotalAmount]]&gt;=200), 0,
    AND(FACT_ORDERS[[#This Row],[DeliveryMehtod]]="pickup"), 15,
    AND(FACT_ORDERS[[#This Row],[DeliveryMehtod]]="shippment",FACT_ORDERS[[#This Row],[TotalAmount]]&lt;200), 35
)</f>
        <v>15</v>
      </c>
      <c r="M4647" s="12" t="str" cm="1">
        <f t="array" ref="M4647">_xlfn.IFS(
    SUMIFS(FACT_ORDERS[TotalAmount], FACT_ORDERS[WD_CUSTOMERS],FACT_ORDERS[[#This Row],[WD_CUSTOMERS]])&gt;=15000, "VIP",
    SUMIFS(FACT_ORDERS[TotalAmount], FACT_ORDERS[WD_CUSTOMERS],FACT_ORDERS[[#This Row],[WD_CUSTOMERS]])&gt;=8000, "Premium",
    TRUE, "Regular"
)</f>
        <v>VIP</v>
      </c>
      <c r="N4647" s="32" cm="1">
        <f t="array" ref="N4647">_xlfn.IFS(
   FACT_ORDERS[[#This Row],[TypeOfClient]]="VIP", 0.2,
   FACT_ORDERS[[#This Row],[TypeOfClient]]="Premium", 0.1,
   TRUE, 0
)</f>
        <v>0.2</v>
      </c>
      <c r="O4647" s="31" cm="1">
        <f t="array" ref="O4647">_xlfn.IFS(
   FACT_ORDERS[[#This Row],[TotalAmount]]&gt;1500, 0.15,
   FACT_ORDERS[[#This Row],[TotalAmount]]&gt;1000, 0.1,
   FACT_ORDERS[[#This Row],[TotalAmount]]&gt;500, 0.05,
   TRUE, 0
)</f>
        <v>0</v>
      </c>
      <c r="P4647" s="28">
        <f xml:space="preserve"> FACT_ORDERS[[#This Row],[TotalAmount]] * (1 - (FACT_ORDERS[[#This Row],[ClientDiscount]] + FACT_ORDERS[[#This Row],[OrderDiscount]]) )</f>
        <v>288</v>
      </c>
      <c r="Q4647" s="28">
        <f>FACT_ORDERS[[#This Row],[TotalAmountWithDiscount]]+FACT_ORDERS[[#This Row],[DeliveryCost]]</f>
        <v>303</v>
      </c>
      <c r="R4647" s="35">
        <v>45227</v>
      </c>
      <c r="S4647" s="35" t="str">
        <f>IF(NETWORKDAYS(FACT_ORDERS[[#This Row],[Order-Date]], FACT_ORDERS[[#This Row],[ArrivalDate ]]) &gt; 10, "Late", "On Time")</f>
        <v>On Time</v>
      </c>
    </row>
    <row r="4648" spans="1:19" x14ac:dyDescent="0.3">
      <c r="A4648" s="12">
        <v>9646</v>
      </c>
      <c r="B4648" s="12">
        <v>299</v>
      </c>
      <c r="C4648" s="12">
        <v>10709</v>
      </c>
      <c r="D4648" s="12">
        <v>4647</v>
      </c>
      <c r="E4648" s="12" t="s">
        <v>243</v>
      </c>
      <c r="F4648" s="13">
        <v>45220</v>
      </c>
      <c r="G4648" s="26" t="s">
        <v>14787</v>
      </c>
      <c r="H4648" s="12">
        <v>16</v>
      </c>
      <c r="I4648" s="28">
        <f>VLOOKUP(B:B,DIM_PRODUCTS!A:F,5,FALSE)</f>
        <v>19</v>
      </c>
      <c r="J4648" s="28">
        <f>FACT_ORDERS[[#This Row],[ProductPrice]]*FACT_ORDERS[[#This Row],[Quantity]]</f>
        <v>304</v>
      </c>
      <c r="K4648" s="12" t="str">
        <f>VLOOKUP(C:C,DIM_CUSTOMERS!A:G,7,FALSE)</f>
        <v>Italy</v>
      </c>
      <c r="L4648" s="30" cm="1">
        <f t="array" ref="L4648">_xlfn.IFS(
    AND(FACT_ORDERS[[#This Row],[DeliveryMehtod]]="shippment",FACT_ORDERS[[#This Row],[TotalAmount]]&gt;=200), 0,
    AND(FACT_ORDERS[[#This Row],[DeliveryMehtod]]="pickup"), 15,
    AND(FACT_ORDERS[[#This Row],[DeliveryMehtod]]="shippment",FACT_ORDERS[[#This Row],[TotalAmount]]&lt;200), 35
)</f>
        <v>15</v>
      </c>
      <c r="M4648" s="12" t="str" cm="1">
        <f t="array" ref="M4648">_xlfn.IFS(
    SUMIFS(FACT_ORDERS[TotalAmount], FACT_ORDERS[WD_CUSTOMERS],FACT_ORDERS[[#This Row],[WD_CUSTOMERS]])&gt;=15000, "VIP",
    SUMIFS(FACT_ORDERS[TotalAmount], FACT_ORDERS[WD_CUSTOMERS],FACT_ORDERS[[#This Row],[WD_CUSTOMERS]])&gt;=8000, "Premium",
    TRUE, "Regular"
)</f>
        <v>VIP</v>
      </c>
      <c r="N4648" s="32" cm="1">
        <f t="array" ref="N4648">_xlfn.IFS(
   FACT_ORDERS[[#This Row],[TypeOfClient]]="VIP", 0.2,
   FACT_ORDERS[[#This Row],[TypeOfClient]]="Premium", 0.1,
   TRUE, 0
)</f>
        <v>0.2</v>
      </c>
      <c r="O4648" s="31" cm="1">
        <f t="array" ref="O4648">_xlfn.IFS(
   FACT_ORDERS[[#This Row],[TotalAmount]]&gt;1500, 0.15,
   FACT_ORDERS[[#This Row],[TotalAmount]]&gt;1000, 0.1,
   FACT_ORDERS[[#This Row],[TotalAmount]]&gt;500, 0.05,
   TRUE, 0
)</f>
        <v>0</v>
      </c>
      <c r="P4648" s="28">
        <f xml:space="preserve"> FACT_ORDERS[[#This Row],[TotalAmount]] * (1 - (FACT_ORDERS[[#This Row],[ClientDiscount]] + FACT_ORDERS[[#This Row],[OrderDiscount]]) )</f>
        <v>243.20000000000002</v>
      </c>
      <c r="Q4648" s="28">
        <f>FACT_ORDERS[[#This Row],[TotalAmountWithDiscount]]+FACT_ORDERS[[#This Row],[DeliveryCost]]</f>
        <v>258.20000000000005</v>
      </c>
      <c r="R4648" s="35">
        <v>45230</v>
      </c>
      <c r="S4648" s="35" t="str">
        <f>IF(NETWORKDAYS(FACT_ORDERS[[#This Row],[Order-Date]], FACT_ORDERS[[#This Row],[ArrivalDate ]]) &gt; 10, "Late", "On Time")</f>
        <v>On Time</v>
      </c>
    </row>
    <row r="4649" spans="1:19" x14ac:dyDescent="0.3">
      <c r="A4649" s="12">
        <v>9647</v>
      </c>
      <c r="B4649" s="12">
        <v>266</v>
      </c>
      <c r="C4649" s="12">
        <v>10709</v>
      </c>
      <c r="D4649" s="12">
        <v>4648</v>
      </c>
      <c r="E4649" s="12" t="s">
        <v>243</v>
      </c>
      <c r="F4649" s="13">
        <v>45220</v>
      </c>
      <c r="G4649" s="26" t="s">
        <v>4153</v>
      </c>
      <c r="H4649" s="12">
        <v>34</v>
      </c>
      <c r="I4649" s="28">
        <f>VLOOKUP(B:B,DIM_PRODUCTS!A:F,5,FALSE)</f>
        <v>12</v>
      </c>
      <c r="J4649" s="28">
        <f>FACT_ORDERS[[#This Row],[ProductPrice]]*FACT_ORDERS[[#This Row],[Quantity]]</f>
        <v>408</v>
      </c>
      <c r="K4649" s="12" t="str">
        <f>VLOOKUP(C:C,DIM_CUSTOMERS!A:G,7,FALSE)</f>
        <v>Italy</v>
      </c>
      <c r="L4649" s="30" cm="1">
        <f t="array" ref="L4649">_xlfn.IFS(
    AND(FACT_ORDERS[[#This Row],[DeliveryMehtod]]="shippment",FACT_ORDERS[[#This Row],[TotalAmount]]&gt;=200), 0,
    AND(FACT_ORDERS[[#This Row],[DeliveryMehtod]]="pickup"), 15,
    AND(FACT_ORDERS[[#This Row],[DeliveryMehtod]]="shippment",FACT_ORDERS[[#This Row],[TotalAmount]]&lt;200), 35
)</f>
        <v>15</v>
      </c>
      <c r="M4649" s="12" t="str" cm="1">
        <f t="array" ref="M4649">_xlfn.IFS(
    SUMIFS(FACT_ORDERS[TotalAmount], FACT_ORDERS[WD_CUSTOMERS],FACT_ORDERS[[#This Row],[WD_CUSTOMERS]])&gt;=15000, "VIP",
    SUMIFS(FACT_ORDERS[TotalAmount], FACT_ORDERS[WD_CUSTOMERS],FACT_ORDERS[[#This Row],[WD_CUSTOMERS]])&gt;=8000, "Premium",
    TRUE, "Regular"
)</f>
        <v>VIP</v>
      </c>
      <c r="N4649" s="32" cm="1">
        <f t="array" ref="N4649">_xlfn.IFS(
   FACT_ORDERS[[#This Row],[TypeOfClient]]="VIP", 0.2,
   FACT_ORDERS[[#This Row],[TypeOfClient]]="Premium", 0.1,
   TRUE, 0
)</f>
        <v>0.2</v>
      </c>
      <c r="O4649" s="31" cm="1">
        <f t="array" ref="O4649">_xlfn.IFS(
   FACT_ORDERS[[#This Row],[TotalAmount]]&gt;1500, 0.15,
   FACT_ORDERS[[#This Row],[TotalAmount]]&gt;1000, 0.1,
   FACT_ORDERS[[#This Row],[TotalAmount]]&gt;500, 0.05,
   TRUE, 0
)</f>
        <v>0</v>
      </c>
      <c r="P4649" s="28">
        <f xml:space="preserve"> FACT_ORDERS[[#This Row],[TotalAmount]] * (1 - (FACT_ORDERS[[#This Row],[ClientDiscount]] + FACT_ORDERS[[#This Row],[OrderDiscount]]) )</f>
        <v>326.40000000000003</v>
      </c>
      <c r="Q4649" s="28">
        <f>FACT_ORDERS[[#This Row],[TotalAmountWithDiscount]]+FACT_ORDERS[[#This Row],[DeliveryCost]]</f>
        <v>341.40000000000003</v>
      </c>
      <c r="R4649" s="35">
        <v>45229</v>
      </c>
      <c r="S4649" s="35" t="str">
        <f>IF(NETWORKDAYS(FACT_ORDERS[[#This Row],[Order-Date]], FACT_ORDERS[[#This Row],[ArrivalDate ]]) &gt; 10, "Late", "On Time")</f>
        <v>On Time</v>
      </c>
    </row>
    <row r="4650" spans="1:19" x14ac:dyDescent="0.3">
      <c r="A4650" s="12">
        <v>9648</v>
      </c>
      <c r="B4650" s="12">
        <v>268</v>
      </c>
      <c r="C4650" s="12">
        <v>10709</v>
      </c>
      <c r="D4650" s="12">
        <v>4649</v>
      </c>
      <c r="E4650" s="12" t="s">
        <v>244</v>
      </c>
      <c r="F4650" s="13">
        <v>45318</v>
      </c>
      <c r="G4650" s="26" t="s">
        <v>14788</v>
      </c>
      <c r="H4650" s="12">
        <v>57</v>
      </c>
      <c r="I4650" s="28">
        <f>VLOOKUP(B:B,DIM_PRODUCTS!A:F,5,FALSE)</f>
        <v>29</v>
      </c>
      <c r="J4650" s="28">
        <f>FACT_ORDERS[[#This Row],[ProductPrice]]*FACT_ORDERS[[#This Row],[Quantity]]</f>
        <v>1653</v>
      </c>
      <c r="K4650" s="12" t="str">
        <f>VLOOKUP(C:C,DIM_CUSTOMERS!A:G,7,FALSE)</f>
        <v>Italy</v>
      </c>
      <c r="L4650" s="30" cm="1">
        <f t="array" ref="L4650">_xlfn.IFS(
    AND(FACT_ORDERS[[#This Row],[DeliveryMehtod]]="shippment",FACT_ORDERS[[#This Row],[TotalAmount]]&gt;=200), 0,
    AND(FACT_ORDERS[[#This Row],[DeliveryMehtod]]="pickup"), 15,
    AND(FACT_ORDERS[[#This Row],[DeliveryMehtod]]="shippment",FACT_ORDERS[[#This Row],[TotalAmount]]&lt;200), 35
)</f>
        <v>0</v>
      </c>
      <c r="M4650" s="12" t="str" cm="1">
        <f t="array" ref="M4650">_xlfn.IFS(
    SUMIFS(FACT_ORDERS[TotalAmount], FACT_ORDERS[WD_CUSTOMERS],FACT_ORDERS[[#This Row],[WD_CUSTOMERS]])&gt;=15000, "VIP",
    SUMIFS(FACT_ORDERS[TotalAmount], FACT_ORDERS[WD_CUSTOMERS],FACT_ORDERS[[#This Row],[WD_CUSTOMERS]])&gt;=8000, "Premium",
    TRUE, "Regular"
)</f>
        <v>VIP</v>
      </c>
      <c r="N4650" s="32" cm="1">
        <f t="array" ref="N4650">_xlfn.IFS(
   FACT_ORDERS[[#This Row],[TypeOfClient]]="VIP", 0.2,
   FACT_ORDERS[[#This Row],[TypeOfClient]]="Premium", 0.1,
   TRUE, 0
)</f>
        <v>0.2</v>
      </c>
      <c r="O4650" s="31" cm="1">
        <f t="array" ref="O4650">_xlfn.IFS(
   FACT_ORDERS[[#This Row],[TotalAmount]]&gt;1500, 0.15,
   FACT_ORDERS[[#This Row],[TotalAmount]]&gt;1000, 0.1,
   FACT_ORDERS[[#This Row],[TotalAmount]]&gt;500, 0.05,
   TRUE, 0
)</f>
        <v>0.15</v>
      </c>
      <c r="P4650" s="28">
        <f xml:space="preserve"> FACT_ORDERS[[#This Row],[TotalAmount]] * (1 - (FACT_ORDERS[[#This Row],[ClientDiscount]] + FACT_ORDERS[[#This Row],[OrderDiscount]]) )</f>
        <v>1074.45</v>
      </c>
      <c r="Q4650" s="28">
        <f>FACT_ORDERS[[#This Row],[TotalAmountWithDiscount]]+FACT_ORDERS[[#This Row],[DeliveryCost]]</f>
        <v>1074.45</v>
      </c>
      <c r="R4650" s="35">
        <v>45329</v>
      </c>
      <c r="S4650" s="35" t="str">
        <f>IF(NETWORKDAYS(FACT_ORDERS[[#This Row],[Order-Date]], FACT_ORDERS[[#This Row],[ArrivalDate ]]) &gt; 10, "Late", "On Time")</f>
        <v>On Time</v>
      </c>
    </row>
    <row r="4651" spans="1:19" x14ac:dyDescent="0.3">
      <c r="A4651" s="12">
        <v>9649</v>
      </c>
      <c r="B4651" s="12">
        <v>202</v>
      </c>
      <c r="C4651" s="12">
        <v>10709</v>
      </c>
      <c r="D4651" s="12">
        <v>4650</v>
      </c>
      <c r="E4651" s="12" t="s">
        <v>244</v>
      </c>
      <c r="F4651" s="13">
        <v>45318</v>
      </c>
      <c r="G4651" s="26" t="s">
        <v>14789</v>
      </c>
      <c r="H4651" s="12">
        <v>37</v>
      </c>
      <c r="I4651" s="28">
        <f>VLOOKUP(B:B,DIM_PRODUCTS!A:F,5,FALSE)</f>
        <v>15</v>
      </c>
      <c r="J4651" s="28">
        <f>FACT_ORDERS[[#This Row],[ProductPrice]]*FACT_ORDERS[[#This Row],[Quantity]]</f>
        <v>555</v>
      </c>
      <c r="K4651" s="12" t="str">
        <f>VLOOKUP(C:C,DIM_CUSTOMERS!A:G,7,FALSE)</f>
        <v>Italy</v>
      </c>
      <c r="L4651" s="30" cm="1">
        <f t="array" ref="L4651">_xlfn.IFS(
    AND(FACT_ORDERS[[#This Row],[DeliveryMehtod]]="shippment",FACT_ORDERS[[#This Row],[TotalAmount]]&gt;=200), 0,
    AND(FACT_ORDERS[[#This Row],[DeliveryMehtod]]="pickup"), 15,
    AND(FACT_ORDERS[[#This Row],[DeliveryMehtod]]="shippment",FACT_ORDERS[[#This Row],[TotalAmount]]&lt;200), 35
)</f>
        <v>0</v>
      </c>
      <c r="M4651" s="12" t="str" cm="1">
        <f t="array" ref="M4651">_xlfn.IFS(
    SUMIFS(FACT_ORDERS[TotalAmount], FACT_ORDERS[WD_CUSTOMERS],FACT_ORDERS[[#This Row],[WD_CUSTOMERS]])&gt;=15000, "VIP",
    SUMIFS(FACT_ORDERS[TotalAmount], FACT_ORDERS[WD_CUSTOMERS],FACT_ORDERS[[#This Row],[WD_CUSTOMERS]])&gt;=8000, "Premium",
    TRUE, "Regular"
)</f>
        <v>VIP</v>
      </c>
      <c r="N4651" s="32" cm="1">
        <f t="array" ref="N4651">_xlfn.IFS(
   FACT_ORDERS[[#This Row],[TypeOfClient]]="VIP", 0.2,
   FACT_ORDERS[[#This Row],[TypeOfClient]]="Premium", 0.1,
   TRUE, 0
)</f>
        <v>0.2</v>
      </c>
      <c r="O4651" s="31" cm="1">
        <f t="array" ref="O4651">_xlfn.IFS(
   FACT_ORDERS[[#This Row],[TotalAmount]]&gt;1500, 0.15,
   FACT_ORDERS[[#This Row],[TotalAmount]]&gt;1000, 0.1,
   FACT_ORDERS[[#This Row],[TotalAmount]]&gt;500, 0.05,
   TRUE, 0
)</f>
        <v>0.05</v>
      </c>
      <c r="P4651" s="28">
        <f xml:space="preserve"> FACT_ORDERS[[#This Row],[TotalAmount]] * (1 - (FACT_ORDERS[[#This Row],[ClientDiscount]] + FACT_ORDERS[[#This Row],[OrderDiscount]]) )</f>
        <v>416.25</v>
      </c>
      <c r="Q4651" s="28">
        <f>FACT_ORDERS[[#This Row],[TotalAmountWithDiscount]]+FACT_ORDERS[[#This Row],[DeliveryCost]]</f>
        <v>416.25</v>
      </c>
      <c r="R4651" s="35">
        <v>45326</v>
      </c>
      <c r="S4651" s="35" t="str">
        <f>IF(NETWORKDAYS(FACT_ORDERS[[#This Row],[Order-Date]], FACT_ORDERS[[#This Row],[ArrivalDate ]]) &gt; 10, "Late", "On Time")</f>
        <v>On Time</v>
      </c>
    </row>
    <row r="4652" spans="1:19" x14ac:dyDescent="0.3">
      <c r="A4652" s="12">
        <v>9650</v>
      </c>
      <c r="B4652" s="12">
        <v>263</v>
      </c>
      <c r="C4652" s="12">
        <v>10709</v>
      </c>
      <c r="D4652" s="12">
        <v>4651</v>
      </c>
      <c r="E4652" s="12" t="s">
        <v>244</v>
      </c>
      <c r="F4652" s="13">
        <v>45318</v>
      </c>
      <c r="G4652" s="26" t="s">
        <v>14790</v>
      </c>
      <c r="H4652" s="12">
        <v>49</v>
      </c>
      <c r="I4652" s="28">
        <f>VLOOKUP(B:B,DIM_PRODUCTS!A:F,5,FALSE)</f>
        <v>27</v>
      </c>
      <c r="J4652" s="28">
        <f>FACT_ORDERS[[#This Row],[ProductPrice]]*FACT_ORDERS[[#This Row],[Quantity]]</f>
        <v>1323</v>
      </c>
      <c r="K4652" s="12" t="str">
        <f>VLOOKUP(C:C,DIM_CUSTOMERS!A:G,7,FALSE)</f>
        <v>Italy</v>
      </c>
      <c r="L4652" s="30" cm="1">
        <f t="array" ref="L4652">_xlfn.IFS(
    AND(FACT_ORDERS[[#This Row],[DeliveryMehtod]]="shippment",FACT_ORDERS[[#This Row],[TotalAmount]]&gt;=200), 0,
    AND(FACT_ORDERS[[#This Row],[DeliveryMehtod]]="pickup"), 15,
    AND(FACT_ORDERS[[#This Row],[DeliveryMehtod]]="shippment",FACT_ORDERS[[#This Row],[TotalAmount]]&lt;200), 35
)</f>
        <v>0</v>
      </c>
      <c r="M4652" s="12" t="str" cm="1">
        <f t="array" ref="M4652">_xlfn.IFS(
    SUMIFS(FACT_ORDERS[TotalAmount], FACT_ORDERS[WD_CUSTOMERS],FACT_ORDERS[[#This Row],[WD_CUSTOMERS]])&gt;=15000, "VIP",
    SUMIFS(FACT_ORDERS[TotalAmount], FACT_ORDERS[WD_CUSTOMERS],FACT_ORDERS[[#This Row],[WD_CUSTOMERS]])&gt;=8000, "Premium",
    TRUE, "Regular"
)</f>
        <v>VIP</v>
      </c>
      <c r="N4652" s="32" cm="1">
        <f t="array" ref="N4652">_xlfn.IFS(
   FACT_ORDERS[[#This Row],[TypeOfClient]]="VIP", 0.2,
   FACT_ORDERS[[#This Row],[TypeOfClient]]="Premium", 0.1,
   TRUE, 0
)</f>
        <v>0.2</v>
      </c>
      <c r="O4652" s="31" cm="1">
        <f t="array" ref="O4652">_xlfn.IFS(
   FACT_ORDERS[[#This Row],[TotalAmount]]&gt;1500, 0.15,
   FACT_ORDERS[[#This Row],[TotalAmount]]&gt;1000, 0.1,
   FACT_ORDERS[[#This Row],[TotalAmount]]&gt;500, 0.05,
   TRUE, 0
)</f>
        <v>0.1</v>
      </c>
      <c r="P4652" s="28">
        <f xml:space="preserve"> FACT_ORDERS[[#This Row],[TotalAmount]] * (1 - (FACT_ORDERS[[#This Row],[ClientDiscount]] + FACT_ORDERS[[#This Row],[OrderDiscount]]) )</f>
        <v>926.09999999999991</v>
      </c>
      <c r="Q4652" s="28">
        <f>FACT_ORDERS[[#This Row],[TotalAmountWithDiscount]]+FACT_ORDERS[[#This Row],[DeliveryCost]]</f>
        <v>926.09999999999991</v>
      </c>
      <c r="R4652" s="35">
        <v>45326</v>
      </c>
      <c r="S4652" s="35" t="str">
        <f>IF(NETWORKDAYS(FACT_ORDERS[[#This Row],[Order-Date]], FACT_ORDERS[[#This Row],[ArrivalDate ]]) &gt; 10, "Late", "On Time")</f>
        <v>On Time</v>
      </c>
    </row>
    <row r="4653" spans="1:19" x14ac:dyDescent="0.3">
      <c r="A4653" s="12">
        <v>9651</v>
      </c>
      <c r="B4653" s="12">
        <v>201</v>
      </c>
      <c r="C4653" s="12">
        <v>10709</v>
      </c>
      <c r="D4653" s="12">
        <v>4652</v>
      </c>
      <c r="E4653" s="12" t="s">
        <v>243</v>
      </c>
      <c r="F4653" s="13">
        <v>45318</v>
      </c>
      <c r="G4653" s="26" t="s">
        <v>14791</v>
      </c>
      <c r="H4653" s="12">
        <v>30</v>
      </c>
      <c r="I4653" s="28">
        <f>VLOOKUP(B:B,DIM_PRODUCTS!A:F,5,FALSE)</f>
        <v>10</v>
      </c>
      <c r="J4653" s="28">
        <f>FACT_ORDERS[[#This Row],[ProductPrice]]*FACT_ORDERS[[#This Row],[Quantity]]</f>
        <v>300</v>
      </c>
      <c r="K4653" s="12" t="str">
        <f>VLOOKUP(C:C,DIM_CUSTOMERS!A:G,7,FALSE)</f>
        <v>Italy</v>
      </c>
      <c r="L4653" s="30" cm="1">
        <f t="array" ref="L4653">_xlfn.IFS(
    AND(FACT_ORDERS[[#This Row],[DeliveryMehtod]]="shippment",FACT_ORDERS[[#This Row],[TotalAmount]]&gt;=200), 0,
    AND(FACT_ORDERS[[#This Row],[DeliveryMehtod]]="pickup"), 15,
    AND(FACT_ORDERS[[#This Row],[DeliveryMehtod]]="shippment",FACT_ORDERS[[#This Row],[TotalAmount]]&lt;200), 35
)</f>
        <v>15</v>
      </c>
      <c r="M4653" s="12" t="str" cm="1">
        <f t="array" ref="M4653">_xlfn.IFS(
    SUMIFS(FACT_ORDERS[TotalAmount], FACT_ORDERS[WD_CUSTOMERS],FACT_ORDERS[[#This Row],[WD_CUSTOMERS]])&gt;=15000, "VIP",
    SUMIFS(FACT_ORDERS[TotalAmount], FACT_ORDERS[WD_CUSTOMERS],FACT_ORDERS[[#This Row],[WD_CUSTOMERS]])&gt;=8000, "Premium",
    TRUE, "Regular"
)</f>
        <v>VIP</v>
      </c>
      <c r="N4653" s="32" cm="1">
        <f t="array" ref="N4653">_xlfn.IFS(
   FACT_ORDERS[[#This Row],[TypeOfClient]]="VIP", 0.2,
   FACT_ORDERS[[#This Row],[TypeOfClient]]="Premium", 0.1,
   TRUE, 0
)</f>
        <v>0.2</v>
      </c>
      <c r="O4653" s="31" cm="1">
        <f t="array" ref="O4653">_xlfn.IFS(
   FACT_ORDERS[[#This Row],[TotalAmount]]&gt;1500, 0.15,
   FACT_ORDERS[[#This Row],[TotalAmount]]&gt;1000, 0.1,
   FACT_ORDERS[[#This Row],[TotalAmount]]&gt;500, 0.05,
   TRUE, 0
)</f>
        <v>0</v>
      </c>
      <c r="P4653" s="28">
        <f xml:space="preserve"> FACT_ORDERS[[#This Row],[TotalAmount]] * (1 - (FACT_ORDERS[[#This Row],[ClientDiscount]] + FACT_ORDERS[[#This Row],[OrderDiscount]]) )</f>
        <v>240</v>
      </c>
      <c r="Q4653" s="28">
        <f>FACT_ORDERS[[#This Row],[TotalAmountWithDiscount]]+FACT_ORDERS[[#This Row],[DeliveryCost]]</f>
        <v>255</v>
      </c>
      <c r="R4653" s="35">
        <v>45325</v>
      </c>
      <c r="S4653" s="35" t="str">
        <f>IF(NETWORKDAYS(FACT_ORDERS[[#This Row],[Order-Date]], FACT_ORDERS[[#This Row],[ArrivalDate ]]) &gt; 10, "Late", "On Time")</f>
        <v>On Time</v>
      </c>
    </row>
    <row r="4654" spans="1:19" x14ac:dyDescent="0.3">
      <c r="A4654" s="12">
        <v>9652</v>
      </c>
      <c r="B4654" s="12">
        <v>299</v>
      </c>
      <c r="C4654" s="12">
        <v>10709</v>
      </c>
      <c r="D4654" s="12">
        <v>4653</v>
      </c>
      <c r="E4654" s="12" t="s">
        <v>243</v>
      </c>
      <c r="F4654" s="13">
        <v>45318</v>
      </c>
      <c r="G4654" s="26" t="s">
        <v>14792</v>
      </c>
      <c r="H4654" s="12">
        <v>17</v>
      </c>
      <c r="I4654" s="28">
        <f>VLOOKUP(B:B,DIM_PRODUCTS!A:F,5,FALSE)</f>
        <v>19</v>
      </c>
      <c r="J4654" s="28">
        <f>FACT_ORDERS[[#This Row],[ProductPrice]]*FACT_ORDERS[[#This Row],[Quantity]]</f>
        <v>323</v>
      </c>
      <c r="K4654" s="12" t="str">
        <f>VLOOKUP(C:C,DIM_CUSTOMERS!A:G,7,FALSE)</f>
        <v>Italy</v>
      </c>
      <c r="L4654" s="30" cm="1">
        <f t="array" ref="L4654">_xlfn.IFS(
    AND(FACT_ORDERS[[#This Row],[DeliveryMehtod]]="shippment",FACT_ORDERS[[#This Row],[TotalAmount]]&gt;=200), 0,
    AND(FACT_ORDERS[[#This Row],[DeliveryMehtod]]="pickup"), 15,
    AND(FACT_ORDERS[[#This Row],[DeliveryMehtod]]="shippment",FACT_ORDERS[[#This Row],[TotalAmount]]&lt;200), 35
)</f>
        <v>15</v>
      </c>
      <c r="M4654" s="12" t="str" cm="1">
        <f t="array" ref="M4654">_xlfn.IFS(
    SUMIFS(FACT_ORDERS[TotalAmount], FACT_ORDERS[WD_CUSTOMERS],FACT_ORDERS[[#This Row],[WD_CUSTOMERS]])&gt;=15000, "VIP",
    SUMIFS(FACT_ORDERS[TotalAmount], FACT_ORDERS[WD_CUSTOMERS],FACT_ORDERS[[#This Row],[WD_CUSTOMERS]])&gt;=8000, "Premium",
    TRUE, "Regular"
)</f>
        <v>VIP</v>
      </c>
      <c r="N4654" s="32" cm="1">
        <f t="array" ref="N4654">_xlfn.IFS(
   FACT_ORDERS[[#This Row],[TypeOfClient]]="VIP", 0.2,
   FACT_ORDERS[[#This Row],[TypeOfClient]]="Premium", 0.1,
   TRUE, 0
)</f>
        <v>0.2</v>
      </c>
      <c r="O4654" s="31" cm="1">
        <f t="array" ref="O4654">_xlfn.IFS(
   FACT_ORDERS[[#This Row],[TotalAmount]]&gt;1500, 0.15,
   FACT_ORDERS[[#This Row],[TotalAmount]]&gt;1000, 0.1,
   FACT_ORDERS[[#This Row],[TotalAmount]]&gt;500, 0.05,
   TRUE, 0
)</f>
        <v>0</v>
      </c>
      <c r="P4654" s="28">
        <f xml:space="preserve"> FACT_ORDERS[[#This Row],[TotalAmount]] * (1 - (FACT_ORDERS[[#This Row],[ClientDiscount]] + FACT_ORDERS[[#This Row],[OrderDiscount]]) )</f>
        <v>258.40000000000003</v>
      </c>
      <c r="Q4654" s="28">
        <f>FACT_ORDERS[[#This Row],[TotalAmountWithDiscount]]+FACT_ORDERS[[#This Row],[DeliveryCost]]</f>
        <v>273.40000000000003</v>
      </c>
      <c r="R4654" s="35">
        <v>45328</v>
      </c>
      <c r="S4654" s="35" t="str">
        <f>IF(NETWORKDAYS(FACT_ORDERS[[#This Row],[Order-Date]], FACT_ORDERS[[#This Row],[ArrivalDate ]]) &gt; 10, "Late", "On Time")</f>
        <v>On Time</v>
      </c>
    </row>
    <row r="4655" spans="1:19" x14ac:dyDescent="0.3">
      <c r="A4655" s="12">
        <v>9653</v>
      </c>
      <c r="B4655" s="12">
        <v>266</v>
      </c>
      <c r="C4655" s="12">
        <v>10709</v>
      </c>
      <c r="D4655" s="12">
        <v>4654</v>
      </c>
      <c r="E4655" s="12" t="s">
        <v>243</v>
      </c>
      <c r="F4655" s="13">
        <v>45318</v>
      </c>
      <c r="G4655" s="26" t="s">
        <v>14793</v>
      </c>
      <c r="H4655" s="12">
        <v>38</v>
      </c>
      <c r="I4655" s="28">
        <f>VLOOKUP(B:B,DIM_PRODUCTS!A:F,5,FALSE)</f>
        <v>12</v>
      </c>
      <c r="J4655" s="28">
        <f>FACT_ORDERS[[#This Row],[ProductPrice]]*FACT_ORDERS[[#This Row],[Quantity]]</f>
        <v>456</v>
      </c>
      <c r="K4655" s="12" t="str">
        <f>VLOOKUP(C:C,DIM_CUSTOMERS!A:G,7,FALSE)</f>
        <v>Italy</v>
      </c>
      <c r="L4655" s="30" cm="1">
        <f t="array" ref="L4655">_xlfn.IFS(
    AND(FACT_ORDERS[[#This Row],[DeliveryMehtod]]="shippment",FACT_ORDERS[[#This Row],[TotalAmount]]&gt;=200), 0,
    AND(FACT_ORDERS[[#This Row],[DeliveryMehtod]]="pickup"), 15,
    AND(FACT_ORDERS[[#This Row],[DeliveryMehtod]]="shippment",FACT_ORDERS[[#This Row],[TotalAmount]]&lt;200), 35
)</f>
        <v>15</v>
      </c>
      <c r="M4655" s="12" t="str" cm="1">
        <f t="array" ref="M4655">_xlfn.IFS(
    SUMIFS(FACT_ORDERS[TotalAmount], FACT_ORDERS[WD_CUSTOMERS],FACT_ORDERS[[#This Row],[WD_CUSTOMERS]])&gt;=15000, "VIP",
    SUMIFS(FACT_ORDERS[TotalAmount], FACT_ORDERS[WD_CUSTOMERS],FACT_ORDERS[[#This Row],[WD_CUSTOMERS]])&gt;=8000, "Premium",
    TRUE, "Regular"
)</f>
        <v>VIP</v>
      </c>
      <c r="N4655" s="32" cm="1">
        <f t="array" ref="N4655">_xlfn.IFS(
   FACT_ORDERS[[#This Row],[TypeOfClient]]="VIP", 0.2,
   FACT_ORDERS[[#This Row],[TypeOfClient]]="Premium", 0.1,
   TRUE, 0
)</f>
        <v>0.2</v>
      </c>
      <c r="O4655" s="31" cm="1">
        <f t="array" ref="O4655">_xlfn.IFS(
   FACT_ORDERS[[#This Row],[TotalAmount]]&gt;1500, 0.15,
   FACT_ORDERS[[#This Row],[TotalAmount]]&gt;1000, 0.1,
   FACT_ORDERS[[#This Row],[TotalAmount]]&gt;500, 0.05,
   TRUE, 0
)</f>
        <v>0</v>
      </c>
      <c r="P4655" s="28">
        <f xml:space="preserve"> FACT_ORDERS[[#This Row],[TotalAmount]] * (1 - (FACT_ORDERS[[#This Row],[ClientDiscount]] + FACT_ORDERS[[#This Row],[OrderDiscount]]) )</f>
        <v>364.8</v>
      </c>
      <c r="Q4655" s="28">
        <f>FACT_ORDERS[[#This Row],[TotalAmountWithDiscount]]+FACT_ORDERS[[#This Row],[DeliveryCost]]</f>
        <v>379.8</v>
      </c>
      <c r="R4655" s="35">
        <v>45326</v>
      </c>
      <c r="S4655" s="35" t="str">
        <f>IF(NETWORKDAYS(FACT_ORDERS[[#This Row],[Order-Date]], FACT_ORDERS[[#This Row],[ArrivalDate ]]) &gt; 10, "Late", "On Time")</f>
        <v>On Time</v>
      </c>
    </row>
    <row r="4656" spans="1:19" x14ac:dyDescent="0.3">
      <c r="A4656" s="12">
        <v>9654</v>
      </c>
      <c r="B4656" s="12">
        <v>268</v>
      </c>
      <c r="C4656" s="12">
        <v>10709</v>
      </c>
      <c r="D4656" s="12">
        <v>4655</v>
      </c>
      <c r="E4656" s="12" t="s">
        <v>244</v>
      </c>
      <c r="F4656" s="13">
        <v>45477</v>
      </c>
      <c r="G4656" s="26" t="s">
        <v>14794</v>
      </c>
      <c r="H4656" s="12">
        <v>50</v>
      </c>
      <c r="I4656" s="28">
        <f>VLOOKUP(B:B,DIM_PRODUCTS!A:F,5,FALSE)</f>
        <v>29</v>
      </c>
      <c r="J4656" s="28">
        <f>FACT_ORDERS[[#This Row],[ProductPrice]]*FACT_ORDERS[[#This Row],[Quantity]]</f>
        <v>1450</v>
      </c>
      <c r="K4656" s="12" t="str">
        <f>VLOOKUP(C:C,DIM_CUSTOMERS!A:G,7,FALSE)</f>
        <v>Italy</v>
      </c>
      <c r="L4656" s="30" cm="1">
        <f t="array" ref="L4656">_xlfn.IFS(
    AND(FACT_ORDERS[[#This Row],[DeliveryMehtod]]="shippment",FACT_ORDERS[[#This Row],[TotalAmount]]&gt;=200), 0,
    AND(FACT_ORDERS[[#This Row],[DeliveryMehtod]]="pickup"), 15,
    AND(FACT_ORDERS[[#This Row],[DeliveryMehtod]]="shippment",FACT_ORDERS[[#This Row],[TotalAmount]]&lt;200), 35
)</f>
        <v>0</v>
      </c>
      <c r="M4656" s="12" t="str" cm="1">
        <f t="array" ref="M4656">_xlfn.IFS(
    SUMIFS(FACT_ORDERS[TotalAmount], FACT_ORDERS[WD_CUSTOMERS],FACT_ORDERS[[#This Row],[WD_CUSTOMERS]])&gt;=15000, "VIP",
    SUMIFS(FACT_ORDERS[TotalAmount], FACT_ORDERS[WD_CUSTOMERS],FACT_ORDERS[[#This Row],[WD_CUSTOMERS]])&gt;=8000, "Premium",
    TRUE, "Regular"
)</f>
        <v>VIP</v>
      </c>
      <c r="N4656" s="32" cm="1">
        <f t="array" ref="N4656">_xlfn.IFS(
   FACT_ORDERS[[#This Row],[TypeOfClient]]="VIP", 0.2,
   FACT_ORDERS[[#This Row],[TypeOfClient]]="Premium", 0.1,
   TRUE, 0
)</f>
        <v>0.2</v>
      </c>
      <c r="O4656" s="31" cm="1">
        <f t="array" ref="O4656">_xlfn.IFS(
   FACT_ORDERS[[#This Row],[TotalAmount]]&gt;1500, 0.15,
   FACT_ORDERS[[#This Row],[TotalAmount]]&gt;1000, 0.1,
   FACT_ORDERS[[#This Row],[TotalAmount]]&gt;500, 0.05,
   TRUE, 0
)</f>
        <v>0.1</v>
      </c>
      <c r="P4656" s="28">
        <f xml:space="preserve"> FACT_ORDERS[[#This Row],[TotalAmount]] * (1 - (FACT_ORDERS[[#This Row],[ClientDiscount]] + FACT_ORDERS[[#This Row],[OrderDiscount]]) )</f>
        <v>1014.9999999999999</v>
      </c>
      <c r="Q4656" s="28">
        <f>FACT_ORDERS[[#This Row],[TotalAmountWithDiscount]]+FACT_ORDERS[[#This Row],[DeliveryCost]]</f>
        <v>1014.9999999999999</v>
      </c>
      <c r="R4656" s="35">
        <v>45487</v>
      </c>
      <c r="S4656" s="35" t="str">
        <f>IF(NETWORKDAYS(FACT_ORDERS[[#This Row],[Order-Date]], FACT_ORDERS[[#This Row],[ArrivalDate ]]) &gt; 10, "Late", "On Time")</f>
        <v>On Time</v>
      </c>
    </row>
    <row r="4657" spans="1:19" x14ac:dyDescent="0.3">
      <c r="A4657" s="12">
        <v>9655</v>
      </c>
      <c r="B4657" s="12">
        <v>202</v>
      </c>
      <c r="C4657" s="12">
        <v>10709</v>
      </c>
      <c r="D4657" s="12">
        <v>4656</v>
      </c>
      <c r="E4657" s="12" t="s">
        <v>244</v>
      </c>
      <c r="F4657" s="13">
        <v>45477</v>
      </c>
      <c r="G4657" s="26" t="s">
        <v>3639</v>
      </c>
      <c r="H4657" s="12">
        <v>6</v>
      </c>
      <c r="I4657" s="28">
        <f>VLOOKUP(B:B,DIM_PRODUCTS!A:F,5,FALSE)</f>
        <v>15</v>
      </c>
      <c r="J4657" s="28">
        <f>FACT_ORDERS[[#This Row],[ProductPrice]]*FACT_ORDERS[[#This Row],[Quantity]]</f>
        <v>90</v>
      </c>
      <c r="K4657" s="12" t="str">
        <f>VLOOKUP(C:C,DIM_CUSTOMERS!A:G,7,FALSE)</f>
        <v>Italy</v>
      </c>
      <c r="L4657" s="30" cm="1">
        <f t="array" ref="L4657">_xlfn.IFS(
    AND(FACT_ORDERS[[#This Row],[DeliveryMehtod]]="shippment",FACT_ORDERS[[#This Row],[TotalAmount]]&gt;=200), 0,
    AND(FACT_ORDERS[[#This Row],[DeliveryMehtod]]="pickup"), 15,
    AND(FACT_ORDERS[[#This Row],[DeliveryMehtod]]="shippment",FACT_ORDERS[[#This Row],[TotalAmount]]&lt;200), 35
)</f>
        <v>35</v>
      </c>
      <c r="M4657" s="12" t="str" cm="1">
        <f t="array" ref="M4657">_xlfn.IFS(
    SUMIFS(FACT_ORDERS[TotalAmount], FACT_ORDERS[WD_CUSTOMERS],FACT_ORDERS[[#This Row],[WD_CUSTOMERS]])&gt;=15000, "VIP",
    SUMIFS(FACT_ORDERS[TotalAmount], FACT_ORDERS[WD_CUSTOMERS],FACT_ORDERS[[#This Row],[WD_CUSTOMERS]])&gt;=8000, "Premium",
    TRUE, "Regular"
)</f>
        <v>VIP</v>
      </c>
      <c r="N4657" s="32" cm="1">
        <f t="array" ref="N4657">_xlfn.IFS(
   FACT_ORDERS[[#This Row],[TypeOfClient]]="VIP", 0.2,
   FACT_ORDERS[[#This Row],[TypeOfClient]]="Premium", 0.1,
   TRUE, 0
)</f>
        <v>0.2</v>
      </c>
      <c r="O4657" s="31" cm="1">
        <f t="array" ref="O4657">_xlfn.IFS(
   FACT_ORDERS[[#This Row],[TotalAmount]]&gt;1500, 0.15,
   FACT_ORDERS[[#This Row],[TotalAmount]]&gt;1000, 0.1,
   FACT_ORDERS[[#This Row],[TotalAmount]]&gt;500, 0.05,
   TRUE, 0
)</f>
        <v>0</v>
      </c>
      <c r="P4657" s="28">
        <f xml:space="preserve"> FACT_ORDERS[[#This Row],[TotalAmount]] * (1 - (FACT_ORDERS[[#This Row],[ClientDiscount]] + FACT_ORDERS[[#This Row],[OrderDiscount]]) )</f>
        <v>72</v>
      </c>
      <c r="Q4657" s="28">
        <f>FACT_ORDERS[[#This Row],[TotalAmountWithDiscount]]+FACT_ORDERS[[#This Row],[DeliveryCost]]</f>
        <v>107</v>
      </c>
      <c r="R4657" s="35">
        <v>45487</v>
      </c>
      <c r="S4657" s="35" t="str">
        <f>IF(NETWORKDAYS(FACT_ORDERS[[#This Row],[Order-Date]], FACT_ORDERS[[#This Row],[ArrivalDate ]]) &gt; 10, "Late", "On Time")</f>
        <v>On Time</v>
      </c>
    </row>
    <row r="4658" spans="1:19" x14ac:dyDescent="0.3">
      <c r="A4658" s="12">
        <v>9656</v>
      </c>
      <c r="B4658" s="12">
        <v>263</v>
      </c>
      <c r="C4658" s="12">
        <v>10709</v>
      </c>
      <c r="D4658" s="12">
        <v>4657</v>
      </c>
      <c r="E4658" s="12" t="s">
        <v>243</v>
      </c>
      <c r="F4658" s="13">
        <v>45477</v>
      </c>
      <c r="G4658" s="26" t="s">
        <v>14728</v>
      </c>
      <c r="H4658" s="12">
        <v>38</v>
      </c>
      <c r="I4658" s="28">
        <f>VLOOKUP(B:B,DIM_PRODUCTS!A:F,5,FALSE)</f>
        <v>27</v>
      </c>
      <c r="J4658" s="28">
        <f>FACT_ORDERS[[#This Row],[ProductPrice]]*FACT_ORDERS[[#This Row],[Quantity]]</f>
        <v>1026</v>
      </c>
      <c r="K4658" s="12" t="str">
        <f>VLOOKUP(C:C,DIM_CUSTOMERS!A:G,7,FALSE)</f>
        <v>Italy</v>
      </c>
      <c r="L4658" s="30" cm="1">
        <f t="array" ref="L4658">_xlfn.IFS(
    AND(FACT_ORDERS[[#This Row],[DeliveryMehtod]]="shippment",FACT_ORDERS[[#This Row],[TotalAmount]]&gt;=200), 0,
    AND(FACT_ORDERS[[#This Row],[DeliveryMehtod]]="pickup"), 15,
    AND(FACT_ORDERS[[#This Row],[DeliveryMehtod]]="shippment",FACT_ORDERS[[#This Row],[TotalAmount]]&lt;200), 35
)</f>
        <v>15</v>
      </c>
      <c r="M4658" s="12" t="str" cm="1">
        <f t="array" ref="M4658">_xlfn.IFS(
    SUMIFS(FACT_ORDERS[TotalAmount], FACT_ORDERS[WD_CUSTOMERS],FACT_ORDERS[[#This Row],[WD_CUSTOMERS]])&gt;=15000, "VIP",
    SUMIFS(FACT_ORDERS[TotalAmount], FACT_ORDERS[WD_CUSTOMERS],FACT_ORDERS[[#This Row],[WD_CUSTOMERS]])&gt;=8000, "Premium",
    TRUE, "Regular"
)</f>
        <v>VIP</v>
      </c>
      <c r="N4658" s="32" cm="1">
        <f t="array" ref="N4658">_xlfn.IFS(
   FACT_ORDERS[[#This Row],[TypeOfClient]]="VIP", 0.2,
   FACT_ORDERS[[#This Row],[TypeOfClient]]="Premium", 0.1,
   TRUE, 0
)</f>
        <v>0.2</v>
      </c>
      <c r="O4658" s="31" cm="1">
        <f t="array" ref="O4658">_xlfn.IFS(
   FACT_ORDERS[[#This Row],[TotalAmount]]&gt;1500, 0.15,
   FACT_ORDERS[[#This Row],[TotalAmount]]&gt;1000, 0.1,
   FACT_ORDERS[[#This Row],[TotalAmount]]&gt;500, 0.05,
   TRUE, 0
)</f>
        <v>0.1</v>
      </c>
      <c r="P4658" s="28">
        <f xml:space="preserve"> FACT_ORDERS[[#This Row],[TotalAmount]] * (1 - (FACT_ORDERS[[#This Row],[ClientDiscount]] + FACT_ORDERS[[#This Row],[OrderDiscount]]) )</f>
        <v>718.19999999999993</v>
      </c>
      <c r="Q4658" s="28">
        <f>FACT_ORDERS[[#This Row],[TotalAmountWithDiscount]]+FACT_ORDERS[[#This Row],[DeliveryCost]]</f>
        <v>733.19999999999993</v>
      </c>
      <c r="R4658" s="35">
        <v>45486</v>
      </c>
      <c r="S4658" s="35" t="str">
        <f>IF(NETWORKDAYS(FACT_ORDERS[[#This Row],[Order-Date]], FACT_ORDERS[[#This Row],[ArrivalDate ]]) &gt; 10, "Late", "On Time")</f>
        <v>On Time</v>
      </c>
    </row>
    <row r="4659" spans="1:19" x14ac:dyDescent="0.3">
      <c r="A4659" s="12">
        <v>9657</v>
      </c>
      <c r="B4659" s="12">
        <v>201</v>
      </c>
      <c r="C4659" s="12">
        <v>10709</v>
      </c>
      <c r="D4659" s="12">
        <v>4658</v>
      </c>
      <c r="E4659" s="12" t="s">
        <v>244</v>
      </c>
      <c r="F4659" s="13">
        <v>45477</v>
      </c>
      <c r="G4659" s="26" t="s">
        <v>14795</v>
      </c>
      <c r="H4659" s="12">
        <v>39</v>
      </c>
      <c r="I4659" s="28">
        <f>VLOOKUP(B:B,DIM_PRODUCTS!A:F,5,FALSE)</f>
        <v>10</v>
      </c>
      <c r="J4659" s="28">
        <f>FACT_ORDERS[[#This Row],[ProductPrice]]*FACT_ORDERS[[#This Row],[Quantity]]</f>
        <v>390</v>
      </c>
      <c r="K4659" s="12" t="str">
        <f>VLOOKUP(C:C,DIM_CUSTOMERS!A:G,7,FALSE)</f>
        <v>Italy</v>
      </c>
      <c r="L4659" s="30" cm="1">
        <f t="array" ref="L4659">_xlfn.IFS(
    AND(FACT_ORDERS[[#This Row],[DeliveryMehtod]]="shippment",FACT_ORDERS[[#This Row],[TotalAmount]]&gt;=200), 0,
    AND(FACT_ORDERS[[#This Row],[DeliveryMehtod]]="pickup"), 15,
    AND(FACT_ORDERS[[#This Row],[DeliveryMehtod]]="shippment",FACT_ORDERS[[#This Row],[TotalAmount]]&lt;200), 35
)</f>
        <v>0</v>
      </c>
      <c r="M4659" s="12" t="str" cm="1">
        <f t="array" ref="M4659">_xlfn.IFS(
    SUMIFS(FACT_ORDERS[TotalAmount], FACT_ORDERS[WD_CUSTOMERS],FACT_ORDERS[[#This Row],[WD_CUSTOMERS]])&gt;=15000, "VIP",
    SUMIFS(FACT_ORDERS[TotalAmount], FACT_ORDERS[WD_CUSTOMERS],FACT_ORDERS[[#This Row],[WD_CUSTOMERS]])&gt;=8000, "Premium",
    TRUE, "Regular"
)</f>
        <v>VIP</v>
      </c>
      <c r="N4659" s="32" cm="1">
        <f t="array" ref="N4659">_xlfn.IFS(
   FACT_ORDERS[[#This Row],[TypeOfClient]]="VIP", 0.2,
   FACT_ORDERS[[#This Row],[TypeOfClient]]="Premium", 0.1,
   TRUE, 0
)</f>
        <v>0.2</v>
      </c>
      <c r="O4659" s="31" cm="1">
        <f t="array" ref="O4659">_xlfn.IFS(
   FACT_ORDERS[[#This Row],[TotalAmount]]&gt;1500, 0.15,
   FACT_ORDERS[[#This Row],[TotalAmount]]&gt;1000, 0.1,
   FACT_ORDERS[[#This Row],[TotalAmount]]&gt;500, 0.05,
   TRUE, 0
)</f>
        <v>0</v>
      </c>
      <c r="P4659" s="28">
        <f xml:space="preserve"> FACT_ORDERS[[#This Row],[TotalAmount]] * (1 - (FACT_ORDERS[[#This Row],[ClientDiscount]] + FACT_ORDERS[[#This Row],[OrderDiscount]]) )</f>
        <v>312</v>
      </c>
      <c r="Q4659" s="28">
        <f>FACT_ORDERS[[#This Row],[TotalAmountWithDiscount]]+FACT_ORDERS[[#This Row],[DeliveryCost]]</f>
        <v>312</v>
      </c>
      <c r="R4659" s="35">
        <v>45488</v>
      </c>
      <c r="S4659" s="35" t="str">
        <f>IF(NETWORKDAYS(FACT_ORDERS[[#This Row],[Order-Date]], FACT_ORDERS[[#This Row],[ArrivalDate ]]) &gt; 10, "Late", "On Time")</f>
        <v>On Time</v>
      </c>
    </row>
    <row r="4660" spans="1:19" x14ac:dyDescent="0.3">
      <c r="A4660" s="12">
        <v>9658</v>
      </c>
      <c r="B4660" s="12">
        <v>268</v>
      </c>
      <c r="C4660" s="12">
        <v>10709</v>
      </c>
      <c r="D4660" s="12">
        <v>4659</v>
      </c>
      <c r="E4660" s="12" t="s">
        <v>243</v>
      </c>
      <c r="F4660" s="13">
        <v>45415</v>
      </c>
      <c r="G4660" s="26" t="s">
        <v>14796</v>
      </c>
      <c r="H4660" s="12">
        <v>54</v>
      </c>
      <c r="I4660" s="28">
        <f>VLOOKUP(B:B,DIM_PRODUCTS!A:F,5,FALSE)</f>
        <v>29</v>
      </c>
      <c r="J4660" s="28">
        <f>FACT_ORDERS[[#This Row],[ProductPrice]]*FACT_ORDERS[[#This Row],[Quantity]]</f>
        <v>1566</v>
      </c>
      <c r="K4660" s="12" t="str">
        <f>VLOOKUP(C:C,DIM_CUSTOMERS!A:G,7,FALSE)</f>
        <v>Italy</v>
      </c>
      <c r="L4660" s="30" cm="1">
        <f t="array" ref="L4660">_xlfn.IFS(
    AND(FACT_ORDERS[[#This Row],[DeliveryMehtod]]="shippment",FACT_ORDERS[[#This Row],[TotalAmount]]&gt;=200), 0,
    AND(FACT_ORDERS[[#This Row],[DeliveryMehtod]]="pickup"), 15,
    AND(FACT_ORDERS[[#This Row],[DeliveryMehtod]]="shippment",FACT_ORDERS[[#This Row],[TotalAmount]]&lt;200), 35
)</f>
        <v>15</v>
      </c>
      <c r="M4660" s="12" t="str" cm="1">
        <f t="array" ref="M4660">_xlfn.IFS(
    SUMIFS(FACT_ORDERS[TotalAmount], FACT_ORDERS[WD_CUSTOMERS],FACT_ORDERS[[#This Row],[WD_CUSTOMERS]])&gt;=15000, "VIP",
    SUMIFS(FACT_ORDERS[TotalAmount], FACT_ORDERS[WD_CUSTOMERS],FACT_ORDERS[[#This Row],[WD_CUSTOMERS]])&gt;=8000, "Premium",
    TRUE, "Regular"
)</f>
        <v>VIP</v>
      </c>
      <c r="N4660" s="32" cm="1">
        <f t="array" ref="N4660">_xlfn.IFS(
   FACT_ORDERS[[#This Row],[TypeOfClient]]="VIP", 0.2,
   FACT_ORDERS[[#This Row],[TypeOfClient]]="Premium", 0.1,
   TRUE, 0
)</f>
        <v>0.2</v>
      </c>
      <c r="O4660" s="31" cm="1">
        <f t="array" ref="O4660">_xlfn.IFS(
   FACT_ORDERS[[#This Row],[TotalAmount]]&gt;1500, 0.15,
   FACT_ORDERS[[#This Row],[TotalAmount]]&gt;1000, 0.1,
   FACT_ORDERS[[#This Row],[TotalAmount]]&gt;500, 0.05,
   TRUE, 0
)</f>
        <v>0.15</v>
      </c>
      <c r="P4660" s="28">
        <f xml:space="preserve"> FACT_ORDERS[[#This Row],[TotalAmount]] * (1 - (FACT_ORDERS[[#This Row],[ClientDiscount]] + FACT_ORDERS[[#This Row],[OrderDiscount]]) )</f>
        <v>1017.9000000000001</v>
      </c>
      <c r="Q4660" s="28">
        <f>FACT_ORDERS[[#This Row],[TotalAmountWithDiscount]]+FACT_ORDERS[[#This Row],[DeliveryCost]]</f>
        <v>1032.9000000000001</v>
      </c>
      <c r="R4660" s="35">
        <v>45425</v>
      </c>
      <c r="S4660" s="35" t="str">
        <f>IF(NETWORKDAYS(FACT_ORDERS[[#This Row],[Order-Date]], FACT_ORDERS[[#This Row],[ArrivalDate ]]) &gt; 10, "Late", "On Time")</f>
        <v>On Time</v>
      </c>
    </row>
    <row r="4661" spans="1:19" x14ac:dyDescent="0.3">
      <c r="A4661" s="12">
        <v>9659</v>
      </c>
      <c r="B4661" s="12">
        <v>202</v>
      </c>
      <c r="C4661" s="12">
        <v>10709</v>
      </c>
      <c r="D4661" s="12">
        <v>4660</v>
      </c>
      <c r="E4661" s="12" t="s">
        <v>243</v>
      </c>
      <c r="F4661" s="13">
        <v>45415</v>
      </c>
      <c r="G4661" s="26" t="s">
        <v>14797</v>
      </c>
      <c r="H4661" s="12">
        <v>7</v>
      </c>
      <c r="I4661" s="28">
        <f>VLOOKUP(B:B,DIM_PRODUCTS!A:F,5,FALSE)</f>
        <v>15</v>
      </c>
      <c r="J4661" s="28">
        <f>FACT_ORDERS[[#This Row],[ProductPrice]]*FACT_ORDERS[[#This Row],[Quantity]]</f>
        <v>105</v>
      </c>
      <c r="K4661" s="12" t="str">
        <f>VLOOKUP(C:C,DIM_CUSTOMERS!A:G,7,FALSE)</f>
        <v>Italy</v>
      </c>
      <c r="L4661" s="30" cm="1">
        <f t="array" ref="L4661">_xlfn.IFS(
    AND(FACT_ORDERS[[#This Row],[DeliveryMehtod]]="shippment",FACT_ORDERS[[#This Row],[TotalAmount]]&gt;=200), 0,
    AND(FACT_ORDERS[[#This Row],[DeliveryMehtod]]="pickup"), 15,
    AND(FACT_ORDERS[[#This Row],[DeliveryMehtod]]="shippment",FACT_ORDERS[[#This Row],[TotalAmount]]&lt;200), 35
)</f>
        <v>15</v>
      </c>
      <c r="M4661" s="12" t="str" cm="1">
        <f t="array" ref="M4661">_xlfn.IFS(
    SUMIFS(FACT_ORDERS[TotalAmount], FACT_ORDERS[WD_CUSTOMERS],FACT_ORDERS[[#This Row],[WD_CUSTOMERS]])&gt;=15000, "VIP",
    SUMIFS(FACT_ORDERS[TotalAmount], FACT_ORDERS[WD_CUSTOMERS],FACT_ORDERS[[#This Row],[WD_CUSTOMERS]])&gt;=8000, "Premium",
    TRUE, "Regular"
)</f>
        <v>VIP</v>
      </c>
      <c r="N4661" s="32" cm="1">
        <f t="array" ref="N4661">_xlfn.IFS(
   FACT_ORDERS[[#This Row],[TypeOfClient]]="VIP", 0.2,
   FACT_ORDERS[[#This Row],[TypeOfClient]]="Premium", 0.1,
   TRUE, 0
)</f>
        <v>0.2</v>
      </c>
      <c r="O4661" s="31" cm="1">
        <f t="array" ref="O4661">_xlfn.IFS(
   FACT_ORDERS[[#This Row],[TotalAmount]]&gt;1500, 0.15,
   FACT_ORDERS[[#This Row],[TotalAmount]]&gt;1000, 0.1,
   FACT_ORDERS[[#This Row],[TotalAmount]]&gt;500, 0.05,
   TRUE, 0
)</f>
        <v>0</v>
      </c>
      <c r="P4661" s="28">
        <f xml:space="preserve"> FACT_ORDERS[[#This Row],[TotalAmount]] * (1 - (FACT_ORDERS[[#This Row],[ClientDiscount]] + FACT_ORDERS[[#This Row],[OrderDiscount]]) )</f>
        <v>84</v>
      </c>
      <c r="Q4661" s="28">
        <f>FACT_ORDERS[[#This Row],[TotalAmountWithDiscount]]+FACT_ORDERS[[#This Row],[DeliveryCost]]</f>
        <v>99</v>
      </c>
      <c r="R4661" s="35">
        <v>45422</v>
      </c>
      <c r="S4661" s="35" t="str">
        <f>IF(NETWORKDAYS(FACT_ORDERS[[#This Row],[Order-Date]], FACT_ORDERS[[#This Row],[ArrivalDate ]]) &gt; 10, "Late", "On Time")</f>
        <v>On Time</v>
      </c>
    </row>
    <row r="4662" spans="1:19" x14ac:dyDescent="0.3">
      <c r="A4662" s="12">
        <v>9660</v>
      </c>
      <c r="B4662" s="12">
        <v>263</v>
      </c>
      <c r="C4662" s="12">
        <v>10709</v>
      </c>
      <c r="D4662" s="12">
        <v>4661</v>
      </c>
      <c r="E4662" s="12" t="s">
        <v>243</v>
      </c>
      <c r="F4662" s="13">
        <v>45415</v>
      </c>
      <c r="G4662" s="26" t="s">
        <v>14798</v>
      </c>
      <c r="H4662" s="12">
        <v>36</v>
      </c>
      <c r="I4662" s="28">
        <f>VLOOKUP(B:B,DIM_PRODUCTS!A:F,5,FALSE)</f>
        <v>27</v>
      </c>
      <c r="J4662" s="28">
        <f>FACT_ORDERS[[#This Row],[ProductPrice]]*FACT_ORDERS[[#This Row],[Quantity]]</f>
        <v>972</v>
      </c>
      <c r="K4662" s="12" t="str">
        <f>VLOOKUP(C:C,DIM_CUSTOMERS!A:G,7,FALSE)</f>
        <v>Italy</v>
      </c>
      <c r="L4662" s="30" cm="1">
        <f t="array" ref="L4662">_xlfn.IFS(
    AND(FACT_ORDERS[[#This Row],[DeliveryMehtod]]="shippment",FACT_ORDERS[[#This Row],[TotalAmount]]&gt;=200), 0,
    AND(FACT_ORDERS[[#This Row],[DeliveryMehtod]]="pickup"), 15,
    AND(FACT_ORDERS[[#This Row],[DeliveryMehtod]]="shippment",FACT_ORDERS[[#This Row],[TotalAmount]]&lt;200), 35
)</f>
        <v>15</v>
      </c>
      <c r="M4662" s="12" t="str" cm="1">
        <f t="array" ref="M4662">_xlfn.IFS(
    SUMIFS(FACT_ORDERS[TotalAmount], FACT_ORDERS[WD_CUSTOMERS],FACT_ORDERS[[#This Row],[WD_CUSTOMERS]])&gt;=15000, "VIP",
    SUMIFS(FACT_ORDERS[TotalAmount], FACT_ORDERS[WD_CUSTOMERS],FACT_ORDERS[[#This Row],[WD_CUSTOMERS]])&gt;=8000, "Premium",
    TRUE, "Regular"
)</f>
        <v>VIP</v>
      </c>
      <c r="N4662" s="32" cm="1">
        <f t="array" ref="N4662">_xlfn.IFS(
   FACT_ORDERS[[#This Row],[TypeOfClient]]="VIP", 0.2,
   FACT_ORDERS[[#This Row],[TypeOfClient]]="Premium", 0.1,
   TRUE, 0
)</f>
        <v>0.2</v>
      </c>
      <c r="O4662" s="31" cm="1">
        <f t="array" ref="O4662">_xlfn.IFS(
   FACT_ORDERS[[#This Row],[TotalAmount]]&gt;1500, 0.15,
   FACT_ORDERS[[#This Row],[TotalAmount]]&gt;1000, 0.1,
   FACT_ORDERS[[#This Row],[TotalAmount]]&gt;500, 0.05,
   TRUE, 0
)</f>
        <v>0.05</v>
      </c>
      <c r="P4662" s="28">
        <f xml:space="preserve"> FACT_ORDERS[[#This Row],[TotalAmount]] * (1 - (FACT_ORDERS[[#This Row],[ClientDiscount]] + FACT_ORDERS[[#This Row],[OrderDiscount]]) )</f>
        <v>729</v>
      </c>
      <c r="Q4662" s="28">
        <f>FACT_ORDERS[[#This Row],[TotalAmountWithDiscount]]+FACT_ORDERS[[#This Row],[DeliveryCost]]</f>
        <v>744</v>
      </c>
      <c r="R4662" s="35">
        <v>45425</v>
      </c>
      <c r="S4662" s="35" t="str">
        <f>IF(NETWORKDAYS(FACT_ORDERS[[#This Row],[Order-Date]], FACT_ORDERS[[#This Row],[ArrivalDate ]]) &gt; 10, "Late", "On Time")</f>
        <v>On Time</v>
      </c>
    </row>
    <row r="4663" spans="1:19" x14ac:dyDescent="0.3">
      <c r="A4663" s="12">
        <v>9661</v>
      </c>
      <c r="B4663" s="12">
        <v>201</v>
      </c>
      <c r="C4663" s="12">
        <v>10709</v>
      </c>
      <c r="D4663" s="12">
        <v>4662</v>
      </c>
      <c r="E4663" s="12" t="s">
        <v>244</v>
      </c>
      <c r="F4663" s="13">
        <v>45415</v>
      </c>
      <c r="G4663" s="26" t="s">
        <v>14799</v>
      </c>
      <c r="H4663" s="12">
        <v>40</v>
      </c>
      <c r="I4663" s="28">
        <f>VLOOKUP(B:B,DIM_PRODUCTS!A:F,5,FALSE)</f>
        <v>10</v>
      </c>
      <c r="J4663" s="28">
        <f>FACT_ORDERS[[#This Row],[ProductPrice]]*FACT_ORDERS[[#This Row],[Quantity]]</f>
        <v>400</v>
      </c>
      <c r="K4663" s="12" t="str">
        <f>VLOOKUP(C:C,DIM_CUSTOMERS!A:G,7,FALSE)</f>
        <v>Italy</v>
      </c>
      <c r="L4663" s="30" cm="1">
        <f t="array" ref="L4663">_xlfn.IFS(
    AND(FACT_ORDERS[[#This Row],[DeliveryMehtod]]="shippment",FACT_ORDERS[[#This Row],[TotalAmount]]&gt;=200), 0,
    AND(FACT_ORDERS[[#This Row],[DeliveryMehtod]]="pickup"), 15,
    AND(FACT_ORDERS[[#This Row],[DeliveryMehtod]]="shippment",FACT_ORDERS[[#This Row],[TotalAmount]]&lt;200), 35
)</f>
        <v>0</v>
      </c>
      <c r="M4663" s="12" t="str" cm="1">
        <f t="array" ref="M4663">_xlfn.IFS(
    SUMIFS(FACT_ORDERS[TotalAmount], FACT_ORDERS[WD_CUSTOMERS],FACT_ORDERS[[#This Row],[WD_CUSTOMERS]])&gt;=15000, "VIP",
    SUMIFS(FACT_ORDERS[TotalAmount], FACT_ORDERS[WD_CUSTOMERS],FACT_ORDERS[[#This Row],[WD_CUSTOMERS]])&gt;=8000, "Premium",
    TRUE, "Regular"
)</f>
        <v>VIP</v>
      </c>
      <c r="N4663" s="32" cm="1">
        <f t="array" ref="N4663">_xlfn.IFS(
   FACT_ORDERS[[#This Row],[TypeOfClient]]="VIP", 0.2,
   FACT_ORDERS[[#This Row],[TypeOfClient]]="Premium", 0.1,
   TRUE, 0
)</f>
        <v>0.2</v>
      </c>
      <c r="O4663" s="31" cm="1">
        <f t="array" ref="O4663">_xlfn.IFS(
   FACT_ORDERS[[#This Row],[TotalAmount]]&gt;1500, 0.15,
   FACT_ORDERS[[#This Row],[TotalAmount]]&gt;1000, 0.1,
   FACT_ORDERS[[#This Row],[TotalAmount]]&gt;500, 0.05,
   TRUE, 0
)</f>
        <v>0</v>
      </c>
      <c r="P4663" s="28">
        <f xml:space="preserve"> FACT_ORDERS[[#This Row],[TotalAmount]] * (1 - (FACT_ORDERS[[#This Row],[ClientDiscount]] + FACT_ORDERS[[#This Row],[OrderDiscount]]) )</f>
        <v>320</v>
      </c>
      <c r="Q4663" s="28">
        <f>FACT_ORDERS[[#This Row],[TotalAmountWithDiscount]]+FACT_ORDERS[[#This Row],[DeliveryCost]]</f>
        <v>320</v>
      </c>
      <c r="R4663" s="35">
        <v>45423</v>
      </c>
      <c r="S4663" s="35" t="str">
        <f>IF(NETWORKDAYS(FACT_ORDERS[[#This Row],[Order-Date]], FACT_ORDERS[[#This Row],[ArrivalDate ]]) &gt; 10, "Late", "On Time")</f>
        <v>On Time</v>
      </c>
    </row>
    <row r="4664" spans="1:19" x14ac:dyDescent="0.3">
      <c r="A4664" s="12">
        <v>9662</v>
      </c>
      <c r="B4664" s="12">
        <v>266</v>
      </c>
      <c r="C4664" s="12">
        <v>10709</v>
      </c>
      <c r="D4664" s="12">
        <v>4663</v>
      </c>
      <c r="E4664" s="12" t="s">
        <v>244</v>
      </c>
      <c r="F4664" s="13">
        <v>45415</v>
      </c>
      <c r="G4664" s="26" t="s">
        <v>14800</v>
      </c>
      <c r="H4664" s="12">
        <v>48</v>
      </c>
      <c r="I4664" s="28">
        <f>VLOOKUP(B:B,DIM_PRODUCTS!A:F,5,FALSE)</f>
        <v>12</v>
      </c>
      <c r="J4664" s="28">
        <f>FACT_ORDERS[[#This Row],[ProductPrice]]*FACT_ORDERS[[#This Row],[Quantity]]</f>
        <v>576</v>
      </c>
      <c r="K4664" s="12" t="str">
        <f>VLOOKUP(C:C,DIM_CUSTOMERS!A:G,7,FALSE)</f>
        <v>Italy</v>
      </c>
      <c r="L4664" s="30" cm="1">
        <f t="array" ref="L4664">_xlfn.IFS(
    AND(FACT_ORDERS[[#This Row],[DeliveryMehtod]]="shippment",FACT_ORDERS[[#This Row],[TotalAmount]]&gt;=200), 0,
    AND(FACT_ORDERS[[#This Row],[DeliveryMehtod]]="pickup"), 15,
    AND(FACT_ORDERS[[#This Row],[DeliveryMehtod]]="shippment",FACT_ORDERS[[#This Row],[TotalAmount]]&lt;200), 35
)</f>
        <v>0</v>
      </c>
      <c r="M4664" s="12" t="str" cm="1">
        <f t="array" ref="M4664">_xlfn.IFS(
    SUMIFS(FACT_ORDERS[TotalAmount], FACT_ORDERS[WD_CUSTOMERS],FACT_ORDERS[[#This Row],[WD_CUSTOMERS]])&gt;=15000, "VIP",
    SUMIFS(FACT_ORDERS[TotalAmount], FACT_ORDERS[WD_CUSTOMERS],FACT_ORDERS[[#This Row],[WD_CUSTOMERS]])&gt;=8000, "Premium",
    TRUE, "Regular"
)</f>
        <v>VIP</v>
      </c>
      <c r="N4664" s="32" cm="1">
        <f t="array" ref="N4664">_xlfn.IFS(
   FACT_ORDERS[[#This Row],[TypeOfClient]]="VIP", 0.2,
   FACT_ORDERS[[#This Row],[TypeOfClient]]="Premium", 0.1,
   TRUE, 0
)</f>
        <v>0.2</v>
      </c>
      <c r="O4664" s="31" cm="1">
        <f t="array" ref="O4664">_xlfn.IFS(
   FACT_ORDERS[[#This Row],[TotalAmount]]&gt;1500, 0.15,
   FACT_ORDERS[[#This Row],[TotalAmount]]&gt;1000, 0.1,
   FACT_ORDERS[[#This Row],[TotalAmount]]&gt;500, 0.05,
   TRUE, 0
)</f>
        <v>0.05</v>
      </c>
      <c r="P4664" s="28">
        <f xml:space="preserve"> FACT_ORDERS[[#This Row],[TotalAmount]] * (1 - (FACT_ORDERS[[#This Row],[ClientDiscount]] + FACT_ORDERS[[#This Row],[OrderDiscount]]) )</f>
        <v>432</v>
      </c>
      <c r="Q4664" s="28">
        <f>FACT_ORDERS[[#This Row],[TotalAmountWithDiscount]]+FACT_ORDERS[[#This Row],[DeliveryCost]]</f>
        <v>432</v>
      </c>
      <c r="R4664" s="35">
        <v>45425</v>
      </c>
      <c r="S4664" s="35" t="str">
        <f>IF(NETWORKDAYS(FACT_ORDERS[[#This Row],[Order-Date]], FACT_ORDERS[[#This Row],[ArrivalDate ]]) &gt; 10, "Late", "On Time")</f>
        <v>On Time</v>
      </c>
    </row>
    <row r="4665" spans="1:19" x14ac:dyDescent="0.3">
      <c r="A4665" s="12">
        <v>9663</v>
      </c>
      <c r="B4665" s="12">
        <v>268</v>
      </c>
      <c r="C4665" s="12">
        <v>10709</v>
      </c>
      <c r="D4665" s="12">
        <v>4664</v>
      </c>
      <c r="E4665" s="12" t="s">
        <v>244</v>
      </c>
      <c r="F4665" s="13">
        <v>45535</v>
      </c>
      <c r="G4665" s="26" t="s">
        <v>4694</v>
      </c>
      <c r="H4665" s="12">
        <v>31</v>
      </c>
      <c r="I4665" s="28">
        <f>VLOOKUP(B:B,DIM_PRODUCTS!A:F,5,FALSE)</f>
        <v>29</v>
      </c>
      <c r="J4665" s="28">
        <f>FACT_ORDERS[[#This Row],[ProductPrice]]*FACT_ORDERS[[#This Row],[Quantity]]</f>
        <v>899</v>
      </c>
      <c r="K4665" s="12" t="str">
        <f>VLOOKUP(C:C,DIM_CUSTOMERS!A:G,7,FALSE)</f>
        <v>Italy</v>
      </c>
      <c r="L4665" s="30" cm="1">
        <f t="array" ref="L4665">_xlfn.IFS(
    AND(FACT_ORDERS[[#This Row],[DeliveryMehtod]]="shippment",FACT_ORDERS[[#This Row],[TotalAmount]]&gt;=200), 0,
    AND(FACT_ORDERS[[#This Row],[DeliveryMehtod]]="pickup"), 15,
    AND(FACT_ORDERS[[#This Row],[DeliveryMehtod]]="shippment",FACT_ORDERS[[#This Row],[TotalAmount]]&lt;200), 35
)</f>
        <v>0</v>
      </c>
      <c r="M4665" s="12" t="str" cm="1">
        <f t="array" ref="M4665">_xlfn.IFS(
    SUMIFS(FACT_ORDERS[TotalAmount], FACT_ORDERS[WD_CUSTOMERS],FACT_ORDERS[[#This Row],[WD_CUSTOMERS]])&gt;=15000, "VIP",
    SUMIFS(FACT_ORDERS[TotalAmount], FACT_ORDERS[WD_CUSTOMERS],FACT_ORDERS[[#This Row],[WD_CUSTOMERS]])&gt;=8000, "Premium",
    TRUE, "Regular"
)</f>
        <v>VIP</v>
      </c>
      <c r="N4665" s="32" cm="1">
        <f t="array" ref="N4665">_xlfn.IFS(
   FACT_ORDERS[[#This Row],[TypeOfClient]]="VIP", 0.2,
   FACT_ORDERS[[#This Row],[TypeOfClient]]="Premium", 0.1,
   TRUE, 0
)</f>
        <v>0.2</v>
      </c>
      <c r="O4665" s="31" cm="1">
        <f t="array" ref="O4665">_xlfn.IFS(
   FACT_ORDERS[[#This Row],[TotalAmount]]&gt;1500, 0.15,
   FACT_ORDERS[[#This Row],[TotalAmount]]&gt;1000, 0.1,
   FACT_ORDERS[[#This Row],[TotalAmount]]&gt;500, 0.05,
   TRUE, 0
)</f>
        <v>0.05</v>
      </c>
      <c r="P4665" s="28">
        <f xml:space="preserve"> FACT_ORDERS[[#This Row],[TotalAmount]] * (1 - (FACT_ORDERS[[#This Row],[ClientDiscount]] + FACT_ORDERS[[#This Row],[OrderDiscount]]) )</f>
        <v>674.25</v>
      </c>
      <c r="Q4665" s="28">
        <f>FACT_ORDERS[[#This Row],[TotalAmountWithDiscount]]+FACT_ORDERS[[#This Row],[DeliveryCost]]</f>
        <v>674.25</v>
      </c>
      <c r="R4665" s="35">
        <v>45553</v>
      </c>
      <c r="S4665" s="35" t="str">
        <f>IF(NETWORKDAYS(FACT_ORDERS[[#This Row],[Order-Date]], FACT_ORDERS[[#This Row],[ArrivalDate ]]) &gt; 10, "Late", "On Time")</f>
        <v>Late</v>
      </c>
    </row>
    <row r="4666" spans="1:19" x14ac:dyDescent="0.3">
      <c r="A4666" s="12">
        <v>9664</v>
      </c>
      <c r="B4666" s="12">
        <v>263</v>
      </c>
      <c r="C4666" s="12">
        <v>10709</v>
      </c>
      <c r="D4666" s="12">
        <v>4665</v>
      </c>
      <c r="E4666" s="12" t="s">
        <v>243</v>
      </c>
      <c r="F4666" s="13">
        <v>45535</v>
      </c>
      <c r="G4666" s="26" t="s">
        <v>14801</v>
      </c>
      <c r="H4666" s="12">
        <v>41</v>
      </c>
      <c r="I4666" s="28">
        <f>VLOOKUP(B:B,DIM_PRODUCTS!A:F,5,FALSE)</f>
        <v>27</v>
      </c>
      <c r="J4666" s="28">
        <f>FACT_ORDERS[[#This Row],[ProductPrice]]*FACT_ORDERS[[#This Row],[Quantity]]</f>
        <v>1107</v>
      </c>
      <c r="K4666" s="12" t="str">
        <f>VLOOKUP(C:C,DIM_CUSTOMERS!A:G,7,FALSE)</f>
        <v>Italy</v>
      </c>
      <c r="L4666" s="30" cm="1">
        <f t="array" ref="L4666">_xlfn.IFS(
    AND(FACT_ORDERS[[#This Row],[DeliveryMehtod]]="shippment",FACT_ORDERS[[#This Row],[TotalAmount]]&gt;=200), 0,
    AND(FACT_ORDERS[[#This Row],[DeliveryMehtod]]="pickup"), 15,
    AND(FACT_ORDERS[[#This Row],[DeliveryMehtod]]="shippment",FACT_ORDERS[[#This Row],[TotalAmount]]&lt;200), 35
)</f>
        <v>15</v>
      </c>
      <c r="M4666" s="12" t="str" cm="1">
        <f t="array" ref="M4666">_xlfn.IFS(
    SUMIFS(FACT_ORDERS[TotalAmount], FACT_ORDERS[WD_CUSTOMERS],FACT_ORDERS[[#This Row],[WD_CUSTOMERS]])&gt;=15000, "VIP",
    SUMIFS(FACT_ORDERS[TotalAmount], FACT_ORDERS[WD_CUSTOMERS],FACT_ORDERS[[#This Row],[WD_CUSTOMERS]])&gt;=8000, "Premium",
    TRUE, "Regular"
)</f>
        <v>VIP</v>
      </c>
      <c r="N4666" s="32" cm="1">
        <f t="array" ref="N4666">_xlfn.IFS(
   FACT_ORDERS[[#This Row],[TypeOfClient]]="VIP", 0.2,
   FACT_ORDERS[[#This Row],[TypeOfClient]]="Premium", 0.1,
   TRUE, 0
)</f>
        <v>0.2</v>
      </c>
      <c r="O4666" s="31" cm="1">
        <f t="array" ref="O4666">_xlfn.IFS(
   FACT_ORDERS[[#This Row],[TotalAmount]]&gt;1500, 0.15,
   FACT_ORDERS[[#This Row],[TotalAmount]]&gt;1000, 0.1,
   FACT_ORDERS[[#This Row],[TotalAmount]]&gt;500, 0.05,
   TRUE, 0
)</f>
        <v>0.1</v>
      </c>
      <c r="P4666" s="28">
        <f xml:space="preserve"> FACT_ORDERS[[#This Row],[TotalAmount]] * (1 - (FACT_ORDERS[[#This Row],[ClientDiscount]] + FACT_ORDERS[[#This Row],[OrderDiscount]]) )</f>
        <v>774.9</v>
      </c>
      <c r="Q4666" s="28">
        <f>FACT_ORDERS[[#This Row],[TotalAmountWithDiscount]]+FACT_ORDERS[[#This Row],[DeliveryCost]]</f>
        <v>789.9</v>
      </c>
      <c r="R4666" s="35">
        <v>45543</v>
      </c>
      <c r="S4666" s="35" t="str">
        <f>IF(NETWORKDAYS(FACT_ORDERS[[#This Row],[Order-Date]], FACT_ORDERS[[#This Row],[ArrivalDate ]]) &gt; 10, "Late", "On Time")</f>
        <v>On Time</v>
      </c>
    </row>
    <row r="4667" spans="1:19" x14ac:dyDescent="0.3">
      <c r="A4667" s="12">
        <v>9665</v>
      </c>
      <c r="B4667" s="12">
        <v>268</v>
      </c>
      <c r="C4667" s="12">
        <v>10709</v>
      </c>
      <c r="D4667" s="12">
        <v>4666</v>
      </c>
      <c r="E4667" s="12" t="s">
        <v>243</v>
      </c>
      <c r="F4667" s="13">
        <v>45482</v>
      </c>
      <c r="G4667" s="26" t="s">
        <v>14802</v>
      </c>
      <c r="H4667" s="12">
        <v>41</v>
      </c>
      <c r="I4667" s="28">
        <f>VLOOKUP(B:B,DIM_PRODUCTS!A:F,5,FALSE)</f>
        <v>29</v>
      </c>
      <c r="J4667" s="28">
        <f>FACT_ORDERS[[#This Row],[ProductPrice]]*FACT_ORDERS[[#This Row],[Quantity]]</f>
        <v>1189</v>
      </c>
      <c r="K4667" s="12" t="str">
        <f>VLOOKUP(C:C,DIM_CUSTOMERS!A:G,7,FALSE)</f>
        <v>Italy</v>
      </c>
      <c r="L4667" s="30" cm="1">
        <f t="array" ref="L4667">_xlfn.IFS(
    AND(FACT_ORDERS[[#This Row],[DeliveryMehtod]]="shippment",FACT_ORDERS[[#This Row],[TotalAmount]]&gt;=200), 0,
    AND(FACT_ORDERS[[#This Row],[DeliveryMehtod]]="pickup"), 15,
    AND(FACT_ORDERS[[#This Row],[DeliveryMehtod]]="shippment",FACT_ORDERS[[#This Row],[TotalAmount]]&lt;200), 35
)</f>
        <v>15</v>
      </c>
      <c r="M4667" s="12" t="str" cm="1">
        <f t="array" ref="M4667">_xlfn.IFS(
    SUMIFS(FACT_ORDERS[TotalAmount], FACT_ORDERS[WD_CUSTOMERS],FACT_ORDERS[[#This Row],[WD_CUSTOMERS]])&gt;=15000, "VIP",
    SUMIFS(FACT_ORDERS[TotalAmount], FACT_ORDERS[WD_CUSTOMERS],FACT_ORDERS[[#This Row],[WD_CUSTOMERS]])&gt;=8000, "Premium",
    TRUE, "Regular"
)</f>
        <v>VIP</v>
      </c>
      <c r="N4667" s="32" cm="1">
        <f t="array" ref="N4667">_xlfn.IFS(
   FACT_ORDERS[[#This Row],[TypeOfClient]]="VIP", 0.2,
   FACT_ORDERS[[#This Row],[TypeOfClient]]="Premium", 0.1,
   TRUE, 0
)</f>
        <v>0.2</v>
      </c>
      <c r="O4667" s="31" cm="1">
        <f t="array" ref="O4667">_xlfn.IFS(
   FACT_ORDERS[[#This Row],[TotalAmount]]&gt;1500, 0.15,
   FACT_ORDERS[[#This Row],[TotalAmount]]&gt;1000, 0.1,
   FACT_ORDERS[[#This Row],[TotalAmount]]&gt;500, 0.05,
   TRUE, 0
)</f>
        <v>0.1</v>
      </c>
      <c r="P4667" s="28">
        <f xml:space="preserve"> FACT_ORDERS[[#This Row],[TotalAmount]] * (1 - (FACT_ORDERS[[#This Row],[ClientDiscount]] + FACT_ORDERS[[#This Row],[OrderDiscount]]) )</f>
        <v>832.3</v>
      </c>
      <c r="Q4667" s="28">
        <f>FACT_ORDERS[[#This Row],[TotalAmountWithDiscount]]+FACT_ORDERS[[#This Row],[DeliveryCost]]</f>
        <v>847.3</v>
      </c>
      <c r="R4667" s="35">
        <v>45490</v>
      </c>
      <c r="S4667" s="35" t="str">
        <f>IF(NETWORKDAYS(FACT_ORDERS[[#This Row],[Order-Date]], FACT_ORDERS[[#This Row],[ArrivalDate ]]) &gt; 10, "Late", "On Time")</f>
        <v>On Time</v>
      </c>
    </row>
    <row r="4668" spans="1:19" x14ac:dyDescent="0.3">
      <c r="A4668" s="12">
        <v>9666</v>
      </c>
      <c r="B4668" s="12">
        <v>263</v>
      </c>
      <c r="C4668" s="12">
        <v>10709</v>
      </c>
      <c r="D4668" s="12">
        <v>4667</v>
      </c>
      <c r="E4668" s="12" t="s">
        <v>244</v>
      </c>
      <c r="F4668" s="13">
        <v>45482</v>
      </c>
      <c r="G4668" s="26" t="s">
        <v>14803</v>
      </c>
      <c r="H4668" s="12">
        <v>46</v>
      </c>
      <c r="I4668" s="28">
        <f>VLOOKUP(B:B,DIM_PRODUCTS!A:F,5,FALSE)</f>
        <v>27</v>
      </c>
      <c r="J4668" s="28">
        <f>FACT_ORDERS[[#This Row],[ProductPrice]]*FACT_ORDERS[[#This Row],[Quantity]]</f>
        <v>1242</v>
      </c>
      <c r="K4668" s="12" t="str">
        <f>VLOOKUP(C:C,DIM_CUSTOMERS!A:G,7,FALSE)</f>
        <v>Italy</v>
      </c>
      <c r="L4668" s="30" cm="1">
        <f t="array" ref="L4668">_xlfn.IFS(
    AND(FACT_ORDERS[[#This Row],[DeliveryMehtod]]="shippment",FACT_ORDERS[[#This Row],[TotalAmount]]&gt;=200), 0,
    AND(FACT_ORDERS[[#This Row],[DeliveryMehtod]]="pickup"), 15,
    AND(FACT_ORDERS[[#This Row],[DeliveryMehtod]]="shippment",FACT_ORDERS[[#This Row],[TotalAmount]]&lt;200), 35
)</f>
        <v>0</v>
      </c>
      <c r="M4668" s="12" t="str" cm="1">
        <f t="array" ref="M4668">_xlfn.IFS(
    SUMIFS(FACT_ORDERS[TotalAmount], FACT_ORDERS[WD_CUSTOMERS],FACT_ORDERS[[#This Row],[WD_CUSTOMERS]])&gt;=15000, "VIP",
    SUMIFS(FACT_ORDERS[TotalAmount], FACT_ORDERS[WD_CUSTOMERS],FACT_ORDERS[[#This Row],[WD_CUSTOMERS]])&gt;=8000, "Premium",
    TRUE, "Regular"
)</f>
        <v>VIP</v>
      </c>
      <c r="N4668" s="32" cm="1">
        <f t="array" ref="N4668">_xlfn.IFS(
   FACT_ORDERS[[#This Row],[TypeOfClient]]="VIP", 0.2,
   FACT_ORDERS[[#This Row],[TypeOfClient]]="Premium", 0.1,
   TRUE, 0
)</f>
        <v>0.2</v>
      </c>
      <c r="O4668" s="31" cm="1">
        <f t="array" ref="O4668">_xlfn.IFS(
   FACT_ORDERS[[#This Row],[TotalAmount]]&gt;1500, 0.15,
   FACT_ORDERS[[#This Row],[TotalAmount]]&gt;1000, 0.1,
   FACT_ORDERS[[#This Row],[TotalAmount]]&gt;500, 0.05,
   TRUE, 0
)</f>
        <v>0.1</v>
      </c>
      <c r="P4668" s="28">
        <f xml:space="preserve"> FACT_ORDERS[[#This Row],[TotalAmount]] * (1 - (FACT_ORDERS[[#This Row],[ClientDiscount]] + FACT_ORDERS[[#This Row],[OrderDiscount]]) )</f>
        <v>869.4</v>
      </c>
      <c r="Q4668" s="28">
        <f>FACT_ORDERS[[#This Row],[TotalAmountWithDiscount]]+FACT_ORDERS[[#This Row],[DeliveryCost]]</f>
        <v>869.4</v>
      </c>
      <c r="R4668" s="35">
        <v>45493</v>
      </c>
      <c r="S4668" s="35" t="str">
        <f>IF(NETWORKDAYS(FACT_ORDERS[[#This Row],[Order-Date]], FACT_ORDERS[[#This Row],[ArrivalDate ]]) &gt; 10, "Late", "On Time")</f>
        <v>On Time</v>
      </c>
    </row>
    <row r="4669" spans="1:19" x14ac:dyDescent="0.3">
      <c r="A4669" s="12">
        <v>9667</v>
      </c>
      <c r="B4669" s="12">
        <v>201</v>
      </c>
      <c r="C4669" s="12">
        <v>10709</v>
      </c>
      <c r="D4669" s="12">
        <v>4668</v>
      </c>
      <c r="E4669" s="12" t="s">
        <v>243</v>
      </c>
      <c r="F4669" s="13">
        <v>45482</v>
      </c>
      <c r="G4669" s="26" t="s">
        <v>4021</v>
      </c>
      <c r="H4669" s="12">
        <v>18</v>
      </c>
      <c r="I4669" s="28">
        <f>VLOOKUP(B:B,DIM_PRODUCTS!A:F,5,FALSE)</f>
        <v>10</v>
      </c>
      <c r="J4669" s="28">
        <f>FACT_ORDERS[[#This Row],[ProductPrice]]*FACT_ORDERS[[#This Row],[Quantity]]</f>
        <v>180</v>
      </c>
      <c r="K4669" s="12" t="str">
        <f>VLOOKUP(C:C,DIM_CUSTOMERS!A:G,7,FALSE)</f>
        <v>Italy</v>
      </c>
      <c r="L4669" s="30" cm="1">
        <f t="array" ref="L4669">_xlfn.IFS(
    AND(FACT_ORDERS[[#This Row],[DeliveryMehtod]]="shippment",FACT_ORDERS[[#This Row],[TotalAmount]]&gt;=200), 0,
    AND(FACT_ORDERS[[#This Row],[DeliveryMehtod]]="pickup"), 15,
    AND(FACT_ORDERS[[#This Row],[DeliveryMehtod]]="shippment",FACT_ORDERS[[#This Row],[TotalAmount]]&lt;200), 35
)</f>
        <v>15</v>
      </c>
      <c r="M4669" s="12" t="str" cm="1">
        <f t="array" ref="M4669">_xlfn.IFS(
    SUMIFS(FACT_ORDERS[TotalAmount], FACT_ORDERS[WD_CUSTOMERS],FACT_ORDERS[[#This Row],[WD_CUSTOMERS]])&gt;=15000, "VIP",
    SUMIFS(FACT_ORDERS[TotalAmount], FACT_ORDERS[WD_CUSTOMERS],FACT_ORDERS[[#This Row],[WD_CUSTOMERS]])&gt;=8000, "Premium",
    TRUE, "Regular"
)</f>
        <v>VIP</v>
      </c>
      <c r="N4669" s="32" cm="1">
        <f t="array" ref="N4669">_xlfn.IFS(
   FACT_ORDERS[[#This Row],[TypeOfClient]]="VIP", 0.2,
   FACT_ORDERS[[#This Row],[TypeOfClient]]="Premium", 0.1,
   TRUE, 0
)</f>
        <v>0.2</v>
      </c>
      <c r="O4669" s="31" cm="1">
        <f t="array" ref="O4669">_xlfn.IFS(
   FACT_ORDERS[[#This Row],[TotalAmount]]&gt;1500, 0.15,
   FACT_ORDERS[[#This Row],[TotalAmount]]&gt;1000, 0.1,
   FACT_ORDERS[[#This Row],[TotalAmount]]&gt;500, 0.05,
   TRUE, 0
)</f>
        <v>0</v>
      </c>
      <c r="P4669" s="28">
        <f xml:space="preserve"> FACT_ORDERS[[#This Row],[TotalAmount]] * (1 - (FACT_ORDERS[[#This Row],[ClientDiscount]] + FACT_ORDERS[[#This Row],[OrderDiscount]]) )</f>
        <v>144</v>
      </c>
      <c r="Q4669" s="28">
        <f>FACT_ORDERS[[#This Row],[TotalAmountWithDiscount]]+FACT_ORDERS[[#This Row],[DeliveryCost]]</f>
        <v>159</v>
      </c>
      <c r="R4669" s="35">
        <v>45492</v>
      </c>
      <c r="S4669" s="35" t="str">
        <f>IF(NETWORKDAYS(FACT_ORDERS[[#This Row],[Order-Date]], FACT_ORDERS[[#This Row],[ArrivalDate ]]) &gt; 10, "Late", "On Time")</f>
        <v>On Time</v>
      </c>
    </row>
    <row r="4670" spans="1:19" x14ac:dyDescent="0.3">
      <c r="A4670" s="12">
        <v>9668</v>
      </c>
      <c r="B4670" s="12">
        <v>268</v>
      </c>
      <c r="C4670" s="12">
        <v>10709</v>
      </c>
      <c r="D4670" s="12">
        <v>4669</v>
      </c>
      <c r="E4670" s="12" t="s">
        <v>243</v>
      </c>
      <c r="F4670" s="13">
        <v>45125</v>
      </c>
      <c r="G4670" s="26" t="s">
        <v>14804</v>
      </c>
      <c r="H4670" s="12">
        <v>30</v>
      </c>
      <c r="I4670" s="28">
        <f>VLOOKUP(B:B,DIM_PRODUCTS!A:F,5,FALSE)</f>
        <v>29</v>
      </c>
      <c r="J4670" s="28">
        <f>FACT_ORDERS[[#This Row],[ProductPrice]]*FACT_ORDERS[[#This Row],[Quantity]]</f>
        <v>870</v>
      </c>
      <c r="K4670" s="12" t="str">
        <f>VLOOKUP(C:C,DIM_CUSTOMERS!A:G,7,FALSE)</f>
        <v>Italy</v>
      </c>
      <c r="L4670" s="30" cm="1">
        <f t="array" ref="L4670">_xlfn.IFS(
    AND(FACT_ORDERS[[#This Row],[DeliveryMehtod]]="shippment",FACT_ORDERS[[#This Row],[TotalAmount]]&gt;=200), 0,
    AND(FACT_ORDERS[[#This Row],[DeliveryMehtod]]="pickup"), 15,
    AND(FACT_ORDERS[[#This Row],[DeliveryMehtod]]="shippment",FACT_ORDERS[[#This Row],[TotalAmount]]&lt;200), 35
)</f>
        <v>15</v>
      </c>
      <c r="M4670" s="12" t="str" cm="1">
        <f t="array" ref="M4670">_xlfn.IFS(
    SUMIFS(FACT_ORDERS[TotalAmount], FACT_ORDERS[WD_CUSTOMERS],FACT_ORDERS[[#This Row],[WD_CUSTOMERS]])&gt;=15000, "VIP",
    SUMIFS(FACT_ORDERS[TotalAmount], FACT_ORDERS[WD_CUSTOMERS],FACT_ORDERS[[#This Row],[WD_CUSTOMERS]])&gt;=8000, "Premium",
    TRUE, "Regular"
)</f>
        <v>VIP</v>
      </c>
      <c r="N4670" s="32" cm="1">
        <f t="array" ref="N4670">_xlfn.IFS(
   FACT_ORDERS[[#This Row],[TypeOfClient]]="VIP", 0.2,
   FACT_ORDERS[[#This Row],[TypeOfClient]]="Premium", 0.1,
   TRUE, 0
)</f>
        <v>0.2</v>
      </c>
      <c r="O4670" s="31" cm="1">
        <f t="array" ref="O4670">_xlfn.IFS(
   FACT_ORDERS[[#This Row],[TotalAmount]]&gt;1500, 0.15,
   FACT_ORDERS[[#This Row],[TotalAmount]]&gt;1000, 0.1,
   FACT_ORDERS[[#This Row],[TotalAmount]]&gt;500, 0.05,
   TRUE, 0
)</f>
        <v>0.05</v>
      </c>
      <c r="P4670" s="28">
        <f xml:space="preserve"> FACT_ORDERS[[#This Row],[TotalAmount]] * (1 - (FACT_ORDERS[[#This Row],[ClientDiscount]] + FACT_ORDERS[[#This Row],[OrderDiscount]]) )</f>
        <v>652.5</v>
      </c>
      <c r="Q4670" s="28">
        <f>FACT_ORDERS[[#This Row],[TotalAmountWithDiscount]]+FACT_ORDERS[[#This Row],[DeliveryCost]]</f>
        <v>667.5</v>
      </c>
      <c r="R4670" s="35">
        <v>45133</v>
      </c>
      <c r="S4670" s="35" t="str">
        <f>IF(NETWORKDAYS(FACT_ORDERS[[#This Row],[Order-Date]], FACT_ORDERS[[#This Row],[ArrivalDate ]]) &gt; 10, "Late", "On Time")</f>
        <v>On Time</v>
      </c>
    </row>
    <row r="4671" spans="1:19" x14ac:dyDescent="0.3">
      <c r="A4671" s="12">
        <v>9669</v>
      </c>
      <c r="B4671" s="12">
        <v>202</v>
      </c>
      <c r="C4671" s="12">
        <v>10709</v>
      </c>
      <c r="D4671" s="12">
        <v>4670</v>
      </c>
      <c r="E4671" s="12" t="s">
        <v>243</v>
      </c>
      <c r="F4671" s="13">
        <v>45125</v>
      </c>
      <c r="G4671" s="26" t="s">
        <v>14805</v>
      </c>
      <c r="H4671" s="12">
        <v>42</v>
      </c>
      <c r="I4671" s="28">
        <f>VLOOKUP(B:B,DIM_PRODUCTS!A:F,5,FALSE)</f>
        <v>15</v>
      </c>
      <c r="J4671" s="28">
        <f>FACT_ORDERS[[#This Row],[ProductPrice]]*FACT_ORDERS[[#This Row],[Quantity]]</f>
        <v>630</v>
      </c>
      <c r="K4671" s="12" t="str">
        <f>VLOOKUP(C:C,DIM_CUSTOMERS!A:G,7,FALSE)</f>
        <v>Italy</v>
      </c>
      <c r="L4671" s="30" cm="1">
        <f t="array" ref="L4671">_xlfn.IFS(
    AND(FACT_ORDERS[[#This Row],[DeliveryMehtod]]="shippment",FACT_ORDERS[[#This Row],[TotalAmount]]&gt;=200), 0,
    AND(FACT_ORDERS[[#This Row],[DeliveryMehtod]]="pickup"), 15,
    AND(FACT_ORDERS[[#This Row],[DeliveryMehtod]]="shippment",FACT_ORDERS[[#This Row],[TotalAmount]]&lt;200), 35
)</f>
        <v>15</v>
      </c>
      <c r="M4671" s="12" t="str" cm="1">
        <f t="array" ref="M4671">_xlfn.IFS(
    SUMIFS(FACT_ORDERS[TotalAmount], FACT_ORDERS[WD_CUSTOMERS],FACT_ORDERS[[#This Row],[WD_CUSTOMERS]])&gt;=15000, "VIP",
    SUMIFS(FACT_ORDERS[TotalAmount], FACT_ORDERS[WD_CUSTOMERS],FACT_ORDERS[[#This Row],[WD_CUSTOMERS]])&gt;=8000, "Premium",
    TRUE, "Regular"
)</f>
        <v>VIP</v>
      </c>
      <c r="N4671" s="32" cm="1">
        <f t="array" ref="N4671">_xlfn.IFS(
   FACT_ORDERS[[#This Row],[TypeOfClient]]="VIP", 0.2,
   FACT_ORDERS[[#This Row],[TypeOfClient]]="Premium", 0.1,
   TRUE, 0
)</f>
        <v>0.2</v>
      </c>
      <c r="O4671" s="31" cm="1">
        <f t="array" ref="O4671">_xlfn.IFS(
   FACT_ORDERS[[#This Row],[TotalAmount]]&gt;1500, 0.15,
   FACT_ORDERS[[#This Row],[TotalAmount]]&gt;1000, 0.1,
   FACT_ORDERS[[#This Row],[TotalAmount]]&gt;500, 0.05,
   TRUE, 0
)</f>
        <v>0.05</v>
      </c>
      <c r="P4671" s="28">
        <f xml:space="preserve"> FACT_ORDERS[[#This Row],[TotalAmount]] * (1 - (FACT_ORDERS[[#This Row],[ClientDiscount]] + FACT_ORDERS[[#This Row],[OrderDiscount]]) )</f>
        <v>472.5</v>
      </c>
      <c r="Q4671" s="28">
        <f>FACT_ORDERS[[#This Row],[TotalAmountWithDiscount]]+FACT_ORDERS[[#This Row],[DeliveryCost]]</f>
        <v>487.5</v>
      </c>
      <c r="R4671" s="35">
        <v>45132</v>
      </c>
      <c r="S4671" s="35" t="str">
        <f>IF(NETWORKDAYS(FACT_ORDERS[[#This Row],[Order-Date]], FACT_ORDERS[[#This Row],[ArrivalDate ]]) &gt; 10, "Late", "On Time")</f>
        <v>On Time</v>
      </c>
    </row>
    <row r="4672" spans="1:19" x14ac:dyDescent="0.3">
      <c r="A4672" s="12">
        <v>9670</v>
      </c>
      <c r="B4672" s="12">
        <v>263</v>
      </c>
      <c r="C4672" s="12">
        <v>10709</v>
      </c>
      <c r="D4672" s="12">
        <v>4671</v>
      </c>
      <c r="E4672" s="12" t="s">
        <v>244</v>
      </c>
      <c r="F4672" s="13">
        <v>45125</v>
      </c>
      <c r="G4672" s="26" t="s">
        <v>14806</v>
      </c>
      <c r="H4672" s="12">
        <v>32</v>
      </c>
      <c r="I4672" s="28">
        <f>VLOOKUP(B:B,DIM_PRODUCTS!A:F,5,FALSE)</f>
        <v>27</v>
      </c>
      <c r="J4672" s="28">
        <f>FACT_ORDERS[[#This Row],[ProductPrice]]*FACT_ORDERS[[#This Row],[Quantity]]</f>
        <v>864</v>
      </c>
      <c r="K4672" s="12" t="str">
        <f>VLOOKUP(C:C,DIM_CUSTOMERS!A:G,7,FALSE)</f>
        <v>Italy</v>
      </c>
      <c r="L4672" s="30" cm="1">
        <f t="array" ref="L4672">_xlfn.IFS(
    AND(FACT_ORDERS[[#This Row],[DeliveryMehtod]]="shippment",FACT_ORDERS[[#This Row],[TotalAmount]]&gt;=200), 0,
    AND(FACT_ORDERS[[#This Row],[DeliveryMehtod]]="pickup"), 15,
    AND(FACT_ORDERS[[#This Row],[DeliveryMehtod]]="shippment",FACT_ORDERS[[#This Row],[TotalAmount]]&lt;200), 35
)</f>
        <v>0</v>
      </c>
      <c r="M4672" s="12" t="str" cm="1">
        <f t="array" ref="M4672">_xlfn.IFS(
    SUMIFS(FACT_ORDERS[TotalAmount], FACT_ORDERS[WD_CUSTOMERS],FACT_ORDERS[[#This Row],[WD_CUSTOMERS]])&gt;=15000, "VIP",
    SUMIFS(FACT_ORDERS[TotalAmount], FACT_ORDERS[WD_CUSTOMERS],FACT_ORDERS[[#This Row],[WD_CUSTOMERS]])&gt;=8000, "Premium",
    TRUE, "Regular"
)</f>
        <v>VIP</v>
      </c>
      <c r="N4672" s="32" cm="1">
        <f t="array" ref="N4672">_xlfn.IFS(
   FACT_ORDERS[[#This Row],[TypeOfClient]]="VIP", 0.2,
   FACT_ORDERS[[#This Row],[TypeOfClient]]="Premium", 0.1,
   TRUE, 0
)</f>
        <v>0.2</v>
      </c>
      <c r="O4672" s="31" cm="1">
        <f t="array" ref="O4672">_xlfn.IFS(
   FACT_ORDERS[[#This Row],[TotalAmount]]&gt;1500, 0.15,
   FACT_ORDERS[[#This Row],[TotalAmount]]&gt;1000, 0.1,
   FACT_ORDERS[[#This Row],[TotalAmount]]&gt;500, 0.05,
   TRUE, 0
)</f>
        <v>0.05</v>
      </c>
      <c r="P4672" s="28">
        <f xml:space="preserve"> FACT_ORDERS[[#This Row],[TotalAmount]] * (1 - (FACT_ORDERS[[#This Row],[ClientDiscount]] + FACT_ORDERS[[#This Row],[OrderDiscount]]) )</f>
        <v>648</v>
      </c>
      <c r="Q4672" s="28">
        <f>FACT_ORDERS[[#This Row],[TotalAmountWithDiscount]]+FACT_ORDERS[[#This Row],[DeliveryCost]]</f>
        <v>648</v>
      </c>
      <c r="R4672" s="35">
        <v>45134</v>
      </c>
      <c r="S4672" s="35" t="str">
        <f>IF(NETWORKDAYS(FACT_ORDERS[[#This Row],[Order-Date]], FACT_ORDERS[[#This Row],[ArrivalDate ]]) &gt; 10, "Late", "On Time")</f>
        <v>On Time</v>
      </c>
    </row>
    <row r="4673" spans="1:19" x14ac:dyDescent="0.3">
      <c r="A4673" s="12">
        <v>9671</v>
      </c>
      <c r="B4673" s="12">
        <v>201</v>
      </c>
      <c r="C4673" s="12">
        <v>10709</v>
      </c>
      <c r="D4673" s="12">
        <v>4672</v>
      </c>
      <c r="E4673" s="12" t="s">
        <v>244</v>
      </c>
      <c r="F4673" s="13">
        <v>45125</v>
      </c>
      <c r="G4673" s="26" t="s">
        <v>13327</v>
      </c>
      <c r="H4673" s="12">
        <v>16</v>
      </c>
      <c r="I4673" s="28">
        <f>VLOOKUP(B:B,DIM_PRODUCTS!A:F,5,FALSE)</f>
        <v>10</v>
      </c>
      <c r="J4673" s="28">
        <f>FACT_ORDERS[[#This Row],[ProductPrice]]*FACT_ORDERS[[#This Row],[Quantity]]</f>
        <v>160</v>
      </c>
      <c r="K4673" s="12" t="str">
        <f>VLOOKUP(C:C,DIM_CUSTOMERS!A:G,7,FALSE)</f>
        <v>Italy</v>
      </c>
      <c r="L4673" s="30" cm="1">
        <f t="array" ref="L4673">_xlfn.IFS(
    AND(FACT_ORDERS[[#This Row],[DeliveryMehtod]]="shippment",FACT_ORDERS[[#This Row],[TotalAmount]]&gt;=200), 0,
    AND(FACT_ORDERS[[#This Row],[DeliveryMehtod]]="pickup"), 15,
    AND(FACT_ORDERS[[#This Row],[DeliveryMehtod]]="shippment",FACT_ORDERS[[#This Row],[TotalAmount]]&lt;200), 35
)</f>
        <v>35</v>
      </c>
      <c r="M4673" s="12" t="str" cm="1">
        <f t="array" ref="M4673">_xlfn.IFS(
    SUMIFS(FACT_ORDERS[TotalAmount], FACT_ORDERS[WD_CUSTOMERS],FACT_ORDERS[[#This Row],[WD_CUSTOMERS]])&gt;=15000, "VIP",
    SUMIFS(FACT_ORDERS[TotalAmount], FACT_ORDERS[WD_CUSTOMERS],FACT_ORDERS[[#This Row],[WD_CUSTOMERS]])&gt;=8000, "Premium",
    TRUE, "Regular"
)</f>
        <v>VIP</v>
      </c>
      <c r="N4673" s="32" cm="1">
        <f t="array" ref="N4673">_xlfn.IFS(
   FACT_ORDERS[[#This Row],[TypeOfClient]]="VIP", 0.2,
   FACT_ORDERS[[#This Row],[TypeOfClient]]="Premium", 0.1,
   TRUE, 0
)</f>
        <v>0.2</v>
      </c>
      <c r="O4673" s="31" cm="1">
        <f t="array" ref="O4673">_xlfn.IFS(
   FACT_ORDERS[[#This Row],[TotalAmount]]&gt;1500, 0.15,
   FACT_ORDERS[[#This Row],[TotalAmount]]&gt;1000, 0.1,
   FACT_ORDERS[[#This Row],[TotalAmount]]&gt;500, 0.05,
   TRUE, 0
)</f>
        <v>0</v>
      </c>
      <c r="P4673" s="28">
        <f xml:space="preserve"> FACT_ORDERS[[#This Row],[TotalAmount]] * (1 - (FACT_ORDERS[[#This Row],[ClientDiscount]] + FACT_ORDERS[[#This Row],[OrderDiscount]]) )</f>
        <v>128</v>
      </c>
      <c r="Q4673" s="28">
        <f>FACT_ORDERS[[#This Row],[TotalAmountWithDiscount]]+FACT_ORDERS[[#This Row],[DeliveryCost]]</f>
        <v>163</v>
      </c>
      <c r="R4673" s="35">
        <v>45135</v>
      </c>
      <c r="S4673" s="35" t="str">
        <f>IF(NETWORKDAYS(FACT_ORDERS[[#This Row],[Order-Date]], FACT_ORDERS[[#This Row],[ArrivalDate ]]) &gt; 10, "Late", "On Time")</f>
        <v>On Time</v>
      </c>
    </row>
    <row r="4674" spans="1:19" x14ac:dyDescent="0.3">
      <c r="A4674" s="12">
        <v>9672</v>
      </c>
      <c r="B4674" s="12">
        <v>299</v>
      </c>
      <c r="C4674" s="12">
        <v>10709</v>
      </c>
      <c r="D4674" s="12">
        <v>4673</v>
      </c>
      <c r="E4674" s="12" t="s">
        <v>244</v>
      </c>
      <c r="F4674" s="13">
        <v>45125</v>
      </c>
      <c r="G4674" s="26" t="s">
        <v>14807</v>
      </c>
      <c r="H4674" s="12">
        <v>27</v>
      </c>
      <c r="I4674" s="28">
        <f>VLOOKUP(B:B,DIM_PRODUCTS!A:F,5,FALSE)</f>
        <v>19</v>
      </c>
      <c r="J4674" s="28">
        <f>FACT_ORDERS[[#This Row],[ProductPrice]]*FACT_ORDERS[[#This Row],[Quantity]]</f>
        <v>513</v>
      </c>
      <c r="K4674" s="12" t="str">
        <f>VLOOKUP(C:C,DIM_CUSTOMERS!A:G,7,FALSE)</f>
        <v>Italy</v>
      </c>
      <c r="L4674" s="30" cm="1">
        <f t="array" ref="L4674">_xlfn.IFS(
    AND(FACT_ORDERS[[#This Row],[DeliveryMehtod]]="shippment",FACT_ORDERS[[#This Row],[TotalAmount]]&gt;=200), 0,
    AND(FACT_ORDERS[[#This Row],[DeliveryMehtod]]="pickup"), 15,
    AND(FACT_ORDERS[[#This Row],[DeliveryMehtod]]="shippment",FACT_ORDERS[[#This Row],[TotalAmount]]&lt;200), 35
)</f>
        <v>0</v>
      </c>
      <c r="M4674" s="12" t="str" cm="1">
        <f t="array" ref="M4674">_xlfn.IFS(
    SUMIFS(FACT_ORDERS[TotalAmount], FACT_ORDERS[WD_CUSTOMERS],FACT_ORDERS[[#This Row],[WD_CUSTOMERS]])&gt;=15000, "VIP",
    SUMIFS(FACT_ORDERS[TotalAmount], FACT_ORDERS[WD_CUSTOMERS],FACT_ORDERS[[#This Row],[WD_CUSTOMERS]])&gt;=8000, "Premium",
    TRUE, "Regular"
)</f>
        <v>VIP</v>
      </c>
      <c r="N4674" s="32" cm="1">
        <f t="array" ref="N4674">_xlfn.IFS(
   FACT_ORDERS[[#This Row],[TypeOfClient]]="VIP", 0.2,
   FACT_ORDERS[[#This Row],[TypeOfClient]]="Premium", 0.1,
   TRUE, 0
)</f>
        <v>0.2</v>
      </c>
      <c r="O4674" s="31" cm="1">
        <f t="array" ref="O4674">_xlfn.IFS(
   FACT_ORDERS[[#This Row],[TotalAmount]]&gt;1500, 0.15,
   FACT_ORDERS[[#This Row],[TotalAmount]]&gt;1000, 0.1,
   FACT_ORDERS[[#This Row],[TotalAmount]]&gt;500, 0.05,
   TRUE, 0
)</f>
        <v>0.05</v>
      </c>
      <c r="P4674" s="28">
        <f xml:space="preserve"> FACT_ORDERS[[#This Row],[TotalAmount]] * (1 - (FACT_ORDERS[[#This Row],[ClientDiscount]] + FACT_ORDERS[[#This Row],[OrderDiscount]]) )</f>
        <v>384.75</v>
      </c>
      <c r="Q4674" s="28">
        <f>FACT_ORDERS[[#This Row],[TotalAmountWithDiscount]]+FACT_ORDERS[[#This Row],[DeliveryCost]]</f>
        <v>384.75</v>
      </c>
      <c r="R4674" s="35">
        <v>45133</v>
      </c>
      <c r="S4674" s="35" t="str">
        <f>IF(NETWORKDAYS(FACT_ORDERS[[#This Row],[Order-Date]], FACT_ORDERS[[#This Row],[ArrivalDate ]]) &gt; 10, "Late", "On Time")</f>
        <v>On Time</v>
      </c>
    </row>
    <row r="4675" spans="1:19" x14ac:dyDescent="0.3">
      <c r="A4675" s="12">
        <v>9673</v>
      </c>
      <c r="B4675" s="12">
        <v>266</v>
      </c>
      <c r="C4675" s="12">
        <v>10709</v>
      </c>
      <c r="D4675" s="12">
        <v>4674</v>
      </c>
      <c r="E4675" s="12" t="s">
        <v>243</v>
      </c>
      <c r="F4675" s="13">
        <v>45125</v>
      </c>
      <c r="G4675" s="26" t="s">
        <v>14808</v>
      </c>
      <c r="H4675" s="12">
        <v>43</v>
      </c>
      <c r="I4675" s="28">
        <f>VLOOKUP(B:B,DIM_PRODUCTS!A:F,5,FALSE)</f>
        <v>12</v>
      </c>
      <c r="J4675" s="28">
        <f>FACT_ORDERS[[#This Row],[ProductPrice]]*FACT_ORDERS[[#This Row],[Quantity]]</f>
        <v>516</v>
      </c>
      <c r="K4675" s="12" t="str">
        <f>VLOOKUP(C:C,DIM_CUSTOMERS!A:G,7,FALSE)</f>
        <v>Italy</v>
      </c>
      <c r="L4675" s="30" cm="1">
        <f t="array" ref="L4675">_xlfn.IFS(
    AND(FACT_ORDERS[[#This Row],[DeliveryMehtod]]="shippment",FACT_ORDERS[[#This Row],[TotalAmount]]&gt;=200), 0,
    AND(FACT_ORDERS[[#This Row],[DeliveryMehtod]]="pickup"), 15,
    AND(FACT_ORDERS[[#This Row],[DeliveryMehtod]]="shippment",FACT_ORDERS[[#This Row],[TotalAmount]]&lt;200), 35
)</f>
        <v>15</v>
      </c>
      <c r="M4675" s="12" t="str" cm="1">
        <f t="array" ref="M4675">_xlfn.IFS(
    SUMIFS(FACT_ORDERS[TotalAmount], FACT_ORDERS[WD_CUSTOMERS],FACT_ORDERS[[#This Row],[WD_CUSTOMERS]])&gt;=15000, "VIP",
    SUMIFS(FACT_ORDERS[TotalAmount], FACT_ORDERS[WD_CUSTOMERS],FACT_ORDERS[[#This Row],[WD_CUSTOMERS]])&gt;=8000, "Premium",
    TRUE, "Regular"
)</f>
        <v>VIP</v>
      </c>
      <c r="N4675" s="32" cm="1">
        <f t="array" ref="N4675">_xlfn.IFS(
   FACT_ORDERS[[#This Row],[TypeOfClient]]="VIP", 0.2,
   FACT_ORDERS[[#This Row],[TypeOfClient]]="Premium", 0.1,
   TRUE, 0
)</f>
        <v>0.2</v>
      </c>
      <c r="O4675" s="31" cm="1">
        <f t="array" ref="O4675">_xlfn.IFS(
   FACT_ORDERS[[#This Row],[TotalAmount]]&gt;1500, 0.15,
   FACT_ORDERS[[#This Row],[TotalAmount]]&gt;1000, 0.1,
   FACT_ORDERS[[#This Row],[TotalAmount]]&gt;500, 0.05,
   TRUE, 0
)</f>
        <v>0.05</v>
      </c>
      <c r="P4675" s="28">
        <f xml:space="preserve"> FACT_ORDERS[[#This Row],[TotalAmount]] * (1 - (FACT_ORDERS[[#This Row],[ClientDiscount]] + FACT_ORDERS[[#This Row],[OrderDiscount]]) )</f>
        <v>387</v>
      </c>
      <c r="Q4675" s="28">
        <f>FACT_ORDERS[[#This Row],[TotalAmountWithDiscount]]+FACT_ORDERS[[#This Row],[DeliveryCost]]</f>
        <v>402</v>
      </c>
      <c r="R4675" s="35">
        <v>45136</v>
      </c>
      <c r="S4675" s="35" t="str">
        <f>IF(NETWORKDAYS(FACT_ORDERS[[#This Row],[Order-Date]], FACT_ORDERS[[#This Row],[ArrivalDate ]]) &gt; 10, "Late", "On Time")</f>
        <v>On Time</v>
      </c>
    </row>
    <row r="4676" spans="1:19" x14ac:dyDescent="0.3">
      <c r="A4676" s="12">
        <v>9674</v>
      </c>
      <c r="B4676" s="12">
        <v>268</v>
      </c>
      <c r="C4676" s="12">
        <v>10709</v>
      </c>
      <c r="D4676" s="12">
        <v>4675</v>
      </c>
      <c r="E4676" s="12" t="s">
        <v>243</v>
      </c>
      <c r="F4676" s="13">
        <v>45372</v>
      </c>
      <c r="G4676" s="26" t="s">
        <v>14809</v>
      </c>
      <c r="H4676" s="12">
        <v>44</v>
      </c>
      <c r="I4676" s="28">
        <f>VLOOKUP(B:B,DIM_PRODUCTS!A:F,5,FALSE)</f>
        <v>29</v>
      </c>
      <c r="J4676" s="28">
        <f>FACT_ORDERS[[#This Row],[ProductPrice]]*FACT_ORDERS[[#This Row],[Quantity]]</f>
        <v>1276</v>
      </c>
      <c r="K4676" s="12" t="str">
        <f>VLOOKUP(C:C,DIM_CUSTOMERS!A:G,7,FALSE)</f>
        <v>Italy</v>
      </c>
      <c r="L4676" s="30" cm="1">
        <f t="array" ref="L4676">_xlfn.IFS(
    AND(FACT_ORDERS[[#This Row],[DeliveryMehtod]]="shippment",FACT_ORDERS[[#This Row],[TotalAmount]]&gt;=200), 0,
    AND(FACT_ORDERS[[#This Row],[DeliveryMehtod]]="pickup"), 15,
    AND(FACT_ORDERS[[#This Row],[DeliveryMehtod]]="shippment",FACT_ORDERS[[#This Row],[TotalAmount]]&lt;200), 35
)</f>
        <v>15</v>
      </c>
      <c r="M4676" s="12" t="str" cm="1">
        <f t="array" ref="M4676">_xlfn.IFS(
    SUMIFS(FACT_ORDERS[TotalAmount], FACT_ORDERS[WD_CUSTOMERS],FACT_ORDERS[[#This Row],[WD_CUSTOMERS]])&gt;=15000, "VIP",
    SUMIFS(FACT_ORDERS[TotalAmount], FACT_ORDERS[WD_CUSTOMERS],FACT_ORDERS[[#This Row],[WD_CUSTOMERS]])&gt;=8000, "Premium",
    TRUE, "Regular"
)</f>
        <v>VIP</v>
      </c>
      <c r="N4676" s="32" cm="1">
        <f t="array" ref="N4676">_xlfn.IFS(
   FACT_ORDERS[[#This Row],[TypeOfClient]]="VIP", 0.2,
   FACT_ORDERS[[#This Row],[TypeOfClient]]="Premium", 0.1,
   TRUE, 0
)</f>
        <v>0.2</v>
      </c>
      <c r="O4676" s="31" cm="1">
        <f t="array" ref="O4676">_xlfn.IFS(
   FACT_ORDERS[[#This Row],[TotalAmount]]&gt;1500, 0.15,
   FACT_ORDERS[[#This Row],[TotalAmount]]&gt;1000, 0.1,
   FACT_ORDERS[[#This Row],[TotalAmount]]&gt;500, 0.05,
   TRUE, 0
)</f>
        <v>0.1</v>
      </c>
      <c r="P4676" s="28">
        <f xml:space="preserve"> FACT_ORDERS[[#This Row],[TotalAmount]] * (1 - (FACT_ORDERS[[#This Row],[ClientDiscount]] + FACT_ORDERS[[#This Row],[OrderDiscount]]) )</f>
        <v>893.19999999999993</v>
      </c>
      <c r="Q4676" s="28">
        <f>FACT_ORDERS[[#This Row],[TotalAmountWithDiscount]]+FACT_ORDERS[[#This Row],[DeliveryCost]]</f>
        <v>908.19999999999993</v>
      </c>
      <c r="R4676" s="35">
        <v>45379</v>
      </c>
      <c r="S4676" s="35" t="str">
        <f>IF(NETWORKDAYS(FACT_ORDERS[[#This Row],[Order-Date]], FACT_ORDERS[[#This Row],[ArrivalDate ]]) &gt; 10, "Late", "On Time")</f>
        <v>On Time</v>
      </c>
    </row>
    <row r="4677" spans="1:19" x14ac:dyDescent="0.3">
      <c r="A4677" s="12">
        <v>9675</v>
      </c>
      <c r="B4677" s="12">
        <v>202</v>
      </c>
      <c r="C4677" s="12">
        <v>10709</v>
      </c>
      <c r="D4677" s="12">
        <v>4676</v>
      </c>
      <c r="E4677" s="12" t="s">
        <v>243</v>
      </c>
      <c r="F4677" s="13">
        <v>45372</v>
      </c>
      <c r="G4677" s="26" t="s">
        <v>14810</v>
      </c>
      <c r="H4677" s="12">
        <v>6</v>
      </c>
      <c r="I4677" s="28">
        <f>VLOOKUP(B:B,DIM_PRODUCTS!A:F,5,FALSE)</f>
        <v>15</v>
      </c>
      <c r="J4677" s="28">
        <f>FACT_ORDERS[[#This Row],[ProductPrice]]*FACT_ORDERS[[#This Row],[Quantity]]</f>
        <v>90</v>
      </c>
      <c r="K4677" s="12" t="str">
        <f>VLOOKUP(C:C,DIM_CUSTOMERS!A:G,7,FALSE)</f>
        <v>Italy</v>
      </c>
      <c r="L4677" s="30" cm="1">
        <f t="array" ref="L4677">_xlfn.IFS(
    AND(FACT_ORDERS[[#This Row],[DeliveryMehtod]]="shippment",FACT_ORDERS[[#This Row],[TotalAmount]]&gt;=200), 0,
    AND(FACT_ORDERS[[#This Row],[DeliveryMehtod]]="pickup"), 15,
    AND(FACT_ORDERS[[#This Row],[DeliveryMehtod]]="shippment",FACT_ORDERS[[#This Row],[TotalAmount]]&lt;200), 35
)</f>
        <v>15</v>
      </c>
      <c r="M4677" s="12" t="str" cm="1">
        <f t="array" ref="M4677">_xlfn.IFS(
    SUMIFS(FACT_ORDERS[TotalAmount], FACT_ORDERS[WD_CUSTOMERS],FACT_ORDERS[[#This Row],[WD_CUSTOMERS]])&gt;=15000, "VIP",
    SUMIFS(FACT_ORDERS[TotalAmount], FACT_ORDERS[WD_CUSTOMERS],FACT_ORDERS[[#This Row],[WD_CUSTOMERS]])&gt;=8000, "Premium",
    TRUE, "Regular"
)</f>
        <v>VIP</v>
      </c>
      <c r="N4677" s="32" cm="1">
        <f t="array" ref="N4677">_xlfn.IFS(
   FACT_ORDERS[[#This Row],[TypeOfClient]]="VIP", 0.2,
   FACT_ORDERS[[#This Row],[TypeOfClient]]="Premium", 0.1,
   TRUE, 0
)</f>
        <v>0.2</v>
      </c>
      <c r="O4677" s="31" cm="1">
        <f t="array" ref="O4677">_xlfn.IFS(
   FACT_ORDERS[[#This Row],[TotalAmount]]&gt;1500, 0.15,
   FACT_ORDERS[[#This Row],[TotalAmount]]&gt;1000, 0.1,
   FACT_ORDERS[[#This Row],[TotalAmount]]&gt;500, 0.05,
   TRUE, 0
)</f>
        <v>0</v>
      </c>
      <c r="P4677" s="28">
        <f xml:space="preserve"> FACT_ORDERS[[#This Row],[TotalAmount]] * (1 - (FACT_ORDERS[[#This Row],[ClientDiscount]] + FACT_ORDERS[[#This Row],[OrderDiscount]]) )</f>
        <v>72</v>
      </c>
      <c r="Q4677" s="28">
        <f>FACT_ORDERS[[#This Row],[TotalAmountWithDiscount]]+FACT_ORDERS[[#This Row],[DeliveryCost]]</f>
        <v>87</v>
      </c>
      <c r="R4677" s="35">
        <v>45381</v>
      </c>
      <c r="S4677" s="35" t="str">
        <f>IF(NETWORKDAYS(FACT_ORDERS[[#This Row],[Order-Date]], FACT_ORDERS[[#This Row],[ArrivalDate ]]) &gt; 10, "Late", "On Time")</f>
        <v>On Time</v>
      </c>
    </row>
    <row r="4678" spans="1:19" x14ac:dyDescent="0.3">
      <c r="A4678" s="12">
        <v>9676</v>
      </c>
      <c r="B4678" s="12">
        <v>263</v>
      </c>
      <c r="C4678" s="12">
        <v>10709</v>
      </c>
      <c r="D4678" s="12">
        <v>4677</v>
      </c>
      <c r="E4678" s="12" t="s">
        <v>244</v>
      </c>
      <c r="F4678" s="13">
        <v>45372</v>
      </c>
      <c r="G4678" s="26" t="s">
        <v>14811</v>
      </c>
      <c r="H4678" s="12">
        <v>52</v>
      </c>
      <c r="I4678" s="28">
        <f>VLOOKUP(B:B,DIM_PRODUCTS!A:F,5,FALSE)</f>
        <v>27</v>
      </c>
      <c r="J4678" s="28">
        <f>FACT_ORDERS[[#This Row],[ProductPrice]]*FACT_ORDERS[[#This Row],[Quantity]]</f>
        <v>1404</v>
      </c>
      <c r="K4678" s="12" t="str">
        <f>VLOOKUP(C:C,DIM_CUSTOMERS!A:G,7,FALSE)</f>
        <v>Italy</v>
      </c>
      <c r="L4678" s="30" cm="1">
        <f t="array" ref="L4678">_xlfn.IFS(
    AND(FACT_ORDERS[[#This Row],[DeliveryMehtod]]="shippment",FACT_ORDERS[[#This Row],[TotalAmount]]&gt;=200), 0,
    AND(FACT_ORDERS[[#This Row],[DeliveryMehtod]]="pickup"), 15,
    AND(FACT_ORDERS[[#This Row],[DeliveryMehtod]]="shippment",FACT_ORDERS[[#This Row],[TotalAmount]]&lt;200), 35
)</f>
        <v>0</v>
      </c>
      <c r="M4678" s="12" t="str" cm="1">
        <f t="array" ref="M4678">_xlfn.IFS(
    SUMIFS(FACT_ORDERS[TotalAmount], FACT_ORDERS[WD_CUSTOMERS],FACT_ORDERS[[#This Row],[WD_CUSTOMERS]])&gt;=15000, "VIP",
    SUMIFS(FACT_ORDERS[TotalAmount], FACT_ORDERS[WD_CUSTOMERS],FACT_ORDERS[[#This Row],[WD_CUSTOMERS]])&gt;=8000, "Premium",
    TRUE, "Regular"
)</f>
        <v>VIP</v>
      </c>
      <c r="N4678" s="32" cm="1">
        <f t="array" ref="N4678">_xlfn.IFS(
   FACT_ORDERS[[#This Row],[TypeOfClient]]="VIP", 0.2,
   FACT_ORDERS[[#This Row],[TypeOfClient]]="Premium", 0.1,
   TRUE, 0
)</f>
        <v>0.2</v>
      </c>
      <c r="O4678" s="31" cm="1">
        <f t="array" ref="O4678">_xlfn.IFS(
   FACT_ORDERS[[#This Row],[TotalAmount]]&gt;1500, 0.15,
   FACT_ORDERS[[#This Row],[TotalAmount]]&gt;1000, 0.1,
   FACT_ORDERS[[#This Row],[TotalAmount]]&gt;500, 0.05,
   TRUE, 0
)</f>
        <v>0.1</v>
      </c>
      <c r="P4678" s="28">
        <f xml:space="preserve"> FACT_ORDERS[[#This Row],[TotalAmount]] * (1 - (FACT_ORDERS[[#This Row],[ClientDiscount]] + FACT_ORDERS[[#This Row],[OrderDiscount]]) )</f>
        <v>982.8</v>
      </c>
      <c r="Q4678" s="28">
        <f>FACT_ORDERS[[#This Row],[TotalAmountWithDiscount]]+FACT_ORDERS[[#This Row],[DeliveryCost]]</f>
        <v>982.8</v>
      </c>
      <c r="R4678" s="35">
        <v>45383</v>
      </c>
      <c r="S4678" s="35" t="str">
        <f>IF(NETWORKDAYS(FACT_ORDERS[[#This Row],[Order-Date]], FACT_ORDERS[[#This Row],[ArrivalDate ]]) &gt; 10, "Late", "On Time")</f>
        <v>On Time</v>
      </c>
    </row>
    <row r="4679" spans="1:19" x14ac:dyDescent="0.3">
      <c r="A4679" s="12">
        <v>9677</v>
      </c>
      <c r="B4679" s="12">
        <v>201</v>
      </c>
      <c r="C4679" s="12">
        <v>10709</v>
      </c>
      <c r="D4679" s="12">
        <v>4678</v>
      </c>
      <c r="E4679" s="12" t="s">
        <v>244</v>
      </c>
      <c r="F4679" s="13">
        <v>45372</v>
      </c>
      <c r="G4679" s="26" t="s">
        <v>14812</v>
      </c>
      <c r="H4679" s="12">
        <v>44</v>
      </c>
      <c r="I4679" s="28">
        <f>VLOOKUP(B:B,DIM_PRODUCTS!A:F,5,FALSE)</f>
        <v>10</v>
      </c>
      <c r="J4679" s="28">
        <f>FACT_ORDERS[[#This Row],[ProductPrice]]*FACT_ORDERS[[#This Row],[Quantity]]</f>
        <v>440</v>
      </c>
      <c r="K4679" s="12" t="str">
        <f>VLOOKUP(C:C,DIM_CUSTOMERS!A:G,7,FALSE)</f>
        <v>Italy</v>
      </c>
      <c r="L4679" s="30" cm="1">
        <f t="array" ref="L4679">_xlfn.IFS(
    AND(FACT_ORDERS[[#This Row],[DeliveryMehtod]]="shippment",FACT_ORDERS[[#This Row],[TotalAmount]]&gt;=200), 0,
    AND(FACT_ORDERS[[#This Row],[DeliveryMehtod]]="pickup"), 15,
    AND(FACT_ORDERS[[#This Row],[DeliveryMehtod]]="shippment",FACT_ORDERS[[#This Row],[TotalAmount]]&lt;200), 35
)</f>
        <v>0</v>
      </c>
      <c r="M4679" s="12" t="str" cm="1">
        <f t="array" ref="M4679">_xlfn.IFS(
    SUMIFS(FACT_ORDERS[TotalAmount], FACT_ORDERS[WD_CUSTOMERS],FACT_ORDERS[[#This Row],[WD_CUSTOMERS]])&gt;=15000, "VIP",
    SUMIFS(FACT_ORDERS[TotalAmount], FACT_ORDERS[WD_CUSTOMERS],FACT_ORDERS[[#This Row],[WD_CUSTOMERS]])&gt;=8000, "Premium",
    TRUE, "Regular"
)</f>
        <v>VIP</v>
      </c>
      <c r="N4679" s="32" cm="1">
        <f t="array" ref="N4679">_xlfn.IFS(
   FACT_ORDERS[[#This Row],[TypeOfClient]]="VIP", 0.2,
   FACT_ORDERS[[#This Row],[TypeOfClient]]="Premium", 0.1,
   TRUE, 0
)</f>
        <v>0.2</v>
      </c>
      <c r="O4679" s="31" cm="1">
        <f t="array" ref="O4679">_xlfn.IFS(
   FACT_ORDERS[[#This Row],[TotalAmount]]&gt;1500, 0.15,
   FACT_ORDERS[[#This Row],[TotalAmount]]&gt;1000, 0.1,
   FACT_ORDERS[[#This Row],[TotalAmount]]&gt;500, 0.05,
   TRUE, 0
)</f>
        <v>0</v>
      </c>
      <c r="P4679" s="28">
        <f xml:space="preserve"> FACT_ORDERS[[#This Row],[TotalAmount]] * (1 - (FACT_ORDERS[[#This Row],[ClientDiscount]] + FACT_ORDERS[[#This Row],[OrderDiscount]]) )</f>
        <v>352</v>
      </c>
      <c r="Q4679" s="28">
        <f>FACT_ORDERS[[#This Row],[TotalAmountWithDiscount]]+FACT_ORDERS[[#This Row],[DeliveryCost]]</f>
        <v>352</v>
      </c>
      <c r="R4679" s="35">
        <v>45386</v>
      </c>
      <c r="S4679" s="35" t="str">
        <f>IF(NETWORKDAYS(FACT_ORDERS[[#This Row],[Order-Date]], FACT_ORDERS[[#This Row],[ArrivalDate ]]) &gt; 10, "Late", "On Time")</f>
        <v>Late</v>
      </c>
    </row>
    <row r="4680" spans="1:19" x14ac:dyDescent="0.3">
      <c r="A4680" s="12">
        <v>9678</v>
      </c>
      <c r="B4680" s="12">
        <v>299</v>
      </c>
      <c r="C4680" s="12">
        <v>10709</v>
      </c>
      <c r="D4680" s="12">
        <v>4679</v>
      </c>
      <c r="E4680" s="12" t="s">
        <v>243</v>
      </c>
      <c r="F4680" s="13">
        <v>45372</v>
      </c>
      <c r="G4680" s="26" t="s">
        <v>14813</v>
      </c>
      <c r="H4680" s="12">
        <v>18</v>
      </c>
      <c r="I4680" s="28">
        <f>VLOOKUP(B:B,DIM_PRODUCTS!A:F,5,FALSE)</f>
        <v>19</v>
      </c>
      <c r="J4680" s="28">
        <f>FACT_ORDERS[[#This Row],[ProductPrice]]*FACT_ORDERS[[#This Row],[Quantity]]</f>
        <v>342</v>
      </c>
      <c r="K4680" s="12" t="str">
        <f>VLOOKUP(C:C,DIM_CUSTOMERS!A:G,7,FALSE)</f>
        <v>Italy</v>
      </c>
      <c r="L4680" s="30" cm="1">
        <f t="array" ref="L4680">_xlfn.IFS(
    AND(FACT_ORDERS[[#This Row],[DeliveryMehtod]]="shippment",FACT_ORDERS[[#This Row],[TotalAmount]]&gt;=200), 0,
    AND(FACT_ORDERS[[#This Row],[DeliveryMehtod]]="pickup"), 15,
    AND(FACT_ORDERS[[#This Row],[DeliveryMehtod]]="shippment",FACT_ORDERS[[#This Row],[TotalAmount]]&lt;200), 35
)</f>
        <v>15</v>
      </c>
      <c r="M4680" s="12" t="str" cm="1">
        <f t="array" ref="M4680">_xlfn.IFS(
    SUMIFS(FACT_ORDERS[TotalAmount], FACT_ORDERS[WD_CUSTOMERS],FACT_ORDERS[[#This Row],[WD_CUSTOMERS]])&gt;=15000, "VIP",
    SUMIFS(FACT_ORDERS[TotalAmount], FACT_ORDERS[WD_CUSTOMERS],FACT_ORDERS[[#This Row],[WD_CUSTOMERS]])&gt;=8000, "Premium",
    TRUE, "Regular"
)</f>
        <v>VIP</v>
      </c>
      <c r="N4680" s="32" cm="1">
        <f t="array" ref="N4680">_xlfn.IFS(
   FACT_ORDERS[[#This Row],[TypeOfClient]]="VIP", 0.2,
   FACT_ORDERS[[#This Row],[TypeOfClient]]="Premium", 0.1,
   TRUE, 0
)</f>
        <v>0.2</v>
      </c>
      <c r="O4680" s="31" cm="1">
        <f t="array" ref="O4680">_xlfn.IFS(
   FACT_ORDERS[[#This Row],[TotalAmount]]&gt;1500, 0.15,
   FACT_ORDERS[[#This Row],[TotalAmount]]&gt;1000, 0.1,
   FACT_ORDERS[[#This Row],[TotalAmount]]&gt;500, 0.05,
   TRUE, 0
)</f>
        <v>0</v>
      </c>
      <c r="P4680" s="28">
        <f xml:space="preserve"> FACT_ORDERS[[#This Row],[TotalAmount]] * (1 - (FACT_ORDERS[[#This Row],[ClientDiscount]] + FACT_ORDERS[[#This Row],[OrderDiscount]]) )</f>
        <v>273.60000000000002</v>
      </c>
      <c r="Q4680" s="28">
        <f>FACT_ORDERS[[#This Row],[TotalAmountWithDiscount]]+FACT_ORDERS[[#This Row],[DeliveryCost]]</f>
        <v>288.60000000000002</v>
      </c>
      <c r="R4680" s="35">
        <v>45381</v>
      </c>
      <c r="S4680" s="35" t="str">
        <f>IF(NETWORKDAYS(FACT_ORDERS[[#This Row],[Order-Date]], FACT_ORDERS[[#This Row],[ArrivalDate ]]) &gt; 10, "Late", "On Time")</f>
        <v>On Time</v>
      </c>
    </row>
    <row r="4681" spans="1:19" x14ac:dyDescent="0.3">
      <c r="A4681" s="12">
        <v>9679</v>
      </c>
      <c r="B4681" s="12">
        <v>266</v>
      </c>
      <c r="C4681" s="12">
        <v>10709</v>
      </c>
      <c r="D4681" s="12">
        <v>4680</v>
      </c>
      <c r="E4681" s="12" t="s">
        <v>244</v>
      </c>
      <c r="F4681" s="13">
        <v>45372</v>
      </c>
      <c r="G4681" s="26" t="s">
        <v>3364</v>
      </c>
      <c r="H4681" s="12">
        <v>48</v>
      </c>
      <c r="I4681" s="28">
        <f>VLOOKUP(B:B,DIM_PRODUCTS!A:F,5,FALSE)</f>
        <v>12</v>
      </c>
      <c r="J4681" s="28">
        <f>FACT_ORDERS[[#This Row],[ProductPrice]]*FACT_ORDERS[[#This Row],[Quantity]]</f>
        <v>576</v>
      </c>
      <c r="K4681" s="12" t="str">
        <f>VLOOKUP(C:C,DIM_CUSTOMERS!A:G,7,FALSE)</f>
        <v>Italy</v>
      </c>
      <c r="L4681" s="30" cm="1">
        <f t="array" ref="L4681">_xlfn.IFS(
    AND(FACT_ORDERS[[#This Row],[DeliveryMehtod]]="shippment",FACT_ORDERS[[#This Row],[TotalAmount]]&gt;=200), 0,
    AND(FACT_ORDERS[[#This Row],[DeliveryMehtod]]="pickup"), 15,
    AND(FACT_ORDERS[[#This Row],[DeliveryMehtod]]="shippment",FACT_ORDERS[[#This Row],[TotalAmount]]&lt;200), 35
)</f>
        <v>0</v>
      </c>
      <c r="M4681" s="12" t="str" cm="1">
        <f t="array" ref="M4681">_xlfn.IFS(
    SUMIFS(FACT_ORDERS[TotalAmount], FACT_ORDERS[WD_CUSTOMERS],FACT_ORDERS[[#This Row],[WD_CUSTOMERS]])&gt;=15000, "VIP",
    SUMIFS(FACT_ORDERS[TotalAmount], FACT_ORDERS[WD_CUSTOMERS],FACT_ORDERS[[#This Row],[WD_CUSTOMERS]])&gt;=8000, "Premium",
    TRUE, "Regular"
)</f>
        <v>VIP</v>
      </c>
      <c r="N4681" s="32" cm="1">
        <f t="array" ref="N4681">_xlfn.IFS(
   FACT_ORDERS[[#This Row],[TypeOfClient]]="VIP", 0.2,
   FACT_ORDERS[[#This Row],[TypeOfClient]]="Premium", 0.1,
   TRUE, 0
)</f>
        <v>0.2</v>
      </c>
      <c r="O4681" s="31" cm="1">
        <f t="array" ref="O4681">_xlfn.IFS(
   FACT_ORDERS[[#This Row],[TotalAmount]]&gt;1500, 0.15,
   FACT_ORDERS[[#This Row],[TotalAmount]]&gt;1000, 0.1,
   FACT_ORDERS[[#This Row],[TotalAmount]]&gt;500, 0.05,
   TRUE, 0
)</f>
        <v>0.05</v>
      </c>
      <c r="P4681" s="28">
        <f xml:space="preserve"> FACT_ORDERS[[#This Row],[TotalAmount]] * (1 - (FACT_ORDERS[[#This Row],[ClientDiscount]] + FACT_ORDERS[[#This Row],[OrderDiscount]]) )</f>
        <v>432</v>
      </c>
      <c r="Q4681" s="28">
        <f>FACT_ORDERS[[#This Row],[TotalAmountWithDiscount]]+FACT_ORDERS[[#This Row],[DeliveryCost]]</f>
        <v>432</v>
      </c>
      <c r="R4681" s="35">
        <v>45383</v>
      </c>
      <c r="S4681" s="35" t="str">
        <f>IF(NETWORKDAYS(FACT_ORDERS[[#This Row],[Order-Date]], FACT_ORDERS[[#This Row],[ArrivalDate ]]) &gt; 10, "Late", "On Time")</f>
        <v>On Time</v>
      </c>
    </row>
    <row r="4682" spans="1:19" x14ac:dyDescent="0.3">
      <c r="A4682" s="12">
        <v>9680</v>
      </c>
      <c r="B4682" s="12">
        <v>212</v>
      </c>
      <c r="C4682" s="12">
        <v>10030</v>
      </c>
      <c r="D4682" s="12">
        <v>4681</v>
      </c>
      <c r="E4682" s="12" t="s">
        <v>243</v>
      </c>
      <c r="F4682" s="13">
        <v>44793</v>
      </c>
      <c r="G4682" s="26" t="s">
        <v>14814</v>
      </c>
      <c r="H4682" s="12">
        <v>86</v>
      </c>
      <c r="I4682" s="28">
        <f>VLOOKUP(B:B,DIM_PRODUCTS!A:F,5,FALSE)</f>
        <v>41</v>
      </c>
      <c r="J4682" s="28">
        <f>FACT_ORDERS[[#This Row],[ProductPrice]]*FACT_ORDERS[[#This Row],[Quantity]]</f>
        <v>3526</v>
      </c>
      <c r="K4682" s="12" t="str">
        <f>VLOOKUP(C:C,DIM_CUSTOMERS!A:G,7,FALSE)</f>
        <v>USA</v>
      </c>
      <c r="L4682" s="30" cm="1">
        <f t="array" ref="L4682">_xlfn.IFS(
    AND(FACT_ORDERS[[#This Row],[DeliveryMehtod]]="shippment",FACT_ORDERS[[#This Row],[TotalAmount]]&gt;=200), 0,
    AND(FACT_ORDERS[[#This Row],[DeliveryMehtod]]="pickup"), 15,
    AND(FACT_ORDERS[[#This Row],[DeliveryMehtod]]="shippment",FACT_ORDERS[[#This Row],[TotalAmount]]&lt;200), 35
)</f>
        <v>15</v>
      </c>
      <c r="M4682" s="12" t="str" cm="1">
        <f t="array" ref="M4682">_xlfn.IFS(
    SUMIFS(FACT_ORDERS[TotalAmount], FACT_ORDERS[WD_CUSTOMERS],FACT_ORDERS[[#This Row],[WD_CUSTOMERS]])&gt;=15000, "VIP",
    SUMIFS(FACT_ORDERS[TotalAmount], FACT_ORDERS[WD_CUSTOMERS],FACT_ORDERS[[#This Row],[WD_CUSTOMERS]])&gt;=8000, "Premium",
    TRUE, "Regular"
)</f>
        <v>VIP</v>
      </c>
      <c r="N4682" s="32" cm="1">
        <f t="array" ref="N4682">_xlfn.IFS(
   FACT_ORDERS[[#This Row],[TypeOfClient]]="VIP", 0.2,
   FACT_ORDERS[[#This Row],[TypeOfClient]]="Premium", 0.1,
   TRUE, 0
)</f>
        <v>0.2</v>
      </c>
      <c r="O4682" s="31" cm="1">
        <f t="array" ref="O4682">_xlfn.IFS(
   FACT_ORDERS[[#This Row],[TotalAmount]]&gt;1500, 0.15,
   FACT_ORDERS[[#This Row],[TotalAmount]]&gt;1000, 0.1,
   FACT_ORDERS[[#This Row],[TotalAmount]]&gt;500, 0.05,
   TRUE, 0
)</f>
        <v>0.15</v>
      </c>
      <c r="P4682" s="28">
        <f xml:space="preserve"> FACT_ORDERS[[#This Row],[TotalAmount]] * (1 - (FACT_ORDERS[[#This Row],[ClientDiscount]] + FACT_ORDERS[[#This Row],[OrderDiscount]]) )</f>
        <v>2291.9</v>
      </c>
      <c r="Q4682" s="28">
        <f>FACT_ORDERS[[#This Row],[TotalAmountWithDiscount]]+FACT_ORDERS[[#This Row],[DeliveryCost]]</f>
        <v>2306.9</v>
      </c>
      <c r="R4682" s="35">
        <v>44800</v>
      </c>
      <c r="S4682" s="35" t="str">
        <f>IF(NETWORKDAYS(FACT_ORDERS[[#This Row],[Order-Date]], FACT_ORDERS[[#This Row],[ArrivalDate ]]) &gt; 10, "Late", "On Time")</f>
        <v>On Time</v>
      </c>
    </row>
    <row r="4683" spans="1:19" x14ac:dyDescent="0.3">
      <c r="A4683" s="12">
        <v>9681</v>
      </c>
      <c r="B4683" s="12">
        <v>207</v>
      </c>
      <c r="C4683" s="12">
        <v>10030</v>
      </c>
      <c r="D4683" s="12">
        <v>4682</v>
      </c>
      <c r="E4683" s="12" t="s">
        <v>243</v>
      </c>
      <c r="F4683" s="13">
        <v>44793</v>
      </c>
      <c r="G4683" s="26" t="s">
        <v>14815</v>
      </c>
      <c r="H4683" s="12">
        <v>45</v>
      </c>
      <c r="I4683" s="28">
        <f>VLOOKUP(B:B,DIM_PRODUCTS!A:F,5,FALSE)</f>
        <v>8</v>
      </c>
      <c r="J4683" s="28">
        <f>FACT_ORDERS[[#This Row],[ProductPrice]]*FACT_ORDERS[[#This Row],[Quantity]]</f>
        <v>360</v>
      </c>
      <c r="K4683" s="12" t="str">
        <f>VLOOKUP(C:C,DIM_CUSTOMERS!A:G,7,FALSE)</f>
        <v>USA</v>
      </c>
      <c r="L4683" s="30" cm="1">
        <f t="array" ref="L4683">_xlfn.IFS(
    AND(FACT_ORDERS[[#This Row],[DeliveryMehtod]]="shippment",FACT_ORDERS[[#This Row],[TotalAmount]]&gt;=200), 0,
    AND(FACT_ORDERS[[#This Row],[DeliveryMehtod]]="pickup"), 15,
    AND(FACT_ORDERS[[#This Row],[DeliveryMehtod]]="shippment",FACT_ORDERS[[#This Row],[TotalAmount]]&lt;200), 35
)</f>
        <v>15</v>
      </c>
      <c r="M4683" s="12" t="str" cm="1">
        <f t="array" ref="M4683">_xlfn.IFS(
    SUMIFS(FACT_ORDERS[TotalAmount], FACT_ORDERS[WD_CUSTOMERS],FACT_ORDERS[[#This Row],[WD_CUSTOMERS]])&gt;=15000, "VIP",
    SUMIFS(FACT_ORDERS[TotalAmount], FACT_ORDERS[WD_CUSTOMERS],FACT_ORDERS[[#This Row],[WD_CUSTOMERS]])&gt;=8000, "Premium",
    TRUE, "Regular"
)</f>
        <v>VIP</v>
      </c>
      <c r="N4683" s="32" cm="1">
        <f t="array" ref="N4683">_xlfn.IFS(
   FACT_ORDERS[[#This Row],[TypeOfClient]]="VIP", 0.2,
   FACT_ORDERS[[#This Row],[TypeOfClient]]="Premium", 0.1,
   TRUE, 0
)</f>
        <v>0.2</v>
      </c>
      <c r="O4683" s="31" cm="1">
        <f t="array" ref="O4683">_xlfn.IFS(
   FACT_ORDERS[[#This Row],[TotalAmount]]&gt;1500, 0.15,
   FACT_ORDERS[[#This Row],[TotalAmount]]&gt;1000, 0.1,
   FACT_ORDERS[[#This Row],[TotalAmount]]&gt;500, 0.05,
   TRUE, 0
)</f>
        <v>0</v>
      </c>
      <c r="P4683" s="28">
        <f xml:space="preserve"> FACT_ORDERS[[#This Row],[TotalAmount]] * (1 - (FACT_ORDERS[[#This Row],[ClientDiscount]] + FACT_ORDERS[[#This Row],[OrderDiscount]]) )</f>
        <v>288</v>
      </c>
      <c r="Q4683" s="28">
        <f>FACT_ORDERS[[#This Row],[TotalAmountWithDiscount]]+FACT_ORDERS[[#This Row],[DeliveryCost]]</f>
        <v>303</v>
      </c>
      <c r="R4683" s="35">
        <v>44800</v>
      </c>
      <c r="S4683" s="35" t="str">
        <f>IF(NETWORKDAYS(FACT_ORDERS[[#This Row],[Order-Date]], FACT_ORDERS[[#This Row],[ArrivalDate ]]) &gt; 10, "Late", "On Time")</f>
        <v>On Time</v>
      </c>
    </row>
    <row r="4684" spans="1:19" x14ac:dyDescent="0.3">
      <c r="A4684" s="12">
        <v>9682</v>
      </c>
      <c r="B4684" s="12">
        <v>216</v>
      </c>
      <c r="C4684" s="12">
        <v>10030</v>
      </c>
      <c r="D4684" s="12">
        <v>4683</v>
      </c>
      <c r="E4684" s="12" t="s">
        <v>243</v>
      </c>
      <c r="F4684" s="13">
        <v>44793</v>
      </c>
      <c r="G4684" s="26" t="s">
        <v>4721</v>
      </c>
      <c r="H4684" s="12">
        <v>23</v>
      </c>
      <c r="I4684" s="28">
        <f>VLOOKUP(B:B,DIM_PRODUCTS!A:F,5,FALSE)</f>
        <v>23</v>
      </c>
      <c r="J4684" s="28">
        <f>FACT_ORDERS[[#This Row],[ProductPrice]]*FACT_ORDERS[[#This Row],[Quantity]]</f>
        <v>529</v>
      </c>
      <c r="K4684" s="12" t="str">
        <f>VLOOKUP(C:C,DIM_CUSTOMERS!A:G,7,FALSE)</f>
        <v>USA</v>
      </c>
      <c r="L4684" s="30" cm="1">
        <f t="array" ref="L4684">_xlfn.IFS(
    AND(FACT_ORDERS[[#This Row],[DeliveryMehtod]]="shippment",FACT_ORDERS[[#This Row],[TotalAmount]]&gt;=200), 0,
    AND(FACT_ORDERS[[#This Row],[DeliveryMehtod]]="pickup"), 15,
    AND(FACT_ORDERS[[#This Row],[DeliveryMehtod]]="shippment",FACT_ORDERS[[#This Row],[TotalAmount]]&lt;200), 35
)</f>
        <v>15</v>
      </c>
      <c r="M4684" s="12" t="str" cm="1">
        <f t="array" ref="M4684">_xlfn.IFS(
    SUMIFS(FACT_ORDERS[TotalAmount], FACT_ORDERS[WD_CUSTOMERS],FACT_ORDERS[[#This Row],[WD_CUSTOMERS]])&gt;=15000, "VIP",
    SUMIFS(FACT_ORDERS[TotalAmount], FACT_ORDERS[WD_CUSTOMERS],FACT_ORDERS[[#This Row],[WD_CUSTOMERS]])&gt;=8000, "Premium",
    TRUE, "Regular"
)</f>
        <v>VIP</v>
      </c>
      <c r="N4684" s="32" cm="1">
        <f t="array" ref="N4684">_xlfn.IFS(
   FACT_ORDERS[[#This Row],[TypeOfClient]]="VIP", 0.2,
   FACT_ORDERS[[#This Row],[TypeOfClient]]="Premium", 0.1,
   TRUE, 0
)</f>
        <v>0.2</v>
      </c>
      <c r="O4684" s="31" cm="1">
        <f t="array" ref="O4684">_xlfn.IFS(
   FACT_ORDERS[[#This Row],[TotalAmount]]&gt;1500, 0.15,
   FACT_ORDERS[[#This Row],[TotalAmount]]&gt;1000, 0.1,
   FACT_ORDERS[[#This Row],[TotalAmount]]&gt;500, 0.05,
   TRUE, 0
)</f>
        <v>0.05</v>
      </c>
      <c r="P4684" s="28">
        <f xml:space="preserve"> FACT_ORDERS[[#This Row],[TotalAmount]] * (1 - (FACT_ORDERS[[#This Row],[ClientDiscount]] + FACT_ORDERS[[#This Row],[OrderDiscount]]) )</f>
        <v>396.75</v>
      </c>
      <c r="Q4684" s="28">
        <f>FACT_ORDERS[[#This Row],[TotalAmountWithDiscount]]+FACT_ORDERS[[#This Row],[DeliveryCost]]</f>
        <v>411.75</v>
      </c>
      <c r="R4684" s="35">
        <v>44805</v>
      </c>
      <c r="S4684" s="35" t="str">
        <f>IF(NETWORKDAYS(FACT_ORDERS[[#This Row],[Order-Date]], FACT_ORDERS[[#This Row],[ArrivalDate ]]) &gt; 10, "Late", "On Time")</f>
        <v>On Time</v>
      </c>
    </row>
    <row r="4685" spans="1:19" x14ac:dyDescent="0.3">
      <c r="A4685" s="12">
        <v>9683</v>
      </c>
      <c r="B4685" s="12">
        <v>298</v>
      </c>
      <c r="C4685" s="12">
        <v>10697</v>
      </c>
      <c r="D4685" s="12">
        <v>4684</v>
      </c>
      <c r="E4685" s="12" t="s">
        <v>244</v>
      </c>
      <c r="F4685" s="13">
        <v>45336</v>
      </c>
      <c r="G4685" s="26" t="s">
        <v>14816</v>
      </c>
      <c r="H4685" s="12">
        <v>27</v>
      </c>
      <c r="I4685" s="28">
        <f>VLOOKUP(B:B,DIM_PRODUCTS!A:F,5,FALSE)</f>
        <v>19</v>
      </c>
      <c r="J4685" s="28">
        <f>FACT_ORDERS[[#This Row],[ProductPrice]]*FACT_ORDERS[[#This Row],[Quantity]]</f>
        <v>513</v>
      </c>
      <c r="K4685" s="12" t="str">
        <f>VLOOKUP(C:C,DIM_CUSTOMERS!A:G,7,FALSE)</f>
        <v>Spain</v>
      </c>
      <c r="L4685" s="30" cm="1">
        <f t="array" ref="L4685">_xlfn.IFS(
    AND(FACT_ORDERS[[#This Row],[DeliveryMehtod]]="shippment",FACT_ORDERS[[#This Row],[TotalAmount]]&gt;=200), 0,
    AND(FACT_ORDERS[[#This Row],[DeliveryMehtod]]="pickup"), 15,
    AND(FACT_ORDERS[[#This Row],[DeliveryMehtod]]="shippment",FACT_ORDERS[[#This Row],[TotalAmount]]&lt;200), 35
)</f>
        <v>0</v>
      </c>
      <c r="M4685" s="12" t="str" cm="1">
        <f t="array" ref="M4685">_xlfn.IFS(
    SUMIFS(FACT_ORDERS[TotalAmount], FACT_ORDERS[WD_CUSTOMERS],FACT_ORDERS[[#This Row],[WD_CUSTOMERS]])&gt;=15000, "VIP",
    SUMIFS(FACT_ORDERS[TotalAmount], FACT_ORDERS[WD_CUSTOMERS],FACT_ORDERS[[#This Row],[WD_CUSTOMERS]])&gt;=8000, "Premium",
    TRUE, "Regular"
)</f>
        <v>Regular</v>
      </c>
      <c r="N4685" s="32" cm="1">
        <f t="array" ref="N4685">_xlfn.IFS(
   FACT_ORDERS[[#This Row],[TypeOfClient]]="VIP", 0.2,
   FACT_ORDERS[[#This Row],[TypeOfClient]]="Premium", 0.1,
   TRUE, 0
)</f>
        <v>0</v>
      </c>
      <c r="O4685" s="31" cm="1">
        <f t="array" ref="O4685">_xlfn.IFS(
   FACT_ORDERS[[#This Row],[TotalAmount]]&gt;1500, 0.15,
   FACT_ORDERS[[#This Row],[TotalAmount]]&gt;1000, 0.1,
   FACT_ORDERS[[#This Row],[TotalAmount]]&gt;500, 0.05,
   TRUE, 0
)</f>
        <v>0.05</v>
      </c>
      <c r="P4685" s="28">
        <f xml:space="preserve"> FACT_ORDERS[[#This Row],[TotalAmount]] * (1 - (FACT_ORDERS[[#This Row],[ClientDiscount]] + FACT_ORDERS[[#This Row],[OrderDiscount]]) )</f>
        <v>487.34999999999997</v>
      </c>
      <c r="Q4685" s="28">
        <f>FACT_ORDERS[[#This Row],[TotalAmountWithDiscount]]+FACT_ORDERS[[#This Row],[DeliveryCost]]</f>
        <v>487.34999999999997</v>
      </c>
      <c r="R4685" s="35">
        <v>45347</v>
      </c>
      <c r="S4685" s="35" t="str">
        <f>IF(NETWORKDAYS(FACT_ORDERS[[#This Row],[Order-Date]], FACT_ORDERS[[#This Row],[ArrivalDate ]]) &gt; 10, "Late", "On Time")</f>
        <v>On Time</v>
      </c>
    </row>
    <row r="4686" spans="1:19" x14ac:dyDescent="0.3">
      <c r="A4686" s="12">
        <v>9684</v>
      </c>
      <c r="B4686" s="12">
        <v>298</v>
      </c>
      <c r="C4686" s="12">
        <v>10697</v>
      </c>
      <c r="D4686" s="12">
        <v>4685</v>
      </c>
      <c r="E4686" s="12" t="s">
        <v>244</v>
      </c>
      <c r="F4686" s="13">
        <v>45454</v>
      </c>
      <c r="G4686" s="26" t="s">
        <v>14817</v>
      </c>
      <c r="H4686" s="12">
        <v>34</v>
      </c>
      <c r="I4686" s="28">
        <f>VLOOKUP(B:B,DIM_PRODUCTS!A:F,5,FALSE)</f>
        <v>19</v>
      </c>
      <c r="J4686" s="28">
        <f>FACT_ORDERS[[#This Row],[ProductPrice]]*FACT_ORDERS[[#This Row],[Quantity]]</f>
        <v>646</v>
      </c>
      <c r="K4686" s="12" t="str">
        <f>VLOOKUP(C:C,DIM_CUSTOMERS!A:G,7,FALSE)</f>
        <v>Spain</v>
      </c>
      <c r="L4686" s="30" cm="1">
        <f t="array" ref="L4686">_xlfn.IFS(
    AND(FACT_ORDERS[[#This Row],[DeliveryMehtod]]="shippment",FACT_ORDERS[[#This Row],[TotalAmount]]&gt;=200), 0,
    AND(FACT_ORDERS[[#This Row],[DeliveryMehtod]]="pickup"), 15,
    AND(FACT_ORDERS[[#This Row],[DeliveryMehtod]]="shippment",FACT_ORDERS[[#This Row],[TotalAmount]]&lt;200), 35
)</f>
        <v>0</v>
      </c>
      <c r="M4686" s="12" t="str" cm="1">
        <f t="array" ref="M4686">_xlfn.IFS(
    SUMIFS(FACT_ORDERS[TotalAmount], FACT_ORDERS[WD_CUSTOMERS],FACT_ORDERS[[#This Row],[WD_CUSTOMERS]])&gt;=15000, "VIP",
    SUMIFS(FACT_ORDERS[TotalAmount], FACT_ORDERS[WD_CUSTOMERS],FACT_ORDERS[[#This Row],[WD_CUSTOMERS]])&gt;=8000, "Premium",
    TRUE, "Regular"
)</f>
        <v>Regular</v>
      </c>
      <c r="N4686" s="32" cm="1">
        <f t="array" ref="N4686">_xlfn.IFS(
   FACT_ORDERS[[#This Row],[TypeOfClient]]="VIP", 0.2,
   FACT_ORDERS[[#This Row],[TypeOfClient]]="Premium", 0.1,
   TRUE, 0
)</f>
        <v>0</v>
      </c>
      <c r="O4686" s="31" cm="1">
        <f t="array" ref="O4686">_xlfn.IFS(
   FACT_ORDERS[[#This Row],[TotalAmount]]&gt;1500, 0.15,
   FACT_ORDERS[[#This Row],[TotalAmount]]&gt;1000, 0.1,
   FACT_ORDERS[[#This Row],[TotalAmount]]&gt;500, 0.05,
   TRUE, 0
)</f>
        <v>0.05</v>
      </c>
      <c r="P4686" s="28">
        <f xml:space="preserve"> FACT_ORDERS[[#This Row],[TotalAmount]] * (1 - (FACT_ORDERS[[#This Row],[ClientDiscount]] + FACT_ORDERS[[#This Row],[OrderDiscount]]) )</f>
        <v>613.69999999999993</v>
      </c>
      <c r="Q4686" s="28">
        <f>FACT_ORDERS[[#This Row],[TotalAmountWithDiscount]]+FACT_ORDERS[[#This Row],[DeliveryCost]]</f>
        <v>613.69999999999993</v>
      </c>
      <c r="R4686" s="35">
        <v>45462</v>
      </c>
      <c r="S4686" s="35" t="str">
        <f>IF(NETWORKDAYS(FACT_ORDERS[[#This Row],[Order-Date]], FACT_ORDERS[[#This Row],[ArrivalDate ]]) &gt; 10, "Late", "On Time")</f>
        <v>On Time</v>
      </c>
    </row>
    <row r="4687" spans="1:19" x14ac:dyDescent="0.3">
      <c r="A4687" s="12">
        <v>9685</v>
      </c>
      <c r="B4687" s="12">
        <v>204</v>
      </c>
      <c r="C4687" s="12">
        <v>10073</v>
      </c>
      <c r="D4687" s="12">
        <v>4686</v>
      </c>
      <c r="E4687" s="12" t="s">
        <v>244</v>
      </c>
      <c r="F4687" s="13">
        <v>45273</v>
      </c>
      <c r="G4687" s="26" t="s">
        <v>14818</v>
      </c>
      <c r="H4687" s="12">
        <v>46</v>
      </c>
      <c r="I4687" s="28">
        <f>VLOOKUP(B:B,DIM_PRODUCTS!A:F,5,FALSE)</f>
        <v>6</v>
      </c>
      <c r="J4687" s="28">
        <f>FACT_ORDERS[[#This Row],[ProductPrice]]*FACT_ORDERS[[#This Row],[Quantity]]</f>
        <v>276</v>
      </c>
      <c r="K4687" s="12" t="str">
        <f>VLOOKUP(C:C,DIM_CUSTOMERS!A:G,7,FALSE)</f>
        <v>Mexico</v>
      </c>
      <c r="L4687" s="30" cm="1">
        <f t="array" ref="L4687">_xlfn.IFS(
    AND(FACT_ORDERS[[#This Row],[DeliveryMehtod]]="shippment",FACT_ORDERS[[#This Row],[TotalAmount]]&gt;=200), 0,
    AND(FACT_ORDERS[[#This Row],[DeliveryMehtod]]="pickup"), 15,
    AND(FACT_ORDERS[[#This Row],[DeliveryMehtod]]="shippment",FACT_ORDERS[[#This Row],[TotalAmount]]&lt;200), 35
)</f>
        <v>0</v>
      </c>
      <c r="M4687" s="12" t="str" cm="1">
        <f t="array" ref="M4687">_xlfn.IFS(
    SUMIFS(FACT_ORDERS[TotalAmount], FACT_ORDERS[WD_CUSTOMERS],FACT_ORDERS[[#This Row],[WD_CUSTOMERS]])&gt;=15000, "VIP",
    SUMIFS(FACT_ORDERS[TotalAmount], FACT_ORDERS[WD_CUSTOMERS],FACT_ORDERS[[#This Row],[WD_CUSTOMERS]])&gt;=8000, "Premium",
    TRUE, "Regular"
)</f>
        <v>Regular</v>
      </c>
      <c r="N4687" s="32" cm="1">
        <f t="array" ref="N4687">_xlfn.IFS(
   FACT_ORDERS[[#This Row],[TypeOfClient]]="VIP", 0.2,
   FACT_ORDERS[[#This Row],[TypeOfClient]]="Premium", 0.1,
   TRUE, 0
)</f>
        <v>0</v>
      </c>
      <c r="O4687" s="31" cm="1">
        <f t="array" ref="O4687">_xlfn.IFS(
   FACT_ORDERS[[#This Row],[TotalAmount]]&gt;1500, 0.15,
   FACT_ORDERS[[#This Row],[TotalAmount]]&gt;1000, 0.1,
   FACT_ORDERS[[#This Row],[TotalAmount]]&gt;500, 0.05,
   TRUE, 0
)</f>
        <v>0</v>
      </c>
      <c r="P4687" s="28">
        <f xml:space="preserve"> FACT_ORDERS[[#This Row],[TotalAmount]] * (1 - (FACT_ORDERS[[#This Row],[ClientDiscount]] + FACT_ORDERS[[#This Row],[OrderDiscount]]) )</f>
        <v>276</v>
      </c>
      <c r="Q4687" s="28">
        <f>FACT_ORDERS[[#This Row],[TotalAmountWithDiscount]]+FACT_ORDERS[[#This Row],[DeliveryCost]]</f>
        <v>276</v>
      </c>
      <c r="R4687" s="35">
        <v>45281</v>
      </c>
      <c r="S4687" s="35" t="str">
        <f>IF(NETWORKDAYS(FACT_ORDERS[[#This Row],[Order-Date]], FACT_ORDERS[[#This Row],[ArrivalDate ]]) &gt; 10, "Late", "On Time")</f>
        <v>On Time</v>
      </c>
    </row>
    <row r="4688" spans="1:19" x14ac:dyDescent="0.3">
      <c r="A4688" s="12">
        <v>9686</v>
      </c>
      <c r="B4688" s="12">
        <v>273</v>
      </c>
      <c r="C4688" s="12">
        <v>10073</v>
      </c>
      <c r="D4688" s="12">
        <v>4687</v>
      </c>
      <c r="E4688" s="12" t="s">
        <v>243</v>
      </c>
      <c r="F4688" s="13">
        <v>45273</v>
      </c>
      <c r="G4688" s="26" t="s">
        <v>14819</v>
      </c>
      <c r="H4688" s="12">
        <v>19</v>
      </c>
      <c r="I4688" s="28">
        <f>VLOOKUP(B:B,DIM_PRODUCTS!A:F,5,FALSE)</f>
        <v>20</v>
      </c>
      <c r="J4688" s="28">
        <f>FACT_ORDERS[[#This Row],[ProductPrice]]*FACT_ORDERS[[#This Row],[Quantity]]</f>
        <v>380</v>
      </c>
      <c r="K4688" s="12" t="str">
        <f>VLOOKUP(C:C,DIM_CUSTOMERS!A:G,7,FALSE)</f>
        <v>Mexico</v>
      </c>
      <c r="L4688" s="30" cm="1">
        <f t="array" ref="L4688">_xlfn.IFS(
    AND(FACT_ORDERS[[#This Row],[DeliveryMehtod]]="shippment",FACT_ORDERS[[#This Row],[TotalAmount]]&gt;=200), 0,
    AND(FACT_ORDERS[[#This Row],[DeliveryMehtod]]="pickup"), 15,
    AND(FACT_ORDERS[[#This Row],[DeliveryMehtod]]="shippment",FACT_ORDERS[[#This Row],[TotalAmount]]&lt;200), 35
)</f>
        <v>15</v>
      </c>
      <c r="M4688" s="12" t="str" cm="1">
        <f t="array" ref="M4688">_xlfn.IFS(
    SUMIFS(FACT_ORDERS[TotalAmount], FACT_ORDERS[WD_CUSTOMERS],FACT_ORDERS[[#This Row],[WD_CUSTOMERS]])&gt;=15000, "VIP",
    SUMIFS(FACT_ORDERS[TotalAmount], FACT_ORDERS[WD_CUSTOMERS],FACT_ORDERS[[#This Row],[WD_CUSTOMERS]])&gt;=8000, "Premium",
    TRUE, "Regular"
)</f>
        <v>Regular</v>
      </c>
      <c r="N4688" s="32" cm="1">
        <f t="array" ref="N4688">_xlfn.IFS(
   FACT_ORDERS[[#This Row],[TypeOfClient]]="VIP", 0.2,
   FACT_ORDERS[[#This Row],[TypeOfClient]]="Premium", 0.1,
   TRUE, 0
)</f>
        <v>0</v>
      </c>
      <c r="O4688" s="31" cm="1">
        <f t="array" ref="O4688">_xlfn.IFS(
   FACT_ORDERS[[#This Row],[TotalAmount]]&gt;1500, 0.15,
   FACT_ORDERS[[#This Row],[TotalAmount]]&gt;1000, 0.1,
   FACT_ORDERS[[#This Row],[TotalAmount]]&gt;500, 0.05,
   TRUE, 0
)</f>
        <v>0</v>
      </c>
      <c r="P4688" s="28">
        <f xml:space="preserve"> FACT_ORDERS[[#This Row],[TotalAmount]] * (1 - (FACT_ORDERS[[#This Row],[ClientDiscount]] + FACT_ORDERS[[#This Row],[OrderDiscount]]) )</f>
        <v>380</v>
      </c>
      <c r="Q4688" s="28">
        <f>FACT_ORDERS[[#This Row],[TotalAmountWithDiscount]]+FACT_ORDERS[[#This Row],[DeliveryCost]]</f>
        <v>395</v>
      </c>
      <c r="R4688" s="35">
        <v>45280</v>
      </c>
      <c r="S4688" s="35" t="str">
        <f>IF(NETWORKDAYS(FACT_ORDERS[[#This Row],[Order-Date]], FACT_ORDERS[[#This Row],[ArrivalDate ]]) &gt; 10, "Late", "On Time")</f>
        <v>On Time</v>
      </c>
    </row>
    <row r="4689" spans="1:19" x14ac:dyDescent="0.3">
      <c r="A4689" s="12">
        <v>9687</v>
      </c>
      <c r="B4689" s="12">
        <v>234</v>
      </c>
      <c r="C4689" s="12">
        <v>10073</v>
      </c>
      <c r="D4689" s="12">
        <v>4688</v>
      </c>
      <c r="E4689" s="12" t="s">
        <v>243</v>
      </c>
      <c r="F4689" s="13">
        <v>45018</v>
      </c>
      <c r="G4689" s="26" t="s">
        <v>14820</v>
      </c>
      <c r="H4689" s="12">
        <v>40</v>
      </c>
      <c r="I4689" s="28">
        <f>VLOOKUP(B:B,DIM_PRODUCTS!A:F,5,FALSE)</f>
        <v>13</v>
      </c>
      <c r="J4689" s="28">
        <f>FACT_ORDERS[[#This Row],[ProductPrice]]*FACT_ORDERS[[#This Row],[Quantity]]</f>
        <v>520</v>
      </c>
      <c r="K4689" s="12" t="str">
        <f>VLOOKUP(C:C,DIM_CUSTOMERS!A:G,7,FALSE)</f>
        <v>Mexico</v>
      </c>
      <c r="L4689" s="30" cm="1">
        <f t="array" ref="L4689">_xlfn.IFS(
    AND(FACT_ORDERS[[#This Row],[DeliveryMehtod]]="shippment",FACT_ORDERS[[#This Row],[TotalAmount]]&gt;=200), 0,
    AND(FACT_ORDERS[[#This Row],[DeliveryMehtod]]="pickup"), 15,
    AND(FACT_ORDERS[[#This Row],[DeliveryMehtod]]="shippment",FACT_ORDERS[[#This Row],[TotalAmount]]&lt;200), 35
)</f>
        <v>15</v>
      </c>
      <c r="M4689" s="12" t="str" cm="1">
        <f t="array" ref="M4689">_xlfn.IFS(
    SUMIFS(FACT_ORDERS[TotalAmount], FACT_ORDERS[WD_CUSTOMERS],FACT_ORDERS[[#This Row],[WD_CUSTOMERS]])&gt;=15000, "VIP",
    SUMIFS(FACT_ORDERS[TotalAmount], FACT_ORDERS[WD_CUSTOMERS],FACT_ORDERS[[#This Row],[WD_CUSTOMERS]])&gt;=8000, "Premium",
    TRUE, "Regular"
)</f>
        <v>Regular</v>
      </c>
      <c r="N4689" s="32" cm="1">
        <f t="array" ref="N4689">_xlfn.IFS(
   FACT_ORDERS[[#This Row],[TypeOfClient]]="VIP", 0.2,
   FACT_ORDERS[[#This Row],[TypeOfClient]]="Premium", 0.1,
   TRUE, 0
)</f>
        <v>0</v>
      </c>
      <c r="O4689" s="31" cm="1">
        <f t="array" ref="O4689">_xlfn.IFS(
   FACT_ORDERS[[#This Row],[TotalAmount]]&gt;1500, 0.15,
   FACT_ORDERS[[#This Row],[TotalAmount]]&gt;1000, 0.1,
   FACT_ORDERS[[#This Row],[TotalAmount]]&gt;500, 0.05,
   TRUE, 0
)</f>
        <v>0.05</v>
      </c>
      <c r="P4689" s="28">
        <f xml:space="preserve"> FACT_ORDERS[[#This Row],[TotalAmount]] * (1 - (FACT_ORDERS[[#This Row],[ClientDiscount]] + FACT_ORDERS[[#This Row],[OrderDiscount]]) )</f>
        <v>494</v>
      </c>
      <c r="Q4689" s="28">
        <f>FACT_ORDERS[[#This Row],[TotalAmountWithDiscount]]+FACT_ORDERS[[#This Row],[DeliveryCost]]</f>
        <v>509</v>
      </c>
      <c r="R4689" s="35">
        <v>45025</v>
      </c>
      <c r="S4689" s="35" t="str">
        <f>IF(NETWORKDAYS(FACT_ORDERS[[#This Row],[Order-Date]], FACT_ORDERS[[#This Row],[ArrivalDate ]]) &gt; 10, "Late", "On Time")</f>
        <v>On Time</v>
      </c>
    </row>
    <row r="4690" spans="1:19" x14ac:dyDescent="0.3">
      <c r="A4690" s="12">
        <v>9688</v>
      </c>
      <c r="B4690" s="12">
        <v>204</v>
      </c>
      <c r="C4690" s="12">
        <v>10073</v>
      </c>
      <c r="D4690" s="12">
        <v>4689</v>
      </c>
      <c r="E4690" s="12" t="s">
        <v>244</v>
      </c>
      <c r="F4690" s="13">
        <v>45018</v>
      </c>
      <c r="G4690" s="26" t="s">
        <v>14821</v>
      </c>
      <c r="H4690" s="12">
        <v>16</v>
      </c>
      <c r="I4690" s="28">
        <f>VLOOKUP(B:B,DIM_PRODUCTS!A:F,5,FALSE)</f>
        <v>6</v>
      </c>
      <c r="J4690" s="28">
        <f>FACT_ORDERS[[#This Row],[ProductPrice]]*FACT_ORDERS[[#This Row],[Quantity]]</f>
        <v>96</v>
      </c>
      <c r="K4690" s="12" t="str">
        <f>VLOOKUP(C:C,DIM_CUSTOMERS!A:G,7,FALSE)</f>
        <v>Mexico</v>
      </c>
      <c r="L4690" s="30" cm="1">
        <f t="array" ref="L4690">_xlfn.IFS(
    AND(FACT_ORDERS[[#This Row],[DeliveryMehtod]]="shippment",FACT_ORDERS[[#This Row],[TotalAmount]]&gt;=200), 0,
    AND(FACT_ORDERS[[#This Row],[DeliveryMehtod]]="pickup"), 15,
    AND(FACT_ORDERS[[#This Row],[DeliveryMehtod]]="shippment",FACT_ORDERS[[#This Row],[TotalAmount]]&lt;200), 35
)</f>
        <v>35</v>
      </c>
      <c r="M4690" s="12" t="str" cm="1">
        <f t="array" ref="M4690">_xlfn.IFS(
    SUMIFS(FACT_ORDERS[TotalAmount], FACT_ORDERS[WD_CUSTOMERS],FACT_ORDERS[[#This Row],[WD_CUSTOMERS]])&gt;=15000, "VIP",
    SUMIFS(FACT_ORDERS[TotalAmount], FACT_ORDERS[WD_CUSTOMERS],FACT_ORDERS[[#This Row],[WD_CUSTOMERS]])&gt;=8000, "Premium",
    TRUE, "Regular"
)</f>
        <v>Regular</v>
      </c>
      <c r="N4690" s="32" cm="1">
        <f t="array" ref="N4690">_xlfn.IFS(
   FACT_ORDERS[[#This Row],[TypeOfClient]]="VIP", 0.2,
   FACT_ORDERS[[#This Row],[TypeOfClient]]="Premium", 0.1,
   TRUE, 0
)</f>
        <v>0</v>
      </c>
      <c r="O4690" s="31" cm="1">
        <f t="array" ref="O4690">_xlfn.IFS(
   FACT_ORDERS[[#This Row],[TotalAmount]]&gt;1500, 0.15,
   FACT_ORDERS[[#This Row],[TotalAmount]]&gt;1000, 0.1,
   FACT_ORDERS[[#This Row],[TotalAmount]]&gt;500, 0.05,
   TRUE, 0
)</f>
        <v>0</v>
      </c>
      <c r="P4690" s="28">
        <f xml:space="preserve"> FACT_ORDERS[[#This Row],[TotalAmount]] * (1 - (FACT_ORDERS[[#This Row],[ClientDiscount]] + FACT_ORDERS[[#This Row],[OrderDiscount]]) )</f>
        <v>96</v>
      </c>
      <c r="Q4690" s="28">
        <f>FACT_ORDERS[[#This Row],[TotalAmountWithDiscount]]+FACT_ORDERS[[#This Row],[DeliveryCost]]</f>
        <v>131</v>
      </c>
      <c r="R4690" s="35">
        <v>45029</v>
      </c>
      <c r="S4690" s="35" t="str">
        <f>IF(NETWORKDAYS(FACT_ORDERS[[#This Row],[Order-Date]], FACT_ORDERS[[#This Row],[ArrivalDate ]]) &gt; 10, "Late", "On Time")</f>
        <v>On Time</v>
      </c>
    </row>
    <row r="4691" spans="1:19" x14ac:dyDescent="0.3">
      <c r="A4691" s="12">
        <v>9689</v>
      </c>
      <c r="B4691" s="12">
        <v>273</v>
      </c>
      <c r="C4691" s="12">
        <v>10073</v>
      </c>
      <c r="D4691" s="12">
        <v>4690</v>
      </c>
      <c r="E4691" s="12" t="s">
        <v>243</v>
      </c>
      <c r="F4691" s="13">
        <v>45018</v>
      </c>
      <c r="G4691" s="26" t="s">
        <v>14822</v>
      </c>
      <c r="H4691" s="12">
        <v>47</v>
      </c>
      <c r="I4691" s="28">
        <f>VLOOKUP(B:B,DIM_PRODUCTS!A:F,5,FALSE)</f>
        <v>20</v>
      </c>
      <c r="J4691" s="28">
        <f>FACT_ORDERS[[#This Row],[ProductPrice]]*FACT_ORDERS[[#This Row],[Quantity]]</f>
        <v>940</v>
      </c>
      <c r="K4691" s="12" t="str">
        <f>VLOOKUP(C:C,DIM_CUSTOMERS!A:G,7,FALSE)</f>
        <v>Mexico</v>
      </c>
      <c r="L4691" s="30" cm="1">
        <f t="array" ref="L4691">_xlfn.IFS(
    AND(FACT_ORDERS[[#This Row],[DeliveryMehtod]]="shippment",FACT_ORDERS[[#This Row],[TotalAmount]]&gt;=200), 0,
    AND(FACT_ORDERS[[#This Row],[DeliveryMehtod]]="pickup"), 15,
    AND(FACT_ORDERS[[#This Row],[DeliveryMehtod]]="shippment",FACT_ORDERS[[#This Row],[TotalAmount]]&lt;200), 35
)</f>
        <v>15</v>
      </c>
      <c r="M4691" s="12" t="str" cm="1">
        <f t="array" ref="M4691">_xlfn.IFS(
    SUMIFS(FACT_ORDERS[TotalAmount], FACT_ORDERS[WD_CUSTOMERS],FACT_ORDERS[[#This Row],[WD_CUSTOMERS]])&gt;=15000, "VIP",
    SUMIFS(FACT_ORDERS[TotalAmount], FACT_ORDERS[WD_CUSTOMERS],FACT_ORDERS[[#This Row],[WD_CUSTOMERS]])&gt;=8000, "Premium",
    TRUE, "Regular"
)</f>
        <v>Regular</v>
      </c>
      <c r="N4691" s="32" cm="1">
        <f t="array" ref="N4691">_xlfn.IFS(
   FACT_ORDERS[[#This Row],[TypeOfClient]]="VIP", 0.2,
   FACT_ORDERS[[#This Row],[TypeOfClient]]="Premium", 0.1,
   TRUE, 0
)</f>
        <v>0</v>
      </c>
      <c r="O4691" s="31" cm="1">
        <f t="array" ref="O4691">_xlfn.IFS(
   FACT_ORDERS[[#This Row],[TotalAmount]]&gt;1500, 0.15,
   FACT_ORDERS[[#This Row],[TotalAmount]]&gt;1000, 0.1,
   FACT_ORDERS[[#This Row],[TotalAmount]]&gt;500, 0.05,
   TRUE, 0
)</f>
        <v>0.05</v>
      </c>
      <c r="P4691" s="28">
        <f xml:space="preserve"> FACT_ORDERS[[#This Row],[TotalAmount]] * (1 - (FACT_ORDERS[[#This Row],[ClientDiscount]] + FACT_ORDERS[[#This Row],[OrderDiscount]]) )</f>
        <v>893</v>
      </c>
      <c r="Q4691" s="28">
        <f>FACT_ORDERS[[#This Row],[TotalAmountWithDiscount]]+FACT_ORDERS[[#This Row],[DeliveryCost]]</f>
        <v>908</v>
      </c>
      <c r="R4691" s="35">
        <v>45027</v>
      </c>
      <c r="S4691" s="35" t="str">
        <f>IF(NETWORKDAYS(FACT_ORDERS[[#This Row],[Order-Date]], FACT_ORDERS[[#This Row],[ArrivalDate ]]) &gt; 10, "Late", "On Time")</f>
        <v>On Time</v>
      </c>
    </row>
    <row r="4692" spans="1:19" x14ac:dyDescent="0.3">
      <c r="A4692" s="12">
        <v>9690</v>
      </c>
      <c r="B4692" s="12">
        <v>234</v>
      </c>
      <c r="C4692" s="12">
        <v>10073</v>
      </c>
      <c r="D4692" s="12">
        <v>4691</v>
      </c>
      <c r="E4692" s="12" t="s">
        <v>243</v>
      </c>
      <c r="F4692" s="13">
        <v>44834</v>
      </c>
      <c r="G4692" s="26" t="s">
        <v>14823</v>
      </c>
      <c r="H4692" s="12">
        <v>30</v>
      </c>
      <c r="I4692" s="28">
        <f>VLOOKUP(B:B,DIM_PRODUCTS!A:F,5,FALSE)</f>
        <v>13</v>
      </c>
      <c r="J4692" s="28">
        <f>FACT_ORDERS[[#This Row],[ProductPrice]]*FACT_ORDERS[[#This Row],[Quantity]]</f>
        <v>390</v>
      </c>
      <c r="K4692" s="12" t="str">
        <f>VLOOKUP(C:C,DIM_CUSTOMERS!A:G,7,FALSE)</f>
        <v>Mexico</v>
      </c>
      <c r="L4692" s="30" cm="1">
        <f t="array" ref="L4692">_xlfn.IFS(
    AND(FACT_ORDERS[[#This Row],[DeliveryMehtod]]="shippment",FACT_ORDERS[[#This Row],[TotalAmount]]&gt;=200), 0,
    AND(FACT_ORDERS[[#This Row],[DeliveryMehtod]]="pickup"), 15,
    AND(FACT_ORDERS[[#This Row],[DeliveryMehtod]]="shippment",FACT_ORDERS[[#This Row],[TotalAmount]]&lt;200), 35
)</f>
        <v>15</v>
      </c>
      <c r="M4692" s="12" t="str" cm="1">
        <f t="array" ref="M4692">_xlfn.IFS(
    SUMIFS(FACT_ORDERS[TotalAmount], FACT_ORDERS[WD_CUSTOMERS],FACT_ORDERS[[#This Row],[WD_CUSTOMERS]])&gt;=15000, "VIP",
    SUMIFS(FACT_ORDERS[TotalAmount], FACT_ORDERS[WD_CUSTOMERS],FACT_ORDERS[[#This Row],[WD_CUSTOMERS]])&gt;=8000, "Premium",
    TRUE, "Regular"
)</f>
        <v>Regular</v>
      </c>
      <c r="N4692" s="32" cm="1">
        <f t="array" ref="N4692">_xlfn.IFS(
   FACT_ORDERS[[#This Row],[TypeOfClient]]="VIP", 0.2,
   FACT_ORDERS[[#This Row],[TypeOfClient]]="Premium", 0.1,
   TRUE, 0
)</f>
        <v>0</v>
      </c>
      <c r="O4692" s="31" cm="1">
        <f t="array" ref="O4692">_xlfn.IFS(
   FACT_ORDERS[[#This Row],[TotalAmount]]&gt;1500, 0.15,
   FACT_ORDERS[[#This Row],[TotalAmount]]&gt;1000, 0.1,
   FACT_ORDERS[[#This Row],[TotalAmount]]&gt;500, 0.05,
   TRUE, 0
)</f>
        <v>0</v>
      </c>
      <c r="P4692" s="28">
        <f xml:space="preserve"> FACT_ORDERS[[#This Row],[TotalAmount]] * (1 - (FACT_ORDERS[[#This Row],[ClientDiscount]] + FACT_ORDERS[[#This Row],[OrderDiscount]]) )</f>
        <v>390</v>
      </c>
      <c r="Q4692" s="28">
        <f>FACT_ORDERS[[#This Row],[TotalAmountWithDiscount]]+FACT_ORDERS[[#This Row],[DeliveryCost]]</f>
        <v>405</v>
      </c>
      <c r="R4692" s="35">
        <v>44844</v>
      </c>
      <c r="S4692" s="35" t="str">
        <f>IF(NETWORKDAYS(FACT_ORDERS[[#This Row],[Order-Date]], FACT_ORDERS[[#This Row],[ArrivalDate ]]) &gt; 10, "Late", "On Time")</f>
        <v>On Time</v>
      </c>
    </row>
    <row r="4693" spans="1:19" x14ac:dyDescent="0.3">
      <c r="A4693" s="12">
        <v>9691</v>
      </c>
      <c r="B4693" s="12">
        <v>204</v>
      </c>
      <c r="C4693" s="12">
        <v>10073</v>
      </c>
      <c r="D4693" s="12">
        <v>4692</v>
      </c>
      <c r="E4693" s="12" t="s">
        <v>243</v>
      </c>
      <c r="F4693" s="13">
        <v>44834</v>
      </c>
      <c r="G4693" s="26" t="s">
        <v>14824</v>
      </c>
      <c r="H4693" s="12">
        <v>14</v>
      </c>
      <c r="I4693" s="28">
        <f>VLOOKUP(B:B,DIM_PRODUCTS!A:F,5,FALSE)</f>
        <v>6</v>
      </c>
      <c r="J4693" s="28">
        <f>FACT_ORDERS[[#This Row],[ProductPrice]]*FACT_ORDERS[[#This Row],[Quantity]]</f>
        <v>84</v>
      </c>
      <c r="K4693" s="12" t="str">
        <f>VLOOKUP(C:C,DIM_CUSTOMERS!A:G,7,FALSE)</f>
        <v>Mexico</v>
      </c>
      <c r="L4693" s="30" cm="1">
        <f t="array" ref="L4693">_xlfn.IFS(
    AND(FACT_ORDERS[[#This Row],[DeliveryMehtod]]="shippment",FACT_ORDERS[[#This Row],[TotalAmount]]&gt;=200), 0,
    AND(FACT_ORDERS[[#This Row],[DeliveryMehtod]]="pickup"), 15,
    AND(FACT_ORDERS[[#This Row],[DeliveryMehtod]]="shippment",FACT_ORDERS[[#This Row],[TotalAmount]]&lt;200), 35
)</f>
        <v>15</v>
      </c>
      <c r="M4693" s="12" t="str" cm="1">
        <f t="array" ref="M4693">_xlfn.IFS(
    SUMIFS(FACT_ORDERS[TotalAmount], FACT_ORDERS[WD_CUSTOMERS],FACT_ORDERS[[#This Row],[WD_CUSTOMERS]])&gt;=15000, "VIP",
    SUMIFS(FACT_ORDERS[TotalAmount], FACT_ORDERS[WD_CUSTOMERS],FACT_ORDERS[[#This Row],[WD_CUSTOMERS]])&gt;=8000, "Premium",
    TRUE, "Regular"
)</f>
        <v>Regular</v>
      </c>
      <c r="N4693" s="32" cm="1">
        <f t="array" ref="N4693">_xlfn.IFS(
   FACT_ORDERS[[#This Row],[TypeOfClient]]="VIP", 0.2,
   FACT_ORDERS[[#This Row],[TypeOfClient]]="Premium", 0.1,
   TRUE, 0
)</f>
        <v>0</v>
      </c>
      <c r="O4693" s="31" cm="1">
        <f t="array" ref="O4693">_xlfn.IFS(
   FACT_ORDERS[[#This Row],[TotalAmount]]&gt;1500, 0.15,
   FACT_ORDERS[[#This Row],[TotalAmount]]&gt;1000, 0.1,
   FACT_ORDERS[[#This Row],[TotalAmount]]&gt;500, 0.05,
   TRUE, 0
)</f>
        <v>0</v>
      </c>
      <c r="P4693" s="28">
        <f xml:space="preserve"> FACT_ORDERS[[#This Row],[TotalAmount]] * (1 - (FACT_ORDERS[[#This Row],[ClientDiscount]] + FACT_ORDERS[[#This Row],[OrderDiscount]]) )</f>
        <v>84</v>
      </c>
      <c r="Q4693" s="28">
        <f>FACT_ORDERS[[#This Row],[TotalAmountWithDiscount]]+FACT_ORDERS[[#This Row],[DeliveryCost]]</f>
        <v>99</v>
      </c>
      <c r="R4693" s="35">
        <v>44843</v>
      </c>
      <c r="S4693" s="35" t="str">
        <f>IF(NETWORKDAYS(FACT_ORDERS[[#This Row],[Order-Date]], FACT_ORDERS[[#This Row],[ArrivalDate ]]) &gt; 10, "Late", "On Time")</f>
        <v>On Time</v>
      </c>
    </row>
    <row r="4694" spans="1:19" x14ac:dyDescent="0.3">
      <c r="A4694" s="12">
        <v>9692</v>
      </c>
      <c r="B4694" s="12">
        <v>273</v>
      </c>
      <c r="C4694" s="12">
        <v>10073</v>
      </c>
      <c r="D4694" s="12">
        <v>4693</v>
      </c>
      <c r="E4694" s="12" t="s">
        <v>244</v>
      </c>
      <c r="F4694" s="13">
        <v>44834</v>
      </c>
      <c r="G4694" s="26" t="s">
        <v>14825</v>
      </c>
      <c r="H4694" s="12">
        <v>12</v>
      </c>
      <c r="I4694" s="28">
        <f>VLOOKUP(B:B,DIM_PRODUCTS!A:F,5,FALSE)</f>
        <v>20</v>
      </c>
      <c r="J4694" s="28">
        <f>FACT_ORDERS[[#This Row],[ProductPrice]]*FACT_ORDERS[[#This Row],[Quantity]]</f>
        <v>240</v>
      </c>
      <c r="K4694" s="12" t="str">
        <f>VLOOKUP(C:C,DIM_CUSTOMERS!A:G,7,FALSE)</f>
        <v>Mexico</v>
      </c>
      <c r="L4694" s="30" cm="1">
        <f t="array" ref="L4694">_xlfn.IFS(
    AND(FACT_ORDERS[[#This Row],[DeliveryMehtod]]="shippment",FACT_ORDERS[[#This Row],[TotalAmount]]&gt;=200), 0,
    AND(FACT_ORDERS[[#This Row],[DeliveryMehtod]]="pickup"), 15,
    AND(FACT_ORDERS[[#This Row],[DeliveryMehtod]]="shippment",FACT_ORDERS[[#This Row],[TotalAmount]]&lt;200), 35
)</f>
        <v>0</v>
      </c>
      <c r="M4694" s="12" t="str" cm="1">
        <f t="array" ref="M4694">_xlfn.IFS(
    SUMIFS(FACT_ORDERS[TotalAmount], FACT_ORDERS[WD_CUSTOMERS],FACT_ORDERS[[#This Row],[WD_CUSTOMERS]])&gt;=15000, "VIP",
    SUMIFS(FACT_ORDERS[TotalAmount], FACT_ORDERS[WD_CUSTOMERS],FACT_ORDERS[[#This Row],[WD_CUSTOMERS]])&gt;=8000, "Premium",
    TRUE, "Regular"
)</f>
        <v>Regular</v>
      </c>
      <c r="N4694" s="32" cm="1">
        <f t="array" ref="N4694">_xlfn.IFS(
   FACT_ORDERS[[#This Row],[TypeOfClient]]="VIP", 0.2,
   FACT_ORDERS[[#This Row],[TypeOfClient]]="Premium", 0.1,
   TRUE, 0
)</f>
        <v>0</v>
      </c>
      <c r="O4694" s="31" cm="1">
        <f t="array" ref="O4694">_xlfn.IFS(
   FACT_ORDERS[[#This Row],[TotalAmount]]&gt;1500, 0.15,
   FACT_ORDERS[[#This Row],[TotalAmount]]&gt;1000, 0.1,
   FACT_ORDERS[[#This Row],[TotalAmount]]&gt;500, 0.05,
   TRUE, 0
)</f>
        <v>0</v>
      </c>
      <c r="P4694" s="28">
        <f xml:space="preserve"> FACT_ORDERS[[#This Row],[TotalAmount]] * (1 - (FACT_ORDERS[[#This Row],[ClientDiscount]] + FACT_ORDERS[[#This Row],[OrderDiscount]]) )</f>
        <v>240</v>
      </c>
      <c r="Q4694" s="28">
        <f>FACT_ORDERS[[#This Row],[TotalAmountWithDiscount]]+FACT_ORDERS[[#This Row],[DeliveryCost]]</f>
        <v>240</v>
      </c>
      <c r="R4694" s="35">
        <v>44843</v>
      </c>
      <c r="S4694" s="35" t="str">
        <f>IF(NETWORKDAYS(FACT_ORDERS[[#This Row],[Order-Date]], FACT_ORDERS[[#This Row],[ArrivalDate ]]) &gt; 10, "Late", "On Time")</f>
        <v>On Time</v>
      </c>
    </row>
    <row r="4695" spans="1:19" x14ac:dyDescent="0.3">
      <c r="A4695" s="12">
        <v>9693</v>
      </c>
      <c r="B4695" s="12">
        <v>204</v>
      </c>
      <c r="C4695" s="12">
        <v>10073</v>
      </c>
      <c r="D4695" s="12">
        <v>4694</v>
      </c>
      <c r="E4695" s="12" t="s">
        <v>244</v>
      </c>
      <c r="F4695" s="13">
        <v>45270</v>
      </c>
      <c r="G4695" s="26" t="s">
        <v>14826</v>
      </c>
      <c r="H4695" s="12">
        <v>48</v>
      </c>
      <c r="I4695" s="28">
        <f>VLOOKUP(B:B,DIM_PRODUCTS!A:F,5,FALSE)</f>
        <v>6</v>
      </c>
      <c r="J4695" s="28">
        <f>FACT_ORDERS[[#This Row],[ProductPrice]]*FACT_ORDERS[[#This Row],[Quantity]]</f>
        <v>288</v>
      </c>
      <c r="K4695" s="12" t="str">
        <f>VLOOKUP(C:C,DIM_CUSTOMERS!A:G,7,FALSE)</f>
        <v>Mexico</v>
      </c>
      <c r="L4695" s="30" cm="1">
        <f t="array" ref="L4695">_xlfn.IFS(
    AND(FACT_ORDERS[[#This Row],[DeliveryMehtod]]="shippment",FACT_ORDERS[[#This Row],[TotalAmount]]&gt;=200), 0,
    AND(FACT_ORDERS[[#This Row],[DeliveryMehtod]]="pickup"), 15,
    AND(FACT_ORDERS[[#This Row],[DeliveryMehtod]]="shippment",FACT_ORDERS[[#This Row],[TotalAmount]]&lt;200), 35
)</f>
        <v>0</v>
      </c>
      <c r="M4695" s="12" t="str" cm="1">
        <f t="array" ref="M4695">_xlfn.IFS(
    SUMIFS(FACT_ORDERS[TotalAmount], FACT_ORDERS[WD_CUSTOMERS],FACT_ORDERS[[#This Row],[WD_CUSTOMERS]])&gt;=15000, "VIP",
    SUMIFS(FACT_ORDERS[TotalAmount], FACT_ORDERS[WD_CUSTOMERS],FACT_ORDERS[[#This Row],[WD_CUSTOMERS]])&gt;=8000, "Premium",
    TRUE, "Regular"
)</f>
        <v>Regular</v>
      </c>
      <c r="N4695" s="32" cm="1">
        <f t="array" ref="N4695">_xlfn.IFS(
   FACT_ORDERS[[#This Row],[TypeOfClient]]="VIP", 0.2,
   FACT_ORDERS[[#This Row],[TypeOfClient]]="Premium", 0.1,
   TRUE, 0
)</f>
        <v>0</v>
      </c>
      <c r="O4695" s="31" cm="1">
        <f t="array" ref="O4695">_xlfn.IFS(
   FACT_ORDERS[[#This Row],[TotalAmount]]&gt;1500, 0.15,
   FACT_ORDERS[[#This Row],[TotalAmount]]&gt;1000, 0.1,
   FACT_ORDERS[[#This Row],[TotalAmount]]&gt;500, 0.05,
   TRUE, 0
)</f>
        <v>0</v>
      </c>
      <c r="P4695" s="28">
        <f xml:space="preserve"> FACT_ORDERS[[#This Row],[TotalAmount]] * (1 - (FACT_ORDERS[[#This Row],[ClientDiscount]] + FACT_ORDERS[[#This Row],[OrderDiscount]]) )</f>
        <v>288</v>
      </c>
      <c r="Q4695" s="28">
        <f>FACT_ORDERS[[#This Row],[TotalAmountWithDiscount]]+FACT_ORDERS[[#This Row],[DeliveryCost]]</f>
        <v>288</v>
      </c>
      <c r="R4695" s="35">
        <v>45281</v>
      </c>
      <c r="S4695" s="35" t="str">
        <f>IF(NETWORKDAYS(FACT_ORDERS[[#This Row],[Order-Date]], FACT_ORDERS[[#This Row],[ArrivalDate ]]) &gt; 10, "Late", "On Time")</f>
        <v>On Time</v>
      </c>
    </row>
    <row r="4696" spans="1:19" x14ac:dyDescent="0.3">
      <c r="A4696" s="12">
        <v>9694</v>
      </c>
      <c r="B4696" s="12">
        <v>273</v>
      </c>
      <c r="C4696" s="12">
        <v>10073</v>
      </c>
      <c r="D4696" s="12">
        <v>4695</v>
      </c>
      <c r="E4696" s="12" t="s">
        <v>244</v>
      </c>
      <c r="F4696" s="13">
        <v>45270</v>
      </c>
      <c r="G4696" s="26" t="s">
        <v>14827</v>
      </c>
      <c r="H4696" s="12">
        <v>15</v>
      </c>
      <c r="I4696" s="28">
        <f>VLOOKUP(B:B,DIM_PRODUCTS!A:F,5,FALSE)</f>
        <v>20</v>
      </c>
      <c r="J4696" s="28">
        <f>FACT_ORDERS[[#This Row],[ProductPrice]]*FACT_ORDERS[[#This Row],[Quantity]]</f>
        <v>300</v>
      </c>
      <c r="K4696" s="12" t="str">
        <f>VLOOKUP(C:C,DIM_CUSTOMERS!A:G,7,FALSE)</f>
        <v>Mexico</v>
      </c>
      <c r="L4696" s="30" cm="1">
        <f t="array" ref="L4696">_xlfn.IFS(
    AND(FACT_ORDERS[[#This Row],[DeliveryMehtod]]="shippment",FACT_ORDERS[[#This Row],[TotalAmount]]&gt;=200), 0,
    AND(FACT_ORDERS[[#This Row],[DeliveryMehtod]]="pickup"), 15,
    AND(FACT_ORDERS[[#This Row],[DeliveryMehtod]]="shippment",FACT_ORDERS[[#This Row],[TotalAmount]]&lt;200), 35
)</f>
        <v>0</v>
      </c>
      <c r="M4696" s="12" t="str" cm="1">
        <f t="array" ref="M4696">_xlfn.IFS(
    SUMIFS(FACT_ORDERS[TotalAmount], FACT_ORDERS[WD_CUSTOMERS],FACT_ORDERS[[#This Row],[WD_CUSTOMERS]])&gt;=15000, "VIP",
    SUMIFS(FACT_ORDERS[TotalAmount], FACT_ORDERS[WD_CUSTOMERS],FACT_ORDERS[[#This Row],[WD_CUSTOMERS]])&gt;=8000, "Premium",
    TRUE, "Regular"
)</f>
        <v>Regular</v>
      </c>
      <c r="N4696" s="32" cm="1">
        <f t="array" ref="N4696">_xlfn.IFS(
   FACT_ORDERS[[#This Row],[TypeOfClient]]="VIP", 0.2,
   FACT_ORDERS[[#This Row],[TypeOfClient]]="Premium", 0.1,
   TRUE, 0
)</f>
        <v>0</v>
      </c>
      <c r="O4696" s="31" cm="1">
        <f t="array" ref="O4696">_xlfn.IFS(
   FACT_ORDERS[[#This Row],[TotalAmount]]&gt;1500, 0.15,
   FACT_ORDERS[[#This Row],[TotalAmount]]&gt;1000, 0.1,
   FACT_ORDERS[[#This Row],[TotalAmount]]&gt;500, 0.05,
   TRUE, 0
)</f>
        <v>0</v>
      </c>
      <c r="P4696" s="28">
        <f xml:space="preserve"> FACT_ORDERS[[#This Row],[TotalAmount]] * (1 - (FACT_ORDERS[[#This Row],[ClientDiscount]] + FACT_ORDERS[[#This Row],[OrderDiscount]]) )</f>
        <v>300</v>
      </c>
      <c r="Q4696" s="28">
        <f>FACT_ORDERS[[#This Row],[TotalAmountWithDiscount]]+FACT_ORDERS[[#This Row],[DeliveryCost]]</f>
        <v>300</v>
      </c>
      <c r="R4696" s="35">
        <v>45280</v>
      </c>
      <c r="S4696" s="35" t="str">
        <f>IF(NETWORKDAYS(FACT_ORDERS[[#This Row],[Order-Date]], FACT_ORDERS[[#This Row],[ArrivalDate ]]) &gt; 10, "Late", "On Time")</f>
        <v>On Time</v>
      </c>
    </row>
    <row r="4697" spans="1:19" x14ac:dyDescent="0.3">
      <c r="A4697" s="12">
        <v>9695</v>
      </c>
      <c r="B4697" s="12">
        <v>204</v>
      </c>
      <c r="C4697" s="12">
        <v>10073</v>
      </c>
      <c r="D4697" s="12">
        <v>4696</v>
      </c>
      <c r="E4697" s="12" t="s">
        <v>243</v>
      </c>
      <c r="F4697" s="13">
        <v>45232</v>
      </c>
      <c r="G4697" s="26" t="s">
        <v>14828</v>
      </c>
      <c r="H4697" s="12">
        <v>19</v>
      </c>
      <c r="I4697" s="28">
        <f>VLOOKUP(B:B,DIM_PRODUCTS!A:F,5,FALSE)</f>
        <v>6</v>
      </c>
      <c r="J4697" s="28">
        <f>FACT_ORDERS[[#This Row],[ProductPrice]]*FACT_ORDERS[[#This Row],[Quantity]]</f>
        <v>114</v>
      </c>
      <c r="K4697" s="12" t="str">
        <f>VLOOKUP(C:C,DIM_CUSTOMERS!A:G,7,FALSE)</f>
        <v>Mexico</v>
      </c>
      <c r="L4697" s="30" cm="1">
        <f t="array" ref="L4697">_xlfn.IFS(
    AND(FACT_ORDERS[[#This Row],[DeliveryMehtod]]="shippment",FACT_ORDERS[[#This Row],[TotalAmount]]&gt;=200), 0,
    AND(FACT_ORDERS[[#This Row],[DeliveryMehtod]]="pickup"), 15,
    AND(FACT_ORDERS[[#This Row],[DeliveryMehtod]]="shippment",FACT_ORDERS[[#This Row],[TotalAmount]]&lt;200), 35
)</f>
        <v>15</v>
      </c>
      <c r="M4697" s="12" t="str" cm="1">
        <f t="array" ref="M4697">_xlfn.IFS(
    SUMIFS(FACT_ORDERS[TotalAmount], FACT_ORDERS[WD_CUSTOMERS],FACT_ORDERS[[#This Row],[WD_CUSTOMERS]])&gt;=15000, "VIP",
    SUMIFS(FACT_ORDERS[TotalAmount], FACT_ORDERS[WD_CUSTOMERS],FACT_ORDERS[[#This Row],[WD_CUSTOMERS]])&gt;=8000, "Premium",
    TRUE, "Regular"
)</f>
        <v>Regular</v>
      </c>
      <c r="N4697" s="32" cm="1">
        <f t="array" ref="N4697">_xlfn.IFS(
   FACT_ORDERS[[#This Row],[TypeOfClient]]="VIP", 0.2,
   FACT_ORDERS[[#This Row],[TypeOfClient]]="Premium", 0.1,
   TRUE, 0
)</f>
        <v>0</v>
      </c>
      <c r="O4697" s="31" cm="1">
        <f t="array" ref="O4697">_xlfn.IFS(
   FACT_ORDERS[[#This Row],[TotalAmount]]&gt;1500, 0.15,
   FACT_ORDERS[[#This Row],[TotalAmount]]&gt;1000, 0.1,
   FACT_ORDERS[[#This Row],[TotalAmount]]&gt;500, 0.05,
   TRUE, 0
)</f>
        <v>0</v>
      </c>
      <c r="P4697" s="28">
        <f xml:space="preserve"> FACT_ORDERS[[#This Row],[TotalAmount]] * (1 - (FACT_ORDERS[[#This Row],[ClientDiscount]] + FACT_ORDERS[[#This Row],[OrderDiscount]]) )</f>
        <v>114</v>
      </c>
      <c r="Q4697" s="28">
        <f>FACT_ORDERS[[#This Row],[TotalAmountWithDiscount]]+FACT_ORDERS[[#This Row],[DeliveryCost]]</f>
        <v>129</v>
      </c>
      <c r="R4697" s="35">
        <v>45242</v>
      </c>
      <c r="S4697" s="35" t="str">
        <f>IF(NETWORKDAYS(FACT_ORDERS[[#This Row],[Order-Date]], FACT_ORDERS[[#This Row],[ArrivalDate ]]) &gt; 10, "Late", "On Time")</f>
        <v>On Time</v>
      </c>
    </row>
    <row r="4698" spans="1:19" x14ac:dyDescent="0.3">
      <c r="A4698" s="12">
        <v>9696</v>
      </c>
      <c r="B4698" s="12">
        <v>273</v>
      </c>
      <c r="C4698" s="12">
        <v>10073</v>
      </c>
      <c r="D4698" s="12">
        <v>4697</v>
      </c>
      <c r="E4698" s="12" t="s">
        <v>243</v>
      </c>
      <c r="F4698" s="13">
        <v>45232</v>
      </c>
      <c r="G4698" s="26" t="s">
        <v>14829</v>
      </c>
      <c r="H4698" s="12">
        <v>17</v>
      </c>
      <c r="I4698" s="28">
        <f>VLOOKUP(B:B,DIM_PRODUCTS!A:F,5,FALSE)</f>
        <v>20</v>
      </c>
      <c r="J4698" s="28">
        <f>FACT_ORDERS[[#This Row],[ProductPrice]]*FACT_ORDERS[[#This Row],[Quantity]]</f>
        <v>340</v>
      </c>
      <c r="K4698" s="12" t="str">
        <f>VLOOKUP(C:C,DIM_CUSTOMERS!A:G,7,FALSE)</f>
        <v>Mexico</v>
      </c>
      <c r="L4698" s="30" cm="1">
        <f t="array" ref="L4698">_xlfn.IFS(
    AND(FACT_ORDERS[[#This Row],[DeliveryMehtod]]="shippment",FACT_ORDERS[[#This Row],[TotalAmount]]&gt;=200), 0,
    AND(FACT_ORDERS[[#This Row],[DeliveryMehtod]]="pickup"), 15,
    AND(FACT_ORDERS[[#This Row],[DeliveryMehtod]]="shippment",FACT_ORDERS[[#This Row],[TotalAmount]]&lt;200), 35
)</f>
        <v>15</v>
      </c>
      <c r="M4698" s="12" t="str" cm="1">
        <f t="array" ref="M4698">_xlfn.IFS(
    SUMIFS(FACT_ORDERS[TotalAmount], FACT_ORDERS[WD_CUSTOMERS],FACT_ORDERS[[#This Row],[WD_CUSTOMERS]])&gt;=15000, "VIP",
    SUMIFS(FACT_ORDERS[TotalAmount], FACT_ORDERS[WD_CUSTOMERS],FACT_ORDERS[[#This Row],[WD_CUSTOMERS]])&gt;=8000, "Premium",
    TRUE, "Regular"
)</f>
        <v>Regular</v>
      </c>
      <c r="N4698" s="32" cm="1">
        <f t="array" ref="N4698">_xlfn.IFS(
   FACT_ORDERS[[#This Row],[TypeOfClient]]="VIP", 0.2,
   FACT_ORDERS[[#This Row],[TypeOfClient]]="Premium", 0.1,
   TRUE, 0
)</f>
        <v>0</v>
      </c>
      <c r="O4698" s="31" cm="1">
        <f t="array" ref="O4698">_xlfn.IFS(
   FACT_ORDERS[[#This Row],[TotalAmount]]&gt;1500, 0.15,
   FACT_ORDERS[[#This Row],[TotalAmount]]&gt;1000, 0.1,
   FACT_ORDERS[[#This Row],[TotalAmount]]&gt;500, 0.05,
   TRUE, 0
)</f>
        <v>0</v>
      </c>
      <c r="P4698" s="28">
        <f xml:space="preserve"> FACT_ORDERS[[#This Row],[TotalAmount]] * (1 - (FACT_ORDERS[[#This Row],[ClientDiscount]] + FACT_ORDERS[[#This Row],[OrderDiscount]]) )</f>
        <v>340</v>
      </c>
      <c r="Q4698" s="28">
        <f>FACT_ORDERS[[#This Row],[TotalAmountWithDiscount]]+FACT_ORDERS[[#This Row],[DeliveryCost]]</f>
        <v>355</v>
      </c>
      <c r="R4698" s="35">
        <v>45242</v>
      </c>
      <c r="S4698" s="35" t="str">
        <f>IF(NETWORKDAYS(FACT_ORDERS[[#This Row],[Order-Date]], FACT_ORDERS[[#This Row],[ArrivalDate ]]) &gt; 10, "Late", "On Time")</f>
        <v>On Time</v>
      </c>
    </row>
    <row r="4699" spans="1:19" x14ac:dyDescent="0.3">
      <c r="A4699" s="12">
        <v>9697</v>
      </c>
      <c r="B4699" s="12">
        <v>271</v>
      </c>
      <c r="C4699" s="12">
        <v>10854</v>
      </c>
      <c r="D4699" s="12">
        <v>4698</v>
      </c>
      <c r="E4699" s="12" t="s">
        <v>243</v>
      </c>
      <c r="F4699" s="13">
        <v>45426</v>
      </c>
      <c r="G4699" s="26" t="s">
        <v>14830</v>
      </c>
      <c r="H4699" s="12">
        <v>49</v>
      </c>
      <c r="I4699" s="28">
        <f>VLOOKUP(B:B,DIM_PRODUCTS!A:F,5,FALSE)</f>
        <v>16</v>
      </c>
      <c r="J4699" s="28">
        <f>FACT_ORDERS[[#This Row],[ProductPrice]]*FACT_ORDERS[[#This Row],[Quantity]]</f>
        <v>784</v>
      </c>
      <c r="K4699" s="12" t="str">
        <f>VLOOKUP(C:C,DIM_CUSTOMERS!A:G,7,FALSE)</f>
        <v>France</v>
      </c>
      <c r="L4699" s="30" cm="1">
        <f t="array" ref="L4699">_xlfn.IFS(
    AND(FACT_ORDERS[[#This Row],[DeliveryMehtod]]="shippment",FACT_ORDERS[[#This Row],[TotalAmount]]&gt;=200), 0,
    AND(FACT_ORDERS[[#This Row],[DeliveryMehtod]]="pickup"), 15,
    AND(FACT_ORDERS[[#This Row],[DeliveryMehtod]]="shippment",FACT_ORDERS[[#This Row],[TotalAmount]]&lt;200), 35
)</f>
        <v>15</v>
      </c>
      <c r="M4699" s="12" t="str" cm="1">
        <f t="array" ref="M4699">_xlfn.IFS(
    SUMIFS(FACT_ORDERS[TotalAmount], FACT_ORDERS[WD_CUSTOMERS],FACT_ORDERS[[#This Row],[WD_CUSTOMERS]])&gt;=15000, "VIP",
    SUMIFS(FACT_ORDERS[TotalAmount], FACT_ORDERS[WD_CUSTOMERS],FACT_ORDERS[[#This Row],[WD_CUSTOMERS]])&gt;=8000, "Premium",
    TRUE, "Regular"
)</f>
        <v>Regular</v>
      </c>
      <c r="N4699" s="32" cm="1">
        <f t="array" ref="N4699">_xlfn.IFS(
   FACT_ORDERS[[#This Row],[TypeOfClient]]="VIP", 0.2,
   FACT_ORDERS[[#This Row],[TypeOfClient]]="Premium", 0.1,
   TRUE, 0
)</f>
        <v>0</v>
      </c>
      <c r="O4699" s="31" cm="1">
        <f t="array" ref="O4699">_xlfn.IFS(
   FACT_ORDERS[[#This Row],[TotalAmount]]&gt;1500, 0.15,
   FACT_ORDERS[[#This Row],[TotalAmount]]&gt;1000, 0.1,
   FACT_ORDERS[[#This Row],[TotalAmount]]&gt;500, 0.05,
   TRUE, 0
)</f>
        <v>0.05</v>
      </c>
      <c r="P4699" s="28">
        <f xml:space="preserve"> FACT_ORDERS[[#This Row],[TotalAmount]] * (1 - (FACT_ORDERS[[#This Row],[ClientDiscount]] + FACT_ORDERS[[#This Row],[OrderDiscount]]) )</f>
        <v>744.8</v>
      </c>
      <c r="Q4699" s="28">
        <f>FACT_ORDERS[[#This Row],[TotalAmountWithDiscount]]+FACT_ORDERS[[#This Row],[DeliveryCost]]</f>
        <v>759.8</v>
      </c>
      <c r="R4699" s="35">
        <v>45444</v>
      </c>
      <c r="S4699" s="35" t="str">
        <f>IF(NETWORKDAYS(FACT_ORDERS[[#This Row],[Order-Date]], FACT_ORDERS[[#This Row],[ArrivalDate ]]) &gt; 10, "Late", "On Time")</f>
        <v>Late</v>
      </c>
    </row>
    <row r="4700" spans="1:19" x14ac:dyDescent="0.3">
      <c r="A4700" s="12">
        <v>9698</v>
      </c>
      <c r="B4700" s="12">
        <v>299</v>
      </c>
      <c r="C4700" s="12">
        <v>10316</v>
      </c>
      <c r="D4700" s="12">
        <v>4699</v>
      </c>
      <c r="E4700" s="12" t="s">
        <v>244</v>
      </c>
      <c r="F4700" s="13">
        <v>45297</v>
      </c>
      <c r="G4700" s="26" t="s">
        <v>14831</v>
      </c>
      <c r="H4700" s="12">
        <v>23</v>
      </c>
      <c r="I4700" s="28">
        <f>VLOOKUP(B:B,DIM_PRODUCTS!A:F,5,FALSE)</f>
        <v>19</v>
      </c>
      <c r="J4700" s="28">
        <f>FACT_ORDERS[[#This Row],[ProductPrice]]*FACT_ORDERS[[#This Row],[Quantity]]</f>
        <v>437</v>
      </c>
      <c r="K4700" s="12" t="str">
        <f>VLOOKUP(C:C,DIM_CUSTOMERS!A:G,7,FALSE)</f>
        <v>Mexico</v>
      </c>
      <c r="L4700" s="30" cm="1">
        <f t="array" ref="L4700">_xlfn.IFS(
    AND(FACT_ORDERS[[#This Row],[DeliveryMehtod]]="shippment",FACT_ORDERS[[#This Row],[TotalAmount]]&gt;=200), 0,
    AND(FACT_ORDERS[[#This Row],[DeliveryMehtod]]="pickup"), 15,
    AND(FACT_ORDERS[[#This Row],[DeliveryMehtod]]="shippment",FACT_ORDERS[[#This Row],[TotalAmount]]&lt;200), 35
)</f>
        <v>0</v>
      </c>
      <c r="M4700" s="12" t="str" cm="1">
        <f t="array" ref="M4700">_xlfn.IFS(
    SUMIFS(FACT_ORDERS[TotalAmount], FACT_ORDERS[WD_CUSTOMERS],FACT_ORDERS[[#This Row],[WD_CUSTOMERS]])&gt;=15000, "VIP",
    SUMIFS(FACT_ORDERS[TotalAmount], FACT_ORDERS[WD_CUSTOMERS],FACT_ORDERS[[#This Row],[WD_CUSTOMERS]])&gt;=8000, "Premium",
    TRUE, "Regular"
)</f>
        <v>Regular</v>
      </c>
      <c r="N4700" s="32" cm="1">
        <f t="array" ref="N4700">_xlfn.IFS(
   FACT_ORDERS[[#This Row],[TypeOfClient]]="VIP", 0.2,
   FACT_ORDERS[[#This Row],[TypeOfClient]]="Premium", 0.1,
   TRUE, 0
)</f>
        <v>0</v>
      </c>
      <c r="O4700" s="31" cm="1">
        <f t="array" ref="O4700">_xlfn.IFS(
   FACT_ORDERS[[#This Row],[TotalAmount]]&gt;1500, 0.15,
   FACT_ORDERS[[#This Row],[TotalAmount]]&gt;1000, 0.1,
   FACT_ORDERS[[#This Row],[TotalAmount]]&gt;500, 0.05,
   TRUE, 0
)</f>
        <v>0</v>
      </c>
      <c r="P4700" s="28">
        <f xml:space="preserve"> FACT_ORDERS[[#This Row],[TotalAmount]] * (1 - (FACT_ORDERS[[#This Row],[ClientDiscount]] + FACT_ORDERS[[#This Row],[OrderDiscount]]) )</f>
        <v>437</v>
      </c>
      <c r="Q4700" s="28">
        <f>FACT_ORDERS[[#This Row],[TotalAmountWithDiscount]]+FACT_ORDERS[[#This Row],[DeliveryCost]]</f>
        <v>437</v>
      </c>
      <c r="R4700" s="35">
        <v>45306</v>
      </c>
      <c r="S4700" s="35" t="str">
        <f>IF(NETWORKDAYS(FACT_ORDERS[[#This Row],[Order-Date]], FACT_ORDERS[[#This Row],[ArrivalDate ]]) &gt; 10, "Late", "On Time")</f>
        <v>On Time</v>
      </c>
    </row>
    <row r="4701" spans="1:19" x14ac:dyDescent="0.3">
      <c r="A4701" s="12">
        <v>9699</v>
      </c>
      <c r="B4701" s="12">
        <v>299</v>
      </c>
      <c r="C4701" s="12">
        <v>10316</v>
      </c>
      <c r="D4701" s="12">
        <v>4700</v>
      </c>
      <c r="E4701" s="12" t="s">
        <v>244</v>
      </c>
      <c r="F4701" s="13">
        <v>45293</v>
      </c>
      <c r="G4701" s="26" t="s">
        <v>14832</v>
      </c>
      <c r="H4701" s="12">
        <v>24</v>
      </c>
      <c r="I4701" s="28">
        <f>VLOOKUP(B:B,DIM_PRODUCTS!A:F,5,FALSE)</f>
        <v>19</v>
      </c>
      <c r="J4701" s="28">
        <f>FACT_ORDERS[[#This Row],[ProductPrice]]*FACT_ORDERS[[#This Row],[Quantity]]</f>
        <v>456</v>
      </c>
      <c r="K4701" s="12" t="str">
        <f>VLOOKUP(C:C,DIM_CUSTOMERS!A:G,7,FALSE)</f>
        <v>Mexico</v>
      </c>
      <c r="L4701" s="30" cm="1">
        <f t="array" ref="L4701">_xlfn.IFS(
    AND(FACT_ORDERS[[#This Row],[DeliveryMehtod]]="shippment",FACT_ORDERS[[#This Row],[TotalAmount]]&gt;=200), 0,
    AND(FACT_ORDERS[[#This Row],[DeliveryMehtod]]="pickup"), 15,
    AND(FACT_ORDERS[[#This Row],[DeliveryMehtod]]="shippment",FACT_ORDERS[[#This Row],[TotalAmount]]&lt;200), 35
)</f>
        <v>0</v>
      </c>
      <c r="M4701" s="12" t="str" cm="1">
        <f t="array" ref="M4701">_xlfn.IFS(
    SUMIFS(FACT_ORDERS[TotalAmount], FACT_ORDERS[WD_CUSTOMERS],FACT_ORDERS[[#This Row],[WD_CUSTOMERS]])&gt;=15000, "VIP",
    SUMIFS(FACT_ORDERS[TotalAmount], FACT_ORDERS[WD_CUSTOMERS],FACT_ORDERS[[#This Row],[WD_CUSTOMERS]])&gt;=8000, "Premium",
    TRUE, "Regular"
)</f>
        <v>Regular</v>
      </c>
      <c r="N4701" s="32" cm="1">
        <f t="array" ref="N4701">_xlfn.IFS(
   FACT_ORDERS[[#This Row],[TypeOfClient]]="VIP", 0.2,
   FACT_ORDERS[[#This Row],[TypeOfClient]]="Premium", 0.1,
   TRUE, 0
)</f>
        <v>0</v>
      </c>
      <c r="O4701" s="31" cm="1">
        <f t="array" ref="O4701">_xlfn.IFS(
   FACT_ORDERS[[#This Row],[TotalAmount]]&gt;1500, 0.15,
   FACT_ORDERS[[#This Row],[TotalAmount]]&gt;1000, 0.1,
   FACT_ORDERS[[#This Row],[TotalAmount]]&gt;500, 0.05,
   TRUE, 0
)</f>
        <v>0</v>
      </c>
      <c r="P4701" s="28">
        <f xml:space="preserve"> FACT_ORDERS[[#This Row],[TotalAmount]] * (1 - (FACT_ORDERS[[#This Row],[ClientDiscount]] + FACT_ORDERS[[#This Row],[OrderDiscount]]) )</f>
        <v>456</v>
      </c>
      <c r="Q4701" s="28">
        <f>FACT_ORDERS[[#This Row],[TotalAmountWithDiscount]]+FACT_ORDERS[[#This Row],[DeliveryCost]]</f>
        <v>456</v>
      </c>
      <c r="R4701" s="35">
        <v>45303</v>
      </c>
      <c r="S4701" s="35" t="str">
        <f>IF(NETWORKDAYS(FACT_ORDERS[[#This Row],[Order-Date]], FACT_ORDERS[[#This Row],[ArrivalDate ]]) &gt; 10, "Late", "On Time")</f>
        <v>On Time</v>
      </c>
    </row>
    <row r="4702" spans="1:19" x14ac:dyDescent="0.3">
      <c r="A4702" s="12">
        <v>9700</v>
      </c>
      <c r="B4702" s="12">
        <v>299</v>
      </c>
      <c r="C4702" s="12">
        <v>10316</v>
      </c>
      <c r="D4702" s="12">
        <v>4701</v>
      </c>
      <c r="E4702" s="12" t="s">
        <v>243</v>
      </c>
      <c r="F4702" s="13">
        <v>45250</v>
      </c>
      <c r="G4702" s="26" t="s">
        <v>14833</v>
      </c>
      <c r="H4702" s="12">
        <v>50</v>
      </c>
      <c r="I4702" s="28">
        <f>VLOOKUP(B:B,DIM_PRODUCTS!A:F,5,FALSE)</f>
        <v>19</v>
      </c>
      <c r="J4702" s="28">
        <f>FACT_ORDERS[[#This Row],[ProductPrice]]*FACT_ORDERS[[#This Row],[Quantity]]</f>
        <v>950</v>
      </c>
      <c r="K4702" s="12" t="str">
        <f>VLOOKUP(C:C,DIM_CUSTOMERS!A:G,7,FALSE)</f>
        <v>Mexico</v>
      </c>
      <c r="L4702" s="30" cm="1">
        <f t="array" ref="L4702">_xlfn.IFS(
    AND(FACT_ORDERS[[#This Row],[DeliveryMehtod]]="shippment",FACT_ORDERS[[#This Row],[TotalAmount]]&gt;=200), 0,
    AND(FACT_ORDERS[[#This Row],[DeliveryMehtod]]="pickup"), 15,
    AND(FACT_ORDERS[[#This Row],[DeliveryMehtod]]="shippment",FACT_ORDERS[[#This Row],[TotalAmount]]&lt;200), 35
)</f>
        <v>15</v>
      </c>
      <c r="M4702" s="12" t="str" cm="1">
        <f t="array" ref="M4702">_xlfn.IFS(
    SUMIFS(FACT_ORDERS[TotalAmount], FACT_ORDERS[WD_CUSTOMERS],FACT_ORDERS[[#This Row],[WD_CUSTOMERS]])&gt;=15000, "VIP",
    SUMIFS(FACT_ORDERS[TotalAmount], FACT_ORDERS[WD_CUSTOMERS],FACT_ORDERS[[#This Row],[WD_CUSTOMERS]])&gt;=8000, "Premium",
    TRUE, "Regular"
)</f>
        <v>Regular</v>
      </c>
      <c r="N4702" s="32" cm="1">
        <f t="array" ref="N4702">_xlfn.IFS(
   FACT_ORDERS[[#This Row],[TypeOfClient]]="VIP", 0.2,
   FACT_ORDERS[[#This Row],[TypeOfClient]]="Premium", 0.1,
   TRUE, 0
)</f>
        <v>0</v>
      </c>
      <c r="O4702" s="31" cm="1">
        <f t="array" ref="O4702">_xlfn.IFS(
   FACT_ORDERS[[#This Row],[TotalAmount]]&gt;1500, 0.15,
   FACT_ORDERS[[#This Row],[TotalAmount]]&gt;1000, 0.1,
   FACT_ORDERS[[#This Row],[TotalAmount]]&gt;500, 0.05,
   TRUE, 0
)</f>
        <v>0.05</v>
      </c>
      <c r="P4702" s="28">
        <f xml:space="preserve"> FACT_ORDERS[[#This Row],[TotalAmount]] * (1 - (FACT_ORDERS[[#This Row],[ClientDiscount]] + FACT_ORDERS[[#This Row],[OrderDiscount]]) )</f>
        <v>902.5</v>
      </c>
      <c r="Q4702" s="28">
        <f>FACT_ORDERS[[#This Row],[TotalAmountWithDiscount]]+FACT_ORDERS[[#This Row],[DeliveryCost]]</f>
        <v>917.5</v>
      </c>
      <c r="R4702" s="35">
        <v>45261</v>
      </c>
      <c r="S4702" s="35" t="str">
        <f>IF(NETWORKDAYS(FACT_ORDERS[[#This Row],[Order-Date]], FACT_ORDERS[[#This Row],[ArrivalDate ]]) &gt; 10, "Late", "On Time")</f>
        <v>On Time</v>
      </c>
    </row>
    <row r="4703" spans="1:19" x14ac:dyDescent="0.3">
      <c r="A4703" s="12">
        <v>9701</v>
      </c>
      <c r="B4703" s="12">
        <v>299</v>
      </c>
      <c r="C4703" s="12">
        <v>10316</v>
      </c>
      <c r="D4703" s="12">
        <v>4702</v>
      </c>
      <c r="E4703" s="12" t="s">
        <v>244</v>
      </c>
      <c r="F4703" s="13">
        <v>45106</v>
      </c>
      <c r="G4703" s="26" t="s">
        <v>14834</v>
      </c>
      <c r="H4703" s="12">
        <v>28</v>
      </c>
      <c r="I4703" s="28">
        <f>VLOOKUP(B:B,DIM_PRODUCTS!A:F,5,FALSE)</f>
        <v>19</v>
      </c>
      <c r="J4703" s="28">
        <f>FACT_ORDERS[[#This Row],[ProductPrice]]*FACT_ORDERS[[#This Row],[Quantity]]</f>
        <v>532</v>
      </c>
      <c r="K4703" s="12" t="str">
        <f>VLOOKUP(C:C,DIM_CUSTOMERS!A:G,7,FALSE)</f>
        <v>Mexico</v>
      </c>
      <c r="L4703" s="30" cm="1">
        <f t="array" ref="L4703">_xlfn.IFS(
    AND(FACT_ORDERS[[#This Row],[DeliveryMehtod]]="shippment",FACT_ORDERS[[#This Row],[TotalAmount]]&gt;=200), 0,
    AND(FACT_ORDERS[[#This Row],[DeliveryMehtod]]="pickup"), 15,
    AND(FACT_ORDERS[[#This Row],[DeliveryMehtod]]="shippment",FACT_ORDERS[[#This Row],[TotalAmount]]&lt;200), 35
)</f>
        <v>0</v>
      </c>
      <c r="M4703" s="12" t="str" cm="1">
        <f t="array" ref="M4703">_xlfn.IFS(
    SUMIFS(FACT_ORDERS[TotalAmount], FACT_ORDERS[WD_CUSTOMERS],FACT_ORDERS[[#This Row],[WD_CUSTOMERS]])&gt;=15000, "VIP",
    SUMIFS(FACT_ORDERS[TotalAmount], FACT_ORDERS[WD_CUSTOMERS],FACT_ORDERS[[#This Row],[WD_CUSTOMERS]])&gt;=8000, "Premium",
    TRUE, "Regular"
)</f>
        <v>Regular</v>
      </c>
      <c r="N4703" s="32" cm="1">
        <f t="array" ref="N4703">_xlfn.IFS(
   FACT_ORDERS[[#This Row],[TypeOfClient]]="VIP", 0.2,
   FACT_ORDERS[[#This Row],[TypeOfClient]]="Premium", 0.1,
   TRUE, 0
)</f>
        <v>0</v>
      </c>
      <c r="O4703" s="31" cm="1">
        <f t="array" ref="O4703">_xlfn.IFS(
   FACT_ORDERS[[#This Row],[TotalAmount]]&gt;1500, 0.15,
   FACT_ORDERS[[#This Row],[TotalAmount]]&gt;1000, 0.1,
   FACT_ORDERS[[#This Row],[TotalAmount]]&gt;500, 0.05,
   TRUE, 0
)</f>
        <v>0.05</v>
      </c>
      <c r="P4703" s="28">
        <f xml:space="preserve"> FACT_ORDERS[[#This Row],[TotalAmount]] * (1 - (FACT_ORDERS[[#This Row],[ClientDiscount]] + FACT_ORDERS[[#This Row],[OrderDiscount]]) )</f>
        <v>505.4</v>
      </c>
      <c r="Q4703" s="28">
        <f>FACT_ORDERS[[#This Row],[TotalAmountWithDiscount]]+FACT_ORDERS[[#This Row],[DeliveryCost]]</f>
        <v>505.4</v>
      </c>
      <c r="R4703" s="35">
        <v>45116</v>
      </c>
      <c r="S4703" s="35" t="str">
        <f>IF(NETWORKDAYS(FACT_ORDERS[[#This Row],[Order-Date]], FACT_ORDERS[[#This Row],[ArrivalDate ]]) &gt; 10, "Late", "On Time")</f>
        <v>On Time</v>
      </c>
    </row>
    <row r="4704" spans="1:19" x14ac:dyDescent="0.3">
      <c r="A4704" s="12">
        <v>9702</v>
      </c>
      <c r="B4704" s="12">
        <v>237</v>
      </c>
      <c r="C4704" s="12">
        <v>10598</v>
      </c>
      <c r="D4704" s="12">
        <v>4703</v>
      </c>
      <c r="E4704" s="12" t="s">
        <v>243</v>
      </c>
      <c r="F4704" s="13">
        <v>45505</v>
      </c>
      <c r="G4704" s="26" t="s">
        <v>14835</v>
      </c>
      <c r="H4704" s="12">
        <v>30</v>
      </c>
      <c r="I4704" s="28">
        <f>VLOOKUP(B:B,DIM_PRODUCTS!A:F,5,FALSE)</f>
        <v>17</v>
      </c>
      <c r="J4704" s="28">
        <f>FACT_ORDERS[[#This Row],[ProductPrice]]*FACT_ORDERS[[#This Row],[Quantity]]</f>
        <v>510</v>
      </c>
      <c r="K4704" s="12" t="str">
        <f>VLOOKUP(C:C,DIM_CUSTOMERS!A:G,7,FALSE)</f>
        <v>Japan</v>
      </c>
      <c r="L4704" s="30" cm="1">
        <f t="array" ref="L4704">_xlfn.IFS(
    AND(FACT_ORDERS[[#This Row],[DeliveryMehtod]]="shippment",FACT_ORDERS[[#This Row],[TotalAmount]]&gt;=200), 0,
    AND(FACT_ORDERS[[#This Row],[DeliveryMehtod]]="pickup"), 15,
    AND(FACT_ORDERS[[#This Row],[DeliveryMehtod]]="shippment",FACT_ORDERS[[#This Row],[TotalAmount]]&lt;200), 35
)</f>
        <v>15</v>
      </c>
      <c r="M4704" s="12" t="str" cm="1">
        <f t="array" ref="M4704">_xlfn.IFS(
    SUMIFS(FACT_ORDERS[TotalAmount], FACT_ORDERS[WD_CUSTOMERS],FACT_ORDERS[[#This Row],[WD_CUSTOMERS]])&gt;=15000, "VIP",
    SUMIFS(FACT_ORDERS[TotalAmount], FACT_ORDERS[WD_CUSTOMERS],FACT_ORDERS[[#This Row],[WD_CUSTOMERS]])&gt;=8000, "Premium",
    TRUE, "Regular"
)</f>
        <v>Regular</v>
      </c>
      <c r="N4704" s="32" cm="1">
        <f t="array" ref="N4704">_xlfn.IFS(
   FACT_ORDERS[[#This Row],[TypeOfClient]]="VIP", 0.2,
   FACT_ORDERS[[#This Row],[TypeOfClient]]="Premium", 0.1,
   TRUE, 0
)</f>
        <v>0</v>
      </c>
      <c r="O4704" s="31" cm="1">
        <f t="array" ref="O4704">_xlfn.IFS(
   FACT_ORDERS[[#This Row],[TotalAmount]]&gt;1500, 0.15,
   FACT_ORDERS[[#This Row],[TotalAmount]]&gt;1000, 0.1,
   FACT_ORDERS[[#This Row],[TotalAmount]]&gt;500, 0.05,
   TRUE, 0
)</f>
        <v>0.05</v>
      </c>
      <c r="P4704" s="28">
        <f xml:space="preserve"> FACT_ORDERS[[#This Row],[TotalAmount]] * (1 - (FACT_ORDERS[[#This Row],[ClientDiscount]] + FACT_ORDERS[[#This Row],[OrderDiscount]]) )</f>
        <v>484.5</v>
      </c>
      <c r="Q4704" s="28">
        <f>FACT_ORDERS[[#This Row],[TotalAmountWithDiscount]]+FACT_ORDERS[[#This Row],[DeliveryCost]]</f>
        <v>499.5</v>
      </c>
      <c r="R4704" s="35">
        <v>45516</v>
      </c>
      <c r="S4704" s="35" t="str">
        <f>IF(NETWORKDAYS(FACT_ORDERS[[#This Row],[Order-Date]], FACT_ORDERS[[#This Row],[ArrivalDate ]]) &gt; 10, "Late", "On Time")</f>
        <v>On Time</v>
      </c>
    </row>
    <row r="4705" spans="1:19" x14ac:dyDescent="0.3">
      <c r="A4705" s="12">
        <v>9703</v>
      </c>
      <c r="B4705" s="12">
        <v>242</v>
      </c>
      <c r="C4705" s="12">
        <v>10062</v>
      </c>
      <c r="D4705" s="12">
        <v>4704</v>
      </c>
      <c r="E4705" s="12" t="s">
        <v>243</v>
      </c>
      <c r="F4705" s="13">
        <v>45337</v>
      </c>
      <c r="G4705" s="26" t="s">
        <v>4575</v>
      </c>
      <c r="H4705" s="12">
        <v>51</v>
      </c>
      <c r="I4705" s="28">
        <f>VLOOKUP(B:B,DIM_PRODUCTS!A:F,5,FALSE)</f>
        <v>11</v>
      </c>
      <c r="J4705" s="28">
        <f>FACT_ORDERS[[#This Row],[ProductPrice]]*FACT_ORDERS[[#This Row],[Quantity]]</f>
        <v>561</v>
      </c>
      <c r="K4705" s="12" t="str">
        <f>VLOOKUP(C:C,DIM_CUSTOMERS!A:G,7,FALSE)</f>
        <v>Mexico</v>
      </c>
      <c r="L4705" s="30" cm="1">
        <f t="array" ref="L4705">_xlfn.IFS(
    AND(FACT_ORDERS[[#This Row],[DeliveryMehtod]]="shippment",FACT_ORDERS[[#This Row],[TotalAmount]]&gt;=200), 0,
    AND(FACT_ORDERS[[#This Row],[DeliveryMehtod]]="pickup"), 15,
    AND(FACT_ORDERS[[#This Row],[DeliveryMehtod]]="shippment",FACT_ORDERS[[#This Row],[TotalAmount]]&lt;200), 35
)</f>
        <v>15</v>
      </c>
      <c r="M4705" s="12" t="str" cm="1">
        <f t="array" ref="M4705">_xlfn.IFS(
    SUMIFS(FACT_ORDERS[TotalAmount], FACT_ORDERS[WD_CUSTOMERS],FACT_ORDERS[[#This Row],[WD_CUSTOMERS]])&gt;=15000, "VIP",
    SUMIFS(FACT_ORDERS[TotalAmount], FACT_ORDERS[WD_CUSTOMERS],FACT_ORDERS[[#This Row],[WD_CUSTOMERS]])&gt;=8000, "Premium",
    TRUE, "Regular"
)</f>
        <v>Regular</v>
      </c>
      <c r="N4705" s="32" cm="1">
        <f t="array" ref="N4705">_xlfn.IFS(
   FACT_ORDERS[[#This Row],[TypeOfClient]]="VIP", 0.2,
   FACT_ORDERS[[#This Row],[TypeOfClient]]="Premium", 0.1,
   TRUE, 0
)</f>
        <v>0</v>
      </c>
      <c r="O4705" s="31" cm="1">
        <f t="array" ref="O4705">_xlfn.IFS(
   FACT_ORDERS[[#This Row],[TotalAmount]]&gt;1500, 0.15,
   FACT_ORDERS[[#This Row],[TotalAmount]]&gt;1000, 0.1,
   FACT_ORDERS[[#This Row],[TotalAmount]]&gt;500, 0.05,
   TRUE, 0
)</f>
        <v>0.05</v>
      </c>
      <c r="P4705" s="28">
        <f xml:space="preserve"> FACT_ORDERS[[#This Row],[TotalAmount]] * (1 - (FACT_ORDERS[[#This Row],[ClientDiscount]] + FACT_ORDERS[[#This Row],[OrderDiscount]]) )</f>
        <v>532.94999999999993</v>
      </c>
      <c r="Q4705" s="28">
        <f>FACT_ORDERS[[#This Row],[TotalAmountWithDiscount]]+FACT_ORDERS[[#This Row],[DeliveryCost]]</f>
        <v>547.94999999999993</v>
      </c>
      <c r="R4705" s="35">
        <v>45347</v>
      </c>
      <c r="S4705" s="35" t="str">
        <f>IF(NETWORKDAYS(FACT_ORDERS[[#This Row],[Order-Date]], FACT_ORDERS[[#This Row],[ArrivalDate ]]) &gt; 10, "Late", "On Time")</f>
        <v>On Time</v>
      </c>
    </row>
    <row r="4706" spans="1:19" x14ac:dyDescent="0.3">
      <c r="A4706" s="12">
        <v>9704</v>
      </c>
      <c r="B4706" s="12">
        <v>242</v>
      </c>
      <c r="C4706" s="12">
        <v>10062</v>
      </c>
      <c r="D4706" s="12">
        <v>4705</v>
      </c>
      <c r="E4706" s="12" t="s">
        <v>243</v>
      </c>
      <c r="F4706" s="13">
        <v>45552</v>
      </c>
      <c r="G4706" s="26" t="s">
        <v>14836</v>
      </c>
      <c r="H4706" s="12">
        <v>25</v>
      </c>
      <c r="I4706" s="28">
        <f>VLOOKUP(B:B,DIM_PRODUCTS!A:F,5,FALSE)</f>
        <v>11</v>
      </c>
      <c r="J4706" s="28">
        <f>FACT_ORDERS[[#This Row],[ProductPrice]]*FACT_ORDERS[[#This Row],[Quantity]]</f>
        <v>275</v>
      </c>
      <c r="K4706" s="12" t="str">
        <f>VLOOKUP(C:C,DIM_CUSTOMERS!A:G,7,FALSE)</f>
        <v>Mexico</v>
      </c>
      <c r="L4706" s="30" cm="1">
        <f t="array" ref="L4706">_xlfn.IFS(
    AND(FACT_ORDERS[[#This Row],[DeliveryMehtod]]="shippment",FACT_ORDERS[[#This Row],[TotalAmount]]&gt;=200), 0,
    AND(FACT_ORDERS[[#This Row],[DeliveryMehtod]]="pickup"), 15,
    AND(FACT_ORDERS[[#This Row],[DeliveryMehtod]]="shippment",FACT_ORDERS[[#This Row],[TotalAmount]]&lt;200), 35
)</f>
        <v>15</v>
      </c>
      <c r="M4706" s="12" t="str" cm="1">
        <f t="array" ref="M4706">_xlfn.IFS(
    SUMIFS(FACT_ORDERS[TotalAmount], FACT_ORDERS[WD_CUSTOMERS],FACT_ORDERS[[#This Row],[WD_CUSTOMERS]])&gt;=15000, "VIP",
    SUMIFS(FACT_ORDERS[TotalAmount], FACT_ORDERS[WD_CUSTOMERS],FACT_ORDERS[[#This Row],[WD_CUSTOMERS]])&gt;=8000, "Premium",
    TRUE, "Regular"
)</f>
        <v>Regular</v>
      </c>
      <c r="N4706" s="32" cm="1">
        <f t="array" ref="N4706">_xlfn.IFS(
   FACT_ORDERS[[#This Row],[TypeOfClient]]="VIP", 0.2,
   FACT_ORDERS[[#This Row],[TypeOfClient]]="Premium", 0.1,
   TRUE, 0
)</f>
        <v>0</v>
      </c>
      <c r="O4706" s="31" cm="1">
        <f t="array" ref="O4706">_xlfn.IFS(
   FACT_ORDERS[[#This Row],[TotalAmount]]&gt;1500, 0.15,
   FACT_ORDERS[[#This Row],[TotalAmount]]&gt;1000, 0.1,
   FACT_ORDERS[[#This Row],[TotalAmount]]&gt;500, 0.05,
   TRUE, 0
)</f>
        <v>0</v>
      </c>
      <c r="P4706" s="28">
        <f xml:space="preserve"> FACT_ORDERS[[#This Row],[TotalAmount]] * (1 - (FACT_ORDERS[[#This Row],[ClientDiscount]] + FACT_ORDERS[[#This Row],[OrderDiscount]]) )</f>
        <v>275</v>
      </c>
      <c r="Q4706" s="28">
        <f>FACT_ORDERS[[#This Row],[TotalAmountWithDiscount]]+FACT_ORDERS[[#This Row],[DeliveryCost]]</f>
        <v>290</v>
      </c>
      <c r="R4706" s="35">
        <v>45570</v>
      </c>
      <c r="S4706" s="35" t="str">
        <f>IF(NETWORKDAYS(FACT_ORDERS[[#This Row],[Order-Date]], FACT_ORDERS[[#This Row],[ArrivalDate ]]) &gt; 10, "Late", "On Time")</f>
        <v>Late</v>
      </c>
    </row>
    <row r="4707" spans="1:19" x14ac:dyDescent="0.3">
      <c r="A4707" s="12">
        <v>9705</v>
      </c>
      <c r="B4707" s="12">
        <v>242</v>
      </c>
      <c r="C4707" s="12">
        <v>10062</v>
      </c>
      <c r="D4707" s="12">
        <v>4706</v>
      </c>
      <c r="E4707" s="12" t="s">
        <v>244</v>
      </c>
      <c r="F4707" s="13">
        <v>45545</v>
      </c>
      <c r="G4707" s="26" t="s">
        <v>14837</v>
      </c>
      <c r="H4707" s="12">
        <v>37</v>
      </c>
      <c r="I4707" s="28">
        <f>VLOOKUP(B:B,DIM_PRODUCTS!A:F,5,FALSE)</f>
        <v>11</v>
      </c>
      <c r="J4707" s="28">
        <f>FACT_ORDERS[[#This Row],[ProductPrice]]*FACT_ORDERS[[#This Row],[Quantity]]</f>
        <v>407</v>
      </c>
      <c r="K4707" s="12" t="str">
        <f>VLOOKUP(C:C,DIM_CUSTOMERS!A:G,7,FALSE)</f>
        <v>Mexico</v>
      </c>
      <c r="L4707" s="30" cm="1">
        <f t="array" ref="L4707">_xlfn.IFS(
    AND(FACT_ORDERS[[#This Row],[DeliveryMehtod]]="shippment",FACT_ORDERS[[#This Row],[TotalAmount]]&gt;=200), 0,
    AND(FACT_ORDERS[[#This Row],[DeliveryMehtod]]="pickup"), 15,
    AND(FACT_ORDERS[[#This Row],[DeliveryMehtod]]="shippment",FACT_ORDERS[[#This Row],[TotalAmount]]&lt;200), 35
)</f>
        <v>0</v>
      </c>
      <c r="M4707" s="12" t="str" cm="1">
        <f t="array" ref="M4707">_xlfn.IFS(
    SUMIFS(FACT_ORDERS[TotalAmount], FACT_ORDERS[WD_CUSTOMERS],FACT_ORDERS[[#This Row],[WD_CUSTOMERS]])&gt;=15000, "VIP",
    SUMIFS(FACT_ORDERS[TotalAmount], FACT_ORDERS[WD_CUSTOMERS],FACT_ORDERS[[#This Row],[WD_CUSTOMERS]])&gt;=8000, "Premium",
    TRUE, "Regular"
)</f>
        <v>Regular</v>
      </c>
      <c r="N4707" s="32" cm="1">
        <f t="array" ref="N4707">_xlfn.IFS(
   FACT_ORDERS[[#This Row],[TypeOfClient]]="VIP", 0.2,
   FACT_ORDERS[[#This Row],[TypeOfClient]]="Premium", 0.1,
   TRUE, 0
)</f>
        <v>0</v>
      </c>
      <c r="O4707" s="31" cm="1">
        <f t="array" ref="O4707">_xlfn.IFS(
   FACT_ORDERS[[#This Row],[TotalAmount]]&gt;1500, 0.15,
   FACT_ORDERS[[#This Row],[TotalAmount]]&gt;1000, 0.1,
   FACT_ORDERS[[#This Row],[TotalAmount]]&gt;500, 0.05,
   TRUE, 0
)</f>
        <v>0</v>
      </c>
      <c r="P4707" s="28">
        <f xml:space="preserve"> FACT_ORDERS[[#This Row],[TotalAmount]] * (1 - (FACT_ORDERS[[#This Row],[ClientDiscount]] + FACT_ORDERS[[#This Row],[OrderDiscount]]) )</f>
        <v>407</v>
      </c>
      <c r="Q4707" s="28">
        <f>FACT_ORDERS[[#This Row],[TotalAmountWithDiscount]]+FACT_ORDERS[[#This Row],[DeliveryCost]]</f>
        <v>407</v>
      </c>
      <c r="R4707" s="35">
        <v>45552</v>
      </c>
      <c r="S4707" s="35" t="str">
        <f>IF(NETWORKDAYS(FACT_ORDERS[[#This Row],[Order-Date]], FACT_ORDERS[[#This Row],[ArrivalDate ]]) &gt; 10, "Late", "On Time")</f>
        <v>On Time</v>
      </c>
    </row>
    <row r="4708" spans="1:19" x14ac:dyDescent="0.3">
      <c r="A4708" s="12">
        <v>9706</v>
      </c>
      <c r="B4708" s="12">
        <v>285</v>
      </c>
      <c r="C4708" s="12">
        <v>10062</v>
      </c>
      <c r="D4708" s="12">
        <v>4707</v>
      </c>
      <c r="E4708" s="12" t="s">
        <v>244</v>
      </c>
      <c r="F4708" s="13">
        <v>45248</v>
      </c>
      <c r="G4708" s="26" t="s">
        <v>14838</v>
      </c>
      <c r="H4708" s="12">
        <v>52</v>
      </c>
      <c r="I4708" s="28">
        <f>VLOOKUP(B:B,DIM_PRODUCTS!A:F,5,FALSE)</f>
        <v>26</v>
      </c>
      <c r="J4708" s="28">
        <f>FACT_ORDERS[[#This Row],[ProductPrice]]*FACT_ORDERS[[#This Row],[Quantity]]</f>
        <v>1352</v>
      </c>
      <c r="K4708" s="12" t="str">
        <f>VLOOKUP(C:C,DIM_CUSTOMERS!A:G,7,FALSE)</f>
        <v>Mexico</v>
      </c>
      <c r="L4708" s="30" cm="1">
        <f t="array" ref="L4708">_xlfn.IFS(
    AND(FACT_ORDERS[[#This Row],[DeliveryMehtod]]="shippment",FACT_ORDERS[[#This Row],[TotalAmount]]&gt;=200), 0,
    AND(FACT_ORDERS[[#This Row],[DeliveryMehtod]]="pickup"), 15,
    AND(FACT_ORDERS[[#This Row],[DeliveryMehtod]]="shippment",FACT_ORDERS[[#This Row],[TotalAmount]]&lt;200), 35
)</f>
        <v>0</v>
      </c>
      <c r="M4708" s="12" t="str" cm="1">
        <f t="array" ref="M4708">_xlfn.IFS(
    SUMIFS(FACT_ORDERS[TotalAmount], FACT_ORDERS[WD_CUSTOMERS],FACT_ORDERS[[#This Row],[WD_CUSTOMERS]])&gt;=15000, "VIP",
    SUMIFS(FACT_ORDERS[TotalAmount], FACT_ORDERS[WD_CUSTOMERS],FACT_ORDERS[[#This Row],[WD_CUSTOMERS]])&gt;=8000, "Premium",
    TRUE, "Regular"
)</f>
        <v>Regular</v>
      </c>
      <c r="N4708" s="32" cm="1">
        <f t="array" ref="N4708">_xlfn.IFS(
   FACT_ORDERS[[#This Row],[TypeOfClient]]="VIP", 0.2,
   FACT_ORDERS[[#This Row],[TypeOfClient]]="Premium", 0.1,
   TRUE, 0
)</f>
        <v>0</v>
      </c>
      <c r="O4708" s="31" cm="1">
        <f t="array" ref="O4708">_xlfn.IFS(
   FACT_ORDERS[[#This Row],[TotalAmount]]&gt;1500, 0.15,
   FACT_ORDERS[[#This Row],[TotalAmount]]&gt;1000, 0.1,
   FACT_ORDERS[[#This Row],[TotalAmount]]&gt;500, 0.05,
   TRUE, 0
)</f>
        <v>0.1</v>
      </c>
      <c r="P4708" s="28">
        <f xml:space="preserve"> FACT_ORDERS[[#This Row],[TotalAmount]] * (1 - (FACT_ORDERS[[#This Row],[ClientDiscount]] + FACT_ORDERS[[#This Row],[OrderDiscount]]) )</f>
        <v>1216.8</v>
      </c>
      <c r="Q4708" s="28">
        <f>FACT_ORDERS[[#This Row],[TotalAmountWithDiscount]]+FACT_ORDERS[[#This Row],[DeliveryCost]]</f>
        <v>1216.8</v>
      </c>
      <c r="R4708" s="35">
        <v>45256</v>
      </c>
      <c r="S4708" s="35" t="str">
        <f>IF(NETWORKDAYS(FACT_ORDERS[[#This Row],[Order-Date]], FACT_ORDERS[[#This Row],[ArrivalDate ]]) &gt; 10, "Late", "On Time")</f>
        <v>On Time</v>
      </c>
    </row>
    <row r="4709" spans="1:19" x14ac:dyDescent="0.3">
      <c r="A4709" s="12">
        <v>9707</v>
      </c>
      <c r="B4709" s="12">
        <v>242</v>
      </c>
      <c r="C4709" s="12">
        <v>10062</v>
      </c>
      <c r="D4709" s="12">
        <v>4708</v>
      </c>
      <c r="E4709" s="12" t="s">
        <v>244</v>
      </c>
      <c r="F4709" s="13">
        <v>45248</v>
      </c>
      <c r="G4709" s="26" t="s">
        <v>14839</v>
      </c>
      <c r="H4709" s="12">
        <v>41</v>
      </c>
      <c r="I4709" s="28">
        <f>VLOOKUP(B:B,DIM_PRODUCTS!A:F,5,FALSE)</f>
        <v>11</v>
      </c>
      <c r="J4709" s="28">
        <f>FACT_ORDERS[[#This Row],[ProductPrice]]*FACT_ORDERS[[#This Row],[Quantity]]</f>
        <v>451</v>
      </c>
      <c r="K4709" s="12" t="str">
        <f>VLOOKUP(C:C,DIM_CUSTOMERS!A:G,7,FALSE)</f>
        <v>Mexico</v>
      </c>
      <c r="L4709" s="30" cm="1">
        <f t="array" ref="L4709">_xlfn.IFS(
    AND(FACT_ORDERS[[#This Row],[DeliveryMehtod]]="shippment",FACT_ORDERS[[#This Row],[TotalAmount]]&gt;=200), 0,
    AND(FACT_ORDERS[[#This Row],[DeliveryMehtod]]="pickup"), 15,
    AND(FACT_ORDERS[[#This Row],[DeliveryMehtod]]="shippment",FACT_ORDERS[[#This Row],[TotalAmount]]&lt;200), 35
)</f>
        <v>0</v>
      </c>
      <c r="M4709" s="12" t="str" cm="1">
        <f t="array" ref="M4709">_xlfn.IFS(
    SUMIFS(FACT_ORDERS[TotalAmount], FACT_ORDERS[WD_CUSTOMERS],FACT_ORDERS[[#This Row],[WD_CUSTOMERS]])&gt;=15000, "VIP",
    SUMIFS(FACT_ORDERS[TotalAmount], FACT_ORDERS[WD_CUSTOMERS],FACT_ORDERS[[#This Row],[WD_CUSTOMERS]])&gt;=8000, "Premium",
    TRUE, "Regular"
)</f>
        <v>Regular</v>
      </c>
      <c r="N4709" s="32" cm="1">
        <f t="array" ref="N4709">_xlfn.IFS(
   FACT_ORDERS[[#This Row],[TypeOfClient]]="VIP", 0.2,
   FACT_ORDERS[[#This Row],[TypeOfClient]]="Premium", 0.1,
   TRUE, 0
)</f>
        <v>0</v>
      </c>
      <c r="O4709" s="31" cm="1">
        <f t="array" ref="O4709">_xlfn.IFS(
   FACT_ORDERS[[#This Row],[TotalAmount]]&gt;1500, 0.15,
   FACT_ORDERS[[#This Row],[TotalAmount]]&gt;1000, 0.1,
   FACT_ORDERS[[#This Row],[TotalAmount]]&gt;500, 0.05,
   TRUE, 0
)</f>
        <v>0</v>
      </c>
      <c r="P4709" s="28">
        <f xml:space="preserve"> FACT_ORDERS[[#This Row],[TotalAmount]] * (1 - (FACT_ORDERS[[#This Row],[ClientDiscount]] + FACT_ORDERS[[#This Row],[OrderDiscount]]) )</f>
        <v>451</v>
      </c>
      <c r="Q4709" s="28">
        <f>FACT_ORDERS[[#This Row],[TotalAmountWithDiscount]]+FACT_ORDERS[[#This Row],[DeliveryCost]]</f>
        <v>451</v>
      </c>
      <c r="R4709" s="35">
        <v>45255</v>
      </c>
      <c r="S4709" s="35" t="str">
        <f>IF(NETWORKDAYS(FACT_ORDERS[[#This Row],[Order-Date]], FACT_ORDERS[[#This Row],[ArrivalDate ]]) &gt; 10, "Late", "On Time")</f>
        <v>On Time</v>
      </c>
    </row>
    <row r="4710" spans="1:19" x14ac:dyDescent="0.3">
      <c r="A4710" s="12">
        <v>9708</v>
      </c>
      <c r="B4710" s="12">
        <v>273</v>
      </c>
      <c r="C4710" s="12">
        <v>10062</v>
      </c>
      <c r="D4710" s="12">
        <v>4709</v>
      </c>
      <c r="E4710" s="12" t="s">
        <v>243</v>
      </c>
      <c r="F4710" s="13">
        <v>45248</v>
      </c>
      <c r="G4710" s="26" t="s">
        <v>14840</v>
      </c>
      <c r="H4710" s="12">
        <v>16</v>
      </c>
      <c r="I4710" s="28">
        <f>VLOOKUP(B:B,DIM_PRODUCTS!A:F,5,FALSE)</f>
        <v>20</v>
      </c>
      <c r="J4710" s="28">
        <f>FACT_ORDERS[[#This Row],[ProductPrice]]*FACT_ORDERS[[#This Row],[Quantity]]</f>
        <v>320</v>
      </c>
      <c r="K4710" s="12" t="str">
        <f>VLOOKUP(C:C,DIM_CUSTOMERS!A:G,7,FALSE)</f>
        <v>Mexico</v>
      </c>
      <c r="L4710" s="30" cm="1">
        <f t="array" ref="L4710">_xlfn.IFS(
    AND(FACT_ORDERS[[#This Row],[DeliveryMehtod]]="shippment",FACT_ORDERS[[#This Row],[TotalAmount]]&gt;=200), 0,
    AND(FACT_ORDERS[[#This Row],[DeliveryMehtod]]="pickup"), 15,
    AND(FACT_ORDERS[[#This Row],[DeliveryMehtod]]="shippment",FACT_ORDERS[[#This Row],[TotalAmount]]&lt;200), 35
)</f>
        <v>15</v>
      </c>
      <c r="M4710" s="12" t="str" cm="1">
        <f t="array" ref="M4710">_xlfn.IFS(
    SUMIFS(FACT_ORDERS[TotalAmount], FACT_ORDERS[WD_CUSTOMERS],FACT_ORDERS[[#This Row],[WD_CUSTOMERS]])&gt;=15000, "VIP",
    SUMIFS(FACT_ORDERS[TotalAmount], FACT_ORDERS[WD_CUSTOMERS],FACT_ORDERS[[#This Row],[WD_CUSTOMERS]])&gt;=8000, "Premium",
    TRUE, "Regular"
)</f>
        <v>Regular</v>
      </c>
      <c r="N4710" s="32" cm="1">
        <f t="array" ref="N4710">_xlfn.IFS(
   FACT_ORDERS[[#This Row],[TypeOfClient]]="VIP", 0.2,
   FACT_ORDERS[[#This Row],[TypeOfClient]]="Premium", 0.1,
   TRUE, 0
)</f>
        <v>0</v>
      </c>
      <c r="O4710" s="31" cm="1">
        <f t="array" ref="O4710">_xlfn.IFS(
   FACT_ORDERS[[#This Row],[TotalAmount]]&gt;1500, 0.15,
   FACT_ORDERS[[#This Row],[TotalAmount]]&gt;1000, 0.1,
   FACT_ORDERS[[#This Row],[TotalAmount]]&gt;500, 0.05,
   TRUE, 0
)</f>
        <v>0</v>
      </c>
      <c r="P4710" s="28">
        <f xml:space="preserve"> FACT_ORDERS[[#This Row],[TotalAmount]] * (1 - (FACT_ORDERS[[#This Row],[ClientDiscount]] + FACT_ORDERS[[#This Row],[OrderDiscount]]) )</f>
        <v>320</v>
      </c>
      <c r="Q4710" s="28">
        <f>FACT_ORDERS[[#This Row],[TotalAmountWithDiscount]]+FACT_ORDERS[[#This Row],[DeliveryCost]]</f>
        <v>335</v>
      </c>
      <c r="R4710" s="35">
        <v>45255</v>
      </c>
      <c r="S4710" s="35" t="str">
        <f>IF(NETWORKDAYS(FACT_ORDERS[[#This Row],[Order-Date]], FACT_ORDERS[[#This Row],[ArrivalDate ]]) &gt; 10, "Late", "On Time")</f>
        <v>On Time</v>
      </c>
    </row>
    <row r="4711" spans="1:19" x14ac:dyDescent="0.3">
      <c r="A4711" s="12">
        <v>9709</v>
      </c>
      <c r="B4711" s="12">
        <v>242</v>
      </c>
      <c r="C4711" s="12">
        <v>10062</v>
      </c>
      <c r="D4711" s="12">
        <v>4710</v>
      </c>
      <c r="E4711" s="12" t="s">
        <v>243</v>
      </c>
      <c r="F4711" s="13">
        <v>45519</v>
      </c>
      <c r="G4711" s="26" t="s">
        <v>14841</v>
      </c>
      <c r="H4711" s="12">
        <v>53</v>
      </c>
      <c r="I4711" s="28">
        <f>VLOOKUP(B:B,DIM_PRODUCTS!A:F,5,FALSE)</f>
        <v>11</v>
      </c>
      <c r="J4711" s="28">
        <f>FACT_ORDERS[[#This Row],[ProductPrice]]*FACT_ORDERS[[#This Row],[Quantity]]</f>
        <v>583</v>
      </c>
      <c r="K4711" s="12" t="str">
        <f>VLOOKUP(C:C,DIM_CUSTOMERS!A:G,7,FALSE)</f>
        <v>Mexico</v>
      </c>
      <c r="L4711" s="30" cm="1">
        <f t="array" ref="L4711">_xlfn.IFS(
    AND(FACT_ORDERS[[#This Row],[DeliveryMehtod]]="shippment",FACT_ORDERS[[#This Row],[TotalAmount]]&gt;=200), 0,
    AND(FACT_ORDERS[[#This Row],[DeliveryMehtod]]="pickup"), 15,
    AND(FACT_ORDERS[[#This Row],[DeliveryMehtod]]="shippment",FACT_ORDERS[[#This Row],[TotalAmount]]&lt;200), 35
)</f>
        <v>15</v>
      </c>
      <c r="M4711" s="12" t="str" cm="1">
        <f t="array" ref="M4711">_xlfn.IFS(
    SUMIFS(FACT_ORDERS[TotalAmount], FACT_ORDERS[WD_CUSTOMERS],FACT_ORDERS[[#This Row],[WD_CUSTOMERS]])&gt;=15000, "VIP",
    SUMIFS(FACT_ORDERS[TotalAmount], FACT_ORDERS[WD_CUSTOMERS],FACT_ORDERS[[#This Row],[WD_CUSTOMERS]])&gt;=8000, "Premium",
    TRUE, "Regular"
)</f>
        <v>Regular</v>
      </c>
      <c r="N4711" s="32" cm="1">
        <f t="array" ref="N4711">_xlfn.IFS(
   FACT_ORDERS[[#This Row],[TypeOfClient]]="VIP", 0.2,
   FACT_ORDERS[[#This Row],[TypeOfClient]]="Premium", 0.1,
   TRUE, 0
)</f>
        <v>0</v>
      </c>
      <c r="O4711" s="31" cm="1">
        <f t="array" ref="O4711">_xlfn.IFS(
   FACT_ORDERS[[#This Row],[TotalAmount]]&gt;1500, 0.15,
   FACT_ORDERS[[#This Row],[TotalAmount]]&gt;1000, 0.1,
   FACT_ORDERS[[#This Row],[TotalAmount]]&gt;500, 0.05,
   TRUE, 0
)</f>
        <v>0.05</v>
      </c>
      <c r="P4711" s="28">
        <f xml:space="preserve"> FACT_ORDERS[[#This Row],[TotalAmount]] * (1 - (FACT_ORDERS[[#This Row],[ClientDiscount]] + FACT_ORDERS[[#This Row],[OrderDiscount]]) )</f>
        <v>553.85</v>
      </c>
      <c r="Q4711" s="28">
        <f>FACT_ORDERS[[#This Row],[TotalAmountWithDiscount]]+FACT_ORDERS[[#This Row],[DeliveryCost]]</f>
        <v>568.85</v>
      </c>
      <c r="R4711" s="35">
        <v>45528</v>
      </c>
      <c r="S4711" s="35" t="str">
        <f>IF(NETWORKDAYS(FACT_ORDERS[[#This Row],[Order-Date]], FACT_ORDERS[[#This Row],[ArrivalDate ]]) &gt; 10, "Late", "On Time")</f>
        <v>On Time</v>
      </c>
    </row>
    <row r="4712" spans="1:19" x14ac:dyDescent="0.3">
      <c r="A4712" s="12">
        <v>9710</v>
      </c>
      <c r="B4712" s="12">
        <v>267</v>
      </c>
      <c r="C4712" s="12">
        <v>10638</v>
      </c>
      <c r="D4712" s="12">
        <v>4711</v>
      </c>
      <c r="E4712" s="12" t="s">
        <v>244</v>
      </c>
      <c r="F4712" s="13">
        <v>45346</v>
      </c>
      <c r="G4712" s="26" t="s">
        <v>14842</v>
      </c>
      <c r="H4712" s="12">
        <v>52</v>
      </c>
      <c r="I4712" s="28">
        <f>VLOOKUP(B:B,DIM_PRODUCTS!A:F,5,FALSE)</f>
        <v>26</v>
      </c>
      <c r="J4712" s="28">
        <f>FACT_ORDERS[[#This Row],[ProductPrice]]*FACT_ORDERS[[#This Row],[Quantity]]</f>
        <v>1352</v>
      </c>
      <c r="K4712" s="12" t="str">
        <f>VLOOKUP(C:C,DIM_CUSTOMERS!A:G,7,FALSE)</f>
        <v>Spain</v>
      </c>
      <c r="L4712" s="30" cm="1">
        <f t="array" ref="L4712">_xlfn.IFS(
    AND(FACT_ORDERS[[#This Row],[DeliveryMehtod]]="shippment",FACT_ORDERS[[#This Row],[TotalAmount]]&gt;=200), 0,
    AND(FACT_ORDERS[[#This Row],[DeliveryMehtod]]="pickup"), 15,
    AND(FACT_ORDERS[[#This Row],[DeliveryMehtod]]="shippment",FACT_ORDERS[[#This Row],[TotalAmount]]&lt;200), 35
)</f>
        <v>0</v>
      </c>
      <c r="M4712" s="12" t="str" cm="1">
        <f t="array" ref="M4712">_xlfn.IFS(
    SUMIFS(FACT_ORDERS[TotalAmount], FACT_ORDERS[WD_CUSTOMERS],FACT_ORDERS[[#This Row],[WD_CUSTOMERS]])&gt;=15000, "VIP",
    SUMIFS(FACT_ORDERS[TotalAmount], FACT_ORDERS[WD_CUSTOMERS],FACT_ORDERS[[#This Row],[WD_CUSTOMERS]])&gt;=8000, "Premium",
    TRUE, "Regular"
)</f>
        <v>Premium</v>
      </c>
      <c r="N4712" s="32" cm="1">
        <f t="array" ref="N4712">_xlfn.IFS(
   FACT_ORDERS[[#This Row],[TypeOfClient]]="VIP", 0.2,
   FACT_ORDERS[[#This Row],[TypeOfClient]]="Premium", 0.1,
   TRUE, 0
)</f>
        <v>0.1</v>
      </c>
      <c r="O4712" s="31" cm="1">
        <f t="array" ref="O4712">_xlfn.IFS(
   FACT_ORDERS[[#This Row],[TotalAmount]]&gt;1500, 0.15,
   FACT_ORDERS[[#This Row],[TotalAmount]]&gt;1000, 0.1,
   FACT_ORDERS[[#This Row],[TotalAmount]]&gt;500, 0.05,
   TRUE, 0
)</f>
        <v>0.1</v>
      </c>
      <c r="P4712" s="28">
        <f xml:space="preserve"> FACT_ORDERS[[#This Row],[TotalAmount]] * (1 - (FACT_ORDERS[[#This Row],[ClientDiscount]] + FACT_ORDERS[[#This Row],[OrderDiscount]]) )</f>
        <v>1081.6000000000001</v>
      </c>
      <c r="Q4712" s="28">
        <f>FACT_ORDERS[[#This Row],[TotalAmountWithDiscount]]+FACT_ORDERS[[#This Row],[DeliveryCost]]</f>
        <v>1081.6000000000001</v>
      </c>
      <c r="R4712" s="35">
        <v>45356</v>
      </c>
      <c r="S4712" s="35" t="str">
        <f>IF(NETWORKDAYS(FACT_ORDERS[[#This Row],[Order-Date]], FACT_ORDERS[[#This Row],[ArrivalDate ]]) &gt; 10, "Late", "On Time")</f>
        <v>On Time</v>
      </c>
    </row>
    <row r="4713" spans="1:19" x14ac:dyDescent="0.3">
      <c r="A4713" s="12">
        <v>9711</v>
      </c>
      <c r="B4713" s="12">
        <v>202</v>
      </c>
      <c r="C4713" s="12">
        <v>10638</v>
      </c>
      <c r="D4713" s="12">
        <v>4712</v>
      </c>
      <c r="E4713" s="12" t="s">
        <v>243</v>
      </c>
      <c r="F4713" s="13">
        <v>45346</v>
      </c>
      <c r="G4713" s="26" t="s">
        <v>4581</v>
      </c>
      <c r="H4713" s="12">
        <v>6</v>
      </c>
      <c r="I4713" s="28">
        <f>VLOOKUP(B:B,DIM_PRODUCTS!A:F,5,FALSE)</f>
        <v>15</v>
      </c>
      <c r="J4713" s="28">
        <f>FACT_ORDERS[[#This Row],[ProductPrice]]*FACT_ORDERS[[#This Row],[Quantity]]</f>
        <v>90</v>
      </c>
      <c r="K4713" s="12" t="str">
        <f>VLOOKUP(C:C,DIM_CUSTOMERS!A:G,7,FALSE)</f>
        <v>Spain</v>
      </c>
      <c r="L4713" s="30" cm="1">
        <f t="array" ref="L4713">_xlfn.IFS(
    AND(FACT_ORDERS[[#This Row],[DeliveryMehtod]]="shippment",FACT_ORDERS[[#This Row],[TotalAmount]]&gt;=200), 0,
    AND(FACT_ORDERS[[#This Row],[DeliveryMehtod]]="pickup"), 15,
    AND(FACT_ORDERS[[#This Row],[DeliveryMehtod]]="shippment",FACT_ORDERS[[#This Row],[TotalAmount]]&lt;200), 35
)</f>
        <v>15</v>
      </c>
      <c r="M4713" s="12" t="str" cm="1">
        <f t="array" ref="M4713">_xlfn.IFS(
    SUMIFS(FACT_ORDERS[TotalAmount], FACT_ORDERS[WD_CUSTOMERS],FACT_ORDERS[[#This Row],[WD_CUSTOMERS]])&gt;=15000, "VIP",
    SUMIFS(FACT_ORDERS[TotalAmount], FACT_ORDERS[WD_CUSTOMERS],FACT_ORDERS[[#This Row],[WD_CUSTOMERS]])&gt;=8000, "Premium",
    TRUE, "Regular"
)</f>
        <v>Premium</v>
      </c>
      <c r="N4713" s="32" cm="1">
        <f t="array" ref="N4713">_xlfn.IFS(
   FACT_ORDERS[[#This Row],[TypeOfClient]]="VIP", 0.2,
   FACT_ORDERS[[#This Row],[TypeOfClient]]="Premium", 0.1,
   TRUE, 0
)</f>
        <v>0.1</v>
      </c>
      <c r="O4713" s="31" cm="1">
        <f t="array" ref="O4713">_xlfn.IFS(
   FACT_ORDERS[[#This Row],[TotalAmount]]&gt;1500, 0.15,
   FACT_ORDERS[[#This Row],[TotalAmount]]&gt;1000, 0.1,
   FACT_ORDERS[[#This Row],[TotalAmount]]&gt;500, 0.05,
   TRUE, 0
)</f>
        <v>0</v>
      </c>
      <c r="P4713" s="28">
        <f xml:space="preserve"> FACT_ORDERS[[#This Row],[TotalAmount]] * (1 - (FACT_ORDERS[[#This Row],[ClientDiscount]] + FACT_ORDERS[[#This Row],[OrderDiscount]]) )</f>
        <v>81</v>
      </c>
      <c r="Q4713" s="28">
        <f>FACT_ORDERS[[#This Row],[TotalAmountWithDiscount]]+FACT_ORDERS[[#This Row],[DeliveryCost]]</f>
        <v>96</v>
      </c>
      <c r="R4713" s="35">
        <v>45355</v>
      </c>
      <c r="S4713" s="35" t="str">
        <f>IF(NETWORKDAYS(FACT_ORDERS[[#This Row],[Order-Date]], FACT_ORDERS[[#This Row],[ArrivalDate ]]) &gt; 10, "Late", "On Time")</f>
        <v>On Time</v>
      </c>
    </row>
    <row r="4714" spans="1:19" x14ac:dyDescent="0.3">
      <c r="A4714" s="12">
        <v>9712</v>
      </c>
      <c r="B4714" s="12">
        <v>254</v>
      </c>
      <c r="C4714" s="12">
        <v>10638</v>
      </c>
      <c r="D4714" s="12">
        <v>4713</v>
      </c>
      <c r="E4714" s="12" t="s">
        <v>243</v>
      </c>
      <c r="F4714" s="13">
        <v>45346</v>
      </c>
      <c r="G4714" s="26" t="s">
        <v>14843</v>
      </c>
      <c r="H4714" s="12">
        <v>54</v>
      </c>
      <c r="I4714" s="28">
        <f>VLOOKUP(B:B,DIM_PRODUCTS!A:F,5,FALSE)</f>
        <v>27</v>
      </c>
      <c r="J4714" s="28">
        <f>FACT_ORDERS[[#This Row],[ProductPrice]]*FACT_ORDERS[[#This Row],[Quantity]]</f>
        <v>1458</v>
      </c>
      <c r="K4714" s="12" t="str">
        <f>VLOOKUP(C:C,DIM_CUSTOMERS!A:G,7,FALSE)</f>
        <v>Spain</v>
      </c>
      <c r="L4714" s="30" cm="1">
        <f t="array" ref="L4714">_xlfn.IFS(
    AND(FACT_ORDERS[[#This Row],[DeliveryMehtod]]="shippment",FACT_ORDERS[[#This Row],[TotalAmount]]&gt;=200), 0,
    AND(FACT_ORDERS[[#This Row],[DeliveryMehtod]]="pickup"), 15,
    AND(FACT_ORDERS[[#This Row],[DeliveryMehtod]]="shippment",FACT_ORDERS[[#This Row],[TotalAmount]]&lt;200), 35
)</f>
        <v>15</v>
      </c>
      <c r="M4714" s="12" t="str" cm="1">
        <f t="array" ref="M4714">_xlfn.IFS(
    SUMIFS(FACT_ORDERS[TotalAmount], FACT_ORDERS[WD_CUSTOMERS],FACT_ORDERS[[#This Row],[WD_CUSTOMERS]])&gt;=15000, "VIP",
    SUMIFS(FACT_ORDERS[TotalAmount], FACT_ORDERS[WD_CUSTOMERS],FACT_ORDERS[[#This Row],[WD_CUSTOMERS]])&gt;=8000, "Premium",
    TRUE, "Regular"
)</f>
        <v>Premium</v>
      </c>
      <c r="N4714" s="32" cm="1">
        <f t="array" ref="N4714">_xlfn.IFS(
   FACT_ORDERS[[#This Row],[TypeOfClient]]="VIP", 0.2,
   FACT_ORDERS[[#This Row],[TypeOfClient]]="Premium", 0.1,
   TRUE, 0
)</f>
        <v>0.1</v>
      </c>
      <c r="O4714" s="31" cm="1">
        <f t="array" ref="O4714">_xlfn.IFS(
   FACT_ORDERS[[#This Row],[TotalAmount]]&gt;1500, 0.15,
   FACT_ORDERS[[#This Row],[TotalAmount]]&gt;1000, 0.1,
   FACT_ORDERS[[#This Row],[TotalAmount]]&gt;500, 0.05,
   TRUE, 0
)</f>
        <v>0.1</v>
      </c>
      <c r="P4714" s="28">
        <f xml:space="preserve"> FACT_ORDERS[[#This Row],[TotalAmount]] * (1 - (FACT_ORDERS[[#This Row],[ClientDiscount]] + FACT_ORDERS[[#This Row],[OrderDiscount]]) )</f>
        <v>1166.4000000000001</v>
      </c>
      <c r="Q4714" s="28">
        <f>FACT_ORDERS[[#This Row],[TotalAmountWithDiscount]]+FACT_ORDERS[[#This Row],[DeliveryCost]]</f>
        <v>1181.4000000000001</v>
      </c>
      <c r="R4714" s="35">
        <v>45355</v>
      </c>
      <c r="S4714" s="35" t="str">
        <f>IF(NETWORKDAYS(FACT_ORDERS[[#This Row],[Order-Date]], FACT_ORDERS[[#This Row],[ArrivalDate ]]) &gt; 10, "Late", "On Time")</f>
        <v>On Time</v>
      </c>
    </row>
    <row r="4715" spans="1:19" x14ac:dyDescent="0.3">
      <c r="A4715" s="12">
        <v>9713</v>
      </c>
      <c r="B4715" s="12">
        <v>267</v>
      </c>
      <c r="C4715" s="12">
        <v>10638</v>
      </c>
      <c r="D4715" s="12">
        <v>4714</v>
      </c>
      <c r="E4715" s="12" t="s">
        <v>243</v>
      </c>
      <c r="F4715" s="13">
        <v>45475</v>
      </c>
      <c r="G4715" s="26" t="s">
        <v>14844</v>
      </c>
      <c r="H4715" s="12">
        <v>57</v>
      </c>
      <c r="I4715" s="28">
        <f>VLOOKUP(B:B,DIM_PRODUCTS!A:F,5,FALSE)</f>
        <v>26</v>
      </c>
      <c r="J4715" s="28">
        <f>FACT_ORDERS[[#This Row],[ProductPrice]]*FACT_ORDERS[[#This Row],[Quantity]]</f>
        <v>1482</v>
      </c>
      <c r="K4715" s="12" t="str">
        <f>VLOOKUP(C:C,DIM_CUSTOMERS!A:G,7,FALSE)</f>
        <v>Spain</v>
      </c>
      <c r="L4715" s="30" cm="1">
        <f t="array" ref="L4715">_xlfn.IFS(
    AND(FACT_ORDERS[[#This Row],[DeliveryMehtod]]="shippment",FACT_ORDERS[[#This Row],[TotalAmount]]&gt;=200), 0,
    AND(FACT_ORDERS[[#This Row],[DeliveryMehtod]]="pickup"), 15,
    AND(FACT_ORDERS[[#This Row],[DeliveryMehtod]]="shippment",FACT_ORDERS[[#This Row],[TotalAmount]]&lt;200), 35
)</f>
        <v>15</v>
      </c>
      <c r="M4715" s="12" t="str" cm="1">
        <f t="array" ref="M4715">_xlfn.IFS(
    SUMIFS(FACT_ORDERS[TotalAmount], FACT_ORDERS[WD_CUSTOMERS],FACT_ORDERS[[#This Row],[WD_CUSTOMERS]])&gt;=15000, "VIP",
    SUMIFS(FACT_ORDERS[TotalAmount], FACT_ORDERS[WD_CUSTOMERS],FACT_ORDERS[[#This Row],[WD_CUSTOMERS]])&gt;=8000, "Premium",
    TRUE, "Regular"
)</f>
        <v>Premium</v>
      </c>
      <c r="N4715" s="32" cm="1">
        <f t="array" ref="N4715">_xlfn.IFS(
   FACT_ORDERS[[#This Row],[TypeOfClient]]="VIP", 0.2,
   FACT_ORDERS[[#This Row],[TypeOfClient]]="Premium", 0.1,
   TRUE, 0
)</f>
        <v>0.1</v>
      </c>
      <c r="O4715" s="31" cm="1">
        <f t="array" ref="O4715">_xlfn.IFS(
   FACT_ORDERS[[#This Row],[TotalAmount]]&gt;1500, 0.15,
   FACT_ORDERS[[#This Row],[TotalAmount]]&gt;1000, 0.1,
   FACT_ORDERS[[#This Row],[TotalAmount]]&gt;500, 0.05,
   TRUE, 0
)</f>
        <v>0.1</v>
      </c>
      <c r="P4715" s="28">
        <f xml:space="preserve"> FACT_ORDERS[[#This Row],[TotalAmount]] * (1 - (FACT_ORDERS[[#This Row],[ClientDiscount]] + FACT_ORDERS[[#This Row],[OrderDiscount]]) )</f>
        <v>1185.6000000000001</v>
      </c>
      <c r="Q4715" s="28">
        <f>FACT_ORDERS[[#This Row],[TotalAmountWithDiscount]]+FACT_ORDERS[[#This Row],[DeliveryCost]]</f>
        <v>1200.6000000000001</v>
      </c>
      <c r="R4715" s="35">
        <v>45485</v>
      </c>
      <c r="S4715" s="35" t="str">
        <f>IF(NETWORKDAYS(FACT_ORDERS[[#This Row],[Order-Date]], FACT_ORDERS[[#This Row],[ArrivalDate ]]) &gt; 10, "Late", "On Time")</f>
        <v>On Time</v>
      </c>
    </row>
    <row r="4716" spans="1:19" x14ac:dyDescent="0.3">
      <c r="A4716" s="12">
        <v>9714</v>
      </c>
      <c r="B4716" s="12">
        <v>267</v>
      </c>
      <c r="C4716" s="12">
        <v>10638</v>
      </c>
      <c r="D4716" s="12">
        <v>4715</v>
      </c>
      <c r="E4716" s="12" t="s">
        <v>244</v>
      </c>
      <c r="F4716" s="13">
        <v>45273</v>
      </c>
      <c r="G4716" s="26" t="s">
        <v>14845</v>
      </c>
      <c r="H4716" s="12">
        <v>34</v>
      </c>
      <c r="I4716" s="28">
        <f>VLOOKUP(B:B,DIM_PRODUCTS!A:F,5,FALSE)</f>
        <v>26</v>
      </c>
      <c r="J4716" s="28">
        <f>FACT_ORDERS[[#This Row],[ProductPrice]]*FACT_ORDERS[[#This Row],[Quantity]]</f>
        <v>884</v>
      </c>
      <c r="K4716" s="12" t="str">
        <f>VLOOKUP(C:C,DIM_CUSTOMERS!A:G,7,FALSE)</f>
        <v>Spain</v>
      </c>
      <c r="L4716" s="30" cm="1">
        <f t="array" ref="L4716">_xlfn.IFS(
    AND(FACT_ORDERS[[#This Row],[DeliveryMehtod]]="shippment",FACT_ORDERS[[#This Row],[TotalAmount]]&gt;=200), 0,
    AND(FACT_ORDERS[[#This Row],[DeliveryMehtod]]="pickup"), 15,
    AND(FACT_ORDERS[[#This Row],[DeliveryMehtod]]="shippment",FACT_ORDERS[[#This Row],[TotalAmount]]&lt;200), 35
)</f>
        <v>0</v>
      </c>
      <c r="M4716" s="12" t="str" cm="1">
        <f t="array" ref="M4716">_xlfn.IFS(
    SUMIFS(FACT_ORDERS[TotalAmount], FACT_ORDERS[WD_CUSTOMERS],FACT_ORDERS[[#This Row],[WD_CUSTOMERS]])&gt;=15000, "VIP",
    SUMIFS(FACT_ORDERS[TotalAmount], FACT_ORDERS[WD_CUSTOMERS],FACT_ORDERS[[#This Row],[WD_CUSTOMERS]])&gt;=8000, "Premium",
    TRUE, "Regular"
)</f>
        <v>Premium</v>
      </c>
      <c r="N4716" s="32" cm="1">
        <f t="array" ref="N4716">_xlfn.IFS(
   FACT_ORDERS[[#This Row],[TypeOfClient]]="VIP", 0.2,
   FACT_ORDERS[[#This Row],[TypeOfClient]]="Premium", 0.1,
   TRUE, 0
)</f>
        <v>0.1</v>
      </c>
      <c r="O4716" s="31" cm="1">
        <f t="array" ref="O4716">_xlfn.IFS(
   FACT_ORDERS[[#This Row],[TotalAmount]]&gt;1500, 0.15,
   FACT_ORDERS[[#This Row],[TotalAmount]]&gt;1000, 0.1,
   FACT_ORDERS[[#This Row],[TotalAmount]]&gt;500, 0.05,
   TRUE, 0
)</f>
        <v>0.05</v>
      </c>
      <c r="P4716" s="28">
        <f xml:space="preserve"> FACT_ORDERS[[#This Row],[TotalAmount]] * (1 - (FACT_ORDERS[[#This Row],[ClientDiscount]] + FACT_ORDERS[[#This Row],[OrderDiscount]]) )</f>
        <v>751.4</v>
      </c>
      <c r="Q4716" s="28">
        <f>FACT_ORDERS[[#This Row],[TotalAmountWithDiscount]]+FACT_ORDERS[[#This Row],[DeliveryCost]]</f>
        <v>751.4</v>
      </c>
      <c r="R4716" s="35">
        <v>45283</v>
      </c>
      <c r="S4716" s="35" t="str">
        <f>IF(NETWORKDAYS(FACT_ORDERS[[#This Row],[Order-Date]], FACT_ORDERS[[#This Row],[ArrivalDate ]]) &gt; 10, "Late", "On Time")</f>
        <v>On Time</v>
      </c>
    </row>
    <row r="4717" spans="1:19" x14ac:dyDescent="0.3">
      <c r="A4717" s="12">
        <v>9715</v>
      </c>
      <c r="B4717" s="12">
        <v>202</v>
      </c>
      <c r="C4717" s="12">
        <v>10638</v>
      </c>
      <c r="D4717" s="12">
        <v>4716</v>
      </c>
      <c r="E4717" s="12" t="s">
        <v>244</v>
      </c>
      <c r="F4717" s="13">
        <v>45273</v>
      </c>
      <c r="G4717" s="26" t="s">
        <v>14846</v>
      </c>
      <c r="H4717" s="12">
        <v>55</v>
      </c>
      <c r="I4717" s="28">
        <f>VLOOKUP(B:B,DIM_PRODUCTS!A:F,5,FALSE)</f>
        <v>15</v>
      </c>
      <c r="J4717" s="28">
        <f>FACT_ORDERS[[#This Row],[ProductPrice]]*FACT_ORDERS[[#This Row],[Quantity]]</f>
        <v>825</v>
      </c>
      <c r="K4717" s="12" t="str">
        <f>VLOOKUP(C:C,DIM_CUSTOMERS!A:G,7,FALSE)</f>
        <v>Spain</v>
      </c>
      <c r="L4717" s="30" cm="1">
        <f t="array" ref="L4717">_xlfn.IFS(
    AND(FACT_ORDERS[[#This Row],[DeliveryMehtod]]="shippment",FACT_ORDERS[[#This Row],[TotalAmount]]&gt;=200), 0,
    AND(FACT_ORDERS[[#This Row],[DeliveryMehtod]]="pickup"), 15,
    AND(FACT_ORDERS[[#This Row],[DeliveryMehtod]]="shippment",FACT_ORDERS[[#This Row],[TotalAmount]]&lt;200), 35
)</f>
        <v>0</v>
      </c>
      <c r="M4717" s="12" t="str" cm="1">
        <f t="array" ref="M4717">_xlfn.IFS(
    SUMIFS(FACT_ORDERS[TotalAmount], FACT_ORDERS[WD_CUSTOMERS],FACT_ORDERS[[#This Row],[WD_CUSTOMERS]])&gt;=15000, "VIP",
    SUMIFS(FACT_ORDERS[TotalAmount], FACT_ORDERS[WD_CUSTOMERS],FACT_ORDERS[[#This Row],[WD_CUSTOMERS]])&gt;=8000, "Premium",
    TRUE, "Regular"
)</f>
        <v>Premium</v>
      </c>
      <c r="N4717" s="32" cm="1">
        <f t="array" ref="N4717">_xlfn.IFS(
   FACT_ORDERS[[#This Row],[TypeOfClient]]="VIP", 0.2,
   FACT_ORDERS[[#This Row],[TypeOfClient]]="Premium", 0.1,
   TRUE, 0
)</f>
        <v>0.1</v>
      </c>
      <c r="O4717" s="31" cm="1">
        <f t="array" ref="O4717">_xlfn.IFS(
   FACT_ORDERS[[#This Row],[TotalAmount]]&gt;1500, 0.15,
   FACT_ORDERS[[#This Row],[TotalAmount]]&gt;1000, 0.1,
   FACT_ORDERS[[#This Row],[TotalAmount]]&gt;500, 0.05,
   TRUE, 0
)</f>
        <v>0.05</v>
      </c>
      <c r="P4717" s="28">
        <f xml:space="preserve"> FACT_ORDERS[[#This Row],[TotalAmount]] * (1 - (FACT_ORDERS[[#This Row],[ClientDiscount]] + FACT_ORDERS[[#This Row],[OrderDiscount]]) )</f>
        <v>701.25</v>
      </c>
      <c r="Q4717" s="28">
        <f>FACT_ORDERS[[#This Row],[TotalAmountWithDiscount]]+FACT_ORDERS[[#This Row],[DeliveryCost]]</f>
        <v>701.25</v>
      </c>
      <c r="R4717" s="35">
        <v>45284</v>
      </c>
      <c r="S4717" s="35" t="str">
        <f>IF(NETWORKDAYS(FACT_ORDERS[[#This Row],[Order-Date]], FACT_ORDERS[[#This Row],[ArrivalDate ]]) &gt; 10, "Late", "On Time")</f>
        <v>On Time</v>
      </c>
    </row>
    <row r="4718" spans="1:19" x14ac:dyDescent="0.3">
      <c r="A4718" s="12">
        <v>9716</v>
      </c>
      <c r="B4718" s="12">
        <v>254</v>
      </c>
      <c r="C4718" s="12">
        <v>10638</v>
      </c>
      <c r="D4718" s="12">
        <v>4717</v>
      </c>
      <c r="E4718" s="12" t="s">
        <v>244</v>
      </c>
      <c r="F4718" s="13">
        <v>45273</v>
      </c>
      <c r="G4718" s="26" t="s">
        <v>14847</v>
      </c>
      <c r="H4718" s="12">
        <v>23</v>
      </c>
      <c r="I4718" s="28">
        <f>VLOOKUP(B:B,DIM_PRODUCTS!A:F,5,FALSE)</f>
        <v>27</v>
      </c>
      <c r="J4718" s="28">
        <f>FACT_ORDERS[[#This Row],[ProductPrice]]*FACT_ORDERS[[#This Row],[Quantity]]</f>
        <v>621</v>
      </c>
      <c r="K4718" s="12" t="str">
        <f>VLOOKUP(C:C,DIM_CUSTOMERS!A:G,7,FALSE)</f>
        <v>Spain</v>
      </c>
      <c r="L4718" s="30" cm="1">
        <f t="array" ref="L4718">_xlfn.IFS(
    AND(FACT_ORDERS[[#This Row],[DeliveryMehtod]]="shippment",FACT_ORDERS[[#This Row],[TotalAmount]]&gt;=200), 0,
    AND(FACT_ORDERS[[#This Row],[DeliveryMehtod]]="pickup"), 15,
    AND(FACT_ORDERS[[#This Row],[DeliveryMehtod]]="shippment",FACT_ORDERS[[#This Row],[TotalAmount]]&lt;200), 35
)</f>
        <v>0</v>
      </c>
      <c r="M4718" s="12" t="str" cm="1">
        <f t="array" ref="M4718">_xlfn.IFS(
    SUMIFS(FACT_ORDERS[TotalAmount], FACT_ORDERS[WD_CUSTOMERS],FACT_ORDERS[[#This Row],[WD_CUSTOMERS]])&gt;=15000, "VIP",
    SUMIFS(FACT_ORDERS[TotalAmount], FACT_ORDERS[WD_CUSTOMERS],FACT_ORDERS[[#This Row],[WD_CUSTOMERS]])&gt;=8000, "Premium",
    TRUE, "Regular"
)</f>
        <v>Premium</v>
      </c>
      <c r="N4718" s="32" cm="1">
        <f t="array" ref="N4718">_xlfn.IFS(
   FACT_ORDERS[[#This Row],[TypeOfClient]]="VIP", 0.2,
   FACT_ORDERS[[#This Row],[TypeOfClient]]="Premium", 0.1,
   TRUE, 0
)</f>
        <v>0.1</v>
      </c>
      <c r="O4718" s="31" cm="1">
        <f t="array" ref="O4718">_xlfn.IFS(
   FACT_ORDERS[[#This Row],[TotalAmount]]&gt;1500, 0.15,
   FACT_ORDERS[[#This Row],[TotalAmount]]&gt;1000, 0.1,
   FACT_ORDERS[[#This Row],[TotalAmount]]&gt;500, 0.05,
   TRUE, 0
)</f>
        <v>0.05</v>
      </c>
      <c r="P4718" s="28">
        <f xml:space="preserve"> FACT_ORDERS[[#This Row],[TotalAmount]] * (1 - (FACT_ORDERS[[#This Row],[ClientDiscount]] + FACT_ORDERS[[#This Row],[OrderDiscount]]) )</f>
        <v>527.85</v>
      </c>
      <c r="Q4718" s="28">
        <f>FACT_ORDERS[[#This Row],[TotalAmountWithDiscount]]+FACT_ORDERS[[#This Row],[DeliveryCost]]</f>
        <v>527.85</v>
      </c>
      <c r="R4718" s="35">
        <v>45281</v>
      </c>
      <c r="S4718" s="35" t="str">
        <f>IF(NETWORKDAYS(FACT_ORDERS[[#This Row],[Order-Date]], FACT_ORDERS[[#This Row],[ArrivalDate ]]) &gt; 10, "Late", "On Time")</f>
        <v>On Time</v>
      </c>
    </row>
    <row r="4719" spans="1:19" x14ac:dyDescent="0.3">
      <c r="A4719" s="12">
        <v>9717</v>
      </c>
      <c r="B4719" s="12">
        <v>267</v>
      </c>
      <c r="C4719" s="12">
        <v>10638</v>
      </c>
      <c r="D4719" s="12">
        <v>4718</v>
      </c>
      <c r="E4719" s="12" t="s">
        <v>243</v>
      </c>
      <c r="F4719" s="13">
        <v>45370</v>
      </c>
      <c r="G4719" s="26" t="s">
        <v>4586</v>
      </c>
      <c r="H4719" s="12">
        <v>35</v>
      </c>
      <c r="I4719" s="28">
        <f>VLOOKUP(B:B,DIM_PRODUCTS!A:F,5,FALSE)</f>
        <v>26</v>
      </c>
      <c r="J4719" s="28">
        <f>FACT_ORDERS[[#This Row],[ProductPrice]]*FACT_ORDERS[[#This Row],[Quantity]]</f>
        <v>910</v>
      </c>
      <c r="K4719" s="12" t="str">
        <f>VLOOKUP(C:C,DIM_CUSTOMERS!A:G,7,FALSE)</f>
        <v>Spain</v>
      </c>
      <c r="L4719" s="30" cm="1">
        <f t="array" ref="L4719">_xlfn.IFS(
    AND(FACT_ORDERS[[#This Row],[DeliveryMehtod]]="shippment",FACT_ORDERS[[#This Row],[TotalAmount]]&gt;=200), 0,
    AND(FACT_ORDERS[[#This Row],[DeliveryMehtod]]="pickup"), 15,
    AND(FACT_ORDERS[[#This Row],[DeliveryMehtod]]="shippment",FACT_ORDERS[[#This Row],[TotalAmount]]&lt;200), 35
)</f>
        <v>15</v>
      </c>
      <c r="M4719" s="12" t="str" cm="1">
        <f t="array" ref="M4719">_xlfn.IFS(
    SUMIFS(FACT_ORDERS[TotalAmount], FACT_ORDERS[WD_CUSTOMERS],FACT_ORDERS[[#This Row],[WD_CUSTOMERS]])&gt;=15000, "VIP",
    SUMIFS(FACT_ORDERS[TotalAmount], FACT_ORDERS[WD_CUSTOMERS],FACT_ORDERS[[#This Row],[WD_CUSTOMERS]])&gt;=8000, "Premium",
    TRUE, "Regular"
)</f>
        <v>Premium</v>
      </c>
      <c r="N4719" s="32" cm="1">
        <f t="array" ref="N4719">_xlfn.IFS(
   FACT_ORDERS[[#This Row],[TypeOfClient]]="VIP", 0.2,
   FACT_ORDERS[[#This Row],[TypeOfClient]]="Premium", 0.1,
   TRUE, 0
)</f>
        <v>0.1</v>
      </c>
      <c r="O4719" s="31" cm="1">
        <f t="array" ref="O4719">_xlfn.IFS(
   FACT_ORDERS[[#This Row],[TotalAmount]]&gt;1500, 0.15,
   FACT_ORDERS[[#This Row],[TotalAmount]]&gt;1000, 0.1,
   FACT_ORDERS[[#This Row],[TotalAmount]]&gt;500, 0.05,
   TRUE, 0
)</f>
        <v>0.05</v>
      </c>
      <c r="P4719" s="28">
        <f xml:space="preserve"> FACT_ORDERS[[#This Row],[TotalAmount]] * (1 - (FACT_ORDERS[[#This Row],[ClientDiscount]] + FACT_ORDERS[[#This Row],[OrderDiscount]]) )</f>
        <v>773.5</v>
      </c>
      <c r="Q4719" s="28">
        <f>FACT_ORDERS[[#This Row],[TotalAmountWithDiscount]]+FACT_ORDERS[[#This Row],[DeliveryCost]]</f>
        <v>788.5</v>
      </c>
      <c r="R4719" s="35">
        <v>45380</v>
      </c>
      <c r="S4719" s="35" t="str">
        <f>IF(NETWORKDAYS(FACT_ORDERS[[#This Row],[Order-Date]], FACT_ORDERS[[#This Row],[ArrivalDate ]]) &gt; 10, "Late", "On Time")</f>
        <v>On Time</v>
      </c>
    </row>
    <row r="4720" spans="1:19" x14ac:dyDescent="0.3">
      <c r="A4720" s="12">
        <v>9718</v>
      </c>
      <c r="B4720" s="12">
        <v>202</v>
      </c>
      <c r="C4720" s="12">
        <v>10638</v>
      </c>
      <c r="D4720" s="12">
        <v>4719</v>
      </c>
      <c r="E4720" s="12" t="s">
        <v>243</v>
      </c>
      <c r="F4720" s="13">
        <v>45370</v>
      </c>
      <c r="G4720" s="26" t="s">
        <v>4697</v>
      </c>
      <c r="H4720" s="12">
        <v>56</v>
      </c>
      <c r="I4720" s="28">
        <f>VLOOKUP(B:B,DIM_PRODUCTS!A:F,5,FALSE)</f>
        <v>15</v>
      </c>
      <c r="J4720" s="28">
        <f>FACT_ORDERS[[#This Row],[ProductPrice]]*FACT_ORDERS[[#This Row],[Quantity]]</f>
        <v>840</v>
      </c>
      <c r="K4720" s="12" t="str">
        <f>VLOOKUP(C:C,DIM_CUSTOMERS!A:G,7,FALSE)</f>
        <v>Spain</v>
      </c>
      <c r="L4720" s="30" cm="1">
        <f t="array" ref="L4720">_xlfn.IFS(
    AND(FACT_ORDERS[[#This Row],[DeliveryMehtod]]="shippment",FACT_ORDERS[[#This Row],[TotalAmount]]&gt;=200), 0,
    AND(FACT_ORDERS[[#This Row],[DeliveryMehtod]]="pickup"), 15,
    AND(FACT_ORDERS[[#This Row],[DeliveryMehtod]]="shippment",FACT_ORDERS[[#This Row],[TotalAmount]]&lt;200), 35
)</f>
        <v>15</v>
      </c>
      <c r="M4720" s="12" t="str" cm="1">
        <f t="array" ref="M4720">_xlfn.IFS(
    SUMIFS(FACT_ORDERS[TotalAmount], FACT_ORDERS[WD_CUSTOMERS],FACT_ORDERS[[#This Row],[WD_CUSTOMERS]])&gt;=15000, "VIP",
    SUMIFS(FACT_ORDERS[TotalAmount], FACT_ORDERS[WD_CUSTOMERS],FACT_ORDERS[[#This Row],[WD_CUSTOMERS]])&gt;=8000, "Premium",
    TRUE, "Regular"
)</f>
        <v>Premium</v>
      </c>
      <c r="N4720" s="32" cm="1">
        <f t="array" ref="N4720">_xlfn.IFS(
   FACT_ORDERS[[#This Row],[TypeOfClient]]="VIP", 0.2,
   FACT_ORDERS[[#This Row],[TypeOfClient]]="Premium", 0.1,
   TRUE, 0
)</f>
        <v>0.1</v>
      </c>
      <c r="O4720" s="31" cm="1">
        <f t="array" ref="O4720">_xlfn.IFS(
   FACT_ORDERS[[#This Row],[TotalAmount]]&gt;1500, 0.15,
   FACT_ORDERS[[#This Row],[TotalAmount]]&gt;1000, 0.1,
   FACT_ORDERS[[#This Row],[TotalAmount]]&gt;500, 0.05,
   TRUE, 0
)</f>
        <v>0.05</v>
      </c>
      <c r="P4720" s="28">
        <f xml:space="preserve"> FACT_ORDERS[[#This Row],[TotalAmount]] * (1 - (FACT_ORDERS[[#This Row],[ClientDiscount]] + FACT_ORDERS[[#This Row],[OrderDiscount]]) )</f>
        <v>714</v>
      </c>
      <c r="Q4720" s="28">
        <f>FACT_ORDERS[[#This Row],[TotalAmountWithDiscount]]+FACT_ORDERS[[#This Row],[DeliveryCost]]</f>
        <v>729</v>
      </c>
      <c r="R4720" s="35">
        <v>45380</v>
      </c>
      <c r="S4720" s="35" t="str">
        <f>IF(NETWORKDAYS(FACT_ORDERS[[#This Row],[Order-Date]], FACT_ORDERS[[#This Row],[ArrivalDate ]]) &gt; 10, "Late", "On Time")</f>
        <v>On Time</v>
      </c>
    </row>
    <row r="4721" spans="1:19" x14ac:dyDescent="0.3">
      <c r="A4721" s="12">
        <v>9719</v>
      </c>
      <c r="B4721" s="12">
        <v>267</v>
      </c>
      <c r="C4721" s="12">
        <v>10638</v>
      </c>
      <c r="D4721" s="12">
        <v>4720</v>
      </c>
      <c r="E4721" s="12" t="s">
        <v>243</v>
      </c>
      <c r="F4721" s="13">
        <v>45477</v>
      </c>
      <c r="G4721" s="26" t="s">
        <v>14848</v>
      </c>
      <c r="H4721" s="12">
        <v>44</v>
      </c>
      <c r="I4721" s="28">
        <f>VLOOKUP(B:B,DIM_PRODUCTS!A:F,5,FALSE)</f>
        <v>26</v>
      </c>
      <c r="J4721" s="28">
        <f>FACT_ORDERS[[#This Row],[ProductPrice]]*FACT_ORDERS[[#This Row],[Quantity]]</f>
        <v>1144</v>
      </c>
      <c r="K4721" s="12" t="str">
        <f>VLOOKUP(C:C,DIM_CUSTOMERS!A:G,7,FALSE)</f>
        <v>Spain</v>
      </c>
      <c r="L4721" s="30" cm="1">
        <f t="array" ref="L4721">_xlfn.IFS(
    AND(FACT_ORDERS[[#This Row],[DeliveryMehtod]]="shippment",FACT_ORDERS[[#This Row],[TotalAmount]]&gt;=200), 0,
    AND(FACT_ORDERS[[#This Row],[DeliveryMehtod]]="pickup"), 15,
    AND(FACT_ORDERS[[#This Row],[DeliveryMehtod]]="shippment",FACT_ORDERS[[#This Row],[TotalAmount]]&lt;200), 35
)</f>
        <v>15</v>
      </c>
      <c r="M4721" s="12" t="str" cm="1">
        <f t="array" ref="M4721">_xlfn.IFS(
    SUMIFS(FACT_ORDERS[TotalAmount], FACT_ORDERS[WD_CUSTOMERS],FACT_ORDERS[[#This Row],[WD_CUSTOMERS]])&gt;=15000, "VIP",
    SUMIFS(FACT_ORDERS[TotalAmount], FACT_ORDERS[WD_CUSTOMERS],FACT_ORDERS[[#This Row],[WD_CUSTOMERS]])&gt;=8000, "Premium",
    TRUE, "Regular"
)</f>
        <v>Premium</v>
      </c>
      <c r="N4721" s="32" cm="1">
        <f t="array" ref="N4721">_xlfn.IFS(
   FACT_ORDERS[[#This Row],[TypeOfClient]]="VIP", 0.2,
   FACT_ORDERS[[#This Row],[TypeOfClient]]="Premium", 0.1,
   TRUE, 0
)</f>
        <v>0.1</v>
      </c>
      <c r="O4721" s="31" cm="1">
        <f t="array" ref="O4721">_xlfn.IFS(
   FACT_ORDERS[[#This Row],[TotalAmount]]&gt;1500, 0.15,
   FACT_ORDERS[[#This Row],[TotalAmount]]&gt;1000, 0.1,
   FACT_ORDERS[[#This Row],[TotalAmount]]&gt;500, 0.05,
   TRUE, 0
)</f>
        <v>0.1</v>
      </c>
      <c r="P4721" s="28">
        <f xml:space="preserve"> FACT_ORDERS[[#This Row],[TotalAmount]] * (1 - (FACT_ORDERS[[#This Row],[ClientDiscount]] + FACT_ORDERS[[#This Row],[OrderDiscount]]) )</f>
        <v>915.2</v>
      </c>
      <c r="Q4721" s="28">
        <f>FACT_ORDERS[[#This Row],[TotalAmountWithDiscount]]+FACT_ORDERS[[#This Row],[DeliveryCost]]</f>
        <v>930.2</v>
      </c>
      <c r="R4721" s="35">
        <v>45488</v>
      </c>
      <c r="S4721" s="35" t="str">
        <f>IF(NETWORKDAYS(FACT_ORDERS[[#This Row],[Order-Date]], FACT_ORDERS[[#This Row],[ArrivalDate ]]) &gt; 10, "Late", "On Time")</f>
        <v>On Time</v>
      </c>
    </row>
    <row r="4722" spans="1:19" x14ac:dyDescent="0.3">
      <c r="A4722" s="12">
        <v>9720</v>
      </c>
      <c r="B4722" s="12">
        <v>278</v>
      </c>
      <c r="C4722" s="12">
        <v>10466</v>
      </c>
      <c r="D4722" s="12">
        <v>4721</v>
      </c>
      <c r="E4722" s="12" t="s">
        <v>244</v>
      </c>
      <c r="F4722" s="13">
        <v>45175</v>
      </c>
      <c r="G4722" s="26" t="s">
        <v>14849</v>
      </c>
      <c r="H4722" s="12">
        <v>41</v>
      </c>
      <c r="I4722" s="28">
        <f>VLOOKUP(B:B,DIM_PRODUCTS!A:F,5,FALSE)</f>
        <v>24</v>
      </c>
      <c r="J4722" s="28">
        <f>FACT_ORDERS[[#This Row],[ProductPrice]]*FACT_ORDERS[[#This Row],[Quantity]]</f>
        <v>984</v>
      </c>
      <c r="K4722" s="12" t="str">
        <f>VLOOKUP(C:C,DIM_CUSTOMERS!A:G,7,FALSE)</f>
        <v>China</v>
      </c>
      <c r="L4722" s="30" cm="1">
        <f t="array" ref="L4722">_xlfn.IFS(
    AND(FACT_ORDERS[[#This Row],[DeliveryMehtod]]="shippment",FACT_ORDERS[[#This Row],[TotalAmount]]&gt;=200), 0,
    AND(FACT_ORDERS[[#This Row],[DeliveryMehtod]]="pickup"), 15,
    AND(FACT_ORDERS[[#This Row],[DeliveryMehtod]]="shippment",FACT_ORDERS[[#This Row],[TotalAmount]]&lt;200), 35
)</f>
        <v>0</v>
      </c>
      <c r="M4722" s="12" t="str" cm="1">
        <f t="array" ref="M4722">_xlfn.IFS(
    SUMIFS(FACT_ORDERS[TotalAmount], FACT_ORDERS[WD_CUSTOMERS],FACT_ORDERS[[#This Row],[WD_CUSTOMERS]])&gt;=15000, "VIP",
    SUMIFS(FACT_ORDERS[TotalAmount], FACT_ORDERS[WD_CUSTOMERS],FACT_ORDERS[[#This Row],[WD_CUSTOMERS]])&gt;=8000, "Premium",
    TRUE, "Regular"
)</f>
        <v>Regular</v>
      </c>
      <c r="N4722" s="32" cm="1">
        <f t="array" ref="N4722">_xlfn.IFS(
   FACT_ORDERS[[#This Row],[TypeOfClient]]="VIP", 0.2,
   FACT_ORDERS[[#This Row],[TypeOfClient]]="Premium", 0.1,
   TRUE, 0
)</f>
        <v>0</v>
      </c>
      <c r="O4722" s="31" cm="1">
        <f t="array" ref="O4722">_xlfn.IFS(
   FACT_ORDERS[[#This Row],[TotalAmount]]&gt;1500, 0.15,
   FACT_ORDERS[[#This Row],[TotalAmount]]&gt;1000, 0.1,
   FACT_ORDERS[[#This Row],[TotalAmount]]&gt;500, 0.05,
   TRUE, 0
)</f>
        <v>0.05</v>
      </c>
      <c r="P4722" s="28">
        <f xml:space="preserve"> FACT_ORDERS[[#This Row],[TotalAmount]] * (1 - (FACT_ORDERS[[#This Row],[ClientDiscount]] + FACT_ORDERS[[#This Row],[OrderDiscount]]) )</f>
        <v>934.8</v>
      </c>
      <c r="Q4722" s="28">
        <f>FACT_ORDERS[[#This Row],[TotalAmountWithDiscount]]+FACT_ORDERS[[#This Row],[DeliveryCost]]</f>
        <v>934.8</v>
      </c>
      <c r="R4722" s="35">
        <v>45183</v>
      </c>
      <c r="S4722" s="35" t="str">
        <f>IF(NETWORKDAYS(FACT_ORDERS[[#This Row],[Order-Date]], FACT_ORDERS[[#This Row],[ArrivalDate ]]) &gt; 10, "Late", "On Time")</f>
        <v>On Time</v>
      </c>
    </row>
    <row r="4723" spans="1:19" x14ac:dyDescent="0.3">
      <c r="A4723" s="12">
        <v>9721</v>
      </c>
      <c r="B4723" s="12">
        <v>212</v>
      </c>
      <c r="C4723" s="12">
        <v>10857</v>
      </c>
      <c r="D4723" s="12">
        <v>4722</v>
      </c>
      <c r="E4723" s="12" t="s">
        <v>244</v>
      </c>
      <c r="F4723" s="13">
        <v>45533</v>
      </c>
      <c r="G4723" s="26" t="s">
        <v>14850</v>
      </c>
      <c r="H4723" s="12">
        <v>57</v>
      </c>
      <c r="I4723" s="28">
        <f>VLOOKUP(B:B,DIM_PRODUCTS!A:F,5,FALSE)</f>
        <v>41</v>
      </c>
      <c r="J4723" s="28">
        <f>FACT_ORDERS[[#This Row],[ProductPrice]]*FACT_ORDERS[[#This Row],[Quantity]]</f>
        <v>2337</v>
      </c>
      <c r="K4723" s="12" t="str">
        <f>VLOOKUP(C:C,DIM_CUSTOMERS!A:G,7,FALSE)</f>
        <v>Spain</v>
      </c>
      <c r="L4723" s="30" cm="1">
        <f t="array" ref="L4723">_xlfn.IFS(
    AND(FACT_ORDERS[[#This Row],[DeliveryMehtod]]="shippment",FACT_ORDERS[[#This Row],[TotalAmount]]&gt;=200), 0,
    AND(FACT_ORDERS[[#This Row],[DeliveryMehtod]]="pickup"), 15,
    AND(FACT_ORDERS[[#This Row],[DeliveryMehtod]]="shippment",FACT_ORDERS[[#This Row],[TotalAmount]]&lt;200), 35
)</f>
        <v>0</v>
      </c>
      <c r="M4723" s="12" t="str" cm="1">
        <f t="array" ref="M4723">_xlfn.IFS(
    SUMIFS(FACT_ORDERS[TotalAmount], FACT_ORDERS[WD_CUSTOMERS],FACT_ORDERS[[#This Row],[WD_CUSTOMERS]])&gt;=15000, "VIP",
    SUMIFS(FACT_ORDERS[TotalAmount], FACT_ORDERS[WD_CUSTOMERS],FACT_ORDERS[[#This Row],[WD_CUSTOMERS]])&gt;=8000, "Premium",
    TRUE, "Regular"
)</f>
        <v>Premium</v>
      </c>
      <c r="N4723" s="32" cm="1">
        <f t="array" ref="N4723">_xlfn.IFS(
   FACT_ORDERS[[#This Row],[TypeOfClient]]="VIP", 0.2,
   FACT_ORDERS[[#This Row],[TypeOfClient]]="Premium", 0.1,
   TRUE, 0
)</f>
        <v>0.1</v>
      </c>
      <c r="O4723" s="31" cm="1">
        <f t="array" ref="O4723">_xlfn.IFS(
   FACT_ORDERS[[#This Row],[TotalAmount]]&gt;1500, 0.15,
   FACT_ORDERS[[#This Row],[TotalAmount]]&gt;1000, 0.1,
   FACT_ORDERS[[#This Row],[TotalAmount]]&gt;500, 0.05,
   TRUE, 0
)</f>
        <v>0.15</v>
      </c>
      <c r="P4723" s="28">
        <f xml:space="preserve"> FACT_ORDERS[[#This Row],[TotalAmount]] * (1 - (FACT_ORDERS[[#This Row],[ClientDiscount]] + FACT_ORDERS[[#This Row],[OrderDiscount]]) )</f>
        <v>1752.75</v>
      </c>
      <c r="Q4723" s="28">
        <f>FACT_ORDERS[[#This Row],[TotalAmountWithDiscount]]+FACT_ORDERS[[#This Row],[DeliveryCost]]</f>
        <v>1752.75</v>
      </c>
      <c r="R4723" s="35">
        <v>45541</v>
      </c>
      <c r="S4723" s="35" t="str">
        <f>IF(NETWORKDAYS(FACT_ORDERS[[#This Row],[Order-Date]], FACT_ORDERS[[#This Row],[ArrivalDate ]]) &gt; 10, "Late", "On Time")</f>
        <v>On Time</v>
      </c>
    </row>
    <row r="4724" spans="1:19" x14ac:dyDescent="0.3">
      <c r="A4724" s="12">
        <v>9722</v>
      </c>
      <c r="B4724" s="12">
        <v>273</v>
      </c>
      <c r="C4724" s="12">
        <v>10857</v>
      </c>
      <c r="D4724" s="12">
        <v>4723</v>
      </c>
      <c r="E4724" s="12" t="s">
        <v>243</v>
      </c>
      <c r="F4724" s="13">
        <v>45533</v>
      </c>
      <c r="G4724" s="26" t="s">
        <v>14851</v>
      </c>
      <c r="H4724" s="12">
        <v>16</v>
      </c>
      <c r="I4724" s="28">
        <f>VLOOKUP(B:B,DIM_PRODUCTS!A:F,5,FALSE)</f>
        <v>20</v>
      </c>
      <c r="J4724" s="28">
        <f>FACT_ORDERS[[#This Row],[ProductPrice]]*FACT_ORDERS[[#This Row],[Quantity]]</f>
        <v>320</v>
      </c>
      <c r="K4724" s="12" t="str">
        <f>VLOOKUP(C:C,DIM_CUSTOMERS!A:G,7,FALSE)</f>
        <v>Spain</v>
      </c>
      <c r="L4724" s="30" cm="1">
        <f t="array" ref="L4724">_xlfn.IFS(
    AND(FACT_ORDERS[[#This Row],[DeliveryMehtod]]="shippment",FACT_ORDERS[[#This Row],[TotalAmount]]&gt;=200), 0,
    AND(FACT_ORDERS[[#This Row],[DeliveryMehtod]]="pickup"), 15,
    AND(FACT_ORDERS[[#This Row],[DeliveryMehtod]]="shippment",FACT_ORDERS[[#This Row],[TotalAmount]]&lt;200), 35
)</f>
        <v>15</v>
      </c>
      <c r="M4724" s="12" t="str" cm="1">
        <f t="array" ref="M4724">_xlfn.IFS(
    SUMIFS(FACT_ORDERS[TotalAmount], FACT_ORDERS[WD_CUSTOMERS],FACT_ORDERS[[#This Row],[WD_CUSTOMERS]])&gt;=15000, "VIP",
    SUMIFS(FACT_ORDERS[TotalAmount], FACT_ORDERS[WD_CUSTOMERS],FACT_ORDERS[[#This Row],[WD_CUSTOMERS]])&gt;=8000, "Premium",
    TRUE, "Regular"
)</f>
        <v>Premium</v>
      </c>
      <c r="N4724" s="32" cm="1">
        <f t="array" ref="N4724">_xlfn.IFS(
   FACT_ORDERS[[#This Row],[TypeOfClient]]="VIP", 0.2,
   FACT_ORDERS[[#This Row],[TypeOfClient]]="Premium", 0.1,
   TRUE, 0
)</f>
        <v>0.1</v>
      </c>
      <c r="O4724" s="31" cm="1">
        <f t="array" ref="O4724">_xlfn.IFS(
   FACT_ORDERS[[#This Row],[TotalAmount]]&gt;1500, 0.15,
   FACT_ORDERS[[#This Row],[TotalAmount]]&gt;1000, 0.1,
   FACT_ORDERS[[#This Row],[TotalAmount]]&gt;500, 0.05,
   TRUE, 0
)</f>
        <v>0</v>
      </c>
      <c r="P4724" s="28">
        <f xml:space="preserve"> FACT_ORDERS[[#This Row],[TotalAmount]] * (1 - (FACT_ORDERS[[#This Row],[ClientDiscount]] + FACT_ORDERS[[#This Row],[OrderDiscount]]) )</f>
        <v>288</v>
      </c>
      <c r="Q4724" s="28">
        <f>FACT_ORDERS[[#This Row],[TotalAmountWithDiscount]]+FACT_ORDERS[[#This Row],[DeliveryCost]]</f>
        <v>303</v>
      </c>
      <c r="R4724" s="35">
        <v>45543</v>
      </c>
      <c r="S4724" s="35" t="str">
        <f>IF(NETWORKDAYS(FACT_ORDERS[[#This Row],[Order-Date]], FACT_ORDERS[[#This Row],[ArrivalDate ]]) &gt; 10, "Late", "On Time")</f>
        <v>On Time</v>
      </c>
    </row>
    <row r="4725" spans="1:19" x14ac:dyDescent="0.3">
      <c r="A4725" s="12">
        <v>9723</v>
      </c>
      <c r="B4725" s="12">
        <v>246</v>
      </c>
      <c r="C4725" s="12">
        <v>10857</v>
      </c>
      <c r="D4725" s="12">
        <v>4724</v>
      </c>
      <c r="E4725" s="12" t="s">
        <v>244</v>
      </c>
      <c r="F4725" s="13">
        <v>45533</v>
      </c>
      <c r="G4725" s="26" t="s">
        <v>14852</v>
      </c>
      <c r="H4725" s="12">
        <v>16</v>
      </c>
      <c r="I4725" s="28">
        <f>VLOOKUP(B:B,DIM_PRODUCTS!A:F,5,FALSE)</f>
        <v>23</v>
      </c>
      <c r="J4725" s="28">
        <f>FACT_ORDERS[[#This Row],[ProductPrice]]*FACT_ORDERS[[#This Row],[Quantity]]</f>
        <v>368</v>
      </c>
      <c r="K4725" s="12" t="str">
        <f>VLOOKUP(C:C,DIM_CUSTOMERS!A:G,7,FALSE)</f>
        <v>Spain</v>
      </c>
      <c r="L4725" s="30" cm="1">
        <f t="array" ref="L4725">_xlfn.IFS(
    AND(FACT_ORDERS[[#This Row],[DeliveryMehtod]]="shippment",FACT_ORDERS[[#This Row],[TotalAmount]]&gt;=200), 0,
    AND(FACT_ORDERS[[#This Row],[DeliveryMehtod]]="pickup"), 15,
    AND(FACT_ORDERS[[#This Row],[DeliveryMehtod]]="shippment",FACT_ORDERS[[#This Row],[TotalAmount]]&lt;200), 35
)</f>
        <v>0</v>
      </c>
      <c r="M4725" s="12" t="str" cm="1">
        <f t="array" ref="M4725">_xlfn.IFS(
    SUMIFS(FACT_ORDERS[TotalAmount], FACT_ORDERS[WD_CUSTOMERS],FACT_ORDERS[[#This Row],[WD_CUSTOMERS]])&gt;=15000, "VIP",
    SUMIFS(FACT_ORDERS[TotalAmount], FACT_ORDERS[WD_CUSTOMERS],FACT_ORDERS[[#This Row],[WD_CUSTOMERS]])&gt;=8000, "Premium",
    TRUE, "Regular"
)</f>
        <v>Premium</v>
      </c>
      <c r="N4725" s="32" cm="1">
        <f t="array" ref="N4725">_xlfn.IFS(
   FACT_ORDERS[[#This Row],[TypeOfClient]]="VIP", 0.2,
   FACT_ORDERS[[#This Row],[TypeOfClient]]="Premium", 0.1,
   TRUE, 0
)</f>
        <v>0.1</v>
      </c>
      <c r="O4725" s="31" cm="1">
        <f t="array" ref="O4725">_xlfn.IFS(
   FACT_ORDERS[[#This Row],[TotalAmount]]&gt;1500, 0.15,
   FACT_ORDERS[[#This Row],[TotalAmount]]&gt;1000, 0.1,
   FACT_ORDERS[[#This Row],[TotalAmount]]&gt;500, 0.05,
   TRUE, 0
)</f>
        <v>0</v>
      </c>
      <c r="P4725" s="28">
        <f xml:space="preserve"> FACT_ORDERS[[#This Row],[TotalAmount]] * (1 - (FACT_ORDERS[[#This Row],[ClientDiscount]] + FACT_ORDERS[[#This Row],[OrderDiscount]]) )</f>
        <v>331.2</v>
      </c>
      <c r="Q4725" s="28">
        <f>FACT_ORDERS[[#This Row],[TotalAmountWithDiscount]]+FACT_ORDERS[[#This Row],[DeliveryCost]]</f>
        <v>331.2</v>
      </c>
      <c r="R4725" s="35">
        <v>45544</v>
      </c>
      <c r="S4725" s="35" t="str">
        <f>IF(NETWORKDAYS(FACT_ORDERS[[#This Row],[Order-Date]], FACT_ORDERS[[#This Row],[ArrivalDate ]]) &gt; 10, "Late", "On Time")</f>
        <v>On Time</v>
      </c>
    </row>
    <row r="4726" spans="1:19" x14ac:dyDescent="0.3">
      <c r="A4726" s="12">
        <v>9724</v>
      </c>
      <c r="B4726" s="12">
        <v>212</v>
      </c>
      <c r="C4726" s="12">
        <v>10857</v>
      </c>
      <c r="D4726" s="12">
        <v>4725</v>
      </c>
      <c r="E4726" s="12" t="s">
        <v>243</v>
      </c>
      <c r="F4726" s="13">
        <v>45546</v>
      </c>
      <c r="G4726" s="26" t="s">
        <v>14853</v>
      </c>
      <c r="H4726" s="12">
        <v>58</v>
      </c>
      <c r="I4726" s="28">
        <f>VLOOKUP(B:B,DIM_PRODUCTS!A:F,5,FALSE)</f>
        <v>41</v>
      </c>
      <c r="J4726" s="28">
        <f>FACT_ORDERS[[#This Row],[ProductPrice]]*FACT_ORDERS[[#This Row],[Quantity]]</f>
        <v>2378</v>
      </c>
      <c r="K4726" s="12" t="str">
        <f>VLOOKUP(C:C,DIM_CUSTOMERS!A:G,7,FALSE)</f>
        <v>Spain</v>
      </c>
      <c r="L4726" s="30" cm="1">
        <f t="array" ref="L4726">_xlfn.IFS(
    AND(FACT_ORDERS[[#This Row],[DeliveryMehtod]]="shippment",FACT_ORDERS[[#This Row],[TotalAmount]]&gt;=200), 0,
    AND(FACT_ORDERS[[#This Row],[DeliveryMehtod]]="pickup"), 15,
    AND(FACT_ORDERS[[#This Row],[DeliveryMehtod]]="shippment",FACT_ORDERS[[#This Row],[TotalAmount]]&lt;200), 35
)</f>
        <v>15</v>
      </c>
      <c r="M4726" s="12" t="str" cm="1">
        <f t="array" ref="M4726">_xlfn.IFS(
    SUMIFS(FACT_ORDERS[TotalAmount], FACT_ORDERS[WD_CUSTOMERS],FACT_ORDERS[[#This Row],[WD_CUSTOMERS]])&gt;=15000, "VIP",
    SUMIFS(FACT_ORDERS[TotalAmount], FACT_ORDERS[WD_CUSTOMERS],FACT_ORDERS[[#This Row],[WD_CUSTOMERS]])&gt;=8000, "Premium",
    TRUE, "Regular"
)</f>
        <v>Premium</v>
      </c>
      <c r="N4726" s="32" cm="1">
        <f t="array" ref="N4726">_xlfn.IFS(
   FACT_ORDERS[[#This Row],[TypeOfClient]]="VIP", 0.2,
   FACT_ORDERS[[#This Row],[TypeOfClient]]="Premium", 0.1,
   TRUE, 0
)</f>
        <v>0.1</v>
      </c>
      <c r="O4726" s="31" cm="1">
        <f t="array" ref="O4726">_xlfn.IFS(
   FACT_ORDERS[[#This Row],[TotalAmount]]&gt;1500, 0.15,
   FACT_ORDERS[[#This Row],[TotalAmount]]&gt;1000, 0.1,
   FACT_ORDERS[[#This Row],[TotalAmount]]&gt;500, 0.05,
   TRUE, 0
)</f>
        <v>0.15</v>
      </c>
      <c r="P4726" s="28">
        <f xml:space="preserve"> FACT_ORDERS[[#This Row],[TotalAmount]] * (1 - (FACT_ORDERS[[#This Row],[ClientDiscount]] + FACT_ORDERS[[#This Row],[OrderDiscount]]) )</f>
        <v>1783.5</v>
      </c>
      <c r="Q4726" s="28">
        <f>FACT_ORDERS[[#This Row],[TotalAmountWithDiscount]]+FACT_ORDERS[[#This Row],[DeliveryCost]]</f>
        <v>1798.5</v>
      </c>
      <c r="R4726" s="35">
        <v>45556</v>
      </c>
      <c r="S4726" s="35" t="str">
        <f>IF(NETWORKDAYS(FACT_ORDERS[[#This Row],[Order-Date]], FACT_ORDERS[[#This Row],[ArrivalDate ]]) &gt; 10, "Late", "On Time")</f>
        <v>On Time</v>
      </c>
    </row>
    <row r="4727" spans="1:19" x14ac:dyDescent="0.3">
      <c r="A4727" s="12">
        <v>9725</v>
      </c>
      <c r="B4727" s="12">
        <v>273</v>
      </c>
      <c r="C4727" s="12">
        <v>10857</v>
      </c>
      <c r="D4727" s="12">
        <v>4726</v>
      </c>
      <c r="E4727" s="12" t="s">
        <v>243</v>
      </c>
      <c r="F4727" s="13">
        <v>45546</v>
      </c>
      <c r="G4727" s="26" t="s">
        <v>14854</v>
      </c>
      <c r="H4727" s="12">
        <v>11</v>
      </c>
      <c r="I4727" s="28">
        <f>VLOOKUP(B:B,DIM_PRODUCTS!A:F,5,FALSE)</f>
        <v>20</v>
      </c>
      <c r="J4727" s="28">
        <f>FACT_ORDERS[[#This Row],[ProductPrice]]*FACT_ORDERS[[#This Row],[Quantity]]</f>
        <v>220</v>
      </c>
      <c r="K4727" s="12" t="str">
        <f>VLOOKUP(C:C,DIM_CUSTOMERS!A:G,7,FALSE)</f>
        <v>Spain</v>
      </c>
      <c r="L4727" s="30" cm="1">
        <f t="array" ref="L4727">_xlfn.IFS(
    AND(FACT_ORDERS[[#This Row],[DeliveryMehtod]]="shippment",FACT_ORDERS[[#This Row],[TotalAmount]]&gt;=200), 0,
    AND(FACT_ORDERS[[#This Row],[DeliveryMehtod]]="pickup"), 15,
    AND(FACT_ORDERS[[#This Row],[DeliveryMehtod]]="shippment",FACT_ORDERS[[#This Row],[TotalAmount]]&lt;200), 35
)</f>
        <v>15</v>
      </c>
      <c r="M4727" s="12" t="str" cm="1">
        <f t="array" ref="M4727">_xlfn.IFS(
    SUMIFS(FACT_ORDERS[TotalAmount], FACT_ORDERS[WD_CUSTOMERS],FACT_ORDERS[[#This Row],[WD_CUSTOMERS]])&gt;=15000, "VIP",
    SUMIFS(FACT_ORDERS[TotalAmount], FACT_ORDERS[WD_CUSTOMERS],FACT_ORDERS[[#This Row],[WD_CUSTOMERS]])&gt;=8000, "Premium",
    TRUE, "Regular"
)</f>
        <v>Premium</v>
      </c>
      <c r="N4727" s="32" cm="1">
        <f t="array" ref="N4727">_xlfn.IFS(
   FACT_ORDERS[[#This Row],[TypeOfClient]]="VIP", 0.2,
   FACT_ORDERS[[#This Row],[TypeOfClient]]="Premium", 0.1,
   TRUE, 0
)</f>
        <v>0.1</v>
      </c>
      <c r="O4727" s="31" cm="1">
        <f t="array" ref="O4727">_xlfn.IFS(
   FACT_ORDERS[[#This Row],[TotalAmount]]&gt;1500, 0.15,
   FACT_ORDERS[[#This Row],[TotalAmount]]&gt;1000, 0.1,
   FACT_ORDERS[[#This Row],[TotalAmount]]&gt;500, 0.05,
   TRUE, 0
)</f>
        <v>0</v>
      </c>
      <c r="P4727" s="28">
        <f xml:space="preserve"> FACT_ORDERS[[#This Row],[TotalAmount]] * (1 - (FACT_ORDERS[[#This Row],[ClientDiscount]] + FACT_ORDERS[[#This Row],[OrderDiscount]]) )</f>
        <v>198</v>
      </c>
      <c r="Q4727" s="28">
        <f>FACT_ORDERS[[#This Row],[TotalAmountWithDiscount]]+FACT_ORDERS[[#This Row],[DeliveryCost]]</f>
        <v>213</v>
      </c>
      <c r="R4727" s="35">
        <v>45554</v>
      </c>
      <c r="S4727" s="35" t="str">
        <f>IF(NETWORKDAYS(FACT_ORDERS[[#This Row],[Order-Date]], FACT_ORDERS[[#This Row],[ArrivalDate ]]) &gt; 10, "Late", "On Time")</f>
        <v>On Time</v>
      </c>
    </row>
    <row r="4728" spans="1:19" x14ac:dyDescent="0.3">
      <c r="A4728" s="12">
        <v>9726</v>
      </c>
      <c r="B4728" s="12">
        <v>246</v>
      </c>
      <c r="C4728" s="12">
        <v>10857</v>
      </c>
      <c r="D4728" s="12">
        <v>4727</v>
      </c>
      <c r="E4728" s="12" t="s">
        <v>243</v>
      </c>
      <c r="F4728" s="13">
        <v>45546</v>
      </c>
      <c r="G4728" s="26" t="s">
        <v>14855</v>
      </c>
      <c r="H4728" s="12">
        <v>14</v>
      </c>
      <c r="I4728" s="28">
        <f>VLOOKUP(B:B,DIM_PRODUCTS!A:F,5,FALSE)</f>
        <v>23</v>
      </c>
      <c r="J4728" s="28">
        <f>FACT_ORDERS[[#This Row],[ProductPrice]]*FACT_ORDERS[[#This Row],[Quantity]]</f>
        <v>322</v>
      </c>
      <c r="K4728" s="12" t="str">
        <f>VLOOKUP(C:C,DIM_CUSTOMERS!A:G,7,FALSE)</f>
        <v>Spain</v>
      </c>
      <c r="L4728" s="30" cm="1">
        <f t="array" ref="L4728">_xlfn.IFS(
    AND(FACT_ORDERS[[#This Row],[DeliveryMehtod]]="shippment",FACT_ORDERS[[#This Row],[TotalAmount]]&gt;=200), 0,
    AND(FACT_ORDERS[[#This Row],[DeliveryMehtod]]="pickup"), 15,
    AND(FACT_ORDERS[[#This Row],[DeliveryMehtod]]="shippment",FACT_ORDERS[[#This Row],[TotalAmount]]&lt;200), 35
)</f>
        <v>15</v>
      </c>
      <c r="M4728" s="12" t="str" cm="1">
        <f t="array" ref="M4728">_xlfn.IFS(
    SUMIFS(FACT_ORDERS[TotalAmount], FACT_ORDERS[WD_CUSTOMERS],FACT_ORDERS[[#This Row],[WD_CUSTOMERS]])&gt;=15000, "VIP",
    SUMIFS(FACT_ORDERS[TotalAmount], FACT_ORDERS[WD_CUSTOMERS],FACT_ORDERS[[#This Row],[WD_CUSTOMERS]])&gt;=8000, "Premium",
    TRUE, "Regular"
)</f>
        <v>Premium</v>
      </c>
      <c r="N4728" s="32" cm="1">
        <f t="array" ref="N4728">_xlfn.IFS(
   FACT_ORDERS[[#This Row],[TypeOfClient]]="VIP", 0.2,
   FACT_ORDERS[[#This Row],[TypeOfClient]]="Premium", 0.1,
   TRUE, 0
)</f>
        <v>0.1</v>
      </c>
      <c r="O4728" s="31" cm="1">
        <f t="array" ref="O4728">_xlfn.IFS(
   FACT_ORDERS[[#This Row],[TotalAmount]]&gt;1500, 0.15,
   FACT_ORDERS[[#This Row],[TotalAmount]]&gt;1000, 0.1,
   FACT_ORDERS[[#This Row],[TotalAmount]]&gt;500, 0.05,
   TRUE, 0
)</f>
        <v>0</v>
      </c>
      <c r="P4728" s="28">
        <f xml:space="preserve"> FACT_ORDERS[[#This Row],[TotalAmount]] * (1 - (FACT_ORDERS[[#This Row],[ClientDiscount]] + FACT_ORDERS[[#This Row],[OrderDiscount]]) )</f>
        <v>289.8</v>
      </c>
      <c r="Q4728" s="28">
        <f>FACT_ORDERS[[#This Row],[TotalAmountWithDiscount]]+FACT_ORDERS[[#This Row],[DeliveryCost]]</f>
        <v>304.8</v>
      </c>
      <c r="R4728" s="35">
        <v>45556</v>
      </c>
      <c r="S4728" s="35" t="str">
        <f>IF(NETWORKDAYS(FACT_ORDERS[[#This Row],[Order-Date]], FACT_ORDERS[[#This Row],[ArrivalDate ]]) &gt; 10, "Late", "On Time")</f>
        <v>On Time</v>
      </c>
    </row>
    <row r="4729" spans="1:19" x14ac:dyDescent="0.3">
      <c r="A4729" s="12">
        <v>9727</v>
      </c>
      <c r="B4729" s="12">
        <v>246</v>
      </c>
      <c r="C4729" s="12">
        <v>10857</v>
      </c>
      <c r="D4729" s="12">
        <v>4728</v>
      </c>
      <c r="E4729" s="12" t="s">
        <v>244</v>
      </c>
      <c r="F4729" s="13">
        <v>45556</v>
      </c>
      <c r="G4729" s="26" t="s">
        <v>14856</v>
      </c>
      <c r="H4729" s="12">
        <v>59</v>
      </c>
      <c r="I4729" s="28">
        <f>VLOOKUP(B:B,DIM_PRODUCTS!A:F,5,FALSE)</f>
        <v>23</v>
      </c>
      <c r="J4729" s="28">
        <f>FACT_ORDERS[[#This Row],[ProductPrice]]*FACT_ORDERS[[#This Row],[Quantity]]</f>
        <v>1357</v>
      </c>
      <c r="K4729" s="12" t="str">
        <f>VLOOKUP(C:C,DIM_CUSTOMERS!A:G,7,FALSE)</f>
        <v>Spain</v>
      </c>
      <c r="L4729" s="30" cm="1">
        <f t="array" ref="L4729">_xlfn.IFS(
    AND(FACT_ORDERS[[#This Row],[DeliveryMehtod]]="shippment",FACT_ORDERS[[#This Row],[TotalAmount]]&gt;=200), 0,
    AND(FACT_ORDERS[[#This Row],[DeliveryMehtod]]="pickup"), 15,
    AND(FACT_ORDERS[[#This Row],[DeliveryMehtod]]="shippment",FACT_ORDERS[[#This Row],[TotalAmount]]&lt;200), 35
)</f>
        <v>0</v>
      </c>
      <c r="M4729" s="12" t="str" cm="1">
        <f t="array" ref="M4729">_xlfn.IFS(
    SUMIFS(FACT_ORDERS[TotalAmount], FACT_ORDERS[WD_CUSTOMERS],FACT_ORDERS[[#This Row],[WD_CUSTOMERS]])&gt;=15000, "VIP",
    SUMIFS(FACT_ORDERS[TotalAmount], FACT_ORDERS[WD_CUSTOMERS],FACT_ORDERS[[#This Row],[WD_CUSTOMERS]])&gt;=8000, "Premium",
    TRUE, "Regular"
)</f>
        <v>Premium</v>
      </c>
      <c r="N4729" s="32" cm="1">
        <f t="array" ref="N4729">_xlfn.IFS(
   FACT_ORDERS[[#This Row],[TypeOfClient]]="VIP", 0.2,
   FACT_ORDERS[[#This Row],[TypeOfClient]]="Premium", 0.1,
   TRUE, 0
)</f>
        <v>0.1</v>
      </c>
      <c r="O4729" s="31" cm="1">
        <f t="array" ref="O4729">_xlfn.IFS(
   FACT_ORDERS[[#This Row],[TotalAmount]]&gt;1500, 0.15,
   FACT_ORDERS[[#This Row],[TotalAmount]]&gt;1000, 0.1,
   FACT_ORDERS[[#This Row],[TotalAmount]]&gt;500, 0.05,
   TRUE, 0
)</f>
        <v>0.1</v>
      </c>
      <c r="P4729" s="28">
        <f xml:space="preserve"> FACT_ORDERS[[#This Row],[TotalAmount]] * (1 - (FACT_ORDERS[[#This Row],[ClientDiscount]] + FACT_ORDERS[[#This Row],[OrderDiscount]]) )</f>
        <v>1085.6000000000001</v>
      </c>
      <c r="Q4729" s="28">
        <f>FACT_ORDERS[[#This Row],[TotalAmountWithDiscount]]+FACT_ORDERS[[#This Row],[DeliveryCost]]</f>
        <v>1085.6000000000001</v>
      </c>
      <c r="R4729" s="35">
        <v>45563</v>
      </c>
      <c r="S4729" s="35" t="str">
        <f>IF(NETWORKDAYS(FACT_ORDERS[[#This Row],[Order-Date]], FACT_ORDERS[[#This Row],[ArrivalDate ]]) &gt; 10, "Late", "On Time")</f>
        <v>On Time</v>
      </c>
    </row>
    <row r="4730" spans="1:19" x14ac:dyDescent="0.3">
      <c r="A4730" s="12">
        <v>9728</v>
      </c>
      <c r="B4730" s="12">
        <v>289</v>
      </c>
      <c r="C4730" s="12">
        <v>10601</v>
      </c>
      <c r="D4730" s="12">
        <v>4729</v>
      </c>
      <c r="E4730" s="12" t="s">
        <v>244</v>
      </c>
      <c r="F4730" s="13">
        <v>45397</v>
      </c>
      <c r="G4730" s="26" t="s">
        <v>14857</v>
      </c>
      <c r="H4730" s="12">
        <v>27</v>
      </c>
      <c r="I4730" s="28">
        <f>VLOOKUP(B:B,DIM_PRODUCTS!A:F,5,FALSE)</f>
        <v>9</v>
      </c>
      <c r="J4730" s="28">
        <f>FACT_ORDERS[[#This Row],[ProductPrice]]*FACT_ORDERS[[#This Row],[Quantity]]</f>
        <v>243</v>
      </c>
      <c r="K4730" s="12" t="str">
        <f>VLOOKUP(C:C,DIM_CUSTOMERS!A:G,7,FALSE)</f>
        <v>Spain</v>
      </c>
      <c r="L4730" s="30" cm="1">
        <f t="array" ref="L4730">_xlfn.IFS(
    AND(FACT_ORDERS[[#This Row],[DeliveryMehtod]]="shippment",FACT_ORDERS[[#This Row],[TotalAmount]]&gt;=200), 0,
    AND(FACT_ORDERS[[#This Row],[DeliveryMehtod]]="pickup"), 15,
    AND(FACT_ORDERS[[#This Row],[DeliveryMehtod]]="shippment",FACT_ORDERS[[#This Row],[TotalAmount]]&lt;200), 35
)</f>
        <v>0</v>
      </c>
      <c r="M4730" s="12" t="str" cm="1">
        <f t="array" ref="M4730">_xlfn.IFS(
    SUMIFS(FACT_ORDERS[TotalAmount], FACT_ORDERS[WD_CUSTOMERS],FACT_ORDERS[[#This Row],[WD_CUSTOMERS]])&gt;=15000, "VIP",
    SUMIFS(FACT_ORDERS[TotalAmount], FACT_ORDERS[WD_CUSTOMERS],FACT_ORDERS[[#This Row],[WD_CUSTOMERS]])&gt;=8000, "Premium",
    TRUE, "Regular"
)</f>
        <v>Premium</v>
      </c>
      <c r="N4730" s="32" cm="1">
        <f t="array" ref="N4730">_xlfn.IFS(
   FACT_ORDERS[[#This Row],[TypeOfClient]]="VIP", 0.2,
   FACT_ORDERS[[#This Row],[TypeOfClient]]="Premium", 0.1,
   TRUE, 0
)</f>
        <v>0.1</v>
      </c>
      <c r="O4730" s="31" cm="1">
        <f t="array" ref="O4730">_xlfn.IFS(
   FACT_ORDERS[[#This Row],[TotalAmount]]&gt;1500, 0.15,
   FACT_ORDERS[[#This Row],[TotalAmount]]&gt;1000, 0.1,
   FACT_ORDERS[[#This Row],[TotalAmount]]&gt;500, 0.05,
   TRUE, 0
)</f>
        <v>0</v>
      </c>
      <c r="P4730" s="28">
        <f xml:space="preserve"> FACT_ORDERS[[#This Row],[TotalAmount]] * (1 - (FACT_ORDERS[[#This Row],[ClientDiscount]] + FACT_ORDERS[[#This Row],[OrderDiscount]]) )</f>
        <v>218.70000000000002</v>
      </c>
      <c r="Q4730" s="28">
        <f>FACT_ORDERS[[#This Row],[TotalAmountWithDiscount]]+FACT_ORDERS[[#This Row],[DeliveryCost]]</f>
        <v>218.70000000000002</v>
      </c>
      <c r="R4730" s="35">
        <v>45407</v>
      </c>
      <c r="S4730" s="35" t="str">
        <f>IF(NETWORKDAYS(FACT_ORDERS[[#This Row],[Order-Date]], FACT_ORDERS[[#This Row],[ArrivalDate ]]) &gt; 10, "Late", "On Time")</f>
        <v>On Time</v>
      </c>
    </row>
    <row r="4731" spans="1:19" x14ac:dyDescent="0.3">
      <c r="A4731" s="12">
        <v>9729</v>
      </c>
      <c r="B4731" s="12">
        <v>289</v>
      </c>
      <c r="C4731" s="12">
        <v>10601</v>
      </c>
      <c r="D4731" s="12">
        <v>4730</v>
      </c>
      <c r="E4731" s="12" t="s">
        <v>244</v>
      </c>
      <c r="F4731" s="13">
        <v>45221</v>
      </c>
      <c r="G4731" s="26" t="s">
        <v>14858</v>
      </c>
      <c r="H4731" s="12">
        <v>23</v>
      </c>
      <c r="I4731" s="28">
        <f>VLOOKUP(B:B,DIM_PRODUCTS!A:F,5,FALSE)</f>
        <v>9</v>
      </c>
      <c r="J4731" s="28">
        <f>FACT_ORDERS[[#This Row],[ProductPrice]]*FACT_ORDERS[[#This Row],[Quantity]]</f>
        <v>207</v>
      </c>
      <c r="K4731" s="12" t="str">
        <f>VLOOKUP(C:C,DIM_CUSTOMERS!A:G,7,FALSE)</f>
        <v>Spain</v>
      </c>
      <c r="L4731" s="30" cm="1">
        <f t="array" ref="L4731">_xlfn.IFS(
    AND(FACT_ORDERS[[#This Row],[DeliveryMehtod]]="shippment",FACT_ORDERS[[#This Row],[TotalAmount]]&gt;=200), 0,
    AND(FACT_ORDERS[[#This Row],[DeliveryMehtod]]="pickup"), 15,
    AND(FACT_ORDERS[[#This Row],[DeliveryMehtod]]="shippment",FACT_ORDERS[[#This Row],[TotalAmount]]&lt;200), 35
)</f>
        <v>0</v>
      </c>
      <c r="M4731" s="12" t="str" cm="1">
        <f t="array" ref="M4731">_xlfn.IFS(
    SUMIFS(FACT_ORDERS[TotalAmount], FACT_ORDERS[WD_CUSTOMERS],FACT_ORDERS[[#This Row],[WD_CUSTOMERS]])&gt;=15000, "VIP",
    SUMIFS(FACT_ORDERS[TotalAmount], FACT_ORDERS[WD_CUSTOMERS],FACT_ORDERS[[#This Row],[WD_CUSTOMERS]])&gt;=8000, "Premium",
    TRUE, "Regular"
)</f>
        <v>Premium</v>
      </c>
      <c r="N4731" s="32" cm="1">
        <f t="array" ref="N4731">_xlfn.IFS(
   FACT_ORDERS[[#This Row],[TypeOfClient]]="VIP", 0.2,
   FACT_ORDERS[[#This Row],[TypeOfClient]]="Premium", 0.1,
   TRUE, 0
)</f>
        <v>0.1</v>
      </c>
      <c r="O4731" s="31" cm="1">
        <f t="array" ref="O4731">_xlfn.IFS(
   FACT_ORDERS[[#This Row],[TotalAmount]]&gt;1500, 0.15,
   FACT_ORDERS[[#This Row],[TotalAmount]]&gt;1000, 0.1,
   FACT_ORDERS[[#This Row],[TotalAmount]]&gt;500, 0.05,
   TRUE, 0
)</f>
        <v>0</v>
      </c>
      <c r="P4731" s="28">
        <f xml:space="preserve"> FACT_ORDERS[[#This Row],[TotalAmount]] * (1 - (FACT_ORDERS[[#This Row],[ClientDiscount]] + FACT_ORDERS[[#This Row],[OrderDiscount]]) )</f>
        <v>186.3</v>
      </c>
      <c r="Q4731" s="28">
        <f>FACT_ORDERS[[#This Row],[TotalAmountWithDiscount]]+FACT_ORDERS[[#This Row],[DeliveryCost]]</f>
        <v>186.3</v>
      </c>
      <c r="R4731" s="35">
        <v>45232</v>
      </c>
      <c r="S4731" s="35" t="str">
        <f>IF(NETWORKDAYS(FACT_ORDERS[[#This Row],[Order-Date]], FACT_ORDERS[[#This Row],[ArrivalDate ]]) &gt; 10, "Late", "On Time")</f>
        <v>On Time</v>
      </c>
    </row>
    <row r="4732" spans="1:19" x14ac:dyDescent="0.3">
      <c r="A4732" s="12">
        <v>9730</v>
      </c>
      <c r="B4732" s="12">
        <v>255</v>
      </c>
      <c r="C4732" s="12">
        <v>10601</v>
      </c>
      <c r="D4732" s="12">
        <v>4731</v>
      </c>
      <c r="E4732" s="12" t="s">
        <v>243</v>
      </c>
      <c r="F4732" s="13">
        <v>45221</v>
      </c>
      <c r="G4732" s="26" t="s">
        <v>14859</v>
      </c>
      <c r="H4732" s="12">
        <v>60</v>
      </c>
      <c r="I4732" s="28">
        <f>VLOOKUP(B:B,DIM_PRODUCTS!A:F,5,FALSE)</f>
        <v>12</v>
      </c>
      <c r="J4732" s="28">
        <f>FACT_ORDERS[[#This Row],[ProductPrice]]*FACT_ORDERS[[#This Row],[Quantity]]</f>
        <v>720</v>
      </c>
      <c r="K4732" s="12" t="str">
        <f>VLOOKUP(C:C,DIM_CUSTOMERS!A:G,7,FALSE)</f>
        <v>Spain</v>
      </c>
      <c r="L4732" s="30" cm="1">
        <f t="array" ref="L4732">_xlfn.IFS(
    AND(FACT_ORDERS[[#This Row],[DeliveryMehtod]]="shippment",FACT_ORDERS[[#This Row],[TotalAmount]]&gt;=200), 0,
    AND(FACT_ORDERS[[#This Row],[DeliveryMehtod]]="pickup"), 15,
    AND(FACT_ORDERS[[#This Row],[DeliveryMehtod]]="shippment",FACT_ORDERS[[#This Row],[TotalAmount]]&lt;200), 35
)</f>
        <v>15</v>
      </c>
      <c r="M4732" s="12" t="str" cm="1">
        <f t="array" ref="M4732">_xlfn.IFS(
    SUMIFS(FACT_ORDERS[TotalAmount], FACT_ORDERS[WD_CUSTOMERS],FACT_ORDERS[[#This Row],[WD_CUSTOMERS]])&gt;=15000, "VIP",
    SUMIFS(FACT_ORDERS[TotalAmount], FACT_ORDERS[WD_CUSTOMERS],FACT_ORDERS[[#This Row],[WD_CUSTOMERS]])&gt;=8000, "Premium",
    TRUE, "Regular"
)</f>
        <v>Premium</v>
      </c>
      <c r="N4732" s="32" cm="1">
        <f t="array" ref="N4732">_xlfn.IFS(
   FACT_ORDERS[[#This Row],[TypeOfClient]]="VIP", 0.2,
   FACT_ORDERS[[#This Row],[TypeOfClient]]="Premium", 0.1,
   TRUE, 0
)</f>
        <v>0.1</v>
      </c>
      <c r="O4732" s="31" cm="1">
        <f t="array" ref="O4732">_xlfn.IFS(
   FACT_ORDERS[[#This Row],[TotalAmount]]&gt;1500, 0.15,
   FACT_ORDERS[[#This Row],[TotalAmount]]&gt;1000, 0.1,
   FACT_ORDERS[[#This Row],[TotalAmount]]&gt;500, 0.05,
   TRUE, 0
)</f>
        <v>0.05</v>
      </c>
      <c r="P4732" s="28">
        <f xml:space="preserve"> FACT_ORDERS[[#This Row],[TotalAmount]] * (1 - (FACT_ORDERS[[#This Row],[ClientDiscount]] + FACT_ORDERS[[#This Row],[OrderDiscount]]) )</f>
        <v>612</v>
      </c>
      <c r="Q4732" s="28">
        <f>FACT_ORDERS[[#This Row],[TotalAmountWithDiscount]]+FACT_ORDERS[[#This Row],[DeliveryCost]]</f>
        <v>627</v>
      </c>
      <c r="R4732" s="35">
        <v>45232</v>
      </c>
      <c r="S4732" s="35" t="str">
        <f>IF(NETWORKDAYS(FACT_ORDERS[[#This Row],[Order-Date]], FACT_ORDERS[[#This Row],[ArrivalDate ]]) &gt; 10, "Late", "On Time")</f>
        <v>On Time</v>
      </c>
    </row>
    <row r="4733" spans="1:19" x14ac:dyDescent="0.3">
      <c r="A4733" s="12">
        <v>9731</v>
      </c>
      <c r="B4733" s="12">
        <v>278</v>
      </c>
      <c r="C4733" s="12">
        <v>10601</v>
      </c>
      <c r="D4733" s="12">
        <v>4732</v>
      </c>
      <c r="E4733" s="12" t="s">
        <v>243</v>
      </c>
      <c r="F4733" s="13">
        <v>45221</v>
      </c>
      <c r="G4733" s="26" t="s">
        <v>13717</v>
      </c>
      <c r="H4733" s="12">
        <v>34</v>
      </c>
      <c r="I4733" s="28">
        <f>VLOOKUP(B:B,DIM_PRODUCTS!A:F,5,FALSE)</f>
        <v>24</v>
      </c>
      <c r="J4733" s="28">
        <f>FACT_ORDERS[[#This Row],[ProductPrice]]*FACT_ORDERS[[#This Row],[Quantity]]</f>
        <v>816</v>
      </c>
      <c r="K4733" s="12" t="str">
        <f>VLOOKUP(C:C,DIM_CUSTOMERS!A:G,7,FALSE)</f>
        <v>Spain</v>
      </c>
      <c r="L4733" s="30" cm="1">
        <f t="array" ref="L4733">_xlfn.IFS(
    AND(FACT_ORDERS[[#This Row],[DeliveryMehtod]]="shippment",FACT_ORDERS[[#This Row],[TotalAmount]]&gt;=200), 0,
    AND(FACT_ORDERS[[#This Row],[DeliveryMehtod]]="pickup"), 15,
    AND(FACT_ORDERS[[#This Row],[DeliveryMehtod]]="shippment",FACT_ORDERS[[#This Row],[TotalAmount]]&lt;200), 35
)</f>
        <v>15</v>
      </c>
      <c r="M4733" s="12" t="str" cm="1">
        <f t="array" ref="M4733">_xlfn.IFS(
    SUMIFS(FACT_ORDERS[TotalAmount], FACT_ORDERS[WD_CUSTOMERS],FACT_ORDERS[[#This Row],[WD_CUSTOMERS]])&gt;=15000, "VIP",
    SUMIFS(FACT_ORDERS[TotalAmount], FACT_ORDERS[WD_CUSTOMERS],FACT_ORDERS[[#This Row],[WD_CUSTOMERS]])&gt;=8000, "Premium",
    TRUE, "Regular"
)</f>
        <v>Premium</v>
      </c>
      <c r="N4733" s="32" cm="1">
        <f t="array" ref="N4733">_xlfn.IFS(
   FACT_ORDERS[[#This Row],[TypeOfClient]]="VIP", 0.2,
   FACT_ORDERS[[#This Row],[TypeOfClient]]="Premium", 0.1,
   TRUE, 0
)</f>
        <v>0.1</v>
      </c>
      <c r="O4733" s="31" cm="1">
        <f t="array" ref="O4733">_xlfn.IFS(
   FACT_ORDERS[[#This Row],[TotalAmount]]&gt;1500, 0.15,
   FACT_ORDERS[[#This Row],[TotalAmount]]&gt;1000, 0.1,
   FACT_ORDERS[[#This Row],[TotalAmount]]&gt;500, 0.05,
   TRUE, 0
)</f>
        <v>0.05</v>
      </c>
      <c r="P4733" s="28">
        <f xml:space="preserve"> FACT_ORDERS[[#This Row],[TotalAmount]] * (1 - (FACT_ORDERS[[#This Row],[ClientDiscount]] + FACT_ORDERS[[#This Row],[OrderDiscount]]) )</f>
        <v>693.6</v>
      </c>
      <c r="Q4733" s="28">
        <f>FACT_ORDERS[[#This Row],[TotalAmountWithDiscount]]+FACT_ORDERS[[#This Row],[DeliveryCost]]</f>
        <v>708.6</v>
      </c>
      <c r="R4733" s="35">
        <v>45228</v>
      </c>
      <c r="S4733" s="35" t="str">
        <f>IF(NETWORKDAYS(FACT_ORDERS[[#This Row],[Order-Date]], FACT_ORDERS[[#This Row],[ArrivalDate ]]) &gt; 10, "Late", "On Time")</f>
        <v>On Time</v>
      </c>
    </row>
    <row r="4734" spans="1:19" x14ac:dyDescent="0.3">
      <c r="A4734" s="12">
        <v>9732</v>
      </c>
      <c r="B4734" s="12">
        <v>289</v>
      </c>
      <c r="C4734" s="12">
        <v>10601</v>
      </c>
      <c r="D4734" s="12">
        <v>4733</v>
      </c>
      <c r="E4734" s="12" t="s">
        <v>244</v>
      </c>
      <c r="F4734" s="13">
        <v>45118</v>
      </c>
      <c r="G4734" s="26" t="s">
        <v>14860</v>
      </c>
      <c r="H4734" s="12">
        <v>20</v>
      </c>
      <c r="I4734" s="28">
        <f>VLOOKUP(B:B,DIM_PRODUCTS!A:F,5,FALSE)</f>
        <v>9</v>
      </c>
      <c r="J4734" s="28">
        <f>FACT_ORDERS[[#This Row],[ProductPrice]]*FACT_ORDERS[[#This Row],[Quantity]]</f>
        <v>180</v>
      </c>
      <c r="K4734" s="12" t="str">
        <f>VLOOKUP(C:C,DIM_CUSTOMERS!A:G,7,FALSE)</f>
        <v>Spain</v>
      </c>
      <c r="L4734" s="30" cm="1">
        <f t="array" ref="L4734">_xlfn.IFS(
    AND(FACT_ORDERS[[#This Row],[DeliveryMehtod]]="shippment",FACT_ORDERS[[#This Row],[TotalAmount]]&gt;=200), 0,
    AND(FACT_ORDERS[[#This Row],[DeliveryMehtod]]="pickup"), 15,
    AND(FACT_ORDERS[[#This Row],[DeliveryMehtod]]="shippment",FACT_ORDERS[[#This Row],[TotalAmount]]&lt;200), 35
)</f>
        <v>35</v>
      </c>
      <c r="M4734" s="12" t="str" cm="1">
        <f t="array" ref="M4734">_xlfn.IFS(
    SUMIFS(FACT_ORDERS[TotalAmount], FACT_ORDERS[WD_CUSTOMERS],FACT_ORDERS[[#This Row],[WD_CUSTOMERS]])&gt;=15000, "VIP",
    SUMIFS(FACT_ORDERS[TotalAmount], FACT_ORDERS[WD_CUSTOMERS],FACT_ORDERS[[#This Row],[WD_CUSTOMERS]])&gt;=8000, "Premium",
    TRUE, "Regular"
)</f>
        <v>Premium</v>
      </c>
      <c r="N4734" s="32" cm="1">
        <f t="array" ref="N4734">_xlfn.IFS(
   FACT_ORDERS[[#This Row],[TypeOfClient]]="VIP", 0.2,
   FACT_ORDERS[[#This Row],[TypeOfClient]]="Premium", 0.1,
   TRUE, 0
)</f>
        <v>0.1</v>
      </c>
      <c r="O4734" s="31" cm="1">
        <f t="array" ref="O4734">_xlfn.IFS(
   FACT_ORDERS[[#This Row],[TotalAmount]]&gt;1500, 0.15,
   FACT_ORDERS[[#This Row],[TotalAmount]]&gt;1000, 0.1,
   FACT_ORDERS[[#This Row],[TotalAmount]]&gt;500, 0.05,
   TRUE, 0
)</f>
        <v>0</v>
      </c>
      <c r="P4734" s="28">
        <f xml:space="preserve"> FACT_ORDERS[[#This Row],[TotalAmount]] * (1 - (FACT_ORDERS[[#This Row],[ClientDiscount]] + FACT_ORDERS[[#This Row],[OrderDiscount]]) )</f>
        <v>162</v>
      </c>
      <c r="Q4734" s="28">
        <f>FACT_ORDERS[[#This Row],[TotalAmountWithDiscount]]+FACT_ORDERS[[#This Row],[DeliveryCost]]</f>
        <v>197</v>
      </c>
      <c r="R4734" s="35">
        <v>45129</v>
      </c>
      <c r="S4734" s="35" t="str">
        <f>IF(NETWORKDAYS(FACT_ORDERS[[#This Row],[Order-Date]], FACT_ORDERS[[#This Row],[ArrivalDate ]]) &gt; 10, "Late", "On Time")</f>
        <v>On Time</v>
      </c>
    </row>
    <row r="4735" spans="1:19" x14ac:dyDescent="0.3">
      <c r="A4735" s="12">
        <v>9733</v>
      </c>
      <c r="B4735" s="12">
        <v>297</v>
      </c>
      <c r="C4735" s="12">
        <v>10601</v>
      </c>
      <c r="D4735" s="12">
        <v>4734</v>
      </c>
      <c r="E4735" s="12" t="s">
        <v>243</v>
      </c>
      <c r="F4735" s="13">
        <v>45118</v>
      </c>
      <c r="G4735" s="26" t="s">
        <v>14861</v>
      </c>
      <c r="H4735" s="12">
        <v>61</v>
      </c>
      <c r="I4735" s="28">
        <f>VLOOKUP(B:B,DIM_PRODUCTS!A:F,5,FALSE)</f>
        <v>7</v>
      </c>
      <c r="J4735" s="28">
        <f>FACT_ORDERS[[#This Row],[ProductPrice]]*FACT_ORDERS[[#This Row],[Quantity]]</f>
        <v>427</v>
      </c>
      <c r="K4735" s="12" t="str">
        <f>VLOOKUP(C:C,DIM_CUSTOMERS!A:G,7,FALSE)</f>
        <v>Spain</v>
      </c>
      <c r="L4735" s="30" cm="1">
        <f t="array" ref="L4735">_xlfn.IFS(
    AND(FACT_ORDERS[[#This Row],[DeliveryMehtod]]="shippment",FACT_ORDERS[[#This Row],[TotalAmount]]&gt;=200), 0,
    AND(FACT_ORDERS[[#This Row],[DeliveryMehtod]]="pickup"), 15,
    AND(FACT_ORDERS[[#This Row],[DeliveryMehtod]]="shippment",FACT_ORDERS[[#This Row],[TotalAmount]]&lt;200), 35
)</f>
        <v>15</v>
      </c>
      <c r="M4735" s="12" t="str" cm="1">
        <f t="array" ref="M4735">_xlfn.IFS(
    SUMIFS(FACT_ORDERS[TotalAmount], FACT_ORDERS[WD_CUSTOMERS],FACT_ORDERS[[#This Row],[WD_CUSTOMERS]])&gt;=15000, "VIP",
    SUMIFS(FACT_ORDERS[TotalAmount], FACT_ORDERS[WD_CUSTOMERS],FACT_ORDERS[[#This Row],[WD_CUSTOMERS]])&gt;=8000, "Premium",
    TRUE, "Regular"
)</f>
        <v>Premium</v>
      </c>
      <c r="N4735" s="32" cm="1">
        <f t="array" ref="N4735">_xlfn.IFS(
   FACT_ORDERS[[#This Row],[TypeOfClient]]="VIP", 0.2,
   FACT_ORDERS[[#This Row],[TypeOfClient]]="Premium", 0.1,
   TRUE, 0
)</f>
        <v>0.1</v>
      </c>
      <c r="O4735" s="31" cm="1">
        <f t="array" ref="O4735">_xlfn.IFS(
   FACT_ORDERS[[#This Row],[TotalAmount]]&gt;1500, 0.15,
   FACT_ORDERS[[#This Row],[TotalAmount]]&gt;1000, 0.1,
   FACT_ORDERS[[#This Row],[TotalAmount]]&gt;500, 0.05,
   TRUE, 0
)</f>
        <v>0</v>
      </c>
      <c r="P4735" s="28">
        <f xml:space="preserve"> FACT_ORDERS[[#This Row],[TotalAmount]] * (1 - (FACT_ORDERS[[#This Row],[ClientDiscount]] + FACT_ORDERS[[#This Row],[OrderDiscount]]) )</f>
        <v>384.3</v>
      </c>
      <c r="Q4735" s="28">
        <f>FACT_ORDERS[[#This Row],[TotalAmountWithDiscount]]+FACT_ORDERS[[#This Row],[DeliveryCost]]</f>
        <v>399.3</v>
      </c>
      <c r="R4735" s="35">
        <v>45127</v>
      </c>
      <c r="S4735" s="35" t="str">
        <f>IF(NETWORKDAYS(FACT_ORDERS[[#This Row],[Order-Date]], FACT_ORDERS[[#This Row],[ArrivalDate ]]) &gt; 10, "Late", "On Time")</f>
        <v>On Time</v>
      </c>
    </row>
    <row r="4736" spans="1:19" x14ac:dyDescent="0.3">
      <c r="A4736" s="12">
        <v>9734</v>
      </c>
      <c r="B4736" s="12">
        <v>255</v>
      </c>
      <c r="C4736" s="12">
        <v>10601</v>
      </c>
      <c r="D4736" s="12">
        <v>4735</v>
      </c>
      <c r="E4736" s="12" t="s">
        <v>243</v>
      </c>
      <c r="F4736" s="13">
        <v>45118</v>
      </c>
      <c r="G4736" s="26" t="s">
        <v>14862</v>
      </c>
      <c r="H4736" s="12">
        <v>22</v>
      </c>
      <c r="I4736" s="28">
        <f>VLOOKUP(B:B,DIM_PRODUCTS!A:F,5,FALSE)</f>
        <v>12</v>
      </c>
      <c r="J4736" s="28">
        <f>FACT_ORDERS[[#This Row],[ProductPrice]]*FACT_ORDERS[[#This Row],[Quantity]]</f>
        <v>264</v>
      </c>
      <c r="K4736" s="12" t="str">
        <f>VLOOKUP(C:C,DIM_CUSTOMERS!A:G,7,FALSE)</f>
        <v>Spain</v>
      </c>
      <c r="L4736" s="30" cm="1">
        <f t="array" ref="L4736">_xlfn.IFS(
    AND(FACT_ORDERS[[#This Row],[DeliveryMehtod]]="shippment",FACT_ORDERS[[#This Row],[TotalAmount]]&gt;=200), 0,
    AND(FACT_ORDERS[[#This Row],[DeliveryMehtod]]="pickup"), 15,
    AND(FACT_ORDERS[[#This Row],[DeliveryMehtod]]="shippment",FACT_ORDERS[[#This Row],[TotalAmount]]&lt;200), 35
)</f>
        <v>15</v>
      </c>
      <c r="M4736" s="12" t="str" cm="1">
        <f t="array" ref="M4736">_xlfn.IFS(
    SUMIFS(FACT_ORDERS[TotalAmount], FACT_ORDERS[WD_CUSTOMERS],FACT_ORDERS[[#This Row],[WD_CUSTOMERS]])&gt;=15000, "VIP",
    SUMIFS(FACT_ORDERS[TotalAmount], FACT_ORDERS[WD_CUSTOMERS],FACT_ORDERS[[#This Row],[WD_CUSTOMERS]])&gt;=8000, "Premium",
    TRUE, "Regular"
)</f>
        <v>Premium</v>
      </c>
      <c r="N4736" s="32" cm="1">
        <f t="array" ref="N4736">_xlfn.IFS(
   FACT_ORDERS[[#This Row],[TypeOfClient]]="VIP", 0.2,
   FACT_ORDERS[[#This Row],[TypeOfClient]]="Premium", 0.1,
   TRUE, 0
)</f>
        <v>0.1</v>
      </c>
      <c r="O4736" s="31" cm="1">
        <f t="array" ref="O4736">_xlfn.IFS(
   FACT_ORDERS[[#This Row],[TotalAmount]]&gt;1500, 0.15,
   FACT_ORDERS[[#This Row],[TotalAmount]]&gt;1000, 0.1,
   FACT_ORDERS[[#This Row],[TotalAmount]]&gt;500, 0.05,
   TRUE, 0
)</f>
        <v>0</v>
      </c>
      <c r="P4736" s="28">
        <f xml:space="preserve"> FACT_ORDERS[[#This Row],[TotalAmount]] * (1 - (FACT_ORDERS[[#This Row],[ClientDiscount]] + FACT_ORDERS[[#This Row],[OrderDiscount]]) )</f>
        <v>237.6</v>
      </c>
      <c r="Q4736" s="28">
        <f>FACT_ORDERS[[#This Row],[TotalAmountWithDiscount]]+FACT_ORDERS[[#This Row],[DeliveryCost]]</f>
        <v>252.6</v>
      </c>
      <c r="R4736" s="35">
        <v>45126</v>
      </c>
      <c r="S4736" s="35" t="str">
        <f>IF(NETWORKDAYS(FACT_ORDERS[[#This Row],[Order-Date]], FACT_ORDERS[[#This Row],[ArrivalDate ]]) &gt; 10, "Late", "On Time")</f>
        <v>On Time</v>
      </c>
    </row>
    <row r="4737" spans="1:19" x14ac:dyDescent="0.3">
      <c r="A4737" s="12">
        <v>9735</v>
      </c>
      <c r="B4737" s="12">
        <v>278</v>
      </c>
      <c r="C4737" s="12">
        <v>10601</v>
      </c>
      <c r="D4737" s="12">
        <v>4736</v>
      </c>
      <c r="E4737" s="12" t="s">
        <v>243</v>
      </c>
      <c r="F4737" s="13">
        <v>45118</v>
      </c>
      <c r="G4737" s="26" t="s">
        <v>14863</v>
      </c>
      <c r="H4737" s="12">
        <v>25</v>
      </c>
      <c r="I4737" s="28">
        <f>VLOOKUP(B:B,DIM_PRODUCTS!A:F,5,FALSE)</f>
        <v>24</v>
      </c>
      <c r="J4737" s="28">
        <f>FACT_ORDERS[[#This Row],[ProductPrice]]*FACT_ORDERS[[#This Row],[Quantity]]</f>
        <v>600</v>
      </c>
      <c r="K4737" s="12" t="str">
        <f>VLOOKUP(C:C,DIM_CUSTOMERS!A:G,7,FALSE)</f>
        <v>Spain</v>
      </c>
      <c r="L4737" s="30" cm="1">
        <f t="array" ref="L4737">_xlfn.IFS(
    AND(FACT_ORDERS[[#This Row],[DeliveryMehtod]]="shippment",FACT_ORDERS[[#This Row],[TotalAmount]]&gt;=200), 0,
    AND(FACT_ORDERS[[#This Row],[DeliveryMehtod]]="pickup"), 15,
    AND(FACT_ORDERS[[#This Row],[DeliveryMehtod]]="shippment",FACT_ORDERS[[#This Row],[TotalAmount]]&lt;200), 35
)</f>
        <v>15</v>
      </c>
      <c r="M4737" s="12" t="str" cm="1">
        <f t="array" ref="M4737">_xlfn.IFS(
    SUMIFS(FACT_ORDERS[TotalAmount], FACT_ORDERS[WD_CUSTOMERS],FACT_ORDERS[[#This Row],[WD_CUSTOMERS]])&gt;=15000, "VIP",
    SUMIFS(FACT_ORDERS[TotalAmount], FACT_ORDERS[WD_CUSTOMERS],FACT_ORDERS[[#This Row],[WD_CUSTOMERS]])&gt;=8000, "Premium",
    TRUE, "Regular"
)</f>
        <v>Premium</v>
      </c>
      <c r="N4737" s="32" cm="1">
        <f t="array" ref="N4737">_xlfn.IFS(
   FACT_ORDERS[[#This Row],[TypeOfClient]]="VIP", 0.2,
   FACT_ORDERS[[#This Row],[TypeOfClient]]="Premium", 0.1,
   TRUE, 0
)</f>
        <v>0.1</v>
      </c>
      <c r="O4737" s="31" cm="1">
        <f t="array" ref="O4737">_xlfn.IFS(
   FACT_ORDERS[[#This Row],[TotalAmount]]&gt;1500, 0.15,
   FACT_ORDERS[[#This Row],[TotalAmount]]&gt;1000, 0.1,
   FACT_ORDERS[[#This Row],[TotalAmount]]&gt;500, 0.05,
   TRUE, 0
)</f>
        <v>0.05</v>
      </c>
      <c r="P4737" s="28">
        <f xml:space="preserve"> FACT_ORDERS[[#This Row],[TotalAmount]] * (1 - (FACT_ORDERS[[#This Row],[ClientDiscount]] + FACT_ORDERS[[#This Row],[OrderDiscount]]) )</f>
        <v>510</v>
      </c>
      <c r="Q4737" s="28">
        <f>FACT_ORDERS[[#This Row],[TotalAmountWithDiscount]]+FACT_ORDERS[[#This Row],[DeliveryCost]]</f>
        <v>525</v>
      </c>
      <c r="R4737" s="35">
        <v>45126</v>
      </c>
      <c r="S4737" s="35" t="str">
        <f>IF(NETWORKDAYS(FACT_ORDERS[[#This Row],[Order-Date]], FACT_ORDERS[[#This Row],[ArrivalDate ]]) &gt; 10, "Late", "On Time")</f>
        <v>On Time</v>
      </c>
    </row>
    <row r="4738" spans="1:19" x14ac:dyDescent="0.3">
      <c r="A4738" s="12">
        <v>9736</v>
      </c>
      <c r="B4738" s="12">
        <v>289</v>
      </c>
      <c r="C4738" s="12">
        <v>10601</v>
      </c>
      <c r="D4738" s="12">
        <v>4737</v>
      </c>
      <c r="E4738" s="12" t="s">
        <v>244</v>
      </c>
      <c r="F4738" s="13">
        <v>45279</v>
      </c>
      <c r="G4738" s="26" t="s">
        <v>14864</v>
      </c>
      <c r="H4738" s="12">
        <v>62</v>
      </c>
      <c r="I4738" s="28">
        <f>VLOOKUP(B:B,DIM_PRODUCTS!A:F,5,FALSE)</f>
        <v>9</v>
      </c>
      <c r="J4738" s="28">
        <f>FACT_ORDERS[[#This Row],[ProductPrice]]*FACT_ORDERS[[#This Row],[Quantity]]</f>
        <v>558</v>
      </c>
      <c r="K4738" s="12" t="str">
        <f>VLOOKUP(C:C,DIM_CUSTOMERS!A:G,7,FALSE)</f>
        <v>Spain</v>
      </c>
      <c r="L4738" s="30" cm="1">
        <f t="array" ref="L4738">_xlfn.IFS(
    AND(FACT_ORDERS[[#This Row],[DeliveryMehtod]]="shippment",FACT_ORDERS[[#This Row],[TotalAmount]]&gt;=200), 0,
    AND(FACT_ORDERS[[#This Row],[DeliveryMehtod]]="pickup"), 15,
    AND(FACT_ORDERS[[#This Row],[DeliveryMehtod]]="shippment",FACT_ORDERS[[#This Row],[TotalAmount]]&lt;200), 35
)</f>
        <v>0</v>
      </c>
      <c r="M4738" s="12" t="str" cm="1">
        <f t="array" ref="M4738">_xlfn.IFS(
    SUMIFS(FACT_ORDERS[TotalAmount], FACT_ORDERS[WD_CUSTOMERS],FACT_ORDERS[[#This Row],[WD_CUSTOMERS]])&gt;=15000, "VIP",
    SUMIFS(FACT_ORDERS[TotalAmount], FACT_ORDERS[WD_CUSTOMERS],FACT_ORDERS[[#This Row],[WD_CUSTOMERS]])&gt;=8000, "Premium",
    TRUE, "Regular"
)</f>
        <v>Premium</v>
      </c>
      <c r="N4738" s="32" cm="1">
        <f t="array" ref="N4738">_xlfn.IFS(
   FACT_ORDERS[[#This Row],[TypeOfClient]]="VIP", 0.2,
   FACT_ORDERS[[#This Row],[TypeOfClient]]="Premium", 0.1,
   TRUE, 0
)</f>
        <v>0.1</v>
      </c>
      <c r="O4738" s="31" cm="1">
        <f t="array" ref="O4738">_xlfn.IFS(
   FACT_ORDERS[[#This Row],[TotalAmount]]&gt;1500, 0.15,
   FACT_ORDERS[[#This Row],[TotalAmount]]&gt;1000, 0.1,
   FACT_ORDERS[[#This Row],[TotalAmount]]&gt;500, 0.05,
   TRUE, 0
)</f>
        <v>0.05</v>
      </c>
      <c r="P4738" s="28">
        <f xml:space="preserve"> FACT_ORDERS[[#This Row],[TotalAmount]] * (1 - (FACT_ORDERS[[#This Row],[ClientDiscount]] + FACT_ORDERS[[#This Row],[OrderDiscount]]) )</f>
        <v>474.3</v>
      </c>
      <c r="Q4738" s="28">
        <f>FACT_ORDERS[[#This Row],[TotalAmountWithDiscount]]+FACT_ORDERS[[#This Row],[DeliveryCost]]</f>
        <v>474.3</v>
      </c>
      <c r="R4738" s="35">
        <v>45290</v>
      </c>
      <c r="S4738" s="35" t="str">
        <f>IF(NETWORKDAYS(FACT_ORDERS[[#This Row],[Order-Date]], FACT_ORDERS[[#This Row],[ArrivalDate ]]) &gt; 10, "Late", "On Time")</f>
        <v>On Time</v>
      </c>
    </row>
    <row r="4739" spans="1:19" x14ac:dyDescent="0.3">
      <c r="A4739" s="12">
        <v>9737</v>
      </c>
      <c r="B4739" s="12">
        <v>297</v>
      </c>
      <c r="C4739" s="12">
        <v>10601</v>
      </c>
      <c r="D4739" s="12">
        <v>4738</v>
      </c>
      <c r="E4739" s="12" t="s">
        <v>244</v>
      </c>
      <c r="F4739" s="13">
        <v>45279</v>
      </c>
      <c r="G4739" s="26" t="s">
        <v>14865</v>
      </c>
      <c r="H4739" s="12">
        <v>36</v>
      </c>
      <c r="I4739" s="28">
        <f>VLOOKUP(B:B,DIM_PRODUCTS!A:F,5,FALSE)</f>
        <v>7</v>
      </c>
      <c r="J4739" s="28">
        <f>FACT_ORDERS[[#This Row],[ProductPrice]]*FACT_ORDERS[[#This Row],[Quantity]]</f>
        <v>252</v>
      </c>
      <c r="K4739" s="12" t="str">
        <f>VLOOKUP(C:C,DIM_CUSTOMERS!A:G,7,FALSE)</f>
        <v>Spain</v>
      </c>
      <c r="L4739" s="30" cm="1">
        <f t="array" ref="L4739">_xlfn.IFS(
    AND(FACT_ORDERS[[#This Row],[DeliveryMehtod]]="shippment",FACT_ORDERS[[#This Row],[TotalAmount]]&gt;=200), 0,
    AND(FACT_ORDERS[[#This Row],[DeliveryMehtod]]="pickup"), 15,
    AND(FACT_ORDERS[[#This Row],[DeliveryMehtod]]="shippment",FACT_ORDERS[[#This Row],[TotalAmount]]&lt;200), 35
)</f>
        <v>0</v>
      </c>
      <c r="M4739" s="12" t="str" cm="1">
        <f t="array" ref="M4739">_xlfn.IFS(
    SUMIFS(FACT_ORDERS[TotalAmount], FACT_ORDERS[WD_CUSTOMERS],FACT_ORDERS[[#This Row],[WD_CUSTOMERS]])&gt;=15000, "VIP",
    SUMIFS(FACT_ORDERS[TotalAmount], FACT_ORDERS[WD_CUSTOMERS],FACT_ORDERS[[#This Row],[WD_CUSTOMERS]])&gt;=8000, "Premium",
    TRUE, "Regular"
)</f>
        <v>Premium</v>
      </c>
      <c r="N4739" s="32" cm="1">
        <f t="array" ref="N4739">_xlfn.IFS(
   FACT_ORDERS[[#This Row],[TypeOfClient]]="VIP", 0.2,
   FACT_ORDERS[[#This Row],[TypeOfClient]]="Premium", 0.1,
   TRUE, 0
)</f>
        <v>0.1</v>
      </c>
      <c r="O4739" s="31" cm="1">
        <f t="array" ref="O4739">_xlfn.IFS(
   FACT_ORDERS[[#This Row],[TotalAmount]]&gt;1500, 0.15,
   FACT_ORDERS[[#This Row],[TotalAmount]]&gt;1000, 0.1,
   FACT_ORDERS[[#This Row],[TotalAmount]]&gt;500, 0.05,
   TRUE, 0
)</f>
        <v>0</v>
      </c>
      <c r="P4739" s="28">
        <f xml:space="preserve"> FACT_ORDERS[[#This Row],[TotalAmount]] * (1 - (FACT_ORDERS[[#This Row],[ClientDiscount]] + FACT_ORDERS[[#This Row],[OrderDiscount]]) )</f>
        <v>226.8</v>
      </c>
      <c r="Q4739" s="28">
        <f>FACT_ORDERS[[#This Row],[TotalAmountWithDiscount]]+FACT_ORDERS[[#This Row],[DeliveryCost]]</f>
        <v>226.8</v>
      </c>
      <c r="R4739" s="35">
        <v>45287</v>
      </c>
      <c r="S4739" s="35" t="str">
        <f>IF(NETWORKDAYS(FACT_ORDERS[[#This Row],[Order-Date]], FACT_ORDERS[[#This Row],[ArrivalDate ]]) &gt; 10, "Late", "On Time")</f>
        <v>On Time</v>
      </c>
    </row>
    <row r="4740" spans="1:19" x14ac:dyDescent="0.3">
      <c r="A4740" s="12">
        <v>9738</v>
      </c>
      <c r="B4740" s="12">
        <v>255</v>
      </c>
      <c r="C4740" s="12">
        <v>10601</v>
      </c>
      <c r="D4740" s="12">
        <v>4739</v>
      </c>
      <c r="E4740" s="12" t="s">
        <v>244</v>
      </c>
      <c r="F4740" s="13">
        <v>45279</v>
      </c>
      <c r="G4740" s="26" t="s">
        <v>14866</v>
      </c>
      <c r="H4740" s="12">
        <v>25</v>
      </c>
      <c r="I4740" s="28">
        <f>VLOOKUP(B:B,DIM_PRODUCTS!A:F,5,FALSE)</f>
        <v>12</v>
      </c>
      <c r="J4740" s="28">
        <f>FACT_ORDERS[[#This Row],[ProductPrice]]*FACT_ORDERS[[#This Row],[Quantity]]</f>
        <v>300</v>
      </c>
      <c r="K4740" s="12" t="str">
        <f>VLOOKUP(C:C,DIM_CUSTOMERS!A:G,7,FALSE)</f>
        <v>Spain</v>
      </c>
      <c r="L4740" s="30" cm="1">
        <f t="array" ref="L4740">_xlfn.IFS(
    AND(FACT_ORDERS[[#This Row],[DeliveryMehtod]]="shippment",FACT_ORDERS[[#This Row],[TotalAmount]]&gt;=200), 0,
    AND(FACT_ORDERS[[#This Row],[DeliveryMehtod]]="pickup"), 15,
    AND(FACT_ORDERS[[#This Row],[DeliveryMehtod]]="shippment",FACT_ORDERS[[#This Row],[TotalAmount]]&lt;200), 35
)</f>
        <v>0</v>
      </c>
      <c r="M4740" s="12" t="str" cm="1">
        <f t="array" ref="M4740">_xlfn.IFS(
    SUMIFS(FACT_ORDERS[TotalAmount], FACT_ORDERS[WD_CUSTOMERS],FACT_ORDERS[[#This Row],[WD_CUSTOMERS]])&gt;=15000, "VIP",
    SUMIFS(FACT_ORDERS[TotalAmount], FACT_ORDERS[WD_CUSTOMERS],FACT_ORDERS[[#This Row],[WD_CUSTOMERS]])&gt;=8000, "Premium",
    TRUE, "Regular"
)</f>
        <v>Premium</v>
      </c>
      <c r="N4740" s="32" cm="1">
        <f t="array" ref="N4740">_xlfn.IFS(
   FACT_ORDERS[[#This Row],[TypeOfClient]]="VIP", 0.2,
   FACT_ORDERS[[#This Row],[TypeOfClient]]="Premium", 0.1,
   TRUE, 0
)</f>
        <v>0.1</v>
      </c>
      <c r="O4740" s="31" cm="1">
        <f t="array" ref="O4740">_xlfn.IFS(
   FACT_ORDERS[[#This Row],[TotalAmount]]&gt;1500, 0.15,
   FACT_ORDERS[[#This Row],[TotalAmount]]&gt;1000, 0.1,
   FACT_ORDERS[[#This Row],[TotalAmount]]&gt;500, 0.05,
   TRUE, 0
)</f>
        <v>0</v>
      </c>
      <c r="P4740" s="28">
        <f xml:space="preserve"> FACT_ORDERS[[#This Row],[TotalAmount]] * (1 - (FACT_ORDERS[[#This Row],[ClientDiscount]] + FACT_ORDERS[[#This Row],[OrderDiscount]]) )</f>
        <v>270</v>
      </c>
      <c r="Q4740" s="28">
        <f>FACT_ORDERS[[#This Row],[TotalAmountWithDiscount]]+FACT_ORDERS[[#This Row],[DeliveryCost]]</f>
        <v>270</v>
      </c>
      <c r="R4740" s="35">
        <v>45286</v>
      </c>
      <c r="S4740" s="35" t="str">
        <f>IF(NETWORKDAYS(FACT_ORDERS[[#This Row],[Order-Date]], FACT_ORDERS[[#This Row],[ArrivalDate ]]) &gt; 10, "Late", "On Time")</f>
        <v>On Time</v>
      </c>
    </row>
    <row r="4741" spans="1:19" x14ac:dyDescent="0.3">
      <c r="A4741" s="12">
        <v>9739</v>
      </c>
      <c r="B4741" s="12">
        <v>278</v>
      </c>
      <c r="C4741" s="12">
        <v>10601</v>
      </c>
      <c r="D4741" s="12">
        <v>4740</v>
      </c>
      <c r="E4741" s="12" t="s">
        <v>243</v>
      </c>
      <c r="F4741" s="13">
        <v>45279</v>
      </c>
      <c r="G4741" s="26" t="s">
        <v>3648</v>
      </c>
      <c r="H4741" s="12">
        <v>63</v>
      </c>
      <c r="I4741" s="28">
        <f>VLOOKUP(B:B,DIM_PRODUCTS!A:F,5,FALSE)</f>
        <v>24</v>
      </c>
      <c r="J4741" s="28">
        <f>FACT_ORDERS[[#This Row],[ProductPrice]]*FACT_ORDERS[[#This Row],[Quantity]]</f>
        <v>1512</v>
      </c>
      <c r="K4741" s="12" t="str">
        <f>VLOOKUP(C:C,DIM_CUSTOMERS!A:G,7,FALSE)</f>
        <v>Spain</v>
      </c>
      <c r="L4741" s="30" cm="1">
        <f t="array" ref="L4741">_xlfn.IFS(
    AND(FACT_ORDERS[[#This Row],[DeliveryMehtod]]="shippment",FACT_ORDERS[[#This Row],[TotalAmount]]&gt;=200), 0,
    AND(FACT_ORDERS[[#This Row],[DeliveryMehtod]]="pickup"), 15,
    AND(FACT_ORDERS[[#This Row],[DeliveryMehtod]]="shippment",FACT_ORDERS[[#This Row],[TotalAmount]]&lt;200), 35
)</f>
        <v>15</v>
      </c>
      <c r="M4741" s="12" t="str" cm="1">
        <f t="array" ref="M4741">_xlfn.IFS(
    SUMIFS(FACT_ORDERS[TotalAmount], FACT_ORDERS[WD_CUSTOMERS],FACT_ORDERS[[#This Row],[WD_CUSTOMERS]])&gt;=15000, "VIP",
    SUMIFS(FACT_ORDERS[TotalAmount], FACT_ORDERS[WD_CUSTOMERS],FACT_ORDERS[[#This Row],[WD_CUSTOMERS]])&gt;=8000, "Premium",
    TRUE, "Regular"
)</f>
        <v>Premium</v>
      </c>
      <c r="N4741" s="32" cm="1">
        <f t="array" ref="N4741">_xlfn.IFS(
   FACT_ORDERS[[#This Row],[TypeOfClient]]="VIP", 0.2,
   FACT_ORDERS[[#This Row],[TypeOfClient]]="Premium", 0.1,
   TRUE, 0
)</f>
        <v>0.1</v>
      </c>
      <c r="O4741" s="31" cm="1">
        <f t="array" ref="O4741">_xlfn.IFS(
   FACT_ORDERS[[#This Row],[TotalAmount]]&gt;1500, 0.15,
   FACT_ORDERS[[#This Row],[TotalAmount]]&gt;1000, 0.1,
   FACT_ORDERS[[#This Row],[TotalAmount]]&gt;500, 0.05,
   TRUE, 0
)</f>
        <v>0.15</v>
      </c>
      <c r="P4741" s="28">
        <f xml:space="preserve"> FACT_ORDERS[[#This Row],[TotalAmount]] * (1 - (FACT_ORDERS[[#This Row],[ClientDiscount]] + FACT_ORDERS[[#This Row],[OrderDiscount]]) )</f>
        <v>1134</v>
      </c>
      <c r="Q4741" s="28">
        <f>FACT_ORDERS[[#This Row],[TotalAmountWithDiscount]]+FACT_ORDERS[[#This Row],[DeliveryCost]]</f>
        <v>1149</v>
      </c>
      <c r="R4741" s="35">
        <v>45290</v>
      </c>
      <c r="S4741" s="35" t="str">
        <f>IF(NETWORKDAYS(FACT_ORDERS[[#This Row],[Order-Date]], FACT_ORDERS[[#This Row],[ArrivalDate ]]) &gt; 10, "Late", "On Time")</f>
        <v>On Time</v>
      </c>
    </row>
    <row r="4742" spans="1:19" x14ac:dyDescent="0.3">
      <c r="A4742" s="12">
        <v>9740</v>
      </c>
      <c r="B4742" s="12">
        <v>289</v>
      </c>
      <c r="C4742" s="12">
        <v>10601</v>
      </c>
      <c r="D4742" s="12">
        <v>4741</v>
      </c>
      <c r="E4742" s="12" t="s">
        <v>243</v>
      </c>
      <c r="F4742" s="13">
        <v>44789</v>
      </c>
      <c r="G4742" s="26" t="s">
        <v>14867</v>
      </c>
      <c r="H4742" s="12">
        <v>28</v>
      </c>
      <c r="I4742" s="28">
        <f>VLOOKUP(B:B,DIM_PRODUCTS!A:F,5,FALSE)</f>
        <v>9</v>
      </c>
      <c r="J4742" s="28">
        <f>FACT_ORDERS[[#This Row],[ProductPrice]]*FACT_ORDERS[[#This Row],[Quantity]]</f>
        <v>252</v>
      </c>
      <c r="K4742" s="12" t="str">
        <f>VLOOKUP(C:C,DIM_CUSTOMERS!A:G,7,FALSE)</f>
        <v>Spain</v>
      </c>
      <c r="L4742" s="30" cm="1">
        <f t="array" ref="L4742">_xlfn.IFS(
    AND(FACT_ORDERS[[#This Row],[DeliveryMehtod]]="shippment",FACT_ORDERS[[#This Row],[TotalAmount]]&gt;=200), 0,
    AND(FACT_ORDERS[[#This Row],[DeliveryMehtod]]="pickup"), 15,
    AND(FACT_ORDERS[[#This Row],[DeliveryMehtod]]="shippment",FACT_ORDERS[[#This Row],[TotalAmount]]&lt;200), 35
)</f>
        <v>15</v>
      </c>
      <c r="M4742" s="12" t="str" cm="1">
        <f t="array" ref="M4742">_xlfn.IFS(
    SUMIFS(FACT_ORDERS[TotalAmount], FACT_ORDERS[WD_CUSTOMERS],FACT_ORDERS[[#This Row],[WD_CUSTOMERS]])&gt;=15000, "VIP",
    SUMIFS(FACT_ORDERS[TotalAmount], FACT_ORDERS[WD_CUSTOMERS],FACT_ORDERS[[#This Row],[WD_CUSTOMERS]])&gt;=8000, "Premium",
    TRUE, "Regular"
)</f>
        <v>Premium</v>
      </c>
      <c r="N4742" s="32" cm="1">
        <f t="array" ref="N4742">_xlfn.IFS(
   FACT_ORDERS[[#This Row],[TypeOfClient]]="VIP", 0.2,
   FACT_ORDERS[[#This Row],[TypeOfClient]]="Premium", 0.1,
   TRUE, 0
)</f>
        <v>0.1</v>
      </c>
      <c r="O4742" s="31" cm="1">
        <f t="array" ref="O4742">_xlfn.IFS(
   FACT_ORDERS[[#This Row],[TotalAmount]]&gt;1500, 0.15,
   FACT_ORDERS[[#This Row],[TotalAmount]]&gt;1000, 0.1,
   FACT_ORDERS[[#This Row],[TotalAmount]]&gt;500, 0.05,
   TRUE, 0
)</f>
        <v>0</v>
      </c>
      <c r="P4742" s="28">
        <f xml:space="preserve"> FACT_ORDERS[[#This Row],[TotalAmount]] * (1 - (FACT_ORDERS[[#This Row],[ClientDiscount]] + FACT_ORDERS[[#This Row],[OrderDiscount]]) )</f>
        <v>226.8</v>
      </c>
      <c r="Q4742" s="28">
        <f>FACT_ORDERS[[#This Row],[TotalAmountWithDiscount]]+FACT_ORDERS[[#This Row],[DeliveryCost]]</f>
        <v>241.8</v>
      </c>
      <c r="R4742" s="35">
        <v>44797</v>
      </c>
      <c r="S4742" s="35" t="str">
        <f>IF(NETWORKDAYS(FACT_ORDERS[[#This Row],[Order-Date]], FACT_ORDERS[[#This Row],[ArrivalDate ]]) &gt; 10, "Late", "On Time")</f>
        <v>On Time</v>
      </c>
    </row>
    <row r="4743" spans="1:19" x14ac:dyDescent="0.3">
      <c r="A4743" s="12">
        <v>9741</v>
      </c>
      <c r="B4743" s="12">
        <v>297</v>
      </c>
      <c r="C4743" s="12">
        <v>10601</v>
      </c>
      <c r="D4743" s="12">
        <v>4742</v>
      </c>
      <c r="E4743" s="12" t="s">
        <v>243</v>
      </c>
      <c r="F4743" s="13">
        <v>44789</v>
      </c>
      <c r="G4743" s="26" t="s">
        <v>14868</v>
      </c>
      <c r="H4743" s="12">
        <v>22</v>
      </c>
      <c r="I4743" s="28">
        <f>VLOOKUP(B:B,DIM_PRODUCTS!A:F,5,FALSE)</f>
        <v>7</v>
      </c>
      <c r="J4743" s="28">
        <f>FACT_ORDERS[[#This Row],[ProductPrice]]*FACT_ORDERS[[#This Row],[Quantity]]</f>
        <v>154</v>
      </c>
      <c r="K4743" s="12" t="str">
        <f>VLOOKUP(C:C,DIM_CUSTOMERS!A:G,7,FALSE)</f>
        <v>Spain</v>
      </c>
      <c r="L4743" s="30" cm="1">
        <f t="array" ref="L4743">_xlfn.IFS(
    AND(FACT_ORDERS[[#This Row],[DeliveryMehtod]]="shippment",FACT_ORDERS[[#This Row],[TotalAmount]]&gt;=200), 0,
    AND(FACT_ORDERS[[#This Row],[DeliveryMehtod]]="pickup"), 15,
    AND(FACT_ORDERS[[#This Row],[DeliveryMehtod]]="shippment",FACT_ORDERS[[#This Row],[TotalAmount]]&lt;200), 35
)</f>
        <v>15</v>
      </c>
      <c r="M4743" s="12" t="str" cm="1">
        <f t="array" ref="M4743">_xlfn.IFS(
    SUMIFS(FACT_ORDERS[TotalAmount], FACT_ORDERS[WD_CUSTOMERS],FACT_ORDERS[[#This Row],[WD_CUSTOMERS]])&gt;=15000, "VIP",
    SUMIFS(FACT_ORDERS[TotalAmount], FACT_ORDERS[WD_CUSTOMERS],FACT_ORDERS[[#This Row],[WD_CUSTOMERS]])&gt;=8000, "Premium",
    TRUE, "Regular"
)</f>
        <v>Premium</v>
      </c>
      <c r="N4743" s="32" cm="1">
        <f t="array" ref="N4743">_xlfn.IFS(
   FACT_ORDERS[[#This Row],[TypeOfClient]]="VIP", 0.2,
   FACT_ORDERS[[#This Row],[TypeOfClient]]="Premium", 0.1,
   TRUE, 0
)</f>
        <v>0.1</v>
      </c>
      <c r="O4743" s="31" cm="1">
        <f t="array" ref="O4743">_xlfn.IFS(
   FACT_ORDERS[[#This Row],[TotalAmount]]&gt;1500, 0.15,
   FACT_ORDERS[[#This Row],[TotalAmount]]&gt;1000, 0.1,
   FACT_ORDERS[[#This Row],[TotalAmount]]&gt;500, 0.05,
   TRUE, 0
)</f>
        <v>0</v>
      </c>
      <c r="P4743" s="28">
        <f xml:space="preserve"> FACT_ORDERS[[#This Row],[TotalAmount]] * (1 - (FACT_ORDERS[[#This Row],[ClientDiscount]] + FACT_ORDERS[[#This Row],[OrderDiscount]]) )</f>
        <v>138.6</v>
      </c>
      <c r="Q4743" s="28">
        <f>FACT_ORDERS[[#This Row],[TotalAmountWithDiscount]]+FACT_ORDERS[[#This Row],[DeliveryCost]]</f>
        <v>153.6</v>
      </c>
      <c r="R4743" s="35">
        <v>44798</v>
      </c>
      <c r="S4743" s="35" t="str">
        <f>IF(NETWORKDAYS(FACT_ORDERS[[#This Row],[Order-Date]], FACT_ORDERS[[#This Row],[ArrivalDate ]]) &gt; 10, "Late", "On Time")</f>
        <v>On Time</v>
      </c>
    </row>
    <row r="4744" spans="1:19" x14ac:dyDescent="0.3">
      <c r="A4744" s="12">
        <v>9742</v>
      </c>
      <c r="B4744" s="12">
        <v>255</v>
      </c>
      <c r="C4744" s="12">
        <v>10601</v>
      </c>
      <c r="D4744" s="12">
        <v>4743</v>
      </c>
      <c r="E4744" s="12" t="s">
        <v>244</v>
      </c>
      <c r="F4744" s="13">
        <v>44789</v>
      </c>
      <c r="G4744" s="26" t="s">
        <v>14869</v>
      </c>
      <c r="H4744" s="12">
        <v>64</v>
      </c>
      <c r="I4744" s="28">
        <f>VLOOKUP(B:B,DIM_PRODUCTS!A:F,5,FALSE)</f>
        <v>12</v>
      </c>
      <c r="J4744" s="28">
        <f>FACT_ORDERS[[#This Row],[ProductPrice]]*FACT_ORDERS[[#This Row],[Quantity]]</f>
        <v>768</v>
      </c>
      <c r="K4744" s="12" t="str">
        <f>VLOOKUP(C:C,DIM_CUSTOMERS!A:G,7,FALSE)</f>
        <v>Spain</v>
      </c>
      <c r="L4744" s="30" cm="1">
        <f t="array" ref="L4744">_xlfn.IFS(
    AND(FACT_ORDERS[[#This Row],[DeliveryMehtod]]="shippment",FACT_ORDERS[[#This Row],[TotalAmount]]&gt;=200), 0,
    AND(FACT_ORDERS[[#This Row],[DeliveryMehtod]]="pickup"), 15,
    AND(FACT_ORDERS[[#This Row],[DeliveryMehtod]]="shippment",FACT_ORDERS[[#This Row],[TotalAmount]]&lt;200), 35
)</f>
        <v>0</v>
      </c>
      <c r="M4744" s="12" t="str" cm="1">
        <f t="array" ref="M4744">_xlfn.IFS(
    SUMIFS(FACT_ORDERS[TotalAmount], FACT_ORDERS[WD_CUSTOMERS],FACT_ORDERS[[#This Row],[WD_CUSTOMERS]])&gt;=15000, "VIP",
    SUMIFS(FACT_ORDERS[TotalAmount], FACT_ORDERS[WD_CUSTOMERS],FACT_ORDERS[[#This Row],[WD_CUSTOMERS]])&gt;=8000, "Premium",
    TRUE, "Regular"
)</f>
        <v>Premium</v>
      </c>
      <c r="N4744" s="32" cm="1">
        <f t="array" ref="N4744">_xlfn.IFS(
   FACT_ORDERS[[#This Row],[TypeOfClient]]="VIP", 0.2,
   FACT_ORDERS[[#This Row],[TypeOfClient]]="Premium", 0.1,
   TRUE, 0
)</f>
        <v>0.1</v>
      </c>
      <c r="O4744" s="31" cm="1">
        <f t="array" ref="O4744">_xlfn.IFS(
   FACT_ORDERS[[#This Row],[TotalAmount]]&gt;1500, 0.15,
   FACT_ORDERS[[#This Row],[TotalAmount]]&gt;1000, 0.1,
   FACT_ORDERS[[#This Row],[TotalAmount]]&gt;500, 0.05,
   TRUE, 0
)</f>
        <v>0.05</v>
      </c>
      <c r="P4744" s="28">
        <f xml:space="preserve"> FACT_ORDERS[[#This Row],[TotalAmount]] * (1 - (FACT_ORDERS[[#This Row],[ClientDiscount]] + FACT_ORDERS[[#This Row],[OrderDiscount]]) )</f>
        <v>652.79999999999995</v>
      </c>
      <c r="Q4744" s="28">
        <f>FACT_ORDERS[[#This Row],[TotalAmountWithDiscount]]+FACT_ORDERS[[#This Row],[DeliveryCost]]</f>
        <v>652.79999999999995</v>
      </c>
      <c r="R4744" s="35">
        <v>44798</v>
      </c>
      <c r="S4744" s="35" t="str">
        <f>IF(NETWORKDAYS(FACT_ORDERS[[#This Row],[Order-Date]], FACT_ORDERS[[#This Row],[ArrivalDate ]]) &gt; 10, "Late", "On Time")</f>
        <v>On Time</v>
      </c>
    </row>
    <row r="4745" spans="1:19" x14ac:dyDescent="0.3">
      <c r="A4745" s="12">
        <v>9743</v>
      </c>
      <c r="B4745" s="12">
        <v>278</v>
      </c>
      <c r="C4745" s="12">
        <v>10601</v>
      </c>
      <c r="D4745" s="12">
        <v>4744</v>
      </c>
      <c r="E4745" s="12" t="s">
        <v>244</v>
      </c>
      <c r="F4745" s="13">
        <v>44789</v>
      </c>
      <c r="G4745" s="26" t="s">
        <v>14870</v>
      </c>
      <c r="H4745" s="12">
        <v>25</v>
      </c>
      <c r="I4745" s="28">
        <f>VLOOKUP(B:B,DIM_PRODUCTS!A:F,5,FALSE)</f>
        <v>24</v>
      </c>
      <c r="J4745" s="28">
        <f>FACT_ORDERS[[#This Row],[ProductPrice]]*FACT_ORDERS[[#This Row],[Quantity]]</f>
        <v>600</v>
      </c>
      <c r="K4745" s="12" t="str">
        <f>VLOOKUP(C:C,DIM_CUSTOMERS!A:G,7,FALSE)</f>
        <v>Spain</v>
      </c>
      <c r="L4745" s="30" cm="1">
        <f t="array" ref="L4745">_xlfn.IFS(
    AND(FACT_ORDERS[[#This Row],[DeliveryMehtod]]="shippment",FACT_ORDERS[[#This Row],[TotalAmount]]&gt;=200), 0,
    AND(FACT_ORDERS[[#This Row],[DeliveryMehtod]]="pickup"), 15,
    AND(FACT_ORDERS[[#This Row],[DeliveryMehtod]]="shippment",FACT_ORDERS[[#This Row],[TotalAmount]]&lt;200), 35
)</f>
        <v>0</v>
      </c>
      <c r="M4745" s="12" t="str" cm="1">
        <f t="array" ref="M4745">_xlfn.IFS(
    SUMIFS(FACT_ORDERS[TotalAmount], FACT_ORDERS[WD_CUSTOMERS],FACT_ORDERS[[#This Row],[WD_CUSTOMERS]])&gt;=15000, "VIP",
    SUMIFS(FACT_ORDERS[TotalAmount], FACT_ORDERS[WD_CUSTOMERS],FACT_ORDERS[[#This Row],[WD_CUSTOMERS]])&gt;=8000, "Premium",
    TRUE, "Regular"
)</f>
        <v>Premium</v>
      </c>
      <c r="N4745" s="32" cm="1">
        <f t="array" ref="N4745">_xlfn.IFS(
   FACT_ORDERS[[#This Row],[TypeOfClient]]="VIP", 0.2,
   FACT_ORDERS[[#This Row],[TypeOfClient]]="Premium", 0.1,
   TRUE, 0
)</f>
        <v>0.1</v>
      </c>
      <c r="O4745" s="31" cm="1">
        <f t="array" ref="O4745">_xlfn.IFS(
   FACT_ORDERS[[#This Row],[TotalAmount]]&gt;1500, 0.15,
   FACT_ORDERS[[#This Row],[TotalAmount]]&gt;1000, 0.1,
   FACT_ORDERS[[#This Row],[TotalAmount]]&gt;500, 0.05,
   TRUE, 0
)</f>
        <v>0.05</v>
      </c>
      <c r="P4745" s="28">
        <f xml:space="preserve"> FACT_ORDERS[[#This Row],[TotalAmount]] * (1 - (FACT_ORDERS[[#This Row],[ClientDiscount]] + FACT_ORDERS[[#This Row],[OrderDiscount]]) )</f>
        <v>510</v>
      </c>
      <c r="Q4745" s="28">
        <f>FACT_ORDERS[[#This Row],[TotalAmountWithDiscount]]+FACT_ORDERS[[#This Row],[DeliveryCost]]</f>
        <v>510</v>
      </c>
      <c r="R4745" s="35">
        <v>44798</v>
      </c>
      <c r="S4745" s="35" t="str">
        <f>IF(NETWORKDAYS(FACT_ORDERS[[#This Row],[Order-Date]], FACT_ORDERS[[#This Row],[ArrivalDate ]]) &gt; 10, "Late", "On Time")</f>
        <v>On Time</v>
      </c>
    </row>
    <row r="4746" spans="1:19" x14ac:dyDescent="0.3">
      <c r="A4746" s="12">
        <v>9744</v>
      </c>
      <c r="B4746" s="12">
        <v>289</v>
      </c>
      <c r="C4746" s="12">
        <v>10601</v>
      </c>
      <c r="D4746" s="12">
        <v>4745</v>
      </c>
      <c r="E4746" s="12" t="s">
        <v>243</v>
      </c>
      <c r="F4746" s="13">
        <v>45405</v>
      </c>
      <c r="G4746" s="26" t="s">
        <v>14871</v>
      </c>
      <c r="H4746" s="12">
        <v>22</v>
      </c>
      <c r="I4746" s="28">
        <f>VLOOKUP(B:B,DIM_PRODUCTS!A:F,5,FALSE)</f>
        <v>9</v>
      </c>
      <c r="J4746" s="28">
        <f>FACT_ORDERS[[#This Row],[ProductPrice]]*FACT_ORDERS[[#This Row],[Quantity]]</f>
        <v>198</v>
      </c>
      <c r="K4746" s="12" t="str">
        <f>VLOOKUP(C:C,DIM_CUSTOMERS!A:G,7,FALSE)</f>
        <v>Spain</v>
      </c>
      <c r="L4746" s="30" cm="1">
        <f t="array" ref="L4746">_xlfn.IFS(
    AND(FACT_ORDERS[[#This Row],[DeliveryMehtod]]="shippment",FACT_ORDERS[[#This Row],[TotalAmount]]&gt;=200), 0,
    AND(FACT_ORDERS[[#This Row],[DeliveryMehtod]]="pickup"), 15,
    AND(FACT_ORDERS[[#This Row],[DeliveryMehtod]]="shippment",FACT_ORDERS[[#This Row],[TotalAmount]]&lt;200), 35
)</f>
        <v>15</v>
      </c>
      <c r="M4746" s="12" t="str" cm="1">
        <f t="array" ref="M4746">_xlfn.IFS(
    SUMIFS(FACT_ORDERS[TotalAmount], FACT_ORDERS[WD_CUSTOMERS],FACT_ORDERS[[#This Row],[WD_CUSTOMERS]])&gt;=15000, "VIP",
    SUMIFS(FACT_ORDERS[TotalAmount], FACT_ORDERS[WD_CUSTOMERS],FACT_ORDERS[[#This Row],[WD_CUSTOMERS]])&gt;=8000, "Premium",
    TRUE, "Regular"
)</f>
        <v>Premium</v>
      </c>
      <c r="N4746" s="32" cm="1">
        <f t="array" ref="N4746">_xlfn.IFS(
   FACT_ORDERS[[#This Row],[TypeOfClient]]="VIP", 0.2,
   FACT_ORDERS[[#This Row],[TypeOfClient]]="Premium", 0.1,
   TRUE, 0
)</f>
        <v>0.1</v>
      </c>
      <c r="O4746" s="31" cm="1">
        <f t="array" ref="O4746">_xlfn.IFS(
   FACT_ORDERS[[#This Row],[TotalAmount]]&gt;1500, 0.15,
   FACT_ORDERS[[#This Row],[TotalAmount]]&gt;1000, 0.1,
   FACT_ORDERS[[#This Row],[TotalAmount]]&gt;500, 0.05,
   TRUE, 0
)</f>
        <v>0</v>
      </c>
      <c r="P4746" s="28">
        <f xml:space="preserve"> FACT_ORDERS[[#This Row],[TotalAmount]] * (1 - (FACT_ORDERS[[#This Row],[ClientDiscount]] + FACT_ORDERS[[#This Row],[OrderDiscount]]) )</f>
        <v>178.20000000000002</v>
      </c>
      <c r="Q4746" s="28">
        <f>FACT_ORDERS[[#This Row],[TotalAmountWithDiscount]]+FACT_ORDERS[[#This Row],[DeliveryCost]]</f>
        <v>193.20000000000002</v>
      </c>
      <c r="R4746" s="35">
        <v>45412</v>
      </c>
      <c r="S4746" s="35" t="str">
        <f>IF(NETWORKDAYS(FACT_ORDERS[[#This Row],[Order-Date]], FACT_ORDERS[[#This Row],[ArrivalDate ]]) &gt; 10, "Late", "On Time")</f>
        <v>On Time</v>
      </c>
    </row>
    <row r="4747" spans="1:19" x14ac:dyDescent="0.3">
      <c r="A4747" s="12">
        <v>9745</v>
      </c>
      <c r="B4747" s="12">
        <v>255</v>
      </c>
      <c r="C4747" s="12">
        <v>10601</v>
      </c>
      <c r="D4747" s="12">
        <v>4746</v>
      </c>
      <c r="E4747" s="12" t="s">
        <v>244</v>
      </c>
      <c r="F4747" s="13">
        <v>45405</v>
      </c>
      <c r="G4747" s="26" t="s">
        <v>14872</v>
      </c>
      <c r="H4747" s="12">
        <v>65</v>
      </c>
      <c r="I4747" s="28">
        <f>VLOOKUP(B:B,DIM_PRODUCTS!A:F,5,FALSE)</f>
        <v>12</v>
      </c>
      <c r="J4747" s="28">
        <f>FACT_ORDERS[[#This Row],[ProductPrice]]*FACT_ORDERS[[#This Row],[Quantity]]</f>
        <v>780</v>
      </c>
      <c r="K4747" s="12" t="str">
        <f>VLOOKUP(C:C,DIM_CUSTOMERS!A:G,7,FALSE)</f>
        <v>Spain</v>
      </c>
      <c r="L4747" s="30" cm="1">
        <f t="array" ref="L4747">_xlfn.IFS(
    AND(FACT_ORDERS[[#This Row],[DeliveryMehtod]]="shippment",FACT_ORDERS[[#This Row],[TotalAmount]]&gt;=200), 0,
    AND(FACT_ORDERS[[#This Row],[DeliveryMehtod]]="pickup"), 15,
    AND(FACT_ORDERS[[#This Row],[DeliveryMehtod]]="shippment",FACT_ORDERS[[#This Row],[TotalAmount]]&lt;200), 35
)</f>
        <v>0</v>
      </c>
      <c r="M4747" s="12" t="str" cm="1">
        <f t="array" ref="M4747">_xlfn.IFS(
    SUMIFS(FACT_ORDERS[TotalAmount], FACT_ORDERS[WD_CUSTOMERS],FACT_ORDERS[[#This Row],[WD_CUSTOMERS]])&gt;=15000, "VIP",
    SUMIFS(FACT_ORDERS[TotalAmount], FACT_ORDERS[WD_CUSTOMERS],FACT_ORDERS[[#This Row],[WD_CUSTOMERS]])&gt;=8000, "Premium",
    TRUE, "Regular"
)</f>
        <v>Premium</v>
      </c>
      <c r="N4747" s="32" cm="1">
        <f t="array" ref="N4747">_xlfn.IFS(
   FACT_ORDERS[[#This Row],[TypeOfClient]]="VIP", 0.2,
   FACT_ORDERS[[#This Row],[TypeOfClient]]="Premium", 0.1,
   TRUE, 0
)</f>
        <v>0.1</v>
      </c>
      <c r="O4747" s="31" cm="1">
        <f t="array" ref="O4747">_xlfn.IFS(
   FACT_ORDERS[[#This Row],[TotalAmount]]&gt;1500, 0.15,
   FACT_ORDERS[[#This Row],[TotalAmount]]&gt;1000, 0.1,
   FACT_ORDERS[[#This Row],[TotalAmount]]&gt;500, 0.05,
   TRUE, 0
)</f>
        <v>0.05</v>
      </c>
      <c r="P4747" s="28">
        <f xml:space="preserve"> FACT_ORDERS[[#This Row],[TotalAmount]] * (1 - (FACT_ORDERS[[#This Row],[ClientDiscount]] + FACT_ORDERS[[#This Row],[OrderDiscount]]) )</f>
        <v>663</v>
      </c>
      <c r="Q4747" s="28">
        <f>FACT_ORDERS[[#This Row],[TotalAmountWithDiscount]]+FACT_ORDERS[[#This Row],[DeliveryCost]]</f>
        <v>663</v>
      </c>
      <c r="R4747" s="35">
        <v>45412</v>
      </c>
      <c r="S4747" s="35" t="str">
        <f>IF(NETWORKDAYS(FACT_ORDERS[[#This Row],[Order-Date]], FACT_ORDERS[[#This Row],[ArrivalDate ]]) &gt; 10, "Late", "On Time")</f>
        <v>On Time</v>
      </c>
    </row>
    <row r="4748" spans="1:19" x14ac:dyDescent="0.3">
      <c r="A4748" s="12">
        <v>9746</v>
      </c>
      <c r="B4748" s="12">
        <v>278</v>
      </c>
      <c r="C4748" s="12">
        <v>10601</v>
      </c>
      <c r="D4748" s="12">
        <v>4747</v>
      </c>
      <c r="E4748" s="12" t="s">
        <v>243</v>
      </c>
      <c r="F4748" s="13">
        <v>45405</v>
      </c>
      <c r="G4748" s="26" t="s">
        <v>12270</v>
      </c>
      <c r="H4748" s="12">
        <v>48</v>
      </c>
      <c r="I4748" s="28">
        <f>VLOOKUP(B:B,DIM_PRODUCTS!A:F,5,FALSE)</f>
        <v>24</v>
      </c>
      <c r="J4748" s="28">
        <f>FACT_ORDERS[[#This Row],[ProductPrice]]*FACT_ORDERS[[#This Row],[Quantity]]</f>
        <v>1152</v>
      </c>
      <c r="K4748" s="12" t="str">
        <f>VLOOKUP(C:C,DIM_CUSTOMERS!A:G,7,FALSE)</f>
        <v>Spain</v>
      </c>
      <c r="L4748" s="30" cm="1">
        <f t="array" ref="L4748">_xlfn.IFS(
    AND(FACT_ORDERS[[#This Row],[DeliveryMehtod]]="shippment",FACT_ORDERS[[#This Row],[TotalAmount]]&gt;=200), 0,
    AND(FACT_ORDERS[[#This Row],[DeliveryMehtod]]="pickup"), 15,
    AND(FACT_ORDERS[[#This Row],[DeliveryMehtod]]="shippment",FACT_ORDERS[[#This Row],[TotalAmount]]&lt;200), 35
)</f>
        <v>15</v>
      </c>
      <c r="M4748" s="12" t="str" cm="1">
        <f t="array" ref="M4748">_xlfn.IFS(
    SUMIFS(FACT_ORDERS[TotalAmount], FACT_ORDERS[WD_CUSTOMERS],FACT_ORDERS[[#This Row],[WD_CUSTOMERS]])&gt;=15000, "VIP",
    SUMIFS(FACT_ORDERS[TotalAmount], FACT_ORDERS[WD_CUSTOMERS],FACT_ORDERS[[#This Row],[WD_CUSTOMERS]])&gt;=8000, "Premium",
    TRUE, "Regular"
)</f>
        <v>Premium</v>
      </c>
      <c r="N4748" s="32" cm="1">
        <f t="array" ref="N4748">_xlfn.IFS(
   FACT_ORDERS[[#This Row],[TypeOfClient]]="VIP", 0.2,
   FACT_ORDERS[[#This Row],[TypeOfClient]]="Premium", 0.1,
   TRUE, 0
)</f>
        <v>0.1</v>
      </c>
      <c r="O4748" s="31" cm="1">
        <f t="array" ref="O4748">_xlfn.IFS(
   FACT_ORDERS[[#This Row],[TotalAmount]]&gt;1500, 0.15,
   FACT_ORDERS[[#This Row],[TotalAmount]]&gt;1000, 0.1,
   FACT_ORDERS[[#This Row],[TotalAmount]]&gt;500, 0.05,
   TRUE, 0
)</f>
        <v>0.1</v>
      </c>
      <c r="P4748" s="28">
        <f xml:space="preserve"> FACT_ORDERS[[#This Row],[TotalAmount]] * (1 - (FACT_ORDERS[[#This Row],[ClientDiscount]] + FACT_ORDERS[[#This Row],[OrderDiscount]]) )</f>
        <v>921.6</v>
      </c>
      <c r="Q4748" s="28">
        <f>FACT_ORDERS[[#This Row],[TotalAmountWithDiscount]]+FACT_ORDERS[[#This Row],[DeliveryCost]]</f>
        <v>936.6</v>
      </c>
      <c r="R4748" s="35">
        <v>45416</v>
      </c>
      <c r="S4748" s="35" t="str">
        <f>IF(NETWORKDAYS(FACT_ORDERS[[#This Row],[Order-Date]], FACT_ORDERS[[#This Row],[ArrivalDate ]]) &gt; 10, "Late", "On Time")</f>
        <v>On Time</v>
      </c>
    </row>
    <row r="4749" spans="1:19" x14ac:dyDescent="0.3">
      <c r="A4749" s="12">
        <v>9747</v>
      </c>
      <c r="B4749" s="12">
        <v>289</v>
      </c>
      <c r="C4749" s="12">
        <v>10601</v>
      </c>
      <c r="D4749" s="12">
        <v>4748</v>
      </c>
      <c r="E4749" s="12" t="s">
        <v>243</v>
      </c>
      <c r="F4749" s="13">
        <v>44222</v>
      </c>
      <c r="G4749" s="26" t="s">
        <v>14873</v>
      </c>
      <c r="H4749" s="12">
        <v>28</v>
      </c>
      <c r="I4749" s="28">
        <f>VLOOKUP(B:B,DIM_PRODUCTS!A:F,5,FALSE)</f>
        <v>9</v>
      </c>
      <c r="J4749" s="28">
        <f>FACT_ORDERS[[#This Row],[ProductPrice]]*FACT_ORDERS[[#This Row],[Quantity]]</f>
        <v>252</v>
      </c>
      <c r="K4749" s="12" t="str">
        <f>VLOOKUP(C:C,DIM_CUSTOMERS!A:G,7,FALSE)</f>
        <v>Spain</v>
      </c>
      <c r="L4749" s="30" cm="1">
        <f t="array" ref="L4749">_xlfn.IFS(
    AND(FACT_ORDERS[[#This Row],[DeliveryMehtod]]="shippment",FACT_ORDERS[[#This Row],[TotalAmount]]&gt;=200), 0,
    AND(FACT_ORDERS[[#This Row],[DeliveryMehtod]]="pickup"), 15,
    AND(FACT_ORDERS[[#This Row],[DeliveryMehtod]]="shippment",FACT_ORDERS[[#This Row],[TotalAmount]]&lt;200), 35
)</f>
        <v>15</v>
      </c>
      <c r="M4749" s="12" t="str" cm="1">
        <f t="array" ref="M4749">_xlfn.IFS(
    SUMIFS(FACT_ORDERS[TotalAmount], FACT_ORDERS[WD_CUSTOMERS],FACT_ORDERS[[#This Row],[WD_CUSTOMERS]])&gt;=15000, "VIP",
    SUMIFS(FACT_ORDERS[TotalAmount], FACT_ORDERS[WD_CUSTOMERS],FACT_ORDERS[[#This Row],[WD_CUSTOMERS]])&gt;=8000, "Premium",
    TRUE, "Regular"
)</f>
        <v>Premium</v>
      </c>
      <c r="N4749" s="32" cm="1">
        <f t="array" ref="N4749">_xlfn.IFS(
   FACT_ORDERS[[#This Row],[TypeOfClient]]="VIP", 0.2,
   FACT_ORDERS[[#This Row],[TypeOfClient]]="Premium", 0.1,
   TRUE, 0
)</f>
        <v>0.1</v>
      </c>
      <c r="O4749" s="31" cm="1">
        <f t="array" ref="O4749">_xlfn.IFS(
   FACT_ORDERS[[#This Row],[TotalAmount]]&gt;1500, 0.15,
   FACT_ORDERS[[#This Row],[TotalAmount]]&gt;1000, 0.1,
   FACT_ORDERS[[#This Row],[TotalAmount]]&gt;500, 0.05,
   TRUE, 0
)</f>
        <v>0</v>
      </c>
      <c r="P4749" s="28">
        <f xml:space="preserve"> FACT_ORDERS[[#This Row],[TotalAmount]] * (1 - (FACT_ORDERS[[#This Row],[ClientDiscount]] + FACT_ORDERS[[#This Row],[OrderDiscount]]) )</f>
        <v>226.8</v>
      </c>
      <c r="Q4749" s="28">
        <f>FACT_ORDERS[[#This Row],[TotalAmountWithDiscount]]+FACT_ORDERS[[#This Row],[DeliveryCost]]</f>
        <v>241.8</v>
      </c>
      <c r="R4749" s="35">
        <v>44231</v>
      </c>
      <c r="S4749" s="35" t="str">
        <f>IF(NETWORKDAYS(FACT_ORDERS[[#This Row],[Order-Date]], FACT_ORDERS[[#This Row],[ArrivalDate ]]) &gt; 10, "Late", "On Time")</f>
        <v>On Time</v>
      </c>
    </row>
    <row r="4750" spans="1:19" x14ac:dyDescent="0.3">
      <c r="A4750" s="12">
        <v>9748</v>
      </c>
      <c r="B4750" s="12">
        <v>297</v>
      </c>
      <c r="C4750" s="12">
        <v>10601</v>
      </c>
      <c r="D4750" s="12">
        <v>4749</v>
      </c>
      <c r="E4750" s="12" t="s">
        <v>243</v>
      </c>
      <c r="F4750" s="13">
        <v>44222</v>
      </c>
      <c r="G4750" s="26" t="s">
        <v>14874</v>
      </c>
      <c r="H4750" s="12">
        <v>66</v>
      </c>
      <c r="I4750" s="28">
        <f>VLOOKUP(B:B,DIM_PRODUCTS!A:F,5,FALSE)</f>
        <v>7</v>
      </c>
      <c r="J4750" s="28">
        <f>FACT_ORDERS[[#This Row],[ProductPrice]]*FACT_ORDERS[[#This Row],[Quantity]]</f>
        <v>462</v>
      </c>
      <c r="K4750" s="12" t="str">
        <f>VLOOKUP(C:C,DIM_CUSTOMERS!A:G,7,FALSE)</f>
        <v>Spain</v>
      </c>
      <c r="L4750" s="30" cm="1">
        <f t="array" ref="L4750">_xlfn.IFS(
    AND(FACT_ORDERS[[#This Row],[DeliveryMehtod]]="shippment",FACT_ORDERS[[#This Row],[TotalAmount]]&gt;=200), 0,
    AND(FACT_ORDERS[[#This Row],[DeliveryMehtod]]="pickup"), 15,
    AND(FACT_ORDERS[[#This Row],[DeliveryMehtod]]="shippment",FACT_ORDERS[[#This Row],[TotalAmount]]&lt;200), 35
)</f>
        <v>15</v>
      </c>
      <c r="M4750" s="12" t="str" cm="1">
        <f t="array" ref="M4750">_xlfn.IFS(
    SUMIFS(FACT_ORDERS[TotalAmount], FACT_ORDERS[WD_CUSTOMERS],FACT_ORDERS[[#This Row],[WD_CUSTOMERS]])&gt;=15000, "VIP",
    SUMIFS(FACT_ORDERS[TotalAmount], FACT_ORDERS[WD_CUSTOMERS],FACT_ORDERS[[#This Row],[WD_CUSTOMERS]])&gt;=8000, "Premium",
    TRUE, "Regular"
)</f>
        <v>Premium</v>
      </c>
      <c r="N4750" s="32" cm="1">
        <f t="array" ref="N4750">_xlfn.IFS(
   FACT_ORDERS[[#This Row],[TypeOfClient]]="VIP", 0.2,
   FACT_ORDERS[[#This Row],[TypeOfClient]]="Premium", 0.1,
   TRUE, 0
)</f>
        <v>0.1</v>
      </c>
      <c r="O4750" s="31" cm="1">
        <f t="array" ref="O4750">_xlfn.IFS(
   FACT_ORDERS[[#This Row],[TotalAmount]]&gt;1500, 0.15,
   FACT_ORDERS[[#This Row],[TotalAmount]]&gt;1000, 0.1,
   FACT_ORDERS[[#This Row],[TotalAmount]]&gt;500, 0.05,
   TRUE, 0
)</f>
        <v>0</v>
      </c>
      <c r="P4750" s="28">
        <f xml:space="preserve"> FACT_ORDERS[[#This Row],[TotalAmount]] * (1 - (FACT_ORDERS[[#This Row],[ClientDiscount]] + FACT_ORDERS[[#This Row],[OrderDiscount]]) )</f>
        <v>415.8</v>
      </c>
      <c r="Q4750" s="28">
        <f>FACT_ORDERS[[#This Row],[TotalAmountWithDiscount]]+FACT_ORDERS[[#This Row],[DeliveryCost]]</f>
        <v>430.8</v>
      </c>
      <c r="R4750" s="35">
        <v>44230</v>
      </c>
      <c r="S4750" s="35" t="str">
        <f>IF(NETWORKDAYS(FACT_ORDERS[[#This Row],[Order-Date]], FACT_ORDERS[[#This Row],[ArrivalDate ]]) &gt; 10, "Late", "On Time")</f>
        <v>On Time</v>
      </c>
    </row>
    <row r="4751" spans="1:19" x14ac:dyDescent="0.3">
      <c r="A4751" s="12">
        <v>9749</v>
      </c>
      <c r="B4751" s="12">
        <v>255</v>
      </c>
      <c r="C4751" s="12">
        <v>10601</v>
      </c>
      <c r="D4751" s="12">
        <v>4750</v>
      </c>
      <c r="E4751" s="12" t="s">
        <v>244</v>
      </c>
      <c r="F4751" s="13">
        <v>44222</v>
      </c>
      <c r="G4751" s="26" t="s">
        <v>14875</v>
      </c>
      <c r="H4751" s="12">
        <v>20</v>
      </c>
      <c r="I4751" s="28">
        <f>VLOOKUP(B:B,DIM_PRODUCTS!A:F,5,FALSE)</f>
        <v>12</v>
      </c>
      <c r="J4751" s="28">
        <f>FACT_ORDERS[[#This Row],[ProductPrice]]*FACT_ORDERS[[#This Row],[Quantity]]</f>
        <v>240</v>
      </c>
      <c r="K4751" s="12" t="str">
        <f>VLOOKUP(C:C,DIM_CUSTOMERS!A:G,7,FALSE)</f>
        <v>Spain</v>
      </c>
      <c r="L4751" s="30" cm="1">
        <f t="array" ref="L4751">_xlfn.IFS(
    AND(FACT_ORDERS[[#This Row],[DeliveryMehtod]]="shippment",FACT_ORDERS[[#This Row],[TotalAmount]]&gt;=200), 0,
    AND(FACT_ORDERS[[#This Row],[DeliveryMehtod]]="pickup"), 15,
    AND(FACT_ORDERS[[#This Row],[DeliveryMehtod]]="shippment",FACT_ORDERS[[#This Row],[TotalAmount]]&lt;200), 35
)</f>
        <v>0</v>
      </c>
      <c r="M4751" s="12" t="str" cm="1">
        <f t="array" ref="M4751">_xlfn.IFS(
    SUMIFS(FACT_ORDERS[TotalAmount], FACT_ORDERS[WD_CUSTOMERS],FACT_ORDERS[[#This Row],[WD_CUSTOMERS]])&gt;=15000, "VIP",
    SUMIFS(FACT_ORDERS[TotalAmount], FACT_ORDERS[WD_CUSTOMERS],FACT_ORDERS[[#This Row],[WD_CUSTOMERS]])&gt;=8000, "Premium",
    TRUE, "Regular"
)</f>
        <v>Premium</v>
      </c>
      <c r="N4751" s="32" cm="1">
        <f t="array" ref="N4751">_xlfn.IFS(
   FACT_ORDERS[[#This Row],[TypeOfClient]]="VIP", 0.2,
   FACT_ORDERS[[#This Row],[TypeOfClient]]="Premium", 0.1,
   TRUE, 0
)</f>
        <v>0.1</v>
      </c>
      <c r="O4751" s="31" cm="1">
        <f t="array" ref="O4751">_xlfn.IFS(
   FACT_ORDERS[[#This Row],[TotalAmount]]&gt;1500, 0.15,
   FACT_ORDERS[[#This Row],[TotalAmount]]&gt;1000, 0.1,
   FACT_ORDERS[[#This Row],[TotalAmount]]&gt;500, 0.05,
   TRUE, 0
)</f>
        <v>0</v>
      </c>
      <c r="P4751" s="28">
        <f xml:space="preserve"> FACT_ORDERS[[#This Row],[TotalAmount]] * (1 - (FACT_ORDERS[[#This Row],[ClientDiscount]] + FACT_ORDERS[[#This Row],[OrderDiscount]]) )</f>
        <v>216</v>
      </c>
      <c r="Q4751" s="28">
        <f>FACT_ORDERS[[#This Row],[TotalAmountWithDiscount]]+FACT_ORDERS[[#This Row],[DeliveryCost]]</f>
        <v>216</v>
      </c>
      <c r="R4751" s="35">
        <v>44230</v>
      </c>
      <c r="S4751" s="35" t="str">
        <f>IF(NETWORKDAYS(FACT_ORDERS[[#This Row],[Order-Date]], FACT_ORDERS[[#This Row],[ArrivalDate ]]) &gt; 10, "Late", "On Time")</f>
        <v>On Time</v>
      </c>
    </row>
    <row r="4752" spans="1:19" x14ac:dyDescent="0.3">
      <c r="A4752" s="12">
        <v>9750</v>
      </c>
      <c r="B4752" s="12">
        <v>278</v>
      </c>
      <c r="C4752" s="12">
        <v>10601</v>
      </c>
      <c r="D4752" s="12">
        <v>4751</v>
      </c>
      <c r="E4752" s="12" t="s">
        <v>244</v>
      </c>
      <c r="F4752" s="13">
        <v>44222</v>
      </c>
      <c r="G4752" s="26" t="s">
        <v>14876</v>
      </c>
      <c r="H4752" s="12">
        <v>33</v>
      </c>
      <c r="I4752" s="28">
        <f>VLOOKUP(B:B,DIM_PRODUCTS!A:F,5,FALSE)</f>
        <v>24</v>
      </c>
      <c r="J4752" s="28">
        <f>FACT_ORDERS[[#This Row],[ProductPrice]]*FACT_ORDERS[[#This Row],[Quantity]]</f>
        <v>792</v>
      </c>
      <c r="K4752" s="12" t="str">
        <f>VLOOKUP(C:C,DIM_CUSTOMERS!A:G,7,FALSE)</f>
        <v>Spain</v>
      </c>
      <c r="L4752" s="30" cm="1">
        <f t="array" ref="L4752">_xlfn.IFS(
    AND(FACT_ORDERS[[#This Row],[DeliveryMehtod]]="shippment",FACT_ORDERS[[#This Row],[TotalAmount]]&gt;=200), 0,
    AND(FACT_ORDERS[[#This Row],[DeliveryMehtod]]="pickup"), 15,
    AND(FACT_ORDERS[[#This Row],[DeliveryMehtod]]="shippment",FACT_ORDERS[[#This Row],[TotalAmount]]&lt;200), 35
)</f>
        <v>0</v>
      </c>
      <c r="M4752" s="12" t="str" cm="1">
        <f t="array" ref="M4752">_xlfn.IFS(
    SUMIFS(FACT_ORDERS[TotalAmount], FACT_ORDERS[WD_CUSTOMERS],FACT_ORDERS[[#This Row],[WD_CUSTOMERS]])&gt;=15000, "VIP",
    SUMIFS(FACT_ORDERS[TotalAmount], FACT_ORDERS[WD_CUSTOMERS],FACT_ORDERS[[#This Row],[WD_CUSTOMERS]])&gt;=8000, "Premium",
    TRUE, "Regular"
)</f>
        <v>Premium</v>
      </c>
      <c r="N4752" s="32" cm="1">
        <f t="array" ref="N4752">_xlfn.IFS(
   FACT_ORDERS[[#This Row],[TypeOfClient]]="VIP", 0.2,
   FACT_ORDERS[[#This Row],[TypeOfClient]]="Premium", 0.1,
   TRUE, 0
)</f>
        <v>0.1</v>
      </c>
      <c r="O4752" s="31" cm="1">
        <f t="array" ref="O4752">_xlfn.IFS(
   FACT_ORDERS[[#This Row],[TotalAmount]]&gt;1500, 0.15,
   FACT_ORDERS[[#This Row],[TotalAmount]]&gt;1000, 0.1,
   FACT_ORDERS[[#This Row],[TotalAmount]]&gt;500, 0.05,
   TRUE, 0
)</f>
        <v>0.05</v>
      </c>
      <c r="P4752" s="28">
        <f xml:space="preserve"> FACT_ORDERS[[#This Row],[TotalAmount]] * (1 - (FACT_ORDERS[[#This Row],[ClientDiscount]] + FACT_ORDERS[[#This Row],[OrderDiscount]]) )</f>
        <v>673.19999999999993</v>
      </c>
      <c r="Q4752" s="28">
        <f>FACT_ORDERS[[#This Row],[TotalAmountWithDiscount]]+FACT_ORDERS[[#This Row],[DeliveryCost]]</f>
        <v>673.19999999999993</v>
      </c>
      <c r="R4752" s="35">
        <v>44229</v>
      </c>
      <c r="S4752" s="35" t="str">
        <f>IF(NETWORKDAYS(FACT_ORDERS[[#This Row],[Order-Date]], FACT_ORDERS[[#This Row],[ArrivalDate ]]) &gt; 10, "Late", "On Time")</f>
        <v>On Time</v>
      </c>
    </row>
    <row r="4753" spans="1:19" x14ac:dyDescent="0.3">
      <c r="A4753" s="12">
        <v>9751</v>
      </c>
      <c r="B4753" s="12">
        <v>213</v>
      </c>
      <c r="C4753" s="12">
        <v>10745</v>
      </c>
      <c r="D4753" s="12">
        <v>4752</v>
      </c>
      <c r="E4753" s="12" t="s">
        <v>244</v>
      </c>
      <c r="F4753" s="13">
        <v>45408</v>
      </c>
      <c r="G4753" s="26" t="s">
        <v>14877</v>
      </c>
      <c r="H4753" s="12">
        <v>66</v>
      </c>
      <c r="I4753" s="28">
        <f>VLOOKUP(B:B,DIM_PRODUCTS!A:F,5,FALSE)</f>
        <v>45</v>
      </c>
      <c r="J4753" s="28">
        <f>FACT_ORDERS[[#This Row],[ProductPrice]]*FACT_ORDERS[[#This Row],[Quantity]]</f>
        <v>2970</v>
      </c>
      <c r="K4753" s="12" t="str">
        <f>VLOOKUP(C:C,DIM_CUSTOMERS!A:G,7,FALSE)</f>
        <v>Italy</v>
      </c>
      <c r="L4753" s="30" cm="1">
        <f t="array" ref="L4753">_xlfn.IFS(
    AND(FACT_ORDERS[[#This Row],[DeliveryMehtod]]="shippment",FACT_ORDERS[[#This Row],[TotalAmount]]&gt;=200), 0,
    AND(FACT_ORDERS[[#This Row],[DeliveryMehtod]]="pickup"), 15,
    AND(FACT_ORDERS[[#This Row],[DeliveryMehtod]]="shippment",FACT_ORDERS[[#This Row],[TotalAmount]]&lt;200), 35
)</f>
        <v>0</v>
      </c>
      <c r="M4753" s="12" t="str" cm="1">
        <f t="array" ref="M4753">_xlfn.IFS(
    SUMIFS(FACT_ORDERS[TotalAmount], FACT_ORDERS[WD_CUSTOMERS],FACT_ORDERS[[#This Row],[WD_CUSTOMERS]])&gt;=15000, "VIP",
    SUMIFS(FACT_ORDERS[TotalAmount], FACT_ORDERS[WD_CUSTOMERS],FACT_ORDERS[[#This Row],[WD_CUSTOMERS]])&gt;=8000, "Premium",
    TRUE, "Regular"
)</f>
        <v>VIP</v>
      </c>
      <c r="N4753" s="32" cm="1">
        <f t="array" ref="N4753">_xlfn.IFS(
   FACT_ORDERS[[#This Row],[TypeOfClient]]="VIP", 0.2,
   FACT_ORDERS[[#This Row],[TypeOfClient]]="Premium", 0.1,
   TRUE, 0
)</f>
        <v>0.2</v>
      </c>
      <c r="O4753" s="31" cm="1">
        <f t="array" ref="O4753">_xlfn.IFS(
   FACT_ORDERS[[#This Row],[TotalAmount]]&gt;1500, 0.15,
   FACT_ORDERS[[#This Row],[TotalAmount]]&gt;1000, 0.1,
   FACT_ORDERS[[#This Row],[TotalAmount]]&gt;500, 0.05,
   TRUE, 0
)</f>
        <v>0.15</v>
      </c>
      <c r="P4753" s="28">
        <f xml:space="preserve"> FACT_ORDERS[[#This Row],[TotalAmount]] * (1 - (FACT_ORDERS[[#This Row],[ClientDiscount]] + FACT_ORDERS[[#This Row],[OrderDiscount]]) )</f>
        <v>1930.5</v>
      </c>
      <c r="Q4753" s="28">
        <f>FACT_ORDERS[[#This Row],[TotalAmountWithDiscount]]+FACT_ORDERS[[#This Row],[DeliveryCost]]</f>
        <v>1930.5</v>
      </c>
      <c r="R4753" s="35">
        <v>45418</v>
      </c>
      <c r="S4753" s="35" t="str">
        <f>IF(NETWORKDAYS(FACT_ORDERS[[#This Row],[Order-Date]], FACT_ORDERS[[#This Row],[ArrivalDate ]]) &gt; 10, "Late", "On Time")</f>
        <v>On Time</v>
      </c>
    </row>
    <row r="4754" spans="1:19" x14ac:dyDescent="0.3">
      <c r="A4754" s="12">
        <v>9752</v>
      </c>
      <c r="B4754" s="12">
        <v>250</v>
      </c>
      <c r="C4754" s="12">
        <v>10745</v>
      </c>
      <c r="D4754" s="12">
        <v>4753</v>
      </c>
      <c r="E4754" s="12" t="s">
        <v>243</v>
      </c>
      <c r="F4754" s="13">
        <v>45408</v>
      </c>
      <c r="G4754" s="26" t="s">
        <v>14878</v>
      </c>
      <c r="H4754" s="12">
        <v>16</v>
      </c>
      <c r="I4754" s="28">
        <f>VLOOKUP(B:B,DIM_PRODUCTS!A:F,5,FALSE)</f>
        <v>18</v>
      </c>
      <c r="J4754" s="28">
        <f>FACT_ORDERS[[#This Row],[ProductPrice]]*FACT_ORDERS[[#This Row],[Quantity]]</f>
        <v>288</v>
      </c>
      <c r="K4754" s="12" t="str">
        <f>VLOOKUP(C:C,DIM_CUSTOMERS!A:G,7,FALSE)</f>
        <v>Italy</v>
      </c>
      <c r="L4754" s="30" cm="1">
        <f t="array" ref="L4754">_xlfn.IFS(
    AND(FACT_ORDERS[[#This Row],[DeliveryMehtod]]="shippment",FACT_ORDERS[[#This Row],[TotalAmount]]&gt;=200), 0,
    AND(FACT_ORDERS[[#This Row],[DeliveryMehtod]]="pickup"), 15,
    AND(FACT_ORDERS[[#This Row],[DeliveryMehtod]]="shippment",FACT_ORDERS[[#This Row],[TotalAmount]]&lt;200), 35
)</f>
        <v>15</v>
      </c>
      <c r="M4754" s="12" t="str" cm="1">
        <f t="array" ref="M4754">_xlfn.IFS(
    SUMIFS(FACT_ORDERS[TotalAmount], FACT_ORDERS[WD_CUSTOMERS],FACT_ORDERS[[#This Row],[WD_CUSTOMERS]])&gt;=15000, "VIP",
    SUMIFS(FACT_ORDERS[TotalAmount], FACT_ORDERS[WD_CUSTOMERS],FACT_ORDERS[[#This Row],[WD_CUSTOMERS]])&gt;=8000, "Premium",
    TRUE, "Regular"
)</f>
        <v>VIP</v>
      </c>
      <c r="N4754" s="32" cm="1">
        <f t="array" ref="N4754">_xlfn.IFS(
   FACT_ORDERS[[#This Row],[TypeOfClient]]="VIP", 0.2,
   FACT_ORDERS[[#This Row],[TypeOfClient]]="Premium", 0.1,
   TRUE, 0
)</f>
        <v>0.2</v>
      </c>
      <c r="O4754" s="31" cm="1">
        <f t="array" ref="O4754">_xlfn.IFS(
   FACT_ORDERS[[#This Row],[TotalAmount]]&gt;1500, 0.15,
   FACT_ORDERS[[#This Row],[TotalAmount]]&gt;1000, 0.1,
   FACT_ORDERS[[#This Row],[TotalAmount]]&gt;500, 0.05,
   TRUE, 0
)</f>
        <v>0</v>
      </c>
      <c r="P4754" s="28">
        <f xml:space="preserve"> FACT_ORDERS[[#This Row],[TotalAmount]] * (1 - (FACT_ORDERS[[#This Row],[ClientDiscount]] + FACT_ORDERS[[#This Row],[OrderDiscount]]) )</f>
        <v>230.4</v>
      </c>
      <c r="Q4754" s="28">
        <f>FACT_ORDERS[[#This Row],[TotalAmountWithDiscount]]+FACT_ORDERS[[#This Row],[DeliveryCost]]</f>
        <v>245.4</v>
      </c>
      <c r="R4754" s="35">
        <v>45419</v>
      </c>
      <c r="S4754" s="35" t="str">
        <f>IF(NETWORKDAYS(FACT_ORDERS[[#This Row],[Order-Date]], FACT_ORDERS[[#This Row],[ArrivalDate ]]) &gt; 10, "Late", "On Time")</f>
        <v>On Time</v>
      </c>
    </row>
    <row r="4755" spans="1:19" x14ac:dyDescent="0.3">
      <c r="A4755" s="12">
        <v>9753</v>
      </c>
      <c r="B4755" s="12">
        <v>274</v>
      </c>
      <c r="C4755" s="12">
        <v>10745</v>
      </c>
      <c r="D4755" s="12">
        <v>4754</v>
      </c>
      <c r="E4755" s="12" t="s">
        <v>243</v>
      </c>
      <c r="F4755" s="13">
        <v>45408</v>
      </c>
      <c r="G4755" s="26" t="s">
        <v>14879</v>
      </c>
      <c r="H4755" s="12">
        <v>57</v>
      </c>
      <c r="I4755" s="28">
        <f>VLOOKUP(B:B,DIM_PRODUCTS!A:F,5,FALSE)</f>
        <v>10</v>
      </c>
      <c r="J4755" s="28">
        <f>FACT_ORDERS[[#This Row],[ProductPrice]]*FACT_ORDERS[[#This Row],[Quantity]]</f>
        <v>570</v>
      </c>
      <c r="K4755" s="12" t="str">
        <f>VLOOKUP(C:C,DIM_CUSTOMERS!A:G,7,FALSE)</f>
        <v>Italy</v>
      </c>
      <c r="L4755" s="30" cm="1">
        <f t="array" ref="L4755">_xlfn.IFS(
    AND(FACT_ORDERS[[#This Row],[DeliveryMehtod]]="shippment",FACT_ORDERS[[#This Row],[TotalAmount]]&gt;=200), 0,
    AND(FACT_ORDERS[[#This Row],[DeliveryMehtod]]="pickup"), 15,
    AND(FACT_ORDERS[[#This Row],[DeliveryMehtod]]="shippment",FACT_ORDERS[[#This Row],[TotalAmount]]&lt;200), 35
)</f>
        <v>15</v>
      </c>
      <c r="M4755" s="12" t="str" cm="1">
        <f t="array" ref="M4755">_xlfn.IFS(
    SUMIFS(FACT_ORDERS[TotalAmount], FACT_ORDERS[WD_CUSTOMERS],FACT_ORDERS[[#This Row],[WD_CUSTOMERS]])&gt;=15000, "VIP",
    SUMIFS(FACT_ORDERS[TotalAmount], FACT_ORDERS[WD_CUSTOMERS],FACT_ORDERS[[#This Row],[WD_CUSTOMERS]])&gt;=8000, "Premium",
    TRUE, "Regular"
)</f>
        <v>VIP</v>
      </c>
      <c r="N4755" s="32" cm="1">
        <f t="array" ref="N4755">_xlfn.IFS(
   FACT_ORDERS[[#This Row],[TypeOfClient]]="VIP", 0.2,
   FACT_ORDERS[[#This Row],[TypeOfClient]]="Premium", 0.1,
   TRUE, 0
)</f>
        <v>0.2</v>
      </c>
      <c r="O4755" s="31" cm="1">
        <f t="array" ref="O4755">_xlfn.IFS(
   FACT_ORDERS[[#This Row],[TotalAmount]]&gt;1500, 0.15,
   FACT_ORDERS[[#This Row],[TotalAmount]]&gt;1000, 0.1,
   FACT_ORDERS[[#This Row],[TotalAmount]]&gt;500, 0.05,
   TRUE, 0
)</f>
        <v>0.05</v>
      </c>
      <c r="P4755" s="28">
        <f xml:space="preserve"> FACT_ORDERS[[#This Row],[TotalAmount]] * (1 - (FACT_ORDERS[[#This Row],[ClientDiscount]] + FACT_ORDERS[[#This Row],[OrderDiscount]]) )</f>
        <v>427.5</v>
      </c>
      <c r="Q4755" s="28">
        <f>FACT_ORDERS[[#This Row],[TotalAmountWithDiscount]]+FACT_ORDERS[[#This Row],[DeliveryCost]]</f>
        <v>442.5</v>
      </c>
      <c r="R4755" s="35">
        <v>45417</v>
      </c>
      <c r="S4755" s="35" t="str">
        <f>IF(NETWORKDAYS(FACT_ORDERS[[#This Row],[Order-Date]], FACT_ORDERS[[#This Row],[ArrivalDate ]]) &gt; 10, "Late", "On Time")</f>
        <v>On Time</v>
      </c>
    </row>
    <row r="4756" spans="1:19" x14ac:dyDescent="0.3">
      <c r="A4756" s="12">
        <v>9754</v>
      </c>
      <c r="B4756" s="12">
        <v>213</v>
      </c>
      <c r="C4756" s="12">
        <v>10745</v>
      </c>
      <c r="D4756" s="12">
        <v>4755</v>
      </c>
      <c r="E4756" s="12" t="s">
        <v>244</v>
      </c>
      <c r="F4756" s="13">
        <v>45475</v>
      </c>
      <c r="G4756" s="26" t="s">
        <v>14880</v>
      </c>
      <c r="H4756" s="12">
        <v>67</v>
      </c>
      <c r="I4756" s="28">
        <f>VLOOKUP(B:B,DIM_PRODUCTS!A:F,5,FALSE)</f>
        <v>45</v>
      </c>
      <c r="J4756" s="28">
        <f>FACT_ORDERS[[#This Row],[ProductPrice]]*FACT_ORDERS[[#This Row],[Quantity]]</f>
        <v>3015</v>
      </c>
      <c r="K4756" s="12" t="str">
        <f>VLOOKUP(C:C,DIM_CUSTOMERS!A:G,7,FALSE)</f>
        <v>Italy</v>
      </c>
      <c r="L4756" s="30" cm="1">
        <f t="array" ref="L4756">_xlfn.IFS(
    AND(FACT_ORDERS[[#This Row],[DeliveryMehtod]]="shippment",FACT_ORDERS[[#This Row],[TotalAmount]]&gt;=200), 0,
    AND(FACT_ORDERS[[#This Row],[DeliveryMehtod]]="pickup"), 15,
    AND(FACT_ORDERS[[#This Row],[DeliveryMehtod]]="shippment",FACT_ORDERS[[#This Row],[TotalAmount]]&lt;200), 35
)</f>
        <v>0</v>
      </c>
      <c r="M4756" s="12" t="str" cm="1">
        <f t="array" ref="M4756">_xlfn.IFS(
    SUMIFS(FACT_ORDERS[TotalAmount], FACT_ORDERS[WD_CUSTOMERS],FACT_ORDERS[[#This Row],[WD_CUSTOMERS]])&gt;=15000, "VIP",
    SUMIFS(FACT_ORDERS[TotalAmount], FACT_ORDERS[WD_CUSTOMERS],FACT_ORDERS[[#This Row],[WD_CUSTOMERS]])&gt;=8000, "Premium",
    TRUE, "Regular"
)</f>
        <v>VIP</v>
      </c>
      <c r="N4756" s="32" cm="1">
        <f t="array" ref="N4756">_xlfn.IFS(
   FACT_ORDERS[[#This Row],[TypeOfClient]]="VIP", 0.2,
   FACT_ORDERS[[#This Row],[TypeOfClient]]="Premium", 0.1,
   TRUE, 0
)</f>
        <v>0.2</v>
      </c>
      <c r="O4756" s="31" cm="1">
        <f t="array" ref="O4756">_xlfn.IFS(
   FACT_ORDERS[[#This Row],[TotalAmount]]&gt;1500, 0.15,
   FACT_ORDERS[[#This Row],[TotalAmount]]&gt;1000, 0.1,
   FACT_ORDERS[[#This Row],[TotalAmount]]&gt;500, 0.05,
   TRUE, 0
)</f>
        <v>0.15</v>
      </c>
      <c r="P4756" s="28">
        <f xml:space="preserve"> FACT_ORDERS[[#This Row],[TotalAmount]] * (1 - (FACT_ORDERS[[#This Row],[ClientDiscount]] + FACT_ORDERS[[#This Row],[OrderDiscount]]) )</f>
        <v>1959.75</v>
      </c>
      <c r="Q4756" s="28">
        <f>FACT_ORDERS[[#This Row],[TotalAmountWithDiscount]]+FACT_ORDERS[[#This Row],[DeliveryCost]]</f>
        <v>1959.75</v>
      </c>
      <c r="R4756" s="35">
        <v>45484</v>
      </c>
      <c r="S4756" s="35" t="str">
        <f>IF(NETWORKDAYS(FACT_ORDERS[[#This Row],[Order-Date]], FACT_ORDERS[[#This Row],[ArrivalDate ]]) &gt; 10, "Late", "On Time")</f>
        <v>On Time</v>
      </c>
    </row>
    <row r="4757" spans="1:19" x14ac:dyDescent="0.3">
      <c r="A4757" s="12">
        <v>9755</v>
      </c>
      <c r="B4757" s="12">
        <v>250</v>
      </c>
      <c r="C4757" s="12">
        <v>10745</v>
      </c>
      <c r="D4757" s="12">
        <v>4756</v>
      </c>
      <c r="E4757" s="12" t="s">
        <v>243</v>
      </c>
      <c r="F4757" s="13">
        <v>45475</v>
      </c>
      <c r="G4757" s="26" t="s">
        <v>3758</v>
      </c>
      <c r="H4757" s="12">
        <v>15</v>
      </c>
      <c r="I4757" s="28">
        <f>VLOOKUP(B:B,DIM_PRODUCTS!A:F,5,FALSE)</f>
        <v>18</v>
      </c>
      <c r="J4757" s="28">
        <f>FACT_ORDERS[[#This Row],[ProductPrice]]*FACT_ORDERS[[#This Row],[Quantity]]</f>
        <v>270</v>
      </c>
      <c r="K4757" s="12" t="str">
        <f>VLOOKUP(C:C,DIM_CUSTOMERS!A:G,7,FALSE)</f>
        <v>Italy</v>
      </c>
      <c r="L4757" s="30" cm="1">
        <f t="array" ref="L4757">_xlfn.IFS(
    AND(FACT_ORDERS[[#This Row],[DeliveryMehtod]]="shippment",FACT_ORDERS[[#This Row],[TotalAmount]]&gt;=200), 0,
    AND(FACT_ORDERS[[#This Row],[DeliveryMehtod]]="pickup"), 15,
    AND(FACT_ORDERS[[#This Row],[DeliveryMehtod]]="shippment",FACT_ORDERS[[#This Row],[TotalAmount]]&lt;200), 35
)</f>
        <v>15</v>
      </c>
      <c r="M4757" s="12" t="str" cm="1">
        <f t="array" ref="M4757">_xlfn.IFS(
    SUMIFS(FACT_ORDERS[TotalAmount], FACT_ORDERS[WD_CUSTOMERS],FACT_ORDERS[[#This Row],[WD_CUSTOMERS]])&gt;=15000, "VIP",
    SUMIFS(FACT_ORDERS[TotalAmount], FACT_ORDERS[WD_CUSTOMERS],FACT_ORDERS[[#This Row],[WD_CUSTOMERS]])&gt;=8000, "Premium",
    TRUE, "Regular"
)</f>
        <v>VIP</v>
      </c>
      <c r="N4757" s="32" cm="1">
        <f t="array" ref="N4757">_xlfn.IFS(
   FACT_ORDERS[[#This Row],[TypeOfClient]]="VIP", 0.2,
   FACT_ORDERS[[#This Row],[TypeOfClient]]="Premium", 0.1,
   TRUE, 0
)</f>
        <v>0.2</v>
      </c>
      <c r="O4757" s="31" cm="1">
        <f t="array" ref="O4757">_xlfn.IFS(
   FACT_ORDERS[[#This Row],[TotalAmount]]&gt;1500, 0.15,
   FACT_ORDERS[[#This Row],[TotalAmount]]&gt;1000, 0.1,
   FACT_ORDERS[[#This Row],[TotalAmount]]&gt;500, 0.05,
   TRUE, 0
)</f>
        <v>0</v>
      </c>
      <c r="P4757" s="28">
        <f xml:space="preserve"> FACT_ORDERS[[#This Row],[TotalAmount]] * (1 - (FACT_ORDERS[[#This Row],[ClientDiscount]] + FACT_ORDERS[[#This Row],[OrderDiscount]]) )</f>
        <v>216</v>
      </c>
      <c r="Q4757" s="28">
        <f>FACT_ORDERS[[#This Row],[TotalAmountWithDiscount]]+FACT_ORDERS[[#This Row],[DeliveryCost]]</f>
        <v>231</v>
      </c>
      <c r="R4757" s="35">
        <v>45485</v>
      </c>
      <c r="S4757" s="35" t="str">
        <f>IF(NETWORKDAYS(FACT_ORDERS[[#This Row],[Order-Date]], FACT_ORDERS[[#This Row],[ArrivalDate ]]) &gt; 10, "Late", "On Time")</f>
        <v>On Time</v>
      </c>
    </row>
    <row r="4758" spans="1:19" x14ac:dyDescent="0.3">
      <c r="A4758" s="12">
        <v>9756</v>
      </c>
      <c r="B4758" s="12">
        <v>274</v>
      </c>
      <c r="C4758" s="12">
        <v>10745</v>
      </c>
      <c r="D4758" s="12">
        <v>4757</v>
      </c>
      <c r="E4758" s="12" t="s">
        <v>243</v>
      </c>
      <c r="F4758" s="13">
        <v>45475</v>
      </c>
      <c r="G4758" s="26" t="s">
        <v>14881</v>
      </c>
      <c r="H4758" s="12">
        <v>43</v>
      </c>
      <c r="I4758" s="28">
        <f>VLOOKUP(B:B,DIM_PRODUCTS!A:F,5,FALSE)</f>
        <v>10</v>
      </c>
      <c r="J4758" s="28">
        <f>FACT_ORDERS[[#This Row],[ProductPrice]]*FACT_ORDERS[[#This Row],[Quantity]]</f>
        <v>430</v>
      </c>
      <c r="K4758" s="12" t="str">
        <f>VLOOKUP(C:C,DIM_CUSTOMERS!A:G,7,FALSE)</f>
        <v>Italy</v>
      </c>
      <c r="L4758" s="30" cm="1">
        <f t="array" ref="L4758">_xlfn.IFS(
    AND(FACT_ORDERS[[#This Row],[DeliveryMehtod]]="shippment",FACT_ORDERS[[#This Row],[TotalAmount]]&gt;=200), 0,
    AND(FACT_ORDERS[[#This Row],[DeliveryMehtod]]="pickup"), 15,
    AND(FACT_ORDERS[[#This Row],[DeliveryMehtod]]="shippment",FACT_ORDERS[[#This Row],[TotalAmount]]&lt;200), 35
)</f>
        <v>15</v>
      </c>
      <c r="M4758" s="12" t="str" cm="1">
        <f t="array" ref="M4758">_xlfn.IFS(
    SUMIFS(FACT_ORDERS[TotalAmount], FACT_ORDERS[WD_CUSTOMERS],FACT_ORDERS[[#This Row],[WD_CUSTOMERS]])&gt;=15000, "VIP",
    SUMIFS(FACT_ORDERS[TotalAmount], FACT_ORDERS[WD_CUSTOMERS],FACT_ORDERS[[#This Row],[WD_CUSTOMERS]])&gt;=8000, "Premium",
    TRUE, "Regular"
)</f>
        <v>VIP</v>
      </c>
      <c r="N4758" s="32" cm="1">
        <f t="array" ref="N4758">_xlfn.IFS(
   FACT_ORDERS[[#This Row],[TypeOfClient]]="VIP", 0.2,
   FACT_ORDERS[[#This Row],[TypeOfClient]]="Premium", 0.1,
   TRUE, 0
)</f>
        <v>0.2</v>
      </c>
      <c r="O4758" s="31" cm="1">
        <f t="array" ref="O4758">_xlfn.IFS(
   FACT_ORDERS[[#This Row],[TotalAmount]]&gt;1500, 0.15,
   FACT_ORDERS[[#This Row],[TotalAmount]]&gt;1000, 0.1,
   FACT_ORDERS[[#This Row],[TotalAmount]]&gt;500, 0.05,
   TRUE, 0
)</f>
        <v>0</v>
      </c>
      <c r="P4758" s="28">
        <f xml:space="preserve"> FACT_ORDERS[[#This Row],[TotalAmount]] * (1 - (FACT_ORDERS[[#This Row],[ClientDiscount]] + FACT_ORDERS[[#This Row],[OrderDiscount]]) )</f>
        <v>344</v>
      </c>
      <c r="Q4758" s="28">
        <f>FACT_ORDERS[[#This Row],[TotalAmountWithDiscount]]+FACT_ORDERS[[#This Row],[DeliveryCost]]</f>
        <v>359</v>
      </c>
      <c r="R4758" s="35">
        <v>45485</v>
      </c>
      <c r="S4758" s="35" t="str">
        <f>IF(NETWORKDAYS(FACT_ORDERS[[#This Row],[Order-Date]], FACT_ORDERS[[#This Row],[ArrivalDate ]]) &gt; 10, "Late", "On Time")</f>
        <v>On Time</v>
      </c>
    </row>
    <row r="4759" spans="1:19" x14ac:dyDescent="0.3">
      <c r="A4759" s="12">
        <v>9757</v>
      </c>
      <c r="B4759" s="12">
        <v>213</v>
      </c>
      <c r="C4759" s="12">
        <v>10745</v>
      </c>
      <c r="D4759" s="12">
        <v>4758</v>
      </c>
      <c r="E4759" s="12" t="s">
        <v>243</v>
      </c>
      <c r="F4759" s="13">
        <v>45389</v>
      </c>
      <c r="G4759" s="26" t="s">
        <v>14882</v>
      </c>
      <c r="H4759" s="12">
        <v>67</v>
      </c>
      <c r="I4759" s="28">
        <f>VLOOKUP(B:B,DIM_PRODUCTS!A:F,5,FALSE)</f>
        <v>45</v>
      </c>
      <c r="J4759" s="28">
        <f>FACT_ORDERS[[#This Row],[ProductPrice]]*FACT_ORDERS[[#This Row],[Quantity]]</f>
        <v>3015</v>
      </c>
      <c r="K4759" s="12" t="str">
        <f>VLOOKUP(C:C,DIM_CUSTOMERS!A:G,7,FALSE)</f>
        <v>Italy</v>
      </c>
      <c r="L4759" s="30" cm="1">
        <f t="array" ref="L4759">_xlfn.IFS(
    AND(FACT_ORDERS[[#This Row],[DeliveryMehtod]]="shippment",FACT_ORDERS[[#This Row],[TotalAmount]]&gt;=200), 0,
    AND(FACT_ORDERS[[#This Row],[DeliveryMehtod]]="pickup"), 15,
    AND(FACT_ORDERS[[#This Row],[DeliveryMehtod]]="shippment",FACT_ORDERS[[#This Row],[TotalAmount]]&lt;200), 35
)</f>
        <v>15</v>
      </c>
      <c r="M4759" s="12" t="str" cm="1">
        <f t="array" ref="M4759">_xlfn.IFS(
    SUMIFS(FACT_ORDERS[TotalAmount], FACT_ORDERS[WD_CUSTOMERS],FACT_ORDERS[[#This Row],[WD_CUSTOMERS]])&gt;=15000, "VIP",
    SUMIFS(FACT_ORDERS[TotalAmount], FACT_ORDERS[WD_CUSTOMERS],FACT_ORDERS[[#This Row],[WD_CUSTOMERS]])&gt;=8000, "Premium",
    TRUE, "Regular"
)</f>
        <v>VIP</v>
      </c>
      <c r="N4759" s="32" cm="1">
        <f t="array" ref="N4759">_xlfn.IFS(
   FACT_ORDERS[[#This Row],[TypeOfClient]]="VIP", 0.2,
   FACT_ORDERS[[#This Row],[TypeOfClient]]="Premium", 0.1,
   TRUE, 0
)</f>
        <v>0.2</v>
      </c>
      <c r="O4759" s="31" cm="1">
        <f t="array" ref="O4759">_xlfn.IFS(
   FACT_ORDERS[[#This Row],[TotalAmount]]&gt;1500, 0.15,
   FACT_ORDERS[[#This Row],[TotalAmount]]&gt;1000, 0.1,
   FACT_ORDERS[[#This Row],[TotalAmount]]&gt;500, 0.05,
   TRUE, 0
)</f>
        <v>0.15</v>
      </c>
      <c r="P4759" s="28">
        <f xml:space="preserve"> FACT_ORDERS[[#This Row],[TotalAmount]] * (1 - (FACT_ORDERS[[#This Row],[ClientDiscount]] + FACT_ORDERS[[#This Row],[OrderDiscount]]) )</f>
        <v>1959.75</v>
      </c>
      <c r="Q4759" s="28">
        <f>FACT_ORDERS[[#This Row],[TotalAmountWithDiscount]]+FACT_ORDERS[[#This Row],[DeliveryCost]]</f>
        <v>1974.75</v>
      </c>
      <c r="R4759" s="35">
        <v>45400</v>
      </c>
      <c r="S4759" s="35" t="str">
        <f>IF(NETWORKDAYS(FACT_ORDERS[[#This Row],[Order-Date]], FACT_ORDERS[[#This Row],[ArrivalDate ]]) &gt; 10, "Late", "On Time")</f>
        <v>On Time</v>
      </c>
    </row>
    <row r="4760" spans="1:19" x14ac:dyDescent="0.3">
      <c r="A4760" s="12">
        <v>9758</v>
      </c>
      <c r="B4760" s="12">
        <v>250</v>
      </c>
      <c r="C4760" s="12">
        <v>10745</v>
      </c>
      <c r="D4760" s="12">
        <v>4759</v>
      </c>
      <c r="E4760" s="12" t="s">
        <v>244</v>
      </c>
      <c r="F4760" s="13">
        <v>45389</v>
      </c>
      <c r="G4760" s="26" t="s">
        <v>14883</v>
      </c>
      <c r="H4760" s="12">
        <v>19</v>
      </c>
      <c r="I4760" s="28">
        <f>VLOOKUP(B:B,DIM_PRODUCTS!A:F,5,FALSE)</f>
        <v>18</v>
      </c>
      <c r="J4760" s="28">
        <f>FACT_ORDERS[[#This Row],[ProductPrice]]*FACT_ORDERS[[#This Row],[Quantity]]</f>
        <v>342</v>
      </c>
      <c r="K4760" s="12" t="str">
        <f>VLOOKUP(C:C,DIM_CUSTOMERS!A:G,7,FALSE)</f>
        <v>Italy</v>
      </c>
      <c r="L4760" s="30" cm="1">
        <f t="array" ref="L4760">_xlfn.IFS(
    AND(FACT_ORDERS[[#This Row],[DeliveryMehtod]]="shippment",FACT_ORDERS[[#This Row],[TotalAmount]]&gt;=200), 0,
    AND(FACT_ORDERS[[#This Row],[DeliveryMehtod]]="pickup"), 15,
    AND(FACT_ORDERS[[#This Row],[DeliveryMehtod]]="shippment",FACT_ORDERS[[#This Row],[TotalAmount]]&lt;200), 35
)</f>
        <v>0</v>
      </c>
      <c r="M4760" s="12" t="str" cm="1">
        <f t="array" ref="M4760">_xlfn.IFS(
    SUMIFS(FACT_ORDERS[TotalAmount], FACT_ORDERS[WD_CUSTOMERS],FACT_ORDERS[[#This Row],[WD_CUSTOMERS]])&gt;=15000, "VIP",
    SUMIFS(FACT_ORDERS[TotalAmount], FACT_ORDERS[WD_CUSTOMERS],FACT_ORDERS[[#This Row],[WD_CUSTOMERS]])&gt;=8000, "Premium",
    TRUE, "Regular"
)</f>
        <v>VIP</v>
      </c>
      <c r="N4760" s="32" cm="1">
        <f t="array" ref="N4760">_xlfn.IFS(
   FACT_ORDERS[[#This Row],[TypeOfClient]]="VIP", 0.2,
   FACT_ORDERS[[#This Row],[TypeOfClient]]="Premium", 0.1,
   TRUE, 0
)</f>
        <v>0.2</v>
      </c>
      <c r="O4760" s="31" cm="1">
        <f t="array" ref="O4760">_xlfn.IFS(
   FACT_ORDERS[[#This Row],[TotalAmount]]&gt;1500, 0.15,
   FACT_ORDERS[[#This Row],[TotalAmount]]&gt;1000, 0.1,
   FACT_ORDERS[[#This Row],[TotalAmount]]&gt;500, 0.05,
   TRUE, 0
)</f>
        <v>0</v>
      </c>
      <c r="P4760" s="28">
        <f xml:space="preserve"> FACT_ORDERS[[#This Row],[TotalAmount]] * (1 - (FACT_ORDERS[[#This Row],[ClientDiscount]] + FACT_ORDERS[[#This Row],[OrderDiscount]]) )</f>
        <v>273.60000000000002</v>
      </c>
      <c r="Q4760" s="28">
        <f>FACT_ORDERS[[#This Row],[TotalAmountWithDiscount]]+FACT_ORDERS[[#This Row],[DeliveryCost]]</f>
        <v>273.60000000000002</v>
      </c>
      <c r="R4760" s="35">
        <v>45396</v>
      </c>
      <c r="S4760" s="35" t="str">
        <f>IF(NETWORKDAYS(FACT_ORDERS[[#This Row],[Order-Date]], FACT_ORDERS[[#This Row],[ArrivalDate ]]) &gt; 10, "Late", "On Time")</f>
        <v>On Time</v>
      </c>
    </row>
    <row r="4761" spans="1:19" x14ac:dyDescent="0.3">
      <c r="A4761" s="12">
        <v>9759</v>
      </c>
      <c r="B4761" s="12">
        <v>274</v>
      </c>
      <c r="C4761" s="12">
        <v>10745</v>
      </c>
      <c r="D4761" s="12">
        <v>4760</v>
      </c>
      <c r="E4761" s="12" t="s">
        <v>244</v>
      </c>
      <c r="F4761" s="13">
        <v>45389</v>
      </c>
      <c r="G4761" s="26" t="s">
        <v>14884</v>
      </c>
      <c r="H4761" s="12">
        <v>53</v>
      </c>
      <c r="I4761" s="28">
        <f>VLOOKUP(B:B,DIM_PRODUCTS!A:F,5,FALSE)</f>
        <v>10</v>
      </c>
      <c r="J4761" s="28">
        <f>FACT_ORDERS[[#This Row],[ProductPrice]]*FACT_ORDERS[[#This Row],[Quantity]]</f>
        <v>530</v>
      </c>
      <c r="K4761" s="12" t="str">
        <f>VLOOKUP(C:C,DIM_CUSTOMERS!A:G,7,FALSE)</f>
        <v>Italy</v>
      </c>
      <c r="L4761" s="30" cm="1">
        <f t="array" ref="L4761">_xlfn.IFS(
    AND(FACT_ORDERS[[#This Row],[DeliveryMehtod]]="shippment",FACT_ORDERS[[#This Row],[TotalAmount]]&gt;=200), 0,
    AND(FACT_ORDERS[[#This Row],[DeliveryMehtod]]="pickup"), 15,
    AND(FACT_ORDERS[[#This Row],[DeliveryMehtod]]="shippment",FACT_ORDERS[[#This Row],[TotalAmount]]&lt;200), 35
)</f>
        <v>0</v>
      </c>
      <c r="M4761" s="12" t="str" cm="1">
        <f t="array" ref="M4761">_xlfn.IFS(
    SUMIFS(FACT_ORDERS[TotalAmount], FACT_ORDERS[WD_CUSTOMERS],FACT_ORDERS[[#This Row],[WD_CUSTOMERS]])&gt;=15000, "VIP",
    SUMIFS(FACT_ORDERS[TotalAmount], FACT_ORDERS[WD_CUSTOMERS],FACT_ORDERS[[#This Row],[WD_CUSTOMERS]])&gt;=8000, "Premium",
    TRUE, "Regular"
)</f>
        <v>VIP</v>
      </c>
      <c r="N4761" s="32" cm="1">
        <f t="array" ref="N4761">_xlfn.IFS(
   FACT_ORDERS[[#This Row],[TypeOfClient]]="VIP", 0.2,
   FACT_ORDERS[[#This Row],[TypeOfClient]]="Premium", 0.1,
   TRUE, 0
)</f>
        <v>0.2</v>
      </c>
      <c r="O4761" s="31" cm="1">
        <f t="array" ref="O4761">_xlfn.IFS(
   FACT_ORDERS[[#This Row],[TotalAmount]]&gt;1500, 0.15,
   FACT_ORDERS[[#This Row],[TotalAmount]]&gt;1000, 0.1,
   FACT_ORDERS[[#This Row],[TotalAmount]]&gt;500, 0.05,
   TRUE, 0
)</f>
        <v>0.05</v>
      </c>
      <c r="P4761" s="28">
        <f xml:space="preserve"> FACT_ORDERS[[#This Row],[TotalAmount]] * (1 - (FACT_ORDERS[[#This Row],[ClientDiscount]] + FACT_ORDERS[[#This Row],[OrderDiscount]]) )</f>
        <v>397.5</v>
      </c>
      <c r="Q4761" s="28">
        <f>FACT_ORDERS[[#This Row],[TotalAmountWithDiscount]]+FACT_ORDERS[[#This Row],[DeliveryCost]]</f>
        <v>397.5</v>
      </c>
      <c r="R4761" s="35">
        <v>45397</v>
      </c>
      <c r="S4761" s="35" t="str">
        <f>IF(NETWORKDAYS(FACT_ORDERS[[#This Row],[Order-Date]], FACT_ORDERS[[#This Row],[ArrivalDate ]]) &gt; 10, "Late", "On Time")</f>
        <v>On Time</v>
      </c>
    </row>
    <row r="4762" spans="1:19" x14ac:dyDescent="0.3">
      <c r="A4762" s="12">
        <v>9760</v>
      </c>
      <c r="B4762" s="12">
        <v>201</v>
      </c>
      <c r="C4762" s="12">
        <v>10727</v>
      </c>
      <c r="D4762" s="12">
        <v>4761</v>
      </c>
      <c r="E4762" s="12" t="s">
        <v>244</v>
      </c>
      <c r="F4762" s="13">
        <v>45168</v>
      </c>
      <c r="G4762" s="26" t="s">
        <v>14885</v>
      </c>
      <c r="H4762" s="12">
        <v>68</v>
      </c>
      <c r="I4762" s="28">
        <f>VLOOKUP(B:B,DIM_PRODUCTS!A:F,5,FALSE)</f>
        <v>10</v>
      </c>
      <c r="J4762" s="28">
        <f>FACT_ORDERS[[#This Row],[ProductPrice]]*FACT_ORDERS[[#This Row],[Quantity]]</f>
        <v>680</v>
      </c>
      <c r="K4762" s="12" t="str">
        <f>VLOOKUP(C:C,DIM_CUSTOMERS!A:G,7,FALSE)</f>
        <v>Italy</v>
      </c>
      <c r="L4762" s="30" cm="1">
        <f t="array" ref="L4762">_xlfn.IFS(
    AND(FACT_ORDERS[[#This Row],[DeliveryMehtod]]="shippment",FACT_ORDERS[[#This Row],[TotalAmount]]&gt;=200), 0,
    AND(FACT_ORDERS[[#This Row],[DeliveryMehtod]]="pickup"), 15,
    AND(FACT_ORDERS[[#This Row],[DeliveryMehtod]]="shippment",FACT_ORDERS[[#This Row],[TotalAmount]]&lt;200), 35
)</f>
        <v>0</v>
      </c>
      <c r="M4762" s="12" t="str" cm="1">
        <f t="array" ref="M4762">_xlfn.IFS(
    SUMIFS(FACT_ORDERS[TotalAmount], FACT_ORDERS[WD_CUSTOMERS],FACT_ORDERS[[#This Row],[WD_CUSTOMERS]])&gt;=15000, "VIP",
    SUMIFS(FACT_ORDERS[TotalAmount], FACT_ORDERS[WD_CUSTOMERS],FACT_ORDERS[[#This Row],[WD_CUSTOMERS]])&gt;=8000, "Premium",
    TRUE, "Regular"
)</f>
        <v>Regular</v>
      </c>
      <c r="N4762" s="32" cm="1">
        <f t="array" ref="N4762">_xlfn.IFS(
   FACT_ORDERS[[#This Row],[TypeOfClient]]="VIP", 0.2,
   FACT_ORDERS[[#This Row],[TypeOfClient]]="Premium", 0.1,
   TRUE, 0
)</f>
        <v>0</v>
      </c>
      <c r="O4762" s="31" cm="1">
        <f t="array" ref="O4762">_xlfn.IFS(
   FACT_ORDERS[[#This Row],[TotalAmount]]&gt;1500, 0.15,
   FACT_ORDERS[[#This Row],[TotalAmount]]&gt;1000, 0.1,
   FACT_ORDERS[[#This Row],[TotalAmount]]&gt;500, 0.05,
   TRUE, 0
)</f>
        <v>0.05</v>
      </c>
      <c r="P4762" s="28">
        <f xml:space="preserve"> FACT_ORDERS[[#This Row],[TotalAmount]] * (1 - (FACT_ORDERS[[#This Row],[ClientDiscount]] + FACT_ORDERS[[#This Row],[OrderDiscount]]) )</f>
        <v>646</v>
      </c>
      <c r="Q4762" s="28">
        <f>FACT_ORDERS[[#This Row],[TotalAmountWithDiscount]]+FACT_ORDERS[[#This Row],[DeliveryCost]]</f>
        <v>646</v>
      </c>
      <c r="R4762" s="35">
        <v>45177</v>
      </c>
      <c r="S4762" s="35" t="str">
        <f>IF(NETWORKDAYS(FACT_ORDERS[[#This Row],[Order-Date]], FACT_ORDERS[[#This Row],[ArrivalDate ]]) &gt; 10, "Late", "On Time")</f>
        <v>On Time</v>
      </c>
    </row>
    <row r="4763" spans="1:19" x14ac:dyDescent="0.3">
      <c r="A4763" s="12">
        <v>9761</v>
      </c>
      <c r="B4763" s="12">
        <v>247</v>
      </c>
      <c r="C4763" s="12">
        <v>10881</v>
      </c>
      <c r="D4763" s="12">
        <v>4762</v>
      </c>
      <c r="E4763" s="12" t="s">
        <v>243</v>
      </c>
      <c r="F4763" s="13">
        <v>45518</v>
      </c>
      <c r="G4763" s="26" t="s">
        <v>14886</v>
      </c>
      <c r="H4763" s="12">
        <v>14</v>
      </c>
      <c r="I4763" s="28">
        <f>VLOOKUP(B:B,DIM_PRODUCTS!A:F,5,FALSE)</f>
        <v>13</v>
      </c>
      <c r="J4763" s="28">
        <f>FACT_ORDERS[[#This Row],[ProductPrice]]*FACT_ORDERS[[#This Row],[Quantity]]</f>
        <v>182</v>
      </c>
      <c r="K4763" s="12" t="str">
        <f>VLOOKUP(C:C,DIM_CUSTOMERS!A:G,7,FALSE)</f>
        <v>Italy</v>
      </c>
      <c r="L4763" s="30" cm="1">
        <f t="array" ref="L4763">_xlfn.IFS(
    AND(FACT_ORDERS[[#This Row],[DeliveryMehtod]]="shippment",FACT_ORDERS[[#This Row],[TotalAmount]]&gt;=200), 0,
    AND(FACT_ORDERS[[#This Row],[DeliveryMehtod]]="pickup"), 15,
    AND(FACT_ORDERS[[#This Row],[DeliveryMehtod]]="shippment",FACT_ORDERS[[#This Row],[TotalAmount]]&lt;200), 35
)</f>
        <v>15</v>
      </c>
      <c r="M4763" s="12" t="str" cm="1">
        <f t="array" ref="M4763">_xlfn.IFS(
    SUMIFS(FACT_ORDERS[TotalAmount], FACT_ORDERS[WD_CUSTOMERS],FACT_ORDERS[[#This Row],[WD_CUSTOMERS]])&gt;=15000, "VIP",
    SUMIFS(FACT_ORDERS[TotalAmount], FACT_ORDERS[WD_CUSTOMERS],FACT_ORDERS[[#This Row],[WD_CUSTOMERS]])&gt;=8000, "Premium",
    TRUE, "Regular"
)</f>
        <v>Regular</v>
      </c>
      <c r="N4763" s="32" cm="1">
        <f t="array" ref="N4763">_xlfn.IFS(
   FACT_ORDERS[[#This Row],[TypeOfClient]]="VIP", 0.2,
   FACT_ORDERS[[#This Row],[TypeOfClient]]="Premium", 0.1,
   TRUE, 0
)</f>
        <v>0</v>
      </c>
      <c r="O4763" s="31" cm="1">
        <f t="array" ref="O4763">_xlfn.IFS(
   FACT_ORDERS[[#This Row],[TotalAmount]]&gt;1500, 0.15,
   FACT_ORDERS[[#This Row],[TotalAmount]]&gt;1000, 0.1,
   FACT_ORDERS[[#This Row],[TotalAmount]]&gt;500, 0.05,
   TRUE, 0
)</f>
        <v>0</v>
      </c>
      <c r="P4763" s="28">
        <f xml:space="preserve"> FACT_ORDERS[[#This Row],[TotalAmount]] * (1 - (FACT_ORDERS[[#This Row],[ClientDiscount]] + FACT_ORDERS[[#This Row],[OrderDiscount]]) )</f>
        <v>182</v>
      </c>
      <c r="Q4763" s="28">
        <f>FACT_ORDERS[[#This Row],[TotalAmountWithDiscount]]+FACT_ORDERS[[#This Row],[DeliveryCost]]</f>
        <v>197</v>
      </c>
      <c r="R4763" s="35">
        <v>45536</v>
      </c>
      <c r="S4763" s="35" t="str">
        <f>IF(NETWORKDAYS(FACT_ORDERS[[#This Row],[Order-Date]], FACT_ORDERS[[#This Row],[ArrivalDate ]]) &gt; 10, "Late", "On Time")</f>
        <v>Late</v>
      </c>
    </row>
    <row r="4764" spans="1:19" x14ac:dyDescent="0.3">
      <c r="A4764" s="12">
        <v>9762</v>
      </c>
      <c r="B4764" s="12">
        <v>247</v>
      </c>
      <c r="C4764" s="12">
        <v>10881</v>
      </c>
      <c r="D4764" s="12">
        <v>4763</v>
      </c>
      <c r="E4764" s="12" t="s">
        <v>243</v>
      </c>
      <c r="F4764" s="13">
        <v>45400</v>
      </c>
      <c r="G4764" s="26" t="s">
        <v>13440</v>
      </c>
      <c r="H4764" s="12">
        <v>18</v>
      </c>
      <c r="I4764" s="28">
        <f>VLOOKUP(B:B,DIM_PRODUCTS!A:F,5,FALSE)</f>
        <v>13</v>
      </c>
      <c r="J4764" s="28">
        <f>FACT_ORDERS[[#This Row],[ProductPrice]]*FACT_ORDERS[[#This Row],[Quantity]]</f>
        <v>234</v>
      </c>
      <c r="K4764" s="12" t="str">
        <f>VLOOKUP(C:C,DIM_CUSTOMERS!A:G,7,FALSE)</f>
        <v>Italy</v>
      </c>
      <c r="L4764" s="30" cm="1">
        <f t="array" ref="L4764">_xlfn.IFS(
    AND(FACT_ORDERS[[#This Row],[DeliveryMehtod]]="shippment",FACT_ORDERS[[#This Row],[TotalAmount]]&gt;=200), 0,
    AND(FACT_ORDERS[[#This Row],[DeliveryMehtod]]="pickup"), 15,
    AND(FACT_ORDERS[[#This Row],[DeliveryMehtod]]="shippment",FACT_ORDERS[[#This Row],[TotalAmount]]&lt;200), 35
)</f>
        <v>15</v>
      </c>
      <c r="M4764" s="12" t="str" cm="1">
        <f t="array" ref="M4764">_xlfn.IFS(
    SUMIFS(FACT_ORDERS[TotalAmount], FACT_ORDERS[WD_CUSTOMERS],FACT_ORDERS[[#This Row],[WD_CUSTOMERS]])&gt;=15000, "VIP",
    SUMIFS(FACT_ORDERS[TotalAmount], FACT_ORDERS[WD_CUSTOMERS],FACT_ORDERS[[#This Row],[WD_CUSTOMERS]])&gt;=8000, "Premium",
    TRUE, "Regular"
)</f>
        <v>Regular</v>
      </c>
      <c r="N4764" s="32" cm="1">
        <f t="array" ref="N4764">_xlfn.IFS(
   FACT_ORDERS[[#This Row],[TypeOfClient]]="VIP", 0.2,
   FACT_ORDERS[[#This Row],[TypeOfClient]]="Premium", 0.1,
   TRUE, 0
)</f>
        <v>0</v>
      </c>
      <c r="O4764" s="31" cm="1">
        <f t="array" ref="O4764">_xlfn.IFS(
   FACT_ORDERS[[#This Row],[TotalAmount]]&gt;1500, 0.15,
   FACT_ORDERS[[#This Row],[TotalAmount]]&gt;1000, 0.1,
   FACT_ORDERS[[#This Row],[TotalAmount]]&gt;500, 0.05,
   TRUE, 0
)</f>
        <v>0</v>
      </c>
      <c r="P4764" s="28">
        <f xml:space="preserve"> FACT_ORDERS[[#This Row],[TotalAmount]] * (1 - (FACT_ORDERS[[#This Row],[ClientDiscount]] + FACT_ORDERS[[#This Row],[OrderDiscount]]) )</f>
        <v>234</v>
      </c>
      <c r="Q4764" s="28">
        <f>FACT_ORDERS[[#This Row],[TotalAmountWithDiscount]]+FACT_ORDERS[[#This Row],[DeliveryCost]]</f>
        <v>249</v>
      </c>
      <c r="R4764" s="35">
        <v>45410</v>
      </c>
      <c r="S4764" s="35" t="str">
        <f>IF(NETWORKDAYS(FACT_ORDERS[[#This Row],[Order-Date]], FACT_ORDERS[[#This Row],[ArrivalDate ]]) &gt; 10, "Late", "On Time")</f>
        <v>On Time</v>
      </c>
    </row>
    <row r="4765" spans="1:19" x14ac:dyDescent="0.3">
      <c r="A4765" s="12">
        <v>9763</v>
      </c>
      <c r="B4765" s="12">
        <v>247</v>
      </c>
      <c r="C4765" s="12">
        <v>10881</v>
      </c>
      <c r="D4765" s="12">
        <v>4764</v>
      </c>
      <c r="E4765" s="12" t="s">
        <v>243</v>
      </c>
      <c r="F4765" s="13">
        <v>45193</v>
      </c>
      <c r="G4765" s="26" t="s">
        <v>14887</v>
      </c>
      <c r="H4765" s="12">
        <v>68</v>
      </c>
      <c r="I4765" s="28">
        <f>VLOOKUP(B:B,DIM_PRODUCTS!A:F,5,FALSE)</f>
        <v>13</v>
      </c>
      <c r="J4765" s="28">
        <f>FACT_ORDERS[[#This Row],[ProductPrice]]*FACT_ORDERS[[#This Row],[Quantity]]</f>
        <v>884</v>
      </c>
      <c r="K4765" s="12" t="str">
        <f>VLOOKUP(C:C,DIM_CUSTOMERS!A:G,7,FALSE)</f>
        <v>Italy</v>
      </c>
      <c r="L4765" s="30" cm="1">
        <f t="array" ref="L4765">_xlfn.IFS(
    AND(FACT_ORDERS[[#This Row],[DeliveryMehtod]]="shippment",FACT_ORDERS[[#This Row],[TotalAmount]]&gt;=200), 0,
    AND(FACT_ORDERS[[#This Row],[DeliveryMehtod]]="pickup"), 15,
    AND(FACT_ORDERS[[#This Row],[DeliveryMehtod]]="shippment",FACT_ORDERS[[#This Row],[TotalAmount]]&lt;200), 35
)</f>
        <v>15</v>
      </c>
      <c r="M4765" s="12" t="str" cm="1">
        <f t="array" ref="M4765">_xlfn.IFS(
    SUMIFS(FACT_ORDERS[TotalAmount], FACT_ORDERS[WD_CUSTOMERS],FACT_ORDERS[[#This Row],[WD_CUSTOMERS]])&gt;=15000, "VIP",
    SUMIFS(FACT_ORDERS[TotalAmount], FACT_ORDERS[WD_CUSTOMERS],FACT_ORDERS[[#This Row],[WD_CUSTOMERS]])&gt;=8000, "Premium",
    TRUE, "Regular"
)</f>
        <v>Regular</v>
      </c>
      <c r="N4765" s="32" cm="1">
        <f t="array" ref="N4765">_xlfn.IFS(
   FACT_ORDERS[[#This Row],[TypeOfClient]]="VIP", 0.2,
   FACT_ORDERS[[#This Row],[TypeOfClient]]="Premium", 0.1,
   TRUE, 0
)</f>
        <v>0</v>
      </c>
      <c r="O4765" s="31" cm="1">
        <f t="array" ref="O4765">_xlfn.IFS(
   FACT_ORDERS[[#This Row],[TotalAmount]]&gt;1500, 0.15,
   FACT_ORDERS[[#This Row],[TotalAmount]]&gt;1000, 0.1,
   FACT_ORDERS[[#This Row],[TotalAmount]]&gt;500, 0.05,
   TRUE, 0
)</f>
        <v>0.05</v>
      </c>
      <c r="P4765" s="28">
        <f xml:space="preserve"> FACT_ORDERS[[#This Row],[TotalAmount]] * (1 - (FACT_ORDERS[[#This Row],[ClientDiscount]] + FACT_ORDERS[[#This Row],[OrderDiscount]]) )</f>
        <v>839.8</v>
      </c>
      <c r="Q4765" s="28">
        <f>FACT_ORDERS[[#This Row],[TotalAmountWithDiscount]]+FACT_ORDERS[[#This Row],[DeliveryCost]]</f>
        <v>854.8</v>
      </c>
      <c r="R4765" s="35">
        <v>45203</v>
      </c>
      <c r="S4765" s="35" t="str">
        <f>IF(NETWORKDAYS(FACT_ORDERS[[#This Row],[Order-Date]], FACT_ORDERS[[#This Row],[ArrivalDate ]]) &gt; 10, "Late", "On Time")</f>
        <v>On Time</v>
      </c>
    </row>
    <row r="4766" spans="1:19" x14ac:dyDescent="0.3">
      <c r="A4766" s="12">
        <v>9764</v>
      </c>
      <c r="B4766" s="12">
        <v>247</v>
      </c>
      <c r="C4766" s="12">
        <v>10881</v>
      </c>
      <c r="D4766" s="12">
        <v>4765</v>
      </c>
      <c r="E4766" s="12" t="s">
        <v>244</v>
      </c>
      <c r="F4766" s="13">
        <v>45419</v>
      </c>
      <c r="G4766" s="26" t="s">
        <v>14888</v>
      </c>
      <c r="H4766" s="12">
        <v>16</v>
      </c>
      <c r="I4766" s="28">
        <f>VLOOKUP(B:B,DIM_PRODUCTS!A:F,5,FALSE)</f>
        <v>13</v>
      </c>
      <c r="J4766" s="28">
        <f>FACT_ORDERS[[#This Row],[ProductPrice]]*FACT_ORDERS[[#This Row],[Quantity]]</f>
        <v>208</v>
      </c>
      <c r="K4766" s="12" t="str">
        <f>VLOOKUP(C:C,DIM_CUSTOMERS!A:G,7,FALSE)</f>
        <v>Italy</v>
      </c>
      <c r="L4766" s="30" cm="1">
        <f t="array" ref="L4766">_xlfn.IFS(
    AND(FACT_ORDERS[[#This Row],[DeliveryMehtod]]="shippment",FACT_ORDERS[[#This Row],[TotalAmount]]&gt;=200), 0,
    AND(FACT_ORDERS[[#This Row],[DeliveryMehtod]]="pickup"), 15,
    AND(FACT_ORDERS[[#This Row],[DeliveryMehtod]]="shippment",FACT_ORDERS[[#This Row],[TotalAmount]]&lt;200), 35
)</f>
        <v>0</v>
      </c>
      <c r="M4766" s="12" t="str" cm="1">
        <f t="array" ref="M4766">_xlfn.IFS(
    SUMIFS(FACT_ORDERS[TotalAmount], FACT_ORDERS[WD_CUSTOMERS],FACT_ORDERS[[#This Row],[WD_CUSTOMERS]])&gt;=15000, "VIP",
    SUMIFS(FACT_ORDERS[TotalAmount], FACT_ORDERS[WD_CUSTOMERS],FACT_ORDERS[[#This Row],[WD_CUSTOMERS]])&gt;=8000, "Premium",
    TRUE, "Regular"
)</f>
        <v>Regular</v>
      </c>
      <c r="N4766" s="32" cm="1">
        <f t="array" ref="N4766">_xlfn.IFS(
   FACT_ORDERS[[#This Row],[TypeOfClient]]="VIP", 0.2,
   FACT_ORDERS[[#This Row],[TypeOfClient]]="Premium", 0.1,
   TRUE, 0
)</f>
        <v>0</v>
      </c>
      <c r="O4766" s="31" cm="1">
        <f t="array" ref="O4766">_xlfn.IFS(
   FACT_ORDERS[[#This Row],[TotalAmount]]&gt;1500, 0.15,
   FACT_ORDERS[[#This Row],[TotalAmount]]&gt;1000, 0.1,
   FACT_ORDERS[[#This Row],[TotalAmount]]&gt;500, 0.05,
   TRUE, 0
)</f>
        <v>0</v>
      </c>
      <c r="P4766" s="28">
        <f xml:space="preserve"> FACT_ORDERS[[#This Row],[TotalAmount]] * (1 - (FACT_ORDERS[[#This Row],[ClientDiscount]] + FACT_ORDERS[[#This Row],[OrderDiscount]]) )</f>
        <v>208</v>
      </c>
      <c r="Q4766" s="28">
        <f>FACT_ORDERS[[#This Row],[TotalAmountWithDiscount]]+FACT_ORDERS[[#This Row],[DeliveryCost]]</f>
        <v>208</v>
      </c>
      <c r="R4766" s="35">
        <v>45426</v>
      </c>
      <c r="S4766" s="35" t="str">
        <f>IF(NETWORKDAYS(FACT_ORDERS[[#This Row],[Order-Date]], FACT_ORDERS[[#This Row],[ArrivalDate ]]) &gt; 10, "Late", "On Time")</f>
        <v>On Time</v>
      </c>
    </row>
    <row r="4767" spans="1:19" x14ac:dyDescent="0.3">
      <c r="A4767" s="12">
        <v>9765</v>
      </c>
      <c r="B4767" s="12">
        <v>287</v>
      </c>
      <c r="C4767" s="12">
        <v>10158</v>
      </c>
      <c r="D4767" s="12">
        <v>4766</v>
      </c>
      <c r="E4767" s="12" t="s">
        <v>244</v>
      </c>
      <c r="F4767" s="13">
        <v>45510</v>
      </c>
      <c r="G4767" s="26" t="s">
        <v>14889</v>
      </c>
      <c r="H4767" s="12">
        <v>19</v>
      </c>
      <c r="I4767" s="28">
        <f>VLOOKUP(B:B,DIM_PRODUCTS!A:F,5,FALSE)</f>
        <v>13</v>
      </c>
      <c r="J4767" s="28">
        <f>FACT_ORDERS[[#This Row],[ProductPrice]]*FACT_ORDERS[[#This Row],[Quantity]]</f>
        <v>247</v>
      </c>
      <c r="K4767" s="12" t="str">
        <f>VLOOKUP(C:C,DIM_CUSTOMERS!A:G,7,FALSE)</f>
        <v>Mexico</v>
      </c>
      <c r="L4767" s="30" cm="1">
        <f t="array" ref="L4767">_xlfn.IFS(
    AND(FACT_ORDERS[[#This Row],[DeliveryMehtod]]="shippment",FACT_ORDERS[[#This Row],[TotalAmount]]&gt;=200), 0,
    AND(FACT_ORDERS[[#This Row],[DeliveryMehtod]]="pickup"), 15,
    AND(FACT_ORDERS[[#This Row],[DeliveryMehtod]]="shippment",FACT_ORDERS[[#This Row],[TotalAmount]]&lt;200), 35
)</f>
        <v>0</v>
      </c>
      <c r="M4767" s="12" t="str" cm="1">
        <f t="array" ref="M4767">_xlfn.IFS(
    SUMIFS(FACT_ORDERS[TotalAmount], FACT_ORDERS[WD_CUSTOMERS],FACT_ORDERS[[#This Row],[WD_CUSTOMERS]])&gt;=15000, "VIP",
    SUMIFS(FACT_ORDERS[TotalAmount], FACT_ORDERS[WD_CUSTOMERS],FACT_ORDERS[[#This Row],[WD_CUSTOMERS]])&gt;=8000, "Premium",
    TRUE, "Regular"
)</f>
        <v>Regular</v>
      </c>
      <c r="N4767" s="32" cm="1">
        <f t="array" ref="N4767">_xlfn.IFS(
   FACT_ORDERS[[#This Row],[TypeOfClient]]="VIP", 0.2,
   FACT_ORDERS[[#This Row],[TypeOfClient]]="Premium", 0.1,
   TRUE, 0
)</f>
        <v>0</v>
      </c>
      <c r="O4767" s="31" cm="1">
        <f t="array" ref="O4767">_xlfn.IFS(
   FACT_ORDERS[[#This Row],[TotalAmount]]&gt;1500, 0.15,
   FACT_ORDERS[[#This Row],[TotalAmount]]&gt;1000, 0.1,
   FACT_ORDERS[[#This Row],[TotalAmount]]&gt;500, 0.05,
   TRUE, 0
)</f>
        <v>0</v>
      </c>
      <c r="P4767" s="28">
        <f xml:space="preserve"> FACT_ORDERS[[#This Row],[TotalAmount]] * (1 - (FACT_ORDERS[[#This Row],[ClientDiscount]] + FACT_ORDERS[[#This Row],[OrderDiscount]]) )</f>
        <v>247</v>
      </c>
      <c r="Q4767" s="28">
        <f>FACT_ORDERS[[#This Row],[TotalAmountWithDiscount]]+FACT_ORDERS[[#This Row],[DeliveryCost]]</f>
        <v>247</v>
      </c>
      <c r="R4767" s="35">
        <v>45518</v>
      </c>
      <c r="S4767" s="35" t="str">
        <f>IF(NETWORKDAYS(FACT_ORDERS[[#This Row],[Order-Date]], FACT_ORDERS[[#This Row],[ArrivalDate ]]) &gt; 10, "Late", "On Time")</f>
        <v>On Time</v>
      </c>
    </row>
    <row r="4768" spans="1:19" x14ac:dyDescent="0.3">
      <c r="A4768" s="12">
        <v>9766</v>
      </c>
      <c r="B4768" s="12">
        <v>261</v>
      </c>
      <c r="C4768" s="12">
        <v>10158</v>
      </c>
      <c r="D4768" s="12">
        <v>4767</v>
      </c>
      <c r="E4768" s="12" t="s">
        <v>243</v>
      </c>
      <c r="F4768" s="13">
        <v>45510</v>
      </c>
      <c r="G4768" s="26" t="s">
        <v>12940</v>
      </c>
      <c r="H4768" s="12">
        <v>69</v>
      </c>
      <c r="I4768" s="28">
        <f>VLOOKUP(B:B,DIM_PRODUCTS!A:F,5,FALSE)</f>
        <v>19</v>
      </c>
      <c r="J4768" s="28">
        <f>FACT_ORDERS[[#This Row],[ProductPrice]]*FACT_ORDERS[[#This Row],[Quantity]]</f>
        <v>1311</v>
      </c>
      <c r="K4768" s="12" t="str">
        <f>VLOOKUP(C:C,DIM_CUSTOMERS!A:G,7,FALSE)</f>
        <v>Mexico</v>
      </c>
      <c r="L4768" s="30" cm="1">
        <f t="array" ref="L4768">_xlfn.IFS(
    AND(FACT_ORDERS[[#This Row],[DeliveryMehtod]]="shippment",FACT_ORDERS[[#This Row],[TotalAmount]]&gt;=200), 0,
    AND(FACT_ORDERS[[#This Row],[DeliveryMehtod]]="pickup"), 15,
    AND(FACT_ORDERS[[#This Row],[DeliveryMehtod]]="shippment",FACT_ORDERS[[#This Row],[TotalAmount]]&lt;200), 35
)</f>
        <v>15</v>
      </c>
      <c r="M4768" s="12" t="str" cm="1">
        <f t="array" ref="M4768">_xlfn.IFS(
    SUMIFS(FACT_ORDERS[TotalAmount], FACT_ORDERS[WD_CUSTOMERS],FACT_ORDERS[[#This Row],[WD_CUSTOMERS]])&gt;=15000, "VIP",
    SUMIFS(FACT_ORDERS[TotalAmount], FACT_ORDERS[WD_CUSTOMERS],FACT_ORDERS[[#This Row],[WD_CUSTOMERS]])&gt;=8000, "Premium",
    TRUE, "Regular"
)</f>
        <v>Regular</v>
      </c>
      <c r="N4768" s="32" cm="1">
        <f t="array" ref="N4768">_xlfn.IFS(
   FACT_ORDERS[[#This Row],[TypeOfClient]]="VIP", 0.2,
   FACT_ORDERS[[#This Row],[TypeOfClient]]="Premium", 0.1,
   TRUE, 0
)</f>
        <v>0</v>
      </c>
      <c r="O4768" s="31" cm="1">
        <f t="array" ref="O4768">_xlfn.IFS(
   FACT_ORDERS[[#This Row],[TotalAmount]]&gt;1500, 0.15,
   FACT_ORDERS[[#This Row],[TotalAmount]]&gt;1000, 0.1,
   FACT_ORDERS[[#This Row],[TotalAmount]]&gt;500, 0.05,
   TRUE, 0
)</f>
        <v>0.1</v>
      </c>
      <c r="P4768" s="28">
        <f xml:space="preserve"> FACT_ORDERS[[#This Row],[TotalAmount]] * (1 - (FACT_ORDERS[[#This Row],[ClientDiscount]] + FACT_ORDERS[[#This Row],[OrderDiscount]]) )</f>
        <v>1179.9000000000001</v>
      </c>
      <c r="Q4768" s="28">
        <f>FACT_ORDERS[[#This Row],[TotalAmountWithDiscount]]+FACT_ORDERS[[#This Row],[DeliveryCost]]</f>
        <v>1194.9000000000001</v>
      </c>
      <c r="R4768" s="35">
        <v>45517</v>
      </c>
      <c r="S4768" s="35" t="str">
        <f>IF(NETWORKDAYS(FACT_ORDERS[[#This Row],[Order-Date]], FACT_ORDERS[[#This Row],[ArrivalDate ]]) &gt; 10, "Late", "On Time")</f>
        <v>On Time</v>
      </c>
    </row>
    <row r="4769" spans="1:19" x14ac:dyDescent="0.3">
      <c r="A4769" s="12">
        <v>9767</v>
      </c>
      <c r="B4769" s="12">
        <v>223</v>
      </c>
      <c r="C4769" s="12">
        <v>10899</v>
      </c>
      <c r="D4769" s="12">
        <v>4768</v>
      </c>
      <c r="E4769" s="12" t="s">
        <v>244</v>
      </c>
      <c r="F4769" s="13">
        <v>44959</v>
      </c>
      <c r="G4769" s="26" t="s">
        <v>14890</v>
      </c>
      <c r="H4769" s="12">
        <v>16</v>
      </c>
      <c r="I4769" s="28">
        <f>VLOOKUP(B:B,DIM_PRODUCTS!A:F,5,FALSE)</f>
        <v>20</v>
      </c>
      <c r="J4769" s="28">
        <f>FACT_ORDERS[[#This Row],[ProductPrice]]*FACT_ORDERS[[#This Row],[Quantity]]</f>
        <v>320</v>
      </c>
      <c r="K4769" s="12" t="str">
        <f>VLOOKUP(C:C,DIM_CUSTOMERS!A:G,7,FALSE)</f>
        <v>Italy</v>
      </c>
      <c r="L4769" s="30" cm="1">
        <f t="array" ref="L4769">_xlfn.IFS(
    AND(FACT_ORDERS[[#This Row],[DeliveryMehtod]]="shippment",FACT_ORDERS[[#This Row],[TotalAmount]]&gt;=200), 0,
    AND(FACT_ORDERS[[#This Row],[DeliveryMehtod]]="pickup"), 15,
    AND(FACT_ORDERS[[#This Row],[DeliveryMehtod]]="shippment",FACT_ORDERS[[#This Row],[TotalAmount]]&lt;200), 35
)</f>
        <v>0</v>
      </c>
      <c r="M4769" s="12" t="str" cm="1">
        <f t="array" ref="M4769">_xlfn.IFS(
    SUMIFS(FACT_ORDERS[TotalAmount], FACT_ORDERS[WD_CUSTOMERS],FACT_ORDERS[[#This Row],[WD_CUSTOMERS]])&gt;=15000, "VIP",
    SUMIFS(FACT_ORDERS[TotalAmount], FACT_ORDERS[WD_CUSTOMERS],FACT_ORDERS[[#This Row],[WD_CUSTOMERS]])&gt;=8000, "Premium",
    TRUE, "Regular"
)</f>
        <v>Premium</v>
      </c>
      <c r="N4769" s="32" cm="1">
        <f t="array" ref="N4769">_xlfn.IFS(
   FACT_ORDERS[[#This Row],[TypeOfClient]]="VIP", 0.2,
   FACT_ORDERS[[#This Row],[TypeOfClient]]="Premium", 0.1,
   TRUE, 0
)</f>
        <v>0.1</v>
      </c>
      <c r="O4769" s="31" cm="1">
        <f t="array" ref="O4769">_xlfn.IFS(
   FACT_ORDERS[[#This Row],[TotalAmount]]&gt;1500, 0.15,
   FACT_ORDERS[[#This Row],[TotalAmount]]&gt;1000, 0.1,
   FACT_ORDERS[[#This Row],[TotalAmount]]&gt;500, 0.05,
   TRUE, 0
)</f>
        <v>0</v>
      </c>
      <c r="P4769" s="28">
        <f xml:space="preserve"> FACT_ORDERS[[#This Row],[TotalAmount]] * (1 - (FACT_ORDERS[[#This Row],[ClientDiscount]] + FACT_ORDERS[[#This Row],[OrderDiscount]]) )</f>
        <v>288</v>
      </c>
      <c r="Q4769" s="28">
        <f>FACT_ORDERS[[#This Row],[TotalAmountWithDiscount]]+FACT_ORDERS[[#This Row],[DeliveryCost]]</f>
        <v>288</v>
      </c>
      <c r="R4769" s="35">
        <v>44968</v>
      </c>
      <c r="S4769" s="35" t="str">
        <f>IF(NETWORKDAYS(FACT_ORDERS[[#This Row],[Order-Date]], FACT_ORDERS[[#This Row],[ArrivalDate ]]) &gt; 10, "Late", "On Time")</f>
        <v>On Time</v>
      </c>
    </row>
    <row r="4770" spans="1:19" x14ac:dyDescent="0.3">
      <c r="A4770" s="12">
        <v>9768</v>
      </c>
      <c r="B4770" s="12">
        <v>298</v>
      </c>
      <c r="C4770" s="12">
        <v>10899</v>
      </c>
      <c r="D4770" s="12">
        <v>4769</v>
      </c>
      <c r="E4770" s="12" t="s">
        <v>243</v>
      </c>
      <c r="F4770" s="13">
        <v>44959</v>
      </c>
      <c r="G4770" s="26" t="s">
        <v>14891</v>
      </c>
      <c r="H4770" s="12">
        <v>33</v>
      </c>
      <c r="I4770" s="28">
        <f>VLOOKUP(B:B,DIM_PRODUCTS!A:F,5,FALSE)</f>
        <v>19</v>
      </c>
      <c r="J4770" s="28">
        <f>FACT_ORDERS[[#This Row],[ProductPrice]]*FACT_ORDERS[[#This Row],[Quantity]]</f>
        <v>627</v>
      </c>
      <c r="K4770" s="12" t="str">
        <f>VLOOKUP(C:C,DIM_CUSTOMERS!A:G,7,FALSE)</f>
        <v>Italy</v>
      </c>
      <c r="L4770" s="30" cm="1">
        <f t="array" ref="L4770">_xlfn.IFS(
    AND(FACT_ORDERS[[#This Row],[DeliveryMehtod]]="shippment",FACT_ORDERS[[#This Row],[TotalAmount]]&gt;=200), 0,
    AND(FACT_ORDERS[[#This Row],[DeliveryMehtod]]="pickup"), 15,
    AND(FACT_ORDERS[[#This Row],[DeliveryMehtod]]="shippment",FACT_ORDERS[[#This Row],[TotalAmount]]&lt;200), 35
)</f>
        <v>15</v>
      </c>
      <c r="M4770" s="12" t="str" cm="1">
        <f t="array" ref="M4770">_xlfn.IFS(
    SUMIFS(FACT_ORDERS[TotalAmount], FACT_ORDERS[WD_CUSTOMERS],FACT_ORDERS[[#This Row],[WD_CUSTOMERS]])&gt;=15000, "VIP",
    SUMIFS(FACT_ORDERS[TotalAmount], FACT_ORDERS[WD_CUSTOMERS],FACT_ORDERS[[#This Row],[WD_CUSTOMERS]])&gt;=8000, "Premium",
    TRUE, "Regular"
)</f>
        <v>Premium</v>
      </c>
      <c r="N4770" s="32" cm="1">
        <f t="array" ref="N4770">_xlfn.IFS(
   FACT_ORDERS[[#This Row],[TypeOfClient]]="VIP", 0.2,
   FACT_ORDERS[[#This Row],[TypeOfClient]]="Premium", 0.1,
   TRUE, 0
)</f>
        <v>0.1</v>
      </c>
      <c r="O4770" s="31" cm="1">
        <f t="array" ref="O4770">_xlfn.IFS(
   FACT_ORDERS[[#This Row],[TotalAmount]]&gt;1500, 0.15,
   FACT_ORDERS[[#This Row],[TotalAmount]]&gt;1000, 0.1,
   FACT_ORDERS[[#This Row],[TotalAmount]]&gt;500, 0.05,
   TRUE, 0
)</f>
        <v>0.05</v>
      </c>
      <c r="P4770" s="28">
        <f xml:space="preserve"> FACT_ORDERS[[#This Row],[TotalAmount]] * (1 - (FACT_ORDERS[[#This Row],[ClientDiscount]] + FACT_ORDERS[[#This Row],[OrderDiscount]]) )</f>
        <v>532.94999999999993</v>
      </c>
      <c r="Q4770" s="28">
        <f>FACT_ORDERS[[#This Row],[TotalAmountWithDiscount]]+FACT_ORDERS[[#This Row],[DeliveryCost]]</f>
        <v>547.94999999999993</v>
      </c>
      <c r="R4770" s="35">
        <v>44970</v>
      </c>
      <c r="S4770" s="35" t="str">
        <f>IF(NETWORKDAYS(FACT_ORDERS[[#This Row],[Order-Date]], FACT_ORDERS[[#This Row],[ArrivalDate ]]) &gt; 10, "Late", "On Time")</f>
        <v>On Time</v>
      </c>
    </row>
    <row r="4771" spans="1:19" x14ac:dyDescent="0.3">
      <c r="A4771" s="12">
        <v>9769</v>
      </c>
      <c r="B4771" s="12">
        <v>243</v>
      </c>
      <c r="C4771" s="12">
        <v>10899</v>
      </c>
      <c r="D4771" s="12">
        <v>4770</v>
      </c>
      <c r="E4771" s="12" t="s">
        <v>243</v>
      </c>
      <c r="F4771" s="13">
        <v>45406</v>
      </c>
      <c r="G4771" s="26" t="s">
        <v>12791</v>
      </c>
      <c r="H4771" s="12">
        <v>69</v>
      </c>
      <c r="I4771" s="28">
        <f>VLOOKUP(B:B,DIM_PRODUCTS!A:F,5,FALSE)</f>
        <v>22</v>
      </c>
      <c r="J4771" s="28">
        <f>FACT_ORDERS[[#This Row],[ProductPrice]]*FACT_ORDERS[[#This Row],[Quantity]]</f>
        <v>1518</v>
      </c>
      <c r="K4771" s="12" t="str">
        <f>VLOOKUP(C:C,DIM_CUSTOMERS!A:G,7,FALSE)</f>
        <v>Italy</v>
      </c>
      <c r="L4771" s="30" cm="1">
        <f t="array" ref="L4771">_xlfn.IFS(
    AND(FACT_ORDERS[[#This Row],[DeliveryMehtod]]="shippment",FACT_ORDERS[[#This Row],[TotalAmount]]&gt;=200), 0,
    AND(FACT_ORDERS[[#This Row],[DeliveryMehtod]]="pickup"), 15,
    AND(FACT_ORDERS[[#This Row],[DeliveryMehtod]]="shippment",FACT_ORDERS[[#This Row],[TotalAmount]]&lt;200), 35
)</f>
        <v>15</v>
      </c>
      <c r="M4771" s="12" t="str" cm="1">
        <f t="array" ref="M4771">_xlfn.IFS(
    SUMIFS(FACT_ORDERS[TotalAmount], FACT_ORDERS[WD_CUSTOMERS],FACT_ORDERS[[#This Row],[WD_CUSTOMERS]])&gt;=15000, "VIP",
    SUMIFS(FACT_ORDERS[TotalAmount], FACT_ORDERS[WD_CUSTOMERS],FACT_ORDERS[[#This Row],[WD_CUSTOMERS]])&gt;=8000, "Premium",
    TRUE, "Regular"
)</f>
        <v>Premium</v>
      </c>
      <c r="N4771" s="32" cm="1">
        <f t="array" ref="N4771">_xlfn.IFS(
   FACT_ORDERS[[#This Row],[TypeOfClient]]="VIP", 0.2,
   FACT_ORDERS[[#This Row],[TypeOfClient]]="Premium", 0.1,
   TRUE, 0
)</f>
        <v>0.1</v>
      </c>
      <c r="O4771" s="31" cm="1">
        <f t="array" ref="O4771">_xlfn.IFS(
   FACT_ORDERS[[#This Row],[TotalAmount]]&gt;1500, 0.15,
   FACT_ORDERS[[#This Row],[TotalAmount]]&gt;1000, 0.1,
   FACT_ORDERS[[#This Row],[TotalAmount]]&gt;500, 0.05,
   TRUE, 0
)</f>
        <v>0.15</v>
      </c>
      <c r="P4771" s="28">
        <f xml:space="preserve"> FACT_ORDERS[[#This Row],[TotalAmount]] * (1 - (FACT_ORDERS[[#This Row],[ClientDiscount]] + FACT_ORDERS[[#This Row],[OrderDiscount]]) )</f>
        <v>1138.5</v>
      </c>
      <c r="Q4771" s="28">
        <f>FACT_ORDERS[[#This Row],[TotalAmountWithDiscount]]+FACT_ORDERS[[#This Row],[DeliveryCost]]</f>
        <v>1153.5</v>
      </c>
      <c r="R4771" s="35">
        <v>45413</v>
      </c>
      <c r="S4771" s="35" t="str">
        <f>IF(NETWORKDAYS(FACT_ORDERS[[#This Row],[Order-Date]], FACT_ORDERS[[#This Row],[ArrivalDate ]]) &gt; 10, "Late", "On Time")</f>
        <v>On Time</v>
      </c>
    </row>
    <row r="4772" spans="1:19" x14ac:dyDescent="0.3">
      <c r="A4772" s="12">
        <v>9770</v>
      </c>
      <c r="B4772" s="12">
        <v>223</v>
      </c>
      <c r="C4772" s="12">
        <v>10899</v>
      </c>
      <c r="D4772" s="12">
        <v>4771</v>
      </c>
      <c r="E4772" s="12" t="s">
        <v>243</v>
      </c>
      <c r="F4772" s="13">
        <v>45406</v>
      </c>
      <c r="G4772" s="26" t="s">
        <v>14892</v>
      </c>
      <c r="H4772" s="12">
        <v>22</v>
      </c>
      <c r="I4772" s="28">
        <f>VLOOKUP(B:B,DIM_PRODUCTS!A:F,5,FALSE)</f>
        <v>20</v>
      </c>
      <c r="J4772" s="28">
        <f>FACT_ORDERS[[#This Row],[ProductPrice]]*FACT_ORDERS[[#This Row],[Quantity]]</f>
        <v>440</v>
      </c>
      <c r="K4772" s="12" t="str">
        <f>VLOOKUP(C:C,DIM_CUSTOMERS!A:G,7,FALSE)</f>
        <v>Italy</v>
      </c>
      <c r="L4772" s="30" cm="1">
        <f t="array" ref="L4772">_xlfn.IFS(
    AND(FACT_ORDERS[[#This Row],[DeliveryMehtod]]="shippment",FACT_ORDERS[[#This Row],[TotalAmount]]&gt;=200), 0,
    AND(FACT_ORDERS[[#This Row],[DeliveryMehtod]]="pickup"), 15,
    AND(FACT_ORDERS[[#This Row],[DeliveryMehtod]]="shippment",FACT_ORDERS[[#This Row],[TotalAmount]]&lt;200), 35
)</f>
        <v>15</v>
      </c>
      <c r="M4772" s="12" t="str" cm="1">
        <f t="array" ref="M4772">_xlfn.IFS(
    SUMIFS(FACT_ORDERS[TotalAmount], FACT_ORDERS[WD_CUSTOMERS],FACT_ORDERS[[#This Row],[WD_CUSTOMERS]])&gt;=15000, "VIP",
    SUMIFS(FACT_ORDERS[TotalAmount], FACT_ORDERS[WD_CUSTOMERS],FACT_ORDERS[[#This Row],[WD_CUSTOMERS]])&gt;=8000, "Premium",
    TRUE, "Regular"
)</f>
        <v>Premium</v>
      </c>
      <c r="N4772" s="32" cm="1">
        <f t="array" ref="N4772">_xlfn.IFS(
   FACT_ORDERS[[#This Row],[TypeOfClient]]="VIP", 0.2,
   FACT_ORDERS[[#This Row],[TypeOfClient]]="Premium", 0.1,
   TRUE, 0
)</f>
        <v>0.1</v>
      </c>
      <c r="O4772" s="31" cm="1">
        <f t="array" ref="O4772">_xlfn.IFS(
   FACT_ORDERS[[#This Row],[TotalAmount]]&gt;1500, 0.15,
   FACT_ORDERS[[#This Row],[TotalAmount]]&gt;1000, 0.1,
   FACT_ORDERS[[#This Row],[TotalAmount]]&gt;500, 0.05,
   TRUE, 0
)</f>
        <v>0</v>
      </c>
      <c r="P4772" s="28">
        <f xml:space="preserve"> FACT_ORDERS[[#This Row],[TotalAmount]] * (1 - (FACT_ORDERS[[#This Row],[ClientDiscount]] + FACT_ORDERS[[#This Row],[OrderDiscount]]) )</f>
        <v>396</v>
      </c>
      <c r="Q4772" s="28">
        <f>FACT_ORDERS[[#This Row],[TotalAmountWithDiscount]]+FACT_ORDERS[[#This Row],[DeliveryCost]]</f>
        <v>411</v>
      </c>
      <c r="R4772" s="35">
        <v>45416</v>
      </c>
      <c r="S4772" s="35" t="str">
        <f>IF(NETWORKDAYS(FACT_ORDERS[[#This Row],[Order-Date]], FACT_ORDERS[[#This Row],[ArrivalDate ]]) &gt; 10, "Late", "On Time")</f>
        <v>On Time</v>
      </c>
    </row>
    <row r="4773" spans="1:19" x14ac:dyDescent="0.3">
      <c r="A4773" s="12">
        <v>9771</v>
      </c>
      <c r="B4773" s="12">
        <v>298</v>
      </c>
      <c r="C4773" s="12">
        <v>10899</v>
      </c>
      <c r="D4773" s="12">
        <v>4772</v>
      </c>
      <c r="E4773" s="12" t="s">
        <v>244</v>
      </c>
      <c r="F4773" s="13">
        <v>45406</v>
      </c>
      <c r="G4773" s="26" t="s">
        <v>14893</v>
      </c>
      <c r="H4773" s="12">
        <v>31</v>
      </c>
      <c r="I4773" s="28">
        <f>VLOOKUP(B:B,DIM_PRODUCTS!A:F,5,FALSE)</f>
        <v>19</v>
      </c>
      <c r="J4773" s="28">
        <f>FACT_ORDERS[[#This Row],[ProductPrice]]*FACT_ORDERS[[#This Row],[Quantity]]</f>
        <v>589</v>
      </c>
      <c r="K4773" s="12" t="str">
        <f>VLOOKUP(C:C,DIM_CUSTOMERS!A:G,7,FALSE)</f>
        <v>Italy</v>
      </c>
      <c r="L4773" s="30" cm="1">
        <f t="array" ref="L4773">_xlfn.IFS(
    AND(FACT_ORDERS[[#This Row],[DeliveryMehtod]]="shippment",FACT_ORDERS[[#This Row],[TotalAmount]]&gt;=200), 0,
    AND(FACT_ORDERS[[#This Row],[DeliveryMehtod]]="pickup"), 15,
    AND(FACT_ORDERS[[#This Row],[DeliveryMehtod]]="shippment",FACT_ORDERS[[#This Row],[TotalAmount]]&lt;200), 35
)</f>
        <v>0</v>
      </c>
      <c r="M4773" s="12" t="str" cm="1">
        <f t="array" ref="M4773">_xlfn.IFS(
    SUMIFS(FACT_ORDERS[TotalAmount], FACT_ORDERS[WD_CUSTOMERS],FACT_ORDERS[[#This Row],[WD_CUSTOMERS]])&gt;=15000, "VIP",
    SUMIFS(FACT_ORDERS[TotalAmount], FACT_ORDERS[WD_CUSTOMERS],FACT_ORDERS[[#This Row],[WD_CUSTOMERS]])&gt;=8000, "Premium",
    TRUE, "Regular"
)</f>
        <v>Premium</v>
      </c>
      <c r="N4773" s="32" cm="1">
        <f t="array" ref="N4773">_xlfn.IFS(
   FACT_ORDERS[[#This Row],[TypeOfClient]]="VIP", 0.2,
   FACT_ORDERS[[#This Row],[TypeOfClient]]="Premium", 0.1,
   TRUE, 0
)</f>
        <v>0.1</v>
      </c>
      <c r="O4773" s="31" cm="1">
        <f t="array" ref="O4773">_xlfn.IFS(
   FACT_ORDERS[[#This Row],[TotalAmount]]&gt;1500, 0.15,
   FACT_ORDERS[[#This Row],[TotalAmount]]&gt;1000, 0.1,
   FACT_ORDERS[[#This Row],[TotalAmount]]&gt;500, 0.05,
   TRUE, 0
)</f>
        <v>0.05</v>
      </c>
      <c r="P4773" s="28">
        <f xml:space="preserve"> FACT_ORDERS[[#This Row],[TotalAmount]] * (1 - (FACT_ORDERS[[#This Row],[ClientDiscount]] + FACT_ORDERS[[#This Row],[OrderDiscount]]) )</f>
        <v>500.65</v>
      </c>
      <c r="Q4773" s="28">
        <f>FACT_ORDERS[[#This Row],[TotalAmountWithDiscount]]+FACT_ORDERS[[#This Row],[DeliveryCost]]</f>
        <v>500.65</v>
      </c>
      <c r="R4773" s="35">
        <v>45416</v>
      </c>
      <c r="S4773" s="35" t="str">
        <f>IF(NETWORKDAYS(FACT_ORDERS[[#This Row],[Order-Date]], FACT_ORDERS[[#This Row],[ArrivalDate ]]) &gt; 10, "Late", "On Time")</f>
        <v>On Time</v>
      </c>
    </row>
    <row r="4774" spans="1:19" x14ac:dyDescent="0.3">
      <c r="A4774" s="12">
        <v>9772</v>
      </c>
      <c r="B4774" s="12">
        <v>243</v>
      </c>
      <c r="C4774" s="12">
        <v>10899</v>
      </c>
      <c r="D4774" s="12">
        <v>4773</v>
      </c>
      <c r="E4774" s="12" t="s">
        <v>244</v>
      </c>
      <c r="F4774" s="13">
        <v>45200</v>
      </c>
      <c r="G4774" s="26" t="s">
        <v>3940</v>
      </c>
      <c r="H4774" s="12">
        <v>70</v>
      </c>
      <c r="I4774" s="28">
        <f>VLOOKUP(B:B,DIM_PRODUCTS!A:F,5,FALSE)</f>
        <v>22</v>
      </c>
      <c r="J4774" s="28">
        <f>FACT_ORDERS[[#This Row],[ProductPrice]]*FACT_ORDERS[[#This Row],[Quantity]]</f>
        <v>1540</v>
      </c>
      <c r="K4774" s="12" t="str">
        <f>VLOOKUP(C:C,DIM_CUSTOMERS!A:G,7,FALSE)</f>
        <v>Italy</v>
      </c>
      <c r="L4774" s="30" cm="1">
        <f t="array" ref="L4774">_xlfn.IFS(
    AND(FACT_ORDERS[[#This Row],[DeliveryMehtod]]="shippment",FACT_ORDERS[[#This Row],[TotalAmount]]&gt;=200), 0,
    AND(FACT_ORDERS[[#This Row],[DeliveryMehtod]]="pickup"), 15,
    AND(FACT_ORDERS[[#This Row],[DeliveryMehtod]]="shippment",FACT_ORDERS[[#This Row],[TotalAmount]]&lt;200), 35
)</f>
        <v>0</v>
      </c>
      <c r="M4774" s="12" t="str" cm="1">
        <f t="array" ref="M4774">_xlfn.IFS(
    SUMIFS(FACT_ORDERS[TotalAmount], FACT_ORDERS[WD_CUSTOMERS],FACT_ORDERS[[#This Row],[WD_CUSTOMERS]])&gt;=15000, "VIP",
    SUMIFS(FACT_ORDERS[TotalAmount], FACT_ORDERS[WD_CUSTOMERS],FACT_ORDERS[[#This Row],[WD_CUSTOMERS]])&gt;=8000, "Premium",
    TRUE, "Regular"
)</f>
        <v>Premium</v>
      </c>
      <c r="N4774" s="32" cm="1">
        <f t="array" ref="N4774">_xlfn.IFS(
   FACT_ORDERS[[#This Row],[TypeOfClient]]="VIP", 0.2,
   FACT_ORDERS[[#This Row],[TypeOfClient]]="Premium", 0.1,
   TRUE, 0
)</f>
        <v>0.1</v>
      </c>
      <c r="O4774" s="31" cm="1">
        <f t="array" ref="O4774">_xlfn.IFS(
   FACT_ORDERS[[#This Row],[TotalAmount]]&gt;1500, 0.15,
   FACT_ORDERS[[#This Row],[TotalAmount]]&gt;1000, 0.1,
   FACT_ORDERS[[#This Row],[TotalAmount]]&gt;500, 0.05,
   TRUE, 0
)</f>
        <v>0.15</v>
      </c>
      <c r="P4774" s="28">
        <f xml:space="preserve"> FACT_ORDERS[[#This Row],[TotalAmount]] * (1 - (FACT_ORDERS[[#This Row],[ClientDiscount]] + FACT_ORDERS[[#This Row],[OrderDiscount]]) )</f>
        <v>1155</v>
      </c>
      <c r="Q4774" s="28">
        <f>FACT_ORDERS[[#This Row],[TotalAmountWithDiscount]]+FACT_ORDERS[[#This Row],[DeliveryCost]]</f>
        <v>1155</v>
      </c>
      <c r="R4774" s="35">
        <v>45210</v>
      </c>
      <c r="S4774" s="35" t="str">
        <f>IF(NETWORKDAYS(FACT_ORDERS[[#This Row],[Order-Date]], FACT_ORDERS[[#This Row],[ArrivalDate ]]) &gt; 10, "Late", "On Time")</f>
        <v>On Time</v>
      </c>
    </row>
    <row r="4775" spans="1:19" x14ac:dyDescent="0.3">
      <c r="A4775" s="12">
        <v>9773</v>
      </c>
      <c r="B4775" s="12">
        <v>223</v>
      </c>
      <c r="C4775" s="12">
        <v>10899</v>
      </c>
      <c r="D4775" s="12">
        <v>4774</v>
      </c>
      <c r="E4775" s="12" t="s">
        <v>244</v>
      </c>
      <c r="F4775" s="13">
        <v>45200</v>
      </c>
      <c r="G4775" s="26" t="s">
        <v>3393</v>
      </c>
      <c r="H4775" s="12">
        <v>18</v>
      </c>
      <c r="I4775" s="28">
        <f>VLOOKUP(B:B,DIM_PRODUCTS!A:F,5,FALSE)</f>
        <v>20</v>
      </c>
      <c r="J4775" s="28">
        <f>FACT_ORDERS[[#This Row],[ProductPrice]]*FACT_ORDERS[[#This Row],[Quantity]]</f>
        <v>360</v>
      </c>
      <c r="K4775" s="12" t="str">
        <f>VLOOKUP(C:C,DIM_CUSTOMERS!A:G,7,FALSE)</f>
        <v>Italy</v>
      </c>
      <c r="L4775" s="30" cm="1">
        <f t="array" ref="L4775">_xlfn.IFS(
    AND(FACT_ORDERS[[#This Row],[DeliveryMehtod]]="shippment",FACT_ORDERS[[#This Row],[TotalAmount]]&gt;=200), 0,
    AND(FACT_ORDERS[[#This Row],[DeliveryMehtod]]="pickup"), 15,
    AND(FACT_ORDERS[[#This Row],[DeliveryMehtod]]="shippment",FACT_ORDERS[[#This Row],[TotalAmount]]&lt;200), 35
)</f>
        <v>0</v>
      </c>
      <c r="M4775" s="12" t="str" cm="1">
        <f t="array" ref="M4775">_xlfn.IFS(
    SUMIFS(FACT_ORDERS[TotalAmount], FACT_ORDERS[WD_CUSTOMERS],FACT_ORDERS[[#This Row],[WD_CUSTOMERS]])&gt;=15000, "VIP",
    SUMIFS(FACT_ORDERS[TotalAmount], FACT_ORDERS[WD_CUSTOMERS],FACT_ORDERS[[#This Row],[WD_CUSTOMERS]])&gt;=8000, "Premium",
    TRUE, "Regular"
)</f>
        <v>Premium</v>
      </c>
      <c r="N4775" s="32" cm="1">
        <f t="array" ref="N4775">_xlfn.IFS(
   FACT_ORDERS[[#This Row],[TypeOfClient]]="VIP", 0.2,
   FACT_ORDERS[[#This Row],[TypeOfClient]]="Premium", 0.1,
   TRUE, 0
)</f>
        <v>0.1</v>
      </c>
      <c r="O4775" s="31" cm="1">
        <f t="array" ref="O4775">_xlfn.IFS(
   FACT_ORDERS[[#This Row],[TotalAmount]]&gt;1500, 0.15,
   FACT_ORDERS[[#This Row],[TotalAmount]]&gt;1000, 0.1,
   FACT_ORDERS[[#This Row],[TotalAmount]]&gt;500, 0.05,
   TRUE, 0
)</f>
        <v>0</v>
      </c>
      <c r="P4775" s="28">
        <f xml:space="preserve"> FACT_ORDERS[[#This Row],[TotalAmount]] * (1 - (FACT_ORDERS[[#This Row],[ClientDiscount]] + FACT_ORDERS[[#This Row],[OrderDiscount]]) )</f>
        <v>324</v>
      </c>
      <c r="Q4775" s="28">
        <f>FACT_ORDERS[[#This Row],[TotalAmountWithDiscount]]+FACT_ORDERS[[#This Row],[DeliveryCost]]</f>
        <v>324</v>
      </c>
      <c r="R4775" s="35">
        <v>45207</v>
      </c>
      <c r="S4775" s="35" t="str">
        <f>IF(NETWORKDAYS(FACT_ORDERS[[#This Row],[Order-Date]], FACT_ORDERS[[#This Row],[ArrivalDate ]]) &gt; 10, "Late", "On Time")</f>
        <v>On Time</v>
      </c>
    </row>
    <row r="4776" spans="1:19" x14ac:dyDescent="0.3">
      <c r="A4776" s="12">
        <v>9774</v>
      </c>
      <c r="B4776" s="12">
        <v>298</v>
      </c>
      <c r="C4776" s="12">
        <v>10899</v>
      </c>
      <c r="D4776" s="12">
        <v>4775</v>
      </c>
      <c r="E4776" s="12" t="s">
        <v>243</v>
      </c>
      <c r="F4776" s="13">
        <v>45200</v>
      </c>
      <c r="G4776" s="26" t="s">
        <v>14894</v>
      </c>
      <c r="H4776" s="12">
        <v>34</v>
      </c>
      <c r="I4776" s="28">
        <f>VLOOKUP(B:B,DIM_PRODUCTS!A:F,5,FALSE)</f>
        <v>19</v>
      </c>
      <c r="J4776" s="28">
        <f>FACT_ORDERS[[#This Row],[ProductPrice]]*FACT_ORDERS[[#This Row],[Quantity]]</f>
        <v>646</v>
      </c>
      <c r="K4776" s="12" t="str">
        <f>VLOOKUP(C:C,DIM_CUSTOMERS!A:G,7,FALSE)</f>
        <v>Italy</v>
      </c>
      <c r="L4776" s="30" cm="1">
        <f t="array" ref="L4776">_xlfn.IFS(
    AND(FACT_ORDERS[[#This Row],[DeliveryMehtod]]="shippment",FACT_ORDERS[[#This Row],[TotalAmount]]&gt;=200), 0,
    AND(FACT_ORDERS[[#This Row],[DeliveryMehtod]]="pickup"), 15,
    AND(FACT_ORDERS[[#This Row],[DeliveryMehtod]]="shippment",FACT_ORDERS[[#This Row],[TotalAmount]]&lt;200), 35
)</f>
        <v>15</v>
      </c>
      <c r="M4776" s="12" t="str" cm="1">
        <f t="array" ref="M4776">_xlfn.IFS(
    SUMIFS(FACT_ORDERS[TotalAmount], FACT_ORDERS[WD_CUSTOMERS],FACT_ORDERS[[#This Row],[WD_CUSTOMERS]])&gt;=15000, "VIP",
    SUMIFS(FACT_ORDERS[TotalAmount], FACT_ORDERS[WD_CUSTOMERS],FACT_ORDERS[[#This Row],[WD_CUSTOMERS]])&gt;=8000, "Premium",
    TRUE, "Regular"
)</f>
        <v>Premium</v>
      </c>
      <c r="N4776" s="32" cm="1">
        <f t="array" ref="N4776">_xlfn.IFS(
   FACT_ORDERS[[#This Row],[TypeOfClient]]="VIP", 0.2,
   FACT_ORDERS[[#This Row],[TypeOfClient]]="Premium", 0.1,
   TRUE, 0
)</f>
        <v>0.1</v>
      </c>
      <c r="O4776" s="31" cm="1">
        <f t="array" ref="O4776">_xlfn.IFS(
   FACT_ORDERS[[#This Row],[TotalAmount]]&gt;1500, 0.15,
   FACT_ORDERS[[#This Row],[TotalAmount]]&gt;1000, 0.1,
   FACT_ORDERS[[#This Row],[TotalAmount]]&gt;500, 0.05,
   TRUE, 0
)</f>
        <v>0.05</v>
      </c>
      <c r="P4776" s="28">
        <f xml:space="preserve"> FACT_ORDERS[[#This Row],[TotalAmount]] * (1 - (FACT_ORDERS[[#This Row],[ClientDiscount]] + FACT_ORDERS[[#This Row],[OrderDiscount]]) )</f>
        <v>549.1</v>
      </c>
      <c r="Q4776" s="28">
        <f>FACT_ORDERS[[#This Row],[TotalAmountWithDiscount]]+FACT_ORDERS[[#This Row],[DeliveryCost]]</f>
        <v>564.1</v>
      </c>
      <c r="R4776" s="35">
        <v>45210</v>
      </c>
      <c r="S4776" s="35" t="str">
        <f>IF(NETWORKDAYS(FACT_ORDERS[[#This Row],[Order-Date]], FACT_ORDERS[[#This Row],[ArrivalDate ]]) &gt; 10, "Late", "On Time")</f>
        <v>On Time</v>
      </c>
    </row>
    <row r="4777" spans="1:19" x14ac:dyDescent="0.3">
      <c r="A4777" s="12">
        <v>9775</v>
      </c>
      <c r="B4777" s="12">
        <v>293</v>
      </c>
      <c r="C4777" s="12">
        <v>10176</v>
      </c>
      <c r="D4777" s="12">
        <v>4776</v>
      </c>
      <c r="E4777" s="12" t="s">
        <v>243</v>
      </c>
      <c r="F4777" s="13">
        <v>45501</v>
      </c>
      <c r="G4777" s="26" t="s">
        <v>14895</v>
      </c>
      <c r="H4777" s="12">
        <v>70</v>
      </c>
      <c r="I4777" s="28">
        <f>VLOOKUP(B:B,DIM_PRODUCTS!A:F,5,FALSE)</f>
        <v>11</v>
      </c>
      <c r="J4777" s="28">
        <f>FACT_ORDERS[[#This Row],[ProductPrice]]*FACT_ORDERS[[#This Row],[Quantity]]</f>
        <v>770</v>
      </c>
      <c r="K4777" s="12" t="str">
        <f>VLOOKUP(C:C,DIM_CUSTOMERS!A:G,7,FALSE)</f>
        <v>USA</v>
      </c>
      <c r="L4777" s="30" cm="1">
        <f t="array" ref="L4777">_xlfn.IFS(
    AND(FACT_ORDERS[[#This Row],[DeliveryMehtod]]="shippment",FACT_ORDERS[[#This Row],[TotalAmount]]&gt;=200), 0,
    AND(FACT_ORDERS[[#This Row],[DeliveryMehtod]]="pickup"), 15,
    AND(FACT_ORDERS[[#This Row],[DeliveryMehtod]]="shippment",FACT_ORDERS[[#This Row],[TotalAmount]]&lt;200), 35
)</f>
        <v>15</v>
      </c>
      <c r="M4777" s="12" t="str" cm="1">
        <f t="array" ref="M4777">_xlfn.IFS(
    SUMIFS(FACT_ORDERS[TotalAmount], FACT_ORDERS[WD_CUSTOMERS],FACT_ORDERS[[#This Row],[WD_CUSTOMERS]])&gt;=15000, "VIP",
    SUMIFS(FACT_ORDERS[TotalAmount], FACT_ORDERS[WD_CUSTOMERS],FACT_ORDERS[[#This Row],[WD_CUSTOMERS]])&gt;=8000, "Premium",
    TRUE, "Regular"
)</f>
        <v>Regular</v>
      </c>
      <c r="N4777" s="32" cm="1">
        <f t="array" ref="N4777">_xlfn.IFS(
   FACT_ORDERS[[#This Row],[TypeOfClient]]="VIP", 0.2,
   FACT_ORDERS[[#This Row],[TypeOfClient]]="Premium", 0.1,
   TRUE, 0
)</f>
        <v>0</v>
      </c>
      <c r="O4777" s="31" cm="1">
        <f t="array" ref="O4777">_xlfn.IFS(
   FACT_ORDERS[[#This Row],[TotalAmount]]&gt;1500, 0.15,
   FACT_ORDERS[[#This Row],[TotalAmount]]&gt;1000, 0.1,
   FACT_ORDERS[[#This Row],[TotalAmount]]&gt;500, 0.05,
   TRUE, 0
)</f>
        <v>0.05</v>
      </c>
      <c r="P4777" s="28">
        <f xml:space="preserve"> FACT_ORDERS[[#This Row],[TotalAmount]] * (1 - (FACT_ORDERS[[#This Row],[ClientDiscount]] + FACT_ORDERS[[#This Row],[OrderDiscount]]) )</f>
        <v>731.5</v>
      </c>
      <c r="Q4777" s="28">
        <f>FACT_ORDERS[[#This Row],[TotalAmountWithDiscount]]+FACT_ORDERS[[#This Row],[DeliveryCost]]</f>
        <v>746.5</v>
      </c>
      <c r="R4777" s="35">
        <v>45509</v>
      </c>
      <c r="S4777" s="35" t="str">
        <f>IF(NETWORKDAYS(FACT_ORDERS[[#This Row],[Order-Date]], FACT_ORDERS[[#This Row],[ArrivalDate ]]) &gt; 10, "Late", "On Time")</f>
        <v>On Time</v>
      </c>
    </row>
    <row r="4778" spans="1:19" x14ac:dyDescent="0.3">
      <c r="A4778" s="12">
        <v>9776</v>
      </c>
      <c r="B4778" s="12">
        <v>293</v>
      </c>
      <c r="C4778" s="12">
        <v>10176</v>
      </c>
      <c r="D4778" s="12">
        <v>4777</v>
      </c>
      <c r="E4778" s="12" t="s">
        <v>244</v>
      </c>
      <c r="F4778" s="13">
        <v>45556</v>
      </c>
      <c r="G4778" s="26" t="s">
        <v>14896</v>
      </c>
      <c r="H4778" s="12">
        <v>15</v>
      </c>
      <c r="I4778" s="28">
        <f>VLOOKUP(B:B,DIM_PRODUCTS!A:F,5,FALSE)</f>
        <v>11</v>
      </c>
      <c r="J4778" s="28">
        <f>FACT_ORDERS[[#This Row],[ProductPrice]]*FACT_ORDERS[[#This Row],[Quantity]]</f>
        <v>165</v>
      </c>
      <c r="K4778" s="12" t="str">
        <f>VLOOKUP(C:C,DIM_CUSTOMERS!A:G,7,FALSE)</f>
        <v>USA</v>
      </c>
      <c r="L4778" s="30" cm="1">
        <f t="array" ref="L4778">_xlfn.IFS(
    AND(FACT_ORDERS[[#This Row],[DeliveryMehtod]]="shippment",FACT_ORDERS[[#This Row],[TotalAmount]]&gt;=200), 0,
    AND(FACT_ORDERS[[#This Row],[DeliveryMehtod]]="pickup"), 15,
    AND(FACT_ORDERS[[#This Row],[DeliveryMehtod]]="shippment",FACT_ORDERS[[#This Row],[TotalAmount]]&lt;200), 35
)</f>
        <v>35</v>
      </c>
      <c r="M4778" s="12" t="str" cm="1">
        <f t="array" ref="M4778">_xlfn.IFS(
    SUMIFS(FACT_ORDERS[TotalAmount], FACT_ORDERS[WD_CUSTOMERS],FACT_ORDERS[[#This Row],[WD_CUSTOMERS]])&gt;=15000, "VIP",
    SUMIFS(FACT_ORDERS[TotalAmount], FACT_ORDERS[WD_CUSTOMERS],FACT_ORDERS[[#This Row],[WD_CUSTOMERS]])&gt;=8000, "Premium",
    TRUE, "Regular"
)</f>
        <v>Regular</v>
      </c>
      <c r="N4778" s="32" cm="1">
        <f t="array" ref="N4778">_xlfn.IFS(
   FACT_ORDERS[[#This Row],[TypeOfClient]]="VIP", 0.2,
   FACT_ORDERS[[#This Row],[TypeOfClient]]="Premium", 0.1,
   TRUE, 0
)</f>
        <v>0</v>
      </c>
      <c r="O4778" s="31" cm="1">
        <f t="array" ref="O4778">_xlfn.IFS(
   FACT_ORDERS[[#This Row],[TotalAmount]]&gt;1500, 0.15,
   FACT_ORDERS[[#This Row],[TotalAmount]]&gt;1000, 0.1,
   FACT_ORDERS[[#This Row],[TotalAmount]]&gt;500, 0.05,
   TRUE, 0
)</f>
        <v>0</v>
      </c>
      <c r="P4778" s="28">
        <f xml:space="preserve"> FACT_ORDERS[[#This Row],[TotalAmount]] * (1 - (FACT_ORDERS[[#This Row],[ClientDiscount]] + FACT_ORDERS[[#This Row],[OrderDiscount]]) )</f>
        <v>165</v>
      </c>
      <c r="Q4778" s="28">
        <f>FACT_ORDERS[[#This Row],[TotalAmountWithDiscount]]+FACT_ORDERS[[#This Row],[DeliveryCost]]</f>
        <v>200</v>
      </c>
      <c r="R4778" s="35">
        <v>45564</v>
      </c>
      <c r="S4778" s="35" t="str">
        <f>IF(NETWORKDAYS(FACT_ORDERS[[#This Row],[Order-Date]], FACT_ORDERS[[#This Row],[ArrivalDate ]]) &gt; 10, "Late", "On Time")</f>
        <v>On Time</v>
      </c>
    </row>
    <row r="4779" spans="1:19" x14ac:dyDescent="0.3">
      <c r="A4779" s="12">
        <v>9777</v>
      </c>
      <c r="B4779" s="12">
        <v>293</v>
      </c>
      <c r="C4779" s="12">
        <v>10176</v>
      </c>
      <c r="D4779" s="12">
        <v>4778</v>
      </c>
      <c r="E4779" s="12" t="s">
        <v>243</v>
      </c>
      <c r="F4779" s="13">
        <v>45437</v>
      </c>
      <c r="G4779" s="26" t="s">
        <v>14897</v>
      </c>
      <c r="H4779" s="12">
        <v>15</v>
      </c>
      <c r="I4779" s="28">
        <f>VLOOKUP(B:B,DIM_PRODUCTS!A:F,5,FALSE)</f>
        <v>11</v>
      </c>
      <c r="J4779" s="28">
        <f>FACT_ORDERS[[#This Row],[ProductPrice]]*FACT_ORDERS[[#This Row],[Quantity]]</f>
        <v>165</v>
      </c>
      <c r="K4779" s="12" t="str">
        <f>VLOOKUP(C:C,DIM_CUSTOMERS!A:G,7,FALSE)</f>
        <v>USA</v>
      </c>
      <c r="L4779" s="30" cm="1">
        <f t="array" ref="L4779">_xlfn.IFS(
    AND(FACT_ORDERS[[#This Row],[DeliveryMehtod]]="shippment",FACT_ORDERS[[#This Row],[TotalAmount]]&gt;=200), 0,
    AND(FACT_ORDERS[[#This Row],[DeliveryMehtod]]="pickup"), 15,
    AND(FACT_ORDERS[[#This Row],[DeliveryMehtod]]="shippment",FACT_ORDERS[[#This Row],[TotalAmount]]&lt;200), 35
)</f>
        <v>15</v>
      </c>
      <c r="M4779" s="12" t="str" cm="1">
        <f t="array" ref="M4779">_xlfn.IFS(
    SUMIFS(FACT_ORDERS[TotalAmount], FACT_ORDERS[WD_CUSTOMERS],FACT_ORDERS[[#This Row],[WD_CUSTOMERS]])&gt;=15000, "VIP",
    SUMIFS(FACT_ORDERS[TotalAmount], FACT_ORDERS[WD_CUSTOMERS],FACT_ORDERS[[#This Row],[WD_CUSTOMERS]])&gt;=8000, "Premium",
    TRUE, "Regular"
)</f>
        <v>Regular</v>
      </c>
      <c r="N4779" s="32" cm="1">
        <f t="array" ref="N4779">_xlfn.IFS(
   FACT_ORDERS[[#This Row],[TypeOfClient]]="VIP", 0.2,
   FACT_ORDERS[[#This Row],[TypeOfClient]]="Premium", 0.1,
   TRUE, 0
)</f>
        <v>0</v>
      </c>
      <c r="O4779" s="31" cm="1">
        <f t="array" ref="O4779">_xlfn.IFS(
   FACT_ORDERS[[#This Row],[TotalAmount]]&gt;1500, 0.15,
   FACT_ORDERS[[#This Row],[TotalAmount]]&gt;1000, 0.1,
   FACT_ORDERS[[#This Row],[TotalAmount]]&gt;500, 0.05,
   TRUE, 0
)</f>
        <v>0</v>
      </c>
      <c r="P4779" s="28">
        <f xml:space="preserve"> FACT_ORDERS[[#This Row],[TotalAmount]] * (1 - (FACT_ORDERS[[#This Row],[ClientDiscount]] + FACT_ORDERS[[#This Row],[OrderDiscount]]) )</f>
        <v>165</v>
      </c>
      <c r="Q4779" s="28">
        <f>FACT_ORDERS[[#This Row],[TotalAmountWithDiscount]]+FACT_ORDERS[[#This Row],[DeliveryCost]]</f>
        <v>180</v>
      </c>
      <c r="R4779" s="35">
        <v>45447</v>
      </c>
      <c r="S4779" s="35" t="str">
        <f>IF(NETWORKDAYS(FACT_ORDERS[[#This Row],[Order-Date]], FACT_ORDERS[[#This Row],[ArrivalDate ]]) &gt; 10, "Late", "On Time")</f>
        <v>On Time</v>
      </c>
    </row>
    <row r="4780" spans="1:19" x14ac:dyDescent="0.3">
      <c r="A4780" s="12">
        <v>9778</v>
      </c>
      <c r="B4780" s="12">
        <v>293</v>
      </c>
      <c r="C4780" s="12">
        <v>10176</v>
      </c>
      <c r="D4780" s="12">
        <v>4779</v>
      </c>
      <c r="E4780" s="12" t="s">
        <v>243</v>
      </c>
      <c r="F4780" s="13">
        <v>45381</v>
      </c>
      <c r="G4780" s="26" t="s">
        <v>14898</v>
      </c>
      <c r="H4780" s="12">
        <v>71</v>
      </c>
      <c r="I4780" s="28">
        <f>VLOOKUP(B:B,DIM_PRODUCTS!A:F,5,FALSE)</f>
        <v>11</v>
      </c>
      <c r="J4780" s="28">
        <f>FACT_ORDERS[[#This Row],[ProductPrice]]*FACT_ORDERS[[#This Row],[Quantity]]</f>
        <v>781</v>
      </c>
      <c r="K4780" s="12" t="str">
        <f>VLOOKUP(C:C,DIM_CUSTOMERS!A:G,7,FALSE)</f>
        <v>USA</v>
      </c>
      <c r="L4780" s="30" cm="1">
        <f t="array" ref="L4780">_xlfn.IFS(
    AND(FACT_ORDERS[[#This Row],[DeliveryMehtod]]="shippment",FACT_ORDERS[[#This Row],[TotalAmount]]&gt;=200), 0,
    AND(FACT_ORDERS[[#This Row],[DeliveryMehtod]]="pickup"), 15,
    AND(FACT_ORDERS[[#This Row],[DeliveryMehtod]]="shippment",FACT_ORDERS[[#This Row],[TotalAmount]]&lt;200), 35
)</f>
        <v>15</v>
      </c>
      <c r="M4780" s="12" t="str" cm="1">
        <f t="array" ref="M4780">_xlfn.IFS(
    SUMIFS(FACT_ORDERS[TotalAmount], FACT_ORDERS[WD_CUSTOMERS],FACT_ORDERS[[#This Row],[WD_CUSTOMERS]])&gt;=15000, "VIP",
    SUMIFS(FACT_ORDERS[TotalAmount], FACT_ORDERS[WD_CUSTOMERS],FACT_ORDERS[[#This Row],[WD_CUSTOMERS]])&gt;=8000, "Premium",
    TRUE, "Regular"
)</f>
        <v>Regular</v>
      </c>
      <c r="N4780" s="32" cm="1">
        <f t="array" ref="N4780">_xlfn.IFS(
   FACT_ORDERS[[#This Row],[TypeOfClient]]="VIP", 0.2,
   FACT_ORDERS[[#This Row],[TypeOfClient]]="Premium", 0.1,
   TRUE, 0
)</f>
        <v>0</v>
      </c>
      <c r="O4780" s="31" cm="1">
        <f t="array" ref="O4780">_xlfn.IFS(
   FACT_ORDERS[[#This Row],[TotalAmount]]&gt;1500, 0.15,
   FACT_ORDERS[[#This Row],[TotalAmount]]&gt;1000, 0.1,
   FACT_ORDERS[[#This Row],[TotalAmount]]&gt;500, 0.05,
   TRUE, 0
)</f>
        <v>0.05</v>
      </c>
      <c r="P4780" s="28">
        <f xml:space="preserve"> FACT_ORDERS[[#This Row],[TotalAmount]] * (1 - (FACT_ORDERS[[#This Row],[ClientDiscount]] + FACT_ORDERS[[#This Row],[OrderDiscount]]) )</f>
        <v>741.94999999999993</v>
      </c>
      <c r="Q4780" s="28">
        <f>FACT_ORDERS[[#This Row],[TotalAmountWithDiscount]]+FACT_ORDERS[[#This Row],[DeliveryCost]]</f>
        <v>756.94999999999993</v>
      </c>
      <c r="R4780" s="35">
        <v>45391</v>
      </c>
      <c r="S4780" s="35" t="str">
        <f>IF(NETWORKDAYS(FACT_ORDERS[[#This Row],[Order-Date]], FACT_ORDERS[[#This Row],[ArrivalDate ]]) &gt; 10, "Late", "On Time")</f>
        <v>On Time</v>
      </c>
    </row>
    <row r="4781" spans="1:19" x14ac:dyDescent="0.3">
      <c r="A4781" s="12">
        <v>9779</v>
      </c>
      <c r="B4781" s="12">
        <v>295</v>
      </c>
      <c r="C4781" s="12">
        <v>10176</v>
      </c>
      <c r="D4781" s="12">
        <v>4780</v>
      </c>
      <c r="E4781" s="12" t="s">
        <v>243</v>
      </c>
      <c r="F4781" s="13">
        <v>45381</v>
      </c>
      <c r="G4781" s="26" t="s">
        <v>14899</v>
      </c>
      <c r="H4781" s="12">
        <v>6</v>
      </c>
      <c r="I4781" s="28">
        <f>VLOOKUP(B:B,DIM_PRODUCTS!A:F,5,FALSE)</f>
        <v>10</v>
      </c>
      <c r="J4781" s="28">
        <f>FACT_ORDERS[[#This Row],[ProductPrice]]*FACT_ORDERS[[#This Row],[Quantity]]</f>
        <v>60</v>
      </c>
      <c r="K4781" s="12" t="str">
        <f>VLOOKUP(C:C,DIM_CUSTOMERS!A:G,7,FALSE)</f>
        <v>USA</v>
      </c>
      <c r="L4781" s="30" cm="1">
        <f t="array" ref="L4781">_xlfn.IFS(
    AND(FACT_ORDERS[[#This Row],[DeliveryMehtod]]="shippment",FACT_ORDERS[[#This Row],[TotalAmount]]&gt;=200), 0,
    AND(FACT_ORDERS[[#This Row],[DeliveryMehtod]]="pickup"), 15,
    AND(FACT_ORDERS[[#This Row],[DeliveryMehtod]]="shippment",FACT_ORDERS[[#This Row],[TotalAmount]]&lt;200), 35
)</f>
        <v>15</v>
      </c>
      <c r="M4781" s="12" t="str" cm="1">
        <f t="array" ref="M4781">_xlfn.IFS(
    SUMIFS(FACT_ORDERS[TotalAmount], FACT_ORDERS[WD_CUSTOMERS],FACT_ORDERS[[#This Row],[WD_CUSTOMERS]])&gt;=15000, "VIP",
    SUMIFS(FACT_ORDERS[TotalAmount], FACT_ORDERS[WD_CUSTOMERS],FACT_ORDERS[[#This Row],[WD_CUSTOMERS]])&gt;=8000, "Premium",
    TRUE, "Regular"
)</f>
        <v>Regular</v>
      </c>
      <c r="N4781" s="32" cm="1">
        <f t="array" ref="N4781">_xlfn.IFS(
   FACT_ORDERS[[#This Row],[TypeOfClient]]="VIP", 0.2,
   FACT_ORDERS[[#This Row],[TypeOfClient]]="Premium", 0.1,
   TRUE, 0
)</f>
        <v>0</v>
      </c>
      <c r="O4781" s="31" cm="1">
        <f t="array" ref="O4781">_xlfn.IFS(
   FACT_ORDERS[[#This Row],[TotalAmount]]&gt;1500, 0.15,
   FACT_ORDERS[[#This Row],[TotalAmount]]&gt;1000, 0.1,
   FACT_ORDERS[[#This Row],[TotalAmount]]&gt;500, 0.05,
   TRUE, 0
)</f>
        <v>0</v>
      </c>
      <c r="P4781" s="28">
        <f xml:space="preserve"> FACT_ORDERS[[#This Row],[TotalAmount]] * (1 - (FACT_ORDERS[[#This Row],[ClientDiscount]] + FACT_ORDERS[[#This Row],[OrderDiscount]]) )</f>
        <v>60</v>
      </c>
      <c r="Q4781" s="28">
        <f>FACT_ORDERS[[#This Row],[TotalAmountWithDiscount]]+FACT_ORDERS[[#This Row],[DeliveryCost]]</f>
        <v>75</v>
      </c>
      <c r="R4781" s="35">
        <v>45391</v>
      </c>
      <c r="S4781" s="35" t="str">
        <f>IF(NETWORKDAYS(FACT_ORDERS[[#This Row],[Order-Date]], FACT_ORDERS[[#This Row],[ArrivalDate ]]) &gt; 10, "Late", "On Time")</f>
        <v>On Time</v>
      </c>
    </row>
    <row r="4782" spans="1:19" x14ac:dyDescent="0.3">
      <c r="A4782" s="12">
        <v>9780</v>
      </c>
      <c r="B4782" s="12">
        <v>296</v>
      </c>
      <c r="C4782" s="12">
        <v>10840</v>
      </c>
      <c r="D4782" s="12">
        <v>4781</v>
      </c>
      <c r="E4782" s="12" t="s">
        <v>244</v>
      </c>
      <c r="F4782" s="13">
        <v>45470</v>
      </c>
      <c r="G4782" s="26" t="s">
        <v>14900</v>
      </c>
      <c r="H4782" s="12">
        <v>14</v>
      </c>
      <c r="I4782" s="28">
        <f>VLOOKUP(B:B,DIM_PRODUCTS!A:F,5,FALSE)</f>
        <v>5</v>
      </c>
      <c r="J4782" s="28">
        <f>FACT_ORDERS[[#This Row],[ProductPrice]]*FACT_ORDERS[[#This Row],[Quantity]]</f>
        <v>70</v>
      </c>
      <c r="K4782" s="12" t="str">
        <f>VLOOKUP(C:C,DIM_CUSTOMERS!A:G,7,FALSE)</f>
        <v>Spain</v>
      </c>
      <c r="L4782" s="30" cm="1">
        <f t="array" ref="L4782">_xlfn.IFS(
    AND(FACT_ORDERS[[#This Row],[DeliveryMehtod]]="shippment",FACT_ORDERS[[#This Row],[TotalAmount]]&gt;=200), 0,
    AND(FACT_ORDERS[[#This Row],[DeliveryMehtod]]="pickup"), 15,
    AND(FACT_ORDERS[[#This Row],[DeliveryMehtod]]="shippment",FACT_ORDERS[[#This Row],[TotalAmount]]&lt;200), 35
)</f>
        <v>35</v>
      </c>
      <c r="M4782" s="12" t="str" cm="1">
        <f t="array" ref="M4782">_xlfn.IFS(
    SUMIFS(FACT_ORDERS[TotalAmount], FACT_ORDERS[WD_CUSTOMERS],FACT_ORDERS[[#This Row],[WD_CUSTOMERS]])&gt;=15000, "VIP",
    SUMIFS(FACT_ORDERS[TotalAmount], FACT_ORDERS[WD_CUSTOMERS],FACT_ORDERS[[#This Row],[WD_CUSTOMERS]])&gt;=8000, "Premium",
    TRUE, "Regular"
)</f>
        <v>VIP</v>
      </c>
      <c r="N4782" s="32" cm="1">
        <f t="array" ref="N4782">_xlfn.IFS(
   FACT_ORDERS[[#This Row],[TypeOfClient]]="VIP", 0.2,
   FACT_ORDERS[[#This Row],[TypeOfClient]]="Premium", 0.1,
   TRUE, 0
)</f>
        <v>0.2</v>
      </c>
      <c r="O4782" s="31" cm="1">
        <f t="array" ref="O4782">_xlfn.IFS(
   FACT_ORDERS[[#This Row],[TotalAmount]]&gt;1500, 0.15,
   FACT_ORDERS[[#This Row],[TotalAmount]]&gt;1000, 0.1,
   FACT_ORDERS[[#This Row],[TotalAmount]]&gt;500, 0.05,
   TRUE, 0
)</f>
        <v>0</v>
      </c>
      <c r="P4782" s="28">
        <f xml:space="preserve"> FACT_ORDERS[[#This Row],[TotalAmount]] * (1 - (FACT_ORDERS[[#This Row],[ClientDiscount]] + FACT_ORDERS[[#This Row],[OrderDiscount]]) )</f>
        <v>56</v>
      </c>
      <c r="Q4782" s="28">
        <f>FACT_ORDERS[[#This Row],[TotalAmountWithDiscount]]+FACT_ORDERS[[#This Row],[DeliveryCost]]</f>
        <v>91</v>
      </c>
      <c r="R4782" s="35">
        <v>45479</v>
      </c>
      <c r="S4782" s="35" t="str">
        <f>IF(NETWORKDAYS(FACT_ORDERS[[#This Row],[Order-Date]], FACT_ORDERS[[#This Row],[ArrivalDate ]]) &gt; 10, "Late", "On Time")</f>
        <v>On Time</v>
      </c>
    </row>
    <row r="4783" spans="1:19" x14ac:dyDescent="0.3">
      <c r="A4783" s="12">
        <v>9781</v>
      </c>
      <c r="B4783" s="12">
        <v>207</v>
      </c>
      <c r="C4783" s="12">
        <v>10840</v>
      </c>
      <c r="D4783" s="12">
        <v>4782</v>
      </c>
      <c r="E4783" s="12" t="s">
        <v>244</v>
      </c>
      <c r="F4783" s="13">
        <v>45470</v>
      </c>
      <c r="G4783" s="26" t="s">
        <v>14901</v>
      </c>
      <c r="H4783" s="12">
        <v>71</v>
      </c>
      <c r="I4783" s="28">
        <f>VLOOKUP(B:B,DIM_PRODUCTS!A:F,5,FALSE)</f>
        <v>8</v>
      </c>
      <c r="J4783" s="28">
        <f>FACT_ORDERS[[#This Row],[ProductPrice]]*FACT_ORDERS[[#This Row],[Quantity]]</f>
        <v>568</v>
      </c>
      <c r="K4783" s="12" t="str">
        <f>VLOOKUP(C:C,DIM_CUSTOMERS!A:G,7,FALSE)</f>
        <v>Spain</v>
      </c>
      <c r="L4783" s="30" cm="1">
        <f t="array" ref="L4783">_xlfn.IFS(
    AND(FACT_ORDERS[[#This Row],[DeliveryMehtod]]="shippment",FACT_ORDERS[[#This Row],[TotalAmount]]&gt;=200), 0,
    AND(FACT_ORDERS[[#This Row],[DeliveryMehtod]]="pickup"), 15,
    AND(FACT_ORDERS[[#This Row],[DeliveryMehtod]]="shippment",FACT_ORDERS[[#This Row],[TotalAmount]]&lt;200), 35
)</f>
        <v>0</v>
      </c>
      <c r="M4783" s="12" t="str" cm="1">
        <f t="array" ref="M4783">_xlfn.IFS(
    SUMIFS(FACT_ORDERS[TotalAmount], FACT_ORDERS[WD_CUSTOMERS],FACT_ORDERS[[#This Row],[WD_CUSTOMERS]])&gt;=15000, "VIP",
    SUMIFS(FACT_ORDERS[TotalAmount], FACT_ORDERS[WD_CUSTOMERS],FACT_ORDERS[[#This Row],[WD_CUSTOMERS]])&gt;=8000, "Premium",
    TRUE, "Regular"
)</f>
        <v>VIP</v>
      </c>
      <c r="N4783" s="32" cm="1">
        <f t="array" ref="N4783">_xlfn.IFS(
   FACT_ORDERS[[#This Row],[TypeOfClient]]="VIP", 0.2,
   FACT_ORDERS[[#This Row],[TypeOfClient]]="Premium", 0.1,
   TRUE, 0
)</f>
        <v>0.2</v>
      </c>
      <c r="O4783" s="31" cm="1">
        <f t="array" ref="O4783">_xlfn.IFS(
   FACT_ORDERS[[#This Row],[TotalAmount]]&gt;1500, 0.15,
   FACT_ORDERS[[#This Row],[TotalAmount]]&gt;1000, 0.1,
   FACT_ORDERS[[#This Row],[TotalAmount]]&gt;500, 0.05,
   TRUE, 0
)</f>
        <v>0.05</v>
      </c>
      <c r="P4783" s="28">
        <f xml:space="preserve"> FACT_ORDERS[[#This Row],[TotalAmount]] * (1 - (FACT_ORDERS[[#This Row],[ClientDiscount]] + FACT_ORDERS[[#This Row],[OrderDiscount]]) )</f>
        <v>426</v>
      </c>
      <c r="Q4783" s="28">
        <f>FACT_ORDERS[[#This Row],[TotalAmountWithDiscount]]+FACT_ORDERS[[#This Row],[DeliveryCost]]</f>
        <v>426</v>
      </c>
      <c r="R4783" s="35">
        <v>45479</v>
      </c>
      <c r="S4783" s="35" t="str">
        <f>IF(NETWORKDAYS(FACT_ORDERS[[#This Row],[Order-Date]], FACT_ORDERS[[#This Row],[ArrivalDate ]]) &gt; 10, "Late", "On Time")</f>
        <v>On Time</v>
      </c>
    </row>
    <row r="4784" spans="1:19" x14ac:dyDescent="0.3">
      <c r="A4784" s="12">
        <v>9782</v>
      </c>
      <c r="B4784" s="12">
        <v>249</v>
      </c>
      <c r="C4784" s="12">
        <v>10840</v>
      </c>
      <c r="D4784" s="12">
        <v>4783</v>
      </c>
      <c r="E4784" s="12" t="s">
        <v>244</v>
      </c>
      <c r="F4784" s="13">
        <v>45470</v>
      </c>
      <c r="G4784" s="26" t="s">
        <v>14902</v>
      </c>
      <c r="H4784" s="12">
        <v>23</v>
      </c>
      <c r="I4784" s="28">
        <f>VLOOKUP(B:B,DIM_PRODUCTS!A:F,5,FALSE)</f>
        <v>13</v>
      </c>
      <c r="J4784" s="28">
        <f>FACT_ORDERS[[#This Row],[ProductPrice]]*FACT_ORDERS[[#This Row],[Quantity]]</f>
        <v>299</v>
      </c>
      <c r="K4784" s="12" t="str">
        <f>VLOOKUP(C:C,DIM_CUSTOMERS!A:G,7,FALSE)</f>
        <v>Spain</v>
      </c>
      <c r="L4784" s="30" cm="1">
        <f t="array" ref="L4784">_xlfn.IFS(
    AND(FACT_ORDERS[[#This Row],[DeliveryMehtod]]="shippment",FACT_ORDERS[[#This Row],[TotalAmount]]&gt;=200), 0,
    AND(FACT_ORDERS[[#This Row],[DeliveryMehtod]]="pickup"), 15,
    AND(FACT_ORDERS[[#This Row],[DeliveryMehtod]]="shippment",FACT_ORDERS[[#This Row],[TotalAmount]]&lt;200), 35
)</f>
        <v>0</v>
      </c>
      <c r="M4784" s="12" t="str" cm="1">
        <f t="array" ref="M4784">_xlfn.IFS(
    SUMIFS(FACT_ORDERS[TotalAmount], FACT_ORDERS[WD_CUSTOMERS],FACT_ORDERS[[#This Row],[WD_CUSTOMERS]])&gt;=15000, "VIP",
    SUMIFS(FACT_ORDERS[TotalAmount], FACT_ORDERS[WD_CUSTOMERS],FACT_ORDERS[[#This Row],[WD_CUSTOMERS]])&gt;=8000, "Premium",
    TRUE, "Regular"
)</f>
        <v>VIP</v>
      </c>
      <c r="N4784" s="32" cm="1">
        <f t="array" ref="N4784">_xlfn.IFS(
   FACT_ORDERS[[#This Row],[TypeOfClient]]="VIP", 0.2,
   FACT_ORDERS[[#This Row],[TypeOfClient]]="Premium", 0.1,
   TRUE, 0
)</f>
        <v>0.2</v>
      </c>
      <c r="O4784" s="31" cm="1">
        <f t="array" ref="O4784">_xlfn.IFS(
   FACT_ORDERS[[#This Row],[TotalAmount]]&gt;1500, 0.15,
   FACT_ORDERS[[#This Row],[TotalAmount]]&gt;1000, 0.1,
   FACT_ORDERS[[#This Row],[TotalAmount]]&gt;500, 0.05,
   TRUE, 0
)</f>
        <v>0</v>
      </c>
      <c r="P4784" s="28">
        <f xml:space="preserve"> FACT_ORDERS[[#This Row],[TotalAmount]] * (1 - (FACT_ORDERS[[#This Row],[ClientDiscount]] + FACT_ORDERS[[#This Row],[OrderDiscount]]) )</f>
        <v>239.20000000000002</v>
      </c>
      <c r="Q4784" s="28">
        <f>FACT_ORDERS[[#This Row],[TotalAmountWithDiscount]]+FACT_ORDERS[[#This Row],[DeliveryCost]]</f>
        <v>239.20000000000002</v>
      </c>
      <c r="R4784" s="35">
        <v>45481</v>
      </c>
      <c r="S4784" s="35" t="str">
        <f>IF(NETWORKDAYS(FACT_ORDERS[[#This Row],[Order-Date]], FACT_ORDERS[[#This Row],[ArrivalDate ]]) &gt; 10, "Late", "On Time")</f>
        <v>On Time</v>
      </c>
    </row>
    <row r="4785" spans="1:19" x14ac:dyDescent="0.3">
      <c r="A4785" s="12">
        <v>9783</v>
      </c>
      <c r="B4785" s="12">
        <v>278</v>
      </c>
      <c r="C4785" s="12">
        <v>10840</v>
      </c>
      <c r="D4785" s="12">
        <v>4784</v>
      </c>
      <c r="E4785" s="12" t="s">
        <v>243</v>
      </c>
      <c r="F4785" s="13">
        <v>45470</v>
      </c>
      <c r="G4785" s="26" t="s">
        <v>14903</v>
      </c>
      <c r="H4785" s="12">
        <v>26</v>
      </c>
      <c r="I4785" s="28">
        <f>VLOOKUP(B:B,DIM_PRODUCTS!A:F,5,FALSE)</f>
        <v>24</v>
      </c>
      <c r="J4785" s="28">
        <f>FACT_ORDERS[[#This Row],[ProductPrice]]*FACT_ORDERS[[#This Row],[Quantity]]</f>
        <v>624</v>
      </c>
      <c r="K4785" s="12" t="str">
        <f>VLOOKUP(C:C,DIM_CUSTOMERS!A:G,7,FALSE)</f>
        <v>Spain</v>
      </c>
      <c r="L4785" s="30" cm="1">
        <f t="array" ref="L4785">_xlfn.IFS(
    AND(FACT_ORDERS[[#This Row],[DeliveryMehtod]]="shippment",FACT_ORDERS[[#This Row],[TotalAmount]]&gt;=200), 0,
    AND(FACT_ORDERS[[#This Row],[DeliveryMehtod]]="pickup"), 15,
    AND(FACT_ORDERS[[#This Row],[DeliveryMehtod]]="shippment",FACT_ORDERS[[#This Row],[TotalAmount]]&lt;200), 35
)</f>
        <v>15</v>
      </c>
      <c r="M4785" s="12" t="str" cm="1">
        <f t="array" ref="M4785">_xlfn.IFS(
    SUMIFS(FACT_ORDERS[TotalAmount], FACT_ORDERS[WD_CUSTOMERS],FACT_ORDERS[[#This Row],[WD_CUSTOMERS]])&gt;=15000, "VIP",
    SUMIFS(FACT_ORDERS[TotalAmount], FACT_ORDERS[WD_CUSTOMERS],FACT_ORDERS[[#This Row],[WD_CUSTOMERS]])&gt;=8000, "Premium",
    TRUE, "Regular"
)</f>
        <v>VIP</v>
      </c>
      <c r="N4785" s="32" cm="1">
        <f t="array" ref="N4785">_xlfn.IFS(
   FACT_ORDERS[[#This Row],[TypeOfClient]]="VIP", 0.2,
   FACT_ORDERS[[#This Row],[TypeOfClient]]="Premium", 0.1,
   TRUE, 0
)</f>
        <v>0.2</v>
      </c>
      <c r="O4785" s="31" cm="1">
        <f t="array" ref="O4785">_xlfn.IFS(
   FACT_ORDERS[[#This Row],[TotalAmount]]&gt;1500, 0.15,
   FACT_ORDERS[[#This Row],[TotalAmount]]&gt;1000, 0.1,
   FACT_ORDERS[[#This Row],[TotalAmount]]&gt;500, 0.05,
   TRUE, 0
)</f>
        <v>0.05</v>
      </c>
      <c r="P4785" s="28">
        <f xml:space="preserve"> FACT_ORDERS[[#This Row],[TotalAmount]] * (1 - (FACT_ORDERS[[#This Row],[ClientDiscount]] + FACT_ORDERS[[#This Row],[OrderDiscount]]) )</f>
        <v>468</v>
      </c>
      <c r="Q4785" s="28">
        <f>FACT_ORDERS[[#This Row],[TotalAmountWithDiscount]]+FACT_ORDERS[[#This Row],[DeliveryCost]]</f>
        <v>483</v>
      </c>
      <c r="R4785" s="35">
        <v>45481</v>
      </c>
      <c r="S4785" s="35" t="str">
        <f>IF(NETWORKDAYS(FACT_ORDERS[[#This Row],[Order-Date]], FACT_ORDERS[[#This Row],[ArrivalDate ]]) &gt; 10, "Late", "On Time")</f>
        <v>On Time</v>
      </c>
    </row>
    <row r="4786" spans="1:19" x14ac:dyDescent="0.3">
      <c r="A4786" s="12">
        <v>9784</v>
      </c>
      <c r="B4786" s="12">
        <v>251</v>
      </c>
      <c r="C4786" s="12">
        <v>10840</v>
      </c>
      <c r="D4786" s="12">
        <v>4785</v>
      </c>
      <c r="E4786" s="12" t="s">
        <v>243</v>
      </c>
      <c r="F4786" s="13">
        <v>45426</v>
      </c>
      <c r="G4786" s="26" t="s">
        <v>14904</v>
      </c>
      <c r="H4786" s="12">
        <v>72</v>
      </c>
      <c r="I4786" s="28">
        <f>VLOOKUP(B:B,DIM_PRODUCTS!A:F,5,FALSE)</f>
        <v>12</v>
      </c>
      <c r="J4786" s="28">
        <f>FACT_ORDERS[[#This Row],[ProductPrice]]*FACT_ORDERS[[#This Row],[Quantity]]</f>
        <v>864</v>
      </c>
      <c r="K4786" s="12" t="str">
        <f>VLOOKUP(C:C,DIM_CUSTOMERS!A:G,7,FALSE)</f>
        <v>Spain</v>
      </c>
      <c r="L4786" s="30" cm="1">
        <f t="array" ref="L4786">_xlfn.IFS(
    AND(FACT_ORDERS[[#This Row],[DeliveryMehtod]]="shippment",FACT_ORDERS[[#This Row],[TotalAmount]]&gt;=200), 0,
    AND(FACT_ORDERS[[#This Row],[DeliveryMehtod]]="pickup"), 15,
    AND(FACT_ORDERS[[#This Row],[DeliveryMehtod]]="shippment",FACT_ORDERS[[#This Row],[TotalAmount]]&lt;200), 35
)</f>
        <v>15</v>
      </c>
      <c r="M4786" s="12" t="str" cm="1">
        <f t="array" ref="M4786">_xlfn.IFS(
    SUMIFS(FACT_ORDERS[TotalAmount], FACT_ORDERS[WD_CUSTOMERS],FACT_ORDERS[[#This Row],[WD_CUSTOMERS]])&gt;=15000, "VIP",
    SUMIFS(FACT_ORDERS[TotalAmount], FACT_ORDERS[WD_CUSTOMERS],FACT_ORDERS[[#This Row],[WD_CUSTOMERS]])&gt;=8000, "Premium",
    TRUE, "Regular"
)</f>
        <v>VIP</v>
      </c>
      <c r="N4786" s="32" cm="1">
        <f t="array" ref="N4786">_xlfn.IFS(
   FACT_ORDERS[[#This Row],[TypeOfClient]]="VIP", 0.2,
   FACT_ORDERS[[#This Row],[TypeOfClient]]="Premium", 0.1,
   TRUE, 0
)</f>
        <v>0.2</v>
      </c>
      <c r="O4786" s="31" cm="1">
        <f t="array" ref="O4786">_xlfn.IFS(
   FACT_ORDERS[[#This Row],[TotalAmount]]&gt;1500, 0.15,
   FACT_ORDERS[[#This Row],[TotalAmount]]&gt;1000, 0.1,
   FACT_ORDERS[[#This Row],[TotalAmount]]&gt;500, 0.05,
   TRUE, 0
)</f>
        <v>0.05</v>
      </c>
      <c r="P4786" s="28">
        <f xml:space="preserve"> FACT_ORDERS[[#This Row],[TotalAmount]] * (1 - (FACT_ORDERS[[#This Row],[ClientDiscount]] + FACT_ORDERS[[#This Row],[OrderDiscount]]) )</f>
        <v>648</v>
      </c>
      <c r="Q4786" s="28">
        <f>FACT_ORDERS[[#This Row],[TotalAmountWithDiscount]]+FACT_ORDERS[[#This Row],[DeliveryCost]]</f>
        <v>663</v>
      </c>
      <c r="R4786" s="35">
        <v>45439</v>
      </c>
      <c r="S4786" s="35" t="str">
        <f>IF(NETWORKDAYS(FACT_ORDERS[[#This Row],[Order-Date]], FACT_ORDERS[[#This Row],[ArrivalDate ]]) &gt; 10, "Late", "On Time")</f>
        <v>On Time</v>
      </c>
    </row>
    <row r="4787" spans="1:19" x14ac:dyDescent="0.3">
      <c r="A4787" s="12">
        <v>9785</v>
      </c>
      <c r="B4787" s="12">
        <v>296</v>
      </c>
      <c r="C4787" s="12">
        <v>10840</v>
      </c>
      <c r="D4787" s="12">
        <v>4786</v>
      </c>
      <c r="E4787" s="12" t="s">
        <v>243</v>
      </c>
      <c r="F4787" s="13">
        <v>45426</v>
      </c>
      <c r="G4787" s="26" t="s">
        <v>14905</v>
      </c>
      <c r="H4787" s="12">
        <v>10</v>
      </c>
      <c r="I4787" s="28">
        <f>VLOOKUP(B:B,DIM_PRODUCTS!A:F,5,FALSE)</f>
        <v>5</v>
      </c>
      <c r="J4787" s="28">
        <f>FACT_ORDERS[[#This Row],[ProductPrice]]*FACT_ORDERS[[#This Row],[Quantity]]</f>
        <v>50</v>
      </c>
      <c r="K4787" s="12" t="str">
        <f>VLOOKUP(C:C,DIM_CUSTOMERS!A:G,7,FALSE)</f>
        <v>Spain</v>
      </c>
      <c r="L4787" s="30" cm="1">
        <f t="array" ref="L4787">_xlfn.IFS(
    AND(FACT_ORDERS[[#This Row],[DeliveryMehtod]]="shippment",FACT_ORDERS[[#This Row],[TotalAmount]]&gt;=200), 0,
    AND(FACT_ORDERS[[#This Row],[DeliveryMehtod]]="pickup"), 15,
    AND(FACT_ORDERS[[#This Row],[DeliveryMehtod]]="shippment",FACT_ORDERS[[#This Row],[TotalAmount]]&lt;200), 35
)</f>
        <v>15</v>
      </c>
      <c r="M4787" s="12" t="str" cm="1">
        <f t="array" ref="M4787">_xlfn.IFS(
    SUMIFS(FACT_ORDERS[TotalAmount], FACT_ORDERS[WD_CUSTOMERS],FACT_ORDERS[[#This Row],[WD_CUSTOMERS]])&gt;=15000, "VIP",
    SUMIFS(FACT_ORDERS[TotalAmount], FACT_ORDERS[WD_CUSTOMERS],FACT_ORDERS[[#This Row],[WD_CUSTOMERS]])&gt;=8000, "Premium",
    TRUE, "Regular"
)</f>
        <v>VIP</v>
      </c>
      <c r="N4787" s="32" cm="1">
        <f t="array" ref="N4787">_xlfn.IFS(
   FACT_ORDERS[[#This Row],[TypeOfClient]]="VIP", 0.2,
   FACT_ORDERS[[#This Row],[TypeOfClient]]="Premium", 0.1,
   TRUE, 0
)</f>
        <v>0.2</v>
      </c>
      <c r="O4787" s="31" cm="1">
        <f t="array" ref="O4787">_xlfn.IFS(
   FACT_ORDERS[[#This Row],[TotalAmount]]&gt;1500, 0.15,
   FACT_ORDERS[[#This Row],[TotalAmount]]&gt;1000, 0.1,
   FACT_ORDERS[[#This Row],[TotalAmount]]&gt;500, 0.05,
   TRUE, 0
)</f>
        <v>0</v>
      </c>
      <c r="P4787" s="28">
        <f xml:space="preserve"> FACT_ORDERS[[#This Row],[TotalAmount]] * (1 - (FACT_ORDERS[[#This Row],[ClientDiscount]] + FACT_ORDERS[[#This Row],[OrderDiscount]]) )</f>
        <v>40</v>
      </c>
      <c r="Q4787" s="28">
        <f>FACT_ORDERS[[#This Row],[TotalAmountWithDiscount]]+FACT_ORDERS[[#This Row],[DeliveryCost]]</f>
        <v>55</v>
      </c>
      <c r="R4787" s="35">
        <v>45435</v>
      </c>
      <c r="S4787" s="35" t="str">
        <f>IF(NETWORKDAYS(FACT_ORDERS[[#This Row],[Order-Date]], FACT_ORDERS[[#This Row],[ArrivalDate ]]) &gt; 10, "Late", "On Time")</f>
        <v>On Time</v>
      </c>
    </row>
    <row r="4788" spans="1:19" x14ac:dyDescent="0.3">
      <c r="A4788" s="12">
        <v>9786</v>
      </c>
      <c r="B4788" s="12">
        <v>207</v>
      </c>
      <c r="C4788" s="12">
        <v>10840</v>
      </c>
      <c r="D4788" s="12">
        <v>4787</v>
      </c>
      <c r="E4788" s="12" t="s">
        <v>244</v>
      </c>
      <c r="F4788" s="13">
        <v>45426</v>
      </c>
      <c r="G4788" s="26" t="s">
        <v>14906</v>
      </c>
      <c r="H4788" s="12">
        <v>14</v>
      </c>
      <c r="I4788" s="28">
        <f>VLOOKUP(B:B,DIM_PRODUCTS!A:F,5,FALSE)</f>
        <v>8</v>
      </c>
      <c r="J4788" s="28">
        <f>FACT_ORDERS[[#This Row],[ProductPrice]]*FACT_ORDERS[[#This Row],[Quantity]]</f>
        <v>112</v>
      </c>
      <c r="K4788" s="12" t="str">
        <f>VLOOKUP(C:C,DIM_CUSTOMERS!A:G,7,FALSE)</f>
        <v>Spain</v>
      </c>
      <c r="L4788" s="30" cm="1">
        <f t="array" ref="L4788">_xlfn.IFS(
    AND(FACT_ORDERS[[#This Row],[DeliveryMehtod]]="shippment",FACT_ORDERS[[#This Row],[TotalAmount]]&gt;=200), 0,
    AND(FACT_ORDERS[[#This Row],[DeliveryMehtod]]="pickup"), 15,
    AND(FACT_ORDERS[[#This Row],[DeliveryMehtod]]="shippment",FACT_ORDERS[[#This Row],[TotalAmount]]&lt;200), 35
)</f>
        <v>35</v>
      </c>
      <c r="M4788" s="12" t="str" cm="1">
        <f t="array" ref="M4788">_xlfn.IFS(
    SUMIFS(FACT_ORDERS[TotalAmount], FACT_ORDERS[WD_CUSTOMERS],FACT_ORDERS[[#This Row],[WD_CUSTOMERS]])&gt;=15000, "VIP",
    SUMIFS(FACT_ORDERS[TotalAmount], FACT_ORDERS[WD_CUSTOMERS],FACT_ORDERS[[#This Row],[WD_CUSTOMERS]])&gt;=8000, "Premium",
    TRUE, "Regular"
)</f>
        <v>VIP</v>
      </c>
      <c r="N4788" s="32" cm="1">
        <f t="array" ref="N4788">_xlfn.IFS(
   FACT_ORDERS[[#This Row],[TypeOfClient]]="VIP", 0.2,
   FACT_ORDERS[[#This Row],[TypeOfClient]]="Premium", 0.1,
   TRUE, 0
)</f>
        <v>0.2</v>
      </c>
      <c r="O4788" s="31" cm="1">
        <f t="array" ref="O4788">_xlfn.IFS(
   FACT_ORDERS[[#This Row],[TotalAmount]]&gt;1500, 0.15,
   FACT_ORDERS[[#This Row],[TotalAmount]]&gt;1000, 0.1,
   FACT_ORDERS[[#This Row],[TotalAmount]]&gt;500, 0.05,
   TRUE, 0
)</f>
        <v>0</v>
      </c>
      <c r="P4788" s="28">
        <f xml:space="preserve"> FACT_ORDERS[[#This Row],[TotalAmount]] * (1 - (FACT_ORDERS[[#This Row],[ClientDiscount]] + FACT_ORDERS[[#This Row],[OrderDiscount]]) )</f>
        <v>89.600000000000009</v>
      </c>
      <c r="Q4788" s="28">
        <f>FACT_ORDERS[[#This Row],[TotalAmountWithDiscount]]+FACT_ORDERS[[#This Row],[DeliveryCost]]</f>
        <v>124.60000000000001</v>
      </c>
      <c r="R4788" s="35">
        <v>45435</v>
      </c>
      <c r="S4788" s="35" t="str">
        <f>IF(NETWORKDAYS(FACT_ORDERS[[#This Row],[Order-Date]], FACT_ORDERS[[#This Row],[ArrivalDate ]]) &gt; 10, "Late", "On Time")</f>
        <v>On Time</v>
      </c>
    </row>
    <row r="4789" spans="1:19" x14ac:dyDescent="0.3">
      <c r="A4789" s="12">
        <v>9787</v>
      </c>
      <c r="B4789" s="12">
        <v>249</v>
      </c>
      <c r="C4789" s="12">
        <v>10840</v>
      </c>
      <c r="D4789" s="12">
        <v>4788</v>
      </c>
      <c r="E4789" s="12" t="s">
        <v>244</v>
      </c>
      <c r="F4789" s="13">
        <v>45426</v>
      </c>
      <c r="G4789" s="26" t="s">
        <v>14907</v>
      </c>
      <c r="H4789" s="12">
        <v>72</v>
      </c>
      <c r="I4789" s="28">
        <f>VLOOKUP(B:B,DIM_PRODUCTS!A:F,5,FALSE)</f>
        <v>13</v>
      </c>
      <c r="J4789" s="28">
        <f>FACT_ORDERS[[#This Row],[ProductPrice]]*FACT_ORDERS[[#This Row],[Quantity]]</f>
        <v>936</v>
      </c>
      <c r="K4789" s="12" t="str">
        <f>VLOOKUP(C:C,DIM_CUSTOMERS!A:G,7,FALSE)</f>
        <v>Spain</v>
      </c>
      <c r="L4789" s="30" cm="1">
        <f t="array" ref="L4789">_xlfn.IFS(
    AND(FACT_ORDERS[[#This Row],[DeliveryMehtod]]="shippment",FACT_ORDERS[[#This Row],[TotalAmount]]&gt;=200), 0,
    AND(FACT_ORDERS[[#This Row],[DeliveryMehtod]]="pickup"), 15,
    AND(FACT_ORDERS[[#This Row],[DeliveryMehtod]]="shippment",FACT_ORDERS[[#This Row],[TotalAmount]]&lt;200), 35
)</f>
        <v>0</v>
      </c>
      <c r="M4789" s="12" t="str" cm="1">
        <f t="array" ref="M4789">_xlfn.IFS(
    SUMIFS(FACT_ORDERS[TotalAmount], FACT_ORDERS[WD_CUSTOMERS],FACT_ORDERS[[#This Row],[WD_CUSTOMERS]])&gt;=15000, "VIP",
    SUMIFS(FACT_ORDERS[TotalAmount], FACT_ORDERS[WD_CUSTOMERS],FACT_ORDERS[[#This Row],[WD_CUSTOMERS]])&gt;=8000, "Premium",
    TRUE, "Regular"
)</f>
        <v>VIP</v>
      </c>
      <c r="N4789" s="32" cm="1">
        <f t="array" ref="N4789">_xlfn.IFS(
   FACT_ORDERS[[#This Row],[TypeOfClient]]="VIP", 0.2,
   FACT_ORDERS[[#This Row],[TypeOfClient]]="Premium", 0.1,
   TRUE, 0
)</f>
        <v>0.2</v>
      </c>
      <c r="O4789" s="31" cm="1">
        <f t="array" ref="O4789">_xlfn.IFS(
   FACT_ORDERS[[#This Row],[TotalAmount]]&gt;1500, 0.15,
   FACT_ORDERS[[#This Row],[TotalAmount]]&gt;1000, 0.1,
   FACT_ORDERS[[#This Row],[TotalAmount]]&gt;500, 0.05,
   TRUE, 0
)</f>
        <v>0.05</v>
      </c>
      <c r="P4789" s="28">
        <f xml:space="preserve"> FACT_ORDERS[[#This Row],[TotalAmount]] * (1 - (FACT_ORDERS[[#This Row],[ClientDiscount]] + FACT_ORDERS[[#This Row],[OrderDiscount]]) )</f>
        <v>702</v>
      </c>
      <c r="Q4789" s="28">
        <f>FACT_ORDERS[[#This Row],[TotalAmountWithDiscount]]+FACT_ORDERS[[#This Row],[DeliveryCost]]</f>
        <v>702</v>
      </c>
      <c r="R4789" s="35">
        <v>45435</v>
      </c>
      <c r="S4789" s="35" t="str">
        <f>IF(NETWORKDAYS(FACT_ORDERS[[#This Row],[Order-Date]], FACT_ORDERS[[#This Row],[ArrivalDate ]]) &gt; 10, "Late", "On Time")</f>
        <v>On Time</v>
      </c>
    </row>
    <row r="4790" spans="1:19" x14ac:dyDescent="0.3">
      <c r="A4790" s="12">
        <v>9788</v>
      </c>
      <c r="B4790" s="12">
        <v>278</v>
      </c>
      <c r="C4790" s="12">
        <v>10840</v>
      </c>
      <c r="D4790" s="12">
        <v>4789</v>
      </c>
      <c r="E4790" s="12" t="s">
        <v>243</v>
      </c>
      <c r="F4790" s="13">
        <v>45426</v>
      </c>
      <c r="G4790" s="26" t="s">
        <v>14908</v>
      </c>
      <c r="H4790" s="12">
        <v>26</v>
      </c>
      <c r="I4790" s="28">
        <f>VLOOKUP(B:B,DIM_PRODUCTS!A:F,5,FALSE)</f>
        <v>24</v>
      </c>
      <c r="J4790" s="28">
        <f>FACT_ORDERS[[#This Row],[ProductPrice]]*FACT_ORDERS[[#This Row],[Quantity]]</f>
        <v>624</v>
      </c>
      <c r="K4790" s="12" t="str">
        <f>VLOOKUP(C:C,DIM_CUSTOMERS!A:G,7,FALSE)</f>
        <v>Spain</v>
      </c>
      <c r="L4790" s="30" cm="1">
        <f t="array" ref="L4790">_xlfn.IFS(
    AND(FACT_ORDERS[[#This Row],[DeliveryMehtod]]="shippment",FACT_ORDERS[[#This Row],[TotalAmount]]&gt;=200), 0,
    AND(FACT_ORDERS[[#This Row],[DeliveryMehtod]]="pickup"), 15,
    AND(FACT_ORDERS[[#This Row],[DeliveryMehtod]]="shippment",FACT_ORDERS[[#This Row],[TotalAmount]]&lt;200), 35
)</f>
        <v>15</v>
      </c>
      <c r="M4790" s="12" t="str" cm="1">
        <f t="array" ref="M4790">_xlfn.IFS(
    SUMIFS(FACT_ORDERS[TotalAmount], FACT_ORDERS[WD_CUSTOMERS],FACT_ORDERS[[#This Row],[WD_CUSTOMERS]])&gt;=15000, "VIP",
    SUMIFS(FACT_ORDERS[TotalAmount], FACT_ORDERS[WD_CUSTOMERS],FACT_ORDERS[[#This Row],[WD_CUSTOMERS]])&gt;=8000, "Premium",
    TRUE, "Regular"
)</f>
        <v>VIP</v>
      </c>
      <c r="N4790" s="32" cm="1">
        <f t="array" ref="N4790">_xlfn.IFS(
   FACT_ORDERS[[#This Row],[TypeOfClient]]="VIP", 0.2,
   FACT_ORDERS[[#This Row],[TypeOfClient]]="Premium", 0.1,
   TRUE, 0
)</f>
        <v>0.2</v>
      </c>
      <c r="O4790" s="31" cm="1">
        <f t="array" ref="O4790">_xlfn.IFS(
   FACT_ORDERS[[#This Row],[TotalAmount]]&gt;1500, 0.15,
   FACT_ORDERS[[#This Row],[TotalAmount]]&gt;1000, 0.1,
   FACT_ORDERS[[#This Row],[TotalAmount]]&gt;500, 0.05,
   TRUE, 0
)</f>
        <v>0.05</v>
      </c>
      <c r="P4790" s="28">
        <f xml:space="preserve"> FACT_ORDERS[[#This Row],[TotalAmount]] * (1 - (FACT_ORDERS[[#This Row],[ClientDiscount]] + FACT_ORDERS[[#This Row],[OrderDiscount]]) )</f>
        <v>468</v>
      </c>
      <c r="Q4790" s="28">
        <f>FACT_ORDERS[[#This Row],[TotalAmountWithDiscount]]+FACT_ORDERS[[#This Row],[DeliveryCost]]</f>
        <v>483</v>
      </c>
      <c r="R4790" s="35">
        <v>45436</v>
      </c>
      <c r="S4790" s="35" t="str">
        <f>IF(NETWORKDAYS(FACT_ORDERS[[#This Row],[Order-Date]], FACT_ORDERS[[#This Row],[ArrivalDate ]]) &gt; 10, "Late", "On Time")</f>
        <v>On Time</v>
      </c>
    </row>
    <row r="4791" spans="1:19" x14ac:dyDescent="0.3">
      <c r="A4791" s="12">
        <v>9789</v>
      </c>
      <c r="B4791" s="12">
        <v>296</v>
      </c>
      <c r="C4791" s="12">
        <v>10840</v>
      </c>
      <c r="D4791" s="12">
        <v>4790</v>
      </c>
      <c r="E4791" s="12" t="s">
        <v>244</v>
      </c>
      <c r="F4791" s="13">
        <v>45520</v>
      </c>
      <c r="G4791" s="26" t="s">
        <v>3874</v>
      </c>
      <c r="H4791" s="12">
        <v>13</v>
      </c>
      <c r="I4791" s="28">
        <f>VLOOKUP(B:B,DIM_PRODUCTS!A:F,5,FALSE)</f>
        <v>5</v>
      </c>
      <c r="J4791" s="28">
        <f>FACT_ORDERS[[#This Row],[ProductPrice]]*FACT_ORDERS[[#This Row],[Quantity]]</f>
        <v>65</v>
      </c>
      <c r="K4791" s="12" t="str">
        <f>VLOOKUP(C:C,DIM_CUSTOMERS!A:G,7,FALSE)</f>
        <v>Spain</v>
      </c>
      <c r="L4791" s="30" cm="1">
        <f t="array" ref="L4791">_xlfn.IFS(
    AND(FACT_ORDERS[[#This Row],[DeliveryMehtod]]="shippment",FACT_ORDERS[[#This Row],[TotalAmount]]&gt;=200), 0,
    AND(FACT_ORDERS[[#This Row],[DeliveryMehtod]]="pickup"), 15,
    AND(FACT_ORDERS[[#This Row],[DeliveryMehtod]]="shippment",FACT_ORDERS[[#This Row],[TotalAmount]]&lt;200), 35
)</f>
        <v>35</v>
      </c>
      <c r="M4791" s="12" t="str" cm="1">
        <f t="array" ref="M4791">_xlfn.IFS(
    SUMIFS(FACT_ORDERS[TotalAmount], FACT_ORDERS[WD_CUSTOMERS],FACT_ORDERS[[#This Row],[WD_CUSTOMERS]])&gt;=15000, "VIP",
    SUMIFS(FACT_ORDERS[TotalAmount], FACT_ORDERS[WD_CUSTOMERS],FACT_ORDERS[[#This Row],[WD_CUSTOMERS]])&gt;=8000, "Premium",
    TRUE, "Regular"
)</f>
        <v>VIP</v>
      </c>
      <c r="N4791" s="32" cm="1">
        <f t="array" ref="N4791">_xlfn.IFS(
   FACT_ORDERS[[#This Row],[TypeOfClient]]="VIP", 0.2,
   FACT_ORDERS[[#This Row],[TypeOfClient]]="Premium", 0.1,
   TRUE, 0
)</f>
        <v>0.2</v>
      </c>
      <c r="O4791" s="31" cm="1">
        <f t="array" ref="O4791">_xlfn.IFS(
   FACT_ORDERS[[#This Row],[TotalAmount]]&gt;1500, 0.15,
   FACT_ORDERS[[#This Row],[TotalAmount]]&gt;1000, 0.1,
   FACT_ORDERS[[#This Row],[TotalAmount]]&gt;500, 0.05,
   TRUE, 0
)</f>
        <v>0</v>
      </c>
      <c r="P4791" s="28">
        <f xml:space="preserve"> FACT_ORDERS[[#This Row],[TotalAmount]] * (1 - (FACT_ORDERS[[#This Row],[ClientDiscount]] + FACT_ORDERS[[#This Row],[OrderDiscount]]) )</f>
        <v>52</v>
      </c>
      <c r="Q4791" s="28">
        <f>FACT_ORDERS[[#This Row],[TotalAmountWithDiscount]]+FACT_ORDERS[[#This Row],[DeliveryCost]]</f>
        <v>87</v>
      </c>
      <c r="R4791" s="35">
        <v>45531</v>
      </c>
      <c r="S4791" s="35" t="str">
        <f>IF(NETWORKDAYS(FACT_ORDERS[[#This Row],[Order-Date]], FACT_ORDERS[[#This Row],[ArrivalDate ]]) &gt; 10, "Late", "On Time")</f>
        <v>On Time</v>
      </c>
    </row>
    <row r="4792" spans="1:19" x14ac:dyDescent="0.3">
      <c r="A4792" s="12">
        <v>9790</v>
      </c>
      <c r="B4792" s="12">
        <v>207</v>
      </c>
      <c r="C4792" s="12">
        <v>10840</v>
      </c>
      <c r="D4792" s="12">
        <v>4791</v>
      </c>
      <c r="E4792" s="12" t="s">
        <v>243</v>
      </c>
      <c r="F4792" s="13">
        <v>45520</v>
      </c>
      <c r="G4792" s="26" t="s">
        <v>14909</v>
      </c>
      <c r="H4792" s="12">
        <v>73</v>
      </c>
      <c r="I4792" s="28">
        <f>VLOOKUP(B:B,DIM_PRODUCTS!A:F,5,FALSE)</f>
        <v>8</v>
      </c>
      <c r="J4792" s="28">
        <f>FACT_ORDERS[[#This Row],[ProductPrice]]*FACT_ORDERS[[#This Row],[Quantity]]</f>
        <v>584</v>
      </c>
      <c r="K4792" s="12" t="str">
        <f>VLOOKUP(C:C,DIM_CUSTOMERS!A:G,7,FALSE)</f>
        <v>Spain</v>
      </c>
      <c r="L4792" s="30" cm="1">
        <f t="array" ref="L4792">_xlfn.IFS(
    AND(FACT_ORDERS[[#This Row],[DeliveryMehtod]]="shippment",FACT_ORDERS[[#This Row],[TotalAmount]]&gt;=200), 0,
    AND(FACT_ORDERS[[#This Row],[DeliveryMehtod]]="pickup"), 15,
    AND(FACT_ORDERS[[#This Row],[DeliveryMehtod]]="shippment",FACT_ORDERS[[#This Row],[TotalAmount]]&lt;200), 35
)</f>
        <v>15</v>
      </c>
      <c r="M4792" s="12" t="str" cm="1">
        <f t="array" ref="M4792">_xlfn.IFS(
    SUMIFS(FACT_ORDERS[TotalAmount], FACT_ORDERS[WD_CUSTOMERS],FACT_ORDERS[[#This Row],[WD_CUSTOMERS]])&gt;=15000, "VIP",
    SUMIFS(FACT_ORDERS[TotalAmount], FACT_ORDERS[WD_CUSTOMERS],FACT_ORDERS[[#This Row],[WD_CUSTOMERS]])&gt;=8000, "Premium",
    TRUE, "Regular"
)</f>
        <v>VIP</v>
      </c>
      <c r="N4792" s="32" cm="1">
        <f t="array" ref="N4792">_xlfn.IFS(
   FACT_ORDERS[[#This Row],[TypeOfClient]]="VIP", 0.2,
   FACT_ORDERS[[#This Row],[TypeOfClient]]="Premium", 0.1,
   TRUE, 0
)</f>
        <v>0.2</v>
      </c>
      <c r="O4792" s="31" cm="1">
        <f t="array" ref="O4792">_xlfn.IFS(
   FACT_ORDERS[[#This Row],[TotalAmount]]&gt;1500, 0.15,
   FACT_ORDERS[[#This Row],[TotalAmount]]&gt;1000, 0.1,
   FACT_ORDERS[[#This Row],[TotalAmount]]&gt;500, 0.05,
   TRUE, 0
)</f>
        <v>0.05</v>
      </c>
      <c r="P4792" s="28">
        <f xml:space="preserve"> FACT_ORDERS[[#This Row],[TotalAmount]] * (1 - (FACT_ORDERS[[#This Row],[ClientDiscount]] + FACT_ORDERS[[#This Row],[OrderDiscount]]) )</f>
        <v>438</v>
      </c>
      <c r="Q4792" s="28">
        <f>FACT_ORDERS[[#This Row],[TotalAmountWithDiscount]]+FACT_ORDERS[[#This Row],[DeliveryCost]]</f>
        <v>453</v>
      </c>
      <c r="R4792" s="35">
        <v>45527</v>
      </c>
      <c r="S4792" s="35" t="str">
        <f>IF(NETWORKDAYS(FACT_ORDERS[[#This Row],[Order-Date]], FACT_ORDERS[[#This Row],[ArrivalDate ]]) &gt; 10, "Late", "On Time")</f>
        <v>On Time</v>
      </c>
    </row>
    <row r="4793" spans="1:19" x14ac:dyDescent="0.3">
      <c r="A4793" s="12">
        <v>9791</v>
      </c>
      <c r="B4793" s="12">
        <v>249</v>
      </c>
      <c r="C4793" s="12">
        <v>10840</v>
      </c>
      <c r="D4793" s="12">
        <v>4792</v>
      </c>
      <c r="E4793" s="12" t="s">
        <v>243</v>
      </c>
      <c r="F4793" s="13">
        <v>45520</v>
      </c>
      <c r="G4793" s="26" t="s">
        <v>14910</v>
      </c>
      <c r="H4793" s="12">
        <v>28</v>
      </c>
      <c r="I4793" s="28">
        <f>VLOOKUP(B:B,DIM_PRODUCTS!A:F,5,FALSE)</f>
        <v>13</v>
      </c>
      <c r="J4793" s="28">
        <f>FACT_ORDERS[[#This Row],[ProductPrice]]*FACT_ORDERS[[#This Row],[Quantity]]</f>
        <v>364</v>
      </c>
      <c r="K4793" s="12" t="str">
        <f>VLOOKUP(C:C,DIM_CUSTOMERS!A:G,7,FALSE)</f>
        <v>Spain</v>
      </c>
      <c r="L4793" s="30" cm="1">
        <f t="array" ref="L4793">_xlfn.IFS(
    AND(FACT_ORDERS[[#This Row],[DeliveryMehtod]]="shippment",FACT_ORDERS[[#This Row],[TotalAmount]]&gt;=200), 0,
    AND(FACT_ORDERS[[#This Row],[DeliveryMehtod]]="pickup"), 15,
    AND(FACT_ORDERS[[#This Row],[DeliveryMehtod]]="shippment",FACT_ORDERS[[#This Row],[TotalAmount]]&lt;200), 35
)</f>
        <v>15</v>
      </c>
      <c r="M4793" s="12" t="str" cm="1">
        <f t="array" ref="M4793">_xlfn.IFS(
    SUMIFS(FACT_ORDERS[TotalAmount], FACT_ORDERS[WD_CUSTOMERS],FACT_ORDERS[[#This Row],[WD_CUSTOMERS]])&gt;=15000, "VIP",
    SUMIFS(FACT_ORDERS[TotalAmount], FACT_ORDERS[WD_CUSTOMERS],FACT_ORDERS[[#This Row],[WD_CUSTOMERS]])&gt;=8000, "Premium",
    TRUE, "Regular"
)</f>
        <v>VIP</v>
      </c>
      <c r="N4793" s="32" cm="1">
        <f t="array" ref="N4793">_xlfn.IFS(
   FACT_ORDERS[[#This Row],[TypeOfClient]]="VIP", 0.2,
   FACT_ORDERS[[#This Row],[TypeOfClient]]="Premium", 0.1,
   TRUE, 0
)</f>
        <v>0.2</v>
      </c>
      <c r="O4793" s="31" cm="1">
        <f t="array" ref="O4793">_xlfn.IFS(
   FACT_ORDERS[[#This Row],[TotalAmount]]&gt;1500, 0.15,
   FACT_ORDERS[[#This Row],[TotalAmount]]&gt;1000, 0.1,
   FACT_ORDERS[[#This Row],[TotalAmount]]&gt;500, 0.05,
   TRUE, 0
)</f>
        <v>0</v>
      </c>
      <c r="P4793" s="28">
        <f xml:space="preserve"> FACT_ORDERS[[#This Row],[TotalAmount]] * (1 - (FACT_ORDERS[[#This Row],[ClientDiscount]] + FACT_ORDERS[[#This Row],[OrderDiscount]]) )</f>
        <v>291.2</v>
      </c>
      <c r="Q4793" s="28">
        <f>FACT_ORDERS[[#This Row],[TotalAmountWithDiscount]]+FACT_ORDERS[[#This Row],[DeliveryCost]]</f>
        <v>306.2</v>
      </c>
      <c r="R4793" s="35">
        <v>45528</v>
      </c>
      <c r="S4793" s="35" t="str">
        <f>IF(NETWORKDAYS(FACT_ORDERS[[#This Row],[Order-Date]], FACT_ORDERS[[#This Row],[ArrivalDate ]]) &gt; 10, "Late", "On Time")</f>
        <v>On Time</v>
      </c>
    </row>
    <row r="4794" spans="1:19" x14ac:dyDescent="0.3">
      <c r="A4794" s="12">
        <v>9792</v>
      </c>
      <c r="B4794" s="12">
        <v>278</v>
      </c>
      <c r="C4794" s="12">
        <v>10840</v>
      </c>
      <c r="D4794" s="12">
        <v>4793</v>
      </c>
      <c r="E4794" s="12" t="s">
        <v>243</v>
      </c>
      <c r="F4794" s="13">
        <v>45520</v>
      </c>
      <c r="G4794" s="26" t="s">
        <v>14911</v>
      </c>
      <c r="H4794" s="12">
        <v>43</v>
      </c>
      <c r="I4794" s="28">
        <f>VLOOKUP(B:B,DIM_PRODUCTS!A:F,5,FALSE)</f>
        <v>24</v>
      </c>
      <c r="J4794" s="28">
        <f>FACT_ORDERS[[#This Row],[ProductPrice]]*FACT_ORDERS[[#This Row],[Quantity]]</f>
        <v>1032</v>
      </c>
      <c r="K4794" s="12" t="str">
        <f>VLOOKUP(C:C,DIM_CUSTOMERS!A:G,7,FALSE)</f>
        <v>Spain</v>
      </c>
      <c r="L4794" s="30" cm="1">
        <f t="array" ref="L4794">_xlfn.IFS(
    AND(FACT_ORDERS[[#This Row],[DeliveryMehtod]]="shippment",FACT_ORDERS[[#This Row],[TotalAmount]]&gt;=200), 0,
    AND(FACT_ORDERS[[#This Row],[DeliveryMehtod]]="pickup"), 15,
    AND(FACT_ORDERS[[#This Row],[DeliveryMehtod]]="shippment",FACT_ORDERS[[#This Row],[TotalAmount]]&lt;200), 35
)</f>
        <v>15</v>
      </c>
      <c r="M4794" s="12" t="str" cm="1">
        <f t="array" ref="M4794">_xlfn.IFS(
    SUMIFS(FACT_ORDERS[TotalAmount], FACT_ORDERS[WD_CUSTOMERS],FACT_ORDERS[[#This Row],[WD_CUSTOMERS]])&gt;=15000, "VIP",
    SUMIFS(FACT_ORDERS[TotalAmount], FACT_ORDERS[WD_CUSTOMERS],FACT_ORDERS[[#This Row],[WD_CUSTOMERS]])&gt;=8000, "Premium",
    TRUE, "Regular"
)</f>
        <v>VIP</v>
      </c>
      <c r="N4794" s="32" cm="1">
        <f t="array" ref="N4794">_xlfn.IFS(
   FACT_ORDERS[[#This Row],[TypeOfClient]]="VIP", 0.2,
   FACT_ORDERS[[#This Row],[TypeOfClient]]="Premium", 0.1,
   TRUE, 0
)</f>
        <v>0.2</v>
      </c>
      <c r="O4794" s="31" cm="1">
        <f t="array" ref="O4794">_xlfn.IFS(
   FACT_ORDERS[[#This Row],[TotalAmount]]&gt;1500, 0.15,
   FACT_ORDERS[[#This Row],[TotalAmount]]&gt;1000, 0.1,
   FACT_ORDERS[[#This Row],[TotalAmount]]&gt;500, 0.05,
   TRUE, 0
)</f>
        <v>0.1</v>
      </c>
      <c r="P4794" s="28">
        <f xml:space="preserve"> FACT_ORDERS[[#This Row],[TotalAmount]] * (1 - (FACT_ORDERS[[#This Row],[ClientDiscount]] + FACT_ORDERS[[#This Row],[OrderDiscount]]) )</f>
        <v>722.4</v>
      </c>
      <c r="Q4794" s="28">
        <f>FACT_ORDERS[[#This Row],[TotalAmountWithDiscount]]+FACT_ORDERS[[#This Row],[DeliveryCost]]</f>
        <v>737.4</v>
      </c>
      <c r="R4794" s="35">
        <v>45530</v>
      </c>
      <c r="S4794" s="35" t="str">
        <f>IF(NETWORKDAYS(FACT_ORDERS[[#This Row],[Order-Date]], FACT_ORDERS[[#This Row],[ArrivalDate ]]) &gt; 10, "Late", "On Time")</f>
        <v>On Time</v>
      </c>
    </row>
    <row r="4795" spans="1:19" x14ac:dyDescent="0.3">
      <c r="A4795" s="12">
        <v>9793</v>
      </c>
      <c r="B4795" s="12">
        <v>296</v>
      </c>
      <c r="C4795" s="12">
        <v>10840</v>
      </c>
      <c r="D4795" s="12">
        <v>4794</v>
      </c>
      <c r="E4795" s="12" t="s">
        <v>244</v>
      </c>
      <c r="F4795" s="13">
        <v>45538</v>
      </c>
      <c r="G4795" s="26" t="s">
        <v>11458</v>
      </c>
      <c r="H4795" s="12">
        <v>73</v>
      </c>
      <c r="I4795" s="28">
        <f>VLOOKUP(B:B,DIM_PRODUCTS!A:F,5,FALSE)</f>
        <v>5</v>
      </c>
      <c r="J4795" s="28">
        <f>FACT_ORDERS[[#This Row],[ProductPrice]]*FACT_ORDERS[[#This Row],[Quantity]]</f>
        <v>365</v>
      </c>
      <c r="K4795" s="12" t="str">
        <f>VLOOKUP(C:C,DIM_CUSTOMERS!A:G,7,FALSE)</f>
        <v>Spain</v>
      </c>
      <c r="L4795" s="30" cm="1">
        <f t="array" ref="L4795">_xlfn.IFS(
    AND(FACT_ORDERS[[#This Row],[DeliveryMehtod]]="shippment",FACT_ORDERS[[#This Row],[TotalAmount]]&gt;=200), 0,
    AND(FACT_ORDERS[[#This Row],[DeliveryMehtod]]="pickup"), 15,
    AND(FACT_ORDERS[[#This Row],[DeliveryMehtod]]="shippment",FACT_ORDERS[[#This Row],[TotalAmount]]&lt;200), 35
)</f>
        <v>0</v>
      </c>
      <c r="M4795" s="12" t="str" cm="1">
        <f t="array" ref="M4795">_xlfn.IFS(
    SUMIFS(FACT_ORDERS[TotalAmount], FACT_ORDERS[WD_CUSTOMERS],FACT_ORDERS[[#This Row],[WD_CUSTOMERS]])&gt;=15000, "VIP",
    SUMIFS(FACT_ORDERS[TotalAmount], FACT_ORDERS[WD_CUSTOMERS],FACT_ORDERS[[#This Row],[WD_CUSTOMERS]])&gt;=8000, "Premium",
    TRUE, "Regular"
)</f>
        <v>VIP</v>
      </c>
      <c r="N4795" s="32" cm="1">
        <f t="array" ref="N4795">_xlfn.IFS(
   FACT_ORDERS[[#This Row],[TypeOfClient]]="VIP", 0.2,
   FACT_ORDERS[[#This Row],[TypeOfClient]]="Premium", 0.1,
   TRUE, 0
)</f>
        <v>0.2</v>
      </c>
      <c r="O4795" s="31" cm="1">
        <f t="array" ref="O4795">_xlfn.IFS(
   FACT_ORDERS[[#This Row],[TotalAmount]]&gt;1500, 0.15,
   FACT_ORDERS[[#This Row],[TotalAmount]]&gt;1000, 0.1,
   FACT_ORDERS[[#This Row],[TotalAmount]]&gt;500, 0.05,
   TRUE, 0
)</f>
        <v>0</v>
      </c>
      <c r="P4795" s="28">
        <f xml:space="preserve"> FACT_ORDERS[[#This Row],[TotalAmount]] * (1 - (FACT_ORDERS[[#This Row],[ClientDiscount]] + FACT_ORDERS[[#This Row],[OrderDiscount]]) )</f>
        <v>292</v>
      </c>
      <c r="Q4795" s="28">
        <f>FACT_ORDERS[[#This Row],[TotalAmountWithDiscount]]+FACT_ORDERS[[#This Row],[DeliveryCost]]</f>
        <v>292</v>
      </c>
      <c r="R4795" s="35">
        <v>45545</v>
      </c>
      <c r="S4795" s="35" t="str">
        <f>IF(NETWORKDAYS(FACT_ORDERS[[#This Row],[Order-Date]], FACT_ORDERS[[#This Row],[ArrivalDate ]]) &gt; 10, "Late", "On Time")</f>
        <v>On Time</v>
      </c>
    </row>
    <row r="4796" spans="1:19" x14ac:dyDescent="0.3">
      <c r="A4796" s="12">
        <v>9794</v>
      </c>
      <c r="B4796" s="12">
        <v>207</v>
      </c>
      <c r="C4796" s="12">
        <v>10840</v>
      </c>
      <c r="D4796" s="12">
        <v>4795</v>
      </c>
      <c r="E4796" s="12" t="s">
        <v>244</v>
      </c>
      <c r="F4796" s="13">
        <v>45538</v>
      </c>
      <c r="G4796" s="26" t="s">
        <v>14912</v>
      </c>
      <c r="H4796" s="12">
        <v>16</v>
      </c>
      <c r="I4796" s="28">
        <f>VLOOKUP(B:B,DIM_PRODUCTS!A:F,5,FALSE)</f>
        <v>8</v>
      </c>
      <c r="J4796" s="28">
        <f>FACT_ORDERS[[#This Row],[ProductPrice]]*FACT_ORDERS[[#This Row],[Quantity]]</f>
        <v>128</v>
      </c>
      <c r="K4796" s="12" t="str">
        <f>VLOOKUP(C:C,DIM_CUSTOMERS!A:G,7,FALSE)</f>
        <v>Spain</v>
      </c>
      <c r="L4796" s="30" cm="1">
        <f t="array" ref="L4796">_xlfn.IFS(
    AND(FACT_ORDERS[[#This Row],[DeliveryMehtod]]="shippment",FACT_ORDERS[[#This Row],[TotalAmount]]&gt;=200), 0,
    AND(FACT_ORDERS[[#This Row],[DeliveryMehtod]]="pickup"), 15,
    AND(FACT_ORDERS[[#This Row],[DeliveryMehtod]]="shippment",FACT_ORDERS[[#This Row],[TotalAmount]]&lt;200), 35
)</f>
        <v>35</v>
      </c>
      <c r="M4796" s="12" t="str" cm="1">
        <f t="array" ref="M4796">_xlfn.IFS(
    SUMIFS(FACT_ORDERS[TotalAmount], FACT_ORDERS[WD_CUSTOMERS],FACT_ORDERS[[#This Row],[WD_CUSTOMERS]])&gt;=15000, "VIP",
    SUMIFS(FACT_ORDERS[TotalAmount], FACT_ORDERS[WD_CUSTOMERS],FACT_ORDERS[[#This Row],[WD_CUSTOMERS]])&gt;=8000, "Premium",
    TRUE, "Regular"
)</f>
        <v>VIP</v>
      </c>
      <c r="N4796" s="32" cm="1">
        <f t="array" ref="N4796">_xlfn.IFS(
   FACT_ORDERS[[#This Row],[TypeOfClient]]="VIP", 0.2,
   FACT_ORDERS[[#This Row],[TypeOfClient]]="Premium", 0.1,
   TRUE, 0
)</f>
        <v>0.2</v>
      </c>
      <c r="O4796" s="31" cm="1">
        <f t="array" ref="O4796">_xlfn.IFS(
   FACT_ORDERS[[#This Row],[TotalAmount]]&gt;1500, 0.15,
   FACT_ORDERS[[#This Row],[TotalAmount]]&gt;1000, 0.1,
   FACT_ORDERS[[#This Row],[TotalAmount]]&gt;500, 0.05,
   TRUE, 0
)</f>
        <v>0</v>
      </c>
      <c r="P4796" s="28">
        <f xml:space="preserve"> FACT_ORDERS[[#This Row],[TotalAmount]] * (1 - (FACT_ORDERS[[#This Row],[ClientDiscount]] + FACT_ORDERS[[#This Row],[OrderDiscount]]) )</f>
        <v>102.4</v>
      </c>
      <c r="Q4796" s="28">
        <f>FACT_ORDERS[[#This Row],[TotalAmountWithDiscount]]+FACT_ORDERS[[#This Row],[DeliveryCost]]</f>
        <v>137.4</v>
      </c>
      <c r="R4796" s="35">
        <v>45545</v>
      </c>
      <c r="S4796" s="35" t="str">
        <f>IF(NETWORKDAYS(FACT_ORDERS[[#This Row],[Order-Date]], FACT_ORDERS[[#This Row],[ArrivalDate ]]) &gt; 10, "Late", "On Time")</f>
        <v>On Time</v>
      </c>
    </row>
    <row r="4797" spans="1:19" x14ac:dyDescent="0.3">
      <c r="A4797" s="12">
        <v>9795</v>
      </c>
      <c r="B4797" s="12">
        <v>249</v>
      </c>
      <c r="C4797" s="12">
        <v>10840</v>
      </c>
      <c r="D4797" s="12">
        <v>4796</v>
      </c>
      <c r="E4797" s="12" t="s">
        <v>244</v>
      </c>
      <c r="F4797" s="13">
        <v>45538</v>
      </c>
      <c r="G4797" s="26" t="s">
        <v>14913</v>
      </c>
      <c r="H4797" s="12">
        <v>33</v>
      </c>
      <c r="I4797" s="28">
        <f>VLOOKUP(B:B,DIM_PRODUCTS!A:F,5,FALSE)</f>
        <v>13</v>
      </c>
      <c r="J4797" s="28">
        <f>FACT_ORDERS[[#This Row],[ProductPrice]]*FACT_ORDERS[[#This Row],[Quantity]]</f>
        <v>429</v>
      </c>
      <c r="K4797" s="12" t="str">
        <f>VLOOKUP(C:C,DIM_CUSTOMERS!A:G,7,FALSE)</f>
        <v>Spain</v>
      </c>
      <c r="L4797" s="30" cm="1">
        <f t="array" ref="L4797">_xlfn.IFS(
    AND(FACT_ORDERS[[#This Row],[DeliveryMehtod]]="shippment",FACT_ORDERS[[#This Row],[TotalAmount]]&gt;=200), 0,
    AND(FACT_ORDERS[[#This Row],[DeliveryMehtod]]="pickup"), 15,
    AND(FACT_ORDERS[[#This Row],[DeliveryMehtod]]="shippment",FACT_ORDERS[[#This Row],[TotalAmount]]&lt;200), 35
)</f>
        <v>0</v>
      </c>
      <c r="M4797" s="12" t="str" cm="1">
        <f t="array" ref="M4797">_xlfn.IFS(
    SUMIFS(FACT_ORDERS[TotalAmount], FACT_ORDERS[WD_CUSTOMERS],FACT_ORDERS[[#This Row],[WD_CUSTOMERS]])&gt;=15000, "VIP",
    SUMIFS(FACT_ORDERS[TotalAmount], FACT_ORDERS[WD_CUSTOMERS],FACT_ORDERS[[#This Row],[WD_CUSTOMERS]])&gt;=8000, "Premium",
    TRUE, "Regular"
)</f>
        <v>VIP</v>
      </c>
      <c r="N4797" s="32" cm="1">
        <f t="array" ref="N4797">_xlfn.IFS(
   FACT_ORDERS[[#This Row],[TypeOfClient]]="VIP", 0.2,
   FACT_ORDERS[[#This Row],[TypeOfClient]]="Premium", 0.1,
   TRUE, 0
)</f>
        <v>0.2</v>
      </c>
      <c r="O4797" s="31" cm="1">
        <f t="array" ref="O4797">_xlfn.IFS(
   FACT_ORDERS[[#This Row],[TotalAmount]]&gt;1500, 0.15,
   FACT_ORDERS[[#This Row],[TotalAmount]]&gt;1000, 0.1,
   FACT_ORDERS[[#This Row],[TotalAmount]]&gt;500, 0.05,
   TRUE, 0
)</f>
        <v>0</v>
      </c>
      <c r="P4797" s="28">
        <f xml:space="preserve"> FACT_ORDERS[[#This Row],[TotalAmount]] * (1 - (FACT_ORDERS[[#This Row],[ClientDiscount]] + FACT_ORDERS[[#This Row],[OrderDiscount]]) )</f>
        <v>343.20000000000005</v>
      </c>
      <c r="Q4797" s="28">
        <f>FACT_ORDERS[[#This Row],[TotalAmountWithDiscount]]+FACT_ORDERS[[#This Row],[DeliveryCost]]</f>
        <v>343.20000000000005</v>
      </c>
      <c r="R4797" s="35">
        <v>45546</v>
      </c>
      <c r="S4797" s="35" t="str">
        <f>IF(NETWORKDAYS(FACT_ORDERS[[#This Row],[Order-Date]], FACT_ORDERS[[#This Row],[ArrivalDate ]]) &gt; 10, "Late", "On Time")</f>
        <v>On Time</v>
      </c>
    </row>
    <row r="4798" spans="1:19" x14ac:dyDescent="0.3">
      <c r="A4798" s="12">
        <v>9796</v>
      </c>
      <c r="B4798" s="12">
        <v>251</v>
      </c>
      <c r="C4798" s="12">
        <v>10840</v>
      </c>
      <c r="D4798" s="12">
        <v>4797</v>
      </c>
      <c r="E4798" s="12" t="s">
        <v>243</v>
      </c>
      <c r="F4798" s="13">
        <v>45440</v>
      </c>
      <c r="G4798" s="26" t="s">
        <v>14914</v>
      </c>
      <c r="H4798" s="12">
        <v>74</v>
      </c>
      <c r="I4798" s="28">
        <f>VLOOKUP(B:B,DIM_PRODUCTS!A:F,5,FALSE)</f>
        <v>12</v>
      </c>
      <c r="J4798" s="28">
        <f>FACT_ORDERS[[#This Row],[ProductPrice]]*FACT_ORDERS[[#This Row],[Quantity]]</f>
        <v>888</v>
      </c>
      <c r="K4798" s="12" t="str">
        <f>VLOOKUP(C:C,DIM_CUSTOMERS!A:G,7,FALSE)</f>
        <v>Spain</v>
      </c>
      <c r="L4798" s="30" cm="1">
        <f t="array" ref="L4798">_xlfn.IFS(
    AND(FACT_ORDERS[[#This Row],[DeliveryMehtod]]="shippment",FACT_ORDERS[[#This Row],[TotalAmount]]&gt;=200), 0,
    AND(FACT_ORDERS[[#This Row],[DeliveryMehtod]]="pickup"), 15,
    AND(FACT_ORDERS[[#This Row],[DeliveryMehtod]]="shippment",FACT_ORDERS[[#This Row],[TotalAmount]]&lt;200), 35
)</f>
        <v>15</v>
      </c>
      <c r="M4798" s="12" t="str" cm="1">
        <f t="array" ref="M4798">_xlfn.IFS(
    SUMIFS(FACT_ORDERS[TotalAmount], FACT_ORDERS[WD_CUSTOMERS],FACT_ORDERS[[#This Row],[WD_CUSTOMERS]])&gt;=15000, "VIP",
    SUMIFS(FACT_ORDERS[TotalAmount], FACT_ORDERS[WD_CUSTOMERS],FACT_ORDERS[[#This Row],[WD_CUSTOMERS]])&gt;=8000, "Premium",
    TRUE, "Regular"
)</f>
        <v>VIP</v>
      </c>
      <c r="N4798" s="32" cm="1">
        <f t="array" ref="N4798">_xlfn.IFS(
   FACT_ORDERS[[#This Row],[TypeOfClient]]="VIP", 0.2,
   FACT_ORDERS[[#This Row],[TypeOfClient]]="Premium", 0.1,
   TRUE, 0
)</f>
        <v>0.2</v>
      </c>
      <c r="O4798" s="31" cm="1">
        <f t="array" ref="O4798">_xlfn.IFS(
   FACT_ORDERS[[#This Row],[TotalAmount]]&gt;1500, 0.15,
   FACT_ORDERS[[#This Row],[TotalAmount]]&gt;1000, 0.1,
   FACT_ORDERS[[#This Row],[TotalAmount]]&gt;500, 0.05,
   TRUE, 0
)</f>
        <v>0.05</v>
      </c>
      <c r="P4798" s="28">
        <f xml:space="preserve"> FACT_ORDERS[[#This Row],[TotalAmount]] * (1 - (FACT_ORDERS[[#This Row],[ClientDiscount]] + FACT_ORDERS[[#This Row],[OrderDiscount]]) )</f>
        <v>666</v>
      </c>
      <c r="Q4798" s="28">
        <f>FACT_ORDERS[[#This Row],[TotalAmountWithDiscount]]+FACT_ORDERS[[#This Row],[DeliveryCost]]</f>
        <v>681</v>
      </c>
      <c r="R4798" s="35">
        <v>45450</v>
      </c>
      <c r="S4798" s="35" t="str">
        <f>IF(NETWORKDAYS(FACT_ORDERS[[#This Row],[Order-Date]], FACT_ORDERS[[#This Row],[ArrivalDate ]]) &gt; 10, "Late", "On Time")</f>
        <v>On Time</v>
      </c>
    </row>
    <row r="4799" spans="1:19" x14ac:dyDescent="0.3">
      <c r="A4799" s="12">
        <v>9797</v>
      </c>
      <c r="B4799" s="12">
        <v>296</v>
      </c>
      <c r="C4799" s="12">
        <v>10840</v>
      </c>
      <c r="D4799" s="12">
        <v>4798</v>
      </c>
      <c r="E4799" s="12" t="s">
        <v>243</v>
      </c>
      <c r="F4799" s="13">
        <v>45440</v>
      </c>
      <c r="G4799" s="26" t="s">
        <v>14915</v>
      </c>
      <c r="H4799" s="12">
        <v>10</v>
      </c>
      <c r="I4799" s="28">
        <f>VLOOKUP(B:B,DIM_PRODUCTS!A:F,5,FALSE)</f>
        <v>5</v>
      </c>
      <c r="J4799" s="28">
        <f>FACT_ORDERS[[#This Row],[ProductPrice]]*FACT_ORDERS[[#This Row],[Quantity]]</f>
        <v>50</v>
      </c>
      <c r="K4799" s="12" t="str">
        <f>VLOOKUP(C:C,DIM_CUSTOMERS!A:G,7,FALSE)</f>
        <v>Spain</v>
      </c>
      <c r="L4799" s="30" cm="1">
        <f t="array" ref="L4799">_xlfn.IFS(
    AND(FACT_ORDERS[[#This Row],[DeliveryMehtod]]="shippment",FACT_ORDERS[[#This Row],[TotalAmount]]&gt;=200), 0,
    AND(FACT_ORDERS[[#This Row],[DeliveryMehtod]]="pickup"), 15,
    AND(FACT_ORDERS[[#This Row],[DeliveryMehtod]]="shippment",FACT_ORDERS[[#This Row],[TotalAmount]]&lt;200), 35
)</f>
        <v>15</v>
      </c>
      <c r="M4799" s="12" t="str" cm="1">
        <f t="array" ref="M4799">_xlfn.IFS(
    SUMIFS(FACT_ORDERS[TotalAmount], FACT_ORDERS[WD_CUSTOMERS],FACT_ORDERS[[#This Row],[WD_CUSTOMERS]])&gt;=15000, "VIP",
    SUMIFS(FACT_ORDERS[TotalAmount], FACT_ORDERS[WD_CUSTOMERS],FACT_ORDERS[[#This Row],[WD_CUSTOMERS]])&gt;=8000, "Premium",
    TRUE, "Regular"
)</f>
        <v>VIP</v>
      </c>
      <c r="N4799" s="32" cm="1">
        <f t="array" ref="N4799">_xlfn.IFS(
   FACT_ORDERS[[#This Row],[TypeOfClient]]="VIP", 0.2,
   FACT_ORDERS[[#This Row],[TypeOfClient]]="Premium", 0.1,
   TRUE, 0
)</f>
        <v>0.2</v>
      </c>
      <c r="O4799" s="31" cm="1">
        <f t="array" ref="O4799">_xlfn.IFS(
   FACT_ORDERS[[#This Row],[TotalAmount]]&gt;1500, 0.15,
   FACT_ORDERS[[#This Row],[TotalAmount]]&gt;1000, 0.1,
   FACT_ORDERS[[#This Row],[TotalAmount]]&gt;500, 0.05,
   TRUE, 0
)</f>
        <v>0</v>
      </c>
      <c r="P4799" s="28">
        <f xml:space="preserve"> FACT_ORDERS[[#This Row],[TotalAmount]] * (1 - (FACT_ORDERS[[#This Row],[ClientDiscount]] + FACT_ORDERS[[#This Row],[OrderDiscount]]) )</f>
        <v>40</v>
      </c>
      <c r="Q4799" s="28">
        <f>FACT_ORDERS[[#This Row],[TotalAmountWithDiscount]]+FACT_ORDERS[[#This Row],[DeliveryCost]]</f>
        <v>55</v>
      </c>
      <c r="R4799" s="35">
        <v>45450</v>
      </c>
      <c r="S4799" s="35" t="str">
        <f>IF(NETWORKDAYS(FACT_ORDERS[[#This Row],[Order-Date]], FACT_ORDERS[[#This Row],[ArrivalDate ]]) &gt; 10, "Late", "On Time")</f>
        <v>On Time</v>
      </c>
    </row>
    <row r="4800" spans="1:19" x14ac:dyDescent="0.3">
      <c r="A4800" s="12">
        <v>9798</v>
      </c>
      <c r="B4800" s="12">
        <v>207</v>
      </c>
      <c r="C4800" s="12">
        <v>10840</v>
      </c>
      <c r="D4800" s="12">
        <v>4799</v>
      </c>
      <c r="E4800" s="12" t="s">
        <v>244</v>
      </c>
      <c r="F4800" s="13">
        <v>45440</v>
      </c>
      <c r="G4800" s="26" t="s">
        <v>14916</v>
      </c>
      <c r="H4800" s="12">
        <v>11</v>
      </c>
      <c r="I4800" s="28">
        <f>VLOOKUP(B:B,DIM_PRODUCTS!A:F,5,FALSE)</f>
        <v>8</v>
      </c>
      <c r="J4800" s="28">
        <f>FACT_ORDERS[[#This Row],[ProductPrice]]*FACT_ORDERS[[#This Row],[Quantity]]</f>
        <v>88</v>
      </c>
      <c r="K4800" s="12" t="str">
        <f>VLOOKUP(C:C,DIM_CUSTOMERS!A:G,7,FALSE)</f>
        <v>Spain</v>
      </c>
      <c r="L4800" s="30" cm="1">
        <f t="array" ref="L4800">_xlfn.IFS(
    AND(FACT_ORDERS[[#This Row],[DeliveryMehtod]]="shippment",FACT_ORDERS[[#This Row],[TotalAmount]]&gt;=200), 0,
    AND(FACT_ORDERS[[#This Row],[DeliveryMehtod]]="pickup"), 15,
    AND(FACT_ORDERS[[#This Row],[DeliveryMehtod]]="shippment",FACT_ORDERS[[#This Row],[TotalAmount]]&lt;200), 35
)</f>
        <v>35</v>
      </c>
      <c r="M4800" s="12" t="str" cm="1">
        <f t="array" ref="M4800">_xlfn.IFS(
    SUMIFS(FACT_ORDERS[TotalAmount], FACT_ORDERS[WD_CUSTOMERS],FACT_ORDERS[[#This Row],[WD_CUSTOMERS]])&gt;=15000, "VIP",
    SUMIFS(FACT_ORDERS[TotalAmount], FACT_ORDERS[WD_CUSTOMERS],FACT_ORDERS[[#This Row],[WD_CUSTOMERS]])&gt;=8000, "Premium",
    TRUE, "Regular"
)</f>
        <v>VIP</v>
      </c>
      <c r="N4800" s="32" cm="1">
        <f t="array" ref="N4800">_xlfn.IFS(
   FACT_ORDERS[[#This Row],[TypeOfClient]]="VIP", 0.2,
   FACT_ORDERS[[#This Row],[TypeOfClient]]="Premium", 0.1,
   TRUE, 0
)</f>
        <v>0.2</v>
      </c>
      <c r="O4800" s="31" cm="1">
        <f t="array" ref="O4800">_xlfn.IFS(
   FACT_ORDERS[[#This Row],[TotalAmount]]&gt;1500, 0.15,
   FACT_ORDERS[[#This Row],[TotalAmount]]&gt;1000, 0.1,
   FACT_ORDERS[[#This Row],[TotalAmount]]&gt;500, 0.05,
   TRUE, 0
)</f>
        <v>0</v>
      </c>
      <c r="P4800" s="28">
        <f xml:space="preserve"> FACT_ORDERS[[#This Row],[TotalAmount]] * (1 - (FACT_ORDERS[[#This Row],[ClientDiscount]] + FACT_ORDERS[[#This Row],[OrderDiscount]]) )</f>
        <v>70.400000000000006</v>
      </c>
      <c r="Q4800" s="28">
        <f>FACT_ORDERS[[#This Row],[TotalAmountWithDiscount]]+FACT_ORDERS[[#This Row],[DeliveryCost]]</f>
        <v>105.4</v>
      </c>
      <c r="R4800" s="35">
        <v>45450</v>
      </c>
      <c r="S4800" s="35" t="str">
        <f>IF(NETWORKDAYS(FACT_ORDERS[[#This Row],[Order-Date]], FACT_ORDERS[[#This Row],[ArrivalDate ]]) &gt; 10, "Late", "On Time")</f>
        <v>On Time</v>
      </c>
    </row>
    <row r="4801" spans="1:19" x14ac:dyDescent="0.3">
      <c r="A4801" s="12">
        <v>9799</v>
      </c>
      <c r="B4801" s="12">
        <v>249</v>
      </c>
      <c r="C4801" s="12">
        <v>10840</v>
      </c>
      <c r="D4801" s="12">
        <v>4800</v>
      </c>
      <c r="E4801" s="12" t="s">
        <v>243</v>
      </c>
      <c r="F4801" s="13">
        <v>45440</v>
      </c>
      <c r="G4801" s="26" t="s">
        <v>14917</v>
      </c>
      <c r="H4801" s="12">
        <v>74</v>
      </c>
      <c r="I4801" s="28">
        <f>VLOOKUP(B:B,DIM_PRODUCTS!A:F,5,FALSE)</f>
        <v>13</v>
      </c>
      <c r="J4801" s="28">
        <f>FACT_ORDERS[[#This Row],[ProductPrice]]*FACT_ORDERS[[#This Row],[Quantity]]</f>
        <v>962</v>
      </c>
      <c r="K4801" s="12" t="str">
        <f>VLOOKUP(C:C,DIM_CUSTOMERS!A:G,7,FALSE)</f>
        <v>Spain</v>
      </c>
      <c r="L4801" s="30" cm="1">
        <f t="array" ref="L4801">_xlfn.IFS(
    AND(FACT_ORDERS[[#This Row],[DeliveryMehtod]]="shippment",FACT_ORDERS[[#This Row],[TotalAmount]]&gt;=200), 0,
    AND(FACT_ORDERS[[#This Row],[DeliveryMehtod]]="pickup"), 15,
    AND(FACT_ORDERS[[#This Row],[DeliveryMehtod]]="shippment",FACT_ORDERS[[#This Row],[TotalAmount]]&lt;200), 35
)</f>
        <v>15</v>
      </c>
      <c r="M4801" s="12" t="str" cm="1">
        <f t="array" ref="M4801">_xlfn.IFS(
    SUMIFS(FACT_ORDERS[TotalAmount], FACT_ORDERS[WD_CUSTOMERS],FACT_ORDERS[[#This Row],[WD_CUSTOMERS]])&gt;=15000, "VIP",
    SUMIFS(FACT_ORDERS[TotalAmount], FACT_ORDERS[WD_CUSTOMERS],FACT_ORDERS[[#This Row],[WD_CUSTOMERS]])&gt;=8000, "Premium",
    TRUE, "Regular"
)</f>
        <v>VIP</v>
      </c>
      <c r="N4801" s="32" cm="1">
        <f t="array" ref="N4801">_xlfn.IFS(
   FACT_ORDERS[[#This Row],[TypeOfClient]]="VIP", 0.2,
   FACT_ORDERS[[#This Row],[TypeOfClient]]="Premium", 0.1,
   TRUE, 0
)</f>
        <v>0.2</v>
      </c>
      <c r="O4801" s="31" cm="1">
        <f t="array" ref="O4801">_xlfn.IFS(
   FACT_ORDERS[[#This Row],[TotalAmount]]&gt;1500, 0.15,
   FACT_ORDERS[[#This Row],[TotalAmount]]&gt;1000, 0.1,
   FACT_ORDERS[[#This Row],[TotalAmount]]&gt;500, 0.05,
   TRUE, 0
)</f>
        <v>0.05</v>
      </c>
      <c r="P4801" s="28">
        <f xml:space="preserve"> FACT_ORDERS[[#This Row],[TotalAmount]] * (1 - (FACT_ORDERS[[#This Row],[ClientDiscount]] + FACT_ORDERS[[#This Row],[OrderDiscount]]) )</f>
        <v>721.5</v>
      </c>
      <c r="Q4801" s="28">
        <f>FACT_ORDERS[[#This Row],[TotalAmountWithDiscount]]+FACT_ORDERS[[#This Row],[DeliveryCost]]</f>
        <v>736.5</v>
      </c>
      <c r="R4801" s="35">
        <v>45451</v>
      </c>
      <c r="S4801" s="35" t="str">
        <f>IF(NETWORKDAYS(FACT_ORDERS[[#This Row],[Order-Date]], FACT_ORDERS[[#This Row],[ArrivalDate ]]) &gt; 10, "Late", "On Time")</f>
        <v>On Time</v>
      </c>
    </row>
    <row r="4802" spans="1:19" x14ac:dyDescent="0.3">
      <c r="A4802" s="12">
        <v>9800</v>
      </c>
      <c r="B4802" s="12">
        <v>278</v>
      </c>
      <c r="C4802" s="12">
        <v>10840</v>
      </c>
      <c r="D4802" s="12">
        <v>4801</v>
      </c>
      <c r="E4802" s="12" t="s">
        <v>243</v>
      </c>
      <c r="F4802" s="13">
        <v>45440</v>
      </c>
      <c r="G4802" s="26" t="s">
        <v>14918</v>
      </c>
      <c r="H4802" s="12">
        <v>43</v>
      </c>
      <c r="I4802" s="28">
        <f>VLOOKUP(B:B,DIM_PRODUCTS!A:F,5,FALSE)</f>
        <v>24</v>
      </c>
      <c r="J4802" s="28">
        <f>FACT_ORDERS[[#This Row],[ProductPrice]]*FACT_ORDERS[[#This Row],[Quantity]]</f>
        <v>1032</v>
      </c>
      <c r="K4802" s="12" t="str">
        <f>VLOOKUP(C:C,DIM_CUSTOMERS!A:G,7,FALSE)</f>
        <v>Spain</v>
      </c>
      <c r="L4802" s="30" cm="1">
        <f t="array" ref="L4802">_xlfn.IFS(
    AND(FACT_ORDERS[[#This Row],[DeliveryMehtod]]="shippment",FACT_ORDERS[[#This Row],[TotalAmount]]&gt;=200), 0,
    AND(FACT_ORDERS[[#This Row],[DeliveryMehtod]]="pickup"), 15,
    AND(FACT_ORDERS[[#This Row],[DeliveryMehtod]]="shippment",FACT_ORDERS[[#This Row],[TotalAmount]]&lt;200), 35
)</f>
        <v>15</v>
      </c>
      <c r="M4802" s="12" t="str" cm="1">
        <f t="array" ref="M4802">_xlfn.IFS(
    SUMIFS(FACT_ORDERS[TotalAmount], FACT_ORDERS[WD_CUSTOMERS],FACT_ORDERS[[#This Row],[WD_CUSTOMERS]])&gt;=15000, "VIP",
    SUMIFS(FACT_ORDERS[TotalAmount], FACT_ORDERS[WD_CUSTOMERS],FACT_ORDERS[[#This Row],[WD_CUSTOMERS]])&gt;=8000, "Premium",
    TRUE, "Regular"
)</f>
        <v>VIP</v>
      </c>
      <c r="N4802" s="32" cm="1">
        <f t="array" ref="N4802">_xlfn.IFS(
   FACT_ORDERS[[#This Row],[TypeOfClient]]="VIP", 0.2,
   FACT_ORDERS[[#This Row],[TypeOfClient]]="Premium", 0.1,
   TRUE, 0
)</f>
        <v>0.2</v>
      </c>
      <c r="O4802" s="31" cm="1">
        <f t="array" ref="O4802">_xlfn.IFS(
   FACT_ORDERS[[#This Row],[TotalAmount]]&gt;1500, 0.15,
   FACT_ORDERS[[#This Row],[TotalAmount]]&gt;1000, 0.1,
   FACT_ORDERS[[#This Row],[TotalAmount]]&gt;500, 0.05,
   TRUE, 0
)</f>
        <v>0.1</v>
      </c>
      <c r="P4802" s="28">
        <f xml:space="preserve"> FACT_ORDERS[[#This Row],[TotalAmount]] * (1 - (FACT_ORDERS[[#This Row],[ClientDiscount]] + FACT_ORDERS[[#This Row],[OrderDiscount]]) )</f>
        <v>722.4</v>
      </c>
      <c r="Q4802" s="28">
        <f>FACT_ORDERS[[#This Row],[TotalAmountWithDiscount]]+FACT_ORDERS[[#This Row],[DeliveryCost]]</f>
        <v>737.4</v>
      </c>
      <c r="R4802" s="35">
        <v>45450</v>
      </c>
      <c r="S4802" s="35" t="str">
        <f>IF(NETWORKDAYS(FACT_ORDERS[[#This Row],[Order-Date]], FACT_ORDERS[[#This Row],[ArrivalDate ]]) &gt; 10, "Late", "On Time")</f>
        <v>On Time</v>
      </c>
    </row>
    <row r="4803" spans="1:19" x14ac:dyDescent="0.3">
      <c r="A4803" s="12">
        <v>9801</v>
      </c>
      <c r="B4803" s="12">
        <v>296</v>
      </c>
      <c r="C4803" s="12">
        <v>10840</v>
      </c>
      <c r="D4803" s="12">
        <v>4802</v>
      </c>
      <c r="E4803" s="12" t="s">
        <v>243</v>
      </c>
      <c r="F4803" s="13">
        <v>45519</v>
      </c>
      <c r="G4803" s="26" t="s">
        <v>4024</v>
      </c>
      <c r="H4803" s="12">
        <v>11</v>
      </c>
      <c r="I4803" s="28">
        <f>VLOOKUP(B:B,DIM_PRODUCTS!A:F,5,FALSE)</f>
        <v>5</v>
      </c>
      <c r="J4803" s="28">
        <f>FACT_ORDERS[[#This Row],[ProductPrice]]*FACT_ORDERS[[#This Row],[Quantity]]</f>
        <v>55</v>
      </c>
      <c r="K4803" s="12" t="str">
        <f>VLOOKUP(C:C,DIM_CUSTOMERS!A:G,7,FALSE)</f>
        <v>Spain</v>
      </c>
      <c r="L4803" s="30" cm="1">
        <f t="array" ref="L4803">_xlfn.IFS(
    AND(FACT_ORDERS[[#This Row],[DeliveryMehtod]]="shippment",FACT_ORDERS[[#This Row],[TotalAmount]]&gt;=200), 0,
    AND(FACT_ORDERS[[#This Row],[DeliveryMehtod]]="pickup"), 15,
    AND(FACT_ORDERS[[#This Row],[DeliveryMehtod]]="shippment",FACT_ORDERS[[#This Row],[TotalAmount]]&lt;200), 35
)</f>
        <v>15</v>
      </c>
      <c r="M4803" s="12" t="str" cm="1">
        <f t="array" ref="M4803">_xlfn.IFS(
    SUMIFS(FACT_ORDERS[TotalAmount], FACT_ORDERS[WD_CUSTOMERS],FACT_ORDERS[[#This Row],[WD_CUSTOMERS]])&gt;=15000, "VIP",
    SUMIFS(FACT_ORDERS[TotalAmount], FACT_ORDERS[WD_CUSTOMERS],FACT_ORDERS[[#This Row],[WD_CUSTOMERS]])&gt;=8000, "Premium",
    TRUE, "Regular"
)</f>
        <v>VIP</v>
      </c>
      <c r="N4803" s="32" cm="1">
        <f t="array" ref="N4803">_xlfn.IFS(
   FACT_ORDERS[[#This Row],[TypeOfClient]]="VIP", 0.2,
   FACT_ORDERS[[#This Row],[TypeOfClient]]="Premium", 0.1,
   TRUE, 0
)</f>
        <v>0.2</v>
      </c>
      <c r="O4803" s="31" cm="1">
        <f t="array" ref="O4803">_xlfn.IFS(
   FACT_ORDERS[[#This Row],[TotalAmount]]&gt;1500, 0.15,
   FACT_ORDERS[[#This Row],[TotalAmount]]&gt;1000, 0.1,
   FACT_ORDERS[[#This Row],[TotalAmount]]&gt;500, 0.05,
   TRUE, 0
)</f>
        <v>0</v>
      </c>
      <c r="P4803" s="28">
        <f xml:space="preserve"> FACT_ORDERS[[#This Row],[TotalAmount]] * (1 - (FACT_ORDERS[[#This Row],[ClientDiscount]] + FACT_ORDERS[[#This Row],[OrderDiscount]]) )</f>
        <v>44</v>
      </c>
      <c r="Q4803" s="28">
        <f>FACT_ORDERS[[#This Row],[TotalAmountWithDiscount]]+FACT_ORDERS[[#This Row],[DeliveryCost]]</f>
        <v>59</v>
      </c>
      <c r="R4803" s="35">
        <v>45527</v>
      </c>
      <c r="S4803" s="35" t="str">
        <f>IF(NETWORKDAYS(FACT_ORDERS[[#This Row],[Order-Date]], FACT_ORDERS[[#This Row],[ArrivalDate ]]) &gt; 10, "Late", "On Time")</f>
        <v>On Time</v>
      </c>
    </row>
    <row r="4804" spans="1:19" x14ac:dyDescent="0.3">
      <c r="A4804" s="12">
        <v>9802</v>
      </c>
      <c r="B4804" s="12">
        <v>207</v>
      </c>
      <c r="C4804" s="12">
        <v>10840</v>
      </c>
      <c r="D4804" s="12">
        <v>4803</v>
      </c>
      <c r="E4804" s="12" t="s">
        <v>244</v>
      </c>
      <c r="F4804" s="13">
        <v>45519</v>
      </c>
      <c r="G4804" s="26" t="s">
        <v>14919</v>
      </c>
      <c r="H4804" s="12">
        <v>75</v>
      </c>
      <c r="I4804" s="28">
        <f>VLOOKUP(B:B,DIM_PRODUCTS!A:F,5,FALSE)</f>
        <v>8</v>
      </c>
      <c r="J4804" s="28">
        <f>FACT_ORDERS[[#This Row],[ProductPrice]]*FACT_ORDERS[[#This Row],[Quantity]]</f>
        <v>600</v>
      </c>
      <c r="K4804" s="12" t="str">
        <f>VLOOKUP(C:C,DIM_CUSTOMERS!A:G,7,FALSE)</f>
        <v>Spain</v>
      </c>
      <c r="L4804" s="30" cm="1">
        <f t="array" ref="L4804">_xlfn.IFS(
    AND(FACT_ORDERS[[#This Row],[DeliveryMehtod]]="shippment",FACT_ORDERS[[#This Row],[TotalAmount]]&gt;=200), 0,
    AND(FACT_ORDERS[[#This Row],[DeliveryMehtod]]="pickup"), 15,
    AND(FACT_ORDERS[[#This Row],[DeliveryMehtod]]="shippment",FACT_ORDERS[[#This Row],[TotalAmount]]&lt;200), 35
)</f>
        <v>0</v>
      </c>
      <c r="M4804" s="12" t="str" cm="1">
        <f t="array" ref="M4804">_xlfn.IFS(
    SUMIFS(FACT_ORDERS[TotalAmount], FACT_ORDERS[WD_CUSTOMERS],FACT_ORDERS[[#This Row],[WD_CUSTOMERS]])&gt;=15000, "VIP",
    SUMIFS(FACT_ORDERS[TotalAmount], FACT_ORDERS[WD_CUSTOMERS],FACT_ORDERS[[#This Row],[WD_CUSTOMERS]])&gt;=8000, "Premium",
    TRUE, "Regular"
)</f>
        <v>VIP</v>
      </c>
      <c r="N4804" s="32" cm="1">
        <f t="array" ref="N4804">_xlfn.IFS(
   FACT_ORDERS[[#This Row],[TypeOfClient]]="VIP", 0.2,
   FACT_ORDERS[[#This Row],[TypeOfClient]]="Premium", 0.1,
   TRUE, 0
)</f>
        <v>0.2</v>
      </c>
      <c r="O4804" s="31" cm="1">
        <f t="array" ref="O4804">_xlfn.IFS(
   FACT_ORDERS[[#This Row],[TotalAmount]]&gt;1500, 0.15,
   FACT_ORDERS[[#This Row],[TotalAmount]]&gt;1000, 0.1,
   FACT_ORDERS[[#This Row],[TotalAmount]]&gt;500, 0.05,
   TRUE, 0
)</f>
        <v>0.05</v>
      </c>
      <c r="P4804" s="28">
        <f xml:space="preserve"> FACT_ORDERS[[#This Row],[TotalAmount]] * (1 - (FACT_ORDERS[[#This Row],[ClientDiscount]] + FACT_ORDERS[[#This Row],[OrderDiscount]]) )</f>
        <v>450</v>
      </c>
      <c r="Q4804" s="28">
        <f>FACT_ORDERS[[#This Row],[TotalAmountWithDiscount]]+FACT_ORDERS[[#This Row],[DeliveryCost]]</f>
        <v>450</v>
      </c>
      <c r="R4804" s="35">
        <v>45530</v>
      </c>
      <c r="S4804" s="35" t="str">
        <f>IF(NETWORKDAYS(FACT_ORDERS[[#This Row],[Order-Date]], FACT_ORDERS[[#This Row],[ArrivalDate ]]) &gt; 10, "Late", "On Time")</f>
        <v>On Time</v>
      </c>
    </row>
    <row r="4805" spans="1:19" x14ac:dyDescent="0.3">
      <c r="A4805" s="12">
        <v>9803</v>
      </c>
      <c r="B4805" s="12">
        <v>249</v>
      </c>
      <c r="C4805" s="12">
        <v>10840</v>
      </c>
      <c r="D4805" s="12">
        <v>4804</v>
      </c>
      <c r="E4805" s="12" t="s">
        <v>244</v>
      </c>
      <c r="F4805" s="13">
        <v>45519</v>
      </c>
      <c r="G4805" s="26" t="s">
        <v>3904</v>
      </c>
      <c r="H4805" s="12">
        <v>21</v>
      </c>
      <c r="I4805" s="28">
        <f>VLOOKUP(B:B,DIM_PRODUCTS!A:F,5,FALSE)</f>
        <v>13</v>
      </c>
      <c r="J4805" s="28">
        <f>FACT_ORDERS[[#This Row],[ProductPrice]]*FACT_ORDERS[[#This Row],[Quantity]]</f>
        <v>273</v>
      </c>
      <c r="K4805" s="12" t="str">
        <f>VLOOKUP(C:C,DIM_CUSTOMERS!A:G,7,FALSE)</f>
        <v>Spain</v>
      </c>
      <c r="L4805" s="30" cm="1">
        <f t="array" ref="L4805">_xlfn.IFS(
    AND(FACT_ORDERS[[#This Row],[DeliveryMehtod]]="shippment",FACT_ORDERS[[#This Row],[TotalAmount]]&gt;=200), 0,
    AND(FACT_ORDERS[[#This Row],[DeliveryMehtod]]="pickup"), 15,
    AND(FACT_ORDERS[[#This Row],[DeliveryMehtod]]="shippment",FACT_ORDERS[[#This Row],[TotalAmount]]&lt;200), 35
)</f>
        <v>0</v>
      </c>
      <c r="M4805" s="12" t="str" cm="1">
        <f t="array" ref="M4805">_xlfn.IFS(
    SUMIFS(FACT_ORDERS[TotalAmount], FACT_ORDERS[WD_CUSTOMERS],FACT_ORDERS[[#This Row],[WD_CUSTOMERS]])&gt;=15000, "VIP",
    SUMIFS(FACT_ORDERS[TotalAmount], FACT_ORDERS[WD_CUSTOMERS],FACT_ORDERS[[#This Row],[WD_CUSTOMERS]])&gt;=8000, "Premium",
    TRUE, "Regular"
)</f>
        <v>VIP</v>
      </c>
      <c r="N4805" s="32" cm="1">
        <f t="array" ref="N4805">_xlfn.IFS(
   FACT_ORDERS[[#This Row],[TypeOfClient]]="VIP", 0.2,
   FACT_ORDERS[[#This Row],[TypeOfClient]]="Premium", 0.1,
   TRUE, 0
)</f>
        <v>0.2</v>
      </c>
      <c r="O4805" s="31" cm="1">
        <f t="array" ref="O4805">_xlfn.IFS(
   FACT_ORDERS[[#This Row],[TotalAmount]]&gt;1500, 0.15,
   FACT_ORDERS[[#This Row],[TotalAmount]]&gt;1000, 0.1,
   FACT_ORDERS[[#This Row],[TotalAmount]]&gt;500, 0.05,
   TRUE, 0
)</f>
        <v>0</v>
      </c>
      <c r="P4805" s="28">
        <f xml:space="preserve"> FACT_ORDERS[[#This Row],[TotalAmount]] * (1 - (FACT_ORDERS[[#This Row],[ClientDiscount]] + FACT_ORDERS[[#This Row],[OrderDiscount]]) )</f>
        <v>218.4</v>
      </c>
      <c r="Q4805" s="28">
        <f>FACT_ORDERS[[#This Row],[TotalAmountWithDiscount]]+FACT_ORDERS[[#This Row],[DeliveryCost]]</f>
        <v>218.4</v>
      </c>
      <c r="R4805" s="35">
        <v>45529</v>
      </c>
      <c r="S4805" s="35" t="str">
        <f>IF(NETWORKDAYS(FACT_ORDERS[[#This Row],[Order-Date]], FACT_ORDERS[[#This Row],[ArrivalDate ]]) &gt; 10, "Late", "On Time")</f>
        <v>On Time</v>
      </c>
    </row>
    <row r="4806" spans="1:19" x14ac:dyDescent="0.3">
      <c r="A4806" s="12">
        <v>9804</v>
      </c>
      <c r="B4806" s="12">
        <v>278</v>
      </c>
      <c r="C4806" s="12">
        <v>10840</v>
      </c>
      <c r="D4806" s="12">
        <v>4805</v>
      </c>
      <c r="E4806" s="12" t="s">
        <v>244</v>
      </c>
      <c r="F4806" s="13">
        <v>45519</v>
      </c>
      <c r="G4806" s="26" t="s">
        <v>14920</v>
      </c>
      <c r="H4806" s="12">
        <v>28</v>
      </c>
      <c r="I4806" s="28">
        <f>VLOOKUP(B:B,DIM_PRODUCTS!A:F,5,FALSE)</f>
        <v>24</v>
      </c>
      <c r="J4806" s="28">
        <f>FACT_ORDERS[[#This Row],[ProductPrice]]*FACT_ORDERS[[#This Row],[Quantity]]</f>
        <v>672</v>
      </c>
      <c r="K4806" s="12" t="str">
        <f>VLOOKUP(C:C,DIM_CUSTOMERS!A:G,7,FALSE)</f>
        <v>Spain</v>
      </c>
      <c r="L4806" s="30" cm="1">
        <f t="array" ref="L4806">_xlfn.IFS(
    AND(FACT_ORDERS[[#This Row],[DeliveryMehtod]]="shippment",FACT_ORDERS[[#This Row],[TotalAmount]]&gt;=200), 0,
    AND(FACT_ORDERS[[#This Row],[DeliveryMehtod]]="pickup"), 15,
    AND(FACT_ORDERS[[#This Row],[DeliveryMehtod]]="shippment",FACT_ORDERS[[#This Row],[TotalAmount]]&lt;200), 35
)</f>
        <v>0</v>
      </c>
      <c r="M4806" s="12" t="str" cm="1">
        <f t="array" ref="M4806">_xlfn.IFS(
    SUMIFS(FACT_ORDERS[TotalAmount], FACT_ORDERS[WD_CUSTOMERS],FACT_ORDERS[[#This Row],[WD_CUSTOMERS]])&gt;=15000, "VIP",
    SUMIFS(FACT_ORDERS[TotalAmount], FACT_ORDERS[WD_CUSTOMERS],FACT_ORDERS[[#This Row],[WD_CUSTOMERS]])&gt;=8000, "Premium",
    TRUE, "Regular"
)</f>
        <v>VIP</v>
      </c>
      <c r="N4806" s="32" cm="1">
        <f t="array" ref="N4806">_xlfn.IFS(
   FACT_ORDERS[[#This Row],[TypeOfClient]]="VIP", 0.2,
   FACT_ORDERS[[#This Row],[TypeOfClient]]="Premium", 0.1,
   TRUE, 0
)</f>
        <v>0.2</v>
      </c>
      <c r="O4806" s="31" cm="1">
        <f t="array" ref="O4806">_xlfn.IFS(
   FACT_ORDERS[[#This Row],[TotalAmount]]&gt;1500, 0.15,
   FACT_ORDERS[[#This Row],[TotalAmount]]&gt;1000, 0.1,
   FACT_ORDERS[[#This Row],[TotalAmount]]&gt;500, 0.05,
   TRUE, 0
)</f>
        <v>0.05</v>
      </c>
      <c r="P4806" s="28">
        <f xml:space="preserve"> FACT_ORDERS[[#This Row],[TotalAmount]] * (1 - (FACT_ORDERS[[#This Row],[ClientDiscount]] + FACT_ORDERS[[#This Row],[OrderDiscount]]) )</f>
        <v>504</v>
      </c>
      <c r="Q4806" s="28">
        <f>FACT_ORDERS[[#This Row],[TotalAmountWithDiscount]]+FACT_ORDERS[[#This Row],[DeliveryCost]]</f>
        <v>504</v>
      </c>
      <c r="R4806" s="35">
        <v>45530</v>
      </c>
      <c r="S4806" s="35" t="str">
        <f>IF(NETWORKDAYS(FACT_ORDERS[[#This Row],[Order-Date]], FACT_ORDERS[[#This Row],[ArrivalDate ]]) &gt; 10, "Late", "On Time")</f>
        <v>On Time</v>
      </c>
    </row>
    <row r="4807" spans="1:19" x14ac:dyDescent="0.3">
      <c r="A4807" s="12">
        <v>9805</v>
      </c>
      <c r="B4807" s="12">
        <v>251</v>
      </c>
      <c r="C4807" s="12">
        <v>10840</v>
      </c>
      <c r="D4807" s="12">
        <v>4806</v>
      </c>
      <c r="E4807" s="12" t="s">
        <v>243</v>
      </c>
      <c r="F4807" s="13">
        <v>45369</v>
      </c>
      <c r="G4807" s="26" t="s">
        <v>14921</v>
      </c>
      <c r="H4807" s="12">
        <v>75</v>
      </c>
      <c r="I4807" s="28">
        <f>VLOOKUP(B:B,DIM_PRODUCTS!A:F,5,FALSE)</f>
        <v>12</v>
      </c>
      <c r="J4807" s="28">
        <f>FACT_ORDERS[[#This Row],[ProductPrice]]*FACT_ORDERS[[#This Row],[Quantity]]</f>
        <v>900</v>
      </c>
      <c r="K4807" s="12" t="str">
        <f>VLOOKUP(C:C,DIM_CUSTOMERS!A:G,7,FALSE)</f>
        <v>Spain</v>
      </c>
      <c r="L4807" s="30" cm="1">
        <f t="array" ref="L4807">_xlfn.IFS(
    AND(FACT_ORDERS[[#This Row],[DeliveryMehtod]]="shippment",FACT_ORDERS[[#This Row],[TotalAmount]]&gt;=200), 0,
    AND(FACT_ORDERS[[#This Row],[DeliveryMehtod]]="pickup"), 15,
    AND(FACT_ORDERS[[#This Row],[DeliveryMehtod]]="shippment",FACT_ORDERS[[#This Row],[TotalAmount]]&lt;200), 35
)</f>
        <v>15</v>
      </c>
      <c r="M4807" s="12" t="str" cm="1">
        <f t="array" ref="M4807">_xlfn.IFS(
    SUMIFS(FACT_ORDERS[TotalAmount], FACT_ORDERS[WD_CUSTOMERS],FACT_ORDERS[[#This Row],[WD_CUSTOMERS]])&gt;=15000, "VIP",
    SUMIFS(FACT_ORDERS[TotalAmount], FACT_ORDERS[WD_CUSTOMERS],FACT_ORDERS[[#This Row],[WD_CUSTOMERS]])&gt;=8000, "Premium",
    TRUE, "Regular"
)</f>
        <v>VIP</v>
      </c>
      <c r="N4807" s="32" cm="1">
        <f t="array" ref="N4807">_xlfn.IFS(
   FACT_ORDERS[[#This Row],[TypeOfClient]]="VIP", 0.2,
   FACT_ORDERS[[#This Row],[TypeOfClient]]="Premium", 0.1,
   TRUE, 0
)</f>
        <v>0.2</v>
      </c>
      <c r="O4807" s="31" cm="1">
        <f t="array" ref="O4807">_xlfn.IFS(
   FACT_ORDERS[[#This Row],[TotalAmount]]&gt;1500, 0.15,
   FACT_ORDERS[[#This Row],[TotalAmount]]&gt;1000, 0.1,
   FACT_ORDERS[[#This Row],[TotalAmount]]&gt;500, 0.05,
   TRUE, 0
)</f>
        <v>0.05</v>
      </c>
      <c r="P4807" s="28">
        <f xml:space="preserve"> FACT_ORDERS[[#This Row],[TotalAmount]] * (1 - (FACT_ORDERS[[#This Row],[ClientDiscount]] + FACT_ORDERS[[#This Row],[OrderDiscount]]) )</f>
        <v>675</v>
      </c>
      <c r="Q4807" s="28">
        <f>FACT_ORDERS[[#This Row],[TotalAmountWithDiscount]]+FACT_ORDERS[[#This Row],[DeliveryCost]]</f>
        <v>690</v>
      </c>
      <c r="R4807" s="35">
        <v>45378</v>
      </c>
      <c r="S4807" s="35" t="str">
        <f>IF(NETWORKDAYS(FACT_ORDERS[[#This Row],[Order-Date]], FACT_ORDERS[[#This Row],[ArrivalDate ]]) &gt; 10, "Late", "On Time")</f>
        <v>On Time</v>
      </c>
    </row>
    <row r="4808" spans="1:19" x14ac:dyDescent="0.3">
      <c r="A4808" s="12">
        <v>9806</v>
      </c>
      <c r="B4808" s="12">
        <v>296</v>
      </c>
      <c r="C4808" s="12">
        <v>10840</v>
      </c>
      <c r="D4808" s="12">
        <v>4807</v>
      </c>
      <c r="E4808" s="12" t="s">
        <v>243</v>
      </c>
      <c r="F4808" s="13">
        <v>45369</v>
      </c>
      <c r="G4808" s="26" t="s">
        <v>14891</v>
      </c>
      <c r="H4808" s="12">
        <v>13</v>
      </c>
      <c r="I4808" s="28">
        <f>VLOOKUP(B:B,DIM_PRODUCTS!A:F,5,FALSE)</f>
        <v>5</v>
      </c>
      <c r="J4808" s="28">
        <f>FACT_ORDERS[[#This Row],[ProductPrice]]*FACT_ORDERS[[#This Row],[Quantity]]</f>
        <v>65</v>
      </c>
      <c r="K4808" s="12" t="str">
        <f>VLOOKUP(C:C,DIM_CUSTOMERS!A:G,7,FALSE)</f>
        <v>Spain</v>
      </c>
      <c r="L4808" s="30" cm="1">
        <f t="array" ref="L4808">_xlfn.IFS(
    AND(FACT_ORDERS[[#This Row],[DeliveryMehtod]]="shippment",FACT_ORDERS[[#This Row],[TotalAmount]]&gt;=200), 0,
    AND(FACT_ORDERS[[#This Row],[DeliveryMehtod]]="pickup"), 15,
    AND(FACT_ORDERS[[#This Row],[DeliveryMehtod]]="shippment",FACT_ORDERS[[#This Row],[TotalAmount]]&lt;200), 35
)</f>
        <v>15</v>
      </c>
      <c r="M4808" s="12" t="str" cm="1">
        <f t="array" ref="M4808">_xlfn.IFS(
    SUMIFS(FACT_ORDERS[TotalAmount], FACT_ORDERS[WD_CUSTOMERS],FACT_ORDERS[[#This Row],[WD_CUSTOMERS]])&gt;=15000, "VIP",
    SUMIFS(FACT_ORDERS[TotalAmount], FACT_ORDERS[WD_CUSTOMERS],FACT_ORDERS[[#This Row],[WD_CUSTOMERS]])&gt;=8000, "Premium",
    TRUE, "Regular"
)</f>
        <v>VIP</v>
      </c>
      <c r="N4808" s="32" cm="1">
        <f t="array" ref="N4808">_xlfn.IFS(
   FACT_ORDERS[[#This Row],[TypeOfClient]]="VIP", 0.2,
   FACT_ORDERS[[#This Row],[TypeOfClient]]="Premium", 0.1,
   TRUE, 0
)</f>
        <v>0.2</v>
      </c>
      <c r="O4808" s="31" cm="1">
        <f t="array" ref="O4808">_xlfn.IFS(
   FACT_ORDERS[[#This Row],[TotalAmount]]&gt;1500, 0.15,
   FACT_ORDERS[[#This Row],[TotalAmount]]&gt;1000, 0.1,
   FACT_ORDERS[[#This Row],[TotalAmount]]&gt;500, 0.05,
   TRUE, 0
)</f>
        <v>0</v>
      </c>
      <c r="P4808" s="28">
        <f xml:space="preserve"> FACT_ORDERS[[#This Row],[TotalAmount]] * (1 - (FACT_ORDERS[[#This Row],[ClientDiscount]] + FACT_ORDERS[[#This Row],[OrderDiscount]]) )</f>
        <v>52</v>
      </c>
      <c r="Q4808" s="28">
        <f>FACT_ORDERS[[#This Row],[TotalAmountWithDiscount]]+FACT_ORDERS[[#This Row],[DeliveryCost]]</f>
        <v>67</v>
      </c>
      <c r="R4808" s="35">
        <v>45380</v>
      </c>
      <c r="S4808" s="35" t="str">
        <f>IF(NETWORKDAYS(FACT_ORDERS[[#This Row],[Order-Date]], FACT_ORDERS[[#This Row],[ArrivalDate ]]) &gt; 10, "Late", "On Time")</f>
        <v>On Time</v>
      </c>
    </row>
    <row r="4809" spans="1:19" x14ac:dyDescent="0.3">
      <c r="A4809" s="12">
        <v>9807</v>
      </c>
      <c r="B4809" s="12">
        <v>207</v>
      </c>
      <c r="C4809" s="12">
        <v>10840</v>
      </c>
      <c r="D4809" s="12">
        <v>4808</v>
      </c>
      <c r="E4809" s="12" t="s">
        <v>243</v>
      </c>
      <c r="F4809" s="13">
        <v>45369</v>
      </c>
      <c r="G4809" s="26" t="s">
        <v>3903</v>
      </c>
      <c r="H4809" s="12">
        <v>15</v>
      </c>
      <c r="I4809" s="28">
        <f>VLOOKUP(B:B,DIM_PRODUCTS!A:F,5,FALSE)</f>
        <v>8</v>
      </c>
      <c r="J4809" s="28">
        <f>FACT_ORDERS[[#This Row],[ProductPrice]]*FACT_ORDERS[[#This Row],[Quantity]]</f>
        <v>120</v>
      </c>
      <c r="K4809" s="12" t="str">
        <f>VLOOKUP(C:C,DIM_CUSTOMERS!A:G,7,FALSE)</f>
        <v>Spain</v>
      </c>
      <c r="L4809" s="30" cm="1">
        <f t="array" ref="L4809">_xlfn.IFS(
    AND(FACT_ORDERS[[#This Row],[DeliveryMehtod]]="shippment",FACT_ORDERS[[#This Row],[TotalAmount]]&gt;=200), 0,
    AND(FACT_ORDERS[[#This Row],[DeliveryMehtod]]="pickup"), 15,
    AND(FACT_ORDERS[[#This Row],[DeliveryMehtod]]="shippment",FACT_ORDERS[[#This Row],[TotalAmount]]&lt;200), 35
)</f>
        <v>15</v>
      </c>
      <c r="M4809" s="12" t="str" cm="1">
        <f t="array" ref="M4809">_xlfn.IFS(
    SUMIFS(FACT_ORDERS[TotalAmount], FACT_ORDERS[WD_CUSTOMERS],FACT_ORDERS[[#This Row],[WD_CUSTOMERS]])&gt;=15000, "VIP",
    SUMIFS(FACT_ORDERS[TotalAmount], FACT_ORDERS[WD_CUSTOMERS],FACT_ORDERS[[#This Row],[WD_CUSTOMERS]])&gt;=8000, "Premium",
    TRUE, "Regular"
)</f>
        <v>VIP</v>
      </c>
      <c r="N4809" s="32" cm="1">
        <f t="array" ref="N4809">_xlfn.IFS(
   FACT_ORDERS[[#This Row],[TypeOfClient]]="VIP", 0.2,
   FACT_ORDERS[[#This Row],[TypeOfClient]]="Premium", 0.1,
   TRUE, 0
)</f>
        <v>0.2</v>
      </c>
      <c r="O4809" s="31" cm="1">
        <f t="array" ref="O4809">_xlfn.IFS(
   FACT_ORDERS[[#This Row],[TotalAmount]]&gt;1500, 0.15,
   FACT_ORDERS[[#This Row],[TotalAmount]]&gt;1000, 0.1,
   FACT_ORDERS[[#This Row],[TotalAmount]]&gt;500, 0.05,
   TRUE, 0
)</f>
        <v>0</v>
      </c>
      <c r="P4809" s="28">
        <f xml:space="preserve"> FACT_ORDERS[[#This Row],[TotalAmount]] * (1 - (FACT_ORDERS[[#This Row],[ClientDiscount]] + FACT_ORDERS[[#This Row],[OrderDiscount]]) )</f>
        <v>96</v>
      </c>
      <c r="Q4809" s="28">
        <f>FACT_ORDERS[[#This Row],[TotalAmountWithDiscount]]+FACT_ORDERS[[#This Row],[DeliveryCost]]</f>
        <v>111</v>
      </c>
      <c r="R4809" s="35">
        <v>45379</v>
      </c>
      <c r="S4809" s="35" t="str">
        <f>IF(NETWORKDAYS(FACT_ORDERS[[#This Row],[Order-Date]], FACT_ORDERS[[#This Row],[ArrivalDate ]]) &gt; 10, "Late", "On Time")</f>
        <v>On Time</v>
      </c>
    </row>
    <row r="4810" spans="1:19" x14ac:dyDescent="0.3">
      <c r="A4810" s="12">
        <v>9808</v>
      </c>
      <c r="B4810" s="12">
        <v>249</v>
      </c>
      <c r="C4810" s="12">
        <v>10840</v>
      </c>
      <c r="D4810" s="12">
        <v>4809</v>
      </c>
      <c r="E4810" s="12" t="s">
        <v>244</v>
      </c>
      <c r="F4810" s="13">
        <v>45369</v>
      </c>
      <c r="G4810" s="26" t="s">
        <v>4097</v>
      </c>
      <c r="H4810" s="12">
        <v>76</v>
      </c>
      <c r="I4810" s="28">
        <f>VLOOKUP(B:B,DIM_PRODUCTS!A:F,5,FALSE)</f>
        <v>13</v>
      </c>
      <c r="J4810" s="28">
        <f>FACT_ORDERS[[#This Row],[ProductPrice]]*FACT_ORDERS[[#This Row],[Quantity]]</f>
        <v>988</v>
      </c>
      <c r="K4810" s="12" t="str">
        <f>VLOOKUP(C:C,DIM_CUSTOMERS!A:G,7,FALSE)</f>
        <v>Spain</v>
      </c>
      <c r="L4810" s="30" cm="1">
        <f t="array" ref="L4810">_xlfn.IFS(
    AND(FACT_ORDERS[[#This Row],[DeliveryMehtod]]="shippment",FACT_ORDERS[[#This Row],[TotalAmount]]&gt;=200), 0,
    AND(FACT_ORDERS[[#This Row],[DeliveryMehtod]]="pickup"), 15,
    AND(FACT_ORDERS[[#This Row],[DeliveryMehtod]]="shippment",FACT_ORDERS[[#This Row],[TotalAmount]]&lt;200), 35
)</f>
        <v>0</v>
      </c>
      <c r="M4810" s="12" t="str" cm="1">
        <f t="array" ref="M4810">_xlfn.IFS(
    SUMIFS(FACT_ORDERS[TotalAmount], FACT_ORDERS[WD_CUSTOMERS],FACT_ORDERS[[#This Row],[WD_CUSTOMERS]])&gt;=15000, "VIP",
    SUMIFS(FACT_ORDERS[TotalAmount], FACT_ORDERS[WD_CUSTOMERS],FACT_ORDERS[[#This Row],[WD_CUSTOMERS]])&gt;=8000, "Premium",
    TRUE, "Regular"
)</f>
        <v>VIP</v>
      </c>
      <c r="N4810" s="32" cm="1">
        <f t="array" ref="N4810">_xlfn.IFS(
   FACT_ORDERS[[#This Row],[TypeOfClient]]="VIP", 0.2,
   FACT_ORDERS[[#This Row],[TypeOfClient]]="Premium", 0.1,
   TRUE, 0
)</f>
        <v>0.2</v>
      </c>
      <c r="O4810" s="31" cm="1">
        <f t="array" ref="O4810">_xlfn.IFS(
   FACT_ORDERS[[#This Row],[TotalAmount]]&gt;1500, 0.15,
   FACT_ORDERS[[#This Row],[TotalAmount]]&gt;1000, 0.1,
   FACT_ORDERS[[#This Row],[TotalAmount]]&gt;500, 0.05,
   TRUE, 0
)</f>
        <v>0.05</v>
      </c>
      <c r="P4810" s="28">
        <f xml:space="preserve"> FACT_ORDERS[[#This Row],[TotalAmount]] * (1 - (FACT_ORDERS[[#This Row],[ClientDiscount]] + FACT_ORDERS[[#This Row],[OrderDiscount]]) )</f>
        <v>741</v>
      </c>
      <c r="Q4810" s="28">
        <f>FACT_ORDERS[[#This Row],[TotalAmountWithDiscount]]+FACT_ORDERS[[#This Row],[DeliveryCost]]</f>
        <v>741</v>
      </c>
      <c r="R4810" s="35">
        <v>45377</v>
      </c>
      <c r="S4810" s="35" t="str">
        <f>IF(NETWORKDAYS(FACT_ORDERS[[#This Row],[Order-Date]], FACT_ORDERS[[#This Row],[ArrivalDate ]]) &gt; 10, "Late", "On Time")</f>
        <v>On Time</v>
      </c>
    </row>
    <row r="4811" spans="1:19" x14ac:dyDescent="0.3">
      <c r="A4811" s="12">
        <v>9809</v>
      </c>
      <c r="B4811" s="12">
        <v>278</v>
      </c>
      <c r="C4811" s="12">
        <v>10840</v>
      </c>
      <c r="D4811" s="12">
        <v>4810</v>
      </c>
      <c r="E4811" s="12" t="s">
        <v>244</v>
      </c>
      <c r="F4811" s="13">
        <v>45369</v>
      </c>
      <c r="G4811" s="26" t="s">
        <v>3487</v>
      </c>
      <c r="H4811" s="12">
        <v>37</v>
      </c>
      <c r="I4811" s="28">
        <f>VLOOKUP(B:B,DIM_PRODUCTS!A:F,5,FALSE)</f>
        <v>24</v>
      </c>
      <c r="J4811" s="28">
        <f>FACT_ORDERS[[#This Row],[ProductPrice]]*FACT_ORDERS[[#This Row],[Quantity]]</f>
        <v>888</v>
      </c>
      <c r="K4811" s="12" t="str">
        <f>VLOOKUP(C:C,DIM_CUSTOMERS!A:G,7,FALSE)</f>
        <v>Spain</v>
      </c>
      <c r="L4811" s="30" cm="1">
        <f t="array" ref="L4811">_xlfn.IFS(
    AND(FACT_ORDERS[[#This Row],[DeliveryMehtod]]="shippment",FACT_ORDERS[[#This Row],[TotalAmount]]&gt;=200), 0,
    AND(FACT_ORDERS[[#This Row],[DeliveryMehtod]]="pickup"), 15,
    AND(FACT_ORDERS[[#This Row],[DeliveryMehtod]]="shippment",FACT_ORDERS[[#This Row],[TotalAmount]]&lt;200), 35
)</f>
        <v>0</v>
      </c>
      <c r="M4811" s="12" t="str" cm="1">
        <f t="array" ref="M4811">_xlfn.IFS(
    SUMIFS(FACT_ORDERS[TotalAmount], FACT_ORDERS[WD_CUSTOMERS],FACT_ORDERS[[#This Row],[WD_CUSTOMERS]])&gt;=15000, "VIP",
    SUMIFS(FACT_ORDERS[TotalAmount], FACT_ORDERS[WD_CUSTOMERS],FACT_ORDERS[[#This Row],[WD_CUSTOMERS]])&gt;=8000, "Premium",
    TRUE, "Regular"
)</f>
        <v>VIP</v>
      </c>
      <c r="N4811" s="32" cm="1">
        <f t="array" ref="N4811">_xlfn.IFS(
   FACT_ORDERS[[#This Row],[TypeOfClient]]="VIP", 0.2,
   FACT_ORDERS[[#This Row],[TypeOfClient]]="Premium", 0.1,
   TRUE, 0
)</f>
        <v>0.2</v>
      </c>
      <c r="O4811" s="31" cm="1">
        <f t="array" ref="O4811">_xlfn.IFS(
   FACT_ORDERS[[#This Row],[TotalAmount]]&gt;1500, 0.15,
   FACT_ORDERS[[#This Row],[TotalAmount]]&gt;1000, 0.1,
   FACT_ORDERS[[#This Row],[TotalAmount]]&gt;500, 0.05,
   TRUE, 0
)</f>
        <v>0.05</v>
      </c>
      <c r="P4811" s="28">
        <f xml:space="preserve"> FACT_ORDERS[[#This Row],[TotalAmount]] * (1 - (FACT_ORDERS[[#This Row],[ClientDiscount]] + FACT_ORDERS[[#This Row],[OrderDiscount]]) )</f>
        <v>666</v>
      </c>
      <c r="Q4811" s="28">
        <f>FACT_ORDERS[[#This Row],[TotalAmountWithDiscount]]+FACT_ORDERS[[#This Row],[DeliveryCost]]</f>
        <v>666</v>
      </c>
      <c r="R4811" s="35">
        <v>45379</v>
      </c>
      <c r="S4811" s="35" t="str">
        <f>IF(NETWORKDAYS(FACT_ORDERS[[#This Row],[Order-Date]], FACT_ORDERS[[#This Row],[ArrivalDate ]]) &gt; 10, "Late", "On Time")</f>
        <v>On Time</v>
      </c>
    </row>
    <row r="4812" spans="1:19" x14ac:dyDescent="0.3">
      <c r="A4812" s="12">
        <v>9810</v>
      </c>
      <c r="B4812" s="12">
        <v>251</v>
      </c>
      <c r="C4812" s="12">
        <v>10840</v>
      </c>
      <c r="D4812" s="12">
        <v>4811</v>
      </c>
      <c r="E4812" s="12" t="s">
        <v>243</v>
      </c>
      <c r="F4812" s="13">
        <v>45392</v>
      </c>
      <c r="G4812" s="26" t="s">
        <v>14922</v>
      </c>
      <c r="H4812" s="12">
        <v>31</v>
      </c>
      <c r="I4812" s="28">
        <f>VLOOKUP(B:B,DIM_PRODUCTS!A:F,5,FALSE)</f>
        <v>12</v>
      </c>
      <c r="J4812" s="28">
        <f>FACT_ORDERS[[#This Row],[ProductPrice]]*FACT_ORDERS[[#This Row],[Quantity]]</f>
        <v>372</v>
      </c>
      <c r="K4812" s="12" t="str">
        <f>VLOOKUP(C:C,DIM_CUSTOMERS!A:G,7,FALSE)</f>
        <v>Spain</v>
      </c>
      <c r="L4812" s="30" cm="1">
        <f t="array" ref="L4812">_xlfn.IFS(
    AND(FACT_ORDERS[[#This Row],[DeliveryMehtod]]="shippment",FACT_ORDERS[[#This Row],[TotalAmount]]&gt;=200), 0,
    AND(FACT_ORDERS[[#This Row],[DeliveryMehtod]]="pickup"), 15,
    AND(FACT_ORDERS[[#This Row],[DeliveryMehtod]]="shippment",FACT_ORDERS[[#This Row],[TotalAmount]]&lt;200), 35
)</f>
        <v>15</v>
      </c>
      <c r="M4812" s="12" t="str" cm="1">
        <f t="array" ref="M4812">_xlfn.IFS(
    SUMIFS(FACT_ORDERS[TotalAmount], FACT_ORDERS[WD_CUSTOMERS],FACT_ORDERS[[#This Row],[WD_CUSTOMERS]])&gt;=15000, "VIP",
    SUMIFS(FACT_ORDERS[TotalAmount], FACT_ORDERS[WD_CUSTOMERS],FACT_ORDERS[[#This Row],[WD_CUSTOMERS]])&gt;=8000, "Premium",
    TRUE, "Regular"
)</f>
        <v>VIP</v>
      </c>
      <c r="N4812" s="32" cm="1">
        <f t="array" ref="N4812">_xlfn.IFS(
   FACT_ORDERS[[#This Row],[TypeOfClient]]="VIP", 0.2,
   FACT_ORDERS[[#This Row],[TypeOfClient]]="Premium", 0.1,
   TRUE, 0
)</f>
        <v>0.2</v>
      </c>
      <c r="O4812" s="31" cm="1">
        <f t="array" ref="O4812">_xlfn.IFS(
   FACT_ORDERS[[#This Row],[TotalAmount]]&gt;1500, 0.15,
   FACT_ORDERS[[#This Row],[TotalAmount]]&gt;1000, 0.1,
   FACT_ORDERS[[#This Row],[TotalAmount]]&gt;500, 0.05,
   TRUE, 0
)</f>
        <v>0</v>
      </c>
      <c r="P4812" s="28">
        <f xml:space="preserve"> FACT_ORDERS[[#This Row],[TotalAmount]] * (1 - (FACT_ORDERS[[#This Row],[ClientDiscount]] + FACT_ORDERS[[#This Row],[OrderDiscount]]) )</f>
        <v>297.60000000000002</v>
      </c>
      <c r="Q4812" s="28">
        <f>FACT_ORDERS[[#This Row],[TotalAmountWithDiscount]]+FACT_ORDERS[[#This Row],[DeliveryCost]]</f>
        <v>312.60000000000002</v>
      </c>
      <c r="R4812" s="35">
        <v>45403</v>
      </c>
      <c r="S4812" s="35" t="str">
        <f>IF(NETWORKDAYS(FACT_ORDERS[[#This Row],[Order-Date]], FACT_ORDERS[[#This Row],[ArrivalDate ]]) &gt; 10, "Late", "On Time")</f>
        <v>On Time</v>
      </c>
    </row>
    <row r="4813" spans="1:19" x14ac:dyDescent="0.3">
      <c r="A4813" s="12">
        <v>9811</v>
      </c>
      <c r="B4813" s="12">
        <v>296</v>
      </c>
      <c r="C4813" s="12">
        <v>10840</v>
      </c>
      <c r="D4813" s="12">
        <v>4812</v>
      </c>
      <c r="E4813" s="12" t="s">
        <v>244</v>
      </c>
      <c r="F4813" s="13">
        <v>45392</v>
      </c>
      <c r="G4813" s="26" t="s">
        <v>14923</v>
      </c>
      <c r="H4813" s="12">
        <v>76</v>
      </c>
      <c r="I4813" s="28">
        <f>VLOOKUP(B:B,DIM_PRODUCTS!A:F,5,FALSE)</f>
        <v>5</v>
      </c>
      <c r="J4813" s="28">
        <f>FACT_ORDERS[[#This Row],[ProductPrice]]*FACT_ORDERS[[#This Row],[Quantity]]</f>
        <v>380</v>
      </c>
      <c r="K4813" s="12" t="str">
        <f>VLOOKUP(C:C,DIM_CUSTOMERS!A:G,7,FALSE)</f>
        <v>Spain</v>
      </c>
      <c r="L4813" s="30" cm="1">
        <f t="array" ref="L4813">_xlfn.IFS(
    AND(FACT_ORDERS[[#This Row],[DeliveryMehtod]]="shippment",FACT_ORDERS[[#This Row],[TotalAmount]]&gt;=200), 0,
    AND(FACT_ORDERS[[#This Row],[DeliveryMehtod]]="pickup"), 15,
    AND(FACT_ORDERS[[#This Row],[DeliveryMehtod]]="shippment",FACT_ORDERS[[#This Row],[TotalAmount]]&lt;200), 35
)</f>
        <v>0</v>
      </c>
      <c r="M4813" s="12" t="str" cm="1">
        <f t="array" ref="M4813">_xlfn.IFS(
    SUMIFS(FACT_ORDERS[TotalAmount], FACT_ORDERS[WD_CUSTOMERS],FACT_ORDERS[[#This Row],[WD_CUSTOMERS]])&gt;=15000, "VIP",
    SUMIFS(FACT_ORDERS[TotalAmount], FACT_ORDERS[WD_CUSTOMERS],FACT_ORDERS[[#This Row],[WD_CUSTOMERS]])&gt;=8000, "Premium",
    TRUE, "Regular"
)</f>
        <v>VIP</v>
      </c>
      <c r="N4813" s="32" cm="1">
        <f t="array" ref="N4813">_xlfn.IFS(
   FACT_ORDERS[[#This Row],[TypeOfClient]]="VIP", 0.2,
   FACT_ORDERS[[#This Row],[TypeOfClient]]="Premium", 0.1,
   TRUE, 0
)</f>
        <v>0.2</v>
      </c>
      <c r="O4813" s="31" cm="1">
        <f t="array" ref="O4813">_xlfn.IFS(
   FACT_ORDERS[[#This Row],[TotalAmount]]&gt;1500, 0.15,
   FACT_ORDERS[[#This Row],[TotalAmount]]&gt;1000, 0.1,
   FACT_ORDERS[[#This Row],[TotalAmount]]&gt;500, 0.05,
   TRUE, 0
)</f>
        <v>0</v>
      </c>
      <c r="P4813" s="28">
        <f xml:space="preserve"> FACT_ORDERS[[#This Row],[TotalAmount]] * (1 - (FACT_ORDERS[[#This Row],[ClientDiscount]] + FACT_ORDERS[[#This Row],[OrderDiscount]]) )</f>
        <v>304</v>
      </c>
      <c r="Q4813" s="28">
        <f>FACT_ORDERS[[#This Row],[TotalAmountWithDiscount]]+FACT_ORDERS[[#This Row],[DeliveryCost]]</f>
        <v>304</v>
      </c>
      <c r="R4813" s="35">
        <v>45402</v>
      </c>
      <c r="S4813" s="35" t="str">
        <f>IF(NETWORKDAYS(FACT_ORDERS[[#This Row],[Order-Date]], FACT_ORDERS[[#This Row],[ArrivalDate ]]) &gt; 10, "Late", "On Time")</f>
        <v>On Time</v>
      </c>
    </row>
    <row r="4814" spans="1:19" x14ac:dyDescent="0.3">
      <c r="A4814" s="12">
        <v>9812</v>
      </c>
      <c r="B4814" s="12">
        <v>207</v>
      </c>
      <c r="C4814" s="12">
        <v>10840</v>
      </c>
      <c r="D4814" s="12">
        <v>4813</v>
      </c>
      <c r="E4814" s="12" t="s">
        <v>243</v>
      </c>
      <c r="F4814" s="13">
        <v>45392</v>
      </c>
      <c r="G4814" s="26" t="s">
        <v>14924</v>
      </c>
      <c r="H4814" s="12">
        <v>11</v>
      </c>
      <c r="I4814" s="28">
        <f>VLOOKUP(B:B,DIM_PRODUCTS!A:F,5,FALSE)</f>
        <v>8</v>
      </c>
      <c r="J4814" s="28">
        <f>FACT_ORDERS[[#This Row],[ProductPrice]]*FACT_ORDERS[[#This Row],[Quantity]]</f>
        <v>88</v>
      </c>
      <c r="K4814" s="12" t="str">
        <f>VLOOKUP(C:C,DIM_CUSTOMERS!A:G,7,FALSE)</f>
        <v>Spain</v>
      </c>
      <c r="L4814" s="30" cm="1">
        <f t="array" ref="L4814">_xlfn.IFS(
    AND(FACT_ORDERS[[#This Row],[DeliveryMehtod]]="shippment",FACT_ORDERS[[#This Row],[TotalAmount]]&gt;=200), 0,
    AND(FACT_ORDERS[[#This Row],[DeliveryMehtod]]="pickup"), 15,
    AND(FACT_ORDERS[[#This Row],[DeliveryMehtod]]="shippment",FACT_ORDERS[[#This Row],[TotalAmount]]&lt;200), 35
)</f>
        <v>15</v>
      </c>
      <c r="M4814" s="12" t="str" cm="1">
        <f t="array" ref="M4814">_xlfn.IFS(
    SUMIFS(FACT_ORDERS[TotalAmount], FACT_ORDERS[WD_CUSTOMERS],FACT_ORDERS[[#This Row],[WD_CUSTOMERS]])&gt;=15000, "VIP",
    SUMIFS(FACT_ORDERS[TotalAmount], FACT_ORDERS[WD_CUSTOMERS],FACT_ORDERS[[#This Row],[WD_CUSTOMERS]])&gt;=8000, "Premium",
    TRUE, "Regular"
)</f>
        <v>VIP</v>
      </c>
      <c r="N4814" s="32" cm="1">
        <f t="array" ref="N4814">_xlfn.IFS(
   FACT_ORDERS[[#This Row],[TypeOfClient]]="VIP", 0.2,
   FACT_ORDERS[[#This Row],[TypeOfClient]]="Premium", 0.1,
   TRUE, 0
)</f>
        <v>0.2</v>
      </c>
      <c r="O4814" s="31" cm="1">
        <f t="array" ref="O4814">_xlfn.IFS(
   FACT_ORDERS[[#This Row],[TotalAmount]]&gt;1500, 0.15,
   FACT_ORDERS[[#This Row],[TotalAmount]]&gt;1000, 0.1,
   FACT_ORDERS[[#This Row],[TotalAmount]]&gt;500, 0.05,
   TRUE, 0
)</f>
        <v>0</v>
      </c>
      <c r="P4814" s="28">
        <f xml:space="preserve"> FACT_ORDERS[[#This Row],[TotalAmount]] * (1 - (FACT_ORDERS[[#This Row],[ClientDiscount]] + FACT_ORDERS[[#This Row],[OrderDiscount]]) )</f>
        <v>70.400000000000006</v>
      </c>
      <c r="Q4814" s="28">
        <f>FACT_ORDERS[[#This Row],[TotalAmountWithDiscount]]+FACT_ORDERS[[#This Row],[DeliveryCost]]</f>
        <v>85.4</v>
      </c>
      <c r="R4814" s="35">
        <v>45401</v>
      </c>
      <c r="S4814" s="35" t="str">
        <f>IF(NETWORKDAYS(FACT_ORDERS[[#This Row],[Order-Date]], FACT_ORDERS[[#This Row],[ArrivalDate ]]) &gt; 10, "Late", "On Time")</f>
        <v>On Time</v>
      </c>
    </row>
    <row r="4815" spans="1:19" x14ac:dyDescent="0.3">
      <c r="A4815" s="12">
        <v>9813</v>
      </c>
      <c r="B4815" s="12">
        <v>249</v>
      </c>
      <c r="C4815" s="12">
        <v>10840</v>
      </c>
      <c r="D4815" s="12">
        <v>4814</v>
      </c>
      <c r="E4815" s="12" t="s">
        <v>243</v>
      </c>
      <c r="F4815" s="13">
        <v>45392</v>
      </c>
      <c r="G4815" s="26" t="s">
        <v>14925</v>
      </c>
      <c r="H4815" s="12">
        <v>36</v>
      </c>
      <c r="I4815" s="28">
        <f>VLOOKUP(B:B,DIM_PRODUCTS!A:F,5,FALSE)</f>
        <v>13</v>
      </c>
      <c r="J4815" s="28">
        <f>FACT_ORDERS[[#This Row],[ProductPrice]]*FACT_ORDERS[[#This Row],[Quantity]]</f>
        <v>468</v>
      </c>
      <c r="K4815" s="12" t="str">
        <f>VLOOKUP(C:C,DIM_CUSTOMERS!A:G,7,FALSE)</f>
        <v>Spain</v>
      </c>
      <c r="L4815" s="30" cm="1">
        <f t="array" ref="L4815">_xlfn.IFS(
    AND(FACT_ORDERS[[#This Row],[DeliveryMehtod]]="shippment",FACT_ORDERS[[#This Row],[TotalAmount]]&gt;=200), 0,
    AND(FACT_ORDERS[[#This Row],[DeliveryMehtod]]="pickup"), 15,
    AND(FACT_ORDERS[[#This Row],[DeliveryMehtod]]="shippment",FACT_ORDERS[[#This Row],[TotalAmount]]&lt;200), 35
)</f>
        <v>15</v>
      </c>
      <c r="M4815" s="12" t="str" cm="1">
        <f t="array" ref="M4815">_xlfn.IFS(
    SUMIFS(FACT_ORDERS[TotalAmount], FACT_ORDERS[WD_CUSTOMERS],FACT_ORDERS[[#This Row],[WD_CUSTOMERS]])&gt;=15000, "VIP",
    SUMIFS(FACT_ORDERS[TotalAmount], FACT_ORDERS[WD_CUSTOMERS],FACT_ORDERS[[#This Row],[WD_CUSTOMERS]])&gt;=8000, "Premium",
    TRUE, "Regular"
)</f>
        <v>VIP</v>
      </c>
      <c r="N4815" s="32" cm="1">
        <f t="array" ref="N4815">_xlfn.IFS(
   FACT_ORDERS[[#This Row],[TypeOfClient]]="VIP", 0.2,
   FACT_ORDERS[[#This Row],[TypeOfClient]]="Premium", 0.1,
   TRUE, 0
)</f>
        <v>0.2</v>
      </c>
      <c r="O4815" s="31" cm="1">
        <f t="array" ref="O4815">_xlfn.IFS(
   FACT_ORDERS[[#This Row],[TotalAmount]]&gt;1500, 0.15,
   FACT_ORDERS[[#This Row],[TotalAmount]]&gt;1000, 0.1,
   FACT_ORDERS[[#This Row],[TotalAmount]]&gt;500, 0.05,
   TRUE, 0
)</f>
        <v>0</v>
      </c>
      <c r="P4815" s="28">
        <f xml:space="preserve"> FACT_ORDERS[[#This Row],[TotalAmount]] * (1 - (FACT_ORDERS[[#This Row],[ClientDiscount]] + FACT_ORDERS[[#This Row],[OrderDiscount]]) )</f>
        <v>374.40000000000003</v>
      </c>
      <c r="Q4815" s="28">
        <f>FACT_ORDERS[[#This Row],[TotalAmountWithDiscount]]+FACT_ORDERS[[#This Row],[DeliveryCost]]</f>
        <v>389.40000000000003</v>
      </c>
      <c r="R4815" s="35">
        <v>45403</v>
      </c>
      <c r="S4815" s="35" t="str">
        <f>IF(NETWORKDAYS(FACT_ORDERS[[#This Row],[Order-Date]], FACT_ORDERS[[#This Row],[ArrivalDate ]]) &gt; 10, "Late", "On Time")</f>
        <v>On Time</v>
      </c>
    </row>
    <row r="4816" spans="1:19" x14ac:dyDescent="0.3">
      <c r="A4816" s="12">
        <v>9814</v>
      </c>
      <c r="B4816" s="12">
        <v>278</v>
      </c>
      <c r="C4816" s="12">
        <v>10840</v>
      </c>
      <c r="D4816" s="12">
        <v>4815</v>
      </c>
      <c r="E4816" s="12" t="s">
        <v>243</v>
      </c>
      <c r="F4816" s="13">
        <v>45392</v>
      </c>
      <c r="G4816" s="26" t="s">
        <v>14926</v>
      </c>
      <c r="H4816" s="12">
        <v>77</v>
      </c>
      <c r="I4816" s="28">
        <f>VLOOKUP(B:B,DIM_PRODUCTS!A:F,5,FALSE)</f>
        <v>24</v>
      </c>
      <c r="J4816" s="28">
        <f>FACT_ORDERS[[#This Row],[ProductPrice]]*FACT_ORDERS[[#This Row],[Quantity]]</f>
        <v>1848</v>
      </c>
      <c r="K4816" s="12" t="str">
        <f>VLOOKUP(C:C,DIM_CUSTOMERS!A:G,7,FALSE)</f>
        <v>Spain</v>
      </c>
      <c r="L4816" s="30" cm="1">
        <f t="array" ref="L4816">_xlfn.IFS(
    AND(FACT_ORDERS[[#This Row],[DeliveryMehtod]]="shippment",FACT_ORDERS[[#This Row],[TotalAmount]]&gt;=200), 0,
    AND(FACT_ORDERS[[#This Row],[DeliveryMehtod]]="pickup"), 15,
    AND(FACT_ORDERS[[#This Row],[DeliveryMehtod]]="shippment",FACT_ORDERS[[#This Row],[TotalAmount]]&lt;200), 35
)</f>
        <v>15</v>
      </c>
      <c r="M4816" s="12" t="str" cm="1">
        <f t="array" ref="M4816">_xlfn.IFS(
    SUMIFS(FACT_ORDERS[TotalAmount], FACT_ORDERS[WD_CUSTOMERS],FACT_ORDERS[[#This Row],[WD_CUSTOMERS]])&gt;=15000, "VIP",
    SUMIFS(FACT_ORDERS[TotalAmount], FACT_ORDERS[WD_CUSTOMERS],FACT_ORDERS[[#This Row],[WD_CUSTOMERS]])&gt;=8000, "Premium",
    TRUE, "Regular"
)</f>
        <v>VIP</v>
      </c>
      <c r="N4816" s="32" cm="1">
        <f t="array" ref="N4816">_xlfn.IFS(
   FACT_ORDERS[[#This Row],[TypeOfClient]]="VIP", 0.2,
   FACT_ORDERS[[#This Row],[TypeOfClient]]="Premium", 0.1,
   TRUE, 0
)</f>
        <v>0.2</v>
      </c>
      <c r="O4816" s="31" cm="1">
        <f t="array" ref="O4816">_xlfn.IFS(
   FACT_ORDERS[[#This Row],[TotalAmount]]&gt;1500, 0.15,
   FACT_ORDERS[[#This Row],[TotalAmount]]&gt;1000, 0.1,
   FACT_ORDERS[[#This Row],[TotalAmount]]&gt;500, 0.05,
   TRUE, 0
)</f>
        <v>0.15</v>
      </c>
      <c r="P4816" s="28">
        <f xml:space="preserve"> FACT_ORDERS[[#This Row],[TotalAmount]] * (1 - (FACT_ORDERS[[#This Row],[ClientDiscount]] + FACT_ORDERS[[#This Row],[OrderDiscount]]) )</f>
        <v>1201.2</v>
      </c>
      <c r="Q4816" s="28">
        <f>FACT_ORDERS[[#This Row],[TotalAmountWithDiscount]]+FACT_ORDERS[[#This Row],[DeliveryCost]]</f>
        <v>1216.2</v>
      </c>
      <c r="R4816" s="35">
        <v>45401</v>
      </c>
      <c r="S4816" s="35" t="str">
        <f>IF(NETWORKDAYS(FACT_ORDERS[[#This Row],[Order-Date]], FACT_ORDERS[[#This Row],[ArrivalDate ]]) &gt; 10, "Late", "On Time")</f>
        <v>On Time</v>
      </c>
    </row>
    <row r="4817" spans="1:19" x14ac:dyDescent="0.3">
      <c r="A4817" s="12">
        <v>9815</v>
      </c>
      <c r="B4817" s="12">
        <v>260</v>
      </c>
      <c r="C4817" s="12">
        <v>10171</v>
      </c>
      <c r="D4817" s="12">
        <v>4816</v>
      </c>
      <c r="E4817" s="12" t="s">
        <v>244</v>
      </c>
      <c r="F4817" s="13">
        <v>45536</v>
      </c>
      <c r="G4817" s="26" t="s">
        <v>14927</v>
      </c>
      <c r="H4817" s="12">
        <v>28</v>
      </c>
      <c r="I4817" s="28">
        <f>VLOOKUP(B:B,DIM_PRODUCTS!A:F,5,FALSE)</f>
        <v>15</v>
      </c>
      <c r="J4817" s="28">
        <f>FACT_ORDERS[[#This Row],[ProductPrice]]*FACT_ORDERS[[#This Row],[Quantity]]</f>
        <v>420</v>
      </c>
      <c r="K4817" s="12" t="str">
        <f>VLOOKUP(C:C,DIM_CUSTOMERS!A:G,7,FALSE)</f>
        <v>USA</v>
      </c>
      <c r="L4817" s="30" cm="1">
        <f t="array" ref="L4817">_xlfn.IFS(
    AND(FACT_ORDERS[[#This Row],[DeliveryMehtod]]="shippment",FACT_ORDERS[[#This Row],[TotalAmount]]&gt;=200), 0,
    AND(FACT_ORDERS[[#This Row],[DeliveryMehtod]]="pickup"), 15,
    AND(FACT_ORDERS[[#This Row],[DeliveryMehtod]]="shippment",FACT_ORDERS[[#This Row],[TotalAmount]]&lt;200), 35
)</f>
        <v>0</v>
      </c>
      <c r="M4817" s="12" t="str" cm="1">
        <f t="array" ref="M4817">_xlfn.IFS(
    SUMIFS(FACT_ORDERS[TotalAmount], FACT_ORDERS[WD_CUSTOMERS],FACT_ORDERS[[#This Row],[WD_CUSTOMERS]])&gt;=15000, "VIP",
    SUMIFS(FACT_ORDERS[TotalAmount], FACT_ORDERS[WD_CUSTOMERS],FACT_ORDERS[[#This Row],[WD_CUSTOMERS]])&gt;=8000, "Premium",
    TRUE, "Regular"
)</f>
        <v>Regular</v>
      </c>
      <c r="N4817" s="32" cm="1">
        <f t="array" ref="N4817">_xlfn.IFS(
   FACT_ORDERS[[#This Row],[TypeOfClient]]="VIP", 0.2,
   FACT_ORDERS[[#This Row],[TypeOfClient]]="Premium", 0.1,
   TRUE, 0
)</f>
        <v>0</v>
      </c>
      <c r="O4817" s="31" cm="1">
        <f t="array" ref="O4817">_xlfn.IFS(
   FACT_ORDERS[[#This Row],[TotalAmount]]&gt;1500, 0.15,
   FACT_ORDERS[[#This Row],[TotalAmount]]&gt;1000, 0.1,
   FACT_ORDERS[[#This Row],[TotalAmount]]&gt;500, 0.05,
   TRUE, 0
)</f>
        <v>0</v>
      </c>
      <c r="P4817" s="28">
        <f xml:space="preserve"> FACT_ORDERS[[#This Row],[TotalAmount]] * (1 - (FACT_ORDERS[[#This Row],[ClientDiscount]] + FACT_ORDERS[[#This Row],[OrderDiscount]]) )</f>
        <v>420</v>
      </c>
      <c r="Q4817" s="28">
        <f>FACT_ORDERS[[#This Row],[TotalAmountWithDiscount]]+FACT_ORDERS[[#This Row],[DeliveryCost]]</f>
        <v>420</v>
      </c>
      <c r="R4817" s="35">
        <v>45547</v>
      </c>
      <c r="S4817" s="35" t="str">
        <f>IF(NETWORKDAYS(FACT_ORDERS[[#This Row],[Order-Date]], FACT_ORDERS[[#This Row],[ArrivalDate ]]) &gt; 10, "Late", "On Time")</f>
        <v>On Time</v>
      </c>
    </row>
    <row r="4818" spans="1:19" x14ac:dyDescent="0.3">
      <c r="A4818" s="12">
        <v>9816</v>
      </c>
      <c r="B4818" s="12">
        <v>260</v>
      </c>
      <c r="C4818" s="12">
        <v>10171</v>
      </c>
      <c r="D4818" s="12">
        <v>4817</v>
      </c>
      <c r="E4818" s="12" t="s">
        <v>244</v>
      </c>
      <c r="F4818" s="13">
        <v>45493</v>
      </c>
      <c r="G4818" s="26" t="s">
        <v>14928</v>
      </c>
      <c r="H4818" s="12">
        <v>32</v>
      </c>
      <c r="I4818" s="28">
        <f>VLOOKUP(B:B,DIM_PRODUCTS!A:F,5,FALSE)</f>
        <v>15</v>
      </c>
      <c r="J4818" s="28">
        <f>FACT_ORDERS[[#This Row],[ProductPrice]]*FACT_ORDERS[[#This Row],[Quantity]]</f>
        <v>480</v>
      </c>
      <c r="K4818" s="12" t="str">
        <f>VLOOKUP(C:C,DIM_CUSTOMERS!A:G,7,FALSE)</f>
        <v>USA</v>
      </c>
      <c r="L4818" s="30" cm="1">
        <f t="array" ref="L4818">_xlfn.IFS(
    AND(FACT_ORDERS[[#This Row],[DeliveryMehtod]]="shippment",FACT_ORDERS[[#This Row],[TotalAmount]]&gt;=200), 0,
    AND(FACT_ORDERS[[#This Row],[DeliveryMehtod]]="pickup"), 15,
    AND(FACT_ORDERS[[#This Row],[DeliveryMehtod]]="shippment",FACT_ORDERS[[#This Row],[TotalAmount]]&lt;200), 35
)</f>
        <v>0</v>
      </c>
      <c r="M4818" s="12" t="str" cm="1">
        <f t="array" ref="M4818">_xlfn.IFS(
    SUMIFS(FACT_ORDERS[TotalAmount], FACT_ORDERS[WD_CUSTOMERS],FACT_ORDERS[[#This Row],[WD_CUSTOMERS]])&gt;=15000, "VIP",
    SUMIFS(FACT_ORDERS[TotalAmount], FACT_ORDERS[WD_CUSTOMERS],FACT_ORDERS[[#This Row],[WD_CUSTOMERS]])&gt;=8000, "Premium",
    TRUE, "Regular"
)</f>
        <v>Regular</v>
      </c>
      <c r="N4818" s="32" cm="1">
        <f t="array" ref="N4818">_xlfn.IFS(
   FACT_ORDERS[[#This Row],[TypeOfClient]]="VIP", 0.2,
   FACT_ORDERS[[#This Row],[TypeOfClient]]="Premium", 0.1,
   TRUE, 0
)</f>
        <v>0</v>
      </c>
      <c r="O4818" s="31" cm="1">
        <f t="array" ref="O4818">_xlfn.IFS(
   FACT_ORDERS[[#This Row],[TotalAmount]]&gt;1500, 0.15,
   FACT_ORDERS[[#This Row],[TotalAmount]]&gt;1000, 0.1,
   FACT_ORDERS[[#This Row],[TotalAmount]]&gt;500, 0.05,
   TRUE, 0
)</f>
        <v>0</v>
      </c>
      <c r="P4818" s="28">
        <f xml:space="preserve"> FACT_ORDERS[[#This Row],[TotalAmount]] * (1 - (FACT_ORDERS[[#This Row],[ClientDiscount]] + FACT_ORDERS[[#This Row],[OrderDiscount]]) )</f>
        <v>480</v>
      </c>
      <c r="Q4818" s="28">
        <f>FACT_ORDERS[[#This Row],[TotalAmountWithDiscount]]+FACT_ORDERS[[#This Row],[DeliveryCost]]</f>
        <v>480</v>
      </c>
      <c r="R4818" s="35">
        <v>45502</v>
      </c>
      <c r="S4818" s="35" t="str">
        <f>IF(NETWORKDAYS(FACT_ORDERS[[#This Row],[Order-Date]], FACT_ORDERS[[#This Row],[ArrivalDate ]]) &gt; 10, "Late", "On Time")</f>
        <v>On Time</v>
      </c>
    </row>
    <row r="4819" spans="1:19" x14ac:dyDescent="0.3">
      <c r="A4819" s="12">
        <v>9817</v>
      </c>
      <c r="B4819" s="12">
        <v>217</v>
      </c>
      <c r="C4819" s="12">
        <v>10060</v>
      </c>
      <c r="D4819" s="12">
        <v>4818</v>
      </c>
      <c r="E4819" s="12" t="s">
        <v>244</v>
      </c>
      <c r="F4819" s="13">
        <v>45174</v>
      </c>
      <c r="G4819" s="26" t="s">
        <v>14929</v>
      </c>
      <c r="H4819" s="12">
        <v>77</v>
      </c>
      <c r="I4819" s="28">
        <f>VLOOKUP(B:B,DIM_PRODUCTS!A:F,5,FALSE)</f>
        <v>20</v>
      </c>
      <c r="J4819" s="28">
        <f>FACT_ORDERS[[#This Row],[ProductPrice]]*FACT_ORDERS[[#This Row],[Quantity]]</f>
        <v>1540</v>
      </c>
      <c r="K4819" s="12" t="str">
        <f>VLOOKUP(C:C,DIM_CUSTOMERS!A:G,7,FALSE)</f>
        <v>Canada</v>
      </c>
      <c r="L4819" s="30" cm="1">
        <f t="array" ref="L4819">_xlfn.IFS(
    AND(FACT_ORDERS[[#This Row],[DeliveryMehtod]]="shippment",FACT_ORDERS[[#This Row],[TotalAmount]]&gt;=200), 0,
    AND(FACT_ORDERS[[#This Row],[DeliveryMehtod]]="pickup"), 15,
    AND(FACT_ORDERS[[#This Row],[DeliveryMehtod]]="shippment",FACT_ORDERS[[#This Row],[TotalAmount]]&lt;200), 35
)</f>
        <v>0</v>
      </c>
      <c r="M4819" s="12" t="str" cm="1">
        <f t="array" ref="M4819">_xlfn.IFS(
    SUMIFS(FACT_ORDERS[TotalAmount], FACT_ORDERS[WD_CUSTOMERS],FACT_ORDERS[[#This Row],[WD_CUSTOMERS]])&gt;=15000, "VIP",
    SUMIFS(FACT_ORDERS[TotalAmount], FACT_ORDERS[WD_CUSTOMERS],FACT_ORDERS[[#This Row],[WD_CUSTOMERS]])&gt;=8000, "Premium",
    TRUE, "Regular"
)</f>
        <v>Premium</v>
      </c>
      <c r="N4819" s="32" cm="1">
        <f t="array" ref="N4819">_xlfn.IFS(
   FACT_ORDERS[[#This Row],[TypeOfClient]]="VIP", 0.2,
   FACT_ORDERS[[#This Row],[TypeOfClient]]="Premium", 0.1,
   TRUE, 0
)</f>
        <v>0.1</v>
      </c>
      <c r="O4819" s="31" cm="1">
        <f t="array" ref="O4819">_xlfn.IFS(
   FACT_ORDERS[[#This Row],[TotalAmount]]&gt;1500, 0.15,
   FACT_ORDERS[[#This Row],[TotalAmount]]&gt;1000, 0.1,
   FACT_ORDERS[[#This Row],[TotalAmount]]&gt;500, 0.05,
   TRUE, 0
)</f>
        <v>0.15</v>
      </c>
      <c r="P4819" s="28">
        <f xml:space="preserve"> FACT_ORDERS[[#This Row],[TotalAmount]] * (1 - (FACT_ORDERS[[#This Row],[ClientDiscount]] + FACT_ORDERS[[#This Row],[OrderDiscount]]) )</f>
        <v>1155</v>
      </c>
      <c r="Q4819" s="28">
        <f>FACT_ORDERS[[#This Row],[TotalAmountWithDiscount]]+FACT_ORDERS[[#This Row],[DeliveryCost]]</f>
        <v>1155</v>
      </c>
      <c r="R4819" s="35">
        <v>45181</v>
      </c>
      <c r="S4819" s="35" t="str">
        <f>IF(NETWORKDAYS(FACT_ORDERS[[#This Row],[Order-Date]], FACT_ORDERS[[#This Row],[ArrivalDate ]]) &gt; 10, "Late", "On Time")</f>
        <v>On Time</v>
      </c>
    </row>
    <row r="4820" spans="1:19" x14ac:dyDescent="0.3">
      <c r="A4820" s="12">
        <v>9818</v>
      </c>
      <c r="B4820" s="12">
        <v>291</v>
      </c>
      <c r="C4820" s="12">
        <v>10060</v>
      </c>
      <c r="D4820" s="12">
        <v>4819</v>
      </c>
      <c r="E4820" s="12" t="s">
        <v>243</v>
      </c>
      <c r="F4820" s="13">
        <v>45174</v>
      </c>
      <c r="G4820" s="26" t="s">
        <v>14930</v>
      </c>
      <c r="H4820" s="12">
        <v>7</v>
      </c>
      <c r="I4820" s="28">
        <f>VLOOKUP(B:B,DIM_PRODUCTS!A:F,5,FALSE)</f>
        <v>6</v>
      </c>
      <c r="J4820" s="28">
        <f>FACT_ORDERS[[#This Row],[ProductPrice]]*FACT_ORDERS[[#This Row],[Quantity]]</f>
        <v>42</v>
      </c>
      <c r="K4820" s="12" t="str">
        <f>VLOOKUP(C:C,DIM_CUSTOMERS!A:G,7,FALSE)</f>
        <v>Canada</v>
      </c>
      <c r="L4820" s="30" cm="1">
        <f t="array" ref="L4820">_xlfn.IFS(
    AND(FACT_ORDERS[[#This Row],[DeliveryMehtod]]="shippment",FACT_ORDERS[[#This Row],[TotalAmount]]&gt;=200), 0,
    AND(FACT_ORDERS[[#This Row],[DeliveryMehtod]]="pickup"), 15,
    AND(FACT_ORDERS[[#This Row],[DeliveryMehtod]]="shippment",FACT_ORDERS[[#This Row],[TotalAmount]]&lt;200), 35
)</f>
        <v>15</v>
      </c>
      <c r="M4820" s="12" t="str" cm="1">
        <f t="array" ref="M4820">_xlfn.IFS(
    SUMIFS(FACT_ORDERS[TotalAmount], FACT_ORDERS[WD_CUSTOMERS],FACT_ORDERS[[#This Row],[WD_CUSTOMERS]])&gt;=15000, "VIP",
    SUMIFS(FACT_ORDERS[TotalAmount], FACT_ORDERS[WD_CUSTOMERS],FACT_ORDERS[[#This Row],[WD_CUSTOMERS]])&gt;=8000, "Premium",
    TRUE, "Regular"
)</f>
        <v>Premium</v>
      </c>
      <c r="N4820" s="32" cm="1">
        <f t="array" ref="N4820">_xlfn.IFS(
   FACT_ORDERS[[#This Row],[TypeOfClient]]="VIP", 0.2,
   FACT_ORDERS[[#This Row],[TypeOfClient]]="Premium", 0.1,
   TRUE, 0
)</f>
        <v>0.1</v>
      </c>
      <c r="O4820" s="31" cm="1">
        <f t="array" ref="O4820">_xlfn.IFS(
   FACT_ORDERS[[#This Row],[TotalAmount]]&gt;1500, 0.15,
   FACT_ORDERS[[#This Row],[TotalAmount]]&gt;1000, 0.1,
   FACT_ORDERS[[#This Row],[TotalAmount]]&gt;500, 0.05,
   TRUE, 0
)</f>
        <v>0</v>
      </c>
      <c r="P4820" s="28">
        <f xml:space="preserve"> FACT_ORDERS[[#This Row],[TotalAmount]] * (1 - (FACT_ORDERS[[#This Row],[ClientDiscount]] + FACT_ORDERS[[#This Row],[OrderDiscount]]) )</f>
        <v>37.800000000000004</v>
      </c>
      <c r="Q4820" s="28">
        <f>FACT_ORDERS[[#This Row],[TotalAmountWithDiscount]]+FACT_ORDERS[[#This Row],[DeliveryCost]]</f>
        <v>52.800000000000004</v>
      </c>
      <c r="R4820" s="35">
        <v>45182</v>
      </c>
      <c r="S4820" s="35" t="str">
        <f>IF(NETWORKDAYS(FACT_ORDERS[[#This Row],[Order-Date]], FACT_ORDERS[[#This Row],[ArrivalDate ]]) &gt; 10, "Late", "On Time")</f>
        <v>On Time</v>
      </c>
    </row>
    <row r="4821" spans="1:19" x14ac:dyDescent="0.3">
      <c r="A4821" s="12">
        <v>9819</v>
      </c>
      <c r="B4821" s="12">
        <v>217</v>
      </c>
      <c r="C4821" s="12">
        <v>10060</v>
      </c>
      <c r="D4821" s="12">
        <v>4820</v>
      </c>
      <c r="E4821" s="12" t="s">
        <v>243</v>
      </c>
      <c r="F4821" s="13">
        <v>45051</v>
      </c>
      <c r="G4821" s="26" t="s">
        <v>14931</v>
      </c>
      <c r="H4821" s="12">
        <v>63</v>
      </c>
      <c r="I4821" s="28">
        <f>VLOOKUP(B:B,DIM_PRODUCTS!A:F,5,FALSE)</f>
        <v>20</v>
      </c>
      <c r="J4821" s="28">
        <f>FACT_ORDERS[[#This Row],[ProductPrice]]*FACT_ORDERS[[#This Row],[Quantity]]</f>
        <v>1260</v>
      </c>
      <c r="K4821" s="12" t="str">
        <f>VLOOKUP(C:C,DIM_CUSTOMERS!A:G,7,FALSE)</f>
        <v>Canada</v>
      </c>
      <c r="L4821" s="30" cm="1">
        <f t="array" ref="L4821">_xlfn.IFS(
    AND(FACT_ORDERS[[#This Row],[DeliveryMehtod]]="shippment",FACT_ORDERS[[#This Row],[TotalAmount]]&gt;=200), 0,
    AND(FACT_ORDERS[[#This Row],[DeliveryMehtod]]="pickup"), 15,
    AND(FACT_ORDERS[[#This Row],[DeliveryMehtod]]="shippment",FACT_ORDERS[[#This Row],[TotalAmount]]&lt;200), 35
)</f>
        <v>15</v>
      </c>
      <c r="M4821" s="12" t="str" cm="1">
        <f t="array" ref="M4821">_xlfn.IFS(
    SUMIFS(FACT_ORDERS[TotalAmount], FACT_ORDERS[WD_CUSTOMERS],FACT_ORDERS[[#This Row],[WD_CUSTOMERS]])&gt;=15000, "VIP",
    SUMIFS(FACT_ORDERS[TotalAmount], FACT_ORDERS[WD_CUSTOMERS],FACT_ORDERS[[#This Row],[WD_CUSTOMERS]])&gt;=8000, "Premium",
    TRUE, "Regular"
)</f>
        <v>Premium</v>
      </c>
      <c r="N4821" s="32" cm="1">
        <f t="array" ref="N4821">_xlfn.IFS(
   FACT_ORDERS[[#This Row],[TypeOfClient]]="VIP", 0.2,
   FACT_ORDERS[[#This Row],[TypeOfClient]]="Premium", 0.1,
   TRUE, 0
)</f>
        <v>0.1</v>
      </c>
      <c r="O4821" s="31" cm="1">
        <f t="array" ref="O4821">_xlfn.IFS(
   FACT_ORDERS[[#This Row],[TotalAmount]]&gt;1500, 0.15,
   FACT_ORDERS[[#This Row],[TotalAmount]]&gt;1000, 0.1,
   FACT_ORDERS[[#This Row],[TotalAmount]]&gt;500, 0.05,
   TRUE, 0
)</f>
        <v>0.1</v>
      </c>
      <c r="P4821" s="28">
        <f xml:space="preserve"> FACT_ORDERS[[#This Row],[TotalAmount]] * (1 - (FACT_ORDERS[[#This Row],[ClientDiscount]] + FACT_ORDERS[[#This Row],[OrderDiscount]]) )</f>
        <v>1008</v>
      </c>
      <c r="Q4821" s="28">
        <f>FACT_ORDERS[[#This Row],[TotalAmountWithDiscount]]+FACT_ORDERS[[#This Row],[DeliveryCost]]</f>
        <v>1023</v>
      </c>
      <c r="R4821" s="35">
        <v>45058</v>
      </c>
      <c r="S4821" s="35" t="str">
        <f>IF(NETWORKDAYS(FACT_ORDERS[[#This Row],[Order-Date]], FACT_ORDERS[[#This Row],[ArrivalDate ]]) &gt; 10, "Late", "On Time")</f>
        <v>On Time</v>
      </c>
    </row>
    <row r="4822" spans="1:19" x14ac:dyDescent="0.3">
      <c r="A4822" s="12">
        <v>9820</v>
      </c>
      <c r="B4822" s="12">
        <v>291</v>
      </c>
      <c r="C4822" s="12">
        <v>10060</v>
      </c>
      <c r="D4822" s="12">
        <v>4821</v>
      </c>
      <c r="E4822" s="12" t="s">
        <v>244</v>
      </c>
      <c r="F4822" s="13">
        <v>45051</v>
      </c>
      <c r="G4822" s="26" t="s">
        <v>3601</v>
      </c>
      <c r="H4822" s="12">
        <v>78</v>
      </c>
      <c r="I4822" s="28">
        <f>VLOOKUP(B:B,DIM_PRODUCTS!A:F,5,FALSE)</f>
        <v>6</v>
      </c>
      <c r="J4822" s="28">
        <f>FACT_ORDERS[[#This Row],[ProductPrice]]*FACT_ORDERS[[#This Row],[Quantity]]</f>
        <v>468</v>
      </c>
      <c r="K4822" s="12" t="str">
        <f>VLOOKUP(C:C,DIM_CUSTOMERS!A:G,7,FALSE)</f>
        <v>Canada</v>
      </c>
      <c r="L4822" s="30" cm="1">
        <f t="array" ref="L4822">_xlfn.IFS(
    AND(FACT_ORDERS[[#This Row],[DeliveryMehtod]]="shippment",FACT_ORDERS[[#This Row],[TotalAmount]]&gt;=200), 0,
    AND(FACT_ORDERS[[#This Row],[DeliveryMehtod]]="pickup"), 15,
    AND(FACT_ORDERS[[#This Row],[DeliveryMehtod]]="shippment",FACT_ORDERS[[#This Row],[TotalAmount]]&lt;200), 35
)</f>
        <v>0</v>
      </c>
      <c r="M4822" s="12" t="str" cm="1">
        <f t="array" ref="M4822">_xlfn.IFS(
    SUMIFS(FACT_ORDERS[TotalAmount], FACT_ORDERS[WD_CUSTOMERS],FACT_ORDERS[[#This Row],[WD_CUSTOMERS]])&gt;=15000, "VIP",
    SUMIFS(FACT_ORDERS[TotalAmount], FACT_ORDERS[WD_CUSTOMERS],FACT_ORDERS[[#This Row],[WD_CUSTOMERS]])&gt;=8000, "Premium",
    TRUE, "Regular"
)</f>
        <v>Premium</v>
      </c>
      <c r="N4822" s="32" cm="1">
        <f t="array" ref="N4822">_xlfn.IFS(
   FACT_ORDERS[[#This Row],[TypeOfClient]]="VIP", 0.2,
   FACT_ORDERS[[#This Row],[TypeOfClient]]="Premium", 0.1,
   TRUE, 0
)</f>
        <v>0.1</v>
      </c>
      <c r="O4822" s="31" cm="1">
        <f t="array" ref="O4822">_xlfn.IFS(
   FACT_ORDERS[[#This Row],[TotalAmount]]&gt;1500, 0.15,
   FACT_ORDERS[[#This Row],[TotalAmount]]&gt;1000, 0.1,
   FACT_ORDERS[[#This Row],[TotalAmount]]&gt;500, 0.05,
   TRUE, 0
)</f>
        <v>0</v>
      </c>
      <c r="P4822" s="28">
        <f xml:space="preserve"> FACT_ORDERS[[#This Row],[TotalAmount]] * (1 - (FACT_ORDERS[[#This Row],[ClientDiscount]] + FACT_ORDERS[[#This Row],[OrderDiscount]]) )</f>
        <v>421.2</v>
      </c>
      <c r="Q4822" s="28">
        <f>FACT_ORDERS[[#This Row],[TotalAmountWithDiscount]]+FACT_ORDERS[[#This Row],[DeliveryCost]]</f>
        <v>421.2</v>
      </c>
      <c r="R4822" s="35">
        <v>45062</v>
      </c>
      <c r="S4822" s="35" t="str">
        <f>IF(NETWORKDAYS(FACT_ORDERS[[#This Row],[Order-Date]], FACT_ORDERS[[#This Row],[ArrivalDate ]]) &gt; 10, "Late", "On Time")</f>
        <v>On Time</v>
      </c>
    </row>
    <row r="4823" spans="1:19" x14ac:dyDescent="0.3">
      <c r="A4823" s="12">
        <v>9821</v>
      </c>
      <c r="B4823" s="12">
        <v>245</v>
      </c>
      <c r="C4823" s="12">
        <v>10060</v>
      </c>
      <c r="D4823" s="12">
        <v>4822</v>
      </c>
      <c r="E4823" s="12" t="s">
        <v>243</v>
      </c>
      <c r="F4823" s="13">
        <v>45051</v>
      </c>
      <c r="G4823" s="26" t="s">
        <v>14932</v>
      </c>
      <c r="H4823" s="12">
        <v>41</v>
      </c>
      <c r="I4823" s="28">
        <f>VLOOKUP(B:B,DIM_PRODUCTS!A:F,5,FALSE)</f>
        <v>28</v>
      </c>
      <c r="J4823" s="28">
        <f>FACT_ORDERS[[#This Row],[ProductPrice]]*FACT_ORDERS[[#This Row],[Quantity]]</f>
        <v>1148</v>
      </c>
      <c r="K4823" s="12" t="str">
        <f>VLOOKUP(C:C,DIM_CUSTOMERS!A:G,7,FALSE)</f>
        <v>Canada</v>
      </c>
      <c r="L4823" s="30" cm="1">
        <f t="array" ref="L4823">_xlfn.IFS(
    AND(FACT_ORDERS[[#This Row],[DeliveryMehtod]]="shippment",FACT_ORDERS[[#This Row],[TotalAmount]]&gt;=200), 0,
    AND(FACT_ORDERS[[#This Row],[DeliveryMehtod]]="pickup"), 15,
    AND(FACT_ORDERS[[#This Row],[DeliveryMehtod]]="shippment",FACT_ORDERS[[#This Row],[TotalAmount]]&lt;200), 35
)</f>
        <v>15</v>
      </c>
      <c r="M4823" s="12" t="str" cm="1">
        <f t="array" ref="M4823">_xlfn.IFS(
    SUMIFS(FACT_ORDERS[TotalAmount], FACT_ORDERS[WD_CUSTOMERS],FACT_ORDERS[[#This Row],[WD_CUSTOMERS]])&gt;=15000, "VIP",
    SUMIFS(FACT_ORDERS[TotalAmount], FACT_ORDERS[WD_CUSTOMERS],FACT_ORDERS[[#This Row],[WD_CUSTOMERS]])&gt;=8000, "Premium",
    TRUE, "Regular"
)</f>
        <v>Premium</v>
      </c>
      <c r="N4823" s="32" cm="1">
        <f t="array" ref="N4823">_xlfn.IFS(
   FACT_ORDERS[[#This Row],[TypeOfClient]]="VIP", 0.2,
   FACT_ORDERS[[#This Row],[TypeOfClient]]="Premium", 0.1,
   TRUE, 0
)</f>
        <v>0.1</v>
      </c>
      <c r="O4823" s="31" cm="1">
        <f t="array" ref="O4823">_xlfn.IFS(
   FACT_ORDERS[[#This Row],[TotalAmount]]&gt;1500, 0.15,
   FACT_ORDERS[[#This Row],[TotalAmount]]&gt;1000, 0.1,
   FACT_ORDERS[[#This Row],[TotalAmount]]&gt;500, 0.05,
   TRUE, 0
)</f>
        <v>0.1</v>
      </c>
      <c r="P4823" s="28">
        <f xml:space="preserve"> FACT_ORDERS[[#This Row],[TotalAmount]] * (1 - (FACT_ORDERS[[#This Row],[ClientDiscount]] + FACT_ORDERS[[#This Row],[OrderDiscount]]) )</f>
        <v>918.40000000000009</v>
      </c>
      <c r="Q4823" s="28">
        <f>FACT_ORDERS[[#This Row],[TotalAmountWithDiscount]]+FACT_ORDERS[[#This Row],[DeliveryCost]]</f>
        <v>933.40000000000009</v>
      </c>
      <c r="R4823" s="35">
        <v>45065</v>
      </c>
      <c r="S4823" s="35" t="str">
        <f>IF(NETWORKDAYS(FACT_ORDERS[[#This Row],[Order-Date]], FACT_ORDERS[[#This Row],[ArrivalDate ]]) &gt; 10, "Late", "On Time")</f>
        <v>Late</v>
      </c>
    </row>
    <row r="4824" spans="1:19" x14ac:dyDescent="0.3">
      <c r="A4824" s="12">
        <v>9822</v>
      </c>
      <c r="B4824" s="12">
        <v>217</v>
      </c>
      <c r="C4824" s="12">
        <v>10060</v>
      </c>
      <c r="D4824" s="12">
        <v>4823</v>
      </c>
      <c r="E4824" s="12" t="s">
        <v>243</v>
      </c>
      <c r="F4824" s="13">
        <v>45157</v>
      </c>
      <c r="G4824" s="26" t="s">
        <v>11337</v>
      </c>
      <c r="H4824" s="12">
        <v>93</v>
      </c>
      <c r="I4824" s="28">
        <f>VLOOKUP(B:B,DIM_PRODUCTS!A:F,5,FALSE)</f>
        <v>20</v>
      </c>
      <c r="J4824" s="28">
        <f>FACT_ORDERS[[#This Row],[ProductPrice]]*FACT_ORDERS[[#This Row],[Quantity]]</f>
        <v>1860</v>
      </c>
      <c r="K4824" s="12" t="str">
        <f>VLOOKUP(C:C,DIM_CUSTOMERS!A:G,7,FALSE)</f>
        <v>Canada</v>
      </c>
      <c r="L4824" s="30" cm="1">
        <f t="array" ref="L4824">_xlfn.IFS(
    AND(FACT_ORDERS[[#This Row],[DeliveryMehtod]]="shippment",FACT_ORDERS[[#This Row],[TotalAmount]]&gt;=200), 0,
    AND(FACT_ORDERS[[#This Row],[DeliveryMehtod]]="pickup"), 15,
    AND(FACT_ORDERS[[#This Row],[DeliveryMehtod]]="shippment",FACT_ORDERS[[#This Row],[TotalAmount]]&lt;200), 35
)</f>
        <v>15</v>
      </c>
      <c r="M4824" s="12" t="str" cm="1">
        <f t="array" ref="M4824">_xlfn.IFS(
    SUMIFS(FACT_ORDERS[TotalAmount], FACT_ORDERS[WD_CUSTOMERS],FACT_ORDERS[[#This Row],[WD_CUSTOMERS]])&gt;=15000, "VIP",
    SUMIFS(FACT_ORDERS[TotalAmount], FACT_ORDERS[WD_CUSTOMERS],FACT_ORDERS[[#This Row],[WD_CUSTOMERS]])&gt;=8000, "Premium",
    TRUE, "Regular"
)</f>
        <v>Premium</v>
      </c>
      <c r="N4824" s="32" cm="1">
        <f t="array" ref="N4824">_xlfn.IFS(
   FACT_ORDERS[[#This Row],[TypeOfClient]]="VIP", 0.2,
   FACT_ORDERS[[#This Row],[TypeOfClient]]="Premium", 0.1,
   TRUE, 0
)</f>
        <v>0.1</v>
      </c>
      <c r="O4824" s="31" cm="1">
        <f t="array" ref="O4824">_xlfn.IFS(
   FACT_ORDERS[[#This Row],[TotalAmount]]&gt;1500, 0.15,
   FACT_ORDERS[[#This Row],[TotalAmount]]&gt;1000, 0.1,
   FACT_ORDERS[[#This Row],[TotalAmount]]&gt;500, 0.05,
   TRUE, 0
)</f>
        <v>0.15</v>
      </c>
      <c r="P4824" s="28">
        <f xml:space="preserve"> FACT_ORDERS[[#This Row],[TotalAmount]] * (1 - (FACT_ORDERS[[#This Row],[ClientDiscount]] + FACT_ORDERS[[#This Row],[OrderDiscount]]) )</f>
        <v>1395</v>
      </c>
      <c r="Q4824" s="28">
        <f>FACT_ORDERS[[#This Row],[TotalAmountWithDiscount]]+FACT_ORDERS[[#This Row],[DeliveryCost]]</f>
        <v>1410</v>
      </c>
      <c r="R4824" s="35">
        <v>45169</v>
      </c>
      <c r="S4824" s="35" t="str">
        <f>IF(NETWORKDAYS(FACT_ORDERS[[#This Row],[Order-Date]], FACT_ORDERS[[#This Row],[ArrivalDate ]]) &gt; 10, "Late", "On Time")</f>
        <v>On Time</v>
      </c>
    </row>
    <row r="4825" spans="1:19" x14ac:dyDescent="0.3">
      <c r="A4825" s="12">
        <v>9823</v>
      </c>
      <c r="B4825" s="12">
        <v>291</v>
      </c>
      <c r="C4825" s="12">
        <v>10060</v>
      </c>
      <c r="D4825" s="12">
        <v>4824</v>
      </c>
      <c r="E4825" s="12" t="s">
        <v>243</v>
      </c>
      <c r="F4825" s="13">
        <v>45157</v>
      </c>
      <c r="G4825" s="26" t="s">
        <v>14933</v>
      </c>
      <c r="H4825" s="12">
        <v>78</v>
      </c>
      <c r="I4825" s="28">
        <f>VLOOKUP(B:B,DIM_PRODUCTS!A:F,5,FALSE)</f>
        <v>6</v>
      </c>
      <c r="J4825" s="28">
        <f>FACT_ORDERS[[#This Row],[ProductPrice]]*FACT_ORDERS[[#This Row],[Quantity]]</f>
        <v>468</v>
      </c>
      <c r="K4825" s="12" t="str">
        <f>VLOOKUP(C:C,DIM_CUSTOMERS!A:G,7,FALSE)</f>
        <v>Canada</v>
      </c>
      <c r="L4825" s="30" cm="1">
        <f t="array" ref="L4825">_xlfn.IFS(
    AND(FACT_ORDERS[[#This Row],[DeliveryMehtod]]="shippment",FACT_ORDERS[[#This Row],[TotalAmount]]&gt;=200), 0,
    AND(FACT_ORDERS[[#This Row],[DeliveryMehtod]]="pickup"), 15,
    AND(FACT_ORDERS[[#This Row],[DeliveryMehtod]]="shippment",FACT_ORDERS[[#This Row],[TotalAmount]]&lt;200), 35
)</f>
        <v>15</v>
      </c>
      <c r="M4825" s="12" t="str" cm="1">
        <f t="array" ref="M4825">_xlfn.IFS(
    SUMIFS(FACT_ORDERS[TotalAmount], FACT_ORDERS[WD_CUSTOMERS],FACT_ORDERS[[#This Row],[WD_CUSTOMERS]])&gt;=15000, "VIP",
    SUMIFS(FACT_ORDERS[TotalAmount], FACT_ORDERS[WD_CUSTOMERS],FACT_ORDERS[[#This Row],[WD_CUSTOMERS]])&gt;=8000, "Premium",
    TRUE, "Regular"
)</f>
        <v>Premium</v>
      </c>
      <c r="N4825" s="32" cm="1">
        <f t="array" ref="N4825">_xlfn.IFS(
   FACT_ORDERS[[#This Row],[TypeOfClient]]="VIP", 0.2,
   FACT_ORDERS[[#This Row],[TypeOfClient]]="Premium", 0.1,
   TRUE, 0
)</f>
        <v>0.1</v>
      </c>
      <c r="O4825" s="31" cm="1">
        <f t="array" ref="O4825">_xlfn.IFS(
   FACT_ORDERS[[#This Row],[TotalAmount]]&gt;1500, 0.15,
   FACT_ORDERS[[#This Row],[TotalAmount]]&gt;1000, 0.1,
   FACT_ORDERS[[#This Row],[TotalAmount]]&gt;500, 0.05,
   TRUE, 0
)</f>
        <v>0</v>
      </c>
      <c r="P4825" s="28">
        <f xml:space="preserve"> FACT_ORDERS[[#This Row],[TotalAmount]] * (1 - (FACT_ORDERS[[#This Row],[ClientDiscount]] + FACT_ORDERS[[#This Row],[OrderDiscount]]) )</f>
        <v>421.2</v>
      </c>
      <c r="Q4825" s="28">
        <f>FACT_ORDERS[[#This Row],[TotalAmountWithDiscount]]+FACT_ORDERS[[#This Row],[DeliveryCost]]</f>
        <v>436.2</v>
      </c>
      <c r="R4825" s="35">
        <v>45164</v>
      </c>
      <c r="S4825" s="35" t="str">
        <f>IF(NETWORKDAYS(FACT_ORDERS[[#This Row],[Order-Date]], FACT_ORDERS[[#This Row],[ArrivalDate ]]) &gt; 10, "Late", "On Time")</f>
        <v>On Time</v>
      </c>
    </row>
    <row r="4826" spans="1:19" x14ac:dyDescent="0.3">
      <c r="A4826" s="12">
        <v>9824</v>
      </c>
      <c r="B4826" s="12">
        <v>245</v>
      </c>
      <c r="C4826" s="12">
        <v>10060</v>
      </c>
      <c r="D4826" s="12">
        <v>4825</v>
      </c>
      <c r="E4826" s="12" t="s">
        <v>244</v>
      </c>
      <c r="F4826" s="13">
        <v>45157</v>
      </c>
      <c r="G4826" s="26" t="s">
        <v>14934</v>
      </c>
      <c r="H4826" s="12">
        <v>43</v>
      </c>
      <c r="I4826" s="28">
        <f>VLOOKUP(B:B,DIM_PRODUCTS!A:F,5,FALSE)</f>
        <v>28</v>
      </c>
      <c r="J4826" s="28">
        <f>FACT_ORDERS[[#This Row],[ProductPrice]]*FACT_ORDERS[[#This Row],[Quantity]]</f>
        <v>1204</v>
      </c>
      <c r="K4826" s="12" t="str">
        <f>VLOOKUP(C:C,DIM_CUSTOMERS!A:G,7,FALSE)</f>
        <v>Canada</v>
      </c>
      <c r="L4826" s="30" cm="1">
        <f t="array" ref="L4826">_xlfn.IFS(
    AND(FACT_ORDERS[[#This Row],[DeliveryMehtod]]="shippment",FACT_ORDERS[[#This Row],[TotalAmount]]&gt;=200), 0,
    AND(FACT_ORDERS[[#This Row],[DeliveryMehtod]]="pickup"), 15,
    AND(FACT_ORDERS[[#This Row],[DeliveryMehtod]]="shippment",FACT_ORDERS[[#This Row],[TotalAmount]]&lt;200), 35
)</f>
        <v>0</v>
      </c>
      <c r="M4826" s="12" t="str" cm="1">
        <f t="array" ref="M4826">_xlfn.IFS(
    SUMIFS(FACT_ORDERS[TotalAmount], FACT_ORDERS[WD_CUSTOMERS],FACT_ORDERS[[#This Row],[WD_CUSTOMERS]])&gt;=15000, "VIP",
    SUMIFS(FACT_ORDERS[TotalAmount], FACT_ORDERS[WD_CUSTOMERS],FACT_ORDERS[[#This Row],[WD_CUSTOMERS]])&gt;=8000, "Premium",
    TRUE, "Regular"
)</f>
        <v>Premium</v>
      </c>
      <c r="N4826" s="32" cm="1">
        <f t="array" ref="N4826">_xlfn.IFS(
   FACT_ORDERS[[#This Row],[TypeOfClient]]="VIP", 0.2,
   FACT_ORDERS[[#This Row],[TypeOfClient]]="Premium", 0.1,
   TRUE, 0
)</f>
        <v>0.1</v>
      </c>
      <c r="O4826" s="31" cm="1">
        <f t="array" ref="O4826">_xlfn.IFS(
   FACT_ORDERS[[#This Row],[TotalAmount]]&gt;1500, 0.15,
   FACT_ORDERS[[#This Row],[TotalAmount]]&gt;1000, 0.1,
   FACT_ORDERS[[#This Row],[TotalAmount]]&gt;500, 0.05,
   TRUE, 0
)</f>
        <v>0.1</v>
      </c>
      <c r="P4826" s="28">
        <f xml:space="preserve"> FACT_ORDERS[[#This Row],[TotalAmount]] * (1 - (FACT_ORDERS[[#This Row],[ClientDiscount]] + FACT_ORDERS[[#This Row],[OrderDiscount]]) )</f>
        <v>963.2</v>
      </c>
      <c r="Q4826" s="28">
        <f>FACT_ORDERS[[#This Row],[TotalAmountWithDiscount]]+FACT_ORDERS[[#This Row],[DeliveryCost]]</f>
        <v>963.2</v>
      </c>
      <c r="R4826" s="35">
        <v>45165</v>
      </c>
      <c r="S4826" s="35" t="str">
        <f>IF(NETWORKDAYS(FACT_ORDERS[[#This Row],[Order-Date]], FACT_ORDERS[[#This Row],[ArrivalDate ]]) &gt; 10, "Late", "On Time")</f>
        <v>On Time</v>
      </c>
    </row>
    <row r="4827" spans="1:19" x14ac:dyDescent="0.3">
      <c r="A4827" s="12">
        <v>9825</v>
      </c>
      <c r="B4827" s="12">
        <v>217</v>
      </c>
      <c r="C4827" s="12">
        <v>10060</v>
      </c>
      <c r="D4827" s="12">
        <v>4826</v>
      </c>
      <c r="E4827" s="12" t="s">
        <v>244</v>
      </c>
      <c r="F4827" s="13">
        <v>45358</v>
      </c>
      <c r="G4827" s="26" t="s">
        <v>14935</v>
      </c>
      <c r="H4827" s="12">
        <v>69</v>
      </c>
      <c r="I4827" s="28">
        <f>VLOOKUP(B:B,DIM_PRODUCTS!A:F,5,FALSE)</f>
        <v>20</v>
      </c>
      <c r="J4827" s="28">
        <f>FACT_ORDERS[[#This Row],[ProductPrice]]*FACT_ORDERS[[#This Row],[Quantity]]</f>
        <v>1380</v>
      </c>
      <c r="K4827" s="12" t="str">
        <f>VLOOKUP(C:C,DIM_CUSTOMERS!A:G,7,FALSE)</f>
        <v>Canada</v>
      </c>
      <c r="L4827" s="30" cm="1">
        <f t="array" ref="L4827">_xlfn.IFS(
    AND(FACT_ORDERS[[#This Row],[DeliveryMehtod]]="shippment",FACT_ORDERS[[#This Row],[TotalAmount]]&gt;=200), 0,
    AND(FACT_ORDERS[[#This Row],[DeliveryMehtod]]="pickup"), 15,
    AND(FACT_ORDERS[[#This Row],[DeliveryMehtod]]="shippment",FACT_ORDERS[[#This Row],[TotalAmount]]&lt;200), 35
)</f>
        <v>0</v>
      </c>
      <c r="M4827" s="12" t="str" cm="1">
        <f t="array" ref="M4827">_xlfn.IFS(
    SUMIFS(FACT_ORDERS[TotalAmount], FACT_ORDERS[WD_CUSTOMERS],FACT_ORDERS[[#This Row],[WD_CUSTOMERS]])&gt;=15000, "VIP",
    SUMIFS(FACT_ORDERS[TotalAmount], FACT_ORDERS[WD_CUSTOMERS],FACT_ORDERS[[#This Row],[WD_CUSTOMERS]])&gt;=8000, "Premium",
    TRUE, "Regular"
)</f>
        <v>Premium</v>
      </c>
      <c r="N4827" s="32" cm="1">
        <f t="array" ref="N4827">_xlfn.IFS(
   FACT_ORDERS[[#This Row],[TypeOfClient]]="VIP", 0.2,
   FACT_ORDERS[[#This Row],[TypeOfClient]]="Premium", 0.1,
   TRUE, 0
)</f>
        <v>0.1</v>
      </c>
      <c r="O4827" s="31" cm="1">
        <f t="array" ref="O4827">_xlfn.IFS(
   FACT_ORDERS[[#This Row],[TotalAmount]]&gt;1500, 0.15,
   FACT_ORDERS[[#This Row],[TotalAmount]]&gt;1000, 0.1,
   FACT_ORDERS[[#This Row],[TotalAmount]]&gt;500, 0.05,
   TRUE, 0
)</f>
        <v>0.1</v>
      </c>
      <c r="P4827" s="28">
        <f xml:space="preserve"> FACT_ORDERS[[#This Row],[TotalAmount]] * (1 - (FACT_ORDERS[[#This Row],[ClientDiscount]] + FACT_ORDERS[[#This Row],[OrderDiscount]]) )</f>
        <v>1104</v>
      </c>
      <c r="Q4827" s="28">
        <f>FACT_ORDERS[[#This Row],[TotalAmountWithDiscount]]+FACT_ORDERS[[#This Row],[DeliveryCost]]</f>
        <v>1104</v>
      </c>
      <c r="R4827" s="35">
        <v>45372</v>
      </c>
      <c r="S4827" s="35" t="str">
        <f>IF(NETWORKDAYS(FACT_ORDERS[[#This Row],[Order-Date]], FACT_ORDERS[[#This Row],[ArrivalDate ]]) &gt; 10, "Late", "On Time")</f>
        <v>Late</v>
      </c>
    </row>
    <row r="4828" spans="1:19" x14ac:dyDescent="0.3">
      <c r="A4828" s="12">
        <v>9826</v>
      </c>
      <c r="B4828" s="12">
        <v>291</v>
      </c>
      <c r="C4828" s="12">
        <v>10060</v>
      </c>
      <c r="D4828" s="12">
        <v>4827</v>
      </c>
      <c r="E4828" s="12" t="s">
        <v>244</v>
      </c>
      <c r="F4828" s="13">
        <v>45358</v>
      </c>
      <c r="G4828" s="26" t="s">
        <v>14936</v>
      </c>
      <c r="H4828" s="12">
        <v>79</v>
      </c>
      <c r="I4828" s="28">
        <f>VLOOKUP(B:B,DIM_PRODUCTS!A:F,5,FALSE)</f>
        <v>6</v>
      </c>
      <c r="J4828" s="28">
        <f>FACT_ORDERS[[#This Row],[ProductPrice]]*FACT_ORDERS[[#This Row],[Quantity]]</f>
        <v>474</v>
      </c>
      <c r="K4828" s="12" t="str">
        <f>VLOOKUP(C:C,DIM_CUSTOMERS!A:G,7,FALSE)</f>
        <v>Canada</v>
      </c>
      <c r="L4828" s="30" cm="1">
        <f t="array" ref="L4828">_xlfn.IFS(
    AND(FACT_ORDERS[[#This Row],[DeliveryMehtod]]="shippment",FACT_ORDERS[[#This Row],[TotalAmount]]&gt;=200), 0,
    AND(FACT_ORDERS[[#This Row],[DeliveryMehtod]]="pickup"), 15,
    AND(FACT_ORDERS[[#This Row],[DeliveryMehtod]]="shippment",FACT_ORDERS[[#This Row],[TotalAmount]]&lt;200), 35
)</f>
        <v>0</v>
      </c>
      <c r="M4828" s="12" t="str" cm="1">
        <f t="array" ref="M4828">_xlfn.IFS(
    SUMIFS(FACT_ORDERS[TotalAmount], FACT_ORDERS[WD_CUSTOMERS],FACT_ORDERS[[#This Row],[WD_CUSTOMERS]])&gt;=15000, "VIP",
    SUMIFS(FACT_ORDERS[TotalAmount], FACT_ORDERS[WD_CUSTOMERS],FACT_ORDERS[[#This Row],[WD_CUSTOMERS]])&gt;=8000, "Premium",
    TRUE, "Regular"
)</f>
        <v>Premium</v>
      </c>
      <c r="N4828" s="32" cm="1">
        <f t="array" ref="N4828">_xlfn.IFS(
   FACT_ORDERS[[#This Row],[TypeOfClient]]="VIP", 0.2,
   FACT_ORDERS[[#This Row],[TypeOfClient]]="Premium", 0.1,
   TRUE, 0
)</f>
        <v>0.1</v>
      </c>
      <c r="O4828" s="31" cm="1">
        <f t="array" ref="O4828">_xlfn.IFS(
   FACT_ORDERS[[#This Row],[TotalAmount]]&gt;1500, 0.15,
   FACT_ORDERS[[#This Row],[TotalAmount]]&gt;1000, 0.1,
   FACT_ORDERS[[#This Row],[TotalAmount]]&gt;500, 0.05,
   TRUE, 0
)</f>
        <v>0</v>
      </c>
      <c r="P4828" s="28">
        <f xml:space="preserve"> FACT_ORDERS[[#This Row],[TotalAmount]] * (1 - (FACT_ORDERS[[#This Row],[ClientDiscount]] + FACT_ORDERS[[#This Row],[OrderDiscount]]) )</f>
        <v>426.6</v>
      </c>
      <c r="Q4828" s="28">
        <f>FACT_ORDERS[[#This Row],[TotalAmountWithDiscount]]+FACT_ORDERS[[#This Row],[DeliveryCost]]</f>
        <v>426.6</v>
      </c>
      <c r="R4828" s="35">
        <v>45369</v>
      </c>
      <c r="S4828" s="35" t="str">
        <f>IF(NETWORKDAYS(FACT_ORDERS[[#This Row],[Order-Date]], FACT_ORDERS[[#This Row],[ArrivalDate ]]) &gt; 10, "Late", "On Time")</f>
        <v>On Time</v>
      </c>
    </row>
    <row r="4829" spans="1:19" x14ac:dyDescent="0.3">
      <c r="A4829" s="12">
        <v>9827</v>
      </c>
      <c r="B4829" s="12">
        <v>245</v>
      </c>
      <c r="C4829" s="12">
        <v>10060</v>
      </c>
      <c r="D4829" s="12">
        <v>4828</v>
      </c>
      <c r="E4829" s="12" t="s">
        <v>243</v>
      </c>
      <c r="F4829" s="13">
        <v>45358</v>
      </c>
      <c r="G4829" s="26" t="s">
        <v>14937</v>
      </c>
      <c r="H4829" s="12">
        <v>37</v>
      </c>
      <c r="I4829" s="28">
        <f>VLOOKUP(B:B,DIM_PRODUCTS!A:F,5,FALSE)</f>
        <v>28</v>
      </c>
      <c r="J4829" s="28">
        <f>FACT_ORDERS[[#This Row],[ProductPrice]]*FACT_ORDERS[[#This Row],[Quantity]]</f>
        <v>1036</v>
      </c>
      <c r="K4829" s="12" t="str">
        <f>VLOOKUP(C:C,DIM_CUSTOMERS!A:G,7,FALSE)</f>
        <v>Canada</v>
      </c>
      <c r="L4829" s="30" cm="1">
        <f t="array" ref="L4829">_xlfn.IFS(
    AND(FACT_ORDERS[[#This Row],[DeliveryMehtod]]="shippment",FACT_ORDERS[[#This Row],[TotalAmount]]&gt;=200), 0,
    AND(FACT_ORDERS[[#This Row],[DeliveryMehtod]]="pickup"), 15,
    AND(FACT_ORDERS[[#This Row],[DeliveryMehtod]]="shippment",FACT_ORDERS[[#This Row],[TotalAmount]]&lt;200), 35
)</f>
        <v>15</v>
      </c>
      <c r="M4829" s="12" t="str" cm="1">
        <f t="array" ref="M4829">_xlfn.IFS(
    SUMIFS(FACT_ORDERS[TotalAmount], FACT_ORDERS[WD_CUSTOMERS],FACT_ORDERS[[#This Row],[WD_CUSTOMERS]])&gt;=15000, "VIP",
    SUMIFS(FACT_ORDERS[TotalAmount], FACT_ORDERS[WD_CUSTOMERS],FACT_ORDERS[[#This Row],[WD_CUSTOMERS]])&gt;=8000, "Premium",
    TRUE, "Regular"
)</f>
        <v>Premium</v>
      </c>
      <c r="N4829" s="32" cm="1">
        <f t="array" ref="N4829">_xlfn.IFS(
   FACT_ORDERS[[#This Row],[TypeOfClient]]="VIP", 0.2,
   FACT_ORDERS[[#This Row],[TypeOfClient]]="Premium", 0.1,
   TRUE, 0
)</f>
        <v>0.1</v>
      </c>
      <c r="O4829" s="31" cm="1">
        <f t="array" ref="O4829">_xlfn.IFS(
   FACT_ORDERS[[#This Row],[TotalAmount]]&gt;1500, 0.15,
   FACT_ORDERS[[#This Row],[TotalAmount]]&gt;1000, 0.1,
   FACT_ORDERS[[#This Row],[TotalAmount]]&gt;500, 0.05,
   TRUE, 0
)</f>
        <v>0.1</v>
      </c>
      <c r="P4829" s="28">
        <f xml:space="preserve"> FACT_ORDERS[[#This Row],[TotalAmount]] * (1 - (FACT_ORDERS[[#This Row],[ClientDiscount]] + FACT_ORDERS[[#This Row],[OrderDiscount]]) )</f>
        <v>828.80000000000007</v>
      </c>
      <c r="Q4829" s="28">
        <f>FACT_ORDERS[[#This Row],[TotalAmountWithDiscount]]+FACT_ORDERS[[#This Row],[DeliveryCost]]</f>
        <v>843.80000000000007</v>
      </c>
      <c r="R4829" s="35">
        <v>45367</v>
      </c>
      <c r="S4829" s="35" t="str">
        <f>IF(NETWORKDAYS(FACT_ORDERS[[#This Row],[Order-Date]], FACT_ORDERS[[#This Row],[ArrivalDate ]]) &gt; 10, "Late", "On Time")</f>
        <v>On Time</v>
      </c>
    </row>
    <row r="4830" spans="1:19" x14ac:dyDescent="0.3">
      <c r="A4830" s="12">
        <v>9828</v>
      </c>
      <c r="B4830" s="12">
        <v>231</v>
      </c>
      <c r="C4830" s="12">
        <v>10233</v>
      </c>
      <c r="D4830" s="12">
        <v>4829</v>
      </c>
      <c r="E4830" s="12" t="s">
        <v>243</v>
      </c>
      <c r="F4830" s="13">
        <v>45185</v>
      </c>
      <c r="G4830" s="26" t="s">
        <v>14938</v>
      </c>
      <c r="H4830" s="12">
        <v>14</v>
      </c>
      <c r="I4830" s="28">
        <f>VLOOKUP(B:B,DIM_PRODUCTS!A:F,5,FALSE)</f>
        <v>15</v>
      </c>
      <c r="J4830" s="28">
        <f>FACT_ORDERS[[#This Row],[ProductPrice]]*FACT_ORDERS[[#This Row],[Quantity]]</f>
        <v>210</v>
      </c>
      <c r="K4830" s="12" t="str">
        <f>VLOOKUP(C:C,DIM_CUSTOMERS!A:G,7,FALSE)</f>
        <v>Mexico</v>
      </c>
      <c r="L4830" s="30" cm="1">
        <f t="array" ref="L4830">_xlfn.IFS(
    AND(FACT_ORDERS[[#This Row],[DeliveryMehtod]]="shippment",FACT_ORDERS[[#This Row],[TotalAmount]]&gt;=200), 0,
    AND(FACT_ORDERS[[#This Row],[DeliveryMehtod]]="pickup"), 15,
    AND(FACT_ORDERS[[#This Row],[DeliveryMehtod]]="shippment",FACT_ORDERS[[#This Row],[TotalAmount]]&lt;200), 35
)</f>
        <v>15</v>
      </c>
      <c r="M4830" s="12" t="str" cm="1">
        <f t="array" ref="M4830">_xlfn.IFS(
    SUMIFS(FACT_ORDERS[TotalAmount], FACT_ORDERS[WD_CUSTOMERS],FACT_ORDERS[[#This Row],[WD_CUSTOMERS]])&gt;=15000, "VIP",
    SUMIFS(FACT_ORDERS[TotalAmount], FACT_ORDERS[WD_CUSTOMERS],FACT_ORDERS[[#This Row],[WD_CUSTOMERS]])&gt;=8000, "Premium",
    TRUE, "Regular"
)</f>
        <v>Regular</v>
      </c>
      <c r="N4830" s="32" cm="1">
        <f t="array" ref="N4830">_xlfn.IFS(
   FACT_ORDERS[[#This Row],[TypeOfClient]]="VIP", 0.2,
   FACT_ORDERS[[#This Row],[TypeOfClient]]="Premium", 0.1,
   TRUE, 0
)</f>
        <v>0</v>
      </c>
      <c r="O4830" s="31" cm="1">
        <f t="array" ref="O4830">_xlfn.IFS(
   FACT_ORDERS[[#This Row],[TotalAmount]]&gt;1500, 0.15,
   FACT_ORDERS[[#This Row],[TotalAmount]]&gt;1000, 0.1,
   FACT_ORDERS[[#This Row],[TotalAmount]]&gt;500, 0.05,
   TRUE, 0
)</f>
        <v>0</v>
      </c>
      <c r="P4830" s="28">
        <f xml:space="preserve"> FACT_ORDERS[[#This Row],[TotalAmount]] * (1 - (FACT_ORDERS[[#This Row],[ClientDiscount]] + FACT_ORDERS[[#This Row],[OrderDiscount]]) )</f>
        <v>210</v>
      </c>
      <c r="Q4830" s="28">
        <f>FACT_ORDERS[[#This Row],[TotalAmountWithDiscount]]+FACT_ORDERS[[#This Row],[DeliveryCost]]</f>
        <v>225</v>
      </c>
      <c r="R4830" s="35">
        <v>45194</v>
      </c>
      <c r="S4830" s="35" t="str">
        <f>IF(NETWORKDAYS(FACT_ORDERS[[#This Row],[Order-Date]], FACT_ORDERS[[#This Row],[ArrivalDate ]]) &gt; 10, "Late", "On Time")</f>
        <v>On Time</v>
      </c>
    </row>
    <row r="4831" spans="1:19" x14ac:dyDescent="0.3">
      <c r="A4831" s="12">
        <v>9829</v>
      </c>
      <c r="B4831" s="12">
        <v>231</v>
      </c>
      <c r="C4831" s="12">
        <v>10233</v>
      </c>
      <c r="D4831" s="12">
        <v>4830</v>
      </c>
      <c r="E4831" s="12" t="s">
        <v>243</v>
      </c>
      <c r="F4831" s="13">
        <v>45414</v>
      </c>
      <c r="G4831" s="26" t="s">
        <v>14939</v>
      </c>
      <c r="H4831" s="12">
        <v>79</v>
      </c>
      <c r="I4831" s="28">
        <f>VLOOKUP(B:B,DIM_PRODUCTS!A:F,5,FALSE)</f>
        <v>15</v>
      </c>
      <c r="J4831" s="28">
        <f>FACT_ORDERS[[#This Row],[ProductPrice]]*FACT_ORDERS[[#This Row],[Quantity]]</f>
        <v>1185</v>
      </c>
      <c r="K4831" s="12" t="str">
        <f>VLOOKUP(C:C,DIM_CUSTOMERS!A:G,7,FALSE)</f>
        <v>Mexico</v>
      </c>
      <c r="L4831" s="30" cm="1">
        <f t="array" ref="L4831">_xlfn.IFS(
    AND(FACT_ORDERS[[#This Row],[DeliveryMehtod]]="shippment",FACT_ORDERS[[#This Row],[TotalAmount]]&gt;=200), 0,
    AND(FACT_ORDERS[[#This Row],[DeliveryMehtod]]="pickup"), 15,
    AND(FACT_ORDERS[[#This Row],[DeliveryMehtod]]="shippment",FACT_ORDERS[[#This Row],[TotalAmount]]&lt;200), 35
)</f>
        <v>15</v>
      </c>
      <c r="M4831" s="12" t="str" cm="1">
        <f t="array" ref="M4831">_xlfn.IFS(
    SUMIFS(FACT_ORDERS[TotalAmount], FACT_ORDERS[WD_CUSTOMERS],FACT_ORDERS[[#This Row],[WD_CUSTOMERS]])&gt;=15000, "VIP",
    SUMIFS(FACT_ORDERS[TotalAmount], FACT_ORDERS[WD_CUSTOMERS],FACT_ORDERS[[#This Row],[WD_CUSTOMERS]])&gt;=8000, "Premium",
    TRUE, "Regular"
)</f>
        <v>Regular</v>
      </c>
      <c r="N4831" s="32" cm="1">
        <f t="array" ref="N4831">_xlfn.IFS(
   FACT_ORDERS[[#This Row],[TypeOfClient]]="VIP", 0.2,
   FACT_ORDERS[[#This Row],[TypeOfClient]]="Premium", 0.1,
   TRUE, 0
)</f>
        <v>0</v>
      </c>
      <c r="O4831" s="31" cm="1">
        <f t="array" ref="O4831">_xlfn.IFS(
   FACT_ORDERS[[#This Row],[TotalAmount]]&gt;1500, 0.15,
   FACT_ORDERS[[#This Row],[TotalAmount]]&gt;1000, 0.1,
   FACT_ORDERS[[#This Row],[TotalAmount]]&gt;500, 0.05,
   TRUE, 0
)</f>
        <v>0.1</v>
      </c>
      <c r="P4831" s="28">
        <f xml:space="preserve"> FACT_ORDERS[[#This Row],[TotalAmount]] * (1 - (FACT_ORDERS[[#This Row],[ClientDiscount]] + FACT_ORDERS[[#This Row],[OrderDiscount]]) )</f>
        <v>1066.5</v>
      </c>
      <c r="Q4831" s="28">
        <f>FACT_ORDERS[[#This Row],[TotalAmountWithDiscount]]+FACT_ORDERS[[#This Row],[DeliveryCost]]</f>
        <v>1081.5</v>
      </c>
      <c r="R4831" s="35">
        <v>45422</v>
      </c>
      <c r="S4831" s="35" t="str">
        <f>IF(NETWORKDAYS(FACT_ORDERS[[#This Row],[Order-Date]], FACT_ORDERS[[#This Row],[ArrivalDate ]]) &gt; 10, "Late", "On Time")</f>
        <v>On Time</v>
      </c>
    </row>
    <row r="4832" spans="1:19" x14ac:dyDescent="0.3">
      <c r="A4832" s="12">
        <v>9830</v>
      </c>
      <c r="B4832" s="12">
        <v>289</v>
      </c>
      <c r="C4832" s="12">
        <v>10145</v>
      </c>
      <c r="D4832" s="12">
        <v>4831</v>
      </c>
      <c r="E4832" s="12" t="s">
        <v>244</v>
      </c>
      <c r="F4832" s="13">
        <v>45224</v>
      </c>
      <c r="G4832" s="26" t="s">
        <v>14940</v>
      </c>
      <c r="H4832" s="12">
        <v>16</v>
      </c>
      <c r="I4832" s="28">
        <f>VLOOKUP(B:B,DIM_PRODUCTS!A:F,5,FALSE)</f>
        <v>9</v>
      </c>
      <c r="J4832" s="28">
        <f>FACT_ORDERS[[#This Row],[ProductPrice]]*FACT_ORDERS[[#This Row],[Quantity]]</f>
        <v>144</v>
      </c>
      <c r="K4832" s="12" t="str">
        <f>VLOOKUP(C:C,DIM_CUSTOMERS!A:G,7,FALSE)</f>
        <v>Mexico</v>
      </c>
      <c r="L4832" s="30" cm="1">
        <f t="array" ref="L4832">_xlfn.IFS(
    AND(FACT_ORDERS[[#This Row],[DeliveryMehtod]]="shippment",FACT_ORDERS[[#This Row],[TotalAmount]]&gt;=200), 0,
    AND(FACT_ORDERS[[#This Row],[DeliveryMehtod]]="pickup"), 15,
    AND(FACT_ORDERS[[#This Row],[DeliveryMehtod]]="shippment",FACT_ORDERS[[#This Row],[TotalAmount]]&lt;200), 35
)</f>
        <v>35</v>
      </c>
      <c r="M4832" s="12" t="str" cm="1">
        <f t="array" ref="M4832">_xlfn.IFS(
    SUMIFS(FACT_ORDERS[TotalAmount], FACT_ORDERS[WD_CUSTOMERS],FACT_ORDERS[[#This Row],[WD_CUSTOMERS]])&gt;=15000, "VIP",
    SUMIFS(FACT_ORDERS[TotalAmount], FACT_ORDERS[WD_CUSTOMERS],FACT_ORDERS[[#This Row],[WD_CUSTOMERS]])&gt;=8000, "Premium",
    TRUE, "Regular"
)</f>
        <v>Premium</v>
      </c>
      <c r="N4832" s="32" cm="1">
        <f t="array" ref="N4832">_xlfn.IFS(
   FACT_ORDERS[[#This Row],[TypeOfClient]]="VIP", 0.2,
   FACT_ORDERS[[#This Row],[TypeOfClient]]="Premium", 0.1,
   TRUE, 0
)</f>
        <v>0.1</v>
      </c>
      <c r="O4832" s="31" cm="1">
        <f t="array" ref="O4832">_xlfn.IFS(
   FACT_ORDERS[[#This Row],[TotalAmount]]&gt;1500, 0.15,
   FACT_ORDERS[[#This Row],[TotalAmount]]&gt;1000, 0.1,
   FACT_ORDERS[[#This Row],[TotalAmount]]&gt;500, 0.05,
   TRUE, 0
)</f>
        <v>0</v>
      </c>
      <c r="P4832" s="28">
        <f xml:space="preserve"> FACT_ORDERS[[#This Row],[TotalAmount]] * (1 - (FACT_ORDERS[[#This Row],[ClientDiscount]] + FACT_ORDERS[[#This Row],[OrderDiscount]]) )</f>
        <v>129.6</v>
      </c>
      <c r="Q4832" s="28">
        <f>FACT_ORDERS[[#This Row],[TotalAmountWithDiscount]]+FACT_ORDERS[[#This Row],[DeliveryCost]]</f>
        <v>164.6</v>
      </c>
      <c r="R4832" s="35">
        <v>45235</v>
      </c>
      <c r="S4832" s="35" t="str">
        <f>IF(NETWORKDAYS(FACT_ORDERS[[#This Row],[Order-Date]], FACT_ORDERS[[#This Row],[ArrivalDate ]]) &gt; 10, "Late", "On Time")</f>
        <v>On Time</v>
      </c>
    </row>
    <row r="4833" spans="1:19" x14ac:dyDescent="0.3">
      <c r="A4833" s="12">
        <v>9831</v>
      </c>
      <c r="B4833" s="12">
        <v>281</v>
      </c>
      <c r="C4833" s="12">
        <v>10145</v>
      </c>
      <c r="D4833" s="12">
        <v>4832</v>
      </c>
      <c r="E4833" s="12" t="s">
        <v>244</v>
      </c>
      <c r="F4833" s="13">
        <v>45224</v>
      </c>
      <c r="G4833" s="26" t="s">
        <v>14941</v>
      </c>
      <c r="H4833" s="12">
        <v>14</v>
      </c>
      <c r="I4833" s="28">
        <f>VLOOKUP(B:B,DIM_PRODUCTS!A:F,5,FALSE)</f>
        <v>25</v>
      </c>
      <c r="J4833" s="28">
        <f>FACT_ORDERS[[#This Row],[ProductPrice]]*FACT_ORDERS[[#This Row],[Quantity]]</f>
        <v>350</v>
      </c>
      <c r="K4833" s="12" t="str">
        <f>VLOOKUP(C:C,DIM_CUSTOMERS!A:G,7,FALSE)</f>
        <v>Mexico</v>
      </c>
      <c r="L4833" s="30" cm="1">
        <f t="array" ref="L4833">_xlfn.IFS(
    AND(FACT_ORDERS[[#This Row],[DeliveryMehtod]]="shippment",FACT_ORDERS[[#This Row],[TotalAmount]]&gt;=200), 0,
    AND(FACT_ORDERS[[#This Row],[DeliveryMehtod]]="pickup"), 15,
    AND(FACT_ORDERS[[#This Row],[DeliveryMehtod]]="shippment",FACT_ORDERS[[#This Row],[TotalAmount]]&lt;200), 35
)</f>
        <v>0</v>
      </c>
      <c r="M4833" s="12" t="str" cm="1">
        <f t="array" ref="M4833">_xlfn.IFS(
    SUMIFS(FACT_ORDERS[TotalAmount], FACT_ORDERS[WD_CUSTOMERS],FACT_ORDERS[[#This Row],[WD_CUSTOMERS]])&gt;=15000, "VIP",
    SUMIFS(FACT_ORDERS[TotalAmount], FACT_ORDERS[WD_CUSTOMERS],FACT_ORDERS[[#This Row],[WD_CUSTOMERS]])&gt;=8000, "Premium",
    TRUE, "Regular"
)</f>
        <v>Premium</v>
      </c>
      <c r="N4833" s="32" cm="1">
        <f t="array" ref="N4833">_xlfn.IFS(
   FACT_ORDERS[[#This Row],[TypeOfClient]]="VIP", 0.2,
   FACT_ORDERS[[#This Row],[TypeOfClient]]="Premium", 0.1,
   TRUE, 0
)</f>
        <v>0.1</v>
      </c>
      <c r="O4833" s="31" cm="1">
        <f t="array" ref="O4833">_xlfn.IFS(
   FACT_ORDERS[[#This Row],[TotalAmount]]&gt;1500, 0.15,
   FACT_ORDERS[[#This Row],[TotalAmount]]&gt;1000, 0.1,
   FACT_ORDERS[[#This Row],[TotalAmount]]&gt;500, 0.05,
   TRUE, 0
)</f>
        <v>0</v>
      </c>
      <c r="P4833" s="28">
        <f xml:space="preserve"> FACT_ORDERS[[#This Row],[TotalAmount]] * (1 - (FACT_ORDERS[[#This Row],[ClientDiscount]] + FACT_ORDERS[[#This Row],[OrderDiscount]]) )</f>
        <v>315</v>
      </c>
      <c r="Q4833" s="28">
        <f>FACT_ORDERS[[#This Row],[TotalAmountWithDiscount]]+FACT_ORDERS[[#This Row],[DeliveryCost]]</f>
        <v>315</v>
      </c>
      <c r="R4833" s="35">
        <v>45235</v>
      </c>
      <c r="S4833" s="35" t="str">
        <f>IF(NETWORKDAYS(FACT_ORDERS[[#This Row],[Order-Date]], FACT_ORDERS[[#This Row],[ArrivalDate ]]) &gt; 10, "Late", "On Time")</f>
        <v>On Time</v>
      </c>
    </row>
    <row r="4834" spans="1:19" x14ac:dyDescent="0.3">
      <c r="A4834" s="12">
        <v>9832</v>
      </c>
      <c r="B4834" s="12">
        <v>281</v>
      </c>
      <c r="C4834" s="12">
        <v>10145</v>
      </c>
      <c r="D4834" s="12">
        <v>4833</v>
      </c>
      <c r="E4834" s="12" t="s">
        <v>243</v>
      </c>
      <c r="F4834" s="13">
        <v>45451</v>
      </c>
      <c r="G4834" s="26" t="s">
        <v>14942</v>
      </c>
      <c r="H4834" s="12">
        <v>80</v>
      </c>
      <c r="I4834" s="28">
        <f>VLOOKUP(B:B,DIM_PRODUCTS!A:F,5,FALSE)</f>
        <v>25</v>
      </c>
      <c r="J4834" s="28">
        <f>FACT_ORDERS[[#This Row],[ProductPrice]]*FACT_ORDERS[[#This Row],[Quantity]]</f>
        <v>2000</v>
      </c>
      <c r="K4834" s="12" t="str">
        <f>VLOOKUP(C:C,DIM_CUSTOMERS!A:G,7,FALSE)</f>
        <v>Mexico</v>
      </c>
      <c r="L4834" s="30" cm="1">
        <f t="array" ref="L4834">_xlfn.IFS(
    AND(FACT_ORDERS[[#This Row],[DeliveryMehtod]]="shippment",FACT_ORDERS[[#This Row],[TotalAmount]]&gt;=200), 0,
    AND(FACT_ORDERS[[#This Row],[DeliveryMehtod]]="pickup"), 15,
    AND(FACT_ORDERS[[#This Row],[DeliveryMehtod]]="shippment",FACT_ORDERS[[#This Row],[TotalAmount]]&lt;200), 35
)</f>
        <v>15</v>
      </c>
      <c r="M4834" s="12" t="str" cm="1">
        <f t="array" ref="M4834">_xlfn.IFS(
    SUMIFS(FACT_ORDERS[TotalAmount], FACT_ORDERS[WD_CUSTOMERS],FACT_ORDERS[[#This Row],[WD_CUSTOMERS]])&gt;=15000, "VIP",
    SUMIFS(FACT_ORDERS[TotalAmount], FACT_ORDERS[WD_CUSTOMERS],FACT_ORDERS[[#This Row],[WD_CUSTOMERS]])&gt;=8000, "Premium",
    TRUE, "Regular"
)</f>
        <v>Premium</v>
      </c>
      <c r="N4834" s="32" cm="1">
        <f t="array" ref="N4834">_xlfn.IFS(
   FACT_ORDERS[[#This Row],[TypeOfClient]]="VIP", 0.2,
   FACT_ORDERS[[#This Row],[TypeOfClient]]="Premium", 0.1,
   TRUE, 0
)</f>
        <v>0.1</v>
      </c>
      <c r="O4834" s="31" cm="1">
        <f t="array" ref="O4834">_xlfn.IFS(
   FACT_ORDERS[[#This Row],[TotalAmount]]&gt;1500, 0.15,
   FACT_ORDERS[[#This Row],[TotalAmount]]&gt;1000, 0.1,
   FACT_ORDERS[[#This Row],[TotalAmount]]&gt;500, 0.05,
   TRUE, 0
)</f>
        <v>0.15</v>
      </c>
      <c r="P4834" s="28">
        <f xml:space="preserve"> FACT_ORDERS[[#This Row],[TotalAmount]] * (1 - (FACT_ORDERS[[#This Row],[ClientDiscount]] + FACT_ORDERS[[#This Row],[OrderDiscount]]) )</f>
        <v>1500</v>
      </c>
      <c r="Q4834" s="28">
        <f>FACT_ORDERS[[#This Row],[TotalAmountWithDiscount]]+FACT_ORDERS[[#This Row],[DeliveryCost]]</f>
        <v>1515</v>
      </c>
      <c r="R4834" s="35">
        <v>45461</v>
      </c>
      <c r="S4834" s="35" t="str">
        <f>IF(NETWORKDAYS(FACT_ORDERS[[#This Row],[Order-Date]], FACT_ORDERS[[#This Row],[ArrivalDate ]]) &gt; 10, "Late", "On Time")</f>
        <v>On Time</v>
      </c>
    </row>
    <row r="4835" spans="1:19" x14ac:dyDescent="0.3">
      <c r="A4835" s="12">
        <v>9833</v>
      </c>
      <c r="B4835" s="12">
        <v>289</v>
      </c>
      <c r="C4835" s="12">
        <v>10145</v>
      </c>
      <c r="D4835" s="12">
        <v>4834</v>
      </c>
      <c r="E4835" s="12" t="s">
        <v>244</v>
      </c>
      <c r="F4835" s="13">
        <v>44726</v>
      </c>
      <c r="G4835" s="26" t="s">
        <v>14943</v>
      </c>
      <c r="H4835" s="12">
        <v>30</v>
      </c>
      <c r="I4835" s="28">
        <f>VLOOKUP(B:B,DIM_PRODUCTS!A:F,5,FALSE)</f>
        <v>9</v>
      </c>
      <c r="J4835" s="28">
        <f>FACT_ORDERS[[#This Row],[ProductPrice]]*FACT_ORDERS[[#This Row],[Quantity]]</f>
        <v>270</v>
      </c>
      <c r="K4835" s="12" t="str">
        <f>VLOOKUP(C:C,DIM_CUSTOMERS!A:G,7,FALSE)</f>
        <v>Mexico</v>
      </c>
      <c r="L4835" s="30" cm="1">
        <f t="array" ref="L4835">_xlfn.IFS(
    AND(FACT_ORDERS[[#This Row],[DeliveryMehtod]]="shippment",FACT_ORDERS[[#This Row],[TotalAmount]]&gt;=200), 0,
    AND(FACT_ORDERS[[#This Row],[DeliveryMehtod]]="pickup"), 15,
    AND(FACT_ORDERS[[#This Row],[DeliveryMehtod]]="shippment",FACT_ORDERS[[#This Row],[TotalAmount]]&lt;200), 35
)</f>
        <v>0</v>
      </c>
      <c r="M4835" s="12" t="str" cm="1">
        <f t="array" ref="M4835">_xlfn.IFS(
    SUMIFS(FACT_ORDERS[TotalAmount], FACT_ORDERS[WD_CUSTOMERS],FACT_ORDERS[[#This Row],[WD_CUSTOMERS]])&gt;=15000, "VIP",
    SUMIFS(FACT_ORDERS[TotalAmount], FACT_ORDERS[WD_CUSTOMERS],FACT_ORDERS[[#This Row],[WD_CUSTOMERS]])&gt;=8000, "Premium",
    TRUE, "Regular"
)</f>
        <v>Premium</v>
      </c>
      <c r="N4835" s="32" cm="1">
        <f t="array" ref="N4835">_xlfn.IFS(
   FACT_ORDERS[[#This Row],[TypeOfClient]]="VIP", 0.2,
   FACT_ORDERS[[#This Row],[TypeOfClient]]="Premium", 0.1,
   TRUE, 0
)</f>
        <v>0.1</v>
      </c>
      <c r="O4835" s="31" cm="1">
        <f t="array" ref="O4835">_xlfn.IFS(
   FACT_ORDERS[[#This Row],[TotalAmount]]&gt;1500, 0.15,
   FACT_ORDERS[[#This Row],[TotalAmount]]&gt;1000, 0.1,
   FACT_ORDERS[[#This Row],[TotalAmount]]&gt;500, 0.05,
   TRUE, 0
)</f>
        <v>0</v>
      </c>
      <c r="P4835" s="28">
        <f xml:space="preserve"> FACT_ORDERS[[#This Row],[TotalAmount]] * (1 - (FACT_ORDERS[[#This Row],[ClientDiscount]] + FACT_ORDERS[[#This Row],[OrderDiscount]]) )</f>
        <v>243</v>
      </c>
      <c r="Q4835" s="28">
        <f>FACT_ORDERS[[#This Row],[TotalAmountWithDiscount]]+FACT_ORDERS[[#This Row],[DeliveryCost]]</f>
        <v>243</v>
      </c>
      <c r="R4835" s="35">
        <v>44736</v>
      </c>
      <c r="S4835" s="35" t="str">
        <f>IF(NETWORKDAYS(FACT_ORDERS[[#This Row],[Order-Date]], FACT_ORDERS[[#This Row],[ArrivalDate ]]) &gt; 10, "Late", "On Time")</f>
        <v>On Time</v>
      </c>
    </row>
    <row r="4836" spans="1:19" x14ac:dyDescent="0.3">
      <c r="A4836" s="12">
        <v>9834</v>
      </c>
      <c r="B4836" s="12">
        <v>281</v>
      </c>
      <c r="C4836" s="12">
        <v>10145</v>
      </c>
      <c r="D4836" s="12">
        <v>4835</v>
      </c>
      <c r="E4836" s="12" t="s">
        <v>243</v>
      </c>
      <c r="F4836" s="13">
        <v>44726</v>
      </c>
      <c r="G4836" s="26" t="s">
        <v>14944</v>
      </c>
      <c r="H4836" s="12">
        <v>12</v>
      </c>
      <c r="I4836" s="28">
        <f>VLOOKUP(B:B,DIM_PRODUCTS!A:F,5,FALSE)</f>
        <v>25</v>
      </c>
      <c r="J4836" s="28">
        <f>FACT_ORDERS[[#This Row],[ProductPrice]]*FACT_ORDERS[[#This Row],[Quantity]]</f>
        <v>300</v>
      </c>
      <c r="K4836" s="12" t="str">
        <f>VLOOKUP(C:C,DIM_CUSTOMERS!A:G,7,FALSE)</f>
        <v>Mexico</v>
      </c>
      <c r="L4836" s="30" cm="1">
        <f t="array" ref="L4836">_xlfn.IFS(
    AND(FACT_ORDERS[[#This Row],[DeliveryMehtod]]="shippment",FACT_ORDERS[[#This Row],[TotalAmount]]&gt;=200), 0,
    AND(FACT_ORDERS[[#This Row],[DeliveryMehtod]]="pickup"), 15,
    AND(FACT_ORDERS[[#This Row],[DeliveryMehtod]]="shippment",FACT_ORDERS[[#This Row],[TotalAmount]]&lt;200), 35
)</f>
        <v>15</v>
      </c>
      <c r="M4836" s="12" t="str" cm="1">
        <f t="array" ref="M4836">_xlfn.IFS(
    SUMIFS(FACT_ORDERS[TotalAmount], FACT_ORDERS[WD_CUSTOMERS],FACT_ORDERS[[#This Row],[WD_CUSTOMERS]])&gt;=15000, "VIP",
    SUMIFS(FACT_ORDERS[TotalAmount], FACT_ORDERS[WD_CUSTOMERS],FACT_ORDERS[[#This Row],[WD_CUSTOMERS]])&gt;=8000, "Premium",
    TRUE, "Regular"
)</f>
        <v>Premium</v>
      </c>
      <c r="N4836" s="32" cm="1">
        <f t="array" ref="N4836">_xlfn.IFS(
   FACT_ORDERS[[#This Row],[TypeOfClient]]="VIP", 0.2,
   FACT_ORDERS[[#This Row],[TypeOfClient]]="Premium", 0.1,
   TRUE, 0
)</f>
        <v>0.1</v>
      </c>
      <c r="O4836" s="31" cm="1">
        <f t="array" ref="O4836">_xlfn.IFS(
   FACT_ORDERS[[#This Row],[TotalAmount]]&gt;1500, 0.15,
   FACT_ORDERS[[#This Row],[TotalAmount]]&gt;1000, 0.1,
   FACT_ORDERS[[#This Row],[TotalAmount]]&gt;500, 0.05,
   TRUE, 0
)</f>
        <v>0</v>
      </c>
      <c r="P4836" s="28">
        <f xml:space="preserve"> FACT_ORDERS[[#This Row],[TotalAmount]] * (1 - (FACT_ORDERS[[#This Row],[ClientDiscount]] + FACT_ORDERS[[#This Row],[OrderDiscount]]) )</f>
        <v>270</v>
      </c>
      <c r="Q4836" s="28">
        <f>FACT_ORDERS[[#This Row],[TotalAmountWithDiscount]]+FACT_ORDERS[[#This Row],[DeliveryCost]]</f>
        <v>285</v>
      </c>
      <c r="R4836" s="35">
        <v>44736</v>
      </c>
      <c r="S4836" s="35" t="str">
        <f>IF(NETWORKDAYS(FACT_ORDERS[[#This Row],[Order-Date]], FACT_ORDERS[[#This Row],[ArrivalDate ]]) &gt; 10, "Late", "On Time")</f>
        <v>On Time</v>
      </c>
    </row>
    <row r="4837" spans="1:19" x14ac:dyDescent="0.3">
      <c r="A4837" s="12">
        <v>9835</v>
      </c>
      <c r="B4837" s="12">
        <v>281</v>
      </c>
      <c r="C4837" s="12">
        <v>10145</v>
      </c>
      <c r="D4837" s="12">
        <v>4836</v>
      </c>
      <c r="E4837" s="12" t="s">
        <v>243</v>
      </c>
      <c r="F4837" s="13">
        <v>45503</v>
      </c>
      <c r="G4837" s="26" t="s">
        <v>14945</v>
      </c>
      <c r="H4837" s="12">
        <v>80</v>
      </c>
      <c r="I4837" s="28">
        <f>VLOOKUP(B:B,DIM_PRODUCTS!A:F,5,FALSE)</f>
        <v>25</v>
      </c>
      <c r="J4837" s="28">
        <f>FACT_ORDERS[[#This Row],[ProductPrice]]*FACT_ORDERS[[#This Row],[Quantity]]</f>
        <v>2000</v>
      </c>
      <c r="K4837" s="12" t="str">
        <f>VLOOKUP(C:C,DIM_CUSTOMERS!A:G,7,FALSE)</f>
        <v>Mexico</v>
      </c>
      <c r="L4837" s="30" cm="1">
        <f t="array" ref="L4837">_xlfn.IFS(
    AND(FACT_ORDERS[[#This Row],[DeliveryMehtod]]="shippment",FACT_ORDERS[[#This Row],[TotalAmount]]&gt;=200), 0,
    AND(FACT_ORDERS[[#This Row],[DeliveryMehtod]]="pickup"), 15,
    AND(FACT_ORDERS[[#This Row],[DeliveryMehtod]]="shippment",FACT_ORDERS[[#This Row],[TotalAmount]]&lt;200), 35
)</f>
        <v>15</v>
      </c>
      <c r="M4837" s="12" t="str" cm="1">
        <f t="array" ref="M4837">_xlfn.IFS(
    SUMIFS(FACT_ORDERS[TotalAmount], FACT_ORDERS[WD_CUSTOMERS],FACT_ORDERS[[#This Row],[WD_CUSTOMERS]])&gt;=15000, "VIP",
    SUMIFS(FACT_ORDERS[TotalAmount], FACT_ORDERS[WD_CUSTOMERS],FACT_ORDERS[[#This Row],[WD_CUSTOMERS]])&gt;=8000, "Premium",
    TRUE, "Regular"
)</f>
        <v>Premium</v>
      </c>
      <c r="N4837" s="32" cm="1">
        <f t="array" ref="N4837">_xlfn.IFS(
   FACT_ORDERS[[#This Row],[TypeOfClient]]="VIP", 0.2,
   FACT_ORDERS[[#This Row],[TypeOfClient]]="Premium", 0.1,
   TRUE, 0
)</f>
        <v>0.1</v>
      </c>
      <c r="O4837" s="31" cm="1">
        <f t="array" ref="O4837">_xlfn.IFS(
   FACT_ORDERS[[#This Row],[TotalAmount]]&gt;1500, 0.15,
   FACT_ORDERS[[#This Row],[TotalAmount]]&gt;1000, 0.1,
   FACT_ORDERS[[#This Row],[TotalAmount]]&gt;500, 0.05,
   TRUE, 0
)</f>
        <v>0.15</v>
      </c>
      <c r="P4837" s="28">
        <f xml:space="preserve"> FACT_ORDERS[[#This Row],[TotalAmount]] * (1 - (FACT_ORDERS[[#This Row],[ClientDiscount]] + FACT_ORDERS[[#This Row],[OrderDiscount]]) )</f>
        <v>1500</v>
      </c>
      <c r="Q4837" s="28">
        <f>FACT_ORDERS[[#This Row],[TotalAmountWithDiscount]]+FACT_ORDERS[[#This Row],[DeliveryCost]]</f>
        <v>1515</v>
      </c>
      <c r="R4837" s="35">
        <v>45513</v>
      </c>
      <c r="S4837" s="35" t="str">
        <f>IF(NETWORKDAYS(FACT_ORDERS[[#This Row],[Order-Date]], FACT_ORDERS[[#This Row],[ArrivalDate ]]) &gt; 10, "Late", "On Time")</f>
        <v>On Time</v>
      </c>
    </row>
    <row r="4838" spans="1:19" x14ac:dyDescent="0.3">
      <c r="A4838" s="12">
        <v>9836</v>
      </c>
      <c r="B4838" s="12">
        <v>289</v>
      </c>
      <c r="C4838" s="12">
        <v>10145</v>
      </c>
      <c r="D4838" s="12">
        <v>4837</v>
      </c>
      <c r="E4838" s="12" t="s">
        <v>243</v>
      </c>
      <c r="F4838" s="13">
        <v>44879</v>
      </c>
      <c r="G4838" s="26" t="s">
        <v>14946</v>
      </c>
      <c r="H4838" s="12">
        <v>28</v>
      </c>
      <c r="I4838" s="28">
        <f>VLOOKUP(B:B,DIM_PRODUCTS!A:F,5,FALSE)</f>
        <v>9</v>
      </c>
      <c r="J4838" s="28">
        <f>FACT_ORDERS[[#This Row],[ProductPrice]]*FACT_ORDERS[[#This Row],[Quantity]]</f>
        <v>252</v>
      </c>
      <c r="K4838" s="12" t="str">
        <f>VLOOKUP(C:C,DIM_CUSTOMERS!A:G,7,FALSE)</f>
        <v>Mexico</v>
      </c>
      <c r="L4838" s="30" cm="1">
        <f t="array" ref="L4838">_xlfn.IFS(
    AND(FACT_ORDERS[[#This Row],[DeliveryMehtod]]="shippment",FACT_ORDERS[[#This Row],[TotalAmount]]&gt;=200), 0,
    AND(FACT_ORDERS[[#This Row],[DeliveryMehtod]]="pickup"), 15,
    AND(FACT_ORDERS[[#This Row],[DeliveryMehtod]]="shippment",FACT_ORDERS[[#This Row],[TotalAmount]]&lt;200), 35
)</f>
        <v>15</v>
      </c>
      <c r="M4838" s="12" t="str" cm="1">
        <f t="array" ref="M4838">_xlfn.IFS(
    SUMIFS(FACT_ORDERS[TotalAmount], FACT_ORDERS[WD_CUSTOMERS],FACT_ORDERS[[#This Row],[WD_CUSTOMERS]])&gt;=15000, "VIP",
    SUMIFS(FACT_ORDERS[TotalAmount], FACT_ORDERS[WD_CUSTOMERS],FACT_ORDERS[[#This Row],[WD_CUSTOMERS]])&gt;=8000, "Premium",
    TRUE, "Regular"
)</f>
        <v>Premium</v>
      </c>
      <c r="N4838" s="32" cm="1">
        <f t="array" ref="N4838">_xlfn.IFS(
   FACT_ORDERS[[#This Row],[TypeOfClient]]="VIP", 0.2,
   FACT_ORDERS[[#This Row],[TypeOfClient]]="Premium", 0.1,
   TRUE, 0
)</f>
        <v>0.1</v>
      </c>
      <c r="O4838" s="31" cm="1">
        <f t="array" ref="O4838">_xlfn.IFS(
   FACT_ORDERS[[#This Row],[TotalAmount]]&gt;1500, 0.15,
   FACT_ORDERS[[#This Row],[TotalAmount]]&gt;1000, 0.1,
   FACT_ORDERS[[#This Row],[TotalAmount]]&gt;500, 0.05,
   TRUE, 0
)</f>
        <v>0</v>
      </c>
      <c r="P4838" s="28">
        <f xml:space="preserve"> FACT_ORDERS[[#This Row],[TotalAmount]] * (1 - (FACT_ORDERS[[#This Row],[ClientDiscount]] + FACT_ORDERS[[#This Row],[OrderDiscount]]) )</f>
        <v>226.8</v>
      </c>
      <c r="Q4838" s="28">
        <f>FACT_ORDERS[[#This Row],[TotalAmountWithDiscount]]+FACT_ORDERS[[#This Row],[DeliveryCost]]</f>
        <v>241.8</v>
      </c>
      <c r="R4838" s="35">
        <v>44887</v>
      </c>
      <c r="S4838" s="35" t="str">
        <f>IF(NETWORKDAYS(FACT_ORDERS[[#This Row],[Order-Date]], FACT_ORDERS[[#This Row],[ArrivalDate ]]) &gt; 10, "Late", "On Time")</f>
        <v>On Time</v>
      </c>
    </row>
    <row r="4839" spans="1:19" x14ac:dyDescent="0.3">
      <c r="A4839" s="12">
        <v>9837</v>
      </c>
      <c r="B4839" s="12">
        <v>298</v>
      </c>
      <c r="C4839" s="12">
        <v>10145</v>
      </c>
      <c r="D4839" s="12">
        <v>4838</v>
      </c>
      <c r="E4839" s="12" t="s">
        <v>244</v>
      </c>
      <c r="F4839" s="13">
        <v>44879</v>
      </c>
      <c r="G4839" s="26" t="s">
        <v>13629</v>
      </c>
      <c r="H4839" s="12">
        <v>36</v>
      </c>
      <c r="I4839" s="28">
        <f>VLOOKUP(B:B,DIM_PRODUCTS!A:F,5,FALSE)</f>
        <v>19</v>
      </c>
      <c r="J4839" s="28">
        <f>FACT_ORDERS[[#This Row],[ProductPrice]]*FACT_ORDERS[[#This Row],[Quantity]]</f>
        <v>684</v>
      </c>
      <c r="K4839" s="12" t="str">
        <f>VLOOKUP(C:C,DIM_CUSTOMERS!A:G,7,FALSE)</f>
        <v>Mexico</v>
      </c>
      <c r="L4839" s="30" cm="1">
        <f t="array" ref="L4839">_xlfn.IFS(
    AND(FACT_ORDERS[[#This Row],[DeliveryMehtod]]="shippment",FACT_ORDERS[[#This Row],[TotalAmount]]&gt;=200), 0,
    AND(FACT_ORDERS[[#This Row],[DeliveryMehtod]]="pickup"), 15,
    AND(FACT_ORDERS[[#This Row],[DeliveryMehtod]]="shippment",FACT_ORDERS[[#This Row],[TotalAmount]]&lt;200), 35
)</f>
        <v>0</v>
      </c>
      <c r="M4839" s="12" t="str" cm="1">
        <f t="array" ref="M4839">_xlfn.IFS(
    SUMIFS(FACT_ORDERS[TotalAmount], FACT_ORDERS[WD_CUSTOMERS],FACT_ORDERS[[#This Row],[WD_CUSTOMERS]])&gt;=15000, "VIP",
    SUMIFS(FACT_ORDERS[TotalAmount], FACT_ORDERS[WD_CUSTOMERS],FACT_ORDERS[[#This Row],[WD_CUSTOMERS]])&gt;=8000, "Premium",
    TRUE, "Regular"
)</f>
        <v>Premium</v>
      </c>
      <c r="N4839" s="32" cm="1">
        <f t="array" ref="N4839">_xlfn.IFS(
   FACT_ORDERS[[#This Row],[TypeOfClient]]="VIP", 0.2,
   FACT_ORDERS[[#This Row],[TypeOfClient]]="Premium", 0.1,
   TRUE, 0
)</f>
        <v>0.1</v>
      </c>
      <c r="O4839" s="31" cm="1">
        <f t="array" ref="O4839">_xlfn.IFS(
   FACT_ORDERS[[#This Row],[TotalAmount]]&gt;1500, 0.15,
   FACT_ORDERS[[#This Row],[TotalAmount]]&gt;1000, 0.1,
   FACT_ORDERS[[#This Row],[TotalAmount]]&gt;500, 0.05,
   TRUE, 0
)</f>
        <v>0.05</v>
      </c>
      <c r="P4839" s="28">
        <f xml:space="preserve"> FACT_ORDERS[[#This Row],[TotalAmount]] * (1 - (FACT_ORDERS[[#This Row],[ClientDiscount]] + FACT_ORDERS[[#This Row],[OrderDiscount]]) )</f>
        <v>581.4</v>
      </c>
      <c r="Q4839" s="28">
        <f>FACT_ORDERS[[#This Row],[TotalAmountWithDiscount]]+FACT_ORDERS[[#This Row],[DeliveryCost]]</f>
        <v>581.4</v>
      </c>
      <c r="R4839" s="35">
        <v>44887</v>
      </c>
      <c r="S4839" s="35" t="str">
        <f>IF(NETWORKDAYS(FACT_ORDERS[[#This Row],[Order-Date]], FACT_ORDERS[[#This Row],[ArrivalDate ]]) &gt; 10, "Late", "On Time")</f>
        <v>On Time</v>
      </c>
    </row>
    <row r="4840" spans="1:19" x14ac:dyDescent="0.3">
      <c r="A4840" s="12">
        <v>9838</v>
      </c>
      <c r="B4840" s="12">
        <v>281</v>
      </c>
      <c r="C4840" s="12">
        <v>10145</v>
      </c>
      <c r="D4840" s="12">
        <v>4839</v>
      </c>
      <c r="E4840" s="12" t="s">
        <v>244</v>
      </c>
      <c r="F4840" s="13">
        <v>44879</v>
      </c>
      <c r="G4840" s="26" t="s">
        <v>14947</v>
      </c>
      <c r="H4840" s="12">
        <v>81</v>
      </c>
      <c r="I4840" s="28">
        <f>VLOOKUP(B:B,DIM_PRODUCTS!A:F,5,FALSE)</f>
        <v>25</v>
      </c>
      <c r="J4840" s="28">
        <f>FACT_ORDERS[[#This Row],[ProductPrice]]*FACT_ORDERS[[#This Row],[Quantity]]</f>
        <v>2025</v>
      </c>
      <c r="K4840" s="12" t="str">
        <f>VLOOKUP(C:C,DIM_CUSTOMERS!A:G,7,FALSE)</f>
        <v>Mexico</v>
      </c>
      <c r="L4840" s="30" cm="1">
        <f t="array" ref="L4840">_xlfn.IFS(
    AND(FACT_ORDERS[[#This Row],[DeliveryMehtod]]="shippment",FACT_ORDERS[[#This Row],[TotalAmount]]&gt;=200), 0,
    AND(FACT_ORDERS[[#This Row],[DeliveryMehtod]]="pickup"), 15,
    AND(FACT_ORDERS[[#This Row],[DeliveryMehtod]]="shippment",FACT_ORDERS[[#This Row],[TotalAmount]]&lt;200), 35
)</f>
        <v>0</v>
      </c>
      <c r="M4840" s="12" t="str" cm="1">
        <f t="array" ref="M4840">_xlfn.IFS(
    SUMIFS(FACT_ORDERS[TotalAmount], FACT_ORDERS[WD_CUSTOMERS],FACT_ORDERS[[#This Row],[WD_CUSTOMERS]])&gt;=15000, "VIP",
    SUMIFS(FACT_ORDERS[TotalAmount], FACT_ORDERS[WD_CUSTOMERS],FACT_ORDERS[[#This Row],[WD_CUSTOMERS]])&gt;=8000, "Premium",
    TRUE, "Regular"
)</f>
        <v>Premium</v>
      </c>
      <c r="N4840" s="32" cm="1">
        <f t="array" ref="N4840">_xlfn.IFS(
   FACT_ORDERS[[#This Row],[TypeOfClient]]="VIP", 0.2,
   FACT_ORDERS[[#This Row],[TypeOfClient]]="Premium", 0.1,
   TRUE, 0
)</f>
        <v>0.1</v>
      </c>
      <c r="O4840" s="31" cm="1">
        <f t="array" ref="O4840">_xlfn.IFS(
   FACT_ORDERS[[#This Row],[TotalAmount]]&gt;1500, 0.15,
   FACT_ORDERS[[#This Row],[TotalAmount]]&gt;1000, 0.1,
   FACT_ORDERS[[#This Row],[TotalAmount]]&gt;500, 0.05,
   TRUE, 0
)</f>
        <v>0.15</v>
      </c>
      <c r="P4840" s="28">
        <f xml:space="preserve"> FACT_ORDERS[[#This Row],[TotalAmount]] * (1 - (FACT_ORDERS[[#This Row],[ClientDiscount]] + FACT_ORDERS[[#This Row],[OrderDiscount]]) )</f>
        <v>1518.75</v>
      </c>
      <c r="Q4840" s="28">
        <f>FACT_ORDERS[[#This Row],[TotalAmountWithDiscount]]+FACT_ORDERS[[#This Row],[DeliveryCost]]</f>
        <v>1518.75</v>
      </c>
      <c r="R4840" s="35">
        <v>44889</v>
      </c>
      <c r="S4840" s="35" t="str">
        <f>IF(NETWORKDAYS(FACT_ORDERS[[#This Row],[Order-Date]], FACT_ORDERS[[#This Row],[ArrivalDate ]]) &gt; 10, "Late", "On Time")</f>
        <v>On Time</v>
      </c>
    </row>
    <row r="4841" spans="1:19" x14ac:dyDescent="0.3">
      <c r="A4841" s="12">
        <v>9839</v>
      </c>
      <c r="B4841" s="12">
        <v>281</v>
      </c>
      <c r="C4841" s="12">
        <v>10145</v>
      </c>
      <c r="D4841" s="12">
        <v>4840</v>
      </c>
      <c r="E4841" s="12" t="s">
        <v>244</v>
      </c>
      <c r="F4841" s="13">
        <v>45434</v>
      </c>
      <c r="G4841" s="26" t="s">
        <v>14948</v>
      </c>
      <c r="H4841" s="12">
        <v>18</v>
      </c>
      <c r="I4841" s="28">
        <f>VLOOKUP(B:B,DIM_PRODUCTS!A:F,5,FALSE)</f>
        <v>25</v>
      </c>
      <c r="J4841" s="28">
        <f>FACT_ORDERS[[#This Row],[ProductPrice]]*FACT_ORDERS[[#This Row],[Quantity]]</f>
        <v>450</v>
      </c>
      <c r="K4841" s="12" t="str">
        <f>VLOOKUP(C:C,DIM_CUSTOMERS!A:G,7,FALSE)</f>
        <v>Mexico</v>
      </c>
      <c r="L4841" s="30" cm="1">
        <f t="array" ref="L4841">_xlfn.IFS(
    AND(FACT_ORDERS[[#This Row],[DeliveryMehtod]]="shippment",FACT_ORDERS[[#This Row],[TotalAmount]]&gt;=200), 0,
    AND(FACT_ORDERS[[#This Row],[DeliveryMehtod]]="pickup"), 15,
    AND(FACT_ORDERS[[#This Row],[DeliveryMehtod]]="shippment",FACT_ORDERS[[#This Row],[TotalAmount]]&lt;200), 35
)</f>
        <v>0</v>
      </c>
      <c r="M4841" s="12" t="str" cm="1">
        <f t="array" ref="M4841">_xlfn.IFS(
    SUMIFS(FACT_ORDERS[TotalAmount], FACT_ORDERS[WD_CUSTOMERS],FACT_ORDERS[[#This Row],[WD_CUSTOMERS]])&gt;=15000, "VIP",
    SUMIFS(FACT_ORDERS[TotalAmount], FACT_ORDERS[WD_CUSTOMERS],FACT_ORDERS[[#This Row],[WD_CUSTOMERS]])&gt;=8000, "Premium",
    TRUE, "Regular"
)</f>
        <v>Premium</v>
      </c>
      <c r="N4841" s="32" cm="1">
        <f t="array" ref="N4841">_xlfn.IFS(
   FACT_ORDERS[[#This Row],[TypeOfClient]]="VIP", 0.2,
   FACT_ORDERS[[#This Row],[TypeOfClient]]="Premium", 0.1,
   TRUE, 0
)</f>
        <v>0.1</v>
      </c>
      <c r="O4841" s="31" cm="1">
        <f t="array" ref="O4841">_xlfn.IFS(
   FACT_ORDERS[[#This Row],[TotalAmount]]&gt;1500, 0.15,
   FACT_ORDERS[[#This Row],[TotalAmount]]&gt;1000, 0.1,
   FACT_ORDERS[[#This Row],[TotalAmount]]&gt;500, 0.05,
   TRUE, 0
)</f>
        <v>0</v>
      </c>
      <c r="P4841" s="28">
        <f xml:space="preserve"> FACT_ORDERS[[#This Row],[TotalAmount]] * (1 - (FACT_ORDERS[[#This Row],[ClientDiscount]] + FACT_ORDERS[[#This Row],[OrderDiscount]]) )</f>
        <v>405</v>
      </c>
      <c r="Q4841" s="28">
        <f>FACT_ORDERS[[#This Row],[TotalAmountWithDiscount]]+FACT_ORDERS[[#This Row],[DeliveryCost]]</f>
        <v>405</v>
      </c>
      <c r="R4841" s="35">
        <v>45442</v>
      </c>
      <c r="S4841" s="35" t="str">
        <f>IF(NETWORKDAYS(FACT_ORDERS[[#This Row],[Order-Date]], FACT_ORDERS[[#This Row],[ArrivalDate ]]) &gt; 10, "Late", "On Time")</f>
        <v>On Time</v>
      </c>
    </row>
    <row r="4842" spans="1:19" x14ac:dyDescent="0.3">
      <c r="A4842" s="12">
        <v>9840</v>
      </c>
      <c r="B4842" s="12">
        <v>289</v>
      </c>
      <c r="C4842" s="12">
        <v>10145</v>
      </c>
      <c r="D4842" s="12">
        <v>4841</v>
      </c>
      <c r="E4842" s="12" t="s">
        <v>243</v>
      </c>
      <c r="F4842" s="13">
        <v>44961</v>
      </c>
      <c r="G4842" s="26" t="s">
        <v>3753</v>
      </c>
      <c r="H4842" s="12">
        <v>19</v>
      </c>
      <c r="I4842" s="28">
        <f>VLOOKUP(B:B,DIM_PRODUCTS!A:F,5,FALSE)</f>
        <v>9</v>
      </c>
      <c r="J4842" s="28">
        <f>FACT_ORDERS[[#This Row],[ProductPrice]]*FACT_ORDERS[[#This Row],[Quantity]]</f>
        <v>171</v>
      </c>
      <c r="K4842" s="12" t="str">
        <f>VLOOKUP(C:C,DIM_CUSTOMERS!A:G,7,FALSE)</f>
        <v>Mexico</v>
      </c>
      <c r="L4842" s="30" cm="1">
        <f t="array" ref="L4842">_xlfn.IFS(
    AND(FACT_ORDERS[[#This Row],[DeliveryMehtod]]="shippment",FACT_ORDERS[[#This Row],[TotalAmount]]&gt;=200), 0,
    AND(FACT_ORDERS[[#This Row],[DeliveryMehtod]]="pickup"), 15,
    AND(FACT_ORDERS[[#This Row],[DeliveryMehtod]]="shippment",FACT_ORDERS[[#This Row],[TotalAmount]]&lt;200), 35
)</f>
        <v>15</v>
      </c>
      <c r="M4842" s="12" t="str" cm="1">
        <f t="array" ref="M4842">_xlfn.IFS(
    SUMIFS(FACT_ORDERS[TotalAmount], FACT_ORDERS[WD_CUSTOMERS],FACT_ORDERS[[#This Row],[WD_CUSTOMERS]])&gt;=15000, "VIP",
    SUMIFS(FACT_ORDERS[TotalAmount], FACT_ORDERS[WD_CUSTOMERS],FACT_ORDERS[[#This Row],[WD_CUSTOMERS]])&gt;=8000, "Premium",
    TRUE, "Regular"
)</f>
        <v>Premium</v>
      </c>
      <c r="N4842" s="32" cm="1">
        <f t="array" ref="N4842">_xlfn.IFS(
   FACT_ORDERS[[#This Row],[TypeOfClient]]="VIP", 0.2,
   FACT_ORDERS[[#This Row],[TypeOfClient]]="Premium", 0.1,
   TRUE, 0
)</f>
        <v>0.1</v>
      </c>
      <c r="O4842" s="31" cm="1">
        <f t="array" ref="O4842">_xlfn.IFS(
   FACT_ORDERS[[#This Row],[TotalAmount]]&gt;1500, 0.15,
   FACT_ORDERS[[#This Row],[TotalAmount]]&gt;1000, 0.1,
   FACT_ORDERS[[#This Row],[TotalAmount]]&gt;500, 0.05,
   TRUE, 0
)</f>
        <v>0</v>
      </c>
      <c r="P4842" s="28">
        <f xml:space="preserve"> FACT_ORDERS[[#This Row],[TotalAmount]] * (1 - (FACT_ORDERS[[#This Row],[ClientDiscount]] + FACT_ORDERS[[#This Row],[OrderDiscount]]) )</f>
        <v>153.9</v>
      </c>
      <c r="Q4842" s="28">
        <f>FACT_ORDERS[[#This Row],[TotalAmountWithDiscount]]+FACT_ORDERS[[#This Row],[DeliveryCost]]</f>
        <v>168.9</v>
      </c>
      <c r="R4842" s="35">
        <v>44971</v>
      </c>
      <c r="S4842" s="35" t="str">
        <f>IF(NETWORKDAYS(FACT_ORDERS[[#This Row],[Order-Date]], FACT_ORDERS[[#This Row],[ArrivalDate ]]) &gt; 10, "Late", "On Time")</f>
        <v>On Time</v>
      </c>
    </row>
    <row r="4843" spans="1:19" x14ac:dyDescent="0.3">
      <c r="A4843" s="12">
        <v>9841</v>
      </c>
      <c r="B4843" s="12">
        <v>298</v>
      </c>
      <c r="C4843" s="12">
        <v>10145</v>
      </c>
      <c r="D4843" s="12">
        <v>4842</v>
      </c>
      <c r="E4843" s="12" t="s">
        <v>243</v>
      </c>
      <c r="F4843" s="13">
        <v>44961</v>
      </c>
      <c r="G4843" s="26" t="s">
        <v>14949</v>
      </c>
      <c r="H4843" s="12">
        <v>81</v>
      </c>
      <c r="I4843" s="28">
        <f>VLOOKUP(B:B,DIM_PRODUCTS!A:F,5,FALSE)</f>
        <v>19</v>
      </c>
      <c r="J4843" s="28">
        <f>FACT_ORDERS[[#This Row],[ProductPrice]]*FACT_ORDERS[[#This Row],[Quantity]]</f>
        <v>1539</v>
      </c>
      <c r="K4843" s="12" t="str">
        <f>VLOOKUP(C:C,DIM_CUSTOMERS!A:G,7,FALSE)</f>
        <v>Mexico</v>
      </c>
      <c r="L4843" s="30" cm="1">
        <f t="array" ref="L4843">_xlfn.IFS(
    AND(FACT_ORDERS[[#This Row],[DeliveryMehtod]]="shippment",FACT_ORDERS[[#This Row],[TotalAmount]]&gt;=200), 0,
    AND(FACT_ORDERS[[#This Row],[DeliveryMehtod]]="pickup"), 15,
    AND(FACT_ORDERS[[#This Row],[DeliveryMehtod]]="shippment",FACT_ORDERS[[#This Row],[TotalAmount]]&lt;200), 35
)</f>
        <v>15</v>
      </c>
      <c r="M4843" s="12" t="str" cm="1">
        <f t="array" ref="M4843">_xlfn.IFS(
    SUMIFS(FACT_ORDERS[TotalAmount], FACT_ORDERS[WD_CUSTOMERS],FACT_ORDERS[[#This Row],[WD_CUSTOMERS]])&gt;=15000, "VIP",
    SUMIFS(FACT_ORDERS[TotalAmount], FACT_ORDERS[WD_CUSTOMERS],FACT_ORDERS[[#This Row],[WD_CUSTOMERS]])&gt;=8000, "Premium",
    TRUE, "Regular"
)</f>
        <v>Premium</v>
      </c>
      <c r="N4843" s="32" cm="1">
        <f t="array" ref="N4843">_xlfn.IFS(
   FACT_ORDERS[[#This Row],[TypeOfClient]]="VIP", 0.2,
   FACT_ORDERS[[#This Row],[TypeOfClient]]="Premium", 0.1,
   TRUE, 0
)</f>
        <v>0.1</v>
      </c>
      <c r="O4843" s="31" cm="1">
        <f t="array" ref="O4843">_xlfn.IFS(
   FACT_ORDERS[[#This Row],[TotalAmount]]&gt;1500, 0.15,
   FACT_ORDERS[[#This Row],[TotalAmount]]&gt;1000, 0.1,
   FACT_ORDERS[[#This Row],[TotalAmount]]&gt;500, 0.05,
   TRUE, 0
)</f>
        <v>0.15</v>
      </c>
      <c r="P4843" s="28">
        <f xml:space="preserve"> FACT_ORDERS[[#This Row],[TotalAmount]] * (1 - (FACT_ORDERS[[#This Row],[ClientDiscount]] + FACT_ORDERS[[#This Row],[OrderDiscount]]) )</f>
        <v>1154.25</v>
      </c>
      <c r="Q4843" s="28">
        <f>FACT_ORDERS[[#This Row],[TotalAmountWithDiscount]]+FACT_ORDERS[[#This Row],[DeliveryCost]]</f>
        <v>1169.25</v>
      </c>
      <c r="R4843" s="35">
        <v>44970</v>
      </c>
      <c r="S4843" s="35" t="str">
        <f>IF(NETWORKDAYS(FACT_ORDERS[[#This Row],[Order-Date]], FACT_ORDERS[[#This Row],[ArrivalDate ]]) &gt; 10, "Late", "On Time")</f>
        <v>On Time</v>
      </c>
    </row>
    <row r="4844" spans="1:19" x14ac:dyDescent="0.3">
      <c r="A4844" s="12">
        <v>9842</v>
      </c>
      <c r="B4844" s="12">
        <v>281</v>
      </c>
      <c r="C4844" s="12">
        <v>10145</v>
      </c>
      <c r="D4844" s="12">
        <v>4843</v>
      </c>
      <c r="E4844" s="12" t="s">
        <v>244</v>
      </c>
      <c r="F4844" s="13">
        <v>44961</v>
      </c>
      <c r="G4844" s="26" t="s">
        <v>14950</v>
      </c>
      <c r="H4844" s="12">
        <v>12</v>
      </c>
      <c r="I4844" s="28">
        <f>VLOOKUP(B:B,DIM_PRODUCTS!A:F,5,FALSE)</f>
        <v>25</v>
      </c>
      <c r="J4844" s="28">
        <f>FACT_ORDERS[[#This Row],[ProductPrice]]*FACT_ORDERS[[#This Row],[Quantity]]</f>
        <v>300</v>
      </c>
      <c r="K4844" s="12" t="str">
        <f>VLOOKUP(C:C,DIM_CUSTOMERS!A:G,7,FALSE)</f>
        <v>Mexico</v>
      </c>
      <c r="L4844" s="30" cm="1">
        <f t="array" ref="L4844">_xlfn.IFS(
    AND(FACT_ORDERS[[#This Row],[DeliveryMehtod]]="shippment",FACT_ORDERS[[#This Row],[TotalAmount]]&gt;=200), 0,
    AND(FACT_ORDERS[[#This Row],[DeliveryMehtod]]="pickup"), 15,
    AND(FACT_ORDERS[[#This Row],[DeliveryMehtod]]="shippment",FACT_ORDERS[[#This Row],[TotalAmount]]&lt;200), 35
)</f>
        <v>0</v>
      </c>
      <c r="M4844" s="12" t="str" cm="1">
        <f t="array" ref="M4844">_xlfn.IFS(
    SUMIFS(FACT_ORDERS[TotalAmount], FACT_ORDERS[WD_CUSTOMERS],FACT_ORDERS[[#This Row],[WD_CUSTOMERS]])&gt;=15000, "VIP",
    SUMIFS(FACT_ORDERS[TotalAmount], FACT_ORDERS[WD_CUSTOMERS],FACT_ORDERS[[#This Row],[WD_CUSTOMERS]])&gt;=8000, "Premium",
    TRUE, "Regular"
)</f>
        <v>Premium</v>
      </c>
      <c r="N4844" s="32" cm="1">
        <f t="array" ref="N4844">_xlfn.IFS(
   FACT_ORDERS[[#This Row],[TypeOfClient]]="VIP", 0.2,
   FACT_ORDERS[[#This Row],[TypeOfClient]]="Premium", 0.1,
   TRUE, 0
)</f>
        <v>0.1</v>
      </c>
      <c r="O4844" s="31" cm="1">
        <f t="array" ref="O4844">_xlfn.IFS(
   FACT_ORDERS[[#This Row],[TotalAmount]]&gt;1500, 0.15,
   FACT_ORDERS[[#This Row],[TotalAmount]]&gt;1000, 0.1,
   FACT_ORDERS[[#This Row],[TotalAmount]]&gt;500, 0.05,
   TRUE, 0
)</f>
        <v>0</v>
      </c>
      <c r="P4844" s="28">
        <f xml:space="preserve"> FACT_ORDERS[[#This Row],[TotalAmount]] * (1 - (FACT_ORDERS[[#This Row],[ClientDiscount]] + FACT_ORDERS[[#This Row],[OrderDiscount]]) )</f>
        <v>270</v>
      </c>
      <c r="Q4844" s="28">
        <f>FACT_ORDERS[[#This Row],[TotalAmountWithDiscount]]+FACT_ORDERS[[#This Row],[DeliveryCost]]</f>
        <v>270</v>
      </c>
      <c r="R4844" s="35">
        <v>44969</v>
      </c>
      <c r="S4844" s="35" t="str">
        <f>IF(NETWORKDAYS(FACT_ORDERS[[#This Row],[Order-Date]], FACT_ORDERS[[#This Row],[ArrivalDate ]]) &gt; 10, "Late", "On Time")</f>
        <v>On Time</v>
      </c>
    </row>
    <row r="4845" spans="1:19" x14ac:dyDescent="0.3">
      <c r="A4845" s="12">
        <v>9843</v>
      </c>
      <c r="B4845" s="12">
        <v>282</v>
      </c>
      <c r="C4845" s="12">
        <v>10360</v>
      </c>
      <c r="D4845" s="12">
        <v>4844</v>
      </c>
      <c r="E4845" s="12" t="s">
        <v>243</v>
      </c>
      <c r="F4845" s="13">
        <v>45006</v>
      </c>
      <c r="G4845" s="26" t="s">
        <v>14951</v>
      </c>
      <c r="H4845" s="12">
        <v>16</v>
      </c>
      <c r="I4845" s="28">
        <f>VLOOKUP(B:B,DIM_PRODUCTS!A:F,5,FALSE)</f>
        <v>10</v>
      </c>
      <c r="J4845" s="28">
        <f>FACT_ORDERS[[#This Row],[ProductPrice]]*FACT_ORDERS[[#This Row],[Quantity]]</f>
        <v>160</v>
      </c>
      <c r="K4845" s="12" t="str">
        <f>VLOOKUP(C:C,DIM_CUSTOMERS!A:G,7,FALSE)</f>
        <v>Mexico</v>
      </c>
      <c r="L4845" s="30" cm="1">
        <f t="array" ref="L4845">_xlfn.IFS(
    AND(FACT_ORDERS[[#This Row],[DeliveryMehtod]]="shippment",FACT_ORDERS[[#This Row],[TotalAmount]]&gt;=200), 0,
    AND(FACT_ORDERS[[#This Row],[DeliveryMehtod]]="pickup"), 15,
    AND(FACT_ORDERS[[#This Row],[DeliveryMehtod]]="shippment",FACT_ORDERS[[#This Row],[TotalAmount]]&lt;200), 35
)</f>
        <v>15</v>
      </c>
      <c r="M4845" s="12" t="str" cm="1">
        <f t="array" ref="M4845">_xlfn.IFS(
    SUMIFS(FACT_ORDERS[TotalAmount], FACT_ORDERS[WD_CUSTOMERS],FACT_ORDERS[[#This Row],[WD_CUSTOMERS]])&gt;=15000, "VIP",
    SUMIFS(FACT_ORDERS[TotalAmount], FACT_ORDERS[WD_CUSTOMERS],FACT_ORDERS[[#This Row],[WD_CUSTOMERS]])&gt;=8000, "Premium",
    TRUE, "Regular"
)</f>
        <v>Premium</v>
      </c>
      <c r="N4845" s="32" cm="1">
        <f t="array" ref="N4845">_xlfn.IFS(
   FACT_ORDERS[[#This Row],[TypeOfClient]]="VIP", 0.2,
   FACT_ORDERS[[#This Row],[TypeOfClient]]="Premium", 0.1,
   TRUE, 0
)</f>
        <v>0.1</v>
      </c>
      <c r="O4845" s="31" cm="1">
        <f t="array" ref="O4845">_xlfn.IFS(
   FACT_ORDERS[[#This Row],[TotalAmount]]&gt;1500, 0.15,
   FACT_ORDERS[[#This Row],[TotalAmount]]&gt;1000, 0.1,
   FACT_ORDERS[[#This Row],[TotalAmount]]&gt;500, 0.05,
   TRUE, 0
)</f>
        <v>0</v>
      </c>
      <c r="P4845" s="28">
        <f xml:space="preserve"> FACT_ORDERS[[#This Row],[TotalAmount]] * (1 - (FACT_ORDERS[[#This Row],[ClientDiscount]] + FACT_ORDERS[[#This Row],[OrderDiscount]]) )</f>
        <v>144</v>
      </c>
      <c r="Q4845" s="28">
        <f>FACT_ORDERS[[#This Row],[TotalAmountWithDiscount]]+FACT_ORDERS[[#This Row],[DeliveryCost]]</f>
        <v>159</v>
      </c>
      <c r="R4845" s="35">
        <v>45015</v>
      </c>
      <c r="S4845" s="35" t="str">
        <f>IF(NETWORKDAYS(FACT_ORDERS[[#This Row],[Order-Date]], FACT_ORDERS[[#This Row],[ArrivalDate ]]) &gt; 10, "Late", "On Time")</f>
        <v>On Time</v>
      </c>
    </row>
    <row r="4846" spans="1:19" x14ac:dyDescent="0.3">
      <c r="A4846" s="12">
        <v>9844</v>
      </c>
      <c r="B4846" s="12">
        <v>238</v>
      </c>
      <c r="C4846" s="12">
        <v>10360</v>
      </c>
      <c r="D4846" s="12">
        <v>4845</v>
      </c>
      <c r="E4846" s="12" t="s">
        <v>243</v>
      </c>
      <c r="F4846" s="13">
        <v>45006</v>
      </c>
      <c r="G4846" s="26" t="s">
        <v>14952</v>
      </c>
      <c r="H4846" s="12">
        <v>82</v>
      </c>
      <c r="I4846" s="28">
        <f>VLOOKUP(B:B,DIM_PRODUCTS!A:F,5,FALSE)</f>
        <v>16</v>
      </c>
      <c r="J4846" s="28">
        <f>FACT_ORDERS[[#This Row],[ProductPrice]]*FACT_ORDERS[[#This Row],[Quantity]]</f>
        <v>1312</v>
      </c>
      <c r="K4846" s="12" t="str">
        <f>VLOOKUP(C:C,DIM_CUSTOMERS!A:G,7,FALSE)</f>
        <v>Mexico</v>
      </c>
      <c r="L4846" s="30" cm="1">
        <f t="array" ref="L4846">_xlfn.IFS(
    AND(FACT_ORDERS[[#This Row],[DeliveryMehtod]]="shippment",FACT_ORDERS[[#This Row],[TotalAmount]]&gt;=200), 0,
    AND(FACT_ORDERS[[#This Row],[DeliveryMehtod]]="pickup"), 15,
    AND(FACT_ORDERS[[#This Row],[DeliveryMehtod]]="shippment",FACT_ORDERS[[#This Row],[TotalAmount]]&lt;200), 35
)</f>
        <v>15</v>
      </c>
      <c r="M4846" s="12" t="str" cm="1">
        <f t="array" ref="M4846">_xlfn.IFS(
    SUMIFS(FACT_ORDERS[TotalAmount], FACT_ORDERS[WD_CUSTOMERS],FACT_ORDERS[[#This Row],[WD_CUSTOMERS]])&gt;=15000, "VIP",
    SUMIFS(FACT_ORDERS[TotalAmount], FACT_ORDERS[WD_CUSTOMERS],FACT_ORDERS[[#This Row],[WD_CUSTOMERS]])&gt;=8000, "Premium",
    TRUE, "Regular"
)</f>
        <v>Premium</v>
      </c>
      <c r="N4846" s="32" cm="1">
        <f t="array" ref="N4846">_xlfn.IFS(
   FACT_ORDERS[[#This Row],[TypeOfClient]]="VIP", 0.2,
   FACT_ORDERS[[#This Row],[TypeOfClient]]="Premium", 0.1,
   TRUE, 0
)</f>
        <v>0.1</v>
      </c>
      <c r="O4846" s="31" cm="1">
        <f t="array" ref="O4846">_xlfn.IFS(
   FACT_ORDERS[[#This Row],[TotalAmount]]&gt;1500, 0.15,
   FACT_ORDERS[[#This Row],[TotalAmount]]&gt;1000, 0.1,
   FACT_ORDERS[[#This Row],[TotalAmount]]&gt;500, 0.05,
   TRUE, 0
)</f>
        <v>0.1</v>
      </c>
      <c r="P4846" s="28">
        <f xml:space="preserve"> FACT_ORDERS[[#This Row],[TotalAmount]] * (1 - (FACT_ORDERS[[#This Row],[ClientDiscount]] + FACT_ORDERS[[#This Row],[OrderDiscount]]) )</f>
        <v>1049.6000000000001</v>
      </c>
      <c r="Q4846" s="28">
        <f>FACT_ORDERS[[#This Row],[TotalAmountWithDiscount]]+FACT_ORDERS[[#This Row],[DeliveryCost]]</f>
        <v>1064.6000000000001</v>
      </c>
      <c r="R4846" s="35">
        <v>45014</v>
      </c>
      <c r="S4846" s="35" t="str">
        <f>IF(NETWORKDAYS(FACT_ORDERS[[#This Row],[Order-Date]], FACT_ORDERS[[#This Row],[ArrivalDate ]]) &gt; 10, "Late", "On Time")</f>
        <v>On Time</v>
      </c>
    </row>
    <row r="4847" spans="1:19" x14ac:dyDescent="0.3">
      <c r="A4847" s="12">
        <v>9845</v>
      </c>
      <c r="B4847" s="12">
        <v>234</v>
      </c>
      <c r="C4847" s="12">
        <v>10360</v>
      </c>
      <c r="D4847" s="12">
        <v>4846</v>
      </c>
      <c r="E4847" s="12" t="s">
        <v>243</v>
      </c>
      <c r="F4847" s="13">
        <v>45006</v>
      </c>
      <c r="G4847" s="26" t="s">
        <v>14953</v>
      </c>
      <c r="H4847" s="12">
        <v>44</v>
      </c>
      <c r="I4847" s="28">
        <f>VLOOKUP(B:B,DIM_PRODUCTS!A:F,5,FALSE)</f>
        <v>13</v>
      </c>
      <c r="J4847" s="28">
        <f>FACT_ORDERS[[#This Row],[ProductPrice]]*FACT_ORDERS[[#This Row],[Quantity]]</f>
        <v>572</v>
      </c>
      <c r="K4847" s="12" t="str">
        <f>VLOOKUP(C:C,DIM_CUSTOMERS!A:G,7,FALSE)</f>
        <v>Mexico</v>
      </c>
      <c r="L4847" s="30" cm="1">
        <f t="array" ref="L4847">_xlfn.IFS(
    AND(FACT_ORDERS[[#This Row],[DeliveryMehtod]]="shippment",FACT_ORDERS[[#This Row],[TotalAmount]]&gt;=200), 0,
    AND(FACT_ORDERS[[#This Row],[DeliveryMehtod]]="pickup"), 15,
    AND(FACT_ORDERS[[#This Row],[DeliveryMehtod]]="shippment",FACT_ORDERS[[#This Row],[TotalAmount]]&lt;200), 35
)</f>
        <v>15</v>
      </c>
      <c r="M4847" s="12" t="str" cm="1">
        <f t="array" ref="M4847">_xlfn.IFS(
    SUMIFS(FACT_ORDERS[TotalAmount], FACT_ORDERS[WD_CUSTOMERS],FACT_ORDERS[[#This Row],[WD_CUSTOMERS]])&gt;=15000, "VIP",
    SUMIFS(FACT_ORDERS[TotalAmount], FACT_ORDERS[WD_CUSTOMERS],FACT_ORDERS[[#This Row],[WD_CUSTOMERS]])&gt;=8000, "Premium",
    TRUE, "Regular"
)</f>
        <v>Premium</v>
      </c>
      <c r="N4847" s="32" cm="1">
        <f t="array" ref="N4847">_xlfn.IFS(
   FACT_ORDERS[[#This Row],[TypeOfClient]]="VIP", 0.2,
   FACT_ORDERS[[#This Row],[TypeOfClient]]="Premium", 0.1,
   TRUE, 0
)</f>
        <v>0.1</v>
      </c>
      <c r="O4847" s="31" cm="1">
        <f t="array" ref="O4847">_xlfn.IFS(
   FACT_ORDERS[[#This Row],[TotalAmount]]&gt;1500, 0.15,
   FACT_ORDERS[[#This Row],[TotalAmount]]&gt;1000, 0.1,
   FACT_ORDERS[[#This Row],[TotalAmount]]&gt;500, 0.05,
   TRUE, 0
)</f>
        <v>0.05</v>
      </c>
      <c r="P4847" s="28">
        <f xml:space="preserve"> FACT_ORDERS[[#This Row],[TotalAmount]] * (1 - (FACT_ORDERS[[#This Row],[ClientDiscount]] + FACT_ORDERS[[#This Row],[OrderDiscount]]) )</f>
        <v>486.2</v>
      </c>
      <c r="Q4847" s="28">
        <f>FACT_ORDERS[[#This Row],[TotalAmountWithDiscount]]+FACT_ORDERS[[#This Row],[DeliveryCost]]</f>
        <v>501.2</v>
      </c>
      <c r="R4847" s="35">
        <v>45016</v>
      </c>
      <c r="S4847" s="35" t="str">
        <f>IF(NETWORKDAYS(FACT_ORDERS[[#This Row],[Order-Date]], FACT_ORDERS[[#This Row],[ArrivalDate ]]) &gt; 10, "Late", "On Time")</f>
        <v>On Time</v>
      </c>
    </row>
    <row r="4848" spans="1:19" x14ac:dyDescent="0.3">
      <c r="A4848" s="12">
        <v>9846</v>
      </c>
      <c r="B4848" s="12">
        <v>282</v>
      </c>
      <c r="C4848" s="12">
        <v>10360</v>
      </c>
      <c r="D4848" s="12">
        <v>4847</v>
      </c>
      <c r="E4848" s="12" t="s">
        <v>244</v>
      </c>
      <c r="F4848" s="13">
        <v>45055</v>
      </c>
      <c r="G4848" s="26" t="s">
        <v>14954</v>
      </c>
      <c r="H4848" s="12">
        <v>17</v>
      </c>
      <c r="I4848" s="28">
        <f>VLOOKUP(B:B,DIM_PRODUCTS!A:F,5,FALSE)</f>
        <v>10</v>
      </c>
      <c r="J4848" s="28">
        <f>FACT_ORDERS[[#This Row],[ProductPrice]]*FACT_ORDERS[[#This Row],[Quantity]]</f>
        <v>170</v>
      </c>
      <c r="K4848" s="12" t="str">
        <f>VLOOKUP(C:C,DIM_CUSTOMERS!A:G,7,FALSE)</f>
        <v>Mexico</v>
      </c>
      <c r="L4848" s="30" cm="1">
        <f t="array" ref="L4848">_xlfn.IFS(
    AND(FACT_ORDERS[[#This Row],[DeliveryMehtod]]="shippment",FACT_ORDERS[[#This Row],[TotalAmount]]&gt;=200), 0,
    AND(FACT_ORDERS[[#This Row],[DeliveryMehtod]]="pickup"), 15,
    AND(FACT_ORDERS[[#This Row],[DeliveryMehtod]]="shippment",FACT_ORDERS[[#This Row],[TotalAmount]]&lt;200), 35
)</f>
        <v>35</v>
      </c>
      <c r="M4848" s="12" t="str" cm="1">
        <f t="array" ref="M4848">_xlfn.IFS(
    SUMIFS(FACT_ORDERS[TotalAmount], FACT_ORDERS[WD_CUSTOMERS],FACT_ORDERS[[#This Row],[WD_CUSTOMERS]])&gt;=15000, "VIP",
    SUMIFS(FACT_ORDERS[TotalAmount], FACT_ORDERS[WD_CUSTOMERS],FACT_ORDERS[[#This Row],[WD_CUSTOMERS]])&gt;=8000, "Premium",
    TRUE, "Regular"
)</f>
        <v>Premium</v>
      </c>
      <c r="N4848" s="32" cm="1">
        <f t="array" ref="N4848">_xlfn.IFS(
   FACT_ORDERS[[#This Row],[TypeOfClient]]="VIP", 0.2,
   FACT_ORDERS[[#This Row],[TypeOfClient]]="Premium", 0.1,
   TRUE, 0
)</f>
        <v>0.1</v>
      </c>
      <c r="O4848" s="31" cm="1">
        <f t="array" ref="O4848">_xlfn.IFS(
   FACT_ORDERS[[#This Row],[TotalAmount]]&gt;1500, 0.15,
   FACT_ORDERS[[#This Row],[TotalAmount]]&gt;1000, 0.1,
   FACT_ORDERS[[#This Row],[TotalAmount]]&gt;500, 0.05,
   TRUE, 0
)</f>
        <v>0</v>
      </c>
      <c r="P4848" s="28">
        <f xml:space="preserve"> FACT_ORDERS[[#This Row],[TotalAmount]] * (1 - (FACT_ORDERS[[#This Row],[ClientDiscount]] + FACT_ORDERS[[#This Row],[OrderDiscount]]) )</f>
        <v>153</v>
      </c>
      <c r="Q4848" s="28">
        <f>FACT_ORDERS[[#This Row],[TotalAmountWithDiscount]]+FACT_ORDERS[[#This Row],[DeliveryCost]]</f>
        <v>188</v>
      </c>
      <c r="R4848" s="35">
        <v>45064</v>
      </c>
      <c r="S4848" s="35" t="str">
        <f>IF(NETWORKDAYS(FACT_ORDERS[[#This Row],[Order-Date]], FACT_ORDERS[[#This Row],[ArrivalDate ]]) &gt; 10, "Late", "On Time")</f>
        <v>On Time</v>
      </c>
    </row>
    <row r="4849" spans="1:19" x14ac:dyDescent="0.3">
      <c r="A4849" s="12">
        <v>9847</v>
      </c>
      <c r="B4849" s="12">
        <v>238</v>
      </c>
      <c r="C4849" s="12">
        <v>10360</v>
      </c>
      <c r="D4849" s="12">
        <v>4848</v>
      </c>
      <c r="E4849" s="12" t="s">
        <v>244</v>
      </c>
      <c r="F4849" s="13">
        <v>45055</v>
      </c>
      <c r="G4849" s="26" t="s">
        <v>14955</v>
      </c>
      <c r="H4849" s="12">
        <v>82</v>
      </c>
      <c r="I4849" s="28">
        <f>VLOOKUP(B:B,DIM_PRODUCTS!A:F,5,FALSE)</f>
        <v>16</v>
      </c>
      <c r="J4849" s="28">
        <f>FACT_ORDERS[[#This Row],[ProductPrice]]*FACT_ORDERS[[#This Row],[Quantity]]</f>
        <v>1312</v>
      </c>
      <c r="K4849" s="12" t="str">
        <f>VLOOKUP(C:C,DIM_CUSTOMERS!A:G,7,FALSE)</f>
        <v>Mexico</v>
      </c>
      <c r="L4849" s="30" cm="1">
        <f t="array" ref="L4849">_xlfn.IFS(
    AND(FACT_ORDERS[[#This Row],[DeliveryMehtod]]="shippment",FACT_ORDERS[[#This Row],[TotalAmount]]&gt;=200), 0,
    AND(FACT_ORDERS[[#This Row],[DeliveryMehtod]]="pickup"), 15,
    AND(FACT_ORDERS[[#This Row],[DeliveryMehtod]]="shippment",FACT_ORDERS[[#This Row],[TotalAmount]]&lt;200), 35
)</f>
        <v>0</v>
      </c>
      <c r="M4849" s="12" t="str" cm="1">
        <f t="array" ref="M4849">_xlfn.IFS(
    SUMIFS(FACT_ORDERS[TotalAmount], FACT_ORDERS[WD_CUSTOMERS],FACT_ORDERS[[#This Row],[WD_CUSTOMERS]])&gt;=15000, "VIP",
    SUMIFS(FACT_ORDERS[TotalAmount], FACT_ORDERS[WD_CUSTOMERS],FACT_ORDERS[[#This Row],[WD_CUSTOMERS]])&gt;=8000, "Premium",
    TRUE, "Regular"
)</f>
        <v>Premium</v>
      </c>
      <c r="N4849" s="32" cm="1">
        <f t="array" ref="N4849">_xlfn.IFS(
   FACT_ORDERS[[#This Row],[TypeOfClient]]="VIP", 0.2,
   FACT_ORDERS[[#This Row],[TypeOfClient]]="Premium", 0.1,
   TRUE, 0
)</f>
        <v>0.1</v>
      </c>
      <c r="O4849" s="31" cm="1">
        <f t="array" ref="O4849">_xlfn.IFS(
   FACT_ORDERS[[#This Row],[TotalAmount]]&gt;1500, 0.15,
   FACT_ORDERS[[#This Row],[TotalAmount]]&gt;1000, 0.1,
   FACT_ORDERS[[#This Row],[TotalAmount]]&gt;500, 0.05,
   TRUE, 0
)</f>
        <v>0.1</v>
      </c>
      <c r="P4849" s="28">
        <f xml:space="preserve"> FACT_ORDERS[[#This Row],[TotalAmount]] * (1 - (FACT_ORDERS[[#This Row],[ClientDiscount]] + FACT_ORDERS[[#This Row],[OrderDiscount]]) )</f>
        <v>1049.6000000000001</v>
      </c>
      <c r="Q4849" s="28">
        <f>FACT_ORDERS[[#This Row],[TotalAmountWithDiscount]]+FACT_ORDERS[[#This Row],[DeliveryCost]]</f>
        <v>1049.6000000000001</v>
      </c>
      <c r="R4849" s="35">
        <v>45065</v>
      </c>
      <c r="S4849" s="35" t="str">
        <f>IF(NETWORKDAYS(FACT_ORDERS[[#This Row],[Order-Date]], FACT_ORDERS[[#This Row],[ArrivalDate ]]) &gt; 10, "Late", "On Time")</f>
        <v>On Time</v>
      </c>
    </row>
    <row r="4850" spans="1:19" x14ac:dyDescent="0.3">
      <c r="A4850" s="12">
        <v>9848</v>
      </c>
      <c r="B4850" s="12">
        <v>234</v>
      </c>
      <c r="C4850" s="12">
        <v>10360</v>
      </c>
      <c r="D4850" s="12">
        <v>4849</v>
      </c>
      <c r="E4850" s="12" t="s">
        <v>244</v>
      </c>
      <c r="F4850" s="13">
        <v>45055</v>
      </c>
      <c r="G4850" s="26" t="s">
        <v>14956</v>
      </c>
      <c r="H4850" s="12">
        <v>38</v>
      </c>
      <c r="I4850" s="28">
        <f>VLOOKUP(B:B,DIM_PRODUCTS!A:F,5,FALSE)</f>
        <v>13</v>
      </c>
      <c r="J4850" s="28">
        <f>FACT_ORDERS[[#This Row],[ProductPrice]]*FACT_ORDERS[[#This Row],[Quantity]]</f>
        <v>494</v>
      </c>
      <c r="K4850" s="12" t="str">
        <f>VLOOKUP(C:C,DIM_CUSTOMERS!A:G,7,FALSE)</f>
        <v>Mexico</v>
      </c>
      <c r="L4850" s="30" cm="1">
        <f t="array" ref="L4850">_xlfn.IFS(
    AND(FACT_ORDERS[[#This Row],[DeliveryMehtod]]="shippment",FACT_ORDERS[[#This Row],[TotalAmount]]&gt;=200), 0,
    AND(FACT_ORDERS[[#This Row],[DeliveryMehtod]]="pickup"), 15,
    AND(FACT_ORDERS[[#This Row],[DeliveryMehtod]]="shippment",FACT_ORDERS[[#This Row],[TotalAmount]]&lt;200), 35
)</f>
        <v>0</v>
      </c>
      <c r="M4850" s="12" t="str" cm="1">
        <f t="array" ref="M4850">_xlfn.IFS(
    SUMIFS(FACT_ORDERS[TotalAmount], FACT_ORDERS[WD_CUSTOMERS],FACT_ORDERS[[#This Row],[WD_CUSTOMERS]])&gt;=15000, "VIP",
    SUMIFS(FACT_ORDERS[TotalAmount], FACT_ORDERS[WD_CUSTOMERS],FACT_ORDERS[[#This Row],[WD_CUSTOMERS]])&gt;=8000, "Premium",
    TRUE, "Regular"
)</f>
        <v>Premium</v>
      </c>
      <c r="N4850" s="32" cm="1">
        <f t="array" ref="N4850">_xlfn.IFS(
   FACT_ORDERS[[#This Row],[TypeOfClient]]="VIP", 0.2,
   FACT_ORDERS[[#This Row],[TypeOfClient]]="Premium", 0.1,
   TRUE, 0
)</f>
        <v>0.1</v>
      </c>
      <c r="O4850" s="31" cm="1">
        <f t="array" ref="O4850">_xlfn.IFS(
   FACT_ORDERS[[#This Row],[TotalAmount]]&gt;1500, 0.15,
   FACT_ORDERS[[#This Row],[TotalAmount]]&gt;1000, 0.1,
   FACT_ORDERS[[#This Row],[TotalAmount]]&gt;500, 0.05,
   TRUE, 0
)</f>
        <v>0</v>
      </c>
      <c r="P4850" s="28">
        <f xml:space="preserve"> FACT_ORDERS[[#This Row],[TotalAmount]] * (1 - (FACT_ORDERS[[#This Row],[ClientDiscount]] + FACT_ORDERS[[#This Row],[OrderDiscount]]) )</f>
        <v>444.6</v>
      </c>
      <c r="Q4850" s="28">
        <f>FACT_ORDERS[[#This Row],[TotalAmountWithDiscount]]+FACT_ORDERS[[#This Row],[DeliveryCost]]</f>
        <v>444.6</v>
      </c>
      <c r="R4850" s="35">
        <v>45064</v>
      </c>
      <c r="S4850" s="35" t="str">
        <f>IF(NETWORKDAYS(FACT_ORDERS[[#This Row],[Order-Date]], FACT_ORDERS[[#This Row],[ArrivalDate ]]) &gt; 10, "Late", "On Time")</f>
        <v>On Time</v>
      </c>
    </row>
    <row r="4851" spans="1:19" x14ac:dyDescent="0.3">
      <c r="A4851" s="12">
        <v>9849</v>
      </c>
      <c r="B4851" s="12">
        <v>282</v>
      </c>
      <c r="C4851" s="12">
        <v>10360</v>
      </c>
      <c r="D4851" s="12">
        <v>4850</v>
      </c>
      <c r="E4851" s="12" t="s">
        <v>243</v>
      </c>
      <c r="F4851" s="13">
        <v>45311</v>
      </c>
      <c r="G4851" s="26" t="s">
        <v>14957</v>
      </c>
      <c r="H4851" s="12">
        <v>21</v>
      </c>
      <c r="I4851" s="28">
        <f>VLOOKUP(B:B,DIM_PRODUCTS!A:F,5,FALSE)</f>
        <v>10</v>
      </c>
      <c r="J4851" s="28">
        <f>FACT_ORDERS[[#This Row],[ProductPrice]]*FACT_ORDERS[[#This Row],[Quantity]]</f>
        <v>210</v>
      </c>
      <c r="K4851" s="12" t="str">
        <f>VLOOKUP(C:C,DIM_CUSTOMERS!A:G,7,FALSE)</f>
        <v>Mexico</v>
      </c>
      <c r="L4851" s="30" cm="1">
        <f t="array" ref="L4851">_xlfn.IFS(
    AND(FACT_ORDERS[[#This Row],[DeliveryMehtod]]="shippment",FACT_ORDERS[[#This Row],[TotalAmount]]&gt;=200), 0,
    AND(FACT_ORDERS[[#This Row],[DeliveryMehtod]]="pickup"), 15,
    AND(FACT_ORDERS[[#This Row],[DeliveryMehtod]]="shippment",FACT_ORDERS[[#This Row],[TotalAmount]]&lt;200), 35
)</f>
        <v>15</v>
      </c>
      <c r="M4851" s="12" t="str" cm="1">
        <f t="array" ref="M4851">_xlfn.IFS(
    SUMIFS(FACT_ORDERS[TotalAmount], FACT_ORDERS[WD_CUSTOMERS],FACT_ORDERS[[#This Row],[WD_CUSTOMERS]])&gt;=15000, "VIP",
    SUMIFS(FACT_ORDERS[TotalAmount], FACT_ORDERS[WD_CUSTOMERS],FACT_ORDERS[[#This Row],[WD_CUSTOMERS]])&gt;=8000, "Premium",
    TRUE, "Regular"
)</f>
        <v>Premium</v>
      </c>
      <c r="N4851" s="32" cm="1">
        <f t="array" ref="N4851">_xlfn.IFS(
   FACT_ORDERS[[#This Row],[TypeOfClient]]="VIP", 0.2,
   FACT_ORDERS[[#This Row],[TypeOfClient]]="Premium", 0.1,
   TRUE, 0
)</f>
        <v>0.1</v>
      </c>
      <c r="O4851" s="31" cm="1">
        <f t="array" ref="O4851">_xlfn.IFS(
   FACT_ORDERS[[#This Row],[TotalAmount]]&gt;1500, 0.15,
   FACT_ORDERS[[#This Row],[TotalAmount]]&gt;1000, 0.1,
   FACT_ORDERS[[#This Row],[TotalAmount]]&gt;500, 0.05,
   TRUE, 0
)</f>
        <v>0</v>
      </c>
      <c r="P4851" s="28">
        <f xml:space="preserve"> FACT_ORDERS[[#This Row],[TotalAmount]] * (1 - (FACT_ORDERS[[#This Row],[ClientDiscount]] + FACT_ORDERS[[#This Row],[OrderDiscount]]) )</f>
        <v>189</v>
      </c>
      <c r="Q4851" s="28">
        <f>FACT_ORDERS[[#This Row],[TotalAmountWithDiscount]]+FACT_ORDERS[[#This Row],[DeliveryCost]]</f>
        <v>204</v>
      </c>
      <c r="R4851" s="35">
        <v>45322</v>
      </c>
      <c r="S4851" s="35" t="str">
        <f>IF(NETWORKDAYS(FACT_ORDERS[[#This Row],[Order-Date]], FACT_ORDERS[[#This Row],[ArrivalDate ]]) &gt; 10, "Late", "On Time")</f>
        <v>On Time</v>
      </c>
    </row>
    <row r="4852" spans="1:19" x14ac:dyDescent="0.3">
      <c r="A4852" s="12">
        <v>9850</v>
      </c>
      <c r="B4852" s="12">
        <v>238</v>
      </c>
      <c r="C4852" s="12">
        <v>10360</v>
      </c>
      <c r="D4852" s="12">
        <v>4851</v>
      </c>
      <c r="E4852" s="12" t="s">
        <v>243</v>
      </c>
      <c r="F4852" s="13">
        <v>45311</v>
      </c>
      <c r="G4852" s="26" t="s">
        <v>14958</v>
      </c>
      <c r="H4852" s="12">
        <v>83</v>
      </c>
      <c r="I4852" s="28">
        <f>VLOOKUP(B:B,DIM_PRODUCTS!A:F,5,FALSE)</f>
        <v>16</v>
      </c>
      <c r="J4852" s="28">
        <f>FACT_ORDERS[[#This Row],[ProductPrice]]*FACT_ORDERS[[#This Row],[Quantity]]</f>
        <v>1328</v>
      </c>
      <c r="K4852" s="12" t="str">
        <f>VLOOKUP(C:C,DIM_CUSTOMERS!A:G,7,FALSE)</f>
        <v>Mexico</v>
      </c>
      <c r="L4852" s="30" cm="1">
        <f t="array" ref="L4852">_xlfn.IFS(
    AND(FACT_ORDERS[[#This Row],[DeliveryMehtod]]="shippment",FACT_ORDERS[[#This Row],[TotalAmount]]&gt;=200), 0,
    AND(FACT_ORDERS[[#This Row],[DeliveryMehtod]]="pickup"), 15,
    AND(FACT_ORDERS[[#This Row],[DeliveryMehtod]]="shippment",FACT_ORDERS[[#This Row],[TotalAmount]]&lt;200), 35
)</f>
        <v>15</v>
      </c>
      <c r="M4852" s="12" t="str" cm="1">
        <f t="array" ref="M4852">_xlfn.IFS(
    SUMIFS(FACT_ORDERS[TotalAmount], FACT_ORDERS[WD_CUSTOMERS],FACT_ORDERS[[#This Row],[WD_CUSTOMERS]])&gt;=15000, "VIP",
    SUMIFS(FACT_ORDERS[TotalAmount], FACT_ORDERS[WD_CUSTOMERS],FACT_ORDERS[[#This Row],[WD_CUSTOMERS]])&gt;=8000, "Premium",
    TRUE, "Regular"
)</f>
        <v>Premium</v>
      </c>
      <c r="N4852" s="32" cm="1">
        <f t="array" ref="N4852">_xlfn.IFS(
   FACT_ORDERS[[#This Row],[TypeOfClient]]="VIP", 0.2,
   FACT_ORDERS[[#This Row],[TypeOfClient]]="Premium", 0.1,
   TRUE, 0
)</f>
        <v>0.1</v>
      </c>
      <c r="O4852" s="31" cm="1">
        <f t="array" ref="O4852">_xlfn.IFS(
   FACT_ORDERS[[#This Row],[TotalAmount]]&gt;1500, 0.15,
   FACT_ORDERS[[#This Row],[TotalAmount]]&gt;1000, 0.1,
   FACT_ORDERS[[#This Row],[TotalAmount]]&gt;500, 0.05,
   TRUE, 0
)</f>
        <v>0.1</v>
      </c>
      <c r="P4852" s="28">
        <f xml:space="preserve"> FACT_ORDERS[[#This Row],[TotalAmount]] * (1 - (FACT_ORDERS[[#This Row],[ClientDiscount]] + FACT_ORDERS[[#This Row],[OrderDiscount]]) )</f>
        <v>1062.4000000000001</v>
      </c>
      <c r="Q4852" s="28">
        <f>FACT_ORDERS[[#This Row],[TotalAmountWithDiscount]]+FACT_ORDERS[[#This Row],[DeliveryCost]]</f>
        <v>1077.4000000000001</v>
      </c>
      <c r="R4852" s="35">
        <v>45318</v>
      </c>
      <c r="S4852" s="35" t="str">
        <f>IF(NETWORKDAYS(FACT_ORDERS[[#This Row],[Order-Date]], FACT_ORDERS[[#This Row],[ArrivalDate ]]) &gt; 10, "Late", "On Time")</f>
        <v>On Time</v>
      </c>
    </row>
    <row r="4853" spans="1:19" x14ac:dyDescent="0.3">
      <c r="A4853" s="12">
        <v>9851</v>
      </c>
      <c r="B4853" s="12">
        <v>234</v>
      </c>
      <c r="C4853" s="12">
        <v>10360</v>
      </c>
      <c r="D4853" s="12">
        <v>4852</v>
      </c>
      <c r="E4853" s="12" t="s">
        <v>243</v>
      </c>
      <c r="F4853" s="13">
        <v>45311</v>
      </c>
      <c r="G4853" s="26" t="s">
        <v>14959</v>
      </c>
      <c r="H4853" s="12">
        <v>33</v>
      </c>
      <c r="I4853" s="28">
        <f>VLOOKUP(B:B,DIM_PRODUCTS!A:F,5,FALSE)</f>
        <v>13</v>
      </c>
      <c r="J4853" s="28">
        <f>FACT_ORDERS[[#This Row],[ProductPrice]]*FACT_ORDERS[[#This Row],[Quantity]]</f>
        <v>429</v>
      </c>
      <c r="K4853" s="12" t="str">
        <f>VLOOKUP(C:C,DIM_CUSTOMERS!A:G,7,FALSE)</f>
        <v>Mexico</v>
      </c>
      <c r="L4853" s="30" cm="1">
        <f t="array" ref="L4853">_xlfn.IFS(
    AND(FACT_ORDERS[[#This Row],[DeliveryMehtod]]="shippment",FACT_ORDERS[[#This Row],[TotalAmount]]&gt;=200), 0,
    AND(FACT_ORDERS[[#This Row],[DeliveryMehtod]]="pickup"), 15,
    AND(FACT_ORDERS[[#This Row],[DeliveryMehtod]]="shippment",FACT_ORDERS[[#This Row],[TotalAmount]]&lt;200), 35
)</f>
        <v>15</v>
      </c>
      <c r="M4853" s="12" t="str" cm="1">
        <f t="array" ref="M4853">_xlfn.IFS(
    SUMIFS(FACT_ORDERS[TotalAmount], FACT_ORDERS[WD_CUSTOMERS],FACT_ORDERS[[#This Row],[WD_CUSTOMERS]])&gt;=15000, "VIP",
    SUMIFS(FACT_ORDERS[TotalAmount], FACT_ORDERS[WD_CUSTOMERS],FACT_ORDERS[[#This Row],[WD_CUSTOMERS]])&gt;=8000, "Premium",
    TRUE, "Regular"
)</f>
        <v>Premium</v>
      </c>
      <c r="N4853" s="32" cm="1">
        <f t="array" ref="N4853">_xlfn.IFS(
   FACT_ORDERS[[#This Row],[TypeOfClient]]="VIP", 0.2,
   FACT_ORDERS[[#This Row],[TypeOfClient]]="Premium", 0.1,
   TRUE, 0
)</f>
        <v>0.1</v>
      </c>
      <c r="O4853" s="31" cm="1">
        <f t="array" ref="O4853">_xlfn.IFS(
   FACT_ORDERS[[#This Row],[TotalAmount]]&gt;1500, 0.15,
   FACT_ORDERS[[#This Row],[TotalAmount]]&gt;1000, 0.1,
   FACT_ORDERS[[#This Row],[TotalAmount]]&gt;500, 0.05,
   TRUE, 0
)</f>
        <v>0</v>
      </c>
      <c r="P4853" s="28">
        <f xml:space="preserve"> FACT_ORDERS[[#This Row],[TotalAmount]] * (1 - (FACT_ORDERS[[#This Row],[ClientDiscount]] + FACT_ORDERS[[#This Row],[OrderDiscount]]) )</f>
        <v>386.1</v>
      </c>
      <c r="Q4853" s="28">
        <f>FACT_ORDERS[[#This Row],[TotalAmountWithDiscount]]+FACT_ORDERS[[#This Row],[DeliveryCost]]</f>
        <v>401.1</v>
      </c>
      <c r="R4853" s="35">
        <v>45322</v>
      </c>
      <c r="S4853" s="35" t="str">
        <f>IF(NETWORKDAYS(FACT_ORDERS[[#This Row],[Order-Date]], FACT_ORDERS[[#This Row],[ArrivalDate ]]) &gt; 10, "Late", "On Time")</f>
        <v>On Time</v>
      </c>
    </row>
    <row r="4854" spans="1:19" x14ac:dyDescent="0.3">
      <c r="A4854" s="12">
        <v>9852</v>
      </c>
      <c r="B4854" s="12">
        <v>282</v>
      </c>
      <c r="C4854" s="12">
        <v>10360</v>
      </c>
      <c r="D4854" s="12">
        <v>4853</v>
      </c>
      <c r="E4854" s="12" t="s">
        <v>244</v>
      </c>
      <c r="F4854" s="13">
        <v>44943</v>
      </c>
      <c r="G4854" s="26" t="s">
        <v>14960</v>
      </c>
      <c r="H4854" s="12">
        <v>14</v>
      </c>
      <c r="I4854" s="28">
        <f>VLOOKUP(B:B,DIM_PRODUCTS!A:F,5,FALSE)</f>
        <v>10</v>
      </c>
      <c r="J4854" s="28">
        <f>FACT_ORDERS[[#This Row],[ProductPrice]]*FACT_ORDERS[[#This Row],[Quantity]]</f>
        <v>140</v>
      </c>
      <c r="K4854" s="12" t="str">
        <f>VLOOKUP(C:C,DIM_CUSTOMERS!A:G,7,FALSE)</f>
        <v>Mexico</v>
      </c>
      <c r="L4854" s="30" cm="1">
        <f t="array" ref="L4854">_xlfn.IFS(
    AND(FACT_ORDERS[[#This Row],[DeliveryMehtod]]="shippment",FACT_ORDERS[[#This Row],[TotalAmount]]&gt;=200), 0,
    AND(FACT_ORDERS[[#This Row],[DeliveryMehtod]]="pickup"), 15,
    AND(FACT_ORDERS[[#This Row],[DeliveryMehtod]]="shippment",FACT_ORDERS[[#This Row],[TotalAmount]]&lt;200), 35
)</f>
        <v>35</v>
      </c>
      <c r="M4854" s="12" t="str" cm="1">
        <f t="array" ref="M4854">_xlfn.IFS(
    SUMIFS(FACT_ORDERS[TotalAmount], FACT_ORDERS[WD_CUSTOMERS],FACT_ORDERS[[#This Row],[WD_CUSTOMERS]])&gt;=15000, "VIP",
    SUMIFS(FACT_ORDERS[TotalAmount], FACT_ORDERS[WD_CUSTOMERS],FACT_ORDERS[[#This Row],[WD_CUSTOMERS]])&gt;=8000, "Premium",
    TRUE, "Regular"
)</f>
        <v>Premium</v>
      </c>
      <c r="N4854" s="32" cm="1">
        <f t="array" ref="N4854">_xlfn.IFS(
   FACT_ORDERS[[#This Row],[TypeOfClient]]="VIP", 0.2,
   FACT_ORDERS[[#This Row],[TypeOfClient]]="Premium", 0.1,
   TRUE, 0
)</f>
        <v>0.1</v>
      </c>
      <c r="O4854" s="31" cm="1">
        <f t="array" ref="O4854">_xlfn.IFS(
   FACT_ORDERS[[#This Row],[TotalAmount]]&gt;1500, 0.15,
   FACT_ORDERS[[#This Row],[TotalAmount]]&gt;1000, 0.1,
   FACT_ORDERS[[#This Row],[TotalAmount]]&gt;500, 0.05,
   TRUE, 0
)</f>
        <v>0</v>
      </c>
      <c r="P4854" s="28">
        <f xml:space="preserve"> FACT_ORDERS[[#This Row],[TotalAmount]] * (1 - (FACT_ORDERS[[#This Row],[ClientDiscount]] + FACT_ORDERS[[#This Row],[OrderDiscount]]) )</f>
        <v>126</v>
      </c>
      <c r="Q4854" s="28">
        <f>FACT_ORDERS[[#This Row],[TotalAmountWithDiscount]]+FACT_ORDERS[[#This Row],[DeliveryCost]]</f>
        <v>161</v>
      </c>
      <c r="R4854" s="35">
        <v>44952</v>
      </c>
      <c r="S4854" s="35" t="str">
        <f>IF(NETWORKDAYS(FACT_ORDERS[[#This Row],[Order-Date]], FACT_ORDERS[[#This Row],[ArrivalDate ]]) &gt; 10, "Late", "On Time")</f>
        <v>On Time</v>
      </c>
    </row>
    <row r="4855" spans="1:19" x14ac:dyDescent="0.3">
      <c r="A4855" s="12">
        <v>9853</v>
      </c>
      <c r="B4855" s="12">
        <v>238</v>
      </c>
      <c r="C4855" s="12">
        <v>10360</v>
      </c>
      <c r="D4855" s="12">
        <v>4854</v>
      </c>
      <c r="E4855" s="12" t="s">
        <v>244</v>
      </c>
      <c r="F4855" s="13">
        <v>44943</v>
      </c>
      <c r="G4855" s="26" t="s">
        <v>14961</v>
      </c>
      <c r="H4855" s="12">
        <v>83</v>
      </c>
      <c r="I4855" s="28">
        <f>VLOOKUP(B:B,DIM_PRODUCTS!A:F,5,FALSE)</f>
        <v>16</v>
      </c>
      <c r="J4855" s="28">
        <f>FACT_ORDERS[[#This Row],[ProductPrice]]*FACT_ORDERS[[#This Row],[Quantity]]</f>
        <v>1328</v>
      </c>
      <c r="K4855" s="12" t="str">
        <f>VLOOKUP(C:C,DIM_CUSTOMERS!A:G,7,FALSE)</f>
        <v>Mexico</v>
      </c>
      <c r="L4855" s="30" cm="1">
        <f t="array" ref="L4855">_xlfn.IFS(
    AND(FACT_ORDERS[[#This Row],[DeliveryMehtod]]="shippment",FACT_ORDERS[[#This Row],[TotalAmount]]&gt;=200), 0,
    AND(FACT_ORDERS[[#This Row],[DeliveryMehtod]]="pickup"), 15,
    AND(FACT_ORDERS[[#This Row],[DeliveryMehtod]]="shippment",FACT_ORDERS[[#This Row],[TotalAmount]]&lt;200), 35
)</f>
        <v>0</v>
      </c>
      <c r="M4855" s="12" t="str" cm="1">
        <f t="array" ref="M4855">_xlfn.IFS(
    SUMIFS(FACT_ORDERS[TotalAmount], FACT_ORDERS[WD_CUSTOMERS],FACT_ORDERS[[#This Row],[WD_CUSTOMERS]])&gt;=15000, "VIP",
    SUMIFS(FACT_ORDERS[TotalAmount], FACT_ORDERS[WD_CUSTOMERS],FACT_ORDERS[[#This Row],[WD_CUSTOMERS]])&gt;=8000, "Premium",
    TRUE, "Regular"
)</f>
        <v>Premium</v>
      </c>
      <c r="N4855" s="32" cm="1">
        <f t="array" ref="N4855">_xlfn.IFS(
   FACT_ORDERS[[#This Row],[TypeOfClient]]="VIP", 0.2,
   FACT_ORDERS[[#This Row],[TypeOfClient]]="Premium", 0.1,
   TRUE, 0
)</f>
        <v>0.1</v>
      </c>
      <c r="O4855" s="31" cm="1">
        <f t="array" ref="O4855">_xlfn.IFS(
   FACT_ORDERS[[#This Row],[TotalAmount]]&gt;1500, 0.15,
   FACT_ORDERS[[#This Row],[TotalAmount]]&gt;1000, 0.1,
   FACT_ORDERS[[#This Row],[TotalAmount]]&gt;500, 0.05,
   TRUE, 0
)</f>
        <v>0.1</v>
      </c>
      <c r="P4855" s="28">
        <f xml:space="preserve"> FACT_ORDERS[[#This Row],[TotalAmount]] * (1 - (FACT_ORDERS[[#This Row],[ClientDiscount]] + FACT_ORDERS[[#This Row],[OrderDiscount]]) )</f>
        <v>1062.4000000000001</v>
      </c>
      <c r="Q4855" s="28">
        <f>FACT_ORDERS[[#This Row],[TotalAmountWithDiscount]]+FACT_ORDERS[[#This Row],[DeliveryCost]]</f>
        <v>1062.4000000000001</v>
      </c>
      <c r="R4855" s="35">
        <v>44954</v>
      </c>
      <c r="S4855" s="35" t="str">
        <f>IF(NETWORKDAYS(FACT_ORDERS[[#This Row],[Order-Date]], FACT_ORDERS[[#This Row],[ArrivalDate ]]) &gt; 10, "Late", "On Time")</f>
        <v>On Time</v>
      </c>
    </row>
    <row r="4856" spans="1:19" x14ac:dyDescent="0.3">
      <c r="A4856" s="12">
        <v>9854</v>
      </c>
      <c r="B4856" s="12">
        <v>234</v>
      </c>
      <c r="C4856" s="12">
        <v>10360</v>
      </c>
      <c r="D4856" s="12">
        <v>4855</v>
      </c>
      <c r="E4856" s="12" t="s">
        <v>243</v>
      </c>
      <c r="F4856" s="13">
        <v>44943</v>
      </c>
      <c r="G4856" s="26" t="s">
        <v>14962</v>
      </c>
      <c r="H4856" s="12">
        <v>31</v>
      </c>
      <c r="I4856" s="28">
        <f>VLOOKUP(B:B,DIM_PRODUCTS!A:F,5,FALSE)</f>
        <v>13</v>
      </c>
      <c r="J4856" s="28">
        <f>FACT_ORDERS[[#This Row],[ProductPrice]]*FACT_ORDERS[[#This Row],[Quantity]]</f>
        <v>403</v>
      </c>
      <c r="K4856" s="12" t="str">
        <f>VLOOKUP(C:C,DIM_CUSTOMERS!A:G,7,FALSE)</f>
        <v>Mexico</v>
      </c>
      <c r="L4856" s="30" cm="1">
        <f t="array" ref="L4856">_xlfn.IFS(
    AND(FACT_ORDERS[[#This Row],[DeliveryMehtod]]="shippment",FACT_ORDERS[[#This Row],[TotalAmount]]&gt;=200), 0,
    AND(FACT_ORDERS[[#This Row],[DeliveryMehtod]]="pickup"), 15,
    AND(FACT_ORDERS[[#This Row],[DeliveryMehtod]]="shippment",FACT_ORDERS[[#This Row],[TotalAmount]]&lt;200), 35
)</f>
        <v>15</v>
      </c>
      <c r="M4856" s="12" t="str" cm="1">
        <f t="array" ref="M4856">_xlfn.IFS(
    SUMIFS(FACT_ORDERS[TotalAmount], FACT_ORDERS[WD_CUSTOMERS],FACT_ORDERS[[#This Row],[WD_CUSTOMERS]])&gt;=15000, "VIP",
    SUMIFS(FACT_ORDERS[TotalAmount], FACT_ORDERS[WD_CUSTOMERS],FACT_ORDERS[[#This Row],[WD_CUSTOMERS]])&gt;=8000, "Premium",
    TRUE, "Regular"
)</f>
        <v>Premium</v>
      </c>
      <c r="N4856" s="32" cm="1">
        <f t="array" ref="N4856">_xlfn.IFS(
   FACT_ORDERS[[#This Row],[TypeOfClient]]="VIP", 0.2,
   FACT_ORDERS[[#This Row],[TypeOfClient]]="Premium", 0.1,
   TRUE, 0
)</f>
        <v>0.1</v>
      </c>
      <c r="O4856" s="31" cm="1">
        <f t="array" ref="O4856">_xlfn.IFS(
   FACT_ORDERS[[#This Row],[TotalAmount]]&gt;1500, 0.15,
   FACT_ORDERS[[#This Row],[TotalAmount]]&gt;1000, 0.1,
   FACT_ORDERS[[#This Row],[TotalAmount]]&gt;500, 0.05,
   TRUE, 0
)</f>
        <v>0</v>
      </c>
      <c r="P4856" s="28">
        <f xml:space="preserve"> FACT_ORDERS[[#This Row],[TotalAmount]] * (1 - (FACT_ORDERS[[#This Row],[ClientDiscount]] + FACT_ORDERS[[#This Row],[OrderDiscount]]) )</f>
        <v>362.7</v>
      </c>
      <c r="Q4856" s="28">
        <f>FACT_ORDERS[[#This Row],[TotalAmountWithDiscount]]+FACT_ORDERS[[#This Row],[DeliveryCost]]</f>
        <v>377.7</v>
      </c>
      <c r="R4856" s="35">
        <v>44954</v>
      </c>
      <c r="S4856" s="35" t="str">
        <f>IF(NETWORKDAYS(FACT_ORDERS[[#This Row],[Order-Date]], FACT_ORDERS[[#This Row],[ArrivalDate ]]) &gt; 10, "Late", "On Time")</f>
        <v>On Time</v>
      </c>
    </row>
    <row r="4857" spans="1:19" x14ac:dyDescent="0.3">
      <c r="A4857" s="12">
        <v>9855</v>
      </c>
      <c r="B4857" s="12">
        <v>238</v>
      </c>
      <c r="C4857" s="12">
        <v>10360</v>
      </c>
      <c r="D4857" s="12">
        <v>4856</v>
      </c>
      <c r="E4857" s="12" t="s">
        <v>244</v>
      </c>
      <c r="F4857" s="13">
        <v>45480</v>
      </c>
      <c r="G4857" s="26" t="s">
        <v>14963</v>
      </c>
      <c r="H4857" s="12">
        <v>32</v>
      </c>
      <c r="I4857" s="28">
        <f>VLOOKUP(B:B,DIM_PRODUCTS!A:F,5,FALSE)</f>
        <v>16</v>
      </c>
      <c r="J4857" s="28">
        <f>FACT_ORDERS[[#This Row],[ProductPrice]]*FACT_ORDERS[[#This Row],[Quantity]]</f>
        <v>512</v>
      </c>
      <c r="K4857" s="12" t="str">
        <f>VLOOKUP(C:C,DIM_CUSTOMERS!A:G,7,FALSE)</f>
        <v>Mexico</v>
      </c>
      <c r="L4857" s="30" cm="1">
        <f t="array" ref="L4857">_xlfn.IFS(
    AND(FACT_ORDERS[[#This Row],[DeliveryMehtod]]="shippment",FACT_ORDERS[[#This Row],[TotalAmount]]&gt;=200), 0,
    AND(FACT_ORDERS[[#This Row],[DeliveryMehtod]]="pickup"), 15,
    AND(FACT_ORDERS[[#This Row],[DeliveryMehtod]]="shippment",FACT_ORDERS[[#This Row],[TotalAmount]]&lt;200), 35
)</f>
        <v>0</v>
      </c>
      <c r="M4857" s="12" t="str" cm="1">
        <f t="array" ref="M4857">_xlfn.IFS(
    SUMIFS(FACT_ORDERS[TotalAmount], FACT_ORDERS[WD_CUSTOMERS],FACT_ORDERS[[#This Row],[WD_CUSTOMERS]])&gt;=15000, "VIP",
    SUMIFS(FACT_ORDERS[TotalAmount], FACT_ORDERS[WD_CUSTOMERS],FACT_ORDERS[[#This Row],[WD_CUSTOMERS]])&gt;=8000, "Premium",
    TRUE, "Regular"
)</f>
        <v>Premium</v>
      </c>
      <c r="N4857" s="32" cm="1">
        <f t="array" ref="N4857">_xlfn.IFS(
   FACT_ORDERS[[#This Row],[TypeOfClient]]="VIP", 0.2,
   FACT_ORDERS[[#This Row],[TypeOfClient]]="Premium", 0.1,
   TRUE, 0
)</f>
        <v>0.1</v>
      </c>
      <c r="O4857" s="31" cm="1">
        <f t="array" ref="O4857">_xlfn.IFS(
   FACT_ORDERS[[#This Row],[TotalAmount]]&gt;1500, 0.15,
   FACT_ORDERS[[#This Row],[TotalAmount]]&gt;1000, 0.1,
   FACT_ORDERS[[#This Row],[TotalAmount]]&gt;500, 0.05,
   TRUE, 0
)</f>
        <v>0.05</v>
      </c>
      <c r="P4857" s="28">
        <f xml:space="preserve"> FACT_ORDERS[[#This Row],[TotalAmount]] * (1 - (FACT_ORDERS[[#This Row],[ClientDiscount]] + FACT_ORDERS[[#This Row],[OrderDiscount]]) )</f>
        <v>435.2</v>
      </c>
      <c r="Q4857" s="28">
        <f>FACT_ORDERS[[#This Row],[TotalAmountWithDiscount]]+FACT_ORDERS[[#This Row],[DeliveryCost]]</f>
        <v>435.2</v>
      </c>
      <c r="R4857" s="35">
        <v>45487</v>
      </c>
      <c r="S4857" s="35" t="str">
        <f>IF(NETWORKDAYS(FACT_ORDERS[[#This Row],[Order-Date]], FACT_ORDERS[[#This Row],[ArrivalDate ]]) &gt; 10, "Late", "On Time")</f>
        <v>On Time</v>
      </c>
    </row>
    <row r="4858" spans="1:19" x14ac:dyDescent="0.3">
      <c r="A4858" s="12">
        <v>9856</v>
      </c>
      <c r="B4858" s="12">
        <v>234</v>
      </c>
      <c r="C4858" s="12">
        <v>10360</v>
      </c>
      <c r="D4858" s="12">
        <v>4857</v>
      </c>
      <c r="E4858" s="12" t="s">
        <v>243</v>
      </c>
      <c r="F4858" s="13">
        <v>45480</v>
      </c>
      <c r="G4858" s="26" t="s">
        <v>14964</v>
      </c>
      <c r="H4858" s="12">
        <v>84</v>
      </c>
      <c r="I4858" s="28">
        <f>VLOOKUP(B:B,DIM_PRODUCTS!A:F,5,FALSE)</f>
        <v>13</v>
      </c>
      <c r="J4858" s="28">
        <f>FACT_ORDERS[[#This Row],[ProductPrice]]*FACT_ORDERS[[#This Row],[Quantity]]</f>
        <v>1092</v>
      </c>
      <c r="K4858" s="12" t="str">
        <f>VLOOKUP(C:C,DIM_CUSTOMERS!A:G,7,FALSE)</f>
        <v>Mexico</v>
      </c>
      <c r="L4858" s="30" cm="1">
        <f t="array" ref="L4858">_xlfn.IFS(
    AND(FACT_ORDERS[[#This Row],[DeliveryMehtod]]="shippment",FACT_ORDERS[[#This Row],[TotalAmount]]&gt;=200), 0,
    AND(FACT_ORDERS[[#This Row],[DeliveryMehtod]]="pickup"), 15,
    AND(FACT_ORDERS[[#This Row],[DeliveryMehtod]]="shippment",FACT_ORDERS[[#This Row],[TotalAmount]]&lt;200), 35
)</f>
        <v>15</v>
      </c>
      <c r="M4858" s="12" t="str" cm="1">
        <f t="array" ref="M4858">_xlfn.IFS(
    SUMIFS(FACT_ORDERS[TotalAmount], FACT_ORDERS[WD_CUSTOMERS],FACT_ORDERS[[#This Row],[WD_CUSTOMERS]])&gt;=15000, "VIP",
    SUMIFS(FACT_ORDERS[TotalAmount], FACT_ORDERS[WD_CUSTOMERS],FACT_ORDERS[[#This Row],[WD_CUSTOMERS]])&gt;=8000, "Premium",
    TRUE, "Regular"
)</f>
        <v>Premium</v>
      </c>
      <c r="N4858" s="32" cm="1">
        <f t="array" ref="N4858">_xlfn.IFS(
   FACT_ORDERS[[#This Row],[TypeOfClient]]="VIP", 0.2,
   FACT_ORDERS[[#This Row],[TypeOfClient]]="Premium", 0.1,
   TRUE, 0
)</f>
        <v>0.1</v>
      </c>
      <c r="O4858" s="31" cm="1">
        <f t="array" ref="O4858">_xlfn.IFS(
   FACT_ORDERS[[#This Row],[TotalAmount]]&gt;1500, 0.15,
   FACT_ORDERS[[#This Row],[TotalAmount]]&gt;1000, 0.1,
   FACT_ORDERS[[#This Row],[TotalAmount]]&gt;500, 0.05,
   TRUE, 0
)</f>
        <v>0.1</v>
      </c>
      <c r="P4858" s="28">
        <f xml:space="preserve"> FACT_ORDERS[[#This Row],[TotalAmount]] * (1 - (FACT_ORDERS[[#This Row],[ClientDiscount]] + FACT_ORDERS[[#This Row],[OrderDiscount]]) )</f>
        <v>873.6</v>
      </c>
      <c r="Q4858" s="28">
        <f>FACT_ORDERS[[#This Row],[TotalAmountWithDiscount]]+FACT_ORDERS[[#This Row],[DeliveryCost]]</f>
        <v>888.6</v>
      </c>
      <c r="R4858" s="35">
        <v>45490</v>
      </c>
      <c r="S4858" s="35" t="str">
        <f>IF(NETWORKDAYS(FACT_ORDERS[[#This Row],[Order-Date]], FACT_ORDERS[[#This Row],[ArrivalDate ]]) &gt; 10, "Late", "On Time")</f>
        <v>On Time</v>
      </c>
    </row>
    <row r="4859" spans="1:19" x14ac:dyDescent="0.3">
      <c r="A4859" s="12">
        <v>9857</v>
      </c>
      <c r="B4859" s="12">
        <v>208</v>
      </c>
      <c r="C4859" s="12">
        <v>10564</v>
      </c>
      <c r="D4859" s="12">
        <v>4858</v>
      </c>
      <c r="E4859" s="12" t="s">
        <v>243</v>
      </c>
      <c r="F4859" s="13">
        <v>45557</v>
      </c>
      <c r="G4859" s="26" t="s">
        <v>14965</v>
      </c>
      <c r="H4859" s="12">
        <v>11</v>
      </c>
      <c r="I4859" s="28">
        <f>VLOOKUP(B:B,DIM_PRODUCTS!A:F,5,FALSE)</f>
        <v>10</v>
      </c>
      <c r="J4859" s="28">
        <f>FACT_ORDERS[[#This Row],[ProductPrice]]*FACT_ORDERS[[#This Row],[Quantity]]</f>
        <v>110</v>
      </c>
      <c r="K4859" s="12" t="str">
        <f>VLOOKUP(C:C,DIM_CUSTOMERS!A:G,7,FALSE)</f>
        <v>South Korea</v>
      </c>
      <c r="L4859" s="30" cm="1">
        <f t="array" ref="L4859">_xlfn.IFS(
    AND(FACT_ORDERS[[#This Row],[DeliveryMehtod]]="shippment",FACT_ORDERS[[#This Row],[TotalAmount]]&gt;=200), 0,
    AND(FACT_ORDERS[[#This Row],[DeliveryMehtod]]="pickup"), 15,
    AND(FACT_ORDERS[[#This Row],[DeliveryMehtod]]="shippment",FACT_ORDERS[[#This Row],[TotalAmount]]&lt;200), 35
)</f>
        <v>15</v>
      </c>
      <c r="M4859" s="12" t="str" cm="1">
        <f t="array" ref="M4859">_xlfn.IFS(
    SUMIFS(FACT_ORDERS[TotalAmount], FACT_ORDERS[WD_CUSTOMERS],FACT_ORDERS[[#This Row],[WD_CUSTOMERS]])&gt;=15000, "VIP",
    SUMIFS(FACT_ORDERS[TotalAmount], FACT_ORDERS[WD_CUSTOMERS],FACT_ORDERS[[#This Row],[WD_CUSTOMERS]])&gt;=8000, "Premium",
    TRUE, "Regular"
)</f>
        <v>Regular</v>
      </c>
      <c r="N4859" s="32" cm="1">
        <f t="array" ref="N4859">_xlfn.IFS(
   FACT_ORDERS[[#This Row],[TypeOfClient]]="VIP", 0.2,
   FACT_ORDERS[[#This Row],[TypeOfClient]]="Premium", 0.1,
   TRUE, 0
)</f>
        <v>0</v>
      </c>
      <c r="O4859" s="31" cm="1">
        <f t="array" ref="O4859">_xlfn.IFS(
   FACT_ORDERS[[#This Row],[TotalAmount]]&gt;1500, 0.15,
   FACT_ORDERS[[#This Row],[TotalAmount]]&gt;1000, 0.1,
   FACT_ORDERS[[#This Row],[TotalAmount]]&gt;500, 0.05,
   TRUE, 0
)</f>
        <v>0</v>
      </c>
      <c r="P4859" s="28">
        <f xml:space="preserve"> FACT_ORDERS[[#This Row],[TotalAmount]] * (1 - (FACT_ORDERS[[#This Row],[ClientDiscount]] + FACT_ORDERS[[#This Row],[OrderDiscount]]) )</f>
        <v>110</v>
      </c>
      <c r="Q4859" s="28">
        <f>FACT_ORDERS[[#This Row],[TotalAmountWithDiscount]]+FACT_ORDERS[[#This Row],[DeliveryCost]]</f>
        <v>125</v>
      </c>
      <c r="R4859" s="35">
        <v>45568</v>
      </c>
      <c r="S4859" s="35" t="str">
        <f>IF(NETWORKDAYS(FACT_ORDERS[[#This Row],[Order-Date]], FACT_ORDERS[[#This Row],[ArrivalDate ]]) &gt; 10, "Late", "On Time")</f>
        <v>On Time</v>
      </c>
    </row>
    <row r="4860" spans="1:19" x14ac:dyDescent="0.3">
      <c r="A4860" s="12">
        <v>9858</v>
      </c>
      <c r="B4860" s="12">
        <v>208</v>
      </c>
      <c r="C4860" s="12">
        <v>10564</v>
      </c>
      <c r="D4860" s="12">
        <v>4859</v>
      </c>
      <c r="E4860" s="12" t="s">
        <v>243</v>
      </c>
      <c r="F4860" s="13">
        <v>45431</v>
      </c>
      <c r="G4860" s="26" t="s">
        <v>240</v>
      </c>
      <c r="H4860" s="12">
        <v>10</v>
      </c>
      <c r="I4860" s="28">
        <f>VLOOKUP(B:B,DIM_PRODUCTS!A:F,5,FALSE)</f>
        <v>10</v>
      </c>
      <c r="J4860" s="28">
        <f>FACT_ORDERS[[#This Row],[ProductPrice]]*FACT_ORDERS[[#This Row],[Quantity]]</f>
        <v>100</v>
      </c>
      <c r="K4860" s="12" t="str">
        <f>VLOOKUP(C:C,DIM_CUSTOMERS!A:G,7,FALSE)</f>
        <v>South Korea</v>
      </c>
      <c r="L4860" s="30" cm="1">
        <f t="array" ref="L4860">_xlfn.IFS(
    AND(FACT_ORDERS[[#This Row],[DeliveryMehtod]]="shippment",FACT_ORDERS[[#This Row],[TotalAmount]]&gt;=200), 0,
    AND(FACT_ORDERS[[#This Row],[DeliveryMehtod]]="pickup"), 15,
    AND(FACT_ORDERS[[#This Row],[DeliveryMehtod]]="shippment",FACT_ORDERS[[#This Row],[TotalAmount]]&lt;200), 35
)</f>
        <v>15</v>
      </c>
      <c r="M4860" s="12" t="str" cm="1">
        <f t="array" ref="M4860">_xlfn.IFS(
    SUMIFS(FACT_ORDERS[TotalAmount], FACT_ORDERS[WD_CUSTOMERS],FACT_ORDERS[[#This Row],[WD_CUSTOMERS]])&gt;=15000, "VIP",
    SUMIFS(FACT_ORDERS[TotalAmount], FACT_ORDERS[WD_CUSTOMERS],FACT_ORDERS[[#This Row],[WD_CUSTOMERS]])&gt;=8000, "Premium",
    TRUE, "Regular"
)</f>
        <v>Regular</v>
      </c>
      <c r="N4860" s="32" cm="1">
        <f t="array" ref="N4860">_xlfn.IFS(
   FACT_ORDERS[[#This Row],[TypeOfClient]]="VIP", 0.2,
   FACT_ORDERS[[#This Row],[TypeOfClient]]="Premium", 0.1,
   TRUE, 0
)</f>
        <v>0</v>
      </c>
      <c r="O4860" s="31" cm="1">
        <f t="array" ref="O4860">_xlfn.IFS(
   FACT_ORDERS[[#This Row],[TotalAmount]]&gt;1500, 0.15,
   FACT_ORDERS[[#This Row],[TotalAmount]]&gt;1000, 0.1,
   FACT_ORDERS[[#This Row],[TotalAmount]]&gt;500, 0.05,
   TRUE, 0
)</f>
        <v>0</v>
      </c>
      <c r="P4860" s="28">
        <f xml:space="preserve"> FACT_ORDERS[[#This Row],[TotalAmount]] * (1 - (FACT_ORDERS[[#This Row],[ClientDiscount]] + FACT_ORDERS[[#This Row],[OrderDiscount]]) )</f>
        <v>100</v>
      </c>
      <c r="Q4860" s="28">
        <f>FACT_ORDERS[[#This Row],[TotalAmountWithDiscount]]+FACT_ORDERS[[#This Row],[DeliveryCost]]</f>
        <v>115</v>
      </c>
      <c r="R4860" s="35">
        <v>45438</v>
      </c>
      <c r="S4860" s="35" t="str">
        <f>IF(NETWORKDAYS(FACT_ORDERS[[#This Row],[Order-Date]], FACT_ORDERS[[#This Row],[ArrivalDate ]]) &gt; 10, "Late", "On Time")</f>
        <v>On Time</v>
      </c>
    </row>
    <row r="4861" spans="1:19" x14ac:dyDescent="0.3">
      <c r="A4861" s="12">
        <v>9859</v>
      </c>
      <c r="B4861" s="12">
        <v>237</v>
      </c>
      <c r="C4861" s="12">
        <v>10585</v>
      </c>
      <c r="D4861" s="12">
        <v>4860</v>
      </c>
      <c r="E4861" s="12" t="s">
        <v>244</v>
      </c>
      <c r="F4861" s="13">
        <v>45402</v>
      </c>
      <c r="G4861" s="26" t="s">
        <v>14966</v>
      </c>
      <c r="H4861" s="12">
        <v>84</v>
      </c>
      <c r="I4861" s="28">
        <f>VLOOKUP(B:B,DIM_PRODUCTS!A:F,5,FALSE)</f>
        <v>17</v>
      </c>
      <c r="J4861" s="28">
        <f>FACT_ORDERS[[#This Row],[ProductPrice]]*FACT_ORDERS[[#This Row],[Quantity]]</f>
        <v>1428</v>
      </c>
      <c r="K4861" s="12" t="str">
        <f>VLOOKUP(C:C,DIM_CUSTOMERS!A:G,7,FALSE)</f>
        <v>Japan</v>
      </c>
      <c r="L4861" s="30" cm="1">
        <f t="array" ref="L4861">_xlfn.IFS(
    AND(FACT_ORDERS[[#This Row],[DeliveryMehtod]]="shippment",FACT_ORDERS[[#This Row],[TotalAmount]]&gt;=200), 0,
    AND(FACT_ORDERS[[#This Row],[DeliveryMehtod]]="pickup"), 15,
    AND(FACT_ORDERS[[#This Row],[DeliveryMehtod]]="shippment",FACT_ORDERS[[#This Row],[TotalAmount]]&lt;200), 35
)</f>
        <v>0</v>
      </c>
      <c r="M4861" s="12" t="str" cm="1">
        <f t="array" ref="M4861">_xlfn.IFS(
    SUMIFS(FACT_ORDERS[TotalAmount], FACT_ORDERS[WD_CUSTOMERS],FACT_ORDERS[[#This Row],[WD_CUSTOMERS]])&gt;=15000, "VIP",
    SUMIFS(FACT_ORDERS[TotalAmount], FACT_ORDERS[WD_CUSTOMERS],FACT_ORDERS[[#This Row],[WD_CUSTOMERS]])&gt;=8000, "Premium",
    TRUE, "Regular"
)</f>
        <v>Premium</v>
      </c>
      <c r="N4861" s="32" cm="1">
        <f t="array" ref="N4861">_xlfn.IFS(
   FACT_ORDERS[[#This Row],[TypeOfClient]]="VIP", 0.2,
   FACT_ORDERS[[#This Row],[TypeOfClient]]="Premium", 0.1,
   TRUE, 0
)</f>
        <v>0.1</v>
      </c>
      <c r="O4861" s="31" cm="1">
        <f t="array" ref="O4861">_xlfn.IFS(
   FACT_ORDERS[[#This Row],[TotalAmount]]&gt;1500, 0.15,
   FACT_ORDERS[[#This Row],[TotalAmount]]&gt;1000, 0.1,
   FACT_ORDERS[[#This Row],[TotalAmount]]&gt;500, 0.05,
   TRUE, 0
)</f>
        <v>0.1</v>
      </c>
      <c r="P4861" s="28">
        <f xml:space="preserve"> FACT_ORDERS[[#This Row],[TotalAmount]] * (1 - (FACT_ORDERS[[#This Row],[ClientDiscount]] + FACT_ORDERS[[#This Row],[OrderDiscount]]) )</f>
        <v>1142.4000000000001</v>
      </c>
      <c r="Q4861" s="28">
        <f>FACT_ORDERS[[#This Row],[TotalAmountWithDiscount]]+FACT_ORDERS[[#This Row],[DeliveryCost]]</f>
        <v>1142.4000000000001</v>
      </c>
      <c r="R4861" s="35">
        <v>45411</v>
      </c>
      <c r="S4861" s="35" t="str">
        <f>IF(NETWORKDAYS(FACT_ORDERS[[#This Row],[Order-Date]], FACT_ORDERS[[#This Row],[ArrivalDate ]]) &gt; 10, "Late", "On Time")</f>
        <v>On Time</v>
      </c>
    </row>
    <row r="4862" spans="1:19" x14ac:dyDescent="0.3">
      <c r="A4862" s="12">
        <v>9860</v>
      </c>
      <c r="B4862" s="12">
        <v>245</v>
      </c>
      <c r="C4862" s="12">
        <v>10585</v>
      </c>
      <c r="D4862" s="12">
        <v>4861</v>
      </c>
      <c r="E4862" s="12" t="s">
        <v>244</v>
      </c>
      <c r="F4862" s="13">
        <v>45402</v>
      </c>
      <c r="G4862" s="26" t="s">
        <v>14967</v>
      </c>
      <c r="H4862" s="12">
        <v>30</v>
      </c>
      <c r="I4862" s="28">
        <f>VLOOKUP(B:B,DIM_PRODUCTS!A:F,5,FALSE)</f>
        <v>28</v>
      </c>
      <c r="J4862" s="28">
        <f>FACT_ORDERS[[#This Row],[ProductPrice]]*FACT_ORDERS[[#This Row],[Quantity]]</f>
        <v>840</v>
      </c>
      <c r="K4862" s="12" t="str">
        <f>VLOOKUP(C:C,DIM_CUSTOMERS!A:G,7,FALSE)</f>
        <v>Japan</v>
      </c>
      <c r="L4862" s="30" cm="1">
        <f t="array" ref="L4862">_xlfn.IFS(
    AND(FACT_ORDERS[[#This Row],[DeliveryMehtod]]="shippment",FACT_ORDERS[[#This Row],[TotalAmount]]&gt;=200), 0,
    AND(FACT_ORDERS[[#This Row],[DeliveryMehtod]]="pickup"), 15,
    AND(FACT_ORDERS[[#This Row],[DeliveryMehtod]]="shippment",FACT_ORDERS[[#This Row],[TotalAmount]]&lt;200), 35
)</f>
        <v>0</v>
      </c>
      <c r="M4862" s="12" t="str" cm="1">
        <f t="array" ref="M4862">_xlfn.IFS(
    SUMIFS(FACT_ORDERS[TotalAmount], FACT_ORDERS[WD_CUSTOMERS],FACT_ORDERS[[#This Row],[WD_CUSTOMERS]])&gt;=15000, "VIP",
    SUMIFS(FACT_ORDERS[TotalAmount], FACT_ORDERS[WD_CUSTOMERS],FACT_ORDERS[[#This Row],[WD_CUSTOMERS]])&gt;=8000, "Premium",
    TRUE, "Regular"
)</f>
        <v>Premium</v>
      </c>
      <c r="N4862" s="32" cm="1">
        <f t="array" ref="N4862">_xlfn.IFS(
   FACT_ORDERS[[#This Row],[TypeOfClient]]="VIP", 0.2,
   FACT_ORDERS[[#This Row],[TypeOfClient]]="Premium", 0.1,
   TRUE, 0
)</f>
        <v>0.1</v>
      </c>
      <c r="O4862" s="31" cm="1">
        <f t="array" ref="O4862">_xlfn.IFS(
   FACT_ORDERS[[#This Row],[TotalAmount]]&gt;1500, 0.15,
   FACT_ORDERS[[#This Row],[TotalAmount]]&gt;1000, 0.1,
   FACT_ORDERS[[#This Row],[TotalAmount]]&gt;500, 0.05,
   TRUE, 0
)</f>
        <v>0.05</v>
      </c>
      <c r="P4862" s="28">
        <f xml:space="preserve"> FACT_ORDERS[[#This Row],[TotalAmount]] * (1 - (FACT_ORDERS[[#This Row],[ClientDiscount]] + FACT_ORDERS[[#This Row],[OrderDiscount]]) )</f>
        <v>714</v>
      </c>
      <c r="Q4862" s="28">
        <f>FACT_ORDERS[[#This Row],[TotalAmountWithDiscount]]+FACT_ORDERS[[#This Row],[DeliveryCost]]</f>
        <v>714</v>
      </c>
      <c r="R4862" s="35">
        <v>45413</v>
      </c>
      <c r="S4862" s="35" t="str">
        <f>IF(NETWORKDAYS(FACT_ORDERS[[#This Row],[Order-Date]], FACT_ORDERS[[#This Row],[ArrivalDate ]]) &gt; 10, "Late", "On Time")</f>
        <v>On Time</v>
      </c>
    </row>
    <row r="4863" spans="1:19" x14ac:dyDescent="0.3">
      <c r="A4863" s="12">
        <v>9861</v>
      </c>
      <c r="B4863" s="12">
        <v>237</v>
      </c>
      <c r="C4863" s="12">
        <v>10585</v>
      </c>
      <c r="D4863" s="12">
        <v>4862</v>
      </c>
      <c r="E4863" s="12" t="s">
        <v>244</v>
      </c>
      <c r="F4863" s="13">
        <v>45439</v>
      </c>
      <c r="G4863" s="26" t="s">
        <v>14773</v>
      </c>
      <c r="H4863" s="12">
        <v>26</v>
      </c>
      <c r="I4863" s="28">
        <f>VLOOKUP(B:B,DIM_PRODUCTS!A:F,5,FALSE)</f>
        <v>17</v>
      </c>
      <c r="J4863" s="28">
        <f>FACT_ORDERS[[#This Row],[ProductPrice]]*FACT_ORDERS[[#This Row],[Quantity]]</f>
        <v>442</v>
      </c>
      <c r="K4863" s="12" t="str">
        <f>VLOOKUP(C:C,DIM_CUSTOMERS!A:G,7,FALSE)</f>
        <v>Japan</v>
      </c>
      <c r="L4863" s="30" cm="1">
        <f t="array" ref="L4863">_xlfn.IFS(
    AND(FACT_ORDERS[[#This Row],[DeliveryMehtod]]="shippment",FACT_ORDERS[[#This Row],[TotalAmount]]&gt;=200), 0,
    AND(FACT_ORDERS[[#This Row],[DeliveryMehtod]]="pickup"), 15,
    AND(FACT_ORDERS[[#This Row],[DeliveryMehtod]]="shippment",FACT_ORDERS[[#This Row],[TotalAmount]]&lt;200), 35
)</f>
        <v>0</v>
      </c>
      <c r="M4863" s="12" t="str" cm="1">
        <f t="array" ref="M4863">_xlfn.IFS(
    SUMIFS(FACT_ORDERS[TotalAmount], FACT_ORDERS[WD_CUSTOMERS],FACT_ORDERS[[#This Row],[WD_CUSTOMERS]])&gt;=15000, "VIP",
    SUMIFS(FACT_ORDERS[TotalAmount], FACT_ORDERS[WD_CUSTOMERS],FACT_ORDERS[[#This Row],[WD_CUSTOMERS]])&gt;=8000, "Premium",
    TRUE, "Regular"
)</f>
        <v>Premium</v>
      </c>
      <c r="N4863" s="32" cm="1">
        <f t="array" ref="N4863">_xlfn.IFS(
   FACT_ORDERS[[#This Row],[TypeOfClient]]="VIP", 0.2,
   FACT_ORDERS[[#This Row],[TypeOfClient]]="Premium", 0.1,
   TRUE, 0
)</f>
        <v>0.1</v>
      </c>
      <c r="O4863" s="31" cm="1">
        <f t="array" ref="O4863">_xlfn.IFS(
   FACT_ORDERS[[#This Row],[TotalAmount]]&gt;1500, 0.15,
   FACT_ORDERS[[#This Row],[TotalAmount]]&gt;1000, 0.1,
   FACT_ORDERS[[#This Row],[TotalAmount]]&gt;500, 0.05,
   TRUE, 0
)</f>
        <v>0</v>
      </c>
      <c r="P4863" s="28">
        <f xml:space="preserve"> FACT_ORDERS[[#This Row],[TotalAmount]] * (1 - (FACT_ORDERS[[#This Row],[ClientDiscount]] + FACT_ORDERS[[#This Row],[OrderDiscount]]) )</f>
        <v>397.8</v>
      </c>
      <c r="Q4863" s="28">
        <f>FACT_ORDERS[[#This Row],[TotalAmountWithDiscount]]+FACT_ORDERS[[#This Row],[DeliveryCost]]</f>
        <v>397.8</v>
      </c>
      <c r="R4863" s="35">
        <v>45449</v>
      </c>
      <c r="S4863" s="35" t="str">
        <f>IF(NETWORKDAYS(FACT_ORDERS[[#This Row],[Order-Date]], FACT_ORDERS[[#This Row],[ArrivalDate ]]) &gt; 10, "Late", "On Time")</f>
        <v>On Time</v>
      </c>
    </row>
    <row r="4864" spans="1:19" x14ac:dyDescent="0.3">
      <c r="A4864" s="12">
        <v>9862</v>
      </c>
      <c r="B4864" s="12">
        <v>245</v>
      </c>
      <c r="C4864" s="12">
        <v>10585</v>
      </c>
      <c r="D4864" s="12">
        <v>4863</v>
      </c>
      <c r="E4864" s="12" t="s">
        <v>243</v>
      </c>
      <c r="F4864" s="13">
        <v>45439</v>
      </c>
      <c r="G4864" s="26" t="s">
        <v>14968</v>
      </c>
      <c r="H4864" s="12">
        <v>85</v>
      </c>
      <c r="I4864" s="28">
        <f>VLOOKUP(B:B,DIM_PRODUCTS!A:F,5,FALSE)</f>
        <v>28</v>
      </c>
      <c r="J4864" s="28">
        <f>FACT_ORDERS[[#This Row],[ProductPrice]]*FACT_ORDERS[[#This Row],[Quantity]]</f>
        <v>2380</v>
      </c>
      <c r="K4864" s="12" t="str">
        <f>VLOOKUP(C:C,DIM_CUSTOMERS!A:G,7,FALSE)</f>
        <v>Japan</v>
      </c>
      <c r="L4864" s="30" cm="1">
        <f t="array" ref="L4864">_xlfn.IFS(
    AND(FACT_ORDERS[[#This Row],[DeliveryMehtod]]="shippment",FACT_ORDERS[[#This Row],[TotalAmount]]&gt;=200), 0,
    AND(FACT_ORDERS[[#This Row],[DeliveryMehtod]]="pickup"), 15,
    AND(FACT_ORDERS[[#This Row],[DeliveryMehtod]]="shippment",FACT_ORDERS[[#This Row],[TotalAmount]]&lt;200), 35
)</f>
        <v>15</v>
      </c>
      <c r="M4864" s="12" t="str" cm="1">
        <f t="array" ref="M4864">_xlfn.IFS(
    SUMIFS(FACT_ORDERS[TotalAmount], FACT_ORDERS[WD_CUSTOMERS],FACT_ORDERS[[#This Row],[WD_CUSTOMERS]])&gt;=15000, "VIP",
    SUMIFS(FACT_ORDERS[TotalAmount], FACT_ORDERS[WD_CUSTOMERS],FACT_ORDERS[[#This Row],[WD_CUSTOMERS]])&gt;=8000, "Premium",
    TRUE, "Regular"
)</f>
        <v>Premium</v>
      </c>
      <c r="N4864" s="32" cm="1">
        <f t="array" ref="N4864">_xlfn.IFS(
   FACT_ORDERS[[#This Row],[TypeOfClient]]="VIP", 0.2,
   FACT_ORDERS[[#This Row],[TypeOfClient]]="Premium", 0.1,
   TRUE, 0
)</f>
        <v>0.1</v>
      </c>
      <c r="O4864" s="31" cm="1">
        <f t="array" ref="O4864">_xlfn.IFS(
   FACT_ORDERS[[#This Row],[TotalAmount]]&gt;1500, 0.15,
   FACT_ORDERS[[#This Row],[TotalAmount]]&gt;1000, 0.1,
   FACT_ORDERS[[#This Row],[TotalAmount]]&gt;500, 0.05,
   TRUE, 0
)</f>
        <v>0.15</v>
      </c>
      <c r="P4864" s="28">
        <f xml:space="preserve"> FACT_ORDERS[[#This Row],[TotalAmount]] * (1 - (FACT_ORDERS[[#This Row],[ClientDiscount]] + FACT_ORDERS[[#This Row],[OrderDiscount]]) )</f>
        <v>1785</v>
      </c>
      <c r="Q4864" s="28">
        <f>FACT_ORDERS[[#This Row],[TotalAmountWithDiscount]]+FACT_ORDERS[[#This Row],[DeliveryCost]]</f>
        <v>1800</v>
      </c>
      <c r="R4864" s="35">
        <v>45447</v>
      </c>
      <c r="S4864" s="35" t="str">
        <f>IF(NETWORKDAYS(FACT_ORDERS[[#This Row],[Order-Date]], FACT_ORDERS[[#This Row],[ArrivalDate ]]) &gt; 10, "Late", "On Time")</f>
        <v>On Time</v>
      </c>
    </row>
    <row r="4865" spans="1:19" x14ac:dyDescent="0.3">
      <c r="A4865" s="12">
        <v>9863</v>
      </c>
      <c r="B4865" s="12">
        <v>237</v>
      </c>
      <c r="C4865" s="12">
        <v>10585</v>
      </c>
      <c r="D4865" s="12">
        <v>4864</v>
      </c>
      <c r="E4865" s="12" t="s">
        <v>243</v>
      </c>
      <c r="F4865" s="13">
        <v>45478</v>
      </c>
      <c r="G4865" s="26" t="s">
        <v>14969</v>
      </c>
      <c r="H4865" s="12">
        <v>29</v>
      </c>
      <c r="I4865" s="28">
        <f>VLOOKUP(B:B,DIM_PRODUCTS!A:F,5,FALSE)</f>
        <v>17</v>
      </c>
      <c r="J4865" s="28">
        <f>FACT_ORDERS[[#This Row],[ProductPrice]]*FACT_ORDERS[[#This Row],[Quantity]]</f>
        <v>493</v>
      </c>
      <c r="K4865" s="12" t="str">
        <f>VLOOKUP(C:C,DIM_CUSTOMERS!A:G,7,FALSE)</f>
        <v>Japan</v>
      </c>
      <c r="L4865" s="30" cm="1">
        <f t="array" ref="L4865">_xlfn.IFS(
    AND(FACT_ORDERS[[#This Row],[DeliveryMehtod]]="shippment",FACT_ORDERS[[#This Row],[TotalAmount]]&gt;=200), 0,
    AND(FACT_ORDERS[[#This Row],[DeliveryMehtod]]="pickup"), 15,
    AND(FACT_ORDERS[[#This Row],[DeliveryMehtod]]="shippment",FACT_ORDERS[[#This Row],[TotalAmount]]&lt;200), 35
)</f>
        <v>15</v>
      </c>
      <c r="M4865" s="12" t="str" cm="1">
        <f t="array" ref="M4865">_xlfn.IFS(
    SUMIFS(FACT_ORDERS[TotalAmount], FACT_ORDERS[WD_CUSTOMERS],FACT_ORDERS[[#This Row],[WD_CUSTOMERS]])&gt;=15000, "VIP",
    SUMIFS(FACT_ORDERS[TotalAmount], FACT_ORDERS[WD_CUSTOMERS],FACT_ORDERS[[#This Row],[WD_CUSTOMERS]])&gt;=8000, "Premium",
    TRUE, "Regular"
)</f>
        <v>Premium</v>
      </c>
      <c r="N4865" s="32" cm="1">
        <f t="array" ref="N4865">_xlfn.IFS(
   FACT_ORDERS[[#This Row],[TypeOfClient]]="VIP", 0.2,
   FACT_ORDERS[[#This Row],[TypeOfClient]]="Premium", 0.1,
   TRUE, 0
)</f>
        <v>0.1</v>
      </c>
      <c r="O4865" s="31" cm="1">
        <f t="array" ref="O4865">_xlfn.IFS(
   FACT_ORDERS[[#This Row],[TotalAmount]]&gt;1500, 0.15,
   FACT_ORDERS[[#This Row],[TotalAmount]]&gt;1000, 0.1,
   FACT_ORDERS[[#This Row],[TotalAmount]]&gt;500, 0.05,
   TRUE, 0
)</f>
        <v>0</v>
      </c>
      <c r="P4865" s="28">
        <f xml:space="preserve"> FACT_ORDERS[[#This Row],[TotalAmount]] * (1 - (FACT_ORDERS[[#This Row],[ClientDiscount]] + FACT_ORDERS[[#This Row],[OrderDiscount]]) )</f>
        <v>443.7</v>
      </c>
      <c r="Q4865" s="28">
        <f>FACT_ORDERS[[#This Row],[TotalAmountWithDiscount]]+FACT_ORDERS[[#This Row],[DeliveryCost]]</f>
        <v>458.7</v>
      </c>
      <c r="R4865" s="35">
        <v>45487</v>
      </c>
      <c r="S4865" s="35" t="str">
        <f>IF(NETWORKDAYS(FACT_ORDERS[[#This Row],[Order-Date]], FACT_ORDERS[[#This Row],[ArrivalDate ]]) &gt; 10, "Late", "On Time")</f>
        <v>On Time</v>
      </c>
    </row>
    <row r="4866" spans="1:19" x14ac:dyDescent="0.3">
      <c r="A4866" s="12">
        <v>9864</v>
      </c>
      <c r="B4866" s="12">
        <v>245</v>
      </c>
      <c r="C4866" s="12">
        <v>10585</v>
      </c>
      <c r="D4866" s="12">
        <v>4865</v>
      </c>
      <c r="E4866" s="12" t="s">
        <v>244</v>
      </c>
      <c r="F4866" s="13">
        <v>45478</v>
      </c>
      <c r="G4866" s="26" t="s">
        <v>14970</v>
      </c>
      <c r="H4866" s="12">
        <v>41</v>
      </c>
      <c r="I4866" s="28">
        <f>VLOOKUP(B:B,DIM_PRODUCTS!A:F,5,FALSE)</f>
        <v>28</v>
      </c>
      <c r="J4866" s="28">
        <f>FACT_ORDERS[[#This Row],[ProductPrice]]*FACT_ORDERS[[#This Row],[Quantity]]</f>
        <v>1148</v>
      </c>
      <c r="K4866" s="12" t="str">
        <f>VLOOKUP(C:C,DIM_CUSTOMERS!A:G,7,FALSE)</f>
        <v>Japan</v>
      </c>
      <c r="L4866" s="30" cm="1">
        <f t="array" ref="L4866">_xlfn.IFS(
    AND(FACT_ORDERS[[#This Row],[DeliveryMehtod]]="shippment",FACT_ORDERS[[#This Row],[TotalAmount]]&gt;=200), 0,
    AND(FACT_ORDERS[[#This Row],[DeliveryMehtod]]="pickup"), 15,
    AND(FACT_ORDERS[[#This Row],[DeliveryMehtod]]="shippment",FACT_ORDERS[[#This Row],[TotalAmount]]&lt;200), 35
)</f>
        <v>0</v>
      </c>
      <c r="M4866" s="12" t="str" cm="1">
        <f t="array" ref="M4866">_xlfn.IFS(
    SUMIFS(FACT_ORDERS[TotalAmount], FACT_ORDERS[WD_CUSTOMERS],FACT_ORDERS[[#This Row],[WD_CUSTOMERS]])&gt;=15000, "VIP",
    SUMIFS(FACT_ORDERS[TotalAmount], FACT_ORDERS[WD_CUSTOMERS],FACT_ORDERS[[#This Row],[WD_CUSTOMERS]])&gt;=8000, "Premium",
    TRUE, "Regular"
)</f>
        <v>Premium</v>
      </c>
      <c r="N4866" s="32" cm="1">
        <f t="array" ref="N4866">_xlfn.IFS(
   FACT_ORDERS[[#This Row],[TypeOfClient]]="VIP", 0.2,
   FACT_ORDERS[[#This Row],[TypeOfClient]]="Premium", 0.1,
   TRUE, 0
)</f>
        <v>0.1</v>
      </c>
      <c r="O4866" s="31" cm="1">
        <f t="array" ref="O4866">_xlfn.IFS(
   FACT_ORDERS[[#This Row],[TotalAmount]]&gt;1500, 0.15,
   FACT_ORDERS[[#This Row],[TotalAmount]]&gt;1000, 0.1,
   FACT_ORDERS[[#This Row],[TotalAmount]]&gt;500, 0.05,
   TRUE, 0
)</f>
        <v>0.1</v>
      </c>
      <c r="P4866" s="28">
        <f xml:space="preserve"> FACT_ORDERS[[#This Row],[TotalAmount]] * (1 - (FACT_ORDERS[[#This Row],[ClientDiscount]] + FACT_ORDERS[[#This Row],[OrderDiscount]]) )</f>
        <v>918.40000000000009</v>
      </c>
      <c r="Q4866" s="28">
        <f>FACT_ORDERS[[#This Row],[TotalAmountWithDiscount]]+FACT_ORDERS[[#This Row],[DeliveryCost]]</f>
        <v>918.40000000000009</v>
      </c>
      <c r="R4866" s="35">
        <v>45485</v>
      </c>
      <c r="S4866" s="35" t="str">
        <f>IF(NETWORKDAYS(FACT_ORDERS[[#This Row],[Order-Date]], FACT_ORDERS[[#This Row],[ArrivalDate ]]) &gt; 10, "Late", "On Time")</f>
        <v>On Time</v>
      </c>
    </row>
    <row r="4867" spans="1:19" x14ac:dyDescent="0.3">
      <c r="A4867" s="12">
        <v>9865</v>
      </c>
      <c r="B4867" s="12">
        <v>237</v>
      </c>
      <c r="C4867" s="12">
        <v>10585</v>
      </c>
      <c r="D4867" s="12">
        <v>4866</v>
      </c>
      <c r="E4867" s="12" t="s">
        <v>243</v>
      </c>
      <c r="F4867" s="13">
        <v>45516</v>
      </c>
      <c r="G4867" s="26" t="s">
        <v>13393</v>
      </c>
      <c r="H4867" s="12">
        <v>85</v>
      </c>
      <c r="I4867" s="28">
        <f>VLOOKUP(B:B,DIM_PRODUCTS!A:F,5,FALSE)</f>
        <v>17</v>
      </c>
      <c r="J4867" s="28">
        <f>FACT_ORDERS[[#This Row],[ProductPrice]]*FACT_ORDERS[[#This Row],[Quantity]]</f>
        <v>1445</v>
      </c>
      <c r="K4867" s="12" t="str">
        <f>VLOOKUP(C:C,DIM_CUSTOMERS!A:G,7,FALSE)</f>
        <v>Japan</v>
      </c>
      <c r="L4867" s="30" cm="1">
        <f t="array" ref="L4867">_xlfn.IFS(
    AND(FACT_ORDERS[[#This Row],[DeliveryMehtod]]="shippment",FACT_ORDERS[[#This Row],[TotalAmount]]&gt;=200), 0,
    AND(FACT_ORDERS[[#This Row],[DeliveryMehtod]]="pickup"), 15,
    AND(FACT_ORDERS[[#This Row],[DeliveryMehtod]]="shippment",FACT_ORDERS[[#This Row],[TotalAmount]]&lt;200), 35
)</f>
        <v>15</v>
      </c>
      <c r="M4867" s="12" t="str" cm="1">
        <f t="array" ref="M4867">_xlfn.IFS(
    SUMIFS(FACT_ORDERS[TotalAmount], FACT_ORDERS[WD_CUSTOMERS],FACT_ORDERS[[#This Row],[WD_CUSTOMERS]])&gt;=15000, "VIP",
    SUMIFS(FACT_ORDERS[TotalAmount], FACT_ORDERS[WD_CUSTOMERS],FACT_ORDERS[[#This Row],[WD_CUSTOMERS]])&gt;=8000, "Premium",
    TRUE, "Regular"
)</f>
        <v>Premium</v>
      </c>
      <c r="N4867" s="32" cm="1">
        <f t="array" ref="N4867">_xlfn.IFS(
   FACT_ORDERS[[#This Row],[TypeOfClient]]="VIP", 0.2,
   FACT_ORDERS[[#This Row],[TypeOfClient]]="Premium", 0.1,
   TRUE, 0
)</f>
        <v>0.1</v>
      </c>
      <c r="O4867" s="31" cm="1">
        <f t="array" ref="O4867">_xlfn.IFS(
   FACT_ORDERS[[#This Row],[TotalAmount]]&gt;1500, 0.15,
   FACT_ORDERS[[#This Row],[TotalAmount]]&gt;1000, 0.1,
   FACT_ORDERS[[#This Row],[TotalAmount]]&gt;500, 0.05,
   TRUE, 0
)</f>
        <v>0.1</v>
      </c>
      <c r="P4867" s="28">
        <f xml:space="preserve"> FACT_ORDERS[[#This Row],[TotalAmount]] * (1 - (FACT_ORDERS[[#This Row],[ClientDiscount]] + FACT_ORDERS[[#This Row],[OrderDiscount]]) )</f>
        <v>1156</v>
      </c>
      <c r="Q4867" s="28">
        <f>FACT_ORDERS[[#This Row],[TotalAmountWithDiscount]]+FACT_ORDERS[[#This Row],[DeliveryCost]]</f>
        <v>1171</v>
      </c>
      <c r="R4867" s="35">
        <v>45524</v>
      </c>
      <c r="S4867" s="35" t="str">
        <f>IF(NETWORKDAYS(FACT_ORDERS[[#This Row],[Order-Date]], FACT_ORDERS[[#This Row],[ArrivalDate ]]) &gt; 10, "Late", "On Time")</f>
        <v>On Time</v>
      </c>
    </row>
    <row r="4868" spans="1:19" x14ac:dyDescent="0.3">
      <c r="A4868" s="12">
        <v>9866</v>
      </c>
      <c r="B4868" s="12">
        <v>245</v>
      </c>
      <c r="C4868" s="12">
        <v>10585</v>
      </c>
      <c r="D4868" s="12">
        <v>4867</v>
      </c>
      <c r="E4868" s="12" t="s">
        <v>243</v>
      </c>
      <c r="F4868" s="13">
        <v>45516</v>
      </c>
      <c r="G4868" s="26" t="s">
        <v>14971</v>
      </c>
      <c r="H4868" s="12">
        <v>29</v>
      </c>
      <c r="I4868" s="28">
        <f>VLOOKUP(B:B,DIM_PRODUCTS!A:F,5,FALSE)</f>
        <v>28</v>
      </c>
      <c r="J4868" s="28">
        <f>FACT_ORDERS[[#This Row],[ProductPrice]]*FACT_ORDERS[[#This Row],[Quantity]]</f>
        <v>812</v>
      </c>
      <c r="K4868" s="12" t="str">
        <f>VLOOKUP(C:C,DIM_CUSTOMERS!A:G,7,FALSE)</f>
        <v>Japan</v>
      </c>
      <c r="L4868" s="30" cm="1">
        <f t="array" ref="L4868">_xlfn.IFS(
    AND(FACT_ORDERS[[#This Row],[DeliveryMehtod]]="shippment",FACT_ORDERS[[#This Row],[TotalAmount]]&gt;=200), 0,
    AND(FACT_ORDERS[[#This Row],[DeliveryMehtod]]="pickup"), 15,
    AND(FACT_ORDERS[[#This Row],[DeliveryMehtod]]="shippment",FACT_ORDERS[[#This Row],[TotalAmount]]&lt;200), 35
)</f>
        <v>15</v>
      </c>
      <c r="M4868" s="12" t="str" cm="1">
        <f t="array" ref="M4868">_xlfn.IFS(
    SUMIFS(FACT_ORDERS[TotalAmount], FACT_ORDERS[WD_CUSTOMERS],FACT_ORDERS[[#This Row],[WD_CUSTOMERS]])&gt;=15000, "VIP",
    SUMIFS(FACT_ORDERS[TotalAmount], FACT_ORDERS[WD_CUSTOMERS],FACT_ORDERS[[#This Row],[WD_CUSTOMERS]])&gt;=8000, "Premium",
    TRUE, "Regular"
)</f>
        <v>Premium</v>
      </c>
      <c r="N4868" s="32" cm="1">
        <f t="array" ref="N4868">_xlfn.IFS(
   FACT_ORDERS[[#This Row],[TypeOfClient]]="VIP", 0.2,
   FACT_ORDERS[[#This Row],[TypeOfClient]]="Premium", 0.1,
   TRUE, 0
)</f>
        <v>0.1</v>
      </c>
      <c r="O4868" s="31" cm="1">
        <f t="array" ref="O4868">_xlfn.IFS(
   FACT_ORDERS[[#This Row],[TotalAmount]]&gt;1500, 0.15,
   FACT_ORDERS[[#This Row],[TotalAmount]]&gt;1000, 0.1,
   FACT_ORDERS[[#This Row],[TotalAmount]]&gt;500, 0.05,
   TRUE, 0
)</f>
        <v>0.05</v>
      </c>
      <c r="P4868" s="28">
        <f xml:space="preserve"> FACT_ORDERS[[#This Row],[TotalAmount]] * (1 - (FACT_ORDERS[[#This Row],[ClientDiscount]] + FACT_ORDERS[[#This Row],[OrderDiscount]]) )</f>
        <v>690.19999999999993</v>
      </c>
      <c r="Q4868" s="28">
        <f>FACT_ORDERS[[#This Row],[TotalAmountWithDiscount]]+FACT_ORDERS[[#This Row],[DeliveryCost]]</f>
        <v>705.19999999999993</v>
      </c>
      <c r="R4868" s="35">
        <v>45526</v>
      </c>
      <c r="S4868" s="35" t="str">
        <f>IF(NETWORKDAYS(FACT_ORDERS[[#This Row],[Order-Date]], FACT_ORDERS[[#This Row],[ArrivalDate ]]) &gt; 10, "Late", "On Time")</f>
        <v>On Time</v>
      </c>
    </row>
    <row r="4869" spans="1:19" x14ac:dyDescent="0.3">
      <c r="A4869" s="12">
        <v>9867</v>
      </c>
      <c r="B4869" s="12">
        <v>209</v>
      </c>
      <c r="C4869" s="12">
        <v>10807</v>
      </c>
      <c r="D4869" s="12">
        <v>4868</v>
      </c>
      <c r="E4869" s="12" t="s">
        <v>243</v>
      </c>
      <c r="F4869" s="13">
        <v>45312</v>
      </c>
      <c r="G4869" s="26" t="s">
        <v>3612</v>
      </c>
      <c r="H4869" s="12">
        <v>20</v>
      </c>
      <c r="I4869" s="28">
        <f>VLOOKUP(B:B,DIM_PRODUCTS!A:F,5,FALSE)</f>
        <v>8</v>
      </c>
      <c r="J4869" s="28">
        <f>FACT_ORDERS[[#This Row],[ProductPrice]]*FACT_ORDERS[[#This Row],[Quantity]]</f>
        <v>160</v>
      </c>
      <c r="K4869" s="12" t="str">
        <f>VLOOKUP(C:C,DIM_CUSTOMERS!A:G,7,FALSE)</f>
        <v>France</v>
      </c>
      <c r="L4869" s="30" cm="1">
        <f t="array" ref="L4869">_xlfn.IFS(
    AND(FACT_ORDERS[[#This Row],[DeliveryMehtod]]="shippment",FACT_ORDERS[[#This Row],[TotalAmount]]&gt;=200), 0,
    AND(FACT_ORDERS[[#This Row],[DeliveryMehtod]]="pickup"), 15,
    AND(FACT_ORDERS[[#This Row],[DeliveryMehtod]]="shippment",FACT_ORDERS[[#This Row],[TotalAmount]]&lt;200), 35
)</f>
        <v>15</v>
      </c>
      <c r="M4869" s="12" t="str" cm="1">
        <f t="array" ref="M4869">_xlfn.IFS(
    SUMIFS(FACT_ORDERS[TotalAmount], FACT_ORDERS[WD_CUSTOMERS],FACT_ORDERS[[#This Row],[WD_CUSTOMERS]])&gt;=15000, "VIP",
    SUMIFS(FACT_ORDERS[TotalAmount], FACT_ORDERS[WD_CUSTOMERS],FACT_ORDERS[[#This Row],[WD_CUSTOMERS]])&gt;=8000, "Premium",
    TRUE, "Regular"
)</f>
        <v>Regular</v>
      </c>
      <c r="N4869" s="32" cm="1">
        <f t="array" ref="N4869">_xlfn.IFS(
   FACT_ORDERS[[#This Row],[TypeOfClient]]="VIP", 0.2,
   FACT_ORDERS[[#This Row],[TypeOfClient]]="Premium", 0.1,
   TRUE, 0
)</f>
        <v>0</v>
      </c>
      <c r="O4869" s="31" cm="1">
        <f t="array" ref="O4869">_xlfn.IFS(
   FACT_ORDERS[[#This Row],[TotalAmount]]&gt;1500, 0.15,
   FACT_ORDERS[[#This Row],[TotalAmount]]&gt;1000, 0.1,
   FACT_ORDERS[[#This Row],[TotalAmount]]&gt;500, 0.05,
   TRUE, 0
)</f>
        <v>0</v>
      </c>
      <c r="P4869" s="28">
        <f xml:space="preserve"> FACT_ORDERS[[#This Row],[TotalAmount]] * (1 - (FACT_ORDERS[[#This Row],[ClientDiscount]] + FACT_ORDERS[[#This Row],[OrderDiscount]]) )</f>
        <v>160</v>
      </c>
      <c r="Q4869" s="28">
        <f>FACT_ORDERS[[#This Row],[TotalAmountWithDiscount]]+FACT_ORDERS[[#This Row],[DeliveryCost]]</f>
        <v>175</v>
      </c>
      <c r="R4869" s="35">
        <v>45332</v>
      </c>
      <c r="S4869" s="35" t="str">
        <f>IF(NETWORKDAYS(FACT_ORDERS[[#This Row],[Order-Date]], FACT_ORDERS[[#This Row],[ArrivalDate ]]) &gt; 10, "Late", "On Time")</f>
        <v>Late</v>
      </c>
    </row>
    <row r="4870" spans="1:19" x14ac:dyDescent="0.3">
      <c r="A4870" s="12">
        <v>9868</v>
      </c>
      <c r="B4870" s="12">
        <v>290</v>
      </c>
      <c r="C4870" s="12">
        <v>10807</v>
      </c>
      <c r="D4870" s="12">
        <v>4869</v>
      </c>
      <c r="E4870" s="12" t="s">
        <v>244</v>
      </c>
      <c r="F4870" s="13">
        <v>45312</v>
      </c>
      <c r="G4870" s="26" t="s">
        <v>14972</v>
      </c>
      <c r="H4870" s="12">
        <v>86</v>
      </c>
      <c r="I4870" s="28">
        <f>VLOOKUP(B:B,DIM_PRODUCTS!A:F,5,FALSE)</f>
        <v>15</v>
      </c>
      <c r="J4870" s="28">
        <f>FACT_ORDERS[[#This Row],[ProductPrice]]*FACT_ORDERS[[#This Row],[Quantity]]</f>
        <v>1290</v>
      </c>
      <c r="K4870" s="12" t="str">
        <f>VLOOKUP(C:C,DIM_CUSTOMERS!A:G,7,FALSE)</f>
        <v>France</v>
      </c>
      <c r="L4870" s="30" cm="1">
        <f t="array" ref="L4870">_xlfn.IFS(
    AND(FACT_ORDERS[[#This Row],[DeliveryMehtod]]="shippment",FACT_ORDERS[[#This Row],[TotalAmount]]&gt;=200), 0,
    AND(FACT_ORDERS[[#This Row],[DeliveryMehtod]]="pickup"), 15,
    AND(FACT_ORDERS[[#This Row],[DeliveryMehtod]]="shippment",FACT_ORDERS[[#This Row],[TotalAmount]]&lt;200), 35
)</f>
        <v>0</v>
      </c>
      <c r="M4870" s="12" t="str" cm="1">
        <f t="array" ref="M4870">_xlfn.IFS(
    SUMIFS(FACT_ORDERS[TotalAmount], FACT_ORDERS[WD_CUSTOMERS],FACT_ORDERS[[#This Row],[WD_CUSTOMERS]])&gt;=15000, "VIP",
    SUMIFS(FACT_ORDERS[TotalAmount], FACT_ORDERS[WD_CUSTOMERS],FACT_ORDERS[[#This Row],[WD_CUSTOMERS]])&gt;=8000, "Premium",
    TRUE, "Regular"
)</f>
        <v>Regular</v>
      </c>
      <c r="N4870" s="32" cm="1">
        <f t="array" ref="N4870">_xlfn.IFS(
   FACT_ORDERS[[#This Row],[TypeOfClient]]="VIP", 0.2,
   FACT_ORDERS[[#This Row],[TypeOfClient]]="Premium", 0.1,
   TRUE, 0
)</f>
        <v>0</v>
      </c>
      <c r="O4870" s="31" cm="1">
        <f t="array" ref="O4870">_xlfn.IFS(
   FACT_ORDERS[[#This Row],[TotalAmount]]&gt;1500, 0.15,
   FACT_ORDERS[[#This Row],[TotalAmount]]&gt;1000, 0.1,
   FACT_ORDERS[[#This Row],[TotalAmount]]&gt;500, 0.05,
   TRUE, 0
)</f>
        <v>0.1</v>
      </c>
      <c r="P4870" s="28">
        <f xml:space="preserve"> FACT_ORDERS[[#This Row],[TotalAmount]] * (1 - (FACT_ORDERS[[#This Row],[ClientDiscount]] + FACT_ORDERS[[#This Row],[OrderDiscount]]) )</f>
        <v>1161</v>
      </c>
      <c r="Q4870" s="28">
        <f>FACT_ORDERS[[#This Row],[TotalAmountWithDiscount]]+FACT_ORDERS[[#This Row],[DeliveryCost]]</f>
        <v>1161</v>
      </c>
      <c r="R4870" s="35">
        <v>45328</v>
      </c>
      <c r="S4870" s="35" t="str">
        <f>IF(NETWORKDAYS(FACT_ORDERS[[#This Row],[Order-Date]], FACT_ORDERS[[#This Row],[ArrivalDate ]]) &gt; 10, "Late", "On Time")</f>
        <v>Late</v>
      </c>
    </row>
    <row r="4871" spans="1:19" x14ac:dyDescent="0.3">
      <c r="A4871" s="12">
        <v>9869</v>
      </c>
      <c r="B4871" s="12">
        <v>238</v>
      </c>
      <c r="C4871" s="12">
        <v>10807</v>
      </c>
      <c r="D4871" s="12">
        <v>4870</v>
      </c>
      <c r="E4871" s="12" t="s">
        <v>244</v>
      </c>
      <c r="F4871" s="13">
        <v>45312</v>
      </c>
      <c r="G4871" s="26" t="s">
        <v>14973</v>
      </c>
      <c r="H4871" s="12">
        <v>31</v>
      </c>
      <c r="I4871" s="28">
        <f>VLOOKUP(B:B,DIM_PRODUCTS!A:F,5,FALSE)</f>
        <v>16</v>
      </c>
      <c r="J4871" s="28">
        <f>FACT_ORDERS[[#This Row],[ProductPrice]]*FACT_ORDERS[[#This Row],[Quantity]]</f>
        <v>496</v>
      </c>
      <c r="K4871" s="12" t="str">
        <f>VLOOKUP(C:C,DIM_CUSTOMERS!A:G,7,FALSE)</f>
        <v>France</v>
      </c>
      <c r="L4871" s="30" cm="1">
        <f t="array" ref="L4871">_xlfn.IFS(
    AND(FACT_ORDERS[[#This Row],[DeliveryMehtod]]="shippment",FACT_ORDERS[[#This Row],[TotalAmount]]&gt;=200), 0,
    AND(FACT_ORDERS[[#This Row],[DeliveryMehtod]]="pickup"), 15,
    AND(FACT_ORDERS[[#This Row],[DeliveryMehtod]]="shippment",FACT_ORDERS[[#This Row],[TotalAmount]]&lt;200), 35
)</f>
        <v>0</v>
      </c>
      <c r="M4871" s="12" t="str" cm="1">
        <f t="array" ref="M4871">_xlfn.IFS(
    SUMIFS(FACT_ORDERS[TotalAmount], FACT_ORDERS[WD_CUSTOMERS],FACT_ORDERS[[#This Row],[WD_CUSTOMERS]])&gt;=15000, "VIP",
    SUMIFS(FACT_ORDERS[TotalAmount], FACT_ORDERS[WD_CUSTOMERS],FACT_ORDERS[[#This Row],[WD_CUSTOMERS]])&gt;=8000, "Premium",
    TRUE, "Regular"
)</f>
        <v>Regular</v>
      </c>
      <c r="N4871" s="32" cm="1">
        <f t="array" ref="N4871">_xlfn.IFS(
   FACT_ORDERS[[#This Row],[TypeOfClient]]="VIP", 0.2,
   FACT_ORDERS[[#This Row],[TypeOfClient]]="Premium", 0.1,
   TRUE, 0
)</f>
        <v>0</v>
      </c>
      <c r="O4871" s="31" cm="1">
        <f t="array" ref="O4871">_xlfn.IFS(
   FACT_ORDERS[[#This Row],[TotalAmount]]&gt;1500, 0.15,
   FACT_ORDERS[[#This Row],[TotalAmount]]&gt;1000, 0.1,
   FACT_ORDERS[[#This Row],[TotalAmount]]&gt;500, 0.05,
   TRUE, 0
)</f>
        <v>0</v>
      </c>
      <c r="P4871" s="28">
        <f xml:space="preserve"> FACT_ORDERS[[#This Row],[TotalAmount]] * (1 - (FACT_ORDERS[[#This Row],[ClientDiscount]] + FACT_ORDERS[[#This Row],[OrderDiscount]]) )</f>
        <v>496</v>
      </c>
      <c r="Q4871" s="28">
        <f>FACT_ORDERS[[#This Row],[TotalAmountWithDiscount]]+FACT_ORDERS[[#This Row],[DeliveryCost]]</f>
        <v>496</v>
      </c>
      <c r="R4871" s="35">
        <v>45322</v>
      </c>
      <c r="S4871" s="35" t="str">
        <f>IF(NETWORKDAYS(FACT_ORDERS[[#This Row],[Order-Date]], FACT_ORDERS[[#This Row],[ArrivalDate ]]) &gt; 10, "Late", "On Time")</f>
        <v>On Time</v>
      </c>
    </row>
    <row r="4872" spans="1:19" x14ac:dyDescent="0.3">
      <c r="A4872" s="12">
        <v>9870</v>
      </c>
      <c r="B4872" s="12">
        <v>238</v>
      </c>
      <c r="C4872" s="12">
        <v>10807</v>
      </c>
      <c r="D4872" s="12">
        <v>4871</v>
      </c>
      <c r="E4872" s="12" t="s">
        <v>244</v>
      </c>
      <c r="F4872" s="13">
        <v>45490</v>
      </c>
      <c r="G4872" s="26" t="s">
        <v>14974</v>
      </c>
      <c r="H4872" s="12">
        <v>26</v>
      </c>
      <c r="I4872" s="28">
        <f>VLOOKUP(B:B,DIM_PRODUCTS!A:F,5,FALSE)</f>
        <v>16</v>
      </c>
      <c r="J4872" s="28">
        <f>FACT_ORDERS[[#This Row],[ProductPrice]]*FACT_ORDERS[[#This Row],[Quantity]]</f>
        <v>416</v>
      </c>
      <c r="K4872" s="12" t="str">
        <f>VLOOKUP(C:C,DIM_CUSTOMERS!A:G,7,FALSE)</f>
        <v>France</v>
      </c>
      <c r="L4872" s="30" cm="1">
        <f t="array" ref="L4872">_xlfn.IFS(
    AND(FACT_ORDERS[[#This Row],[DeliveryMehtod]]="shippment",FACT_ORDERS[[#This Row],[TotalAmount]]&gt;=200), 0,
    AND(FACT_ORDERS[[#This Row],[DeliveryMehtod]]="pickup"), 15,
    AND(FACT_ORDERS[[#This Row],[DeliveryMehtod]]="shippment",FACT_ORDERS[[#This Row],[TotalAmount]]&lt;200), 35
)</f>
        <v>0</v>
      </c>
      <c r="M4872" s="12" t="str" cm="1">
        <f t="array" ref="M4872">_xlfn.IFS(
    SUMIFS(FACT_ORDERS[TotalAmount], FACT_ORDERS[WD_CUSTOMERS],FACT_ORDERS[[#This Row],[WD_CUSTOMERS]])&gt;=15000, "VIP",
    SUMIFS(FACT_ORDERS[TotalAmount], FACT_ORDERS[WD_CUSTOMERS],FACT_ORDERS[[#This Row],[WD_CUSTOMERS]])&gt;=8000, "Premium",
    TRUE, "Regular"
)</f>
        <v>Regular</v>
      </c>
      <c r="N4872" s="32" cm="1">
        <f t="array" ref="N4872">_xlfn.IFS(
   FACT_ORDERS[[#This Row],[TypeOfClient]]="VIP", 0.2,
   FACT_ORDERS[[#This Row],[TypeOfClient]]="Premium", 0.1,
   TRUE, 0
)</f>
        <v>0</v>
      </c>
      <c r="O4872" s="31" cm="1">
        <f t="array" ref="O4872">_xlfn.IFS(
   FACT_ORDERS[[#This Row],[TotalAmount]]&gt;1500, 0.15,
   FACT_ORDERS[[#This Row],[TotalAmount]]&gt;1000, 0.1,
   FACT_ORDERS[[#This Row],[TotalAmount]]&gt;500, 0.05,
   TRUE, 0
)</f>
        <v>0</v>
      </c>
      <c r="P4872" s="28">
        <f xml:space="preserve"> FACT_ORDERS[[#This Row],[TotalAmount]] * (1 - (FACT_ORDERS[[#This Row],[ClientDiscount]] + FACT_ORDERS[[#This Row],[OrderDiscount]]) )</f>
        <v>416</v>
      </c>
      <c r="Q4872" s="28">
        <f>FACT_ORDERS[[#This Row],[TotalAmountWithDiscount]]+FACT_ORDERS[[#This Row],[DeliveryCost]]</f>
        <v>416</v>
      </c>
      <c r="R4872" s="35">
        <v>45501</v>
      </c>
      <c r="S4872" s="35" t="str">
        <f>IF(NETWORKDAYS(FACT_ORDERS[[#This Row],[Order-Date]], FACT_ORDERS[[#This Row],[ArrivalDate ]]) &gt; 10, "Late", "On Time")</f>
        <v>On Time</v>
      </c>
    </row>
    <row r="4873" spans="1:19" x14ac:dyDescent="0.3">
      <c r="A4873" s="12">
        <v>9871</v>
      </c>
      <c r="B4873" s="12">
        <v>256</v>
      </c>
      <c r="C4873" s="12">
        <v>10813</v>
      </c>
      <c r="D4873" s="12">
        <v>4872</v>
      </c>
      <c r="E4873" s="12" t="s">
        <v>243</v>
      </c>
      <c r="F4873" s="13">
        <v>45002</v>
      </c>
      <c r="G4873" s="26" t="s">
        <v>14975</v>
      </c>
      <c r="H4873" s="12">
        <v>86</v>
      </c>
      <c r="I4873" s="28">
        <f>VLOOKUP(B:B,DIM_PRODUCTS!A:F,5,FALSE)</f>
        <v>14</v>
      </c>
      <c r="J4873" s="28">
        <f>FACT_ORDERS[[#This Row],[ProductPrice]]*FACT_ORDERS[[#This Row],[Quantity]]</f>
        <v>1204</v>
      </c>
      <c r="K4873" s="12" t="str">
        <f>VLOOKUP(C:C,DIM_CUSTOMERS!A:G,7,FALSE)</f>
        <v>Spain</v>
      </c>
      <c r="L4873" s="30" cm="1">
        <f t="array" ref="L4873">_xlfn.IFS(
    AND(FACT_ORDERS[[#This Row],[DeliveryMehtod]]="shippment",FACT_ORDERS[[#This Row],[TotalAmount]]&gt;=200), 0,
    AND(FACT_ORDERS[[#This Row],[DeliveryMehtod]]="pickup"), 15,
    AND(FACT_ORDERS[[#This Row],[DeliveryMehtod]]="shippment",FACT_ORDERS[[#This Row],[TotalAmount]]&lt;200), 35
)</f>
        <v>15</v>
      </c>
      <c r="M4873" s="12" t="str" cm="1">
        <f t="array" ref="M4873">_xlfn.IFS(
    SUMIFS(FACT_ORDERS[TotalAmount], FACT_ORDERS[WD_CUSTOMERS],FACT_ORDERS[[#This Row],[WD_CUSTOMERS]])&gt;=15000, "VIP",
    SUMIFS(FACT_ORDERS[TotalAmount], FACT_ORDERS[WD_CUSTOMERS],FACT_ORDERS[[#This Row],[WD_CUSTOMERS]])&gt;=8000, "Premium",
    TRUE, "Regular"
)</f>
        <v>Regular</v>
      </c>
      <c r="N4873" s="32" cm="1">
        <f t="array" ref="N4873">_xlfn.IFS(
   FACT_ORDERS[[#This Row],[TypeOfClient]]="VIP", 0.2,
   FACT_ORDERS[[#This Row],[TypeOfClient]]="Premium", 0.1,
   TRUE, 0
)</f>
        <v>0</v>
      </c>
      <c r="O4873" s="31" cm="1">
        <f t="array" ref="O4873">_xlfn.IFS(
   FACT_ORDERS[[#This Row],[TotalAmount]]&gt;1500, 0.15,
   FACT_ORDERS[[#This Row],[TotalAmount]]&gt;1000, 0.1,
   FACT_ORDERS[[#This Row],[TotalAmount]]&gt;500, 0.05,
   TRUE, 0
)</f>
        <v>0.1</v>
      </c>
      <c r="P4873" s="28">
        <f xml:space="preserve"> FACT_ORDERS[[#This Row],[TotalAmount]] * (1 - (FACT_ORDERS[[#This Row],[ClientDiscount]] + FACT_ORDERS[[#This Row],[OrderDiscount]]) )</f>
        <v>1083.6000000000001</v>
      </c>
      <c r="Q4873" s="28">
        <f>FACT_ORDERS[[#This Row],[TotalAmountWithDiscount]]+FACT_ORDERS[[#This Row],[DeliveryCost]]</f>
        <v>1098.6000000000001</v>
      </c>
      <c r="R4873" s="35">
        <v>45013</v>
      </c>
      <c r="S4873" s="35" t="str">
        <f>IF(NETWORKDAYS(FACT_ORDERS[[#This Row],[Order-Date]], FACT_ORDERS[[#This Row],[ArrivalDate ]]) &gt; 10, "Late", "On Time")</f>
        <v>On Time</v>
      </c>
    </row>
    <row r="4874" spans="1:19" x14ac:dyDescent="0.3">
      <c r="A4874" s="12">
        <v>9872</v>
      </c>
      <c r="B4874" s="12">
        <v>235</v>
      </c>
      <c r="C4874" s="12">
        <v>10867</v>
      </c>
      <c r="D4874" s="12">
        <v>4873</v>
      </c>
      <c r="E4874" s="12" t="s">
        <v>243</v>
      </c>
      <c r="F4874" s="13">
        <v>45547</v>
      </c>
      <c r="G4874" s="26" t="s">
        <v>14976</v>
      </c>
      <c r="H4874" s="12">
        <v>18</v>
      </c>
      <c r="I4874" s="28">
        <f>VLOOKUP(B:B,DIM_PRODUCTS!A:F,5,FALSE)</f>
        <v>22</v>
      </c>
      <c r="J4874" s="28">
        <f>FACT_ORDERS[[#This Row],[ProductPrice]]*FACT_ORDERS[[#This Row],[Quantity]]</f>
        <v>396</v>
      </c>
      <c r="K4874" s="12" t="str">
        <f>VLOOKUP(C:C,DIM_CUSTOMERS!A:G,7,FALSE)</f>
        <v>Germany</v>
      </c>
      <c r="L4874" s="30" cm="1">
        <f t="array" ref="L4874">_xlfn.IFS(
    AND(FACT_ORDERS[[#This Row],[DeliveryMehtod]]="shippment",FACT_ORDERS[[#This Row],[TotalAmount]]&gt;=200), 0,
    AND(FACT_ORDERS[[#This Row],[DeliveryMehtod]]="pickup"), 15,
    AND(FACT_ORDERS[[#This Row],[DeliveryMehtod]]="shippment",FACT_ORDERS[[#This Row],[TotalAmount]]&lt;200), 35
)</f>
        <v>15</v>
      </c>
      <c r="M4874" s="12" t="str" cm="1">
        <f t="array" ref="M4874">_xlfn.IFS(
    SUMIFS(FACT_ORDERS[TotalAmount], FACT_ORDERS[WD_CUSTOMERS],FACT_ORDERS[[#This Row],[WD_CUSTOMERS]])&gt;=15000, "VIP",
    SUMIFS(FACT_ORDERS[TotalAmount], FACT_ORDERS[WD_CUSTOMERS],FACT_ORDERS[[#This Row],[WD_CUSTOMERS]])&gt;=8000, "Premium",
    TRUE, "Regular"
)</f>
        <v>Regular</v>
      </c>
      <c r="N4874" s="32" cm="1">
        <f t="array" ref="N4874">_xlfn.IFS(
   FACT_ORDERS[[#This Row],[TypeOfClient]]="VIP", 0.2,
   FACT_ORDERS[[#This Row],[TypeOfClient]]="Premium", 0.1,
   TRUE, 0
)</f>
        <v>0</v>
      </c>
      <c r="O4874" s="31" cm="1">
        <f t="array" ref="O4874">_xlfn.IFS(
   FACT_ORDERS[[#This Row],[TotalAmount]]&gt;1500, 0.15,
   FACT_ORDERS[[#This Row],[TotalAmount]]&gt;1000, 0.1,
   FACT_ORDERS[[#This Row],[TotalAmount]]&gt;500, 0.05,
   TRUE, 0
)</f>
        <v>0</v>
      </c>
      <c r="P4874" s="28">
        <f xml:space="preserve"> FACT_ORDERS[[#This Row],[TotalAmount]] * (1 - (FACT_ORDERS[[#This Row],[ClientDiscount]] + FACT_ORDERS[[#This Row],[OrderDiscount]]) )</f>
        <v>396</v>
      </c>
      <c r="Q4874" s="28">
        <f>FACT_ORDERS[[#This Row],[TotalAmountWithDiscount]]+FACT_ORDERS[[#This Row],[DeliveryCost]]</f>
        <v>411</v>
      </c>
      <c r="R4874" s="35">
        <v>45558</v>
      </c>
      <c r="S4874" s="35" t="str">
        <f>IF(NETWORKDAYS(FACT_ORDERS[[#This Row],[Order-Date]], FACT_ORDERS[[#This Row],[ArrivalDate ]]) &gt; 10, "Late", "On Time")</f>
        <v>On Time</v>
      </c>
    </row>
    <row r="4875" spans="1:19" x14ac:dyDescent="0.3">
      <c r="A4875" s="12">
        <v>9873</v>
      </c>
      <c r="B4875" s="12">
        <v>235</v>
      </c>
      <c r="C4875" s="12">
        <v>10867</v>
      </c>
      <c r="D4875" s="12">
        <v>4874</v>
      </c>
      <c r="E4875" s="12" t="s">
        <v>243</v>
      </c>
      <c r="F4875" s="13">
        <v>45331</v>
      </c>
      <c r="G4875" s="26" t="s">
        <v>3634</v>
      </c>
      <c r="H4875" s="12">
        <v>21</v>
      </c>
      <c r="I4875" s="28">
        <f>VLOOKUP(B:B,DIM_PRODUCTS!A:F,5,FALSE)</f>
        <v>22</v>
      </c>
      <c r="J4875" s="28">
        <f>FACT_ORDERS[[#This Row],[ProductPrice]]*FACT_ORDERS[[#This Row],[Quantity]]</f>
        <v>462</v>
      </c>
      <c r="K4875" s="12" t="str">
        <f>VLOOKUP(C:C,DIM_CUSTOMERS!A:G,7,FALSE)</f>
        <v>Germany</v>
      </c>
      <c r="L4875" s="30" cm="1">
        <f t="array" ref="L4875">_xlfn.IFS(
    AND(FACT_ORDERS[[#This Row],[DeliveryMehtod]]="shippment",FACT_ORDERS[[#This Row],[TotalAmount]]&gt;=200), 0,
    AND(FACT_ORDERS[[#This Row],[DeliveryMehtod]]="pickup"), 15,
    AND(FACT_ORDERS[[#This Row],[DeliveryMehtod]]="shippment",FACT_ORDERS[[#This Row],[TotalAmount]]&lt;200), 35
)</f>
        <v>15</v>
      </c>
      <c r="M4875" s="12" t="str" cm="1">
        <f t="array" ref="M4875">_xlfn.IFS(
    SUMIFS(FACT_ORDERS[TotalAmount], FACT_ORDERS[WD_CUSTOMERS],FACT_ORDERS[[#This Row],[WD_CUSTOMERS]])&gt;=15000, "VIP",
    SUMIFS(FACT_ORDERS[TotalAmount], FACT_ORDERS[WD_CUSTOMERS],FACT_ORDERS[[#This Row],[WD_CUSTOMERS]])&gt;=8000, "Premium",
    TRUE, "Regular"
)</f>
        <v>Regular</v>
      </c>
      <c r="N4875" s="32" cm="1">
        <f t="array" ref="N4875">_xlfn.IFS(
   FACT_ORDERS[[#This Row],[TypeOfClient]]="VIP", 0.2,
   FACT_ORDERS[[#This Row],[TypeOfClient]]="Premium", 0.1,
   TRUE, 0
)</f>
        <v>0</v>
      </c>
      <c r="O4875" s="31" cm="1">
        <f t="array" ref="O4875">_xlfn.IFS(
   FACT_ORDERS[[#This Row],[TotalAmount]]&gt;1500, 0.15,
   FACT_ORDERS[[#This Row],[TotalAmount]]&gt;1000, 0.1,
   FACT_ORDERS[[#This Row],[TotalAmount]]&gt;500, 0.05,
   TRUE, 0
)</f>
        <v>0</v>
      </c>
      <c r="P4875" s="28">
        <f xml:space="preserve"> FACT_ORDERS[[#This Row],[TotalAmount]] * (1 - (FACT_ORDERS[[#This Row],[ClientDiscount]] + FACT_ORDERS[[#This Row],[OrderDiscount]]) )</f>
        <v>462</v>
      </c>
      <c r="Q4875" s="28">
        <f>FACT_ORDERS[[#This Row],[TotalAmountWithDiscount]]+FACT_ORDERS[[#This Row],[DeliveryCost]]</f>
        <v>477</v>
      </c>
      <c r="R4875" s="35">
        <v>45341</v>
      </c>
      <c r="S4875" s="35" t="str">
        <f>IF(NETWORKDAYS(FACT_ORDERS[[#This Row],[Order-Date]], FACT_ORDERS[[#This Row],[ArrivalDate ]]) &gt; 10, "Late", "On Time")</f>
        <v>On Time</v>
      </c>
    </row>
    <row r="4876" spans="1:19" x14ac:dyDescent="0.3">
      <c r="A4876" s="12">
        <v>9874</v>
      </c>
      <c r="B4876" s="12">
        <v>225</v>
      </c>
      <c r="C4876" s="12">
        <v>10918</v>
      </c>
      <c r="D4876" s="12">
        <v>4875</v>
      </c>
      <c r="E4876" s="12" t="s">
        <v>244</v>
      </c>
      <c r="F4876" s="13">
        <v>45464</v>
      </c>
      <c r="G4876" s="26" t="s">
        <v>14977</v>
      </c>
      <c r="H4876" s="12">
        <v>87</v>
      </c>
      <c r="I4876" s="28">
        <f>VLOOKUP(B:B,DIM_PRODUCTS!A:F,5,FALSE)</f>
        <v>21</v>
      </c>
      <c r="J4876" s="28">
        <f>FACT_ORDERS[[#This Row],[ProductPrice]]*FACT_ORDERS[[#This Row],[Quantity]]</f>
        <v>1827</v>
      </c>
      <c r="K4876" s="12" t="str">
        <f>VLOOKUP(C:C,DIM_CUSTOMERS!A:G,7,FALSE)</f>
        <v>Spain</v>
      </c>
      <c r="L4876" s="30" cm="1">
        <f t="array" ref="L4876">_xlfn.IFS(
    AND(FACT_ORDERS[[#This Row],[DeliveryMehtod]]="shippment",FACT_ORDERS[[#This Row],[TotalAmount]]&gt;=200), 0,
    AND(FACT_ORDERS[[#This Row],[DeliveryMehtod]]="pickup"), 15,
    AND(FACT_ORDERS[[#This Row],[DeliveryMehtod]]="shippment",FACT_ORDERS[[#This Row],[TotalAmount]]&lt;200), 35
)</f>
        <v>0</v>
      </c>
      <c r="M4876" s="12" t="str" cm="1">
        <f t="array" ref="M4876">_xlfn.IFS(
    SUMIFS(FACT_ORDERS[TotalAmount], FACT_ORDERS[WD_CUSTOMERS],FACT_ORDERS[[#This Row],[WD_CUSTOMERS]])&gt;=15000, "VIP",
    SUMIFS(FACT_ORDERS[TotalAmount], FACT_ORDERS[WD_CUSTOMERS],FACT_ORDERS[[#This Row],[WD_CUSTOMERS]])&gt;=8000, "Premium",
    TRUE, "Regular"
)</f>
        <v>VIP</v>
      </c>
      <c r="N4876" s="32" cm="1">
        <f t="array" ref="N4876">_xlfn.IFS(
   FACT_ORDERS[[#This Row],[TypeOfClient]]="VIP", 0.2,
   FACT_ORDERS[[#This Row],[TypeOfClient]]="Premium", 0.1,
   TRUE, 0
)</f>
        <v>0.2</v>
      </c>
      <c r="O4876" s="31" cm="1">
        <f t="array" ref="O4876">_xlfn.IFS(
   FACT_ORDERS[[#This Row],[TotalAmount]]&gt;1500, 0.15,
   FACT_ORDERS[[#This Row],[TotalAmount]]&gt;1000, 0.1,
   FACT_ORDERS[[#This Row],[TotalAmount]]&gt;500, 0.05,
   TRUE, 0
)</f>
        <v>0.15</v>
      </c>
      <c r="P4876" s="28">
        <f xml:space="preserve"> FACT_ORDERS[[#This Row],[TotalAmount]] * (1 - (FACT_ORDERS[[#This Row],[ClientDiscount]] + FACT_ORDERS[[#This Row],[OrderDiscount]]) )</f>
        <v>1187.55</v>
      </c>
      <c r="Q4876" s="28">
        <f>FACT_ORDERS[[#This Row],[TotalAmountWithDiscount]]+FACT_ORDERS[[#This Row],[DeliveryCost]]</f>
        <v>1187.55</v>
      </c>
      <c r="R4876" s="35">
        <v>45474</v>
      </c>
      <c r="S4876" s="35" t="str">
        <f>IF(NETWORKDAYS(FACT_ORDERS[[#This Row],[Order-Date]], FACT_ORDERS[[#This Row],[ArrivalDate ]]) &gt; 10, "Late", "On Time")</f>
        <v>On Time</v>
      </c>
    </row>
    <row r="4877" spans="1:19" x14ac:dyDescent="0.3">
      <c r="A4877" s="12">
        <v>9875</v>
      </c>
      <c r="B4877" s="12">
        <v>210</v>
      </c>
      <c r="C4877" s="12">
        <v>10918</v>
      </c>
      <c r="D4877" s="12">
        <v>4876</v>
      </c>
      <c r="E4877" s="12" t="s">
        <v>244</v>
      </c>
      <c r="F4877" s="13">
        <v>45464</v>
      </c>
      <c r="G4877" s="26" t="s">
        <v>14978</v>
      </c>
      <c r="H4877" s="12">
        <v>22</v>
      </c>
      <c r="I4877" s="28">
        <f>VLOOKUP(B:B,DIM_PRODUCTS!A:F,5,FALSE)</f>
        <v>14</v>
      </c>
      <c r="J4877" s="28">
        <f>FACT_ORDERS[[#This Row],[ProductPrice]]*FACT_ORDERS[[#This Row],[Quantity]]</f>
        <v>308</v>
      </c>
      <c r="K4877" s="12" t="str">
        <f>VLOOKUP(C:C,DIM_CUSTOMERS!A:G,7,FALSE)</f>
        <v>Spain</v>
      </c>
      <c r="L4877" s="30" cm="1">
        <f t="array" ref="L4877">_xlfn.IFS(
    AND(FACT_ORDERS[[#This Row],[DeliveryMehtod]]="shippment",FACT_ORDERS[[#This Row],[TotalAmount]]&gt;=200), 0,
    AND(FACT_ORDERS[[#This Row],[DeliveryMehtod]]="pickup"), 15,
    AND(FACT_ORDERS[[#This Row],[DeliveryMehtod]]="shippment",FACT_ORDERS[[#This Row],[TotalAmount]]&lt;200), 35
)</f>
        <v>0</v>
      </c>
      <c r="M4877" s="12" t="str" cm="1">
        <f t="array" ref="M4877">_xlfn.IFS(
    SUMIFS(FACT_ORDERS[TotalAmount], FACT_ORDERS[WD_CUSTOMERS],FACT_ORDERS[[#This Row],[WD_CUSTOMERS]])&gt;=15000, "VIP",
    SUMIFS(FACT_ORDERS[TotalAmount], FACT_ORDERS[WD_CUSTOMERS],FACT_ORDERS[[#This Row],[WD_CUSTOMERS]])&gt;=8000, "Premium",
    TRUE, "Regular"
)</f>
        <v>VIP</v>
      </c>
      <c r="N4877" s="32" cm="1">
        <f t="array" ref="N4877">_xlfn.IFS(
   FACT_ORDERS[[#This Row],[TypeOfClient]]="VIP", 0.2,
   FACT_ORDERS[[#This Row],[TypeOfClient]]="Premium", 0.1,
   TRUE, 0
)</f>
        <v>0.2</v>
      </c>
      <c r="O4877" s="31" cm="1">
        <f t="array" ref="O4877">_xlfn.IFS(
   FACT_ORDERS[[#This Row],[TotalAmount]]&gt;1500, 0.15,
   FACT_ORDERS[[#This Row],[TotalAmount]]&gt;1000, 0.1,
   FACT_ORDERS[[#This Row],[TotalAmount]]&gt;500, 0.05,
   TRUE, 0
)</f>
        <v>0</v>
      </c>
      <c r="P4877" s="28">
        <f xml:space="preserve"> FACT_ORDERS[[#This Row],[TotalAmount]] * (1 - (FACT_ORDERS[[#This Row],[ClientDiscount]] + FACT_ORDERS[[#This Row],[OrderDiscount]]) )</f>
        <v>246.4</v>
      </c>
      <c r="Q4877" s="28">
        <f>FACT_ORDERS[[#This Row],[TotalAmountWithDiscount]]+FACT_ORDERS[[#This Row],[DeliveryCost]]</f>
        <v>246.4</v>
      </c>
      <c r="R4877" s="35">
        <v>45471</v>
      </c>
      <c r="S4877" s="35" t="str">
        <f>IF(NETWORKDAYS(FACT_ORDERS[[#This Row],[Order-Date]], FACT_ORDERS[[#This Row],[ArrivalDate ]]) &gt; 10, "Late", "On Time")</f>
        <v>On Time</v>
      </c>
    </row>
    <row r="4878" spans="1:19" x14ac:dyDescent="0.3">
      <c r="A4878" s="12">
        <v>9876</v>
      </c>
      <c r="B4878" s="12">
        <v>225</v>
      </c>
      <c r="C4878" s="12">
        <v>10918</v>
      </c>
      <c r="D4878" s="12">
        <v>4877</v>
      </c>
      <c r="E4878" s="12" t="s">
        <v>243</v>
      </c>
      <c r="F4878" s="13">
        <v>45426</v>
      </c>
      <c r="G4878" s="26" t="s">
        <v>14979</v>
      </c>
      <c r="H4878" s="12">
        <v>31</v>
      </c>
      <c r="I4878" s="28">
        <f>VLOOKUP(B:B,DIM_PRODUCTS!A:F,5,FALSE)</f>
        <v>21</v>
      </c>
      <c r="J4878" s="28">
        <f>FACT_ORDERS[[#This Row],[ProductPrice]]*FACT_ORDERS[[#This Row],[Quantity]]</f>
        <v>651</v>
      </c>
      <c r="K4878" s="12" t="str">
        <f>VLOOKUP(C:C,DIM_CUSTOMERS!A:G,7,FALSE)</f>
        <v>Spain</v>
      </c>
      <c r="L4878" s="30" cm="1">
        <f t="array" ref="L4878">_xlfn.IFS(
    AND(FACT_ORDERS[[#This Row],[DeliveryMehtod]]="shippment",FACT_ORDERS[[#This Row],[TotalAmount]]&gt;=200), 0,
    AND(FACT_ORDERS[[#This Row],[DeliveryMehtod]]="pickup"), 15,
    AND(FACT_ORDERS[[#This Row],[DeliveryMehtod]]="shippment",FACT_ORDERS[[#This Row],[TotalAmount]]&lt;200), 35
)</f>
        <v>15</v>
      </c>
      <c r="M4878" s="12" t="str" cm="1">
        <f t="array" ref="M4878">_xlfn.IFS(
    SUMIFS(FACT_ORDERS[TotalAmount], FACT_ORDERS[WD_CUSTOMERS],FACT_ORDERS[[#This Row],[WD_CUSTOMERS]])&gt;=15000, "VIP",
    SUMIFS(FACT_ORDERS[TotalAmount], FACT_ORDERS[WD_CUSTOMERS],FACT_ORDERS[[#This Row],[WD_CUSTOMERS]])&gt;=8000, "Premium",
    TRUE, "Regular"
)</f>
        <v>VIP</v>
      </c>
      <c r="N4878" s="32" cm="1">
        <f t="array" ref="N4878">_xlfn.IFS(
   FACT_ORDERS[[#This Row],[TypeOfClient]]="VIP", 0.2,
   FACT_ORDERS[[#This Row],[TypeOfClient]]="Premium", 0.1,
   TRUE, 0
)</f>
        <v>0.2</v>
      </c>
      <c r="O4878" s="31" cm="1">
        <f t="array" ref="O4878">_xlfn.IFS(
   FACT_ORDERS[[#This Row],[TotalAmount]]&gt;1500, 0.15,
   FACT_ORDERS[[#This Row],[TotalAmount]]&gt;1000, 0.1,
   FACT_ORDERS[[#This Row],[TotalAmount]]&gt;500, 0.05,
   TRUE, 0
)</f>
        <v>0.05</v>
      </c>
      <c r="P4878" s="28">
        <f xml:space="preserve"> FACT_ORDERS[[#This Row],[TotalAmount]] * (1 - (FACT_ORDERS[[#This Row],[ClientDiscount]] + FACT_ORDERS[[#This Row],[OrderDiscount]]) )</f>
        <v>488.25</v>
      </c>
      <c r="Q4878" s="28">
        <f>FACT_ORDERS[[#This Row],[TotalAmountWithDiscount]]+FACT_ORDERS[[#This Row],[DeliveryCost]]</f>
        <v>503.25</v>
      </c>
      <c r="R4878" s="35">
        <v>45436</v>
      </c>
      <c r="S4878" s="35" t="str">
        <f>IF(NETWORKDAYS(FACT_ORDERS[[#This Row],[Order-Date]], FACT_ORDERS[[#This Row],[ArrivalDate ]]) &gt; 10, "Late", "On Time")</f>
        <v>On Time</v>
      </c>
    </row>
    <row r="4879" spans="1:19" x14ac:dyDescent="0.3">
      <c r="A4879" s="12">
        <v>9877</v>
      </c>
      <c r="B4879" s="12">
        <v>266</v>
      </c>
      <c r="C4879" s="12">
        <v>10918</v>
      </c>
      <c r="D4879" s="12">
        <v>4878</v>
      </c>
      <c r="E4879" s="12" t="s">
        <v>244</v>
      </c>
      <c r="F4879" s="13">
        <v>45426</v>
      </c>
      <c r="G4879" s="26" t="s">
        <v>14980</v>
      </c>
      <c r="H4879" s="12">
        <v>87</v>
      </c>
      <c r="I4879" s="28">
        <f>VLOOKUP(B:B,DIM_PRODUCTS!A:F,5,FALSE)</f>
        <v>12</v>
      </c>
      <c r="J4879" s="28">
        <f>FACT_ORDERS[[#This Row],[ProductPrice]]*FACT_ORDERS[[#This Row],[Quantity]]</f>
        <v>1044</v>
      </c>
      <c r="K4879" s="12" t="str">
        <f>VLOOKUP(C:C,DIM_CUSTOMERS!A:G,7,FALSE)</f>
        <v>Spain</v>
      </c>
      <c r="L4879" s="30" cm="1">
        <f t="array" ref="L4879">_xlfn.IFS(
    AND(FACT_ORDERS[[#This Row],[DeliveryMehtod]]="shippment",FACT_ORDERS[[#This Row],[TotalAmount]]&gt;=200), 0,
    AND(FACT_ORDERS[[#This Row],[DeliveryMehtod]]="pickup"), 15,
    AND(FACT_ORDERS[[#This Row],[DeliveryMehtod]]="shippment",FACT_ORDERS[[#This Row],[TotalAmount]]&lt;200), 35
)</f>
        <v>0</v>
      </c>
      <c r="M4879" s="12" t="str" cm="1">
        <f t="array" ref="M4879">_xlfn.IFS(
    SUMIFS(FACT_ORDERS[TotalAmount], FACT_ORDERS[WD_CUSTOMERS],FACT_ORDERS[[#This Row],[WD_CUSTOMERS]])&gt;=15000, "VIP",
    SUMIFS(FACT_ORDERS[TotalAmount], FACT_ORDERS[WD_CUSTOMERS],FACT_ORDERS[[#This Row],[WD_CUSTOMERS]])&gt;=8000, "Premium",
    TRUE, "Regular"
)</f>
        <v>VIP</v>
      </c>
      <c r="N4879" s="32" cm="1">
        <f t="array" ref="N4879">_xlfn.IFS(
   FACT_ORDERS[[#This Row],[TypeOfClient]]="VIP", 0.2,
   FACT_ORDERS[[#This Row],[TypeOfClient]]="Premium", 0.1,
   TRUE, 0
)</f>
        <v>0.2</v>
      </c>
      <c r="O4879" s="31" cm="1">
        <f t="array" ref="O4879">_xlfn.IFS(
   FACT_ORDERS[[#This Row],[TotalAmount]]&gt;1500, 0.15,
   FACT_ORDERS[[#This Row],[TotalAmount]]&gt;1000, 0.1,
   FACT_ORDERS[[#This Row],[TotalAmount]]&gt;500, 0.05,
   TRUE, 0
)</f>
        <v>0.1</v>
      </c>
      <c r="P4879" s="28">
        <f xml:space="preserve"> FACT_ORDERS[[#This Row],[TotalAmount]] * (1 - (FACT_ORDERS[[#This Row],[ClientDiscount]] + FACT_ORDERS[[#This Row],[OrderDiscount]]) )</f>
        <v>730.8</v>
      </c>
      <c r="Q4879" s="28">
        <f>FACT_ORDERS[[#This Row],[TotalAmountWithDiscount]]+FACT_ORDERS[[#This Row],[DeliveryCost]]</f>
        <v>730.8</v>
      </c>
      <c r="R4879" s="35">
        <v>45437</v>
      </c>
      <c r="S4879" s="35" t="str">
        <f>IF(NETWORKDAYS(FACT_ORDERS[[#This Row],[Order-Date]], FACT_ORDERS[[#This Row],[ArrivalDate ]]) &gt; 10, "Late", "On Time")</f>
        <v>On Time</v>
      </c>
    </row>
    <row r="4880" spans="1:19" x14ac:dyDescent="0.3">
      <c r="A4880" s="12">
        <v>9878</v>
      </c>
      <c r="B4880" s="12">
        <v>210</v>
      </c>
      <c r="C4880" s="12">
        <v>10918</v>
      </c>
      <c r="D4880" s="12">
        <v>4879</v>
      </c>
      <c r="E4880" s="12" t="s">
        <v>243</v>
      </c>
      <c r="F4880" s="13">
        <v>45426</v>
      </c>
      <c r="G4880" s="26" t="s">
        <v>14981</v>
      </c>
      <c r="H4880" s="12">
        <v>22</v>
      </c>
      <c r="I4880" s="28">
        <f>VLOOKUP(B:B,DIM_PRODUCTS!A:F,5,FALSE)</f>
        <v>14</v>
      </c>
      <c r="J4880" s="28">
        <f>FACT_ORDERS[[#This Row],[ProductPrice]]*FACT_ORDERS[[#This Row],[Quantity]]</f>
        <v>308</v>
      </c>
      <c r="K4880" s="12" t="str">
        <f>VLOOKUP(C:C,DIM_CUSTOMERS!A:G,7,FALSE)</f>
        <v>Spain</v>
      </c>
      <c r="L4880" s="30" cm="1">
        <f t="array" ref="L4880">_xlfn.IFS(
    AND(FACT_ORDERS[[#This Row],[DeliveryMehtod]]="shippment",FACT_ORDERS[[#This Row],[TotalAmount]]&gt;=200), 0,
    AND(FACT_ORDERS[[#This Row],[DeliveryMehtod]]="pickup"), 15,
    AND(FACT_ORDERS[[#This Row],[DeliveryMehtod]]="shippment",FACT_ORDERS[[#This Row],[TotalAmount]]&lt;200), 35
)</f>
        <v>15</v>
      </c>
      <c r="M4880" s="12" t="str" cm="1">
        <f t="array" ref="M4880">_xlfn.IFS(
    SUMIFS(FACT_ORDERS[TotalAmount], FACT_ORDERS[WD_CUSTOMERS],FACT_ORDERS[[#This Row],[WD_CUSTOMERS]])&gt;=15000, "VIP",
    SUMIFS(FACT_ORDERS[TotalAmount], FACT_ORDERS[WD_CUSTOMERS],FACT_ORDERS[[#This Row],[WD_CUSTOMERS]])&gt;=8000, "Premium",
    TRUE, "Regular"
)</f>
        <v>VIP</v>
      </c>
      <c r="N4880" s="32" cm="1">
        <f t="array" ref="N4880">_xlfn.IFS(
   FACT_ORDERS[[#This Row],[TypeOfClient]]="VIP", 0.2,
   FACT_ORDERS[[#This Row],[TypeOfClient]]="Premium", 0.1,
   TRUE, 0
)</f>
        <v>0.2</v>
      </c>
      <c r="O4880" s="31" cm="1">
        <f t="array" ref="O4880">_xlfn.IFS(
   FACT_ORDERS[[#This Row],[TotalAmount]]&gt;1500, 0.15,
   FACT_ORDERS[[#This Row],[TotalAmount]]&gt;1000, 0.1,
   FACT_ORDERS[[#This Row],[TotalAmount]]&gt;500, 0.05,
   TRUE, 0
)</f>
        <v>0</v>
      </c>
      <c r="P4880" s="28">
        <f xml:space="preserve"> FACT_ORDERS[[#This Row],[TotalAmount]] * (1 - (FACT_ORDERS[[#This Row],[ClientDiscount]] + FACT_ORDERS[[#This Row],[OrderDiscount]]) )</f>
        <v>246.4</v>
      </c>
      <c r="Q4880" s="28">
        <f>FACT_ORDERS[[#This Row],[TotalAmountWithDiscount]]+FACT_ORDERS[[#This Row],[DeliveryCost]]</f>
        <v>261.39999999999998</v>
      </c>
      <c r="R4880" s="35">
        <v>45435</v>
      </c>
      <c r="S4880" s="35" t="str">
        <f>IF(NETWORKDAYS(FACT_ORDERS[[#This Row],[Order-Date]], FACT_ORDERS[[#This Row],[ArrivalDate ]]) &gt; 10, "Late", "On Time")</f>
        <v>On Time</v>
      </c>
    </row>
    <row r="4881" spans="1:19" x14ac:dyDescent="0.3">
      <c r="A4881" s="12">
        <v>9879</v>
      </c>
      <c r="B4881" s="12">
        <v>225</v>
      </c>
      <c r="C4881" s="12">
        <v>10918</v>
      </c>
      <c r="D4881" s="12">
        <v>4880</v>
      </c>
      <c r="E4881" s="12" t="s">
        <v>243</v>
      </c>
      <c r="F4881" s="13">
        <v>45386</v>
      </c>
      <c r="G4881" s="26" t="s">
        <v>14982</v>
      </c>
      <c r="H4881" s="12">
        <v>18</v>
      </c>
      <c r="I4881" s="28">
        <f>VLOOKUP(B:B,DIM_PRODUCTS!A:F,5,FALSE)</f>
        <v>21</v>
      </c>
      <c r="J4881" s="28">
        <f>FACT_ORDERS[[#This Row],[ProductPrice]]*FACT_ORDERS[[#This Row],[Quantity]]</f>
        <v>378</v>
      </c>
      <c r="K4881" s="12" t="str">
        <f>VLOOKUP(C:C,DIM_CUSTOMERS!A:G,7,FALSE)</f>
        <v>Spain</v>
      </c>
      <c r="L4881" s="30" cm="1">
        <f t="array" ref="L4881">_xlfn.IFS(
    AND(FACT_ORDERS[[#This Row],[DeliveryMehtod]]="shippment",FACT_ORDERS[[#This Row],[TotalAmount]]&gt;=200), 0,
    AND(FACT_ORDERS[[#This Row],[DeliveryMehtod]]="pickup"), 15,
    AND(FACT_ORDERS[[#This Row],[DeliveryMehtod]]="shippment",FACT_ORDERS[[#This Row],[TotalAmount]]&lt;200), 35
)</f>
        <v>15</v>
      </c>
      <c r="M4881" s="12" t="str" cm="1">
        <f t="array" ref="M4881">_xlfn.IFS(
    SUMIFS(FACT_ORDERS[TotalAmount], FACT_ORDERS[WD_CUSTOMERS],FACT_ORDERS[[#This Row],[WD_CUSTOMERS]])&gt;=15000, "VIP",
    SUMIFS(FACT_ORDERS[TotalAmount], FACT_ORDERS[WD_CUSTOMERS],FACT_ORDERS[[#This Row],[WD_CUSTOMERS]])&gt;=8000, "Premium",
    TRUE, "Regular"
)</f>
        <v>VIP</v>
      </c>
      <c r="N4881" s="32" cm="1">
        <f t="array" ref="N4881">_xlfn.IFS(
   FACT_ORDERS[[#This Row],[TypeOfClient]]="VIP", 0.2,
   FACT_ORDERS[[#This Row],[TypeOfClient]]="Premium", 0.1,
   TRUE, 0
)</f>
        <v>0.2</v>
      </c>
      <c r="O4881" s="31" cm="1">
        <f t="array" ref="O4881">_xlfn.IFS(
   FACT_ORDERS[[#This Row],[TotalAmount]]&gt;1500, 0.15,
   FACT_ORDERS[[#This Row],[TotalAmount]]&gt;1000, 0.1,
   FACT_ORDERS[[#This Row],[TotalAmount]]&gt;500, 0.05,
   TRUE, 0
)</f>
        <v>0</v>
      </c>
      <c r="P4881" s="28">
        <f xml:space="preserve"> FACT_ORDERS[[#This Row],[TotalAmount]] * (1 - (FACT_ORDERS[[#This Row],[ClientDiscount]] + FACT_ORDERS[[#This Row],[OrderDiscount]]) )</f>
        <v>302.40000000000003</v>
      </c>
      <c r="Q4881" s="28">
        <f>FACT_ORDERS[[#This Row],[TotalAmountWithDiscount]]+FACT_ORDERS[[#This Row],[DeliveryCost]]</f>
        <v>317.40000000000003</v>
      </c>
      <c r="R4881" s="35">
        <v>45396</v>
      </c>
      <c r="S4881" s="35" t="str">
        <f>IF(NETWORKDAYS(FACT_ORDERS[[#This Row],[Order-Date]], FACT_ORDERS[[#This Row],[ArrivalDate ]]) &gt; 10, "Late", "On Time")</f>
        <v>On Time</v>
      </c>
    </row>
    <row r="4882" spans="1:19" x14ac:dyDescent="0.3">
      <c r="A4882" s="12">
        <v>9880</v>
      </c>
      <c r="B4882" s="12">
        <v>266</v>
      </c>
      <c r="C4882" s="12">
        <v>10918</v>
      </c>
      <c r="D4882" s="12">
        <v>4881</v>
      </c>
      <c r="E4882" s="12" t="s">
        <v>243</v>
      </c>
      <c r="F4882" s="13">
        <v>45386</v>
      </c>
      <c r="G4882" s="26" t="s">
        <v>14983</v>
      </c>
      <c r="H4882" s="12">
        <v>88</v>
      </c>
      <c r="I4882" s="28">
        <f>VLOOKUP(B:B,DIM_PRODUCTS!A:F,5,FALSE)</f>
        <v>12</v>
      </c>
      <c r="J4882" s="28">
        <f>FACT_ORDERS[[#This Row],[ProductPrice]]*FACT_ORDERS[[#This Row],[Quantity]]</f>
        <v>1056</v>
      </c>
      <c r="K4882" s="12" t="str">
        <f>VLOOKUP(C:C,DIM_CUSTOMERS!A:G,7,FALSE)</f>
        <v>Spain</v>
      </c>
      <c r="L4882" s="30" cm="1">
        <f t="array" ref="L4882">_xlfn.IFS(
    AND(FACT_ORDERS[[#This Row],[DeliveryMehtod]]="shippment",FACT_ORDERS[[#This Row],[TotalAmount]]&gt;=200), 0,
    AND(FACT_ORDERS[[#This Row],[DeliveryMehtod]]="pickup"), 15,
    AND(FACT_ORDERS[[#This Row],[DeliveryMehtod]]="shippment",FACT_ORDERS[[#This Row],[TotalAmount]]&lt;200), 35
)</f>
        <v>15</v>
      </c>
      <c r="M4882" s="12" t="str" cm="1">
        <f t="array" ref="M4882">_xlfn.IFS(
    SUMIFS(FACT_ORDERS[TotalAmount], FACT_ORDERS[WD_CUSTOMERS],FACT_ORDERS[[#This Row],[WD_CUSTOMERS]])&gt;=15000, "VIP",
    SUMIFS(FACT_ORDERS[TotalAmount], FACT_ORDERS[WD_CUSTOMERS],FACT_ORDERS[[#This Row],[WD_CUSTOMERS]])&gt;=8000, "Premium",
    TRUE, "Regular"
)</f>
        <v>VIP</v>
      </c>
      <c r="N4882" s="32" cm="1">
        <f t="array" ref="N4882">_xlfn.IFS(
   FACT_ORDERS[[#This Row],[TypeOfClient]]="VIP", 0.2,
   FACT_ORDERS[[#This Row],[TypeOfClient]]="Premium", 0.1,
   TRUE, 0
)</f>
        <v>0.2</v>
      </c>
      <c r="O4882" s="31" cm="1">
        <f t="array" ref="O4882">_xlfn.IFS(
   FACT_ORDERS[[#This Row],[TotalAmount]]&gt;1500, 0.15,
   FACT_ORDERS[[#This Row],[TotalAmount]]&gt;1000, 0.1,
   FACT_ORDERS[[#This Row],[TotalAmount]]&gt;500, 0.05,
   TRUE, 0
)</f>
        <v>0.1</v>
      </c>
      <c r="P4882" s="28">
        <f xml:space="preserve"> FACT_ORDERS[[#This Row],[TotalAmount]] * (1 - (FACT_ORDERS[[#This Row],[ClientDiscount]] + FACT_ORDERS[[#This Row],[OrderDiscount]]) )</f>
        <v>739.19999999999993</v>
      </c>
      <c r="Q4882" s="28">
        <f>FACT_ORDERS[[#This Row],[TotalAmountWithDiscount]]+FACT_ORDERS[[#This Row],[DeliveryCost]]</f>
        <v>754.19999999999993</v>
      </c>
      <c r="R4882" s="35">
        <v>45397</v>
      </c>
      <c r="S4882" s="35" t="str">
        <f>IF(NETWORKDAYS(FACT_ORDERS[[#This Row],[Order-Date]], FACT_ORDERS[[#This Row],[ArrivalDate ]]) &gt; 10, "Late", "On Time")</f>
        <v>On Time</v>
      </c>
    </row>
    <row r="4883" spans="1:19" x14ac:dyDescent="0.3">
      <c r="A4883" s="12">
        <v>9881</v>
      </c>
      <c r="B4883" s="12">
        <v>210</v>
      </c>
      <c r="C4883" s="12">
        <v>10918</v>
      </c>
      <c r="D4883" s="12">
        <v>4882</v>
      </c>
      <c r="E4883" s="12" t="s">
        <v>244</v>
      </c>
      <c r="F4883" s="13">
        <v>45386</v>
      </c>
      <c r="G4883" s="26" t="s">
        <v>14984</v>
      </c>
      <c r="H4883" s="12">
        <v>23</v>
      </c>
      <c r="I4883" s="28">
        <f>VLOOKUP(B:B,DIM_PRODUCTS!A:F,5,FALSE)</f>
        <v>14</v>
      </c>
      <c r="J4883" s="28">
        <f>FACT_ORDERS[[#This Row],[ProductPrice]]*FACT_ORDERS[[#This Row],[Quantity]]</f>
        <v>322</v>
      </c>
      <c r="K4883" s="12" t="str">
        <f>VLOOKUP(C:C,DIM_CUSTOMERS!A:G,7,FALSE)</f>
        <v>Spain</v>
      </c>
      <c r="L4883" s="30" cm="1">
        <f t="array" ref="L4883">_xlfn.IFS(
    AND(FACT_ORDERS[[#This Row],[DeliveryMehtod]]="shippment",FACT_ORDERS[[#This Row],[TotalAmount]]&gt;=200), 0,
    AND(FACT_ORDERS[[#This Row],[DeliveryMehtod]]="pickup"), 15,
    AND(FACT_ORDERS[[#This Row],[DeliveryMehtod]]="shippment",FACT_ORDERS[[#This Row],[TotalAmount]]&lt;200), 35
)</f>
        <v>0</v>
      </c>
      <c r="M4883" s="12" t="str" cm="1">
        <f t="array" ref="M4883">_xlfn.IFS(
    SUMIFS(FACT_ORDERS[TotalAmount], FACT_ORDERS[WD_CUSTOMERS],FACT_ORDERS[[#This Row],[WD_CUSTOMERS]])&gt;=15000, "VIP",
    SUMIFS(FACT_ORDERS[TotalAmount], FACT_ORDERS[WD_CUSTOMERS],FACT_ORDERS[[#This Row],[WD_CUSTOMERS]])&gt;=8000, "Premium",
    TRUE, "Regular"
)</f>
        <v>VIP</v>
      </c>
      <c r="N4883" s="32" cm="1">
        <f t="array" ref="N4883">_xlfn.IFS(
   FACT_ORDERS[[#This Row],[TypeOfClient]]="VIP", 0.2,
   FACT_ORDERS[[#This Row],[TypeOfClient]]="Premium", 0.1,
   TRUE, 0
)</f>
        <v>0.2</v>
      </c>
      <c r="O4883" s="31" cm="1">
        <f t="array" ref="O4883">_xlfn.IFS(
   FACT_ORDERS[[#This Row],[TotalAmount]]&gt;1500, 0.15,
   FACT_ORDERS[[#This Row],[TotalAmount]]&gt;1000, 0.1,
   FACT_ORDERS[[#This Row],[TotalAmount]]&gt;500, 0.05,
   TRUE, 0
)</f>
        <v>0</v>
      </c>
      <c r="P4883" s="28">
        <f xml:space="preserve"> FACT_ORDERS[[#This Row],[TotalAmount]] * (1 - (FACT_ORDERS[[#This Row],[ClientDiscount]] + FACT_ORDERS[[#This Row],[OrderDiscount]]) )</f>
        <v>257.60000000000002</v>
      </c>
      <c r="Q4883" s="28">
        <f>FACT_ORDERS[[#This Row],[TotalAmountWithDiscount]]+FACT_ORDERS[[#This Row],[DeliveryCost]]</f>
        <v>257.60000000000002</v>
      </c>
      <c r="R4883" s="35">
        <v>45393</v>
      </c>
      <c r="S4883" s="35" t="str">
        <f>IF(NETWORKDAYS(FACT_ORDERS[[#This Row],[Order-Date]], FACT_ORDERS[[#This Row],[ArrivalDate ]]) &gt; 10, "Late", "On Time")</f>
        <v>On Time</v>
      </c>
    </row>
    <row r="4884" spans="1:19" x14ac:dyDescent="0.3">
      <c r="A4884" s="12">
        <v>9882</v>
      </c>
      <c r="B4884" s="12">
        <v>225</v>
      </c>
      <c r="C4884" s="12">
        <v>10918</v>
      </c>
      <c r="D4884" s="12">
        <v>4883</v>
      </c>
      <c r="E4884" s="12" t="s">
        <v>244</v>
      </c>
      <c r="F4884" s="13">
        <v>45472</v>
      </c>
      <c r="G4884" s="26" t="s">
        <v>3640</v>
      </c>
      <c r="H4884" s="12">
        <v>27</v>
      </c>
      <c r="I4884" s="28">
        <f>VLOOKUP(B:B,DIM_PRODUCTS!A:F,5,FALSE)</f>
        <v>21</v>
      </c>
      <c r="J4884" s="28">
        <f>FACT_ORDERS[[#This Row],[ProductPrice]]*FACT_ORDERS[[#This Row],[Quantity]]</f>
        <v>567</v>
      </c>
      <c r="K4884" s="12" t="str">
        <f>VLOOKUP(C:C,DIM_CUSTOMERS!A:G,7,FALSE)</f>
        <v>Spain</v>
      </c>
      <c r="L4884" s="30" cm="1">
        <f t="array" ref="L4884">_xlfn.IFS(
    AND(FACT_ORDERS[[#This Row],[DeliveryMehtod]]="shippment",FACT_ORDERS[[#This Row],[TotalAmount]]&gt;=200), 0,
    AND(FACT_ORDERS[[#This Row],[DeliveryMehtod]]="pickup"), 15,
    AND(FACT_ORDERS[[#This Row],[DeliveryMehtod]]="shippment",FACT_ORDERS[[#This Row],[TotalAmount]]&lt;200), 35
)</f>
        <v>0</v>
      </c>
      <c r="M4884" s="12" t="str" cm="1">
        <f t="array" ref="M4884">_xlfn.IFS(
    SUMIFS(FACT_ORDERS[TotalAmount], FACT_ORDERS[WD_CUSTOMERS],FACT_ORDERS[[#This Row],[WD_CUSTOMERS]])&gt;=15000, "VIP",
    SUMIFS(FACT_ORDERS[TotalAmount], FACT_ORDERS[WD_CUSTOMERS],FACT_ORDERS[[#This Row],[WD_CUSTOMERS]])&gt;=8000, "Premium",
    TRUE, "Regular"
)</f>
        <v>VIP</v>
      </c>
      <c r="N4884" s="32" cm="1">
        <f t="array" ref="N4884">_xlfn.IFS(
   FACT_ORDERS[[#This Row],[TypeOfClient]]="VIP", 0.2,
   FACT_ORDERS[[#This Row],[TypeOfClient]]="Premium", 0.1,
   TRUE, 0
)</f>
        <v>0.2</v>
      </c>
      <c r="O4884" s="31" cm="1">
        <f t="array" ref="O4884">_xlfn.IFS(
   FACT_ORDERS[[#This Row],[TotalAmount]]&gt;1500, 0.15,
   FACT_ORDERS[[#This Row],[TotalAmount]]&gt;1000, 0.1,
   FACT_ORDERS[[#This Row],[TotalAmount]]&gt;500, 0.05,
   TRUE, 0
)</f>
        <v>0.05</v>
      </c>
      <c r="P4884" s="28">
        <f xml:space="preserve"> FACT_ORDERS[[#This Row],[TotalAmount]] * (1 - (FACT_ORDERS[[#This Row],[ClientDiscount]] + FACT_ORDERS[[#This Row],[OrderDiscount]]) )</f>
        <v>425.25</v>
      </c>
      <c r="Q4884" s="28">
        <f>FACT_ORDERS[[#This Row],[TotalAmountWithDiscount]]+FACT_ORDERS[[#This Row],[DeliveryCost]]</f>
        <v>425.25</v>
      </c>
      <c r="R4884" s="35">
        <v>45486</v>
      </c>
      <c r="S4884" s="35" t="str">
        <f>IF(NETWORKDAYS(FACT_ORDERS[[#This Row],[Order-Date]], FACT_ORDERS[[#This Row],[ArrivalDate ]]) &gt; 10, "Late", "On Time")</f>
        <v>On Time</v>
      </c>
    </row>
    <row r="4885" spans="1:19" x14ac:dyDescent="0.3">
      <c r="A4885" s="12">
        <v>9883</v>
      </c>
      <c r="B4885" s="12">
        <v>266</v>
      </c>
      <c r="C4885" s="12">
        <v>10918</v>
      </c>
      <c r="D4885" s="12">
        <v>4884</v>
      </c>
      <c r="E4885" s="12" t="s">
        <v>244</v>
      </c>
      <c r="F4885" s="13">
        <v>45472</v>
      </c>
      <c r="G4885" s="26" t="s">
        <v>3230</v>
      </c>
      <c r="H4885" s="12">
        <v>88</v>
      </c>
      <c r="I4885" s="28">
        <f>VLOOKUP(B:B,DIM_PRODUCTS!A:F,5,FALSE)</f>
        <v>12</v>
      </c>
      <c r="J4885" s="28">
        <f>FACT_ORDERS[[#This Row],[ProductPrice]]*FACT_ORDERS[[#This Row],[Quantity]]</f>
        <v>1056</v>
      </c>
      <c r="K4885" s="12" t="str">
        <f>VLOOKUP(C:C,DIM_CUSTOMERS!A:G,7,FALSE)</f>
        <v>Spain</v>
      </c>
      <c r="L4885" s="30" cm="1">
        <f t="array" ref="L4885">_xlfn.IFS(
    AND(FACT_ORDERS[[#This Row],[DeliveryMehtod]]="shippment",FACT_ORDERS[[#This Row],[TotalAmount]]&gt;=200), 0,
    AND(FACT_ORDERS[[#This Row],[DeliveryMehtod]]="pickup"), 15,
    AND(FACT_ORDERS[[#This Row],[DeliveryMehtod]]="shippment",FACT_ORDERS[[#This Row],[TotalAmount]]&lt;200), 35
)</f>
        <v>0</v>
      </c>
      <c r="M4885" s="12" t="str" cm="1">
        <f t="array" ref="M4885">_xlfn.IFS(
    SUMIFS(FACT_ORDERS[TotalAmount], FACT_ORDERS[WD_CUSTOMERS],FACT_ORDERS[[#This Row],[WD_CUSTOMERS]])&gt;=15000, "VIP",
    SUMIFS(FACT_ORDERS[TotalAmount], FACT_ORDERS[WD_CUSTOMERS],FACT_ORDERS[[#This Row],[WD_CUSTOMERS]])&gt;=8000, "Premium",
    TRUE, "Regular"
)</f>
        <v>VIP</v>
      </c>
      <c r="N4885" s="32" cm="1">
        <f t="array" ref="N4885">_xlfn.IFS(
   FACT_ORDERS[[#This Row],[TypeOfClient]]="VIP", 0.2,
   FACT_ORDERS[[#This Row],[TypeOfClient]]="Premium", 0.1,
   TRUE, 0
)</f>
        <v>0.2</v>
      </c>
      <c r="O4885" s="31" cm="1">
        <f t="array" ref="O4885">_xlfn.IFS(
   FACT_ORDERS[[#This Row],[TotalAmount]]&gt;1500, 0.15,
   FACT_ORDERS[[#This Row],[TotalAmount]]&gt;1000, 0.1,
   FACT_ORDERS[[#This Row],[TotalAmount]]&gt;500, 0.05,
   TRUE, 0
)</f>
        <v>0.1</v>
      </c>
      <c r="P4885" s="28">
        <f xml:space="preserve"> FACT_ORDERS[[#This Row],[TotalAmount]] * (1 - (FACT_ORDERS[[#This Row],[ClientDiscount]] + FACT_ORDERS[[#This Row],[OrderDiscount]]) )</f>
        <v>739.19999999999993</v>
      </c>
      <c r="Q4885" s="28">
        <f>FACT_ORDERS[[#This Row],[TotalAmountWithDiscount]]+FACT_ORDERS[[#This Row],[DeliveryCost]]</f>
        <v>739.19999999999993</v>
      </c>
      <c r="R4885" s="35">
        <v>45479</v>
      </c>
      <c r="S4885" s="35" t="str">
        <f>IF(NETWORKDAYS(FACT_ORDERS[[#This Row],[Order-Date]], FACT_ORDERS[[#This Row],[ArrivalDate ]]) &gt; 10, "Late", "On Time")</f>
        <v>On Time</v>
      </c>
    </row>
    <row r="4886" spans="1:19" x14ac:dyDescent="0.3">
      <c r="A4886" s="12">
        <v>9884</v>
      </c>
      <c r="B4886" s="12">
        <v>210</v>
      </c>
      <c r="C4886" s="12">
        <v>10918</v>
      </c>
      <c r="D4886" s="12">
        <v>4885</v>
      </c>
      <c r="E4886" s="12" t="s">
        <v>243</v>
      </c>
      <c r="F4886" s="13">
        <v>45472</v>
      </c>
      <c r="G4886" s="26" t="s">
        <v>14985</v>
      </c>
      <c r="H4886" s="12">
        <v>22</v>
      </c>
      <c r="I4886" s="28">
        <f>VLOOKUP(B:B,DIM_PRODUCTS!A:F,5,FALSE)</f>
        <v>14</v>
      </c>
      <c r="J4886" s="28">
        <f>FACT_ORDERS[[#This Row],[ProductPrice]]*FACT_ORDERS[[#This Row],[Quantity]]</f>
        <v>308</v>
      </c>
      <c r="K4886" s="12" t="str">
        <f>VLOOKUP(C:C,DIM_CUSTOMERS!A:G,7,FALSE)</f>
        <v>Spain</v>
      </c>
      <c r="L4886" s="30" cm="1">
        <f t="array" ref="L4886">_xlfn.IFS(
    AND(FACT_ORDERS[[#This Row],[DeliveryMehtod]]="shippment",FACT_ORDERS[[#This Row],[TotalAmount]]&gt;=200), 0,
    AND(FACT_ORDERS[[#This Row],[DeliveryMehtod]]="pickup"), 15,
    AND(FACT_ORDERS[[#This Row],[DeliveryMehtod]]="shippment",FACT_ORDERS[[#This Row],[TotalAmount]]&lt;200), 35
)</f>
        <v>15</v>
      </c>
      <c r="M4886" s="12" t="str" cm="1">
        <f t="array" ref="M4886">_xlfn.IFS(
    SUMIFS(FACT_ORDERS[TotalAmount], FACT_ORDERS[WD_CUSTOMERS],FACT_ORDERS[[#This Row],[WD_CUSTOMERS]])&gt;=15000, "VIP",
    SUMIFS(FACT_ORDERS[TotalAmount], FACT_ORDERS[WD_CUSTOMERS],FACT_ORDERS[[#This Row],[WD_CUSTOMERS]])&gt;=8000, "Premium",
    TRUE, "Regular"
)</f>
        <v>VIP</v>
      </c>
      <c r="N4886" s="32" cm="1">
        <f t="array" ref="N4886">_xlfn.IFS(
   FACT_ORDERS[[#This Row],[TypeOfClient]]="VIP", 0.2,
   FACT_ORDERS[[#This Row],[TypeOfClient]]="Premium", 0.1,
   TRUE, 0
)</f>
        <v>0.2</v>
      </c>
      <c r="O4886" s="31" cm="1">
        <f t="array" ref="O4886">_xlfn.IFS(
   FACT_ORDERS[[#This Row],[TotalAmount]]&gt;1500, 0.15,
   FACT_ORDERS[[#This Row],[TotalAmount]]&gt;1000, 0.1,
   FACT_ORDERS[[#This Row],[TotalAmount]]&gt;500, 0.05,
   TRUE, 0
)</f>
        <v>0</v>
      </c>
      <c r="P4886" s="28">
        <f xml:space="preserve"> FACT_ORDERS[[#This Row],[TotalAmount]] * (1 - (FACT_ORDERS[[#This Row],[ClientDiscount]] + FACT_ORDERS[[#This Row],[OrderDiscount]]) )</f>
        <v>246.4</v>
      </c>
      <c r="Q4886" s="28">
        <f>FACT_ORDERS[[#This Row],[TotalAmountWithDiscount]]+FACT_ORDERS[[#This Row],[DeliveryCost]]</f>
        <v>261.39999999999998</v>
      </c>
      <c r="R4886" s="35">
        <v>45480</v>
      </c>
      <c r="S4886" s="35" t="str">
        <f>IF(NETWORKDAYS(FACT_ORDERS[[#This Row],[Order-Date]], FACT_ORDERS[[#This Row],[ArrivalDate ]]) &gt; 10, "Late", "On Time")</f>
        <v>On Time</v>
      </c>
    </row>
    <row r="4887" spans="1:19" x14ac:dyDescent="0.3">
      <c r="A4887" s="12">
        <v>9885</v>
      </c>
      <c r="B4887" s="12">
        <v>225</v>
      </c>
      <c r="C4887" s="12">
        <v>10918</v>
      </c>
      <c r="D4887" s="12">
        <v>4886</v>
      </c>
      <c r="E4887" s="12" t="s">
        <v>243</v>
      </c>
      <c r="F4887" s="13">
        <v>45049</v>
      </c>
      <c r="G4887" s="26" t="s">
        <v>14986</v>
      </c>
      <c r="H4887" s="12">
        <v>32</v>
      </c>
      <c r="I4887" s="28">
        <f>VLOOKUP(B:B,DIM_PRODUCTS!A:F,5,FALSE)</f>
        <v>21</v>
      </c>
      <c r="J4887" s="28">
        <f>FACT_ORDERS[[#This Row],[ProductPrice]]*FACT_ORDERS[[#This Row],[Quantity]]</f>
        <v>672</v>
      </c>
      <c r="K4887" s="12" t="str">
        <f>VLOOKUP(C:C,DIM_CUSTOMERS!A:G,7,FALSE)</f>
        <v>Spain</v>
      </c>
      <c r="L4887" s="30" cm="1">
        <f t="array" ref="L4887">_xlfn.IFS(
    AND(FACT_ORDERS[[#This Row],[DeliveryMehtod]]="shippment",FACT_ORDERS[[#This Row],[TotalAmount]]&gt;=200), 0,
    AND(FACT_ORDERS[[#This Row],[DeliveryMehtod]]="pickup"), 15,
    AND(FACT_ORDERS[[#This Row],[DeliveryMehtod]]="shippment",FACT_ORDERS[[#This Row],[TotalAmount]]&lt;200), 35
)</f>
        <v>15</v>
      </c>
      <c r="M4887" s="12" t="str" cm="1">
        <f t="array" ref="M4887">_xlfn.IFS(
    SUMIFS(FACT_ORDERS[TotalAmount], FACT_ORDERS[WD_CUSTOMERS],FACT_ORDERS[[#This Row],[WD_CUSTOMERS]])&gt;=15000, "VIP",
    SUMIFS(FACT_ORDERS[TotalAmount], FACT_ORDERS[WD_CUSTOMERS],FACT_ORDERS[[#This Row],[WD_CUSTOMERS]])&gt;=8000, "Premium",
    TRUE, "Regular"
)</f>
        <v>VIP</v>
      </c>
      <c r="N4887" s="32" cm="1">
        <f t="array" ref="N4887">_xlfn.IFS(
   FACT_ORDERS[[#This Row],[TypeOfClient]]="VIP", 0.2,
   FACT_ORDERS[[#This Row],[TypeOfClient]]="Premium", 0.1,
   TRUE, 0
)</f>
        <v>0.2</v>
      </c>
      <c r="O4887" s="31" cm="1">
        <f t="array" ref="O4887">_xlfn.IFS(
   FACT_ORDERS[[#This Row],[TotalAmount]]&gt;1500, 0.15,
   FACT_ORDERS[[#This Row],[TotalAmount]]&gt;1000, 0.1,
   FACT_ORDERS[[#This Row],[TotalAmount]]&gt;500, 0.05,
   TRUE, 0
)</f>
        <v>0.05</v>
      </c>
      <c r="P4887" s="28">
        <f xml:space="preserve"> FACT_ORDERS[[#This Row],[TotalAmount]] * (1 - (FACT_ORDERS[[#This Row],[ClientDiscount]] + FACT_ORDERS[[#This Row],[OrderDiscount]]) )</f>
        <v>504</v>
      </c>
      <c r="Q4887" s="28">
        <f>FACT_ORDERS[[#This Row],[TotalAmountWithDiscount]]+FACT_ORDERS[[#This Row],[DeliveryCost]]</f>
        <v>519</v>
      </c>
      <c r="R4887" s="35">
        <v>45056</v>
      </c>
      <c r="S4887" s="35" t="str">
        <f>IF(NETWORKDAYS(FACT_ORDERS[[#This Row],[Order-Date]], FACT_ORDERS[[#This Row],[ArrivalDate ]]) &gt; 10, "Late", "On Time")</f>
        <v>On Time</v>
      </c>
    </row>
    <row r="4888" spans="1:19" x14ac:dyDescent="0.3">
      <c r="A4888" s="12">
        <v>9886</v>
      </c>
      <c r="B4888" s="12">
        <v>266</v>
      </c>
      <c r="C4888" s="12">
        <v>10918</v>
      </c>
      <c r="D4888" s="12">
        <v>4887</v>
      </c>
      <c r="E4888" s="12" t="s">
        <v>244</v>
      </c>
      <c r="F4888" s="13">
        <v>45049</v>
      </c>
      <c r="G4888" s="26" t="s">
        <v>4432</v>
      </c>
      <c r="H4888" s="12">
        <v>89</v>
      </c>
      <c r="I4888" s="28">
        <f>VLOOKUP(B:B,DIM_PRODUCTS!A:F,5,FALSE)</f>
        <v>12</v>
      </c>
      <c r="J4888" s="28">
        <f>FACT_ORDERS[[#This Row],[ProductPrice]]*FACT_ORDERS[[#This Row],[Quantity]]</f>
        <v>1068</v>
      </c>
      <c r="K4888" s="12" t="str">
        <f>VLOOKUP(C:C,DIM_CUSTOMERS!A:G,7,FALSE)</f>
        <v>Spain</v>
      </c>
      <c r="L4888" s="30" cm="1">
        <f t="array" ref="L4888">_xlfn.IFS(
    AND(FACT_ORDERS[[#This Row],[DeliveryMehtod]]="shippment",FACT_ORDERS[[#This Row],[TotalAmount]]&gt;=200), 0,
    AND(FACT_ORDERS[[#This Row],[DeliveryMehtod]]="pickup"), 15,
    AND(FACT_ORDERS[[#This Row],[DeliveryMehtod]]="shippment",FACT_ORDERS[[#This Row],[TotalAmount]]&lt;200), 35
)</f>
        <v>0</v>
      </c>
      <c r="M4888" s="12" t="str" cm="1">
        <f t="array" ref="M4888">_xlfn.IFS(
    SUMIFS(FACT_ORDERS[TotalAmount], FACT_ORDERS[WD_CUSTOMERS],FACT_ORDERS[[#This Row],[WD_CUSTOMERS]])&gt;=15000, "VIP",
    SUMIFS(FACT_ORDERS[TotalAmount], FACT_ORDERS[WD_CUSTOMERS],FACT_ORDERS[[#This Row],[WD_CUSTOMERS]])&gt;=8000, "Premium",
    TRUE, "Regular"
)</f>
        <v>VIP</v>
      </c>
      <c r="N4888" s="32" cm="1">
        <f t="array" ref="N4888">_xlfn.IFS(
   FACT_ORDERS[[#This Row],[TypeOfClient]]="VIP", 0.2,
   FACT_ORDERS[[#This Row],[TypeOfClient]]="Premium", 0.1,
   TRUE, 0
)</f>
        <v>0.2</v>
      </c>
      <c r="O4888" s="31" cm="1">
        <f t="array" ref="O4888">_xlfn.IFS(
   FACT_ORDERS[[#This Row],[TotalAmount]]&gt;1500, 0.15,
   FACT_ORDERS[[#This Row],[TotalAmount]]&gt;1000, 0.1,
   FACT_ORDERS[[#This Row],[TotalAmount]]&gt;500, 0.05,
   TRUE, 0
)</f>
        <v>0.1</v>
      </c>
      <c r="P4888" s="28">
        <f xml:space="preserve"> FACT_ORDERS[[#This Row],[TotalAmount]] * (1 - (FACT_ORDERS[[#This Row],[ClientDiscount]] + FACT_ORDERS[[#This Row],[OrderDiscount]]) )</f>
        <v>747.59999999999991</v>
      </c>
      <c r="Q4888" s="28">
        <f>FACT_ORDERS[[#This Row],[TotalAmountWithDiscount]]+FACT_ORDERS[[#This Row],[DeliveryCost]]</f>
        <v>747.59999999999991</v>
      </c>
      <c r="R4888" s="35">
        <v>45058</v>
      </c>
      <c r="S4888" s="35" t="str">
        <f>IF(NETWORKDAYS(FACT_ORDERS[[#This Row],[Order-Date]], FACT_ORDERS[[#This Row],[ArrivalDate ]]) &gt; 10, "Late", "On Time")</f>
        <v>On Time</v>
      </c>
    </row>
    <row r="4889" spans="1:19" x14ac:dyDescent="0.3">
      <c r="A4889" s="12">
        <v>9887</v>
      </c>
      <c r="B4889" s="12">
        <v>210</v>
      </c>
      <c r="C4889" s="12">
        <v>10918</v>
      </c>
      <c r="D4889" s="12">
        <v>4888</v>
      </c>
      <c r="E4889" s="12" t="s">
        <v>243</v>
      </c>
      <c r="F4889" s="13">
        <v>45049</v>
      </c>
      <c r="G4889" s="26" t="s">
        <v>4181</v>
      </c>
      <c r="H4889" s="12">
        <v>15</v>
      </c>
      <c r="I4889" s="28">
        <f>VLOOKUP(B:B,DIM_PRODUCTS!A:F,5,FALSE)</f>
        <v>14</v>
      </c>
      <c r="J4889" s="28">
        <f>FACT_ORDERS[[#This Row],[ProductPrice]]*FACT_ORDERS[[#This Row],[Quantity]]</f>
        <v>210</v>
      </c>
      <c r="K4889" s="12" t="str">
        <f>VLOOKUP(C:C,DIM_CUSTOMERS!A:G,7,FALSE)</f>
        <v>Spain</v>
      </c>
      <c r="L4889" s="30" cm="1">
        <f t="array" ref="L4889">_xlfn.IFS(
    AND(FACT_ORDERS[[#This Row],[DeliveryMehtod]]="shippment",FACT_ORDERS[[#This Row],[TotalAmount]]&gt;=200), 0,
    AND(FACT_ORDERS[[#This Row],[DeliveryMehtod]]="pickup"), 15,
    AND(FACT_ORDERS[[#This Row],[DeliveryMehtod]]="shippment",FACT_ORDERS[[#This Row],[TotalAmount]]&lt;200), 35
)</f>
        <v>15</v>
      </c>
      <c r="M4889" s="12" t="str" cm="1">
        <f t="array" ref="M4889">_xlfn.IFS(
    SUMIFS(FACT_ORDERS[TotalAmount], FACT_ORDERS[WD_CUSTOMERS],FACT_ORDERS[[#This Row],[WD_CUSTOMERS]])&gt;=15000, "VIP",
    SUMIFS(FACT_ORDERS[TotalAmount], FACT_ORDERS[WD_CUSTOMERS],FACT_ORDERS[[#This Row],[WD_CUSTOMERS]])&gt;=8000, "Premium",
    TRUE, "Regular"
)</f>
        <v>VIP</v>
      </c>
      <c r="N4889" s="32" cm="1">
        <f t="array" ref="N4889">_xlfn.IFS(
   FACT_ORDERS[[#This Row],[TypeOfClient]]="VIP", 0.2,
   FACT_ORDERS[[#This Row],[TypeOfClient]]="Premium", 0.1,
   TRUE, 0
)</f>
        <v>0.2</v>
      </c>
      <c r="O4889" s="31" cm="1">
        <f t="array" ref="O4889">_xlfn.IFS(
   FACT_ORDERS[[#This Row],[TotalAmount]]&gt;1500, 0.15,
   FACT_ORDERS[[#This Row],[TotalAmount]]&gt;1000, 0.1,
   FACT_ORDERS[[#This Row],[TotalAmount]]&gt;500, 0.05,
   TRUE, 0
)</f>
        <v>0</v>
      </c>
      <c r="P4889" s="28">
        <f xml:space="preserve"> FACT_ORDERS[[#This Row],[TotalAmount]] * (1 - (FACT_ORDERS[[#This Row],[ClientDiscount]] + FACT_ORDERS[[#This Row],[OrderDiscount]]) )</f>
        <v>168</v>
      </c>
      <c r="Q4889" s="28">
        <f>FACT_ORDERS[[#This Row],[TotalAmountWithDiscount]]+FACT_ORDERS[[#This Row],[DeliveryCost]]</f>
        <v>183</v>
      </c>
      <c r="R4889" s="35">
        <v>45058</v>
      </c>
      <c r="S4889" s="35" t="str">
        <f>IF(NETWORKDAYS(FACT_ORDERS[[#This Row],[Order-Date]], FACT_ORDERS[[#This Row],[ArrivalDate ]]) &gt; 10, "Late", "On Time")</f>
        <v>On Time</v>
      </c>
    </row>
    <row r="4890" spans="1:19" x14ac:dyDescent="0.3">
      <c r="A4890" s="12">
        <v>9888</v>
      </c>
      <c r="B4890" s="12">
        <v>268</v>
      </c>
      <c r="C4890" s="12">
        <v>10918</v>
      </c>
      <c r="D4890" s="12">
        <v>4889</v>
      </c>
      <c r="E4890" s="12" t="s">
        <v>243</v>
      </c>
      <c r="F4890" s="13">
        <v>45049</v>
      </c>
      <c r="G4890" s="26" t="s">
        <v>14987</v>
      </c>
      <c r="H4890" s="12">
        <v>46</v>
      </c>
      <c r="I4890" s="28">
        <f>VLOOKUP(B:B,DIM_PRODUCTS!A:F,5,FALSE)</f>
        <v>29</v>
      </c>
      <c r="J4890" s="28">
        <f>FACT_ORDERS[[#This Row],[ProductPrice]]*FACT_ORDERS[[#This Row],[Quantity]]</f>
        <v>1334</v>
      </c>
      <c r="K4890" s="12" t="str">
        <f>VLOOKUP(C:C,DIM_CUSTOMERS!A:G,7,FALSE)</f>
        <v>Spain</v>
      </c>
      <c r="L4890" s="30" cm="1">
        <f t="array" ref="L4890">_xlfn.IFS(
    AND(FACT_ORDERS[[#This Row],[DeliveryMehtod]]="shippment",FACT_ORDERS[[#This Row],[TotalAmount]]&gt;=200), 0,
    AND(FACT_ORDERS[[#This Row],[DeliveryMehtod]]="pickup"), 15,
    AND(FACT_ORDERS[[#This Row],[DeliveryMehtod]]="shippment",FACT_ORDERS[[#This Row],[TotalAmount]]&lt;200), 35
)</f>
        <v>15</v>
      </c>
      <c r="M4890" s="12" t="str" cm="1">
        <f t="array" ref="M4890">_xlfn.IFS(
    SUMIFS(FACT_ORDERS[TotalAmount], FACT_ORDERS[WD_CUSTOMERS],FACT_ORDERS[[#This Row],[WD_CUSTOMERS]])&gt;=15000, "VIP",
    SUMIFS(FACT_ORDERS[TotalAmount], FACT_ORDERS[WD_CUSTOMERS],FACT_ORDERS[[#This Row],[WD_CUSTOMERS]])&gt;=8000, "Premium",
    TRUE, "Regular"
)</f>
        <v>VIP</v>
      </c>
      <c r="N4890" s="32" cm="1">
        <f t="array" ref="N4890">_xlfn.IFS(
   FACT_ORDERS[[#This Row],[TypeOfClient]]="VIP", 0.2,
   FACT_ORDERS[[#This Row],[TypeOfClient]]="Premium", 0.1,
   TRUE, 0
)</f>
        <v>0.2</v>
      </c>
      <c r="O4890" s="31" cm="1">
        <f t="array" ref="O4890">_xlfn.IFS(
   FACT_ORDERS[[#This Row],[TotalAmount]]&gt;1500, 0.15,
   FACT_ORDERS[[#This Row],[TotalAmount]]&gt;1000, 0.1,
   FACT_ORDERS[[#This Row],[TotalAmount]]&gt;500, 0.05,
   TRUE, 0
)</f>
        <v>0.1</v>
      </c>
      <c r="P4890" s="28">
        <f xml:space="preserve"> FACT_ORDERS[[#This Row],[TotalAmount]] * (1 - (FACT_ORDERS[[#This Row],[ClientDiscount]] + FACT_ORDERS[[#This Row],[OrderDiscount]]) )</f>
        <v>933.8</v>
      </c>
      <c r="Q4890" s="28">
        <f>FACT_ORDERS[[#This Row],[TotalAmountWithDiscount]]+FACT_ORDERS[[#This Row],[DeliveryCost]]</f>
        <v>948.8</v>
      </c>
      <c r="R4890" s="35">
        <v>45057</v>
      </c>
      <c r="S4890" s="35" t="str">
        <f>IF(NETWORKDAYS(FACT_ORDERS[[#This Row],[Order-Date]], FACT_ORDERS[[#This Row],[ArrivalDate ]]) &gt; 10, "Late", "On Time")</f>
        <v>On Time</v>
      </c>
    </row>
    <row r="4891" spans="1:19" x14ac:dyDescent="0.3">
      <c r="A4891" s="12">
        <v>9889</v>
      </c>
      <c r="B4891" s="12">
        <v>225</v>
      </c>
      <c r="C4891" s="12">
        <v>10918</v>
      </c>
      <c r="D4891" s="12">
        <v>4890</v>
      </c>
      <c r="E4891" s="12" t="s">
        <v>243</v>
      </c>
      <c r="F4891" s="13">
        <v>45086</v>
      </c>
      <c r="G4891" s="26" t="s">
        <v>14988</v>
      </c>
      <c r="H4891" s="12">
        <v>89</v>
      </c>
      <c r="I4891" s="28">
        <f>VLOOKUP(B:B,DIM_PRODUCTS!A:F,5,FALSE)</f>
        <v>21</v>
      </c>
      <c r="J4891" s="28">
        <f>FACT_ORDERS[[#This Row],[ProductPrice]]*FACT_ORDERS[[#This Row],[Quantity]]</f>
        <v>1869</v>
      </c>
      <c r="K4891" s="12" t="str">
        <f>VLOOKUP(C:C,DIM_CUSTOMERS!A:G,7,FALSE)</f>
        <v>Spain</v>
      </c>
      <c r="L4891" s="30" cm="1">
        <f t="array" ref="L4891">_xlfn.IFS(
    AND(FACT_ORDERS[[#This Row],[DeliveryMehtod]]="shippment",FACT_ORDERS[[#This Row],[TotalAmount]]&gt;=200), 0,
    AND(FACT_ORDERS[[#This Row],[DeliveryMehtod]]="pickup"), 15,
    AND(FACT_ORDERS[[#This Row],[DeliveryMehtod]]="shippment",FACT_ORDERS[[#This Row],[TotalAmount]]&lt;200), 35
)</f>
        <v>15</v>
      </c>
      <c r="M4891" s="12" t="str" cm="1">
        <f t="array" ref="M4891">_xlfn.IFS(
    SUMIFS(FACT_ORDERS[TotalAmount], FACT_ORDERS[WD_CUSTOMERS],FACT_ORDERS[[#This Row],[WD_CUSTOMERS]])&gt;=15000, "VIP",
    SUMIFS(FACT_ORDERS[TotalAmount], FACT_ORDERS[WD_CUSTOMERS],FACT_ORDERS[[#This Row],[WD_CUSTOMERS]])&gt;=8000, "Premium",
    TRUE, "Regular"
)</f>
        <v>VIP</v>
      </c>
      <c r="N4891" s="32" cm="1">
        <f t="array" ref="N4891">_xlfn.IFS(
   FACT_ORDERS[[#This Row],[TypeOfClient]]="VIP", 0.2,
   FACT_ORDERS[[#This Row],[TypeOfClient]]="Premium", 0.1,
   TRUE, 0
)</f>
        <v>0.2</v>
      </c>
      <c r="O4891" s="31" cm="1">
        <f t="array" ref="O4891">_xlfn.IFS(
   FACT_ORDERS[[#This Row],[TotalAmount]]&gt;1500, 0.15,
   FACT_ORDERS[[#This Row],[TotalAmount]]&gt;1000, 0.1,
   FACT_ORDERS[[#This Row],[TotalAmount]]&gt;500, 0.05,
   TRUE, 0
)</f>
        <v>0.15</v>
      </c>
      <c r="P4891" s="28">
        <f xml:space="preserve"> FACT_ORDERS[[#This Row],[TotalAmount]] * (1 - (FACT_ORDERS[[#This Row],[ClientDiscount]] + FACT_ORDERS[[#This Row],[OrderDiscount]]) )</f>
        <v>1214.8500000000001</v>
      </c>
      <c r="Q4891" s="28">
        <f>FACT_ORDERS[[#This Row],[TotalAmountWithDiscount]]+FACT_ORDERS[[#This Row],[DeliveryCost]]</f>
        <v>1229.8500000000001</v>
      </c>
      <c r="R4891" s="35">
        <v>45095</v>
      </c>
      <c r="S4891" s="35" t="str">
        <f>IF(NETWORKDAYS(FACT_ORDERS[[#This Row],[Order-Date]], FACT_ORDERS[[#This Row],[ArrivalDate ]]) &gt; 10, "Late", "On Time")</f>
        <v>On Time</v>
      </c>
    </row>
    <row r="4892" spans="1:19" x14ac:dyDescent="0.3">
      <c r="A4892" s="12">
        <v>9890</v>
      </c>
      <c r="B4892" s="12">
        <v>266</v>
      </c>
      <c r="C4892" s="12">
        <v>10918</v>
      </c>
      <c r="D4892" s="12">
        <v>4891</v>
      </c>
      <c r="E4892" s="12" t="s">
        <v>244</v>
      </c>
      <c r="F4892" s="13">
        <v>45086</v>
      </c>
      <c r="G4892" s="26" t="s">
        <v>14989</v>
      </c>
      <c r="H4892" s="12">
        <v>30</v>
      </c>
      <c r="I4892" s="28">
        <f>VLOOKUP(B:B,DIM_PRODUCTS!A:F,5,FALSE)</f>
        <v>12</v>
      </c>
      <c r="J4892" s="28">
        <f>FACT_ORDERS[[#This Row],[ProductPrice]]*FACT_ORDERS[[#This Row],[Quantity]]</f>
        <v>360</v>
      </c>
      <c r="K4892" s="12" t="str">
        <f>VLOOKUP(C:C,DIM_CUSTOMERS!A:G,7,FALSE)</f>
        <v>Spain</v>
      </c>
      <c r="L4892" s="30" cm="1">
        <f t="array" ref="L4892">_xlfn.IFS(
    AND(FACT_ORDERS[[#This Row],[DeliveryMehtod]]="shippment",FACT_ORDERS[[#This Row],[TotalAmount]]&gt;=200), 0,
    AND(FACT_ORDERS[[#This Row],[DeliveryMehtod]]="pickup"), 15,
    AND(FACT_ORDERS[[#This Row],[DeliveryMehtod]]="shippment",FACT_ORDERS[[#This Row],[TotalAmount]]&lt;200), 35
)</f>
        <v>0</v>
      </c>
      <c r="M4892" s="12" t="str" cm="1">
        <f t="array" ref="M4892">_xlfn.IFS(
    SUMIFS(FACT_ORDERS[TotalAmount], FACT_ORDERS[WD_CUSTOMERS],FACT_ORDERS[[#This Row],[WD_CUSTOMERS]])&gt;=15000, "VIP",
    SUMIFS(FACT_ORDERS[TotalAmount], FACT_ORDERS[WD_CUSTOMERS],FACT_ORDERS[[#This Row],[WD_CUSTOMERS]])&gt;=8000, "Premium",
    TRUE, "Regular"
)</f>
        <v>VIP</v>
      </c>
      <c r="N4892" s="32" cm="1">
        <f t="array" ref="N4892">_xlfn.IFS(
   FACT_ORDERS[[#This Row],[TypeOfClient]]="VIP", 0.2,
   FACT_ORDERS[[#This Row],[TypeOfClient]]="Premium", 0.1,
   TRUE, 0
)</f>
        <v>0.2</v>
      </c>
      <c r="O4892" s="31" cm="1">
        <f t="array" ref="O4892">_xlfn.IFS(
   FACT_ORDERS[[#This Row],[TotalAmount]]&gt;1500, 0.15,
   FACT_ORDERS[[#This Row],[TotalAmount]]&gt;1000, 0.1,
   FACT_ORDERS[[#This Row],[TotalAmount]]&gt;500, 0.05,
   TRUE, 0
)</f>
        <v>0</v>
      </c>
      <c r="P4892" s="28">
        <f xml:space="preserve"> FACT_ORDERS[[#This Row],[TotalAmount]] * (1 - (FACT_ORDERS[[#This Row],[ClientDiscount]] + FACT_ORDERS[[#This Row],[OrderDiscount]]) )</f>
        <v>288</v>
      </c>
      <c r="Q4892" s="28">
        <f>FACT_ORDERS[[#This Row],[TotalAmountWithDiscount]]+FACT_ORDERS[[#This Row],[DeliveryCost]]</f>
        <v>288</v>
      </c>
      <c r="R4892" s="35">
        <v>45096</v>
      </c>
      <c r="S4892" s="35" t="str">
        <f>IF(NETWORKDAYS(FACT_ORDERS[[#This Row],[Order-Date]], FACT_ORDERS[[#This Row],[ArrivalDate ]]) &gt; 10, "Late", "On Time")</f>
        <v>On Time</v>
      </c>
    </row>
    <row r="4893" spans="1:19" x14ac:dyDescent="0.3">
      <c r="A4893" s="12">
        <v>9891</v>
      </c>
      <c r="B4893" s="12">
        <v>210</v>
      </c>
      <c r="C4893" s="12">
        <v>10918</v>
      </c>
      <c r="D4893" s="12">
        <v>4892</v>
      </c>
      <c r="E4893" s="12" t="s">
        <v>244</v>
      </c>
      <c r="F4893" s="13">
        <v>45086</v>
      </c>
      <c r="G4893" s="26" t="s">
        <v>4550</v>
      </c>
      <c r="H4893" s="12">
        <v>22</v>
      </c>
      <c r="I4893" s="28">
        <f>VLOOKUP(B:B,DIM_PRODUCTS!A:F,5,FALSE)</f>
        <v>14</v>
      </c>
      <c r="J4893" s="28">
        <f>FACT_ORDERS[[#This Row],[ProductPrice]]*FACT_ORDERS[[#This Row],[Quantity]]</f>
        <v>308</v>
      </c>
      <c r="K4893" s="12" t="str">
        <f>VLOOKUP(C:C,DIM_CUSTOMERS!A:G,7,FALSE)</f>
        <v>Spain</v>
      </c>
      <c r="L4893" s="30" cm="1">
        <f t="array" ref="L4893">_xlfn.IFS(
    AND(FACT_ORDERS[[#This Row],[DeliveryMehtod]]="shippment",FACT_ORDERS[[#This Row],[TotalAmount]]&gt;=200), 0,
    AND(FACT_ORDERS[[#This Row],[DeliveryMehtod]]="pickup"), 15,
    AND(FACT_ORDERS[[#This Row],[DeliveryMehtod]]="shippment",FACT_ORDERS[[#This Row],[TotalAmount]]&lt;200), 35
)</f>
        <v>0</v>
      </c>
      <c r="M4893" s="12" t="str" cm="1">
        <f t="array" ref="M4893">_xlfn.IFS(
    SUMIFS(FACT_ORDERS[TotalAmount], FACT_ORDERS[WD_CUSTOMERS],FACT_ORDERS[[#This Row],[WD_CUSTOMERS]])&gt;=15000, "VIP",
    SUMIFS(FACT_ORDERS[TotalAmount], FACT_ORDERS[WD_CUSTOMERS],FACT_ORDERS[[#This Row],[WD_CUSTOMERS]])&gt;=8000, "Premium",
    TRUE, "Regular"
)</f>
        <v>VIP</v>
      </c>
      <c r="N4893" s="32" cm="1">
        <f t="array" ref="N4893">_xlfn.IFS(
   FACT_ORDERS[[#This Row],[TypeOfClient]]="VIP", 0.2,
   FACT_ORDERS[[#This Row],[TypeOfClient]]="Premium", 0.1,
   TRUE, 0
)</f>
        <v>0.2</v>
      </c>
      <c r="O4893" s="31" cm="1">
        <f t="array" ref="O4893">_xlfn.IFS(
   FACT_ORDERS[[#This Row],[TotalAmount]]&gt;1500, 0.15,
   FACT_ORDERS[[#This Row],[TotalAmount]]&gt;1000, 0.1,
   FACT_ORDERS[[#This Row],[TotalAmount]]&gt;500, 0.05,
   TRUE, 0
)</f>
        <v>0</v>
      </c>
      <c r="P4893" s="28">
        <f xml:space="preserve"> FACT_ORDERS[[#This Row],[TotalAmount]] * (1 - (FACT_ORDERS[[#This Row],[ClientDiscount]] + FACT_ORDERS[[#This Row],[OrderDiscount]]) )</f>
        <v>246.4</v>
      </c>
      <c r="Q4893" s="28">
        <f>FACT_ORDERS[[#This Row],[TotalAmountWithDiscount]]+FACT_ORDERS[[#This Row],[DeliveryCost]]</f>
        <v>246.4</v>
      </c>
      <c r="R4893" s="35">
        <v>45093</v>
      </c>
      <c r="S4893" s="35" t="str">
        <f>IF(NETWORKDAYS(FACT_ORDERS[[#This Row],[Order-Date]], FACT_ORDERS[[#This Row],[ArrivalDate ]]) &gt; 10, "Late", "On Time")</f>
        <v>On Time</v>
      </c>
    </row>
    <row r="4894" spans="1:19" x14ac:dyDescent="0.3">
      <c r="A4894" s="12">
        <v>9892</v>
      </c>
      <c r="B4894" s="12">
        <v>268</v>
      </c>
      <c r="C4894" s="12">
        <v>10918</v>
      </c>
      <c r="D4894" s="12">
        <v>4893</v>
      </c>
      <c r="E4894" s="12" t="s">
        <v>244</v>
      </c>
      <c r="F4894" s="13">
        <v>45086</v>
      </c>
      <c r="G4894" s="26" t="s">
        <v>14990</v>
      </c>
      <c r="H4894" s="12">
        <v>90</v>
      </c>
      <c r="I4894" s="28">
        <f>VLOOKUP(B:B,DIM_PRODUCTS!A:F,5,FALSE)</f>
        <v>29</v>
      </c>
      <c r="J4894" s="28">
        <f>FACT_ORDERS[[#This Row],[ProductPrice]]*FACT_ORDERS[[#This Row],[Quantity]]</f>
        <v>2610</v>
      </c>
      <c r="K4894" s="12" t="str">
        <f>VLOOKUP(C:C,DIM_CUSTOMERS!A:G,7,FALSE)</f>
        <v>Spain</v>
      </c>
      <c r="L4894" s="30" cm="1">
        <f t="array" ref="L4894">_xlfn.IFS(
    AND(FACT_ORDERS[[#This Row],[DeliveryMehtod]]="shippment",FACT_ORDERS[[#This Row],[TotalAmount]]&gt;=200), 0,
    AND(FACT_ORDERS[[#This Row],[DeliveryMehtod]]="pickup"), 15,
    AND(FACT_ORDERS[[#This Row],[DeliveryMehtod]]="shippment",FACT_ORDERS[[#This Row],[TotalAmount]]&lt;200), 35
)</f>
        <v>0</v>
      </c>
      <c r="M4894" s="12" t="str" cm="1">
        <f t="array" ref="M4894">_xlfn.IFS(
    SUMIFS(FACT_ORDERS[TotalAmount], FACT_ORDERS[WD_CUSTOMERS],FACT_ORDERS[[#This Row],[WD_CUSTOMERS]])&gt;=15000, "VIP",
    SUMIFS(FACT_ORDERS[TotalAmount], FACT_ORDERS[WD_CUSTOMERS],FACT_ORDERS[[#This Row],[WD_CUSTOMERS]])&gt;=8000, "Premium",
    TRUE, "Regular"
)</f>
        <v>VIP</v>
      </c>
      <c r="N4894" s="32" cm="1">
        <f t="array" ref="N4894">_xlfn.IFS(
   FACT_ORDERS[[#This Row],[TypeOfClient]]="VIP", 0.2,
   FACT_ORDERS[[#This Row],[TypeOfClient]]="Premium", 0.1,
   TRUE, 0
)</f>
        <v>0.2</v>
      </c>
      <c r="O4894" s="31" cm="1">
        <f t="array" ref="O4894">_xlfn.IFS(
   FACT_ORDERS[[#This Row],[TotalAmount]]&gt;1500, 0.15,
   FACT_ORDERS[[#This Row],[TotalAmount]]&gt;1000, 0.1,
   FACT_ORDERS[[#This Row],[TotalAmount]]&gt;500, 0.05,
   TRUE, 0
)</f>
        <v>0.15</v>
      </c>
      <c r="P4894" s="28">
        <f xml:space="preserve"> FACT_ORDERS[[#This Row],[TotalAmount]] * (1 - (FACT_ORDERS[[#This Row],[ClientDiscount]] + FACT_ORDERS[[#This Row],[OrderDiscount]]) )</f>
        <v>1696.5</v>
      </c>
      <c r="Q4894" s="28">
        <f>FACT_ORDERS[[#This Row],[TotalAmountWithDiscount]]+FACT_ORDERS[[#This Row],[DeliveryCost]]</f>
        <v>1696.5</v>
      </c>
      <c r="R4894" s="35">
        <v>45096</v>
      </c>
      <c r="S4894" s="35" t="str">
        <f>IF(NETWORKDAYS(FACT_ORDERS[[#This Row],[Order-Date]], FACT_ORDERS[[#This Row],[ArrivalDate ]]) &gt; 10, "Late", "On Time")</f>
        <v>On Time</v>
      </c>
    </row>
    <row r="4895" spans="1:19" x14ac:dyDescent="0.3">
      <c r="A4895" s="12">
        <v>9893</v>
      </c>
      <c r="B4895" s="12">
        <v>225</v>
      </c>
      <c r="C4895" s="12">
        <v>10918</v>
      </c>
      <c r="D4895" s="12">
        <v>4894</v>
      </c>
      <c r="E4895" s="12" t="s">
        <v>243</v>
      </c>
      <c r="F4895" s="13">
        <v>45491</v>
      </c>
      <c r="G4895" s="26" t="s">
        <v>14991</v>
      </c>
      <c r="H4895" s="12">
        <v>25</v>
      </c>
      <c r="I4895" s="28">
        <f>VLOOKUP(B:B,DIM_PRODUCTS!A:F,5,FALSE)</f>
        <v>21</v>
      </c>
      <c r="J4895" s="28">
        <f>FACT_ORDERS[[#This Row],[ProductPrice]]*FACT_ORDERS[[#This Row],[Quantity]]</f>
        <v>525</v>
      </c>
      <c r="K4895" s="12" t="str">
        <f>VLOOKUP(C:C,DIM_CUSTOMERS!A:G,7,FALSE)</f>
        <v>Spain</v>
      </c>
      <c r="L4895" s="30" cm="1">
        <f t="array" ref="L4895">_xlfn.IFS(
    AND(FACT_ORDERS[[#This Row],[DeliveryMehtod]]="shippment",FACT_ORDERS[[#This Row],[TotalAmount]]&gt;=200), 0,
    AND(FACT_ORDERS[[#This Row],[DeliveryMehtod]]="pickup"), 15,
    AND(FACT_ORDERS[[#This Row],[DeliveryMehtod]]="shippment",FACT_ORDERS[[#This Row],[TotalAmount]]&lt;200), 35
)</f>
        <v>15</v>
      </c>
      <c r="M4895" s="12" t="str" cm="1">
        <f t="array" ref="M4895">_xlfn.IFS(
    SUMIFS(FACT_ORDERS[TotalAmount], FACT_ORDERS[WD_CUSTOMERS],FACT_ORDERS[[#This Row],[WD_CUSTOMERS]])&gt;=15000, "VIP",
    SUMIFS(FACT_ORDERS[TotalAmount], FACT_ORDERS[WD_CUSTOMERS],FACT_ORDERS[[#This Row],[WD_CUSTOMERS]])&gt;=8000, "Premium",
    TRUE, "Regular"
)</f>
        <v>VIP</v>
      </c>
      <c r="N4895" s="32" cm="1">
        <f t="array" ref="N4895">_xlfn.IFS(
   FACT_ORDERS[[#This Row],[TypeOfClient]]="VIP", 0.2,
   FACT_ORDERS[[#This Row],[TypeOfClient]]="Premium", 0.1,
   TRUE, 0
)</f>
        <v>0.2</v>
      </c>
      <c r="O4895" s="31" cm="1">
        <f t="array" ref="O4895">_xlfn.IFS(
   FACT_ORDERS[[#This Row],[TotalAmount]]&gt;1500, 0.15,
   FACT_ORDERS[[#This Row],[TotalAmount]]&gt;1000, 0.1,
   FACT_ORDERS[[#This Row],[TotalAmount]]&gt;500, 0.05,
   TRUE, 0
)</f>
        <v>0.05</v>
      </c>
      <c r="P4895" s="28">
        <f xml:space="preserve"> FACT_ORDERS[[#This Row],[TotalAmount]] * (1 - (FACT_ORDERS[[#This Row],[ClientDiscount]] + FACT_ORDERS[[#This Row],[OrderDiscount]]) )</f>
        <v>393.75</v>
      </c>
      <c r="Q4895" s="28">
        <f>FACT_ORDERS[[#This Row],[TotalAmountWithDiscount]]+FACT_ORDERS[[#This Row],[DeliveryCost]]</f>
        <v>408.75</v>
      </c>
      <c r="R4895" s="35">
        <v>45500</v>
      </c>
      <c r="S4895" s="35" t="str">
        <f>IF(NETWORKDAYS(FACT_ORDERS[[#This Row],[Order-Date]], FACT_ORDERS[[#This Row],[ArrivalDate ]]) &gt; 10, "Late", "On Time")</f>
        <v>On Time</v>
      </c>
    </row>
    <row r="4896" spans="1:19" x14ac:dyDescent="0.3">
      <c r="A4896" s="12">
        <v>9894</v>
      </c>
      <c r="B4896" s="12">
        <v>210</v>
      </c>
      <c r="C4896" s="12">
        <v>10918</v>
      </c>
      <c r="D4896" s="12">
        <v>4895</v>
      </c>
      <c r="E4896" s="12" t="s">
        <v>243</v>
      </c>
      <c r="F4896" s="13">
        <v>45491</v>
      </c>
      <c r="G4896" s="26" t="s">
        <v>14992</v>
      </c>
      <c r="H4896" s="12">
        <v>20</v>
      </c>
      <c r="I4896" s="28">
        <f>VLOOKUP(B:B,DIM_PRODUCTS!A:F,5,FALSE)</f>
        <v>14</v>
      </c>
      <c r="J4896" s="28">
        <f>FACT_ORDERS[[#This Row],[ProductPrice]]*FACT_ORDERS[[#This Row],[Quantity]]</f>
        <v>280</v>
      </c>
      <c r="K4896" s="12" t="str">
        <f>VLOOKUP(C:C,DIM_CUSTOMERS!A:G,7,FALSE)</f>
        <v>Spain</v>
      </c>
      <c r="L4896" s="30" cm="1">
        <f t="array" ref="L4896">_xlfn.IFS(
    AND(FACT_ORDERS[[#This Row],[DeliveryMehtod]]="shippment",FACT_ORDERS[[#This Row],[TotalAmount]]&gt;=200), 0,
    AND(FACT_ORDERS[[#This Row],[DeliveryMehtod]]="pickup"), 15,
    AND(FACT_ORDERS[[#This Row],[DeliveryMehtod]]="shippment",FACT_ORDERS[[#This Row],[TotalAmount]]&lt;200), 35
)</f>
        <v>15</v>
      </c>
      <c r="M4896" s="12" t="str" cm="1">
        <f t="array" ref="M4896">_xlfn.IFS(
    SUMIFS(FACT_ORDERS[TotalAmount], FACT_ORDERS[WD_CUSTOMERS],FACT_ORDERS[[#This Row],[WD_CUSTOMERS]])&gt;=15000, "VIP",
    SUMIFS(FACT_ORDERS[TotalAmount], FACT_ORDERS[WD_CUSTOMERS],FACT_ORDERS[[#This Row],[WD_CUSTOMERS]])&gt;=8000, "Premium",
    TRUE, "Regular"
)</f>
        <v>VIP</v>
      </c>
      <c r="N4896" s="32" cm="1">
        <f t="array" ref="N4896">_xlfn.IFS(
   FACT_ORDERS[[#This Row],[TypeOfClient]]="VIP", 0.2,
   FACT_ORDERS[[#This Row],[TypeOfClient]]="Premium", 0.1,
   TRUE, 0
)</f>
        <v>0.2</v>
      </c>
      <c r="O4896" s="31" cm="1">
        <f t="array" ref="O4896">_xlfn.IFS(
   FACT_ORDERS[[#This Row],[TotalAmount]]&gt;1500, 0.15,
   FACT_ORDERS[[#This Row],[TotalAmount]]&gt;1000, 0.1,
   FACT_ORDERS[[#This Row],[TotalAmount]]&gt;500, 0.05,
   TRUE, 0
)</f>
        <v>0</v>
      </c>
      <c r="P4896" s="28">
        <f xml:space="preserve"> FACT_ORDERS[[#This Row],[TotalAmount]] * (1 - (FACT_ORDERS[[#This Row],[ClientDiscount]] + FACT_ORDERS[[#This Row],[OrderDiscount]]) )</f>
        <v>224</v>
      </c>
      <c r="Q4896" s="28">
        <f>FACT_ORDERS[[#This Row],[TotalAmountWithDiscount]]+FACT_ORDERS[[#This Row],[DeliveryCost]]</f>
        <v>239</v>
      </c>
      <c r="R4896" s="35">
        <v>45502</v>
      </c>
      <c r="S4896" s="35" t="str">
        <f>IF(NETWORKDAYS(FACT_ORDERS[[#This Row],[Order-Date]], FACT_ORDERS[[#This Row],[ArrivalDate ]]) &gt; 10, "Late", "On Time")</f>
        <v>On Time</v>
      </c>
    </row>
    <row r="4897" spans="1:19" x14ac:dyDescent="0.3">
      <c r="A4897" s="12">
        <v>9895</v>
      </c>
      <c r="B4897" s="12">
        <v>225</v>
      </c>
      <c r="C4897" s="12">
        <v>10918</v>
      </c>
      <c r="D4897" s="12">
        <v>4896</v>
      </c>
      <c r="E4897" s="12" t="s">
        <v>243</v>
      </c>
      <c r="F4897" s="13">
        <v>45171</v>
      </c>
      <c r="G4897" s="26" t="s">
        <v>4051</v>
      </c>
      <c r="H4897" s="12">
        <v>90</v>
      </c>
      <c r="I4897" s="28">
        <f>VLOOKUP(B:B,DIM_PRODUCTS!A:F,5,FALSE)</f>
        <v>21</v>
      </c>
      <c r="J4897" s="28">
        <f>FACT_ORDERS[[#This Row],[ProductPrice]]*FACT_ORDERS[[#This Row],[Quantity]]</f>
        <v>1890</v>
      </c>
      <c r="K4897" s="12" t="str">
        <f>VLOOKUP(C:C,DIM_CUSTOMERS!A:G,7,FALSE)</f>
        <v>Spain</v>
      </c>
      <c r="L4897" s="30" cm="1">
        <f t="array" ref="L4897">_xlfn.IFS(
    AND(FACT_ORDERS[[#This Row],[DeliveryMehtod]]="shippment",FACT_ORDERS[[#This Row],[TotalAmount]]&gt;=200), 0,
    AND(FACT_ORDERS[[#This Row],[DeliveryMehtod]]="pickup"), 15,
    AND(FACT_ORDERS[[#This Row],[DeliveryMehtod]]="shippment",FACT_ORDERS[[#This Row],[TotalAmount]]&lt;200), 35
)</f>
        <v>15</v>
      </c>
      <c r="M4897" s="12" t="str" cm="1">
        <f t="array" ref="M4897">_xlfn.IFS(
    SUMIFS(FACT_ORDERS[TotalAmount], FACT_ORDERS[WD_CUSTOMERS],FACT_ORDERS[[#This Row],[WD_CUSTOMERS]])&gt;=15000, "VIP",
    SUMIFS(FACT_ORDERS[TotalAmount], FACT_ORDERS[WD_CUSTOMERS],FACT_ORDERS[[#This Row],[WD_CUSTOMERS]])&gt;=8000, "Premium",
    TRUE, "Regular"
)</f>
        <v>VIP</v>
      </c>
      <c r="N4897" s="32" cm="1">
        <f t="array" ref="N4897">_xlfn.IFS(
   FACT_ORDERS[[#This Row],[TypeOfClient]]="VIP", 0.2,
   FACT_ORDERS[[#This Row],[TypeOfClient]]="Premium", 0.1,
   TRUE, 0
)</f>
        <v>0.2</v>
      </c>
      <c r="O4897" s="31" cm="1">
        <f t="array" ref="O4897">_xlfn.IFS(
   FACT_ORDERS[[#This Row],[TotalAmount]]&gt;1500, 0.15,
   FACT_ORDERS[[#This Row],[TotalAmount]]&gt;1000, 0.1,
   FACT_ORDERS[[#This Row],[TotalAmount]]&gt;500, 0.05,
   TRUE, 0
)</f>
        <v>0.15</v>
      </c>
      <c r="P4897" s="28">
        <f xml:space="preserve"> FACT_ORDERS[[#This Row],[TotalAmount]] * (1 - (FACT_ORDERS[[#This Row],[ClientDiscount]] + FACT_ORDERS[[#This Row],[OrderDiscount]]) )</f>
        <v>1228.5</v>
      </c>
      <c r="Q4897" s="28">
        <f>FACT_ORDERS[[#This Row],[TotalAmountWithDiscount]]+FACT_ORDERS[[#This Row],[DeliveryCost]]</f>
        <v>1243.5</v>
      </c>
      <c r="R4897" s="35">
        <v>45182</v>
      </c>
      <c r="S4897" s="35" t="str">
        <f>IF(NETWORKDAYS(FACT_ORDERS[[#This Row],[Order-Date]], FACT_ORDERS[[#This Row],[ArrivalDate ]]) &gt; 10, "Late", "On Time")</f>
        <v>On Time</v>
      </c>
    </row>
    <row r="4898" spans="1:19" x14ac:dyDescent="0.3">
      <c r="A4898" s="12">
        <v>9896</v>
      </c>
      <c r="B4898" s="12">
        <v>266</v>
      </c>
      <c r="C4898" s="12">
        <v>10918</v>
      </c>
      <c r="D4898" s="12">
        <v>4897</v>
      </c>
      <c r="E4898" s="12" t="s">
        <v>244</v>
      </c>
      <c r="F4898" s="13">
        <v>45171</v>
      </c>
      <c r="G4898" s="26" t="s">
        <v>14993</v>
      </c>
      <c r="H4898" s="12">
        <v>33</v>
      </c>
      <c r="I4898" s="28">
        <f>VLOOKUP(B:B,DIM_PRODUCTS!A:F,5,FALSE)</f>
        <v>12</v>
      </c>
      <c r="J4898" s="28">
        <f>FACT_ORDERS[[#This Row],[ProductPrice]]*FACT_ORDERS[[#This Row],[Quantity]]</f>
        <v>396</v>
      </c>
      <c r="K4898" s="12" t="str">
        <f>VLOOKUP(C:C,DIM_CUSTOMERS!A:G,7,FALSE)</f>
        <v>Spain</v>
      </c>
      <c r="L4898" s="30" cm="1">
        <f t="array" ref="L4898">_xlfn.IFS(
    AND(FACT_ORDERS[[#This Row],[DeliveryMehtod]]="shippment",FACT_ORDERS[[#This Row],[TotalAmount]]&gt;=200), 0,
    AND(FACT_ORDERS[[#This Row],[DeliveryMehtod]]="pickup"), 15,
    AND(FACT_ORDERS[[#This Row],[DeliveryMehtod]]="shippment",FACT_ORDERS[[#This Row],[TotalAmount]]&lt;200), 35
)</f>
        <v>0</v>
      </c>
      <c r="M4898" s="12" t="str" cm="1">
        <f t="array" ref="M4898">_xlfn.IFS(
    SUMIFS(FACT_ORDERS[TotalAmount], FACT_ORDERS[WD_CUSTOMERS],FACT_ORDERS[[#This Row],[WD_CUSTOMERS]])&gt;=15000, "VIP",
    SUMIFS(FACT_ORDERS[TotalAmount], FACT_ORDERS[WD_CUSTOMERS],FACT_ORDERS[[#This Row],[WD_CUSTOMERS]])&gt;=8000, "Premium",
    TRUE, "Regular"
)</f>
        <v>VIP</v>
      </c>
      <c r="N4898" s="32" cm="1">
        <f t="array" ref="N4898">_xlfn.IFS(
   FACT_ORDERS[[#This Row],[TypeOfClient]]="VIP", 0.2,
   FACT_ORDERS[[#This Row],[TypeOfClient]]="Premium", 0.1,
   TRUE, 0
)</f>
        <v>0.2</v>
      </c>
      <c r="O4898" s="31" cm="1">
        <f t="array" ref="O4898">_xlfn.IFS(
   FACT_ORDERS[[#This Row],[TotalAmount]]&gt;1500, 0.15,
   FACT_ORDERS[[#This Row],[TotalAmount]]&gt;1000, 0.1,
   FACT_ORDERS[[#This Row],[TotalAmount]]&gt;500, 0.05,
   TRUE, 0
)</f>
        <v>0</v>
      </c>
      <c r="P4898" s="28">
        <f xml:space="preserve"> FACT_ORDERS[[#This Row],[TotalAmount]] * (1 - (FACT_ORDERS[[#This Row],[ClientDiscount]] + FACT_ORDERS[[#This Row],[OrderDiscount]]) )</f>
        <v>316.8</v>
      </c>
      <c r="Q4898" s="28">
        <f>FACT_ORDERS[[#This Row],[TotalAmountWithDiscount]]+FACT_ORDERS[[#This Row],[DeliveryCost]]</f>
        <v>316.8</v>
      </c>
      <c r="R4898" s="35">
        <v>45180</v>
      </c>
      <c r="S4898" s="35" t="str">
        <f>IF(NETWORKDAYS(FACT_ORDERS[[#This Row],[Order-Date]], FACT_ORDERS[[#This Row],[ArrivalDate ]]) &gt; 10, "Late", "On Time")</f>
        <v>On Time</v>
      </c>
    </row>
    <row r="4899" spans="1:19" x14ac:dyDescent="0.3">
      <c r="A4899" s="12">
        <v>9897</v>
      </c>
      <c r="B4899" s="12">
        <v>210</v>
      </c>
      <c r="C4899" s="12">
        <v>10918</v>
      </c>
      <c r="D4899" s="12">
        <v>4898</v>
      </c>
      <c r="E4899" s="12" t="s">
        <v>244</v>
      </c>
      <c r="F4899" s="13">
        <v>45171</v>
      </c>
      <c r="G4899" s="26" t="s">
        <v>4047</v>
      </c>
      <c r="H4899" s="12">
        <v>22</v>
      </c>
      <c r="I4899" s="28">
        <f>VLOOKUP(B:B,DIM_PRODUCTS!A:F,5,FALSE)</f>
        <v>14</v>
      </c>
      <c r="J4899" s="28">
        <f>FACT_ORDERS[[#This Row],[ProductPrice]]*FACT_ORDERS[[#This Row],[Quantity]]</f>
        <v>308</v>
      </c>
      <c r="K4899" s="12" t="str">
        <f>VLOOKUP(C:C,DIM_CUSTOMERS!A:G,7,FALSE)</f>
        <v>Spain</v>
      </c>
      <c r="L4899" s="30" cm="1">
        <f t="array" ref="L4899">_xlfn.IFS(
    AND(FACT_ORDERS[[#This Row],[DeliveryMehtod]]="shippment",FACT_ORDERS[[#This Row],[TotalAmount]]&gt;=200), 0,
    AND(FACT_ORDERS[[#This Row],[DeliveryMehtod]]="pickup"), 15,
    AND(FACT_ORDERS[[#This Row],[DeliveryMehtod]]="shippment",FACT_ORDERS[[#This Row],[TotalAmount]]&lt;200), 35
)</f>
        <v>0</v>
      </c>
      <c r="M4899" s="12" t="str" cm="1">
        <f t="array" ref="M4899">_xlfn.IFS(
    SUMIFS(FACT_ORDERS[TotalAmount], FACT_ORDERS[WD_CUSTOMERS],FACT_ORDERS[[#This Row],[WD_CUSTOMERS]])&gt;=15000, "VIP",
    SUMIFS(FACT_ORDERS[TotalAmount], FACT_ORDERS[WD_CUSTOMERS],FACT_ORDERS[[#This Row],[WD_CUSTOMERS]])&gt;=8000, "Premium",
    TRUE, "Regular"
)</f>
        <v>VIP</v>
      </c>
      <c r="N4899" s="32" cm="1">
        <f t="array" ref="N4899">_xlfn.IFS(
   FACT_ORDERS[[#This Row],[TypeOfClient]]="VIP", 0.2,
   FACT_ORDERS[[#This Row],[TypeOfClient]]="Premium", 0.1,
   TRUE, 0
)</f>
        <v>0.2</v>
      </c>
      <c r="O4899" s="31" cm="1">
        <f t="array" ref="O4899">_xlfn.IFS(
   FACT_ORDERS[[#This Row],[TotalAmount]]&gt;1500, 0.15,
   FACT_ORDERS[[#This Row],[TotalAmount]]&gt;1000, 0.1,
   FACT_ORDERS[[#This Row],[TotalAmount]]&gt;500, 0.05,
   TRUE, 0
)</f>
        <v>0</v>
      </c>
      <c r="P4899" s="28">
        <f xml:space="preserve"> FACT_ORDERS[[#This Row],[TotalAmount]] * (1 - (FACT_ORDERS[[#This Row],[ClientDiscount]] + FACT_ORDERS[[#This Row],[OrderDiscount]]) )</f>
        <v>246.4</v>
      </c>
      <c r="Q4899" s="28">
        <f>FACT_ORDERS[[#This Row],[TotalAmountWithDiscount]]+FACT_ORDERS[[#This Row],[DeliveryCost]]</f>
        <v>246.4</v>
      </c>
      <c r="R4899" s="35">
        <v>45178</v>
      </c>
      <c r="S4899" s="35" t="str">
        <f>IF(NETWORKDAYS(FACT_ORDERS[[#This Row],[Order-Date]], FACT_ORDERS[[#This Row],[ArrivalDate ]]) &gt; 10, "Late", "On Time")</f>
        <v>On Time</v>
      </c>
    </row>
    <row r="4900" spans="1:19" x14ac:dyDescent="0.3">
      <c r="A4900" s="12">
        <v>9898</v>
      </c>
      <c r="B4900" s="12">
        <v>268</v>
      </c>
      <c r="C4900" s="12">
        <v>10918</v>
      </c>
      <c r="D4900" s="12">
        <v>4899</v>
      </c>
      <c r="E4900" s="12" t="s">
        <v>243</v>
      </c>
      <c r="F4900" s="13">
        <v>45171</v>
      </c>
      <c r="G4900" s="26" t="s">
        <v>14994</v>
      </c>
      <c r="H4900" s="12">
        <v>91</v>
      </c>
      <c r="I4900" s="28">
        <f>VLOOKUP(B:B,DIM_PRODUCTS!A:F,5,FALSE)</f>
        <v>29</v>
      </c>
      <c r="J4900" s="28">
        <f>FACT_ORDERS[[#This Row],[ProductPrice]]*FACT_ORDERS[[#This Row],[Quantity]]</f>
        <v>2639</v>
      </c>
      <c r="K4900" s="12" t="str">
        <f>VLOOKUP(C:C,DIM_CUSTOMERS!A:G,7,FALSE)</f>
        <v>Spain</v>
      </c>
      <c r="L4900" s="30" cm="1">
        <f t="array" ref="L4900">_xlfn.IFS(
    AND(FACT_ORDERS[[#This Row],[DeliveryMehtod]]="shippment",FACT_ORDERS[[#This Row],[TotalAmount]]&gt;=200), 0,
    AND(FACT_ORDERS[[#This Row],[DeliveryMehtod]]="pickup"), 15,
    AND(FACT_ORDERS[[#This Row],[DeliveryMehtod]]="shippment",FACT_ORDERS[[#This Row],[TotalAmount]]&lt;200), 35
)</f>
        <v>15</v>
      </c>
      <c r="M4900" s="12" t="str" cm="1">
        <f t="array" ref="M4900">_xlfn.IFS(
    SUMIFS(FACT_ORDERS[TotalAmount], FACT_ORDERS[WD_CUSTOMERS],FACT_ORDERS[[#This Row],[WD_CUSTOMERS]])&gt;=15000, "VIP",
    SUMIFS(FACT_ORDERS[TotalAmount], FACT_ORDERS[WD_CUSTOMERS],FACT_ORDERS[[#This Row],[WD_CUSTOMERS]])&gt;=8000, "Premium",
    TRUE, "Regular"
)</f>
        <v>VIP</v>
      </c>
      <c r="N4900" s="32" cm="1">
        <f t="array" ref="N4900">_xlfn.IFS(
   FACT_ORDERS[[#This Row],[TypeOfClient]]="VIP", 0.2,
   FACT_ORDERS[[#This Row],[TypeOfClient]]="Premium", 0.1,
   TRUE, 0
)</f>
        <v>0.2</v>
      </c>
      <c r="O4900" s="31" cm="1">
        <f t="array" ref="O4900">_xlfn.IFS(
   FACT_ORDERS[[#This Row],[TotalAmount]]&gt;1500, 0.15,
   FACT_ORDERS[[#This Row],[TotalAmount]]&gt;1000, 0.1,
   FACT_ORDERS[[#This Row],[TotalAmount]]&gt;500, 0.05,
   TRUE, 0
)</f>
        <v>0.15</v>
      </c>
      <c r="P4900" s="28">
        <f xml:space="preserve"> FACT_ORDERS[[#This Row],[TotalAmount]] * (1 - (FACT_ORDERS[[#This Row],[ClientDiscount]] + FACT_ORDERS[[#This Row],[OrderDiscount]]) )</f>
        <v>1715.3500000000001</v>
      </c>
      <c r="Q4900" s="28">
        <f>FACT_ORDERS[[#This Row],[TotalAmountWithDiscount]]+FACT_ORDERS[[#This Row],[DeliveryCost]]</f>
        <v>1730.3500000000001</v>
      </c>
      <c r="R4900" s="35">
        <v>45182</v>
      </c>
      <c r="S4900" s="35" t="str">
        <f>IF(NETWORKDAYS(FACT_ORDERS[[#This Row],[Order-Date]], FACT_ORDERS[[#This Row],[ArrivalDate ]]) &gt; 10, "Late", "On Time")</f>
        <v>On Time</v>
      </c>
    </row>
    <row r="4901" spans="1:19" x14ac:dyDescent="0.3">
      <c r="A4901" s="12">
        <v>9899</v>
      </c>
      <c r="B4901" s="12">
        <v>225</v>
      </c>
      <c r="C4901" s="12">
        <v>10918</v>
      </c>
      <c r="D4901" s="12">
        <v>4900</v>
      </c>
      <c r="E4901" s="12" t="s">
        <v>244</v>
      </c>
      <c r="F4901" s="13">
        <v>45502</v>
      </c>
      <c r="G4901" s="26" t="s">
        <v>14995</v>
      </c>
      <c r="H4901" s="12">
        <v>31</v>
      </c>
      <c r="I4901" s="28">
        <f>VLOOKUP(B:B,DIM_PRODUCTS!A:F,5,FALSE)</f>
        <v>21</v>
      </c>
      <c r="J4901" s="28">
        <f>FACT_ORDERS[[#This Row],[ProductPrice]]*FACT_ORDERS[[#This Row],[Quantity]]</f>
        <v>651</v>
      </c>
      <c r="K4901" s="12" t="str">
        <f>VLOOKUP(C:C,DIM_CUSTOMERS!A:G,7,FALSE)</f>
        <v>Spain</v>
      </c>
      <c r="L4901" s="30" cm="1">
        <f t="array" ref="L4901">_xlfn.IFS(
    AND(FACT_ORDERS[[#This Row],[DeliveryMehtod]]="shippment",FACT_ORDERS[[#This Row],[TotalAmount]]&gt;=200), 0,
    AND(FACT_ORDERS[[#This Row],[DeliveryMehtod]]="pickup"), 15,
    AND(FACT_ORDERS[[#This Row],[DeliveryMehtod]]="shippment",FACT_ORDERS[[#This Row],[TotalAmount]]&lt;200), 35
)</f>
        <v>0</v>
      </c>
      <c r="M4901" s="12" t="str" cm="1">
        <f t="array" ref="M4901">_xlfn.IFS(
    SUMIFS(FACT_ORDERS[TotalAmount], FACT_ORDERS[WD_CUSTOMERS],FACT_ORDERS[[#This Row],[WD_CUSTOMERS]])&gt;=15000, "VIP",
    SUMIFS(FACT_ORDERS[TotalAmount], FACT_ORDERS[WD_CUSTOMERS],FACT_ORDERS[[#This Row],[WD_CUSTOMERS]])&gt;=8000, "Premium",
    TRUE, "Regular"
)</f>
        <v>VIP</v>
      </c>
      <c r="N4901" s="32" cm="1">
        <f t="array" ref="N4901">_xlfn.IFS(
   FACT_ORDERS[[#This Row],[TypeOfClient]]="VIP", 0.2,
   FACT_ORDERS[[#This Row],[TypeOfClient]]="Premium", 0.1,
   TRUE, 0
)</f>
        <v>0.2</v>
      </c>
      <c r="O4901" s="31" cm="1">
        <f t="array" ref="O4901">_xlfn.IFS(
   FACT_ORDERS[[#This Row],[TotalAmount]]&gt;1500, 0.15,
   FACT_ORDERS[[#This Row],[TotalAmount]]&gt;1000, 0.1,
   FACT_ORDERS[[#This Row],[TotalAmount]]&gt;500, 0.05,
   TRUE, 0
)</f>
        <v>0.05</v>
      </c>
      <c r="P4901" s="28">
        <f xml:space="preserve"> FACT_ORDERS[[#This Row],[TotalAmount]] * (1 - (FACT_ORDERS[[#This Row],[ClientDiscount]] + FACT_ORDERS[[#This Row],[OrderDiscount]]) )</f>
        <v>488.25</v>
      </c>
      <c r="Q4901" s="28">
        <f>FACT_ORDERS[[#This Row],[TotalAmountWithDiscount]]+FACT_ORDERS[[#This Row],[DeliveryCost]]</f>
        <v>488.25</v>
      </c>
      <c r="R4901" s="35">
        <v>45510</v>
      </c>
      <c r="S4901" s="35" t="str">
        <f>IF(NETWORKDAYS(FACT_ORDERS[[#This Row],[Order-Date]], FACT_ORDERS[[#This Row],[ArrivalDate ]]) &gt; 10, "Late", "On Time")</f>
        <v>On Time</v>
      </c>
    </row>
    <row r="4902" spans="1:19" x14ac:dyDescent="0.3">
      <c r="A4902" s="12">
        <v>9900</v>
      </c>
      <c r="B4902" s="12">
        <v>210</v>
      </c>
      <c r="C4902" s="12">
        <v>10918</v>
      </c>
      <c r="D4902" s="12">
        <v>4901</v>
      </c>
      <c r="E4902" s="12" t="s">
        <v>243</v>
      </c>
      <c r="F4902" s="13">
        <v>45502</v>
      </c>
      <c r="G4902" s="26" t="s">
        <v>14996</v>
      </c>
      <c r="H4902" s="12">
        <v>26</v>
      </c>
      <c r="I4902" s="28">
        <f>VLOOKUP(B:B,DIM_PRODUCTS!A:F,5,FALSE)</f>
        <v>14</v>
      </c>
      <c r="J4902" s="28">
        <f>FACT_ORDERS[[#This Row],[ProductPrice]]*FACT_ORDERS[[#This Row],[Quantity]]</f>
        <v>364</v>
      </c>
      <c r="K4902" s="12" t="str">
        <f>VLOOKUP(C:C,DIM_CUSTOMERS!A:G,7,FALSE)</f>
        <v>Spain</v>
      </c>
      <c r="L4902" s="30" cm="1">
        <f t="array" ref="L4902">_xlfn.IFS(
    AND(FACT_ORDERS[[#This Row],[DeliveryMehtod]]="shippment",FACT_ORDERS[[#This Row],[TotalAmount]]&gt;=200), 0,
    AND(FACT_ORDERS[[#This Row],[DeliveryMehtod]]="pickup"), 15,
    AND(FACT_ORDERS[[#This Row],[DeliveryMehtod]]="shippment",FACT_ORDERS[[#This Row],[TotalAmount]]&lt;200), 35
)</f>
        <v>15</v>
      </c>
      <c r="M4902" s="12" t="str" cm="1">
        <f t="array" ref="M4902">_xlfn.IFS(
    SUMIFS(FACT_ORDERS[TotalAmount], FACT_ORDERS[WD_CUSTOMERS],FACT_ORDERS[[#This Row],[WD_CUSTOMERS]])&gt;=15000, "VIP",
    SUMIFS(FACT_ORDERS[TotalAmount], FACT_ORDERS[WD_CUSTOMERS],FACT_ORDERS[[#This Row],[WD_CUSTOMERS]])&gt;=8000, "Premium",
    TRUE, "Regular"
)</f>
        <v>VIP</v>
      </c>
      <c r="N4902" s="32" cm="1">
        <f t="array" ref="N4902">_xlfn.IFS(
   FACT_ORDERS[[#This Row],[TypeOfClient]]="VIP", 0.2,
   FACT_ORDERS[[#This Row],[TypeOfClient]]="Premium", 0.1,
   TRUE, 0
)</f>
        <v>0.2</v>
      </c>
      <c r="O4902" s="31" cm="1">
        <f t="array" ref="O4902">_xlfn.IFS(
   FACT_ORDERS[[#This Row],[TotalAmount]]&gt;1500, 0.15,
   FACT_ORDERS[[#This Row],[TotalAmount]]&gt;1000, 0.1,
   FACT_ORDERS[[#This Row],[TotalAmount]]&gt;500, 0.05,
   TRUE, 0
)</f>
        <v>0</v>
      </c>
      <c r="P4902" s="28">
        <f xml:space="preserve"> FACT_ORDERS[[#This Row],[TotalAmount]] * (1 - (FACT_ORDERS[[#This Row],[ClientDiscount]] + FACT_ORDERS[[#This Row],[OrderDiscount]]) )</f>
        <v>291.2</v>
      </c>
      <c r="Q4902" s="28">
        <f>FACT_ORDERS[[#This Row],[TotalAmountWithDiscount]]+FACT_ORDERS[[#This Row],[DeliveryCost]]</f>
        <v>306.2</v>
      </c>
      <c r="R4902" s="35">
        <v>45511</v>
      </c>
      <c r="S4902" s="35" t="str">
        <f>IF(NETWORKDAYS(FACT_ORDERS[[#This Row],[Order-Date]], FACT_ORDERS[[#This Row],[ArrivalDate ]]) &gt; 10, "Late", "On Time")</f>
        <v>On Time</v>
      </c>
    </row>
    <row r="4903" spans="1:19" x14ac:dyDescent="0.3">
      <c r="A4903" s="12">
        <v>9901</v>
      </c>
      <c r="B4903" s="12">
        <v>256</v>
      </c>
      <c r="C4903" s="12">
        <v>10966</v>
      </c>
      <c r="D4903" s="12">
        <v>4902</v>
      </c>
      <c r="E4903" s="12" t="s">
        <v>243</v>
      </c>
      <c r="F4903" s="13">
        <v>45543</v>
      </c>
      <c r="G4903" s="26" t="s">
        <v>14997</v>
      </c>
      <c r="H4903" s="12">
        <v>91</v>
      </c>
      <c r="I4903" s="28">
        <f>VLOOKUP(B:B,DIM_PRODUCTS!A:F,5,FALSE)</f>
        <v>14</v>
      </c>
      <c r="J4903" s="28">
        <f>FACT_ORDERS[[#This Row],[ProductPrice]]*FACT_ORDERS[[#This Row],[Quantity]]</f>
        <v>1274</v>
      </c>
      <c r="K4903" s="12" t="str">
        <f>VLOOKUP(C:C,DIM_CUSTOMERS!A:G,7,FALSE)</f>
        <v>Kenya</v>
      </c>
      <c r="L4903" s="30" cm="1">
        <f t="array" ref="L4903">_xlfn.IFS(
    AND(FACT_ORDERS[[#This Row],[DeliveryMehtod]]="shippment",FACT_ORDERS[[#This Row],[TotalAmount]]&gt;=200), 0,
    AND(FACT_ORDERS[[#This Row],[DeliveryMehtod]]="pickup"), 15,
    AND(FACT_ORDERS[[#This Row],[DeliveryMehtod]]="shippment",FACT_ORDERS[[#This Row],[TotalAmount]]&lt;200), 35
)</f>
        <v>15</v>
      </c>
      <c r="M4903" s="12" t="str" cm="1">
        <f t="array" ref="M4903">_xlfn.IFS(
    SUMIFS(FACT_ORDERS[TotalAmount], FACT_ORDERS[WD_CUSTOMERS],FACT_ORDERS[[#This Row],[WD_CUSTOMERS]])&gt;=15000, "VIP",
    SUMIFS(FACT_ORDERS[TotalAmount], FACT_ORDERS[WD_CUSTOMERS],FACT_ORDERS[[#This Row],[WD_CUSTOMERS]])&gt;=8000, "Premium",
    TRUE, "Regular"
)</f>
        <v>VIP</v>
      </c>
      <c r="N4903" s="32" cm="1">
        <f t="array" ref="N4903">_xlfn.IFS(
   FACT_ORDERS[[#This Row],[TypeOfClient]]="VIP", 0.2,
   FACT_ORDERS[[#This Row],[TypeOfClient]]="Premium", 0.1,
   TRUE, 0
)</f>
        <v>0.2</v>
      </c>
      <c r="O4903" s="31" cm="1">
        <f t="array" ref="O4903">_xlfn.IFS(
   FACT_ORDERS[[#This Row],[TotalAmount]]&gt;1500, 0.15,
   FACT_ORDERS[[#This Row],[TotalAmount]]&gt;1000, 0.1,
   FACT_ORDERS[[#This Row],[TotalAmount]]&gt;500, 0.05,
   TRUE, 0
)</f>
        <v>0.1</v>
      </c>
      <c r="P4903" s="28">
        <f xml:space="preserve"> FACT_ORDERS[[#This Row],[TotalAmount]] * (1 - (FACT_ORDERS[[#This Row],[ClientDiscount]] + FACT_ORDERS[[#This Row],[OrderDiscount]]) )</f>
        <v>891.8</v>
      </c>
      <c r="Q4903" s="28">
        <f>FACT_ORDERS[[#This Row],[TotalAmountWithDiscount]]+FACT_ORDERS[[#This Row],[DeliveryCost]]</f>
        <v>906.8</v>
      </c>
      <c r="R4903" s="35">
        <v>45557</v>
      </c>
      <c r="S4903" s="35" t="str">
        <f>IF(NETWORKDAYS(FACT_ORDERS[[#This Row],[Order-Date]], FACT_ORDERS[[#This Row],[ArrivalDate ]]) &gt; 10, "Late", "On Time")</f>
        <v>On Time</v>
      </c>
    </row>
    <row r="4904" spans="1:19" x14ac:dyDescent="0.3">
      <c r="A4904" s="12">
        <v>9902</v>
      </c>
      <c r="B4904" s="12">
        <v>256</v>
      </c>
      <c r="C4904" s="12">
        <v>10966</v>
      </c>
      <c r="D4904" s="12">
        <v>4903</v>
      </c>
      <c r="E4904" s="12" t="s">
        <v>243</v>
      </c>
      <c r="F4904" s="13">
        <v>45541</v>
      </c>
      <c r="G4904" s="26" t="s">
        <v>14998</v>
      </c>
      <c r="H4904" s="12">
        <v>30</v>
      </c>
      <c r="I4904" s="28">
        <f>VLOOKUP(B:B,DIM_PRODUCTS!A:F,5,FALSE)</f>
        <v>14</v>
      </c>
      <c r="J4904" s="28">
        <f>FACT_ORDERS[[#This Row],[ProductPrice]]*FACT_ORDERS[[#This Row],[Quantity]]</f>
        <v>420</v>
      </c>
      <c r="K4904" s="12" t="str">
        <f>VLOOKUP(C:C,DIM_CUSTOMERS!A:G,7,FALSE)</f>
        <v>Kenya</v>
      </c>
      <c r="L4904" s="30" cm="1">
        <f t="array" ref="L4904">_xlfn.IFS(
    AND(FACT_ORDERS[[#This Row],[DeliveryMehtod]]="shippment",FACT_ORDERS[[#This Row],[TotalAmount]]&gt;=200), 0,
    AND(FACT_ORDERS[[#This Row],[DeliveryMehtod]]="pickup"), 15,
    AND(FACT_ORDERS[[#This Row],[DeliveryMehtod]]="shippment",FACT_ORDERS[[#This Row],[TotalAmount]]&lt;200), 35
)</f>
        <v>15</v>
      </c>
      <c r="M4904" s="12" t="str" cm="1">
        <f t="array" ref="M4904">_xlfn.IFS(
    SUMIFS(FACT_ORDERS[TotalAmount], FACT_ORDERS[WD_CUSTOMERS],FACT_ORDERS[[#This Row],[WD_CUSTOMERS]])&gt;=15000, "VIP",
    SUMIFS(FACT_ORDERS[TotalAmount], FACT_ORDERS[WD_CUSTOMERS],FACT_ORDERS[[#This Row],[WD_CUSTOMERS]])&gt;=8000, "Premium",
    TRUE, "Regular"
)</f>
        <v>VIP</v>
      </c>
      <c r="N4904" s="32" cm="1">
        <f t="array" ref="N4904">_xlfn.IFS(
   FACT_ORDERS[[#This Row],[TypeOfClient]]="VIP", 0.2,
   FACT_ORDERS[[#This Row],[TypeOfClient]]="Premium", 0.1,
   TRUE, 0
)</f>
        <v>0.2</v>
      </c>
      <c r="O4904" s="31" cm="1">
        <f t="array" ref="O4904">_xlfn.IFS(
   FACT_ORDERS[[#This Row],[TotalAmount]]&gt;1500, 0.15,
   FACT_ORDERS[[#This Row],[TotalAmount]]&gt;1000, 0.1,
   FACT_ORDERS[[#This Row],[TotalAmount]]&gt;500, 0.05,
   TRUE, 0
)</f>
        <v>0</v>
      </c>
      <c r="P4904" s="28">
        <f xml:space="preserve"> FACT_ORDERS[[#This Row],[TotalAmount]] * (1 - (FACT_ORDERS[[#This Row],[ClientDiscount]] + FACT_ORDERS[[#This Row],[OrderDiscount]]) )</f>
        <v>336</v>
      </c>
      <c r="Q4904" s="28">
        <f>FACT_ORDERS[[#This Row],[TotalAmountWithDiscount]]+FACT_ORDERS[[#This Row],[DeliveryCost]]</f>
        <v>351</v>
      </c>
      <c r="R4904" s="35">
        <v>45549</v>
      </c>
      <c r="S4904" s="35" t="str">
        <f>IF(NETWORKDAYS(FACT_ORDERS[[#This Row],[Order-Date]], FACT_ORDERS[[#This Row],[ArrivalDate ]]) &gt; 10, "Late", "On Time")</f>
        <v>On Time</v>
      </c>
    </row>
    <row r="4905" spans="1:19" x14ac:dyDescent="0.3">
      <c r="A4905" s="12">
        <v>9903</v>
      </c>
      <c r="B4905" s="12">
        <v>256</v>
      </c>
      <c r="C4905" s="12">
        <v>10966</v>
      </c>
      <c r="D4905" s="12">
        <v>4904</v>
      </c>
      <c r="E4905" s="12" t="s">
        <v>244</v>
      </c>
      <c r="F4905" s="13">
        <v>45358</v>
      </c>
      <c r="G4905" s="26" t="s">
        <v>14999</v>
      </c>
      <c r="H4905" s="12">
        <v>24</v>
      </c>
      <c r="I4905" s="28">
        <f>VLOOKUP(B:B,DIM_PRODUCTS!A:F,5,FALSE)</f>
        <v>14</v>
      </c>
      <c r="J4905" s="28">
        <f>FACT_ORDERS[[#This Row],[ProductPrice]]*FACT_ORDERS[[#This Row],[Quantity]]</f>
        <v>336</v>
      </c>
      <c r="K4905" s="12" t="str">
        <f>VLOOKUP(C:C,DIM_CUSTOMERS!A:G,7,FALSE)</f>
        <v>Kenya</v>
      </c>
      <c r="L4905" s="30" cm="1">
        <f t="array" ref="L4905">_xlfn.IFS(
    AND(FACT_ORDERS[[#This Row],[DeliveryMehtod]]="shippment",FACT_ORDERS[[#This Row],[TotalAmount]]&gt;=200), 0,
    AND(FACT_ORDERS[[#This Row],[DeliveryMehtod]]="pickup"), 15,
    AND(FACT_ORDERS[[#This Row],[DeliveryMehtod]]="shippment",FACT_ORDERS[[#This Row],[TotalAmount]]&lt;200), 35
)</f>
        <v>0</v>
      </c>
      <c r="M4905" s="12" t="str" cm="1">
        <f t="array" ref="M4905">_xlfn.IFS(
    SUMIFS(FACT_ORDERS[TotalAmount], FACT_ORDERS[WD_CUSTOMERS],FACT_ORDERS[[#This Row],[WD_CUSTOMERS]])&gt;=15000, "VIP",
    SUMIFS(FACT_ORDERS[TotalAmount], FACT_ORDERS[WD_CUSTOMERS],FACT_ORDERS[[#This Row],[WD_CUSTOMERS]])&gt;=8000, "Premium",
    TRUE, "Regular"
)</f>
        <v>VIP</v>
      </c>
      <c r="N4905" s="32" cm="1">
        <f t="array" ref="N4905">_xlfn.IFS(
   FACT_ORDERS[[#This Row],[TypeOfClient]]="VIP", 0.2,
   FACT_ORDERS[[#This Row],[TypeOfClient]]="Premium", 0.1,
   TRUE, 0
)</f>
        <v>0.2</v>
      </c>
      <c r="O4905" s="31" cm="1">
        <f t="array" ref="O4905">_xlfn.IFS(
   FACT_ORDERS[[#This Row],[TotalAmount]]&gt;1500, 0.15,
   FACT_ORDERS[[#This Row],[TotalAmount]]&gt;1000, 0.1,
   FACT_ORDERS[[#This Row],[TotalAmount]]&gt;500, 0.05,
   TRUE, 0
)</f>
        <v>0</v>
      </c>
      <c r="P4905" s="28">
        <f xml:space="preserve"> FACT_ORDERS[[#This Row],[TotalAmount]] * (1 - (FACT_ORDERS[[#This Row],[ClientDiscount]] + FACT_ORDERS[[#This Row],[OrderDiscount]]) )</f>
        <v>268.8</v>
      </c>
      <c r="Q4905" s="28">
        <f>FACT_ORDERS[[#This Row],[TotalAmountWithDiscount]]+FACT_ORDERS[[#This Row],[DeliveryCost]]</f>
        <v>268.8</v>
      </c>
      <c r="R4905" s="35">
        <v>45371</v>
      </c>
      <c r="S4905" s="35" t="str">
        <f>IF(NETWORKDAYS(FACT_ORDERS[[#This Row],[Order-Date]], FACT_ORDERS[[#This Row],[ArrivalDate ]]) &gt; 10, "Late", "On Time")</f>
        <v>On Time</v>
      </c>
    </row>
    <row r="4906" spans="1:19" x14ac:dyDescent="0.3">
      <c r="A4906" s="12">
        <v>9904</v>
      </c>
      <c r="B4906" s="12">
        <v>277</v>
      </c>
      <c r="C4906" s="12">
        <v>10966</v>
      </c>
      <c r="D4906" s="12">
        <v>4905</v>
      </c>
      <c r="E4906" s="12" t="s">
        <v>244</v>
      </c>
      <c r="F4906" s="13">
        <v>45358</v>
      </c>
      <c r="G4906" s="26" t="s">
        <v>3864</v>
      </c>
      <c r="H4906" s="12">
        <v>92</v>
      </c>
      <c r="I4906" s="28">
        <f>VLOOKUP(B:B,DIM_PRODUCTS!A:F,5,FALSE)</f>
        <v>19</v>
      </c>
      <c r="J4906" s="28">
        <f>FACT_ORDERS[[#This Row],[ProductPrice]]*FACT_ORDERS[[#This Row],[Quantity]]</f>
        <v>1748</v>
      </c>
      <c r="K4906" s="12" t="str">
        <f>VLOOKUP(C:C,DIM_CUSTOMERS!A:G,7,FALSE)</f>
        <v>Kenya</v>
      </c>
      <c r="L4906" s="30" cm="1">
        <f t="array" ref="L4906">_xlfn.IFS(
    AND(FACT_ORDERS[[#This Row],[DeliveryMehtod]]="shippment",FACT_ORDERS[[#This Row],[TotalAmount]]&gt;=200), 0,
    AND(FACT_ORDERS[[#This Row],[DeliveryMehtod]]="pickup"), 15,
    AND(FACT_ORDERS[[#This Row],[DeliveryMehtod]]="shippment",FACT_ORDERS[[#This Row],[TotalAmount]]&lt;200), 35
)</f>
        <v>0</v>
      </c>
      <c r="M4906" s="12" t="str" cm="1">
        <f t="array" ref="M4906">_xlfn.IFS(
    SUMIFS(FACT_ORDERS[TotalAmount], FACT_ORDERS[WD_CUSTOMERS],FACT_ORDERS[[#This Row],[WD_CUSTOMERS]])&gt;=15000, "VIP",
    SUMIFS(FACT_ORDERS[TotalAmount], FACT_ORDERS[WD_CUSTOMERS],FACT_ORDERS[[#This Row],[WD_CUSTOMERS]])&gt;=8000, "Premium",
    TRUE, "Regular"
)</f>
        <v>VIP</v>
      </c>
      <c r="N4906" s="32" cm="1">
        <f t="array" ref="N4906">_xlfn.IFS(
   FACT_ORDERS[[#This Row],[TypeOfClient]]="VIP", 0.2,
   FACT_ORDERS[[#This Row],[TypeOfClient]]="Premium", 0.1,
   TRUE, 0
)</f>
        <v>0.2</v>
      </c>
      <c r="O4906" s="31" cm="1">
        <f t="array" ref="O4906">_xlfn.IFS(
   FACT_ORDERS[[#This Row],[TotalAmount]]&gt;1500, 0.15,
   FACT_ORDERS[[#This Row],[TotalAmount]]&gt;1000, 0.1,
   FACT_ORDERS[[#This Row],[TotalAmount]]&gt;500, 0.05,
   TRUE, 0
)</f>
        <v>0.15</v>
      </c>
      <c r="P4906" s="28">
        <f xml:space="preserve"> FACT_ORDERS[[#This Row],[TotalAmount]] * (1 - (FACT_ORDERS[[#This Row],[ClientDiscount]] + FACT_ORDERS[[#This Row],[OrderDiscount]]) )</f>
        <v>1136.2</v>
      </c>
      <c r="Q4906" s="28">
        <f>FACT_ORDERS[[#This Row],[TotalAmountWithDiscount]]+FACT_ORDERS[[#This Row],[DeliveryCost]]</f>
        <v>1136.2</v>
      </c>
      <c r="R4906" s="35">
        <v>45366</v>
      </c>
      <c r="S4906" s="35" t="str">
        <f>IF(NETWORKDAYS(FACT_ORDERS[[#This Row],[Order-Date]], FACT_ORDERS[[#This Row],[ArrivalDate ]]) &gt; 10, "Late", "On Time")</f>
        <v>On Time</v>
      </c>
    </row>
    <row r="4907" spans="1:19" x14ac:dyDescent="0.3">
      <c r="A4907" s="12">
        <v>9905</v>
      </c>
      <c r="B4907" s="12">
        <v>237</v>
      </c>
      <c r="C4907" s="12">
        <v>10966</v>
      </c>
      <c r="D4907" s="12">
        <v>4906</v>
      </c>
      <c r="E4907" s="12" t="s">
        <v>244</v>
      </c>
      <c r="F4907" s="13">
        <v>45358</v>
      </c>
      <c r="G4907" s="26" t="s">
        <v>15000</v>
      </c>
      <c r="H4907" s="12">
        <v>24</v>
      </c>
      <c r="I4907" s="28">
        <f>VLOOKUP(B:B,DIM_PRODUCTS!A:F,5,FALSE)</f>
        <v>17</v>
      </c>
      <c r="J4907" s="28">
        <f>FACT_ORDERS[[#This Row],[ProductPrice]]*FACT_ORDERS[[#This Row],[Quantity]]</f>
        <v>408</v>
      </c>
      <c r="K4907" s="12" t="str">
        <f>VLOOKUP(C:C,DIM_CUSTOMERS!A:G,7,FALSE)</f>
        <v>Kenya</v>
      </c>
      <c r="L4907" s="30" cm="1">
        <f t="array" ref="L4907">_xlfn.IFS(
    AND(FACT_ORDERS[[#This Row],[DeliveryMehtod]]="shippment",FACT_ORDERS[[#This Row],[TotalAmount]]&gt;=200), 0,
    AND(FACT_ORDERS[[#This Row],[DeliveryMehtod]]="pickup"), 15,
    AND(FACT_ORDERS[[#This Row],[DeliveryMehtod]]="shippment",FACT_ORDERS[[#This Row],[TotalAmount]]&lt;200), 35
)</f>
        <v>0</v>
      </c>
      <c r="M4907" s="12" t="str" cm="1">
        <f t="array" ref="M4907">_xlfn.IFS(
    SUMIFS(FACT_ORDERS[TotalAmount], FACT_ORDERS[WD_CUSTOMERS],FACT_ORDERS[[#This Row],[WD_CUSTOMERS]])&gt;=15000, "VIP",
    SUMIFS(FACT_ORDERS[TotalAmount], FACT_ORDERS[WD_CUSTOMERS],FACT_ORDERS[[#This Row],[WD_CUSTOMERS]])&gt;=8000, "Premium",
    TRUE, "Regular"
)</f>
        <v>VIP</v>
      </c>
      <c r="N4907" s="32" cm="1">
        <f t="array" ref="N4907">_xlfn.IFS(
   FACT_ORDERS[[#This Row],[TypeOfClient]]="VIP", 0.2,
   FACT_ORDERS[[#This Row],[TypeOfClient]]="Premium", 0.1,
   TRUE, 0
)</f>
        <v>0.2</v>
      </c>
      <c r="O4907" s="31" cm="1">
        <f t="array" ref="O4907">_xlfn.IFS(
   FACT_ORDERS[[#This Row],[TotalAmount]]&gt;1500, 0.15,
   FACT_ORDERS[[#This Row],[TotalAmount]]&gt;1000, 0.1,
   FACT_ORDERS[[#This Row],[TotalAmount]]&gt;500, 0.05,
   TRUE, 0
)</f>
        <v>0</v>
      </c>
      <c r="P4907" s="28">
        <f xml:space="preserve"> FACT_ORDERS[[#This Row],[TotalAmount]] * (1 - (FACT_ORDERS[[#This Row],[ClientDiscount]] + FACT_ORDERS[[#This Row],[OrderDiscount]]) )</f>
        <v>326.40000000000003</v>
      </c>
      <c r="Q4907" s="28">
        <f>FACT_ORDERS[[#This Row],[TotalAmountWithDiscount]]+FACT_ORDERS[[#This Row],[DeliveryCost]]</f>
        <v>326.40000000000003</v>
      </c>
      <c r="R4907" s="35">
        <v>45369</v>
      </c>
      <c r="S4907" s="35" t="str">
        <f>IF(NETWORKDAYS(FACT_ORDERS[[#This Row],[Order-Date]], FACT_ORDERS[[#This Row],[ArrivalDate ]]) &gt; 10, "Late", "On Time")</f>
        <v>On Time</v>
      </c>
    </row>
    <row r="4908" spans="1:19" x14ac:dyDescent="0.3">
      <c r="A4908" s="12">
        <v>9906</v>
      </c>
      <c r="B4908" s="12">
        <v>256</v>
      </c>
      <c r="C4908" s="12">
        <v>10966</v>
      </c>
      <c r="D4908" s="12">
        <v>4907</v>
      </c>
      <c r="E4908" s="12" t="s">
        <v>243</v>
      </c>
      <c r="F4908" s="13">
        <v>45337</v>
      </c>
      <c r="G4908" s="26" t="s">
        <v>15001</v>
      </c>
      <c r="H4908" s="12">
        <v>24</v>
      </c>
      <c r="I4908" s="28">
        <f>VLOOKUP(B:B,DIM_PRODUCTS!A:F,5,FALSE)</f>
        <v>14</v>
      </c>
      <c r="J4908" s="28">
        <f>FACT_ORDERS[[#This Row],[ProductPrice]]*FACT_ORDERS[[#This Row],[Quantity]]</f>
        <v>336</v>
      </c>
      <c r="K4908" s="12" t="str">
        <f>VLOOKUP(C:C,DIM_CUSTOMERS!A:G,7,FALSE)</f>
        <v>Kenya</v>
      </c>
      <c r="L4908" s="30" cm="1">
        <f t="array" ref="L4908">_xlfn.IFS(
    AND(FACT_ORDERS[[#This Row],[DeliveryMehtod]]="shippment",FACT_ORDERS[[#This Row],[TotalAmount]]&gt;=200), 0,
    AND(FACT_ORDERS[[#This Row],[DeliveryMehtod]]="pickup"), 15,
    AND(FACT_ORDERS[[#This Row],[DeliveryMehtod]]="shippment",FACT_ORDERS[[#This Row],[TotalAmount]]&lt;200), 35
)</f>
        <v>15</v>
      </c>
      <c r="M4908" s="12" t="str" cm="1">
        <f t="array" ref="M4908">_xlfn.IFS(
    SUMIFS(FACT_ORDERS[TotalAmount], FACT_ORDERS[WD_CUSTOMERS],FACT_ORDERS[[#This Row],[WD_CUSTOMERS]])&gt;=15000, "VIP",
    SUMIFS(FACT_ORDERS[TotalAmount], FACT_ORDERS[WD_CUSTOMERS],FACT_ORDERS[[#This Row],[WD_CUSTOMERS]])&gt;=8000, "Premium",
    TRUE, "Regular"
)</f>
        <v>VIP</v>
      </c>
      <c r="N4908" s="32" cm="1">
        <f t="array" ref="N4908">_xlfn.IFS(
   FACT_ORDERS[[#This Row],[TypeOfClient]]="VIP", 0.2,
   FACT_ORDERS[[#This Row],[TypeOfClient]]="Premium", 0.1,
   TRUE, 0
)</f>
        <v>0.2</v>
      </c>
      <c r="O4908" s="31" cm="1">
        <f t="array" ref="O4908">_xlfn.IFS(
   FACT_ORDERS[[#This Row],[TotalAmount]]&gt;1500, 0.15,
   FACT_ORDERS[[#This Row],[TotalAmount]]&gt;1000, 0.1,
   FACT_ORDERS[[#This Row],[TotalAmount]]&gt;500, 0.05,
   TRUE, 0
)</f>
        <v>0</v>
      </c>
      <c r="P4908" s="28">
        <f xml:space="preserve"> FACT_ORDERS[[#This Row],[TotalAmount]] * (1 - (FACT_ORDERS[[#This Row],[ClientDiscount]] + FACT_ORDERS[[#This Row],[OrderDiscount]]) )</f>
        <v>268.8</v>
      </c>
      <c r="Q4908" s="28">
        <f>FACT_ORDERS[[#This Row],[TotalAmountWithDiscount]]+FACT_ORDERS[[#This Row],[DeliveryCost]]</f>
        <v>283.8</v>
      </c>
      <c r="R4908" s="35">
        <v>45346</v>
      </c>
      <c r="S4908" s="35" t="str">
        <f>IF(NETWORKDAYS(FACT_ORDERS[[#This Row],[Order-Date]], FACT_ORDERS[[#This Row],[ArrivalDate ]]) &gt; 10, "Late", "On Time")</f>
        <v>On Time</v>
      </c>
    </row>
    <row r="4909" spans="1:19" x14ac:dyDescent="0.3">
      <c r="A4909" s="12">
        <v>9907</v>
      </c>
      <c r="B4909" s="12">
        <v>277</v>
      </c>
      <c r="C4909" s="12">
        <v>10966</v>
      </c>
      <c r="D4909" s="12">
        <v>4908</v>
      </c>
      <c r="E4909" s="12" t="s">
        <v>243</v>
      </c>
      <c r="F4909" s="13">
        <v>45337</v>
      </c>
      <c r="G4909" s="26" t="s">
        <v>15002</v>
      </c>
      <c r="H4909" s="12">
        <v>92</v>
      </c>
      <c r="I4909" s="28">
        <f>VLOOKUP(B:B,DIM_PRODUCTS!A:F,5,FALSE)</f>
        <v>19</v>
      </c>
      <c r="J4909" s="28">
        <f>FACT_ORDERS[[#This Row],[ProductPrice]]*FACT_ORDERS[[#This Row],[Quantity]]</f>
        <v>1748</v>
      </c>
      <c r="K4909" s="12" t="str">
        <f>VLOOKUP(C:C,DIM_CUSTOMERS!A:G,7,FALSE)</f>
        <v>Kenya</v>
      </c>
      <c r="L4909" s="30" cm="1">
        <f t="array" ref="L4909">_xlfn.IFS(
    AND(FACT_ORDERS[[#This Row],[DeliveryMehtod]]="shippment",FACT_ORDERS[[#This Row],[TotalAmount]]&gt;=200), 0,
    AND(FACT_ORDERS[[#This Row],[DeliveryMehtod]]="pickup"), 15,
    AND(FACT_ORDERS[[#This Row],[DeliveryMehtod]]="shippment",FACT_ORDERS[[#This Row],[TotalAmount]]&lt;200), 35
)</f>
        <v>15</v>
      </c>
      <c r="M4909" s="12" t="str" cm="1">
        <f t="array" ref="M4909">_xlfn.IFS(
    SUMIFS(FACT_ORDERS[TotalAmount], FACT_ORDERS[WD_CUSTOMERS],FACT_ORDERS[[#This Row],[WD_CUSTOMERS]])&gt;=15000, "VIP",
    SUMIFS(FACT_ORDERS[TotalAmount], FACT_ORDERS[WD_CUSTOMERS],FACT_ORDERS[[#This Row],[WD_CUSTOMERS]])&gt;=8000, "Premium",
    TRUE, "Regular"
)</f>
        <v>VIP</v>
      </c>
      <c r="N4909" s="32" cm="1">
        <f t="array" ref="N4909">_xlfn.IFS(
   FACT_ORDERS[[#This Row],[TypeOfClient]]="VIP", 0.2,
   FACT_ORDERS[[#This Row],[TypeOfClient]]="Premium", 0.1,
   TRUE, 0
)</f>
        <v>0.2</v>
      </c>
      <c r="O4909" s="31" cm="1">
        <f t="array" ref="O4909">_xlfn.IFS(
   FACT_ORDERS[[#This Row],[TotalAmount]]&gt;1500, 0.15,
   FACT_ORDERS[[#This Row],[TotalAmount]]&gt;1000, 0.1,
   FACT_ORDERS[[#This Row],[TotalAmount]]&gt;500, 0.05,
   TRUE, 0
)</f>
        <v>0.15</v>
      </c>
      <c r="P4909" s="28">
        <f xml:space="preserve"> FACT_ORDERS[[#This Row],[TotalAmount]] * (1 - (FACT_ORDERS[[#This Row],[ClientDiscount]] + FACT_ORDERS[[#This Row],[OrderDiscount]]) )</f>
        <v>1136.2</v>
      </c>
      <c r="Q4909" s="28">
        <f>FACT_ORDERS[[#This Row],[TotalAmountWithDiscount]]+FACT_ORDERS[[#This Row],[DeliveryCost]]</f>
        <v>1151.2</v>
      </c>
      <c r="R4909" s="35">
        <v>45348</v>
      </c>
      <c r="S4909" s="35" t="str">
        <f>IF(NETWORKDAYS(FACT_ORDERS[[#This Row],[Order-Date]], FACT_ORDERS[[#This Row],[ArrivalDate ]]) &gt; 10, "Late", "On Time")</f>
        <v>On Time</v>
      </c>
    </row>
    <row r="4910" spans="1:19" x14ac:dyDescent="0.3">
      <c r="A4910" s="12">
        <v>9908</v>
      </c>
      <c r="B4910" s="12">
        <v>237</v>
      </c>
      <c r="C4910" s="12">
        <v>10966</v>
      </c>
      <c r="D4910" s="12">
        <v>4909</v>
      </c>
      <c r="E4910" s="12" t="s">
        <v>244</v>
      </c>
      <c r="F4910" s="13">
        <v>45337</v>
      </c>
      <c r="G4910" s="26" t="s">
        <v>15003</v>
      </c>
      <c r="H4910" s="12">
        <v>30</v>
      </c>
      <c r="I4910" s="28">
        <f>VLOOKUP(B:B,DIM_PRODUCTS!A:F,5,FALSE)</f>
        <v>17</v>
      </c>
      <c r="J4910" s="28">
        <f>FACT_ORDERS[[#This Row],[ProductPrice]]*FACT_ORDERS[[#This Row],[Quantity]]</f>
        <v>510</v>
      </c>
      <c r="K4910" s="12" t="str">
        <f>VLOOKUP(C:C,DIM_CUSTOMERS!A:G,7,FALSE)</f>
        <v>Kenya</v>
      </c>
      <c r="L4910" s="30" cm="1">
        <f t="array" ref="L4910">_xlfn.IFS(
    AND(FACT_ORDERS[[#This Row],[DeliveryMehtod]]="shippment",FACT_ORDERS[[#This Row],[TotalAmount]]&gt;=200), 0,
    AND(FACT_ORDERS[[#This Row],[DeliveryMehtod]]="pickup"), 15,
    AND(FACT_ORDERS[[#This Row],[DeliveryMehtod]]="shippment",FACT_ORDERS[[#This Row],[TotalAmount]]&lt;200), 35
)</f>
        <v>0</v>
      </c>
      <c r="M4910" s="12" t="str" cm="1">
        <f t="array" ref="M4910">_xlfn.IFS(
    SUMIFS(FACT_ORDERS[TotalAmount], FACT_ORDERS[WD_CUSTOMERS],FACT_ORDERS[[#This Row],[WD_CUSTOMERS]])&gt;=15000, "VIP",
    SUMIFS(FACT_ORDERS[TotalAmount], FACT_ORDERS[WD_CUSTOMERS],FACT_ORDERS[[#This Row],[WD_CUSTOMERS]])&gt;=8000, "Premium",
    TRUE, "Regular"
)</f>
        <v>VIP</v>
      </c>
      <c r="N4910" s="32" cm="1">
        <f t="array" ref="N4910">_xlfn.IFS(
   FACT_ORDERS[[#This Row],[TypeOfClient]]="VIP", 0.2,
   FACT_ORDERS[[#This Row],[TypeOfClient]]="Premium", 0.1,
   TRUE, 0
)</f>
        <v>0.2</v>
      </c>
      <c r="O4910" s="31" cm="1">
        <f t="array" ref="O4910">_xlfn.IFS(
   FACT_ORDERS[[#This Row],[TotalAmount]]&gt;1500, 0.15,
   FACT_ORDERS[[#This Row],[TotalAmount]]&gt;1000, 0.1,
   FACT_ORDERS[[#This Row],[TotalAmount]]&gt;500, 0.05,
   TRUE, 0
)</f>
        <v>0.05</v>
      </c>
      <c r="P4910" s="28">
        <f xml:space="preserve"> FACT_ORDERS[[#This Row],[TotalAmount]] * (1 - (FACT_ORDERS[[#This Row],[ClientDiscount]] + FACT_ORDERS[[#This Row],[OrderDiscount]]) )</f>
        <v>382.5</v>
      </c>
      <c r="Q4910" s="28">
        <f>FACT_ORDERS[[#This Row],[TotalAmountWithDiscount]]+FACT_ORDERS[[#This Row],[DeliveryCost]]</f>
        <v>382.5</v>
      </c>
      <c r="R4910" s="35">
        <v>45348</v>
      </c>
      <c r="S4910" s="35" t="str">
        <f>IF(NETWORKDAYS(FACT_ORDERS[[#This Row],[Order-Date]], FACT_ORDERS[[#This Row],[ArrivalDate ]]) &gt; 10, "Late", "On Time")</f>
        <v>On Time</v>
      </c>
    </row>
    <row r="4911" spans="1:19" x14ac:dyDescent="0.3">
      <c r="A4911" s="12">
        <v>9909</v>
      </c>
      <c r="B4911" s="12">
        <v>256</v>
      </c>
      <c r="C4911" s="12">
        <v>10966</v>
      </c>
      <c r="D4911" s="12">
        <v>4910</v>
      </c>
      <c r="E4911" s="12" t="s">
        <v>243</v>
      </c>
      <c r="F4911" s="13">
        <v>45493</v>
      </c>
      <c r="G4911" s="26" t="s">
        <v>15004</v>
      </c>
      <c r="H4911" s="12">
        <v>40</v>
      </c>
      <c r="I4911" s="28">
        <f>VLOOKUP(B:B,DIM_PRODUCTS!A:F,5,FALSE)</f>
        <v>14</v>
      </c>
      <c r="J4911" s="28">
        <f>FACT_ORDERS[[#This Row],[ProductPrice]]*FACT_ORDERS[[#This Row],[Quantity]]</f>
        <v>560</v>
      </c>
      <c r="K4911" s="12" t="str">
        <f>VLOOKUP(C:C,DIM_CUSTOMERS!A:G,7,FALSE)</f>
        <v>Kenya</v>
      </c>
      <c r="L4911" s="30" cm="1">
        <f t="array" ref="L4911">_xlfn.IFS(
    AND(FACT_ORDERS[[#This Row],[DeliveryMehtod]]="shippment",FACT_ORDERS[[#This Row],[TotalAmount]]&gt;=200), 0,
    AND(FACT_ORDERS[[#This Row],[DeliveryMehtod]]="pickup"), 15,
    AND(FACT_ORDERS[[#This Row],[DeliveryMehtod]]="shippment",FACT_ORDERS[[#This Row],[TotalAmount]]&lt;200), 35
)</f>
        <v>15</v>
      </c>
      <c r="M4911" s="12" t="str" cm="1">
        <f t="array" ref="M4911">_xlfn.IFS(
    SUMIFS(FACT_ORDERS[TotalAmount], FACT_ORDERS[WD_CUSTOMERS],FACT_ORDERS[[#This Row],[WD_CUSTOMERS]])&gt;=15000, "VIP",
    SUMIFS(FACT_ORDERS[TotalAmount], FACT_ORDERS[WD_CUSTOMERS],FACT_ORDERS[[#This Row],[WD_CUSTOMERS]])&gt;=8000, "Premium",
    TRUE, "Regular"
)</f>
        <v>VIP</v>
      </c>
      <c r="N4911" s="32" cm="1">
        <f t="array" ref="N4911">_xlfn.IFS(
   FACT_ORDERS[[#This Row],[TypeOfClient]]="VIP", 0.2,
   FACT_ORDERS[[#This Row],[TypeOfClient]]="Premium", 0.1,
   TRUE, 0
)</f>
        <v>0.2</v>
      </c>
      <c r="O4911" s="31" cm="1">
        <f t="array" ref="O4911">_xlfn.IFS(
   FACT_ORDERS[[#This Row],[TotalAmount]]&gt;1500, 0.15,
   FACT_ORDERS[[#This Row],[TotalAmount]]&gt;1000, 0.1,
   FACT_ORDERS[[#This Row],[TotalAmount]]&gt;500, 0.05,
   TRUE, 0
)</f>
        <v>0.05</v>
      </c>
      <c r="P4911" s="28">
        <f xml:space="preserve"> FACT_ORDERS[[#This Row],[TotalAmount]] * (1 - (FACT_ORDERS[[#This Row],[ClientDiscount]] + FACT_ORDERS[[#This Row],[OrderDiscount]]) )</f>
        <v>420</v>
      </c>
      <c r="Q4911" s="28">
        <f>FACT_ORDERS[[#This Row],[TotalAmountWithDiscount]]+FACT_ORDERS[[#This Row],[DeliveryCost]]</f>
        <v>435</v>
      </c>
      <c r="R4911" s="35">
        <v>45502</v>
      </c>
      <c r="S4911" s="35" t="str">
        <f>IF(NETWORKDAYS(FACT_ORDERS[[#This Row],[Order-Date]], FACT_ORDERS[[#This Row],[ArrivalDate ]]) &gt; 10, "Late", "On Time")</f>
        <v>On Time</v>
      </c>
    </row>
    <row r="4912" spans="1:19" x14ac:dyDescent="0.3">
      <c r="A4912" s="12">
        <v>9910</v>
      </c>
      <c r="B4912" s="12">
        <v>277</v>
      </c>
      <c r="C4912" s="12">
        <v>10966</v>
      </c>
      <c r="D4912" s="12">
        <v>4911</v>
      </c>
      <c r="E4912" s="12" t="s">
        <v>243</v>
      </c>
      <c r="F4912" s="13">
        <v>45493</v>
      </c>
      <c r="G4912" s="26" t="s">
        <v>11692</v>
      </c>
      <c r="H4912" s="12">
        <v>93</v>
      </c>
      <c r="I4912" s="28">
        <f>VLOOKUP(B:B,DIM_PRODUCTS!A:F,5,FALSE)</f>
        <v>19</v>
      </c>
      <c r="J4912" s="28">
        <f>FACT_ORDERS[[#This Row],[ProductPrice]]*FACT_ORDERS[[#This Row],[Quantity]]</f>
        <v>1767</v>
      </c>
      <c r="K4912" s="12" t="str">
        <f>VLOOKUP(C:C,DIM_CUSTOMERS!A:G,7,FALSE)</f>
        <v>Kenya</v>
      </c>
      <c r="L4912" s="30" cm="1">
        <f t="array" ref="L4912">_xlfn.IFS(
    AND(FACT_ORDERS[[#This Row],[DeliveryMehtod]]="shippment",FACT_ORDERS[[#This Row],[TotalAmount]]&gt;=200), 0,
    AND(FACT_ORDERS[[#This Row],[DeliveryMehtod]]="pickup"), 15,
    AND(FACT_ORDERS[[#This Row],[DeliveryMehtod]]="shippment",FACT_ORDERS[[#This Row],[TotalAmount]]&lt;200), 35
)</f>
        <v>15</v>
      </c>
      <c r="M4912" s="12" t="str" cm="1">
        <f t="array" ref="M4912">_xlfn.IFS(
    SUMIFS(FACT_ORDERS[TotalAmount], FACT_ORDERS[WD_CUSTOMERS],FACT_ORDERS[[#This Row],[WD_CUSTOMERS]])&gt;=15000, "VIP",
    SUMIFS(FACT_ORDERS[TotalAmount], FACT_ORDERS[WD_CUSTOMERS],FACT_ORDERS[[#This Row],[WD_CUSTOMERS]])&gt;=8000, "Premium",
    TRUE, "Regular"
)</f>
        <v>VIP</v>
      </c>
      <c r="N4912" s="32" cm="1">
        <f t="array" ref="N4912">_xlfn.IFS(
   FACT_ORDERS[[#This Row],[TypeOfClient]]="VIP", 0.2,
   FACT_ORDERS[[#This Row],[TypeOfClient]]="Premium", 0.1,
   TRUE, 0
)</f>
        <v>0.2</v>
      </c>
      <c r="O4912" s="31" cm="1">
        <f t="array" ref="O4912">_xlfn.IFS(
   FACT_ORDERS[[#This Row],[TotalAmount]]&gt;1500, 0.15,
   FACT_ORDERS[[#This Row],[TotalAmount]]&gt;1000, 0.1,
   FACT_ORDERS[[#This Row],[TotalAmount]]&gt;500, 0.05,
   TRUE, 0
)</f>
        <v>0.15</v>
      </c>
      <c r="P4912" s="28">
        <f xml:space="preserve"> FACT_ORDERS[[#This Row],[TotalAmount]] * (1 - (FACT_ORDERS[[#This Row],[ClientDiscount]] + FACT_ORDERS[[#This Row],[OrderDiscount]]) )</f>
        <v>1148.55</v>
      </c>
      <c r="Q4912" s="28">
        <f>FACT_ORDERS[[#This Row],[TotalAmountWithDiscount]]+FACT_ORDERS[[#This Row],[DeliveryCost]]</f>
        <v>1163.55</v>
      </c>
      <c r="R4912" s="35">
        <v>45500</v>
      </c>
      <c r="S4912" s="35" t="str">
        <f>IF(NETWORKDAYS(FACT_ORDERS[[#This Row],[Order-Date]], FACT_ORDERS[[#This Row],[ArrivalDate ]]) &gt; 10, "Late", "On Time")</f>
        <v>On Time</v>
      </c>
    </row>
    <row r="4913" spans="1:19" x14ac:dyDescent="0.3">
      <c r="A4913" s="12">
        <v>9911</v>
      </c>
      <c r="B4913" s="12">
        <v>237</v>
      </c>
      <c r="C4913" s="12">
        <v>10966</v>
      </c>
      <c r="D4913" s="12">
        <v>4912</v>
      </c>
      <c r="E4913" s="12" t="s">
        <v>243</v>
      </c>
      <c r="F4913" s="13">
        <v>45493</v>
      </c>
      <c r="G4913" s="26" t="s">
        <v>15005</v>
      </c>
      <c r="H4913" s="12">
        <v>19</v>
      </c>
      <c r="I4913" s="28">
        <f>VLOOKUP(B:B,DIM_PRODUCTS!A:F,5,FALSE)</f>
        <v>17</v>
      </c>
      <c r="J4913" s="28">
        <f>FACT_ORDERS[[#This Row],[ProductPrice]]*FACT_ORDERS[[#This Row],[Quantity]]</f>
        <v>323</v>
      </c>
      <c r="K4913" s="12" t="str">
        <f>VLOOKUP(C:C,DIM_CUSTOMERS!A:G,7,FALSE)</f>
        <v>Kenya</v>
      </c>
      <c r="L4913" s="30" cm="1">
        <f t="array" ref="L4913">_xlfn.IFS(
    AND(FACT_ORDERS[[#This Row],[DeliveryMehtod]]="shippment",FACT_ORDERS[[#This Row],[TotalAmount]]&gt;=200), 0,
    AND(FACT_ORDERS[[#This Row],[DeliveryMehtod]]="pickup"), 15,
    AND(FACT_ORDERS[[#This Row],[DeliveryMehtod]]="shippment",FACT_ORDERS[[#This Row],[TotalAmount]]&lt;200), 35
)</f>
        <v>15</v>
      </c>
      <c r="M4913" s="12" t="str" cm="1">
        <f t="array" ref="M4913">_xlfn.IFS(
    SUMIFS(FACT_ORDERS[TotalAmount], FACT_ORDERS[WD_CUSTOMERS],FACT_ORDERS[[#This Row],[WD_CUSTOMERS]])&gt;=15000, "VIP",
    SUMIFS(FACT_ORDERS[TotalAmount], FACT_ORDERS[WD_CUSTOMERS],FACT_ORDERS[[#This Row],[WD_CUSTOMERS]])&gt;=8000, "Premium",
    TRUE, "Regular"
)</f>
        <v>VIP</v>
      </c>
      <c r="N4913" s="32" cm="1">
        <f t="array" ref="N4913">_xlfn.IFS(
   FACT_ORDERS[[#This Row],[TypeOfClient]]="VIP", 0.2,
   FACT_ORDERS[[#This Row],[TypeOfClient]]="Premium", 0.1,
   TRUE, 0
)</f>
        <v>0.2</v>
      </c>
      <c r="O4913" s="31" cm="1">
        <f t="array" ref="O4913">_xlfn.IFS(
   FACT_ORDERS[[#This Row],[TotalAmount]]&gt;1500, 0.15,
   FACT_ORDERS[[#This Row],[TotalAmount]]&gt;1000, 0.1,
   FACT_ORDERS[[#This Row],[TotalAmount]]&gt;500, 0.05,
   TRUE, 0
)</f>
        <v>0</v>
      </c>
      <c r="P4913" s="28">
        <f xml:space="preserve"> FACT_ORDERS[[#This Row],[TotalAmount]] * (1 - (FACT_ORDERS[[#This Row],[ClientDiscount]] + FACT_ORDERS[[#This Row],[OrderDiscount]]) )</f>
        <v>258.40000000000003</v>
      </c>
      <c r="Q4913" s="28">
        <f>FACT_ORDERS[[#This Row],[TotalAmountWithDiscount]]+FACT_ORDERS[[#This Row],[DeliveryCost]]</f>
        <v>273.40000000000003</v>
      </c>
      <c r="R4913" s="35">
        <v>45500</v>
      </c>
      <c r="S4913" s="35" t="str">
        <f>IF(NETWORKDAYS(FACT_ORDERS[[#This Row],[Order-Date]], FACT_ORDERS[[#This Row],[ArrivalDate ]]) &gt; 10, "Late", "On Time")</f>
        <v>On Time</v>
      </c>
    </row>
    <row r="4914" spans="1:19" x14ac:dyDescent="0.3">
      <c r="A4914" s="12">
        <v>9912</v>
      </c>
      <c r="B4914" s="12">
        <v>256</v>
      </c>
      <c r="C4914" s="12">
        <v>10966</v>
      </c>
      <c r="D4914" s="12">
        <v>4913</v>
      </c>
      <c r="E4914" s="12" t="s">
        <v>244</v>
      </c>
      <c r="F4914" s="13">
        <v>45254</v>
      </c>
      <c r="G4914" s="26" t="s">
        <v>3600</v>
      </c>
      <c r="H4914" s="12">
        <v>34</v>
      </c>
      <c r="I4914" s="28">
        <f>VLOOKUP(B:B,DIM_PRODUCTS!A:F,5,FALSE)</f>
        <v>14</v>
      </c>
      <c r="J4914" s="28">
        <f>FACT_ORDERS[[#This Row],[ProductPrice]]*FACT_ORDERS[[#This Row],[Quantity]]</f>
        <v>476</v>
      </c>
      <c r="K4914" s="12" t="str">
        <f>VLOOKUP(C:C,DIM_CUSTOMERS!A:G,7,FALSE)</f>
        <v>Kenya</v>
      </c>
      <c r="L4914" s="30" cm="1">
        <f t="array" ref="L4914">_xlfn.IFS(
    AND(FACT_ORDERS[[#This Row],[DeliveryMehtod]]="shippment",FACT_ORDERS[[#This Row],[TotalAmount]]&gt;=200), 0,
    AND(FACT_ORDERS[[#This Row],[DeliveryMehtod]]="pickup"), 15,
    AND(FACT_ORDERS[[#This Row],[DeliveryMehtod]]="shippment",FACT_ORDERS[[#This Row],[TotalAmount]]&lt;200), 35
)</f>
        <v>0</v>
      </c>
      <c r="M4914" s="12" t="str" cm="1">
        <f t="array" ref="M4914">_xlfn.IFS(
    SUMIFS(FACT_ORDERS[TotalAmount], FACT_ORDERS[WD_CUSTOMERS],FACT_ORDERS[[#This Row],[WD_CUSTOMERS]])&gt;=15000, "VIP",
    SUMIFS(FACT_ORDERS[TotalAmount], FACT_ORDERS[WD_CUSTOMERS],FACT_ORDERS[[#This Row],[WD_CUSTOMERS]])&gt;=8000, "Premium",
    TRUE, "Regular"
)</f>
        <v>VIP</v>
      </c>
      <c r="N4914" s="32" cm="1">
        <f t="array" ref="N4914">_xlfn.IFS(
   FACT_ORDERS[[#This Row],[TypeOfClient]]="VIP", 0.2,
   FACT_ORDERS[[#This Row],[TypeOfClient]]="Premium", 0.1,
   TRUE, 0
)</f>
        <v>0.2</v>
      </c>
      <c r="O4914" s="31" cm="1">
        <f t="array" ref="O4914">_xlfn.IFS(
   FACT_ORDERS[[#This Row],[TotalAmount]]&gt;1500, 0.15,
   FACT_ORDERS[[#This Row],[TotalAmount]]&gt;1000, 0.1,
   FACT_ORDERS[[#This Row],[TotalAmount]]&gt;500, 0.05,
   TRUE, 0
)</f>
        <v>0</v>
      </c>
      <c r="P4914" s="28">
        <f xml:space="preserve"> FACT_ORDERS[[#This Row],[TotalAmount]] * (1 - (FACT_ORDERS[[#This Row],[ClientDiscount]] + FACT_ORDERS[[#This Row],[OrderDiscount]]) )</f>
        <v>380.8</v>
      </c>
      <c r="Q4914" s="28">
        <f>FACT_ORDERS[[#This Row],[TotalAmountWithDiscount]]+FACT_ORDERS[[#This Row],[DeliveryCost]]</f>
        <v>380.8</v>
      </c>
      <c r="R4914" s="35">
        <v>45262</v>
      </c>
      <c r="S4914" s="35" t="str">
        <f>IF(NETWORKDAYS(FACT_ORDERS[[#This Row],[Order-Date]], FACT_ORDERS[[#This Row],[ArrivalDate ]]) &gt; 10, "Late", "On Time")</f>
        <v>On Time</v>
      </c>
    </row>
    <row r="4915" spans="1:19" x14ac:dyDescent="0.3">
      <c r="A4915" s="12">
        <v>9913</v>
      </c>
      <c r="B4915" s="12">
        <v>277</v>
      </c>
      <c r="C4915" s="12">
        <v>10966</v>
      </c>
      <c r="D4915" s="12">
        <v>4914</v>
      </c>
      <c r="E4915" s="12" t="s">
        <v>244</v>
      </c>
      <c r="F4915" s="13">
        <v>45254</v>
      </c>
      <c r="G4915" s="26" t="s">
        <v>15006</v>
      </c>
      <c r="H4915" s="12">
        <v>93</v>
      </c>
      <c r="I4915" s="28">
        <f>VLOOKUP(B:B,DIM_PRODUCTS!A:F,5,FALSE)</f>
        <v>19</v>
      </c>
      <c r="J4915" s="28">
        <f>FACT_ORDERS[[#This Row],[ProductPrice]]*FACT_ORDERS[[#This Row],[Quantity]]</f>
        <v>1767</v>
      </c>
      <c r="K4915" s="12" t="str">
        <f>VLOOKUP(C:C,DIM_CUSTOMERS!A:G,7,FALSE)</f>
        <v>Kenya</v>
      </c>
      <c r="L4915" s="30" cm="1">
        <f t="array" ref="L4915">_xlfn.IFS(
    AND(FACT_ORDERS[[#This Row],[DeliveryMehtod]]="shippment",FACT_ORDERS[[#This Row],[TotalAmount]]&gt;=200), 0,
    AND(FACT_ORDERS[[#This Row],[DeliveryMehtod]]="pickup"), 15,
    AND(FACT_ORDERS[[#This Row],[DeliveryMehtod]]="shippment",FACT_ORDERS[[#This Row],[TotalAmount]]&lt;200), 35
)</f>
        <v>0</v>
      </c>
      <c r="M4915" s="12" t="str" cm="1">
        <f t="array" ref="M4915">_xlfn.IFS(
    SUMIFS(FACT_ORDERS[TotalAmount], FACT_ORDERS[WD_CUSTOMERS],FACT_ORDERS[[#This Row],[WD_CUSTOMERS]])&gt;=15000, "VIP",
    SUMIFS(FACT_ORDERS[TotalAmount], FACT_ORDERS[WD_CUSTOMERS],FACT_ORDERS[[#This Row],[WD_CUSTOMERS]])&gt;=8000, "Premium",
    TRUE, "Regular"
)</f>
        <v>VIP</v>
      </c>
      <c r="N4915" s="32" cm="1">
        <f t="array" ref="N4915">_xlfn.IFS(
   FACT_ORDERS[[#This Row],[TypeOfClient]]="VIP", 0.2,
   FACT_ORDERS[[#This Row],[TypeOfClient]]="Premium", 0.1,
   TRUE, 0
)</f>
        <v>0.2</v>
      </c>
      <c r="O4915" s="31" cm="1">
        <f t="array" ref="O4915">_xlfn.IFS(
   FACT_ORDERS[[#This Row],[TotalAmount]]&gt;1500, 0.15,
   FACT_ORDERS[[#This Row],[TotalAmount]]&gt;1000, 0.1,
   FACT_ORDERS[[#This Row],[TotalAmount]]&gt;500, 0.05,
   TRUE, 0
)</f>
        <v>0.15</v>
      </c>
      <c r="P4915" s="28">
        <f xml:space="preserve"> FACT_ORDERS[[#This Row],[TotalAmount]] * (1 - (FACT_ORDERS[[#This Row],[ClientDiscount]] + FACT_ORDERS[[#This Row],[OrderDiscount]]) )</f>
        <v>1148.55</v>
      </c>
      <c r="Q4915" s="28">
        <f>FACT_ORDERS[[#This Row],[TotalAmountWithDiscount]]+FACT_ORDERS[[#This Row],[DeliveryCost]]</f>
        <v>1148.55</v>
      </c>
      <c r="R4915" s="35">
        <v>45262</v>
      </c>
      <c r="S4915" s="35" t="str">
        <f>IF(NETWORKDAYS(FACT_ORDERS[[#This Row],[Order-Date]], FACT_ORDERS[[#This Row],[ArrivalDate ]]) &gt; 10, "Late", "On Time")</f>
        <v>On Time</v>
      </c>
    </row>
    <row r="4916" spans="1:19" x14ac:dyDescent="0.3">
      <c r="A4916" s="12">
        <v>9914</v>
      </c>
      <c r="B4916" s="12">
        <v>237</v>
      </c>
      <c r="C4916" s="12">
        <v>10966</v>
      </c>
      <c r="D4916" s="12">
        <v>4915</v>
      </c>
      <c r="E4916" s="12" t="s">
        <v>244</v>
      </c>
      <c r="F4916" s="13">
        <v>45254</v>
      </c>
      <c r="G4916" s="26" t="s">
        <v>15007</v>
      </c>
      <c r="H4916" s="12">
        <v>25</v>
      </c>
      <c r="I4916" s="28">
        <f>VLOOKUP(B:B,DIM_PRODUCTS!A:F,5,FALSE)</f>
        <v>17</v>
      </c>
      <c r="J4916" s="28">
        <f>FACT_ORDERS[[#This Row],[ProductPrice]]*FACT_ORDERS[[#This Row],[Quantity]]</f>
        <v>425</v>
      </c>
      <c r="K4916" s="12" t="str">
        <f>VLOOKUP(C:C,DIM_CUSTOMERS!A:G,7,FALSE)</f>
        <v>Kenya</v>
      </c>
      <c r="L4916" s="30" cm="1">
        <f t="array" ref="L4916">_xlfn.IFS(
    AND(FACT_ORDERS[[#This Row],[DeliveryMehtod]]="shippment",FACT_ORDERS[[#This Row],[TotalAmount]]&gt;=200), 0,
    AND(FACT_ORDERS[[#This Row],[DeliveryMehtod]]="pickup"), 15,
    AND(FACT_ORDERS[[#This Row],[DeliveryMehtod]]="shippment",FACT_ORDERS[[#This Row],[TotalAmount]]&lt;200), 35
)</f>
        <v>0</v>
      </c>
      <c r="M4916" s="12" t="str" cm="1">
        <f t="array" ref="M4916">_xlfn.IFS(
    SUMIFS(FACT_ORDERS[TotalAmount], FACT_ORDERS[WD_CUSTOMERS],FACT_ORDERS[[#This Row],[WD_CUSTOMERS]])&gt;=15000, "VIP",
    SUMIFS(FACT_ORDERS[TotalAmount], FACT_ORDERS[WD_CUSTOMERS],FACT_ORDERS[[#This Row],[WD_CUSTOMERS]])&gt;=8000, "Premium",
    TRUE, "Regular"
)</f>
        <v>VIP</v>
      </c>
      <c r="N4916" s="32" cm="1">
        <f t="array" ref="N4916">_xlfn.IFS(
   FACT_ORDERS[[#This Row],[TypeOfClient]]="VIP", 0.2,
   FACT_ORDERS[[#This Row],[TypeOfClient]]="Premium", 0.1,
   TRUE, 0
)</f>
        <v>0.2</v>
      </c>
      <c r="O4916" s="31" cm="1">
        <f t="array" ref="O4916">_xlfn.IFS(
   FACT_ORDERS[[#This Row],[TotalAmount]]&gt;1500, 0.15,
   FACT_ORDERS[[#This Row],[TotalAmount]]&gt;1000, 0.1,
   FACT_ORDERS[[#This Row],[TotalAmount]]&gt;500, 0.05,
   TRUE, 0
)</f>
        <v>0</v>
      </c>
      <c r="P4916" s="28">
        <f xml:space="preserve"> FACT_ORDERS[[#This Row],[TotalAmount]] * (1 - (FACT_ORDERS[[#This Row],[ClientDiscount]] + FACT_ORDERS[[#This Row],[OrderDiscount]]) )</f>
        <v>340</v>
      </c>
      <c r="Q4916" s="28">
        <f>FACT_ORDERS[[#This Row],[TotalAmountWithDiscount]]+FACT_ORDERS[[#This Row],[DeliveryCost]]</f>
        <v>340</v>
      </c>
      <c r="R4916" s="35">
        <v>45264</v>
      </c>
      <c r="S4916" s="35" t="str">
        <f>IF(NETWORKDAYS(FACT_ORDERS[[#This Row],[Order-Date]], FACT_ORDERS[[#This Row],[ArrivalDate ]]) &gt; 10, "Late", "On Time")</f>
        <v>On Time</v>
      </c>
    </row>
    <row r="4917" spans="1:19" x14ac:dyDescent="0.3">
      <c r="A4917" s="12">
        <v>9915</v>
      </c>
      <c r="B4917" s="12">
        <v>256</v>
      </c>
      <c r="C4917" s="12">
        <v>10966</v>
      </c>
      <c r="D4917" s="12">
        <v>4916</v>
      </c>
      <c r="E4917" s="12" t="s">
        <v>243</v>
      </c>
      <c r="F4917" s="13">
        <v>45294</v>
      </c>
      <c r="G4917" s="26" t="s">
        <v>15008</v>
      </c>
      <c r="H4917" s="12">
        <v>39</v>
      </c>
      <c r="I4917" s="28">
        <f>VLOOKUP(B:B,DIM_PRODUCTS!A:F,5,FALSE)</f>
        <v>14</v>
      </c>
      <c r="J4917" s="28">
        <f>FACT_ORDERS[[#This Row],[ProductPrice]]*FACT_ORDERS[[#This Row],[Quantity]]</f>
        <v>546</v>
      </c>
      <c r="K4917" s="12" t="str">
        <f>VLOOKUP(C:C,DIM_CUSTOMERS!A:G,7,FALSE)</f>
        <v>Kenya</v>
      </c>
      <c r="L4917" s="30" cm="1">
        <f t="array" ref="L4917">_xlfn.IFS(
    AND(FACT_ORDERS[[#This Row],[DeliveryMehtod]]="shippment",FACT_ORDERS[[#This Row],[TotalAmount]]&gt;=200), 0,
    AND(FACT_ORDERS[[#This Row],[DeliveryMehtod]]="pickup"), 15,
    AND(FACT_ORDERS[[#This Row],[DeliveryMehtod]]="shippment",FACT_ORDERS[[#This Row],[TotalAmount]]&lt;200), 35
)</f>
        <v>15</v>
      </c>
      <c r="M4917" s="12" t="str" cm="1">
        <f t="array" ref="M4917">_xlfn.IFS(
    SUMIFS(FACT_ORDERS[TotalAmount], FACT_ORDERS[WD_CUSTOMERS],FACT_ORDERS[[#This Row],[WD_CUSTOMERS]])&gt;=15000, "VIP",
    SUMIFS(FACT_ORDERS[TotalAmount], FACT_ORDERS[WD_CUSTOMERS],FACT_ORDERS[[#This Row],[WD_CUSTOMERS]])&gt;=8000, "Premium",
    TRUE, "Regular"
)</f>
        <v>VIP</v>
      </c>
      <c r="N4917" s="32" cm="1">
        <f t="array" ref="N4917">_xlfn.IFS(
   FACT_ORDERS[[#This Row],[TypeOfClient]]="VIP", 0.2,
   FACT_ORDERS[[#This Row],[TypeOfClient]]="Premium", 0.1,
   TRUE, 0
)</f>
        <v>0.2</v>
      </c>
      <c r="O4917" s="31" cm="1">
        <f t="array" ref="O4917">_xlfn.IFS(
   FACT_ORDERS[[#This Row],[TotalAmount]]&gt;1500, 0.15,
   FACT_ORDERS[[#This Row],[TotalAmount]]&gt;1000, 0.1,
   FACT_ORDERS[[#This Row],[TotalAmount]]&gt;500, 0.05,
   TRUE, 0
)</f>
        <v>0.05</v>
      </c>
      <c r="P4917" s="28">
        <f xml:space="preserve"> FACT_ORDERS[[#This Row],[TotalAmount]] * (1 - (FACT_ORDERS[[#This Row],[ClientDiscount]] + FACT_ORDERS[[#This Row],[OrderDiscount]]) )</f>
        <v>409.5</v>
      </c>
      <c r="Q4917" s="28">
        <f>FACT_ORDERS[[#This Row],[TotalAmountWithDiscount]]+FACT_ORDERS[[#This Row],[DeliveryCost]]</f>
        <v>424.5</v>
      </c>
      <c r="R4917" s="35">
        <v>45305</v>
      </c>
      <c r="S4917" s="35" t="str">
        <f>IF(NETWORKDAYS(FACT_ORDERS[[#This Row],[Order-Date]], FACT_ORDERS[[#This Row],[ArrivalDate ]]) &gt; 10, "Late", "On Time")</f>
        <v>On Time</v>
      </c>
    </row>
    <row r="4918" spans="1:19" x14ac:dyDescent="0.3">
      <c r="A4918" s="12">
        <v>9916</v>
      </c>
      <c r="B4918" s="12">
        <v>277</v>
      </c>
      <c r="C4918" s="12">
        <v>10966</v>
      </c>
      <c r="D4918" s="12">
        <v>4917</v>
      </c>
      <c r="E4918" s="12" t="s">
        <v>243</v>
      </c>
      <c r="F4918" s="13">
        <v>45294</v>
      </c>
      <c r="G4918" s="26" t="s">
        <v>4625</v>
      </c>
      <c r="H4918" s="12">
        <v>94</v>
      </c>
      <c r="I4918" s="28">
        <f>VLOOKUP(B:B,DIM_PRODUCTS!A:F,5,FALSE)</f>
        <v>19</v>
      </c>
      <c r="J4918" s="28">
        <f>FACT_ORDERS[[#This Row],[ProductPrice]]*FACT_ORDERS[[#This Row],[Quantity]]</f>
        <v>1786</v>
      </c>
      <c r="K4918" s="12" t="str">
        <f>VLOOKUP(C:C,DIM_CUSTOMERS!A:G,7,FALSE)</f>
        <v>Kenya</v>
      </c>
      <c r="L4918" s="30" cm="1">
        <f t="array" ref="L4918">_xlfn.IFS(
    AND(FACT_ORDERS[[#This Row],[DeliveryMehtod]]="shippment",FACT_ORDERS[[#This Row],[TotalAmount]]&gt;=200), 0,
    AND(FACT_ORDERS[[#This Row],[DeliveryMehtod]]="pickup"), 15,
    AND(FACT_ORDERS[[#This Row],[DeliveryMehtod]]="shippment",FACT_ORDERS[[#This Row],[TotalAmount]]&lt;200), 35
)</f>
        <v>15</v>
      </c>
      <c r="M4918" s="12" t="str" cm="1">
        <f t="array" ref="M4918">_xlfn.IFS(
    SUMIFS(FACT_ORDERS[TotalAmount], FACT_ORDERS[WD_CUSTOMERS],FACT_ORDERS[[#This Row],[WD_CUSTOMERS]])&gt;=15000, "VIP",
    SUMIFS(FACT_ORDERS[TotalAmount], FACT_ORDERS[WD_CUSTOMERS],FACT_ORDERS[[#This Row],[WD_CUSTOMERS]])&gt;=8000, "Premium",
    TRUE, "Regular"
)</f>
        <v>VIP</v>
      </c>
      <c r="N4918" s="32" cm="1">
        <f t="array" ref="N4918">_xlfn.IFS(
   FACT_ORDERS[[#This Row],[TypeOfClient]]="VIP", 0.2,
   FACT_ORDERS[[#This Row],[TypeOfClient]]="Premium", 0.1,
   TRUE, 0
)</f>
        <v>0.2</v>
      </c>
      <c r="O4918" s="31" cm="1">
        <f t="array" ref="O4918">_xlfn.IFS(
   FACT_ORDERS[[#This Row],[TotalAmount]]&gt;1500, 0.15,
   FACT_ORDERS[[#This Row],[TotalAmount]]&gt;1000, 0.1,
   FACT_ORDERS[[#This Row],[TotalAmount]]&gt;500, 0.05,
   TRUE, 0
)</f>
        <v>0.15</v>
      </c>
      <c r="P4918" s="28">
        <f xml:space="preserve"> FACT_ORDERS[[#This Row],[TotalAmount]] * (1 - (FACT_ORDERS[[#This Row],[ClientDiscount]] + FACT_ORDERS[[#This Row],[OrderDiscount]]) )</f>
        <v>1160.9000000000001</v>
      </c>
      <c r="Q4918" s="28">
        <f>FACT_ORDERS[[#This Row],[TotalAmountWithDiscount]]+FACT_ORDERS[[#This Row],[DeliveryCost]]</f>
        <v>1175.9000000000001</v>
      </c>
      <c r="R4918" s="35">
        <v>45302</v>
      </c>
      <c r="S4918" s="35" t="str">
        <f>IF(NETWORKDAYS(FACT_ORDERS[[#This Row],[Order-Date]], FACT_ORDERS[[#This Row],[ArrivalDate ]]) &gt; 10, "Late", "On Time")</f>
        <v>On Time</v>
      </c>
    </row>
    <row r="4919" spans="1:19" x14ac:dyDescent="0.3">
      <c r="A4919" s="12">
        <v>9917</v>
      </c>
      <c r="B4919" s="12">
        <v>204</v>
      </c>
      <c r="C4919" s="12">
        <v>10966</v>
      </c>
      <c r="D4919" s="12">
        <v>4918</v>
      </c>
      <c r="E4919" s="12" t="s">
        <v>243</v>
      </c>
      <c r="F4919" s="13">
        <v>45294</v>
      </c>
      <c r="G4919" s="26" t="s">
        <v>15009</v>
      </c>
      <c r="H4919" s="12">
        <v>15</v>
      </c>
      <c r="I4919" s="28">
        <f>VLOOKUP(B:B,DIM_PRODUCTS!A:F,5,FALSE)</f>
        <v>6</v>
      </c>
      <c r="J4919" s="28">
        <f>FACT_ORDERS[[#This Row],[ProductPrice]]*FACT_ORDERS[[#This Row],[Quantity]]</f>
        <v>90</v>
      </c>
      <c r="K4919" s="12" t="str">
        <f>VLOOKUP(C:C,DIM_CUSTOMERS!A:G,7,FALSE)</f>
        <v>Kenya</v>
      </c>
      <c r="L4919" s="30" cm="1">
        <f t="array" ref="L4919">_xlfn.IFS(
    AND(FACT_ORDERS[[#This Row],[DeliveryMehtod]]="shippment",FACT_ORDERS[[#This Row],[TotalAmount]]&gt;=200), 0,
    AND(FACT_ORDERS[[#This Row],[DeliveryMehtod]]="pickup"), 15,
    AND(FACT_ORDERS[[#This Row],[DeliveryMehtod]]="shippment",FACT_ORDERS[[#This Row],[TotalAmount]]&lt;200), 35
)</f>
        <v>15</v>
      </c>
      <c r="M4919" s="12" t="str" cm="1">
        <f t="array" ref="M4919">_xlfn.IFS(
    SUMIFS(FACT_ORDERS[TotalAmount], FACT_ORDERS[WD_CUSTOMERS],FACT_ORDERS[[#This Row],[WD_CUSTOMERS]])&gt;=15000, "VIP",
    SUMIFS(FACT_ORDERS[TotalAmount], FACT_ORDERS[WD_CUSTOMERS],FACT_ORDERS[[#This Row],[WD_CUSTOMERS]])&gt;=8000, "Premium",
    TRUE, "Regular"
)</f>
        <v>VIP</v>
      </c>
      <c r="N4919" s="32" cm="1">
        <f t="array" ref="N4919">_xlfn.IFS(
   FACT_ORDERS[[#This Row],[TypeOfClient]]="VIP", 0.2,
   FACT_ORDERS[[#This Row],[TypeOfClient]]="Premium", 0.1,
   TRUE, 0
)</f>
        <v>0.2</v>
      </c>
      <c r="O4919" s="31" cm="1">
        <f t="array" ref="O4919">_xlfn.IFS(
   FACT_ORDERS[[#This Row],[TotalAmount]]&gt;1500, 0.15,
   FACT_ORDERS[[#This Row],[TotalAmount]]&gt;1000, 0.1,
   FACT_ORDERS[[#This Row],[TotalAmount]]&gt;500, 0.05,
   TRUE, 0
)</f>
        <v>0</v>
      </c>
      <c r="P4919" s="28">
        <f xml:space="preserve"> FACT_ORDERS[[#This Row],[TotalAmount]] * (1 - (FACT_ORDERS[[#This Row],[ClientDiscount]] + FACT_ORDERS[[#This Row],[OrderDiscount]]) )</f>
        <v>72</v>
      </c>
      <c r="Q4919" s="28">
        <f>FACT_ORDERS[[#This Row],[TotalAmountWithDiscount]]+FACT_ORDERS[[#This Row],[DeliveryCost]]</f>
        <v>87</v>
      </c>
      <c r="R4919" s="35">
        <v>45304</v>
      </c>
      <c r="S4919" s="35" t="str">
        <f>IF(NETWORKDAYS(FACT_ORDERS[[#This Row],[Order-Date]], FACT_ORDERS[[#This Row],[ArrivalDate ]]) &gt; 10, "Late", "On Time")</f>
        <v>On Time</v>
      </c>
    </row>
    <row r="4920" spans="1:19" x14ac:dyDescent="0.3">
      <c r="A4920" s="12">
        <v>9918</v>
      </c>
      <c r="B4920" s="12">
        <v>237</v>
      </c>
      <c r="C4920" s="12">
        <v>10966</v>
      </c>
      <c r="D4920" s="12">
        <v>4919</v>
      </c>
      <c r="E4920" s="12" t="s">
        <v>244</v>
      </c>
      <c r="F4920" s="13">
        <v>45294</v>
      </c>
      <c r="G4920" s="26" t="s">
        <v>15010</v>
      </c>
      <c r="H4920" s="12">
        <v>22</v>
      </c>
      <c r="I4920" s="28">
        <f>VLOOKUP(B:B,DIM_PRODUCTS!A:F,5,FALSE)</f>
        <v>17</v>
      </c>
      <c r="J4920" s="28">
        <f>FACT_ORDERS[[#This Row],[ProductPrice]]*FACT_ORDERS[[#This Row],[Quantity]]</f>
        <v>374</v>
      </c>
      <c r="K4920" s="12" t="str">
        <f>VLOOKUP(C:C,DIM_CUSTOMERS!A:G,7,FALSE)</f>
        <v>Kenya</v>
      </c>
      <c r="L4920" s="30" cm="1">
        <f t="array" ref="L4920">_xlfn.IFS(
    AND(FACT_ORDERS[[#This Row],[DeliveryMehtod]]="shippment",FACT_ORDERS[[#This Row],[TotalAmount]]&gt;=200), 0,
    AND(FACT_ORDERS[[#This Row],[DeliveryMehtod]]="pickup"), 15,
    AND(FACT_ORDERS[[#This Row],[DeliveryMehtod]]="shippment",FACT_ORDERS[[#This Row],[TotalAmount]]&lt;200), 35
)</f>
        <v>0</v>
      </c>
      <c r="M4920" s="12" t="str" cm="1">
        <f t="array" ref="M4920">_xlfn.IFS(
    SUMIFS(FACT_ORDERS[TotalAmount], FACT_ORDERS[WD_CUSTOMERS],FACT_ORDERS[[#This Row],[WD_CUSTOMERS]])&gt;=15000, "VIP",
    SUMIFS(FACT_ORDERS[TotalAmount], FACT_ORDERS[WD_CUSTOMERS],FACT_ORDERS[[#This Row],[WD_CUSTOMERS]])&gt;=8000, "Premium",
    TRUE, "Regular"
)</f>
        <v>VIP</v>
      </c>
      <c r="N4920" s="32" cm="1">
        <f t="array" ref="N4920">_xlfn.IFS(
   FACT_ORDERS[[#This Row],[TypeOfClient]]="VIP", 0.2,
   FACT_ORDERS[[#This Row],[TypeOfClient]]="Premium", 0.1,
   TRUE, 0
)</f>
        <v>0.2</v>
      </c>
      <c r="O4920" s="31" cm="1">
        <f t="array" ref="O4920">_xlfn.IFS(
   FACT_ORDERS[[#This Row],[TotalAmount]]&gt;1500, 0.15,
   FACT_ORDERS[[#This Row],[TotalAmount]]&gt;1000, 0.1,
   FACT_ORDERS[[#This Row],[TotalAmount]]&gt;500, 0.05,
   TRUE, 0
)</f>
        <v>0</v>
      </c>
      <c r="P4920" s="28">
        <f xml:space="preserve"> FACT_ORDERS[[#This Row],[TotalAmount]] * (1 - (FACT_ORDERS[[#This Row],[ClientDiscount]] + FACT_ORDERS[[#This Row],[OrderDiscount]]) )</f>
        <v>299.2</v>
      </c>
      <c r="Q4920" s="28">
        <f>FACT_ORDERS[[#This Row],[TotalAmountWithDiscount]]+FACT_ORDERS[[#This Row],[DeliveryCost]]</f>
        <v>299.2</v>
      </c>
      <c r="R4920" s="35">
        <v>45305</v>
      </c>
      <c r="S4920" s="35" t="str">
        <f>IF(NETWORKDAYS(FACT_ORDERS[[#This Row],[Order-Date]], FACT_ORDERS[[#This Row],[ArrivalDate ]]) &gt; 10, "Late", "On Time")</f>
        <v>On Time</v>
      </c>
    </row>
    <row r="4921" spans="1:19" x14ac:dyDescent="0.3">
      <c r="A4921" s="12">
        <v>9919</v>
      </c>
      <c r="B4921" s="12">
        <v>256</v>
      </c>
      <c r="C4921" s="12">
        <v>10966</v>
      </c>
      <c r="D4921" s="12">
        <v>4920</v>
      </c>
      <c r="E4921" s="12" t="s">
        <v>244</v>
      </c>
      <c r="F4921" s="13">
        <v>45420</v>
      </c>
      <c r="G4921" s="26" t="s">
        <v>15011</v>
      </c>
      <c r="H4921" s="12">
        <v>94</v>
      </c>
      <c r="I4921" s="28">
        <f>VLOOKUP(B:B,DIM_PRODUCTS!A:F,5,FALSE)</f>
        <v>14</v>
      </c>
      <c r="J4921" s="28">
        <f>FACT_ORDERS[[#This Row],[ProductPrice]]*FACT_ORDERS[[#This Row],[Quantity]]</f>
        <v>1316</v>
      </c>
      <c r="K4921" s="12" t="str">
        <f>VLOOKUP(C:C,DIM_CUSTOMERS!A:G,7,FALSE)</f>
        <v>Kenya</v>
      </c>
      <c r="L4921" s="30" cm="1">
        <f t="array" ref="L4921">_xlfn.IFS(
    AND(FACT_ORDERS[[#This Row],[DeliveryMehtod]]="shippment",FACT_ORDERS[[#This Row],[TotalAmount]]&gt;=200), 0,
    AND(FACT_ORDERS[[#This Row],[DeliveryMehtod]]="pickup"), 15,
    AND(FACT_ORDERS[[#This Row],[DeliveryMehtod]]="shippment",FACT_ORDERS[[#This Row],[TotalAmount]]&lt;200), 35
)</f>
        <v>0</v>
      </c>
      <c r="M4921" s="12" t="str" cm="1">
        <f t="array" ref="M4921">_xlfn.IFS(
    SUMIFS(FACT_ORDERS[TotalAmount], FACT_ORDERS[WD_CUSTOMERS],FACT_ORDERS[[#This Row],[WD_CUSTOMERS]])&gt;=15000, "VIP",
    SUMIFS(FACT_ORDERS[TotalAmount], FACT_ORDERS[WD_CUSTOMERS],FACT_ORDERS[[#This Row],[WD_CUSTOMERS]])&gt;=8000, "Premium",
    TRUE, "Regular"
)</f>
        <v>VIP</v>
      </c>
      <c r="N4921" s="32" cm="1">
        <f t="array" ref="N4921">_xlfn.IFS(
   FACT_ORDERS[[#This Row],[TypeOfClient]]="VIP", 0.2,
   FACT_ORDERS[[#This Row],[TypeOfClient]]="Premium", 0.1,
   TRUE, 0
)</f>
        <v>0.2</v>
      </c>
      <c r="O4921" s="31" cm="1">
        <f t="array" ref="O4921">_xlfn.IFS(
   FACT_ORDERS[[#This Row],[TotalAmount]]&gt;1500, 0.15,
   FACT_ORDERS[[#This Row],[TotalAmount]]&gt;1000, 0.1,
   FACT_ORDERS[[#This Row],[TotalAmount]]&gt;500, 0.05,
   TRUE, 0
)</f>
        <v>0.1</v>
      </c>
      <c r="P4921" s="28">
        <f xml:space="preserve"> FACT_ORDERS[[#This Row],[TotalAmount]] * (1 - (FACT_ORDERS[[#This Row],[ClientDiscount]] + FACT_ORDERS[[#This Row],[OrderDiscount]]) )</f>
        <v>921.19999999999993</v>
      </c>
      <c r="Q4921" s="28">
        <f>FACT_ORDERS[[#This Row],[TotalAmountWithDiscount]]+FACT_ORDERS[[#This Row],[DeliveryCost]]</f>
        <v>921.19999999999993</v>
      </c>
      <c r="R4921" s="35">
        <v>45430</v>
      </c>
      <c r="S4921" s="35" t="str">
        <f>IF(NETWORKDAYS(FACT_ORDERS[[#This Row],[Order-Date]], FACT_ORDERS[[#This Row],[ArrivalDate ]]) &gt; 10, "Late", "On Time")</f>
        <v>On Time</v>
      </c>
    </row>
    <row r="4922" spans="1:19" x14ac:dyDescent="0.3">
      <c r="A4922" s="12">
        <v>9920</v>
      </c>
      <c r="B4922" s="12">
        <v>277</v>
      </c>
      <c r="C4922" s="12">
        <v>10966</v>
      </c>
      <c r="D4922" s="12">
        <v>4921</v>
      </c>
      <c r="E4922" s="12" t="s">
        <v>243</v>
      </c>
      <c r="F4922" s="13">
        <v>45420</v>
      </c>
      <c r="G4922" s="26" t="s">
        <v>15012</v>
      </c>
      <c r="H4922" s="12">
        <v>32</v>
      </c>
      <c r="I4922" s="28">
        <f>VLOOKUP(B:B,DIM_PRODUCTS!A:F,5,FALSE)</f>
        <v>19</v>
      </c>
      <c r="J4922" s="28">
        <f>FACT_ORDERS[[#This Row],[ProductPrice]]*FACT_ORDERS[[#This Row],[Quantity]]</f>
        <v>608</v>
      </c>
      <c r="K4922" s="12" t="str">
        <f>VLOOKUP(C:C,DIM_CUSTOMERS!A:G,7,FALSE)</f>
        <v>Kenya</v>
      </c>
      <c r="L4922" s="30" cm="1">
        <f t="array" ref="L4922">_xlfn.IFS(
    AND(FACT_ORDERS[[#This Row],[DeliveryMehtod]]="shippment",FACT_ORDERS[[#This Row],[TotalAmount]]&gt;=200), 0,
    AND(FACT_ORDERS[[#This Row],[DeliveryMehtod]]="pickup"), 15,
    AND(FACT_ORDERS[[#This Row],[DeliveryMehtod]]="shippment",FACT_ORDERS[[#This Row],[TotalAmount]]&lt;200), 35
)</f>
        <v>15</v>
      </c>
      <c r="M4922" s="12" t="str" cm="1">
        <f t="array" ref="M4922">_xlfn.IFS(
    SUMIFS(FACT_ORDERS[TotalAmount], FACT_ORDERS[WD_CUSTOMERS],FACT_ORDERS[[#This Row],[WD_CUSTOMERS]])&gt;=15000, "VIP",
    SUMIFS(FACT_ORDERS[TotalAmount], FACT_ORDERS[WD_CUSTOMERS],FACT_ORDERS[[#This Row],[WD_CUSTOMERS]])&gt;=8000, "Premium",
    TRUE, "Regular"
)</f>
        <v>VIP</v>
      </c>
      <c r="N4922" s="32" cm="1">
        <f t="array" ref="N4922">_xlfn.IFS(
   FACT_ORDERS[[#This Row],[TypeOfClient]]="VIP", 0.2,
   FACT_ORDERS[[#This Row],[TypeOfClient]]="Premium", 0.1,
   TRUE, 0
)</f>
        <v>0.2</v>
      </c>
      <c r="O4922" s="31" cm="1">
        <f t="array" ref="O4922">_xlfn.IFS(
   FACT_ORDERS[[#This Row],[TotalAmount]]&gt;1500, 0.15,
   FACT_ORDERS[[#This Row],[TotalAmount]]&gt;1000, 0.1,
   FACT_ORDERS[[#This Row],[TotalAmount]]&gt;500, 0.05,
   TRUE, 0
)</f>
        <v>0.05</v>
      </c>
      <c r="P4922" s="28">
        <f xml:space="preserve"> FACT_ORDERS[[#This Row],[TotalAmount]] * (1 - (FACT_ORDERS[[#This Row],[ClientDiscount]] + FACT_ORDERS[[#This Row],[OrderDiscount]]) )</f>
        <v>456</v>
      </c>
      <c r="Q4922" s="28">
        <f>FACT_ORDERS[[#This Row],[TotalAmountWithDiscount]]+FACT_ORDERS[[#This Row],[DeliveryCost]]</f>
        <v>471</v>
      </c>
      <c r="R4922" s="35">
        <v>45428</v>
      </c>
      <c r="S4922" s="35" t="str">
        <f>IF(NETWORKDAYS(FACT_ORDERS[[#This Row],[Order-Date]], FACT_ORDERS[[#This Row],[ArrivalDate ]]) &gt; 10, "Late", "On Time")</f>
        <v>On Time</v>
      </c>
    </row>
    <row r="4923" spans="1:19" x14ac:dyDescent="0.3">
      <c r="A4923" s="12">
        <v>9921</v>
      </c>
      <c r="B4923" s="12">
        <v>237</v>
      </c>
      <c r="C4923" s="12">
        <v>10966</v>
      </c>
      <c r="D4923" s="12">
        <v>4922</v>
      </c>
      <c r="E4923" s="12" t="s">
        <v>244</v>
      </c>
      <c r="F4923" s="13">
        <v>45420</v>
      </c>
      <c r="G4923" s="26" t="s">
        <v>15013</v>
      </c>
      <c r="H4923" s="12">
        <v>32</v>
      </c>
      <c r="I4923" s="28">
        <f>VLOOKUP(B:B,DIM_PRODUCTS!A:F,5,FALSE)</f>
        <v>17</v>
      </c>
      <c r="J4923" s="28">
        <f>FACT_ORDERS[[#This Row],[ProductPrice]]*FACT_ORDERS[[#This Row],[Quantity]]</f>
        <v>544</v>
      </c>
      <c r="K4923" s="12" t="str">
        <f>VLOOKUP(C:C,DIM_CUSTOMERS!A:G,7,FALSE)</f>
        <v>Kenya</v>
      </c>
      <c r="L4923" s="30" cm="1">
        <f t="array" ref="L4923">_xlfn.IFS(
    AND(FACT_ORDERS[[#This Row],[DeliveryMehtod]]="shippment",FACT_ORDERS[[#This Row],[TotalAmount]]&gt;=200), 0,
    AND(FACT_ORDERS[[#This Row],[DeliveryMehtod]]="pickup"), 15,
    AND(FACT_ORDERS[[#This Row],[DeliveryMehtod]]="shippment",FACT_ORDERS[[#This Row],[TotalAmount]]&lt;200), 35
)</f>
        <v>0</v>
      </c>
      <c r="M4923" s="12" t="str" cm="1">
        <f t="array" ref="M4923">_xlfn.IFS(
    SUMIFS(FACT_ORDERS[TotalAmount], FACT_ORDERS[WD_CUSTOMERS],FACT_ORDERS[[#This Row],[WD_CUSTOMERS]])&gt;=15000, "VIP",
    SUMIFS(FACT_ORDERS[TotalAmount], FACT_ORDERS[WD_CUSTOMERS],FACT_ORDERS[[#This Row],[WD_CUSTOMERS]])&gt;=8000, "Premium",
    TRUE, "Regular"
)</f>
        <v>VIP</v>
      </c>
      <c r="N4923" s="32" cm="1">
        <f t="array" ref="N4923">_xlfn.IFS(
   FACT_ORDERS[[#This Row],[TypeOfClient]]="VIP", 0.2,
   FACT_ORDERS[[#This Row],[TypeOfClient]]="Premium", 0.1,
   TRUE, 0
)</f>
        <v>0.2</v>
      </c>
      <c r="O4923" s="31" cm="1">
        <f t="array" ref="O4923">_xlfn.IFS(
   FACT_ORDERS[[#This Row],[TotalAmount]]&gt;1500, 0.15,
   FACT_ORDERS[[#This Row],[TotalAmount]]&gt;1000, 0.1,
   FACT_ORDERS[[#This Row],[TotalAmount]]&gt;500, 0.05,
   TRUE, 0
)</f>
        <v>0.05</v>
      </c>
      <c r="P4923" s="28">
        <f xml:space="preserve"> FACT_ORDERS[[#This Row],[TotalAmount]] * (1 - (FACT_ORDERS[[#This Row],[ClientDiscount]] + FACT_ORDERS[[#This Row],[OrderDiscount]]) )</f>
        <v>408</v>
      </c>
      <c r="Q4923" s="28">
        <f>FACT_ORDERS[[#This Row],[TotalAmountWithDiscount]]+FACT_ORDERS[[#This Row],[DeliveryCost]]</f>
        <v>408</v>
      </c>
      <c r="R4923" s="35">
        <v>45427</v>
      </c>
      <c r="S4923" s="35" t="str">
        <f>IF(NETWORKDAYS(FACT_ORDERS[[#This Row],[Order-Date]], FACT_ORDERS[[#This Row],[ArrivalDate ]]) &gt; 10, "Late", "On Time")</f>
        <v>On Time</v>
      </c>
    </row>
    <row r="4924" spans="1:19" x14ac:dyDescent="0.3">
      <c r="A4924" s="12">
        <v>9922</v>
      </c>
      <c r="B4924" s="12">
        <v>225</v>
      </c>
      <c r="C4924" s="12">
        <v>10409</v>
      </c>
      <c r="D4924" s="12">
        <v>4923</v>
      </c>
      <c r="E4924" s="12" t="s">
        <v>243</v>
      </c>
      <c r="F4924" s="13">
        <v>45188</v>
      </c>
      <c r="G4924" s="26" t="s">
        <v>15014</v>
      </c>
      <c r="H4924" s="12">
        <v>95</v>
      </c>
      <c r="I4924" s="28">
        <f>VLOOKUP(B:B,DIM_PRODUCTS!A:F,5,FALSE)</f>
        <v>21</v>
      </c>
      <c r="J4924" s="28">
        <f>FACT_ORDERS[[#This Row],[ProductPrice]]*FACT_ORDERS[[#This Row],[Quantity]]</f>
        <v>1995</v>
      </c>
      <c r="K4924" s="12" t="str">
        <f>VLOOKUP(C:C,DIM_CUSTOMERS!A:G,7,FALSE)</f>
        <v>Canada</v>
      </c>
      <c r="L4924" s="30" cm="1">
        <f t="array" ref="L4924">_xlfn.IFS(
    AND(FACT_ORDERS[[#This Row],[DeliveryMehtod]]="shippment",FACT_ORDERS[[#This Row],[TotalAmount]]&gt;=200), 0,
    AND(FACT_ORDERS[[#This Row],[DeliveryMehtod]]="pickup"), 15,
    AND(FACT_ORDERS[[#This Row],[DeliveryMehtod]]="shippment",FACT_ORDERS[[#This Row],[TotalAmount]]&lt;200), 35
)</f>
        <v>15</v>
      </c>
      <c r="M4924" s="12" t="str" cm="1">
        <f t="array" ref="M4924">_xlfn.IFS(
    SUMIFS(FACT_ORDERS[TotalAmount], FACT_ORDERS[WD_CUSTOMERS],FACT_ORDERS[[#This Row],[WD_CUSTOMERS]])&gt;=15000, "VIP",
    SUMIFS(FACT_ORDERS[TotalAmount], FACT_ORDERS[WD_CUSTOMERS],FACT_ORDERS[[#This Row],[WD_CUSTOMERS]])&gt;=8000, "Premium",
    TRUE, "Regular"
)</f>
        <v>Regular</v>
      </c>
      <c r="N4924" s="32" cm="1">
        <f t="array" ref="N4924">_xlfn.IFS(
   FACT_ORDERS[[#This Row],[TypeOfClient]]="VIP", 0.2,
   FACT_ORDERS[[#This Row],[TypeOfClient]]="Premium", 0.1,
   TRUE, 0
)</f>
        <v>0</v>
      </c>
      <c r="O4924" s="31" cm="1">
        <f t="array" ref="O4924">_xlfn.IFS(
   FACT_ORDERS[[#This Row],[TotalAmount]]&gt;1500, 0.15,
   FACT_ORDERS[[#This Row],[TotalAmount]]&gt;1000, 0.1,
   FACT_ORDERS[[#This Row],[TotalAmount]]&gt;500, 0.05,
   TRUE, 0
)</f>
        <v>0.15</v>
      </c>
      <c r="P4924" s="28">
        <f xml:space="preserve"> FACT_ORDERS[[#This Row],[TotalAmount]] * (1 - (FACT_ORDERS[[#This Row],[ClientDiscount]] + FACT_ORDERS[[#This Row],[OrderDiscount]]) )</f>
        <v>1695.75</v>
      </c>
      <c r="Q4924" s="28">
        <f>FACT_ORDERS[[#This Row],[TotalAmountWithDiscount]]+FACT_ORDERS[[#This Row],[DeliveryCost]]</f>
        <v>1710.75</v>
      </c>
      <c r="R4924" s="35">
        <v>45195</v>
      </c>
      <c r="S4924" s="35" t="str">
        <f>IF(NETWORKDAYS(FACT_ORDERS[[#This Row],[Order-Date]], FACT_ORDERS[[#This Row],[ArrivalDate ]]) &gt; 10, "Late", "On Time")</f>
        <v>On Time</v>
      </c>
    </row>
    <row r="4925" spans="1:19" x14ac:dyDescent="0.3">
      <c r="A4925" s="12">
        <v>9923</v>
      </c>
      <c r="B4925" s="12">
        <v>225</v>
      </c>
      <c r="C4925" s="12">
        <v>10409</v>
      </c>
      <c r="D4925" s="12">
        <v>4924</v>
      </c>
      <c r="E4925" s="12" t="s">
        <v>243</v>
      </c>
      <c r="F4925" s="13">
        <v>45132</v>
      </c>
      <c r="G4925" s="26" t="s">
        <v>15015</v>
      </c>
      <c r="H4925" s="12">
        <v>31</v>
      </c>
      <c r="I4925" s="28">
        <f>VLOOKUP(B:B,DIM_PRODUCTS!A:F,5,FALSE)</f>
        <v>21</v>
      </c>
      <c r="J4925" s="28">
        <f>FACT_ORDERS[[#This Row],[ProductPrice]]*FACT_ORDERS[[#This Row],[Quantity]]</f>
        <v>651</v>
      </c>
      <c r="K4925" s="12" t="str">
        <f>VLOOKUP(C:C,DIM_CUSTOMERS!A:G,7,FALSE)</f>
        <v>Canada</v>
      </c>
      <c r="L4925" s="30" cm="1">
        <f t="array" ref="L4925">_xlfn.IFS(
    AND(FACT_ORDERS[[#This Row],[DeliveryMehtod]]="shippment",FACT_ORDERS[[#This Row],[TotalAmount]]&gt;=200), 0,
    AND(FACT_ORDERS[[#This Row],[DeliveryMehtod]]="pickup"), 15,
    AND(FACT_ORDERS[[#This Row],[DeliveryMehtod]]="shippment",FACT_ORDERS[[#This Row],[TotalAmount]]&lt;200), 35
)</f>
        <v>15</v>
      </c>
      <c r="M4925" s="12" t="str" cm="1">
        <f t="array" ref="M4925">_xlfn.IFS(
    SUMIFS(FACT_ORDERS[TotalAmount], FACT_ORDERS[WD_CUSTOMERS],FACT_ORDERS[[#This Row],[WD_CUSTOMERS]])&gt;=15000, "VIP",
    SUMIFS(FACT_ORDERS[TotalAmount], FACT_ORDERS[WD_CUSTOMERS],FACT_ORDERS[[#This Row],[WD_CUSTOMERS]])&gt;=8000, "Premium",
    TRUE, "Regular"
)</f>
        <v>Regular</v>
      </c>
      <c r="N4925" s="32" cm="1">
        <f t="array" ref="N4925">_xlfn.IFS(
   FACT_ORDERS[[#This Row],[TypeOfClient]]="VIP", 0.2,
   FACT_ORDERS[[#This Row],[TypeOfClient]]="Premium", 0.1,
   TRUE, 0
)</f>
        <v>0</v>
      </c>
      <c r="O4925" s="31" cm="1">
        <f t="array" ref="O4925">_xlfn.IFS(
   FACT_ORDERS[[#This Row],[TotalAmount]]&gt;1500, 0.15,
   FACT_ORDERS[[#This Row],[TotalAmount]]&gt;1000, 0.1,
   FACT_ORDERS[[#This Row],[TotalAmount]]&gt;500, 0.05,
   TRUE, 0
)</f>
        <v>0.05</v>
      </c>
      <c r="P4925" s="28">
        <f xml:space="preserve"> FACT_ORDERS[[#This Row],[TotalAmount]] * (1 - (FACT_ORDERS[[#This Row],[ClientDiscount]] + FACT_ORDERS[[#This Row],[OrderDiscount]]) )</f>
        <v>618.44999999999993</v>
      </c>
      <c r="Q4925" s="28">
        <f>FACT_ORDERS[[#This Row],[TotalAmountWithDiscount]]+FACT_ORDERS[[#This Row],[DeliveryCost]]</f>
        <v>633.44999999999993</v>
      </c>
      <c r="R4925" s="35">
        <v>45139</v>
      </c>
      <c r="S4925" s="35" t="str">
        <f>IF(NETWORKDAYS(FACT_ORDERS[[#This Row],[Order-Date]], FACT_ORDERS[[#This Row],[ArrivalDate ]]) &gt; 10, "Late", "On Time")</f>
        <v>On Time</v>
      </c>
    </row>
    <row r="4926" spans="1:19" x14ac:dyDescent="0.3">
      <c r="A4926" s="12">
        <v>9924</v>
      </c>
      <c r="B4926" s="12">
        <v>225</v>
      </c>
      <c r="C4926" s="12">
        <v>10409</v>
      </c>
      <c r="D4926" s="12">
        <v>4925</v>
      </c>
      <c r="E4926" s="12" t="s">
        <v>243</v>
      </c>
      <c r="F4926" s="13">
        <v>45135</v>
      </c>
      <c r="G4926" s="26" t="s">
        <v>3841</v>
      </c>
      <c r="H4926" s="12">
        <v>31</v>
      </c>
      <c r="I4926" s="28">
        <f>VLOOKUP(B:B,DIM_PRODUCTS!A:F,5,FALSE)</f>
        <v>21</v>
      </c>
      <c r="J4926" s="28">
        <f>FACT_ORDERS[[#This Row],[ProductPrice]]*FACT_ORDERS[[#This Row],[Quantity]]</f>
        <v>651</v>
      </c>
      <c r="K4926" s="12" t="str">
        <f>VLOOKUP(C:C,DIM_CUSTOMERS!A:G,7,FALSE)</f>
        <v>Canada</v>
      </c>
      <c r="L4926" s="30" cm="1">
        <f t="array" ref="L4926">_xlfn.IFS(
    AND(FACT_ORDERS[[#This Row],[DeliveryMehtod]]="shippment",FACT_ORDERS[[#This Row],[TotalAmount]]&gt;=200), 0,
    AND(FACT_ORDERS[[#This Row],[DeliveryMehtod]]="pickup"), 15,
    AND(FACT_ORDERS[[#This Row],[DeliveryMehtod]]="shippment",FACT_ORDERS[[#This Row],[TotalAmount]]&lt;200), 35
)</f>
        <v>15</v>
      </c>
      <c r="M4926" s="12" t="str" cm="1">
        <f t="array" ref="M4926">_xlfn.IFS(
    SUMIFS(FACT_ORDERS[TotalAmount], FACT_ORDERS[WD_CUSTOMERS],FACT_ORDERS[[#This Row],[WD_CUSTOMERS]])&gt;=15000, "VIP",
    SUMIFS(FACT_ORDERS[TotalAmount], FACT_ORDERS[WD_CUSTOMERS],FACT_ORDERS[[#This Row],[WD_CUSTOMERS]])&gt;=8000, "Premium",
    TRUE, "Regular"
)</f>
        <v>Regular</v>
      </c>
      <c r="N4926" s="32" cm="1">
        <f t="array" ref="N4926">_xlfn.IFS(
   FACT_ORDERS[[#This Row],[TypeOfClient]]="VIP", 0.2,
   FACT_ORDERS[[#This Row],[TypeOfClient]]="Premium", 0.1,
   TRUE, 0
)</f>
        <v>0</v>
      </c>
      <c r="O4926" s="31" cm="1">
        <f t="array" ref="O4926">_xlfn.IFS(
   FACT_ORDERS[[#This Row],[TotalAmount]]&gt;1500, 0.15,
   FACT_ORDERS[[#This Row],[TotalAmount]]&gt;1000, 0.1,
   FACT_ORDERS[[#This Row],[TotalAmount]]&gt;500, 0.05,
   TRUE, 0
)</f>
        <v>0.05</v>
      </c>
      <c r="P4926" s="28">
        <f xml:space="preserve"> FACT_ORDERS[[#This Row],[TotalAmount]] * (1 - (FACT_ORDERS[[#This Row],[ClientDiscount]] + FACT_ORDERS[[#This Row],[OrderDiscount]]) )</f>
        <v>618.44999999999993</v>
      </c>
      <c r="Q4926" s="28">
        <f>FACT_ORDERS[[#This Row],[TotalAmountWithDiscount]]+FACT_ORDERS[[#This Row],[DeliveryCost]]</f>
        <v>633.44999999999993</v>
      </c>
      <c r="R4926" s="35">
        <v>45145</v>
      </c>
      <c r="S4926" s="35" t="str">
        <f>IF(NETWORKDAYS(FACT_ORDERS[[#This Row],[Order-Date]], FACT_ORDERS[[#This Row],[ArrivalDate ]]) &gt; 10, "Late", "On Time")</f>
        <v>On Time</v>
      </c>
    </row>
    <row r="4927" spans="1:19" x14ac:dyDescent="0.3">
      <c r="A4927" s="12">
        <v>9925</v>
      </c>
      <c r="B4927" s="12">
        <v>225</v>
      </c>
      <c r="C4927" s="12">
        <v>10409</v>
      </c>
      <c r="D4927" s="12">
        <v>4926</v>
      </c>
      <c r="E4927" s="12" t="s">
        <v>244</v>
      </c>
      <c r="F4927" s="13">
        <v>44944</v>
      </c>
      <c r="G4927" s="26" t="s">
        <v>15016</v>
      </c>
      <c r="H4927" s="12">
        <v>95</v>
      </c>
      <c r="I4927" s="28">
        <f>VLOOKUP(B:B,DIM_PRODUCTS!A:F,5,FALSE)</f>
        <v>21</v>
      </c>
      <c r="J4927" s="28">
        <f>FACT_ORDERS[[#This Row],[ProductPrice]]*FACT_ORDERS[[#This Row],[Quantity]]</f>
        <v>1995</v>
      </c>
      <c r="K4927" s="12" t="str">
        <f>VLOOKUP(C:C,DIM_CUSTOMERS!A:G,7,FALSE)</f>
        <v>Canada</v>
      </c>
      <c r="L4927" s="30" cm="1">
        <f t="array" ref="L4927">_xlfn.IFS(
    AND(FACT_ORDERS[[#This Row],[DeliveryMehtod]]="shippment",FACT_ORDERS[[#This Row],[TotalAmount]]&gt;=200), 0,
    AND(FACT_ORDERS[[#This Row],[DeliveryMehtod]]="pickup"), 15,
    AND(FACT_ORDERS[[#This Row],[DeliveryMehtod]]="shippment",FACT_ORDERS[[#This Row],[TotalAmount]]&lt;200), 35
)</f>
        <v>0</v>
      </c>
      <c r="M4927" s="12" t="str" cm="1">
        <f t="array" ref="M4927">_xlfn.IFS(
    SUMIFS(FACT_ORDERS[TotalAmount], FACT_ORDERS[WD_CUSTOMERS],FACT_ORDERS[[#This Row],[WD_CUSTOMERS]])&gt;=15000, "VIP",
    SUMIFS(FACT_ORDERS[TotalAmount], FACT_ORDERS[WD_CUSTOMERS],FACT_ORDERS[[#This Row],[WD_CUSTOMERS]])&gt;=8000, "Premium",
    TRUE, "Regular"
)</f>
        <v>Regular</v>
      </c>
      <c r="N4927" s="32" cm="1">
        <f t="array" ref="N4927">_xlfn.IFS(
   FACT_ORDERS[[#This Row],[TypeOfClient]]="VIP", 0.2,
   FACT_ORDERS[[#This Row],[TypeOfClient]]="Premium", 0.1,
   TRUE, 0
)</f>
        <v>0</v>
      </c>
      <c r="O4927" s="31" cm="1">
        <f t="array" ref="O4927">_xlfn.IFS(
   FACT_ORDERS[[#This Row],[TotalAmount]]&gt;1500, 0.15,
   FACT_ORDERS[[#This Row],[TotalAmount]]&gt;1000, 0.1,
   FACT_ORDERS[[#This Row],[TotalAmount]]&gt;500, 0.05,
   TRUE, 0
)</f>
        <v>0.15</v>
      </c>
      <c r="P4927" s="28">
        <f xml:space="preserve"> FACT_ORDERS[[#This Row],[TotalAmount]] * (1 - (FACT_ORDERS[[#This Row],[ClientDiscount]] + FACT_ORDERS[[#This Row],[OrderDiscount]]) )</f>
        <v>1695.75</v>
      </c>
      <c r="Q4927" s="28">
        <f>FACT_ORDERS[[#This Row],[TotalAmountWithDiscount]]+FACT_ORDERS[[#This Row],[DeliveryCost]]</f>
        <v>1695.75</v>
      </c>
      <c r="R4927" s="35">
        <v>44951</v>
      </c>
      <c r="S4927" s="35" t="str">
        <f>IF(NETWORKDAYS(FACT_ORDERS[[#This Row],[Order-Date]], FACT_ORDERS[[#This Row],[ArrivalDate ]]) &gt; 10, "Late", "On Time")</f>
        <v>On Time</v>
      </c>
    </row>
    <row r="4928" spans="1:19" x14ac:dyDescent="0.3">
      <c r="A4928" s="12">
        <v>9926</v>
      </c>
      <c r="B4928" s="12">
        <v>216</v>
      </c>
      <c r="C4928" s="12">
        <v>10192</v>
      </c>
      <c r="D4928" s="12">
        <v>4927</v>
      </c>
      <c r="E4928" s="12" t="s">
        <v>244</v>
      </c>
      <c r="F4928" s="13">
        <v>44298</v>
      </c>
      <c r="G4928" s="26" t="s">
        <v>15017</v>
      </c>
      <c r="H4928" s="12">
        <v>24</v>
      </c>
      <c r="I4928" s="28">
        <f>VLOOKUP(B:B,DIM_PRODUCTS!A:F,5,FALSE)</f>
        <v>23</v>
      </c>
      <c r="J4928" s="28">
        <f>FACT_ORDERS[[#This Row],[ProductPrice]]*FACT_ORDERS[[#This Row],[Quantity]]</f>
        <v>552</v>
      </c>
      <c r="K4928" s="12" t="str">
        <f>VLOOKUP(C:C,DIM_CUSTOMERS!A:G,7,FALSE)</f>
        <v>USA</v>
      </c>
      <c r="L4928" s="30" cm="1">
        <f t="array" ref="L4928">_xlfn.IFS(
    AND(FACT_ORDERS[[#This Row],[DeliveryMehtod]]="shippment",FACT_ORDERS[[#This Row],[TotalAmount]]&gt;=200), 0,
    AND(FACT_ORDERS[[#This Row],[DeliveryMehtod]]="pickup"), 15,
    AND(FACT_ORDERS[[#This Row],[DeliveryMehtod]]="shippment",FACT_ORDERS[[#This Row],[TotalAmount]]&lt;200), 35
)</f>
        <v>0</v>
      </c>
      <c r="M4928" s="12" t="str" cm="1">
        <f t="array" ref="M4928">_xlfn.IFS(
    SUMIFS(FACT_ORDERS[TotalAmount], FACT_ORDERS[WD_CUSTOMERS],FACT_ORDERS[[#This Row],[WD_CUSTOMERS]])&gt;=15000, "VIP",
    SUMIFS(FACT_ORDERS[TotalAmount], FACT_ORDERS[WD_CUSTOMERS],FACT_ORDERS[[#This Row],[WD_CUSTOMERS]])&gt;=8000, "Premium",
    TRUE, "Regular"
)</f>
        <v>Regular</v>
      </c>
      <c r="N4928" s="32" cm="1">
        <f t="array" ref="N4928">_xlfn.IFS(
   FACT_ORDERS[[#This Row],[TypeOfClient]]="VIP", 0.2,
   FACT_ORDERS[[#This Row],[TypeOfClient]]="Premium", 0.1,
   TRUE, 0
)</f>
        <v>0</v>
      </c>
      <c r="O4928" s="31" cm="1">
        <f t="array" ref="O4928">_xlfn.IFS(
   FACT_ORDERS[[#This Row],[TotalAmount]]&gt;1500, 0.15,
   FACT_ORDERS[[#This Row],[TotalAmount]]&gt;1000, 0.1,
   FACT_ORDERS[[#This Row],[TotalAmount]]&gt;500, 0.05,
   TRUE, 0
)</f>
        <v>0.05</v>
      </c>
      <c r="P4928" s="28">
        <f xml:space="preserve"> FACT_ORDERS[[#This Row],[TotalAmount]] * (1 - (FACT_ORDERS[[#This Row],[ClientDiscount]] + FACT_ORDERS[[#This Row],[OrderDiscount]]) )</f>
        <v>524.4</v>
      </c>
      <c r="Q4928" s="28">
        <f>FACT_ORDERS[[#This Row],[TotalAmountWithDiscount]]+FACT_ORDERS[[#This Row],[DeliveryCost]]</f>
        <v>524.4</v>
      </c>
      <c r="R4928" s="35">
        <v>44307</v>
      </c>
      <c r="S4928" s="35" t="str">
        <f>IF(NETWORKDAYS(FACT_ORDERS[[#This Row],[Order-Date]], FACT_ORDERS[[#This Row],[ArrivalDate ]]) &gt; 10, "Late", "On Time")</f>
        <v>On Time</v>
      </c>
    </row>
    <row r="4929" spans="1:19" x14ac:dyDescent="0.3">
      <c r="A4929" s="12">
        <v>9927</v>
      </c>
      <c r="B4929" s="12">
        <v>216</v>
      </c>
      <c r="C4929" s="12">
        <v>10192</v>
      </c>
      <c r="D4929" s="12">
        <v>4928</v>
      </c>
      <c r="E4929" s="12" t="s">
        <v>244</v>
      </c>
      <c r="F4929" s="13">
        <v>44189</v>
      </c>
      <c r="G4929" s="26" t="s">
        <v>15018</v>
      </c>
      <c r="H4929" s="12">
        <v>30</v>
      </c>
      <c r="I4929" s="28">
        <f>VLOOKUP(B:B,DIM_PRODUCTS!A:F,5,FALSE)</f>
        <v>23</v>
      </c>
      <c r="J4929" s="28">
        <f>FACT_ORDERS[[#This Row],[ProductPrice]]*FACT_ORDERS[[#This Row],[Quantity]]</f>
        <v>690</v>
      </c>
      <c r="K4929" s="12" t="str">
        <f>VLOOKUP(C:C,DIM_CUSTOMERS!A:G,7,FALSE)</f>
        <v>USA</v>
      </c>
      <c r="L4929" s="30" cm="1">
        <f t="array" ref="L4929">_xlfn.IFS(
    AND(FACT_ORDERS[[#This Row],[DeliveryMehtod]]="shippment",FACT_ORDERS[[#This Row],[TotalAmount]]&gt;=200), 0,
    AND(FACT_ORDERS[[#This Row],[DeliveryMehtod]]="pickup"), 15,
    AND(FACT_ORDERS[[#This Row],[DeliveryMehtod]]="shippment",FACT_ORDERS[[#This Row],[TotalAmount]]&lt;200), 35
)</f>
        <v>0</v>
      </c>
      <c r="M4929" s="12" t="str" cm="1">
        <f t="array" ref="M4929">_xlfn.IFS(
    SUMIFS(FACT_ORDERS[TotalAmount], FACT_ORDERS[WD_CUSTOMERS],FACT_ORDERS[[#This Row],[WD_CUSTOMERS]])&gt;=15000, "VIP",
    SUMIFS(FACT_ORDERS[TotalAmount], FACT_ORDERS[WD_CUSTOMERS],FACT_ORDERS[[#This Row],[WD_CUSTOMERS]])&gt;=8000, "Premium",
    TRUE, "Regular"
)</f>
        <v>Regular</v>
      </c>
      <c r="N4929" s="32" cm="1">
        <f t="array" ref="N4929">_xlfn.IFS(
   FACT_ORDERS[[#This Row],[TypeOfClient]]="VIP", 0.2,
   FACT_ORDERS[[#This Row],[TypeOfClient]]="Premium", 0.1,
   TRUE, 0
)</f>
        <v>0</v>
      </c>
      <c r="O4929" s="31" cm="1">
        <f t="array" ref="O4929">_xlfn.IFS(
   FACT_ORDERS[[#This Row],[TotalAmount]]&gt;1500, 0.15,
   FACT_ORDERS[[#This Row],[TotalAmount]]&gt;1000, 0.1,
   FACT_ORDERS[[#This Row],[TotalAmount]]&gt;500, 0.05,
   TRUE, 0
)</f>
        <v>0.05</v>
      </c>
      <c r="P4929" s="28">
        <f xml:space="preserve"> FACT_ORDERS[[#This Row],[TotalAmount]] * (1 - (FACT_ORDERS[[#This Row],[ClientDiscount]] + FACT_ORDERS[[#This Row],[OrderDiscount]]) )</f>
        <v>655.5</v>
      </c>
      <c r="Q4929" s="28">
        <f>FACT_ORDERS[[#This Row],[TotalAmountWithDiscount]]+FACT_ORDERS[[#This Row],[DeliveryCost]]</f>
        <v>655.5</v>
      </c>
      <c r="R4929" s="35">
        <v>44196</v>
      </c>
      <c r="S4929" s="35" t="str">
        <f>IF(NETWORKDAYS(FACT_ORDERS[[#This Row],[Order-Date]], FACT_ORDERS[[#This Row],[ArrivalDate ]]) &gt; 10, "Late", "On Time")</f>
        <v>On Time</v>
      </c>
    </row>
    <row r="4930" spans="1:19" x14ac:dyDescent="0.3">
      <c r="A4930" s="12">
        <v>9928</v>
      </c>
      <c r="B4930" s="12">
        <v>273</v>
      </c>
      <c r="C4930" s="12">
        <v>10237</v>
      </c>
      <c r="D4930" s="12">
        <v>4929</v>
      </c>
      <c r="E4930" s="12" t="s">
        <v>243</v>
      </c>
      <c r="F4930" s="13">
        <v>44441</v>
      </c>
      <c r="G4930" s="26" t="s">
        <v>15019</v>
      </c>
      <c r="H4930" s="12">
        <v>96</v>
      </c>
      <c r="I4930" s="28">
        <f>VLOOKUP(B:B,DIM_PRODUCTS!A:F,5,FALSE)</f>
        <v>20</v>
      </c>
      <c r="J4930" s="28">
        <f>FACT_ORDERS[[#This Row],[ProductPrice]]*FACT_ORDERS[[#This Row],[Quantity]]</f>
        <v>1920</v>
      </c>
      <c r="K4930" s="12" t="str">
        <f>VLOOKUP(C:C,DIM_CUSTOMERS!A:G,7,FALSE)</f>
        <v>Canada</v>
      </c>
      <c r="L4930" s="30" cm="1">
        <f t="array" ref="L4930">_xlfn.IFS(
    AND(FACT_ORDERS[[#This Row],[DeliveryMehtod]]="shippment",FACT_ORDERS[[#This Row],[TotalAmount]]&gt;=200), 0,
    AND(FACT_ORDERS[[#This Row],[DeliveryMehtod]]="pickup"), 15,
    AND(FACT_ORDERS[[#This Row],[DeliveryMehtod]]="shippment",FACT_ORDERS[[#This Row],[TotalAmount]]&lt;200), 35
)</f>
        <v>15</v>
      </c>
      <c r="M4930" s="12" t="str" cm="1">
        <f t="array" ref="M4930">_xlfn.IFS(
    SUMIFS(FACT_ORDERS[TotalAmount], FACT_ORDERS[WD_CUSTOMERS],FACT_ORDERS[[#This Row],[WD_CUSTOMERS]])&gt;=15000, "VIP",
    SUMIFS(FACT_ORDERS[TotalAmount], FACT_ORDERS[WD_CUSTOMERS],FACT_ORDERS[[#This Row],[WD_CUSTOMERS]])&gt;=8000, "Premium",
    TRUE, "Regular"
)</f>
        <v>Premium</v>
      </c>
      <c r="N4930" s="32" cm="1">
        <f t="array" ref="N4930">_xlfn.IFS(
   FACT_ORDERS[[#This Row],[TypeOfClient]]="VIP", 0.2,
   FACT_ORDERS[[#This Row],[TypeOfClient]]="Premium", 0.1,
   TRUE, 0
)</f>
        <v>0.1</v>
      </c>
      <c r="O4930" s="31" cm="1">
        <f t="array" ref="O4930">_xlfn.IFS(
   FACT_ORDERS[[#This Row],[TotalAmount]]&gt;1500, 0.15,
   FACT_ORDERS[[#This Row],[TotalAmount]]&gt;1000, 0.1,
   FACT_ORDERS[[#This Row],[TotalAmount]]&gt;500, 0.05,
   TRUE, 0
)</f>
        <v>0.15</v>
      </c>
      <c r="P4930" s="28">
        <f xml:space="preserve"> FACT_ORDERS[[#This Row],[TotalAmount]] * (1 - (FACT_ORDERS[[#This Row],[ClientDiscount]] + FACT_ORDERS[[#This Row],[OrderDiscount]]) )</f>
        <v>1440</v>
      </c>
      <c r="Q4930" s="28">
        <f>FACT_ORDERS[[#This Row],[TotalAmountWithDiscount]]+FACT_ORDERS[[#This Row],[DeliveryCost]]</f>
        <v>1455</v>
      </c>
      <c r="R4930" s="35">
        <v>44452</v>
      </c>
      <c r="S4930" s="35" t="str">
        <f>IF(NETWORKDAYS(FACT_ORDERS[[#This Row],[Order-Date]], FACT_ORDERS[[#This Row],[ArrivalDate ]]) &gt; 10, "Late", "On Time")</f>
        <v>On Time</v>
      </c>
    </row>
    <row r="4931" spans="1:19" x14ac:dyDescent="0.3">
      <c r="A4931" s="12">
        <v>9929</v>
      </c>
      <c r="B4931" s="12">
        <v>205</v>
      </c>
      <c r="C4931" s="12">
        <v>10237</v>
      </c>
      <c r="D4931" s="12">
        <v>4930</v>
      </c>
      <c r="E4931" s="12" t="s">
        <v>243</v>
      </c>
      <c r="F4931" s="13">
        <v>44441</v>
      </c>
      <c r="G4931" s="26" t="s">
        <v>15020</v>
      </c>
      <c r="H4931" s="12">
        <v>11</v>
      </c>
      <c r="I4931" s="28">
        <f>VLOOKUP(B:B,DIM_PRODUCTS!A:F,5,FALSE)</f>
        <v>11</v>
      </c>
      <c r="J4931" s="28">
        <f>FACT_ORDERS[[#This Row],[ProductPrice]]*FACT_ORDERS[[#This Row],[Quantity]]</f>
        <v>121</v>
      </c>
      <c r="K4931" s="12" t="str">
        <f>VLOOKUP(C:C,DIM_CUSTOMERS!A:G,7,FALSE)</f>
        <v>Canada</v>
      </c>
      <c r="L4931" s="30" cm="1">
        <f t="array" ref="L4931">_xlfn.IFS(
    AND(FACT_ORDERS[[#This Row],[DeliveryMehtod]]="shippment",FACT_ORDERS[[#This Row],[TotalAmount]]&gt;=200), 0,
    AND(FACT_ORDERS[[#This Row],[DeliveryMehtod]]="pickup"), 15,
    AND(FACT_ORDERS[[#This Row],[DeliveryMehtod]]="shippment",FACT_ORDERS[[#This Row],[TotalAmount]]&lt;200), 35
)</f>
        <v>15</v>
      </c>
      <c r="M4931" s="12" t="str" cm="1">
        <f t="array" ref="M4931">_xlfn.IFS(
    SUMIFS(FACT_ORDERS[TotalAmount], FACT_ORDERS[WD_CUSTOMERS],FACT_ORDERS[[#This Row],[WD_CUSTOMERS]])&gt;=15000, "VIP",
    SUMIFS(FACT_ORDERS[TotalAmount], FACT_ORDERS[WD_CUSTOMERS],FACT_ORDERS[[#This Row],[WD_CUSTOMERS]])&gt;=8000, "Premium",
    TRUE, "Regular"
)</f>
        <v>Premium</v>
      </c>
      <c r="N4931" s="32" cm="1">
        <f t="array" ref="N4931">_xlfn.IFS(
   FACT_ORDERS[[#This Row],[TypeOfClient]]="VIP", 0.2,
   FACT_ORDERS[[#This Row],[TypeOfClient]]="Premium", 0.1,
   TRUE, 0
)</f>
        <v>0.1</v>
      </c>
      <c r="O4931" s="31" cm="1">
        <f t="array" ref="O4931">_xlfn.IFS(
   FACT_ORDERS[[#This Row],[TotalAmount]]&gt;1500, 0.15,
   FACT_ORDERS[[#This Row],[TotalAmount]]&gt;1000, 0.1,
   FACT_ORDERS[[#This Row],[TotalAmount]]&gt;500, 0.05,
   TRUE, 0
)</f>
        <v>0</v>
      </c>
      <c r="P4931" s="28">
        <f xml:space="preserve"> FACT_ORDERS[[#This Row],[TotalAmount]] * (1 - (FACT_ORDERS[[#This Row],[ClientDiscount]] + FACT_ORDERS[[#This Row],[OrderDiscount]]) )</f>
        <v>108.9</v>
      </c>
      <c r="Q4931" s="28">
        <f>FACT_ORDERS[[#This Row],[TotalAmountWithDiscount]]+FACT_ORDERS[[#This Row],[DeliveryCost]]</f>
        <v>123.9</v>
      </c>
      <c r="R4931" s="35">
        <v>44452</v>
      </c>
      <c r="S4931" s="35" t="str">
        <f>IF(NETWORKDAYS(FACT_ORDERS[[#This Row],[Order-Date]], FACT_ORDERS[[#This Row],[ArrivalDate ]]) &gt; 10, "Late", "On Time")</f>
        <v>On Time</v>
      </c>
    </row>
    <row r="4932" spans="1:19" x14ac:dyDescent="0.3">
      <c r="A4932" s="12">
        <v>9930</v>
      </c>
      <c r="B4932" s="12">
        <v>233</v>
      </c>
      <c r="C4932" s="12">
        <v>10237</v>
      </c>
      <c r="D4932" s="12">
        <v>4931</v>
      </c>
      <c r="E4932" s="12" t="s">
        <v>244</v>
      </c>
      <c r="F4932" s="13">
        <v>44441</v>
      </c>
      <c r="G4932" s="26" t="s">
        <v>15021</v>
      </c>
      <c r="H4932" s="12">
        <v>15</v>
      </c>
      <c r="I4932" s="28">
        <f>VLOOKUP(B:B,DIM_PRODUCTS!A:F,5,FALSE)</f>
        <v>13</v>
      </c>
      <c r="J4932" s="28">
        <f>FACT_ORDERS[[#This Row],[ProductPrice]]*FACT_ORDERS[[#This Row],[Quantity]]</f>
        <v>195</v>
      </c>
      <c r="K4932" s="12" t="str">
        <f>VLOOKUP(C:C,DIM_CUSTOMERS!A:G,7,FALSE)</f>
        <v>Canada</v>
      </c>
      <c r="L4932" s="30" cm="1">
        <f t="array" ref="L4932">_xlfn.IFS(
    AND(FACT_ORDERS[[#This Row],[DeliveryMehtod]]="shippment",FACT_ORDERS[[#This Row],[TotalAmount]]&gt;=200), 0,
    AND(FACT_ORDERS[[#This Row],[DeliveryMehtod]]="pickup"), 15,
    AND(FACT_ORDERS[[#This Row],[DeliveryMehtod]]="shippment",FACT_ORDERS[[#This Row],[TotalAmount]]&lt;200), 35
)</f>
        <v>35</v>
      </c>
      <c r="M4932" s="12" t="str" cm="1">
        <f t="array" ref="M4932">_xlfn.IFS(
    SUMIFS(FACT_ORDERS[TotalAmount], FACT_ORDERS[WD_CUSTOMERS],FACT_ORDERS[[#This Row],[WD_CUSTOMERS]])&gt;=15000, "VIP",
    SUMIFS(FACT_ORDERS[TotalAmount], FACT_ORDERS[WD_CUSTOMERS],FACT_ORDERS[[#This Row],[WD_CUSTOMERS]])&gt;=8000, "Premium",
    TRUE, "Regular"
)</f>
        <v>Premium</v>
      </c>
      <c r="N4932" s="32" cm="1">
        <f t="array" ref="N4932">_xlfn.IFS(
   FACT_ORDERS[[#This Row],[TypeOfClient]]="VIP", 0.2,
   FACT_ORDERS[[#This Row],[TypeOfClient]]="Premium", 0.1,
   TRUE, 0
)</f>
        <v>0.1</v>
      </c>
      <c r="O4932" s="31" cm="1">
        <f t="array" ref="O4932">_xlfn.IFS(
   FACT_ORDERS[[#This Row],[TotalAmount]]&gt;1500, 0.15,
   FACT_ORDERS[[#This Row],[TotalAmount]]&gt;1000, 0.1,
   FACT_ORDERS[[#This Row],[TotalAmount]]&gt;500, 0.05,
   TRUE, 0
)</f>
        <v>0</v>
      </c>
      <c r="P4932" s="28">
        <f xml:space="preserve"> FACT_ORDERS[[#This Row],[TotalAmount]] * (1 - (FACT_ORDERS[[#This Row],[ClientDiscount]] + FACT_ORDERS[[#This Row],[OrderDiscount]]) )</f>
        <v>175.5</v>
      </c>
      <c r="Q4932" s="28">
        <f>FACT_ORDERS[[#This Row],[TotalAmountWithDiscount]]+FACT_ORDERS[[#This Row],[DeliveryCost]]</f>
        <v>210.5</v>
      </c>
      <c r="R4932" s="35">
        <v>44448</v>
      </c>
      <c r="S4932" s="35" t="str">
        <f>IF(NETWORKDAYS(FACT_ORDERS[[#This Row],[Order-Date]], FACT_ORDERS[[#This Row],[ArrivalDate ]]) &gt; 10, "Late", "On Time")</f>
        <v>On Time</v>
      </c>
    </row>
    <row r="4933" spans="1:19" x14ac:dyDescent="0.3">
      <c r="A4933" s="12">
        <v>9931</v>
      </c>
      <c r="B4933" s="12">
        <v>272</v>
      </c>
      <c r="C4933" s="12">
        <v>10237</v>
      </c>
      <c r="D4933" s="12">
        <v>4932</v>
      </c>
      <c r="E4933" s="12" t="s">
        <v>243</v>
      </c>
      <c r="F4933" s="13">
        <v>44441</v>
      </c>
      <c r="G4933" s="26" t="s">
        <v>4081</v>
      </c>
      <c r="H4933" s="12">
        <v>96</v>
      </c>
      <c r="I4933" s="28">
        <f>VLOOKUP(B:B,DIM_PRODUCTS!A:F,5,FALSE)</f>
        <v>15</v>
      </c>
      <c r="J4933" s="28">
        <f>FACT_ORDERS[[#This Row],[ProductPrice]]*FACT_ORDERS[[#This Row],[Quantity]]</f>
        <v>1440</v>
      </c>
      <c r="K4933" s="12" t="str">
        <f>VLOOKUP(C:C,DIM_CUSTOMERS!A:G,7,FALSE)</f>
        <v>Canada</v>
      </c>
      <c r="L4933" s="30" cm="1">
        <f t="array" ref="L4933">_xlfn.IFS(
    AND(FACT_ORDERS[[#This Row],[DeliveryMehtod]]="shippment",FACT_ORDERS[[#This Row],[TotalAmount]]&gt;=200), 0,
    AND(FACT_ORDERS[[#This Row],[DeliveryMehtod]]="pickup"), 15,
    AND(FACT_ORDERS[[#This Row],[DeliveryMehtod]]="shippment",FACT_ORDERS[[#This Row],[TotalAmount]]&lt;200), 35
)</f>
        <v>15</v>
      </c>
      <c r="M4933" s="12" t="str" cm="1">
        <f t="array" ref="M4933">_xlfn.IFS(
    SUMIFS(FACT_ORDERS[TotalAmount], FACT_ORDERS[WD_CUSTOMERS],FACT_ORDERS[[#This Row],[WD_CUSTOMERS]])&gt;=15000, "VIP",
    SUMIFS(FACT_ORDERS[TotalAmount], FACT_ORDERS[WD_CUSTOMERS],FACT_ORDERS[[#This Row],[WD_CUSTOMERS]])&gt;=8000, "Premium",
    TRUE, "Regular"
)</f>
        <v>Premium</v>
      </c>
      <c r="N4933" s="32" cm="1">
        <f t="array" ref="N4933">_xlfn.IFS(
   FACT_ORDERS[[#This Row],[TypeOfClient]]="VIP", 0.2,
   FACT_ORDERS[[#This Row],[TypeOfClient]]="Premium", 0.1,
   TRUE, 0
)</f>
        <v>0.1</v>
      </c>
      <c r="O4933" s="31" cm="1">
        <f t="array" ref="O4933">_xlfn.IFS(
   FACT_ORDERS[[#This Row],[TotalAmount]]&gt;1500, 0.15,
   FACT_ORDERS[[#This Row],[TotalAmount]]&gt;1000, 0.1,
   FACT_ORDERS[[#This Row],[TotalAmount]]&gt;500, 0.05,
   TRUE, 0
)</f>
        <v>0.1</v>
      </c>
      <c r="P4933" s="28">
        <f xml:space="preserve"> FACT_ORDERS[[#This Row],[TotalAmount]] * (1 - (FACT_ORDERS[[#This Row],[ClientDiscount]] + FACT_ORDERS[[#This Row],[OrderDiscount]]) )</f>
        <v>1152</v>
      </c>
      <c r="Q4933" s="28">
        <f>FACT_ORDERS[[#This Row],[TotalAmountWithDiscount]]+FACT_ORDERS[[#This Row],[DeliveryCost]]</f>
        <v>1167</v>
      </c>
      <c r="R4933" s="35">
        <v>44450</v>
      </c>
      <c r="S4933" s="35" t="str">
        <f>IF(NETWORKDAYS(FACT_ORDERS[[#This Row],[Order-Date]], FACT_ORDERS[[#This Row],[ArrivalDate ]]) &gt; 10, "Late", "On Time")</f>
        <v>On Time</v>
      </c>
    </row>
    <row r="4934" spans="1:19" x14ac:dyDescent="0.3">
      <c r="A4934" s="12">
        <v>9932</v>
      </c>
      <c r="B4934" s="12">
        <v>205</v>
      </c>
      <c r="C4934" s="12">
        <v>10237</v>
      </c>
      <c r="D4934" s="12">
        <v>4933</v>
      </c>
      <c r="E4934" s="12" t="s">
        <v>243</v>
      </c>
      <c r="F4934" s="13">
        <v>45416</v>
      </c>
      <c r="G4934" s="26" t="s">
        <v>15022</v>
      </c>
      <c r="H4934" s="12">
        <v>12</v>
      </c>
      <c r="I4934" s="28">
        <f>VLOOKUP(B:B,DIM_PRODUCTS!A:F,5,FALSE)</f>
        <v>11</v>
      </c>
      <c r="J4934" s="28">
        <f>FACT_ORDERS[[#This Row],[ProductPrice]]*FACT_ORDERS[[#This Row],[Quantity]]</f>
        <v>132</v>
      </c>
      <c r="K4934" s="12" t="str">
        <f>VLOOKUP(C:C,DIM_CUSTOMERS!A:G,7,FALSE)</f>
        <v>Canada</v>
      </c>
      <c r="L4934" s="30" cm="1">
        <f t="array" ref="L4934">_xlfn.IFS(
    AND(FACT_ORDERS[[#This Row],[DeliveryMehtod]]="shippment",FACT_ORDERS[[#This Row],[TotalAmount]]&gt;=200), 0,
    AND(FACT_ORDERS[[#This Row],[DeliveryMehtod]]="pickup"), 15,
    AND(FACT_ORDERS[[#This Row],[DeliveryMehtod]]="shippment",FACT_ORDERS[[#This Row],[TotalAmount]]&lt;200), 35
)</f>
        <v>15</v>
      </c>
      <c r="M4934" s="12" t="str" cm="1">
        <f t="array" ref="M4934">_xlfn.IFS(
    SUMIFS(FACT_ORDERS[TotalAmount], FACT_ORDERS[WD_CUSTOMERS],FACT_ORDERS[[#This Row],[WD_CUSTOMERS]])&gt;=15000, "VIP",
    SUMIFS(FACT_ORDERS[TotalAmount], FACT_ORDERS[WD_CUSTOMERS],FACT_ORDERS[[#This Row],[WD_CUSTOMERS]])&gt;=8000, "Premium",
    TRUE, "Regular"
)</f>
        <v>Premium</v>
      </c>
      <c r="N4934" s="32" cm="1">
        <f t="array" ref="N4934">_xlfn.IFS(
   FACT_ORDERS[[#This Row],[TypeOfClient]]="VIP", 0.2,
   FACT_ORDERS[[#This Row],[TypeOfClient]]="Premium", 0.1,
   TRUE, 0
)</f>
        <v>0.1</v>
      </c>
      <c r="O4934" s="31" cm="1">
        <f t="array" ref="O4934">_xlfn.IFS(
   FACT_ORDERS[[#This Row],[TotalAmount]]&gt;1500, 0.15,
   FACT_ORDERS[[#This Row],[TotalAmount]]&gt;1000, 0.1,
   FACT_ORDERS[[#This Row],[TotalAmount]]&gt;500, 0.05,
   TRUE, 0
)</f>
        <v>0</v>
      </c>
      <c r="P4934" s="28">
        <f xml:space="preserve"> FACT_ORDERS[[#This Row],[TotalAmount]] * (1 - (FACT_ORDERS[[#This Row],[ClientDiscount]] + FACT_ORDERS[[#This Row],[OrderDiscount]]) )</f>
        <v>118.8</v>
      </c>
      <c r="Q4934" s="28">
        <f>FACT_ORDERS[[#This Row],[TotalAmountWithDiscount]]+FACT_ORDERS[[#This Row],[DeliveryCost]]</f>
        <v>133.80000000000001</v>
      </c>
      <c r="R4934" s="35">
        <v>45427</v>
      </c>
      <c r="S4934" s="35" t="str">
        <f>IF(NETWORKDAYS(FACT_ORDERS[[#This Row],[Order-Date]], FACT_ORDERS[[#This Row],[ArrivalDate ]]) &gt; 10, "Late", "On Time")</f>
        <v>On Time</v>
      </c>
    </row>
    <row r="4935" spans="1:19" x14ac:dyDescent="0.3">
      <c r="A4935" s="12">
        <v>9933</v>
      </c>
      <c r="B4935" s="12">
        <v>233</v>
      </c>
      <c r="C4935" s="12">
        <v>10237</v>
      </c>
      <c r="D4935" s="12">
        <v>4934</v>
      </c>
      <c r="E4935" s="12" t="s">
        <v>243</v>
      </c>
      <c r="F4935" s="13">
        <v>45416</v>
      </c>
      <c r="G4935" s="26" t="s">
        <v>15023</v>
      </c>
      <c r="H4935" s="12">
        <v>96</v>
      </c>
      <c r="I4935" s="28">
        <f>VLOOKUP(B:B,DIM_PRODUCTS!A:F,5,FALSE)</f>
        <v>13</v>
      </c>
      <c r="J4935" s="28">
        <f>FACT_ORDERS[[#This Row],[ProductPrice]]*FACT_ORDERS[[#This Row],[Quantity]]</f>
        <v>1248</v>
      </c>
      <c r="K4935" s="12" t="str">
        <f>VLOOKUP(C:C,DIM_CUSTOMERS!A:G,7,FALSE)</f>
        <v>Canada</v>
      </c>
      <c r="L4935" s="30" cm="1">
        <f t="array" ref="L4935">_xlfn.IFS(
    AND(FACT_ORDERS[[#This Row],[DeliveryMehtod]]="shippment",FACT_ORDERS[[#This Row],[TotalAmount]]&gt;=200), 0,
    AND(FACT_ORDERS[[#This Row],[DeliveryMehtod]]="pickup"), 15,
    AND(FACT_ORDERS[[#This Row],[DeliveryMehtod]]="shippment",FACT_ORDERS[[#This Row],[TotalAmount]]&lt;200), 35
)</f>
        <v>15</v>
      </c>
      <c r="M4935" s="12" t="str" cm="1">
        <f t="array" ref="M4935">_xlfn.IFS(
    SUMIFS(FACT_ORDERS[TotalAmount], FACT_ORDERS[WD_CUSTOMERS],FACT_ORDERS[[#This Row],[WD_CUSTOMERS]])&gt;=15000, "VIP",
    SUMIFS(FACT_ORDERS[TotalAmount], FACT_ORDERS[WD_CUSTOMERS],FACT_ORDERS[[#This Row],[WD_CUSTOMERS]])&gt;=8000, "Premium",
    TRUE, "Regular"
)</f>
        <v>Premium</v>
      </c>
      <c r="N4935" s="32" cm="1">
        <f t="array" ref="N4935">_xlfn.IFS(
   FACT_ORDERS[[#This Row],[TypeOfClient]]="VIP", 0.2,
   FACT_ORDERS[[#This Row],[TypeOfClient]]="Premium", 0.1,
   TRUE, 0
)</f>
        <v>0.1</v>
      </c>
      <c r="O4935" s="31" cm="1">
        <f t="array" ref="O4935">_xlfn.IFS(
   FACT_ORDERS[[#This Row],[TotalAmount]]&gt;1500, 0.15,
   FACT_ORDERS[[#This Row],[TotalAmount]]&gt;1000, 0.1,
   FACT_ORDERS[[#This Row],[TotalAmount]]&gt;500, 0.05,
   TRUE, 0
)</f>
        <v>0.1</v>
      </c>
      <c r="P4935" s="28">
        <f xml:space="preserve"> FACT_ORDERS[[#This Row],[TotalAmount]] * (1 - (FACT_ORDERS[[#This Row],[ClientDiscount]] + FACT_ORDERS[[#This Row],[OrderDiscount]]) )</f>
        <v>998.40000000000009</v>
      </c>
      <c r="Q4935" s="28">
        <f>FACT_ORDERS[[#This Row],[TotalAmountWithDiscount]]+FACT_ORDERS[[#This Row],[DeliveryCost]]</f>
        <v>1013.4000000000001</v>
      </c>
      <c r="R4935" s="35">
        <v>45424</v>
      </c>
      <c r="S4935" s="35" t="str">
        <f>IF(NETWORKDAYS(FACT_ORDERS[[#This Row],[Order-Date]], FACT_ORDERS[[#This Row],[ArrivalDate ]]) &gt; 10, "Late", "On Time")</f>
        <v>On Time</v>
      </c>
    </row>
    <row r="4936" spans="1:19" x14ac:dyDescent="0.3">
      <c r="A4936" s="12">
        <v>9934</v>
      </c>
      <c r="B4936" s="12">
        <v>272</v>
      </c>
      <c r="C4936" s="12">
        <v>10237</v>
      </c>
      <c r="D4936" s="12">
        <v>4935</v>
      </c>
      <c r="E4936" s="12" t="s">
        <v>244</v>
      </c>
      <c r="F4936" s="13">
        <v>45416</v>
      </c>
      <c r="G4936" s="26" t="s">
        <v>15024</v>
      </c>
      <c r="H4936" s="12">
        <v>23</v>
      </c>
      <c r="I4936" s="28">
        <f>VLOOKUP(B:B,DIM_PRODUCTS!A:F,5,FALSE)</f>
        <v>15</v>
      </c>
      <c r="J4936" s="28">
        <f>FACT_ORDERS[[#This Row],[ProductPrice]]*FACT_ORDERS[[#This Row],[Quantity]]</f>
        <v>345</v>
      </c>
      <c r="K4936" s="12" t="str">
        <f>VLOOKUP(C:C,DIM_CUSTOMERS!A:G,7,FALSE)</f>
        <v>Canada</v>
      </c>
      <c r="L4936" s="30" cm="1">
        <f t="array" ref="L4936">_xlfn.IFS(
    AND(FACT_ORDERS[[#This Row],[DeliveryMehtod]]="shippment",FACT_ORDERS[[#This Row],[TotalAmount]]&gt;=200), 0,
    AND(FACT_ORDERS[[#This Row],[DeliveryMehtod]]="pickup"), 15,
    AND(FACT_ORDERS[[#This Row],[DeliveryMehtod]]="shippment",FACT_ORDERS[[#This Row],[TotalAmount]]&lt;200), 35
)</f>
        <v>0</v>
      </c>
      <c r="M4936" s="12" t="str" cm="1">
        <f t="array" ref="M4936">_xlfn.IFS(
    SUMIFS(FACT_ORDERS[TotalAmount], FACT_ORDERS[WD_CUSTOMERS],FACT_ORDERS[[#This Row],[WD_CUSTOMERS]])&gt;=15000, "VIP",
    SUMIFS(FACT_ORDERS[TotalAmount], FACT_ORDERS[WD_CUSTOMERS],FACT_ORDERS[[#This Row],[WD_CUSTOMERS]])&gt;=8000, "Premium",
    TRUE, "Regular"
)</f>
        <v>Premium</v>
      </c>
      <c r="N4936" s="32" cm="1">
        <f t="array" ref="N4936">_xlfn.IFS(
   FACT_ORDERS[[#This Row],[TypeOfClient]]="VIP", 0.2,
   FACT_ORDERS[[#This Row],[TypeOfClient]]="Premium", 0.1,
   TRUE, 0
)</f>
        <v>0.1</v>
      </c>
      <c r="O4936" s="31" cm="1">
        <f t="array" ref="O4936">_xlfn.IFS(
   FACT_ORDERS[[#This Row],[TotalAmount]]&gt;1500, 0.15,
   FACT_ORDERS[[#This Row],[TotalAmount]]&gt;1000, 0.1,
   FACT_ORDERS[[#This Row],[TotalAmount]]&gt;500, 0.05,
   TRUE, 0
)</f>
        <v>0</v>
      </c>
      <c r="P4936" s="28">
        <f xml:space="preserve"> FACT_ORDERS[[#This Row],[TotalAmount]] * (1 - (FACT_ORDERS[[#This Row],[ClientDiscount]] + FACT_ORDERS[[#This Row],[OrderDiscount]]) )</f>
        <v>310.5</v>
      </c>
      <c r="Q4936" s="28">
        <f>FACT_ORDERS[[#This Row],[TotalAmountWithDiscount]]+FACT_ORDERS[[#This Row],[DeliveryCost]]</f>
        <v>310.5</v>
      </c>
      <c r="R4936" s="35">
        <v>45425</v>
      </c>
      <c r="S4936" s="35" t="str">
        <f>IF(NETWORKDAYS(FACT_ORDERS[[#This Row],[Order-Date]], FACT_ORDERS[[#This Row],[ArrivalDate ]]) &gt; 10, "Late", "On Time")</f>
        <v>On Time</v>
      </c>
    </row>
    <row r="4937" spans="1:19" x14ac:dyDescent="0.3">
      <c r="A4937" s="12">
        <v>9935</v>
      </c>
      <c r="B4937" s="12">
        <v>233</v>
      </c>
      <c r="C4937" s="12">
        <v>10237</v>
      </c>
      <c r="D4937" s="12">
        <v>4936</v>
      </c>
      <c r="E4937" s="12" t="s">
        <v>244</v>
      </c>
      <c r="F4937" s="13">
        <v>45550</v>
      </c>
      <c r="G4937" s="26" t="s">
        <v>4034</v>
      </c>
      <c r="H4937" s="12">
        <v>18</v>
      </c>
      <c r="I4937" s="28">
        <f>VLOOKUP(B:B,DIM_PRODUCTS!A:F,5,FALSE)</f>
        <v>13</v>
      </c>
      <c r="J4937" s="28">
        <f>FACT_ORDERS[[#This Row],[ProductPrice]]*FACT_ORDERS[[#This Row],[Quantity]]</f>
        <v>234</v>
      </c>
      <c r="K4937" s="12" t="str">
        <f>VLOOKUP(C:C,DIM_CUSTOMERS!A:G,7,FALSE)</f>
        <v>Canada</v>
      </c>
      <c r="L4937" s="30" cm="1">
        <f t="array" ref="L4937">_xlfn.IFS(
    AND(FACT_ORDERS[[#This Row],[DeliveryMehtod]]="shippment",FACT_ORDERS[[#This Row],[TotalAmount]]&gt;=200), 0,
    AND(FACT_ORDERS[[#This Row],[DeliveryMehtod]]="pickup"), 15,
    AND(FACT_ORDERS[[#This Row],[DeliveryMehtod]]="shippment",FACT_ORDERS[[#This Row],[TotalAmount]]&lt;200), 35
)</f>
        <v>0</v>
      </c>
      <c r="M4937" s="12" t="str" cm="1">
        <f t="array" ref="M4937">_xlfn.IFS(
    SUMIFS(FACT_ORDERS[TotalAmount], FACT_ORDERS[WD_CUSTOMERS],FACT_ORDERS[[#This Row],[WD_CUSTOMERS]])&gt;=15000, "VIP",
    SUMIFS(FACT_ORDERS[TotalAmount], FACT_ORDERS[WD_CUSTOMERS],FACT_ORDERS[[#This Row],[WD_CUSTOMERS]])&gt;=8000, "Premium",
    TRUE, "Regular"
)</f>
        <v>Premium</v>
      </c>
      <c r="N4937" s="32" cm="1">
        <f t="array" ref="N4937">_xlfn.IFS(
   FACT_ORDERS[[#This Row],[TypeOfClient]]="VIP", 0.2,
   FACT_ORDERS[[#This Row],[TypeOfClient]]="Premium", 0.1,
   TRUE, 0
)</f>
        <v>0.1</v>
      </c>
      <c r="O4937" s="31" cm="1">
        <f t="array" ref="O4937">_xlfn.IFS(
   FACT_ORDERS[[#This Row],[TotalAmount]]&gt;1500, 0.15,
   FACT_ORDERS[[#This Row],[TotalAmount]]&gt;1000, 0.1,
   FACT_ORDERS[[#This Row],[TotalAmount]]&gt;500, 0.05,
   TRUE, 0
)</f>
        <v>0</v>
      </c>
      <c r="P4937" s="28">
        <f xml:space="preserve"> FACT_ORDERS[[#This Row],[TotalAmount]] * (1 - (FACT_ORDERS[[#This Row],[ClientDiscount]] + FACT_ORDERS[[#This Row],[OrderDiscount]]) )</f>
        <v>210.6</v>
      </c>
      <c r="Q4937" s="28">
        <f>FACT_ORDERS[[#This Row],[TotalAmountWithDiscount]]+FACT_ORDERS[[#This Row],[DeliveryCost]]</f>
        <v>210.6</v>
      </c>
      <c r="R4937" s="35">
        <v>45561</v>
      </c>
      <c r="S4937" s="35" t="str">
        <f>IF(NETWORKDAYS(FACT_ORDERS[[#This Row],[Order-Date]], FACT_ORDERS[[#This Row],[ArrivalDate ]]) &gt; 10, "Late", "On Time")</f>
        <v>On Time</v>
      </c>
    </row>
    <row r="4938" spans="1:19" x14ac:dyDescent="0.3">
      <c r="A4938" s="12">
        <v>9936</v>
      </c>
      <c r="B4938" s="12">
        <v>205</v>
      </c>
      <c r="C4938" s="12">
        <v>10237</v>
      </c>
      <c r="D4938" s="12">
        <v>4937</v>
      </c>
      <c r="E4938" s="12" t="s">
        <v>244</v>
      </c>
      <c r="F4938" s="13">
        <v>45466</v>
      </c>
      <c r="G4938" s="26" t="s">
        <v>3513</v>
      </c>
      <c r="H4938" s="12">
        <v>97</v>
      </c>
      <c r="I4938" s="28">
        <f>VLOOKUP(B:B,DIM_PRODUCTS!A:F,5,FALSE)</f>
        <v>11</v>
      </c>
      <c r="J4938" s="28">
        <f>FACT_ORDERS[[#This Row],[ProductPrice]]*FACT_ORDERS[[#This Row],[Quantity]]</f>
        <v>1067</v>
      </c>
      <c r="K4938" s="12" t="str">
        <f>VLOOKUP(C:C,DIM_CUSTOMERS!A:G,7,FALSE)</f>
        <v>Canada</v>
      </c>
      <c r="L4938" s="30" cm="1">
        <f t="array" ref="L4938">_xlfn.IFS(
    AND(FACT_ORDERS[[#This Row],[DeliveryMehtod]]="shippment",FACT_ORDERS[[#This Row],[TotalAmount]]&gt;=200), 0,
    AND(FACT_ORDERS[[#This Row],[DeliveryMehtod]]="pickup"), 15,
    AND(FACT_ORDERS[[#This Row],[DeliveryMehtod]]="shippment",FACT_ORDERS[[#This Row],[TotalAmount]]&lt;200), 35
)</f>
        <v>0</v>
      </c>
      <c r="M4938" s="12" t="str" cm="1">
        <f t="array" ref="M4938">_xlfn.IFS(
    SUMIFS(FACT_ORDERS[TotalAmount], FACT_ORDERS[WD_CUSTOMERS],FACT_ORDERS[[#This Row],[WD_CUSTOMERS]])&gt;=15000, "VIP",
    SUMIFS(FACT_ORDERS[TotalAmount], FACT_ORDERS[WD_CUSTOMERS],FACT_ORDERS[[#This Row],[WD_CUSTOMERS]])&gt;=8000, "Premium",
    TRUE, "Regular"
)</f>
        <v>Premium</v>
      </c>
      <c r="N4938" s="32" cm="1">
        <f t="array" ref="N4938">_xlfn.IFS(
   FACT_ORDERS[[#This Row],[TypeOfClient]]="VIP", 0.2,
   FACT_ORDERS[[#This Row],[TypeOfClient]]="Premium", 0.1,
   TRUE, 0
)</f>
        <v>0.1</v>
      </c>
      <c r="O4938" s="31" cm="1">
        <f t="array" ref="O4938">_xlfn.IFS(
   FACT_ORDERS[[#This Row],[TotalAmount]]&gt;1500, 0.15,
   FACT_ORDERS[[#This Row],[TotalAmount]]&gt;1000, 0.1,
   FACT_ORDERS[[#This Row],[TotalAmount]]&gt;500, 0.05,
   TRUE, 0
)</f>
        <v>0.1</v>
      </c>
      <c r="P4938" s="28">
        <f xml:space="preserve"> FACT_ORDERS[[#This Row],[TotalAmount]] * (1 - (FACT_ORDERS[[#This Row],[ClientDiscount]] + FACT_ORDERS[[#This Row],[OrderDiscount]]) )</f>
        <v>853.6</v>
      </c>
      <c r="Q4938" s="28">
        <f>FACT_ORDERS[[#This Row],[TotalAmountWithDiscount]]+FACT_ORDERS[[#This Row],[DeliveryCost]]</f>
        <v>853.6</v>
      </c>
      <c r="R4938" s="35">
        <v>45473</v>
      </c>
      <c r="S4938" s="35" t="str">
        <f>IF(NETWORKDAYS(FACT_ORDERS[[#This Row],[Order-Date]], FACT_ORDERS[[#This Row],[ArrivalDate ]]) &gt; 10, "Late", "On Time")</f>
        <v>On Time</v>
      </c>
    </row>
    <row r="4939" spans="1:19" x14ac:dyDescent="0.3">
      <c r="A4939" s="12">
        <v>9937</v>
      </c>
      <c r="B4939" s="12">
        <v>233</v>
      </c>
      <c r="C4939" s="12">
        <v>10237</v>
      </c>
      <c r="D4939" s="12">
        <v>4938</v>
      </c>
      <c r="E4939" s="12" t="s">
        <v>243</v>
      </c>
      <c r="F4939" s="13">
        <v>45466</v>
      </c>
      <c r="G4939" s="26" t="s">
        <v>15025</v>
      </c>
      <c r="H4939" s="12">
        <v>22</v>
      </c>
      <c r="I4939" s="28">
        <f>VLOOKUP(B:B,DIM_PRODUCTS!A:F,5,FALSE)</f>
        <v>13</v>
      </c>
      <c r="J4939" s="28">
        <f>FACT_ORDERS[[#This Row],[ProductPrice]]*FACT_ORDERS[[#This Row],[Quantity]]</f>
        <v>286</v>
      </c>
      <c r="K4939" s="12" t="str">
        <f>VLOOKUP(C:C,DIM_CUSTOMERS!A:G,7,FALSE)</f>
        <v>Canada</v>
      </c>
      <c r="L4939" s="30" cm="1">
        <f t="array" ref="L4939">_xlfn.IFS(
    AND(FACT_ORDERS[[#This Row],[DeliveryMehtod]]="shippment",FACT_ORDERS[[#This Row],[TotalAmount]]&gt;=200), 0,
    AND(FACT_ORDERS[[#This Row],[DeliveryMehtod]]="pickup"), 15,
    AND(FACT_ORDERS[[#This Row],[DeliveryMehtod]]="shippment",FACT_ORDERS[[#This Row],[TotalAmount]]&lt;200), 35
)</f>
        <v>15</v>
      </c>
      <c r="M4939" s="12" t="str" cm="1">
        <f t="array" ref="M4939">_xlfn.IFS(
    SUMIFS(FACT_ORDERS[TotalAmount], FACT_ORDERS[WD_CUSTOMERS],FACT_ORDERS[[#This Row],[WD_CUSTOMERS]])&gt;=15000, "VIP",
    SUMIFS(FACT_ORDERS[TotalAmount], FACT_ORDERS[WD_CUSTOMERS],FACT_ORDERS[[#This Row],[WD_CUSTOMERS]])&gt;=8000, "Premium",
    TRUE, "Regular"
)</f>
        <v>Premium</v>
      </c>
      <c r="N4939" s="32" cm="1">
        <f t="array" ref="N4939">_xlfn.IFS(
   FACT_ORDERS[[#This Row],[TypeOfClient]]="VIP", 0.2,
   FACT_ORDERS[[#This Row],[TypeOfClient]]="Premium", 0.1,
   TRUE, 0
)</f>
        <v>0.1</v>
      </c>
      <c r="O4939" s="31" cm="1">
        <f t="array" ref="O4939">_xlfn.IFS(
   FACT_ORDERS[[#This Row],[TotalAmount]]&gt;1500, 0.15,
   FACT_ORDERS[[#This Row],[TotalAmount]]&gt;1000, 0.1,
   FACT_ORDERS[[#This Row],[TotalAmount]]&gt;500, 0.05,
   TRUE, 0
)</f>
        <v>0</v>
      </c>
      <c r="P4939" s="28">
        <f xml:space="preserve"> FACT_ORDERS[[#This Row],[TotalAmount]] * (1 - (FACT_ORDERS[[#This Row],[ClientDiscount]] + FACT_ORDERS[[#This Row],[OrderDiscount]]) )</f>
        <v>257.40000000000003</v>
      </c>
      <c r="Q4939" s="28">
        <f>FACT_ORDERS[[#This Row],[TotalAmountWithDiscount]]+FACT_ORDERS[[#This Row],[DeliveryCost]]</f>
        <v>272.40000000000003</v>
      </c>
      <c r="R4939" s="35">
        <v>45473</v>
      </c>
      <c r="S4939" s="35" t="str">
        <f>IF(NETWORKDAYS(FACT_ORDERS[[#This Row],[Order-Date]], FACT_ORDERS[[#This Row],[ArrivalDate ]]) &gt; 10, "Late", "On Time")</f>
        <v>On Time</v>
      </c>
    </row>
    <row r="4940" spans="1:19" x14ac:dyDescent="0.3">
      <c r="A4940" s="12">
        <v>9938</v>
      </c>
      <c r="B4940" s="12">
        <v>272</v>
      </c>
      <c r="C4940" s="12">
        <v>10237</v>
      </c>
      <c r="D4940" s="12">
        <v>4939</v>
      </c>
      <c r="E4940" s="12" t="s">
        <v>243</v>
      </c>
      <c r="F4940" s="13">
        <v>45466</v>
      </c>
      <c r="G4940" s="26" t="s">
        <v>15026</v>
      </c>
      <c r="H4940" s="12">
        <v>22</v>
      </c>
      <c r="I4940" s="28">
        <f>VLOOKUP(B:B,DIM_PRODUCTS!A:F,5,FALSE)</f>
        <v>15</v>
      </c>
      <c r="J4940" s="28">
        <f>FACT_ORDERS[[#This Row],[ProductPrice]]*FACT_ORDERS[[#This Row],[Quantity]]</f>
        <v>330</v>
      </c>
      <c r="K4940" s="12" t="str">
        <f>VLOOKUP(C:C,DIM_CUSTOMERS!A:G,7,FALSE)</f>
        <v>Canada</v>
      </c>
      <c r="L4940" s="30" cm="1">
        <f t="array" ref="L4940">_xlfn.IFS(
    AND(FACT_ORDERS[[#This Row],[DeliveryMehtod]]="shippment",FACT_ORDERS[[#This Row],[TotalAmount]]&gt;=200), 0,
    AND(FACT_ORDERS[[#This Row],[DeliveryMehtod]]="pickup"), 15,
    AND(FACT_ORDERS[[#This Row],[DeliveryMehtod]]="shippment",FACT_ORDERS[[#This Row],[TotalAmount]]&lt;200), 35
)</f>
        <v>15</v>
      </c>
      <c r="M4940" s="12" t="str" cm="1">
        <f t="array" ref="M4940">_xlfn.IFS(
    SUMIFS(FACT_ORDERS[TotalAmount], FACT_ORDERS[WD_CUSTOMERS],FACT_ORDERS[[#This Row],[WD_CUSTOMERS]])&gt;=15000, "VIP",
    SUMIFS(FACT_ORDERS[TotalAmount], FACT_ORDERS[WD_CUSTOMERS],FACT_ORDERS[[#This Row],[WD_CUSTOMERS]])&gt;=8000, "Premium",
    TRUE, "Regular"
)</f>
        <v>Premium</v>
      </c>
      <c r="N4940" s="32" cm="1">
        <f t="array" ref="N4940">_xlfn.IFS(
   FACT_ORDERS[[#This Row],[TypeOfClient]]="VIP", 0.2,
   FACT_ORDERS[[#This Row],[TypeOfClient]]="Premium", 0.1,
   TRUE, 0
)</f>
        <v>0.1</v>
      </c>
      <c r="O4940" s="31" cm="1">
        <f t="array" ref="O4940">_xlfn.IFS(
   FACT_ORDERS[[#This Row],[TotalAmount]]&gt;1500, 0.15,
   FACT_ORDERS[[#This Row],[TotalAmount]]&gt;1000, 0.1,
   FACT_ORDERS[[#This Row],[TotalAmount]]&gt;500, 0.05,
   TRUE, 0
)</f>
        <v>0</v>
      </c>
      <c r="P4940" s="28">
        <f xml:space="preserve"> FACT_ORDERS[[#This Row],[TotalAmount]] * (1 - (FACT_ORDERS[[#This Row],[ClientDiscount]] + FACT_ORDERS[[#This Row],[OrderDiscount]]) )</f>
        <v>297</v>
      </c>
      <c r="Q4940" s="28">
        <f>FACT_ORDERS[[#This Row],[TotalAmountWithDiscount]]+FACT_ORDERS[[#This Row],[DeliveryCost]]</f>
        <v>312</v>
      </c>
      <c r="R4940" s="35">
        <v>45477</v>
      </c>
      <c r="S4940" s="35" t="str">
        <f>IF(NETWORKDAYS(FACT_ORDERS[[#This Row],[Order-Date]], FACT_ORDERS[[#This Row],[ArrivalDate ]]) &gt; 10, "Late", "On Time")</f>
        <v>On Time</v>
      </c>
    </row>
    <row r="4941" spans="1:19" x14ac:dyDescent="0.3">
      <c r="A4941" s="12">
        <v>9939</v>
      </c>
      <c r="B4941" s="12">
        <v>205</v>
      </c>
      <c r="C4941" s="12">
        <v>10237</v>
      </c>
      <c r="D4941" s="12">
        <v>4940</v>
      </c>
      <c r="E4941" s="12" t="s">
        <v>243</v>
      </c>
      <c r="F4941" s="13">
        <v>45521</v>
      </c>
      <c r="G4941" s="26" t="s">
        <v>4073</v>
      </c>
      <c r="H4941" s="12">
        <v>97</v>
      </c>
      <c r="I4941" s="28">
        <f>VLOOKUP(B:B,DIM_PRODUCTS!A:F,5,FALSE)</f>
        <v>11</v>
      </c>
      <c r="J4941" s="28">
        <f>FACT_ORDERS[[#This Row],[ProductPrice]]*FACT_ORDERS[[#This Row],[Quantity]]</f>
        <v>1067</v>
      </c>
      <c r="K4941" s="12" t="str">
        <f>VLOOKUP(C:C,DIM_CUSTOMERS!A:G,7,FALSE)</f>
        <v>Canada</v>
      </c>
      <c r="L4941" s="30" cm="1">
        <f t="array" ref="L4941">_xlfn.IFS(
    AND(FACT_ORDERS[[#This Row],[DeliveryMehtod]]="shippment",FACT_ORDERS[[#This Row],[TotalAmount]]&gt;=200), 0,
    AND(FACT_ORDERS[[#This Row],[DeliveryMehtod]]="pickup"), 15,
    AND(FACT_ORDERS[[#This Row],[DeliveryMehtod]]="shippment",FACT_ORDERS[[#This Row],[TotalAmount]]&lt;200), 35
)</f>
        <v>15</v>
      </c>
      <c r="M4941" s="12" t="str" cm="1">
        <f t="array" ref="M4941">_xlfn.IFS(
    SUMIFS(FACT_ORDERS[TotalAmount], FACT_ORDERS[WD_CUSTOMERS],FACT_ORDERS[[#This Row],[WD_CUSTOMERS]])&gt;=15000, "VIP",
    SUMIFS(FACT_ORDERS[TotalAmount], FACT_ORDERS[WD_CUSTOMERS],FACT_ORDERS[[#This Row],[WD_CUSTOMERS]])&gt;=8000, "Premium",
    TRUE, "Regular"
)</f>
        <v>Premium</v>
      </c>
      <c r="N4941" s="32" cm="1">
        <f t="array" ref="N4941">_xlfn.IFS(
   FACT_ORDERS[[#This Row],[TypeOfClient]]="VIP", 0.2,
   FACT_ORDERS[[#This Row],[TypeOfClient]]="Premium", 0.1,
   TRUE, 0
)</f>
        <v>0.1</v>
      </c>
      <c r="O4941" s="31" cm="1">
        <f t="array" ref="O4941">_xlfn.IFS(
   FACT_ORDERS[[#This Row],[TotalAmount]]&gt;1500, 0.15,
   FACT_ORDERS[[#This Row],[TotalAmount]]&gt;1000, 0.1,
   FACT_ORDERS[[#This Row],[TotalAmount]]&gt;500, 0.05,
   TRUE, 0
)</f>
        <v>0.1</v>
      </c>
      <c r="P4941" s="28">
        <f xml:space="preserve"> FACT_ORDERS[[#This Row],[TotalAmount]] * (1 - (FACT_ORDERS[[#This Row],[ClientDiscount]] + FACT_ORDERS[[#This Row],[OrderDiscount]]) )</f>
        <v>853.6</v>
      </c>
      <c r="Q4941" s="28">
        <f>FACT_ORDERS[[#This Row],[TotalAmountWithDiscount]]+FACT_ORDERS[[#This Row],[DeliveryCost]]</f>
        <v>868.6</v>
      </c>
      <c r="R4941" s="35">
        <v>45535</v>
      </c>
      <c r="S4941" s="35" t="str">
        <f>IF(NETWORKDAYS(FACT_ORDERS[[#This Row],[Order-Date]], FACT_ORDERS[[#This Row],[ArrivalDate ]]) &gt; 10, "Late", "On Time")</f>
        <v>On Time</v>
      </c>
    </row>
    <row r="4942" spans="1:19" x14ac:dyDescent="0.3">
      <c r="A4942" s="12">
        <v>9940</v>
      </c>
      <c r="B4942" s="12">
        <v>233</v>
      </c>
      <c r="C4942" s="12">
        <v>10237</v>
      </c>
      <c r="D4942" s="12">
        <v>4941</v>
      </c>
      <c r="E4942" s="12" t="s">
        <v>244</v>
      </c>
      <c r="F4942" s="13">
        <v>45521</v>
      </c>
      <c r="G4942" s="26" t="s">
        <v>15027</v>
      </c>
      <c r="H4942" s="12">
        <v>23</v>
      </c>
      <c r="I4942" s="28">
        <f>VLOOKUP(B:B,DIM_PRODUCTS!A:F,5,FALSE)</f>
        <v>13</v>
      </c>
      <c r="J4942" s="28">
        <f>FACT_ORDERS[[#This Row],[ProductPrice]]*FACT_ORDERS[[#This Row],[Quantity]]</f>
        <v>299</v>
      </c>
      <c r="K4942" s="12" t="str">
        <f>VLOOKUP(C:C,DIM_CUSTOMERS!A:G,7,FALSE)</f>
        <v>Canada</v>
      </c>
      <c r="L4942" s="30" cm="1">
        <f t="array" ref="L4942">_xlfn.IFS(
    AND(FACT_ORDERS[[#This Row],[DeliveryMehtod]]="shippment",FACT_ORDERS[[#This Row],[TotalAmount]]&gt;=200), 0,
    AND(FACT_ORDERS[[#This Row],[DeliveryMehtod]]="pickup"), 15,
    AND(FACT_ORDERS[[#This Row],[DeliveryMehtod]]="shippment",FACT_ORDERS[[#This Row],[TotalAmount]]&lt;200), 35
)</f>
        <v>0</v>
      </c>
      <c r="M4942" s="12" t="str" cm="1">
        <f t="array" ref="M4942">_xlfn.IFS(
    SUMIFS(FACT_ORDERS[TotalAmount], FACT_ORDERS[WD_CUSTOMERS],FACT_ORDERS[[#This Row],[WD_CUSTOMERS]])&gt;=15000, "VIP",
    SUMIFS(FACT_ORDERS[TotalAmount], FACT_ORDERS[WD_CUSTOMERS],FACT_ORDERS[[#This Row],[WD_CUSTOMERS]])&gt;=8000, "Premium",
    TRUE, "Regular"
)</f>
        <v>Premium</v>
      </c>
      <c r="N4942" s="32" cm="1">
        <f t="array" ref="N4942">_xlfn.IFS(
   FACT_ORDERS[[#This Row],[TypeOfClient]]="VIP", 0.2,
   FACT_ORDERS[[#This Row],[TypeOfClient]]="Premium", 0.1,
   TRUE, 0
)</f>
        <v>0.1</v>
      </c>
      <c r="O4942" s="31" cm="1">
        <f t="array" ref="O4942">_xlfn.IFS(
   FACT_ORDERS[[#This Row],[TotalAmount]]&gt;1500, 0.15,
   FACT_ORDERS[[#This Row],[TotalAmount]]&gt;1000, 0.1,
   FACT_ORDERS[[#This Row],[TotalAmount]]&gt;500, 0.05,
   TRUE, 0
)</f>
        <v>0</v>
      </c>
      <c r="P4942" s="28">
        <f xml:space="preserve"> FACT_ORDERS[[#This Row],[TotalAmount]] * (1 - (FACT_ORDERS[[#This Row],[ClientDiscount]] + FACT_ORDERS[[#This Row],[OrderDiscount]]) )</f>
        <v>269.10000000000002</v>
      </c>
      <c r="Q4942" s="28">
        <f>FACT_ORDERS[[#This Row],[TotalAmountWithDiscount]]+FACT_ORDERS[[#This Row],[DeliveryCost]]</f>
        <v>269.10000000000002</v>
      </c>
      <c r="R4942" s="35">
        <v>45529</v>
      </c>
      <c r="S4942" s="35" t="str">
        <f>IF(NETWORKDAYS(FACT_ORDERS[[#This Row],[Order-Date]], FACT_ORDERS[[#This Row],[ArrivalDate ]]) &gt; 10, "Late", "On Time")</f>
        <v>On Time</v>
      </c>
    </row>
    <row r="4943" spans="1:19" x14ac:dyDescent="0.3">
      <c r="A4943" s="12">
        <v>9941</v>
      </c>
      <c r="B4943" s="12">
        <v>272</v>
      </c>
      <c r="C4943" s="12">
        <v>10237</v>
      </c>
      <c r="D4943" s="12">
        <v>4942</v>
      </c>
      <c r="E4943" s="12" t="s">
        <v>244</v>
      </c>
      <c r="F4943" s="13">
        <v>45521</v>
      </c>
      <c r="G4943" s="26" t="s">
        <v>15028</v>
      </c>
      <c r="H4943" s="12">
        <v>97</v>
      </c>
      <c r="I4943" s="28">
        <f>VLOOKUP(B:B,DIM_PRODUCTS!A:F,5,FALSE)</f>
        <v>15</v>
      </c>
      <c r="J4943" s="28">
        <f>FACT_ORDERS[[#This Row],[ProductPrice]]*FACT_ORDERS[[#This Row],[Quantity]]</f>
        <v>1455</v>
      </c>
      <c r="K4943" s="12" t="str">
        <f>VLOOKUP(C:C,DIM_CUSTOMERS!A:G,7,FALSE)</f>
        <v>Canada</v>
      </c>
      <c r="L4943" s="30" cm="1">
        <f t="array" ref="L4943">_xlfn.IFS(
    AND(FACT_ORDERS[[#This Row],[DeliveryMehtod]]="shippment",FACT_ORDERS[[#This Row],[TotalAmount]]&gt;=200), 0,
    AND(FACT_ORDERS[[#This Row],[DeliveryMehtod]]="pickup"), 15,
    AND(FACT_ORDERS[[#This Row],[DeliveryMehtod]]="shippment",FACT_ORDERS[[#This Row],[TotalAmount]]&lt;200), 35
)</f>
        <v>0</v>
      </c>
      <c r="M4943" s="12" t="str" cm="1">
        <f t="array" ref="M4943">_xlfn.IFS(
    SUMIFS(FACT_ORDERS[TotalAmount], FACT_ORDERS[WD_CUSTOMERS],FACT_ORDERS[[#This Row],[WD_CUSTOMERS]])&gt;=15000, "VIP",
    SUMIFS(FACT_ORDERS[TotalAmount], FACT_ORDERS[WD_CUSTOMERS],FACT_ORDERS[[#This Row],[WD_CUSTOMERS]])&gt;=8000, "Premium",
    TRUE, "Regular"
)</f>
        <v>Premium</v>
      </c>
      <c r="N4943" s="32" cm="1">
        <f t="array" ref="N4943">_xlfn.IFS(
   FACT_ORDERS[[#This Row],[TypeOfClient]]="VIP", 0.2,
   FACT_ORDERS[[#This Row],[TypeOfClient]]="Premium", 0.1,
   TRUE, 0
)</f>
        <v>0.1</v>
      </c>
      <c r="O4943" s="31" cm="1">
        <f t="array" ref="O4943">_xlfn.IFS(
   FACT_ORDERS[[#This Row],[TotalAmount]]&gt;1500, 0.15,
   FACT_ORDERS[[#This Row],[TotalAmount]]&gt;1000, 0.1,
   FACT_ORDERS[[#This Row],[TotalAmount]]&gt;500, 0.05,
   TRUE, 0
)</f>
        <v>0.1</v>
      </c>
      <c r="P4943" s="28">
        <f xml:space="preserve"> FACT_ORDERS[[#This Row],[TotalAmount]] * (1 - (FACT_ORDERS[[#This Row],[ClientDiscount]] + FACT_ORDERS[[#This Row],[OrderDiscount]]) )</f>
        <v>1164</v>
      </c>
      <c r="Q4943" s="28">
        <f>FACT_ORDERS[[#This Row],[TotalAmountWithDiscount]]+FACT_ORDERS[[#This Row],[DeliveryCost]]</f>
        <v>1164</v>
      </c>
      <c r="R4943" s="35">
        <v>45531</v>
      </c>
      <c r="S4943" s="35" t="str">
        <f>IF(NETWORKDAYS(FACT_ORDERS[[#This Row],[Order-Date]], FACT_ORDERS[[#This Row],[ArrivalDate ]]) &gt; 10, "Late", "On Time")</f>
        <v>On Time</v>
      </c>
    </row>
    <row r="4944" spans="1:19" x14ac:dyDescent="0.3">
      <c r="A4944" s="12">
        <v>9942</v>
      </c>
      <c r="B4944" s="12">
        <v>258</v>
      </c>
      <c r="C4944" s="12">
        <v>10971</v>
      </c>
      <c r="D4944" s="12">
        <v>4943</v>
      </c>
      <c r="E4944" s="12" t="s">
        <v>243</v>
      </c>
      <c r="F4944" s="13">
        <v>45498</v>
      </c>
      <c r="G4944" s="26" t="s">
        <v>15029</v>
      </c>
      <c r="H4944" s="12">
        <v>37</v>
      </c>
      <c r="I4944" s="28">
        <f>VLOOKUP(B:B,DIM_PRODUCTS!A:F,5,FALSE)</f>
        <v>24</v>
      </c>
      <c r="J4944" s="28">
        <f>FACT_ORDERS[[#This Row],[ProductPrice]]*FACT_ORDERS[[#This Row],[Quantity]]</f>
        <v>888</v>
      </c>
      <c r="K4944" s="12" t="str">
        <f>VLOOKUP(C:C,DIM_CUSTOMERS!A:G,7,FALSE)</f>
        <v>Kenya</v>
      </c>
      <c r="L4944" s="30" cm="1">
        <f t="array" ref="L4944">_xlfn.IFS(
    AND(FACT_ORDERS[[#This Row],[DeliveryMehtod]]="shippment",FACT_ORDERS[[#This Row],[TotalAmount]]&gt;=200), 0,
    AND(FACT_ORDERS[[#This Row],[DeliveryMehtod]]="pickup"), 15,
    AND(FACT_ORDERS[[#This Row],[DeliveryMehtod]]="shippment",FACT_ORDERS[[#This Row],[TotalAmount]]&lt;200), 35
)</f>
        <v>15</v>
      </c>
      <c r="M4944" s="12" t="str" cm="1">
        <f t="array" ref="M4944">_xlfn.IFS(
    SUMIFS(FACT_ORDERS[TotalAmount], FACT_ORDERS[WD_CUSTOMERS],FACT_ORDERS[[#This Row],[WD_CUSTOMERS]])&gt;=15000, "VIP",
    SUMIFS(FACT_ORDERS[TotalAmount], FACT_ORDERS[WD_CUSTOMERS],FACT_ORDERS[[#This Row],[WD_CUSTOMERS]])&gt;=8000, "Premium",
    TRUE, "Regular"
)</f>
        <v>Premium</v>
      </c>
      <c r="N4944" s="32" cm="1">
        <f t="array" ref="N4944">_xlfn.IFS(
   FACT_ORDERS[[#This Row],[TypeOfClient]]="VIP", 0.2,
   FACT_ORDERS[[#This Row],[TypeOfClient]]="Premium", 0.1,
   TRUE, 0
)</f>
        <v>0.1</v>
      </c>
      <c r="O4944" s="31" cm="1">
        <f t="array" ref="O4944">_xlfn.IFS(
   FACT_ORDERS[[#This Row],[TotalAmount]]&gt;1500, 0.15,
   FACT_ORDERS[[#This Row],[TotalAmount]]&gt;1000, 0.1,
   FACT_ORDERS[[#This Row],[TotalAmount]]&gt;500, 0.05,
   TRUE, 0
)</f>
        <v>0.05</v>
      </c>
      <c r="P4944" s="28">
        <f xml:space="preserve"> FACT_ORDERS[[#This Row],[TotalAmount]] * (1 - (FACT_ORDERS[[#This Row],[ClientDiscount]] + FACT_ORDERS[[#This Row],[OrderDiscount]]) )</f>
        <v>754.8</v>
      </c>
      <c r="Q4944" s="28">
        <f>FACT_ORDERS[[#This Row],[TotalAmountWithDiscount]]+FACT_ORDERS[[#This Row],[DeliveryCost]]</f>
        <v>769.8</v>
      </c>
      <c r="R4944" s="35">
        <v>45508</v>
      </c>
      <c r="S4944" s="35" t="str">
        <f>IF(NETWORKDAYS(FACT_ORDERS[[#This Row],[Order-Date]], FACT_ORDERS[[#This Row],[ArrivalDate ]]) &gt; 10, "Late", "On Time")</f>
        <v>On Time</v>
      </c>
    </row>
    <row r="4945" spans="1:19" x14ac:dyDescent="0.3">
      <c r="A4945" s="12">
        <v>9943</v>
      </c>
      <c r="B4945" s="12">
        <v>270</v>
      </c>
      <c r="C4945" s="12">
        <v>10971</v>
      </c>
      <c r="D4945" s="12">
        <v>4944</v>
      </c>
      <c r="E4945" s="12" t="s">
        <v>244</v>
      </c>
      <c r="F4945" s="13">
        <v>45498</v>
      </c>
      <c r="G4945" s="26" t="s">
        <v>15030</v>
      </c>
      <c r="H4945" s="12">
        <v>19</v>
      </c>
      <c r="I4945" s="28">
        <f>VLOOKUP(B:B,DIM_PRODUCTS!A:F,5,FALSE)</f>
        <v>20</v>
      </c>
      <c r="J4945" s="28">
        <f>FACT_ORDERS[[#This Row],[ProductPrice]]*FACT_ORDERS[[#This Row],[Quantity]]</f>
        <v>380</v>
      </c>
      <c r="K4945" s="12" t="str">
        <f>VLOOKUP(C:C,DIM_CUSTOMERS!A:G,7,FALSE)</f>
        <v>Kenya</v>
      </c>
      <c r="L4945" s="30" cm="1">
        <f t="array" ref="L4945">_xlfn.IFS(
    AND(FACT_ORDERS[[#This Row],[DeliveryMehtod]]="shippment",FACT_ORDERS[[#This Row],[TotalAmount]]&gt;=200), 0,
    AND(FACT_ORDERS[[#This Row],[DeliveryMehtod]]="pickup"), 15,
    AND(FACT_ORDERS[[#This Row],[DeliveryMehtod]]="shippment",FACT_ORDERS[[#This Row],[TotalAmount]]&lt;200), 35
)</f>
        <v>0</v>
      </c>
      <c r="M4945" s="12" t="str" cm="1">
        <f t="array" ref="M4945">_xlfn.IFS(
    SUMIFS(FACT_ORDERS[TotalAmount], FACT_ORDERS[WD_CUSTOMERS],FACT_ORDERS[[#This Row],[WD_CUSTOMERS]])&gt;=15000, "VIP",
    SUMIFS(FACT_ORDERS[TotalAmount], FACT_ORDERS[WD_CUSTOMERS],FACT_ORDERS[[#This Row],[WD_CUSTOMERS]])&gt;=8000, "Premium",
    TRUE, "Regular"
)</f>
        <v>Premium</v>
      </c>
      <c r="N4945" s="32" cm="1">
        <f t="array" ref="N4945">_xlfn.IFS(
   FACT_ORDERS[[#This Row],[TypeOfClient]]="VIP", 0.2,
   FACT_ORDERS[[#This Row],[TypeOfClient]]="Premium", 0.1,
   TRUE, 0
)</f>
        <v>0.1</v>
      </c>
      <c r="O4945" s="31" cm="1">
        <f t="array" ref="O4945">_xlfn.IFS(
   FACT_ORDERS[[#This Row],[TotalAmount]]&gt;1500, 0.15,
   FACT_ORDERS[[#This Row],[TotalAmount]]&gt;1000, 0.1,
   FACT_ORDERS[[#This Row],[TotalAmount]]&gt;500, 0.05,
   TRUE, 0
)</f>
        <v>0</v>
      </c>
      <c r="P4945" s="28">
        <f xml:space="preserve"> FACT_ORDERS[[#This Row],[TotalAmount]] * (1 - (FACT_ORDERS[[#This Row],[ClientDiscount]] + FACT_ORDERS[[#This Row],[OrderDiscount]]) )</f>
        <v>342</v>
      </c>
      <c r="Q4945" s="28">
        <f>FACT_ORDERS[[#This Row],[TotalAmountWithDiscount]]+FACT_ORDERS[[#This Row],[DeliveryCost]]</f>
        <v>342</v>
      </c>
      <c r="R4945" s="35">
        <v>45516</v>
      </c>
      <c r="S4945" s="35" t="str">
        <f>IF(NETWORKDAYS(FACT_ORDERS[[#This Row],[Order-Date]], FACT_ORDERS[[#This Row],[ArrivalDate ]]) &gt; 10, "Late", "On Time")</f>
        <v>Late</v>
      </c>
    </row>
    <row r="4946" spans="1:19" x14ac:dyDescent="0.3">
      <c r="A4946" s="12">
        <v>9944</v>
      </c>
      <c r="B4946" s="12">
        <v>251</v>
      </c>
      <c r="C4946" s="12">
        <v>10971</v>
      </c>
      <c r="D4946" s="12">
        <v>4945</v>
      </c>
      <c r="E4946" s="12" t="s">
        <v>243</v>
      </c>
      <c r="F4946" s="13">
        <v>45498</v>
      </c>
      <c r="G4946" s="26" t="s">
        <v>14545</v>
      </c>
      <c r="H4946" s="12">
        <v>98</v>
      </c>
      <c r="I4946" s="28">
        <f>VLOOKUP(B:B,DIM_PRODUCTS!A:F,5,FALSE)</f>
        <v>12</v>
      </c>
      <c r="J4946" s="28">
        <f>FACT_ORDERS[[#This Row],[ProductPrice]]*FACT_ORDERS[[#This Row],[Quantity]]</f>
        <v>1176</v>
      </c>
      <c r="K4946" s="12" t="str">
        <f>VLOOKUP(C:C,DIM_CUSTOMERS!A:G,7,FALSE)</f>
        <v>Kenya</v>
      </c>
      <c r="L4946" s="30" cm="1">
        <f t="array" ref="L4946">_xlfn.IFS(
    AND(FACT_ORDERS[[#This Row],[DeliveryMehtod]]="shippment",FACT_ORDERS[[#This Row],[TotalAmount]]&gt;=200), 0,
    AND(FACT_ORDERS[[#This Row],[DeliveryMehtod]]="pickup"), 15,
    AND(FACT_ORDERS[[#This Row],[DeliveryMehtod]]="shippment",FACT_ORDERS[[#This Row],[TotalAmount]]&lt;200), 35
)</f>
        <v>15</v>
      </c>
      <c r="M4946" s="12" t="str" cm="1">
        <f t="array" ref="M4946">_xlfn.IFS(
    SUMIFS(FACT_ORDERS[TotalAmount], FACT_ORDERS[WD_CUSTOMERS],FACT_ORDERS[[#This Row],[WD_CUSTOMERS]])&gt;=15000, "VIP",
    SUMIFS(FACT_ORDERS[TotalAmount], FACT_ORDERS[WD_CUSTOMERS],FACT_ORDERS[[#This Row],[WD_CUSTOMERS]])&gt;=8000, "Premium",
    TRUE, "Regular"
)</f>
        <v>Premium</v>
      </c>
      <c r="N4946" s="32" cm="1">
        <f t="array" ref="N4946">_xlfn.IFS(
   FACT_ORDERS[[#This Row],[TypeOfClient]]="VIP", 0.2,
   FACT_ORDERS[[#This Row],[TypeOfClient]]="Premium", 0.1,
   TRUE, 0
)</f>
        <v>0.1</v>
      </c>
      <c r="O4946" s="31" cm="1">
        <f t="array" ref="O4946">_xlfn.IFS(
   FACT_ORDERS[[#This Row],[TotalAmount]]&gt;1500, 0.15,
   FACT_ORDERS[[#This Row],[TotalAmount]]&gt;1000, 0.1,
   FACT_ORDERS[[#This Row],[TotalAmount]]&gt;500, 0.05,
   TRUE, 0
)</f>
        <v>0.1</v>
      </c>
      <c r="P4946" s="28">
        <f xml:space="preserve"> FACT_ORDERS[[#This Row],[TotalAmount]] * (1 - (FACT_ORDERS[[#This Row],[ClientDiscount]] + FACT_ORDERS[[#This Row],[OrderDiscount]]) )</f>
        <v>940.80000000000007</v>
      </c>
      <c r="Q4946" s="28">
        <f>FACT_ORDERS[[#This Row],[TotalAmountWithDiscount]]+FACT_ORDERS[[#This Row],[DeliveryCost]]</f>
        <v>955.80000000000007</v>
      </c>
      <c r="R4946" s="35">
        <v>45508</v>
      </c>
      <c r="S4946" s="35" t="str">
        <f>IF(NETWORKDAYS(FACT_ORDERS[[#This Row],[Order-Date]], FACT_ORDERS[[#This Row],[ArrivalDate ]]) &gt; 10, "Late", "On Time")</f>
        <v>On Time</v>
      </c>
    </row>
    <row r="4947" spans="1:19" x14ac:dyDescent="0.3">
      <c r="A4947" s="12">
        <v>9945</v>
      </c>
      <c r="B4947" s="12">
        <v>258</v>
      </c>
      <c r="C4947" s="12">
        <v>10971</v>
      </c>
      <c r="D4947" s="12">
        <v>4946</v>
      </c>
      <c r="E4947" s="12" t="s">
        <v>243</v>
      </c>
      <c r="F4947" s="13">
        <v>45477</v>
      </c>
      <c r="G4947" s="26" t="s">
        <v>15031</v>
      </c>
      <c r="H4947" s="12">
        <v>30</v>
      </c>
      <c r="I4947" s="28">
        <f>VLOOKUP(B:B,DIM_PRODUCTS!A:F,5,FALSE)</f>
        <v>24</v>
      </c>
      <c r="J4947" s="28">
        <f>FACT_ORDERS[[#This Row],[ProductPrice]]*FACT_ORDERS[[#This Row],[Quantity]]</f>
        <v>720</v>
      </c>
      <c r="K4947" s="12" t="str">
        <f>VLOOKUP(C:C,DIM_CUSTOMERS!A:G,7,FALSE)</f>
        <v>Kenya</v>
      </c>
      <c r="L4947" s="30" cm="1">
        <f t="array" ref="L4947">_xlfn.IFS(
    AND(FACT_ORDERS[[#This Row],[DeliveryMehtod]]="shippment",FACT_ORDERS[[#This Row],[TotalAmount]]&gt;=200), 0,
    AND(FACT_ORDERS[[#This Row],[DeliveryMehtod]]="pickup"), 15,
    AND(FACT_ORDERS[[#This Row],[DeliveryMehtod]]="shippment",FACT_ORDERS[[#This Row],[TotalAmount]]&lt;200), 35
)</f>
        <v>15</v>
      </c>
      <c r="M4947" s="12" t="str" cm="1">
        <f t="array" ref="M4947">_xlfn.IFS(
    SUMIFS(FACT_ORDERS[TotalAmount], FACT_ORDERS[WD_CUSTOMERS],FACT_ORDERS[[#This Row],[WD_CUSTOMERS]])&gt;=15000, "VIP",
    SUMIFS(FACT_ORDERS[TotalAmount], FACT_ORDERS[WD_CUSTOMERS],FACT_ORDERS[[#This Row],[WD_CUSTOMERS]])&gt;=8000, "Premium",
    TRUE, "Regular"
)</f>
        <v>Premium</v>
      </c>
      <c r="N4947" s="32" cm="1">
        <f t="array" ref="N4947">_xlfn.IFS(
   FACT_ORDERS[[#This Row],[TypeOfClient]]="VIP", 0.2,
   FACT_ORDERS[[#This Row],[TypeOfClient]]="Premium", 0.1,
   TRUE, 0
)</f>
        <v>0.1</v>
      </c>
      <c r="O4947" s="31" cm="1">
        <f t="array" ref="O4947">_xlfn.IFS(
   FACT_ORDERS[[#This Row],[TotalAmount]]&gt;1500, 0.15,
   FACT_ORDERS[[#This Row],[TotalAmount]]&gt;1000, 0.1,
   FACT_ORDERS[[#This Row],[TotalAmount]]&gt;500, 0.05,
   TRUE, 0
)</f>
        <v>0.05</v>
      </c>
      <c r="P4947" s="28">
        <f xml:space="preserve"> FACT_ORDERS[[#This Row],[TotalAmount]] * (1 - (FACT_ORDERS[[#This Row],[ClientDiscount]] + FACT_ORDERS[[#This Row],[OrderDiscount]]) )</f>
        <v>612</v>
      </c>
      <c r="Q4947" s="28">
        <f>FACT_ORDERS[[#This Row],[TotalAmountWithDiscount]]+FACT_ORDERS[[#This Row],[DeliveryCost]]</f>
        <v>627</v>
      </c>
      <c r="R4947" s="35">
        <v>45489</v>
      </c>
      <c r="S4947" s="35" t="str">
        <f>IF(NETWORKDAYS(FACT_ORDERS[[#This Row],[Order-Date]], FACT_ORDERS[[#This Row],[ArrivalDate ]]) &gt; 10, "Late", "On Time")</f>
        <v>On Time</v>
      </c>
    </row>
    <row r="4948" spans="1:19" x14ac:dyDescent="0.3">
      <c r="A4948" s="12">
        <v>9946</v>
      </c>
      <c r="B4948" s="12">
        <v>270</v>
      </c>
      <c r="C4948" s="12">
        <v>10971</v>
      </c>
      <c r="D4948" s="12">
        <v>4947</v>
      </c>
      <c r="E4948" s="12" t="s">
        <v>243</v>
      </c>
      <c r="F4948" s="13">
        <v>45477</v>
      </c>
      <c r="G4948" s="26" t="s">
        <v>15032</v>
      </c>
      <c r="H4948" s="12">
        <v>19</v>
      </c>
      <c r="I4948" s="28">
        <f>VLOOKUP(B:B,DIM_PRODUCTS!A:F,5,FALSE)</f>
        <v>20</v>
      </c>
      <c r="J4948" s="28">
        <f>FACT_ORDERS[[#This Row],[ProductPrice]]*FACT_ORDERS[[#This Row],[Quantity]]</f>
        <v>380</v>
      </c>
      <c r="K4948" s="12" t="str">
        <f>VLOOKUP(C:C,DIM_CUSTOMERS!A:G,7,FALSE)</f>
        <v>Kenya</v>
      </c>
      <c r="L4948" s="30" cm="1">
        <f t="array" ref="L4948">_xlfn.IFS(
    AND(FACT_ORDERS[[#This Row],[DeliveryMehtod]]="shippment",FACT_ORDERS[[#This Row],[TotalAmount]]&gt;=200), 0,
    AND(FACT_ORDERS[[#This Row],[DeliveryMehtod]]="pickup"), 15,
    AND(FACT_ORDERS[[#This Row],[DeliveryMehtod]]="shippment",FACT_ORDERS[[#This Row],[TotalAmount]]&lt;200), 35
)</f>
        <v>15</v>
      </c>
      <c r="M4948" s="12" t="str" cm="1">
        <f t="array" ref="M4948">_xlfn.IFS(
    SUMIFS(FACT_ORDERS[TotalAmount], FACT_ORDERS[WD_CUSTOMERS],FACT_ORDERS[[#This Row],[WD_CUSTOMERS]])&gt;=15000, "VIP",
    SUMIFS(FACT_ORDERS[TotalAmount], FACT_ORDERS[WD_CUSTOMERS],FACT_ORDERS[[#This Row],[WD_CUSTOMERS]])&gt;=8000, "Premium",
    TRUE, "Regular"
)</f>
        <v>Premium</v>
      </c>
      <c r="N4948" s="32" cm="1">
        <f t="array" ref="N4948">_xlfn.IFS(
   FACT_ORDERS[[#This Row],[TypeOfClient]]="VIP", 0.2,
   FACT_ORDERS[[#This Row],[TypeOfClient]]="Premium", 0.1,
   TRUE, 0
)</f>
        <v>0.1</v>
      </c>
      <c r="O4948" s="31" cm="1">
        <f t="array" ref="O4948">_xlfn.IFS(
   FACT_ORDERS[[#This Row],[TotalAmount]]&gt;1500, 0.15,
   FACT_ORDERS[[#This Row],[TotalAmount]]&gt;1000, 0.1,
   FACT_ORDERS[[#This Row],[TotalAmount]]&gt;500, 0.05,
   TRUE, 0
)</f>
        <v>0</v>
      </c>
      <c r="P4948" s="28">
        <f xml:space="preserve"> FACT_ORDERS[[#This Row],[TotalAmount]] * (1 - (FACT_ORDERS[[#This Row],[ClientDiscount]] + FACT_ORDERS[[#This Row],[OrderDiscount]]) )</f>
        <v>342</v>
      </c>
      <c r="Q4948" s="28">
        <f>FACT_ORDERS[[#This Row],[TotalAmountWithDiscount]]+FACT_ORDERS[[#This Row],[DeliveryCost]]</f>
        <v>357</v>
      </c>
      <c r="R4948" s="35">
        <v>45495</v>
      </c>
      <c r="S4948" s="35" t="str">
        <f>IF(NETWORKDAYS(FACT_ORDERS[[#This Row],[Order-Date]], FACT_ORDERS[[#This Row],[ArrivalDate ]]) &gt; 10, "Late", "On Time")</f>
        <v>Late</v>
      </c>
    </row>
    <row r="4949" spans="1:19" x14ac:dyDescent="0.3">
      <c r="A4949" s="12">
        <v>9947</v>
      </c>
      <c r="B4949" s="12">
        <v>251</v>
      </c>
      <c r="C4949" s="12">
        <v>10971</v>
      </c>
      <c r="D4949" s="12">
        <v>4948</v>
      </c>
      <c r="E4949" s="12" t="s">
        <v>244</v>
      </c>
      <c r="F4949" s="13">
        <v>45477</v>
      </c>
      <c r="G4949" s="26" t="s">
        <v>15033</v>
      </c>
      <c r="H4949" s="12">
        <v>98</v>
      </c>
      <c r="I4949" s="28">
        <f>VLOOKUP(B:B,DIM_PRODUCTS!A:F,5,FALSE)</f>
        <v>12</v>
      </c>
      <c r="J4949" s="28">
        <f>FACT_ORDERS[[#This Row],[ProductPrice]]*FACT_ORDERS[[#This Row],[Quantity]]</f>
        <v>1176</v>
      </c>
      <c r="K4949" s="12" t="str">
        <f>VLOOKUP(C:C,DIM_CUSTOMERS!A:G,7,FALSE)</f>
        <v>Kenya</v>
      </c>
      <c r="L4949" s="30" cm="1">
        <f t="array" ref="L4949">_xlfn.IFS(
    AND(FACT_ORDERS[[#This Row],[DeliveryMehtod]]="shippment",FACT_ORDERS[[#This Row],[TotalAmount]]&gt;=200), 0,
    AND(FACT_ORDERS[[#This Row],[DeliveryMehtod]]="pickup"), 15,
    AND(FACT_ORDERS[[#This Row],[DeliveryMehtod]]="shippment",FACT_ORDERS[[#This Row],[TotalAmount]]&lt;200), 35
)</f>
        <v>0</v>
      </c>
      <c r="M4949" s="12" t="str" cm="1">
        <f t="array" ref="M4949">_xlfn.IFS(
    SUMIFS(FACT_ORDERS[TotalAmount], FACT_ORDERS[WD_CUSTOMERS],FACT_ORDERS[[#This Row],[WD_CUSTOMERS]])&gt;=15000, "VIP",
    SUMIFS(FACT_ORDERS[TotalAmount], FACT_ORDERS[WD_CUSTOMERS],FACT_ORDERS[[#This Row],[WD_CUSTOMERS]])&gt;=8000, "Premium",
    TRUE, "Regular"
)</f>
        <v>Premium</v>
      </c>
      <c r="N4949" s="32" cm="1">
        <f t="array" ref="N4949">_xlfn.IFS(
   FACT_ORDERS[[#This Row],[TypeOfClient]]="VIP", 0.2,
   FACT_ORDERS[[#This Row],[TypeOfClient]]="Premium", 0.1,
   TRUE, 0
)</f>
        <v>0.1</v>
      </c>
      <c r="O4949" s="31" cm="1">
        <f t="array" ref="O4949">_xlfn.IFS(
   FACT_ORDERS[[#This Row],[TotalAmount]]&gt;1500, 0.15,
   FACT_ORDERS[[#This Row],[TotalAmount]]&gt;1000, 0.1,
   FACT_ORDERS[[#This Row],[TotalAmount]]&gt;500, 0.05,
   TRUE, 0
)</f>
        <v>0.1</v>
      </c>
      <c r="P4949" s="28">
        <f xml:space="preserve"> FACT_ORDERS[[#This Row],[TotalAmount]] * (1 - (FACT_ORDERS[[#This Row],[ClientDiscount]] + FACT_ORDERS[[#This Row],[OrderDiscount]]) )</f>
        <v>940.80000000000007</v>
      </c>
      <c r="Q4949" s="28">
        <f>FACT_ORDERS[[#This Row],[TotalAmountWithDiscount]]+FACT_ORDERS[[#This Row],[DeliveryCost]]</f>
        <v>940.80000000000007</v>
      </c>
      <c r="R4949" s="35">
        <v>45484</v>
      </c>
      <c r="S4949" s="35" t="str">
        <f>IF(NETWORKDAYS(FACT_ORDERS[[#This Row],[Order-Date]], FACT_ORDERS[[#This Row],[ArrivalDate ]]) &gt; 10, "Late", "On Time")</f>
        <v>On Time</v>
      </c>
    </row>
    <row r="4950" spans="1:19" x14ac:dyDescent="0.3">
      <c r="A4950" s="12">
        <v>9948</v>
      </c>
      <c r="B4950" s="12">
        <v>258</v>
      </c>
      <c r="C4950" s="12">
        <v>10971</v>
      </c>
      <c r="D4950" s="12">
        <v>4949</v>
      </c>
      <c r="E4950" s="12" t="s">
        <v>244</v>
      </c>
      <c r="F4950" s="13">
        <v>45416</v>
      </c>
      <c r="G4950" s="26" t="s">
        <v>15034</v>
      </c>
      <c r="H4950" s="12">
        <v>25</v>
      </c>
      <c r="I4950" s="28">
        <f>VLOOKUP(B:B,DIM_PRODUCTS!A:F,5,FALSE)</f>
        <v>24</v>
      </c>
      <c r="J4950" s="28">
        <f>FACT_ORDERS[[#This Row],[ProductPrice]]*FACT_ORDERS[[#This Row],[Quantity]]</f>
        <v>600</v>
      </c>
      <c r="K4950" s="12" t="str">
        <f>VLOOKUP(C:C,DIM_CUSTOMERS!A:G,7,FALSE)</f>
        <v>Kenya</v>
      </c>
      <c r="L4950" s="30" cm="1">
        <f t="array" ref="L4950">_xlfn.IFS(
    AND(FACT_ORDERS[[#This Row],[DeliveryMehtod]]="shippment",FACT_ORDERS[[#This Row],[TotalAmount]]&gt;=200), 0,
    AND(FACT_ORDERS[[#This Row],[DeliveryMehtod]]="pickup"), 15,
    AND(FACT_ORDERS[[#This Row],[DeliveryMehtod]]="shippment",FACT_ORDERS[[#This Row],[TotalAmount]]&lt;200), 35
)</f>
        <v>0</v>
      </c>
      <c r="M4950" s="12" t="str" cm="1">
        <f t="array" ref="M4950">_xlfn.IFS(
    SUMIFS(FACT_ORDERS[TotalAmount], FACT_ORDERS[WD_CUSTOMERS],FACT_ORDERS[[#This Row],[WD_CUSTOMERS]])&gt;=15000, "VIP",
    SUMIFS(FACT_ORDERS[TotalAmount], FACT_ORDERS[WD_CUSTOMERS],FACT_ORDERS[[#This Row],[WD_CUSTOMERS]])&gt;=8000, "Premium",
    TRUE, "Regular"
)</f>
        <v>Premium</v>
      </c>
      <c r="N4950" s="32" cm="1">
        <f t="array" ref="N4950">_xlfn.IFS(
   FACT_ORDERS[[#This Row],[TypeOfClient]]="VIP", 0.2,
   FACT_ORDERS[[#This Row],[TypeOfClient]]="Premium", 0.1,
   TRUE, 0
)</f>
        <v>0.1</v>
      </c>
      <c r="O4950" s="31" cm="1">
        <f t="array" ref="O4950">_xlfn.IFS(
   FACT_ORDERS[[#This Row],[TotalAmount]]&gt;1500, 0.15,
   FACT_ORDERS[[#This Row],[TotalAmount]]&gt;1000, 0.1,
   FACT_ORDERS[[#This Row],[TotalAmount]]&gt;500, 0.05,
   TRUE, 0
)</f>
        <v>0.05</v>
      </c>
      <c r="P4950" s="28">
        <f xml:space="preserve"> FACT_ORDERS[[#This Row],[TotalAmount]] * (1 - (FACT_ORDERS[[#This Row],[ClientDiscount]] + FACT_ORDERS[[#This Row],[OrderDiscount]]) )</f>
        <v>510</v>
      </c>
      <c r="Q4950" s="28">
        <f>FACT_ORDERS[[#This Row],[TotalAmountWithDiscount]]+FACT_ORDERS[[#This Row],[DeliveryCost]]</f>
        <v>510</v>
      </c>
      <c r="R4950" s="35">
        <v>45424</v>
      </c>
      <c r="S4950" s="35" t="str">
        <f>IF(NETWORKDAYS(FACT_ORDERS[[#This Row],[Order-Date]], FACT_ORDERS[[#This Row],[ArrivalDate ]]) &gt; 10, "Late", "On Time")</f>
        <v>On Time</v>
      </c>
    </row>
    <row r="4951" spans="1:19" x14ac:dyDescent="0.3">
      <c r="A4951" s="12">
        <v>9949</v>
      </c>
      <c r="B4951" s="12">
        <v>270</v>
      </c>
      <c r="C4951" s="12">
        <v>10971</v>
      </c>
      <c r="D4951" s="12">
        <v>4950</v>
      </c>
      <c r="E4951" s="12" t="s">
        <v>244</v>
      </c>
      <c r="F4951" s="13">
        <v>45416</v>
      </c>
      <c r="G4951" s="26" t="s">
        <v>15035</v>
      </c>
      <c r="H4951" s="12">
        <v>98</v>
      </c>
      <c r="I4951" s="28">
        <f>VLOOKUP(B:B,DIM_PRODUCTS!A:F,5,FALSE)</f>
        <v>20</v>
      </c>
      <c r="J4951" s="28">
        <f>FACT_ORDERS[[#This Row],[ProductPrice]]*FACT_ORDERS[[#This Row],[Quantity]]</f>
        <v>1960</v>
      </c>
      <c r="K4951" s="12" t="str">
        <f>VLOOKUP(C:C,DIM_CUSTOMERS!A:G,7,FALSE)</f>
        <v>Kenya</v>
      </c>
      <c r="L4951" s="30" cm="1">
        <f t="array" ref="L4951">_xlfn.IFS(
    AND(FACT_ORDERS[[#This Row],[DeliveryMehtod]]="shippment",FACT_ORDERS[[#This Row],[TotalAmount]]&gt;=200), 0,
    AND(FACT_ORDERS[[#This Row],[DeliveryMehtod]]="pickup"), 15,
    AND(FACT_ORDERS[[#This Row],[DeliveryMehtod]]="shippment",FACT_ORDERS[[#This Row],[TotalAmount]]&lt;200), 35
)</f>
        <v>0</v>
      </c>
      <c r="M4951" s="12" t="str" cm="1">
        <f t="array" ref="M4951">_xlfn.IFS(
    SUMIFS(FACT_ORDERS[TotalAmount], FACT_ORDERS[WD_CUSTOMERS],FACT_ORDERS[[#This Row],[WD_CUSTOMERS]])&gt;=15000, "VIP",
    SUMIFS(FACT_ORDERS[TotalAmount], FACT_ORDERS[WD_CUSTOMERS],FACT_ORDERS[[#This Row],[WD_CUSTOMERS]])&gt;=8000, "Premium",
    TRUE, "Regular"
)</f>
        <v>Premium</v>
      </c>
      <c r="N4951" s="32" cm="1">
        <f t="array" ref="N4951">_xlfn.IFS(
   FACT_ORDERS[[#This Row],[TypeOfClient]]="VIP", 0.2,
   FACT_ORDERS[[#This Row],[TypeOfClient]]="Premium", 0.1,
   TRUE, 0
)</f>
        <v>0.1</v>
      </c>
      <c r="O4951" s="31" cm="1">
        <f t="array" ref="O4951">_xlfn.IFS(
   FACT_ORDERS[[#This Row],[TotalAmount]]&gt;1500, 0.15,
   FACT_ORDERS[[#This Row],[TotalAmount]]&gt;1000, 0.1,
   FACT_ORDERS[[#This Row],[TotalAmount]]&gt;500, 0.05,
   TRUE, 0
)</f>
        <v>0.15</v>
      </c>
      <c r="P4951" s="28">
        <f xml:space="preserve"> FACT_ORDERS[[#This Row],[TotalAmount]] * (1 - (FACT_ORDERS[[#This Row],[ClientDiscount]] + FACT_ORDERS[[#This Row],[OrderDiscount]]) )</f>
        <v>1470</v>
      </c>
      <c r="Q4951" s="28">
        <f>FACT_ORDERS[[#This Row],[TotalAmountWithDiscount]]+FACT_ORDERS[[#This Row],[DeliveryCost]]</f>
        <v>1470</v>
      </c>
      <c r="R4951" s="35">
        <v>45423</v>
      </c>
      <c r="S4951" s="35" t="str">
        <f>IF(NETWORKDAYS(FACT_ORDERS[[#This Row],[Order-Date]], FACT_ORDERS[[#This Row],[ArrivalDate ]]) &gt; 10, "Late", "On Time")</f>
        <v>On Time</v>
      </c>
    </row>
    <row r="4952" spans="1:19" x14ac:dyDescent="0.3">
      <c r="A4952" s="12">
        <v>9950</v>
      </c>
      <c r="B4952" s="12">
        <v>251</v>
      </c>
      <c r="C4952" s="12">
        <v>10971</v>
      </c>
      <c r="D4952" s="12">
        <v>4951</v>
      </c>
      <c r="E4952" s="12" t="s">
        <v>243</v>
      </c>
      <c r="F4952" s="13">
        <v>45416</v>
      </c>
      <c r="G4952" s="26" t="s">
        <v>4026</v>
      </c>
      <c r="H4952" s="12">
        <v>27</v>
      </c>
      <c r="I4952" s="28">
        <f>VLOOKUP(B:B,DIM_PRODUCTS!A:F,5,FALSE)</f>
        <v>12</v>
      </c>
      <c r="J4952" s="28">
        <f>FACT_ORDERS[[#This Row],[ProductPrice]]*FACT_ORDERS[[#This Row],[Quantity]]</f>
        <v>324</v>
      </c>
      <c r="K4952" s="12" t="str">
        <f>VLOOKUP(C:C,DIM_CUSTOMERS!A:G,7,FALSE)</f>
        <v>Kenya</v>
      </c>
      <c r="L4952" s="30" cm="1">
        <f t="array" ref="L4952">_xlfn.IFS(
    AND(FACT_ORDERS[[#This Row],[DeliveryMehtod]]="shippment",FACT_ORDERS[[#This Row],[TotalAmount]]&gt;=200), 0,
    AND(FACT_ORDERS[[#This Row],[DeliveryMehtod]]="pickup"), 15,
    AND(FACT_ORDERS[[#This Row],[DeliveryMehtod]]="shippment",FACT_ORDERS[[#This Row],[TotalAmount]]&lt;200), 35
)</f>
        <v>15</v>
      </c>
      <c r="M4952" s="12" t="str" cm="1">
        <f t="array" ref="M4952">_xlfn.IFS(
    SUMIFS(FACT_ORDERS[TotalAmount], FACT_ORDERS[WD_CUSTOMERS],FACT_ORDERS[[#This Row],[WD_CUSTOMERS]])&gt;=15000, "VIP",
    SUMIFS(FACT_ORDERS[TotalAmount], FACT_ORDERS[WD_CUSTOMERS],FACT_ORDERS[[#This Row],[WD_CUSTOMERS]])&gt;=8000, "Premium",
    TRUE, "Regular"
)</f>
        <v>Premium</v>
      </c>
      <c r="N4952" s="32" cm="1">
        <f t="array" ref="N4952">_xlfn.IFS(
   FACT_ORDERS[[#This Row],[TypeOfClient]]="VIP", 0.2,
   FACT_ORDERS[[#This Row],[TypeOfClient]]="Premium", 0.1,
   TRUE, 0
)</f>
        <v>0.1</v>
      </c>
      <c r="O4952" s="31" cm="1">
        <f t="array" ref="O4952">_xlfn.IFS(
   FACT_ORDERS[[#This Row],[TotalAmount]]&gt;1500, 0.15,
   FACT_ORDERS[[#This Row],[TotalAmount]]&gt;1000, 0.1,
   FACT_ORDERS[[#This Row],[TotalAmount]]&gt;500, 0.05,
   TRUE, 0
)</f>
        <v>0</v>
      </c>
      <c r="P4952" s="28">
        <f xml:space="preserve"> FACT_ORDERS[[#This Row],[TotalAmount]] * (1 - (FACT_ORDERS[[#This Row],[ClientDiscount]] + FACT_ORDERS[[#This Row],[OrderDiscount]]) )</f>
        <v>291.60000000000002</v>
      </c>
      <c r="Q4952" s="28">
        <f>FACT_ORDERS[[#This Row],[TotalAmountWithDiscount]]+FACT_ORDERS[[#This Row],[DeliveryCost]]</f>
        <v>306.60000000000002</v>
      </c>
      <c r="R4952" s="35">
        <v>45424</v>
      </c>
      <c r="S4952" s="35" t="str">
        <f>IF(NETWORKDAYS(FACT_ORDERS[[#This Row],[Order-Date]], FACT_ORDERS[[#This Row],[ArrivalDate ]]) &gt; 10, "Late", "On Time")</f>
        <v>On Time</v>
      </c>
    </row>
    <row r="4953" spans="1:19" x14ac:dyDescent="0.3">
      <c r="A4953" s="12">
        <v>9951</v>
      </c>
      <c r="B4953" s="12">
        <v>217</v>
      </c>
      <c r="C4953" s="12">
        <v>10111</v>
      </c>
      <c r="D4953" s="12">
        <v>4952</v>
      </c>
      <c r="E4953" s="12" t="s">
        <v>243</v>
      </c>
      <c r="F4953" s="13">
        <v>45529</v>
      </c>
      <c r="G4953" s="26" t="s">
        <v>3576</v>
      </c>
      <c r="H4953" s="12">
        <v>52</v>
      </c>
      <c r="I4953" s="28">
        <f>VLOOKUP(B:B,DIM_PRODUCTS!A:F,5,FALSE)</f>
        <v>20</v>
      </c>
      <c r="J4953" s="28">
        <f>FACT_ORDERS[[#This Row],[ProductPrice]]*FACT_ORDERS[[#This Row],[Quantity]]</f>
        <v>1040</v>
      </c>
      <c r="K4953" s="12" t="str">
        <f>VLOOKUP(C:C,DIM_CUSTOMERS!A:G,7,FALSE)</f>
        <v>Canada</v>
      </c>
      <c r="L4953" s="30" cm="1">
        <f t="array" ref="L4953">_xlfn.IFS(
    AND(FACT_ORDERS[[#This Row],[DeliveryMehtod]]="shippment",FACT_ORDERS[[#This Row],[TotalAmount]]&gt;=200), 0,
    AND(FACT_ORDERS[[#This Row],[DeliveryMehtod]]="pickup"), 15,
    AND(FACT_ORDERS[[#This Row],[DeliveryMehtod]]="shippment",FACT_ORDERS[[#This Row],[TotalAmount]]&lt;200), 35
)</f>
        <v>15</v>
      </c>
      <c r="M4953" s="12" t="str" cm="1">
        <f t="array" ref="M4953">_xlfn.IFS(
    SUMIFS(FACT_ORDERS[TotalAmount], FACT_ORDERS[WD_CUSTOMERS],FACT_ORDERS[[#This Row],[WD_CUSTOMERS]])&gt;=15000, "VIP",
    SUMIFS(FACT_ORDERS[TotalAmount], FACT_ORDERS[WD_CUSTOMERS],FACT_ORDERS[[#This Row],[WD_CUSTOMERS]])&gt;=8000, "Premium",
    TRUE, "Regular"
)</f>
        <v>Premium</v>
      </c>
      <c r="N4953" s="32" cm="1">
        <f t="array" ref="N4953">_xlfn.IFS(
   FACT_ORDERS[[#This Row],[TypeOfClient]]="VIP", 0.2,
   FACT_ORDERS[[#This Row],[TypeOfClient]]="Premium", 0.1,
   TRUE, 0
)</f>
        <v>0.1</v>
      </c>
      <c r="O4953" s="31" cm="1">
        <f t="array" ref="O4953">_xlfn.IFS(
   FACT_ORDERS[[#This Row],[TotalAmount]]&gt;1500, 0.15,
   FACT_ORDERS[[#This Row],[TotalAmount]]&gt;1000, 0.1,
   FACT_ORDERS[[#This Row],[TotalAmount]]&gt;500, 0.05,
   TRUE, 0
)</f>
        <v>0.1</v>
      </c>
      <c r="P4953" s="28">
        <f xml:space="preserve"> FACT_ORDERS[[#This Row],[TotalAmount]] * (1 - (FACT_ORDERS[[#This Row],[ClientDiscount]] + FACT_ORDERS[[#This Row],[OrderDiscount]]) )</f>
        <v>832</v>
      </c>
      <c r="Q4953" s="28">
        <f>FACT_ORDERS[[#This Row],[TotalAmountWithDiscount]]+FACT_ORDERS[[#This Row],[DeliveryCost]]</f>
        <v>847</v>
      </c>
      <c r="R4953" s="35">
        <v>45540</v>
      </c>
      <c r="S4953" s="35" t="str">
        <f>IF(NETWORKDAYS(FACT_ORDERS[[#This Row],[Order-Date]], FACT_ORDERS[[#This Row],[ArrivalDate ]]) &gt; 10, "Late", "On Time")</f>
        <v>On Time</v>
      </c>
    </row>
    <row r="4954" spans="1:19" x14ac:dyDescent="0.3">
      <c r="A4954" s="12">
        <v>9952</v>
      </c>
      <c r="B4954" s="12">
        <v>217</v>
      </c>
      <c r="C4954" s="12">
        <v>10111</v>
      </c>
      <c r="D4954" s="12">
        <v>4953</v>
      </c>
      <c r="E4954" s="12" t="s">
        <v>244</v>
      </c>
      <c r="F4954" s="13">
        <v>45477</v>
      </c>
      <c r="G4954" s="26" t="s">
        <v>15036</v>
      </c>
      <c r="H4954" s="12">
        <v>99</v>
      </c>
      <c r="I4954" s="28">
        <f>VLOOKUP(B:B,DIM_PRODUCTS!A:F,5,FALSE)</f>
        <v>20</v>
      </c>
      <c r="J4954" s="28">
        <f>FACT_ORDERS[[#This Row],[ProductPrice]]*FACT_ORDERS[[#This Row],[Quantity]]</f>
        <v>1980</v>
      </c>
      <c r="K4954" s="12" t="str">
        <f>VLOOKUP(C:C,DIM_CUSTOMERS!A:G,7,FALSE)</f>
        <v>Canada</v>
      </c>
      <c r="L4954" s="30" cm="1">
        <f t="array" ref="L4954">_xlfn.IFS(
    AND(FACT_ORDERS[[#This Row],[DeliveryMehtod]]="shippment",FACT_ORDERS[[#This Row],[TotalAmount]]&gt;=200), 0,
    AND(FACT_ORDERS[[#This Row],[DeliveryMehtod]]="pickup"), 15,
    AND(FACT_ORDERS[[#This Row],[DeliveryMehtod]]="shippment",FACT_ORDERS[[#This Row],[TotalAmount]]&lt;200), 35
)</f>
        <v>0</v>
      </c>
      <c r="M4954" s="12" t="str" cm="1">
        <f t="array" ref="M4954">_xlfn.IFS(
    SUMIFS(FACT_ORDERS[TotalAmount], FACT_ORDERS[WD_CUSTOMERS],FACT_ORDERS[[#This Row],[WD_CUSTOMERS]])&gt;=15000, "VIP",
    SUMIFS(FACT_ORDERS[TotalAmount], FACT_ORDERS[WD_CUSTOMERS],FACT_ORDERS[[#This Row],[WD_CUSTOMERS]])&gt;=8000, "Premium",
    TRUE, "Regular"
)</f>
        <v>Premium</v>
      </c>
      <c r="N4954" s="32" cm="1">
        <f t="array" ref="N4954">_xlfn.IFS(
   FACT_ORDERS[[#This Row],[TypeOfClient]]="VIP", 0.2,
   FACT_ORDERS[[#This Row],[TypeOfClient]]="Premium", 0.1,
   TRUE, 0
)</f>
        <v>0.1</v>
      </c>
      <c r="O4954" s="31" cm="1">
        <f t="array" ref="O4954">_xlfn.IFS(
   FACT_ORDERS[[#This Row],[TotalAmount]]&gt;1500, 0.15,
   FACT_ORDERS[[#This Row],[TotalAmount]]&gt;1000, 0.1,
   FACT_ORDERS[[#This Row],[TotalAmount]]&gt;500, 0.05,
   TRUE, 0
)</f>
        <v>0.15</v>
      </c>
      <c r="P4954" s="28">
        <f xml:space="preserve"> FACT_ORDERS[[#This Row],[TotalAmount]] * (1 - (FACT_ORDERS[[#This Row],[ClientDiscount]] + FACT_ORDERS[[#This Row],[OrderDiscount]]) )</f>
        <v>1485</v>
      </c>
      <c r="Q4954" s="28">
        <f>FACT_ORDERS[[#This Row],[TotalAmountWithDiscount]]+FACT_ORDERS[[#This Row],[DeliveryCost]]</f>
        <v>1485</v>
      </c>
      <c r="R4954" s="35">
        <v>45484</v>
      </c>
      <c r="S4954" s="35" t="str">
        <f>IF(NETWORKDAYS(FACT_ORDERS[[#This Row],[Order-Date]], FACT_ORDERS[[#This Row],[ArrivalDate ]]) &gt; 10, "Late", "On Time")</f>
        <v>On Time</v>
      </c>
    </row>
    <row r="4955" spans="1:19" x14ac:dyDescent="0.3">
      <c r="A4955" s="12">
        <v>9953</v>
      </c>
      <c r="B4955" s="12">
        <v>217</v>
      </c>
      <c r="C4955" s="12">
        <v>10111</v>
      </c>
      <c r="D4955" s="12">
        <v>4954</v>
      </c>
      <c r="E4955" s="12" t="s">
        <v>243</v>
      </c>
      <c r="F4955" s="13">
        <v>45482</v>
      </c>
      <c r="G4955" s="26" t="s">
        <v>15037</v>
      </c>
      <c r="H4955" s="12">
        <v>55</v>
      </c>
      <c r="I4955" s="28">
        <f>VLOOKUP(B:B,DIM_PRODUCTS!A:F,5,FALSE)</f>
        <v>20</v>
      </c>
      <c r="J4955" s="28">
        <f>FACT_ORDERS[[#This Row],[ProductPrice]]*FACT_ORDERS[[#This Row],[Quantity]]</f>
        <v>1100</v>
      </c>
      <c r="K4955" s="12" t="str">
        <f>VLOOKUP(C:C,DIM_CUSTOMERS!A:G,7,FALSE)</f>
        <v>Canada</v>
      </c>
      <c r="L4955" s="30" cm="1">
        <f t="array" ref="L4955">_xlfn.IFS(
    AND(FACT_ORDERS[[#This Row],[DeliveryMehtod]]="shippment",FACT_ORDERS[[#This Row],[TotalAmount]]&gt;=200), 0,
    AND(FACT_ORDERS[[#This Row],[DeliveryMehtod]]="pickup"), 15,
    AND(FACT_ORDERS[[#This Row],[DeliveryMehtod]]="shippment",FACT_ORDERS[[#This Row],[TotalAmount]]&lt;200), 35
)</f>
        <v>15</v>
      </c>
      <c r="M4955" s="12" t="str" cm="1">
        <f t="array" ref="M4955">_xlfn.IFS(
    SUMIFS(FACT_ORDERS[TotalAmount], FACT_ORDERS[WD_CUSTOMERS],FACT_ORDERS[[#This Row],[WD_CUSTOMERS]])&gt;=15000, "VIP",
    SUMIFS(FACT_ORDERS[TotalAmount], FACT_ORDERS[WD_CUSTOMERS],FACT_ORDERS[[#This Row],[WD_CUSTOMERS]])&gt;=8000, "Premium",
    TRUE, "Regular"
)</f>
        <v>Premium</v>
      </c>
      <c r="N4955" s="32" cm="1">
        <f t="array" ref="N4955">_xlfn.IFS(
   FACT_ORDERS[[#This Row],[TypeOfClient]]="VIP", 0.2,
   FACT_ORDERS[[#This Row],[TypeOfClient]]="Premium", 0.1,
   TRUE, 0
)</f>
        <v>0.1</v>
      </c>
      <c r="O4955" s="31" cm="1">
        <f t="array" ref="O4955">_xlfn.IFS(
   FACT_ORDERS[[#This Row],[TotalAmount]]&gt;1500, 0.15,
   FACT_ORDERS[[#This Row],[TotalAmount]]&gt;1000, 0.1,
   FACT_ORDERS[[#This Row],[TotalAmount]]&gt;500, 0.05,
   TRUE, 0
)</f>
        <v>0.1</v>
      </c>
      <c r="P4955" s="28">
        <f xml:space="preserve"> FACT_ORDERS[[#This Row],[TotalAmount]] * (1 - (FACT_ORDERS[[#This Row],[ClientDiscount]] + FACT_ORDERS[[#This Row],[OrderDiscount]]) )</f>
        <v>880</v>
      </c>
      <c r="Q4955" s="28">
        <f>FACT_ORDERS[[#This Row],[TotalAmountWithDiscount]]+FACT_ORDERS[[#This Row],[DeliveryCost]]</f>
        <v>895</v>
      </c>
      <c r="R4955" s="35">
        <v>45492</v>
      </c>
      <c r="S4955" s="35" t="str">
        <f>IF(NETWORKDAYS(FACT_ORDERS[[#This Row],[Order-Date]], FACT_ORDERS[[#This Row],[ArrivalDate ]]) &gt; 10, "Late", "On Time")</f>
        <v>On Time</v>
      </c>
    </row>
    <row r="4956" spans="1:19" x14ac:dyDescent="0.3">
      <c r="A4956" s="12">
        <v>9954</v>
      </c>
      <c r="B4956" s="12">
        <v>217</v>
      </c>
      <c r="C4956" s="12">
        <v>10111</v>
      </c>
      <c r="D4956" s="12">
        <v>4955</v>
      </c>
      <c r="E4956" s="12" t="s">
        <v>243</v>
      </c>
      <c r="F4956" s="13">
        <v>45408</v>
      </c>
      <c r="G4956" s="26" t="s">
        <v>4729</v>
      </c>
      <c r="H4956" s="12">
        <v>59</v>
      </c>
      <c r="I4956" s="28">
        <f>VLOOKUP(B:B,DIM_PRODUCTS!A:F,5,FALSE)</f>
        <v>20</v>
      </c>
      <c r="J4956" s="28">
        <f>FACT_ORDERS[[#This Row],[ProductPrice]]*FACT_ORDERS[[#This Row],[Quantity]]</f>
        <v>1180</v>
      </c>
      <c r="K4956" s="12" t="str">
        <f>VLOOKUP(C:C,DIM_CUSTOMERS!A:G,7,FALSE)</f>
        <v>Canada</v>
      </c>
      <c r="L4956" s="30" cm="1">
        <f t="array" ref="L4956">_xlfn.IFS(
    AND(FACT_ORDERS[[#This Row],[DeliveryMehtod]]="shippment",FACT_ORDERS[[#This Row],[TotalAmount]]&gt;=200), 0,
    AND(FACT_ORDERS[[#This Row],[DeliveryMehtod]]="pickup"), 15,
    AND(FACT_ORDERS[[#This Row],[DeliveryMehtod]]="shippment",FACT_ORDERS[[#This Row],[TotalAmount]]&lt;200), 35
)</f>
        <v>15</v>
      </c>
      <c r="M4956" s="12" t="str" cm="1">
        <f t="array" ref="M4956">_xlfn.IFS(
    SUMIFS(FACT_ORDERS[TotalAmount], FACT_ORDERS[WD_CUSTOMERS],FACT_ORDERS[[#This Row],[WD_CUSTOMERS]])&gt;=15000, "VIP",
    SUMIFS(FACT_ORDERS[TotalAmount], FACT_ORDERS[WD_CUSTOMERS],FACT_ORDERS[[#This Row],[WD_CUSTOMERS]])&gt;=8000, "Premium",
    TRUE, "Regular"
)</f>
        <v>Premium</v>
      </c>
      <c r="N4956" s="32" cm="1">
        <f t="array" ref="N4956">_xlfn.IFS(
   FACT_ORDERS[[#This Row],[TypeOfClient]]="VIP", 0.2,
   FACT_ORDERS[[#This Row],[TypeOfClient]]="Premium", 0.1,
   TRUE, 0
)</f>
        <v>0.1</v>
      </c>
      <c r="O4956" s="31" cm="1">
        <f t="array" ref="O4956">_xlfn.IFS(
   FACT_ORDERS[[#This Row],[TotalAmount]]&gt;1500, 0.15,
   FACT_ORDERS[[#This Row],[TotalAmount]]&gt;1000, 0.1,
   FACT_ORDERS[[#This Row],[TotalAmount]]&gt;500, 0.05,
   TRUE, 0
)</f>
        <v>0.1</v>
      </c>
      <c r="P4956" s="28">
        <f xml:space="preserve"> FACT_ORDERS[[#This Row],[TotalAmount]] * (1 - (FACT_ORDERS[[#This Row],[ClientDiscount]] + FACT_ORDERS[[#This Row],[OrderDiscount]]) )</f>
        <v>944</v>
      </c>
      <c r="Q4956" s="28">
        <f>FACT_ORDERS[[#This Row],[TotalAmountWithDiscount]]+FACT_ORDERS[[#This Row],[DeliveryCost]]</f>
        <v>959</v>
      </c>
      <c r="R4956" s="35">
        <v>45418</v>
      </c>
      <c r="S4956" s="35" t="str">
        <f>IF(NETWORKDAYS(FACT_ORDERS[[#This Row],[Order-Date]], FACT_ORDERS[[#This Row],[ArrivalDate ]]) &gt; 10, "Late", "On Time")</f>
        <v>On Time</v>
      </c>
    </row>
    <row r="4957" spans="1:19" x14ac:dyDescent="0.3">
      <c r="A4957" s="12">
        <v>9955</v>
      </c>
      <c r="B4957" s="12">
        <v>217</v>
      </c>
      <c r="C4957" s="12">
        <v>10111</v>
      </c>
      <c r="D4957" s="12">
        <v>4956</v>
      </c>
      <c r="E4957" s="12" t="s">
        <v>243</v>
      </c>
      <c r="F4957" s="13">
        <v>45502</v>
      </c>
      <c r="G4957" s="26" t="s">
        <v>15038</v>
      </c>
      <c r="H4957" s="12">
        <v>99</v>
      </c>
      <c r="I4957" s="28">
        <f>VLOOKUP(B:B,DIM_PRODUCTS!A:F,5,FALSE)</f>
        <v>20</v>
      </c>
      <c r="J4957" s="28">
        <f>FACT_ORDERS[[#This Row],[ProductPrice]]*FACT_ORDERS[[#This Row],[Quantity]]</f>
        <v>1980</v>
      </c>
      <c r="K4957" s="12" t="str">
        <f>VLOOKUP(C:C,DIM_CUSTOMERS!A:G,7,FALSE)</f>
        <v>Canada</v>
      </c>
      <c r="L4957" s="30" cm="1">
        <f t="array" ref="L4957">_xlfn.IFS(
    AND(FACT_ORDERS[[#This Row],[DeliveryMehtod]]="shippment",FACT_ORDERS[[#This Row],[TotalAmount]]&gt;=200), 0,
    AND(FACT_ORDERS[[#This Row],[DeliveryMehtod]]="pickup"), 15,
    AND(FACT_ORDERS[[#This Row],[DeliveryMehtod]]="shippment",FACT_ORDERS[[#This Row],[TotalAmount]]&lt;200), 35
)</f>
        <v>15</v>
      </c>
      <c r="M4957" s="12" t="str" cm="1">
        <f t="array" ref="M4957">_xlfn.IFS(
    SUMIFS(FACT_ORDERS[TotalAmount], FACT_ORDERS[WD_CUSTOMERS],FACT_ORDERS[[#This Row],[WD_CUSTOMERS]])&gt;=15000, "VIP",
    SUMIFS(FACT_ORDERS[TotalAmount], FACT_ORDERS[WD_CUSTOMERS],FACT_ORDERS[[#This Row],[WD_CUSTOMERS]])&gt;=8000, "Premium",
    TRUE, "Regular"
)</f>
        <v>Premium</v>
      </c>
      <c r="N4957" s="32" cm="1">
        <f t="array" ref="N4957">_xlfn.IFS(
   FACT_ORDERS[[#This Row],[TypeOfClient]]="VIP", 0.2,
   FACT_ORDERS[[#This Row],[TypeOfClient]]="Premium", 0.1,
   TRUE, 0
)</f>
        <v>0.1</v>
      </c>
      <c r="O4957" s="31" cm="1">
        <f t="array" ref="O4957">_xlfn.IFS(
   FACT_ORDERS[[#This Row],[TotalAmount]]&gt;1500, 0.15,
   FACT_ORDERS[[#This Row],[TotalAmount]]&gt;1000, 0.1,
   FACT_ORDERS[[#This Row],[TotalAmount]]&gt;500, 0.05,
   TRUE, 0
)</f>
        <v>0.15</v>
      </c>
      <c r="P4957" s="28">
        <f xml:space="preserve"> FACT_ORDERS[[#This Row],[TotalAmount]] * (1 - (FACT_ORDERS[[#This Row],[ClientDiscount]] + FACT_ORDERS[[#This Row],[OrderDiscount]]) )</f>
        <v>1485</v>
      </c>
      <c r="Q4957" s="28">
        <f>FACT_ORDERS[[#This Row],[TotalAmountWithDiscount]]+FACT_ORDERS[[#This Row],[DeliveryCost]]</f>
        <v>1500</v>
      </c>
      <c r="R4957" s="35">
        <v>45511</v>
      </c>
      <c r="S4957" s="35" t="str">
        <f>IF(NETWORKDAYS(FACT_ORDERS[[#This Row],[Order-Date]], FACT_ORDERS[[#This Row],[ArrivalDate ]]) &gt; 10, "Late", "On Time")</f>
        <v>On Time</v>
      </c>
    </row>
    <row r="4958" spans="1:19" x14ac:dyDescent="0.3">
      <c r="A4958" s="12">
        <v>9956</v>
      </c>
      <c r="B4958" s="12">
        <v>237</v>
      </c>
      <c r="C4958" s="12">
        <v>10421</v>
      </c>
      <c r="D4958" s="12">
        <v>4957</v>
      </c>
      <c r="E4958" s="12" t="s">
        <v>244</v>
      </c>
      <c r="F4958" s="13">
        <v>45431</v>
      </c>
      <c r="G4958" s="26" t="s">
        <v>15039</v>
      </c>
      <c r="H4958" s="12">
        <v>23</v>
      </c>
      <c r="I4958" s="28">
        <f>VLOOKUP(B:B,DIM_PRODUCTS!A:F,5,FALSE)</f>
        <v>17</v>
      </c>
      <c r="J4958" s="28">
        <f>FACT_ORDERS[[#This Row],[ProductPrice]]*FACT_ORDERS[[#This Row],[Quantity]]</f>
        <v>391</v>
      </c>
      <c r="K4958" s="12" t="str">
        <f>VLOOKUP(C:C,DIM_CUSTOMERS!A:G,7,FALSE)</f>
        <v>USA</v>
      </c>
      <c r="L4958" s="30" cm="1">
        <f t="array" ref="L4958">_xlfn.IFS(
    AND(FACT_ORDERS[[#This Row],[DeliveryMehtod]]="shippment",FACT_ORDERS[[#This Row],[TotalAmount]]&gt;=200), 0,
    AND(FACT_ORDERS[[#This Row],[DeliveryMehtod]]="pickup"), 15,
    AND(FACT_ORDERS[[#This Row],[DeliveryMehtod]]="shippment",FACT_ORDERS[[#This Row],[TotalAmount]]&lt;200), 35
)</f>
        <v>0</v>
      </c>
      <c r="M4958" s="12" t="str" cm="1">
        <f t="array" ref="M4958">_xlfn.IFS(
    SUMIFS(FACT_ORDERS[TotalAmount], FACT_ORDERS[WD_CUSTOMERS],FACT_ORDERS[[#This Row],[WD_CUSTOMERS]])&gt;=15000, "VIP",
    SUMIFS(FACT_ORDERS[TotalAmount], FACT_ORDERS[WD_CUSTOMERS],FACT_ORDERS[[#This Row],[WD_CUSTOMERS]])&gt;=8000, "Premium",
    TRUE, "Regular"
)</f>
        <v>Regular</v>
      </c>
      <c r="N4958" s="32" cm="1">
        <f t="array" ref="N4958">_xlfn.IFS(
   FACT_ORDERS[[#This Row],[TypeOfClient]]="VIP", 0.2,
   FACT_ORDERS[[#This Row],[TypeOfClient]]="Premium", 0.1,
   TRUE, 0
)</f>
        <v>0</v>
      </c>
      <c r="O4958" s="31" cm="1">
        <f t="array" ref="O4958">_xlfn.IFS(
   FACT_ORDERS[[#This Row],[TotalAmount]]&gt;1500, 0.15,
   FACT_ORDERS[[#This Row],[TotalAmount]]&gt;1000, 0.1,
   FACT_ORDERS[[#This Row],[TotalAmount]]&gt;500, 0.05,
   TRUE, 0
)</f>
        <v>0</v>
      </c>
      <c r="P4958" s="28">
        <f xml:space="preserve"> FACT_ORDERS[[#This Row],[TotalAmount]] * (1 - (FACT_ORDERS[[#This Row],[ClientDiscount]] + FACT_ORDERS[[#This Row],[OrderDiscount]]) )</f>
        <v>391</v>
      </c>
      <c r="Q4958" s="28">
        <f>FACT_ORDERS[[#This Row],[TotalAmountWithDiscount]]+FACT_ORDERS[[#This Row],[DeliveryCost]]</f>
        <v>391</v>
      </c>
      <c r="R4958" s="35">
        <v>45439</v>
      </c>
      <c r="S4958" s="35" t="str">
        <f>IF(NETWORKDAYS(FACT_ORDERS[[#This Row],[Order-Date]], FACT_ORDERS[[#This Row],[ArrivalDate ]]) &gt; 10, "Late", "On Time")</f>
        <v>On Time</v>
      </c>
    </row>
    <row r="4959" spans="1:19" x14ac:dyDescent="0.3">
      <c r="A4959" s="12">
        <v>9957</v>
      </c>
      <c r="B4959" s="12">
        <v>254</v>
      </c>
      <c r="C4959" s="12">
        <v>10315</v>
      </c>
      <c r="D4959" s="12">
        <v>4958</v>
      </c>
      <c r="E4959" s="12" t="s">
        <v>244</v>
      </c>
      <c r="F4959" s="13">
        <v>45541</v>
      </c>
      <c r="G4959" s="26" t="s">
        <v>15040</v>
      </c>
      <c r="H4959" s="12">
        <v>99</v>
      </c>
      <c r="I4959" s="28">
        <f>VLOOKUP(B:B,DIM_PRODUCTS!A:F,5,FALSE)</f>
        <v>27</v>
      </c>
      <c r="J4959" s="28">
        <f>FACT_ORDERS[[#This Row],[ProductPrice]]*FACT_ORDERS[[#This Row],[Quantity]]</f>
        <v>2673</v>
      </c>
      <c r="K4959" s="12" t="str">
        <f>VLOOKUP(C:C,DIM_CUSTOMERS!A:G,7,FALSE)</f>
        <v>Canada</v>
      </c>
      <c r="L4959" s="30" cm="1">
        <f t="array" ref="L4959">_xlfn.IFS(
    AND(FACT_ORDERS[[#This Row],[DeliveryMehtod]]="shippment",FACT_ORDERS[[#This Row],[TotalAmount]]&gt;=200), 0,
    AND(FACT_ORDERS[[#This Row],[DeliveryMehtod]]="pickup"), 15,
    AND(FACT_ORDERS[[#This Row],[DeliveryMehtod]]="shippment",FACT_ORDERS[[#This Row],[TotalAmount]]&lt;200), 35
)</f>
        <v>0</v>
      </c>
      <c r="M4959" s="12" t="str" cm="1">
        <f t="array" ref="M4959">_xlfn.IFS(
    SUMIFS(FACT_ORDERS[TotalAmount], FACT_ORDERS[WD_CUSTOMERS],FACT_ORDERS[[#This Row],[WD_CUSTOMERS]])&gt;=15000, "VIP",
    SUMIFS(FACT_ORDERS[TotalAmount], FACT_ORDERS[WD_CUSTOMERS],FACT_ORDERS[[#This Row],[WD_CUSTOMERS]])&gt;=8000, "Premium",
    TRUE, "Regular"
)</f>
        <v>Premium</v>
      </c>
      <c r="N4959" s="32" cm="1">
        <f t="array" ref="N4959">_xlfn.IFS(
   FACT_ORDERS[[#This Row],[TypeOfClient]]="VIP", 0.2,
   FACT_ORDERS[[#This Row],[TypeOfClient]]="Premium", 0.1,
   TRUE, 0
)</f>
        <v>0.1</v>
      </c>
      <c r="O4959" s="31" cm="1">
        <f t="array" ref="O4959">_xlfn.IFS(
   FACT_ORDERS[[#This Row],[TotalAmount]]&gt;1500, 0.15,
   FACT_ORDERS[[#This Row],[TotalAmount]]&gt;1000, 0.1,
   FACT_ORDERS[[#This Row],[TotalAmount]]&gt;500, 0.05,
   TRUE, 0
)</f>
        <v>0.15</v>
      </c>
      <c r="P4959" s="28">
        <f xml:space="preserve"> FACT_ORDERS[[#This Row],[TotalAmount]] * (1 - (FACT_ORDERS[[#This Row],[ClientDiscount]] + FACT_ORDERS[[#This Row],[OrderDiscount]]) )</f>
        <v>2004.75</v>
      </c>
      <c r="Q4959" s="28">
        <f>FACT_ORDERS[[#This Row],[TotalAmountWithDiscount]]+FACT_ORDERS[[#This Row],[DeliveryCost]]</f>
        <v>2004.75</v>
      </c>
      <c r="R4959" s="35">
        <v>45551</v>
      </c>
      <c r="S4959" s="35" t="str">
        <f>IF(NETWORKDAYS(FACT_ORDERS[[#This Row],[Order-Date]], FACT_ORDERS[[#This Row],[ArrivalDate ]]) &gt; 10, "Late", "On Time")</f>
        <v>On Time</v>
      </c>
    </row>
    <row r="4960" spans="1:19" x14ac:dyDescent="0.3">
      <c r="A4960" s="12">
        <v>9958</v>
      </c>
      <c r="B4960" s="12">
        <v>257</v>
      </c>
      <c r="C4960" s="12">
        <v>10315</v>
      </c>
      <c r="D4960" s="12">
        <v>4959</v>
      </c>
      <c r="E4960" s="12" t="s">
        <v>244</v>
      </c>
      <c r="F4960" s="13">
        <v>45541</v>
      </c>
      <c r="G4960" s="26" t="s">
        <v>15041</v>
      </c>
      <c r="H4960" s="12">
        <v>37</v>
      </c>
      <c r="I4960" s="28">
        <f>VLOOKUP(B:B,DIM_PRODUCTS!A:F,5,FALSE)</f>
        <v>20</v>
      </c>
      <c r="J4960" s="28">
        <f>FACT_ORDERS[[#This Row],[ProductPrice]]*FACT_ORDERS[[#This Row],[Quantity]]</f>
        <v>740</v>
      </c>
      <c r="K4960" s="12" t="str">
        <f>VLOOKUP(C:C,DIM_CUSTOMERS!A:G,7,FALSE)</f>
        <v>Canada</v>
      </c>
      <c r="L4960" s="30" cm="1">
        <f t="array" ref="L4960">_xlfn.IFS(
    AND(FACT_ORDERS[[#This Row],[DeliveryMehtod]]="shippment",FACT_ORDERS[[#This Row],[TotalAmount]]&gt;=200), 0,
    AND(FACT_ORDERS[[#This Row],[DeliveryMehtod]]="pickup"), 15,
    AND(FACT_ORDERS[[#This Row],[DeliveryMehtod]]="shippment",FACT_ORDERS[[#This Row],[TotalAmount]]&lt;200), 35
)</f>
        <v>0</v>
      </c>
      <c r="M4960" s="12" t="str" cm="1">
        <f t="array" ref="M4960">_xlfn.IFS(
    SUMIFS(FACT_ORDERS[TotalAmount], FACT_ORDERS[WD_CUSTOMERS],FACT_ORDERS[[#This Row],[WD_CUSTOMERS]])&gt;=15000, "VIP",
    SUMIFS(FACT_ORDERS[TotalAmount], FACT_ORDERS[WD_CUSTOMERS],FACT_ORDERS[[#This Row],[WD_CUSTOMERS]])&gt;=8000, "Premium",
    TRUE, "Regular"
)</f>
        <v>Premium</v>
      </c>
      <c r="N4960" s="32" cm="1">
        <f t="array" ref="N4960">_xlfn.IFS(
   FACT_ORDERS[[#This Row],[TypeOfClient]]="VIP", 0.2,
   FACT_ORDERS[[#This Row],[TypeOfClient]]="Premium", 0.1,
   TRUE, 0
)</f>
        <v>0.1</v>
      </c>
      <c r="O4960" s="31" cm="1">
        <f t="array" ref="O4960">_xlfn.IFS(
   FACT_ORDERS[[#This Row],[TotalAmount]]&gt;1500, 0.15,
   FACT_ORDERS[[#This Row],[TotalAmount]]&gt;1000, 0.1,
   FACT_ORDERS[[#This Row],[TotalAmount]]&gt;500, 0.05,
   TRUE, 0
)</f>
        <v>0.05</v>
      </c>
      <c r="P4960" s="28">
        <f xml:space="preserve"> FACT_ORDERS[[#This Row],[TotalAmount]] * (1 - (FACT_ORDERS[[#This Row],[ClientDiscount]] + FACT_ORDERS[[#This Row],[OrderDiscount]]) )</f>
        <v>629</v>
      </c>
      <c r="Q4960" s="28">
        <f>FACT_ORDERS[[#This Row],[TotalAmountWithDiscount]]+FACT_ORDERS[[#This Row],[DeliveryCost]]</f>
        <v>629</v>
      </c>
      <c r="R4960" s="35">
        <v>45552</v>
      </c>
      <c r="S4960" s="35" t="str">
        <f>IF(NETWORKDAYS(FACT_ORDERS[[#This Row],[Order-Date]], FACT_ORDERS[[#This Row],[ArrivalDate ]]) &gt; 10, "Late", "On Time")</f>
        <v>On Time</v>
      </c>
    </row>
    <row r="4961" spans="1:19" x14ac:dyDescent="0.3">
      <c r="A4961" s="12">
        <v>9959</v>
      </c>
      <c r="B4961" s="12">
        <v>254</v>
      </c>
      <c r="C4961" s="12">
        <v>10315</v>
      </c>
      <c r="D4961" s="12">
        <v>4960</v>
      </c>
      <c r="E4961" s="12" t="s">
        <v>243</v>
      </c>
      <c r="F4961" s="13">
        <v>45535</v>
      </c>
      <c r="G4961" s="26" t="s">
        <v>15042</v>
      </c>
      <c r="H4961" s="12">
        <v>17</v>
      </c>
      <c r="I4961" s="28">
        <f>VLOOKUP(B:B,DIM_PRODUCTS!A:F,5,FALSE)</f>
        <v>27</v>
      </c>
      <c r="J4961" s="28">
        <f>FACT_ORDERS[[#This Row],[ProductPrice]]*FACT_ORDERS[[#This Row],[Quantity]]</f>
        <v>459</v>
      </c>
      <c r="K4961" s="12" t="str">
        <f>VLOOKUP(C:C,DIM_CUSTOMERS!A:G,7,FALSE)</f>
        <v>Canada</v>
      </c>
      <c r="L4961" s="30" cm="1">
        <f t="array" ref="L4961">_xlfn.IFS(
    AND(FACT_ORDERS[[#This Row],[DeliveryMehtod]]="shippment",FACT_ORDERS[[#This Row],[TotalAmount]]&gt;=200), 0,
    AND(FACT_ORDERS[[#This Row],[DeliveryMehtod]]="pickup"), 15,
    AND(FACT_ORDERS[[#This Row],[DeliveryMehtod]]="shippment",FACT_ORDERS[[#This Row],[TotalAmount]]&lt;200), 35
)</f>
        <v>15</v>
      </c>
      <c r="M4961" s="12" t="str" cm="1">
        <f t="array" ref="M4961">_xlfn.IFS(
    SUMIFS(FACT_ORDERS[TotalAmount], FACT_ORDERS[WD_CUSTOMERS],FACT_ORDERS[[#This Row],[WD_CUSTOMERS]])&gt;=15000, "VIP",
    SUMIFS(FACT_ORDERS[TotalAmount], FACT_ORDERS[WD_CUSTOMERS],FACT_ORDERS[[#This Row],[WD_CUSTOMERS]])&gt;=8000, "Premium",
    TRUE, "Regular"
)</f>
        <v>Premium</v>
      </c>
      <c r="N4961" s="32" cm="1">
        <f t="array" ref="N4961">_xlfn.IFS(
   FACT_ORDERS[[#This Row],[TypeOfClient]]="VIP", 0.2,
   FACT_ORDERS[[#This Row],[TypeOfClient]]="Premium", 0.1,
   TRUE, 0
)</f>
        <v>0.1</v>
      </c>
      <c r="O4961" s="31" cm="1">
        <f t="array" ref="O4961">_xlfn.IFS(
   FACT_ORDERS[[#This Row],[TotalAmount]]&gt;1500, 0.15,
   FACT_ORDERS[[#This Row],[TotalAmount]]&gt;1000, 0.1,
   FACT_ORDERS[[#This Row],[TotalAmount]]&gt;500, 0.05,
   TRUE, 0
)</f>
        <v>0</v>
      </c>
      <c r="P4961" s="28">
        <f xml:space="preserve"> FACT_ORDERS[[#This Row],[TotalAmount]] * (1 - (FACT_ORDERS[[#This Row],[ClientDiscount]] + FACT_ORDERS[[#This Row],[OrderDiscount]]) )</f>
        <v>413.1</v>
      </c>
      <c r="Q4961" s="28">
        <f>FACT_ORDERS[[#This Row],[TotalAmountWithDiscount]]+FACT_ORDERS[[#This Row],[DeliveryCost]]</f>
        <v>428.1</v>
      </c>
      <c r="R4961" s="35">
        <v>45546</v>
      </c>
      <c r="S4961" s="35" t="str">
        <f>IF(NETWORKDAYS(FACT_ORDERS[[#This Row],[Order-Date]], FACT_ORDERS[[#This Row],[ArrivalDate ]]) &gt; 10, "Late", "On Time")</f>
        <v>On Time</v>
      </c>
    </row>
    <row r="4962" spans="1:19" x14ac:dyDescent="0.3">
      <c r="A4962" s="12">
        <v>9960</v>
      </c>
      <c r="B4962" s="12">
        <v>257</v>
      </c>
      <c r="C4962" s="12">
        <v>10315</v>
      </c>
      <c r="D4962" s="12">
        <v>4961</v>
      </c>
      <c r="E4962" s="12" t="s">
        <v>243</v>
      </c>
      <c r="F4962" s="13">
        <v>45535</v>
      </c>
      <c r="G4962" s="26" t="s">
        <v>15043</v>
      </c>
      <c r="H4962" s="12">
        <v>100</v>
      </c>
      <c r="I4962" s="28">
        <f>VLOOKUP(B:B,DIM_PRODUCTS!A:F,5,FALSE)</f>
        <v>20</v>
      </c>
      <c r="J4962" s="28">
        <f>FACT_ORDERS[[#This Row],[ProductPrice]]*FACT_ORDERS[[#This Row],[Quantity]]</f>
        <v>2000</v>
      </c>
      <c r="K4962" s="12" t="str">
        <f>VLOOKUP(C:C,DIM_CUSTOMERS!A:G,7,FALSE)</f>
        <v>Canada</v>
      </c>
      <c r="L4962" s="30" cm="1">
        <f t="array" ref="L4962">_xlfn.IFS(
    AND(FACT_ORDERS[[#This Row],[DeliveryMehtod]]="shippment",FACT_ORDERS[[#This Row],[TotalAmount]]&gt;=200), 0,
    AND(FACT_ORDERS[[#This Row],[DeliveryMehtod]]="pickup"), 15,
    AND(FACT_ORDERS[[#This Row],[DeliveryMehtod]]="shippment",FACT_ORDERS[[#This Row],[TotalAmount]]&lt;200), 35
)</f>
        <v>15</v>
      </c>
      <c r="M4962" s="12" t="str" cm="1">
        <f t="array" ref="M4962">_xlfn.IFS(
    SUMIFS(FACT_ORDERS[TotalAmount], FACT_ORDERS[WD_CUSTOMERS],FACT_ORDERS[[#This Row],[WD_CUSTOMERS]])&gt;=15000, "VIP",
    SUMIFS(FACT_ORDERS[TotalAmount], FACT_ORDERS[WD_CUSTOMERS],FACT_ORDERS[[#This Row],[WD_CUSTOMERS]])&gt;=8000, "Premium",
    TRUE, "Regular"
)</f>
        <v>Premium</v>
      </c>
      <c r="N4962" s="32" cm="1">
        <f t="array" ref="N4962">_xlfn.IFS(
   FACT_ORDERS[[#This Row],[TypeOfClient]]="VIP", 0.2,
   FACT_ORDERS[[#This Row],[TypeOfClient]]="Premium", 0.1,
   TRUE, 0
)</f>
        <v>0.1</v>
      </c>
      <c r="O4962" s="31" cm="1">
        <f t="array" ref="O4962">_xlfn.IFS(
   FACT_ORDERS[[#This Row],[TotalAmount]]&gt;1500, 0.15,
   FACT_ORDERS[[#This Row],[TotalAmount]]&gt;1000, 0.1,
   FACT_ORDERS[[#This Row],[TotalAmount]]&gt;500, 0.05,
   TRUE, 0
)</f>
        <v>0.15</v>
      </c>
      <c r="P4962" s="28">
        <f xml:space="preserve"> FACT_ORDERS[[#This Row],[TotalAmount]] * (1 - (FACT_ORDERS[[#This Row],[ClientDiscount]] + FACT_ORDERS[[#This Row],[OrderDiscount]]) )</f>
        <v>1500</v>
      </c>
      <c r="Q4962" s="28">
        <f>FACT_ORDERS[[#This Row],[TotalAmountWithDiscount]]+FACT_ORDERS[[#This Row],[DeliveryCost]]</f>
        <v>1515</v>
      </c>
      <c r="R4962" s="35">
        <v>45542</v>
      </c>
      <c r="S4962" s="35" t="str">
        <f>IF(NETWORKDAYS(FACT_ORDERS[[#This Row],[Order-Date]], FACT_ORDERS[[#This Row],[ArrivalDate ]]) &gt; 10, "Late", "On Time")</f>
        <v>On Time</v>
      </c>
    </row>
    <row r="4963" spans="1:19" x14ac:dyDescent="0.3">
      <c r="A4963" s="12">
        <v>9961</v>
      </c>
      <c r="B4963" s="12">
        <v>254</v>
      </c>
      <c r="C4963" s="12">
        <v>10315</v>
      </c>
      <c r="D4963" s="12">
        <v>4962</v>
      </c>
      <c r="E4963" s="12" t="s">
        <v>243</v>
      </c>
      <c r="F4963" s="13">
        <v>45524</v>
      </c>
      <c r="G4963" s="26" t="s">
        <v>15044</v>
      </c>
      <c r="H4963" s="12">
        <v>19</v>
      </c>
      <c r="I4963" s="28">
        <f>VLOOKUP(B:B,DIM_PRODUCTS!A:F,5,FALSE)</f>
        <v>27</v>
      </c>
      <c r="J4963" s="28">
        <f>FACT_ORDERS[[#This Row],[ProductPrice]]*FACT_ORDERS[[#This Row],[Quantity]]</f>
        <v>513</v>
      </c>
      <c r="K4963" s="12" t="str">
        <f>VLOOKUP(C:C,DIM_CUSTOMERS!A:G,7,FALSE)</f>
        <v>Canada</v>
      </c>
      <c r="L4963" s="30" cm="1">
        <f t="array" ref="L4963">_xlfn.IFS(
    AND(FACT_ORDERS[[#This Row],[DeliveryMehtod]]="shippment",FACT_ORDERS[[#This Row],[TotalAmount]]&gt;=200), 0,
    AND(FACT_ORDERS[[#This Row],[DeliveryMehtod]]="pickup"), 15,
    AND(FACT_ORDERS[[#This Row],[DeliveryMehtod]]="shippment",FACT_ORDERS[[#This Row],[TotalAmount]]&lt;200), 35
)</f>
        <v>15</v>
      </c>
      <c r="M4963" s="12" t="str" cm="1">
        <f t="array" ref="M4963">_xlfn.IFS(
    SUMIFS(FACT_ORDERS[TotalAmount], FACT_ORDERS[WD_CUSTOMERS],FACT_ORDERS[[#This Row],[WD_CUSTOMERS]])&gt;=15000, "VIP",
    SUMIFS(FACT_ORDERS[TotalAmount], FACT_ORDERS[WD_CUSTOMERS],FACT_ORDERS[[#This Row],[WD_CUSTOMERS]])&gt;=8000, "Premium",
    TRUE, "Regular"
)</f>
        <v>Premium</v>
      </c>
      <c r="N4963" s="32" cm="1">
        <f t="array" ref="N4963">_xlfn.IFS(
   FACT_ORDERS[[#This Row],[TypeOfClient]]="VIP", 0.2,
   FACT_ORDERS[[#This Row],[TypeOfClient]]="Premium", 0.1,
   TRUE, 0
)</f>
        <v>0.1</v>
      </c>
      <c r="O4963" s="31" cm="1">
        <f t="array" ref="O4963">_xlfn.IFS(
   FACT_ORDERS[[#This Row],[TotalAmount]]&gt;1500, 0.15,
   FACT_ORDERS[[#This Row],[TotalAmount]]&gt;1000, 0.1,
   FACT_ORDERS[[#This Row],[TotalAmount]]&gt;500, 0.05,
   TRUE, 0
)</f>
        <v>0.05</v>
      </c>
      <c r="P4963" s="28">
        <f xml:space="preserve"> FACT_ORDERS[[#This Row],[TotalAmount]] * (1 - (FACT_ORDERS[[#This Row],[ClientDiscount]] + FACT_ORDERS[[#This Row],[OrderDiscount]]) )</f>
        <v>436.05</v>
      </c>
      <c r="Q4963" s="28">
        <f>FACT_ORDERS[[#This Row],[TotalAmountWithDiscount]]+FACT_ORDERS[[#This Row],[DeliveryCost]]</f>
        <v>451.05</v>
      </c>
      <c r="R4963" s="35">
        <v>45544</v>
      </c>
      <c r="S4963" s="35" t="str">
        <f>IF(NETWORKDAYS(FACT_ORDERS[[#This Row],[Order-Date]], FACT_ORDERS[[#This Row],[ArrivalDate ]]) &gt; 10, "Late", "On Time")</f>
        <v>Late</v>
      </c>
    </row>
    <row r="4964" spans="1:19" x14ac:dyDescent="0.3">
      <c r="A4964" s="12">
        <v>9962</v>
      </c>
      <c r="B4964" s="12">
        <v>257</v>
      </c>
      <c r="C4964" s="12">
        <v>10315</v>
      </c>
      <c r="D4964" s="12">
        <v>4963</v>
      </c>
      <c r="E4964" s="12" t="s">
        <v>244</v>
      </c>
      <c r="F4964" s="13">
        <v>45524</v>
      </c>
      <c r="G4964" s="26" t="s">
        <v>15045</v>
      </c>
      <c r="H4964" s="12">
        <v>47</v>
      </c>
      <c r="I4964" s="28">
        <f>VLOOKUP(B:B,DIM_PRODUCTS!A:F,5,FALSE)</f>
        <v>20</v>
      </c>
      <c r="J4964" s="28">
        <f>FACT_ORDERS[[#This Row],[ProductPrice]]*FACT_ORDERS[[#This Row],[Quantity]]</f>
        <v>940</v>
      </c>
      <c r="K4964" s="12" t="str">
        <f>VLOOKUP(C:C,DIM_CUSTOMERS!A:G,7,FALSE)</f>
        <v>Canada</v>
      </c>
      <c r="L4964" s="30" cm="1">
        <f t="array" ref="L4964">_xlfn.IFS(
    AND(FACT_ORDERS[[#This Row],[DeliveryMehtod]]="shippment",FACT_ORDERS[[#This Row],[TotalAmount]]&gt;=200), 0,
    AND(FACT_ORDERS[[#This Row],[DeliveryMehtod]]="pickup"), 15,
    AND(FACT_ORDERS[[#This Row],[DeliveryMehtod]]="shippment",FACT_ORDERS[[#This Row],[TotalAmount]]&lt;200), 35
)</f>
        <v>0</v>
      </c>
      <c r="M4964" s="12" t="str" cm="1">
        <f t="array" ref="M4964">_xlfn.IFS(
    SUMIFS(FACT_ORDERS[TotalAmount], FACT_ORDERS[WD_CUSTOMERS],FACT_ORDERS[[#This Row],[WD_CUSTOMERS]])&gt;=15000, "VIP",
    SUMIFS(FACT_ORDERS[TotalAmount], FACT_ORDERS[WD_CUSTOMERS],FACT_ORDERS[[#This Row],[WD_CUSTOMERS]])&gt;=8000, "Premium",
    TRUE, "Regular"
)</f>
        <v>Premium</v>
      </c>
      <c r="N4964" s="32" cm="1">
        <f t="array" ref="N4964">_xlfn.IFS(
   FACT_ORDERS[[#This Row],[TypeOfClient]]="VIP", 0.2,
   FACT_ORDERS[[#This Row],[TypeOfClient]]="Premium", 0.1,
   TRUE, 0
)</f>
        <v>0.1</v>
      </c>
      <c r="O4964" s="31" cm="1">
        <f t="array" ref="O4964">_xlfn.IFS(
   FACT_ORDERS[[#This Row],[TotalAmount]]&gt;1500, 0.15,
   FACT_ORDERS[[#This Row],[TotalAmount]]&gt;1000, 0.1,
   FACT_ORDERS[[#This Row],[TotalAmount]]&gt;500, 0.05,
   TRUE, 0
)</f>
        <v>0.05</v>
      </c>
      <c r="P4964" s="28">
        <f xml:space="preserve"> FACT_ORDERS[[#This Row],[TotalAmount]] * (1 - (FACT_ORDERS[[#This Row],[ClientDiscount]] + FACT_ORDERS[[#This Row],[OrderDiscount]]) )</f>
        <v>799</v>
      </c>
      <c r="Q4964" s="28">
        <f>FACT_ORDERS[[#This Row],[TotalAmountWithDiscount]]+FACT_ORDERS[[#This Row],[DeliveryCost]]</f>
        <v>799</v>
      </c>
      <c r="R4964" s="35">
        <v>45535</v>
      </c>
      <c r="S4964" s="35" t="str">
        <f>IF(NETWORKDAYS(FACT_ORDERS[[#This Row],[Order-Date]], FACT_ORDERS[[#This Row],[ArrivalDate ]]) &gt; 10, "Late", "On Time")</f>
        <v>On Time</v>
      </c>
    </row>
    <row r="4965" spans="1:19" x14ac:dyDescent="0.3">
      <c r="A4965" s="12">
        <v>9963</v>
      </c>
      <c r="B4965" s="12">
        <v>254</v>
      </c>
      <c r="C4965" s="12">
        <v>10315</v>
      </c>
      <c r="D4965" s="12">
        <v>4964</v>
      </c>
      <c r="E4965" s="12" t="s">
        <v>244</v>
      </c>
      <c r="F4965" s="13">
        <v>45558</v>
      </c>
      <c r="G4965" s="26" t="s">
        <v>15046</v>
      </c>
      <c r="H4965" s="12">
        <v>100</v>
      </c>
      <c r="I4965" s="28">
        <f>VLOOKUP(B:B,DIM_PRODUCTS!A:F,5,FALSE)</f>
        <v>27</v>
      </c>
      <c r="J4965" s="28">
        <f>FACT_ORDERS[[#This Row],[ProductPrice]]*FACT_ORDERS[[#This Row],[Quantity]]</f>
        <v>2700</v>
      </c>
      <c r="K4965" s="12" t="str">
        <f>VLOOKUP(C:C,DIM_CUSTOMERS!A:G,7,FALSE)</f>
        <v>Canada</v>
      </c>
      <c r="L4965" s="30" cm="1">
        <f t="array" ref="L4965">_xlfn.IFS(
    AND(FACT_ORDERS[[#This Row],[DeliveryMehtod]]="shippment",FACT_ORDERS[[#This Row],[TotalAmount]]&gt;=200), 0,
    AND(FACT_ORDERS[[#This Row],[DeliveryMehtod]]="pickup"), 15,
    AND(FACT_ORDERS[[#This Row],[DeliveryMehtod]]="shippment",FACT_ORDERS[[#This Row],[TotalAmount]]&lt;200), 35
)</f>
        <v>0</v>
      </c>
      <c r="M4965" s="12" t="str" cm="1">
        <f t="array" ref="M4965">_xlfn.IFS(
    SUMIFS(FACT_ORDERS[TotalAmount], FACT_ORDERS[WD_CUSTOMERS],FACT_ORDERS[[#This Row],[WD_CUSTOMERS]])&gt;=15000, "VIP",
    SUMIFS(FACT_ORDERS[TotalAmount], FACT_ORDERS[WD_CUSTOMERS],FACT_ORDERS[[#This Row],[WD_CUSTOMERS]])&gt;=8000, "Premium",
    TRUE, "Regular"
)</f>
        <v>Premium</v>
      </c>
      <c r="N4965" s="32" cm="1">
        <f t="array" ref="N4965">_xlfn.IFS(
   FACT_ORDERS[[#This Row],[TypeOfClient]]="VIP", 0.2,
   FACT_ORDERS[[#This Row],[TypeOfClient]]="Premium", 0.1,
   TRUE, 0
)</f>
        <v>0.1</v>
      </c>
      <c r="O4965" s="31" cm="1">
        <f t="array" ref="O4965">_xlfn.IFS(
   FACT_ORDERS[[#This Row],[TotalAmount]]&gt;1500, 0.15,
   FACT_ORDERS[[#This Row],[TotalAmount]]&gt;1000, 0.1,
   FACT_ORDERS[[#This Row],[TotalAmount]]&gt;500, 0.05,
   TRUE, 0
)</f>
        <v>0.15</v>
      </c>
      <c r="P4965" s="28">
        <f xml:space="preserve"> FACT_ORDERS[[#This Row],[TotalAmount]] * (1 - (FACT_ORDERS[[#This Row],[ClientDiscount]] + FACT_ORDERS[[#This Row],[OrderDiscount]]) )</f>
        <v>2025</v>
      </c>
      <c r="Q4965" s="28">
        <f>FACT_ORDERS[[#This Row],[TotalAmountWithDiscount]]+FACT_ORDERS[[#This Row],[DeliveryCost]]</f>
        <v>2025</v>
      </c>
      <c r="R4965" s="35">
        <v>45571</v>
      </c>
      <c r="S4965" s="35" t="str">
        <f>IF(NETWORKDAYS(FACT_ORDERS[[#This Row],[Order-Date]], FACT_ORDERS[[#This Row],[ArrivalDate ]]) &gt; 10, "Late", "On Time")</f>
        <v>On Time</v>
      </c>
    </row>
    <row r="4966" spans="1:19" x14ac:dyDescent="0.3">
      <c r="A4966" s="12">
        <v>9964</v>
      </c>
      <c r="B4966" s="12">
        <v>268</v>
      </c>
      <c r="C4966" s="12">
        <v>10069</v>
      </c>
      <c r="D4966" s="12">
        <v>4965</v>
      </c>
      <c r="E4966" s="12" t="s">
        <v>243</v>
      </c>
      <c r="F4966" s="13">
        <v>45194</v>
      </c>
      <c r="G4966" s="26" t="s">
        <v>15047</v>
      </c>
      <c r="H4966" s="12">
        <v>50</v>
      </c>
      <c r="I4966" s="28">
        <f>VLOOKUP(B:B,DIM_PRODUCTS!A:F,5,FALSE)</f>
        <v>29</v>
      </c>
      <c r="J4966" s="28">
        <f>FACT_ORDERS[[#This Row],[ProductPrice]]*FACT_ORDERS[[#This Row],[Quantity]]</f>
        <v>1450</v>
      </c>
      <c r="K4966" s="12" t="str">
        <f>VLOOKUP(C:C,DIM_CUSTOMERS!A:G,7,FALSE)</f>
        <v>Canada</v>
      </c>
      <c r="L4966" s="30" cm="1">
        <f t="array" ref="L4966">_xlfn.IFS(
    AND(FACT_ORDERS[[#This Row],[DeliveryMehtod]]="shippment",FACT_ORDERS[[#This Row],[TotalAmount]]&gt;=200), 0,
    AND(FACT_ORDERS[[#This Row],[DeliveryMehtod]]="pickup"), 15,
    AND(FACT_ORDERS[[#This Row],[DeliveryMehtod]]="shippment",FACT_ORDERS[[#This Row],[TotalAmount]]&lt;200), 35
)</f>
        <v>15</v>
      </c>
      <c r="M4966" s="12" t="str" cm="1">
        <f t="array" ref="M4966">_xlfn.IFS(
    SUMIFS(FACT_ORDERS[TotalAmount], FACT_ORDERS[WD_CUSTOMERS],FACT_ORDERS[[#This Row],[WD_CUSTOMERS]])&gt;=15000, "VIP",
    SUMIFS(FACT_ORDERS[TotalAmount], FACT_ORDERS[WD_CUSTOMERS],FACT_ORDERS[[#This Row],[WD_CUSTOMERS]])&gt;=8000, "Premium",
    TRUE, "Regular"
)</f>
        <v>Premium</v>
      </c>
      <c r="N4966" s="32" cm="1">
        <f t="array" ref="N4966">_xlfn.IFS(
   FACT_ORDERS[[#This Row],[TypeOfClient]]="VIP", 0.2,
   FACT_ORDERS[[#This Row],[TypeOfClient]]="Premium", 0.1,
   TRUE, 0
)</f>
        <v>0.1</v>
      </c>
      <c r="O4966" s="31" cm="1">
        <f t="array" ref="O4966">_xlfn.IFS(
   FACT_ORDERS[[#This Row],[TotalAmount]]&gt;1500, 0.15,
   FACT_ORDERS[[#This Row],[TotalAmount]]&gt;1000, 0.1,
   FACT_ORDERS[[#This Row],[TotalAmount]]&gt;500, 0.05,
   TRUE, 0
)</f>
        <v>0.1</v>
      </c>
      <c r="P4966" s="28">
        <f xml:space="preserve"> FACT_ORDERS[[#This Row],[TotalAmount]] * (1 - (FACT_ORDERS[[#This Row],[ClientDiscount]] + FACT_ORDERS[[#This Row],[OrderDiscount]]) )</f>
        <v>1160</v>
      </c>
      <c r="Q4966" s="28">
        <f>FACT_ORDERS[[#This Row],[TotalAmountWithDiscount]]+FACT_ORDERS[[#This Row],[DeliveryCost]]</f>
        <v>1175</v>
      </c>
      <c r="R4966" s="35">
        <v>45205</v>
      </c>
      <c r="S4966" s="35" t="str">
        <f>IF(NETWORKDAYS(FACT_ORDERS[[#This Row],[Order-Date]], FACT_ORDERS[[#This Row],[ArrivalDate ]]) &gt; 10, "Late", "On Time")</f>
        <v>On Time</v>
      </c>
    </row>
    <row r="4967" spans="1:19" x14ac:dyDescent="0.3">
      <c r="A4967" s="12">
        <v>9965</v>
      </c>
      <c r="B4967" s="12">
        <v>266</v>
      </c>
      <c r="C4967" s="12">
        <v>10069</v>
      </c>
      <c r="D4967" s="12">
        <v>4966</v>
      </c>
      <c r="E4967" s="12" t="s">
        <v>244</v>
      </c>
      <c r="F4967" s="13">
        <v>45194</v>
      </c>
      <c r="G4967" s="26" t="s">
        <v>15048</v>
      </c>
      <c r="H4967" s="12">
        <v>100</v>
      </c>
      <c r="I4967" s="28">
        <f>VLOOKUP(B:B,DIM_PRODUCTS!A:F,5,FALSE)</f>
        <v>12</v>
      </c>
      <c r="J4967" s="28">
        <f>FACT_ORDERS[[#This Row],[ProductPrice]]*FACT_ORDERS[[#This Row],[Quantity]]</f>
        <v>1200</v>
      </c>
      <c r="K4967" s="12" t="str">
        <f>VLOOKUP(C:C,DIM_CUSTOMERS!A:G,7,FALSE)</f>
        <v>Canada</v>
      </c>
      <c r="L4967" s="30" cm="1">
        <f t="array" ref="L4967">_xlfn.IFS(
    AND(FACT_ORDERS[[#This Row],[DeliveryMehtod]]="shippment",FACT_ORDERS[[#This Row],[TotalAmount]]&gt;=200), 0,
    AND(FACT_ORDERS[[#This Row],[DeliveryMehtod]]="pickup"), 15,
    AND(FACT_ORDERS[[#This Row],[DeliveryMehtod]]="shippment",FACT_ORDERS[[#This Row],[TotalAmount]]&lt;200), 35
)</f>
        <v>0</v>
      </c>
      <c r="M4967" s="12" t="str" cm="1">
        <f t="array" ref="M4967">_xlfn.IFS(
    SUMIFS(FACT_ORDERS[TotalAmount], FACT_ORDERS[WD_CUSTOMERS],FACT_ORDERS[[#This Row],[WD_CUSTOMERS]])&gt;=15000, "VIP",
    SUMIFS(FACT_ORDERS[TotalAmount], FACT_ORDERS[WD_CUSTOMERS],FACT_ORDERS[[#This Row],[WD_CUSTOMERS]])&gt;=8000, "Premium",
    TRUE, "Regular"
)</f>
        <v>Premium</v>
      </c>
      <c r="N4967" s="32" cm="1">
        <f t="array" ref="N4967">_xlfn.IFS(
   FACT_ORDERS[[#This Row],[TypeOfClient]]="VIP", 0.2,
   FACT_ORDERS[[#This Row],[TypeOfClient]]="Premium", 0.1,
   TRUE, 0
)</f>
        <v>0.1</v>
      </c>
      <c r="O4967" s="31" cm="1">
        <f t="array" ref="O4967">_xlfn.IFS(
   FACT_ORDERS[[#This Row],[TotalAmount]]&gt;1500, 0.15,
   FACT_ORDERS[[#This Row],[TotalAmount]]&gt;1000, 0.1,
   FACT_ORDERS[[#This Row],[TotalAmount]]&gt;500, 0.05,
   TRUE, 0
)</f>
        <v>0.1</v>
      </c>
      <c r="P4967" s="28">
        <f xml:space="preserve"> FACT_ORDERS[[#This Row],[TotalAmount]] * (1 - (FACT_ORDERS[[#This Row],[ClientDiscount]] + FACT_ORDERS[[#This Row],[OrderDiscount]]) )</f>
        <v>960</v>
      </c>
      <c r="Q4967" s="28">
        <f>FACT_ORDERS[[#This Row],[TotalAmountWithDiscount]]+FACT_ORDERS[[#This Row],[DeliveryCost]]</f>
        <v>960</v>
      </c>
      <c r="R4967" s="35">
        <v>45205</v>
      </c>
      <c r="S4967" s="35" t="str">
        <f>IF(NETWORKDAYS(FACT_ORDERS[[#This Row],[Order-Date]], FACT_ORDERS[[#This Row],[ArrivalDate ]]) &gt; 10, "Late", "On Time")</f>
        <v>On Time</v>
      </c>
    </row>
    <row r="4968" spans="1:19" x14ac:dyDescent="0.3">
      <c r="A4968" s="12">
        <v>9966</v>
      </c>
      <c r="B4968" s="12">
        <v>225</v>
      </c>
      <c r="C4968" s="12">
        <v>10485</v>
      </c>
      <c r="D4968" s="12">
        <v>4967</v>
      </c>
      <c r="E4968" s="12" t="s">
        <v>243</v>
      </c>
      <c r="F4968" s="13">
        <v>45560</v>
      </c>
      <c r="G4968" s="26" t="s">
        <v>15049</v>
      </c>
      <c r="H4968" s="12">
        <v>22</v>
      </c>
      <c r="I4968" s="28">
        <f>VLOOKUP(B:B,DIM_PRODUCTS!A:F,5,FALSE)</f>
        <v>21</v>
      </c>
      <c r="J4968" s="28">
        <f>FACT_ORDERS[[#This Row],[ProductPrice]]*FACT_ORDERS[[#This Row],[Quantity]]</f>
        <v>462</v>
      </c>
      <c r="K4968" s="12" t="str">
        <f>VLOOKUP(C:C,DIM_CUSTOMERS!A:G,7,FALSE)</f>
        <v>Japan</v>
      </c>
      <c r="L4968" s="30" cm="1">
        <f t="array" ref="L4968">_xlfn.IFS(
    AND(FACT_ORDERS[[#This Row],[DeliveryMehtod]]="shippment",FACT_ORDERS[[#This Row],[TotalAmount]]&gt;=200), 0,
    AND(FACT_ORDERS[[#This Row],[DeliveryMehtod]]="pickup"), 15,
    AND(FACT_ORDERS[[#This Row],[DeliveryMehtod]]="shippment",FACT_ORDERS[[#This Row],[TotalAmount]]&lt;200), 35
)</f>
        <v>15</v>
      </c>
      <c r="M4968" s="12" t="str" cm="1">
        <f t="array" ref="M4968">_xlfn.IFS(
    SUMIFS(FACT_ORDERS[TotalAmount], FACT_ORDERS[WD_CUSTOMERS],FACT_ORDERS[[#This Row],[WD_CUSTOMERS]])&gt;=15000, "VIP",
    SUMIFS(FACT_ORDERS[TotalAmount], FACT_ORDERS[WD_CUSTOMERS],FACT_ORDERS[[#This Row],[WD_CUSTOMERS]])&gt;=8000, "Premium",
    TRUE, "Regular"
)</f>
        <v>Regular</v>
      </c>
      <c r="N4968" s="32" cm="1">
        <f t="array" ref="N4968">_xlfn.IFS(
   FACT_ORDERS[[#This Row],[TypeOfClient]]="VIP", 0.2,
   FACT_ORDERS[[#This Row],[TypeOfClient]]="Premium", 0.1,
   TRUE, 0
)</f>
        <v>0</v>
      </c>
      <c r="O4968" s="31" cm="1">
        <f t="array" ref="O4968">_xlfn.IFS(
   FACT_ORDERS[[#This Row],[TotalAmount]]&gt;1500, 0.15,
   FACT_ORDERS[[#This Row],[TotalAmount]]&gt;1000, 0.1,
   FACT_ORDERS[[#This Row],[TotalAmount]]&gt;500, 0.05,
   TRUE, 0
)</f>
        <v>0</v>
      </c>
      <c r="P4968" s="28">
        <f xml:space="preserve"> FACT_ORDERS[[#This Row],[TotalAmount]] * (1 - (FACT_ORDERS[[#This Row],[ClientDiscount]] + FACT_ORDERS[[#This Row],[OrderDiscount]]) )</f>
        <v>462</v>
      </c>
      <c r="Q4968" s="28">
        <f>FACT_ORDERS[[#This Row],[TotalAmountWithDiscount]]+FACT_ORDERS[[#This Row],[DeliveryCost]]</f>
        <v>477</v>
      </c>
      <c r="R4968" s="35">
        <v>45570</v>
      </c>
      <c r="S4968" s="35" t="str">
        <f>IF(NETWORKDAYS(FACT_ORDERS[[#This Row],[Order-Date]], FACT_ORDERS[[#This Row],[ArrivalDate ]]) &gt; 10, "Late", "On Time")</f>
        <v>On Time</v>
      </c>
    </row>
    <row r="4969" spans="1:19" x14ac:dyDescent="0.3">
      <c r="A4969" s="12">
        <v>9967</v>
      </c>
      <c r="B4969" s="12">
        <v>285</v>
      </c>
      <c r="C4969" s="12">
        <v>10568</v>
      </c>
      <c r="D4969" s="12">
        <v>4968</v>
      </c>
      <c r="E4969" s="12" t="s">
        <v>243</v>
      </c>
      <c r="F4969" s="13">
        <v>45550</v>
      </c>
      <c r="G4969" s="26" t="s">
        <v>15050</v>
      </c>
      <c r="H4969" s="12">
        <v>10</v>
      </c>
      <c r="I4969" s="28">
        <f>VLOOKUP(B:B,DIM_PRODUCTS!A:F,5,FALSE)</f>
        <v>26</v>
      </c>
      <c r="J4969" s="28">
        <f>FACT_ORDERS[[#This Row],[ProductPrice]]*FACT_ORDERS[[#This Row],[Quantity]]</f>
        <v>260</v>
      </c>
      <c r="K4969" s="12" t="str">
        <f>VLOOKUP(C:C,DIM_CUSTOMERS!A:G,7,FALSE)</f>
        <v>India</v>
      </c>
      <c r="L4969" s="30" cm="1">
        <f t="array" ref="L4969">_xlfn.IFS(
    AND(FACT_ORDERS[[#This Row],[DeliveryMehtod]]="shippment",FACT_ORDERS[[#This Row],[TotalAmount]]&gt;=200), 0,
    AND(FACT_ORDERS[[#This Row],[DeliveryMehtod]]="pickup"), 15,
    AND(FACT_ORDERS[[#This Row],[DeliveryMehtod]]="shippment",FACT_ORDERS[[#This Row],[TotalAmount]]&lt;200), 35
)</f>
        <v>15</v>
      </c>
      <c r="M4969" s="12" t="str" cm="1">
        <f t="array" ref="M4969">_xlfn.IFS(
    SUMIFS(FACT_ORDERS[TotalAmount], FACT_ORDERS[WD_CUSTOMERS],FACT_ORDERS[[#This Row],[WD_CUSTOMERS]])&gt;=15000, "VIP",
    SUMIFS(FACT_ORDERS[TotalAmount], FACT_ORDERS[WD_CUSTOMERS],FACT_ORDERS[[#This Row],[WD_CUSTOMERS]])&gt;=8000, "Premium",
    TRUE, "Regular"
)</f>
        <v>Regular</v>
      </c>
      <c r="N4969" s="32" cm="1">
        <f t="array" ref="N4969">_xlfn.IFS(
   FACT_ORDERS[[#This Row],[TypeOfClient]]="VIP", 0.2,
   FACT_ORDERS[[#This Row],[TypeOfClient]]="Premium", 0.1,
   TRUE, 0
)</f>
        <v>0</v>
      </c>
      <c r="O4969" s="31" cm="1">
        <f t="array" ref="O4969">_xlfn.IFS(
   FACT_ORDERS[[#This Row],[TotalAmount]]&gt;1500, 0.15,
   FACT_ORDERS[[#This Row],[TotalAmount]]&gt;1000, 0.1,
   FACT_ORDERS[[#This Row],[TotalAmount]]&gt;500, 0.05,
   TRUE, 0
)</f>
        <v>0</v>
      </c>
      <c r="P4969" s="28">
        <f xml:space="preserve"> FACT_ORDERS[[#This Row],[TotalAmount]] * (1 - (FACT_ORDERS[[#This Row],[ClientDiscount]] + FACT_ORDERS[[#This Row],[OrderDiscount]]) )</f>
        <v>260</v>
      </c>
      <c r="Q4969" s="28">
        <f>FACT_ORDERS[[#This Row],[TotalAmountWithDiscount]]+FACT_ORDERS[[#This Row],[DeliveryCost]]</f>
        <v>275</v>
      </c>
      <c r="R4969" s="35">
        <v>45569</v>
      </c>
      <c r="S4969" s="35" t="str">
        <f>IF(NETWORKDAYS(FACT_ORDERS[[#This Row],[Order-Date]], FACT_ORDERS[[#This Row],[ArrivalDate ]]) &gt; 10, "Late", "On Time")</f>
        <v>Late</v>
      </c>
    </row>
    <row r="4970" spans="1:19" x14ac:dyDescent="0.3">
      <c r="A4970" s="12">
        <v>9968</v>
      </c>
      <c r="B4970" s="12">
        <v>285</v>
      </c>
      <c r="C4970" s="12">
        <v>10568</v>
      </c>
      <c r="D4970" s="12">
        <v>4969</v>
      </c>
      <c r="E4970" s="12" t="s">
        <v>243</v>
      </c>
      <c r="F4970" s="13">
        <v>45533</v>
      </c>
      <c r="G4970" s="26" t="s">
        <v>14441</v>
      </c>
      <c r="H4970" s="12">
        <v>101</v>
      </c>
      <c r="I4970" s="28">
        <f>VLOOKUP(B:B,DIM_PRODUCTS!A:F,5,FALSE)</f>
        <v>26</v>
      </c>
      <c r="J4970" s="28">
        <f>FACT_ORDERS[[#This Row],[ProductPrice]]*FACT_ORDERS[[#This Row],[Quantity]]</f>
        <v>2626</v>
      </c>
      <c r="K4970" s="12" t="str">
        <f>VLOOKUP(C:C,DIM_CUSTOMERS!A:G,7,FALSE)</f>
        <v>India</v>
      </c>
      <c r="L4970" s="30" cm="1">
        <f t="array" ref="L4970">_xlfn.IFS(
    AND(FACT_ORDERS[[#This Row],[DeliveryMehtod]]="shippment",FACT_ORDERS[[#This Row],[TotalAmount]]&gt;=200), 0,
    AND(FACT_ORDERS[[#This Row],[DeliveryMehtod]]="pickup"), 15,
    AND(FACT_ORDERS[[#This Row],[DeliveryMehtod]]="shippment",FACT_ORDERS[[#This Row],[TotalAmount]]&lt;200), 35
)</f>
        <v>15</v>
      </c>
      <c r="M4970" s="12" t="str" cm="1">
        <f t="array" ref="M4970">_xlfn.IFS(
    SUMIFS(FACT_ORDERS[TotalAmount], FACT_ORDERS[WD_CUSTOMERS],FACT_ORDERS[[#This Row],[WD_CUSTOMERS]])&gt;=15000, "VIP",
    SUMIFS(FACT_ORDERS[TotalAmount], FACT_ORDERS[WD_CUSTOMERS],FACT_ORDERS[[#This Row],[WD_CUSTOMERS]])&gt;=8000, "Premium",
    TRUE, "Regular"
)</f>
        <v>Regular</v>
      </c>
      <c r="N4970" s="32" cm="1">
        <f t="array" ref="N4970">_xlfn.IFS(
   FACT_ORDERS[[#This Row],[TypeOfClient]]="VIP", 0.2,
   FACT_ORDERS[[#This Row],[TypeOfClient]]="Premium", 0.1,
   TRUE, 0
)</f>
        <v>0</v>
      </c>
      <c r="O4970" s="31" cm="1">
        <f t="array" ref="O4970">_xlfn.IFS(
   FACT_ORDERS[[#This Row],[TotalAmount]]&gt;1500, 0.15,
   FACT_ORDERS[[#This Row],[TotalAmount]]&gt;1000, 0.1,
   FACT_ORDERS[[#This Row],[TotalAmount]]&gt;500, 0.05,
   TRUE, 0
)</f>
        <v>0.15</v>
      </c>
      <c r="P4970" s="28">
        <f xml:space="preserve"> FACT_ORDERS[[#This Row],[TotalAmount]] * (1 - (FACT_ORDERS[[#This Row],[ClientDiscount]] + FACT_ORDERS[[#This Row],[OrderDiscount]]) )</f>
        <v>2232.1</v>
      </c>
      <c r="Q4970" s="28">
        <f>FACT_ORDERS[[#This Row],[TotalAmountWithDiscount]]+FACT_ORDERS[[#This Row],[DeliveryCost]]</f>
        <v>2247.1</v>
      </c>
      <c r="R4970" s="35">
        <v>45541</v>
      </c>
      <c r="S4970" s="35" t="str">
        <f>IF(NETWORKDAYS(FACT_ORDERS[[#This Row],[Order-Date]], FACT_ORDERS[[#This Row],[ArrivalDate ]]) &gt; 10, "Late", "On Time")</f>
        <v>On Time</v>
      </c>
    </row>
    <row r="4971" spans="1:19" x14ac:dyDescent="0.3">
      <c r="A4971" s="12">
        <v>9969</v>
      </c>
      <c r="B4971" s="12">
        <v>208</v>
      </c>
      <c r="C4971" s="12">
        <v>10568</v>
      </c>
      <c r="D4971" s="12">
        <v>4970</v>
      </c>
      <c r="E4971" s="12" t="s">
        <v>244</v>
      </c>
      <c r="F4971" s="13">
        <v>45533</v>
      </c>
      <c r="G4971" s="26" t="s">
        <v>15051</v>
      </c>
      <c r="H4971" s="12">
        <v>10</v>
      </c>
      <c r="I4971" s="28">
        <f>VLOOKUP(B:B,DIM_PRODUCTS!A:F,5,FALSE)</f>
        <v>10</v>
      </c>
      <c r="J4971" s="28">
        <f>FACT_ORDERS[[#This Row],[ProductPrice]]*FACT_ORDERS[[#This Row],[Quantity]]</f>
        <v>100</v>
      </c>
      <c r="K4971" s="12" t="str">
        <f>VLOOKUP(C:C,DIM_CUSTOMERS!A:G,7,FALSE)</f>
        <v>India</v>
      </c>
      <c r="L4971" s="30" cm="1">
        <f t="array" ref="L4971">_xlfn.IFS(
    AND(FACT_ORDERS[[#This Row],[DeliveryMehtod]]="shippment",FACT_ORDERS[[#This Row],[TotalAmount]]&gt;=200), 0,
    AND(FACT_ORDERS[[#This Row],[DeliveryMehtod]]="pickup"), 15,
    AND(FACT_ORDERS[[#This Row],[DeliveryMehtod]]="shippment",FACT_ORDERS[[#This Row],[TotalAmount]]&lt;200), 35
)</f>
        <v>35</v>
      </c>
      <c r="M4971" s="12" t="str" cm="1">
        <f t="array" ref="M4971">_xlfn.IFS(
    SUMIFS(FACT_ORDERS[TotalAmount], FACT_ORDERS[WD_CUSTOMERS],FACT_ORDERS[[#This Row],[WD_CUSTOMERS]])&gt;=15000, "VIP",
    SUMIFS(FACT_ORDERS[TotalAmount], FACT_ORDERS[WD_CUSTOMERS],FACT_ORDERS[[#This Row],[WD_CUSTOMERS]])&gt;=8000, "Premium",
    TRUE, "Regular"
)</f>
        <v>Regular</v>
      </c>
      <c r="N4971" s="32" cm="1">
        <f t="array" ref="N4971">_xlfn.IFS(
   FACT_ORDERS[[#This Row],[TypeOfClient]]="VIP", 0.2,
   FACT_ORDERS[[#This Row],[TypeOfClient]]="Premium", 0.1,
   TRUE, 0
)</f>
        <v>0</v>
      </c>
      <c r="O4971" s="31" cm="1">
        <f t="array" ref="O4971">_xlfn.IFS(
   FACT_ORDERS[[#This Row],[TotalAmount]]&gt;1500, 0.15,
   FACT_ORDERS[[#This Row],[TotalAmount]]&gt;1000, 0.1,
   FACT_ORDERS[[#This Row],[TotalAmount]]&gt;500, 0.05,
   TRUE, 0
)</f>
        <v>0</v>
      </c>
      <c r="P4971" s="28">
        <f xml:space="preserve"> FACT_ORDERS[[#This Row],[TotalAmount]] * (1 - (FACT_ORDERS[[#This Row],[ClientDiscount]] + FACT_ORDERS[[#This Row],[OrderDiscount]]) )</f>
        <v>100</v>
      </c>
      <c r="Q4971" s="28">
        <f>FACT_ORDERS[[#This Row],[TotalAmountWithDiscount]]+FACT_ORDERS[[#This Row],[DeliveryCost]]</f>
        <v>135</v>
      </c>
      <c r="R4971" s="35">
        <v>45543</v>
      </c>
      <c r="S4971" s="35" t="str">
        <f>IF(NETWORKDAYS(FACT_ORDERS[[#This Row],[Order-Date]], FACT_ORDERS[[#This Row],[ArrivalDate ]]) &gt; 10, "Late", "On Time")</f>
        <v>On Time</v>
      </c>
    </row>
    <row r="4972" spans="1:19" x14ac:dyDescent="0.3">
      <c r="A4972" s="12">
        <v>9970</v>
      </c>
      <c r="B4972" s="12">
        <v>285</v>
      </c>
      <c r="C4972" s="12">
        <v>10568</v>
      </c>
      <c r="D4972" s="12">
        <v>4971</v>
      </c>
      <c r="E4972" s="12" t="s">
        <v>244</v>
      </c>
      <c r="F4972" s="13">
        <v>45510</v>
      </c>
      <c r="G4972" s="26" t="s">
        <v>15052</v>
      </c>
      <c r="H4972" s="12">
        <v>10</v>
      </c>
      <c r="I4972" s="28">
        <f>VLOOKUP(B:B,DIM_PRODUCTS!A:F,5,FALSE)</f>
        <v>26</v>
      </c>
      <c r="J4972" s="28">
        <f>FACT_ORDERS[[#This Row],[ProductPrice]]*FACT_ORDERS[[#This Row],[Quantity]]</f>
        <v>260</v>
      </c>
      <c r="K4972" s="12" t="str">
        <f>VLOOKUP(C:C,DIM_CUSTOMERS!A:G,7,FALSE)</f>
        <v>India</v>
      </c>
      <c r="L4972" s="30" cm="1">
        <f t="array" ref="L4972">_xlfn.IFS(
    AND(FACT_ORDERS[[#This Row],[DeliveryMehtod]]="shippment",FACT_ORDERS[[#This Row],[TotalAmount]]&gt;=200), 0,
    AND(FACT_ORDERS[[#This Row],[DeliveryMehtod]]="pickup"), 15,
    AND(FACT_ORDERS[[#This Row],[DeliveryMehtod]]="shippment",FACT_ORDERS[[#This Row],[TotalAmount]]&lt;200), 35
)</f>
        <v>0</v>
      </c>
      <c r="M4972" s="12" t="str" cm="1">
        <f t="array" ref="M4972">_xlfn.IFS(
    SUMIFS(FACT_ORDERS[TotalAmount], FACT_ORDERS[WD_CUSTOMERS],FACT_ORDERS[[#This Row],[WD_CUSTOMERS]])&gt;=15000, "VIP",
    SUMIFS(FACT_ORDERS[TotalAmount], FACT_ORDERS[WD_CUSTOMERS],FACT_ORDERS[[#This Row],[WD_CUSTOMERS]])&gt;=8000, "Premium",
    TRUE, "Regular"
)</f>
        <v>Regular</v>
      </c>
      <c r="N4972" s="32" cm="1">
        <f t="array" ref="N4972">_xlfn.IFS(
   FACT_ORDERS[[#This Row],[TypeOfClient]]="VIP", 0.2,
   FACT_ORDERS[[#This Row],[TypeOfClient]]="Premium", 0.1,
   TRUE, 0
)</f>
        <v>0</v>
      </c>
      <c r="O4972" s="31" cm="1">
        <f t="array" ref="O4972">_xlfn.IFS(
   FACT_ORDERS[[#This Row],[TotalAmount]]&gt;1500, 0.15,
   FACT_ORDERS[[#This Row],[TotalAmount]]&gt;1000, 0.1,
   FACT_ORDERS[[#This Row],[TotalAmount]]&gt;500, 0.05,
   TRUE, 0
)</f>
        <v>0</v>
      </c>
      <c r="P4972" s="28">
        <f xml:space="preserve"> FACT_ORDERS[[#This Row],[TotalAmount]] * (1 - (FACT_ORDERS[[#This Row],[ClientDiscount]] + FACT_ORDERS[[#This Row],[OrderDiscount]]) )</f>
        <v>260</v>
      </c>
      <c r="Q4972" s="28">
        <f>FACT_ORDERS[[#This Row],[TotalAmountWithDiscount]]+FACT_ORDERS[[#This Row],[DeliveryCost]]</f>
        <v>260</v>
      </c>
      <c r="R4972" s="35">
        <v>45521</v>
      </c>
      <c r="S4972" s="35" t="str">
        <f>IF(NETWORKDAYS(FACT_ORDERS[[#This Row],[Order-Date]], FACT_ORDERS[[#This Row],[ArrivalDate ]]) &gt; 10, "Late", "On Time")</f>
        <v>On Time</v>
      </c>
    </row>
    <row r="4973" spans="1:19" x14ac:dyDescent="0.3">
      <c r="A4973" s="12">
        <v>9971</v>
      </c>
      <c r="B4973" s="12">
        <v>208</v>
      </c>
      <c r="C4973" s="12">
        <v>10568</v>
      </c>
      <c r="D4973" s="12">
        <v>4972</v>
      </c>
      <c r="E4973" s="12" t="s">
        <v>244</v>
      </c>
      <c r="F4973" s="13">
        <v>45510</v>
      </c>
      <c r="G4973" s="26" t="s">
        <v>15053</v>
      </c>
      <c r="H4973" s="12">
        <v>101</v>
      </c>
      <c r="I4973" s="28">
        <f>VLOOKUP(B:B,DIM_PRODUCTS!A:F,5,FALSE)</f>
        <v>10</v>
      </c>
      <c r="J4973" s="28">
        <f>FACT_ORDERS[[#This Row],[ProductPrice]]*FACT_ORDERS[[#This Row],[Quantity]]</f>
        <v>1010</v>
      </c>
      <c r="K4973" s="12" t="str">
        <f>VLOOKUP(C:C,DIM_CUSTOMERS!A:G,7,FALSE)</f>
        <v>India</v>
      </c>
      <c r="L4973" s="30" cm="1">
        <f t="array" ref="L4973">_xlfn.IFS(
    AND(FACT_ORDERS[[#This Row],[DeliveryMehtod]]="shippment",FACT_ORDERS[[#This Row],[TotalAmount]]&gt;=200), 0,
    AND(FACT_ORDERS[[#This Row],[DeliveryMehtod]]="pickup"), 15,
    AND(FACT_ORDERS[[#This Row],[DeliveryMehtod]]="shippment",FACT_ORDERS[[#This Row],[TotalAmount]]&lt;200), 35
)</f>
        <v>0</v>
      </c>
      <c r="M4973" s="12" t="str" cm="1">
        <f t="array" ref="M4973">_xlfn.IFS(
    SUMIFS(FACT_ORDERS[TotalAmount], FACT_ORDERS[WD_CUSTOMERS],FACT_ORDERS[[#This Row],[WD_CUSTOMERS]])&gt;=15000, "VIP",
    SUMIFS(FACT_ORDERS[TotalAmount], FACT_ORDERS[WD_CUSTOMERS],FACT_ORDERS[[#This Row],[WD_CUSTOMERS]])&gt;=8000, "Premium",
    TRUE, "Regular"
)</f>
        <v>Regular</v>
      </c>
      <c r="N4973" s="32" cm="1">
        <f t="array" ref="N4973">_xlfn.IFS(
   FACT_ORDERS[[#This Row],[TypeOfClient]]="VIP", 0.2,
   FACT_ORDERS[[#This Row],[TypeOfClient]]="Premium", 0.1,
   TRUE, 0
)</f>
        <v>0</v>
      </c>
      <c r="O4973" s="31" cm="1">
        <f t="array" ref="O4973">_xlfn.IFS(
   FACT_ORDERS[[#This Row],[TotalAmount]]&gt;1500, 0.15,
   FACT_ORDERS[[#This Row],[TotalAmount]]&gt;1000, 0.1,
   FACT_ORDERS[[#This Row],[TotalAmount]]&gt;500, 0.05,
   TRUE, 0
)</f>
        <v>0.1</v>
      </c>
      <c r="P4973" s="28">
        <f xml:space="preserve"> FACT_ORDERS[[#This Row],[TotalAmount]] * (1 - (FACT_ORDERS[[#This Row],[ClientDiscount]] + FACT_ORDERS[[#This Row],[OrderDiscount]]) )</f>
        <v>909</v>
      </c>
      <c r="Q4973" s="28">
        <f>FACT_ORDERS[[#This Row],[TotalAmountWithDiscount]]+FACT_ORDERS[[#This Row],[DeliveryCost]]</f>
        <v>909</v>
      </c>
      <c r="R4973" s="35">
        <v>45526</v>
      </c>
      <c r="S4973" s="35" t="str">
        <f>IF(NETWORKDAYS(FACT_ORDERS[[#This Row],[Order-Date]], FACT_ORDERS[[#This Row],[ArrivalDate ]]) &gt; 10, "Late", "On Time")</f>
        <v>Late</v>
      </c>
    </row>
    <row r="4974" spans="1:19" x14ac:dyDescent="0.3">
      <c r="A4974" s="12">
        <v>9972</v>
      </c>
      <c r="B4974" s="12">
        <v>285</v>
      </c>
      <c r="C4974" s="12">
        <v>10568</v>
      </c>
      <c r="D4974" s="12">
        <v>4973</v>
      </c>
      <c r="E4974" s="12" t="s">
        <v>243</v>
      </c>
      <c r="F4974" s="13">
        <v>45443</v>
      </c>
      <c r="G4974" s="26" t="s">
        <v>15054</v>
      </c>
      <c r="H4974" s="12">
        <v>10</v>
      </c>
      <c r="I4974" s="28">
        <f>VLOOKUP(B:B,DIM_PRODUCTS!A:F,5,FALSE)</f>
        <v>26</v>
      </c>
      <c r="J4974" s="28">
        <f>FACT_ORDERS[[#This Row],[ProductPrice]]*FACT_ORDERS[[#This Row],[Quantity]]</f>
        <v>260</v>
      </c>
      <c r="K4974" s="12" t="str">
        <f>VLOOKUP(C:C,DIM_CUSTOMERS!A:G,7,FALSE)</f>
        <v>India</v>
      </c>
      <c r="L4974" s="30" cm="1">
        <f t="array" ref="L4974">_xlfn.IFS(
    AND(FACT_ORDERS[[#This Row],[DeliveryMehtod]]="shippment",FACT_ORDERS[[#This Row],[TotalAmount]]&gt;=200), 0,
    AND(FACT_ORDERS[[#This Row],[DeliveryMehtod]]="pickup"), 15,
    AND(FACT_ORDERS[[#This Row],[DeliveryMehtod]]="shippment",FACT_ORDERS[[#This Row],[TotalAmount]]&lt;200), 35
)</f>
        <v>15</v>
      </c>
      <c r="M4974" s="12" t="str" cm="1">
        <f t="array" ref="M4974">_xlfn.IFS(
    SUMIFS(FACT_ORDERS[TotalAmount], FACT_ORDERS[WD_CUSTOMERS],FACT_ORDERS[[#This Row],[WD_CUSTOMERS]])&gt;=15000, "VIP",
    SUMIFS(FACT_ORDERS[TotalAmount], FACT_ORDERS[WD_CUSTOMERS],FACT_ORDERS[[#This Row],[WD_CUSTOMERS]])&gt;=8000, "Premium",
    TRUE, "Regular"
)</f>
        <v>Regular</v>
      </c>
      <c r="N4974" s="32" cm="1">
        <f t="array" ref="N4974">_xlfn.IFS(
   FACT_ORDERS[[#This Row],[TypeOfClient]]="VIP", 0.2,
   FACT_ORDERS[[#This Row],[TypeOfClient]]="Premium", 0.1,
   TRUE, 0
)</f>
        <v>0</v>
      </c>
      <c r="O4974" s="31" cm="1">
        <f t="array" ref="O4974">_xlfn.IFS(
   FACT_ORDERS[[#This Row],[TotalAmount]]&gt;1500, 0.15,
   FACT_ORDERS[[#This Row],[TotalAmount]]&gt;1000, 0.1,
   FACT_ORDERS[[#This Row],[TotalAmount]]&gt;500, 0.05,
   TRUE, 0
)</f>
        <v>0</v>
      </c>
      <c r="P4974" s="28">
        <f xml:space="preserve"> FACT_ORDERS[[#This Row],[TotalAmount]] * (1 - (FACT_ORDERS[[#This Row],[ClientDiscount]] + FACT_ORDERS[[#This Row],[OrderDiscount]]) )</f>
        <v>260</v>
      </c>
      <c r="Q4974" s="28">
        <f>FACT_ORDERS[[#This Row],[TotalAmountWithDiscount]]+FACT_ORDERS[[#This Row],[DeliveryCost]]</f>
        <v>275</v>
      </c>
      <c r="R4974" s="35">
        <v>45451</v>
      </c>
      <c r="S4974" s="35" t="str">
        <f>IF(NETWORKDAYS(FACT_ORDERS[[#This Row],[Order-Date]], FACT_ORDERS[[#This Row],[ArrivalDate ]]) &gt; 10, "Late", "On Time")</f>
        <v>On Time</v>
      </c>
    </row>
    <row r="4975" spans="1:19" x14ac:dyDescent="0.3">
      <c r="A4975" s="12">
        <v>9973</v>
      </c>
      <c r="B4975" s="12">
        <v>208</v>
      </c>
      <c r="C4975" s="12">
        <v>10568</v>
      </c>
      <c r="D4975" s="12">
        <v>4974</v>
      </c>
      <c r="E4975" s="12" t="s">
        <v>243</v>
      </c>
      <c r="F4975" s="13">
        <v>45443</v>
      </c>
      <c r="G4975" s="26" t="s">
        <v>15055</v>
      </c>
      <c r="H4975" s="12">
        <v>101</v>
      </c>
      <c r="I4975" s="28">
        <f>VLOOKUP(B:B,DIM_PRODUCTS!A:F,5,FALSE)</f>
        <v>10</v>
      </c>
      <c r="J4975" s="28">
        <f>FACT_ORDERS[[#This Row],[ProductPrice]]*FACT_ORDERS[[#This Row],[Quantity]]</f>
        <v>1010</v>
      </c>
      <c r="K4975" s="12" t="str">
        <f>VLOOKUP(C:C,DIM_CUSTOMERS!A:G,7,FALSE)</f>
        <v>India</v>
      </c>
      <c r="L4975" s="30" cm="1">
        <f t="array" ref="L4975">_xlfn.IFS(
    AND(FACT_ORDERS[[#This Row],[DeliveryMehtod]]="shippment",FACT_ORDERS[[#This Row],[TotalAmount]]&gt;=200), 0,
    AND(FACT_ORDERS[[#This Row],[DeliveryMehtod]]="pickup"), 15,
    AND(FACT_ORDERS[[#This Row],[DeliveryMehtod]]="shippment",FACT_ORDERS[[#This Row],[TotalAmount]]&lt;200), 35
)</f>
        <v>15</v>
      </c>
      <c r="M4975" s="12" t="str" cm="1">
        <f t="array" ref="M4975">_xlfn.IFS(
    SUMIFS(FACT_ORDERS[TotalAmount], FACT_ORDERS[WD_CUSTOMERS],FACT_ORDERS[[#This Row],[WD_CUSTOMERS]])&gt;=15000, "VIP",
    SUMIFS(FACT_ORDERS[TotalAmount], FACT_ORDERS[WD_CUSTOMERS],FACT_ORDERS[[#This Row],[WD_CUSTOMERS]])&gt;=8000, "Premium",
    TRUE, "Regular"
)</f>
        <v>Regular</v>
      </c>
      <c r="N4975" s="32" cm="1">
        <f t="array" ref="N4975">_xlfn.IFS(
   FACT_ORDERS[[#This Row],[TypeOfClient]]="VIP", 0.2,
   FACT_ORDERS[[#This Row],[TypeOfClient]]="Premium", 0.1,
   TRUE, 0
)</f>
        <v>0</v>
      </c>
      <c r="O4975" s="31" cm="1">
        <f t="array" ref="O4975">_xlfn.IFS(
   FACT_ORDERS[[#This Row],[TotalAmount]]&gt;1500, 0.15,
   FACT_ORDERS[[#This Row],[TotalAmount]]&gt;1000, 0.1,
   FACT_ORDERS[[#This Row],[TotalAmount]]&gt;500, 0.05,
   TRUE, 0
)</f>
        <v>0.1</v>
      </c>
      <c r="P4975" s="28">
        <f xml:space="preserve"> FACT_ORDERS[[#This Row],[TotalAmount]] * (1 - (FACT_ORDERS[[#This Row],[ClientDiscount]] + FACT_ORDERS[[#This Row],[OrderDiscount]]) )</f>
        <v>909</v>
      </c>
      <c r="Q4975" s="28">
        <f>FACT_ORDERS[[#This Row],[TotalAmountWithDiscount]]+FACT_ORDERS[[#This Row],[DeliveryCost]]</f>
        <v>924</v>
      </c>
      <c r="R4975" s="35">
        <v>45452</v>
      </c>
      <c r="S4975" s="35" t="str">
        <f>IF(NETWORKDAYS(FACT_ORDERS[[#This Row],[Order-Date]], FACT_ORDERS[[#This Row],[ArrivalDate ]]) &gt; 10, "Late", "On Time")</f>
        <v>On Time</v>
      </c>
    </row>
    <row r="4976" spans="1:19" x14ac:dyDescent="0.3">
      <c r="A4976" s="12">
        <v>9974</v>
      </c>
      <c r="B4976" s="12">
        <v>235</v>
      </c>
      <c r="C4976" s="12">
        <v>10867</v>
      </c>
      <c r="D4976" s="12">
        <v>4975</v>
      </c>
      <c r="E4976" s="12" t="s">
        <v>244</v>
      </c>
      <c r="F4976" s="13">
        <v>45248</v>
      </c>
      <c r="G4976" s="26" t="s">
        <v>14607</v>
      </c>
      <c r="H4976" s="12">
        <v>14</v>
      </c>
      <c r="I4976" s="28">
        <f>VLOOKUP(B:B,DIM_PRODUCTS!A:F,5,FALSE)</f>
        <v>22</v>
      </c>
      <c r="J4976" s="28">
        <f>FACT_ORDERS[[#This Row],[ProductPrice]]*FACT_ORDERS[[#This Row],[Quantity]]</f>
        <v>308</v>
      </c>
      <c r="K4976" s="12" t="str">
        <f>VLOOKUP(C:C,DIM_CUSTOMERS!A:G,7,FALSE)</f>
        <v>Germany</v>
      </c>
      <c r="L4976" s="30" cm="1">
        <f t="array" ref="L4976">_xlfn.IFS(
    AND(FACT_ORDERS[[#This Row],[DeliveryMehtod]]="shippment",FACT_ORDERS[[#This Row],[TotalAmount]]&gt;=200), 0,
    AND(FACT_ORDERS[[#This Row],[DeliveryMehtod]]="pickup"), 15,
    AND(FACT_ORDERS[[#This Row],[DeliveryMehtod]]="shippment",FACT_ORDERS[[#This Row],[TotalAmount]]&lt;200), 35
)</f>
        <v>0</v>
      </c>
      <c r="M4976" s="12" t="str" cm="1">
        <f t="array" ref="M4976">_xlfn.IFS(
    SUMIFS(FACT_ORDERS[TotalAmount], FACT_ORDERS[WD_CUSTOMERS],FACT_ORDERS[[#This Row],[WD_CUSTOMERS]])&gt;=15000, "VIP",
    SUMIFS(FACT_ORDERS[TotalAmount], FACT_ORDERS[WD_CUSTOMERS],FACT_ORDERS[[#This Row],[WD_CUSTOMERS]])&gt;=8000, "Premium",
    TRUE, "Regular"
)</f>
        <v>Regular</v>
      </c>
      <c r="N4976" s="32" cm="1">
        <f t="array" ref="N4976">_xlfn.IFS(
   FACT_ORDERS[[#This Row],[TypeOfClient]]="VIP", 0.2,
   FACT_ORDERS[[#This Row],[TypeOfClient]]="Premium", 0.1,
   TRUE, 0
)</f>
        <v>0</v>
      </c>
      <c r="O4976" s="31" cm="1">
        <f t="array" ref="O4976">_xlfn.IFS(
   FACT_ORDERS[[#This Row],[TotalAmount]]&gt;1500, 0.15,
   FACT_ORDERS[[#This Row],[TotalAmount]]&gt;1000, 0.1,
   FACT_ORDERS[[#This Row],[TotalAmount]]&gt;500, 0.05,
   TRUE, 0
)</f>
        <v>0</v>
      </c>
      <c r="P4976" s="28">
        <f xml:space="preserve"> FACT_ORDERS[[#This Row],[TotalAmount]] * (1 - (FACT_ORDERS[[#This Row],[ClientDiscount]] + FACT_ORDERS[[#This Row],[OrderDiscount]]) )</f>
        <v>308</v>
      </c>
      <c r="Q4976" s="28">
        <f>FACT_ORDERS[[#This Row],[TotalAmountWithDiscount]]+FACT_ORDERS[[#This Row],[DeliveryCost]]</f>
        <v>308</v>
      </c>
      <c r="R4976" s="35">
        <v>45255</v>
      </c>
      <c r="S4976" s="35" t="str">
        <f>IF(NETWORKDAYS(FACT_ORDERS[[#This Row],[Order-Date]], FACT_ORDERS[[#This Row],[ArrivalDate ]]) &gt; 10, "Late", "On Time")</f>
        <v>On Time</v>
      </c>
    </row>
    <row r="4977" spans="1:19" x14ac:dyDescent="0.3">
      <c r="A4977" s="12">
        <v>9975</v>
      </c>
      <c r="B4977" s="12">
        <v>235</v>
      </c>
      <c r="C4977" s="12">
        <v>10867</v>
      </c>
      <c r="D4977" s="12">
        <v>4976</v>
      </c>
      <c r="E4977" s="12" t="s">
        <v>243</v>
      </c>
      <c r="F4977" s="13">
        <v>45199</v>
      </c>
      <c r="G4977" s="26" t="s">
        <v>15056</v>
      </c>
      <c r="H4977" s="12">
        <v>24</v>
      </c>
      <c r="I4977" s="28">
        <f>VLOOKUP(B:B,DIM_PRODUCTS!A:F,5,FALSE)</f>
        <v>22</v>
      </c>
      <c r="J4977" s="28">
        <f>FACT_ORDERS[[#This Row],[ProductPrice]]*FACT_ORDERS[[#This Row],[Quantity]]</f>
        <v>528</v>
      </c>
      <c r="K4977" s="12" t="str">
        <f>VLOOKUP(C:C,DIM_CUSTOMERS!A:G,7,FALSE)</f>
        <v>Germany</v>
      </c>
      <c r="L4977" s="30" cm="1">
        <f t="array" ref="L4977">_xlfn.IFS(
    AND(FACT_ORDERS[[#This Row],[DeliveryMehtod]]="shippment",FACT_ORDERS[[#This Row],[TotalAmount]]&gt;=200), 0,
    AND(FACT_ORDERS[[#This Row],[DeliveryMehtod]]="pickup"), 15,
    AND(FACT_ORDERS[[#This Row],[DeliveryMehtod]]="shippment",FACT_ORDERS[[#This Row],[TotalAmount]]&lt;200), 35
)</f>
        <v>15</v>
      </c>
      <c r="M4977" s="12" t="str" cm="1">
        <f t="array" ref="M4977">_xlfn.IFS(
    SUMIFS(FACT_ORDERS[TotalAmount], FACT_ORDERS[WD_CUSTOMERS],FACT_ORDERS[[#This Row],[WD_CUSTOMERS]])&gt;=15000, "VIP",
    SUMIFS(FACT_ORDERS[TotalAmount], FACT_ORDERS[WD_CUSTOMERS],FACT_ORDERS[[#This Row],[WD_CUSTOMERS]])&gt;=8000, "Premium",
    TRUE, "Regular"
)</f>
        <v>Regular</v>
      </c>
      <c r="N4977" s="32" cm="1">
        <f t="array" ref="N4977">_xlfn.IFS(
   FACT_ORDERS[[#This Row],[TypeOfClient]]="VIP", 0.2,
   FACT_ORDERS[[#This Row],[TypeOfClient]]="Premium", 0.1,
   TRUE, 0
)</f>
        <v>0</v>
      </c>
      <c r="O4977" s="31" cm="1">
        <f t="array" ref="O4977">_xlfn.IFS(
   FACT_ORDERS[[#This Row],[TotalAmount]]&gt;1500, 0.15,
   FACT_ORDERS[[#This Row],[TotalAmount]]&gt;1000, 0.1,
   FACT_ORDERS[[#This Row],[TotalAmount]]&gt;500, 0.05,
   TRUE, 0
)</f>
        <v>0.05</v>
      </c>
      <c r="P4977" s="28">
        <f xml:space="preserve"> FACT_ORDERS[[#This Row],[TotalAmount]] * (1 - (FACT_ORDERS[[#This Row],[ClientDiscount]] + FACT_ORDERS[[#This Row],[OrderDiscount]]) )</f>
        <v>501.59999999999997</v>
      </c>
      <c r="Q4977" s="28">
        <f>FACT_ORDERS[[#This Row],[TotalAmountWithDiscount]]+FACT_ORDERS[[#This Row],[DeliveryCost]]</f>
        <v>516.59999999999991</v>
      </c>
      <c r="R4977" s="35">
        <v>45209</v>
      </c>
      <c r="S4977" s="35" t="str">
        <f>IF(NETWORKDAYS(FACT_ORDERS[[#This Row],[Order-Date]], FACT_ORDERS[[#This Row],[ArrivalDate ]]) &gt; 10, "Late", "On Time")</f>
        <v>On Time</v>
      </c>
    </row>
    <row r="4978" spans="1:19" x14ac:dyDescent="0.3">
      <c r="A4978" s="12">
        <v>9976</v>
      </c>
      <c r="B4978" s="12">
        <v>281</v>
      </c>
      <c r="C4978" s="12">
        <v>10867</v>
      </c>
      <c r="D4978" s="12">
        <v>4977</v>
      </c>
      <c r="E4978" s="12" t="s">
        <v>243</v>
      </c>
      <c r="F4978" s="13">
        <v>45199</v>
      </c>
      <c r="G4978" s="26" t="s">
        <v>15057</v>
      </c>
      <c r="H4978" s="12">
        <v>102</v>
      </c>
      <c r="I4978" s="28">
        <f>VLOOKUP(B:B,DIM_PRODUCTS!A:F,5,FALSE)</f>
        <v>25</v>
      </c>
      <c r="J4978" s="28">
        <f>FACT_ORDERS[[#This Row],[ProductPrice]]*FACT_ORDERS[[#This Row],[Quantity]]</f>
        <v>2550</v>
      </c>
      <c r="K4978" s="12" t="str">
        <f>VLOOKUP(C:C,DIM_CUSTOMERS!A:G,7,FALSE)</f>
        <v>Germany</v>
      </c>
      <c r="L4978" s="30" cm="1">
        <f t="array" ref="L4978">_xlfn.IFS(
    AND(FACT_ORDERS[[#This Row],[DeliveryMehtod]]="shippment",FACT_ORDERS[[#This Row],[TotalAmount]]&gt;=200), 0,
    AND(FACT_ORDERS[[#This Row],[DeliveryMehtod]]="pickup"), 15,
    AND(FACT_ORDERS[[#This Row],[DeliveryMehtod]]="shippment",FACT_ORDERS[[#This Row],[TotalAmount]]&lt;200), 35
)</f>
        <v>15</v>
      </c>
      <c r="M4978" s="12" t="str" cm="1">
        <f t="array" ref="M4978">_xlfn.IFS(
    SUMIFS(FACT_ORDERS[TotalAmount], FACT_ORDERS[WD_CUSTOMERS],FACT_ORDERS[[#This Row],[WD_CUSTOMERS]])&gt;=15000, "VIP",
    SUMIFS(FACT_ORDERS[TotalAmount], FACT_ORDERS[WD_CUSTOMERS],FACT_ORDERS[[#This Row],[WD_CUSTOMERS]])&gt;=8000, "Premium",
    TRUE, "Regular"
)</f>
        <v>Regular</v>
      </c>
      <c r="N4978" s="32" cm="1">
        <f t="array" ref="N4978">_xlfn.IFS(
   FACT_ORDERS[[#This Row],[TypeOfClient]]="VIP", 0.2,
   FACT_ORDERS[[#This Row],[TypeOfClient]]="Premium", 0.1,
   TRUE, 0
)</f>
        <v>0</v>
      </c>
      <c r="O4978" s="31" cm="1">
        <f t="array" ref="O4978">_xlfn.IFS(
   FACT_ORDERS[[#This Row],[TotalAmount]]&gt;1500, 0.15,
   FACT_ORDERS[[#This Row],[TotalAmount]]&gt;1000, 0.1,
   FACT_ORDERS[[#This Row],[TotalAmount]]&gt;500, 0.05,
   TRUE, 0
)</f>
        <v>0.15</v>
      </c>
      <c r="P4978" s="28">
        <f xml:space="preserve"> FACT_ORDERS[[#This Row],[TotalAmount]] * (1 - (FACT_ORDERS[[#This Row],[ClientDiscount]] + FACT_ORDERS[[#This Row],[OrderDiscount]]) )</f>
        <v>2167.5</v>
      </c>
      <c r="Q4978" s="28">
        <f>FACT_ORDERS[[#This Row],[TotalAmountWithDiscount]]+FACT_ORDERS[[#This Row],[DeliveryCost]]</f>
        <v>2182.5</v>
      </c>
      <c r="R4978" s="35">
        <v>45207</v>
      </c>
      <c r="S4978" s="35" t="str">
        <f>IF(NETWORKDAYS(FACT_ORDERS[[#This Row],[Order-Date]], FACT_ORDERS[[#This Row],[ArrivalDate ]]) &gt; 10, "Late", "On Time")</f>
        <v>On Time</v>
      </c>
    </row>
    <row r="4979" spans="1:19" x14ac:dyDescent="0.3">
      <c r="A4979" s="12">
        <v>9977</v>
      </c>
      <c r="B4979" s="12">
        <v>204</v>
      </c>
      <c r="C4979" s="12">
        <v>10867</v>
      </c>
      <c r="D4979" s="12">
        <v>4978</v>
      </c>
      <c r="E4979" s="12" t="s">
        <v>243</v>
      </c>
      <c r="F4979" s="13">
        <v>45199</v>
      </c>
      <c r="G4979" s="26" t="s">
        <v>15058</v>
      </c>
      <c r="H4979" s="12">
        <v>19</v>
      </c>
      <c r="I4979" s="28">
        <f>VLOOKUP(B:B,DIM_PRODUCTS!A:F,5,FALSE)</f>
        <v>6</v>
      </c>
      <c r="J4979" s="28">
        <f>FACT_ORDERS[[#This Row],[ProductPrice]]*FACT_ORDERS[[#This Row],[Quantity]]</f>
        <v>114</v>
      </c>
      <c r="K4979" s="12" t="str">
        <f>VLOOKUP(C:C,DIM_CUSTOMERS!A:G,7,FALSE)</f>
        <v>Germany</v>
      </c>
      <c r="L4979" s="30" cm="1">
        <f t="array" ref="L4979">_xlfn.IFS(
    AND(FACT_ORDERS[[#This Row],[DeliveryMehtod]]="shippment",FACT_ORDERS[[#This Row],[TotalAmount]]&gt;=200), 0,
    AND(FACT_ORDERS[[#This Row],[DeliveryMehtod]]="pickup"), 15,
    AND(FACT_ORDERS[[#This Row],[DeliveryMehtod]]="shippment",FACT_ORDERS[[#This Row],[TotalAmount]]&lt;200), 35
)</f>
        <v>15</v>
      </c>
      <c r="M4979" s="12" t="str" cm="1">
        <f t="array" ref="M4979">_xlfn.IFS(
    SUMIFS(FACT_ORDERS[TotalAmount], FACT_ORDERS[WD_CUSTOMERS],FACT_ORDERS[[#This Row],[WD_CUSTOMERS]])&gt;=15000, "VIP",
    SUMIFS(FACT_ORDERS[TotalAmount], FACT_ORDERS[WD_CUSTOMERS],FACT_ORDERS[[#This Row],[WD_CUSTOMERS]])&gt;=8000, "Premium",
    TRUE, "Regular"
)</f>
        <v>Regular</v>
      </c>
      <c r="N4979" s="32" cm="1">
        <f t="array" ref="N4979">_xlfn.IFS(
   FACT_ORDERS[[#This Row],[TypeOfClient]]="VIP", 0.2,
   FACT_ORDERS[[#This Row],[TypeOfClient]]="Premium", 0.1,
   TRUE, 0
)</f>
        <v>0</v>
      </c>
      <c r="O4979" s="31" cm="1">
        <f t="array" ref="O4979">_xlfn.IFS(
   FACT_ORDERS[[#This Row],[TotalAmount]]&gt;1500, 0.15,
   FACT_ORDERS[[#This Row],[TotalAmount]]&gt;1000, 0.1,
   FACT_ORDERS[[#This Row],[TotalAmount]]&gt;500, 0.05,
   TRUE, 0
)</f>
        <v>0</v>
      </c>
      <c r="P4979" s="28">
        <f xml:space="preserve"> FACT_ORDERS[[#This Row],[TotalAmount]] * (1 - (FACT_ORDERS[[#This Row],[ClientDiscount]] + FACT_ORDERS[[#This Row],[OrderDiscount]]) )</f>
        <v>114</v>
      </c>
      <c r="Q4979" s="28">
        <f>FACT_ORDERS[[#This Row],[TotalAmountWithDiscount]]+FACT_ORDERS[[#This Row],[DeliveryCost]]</f>
        <v>129</v>
      </c>
      <c r="R4979" s="35">
        <v>45207</v>
      </c>
      <c r="S4979" s="35" t="str">
        <f>IF(NETWORKDAYS(FACT_ORDERS[[#This Row],[Order-Date]], FACT_ORDERS[[#This Row],[ArrivalDate ]]) &gt; 10, "Late", "On Time")</f>
        <v>On Time</v>
      </c>
    </row>
    <row r="4980" spans="1:19" x14ac:dyDescent="0.3">
      <c r="A4980" s="12">
        <v>9978</v>
      </c>
      <c r="B4980" s="12">
        <v>228</v>
      </c>
      <c r="C4980" s="12">
        <v>10482</v>
      </c>
      <c r="D4980" s="12">
        <v>4979</v>
      </c>
      <c r="E4980" s="12" t="s">
        <v>244</v>
      </c>
      <c r="F4980" s="13">
        <v>45459</v>
      </c>
      <c r="G4980" s="26" t="s">
        <v>3640</v>
      </c>
      <c r="H4980" s="12">
        <v>40</v>
      </c>
      <c r="I4980" s="28">
        <f>VLOOKUP(B:B,DIM_PRODUCTS!A:F,5,FALSE)</f>
        <v>22</v>
      </c>
      <c r="J4980" s="28">
        <f>FACT_ORDERS[[#This Row],[ProductPrice]]*FACT_ORDERS[[#This Row],[Quantity]]</f>
        <v>880</v>
      </c>
      <c r="K4980" s="12" t="str">
        <f>VLOOKUP(C:C,DIM_CUSTOMERS!A:G,7,FALSE)</f>
        <v>South Korea</v>
      </c>
      <c r="L4980" s="30" cm="1">
        <f t="array" ref="L4980">_xlfn.IFS(
    AND(FACT_ORDERS[[#This Row],[DeliveryMehtod]]="shippment",FACT_ORDERS[[#This Row],[TotalAmount]]&gt;=200), 0,
    AND(FACT_ORDERS[[#This Row],[DeliveryMehtod]]="pickup"), 15,
    AND(FACT_ORDERS[[#This Row],[DeliveryMehtod]]="shippment",FACT_ORDERS[[#This Row],[TotalAmount]]&lt;200), 35
)</f>
        <v>0</v>
      </c>
      <c r="M4980" s="12" t="str" cm="1">
        <f t="array" ref="M4980">_xlfn.IFS(
    SUMIFS(FACT_ORDERS[TotalAmount], FACT_ORDERS[WD_CUSTOMERS],FACT_ORDERS[[#This Row],[WD_CUSTOMERS]])&gt;=15000, "VIP",
    SUMIFS(FACT_ORDERS[TotalAmount], FACT_ORDERS[WD_CUSTOMERS],FACT_ORDERS[[#This Row],[WD_CUSTOMERS]])&gt;=8000, "Premium",
    TRUE, "Regular"
)</f>
        <v>Premium</v>
      </c>
      <c r="N4980" s="32" cm="1">
        <f t="array" ref="N4980">_xlfn.IFS(
   FACT_ORDERS[[#This Row],[TypeOfClient]]="VIP", 0.2,
   FACT_ORDERS[[#This Row],[TypeOfClient]]="Premium", 0.1,
   TRUE, 0
)</f>
        <v>0.1</v>
      </c>
      <c r="O4980" s="31" cm="1">
        <f t="array" ref="O4980">_xlfn.IFS(
   FACT_ORDERS[[#This Row],[TotalAmount]]&gt;1500, 0.15,
   FACT_ORDERS[[#This Row],[TotalAmount]]&gt;1000, 0.1,
   FACT_ORDERS[[#This Row],[TotalAmount]]&gt;500, 0.05,
   TRUE, 0
)</f>
        <v>0.05</v>
      </c>
      <c r="P4980" s="28">
        <f xml:space="preserve"> FACT_ORDERS[[#This Row],[TotalAmount]] * (1 - (FACT_ORDERS[[#This Row],[ClientDiscount]] + FACT_ORDERS[[#This Row],[OrderDiscount]]) )</f>
        <v>748</v>
      </c>
      <c r="Q4980" s="28">
        <f>FACT_ORDERS[[#This Row],[TotalAmountWithDiscount]]+FACT_ORDERS[[#This Row],[DeliveryCost]]</f>
        <v>748</v>
      </c>
      <c r="R4980" s="35">
        <v>45468</v>
      </c>
      <c r="S4980" s="35" t="str">
        <f>IF(NETWORKDAYS(FACT_ORDERS[[#This Row],[Order-Date]], FACT_ORDERS[[#This Row],[ArrivalDate ]]) &gt; 10, "Late", "On Time")</f>
        <v>On Time</v>
      </c>
    </row>
    <row r="4981" spans="1:19" x14ac:dyDescent="0.3">
      <c r="A4981" s="12">
        <v>9979</v>
      </c>
      <c r="B4981" s="12">
        <v>238</v>
      </c>
      <c r="C4981" s="12">
        <v>10482</v>
      </c>
      <c r="D4981" s="12">
        <v>4980</v>
      </c>
      <c r="E4981" s="12" t="s">
        <v>244</v>
      </c>
      <c r="F4981" s="13">
        <v>45459</v>
      </c>
      <c r="G4981" s="26" t="s">
        <v>15059</v>
      </c>
      <c r="H4981" s="12">
        <v>102</v>
      </c>
      <c r="I4981" s="28">
        <f>VLOOKUP(B:B,DIM_PRODUCTS!A:F,5,FALSE)</f>
        <v>16</v>
      </c>
      <c r="J4981" s="28">
        <f>FACT_ORDERS[[#This Row],[ProductPrice]]*FACT_ORDERS[[#This Row],[Quantity]]</f>
        <v>1632</v>
      </c>
      <c r="K4981" s="12" t="str">
        <f>VLOOKUP(C:C,DIM_CUSTOMERS!A:G,7,FALSE)</f>
        <v>South Korea</v>
      </c>
      <c r="L4981" s="30" cm="1">
        <f t="array" ref="L4981">_xlfn.IFS(
    AND(FACT_ORDERS[[#This Row],[DeliveryMehtod]]="shippment",FACT_ORDERS[[#This Row],[TotalAmount]]&gt;=200), 0,
    AND(FACT_ORDERS[[#This Row],[DeliveryMehtod]]="pickup"), 15,
    AND(FACT_ORDERS[[#This Row],[DeliveryMehtod]]="shippment",FACT_ORDERS[[#This Row],[TotalAmount]]&lt;200), 35
)</f>
        <v>0</v>
      </c>
      <c r="M4981" s="12" t="str" cm="1">
        <f t="array" ref="M4981">_xlfn.IFS(
    SUMIFS(FACT_ORDERS[TotalAmount], FACT_ORDERS[WD_CUSTOMERS],FACT_ORDERS[[#This Row],[WD_CUSTOMERS]])&gt;=15000, "VIP",
    SUMIFS(FACT_ORDERS[TotalAmount], FACT_ORDERS[WD_CUSTOMERS],FACT_ORDERS[[#This Row],[WD_CUSTOMERS]])&gt;=8000, "Premium",
    TRUE, "Regular"
)</f>
        <v>Premium</v>
      </c>
      <c r="N4981" s="32" cm="1">
        <f t="array" ref="N4981">_xlfn.IFS(
   FACT_ORDERS[[#This Row],[TypeOfClient]]="VIP", 0.2,
   FACT_ORDERS[[#This Row],[TypeOfClient]]="Premium", 0.1,
   TRUE, 0
)</f>
        <v>0.1</v>
      </c>
      <c r="O4981" s="31" cm="1">
        <f t="array" ref="O4981">_xlfn.IFS(
   FACT_ORDERS[[#This Row],[TotalAmount]]&gt;1500, 0.15,
   FACT_ORDERS[[#This Row],[TotalAmount]]&gt;1000, 0.1,
   FACT_ORDERS[[#This Row],[TotalAmount]]&gt;500, 0.05,
   TRUE, 0
)</f>
        <v>0.15</v>
      </c>
      <c r="P4981" s="28">
        <f xml:space="preserve"> FACT_ORDERS[[#This Row],[TotalAmount]] * (1 - (FACT_ORDERS[[#This Row],[ClientDiscount]] + FACT_ORDERS[[#This Row],[OrderDiscount]]) )</f>
        <v>1224</v>
      </c>
      <c r="Q4981" s="28">
        <f>FACT_ORDERS[[#This Row],[TotalAmountWithDiscount]]+FACT_ORDERS[[#This Row],[DeliveryCost]]</f>
        <v>1224</v>
      </c>
      <c r="R4981" s="35">
        <v>45466</v>
      </c>
      <c r="S4981" s="35" t="str">
        <f>IF(NETWORKDAYS(FACT_ORDERS[[#This Row],[Order-Date]], FACT_ORDERS[[#This Row],[ArrivalDate ]]) &gt; 10, "Late", "On Time")</f>
        <v>On Time</v>
      </c>
    </row>
    <row r="4982" spans="1:19" x14ac:dyDescent="0.3">
      <c r="A4982" s="12">
        <v>9980</v>
      </c>
      <c r="B4982" s="12">
        <v>228</v>
      </c>
      <c r="C4982" s="12">
        <v>10482</v>
      </c>
      <c r="D4982" s="12">
        <v>4981</v>
      </c>
      <c r="E4982" s="12" t="s">
        <v>244</v>
      </c>
      <c r="F4982" s="13">
        <v>45397</v>
      </c>
      <c r="G4982" s="26" t="s">
        <v>15060</v>
      </c>
      <c r="H4982" s="12">
        <v>44</v>
      </c>
      <c r="I4982" s="28">
        <f>VLOOKUP(B:B,DIM_PRODUCTS!A:F,5,FALSE)</f>
        <v>22</v>
      </c>
      <c r="J4982" s="28">
        <f>FACT_ORDERS[[#This Row],[ProductPrice]]*FACT_ORDERS[[#This Row],[Quantity]]</f>
        <v>968</v>
      </c>
      <c r="K4982" s="12" t="str">
        <f>VLOOKUP(C:C,DIM_CUSTOMERS!A:G,7,FALSE)</f>
        <v>South Korea</v>
      </c>
      <c r="L4982" s="30" cm="1">
        <f t="array" ref="L4982">_xlfn.IFS(
    AND(FACT_ORDERS[[#This Row],[DeliveryMehtod]]="shippment",FACT_ORDERS[[#This Row],[TotalAmount]]&gt;=200), 0,
    AND(FACT_ORDERS[[#This Row],[DeliveryMehtod]]="pickup"), 15,
    AND(FACT_ORDERS[[#This Row],[DeliveryMehtod]]="shippment",FACT_ORDERS[[#This Row],[TotalAmount]]&lt;200), 35
)</f>
        <v>0</v>
      </c>
      <c r="M4982" s="12" t="str" cm="1">
        <f t="array" ref="M4982">_xlfn.IFS(
    SUMIFS(FACT_ORDERS[TotalAmount], FACT_ORDERS[WD_CUSTOMERS],FACT_ORDERS[[#This Row],[WD_CUSTOMERS]])&gt;=15000, "VIP",
    SUMIFS(FACT_ORDERS[TotalAmount], FACT_ORDERS[WD_CUSTOMERS],FACT_ORDERS[[#This Row],[WD_CUSTOMERS]])&gt;=8000, "Premium",
    TRUE, "Regular"
)</f>
        <v>Premium</v>
      </c>
      <c r="N4982" s="32" cm="1">
        <f t="array" ref="N4982">_xlfn.IFS(
   FACT_ORDERS[[#This Row],[TypeOfClient]]="VIP", 0.2,
   FACT_ORDERS[[#This Row],[TypeOfClient]]="Premium", 0.1,
   TRUE, 0
)</f>
        <v>0.1</v>
      </c>
      <c r="O4982" s="31" cm="1">
        <f t="array" ref="O4982">_xlfn.IFS(
   FACT_ORDERS[[#This Row],[TotalAmount]]&gt;1500, 0.15,
   FACT_ORDERS[[#This Row],[TotalAmount]]&gt;1000, 0.1,
   FACT_ORDERS[[#This Row],[TotalAmount]]&gt;500, 0.05,
   TRUE, 0
)</f>
        <v>0.05</v>
      </c>
      <c r="P4982" s="28">
        <f xml:space="preserve"> FACT_ORDERS[[#This Row],[TotalAmount]] * (1 - (FACT_ORDERS[[#This Row],[ClientDiscount]] + FACT_ORDERS[[#This Row],[OrderDiscount]]) )</f>
        <v>822.8</v>
      </c>
      <c r="Q4982" s="28">
        <f>FACT_ORDERS[[#This Row],[TotalAmountWithDiscount]]+FACT_ORDERS[[#This Row],[DeliveryCost]]</f>
        <v>822.8</v>
      </c>
      <c r="R4982" s="35">
        <v>45406</v>
      </c>
      <c r="S4982" s="35" t="str">
        <f>IF(NETWORKDAYS(FACT_ORDERS[[#This Row],[Order-Date]], FACT_ORDERS[[#This Row],[ArrivalDate ]]) &gt; 10, "Late", "On Time")</f>
        <v>On Time</v>
      </c>
    </row>
    <row r="4983" spans="1:19" x14ac:dyDescent="0.3">
      <c r="A4983" s="12">
        <v>9981</v>
      </c>
      <c r="B4983" s="12">
        <v>238</v>
      </c>
      <c r="C4983" s="12">
        <v>10482</v>
      </c>
      <c r="D4983" s="12">
        <v>4982</v>
      </c>
      <c r="E4983" s="12" t="s">
        <v>243</v>
      </c>
      <c r="F4983" s="13">
        <v>45397</v>
      </c>
      <c r="G4983" s="26" t="s">
        <v>15061</v>
      </c>
      <c r="H4983" s="12">
        <v>102</v>
      </c>
      <c r="I4983" s="28">
        <f>VLOOKUP(B:B,DIM_PRODUCTS!A:F,5,FALSE)</f>
        <v>16</v>
      </c>
      <c r="J4983" s="28">
        <f>FACT_ORDERS[[#This Row],[ProductPrice]]*FACT_ORDERS[[#This Row],[Quantity]]</f>
        <v>1632</v>
      </c>
      <c r="K4983" s="12" t="str">
        <f>VLOOKUP(C:C,DIM_CUSTOMERS!A:G,7,FALSE)</f>
        <v>South Korea</v>
      </c>
      <c r="L4983" s="30" cm="1">
        <f t="array" ref="L4983">_xlfn.IFS(
    AND(FACT_ORDERS[[#This Row],[DeliveryMehtod]]="shippment",FACT_ORDERS[[#This Row],[TotalAmount]]&gt;=200), 0,
    AND(FACT_ORDERS[[#This Row],[DeliveryMehtod]]="pickup"), 15,
    AND(FACT_ORDERS[[#This Row],[DeliveryMehtod]]="shippment",FACT_ORDERS[[#This Row],[TotalAmount]]&lt;200), 35
)</f>
        <v>15</v>
      </c>
      <c r="M4983" s="12" t="str" cm="1">
        <f t="array" ref="M4983">_xlfn.IFS(
    SUMIFS(FACT_ORDERS[TotalAmount], FACT_ORDERS[WD_CUSTOMERS],FACT_ORDERS[[#This Row],[WD_CUSTOMERS]])&gt;=15000, "VIP",
    SUMIFS(FACT_ORDERS[TotalAmount], FACT_ORDERS[WD_CUSTOMERS],FACT_ORDERS[[#This Row],[WD_CUSTOMERS]])&gt;=8000, "Premium",
    TRUE, "Regular"
)</f>
        <v>Premium</v>
      </c>
      <c r="N4983" s="32" cm="1">
        <f t="array" ref="N4983">_xlfn.IFS(
   FACT_ORDERS[[#This Row],[TypeOfClient]]="VIP", 0.2,
   FACT_ORDERS[[#This Row],[TypeOfClient]]="Premium", 0.1,
   TRUE, 0
)</f>
        <v>0.1</v>
      </c>
      <c r="O4983" s="31" cm="1">
        <f t="array" ref="O4983">_xlfn.IFS(
   FACT_ORDERS[[#This Row],[TotalAmount]]&gt;1500, 0.15,
   FACT_ORDERS[[#This Row],[TotalAmount]]&gt;1000, 0.1,
   FACT_ORDERS[[#This Row],[TotalAmount]]&gt;500, 0.05,
   TRUE, 0
)</f>
        <v>0.15</v>
      </c>
      <c r="P4983" s="28">
        <f xml:space="preserve"> FACT_ORDERS[[#This Row],[TotalAmount]] * (1 - (FACT_ORDERS[[#This Row],[ClientDiscount]] + FACT_ORDERS[[#This Row],[OrderDiscount]]) )</f>
        <v>1224</v>
      </c>
      <c r="Q4983" s="28">
        <f>FACT_ORDERS[[#This Row],[TotalAmountWithDiscount]]+FACT_ORDERS[[#This Row],[DeliveryCost]]</f>
        <v>1239</v>
      </c>
      <c r="R4983" s="35">
        <v>45404</v>
      </c>
      <c r="S4983" s="35" t="str">
        <f>IF(NETWORKDAYS(FACT_ORDERS[[#This Row],[Order-Date]], FACT_ORDERS[[#This Row],[ArrivalDate ]]) &gt; 10, "Late", "On Time")</f>
        <v>On Time</v>
      </c>
    </row>
    <row r="4984" spans="1:19" x14ac:dyDescent="0.3">
      <c r="A4984" s="12">
        <v>9982</v>
      </c>
      <c r="B4984" s="12">
        <v>228</v>
      </c>
      <c r="C4984" s="12">
        <v>10482</v>
      </c>
      <c r="D4984" s="12">
        <v>4983</v>
      </c>
      <c r="E4984" s="12" t="s">
        <v>243</v>
      </c>
      <c r="F4984" s="13">
        <v>45512</v>
      </c>
      <c r="G4984" s="26" t="s">
        <v>15062</v>
      </c>
      <c r="H4984" s="12">
        <v>30</v>
      </c>
      <c r="I4984" s="28">
        <f>VLOOKUP(B:B,DIM_PRODUCTS!A:F,5,FALSE)</f>
        <v>22</v>
      </c>
      <c r="J4984" s="28">
        <f>FACT_ORDERS[[#This Row],[ProductPrice]]*FACT_ORDERS[[#This Row],[Quantity]]</f>
        <v>660</v>
      </c>
      <c r="K4984" s="12" t="str">
        <f>VLOOKUP(C:C,DIM_CUSTOMERS!A:G,7,FALSE)</f>
        <v>South Korea</v>
      </c>
      <c r="L4984" s="30" cm="1">
        <f t="array" ref="L4984">_xlfn.IFS(
    AND(FACT_ORDERS[[#This Row],[DeliveryMehtod]]="shippment",FACT_ORDERS[[#This Row],[TotalAmount]]&gt;=200), 0,
    AND(FACT_ORDERS[[#This Row],[DeliveryMehtod]]="pickup"), 15,
    AND(FACT_ORDERS[[#This Row],[DeliveryMehtod]]="shippment",FACT_ORDERS[[#This Row],[TotalAmount]]&lt;200), 35
)</f>
        <v>15</v>
      </c>
      <c r="M4984" s="12" t="str" cm="1">
        <f t="array" ref="M4984">_xlfn.IFS(
    SUMIFS(FACT_ORDERS[TotalAmount], FACT_ORDERS[WD_CUSTOMERS],FACT_ORDERS[[#This Row],[WD_CUSTOMERS]])&gt;=15000, "VIP",
    SUMIFS(FACT_ORDERS[TotalAmount], FACT_ORDERS[WD_CUSTOMERS],FACT_ORDERS[[#This Row],[WD_CUSTOMERS]])&gt;=8000, "Premium",
    TRUE, "Regular"
)</f>
        <v>Premium</v>
      </c>
      <c r="N4984" s="32" cm="1">
        <f t="array" ref="N4984">_xlfn.IFS(
   FACT_ORDERS[[#This Row],[TypeOfClient]]="VIP", 0.2,
   FACT_ORDERS[[#This Row],[TypeOfClient]]="Premium", 0.1,
   TRUE, 0
)</f>
        <v>0.1</v>
      </c>
      <c r="O4984" s="31" cm="1">
        <f t="array" ref="O4984">_xlfn.IFS(
   FACT_ORDERS[[#This Row],[TotalAmount]]&gt;1500, 0.15,
   FACT_ORDERS[[#This Row],[TotalAmount]]&gt;1000, 0.1,
   FACT_ORDERS[[#This Row],[TotalAmount]]&gt;500, 0.05,
   TRUE, 0
)</f>
        <v>0.05</v>
      </c>
      <c r="P4984" s="28">
        <f xml:space="preserve"> FACT_ORDERS[[#This Row],[TotalAmount]] * (1 - (FACT_ORDERS[[#This Row],[ClientDiscount]] + FACT_ORDERS[[#This Row],[OrderDiscount]]) )</f>
        <v>561</v>
      </c>
      <c r="Q4984" s="28">
        <f>FACT_ORDERS[[#This Row],[TotalAmountWithDiscount]]+FACT_ORDERS[[#This Row],[DeliveryCost]]</f>
        <v>576</v>
      </c>
      <c r="R4984" s="35">
        <v>45522</v>
      </c>
      <c r="S4984" s="35" t="str">
        <f>IF(NETWORKDAYS(FACT_ORDERS[[#This Row],[Order-Date]], FACT_ORDERS[[#This Row],[ArrivalDate ]]) &gt; 10, "Late", "On Time")</f>
        <v>On Time</v>
      </c>
    </row>
    <row r="4985" spans="1:19" x14ac:dyDescent="0.3">
      <c r="A4985" s="12">
        <v>9983</v>
      </c>
      <c r="B4985" s="12">
        <v>238</v>
      </c>
      <c r="C4985" s="12">
        <v>10482</v>
      </c>
      <c r="D4985" s="12">
        <v>4984</v>
      </c>
      <c r="E4985" s="12" t="s">
        <v>243</v>
      </c>
      <c r="F4985" s="13">
        <v>45512</v>
      </c>
      <c r="G4985" s="26" t="s">
        <v>15063</v>
      </c>
      <c r="H4985" s="12">
        <v>17</v>
      </c>
      <c r="I4985" s="28">
        <f>VLOOKUP(B:B,DIM_PRODUCTS!A:F,5,FALSE)</f>
        <v>16</v>
      </c>
      <c r="J4985" s="28">
        <f>FACT_ORDERS[[#This Row],[ProductPrice]]*FACT_ORDERS[[#This Row],[Quantity]]</f>
        <v>272</v>
      </c>
      <c r="K4985" s="12" t="str">
        <f>VLOOKUP(C:C,DIM_CUSTOMERS!A:G,7,FALSE)</f>
        <v>South Korea</v>
      </c>
      <c r="L4985" s="30" cm="1">
        <f t="array" ref="L4985">_xlfn.IFS(
    AND(FACT_ORDERS[[#This Row],[DeliveryMehtod]]="shippment",FACT_ORDERS[[#This Row],[TotalAmount]]&gt;=200), 0,
    AND(FACT_ORDERS[[#This Row],[DeliveryMehtod]]="pickup"), 15,
    AND(FACT_ORDERS[[#This Row],[DeliveryMehtod]]="shippment",FACT_ORDERS[[#This Row],[TotalAmount]]&lt;200), 35
)</f>
        <v>15</v>
      </c>
      <c r="M4985" s="12" t="str" cm="1">
        <f t="array" ref="M4985">_xlfn.IFS(
    SUMIFS(FACT_ORDERS[TotalAmount], FACT_ORDERS[WD_CUSTOMERS],FACT_ORDERS[[#This Row],[WD_CUSTOMERS]])&gt;=15000, "VIP",
    SUMIFS(FACT_ORDERS[TotalAmount], FACT_ORDERS[WD_CUSTOMERS],FACT_ORDERS[[#This Row],[WD_CUSTOMERS]])&gt;=8000, "Premium",
    TRUE, "Regular"
)</f>
        <v>Premium</v>
      </c>
      <c r="N4985" s="32" cm="1">
        <f t="array" ref="N4985">_xlfn.IFS(
   FACT_ORDERS[[#This Row],[TypeOfClient]]="VIP", 0.2,
   FACT_ORDERS[[#This Row],[TypeOfClient]]="Premium", 0.1,
   TRUE, 0
)</f>
        <v>0.1</v>
      </c>
      <c r="O4985" s="31" cm="1">
        <f t="array" ref="O4985">_xlfn.IFS(
   FACT_ORDERS[[#This Row],[TotalAmount]]&gt;1500, 0.15,
   FACT_ORDERS[[#This Row],[TotalAmount]]&gt;1000, 0.1,
   FACT_ORDERS[[#This Row],[TotalAmount]]&gt;500, 0.05,
   TRUE, 0
)</f>
        <v>0</v>
      </c>
      <c r="P4985" s="28">
        <f xml:space="preserve"> FACT_ORDERS[[#This Row],[TotalAmount]] * (1 - (FACT_ORDERS[[#This Row],[ClientDiscount]] + FACT_ORDERS[[#This Row],[OrderDiscount]]) )</f>
        <v>244.8</v>
      </c>
      <c r="Q4985" s="28">
        <f>FACT_ORDERS[[#This Row],[TotalAmountWithDiscount]]+FACT_ORDERS[[#This Row],[DeliveryCost]]</f>
        <v>259.8</v>
      </c>
      <c r="R4985" s="35">
        <v>45523</v>
      </c>
      <c r="S4985" s="35" t="str">
        <f>IF(NETWORKDAYS(FACT_ORDERS[[#This Row],[Order-Date]], FACT_ORDERS[[#This Row],[ArrivalDate ]]) &gt; 10, "Late", "On Time")</f>
        <v>On Time</v>
      </c>
    </row>
    <row r="4986" spans="1:19" x14ac:dyDescent="0.3">
      <c r="A4986" s="12">
        <v>9984</v>
      </c>
      <c r="B4986" s="12">
        <v>228</v>
      </c>
      <c r="C4986" s="12">
        <v>10482</v>
      </c>
      <c r="D4986" s="12">
        <v>4985</v>
      </c>
      <c r="E4986" s="12" t="s">
        <v>244</v>
      </c>
      <c r="F4986" s="13">
        <v>45435</v>
      </c>
      <c r="G4986" s="26" t="s">
        <v>15064</v>
      </c>
      <c r="H4986" s="12">
        <v>103</v>
      </c>
      <c r="I4986" s="28">
        <f>VLOOKUP(B:B,DIM_PRODUCTS!A:F,5,FALSE)</f>
        <v>22</v>
      </c>
      <c r="J4986" s="28">
        <f>FACT_ORDERS[[#This Row],[ProductPrice]]*FACT_ORDERS[[#This Row],[Quantity]]</f>
        <v>2266</v>
      </c>
      <c r="K4986" s="12" t="str">
        <f>VLOOKUP(C:C,DIM_CUSTOMERS!A:G,7,FALSE)</f>
        <v>South Korea</v>
      </c>
      <c r="L4986" s="30" cm="1">
        <f t="array" ref="L4986">_xlfn.IFS(
    AND(FACT_ORDERS[[#This Row],[DeliveryMehtod]]="shippment",FACT_ORDERS[[#This Row],[TotalAmount]]&gt;=200), 0,
    AND(FACT_ORDERS[[#This Row],[DeliveryMehtod]]="pickup"), 15,
    AND(FACT_ORDERS[[#This Row],[DeliveryMehtod]]="shippment",FACT_ORDERS[[#This Row],[TotalAmount]]&lt;200), 35
)</f>
        <v>0</v>
      </c>
      <c r="M4986" s="12" t="str" cm="1">
        <f t="array" ref="M4986">_xlfn.IFS(
    SUMIFS(FACT_ORDERS[TotalAmount], FACT_ORDERS[WD_CUSTOMERS],FACT_ORDERS[[#This Row],[WD_CUSTOMERS]])&gt;=15000, "VIP",
    SUMIFS(FACT_ORDERS[TotalAmount], FACT_ORDERS[WD_CUSTOMERS],FACT_ORDERS[[#This Row],[WD_CUSTOMERS]])&gt;=8000, "Premium",
    TRUE, "Regular"
)</f>
        <v>Premium</v>
      </c>
      <c r="N4986" s="32" cm="1">
        <f t="array" ref="N4986">_xlfn.IFS(
   FACT_ORDERS[[#This Row],[TypeOfClient]]="VIP", 0.2,
   FACT_ORDERS[[#This Row],[TypeOfClient]]="Premium", 0.1,
   TRUE, 0
)</f>
        <v>0.1</v>
      </c>
      <c r="O4986" s="31" cm="1">
        <f t="array" ref="O4986">_xlfn.IFS(
   FACT_ORDERS[[#This Row],[TotalAmount]]&gt;1500, 0.15,
   FACT_ORDERS[[#This Row],[TotalAmount]]&gt;1000, 0.1,
   FACT_ORDERS[[#This Row],[TotalAmount]]&gt;500, 0.05,
   TRUE, 0
)</f>
        <v>0.15</v>
      </c>
      <c r="P4986" s="28">
        <f xml:space="preserve"> FACT_ORDERS[[#This Row],[TotalAmount]] * (1 - (FACT_ORDERS[[#This Row],[ClientDiscount]] + FACT_ORDERS[[#This Row],[OrderDiscount]]) )</f>
        <v>1699.5</v>
      </c>
      <c r="Q4986" s="28">
        <f>FACT_ORDERS[[#This Row],[TotalAmountWithDiscount]]+FACT_ORDERS[[#This Row],[DeliveryCost]]</f>
        <v>1699.5</v>
      </c>
      <c r="R4986" s="35">
        <v>45443</v>
      </c>
      <c r="S4986" s="35" t="str">
        <f>IF(NETWORKDAYS(FACT_ORDERS[[#This Row],[Order-Date]], FACT_ORDERS[[#This Row],[ArrivalDate ]]) &gt; 10, "Late", "On Time")</f>
        <v>On Time</v>
      </c>
    </row>
    <row r="4987" spans="1:19" x14ac:dyDescent="0.3">
      <c r="A4987" s="12">
        <v>9985</v>
      </c>
      <c r="B4987" s="12">
        <v>238</v>
      </c>
      <c r="C4987" s="12">
        <v>10482</v>
      </c>
      <c r="D4987" s="12">
        <v>4986</v>
      </c>
      <c r="E4987" s="12" t="s">
        <v>244</v>
      </c>
      <c r="F4987" s="13">
        <v>45435</v>
      </c>
      <c r="G4987" s="26" t="s">
        <v>15065</v>
      </c>
      <c r="H4987" s="12">
        <v>31</v>
      </c>
      <c r="I4987" s="28">
        <f>VLOOKUP(B:B,DIM_PRODUCTS!A:F,5,FALSE)</f>
        <v>16</v>
      </c>
      <c r="J4987" s="28">
        <f>FACT_ORDERS[[#This Row],[ProductPrice]]*FACT_ORDERS[[#This Row],[Quantity]]</f>
        <v>496</v>
      </c>
      <c r="K4987" s="12" t="str">
        <f>VLOOKUP(C:C,DIM_CUSTOMERS!A:G,7,FALSE)</f>
        <v>South Korea</v>
      </c>
      <c r="L4987" s="30" cm="1">
        <f t="array" ref="L4987">_xlfn.IFS(
    AND(FACT_ORDERS[[#This Row],[DeliveryMehtod]]="shippment",FACT_ORDERS[[#This Row],[TotalAmount]]&gt;=200), 0,
    AND(FACT_ORDERS[[#This Row],[DeliveryMehtod]]="pickup"), 15,
    AND(FACT_ORDERS[[#This Row],[DeliveryMehtod]]="shippment",FACT_ORDERS[[#This Row],[TotalAmount]]&lt;200), 35
)</f>
        <v>0</v>
      </c>
      <c r="M4987" s="12" t="str" cm="1">
        <f t="array" ref="M4987">_xlfn.IFS(
    SUMIFS(FACT_ORDERS[TotalAmount], FACT_ORDERS[WD_CUSTOMERS],FACT_ORDERS[[#This Row],[WD_CUSTOMERS]])&gt;=15000, "VIP",
    SUMIFS(FACT_ORDERS[TotalAmount], FACT_ORDERS[WD_CUSTOMERS],FACT_ORDERS[[#This Row],[WD_CUSTOMERS]])&gt;=8000, "Premium",
    TRUE, "Regular"
)</f>
        <v>Premium</v>
      </c>
      <c r="N4987" s="32" cm="1">
        <f t="array" ref="N4987">_xlfn.IFS(
   FACT_ORDERS[[#This Row],[TypeOfClient]]="VIP", 0.2,
   FACT_ORDERS[[#This Row],[TypeOfClient]]="Premium", 0.1,
   TRUE, 0
)</f>
        <v>0.1</v>
      </c>
      <c r="O4987" s="31" cm="1">
        <f t="array" ref="O4987">_xlfn.IFS(
   FACT_ORDERS[[#This Row],[TotalAmount]]&gt;1500, 0.15,
   FACT_ORDERS[[#This Row],[TotalAmount]]&gt;1000, 0.1,
   FACT_ORDERS[[#This Row],[TotalAmount]]&gt;500, 0.05,
   TRUE, 0
)</f>
        <v>0</v>
      </c>
      <c r="P4987" s="28">
        <f xml:space="preserve"> FACT_ORDERS[[#This Row],[TotalAmount]] * (1 - (FACT_ORDERS[[#This Row],[ClientDiscount]] + FACT_ORDERS[[#This Row],[OrderDiscount]]) )</f>
        <v>446.40000000000003</v>
      </c>
      <c r="Q4987" s="28">
        <f>FACT_ORDERS[[#This Row],[TotalAmountWithDiscount]]+FACT_ORDERS[[#This Row],[DeliveryCost]]</f>
        <v>446.40000000000003</v>
      </c>
      <c r="R4987" s="35">
        <v>45445</v>
      </c>
      <c r="S4987" s="35" t="str">
        <f>IF(NETWORKDAYS(FACT_ORDERS[[#This Row],[Order-Date]], FACT_ORDERS[[#This Row],[ArrivalDate ]]) &gt; 10, "Late", "On Time")</f>
        <v>On Time</v>
      </c>
    </row>
    <row r="4988" spans="1:19" x14ac:dyDescent="0.3">
      <c r="A4988" s="12">
        <v>9986</v>
      </c>
      <c r="B4988" s="12">
        <v>280</v>
      </c>
      <c r="C4988" s="12">
        <v>10011</v>
      </c>
      <c r="D4988" s="12">
        <v>4987</v>
      </c>
      <c r="E4988" s="12" t="s">
        <v>243</v>
      </c>
      <c r="F4988" s="13">
        <v>45560</v>
      </c>
      <c r="G4988" s="26" t="s">
        <v>15066</v>
      </c>
      <c r="H4988" s="12">
        <v>31</v>
      </c>
      <c r="I4988" s="28">
        <f>VLOOKUP(B:B,DIM_PRODUCTS!A:F,5,FALSE)</f>
        <v>14</v>
      </c>
      <c r="J4988" s="28">
        <f>FACT_ORDERS[[#This Row],[ProductPrice]]*FACT_ORDERS[[#This Row],[Quantity]]</f>
        <v>434</v>
      </c>
      <c r="K4988" s="12" t="str">
        <f>VLOOKUP(C:C,DIM_CUSTOMERS!A:G,7,FALSE)</f>
        <v>Mexico</v>
      </c>
      <c r="L4988" s="30" cm="1">
        <f t="array" ref="L4988">_xlfn.IFS(
    AND(FACT_ORDERS[[#This Row],[DeliveryMehtod]]="shippment",FACT_ORDERS[[#This Row],[TotalAmount]]&gt;=200), 0,
    AND(FACT_ORDERS[[#This Row],[DeliveryMehtod]]="pickup"), 15,
    AND(FACT_ORDERS[[#This Row],[DeliveryMehtod]]="shippment",FACT_ORDERS[[#This Row],[TotalAmount]]&lt;200), 35
)</f>
        <v>15</v>
      </c>
      <c r="M4988" s="12" t="str" cm="1">
        <f t="array" ref="M4988">_xlfn.IFS(
    SUMIFS(FACT_ORDERS[TotalAmount], FACT_ORDERS[WD_CUSTOMERS],FACT_ORDERS[[#This Row],[WD_CUSTOMERS]])&gt;=15000, "VIP",
    SUMIFS(FACT_ORDERS[TotalAmount], FACT_ORDERS[WD_CUSTOMERS],FACT_ORDERS[[#This Row],[WD_CUSTOMERS]])&gt;=8000, "Premium",
    TRUE, "Regular"
)</f>
        <v>Premium</v>
      </c>
      <c r="N4988" s="32" cm="1">
        <f t="array" ref="N4988">_xlfn.IFS(
   FACT_ORDERS[[#This Row],[TypeOfClient]]="VIP", 0.2,
   FACT_ORDERS[[#This Row],[TypeOfClient]]="Premium", 0.1,
   TRUE, 0
)</f>
        <v>0.1</v>
      </c>
      <c r="O4988" s="31" cm="1">
        <f t="array" ref="O4988">_xlfn.IFS(
   FACT_ORDERS[[#This Row],[TotalAmount]]&gt;1500, 0.15,
   FACT_ORDERS[[#This Row],[TotalAmount]]&gt;1000, 0.1,
   FACT_ORDERS[[#This Row],[TotalAmount]]&gt;500, 0.05,
   TRUE, 0
)</f>
        <v>0</v>
      </c>
      <c r="P4988" s="28">
        <f xml:space="preserve"> FACT_ORDERS[[#This Row],[TotalAmount]] * (1 - (FACT_ORDERS[[#This Row],[ClientDiscount]] + FACT_ORDERS[[#This Row],[OrderDiscount]]) )</f>
        <v>390.6</v>
      </c>
      <c r="Q4988" s="28">
        <f>FACT_ORDERS[[#This Row],[TotalAmountWithDiscount]]+FACT_ORDERS[[#This Row],[DeliveryCost]]</f>
        <v>405.6</v>
      </c>
      <c r="R4988" s="35">
        <v>45567</v>
      </c>
      <c r="S4988" s="35" t="str">
        <f>IF(NETWORKDAYS(FACT_ORDERS[[#This Row],[Order-Date]], FACT_ORDERS[[#This Row],[ArrivalDate ]]) &gt; 10, "Late", "On Time")</f>
        <v>On Time</v>
      </c>
    </row>
    <row r="4989" spans="1:19" x14ac:dyDescent="0.3">
      <c r="A4989" s="12">
        <v>9987</v>
      </c>
      <c r="B4989" s="12">
        <v>229</v>
      </c>
      <c r="C4989" s="12">
        <v>10011</v>
      </c>
      <c r="D4989" s="12">
        <v>4988</v>
      </c>
      <c r="E4989" s="12" t="s">
        <v>244</v>
      </c>
      <c r="F4989" s="13">
        <v>45560</v>
      </c>
      <c r="G4989" s="26" t="s">
        <v>15067</v>
      </c>
      <c r="H4989" s="12">
        <v>103</v>
      </c>
      <c r="I4989" s="28">
        <f>VLOOKUP(B:B,DIM_PRODUCTS!A:F,5,FALSE)</f>
        <v>24</v>
      </c>
      <c r="J4989" s="28">
        <f>FACT_ORDERS[[#This Row],[ProductPrice]]*FACT_ORDERS[[#This Row],[Quantity]]</f>
        <v>2472</v>
      </c>
      <c r="K4989" s="12" t="str">
        <f>VLOOKUP(C:C,DIM_CUSTOMERS!A:G,7,FALSE)</f>
        <v>Mexico</v>
      </c>
      <c r="L4989" s="30" cm="1">
        <f t="array" ref="L4989">_xlfn.IFS(
    AND(FACT_ORDERS[[#This Row],[DeliveryMehtod]]="shippment",FACT_ORDERS[[#This Row],[TotalAmount]]&gt;=200), 0,
    AND(FACT_ORDERS[[#This Row],[DeliveryMehtod]]="pickup"), 15,
    AND(FACT_ORDERS[[#This Row],[DeliveryMehtod]]="shippment",FACT_ORDERS[[#This Row],[TotalAmount]]&lt;200), 35
)</f>
        <v>0</v>
      </c>
      <c r="M4989" s="12" t="str" cm="1">
        <f t="array" ref="M4989">_xlfn.IFS(
    SUMIFS(FACT_ORDERS[TotalAmount], FACT_ORDERS[WD_CUSTOMERS],FACT_ORDERS[[#This Row],[WD_CUSTOMERS]])&gt;=15000, "VIP",
    SUMIFS(FACT_ORDERS[TotalAmount], FACT_ORDERS[WD_CUSTOMERS],FACT_ORDERS[[#This Row],[WD_CUSTOMERS]])&gt;=8000, "Premium",
    TRUE, "Regular"
)</f>
        <v>Premium</v>
      </c>
      <c r="N4989" s="32" cm="1">
        <f t="array" ref="N4989">_xlfn.IFS(
   FACT_ORDERS[[#This Row],[TypeOfClient]]="VIP", 0.2,
   FACT_ORDERS[[#This Row],[TypeOfClient]]="Premium", 0.1,
   TRUE, 0
)</f>
        <v>0.1</v>
      </c>
      <c r="O4989" s="31" cm="1">
        <f t="array" ref="O4989">_xlfn.IFS(
   FACT_ORDERS[[#This Row],[TotalAmount]]&gt;1500, 0.15,
   FACT_ORDERS[[#This Row],[TotalAmount]]&gt;1000, 0.1,
   FACT_ORDERS[[#This Row],[TotalAmount]]&gt;500, 0.05,
   TRUE, 0
)</f>
        <v>0.15</v>
      </c>
      <c r="P4989" s="28">
        <f xml:space="preserve"> FACT_ORDERS[[#This Row],[TotalAmount]] * (1 - (FACT_ORDERS[[#This Row],[ClientDiscount]] + FACT_ORDERS[[#This Row],[OrderDiscount]]) )</f>
        <v>1854</v>
      </c>
      <c r="Q4989" s="28">
        <f>FACT_ORDERS[[#This Row],[TotalAmountWithDiscount]]+FACT_ORDERS[[#This Row],[DeliveryCost]]</f>
        <v>1854</v>
      </c>
      <c r="R4989" s="35">
        <v>45569</v>
      </c>
      <c r="S4989" s="35" t="str">
        <f>IF(NETWORKDAYS(FACT_ORDERS[[#This Row],[Order-Date]], FACT_ORDERS[[#This Row],[ArrivalDate ]]) &gt; 10, "Late", "On Time")</f>
        <v>On Time</v>
      </c>
    </row>
    <row r="4990" spans="1:19" x14ac:dyDescent="0.3">
      <c r="A4990" s="12">
        <v>9988</v>
      </c>
      <c r="B4990" s="12">
        <v>288</v>
      </c>
      <c r="C4990" s="12">
        <v>10011</v>
      </c>
      <c r="D4990" s="12">
        <v>4989</v>
      </c>
      <c r="E4990" s="12" t="s">
        <v>243</v>
      </c>
      <c r="F4990" s="13">
        <v>45559</v>
      </c>
      <c r="G4990" s="26" t="s">
        <v>15068</v>
      </c>
      <c r="H4990" s="12">
        <v>17</v>
      </c>
      <c r="I4990" s="28">
        <f>VLOOKUP(B:B,DIM_PRODUCTS!A:F,5,FALSE)</f>
        <v>14</v>
      </c>
      <c r="J4990" s="28">
        <f>FACT_ORDERS[[#This Row],[ProductPrice]]*FACT_ORDERS[[#This Row],[Quantity]]</f>
        <v>238</v>
      </c>
      <c r="K4990" s="12" t="str">
        <f>VLOOKUP(C:C,DIM_CUSTOMERS!A:G,7,FALSE)</f>
        <v>Mexico</v>
      </c>
      <c r="L4990" s="30" cm="1">
        <f t="array" ref="L4990">_xlfn.IFS(
    AND(FACT_ORDERS[[#This Row],[DeliveryMehtod]]="shippment",FACT_ORDERS[[#This Row],[TotalAmount]]&gt;=200), 0,
    AND(FACT_ORDERS[[#This Row],[DeliveryMehtod]]="pickup"), 15,
    AND(FACT_ORDERS[[#This Row],[DeliveryMehtod]]="shippment",FACT_ORDERS[[#This Row],[TotalAmount]]&lt;200), 35
)</f>
        <v>15</v>
      </c>
      <c r="M4990" s="12" t="str" cm="1">
        <f t="array" ref="M4990">_xlfn.IFS(
    SUMIFS(FACT_ORDERS[TotalAmount], FACT_ORDERS[WD_CUSTOMERS],FACT_ORDERS[[#This Row],[WD_CUSTOMERS]])&gt;=15000, "VIP",
    SUMIFS(FACT_ORDERS[TotalAmount], FACT_ORDERS[WD_CUSTOMERS],FACT_ORDERS[[#This Row],[WD_CUSTOMERS]])&gt;=8000, "Premium",
    TRUE, "Regular"
)</f>
        <v>Premium</v>
      </c>
      <c r="N4990" s="32" cm="1">
        <f t="array" ref="N4990">_xlfn.IFS(
   FACT_ORDERS[[#This Row],[TypeOfClient]]="VIP", 0.2,
   FACT_ORDERS[[#This Row],[TypeOfClient]]="Premium", 0.1,
   TRUE, 0
)</f>
        <v>0.1</v>
      </c>
      <c r="O4990" s="31" cm="1">
        <f t="array" ref="O4990">_xlfn.IFS(
   FACT_ORDERS[[#This Row],[TotalAmount]]&gt;1500, 0.15,
   FACT_ORDERS[[#This Row],[TotalAmount]]&gt;1000, 0.1,
   FACT_ORDERS[[#This Row],[TotalAmount]]&gt;500, 0.05,
   TRUE, 0
)</f>
        <v>0</v>
      </c>
      <c r="P4990" s="28">
        <f xml:space="preserve"> FACT_ORDERS[[#This Row],[TotalAmount]] * (1 - (FACT_ORDERS[[#This Row],[ClientDiscount]] + FACT_ORDERS[[#This Row],[OrderDiscount]]) )</f>
        <v>214.20000000000002</v>
      </c>
      <c r="Q4990" s="28">
        <f>FACT_ORDERS[[#This Row],[TotalAmountWithDiscount]]+FACT_ORDERS[[#This Row],[DeliveryCost]]</f>
        <v>229.20000000000002</v>
      </c>
      <c r="R4990" s="35">
        <v>45569</v>
      </c>
      <c r="S4990" s="35" t="str">
        <f>IF(NETWORKDAYS(FACT_ORDERS[[#This Row],[Order-Date]], FACT_ORDERS[[#This Row],[ArrivalDate ]]) &gt; 10, "Late", "On Time")</f>
        <v>On Time</v>
      </c>
    </row>
    <row r="4991" spans="1:19" x14ac:dyDescent="0.3">
      <c r="A4991" s="12">
        <v>9989</v>
      </c>
      <c r="B4991" s="12">
        <v>280</v>
      </c>
      <c r="C4991" s="12">
        <v>10011</v>
      </c>
      <c r="D4991" s="12">
        <v>4990</v>
      </c>
      <c r="E4991" s="12" t="s">
        <v>243</v>
      </c>
      <c r="F4991" s="13">
        <v>45559</v>
      </c>
      <c r="G4991" s="26" t="s">
        <v>15069</v>
      </c>
      <c r="H4991" s="12">
        <v>103</v>
      </c>
      <c r="I4991" s="28">
        <f>VLOOKUP(B:B,DIM_PRODUCTS!A:F,5,FALSE)</f>
        <v>14</v>
      </c>
      <c r="J4991" s="28">
        <f>FACT_ORDERS[[#This Row],[ProductPrice]]*FACT_ORDERS[[#This Row],[Quantity]]</f>
        <v>1442</v>
      </c>
      <c r="K4991" s="12" t="str">
        <f>VLOOKUP(C:C,DIM_CUSTOMERS!A:G,7,FALSE)</f>
        <v>Mexico</v>
      </c>
      <c r="L4991" s="30" cm="1">
        <f t="array" ref="L4991">_xlfn.IFS(
    AND(FACT_ORDERS[[#This Row],[DeliveryMehtod]]="shippment",FACT_ORDERS[[#This Row],[TotalAmount]]&gt;=200), 0,
    AND(FACT_ORDERS[[#This Row],[DeliveryMehtod]]="pickup"), 15,
    AND(FACT_ORDERS[[#This Row],[DeliveryMehtod]]="shippment",FACT_ORDERS[[#This Row],[TotalAmount]]&lt;200), 35
)</f>
        <v>15</v>
      </c>
      <c r="M4991" s="12" t="str" cm="1">
        <f t="array" ref="M4991">_xlfn.IFS(
    SUMIFS(FACT_ORDERS[TotalAmount], FACT_ORDERS[WD_CUSTOMERS],FACT_ORDERS[[#This Row],[WD_CUSTOMERS]])&gt;=15000, "VIP",
    SUMIFS(FACT_ORDERS[TotalAmount], FACT_ORDERS[WD_CUSTOMERS],FACT_ORDERS[[#This Row],[WD_CUSTOMERS]])&gt;=8000, "Premium",
    TRUE, "Regular"
)</f>
        <v>Premium</v>
      </c>
      <c r="N4991" s="32" cm="1">
        <f t="array" ref="N4991">_xlfn.IFS(
   FACT_ORDERS[[#This Row],[TypeOfClient]]="VIP", 0.2,
   FACT_ORDERS[[#This Row],[TypeOfClient]]="Premium", 0.1,
   TRUE, 0
)</f>
        <v>0.1</v>
      </c>
      <c r="O4991" s="31" cm="1">
        <f t="array" ref="O4991">_xlfn.IFS(
   FACT_ORDERS[[#This Row],[TotalAmount]]&gt;1500, 0.15,
   FACT_ORDERS[[#This Row],[TotalAmount]]&gt;1000, 0.1,
   FACT_ORDERS[[#This Row],[TotalAmount]]&gt;500, 0.05,
   TRUE, 0
)</f>
        <v>0.1</v>
      </c>
      <c r="P4991" s="28">
        <f xml:space="preserve"> FACT_ORDERS[[#This Row],[TotalAmount]] * (1 - (FACT_ORDERS[[#This Row],[ClientDiscount]] + FACT_ORDERS[[#This Row],[OrderDiscount]]) )</f>
        <v>1153.6000000000001</v>
      </c>
      <c r="Q4991" s="28">
        <f>FACT_ORDERS[[#This Row],[TotalAmountWithDiscount]]+FACT_ORDERS[[#This Row],[DeliveryCost]]</f>
        <v>1168.6000000000001</v>
      </c>
      <c r="R4991" s="35">
        <v>45569</v>
      </c>
      <c r="S4991" s="35" t="str">
        <f>IF(NETWORKDAYS(FACT_ORDERS[[#This Row],[Order-Date]], FACT_ORDERS[[#This Row],[ArrivalDate ]]) &gt; 10, "Late", "On Time")</f>
        <v>On Time</v>
      </c>
    </row>
    <row r="4992" spans="1:19" x14ac:dyDescent="0.3">
      <c r="A4992" s="12">
        <v>9990</v>
      </c>
      <c r="B4992" s="12">
        <v>229</v>
      </c>
      <c r="C4992" s="12">
        <v>10011</v>
      </c>
      <c r="D4992" s="12">
        <v>4991</v>
      </c>
      <c r="E4992" s="12" t="s">
        <v>243</v>
      </c>
      <c r="F4992" s="13">
        <v>45559</v>
      </c>
      <c r="G4992" s="26" t="s">
        <v>15070</v>
      </c>
      <c r="H4992" s="12">
        <v>16</v>
      </c>
      <c r="I4992" s="28">
        <f>VLOOKUP(B:B,DIM_PRODUCTS!A:F,5,FALSE)</f>
        <v>24</v>
      </c>
      <c r="J4992" s="28">
        <f>FACT_ORDERS[[#This Row],[ProductPrice]]*FACT_ORDERS[[#This Row],[Quantity]]</f>
        <v>384</v>
      </c>
      <c r="K4992" s="12" t="str">
        <f>VLOOKUP(C:C,DIM_CUSTOMERS!A:G,7,FALSE)</f>
        <v>Mexico</v>
      </c>
      <c r="L4992" s="30" cm="1">
        <f t="array" ref="L4992">_xlfn.IFS(
    AND(FACT_ORDERS[[#This Row],[DeliveryMehtod]]="shippment",FACT_ORDERS[[#This Row],[TotalAmount]]&gt;=200), 0,
    AND(FACT_ORDERS[[#This Row],[DeliveryMehtod]]="pickup"), 15,
    AND(FACT_ORDERS[[#This Row],[DeliveryMehtod]]="shippment",FACT_ORDERS[[#This Row],[TotalAmount]]&lt;200), 35
)</f>
        <v>15</v>
      </c>
      <c r="M4992" s="12" t="str" cm="1">
        <f t="array" ref="M4992">_xlfn.IFS(
    SUMIFS(FACT_ORDERS[TotalAmount], FACT_ORDERS[WD_CUSTOMERS],FACT_ORDERS[[#This Row],[WD_CUSTOMERS]])&gt;=15000, "VIP",
    SUMIFS(FACT_ORDERS[TotalAmount], FACT_ORDERS[WD_CUSTOMERS],FACT_ORDERS[[#This Row],[WD_CUSTOMERS]])&gt;=8000, "Premium",
    TRUE, "Regular"
)</f>
        <v>Premium</v>
      </c>
      <c r="N4992" s="32" cm="1">
        <f t="array" ref="N4992">_xlfn.IFS(
   FACT_ORDERS[[#This Row],[TypeOfClient]]="VIP", 0.2,
   FACT_ORDERS[[#This Row],[TypeOfClient]]="Premium", 0.1,
   TRUE, 0
)</f>
        <v>0.1</v>
      </c>
      <c r="O4992" s="31" cm="1">
        <f t="array" ref="O4992">_xlfn.IFS(
   FACT_ORDERS[[#This Row],[TotalAmount]]&gt;1500, 0.15,
   FACT_ORDERS[[#This Row],[TotalAmount]]&gt;1000, 0.1,
   FACT_ORDERS[[#This Row],[TotalAmount]]&gt;500, 0.05,
   TRUE, 0
)</f>
        <v>0</v>
      </c>
      <c r="P4992" s="28">
        <f xml:space="preserve"> FACT_ORDERS[[#This Row],[TotalAmount]] * (1 - (FACT_ORDERS[[#This Row],[ClientDiscount]] + FACT_ORDERS[[#This Row],[OrderDiscount]]) )</f>
        <v>345.6</v>
      </c>
      <c r="Q4992" s="28">
        <f>FACT_ORDERS[[#This Row],[TotalAmountWithDiscount]]+FACT_ORDERS[[#This Row],[DeliveryCost]]</f>
        <v>360.6</v>
      </c>
      <c r="R4992" s="35">
        <v>45568</v>
      </c>
      <c r="S4992" s="35" t="str">
        <f>IF(NETWORKDAYS(FACT_ORDERS[[#This Row],[Order-Date]], FACT_ORDERS[[#This Row],[ArrivalDate ]]) &gt; 10, "Late", "On Time")</f>
        <v>On Time</v>
      </c>
    </row>
    <row r="4993" spans="1:19" x14ac:dyDescent="0.3">
      <c r="A4993" s="12">
        <v>9991</v>
      </c>
      <c r="B4993" s="12">
        <v>231</v>
      </c>
      <c r="C4993" s="12">
        <v>10011</v>
      </c>
      <c r="D4993" s="12">
        <v>4992</v>
      </c>
      <c r="E4993" s="12" t="s">
        <v>244</v>
      </c>
      <c r="F4993" s="13">
        <v>45559</v>
      </c>
      <c r="G4993" s="26" t="s">
        <v>15071</v>
      </c>
      <c r="H4993" s="12">
        <v>16</v>
      </c>
      <c r="I4993" s="28">
        <f>VLOOKUP(B:B,DIM_PRODUCTS!A:F,5,FALSE)</f>
        <v>15</v>
      </c>
      <c r="J4993" s="28">
        <f>FACT_ORDERS[[#This Row],[ProductPrice]]*FACT_ORDERS[[#This Row],[Quantity]]</f>
        <v>240</v>
      </c>
      <c r="K4993" s="12" t="str">
        <f>VLOOKUP(C:C,DIM_CUSTOMERS!A:G,7,FALSE)</f>
        <v>Mexico</v>
      </c>
      <c r="L4993" s="30" cm="1">
        <f t="array" ref="L4993">_xlfn.IFS(
    AND(FACT_ORDERS[[#This Row],[DeliveryMehtod]]="shippment",FACT_ORDERS[[#This Row],[TotalAmount]]&gt;=200), 0,
    AND(FACT_ORDERS[[#This Row],[DeliveryMehtod]]="pickup"), 15,
    AND(FACT_ORDERS[[#This Row],[DeliveryMehtod]]="shippment",FACT_ORDERS[[#This Row],[TotalAmount]]&lt;200), 35
)</f>
        <v>0</v>
      </c>
      <c r="M4993" s="12" t="str" cm="1">
        <f t="array" ref="M4993">_xlfn.IFS(
    SUMIFS(FACT_ORDERS[TotalAmount], FACT_ORDERS[WD_CUSTOMERS],FACT_ORDERS[[#This Row],[WD_CUSTOMERS]])&gt;=15000, "VIP",
    SUMIFS(FACT_ORDERS[TotalAmount], FACT_ORDERS[WD_CUSTOMERS],FACT_ORDERS[[#This Row],[WD_CUSTOMERS]])&gt;=8000, "Premium",
    TRUE, "Regular"
)</f>
        <v>Premium</v>
      </c>
      <c r="N4993" s="32" cm="1">
        <f t="array" ref="N4993">_xlfn.IFS(
   FACT_ORDERS[[#This Row],[TypeOfClient]]="VIP", 0.2,
   FACT_ORDERS[[#This Row],[TypeOfClient]]="Premium", 0.1,
   TRUE, 0
)</f>
        <v>0.1</v>
      </c>
      <c r="O4993" s="31" cm="1">
        <f t="array" ref="O4993">_xlfn.IFS(
   FACT_ORDERS[[#This Row],[TotalAmount]]&gt;1500, 0.15,
   FACT_ORDERS[[#This Row],[TotalAmount]]&gt;1000, 0.1,
   FACT_ORDERS[[#This Row],[TotalAmount]]&gt;500, 0.05,
   TRUE, 0
)</f>
        <v>0</v>
      </c>
      <c r="P4993" s="28">
        <f xml:space="preserve"> FACT_ORDERS[[#This Row],[TotalAmount]] * (1 - (FACT_ORDERS[[#This Row],[ClientDiscount]] + FACT_ORDERS[[#This Row],[OrderDiscount]]) )</f>
        <v>216</v>
      </c>
      <c r="Q4993" s="28">
        <f>FACT_ORDERS[[#This Row],[TotalAmountWithDiscount]]+FACT_ORDERS[[#This Row],[DeliveryCost]]</f>
        <v>216</v>
      </c>
      <c r="R4993" s="35">
        <v>45568</v>
      </c>
      <c r="S4993" s="35" t="str">
        <f>IF(NETWORKDAYS(FACT_ORDERS[[#This Row],[Order-Date]], FACT_ORDERS[[#This Row],[ArrivalDate ]]) &gt; 10, "Late", "On Time")</f>
        <v>On Time</v>
      </c>
    </row>
    <row r="4994" spans="1:19" x14ac:dyDescent="0.3">
      <c r="A4994" s="12">
        <v>9992</v>
      </c>
      <c r="B4994" s="12">
        <v>288</v>
      </c>
      <c r="C4994" s="12">
        <v>10011</v>
      </c>
      <c r="D4994" s="12">
        <v>4993</v>
      </c>
      <c r="E4994" s="12" t="s">
        <v>244</v>
      </c>
      <c r="F4994" s="13">
        <v>45554</v>
      </c>
      <c r="G4994" s="26" t="s">
        <v>15072</v>
      </c>
      <c r="H4994" s="12">
        <v>104</v>
      </c>
      <c r="I4994" s="28">
        <f>VLOOKUP(B:B,DIM_PRODUCTS!A:F,5,FALSE)</f>
        <v>14</v>
      </c>
      <c r="J4994" s="28">
        <f>FACT_ORDERS[[#This Row],[ProductPrice]]*FACT_ORDERS[[#This Row],[Quantity]]</f>
        <v>1456</v>
      </c>
      <c r="K4994" s="12" t="str">
        <f>VLOOKUP(C:C,DIM_CUSTOMERS!A:G,7,FALSE)</f>
        <v>Mexico</v>
      </c>
      <c r="L4994" s="30" cm="1">
        <f t="array" ref="L4994">_xlfn.IFS(
    AND(FACT_ORDERS[[#This Row],[DeliveryMehtod]]="shippment",FACT_ORDERS[[#This Row],[TotalAmount]]&gt;=200), 0,
    AND(FACT_ORDERS[[#This Row],[DeliveryMehtod]]="pickup"), 15,
    AND(FACT_ORDERS[[#This Row],[DeliveryMehtod]]="shippment",FACT_ORDERS[[#This Row],[TotalAmount]]&lt;200), 35
)</f>
        <v>0</v>
      </c>
      <c r="M4994" s="12" t="str" cm="1">
        <f t="array" ref="M4994">_xlfn.IFS(
    SUMIFS(FACT_ORDERS[TotalAmount], FACT_ORDERS[WD_CUSTOMERS],FACT_ORDERS[[#This Row],[WD_CUSTOMERS]])&gt;=15000, "VIP",
    SUMIFS(FACT_ORDERS[TotalAmount], FACT_ORDERS[WD_CUSTOMERS],FACT_ORDERS[[#This Row],[WD_CUSTOMERS]])&gt;=8000, "Premium",
    TRUE, "Regular"
)</f>
        <v>Premium</v>
      </c>
      <c r="N4994" s="32" cm="1">
        <f t="array" ref="N4994">_xlfn.IFS(
   FACT_ORDERS[[#This Row],[TypeOfClient]]="VIP", 0.2,
   FACT_ORDERS[[#This Row],[TypeOfClient]]="Premium", 0.1,
   TRUE, 0
)</f>
        <v>0.1</v>
      </c>
      <c r="O4994" s="31" cm="1">
        <f t="array" ref="O4994">_xlfn.IFS(
   FACT_ORDERS[[#This Row],[TotalAmount]]&gt;1500, 0.15,
   FACT_ORDERS[[#This Row],[TotalAmount]]&gt;1000, 0.1,
   FACT_ORDERS[[#This Row],[TotalAmount]]&gt;500, 0.05,
   TRUE, 0
)</f>
        <v>0.1</v>
      </c>
      <c r="P4994" s="28">
        <f xml:space="preserve"> FACT_ORDERS[[#This Row],[TotalAmount]] * (1 - (FACT_ORDERS[[#This Row],[ClientDiscount]] + FACT_ORDERS[[#This Row],[OrderDiscount]]) )</f>
        <v>1164.8</v>
      </c>
      <c r="Q4994" s="28">
        <f>FACT_ORDERS[[#This Row],[TotalAmountWithDiscount]]+FACT_ORDERS[[#This Row],[DeliveryCost]]</f>
        <v>1164.8</v>
      </c>
      <c r="R4994" s="35">
        <v>45564</v>
      </c>
      <c r="S4994" s="35" t="str">
        <f>IF(NETWORKDAYS(FACT_ORDERS[[#This Row],[Order-Date]], FACT_ORDERS[[#This Row],[ArrivalDate ]]) &gt; 10, "Late", "On Time")</f>
        <v>On Time</v>
      </c>
    </row>
    <row r="4995" spans="1:19" x14ac:dyDescent="0.3">
      <c r="A4995" s="12">
        <v>9993</v>
      </c>
      <c r="B4995" s="12">
        <v>280</v>
      </c>
      <c r="C4995" s="12">
        <v>10011</v>
      </c>
      <c r="D4995" s="12">
        <v>4994</v>
      </c>
      <c r="E4995" s="12" t="s">
        <v>244</v>
      </c>
      <c r="F4995" s="13">
        <v>45554</v>
      </c>
      <c r="G4995" s="26" t="s">
        <v>15073</v>
      </c>
      <c r="H4995" s="12">
        <v>40</v>
      </c>
      <c r="I4995" s="28">
        <f>VLOOKUP(B:B,DIM_PRODUCTS!A:F,5,FALSE)</f>
        <v>14</v>
      </c>
      <c r="J4995" s="28">
        <f>FACT_ORDERS[[#This Row],[ProductPrice]]*FACT_ORDERS[[#This Row],[Quantity]]</f>
        <v>560</v>
      </c>
      <c r="K4995" s="12" t="str">
        <f>VLOOKUP(C:C,DIM_CUSTOMERS!A:G,7,FALSE)</f>
        <v>Mexico</v>
      </c>
      <c r="L4995" s="30" cm="1">
        <f t="array" ref="L4995">_xlfn.IFS(
    AND(FACT_ORDERS[[#This Row],[DeliveryMehtod]]="shippment",FACT_ORDERS[[#This Row],[TotalAmount]]&gt;=200), 0,
    AND(FACT_ORDERS[[#This Row],[DeliveryMehtod]]="pickup"), 15,
    AND(FACT_ORDERS[[#This Row],[DeliveryMehtod]]="shippment",FACT_ORDERS[[#This Row],[TotalAmount]]&lt;200), 35
)</f>
        <v>0</v>
      </c>
      <c r="M4995" s="12" t="str" cm="1">
        <f t="array" ref="M4995">_xlfn.IFS(
    SUMIFS(FACT_ORDERS[TotalAmount], FACT_ORDERS[WD_CUSTOMERS],FACT_ORDERS[[#This Row],[WD_CUSTOMERS]])&gt;=15000, "VIP",
    SUMIFS(FACT_ORDERS[TotalAmount], FACT_ORDERS[WD_CUSTOMERS],FACT_ORDERS[[#This Row],[WD_CUSTOMERS]])&gt;=8000, "Premium",
    TRUE, "Regular"
)</f>
        <v>Premium</v>
      </c>
      <c r="N4995" s="32" cm="1">
        <f t="array" ref="N4995">_xlfn.IFS(
   FACT_ORDERS[[#This Row],[TypeOfClient]]="VIP", 0.2,
   FACT_ORDERS[[#This Row],[TypeOfClient]]="Premium", 0.1,
   TRUE, 0
)</f>
        <v>0.1</v>
      </c>
      <c r="O4995" s="31" cm="1">
        <f t="array" ref="O4995">_xlfn.IFS(
   FACT_ORDERS[[#This Row],[TotalAmount]]&gt;1500, 0.15,
   FACT_ORDERS[[#This Row],[TotalAmount]]&gt;1000, 0.1,
   FACT_ORDERS[[#This Row],[TotalAmount]]&gt;500, 0.05,
   TRUE, 0
)</f>
        <v>0.05</v>
      </c>
      <c r="P4995" s="28">
        <f xml:space="preserve"> FACT_ORDERS[[#This Row],[TotalAmount]] * (1 - (FACT_ORDERS[[#This Row],[ClientDiscount]] + FACT_ORDERS[[#This Row],[OrderDiscount]]) )</f>
        <v>476</v>
      </c>
      <c r="Q4995" s="28">
        <f>FACT_ORDERS[[#This Row],[TotalAmountWithDiscount]]+FACT_ORDERS[[#This Row],[DeliveryCost]]</f>
        <v>476</v>
      </c>
      <c r="R4995" s="35">
        <v>45565</v>
      </c>
      <c r="S4995" s="35" t="str">
        <f>IF(NETWORKDAYS(FACT_ORDERS[[#This Row],[Order-Date]], FACT_ORDERS[[#This Row],[ArrivalDate ]]) &gt; 10, "Late", "On Time")</f>
        <v>On Time</v>
      </c>
    </row>
    <row r="4996" spans="1:19" x14ac:dyDescent="0.3">
      <c r="A4996" s="12">
        <v>9994</v>
      </c>
      <c r="B4996" s="12">
        <v>229</v>
      </c>
      <c r="C4996" s="12">
        <v>10011</v>
      </c>
      <c r="D4996" s="12">
        <v>4995</v>
      </c>
      <c r="E4996" s="12" t="s">
        <v>243</v>
      </c>
      <c r="F4996" s="13">
        <v>45554</v>
      </c>
      <c r="G4996" s="26" t="s">
        <v>15074</v>
      </c>
      <c r="H4996" s="12">
        <v>15</v>
      </c>
      <c r="I4996" s="28">
        <f>VLOOKUP(B:B,DIM_PRODUCTS!A:F,5,FALSE)</f>
        <v>24</v>
      </c>
      <c r="J4996" s="28">
        <f>FACT_ORDERS[[#This Row],[ProductPrice]]*FACT_ORDERS[[#This Row],[Quantity]]</f>
        <v>360</v>
      </c>
      <c r="K4996" s="12" t="str">
        <f>VLOOKUP(C:C,DIM_CUSTOMERS!A:G,7,FALSE)</f>
        <v>Mexico</v>
      </c>
      <c r="L4996" s="30" cm="1">
        <f t="array" ref="L4996">_xlfn.IFS(
    AND(FACT_ORDERS[[#This Row],[DeliveryMehtod]]="shippment",FACT_ORDERS[[#This Row],[TotalAmount]]&gt;=200), 0,
    AND(FACT_ORDERS[[#This Row],[DeliveryMehtod]]="pickup"), 15,
    AND(FACT_ORDERS[[#This Row],[DeliveryMehtod]]="shippment",FACT_ORDERS[[#This Row],[TotalAmount]]&lt;200), 35
)</f>
        <v>15</v>
      </c>
      <c r="M4996" s="12" t="str" cm="1">
        <f t="array" ref="M4996">_xlfn.IFS(
    SUMIFS(FACT_ORDERS[TotalAmount], FACT_ORDERS[WD_CUSTOMERS],FACT_ORDERS[[#This Row],[WD_CUSTOMERS]])&gt;=15000, "VIP",
    SUMIFS(FACT_ORDERS[TotalAmount], FACT_ORDERS[WD_CUSTOMERS],FACT_ORDERS[[#This Row],[WD_CUSTOMERS]])&gt;=8000, "Premium",
    TRUE, "Regular"
)</f>
        <v>Premium</v>
      </c>
      <c r="N4996" s="32" cm="1">
        <f t="array" ref="N4996">_xlfn.IFS(
   FACT_ORDERS[[#This Row],[TypeOfClient]]="VIP", 0.2,
   FACT_ORDERS[[#This Row],[TypeOfClient]]="Premium", 0.1,
   TRUE, 0
)</f>
        <v>0.1</v>
      </c>
      <c r="O4996" s="31" cm="1">
        <f t="array" ref="O4996">_xlfn.IFS(
   FACT_ORDERS[[#This Row],[TotalAmount]]&gt;1500, 0.15,
   FACT_ORDERS[[#This Row],[TotalAmount]]&gt;1000, 0.1,
   FACT_ORDERS[[#This Row],[TotalAmount]]&gt;500, 0.05,
   TRUE, 0
)</f>
        <v>0</v>
      </c>
      <c r="P4996" s="28">
        <f xml:space="preserve"> FACT_ORDERS[[#This Row],[TotalAmount]] * (1 - (FACT_ORDERS[[#This Row],[ClientDiscount]] + FACT_ORDERS[[#This Row],[OrderDiscount]]) )</f>
        <v>324</v>
      </c>
      <c r="Q4996" s="28">
        <f>FACT_ORDERS[[#This Row],[TotalAmountWithDiscount]]+FACT_ORDERS[[#This Row],[DeliveryCost]]</f>
        <v>339</v>
      </c>
      <c r="R4996" s="35">
        <v>45562</v>
      </c>
      <c r="S4996" s="35" t="str">
        <f>IF(NETWORKDAYS(FACT_ORDERS[[#This Row],[Order-Date]], FACT_ORDERS[[#This Row],[ArrivalDate ]]) &gt; 10, "Late", "On Time")</f>
        <v>On Time</v>
      </c>
    </row>
    <row r="4997" spans="1:19" x14ac:dyDescent="0.3">
      <c r="A4997" s="12">
        <v>9995</v>
      </c>
      <c r="B4997" s="12">
        <v>231</v>
      </c>
      <c r="C4997" s="12">
        <v>10011</v>
      </c>
      <c r="D4997" s="12">
        <v>4996</v>
      </c>
      <c r="E4997" s="12" t="s">
        <v>243</v>
      </c>
      <c r="F4997" s="13">
        <v>45554</v>
      </c>
      <c r="G4997" s="26" t="s">
        <v>15075</v>
      </c>
      <c r="H4997" s="12">
        <v>104</v>
      </c>
      <c r="I4997" s="28">
        <f>VLOOKUP(B:B,DIM_PRODUCTS!A:F,5,FALSE)</f>
        <v>15</v>
      </c>
      <c r="J4997" s="28">
        <f>FACT_ORDERS[[#This Row],[ProductPrice]]*FACT_ORDERS[[#This Row],[Quantity]]</f>
        <v>1560</v>
      </c>
      <c r="K4997" s="12" t="str">
        <f>VLOOKUP(C:C,DIM_CUSTOMERS!A:G,7,FALSE)</f>
        <v>Mexico</v>
      </c>
      <c r="L4997" s="30" cm="1">
        <f t="array" ref="L4997">_xlfn.IFS(
    AND(FACT_ORDERS[[#This Row],[DeliveryMehtod]]="shippment",FACT_ORDERS[[#This Row],[TotalAmount]]&gt;=200), 0,
    AND(FACT_ORDERS[[#This Row],[DeliveryMehtod]]="pickup"), 15,
    AND(FACT_ORDERS[[#This Row],[DeliveryMehtod]]="shippment",FACT_ORDERS[[#This Row],[TotalAmount]]&lt;200), 35
)</f>
        <v>15</v>
      </c>
      <c r="M4997" s="12" t="str" cm="1">
        <f t="array" ref="M4997">_xlfn.IFS(
    SUMIFS(FACT_ORDERS[TotalAmount], FACT_ORDERS[WD_CUSTOMERS],FACT_ORDERS[[#This Row],[WD_CUSTOMERS]])&gt;=15000, "VIP",
    SUMIFS(FACT_ORDERS[TotalAmount], FACT_ORDERS[WD_CUSTOMERS],FACT_ORDERS[[#This Row],[WD_CUSTOMERS]])&gt;=8000, "Premium",
    TRUE, "Regular"
)</f>
        <v>Premium</v>
      </c>
      <c r="N4997" s="32" cm="1">
        <f t="array" ref="N4997">_xlfn.IFS(
   FACT_ORDERS[[#This Row],[TypeOfClient]]="VIP", 0.2,
   FACT_ORDERS[[#This Row],[TypeOfClient]]="Premium", 0.1,
   TRUE, 0
)</f>
        <v>0.1</v>
      </c>
      <c r="O4997" s="31" cm="1">
        <f t="array" ref="O4997">_xlfn.IFS(
   FACT_ORDERS[[#This Row],[TotalAmount]]&gt;1500, 0.15,
   FACT_ORDERS[[#This Row],[TotalAmount]]&gt;1000, 0.1,
   FACT_ORDERS[[#This Row],[TotalAmount]]&gt;500, 0.05,
   TRUE, 0
)</f>
        <v>0.15</v>
      </c>
      <c r="P4997" s="28">
        <f xml:space="preserve"> FACT_ORDERS[[#This Row],[TotalAmount]] * (1 - (FACT_ORDERS[[#This Row],[ClientDiscount]] + FACT_ORDERS[[#This Row],[OrderDiscount]]) )</f>
        <v>1170</v>
      </c>
      <c r="Q4997" s="28">
        <f>FACT_ORDERS[[#This Row],[TotalAmountWithDiscount]]+FACT_ORDERS[[#This Row],[DeliveryCost]]</f>
        <v>1185</v>
      </c>
      <c r="R4997" s="35">
        <v>45565</v>
      </c>
      <c r="S4997" s="35" t="str">
        <f>IF(NETWORKDAYS(FACT_ORDERS[[#This Row],[Order-Date]], FACT_ORDERS[[#This Row],[ArrivalDate ]]) &gt; 10, "Late", "On Time")</f>
        <v>On Time</v>
      </c>
    </row>
    <row r="4998" spans="1:19" x14ac:dyDescent="0.3">
      <c r="A4998" s="12">
        <v>9996</v>
      </c>
      <c r="B4998" s="12">
        <v>288</v>
      </c>
      <c r="C4998" s="12">
        <v>10011</v>
      </c>
      <c r="D4998" s="12">
        <v>4997</v>
      </c>
      <c r="E4998" s="12" t="s">
        <v>244</v>
      </c>
      <c r="F4998" s="13">
        <v>45556</v>
      </c>
      <c r="G4998" s="26" t="s">
        <v>15076</v>
      </c>
      <c r="H4998" s="12">
        <v>15</v>
      </c>
      <c r="I4998" s="28">
        <f>VLOOKUP(B:B,DIM_PRODUCTS!A:F,5,FALSE)</f>
        <v>14</v>
      </c>
      <c r="J4998" s="28">
        <f>FACT_ORDERS[[#This Row],[ProductPrice]]*FACT_ORDERS[[#This Row],[Quantity]]</f>
        <v>210</v>
      </c>
      <c r="K4998" s="12" t="str">
        <f>VLOOKUP(C:C,DIM_CUSTOMERS!A:G,7,FALSE)</f>
        <v>Mexico</v>
      </c>
      <c r="L4998" s="30" cm="1">
        <f t="array" ref="L4998">_xlfn.IFS(
    AND(FACT_ORDERS[[#This Row],[DeliveryMehtod]]="shippment",FACT_ORDERS[[#This Row],[TotalAmount]]&gt;=200), 0,
    AND(FACT_ORDERS[[#This Row],[DeliveryMehtod]]="pickup"), 15,
    AND(FACT_ORDERS[[#This Row],[DeliveryMehtod]]="shippment",FACT_ORDERS[[#This Row],[TotalAmount]]&lt;200), 35
)</f>
        <v>0</v>
      </c>
      <c r="M4998" s="12" t="str" cm="1">
        <f t="array" ref="M4998">_xlfn.IFS(
    SUMIFS(FACT_ORDERS[TotalAmount], FACT_ORDERS[WD_CUSTOMERS],FACT_ORDERS[[#This Row],[WD_CUSTOMERS]])&gt;=15000, "VIP",
    SUMIFS(FACT_ORDERS[TotalAmount], FACT_ORDERS[WD_CUSTOMERS],FACT_ORDERS[[#This Row],[WD_CUSTOMERS]])&gt;=8000, "Premium",
    TRUE, "Regular"
)</f>
        <v>Premium</v>
      </c>
      <c r="N4998" s="32" cm="1">
        <f t="array" ref="N4998">_xlfn.IFS(
   FACT_ORDERS[[#This Row],[TypeOfClient]]="VIP", 0.2,
   FACT_ORDERS[[#This Row],[TypeOfClient]]="Premium", 0.1,
   TRUE, 0
)</f>
        <v>0.1</v>
      </c>
      <c r="O4998" s="31" cm="1">
        <f t="array" ref="O4998">_xlfn.IFS(
   FACT_ORDERS[[#This Row],[TotalAmount]]&gt;1500, 0.15,
   FACT_ORDERS[[#This Row],[TotalAmount]]&gt;1000, 0.1,
   FACT_ORDERS[[#This Row],[TotalAmount]]&gt;500, 0.05,
   TRUE, 0
)</f>
        <v>0</v>
      </c>
      <c r="P4998" s="28">
        <f xml:space="preserve"> FACT_ORDERS[[#This Row],[TotalAmount]] * (1 - (FACT_ORDERS[[#This Row],[ClientDiscount]] + FACT_ORDERS[[#This Row],[OrderDiscount]]) )</f>
        <v>189</v>
      </c>
      <c r="Q4998" s="28">
        <f>FACT_ORDERS[[#This Row],[TotalAmountWithDiscount]]+FACT_ORDERS[[#This Row],[DeliveryCost]]</f>
        <v>189</v>
      </c>
      <c r="R4998" s="35">
        <v>45565</v>
      </c>
      <c r="S4998" s="35" t="str">
        <f>IF(NETWORKDAYS(FACT_ORDERS[[#This Row],[Order-Date]], FACT_ORDERS[[#This Row],[ArrivalDate ]]) &gt; 10, "Late", "On Time")</f>
        <v>On Time</v>
      </c>
    </row>
    <row r="4999" spans="1:19" x14ac:dyDescent="0.3">
      <c r="A4999" s="12">
        <v>9997</v>
      </c>
      <c r="B4999" s="12">
        <v>280</v>
      </c>
      <c r="C4999" s="12">
        <v>10011</v>
      </c>
      <c r="D4999" s="12">
        <v>4998</v>
      </c>
      <c r="E4999" s="12" t="s">
        <v>243</v>
      </c>
      <c r="F4999" s="13">
        <v>45556</v>
      </c>
      <c r="G4999" s="26" t="s">
        <v>12195</v>
      </c>
      <c r="H4999" s="12">
        <v>104</v>
      </c>
      <c r="I4999" s="28">
        <f>VLOOKUP(B:B,DIM_PRODUCTS!A:F,5,FALSE)</f>
        <v>14</v>
      </c>
      <c r="J4999" s="28">
        <f>FACT_ORDERS[[#This Row],[ProductPrice]]*FACT_ORDERS[[#This Row],[Quantity]]</f>
        <v>1456</v>
      </c>
      <c r="K4999" s="12" t="str">
        <f>VLOOKUP(C:C,DIM_CUSTOMERS!A:G,7,FALSE)</f>
        <v>Mexico</v>
      </c>
      <c r="L4999" s="30" cm="1">
        <f t="array" ref="L4999">_xlfn.IFS(
    AND(FACT_ORDERS[[#This Row],[DeliveryMehtod]]="shippment",FACT_ORDERS[[#This Row],[TotalAmount]]&gt;=200), 0,
    AND(FACT_ORDERS[[#This Row],[DeliveryMehtod]]="pickup"), 15,
    AND(FACT_ORDERS[[#This Row],[DeliveryMehtod]]="shippment",FACT_ORDERS[[#This Row],[TotalAmount]]&lt;200), 35
)</f>
        <v>15</v>
      </c>
      <c r="M4999" s="12" t="str" cm="1">
        <f t="array" ref="M4999">_xlfn.IFS(
    SUMIFS(FACT_ORDERS[TotalAmount], FACT_ORDERS[WD_CUSTOMERS],FACT_ORDERS[[#This Row],[WD_CUSTOMERS]])&gt;=15000, "VIP",
    SUMIFS(FACT_ORDERS[TotalAmount], FACT_ORDERS[WD_CUSTOMERS],FACT_ORDERS[[#This Row],[WD_CUSTOMERS]])&gt;=8000, "Premium",
    TRUE, "Regular"
)</f>
        <v>Premium</v>
      </c>
      <c r="N4999" s="32" cm="1">
        <f t="array" ref="N4999">_xlfn.IFS(
   FACT_ORDERS[[#This Row],[TypeOfClient]]="VIP", 0.2,
   FACT_ORDERS[[#This Row],[TypeOfClient]]="Premium", 0.1,
   TRUE, 0
)</f>
        <v>0.1</v>
      </c>
      <c r="O4999" s="31" cm="1">
        <f t="array" ref="O4999">_xlfn.IFS(
   FACT_ORDERS[[#This Row],[TotalAmount]]&gt;1500, 0.15,
   FACT_ORDERS[[#This Row],[TotalAmount]]&gt;1000, 0.1,
   FACT_ORDERS[[#This Row],[TotalAmount]]&gt;500, 0.05,
   TRUE, 0
)</f>
        <v>0.1</v>
      </c>
      <c r="P4999" s="28">
        <f xml:space="preserve"> FACT_ORDERS[[#This Row],[TotalAmount]] * (1 - (FACT_ORDERS[[#This Row],[ClientDiscount]] + FACT_ORDERS[[#This Row],[OrderDiscount]]) )</f>
        <v>1164.8</v>
      </c>
      <c r="Q4999" s="28">
        <f>FACT_ORDERS[[#This Row],[TotalAmountWithDiscount]]+FACT_ORDERS[[#This Row],[DeliveryCost]]</f>
        <v>1179.8</v>
      </c>
      <c r="R4999" s="35">
        <v>45566</v>
      </c>
      <c r="S4999" s="35" t="str">
        <f>IF(NETWORKDAYS(FACT_ORDERS[[#This Row],[Order-Date]], FACT_ORDERS[[#This Row],[ArrivalDate ]]) &gt; 10, "Late", "On Time")</f>
        <v>On Time</v>
      </c>
    </row>
    <row r="5000" spans="1:19" x14ac:dyDescent="0.3">
      <c r="A5000" s="12">
        <v>9998</v>
      </c>
      <c r="B5000" s="12">
        <v>229</v>
      </c>
      <c r="C5000" s="12">
        <v>10011</v>
      </c>
      <c r="D5000" s="12">
        <v>4999</v>
      </c>
      <c r="E5000" s="12" t="s">
        <v>243</v>
      </c>
      <c r="F5000" s="13">
        <v>45556</v>
      </c>
      <c r="G5000" s="26" t="s">
        <v>15077</v>
      </c>
      <c r="H5000" s="12">
        <v>24</v>
      </c>
      <c r="I5000" s="28">
        <f>VLOOKUP(B:B,DIM_PRODUCTS!A:F,5,FALSE)</f>
        <v>24</v>
      </c>
      <c r="J5000" s="28">
        <f>FACT_ORDERS[[#This Row],[ProductPrice]]*FACT_ORDERS[[#This Row],[Quantity]]</f>
        <v>576</v>
      </c>
      <c r="K5000" s="12" t="str">
        <f>VLOOKUP(C:C,DIM_CUSTOMERS!A:G,7,FALSE)</f>
        <v>Mexico</v>
      </c>
      <c r="L5000" s="30" cm="1">
        <f t="array" ref="L5000">_xlfn.IFS(
    AND(FACT_ORDERS[[#This Row],[DeliveryMehtod]]="shippment",FACT_ORDERS[[#This Row],[TotalAmount]]&gt;=200), 0,
    AND(FACT_ORDERS[[#This Row],[DeliveryMehtod]]="pickup"), 15,
    AND(FACT_ORDERS[[#This Row],[DeliveryMehtod]]="shippment",FACT_ORDERS[[#This Row],[TotalAmount]]&lt;200), 35
)</f>
        <v>15</v>
      </c>
      <c r="M5000" s="12" t="str" cm="1">
        <f t="array" ref="M5000">_xlfn.IFS(
    SUMIFS(FACT_ORDERS[TotalAmount], FACT_ORDERS[WD_CUSTOMERS],FACT_ORDERS[[#This Row],[WD_CUSTOMERS]])&gt;=15000, "VIP",
    SUMIFS(FACT_ORDERS[TotalAmount], FACT_ORDERS[WD_CUSTOMERS],FACT_ORDERS[[#This Row],[WD_CUSTOMERS]])&gt;=8000, "Premium",
    TRUE, "Regular"
)</f>
        <v>Premium</v>
      </c>
      <c r="N5000" s="32" cm="1">
        <f t="array" ref="N5000">_xlfn.IFS(
   FACT_ORDERS[[#This Row],[TypeOfClient]]="VIP", 0.2,
   FACT_ORDERS[[#This Row],[TypeOfClient]]="Premium", 0.1,
   TRUE, 0
)</f>
        <v>0.1</v>
      </c>
      <c r="O5000" s="31" cm="1">
        <f t="array" ref="O5000">_xlfn.IFS(
   FACT_ORDERS[[#This Row],[TotalAmount]]&gt;1500, 0.15,
   FACT_ORDERS[[#This Row],[TotalAmount]]&gt;1000, 0.1,
   FACT_ORDERS[[#This Row],[TotalAmount]]&gt;500, 0.05,
   TRUE, 0
)</f>
        <v>0.05</v>
      </c>
      <c r="P5000" s="28">
        <f xml:space="preserve"> FACT_ORDERS[[#This Row],[TotalAmount]] * (1 - (FACT_ORDERS[[#This Row],[ClientDiscount]] + FACT_ORDERS[[#This Row],[OrderDiscount]]) )</f>
        <v>489.59999999999997</v>
      </c>
      <c r="Q5000" s="28">
        <f>FACT_ORDERS[[#This Row],[TotalAmountWithDiscount]]+FACT_ORDERS[[#This Row],[DeliveryCost]]</f>
        <v>504.59999999999997</v>
      </c>
      <c r="R5000" s="35">
        <v>45567</v>
      </c>
      <c r="S5000" s="35" t="str">
        <f>IF(NETWORKDAYS(FACT_ORDERS[[#This Row],[Order-Date]], FACT_ORDERS[[#This Row],[ArrivalDate ]]) &gt; 10, "Late", "On Time")</f>
        <v>On Time</v>
      </c>
    </row>
    <row r="5001" spans="1:19" x14ac:dyDescent="0.3">
      <c r="A5001" s="12">
        <v>9999</v>
      </c>
      <c r="B5001" s="12">
        <v>231</v>
      </c>
      <c r="C5001" s="12">
        <v>10011</v>
      </c>
      <c r="D5001" s="12">
        <v>5000</v>
      </c>
      <c r="E5001" s="12" t="s">
        <v>243</v>
      </c>
      <c r="F5001" s="13">
        <v>45556</v>
      </c>
      <c r="G5001" s="26" t="s">
        <v>15078</v>
      </c>
      <c r="H5001" s="24">
        <v>20</v>
      </c>
      <c r="I5001" s="28">
        <f>VLOOKUP(B:B,DIM_PRODUCTS!A:F,5,FALSE)</f>
        <v>15</v>
      </c>
      <c r="J5001" s="28">
        <f>FACT_ORDERS[[#This Row],[ProductPrice]]*FACT_ORDERS[[#This Row],[Quantity]]</f>
        <v>300</v>
      </c>
      <c r="K5001" s="12" t="str">
        <f>VLOOKUP(C:C,DIM_CUSTOMERS!A:G,7,FALSE)</f>
        <v>Mexico</v>
      </c>
      <c r="L5001" s="30" cm="1">
        <f t="array" ref="L5001">_xlfn.IFS(
    AND(FACT_ORDERS[[#This Row],[DeliveryMehtod]]="shippment",FACT_ORDERS[[#This Row],[TotalAmount]]&gt;=200), 0,
    AND(FACT_ORDERS[[#This Row],[DeliveryMehtod]]="pickup"), 15,
    AND(FACT_ORDERS[[#This Row],[DeliveryMehtod]]="shippment",FACT_ORDERS[[#This Row],[TotalAmount]]&lt;200), 35
)</f>
        <v>15</v>
      </c>
      <c r="M5001" s="12" t="str" cm="1">
        <f t="array" ref="M5001">_xlfn.IFS(
    SUMIFS(FACT_ORDERS[TotalAmount], FACT_ORDERS[WD_CUSTOMERS],FACT_ORDERS[[#This Row],[WD_CUSTOMERS]])&gt;=15000, "VIP",
    SUMIFS(FACT_ORDERS[TotalAmount], FACT_ORDERS[WD_CUSTOMERS],FACT_ORDERS[[#This Row],[WD_CUSTOMERS]])&gt;=8000, "Premium",
    TRUE, "Regular"
)</f>
        <v>Premium</v>
      </c>
      <c r="N5001" s="32" cm="1">
        <f t="array" ref="N5001">_xlfn.IFS(
   FACT_ORDERS[[#This Row],[TypeOfClient]]="VIP", 0.2,
   FACT_ORDERS[[#This Row],[TypeOfClient]]="Premium", 0.1,
   TRUE, 0
)</f>
        <v>0.1</v>
      </c>
      <c r="O5001" s="31" cm="1">
        <f t="array" ref="O5001">_xlfn.IFS(
   FACT_ORDERS[[#This Row],[TotalAmount]]&gt;1500, 0.15,
   FACT_ORDERS[[#This Row],[TotalAmount]]&gt;1000, 0.1,
   FACT_ORDERS[[#This Row],[TotalAmount]]&gt;500, 0.05,
   TRUE, 0
)</f>
        <v>0</v>
      </c>
      <c r="P5001" s="28">
        <f xml:space="preserve"> FACT_ORDERS[[#This Row],[TotalAmount]] * (1 - (FACT_ORDERS[[#This Row],[ClientDiscount]] + FACT_ORDERS[[#This Row],[OrderDiscount]]) )</f>
        <v>270</v>
      </c>
      <c r="Q5001" s="28">
        <f>FACT_ORDERS[[#This Row],[TotalAmountWithDiscount]]+FACT_ORDERS[[#This Row],[DeliveryCost]]</f>
        <v>285</v>
      </c>
      <c r="R5001" s="35">
        <v>45563</v>
      </c>
      <c r="S5001" s="35" t="str">
        <f>IF(NETWORKDAYS(FACT_ORDERS[[#This Row],[Order-Date]], FACT_ORDERS[[#This Row],[ArrivalDate ]]) &gt; 10, "Late", "On Time")</f>
        <v>On Time</v>
      </c>
    </row>
  </sheetData>
  <conditionalFormatting sqref="M1:M1048576">
    <cfRule type="cellIs" dxfId="27" priority="2" operator="equal">
      <formula>"Premium"</formula>
    </cfRule>
  </conditionalFormatting>
  <conditionalFormatting sqref="M2:M5001">
    <cfRule type="cellIs" dxfId="26" priority="1" operator="equal">
      <formula>"Regular"</formula>
    </cfRule>
    <cfRule type="cellIs" dxfId="25" priority="3" operator="equal">
      <formula>"VIP"</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5F9C-D814-43A0-A118-B6904DE4CC08}">
  <dimension ref="A1:F20"/>
  <sheetViews>
    <sheetView zoomScale="85" zoomScaleNormal="85" workbookViewId="0">
      <selection activeCell="C5" sqref="C5"/>
    </sheetView>
  </sheetViews>
  <sheetFormatPr defaultRowHeight="14" x14ac:dyDescent="0.3"/>
  <cols>
    <col min="1" max="2" width="8.6640625" style="5"/>
    <col min="3" max="3" width="36.1640625" style="5" bestFit="1" customWidth="1"/>
    <col min="4" max="4" width="17.83203125" style="5" bestFit="1" customWidth="1"/>
    <col min="5" max="5" width="35.1640625" style="5" bestFit="1" customWidth="1"/>
    <col min="6" max="6" width="41.6640625" style="5" bestFit="1" customWidth="1"/>
    <col min="7" max="7" width="14.33203125" style="5" bestFit="1" customWidth="1"/>
    <col min="8" max="8" width="14.1640625" style="5" bestFit="1" customWidth="1"/>
    <col min="9" max="9" width="16.08203125" style="5" bestFit="1" customWidth="1"/>
    <col min="10" max="10" width="15.75" style="5" bestFit="1" customWidth="1"/>
    <col min="11" max="11" width="14.9140625" style="5" bestFit="1" customWidth="1"/>
    <col min="12" max="12" width="10.83203125" style="5" bestFit="1" customWidth="1"/>
    <col min="13" max="13" width="12.33203125" style="5" bestFit="1" customWidth="1"/>
    <col min="14" max="14" width="14.33203125" style="5" bestFit="1" customWidth="1"/>
    <col min="15" max="15" width="14.1640625" style="5" bestFit="1" customWidth="1"/>
    <col min="16" max="16" width="16.08203125" style="5" bestFit="1" customWidth="1"/>
    <col min="17" max="17" width="15.75" style="5" bestFit="1" customWidth="1"/>
    <col min="18" max="18" width="14.9140625" style="5" bestFit="1" customWidth="1"/>
    <col min="19" max="19" width="9.83203125" style="5" bestFit="1" customWidth="1"/>
    <col min="20" max="20" width="12.33203125" style="5" bestFit="1" customWidth="1"/>
    <col min="21" max="21" width="14.33203125" style="5" bestFit="1" customWidth="1"/>
    <col min="22" max="22" width="14.1640625" style="5" bestFit="1" customWidth="1"/>
    <col min="23" max="23" width="16.08203125" style="5" bestFit="1" customWidth="1"/>
    <col min="24" max="24" width="11.83203125" style="5" bestFit="1" customWidth="1"/>
    <col min="25" max="25" width="7.75" style="5" bestFit="1" customWidth="1"/>
    <col min="26" max="26" width="8.75" style="5" bestFit="1" customWidth="1"/>
    <col min="27" max="29" width="7.08203125" style="5" bestFit="1" customWidth="1"/>
    <col min="30" max="30" width="7.75" style="5" bestFit="1" customWidth="1"/>
    <col min="31" max="31" width="8.75" style="5" bestFit="1" customWidth="1"/>
    <col min="32" max="34" width="7.75" style="5" bestFit="1" customWidth="1"/>
    <col min="35" max="35" width="8.75" style="5" bestFit="1" customWidth="1"/>
    <col min="36" max="36" width="9" style="5" bestFit="1" customWidth="1"/>
    <col min="37" max="40" width="8.75" style="5" bestFit="1" customWidth="1"/>
    <col min="41" max="41" width="8.58203125" style="5" bestFit="1" customWidth="1"/>
    <col min="42" max="42" width="7.9140625" style="5" bestFit="1" customWidth="1"/>
    <col min="43" max="43" width="8.75" style="5" bestFit="1" customWidth="1"/>
    <col min="44" max="45" width="7.75" style="5" bestFit="1" customWidth="1"/>
    <col min="46" max="46" width="8.75" style="5" bestFit="1" customWidth="1"/>
    <col min="47" max="48" width="8.4140625" style="5" bestFit="1" customWidth="1"/>
    <col min="49" max="50" width="8.75" style="5" bestFit="1" customWidth="1"/>
    <col min="51" max="51" width="10.83203125" style="5" bestFit="1" customWidth="1"/>
    <col min="52" max="639" width="11.4140625" style="5" bestFit="1" customWidth="1"/>
    <col min="640" max="640" width="10.83203125" style="5" bestFit="1" customWidth="1"/>
    <col min="641" max="16384" width="8.6640625" style="5"/>
  </cols>
  <sheetData>
    <row r="1" spans="1:6" s="37" customFormat="1" ht="14" customHeight="1" x14ac:dyDescent="0.3">
      <c r="A1" s="55" t="s">
        <v>23035</v>
      </c>
      <c r="B1" s="55"/>
      <c r="C1" s="55"/>
      <c r="D1" s="55"/>
      <c r="E1" s="55"/>
    </row>
    <row r="2" spans="1:6" s="37" customFormat="1" x14ac:dyDescent="0.3">
      <c r="A2" s="55"/>
      <c r="B2" s="55"/>
      <c r="C2" s="55"/>
      <c r="D2" s="55"/>
      <c r="E2" s="55"/>
    </row>
    <row r="3" spans="1:6" s="37" customFormat="1" x14ac:dyDescent="0.3">
      <c r="A3" s="55"/>
      <c r="B3" s="55"/>
      <c r="C3" s="55"/>
      <c r="D3" s="55"/>
      <c r="E3" s="55"/>
    </row>
    <row r="4" spans="1:6" s="37" customFormat="1" x14ac:dyDescent="0.3">
      <c r="C4"/>
      <c r="D4"/>
    </row>
    <row r="5" spans="1:6" s="37" customFormat="1" x14ac:dyDescent="0.3">
      <c r="C5" s="5" t="s">
        <v>23023</v>
      </c>
      <c r="D5" s="5" t="s" vm="1">
        <v>23024</v>
      </c>
    </row>
    <row r="6" spans="1:6" s="37" customFormat="1" x14ac:dyDescent="0.3">
      <c r="C6" s="5" t="s">
        <v>23025</v>
      </c>
      <c r="D6" s="5" t="s" vm="2">
        <v>23024</v>
      </c>
    </row>
    <row r="7" spans="1:6" x14ac:dyDescent="0.3">
      <c r="C7" s="5" t="s">
        <v>23027</v>
      </c>
      <c r="D7" s="5" t="s" vm="4">
        <v>23024</v>
      </c>
    </row>
    <row r="9" spans="1:6" x14ac:dyDescent="0.3">
      <c r="C9" s="43" t="s">
        <v>23028</v>
      </c>
      <c r="D9" s="42" t="s">
        <v>23021</v>
      </c>
      <c r="E9" s="42" t="s">
        <v>23029</v>
      </c>
      <c r="F9" s="53" t="s">
        <v>23030</v>
      </c>
    </row>
    <row r="10" spans="1:6" x14ac:dyDescent="0.3">
      <c r="C10" s="40" t="s">
        <v>23018</v>
      </c>
      <c r="D10" s="44">
        <v>10130.700000000001</v>
      </c>
      <c r="E10" s="44">
        <v>844.22500000000002</v>
      </c>
      <c r="F10" s="52">
        <v>0</v>
      </c>
    </row>
    <row r="11" spans="1:6" x14ac:dyDescent="0.3">
      <c r="C11" s="40" t="s">
        <v>23019</v>
      </c>
      <c r="D11" s="44"/>
      <c r="E11" s="44"/>
      <c r="F11" s="52"/>
    </row>
    <row r="12" spans="1:6" x14ac:dyDescent="0.3">
      <c r="C12" s="41" t="s">
        <v>29</v>
      </c>
      <c r="D12" s="44">
        <v>4915.7999999999993</v>
      </c>
      <c r="E12" s="44">
        <v>1228.9499999999998</v>
      </c>
      <c r="F12" s="52">
        <v>1</v>
      </c>
    </row>
    <row r="13" spans="1:6" x14ac:dyDescent="0.3">
      <c r="C13" s="40" t="s">
        <v>23020</v>
      </c>
      <c r="D13" s="44">
        <v>15046.5</v>
      </c>
      <c r="E13" s="44">
        <v>940.40625</v>
      </c>
      <c r="F13" s="52">
        <v>0</v>
      </c>
    </row>
    <row r="14" spans="1:6" x14ac:dyDescent="0.3">
      <c r="C14"/>
      <c r="D14"/>
      <c r="E14"/>
      <c r="F14"/>
    </row>
    <row r="15" spans="1:6" x14ac:dyDescent="0.3">
      <c r="C15"/>
      <c r="D15"/>
      <c r="E15"/>
      <c r="F15"/>
    </row>
    <row r="16" spans="1:6" x14ac:dyDescent="0.3">
      <c r="C16"/>
      <c r="D16"/>
      <c r="E16"/>
      <c r="F16"/>
    </row>
    <row r="17" spans="3:6" x14ac:dyDescent="0.3">
      <c r="C17"/>
      <c r="D17"/>
      <c r="E17"/>
      <c r="F17"/>
    </row>
    <row r="18" spans="3:6" x14ac:dyDescent="0.3">
      <c r="C18"/>
      <c r="D18"/>
      <c r="E18"/>
      <c r="F18"/>
    </row>
    <row r="19" spans="3:6" x14ac:dyDescent="0.3">
      <c r="C19"/>
      <c r="D19"/>
      <c r="E19"/>
      <c r="F19"/>
    </row>
    <row r="20" spans="3:6" x14ac:dyDescent="0.3">
      <c r="C20"/>
      <c r="D20"/>
      <c r="E20"/>
      <c r="F20"/>
    </row>
  </sheetData>
  <mergeCells count="1">
    <mergeCell ref="A1:E3"/>
  </mergeCells>
  <conditionalFormatting pivot="1" sqref="F10:F13">
    <cfRule type="iconSet" priority="1">
      <iconSet iconSet="3Symbols" showValue="0">
        <cfvo type="num" val="-1"/>
        <cfvo type="num" val="-0.5"/>
        <cfvo type="num" val="0.5"/>
      </iconSet>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170B6-14AB-44D2-9850-59691624A4AD}">
  <sheetPr codeName="גיליון6"/>
  <dimension ref="A1:G2953"/>
  <sheetViews>
    <sheetView workbookViewId="0">
      <selection activeCell="B1" sqref="B1:B1048576"/>
    </sheetView>
  </sheetViews>
  <sheetFormatPr defaultRowHeight="14" x14ac:dyDescent="0.3"/>
  <cols>
    <col min="1" max="1" width="17.58203125" style="5" bestFit="1" customWidth="1"/>
    <col min="2" max="2" width="20.9140625" style="15" bestFit="1" customWidth="1"/>
    <col min="3" max="3" width="19.58203125" style="5" bestFit="1" customWidth="1"/>
    <col min="4" max="4" width="15" style="11" bestFit="1" customWidth="1"/>
    <col min="5" max="5" width="16.1640625" style="8" bestFit="1" customWidth="1"/>
    <col min="6" max="6" width="15.58203125" style="8" bestFit="1" customWidth="1"/>
    <col min="7" max="7" width="19.6640625" style="8" bestFit="1" customWidth="1"/>
    <col min="8" max="16384" width="8.6640625" style="8"/>
  </cols>
  <sheetData>
    <row r="1" spans="1:7" ht="21.5" customHeight="1" x14ac:dyDescent="0.3">
      <c r="A1" s="1" t="s">
        <v>23014</v>
      </c>
      <c r="B1" s="36" t="s">
        <v>22992</v>
      </c>
      <c r="C1" s="36" t="s">
        <v>23016</v>
      </c>
      <c r="D1" s="18" t="s">
        <v>10</v>
      </c>
      <c r="E1" s="18" t="s">
        <v>11</v>
      </c>
      <c r="F1" s="18" t="s">
        <v>12</v>
      </c>
      <c r="G1" s="16" t="s">
        <v>23006</v>
      </c>
    </row>
    <row r="2" spans="1:7" x14ac:dyDescent="0.3">
      <c r="A2" s="8">
        <v>3000</v>
      </c>
      <c r="B2" s="8">
        <v>10766</v>
      </c>
      <c r="C2" s="8">
        <v>227</v>
      </c>
      <c r="D2" s="10">
        <v>45551</v>
      </c>
      <c r="E2" s="8" t="s">
        <v>3969</v>
      </c>
      <c r="F2" s="8">
        <v>3</v>
      </c>
      <c r="G2" s="8" t="b">
        <f>IF(FACT_REVIEWS[[#This Row],[ProductRate]] &gt;= 4, TRUE, FALSE)</f>
        <v>0</v>
      </c>
    </row>
    <row r="3" spans="1:7" x14ac:dyDescent="0.3">
      <c r="A3" s="8">
        <v>3001</v>
      </c>
      <c r="B3" s="8">
        <v>10766</v>
      </c>
      <c r="C3" s="8">
        <v>273</v>
      </c>
      <c r="D3" s="10">
        <v>45560</v>
      </c>
      <c r="E3" s="8" t="s">
        <v>19830</v>
      </c>
      <c r="F3" s="8">
        <v>5</v>
      </c>
      <c r="G3" s="8" t="b">
        <f>IF(FACT_REVIEWS[[#This Row],[ProductRate]] &gt;= 4, TRUE, FALSE)</f>
        <v>1</v>
      </c>
    </row>
    <row r="4" spans="1:7" x14ac:dyDescent="0.3">
      <c r="A4" s="8">
        <v>3002</v>
      </c>
      <c r="B4" s="8">
        <v>10766</v>
      </c>
      <c r="C4" s="8">
        <v>292</v>
      </c>
      <c r="D4" s="10">
        <v>45523</v>
      </c>
      <c r="E4" s="8" t="s">
        <v>20741</v>
      </c>
      <c r="F4" s="8">
        <v>1</v>
      </c>
      <c r="G4" s="8" t="b">
        <f>IF(FACT_REVIEWS[[#This Row],[ProductRate]] &gt;= 4, TRUE, FALSE)</f>
        <v>0</v>
      </c>
    </row>
    <row r="5" spans="1:7" x14ac:dyDescent="0.3">
      <c r="A5" s="8">
        <v>3003</v>
      </c>
      <c r="B5" s="8">
        <v>10744</v>
      </c>
      <c r="C5" s="8">
        <v>215</v>
      </c>
      <c r="D5" s="10">
        <v>45548</v>
      </c>
      <c r="E5" s="8" t="s">
        <v>20742</v>
      </c>
      <c r="F5" s="8">
        <v>4</v>
      </c>
      <c r="G5" s="8" t="b">
        <f>IF(FACT_REVIEWS[[#This Row],[ProductRate]] &gt;= 4, TRUE, FALSE)</f>
        <v>1</v>
      </c>
    </row>
    <row r="6" spans="1:7" x14ac:dyDescent="0.3">
      <c r="A6" s="8">
        <v>3004</v>
      </c>
      <c r="B6" s="8">
        <v>10744</v>
      </c>
      <c r="C6" s="8">
        <v>298</v>
      </c>
      <c r="D6" s="10">
        <v>45415</v>
      </c>
      <c r="E6" s="8" t="s">
        <v>20743</v>
      </c>
      <c r="F6" s="8">
        <v>1</v>
      </c>
      <c r="G6" s="8" t="b">
        <f>IF(FACT_REVIEWS[[#This Row],[ProductRate]] &gt;= 4, TRUE, FALSE)</f>
        <v>0</v>
      </c>
    </row>
    <row r="7" spans="1:7" x14ac:dyDescent="0.3">
      <c r="A7" s="8">
        <v>3005</v>
      </c>
      <c r="B7" s="8">
        <v>10744</v>
      </c>
      <c r="C7" s="8">
        <v>291</v>
      </c>
      <c r="D7" s="10">
        <v>45005</v>
      </c>
      <c r="E7" s="8" t="s">
        <v>20744</v>
      </c>
      <c r="F7" s="8">
        <v>1</v>
      </c>
      <c r="G7" s="8" t="b">
        <f>IF(FACT_REVIEWS[[#This Row],[ProductRate]] &gt;= 4, TRUE, FALSE)</f>
        <v>0</v>
      </c>
    </row>
    <row r="8" spans="1:7" x14ac:dyDescent="0.3">
      <c r="A8" s="8">
        <v>3006</v>
      </c>
      <c r="B8" s="8">
        <v>10711</v>
      </c>
      <c r="C8" s="8">
        <v>291</v>
      </c>
      <c r="D8" s="10">
        <v>45435</v>
      </c>
      <c r="E8" s="8" t="s">
        <v>20745</v>
      </c>
      <c r="F8" s="8">
        <v>5</v>
      </c>
      <c r="G8" s="8" t="b">
        <f>IF(FACT_REVIEWS[[#This Row],[ProductRate]] &gt;= 4, TRUE, FALSE)</f>
        <v>1</v>
      </c>
    </row>
    <row r="9" spans="1:7" x14ac:dyDescent="0.3">
      <c r="A9" s="8">
        <v>3007</v>
      </c>
      <c r="B9" s="8">
        <v>10711</v>
      </c>
      <c r="C9" s="8">
        <v>222</v>
      </c>
      <c r="D9" s="10">
        <v>45341</v>
      </c>
      <c r="E9" s="8" t="s">
        <v>20746</v>
      </c>
      <c r="F9" s="8">
        <v>1</v>
      </c>
      <c r="G9" s="8" t="b">
        <f>IF(FACT_REVIEWS[[#This Row],[ProductRate]] &gt;= 4, TRUE, FALSE)</f>
        <v>0</v>
      </c>
    </row>
    <row r="10" spans="1:7" x14ac:dyDescent="0.3">
      <c r="A10" s="8">
        <v>3008</v>
      </c>
      <c r="B10" s="8">
        <v>10170</v>
      </c>
      <c r="C10" s="8">
        <v>257</v>
      </c>
      <c r="D10" s="10">
        <v>45542</v>
      </c>
      <c r="E10" s="8" t="s">
        <v>20747</v>
      </c>
      <c r="F10" s="8">
        <v>2</v>
      </c>
      <c r="G10" s="8" t="b">
        <f>IF(FACT_REVIEWS[[#This Row],[ProductRate]] &gt;= 4, TRUE, FALSE)</f>
        <v>0</v>
      </c>
    </row>
    <row r="11" spans="1:7" x14ac:dyDescent="0.3">
      <c r="A11" s="8">
        <v>3009</v>
      </c>
      <c r="B11" s="8">
        <v>10170</v>
      </c>
      <c r="C11" s="8">
        <v>265</v>
      </c>
      <c r="D11" s="10">
        <v>45545</v>
      </c>
      <c r="E11" s="8" t="s">
        <v>20748</v>
      </c>
      <c r="F11" s="8">
        <v>2</v>
      </c>
      <c r="G11" s="8" t="b">
        <f>IF(FACT_REVIEWS[[#This Row],[ProductRate]] &gt;= 4, TRUE, FALSE)</f>
        <v>0</v>
      </c>
    </row>
    <row r="12" spans="1:7" x14ac:dyDescent="0.3">
      <c r="A12" s="8">
        <v>3010</v>
      </c>
      <c r="B12" s="8">
        <v>10036</v>
      </c>
      <c r="C12" s="8">
        <v>295</v>
      </c>
      <c r="D12" s="10">
        <v>45550</v>
      </c>
      <c r="E12" s="8" t="s">
        <v>20749</v>
      </c>
      <c r="F12" s="8">
        <v>3</v>
      </c>
      <c r="G12" s="8" t="b">
        <f>IF(FACT_REVIEWS[[#This Row],[ProductRate]] &gt;= 4, TRUE, FALSE)</f>
        <v>0</v>
      </c>
    </row>
    <row r="13" spans="1:7" x14ac:dyDescent="0.3">
      <c r="A13" s="8">
        <v>3011</v>
      </c>
      <c r="B13" s="8">
        <v>10036</v>
      </c>
      <c r="C13" s="8">
        <v>285</v>
      </c>
      <c r="D13" s="10">
        <v>44990</v>
      </c>
      <c r="E13" s="8" t="s">
        <v>13800</v>
      </c>
      <c r="F13" s="8">
        <v>3</v>
      </c>
      <c r="G13" s="8" t="b">
        <f>IF(FACT_REVIEWS[[#This Row],[ProductRate]] &gt;= 4, TRUE, FALSE)</f>
        <v>0</v>
      </c>
    </row>
    <row r="14" spans="1:7" x14ac:dyDescent="0.3">
      <c r="A14" s="8">
        <v>3012</v>
      </c>
      <c r="B14" s="8">
        <v>10850</v>
      </c>
      <c r="C14" s="8">
        <v>284</v>
      </c>
      <c r="D14" s="10">
        <v>45438</v>
      </c>
      <c r="E14" s="8" t="s">
        <v>20750</v>
      </c>
      <c r="F14" s="8">
        <v>2</v>
      </c>
      <c r="G14" s="8" t="b">
        <f>IF(FACT_REVIEWS[[#This Row],[ProductRate]] &gt;= 4, TRUE, FALSE)</f>
        <v>0</v>
      </c>
    </row>
    <row r="15" spans="1:7" x14ac:dyDescent="0.3">
      <c r="A15" s="8">
        <v>3013</v>
      </c>
      <c r="B15" s="8">
        <v>10850</v>
      </c>
      <c r="C15" s="8">
        <v>216</v>
      </c>
      <c r="D15" s="10">
        <v>45553</v>
      </c>
      <c r="E15" s="8" t="s">
        <v>20751</v>
      </c>
      <c r="F15" s="8">
        <v>2</v>
      </c>
      <c r="G15" s="8" t="b">
        <f>IF(FACT_REVIEWS[[#This Row],[ProductRate]] &gt;= 4, TRUE, FALSE)</f>
        <v>0</v>
      </c>
    </row>
    <row r="16" spans="1:7" x14ac:dyDescent="0.3">
      <c r="A16" s="8">
        <v>3014</v>
      </c>
      <c r="B16" s="8">
        <v>10066</v>
      </c>
      <c r="C16" s="8">
        <v>257</v>
      </c>
      <c r="D16" s="10">
        <v>45142</v>
      </c>
      <c r="E16" s="8" t="s">
        <v>15070</v>
      </c>
      <c r="F16" s="8">
        <v>1</v>
      </c>
      <c r="G16" s="8" t="b">
        <f>IF(FACT_REVIEWS[[#This Row],[ProductRate]] &gt;= 4, TRUE, FALSE)</f>
        <v>0</v>
      </c>
    </row>
    <row r="17" spans="1:7" x14ac:dyDescent="0.3">
      <c r="A17" s="8">
        <v>3015</v>
      </c>
      <c r="B17" s="8">
        <v>10066</v>
      </c>
      <c r="C17" s="8">
        <v>209</v>
      </c>
      <c r="D17" s="10">
        <v>45203</v>
      </c>
      <c r="E17" s="8" t="s">
        <v>4298</v>
      </c>
      <c r="F17" s="8">
        <v>3</v>
      </c>
      <c r="G17" s="8" t="b">
        <f>IF(FACT_REVIEWS[[#This Row],[ProductRate]] &gt;= 4, TRUE, FALSE)</f>
        <v>0</v>
      </c>
    </row>
    <row r="18" spans="1:7" x14ac:dyDescent="0.3">
      <c r="A18" s="8">
        <v>3016</v>
      </c>
      <c r="B18" s="8">
        <v>10531</v>
      </c>
      <c r="C18" s="8">
        <v>263</v>
      </c>
      <c r="D18" s="10">
        <v>45434</v>
      </c>
      <c r="E18" s="8" t="s">
        <v>20752</v>
      </c>
      <c r="F18" s="8">
        <v>2</v>
      </c>
      <c r="G18" s="8" t="b">
        <f>IF(FACT_REVIEWS[[#This Row],[ProductRate]] &gt;= 4, TRUE, FALSE)</f>
        <v>0</v>
      </c>
    </row>
    <row r="19" spans="1:7" x14ac:dyDescent="0.3">
      <c r="A19" s="8">
        <v>3017</v>
      </c>
      <c r="B19" s="8">
        <v>10531</v>
      </c>
      <c r="C19" s="8">
        <v>214</v>
      </c>
      <c r="D19" s="10">
        <v>45084</v>
      </c>
      <c r="E19" s="8" t="s">
        <v>20753</v>
      </c>
      <c r="F19" s="8">
        <v>1</v>
      </c>
      <c r="G19" s="8" t="b">
        <f>IF(FACT_REVIEWS[[#This Row],[ProductRate]] &gt;= 4, TRUE, FALSE)</f>
        <v>0</v>
      </c>
    </row>
    <row r="20" spans="1:7" x14ac:dyDescent="0.3">
      <c r="A20" s="8">
        <v>3018</v>
      </c>
      <c r="B20" s="8">
        <v>10556</v>
      </c>
      <c r="C20" s="8">
        <v>263</v>
      </c>
      <c r="D20" s="10">
        <v>45560</v>
      </c>
      <c r="E20" s="8" t="s">
        <v>15093</v>
      </c>
      <c r="F20" s="8">
        <v>2</v>
      </c>
      <c r="G20" s="8" t="b">
        <f>IF(FACT_REVIEWS[[#This Row],[ProductRate]] &gt;= 4, TRUE, FALSE)</f>
        <v>0</v>
      </c>
    </row>
    <row r="21" spans="1:7" x14ac:dyDescent="0.3">
      <c r="A21" s="8">
        <v>3019</v>
      </c>
      <c r="B21" s="8">
        <v>10556</v>
      </c>
      <c r="C21" s="8">
        <v>292</v>
      </c>
      <c r="D21" s="10">
        <v>45536</v>
      </c>
      <c r="E21" s="8" t="s">
        <v>15756</v>
      </c>
      <c r="F21" s="8">
        <v>1</v>
      </c>
      <c r="G21" s="8" t="b">
        <f>IF(FACT_REVIEWS[[#This Row],[ProductRate]] &gt;= 4, TRUE, FALSE)</f>
        <v>0</v>
      </c>
    </row>
    <row r="22" spans="1:7" x14ac:dyDescent="0.3">
      <c r="A22" s="8">
        <v>3020</v>
      </c>
      <c r="B22" s="8">
        <v>10556</v>
      </c>
      <c r="C22" s="8">
        <v>269</v>
      </c>
      <c r="D22" s="10">
        <v>45536</v>
      </c>
      <c r="E22" s="8" t="s">
        <v>14717</v>
      </c>
      <c r="F22" s="8">
        <v>5</v>
      </c>
      <c r="G22" s="8" t="b">
        <f>IF(FACT_REVIEWS[[#This Row],[ProductRate]] &gt;= 4, TRUE, FALSE)</f>
        <v>1</v>
      </c>
    </row>
    <row r="23" spans="1:7" x14ac:dyDescent="0.3">
      <c r="A23" s="8">
        <v>3021</v>
      </c>
      <c r="B23" s="8">
        <v>10556</v>
      </c>
      <c r="C23" s="8">
        <v>236</v>
      </c>
      <c r="D23" s="10">
        <v>45553</v>
      </c>
      <c r="E23" s="8" t="s">
        <v>20754</v>
      </c>
      <c r="F23" s="8">
        <v>2</v>
      </c>
      <c r="G23" s="8" t="b">
        <f>IF(FACT_REVIEWS[[#This Row],[ProductRate]] &gt;= 4, TRUE, FALSE)</f>
        <v>0</v>
      </c>
    </row>
    <row r="24" spans="1:7" x14ac:dyDescent="0.3">
      <c r="A24" s="8">
        <v>3022</v>
      </c>
      <c r="B24" s="8">
        <v>10980</v>
      </c>
      <c r="C24" s="8">
        <v>206</v>
      </c>
      <c r="D24" s="10">
        <v>45240</v>
      </c>
      <c r="E24" s="8" t="s">
        <v>20755</v>
      </c>
      <c r="F24" s="8">
        <v>5</v>
      </c>
      <c r="G24" s="8" t="b">
        <f>IF(FACT_REVIEWS[[#This Row],[ProductRate]] &gt;= 4, TRUE, FALSE)</f>
        <v>1</v>
      </c>
    </row>
    <row r="25" spans="1:7" x14ac:dyDescent="0.3">
      <c r="A25" s="8">
        <v>3023</v>
      </c>
      <c r="B25" s="8">
        <v>10529</v>
      </c>
      <c r="C25" s="8">
        <v>269</v>
      </c>
      <c r="D25" s="10">
        <v>45550</v>
      </c>
      <c r="E25" s="8" t="s">
        <v>20756</v>
      </c>
      <c r="F25" s="8">
        <v>3</v>
      </c>
      <c r="G25" s="8" t="b">
        <f>IF(FACT_REVIEWS[[#This Row],[ProductRate]] &gt;= 4, TRUE, FALSE)</f>
        <v>0</v>
      </c>
    </row>
    <row r="26" spans="1:7" x14ac:dyDescent="0.3">
      <c r="A26" s="8">
        <v>3024</v>
      </c>
      <c r="B26" s="8">
        <v>10961</v>
      </c>
      <c r="C26" s="8">
        <v>201</v>
      </c>
      <c r="D26" s="10">
        <v>45558</v>
      </c>
      <c r="E26" s="8" t="s">
        <v>20757</v>
      </c>
      <c r="F26" s="8">
        <v>1</v>
      </c>
      <c r="G26" s="8" t="b">
        <f>IF(FACT_REVIEWS[[#This Row],[ProductRate]] &gt;= 4, TRUE, FALSE)</f>
        <v>0</v>
      </c>
    </row>
    <row r="27" spans="1:7" x14ac:dyDescent="0.3">
      <c r="A27" s="8">
        <v>3025</v>
      </c>
      <c r="B27" s="8">
        <v>10961</v>
      </c>
      <c r="C27" s="8">
        <v>275</v>
      </c>
      <c r="D27" s="10">
        <v>45534</v>
      </c>
      <c r="E27" s="8" t="s">
        <v>20758</v>
      </c>
      <c r="F27" s="8">
        <v>3</v>
      </c>
      <c r="G27" s="8" t="b">
        <f>IF(FACT_REVIEWS[[#This Row],[ProductRate]] &gt;= 4, TRUE, FALSE)</f>
        <v>0</v>
      </c>
    </row>
    <row r="28" spans="1:7" x14ac:dyDescent="0.3">
      <c r="A28" s="8">
        <v>3026</v>
      </c>
      <c r="B28" s="8">
        <v>10961</v>
      </c>
      <c r="C28" s="8">
        <v>255</v>
      </c>
      <c r="D28" s="10">
        <v>45389</v>
      </c>
      <c r="E28" s="8" t="s">
        <v>20759</v>
      </c>
      <c r="F28" s="8">
        <v>2</v>
      </c>
      <c r="G28" s="8" t="b">
        <f>IF(FACT_REVIEWS[[#This Row],[ProductRate]] &gt;= 4, TRUE, FALSE)</f>
        <v>0</v>
      </c>
    </row>
    <row r="29" spans="1:7" x14ac:dyDescent="0.3">
      <c r="A29" s="8">
        <v>3027</v>
      </c>
      <c r="B29" s="8">
        <v>10762</v>
      </c>
      <c r="C29" s="8">
        <v>294</v>
      </c>
      <c r="D29" s="10">
        <v>45555</v>
      </c>
      <c r="E29" s="8" t="s">
        <v>20760</v>
      </c>
      <c r="F29" s="8">
        <v>3</v>
      </c>
      <c r="G29" s="8" t="b">
        <f>IF(FACT_REVIEWS[[#This Row],[ProductRate]] &gt;= 4, TRUE, FALSE)</f>
        <v>0</v>
      </c>
    </row>
    <row r="30" spans="1:7" x14ac:dyDescent="0.3">
      <c r="A30" s="8">
        <v>3028</v>
      </c>
      <c r="B30" s="8">
        <v>10762</v>
      </c>
      <c r="C30" s="8">
        <v>285</v>
      </c>
      <c r="D30" s="10">
        <v>45549</v>
      </c>
      <c r="E30" s="8" t="s">
        <v>3641</v>
      </c>
      <c r="F30" s="8">
        <v>4</v>
      </c>
      <c r="G30" s="8" t="b">
        <f>IF(FACT_REVIEWS[[#This Row],[ProductRate]] &gt;= 4, TRUE, FALSE)</f>
        <v>1</v>
      </c>
    </row>
    <row r="31" spans="1:7" x14ac:dyDescent="0.3">
      <c r="A31" s="8">
        <v>3029</v>
      </c>
      <c r="B31" s="8">
        <v>10762</v>
      </c>
      <c r="C31" s="8">
        <v>276</v>
      </c>
      <c r="D31" s="10">
        <v>45491</v>
      </c>
      <c r="E31" s="8" t="s">
        <v>20761</v>
      </c>
      <c r="F31" s="8">
        <v>3</v>
      </c>
      <c r="G31" s="8" t="b">
        <f>IF(FACT_REVIEWS[[#This Row],[ProductRate]] &gt;= 4, TRUE, FALSE)</f>
        <v>0</v>
      </c>
    </row>
    <row r="32" spans="1:7" x14ac:dyDescent="0.3">
      <c r="A32" s="8">
        <v>3030</v>
      </c>
      <c r="B32" s="8">
        <v>10542</v>
      </c>
      <c r="C32" s="8">
        <v>222</v>
      </c>
      <c r="D32" s="10">
        <v>45475</v>
      </c>
      <c r="E32" s="8" t="s">
        <v>20762</v>
      </c>
      <c r="F32" s="8">
        <v>5</v>
      </c>
      <c r="G32" s="8" t="b">
        <f>IF(FACT_REVIEWS[[#This Row],[ProductRate]] &gt;= 4, TRUE, FALSE)</f>
        <v>1</v>
      </c>
    </row>
    <row r="33" spans="1:7" x14ac:dyDescent="0.3">
      <c r="A33" s="8">
        <v>3031</v>
      </c>
      <c r="B33" s="8">
        <v>10542</v>
      </c>
      <c r="C33" s="8">
        <v>299</v>
      </c>
      <c r="D33" s="10">
        <v>45479</v>
      </c>
      <c r="E33" s="8" t="s">
        <v>20763</v>
      </c>
      <c r="F33" s="8">
        <v>2</v>
      </c>
      <c r="G33" s="8" t="b">
        <f>IF(FACT_REVIEWS[[#This Row],[ProductRate]] &gt;= 4, TRUE, FALSE)</f>
        <v>0</v>
      </c>
    </row>
    <row r="34" spans="1:7" x14ac:dyDescent="0.3">
      <c r="A34" s="8">
        <v>3032</v>
      </c>
      <c r="B34" s="8">
        <v>10542</v>
      </c>
      <c r="C34" s="8">
        <v>243</v>
      </c>
      <c r="D34" s="10">
        <v>45492</v>
      </c>
      <c r="E34" s="8" t="s">
        <v>20764</v>
      </c>
      <c r="F34" s="8">
        <v>2</v>
      </c>
      <c r="G34" s="8" t="b">
        <f>IF(FACT_REVIEWS[[#This Row],[ProductRate]] &gt;= 4, TRUE, FALSE)</f>
        <v>0</v>
      </c>
    </row>
    <row r="35" spans="1:7" x14ac:dyDescent="0.3">
      <c r="A35" s="8">
        <v>3033</v>
      </c>
      <c r="B35" s="8">
        <v>10054</v>
      </c>
      <c r="C35" s="8">
        <v>216</v>
      </c>
      <c r="D35" s="10">
        <v>45431</v>
      </c>
      <c r="E35" s="8" t="s">
        <v>14064</v>
      </c>
      <c r="F35" s="8">
        <v>4</v>
      </c>
      <c r="G35" s="8" t="b">
        <f>IF(FACT_REVIEWS[[#This Row],[ProductRate]] &gt;= 4, TRUE, FALSE)</f>
        <v>1</v>
      </c>
    </row>
    <row r="36" spans="1:7" x14ac:dyDescent="0.3">
      <c r="A36" s="8">
        <v>3034</v>
      </c>
      <c r="B36" s="8">
        <v>10414</v>
      </c>
      <c r="C36" s="8">
        <v>252</v>
      </c>
      <c r="D36" s="10">
        <v>45395</v>
      </c>
      <c r="E36" s="8" t="s">
        <v>4049</v>
      </c>
      <c r="F36" s="8">
        <v>4</v>
      </c>
      <c r="G36" s="8" t="b">
        <f>IF(FACT_REVIEWS[[#This Row],[ProductRate]] &gt;= 4, TRUE, FALSE)</f>
        <v>1</v>
      </c>
    </row>
    <row r="37" spans="1:7" x14ac:dyDescent="0.3">
      <c r="A37" s="8">
        <v>3035</v>
      </c>
      <c r="B37" s="8">
        <v>10414</v>
      </c>
      <c r="C37" s="8">
        <v>257</v>
      </c>
      <c r="D37" s="10">
        <v>45549</v>
      </c>
      <c r="E37" s="8" t="s">
        <v>20765</v>
      </c>
      <c r="F37" s="8">
        <v>3</v>
      </c>
      <c r="G37" s="8" t="b">
        <f>IF(FACT_REVIEWS[[#This Row],[ProductRate]] &gt;= 4, TRUE, FALSE)</f>
        <v>0</v>
      </c>
    </row>
    <row r="38" spans="1:7" x14ac:dyDescent="0.3">
      <c r="A38" s="8">
        <v>3036</v>
      </c>
      <c r="B38" s="8">
        <v>10166</v>
      </c>
      <c r="C38" s="8">
        <v>203</v>
      </c>
      <c r="D38" s="10">
        <v>45510</v>
      </c>
      <c r="E38" s="8" t="s">
        <v>18958</v>
      </c>
      <c r="F38" s="8">
        <v>3</v>
      </c>
      <c r="G38" s="8" t="b">
        <f>IF(FACT_REVIEWS[[#This Row],[ProductRate]] &gt;= 4, TRUE, FALSE)</f>
        <v>0</v>
      </c>
    </row>
    <row r="39" spans="1:7" x14ac:dyDescent="0.3">
      <c r="A39" s="8">
        <v>3037</v>
      </c>
      <c r="B39" s="8">
        <v>10166</v>
      </c>
      <c r="C39" s="8">
        <v>262</v>
      </c>
      <c r="D39" s="10">
        <v>45500</v>
      </c>
      <c r="E39" s="8" t="s">
        <v>20766</v>
      </c>
      <c r="F39" s="8">
        <v>3</v>
      </c>
      <c r="G39" s="8" t="b">
        <f>IF(FACT_REVIEWS[[#This Row],[ProductRate]] &gt;= 4, TRUE, FALSE)</f>
        <v>0</v>
      </c>
    </row>
    <row r="40" spans="1:7" x14ac:dyDescent="0.3">
      <c r="A40" s="8">
        <v>3038</v>
      </c>
      <c r="B40" s="8">
        <v>10166</v>
      </c>
      <c r="C40" s="8">
        <v>214</v>
      </c>
      <c r="D40" s="10">
        <v>45536</v>
      </c>
      <c r="E40" s="8" t="s">
        <v>20767</v>
      </c>
      <c r="F40" s="8">
        <v>5</v>
      </c>
      <c r="G40" s="8" t="b">
        <f>IF(FACT_REVIEWS[[#This Row],[ProductRate]] &gt;= 4, TRUE, FALSE)</f>
        <v>1</v>
      </c>
    </row>
    <row r="41" spans="1:7" x14ac:dyDescent="0.3">
      <c r="A41" s="8">
        <v>3039</v>
      </c>
      <c r="B41" s="8">
        <v>10166</v>
      </c>
      <c r="C41" s="8">
        <v>233</v>
      </c>
      <c r="D41" s="10">
        <v>45557</v>
      </c>
      <c r="E41" s="8" t="s">
        <v>20768</v>
      </c>
      <c r="F41" s="8">
        <v>5</v>
      </c>
      <c r="G41" s="8" t="b">
        <f>IF(FACT_REVIEWS[[#This Row],[ProductRate]] &gt;= 4, TRUE, FALSE)</f>
        <v>1</v>
      </c>
    </row>
    <row r="42" spans="1:7" x14ac:dyDescent="0.3">
      <c r="A42" s="8">
        <v>3040</v>
      </c>
      <c r="B42" s="8">
        <v>10166</v>
      </c>
      <c r="C42" s="8">
        <v>265</v>
      </c>
      <c r="D42" s="10">
        <v>45416</v>
      </c>
      <c r="E42" s="8" t="s">
        <v>20769</v>
      </c>
      <c r="F42" s="8">
        <v>3</v>
      </c>
      <c r="G42" s="8" t="b">
        <f>IF(FACT_REVIEWS[[#This Row],[ProductRate]] &gt;= 4, TRUE, FALSE)</f>
        <v>0</v>
      </c>
    </row>
    <row r="43" spans="1:7" x14ac:dyDescent="0.3">
      <c r="A43" s="8">
        <v>3041</v>
      </c>
      <c r="B43" s="8">
        <v>10636</v>
      </c>
      <c r="C43" s="8">
        <v>247</v>
      </c>
      <c r="D43" s="10">
        <v>45433</v>
      </c>
      <c r="E43" s="8" t="s">
        <v>20770</v>
      </c>
      <c r="F43" s="8">
        <v>3</v>
      </c>
      <c r="G43" s="8" t="b">
        <f>IF(FACT_REVIEWS[[#This Row],[ProductRate]] &gt;= 4, TRUE, FALSE)</f>
        <v>0</v>
      </c>
    </row>
    <row r="44" spans="1:7" x14ac:dyDescent="0.3">
      <c r="A44" s="8">
        <v>3042</v>
      </c>
      <c r="B44" s="8">
        <v>10902</v>
      </c>
      <c r="C44" s="8">
        <v>291</v>
      </c>
      <c r="D44" s="10">
        <v>45554</v>
      </c>
      <c r="E44" s="8" t="s">
        <v>20771</v>
      </c>
      <c r="F44" s="8">
        <v>5</v>
      </c>
      <c r="G44" s="8" t="b">
        <f>IF(FACT_REVIEWS[[#This Row],[ProductRate]] &gt;= 4, TRUE, FALSE)</f>
        <v>1</v>
      </c>
    </row>
    <row r="45" spans="1:7" x14ac:dyDescent="0.3">
      <c r="A45" s="8">
        <v>3043</v>
      </c>
      <c r="B45" s="8">
        <v>10902</v>
      </c>
      <c r="C45" s="8">
        <v>227</v>
      </c>
      <c r="D45" s="10">
        <v>45559</v>
      </c>
      <c r="E45" s="8" t="s">
        <v>20772</v>
      </c>
      <c r="F45" s="8">
        <v>3</v>
      </c>
      <c r="G45" s="8" t="b">
        <f>IF(FACT_REVIEWS[[#This Row],[ProductRate]] &gt;= 4, TRUE, FALSE)</f>
        <v>0</v>
      </c>
    </row>
    <row r="46" spans="1:7" x14ac:dyDescent="0.3">
      <c r="A46" s="8">
        <v>3044</v>
      </c>
      <c r="B46" s="8">
        <v>10902</v>
      </c>
      <c r="C46" s="8">
        <v>265</v>
      </c>
      <c r="D46" s="10">
        <v>45553</v>
      </c>
      <c r="E46" s="8" t="s">
        <v>20773</v>
      </c>
      <c r="F46" s="8">
        <v>1</v>
      </c>
      <c r="G46" s="8" t="b">
        <f>IF(FACT_REVIEWS[[#This Row],[ProductRate]] &gt;= 4, TRUE, FALSE)</f>
        <v>0</v>
      </c>
    </row>
    <row r="47" spans="1:7" x14ac:dyDescent="0.3">
      <c r="A47" s="8">
        <v>3045</v>
      </c>
      <c r="B47" s="8">
        <v>10902</v>
      </c>
      <c r="C47" s="8">
        <v>244</v>
      </c>
      <c r="D47" s="10">
        <v>45513</v>
      </c>
      <c r="E47" s="8" t="s">
        <v>12509</v>
      </c>
      <c r="F47" s="8">
        <v>5</v>
      </c>
      <c r="G47" s="8" t="b">
        <f>IF(FACT_REVIEWS[[#This Row],[ProductRate]] &gt;= 4, TRUE, FALSE)</f>
        <v>1</v>
      </c>
    </row>
    <row r="48" spans="1:7" x14ac:dyDescent="0.3">
      <c r="A48" s="8">
        <v>3046</v>
      </c>
      <c r="B48" s="8">
        <v>10902</v>
      </c>
      <c r="C48" s="8">
        <v>230</v>
      </c>
      <c r="D48" s="10">
        <v>45555</v>
      </c>
      <c r="E48" s="8" t="s">
        <v>3661</v>
      </c>
      <c r="F48" s="8">
        <v>3</v>
      </c>
      <c r="G48" s="8" t="b">
        <f>IF(FACT_REVIEWS[[#This Row],[ProductRate]] &gt;= 4, TRUE, FALSE)</f>
        <v>0</v>
      </c>
    </row>
    <row r="49" spans="1:7" x14ac:dyDescent="0.3">
      <c r="A49" s="8">
        <v>3047</v>
      </c>
      <c r="B49" s="8">
        <v>10653</v>
      </c>
      <c r="C49" s="8">
        <v>243</v>
      </c>
      <c r="D49" s="10">
        <v>45554</v>
      </c>
      <c r="E49" s="8" t="s">
        <v>20774</v>
      </c>
      <c r="F49" s="8">
        <v>2</v>
      </c>
      <c r="G49" s="8" t="b">
        <f>IF(FACT_REVIEWS[[#This Row],[ProductRate]] &gt;= 4, TRUE, FALSE)</f>
        <v>0</v>
      </c>
    </row>
    <row r="50" spans="1:7" x14ac:dyDescent="0.3">
      <c r="A50" s="8">
        <v>3048</v>
      </c>
      <c r="B50" s="8">
        <v>10653</v>
      </c>
      <c r="C50" s="8">
        <v>215</v>
      </c>
      <c r="D50" s="10">
        <v>45519</v>
      </c>
      <c r="E50" s="8" t="s">
        <v>20775</v>
      </c>
      <c r="F50" s="8">
        <v>3</v>
      </c>
      <c r="G50" s="8" t="b">
        <f>IF(FACT_REVIEWS[[#This Row],[ProductRate]] &gt;= 4, TRUE, FALSE)</f>
        <v>0</v>
      </c>
    </row>
    <row r="51" spans="1:7" x14ac:dyDescent="0.3">
      <c r="A51" s="8">
        <v>3049</v>
      </c>
      <c r="B51" s="8">
        <v>10411</v>
      </c>
      <c r="C51" s="8">
        <v>297</v>
      </c>
      <c r="D51" s="10">
        <v>45553</v>
      </c>
      <c r="E51" s="8" t="s">
        <v>20776</v>
      </c>
      <c r="F51" s="8">
        <v>4</v>
      </c>
      <c r="G51" s="8" t="b">
        <f>IF(FACT_REVIEWS[[#This Row],[ProductRate]] &gt;= 4, TRUE, FALSE)</f>
        <v>1</v>
      </c>
    </row>
    <row r="52" spans="1:7" x14ac:dyDescent="0.3">
      <c r="A52" s="8">
        <v>3050</v>
      </c>
      <c r="B52" s="8">
        <v>10411</v>
      </c>
      <c r="C52" s="8">
        <v>284</v>
      </c>
      <c r="D52" s="10">
        <v>45541</v>
      </c>
      <c r="E52" s="8" t="s">
        <v>20777</v>
      </c>
      <c r="F52" s="8">
        <v>1</v>
      </c>
      <c r="G52" s="8" t="b">
        <f>IF(FACT_REVIEWS[[#This Row],[ProductRate]] &gt;= 4, TRUE, FALSE)</f>
        <v>0</v>
      </c>
    </row>
    <row r="53" spans="1:7" x14ac:dyDescent="0.3">
      <c r="A53" s="8">
        <v>3051</v>
      </c>
      <c r="B53" s="8">
        <v>10378</v>
      </c>
      <c r="C53" s="8">
        <v>278</v>
      </c>
      <c r="D53" s="10">
        <v>45554</v>
      </c>
      <c r="E53" s="8" t="s">
        <v>20778</v>
      </c>
      <c r="F53" s="8">
        <v>4</v>
      </c>
      <c r="G53" s="8" t="b">
        <f>IF(FACT_REVIEWS[[#This Row],[ProductRate]] &gt;= 4, TRUE, FALSE)</f>
        <v>1</v>
      </c>
    </row>
    <row r="54" spans="1:7" x14ac:dyDescent="0.3">
      <c r="A54" s="8">
        <v>3052</v>
      </c>
      <c r="B54" s="8">
        <v>10378</v>
      </c>
      <c r="C54" s="8">
        <v>298</v>
      </c>
      <c r="D54" s="10">
        <v>45558</v>
      </c>
      <c r="E54" s="8" t="s">
        <v>20779</v>
      </c>
      <c r="F54" s="8">
        <v>1</v>
      </c>
      <c r="G54" s="8" t="b">
        <f>IF(FACT_REVIEWS[[#This Row],[ProductRate]] &gt;= 4, TRUE, FALSE)</f>
        <v>0</v>
      </c>
    </row>
    <row r="55" spans="1:7" x14ac:dyDescent="0.3">
      <c r="A55" s="8">
        <v>3053</v>
      </c>
      <c r="B55" s="8">
        <v>10200</v>
      </c>
      <c r="C55" s="8">
        <v>219</v>
      </c>
      <c r="D55" s="10">
        <v>45506</v>
      </c>
      <c r="E55" s="8" t="s">
        <v>13075</v>
      </c>
      <c r="F55" s="8">
        <v>2</v>
      </c>
      <c r="G55" s="8" t="b">
        <f>IF(FACT_REVIEWS[[#This Row],[ProductRate]] &gt;= 4, TRUE, FALSE)</f>
        <v>0</v>
      </c>
    </row>
    <row r="56" spans="1:7" x14ac:dyDescent="0.3">
      <c r="A56" s="8">
        <v>3054</v>
      </c>
      <c r="B56" s="8">
        <v>10200</v>
      </c>
      <c r="C56" s="8">
        <v>213</v>
      </c>
      <c r="D56" s="10">
        <v>45543</v>
      </c>
      <c r="E56" s="8" t="s">
        <v>20780</v>
      </c>
      <c r="F56" s="8">
        <v>4</v>
      </c>
      <c r="G56" s="8" t="b">
        <f>IF(FACT_REVIEWS[[#This Row],[ProductRate]] &gt;= 4, TRUE, FALSE)</f>
        <v>1</v>
      </c>
    </row>
    <row r="57" spans="1:7" x14ac:dyDescent="0.3">
      <c r="A57" s="8">
        <v>3055</v>
      </c>
      <c r="B57" s="8">
        <v>10645</v>
      </c>
      <c r="C57" s="8">
        <v>249</v>
      </c>
      <c r="D57" s="10">
        <v>45559</v>
      </c>
      <c r="E57" s="8" t="s">
        <v>20781</v>
      </c>
      <c r="F57" s="8">
        <v>5</v>
      </c>
      <c r="G57" s="8" t="b">
        <f>IF(FACT_REVIEWS[[#This Row],[ProductRate]] &gt;= 4, TRUE, FALSE)</f>
        <v>1</v>
      </c>
    </row>
    <row r="58" spans="1:7" x14ac:dyDescent="0.3">
      <c r="A58" s="8">
        <v>3056</v>
      </c>
      <c r="B58" s="8">
        <v>10645</v>
      </c>
      <c r="C58" s="8">
        <v>242</v>
      </c>
      <c r="D58" s="10">
        <v>45385</v>
      </c>
      <c r="E58" s="8" t="s">
        <v>20782</v>
      </c>
      <c r="F58" s="8">
        <v>2</v>
      </c>
      <c r="G58" s="8" t="b">
        <f>IF(FACT_REVIEWS[[#This Row],[ProductRate]] &gt;= 4, TRUE, FALSE)</f>
        <v>0</v>
      </c>
    </row>
    <row r="59" spans="1:7" x14ac:dyDescent="0.3">
      <c r="A59" s="8">
        <v>3057</v>
      </c>
      <c r="B59" s="8">
        <v>10645</v>
      </c>
      <c r="C59" s="8">
        <v>224</v>
      </c>
      <c r="D59" s="10">
        <v>45352</v>
      </c>
      <c r="E59" s="8" t="s">
        <v>20783</v>
      </c>
      <c r="F59" s="8">
        <v>3</v>
      </c>
      <c r="G59" s="8" t="b">
        <f>IF(FACT_REVIEWS[[#This Row],[ProductRate]] &gt;= 4, TRUE, FALSE)</f>
        <v>0</v>
      </c>
    </row>
    <row r="60" spans="1:7" x14ac:dyDescent="0.3">
      <c r="A60" s="8">
        <v>3058</v>
      </c>
      <c r="B60" s="8">
        <v>10154</v>
      </c>
      <c r="C60" s="8">
        <v>220</v>
      </c>
      <c r="D60" s="10">
        <v>45553</v>
      </c>
      <c r="E60" s="8" t="s">
        <v>20784</v>
      </c>
      <c r="F60" s="8">
        <v>4</v>
      </c>
      <c r="G60" s="8" t="b">
        <f>IF(FACT_REVIEWS[[#This Row],[ProductRate]] &gt;= 4, TRUE, FALSE)</f>
        <v>1</v>
      </c>
    </row>
    <row r="61" spans="1:7" x14ac:dyDescent="0.3">
      <c r="A61" s="8">
        <v>3059</v>
      </c>
      <c r="B61" s="8">
        <v>10154</v>
      </c>
      <c r="C61" s="8">
        <v>264</v>
      </c>
      <c r="D61" s="10">
        <v>45557</v>
      </c>
      <c r="E61" s="8" t="s">
        <v>20785</v>
      </c>
      <c r="F61" s="8">
        <v>3</v>
      </c>
      <c r="G61" s="8" t="b">
        <f>IF(FACT_REVIEWS[[#This Row],[ProductRate]] &gt;= 4, TRUE, FALSE)</f>
        <v>0</v>
      </c>
    </row>
    <row r="62" spans="1:7" x14ac:dyDescent="0.3">
      <c r="A62" s="8">
        <v>3060</v>
      </c>
      <c r="B62" s="8">
        <v>10154</v>
      </c>
      <c r="C62" s="8">
        <v>275</v>
      </c>
      <c r="D62" s="10">
        <v>45433</v>
      </c>
      <c r="E62" s="8" t="s">
        <v>20786</v>
      </c>
      <c r="F62" s="8">
        <v>2</v>
      </c>
      <c r="G62" s="8" t="b">
        <f>IF(FACT_REVIEWS[[#This Row],[ProductRate]] &gt;= 4, TRUE, FALSE)</f>
        <v>0</v>
      </c>
    </row>
    <row r="63" spans="1:7" x14ac:dyDescent="0.3">
      <c r="A63" s="8">
        <v>3061</v>
      </c>
      <c r="B63" s="8">
        <v>10154</v>
      </c>
      <c r="C63" s="8">
        <v>204</v>
      </c>
      <c r="D63" s="10">
        <v>45348</v>
      </c>
      <c r="E63" s="8" t="s">
        <v>20787</v>
      </c>
      <c r="F63" s="8">
        <v>3</v>
      </c>
      <c r="G63" s="8" t="b">
        <f>IF(FACT_REVIEWS[[#This Row],[ProductRate]] &gt;= 4, TRUE, FALSE)</f>
        <v>0</v>
      </c>
    </row>
    <row r="64" spans="1:7" x14ac:dyDescent="0.3">
      <c r="A64" s="8">
        <v>3062</v>
      </c>
      <c r="B64" s="8">
        <v>10805</v>
      </c>
      <c r="C64" s="8">
        <v>241</v>
      </c>
      <c r="D64" s="10">
        <v>45559</v>
      </c>
      <c r="E64" s="8" t="s">
        <v>4633</v>
      </c>
      <c r="F64" s="8">
        <v>1</v>
      </c>
      <c r="G64" s="8" t="b">
        <f>IF(FACT_REVIEWS[[#This Row],[ProductRate]] &gt;= 4, TRUE, FALSE)</f>
        <v>0</v>
      </c>
    </row>
    <row r="65" spans="1:7" x14ac:dyDescent="0.3">
      <c r="A65" s="8">
        <v>3063</v>
      </c>
      <c r="B65" s="8">
        <v>10805</v>
      </c>
      <c r="C65" s="8">
        <v>235</v>
      </c>
      <c r="D65" s="10">
        <v>45106</v>
      </c>
      <c r="E65" s="8" t="s">
        <v>20788</v>
      </c>
      <c r="F65" s="8">
        <v>3</v>
      </c>
      <c r="G65" s="8" t="b">
        <f>IF(FACT_REVIEWS[[#This Row],[ProductRate]] &gt;= 4, TRUE, FALSE)</f>
        <v>0</v>
      </c>
    </row>
    <row r="66" spans="1:7" x14ac:dyDescent="0.3">
      <c r="A66" s="8">
        <v>3064</v>
      </c>
      <c r="B66" s="8">
        <v>10354</v>
      </c>
      <c r="C66" s="8">
        <v>228</v>
      </c>
      <c r="D66" s="10">
        <v>45517</v>
      </c>
      <c r="E66" s="8" t="s">
        <v>20789</v>
      </c>
      <c r="F66" s="8">
        <v>3</v>
      </c>
      <c r="G66" s="8" t="b">
        <f>IF(FACT_REVIEWS[[#This Row],[ProductRate]] &gt;= 4, TRUE, FALSE)</f>
        <v>0</v>
      </c>
    </row>
    <row r="67" spans="1:7" x14ac:dyDescent="0.3">
      <c r="A67" s="8">
        <v>3065</v>
      </c>
      <c r="B67" s="8">
        <v>10740</v>
      </c>
      <c r="C67" s="8">
        <v>267</v>
      </c>
      <c r="D67" s="10">
        <v>45559</v>
      </c>
      <c r="E67" s="8" t="s">
        <v>20790</v>
      </c>
      <c r="F67" s="8">
        <v>2</v>
      </c>
      <c r="G67" s="8" t="b">
        <f>IF(FACT_REVIEWS[[#This Row],[ProductRate]] &gt;= 4, TRUE, FALSE)</f>
        <v>0</v>
      </c>
    </row>
    <row r="68" spans="1:7" x14ac:dyDescent="0.3">
      <c r="A68" s="8">
        <v>3066</v>
      </c>
      <c r="B68" s="8">
        <v>10740</v>
      </c>
      <c r="C68" s="8">
        <v>227</v>
      </c>
      <c r="D68" s="10">
        <v>45537</v>
      </c>
      <c r="E68" s="8" t="s">
        <v>20791</v>
      </c>
      <c r="F68" s="8">
        <v>2</v>
      </c>
      <c r="G68" s="8" t="b">
        <f>IF(FACT_REVIEWS[[#This Row],[ProductRate]] &gt;= 4, TRUE, FALSE)</f>
        <v>0</v>
      </c>
    </row>
    <row r="69" spans="1:7" x14ac:dyDescent="0.3">
      <c r="A69" s="8">
        <v>3067</v>
      </c>
      <c r="B69" s="8">
        <v>10769</v>
      </c>
      <c r="C69" s="8">
        <v>232</v>
      </c>
      <c r="D69" s="10">
        <v>45502</v>
      </c>
      <c r="E69" s="8" t="s">
        <v>20792</v>
      </c>
      <c r="F69" s="8">
        <v>5</v>
      </c>
      <c r="G69" s="8" t="b">
        <f>IF(FACT_REVIEWS[[#This Row],[ProductRate]] &gt;= 4, TRUE, FALSE)</f>
        <v>1</v>
      </c>
    </row>
    <row r="70" spans="1:7" x14ac:dyDescent="0.3">
      <c r="A70" s="8">
        <v>3068</v>
      </c>
      <c r="B70" s="8">
        <v>10969</v>
      </c>
      <c r="C70" s="8">
        <v>271</v>
      </c>
      <c r="D70" s="10">
        <v>45559</v>
      </c>
      <c r="E70" s="8" t="s">
        <v>20793</v>
      </c>
      <c r="F70" s="8">
        <v>5</v>
      </c>
      <c r="G70" s="8" t="b">
        <f>IF(FACT_REVIEWS[[#This Row],[ProductRate]] &gt;= 4, TRUE, FALSE)</f>
        <v>1</v>
      </c>
    </row>
    <row r="71" spans="1:7" x14ac:dyDescent="0.3">
      <c r="A71" s="8">
        <v>3069</v>
      </c>
      <c r="B71" s="8">
        <v>10026</v>
      </c>
      <c r="C71" s="8">
        <v>262</v>
      </c>
      <c r="D71" s="10">
        <v>45371</v>
      </c>
      <c r="E71" s="8" t="s">
        <v>20794</v>
      </c>
      <c r="F71" s="8">
        <v>5</v>
      </c>
      <c r="G71" s="8" t="b">
        <f>IF(FACT_REVIEWS[[#This Row],[ProductRate]] &gt;= 4, TRUE, FALSE)</f>
        <v>1</v>
      </c>
    </row>
    <row r="72" spans="1:7" x14ac:dyDescent="0.3">
      <c r="A72" s="8">
        <v>3070</v>
      </c>
      <c r="B72" s="8">
        <v>10947</v>
      </c>
      <c r="C72" s="8">
        <v>226</v>
      </c>
      <c r="D72" s="10">
        <v>45544</v>
      </c>
      <c r="E72" s="8" t="s">
        <v>14243</v>
      </c>
      <c r="F72" s="8">
        <v>3</v>
      </c>
      <c r="G72" s="8" t="b">
        <f>IF(FACT_REVIEWS[[#This Row],[ProductRate]] &gt;= 4, TRUE, FALSE)</f>
        <v>0</v>
      </c>
    </row>
    <row r="73" spans="1:7" x14ac:dyDescent="0.3">
      <c r="A73" s="8">
        <v>3071</v>
      </c>
      <c r="B73" s="8">
        <v>10412</v>
      </c>
      <c r="C73" s="8">
        <v>288</v>
      </c>
      <c r="D73" s="10">
        <v>45498</v>
      </c>
      <c r="E73" s="8" t="s">
        <v>20795</v>
      </c>
      <c r="F73" s="8">
        <v>1</v>
      </c>
      <c r="G73" s="8" t="b">
        <f>IF(FACT_REVIEWS[[#This Row],[ProductRate]] &gt;= 4, TRUE, FALSE)</f>
        <v>0</v>
      </c>
    </row>
    <row r="74" spans="1:7" x14ac:dyDescent="0.3">
      <c r="A74" s="8">
        <v>3072</v>
      </c>
      <c r="B74" s="8">
        <v>10412</v>
      </c>
      <c r="C74" s="8">
        <v>245</v>
      </c>
      <c r="D74" s="10">
        <v>45524</v>
      </c>
      <c r="E74" s="8" t="s">
        <v>20796</v>
      </c>
      <c r="F74" s="8">
        <v>1</v>
      </c>
      <c r="G74" s="8" t="b">
        <f>IF(FACT_REVIEWS[[#This Row],[ProductRate]] &gt;= 4, TRUE, FALSE)</f>
        <v>0</v>
      </c>
    </row>
    <row r="75" spans="1:7" x14ac:dyDescent="0.3">
      <c r="A75" s="8">
        <v>3073</v>
      </c>
      <c r="B75" s="8">
        <v>10234</v>
      </c>
      <c r="C75" s="8">
        <v>283</v>
      </c>
      <c r="D75" s="10">
        <v>45459</v>
      </c>
      <c r="E75" s="8" t="s">
        <v>20797</v>
      </c>
      <c r="F75" s="8">
        <v>4</v>
      </c>
      <c r="G75" s="8" t="b">
        <f>IF(FACT_REVIEWS[[#This Row],[ProductRate]] &gt;= 4, TRUE, FALSE)</f>
        <v>1</v>
      </c>
    </row>
    <row r="76" spans="1:7" x14ac:dyDescent="0.3">
      <c r="A76" s="8">
        <v>3074</v>
      </c>
      <c r="B76" s="8">
        <v>10234</v>
      </c>
      <c r="C76" s="8">
        <v>217</v>
      </c>
      <c r="D76" s="10">
        <v>45363</v>
      </c>
      <c r="E76" s="8" t="s">
        <v>3260</v>
      </c>
      <c r="F76" s="8">
        <v>4</v>
      </c>
      <c r="G76" s="8" t="b">
        <f>IF(FACT_REVIEWS[[#This Row],[ProductRate]] &gt;= 4, TRUE, FALSE)</f>
        <v>1</v>
      </c>
    </row>
    <row r="77" spans="1:7" x14ac:dyDescent="0.3">
      <c r="A77" s="8">
        <v>3075</v>
      </c>
      <c r="B77" s="8">
        <v>10234</v>
      </c>
      <c r="C77" s="8">
        <v>279</v>
      </c>
      <c r="D77" s="10">
        <v>45252</v>
      </c>
      <c r="E77" s="8" t="s">
        <v>20798</v>
      </c>
      <c r="F77" s="8">
        <v>5</v>
      </c>
      <c r="G77" s="8" t="b">
        <f>IF(FACT_REVIEWS[[#This Row],[ProductRate]] &gt;= 4, TRUE, FALSE)</f>
        <v>1</v>
      </c>
    </row>
    <row r="78" spans="1:7" x14ac:dyDescent="0.3">
      <c r="A78" s="8">
        <v>3076</v>
      </c>
      <c r="B78" s="8">
        <v>10252</v>
      </c>
      <c r="C78" s="8">
        <v>219</v>
      </c>
      <c r="D78" s="10">
        <v>45556</v>
      </c>
      <c r="E78" s="8" t="s">
        <v>3310</v>
      </c>
      <c r="F78" s="8">
        <v>5</v>
      </c>
      <c r="G78" s="8" t="b">
        <f>IF(FACT_REVIEWS[[#This Row],[ProductRate]] &gt;= 4, TRUE, FALSE)</f>
        <v>1</v>
      </c>
    </row>
    <row r="79" spans="1:7" x14ac:dyDescent="0.3">
      <c r="A79" s="8">
        <v>3077</v>
      </c>
      <c r="B79" s="8">
        <v>10317</v>
      </c>
      <c r="C79" s="8">
        <v>270</v>
      </c>
      <c r="D79" s="10">
        <v>45486</v>
      </c>
      <c r="E79" s="8" t="s">
        <v>20799</v>
      </c>
      <c r="F79" s="8">
        <v>2</v>
      </c>
      <c r="G79" s="8" t="b">
        <f>IF(FACT_REVIEWS[[#This Row],[ProductRate]] &gt;= 4, TRUE, FALSE)</f>
        <v>0</v>
      </c>
    </row>
    <row r="80" spans="1:7" x14ac:dyDescent="0.3">
      <c r="A80" s="8">
        <v>3078</v>
      </c>
      <c r="B80" s="8">
        <v>10705</v>
      </c>
      <c r="C80" s="8">
        <v>209</v>
      </c>
      <c r="D80" s="10">
        <v>45187</v>
      </c>
      <c r="E80" s="8" t="s">
        <v>20800</v>
      </c>
      <c r="F80" s="8">
        <v>3</v>
      </c>
      <c r="G80" s="8" t="b">
        <f>IF(FACT_REVIEWS[[#This Row],[ProductRate]] &gt;= 4, TRUE, FALSE)</f>
        <v>0</v>
      </c>
    </row>
    <row r="81" spans="1:7" x14ac:dyDescent="0.3">
      <c r="A81" s="8">
        <v>3079</v>
      </c>
      <c r="B81" s="8">
        <v>10705</v>
      </c>
      <c r="C81" s="8">
        <v>260</v>
      </c>
      <c r="D81" s="10">
        <v>45279</v>
      </c>
      <c r="E81" s="8" t="s">
        <v>4472</v>
      </c>
      <c r="F81" s="8">
        <v>1</v>
      </c>
      <c r="G81" s="8" t="b">
        <f>IF(FACT_REVIEWS[[#This Row],[ProductRate]] &gt;= 4, TRUE, FALSE)</f>
        <v>0</v>
      </c>
    </row>
    <row r="82" spans="1:7" x14ac:dyDescent="0.3">
      <c r="A82" s="8">
        <v>3080</v>
      </c>
      <c r="B82" s="8">
        <v>10334</v>
      </c>
      <c r="C82" s="8">
        <v>248</v>
      </c>
      <c r="D82" s="10">
        <v>45553</v>
      </c>
      <c r="E82" s="8" t="s">
        <v>20801</v>
      </c>
      <c r="F82" s="8">
        <v>5</v>
      </c>
      <c r="G82" s="8" t="b">
        <f>IF(FACT_REVIEWS[[#This Row],[ProductRate]] &gt;= 4, TRUE, FALSE)</f>
        <v>1</v>
      </c>
    </row>
    <row r="83" spans="1:7" x14ac:dyDescent="0.3">
      <c r="A83" s="8">
        <v>3081</v>
      </c>
      <c r="B83" s="8">
        <v>10334</v>
      </c>
      <c r="C83" s="8">
        <v>235</v>
      </c>
      <c r="D83" s="10">
        <v>45503</v>
      </c>
      <c r="E83" s="8" t="s">
        <v>20802</v>
      </c>
      <c r="F83" s="8">
        <v>5</v>
      </c>
      <c r="G83" s="8" t="b">
        <f>IF(FACT_REVIEWS[[#This Row],[ProductRate]] &gt;= 4, TRUE, FALSE)</f>
        <v>1</v>
      </c>
    </row>
    <row r="84" spans="1:7" x14ac:dyDescent="0.3">
      <c r="A84" s="8">
        <v>3082</v>
      </c>
      <c r="B84" s="8">
        <v>10405</v>
      </c>
      <c r="C84" s="8">
        <v>216</v>
      </c>
      <c r="D84" s="10">
        <v>45348</v>
      </c>
      <c r="E84" s="8" t="s">
        <v>20803</v>
      </c>
      <c r="F84" s="8">
        <v>2</v>
      </c>
      <c r="G84" s="8" t="b">
        <f>IF(FACT_REVIEWS[[#This Row],[ProductRate]] &gt;= 4, TRUE, FALSE)</f>
        <v>0</v>
      </c>
    </row>
    <row r="85" spans="1:7" x14ac:dyDescent="0.3">
      <c r="A85" s="8">
        <v>3083</v>
      </c>
      <c r="B85" s="8">
        <v>10405</v>
      </c>
      <c r="C85" s="8">
        <v>260</v>
      </c>
      <c r="D85" s="10">
        <v>45419</v>
      </c>
      <c r="E85" s="8" t="s">
        <v>20804</v>
      </c>
      <c r="F85" s="8">
        <v>3</v>
      </c>
      <c r="G85" s="8" t="b">
        <f>IF(FACT_REVIEWS[[#This Row],[ProductRate]] &gt;= 4, TRUE, FALSE)</f>
        <v>0</v>
      </c>
    </row>
    <row r="86" spans="1:7" x14ac:dyDescent="0.3">
      <c r="A86" s="8">
        <v>3084</v>
      </c>
      <c r="B86" s="8">
        <v>10405</v>
      </c>
      <c r="C86" s="8">
        <v>219</v>
      </c>
      <c r="D86" s="10">
        <v>45536</v>
      </c>
      <c r="E86" s="8" t="s">
        <v>20805</v>
      </c>
      <c r="F86" s="8">
        <v>3</v>
      </c>
      <c r="G86" s="8" t="b">
        <f>IF(FACT_REVIEWS[[#This Row],[ProductRate]] &gt;= 4, TRUE, FALSE)</f>
        <v>0</v>
      </c>
    </row>
    <row r="87" spans="1:7" x14ac:dyDescent="0.3">
      <c r="A87" s="8">
        <v>3085</v>
      </c>
      <c r="B87" s="8">
        <v>10405</v>
      </c>
      <c r="C87" s="8">
        <v>245</v>
      </c>
      <c r="D87" s="10">
        <v>45543</v>
      </c>
      <c r="E87" s="8" t="s">
        <v>20806</v>
      </c>
      <c r="F87" s="8">
        <v>4</v>
      </c>
      <c r="G87" s="8" t="b">
        <f>IF(FACT_REVIEWS[[#This Row],[ProductRate]] &gt;= 4, TRUE, FALSE)</f>
        <v>1</v>
      </c>
    </row>
    <row r="88" spans="1:7" x14ac:dyDescent="0.3">
      <c r="A88" s="8">
        <v>3086</v>
      </c>
      <c r="B88" s="8">
        <v>10472</v>
      </c>
      <c r="C88" s="8">
        <v>287</v>
      </c>
      <c r="D88" s="10">
        <v>45554</v>
      </c>
      <c r="E88" s="8" t="s">
        <v>4086</v>
      </c>
      <c r="F88" s="8">
        <v>5</v>
      </c>
      <c r="G88" s="8" t="b">
        <f>IF(FACT_REVIEWS[[#This Row],[ProductRate]] &gt;= 4, TRUE, FALSE)</f>
        <v>1</v>
      </c>
    </row>
    <row r="89" spans="1:7" x14ac:dyDescent="0.3">
      <c r="A89" s="8">
        <v>3087</v>
      </c>
      <c r="B89" s="8">
        <v>10829</v>
      </c>
      <c r="C89" s="8">
        <v>209</v>
      </c>
      <c r="D89" s="10">
        <v>45517</v>
      </c>
      <c r="E89" s="8" t="s">
        <v>20807</v>
      </c>
      <c r="F89" s="8">
        <v>2</v>
      </c>
      <c r="G89" s="8" t="b">
        <f>IF(FACT_REVIEWS[[#This Row],[ProductRate]] &gt;= 4, TRUE, FALSE)</f>
        <v>0</v>
      </c>
    </row>
    <row r="90" spans="1:7" x14ac:dyDescent="0.3">
      <c r="A90" s="8">
        <v>3088</v>
      </c>
      <c r="B90" s="8">
        <v>10818</v>
      </c>
      <c r="C90" s="8">
        <v>201</v>
      </c>
      <c r="D90" s="10">
        <v>45433</v>
      </c>
      <c r="E90" s="8" t="s">
        <v>20808</v>
      </c>
      <c r="F90" s="8">
        <v>4</v>
      </c>
      <c r="G90" s="8" t="b">
        <f>IF(FACT_REVIEWS[[#This Row],[ProductRate]] &gt;= 4, TRUE, FALSE)</f>
        <v>1</v>
      </c>
    </row>
    <row r="91" spans="1:7" x14ac:dyDescent="0.3">
      <c r="A91" s="8">
        <v>3089</v>
      </c>
      <c r="B91" s="8">
        <v>10818</v>
      </c>
      <c r="C91" s="8">
        <v>233</v>
      </c>
      <c r="D91" s="10">
        <v>45462</v>
      </c>
      <c r="E91" s="8" t="s">
        <v>20809</v>
      </c>
      <c r="F91" s="8">
        <v>2</v>
      </c>
      <c r="G91" s="8" t="b">
        <f>IF(FACT_REVIEWS[[#This Row],[ProductRate]] &gt;= 4, TRUE, FALSE)</f>
        <v>0</v>
      </c>
    </row>
    <row r="92" spans="1:7" x14ac:dyDescent="0.3">
      <c r="A92" s="8">
        <v>3090</v>
      </c>
      <c r="B92" s="8">
        <v>10818</v>
      </c>
      <c r="C92" s="8">
        <v>244</v>
      </c>
      <c r="D92" s="10">
        <v>45518</v>
      </c>
      <c r="E92" s="8" t="s">
        <v>20810</v>
      </c>
      <c r="F92" s="8">
        <v>4</v>
      </c>
      <c r="G92" s="8" t="b">
        <f>IF(FACT_REVIEWS[[#This Row],[ProductRate]] &gt;= 4, TRUE, FALSE)</f>
        <v>1</v>
      </c>
    </row>
    <row r="93" spans="1:7" x14ac:dyDescent="0.3">
      <c r="A93" s="8">
        <v>3091</v>
      </c>
      <c r="B93" s="8">
        <v>10621</v>
      </c>
      <c r="C93" s="8">
        <v>266</v>
      </c>
      <c r="D93" s="10">
        <v>45460</v>
      </c>
      <c r="E93" s="8" t="s">
        <v>20811</v>
      </c>
      <c r="F93" s="8">
        <v>1</v>
      </c>
      <c r="G93" s="8" t="b">
        <f>IF(FACT_REVIEWS[[#This Row],[ProductRate]] &gt;= 4, TRUE, FALSE)</f>
        <v>0</v>
      </c>
    </row>
    <row r="94" spans="1:7" x14ac:dyDescent="0.3">
      <c r="A94" s="8">
        <v>3092</v>
      </c>
      <c r="B94" s="8">
        <v>10858</v>
      </c>
      <c r="C94" s="8">
        <v>292</v>
      </c>
      <c r="D94" s="10">
        <v>45555</v>
      </c>
      <c r="E94" s="8" t="s">
        <v>4259</v>
      </c>
      <c r="F94" s="8">
        <v>5</v>
      </c>
      <c r="G94" s="8" t="b">
        <f>IF(FACT_REVIEWS[[#This Row],[ProductRate]] &gt;= 4, TRUE, FALSE)</f>
        <v>1</v>
      </c>
    </row>
    <row r="95" spans="1:7" x14ac:dyDescent="0.3">
      <c r="A95" s="8">
        <v>3093</v>
      </c>
      <c r="B95" s="8">
        <v>10858</v>
      </c>
      <c r="C95" s="8">
        <v>276</v>
      </c>
      <c r="D95" s="10">
        <v>45549</v>
      </c>
      <c r="E95" s="8" t="s">
        <v>20812</v>
      </c>
      <c r="F95" s="8">
        <v>2</v>
      </c>
      <c r="G95" s="8" t="b">
        <f>IF(FACT_REVIEWS[[#This Row],[ProductRate]] &gt;= 4, TRUE, FALSE)</f>
        <v>0</v>
      </c>
    </row>
    <row r="96" spans="1:7" x14ac:dyDescent="0.3">
      <c r="A96" s="8">
        <v>3094</v>
      </c>
      <c r="B96" s="8">
        <v>10819</v>
      </c>
      <c r="C96" s="8">
        <v>285</v>
      </c>
      <c r="D96" s="10">
        <v>45549</v>
      </c>
      <c r="E96" s="8" t="s">
        <v>20813</v>
      </c>
      <c r="F96" s="8">
        <v>5</v>
      </c>
      <c r="G96" s="8" t="b">
        <f>IF(FACT_REVIEWS[[#This Row],[ProductRate]] &gt;= 4, TRUE, FALSE)</f>
        <v>1</v>
      </c>
    </row>
    <row r="97" spans="1:7" x14ac:dyDescent="0.3">
      <c r="A97" s="8">
        <v>3095</v>
      </c>
      <c r="B97" s="8">
        <v>10220</v>
      </c>
      <c r="C97" s="8">
        <v>260</v>
      </c>
      <c r="D97" s="10">
        <v>45439</v>
      </c>
      <c r="E97" s="8" t="s">
        <v>20814</v>
      </c>
      <c r="F97" s="8">
        <v>5</v>
      </c>
      <c r="G97" s="8" t="b">
        <f>IF(FACT_REVIEWS[[#This Row],[ProductRate]] &gt;= 4, TRUE, FALSE)</f>
        <v>1</v>
      </c>
    </row>
    <row r="98" spans="1:7" x14ac:dyDescent="0.3">
      <c r="A98" s="8">
        <v>3096</v>
      </c>
      <c r="B98" s="8">
        <v>10715</v>
      </c>
      <c r="C98" s="8">
        <v>292</v>
      </c>
      <c r="D98" s="10">
        <v>45333</v>
      </c>
      <c r="E98" s="8" t="s">
        <v>20815</v>
      </c>
      <c r="F98" s="8">
        <v>2</v>
      </c>
      <c r="G98" s="8" t="b">
        <f>IF(FACT_REVIEWS[[#This Row],[ProductRate]] &gt;= 4, TRUE, FALSE)</f>
        <v>0</v>
      </c>
    </row>
    <row r="99" spans="1:7" x14ac:dyDescent="0.3">
      <c r="A99" s="8">
        <v>3097</v>
      </c>
      <c r="B99" s="8">
        <v>10715</v>
      </c>
      <c r="C99" s="8">
        <v>205</v>
      </c>
      <c r="D99" s="10">
        <v>45443</v>
      </c>
      <c r="E99" s="8" t="s">
        <v>3856</v>
      </c>
      <c r="F99" s="8">
        <v>4</v>
      </c>
      <c r="G99" s="8" t="b">
        <f>IF(FACT_REVIEWS[[#This Row],[ProductRate]] &gt;= 4, TRUE, FALSE)</f>
        <v>1</v>
      </c>
    </row>
    <row r="100" spans="1:7" x14ac:dyDescent="0.3">
      <c r="A100" s="8">
        <v>3098</v>
      </c>
      <c r="B100" s="8">
        <v>10619</v>
      </c>
      <c r="C100" s="8">
        <v>216</v>
      </c>
      <c r="D100" s="10">
        <v>45507</v>
      </c>
      <c r="E100" s="8" t="s">
        <v>20816</v>
      </c>
      <c r="F100" s="8">
        <v>4</v>
      </c>
      <c r="G100" s="8" t="b">
        <f>IF(FACT_REVIEWS[[#This Row],[ProductRate]] &gt;= 4, TRUE, FALSE)</f>
        <v>1</v>
      </c>
    </row>
    <row r="101" spans="1:7" x14ac:dyDescent="0.3">
      <c r="A101" s="8">
        <v>3099</v>
      </c>
      <c r="B101" s="8">
        <v>10619</v>
      </c>
      <c r="C101" s="8">
        <v>204</v>
      </c>
      <c r="D101" s="10">
        <v>45467</v>
      </c>
      <c r="E101" s="8" t="s">
        <v>20817</v>
      </c>
      <c r="F101" s="8">
        <v>1</v>
      </c>
      <c r="G101" s="8" t="b">
        <f>IF(FACT_REVIEWS[[#This Row],[ProductRate]] &gt;= 4, TRUE, FALSE)</f>
        <v>0</v>
      </c>
    </row>
    <row r="102" spans="1:7" x14ac:dyDescent="0.3">
      <c r="A102" s="8">
        <v>3100</v>
      </c>
      <c r="B102" s="8">
        <v>10169</v>
      </c>
      <c r="C102" s="8">
        <v>234</v>
      </c>
      <c r="D102" s="10">
        <v>45306</v>
      </c>
      <c r="E102" s="8" t="s">
        <v>20818</v>
      </c>
      <c r="F102" s="8">
        <v>2</v>
      </c>
      <c r="G102" s="8" t="b">
        <f>IF(FACT_REVIEWS[[#This Row],[ProductRate]] &gt;= 4, TRUE, FALSE)</f>
        <v>0</v>
      </c>
    </row>
    <row r="103" spans="1:7" x14ac:dyDescent="0.3">
      <c r="A103" s="8">
        <v>3101</v>
      </c>
      <c r="B103" s="8">
        <v>10169</v>
      </c>
      <c r="C103" s="8">
        <v>212</v>
      </c>
      <c r="D103" s="10">
        <v>45339</v>
      </c>
      <c r="E103" s="8" t="s">
        <v>20819</v>
      </c>
      <c r="F103" s="8">
        <v>4</v>
      </c>
      <c r="G103" s="8" t="b">
        <f>IF(FACT_REVIEWS[[#This Row],[ProductRate]] &gt;= 4, TRUE, FALSE)</f>
        <v>1</v>
      </c>
    </row>
    <row r="104" spans="1:7" x14ac:dyDescent="0.3">
      <c r="A104" s="8">
        <v>3102</v>
      </c>
      <c r="B104" s="8">
        <v>10169</v>
      </c>
      <c r="C104" s="8">
        <v>266</v>
      </c>
      <c r="D104" s="10">
        <v>45399</v>
      </c>
      <c r="E104" s="8" t="s">
        <v>20820</v>
      </c>
      <c r="F104" s="8">
        <v>1</v>
      </c>
      <c r="G104" s="8" t="b">
        <f>IF(FACT_REVIEWS[[#This Row],[ProductRate]] &gt;= 4, TRUE, FALSE)</f>
        <v>0</v>
      </c>
    </row>
    <row r="105" spans="1:7" x14ac:dyDescent="0.3">
      <c r="A105" s="8">
        <v>3103</v>
      </c>
      <c r="B105" s="8">
        <v>10169</v>
      </c>
      <c r="C105" s="8">
        <v>248</v>
      </c>
      <c r="D105" s="10">
        <v>45556</v>
      </c>
      <c r="E105" s="8" t="s">
        <v>20821</v>
      </c>
      <c r="F105" s="8">
        <v>2</v>
      </c>
      <c r="G105" s="8" t="b">
        <f>IF(FACT_REVIEWS[[#This Row],[ProductRate]] &gt;= 4, TRUE, FALSE)</f>
        <v>0</v>
      </c>
    </row>
    <row r="106" spans="1:7" x14ac:dyDescent="0.3">
      <c r="A106" s="8">
        <v>3104</v>
      </c>
      <c r="B106" s="8">
        <v>10169</v>
      </c>
      <c r="C106" s="8">
        <v>230</v>
      </c>
      <c r="D106" s="10">
        <v>45499</v>
      </c>
      <c r="E106" s="8" t="s">
        <v>20822</v>
      </c>
      <c r="F106" s="8">
        <v>3</v>
      </c>
      <c r="G106" s="8" t="b">
        <f>IF(FACT_REVIEWS[[#This Row],[ProductRate]] &gt;= 4, TRUE, FALSE)</f>
        <v>0</v>
      </c>
    </row>
    <row r="107" spans="1:7" x14ac:dyDescent="0.3">
      <c r="A107" s="8">
        <v>3105</v>
      </c>
      <c r="B107" s="8">
        <v>10779</v>
      </c>
      <c r="C107" s="8">
        <v>234</v>
      </c>
      <c r="D107" s="10">
        <v>45534</v>
      </c>
      <c r="E107" s="8" t="s">
        <v>20823</v>
      </c>
      <c r="F107" s="8">
        <v>3</v>
      </c>
      <c r="G107" s="8" t="b">
        <f>IF(FACT_REVIEWS[[#This Row],[ProductRate]] &gt;= 4, TRUE, FALSE)</f>
        <v>0</v>
      </c>
    </row>
    <row r="108" spans="1:7" x14ac:dyDescent="0.3">
      <c r="A108" s="8">
        <v>3106</v>
      </c>
      <c r="B108" s="8">
        <v>10779</v>
      </c>
      <c r="C108" s="8">
        <v>237</v>
      </c>
      <c r="D108" s="10">
        <v>45520</v>
      </c>
      <c r="E108" s="8" t="s">
        <v>3988</v>
      </c>
      <c r="F108" s="8">
        <v>5</v>
      </c>
      <c r="G108" s="8" t="b">
        <f>IF(FACT_REVIEWS[[#This Row],[ProductRate]] &gt;= 4, TRUE, FALSE)</f>
        <v>1</v>
      </c>
    </row>
    <row r="109" spans="1:7" x14ac:dyDescent="0.3">
      <c r="A109" s="8">
        <v>3107</v>
      </c>
      <c r="B109" s="8">
        <v>10779</v>
      </c>
      <c r="C109" s="8">
        <v>211</v>
      </c>
      <c r="D109" s="10">
        <v>45504</v>
      </c>
      <c r="E109" s="8" t="s">
        <v>20824</v>
      </c>
      <c r="F109" s="8">
        <v>4</v>
      </c>
      <c r="G109" s="8" t="b">
        <f>IF(FACT_REVIEWS[[#This Row],[ProductRate]] &gt;= 4, TRUE, FALSE)</f>
        <v>1</v>
      </c>
    </row>
    <row r="110" spans="1:7" x14ac:dyDescent="0.3">
      <c r="A110" s="8">
        <v>3108</v>
      </c>
      <c r="B110" s="8">
        <v>10228</v>
      </c>
      <c r="C110" s="8">
        <v>295</v>
      </c>
      <c r="D110" s="10">
        <v>45411</v>
      </c>
      <c r="E110" s="8" t="s">
        <v>20825</v>
      </c>
      <c r="F110" s="8">
        <v>4</v>
      </c>
      <c r="G110" s="8" t="b">
        <f>IF(FACT_REVIEWS[[#This Row],[ProductRate]] &gt;= 4, TRUE, FALSE)</f>
        <v>1</v>
      </c>
    </row>
    <row r="111" spans="1:7" x14ac:dyDescent="0.3">
      <c r="A111" s="8">
        <v>3109</v>
      </c>
      <c r="B111" s="8">
        <v>10181</v>
      </c>
      <c r="C111" s="8">
        <v>219</v>
      </c>
      <c r="D111" s="10">
        <v>45544</v>
      </c>
      <c r="E111" s="8" t="s">
        <v>4014</v>
      </c>
      <c r="F111" s="8">
        <v>5</v>
      </c>
      <c r="G111" s="8" t="b">
        <f>IF(FACT_REVIEWS[[#This Row],[ProductRate]] &gt;= 4, TRUE, FALSE)</f>
        <v>1</v>
      </c>
    </row>
    <row r="112" spans="1:7" x14ac:dyDescent="0.3">
      <c r="A112" s="8">
        <v>3110</v>
      </c>
      <c r="B112" s="8">
        <v>10181</v>
      </c>
      <c r="C112" s="8">
        <v>206</v>
      </c>
      <c r="D112" s="10">
        <v>45439</v>
      </c>
      <c r="E112" s="8" t="s">
        <v>20826</v>
      </c>
      <c r="F112" s="8">
        <v>1</v>
      </c>
      <c r="G112" s="8" t="b">
        <f>IF(FACT_REVIEWS[[#This Row],[ProductRate]] &gt;= 4, TRUE, FALSE)</f>
        <v>0</v>
      </c>
    </row>
    <row r="113" spans="1:7" x14ac:dyDescent="0.3">
      <c r="A113" s="8">
        <v>3111</v>
      </c>
      <c r="B113" s="8">
        <v>10265</v>
      </c>
      <c r="C113" s="8">
        <v>287</v>
      </c>
      <c r="D113" s="10">
        <v>45557</v>
      </c>
      <c r="E113" s="8" t="s">
        <v>20827</v>
      </c>
      <c r="F113" s="8">
        <v>4</v>
      </c>
      <c r="G113" s="8" t="b">
        <f>IF(FACT_REVIEWS[[#This Row],[ProductRate]] &gt;= 4, TRUE, FALSE)</f>
        <v>1</v>
      </c>
    </row>
    <row r="114" spans="1:7" x14ac:dyDescent="0.3">
      <c r="A114" s="8">
        <v>3112</v>
      </c>
      <c r="B114" s="8">
        <v>10936</v>
      </c>
      <c r="C114" s="8">
        <v>237</v>
      </c>
      <c r="D114" s="10">
        <v>45545</v>
      </c>
      <c r="E114" s="8" t="s">
        <v>20828</v>
      </c>
      <c r="F114" s="8">
        <v>4</v>
      </c>
      <c r="G114" s="8" t="b">
        <f>IF(FACT_REVIEWS[[#This Row],[ProductRate]] &gt;= 4, TRUE, FALSE)</f>
        <v>1</v>
      </c>
    </row>
    <row r="115" spans="1:7" x14ac:dyDescent="0.3">
      <c r="A115" s="8">
        <v>3113</v>
      </c>
      <c r="B115" s="8">
        <v>10936</v>
      </c>
      <c r="C115" s="8">
        <v>288</v>
      </c>
      <c r="D115" s="10">
        <v>45523</v>
      </c>
      <c r="E115" s="8" t="s">
        <v>20829</v>
      </c>
      <c r="F115" s="8">
        <v>3</v>
      </c>
      <c r="G115" s="8" t="b">
        <f>IF(FACT_REVIEWS[[#This Row],[ProductRate]] &gt;= 4, TRUE, FALSE)</f>
        <v>0</v>
      </c>
    </row>
    <row r="116" spans="1:7" x14ac:dyDescent="0.3">
      <c r="A116" s="8">
        <v>3114</v>
      </c>
      <c r="B116" s="8">
        <v>10447</v>
      </c>
      <c r="C116" s="8">
        <v>245</v>
      </c>
      <c r="D116" s="10">
        <v>45556</v>
      </c>
      <c r="E116" s="8" t="s">
        <v>20830</v>
      </c>
      <c r="F116" s="8">
        <v>1</v>
      </c>
      <c r="G116" s="8" t="b">
        <f>IF(FACT_REVIEWS[[#This Row],[ProductRate]] &gt;= 4, TRUE, FALSE)</f>
        <v>0</v>
      </c>
    </row>
    <row r="117" spans="1:7" x14ac:dyDescent="0.3">
      <c r="A117" s="8">
        <v>3115</v>
      </c>
      <c r="B117" s="8">
        <v>10381</v>
      </c>
      <c r="C117" s="8">
        <v>247</v>
      </c>
      <c r="D117" s="10">
        <v>45553</v>
      </c>
      <c r="E117" s="8" t="s">
        <v>20831</v>
      </c>
      <c r="F117" s="8">
        <v>4</v>
      </c>
      <c r="G117" s="8" t="b">
        <f>IF(FACT_REVIEWS[[#This Row],[ProductRate]] &gt;= 4, TRUE, FALSE)</f>
        <v>1</v>
      </c>
    </row>
    <row r="118" spans="1:7" x14ac:dyDescent="0.3">
      <c r="A118" s="8">
        <v>3116</v>
      </c>
      <c r="B118" s="8">
        <v>10381</v>
      </c>
      <c r="C118" s="8">
        <v>205</v>
      </c>
      <c r="D118" s="10">
        <v>45398</v>
      </c>
      <c r="E118" s="8" t="s">
        <v>20832</v>
      </c>
      <c r="F118" s="8">
        <v>5</v>
      </c>
      <c r="G118" s="8" t="b">
        <f>IF(FACT_REVIEWS[[#This Row],[ProductRate]] &gt;= 4, TRUE, FALSE)</f>
        <v>1</v>
      </c>
    </row>
    <row r="119" spans="1:7" x14ac:dyDescent="0.3">
      <c r="A119" s="8">
        <v>3117</v>
      </c>
      <c r="B119" s="8">
        <v>10816</v>
      </c>
      <c r="C119" s="8">
        <v>210</v>
      </c>
      <c r="D119" s="10">
        <v>45556</v>
      </c>
      <c r="E119" s="8" t="s">
        <v>20833</v>
      </c>
      <c r="F119" s="8">
        <v>4</v>
      </c>
      <c r="G119" s="8" t="b">
        <f>IF(FACT_REVIEWS[[#This Row],[ProductRate]] &gt;= 4, TRUE, FALSE)</f>
        <v>1</v>
      </c>
    </row>
    <row r="120" spans="1:7" x14ac:dyDescent="0.3">
      <c r="A120" s="8">
        <v>3118</v>
      </c>
      <c r="B120" s="8">
        <v>10816</v>
      </c>
      <c r="C120" s="8">
        <v>203</v>
      </c>
      <c r="D120" s="10">
        <v>45557</v>
      </c>
      <c r="E120" s="8" t="s">
        <v>20834</v>
      </c>
      <c r="F120" s="8">
        <v>2</v>
      </c>
      <c r="G120" s="8" t="b">
        <f>IF(FACT_REVIEWS[[#This Row],[ProductRate]] &gt;= 4, TRUE, FALSE)</f>
        <v>0</v>
      </c>
    </row>
    <row r="121" spans="1:7" x14ac:dyDescent="0.3">
      <c r="A121" s="8">
        <v>3119</v>
      </c>
      <c r="B121" s="8">
        <v>10374</v>
      </c>
      <c r="C121" s="8">
        <v>267</v>
      </c>
      <c r="D121" s="10">
        <v>45476</v>
      </c>
      <c r="E121" s="8" t="s">
        <v>11638</v>
      </c>
      <c r="F121" s="8">
        <v>5</v>
      </c>
      <c r="G121" s="8" t="b">
        <f>IF(FACT_REVIEWS[[#This Row],[ProductRate]] &gt;= 4, TRUE, FALSE)</f>
        <v>1</v>
      </c>
    </row>
    <row r="122" spans="1:7" x14ac:dyDescent="0.3">
      <c r="A122" s="8">
        <v>3120</v>
      </c>
      <c r="B122" s="8">
        <v>10374</v>
      </c>
      <c r="C122" s="8">
        <v>272</v>
      </c>
      <c r="D122" s="10">
        <v>45533</v>
      </c>
      <c r="E122" s="8" t="s">
        <v>20835</v>
      </c>
      <c r="F122" s="8">
        <v>3</v>
      </c>
      <c r="G122" s="8" t="b">
        <f>IF(FACT_REVIEWS[[#This Row],[ProductRate]] &gt;= 4, TRUE, FALSE)</f>
        <v>0</v>
      </c>
    </row>
    <row r="123" spans="1:7" x14ac:dyDescent="0.3">
      <c r="A123" s="8">
        <v>3121</v>
      </c>
      <c r="B123" s="8">
        <v>10374</v>
      </c>
      <c r="C123" s="8">
        <v>220</v>
      </c>
      <c r="D123" s="10">
        <v>45555</v>
      </c>
      <c r="E123" s="8" t="s">
        <v>20836</v>
      </c>
      <c r="F123" s="8">
        <v>5</v>
      </c>
      <c r="G123" s="8" t="b">
        <f>IF(FACT_REVIEWS[[#This Row],[ProductRate]] &gt;= 4, TRUE, FALSE)</f>
        <v>1</v>
      </c>
    </row>
    <row r="124" spans="1:7" x14ac:dyDescent="0.3">
      <c r="A124" s="8">
        <v>3122</v>
      </c>
      <c r="B124" s="8">
        <v>10374</v>
      </c>
      <c r="C124" s="8">
        <v>237</v>
      </c>
      <c r="D124" s="10">
        <v>45391</v>
      </c>
      <c r="E124" s="8" t="s">
        <v>20837</v>
      </c>
      <c r="F124" s="8">
        <v>5</v>
      </c>
      <c r="G124" s="8" t="b">
        <f>IF(FACT_REVIEWS[[#This Row],[ProductRate]] &gt;= 4, TRUE, FALSE)</f>
        <v>1</v>
      </c>
    </row>
    <row r="125" spans="1:7" x14ac:dyDescent="0.3">
      <c r="A125" s="8">
        <v>3123</v>
      </c>
      <c r="B125" s="8">
        <v>10855</v>
      </c>
      <c r="C125" s="8">
        <v>292</v>
      </c>
      <c r="D125" s="10">
        <v>45560</v>
      </c>
      <c r="E125" s="8" t="s">
        <v>3334</v>
      </c>
      <c r="F125" s="8">
        <v>2</v>
      </c>
      <c r="G125" s="8" t="b">
        <f>IF(FACT_REVIEWS[[#This Row],[ProductRate]] &gt;= 4, TRUE, FALSE)</f>
        <v>0</v>
      </c>
    </row>
    <row r="126" spans="1:7" x14ac:dyDescent="0.3">
      <c r="A126" s="8">
        <v>3124</v>
      </c>
      <c r="B126" s="8">
        <v>10855</v>
      </c>
      <c r="C126" s="8">
        <v>260</v>
      </c>
      <c r="D126" s="10">
        <v>45551</v>
      </c>
      <c r="E126" s="8" t="s">
        <v>20838</v>
      </c>
      <c r="F126" s="8">
        <v>2</v>
      </c>
      <c r="G126" s="8" t="b">
        <f>IF(FACT_REVIEWS[[#This Row],[ProductRate]] &gt;= 4, TRUE, FALSE)</f>
        <v>0</v>
      </c>
    </row>
    <row r="127" spans="1:7" x14ac:dyDescent="0.3">
      <c r="A127" s="8">
        <v>3125</v>
      </c>
      <c r="B127" s="8">
        <v>10855</v>
      </c>
      <c r="C127" s="8">
        <v>291</v>
      </c>
      <c r="D127" s="10">
        <v>45533</v>
      </c>
      <c r="E127" s="8" t="s">
        <v>20839</v>
      </c>
      <c r="F127" s="8">
        <v>3</v>
      </c>
      <c r="G127" s="8" t="b">
        <f>IF(FACT_REVIEWS[[#This Row],[ProductRate]] &gt;= 4, TRUE, FALSE)</f>
        <v>0</v>
      </c>
    </row>
    <row r="128" spans="1:7" x14ac:dyDescent="0.3">
      <c r="A128" s="8">
        <v>3126</v>
      </c>
      <c r="B128" s="8">
        <v>10855</v>
      </c>
      <c r="C128" s="8">
        <v>298</v>
      </c>
      <c r="D128" s="10">
        <v>45545</v>
      </c>
      <c r="E128" s="8" t="s">
        <v>20840</v>
      </c>
      <c r="F128" s="8">
        <v>4</v>
      </c>
      <c r="G128" s="8" t="b">
        <f>IF(FACT_REVIEWS[[#This Row],[ProductRate]] &gt;= 4, TRUE, FALSE)</f>
        <v>1</v>
      </c>
    </row>
    <row r="129" spans="1:7" x14ac:dyDescent="0.3">
      <c r="A129" s="8">
        <v>3127</v>
      </c>
      <c r="B129" s="8">
        <v>10855</v>
      </c>
      <c r="C129" s="8">
        <v>275</v>
      </c>
      <c r="D129" s="10">
        <v>45524</v>
      </c>
      <c r="E129" s="8" t="s">
        <v>4194</v>
      </c>
      <c r="F129" s="8">
        <v>2</v>
      </c>
      <c r="G129" s="8" t="b">
        <f>IF(FACT_REVIEWS[[#This Row],[ProductRate]] &gt;= 4, TRUE, FALSE)</f>
        <v>0</v>
      </c>
    </row>
    <row r="130" spans="1:7" x14ac:dyDescent="0.3">
      <c r="A130" s="8">
        <v>3128</v>
      </c>
      <c r="B130" s="8">
        <v>10909</v>
      </c>
      <c r="C130" s="8">
        <v>263</v>
      </c>
      <c r="D130" s="10">
        <v>45442</v>
      </c>
      <c r="E130" s="8" t="s">
        <v>20841</v>
      </c>
      <c r="F130" s="8">
        <v>4</v>
      </c>
      <c r="G130" s="8" t="b">
        <f>IF(FACT_REVIEWS[[#This Row],[ProductRate]] &gt;= 4, TRUE, FALSE)</f>
        <v>1</v>
      </c>
    </row>
    <row r="131" spans="1:7" x14ac:dyDescent="0.3">
      <c r="A131" s="8">
        <v>3129</v>
      </c>
      <c r="B131" s="8">
        <v>10909</v>
      </c>
      <c r="C131" s="8">
        <v>277</v>
      </c>
      <c r="D131" s="10">
        <v>45383</v>
      </c>
      <c r="E131" s="8" t="s">
        <v>20842</v>
      </c>
      <c r="F131" s="8">
        <v>1</v>
      </c>
      <c r="G131" s="8" t="b">
        <f>IF(FACT_REVIEWS[[#This Row],[ProductRate]] &gt;= 4, TRUE, FALSE)</f>
        <v>0</v>
      </c>
    </row>
    <row r="132" spans="1:7" x14ac:dyDescent="0.3">
      <c r="A132" s="8">
        <v>3130</v>
      </c>
      <c r="B132" s="8">
        <v>10909</v>
      </c>
      <c r="C132" s="8">
        <v>239</v>
      </c>
      <c r="D132" s="10">
        <v>45535</v>
      </c>
      <c r="E132" s="8" t="s">
        <v>20843</v>
      </c>
      <c r="F132" s="8">
        <v>5</v>
      </c>
      <c r="G132" s="8" t="b">
        <f>IF(FACT_REVIEWS[[#This Row],[ProductRate]] &gt;= 4, TRUE, FALSE)</f>
        <v>1</v>
      </c>
    </row>
    <row r="133" spans="1:7" x14ac:dyDescent="0.3">
      <c r="A133" s="8">
        <v>3131</v>
      </c>
      <c r="B133" s="8">
        <v>10909</v>
      </c>
      <c r="C133" s="8">
        <v>262</v>
      </c>
      <c r="D133" s="10">
        <v>45368</v>
      </c>
      <c r="E133" s="8" t="s">
        <v>20844</v>
      </c>
      <c r="F133" s="8">
        <v>3</v>
      </c>
      <c r="G133" s="8" t="b">
        <f>IF(FACT_REVIEWS[[#This Row],[ProductRate]] &gt;= 4, TRUE, FALSE)</f>
        <v>0</v>
      </c>
    </row>
    <row r="134" spans="1:7" x14ac:dyDescent="0.3">
      <c r="A134" s="8">
        <v>3132</v>
      </c>
      <c r="B134" s="8">
        <v>10134</v>
      </c>
      <c r="C134" s="8">
        <v>201</v>
      </c>
      <c r="D134" s="10">
        <v>45305</v>
      </c>
      <c r="E134" s="8" t="s">
        <v>4366</v>
      </c>
      <c r="F134" s="8">
        <v>1</v>
      </c>
      <c r="G134" s="8" t="b">
        <f>IF(FACT_REVIEWS[[#This Row],[ProductRate]] &gt;= 4, TRUE, FALSE)</f>
        <v>0</v>
      </c>
    </row>
    <row r="135" spans="1:7" x14ac:dyDescent="0.3">
      <c r="A135" s="8">
        <v>3133</v>
      </c>
      <c r="B135" s="8">
        <v>10134</v>
      </c>
      <c r="C135" s="8">
        <v>252</v>
      </c>
      <c r="D135" s="10">
        <v>45348</v>
      </c>
      <c r="E135" s="8" t="s">
        <v>20845</v>
      </c>
      <c r="F135" s="8">
        <v>2</v>
      </c>
      <c r="G135" s="8" t="b">
        <f>IF(FACT_REVIEWS[[#This Row],[ProductRate]] &gt;= 4, TRUE, FALSE)</f>
        <v>0</v>
      </c>
    </row>
    <row r="136" spans="1:7" x14ac:dyDescent="0.3">
      <c r="A136" s="8">
        <v>3134</v>
      </c>
      <c r="B136" s="8">
        <v>10826</v>
      </c>
      <c r="C136" s="8">
        <v>273</v>
      </c>
      <c r="D136" s="10">
        <v>45450</v>
      </c>
      <c r="E136" s="8" t="s">
        <v>20846</v>
      </c>
      <c r="F136" s="8">
        <v>5</v>
      </c>
      <c r="G136" s="8" t="b">
        <f>IF(FACT_REVIEWS[[#This Row],[ProductRate]] &gt;= 4, TRUE, FALSE)</f>
        <v>1</v>
      </c>
    </row>
    <row r="137" spans="1:7" x14ac:dyDescent="0.3">
      <c r="A137" s="8">
        <v>3135</v>
      </c>
      <c r="B137" s="8">
        <v>10888</v>
      </c>
      <c r="C137" s="8">
        <v>266</v>
      </c>
      <c r="D137" s="10">
        <v>45534</v>
      </c>
      <c r="E137" s="8" t="s">
        <v>20566</v>
      </c>
      <c r="F137" s="8">
        <v>3</v>
      </c>
      <c r="G137" s="8" t="b">
        <f>IF(FACT_REVIEWS[[#This Row],[ProductRate]] &gt;= 4, TRUE, FALSE)</f>
        <v>0</v>
      </c>
    </row>
    <row r="138" spans="1:7" x14ac:dyDescent="0.3">
      <c r="A138" s="8">
        <v>3136</v>
      </c>
      <c r="B138" s="8">
        <v>10888</v>
      </c>
      <c r="C138" s="8">
        <v>231</v>
      </c>
      <c r="D138" s="10">
        <v>45540</v>
      </c>
      <c r="E138" s="8" t="s">
        <v>20847</v>
      </c>
      <c r="F138" s="8">
        <v>1</v>
      </c>
      <c r="G138" s="8" t="b">
        <f>IF(FACT_REVIEWS[[#This Row],[ProductRate]] &gt;= 4, TRUE, FALSE)</f>
        <v>0</v>
      </c>
    </row>
    <row r="139" spans="1:7" x14ac:dyDescent="0.3">
      <c r="A139" s="8">
        <v>3137</v>
      </c>
      <c r="B139" s="8">
        <v>10888</v>
      </c>
      <c r="C139" s="8">
        <v>213</v>
      </c>
      <c r="D139" s="10">
        <v>45479</v>
      </c>
      <c r="E139" s="8" t="s">
        <v>20848</v>
      </c>
      <c r="F139" s="8">
        <v>2</v>
      </c>
      <c r="G139" s="8" t="b">
        <f>IF(FACT_REVIEWS[[#This Row],[ProductRate]] &gt;= 4, TRUE, FALSE)</f>
        <v>0</v>
      </c>
    </row>
    <row r="140" spans="1:7" x14ac:dyDescent="0.3">
      <c r="A140" s="8">
        <v>3138</v>
      </c>
      <c r="B140" s="8">
        <v>10781</v>
      </c>
      <c r="C140" s="8">
        <v>298</v>
      </c>
      <c r="D140" s="10">
        <v>45535</v>
      </c>
      <c r="E140" s="8" t="s">
        <v>20849</v>
      </c>
      <c r="F140" s="8">
        <v>1</v>
      </c>
      <c r="G140" s="8" t="b">
        <f>IF(FACT_REVIEWS[[#This Row],[ProductRate]] &gt;= 4, TRUE, FALSE)</f>
        <v>0</v>
      </c>
    </row>
    <row r="141" spans="1:7" x14ac:dyDescent="0.3">
      <c r="A141" s="8">
        <v>3139</v>
      </c>
      <c r="B141" s="8">
        <v>10781</v>
      </c>
      <c r="C141" s="8">
        <v>251</v>
      </c>
      <c r="D141" s="10">
        <v>45532</v>
      </c>
      <c r="E141" s="8" t="s">
        <v>20850</v>
      </c>
      <c r="F141" s="8">
        <v>2</v>
      </c>
      <c r="G141" s="8" t="b">
        <f>IF(FACT_REVIEWS[[#This Row],[ProductRate]] &gt;= 4, TRUE, FALSE)</f>
        <v>0</v>
      </c>
    </row>
    <row r="142" spans="1:7" x14ac:dyDescent="0.3">
      <c r="A142" s="8">
        <v>3140</v>
      </c>
      <c r="B142" s="8">
        <v>10781</v>
      </c>
      <c r="C142" s="8">
        <v>202</v>
      </c>
      <c r="D142" s="10">
        <v>45338</v>
      </c>
      <c r="E142" s="8" t="s">
        <v>20851</v>
      </c>
      <c r="F142" s="8">
        <v>4</v>
      </c>
      <c r="G142" s="8" t="b">
        <f>IF(FACT_REVIEWS[[#This Row],[ProductRate]] &gt;= 4, TRUE, FALSE)</f>
        <v>1</v>
      </c>
    </row>
    <row r="143" spans="1:7" x14ac:dyDescent="0.3">
      <c r="A143" s="8">
        <v>3141</v>
      </c>
      <c r="B143" s="8">
        <v>10781</v>
      </c>
      <c r="C143" s="8">
        <v>292</v>
      </c>
      <c r="D143" s="10">
        <v>45558</v>
      </c>
      <c r="E143" s="8" t="s">
        <v>4709</v>
      </c>
      <c r="F143" s="8">
        <v>5</v>
      </c>
      <c r="G143" s="8" t="b">
        <f>IF(FACT_REVIEWS[[#This Row],[ProductRate]] &gt;= 4, TRUE, FALSE)</f>
        <v>1</v>
      </c>
    </row>
    <row r="144" spans="1:7" x14ac:dyDescent="0.3">
      <c r="A144" s="8">
        <v>3142</v>
      </c>
      <c r="B144" s="8">
        <v>10930</v>
      </c>
      <c r="C144" s="8">
        <v>216</v>
      </c>
      <c r="D144" s="10">
        <v>45129</v>
      </c>
      <c r="E144" s="8" t="s">
        <v>20852</v>
      </c>
      <c r="F144" s="8">
        <v>4</v>
      </c>
      <c r="G144" s="8" t="b">
        <f>IF(FACT_REVIEWS[[#This Row],[ProductRate]] &gt;= 4, TRUE, FALSE)</f>
        <v>1</v>
      </c>
    </row>
    <row r="145" spans="1:7" x14ac:dyDescent="0.3">
      <c r="A145" s="8">
        <v>3143</v>
      </c>
      <c r="B145" s="8">
        <v>10930</v>
      </c>
      <c r="C145" s="8">
        <v>247</v>
      </c>
      <c r="D145" s="10">
        <v>45398</v>
      </c>
      <c r="E145" s="8" t="s">
        <v>20853</v>
      </c>
      <c r="F145" s="8">
        <v>1</v>
      </c>
      <c r="G145" s="8" t="b">
        <f>IF(FACT_REVIEWS[[#This Row],[ProductRate]] &gt;= 4, TRUE, FALSE)</f>
        <v>0</v>
      </c>
    </row>
    <row r="146" spans="1:7" x14ac:dyDescent="0.3">
      <c r="A146" s="8">
        <v>3144</v>
      </c>
      <c r="B146" s="8">
        <v>10930</v>
      </c>
      <c r="C146" s="8">
        <v>225</v>
      </c>
      <c r="D146" s="10">
        <v>45559</v>
      </c>
      <c r="E146" s="8" t="s">
        <v>4092</v>
      </c>
      <c r="F146" s="8">
        <v>3</v>
      </c>
      <c r="G146" s="8" t="b">
        <f>IF(FACT_REVIEWS[[#This Row],[ProductRate]] &gt;= 4, TRUE, FALSE)</f>
        <v>0</v>
      </c>
    </row>
    <row r="147" spans="1:7" x14ac:dyDescent="0.3">
      <c r="A147" s="8">
        <v>3145</v>
      </c>
      <c r="B147" s="8">
        <v>10015</v>
      </c>
      <c r="C147" s="8">
        <v>253</v>
      </c>
      <c r="D147" s="10">
        <v>45490</v>
      </c>
      <c r="E147" s="8" t="s">
        <v>20854</v>
      </c>
      <c r="F147" s="8">
        <v>3</v>
      </c>
      <c r="G147" s="8" t="b">
        <f>IF(FACT_REVIEWS[[#This Row],[ProductRate]] &gt;= 4, TRUE, FALSE)</f>
        <v>0</v>
      </c>
    </row>
    <row r="148" spans="1:7" x14ac:dyDescent="0.3">
      <c r="A148" s="8">
        <v>3146</v>
      </c>
      <c r="B148" s="8">
        <v>10355</v>
      </c>
      <c r="C148" s="8">
        <v>298</v>
      </c>
      <c r="D148" s="10">
        <v>45390</v>
      </c>
      <c r="E148" s="8" t="s">
        <v>20855</v>
      </c>
      <c r="F148" s="8">
        <v>4</v>
      </c>
      <c r="G148" s="8" t="b">
        <f>IF(FACT_REVIEWS[[#This Row],[ProductRate]] &gt;= 4, TRUE, FALSE)</f>
        <v>1</v>
      </c>
    </row>
    <row r="149" spans="1:7" x14ac:dyDescent="0.3">
      <c r="A149" s="8">
        <v>3147</v>
      </c>
      <c r="B149" s="8">
        <v>10792</v>
      </c>
      <c r="C149" s="8">
        <v>218</v>
      </c>
      <c r="D149" s="10">
        <v>45559</v>
      </c>
      <c r="E149" s="8" t="s">
        <v>4230</v>
      </c>
      <c r="F149" s="8">
        <v>4</v>
      </c>
      <c r="G149" s="8" t="b">
        <f>IF(FACT_REVIEWS[[#This Row],[ProductRate]] &gt;= 4, TRUE, FALSE)</f>
        <v>1</v>
      </c>
    </row>
    <row r="150" spans="1:7" x14ac:dyDescent="0.3">
      <c r="A150" s="8">
        <v>3148</v>
      </c>
      <c r="B150" s="8">
        <v>10792</v>
      </c>
      <c r="C150" s="8">
        <v>295</v>
      </c>
      <c r="D150" s="10">
        <v>45492</v>
      </c>
      <c r="E150" s="8" t="s">
        <v>20856</v>
      </c>
      <c r="F150" s="8">
        <v>3</v>
      </c>
      <c r="G150" s="8" t="b">
        <f>IF(FACT_REVIEWS[[#This Row],[ProductRate]] &gt;= 4, TRUE, FALSE)</f>
        <v>0</v>
      </c>
    </row>
    <row r="151" spans="1:7" x14ac:dyDescent="0.3">
      <c r="A151" s="8">
        <v>3149</v>
      </c>
      <c r="B151" s="8">
        <v>10498</v>
      </c>
      <c r="C151" s="8">
        <v>217</v>
      </c>
      <c r="D151" s="10">
        <v>45468</v>
      </c>
      <c r="E151" s="8" t="s">
        <v>20857</v>
      </c>
      <c r="F151" s="8">
        <v>2</v>
      </c>
      <c r="G151" s="8" t="b">
        <f>IF(FACT_REVIEWS[[#This Row],[ProductRate]] &gt;= 4, TRUE, FALSE)</f>
        <v>0</v>
      </c>
    </row>
    <row r="152" spans="1:7" x14ac:dyDescent="0.3">
      <c r="A152" s="8">
        <v>3150</v>
      </c>
      <c r="B152" s="8">
        <v>10498</v>
      </c>
      <c r="C152" s="8">
        <v>277</v>
      </c>
      <c r="D152" s="10">
        <v>45491</v>
      </c>
      <c r="E152" s="8" t="s">
        <v>20858</v>
      </c>
      <c r="F152" s="8">
        <v>1</v>
      </c>
      <c r="G152" s="8" t="b">
        <f>IF(FACT_REVIEWS[[#This Row],[ProductRate]] &gt;= 4, TRUE, FALSE)</f>
        <v>0</v>
      </c>
    </row>
    <row r="153" spans="1:7" x14ac:dyDescent="0.3">
      <c r="A153" s="8">
        <v>3151</v>
      </c>
      <c r="B153" s="8">
        <v>10953</v>
      </c>
      <c r="C153" s="8">
        <v>286</v>
      </c>
      <c r="D153" s="10">
        <v>45551</v>
      </c>
      <c r="E153" s="8" t="s">
        <v>20859</v>
      </c>
      <c r="F153" s="8">
        <v>4</v>
      </c>
      <c r="G153" s="8" t="b">
        <f>IF(FACT_REVIEWS[[#This Row],[ProductRate]] &gt;= 4, TRUE, FALSE)</f>
        <v>1</v>
      </c>
    </row>
    <row r="154" spans="1:7" x14ac:dyDescent="0.3">
      <c r="A154" s="8">
        <v>3152</v>
      </c>
      <c r="B154" s="8">
        <v>10953</v>
      </c>
      <c r="C154" s="8">
        <v>265</v>
      </c>
      <c r="D154" s="10">
        <v>45525</v>
      </c>
      <c r="E154" s="8" t="s">
        <v>20860</v>
      </c>
      <c r="F154" s="8">
        <v>4</v>
      </c>
      <c r="G154" s="8" t="b">
        <f>IF(FACT_REVIEWS[[#This Row],[ProductRate]] &gt;= 4, TRUE, FALSE)</f>
        <v>1</v>
      </c>
    </row>
    <row r="155" spans="1:7" x14ac:dyDescent="0.3">
      <c r="A155" s="8">
        <v>3153</v>
      </c>
      <c r="B155" s="8">
        <v>10953</v>
      </c>
      <c r="C155" s="8">
        <v>226</v>
      </c>
      <c r="D155" s="10">
        <v>45558</v>
      </c>
      <c r="E155" s="8" t="s">
        <v>20861</v>
      </c>
      <c r="F155" s="8">
        <v>5</v>
      </c>
      <c r="G155" s="8" t="b">
        <f>IF(FACT_REVIEWS[[#This Row],[ProductRate]] &gt;= 4, TRUE, FALSE)</f>
        <v>1</v>
      </c>
    </row>
    <row r="156" spans="1:7" x14ac:dyDescent="0.3">
      <c r="A156" s="8">
        <v>3154</v>
      </c>
      <c r="B156" s="8">
        <v>10309</v>
      </c>
      <c r="C156" s="8">
        <v>269</v>
      </c>
      <c r="D156" s="10">
        <v>45560</v>
      </c>
      <c r="E156" s="8" t="s">
        <v>20862</v>
      </c>
      <c r="F156" s="8">
        <v>4</v>
      </c>
      <c r="G156" s="8" t="b">
        <f>IF(FACT_REVIEWS[[#This Row],[ProductRate]] &gt;= 4, TRUE, FALSE)</f>
        <v>1</v>
      </c>
    </row>
    <row r="157" spans="1:7" x14ac:dyDescent="0.3">
      <c r="A157" s="8">
        <v>3155</v>
      </c>
      <c r="B157" s="8">
        <v>10345</v>
      </c>
      <c r="C157" s="8">
        <v>271</v>
      </c>
      <c r="D157" s="10">
        <v>45486</v>
      </c>
      <c r="E157" s="8" t="s">
        <v>20863</v>
      </c>
      <c r="F157" s="8">
        <v>3</v>
      </c>
      <c r="G157" s="8" t="b">
        <f>IF(FACT_REVIEWS[[#This Row],[ProductRate]] &gt;= 4, TRUE, FALSE)</f>
        <v>0</v>
      </c>
    </row>
    <row r="158" spans="1:7" x14ac:dyDescent="0.3">
      <c r="A158" s="8">
        <v>3156</v>
      </c>
      <c r="B158" s="8">
        <v>10345</v>
      </c>
      <c r="C158" s="8">
        <v>248</v>
      </c>
      <c r="D158" s="10">
        <v>45540</v>
      </c>
      <c r="E158" s="8" t="s">
        <v>20864</v>
      </c>
      <c r="F158" s="8">
        <v>1</v>
      </c>
      <c r="G158" s="8" t="b">
        <f>IF(FACT_REVIEWS[[#This Row],[ProductRate]] &gt;= 4, TRUE, FALSE)</f>
        <v>0</v>
      </c>
    </row>
    <row r="159" spans="1:7" x14ac:dyDescent="0.3">
      <c r="A159" s="8">
        <v>3157</v>
      </c>
      <c r="B159" s="8">
        <v>10345</v>
      </c>
      <c r="C159" s="8">
        <v>230</v>
      </c>
      <c r="D159" s="10">
        <v>45313</v>
      </c>
      <c r="E159" s="8" t="s">
        <v>4183</v>
      </c>
      <c r="F159" s="8">
        <v>3</v>
      </c>
      <c r="G159" s="8" t="b">
        <f>IF(FACT_REVIEWS[[#This Row],[ProductRate]] &gt;= 4, TRUE, FALSE)</f>
        <v>0</v>
      </c>
    </row>
    <row r="160" spans="1:7" x14ac:dyDescent="0.3">
      <c r="A160" s="8">
        <v>3158</v>
      </c>
      <c r="B160" s="8">
        <v>10793</v>
      </c>
      <c r="C160" s="8">
        <v>249</v>
      </c>
      <c r="D160" s="10">
        <v>45064</v>
      </c>
      <c r="E160" s="8" t="s">
        <v>20865</v>
      </c>
      <c r="F160" s="8">
        <v>1</v>
      </c>
      <c r="G160" s="8" t="b">
        <f>IF(FACT_REVIEWS[[#This Row],[ProductRate]] &gt;= 4, TRUE, FALSE)</f>
        <v>0</v>
      </c>
    </row>
    <row r="161" spans="1:7" x14ac:dyDescent="0.3">
      <c r="A161" s="8">
        <v>3159</v>
      </c>
      <c r="B161" s="8">
        <v>10793</v>
      </c>
      <c r="C161" s="8">
        <v>215</v>
      </c>
      <c r="D161" s="10">
        <v>45530</v>
      </c>
      <c r="E161" s="8" t="s">
        <v>20866</v>
      </c>
      <c r="F161" s="8">
        <v>1</v>
      </c>
      <c r="G161" s="8" t="b">
        <f>IF(FACT_REVIEWS[[#This Row],[ProductRate]] &gt;= 4, TRUE, FALSE)</f>
        <v>0</v>
      </c>
    </row>
    <row r="162" spans="1:7" x14ac:dyDescent="0.3">
      <c r="A162" s="8">
        <v>3160</v>
      </c>
      <c r="B162" s="8">
        <v>10194</v>
      </c>
      <c r="C162" s="8">
        <v>216</v>
      </c>
      <c r="D162" s="10">
        <v>45464</v>
      </c>
      <c r="E162" s="8" t="s">
        <v>20867</v>
      </c>
      <c r="F162" s="8">
        <v>1</v>
      </c>
      <c r="G162" s="8" t="b">
        <f>IF(FACT_REVIEWS[[#This Row],[ProductRate]] &gt;= 4, TRUE, FALSE)</f>
        <v>0</v>
      </c>
    </row>
    <row r="163" spans="1:7" x14ac:dyDescent="0.3">
      <c r="A163" s="8">
        <v>3161</v>
      </c>
      <c r="B163" s="8">
        <v>10194</v>
      </c>
      <c r="C163" s="8">
        <v>296</v>
      </c>
      <c r="D163" s="10">
        <v>45524</v>
      </c>
      <c r="E163" s="8" t="s">
        <v>20868</v>
      </c>
      <c r="F163" s="8">
        <v>1</v>
      </c>
      <c r="G163" s="8" t="b">
        <f>IF(FACT_REVIEWS[[#This Row],[ProductRate]] &gt;= 4, TRUE, FALSE)</f>
        <v>0</v>
      </c>
    </row>
    <row r="164" spans="1:7" x14ac:dyDescent="0.3">
      <c r="A164" s="8">
        <v>3162</v>
      </c>
      <c r="B164" s="8">
        <v>10385</v>
      </c>
      <c r="C164" s="8">
        <v>222</v>
      </c>
      <c r="D164" s="10">
        <v>45556</v>
      </c>
      <c r="E164" s="8" t="s">
        <v>13671</v>
      </c>
      <c r="F164" s="8">
        <v>3</v>
      </c>
      <c r="G164" s="8" t="b">
        <f>IF(FACT_REVIEWS[[#This Row],[ProductRate]] &gt;= 4, TRUE, FALSE)</f>
        <v>0</v>
      </c>
    </row>
    <row r="165" spans="1:7" x14ac:dyDescent="0.3">
      <c r="A165" s="8">
        <v>3163</v>
      </c>
      <c r="B165" s="8">
        <v>10075</v>
      </c>
      <c r="C165" s="8">
        <v>286</v>
      </c>
      <c r="D165" s="10">
        <v>45544</v>
      </c>
      <c r="E165" s="8" t="s">
        <v>20869</v>
      </c>
      <c r="F165" s="8">
        <v>2</v>
      </c>
      <c r="G165" s="8" t="b">
        <f>IF(FACT_REVIEWS[[#This Row],[ProductRate]] &gt;= 4, TRUE, FALSE)</f>
        <v>0</v>
      </c>
    </row>
    <row r="166" spans="1:7" x14ac:dyDescent="0.3">
      <c r="A166" s="8">
        <v>3164</v>
      </c>
      <c r="B166" s="8">
        <v>10075</v>
      </c>
      <c r="C166" s="8">
        <v>298</v>
      </c>
      <c r="D166" s="10">
        <v>45496</v>
      </c>
      <c r="E166" s="8" t="s">
        <v>20870</v>
      </c>
      <c r="F166" s="8">
        <v>5</v>
      </c>
      <c r="G166" s="8" t="b">
        <f>IF(FACT_REVIEWS[[#This Row],[ProductRate]] &gt;= 4, TRUE, FALSE)</f>
        <v>1</v>
      </c>
    </row>
    <row r="167" spans="1:7" x14ac:dyDescent="0.3">
      <c r="A167" s="8">
        <v>3165</v>
      </c>
      <c r="B167" s="8">
        <v>10075</v>
      </c>
      <c r="C167" s="8">
        <v>232</v>
      </c>
      <c r="D167" s="10">
        <v>45423</v>
      </c>
      <c r="E167" s="8" t="s">
        <v>4069</v>
      </c>
      <c r="F167" s="8">
        <v>1</v>
      </c>
      <c r="G167" s="8" t="b">
        <f>IF(FACT_REVIEWS[[#This Row],[ProductRate]] &gt;= 4, TRUE, FALSE)</f>
        <v>0</v>
      </c>
    </row>
    <row r="168" spans="1:7" x14ac:dyDescent="0.3">
      <c r="A168" s="8">
        <v>3166</v>
      </c>
      <c r="B168" s="8">
        <v>10581</v>
      </c>
      <c r="C168" s="8">
        <v>253</v>
      </c>
      <c r="D168" s="10">
        <v>45469</v>
      </c>
      <c r="E168" s="8" t="s">
        <v>20871</v>
      </c>
      <c r="F168" s="8">
        <v>4</v>
      </c>
      <c r="G168" s="8" t="b">
        <f>IF(FACT_REVIEWS[[#This Row],[ProductRate]] &gt;= 4, TRUE, FALSE)</f>
        <v>1</v>
      </c>
    </row>
    <row r="169" spans="1:7" x14ac:dyDescent="0.3">
      <c r="A169" s="8">
        <v>3167</v>
      </c>
      <c r="B169" s="8">
        <v>10210</v>
      </c>
      <c r="C169" s="8">
        <v>272</v>
      </c>
      <c r="D169" s="10">
        <v>45452</v>
      </c>
      <c r="E169" s="8" t="s">
        <v>20872</v>
      </c>
      <c r="F169" s="8">
        <v>3</v>
      </c>
      <c r="G169" s="8" t="b">
        <f>IF(FACT_REVIEWS[[#This Row],[ProductRate]] &gt;= 4, TRUE, FALSE)</f>
        <v>0</v>
      </c>
    </row>
    <row r="170" spans="1:7" x14ac:dyDescent="0.3">
      <c r="A170" s="8">
        <v>3168</v>
      </c>
      <c r="B170" s="8">
        <v>10778</v>
      </c>
      <c r="C170" s="8">
        <v>230</v>
      </c>
      <c r="D170" s="10">
        <v>45431</v>
      </c>
      <c r="E170" s="8" t="s">
        <v>20873</v>
      </c>
      <c r="F170" s="8">
        <v>4</v>
      </c>
      <c r="G170" s="8" t="b">
        <f>IF(FACT_REVIEWS[[#This Row],[ProductRate]] &gt;= 4, TRUE, FALSE)</f>
        <v>1</v>
      </c>
    </row>
    <row r="171" spans="1:7" x14ac:dyDescent="0.3">
      <c r="A171" s="8">
        <v>3169</v>
      </c>
      <c r="B171" s="8">
        <v>10778</v>
      </c>
      <c r="C171" s="8">
        <v>216</v>
      </c>
      <c r="D171" s="10">
        <v>45428</v>
      </c>
      <c r="E171" s="8" t="s">
        <v>20874</v>
      </c>
      <c r="F171" s="8">
        <v>2</v>
      </c>
      <c r="G171" s="8" t="b">
        <f>IF(FACT_REVIEWS[[#This Row],[ProductRate]] &gt;= 4, TRUE, FALSE)</f>
        <v>0</v>
      </c>
    </row>
    <row r="172" spans="1:7" x14ac:dyDescent="0.3">
      <c r="A172" s="8">
        <v>3170</v>
      </c>
      <c r="B172" s="8">
        <v>10778</v>
      </c>
      <c r="C172" s="8">
        <v>219</v>
      </c>
      <c r="D172" s="10">
        <v>45338</v>
      </c>
      <c r="E172" s="8" t="s">
        <v>4025</v>
      </c>
      <c r="F172" s="8">
        <v>1</v>
      </c>
      <c r="G172" s="8" t="b">
        <f>IF(FACT_REVIEWS[[#This Row],[ProductRate]] &gt;= 4, TRUE, FALSE)</f>
        <v>0</v>
      </c>
    </row>
    <row r="173" spans="1:7" x14ac:dyDescent="0.3">
      <c r="A173" s="8">
        <v>3171</v>
      </c>
      <c r="B173" s="8">
        <v>10778</v>
      </c>
      <c r="C173" s="8">
        <v>238</v>
      </c>
      <c r="D173" s="10">
        <v>45548</v>
      </c>
      <c r="E173" s="8" t="s">
        <v>3715</v>
      </c>
      <c r="F173" s="8">
        <v>5</v>
      </c>
      <c r="G173" s="8" t="b">
        <f>IF(FACT_REVIEWS[[#This Row],[ProductRate]] &gt;= 4, TRUE, FALSE)</f>
        <v>1</v>
      </c>
    </row>
    <row r="174" spans="1:7" x14ac:dyDescent="0.3">
      <c r="A174" s="8">
        <v>3172</v>
      </c>
      <c r="B174" s="8">
        <v>10495</v>
      </c>
      <c r="C174" s="8">
        <v>209</v>
      </c>
      <c r="D174" s="10">
        <v>45454</v>
      </c>
      <c r="E174" s="8" t="s">
        <v>20875</v>
      </c>
      <c r="F174" s="8">
        <v>5</v>
      </c>
      <c r="G174" s="8" t="b">
        <f>IF(FACT_REVIEWS[[#This Row],[ProductRate]] &gt;= 4, TRUE, FALSE)</f>
        <v>1</v>
      </c>
    </row>
    <row r="175" spans="1:7" x14ac:dyDescent="0.3">
      <c r="A175" s="8">
        <v>3173</v>
      </c>
      <c r="B175" s="8">
        <v>10495</v>
      </c>
      <c r="C175" s="8">
        <v>271</v>
      </c>
      <c r="D175" s="10">
        <v>45521</v>
      </c>
      <c r="E175" s="8" t="s">
        <v>3355</v>
      </c>
      <c r="F175" s="8">
        <v>4</v>
      </c>
      <c r="G175" s="8" t="b">
        <f>IF(FACT_REVIEWS[[#This Row],[ProductRate]] &gt;= 4, TRUE, FALSE)</f>
        <v>1</v>
      </c>
    </row>
    <row r="176" spans="1:7" x14ac:dyDescent="0.3">
      <c r="A176" s="8">
        <v>3174</v>
      </c>
      <c r="B176" s="8">
        <v>10271</v>
      </c>
      <c r="C176" s="8">
        <v>293</v>
      </c>
      <c r="D176" s="10">
        <v>45557</v>
      </c>
      <c r="E176" s="8" t="s">
        <v>16460</v>
      </c>
      <c r="F176" s="8">
        <v>4</v>
      </c>
      <c r="G176" s="8" t="b">
        <f>IF(FACT_REVIEWS[[#This Row],[ProductRate]] &gt;= 4, TRUE, FALSE)</f>
        <v>1</v>
      </c>
    </row>
    <row r="177" spans="1:7" x14ac:dyDescent="0.3">
      <c r="A177" s="8">
        <v>3175</v>
      </c>
      <c r="B177" s="8">
        <v>10399</v>
      </c>
      <c r="C177" s="8">
        <v>296</v>
      </c>
      <c r="D177" s="10">
        <v>45278</v>
      </c>
      <c r="E177" s="8" t="s">
        <v>12146</v>
      </c>
      <c r="F177" s="8">
        <v>1</v>
      </c>
      <c r="G177" s="8" t="b">
        <f>IF(FACT_REVIEWS[[#This Row],[ProductRate]] &gt;= 4, TRUE, FALSE)</f>
        <v>0</v>
      </c>
    </row>
    <row r="178" spans="1:7" x14ac:dyDescent="0.3">
      <c r="A178" s="8">
        <v>3176</v>
      </c>
      <c r="B178" s="8">
        <v>10983</v>
      </c>
      <c r="C178" s="8">
        <v>254</v>
      </c>
      <c r="D178" s="10">
        <v>45555</v>
      </c>
      <c r="E178" s="8" t="s">
        <v>20876</v>
      </c>
      <c r="F178" s="8">
        <v>1</v>
      </c>
      <c r="G178" s="8" t="b">
        <f>IF(FACT_REVIEWS[[#This Row],[ProductRate]] &gt;= 4, TRUE, FALSE)</f>
        <v>0</v>
      </c>
    </row>
    <row r="179" spans="1:7" x14ac:dyDescent="0.3">
      <c r="A179" s="8">
        <v>3177</v>
      </c>
      <c r="B179" s="8">
        <v>10983</v>
      </c>
      <c r="C179" s="8">
        <v>269</v>
      </c>
      <c r="D179" s="10">
        <v>45548</v>
      </c>
      <c r="E179" s="8" t="s">
        <v>20877</v>
      </c>
      <c r="F179" s="8">
        <v>1</v>
      </c>
      <c r="G179" s="8" t="b">
        <f>IF(FACT_REVIEWS[[#This Row],[ProductRate]] &gt;= 4, TRUE, FALSE)</f>
        <v>0</v>
      </c>
    </row>
    <row r="180" spans="1:7" x14ac:dyDescent="0.3">
      <c r="A180" s="8">
        <v>3178</v>
      </c>
      <c r="B180" s="8">
        <v>10522</v>
      </c>
      <c r="C180" s="8">
        <v>201</v>
      </c>
      <c r="D180" s="10">
        <v>45451</v>
      </c>
      <c r="E180" s="8" t="s">
        <v>20878</v>
      </c>
      <c r="F180" s="8">
        <v>2</v>
      </c>
      <c r="G180" s="8" t="b">
        <f>IF(FACT_REVIEWS[[#This Row],[ProductRate]] &gt;= 4, TRUE, FALSE)</f>
        <v>0</v>
      </c>
    </row>
    <row r="181" spans="1:7" x14ac:dyDescent="0.3">
      <c r="A181" s="8">
        <v>3179</v>
      </c>
      <c r="B181" s="8">
        <v>10522</v>
      </c>
      <c r="C181" s="8">
        <v>242</v>
      </c>
      <c r="D181" s="10">
        <v>45549</v>
      </c>
      <c r="E181" s="8" t="s">
        <v>20879</v>
      </c>
      <c r="F181" s="8">
        <v>2</v>
      </c>
      <c r="G181" s="8" t="b">
        <f>IF(FACT_REVIEWS[[#This Row],[ProductRate]] &gt;= 4, TRUE, FALSE)</f>
        <v>0</v>
      </c>
    </row>
    <row r="182" spans="1:7" x14ac:dyDescent="0.3">
      <c r="A182" s="8">
        <v>3180</v>
      </c>
      <c r="B182" s="8">
        <v>10522</v>
      </c>
      <c r="C182" s="8">
        <v>294</v>
      </c>
      <c r="D182" s="10">
        <v>45541</v>
      </c>
      <c r="E182" s="8" t="s">
        <v>20880</v>
      </c>
      <c r="F182" s="8">
        <v>4</v>
      </c>
      <c r="G182" s="8" t="b">
        <f>IF(FACT_REVIEWS[[#This Row],[ProductRate]] &gt;= 4, TRUE, FALSE)</f>
        <v>1</v>
      </c>
    </row>
    <row r="183" spans="1:7" x14ac:dyDescent="0.3">
      <c r="A183" s="8">
        <v>3181</v>
      </c>
      <c r="B183" s="8">
        <v>10522</v>
      </c>
      <c r="C183" s="8">
        <v>241</v>
      </c>
      <c r="D183" s="10">
        <v>45392</v>
      </c>
      <c r="E183" s="8" t="s">
        <v>20881</v>
      </c>
      <c r="F183" s="8">
        <v>3</v>
      </c>
      <c r="G183" s="8" t="b">
        <f>IF(FACT_REVIEWS[[#This Row],[ProductRate]] &gt;= 4, TRUE, FALSE)</f>
        <v>0</v>
      </c>
    </row>
    <row r="184" spans="1:7" x14ac:dyDescent="0.3">
      <c r="A184" s="8">
        <v>3182</v>
      </c>
      <c r="B184" s="8">
        <v>10871</v>
      </c>
      <c r="C184" s="8">
        <v>224</v>
      </c>
      <c r="D184" s="10">
        <v>45190</v>
      </c>
      <c r="E184" s="8" t="s">
        <v>20882</v>
      </c>
      <c r="F184" s="8">
        <v>2</v>
      </c>
      <c r="G184" s="8" t="b">
        <f>IF(FACT_REVIEWS[[#This Row],[ProductRate]] &gt;= 4, TRUE, FALSE)</f>
        <v>0</v>
      </c>
    </row>
    <row r="185" spans="1:7" x14ac:dyDescent="0.3">
      <c r="A185" s="8">
        <v>3183</v>
      </c>
      <c r="B185" s="8">
        <v>10871</v>
      </c>
      <c r="C185" s="8">
        <v>291</v>
      </c>
      <c r="D185" s="10">
        <v>45438</v>
      </c>
      <c r="E185" s="8" t="s">
        <v>20883</v>
      </c>
      <c r="F185" s="8">
        <v>1</v>
      </c>
      <c r="G185" s="8" t="b">
        <f>IF(FACT_REVIEWS[[#This Row],[ProductRate]] &gt;= 4, TRUE, FALSE)</f>
        <v>0</v>
      </c>
    </row>
    <row r="186" spans="1:7" x14ac:dyDescent="0.3">
      <c r="A186" s="8">
        <v>3184</v>
      </c>
      <c r="B186" s="8">
        <v>10525</v>
      </c>
      <c r="C186" s="8">
        <v>253</v>
      </c>
      <c r="D186" s="10">
        <v>45548</v>
      </c>
      <c r="E186" s="8" t="s">
        <v>20884</v>
      </c>
      <c r="F186" s="8">
        <v>2</v>
      </c>
      <c r="G186" s="8" t="b">
        <f>IF(FACT_REVIEWS[[#This Row],[ProductRate]] &gt;= 4, TRUE, FALSE)</f>
        <v>0</v>
      </c>
    </row>
    <row r="187" spans="1:7" x14ac:dyDescent="0.3">
      <c r="A187" s="8">
        <v>3185</v>
      </c>
      <c r="B187" s="8">
        <v>10525</v>
      </c>
      <c r="C187" s="8">
        <v>274</v>
      </c>
      <c r="D187" s="10">
        <v>45518</v>
      </c>
      <c r="E187" s="8" t="s">
        <v>20885</v>
      </c>
      <c r="F187" s="8">
        <v>4</v>
      </c>
      <c r="G187" s="8" t="b">
        <f>IF(FACT_REVIEWS[[#This Row],[ProductRate]] &gt;= 4, TRUE, FALSE)</f>
        <v>1</v>
      </c>
    </row>
    <row r="188" spans="1:7" x14ac:dyDescent="0.3">
      <c r="A188" s="8">
        <v>3186</v>
      </c>
      <c r="B188" s="8">
        <v>10769</v>
      </c>
      <c r="C188" s="8">
        <v>237</v>
      </c>
      <c r="D188" s="10">
        <v>44935</v>
      </c>
      <c r="E188" s="8" t="s">
        <v>20886</v>
      </c>
      <c r="F188" s="8">
        <v>3</v>
      </c>
      <c r="G188" s="8" t="b">
        <f>IF(FACT_REVIEWS[[#This Row],[ProductRate]] &gt;= 4, TRUE, FALSE)</f>
        <v>0</v>
      </c>
    </row>
    <row r="189" spans="1:7" x14ac:dyDescent="0.3">
      <c r="A189" s="8">
        <v>3187</v>
      </c>
      <c r="B189" s="8">
        <v>10907</v>
      </c>
      <c r="C189" s="8">
        <v>256</v>
      </c>
      <c r="D189" s="10">
        <v>45489</v>
      </c>
      <c r="E189" s="8" t="s">
        <v>20887</v>
      </c>
      <c r="F189" s="8">
        <v>1</v>
      </c>
      <c r="G189" s="8" t="b">
        <f>IF(FACT_REVIEWS[[#This Row],[ProductRate]] &gt;= 4, TRUE, FALSE)</f>
        <v>0</v>
      </c>
    </row>
    <row r="190" spans="1:7" x14ac:dyDescent="0.3">
      <c r="A190" s="8">
        <v>3188</v>
      </c>
      <c r="B190" s="8">
        <v>10907</v>
      </c>
      <c r="C190" s="8">
        <v>283</v>
      </c>
      <c r="D190" s="10">
        <v>45463</v>
      </c>
      <c r="E190" s="8" t="s">
        <v>20888</v>
      </c>
      <c r="F190" s="8">
        <v>5</v>
      </c>
      <c r="G190" s="8" t="b">
        <f>IF(FACT_REVIEWS[[#This Row],[ProductRate]] &gt;= 4, TRUE, FALSE)</f>
        <v>1</v>
      </c>
    </row>
    <row r="191" spans="1:7" x14ac:dyDescent="0.3">
      <c r="A191" s="8">
        <v>3189</v>
      </c>
      <c r="B191" s="8">
        <v>10907</v>
      </c>
      <c r="C191" s="8">
        <v>284</v>
      </c>
      <c r="D191" s="10">
        <v>45297</v>
      </c>
      <c r="E191" s="8" t="s">
        <v>19163</v>
      </c>
      <c r="F191" s="8">
        <v>5</v>
      </c>
      <c r="G191" s="8" t="b">
        <f>IF(FACT_REVIEWS[[#This Row],[ProductRate]] &gt;= 4, TRUE, FALSE)</f>
        <v>1</v>
      </c>
    </row>
    <row r="192" spans="1:7" x14ac:dyDescent="0.3">
      <c r="A192" s="8">
        <v>3190</v>
      </c>
      <c r="B192" s="8">
        <v>10796</v>
      </c>
      <c r="C192" s="8">
        <v>245</v>
      </c>
      <c r="D192" s="10">
        <v>45532</v>
      </c>
      <c r="E192" s="8" t="s">
        <v>20889</v>
      </c>
      <c r="F192" s="8">
        <v>5</v>
      </c>
      <c r="G192" s="8" t="b">
        <f>IF(FACT_REVIEWS[[#This Row],[ProductRate]] &gt;= 4, TRUE, FALSE)</f>
        <v>1</v>
      </c>
    </row>
    <row r="193" spans="1:7" x14ac:dyDescent="0.3">
      <c r="A193" s="8">
        <v>3191</v>
      </c>
      <c r="B193" s="8">
        <v>10796</v>
      </c>
      <c r="C193" s="8">
        <v>231</v>
      </c>
      <c r="D193" s="10">
        <v>45471</v>
      </c>
      <c r="E193" s="8" t="s">
        <v>20890</v>
      </c>
      <c r="F193" s="8">
        <v>5</v>
      </c>
      <c r="G193" s="8" t="b">
        <f>IF(FACT_REVIEWS[[#This Row],[ProductRate]] &gt;= 4, TRUE, FALSE)</f>
        <v>1</v>
      </c>
    </row>
    <row r="194" spans="1:7" x14ac:dyDescent="0.3">
      <c r="A194" s="8">
        <v>3192</v>
      </c>
      <c r="B194" s="8">
        <v>10192</v>
      </c>
      <c r="C194" s="8">
        <v>216</v>
      </c>
      <c r="D194" s="10">
        <v>45498</v>
      </c>
      <c r="E194" s="8" t="s">
        <v>3431</v>
      </c>
      <c r="F194" s="8">
        <v>2</v>
      </c>
      <c r="G194" s="8" t="b">
        <f>IF(FACT_REVIEWS[[#This Row],[ProductRate]] &gt;= 4, TRUE, FALSE)</f>
        <v>0</v>
      </c>
    </row>
    <row r="195" spans="1:7" x14ac:dyDescent="0.3">
      <c r="A195" s="8">
        <v>3193</v>
      </c>
      <c r="B195" s="8">
        <v>10880</v>
      </c>
      <c r="C195" s="8">
        <v>251</v>
      </c>
      <c r="D195" s="10">
        <v>45550</v>
      </c>
      <c r="E195" s="8" t="s">
        <v>20891</v>
      </c>
      <c r="F195" s="8">
        <v>2</v>
      </c>
      <c r="G195" s="8" t="b">
        <f>IF(FACT_REVIEWS[[#This Row],[ProductRate]] &gt;= 4, TRUE, FALSE)</f>
        <v>0</v>
      </c>
    </row>
    <row r="196" spans="1:7" x14ac:dyDescent="0.3">
      <c r="A196" s="8">
        <v>3194</v>
      </c>
      <c r="B196" s="8">
        <v>10764</v>
      </c>
      <c r="C196" s="8">
        <v>213</v>
      </c>
      <c r="D196" s="10">
        <v>45554</v>
      </c>
      <c r="E196" s="8" t="s">
        <v>20892</v>
      </c>
      <c r="F196" s="8">
        <v>1</v>
      </c>
      <c r="G196" s="8" t="b">
        <f>IF(FACT_REVIEWS[[#This Row],[ProductRate]] &gt;= 4, TRUE, FALSE)</f>
        <v>0</v>
      </c>
    </row>
    <row r="197" spans="1:7" x14ac:dyDescent="0.3">
      <c r="A197" s="8">
        <v>3195</v>
      </c>
      <c r="B197" s="8">
        <v>10764</v>
      </c>
      <c r="C197" s="8">
        <v>231</v>
      </c>
      <c r="D197" s="10">
        <v>45538</v>
      </c>
      <c r="E197" s="8" t="s">
        <v>20893</v>
      </c>
      <c r="F197" s="8">
        <v>4</v>
      </c>
      <c r="G197" s="8" t="b">
        <f>IF(FACT_REVIEWS[[#This Row],[ProductRate]] &gt;= 4, TRUE, FALSE)</f>
        <v>1</v>
      </c>
    </row>
    <row r="198" spans="1:7" x14ac:dyDescent="0.3">
      <c r="A198" s="8">
        <v>3196</v>
      </c>
      <c r="B198" s="8">
        <v>10751</v>
      </c>
      <c r="C198" s="8">
        <v>273</v>
      </c>
      <c r="D198" s="10">
        <v>45521</v>
      </c>
      <c r="E198" s="8" t="s">
        <v>20894</v>
      </c>
      <c r="F198" s="8">
        <v>2</v>
      </c>
      <c r="G198" s="8" t="b">
        <f>IF(FACT_REVIEWS[[#This Row],[ProductRate]] &gt;= 4, TRUE, FALSE)</f>
        <v>0</v>
      </c>
    </row>
    <row r="199" spans="1:7" x14ac:dyDescent="0.3">
      <c r="A199" s="8">
        <v>3197</v>
      </c>
      <c r="B199" s="8">
        <v>10386</v>
      </c>
      <c r="C199" s="8">
        <v>219</v>
      </c>
      <c r="D199" s="10">
        <v>45361</v>
      </c>
      <c r="E199" s="8" t="s">
        <v>20895</v>
      </c>
      <c r="F199" s="8">
        <v>1</v>
      </c>
      <c r="G199" s="8" t="b">
        <f>IF(FACT_REVIEWS[[#This Row],[ProductRate]] &gt;= 4, TRUE, FALSE)</f>
        <v>0</v>
      </c>
    </row>
    <row r="200" spans="1:7" x14ac:dyDescent="0.3">
      <c r="A200" s="8">
        <v>3198</v>
      </c>
      <c r="B200" s="8">
        <v>10386</v>
      </c>
      <c r="C200" s="8">
        <v>260</v>
      </c>
      <c r="D200" s="10">
        <v>45500</v>
      </c>
      <c r="E200" s="8" t="s">
        <v>20896</v>
      </c>
      <c r="F200" s="8">
        <v>1</v>
      </c>
      <c r="G200" s="8" t="b">
        <f>IF(FACT_REVIEWS[[#This Row],[ProductRate]] &gt;= 4, TRUE, FALSE)</f>
        <v>0</v>
      </c>
    </row>
    <row r="201" spans="1:7" x14ac:dyDescent="0.3">
      <c r="A201" s="8">
        <v>3199</v>
      </c>
      <c r="B201" s="8">
        <v>10386</v>
      </c>
      <c r="C201" s="8">
        <v>213</v>
      </c>
      <c r="D201" s="10">
        <v>45351</v>
      </c>
      <c r="E201" s="8" t="s">
        <v>20897</v>
      </c>
      <c r="F201" s="8">
        <v>2</v>
      </c>
      <c r="G201" s="8" t="b">
        <f>IF(FACT_REVIEWS[[#This Row],[ProductRate]] &gt;= 4, TRUE, FALSE)</f>
        <v>0</v>
      </c>
    </row>
    <row r="202" spans="1:7" x14ac:dyDescent="0.3">
      <c r="A202" s="8">
        <v>3200</v>
      </c>
      <c r="B202" s="8">
        <v>10386</v>
      </c>
      <c r="C202" s="8">
        <v>216</v>
      </c>
      <c r="D202" s="10">
        <v>45365</v>
      </c>
      <c r="E202" s="8" t="s">
        <v>20898</v>
      </c>
      <c r="F202" s="8">
        <v>2</v>
      </c>
      <c r="G202" s="8" t="b">
        <f>IF(FACT_REVIEWS[[#This Row],[ProductRate]] &gt;= 4, TRUE, FALSE)</f>
        <v>0</v>
      </c>
    </row>
    <row r="203" spans="1:7" x14ac:dyDescent="0.3">
      <c r="A203" s="8">
        <v>3201</v>
      </c>
      <c r="B203" s="8">
        <v>10759</v>
      </c>
      <c r="C203" s="8">
        <v>252</v>
      </c>
      <c r="D203" s="10">
        <v>45539</v>
      </c>
      <c r="E203" s="8" t="s">
        <v>20899</v>
      </c>
      <c r="F203" s="8">
        <v>4</v>
      </c>
      <c r="G203" s="8" t="b">
        <f>IF(FACT_REVIEWS[[#This Row],[ProductRate]] &gt;= 4, TRUE, FALSE)</f>
        <v>1</v>
      </c>
    </row>
    <row r="204" spans="1:7" x14ac:dyDescent="0.3">
      <c r="A204" s="8">
        <v>3202</v>
      </c>
      <c r="B204" s="8">
        <v>10759</v>
      </c>
      <c r="C204" s="8">
        <v>205</v>
      </c>
      <c r="D204" s="10">
        <v>45505</v>
      </c>
      <c r="E204" s="8" t="s">
        <v>20900</v>
      </c>
      <c r="F204" s="8">
        <v>3</v>
      </c>
      <c r="G204" s="8" t="b">
        <f>IF(FACT_REVIEWS[[#This Row],[ProductRate]] &gt;= 4, TRUE, FALSE)</f>
        <v>0</v>
      </c>
    </row>
    <row r="205" spans="1:7" x14ac:dyDescent="0.3">
      <c r="A205" s="8">
        <v>3203</v>
      </c>
      <c r="B205" s="8">
        <v>10759</v>
      </c>
      <c r="C205" s="8">
        <v>253</v>
      </c>
      <c r="D205" s="10">
        <v>45278</v>
      </c>
      <c r="E205" s="8" t="s">
        <v>13004</v>
      </c>
      <c r="F205" s="8">
        <v>2</v>
      </c>
      <c r="G205" s="8" t="b">
        <f>IF(FACT_REVIEWS[[#This Row],[ProductRate]] &gt;= 4, TRUE, FALSE)</f>
        <v>0</v>
      </c>
    </row>
    <row r="206" spans="1:7" x14ac:dyDescent="0.3">
      <c r="A206" s="8">
        <v>3204</v>
      </c>
      <c r="B206" s="8">
        <v>10669</v>
      </c>
      <c r="C206" s="8">
        <v>254</v>
      </c>
      <c r="D206" s="10">
        <v>45454</v>
      </c>
      <c r="E206" s="8" t="s">
        <v>4020</v>
      </c>
      <c r="F206" s="8">
        <v>4</v>
      </c>
      <c r="G206" s="8" t="b">
        <f>IF(FACT_REVIEWS[[#This Row],[ProductRate]] &gt;= 4, TRUE, FALSE)</f>
        <v>1</v>
      </c>
    </row>
    <row r="207" spans="1:7" x14ac:dyDescent="0.3">
      <c r="A207" s="8">
        <v>3205</v>
      </c>
      <c r="B207" s="8">
        <v>10979</v>
      </c>
      <c r="C207" s="8">
        <v>299</v>
      </c>
      <c r="D207" s="10">
        <v>45496</v>
      </c>
      <c r="E207" s="8" t="s">
        <v>20901</v>
      </c>
      <c r="F207" s="8">
        <v>2</v>
      </c>
      <c r="G207" s="8" t="b">
        <f>IF(FACT_REVIEWS[[#This Row],[ProductRate]] &gt;= 4, TRUE, FALSE)</f>
        <v>0</v>
      </c>
    </row>
    <row r="208" spans="1:7" x14ac:dyDescent="0.3">
      <c r="A208" s="8">
        <v>3206</v>
      </c>
      <c r="B208" s="8">
        <v>10979</v>
      </c>
      <c r="C208" s="8">
        <v>290</v>
      </c>
      <c r="D208" s="10">
        <v>45557</v>
      </c>
      <c r="E208" s="8" t="s">
        <v>20902</v>
      </c>
      <c r="F208" s="8">
        <v>2</v>
      </c>
      <c r="G208" s="8" t="b">
        <f>IF(FACT_REVIEWS[[#This Row],[ProductRate]] &gt;= 4, TRUE, FALSE)</f>
        <v>0</v>
      </c>
    </row>
    <row r="209" spans="1:7" x14ac:dyDescent="0.3">
      <c r="A209" s="8">
        <v>3207</v>
      </c>
      <c r="B209" s="8">
        <v>10979</v>
      </c>
      <c r="C209" s="8">
        <v>250</v>
      </c>
      <c r="D209" s="10">
        <v>45457</v>
      </c>
      <c r="E209" s="8" t="s">
        <v>20903</v>
      </c>
      <c r="F209" s="8">
        <v>2</v>
      </c>
      <c r="G209" s="8" t="b">
        <f>IF(FACT_REVIEWS[[#This Row],[ProductRate]] &gt;= 4, TRUE, FALSE)</f>
        <v>0</v>
      </c>
    </row>
    <row r="210" spans="1:7" x14ac:dyDescent="0.3">
      <c r="A210" s="8">
        <v>3208</v>
      </c>
      <c r="B210" s="8">
        <v>10496</v>
      </c>
      <c r="C210" s="8">
        <v>222</v>
      </c>
      <c r="D210" s="10">
        <v>45557</v>
      </c>
      <c r="E210" s="8" t="s">
        <v>20904</v>
      </c>
      <c r="F210" s="8">
        <v>3</v>
      </c>
      <c r="G210" s="8" t="b">
        <f>IF(FACT_REVIEWS[[#This Row],[ProductRate]] &gt;= 4, TRUE, FALSE)</f>
        <v>0</v>
      </c>
    </row>
    <row r="211" spans="1:7" x14ac:dyDescent="0.3">
      <c r="A211" s="8">
        <v>3209</v>
      </c>
      <c r="B211" s="8">
        <v>10496</v>
      </c>
      <c r="C211" s="8">
        <v>283</v>
      </c>
      <c r="D211" s="10">
        <v>45360</v>
      </c>
      <c r="E211" s="8" t="s">
        <v>20905</v>
      </c>
      <c r="F211" s="8">
        <v>1</v>
      </c>
      <c r="G211" s="8" t="b">
        <f>IF(FACT_REVIEWS[[#This Row],[ProductRate]] &gt;= 4, TRUE, FALSE)</f>
        <v>0</v>
      </c>
    </row>
    <row r="212" spans="1:7" x14ac:dyDescent="0.3">
      <c r="A212" s="8">
        <v>3210</v>
      </c>
      <c r="B212" s="8">
        <v>10496</v>
      </c>
      <c r="C212" s="8">
        <v>204</v>
      </c>
      <c r="D212" s="10">
        <v>45512</v>
      </c>
      <c r="E212" s="8" t="s">
        <v>20906</v>
      </c>
      <c r="F212" s="8">
        <v>5</v>
      </c>
      <c r="G212" s="8" t="b">
        <f>IF(FACT_REVIEWS[[#This Row],[ProductRate]] &gt;= 4, TRUE, FALSE)</f>
        <v>1</v>
      </c>
    </row>
    <row r="213" spans="1:7" x14ac:dyDescent="0.3">
      <c r="A213" s="8">
        <v>3211</v>
      </c>
      <c r="B213" s="8">
        <v>10116</v>
      </c>
      <c r="C213" s="8">
        <v>232</v>
      </c>
      <c r="D213" s="10">
        <v>45544</v>
      </c>
      <c r="E213" s="8" t="s">
        <v>20907</v>
      </c>
      <c r="F213" s="8">
        <v>4</v>
      </c>
      <c r="G213" s="8" t="b">
        <f>IF(FACT_REVIEWS[[#This Row],[ProductRate]] &gt;= 4, TRUE, FALSE)</f>
        <v>1</v>
      </c>
    </row>
    <row r="214" spans="1:7" x14ac:dyDescent="0.3">
      <c r="A214" s="8">
        <v>3212</v>
      </c>
      <c r="B214" s="8">
        <v>10163</v>
      </c>
      <c r="C214" s="8">
        <v>280</v>
      </c>
      <c r="D214" s="10">
        <v>45558</v>
      </c>
      <c r="E214" s="8" t="s">
        <v>20908</v>
      </c>
      <c r="F214" s="8">
        <v>5</v>
      </c>
      <c r="G214" s="8" t="b">
        <f>IF(FACT_REVIEWS[[#This Row],[ProductRate]] &gt;= 4, TRUE, FALSE)</f>
        <v>1</v>
      </c>
    </row>
    <row r="215" spans="1:7" x14ac:dyDescent="0.3">
      <c r="A215" s="8">
        <v>3213</v>
      </c>
      <c r="B215" s="8">
        <v>10748</v>
      </c>
      <c r="C215" s="8">
        <v>284</v>
      </c>
      <c r="D215" s="10">
        <v>45501</v>
      </c>
      <c r="E215" s="8" t="s">
        <v>20909</v>
      </c>
      <c r="F215" s="8">
        <v>4</v>
      </c>
      <c r="G215" s="8" t="b">
        <f>IF(FACT_REVIEWS[[#This Row],[ProductRate]] &gt;= 4, TRUE, FALSE)</f>
        <v>1</v>
      </c>
    </row>
    <row r="216" spans="1:7" x14ac:dyDescent="0.3">
      <c r="A216" s="8">
        <v>3214</v>
      </c>
      <c r="B216" s="8">
        <v>10748</v>
      </c>
      <c r="C216" s="8">
        <v>268</v>
      </c>
      <c r="D216" s="10">
        <v>45560</v>
      </c>
      <c r="E216" s="8" t="s">
        <v>20910</v>
      </c>
      <c r="F216" s="8">
        <v>3</v>
      </c>
      <c r="G216" s="8" t="b">
        <f>IF(FACT_REVIEWS[[#This Row],[ProductRate]] &gt;= 4, TRUE, FALSE)</f>
        <v>0</v>
      </c>
    </row>
    <row r="217" spans="1:7" x14ac:dyDescent="0.3">
      <c r="A217" s="8">
        <v>3215</v>
      </c>
      <c r="B217" s="8">
        <v>10736</v>
      </c>
      <c r="C217" s="8">
        <v>266</v>
      </c>
      <c r="D217" s="10">
        <v>45559</v>
      </c>
      <c r="E217" s="8" t="s">
        <v>20911</v>
      </c>
      <c r="F217" s="8">
        <v>4</v>
      </c>
      <c r="G217" s="8" t="b">
        <f>IF(FACT_REVIEWS[[#This Row],[ProductRate]] &gt;= 4, TRUE, FALSE)</f>
        <v>1</v>
      </c>
    </row>
    <row r="218" spans="1:7" x14ac:dyDescent="0.3">
      <c r="A218" s="8">
        <v>3216</v>
      </c>
      <c r="B218" s="8">
        <v>10736</v>
      </c>
      <c r="C218" s="8">
        <v>249</v>
      </c>
      <c r="D218" s="10">
        <v>45522</v>
      </c>
      <c r="E218" s="8" t="s">
        <v>11459</v>
      </c>
      <c r="F218" s="8">
        <v>5</v>
      </c>
      <c r="G218" s="8" t="b">
        <f>IF(FACT_REVIEWS[[#This Row],[ProductRate]] &gt;= 4, TRUE, FALSE)</f>
        <v>1</v>
      </c>
    </row>
    <row r="219" spans="1:7" x14ac:dyDescent="0.3">
      <c r="A219" s="8">
        <v>3217</v>
      </c>
      <c r="B219" s="8">
        <v>10736</v>
      </c>
      <c r="C219" s="8">
        <v>255</v>
      </c>
      <c r="D219" s="10">
        <v>45559</v>
      </c>
      <c r="E219" s="8" t="s">
        <v>20912</v>
      </c>
      <c r="F219" s="8">
        <v>2</v>
      </c>
      <c r="G219" s="8" t="b">
        <f>IF(FACT_REVIEWS[[#This Row],[ProductRate]] &gt;= 4, TRUE, FALSE)</f>
        <v>0</v>
      </c>
    </row>
    <row r="220" spans="1:7" x14ac:dyDescent="0.3">
      <c r="A220" s="8">
        <v>3218</v>
      </c>
      <c r="B220" s="8">
        <v>10736</v>
      </c>
      <c r="C220" s="8">
        <v>254</v>
      </c>
      <c r="D220" s="10">
        <v>45532</v>
      </c>
      <c r="E220" s="8" t="s">
        <v>20913</v>
      </c>
      <c r="F220" s="8">
        <v>4</v>
      </c>
      <c r="G220" s="8" t="b">
        <f>IF(FACT_REVIEWS[[#This Row],[ProductRate]] &gt;= 4, TRUE, FALSE)</f>
        <v>1</v>
      </c>
    </row>
    <row r="221" spans="1:7" x14ac:dyDescent="0.3">
      <c r="A221" s="8">
        <v>3219</v>
      </c>
      <c r="B221" s="8">
        <v>10736</v>
      </c>
      <c r="C221" s="8">
        <v>262</v>
      </c>
      <c r="D221" s="10">
        <v>45545</v>
      </c>
      <c r="E221" s="8" t="s">
        <v>4344</v>
      </c>
      <c r="F221" s="8">
        <v>2</v>
      </c>
      <c r="G221" s="8" t="b">
        <f>IF(FACT_REVIEWS[[#This Row],[ProductRate]] &gt;= 4, TRUE, FALSE)</f>
        <v>0</v>
      </c>
    </row>
    <row r="222" spans="1:7" x14ac:dyDescent="0.3">
      <c r="A222" s="8">
        <v>3220</v>
      </c>
      <c r="B222" s="8">
        <v>10390</v>
      </c>
      <c r="C222" s="8">
        <v>288</v>
      </c>
      <c r="D222" s="10">
        <v>45169</v>
      </c>
      <c r="E222" s="8" t="s">
        <v>4583</v>
      </c>
      <c r="F222" s="8">
        <v>5</v>
      </c>
      <c r="G222" s="8" t="b">
        <f>IF(FACT_REVIEWS[[#This Row],[ProductRate]] &gt;= 4, TRUE, FALSE)</f>
        <v>1</v>
      </c>
    </row>
    <row r="223" spans="1:7" x14ac:dyDescent="0.3">
      <c r="A223" s="8">
        <v>3221</v>
      </c>
      <c r="B223" s="8">
        <v>10390</v>
      </c>
      <c r="C223" s="8">
        <v>287</v>
      </c>
      <c r="D223" s="10">
        <v>45559</v>
      </c>
      <c r="E223" s="8" t="s">
        <v>20914</v>
      </c>
      <c r="F223" s="8">
        <v>5</v>
      </c>
      <c r="G223" s="8" t="b">
        <f>IF(FACT_REVIEWS[[#This Row],[ProductRate]] &gt;= 4, TRUE, FALSE)</f>
        <v>1</v>
      </c>
    </row>
    <row r="224" spans="1:7" x14ac:dyDescent="0.3">
      <c r="A224" s="8">
        <v>3222</v>
      </c>
      <c r="B224" s="8">
        <v>10390</v>
      </c>
      <c r="C224" s="8">
        <v>283</v>
      </c>
      <c r="D224" s="10">
        <v>45261</v>
      </c>
      <c r="E224" s="8" t="s">
        <v>4082</v>
      </c>
      <c r="F224" s="8">
        <v>2</v>
      </c>
      <c r="G224" s="8" t="b">
        <f>IF(FACT_REVIEWS[[#This Row],[ProductRate]] &gt;= 4, TRUE, FALSE)</f>
        <v>0</v>
      </c>
    </row>
    <row r="225" spans="1:7" x14ac:dyDescent="0.3">
      <c r="A225" s="8">
        <v>3223</v>
      </c>
      <c r="B225" s="8">
        <v>10390</v>
      </c>
      <c r="C225" s="8">
        <v>249</v>
      </c>
      <c r="D225" s="10">
        <v>45252</v>
      </c>
      <c r="E225" s="8" t="s">
        <v>20915</v>
      </c>
      <c r="F225" s="8">
        <v>3</v>
      </c>
      <c r="G225" s="8" t="b">
        <f>IF(FACT_REVIEWS[[#This Row],[ProductRate]] &gt;= 4, TRUE, FALSE)</f>
        <v>0</v>
      </c>
    </row>
    <row r="226" spans="1:7" x14ac:dyDescent="0.3">
      <c r="A226" s="8">
        <v>3224</v>
      </c>
      <c r="B226" s="8">
        <v>10390</v>
      </c>
      <c r="C226" s="8">
        <v>204</v>
      </c>
      <c r="D226" s="10">
        <v>44937</v>
      </c>
      <c r="E226" s="8" t="s">
        <v>3439</v>
      </c>
      <c r="F226" s="8">
        <v>3</v>
      </c>
      <c r="G226" s="8" t="b">
        <f>IF(FACT_REVIEWS[[#This Row],[ProductRate]] &gt;= 4, TRUE, FALSE)</f>
        <v>0</v>
      </c>
    </row>
    <row r="227" spans="1:7" x14ac:dyDescent="0.3">
      <c r="A227" s="8">
        <v>3225</v>
      </c>
      <c r="B227" s="8">
        <v>10820</v>
      </c>
      <c r="C227" s="8">
        <v>284</v>
      </c>
      <c r="D227" s="10">
        <v>45550</v>
      </c>
      <c r="E227" s="8" t="s">
        <v>20916</v>
      </c>
      <c r="F227" s="8">
        <v>4</v>
      </c>
      <c r="G227" s="8" t="b">
        <f>IF(FACT_REVIEWS[[#This Row],[ProductRate]] &gt;= 4, TRUE, FALSE)</f>
        <v>1</v>
      </c>
    </row>
    <row r="228" spans="1:7" x14ac:dyDescent="0.3">
      <c r="A228" s="8">
        <v>3226</v>
      </c>
      <c r="B228" s="8">
        <v>10246</v>
      </c>
      <c r="C228" s="8">
        <v>267</v>
      </c>
      <c r="D228" s="10">
        <v>45045</v>
      </c>
      <c r="E228" s="8" t="s">
        <v>20917</v>
      </c>
      <c r="F228" s="8">
        <v>5</v>
      </c>
      <c r="G228" s="8" t="b">
        <f>IF(FACT_REVIEWS[[#This Row],[ProductRate]] &gt;= 4, TRUE, FALSE)</f>
        <v>1</v>
      </c>
    </row>
    <row r="229" spans="1:7" x14ac:dyDescent="0.3">
      <c r="A229" s="8">
        <v>3227</v>
      </c>
      <c r="B229" s="8">
        <v>10246</v>
      </c>
      <c r="C229" s="8">
        <v>262</v>
      </c>
      <c r="D229" s="10">
        <v>45216</v>
      </c>
      <c r="E229" s="8" t="s">
        <v>20918</v>
      </c>
      <c r="F229" s="8">
        <v>3</v>
      </c>
      <c r="G229" s="8" t="b">
        <f>IF(FACT_REVIEWS[[#This Row],[ProductRate]] &gt;= 4, TRUE, FALSE)</f>
        <v>0</v>
      </c>
    </row>
    <row r="230" spans="1:7" x14ac:dyDescent="0.3">
      <c r="A230" s="8">
        <v>3228</v>
      </c>
      <c r="B230" s="8">
        <v>10246</v>
      </c>
      <c r="C230" s="8">
        <v>289</v>
      </c>
      <c r="D230" s="10">
        <v>44930</v>
      </c>
      <c r="E230" s="8" t="s">
        <v>16259</v>
      </c>
      <c r="F230" s="8">
        <v>3</v>
      </c>
      <c r="G230" s="8" t="b">
        <f>IF(FACT_REVIEWS[[#This Row],[ProductRate]] &gt;= 4, TRUE, FALSE)</f>
        <v>0</v>
      </c>
    </row>
    <row r="231" spans="1:7" x14ac:dyDescent="0.3">
      <c r="A231" s="8">
        <v>3229</v>
      </c>
      <c r="B231" s="8">
        <v>10864</v>
      </c>
      <c r="C231" s="8">
        <v>208</v>
      </c>
      <c r="D231" s="10">
        <v>45296</v>
      </c>
      <c r="E231" s="8" t="s">
        <v>18956</v>
      </c>
      <c r="F231" s="8">
        <v>5</v>
      </c>
      <c r="G231" s="8" t="b">
        <f>IF(FACT_REVIEWS[[#This Row],[ProductRate]] &gt;= 4, TRUE, FALSE)</f>
        <v>1</v>
      </c>
    </row>
    <row r="232" spans="1:7" x14ac:dyDescent="0.3">
      <c r="A232" s="8">
        <v>3230</v>
      </c>
      <c r="B232" s="8">
        <v>10841</v>
      </c>
      <c r="C232" s="8">
        <v>249</v>
      </c>
      <c r="D232" s="10">
        <v>45556</v>
      </c>
      <c r="E232" s="8" t="s">
        <v>20919</v>
      </c>
      <c r="F232" s="8">
        <v>4</v>
      </c>
      <c r="G232" s="8" t="b">
        <f>IF(FACT_REVIEWS[[#This Row],[ProductRate]] &gt;= 4, TRUE, FALSE)</f>
        <v>1</v>
      </c>
    </row>
    <row r="233" spans="1:7" x14ac:dyDescent="0.3">
      <c r="A233" s="8">
        <v>3231</v>
      </c>
      <c r="B233" s="8">
        <v>10185</v>
      </c>
      <c r="C233" s="8">
        <v>220</v>
      </c>
      <c r="D233" s="10">
        <v>45556</v>
      </c>
      <c r="E233" s="8" t="s">
        <v>20920</v>
      </c>
      <c r="F233" s="8">
        <v>1</v>
      </c>
      <c r="G233" s="8" t="b">
        <f>IF(FACT_REVIEWS[[#This Row],[ProductRate]] &gt;= 4, TRUE, FALSE)</f>
        <v>0</v>
      </c>
    </row>
    <row r="234" spans="1:7" x14ac:dyDescent="0.3">
      <c r="A234" s="8">
        <v>3232</v>
      </c>
      <c r="B234" s="8">
        <v>10185</v>
      </c>
      <c r="C234" s="8">
        <v>261</v>
      </c>
      <c r="D234" s="10">
        <v>45490</v>
      </c>
      <c r="E234" s="8" t="s">
        <v>20921</v>
      </c>
      <c r="F234" s="8">
        <v>5</v>
      </c>
      <c r="G234" s="8" t="b">
        <f>IF(FACT_REVIEWS[[#This Row],[ProductRate]] &gt;= 4, TRUE, FALSE)</f>
        <v>1</v>
      </c>
    </row>
    <row r="235" spans="1:7" x14ac:dyDescent="0.3">
      <c r="A235" s="8">
        <v>3233</v>
      </c>
      <c r="B235" s="8">
        <v>10592</v>
      </c>
      <c r="C235" s="8">
        <v>237</v>
      </c>
      <c r="D235" s="10">
        <v>45554</v>
      </c>
      <c r="E235" s="8" t="s">
        <v>20922</v>
      </c>
      <c r="F235" s="8">
        <v>2</v>
      </c>
      <c r="G235" s="8" t="b">
        <f>IF(FACT_REVIEWS[[#This Row],[ProductRate]] &gt;= 4, TRUE, FALSE)</f>
        <v>0</v>
      </c>
    </row>
    <row r="236" spans="1:7" x14ac:dyDescent="0.3">
      <c r="A236" s="8">
        <v>3234</v>
      </c>
      <c r="B236" s="8">
        <v>10592</v>
      </c>
      <c r="C236" s="8">
        <v>274</v>
      </c>
      <c r="D236" s="10">
        <v>45542</v>
      </c>
      <c r="E236" s="8" t="s">
        <v>20923</v>
      </c>
      <c r="F236" s="8">
        <v>3</v>
      </c>
      <c r="G236" s="8" t="b">
        <f>IF(FACT_REVIEWS[[#This Row],[ProductRate]] &gt;= 4, TRUE, FALSE)</f>
        <v>0</v>
      </c>
    </row>
    <row r="237" spans="1:7" x14ac:dyDescent="0.3">
      <c r="A237" s="8">
        <v>3235</v>
      </c>
      <c r="B237" s="8">
        <v>10292</v>
      </c>
      <c r="C237" s="8">
        <v>283</v>
      </c>
      <c r="D237" s="10">
        <v>45530</v>
      </c>
      <c r="E237" s="8" t="s">
        <v>20924</v>
      </c>
      <c r="F237" s="8">
        <v>5</v>
      </c>
      <c r="G237" s="8" t="b">
        <f>IF(FACT_REVIEWS[[#This Row],[ProductRate]] &gt;= 4, TRUE, FALSE)</f>
        <v>1</v>
      </c>
    </row>
    <row r="238" spans="1:7" x14ac:dyDescent="0.3">
      <c r="A238" s="8">
        <v>3236</v>
      </c>
      <c r="B238" s="8">
        <v>10609</v>
      </c>
      <c r="C238" s="8">
        <v>251</v>
      </c>
      <c r="D238" s="10">
        <v>45552</v>
      </c>
      <c r="E238" s="8" t="s">
        <v>20925</v>
      </c>
      <c r="F238" s="8">
        <v>2</v>
      </c>
      <c r="G238" s="8" t="b">
        <f>IF(FACT_REVIEWS[[#This Row],[ProductRate]] &gt;= 4, TRUE, FALSE)</f>
        <v>0</v>
      </c>
    </row>
    <row r="239" spans="1:7" x14ac:dyDescent="0.3">
      <c r="A239" s="8">
        <v>3237</v>
      </c>
      <c r="B239" s="8">
        <v>10449</v>
      </c>
      <c r="C239" s="8">
        <v>251</v>
      </c>
      <c r="D239" s="10">
        <v>45544</v>
      </c>
      <c r="E239" s="8" t="s">
        <v>20926</v>
      </c>
      <c r="F239" s="8">
        <v>5</v>
      </c>
      <c r="G239" s="8" t="b">
        <f>IF(FACT_REVIEWS[[#This Row],[ProductRate]] &gt;= 4, TRUE, FALSE)</f>
        <v>1</v>
      </c>
    </row>
    <row r="240" spans="1:7" x14ac:dyDescent="0.3">
      <c r="A240" s="8">
        <v>3238</v>
      </c>
      <c r="B240" s="8">
        <v>10449</v>
      </c>
      <c r="C240" s="8">
        <v>206</v>
      </c>
      <c r="D240" s="10">
        <v>45535</v>
      </c>
      <c r="E240" s="8" t="s">
        <v>3980</v>
      </c>
      <c r="F240" s="8">
        <v>5</v>
      </c>
      <c r="G240" s="8" t="b">
        <f>IF(FACT_REVIEWS[[#This Row],[ProductRate]] &gt;= 4, TRUE, FALSE)</f>
        <v>1</v>
      </c>
    </row>
    <row r="241" spans="1:7" x14ac:dyDescent="0.3">
      <c r="A241" s="8">
        <v>3239</v>
      </c>
      <c r="B241" s="8">
        <v>10517</v>
      </c>
      <c r="C241" s="8">
        <v>248</v>
      </c>
      <c r="D241" s="10">
        <v>45085</v>
      </c>
      <c r="E241" s="8" t="s">
        <v>20927</v>
      </c>
      <c r="F241" s="8">
        <v>2</v>
      </c>
      <c r="G241" s="8" t="b">
        <f>IF(FACT_REVIEWS[[#This Row],[ProductRate]] &gt;= 4, TRUE, FALSE)</f>
        <v>0</v>
      </c>
    </row>
    <row r="242" spans="1:7" x14ac:dyDescent="0.3">
      <c r="A242" s="8">
        <v>3240</v>
      </c>
      <c r="B242" s="8">
        <v>10580</v>
      </c>
      <c r="C242" s="8">
        <v>202</v>
      </c>
      <c r="D242" s="10">
        <v>45547</v>
      </c>
      <c r="E242" s="8" t="s">
        <v>3987</v>
      </c>
      <c r="F242" s="8">
        <v>3</v>
      </c>
      <c r="G242" s="8" t="b">
        <f>IF(FACT_REVIEWS[[#This Row],[ProductRate]] &gt;= 4, TRUE, FALSE)</f>
        <v>0</v>
      </c>
    </row>
    <row r="243" spans="1:7" x14ac:dyDescent="0.3">
      <c r="A243" s="8">
        <v>3241</v>
      </c>
      <c r="B243" s="8">
        <v>10580</v>
      </c>
      <c r="C243" s="8">
        <v>201</v>
      </c>
      <c r="D243" s="10">
        <v>45375</v>
      </c>
      <c r="E243" s="8" t="s">
        <v>20928</v>
      </c>
      <c r="F243" s="8">
        <v>4</v>
      </c>
      <c r="G243" s="8" t="b">
        <f>IF(FACT_REVIEWS[[#This Row],[ProductRate]] &gt;= 4, TRUE, FALSE)</f>
        <v>1</v>
      </c>
    </row>
    <row r="244" spans="1:7" x14ac:dyDescent="0.3">
      <c r="A244" s="8">
        <v>3242</v>
      </c>
      <c r="B244" s="8">
        <v>10580</v>
      </c>
      <c r="C244" s="8">
        <v>235</v>
      </c>
      <c r="D244" s="10">
        <v>45455</v>
      </c>
      <c r="E244" s="8" t="s">
        <v>20929</v>
      </c>
      <c r="F244" s="8">
        <v>4</v>
      </c>
      <c r="G244" s="8" t="b">
        <f>IF(FACT_REVIEWS[[#This Row],[ProductRate]] &gt;= 4, TRUE, FALSE)</f>
        <v>1</v>
      </c>
    </row>
    <row r="245" spans="1:7" x14ac:dyDescent="0.3">
      <c r="A245" s="8">
        <v>3243</v>
      </c>
      <c r="B245" s="8">
        <v>10580</v>
      </c>
      <c r="C245" s="8">
        <v>268</v>
      </c>
      <c r="D245" s="10">
        <v>45555</v>
      </c>
      <c r="E245" s="8" t="s">
        <v>3250</v>
      </c>
      <c r="F245" s="8">
        <v>5</v>
      </c>
      <c r="G245" s="8" t="b">
        <f>IF(FACT_REVIEWS[[#This Row],[ProductRate]] &gt;= 4, TRUE, FALSE)</f>
        <v>1</v>
      </c>
    </row>
    <row r="246" spans="1:7" x14ac:dyDescent="0.3">
      <c r="A246" s="8">
        <v>3244</v>
      </c>
      <c r="B246" s="8">
        <v>10223</v>
      </c>
      <c r="C246" s="8">
        <v>292</v>
      </c>
      <c r="D246" s="10">
        <v>45445</v>
      </c>
      <c r="E246" s="8" t="s">
        <v>20930</v>
      </c>
      <c r="F246" s="8">
        <v>5</v>
      </c>
      <c r="G246" s="8" t="b">
        <f>IF(FACT_REVIEWS[[#This Row],[ProductRate]] &gt;= 4, TRUE, FALSE)</f>
        <v>1</v>
      </c>
    </row>
    <row r="247" spans="1:7" x14ac:dyDescent="0.3">
      <c r="A247" s="8">
        <v>3245</v>
      </c>
      <c r="B247" s="8">
        <v>10514</v>
      </c>
      <c r="C247" s="8">
        <v>236</v>
      </c>
      <c r="D247" s="10">
        <v>45551</v>
      </c>
      <c r="E247" s="8" t="s">
        <v>20931</v>
      </c>
      <c r="F247" s="8">
        <v>2</v>
      </c>
      <c r="G247" s="8" t="b">
        <f>IF(FACT_REVIEWS[[#This Row],[ProductRate]] &gt;= 4, TRUE, FALSE)</f>
        <v>0</v>
      </c>
    </row>
    <row r="248" spans="1:7" x14ac:dyDescent="0.3">
      <c r="A248" s="8">
        <v>3246</v>
      </c>
      <c r="B248" s="8">
        <v>10963</v>
      </c>
      <c r="C248" s="8">
        <v>234</v>
      </c>
      <c r="D248" s="10">
        <v>45371</v>
      </c>
      <c r="E248" s="8" t="s">
        <v>20932</v>
      </c>
      <c r="F248" s="8">
        <v>5</v>
      </c>
      <c r="G248" s="8" t="b">
        <f>IF(FACT_REVIEWS[[#This Row],[ProductRate]] &gt;= 4, TRUE, FALSE)</f>
        <v>1</v>
      </c>
    </row>
    <row r="249" spans="1:7" x14ac:dyDescent="0.3">
      <c r="A249" s="8">
        <v>3247</v>
      </c>
      <c r="B249" s="8">
        <v>10742</v>
      </c>
      <c r="C249" s="8">
        <v>260</v>
      </c>
      <c r="D249" s="10">
        <v>45558</v>
      </c>
      <c r="E249" s="8" t="s">
        <v>20933</v>
      </c>
      <c r="F249" s="8">
        <v>2</v>
      </c>
      <c r="G249" s="8" t="b">
        <f>IF(FACT_REVIEWS[[#This Row],[ProductRate]] &gt;= 4, TRUE, FALSE)</f>
        <v>0</v>
      </c>
    </row>
    <row r="250" spans="1:7" x14ac:dyDescent="0.3">
      <c r="A250" s="8">
        <v>3248</v>
      </c>
      <c r="B250" s="8">
        <v>10742</v>
      </c>
      <c r="C250" s="8">
        <v>252</v>
      </c>
      <c r="D250" s="10">
        <v>45525</v>
      </c>
      <c r="E250" s="8" t="s">
        <v>20934</v>
      </c>
      <c r="F250" s="8">
        <v>4</v>
      </c>
      <c r="G250" s="8" t="b">
        <f>IF(FACT_REVIEWS[[#This Row],[ProductRate]] &gt;= 4, TRUE, FALSE)</f>
        <v>1</v>
      </c>
    </row>
    <row r="251" spans="1:7" x14ac:dyDescent="0.3">
      <c r="A251" s="8">
        <v>3249</v>
      </c>
      <c r="B251" s="8">
        <v>10742</v>
      </c>
      <c r="C251" s="8">
        <v>262</v>
      </c>
      <c r="D251" s="10">
        <v>45424</v>
      </c>
      <c r="E251" s="8" t="s">
        <v>20935</v>
      </c>
      <c r="F251" s="8">
        <v>1</v>
      </c>
      <c r="G251" s="8" t="b">
        <f>IF(FACT_REVIEWS[[#This Row],[ProductRate]] &gt;= 4, TRUE, FALSE)</f>
        <v>0</v>
      </c>
    </row>
    <row r="252" spans="1:7" x14ac:dyDescent="0.3">
      <c r="A252" s="8">
        <v>3250</v>
      </c>
      <c r="B252" s="8">
        <v>10262</v>
      </c>
      <c r="C252" s="8">
        <v>262</v>
      </c>
      <c r="D252" s="10">
        <v>45509</v>
      </c>
      <c r="E252" s="8" t="s">
        <v>20936</v>
      </c>
      <c r="F252" s="8">
        <v>1</v>
      </c>
      <c r="G252" s="8" t="b">
        <f>IF(FACT_REVIEWS[[#This Row],[ProductRate]] &gt;= 4, TRUE, FALSE)</f>
        <v>0</v>
      </c>
    </row>
    <row r="253" spans="1:7" x14ac:dyDescent="0.3">
      <c r="A253" s="8">
        <v>3251</v>
      </c>
      <c r="B253" s="8">
        <v>10262</v>
      </c>
      <c r="C253" s="8">
        <v>211</v>
      </c>
      <c r="D253" s="10">
        <v>45469</v>
      </c>
      <c r="E253" s="8" t="s">
        <v>20937</v>
      </c>
      <c r="F253" s="8">
        <v>3</v>
      </c>
      <c r="G253" s="8" t="b">
        <f>IF(FACT_REVIEWS[[#This Row],[ProductRate]] &gt;= 4, TRUE, FALSE)</f>
        <v>0</v>
      </c>
    </row>
    <row r="254" spans="1:7" x14ac:dyDescent="0.3">
      <c r="A254" s="8">
        <v>3252</v>
      </c>
      <c r="B254" s="8">
        <v>10615</v>
      </c>
      <c r="C254" s="8">
        <v>261</v>
      </c>
      <c r="D254" s="10">
        <v>45472</v>
      </c>
      <c r="E254" s="8" t="s">
        <v>4145</v>
      </c>
      <c r="F254" s="8">
        <v>1</v>
      </c>
      <c r="G254" s="8" t="b">
        <f>IF(FACT_REVIEWS[[#This Row],[ProductRate]] &gt;= 4, TRUE, FALSE)</f>
        <v>0</v>
      </c>
    </row>
    <row r="255" spans="1:7" x14ac:dyDescent="0.3">
      <c r="A255" s="8">
        <v>3253</v>
      </c>
      <c r="B255" s="8">
        <v>10615</v>
      </c>
      <c r="C255" s="8">
        <v>263</v>
      </c>
      <c r="D255" s="10">
        <v>45445</v>
      </c>
      <c r="E255" s="8" t="s">
        <v>19821</v>
      </c>
      <c r="F255" s="8">
        <v>5</v>
      </c>
      <c r="G255" s="8" t="b">
        <f>IF(FACT_REVIEWS[[#This Row],[ProductRate]] &gt;= 4, TRUE, FALSE)</f>
        <v>1</v>
      </c>
    </row>
    <row r="256" spans="1:7" x14ac:dyDescent="0.3">
      <c r="A256" s="8">
        <v>3254</v>
      </c>
      <c r="B256" s="8">
        <v>10615</v>
      </c>
      <c r="C256" s="8">
        <v>282</v>
      </c>
      <c r="D256" s="10">
        <v>45541</v>
      </c>
      <c r="E256" s="8" t="s">
        <v>4349</v>
      </c>
      <c r="F256" s="8">
        <v>4</v>
      </c>
      <c r="G256" s="8" t="b">
        <f>IF(FACT_REVIEWS[[#This Row],[ProductRate]] &gt;= 4, TRUE, FALSE)</f>
        <v>1</v>
      </c>
    </row>
    <row r="257" spans="1:7" x14ac:dyDescent="0.3">
      <c r="A257" s="8">
        <v>3255</v>
      </c>
      <c r="B257" s="8">
        <v>10615</v>
      </c>
      <c r="C257" s="8">
        <v>208</v>
      </c>
      <c r="D257" s="10">
        <v>45542</v>
      </c>
      <c r="E257" s="8" t="s">
        <v>19743</v>
      </c>
      <c r="F257" s="8">
        <v>3</v>
      </c>
      <c r="G257" s="8" t="b">
        <f>IF(FACT_REVIEWS[[#This Row],[ProductRate]] &gt;= 4, TRUE, FALSE)</f>
        <v>0</v>
      </c>
    </row>
    <row r="258" spans="1:7" x14ac:dyDescent="0.3">
      <c r="A258" s="8">
        <v>3256</v>
      </c>
      <c r="B258" s="8">
        <v>10615</v>
      </c>
      <c r="C258" s="8">
        <v>271</v>
      </c>
      <c r="D258" s="10">
        <v>45560</v>
      </c>
      <c r="E258" s="8" t="s">
        <v>20938</v>
      </c>
      <c r="F258" s="8">
        <v>5</v>
      </c>
      <c r="G258" s="8" t="b">
        <f>IF(FACT_REVIEWS[[#This Row],[ProductRate]] &gt;= 4, TRUE, FALSE)</f>
        <v>1</v>
      </c>
    </row>
    <row r="259" spans="1:7" x14ac:dyDescent="0.3">
      <c r="A259" s="8">
        <v>3257</v>
      </c>
      <c r="B259" s="8">
        <v>10615</v>
      </c>
      <c r="C259" s="8">
        <v>255</v>
      </c>
      <c r="D259" s="10">
        <v>45517</v>
      </c>
      <c r="E259" s="8" t="s">
        <v>15017</v>
      </c>
      <c r="F259" s="8">
        <v>5</v>
      </c>
      <c r="G259" s="8" t="b">
        <f>IF(FACT_REVIEWS[[#This Row],[ProductRate]] &gt;= 4, TRUE, FALSE)</f>
        <v>1</v>
      </c>
    </row>
    <row r="260" spans="1:7" x14ac:dyDescent="0.3">
      <c r="A260" s="8">
        <v>3258</v>
      </c>
      <c r="B260" s="8">
        <v>10615</v>
      </c>
      <c r="C260" s="8">
        <v>219</v>
      </c>
      <c r="D260" s="10">
        <v>45273</v>
      </c>
      <c r="E260" s="8" t="s">
        <v>20939</v>
      </c>
      <c r="F260" s="8">
        <v>3</v>
      </c>
      <c r="G260" s="8" t="b">
        <f>IF(FACT_REVIEWS[[#This Row],[ProductRate]] &gt;= 4, TRUE, FALSE)</f>
        <v>0</v>
      </c>
    </row>
    <row r="261" spans="1:7" x14ac:dyDescent="0.3">
      <c r="A261" s="8">
        <v>3259</v>
      </c>
      <c r="B261" s="8">
        <v>10476</v>
      </c>
      <c r="C261" s="8">
        <v>289</v>
      </c>
      <c r="D261" s="10">
        <v>45432</v>
      </c>
      <c r="E261" s="8" t="s">
        <v>20940</v>
      </c>
      <c r="F261" s="8">
        <v>1</v>
      </c>
      <c r="G261" s="8" t="b">
        <f>IF(FACT_REVIEWS[[#This Row],[ProductRate]] &gt;= 4, TRUE, FALSE)</f>
        <v>0</v>
      </c>
    </row>
    <row r="262" spans="1:7" x14ac:dyDescent="0.3">
      <c r="A262" s="8">
        <v>3260</v>
      </c>
      <c r="B262" s="8">
        <v>10346</v>
      </c>
      <c r="C262" s="8">
        <v>226</v>
      </c>
      <c r="D262" s="10">
        <v>45560</v>
      </c>
      <c r="E262" s="8" t="s">
        <v>20941</v>
      </c>
      <c r="F262" s="8">
        <v>3</v>
      </c>
      <c r="G262" s="8" t="b">
        <f>IF(FACT_REVIEWS[[#This Row],[ProductRate]] &gt;= 4, TRUE, FALSE)</f>
        <v>0</v>
      </c>
    </row>
    <row r="263" spans="1:7" x14ac:dyDescent="0.3">
      <c r="A263" s="8">
        <v>3261</v>
      </c>
      <c r="B263" s="8">
        <v>10346</v>
      </c>
      <c r="C263" s="8">
        <v>258</v>
      </c>
      <c r="D263" s="10">
        <v>45549</v>
      </c>
      <c r="E263" s="8" t="s">
        <v>20942</v>
      </c>
      <c r="F263" s="8">
        <v>2</v>
      </c>
      <c r="G263" s="8" t="b">
        <f>IF(FACT_REVIEWS[[#This Row],[ProductRate]] &gt;= 4, TRUE, FALSE)</f>
        <v>0</v>
      </c>
    </row>
    <row r="264" spans="1:7" x14ac:dyDescent="0.3">
      <c r="A264" s="8">
        <v>3262</v>
      </c>
      <c r="B264" s="8">
        <v>10985</v>
      </c>
      <c r="C264" s="8">
        <v>274</v>
      </c>
      <c r="D264" s="10">
        <v>45550</v>
      </c>
      <c r="E264" s="8" t="s">
        <v>20943</v>
      </c>
      <c r="F264" s="8">
        <v>3</v>
      </c>
      <c r="G264" s="8" t="b">
        <f>IF(FACT_REVIEWS[[#This Row],[ProductRate]] &gt;= 4, TRUE, FALSE)</f>
        <v>0</v>
      </c>
    </row>
    <row r="265" spans="1:7" x14ac:dyDescent="0.3">
      <c r="A265" s="8">
        <v>3263</v>
      </c>
      <c r="B265" s="8">
        <v>10985</v>
      </c>
      <c r="C265" s="8">
        <v>224</v>
      </c>
      <c r="D265" s="10">
        <v>45529</v>
      </c>
      <c r="E265" s="8" t="s">
        <v>20944</v>
      </c>
      <c r="F265" s="8">
        <v>3</v>
      </c>
      <c r="G265" s="8" t="b">
        <f>IF(FACT_REVIEWS[[#This Row],[ProductRate]] &gt;= 4, TRUE, FALSE)</f>
        <v>0</v>
      </c>
    </row>
    <row r="266" spans="1:7" x14ac:dyDescent="0.3">
      <c r="A266" s="8">
        <v>3264</v>
      </c>
      <c r="B266" s="8">
        <v>10985</v>
      </c>
      <c r="C266" s="8">
        <v>240</v>
      </c>
      <c r="D266" s="10">
        <v>45552</v>
      </c>
      <c r="E266" s="8" t="s">
        <v>20945</v>
      </c>
      <c r="F266" s="8">
        <v>5</v>
      </c>
      <c r="G266" s="8" t="b">
        <f>IF(FACT_REVIEWS[[#This Row],[ProductRate]] &gt;= 4, TRUE, FALSE)</f>
        <v>1</v>
      </c>
    </row>
    <row r="267" spans="1:7" x14ac:dyDescent="0.3">
      <c r="A267" s="8">
        <v>3265</v>
      </c>
      <c r="B267" s="8">
        <v>10985</v>
      </c>
      <c r="C267" s="8">
        <v>241</v>
      </c>
      <c r="D267" s="10">
        <v>45522</v>
      </c>
      <c r="E267" s="8" t="s">
        <v>3596</v>
      </c>
      <c r="F267" s="8">
        <v>3</v>
      </c>
      <c r="G267" s="8" t="b">
        <f>IF(FACT_REVIEWS[[#This Row],[ProductRate]] &gt;= 4, TRUE, FALSE)</f>
        <v>0</v>
      </c>
    </row>
    <row r="268" spans="1:7" x14ac:dyDescent="0.3">
      <c r="A268" s="8">
        <v>3266</v>
      </c>
      <c r="B268" s="8">
        <v>10184</v>
      </c>
      <c r="C268" s="8">
        <v>223</v>
      </c>
      <c r="D268" s="10">
        <v>45540</v>
      </c>
      <c r="E268" s="8" t="s">
        <v>20946</v>
      </c>
      <c r="F268" s="8">
        <v>1</v>
      </c>
      <c r="G268" s="8" t="b">
        <f>IF(FACT_REVIEWS[[#This Row],[ProductRate]] &gt;= 4, TRUE, FALSE)</f>
        <v>0</v>
      </c>
    </row>
    <row r="269" spans="1:7" x14ac:dyDescent="0.3">
      <c r="A269" s="8">
        <v>3267</v>
      </c>
      <c r="B269" s="8">
        <v>10184</v>
      </c>
      <c r="C269" s="8">
        <v>264</v>
      </c>
      <c r="D269" s="10">
        <v>45551</v>
      </c>
      <c r="E269" s="8" t="s">
        <v>20947</v>
      </c>
      <c r="F269" s="8">
        <v>4</v>
      </c>
      <c r="G269" s="8" t="b">
        <f>IF(FACT_REVIEWS[[#This Row],[ProductRate]] &gt;= 4, TRUE, FALSE)</f>
        <v>1</v>
      </c>
    </row>
    <row r="270" spans="1:7" x14ac:dyDescent="0.3">
      <c r="A270" s="8">
        <v>3268</v>
      </c>
      <c r="B270" s="8">
        <v>10366</v>
      </c>
      <c r="C270" s="8">
        <v>254</v>
      </c>
      <c r="D270" s="10">
        <v>45459</v>
      </c>
      <c r="E270" s="8" t="s">
        <v>3425</v>
      </c>
      <c r="F270" s="8">
        <v>4</v>
      </c>
      <c r="G270" s="8" t="b">
        <f>IF(FACT_REVIEWS[[#This Row],[ProductRate]] &gt;= 4, TRUE, FALSE)</f>
        <v>1</v>
      </c>
    </row>
    <row r="271" spans="1:7" x14ac:dyDescent="0.3">
      <c r="A271" s="8">
        <v>3269</v>
      </c>
      <c r="B271" s="8">
        <v>10366</v>
      </c>
      <c r="C271" s="8">
        <v>293</v>
      </c>
      <c r="D271" s="10">
        <v>45514</v>
      </c>
      <c r="E271" s="8" t="s">
        <v>20948</v>
      </c>
      <c r="F271" s="8">
        <v>4</v>
      </c>
      <c r="G271" s="8" t="b">
        <f>IF(FACT_REVIEWS[[#This Row],[ProductRate]] &gt;= 4, TRUE, FALSE)</f>
        <v>1</v>
      </c>
    </row>
    <row r="272" spans="1:7" x14ac:dyDescent="0.3">
      <c r="A272" s="8">
        <v>3270</v>
      </c>
      <c r="B272" s="8">
        <v>10510</v>
      </c>
      <c r="C272" s="8">
        <v>259</v>
      </c>
      <c r="D272" s="10">
        <v>45479</v>
      </c>
      <c r="E272" s="8" t="s">
        <v>11840</v>
      </c>
      <c r="F272" s="8">
        <v>5</v>
      </c>
      <c r="G272" s="8" t="b">
        <f>IF(FACT_REVIEWS[[#This Row],[ProductRate]] &gt;= 4, TRUE, FALSE)</f>
        <v>1</v>
      </c>
    </row>
    <row r="273" spans="1:7" x14ac:dyDescent="0.3">
      <c r="A273" s="8">
        <v>3271</v>
      </c>
      <c r="B273" s="8">
        <v>10510</v>
      </c>
      <c r="C273" s="8">
        <v>247</v>
      </c>
      <c r="D273" s="10">
        <v>45531</v>
      </c>
      <c r="E273" s="8" t="s">
        <v>20949</v>
      </c>
      <c r="F273" s="8">
        <v>2</v>
      </c>
      <c r="G273" s="8" t="b">
        <f>IF(FACT_REVIEWS[[#This Row],[ProductRate]] &gt;= 4, TRUE, FALSE)</f>
        <v>0</v>
      </c>
    </row>
    <row r="274" spans="1:7" x14ac:dyDescent="0.3">
      <c r="A274" s="8">
        <v>3272</v>
      </c>
      <c r="B274" s="8">
        <v>10433</v>
      </c>
      <c r="C274" s="8">
        <v>249</v>
      </c>
      <c r="D274" s="10">
        <v>45552</v>
      </c>
      <c r="E274" s="8" t="s">
        <v>20950</v>
      </c>
      <c r="F274" s="8">
        <v>1</v>
      </c>
      <c r="G274" s="8" t="b">
        <f>IF(FACT_REVIEWS[[#This Row],[ProductRate]] &gt;= 4, TRUE, FALSE)</f>
        <v>0</v>
      </c>
    </row>
    <row r="275" spans="1:7" x14ac:dyDescent="0.3">
      <c r="A275" s="8">
        <v>3273</v>
      </c>
      <c r="B275" s="8">
        <v>10433</v>
      </c>
      <c r="C275" s="8">
        <v>292</v>
      </c>
      <c r="D275" s="10">
        <v>45545</v>
      </c>
      <c r="E275" s="8" t="s">
        <v>4131</v>
      </c>
      <c r="F275" s="8">
        <v>2</v>
      </c>
      <c r="G275" s="8" t="b">
        <f>IF(FACT_REVIEWS[[#This Row],[ProductRate]] &gt;= 4, TRUE, FALSE)</f>
        <v>0</v>
      </c>
    </row>
    <row r="276" spans="1:7" x14ac:dyDescent="0.3">
      <c r="A276" s="8">
        <v>3274</v>
      </c>
      <c r="B276" s="8">
        <v>10546</v>
      </c>
      <c r="C276" s="8">
        <v>275</v>
      </c>
      <c r="D276" s="10">
        <v>45550</v>
      </c>
      <c r="E276" s="8" t="s">
        <v>11676</v>
      </c>
      <c r="F276" s="8">
        <v>4</v>
      </c>
      <c r="G276" s="8" t="b">
        <f>IF(FACT_REVIEWS[[#This Row],[ProductRate]] &gt;= 4, TRUE, FALSE)</f>
        <v>1</v>
      </c>
    </row>
    <row r="277" spans="1:7" x14ac:dyDescent="0.3">
      <c r="A277" s="8">
        <v>3275</v>
      </c>
      <c r="B277" s="8">
        <v>10546</v>
      </c>
      <c r="C277" s="8">
        <v>257</v>
      </c>
      <c r="D277" s="10">
        <v>45533</v>
      </c>
      <c r="E277" s="8" t="s">
        <v>4168</v>
      </c>
      <c r="F277" s="8">
        <v>5</v>
      </c>
      <c r="G277" s="8" t="b">
        <f>IF(FACT_REVIEWS[[#This Row],[ProductRate]] &gt;= 4, TRUE, FALSE)</f>
        <v>1</v>
      </c>
    </row>
    <row r="278" spans="1:7" x14ac:dyDescent="0.3">
      <c r="A278" s="8">
        <v>3276</v>
      </c>
      <c r="B278" s="8">
        <v>10546</v>
      </c>
      <c r="C278" s="8">
        <v>228</v>
      </c>
      <c r="D278" s="10">
        <v>45549</v>
      </c>
      <c r="E278" s="8" t="s">
        <v>10946</v>
      </c>
      <c r="F278" s="8">
        <v>1</v>
      </c>
      <c r="G278" s="8" t="b">
        <f>IF(FACT_REVIEWS[[#This Row],[ProductRate]] &gt;= 4, TRUE, FALSE)</f>
        <v>0</v>
      </c>
    </row>
    <row r="279" spans="1:7" x14ac:dyDescent="0.3">
      <c r="A279" s="8">
        <v>3277</v>
      </c>
      <c r="B279" s="8">
        <v>10703</v>
      </c>
      <c r="C279" s="8">
        <v>203</v>
      </c>
      <c r="D279" s="10">
        <v>45501</v>
      </c>
      <c r="E279" s="8" t="s">
        <v>20951</v>
      </c>
      <c r="F279" s="8">
        <v>5</v>
      </c>
      <c r="G279" s="8" t="b">
        <f>IF(FACT_REVIEWS[[#This Row],[ProductRate]] &gt;= 4, TRUE, FALSE)</f>
        <v>1</v>
      </c>
    </row>
    <row r="280" spans="1:7" x14ac:dyDescent="0.3">
      <c r="A280" s="8">
        <v>3278</v>
      </c>
      <c r="B280" s="8">
        <v>10703</v>
      </c>
      <c r="C280" s="8">
        <v>248</v>
      </c>
      <c r="D280" s="10">
        <v>45550</v>
      </c>
      <c r="E280" s="8" t="s">
        <v>20952</v>
      </c>
      <c r="F280" s="8">
        <v>3</v>
      </c>
      <c r="G280" s="8" t="b">
        <f>IF(FACT_REVIEWS[[#This Row],[ProductRate]] &gt;= 4, TRUE, FALSE)</f>
        <v>0</v>
      </c>
    </row>
    <row r="281" spans="1:7" x14ac:dyDescent="0.3">
      <c r="A281" s="8">
        <v>3279</v>
      </c>
      <c r="B281" s="8">
        <v>10610</v>
      </c>
      <c r="C281" s="8">
        <v>201</v>
      </c>
      <c r="D281" s="10">
        <v>45512</v>
      </c>
      <c r="E281" s="8" t="s">
        <v>20953</v>
      </c>
      <c r="F281" s="8">
        <v>2</v>
      </c>
      <c r="G281" s="8" t="b">
        <f>IF(FACT_REVIEWS[[#This Row],[ProductRate]] &gt;= 4, TRUE, FALSE)</f>
        <v>0</v>
      </c>
    </row>
    <row r="282" spans="1:7" x14ac:dyDescent="0.3">
      <c r="A282" s="8">
        <v>3280</v>
      </c>
      <c r="B282" s="8">
        <v>10610</v>
      </c>
      <c r="C282" s="8">
        <v>236</v>
      </c>
      <c r="D282" s="10">
        <v>45554</v>
      </c>
      <c r="E282" s="8" t="s">
        <v>20954</v>
      </c>
      <c r="F282" s="8">
        <v>4</v>
      </c>
      <c r="G282" s="8" t="b">
        <f>IF(FACT_REVIEWS[[#This Row],[ProductRate]] &gt;= 4, TRUE, FALSE)</f>
        <v>1</v>
      </c>
    </row>
    <row r="283" spans="1:7" x14ac:dyDescent="0.3">
      <c r="A283" s="8">
        <v>3281</v>
      </c>
      <c r="B283" s="8">
        <v>10610</v>
      </c>
      <c r="C283" s="8">
        <v>277</v>
      </c>
      <c r="D283" s="10">
        <v>45319</v>
      </c>
      <c r="E283" s="8" t="s">
        <v>20955</v>
      </c>
      <c r="F283" s="8">
        <v>3</v>
      </c>
      <c r="G283" s="8" t="b">
        <f>IF(FACT_REVIEWS[[#This Row],[ProductRate]] &gt;= 4, TRUE, FALSE)</f>
        <v>0</v>
      </c>
    </row>
    <row r="284" spans="1:7" x14ac:dyDescent="0.3">
      <c r="A284" s="8">
        <v>3282</v>
      </c>
      <c r="B284" s="8">
        <v>10610</v>
      </c>
      <c r="C284" s="8">
        <v>215</v>
      </c>
      <c r="D284" s="10">
        <v>45309</v>
      </c>
      <c r="E284" s="8" t="s">
        <v>4620</v>
      </c>
      <c r="F284" s="8">
        <v>2</v>
      </c>
      <c r="G284" s="8" t="b">
        <f>IF(FACT_REVIEWS[[#This Row],[ProductRate]] &gt;= 4, TRUE, FALSE)</f>
        <v>0</v>
      </c>
    </row>
    <row r="285" spans="1:7" x14ac:dyDescent="0.3">
      <c r="A285" s="8">
        <v>3283</v>
      </c>
      <c r="B285" s="8">
        <v>10610</v>
      </c>
      <c r="C285" s="8">
        <v>274</v>
      </c>
      <c r="D285" s="10">
        <v>45191</v>
      </c>
      <c r="E285" s="8" t="s">
        <v>3696</v>
      </c>
      <c r="F285" s="8">
        <v>3</v>
      </c>
      <c r="G285" s="8" t="b">
        <f>IF(FACT_REVIEWS[[#This Row],[ProductRate]] &gt;= 4, TRUE, FALSE)</f>
        <v>0</v>
      </c>
    </row>
    <row r="286" spans="1:7" x14ac:dyDescent="0.3">
      <c r="A286" s="8">
        <v>3284</v>
      </c>
      <c r="B286" s="8">
        <v>10571</v>
      </c>
      <c r="C286" s="8">
        <v>253</v>
      </c>
      <c r="D286" s="10">
        <v>45415</v>
      </c>
      <c r="E286" s="8" t="s">
        <v>20956</v>
      </c>
      <c r="F286" s="8">
        <v>1</v>
      </c>
      <c r="G286" s="8" t="b">
        <f>IF(FACT_REVIEWS[[#This Row],[ProductRate]] &gt;= 4, TRUE, FALSE)</f>
        <v>0</v>
      </c>
    </row>
    <row r="287" spans="1:7" x14ac:dyDescent="0.3">
      <c r="A287" s="8">
        <v>3285</v>
      </c>
      <c r="B287" s="8">
        <v>10571</v>
      </c>
      <c r="C287" s="8">
        <v>208</v>
      </c>
      <c r="D287" s="10">
        <v>45560</v>
      </c>
      <c r="E287" s="8" t="s">
        <v>20957</v>
      </c>
      <c r="F287" s="8">
        <v>3</v>
      </c>
      <c r="G287" s="8" t="b">
        <f>IF(FACT_REVIEWS[[#This Row],[ProductRate]] &gt;= 4, TRUE, FALSE)</f>
        <v>0</v>
      </c>
    </row>
    <row r="288" spans="1:7" x14ac:dyDescent="0.3">
      <c r="A288" s="8">
        <v>3286</v>
      </c>
      <c r="B288" s="8">
        <v>10571</v>
      </c>
      <c r="C288" s="8">
        <v>209</v>
      </c>
      <c r="D288" s="10">
        <v>45437</v>
      </c>
      <c r="E288" s="8" t="s">
        <v>20958</v>
      </c>
      <c r="F288" s="8">
        <v>3</v>
      </c>
      <c r="G288" s="8" t="b">
        <f>IF(FACT_REVIEWS[[#This Row],[ProductRate]] &gt;= 4, TRUE, FALSE)</f>
        <v>0</v>
      </c>
    </row>
    <row r="289" spans="1:7" x14ac:dyDescent="0.3">
      <c r="A289" s="8">
        <v>3287</v>
      </c>
      <c r="B289" s="8">
        <v>10056</v>
      </c>
      <c r="C289" s="8">
        <v>258</v>
      </c>
      <c r="D289" s="10">
        <v>45316</v>
      </c>
      <c r="E289" s="8" t="s">
        <v>20959</v>
      </c>
      <c r="F289" s="8">
        <v>5</v>
      </c>
      <c r="G289" s="8" t="b">
        <f>IF(FACT_REVIEWS[[#This Row],[ProductRate]] &gt;= 4, TRUE, FALSE)</f>
        <v>1</v>
      </c>
    </row>
    <row r="290" spans="1:7" x14ac:dyDescent="0.3">
      <c r="A290" s="8">
        <v>3288</v>
      </c>
      <c r="B290" s="8">
        <v>10435</v>
      </c>
      <c r="C290" s="8">
        <v>256</v>
      </c>
      <c r="D290" s="10">
        <v>45546</v>
      </c>
      <c r="E290" s="8" t="s">
        <v>20960</v>
      </c>
      <c r="F290" s="8">
        <v>2</v>
      </c>
      <c r="G290" s="8" t="b">
        <f>IF(FACT_REVIEWS[[#This Row],[ProductRate]] &gt;= 4, TRUE, FALSE)</f>
        <v>0</v>
      </c>
    </row>
    <row r="291" spans="1:7" x14ac:dyDescent="0.3">
      <c r="A291" s="8">
        <v>3289</v>
      </c>
      <c r="B291" s="8">
        <v>10161</v>
      </c>
      <c r="C291" s="8">
        <v>267</v>
      </c>
      <c r="D291" s="10">
        <v>45559</v>
      </c>
      <c r="E291" s="8" t="s">
        <v>20961</v>
      </c>
      <c r="F291" s="8">
        <v>3</v>
      </c>
      <c r="G291" s="8" t="b">
        <f>IF(FACT_REVIEWS[[#This Row],[ProductRate]] &gt;= 4, TRUE, FALSE)</f>
        <v>0</v>
      </c>
    </row>
    <row r="292" spans="1:7" x14ac:dyDescent="0.3">
      <c r="A292" s="8">
        <v>3290</v>
      </c>
      <c r="B292" s="8">
        <v>10161</v>
      </c>
      <c r="C292" s="8">
        <v>229</v>
      </c>
      <c r="D292" s="10">
        <v>45559</v>
      </c>
      <c r="E292" s="8" t="s">
        <v>20962</v>
      </c>
      <c r="F292" s="8">
        <v>4</v>
      </c>
      <c r="G292" s="8" t="b">
        <f>IF(FACT_REVIEWS[[#This Row],[ProductRate]] &gt;= 4, TRUE, FALSE)</f>
        <v>1</v>
      </c>
    </row>
    <row r="293" spans="1:7" x14ac:dyDescent="0.3">
      <c r="A293" s="8">
        <v>3291</v>
      </c>
      <c r="B293" s="8">
        <v>10161</v>
      </c>
      <c r="C293" s="8">
        <v>224</v>
      </c>
      <c r="D293" s="10">
        <v>45522</v>
      </c>
      <c r="E293" s="8" t="s">
        <v>20963</v>
      </c>
      <c r="F293" s="8">
        <v>5</v>
      </c>
      <c r="G293" s="8" t="b">
        <f>IF(FACT_REVIEWS[[#This Row],[ProductRate]] &gt;= 4, TRUE, FALSE)</f>
        <v>1</v>
      </c>
    </row>
    <row r="294" spans="1:7" x14ac:dyDescent="0.3">
      <c r="A294" s="8">
        <v>3292</v>
      </c>
      <c r="B294" s="8">
        <v>10161</v>
      </c>
      <c r="C294" s="8">
        <v>280</v>
      </c>
      <c r="D294" s="10">
        <v>45302</v>
      </c>
      <c r="E294" s="8" t="s">
        <v>4712</v>
      </c>
      <c r="F294" s="8">
        <v>3</v>
      </c>
      <c r="G294" s="8" t="b">
        <f>IF(FACT_REVIEWS[[#This Row],[ProductRate]] &gt;= 4, TRUE, FALSE)</f>
        <v>0</v>
      </c>
    </row>
    <row r="295" spans="1:7" x14ac:dyDescent="0.3">
      <c r="A295" s="8">
        <v>3293</v>
      </c>
      <c r="B295" s="8">
        <v>10161</v>
      </c>
      <c r="C295" s="8">
        <v>241</v>
      </c>
      <c r="D295" s="10">
        <v>45343</v>
      </c>
      <c r="E295" s="8" t="s">
        <v>20964</v>
      </c>
      <c r="F295" s="8">
        <v>5</v>
      </c>
      <c r="G295" s="8" t="b">
        <f>IF(FACT_REVIEWS[[#This Row],[ProductRate]] &gt;= 4, TRUE, FALSE)</f>
        <v>1</v>
      </c>
    </row>
    <row r="296" spans="1:7" x14ac:dyDescent="0.3">
      <c r="A296" s="8">
        <v>3294</v>
      </c>
      <c r="B296" s="8">
        <v>10331</v>
      </c>
      <c r="C296" s="8">
        <v>228</v>
      </c>
      <c r="D296" s="10">
        <v>45544</v>
      </c>
      <c r="E296" s="8" t="s">
        <v>20965</v>
      </c>
      <c r="F296" s="8">
        <v>3</v>
      </c>
      <c r="G296" s="8" t="b">
        <f>IF(FACT_REVIEWS[[#This Row],[ProductRate]] &gt;= 4, TRUE, FALSE)</f>
        <v>0</v>
      </c>
    </row>
    <row r="297" spans="1:7" x14ac:dyDescent="0.3">
      <c r="A297" s="8">
        <v>3295</v>
      </c>
      <c r="B297" s="8">
        <v>10331</v>
      </c>
      <c r="C297" s="8">
        <v>262</v>
      </c>
      <c r="D297" s="10">
        <v>45538</v>
      </c>
      <c r="E297" s="8" t="s">
        <v>4044</v>
      </c>
      <c r="F297" s="8">
        <v>1</v>
      </c>
      <c r="G297" s="8" t="b">
        <f>IF(FACT_REVIEWS[[#This Row],[ProductRate]] &gt;= 4, TRUE, FALSE)</f>
        <v>0</v>
      </c>
    </row>
    <row r="298" spans="1:7" x14ac:dyDescent="0.3">
      <c r="A298" s="8">
        <v>3296</v>
      </c>
      <c r="B298" s="8">
        <v>10674</v>
      </c>
      <c r="C298" s="8">
        <v>293</v>
      </c>
      <c r="D298" s="10">
        <v>45560</v>
      </c>
      <c r="E298" s="8" t="s">
        <v>20966</v>
      </c>
      <c r="F298" s="8">
        <v>5</v>
      </c>
      <c r="G298" s="8" t="b">
        <f>IF(FACT_REVIEWS[[#This Row],[ProductRate]] &gt;= 4, TRUE, FALSE)</f>
        <v>1</v>
      </c>
    </row>
    <row r="299" spans="1:7" x14ac:dyDescent="0.3">
      <c r="A299" s="8">
        <v>3297</v>
      </c>
      <c r="B299" s="8">
        <v>10674</v>
      </c>
      <c r="C299" s="8">
        <v>278</v>
      </c>
      <c r="D299" s="10">
        <v>45560</v>
      </c>
      <c r="E299" s="8" t="s">
        <v>20967</v>
      </c>
      <c r="F299" s="8">
        <v>4</v>
      </c>
      <c r="G299" s="8" t="b">
        <f>IF(FACT_REVIEWS[[#This Row],[ProductRate]] &gt;= 4, TRUE, FALSE)</f>
        <v>1</v>
      </c>
    </row>
    <row r="300" spans="1:7" x14ac:dyDescent="0.3">
      <c r="A300" s="8">
        <v>3298</v>
      </c>
      <c r="B300" s="8">
        <v>10132</v>
      </c>
      <c r="C300" s="8">
        <v>203</v>
      </c>
      <c r="D300" s="10">
        <v>45416</v>
      </c>
      <c r="E300" s="8" t="s">
        <v>20968</v>
      </c>
      <c r="F300" s="8">
        <v>1</v>
      </c>
      <c r="G300" s="8" t="b">
        <f>IF(FACT_REVIEWS[[#This Row],[ProductRate]] &gt;= 4, TRUE, FALSE)</f>
        <v>0</v>
      </c>
    </row>
    <row r="301" spans="1:7" x14ac:dyDescent="0.3">
      <c r="A301" s="8">
        <v>3299</v>
      </c>
      <c r="B301" s="8">
        <v>10132</v>
      </c>
      <c r="C301" s="8">
        <v>264</v>
      </c>
      <c r="D301" s="10">
        <v>45496</v>
      </c>
      <c r="E301" s="8" t="s">
        <v>20969</v>
      </c>
      <c r="F301" s="8">
        <v>3</v>
      </c>
      <c r="G301" s="8" t="b">
        <f>IF(FACT_REVIEWS[[#This Row],[ProductRate]] &gt;= 4, TRUE, FALSE)</f>
        <v>0</v>
      </c>
    </row>
    <row r="302" spans="1:7" x14ac:dyDescent="0.3">
      <c r="A302" s="8">
        <v>3300</v>
      </c>
      <c r="B302" s="8">
        <v>10132</v>
      </c>
      <c r="C302" s="8">
        <v>263</v>
      </c>
      <c r="D302" s="10">
        <v>45559</v>
      </c>
      <c r="E302" s="8" t="s">
        <v>20970</v>
      </c>
      <c r="F302" s="8">
        <v>4</v>
      </c>
      <c r="G302" s="8" t="b">
        <f>IF(FACT_REVIEWS[[#This Row],[ProductRate]] &gt;= 4, TRUE, FALSE)</f>
        <v>1</v>
      </c>
    </row>
    <row r="303" spans="1:7" x14ac:dyDescent="0.3">
      <c r="A303" s="8">
        <v>3301</v>
      </c>
      <c r="B303" s="8">
        <v>10148</v>
      </c>
      <c r="C303" s="8">
        <v>244</v>
      </c>
      <c r="D303" s="10">
        <v>45557</v>
      </c>
      <c r="E303" s="8" t="s">
        <v>20971</v>
      </c>
      <c r="F303" s="8">
        <v>4</v>
      </c>
      <c r="G303" s="8" t="b">
        <f>IF(FACT_REVIEWS[[#This Row],[ProductRate]] &gt;= 4, TRUE, FALSE)</f>
        <v>1</v>
      </c>
    </row>
    <row r="304" spans="1:7" x14ac:dyDescent="0.3">
      <c r="A304" s="8">
        <v>3302</v>
      </c>
      <c r="B304" s="8">
        <v>10067</v>
      </c>
      <c r="C304" s="8">
        <v>272</v>
      </c>
      <c r="D304" s="10">
        <v>45439</v>
      </c>
      <c r="E304" s="8" t="s">
        <v>4292</v>
      </c>
      <c r="F304" s="8">
        <v>1</v>
      </c>
      <c r="G304" s="8" t="b">
        <f>IF(FACT_REVIEWS[[#This Row],[ProductRate]] &gt;= 4, TRUE, FALSE)</f>
        <v>0</v>
      </c>
    </row>
    <row r="305" spans="1:7" x14ac:dyDescent="0.3">
      <c r="A305" s="8">
        <v>3303</v>
      </c>
      <c r="B305" s="8">
        <v>10940</v>
      </c>
      <c r="C305" s="8">
        <v>212</v>
      </c>
      <c r="D305" s="10">
        <v>45527</v>
      </c>
      <c r="E305" s="8" t="s">
        <v>17042</v>
      </c>
      <c r="F305" s="8">
        <v>1</v>
      </c>
      <c r="G305" s="8" t="b">
        <f>IF(FACT_REVIEWS[[#This Row],[ProductRate]] &gt;= 4, TRUE, FALSE)</f>
        <v>0</v>
      </c>
    </row>
    <row r="306" spans="1:7" x14ac:dyDescent="0.3">
      <c r="A306" s="8">
        <v>3304</v>
      </c>
      <c r="B306" s="8">
        <v>10940</v>
      </c>
      <c r="C306" s="8">
        <v>254</v>
      </c>
      <c r="D306" s="10">
        <v>45527</v>
      </c>
      <c r="E306" s="8" t="s">
        <v>20972</v>
      </c>
      <c r="F306" s="8">
        <v>2</v>
      </c>
      <c r="G306" s="8" t="b">
        <f>IF(FACT_REVIEWS[[#This Row],[ProductRate]] &gt;= 4, TRUE, FALSE)</f>
        <v>0</v>
      </c>
    </row>
    <row r="307" spans="1:7" x14ac:dyDescent="0.3">
      <c r="A307" s="8">
        <v>3305</v>
      </c>
      <c r="B307" s="8">
        <v>10940</v>
      </c>
      <c r="C307" s="8">
        <v>200</v>
      </c>
      <c r="D307" s="10">
        <v>45421</v>
      </c>
      <c r="E307" s="8" t="s">
        <v>15918</v>
      </c>
      <c r="F307" s="8">
        <v>1</v>
      </c>
      <c r="G307" s="8" t="b">
        <f>IF(FACT_REVIEWS[[#This Row],[ProductRate]] &gt;= 4, TRUE, FALSE)</f>
        <v>0</v>
      </c>
    </row>
    <row r="308" spans="1:7" x14ac:dyDescent="0.3">
      <c r="A308" s="8">
        <v>3306</v>
      </c>
      <c r="B308" s="8">
        <v>10023</v>
      </c>
      <c r="C308" s="8">
        <v>221</v>
      </c>
      <c r="D308" s="10">
        <v>45002</v>
      </c>
      <c r="E308" s="8" t="s">
        <v>12744</v>
      </c>
      <c r="F308" s="8">
        <v>5</v>
      </c>
      <c r="G308" s="8" t="b">
        <f>IF(FACT_REVIEWS[[#This Row],[ProductRate]] &gt;= 4, TRUE, FALSE)</f>
        <v>1</v>
      </c>
    </row>
    <row r="309" spans="1:7" x14ac:dyDescent="0.3">
      <c r="A309" s="8">
        <v>3307</v>
      </c>
      <c r="B309" s="8">
        <v>10023</v>
      </c>
      <c r="C309" s="8">
        <v>244</v>
      </c>
      <c r="D309" s="10">
        <v>44913</v>
      </c>
      <c r="E309" s="8" t="s">
        <v>20973</v>
      </c>
      <c r="F309" s="8">
        <v>5</v>
      </c>
      <c r="G309" s="8" t="b">
        <f>IF(FACT_REVIEWS[[#This Row],[ProductRate]] &gt;= 4, TRUE, FALSE)</f>
        <v>1</v>
      </c>
    </row>
    <row r="310" spans="1:7" x14ac:dyDescent="0.3">
      <c r="A310" s="8">
        <v>3308</v>
      </c>
      <c r="B310" s="8">
        <v>10873</v>
      </c>
      <c r="C310" s="8">
        <v>252</v>
      </c>
      <c r="D310" s="10">
        <v>45540</v>
      </c>
      <c r="E310" s="8" t="s">
        <v>20974</v>
      </c>
      <c r="F310" s="8">
        <v>5</v>
      </c>
      <c r="G310" s="8" t="b">
        <f>IF(FACT_REVIEWS[[#This Row],[ProductRate]] &gt;= 4, TRUE, FALSE)</f>
        <v>1</v>
      </c>
    </row>
    <row r="311" spans="1:7" x14ac:dyDescent="0.3">
      <c r="A311" s="8">
        <v>3309</v>
      </c>
      <c r="B311" s="8">
        <v>10873</v>
      </c>
      <c r="C311" s="8">
        <v>223</v>
      </c>
      <c r="D311" s="10">
        <v>45554</v>
      </c>
      <c r="E311" s="8" t="s">
        <v>17400</v>
      </c>
      <c r="F311" s="8">
        <v>2</v>
      </c>
      <c r="G311" s="8" t="b">
        <f>IF(FACT_REVIEWS[[#This Row],[ProductRate]] &gt;= 4, TRUE, FALSE)</f>
        <v>0</v>
      </c>
    </row>
    <row r="312" spans="1:7" x14ac:dyDescent="0.3">
      <c r="A312" s="8">
        <v>3310</v>
      </c>
      <c r="B312" s="8">
        <v>10873</v>
      </c>
      <c r="C312" s="8">
        <v>230</v>
      </c>
      <c r="D312" s="10">
        <v>45531</v>
      </c>
      <c r="E312" s="8" t="s">
        <v>17007</v>
      </c>
      <c r="F312" s="8">
        <v>1</v>
      </c>
      <c r="G312" s="8" t="b">
        <f>IF(FACT_REVIEWS[[#This Row],[ProductRate]] &gt;= 4, TRUE, FALSE)</f>
        <v>0</v>
      </c>
    </row>
    <row r="313" spans="1:7" x14ac:dyDescent="0.3">
      <c r="A313" s="8">
        <v>3311</v>
      </c>
      <c r="B313" s="8">
        <v>10873</v>
      </c>
      <c r="C313" s="8">
        <v>246</v>
      </c>
      <c r="D313" s="10">
        <v>45560</v>
      </c>
      <c r="E313" s="8" t="s">
        <v>20975</v>
      </c>
      <c r="F313" s="8">
        <v>1</v>
      </c>
      <c r="G313" s="8" t="b">
        <f>IF(FACT_REVIEWS[[#This Row],[ProductRate]] &gt;= 4, TRUE, FALSE)</f>
        <v>0</v>
      </c>
    </row>
    <row r="314" spans="1:7" x14ac:dyDescent="0.3">
      <c r="A314" s="8">
        <v>3312</v>
      </c>
      <c r="B314" s="8">
        <v>10202</v>
      </c>
      <c r="C314" s="8">
        <v>296</v>
      </c>
      <c r="D314" s="10">
        <v>45554</v>
      </c>
      <c r="E314" s="8" t="s">
        <v>20976</v>
      </c>
      <c r="F314" s="8">
        <v>2</v>
      </c>
      <c r="G314" s="8" t="b">
        <f>IF(FACT_REVIEWS[[#This Row],[ProductRate]] &gt;= 4, TRUE, FALSE)</f>
        <v>0</v>
      </c>
    </row>
    <row r="315" spans="1:7" x14ac:dyDescent="0.3">
      <c r="A315" s="8">
        <v>3313</v>
      </c>
      <c r="B315" s="8">
        <v>10202</v>
      </c>
      <c r="C315" s="8">
        <v>298</v>
      </c>
      <c r="D315" s="10">
        <v>45555</v>
      </c>
      <c r="E315" s="8" t="s">
        <v>3359</v>
      </c>
      <c r="F315" s="8">
        <v>3</v>
      </c>
      <c r="G315" s="8" t="b">
        <f>IF(FACT_REVIEWS[[#This Row],[ProductRate]] &gt;= 4, TRUE, FALSE)</f>
        <v>0</v>
      </c>
    </row>
    <row r="316" spans="1:7" x14ac:dyDescent="0.3">
      <c r="A316" s="8">
        <v>3314</v>
      </c>
      <c r="B316" s="8">
        <v>10202</v>
      </c>
      <c r="C316" s="8">
        <v>206</v>
      </c>
      <c r="D316" s="10">
        <v>45536</v>
      </c>
      <c r="E316" s="8" t="s">
        <v>20977</v>
      </c>
      <c r="F316" s="8">
        <v>2</v>
      </c>
      <c r="G316" s="8" t="b">
        <f>IF(FACT_REVIEWS[[#This Row],[ProductRate]] &gt;= 4, TRUE, FALSE)</f>
        <v>0</v>
      </c>
    </row>
    <row r="317" spans="1:7" x14ac:dyDescent="0.3">
      <c r="A317" s="8">
        <v>3315</v>
      </c>
      <c r="B317" s="8">
        <v>10202</v>
      </c>
      <c r="C317" s="8">
        <v>229</v>
      </c>
      <c r="D317" s="10">
        <v>45554</v>
      </c>
      <c r="E317" s="8" t="s">
        <v>20978</v>
      </c>
      <c r="F317" s="8">
        <v>1</v>
      </c>
      <c r="G317" s="8" t="b">
        <f>IF(FACT_REVIEWS[[#This Row],[ProductRate]] &gt;= 4, TRUE, FALSE)</f>
        <v>0</v>
      </c>
    </row>
    <row r="318" spans="1:7" x14ac:dyDescent="0.3">
      <c r="A318" s="8">
        <v>3316</v>
      </c>
      <c r="B318" s="8">
        <v>10124</v>
      </c>
      <c r="C318" s="8">
        <v>247</v>
      </c>
      <c r="D318" s="10">
        <v>45518</v>
      </c>
      <c r="E318" s="8" t="s">
        <v>20979</v>
      </c>
      <c r="F318" s="8">
        <v>3</v>
      </c>
      <c r="G318" s="8" t="b">
        <f>IF(FACT_REVIEWS[[#This Row],[ProductRate]] &gt;= 4, TRUE, FALSE)</f>
        <v>0</v>
      </c>
    </row>
    <row r="319" spans="1:7" x14ac:dyDescent="0.3">
      <c r="A319" s="8">
        <v>3317</v>
      </c>
      <c r="B319" s="8">
        <v>10124</v>
      </c>
      <c r="C319" s="8">
        <v>200</v>
      </c>
      <c r="D319" s="10">
        <v>45513</v>
      </c>
      <c r="E319" s="8" t="s">
        <v>20493</v>
      </c>
      <c r="F319" s="8">
        <v>3</v>
      </c>
      <c r="G319" s="8" t="b">
        <f>IF(FACT_REVIEWS[[#This Row],[ProductRate]] &gt;= 4, TRUE, FALSE)</f>
        <v>0</v>
      </c>
    </row>
    <row r="320" spans="1:7" x14ac:dyDescent="0.3">
      <c r="A320" s="8">
        <v>3318</v>
      </c>
      <c r="B320" s="8">
        <v>10124</v>
      </c>
      <c r="C320" s="8">
        <v>252</v>
      </c>
      <c r="D320" s="10">
        <v>45437</v>
      </c>
      <c r="E320" s="8" t="s">
        <v>4392</v>
      </c>
      <c r="F320" s="8">
        <v>2</v>
      </c>
      <c r="G320" s="8" t="b">
        <f>IF(FACT_REVIEWS[[#This Row],[ProductRate]] &gt;= 4, TRUE, FALSE)</f>
        <v>0</v>
      </c>
    </row>
    <row r="321" spans="1:7" x14ac:dyDescent="0.3">
      <c r="A321" s="8">
        <v>3319</v>
      </c>
      <c r="B321" s="8">
        <v>10124</v>
      </c>
      <c r="C321" s="8">
        <v>286</v>
      </c>
      <c r="D321" s="10">
        <v>45419</v>
      </c>
      <c r="E321" s="8" t="s">
        <v>20980</v>
      </c>
      <c r="F321" s="8">
        <v>3</v>
      </c>
      <c r="G321" s="8" t="b">
        <f>IF(FACT_REVIEWS[[#This Row],[ProductRate]] &gt;= 4, TRUE, FALSE)</f>
        <v>0</v>
      </c>
    </row>
    <row r="322" spans="1:7" x14ac:dyDescent="0.3">
      <c r="A322" s="8">
        <v>3320</v>
      </c>
      <c r="B322" s="8">
        <v>10808</v>
      </c>
      <c r="C322" s="8">
        <v>204</v>
      </c>
      <c r="D322" s="10">
        <v>45541</v>
      </c>
      <c r="E322" s="8" t="s">
        <v>11470</v>
      </c>
      <c r="F322" s="8">
        <v>2</v>
      </c>
      <c r="G322" s="8" t="b">
        <f>IF(FACT_REVIEWS[[#This Row],[ProductRate]] &gt;= 4, TRUE, FALSE)</f>
        <v>0</v>
      </c>
    </row>
    <row r="323" spans="1:7" x14ac:dyDescent="0.3">
      <c r="A323" s="8">
        <v>3321</v>
      </c>
      <c r="B323" s="8">
        <v>10808</v>
      </c>
      <c r="C323" s="8">
        <v>252</v>
      </c>
      <c r="D323" s="10">
        <v>45554</v>
      </c>
      <c r="E323" s="8" t="s">
        <v>17670</v>
      </c>
      <c r="F323" s="8">
        <v>1</v>
      </c>
      <c r="G323" s="8" t="b">
        <f>IF(FACT_REVIEWS[[#This Row],[ProductRate]] &gt;= 4, TRUE, FALSE)</f>
        <v>0</v>
      </c>
    </row>
    <row r="324" spans="1:7" x14ac:dyDescent="0.3">
      <c r="A324" s="8">
        <v>3322</v>
      </c>
      <c r="B324" s="8">
        <v>10168</v>
      </c>
      <c r="C324" s="8">
        <v>299</v>
      </c>
      <c r="D324" s="10">
        <v>45528</v>
      </c>
      <c r="E324" s="8" t="s">
        <v>20981</v>
      </c>
      <c r="F324" s="8">
        <v>4</v>
      </c>
      <c r="G324" s="8" t="b">
        <f>IF(FACT_REVIEWS[[#This Row],[ProductRate]] &gt;= 4, TRUE, FALSE)</f>
        <v>1</v>
      </c>
    </row>
    <row r="325" spans="1:7" x14ac:dyDescent="0.3">
      <c r="A325" s="8">
        <v>3323</v>
      </c>
      <c r="B325" s="8">
        <v>10168</v>
      </c>
      <c r="C325" s="8">
        <v>238</v>
      </c>
      <c r="D325" s="10">
        <v>45553</v>
      </c>
      <c r="E325" s="8" t="s">
        <v>20982</v>
      </c>
      <c r="F325" s="8">
        <v>4</v>
      </c>
      <c r="G325" s="8" t="b">
        <f>IF(FACT_REVIEWS[[#This Row],[ProductRate]] &gt;= 4, TRUE, FALSE)</f>
        <v>1</v>
      </c>
    </row>
    <row r="326" spans="1:7" x14ac:dyDescent="0.3">
      <c r="A326" s="8">
        <v>3324</v>
      </c>
      <c r="B326" s="8">
        <v>10168</v>
      </c>
      <c r="C326" s="8">
        <v>282</v>
      </c>
      <c r="D326" s="10">
        <v>45556</v>
      </c>
      <c r="E326" s="8" t="s">
        <v>20983</v>
      </c>
      <c r="F326" s="8">
        <v>2</v>
      </c>
      <c r="G326" s="8" t="b">
        <f>IF(FACT_REVIEWS[[#This Row],[ProductRate]] &gt;= 4, TRUE, FALSE)</f>
        <v>0</v>
      </c>
    </row>
    <row r="327" spans="1:7" x14ac:dyDescent="0.3">
      <c r="A327" s="8">
        <v>3325</v>
      </c>
      <c r="B327" s="8">
        <v>10168</v>
      </c>
      <c r="C327" s="8">
        <v>255</v>
      </c>
      <c r="D327" s="10">
        <v>45560</v>
      </c>
      <c r="E327" s="8" t="s">
        <v>13277</v>
      </c>
      <c r="F327" s="8">
        <v>2</v>
      </c>
      <c r="G327" s="8" t="b">
        <f>IF(FACT_REVIEWS[[#This Row],[ProductRate]] &gt;= 4, TRUE, FALSE)</f>
        <v>0</v>
      </c>
    </row>
    <row r="328" spans="1:7" x14ac:dyDescent="0.3">
      <c r="A328" s="8">
        <v>3326</v>
      </c>
      <c r="B328" s="8">
        <v>10168</v>
      </c>
      <c r="C328" s="8">
        <v>289</v>
      </c>
      <c r="D328" s="10">
        <v>45416</v>
      </c>
      <c r="E328" s="8" t="s">
        <v>20984</v>
      </c>
      <c r="F328" s="8">
        <v>1</v>
      </c>
      <c r="G328" s="8" t="b">
        <f>IF(FACT_REVIEWS[[#This Row],[ProductRate]] &gt;= 4, TRUE, FALSE)</f>
        <v>0</v>
      </c>
    </row>
    <row r="329" spans="1:7" x14ac:dyDescent="0.3">
      <c r="A329" s="8">
        <v>3327</v>
      </c>
      <c r="B329" s="8">
        <v>10523</v>
      </c>
      <c r="C329" s="8">
        <v>210</v>
      </c>
      <c r="D329" s="10">
        <v>45328</v>
      </c>
      <c r="E329" s="8" t="s">
        <v>4650</v>
      </c>
      <c r="F329" s="8">
        <v>5</v>
      </c>
      <c r="G329" s="8" t="b">
        <f>IF(FACT_REVIEWS[[#This Row],[ProductRate]] &gt;= 4, TRUE, FALSE)</f>
        <v>1</v>
      </c>
    </row>
    <row r="330" spans="1:7" x14ac:dyDescent="0.3">
      <c r="A330" s="8">
        <v>3328</v>
      </c>
      <c r="B330" s="8">
        <v>10523</v>
      </c>
      <c r="C330" s="8">
        <v>258</v>
      </c>
      <c r="D330" s="10">
        <v>45557</v>
      </c>
      <c r="E330" s="8" t="s">
        <v>20985</v>
      </c>
      <c r="F330" s="8">
        <v>3</v>
      </c>
      <c r="G330" s="8" t="b">
        <f>IF(FACT_REVIEWS[[#This Row],[ProductRate]] &gt;= 4, TRUE, FALSE)</f>
        <v>0</v>
      </c>
    </row>
    <row r="331" spans="1:7" x14ac:dyDescent="0.3">
      <c r="A331" s="8">
        <v>3329</v>
      </c>
      <c r="B331" s="8">
        <v>10523</v>
      </c>
      <c r="C331" s="8">
        <v>299</v>
      </c>
      <c r="D331" s="10">
        <v>45355</v>
      </c>
      <c r="E331" s="8" t="s">
        <v>20986</v>
      </c>
      <c r="F331" s="8">
        <v>2</v>
      </c>
      <c r="G331" s="8" t="b">
        <f>IF(FACT_REVIEWS[[#This Row],[ProductRate]] &gt;= 4, TRUE, FALSE)</f>
        <v>0</v>
      </c>
    </row>
    <row r="332" spans="1:7" x14ac:dyDescent="0.3">
      <c r="A332" s="8">
        <v>3330</v>
      </c>
      <c r="B332" s="8">
        <v>10799</v>
      </c>
      <c r="C332" s="8">
        <v>231</v>
      </c>
      <c r="D332" s="10">
        <v>45495</v>
      </c>
      <c r="E332" s="8" t="s">
        <v>20987</v>
      </c>
      <c r="F332" s="8">
        <v>2</v>
      </c>
      <c r="G332" s="8" t="b">
        <f>IF(FACT_REVIEWS[[#This Row],[ProductRate]] &gt;= 4, TRUE, FALSE)</f>
        <v>0</v>
      </c>
    </row>
    <row r="333" spans="1:7" x14ac:dyDescent="0.3">
      <c r="A333" s="8">
        <v>3331</v>
      </c>
      <c r="B333" s="8">
        <v>10799</v>
      </c>
      <c r="C333" s="8">
        <v>239</v>
      </c>
      <c r="D333" s="10">
        <v>45484</v>
      </c>
      <c r="E333" s="8" t="s">
        <v>20988</v>
      </c>
      <c r="F333" s="8">
        <v>3</v>
      </c>
      <c r="G333" s="8" t="b">
        <f>IF(FACT_REVIEWS[[#This Row],[ProductRate]] &gt;= 4, TRUE, FALSE)</f>
        <v>0</v>
      </c>
    </row>
    <row r="334" spans="1:7" x14ac:dyDescent="0.3">
      <c r="A334" s="8">
        <v>3332</v>
      </c>
      <c r="B334" s="8">
        <v>10799</v>
      </c>
      <c r="C334" s="8">
        <v>278</v>
      </c>
      <c r="D334" s="10">
        <v>45542</v>
      </c>
      <c r="E334" s="8" t="s">
        <v>3679</v>
      </c>
      <c r="F334" s="8">
        <v>1</v>
      </c>
      <c r="G334" s="8" t="b">
        <f>IF(FACT_REVIEWS[[#This Row],[ProductRate]] &gt;= 4, TRUE, FALSE)</f>
        <v>0</v>
      </c>
    </row>
    <row r="335" spans="1:7" x14ac:dyDescent="0.3">
      <c r="A335" s="8">
        <v>3333</v>
      </c>
      <c r="B335" s="8">
        <v>10799</v>
      </c>
      <c r="C335" s="8">
        <v>225</v>
      </c>
      <c r="D335" s="10">
        <v>45549</v>
      </c>
      <c r="E335" s="8" t="s">
        <v>20989</v>
      </c>
      <c r="F335" s="8">
        <v>4</v>
      </c>
      <c r="G335" s="8" t="b">
        <f>IF(FACT_REVIEWS[[#This Row],[ProductRate]] &gt;= 4, TRUE, FALSE)</f>
        <v>1</v>
      </c>
    </row>
    <row r="336" spans="1:7" x14ac:dyDescent="0.3">
      <c r="A336" s="8">
        <v>3334</v>
      </c>
      <c r="B336" s="8">
        <v>10799</v>
      </c>
      <c r="C336" s="8">
        <v>290</v>
      </c>
      <c r="D336" s="10">
        <v>45504</v>
      </c>
      <c r="E336" s="8" t="s">
        <v>20990</v>
      </c>
      <c r="F336" s="8">
        <v>4</v>
      </c>
      <c r="G336" s="8" t="b">
        <f>IF(FACT_REVIEWS[[#This Row],[ProductRate]] &gt;= 4, TRUE, FALSE)</f>
        <v>1</v>
      </c>
    </row>
    <row r="337" spans="1:7" x14ac:dyDescent="0.3">
      <c r="A337" s="8">
        <v>3335</v>
      </c>
      <c r="B337" s="8">
        <v>10290</v>
      </c>
      <c r="C337" s="8">
        <v>297</v>
      </c>
      <c r="D337" s="10">
        <v>45490</v>
      </c>
      <c r="E337" s="8" t="s">
        <v>20991</v>
      </c>
      <c r="F337" s="8">
        <v>5</v>
      </c>
      <c r="G337" s="8" t="b">
        <f>IF(FACT_REVIEWS[[#This Row],[ProductRate]] &gt;= 4, TRUE, FALSE)</f>
        <v>1</v>
      </c>
    </row>
    <row r="338" spans="1:7" x14ac:dyDescent="0.3">
      <c r="A338" s="8">
        <v>3336</v>
      </c>
      <c r="B338" s="8">
        <v>10290</v>
      </c>
      <c r="C338" s="8">
        <v>241</v>
      </c>
      <c r="D338" s="10">
        <v>45270</v>
      </c>
      <c r="E338" s="8" t="s">
        <v>20992</v>
      </c>
      <c r="F338" s="8">
        <v>1</v>
      </c>
      <c r="G338" s="8" t="b">
        <f>IF(FACT_REVIEWS[[#This Row],[ProductRate]] &gt;= 4, TRUE, FALSE)</f>
        <v>0</v>
      </c>
    </row>
    <row r="339" spans="1:7" x14ac:dyDescent="0.3">
      <c r="A339" s="8">
        <v>3337</v>
      </c>
      <c r="B339" s="8">
        <v>10290</v>
      </c>
      <c r="C339" s="8">
        <v>230</v>
      </c>
      <c r="D339" s="10">
        <v>45428</v>
      </c>
      <c r="E339" s="8" t="s">
        <v>20993</v>
      </c>
      <c r="F339" s="8">
        <v>5</v>
      </c>
      <c r="G339" s="8" t="b">
        <f>IF(FACT_REVIEWS[[#This Row],[ProductRate]] &gt;= 4, TRUE, FALSE)</f>
        <v>1</v>
      </c>
    </row>
    <row r="340" spans="1:7" x14ac:dyDescent="0.3">
      <c r="A340" s="8">
        <v>3338</v>
      </c>
      <c r="B340" s="8">
        <v>10290</v>
      </c>
      <c r="C340" s="8">
        <v>200</v>
      </c>
      <c r="D340" s="10">
        <v>45035</v>
      </c>
      <c r="E340" s="8" t="s">
        <v>20994</v>
      </c>
      <c r="F340" s="8">
        <v>3</v>
      </c>
      <c r="G340" s="8" t="b">
        <f>IF(FACT_REVIEWS[[#This Row],[ProductRate]] &gt;= 4, TRUE, FALSE)</f>
        <v>0</v>
      </c>
    </row>
    <row r="341" spans="1:7" x14ac:dyDescent="0.3">
      <c r="A341" s="8">
        <v>3339</v>
      </c>
      <c r="B341" s="8">
        <v>10828</v>
      </c>
      <c r="C341" s="8">
        <v>292</v>
      </c>
      <c r="D341" s="10">
        <v>45403</v>
      </c>
      <c r="E341" s="8" t="s">
        <v>20995</v>
      </c>
      <c r="F341" s="8">
        <v>3</v>
      </c>
      <c r="G341" s="8" t="b">
        <f>IF(FACT_REVIEWS[[#This Row],[ProductRate]] &gt;= 4, TRUE, FALSE)</f>
        <v>0</v>
      </c>
    </row>
    <row r="342" spans="1:7" x14ac:dyDescent="0.3">
      <c r="A342" s="8">
        <v>3340</v>
      </c>
      <c r="B342" s="8">
        <v>10866</v>
      </c>
      <c r="C342" s="8">
        <v>247</v>
      </c>
      <c r="D342" s="10">
        <v>45431</v>
      </c>
      <c r="E342" s="8" t="s">
        <v>20996</v>
      </c>
      <c r="F342" s="8">
        <v>2</v>
      </c>
      <c r="G342" s="8" t="b">
        <f>IF(FACT_REVIEWS[[#This Row],[ProductRate]] &gt;= 4, TRUE, FALSE)</f>
        <v>0</v>
      </c>
    </row>
    <row r="343" spans="1:7" x14ac:dyDescent="0.3">
      <c r="A343" s="8">
        <v>3341</v>
      </c>
      <c r="B343" s="8">
        <v>10866</v>
      </c>
      <c r="C343" s="8">
        <v>263</v>
      </c>
      <c r="D343" s="10">
        <v>45533</v>
      </c>
      <c r="E343" s="8" t="s">
        <v>20997</v>
      </c>
      <c r="F343" s="8">
        <v>5</v>
      </c>
      <c r="G343" s="8" t="b">
        <f>IF(FACT_REVIEWS[[#This Row],[ProductRate]] &gt;= 4, TRUE, FALSE)</f>
        <v>1</v>
      </c>
    </row>
    <row r="344" spans="1:7" x14ac:dyDescent="0.3">
      <c r="A344" s="8">
        <v>3342</v>
      </c>
      <c r="B344" s="8">
        <v>10866</v>
      </c>
      <c r="C344" s="8">
        <v>278</v>
      </c>
      <c r="D344" s="10">
        <v>45353</v>
      </c>
      <c r="E344" s="8" t="s">
        <v>20998</v>
      </c>
      <c r="F344" s="8">
        <v>3</v>
      </c>
      <c r="G344" s="8" t="b">
        <f>IF(FACT_REVIEWS[[#This Row],[ProductRate]] &gt;= 4, TRUE, FALSE)</f>
        <v>0</v>
      </c>
    </row>
    <row r="345" spans="1:7" x14ac:dyDescent="0.3">
      <c r="A345" s="8">
        <v>3343</v>
      </c>
      <c r="B345" s="8">
        <v>10296</v>
      </c>
      <c r="C345" s="8">
        <v>295</v>
      </c>
      <c r="D345" s="10">
        <v>45551</v>
      </c>
      <c r="E345" s="8" t="s">
        <v>16653</v>
      </c>
      <c r="F345" s="8">
        <v>1</v>
      </c>
      <c r="G345" s="8" t="b">
        <f>IF(FACT_REVIEWS[[#This Row],[ProductRate]] &gt;= 4, TRUE, FALSE)</f>
        <v>0</v>
      </c>
    </row>
    <row r="346" spans="1:7" x14ac:dyDescent="0.3">
      <c r="A346" s="8">
        <v>3344</v>
      </c>
      <c r="B346" s="8">
        <v>10296</v>
      </c>
      <c r="C346" s="8">
        <v>288</v>
      </c>
      <c r="D346" s="10">
        <v>45551</v>
      </c>
      <c r="E346" s="8" t="s">
        <v>16658</v>
      </c>
      <c r="F346" s="8">
        <v>1</v>
      </c>
      <c r="G346" s="8" t="b">
        <f>IF(FACT_REVIEWS[[#This Row],[ProductRate]] &gt;= 4, TRUE, FALSE)</f>
        <v>0</v>
      </c>
    </row>
    <row r="347" spans="1:7" x14ac:dyDescent="0.3">
      <c r="A347" s="8">
        <v>3345</v>
      </c>
      <c r="B347" s="8">
        <v>10287</v>
      </c>
      <c r="C347" s="8">
        <v>208</v>
      </c>
      <c r="D347" s="10">
        <v>45529</v>
      </c>
      <c r="E347" s="8" t="s">
        <v>20999</v>
      </c>
      <c r="F347" s="8">
        <v>3</v>
      </c>
      <c r="G347" s="8" t="b">
        <f>IF(FACT_REVIEWS[[#This Row],[ProductRate]] &gt;= 4, TRUE, FALSE)</f>
        <v>0</v>
      </c>
    </row>
    <row r="348" spans="1:7" x14ac:dyDescent="0.3">
      <c r="A348" s="8">
        <v>3346</v>
      </c>
      <c r="B348" s="8">
        <v>10725</v>
      </c>
      <c r="C348" s="8">
        <v>240</v>
      </c>
      <c r="D348" s="10">
        <v>45535</v>
      </c>
      <c r="E348" s="8" t="s">
        <v>21000</v>
      </c>
      <c r="F348" s="8">
        <v>3</v>
      </c>
      <c r="G348" s="8" t="b">
        <f>IF(FACT_REVIEWS[[#This Row],[ProductRate]] &gt;= 4, TRUE, FALSE)</f>
        <v>0</v>
      </c>
    </row>
    <row r="349" spans="1:7" x14ac:dyDescent="0.3">
      <c r="A349" s="8">
        <v>3347</v>
      </c>
      <c r="B349" s="8">
        <v>10949</v>
      </c>
      <c r="C349" s="8">
        <v>269</v>
      </c>
      <c r="D349" s="10">
        <v>45435</v>
      </c>
      <c r="E349" s="8" t="s">
        <v>21001</v>
      </c>
      <c r="F349" s="8">
        <v>2</v>
      </c>
      <c r="G349" s="8" t="b">
        <f>IF(FACT_REVIEWS[[#This Row],[ProductRate]] &gt;= 4, TRUE, FALSE)</f>
        <v>0</v>
      </c>
    </row>
    <row r="350" spans="1:7" x14ac:dyDescent="0.3">
      <c r="A350" s="8">
        <v>3348</v>
      </c>
      <c r="B350" s="8">
        <v>10949</v>
      </c>
      <c r="C350" s="8">
        <v>275</v>
      </c>
      <c r="D350" s="10">
        <v>45542</v>
      </c>
      <c r="E350" s="8" t="s">
        <v>21002</v>
      </c>
      <c r="F350" s="8">
        <v>2</v>
      </c>
      <c r="G350" s="8" t="b">
        <f>IF(FACT_REVIEWS[[#This Row],[ProductRate]] &gt;= 4, TRUE, FALSE)</f>
        <v>0</v>
      </c>
    </row>
    <row r="351" spans="1:7" x14ac:dyDescent="0.3">
      <c r="A351" s="8">
        <v>3349</v>
      </c>
      <c r="B351" s="8">
        <v>10263</v>
      </c>
      <c r="C351" s="8">
        <v>253</v>
      </c>
      <c r="D351" s="10">
        <v>45516</v>
      </c>
      <c r="E351" s="8" t="s">
        <v>21003</v>
      </c>
      <c r="F351" s="8">
        <v>2</v>
      </c>
      <c r="G351" s="8" t="b">
        <f>IF(FACT_REVIEWS[[#This Row],[ProductRate]] &gt;= 4, TRUE, FALSE)</f>
        <v>0</v>
      </c>
    </row>
    <row r="352" spans="1:7" x14ac:dyDescent="0.3">
      <c r="A352" s="8">
        <v>3350</v>
      </c>
      <c r="B352" s="8">
        <v>10263</v>
      </c>
      <c r="C352" s="8">
        <v>216</v>
      </c>
      <c r="D352" s="10">
        <v>45523</v>
      </c>
      <c r="E352" s="8" t="s">
        <v>21004</v>
      </c>
      <c r="F352" s="8">
        <v>3</v>
      </c>
      <c r="G352" s="8" t="b">
        <f>IF(FACT_REVIEWS[[#This Row],[ProductRate]] &gt;= 4, TRUE, FALSE)</f>
        <v>0</v>
      </c>
    </row>
    <row r="353" spans="1:7" x14ac:dyDescent="0.3">
      <c r="A353" s="8">
        <v>3351</v>
      </c>
      <c r="B353" s="8">
        <v>10713</v>
      </c>
      <c r="C353" s="8">
        <v>243</v>
      </c>
      <c r="D353" s="10">
        <v>45547</v>
      </c>
      <c r="E353" s="8" t="s">
        <v>21005</v>
      </c>
      <c r="F353" s="8">
        <v>4</v>
      </c>
      <c r="G353" s="8" t="b">
        <f>IF(FACT_REVIEWS[[#This Row],[ProductRate]] &gt;= 4, TRUE, FALSE)</f>
        <v>1</v>
      </c>
    </row>
    <row r="354" spans="1:7" x14ac:dyDescent="0.3">
      <c r="A354" s="8">
        <v>3352</v>
      </c>
      <c r="B354" s="8">
        <v>10492</v>
      </c>
      <c r="C354" s="8">
        <v>299</v>
      </c>
      <c r="D354" s="10">
        <v>45555</v>
      </c>
      <c r="E354" s="8" t="s">
        <v>3836</v>
      </c>
      <c r="F354" s="8">
        <v>2</v>
      </c>
      <c r="G354" s="8" t="b">
        <f>IF(FACT_REVIEWS[[#This Row],[ProductRate]] &gt;= 4, TRUE, FALSE)</f>
        <v>0</v>
      </c>
    </row>
    <row r="355" spans="1:7" x14ac:dyDescent="0.3">
      <c r="A355" s="8">
        <v>3353</v>
      </c>
      <c r="B355" s="8">
        <v>10492</v>
      </c>
      <c r="C355" s="8">
        <v>296</v>
      </c>
      <c r="D355" s="10">
        <v>45500</v>
      </c>
      <c r="E355" s="8" t="s">
        <v>21006</v>
      </c>
      <c r="F355" s="8">
        <v>5</v>
      </c>
      <c r="G355" s="8" t="b">
        <f>IF(FACT_REVIEWS[[#This Row],[ProductRate]] &gt;= 4, TRUE, FALSE)</f>
        <v>1</v>
      </c>
    </row>
    <row r="356" spans="1:7" x14ac:dyDescent="0.3">
      <c r="A356" s="8">
        <v>3354</v>
      </c>
      <c r="B356" s="8">
        <v>10492</v>
      </c>
      <c r="C356" s="8">
        <v>251</v>
      </c>
      <c r="D356" s="10">
        <v>45512</v>
      </c>
      <c r="E356" s="8" t="s">
        <v>21007</v>
      </c>
      <c r="F356" s="8">
        <v>2</v>
      </c>
      <c r="G356" s="8" t="b">
        <f>IF(FACT_REVIEWS[[#This Row],[ProductRate]] &gt;= 4, TRUE, FALSE)</f>
        <v>0</v>
      </c>
    </row>
    <row r="357" spans="1:7" x14ac:dyDescent="0.3">
      <c r="A357" s="8">
        <v>3355</v>
      </c>
      <c r="B357" s="8">
        <v>10492</v>
      </c>
      <c r="C357" s="8">
        <v>207</v>
      </c>
      <c r="D357" s="10">
        <v>45435</v>
      </c>
      <c r="E357" s="8" t="s">
        <v>21008</v>
      </c>
      <c r="F357" s="8">
        <v>1</v>
      </c>
      <c r="G357" s="8" t="b">
        <f>IF(FACT_REVIEWS[[#This Row],[ProductRate]] &gt;= 4, TRUE, FALSE)</f>
        <v>0</v>
      </c>
    </row>
    <row r="358" spans="1:7" x14ac:dyDescent="0.3">
      <c r="A358" s="8">
        <v>3356</v>
      </c>
      <c r="B358" s="8">
        <v>10172</v>
      </c>
      <c r="C358" s="8">
        <v>299</v>
      </c>
      <c r="D358" s="10">
        <v>45556</v>
      </c>
      <c r="E358" s="8" t="s">
        <v>21009</v>
      </c>
      <c r="F358" s="8">
        <v>2</v>
      </c>
      <c r="G358" s="8" t="b">
        <f>IF(FACT_REVIEWS[[#This Row],[ProductRate]] &gt;= 4, TRUE, FALSE)</f>
        <v>0</v>
      </c>
    </row>
    <row r="359" spans="1:7" x14ac:dyDescent="0.3">
      <c r="A359" s="8">
        <v>3357</v>
      </c>
      <c r="B359" s="8">
        <v>10172</v>
      </c>
      <c r="C359" s="8">
        <v>254</v>
      </c>
      <c r="D359" s="10">
        <v>45394</v>
      </c>
      <c r="E359" s="8" t="s">
        <v>4191</v>
      </c>
      <c r="F359" s="8">
        <v>3</v>
      </c>
      <c r="G359" s="8" t="b">
        <f>IF(FACT_REVIEWS[[#This Row],[ProductRate]] &gt;= 4, TRUE, FALSE)</f>
        <v>0</v>
      </c>
    </row>
    <row r="360" spans="1:7" x14ac:dyDescent="0.3">
      <c r="A360" s="8">
        <v>3358</v>
      </c>
      <c r="B360" s="8">
        <v>10172</v>
      </c>
      <c r="C360" s="8">
        <v>288</v>
      </c>
      <c r="D360" s="10">
        <v>45559</v>
      </c>
      <c r="E360" s="8" t="s">
        <v>21010</v>
      </c>
      <c r="F360" s="8">
        <v>4</v>
      </c>
      <c r="G360" s="8" t="b">
        <f>IF(FACT_REVIEWS[[#This Row],[ProductRate]] &gt;= 4, TRUE, FALSE)</f>
        <v>1</v>
      </c>
    </row>
    <row r="361" spans="1:7" x14ac:dyDescent="0.3">
      <c r="A361" s="8">
        <v>3359</v>
      </c>
      <c r="B361" s="8">
        <v>10167</v>
      </c>
      <c r="C361" s="8">
        <v>277</v>
      </c>
      <c r="D361" s="10">
        <v>45428</v>
      </c>
      <c r="E361" s="8" t="s">
        <v>21011</v>
      </c>
      <c r="F361" s="8">
        <v>5</v>
      </c>
      <c r="G361" s="8" t="b">
        <f>IF(FACT_REVIEWS[[#This Row],[ProductRate]] &gt;= 4, TRUE, FALSE)</f>
        <v>1</v>
      </c>
    </row>
    <row r="362" spans="1:7" x14ac:dyDescent="0.3">
      <c r="A362" s="8">
        <v>3360</v>
      </c>
      <c r="B362" s="8">
        <v>10577</v>
      </c>
      <c r="C362" s="8">
        <v>273</v>
      </c>
      <c r="D362" s="10">
        <v>45485</v>
      </c>
      <c r="E362" s="8" t="s">
        <v>21012</v>
      </c>
      <c r="F362" s="8">
        <v>5</v>
      </c>
      <c r="G362" s="8" t="b">
        <f>IF(FACT_REVIEWS[[#This Row],[ProductRate]] &gt;= 4, TRUE, FALSE)</f>
        <v>1</v>
      </c>
    </row>
    <row r="363" spans="1:7" x14ac:dyDescent="0.3">
      <c r="A363" s="8">
        <v>3361</v>
      </c>
      <c r="B363" s="8">
        <v>10283</v>
      </c>
      <c r="C363" s="8">
        <v>231</v>
      </c>
      <c r="D363" s="10">
        <v>45535</v>
      </c>
      <c r="E363" s="8" t="s">
        <v>21013</v>
      </c>
      <c r="F363" s="8">
        <v>5</v>
      </c>
      <c r="G363" s="8" t="b">
        <f>IF(FACT_REVIEWS[[#This Row],[ProductRate]] &gt;= 4, TRUE, FALSE)</f>
        <v>1</v>
      </c>
    </row>
    <row r="364" spans="1:7" x14ac:dyDescent="0.3">
      <c r="A364" s="8">
        <v>3362</v>
      </c>
      <c r="B364" s="8">
        <v>10081</v>
      </c>
      <c r="C364" s="8">
        <v>243</v>
      </c>
      <c r="D364" s="10">
        <v>45503</v>
      </c>
      <c r="E364" s="8" t="s">
        <v>21014</v>
      </c>
      <c r="F364" s="8">
        <v>3</v>
      </c>
      <c r="G364" s="8" t="b">
        <f>IF(FACT_REVIEWS[[#This Row],[ProductRate]] &gt;= 4, TRUE, FALSE)</f>
        <v>0</v>
      </c>
    </row>
    <row r="365" spans="1:7" x14ac:dyDescent="0.3">
      <c r="A365" s="8">
        <v>3363</v>
      </c>
      <c r="B365" s="8">
        <v>10891</v>
      </c>
      <c r="C365" s="8">
        <v>242</v>
      </c>
      <c r="D365" s="10">
        <v>45555</v>
      </c>
      <c r="E365" s="8" t="s">
        <v>21015</v>
      </c>
      <c r="F365" s="8">
        <v>3</v>
      </c>
      <c r="G365" s="8" t="b">
        <f>IF(FACT_REVIEWS[[#This Row],[ProductRate]] &gt;= 4, TRUE, FALSE)</f>
        <v>0</v>
      </c>
    </row>
    <row r="366" spans="1:7" x14ac:dyDescent="0.3">
      <c r="A366" s="8">
        <v>3364</v>
      </c>
      <c r="B366" s="8">
        <v>10891</v>
      </c>
      <c r="C366" s="8">
        <v>236</v>
      </c>
      <c r="D366" s="10">
        <v>45538</v>
      </c>
      <c r="E366" s="8" t="s">
        <v>21016</v>
      </c>
      <c r="F366" s="8">
        <v>3</v>
      </c>
      <c r="G366" s="8" t="b">
        <f>IF(FACT_REVIEWS[[#This Row],[ProductRate]] &gt;= 4, TRUE, FALSE)</f>
        <v>0</v>
      </c>
    </row>
    <row r="367" spans="1:7" x14ac:dyDescent="0.3">
      <c r="A367" s="8">
        <v>3365</v>
      </c>
      <c r="B367" s="8">
        <v>10891</v>
      </c>
      <c r="C367" s="8">
        <v>264</v>
      </c>
      <c r="D367" s="10">
        <v>45559</v>
      </c>
      <c r="E367" s="8" t="s">
        <v>21017</v>
      </c>
      <c r="F367" s="8">
        <v>4</v>
      </c>
      <c r="G367" s="8" t="b">
        <f>IF(FACT_REVIEWS[[#This Row],[ProductRate]] &gt;= 4, TRUE, FALSE)</f>
        <v>1</v>
      </c>
    </row>
    <row r="368" spans="1:7" x14ac:dyDescent="0.3">
      <c r="A368" s="8">
        <v>3366</v>
      </c>
      <c r="B368" s="8">
        <v>10986</v>
      </c>
      <c r="C368" s="8">
        <v>202</v>
      </c>
      <c r="D368" s="10">
        <v>45520</v>
      </c>
      <c r="E368" s="8" t="s">
        <v>21018</v>
      </c>
      <c r="F368" s="8">
        <v>2</v>
      </c>
      <c r="G368" s="8" t="b">
        <f>IF(FACT_REVIEWS[[#This Row],[ProductRate]] &gt;= 4, TRUE, FALSE)</f>
        <v>0</v>
      </c>
    </row>
    <row r="369" spans="1:7" x14ac:dyDescent="0.3">
      <c r="A369" s="8">
        <v>3367</v>
      </c>
      <c r="B369" s="8">
        <v>10099</v>
      </c>
      <c r="C369" s="8">
        <v>294</v>
      </c>
      <c r="D369" s="10">
        <v>45550</v>
      </c>
      <c r="E369" s="8" t="s">
        <v>3580</v>
      </c>
      <c r="F369" s="8">
        <v>1</v>
      </c>
      <c r="G369" s="8" t="b">
        <f>IF(FACT_REVIEWS[[#This Row],[ProductRate]] &gt;= 4, TRUE, FALSE)</f>
        <v>0</v>
      </c>
    </row>
    <row r="370" spans="1:7" x14ac:dyDescent="0.3">
      <c r="A370" s="8">
        <v>3368</v>
      </c>
      <c r="B370" s="8">
        <v>10520</v>
      </c>
      <c r="C370" s="8">
        <v>267</v>
      </c>
      <c r="D370" s="10">
        <v>45534</v>
      </c>
      <c r="E370" s="8" t="s">
        <v>12208</v>
      </c>
      <c r="F370" s="8">
        <v>5</v>
      </c>
      <c r="G370" s="8" t="b">
        <f>IF(FACT_REVIEWS[[#This Row],[ProductRate]] &gt;= 4, TRUE, FALSE)</f>
        <v>1</v>
      </c>
    </row>
    <row r="371" spans="1:7" x14ac:dyDescent="0.3">
      <c r="A371" s="8">
        <v>3369</v>
      </c>
      <c r="B371" s="8">
        <v>10008</v>
      </c>
      <c r="C371" s="8">
        <v>238</v>
      </c>
      <c r="D371" s="10">
        <v>45517</v>
      </c>
      <c r="E371" s="8" t="s">
        <v>21019</v>
      </c>
      <c r="F371" s="8">
        <v>5</v>
      </c>
      <c r="G371" s="8" t="b">
        <f>IF(FACT_REVIEWS[[#This Row],[ProductRate]] &gt;= 4, TRUE, FALSE)</f>
        <v>1</v>
      </c>
    </row>
    <row r="372" spans="1:7" x14ac:dyDescent="0.3">
      <c r="A372" s="8">
        <v>3370</v>
      </c>
      <c r="B372" s="8">
        <v>10157</v>
      </c>
      <c r="C372" s="8">
        <v>284</v>
      </c>
      <c r="D372" s="10">
        <v>45554</v>
      </c>
      <c r="E372" s="8" t="s">
        <v>242</v>
      </c>
      <c r="F372" s="8">
        <v>2</v>
      </c>
      <c r="G372" s="8" t="b">
        <f>IF(FACT_REVIEWS[[#This Row],[ProductRate]] &gt;= 4, TRUE, FALSE)</f>
        <v>0</v>
      </c>
    </row>
    <row r="373" spans="1:7" x14ac:dyDescent="0.3">
      <c r="A373" s="8">
        <v>3371</v>
      </c>
      <c r="B373" s="8">
        <v>10157</v>
      </c>
      <c r="C373" s="8">
        <v>277</v>
      </c>
      <c r="D373" s="10">
        <v>45549</v>
      </c>
      <c r="E373" s="8" t="s">
        <v>21020</v>
      </c>
      <c r="F373" s="8">
        <v>2</v>
      </c>
      <c r="G373" s="8" t="b">
        <f>IF(FACT_REVIEWS[[#This Row],[ProductRate]] &gt;= 4, TRUE, FALSE)</f>
        <v>0</v>
      </c>
    </row>
    <row r="374" spans="1:7" x14ac:dyDescent="0.3">
      <c r="A374" s="8">
        <v>3372</v>
      </c>
      <c r="B374" s="8">
        <v>10157</v>
      </c>
      <c r="C374" s="8">
        <v>243</v>
      </c>
      <c r="D374" s="10">
        <v>45515</v>
      </c>
      <c r="E374" s="8" t="s">
        <v>21021</v>
      </c>
      <c r="F374" s="8">
        <v>5</v>
      </c>
      <c r="G374" s="8" t="b">
        <f>IF(FACT_REVIEWS[[#This Row],[ProductRate]] &gt;= 4, TRUE, FALSE)</f>
        <v>1</v>
      </c>
    </row>
    <row r="375" spans="1:7" x14ac:dyDescent="0.3">
      <c r="A375" s="8">
        <v>3373</v>
      </c>
      <c r="B375" s="8">
        <v>10157</v>
      </c>
      <c r="C375" s="8">
        <v>236</v>
      </c>
      <c r="D375" s="10">
        <v>45550</v>
      </c>
      <c r="E375" s="8" t="s">
        <v>21022</v>
      </c>
      <c r="F375" s="8">
        <v>3</v>
      </c>
      <c r="G375" s="8" t="b">
        <f>IF(FACT_REVIEWS[[#This Row],[ProductRate]] &gt;= 4, TRUE, FALSE)</f>
        <v>0</v>
      </c>
    </row>
    <row r="376" spans="1:7" x14ac:dyDescent="0.3">
      <c r="A376" s="8">
        <v>3374</v>
      </c>
      <c r="B376" s="8">
        <v>10356</v>
      </c>
      <c r="C376" s="8">
        <v>287</v>
      </c>
      <c r="D376" s="10">
        <v>45535</v>
      </c>
      <c r="E376" s="8" t="s">
        <v>4679</v>
      </c>
      <c r="F376" s="8">
        <v>3</v>
      </c>
      <c r="G376" s="8" t="b">
        <f>IF(FACT_REVIEWS[[#This Row],[ProductRate]] &gt;= 4, TRUE, FALSE)</f>
        <v>0</v>
      </c>
    </row>
    <row r="377" spans="1:7" x14ac:dyDescent="0.3">
      <c r="A377" s="8">
        <v>3375</v>
      </c>
      <c r="B377" s="8">
        <v>10356</v>
      </c>
      <c r="C377" s="8">
        <v>243</v>
      </c>
      <c r="D377" s="10">
        <v>45556</v>
      </c>
      <c r="E377" s="8" t="s">
        <v>21023</v>
      </c>
      <c r="F377" s="8">
        <v>2</v>
      </c>
      <c r="G377" s="8" t="b">
        <f>IF(FACT_REVIEWS[[#This Row],[ProductRate]] &gt;= 4, TRUE, FALSE)</f>
        <v>0</v>
      </c>
    </row>
    <row r="378" spans="1:7" x14ac:dyDescent="0.3">
      <c r="A378" s="8">
        <v>3376</v>
      </c>
      <c r="B378" s="8">
        <v>10777</v>
      </c>
      <c r="C378" s="8">
        <v>243</v>
      </c>
      <c r="D378" s="10">
        <v>45556</v>
      </c>
      <c r="E378" s="8" t="s">
        <v>21024</v>
      </c>
      <c r="F378" s="8">
        <v>2</v>
      </c>
      <c r="G378" s="8" t="b">
        <f>IF(FACT_REVIEWS[[#This Row],[ProductRate]] &gt;= 4, TRUE, FALSE)</f>
        <v>0</v>
      </c>
    </row>
    <row r="379" spans="1:7" x14ac:dyDescent="0.3">
      <c r="A379" s="8">
        <v>3377</v>
      </c>
      <c r="B379" s="8">
        <v>10777</v>
      </c>
      <c r="C379" s="8">
        <v>232</v>
      </c>
      <c r="D379" s="10">
        <v>45560</v>
      </c>
      <c r="E379" s="8" t="s">
        <v>4526</v>
      </c>
      <c r="F379" s="8">
        <v>1</v>
      </c>
      <c r="G379" s="8" t="b">
        <f>IF(FACT_REVIEWS[[#This Row],[ProductRate]] &gt;= 4, TRUE, FALSE)</f>
        <v>0</v>
      </c>
    </row>
    <row r="380" spans="1:7" x14ac:dyDescent="0.3">
      <c r="A380" s="8">
        <v>3378</v>
      </c>
      <c r="B380" s="8">
        <v>10777</v>
      </c>
      <c r="C380" s="8">
        <v>280</v>
      </c>
      <c r="D380" s="10">
        <v>45229</v>
      </c>
      <c r="E380" s="8" t="s">
        <v>3742</v>
      </c>
      <c r="F380" s="8">
        <v>5</v>
      </c>
      <c r="G380" s="8" t="b">
        <f>IF(FACT_REVIEWS[[#This Row],[ProductRate]] &gt;= 4, TRUE, FALSE)</f>
        <v>1</v>
      </c>
    </row>
    <row r="381" spans="1:7" x14ac:dyDescent="0.3">
      <c r="A381" s="8">
        <v>3379</v>
      </c>
      <c r="B381" s="8">
        <v>10196</v>
      </c>
      <c r="C381" s="8">
        <v>230</v>
      </c>
      <c r="D381" s="10">
        <v>45455</v>
      </c>
      <c r="E381" s="8" t="s">
        <v>21025</v>
      </c>
      <c r="F381" s="8">
        <v>1</v>
      </c>
      <c r="G381" s="8" t="b">
        <f>IF(FACT_REVIEWS[[#This Row],[ProductRate]] &gt;= 4, TRUE, FALSE)</f>
        <v>0</v>
      </c>
    </row>
    <row r="382" spans="1:7" x14ac:dyDescent="0.3">
      <c r="A382" s="8">
        <v>3380</v>
      </c>
      <c r="B382" s="8">
        <v>10196</v>
      </c>
      <c r="C382" s="8">
        <v>292</v>
      </c>
      <c r="D382" s="10">
        <v>45368</v>
      </c>
      <c r="E382" s="8" t="s">
        <v>21026</v>
      </c>
      <c r="F382" s="8">
        <v>4</v>
      </c>
      <c r="G382" s="8" t="b">
        <f>IF(FACT_REVIEWS[[#This Row],[ProductRate]] &gt;= 4, TRUE, FALSE)</f>
        <v>1</v>
      </c>
    </row>
    <row r="383" spans="1:7" x14ac:dyDescent="0.3">
      <c r="A383" s="8">
        <v>3381</v>
      </c>
      <c r="B383" s="8">
        <v>10196</v>
      </c>
      <c r="C383" s="8">
        <v>267</v>
      </c>
      <c r="D383" s="10">
        <v>45550</v>
      </c>
      <c r="E383" s="8" t="s">
        <v>21027</v>
      </c>
      <c r="F383" s="8">
        <v>3</v>
      </c>
      <c r="G383" s="8" t="b">
        <f>IF(FACT_REVIEWS[[#This Row],[ProductRate]] &gt;= 4, TRUE, FALSE)</f>
        <v>0</v>
      </c>
    </row>
    <row r="384" spans="1:7" x14ac:dyDescent="0.3">
      <c r="A384" s="8">
        <v>3382</v>
      </c>
      <c r="B384" s="8">
        <v>10196</v>
      </c>
      <c r="C384" s="8">
        <v>287</v>
      </c>
      <c r="D384" s="10">
        <v>45407</v>
      </c>
      <c r="E384" s="8" t="s">
        <v>3455</v>
      </c>
      <c r="F384" s="8">
        <v>3</v>
      </c>
      <c r="G384" s="8" t="b">
        <f>IF(FACT_REVIEWS[[#This Row],[ProductRate]] &gt;= 4, TRUE, FALSE)</f>
        <v>0</v>
      </c>
    </row>
    <row r="385" spans="1:7" x14ac:dyDescent="0.3">
      <c r="A385" s="8">
        <v>3383</v>
      </c>
      <c r="B385" s="8">
        <v>10196</v>
      </c>
      <c r="C385" s="8">
        <v>204</v>
      </c>
      <c r="D385" s="10">
        <v>45518</v>
      </c>
      <c r="E385" s="8" t="s">
        <v>21028</v>
      </c>
      <c r="F385" s="8">
        <v>2</v>
      </c>
      <c r="G385" s="8" t="b">
        <f>IF(FACT_REVIEWS[[#This Row],[ProductRate]] &gt;= 4, TRUE, FALSE)</f>
        <v>0</v>
      </c>
    </row>
    <row r="386" spans="1:7" x14ac:dyDescent="0.3">
      <c r="A386" s="8">
        <v>3384</v>
      </c>
      <c r="B386" s="8">
        <v>10499</v>
      </c>
      <c r="C386" s="8">
        <v>269</v>
      </c>
      <c r="D386" s="10">
        <v>45482</v>
      </c>
      <c r="E386" s="8" t="s">
        <v>21029</v>
      </c>
      <c r="F386" s="8">
        <v>1</v>
      </c>
      <c r="G386" s="8" t="b">
        <f>IF(FACT_REVIEWS[[#This Row],[ProductRate]] &gt;= 4, TRUE, FALSE)</f>
        <v>0</v>
      </c>
    </row>
    <row r="387" spans="1:7" x14ac:dyDescent="0.3">
      <c r="A387" s="8">
        <v>3385</v>
      </c>
      <c r="B387" s="8">
        <v>10499</v>
      </c>
      <c r="C387" s="8">
        <v>237</v>
      </c>
      <c r="D387" s="10">
        <v>45512</v>
      </c>
      <c r="E387" s="8" t="s">
        <v>21030</v>
      </c>
      <c r="F387" s="8">
        <v>1</v>
      </c>
      <c r="G387" s="8" t="b">
        <f>IF(FACT_REVIEWS[[#This Row],[ProductRate]] &gt;= 4, TRUE, FALSE)</f>
        <v>0</v>
      </c>
    </row>
    <row r="388" spans="1:7" x14ac:dyDescent="0.3">
      <c r="A388" s="8">
        <v>3386</v>
      </c>
      <c r="B388" s="8">
        <v>10048</v>
      </c>
      <c r="C388" s="8">
        <v>273</v>
      </c>
      <c r="D388" s="10">
        <v>45528</v>
      </c>
      <c r="E388" s="8" t="s">
        <v>21031</v>
      </c>
      <c r="F388" s="8">
        <v>3</v>
      </c>
      <c r="G388" s="8" t="b">
        <f>IF(FACT_REVIEWS[[#This Row],[ProductRate]] &gt;= 4, TRUE, FALSE)</f>
        <v>0</v>
      </c>
    </row>
    <row r="389" spans="1:7" x14ac:dyDescent="0.3">
      <c r="A389" s="8">
        <v>3387</v>
      </c>
      <c r="B389" s="8">
        <v>10048</v>
      </c>
      <c r="C389" s="8">
        <v>252</v>
      </c>
      <c r="D389" s="10">
        <v>45556</v>
      </c>
      <c r="E389" s="8" t="s">
        <v>21032</v>
      </c>
      <c r="F389" s="8">
        <v>5</v>
      </c>
      <c r="G389" s="8" t="b">
        <f>IF(FACT_REVIEWS[[#This Row],[ProductRate]] &gt;= 4, TRUE, FALSE)</f>
        <v>1</v>
      </c>
    </row>
    <row r="390" spans="1:7" x14ac:dyDescent="0.3">
      <c r="A390" s="8">
        <v>3388</v>
      </c>
      <c r="B390" s="8">
        <v>10108</v>
      </c>
      <c r="C390" s="8">
        <v>265</v>
      </c>
      <c r="D390" s="10">
        <v>45539</v>
      </c>
      <c r="E390" s="8" t="s">
        <v>21033</v>
      </c>
      <c r="F390" s="8">
        <v>2</v>
      </c>
      <c r="G390" s="8" t="b">
        <f>IF(FACT_REVIEWS[[#This Row],[ProductRate]] &gt;= 4, TRUE, FALSE)</f>
        <v>0</v>
      </c>
    </row>
    <row r="391" spans="1:7" x14ac:dyDescent="0.3">
      <c r="A391" s="8">
        <v>3389</v>
      </c>
      <c r="B391" s="8">
        <v>10108</v>
      </c>
      <c r="C391" s="8">
        <v>200</v>
      </c>
      <c r="D391" s="10">
        <v>45506</v>
      </c>
      <c r="E391" s="8" t="s">
        <v>21034</v>
      </c>
      <c r="F391" s="8">
        <v>5</v>
      </c>
      <c r="G391" s="8" t="b">
        <f>IF(FACT_REVIEWS[[#This Row],[ProductRate]] &gt;= 4, TRUE, FALSE)</f>
        <v>1</v>
      </c>
    </row>
    <row r="392" spans="1:7" x14ac:dyDescent="0.3">
      <c r="A392" s="8">
        <v>3390</v>
      </c>
      <c r="B392" s="8">
        <v>10662</v>
      </c>
      <c r="C392" s="8">
        <v>230</v>
      </c>
      <c r="D392" s="10">
        <v>45499</v>
      </c>
      <c r="E392" s="8" t="s">
        <v>21035</v>
      </c>
      <c r="F392" s="8">
        <v>3</v>
      </c>
      <c r="G392" s="8" t="b">
        <f>IF(FACT_REVIEWS[[#This Row],[ProductRate]] &gt;= 4, TRUE, FALSE)</f>
        <v>0</v>
      </c>
    </row>
    <row r="393" spans="1:7" x14ac:dyDescent="0.3">
      <c r="A393" s="8">
        <v>3391</v>
      </c>
      <c r="B393" s="8">
        <v>10991</v>
      </c>
      <c r="C393" s="8">
        <v>229</v>
      </c>
      <c r="D393" s="10">
        <v>45262</v>
      </c>
      <c r="E393" s="8" t="s">
        <v>21036</v>
      </c>
      <c r="F393" s="8">
        <v>2</v>
      </c>
      <c r="G393" s="8" t="b">
        <f>IF(FACT_REVIEWS[[#This Row],[ProductRate]] &gt;= 4, TRUE, FALSE)</f>
        <v>0</v>
      </c>
    </row>
    <row r="394" spans="1:7" x14ac:dyDescent="0.3">
      <c r="A394" s="8">
        <v>3392</v>
      </c>
      <c r="B394" s="8">
        <v>10336</v>
      </c>
      <c r="C394" s="8">
        <v>299</v>
      </c>
      <c r="D394" s="10">
        <v>45557</v>
      </c>
      <c r="E394" s="8" t="s">
        <v>21037</v>
      </c>
      <c r="F394" s="8">
        <v>4</v>
      </c>
      <c r="G394" s="8" t="b">
        <f>IF(FACT_REVIEWS[[#This Row],[ProductRate]] &gt;= 4, TRUE, FALSE)</f>
        <v>1</v>
      </c>
    </row>
    <row r="395" spans="1:7" x14ac:dyDescent="0.3">
      <c r="A395" s="8">
        <v>3393</v>
      </c>
      <c r="B395" s="8">
        <v>10336</v>
      </c>
      <c r="C395" s="8">
        <v>226</v>
      </c>
      <c r="D395" s="10">
        <v>45560</v>
      </c>
      <c r="E395" s="8" t="s">
        <v>21038</v>
      </c>
      <c r="F395" s="8">
        <v>4</v>
      </c>
      <c r="G395" s="8" t="b">
        <f>IF(FACT_REVIEWS[[#This Row],[ProductRate]] &gt;= 4, TRUE, FALSE)</f>
        <v>1</v>
      </c>
    </row>
    <row r="396" spans="1:7" x14ac:dyDescent="0.3">
      <c r="A396" s="8">
        <v>3394</v>
      </c>
      <c r="B396" s="8">
        <v>10735</v>
      </c>
      <c r="C396" s="8">
        <v>276</v>
      </c>
      <c r="D396" s="10">
        <v>45308</v>
      </c>
      <c r="E396" s="8" t="s">
        <v>21039</v>
      </c>
      <c r="F396" s="8">
        <v>3</v>
      </c>
      <c r="G396" s="8" t="b">
        <f>IF(FACT_REVIEWS[[#This Row],[ProductRate]] &gt;= 4, TRUE, FALSE)</f>
        <v>0</v>
      </c>
    </row>
    <row r="397" spans="1:7" x14ac:dyDescent="0.3">
      <c r="A397" s="8">
        <v>3395</v>
      </c>
      <c r="B397" s="8">
        <v>10735</v>
      </c>
      <c r="C397" s="8">
        <v>262</v>
      </c>
      <c r="D397" s="10">
        <v>45466</v>
      </c>
      <c r="E397" s="8" t="s">
        <v>21040</v>
      </c>
      <c r="F397" s="8">
        <v>3</v>
      </c>
      <c r="G397" s="8" t="b">
        <f>IF(FACT_REVIEWS[[#This Row],[ProductRate]] &gt;= 4, TRUE, FALSE)</f>
        <v>0</v>
      </c>
    </row>
    <row r="398" spans="1:7" x14ac:dyDescent="0.3">
      <c r="A398" s="8">
        <v>3396</v>
      </c>
      <c r="B398" s="8">
        <v>10887</v>
      </c>
      <c r="C398" s="8">
        <v>232</v>
      </c>
      <c r="D398" s="10">
        <v>45517</v>
      </c>
      <c r="E398" s="8" t="s">
        <v>21041</v>
      </c>
      <c r="F398" s="8">
        <v>1</v>
      </c>
      <c r="G398" s="8" t="b">
        <f>IF(FACT_REVIEWS[[#This Row],[ProductRate]] &gt;= 4, TRUE, FALSE)</f>
        <v>0</v>
      </c>
    </row>
    <row r="399" spans="1:7" x14ac:dyDescent="0.3">
      <c r="A399" s="8">
        <v>3397</v>
      </c>
      <c r="B399" s="8">
        <v>10887</v>
      </c>
      <c r="C399" s="8">
        <v>221</v>
      </c>
      <c r="D399" s="10">
        <v>45331</v>
      </c>
      <c r="E399" s="8" t="s">
        <v>21042</v>
      </c>
      <c r="F399" s="8">
        <v>3</v>
      </c>
      <c r="G399" s="8" t="b">
        <f>IF(FACT_REVIEWS[[#This Row],[ProductRate]] &gt;= 4, TRUE, FALSE)</f>
        <v>0</v>
      </c>
    </row>
    <row r="400" spans="1:7" x14ac:dyDescent="0.3">
      <c r="A400" s="8">
        <v>3398</v>
      </c>
      <c r="B400" s="8">
        <v>10887</v>
      </c>
      <c r="C400" s="8">
        <v>240</v>
      </c>
      <c r="D400" s="10">
        <v>45518</v>
      </c>
      <c r="E400" s="8" t="s">
        <v>21043</v>
      </c>
      <c r="F400" s="8">
        <v>4</v>
      </c>
      <c r="G400" s="8" t="b">
        <f>IF(FACT_REVIEWS[[#This Row],[ProductRate]] &gt;= 4, TRUE, FALSE)</f>
        <v>1</v>
      </c>
    </row>
    <row r="401" spans="1:7" x14ac:dyDescent="0.3">
      <c r="A401" s="8">
        <v>3399</v>
      </c>
      <c r="B401" s="8">
        <v>10887</v>
      </c>
      <c r="C401" s="8">
        <v>299</v>
      </c>
      <c r="D401" s="10">
        <v>45327</v>
      </c>
      <c r="E401" s="8" t="s">
        <v>3976</v>
      </c>
      <c r="F401" s="8">
        <v>1</v>
      </c>
      <c r="G401" s="8" t="b">
        <f>IF(FACT_REVIEWS[[#This Row],[ProductRate]] &gt;= 4, TRUE, FALSE)</f>
        <v>0</v>
      </c>
    </row>
    <row r="402" spans="1:7" x14ac:dyDescent="0.3">
      <c r="A402" s="8">
        <v>3400</v>
      </c>
      <c r="B402" s="8">
        <v>10887</v>
      </c>
      <c r="C402" s="8">
        <v>233</v>
      </c>
      <c r="D402" s="10">
        <v>45185</v>
      </c>
      <c r="E402" s="8" t="s">
        <v>3577</v>
      </c>
      <c r="F402" s="8">
        <v>4</v>
      </c>
      <c r="G402" s="8" t="b">
        <f>IF(FACT_REVIEWS[[#This Row],[ProductRate]] &gt;= 4, TRUE, FALSE)</f>
        <v>1</v>
      </c>
    </row>
    <row r="403" spans="1:7" x14ac:dyDescent="0.3">
      <c r="A403" s="8">
        <v>3401</v>
      </c>
      <c r="B403" s="8">
        <v>10245</v>
      </c>
      <c r="C403" s="8">
        <v>240</v>
      </c>
      <c r="D403" s="10">
        <v>45560</v>
      </c>
      <c r="E403" s="8" t="s">
        <v>21044</v>
      </c>
      <c r="F403" s="8">
        <v>2</v>
      </c>
      <c r="G403" s="8" t="b">
        <f>IF(FACT_REVIEWS[[#This Row],[ProductRate]] &gt;= 4, TRUE, FALSE)</f>
        <v>0</v>
      </c>
    </row>
    <row r="404" spans="1:7" x14ac:dyDescent="0.3">
      <c r="A404" s="8">
        <v>3402</v>
      </c>
      <c r="B404" s="8">
        <v>10021</v>
      </c>
      <c r="C404" s="8">
        <v>254</v>
      </c>
      <c r="D404" s="10">
        <v>45559</v>
      </c>
      <c r="E404" s="8" t="s">
        <v>21045</v>
      </c>
      <c r="F404" s="8">
        <v>5</v>
      </c>
      <c r="G404" s="8" t="b">
        <f>IF(FACT_REVIEWS[[#This Row],[ProductRate]] &gt;= 4, TRUE, FALSE)</f>
        <v>1</v>
      </c>
    </row>
    <row r="405" spans="1:7" x14ac:dyDescent="0.3">
      <c r="A405" s="8">
        <v>3403</v>
      </c>
      <c r="B405" s="8">
        <v>10942</v>
      </c>
      <c r="C405" s="8">
        <v>265</v>
      </c>
      <c r="D405" s="10">
        <v>45519</v>
      </c>
      <c r="E405" s="8" t="s">
        <v>21046</v>
      </c>
      <c r="F405" s="8">
        <v>1</v>
      </c>
      <c r="G405" s="8" t="b">
        <f>IF(FACT_REVIEWS[[#This Row],[ProductRate]] &gt;= 4, TRUE, FALSE)</f>
        <v>0</v>
      </c>
    </row>
    <row r="406" spans="1:7" x14ac:dyDescent="0.3">
      <c r="A406" s="8">
        <v>3404</v>
      </c>
      <c r="B406" s="8">
        <v>10942</v>
      </c>
      <c r="C406" s="8">
        <v>220</v>
      </c>
      <c r="D406" s="10">
        <v>45536</v>
      </c>
      <c r="E406" s="8" t="s">
        <v>21047</v>
      </c>
      <c r="F406" s="8">
        <v>5</v>
      </c>
      <c r="G406" s="8" t="b">
        <f>IF(FACT_REVIEWS[[#This Row],[ProductRate]] &gt;= 4, TRUE, FALSE)</f>
        <v>1</v>
      </c>
    </row>
    <row r="407" spans="1:7" x14ac:dyDescent="0.3">
      <c r="A407" s="8">
        <v>3405</v>
      </c>
      <c r="B407" s="8">
        <v>10942</v>
      </c>
      <c r="C407" s="8">
        <v>244</v>
      </c>
      <c r="D407" s="10">
        <v>45495</v>
      </c>
      <c r="E407" s="8" t="s">
        <v>4491</v>
      </c>
      <c r="F407" s="8">
        <v>5</v>
      </c>
      <c r="G407" s="8" t="b">
        <f>IF(FACT_REVIEWS[[#This Row],[ProductRate]] &gt;= 4, TRUE, FALSE)</f>
        <v>1</v>
      </c>
    </row>
    <row r="408" spans="1:7" x14ac:dyDescent="0.3">
      <c r="A408" s="8">
        <v>3406</v>
      </c>
      <c r="B408" s="8">
        <v>10942</v>
      </c>
      <c r="C408" s="8">
        <v>284</v>
      </c>
      <c r="D408" s="10">
        <v>45486</v>
      </c>
      <c r="E408" s="8" t="s">
        <v>3596</v>
      </c>
      <c r="F408" s="8">
        <v>5</v>
      </c>
      <c r="G408" s="8" t="b">
        <f>IF(FACT_REVIEWS[[#This Row],[ProductRate]] &gt;= 4, TRUE, FALSE)</f>
        <v>1</v>
      </c>
    </row>
    <row r="409" spans="1:7" x14ac:dyDescent="0.3">
      <c r="A409" s="8">
        <v>3407</v>
      </c>
      <c r="B409" s="8">
        <v>10737</v>
      </c>
      <c r="C409" s="8">
        <v>216</v>
      </c>
      <c r="D409" s="10">
        <v>45071</v>
      </c>
      <c r="E409" s="8" t="s">
        <v>13943</v>
      </c>
      <c r="F409" s="8">
        <v>3</v>
      </c>
      <c r="G409" s="8" t="b">
        <f>IF(FACT_REVIEWS[[#This Row],[ProductRate]] &gt;= 4, TRUE, FALSE)</f>
        <v>0</v>
      </c>
    </row>
    <row r="410" spans="1:7" x14ac:dyDescent="0.3">
      <c r="A410" s="8">
        <v>3408</v>
      </c>
      <c r="B410" s="8">
        <v>10737</v>
      </c>
      <c r="C410" s="8">
        <v>225</v>
      </c>
      <c r="D410" s="10">
        <v>45352</v>
      </c>
      <c r="E410" s="8" t="s">
        <v>21048</v>
      </c>
      <c r="F410" s="8">
        <v>5</v>
      </c>
      <c r="G410" s="8" t="b">
        <f>IF(FACT_REVIEWS[[#This Row],[ProductRate]] &gt;= 4, TRUE, FALSE)</f>
        <v>1</v>
      </c>
    </row>
    <row r="411" spans="1:7" x14ac:dyDescent="0.3">
      <c r="A411" s="8">
        <v>3409</v>
      </c>
      <c r="B411" s="8">
        <v>10507</v>
      </c>
      <c r="C411" s="8">
        <v>294</v>
      </c>
      <c r="D411" s="10">
        <v>45545</v>
      </c>
      <c r="E411" s="8" t="s">
        <v>4730</v>
      </c>
      <c r="F411" s="8">
        <v>3</v>
      </c>
      <c r="G411" s="8" t="b">
        <f>IF(FACT_REVIEWS[[#This Row],[ProductRate]] &gt;= 4, TRUE, FALSE)</f>
        <v>0</v>
      </c>
    </row>
    <row r="412" spans="1:7" x14ac:dyDescent="0.3">
      <c r="A412" s="8">
        <v>3410</v>
      </c>
      <c r="B412" s="8">
        <v>10400</v>
      </c>
      <c r="C412" s="8">
        <v>255</v>
      </c>
      <c r="D412" s="10">
        <v>45521</v>
      </c>
      <c r="E412" s="8" t="s">
        <v>21049</v>
      </c>
      <c r="F412" s="8">
        <v>2</v>
      </c>
      <c r="G412" s="8" t="b">
        <f>IF(FACT_REVIEWS[[#This Row],[ProductRate]] &gt;= 4, TRUE, FALSE)</f>
        <v>0</v>
      </c>
    </row>
    <row r="413" spans="1:7" x14ac:dyDescent="0.3">
      <c r="A413" s="8">
        <v>3411</v>
      </c>
      <c r="B413" s="8">
        <v>10400</v>
      </c>
      <c r="C413" s="8">
        <v>209</v>
      </c>
      <c r="D413" s="10">
        <v>45539</v>
      </c>
      <c r="E413" s="8" t="s">
        <v>21050</v>
      </c>
      <c r="F413" s="8">
        <v>2</v>
      </c>
      <c r="G413" s="8" t="b">
        <f>IF(FACT_REVIEWS[[#This Row],[ProductRate]] &gt;= 4, TRUE, FALSE)</f>
        <v>0</v>
      </c>
    </row>
    <row r="414" spans="1:7" x14ac:dyDescent="0.3">
      <c r="A414" s="8">
        <v>3412</v>
      </c>
      <c r="B414" s="8">
        <v>10400</v>
      </c>
      <c r="C414" s="8">
        <v>232</v>
      </c>
      <c r="D414" s="10">
        <v>45482</v>
      </c>
      <c r="E414" s="8" t="s">
        <v>21051</v>
      </c>
      <c r="F414" s="8">
        <v>2</v>
      </c>
      <c r="G414" s="8" t="b">
        <f>IF(FACT_REVIEWS[[#This Row],[ProductRate]] &gt;= 4, TRUE, FALSE)</f>
        <v>0</v>
      </c>
    </row>
    <row r="415" spans="1:7" x14ac:dyDescent="0.3">
      <c r="A415" s="8">
        <v>3413</v>
      </c>
      <c r="B415" s="8">
        <v>10400</v>
      </c>
      <c r="C415" s="8">
        <v>253</v>
      </c>
      <c r="D415" s="10">
        <v>45440</v>
      </c>
      <c r="E415" s="8" t="s">
        <v>21052</v>
      </c>
      <c r="F415" s="8">
        <v>4</v>
      </c>
      <c r="G415" s="8" t="b">
        <f>IF(FACT_REVIEWS[[#This Row],[ProductRate]] &gt;= 4, TRUE, FALSE)</f>
        <v>1</v>
      </c>
    </row>
    <row r="416" spans="1:7" x14ac:dyDescent="0.3">
      <c r="A416" s="8">
        <v>3414</v>
      </c>
      <c r="B416" s="8">
        <v>10400</v>
      </c>
      <c r="C416" s="8">
        <v>204</v>
      </c>
      <c r="D416" s="10">
        <v>45431</v>
      </c>
      <c r="E416" s="8" t="s">
        <v>21053</v>
      </c>
      <c r="F416" s="8">
        <v>4</v>
      </c>
      <c r="G416" s="8" t="b">
        <f>IF(FACT_REVIEWS[[#This Row],[ProductRate]] &gt;= 4, TRUE, FALSE)</f>
        <v>1</v>
      </c>
    </row>
    <row r="417" spans="1:7" x14ac:dyDescent="0.3">
      <c r="A417" s="8">
        <v>3415</v>
      </c>
      <c r="B417" s="8">
        <v>10211</v>
      </c>
      <c r="C417" s="8">
        <v>219</v>
      </c>
      <c r="D417" s="10">
        <v>45524</v>
      </c>
      <c r="E417" s="8" t="s">
        <v>21054</v>
      </c>
      <c r="F417" s="8">
        <v>1</v>
      </c>
      <c r="G417" s="8" t="b">
        <f>IF(FACT_REVIEWS[[#This Row],[ProductRate]] &gt;= 4, TRUE, FALSE)</f>
        <v>0</v>
      </c>
    </row>
    <row r="418" spans="1:7" x14ac:dyDescent="0.3">
      <c r="A418" s="8">
        <v>3416</v>
      </c>
      <c r="B418" s="8">
        <v>10268</v>
      </c>
      <c r="C418" s="8">
        <v>250</v>
      </c>
      <c r="D418" s="10">
        <v>45525</v>
      </c>
      <c r="E418" s="8" t="s">
        <v>21055</v>
      </c>
      <c r="F418" s="8">
        <v>1</v>
      </c>
      <c r="G418" s="8" t="b">
        <f>IF(FACT_REVIEWS[[#This Row],[ProductRate]] &gt;= 4, TRUE, FALSE)</f>
        <v>0</v>
      </c>
    </row>
    <row r="419" spans="1:7" x14ac:dyDescent="0.3">
      <c r="A419" s="8">
        <v>3417</v>
      </c>
      <c r="B419" s="8">
        <v>10268</v>
      </c>
      <c r="C419" s="8">
        <v>200</v>
      </c>
      <c r="D419" s="10">
        <v>45523</v>
      </c>
      <c r="E419" s="8" t="s">
        <v>21056</v>
      </c>
      <c r="F419" s="8">
        <v>2</v>
      </c>
      <c r="G419" s="8" t="b">
        <f>IF(FACT_REVIEWS[[#This Row],[ProductRate]] &gt;= 4, TRUE, FALSE)</f>
        <v>0</v>
      </c>
    </row>
    <row r="420" spans="1:7" x14ac:dyDescent="0.3">
      <c r="A420" s="8">
        <v>3418</v>
      </c>
      <c r="B420" s="8">
        <v>10268</v>
      </c>
      <c r="C420" s="8">
        <v>243</v>
      </c>
      <c r="D420" s="10">
        <v>45518</v>
      </c>
      <c r="E420" s="8" t="s">
        <v>10817</v>
      </c>
      <c r="F420" s="8">
        <v>2</v>
      </c>
      <c r="G420" s="8" t="b">
        <f>IF(FACT_REVIEWS[[#This Row],[ProductRate]] &gt;= 4, TRUE, FALSE)</f>
        <v>0</v>
      </c>
    </row>
    <row r="421" spans="1:7" x14ac:dyDescent="0.3">
      <c r="A421" s="8">
        <v>3419</v>
      </c>
      <c r="B421" s="8">
        <v>10599</v>
      </c>
      <c r="C421" s="8">
        <v>229</v>
      </c>
      <c r="D421" s="10">
        <v>45560</v>
      </c>
      <c r="E421" s="8" t="s">
        <v>4324</v>
      </c>
      <c r="F421" s="8">
        <v>5</v>
      </c>
      <c r="G421" s="8" t="b">
        <f>IF(FACT_REVIEWS[[#This Row],[ProductRate]] &gt;= 4, TRUE, FALSE)</f>
        <v>1</v>
      </c>
    </row>
    <row r="422" spans="1:7" x14ac:dyDescent="0.3">
      <c r="A422" s="8">
        <v>3420</v>
      </c>
      <c r="B422" s="8">
        <v>10599</v>
      </c>
      <c r="C422" s="8">
        <v>213</v>
      </c>
      <c r="D422" s="10">
        <v>45559</v>
      </c>
      <c r="E422" s="8" t="s">
        <v>15041</v>
      </c>
      <c r="F422" s="8">
        <v>5</v>
      </c>
      <c r="G422" s="8" t="b">
        <f>IF(FACT_REVIEWS[[#This Row],[ProductRate]] &gt;= 4, TRUE, FALSE)</f>
        <v>1</v>
      </c>
    </row>
    <row r="423" spans="1:7" x14ac:dyDescent="0.3">
      <c r="A423" s="8">
        <v>3421</v>
      </c>
      <c r="B423" s="8">
        <v>10868</v>
      </c>
      <c r="C423" s="8">
        <v>242</v>
      </c>
      <c r="D423" s="10">
        <v>45539</v>
      </c>
      <c r="E423" s="8" t="s">
        <v>19468</v>
      </c>
      <c r="F423" s="8">
        <v>3</v>
      </c>
      <c r="G423" s="8" t="b">
        <f>IF(FACT_REVIEWS[[#This Row],[ProductRate]] &gt;= 4, TRUE, FALSE)</f>
        <v>0</v>
      </c>
    </row>
    <row r="424" spans="1:7" x14ac:dyDescent="0.3">
      <c r="A424" s="8">
        <v>3422</v>
      </c>
      <c r="B424" s="8">
        <v>10868</v>
      </c>
      <c r="C424" s="8">
        <v>229</v>
      </c>
      <c r="D424" s="10">
        <v>45508</v>
      </c>
      <c r="E424" s="8" t="s">
        <v>21057</v>
      </c>
      <c r="F424" s="8">
        <v>2</v>
      </c>
      <c r="G424" s="8" t="b">
        <f>IF(FACT_REVIEWS[[#This Row],[ProductRate]] &gt;= 4, TRUE, FALSE)</f>
        <v>0</v>
      </c>
    </row>
    <row r="425" spans="1:7" x14ac:dyDescent="0.3">
      <c r="A425" s="8">
        <v>3423</v>
      </c>
      <c r="B425" s="8">
        <v>10868</v>
      </c>
      <c r="C425" s="8">
        <v>268</v>
      </c>
      <c r="D425" s="10">
        <v>45551</v>
      </c>
      <c r="E425" s="8" t="s">
        <v>21058</v>
      </c>
      <c r="F425" s="8">
        <v>4</v>
      </c>
      <c r="G425" s="8" t="b">
        <f>IF(FACT_REVIEWS[[#This Row],[ProductRate]] &gt;= 4, TRUE, FALSE)</f>
        <v>1</v>
      </c>
    </row>
    <row r="426" spans="1:7" x14ac:dyDescent="0.3">
      <c r="A426" s="8">
        <v>3424</v>
      </c>
      <c r="B426" s="8">
        <v>10879</v>
      </c>
      <c r="C426" s="8">
        <v>213</v>
      </c>
      <c r="D426" s="10">
        <v>45451</v>
      </c>
      <c r="E426" s="8" t="s">
        <v>21059</v>
      </c>
      <c r="F426" s="8">
        <v>2</v>
      </c>
      <c r="G426" s="8" t="b">
        <f>IF(FACT_REVIEWS[[#This Row],[ProductRate]] &gt;= 4, TRUE, FALSE)</f>
        <v>0</v>
      </c>
    </row>
    <row r="427" spans="1:7" x14ac:dyDescent="0.3">
      <c r="A427" s="8">
        <v>3425</v>
      </c>
      <c r="B427" s="8">
        <v>10879</v>
      </c>
      <c r="C427" s="8">
        <v>277</v>
      </c>
      <c r="D427" s="10">
        <v>45558</v>
      </c>
      <c r="E427" s="8" t="s">
        <v>21060</v>
      </c>
      <c r="F427" s="8">
        <v>4</v>
      </c>
      <c r="G427" s="8" t="b">
        <f>IF(FACT_REVIEWS[[#This Row],[ProductRate]] &gt;= 4, TRUE, FALSE)</f>
        <v>1</v>
      </c>
    </row>
    <row r="428" spans="1:7" x14ac:dyDescent="0.3">
      <c r="A428" s="8">
        <v>3426</v>
      </c>
      <c r="B428" s="8">
        <v>10311</v>
      </c>
      <c r="C428" s="8">
        <v>225</v>
      </c>
      <c r="D428" s="10">
        <v>45551</v>
      </c>
      <c r="E428" s="8" t="s">
        <v>21061</v>
      </c>
      <c r="F428" s="8">
        <v>2</v>
      </c>
      <c r="G428" s="8" t="b">
        <f>IF(FACT_REVIEWS[[#This Row],[ProductRate]] &gt;= 4, TRUE, FALSE)</f>
        <v>0</v>
      </c>
    </row>
    <row r="429" spans="1:7" x14ac:dyDescent="0.3">
      <c r="A429" s="8">
        <v>3427</v>
      </c>
      <c r="B429" s="8">
        <v>10311</v>
      </c>
      <c r="C429" s="8">
        <v>213</v>
      </c>
      <c r="D429" s="10">
        <v>45536</v>
      </c>
      <c r="E429" s="8" t="s">
        <v>21062</v>
      </c>
      <c r="F429" s="8">
        <v>5</v>
      </c>
      <c r="G429" s="8" t="b">
        <f>IF(FACT_REVIEWS[[#This Row],[ProductRate]] &gt;= 4, TRUE, FALSE)</f>
        <v>1</v>
      </c>
    </row>
    <row r="430" spans="1:7" x14ac:dyDescent="0.3">
      <c r="A430" s="8">
        <v>3428</v>
      </c>
      <c r="B430" s="8">
        <v>10055</v>
      </c>
      <c r="C430" s="8">
        <v>261</v>
      </c>
      <c r="D430" s="10">
        <v>45464</v>
      </c>
      <c r="E430" s="8" t="s">
        <v>21063</v>
      </c>
      <c r="F430" s="8">
        <v>4</v>
      </c>
      <c r="G430" s="8" t="b">
        <f>IF(FACT_REVIEWS[[#This Row],[ProductRate]] &gt;= 4, TRUE, FALSE)</f>
        <v>1</v>
      </c>
    </row>
    <row r="431" spans="1:7" x14ac:dyDescent="0.3">
      <c r="A431" s="8">
        <v>3429</v>
      </c>
      <c r="B431" s="8">
        <v>10055</v>
      </c>
      <c r="C431" s="8">
        <v>259</v>
      </c>
      <c r="D431" s="10">
        <v>45449</v>
      </c>
      <c r="E431" s="8" t="s">
        <v>19754</v>
      </c>
      <c r="F431" s="8">
        <v>5</v>
      </c>
      <c r="G431" s="8" t="b">
        <f>IF(FACT_REVIEWS[[#This Row],[ProductRate]] &gt;= 4, TRUE, FALSE)</f>
        <v>1</v>
      </c>
    </row>
    <row r="432" spans="1:7" x14ac:dyDescent="0.3">
      <c r="A432" s="8">
        <v>3430</v>
      </c>
      <c r="B432" s="8">
        <v>10055</v>
      </c>
      <c r="C432" s="8">
        <v>281</v>
      </c>
      <c r="D432" s="10">
        <v>45525</v>
      </c>
      <c r="E432" s="8" t="s">
        <v>21064</v>
      </c>
      <c r="F432" s="8">
        <v>5</v>
      </c>
      <c r="G432" s="8" t="b">
        <f>IF(FACT_REVIEWS[[#This Row],[ProductRate]] &gt;= 4, TRUE, FALSE)</f>
        <v>1</v>
      </c>
    </row>
    <row r="433" spans="1:7" x14ac:dyDescent="0.3">
      <c r="A433" s="8">
        <v>3431</v>
      </c>
      <c r="B433" s="8">
        <v>10635</v>
      </c>
      <c r="C433" s="8">
        <v>294</v>
      </c>
      <c r="D433" s="10">
        <v>45544</v>
      </c>
      <c r="E433" s="8" t="s">
        <v>21065</v>
      </c>
      <c r="F433" s="8">
        <v>4</v>
      </c>
      <c r="G433" s="8" t="b">
        <f>IF(FACT_REVIEWS[[#This Row],[ProductRate]] &gt;= 4, TRUE, FALSE)</f>
        <v>1</v>
      </c>
    </row>
    <row r="434" spans="1:7" x14ac:dyDescent="0.3">
      <c r="A434" s="8">
        <v>3432</v>
      </c>
      <c r="B434" s="8">
        <v>10283</v>
      </c>
      <c r="C434" s="8">
        <v>224</v>
      </c>
      <c r="D434" s="10">
        <v>45516</v>
      </c>
      <c r="E434" s="8" t="s">
        <v>21066</v>
      </c>
      <c r="F434" s="8">
        <v>4</v>
      </c>
      <c r="G434" s="8" t="b">
        <f>IF(FACT_REVIEWS[[#This Row],[ProductRate]] &gt;= 4, TRUE, FALSE)</f>
        <v>1</v>
      </c>
    </row>
    <row r="435" spans="1:7" x14ac:dyDescent="0.3">
      <c r="A435" s="8">
        <v>3433</v>
      </c>
      <c r="B435" s="8">
        <v>10283</v>
      </c>
      <c r="C435" s="8">
        <v>277</v>
      </c>
      <c r="D435" s="10">
        <v>45468</v>
      </c>
      <c r="E435" s="8" t="s">
        <v>21067</v>
      </c>
      <c r="F435" s="8">
        <v>2</v>
      </c>
      <c r="G435" s="8" t="b">
        <f>IF(FACT_REVIEWS[[#This Row],[ProductRate]] &gt;= 4, TRUE, FALSE)</f>
        <v>0</v>
      </c>
    </row>
    <row r="436" spans="1:7" x14ac:dyDescent="0.3">
      <c r="A436" s="8">
        <v>3434</v>
      </c>
      <c r="B436" s="8">
        <v>10283</v>
      </c>
      <c r="C436" s="8">
        <v>278</v>
      </c>
      <c r="D436" s="10">
        <v>45422</v>
      </c>
      <c r="E436" s="8" t="s">
        <v>21068</v>
      </c>
      <c r="F436" s="8">
        <v>5</v>
      </c>
      <c r="G436" s="8" t="b">
        <f>IF(FACT_REVIEWS[[#This Row],[ProductRate]] &gt;= 4, TRUE, FALSE)</f>
        <v>1</v>
      </c>
    </row>
    <row r="437" spans="1:7" x14ac:dyDescent="0.3">
      <c r="A437" s="8">
        <v>3435</v>
      </c>
      <c r="B437" s="8">
        <v>10912</v>
      </c>
      <c r="C437" s="8">
        <v>293</v>
      </c>
      <c r="D437" s="10">
        <v>45555</v>
      </c>
      <c r="E437" s="8" t="s">
        <v>11403</v>
      </c>
      <c r="F437" s="8">
        <v>5</v>
      </c>
      <c r="G437" s="8" t="b">
        <f>IF(FACT_REVIEWS[[#This Row],[ProductRate]] &gt;= 4, TRUE, FALSE)</f>
        <v>1</v>
      </c>
    </row>
    <row r="438" spans="1:7" x14ac:dyDescent="0.3">
      <c r="A438" s="8">
        <v>3436</v>
      </c>
      <c r="B438" s="8">
        <v>10912</v>
      </c>
      <c r="C438" s="8">
        <v>219</v>
      </c>
      <c r="D438" s="10">
        <v>45557</v>
      </c>
      <c r="E438" s="8" t="s">
        <v>21069</v>
      </c>
      <c r="F438" s="8">
        <v>1</v>
      </c>
      <c r="G438" s="8" t="b">
        <f>IF(FACT_REVIEWS[[#This Row],[ProductRate]] &gt;= 4, TRUE, FALSE)</f>
        <v>0</v>
      </c>
    </row>
    <row r="439" spans="1:7" x14ac:dyDescent="0.3">
      <c r="A439" s="8">
        <v>3437</v>
      </c>
      <c r="B439" s="8">
        <v>10900</v>
      </c>
      <c r="C439" s="8">
        <v>221</v>
      </c>
      <c r="D439" s="10">
        <v>45477</v>
      </c>
      <c r="E439" s="8" t="s">
        <v>18006</v>
      </c>
      <c r="F439" s="8">
        <v>1</v>
      </c>
      <c r="G439" s="8" t="b">
        <f>IF(FACT_REVIEWS[[#This Row],[ProductRate]] &gt;= 4, TRUE, FALSE)</f>
        <v>0</v>
      </c>
    </row>
    <row r="440" spans="1:7" x14ac:dyDescent="0.3">
      <c r="A440" s="8">
        <v>3438</v>
      </c>
      <c r="B440" s="8">
        <v>10910</v>
      </c>
      <c r="C440" s="8">
        <v>230</v>
      </c>
      <c r="D440" s="10">
        <v>44860</v>
      </c>
      <c r="E440" s="8" t="s">
        <v>21070</v>
      </c>
      <c r="F440" s="8">
        <v>2</v>
      </c>
      <c r="G440" s="8" t="b">
        <f>IF(FACT_REVIEWS[[#This Row],[ProductRate]] &gt;= 4, TRUE, FALSE)</f>
        <v>0</v>
      </c>
    </row>
    <row r="441" spans="1:7" x14ac:dyDescent="0.3">
      <c r="A441" s="8">
        <v>3439</v>
      </c>
      <c r="B441" s="8">
        <v>10001</v>
      </c>
      <c r="C441" s="8">
        <v>237</v>
      </c>
      <c r="D441" s="10">
        <v>45456</v>
      </c>
      <c r="E441" s="8" t="s">
        <v>14005</v>
      </c>
      <c r="F441" s="8">
        <v>4</v>
      </c>
      <c r="G441" s="8" t="b">
        <f>IF(FACT_REVIEWS[[#This Row],[ProductRate]] &gt;= 4, TRUE, FALSE)</f>
        <v>1</v>
      </c>
    </row>
    <row r="442" spans="1:7" x14ac:dyDescent="0.3">
      <c r="A442" s="8">
        <v>3440</v>
      </c>
      <c r="B442" s="8">
        <v>10660</v>
      </c>
      <c r="C442" s="8">
        <v>277</v>
      </c>
      <c r="D442" s="10">
        <v>45514</v>
      </c>
      <c r="E442" s="8" t="s">
        <v>13856</v>
      </c>
      <c r="F442" s="8">
        <v>3</v>
      </c>
      <c r="G442" s="8" t="b">
        <f>IF(FACT_REVIEWS[[#This Row],[ProductRate]] &gt;= 4, TRUE, FALSE)</f>
        <v>0</v>
      </c>
    </row>
    <row r="443" spans="1:7" x14ac:dyDescent="0.3">
      <c r="A443" s="8">
        <v>3441</v>
      </c>
      <c r="B443" s="8">
        <v>10660</v>
      </c>
      <c r="C443" s="8">
        <v>260</v>
      </c>
      <c r="D443" s="10">
        <v>45475</v>
      </c>
      <c r="E443" s="8" t="s">
        <v>21071</v>
      </c>
      <c r="F443" s="8">
        <v>1</v>
      </c>
      <c r="G443" s="8" t="b">
        <f>IF(FACT_REVIEWS[[#This Row],[ProductRate]] &gt;= 4, TRUE, FALSE)</f>
        <v>0</v>
      </c>
    </row>
    <row r="444" spans="1:7" x14ac:dyDescent="0.3">
      <c r="A444" s="8">
        <v>3442</v>
      </c>
      <c r="B444" s="8">
        <v>10660</v>
      </c>
      <c r="C444" s="8">
        <v>271</v>
      </c>
      <c r="D444" s="10">
        <v>45542</v>
      </c>
      <c r="E444" s="8" t="s">
        <v>17935</v>
      </c>
      <c r="F444" s="8">
        <v>5</v>
      </c>
      <c r="G444" s="8" t="b">
        <f>IF(FACT_REVIEWS[[#This Row],[ProductRate]] &gt;= 4, TRUE, FALSE)</f>
        <v>1</v>
      </c>
    </row>
    <row r="445" spans="1:7" x14ac:dyDescent="0.3">
      <c r="A445" s="8">
        <v>3443</v>
      </c>
      <c r="B445" s="8">
        <v>10660</v>
      </c>
      <c r="C445" s="8">
        <v>216</v>
      </c>
      <c r="D445" s="10">
        <v>45457</v>
      </c>
      <c r="E445" s="8" t="s">
        <v>21072</v>
      </c>
      <c r="F445" s="8">
        <v>3</v>
      </c>
      <c r="G445" s="8" t="b">
        <f>IF(FACT_REVIEWS[[#This Row],[ProductRate]] &gt;= 4, TRUE, FALSE)</f>
        <v>0</v>
      </c>
    </row>
    <row r="446" spans="1:7" x14ac:dyDescent="0.3">
      <c r="A446" s="8">
        <v>3444</v>
      </c>
      <c r="B446" s="8">
        <v>10660</v>
      </c>
      <c r="C446" s="8">
        <v>258</v>
      </c>
      <c r="D446" s="10">
        <v>45467</v>
      </c>
      <c r="E446" s="8" t="s">
        <v>21073</v>
      </c>
      <c r="F446" s="8">
        <v>1</v>
      </c>
      <c r="G446" s="8" t="b">
        <f>IF(FACT_REVIEWS[[#This Row],[ProductRate]] &gt;= 4, TRUE, FALSE)</f>
        <v>0</v>
      </c>
    </row>
    <row r="447" spans="1:7" x14ac:dyDescent="0.3">
      <c r="A447" s="8">
        <v>3445</v>
      </c>
      <c r="B447" s="8">
        <v>10704</v>
      </c>
      <c r="C447" s="8">
        <v>272</v>
      </c>
      <c r="D447" s="10">
        <v>45549</v>
      </c>
      <c r="E447" s="8" t="s">
        <v>21074</v>
      </c>
      <c r="F447" s="8">
        <v>4</v>
      </c>
      <c r="G447" s="8" t="b">
        <f>IF(FACT_REVIEWS[[#This Row],[ProductRate]] &gt;= 4, TRUE, FALSE)</f>
        <v>1</v>
      </c>
    </row>
    <row r="448" spans="1:7" x14ac:dyDescent="0.3">
      <c r="A448" s="8">
        <v>3446</v>
      </c>
      <c r="B448" s="8">
        <v>10704</v>
      </c>
      <c r="C448" s="8">
        <v>240</v>
      </c>
      <c r="D448" s="10">
        <v>45516</v>
      </c>
      <c r="E448" s="8" t="s">
        <v>21075</v>
      </c>
      <c r="F448" s="8">
        <v>1</v>
      </c>
      <c r="G448" s="8" t="b">
        <f>IF(FACT_REVIEWS[[#This Row],[ProductRate]] &gt;= 4, TRUE, FALSE)</f>
        <v>0</v>
      </c>
    </row>
    <row r="449" spans="1:7" x14ac:dyDescent="0.3">
      <c r="A449" s="8">
        <v>3447</v>
      </c>
      <c r="B449" s="8">
        <v>10875</v>
      </c>
      <c r="C449" s="8">
        <v>277</v>
      </c>
      <c r="D449" s="10">
        <v>45553</v>
      </c>
      <c r="E449" s="8" t="s">
        <v>21076</v>
      </c>
      <c r="F449" s="8">
        <v>4</v>
      </c>
      <c r="G449" s="8" t="b">
        <f>IF(FACT_REVIEWS[[#This Row],[ProductRate]] &gt;= 4, TRUE, FALSE)</f>
        <v>1</v>
      </c>
    </row>
    <row r="450" spans="1:7" x14ac:dyDescent="0.3">
      <c r="A450" s="8">
        <v>3448</v>
      </c>
      <c r="B450" s="8">
        <v>10875</v>
      </c>
      <c r="C450" s="8">
        <v>230</v>
      </c>
      <c r="D450" s="10">
        <v>45489</v>
      </c>
      <c r="E450" s="8" t="s">
        <v>21077</v>
      </c>
      <c r="F450" s="8">
        <v>5</v>
      </c>
      <c r="G450" s="8" t="b">
        <f>IF(FACT_REVIEWS[[#This Row],[ProductRate]] &gt;= 4, TRUE, FALSE)</f>
        <v>1</v>
      </c>
    </row>
    <row r="451" spans="1:7" x14ac:dyDescent="0.3">
      <c r="A451" s="8">
        <v>3449</v>
      </c>
      <c r="B451" s="8">
        <v>10785</v>
      </c>
      <c r="C451" s="8">
        <v>276</v>
      </c>
      <c r="D451" s="10">
        <v>45560</v>
      </c>
      <c r="E451" s="8" t="s">
        <v>4109</v>
      </c>
      <c r="F451" s="8">
        <v>1</v>
      </c>
      <c r="G451" s="8" t="b">
        <f>IF(FACT_REVIEWS[[#This Row],[ProductRate]] &gt;= 4, TRUE, FALSE)</f>
        <v>0</v>
      </c>
    </row>
    <row r="452" spans="1:7" x14ac:dyDescent="0.3">
      <c r="A452" s="8">
        <v>3450</v>
      </c>
      <c r="B452" s="8">
        <v>10152</v>
      </c>
      <c r="C452" s="8">
        <v>281</v>
      </c>
      <c r="D452" s="10">
        <v>45555</v>
      </c>
      <c r="E452" s="8" t="s">
        <v>3694</v>
      </c>
      <c r="F452" s="8">
        <v>5</v>
      </c>
      <c r="G452" s="8" t="b">
        <f>IF(FACT_REVIEWS[[#This Row],[ProductRate]] &gt;= 4, TRUE, FALSE)</f>
        <v>1</v>
      </c>
    </row>
    <row r="453" spans="1:7" x14ac:dyDescent="0.3">
      <c r="A453" s="8">
        <v>3451</v>
      </c>
      <c r="B453" s="8">
        <v>10152</v>
      </c>
      <c r="C453" s="8">
        <v>213</v>
      </c>
      <c r="D453" s="10">
        <v>45539</v>
      </c>
      <c r="E453" s="8" t="s">
        <v>21078</v>
      </c>
      <c r="F453" s="8">
        <v>2</v>
      </c>
      <c r="G453" s="8" t="b">
        <f>IF(FACT_REVIEWS[[#This Row],[ProductRate]] &gt;= 4, TRUE, FALSE)</f>
        <v>0</v>
      </c>
    </row>
    <row r="454" spans="1:7" x14ac:dyDescent="0.3">
      <c r="A454" s="8">
        <v>3452</v>
      </c>
      <c r="B454" s="8">
        <v>10152</v>
      </c>
      <c r="C454" s="8">
        <v>286</v>
      </c>
      <c r="D454" s="10">
        <v>45553</v>
      </c>
      <c r="E454" s="8" t="s">
        <v>3777</v>
      </c>
      <c r="F454" s="8">
        <v>3</v>
      </c>
      <c r="G454" s="8" t="b">
        <f>IF(FACT_REVIEWS[[#This Row],[ProductRate]] &gt;= 4, TRUE, FALSE)</f>
        <v>0</v>
      </c>
    </row>
    <row r="455" spans="1:7" x14ac:dyDescent="0.3">
      <c r="A455" s="8">
        <v>3453</v>
      </c>
      <c r="B455" s="8">
        <v>10833</v>
      </c>
      <c r="C455" s="8">
        <v>265</v>
      </c>
      <c r="D455" s="10">
        <v>45449</v>
      </c>
      <c r="E455" s="8" t="s">
        <v>21079</v>
      </c>
      <c r="F455" s="8">
        <v>4</v>
      </c>
      <c r="G455" s="8" t="b">
        <f>IF(FACT_REVIEWS[[#This Row],[ProductRate]] &gt;= 4, TRUE, FALSE)</f>
        <v>1</v>
      </c>
    </row>
    <row r="456" spans="1:7" x14ac:dyDescent="0.3">
      <c r="A456" s="8">
        <v>3454</v>
      </c>
      <c r="B456" s="8">
        <v>10833</v>
      </c>
      <c r="C456" s="8">
        <v>293</v>
      </c>
      <c r="D456" s="10">
        <v>45554</v>
      </c>
      <c r="E456" s="8" t="s">
        <v>21080</v>
      </c>
      <c r="F456" s="8">
        <v>5</v>
      </c>
      <c r="G456" s="8" t="b">
        <f>IF(FACT_REVIEWS[[#This Row],[ProductRate]] &gt;= 4, TRUE, FALSE)</f>
        <v>1</v>
      </c>
    </row>
    <row r="457" spans="1:7" x14ac:dyDescent="0.3">
      <c r="A457" s="8">
        <v>3455</v>
      </c>
      <c r="B457" s="8">
        <v>10833</v>
      </c>
      <c r="C457" s="8">
        <v>275</v>
      </c>
      <c r="D457" s="10">
        <v>45505</v>
      </c>
      <c r="E457" s="8" t="s">
        <v>21081</v>
      </c>
      <c r="F457" s="8">
        <v>1</v>
      </c>
      <c r="G457" s="8" t="b">
        <f>IF(FACT_REVIEWS[[#This Row],[ProductRate]] &gt;= 4, TRUE, FALSE)</f>
        <v>0</v>
      </c>
    </row>
    <row r="458" spans="1:7" x14ac:dyDescent="0.3">
      <c r="A458" s="8">
        <v>3456</v>
      </c>
      <c r="B458" s="8">
        <v>10519</v>
      </c>
      <c r="C458" s="8">
        <v>299</v>
      </c>
      <c r="D458" s="10">
        <v>45446</v>
      </c>
      <c r="E458" s="8" t="s">
        <v>21082</v>
      </c>
      <c r="F458" s="8">
        <v>5</v>
      </c>
      <c r="G458" s="8" t="b">
        <f>IF(FACT_REVIEWS[[#This Row],[ProductRate]] &gt;= 4, TRUE, FALSE)</f>
        <v>1</v>
      </c>
    </row>
    <row r="459" spans="1:7" x14ac:dyDescent="0.3">
      <c r="A459" s="8">
        <v>3457</v>
      </c>
      <c r="B459" s="8">
        <v>10477</v>
      </c>
      <c r="C459" s="8">
        <v>247</v>
      </c>
      <c r="D459" s="10">
        <v>45518</v>
      </c>
      <c r="E459" s="8" t="s">
        <v>21083</v>
      </c>
      <c r="F459" s="8">
        <v>3</v>
      </c>
      <c r="G459" s="8" t="b">
        <f>IF(FACT_REVIEWS[[#This Row],[ProductRate]] &gt;= 4, TRUE, FALSE)</f>
        <v>0</v>
      </c>
    </row>
    <row r="460" spans="1:7" x14ac:dyDescent="0.3">
      <c r="A460" s="8">
        <v>3458</v>
      </c>
      <c r="B460" s="8">
        <v>10477</v>
      </c>
      <c r="C460" s="8">
        <v>210</v>
      </c>
      <c r="D460" s="10">
        <v>45525</v>
      </c>
      <c r="E460" s="8" t="s">
        <v>21084</v>
      </c>
      <c r="F460" s="8">
        <v>3</v>
      </c>
      <c r="G460" s="8" t="b">
        <f>IF(FACT_REVIEWS[[#This Row],[ProductRate]] &gt;= 4, TRUE, FALSE)</f>
        <v>0</v>
      </c>
    </row>
    <row r="461" spans="1:7" x14ac:dyDescent="0.3">
      <c r="A461" s="8">
        <v>3459</v>
      </c>
      <c r="B461" s="8">
        <v>10324</v>
      </c>
      <c r="C461" s="8">
        <v>214</v>
      </c>
      <c r="D461" s="10">
        <v>45543</v>
      </c>
      <c r="E461" s="8" t="s">
        <v>21085</v>
      </c>
      <c r="F461" s="8">
        <v>2</v>
      </c>
      <c r="G461" s="8" t="b">
        <f>IF(FACT_REVIEWS[[#This Row],[ProductRate]] &gt;= 4, TRUE, FALSE)</f>
        <v>0</v>
      </c>
    </row>
    <row r="462" spans="1:7" x14ac:dyDescent="0.3">
      <c r="A462" s="8">
        <v>3460</v>
      </c>
      <c r="B462" s="8">
        <v>10324</v>
      </c>
      <c r="C462" s="8">
        <v>283</v>
      </c>
      <c r="D462" s="10">
        <v>45497</v>
      </c>
      <c r="E462" s="8" t="s">
        <v>21086</v>
      </c>
      <c r="F462" s="8">
        <v>1</v>
      </c>
      <c r="G462" s="8" t="b">
        <f>IF(FACT_REVIEWS[[#This Row],[ProductRate]] &gt;= 4, TRUE, FALSE)</f>
        <v>0</v>
      </c>
    </row>
    <row r="463" spans="1:7" x14ac:dyDescent="0.3">
      <c r="A463" s="8">
        <v>3461</v>
      </c>
      <c r="B463" s="8">
        <v>10380</v>
      </c>
      <c r="C463" s="8">
        <v>256</v>
      </c>
      <c r="D463" s="10">
        <v>45170</v>
      </c>
      <c r="E463" s="8" t="s">
        <v>21087</v>
      </c>
      <c r="F463" s="8">
        <v>1</v>
      </c>
      <c r="G463" s="8" t="b">
        <f>IF(FACT_REVIEWS[[#This Row],[ProductRate]] &gt;= 4, TRUE, FALSE)</f>
        <v>0</v>
      </c>
    </row>
    <row r="464" spans="1:7" x14ac:dyDescent="0.3">
      <c r="A464" s="8">
        <v>3462</v>
      </c>
      <c r="B464" s="8">
        <v>10598</v>
      </c>
      <c r="C464" s="8">
        <v>237</v>
      </c>
      <c r="D464" s="10">
        <v>45559</v>
      </c>
      <c r="E464" s="8" t="s">
        <v>21088</v>
      </c>
      <c r="F464" s="8">
        <v>5</v>
      </c>
      <c r="G464" s="8" t="b">
        <f>IF(FACT_REVIEWS[[#This Row],[ProductRate]] &gt;= 4, TRUE, FALSE)</f>
        <v>1</v>
      </c>
    </row>
    <row r="465" spans="1:7" x14ac:dyDescent="0.3">
      <c r="A465" s="8">
        <v>3463</v>
      </c>
      <c r="B465" s="8">
        <v>10451</v>
      </c>
      <c r="C465" s="8">
        <v>281</v>
      </c>
      <c r="D465" s="10">
        <v>45559</v>
      </c>
      <c r="E465" s="8" t="s">
        <v>21089</v>
      </c>
      <c r="F465" s="8">
        <v>2</v>
      </c>
      <c r="G465" s="8" t="b">
        <f>IF(FACT_REVIEWS[[#This Row],[ProductRate]] &gt;= 4, TRUE, FALSE)</f>
        <v>0</v>
      </c>
    </row>
    <row r="466" spans="1:7" x14ac:dyDescent="0.3">
      <c r="A466" s="8">
        <v>3464</v>
      </c>
      <c r="B466" s="8">
        <v>10678</v>
      </c>
      <c r="C466" s="8">
        <v>214</v>
      </c>
      <c r="D466" s="10">
        <v>45534</v>
      </c>
      <c r="E466" s="8" t="s">
        <v>21090</v>
      </c>
      <c r="F466" s="8">
        <v>1</v>
      </c>
      <c r="G466" s="8" t="b">
        <f>IF(FACT_REVIEWS[[#This Row],[ProductRate]] &gt;= 4, TRUE, FALSE)</f>
        <v>0</v>
      </c>
    </row>
    <row r="467" spans="1:7" x14ac:dyDescent="0.3">
      <c r="A467" s="8">
        <v>3465</v>
      </c>
      <c r="B467" s="8">
        <v>10678</v>
      </c>
      <c r="C467" s="8">
        <v>232</v>
      </c>
      <c r="D467" s="10">
        <v>45559</v>
      </c>
      <c r="E467" s="8" t="s">
        <v>11687</v>
      </c>
      <c r="F467" s="8">
        <v>1</v>
      </c>
      <c r="G467" s="8" t="b">
        <f>IF(FACT_REVIEWS[[#This Row],[ProductRate]] &gt;= 4, TRUE, FALSE)</f>
        <v>0</v>
      </c>
    </row>
    <row r="468" spans="1:7" x14ac:dyDescent="0.3">
      <c r="A468" s="8">
        <v>3466</v>
      </c>
      <c r="B468" s="8">
        <v>10970</v>
      </c>
      <c r="C468" s="8">
        <v>215</v>
      </c>
      <c r="D468" s="10">
        <v>45505</v>
      </c>
      <c r="E468" s="8" t="s">
        <v>21091</v>
      </c>
      <c r="F468" s="8">
        <v>1</v>
      </c>
      <c r="G468" s="8" t="b">
        <f>IF(FACT_REVIEWS[[#This Row],[ProductRate]] &gt;= 4, TRUE, FALSE)</f>
        <v>0</v>
      </c>
    </row>
    <row r="469" spans="1:7" x14ac:dyDescent="0.3">
      <c r="A469" s="8">
        <v>3467</v>
      </c>
      <c r="B469" s="8">
        <v>10970</v>
      </c>
      <c r="C469" s="8">
        <v>279</v>
      </c>
      <c r="D469" s="10">
        <v>45526</v>
      </c>
      <c r="E469" s="8" t="s">
        <v>21092</v>
      </c>
      <c r="F469" s="8">
        <v>1</v>
      </c>
      <c r="G469" s="8" t="b">
        <f>IF(FACT_REVIEWS[[#This Row],[ProductRate]] &gt;= 4, TRUE, FALSE)</f>
        <v>0</v>
      </c>
    </row>
    <row r="470" spans="1:7" x14ac:dyDescent="0.3">
      <c r="A470" s="8">
        <v>3468</v>
      </c>
      <c r="B470" s="8">
        <v>10545</v>
      </c>
      <c r="C470" s="8">
        <v>285</v>
      </c>
      <c r="D470" s="10">
        <v>45375</v>
      </c>
      <c r="E470" s="8" t="s">
        <v>4518</v>
      </c>
      <c r="F470" s="8">
        <v>1</v>
      </c>
      <c r="G470" s="8" t="b">
        <f>IF(FACT_REVIEWS[[#This Row],[ProductRate]] &gt;= 4, TRUE, FALSE)</f>
        <v>0</v>
      </c>
    </row>
    <row r="471" spans="1:7" x14ac:dyDescent="0.3">
      <c r="A471" s="8">
        <v>3469</v>
      </c>
      <c r="B471" s="8">
        <v>10987</v>
      </c>
      <c r="C471" s="8">
        <v>202</v>
      </c>
      <c r="D471" s="10">
        <v>45360</v>
      </c>
      <c r="E471" s="8" t="s">
        <v>21093</v>
      </c>
      <c r="F471" s="8">
        <v>1</v>
      </c>
      <c r="G471" s="8" t="b">
        <f>IF(FACT_REVIEWS[[#This Row],[ProductRate]] &gt;= 4, TRUE, FALSE)</f>
        <v>0</v>
      </c>
    </row>
    <row r="472" spans="1:7" x14ac:dyDescent="0.3">
      <c r="A472" s="8">
        <v>3470</v>
      </c>
      <c r="B472" s="8">
        <v>10987</v>
      </c>
      <c r="C472" s="8">
        <v>230</v>
      </c>
      <c r="D472" s="10">
        <v>45221</v>
      </c>
      <c r="E472" s="8" t="s">
        <v>21094</v>
      </c>
      <c r="F472" s="8">
        <v>5</v>
      </c>
      <c r="G472" s="8" t="b">
        <f>IF(FACT_REVIEWS[[#This Row],[ProductRate]] &gt;= 4, TRUE, FALSE)</f>
        <v>1</v>
      </c>
    </row>
    <row r="473" spans="1:7" x14ac:dyDescent="0.3">
      <c r="A473" s="8">
        <v>3471</v>
      </c>
      <c r="B473" s="8">
        <v>10273</v>
      </c>
      <c r="C473" s="8">
        <v>246</v>
      </c>
      <c r="D473" s="10">
        <v>45534</v>
      </c>
      <c r="E473" s="8" t="s">
        <v>21095</v>
      </c>
      <c r="F473" s="8">
        <v>2</v>
      </c>
      <c r="G473" s="8" t="b">
        <f>IF(FACT_REVIEWS[[#This Row],[ProductRate]] &gt;= 4, TRUE, FALSE)</f>
        <v>0</v>
      </c>
    </row>
    <row r="474" spans="1:7" x14ac:dyDescent="0.3">
      <c r="A474" s="8">
        <v>3472</v>
      </c>
      <c r="B474" s="8">
        <v>10439</v>
      </c>
      <c r="C474" s="8">
        <v>266</v>
      </c>
      <c r="D474" s="10">
        <v>45560</v>
      </c>
      <c r="E474" s="8" t="s">
        <v>3556</v>
      </c>
      <c r="F474" s="8">
        <v>1</v>
      </c>
      <c r="G474" s="8" t="b">
        <f>IF(FACT_REVIEWS[[#This Row],[ProductRate]] &gt;= 4, TRUE, FALSE)</f>
        <v>0</v>
      </c>
    </row>
    <row r="475" spans="1:7" x14ac:dyDescent="0.3">
      <c r="A475" s="8">
        <v>3473</v>
      </c>
      <c r="B475" s="8">
        <v>10439</v>
      </c>
      <c r="C475" s="8">
        <v>236</v>
      </c>
      <c r="D475" s="10">
        <v>45559</v>
      </c>
      <c r="E475" s="8" t="s">
        <v>21096</v>
      </c>
      <c r="F475" s="8">
        <v>5</v>
      </c>
      <c r="G475" s="8" t="b">
        <f>IF(FACT_REVIEWS[[#This Row],[ProductRate]] &gt;= 4, TRUE, FALSE)</f>
        <v>1</v>
      </c>
    </row>
    <row r="476" spans="1:7" x14ac:dyDescent="0.3">
      <c r="A476" s="8">
        <v>3474</v>
      </c>
      <c r="B476" s="8">
        <v>10439</v>
      </c>
      <c r="C476" s="8">
        <v>293</v>
      </c>
      <c r="D476" s="10">
        <v>45559</v>
      </c>
      <c r="E476" s="8" t="s">
        <v>21097</v>
      </c>
      <c r="F476" s="8">
        <v>5</v>
      </c>
      <c r="G476" s="8" t="b">
        <f>IF(FACT_REVIEWS[[#This Row],[ProductRate]] &gt;= 4, TRUE, FALSE)</f>
        <v>1</v>
      </c>
    </row>
    <row r="477" spans="1:7" x14ac:dyDescent="0.3">
      <c r="A477" s="8">
        <v>3475</v>
      </c>
      <c r="B477" s="8">
        <v>10439</v>
      </c>
      <c r="C477" s="8">
        <v>233</v>
      </c>
      <c r="D477" s="10">
        <v>45560</v>
      </c>
      <c r="E477" s="8" t="s">
        <v>21098</v>
      </c>
      <c r="F477" s="8">
        <v>5</v>
      </c>
      <c r="G477" s="8" t="b">
        <f>IF(FACT_REVIEWS[[#This Row],[ProductRate]] &gt;= 4, TRUE, FALSE)</f>
        <v>1</v>
      </c>
    </row>
    <row r="478" spans="1:7" x14ac:dyDescent="0.3">
      <c r="A478" s="8">
        <v>3476</v>
      </c>
      <c r="B478" s="8">
        <v>10397</v>
      </c>
      <c r="C478" s="8">
        <v>281</v>
      </c>
      <c r="D478" s="10">
        <v>45405</v>
      </c>
      <c r="E478" s="8" t="s">
        <v>3261</v>
      </c>
      <c r="F478" s="8">
        <v>4</v>
      </c>
      <c r="G478" s="8" t="b">
        <f>IF(FACT_REVIEWS[[#This Row],[ProductRate]] &gt;= 4, TRUE, FALSE)</f>
        <v>1</v>
      </c>
    </row>
    <row r="479" spans="1:7" x14ac:dyDescent="0.3">
      <c r="A479" s="8">
        <v>3477</v>
      </c>
      <c r="B479" s="8">
        <v>10436</v>
      </c>
      <c r="C479" s="8">
        <v>254</v>
      </c>
      <c r="D479" s="10">
        <v>45548</v>
      </c>
      <c r="E479" s="8" t="s">
        <v>21099</v>
      </c>
      <c r="F479" s="8">
        <v>5</v>
      </c>
      <c r="G479" s="8" t="b">
        <f>IF(FACT_REVIEWS[[#This Row],[ProductRate]] &gt;= 4, TRUE, FALSE)</f>
        <v>1</v>
      </c>
    </row>
    <row r="480" spans="1:7" x14ac:dyDescent="0.3">
      <c r="A480" s="8">
        <v>3478</v>
      </c>
      <c r="B480" s="8">
        <v>10341</v>
      </c>
      <c r="C480" s="8">
        <v>281</v>
      </c>
      <c r="D480" s="10">
        <v>45547</v>
      </c>
      <c r="E480" s="8" t="s">
        <v>21100</v>
      </c>
      <c r="F480" s="8">
        <v>1</v>
      </c>
      <c r="G480" s="8" t="b">
        <f>IF(FACT_REVIEWS[[#This Row],[ProductRate]] &gt;= 4, TRUE, FALSE)</f>
        <v>0</v>
      </c>
    </row>
    <row r="481" spans="1:7" x14ac:dyDescent="0.3">
      <c r="A481" s="8">
        <v>3479</v>
      </c>
      <c r="B481" s="8">
        <v>10341</v>
      </c>
      <c r="C481" s="8">
        <v>204</v>
      </c>
      <c r="D481" s="10">
        <v>45549</v>
      </c>
      <c r="E481" s="8" t="s">
        <v>21101</v>
      </c>
      <c r="F481" s="8">
        <v>3</v>
      </c>
      <c r="G481" s="8" t="b">
        <f>IF(FACT_REVIEWS[[#This Row],[ProductRate]] &gt;= 4, TRUE, FALSE)</f>
        <v>0</v>
      </c>
    </row>
    <row r="482" spans="1:7" x14ac:dyDescent="0.3">
      <c r="A482" s="8">
        <v>3480</v>
      </c>
      <c r="B482" s="8">
        <v>10341</v>
      </c>
      <c r="C482" s="8">
        <v>292</v>
      </c>
      <c r="D482" s="10">
        <v>45560</v>
      </c>
      <c r="E482" s="8" t="s">
        <v>21102</v>
      </c>
      <c r="F482" s="8">
        <v>5</v>
      </c>
      <c r="G482" s="8" t="b">
        <f>IF(FACT_REVIEWS[[#This Row],[ProductRate]] &gt;= 4, TRUE, FALSE)</f>
        <v>1</v>
      </c>
    </row>
    <row r="483" spans="1:7" x14ac:dyDescent="0.3">
      <c r="A483" s="8">
        <v>3481</v>
      </c>
      <c r="B483" s="8">
        <v>10341</v>
      </c>
      <c r="C483" s="8">
        <v>234</v>
      </c>
      <c r="D483" s="10">
        <v>45486</v>
      </c>
      <c r="E483" s="8" t="s">
        <v>21103</v>
      </c>
      <c r="F483" s="8">
        <v>3</v>
      </c>
      <c r="G483" s="8" t="b">
        <f>IF(FACT_REVIEWS[[#This Row],[ProductRate]] &gt;= 4, TRUE, FALSE)</f>
        <v>0</v>
      </c>
    </row>
    <row r="484" spans="1:7" x14ac:dyDescent="0.3">
      <c r="A484" s="8">
        <v>3482</v>
      </c>
      <c r="B484" s="8">
        <v>10341</v>
      </c>
      <c r="C484" s="8">
        <v>271</v>
      </c>
      <c r="D484" s="10">
        <v>45385</v>
      </c>
      <c r="E484" s="8" t="s">
        <v>19519</v>
      </c>
      <c r="F484" s="8">
        <v>4</v>
      </c>
      <c r="G484" s="8" t="b">
        <f>IF(FACT_REVIEWS[[#This Row],[ProductRate]] &gt;= 4, TRUE, FALSE)</f>
        <v>1</v>
      </c>
    </row>
    <row r="485" spans="1:7" x14ac:dyDescent="0.3">
      <c r="A485" s="8">
        <v>3483</v>
      </c>
      <c r="B485" s="8">
        <v>10627</v>
      </c>
      <c r="C485" s="8">
        <v>238</v>
      </c>
      <c r="D485" s="10">
        <v>45524</v>
      </c>
      <c r="E485" s="8" t="s">
        <v>21104</v>
      </c>
      <c r="F485" s="8">
        <v>2</v>
      </c>
      <c r="G485" s="8" t="b">
        <f>IF(FACT_REVIEWS[[#This Row],[ProductRate]] &gt;= 4, TRUE, FALSE)</f>
        <v>0</v>
      </c>
    </row>
    <row r="486" spans="1:7" x14ac:dyDescent="0.3">
      <c r="A486" s="8">
        <v>3484</v>
      </c>
      <c r="B486" s="8">
        <v>10627</v>
      </c>
      <c r="C486" s="8">
        <v>224</v>
      </c>
      <c r="D486" s="10">
        <v>45513</v>
      </c>
      <c r="E486" s="8" t="s">
        <v>21105</v>
      </c>
      <c r="F486" s="8">
        <v>5</v>
      </c>
      <c r="G486" s="8" t="b">
        <f>IF(FACT_REVIEWS[[#This Row],[ProductRate]] &gt;= 4, TRUE, FALSE)</f>
        <v>1</v>
      </c>
    </row>
    <row r="487" spans="1:7" x14ac:dyDescent="0.3">
      <c r="A487" s="8">
        <v>3485</v>
      </c>
      <c r="B487" s="8">
        <v>10794</v>
      </c>
      <c r="C487" s="8">
        <v>289</v>
      </c>
      <c r="D487" s="10">
        <v>45468</v>
      </c>
      <c r="E487" s="8" t="s">
        <v>21106</v>
      </c>
      <c r="F487" s="8">
        <v>5</v>
      </c>
      <c r="G487" s="8" t="b">
        <f>IF(FACT_REVIEWS[[#This Row],[ProductRate]] &gt;= 4, TRUE, FALSE)</f>
        <v>1</v>
      </c>
    </row>
    <row r="488" spans="1:7" x14ac:dyDescent="0.3">
      <c r="A488" s="8">
        <v>3486</v>
      </c>
      <c r="B488" s="8">
        <v>10794</v>
      </c>
      <c r="C488" s="8">
        <v>242</v>
      </c>
      <c r="D488" s="10">
        <v>45364</v>
      </c>
      <c r="E488" s="8" t="s">
        <v>21107</v>
      </c>
      <c r="F488" s="8">
        <v>5</v>
      </c>
      <c r="G488" s="8" t="b">
        <f>IF(FACT_REVIEWS[[#This Row],[ProductRate]] &gt;= 4, TRUE, FALSE)</f>
        <v>1</v>
      </c>
    </row>
    <row r="489" spans="1:7" x14ac:dyDescent="0.3">
      <c r="A489" s="8">
        <v>3487</v>
      </c>
      <c r="B489" s="8">
        <v>10109</v>
      </c>
      <c r="C489" s="8">
        <v>263</v>
      </c>
      <c r="D489" s="10">
        <v>45560</v>
      </c>
      <c r="E489" s="8" t="s">
        <v>21108</v>
      </c>
      <c r="F489" s="8">
        <v>3</v>
      </c>
      <c r="G489" s="8" t="b">
        <f>IF(FACT_REVIEWS[[#This Row],[ProductRate]] &gt;= 4, TRUE, FALSE)</f>
        <v>0</v>
      </c>
    </row>
    <row r="490" spans="1:7" x14ac:dyDescent="0.3">
      <c r="A490" s="8">
        <v>3488</v>
      </c>
      <c r="B490" s="8">
        <v>10633</v>
      </c>
      <c r="C490" s="8">
        <v>266</v>
      </c>
      <c r="D490" s="10">
        <v>45525</v>
      </c>
      <c r="E490" s="8" t="s">
        <v>21109</v>
      </c>
      <c r="F490" s="8">
        <v>4</v>
      </c>
      <c r="G490" s="8" t="b">
        <f>IF(FACT_REVIEWS[[#This Row],[ProductRate]] &gt;= 4, TRUE, FALSE)</f>
        <v>1</v>
      </c>
    </row>
    <row r="491" spans="1:7" x14ac:dyDescent="0.3">
      <c r="A491" s="8">
        <v>3489</v>
      </c>
      <c r="B491" s="8">
        <v>10633</v>
      </c>
      <c r="C491" s="8">
        <v>222</v>
      </c>
      <c r="D491" s="10">
        <v>45415</v>
      </c>
      <c r="E491" s="8" t="s">
        <v>15950</v>
      </c>
      <c r="F491" s="8">
        <v>2</v>
      </c>
      <c r="G491" s="8" t="b">
        <f>IF(FACT_REVIEWS[[#This Row],[ProductRate]] &gt;= 4, TRUE, FALSE)</f>
        <v>0</v>
      </c>
    </row>
    <row r="492" spans="1:7" x14ac:dyDescent="0.3">
      <c r="A492" s="8">
        <v>3490</v>
      </c>
      <c r="B492" s="8">
        <v>10633</v>
      </c>
      <c r="C492" s="8">
        <v>277</v>
      </c>
      <c r="D492" s="10">
        <v>45514</v>
      </c>
      <c r="E492" s="8" t="s">
        <v>21110</v>
      </c>
      <c r="F492" s="8">
        <v>4</v>
      </c>
      <c r="G492" s="8" t="b">
        <f>IF(FACT_REVIEWS[[#This Row],[ProductRate]] &gt;= 4, TRUE, FALSE)</f>
        <v>1</v>
      </c>
    </row>
    <row r="493" spans="1:7" x14ac:dyDescent="0.3">
      <c r="A493" s="8">
        <v>3491</v>
      </c>
      <c r="B493" s="8">
        <v>10633</v>
      </c>
      <c r="C493" s="8">
        <v>208</v>
      </c>
      <c r="D493" s="10">
        <v>45553</v>
      </c>
      <c r="E493" s="8" t="s">
        <v>21111</v>
      </c>
      <c r="F493" s="8">
        <v>4</v>
      </c>
      <c r="G493" s="8" t="b">
        <f>IF(FACT_REVIEWS[[#This Row],[ProductRate]] &gt;= 4, TRUE, FALSE)</f>
        <v>1</v>
      </c>
    </row>
    <row r="494" spans="1:7" x14ac:dyDescent="0.3">
      <c r="A494" s="8">
        <v>3492</v>
      </c>
      <c r="B494" s="8">
        <v>10633</v>
      </c>
      <c r="C494" s="8">
        <v>204</v>
      </c>
      <c r="D494" s="10">
        <v>45371</v>
      </c>
      <c r="E494" s="8" t="s">
        <v>21112</v>
      </c>
      <c r="F494" s="8">
        <v>5</v>
      </c>
      <c r="G494" s="8" t="b">
        <f>IF(FACT_REVIEWS[[#This Row],[ProductRate]] &gt;= 4, TRUE, FALSE)</f>
        <v>1</v>
      </c>
    </row>
    <row r="495" spans="1:7" x14ac:dyDescent="0.3">
      <c r="A495" s="8">
        <v>3493</v>
      </c>
      <c r="B495" s="8">
        <v>10672</v>
      </c>
      <c r="C495" s="8">
        <v>242</v>
      </c>
      <c r="D495" s="10">
        <v>45533</v>
      </c>
      <c r="E495" s="8" t="s">
        <v>21113</v>
      </c>
      <c r="F495" s="8">
        <v>5</v>
      </c>
      <c r="G495" s="8" t="b">
        <f>IF(FACT_REVIEWS[[#This Row],[ProductRate]] &gt;= 4, TRUE, FALSE)</f>
        <v>1</v>
      </c>
    </row>
    <row r="496" spans="1:7" x14ac:dyDescent="0.3">
      <c r="A496" s="8">
        <v>3494</v>
      </c>
      <c r="B496" s="8">
        <v>10768</v>
      </c>
      <c r="C496" s="8">
        <v>219</v>
      </c>
      <c r="D496" s="10">
        <v>45556</v>
      </c>
      <c r="E496" s="8" t="s">
        <v>21114</v>
      </c>
      <c r="F496" s="8">
        <v>2</v>
      </c>
      <c r="G496" s="8" t="b">
        <f>IF(FACT_REVIEWS[[#This Row],[ProductRate]] &gt;= 4, TRUE, FALSE)</f>
        <v>0</v>
      </c>
    </row>
    <row r="497" spans="1:7" x14ac:dyDescent="0.3">
      <c r="A497" s="8">
        <v>3495</v>
      </c>
      <c r="B497" s="8">
        <v>10462</v>
      </c>
      <c r="C497" s="8">
        <v>223</v>
      </c>
      <c r="D497" s="10">
        <v>45547</v>
      </c>
      <c r="E497" s="8" t="s">
        <v>15752</v>
      </c>
      <c r="F497" s="8">
        <v>4</v>
      </c>
      <c r="G497" s="8" t="b">
        <f>IF(FACT_REVIEWS[[#This Row],[ProductRate]] &gt;= 4, TRUE, FALSE)</f>
        <v>1</v>
      </c>
    </row>
    <row r="498" spans="1:7" x14ac:dyDescent="0.3">
      <c r="A498" s="8">
        <v>3496</v>
      </c>
      <c r="B498" s="8">
        <v>10644</v>
      </c>
      <c r="C498" s="8">
        <v>223</v>
      </c>
      <c r="D498" s="10">
        <v>45540</v>
      </c>
      <c r="E498" s="8" t="s">
        <v>21115</v>
      </c>
      <c r="F498" s="8">
        <v>3</v>
      </c>
      <c r="G498" s="8" t="b">
        <f>IF(FACT_REVIEWS[[#This Row],[ProductRate]] &gt;= 4, TRUE, FALSE)</f>
        <v>0</v>
      </c>
    </row>
    <row r="499" spans="1:7" x14ac:dyDescent="0.3">
      <c r="A499" s="8">
        <v>3497</v>
      </c>
      <c r="B499" s="8">
        <v>10083</v>
      </c>
      <c r="C499" s="8">
        <v>279</v>
      </c>
      <c r="D499" s="10">
        <v>45560</v>
      </c>
      <c r="E499" s="8" t="s">
        <v>15724</v>
      </c>
      <c r="F499" s="8">
        <v>4</v>
      </c>
      <c r="G499" s="8" t="b">
        <f>IF(FACT_REVIEWS[[#This Row],[ProductRate]] &gt;= 4, TRUE, FALSE)</f>
        <v>1</v>
      </c>
    </row>
    <row r="500" spans="1:7" x14ac:dyDescent="0.3">
      <c r="A500" s="8">
        <v>3498</v>
      </c>
      <c r="B500" s="8">
        <v>10083</v>
      </c>
      <c r="C500" s="8">
        <v>299</v>
      </c>
      <c r="D500" s="10">
        <v>45560</v>
      </c>
      <c r="E500" s="8" t="s">
        <v>16636</v>
      </c>
      <c r="F500" s="8">
        <v>4</v>
      </c>
      <c r="G500" s="8" t="b">
        <f>IF(FACT_REVIEWS[[#This Row],[ProductRate]] &gt;= 4, TRUE, FALSE)</f>
        <v>1</v>
      </c>
    </row>
    <row r="501" spans="1:7" x14ac:dyDescent="0.3">
      <c r="A501" s="8">
        <v>3499</v>
      </c>
      <c r="B501" s="8">
        <v>10083</v>
      </c>
      <c r="C501" s="8">
        <v>284</v>
      </c>
      <c r="D501" s="10">
        <v>45560</v>
      </c>
      <c r="E501" s="8" t="s">
        <v>4090</v>
      </c>
      <c r="F501" s="8">
        <v>2</v>
      </c>
      <c r="G501" s="8" t="b">
        <f>IF(FACT_REVIEWS[[#This Row],[ProductRate]] &gt;= 4, TRUE, FALSE)</f>
        <v>0</v>
      </c>
    </row>
    <row r="502" spans="1:7" x14ac:dyDescent="0.3">
      <c r="A502" s="8">
        <v>3500</v>
      </c>
      <c r="B502" s="8">
        <v>10083</v>
      </c>
      <c r="C502" s="8">
        <v>220</v>
      </c>
      <c r="D502" s="10">
        <v>45556</v>
      </c>
      <c r="E502" s="8" t="s">
        <v>21116</v>
      </c>
      <c r="F502" s="8">
        <v>2</v>
      </c>
      <c r="G502" s="8" t="b">
        <f>IF(FACT_REVIEWS[[#This Row],[ProductRate]] &gt;= 4, TRUE, FALSE)</f>
        <v>0</v>
      </c>
    </row>
    <row r="503" spans="1:7" x14ac:dyDescent="0.3">
      <c r="A503" s="8">
        <v>3501</v>
      </c>
      <c r="B503" s="8">
        <v>10083</v>
      </c>
      <c r="C503" s="8">
        <v>209</v>
      </c>
      <c r="D503" s="10">
        <v>45538</v>
      </c>
      <c r="E503" s="8" t="s">
        <v>21117</v>
      </c>
      <c r="F503" s="8">
        <v>4</v>
      </c>
      <c r="G503" s="8" t="b">
        <f>IF(FACT_REVIEWS[[#This Row],[ProductRate]] &gt;= 4, TRUE, FALSE)</f>
        <v>1</v>
      </c>
    </row>
    <row r="504" spans="1:7" x14ac:dyDescent="0.3">
      <c r="A504" s="8">
        <v>3502</v>
      </c>
      <c r="B504" s="8">
        <v>10939</v>
      </c>
      <c r="C504" s="8">
        <v>296</v>
      </c>
      <c r="D504" s="10">
        <v>45560</v>
      </c>
      <c r="E504" s="8" t="s">
        <v>21118</v>
      </c>
      <c r="F504" s="8">
        <v>2</v>
      </c>
      <c r="G504" s="8" t="b">
        <f>IF(FACT_REVIEWS[[#This Row],[ProductRate]] &gt;= 4, TRUE, FALSE)</f>
        <v>0</v>
      </c>
    </row>
    <row r="505" spans="1:7" x14ac:dyDescent="0.3">
      <c r="A505" s="8">
        <v>3503</v>
      </c>
      <c r="B505" s="8">
        <v>10939</v>
      </c>
      <c r="C505" s="8">
        <v>211</v>
      </c>
      <c r="D505" s="10">
        <v>45559</v>
      </c>
      <c r="E505" s="8" t="s">
        <v>20936</v>
      </c>
      <c r="F505" s="8">
        <v>1</v>
      </c>
      <c r="G505" s="8" t="b">
        <f>IF(FACT_REVIEWS[[#This Row],[ProductRate]] &gt;= 4, TRUE, FALSE)</f>
        <v>0</v>
      </c>
    </row>
    <row r="506" spans="1:7" x14ac:dyDescent="0.3">
      <c r="A506" s="8">
        <v>3504</v>
      </c>
      <c r="B506" s="8">
        <v>10688</v>
      </c>
      <c r="C506" s="8">
        <v>251</v>
      </c>
      <c r="D506" s="10">
        <v>45560</v>
      </c>
      <c r="E506" s="8" t="s">
        <v>21119</v>
      </c>
      <c r="F506" s="8">
        <v>3</v>
      </c>
      <c r="G506" s="8" t="b">
        <f>IF(FACT_REVIEWS[[#This Row],[ProductRate]] &gt;= 4, TRUE, FALSE)</f>
        <v>0</v>
      </c>
    </row>
    <row r="507" spans="1:7" x14ac:dyDescent="0.3">
      <c r="A507" s="8">
        <v>3505</v>
      </c>
      <c r="B507" s="8">
        <v>10688</v>
      </c>
      <c r="C507" s="8">
        <v>222</v>
      </c>
      <c r="D507" s="10">
        <v>45487</v>
      </c>
      <c r="E507" s="8" t="s">
        <v>21120</v>
      </c>
      <c r="F507" s="8">
        <v>3</v>
      </c>
      <c r="G507" s="8" t="b">
        <f>IF(FACT_REVIEWS[[#This Row],[ProductRate]] &gt;= 4, TRUE, FALSE)</f>
        <v>0</v>
      </c>
    </row>
    <row r="508" spans="1:7" x14ac:dyDescent="0.3">
      <c r="A508" s="8">
        <v>3506</v>
      </c>
      <c r="B508" s="8">
        <v>10395</v>
      </c>
      <c r="C508" s="8">
        <v>209</v>
      </c>
      <c r="D508" s="10">
        <v>45507</v>
      </c>
      <c r="E508" s="8" t="s">
        <v>21121</v>
      </c>
      <c r="F508" s="8">
        <v>3</v>
      </c>
      <c r="G508" s="8" t="b">
        <f>IF(FACT_REVIEWS[[#This Row],[ProductRate]] &gt;= 4, TRUE, FALSE)</f>
        <v>0</v>
      </c>
    </row>
    <row r="509" spans="1:7" x14ac:dyDescent="0.3">
      <c r="A509" s="8">
        <v>3507</v>
      </c>
      <c r="B509" s="8">
        <v>10395</v>
      </c>
      <c r="C509" s="8">
        <v>215</v>
      </c>
      <c r="D509" s="10">
        <v>45195</v>
      </c>
      <c r="E509" s="8" t="s">
        <v>21122</v>
      </c>
      <c r="F509" s="8">
        <v>4</v>
      </c>
      <c r="G509" s="8" t="b">
        <f>IF(FACT_REVIEWS[[#This Row],[ProductRate]] &gt;= 4, TRUE, FALSE)</f>
        <v>1</v>
      </c>
    </row>
    <row r="510" spans="1:7" x14ac:dyDescent="0.3">
      <c r="A510" s="8">
        <v>3508</v>
      </c>
      <c r="B510" s="8">
        <v>10395</v>
      </c>
      <c r="C510" s="8">
        <v>237</v>
      </c>
      <c r="D510" s="10">
        <v>45020</v>
      </c>
      <c r="E510" s="8" t="s">
        <v>21123</v>
      </c>
      <c r="F510" s="8">
        <v>5</v>
      </c>
      <c r="G510" s="8" t="b">
        <f>IF(FACT_REVIEWS[[#This Row],[ProductRate]] &gt;= 4, TRUE, FALSE)</f>
        <v>1</v>
      </c>
    </row>
    <row r="511" spans="1:7" x14ac:dyDescent="0.3">
      <c r="A511" s="8">
        <v>3509</v>
      </c>
      <c r="B511" s="8">
        <v>10941</v>
      </c>
      <c r="C511" s="8">
        <v>242</v>
      </c>
      <c r="D511" s="10">
        <v>45419</v>
      </c>
      <c r="E511" s="8" t="s">
        <v>21124</v>
      </c>
      <c r="F511" s="8">
        <v>5</v>
      </c>
      <c r="G511" s="8" t="b">
        <f>IF(FACT_REVIEWS[[#This Row],[ProductRate]] &gt;= 4, TRUE, FALSE)</f>
        <v>1</v>
      </c>
    </row>
    <row r="512" spans="1:7" x14ac:dyDescent="0.3">
      <c r="A512" s="8">
        <v>3510</v>
      </c>
      <c r="B512" s="8">
        <v>10731</v>
      </c>
      <c r="C512" s="8">
        <v>227</v>
      </c>
      <c r="D512" s="10">
        <v>45381</v>
      </c>
      <c r="E512" s="8" t="s">
        <v>4647</v>
      </c>
      <c r="F512" s="8">
        <v>3</v>
      </c>
      <c r="G512" s="8" t="b">
        <f>IF(FACT_REVIEWS[[#This Row],[ProductRate]] &gt;= 4, TRUE, FALSE)</f>
        <v>0</v>
      </c>
    </row>
    <row r="513" spans="1:7" x14ac:dyDescent="0.3">
      <c r="A513" s="8">
        <v>3511</v>
      </c>
      <c r="B513" s="8">
        <v>10180</v>
      </c>
      <c r="C513" s="8">
        <v>281</v>
      </c>
      <c r="D513" s="10">
        <v>45549</v>
      </c>
      <c r="E513" s="8" t="s">
        <v>21125</v>
      </c>
      <c r="F513" s="8">
        <v>5</v>
      </c>
      <c r="G513" s="8" t="b">
        <f>IF(FACT_REVIEWS[[#This Row],[ProductRate]] &gt;= 4, TRUE, FALSE)</f>
        <v>1</v>
      </c>
    </row>
    <row r="514" spans="1:7" x14ac:dyDescent="0.3">
      <c r="A514" s="8">
        <v>3512</v>
      </c>
      <c r="B514" s="8">
        <v>10604</v>
      </c>
      <c r="C514" s="8">
        <v>273</v>
      </c>
      <c r="D514" s="10">
        <v>45549</v>
      </c>
      <c r="E514" s="8" t="s">
        <v>21126</v>
      </c>
      <c r="F514" s="8">
        <v>1</v>
      </c>
      <c r="G514" s="8" t="b">
        <f>IF(FACT_REVIEWS[[#This Row],[ProductRate]] &gt;= 4, TRUE, FALSE)</f>
        <v>0</v>
      </c>
    </row>
    <row r="515" spans="1:7" x14ac:dyDescent="0.3">
      <c r="A515" s="8">
        <v>3513</v>
      </c>
      <c r="B515" s="8">
        <v>10604</v>
      </c>
      <c r="C515" s="8">
        <v>211</v>
      </c>
      <c r="D515" s="10">
        <v>45549</v>
      </c>
      <c r="E515" s="8" t="s">
        <v>21127</v>
      </c>
      <c r="F515" s="8">
        <v>5</v>
      </c>
      <c r="G515" s="8" t="b">
        <f>IF(FACT_REVIEWS[[#This Row],[ProductRate]] &gt;= 4, TRUE, FALSE)</f>
        <v>1</v>
      </c>
    </row>
    <row r="516" spans="1:7" x14ac:dyDescent="0.3">
      <c r="A516" s="8">
        <v>3514</v>
      </c>
      <c r="B516" s="8">
        <v>10009</v>
      </c>
      <c r="C516" s="8">
        <v>237</v>
      </c>
      <c r="D516" s="10">
        <v>45551</v>
      </c>
      <c r="E516" s="8" t="s">
        <v>15684</v>
      </c>
      <c r="F516" s="8">
        <v>5</v>
      </c>
      <c r="G516" s="8" t="b">
        <f>IF(FACT_REVIEWS[[#This Row],[ProductRate]] &gt;= 4, TRUE, FALSE)</f>
        <v>1</v>
      </c>
    </row>
    <row r="517" spans="1:7" x14ac:dyDescent="0.3">
      <c r="A517" s="8">
        <v>3515</v>
      </c>
      <c r="B517" s="8">
        <v>10009</v>
      </c>
      <c r="C517" s="8">
        <v>248</v>
      </c>
      <c r="D517" s="10">
        <v>45560</v>
      </c>
      <c r="E517" s="8" t="s">
        <v>4317</v>
      </c>
      <c r="F517" s="8">
        <v>4</v>
      </c>
      <c r="G517" s="8" t="b">
        <f>IF(FACT_REVIEWS[[#This Row],[ProductRate]] &gt;= 4, TRUE, FALSE)</f>
        <v>1</v>
      </c>
    </row>
    <row r="518" spans="1:7" x14ac:dyDescent="0.3">
      <c r="A518" s="8">
        <v>3516</v>
      </c>
      <c r="B518" s="8">
        <v>10009</v>
      </c>
      <c r="C518" s="8">
        <v>294</v>
      </c>
      <c r="D518" s="10">
        <v>45554</v>
      </c>
      <c r="E518" s="8" t="s">
        <v>3672</v>
      </c>
      <c r="F518" s="8">
        <v>3</v>
      </c>
      <c r="G518" s="8" t="b">
        <f>IF(FACT_REVIEWS[[#This Row],[ProductRate]] &gt;= 4, TRUE, FALSE)</f>
        <v>0</v>
      </c>
    </row>
    <row r="519" spans="1:7" x14ac:dyDescent="0.3">
      <c r="A519" s="8">
        <v>3517</v>
      </c>
      <c r="B519" s="8">
        <v>10898</v>
      </c>
      <c r="C519" s="8">
        <v>239</v>
      </c>
      <c r="D519" s="10">
        <v>45558</v>
      </c>
      <c r="E519" s="8" t="s">
        <v>21128</v>
      </c>
      <c r="F519" s="8">
        <v>5</v>
      </c>
      <c r="G519" s="8" t="b">
        <f>IF(FACT_REVIEWS[[#This Row],[ProductRate]] &gt;= 4, TRUE, FALSE)</f>
        <v>1</v>
      </c>
    </row>
    <row r="520" spans="1:7" x14ac:dyDescent="0.3">
      <c r="A520" s="8">
        <v>3518</v>
      </c>
      <c r="B520" s="8">
        <v>10307</v>
      </c>
      <c r="C520" s="8">
        <v>284</v>
      </c>
      <c r="D520" s="10">
        <v>45559</v>
      </c>
      <c r="E520" s="8" t="s">
        <v>4621</v>
      </c>
      <c r="F520" s="8">
        <v>1</v>
      </c>
      <c r="G520" s="8" t="b">
        <f>IF(FACT_REVIEWS[[#This Row],[ProductRate]] &gt;= 4, TRUE, FALSE)</f>
        <v>0</v>
      </c>
    </row>
    <row r="521" spans="1:7" x14ac:dyDescent="0.3">
      <c r="A521" s="8">
        <v>3519</v>
      </c>
      <c r="B521" s="8">
        <v>10003</v>
      </c>
      <c r="C521" s="8">
        <v>209</v>
      </c>
      <c r="D521" s="10">
        <v>45437</v>
      </c>
      <c r="E521" s="8" t="s">
        <v>21129</v>
      </c>
      <c r="F521" s="8">
        <v>4</v>
      </c>
      <c r="G521" s="8" t="b">
        <f>IF(FACT_REVIEWS[[#This Row],[ProductRate]] &gt;= 4, TRUE, FALSE)</f>
        <v>1</v>
      </c>
    </row>
    <row r="522" spans="1:7" x14ac:dyDescent="0.3">
      <c r="A522" s="8">
        <v>3520</v>
      </c>
      <c r="B522" s="8">
        <v>10767</v>
      </c>
      <c r="C522" s="8">
        <v>253</v>
      </c>
      <c r="D522" s="10">
        <v>44975</v>
      </c>
      <c r="E522" s="8" t="s">
        <v>21130</v>
      </c>
      <c r="F522" s="8">
        <v>1</v>
      </c>
      <c r="G522" s="8" t="b">
        <f>IF(FACT_REVIEWS[[#This Row],[ProductRate]] &gt;= 4, TRUE, FALSE)</f>
        <v>0</v>
      </c>
    </row>
    <row r="523" spans="1:7" x14ac:dyDescent="0.3">
      <c r="A523" s="8">
        <v>3521</v>
      </c>
      <c r="B523" s="8">
        <v>10767</v>
      </c>
      <c r="C523" s="8">
        <v>231</v>
      </c>
      <c r="D523" s="10">
        <v>45383</v>
      </c>
      <c r="E523" s="8" t="s">
        <v>11574</v>
      </c>
      <c r="F523" s="8">
        <v>1</v>
      </c>
      <c r="G523" s="8" t="b">
        <f>IF(FACT_REVIEWS[[#This Row],[ProductRate]] &gt;= 4, TRUE, FALSE)</f>
        <v>0</v>
      </c>
    </row>
    <row r="524" spans="1:7" x14ac:dyDescent="0.3">
      <c r="A524" s="8">
        <v>3522</v>
      </c>
      <c r="B524" s="8">
        <v>10664</v>
      </c>
      <c r="C524" s="8">
        <v>235</v>
      </c>
      <c r="D524" s="10">
        <v>45368</v>
      </c>
      <c r="E524" s="8" t="s">
        <v>19344</v>
      </c>
      <c r="F524" s="8">
        <v>2</v>
      </c>
      <c r="G524" s="8" t="b">
        <f>IF(FACT_REVIEWS[[#This Row],[ProductRate]] &gt;= 4, TRUE, FALSE)</f>
        <v>0</v>
      </c>
    </row>
    <row r="525" spans="1:7" x14ac:dyDescent="0.3">
      <c r="A525" s="8">
        <v>3523</v>
      </c>
      <c r="B525" s="8">
        <v>10576</v>
      </c>
      <c r="C525" s="8">
        <v>299</v>
      </c>
      <c r="D525" s="10">
        <v>45557</v>
      </c>
      <c r="E525" s="8" t="s">
        <v>21131</v>
      </c>
      <c r="F525" s="8">
        <v>4</v>
      </c>
      <c r="G525" s="8" t="b">
        <f>IF(FACT_REVIEWS[[#This Row],[ProductRate]] &gt;= 4, TRUE, FALSE)</f>
        <v>1</v>
      </c>
    </row>
    <row r="526" spans="1:7" x14ac:dyDescent="0.3">
      <c r="A526" s="8">
        <v>3524</v>
      </c>
      <c r="B526" s="8">
        <v>10576</v>
      </c>
      <c r="C526" s="8">
        <v>213</v>
      </c>
      <c r="D526" s="10">
        <v>45559</v>
      </c>
      <c r="E526" s="8" t="s">
        <v>21132</v>
      </c>
      <c r="F526" s="8">
        <v>1</v>
      </c>
      <c r="G526" s="8" t="b">
        <f>IF(FACT_REVIEWS[[#This Row],[ProductRate]] &gt;= 4, TRUE, FALSE)</f>
        <v>0</v>
      </c>
    </row>
    <row r="527" spans="1:7" x14ac:dyDescent="0.3">
      <c r="A527" s="8">
        <v>3525</v>
      </c>
      <c r="B527" s="8">
        <v>10344</v>
      </c>
      <c r="C527" s="8">
        <v>209</v>
      </c>
      <c r="D527" s="10">
        <v>45546</v>
      </c>
      <c r="E527" s="8" t="s">
        <v>21133</v>
      </c>
      <c r="F527" s="8">
        <v>4</v>
      </c>
      <c r="G527" s="8" t="b">
        <f>IF(FACT_REVIEWS[[#This Row],[ProductRate]] &gt;= 4, TRUE, FALSE)</f>
        <v>1</v>
      </c>
    </row>
    <row r="528" spans="1:7" x14ac:dyDescent="0.3">
      <c r="A528" s="8">
        <v>3526</v>
      </c>
      <c r="B528" s="8">
        <v>10320</v>
      </c>
      <c r="C528" s="8">
        <v>285</v>
      </c>
      <c r="D528" s="10">
        <v>45510</v>
      </c>
      <c r="E528" s="8" t="s">
        <v>21134</v>
      </c>
      <c r="F528" s="8">
        <v>5</v>
      </c>
      <c r="G528" s="8" t="b">
        <f>IF(FACT_REVIEWS[[#This Row],[ProductRate]] &gt;= 4, TRUE, FALSE)</f>
        <v>1</v>
      </c>
    </row>
    <row r="529" spans="1:7" x14ac:dyDescent="0.3">
      <c r="A529" s="8">
        <v>3527</v>
      </c>
      <c r="B529" s="8">
        <v>10320</v>
      </c>
      <c r="C529" s="8">
        <v>241</v>
      </c>
      <c r="D529" s="10">
        <v>45465</v>
      </c>
      <c r="E529" s="8" t="s">
        <v>15818</v>
      </c>
      <c r="F529" s="8">
        <v>4</v>
      </c>
      <c r="G529" s="8" t="b">
        <f>IF(FACT_REVIEWS[[#This Row],[ProductRate]] &gt;= 4, TRUE, FALSE)</f>
        <v>1</v>
      </c>
    </row>
    <row r="530" spans="1:7" x14ac:dyDescent="0.3">
      <c r="A530" s="8">
        <v>3528</v>
      </c>
      <c r="B530" s="8">
        <v>10270</v>
      </c>
      <c r="C530" s="8">
        <v>205</v>
      </c>
      <c r="D530" s="10">
        <v>44728</v>
      </c>
      <c r="E530" s="8" t="s">
        <v>21135</v>
      </c>
      <c r="F530" s="8">
        <v>1</v>
      </c>
      <c r="G530" s="8" t="b">
        <f>IF(FACT_REVIEWS[[#This Row],[ProductRate]] &gt;= 4, TRUE, FALSE)</f>
        <v>0</v>
      </c>
    </row>
    <row r="531" spans="1:7" x14ac:dyDescent="0.3">
      <c r="A531" s="8">
        <v>3529</v>
      </c>
      <c r="B531" s="8">
        <v>10270</v>
      </c>
      <c r="C531" s="8">
        <v>286</v>
      </c>
      <c r="D531" s="10">
        <v>45116</v>
      </c>
      <c r="E531" s="8" t="s">
        <v>21136</v>
      </c>
      <c r="F531" s="8">
        <v>2</v>
      </c>
      <c r="G531" s="8" t="b">
        <f>IF(FACT_REVIEWS[[#This Row],[ProductRate]] &gt;= 4, TRUE, FALSE)</f>
        <v>0</v>
      </c>
    </row>
    <row r="532" spans="1:7" x14ac:dyDescent="0.3">
      <c r="A532" s="8">
        <v>3530</v>
      </c>
      <c r="B532" s="8">
        <v>10270</v>
      </c>
      <c r="C532" s="8">
        <v>216</v>
      </c>
      <c r="D532" s="10">
        <v>45236</v>
      </c>
      <c r="E532" s="8" t="s">
        <v>21137</v>
      </c>
      <c r="F532" s="8">
        <v>2</v>
      </c>
      <c r="G532" s="8" t="b">
        <f>IF(FACT_REVIEWS[[#This Row],[ProductRate]] &gt;= 4, TRUE, FALSE)</f>
        <v>0</v>
      </c>
    </row>
    <row r="533" spans="1:7" x14ac:dyDescent="0.3">
      <c r="A533" s="8">
        <v>3531</v>
      </c>
      <c r="B533" s="8">
        <v>10981</v>
      </c>
      <c r="C533" s="8">
        <v>222</v>
      </c>
      <c r="D533" s="10">
        <v>45491</v>
      </c>
      <c r="E533" s="8" t="s">
        <v>21138</v>
      </c>
      <c r="F533" s="8">
        <v>1</v>
      </c>
      <c r="G533" s="8" t="b">
        <f>IF(FACT_REVIEWS[[#This Row],[ProductRate]] &gt;= 4, TRUE, FALSE)</f>
        <v>0</v>
      </c>
    </row>
    <row r="534" spans="1:7" x14ac:dyDescent="0.3">
      <c r="A534" s="8">
        <v>3532</v>
      </c>
      <c r="B534" s="8">
        <v>10981</v>
      </c>
      <c r="C534" s="8">
        <v>204</v>
      </c>
      <c r="D534" s="10">
        <v>45552</v>
      </c>
      <c r="E534" s="8" t="s">
        <v>21139</v>
      </c>
      <c r="F534" s="8">
        <v>5</v>
      </c>
      <c r="G534" s="8" t="b">
        <f>IF(FACT_REVIEWS[[#This Row],[ProductRate]] &gt;= 4, TRUE, FALSE)</f>
        <v>1</v>
      </c>
    </row>
    <row r="535" spans="1:7" x14ac:dyDescent="0.3">
      <c r="A535" s="8">
        <v>3533</v>
      </c>
      <c r="B535" s="8">
        <v>10981</v>
      </c>
      <c r="C535" s="8">
        <v>263</v>
      </c>
      <c r="D535" s="10">
        <v>45541</v>
      </c>
      <c r="E535" s="8" t="s">
        <v>21140</v>
      </c>
      <c r="F535" s="8">
        <v>3</v>
      </c>
      <c r="G535" s="8" t="b">
        <f>IF(FACT_REVIEWS[[#This Row],[ProductRate]] &gt;= 4, TRUE, FALSE)</f>
        <v>0</v>
      </c>
    </row>
    <row r="536" spans="1:7" x14ac:dyDescent="0.3">
      <c r="A536" s="8">
        <v>3534</v>
      </c>
      <c r="B536" s="8">
        <v>10981</v>
      </c>
      <c r="C536" s="8">
        <v>234</v>
      </c>
      <c r="D536" s="10">
        <v>45480</v>
      </c>
      <c r="E536" s="8" t="s">
        <v>21141</v>
      </c>
      <c r="F536" s="8">
        <v>1</v>
      </c>
      <c r="G536" s="8" t="b">
        <f>IF(FACT_REVIEWS[[#This Row],[ProductRate]] &gt;= 4, TRUE, FALSE)</f>
        <v>0</v>
      </c>
    </row>
    <row r="537" spans="1:7" x14ac:dyDescent="0.3">
      <c r="A537" s="8">
        <v>3535</v>
      </c>
      <c r="B537" s="8">
        <v>10044</v>
      </c>
      <c r="C537" s="8">
        <v>288</v>
      </c>
      <c r="D537" s="10">
        <v>45431</v>
      </c>
      <c r="E537" s="8" t="s">
        <v>21142</v>
      </c>
      <c r="F537" s="8">
        <v>1</v>
      </c>
      <c r="G537" s="8" t="b">
        <f>IF(FACT_REVIEWS[[#This Row],[ProductRate]] &gt;= 4, TRUE, FALSE)</f>
        <v>0</v>
      </c>
    </row>
    <row r="538" spans="1:7" x14ac:dyDescent="0.3">
      <c r="A538" s="8">
        <v>3536</v>
      </c>
      <c r="B538" s="8">
        <v>10044</v>
      </c>
      <c r="C538" s="8">
        <v>204</v>
      </c>
      <c r="D538" s="10">
        <v>45541</v>
      </c>
      <c r="E538" s="8" t="s">
        <v>14208</v>
      </c>
      <c r="F538" s="8">
        <v>2</v>
      </c>
      <c r="G538" s="8" t="b">
        <f>IF(FACT_REVIEWS[[#This Row],[ProductRate]] &gt;= 4, TRUE, FALSE)</f>
        <v>0</v>
      </c>
    </row>
    <row r="539" spans="1:7" x14ac:dyDescent="0.3">
      <c r="A539" s="8">
        <v>3537</v>
      </c>
      <c r="B539" s="8">
        <v>10044</v>
      </c>
      <c r="C539" s="8">
        <v>260</v>
      </c>
      <c r="D539" s="10">
        <v>45476</v>
      </c>
      <c r="E539" s="8" t="s">
        <v>19386</v>
      </c>
      <c r="F539" s="8">
        <v>1</v>
      </c>
      <c r="G539" s="8" t="b">
        <f>IF(FACT_REVIEWS[[#This Row],[ProductRate]] &gt;= 4, TRUE, FALSE)</f>
        <v>0</v>
      </c>
    </row>
    <row r="540" spans="1:7" x14ac:dyDescent="0.3">
      <c r="A540" s="8">
        <v>3538</v>
      </c>
      <c r="B540" s="8">
        <v>10044</v>
      </c>
      <c r="C540" s="8">
        <v>267</v>
      </c>
      <c r="D540" s="10">
        <v>45520</v>
      </c>
      <c r="E540" s="8" t="s">
        <v>18297</v>
      </c>
      <c r="F540" s="8">
        <v>2</v>
      </c>
      <c r="G540" s="8" t="b">
        <f>IF(FACT_REVIEWS[[#This Row],[ProductRate]] &gt;= 4, TRUE, FALSE)</f>
        <v>0</v>
      </c>
    </row>
    <row r="541" spans="1:7" x14ac:dyDescent="0.3">
      <c r="A541" s="8">
        <v>3539</v>
      </c>
      <c r="B541" s="8">
        <v>10518</v>
      </c>
      <c r="C541" s="8">
        <v>284</v>
      </c>
      <c r="D541" s="10">
        <v>45471</v>
      </c>
      <c r="E541" s="8" t="s">
        <v>14664</v>
      </c>
      <c r="F541" s="8">
        <v>5</v>
      </c>
      <c r="G541" s="8" t="b">
        <f>IF(FACT_REVIEWS[[#This Row],[ProductRate]] &gt;= 4, TRUE, FALSE)</f>
        <v>1</v>
      </c>
    </row>
    <row r="542" spans="1:7" x14ac:dyDescent="0.3">
      <c r="A542" s="8">
        <v>3540</v>
      </c>
      <c r="B542" s="8">
        <v>10518</v>
      </c>
      <c r="C542" s="8">
        <v>248</v>
      </c>
      <c r="D542" s="10">
        <v>45330</v>
      </c>
      <c r="E542" s="8" t="s">
        <v>4248</v>
      </c>
      <c r="F542" s="8">
        <v>5</v>
      </c>
      <c r="G542" s="8" t="b">
        <f>IF(FACT_REVIEWS[[#This Row],[ProductRate]] &gt;= 4, TRUE, FALSE)</f>
        <v>1</v>
      </c>
    </row>
    <row r="543" spans="1:7" x14ac:dyDescent="0.3">
      <c r="A543" s="8">
        <v>3541</v>
      </c>
      <c r="B543" s="8">
        <v>10330</v>
      </c>
      <c r="C543" s="8">
        <v>244</v>
      </c>
      <c r="D543" s="10">
        <v>45417</v>
      </c>
      <c r="E543" s="8" t="s">
        <v>21143</v>
      </c>
      <c r="F543" s="8">
        <v>4</v>
      </c>
      <c r="G543" s="8" t="b">
        <f>IF(FACT_REVIEWS[[#This Row],[ProductRate]] &gt;= 4, TRUE, FALSE)</f>
        <v>1</v>
      </c>
    </row>
    <row r="544" spans="1:7" x14ac:dyDescent="0.3">
      <c r="A544" s="8">
        <v>3542</v>
      </c>
      <c r="B544" s="8">
        <v>10330</v>
      </c>
      <c r="C544" s="8">
        <v>220</v>
      </c>
      <c r="D544" s="10">
        <v>45550</v>
      </c>
      <c r="E544" s="8" t="s">
        <v>21144</v>
      </c>
      <c r="F544" s="8">
        <v>4</v>
      </c>
      <c r="G544" s="8" t="b">
        <f>IF(FACT_REVIEWS[[#This Row],[ProductRate]] &gt;= 4, TRUE, FALSE)</f>
        <v>1</v>
      </c>
    </row>
    <row r="545" spans="1:7" x14ac:dyDescent="0.3">
      <c r="A545" s="8">
        <v>3543</v>
      </c>
      <c r="B545" s="8">
        <v>10330</v>
      </c>
      <c r="C545" s="8">
        <v>254</v>
      </c>
      <c r="D545" s="10">
        <v>45458</v>
      </c>
      <c r="E545" s="8" t="s">
        <v>21145</v>
      </c>
      <c r="F545" s="8">
        <v>1</v>
      </c>
      <c r="G545" s="8" t="b">
        <f>IF(FACT_REVIEWS[[#This Row],[ProductRate]] &gt;= 4, TRUE, FALSE)</f>
        <v>0</v>
      </c>
    </row>
    <row r="546" spans="1:7" x14ac:dyDescent="0.3">
      <c r="A546" s="8">
        <v>3544</v>
      </c>
      <c r="B546" s="8">
        <v>10330</v>
      </c>
      <c r="C546" s="8">
        <v>227</v>
      </c>
      <c r="D546" s="10">
        <v>45527</v>
      </c>
      <c r="E546" s="8" t="s">
        <v>21146</v>
      </c>
      <c r="F546" s="8">
        <v>3</v>
      </c>
      <c r="G546" s="8" t="b">
        <f>IF(FACT_REVIEWS[[#This Row],[ProductRate]] &gt;= 4, TRUE, FALSE)</f>
        <v>0</v>
      </c>
    </row>
    <row r="547" spans="1:7" x14ac:dyDescent="0.3">
      <c r="A547" s="8">
        <v>3545</v>
      </c>
      <c r="B547" s="8">
        <v>10106</v>
      </c>
      <c r="C547" s="8">
        <v>276</v>
      </c>
      <c r="D547" s="10">
        <v>45535</v>
      </c>
      <c r="E547" s="8" t="s">
        <v>10805</v>
      </c>
      <c r="F547" s="8">
        <v>5</v>
      </c>
      <c r="G547" s="8" t="b">
        <f>IF(FACT_REVIEWS[[#This Row],[ProductRate]] &gt;= 4, TRUE, FALSE)</f>
        <v>1</v>
      </c>
    </row>
    <row r="548" spans="1:7" x14ac:dyDescent="0.3">
      <c r="A548" s="8">
        <v>3546</v>
      </c>
      <c r="B548" s="8">
        <v>10069</v>
      </c>
      <c r="C548" s="8">
        <v>268</v>
      </c>
      <c r="D548" s="10">
        <v>45516</v>
      </c>
      <c r="E548" s="8" t="s">
        <v>21147</v>
      </c>
      <c r="F548" s="8">
        <v>3</v>
      </c>
      <c r="G548" s="8" t="b">
        <f>IF(FACT_REVIEWS[[#This Row],[ProductRate]] &gt;= 4, TRUE, FALSE)</f>
        <v>0</v>
      </c>
    </row>
    <row r="549" spans="1:7" x14ac:dyDescent="0.3">
      <c r="A549" s="8">
        <v>3547</v>
      </c>
      <c r="B549" s="8">
        <v>10069</v>
      </c>
      <c r="C549" s="8">
        <v>266</v>
      </c>
      <c r="D549" s="10">
        <v>45519</v>
      </c>
      <c r="E549" s="8" t="s">
        <v>21148</v>
      </c>
      <c r="F549" s="8">
        <v>2</v>
      </c>
      <c r="G549" s="8" t="b">
        <f>IF(FACT_REVIEWS[[#This Row],[ProductRate]] &gt;= 4, TRUE, FALSE)</f>
        <v>0</v>
      </c>
    </row>
    <row r="550" spans="1:7" x14ac:dyDescent="0.3">
      <c r="A550" s="8">
        <v>3548</v>
      </c>
      <c r="B550" s="8">
        <v>10369</v>
      </c>
      <c r="C550" s="8">
        <v>271</v>
      </c>
      <c r="D550" s="10">
        <v>45182</v>
      </c>
      <c r="E550" s="8" t="s">
        <v>21149</v>
      </c>
      <c r="F550" s="8">
        <v>4</v>
      </c>
      <c r="G550" s="8" t="b">
        <f>IF(FACT_REVIEWS[[#This Row],[ProductRate]] &gt;= 4, TRUE, FALSE)</f>
        <v>1</v>
      </c>
    </row>
    <row r="551" spans="1:7" x14ac:dyDescent="0.3">
      <c r="A551" s="8">
        <v>3549</v>
      </c>
      <c r="B551" s="8">
        <v>10369</v>
      </c>
      <c r="C551" s="8">
        <v>241</v>
      </c>
      <c r="D551" s="10">
        <v>45408</v>
      </c>
      <c r="E551" s="8" t="s">
        <v>4192</v>
      </c>
      <c r="F551" s="8">
        <v>2</v>
      </c>
      <c r="G551" s="8" t="b">
        <f>IF(FACT_REVIEWS[[#This Row],[ProductRate]] &gt;= 4, TRUE, FALSE)</f>
        <v>0</v>
      </c>
    </row>
    <row r="552" spans="1:7" x14ac:dyDescent="0.3">
      <c r="A552" s="8">
        <v>3550</v>
      </c>
      <c r="B552" s="8">
        <v>10369</v>
      </c>
      <c r="C552" s="8">
        <v>296</v>
      </c>
      <c r="D552" s="10">
        <v>45280</v>
      </c>
      <c r="E552" s="8" t="s">
        <v>21150</v>
      </c>
      <c r="F552" s="8">
        <v>4</v>
      </c>
      <c r="G552" s="8" t="b">
        <f>IF(FACT_REVIEWS[[#This Row],[ProductRate]] &gt;= 4, TRUE, FALSE)</f>
        <v>1</v>
      </c>
    </row>
    <row r="553" spans="1:7" x14ac:dyDescent="0.3">
      <c r="A553" s="8">
        <v>3551</v>
      </c>
      <c r="B553" s="8">
        <v>10102</v>
      </c>
      <c r="C553" s="8">
        <v>280</v>
      </c>
      <c r="D553" s="10">
        <v>45538</v>
      </c>
      <c r="E553" s="8" t="s">
        <v>21151</v>
      </c>
      <c r="F553" s="8">
        <v>4</v>
      </c>
      <c r="G553" s="8" t="b">
        <f>IF(FACT_REVIEWS[[#This Row],[ProductRate]] &gt;= 4, TRUE, FALSE)</f>
        <v>1</v>
      </c>
    </row>
    <row r="554" spans="1:7" x14ac:dyDescent="0.3">
      <c r="A554" s="8">
        <v>3552</v>
      </c>
      <c r="B554" s="8">
        <v>10102</v>
      </c>
      <c r="C554" s="8">
        <v>245</v>
      </c>
      <c r="D554" s="10">
        <v>45242</v>
      </c>
      <c r="E554" s="8" t="s">
        <v>21152</v>
      </c>
      <c r="F554" s="8">
        <v>4</v>
      </c>
      <c r="G554" s="8" t="b">
        <f>IF(FACT_REVIEWS[[#This Row],[ProductRate]] &gt;= 4, TRUE, FALSE)</f>
        <v>1</v>
      </c>
    </row>
    <row r="555" spans="1:7" x14ac:dyDescent="0.3">
      <c r="A555" s="8">
        <v>3553</v>
      </c>
      <c r="B555" s="8">
        <v>10102</v>
      </c>
      <c r="C555" s="8">
        <v>299</v>
      </c>
      <c r="D555" s="10">
        <v>45060</v>
      </c>
      <c r="E555" s="8" t="s">
        <v>21153</v>
      </c>
      <c r="F555" s="8">
        <v>1</v>
      </c>
      <c r="G555" s="8" t="b">
        <f>IF(FACT_REVIEWS[[#This Row],[ProductRate]] &gt;= 4, TRUE, FALSE)</f>
        <v>0</v>
      </c>
    </row>
    <row r="556" spans="1:7" x14ac:dyDescent="0.3">
      <c r="A556" s="8">
        <v>3554</v>
      </c>
      <c r="B556" s="8">
        <v>10376</v>
      </c>
      <c r="C556" s="8">
        <v>231</v>
      </c>
      <c r="D556" s="10">
        <v>45527</v>
      </c>
      <c r="E556" s="8" t="s">
        <v>3743</v>
      </c>
      <c r="F556" s="8">
        <v>4</v>
      </c>
      <c r="G556" s="8" t="b">
        <f>IF(FACT_REVIEWS[[#This Row],[ProductRate]] &gt;= 4, TRUE, FALSE)</f>
        <v>1</v>
      </c>
    </row>
    <row r="557" spans="1:7" x14ac:dyDescent="0.3">
      <c r="A557" s="8">
        <v>3555</v>
      </c>
      <c r="B557" s="8">
        <v>10376</v>
      </c>
      <c r="C557" s="8">
        <v>236</v>
      </c>
      <c r="D557" s="10">
        <v>45494</v>
      </c>
      <c r="E557" s="8" t="s">
        <v>21154</v>
      </c>
      <c r="F557" s="8">
        <v>3</v>
      </c>
      <c r="G557" s="8" t="b">
        <f>IF(FACT_REVIEWS[[#This Row],[ProductRate]] &gt;= 4, TRUE, FALSE)</f>
        <v>0</v>
      </c>
    </row>
    <row r="558" spans="1:7" x14ac:dyDescent="0.3">
      <c r="A558" s="8">
        <v>3556</v>
      </c>
      <c r="B558" s="8">
        <v>10156</v>
      </c>
      <c r="C558" s="8">
        <v>254</v>
      </c>
      <c r="D558" s="10">
        <v>45525</v>
      </c>
      <c r="E558" s="8" t="s">
        <v>21155</v>
      </c>
      <c r="F558" s="8">
        <v>1</v>
      </c>
      <c r="G558" s="8" t="b">
        <f>IF(FACT_REVIEWS[[#This Row],[ProductRate]] &gt;= 4, TRUE, FALSE)</f>
        <v>0</v>
      </c>
    </row>
    <row r="559" spans="1:7" x14ac:dyDescent="0.3">
      <c r="A559" s="8">
        <v>3557</v>
      </c>
      <c r="B559" s="8">
        <v>10958</v>
      </c>
      <c r="C559" s="8">
        <v>232</v>
      </c>
      <c r="D559" s="10">
        <v>45489</v>
      </c>
      <c r="E559" s="8" t="s">
        <v>21156</v>
      </c>
      <c r="F559" s="8">
        <v>5</v>
      </c>
      <c r="G559" s="8" t="b">
        <f>IF(FACT_REVIEWS[[#This Row],[ProductRate]] &gt;= 4, TRUE, FALSE)</f>
        <v>1</v>
      </c>
    </row>
    <row r="560" spans="1:7" x14ac:dyDescent="0.3">
      <c r="A560" s="8">
        <v>3558</v>
      </c>
      <c r="B560" s="8">
        <v>10958</v>
      </c>
      <c r="C560" s="8">
        <v>297</v>
      </c>
      <c r="D560" s="10">
        <v>45536</v>
      </c>
      <c r="E560" s="8" t="s">
        <v>13502</v>
      </c>
      <c r="F560" s="8">
        <v>1</v>
      </c>
      <c r="G560" s="8" t="b">
        <f>IF(FACT_REVIEWS[[#This Row],[ProductRate]] &gt;= 4, TRUE, FALSE)</f>
        <v>0</v>
      </c>
    </row>
    <row r="561" spans="1:7" x14ac:dyDescent="0.3">
      <c r="A561" s="8">
        <v>3559</v>
      </c>
      <c r="B561" s="8">
        <v>10437</v>
      </c>
      <c r="C561" s="8">
        <v>260</v>
      </c>
      <c r="D561" s="10">
        <v>45486</v>
      </c>
      <c r="E561" s="8" t="s">
        <v>17412</v>
      </c>
      <c r="F561" s="8">
        <v>3</v>
      </c>
      <c r="G561" s="8" t="b">
        <f>IF(FACT_REVIEWS[[#This Row],[ProductRate]] &gt;= 4, TRUE, FALSE)</f>
        <v>0</v>
      </c>
    </row>
    <row r="562" spans="1:7" x14ac:dyDescent="0.3">
      <c r="A562" s="8">
        <v>3560</v>
      </c>
      <c r="B562" s="8">
        <v>10437</v>
      </c>
      <c r="C562" s="8">
        <v>235</v>
      </c>
      <c r="D562" s="10">
        <v>45333</v>
      </c>
      <c r="E562" s="8" t="s">
        <v>21157</v>
      </c>
      <c r="F562" s="8">
        <v>4</v>
      </c>
      <c r="G562" s="8" t="b">
        <f>IF(FACT_REVIEWS[[#This Row],[ProductRate]] &gt;= 4, TRUE, FALSE)</f>
        <v>1</v>
      </c>
    </row>
    <row r="563" spans="1:7" x14ac:dyDescent="0.3">
      <c r="A563" s="8">
        <v>3561</v>
      </c>
      <c r="B563" s="8">
        <v>10683</v>
      </c>
      <c r="C563" s="8">
        <v>241</v>
      </c>
      <c r="D563" s="10">
        <v>45555</v>
      </c>
      <c r="E563" s="8" t="s">
        <v>21158</v>
      </c>
      <c r="F563" s="8">
        <v>5</v>
      </c>
      <c r="G563" s="8" t="b">
        <f>IF(FACT_REVIEWS[[#This Row],[ProductRate]] &gt;= 4, TRUE, FALSE)</f>
        <v>1</v>
      </c>
    </row>
    <row r="564" spans="1:7" x14ac:dyDescent="0.3">
      <c r="A564" s="8">
        <v>3562</v>
      </c>
      <c r="B564" s="8">
        <v>10683</v>
      </c>
      <c r="C564" s="8">
        <v>253</v>
      </c>
      <c r="D564" s="10">
        <v>45560</v>
      </c>
      <c r="E564" s="8" t="s">
        <v>21159</v>
      </c>
      <c r="F564" s="8">
        <v>3</v>
      </c>
      <c r="G564" s="8" t="b">
        <f>IF(FACT_REVIEWS[[#This Row],[ProductRate]] &gt;= 4, TRUE, FALSE)</f>
        <v>0</v>
      </c>
    </row>
    <row r="565" spans="1:7" x14ac:dyDescent="0.3">
      <c r="A565" s="8">
        <v>3563</v>
      </c>
      <c r="B565" s="8">
        <v>10683</v>
      </c>
      <c r="C565" s="8">
        <v>214</v>
      </c>
      <c r="D565" s="10">
        <v>45555</v>
      </c>
      <c r="E565" s="8" t="s">
        <v>17390</v>
      </c>
      <c r="F565" s="8">
        <v>4</v>
      </c>
      <c r="G565" s="8" t="b">
        <f>IF(FACT_REVIEWS[[#This Row],[ProductRate]] &gt;= 4, TRUE, FALSE)</f>
        <v>1</v>
      </c>
    </row>
    <row r="566" spans="1:7" x14ac:dyDescent="0.3">
      <c r="A566" s="8">
        <v>3564</v>
      </c>
      <c r="B566" s="8">
        <v>10683</v>
      </c>
      <c r="C566" s="8">
        <v>208</v>
      </c>
      <c r="D566" s="10">
        <v>45554</v>
      </c>
      <c r="E566" s="8" t="s">
        <v>21160</v>
      </c>
      <c r="F566" s="8">
        <v>4</v>
      </c>
      <c r="G566" s="8" t="b">
        <f>IF(FACT_REVIEWS[[#This Row],[ProductRate]] &gt;= 4, TRUE, FALSE)</f>
        <v>1</v>
      </c>
    </row>
    <row r="567" spans="1:7" x14ac:dyDescent="0.3">
      <c r="A567" s="8">
        <v>3565</v>
      </c>
      <c r="B567" s="8">
        <v>10683</v>
      </c>
      <c r="C567" s="8">
        <v>200</v>
      </c>
      <c r="D567" s="10">
        <v>45477</v>
      </c>
      <c r="E567" s="8" t="s">
        <v>21161</v>
      </c>
      <c r="F567" s="8">
        <v>1</v>
      </c>
      <c r="G567" s="8" t="b">
        <f>IF(FACT_REVIEWS[[#This Row],[ProductRate]] &gt;= 4, TRUE, FALSE)</f>
        <v>0</v>
      </c>
    </row>
    <row r="568" spans="1:7" x14ac:dyDescent="0.3">
      <c r="A568" s="8">
        <v>3566</v>
      </c>
      <c r="B568" s="8">
        <v>10222</v>
      </c>
      <c r="C568" s="8">
        <v>215</v>
      </c>
      <c r="D568" s="10">
        <v>45545</v>
      </c>
      <c r="E568" s="8" t="s">
        <v>21162</v>
      </c>
      <c r="F568" s="8">
        <v>1</v>
      </c>
      <c r="G568" s="8" t="b">
        <f>IF(FACT_REVIEWS[[#This Row],[ProductRate]] &gt;= 4, TRUE, FALSE)</f>
        <v>0</v>
      </c>
    </row>
    <row r="569" spans="1:7" x14ac:dyDescent="0.3">
      <c r="A569" s="8">
        <v>3567</v>
      </c>
      <c r="B569" s="8">
        <v>10222</v>
      </c>
      <c r="C569" s="8">
        <v>294</v>
      </c>
      <c r="D569" s="10">
        <v>45543</v>
      </c>
      <c r="E569" s="8" t="s">
        <v>21163</v>
      </c>
      <c r="F569" s="8">
        <v>2</v>
      </c>
      <c r="G569" s="8" t="b">
        <f>IF(FACT_REVIEWS[[#This Row],[ProductRate]] &gt;= 4, TRUE, FALSE)</f>
        <v>0</v>
      </c>
    </row>
    <row r="570" spans="1:7" x14ac:dyDescent="0.3">
      <c r="A570" s="8">
        <v>3568</v>
      </c>
      <c r="B570" s="8">
        <v>10222</v>
      </c>
      <c r="C570" s="8">
        <v>203</v>
      </c>
      <c r="D570" s="10">
        <v>45560</v>
      </c>
      <c r="E570" s="8" t="s">
        <v>3551</v>
      </c>
      <c r="F570" s="8">
        <v>2</v>
      </c>
      <c r="G570" s="8" t="b">
        <f>IF(FACT_REVIEWS[[#This Row],[ProductRate]] &gt;= 4, TRUE, FALSE)</f>
        <v>0</v>
      </c>
    </row>
    <row r="571" spans="1:7" x14ac:dyDescent="0.3">
      <c r="A571" s="8">
        <v>3569</v>
      </c>
      <c r="B571" s="8">
        <v>10302</v>
      </c>
      <c r="C571" s="8">
        <v>226</v>
      </c>
      <c r="D571" s="10">
        <v>45380</v>
      </c>
      <c r="E571" s="8" t="s">
        <v>19335</v>
      </c>
      <c r="F571" s="8">
        <v>2</v>
      </c>
      <c r="G571" s="8" t="b">
        <f>IF(FACT_REVIEWS[[#This Row],[ProductRate]] &gt;= 4, TRUE, FALSE)</f>
        <v>0</v>
      </c>
    </row>
    <row r="572" spans="1:7" x14ac:dyDescent="0.3">
      <c r="A572" s="8">
        <v>3570</v>
      </c>
      <c r="B572" s="8">
        <v>10302</v>
      </c>
      <c r="C572" s="8">
        <v>228</v>
      </c>
      <c r="D572" s="10">
        <v>45534</v>
      </c>
      <c r="E572" s="8" t="s">
        <v>21164</v>
      </c>
      <c r="F572" s="8">
        <v>1</v>
      </c>
      <c r="G572" s="8" t="b">
        <f>IF(FACT_REVIEWS[[#This Row],[ProductRate]] &gt;= 4, TRUE, FALSE)</f>
        <v>0</v>
      </c>
    </row>
    <row r="573" spans="1:7" x14ac:dyDescent="0.3">
      <c r="A573" s="8">
        <v>3571</v>
      </c>
      <c r="B573" s="8">
        <v>10786</v>
      </c>
      <c r="C573" s="8">
        <v>265</v>
      </c>
      <c r="D573" s="10">
        <v>45558</v>
      </c>
      <c r="E573" s="8" t="s">
        <v>21165</v>
      </c>
      <c r="F573" s="8">
        <v>4</v>
      </c>
      <c r="G573" s="8" t="b">
        <f>IF(FACT_REVIEWS[[#This Row],[ProductRate]] &gt;= 4, TRUE, FALSE)</f>
        <v>1</v>
      </c>
    </row>
    <row r="574" spans="1:7" x14ac:dyDescent="0.3">
      <c r="A574" s="8">
        <v>3572</v>
      </c>
      <c r="B574" s="8">
        <v>10786</v>
      </c>
      <c r="C574" s="8">
        <v>278</v>
      </c>
      <c r="D574" s="10">
        <v>45538</v>
      </c>
      <c r="E574" s="8" t="s">
        <v>11843</v>
      </c>
      <c r="F574" s="8">
        <v>2</v>
      </c>
      <c r="G574" s="8" t="b">
        <f>IF(FACT_REVIEWS[[#This Row],[ProductRate]] &gt;= 4, TRUE, FALSE)</f>
        <v>0</v>
      </c>
    </row>
    <row r="575" spans="1:7" x14ac:dyDescent="0.3">
      <c r="A575" s="8">
        <v>3573</v>
      </c>
      <c r="B575" s="8">
        <v>10786</v>
      </c>
      <c r="C575" s="8">
        <v>235</v>
      </c>
      <c r="D575" s="10">
        <v>45508</v>
      </c>
      <c r="E575" s="8" t="s">
        <v>21166</v>
      </c>
      <c r="F575" s="8">
        <v>3</v>
      </c>
      <c r="G575" s="8" t="b">
        <f>IF(FACT_REVIEWS[[#This Row],[ProductRate]] &gt;= 4, TRUE, FALSE)</f>
        <v>0</v>
      </c>
    </row>
    <row r="576" spans="1:7" x14ac:dyDescent="0.3">
      <c r="A576" s="8">
        <v>3574</v>
      </c>
      <c r="B576" s="8">
        <v>10503</v>
      </c>
      <c r="C576" s="8">
        <v>266</v>
      </c>
      <c r="D576" s="10">
        <v>45547</v>
      </c>
      <c r="E576" s="8" t="s">
        <v>21167</v>
      </c>
      <c r="F576" s="8">
        <v>2</v>
      </c>
      <c r="G576" s="8" t="b">
        <f>IF(FACT_REVIEWS[[#This Row],[ProductRate]] &gt;= 4, TRUE, FALSE)</f>
        <v>0</v>
      </c>
    </row>
    <row r="577" spans="1:7" x14ac:dyDescent="0.3">
      <c r="A577" s="8">
        <v>3575</v>
      </c>
      <c r="B577" s="8">
        <v>10503</v>
      </c>
      <c r="C577" s="8">
        <v>236</v>
      </c>
      <c r="D577" s="10">
        <v>45518</v>
      </c>
      <c r="E577" s="8" t="s">
        <v>4255</v>
      </c>
      <c r="F577" s="8">
        <v>5</v>
      </c>
      <c r="G577" s="8" t="b">
        <f>IF(FACT_REVIEWS[[#This Row],[ProductRate]] &gt;= 4, TRUE, FALSE)</f>
        <v>1</v>
      </c>
    </row>
    <row r="578" spans="1:7" x14ac:dyDescent="0.3">
      <c r="A578" s="8">
        <v>3576</v>
      </c>
      <c r="B578" s="8">
        <v>10117</v>
      </c>
      <c r="C578" s="8">
        <v>207</v>
      </c>
      <c r="D578" s="10">
        <v>44776</v>
      </c>
      <c r="E578" s="8" t="s">
        <v>20633</v>
      </c>
      <c r="F578" s="8">
        <v>2</v>
      </c>
      <c r="G578" s="8" t="b">
        <f>IF(FACT_REVIEWS[[#This Row],[ProductRate]] &gt;= 4, TRUE, FALSE)</f>
        <v>0</v>
      </c>
    </row>
    <row r="579" spans="1:7" x14ac:dyDescent="0.3">
      <c r="A579" s="8">
        <v>3577</v>
      </c>
      <c r="B579" s="8">
        <v>10038</v>
      </c>
      <c r="C579" s="8">
        <v>293</v>
      </c>
      <c r="D579" s="10">
        <v>45274</v>
      </c>
      <c r="E579" s="8" t="s">
        <v>21168</v>
      </c>
      <c r="F579" s="8">
        <v>2</v>
      </c>
      <c r="G579" s="8" t="b">
        <f>IF(FACT_REVIEWS[[#This Row],[ProductRate]] &gt;= 4, TRUE, FALSE)</f>
        <v>0</v>
      </c>
    </row>
    <row r="580" spans="1:7" x14ac:dyDescent="0.3">
      <c r="A580" s="8">
        <v>3578</v>
      </c>
      <c r="B580" s="8">
        <v>10138</v>
      </c>
      <c r="C580" s="8">
        <v>228</v>
      </c>
      <c r="D580" s="10">
        <v>45398</v>
      </c>
      <c r="E580" s="8" t="s">
        <v>21169</v>
      </c>
      <c r="F580" s="8">
        <v>5</v>
      </c>
      <c r="G580" s="8" t="b">
        <f>IF(FACT_REVIEWS[[#This Row],[ProductRate]] &gt;= 4, TRUE, FALSE)</f>
        <v>1</v>
      </c>
    </row>
    <row r="581" spans="1:7" x14ac:dyDescent="0.3">
      <c r="A581" s="8">
        <v>3579</v>
      </c>
      <c r="B581" s="8">
        <v>10138</v>
      </c>
      <c r="C581" s="8">
        <v>241</v>
      </c>
      <c r="D581" s="10">
        <v>45547</v>
      </c>
      <c r="E581" s="8" t="s">
        <v>16185</v>
      </c>
      <c r="F581" s="8">
        <v>4</v>
      </c>
      <c r="G581" s="8" t="b">
        <f>IF(FACT_REVIEWS[[#This Row],[ProductRate]] &gt;= 4, TRUE, FALSE)</f>
        <v>1</v>
      </c>
    </row>
    <row r="582" spans="1:7" x14ac:dyDescent="0.3">
      <c r="A582" s="8">
        <v>3580</v>
      </c>
      <c r="B582" s="8">
        <v>10541</v>
      </c>
      <c r="C582" s="8">
        <v>247</v>
      </c>
      <c r="D582" s="10">
        <v>45552</v>
      </c>
      <c r="E582" s="8" t="s">
        <v>4059</v>
      </c>
      <c r="F582" s="8">
        <v>2</v>
      </c>
      <c r="G582" s="8" t="b">
        <f>IF(FACT_REVIEWS[[#This Row],[ProductRate]] &gt;= 4, TRUE, FALSE)</f>
        <v>0</v>
      </c>
    </row>
    <row r="583" spans="1:7" x14ac:dyDescent="0.3">
      <c r="A583" s="8">
        <v>3581</v>
      </c>
      <c r="B583" s="8">
        <v>10541</v>
      </c>
      <c r="C583" s="8">
        <v>254</v>
      </c>
      <c r="D583" s="10">
        <v>45515</v>
      </c>
      <c r="E583" s="8" t="s">
        <v>21170</v>
      </c>
      <c r="F583" s="8">
        <v>1</v>
      </c>
      <c r="G583" s="8" t="b">
        <f>IF(FACT_REVIEWS[[#This Row],[ProductRate]] &gt;= 4, TRUE, FALSE)</f>
        <v>0</v>
      </c>
    </row>
    <row r="584" spans="1:7" x14ac:dyDescent="0.3">
      <c r="A584" s="8">
        <v>3582</v>
      </c>
      <c r="B584" s="8">
        <v>10541</v>
      </c>
      <c r="C584" s="8">
        <v>241</v>
      </c>
      <c r="D584" s="10">
        <v>45377</v>
      </c>
      <c r="E584" s="8" t="s">
        <v>21171</v>
      </c>
      <c r="F584" s="8">
        <v>4</v>
      </c>
      <c r="G584" s="8" t="b">
        <f>IF(FACT_REVIEWS[[#This Row],[ProductRate]] &gt;= 4, TRUE, FALSE)</f>
        <v>1</v>
      </c>
    </row>
    <row r="585" spans="1:7" x14ac:dyDescent="0.3">
      <c r="A585" s="8">
        <v>3583</v>
      </c>
      <c r="B585" s="8">
        <v>10217</v>
      </c>
      <c r="C585" s="8">
        <v>291</v>
      </c>
      <c r="D585" s="10">
        <v>45413</v>
      </c>
      <c r="E585" s="8" t="s">
        <v>21172</v>
      </c>
      <c r="F585" s="8">
        <v>4</v>
      </c>
      <c r="G585" s="8" t="b">
        <f>IF(FACT_REVIEWS[[#This Row],[ProductRate]] &gt;= 4, TRUE, FALSE)</f>
        <v>1</v>
      </c>
    </row>
    <row r="586" spans="1:7" x14ac:dyDescent="0.3">
      <c r="A586" s="8">
        <v>3584</v>
      </c>
      <c r="B586" s="8">
        <v>10217</v>
      </c>
      <c r="C586" s="8">
        <v>236</v>
      </c>
      <c r="D586" s="10">
        <v>45053</v>
      </c>
      <c r="E586" s="8" t="s">
        <v>21173</v>
      </c>
      <c r="F586" s="8">
        <v>4</v>
      </c>
      <c r="G586" s="8" t="b">
        <f>IF(FACT_REVIEWS[[#This Row],[ProductRate]] &gt;= 4, TRUE, FALSE)</f>
        <v>1</v>
      </c>
    </row>
    <row r="587" spans="1:7" x14ac:dyDescent="0.3">
      <c r="A587" s="8">
        <v>3585</v>
      </c>
      <c r="B587" s="8">
        <v>10825</v>
      </c>
      <c r="C587" s="8">
        <v>249</v>
      </c>
      <c r="D587" s="10">
        <v>45532</v>
      </c>
      <c r="E587" s="8" t="s">
        <v>21174</v>
      </c>
      <c r="F587" s="8">
        <v>4</v>
      </c>
      <c r="G587" s="8" t="b">
        <f>IF(FACT_REVIEWS[[#This Row],[ProductRate]] &gt;= 4, TRUE, FALSE)</f>
        <v>1</v>
      </c>
    </row>
    <row r="588" spans="1:7" x14ac:dyDescent="0.3">
      <c r="A588" s="8">
        <v>3586</v>
      </c>
      <c r="B588" s="8">
        <v>10057</v>
      </c>
      <c r="C588" s="8">
        <v>266</v>
      </c>
      <c r="D588" s="10">
        <v>45473</v>
      </c>
      <c r="E588" s="8" t="s">
        <v>3776</v>
      </c>
      <c r="F588" s="8">
        <v>5</v>
      </c>
      <c r="G588" s="8" t="b">
        <f>IF(FACT_REVIEWS[[#This Row],[ProductRate]] &gt;= 4, TRUE, FALSE)</f>
        <v>1</v>
      </c>
    </row>
    <row r="589" spans="1:7" x14ac:dyDescent="0.3">
      <c r="A589" s="8">
        <v>3587</v>
      </c>
      <c r="B589" s="8">
        <v>10057</v>
      </c>
      <c r="C589" s="8">
        <v>211</v>
      </c>
      <c r="D589" s="10">
        <v>45544</v>
      </c>
      <c r="E589" s="8" t="s">
        <v>21175</v>
      </c>
      <c r="F589" s="8">
        <v>2</v>
      </c>
      <c r="G589" s="8" t="b">
        <f>IF(FACT_REVIEWS[[#This Row],[ProductRate]] &gt;= 4, TRUE, FALSE)</f>
        <v>0</v>
      </c>
    </row>
    <row r="590" spans="1:7" x14ac:dyDescent="0.3">
      <c r="A590" s="8">
        <v>3588</v>
      </c>
      <c r="B590" s="8">
        <v>10899</v>
      </c>
      <c r="C590" s="8">
        <v>223</v>
      </c>
      <c r="D590" s="10">
        <v>45557</v>
      </c>
      <c r="E590" s="8" t="s">
        <v>21176</v>
      </c>
      <c r="F590" s="8">
        <v>3</v>
      </c>
      <c r="G590" s="8" t="b">
        <f>IF(FACT_REVIEWS[[#This Row],[ProductRate]] &gt;= 4, TRUE, FALSE)</f>
        <v>0</v>
      </c>
    </row>
    <row r="591" spans="1:7" x14ac:dyDescent="0.3">
      <c r="A591" s="8">
        <v>3589</v>
      </c>
      <c r="B591" s="8">
        <v>10899</v>
      </c>
      <c r="C591" s="8">
        <v>298</v>
      </c>
      <c r="D591" s="10">
        <v>45560</v>
      </c>
      <c r="E591" s="8" t="s">
        <v>19052</v>
      </c>
      <c r="F591" s="8">
        <v>4</v>
      </c>
      <c r="G591" s="8" t="b">
        <f>IF(FACT_REVIEWS[[#This Row],[ProductRate]] &gt;= 4, TRUE, FALSE)</f>
        <v>1</v>
      </c>
    </row>
    <row r="592" spans="1:7" x14ac:dyDescent="0.3">
      <c r="A592" s="8">
        <v>3590</v>
      </c>
      <c r="B592" s="8">
        <v>10588</v>
      </c>
      <c r="C592" s="8">
        <v>212</v>
      </c>
      <c r="D592" s="10">
        <v>45558</v>
      </c>
      <c r="E592" s="8" t="s">
        <v>21177</v>
      </c>
      <c r="F592" s="8">
        <v>5</v>
      </c>
      <c r="G592" s="8" t="b">
        <f>IF(FACT_REVIEWS[[#This Row],[ProductRate]] &gt;= 4, TRUE, FALSE)</f>
        <v>1</v>
      </c>
    </row>
    <row r="593" spans="1:7" x14ac:dyDescent="0.3">
      <c r="A593" s="8">
        <v>3591</v>
      </c>
      <c r="B593" s="8">
        <v>10588</v>
      </c>
      <c r="C593" s="8">
        <v>237</v>
      </c>
      <c r="D593" s="10">
        <v>45551</v>
      </c>
      <c r="E593" s="8" t="s">
        <v>21178</v>
      </c>
      <c r="F593" s="8">
        <v>4</v>
      </c>
      <c r="G593" s="8" t="b">
        <f>IF(FACT_REVIEWS[[#This Row],[ProductRate]] &gt;= 4, TRUE, FALSE)</f>
        <v>1</v>
      </c>
    </row>
    <row r="594" spans="1:7" x14ac:dyDescent="0.3">
      <c r="A594" s="8">
        <v>3592</v>
      </c>
      <c r="B594" s="8">
        <v>10588</v>
      </c>
      <c r="C594" s="8">
        <v>227</v>
      </c>
      <c r="D594" s="10">
        <v>45552</v>
      </c>
      <c r="E594" s="8" t="s">
        <v>21179</v>
      </c>
      <c r="F594" s="8">
        <v>1</v>
      </c>
      <c r="G594" s="8" t="b">
        <f>IF(FACT_REVIEWS[[#This Row],[ProductRate]] &gt;= 4, TRUE, FALSE)</f>
        <v>0</v>
      </c>
    </row>
    <row r="595" spans="1:7" x14ac:dyDescent="0.3">
      <c r="A595" s="8">
        <v>3593</v>
      </c>
      <c r="B595" s="8">
        <v>10141</v>
      </c>
      <c r="C595" s="8">
        <v>278</v>
      </c>
      <c r="D595" s="10">
        <v>45480</v>
      </c>
      <c r="E595" s="8" t="s">
        <v>21180</v>
      </c>
      <c r="F595" s="8">
        <v>4</v>
      </c>
      <c r="G595" s="8" t="b">
        <f>IF(FACT_REVIEWS[[#This Row],[ProductRate]] &gt;= 4, TRUE, FALSE)</f>
        <v>1</v>
      </c>
    </row>
    <row r="596" spans="1:7" x14ac:dyDescent="0.3">
      <c r="A596" s="8">
        <v>3594</v>
      </c>
      <c r="B596" s="8">
        <v>10501</v>
      </c>
      <c r="C596" s="8">
        <v>297</v>
      </c>
      <c r="D596" s="10">
        <v>45448</v>
      </c>
      <c r="E596" s="8" t="s">
        <v>21181</v>
      </c>
      <c r="F596" s="8">
        <v>1</v>
      </c>
      <c r="G596" s="8" t="b">
        <f>IF(FACT_REVIEWS[[#This Row],[ProductRate]] &gt;= 4, TRUE, FALSE)</f>
        <v>0</v>
      </c>
    </row>
    <row r="597" spans="1:7" x14ac:dyDescent="0.3">
      <c r="A597" s="8">
        <v>3595</v>
      </c>
      <c r="B597" s="8">
        <v>10501</v>
      </c>
      <c r="C597" s="8">
        <v>224</v>
      </c>
      <c r="D597" s="10">
        <v>45260</v>
      </c>
      <c r="E597" s="8" t="s">
        <v>21182</v>
      </c>
      <c r="F597" s="8">
        <v>2</v>
      </c>
      <c r="G597" s="8" t="b">
        <f>IF(FACT_REVIEWS[[#This Row],[ProductRate]] &gt;= 4, TRUE, FALSE)</f>
        <v>0</v>
      </c>
    </row>
    <row r="598" spans="1:7" x14ac:dyDescent="0.3">
      <c r="A598" s="8">
        <v>3596</v>
      </c>
      <c r="B598" s="8">
        <v>10690</v>
      </c>
      <c r="C598" s="8">
        <v>205</v>
      </c>
      <c r="D598" s="10">
        <v>45560</v>
      </c>
      <c r="E598" s="8" t="s">
        <v>21183</v>
      </c>
      <c r="F598" s="8">
        <v>5</v>
      </c>
      <c r="G598" s="8" t="b">
        <f>IF(FACT_REVIEWS[[#This Row],[ProductRate]] &gt;= 4, TRUE, FALSE)</f>
        <v>1</v>
      </c>
    </row>
    <row r="599" spans="1:7" x14ac:dyDescent="0.3">
      <c r="A599" s="8">
        <v>3597</v>
      </c>
      <c r="B599" s="8">
        <v>10690</v>
      </c>
      <c r="C599" s="8">
        <v>215</v>
      </c>
      <c r="D599" s="10">
        <v>45486</v>
      </c>
      <c r="E599" s="8" t="s">
        <v>21184</v>
      </c>
      <c r="F599" s="8">
        <v>5</v>
      </c>
      <c r="G599" s="8" t="b">
        <f>IF(FACT_REVIEWS[[#This Row],[ProductRate]] &gt;= 4, TRUE, FALSE)</f>
        <v>1</v>
      </c>
    </row>
    <row r="600" spans="1:7" x14ac:dyDescent="0.3">
      <c r="A600" s="8">
        <v>3598</v>
      </c>
      <c r="B600" s="8">
        <v>10666</v>
      </c>
      <c r="C600" s="8">
        <v>282</v>
      </c>
      <c r="D600" s="10">
        <v>45551</v>
      </c>
      <c r="E600" s="8" t="s">
        <v>21185</v>
      </c>
      <c r="F600" s="8">
        <v>5</v>
      </c>
      <c r="G600" s="8" t="b">
        <f>IF(FACT_REVIEWS[[#This Row],[ProductRate]] &gt;= 4, TRUE, FALSE)</f>
        <v>1</v>
      </c>
    </row>
    <row r="601" spans="1:7" x14ac:dyDescent="0.3">
      <c r="A601" s="8">
        <v>3599</v>
      </c>
      <c r="B601" s="8">
        <v>10391</v>
      </c>
      <c r="C601" s="8">
        <v>208</v>
      </c>
      <c r="D601" s="10">
        <v>45052</v>
      </c>
      <c r="E601" s="8" t="s">
        <v>21186</v>
      </c>
      <c r="F601" s="8">
        <v>4</v>
      </c>
      <c r="G601" s="8" t="b">
        <f>IF(FACT_REVIEWS[[#This Row],[ProductRate]] &gt;= 4, TRUE, FALSE)</f>
        <v>1</v>
      </c>
    </row>
    <row r="602" spans="1:7" x14ac:dyDescent="0.3">
      <c r="A602" s="8">
        <v>3600</v>
      </c>
      <c r="B602" s="8">
        <v>10391</v>
      </c>
      <c r="C602" s="8">
        <v>205</v>
      </c>
      <c r="D602" s="10">
        <v>44960</v>
      </c>
      <c r="E602" s="8" t="s">
        <v>21187</v>
      </c>
      <c r="F602" s="8">
        <v>4</v>
      </c>
      <c r="G602" s="8" t="b">
        <f>IF(FACT_REVIEWS[[#This Row],[ProductRate]] &gt;= 4, TRUE, FALSE)</f>
        <v>1</v>
      </c>
    </row>
    <row r="603" spans="1:7" x14ac:dyDescent="0.3">
      <c r="A603" s="8">
        <v>3601</v>
      </c>
      <c r="B603" s="8">
        <v>10391</v>
      </c>
      <c r="C603" s="8">
        <v>265</v>
      </c>
      <c r="D603" s="10">
        <v>44851</v>
      </c>
      <c r="E603" s="8" t="s">
        <v>21188</v>
      </c>
      <c r="F603" s="8">
        <v>3</v>
      </c>
      <c r="G603" s="8" t="b">
        <f>IF(FACT_REVIEWS[[#This Row],[ProductRate]] &gt;= 4, TRUE, FALSE)</f>
        <v>0</v>
      </c>
    </row>
    <row r="604" spans="1:7" x14ac:dyDescent="0.3">
      <c r="A604" s="8">
        <v>3602</v>
      </c>
      <c r="B604" s="8">
        <v>10259</v>
      </c>
      <c r="C604" s="8">
        <v>286</v>
      </c>
      <c r="D604" s="10">
        <v>45489</v>
      </c>
      <c r="E604" s="8" t="s">
        <v>10805</v>
      </c>
      <c r="F604" s="8">
        <v>3</v>
      </c>
      <c r="G604" s="8" t="b">
        <f>IF(FACT_REVIEWS[[#This Row],[ProductRate]] &gt;= 4, TRUE, FALSE)</f>
        <v>0</v>
      </c>
    </row>
    <row r="605" spans="1:7" x14ac:dyDescent="0.3">
      <c r="A605" s="8">
        <v>3603</v>
      </c>
      <c r="B605" s="8">
        <v>10259</v>
      </c>
      <c r="C605" s="8">
        <v>278</v>
      </c>
      <c r="D605" s="10">
        <v>45556</v>
      </c>
      <c r="E605" s="8" t="s">
        <v>21189</v>
      </c>
      <c r="F605" s="8">
        <v>4</v>
      </c>
      <c r="G605" s="8" t="b">
        <f>IF(FACT_REVIEWS[[#This Row],[ProductRate]] &gt;= 4, TRUE, FALSE)</f>
        <v>1</v>
      </c>
    </row>
    <row r="606" spans="1:7" x14ac:dyDescent="0.3">
      <c r="A606" s="8">
        <v>3604</v>
      </c>
      <c r="B606" s="8">
        <v>10259</v>
      </c>
      <c r="C606" s="8">
        <v>275</v>
      </c>
      <c r="D606" s="10">
        <v>45552</v>
      </c>
      <c r="E606" s="8" t="s">
        <v>12039</v>
      </c>
      <c r="F606" s="8">
        <v>1</v>
      </c>
      <c r="G606" s="8" t="b">
        <f>IF(FACT_REVIEWS[[#This Row],[ProductRate]] &gt;= 4, TRUE, FALSE)</f>
        <v>0</v>
      </c>
    </row>
    <row r="607" spans="1:7" x14ac:dyDescent="0.3">
      <c r="A607" s="8">
        <v>3605</v>
      </c>
      <c r="B607" s="8">
        <v>10259</v>
      </c>
      <c r="C607" s="8">
        <v>211</v>
      </c>
      <c r="D607" s="10">
        <v>45396</v>
      </c>
      <c r="E607" s="8" t="s">
        <v>21190</v>
      </c>
      <c r="F607" s="8">
        <v>4</v>
      </c>
      <c r="G607" s="8" t="b">
        <f>IF(FACT_REVIEWS[[#This Row],[ProductRate]] &gt;= 4, TRUE, FALSE)</f>
        <v>1</v>
      </c>
    </row>
    <row r="608" spans="1:7" x14ac:dyDescent="0.3">
      <c r="A608" s="8">
        <v>3606</v>
      </c>
      <c r="B608" s="8">
        <v>10699</v>
      </c>
      <c r="C608" s="8">
        <v>270</v>
      </c>
      <c r="D608" s="10">
        <v>45525</v>
      </c>
      <c r="E608" s="8" t="s">
        <v>21191</v>
      </c>
      <c r="F608" s="8">
        <v>4</v>
      </c>
      <c r="G608" s="8" t="b">
        <f>IF(FACT_REVIEWS[[#This Row],[ProductRate]] &gt;= 4, TRUE, FALSE)</f>
        <v>1</v>
      </c>
    </row>
    <row r="609" spans="1:7" x14ac:dyDescent="0.3">
      <c r="A609" s="8">
        <v>3607</v>
      </c>
      <c r="B609" s="8">
        <v>10699</v>
      </c>
      <c r="C609" s="8">
        <v>293</v>
      </c>
      <c r="D609" s="10">
        <v>45535</v>
      </c>
      <c r="E609" s="8" t="s">
        <v>21192</v>
      </c>
      <c r="F609" s="8">
        <v>3</v>
      </c>
      <c r="G609" s="8" t="b">
        <f>IF(FACT_REVIEWS[[#This Row],[ProductRate]] &gt;= 4, TRUE, FALSE)</f>
        <v>0</v>
      </c>
    </row>
    <row r="610" spans="1:7" x14ac:dyDescent="0.3">
      <c r="A610" s="8">
        <v>3608</v>
      </c>
      <c r="B610" s="8">
        <v>10699</v>
      </c>
      <c r="C610" s="8">
        <v>253</v>
      </c>
      <c r="D610" s="10">
        <v>45558</v>
      </c>
      <c r="E610" s="8" t="s">
        <v>21193</v>
      </c>
      <c r="F610" s="8">
        <v>2</v>
      </c>
      <c r="G610" s="8" t="b">
        <f>IF(FACT_REVIEWS[[#This Row],[ProductRate]] &gt;= 4, TRUE, FALSE)</f>
        <v>0</v>
      </c>
    </row>
    <row r="611" spans="1:7" x14ac:dyDescent="0.3">
      <c r="A611" s="8">
        <v>3609</v>
      </c>
      <c r="B611" s="8">
        <v>10699</v>
      </c>
      <c r="C611" s="8">
        <v>289</v>
      </c>
      <c r="D611" s="10">
        <v>45540</v>
      </c>
      <c r="E611" s="8" t="s">
        <v>3810</v>
      </c>
      <c r="F611" s="8">
        <v>3</v>
      </c>
      <c r="G611" s="8" t="b">
        <f>IF(FACT_REVIEWS[[#This Row],[ProductRate]] &gt;= 4, TRUE, FALSE)</f>
        <v>0</v>
      </c>
    </row>
    <row r="612" spans="1:7" x14ac:dyDescent="0.3">
      <c r="A612" s="8">
        <v>3610</v>
      </c>
      <c r="B612" s="8">
        <v>10099</v>
      </c>
      <c r="C612" s="8">
        <v>249</v>
      </c>
      <c r="D612" s="10">
        <v>45244</v>
      </c>
      <c r="E612" s="8" t="s">
        <v>21194</v>
      </c>
      <c r="F612" s="8">
        <v>1</v>
      </c>
      <c r="G612" s="8" t="b">
        <f>IF(FACT_REVIEWS[[#This Row],[ProductRate]] &gt;= 4, TRUE, FALSE)</f>
        <v>0</v>
      </c>
    </row>
    <row r="613" spans="1:7" x14ac:dyDescent="0.3">
      <c r="A613" s="8">
        <v>3611</v>
      </c>
      <c r="B613" s="8">
        <v>10696</v>
      </c>
      <c r="C613" s="8">
        <v>224</v>
      </c>
      <c r="D613" s="10">
        <v>45551</v>
      </c>
      <c r="E613" s="8" t="s">
        <v>4105</v>
      </c>
      <c r="F613" s="8">
        <v>4</v>
      </c>
      <c r="G613" s="8" t="b">
        <f>IF(FACT_REVIEWS[[#This Row],[ProductRate]] &gt;= 4, TRUE, FALSE)</f>
        <v>1</v>
      </c>
    </row>
    <row r="614" spans="1:7" x14ac:dyDescent="0.3">
      <c r="A614" s="8">
        <v>3612</v>
      </c>
      <c r="B614" s="8">
        <v>10696</v>
      </c>
      <c r="C614" s="8">
        <v>236</v>
      </c>
      <c r="D614" s="10">
        <v>45525</v>
      </c>
      <c r="E614" s="8" t="s">
        <v>21195</v>
      </c>
      <c r="F614" s="8">
        <v>3</v>
      </c>
      <c r="G614" s="8" t="b">
        <f>IF(FACT_REVIEWS[[#This Row],[ProductRate]] &gt;= 4, TRUE, FALSE)</f>
        <v>0</v>
      </c>
    </row>
    <row r="615" spans="1:7" x14ac:dyDescent="0.3">
      <c r="A615" s="8">
        <v>3613</v>
      </c>
      <c r="B615" s="8">
        <v>10534</v>
      </c>
      <c r="C615" s="8">
        <v>209</v>
      </c>
      <c r="D615" s="10">
        <v>45560</v>
      </c>
      <c r="E615" s="8" t="s">
        <v>16323</v>
      </c>
      <c r="F615" s="8">
        <v>5</v>
      </c>
      <c r="G615" s="8" t="b">
        <f>IF(FACT_REVIEWS[[#This Row],[ProductRate]] &gt;= 4, TRUE, FALSE)</f>
        <v>1</v>
      </c>
    </row>
    <row r="616" spans="1:7" x14ac:dyDescent="0.3">
      <c r="A616" s="8">
        <v>3614</v>
      </c>
      <c r="B616" s="8">
        <v>10362</v>
      </c>
      <c r="C616" s="8">
        <v>229</v>
      </c>
      <c r="D616" s="10">
        <v>45275</v>
      </c>
      <c r="E616" s="8" t="s">
        <v>13904</v>
      </c>
      <c r="F616" s="8">
        <v>3</v>
      </c>
      <c r="G616" s="8" t="b">
        <f>IF(FACT_REVIEWS[[#This Row],[ProductRate]] &gt;= 4, TRUE, FALSE)</f>
        <v>0</v>
      </c>
    </row>
    <row r="617" spans="1:7" x14ac:dyDescent="0.3">
      <c r="A617" s="8">
        <v>3615</v>
      </c>
      <c r="B617" s="8">
        <v>10362</v>
      </c>
      <c r="C617" s="8">
        <v>264</v>
      </c>
      <c r="D617" s="10">
        <v>45557</v>
      </c>
      <c r="E617" s="8" t="s">
        <v>21196</v>
      </c>
      <c r="F617" s="8">
        <v>4</v>
      </c>
      <c r="G617" s="8" t="b">
        <f>IF(FACT_REVIEWS[[#This Row],[ProductRate]] &gt;= 4, TRUE, FALSE)</f>
        <v>1</v>
      </c>
    </row>
    <row r="618" spans="1:7" x14ac:dyDescent="0.3">
      <c r="A618" s="8">
        <v>3616</v>
      </c>
      <c r="B618" s="8">
        <v>10137</v>
      </c>
      <c r="C618" s="8">
        <v>219</v>
      </c>
      <c r="D618" s="10">
        <v>45558</v>
      </c>
      <c r="E618" s="8" t="s">
        <v>21197</v>
      </c>
      <c r="F618" s="8">
        <v>4</v>
      </c>
      <c r="G618" s="8" t="b">
        <f>IF(FACT_REVIEWS[[#This Row],[ProductRate]] &gt;= 4, TRUE, FALSE)</f>
        <v>1</v>
      </c>
    </row>
    <row r="619" spans="1:7" x14ac:dyDescent="0.3">
      <c r="A619" s="8">
        <v>3617</v>
      </c>
      <c r="B619" s="8">
        <v>10137</v>
      </c>
      <c r="C619" s="8">
        <v>228</v>
      </c>
      <c r="D619" s="10">
        <v>45559</v>
      </c>
      <c r="E619" s="8" t="s">
        <v>21198</v>
      </c>
      <c r="F619" s="8">
        <v>5</v>
      </c>
      <c r="G619" s="8" t="b">
        <f>IF(FACT_REVIEWS[[#This Row],[ProductRate]] &gt;= 4, TRUE, FALSE)</f>
        <v>1</v>
      </c>
    </row>
    <row r="620" spans="1:7" x14ac:dyDescent="0.3">
      <c r="A620" s="8">
        <v>3618</v>
      </c>
      <c r="B620" s="8">
        <v>10137</v>
      </c>
      <c r="C620" s="8">
        <v>210</v>
      </c>
      <c r="D620" s="10">
        <v>45521</v>
      </c>
      <c r="E620" s="8" t="s">
        <v>21199</v>
      </c>
      <c r="F620" s="8">
        <v>4</v>
      </c>
      <c r="G620" s="8" t="b">
        <f>IF(FACT_REVIEWS[[#This Row],[ProductRate]] &gt;= 4, TRUE, FALSE)</f>
        <v>1</v>
      </c>
    </row>
    <row r="621" spans="1:7" x14ac:dyDescent="0.3">
      <c r="A621" s="8">
        <v>3619</v>
      </c>
      <c r="B621" s="8">
        <v>10137</v>
      </c>
      <c r="C621" s="8">
        <v>266</v>
      </c>
      <c r="D621" s="10">
        <v>45500</v>
      </c>
      <c r="E621" s="8" t="s">
        <v>21200</v>
      </c>
      <c r="F621" s="8">
        <v>4</v>
      </c>
      <c r="G621" s="8" t="b">
        <f>IF(FACT_REVIEWS[[#This Row],[ProductRate]] &gt;= 4, TRUE, FALSE)</f>
        <v>1</v>
      </c>
    </row>
    <row r="622" spans="1:7" x14ac:dyDescent="0.3">
      <c r="A622" s="8">
        <v>3620</v>
      </c>
      <c r="B622" s="8">
        <v>10516</v>
      </c>
      <c r="C622" s="8">
        <v>275</v>
      </c>
      <c r="D622" s="10">
        <v>45507</v>
      </c>
      <c r="E622" s="8" t="s">
        <v>21201</v>
      </c>
      <c r="F622" s="8">
        <v>2</v>
      </c>
      <c r="G622" s="8" t="b">
        <f>IF(FACT_REVIEWS[[#This Row],[ProductRate]] &gt;= 4, TRUE, FALSE)</f>
        <v>0</v>
      </c>
    </row>
    <row r="623" spans="1:7" x14ac:dyDescent="0.3">
      <c r="A623" s="8">
        <v>3621</v>
      </c>
      <c r="B623" s="8">
        <v>10516</v>
      </c>
      <c r="C623" s="8">
        <v>225</v>
      </c>
      <c r="D623" s="10">
        <v>45503</v>
      </c>
      <c r="E623" s="8" t="s">
        <v>15903</v>
      </c>
      <c r="F623" s="8">
        <v>2</v>
      </c>
      <c r="G623" s="8" t="b">
        <f>IF(FACT_REVIEWS[[#This Row],[ProductRate]] &gt;= 4, TRUE, FALSE)</f>
        <v>0</v>
      </c>
    </row>
    <row r="624" spans="1:7" x14ac:dyDescent="0.3">
      <c r="A624" s="8">
        <v>3622</v>
      </c>
      <c r="B624" s="8">
        <v>10516</v>
      </c>
      <c r="C624" s="8">
        <v>299</v>
      </c>
      <c r="D624" s="10">
        <v>45366</v>
      </c>
      <c r="E624" s="8" t="s">
        <v>21202</v>
      </c>
      <c r="F624" s="8">
        <v>5</v>
      </c>
      <c r="G624" s="8" t="b">
        <f>IF(FACT_REVIEWS[[#This Row],[ProductRate]] &gt;= 4, TRUE, FALSE)</f>
        <v>1</v>
      </c>
    </row>
    <row r="625" spans="1:7" x14ac:dyDescent="0.3">
      <c r="A625" s="8">
        <v>3623</v>
      </c>
      <c r="B625" s="8">
        <v>10147</v>
      </c>
      <c r="C625" s="8">
        <v>218</v>
      </c>
      <c r="D625" s="10">
        <v>45540</v>
      </c>
      <c r="E625" s="8" t="s">
        <v>15483</v>
      </c>
      <c r="F625" s="8">
        <v>5</v>
      </c>
      <c r="G625" s="8" t="b">
        <f>IF(FACT_REVIEWS[[#This Row],[ProductRate]] &gt;= 4, TRUE, FALSE)</f>
        <v>1</v>
      </c>
    </row>
    <row r="626" spans="1:7" x14ac:dyDescent="0.3">
      <c r="A626" s="8">
        <v>3624</v>
      </c>
      <c r="B626" s="8">
        <v>10147</v>
      </c>
      <c r="C626" s="8">
        <v>284</v>
      </c>
      <c r="D626" s="10">
        <v>45384</v>
      </c>
      <c r="E626" s="8" t="s">
        <v>21203</v>
      </c>
      <c r="F626" s="8">
        <v>4</v>
      </c>
      <c r="G626" s="8" t="b">
        <f>IF(FACT_REVIEWS[[#This Row],[ProductRate]] &gt;= 4, TRUE, FALSE)</f>
        <v>1</v>
      </c>
    </row>
    <row r="627" spans="1:7" x14ac:dyDescent="0.3">
      <c r="A627" s="8">
        <v>3625</v>
      </c>
      <c r="B627" s="8">
        <v>10087</v>
      </c>
      <c r="C627" s="8">
        <v>247</v>
      </c>
      <c r="D627" s="10">
        <v>45560</v>
      </c>
      <c r="E627" s="8" t="s">
        <v>21204</v>
      </c>
      <c r="F627" s="8">
        <v>2</v>
      </c>
      <c r="G627" s="8" t="b">
        <f>IF(FACT_REVIEWS[[#This Row],[ProductRate]] &gt;= 4, TRUE, FALSE)</f>
        <v>0</v>
      </c>
    </row>
    <row r="628" spans="1:7" x14ac:dyDescent="0.3">
      <c r="A628" s="8">
        <v>3626</v>
      </c>
      <c r="B628" s="8">
        <v>10087</v>
      </c>
      <c r="C628" s="8">
        <v>218</v>
      </c>
      <c r="D628" s="10">
        <v>45555</v>
      </c>
      <c r="E628" s="8" t="s">
        <v>3773</v>
      </c>
      <c r="F628" s="8">
        <v>3</v>
      </c>
      <c r="G628" s="8" t="b">
        <f>IF(FACT_REVIEWS[[#This Row],[ProductRate]] &gt;= 4, TRUE, FALSE)</f>
        <v>0</v>
      </c>
    </row>
    <row r="629" spans="1:7" x14ac:dyDescent="0.3">
      <c r="A629" s="8">
        <v>3627</v>
      </c>
      <c r="B629" s="8">
        <v>10415</v>
      </c>
      <c r="C629" s="8">
        <v>203</v>
      </c>
      <c r="D629" s="10">
        <v>45495</v>
      </c>
      <c r="E629" s="8" t="s">
        <v>21205</v>
      </c>
      <c r="F629" s="8">
        <v>4</v>
      </c>
      <c r="G629" s="8" t="b">
        <f>IF(FACT_REVIEWS[[#This Row],[ProductRate]] &gt;= 4, TRUE, FALSE)</f>
        <v>1</v>
      </c>
    </row>
    <row r="630" spans="1:7" x14ac:dyDescent="0.3">
      <c r="A630" s="8">
        <v>3628</v>
      </c>
      <c r="B630" s="8">
        <v>10415</v>
      </c>
      <c r="C630" s="8">
        <v>212</v>
      </c>
      <c r="D630" s="10">
        <v>45559</v>
      </c>
      <c r="E630" s="8" t="s">
        <v>21206</v>
      </c>
      <c r="F630" s="8">
        <v>1</v>
      </c>
      <c r="G630" s="8" t="b">
        <f>IF(FACT_REVIEWS[[#This Row],[ProductRate]] &gt;= 4, TRUE, FALSE)</f>
        <v>0</v>
      </c>
    </row>
    <row r="631" spans="1:7" x14ac:dyDescent="0.3">
      <c r="A631" s="8">
        <v>3629</v>
      </c>
      <c r="B631" s="8">
        <v>10153</v>
      </c>
      <c r="C631" s="8">
        <v>211</v>
      </c>
      <c r="D631" s="10">
        <v>45552</v>
      </c>
      <c r="E631" s="8" t="s">
        <v>21207</v>
      </c>
      <c r="F631" s="8">
        <v>2</v>
      </c>
      <c r="G631" s="8" t="b">
        <f>IF(FACT_REVIEWS[[#This Row],[ProductRate]] &gt;= 4, TRUE, FALSE)</f>
        <v>0</v>
      </c>
    </row>
    <row r="632" spans="1:7" x14ac:dyDescent="0.3">
      <c r="A632" s="8">
        <v>3630</v>
      </c>
      <c r="B632" s="8">
        <v>10407</v>
      </c>
      <c r="C632" s="8">
        <v>282</v>
      </c>
      <c r="D632" s="10">
        <v>45549</v>
      </c>
      <c r="E632" s="8" t="s">
        <v>17186</v>
      </c>
      <c r="F632" s="8">
        <v>3</v>
      </c>
      <c r="G632" s="8" t="b">
        <f>IF(FACT_REVIEWS[[#This Row],[ProductRate]] &gt;= 4, TRUE, FALSE)</f>
        <v>0</v>
      </c>
    </row>
    <row r="633" spans="1:7" x14ac:dyDescent="0.3">
      <c r="A633" s="8">
        <v>3631</v>
      </c>
      <c r="B633" s="8">
        <v>10810</v>
      </c>
      <c r="C633" s="8">
        <v>239</v>
      </c>
      <c r="D633" s="10">
        <v>45559</v>
      </c>
      <c r="E633" s="8" t="s">
        <v>11534</v>
      </c>
      <c r="F633" s="8">
        <v>5</v>
      </c>
      <c r="G633" s="8" t="b">
        <f>IF(FACT_REVIEWS[[#This Row],[ProductRate]] &gt;= 4, TRUE, FALSE)</f>
        <v>1</v>
      </c>
    </row>
    <row r="634" spans="1:7" x14ac:dyDescent="0.3">
      <c r="A634" s="8">
        <v>3632</v>
      </c>
      <c r="B634" s="8">
        <v>10810</v>
      </c>
      <c r="C634" s="8">
        <v>232</v>
      </c>
      <c r="D634" s="10">
        <v>45300</v>
      </c>
      <c r="E634" s="8" t="s">
        <v>21208</v>
      </c>
      <c r="F634" s="8">
        <v>5</v>
      </c>
      <c r="G634" s="8" t="b">
        <f>IF(FACT_REVIEWS[[#This Row],[ProductRate]] &gt;= 4, TRUE, FALSE)</f>
        <v>1</v>
      </c>
    </row>
    <row r="635" spans="1:7" x14ac:dyDescent="0.3">
      <c r="A635" s="8">
        <v>3633</v>
      </c>
      <c r="B635" s="8">
        <v>10810</v>
      </c>
      <c r="C635" s="8">
        <v>204</v>
      </c>
      <c r="D635" s="10">
        <v>45524</v>
      </c>
      <c r="E635" s="8" t="s">
        <v>21209</v>
      </c>
      <c r="F635" s="8">
        <v>2</v>
      </c>
      <c r="G635" s="8" t="b">
        <f>IF(FACT_REVIEWS[[#This Row],[ProductRate]] &gt;= 4, TRUE, FALSE)</f>
        <v>0</v>
      </c>
    </row>
    <row r="636" spans="1:7" x14ac:dyDescent="0.3">
      <c r="A636" s="8">
        <v>3634</v>
      </c>
      <c r="B636" s="8">
        <v>10810</v>
      </c>
      <c r="C636" s="8">
        <v>295</v>
      </c>
      <c r="D636" s="10">
        <v>45303</v>
      </c>
      <c r="E636" s="8" t="s">
        <v>21210</v>
      </c>
      <c r="F636" s="8">
        <v>1</v>
      </c>
      <c r="G636" s="8" t="b">
        <f>IF(FACT_REVIEWS[[#This Row],[ProductRate]] &gt;= 4, TRUE, FALSE)</f>
        <v>0</v>
      </c>
    </row>
    <row r="637" spans="1:7" x14ac:dyDescent="0.3">
      <c r="A637" s="8">
        <v>3635</v>
      </c>
      <c r="B637" s="8">
        <v>10478</v>
      </c>
      <c r="C637" s="8">
        <v>295</v>
      </c>
      <c r="D637" s="10">
        <v>45371</v>
      </c>
      <c r="E637" s="8" t="s">
        <v>21211</v>
      </c>
      <c r="F637" s="8">
        <v>3</v>
      </c>
      <c r="G637" s="8" t="b">
        <f>IF(FACT_REVIEWS[[#This Row],[ProductRate]] &gt;= 4, TRUE, FALSE)</f>
        <v>0</v>
      </c>
    </row>
    <row r="638" spans="1:7" x14ac:dyDescent="0.3">
      <c r="A638" s="8">
        <v>3636</v>
      </c>
      <c r="B638" s="8">
        <v>10177</v>
      </c>
      <c r="C638" s="8">
        <v>260</v>
      </c>
      <c r="D638" s="10">
        <v>45547</v>
      </c>
      <c r="E638" s="8" t="s">
        <v>20792</v>
      </c>
      <c r="F638" s="8">
        <v>1</v>
      </c>
      <c r="G638" s="8" t="b">
        <f>IF(FACT_REVIEWS[[#This Row],[ProductRate]] &gt;= 4, TRUE, FALSE)</f>
        <v>0</v>
      </c>
    </row>
    <row r="639" spans="1:7" x14ac:dyDescent="0.3">
      <c r="A639" s="8">
        <v>3637</v>
      </c>
      <c r="B639" s="8">
        <v>10177</v>
      </c>
      <c r="C639" s="8">
        <v>294</v>
      </c>
      <c r="D639" s="10">
        <v>45542</v>
      </c>
      <c r="E639" s="8" t="s">
        <v>21212</v>
      </c>
      <c r="F639" s="8">
        <v>3</v>
      </c>
      <c r="G639" s="8" t="b">
        <f>IF(FACT_REVIEWS[[#This Row],[ProductRate]] &gt;= 4, TRUE, FALSE)</f>
        <v>0</v>
      </c>
    </row>
    <row r="640" spans="1:7" x14ac:dyDescent="0.3">
      <c r="A640" s="8">
        <v>3638</v>
      </c>
      <c r="B640" s="8">
        <v>10177</v>
      </c>
      <c r="C640" s="8">
        <v>212</v>
      </c>
      <c r="D640" s="10">
        <v>45469</v>
      </c>
      <c r="E640" s="8" t="s">
        <v>21213</v>
      </c>
      <c r="F640" s="8">
        <v>4</v>
      </c>
      <c r="G640" s="8" t="b">
        <f>IF(FACT_REVIEWS[[#This Row],[ProductRate]] &gt;= 4, TRUE, FALSE)</f>
        <v>1</v>
      </c>
    </row>
    <row r="641" spans="1:7" x14ac:dyDescent="0.3">
      <c r="A641" s="8">
        <v>3639</v>
      </c>
      <c r="B641" s="8">
        <v>10313</v>
      </c>
      <c r="C641" s="8">
        <v>248</v>
      </c>
      <c r="D641" s="10">
        <v>45531</v>
      </c>
      <c r="E641" s="8" t="s">
        <v>21214</v>
      </c>
      <c r="F641" s="8">
        <v>1</v>
      </c>
      <c r="G641" s="8" t="b">
        <f>IF(FACT_REVIEWS[[#This Row],[ProductRate]] &gt;= 4, TRUE, FALSE)</f>
        <v>0</v>
      </c>
    </row>
    <row r="642" spans="1:7" x14ac:dyDescent="0.3">
      <c r="A642" s="8">
        <v>3640</v>
      </c>
      <c r="B642" s="8">
        <v>10313</v>
      </c>
      <c r="C642" s="8">
        <v>254</v>
      </c>
      <c r="D642" s="10">
        <v>45543</v>
      </c>
      <c r="E642" s="8" t="s">
        <v>4013</v>
      </c>
      <c r="F642" s="8">
        <v>4</v>
      </c>
      <c r="G642" s="8" t="b">
        <f>IF(FACT_REVIEWS[[#This Row],[ProductRate]] &gt;= 4, TRUE, FALSE)</f>
        <v>1</v>
      </c>
    </row>
    <row r="643" spans="1:7" x14ac:dyDescent="0.3">
      <c r="A643" s="8">
        <v>3641</v>
      </c>
      <c r="B643" s="8">
        <v>10313</v>
      </c>
      <c r="C643" s="8">
        <v>260</v>
      </c>
      <c r="D643" s="10">
        <v>45559</v>
      </c>
      <c r="E643" s="8" t="s">
        <v>21215</v>
      </c>
      <c r="F643" s="8">
        <v>2</v>
      </c>
      <c r="G643" s="8" t="b">
        <f>IF(FACT_REVIEWS[[#This Row],[ProductRate]] &gt;= 4, TRUE, FALSE)</f>
        <v>0</v>
      </c>
    </row>
    <row r="644" spans="1:7" x14ac:dyDescent="0.3">
      <c r="A644" s="8">
        <v>3642</v>
      </c>
      <c r="B644" s="8">
        <v>10800</v>
      </c>
      <c r="C644" s="8">
        <v>202</v>
      </c>
      <c r="D644" s="10">
        <v>45559</v>
      </c>
      <c r="E644" s="8" t="s">
        <v>21216</v>
      </c>
      <c r="F644" s="8">
        <v>4</v>
      </c>
      <c r="G644" s="8" t="b">
        <f>IF(FACT_REVIEWS[[#This Row],[ProductRate]] &gt;= 4, TRUE, FALSE)</f>
        <v>1</v>
      </c>
    </row>
    <row r="645" spans="1:7" x14ac:dyDescent="0.3">
      <c r="A645" s="8">
        <v>3643</v>
      </c>
      <c r="B645" s="8">
        <v>10800</v>
      </c>
      <c r="C645" s="8">
        <v>279</v>
      </c>
      <c r="D645" s="10">
        <v>45558</v>
      </c>
      <c r="E645" s="8" t="s">
        <v>21217</v>
      </c>
      <c r="F645" s="8">
        <v>3</v>
      </c>
      <c r="G645" s="8" t="b">
        <f>IF(FACT_REVIEWS[[#This Row],[ProductRate]] &gt;= 4, TRUE, FALSE)</f>
        <v>0</v>
      </c>
    </row>
    <row r="646" spans="1:7" x14ac:dyDescent="0.3">
      <c r="A646" s="8">
        <v>3644</v>
      </c>
      <c r="B646" s="8">
        <v>10665</v>
      </c>
      <c r="C646" s="8">
        <v>253</v>
      </c>
      <c r="D646" s="10">
        <v>45555</v>
      </c>
      <c r="E646" s="8" t="s">
        <v>21218</v>
      </c>
      <c r="F646" s="8">
        <v>3</v>
      </c>
      <c r="G646" s="8" t="b">
        <f>IF(FACT_REVIEWS[[#This Row],[ProductRate]] &gt;= 4, TRUE, FALSE)</f>
        <v>0</v>
      </c>
    </row>
    <row r="647" spans="1:7" x14ac:dyDescent="0.3">
      <c r="A647" s="8">
        <v>3645</v>
      </c>
      <c r="B647" s="8">
        <v>10045</v>
      </c>
      <c r="C647" s="8">
        <v>243</v>
      </c>
      <c r="D647" s="10">
        <v>45560</v>
      </c>
      <c r="E647" s="8" t="s">
        <v>21219</v>
      </c>
      <c r="F647" s="8">
        <v>3</v>
      </c>
      <c r="G647" s="8" t="b">
        <f>IF(FACT_REVIEWS[[#This Row],[ProductRate]] &gt;= 4, TRUE, FALSE)</f>
        <v>0</v>
      </c>
    </row>
    <row r="648" spans="1:7" x14ac:dyDescent="0.3">
      <c r="A648" s="8">
        <v>3646</v>
      </c>
      <c r="B648" s="8">
        <v>10045</v>
      </c>
      <c r="C648" s="8">
        <v>276</v>
      </c>
      <c r="D648" s="10">
        <v>45556</v>
      </c>
      <c r="E648" s="8" t="s">
        <v>21220</v>
      </c>
      <c r="F648" s="8">
        <v>5</v>
      </c>
      <c r="G648" s="8" t="b">
        <f>IF(FACT_REVIEWS[[#This Row],[ProductRate]] &gt;= 4, TRUE, FALSE)</f>
        <v>1</v>
      </c>
    </row>
    <row r="649" spans="1:7" x14ac:dyDescent="0.3">
      <c r="A649" s="8">
        <v>3647</v>
      </c>
      <c r="B649" s="8">
        <v>10892</v>
      </c>
      <c r="C649" s="8">
        <v>248</v>
      </c>
      <c r="D649" s="10">
        <v>45516</v>
      </c>
      <c r="E649" s="8" t="s">
        <v>21221</v>
      </c>
      <c r="F649" s="8">
        <v>3</v>
      </c>
      <c r="G649" s="8" t="b">
        <f>IF(FACT_REVIEWS[[#This Row],[ProductRate]] &gt;= 4, TRUE, FALSE)</f>
        <v>0</v>
      </c>
    </row>
    <row r="650" spans="1:7" x14ac:dyDescent="0.3">
      <c r="A650" s="8">
        <v>3648</v>
      </c>
      <c r="B650" s="8">
        <v>10927</v>
      </c>
      <c r="C650" s="8">
        <v>239</v>
      </c>
      <c r="D650" s="10">
        <v>45535</v>
      </c>
      <c r="E650" s="8" t="s">
        <v>21222</v>
      </c>
      <c r="F650" s="8">
        <v>3</v>
      </c>
      <c r="G650" s="8" t="b">
        <f>IF(FACT_REVIEWS[[#This Row],[ProductRate]] &gt;= 4, TRUE, FALSE)</f>
        <v>0</v>
      </c>
    </row>
    <row r="651" spans="1:7" x14ac:dyDescent="0.3">
      <c r="A651" s="8">
        <v>3649</v>
      </c>
      <c r="B651" s="8">
        <v>10927</v>
      </c>
      <c r="C651" s="8">
        <v>232</v>
      </c>
      <c r="D651" s="10">
        <v>45432</v>
      </c>
      <c r="E651" s="8" t="s">
        <v>21223</v>
      </c>
      <c r="F651" s="8">
        <v>1</v>
      </c>
      <c r="G651" s="8" t="b">
        <f>IF(FACT_REVIEWS[[#This Row],[ProductRate]] &gt;= 4, TRUE, FALSE)</f>
        <v>0</v>
      </c>
    </row>
    <row r="652" spans="1:7" x14ac:dyDescent="0.3">
      <c r="A652" s="8">
        <v>3650</v>
      </c>
      <c r="B652" s="8">
        <v>10119</v>
      </c>
      <c r="C652" s="8">
        <v>253</v>
      </c>
      <c r="D652" s="10">
        <v>45557</v>
      </c>
      <c r="E652" s="8" t="s">
        <v>4078</v>
      </c>
      <c r="F652" s="8">
        <v>5</v>
      </c>
      <c r="G652" s="8" t="b">
        <f>IF(FACT_REVIEWS[[#This Row],[ProductRate]] &gt;= 4, TRUE, FALSE)</f>
        <v>1</v>
      </c>
    </row>
    <row r="653" spans="1:7" x14ac:dyDescent="0.3">
      <c r="A653" s="8">
        <v>3651</v>
      </c>
      <c r="B653" s="8">
        <v>10119</v>
      </c>
      <c r="C653" s="8">
        <v>221</v>
      </c>
      <c r="D653" s="10">
        <v>45534</v>
      </c>
      <c r="E653" s="8" t="s">
        <v>21224</v>
      </c>
      <c r="F653" s="8">
        <v>5</v>
      </c>
      <c r="G653" s="8" t="b">
        <f>IF(FACT_REVIEWS[[#This Row],[ProductRate]] &gt;= 4, TRUE, FALSE)</f>
        <v>1</v>
      </c>
    </row>
    <row r="654" spans="1:7" x14ac:dyDescent="0.3">
      <c r="A654" s="8">
        <v>3652</v>
      </c>
      <c r="B654" s="8">
        <v>10337</v>
      </c>
      <c r="C654" s="8">
        <v>225</v>
      </c>
      <c r="D654" s="10">
        <v>45550</v>
      </c>
      <c r="E654" s="8" t="s">
        <v>21225</v>
      </c>
      <c r="F654" s="8">
        <v>1</v>
      </c>
      <c r="G654" s="8" t="b">
        <f>IF(FACT_REVIEWS[[#This Row],[ProductRate]] &gt;= 4, TRUE, FALSE)</f>
        <v>0</v>
      </c>
    </row>
    <row r="655" spans="1:7" x14ac:dyDescent="0.3">
      <c r="A655" s="8">
        <v>3653</v>
      </c>
      <c r="B655" s="8">
        <v>10337</v>
      </c>
      <c r="C655" s="8">
        <v>224</v>
      </c>
      <c r="D655" s="10">
        <v>45555</v>
      </c>
      <c r="E655" s="8" t="s">
        <v>21226</v>
      </c>
      <c r="F655" s="8">
        <v>1</v>
      </c>
      <c r="G655" s="8" t="b">
        <f>IF(FACT_REVIEWS[[#This Row],[ProductRate]] &gt;= 4, TRUE, FALSE)</f>
        <v>0</v>
      </c>
    </row>
    <row r="656" spans="1:7" x14ac:dyDescent="0.3">
      <c r="A656" s="8">
        <v>3654</v>
      </c>
      <c r="B656" s="8">
        <v>10337</v>
      </c>
      <c r="C656" s="8">
        <v>253</v>
      </c>
      <c r="D656" s="10">
        <v>45555</v>
      </c>
      <c r="E656" s="8" t="s">
        <v>21227</v>
      </c>
      <c r="F656" s="8">
        <v>1</v>
      </c>
      <c r="G656" s="8" t="b">
        <f>IF(FACT_REVIEWS[[#This Row],[ProductRate]] &gt;= 4, TRUE, FALSE)</f>
        <v>0</v>
      </c>
    </row>
    <row r="657" spans="1:7" x14ac:dyDescent="0.3">
      <c r="A657" s="8">
        <v>3655</v>
      </c>
      <c r="B657" s="8">
        <v>10756</v>
      </c>
      <c r="C657" s="8">
        <v>275</v>
      </c>
      <c r="D657" s="10">
        <v>45401</v>
      </c>
      <c r="E657" s="8" t="s">
        <v>21228</v>
      </c>
      <c r="F657" s="8">
        <v>5</v>
      </c>
      <c r="G657" s="8" t="b">
        <f>IF(FACT_REVIEWS[[#This Row],[ProductRate]] &gt;= 4, TRUE, FALSE)</f>
        <v>1</v>
      </c>
    </row>
    <row r="658" spans="1:7" x14ac:dyDescent="0.3">
      <c r="A658" s="8">
        <v>3656</v>
      </c>
      <c r="B658" s="8">
        <v>10965</v>
      </c>
      <c r="C658" s="8">
        <v>203</v>
      </c>
      <c r="D658" s="10">
        <v>45462</v>
      </c>
      <c r="E658" s="8" t="s">
        <v>21229</v>
      </c>
      <c r="F658" s="8">
        <v>1</v>
      </c>
      <c r="G658" s="8" t="b">
        <f>IF(FACT_REVIEWS[[#This Row],[ProductRate]] &gt;= 4, TRUE, FALSE)</f>
        <v>0</v>
      </c>
    </row>
    <row r="659" spans="1:7" x14ac:dyDescent="0.3">
      <c r="A659" s="8">
        <v>3657</v>
      </c>
      <c r="B659" s="8">
        <v>10965</v>
      </c>
      <c r="C659" s="8">
        <v>234</v>
      </c>
      <c r="D659" s="10">
        <v>45556</v>
      </c>
      <c r="E659" s="8" t="s">
        <v>13851</v>
      </c>
      <c r="F659" s="8">
        <v>1</v>
      </c>
      <c r="G659" s="8" t="b">
        <f>IF(FACT_REVIEWS[[#This Row],[ProductRate]] &gt;= 4, TRUE, FALSE)</f>
        <v>0</v>
      </c>
    </row>
    <row r="660" spans="1:7" x14ac:dyDescent="0.3">
      <c r="A660" s="8">
        <v>3658</v>
      </c>
      <c r="B660" s="8">
        <v>10965</v>
      </c>
      <c r="C660" s="8">
        <v>269</v>
      </c>
      <c r="D660" s="10">
        <v>45539</v>
      </c>
      <c r="E660" s="8" t="s">
        <v>21230</v>
      </c>
      <c r="F660" s="8">
        <v>2</v>
      </c>
      <c r="G660" s="8" t="b">
        <f>IF(FACT_REVIEWS[[#This Row],[ProductRate]] &gt;= 4, TRUE, FALSE)</f>
        <v>0</v>
      </c>
    </row>
    <row r="661" spans="1:7" x14ac:dyDescent="0.3">
      <c r="A661" s="8">
        <v>3659</v>
      </c>
      <c r="B661" s="8">
        <v>10612</v>
      </c>
      <c r="C661" s="8">
        <v>292</v>
      </c>
      <c r="D661" s="10">
        <v>45377</v>
      </c>
      <c r="E661" s="8" t="s">
        <v>4717</v>
      </c>
      <c r="F661" s="8">
        <v>4</v>
      </c>
      <c r="G661" s="8" t="b">
        <f>IF(FACT_REVIEWS[[#This Row],[ProductRate]] &gt;= 4, TRUE, FALSE)</f>
        <v>1</v>
      </c>
    </row>
    <row r="662" spans="1:7" x14ac:dyDescent="0.3">
      <c r="A662" s="8">
        <v>3660</v>
      </c>
      <c r="B662" s="8">
        <v>10612</v>
      </c>
      <c r="C662" s="8">
        <v>287</v>
      </c>
      <c r="D662" s="10">
        <v>45548</v>
      </c>
      <c r="E662" s="8" t="s">
        <v>21231</v>
      </c>
      <c r="F662" s="8">
        <v>3</v>
      </c>
      <c r="G662" s="8" t="b">
        <f>IF(FACT_REVIEWS[[#This Row],[ProductRate]] &gt;= 4, TRUE, FALSE)</f>
        <v>0</v>
      </c>
    </row>
    <row r="663" spans="1:7" x14ac:dyDescent="0.3">
      <c r="A663" s="8">
        <v>3661</v>
      </c>
      <c r="B663" s="8">
        <v>10612</v>
      </c>
      <c r="C663" s="8">
        <v>235</v>
      </c>
      <c r="D663" s="10">
        <v>45400</v>
      </c>
      <c r="E663" s="8" t="s">
        <v>21232</v>
      </c>
      <c r="F663" s="8">
        <v>1</v>
      </c>
      <c r="G663" s="8" t="b">
        <f>IF(FACT_REVIEWS[[#This Row],[ProductRate]] &gt;= 4, TRUE, FALSE)</f>
        <v>0</v>
      </c>
    </row>
    <row r="664" spans="1:7" x14ac:dyDescent="0.3">
      <c r="A664" s="8">
        <v>3662</v>
      </c>
      <c r="B664" s="8">
        <v>10140</v>
      </c>
      <c r="C664" s="8">
        <v>252</v>
      </c>
      <c r="D664" s="10">
        <v>45516</v>
      </c>
      <c r="E664" s="8" t="s">
        <v>21233</v>
      </c>
      <c r="F664" s="8">
        <v>3</v>
      </c>
      <c r="G664" s="8" t="b">
        <f>IF(FACT_REVIEWS[[#This Row],[ProductRate]] &gt;= 4, TRUE, FALSE)</f>
        <v>0</v>
      </c>
    </row>
    <row r="665" spans="1:7" x14ac:dyDescent="0.3">
      <c r="A665" s="8">
        <v>3663</v>
      </c>
      <c r="B665" s="8">
        <v>10140</v>
      </c>
      <c r="C665" s="8">
        <v>269</v>
      </c>
      <c r="D665" s="10">
        <v>45514</v>
      </c>
      <c r="E665" s="8" t="s">
        <v>21234</v>
      </c>
      <c r="F665" s="8">
        <v>2</v>
      </c>
      <c r="G665" s="8" t="b">
        <f>IF(FACT_REVIEWS[[#This Row],[ProductRate]] &gt;= 4, TRUE, FALSE)</f>
        <v>0</v>
      </c>
    </row>
    <row r="666" spans="1:7" x14ac:dyDescent="0.3">
      <c r="A666" s="8">
        <v>3664</v>
      </c>
      <c r="B666" s="8">
        <v>10358</v>
      </c>
      <c r="C666" s="8">
        <v>200</v>
      </c>
      <c r="D666" s="10">
        <v>45519</v>
      </c>
      <c r="E666" s="8" t="s">
        <v>21235</v>
      </c>
      <c r="F666" s="8">
        <v>5</v>
      </c>
      <c r="G666" s="8" t="b">
        <f>IF(FACT_REVIEWS[[#This Row],[ProductRate]] &gt;= 4, TRUE, FALSE)</f>
        <v>1</v>
      </c>
    </row>
    <row r="667" spans="1:7" x14ac:dyDescent="0.3">
      <c r="A667" s="8">
        <v>3665</v>
      </c>
      <c r="B667" s="8">
        <v>10358</v>
      </c>
      <c r="C667" s="8">
        <v>277</v>
      </c>
      <c r="D667" s="10">
        <v>45525</v>
      </c>
      <c r="E667" s="8" t="s">
        <v>21236</v>
      </c>
      <c r="F667" s="8">
        <v>1</v>
      </c>
      <c r="G667" s="8" t="b">
        <f>IF(FACT_REVIEWS[[#This Row],[ProductRate]] &gt;= 4, TRUE, FALSE)</f>
        <v>0</v>
      </c>
    </row>
    <row r="668" spans="1:7" x14ac:dyDescent="0.3">
      <c r="A668" s="8">
        <v>3666</v>
      </c>
      <c r="B668" s="8">
        <v>10358</v>
      </c>
      <c r="C668" s="8">
        <v>296</v>
      </c>
      <c r="D668" s="10">
        <v>45516</v>
      </c>
      <c r="E668" s="8" t="s">
        <v>21237</v>
      </c>
      <c r="F668" s="8">
        <v>2</v>
      </c>
      <c r="G668" s="8" t="b">
        <f>IF(FACT_REVIEWS[[#This Row],[ProductRate]] &gt;= 4, TRUE, FALSE)</f>
        <v>0</v>
      </c>
    </row>
    <row r="669" spans="1:7" x14ac:dyDescent="0.3">
      <c r="A669" s="8">
        <v>3667</v>
      </c>
      <c r="B669" s="8">
        <v>10358</v>
      </c>
      <c r="C669" s="8">
        <v>241</v>
      </c>
      <c r="D669" s="10">
        <v>45488</v>
      </c>
      <c r="E669" s="8" t="s">
        <v>21238</v>
      </c>
      <c r="F669" s="8">
        <v>2</v>
      </c>
      <c r="G669" s="8" t="b">
        <f>IF(FACT_REVIEWS[[#This Row],[ProductRate]] &gt;= 4, TRUE, FALSE)</f>
        <v>0</v>
      </c>
    </row>
    <row r="670" spans="1:7" x14ac:dyDescent="0.3">
      <c r="A670" s="8">
        <v>3668</v>
      </c>
      <c r="B670" s="8">
        <v>10358</v>
      </c>
      <c r="C670" s="8">
        <v>292</v>
      </c>
      <c r="D670" s="10">
        <v>45558</v>
      </c>
      <c r="E670" s="8" t="s">
        <v>21239</v>
      </c>
      <c r="F670" s="8">
        <v>5</v>
      </c>
      <c r="G670" s="8" t="b">
        <f>IF(FACT_REVIEWS[[#This Row],[ProductRate]] &gt;= 4, TRUE, FALSE)</f>
        <v>1</v>
      </c>
    </row>
    <row r="671" spans="1:7" x14ac:dyDescent="0.3">
      <c r="A671" s="8">
        <v>3669</v>
      </c>
      <c r="B671" s="8">
        <v>10358</v>
      </c>
      <c r="C671" s="8">
        <v>227</v>
      </c>
      <c r="D671" s="10">
        <v>45448</v>
      </c>
      <c r="E671" s="8" t="s">
        <v>21240</v>
      </c>
      <c r="F671" s="8">
        <v>1</v>
      </c>
      <c r="G671" s="8" t="b">
        <f>IF(FACT_REVIEWS[[#This Row],[ProductRate]] &gt;= 4, TRUE, FALSE)</f>
        <v>0</v>
      </c>
    </row>
    <row r="672" spans="1:7" x14ac:dyDescent="0.3">
      <c r="A672" s="8">
        <v>3670</v>
      </c>
      <c r="B672" s="8">
        <v>10358</v>
      </c>
      <c r="C672" s="8">
        <v>295</v>
      </c>
      <c r="D672" s="10">
        <v>45281</v>
      </c>
      <c r="E672" s="8" t="s">
        <v>21241</v>
      </c>
      <c r="F672" s="8">
        <v>3</v>
      </c>
      <c r="G672" s="8" t="b">
        <f>IF(FACT_REVIEWS[[#This Row],[ProductRate]] &gt;= 4, TRUE, FALSE)</f>
        <v>0</v>
      </c>
    </row>
    <row r="673" spans="1:7" x14ac:dyDescent="0.3">
      <c r="A673" s="8">
        <v>3671</v>
      </c>
      <c r="B673" s="8">
        <v>10144</v>
      </c>
      <c r="C673" s="8">
        <v>277</v>
      </c>
      <c r="D673" s="10">
        <v>45005</v>
      </c>
      <c r="E673" s="8" t="s">
        <v>19039</v>
      </c>
      <c r="F673" s="8">
        <v>1</v>
      </c>
      <c r="G673" s="8" t="b">
        <f>IF(FACT_REVIEWS[[#This Row],[ProductRate]] &gt;= 4, TRUE, FALSE)</f>
        <v>0</v>
      </c>
    </row>
    <row r="674" spans="1:7" x14ac:dyDescent="0.3">
      <c r="A674" s="8">
        <v>3672</v>
      </c>
      <c r="B674" s="8">
        <v>10144</v>
      </c>
      <c r="C674" s="8">
        <v>215</v>
      </c>
      <c r="D674" s="10">
        <v>45545</v>
      </c>
      <c r="E674" s="8" t="s">
        <v>4426</v>
      </c>
      <c r="F674" s="8">
        <v>3</v>
      </c>
      <c r="G674" s="8" t="b">
        <f>IF(FACT_REVIEWS[[#This Row],[ProductRate]] &gt;= 4, TRUE, FALSE)</f>
        <v>0</v>
      </c>
    </row>
    <row r="675" spans="1:7" x14ac:dyDescent="0.3">
      <c r="A675" s="8">
        <v>3673</v>
      </c>
      <c r="B675" s="8">
        <v>10144</v>
      </c>
      <c r="C675" s="8">
        <v>288</v>
      </c>
      <c r="D675" s="10">
        <v>45546</v>
      </c>
      <c r="E675" s="8" t="s">
        <v>19498</v>
      </c>
      <c r="F675" s="8">
        <v>4</v>
      </c>
      <c r="G675" s="8" t="b">
        <f>IF(FACT_REVIEWS[[#This Row],[ProductRate]] &gt;= 4, TRUE, FALSE)</f>
        <v>1</v>
      </c>
    </row>
    <row r="676" spans="1:7" x14ac:dyDescent="0.3">
      <c r="A676" s="8">
        <v>3674</v>
      </c>
      <c r="B676" s="8">
        <v>10329</v>
      </c>
      <c r="C676" s="8">
        <v>212</v>
      </c>
      <c r="D676" s="10">
        <v>45468</v>
      </c>
      <c r="E676" s="8" t="s">
        <v>21242</v>
      </c>
      <c r="F676" s="8">
        <v>2</v>
      </c>
      <c r="G676" s="8" t="b">
        <f>IF(FACT_REVIEWS[[#This Row],[ProductRate]] &gt;= 4, TRUE, FALSE)</f>
        <v>0</v>
      </c>
    </row>
    <row r="677" spans="1:7" x14ac:dyDescent="0.3">
      <c r="A677" s="8">
        <v>3675</v>
      </c>
      <c r="B677" s="8">
        <v>10714</v>
      </c>
      <c r="C677" s="8">
        <v>299</v>
      </c>
      <c r="D677" s="10">
        <v>45507</v>
      </c>
      <c r="E677" s="8" t="s">
        <v>17881</v>
      </c>
      <c r="F677" s="8">
        <v>4</v>
      </c>
      <c r="G677" s="8" t="b">
        <f>IF(FACT_REVIEWS[[#This Row],[ProductRate]] &gt;= 4, TRUE, FALSE)</f>
        <v>1</v>
      </c>
    </row>
    <row r="678" spans="1:7" x14ac:dyDescent="0.3">
      <c r="A678" s="8">
        <v>3676</v>
      </c>
      <c r="B678" s="8">
        <v>10650</v>
      </c>
      <c r="C678" s="8">
        <v>204</v>
      </c>
      <c r="D678" s="10">
        <v>45188</v>
      </c>
      <c r="E678" s="8" t="s">
        <v>21243</v>
      </c>
      <c r="F678" s="8">
        <v>5</v>
      </c>
      <c r="G678" s="8" t="b">
        <f>IF(FACT_REVIEWS[[#This Row],[ProductRate]] &gt;= 4, TRUE, FALSE)</f>
        <v>1</v>
      </c>
    </row>
    <row r="679" spans="1:7" x14ac:dyDescent="0.3">
      <c r="A679" s="8">
        <v>3677</v>
      </c>
      <c r="B679" s="8">
        <v>10874</v>
      </c>
      <c r="C679" s="8">
        <v>289</v>
      </c>
      <c r="D679" s="10">
        <v>45350</v>
      </c>
      <c r="E679" s="8" t="s">
        <v>21244</v>
      </c>
      <c r="F679" s="8">
        <v>2</v>
      </c>
      <c r="G679" s="8" t="b">
        <f>IF(FACT_REVIEWS[[#This Row],[ProductRate]] &gt;= 4, TRUE, FALSE)</f>
        <v>0</v>
      </c>
    </row>
    <row r="680" spans="1:7" x14ac:dyDescent="0.3">
      <c r="A680" s="8">
        <v>3678</v>
      </c>
      <c r="B680" s="8">
        <v>10874</v>
      </c>
      <c r="C680" s="8">
        <v>297</v>
      </c>
      <c r="D680" s="10">
        <v>45371</v>
      </c>
      <c r="E680" s="8" t="s">
        <v>4434</v>
      </c>
      <c r="F680" s="8">
        <v>1</v>
      </c>
      <c r="G680" s="8" t="b">
        <f>IF(FACT_REVIEWS[[#This Row],[ProductRate]] &gt;= 4, TRUE, FALSE)</f>
        <v>0</v>
      </c>
    </row>
    <row r="681" spans="1:7" x14ac:dyDescent="0.3">
      <c r="A681" s="8">
        <v>3679</v>
      </c>
      <c r="B681" s="8">
        <v>10874</v>
      </c>
      <c r="C681" s="8">
        <v>258</v>
      </c>
      <c r="D681" s="10">
        <v>45498</v>
      </c>
      <c r="E681" s="8" t="s">
        <v>21245</v>
      </c>
      <c r="F681" s="8">
        <v>4</v>
      </c>
      <c r="G681" s="8" t="b">
        <f>IF(FACT_REVIEWS[[#This Row],[ProductRate]] &gt;= 4, TRUE, FALSE)</f>
        <v>1</v>
      </c>
    </row>
    <row r="682" spans="1:7" x14ac:dyDescent="0.3">
      <c r="A682" s="8">
        <v>3680</v>
      </c>
      <c r="B682" s="8">
        <v>10874</v>
      </c>
      <c r="C682" s="8">
        <v>204</v>
      </c>
      <c r="D682" s="10">
        <v>45542</v>
      </c>
      <c r="E682" s="8" t="s">
        <v>21246</v>
      </c>
      <c r="F682" s="8">
        <v>4</v>
      </c>
      <c r="G682" s="8" t="b">
        <f>IF(FACT_REVIEWS[[#This Row],[ProductRate]] &gt;= 4, TRUE, FALSE)</f>
        <v>1</v>
      </c>
    </row>
    <row r="683" spans="1:7" x14ac:dyDescent="0.3">
      <c r="A683" s="8">
        <v>3681</v>
      </c>
      <c r="B683" s="8">
        <v>10720</v>
      </c>
      <c r="C683" s="8">
        <v>292</v>
      </c>
      <c r="D683" s="10">
        <v>45547</v>
      </c>
      <c r="E683" s="8" t="s">
        <v>21247</v>
      </c>
      <c r="F683" s="8">
        <v>3</v>
      </c>
      <c r="G683" s="8" t="b">
        <f>IF(FACT_REVIEWS[[#This Row],[ProductRate]] &gt;= 4, TRUE, FALSE)</f>
        <v>0</v>
      </c>
    </row>
    <row r="684" spans="1:7" x14ac:dyDescent="0.3">
      <c r="A684" s="8">
        <v>3682</v>
      </c>
      <c r="B684" s="8">
        <v>10720</v>
      </c>
      <c r="C684" s="8">
        <v>204</v>
      </c>
      <c r="D684" s="10">
        <v>45472</v>
      </c>
      <c r="E684" s="8" t="s">
        <v>21248</v>
      </c>
      <c r="F684" s="8">
        <v>1</v>
      </c>
      <c r="G684" s="8" t="b">
        <f>IF(FACT_REVIEWS[[#This Row],[ProductRate]] &gt;= 4, TRUE, FALSE)</f>
        <v>0</v>
      </c>
    </row>
    <row r="685" spans="1:7" x14ac:dyDescent="0.3">
      <c r="A685" s="8">
        <v>3683</v>
      </c>
      <c r="B685" s="8">
        <v>10720</v>
      </c>
      <c r="C685" s="8">
        <v>261</v>
      </c>
      <c r="D685" s="10">
        <v>45531</v>
      </c>
      <c r="E685" s="8" t="s">
        <v>21249</v>
      </c>
      <c r="F685" s="8">
        <v>4</v>
      </c>
      <c r="G685" s="8" t="b">
        <f>IF(FACT_REVIEWS[[#This Row],[ProductRate]] &gt;= 4, TRUE, FALSE)</f>
        <v>1</v>
      </c>
    </row>
    <row r="686" spans="1:7" x14ac:dyDescent="0.3">
      <c r="A686" s="8">
        <v>3684</v>
      </c>
      <c r="B686" s="8">
        <v>10094</v>
      </c>
      <c r="C686" s="8">
        <v>204</v>
      </c>
      <c r="D686" s="10">
        <v>45550</v>
      </c>
      <c r="E686" s="8" t="s">
        <v>4240</v>
      </c>
      <c r="F686" s="8">
        <v>2</v>
      </c>
      <c r="G686" s="8" t="b">
        <f>IF(FACT_REVIEWS[[#This Row],[ProductRate]] &gt;= 4, TRUE, FALSE)</f>
        <v>0</v>
      </c>
    </row>
    <row r="687" spans="1:7" x14ac:dyDescent="0.3">
      <c r="A687" s="8">
        <v>3685</v>
      </c>
      <c r="B687" s="8">
        <v>10094</v>
      </c>
      <c r="C687" s="8">
        <v>267</v>
      </c>
      <c r="D687" s="10">
        <v>45556</v>
      </c>
      <c r="E687" s="8" t="s">
        <v>21250</v>
      </c>
      <c r="F687" s="8">
        <v>5</v>
      </c>
      <c r="G687" s="8" t="b">
        <f>IF(FACT_REVIEWS[[#This Row],[ProductRate]] &gt;= 4, TRUE, FALSE)</f>
        <v>1</v>
      </c>
    </row>
    <row r="688" spans="1:7" x14ac:dyDescent="0.3">
      <c r="A688" s="8">
        <v>3686</v>
      </c>
      <c r="B688" s="8">
        <v>10200</v>
      </c>
      <c r="C688" s="8">
        <v>283</v>
      </c>
      <c r="D688" s="10">
        <v>44816</v>
      </c>
      <c r="E688" s="8" t="s">
        <v>21251</v>
      </c>
      <c r="F688" s="8">
        <v>1</v>
      </c>
      <c r="G688" s="8" t="b">
        <f>IF(FACT_REVIEWS[[#This Row],[ProductRate]] &gt;= 4, TRUE, FALSE)</f>
        <v>0</v>
      </c>
    </row>
    <row r="689" spans="1:7" x14ac:dyDescent="0.3">
      <c r="A689" s="8">
        <v>3687</v>
      </c>
      <c r="B689" s="8">
        <v>10261</v>
      </c>
      <c r="C689" s="8">
        <v>295</v>
      </c>
      <c r="D689" s="10">
        <v>45546</v>
      </c>
      <c r="E689" s="8" t="s">
        <v>21252</v>
      </c>
      <c r="F689" s="8">
        <v>3</v>
      </c>
      <c r="G689" s="8" t="b">
        <f>IF(FACT_REVIEWS[[#This Row],[ProductRate]] &gt;= 4, TRUE, FALSE)</f>
        <v>0</v>
      </c>
    </row>
    <row r="690" spans="1:7" x14ac:dyDescent="0.3">
      <c r="A690" s="8">
        <v>3688</v>
      </c>
      <c r="B690" s="8">
        <v>10877</v>
      </c>
      <c r="C690" s="8">
        <v>235</v>
      </c>
      <c r="D690" s="10">
        <v>45499</v>
      </c>
      <c r="E690" s="8" t="s">
        <v>21253</v>
      </c>
      <c r="F690" s="8">
        <v>3</v>
      </c>
      <c r="G690" s="8" t="b">
        <f>IF(FACT_REVIEWS[[#This Row],[ProductRate]] &gt;= 4, TRUE, FALSE)</f>
        <v>0</v>
      </c>
    </row>
    <row r="691" spans="1:7" x14ac:dyDescent="0.3">
      <c r="A691" s="8">
        <v>3689</v>
      </c>
      <c r="B691" s="8">
        <v>10877</v>
      </c>
      <c r="C691" s="8">
        <v>252</v>
      </c>
      <c r="D691" s="10">
        <v>45433</v>
      </c>
      <c r="E691" s="8" t="s">
        <v>21254</v>
      </c>
      <c r="F691" s="8">
        <v>2</v>
      </c>
      <c r="G691" s="8" t="b">
        <f>IF(FACT_REVIEWS[[#This Row],[ProductRate]] &gt;= 4, TRUE, FALSE)</f>
        <v>0</v>
      </c>
    </row>
    <row r="692" spans="1:7" x14ac:dyDescent="0.3">
      <c r="A692" s="8">
        <v>3690</v>
      </c>
      <c r="B692" s="8">
        <v>10877</v>
      </c>
      <c r="C692" s="8">
        <v>296</v>
      </c>
      <c r="D692" s="10">
        <v>45543</v>
      </c>
      <c r="E692" s="8" t="s">
        <v>21255</v>
      </c>
      <c r="F692" s="8">
        <v>4</v>
      </c>
      <c r="G692" s="8" t="b">
        <f>IF(FACT_REVIEWS[[#This Row],[ProductRate]] &gt;= 4, TRUE, FALSE)</f>
        <v>1</v>
      </c>
    </row>
    <row r="693" spans="1:7" x14ac:dyDescent="0.3">
      <c r="A693" s="8">
        <v>3691</v>
      </c>
      <c r="B693" s="8">
        <v>10377</v>
      </c>
      <c r="C693" s="8">
        <v>233</v>
      </c>
      <c r="D693" s="10">
        <v>45134</v>
      </c>
      <c r="E693" s="8" t="s">
        <v>21256</v>
      </c>
      <c r="F693" s="8">
        <v>2</v>
      </c>
      <c r="G693" s="8" t="b">
        <f>IF(FACT_REVIEWS[[#This Row],[ProductRate]] &gt;= 4, TRUE, FALSE)</f>
        <v>0</v>
      </c>
    </row>
    <row r="694" spans="1:7" x14ac:dyDescent="0.3">
      <c r="A694" s="8">
        <v>3692</v>
      </c>
      <c r="B694" s="8">
        <v>10593</v>
      </c>
      <c r="C694" s="8">
        <v>205</v>
      </c>
      <c r="D694" s="10">
        <v>45560</v>
      </c>
      <c r="E694" s="8" t="s">
        <v>21257</v>
      </c>
      <c r="F694" s="8">
        <v>5</v>
      </c>
      <c r="G694" s="8" t="b">
        <f>IF(FACT_REVIEWS[[#This Row],[ProductRate]] &gt;= 4, TRUE, FALSE)</f>
        <v>1</v>
      </c>
    </row>
    <row r="695" spans="1:7" x14ac:dyDescent="0.3">
      <c r="A695" s="8">
        <v>3693</v>
      </c>
      <c r="B695" s="8">
        <v>10593</v>
      </c>
      <c r="C695" s="8">
        <v>270</v>
      </c>
      <c r="D695" s="10">
        <v>45527</v>
      </c>
      <c r="E695" s="8" t="s">
        <v>21258</v>
      </c>
      <c r="F695" s="8">
        <v>4</v>
      </c>
      <c r="G695" s="8" t="b">
        <f>IF(FACT_REVIEWS[[#This Row],[ProductRate]] &gt;= 4, TRUE, FALSE)</f>
        <v>1</v>
      </c>
    </row>
    <row r="696" spans="1:7" x14ac:dyDescent="0.3">
      <c r="A696" s="8">
        <v>3694</v>
      </c>
      <c r="B696" s="8">
        <v>10765</v>
      </c>
      <c r="C696" s="8">
        <v>276</v>
      </c>
      <c r="D696" s="10">
        <v>45560</v>
      </c>
      <c r="E696" s="8" t="s">
        <v>3303</v>
      </c>
      <c r="F696" s="8">
        <v>1</v>
      </c>
      <c r="G696" s="8" t="b">
        <f>IF(FACT_REVIEWS[[#This Row],[ProductRate]] &gt;= 4, TRUE, FALSE)</f>
        <v>0</v>
      </c>
    </row>
    <row r="697" spans="1:7" x14ac:dyDescent="0.3">
      <c r="A697" s="8">
        <v>3695</v>
      </c>
      <c r="B697" s="8">
        <v>10765</v>
      </c>
      <c r="C697" s="8">
        <v>236</v>
      </c>
      <c r="D697" s="10">
        <v>45500</v>
      </c>
      <c r="E697" s="8" t="s">
        <v>21259</v>
      </c>
      <c r="F697" s="8">
        <v>5</v>
      </c>
      <c r="G697" s="8" t="b">
        <f>IF(FACT_REVIEWS[[#This Row],[ProductRate]] &gt;= 4, TRUE, FALSE)</f>
        <v>1</v>
      </c>
    </row>
    <row r="698" spans="1:7" x14ac:dyDescent="0.3">
      <c r="A698" s="8">
        <v>3696</v>
      </c>
      <c r="B698" s="8">
        <v>10765</v>
      </c>
      <c r="C698" s="8">
        <v>222</v>
      </c>
      <c r="D698" s="10">
        <v>45521</v>
      </c>
      <c r="E698" s="8" t="s">
        <v>21260</v>
      </c>
      <c r="F698" s="8">
        <v>5</v>
      </c>
      <c r="G698" s="8" t="b">
        <f>IF(FACT_REVIEWS[[#This Row],[ProductRate]] &gt;= 4, TRUE, FALSE)</f>
        <v>1</v>
      </c>
    </row>
    <row r="699" spans="1:7" x14ac:dyDescent="0.3">
      <c r="A699" s="8">
        <v>3697</v>
      </c>
      <c r="B699" s="8">
        <v>10765</v>
      </c>
      <c r="C699" s="8">
        <v>254</v>
      </c>
      <c r="D699" s="10">
        <v>45208</v>
      </c>
      <c r="E699" s="8" t="s">
        <v>21261</v>
      </c>
      <c r="F699" s="8">
        <v>5</v>
      </c>
      <c r="G699" s="8" t="b">
        <f>IF(FACT_REVIEWS[[#This Row],[ProductRate]] &gt;= 4, TRUE, FALSE)</f>
        <v>1</v>
      </c>
    </row>
    <row r="700" spans="1:7" x14ac:dyDescent="0.3">
      <c r="A700" s="8">
        <v>3698</v>
      </c>
      <c r="B700" s="8">
        <v>10775</v>
      </c>
      <c r="C700" s="8">
        <v>265</v>
      </c>
      <c r="D700" s="10">
        <v>45377</v>
      </c>
      <c r="E700" s="8" t="s">
        <v>21262</v>
      </c>
      <c r="F700" s="8">
        <v>3</v>
      </c>
      <c r="G700" s="8" t="b">
        <f>IF(FACT_REVIEWS[[#This Row],[ProductRate]] &gt;= 4, TRUE, FALSE)</f>
        <v>0</v>
      </c>
    </row>
    <row r="701" spans="1:7" x14ac:dyDescent="0.3">
      <c r="A701" s="8">
        <v>3699</v>
      </c>
      <c r="B701" s="8">
        <v>10775</v>
      </c>
      <c r="C701" s="8">
        <v>296</v>
      </c>
      <c r="D701" s="10">
        <v>45368</v>
      </c>
      <c r="E701" s="8" t="s">
        <v>21263</v>
      </c>
      <c r="F701" s="8">
        <v>4</v>
      </c>
      <c r="G701" s="8" t="b">
        <f>IF(FACT_REVIEWS[[#This Row],[ProductRate]] &gt;= 4, TRUE, FALSE)</f>
        <v>1</v>
      </c>
    </row>
    <row r="702" spans="1:7" x14ac:dyDescent="0.3">
      <c r="A702" s="8">
        <v>3700</v>
      </c>
      <c r="B702" s="8">
        <v>10775</v>
      </c>
      <c r="C702" s="8">
        <v>233</v>
      </c>
      <c r="D702" s="10">
        <v>45468</v>
      </c>
      <c r="E702" s="8" t="s">
        <v>21264</v>
      </c>
      <c r="F702" s="8">
        <v>5</v>
      </c>
      <c r="G702" s="8" t="b">
        <f>IF(FACT_REVIEWS[[#This Row],[ProductRate]] &gt;= 4, TRUE, FALSE)</f>
        <v>1</v>
      </c>
    </row>
    <row r="703" spans="1:7" x14ac:dyDescent="0.3">
      <c r="A703" s="8">
        <v>3701</v>
      </c>
      <c r="B703" s="8">
        <v>10511</v>
      </c>
      <c r="C703" s="8">
        <v>236</v>
      </c>
      <c r="D703" s="10">
        <v>45475</v>
      </c>
      <c r="E703" s="8" t="s">
        <v>19976</v>
      </c>
      <c r="F703" s="8">
        <v>1</v>
      </c>
      <c r="G703" s="8" t="b">
        <f>IF(FACT_REVIEWS[[#This Row],[ProductRate]] &gt;= 4, TRUE, FALSE)</f>
        <v>0</v>
      </c>
    </row>
    <row r="704" spans="1:7" x14ac:dyDescent="0.3">
      <c r="A704" s="8">
        <v>3702</v>
      </c>
      <c r="B704" s="8">
        <v>10198</v>
      </c>
      <c r="C704" s="8">
        <v>268</v>
      </c>
      <c r="D704" s="10">
        <v>45415</v>
      </c>
      <c r="E704" s="8" t="s">
        <v>18341</v>
      </c>
      <c r="F704" s="8">
        <v>1</v>
      </c>
      <c r="G704" s="8" t="b">
        <f>IF(FACT_REVIEWS[[#This Row],[ProductRate]] &gt;= 4, TRUE, FALSE)</f>
        <v>0</v>
      </c>
    </row>
    <row r="705" spans="1:7" x14ac:dyDescent="0.3">
      <c r="A705" s="8">
        <v>3703</v>
      </c>
      <c r="B705" s="8">
        <v>10198</v>
      </c>
      <c r="C705" s="8">
        <v>239</v>
      </c>
      <c r="D705" s="10">
        <v>45499</v>
      </c>
      <c r="E705" s="8" t="s">
        <v>4158</v>
      </c>
      <c r="F705" s="8">
        <v>3</v>
      </c>
      <c r="G705" s="8" t="b">
        <f>IF(FACT_REVIEWS[[#This Row],[ProductRate]] &gt;= 4, TRUE, FALSE)</f>
        <v>0</v>
      </c>
    </row>
    <row r="706" spans="1:7" x14ac:dyDescent="0.3">
      <c r="A706" s="8">
        <v>3704</v>
      </c>
      <c r="B706" s="8">
        <v>10926</v>
      </c>
      <c r="C706" s="8">
        <v>286</v>
      </c>
      <c r="D706" s="10">
        <v>45560</v>
      </c>
      <c r="E706" s="8" t="s">
        <v>21265</v>
      </c>
      <c r="F706" s="8">
        <v>4</v>
      </c>
      <c r="G706" s="8" t="b">
        <f>IF(FACT_REVIEWS[[#This Row],[ProductRate]] &gt;= 4, TRUE, FALSE)</f>
        <v>1</v>
      </c>
    </row>
    <row r="707" spans="1:7" x14ac:dyDescent="0.3">
      <c r="A707" s="8">
        <v>3705</v>
      </c>
      <c r="B707" s="8">
        <v>10926</v>
      </c>
      <c r="C707" s="8">
        <v>299</v>
      </c>
      <c r="D707" s="10">
        <v>45560</v>
      </c>
      <c r="E707" s="8" t="s">
        <v>21266</v>
      </c>
      <c r="F707" s="8">
        <v>2</v>
      </c>
      <c r="G707" s="8" t="b">
        <f>IF(FACT_REVIEWS[[#This Row],[ProductRate]] &gt;= 4, TRUE, FALSE)</f>
        <v>0</v>
      </c>
    </row>
    <row r="708" spans="1:7" x14ac:dyDescent="0.3">
      <c r="A708" s="8">
        <v>3706</v>
      </c>
      <c r="B708" s="8">
        <v>10229</v>
      </c>
      <c r="C708" s="8">
        <v>280</v>
      </c>
      <c r="D708" s="10">
        <v>45553</v>
      </c>
      <c r="E708" s="8" t="s">
        <v>21267</v>
      </c>
      <c r="F708" s="8">
        <v>1</v>
      </c>
      <c r="G708" s="8" t="b">
        <f>IF(FACT_REVIEWS[[#This Row],[ProductRate]] &gt;= 4, TRUE, FALSE)</f>
        <v>0</v>
      </c>
    </row>
    <row r="709" spans="1:7" x14ac:dyDescent="0.3">
      <c r="A709" s="8">
        <v>3707</v>
      </c>
      <c r="B709" s="8">
        <v>10229</v>
      </c>
      <c r="C709" s="8">
        <v>232</v>
      </c>
      <c r="D709" s="10">
        <v>45508</v>
      </c>
      <c r="E709" s="8" t="s">
        <v>21268</v>
      </c>
      <c r="F709" s="8">
        <v>2</v>
      </c>
      <c r="G709" s="8" t="b">
        <f>IF(FACT_REVIEWS[[#This Row],[ProductRate]] &gt;= 4, TRUE, FALSE)</f>
        <v>0</v>
      </c>
    </row>
    <row r="710" spans="1:7" x14ac:dyDescent="0.3">
      <c r="A710" s="8">
        <v>3708</v>
      </c>
      <c r="B710" s="8">
        <v>10364</v>
      </c>
      <c r="C710" s="8">
        <v>211</v>
      </c>
      <c r="D710" s="10">
        <v>45554</v>
      </c>
      <c r="E710" s="8" t="s">
        <v>21269</v>
      </c>
      <c r="F710" s="8">
        <v>2</v>
      </c>
      <c r="G710" s="8" t="b">
        <f>IF(FACT_REVIEWS[[#This Row],[ProductRate]] &gt;= 4, TRUE, FALSE)</f>
        <v>0</v>
      </c>
    </row>
    <row r="711" spans="1:7" x14ac:dyDescent="0.3">
      <c r="A711" s="8">
        <v>3709</v>
      </c>
      <c r="B711" s="8">
        <v>10732</v>
      </c>
      <c r="C711" s="8">
        <v>284</v>
      </c>
      <c r="D711" s="10">
        <v>45472</v>
      </c>
      <c r="E711" s="8" t="s">
        <v>21270</v>
      </c>
      <c r="F711" s="8">
        <v>2</v>
      </c>
      <c r="G711" s="8" t="b">
        <f>IF(FACT_REVIEWS[[#This Row],[ProductRate]] &gt;= 4, TRUE, FALSE)</f>
        <v>0</v>
      </c>
    </row>
    <row r="712" spans="1:7" x14ac:dyDescent="0.3">
      <c r="A712" s="8">
        <v>3710</v>
      </c>
      <c r="B712" s="8">
        <v>10668</v>
      </c>
      <c r="C712" s="8">
        <v>251</v>
      </c>
      <c r="D712" s="10">
        <v>45547</v>
      </c>
      <c r="E712" s="8" t="s">
        <v>20812</v>
      </c>
      <c r="F712" s="8">
        <v>3</v>
      </c>
      <c r="G712" s="8" t="b">
        <f>IF(FACT_REVIEWS[[#This Row],[ProductRate]] &gt;= 4, TRUE, FALSE)</f>
        <v>0</v>
      </c>
    </row>
    <row r="713" spans="1:7" x14ac:dyDescent="0.3">
      <c r="A713" s="8">
        <v>3711</v>
      </c>
      <c r="B713" s="8">
        <v>10668</v>
      </c>
      <c r="C713" s="8">
        <v>207</v>
      </c>
      <c r="D713" s="10">
        <v>45559</v>
      </c>
      <c r="E713" s="8" t="s">
        <v>21271</v>
      </c>
      <c r="F713" s="8">
        <v>3</v>
      </c>
      <c r="G713" s="8" t="b">
        <f>IF(FACT_REVIEWS[[#This Row],[ProductRate]] &gt;= 4, TRUE, FALSE)</f>
        <v>0</v>
      </c>
    </row>
    <row r="714" spans="1:7" x14ac:dyDescent="0.3">
      <c r="A714" s="8">
        <v>3712</v>
      </c>
      <c r="B714" s="8">
        <v>10668</v>
      </c>
      <c r="C714" s="8">
        <v>226</v>
      </c>
      <c r="D714" s="10">
        <v>45548</v>
      </c>
      <c r="E714" s="8" t="s">
        <v>21272</v>
      </c>
      <c r="F714" s="8">
        <v>5</v>
      </c>
      <c r="G714" s="8" t="b">
        <f>IF(FACT_REVIEWS[[#This Row],[ProductRate]] &gt;= 4, TRUE, FALSE)</f>
        <v>1</v>
      </c>
    </row>
    <row r="715" spans="1:7" x14ac:dyDescent="0.3">
      <c r="A715" s="8">
        <v>3713</v>
      </c>
      <c r="B715" s="8">
        <v>10668</v>
      </c>
      <c r="C715" s="8">
        <v>295</v>
      </c>
      <c r="D715" s="10">
        <v>45474</v>
      </c>
      <c r="E715" s="8" t="s">
        <v>21273</v>
      </c>
      <c r="F715" s="8">
        <v>1</v>
      </c>
      <c r="G715" s="8" t="b">
        <f>IF(FACT_REVIEWS[[#This Row],[ProductRate]] &gt;= 4, TRUE, FALSE)</f>
        <v>0</v>
      </c>
    </row>
    <row r="716" spans="1:7" x14ac:dyDescent="0.3">
      <c r="A716" s="8">
        <v>3714</v>
      </c>
      <c r="B716" s="8">
        <v>10082</v>
      </c>
      <c r="C716" s="8">
        <v>268</v>
      </c>
      <c r="D716" s="10">
        <v>45544</v>
      </c>
      <c r="E716" s="8" t="s">
        <v>21274</v>
      </c>
      <c r="F716" s="8">
        <v>5</v>
      </c>
      <c r="G716" s="8" t="b">
        <f>IF(FACT_REVIEWS[[#This Row],[ProductRate]] &gt;= 4, TRUE, FALSE)</f>
        <v>1</v>
      </c>
    </row>
    <row r="717" spans="1:7" x14ac:dyDescent="0.3">
      <c r="A717" s="8">
        <v>3715</v>
      </c>
      <c r="B717" s="8">
        <v>10082</v>
      </c>
      <c r="C717" s="8">
        <v>228</v>
      </c>
      <c r="D717" s="10">
        <v>45496</v>
      </c>
      <c r="E717" s="8" t="s">
        <v>21275</v>
      </c>
      <c r="F717" s="8">
        <v>4</v>
      </c>
      <c r="G717" s="8" t="b">
        <f>IF(FACT_REVIEWS[[#This Row],[ProductRate]] &gt;= 4, TRUE, FALSE)</f>
        <v>1</v>
      </c>
    </row>
    <row r="718" spans="1:7" x14ac:dyDescent="0.3">
      <c r="A718" s="8">
        <v>3716</v>
      </c>
      <c r="B718" s="8">
        <v>10795</v>
      </c>
      <c r="C718" s="8">
        <v>203</v>
      </c>
      <c r="D718" s="10">
        <v>45550</v>
      </c>
      <c r="E718" s="8" t="s">
        <v>21276</v>
      </c>
      <c r="F718" s="8">
        <v>1</v>
      </c>
      <c r="G718" s="8" t="b">
        <f>IF(FACT_REVIEWS[[#This Row],[ProductRate]] &gt;= 4, TRUE, FALSE)</f>
        <v>0</v>
      </c>
    </row>
    <row r="719" spans="1:7" x14ac:dyDescent="0.3">
      <c r="A719" s="8">
        <v>3717</v>
      </c>
      <c r="B719" s="8">
        <v>10795</v>
      </c>
      <c r="C719" s="8">
        <v>249</v>
      </c>
      <c r="D719" s="10">
        <v>45513</v>
      </c>
      <c r="E719" s="8" t="s">
        <v>21277</v>
      </c>
      <c r="F719" s="8">
        <v>4</v>
      </c>
      <c r="G719" s="8" t="b">
        <f>IF(FACT_REVIEWS[[#This Row],[ProductRate]] &gt;= 4, TRUE, FALSE)</f>
        <v>1</v>
      </c>
    </row>
    <row r="720" spans="1:7" x14ac:dyDescent="0.3">
      <c r="A720" s="8">
        <v>3718</v>
      </c>
      <c r="B720" s="8">
        <v>10795</v>
      </c>
      <c r="C720" s="8">
        <v>238</v>
      </c>
      <c r="D720" s="10">
        <v>45492</v>
      </c>
      <c r="E720" s="8" t="s">
        <v>3817</v>
      </c>
      <c r="F720" s="8">
        <v>5</v>
      </c>
      <c r="G720" s="8" t="b">
        <f>IF(FACT_REVIEWS[[#This Row],[ProductRate]] &gt;= 4, TRUE, FALSE)</f>
        <v>1</v>
      </c>
    </row>
    <row r="721" spans="1:7" x14ac:dyDescent="0.3">
      <c r="A721" s="8">
        <v>3719</v>
      </c>
      <c r="B721" s="8">
        <v>10393</v>
      </c>
      <c r="C721" s="8">
        <v>249</v>
      </c>
      <c r="D721" s="10">
        <v>45491</v>
      </c>
      <c r="E721" s="8" t="s">
        <v>21278</v>
      </c>
      <c r="F721" s="8">
        <v>3</v>
      </c>
      <c r="G721" s="8" t="b">
        <f>IF(FACT_REVIEWS[[#This Row],[ProductRate]] &gt;= 4, TRUE, FALSE)</f>
        <v>0</v>
      </c>
    </row>
    <row r="722" spans="1:7" x14ac:dyDescent="0.3">
      <c r="A722" s="8">
        <v>3720</v>
      </c>
      <c r="B722" s="8">
        <v>10393</v>
      </c>
      <c r="C722" s="8">
        <v>270</v>
      </c>
      <c r="D722" s="10">
        <v>45506</v>
      </c>
      <c r="E722" s="8" t="s">
        <v>3365</v>
      </c>
      <c r="F722" s="8">
        <v>4</v>
      </c>
      <c r="G722" s="8" t="b">
        <f>IF(FACT_REVIEWS[[#This Row],[ProductRate]] &gt;= 4, TRUE, FALSE)</f>
        <v>1</v>
      </c>
    </row>
    <row r="723" spans="1:7" x14ac:dyDescent="0.3">
      <c r="A723" s="8">
        <v>3721</v>
      </c>
      <c r="B723" s="8">
        <v>10178</v>
      </c>
      <c r="C723" s="8">
        <v>279</v>
      </c>
      <c r="D723" s="10">
        <v>45515</v>
      </c>
      <c r="E723" s="8" t="s">
        <v>21279</v>
      </c>
      <c r="F723" s="8">
        <v>5</v>
      </c>
      <c r="G723" s="8" t="b">
        <f>IF(FACT_REVIEWS[[#This Row],[ProductRate]] &gt;= 4, TRUE, FALSE)</f>
        <v>1</v>
      </c>
    </row>
    <row r="724" spans="1:7" x14ac:dyDescent="0.3">
      <c r="A724" s="8">
        <v>3722</v>
      </c>
      <c r="B724" s="8">
        <v>10327</v>
      </c>
      <c r="C724" s="8">
        <v>249</v>
      </c>
      <c r="D724" s="10">
        <v>45557</v>
      </c>
      <c r="E724" s="8" t="s">
        <v>21280</v>
      </c>
      <c r="F724" s="8">
        <v>1</v>
      </c>
      <c r="G724" s="8" t="b">
        <f>IF(FACT_REVIEWS[[#This Row],[ProductRate]] &gt;= 4, TRUE, FALSE)</f>
        <v>0</v>
      </c>
    </row>
    <row r="725" spans="1:7" x14ac:dyDescent="0.3">
      <c r="A725" s="8">
        <v>3723</v>
      </c>
      <c r="B725" s="8">
        <v>10327</v>
      </c>
      <c r="C725" s="8">
        <v>279</v>
      </c>
      <c r="D725" s="10">
        <v>45560</v>
      </c>
      <c r="E725" s="8" t="s">
        <v>21281</v>
      </c>
      <c r="F725" s="8">
        <v>1</v>
      </c>
      <c r="G725" s="8" t="b">
        <f>IF(FACT_REVIEWS[[#This Row],[ProductRate]] &gt;= 4, TRUE, FALSE)</f>
        <v>0</v>
      </c>
    </row>
    <row r="726" spans="1:7" x14ac:dyDescent="0.3">
      <c r="A726" s="8">
        <v>3724</v>
      </c>
      <c r="B726" s="8">
        <v>10844</v>
      </c>
      <c r="C726" s="8">
        <v>263</v>
      </c>
      <c r="D726" s="10">
        <v>45305</v>
      </c>
      <c r="E726" s="8" t="s">
        <v>12090</v>
      </c>
      <c r="F726" s="8">
        <v>1</v>
      </c>
      <c r="G726" s="8" t="b">
        <f>IF(FACT_REVIEWS[[#This Row],[ProductRate]] &gt;= 4, TRUE, FALSE)</f>
        <v>0</v>
      </c>
    </row>
    <row r="727" spans="1:7" x14ac:dyDescent="0.3">
      <c r="A727" s="8">
        <v>3725</v>
      </c>
      <c r="B727" s="8">
        <v>10844</v>
      </c>
      <c r="C727" s="8">
        <v>254</v>
      </c>
      <c r="D727" s="10">
        <v>45486</v>
      </c>
      <c r="E727" s="8" t="s">
        <v>21282</v>
      </c>
      <c r="F727" s="8">
        <v>2</v>
      </c>
      <c r="G727" s="8" t="b">
        <f>IF(FACT_REVIEWS[[#This Row],[ProductRate]] &gt;= 4, TRUE, FALSE)</f>
        <v>0</v>
      </c>
    </row>
    <row r="728" spans="1:7" x14ac:dyDescent="0.3">
      <c r="A728" s="8">
        <v>3726</v>
      </c>
      <c r="B728" s="8">
        <v>10844</v>
      </c>
      <c r="C728" s="8">
        <v>266</v>
      </c>
      <c r="D728" s="10">
        <v>45464</v>
      </c>
      <c r="E728" s="8" t="s">
        <v>3246</v>
      </c>
      <c r="F728" s="8">
        <v>5</v>
      </c>
      <c r="G728" s="8" t="b">
        <f>IF(FACT_REVIEWS[[#This Row],[ProductRate]] &gt;= 4, TRUE, FALSE)</f>
        <v>1</v>
      </c>
    </row>
    <row r="729" spans="1:7" x14ac:dyDescent="0.3">
      <c r="A729" s="8">
        <v>3727</v>
      </c>
      <c r="B729" s="8">
        <v>10387</v>
      </c>
      <c r="C729" s="8">
        <v>265</v>
      </c>
      <c r="D729" s="10">
        <v>45551</v>
      </c>
      <c r="E729" s="8" t="s">
        <v>18765</v>
      </c>
      <c r="F729" s="8">
        <v>2</v>
      </c>
      <c r="G729" s="8" t="b">
        <f>IF(FACT_REVIEWS[[#This Row],[ProductRate]] &gt;= 4, TRUE, FALSE)</f>
        <v>0</v>
      </c>
    </row>
    <row r="730" spans="1:7" x14ac:dyDescent="0.3">
      <c r="A730" s="8">
        <v>3728</v>
      </c>
      <c r="B730" s="8">
        <v>10387</v>
      </c>
      <c r="C730" s="8">
        <v>214</v>
      </c>
      <c r="D730" s="10">
        <v>45533</v>
      </c>
      <c r="E730" s="8" t="s">
        <v>21283</v>
      </c>
      <c r="F730" s="8">
        <v>5</v>
      </c>
      <c r="G730" s="8" t="b">
        <f>IF(FACT_REVIEWS[[#This Row],[ProductRate]] &gt;= 4, TRUE, FALSE)</f>
        <v>1</v>
      </c>
    </row>
    <row r="731" spans="1:7" x14ac:dyDescent="0.3">
      <c r="A731" s="8">
        <v>3729</v>
      </c>
      <c r="B731" s="8">
        <v>10387</v>
      </c>
      <c r="C731" s="8">
        <v>277</v>
      </c>
      <c r="D731" s="10">
        <v>45541</v>
      </c>
      <c r="E731" s="8" t="s">
        <v>21284</v>
      </c>
      <c r="F731" s="8">
        <v>5</v>
      </c>
      <c r="G731" s="8" t="b">
        <f>IF(FACT_REVIEWS[[#This Row],[ProductRate]] &gt;= 4, TRUE, FALSE)</f>
        <v>1</v>
      </c>
    </row>
    <row r="732" spans="1:7" x14ac:dyDescent="0.3">
      <c r="A732" s="8">
        <v>3730</v>
      </c>
      <c r="B732" s="8">
        <v>10059</v>
      </c>
      <c r="C732" s="8">
        <v>285</v>
      </c>
      <c r="D732" s="10">
        <v>45555</v>
      </c>
      <c r="E732" s="8" t="s">
        <v>21285</v>
      </c>
      <c r="F732" s="8">
        <v>3</v>
      </c>
      <c r="G732" s="8" t="b">
        <f>IF(FACT_REVIEWS[[#This Row],[ProductRate]] &gt;= 4, TRUE, FALSE)</f>
        <v>0</v>
      </c>
    </row>
    <row r="733" spans="1:7" x14ac:dyDescent="0.3">
      <c r="A733" s="8">
        <v>3731</v>
      </c>
      <c r="B733" s="8">
        <v>10059</v>
      </c>
      <c r="C733" s="8">
        <v>266</v>
      </c>
      <c r="D733" s="10">
        <v>45555</v>
      </c>
      <c r="E733" s="8" t="s">
        <v>16789</v>
      </c>
      <c r="F733" s="8">
        <v>3</v>
      </c>
      <c r="G733" s="8" t="b">
        <f>IF(FACT_REVIEWS[[#This Row],[ProductRate]] &gt;= 4, TRUE, FALSE)</f>
        <v>0</v>
      </c>
    </row>
    <row r="734" spans="1:7" x14ac:dyDescent="0.3">
      <c r="A734" s="8">
        <v>3732</v>
      </c>
      <c r="B734" s="8">
        <v>10059</v>
      </c>
      <c r="C734" s="8">
        <v>268</v>
      </c>
      <c r="D734" s="10">
        <v>45558</v>
      </c>
      <c r="E734" s="8" t="s">
        <v>21286</v>
      </c>
      <c r="F734" s="8">
        <v>4</v>
      </c>
      <c r="G734" s="8" t="b">
        <f>IF(FACT_REVIEWS[[#This Row],[ProductRate]] &gt;= 4, TRUE, FALSE)</f>
        <v>1</v>
      </c>
    </row>
    <row r="735" spans="1:7" x14ac:dyDescent="0.3">
      <c r="A735" s="8">
        <v>3733</v>
      </c>
      <c r="B735" s="8">
        <v>10497</v>
      </c>
      <c r="C735" s="8">
        <v>215</v>
      </c>
      <c r="D735" s="10">
        <v>45385</v>
      </c>
      <c r="E735" s="8" t="s">
        <v>21287</v>
      </c>
      <c r="F735" s="8">
        <v>1</v>
      </c>
      <c r="G735" s="8" t="b">
        <f>IF(FACT_REVIEWS[[#This Row],[ProductRate]] &gt;= 4, TRUE, FALSE)</f>
        <v>0</v>
      </c>
    </row>
    <row r="736" spans="1:7" x14ac:dyDescent="0.3">
      <c r="A736" s="8">
        <v>3734</v>
      </c>
      <c r="B736" s="8">
        <v>10497</v>
      </c>
      <c r="C736" s="8">
        <v>217</v>
      </c>
      <c r="D736" s="10">
        <v>45495</v>
      </c>
      <c r="E736" s="8" t="s">
        <v>19975</v>
      </c>
      <c r="F736" s="8">
        <v>1</v>
      </c>
      <c r="G736" s="8" t="b">
        <f>IF(FACT_REVIEWS[[#This Row],[ProductRate]] &gt;= 4, TRUE, FALSE)</f>
        <v>0</v>
      </c>
    </row>
    <row r="737" spans="1:7" x14ac:dyDescent="0.3">
      <c r="A737" s="8">
        <v>3735</v>
      </c>
      <c r="B737" s="8">
        <v>10497</v>
      </c>
      <c r="C737" s="8">
        <v>216</v>
      </c>
      <c r="D737" s="10">
        <v>45508</v>
      </c>
      <c r="E737" s="8" t="s">
        <v>3575</v>
      </c>
      <c r="F737" s="8">
        <v>2</v>
      </c>
      <c r="G737" s="8" t="b">
        <f>IF(FACT_REVIEWS[[#This Row],[ProductRate]] &gt;= 4, TRUE, FALSE)</f>
        <v>0</v>
      </c>
    </row>
    <row r="738" spans="1:7" x14ac:dyDescent="0.3">
      <c r="A738" s="8">
        <v>3736</v>
      </c>
      <c r="B738" s="8">
        <v>10497</v>
      </c>
      <c r="C738" s="8">
        <v>274</v>
      </c>
      <c r="D738" s="10">
        <v>45309</v>
      </c>
      <c r="E738" s="8" t="s">
        <v>21288</v>
      </c>
      <c r="F738" s="8">
        <v>5</v>
      </c>
      <c r="G738" s="8" t="b">
        <f>IF(FACT_REVIEWS[[#This Row],[ProductRate]] &gt;= 4, TRUE, FALSE)</f>
        <v>1</v>
      </c>
    </row>
    <row r="739" spans="1:7" x14ac:dyDescent="0.3">
      <c r="A739" s="8">
        <v>3737</v>
      </c>
      <c r="B739" s="8">
        <v>10817</v>
      </c>
      <c r="C739" s="8">
        <v>286</v>
      </c>
      <c r="D739" s="10">
        <v>45560</v>
      </c>
      <c r="E739" s="8" t="s">
        <v>21289</v>
      </c>
      <c r="F739" s="8">
        <v>1</v>
      </c>
      <c r="G739" s="8" t="b">
        <f>IF(FACT_REVIEWS[[#This Row],[ProductRate]] &gt;= 4, TRUE, FALSE)</f>
        <v>0</v>
      </c>
    </row>
    <row r="740" spans="1:7" x14ac:dyDescent="0.3">
      <c r="A740" s="8">
        <v>3738</v>
      </c>
      <c r="B740" s="8">
        <v>10817</v>
      </c>
      <c r="C740" s="8">
        <v>261</v>
      </c>
      <c r="D740" s="10">
        <v>45559</v>
      </c>
      <c r="E740" s="8" t="s">
        <v>3581</v>
      </c>
      <c r="F740" s="8">
        <v>5</v>
      </c>
      <c r="G740" s="8" t="b">
        <f>IF(FACT_REVIEWS[[#This Row],[ProductRate]] &gt;= 4, TRUE, FALSE)</f>
        <v>1</v>
      </c>
    </row>
    <row r="741" spans="1:7" x14ac:dyDescent="0.3">
      <c r="A741" s="8">
        <v>3739</v>
      </c>
      <c r="B741" s="8">
        <v>10817</v>
      </c>
      <c r="C741" s="8">
        <v>226</v>
      </c>
      <c r="D741" s="10">
        <v>45552</v>
      </c>
      <c r="E741" s="8" t="s">
        <v>21290</v>
      </c>
      <c r="F741" s="8">
        <v>3</v>
      </c>
      <c r="G741" s="8" t="b">
        <f>IF(FACT_REVIEWS[[#This Row],[ProductRate]] &gt;= 4, TRUE, FALSE)</f>
        <v>0</v>
      </c>
    </row>
    <row r="742" spans="1:7" x14ac:dyDescent="0.3">
      <c r="A742" s="8">
        <v>3740</v>
      </c>
      <c r="B742" s="8">
        <v>10551</v>
      </c>
      <c r="C742" s="8">
        <v>281</v>
      </c>
      <c r="D742" s="10">
        <v>45554</v>
      </c>
      <c r="E742" s="8" t="s">
        <v>21291</v>
      </c>
      <c r="F742" s="8">
        <v>5</v>
      </c>
      <c r="G742" s="8" t="b">
        <f>IF(FACT_REVIEWS[[#This Row],[ProductRate]] &gt;= 4, TRUE, FALSE)</f>
        <v>1</v>
      </c>
    </row>
    <row r="743" spans="1:7" x14ac:dyDescent="0.3">
      <c r="A743" s="8">
        <v>3741</v>
      </c>
      <c r="B743" s="8">
        <v>10551</v>
      </c>
      <c r="C743" s="8">
        <v>254</v>
      </c>
      <c r="D743" s="10">
        <v>45560</v>
      </c>
      <c r="E743" s="8" t="s">
        <v>21292</v>
      </c>
      <c r="F743" s="8">
        <v>4</v>
      </c>
      <c r="G743" s="8" t="b">
        <f>IF(FACT_REVIEWS[[#This Row],[ProductRate]] &gt;= 4, TRUE, FALSE)</f>
        <v>1</v>
      </c>
    </row>
    <row r="744" spans="1:7" x14ac:dyDescent="0.3">
      <c r="A744" s="8">
        <v>3742</v>
      </c>
      <c r="B744" s="8">
        <v>10847</v>
      </c>
      <c r="C744" s="8">
        <v>232</v>
      </c>
      <c r="D744" s="10">
        <v>45258</v>
      </c>
      <c r="E744" s="8" t="s">
        <v>21293</v>
      </c>
      <c r="F744" s="8">
        <v>4</v>
      </c>
      <c r="G744" s="8" t="b">
        <f>IF(FACT_REVIEWS[[#This Row],[ProductRate]] &gt;= 4, TRUE, FALSE)</f>
        <v>1</v>
      </c>
    </row>
    <row r="745" spans="1:7" x14ac:dyDescent="0.3">
      <c r="A745" s="8">
        <v>3743</v>
      </c>
      <c r="B745" s="8">
        <v>10745</v>
      </c>
      <c r="C745" s="8">
        <v>250</v>
      </c>
      <c r="D745" s="10">
        <v>45541</v>
      </c>
      <c r="E745" s="8" t="s">
        <v>21294</v>
      </c>
      <c r="F745" s="8">
        <v>3</v>
      </c>
      <c r="G745" s="8" t="b">
        <f>IF(FACT_REVIEWS[[#This Row],[ProductRate]] &gt;= 4, TRUE, FALSE)</f>
        <v>0</v>
      </c>
    </row>
    <row r="746" spans="1:7" x14ac:dyDescent="0.3">
      <c r="A746" s="8">
        <v>3744</v>
      </c>
      <c r="B746" s="8">
        <v>10745</v>
      </c>
      <c r="C746" s="8">
        <v>274</v>
      </c>
      <c r="D746" s="10">
        <v>45559</v>
      </c>
      <c r="E746" s="8" t="s">
        <v>3835</v>
      </c>
      <c r="F746" s="8">
        <v>3</v>
      </c>
      <c r="G746" s="8" t="b">
        <f>IF(FACT_REVIEWS[[#This Row],[ProductRate]] &gt;= 4, TRUE, FALSE)</f>
        <v>0</v>
      </c>
    </row>
    <row r="747" spans="1:7" x14ac:dyDescent="0.3">
      <c r="A747" s="8">
        <v>3745</v>
      </c>
      <c r="B747" s="8">
        <v>10745</v>
      </c>
      <c r="C747" s="8">
        <v>213</v>
      </c>
      <c r="D747" s="10">
        <v>45523</v>
      </c>
      <c r="E747" s="8" t="s">
        <v>21295</v>
      </c>
      <c r="F747" s="8">
        <v>2</v>
      </c>
      <c r="G747" s="8" t="b">
        <f>IF(FACT_REVIEWS[[#This Row],[ProductRate]] &gt;= 4, TRUE, FALSE)</f>
        <v>0</v>
      </c>
    </row>
    <row r="748" spans="1:7" x14ac:dyDescent="0.3">
      <c r="A748" s="8">
        <v>3746</v>
      </c>
      <c r="B748" s="8">
        <v>10647</v>
      </c>
      <c r="C748" s="8">
        <v>206</v>
      </c>
      <c r="D748" s="10">
        <v>45547</v>
      </c>
      <c r="E748" s="8" t="s">
        <v>21296</v>
      </c>
      <c r="F748" s="8">
        <v>4</v>
      </c>
      <c r="G748" s="8" t="b">
        <f>IF(FACT_REVIEWS[[#This Row],[ProductRate]] &gt;= 4, TRUE, FALSE)</f>
        <v>1</v>
      </c>
    </row>
    <row r="749" spans="1:7" x14ac:dyDescent="0.3">
      <c r="A749" s="8">
        <v>3747</v>
      </c>
      <c r="B749" s="8">
        <v>10647</v>
      </c>
      <c r="C749" s="8">
        <v>293</v>
      </c>
      <c r="D749" s="10">
        <v>45557</v>
      </c>
      <c r="E749" s="8" t="s">
        <v>21297</v>
      </c>
      <c r="F749" s="8">
        <v>4</v>
      </c>
      <c r="G749" s="8" t="b">
        <f>IF(FACT_REVIEWS[[#This Row],[ProductRate]] &gt;= 4, TRUE, FALSE)</f>
        <v>1</v>
      </c>
    </row>
    <row r="750" spans="1:7" x14ac:dyDescent="0.3">
      <c r="A750" s="8">
        <v>3748</v>
      </c>
      <c r="B750" s="8">
        <v>10647</v>
      </c>
      <c r="C750" s="8">
        <v>218</v>
      </c>
      <c r="D750" s="10">
        <v>45441</v>
      </c>
      <c r="E750" s="8" t="s">
        <v>21298</v>
      </c>
      <c r="F750" s="8">
        <v>1</v>
      </c>
      <c r="G750" s="8" t="b">
        <f>IF(FACT_REVIEWS[[#This Row],[ProductRate]] &gt;= 4, TRUE, FALSE)</f>
        <v>0</v>
      </c>
    </row>
    <row r="751" spans="1:7" x14ac:dyDescent="0.3">
      <c r="A751" s="8">
        <v>3749</v>
      </c>
      <c r="B751" s="8">
        <v>10647</v>
      </c>
      <c r="C751" s="8">
        <v>298</v>
      </c>
      <c r="D751" s="10">
        <v>45455</v>
      </c>
      <c r="E751" s="8" t="s">
        <v>21299</v>
      </c>
      <c r="F751" s="8">
        <v>5</v>
      </c>
      <c r="G751" s="8" t="b">
        <f>IF(FACT_REVIEWS[[#This Row],[ProductRate]] &gt;= 4, TRUE, FALSE)</f>
        <v>1</v>
      </c>
    </row>
    <row r="752" spans="1:7" x14ac:dyDescent="0.3">
      <c r="A752" s="8">
        <v>3750</v>
      </c>
      <c r="B752" s="8">
        <v>10423</v>
      </c>
      <c r="C752" s="8">
        <v>237</v>
      </c>
      <c r="D752" s="10">
        <v>45489</v>
      </c>
      <c r="E752" s="8" t="s">
        <v>21300</v>
      </c>
      <c r="F752" s="8">
        <v>4</v>
      </c>
      <c r="G752" s="8" t="b">
        <f>IF(FACT_REVIEWS[[#This Row],[ProductRate]] &gt;= 4, TRUE, FALSE)</f>
        <v>1</v>
      </c>
    </row>
    <row r="753" spans="1:7" x14ac:dyDescent="0.3">
      <c r="A753" s="8">
        <v>3751</v>
      </c>
      <c r="B753" s="8">
        <v>10423</v>
      </c>
      <c r="C753" s="8">
        <v>258</v>
      </c>
      <c r="D753" s="10">
        <v>45518</v>
      </c>
      <c r="E753" s="8" t="s">
        <v>21301</v>
      </c>
      <c r="F753" s="8">
        <v>1</v>
      </c>
      <c r="G753" s="8" t="b">
        <f>IF(FACT_REVIEWS[[#This Row],[ProductRate]] &gt;= 4, TRUE, FALSE)</f>
        <v>0</v>
      </c>
    </row>
    <row r="754" spans="1:7" x14ac:dyDescent="0.3">
      <c r="A754" s="8">
        <v>3752</v>
      </c>
      <c r="B754" s="8">
        <v>10197</v>
      </c>
      <c r="C754" s="8">
        <v>288</v>
      </c>
      <c r="D754" s="10">
        <v>45549</v>
      </c>
      <c r="E754" s="8" t="s">
        <v>3695</v>
      </c>
      <c r="F754" s="8">
        <v>1</v>
      </c>
      <c r="G754" s="8" t="b">
        <f>IF(FACT_REVIEWS[[#This Row],[ProductRate]] &gt;= 4, TRUE, FALSE)</f>
        <v>0</v>
      </c>
    </row>
    <row r="755" spans="1:7" x14ac:dyDescent="0.3">
      <c r="A755" s="8">
        <v>3753</v>
      </c>
      <c r="B755" s="8">
        <v>10839</v>
      </c>
      <c r="C755" s="8">
        <v>263</v>
      </c>
      <c r="D755" s="10">
        <v>45311</v>
      </c>
      <c r="E755" s="8" t="s">
        <v>21302</v>
      </c>
      <c r="F755" s="8">
        <v>5</v>
      </c>
      <c r="G755" s="8" t="b">
        <f>IF(FACT_REVIEWS[[#This Row],[ProductRate]] &gt;= 4, TRUE, FALSE)</f>
        <v>1</v>
      </c>
    </row>
    <row r="756" spans="1:7" x14ac:dyDescent="0.3">
      <c r="A756" s="8">
        <v>3754</v>
      </c>
      <c r="B756" s="8">
        <v>10839</v>
      </c>
      <c r="C756" s="8">
        <v>250</v>
      </c>
      <c r="D756" s="10">
        <v>45536</v>
      </c>
      <c r="E756" s="8" t="s">
        <v>21303</v>
      </c>
      <c r="F756" s="8">
        <v>5</v>
      </c>
      <c r="G756" s="8" t="b">
        <f>IF(FACT_REVIEWS[[#This Row],[ProductRate]] &gt;= 4, TRUE, FALSE)</f>
        <v>1</v>
      </c>
    </row>
    <row r="757" spans="1:7" x14ac:dyDescent="0.3">
      <c r="A757" s="8">
        <v>3755</v>
      </c>
      <c r="B757" s="8">
        <v>10839</v>
      </c>
      <c r="C757" s="8">
        <v>211</v>
      </c>
      <c r="D757" s="10">
        <v>45559</v>
      </c>
      <c r="E757" s="8" t="s">
        <v>21304</v>
      </c>
      <c r="F757" s="8">
        <v>5</v>
      </c>
      <c r="G757" s="8" t="b">
        <f>IF(FACT_REVIEWS[[#This Row],[ProductRate]] &gt;= 4, TRUE, FALSE)</f>
        <v>1</v>
      </c>
    </row>
    <row r="758" spans="1:7" x14ac:dyDescent="0.3">
      <c r="A758" s="8">
        <v>3756</v>
      </c>
      <c r="B758" s="8">
        <v>10812</v>
      </c>
      <c r="C758" s="8">
        <v>256</v>
      </c>
      <c r="D758" s="10">
        <v>45432</v>
      </c>
      <c r="E758" s="8" t="s">
        <v>21305</v>
      </c>
      <c r="F758" s="8">
        <v>3</v>
      </c>
      <c r="G758" s="8" t="b">
        <f>IF(FACT_REVIEWS[[#This Row],[ProductRate]] &gt;= 4, TRUE, FALSE)</f>
        <v>0</v>
      </c>
    </row>
    <row r="759" spans="1:7" x14ac:dyDescent="0.3">
      <c r="A759" s="8">
        <v>3757</v>
      </c>
      <c r="B759" s="8">
        <v>10582</v>
      </c>
      <c r="C759" s="8">
        <v>208</v>
      </c>
      <c r="D759" s="10">
        <v>45494</v>
      </c>
      <c r="E759" s="8" t="s">
        <v>21306</v>
      </c>
      <c r="F759" s="8">
        <v>5</v>
      </c>
      <c r="G759" s="8" t="b">
        <f>IF(FACT_REVIEWS[[#This Row],[ProductRate]] &gt;= 4, TRUE, FALSE)</f>
        <v>1</v>
      </c>
    </row>
    <row r="760" spans="1:7" x14ac:dyDescent="0.3">
      <c r="A760" s="8">
        <v>3758</v>
      </c>
      <c r="B760" s="8">
        <v>10417</v>
      </c>
      <c r="C760" s="8">
        <v>258</v>
      </c>
      <c r="D760" s="10">
        <v>45550</v>
      </c>
      <c r="E760" s="8" t="s">
        <v>21307</v>
      </c>
      <c r="F760" s="8">
        <v>5</v>
      </c>
      <c r="G760" s="8" t="b">
        <f>IF(FACT_REVIEWS[[#This Row],[ProductRate]] &gt;= 4, TRUE, FALSE)</f>
        <v>1</v>
      </c>
    </row>
    <row r="761" spans="1:7" x14ac:dyDescent="0.3">
      <c r="A761" s="8">
        <v>3759</v>
      </c>
      <c r="B761" s="8">
        <v>10417</v>
      </c>
      <c r="C761" s="8">
        <v>243</v>
      </c>
      <c r="D761" s="10">
        <v>45555</v>
      </c>
      <c r="E761" s="8" t="s">
        <v>21308</v>
      </c>
      <c r="F761" s="8">
        <v>5</v>
      </c>
      <c r="G761" s="8" t="b">
        <f>IF(FACT_REVIEWS[[#This Row],[ProductRate]] &gt;= 4, TRUE, FALSE)</f>
        <v>1</v>
      </c>
    </row>
    <row r="762" spans="1:7" x14ac:dyDescent="0.3">
      <c r="A762" s="8">
        <v>3760</v>
      </c>
      <c r="B762" s="8">
        <v>10625</v>
      </c>
      <c r="C762" s="8">
        <v>210</v>
      </c>
      <c r="D762" s="10">
        <v>45442</v>
      </c>
      <c r="E762" s="8" t="s">
        <v>13222</v>
      </c>
      <c r="F762" s="8">
        <v>4</v>
      </c>
      <c r="G762" s="8" t="b">
        <f>IF(FACT_REVIEWS[[#This Row],[ProductRate]] &gt;= 4, TRUE, FALSE)</f>
        <v>1</v>
      </c>
    </row>
    <row r="763" spans="1:7" x14ac:dyDescent="0.3">
      <c r="A763" s="8">
        <v>3761</v>
      </c>
      <c r="B763" s="8">
        <v>10625</v>
      </c>
      <c r="C763" s="8">
        <v>201</v>
      </c>
      <c r="D763" s="10">
        <v>45499</v>
      </c>
      <c r="E763" s="8" t="s">
        <v>21309</v>
      </c>
      <c r="F763" s="8">
        <v>1</v>
      </c>
      <c r="G763" s="8" t="b">
        <f>IF(FACT_REVIEWS[[#This Row],[ProductRate]] &gt;= 4, TRUE, FALSE)</f>
        <v>0</v>
      </c>
    </row>
    <row r="764" spans="1:7" x14ac:dyDescent="0.3">
      <c r="A764" s="8">
        <v>3762</v>
      </c>
      <c r="B764" s="8">
        <v>10632</v>
      </c>
      <c r="C764" s="8">
        <v>233</v>
      </c>
      <c r="D764" s="10">
        <v>45346</v>
      </c>
      <c r="E764" s="8" t="s">
        <v>21310</v>
      </c>
      <c r="F764" s="8">
        <v>1</v>
      </c>
      <c r="G764" s="8" t="b">
        <f>IF(FACT_REVIEWS[[#This Row],[ProductRate]] &gt;= 4, TRUE, FALSE)</f>
        <v>0</v>
      </c>
    </row>
    <row r="765" spans="1:7" x14ac:dyDescent="0.3">
      <c r="A765" s="8">
        <v>3763</v>
      </c>
      <c r="B765" s="8">
        <v>10791</v>
      </c>
      <c r="C765" s="8">
        <v>292</v>
      </c>
      <c r="D765" s="10">
        <v>45560</v>
      </c>
      <c r="E765" s="8" t="s">
        <v>21311</v>
      </c>
      <c r="F765" s="8">
        <v>4</v>
      </c>
      <c r="G765" s="8" t="b">
        <f>IF(FACT_REVIEWS[[#This Row],[ProductRate]] &gt;= 4, TRUE, FALSE)</f>
        <v>1</v>
      </c>
    </row>
    <row r="766" spans="1:7" x14ac:dyDescent="0.3">
      <c r="A766" s="8">
        <v>3764</v>
      </c>
      <c r="B766" s="8">
        <v>10921</v>
      </c>
      <c r="C766" s="8">
        <v>248</v>
      </c>
      <c r="D766" s="10">
        <v>45432</v>
      </c>
      <c r="E766" s="8" t="s">
        <v>4598</v>
      </c>
      <c r="F766" s="8">
        <v>3</v>
      </c>
      <c r="G766" s="8" t="b">
        <f>IF(FACT_REVIEWS[[#This Row],[ProductRate]] &gt;= 4, TRUE, FALSE)</f>
        <v>0</v>
      </c>
    </row>
    <row r="767" spans="1:7" x14ac:dyDescent="0.3">
      <c r="A767" s="8">
        <v>3765</v>
      </c>
      <c r="B767" s="8">
        <v>10921</v>
      </c>
      <c r="C767" s="8">
        <v>234</v>
      </c>
      <c r="D767" s="10">
        <v>45540</v>
      </c>
      <c r="E767" s="8" t="s">
        <v>14439</v>
      </c>
      <c r="F767" s="8">
        <v>2</v>
      </c>
      <c r="G767" s="8" t="b">
        <f>IF(FACT_REVIEWS[[#This Row],[ProductRate]] &gt;= 4, TRUE, FALSE)</f>
        <v>0</v>
      </c>
    </row>
    <row r="768" spans="1:7" x14ac:dyDescent="0.3">
      <c r="A768" s="8">
        <v>3766</v>
      </c>
      <c r="B768" s="8">
        <v>10921</v>
      </c>
      <c r="C768" s="8">
        <v>233</v>
      </c>
      <c r="D768" s="10">
        <v>45373</v>
      </c>
      <c r="E768" s="8" t="s">
        <v>21312</v>
      </c>
      <c r="F768" s="8">
        <v>5</v>
      </c>
      <c r="G768" s="8" t="b">
        <f>IF(FACT_REVIEWS[[#This Row],[ProductRate]] &gt;= 4, TRUE, FALSE)</f>
        <v>1</v>
      </c>
    </row>
    <row r="769" spans="1:7" x14ac:dyDescent="0.3">
      <c r="A769" s="8">
        <v>3767</v>
      </c>
      <c r="B769" s="8">
        <v>10921</v>
      </c>
      <c r="C769" s="8">
        <v>225</v>
      </c>
      <c r="D769" s="10">
        <v>45521</v>
      </c>
      <c r="E769" s="8" t="s">
        <v>21313</v>
      </c>
      <c r="F769" s="8">
        <v>5</v>
      </c>
      <c r="G769" s="8" t="b">
        <f>IF(FACT_REVIEWS[[#This Row],[ProductRate]] &gt;= 4, TRUE, FALSE)</f>
        <v>1</v>
      </c>
    </row>
    <row r="770" spans="1:7" x14ac:dyDescent="0.3">
      <c r="A770" s="8">
        <v>3768</v>
      </c>
      <c r="B770" s="8">
        <v>10454</v>
      </c>
      <c r="C770" s="8">
        <v>237</v>
      </c>
      <c r="D770" s="10">
        <v>45497</v>
      </c>
      <c r="E770" s="8" t="s">
        <v>20961</v>
      </c>
      <c r="F770" s="8">
        <v>3</v>
      </c>
      <c r="G770" s="8" t="b">
        <f>IF(FACT_REVIEWS[[#This Row],[ProductRate]] &gt;= 4, TRUE, FALSE)</f>
        <v>0</v>
      </c>
    </row>
    <row r="771" spans="1:7" x14ac:dyDescent="0.3">
      <c r="A771" s="8">
        <v>3769</v>
      </c>
      <c r="B771" s="8">
        <v>10932</v>
      </c>
      <c r="C771" s="8">
        <v>251</v>
      </c>
      <c r="D771" s="10">
        <v>45308</v>
      </c>
      <c r="E771" s="8" t="s">
        <v>12071</v>
      </c>
      <c r="F771" s="8">
        <v>5</v>
      </c>
      <c r="G771" s="8" t="b">
        <f>IF(FACT_REVIEWS[[#This Row],[ProductRate]] &gt;= 4, TRUE, FALSE)</f>
        <v>1</v>
      </c>
    </row>
    <row r="772" spans="1:7" x14ac:dyDescent="0.3">
      <c r="A772" s="8">
        <v>3770</v>
      </c>
      <c r="B772" s="8">
        <v>10932</v>
      </c>
      <c r="C772" s="8">
        <v>244</v>
      </c>
      <c r="D772" s="10">
        <v>45115</v>
      </c>
      <c r="E772" s="8" t="s">
        <v>21314</v>
      </c>
      <c r="F772" s="8">
        <v>5</v>
      </c>
      <c r="G772" s="8" t="b">
        <f>IF(FACT_REVIEWS[[#This Row],[ProductRate]] &gt;= 4, TRUE, FALSE)</f>
        <v>1</v>
      </c>
    </row>
    <row r="773" spans="1:7" x14ac:dyDescent="0.3">
      <c r="A773" s="8">
        <v>3771</v>
      </c>
      <c r="B773" s="8">
        <v>10000</v>
      </c>
      <c r="C773" s="8">
        <v>256</v>
      </c>
      <c r="D773" s="10">
        <v>45548</v>
      </c>
      <c r="E773" s="8" t="s">
        <v>21315</v>
      </c>
      <c r="F773" s="8">
        <v>3</v>
      </c>
      <c r="G773" s="8" t="b">
        <f>IF(FACT_REVIEWS[[#This Row],[ProductRate]] &gt;= 4, TRUE, FALSE)</f>
        <v>0</v>
      </c>
    </row>
    <row r="774" spans="1:7" x14ac:dyDescent="0.3">
      <c r="A774" s="8">
        <v>3772</v>
      </c>
      <c r="B774" s="8">
        <v>10000</v>
      </c>
      <c r="C774" s="8">
        <v>208</v>
      </c>
      <c r="D774" s="10">
        <v>45429</v>
      </c>
      <c r="E774" s="8" t="s">
        <v>21316</v>
      </c>
      <c r="F774" s="8">
        <v>2</v>
      </c>
      <c r="G774" s="8" t="b">
        <f>IF(FACT_REVIEWS[[#This Row],[ProductRate]] &gt;= 4, TRUE, FALSE)</f>
        <v>0</v>
      </c>
    </row>
    <row r="775" spans="1:7" x14ac:dyDescent="0.3">
      <c r="A775" s="8">
        <v>3773</v>
      </c>
      <c r="B775" s="8">
        <v>10000</v>
      </c>
      <c r="C775" s="8">
        <v>234</v>
      </c>
      <c r="D775" s="10">
        <v>45515</v>
      </c>
      <c r="E775" s="8" t="s">
        <v>21317</v>
      </c>
      <c r="F775" s="8">
        <v>4</v>
      </c>
      <c r="G775" s="8" t="b">
        <f>IF(FACT_REVIEWS[[#This Row],[ProductRate]] &gt;= 4, TRUE, FALSE)</f>
        <v>1</v>
      </c>
    </row>
    <row r="776" spans="1:7" x14ac:dyDescent="0.3">
      <c r="A776" s="8">
        <v>3774</v>
      </c>
      <c r="B776" s="8">
        <v>10236</v>
      </c>
      <c r="C776" s="8">
        <v>210</v>
      </c>
      <c r="D776" s="10">
        <v>45556</v>
      </c>
      <c r="E776" s="8" t="s">
        <v>21318</v>
      </c>
      <c r="F776" s="8">
        <v>3</v>
      </c>
      <c r="G776" s="8" t="b">
        <f>IF(FACT_REVIEWS[[#This Row],[ProductRate]] &gt;= 4, TRUE, FALSE)</f>
        <v>0</v>
      </c>
    </row>
    <row r="777" spans="1:7" x14ac:dyDescent="0.3">
      <c r="A777" s="8">
        <v>3775</v>
      </c>
      <c r="B777" s="8">
        <v>10236</v>
      </c>
      <c r="C777" s="8">
        <v>269</v>
      </c>
      <c r="D777" s="10">
        <v>45503</v>
      </c>
      <c r="E777" s="8" t="s">
        <v>21319</v>
      </c>
      <c r="F777" s="8">
        <v>5</v>
      </c>
      <c r="G777" s="8" t="b">
        <f>IF(FACT_REVIEWS[[#This Row],[ProductRate]] &gt;= 4, TRUE, FALSE)</f>
        <v>1</v>
      </c>
    </row>
    <row r="778" spans="1:7" x14ac:dyDescent="0.3">
      <c r="A778" s="8">
        <v>3776</v>
      </c>
      <c r="B778" s="8">
        <v>10790</v>
      </c>
      <c r="C778" s="8">
        <v>207</v>
      </c>
      <c r="D778" s="10">
        <v>45482</v>
      </c>
      <c r="E778" s="8" t="s">
        <v>21320</v>
      </c>
      <c r="F778" s="8">
        <v>3</v>
      </c>
      <c r="G778" s="8" t="b">
        <f>IF(FACT_REVIEWS[[#This Row],[ProductRate]] &gt;= 4, TRUE, FALSE)</f>
        <v>0</v>
      </c>
    </row>
    <row r="779" spans="1:7" x14ac:dyDescent="0.3">
      <c r="A779" s="8">
        <v>3777</v>
      </c>
      <c r="B779" s="8">
        <v>10559</v>
      </c>
      <c r="C779" s="8">
        <v>257</v>
      </c>
      <c r="D779" s="10">
        <v>45553</v>
      </c>
      <c r="E779" s="8" t="s">
        <v>11018</v>
      </c>
      <c r="F779" s="8">
        <v>4</v>
      </c>
      <c r="G779" s="8" t="b">
        <f>IF(FACT_REVIEWS[[#This Row],[ProductRate]] &gt;= 4, TRUE, FALSE)</f>
        <v>1</v>
      </c>
    </row>
    <row r="780" spans="1:7" x14ac:dyDescent="0.3">
      <c r="A780" s="8">
        <v>3778</v>
      </c>
      <c r="B780" s="8">
        <v>10559</v>
      </c>
      <c r="C780" s="8">
        <v>279</v>
      </c>
      <c r="D780" s="10">
        <v>45544</v>
      </c>
      <c r="E780" s="8" t="s">
        <v>21321</v>
      </c>
      <c r="F780" s="8">
        <v>5</v>
      </c>
      <c r="G780" s="8" t="b">
        <f>IF(FACT_REVIEWS[[#This Row],[ProductRate]] &gt;= 4, TRUE, FALSE)</f>
        <v>1</v>
      </c>
    </row>
    <row r="781" spans="1:7" x14ac:dyDescent="0.3">
      <c r="A781" s="8">
        <v>3779</v>
      </c>
      <c r="B781" s="8">
        <v>10559</v>
      </c>
      <c r="C781" s="8">
        <v>292</v>
      </c>
      <c r="D781" s="10">
        <v>45533</v>
      </c>
      <c r="E781" s="8" t="s">
        <v>21322</v>
      </c>
      <c r="F781" s="8">
        <v>5</v>
      </c>
      <c r="G781" s="8" t="b">
        <f>IF(FACT_REVIEWS[[#This Row],[ProductRate]] &gt;= 4, TRUE, FALSE)</f>
        <v>1</v>
      </c>
    </row>
    <row r="782" spans="1:7" x14ac:dyDescent="0.3">
      <c r="A782" s="8">
        <v>3780</v>
      </c>
      <c r="B782" s="8">
        <v>10559</v>
      </c>
      <c r="C782" s="8">
        <v>299</v>
      </c>
      <c r="D782" s="10">
        <v>45476</v>
      </c>
      <c r="E782" s="8" t="s">
        <v>12372</v>
      </c>
      <c r="F782" s="8">
        <v>4</v>
      </c>
      <c r="G782" s="8" t="b">
        <f>IF(FACT_REVIEWS[[#This Row],[ProductRate]] &gt;= 4, TRUE, FALSE)</f>
        <v>1</v>
      </c>
    </row>
    <row r="783" spans="1:7" x14ac:dyDescent="0.3">
      <c r="A783" s="8">
        <v>3781</v>
      </c>
      <c r="B783" s="8">
        <v>10811</v>
      </c>
      <c r="C783" s="8">
        <v>269</v>
      </c>
      <c r="D783" s="10">
        <v>45558</v>
      </c>
      <c r="E783" s="8" t="s">
        <v>21323</v>
      </c>
      <c r="F783" s="8">
        <v>5</v>
      </c>
      <c r="G783" s="8" t="b">
        <f>IF(FACT_REVIEWS[[#This Row],[ProductRate]] &gt;= 4, TRUE, FALSE)</f>
        <v>1</v>
      </c>
    </row>
    <row r="784" spans="1:7" x14ac:dyDescent="0.3">
      <c r="A784" s="8">
        <v>3782</v>
      </c>
      <c r="B784" s="8">
        <v>10811</v>
      </c>
      <c r="C784" s="8">
        <v>242</v>
      </c>
      <c r="D784" s="10">
        <v>45528</v>
      </c>
      <c r="E784" s="8" t="s">
        <v>11159</v>
      </c>
      <c r="F784" s="8">
        <v>1</v>
      </c>
      <c r="G784" s="8" t="b">
        <f>IF(FACT_REVIEWS[[#This Row],[ProductRate]] &gt;= 4, TRUE, FALSE)</f>
        <v>0</v>
      </c>
    </row>
    <row r="785" spans="1:7" x14ac:dyDescent="0.3">
      <c r="A785" s="8">
        <v>3783</v>
      </c>
      <c r="B785" s="8">
        <v>10392</v>
      </c>
      <c r="C785" s="8">
        <v>229</v>
      </c>
      <c r="D785" s="10">
        <v>45468</v>
      </c>
      <c r="E785" s="8" t="s">
        <v>21324</v>
      </c>
      <c r="F785" s="8">
        <v>1</v>
      </c>
      <c r="G785" s="8" t="b">
        <f>IF(FACT_REVIEWS[[#This Row],[ProductRate]] &gt;= 4, TRUE, FALSE)</f>
        <v>0</v>
      </c>
    </row>
    <row r="786" spans="1:7" x14ac:dyDescent="0.3">
      <c r="A786" s="8">
        <v>3784</v>
      </c>
      <c r="B786" s="8">
        <v>10392</v>
      </c>
      <c r="C786" s="8">
        <v>223</v>
      </c>
      <c r="D786" s="10">
        <v>44838</v>
      </c>
      <c r="E786" s="8" t="s">
        <v>21325</v>
      </c>
      <c r="F786" s="8">
        <v>4</v>
      </c>
      <c r="G786" s="8" t="b">
        <f>IF(FACT_REVIEWS[[#This Row],[ProductRate]] &gt;= 4, TRUE, FALSE)</f>
        <v>1</v>
      </c>
    </row>
    <row r="787" spans="1:7" x14ac:dyDescent="0.3">
      <c r="A787" s="8">
        <v>3785</v>
      </c>
      <c r="B787" s="8">
        <v>10768</v>
      </c>
      <c r="C787" s="8">
        <v>271</v>
      </c>
      <c r="D787" s="10">
        <v>45523</v>
      </c>
      <c r="E787" s="8" t="s">
        <v>21326</v>
      </c>
      <c r="F787" s="8">
        <v>1</v>
      </c>
      <c r="G787" s="8" t="b">
        <f>IF(FACT_REVIEWS[[#This Row],[ProductRate]] &gt;= 4, TRUE, FALSE)</f>
        <v>0</v>
      </c>
    </row>
    <row r="788" spans="1:7" x14ac:dyDescent="0.3">
      <c r="A788" s="8">
        <v>3786</v>
      </c>
      <c r="B788" s="8">
        <v>10768</v>
      </c>
      <c r="C788" s="8">
        <v>245</v>
      </c>
      <c r="D788" s="10">
        <v>45530</v>
      </c>
      <c r="E788" s="8" t="s">
        <v>21327</v>
      </c>
      <c r="F788" s="8">
        <v>2</v>
      </c>
      <c r="G788" s="8" t="b">
        <f>IF(FACT_REVIEWS[[#This Row],[ProductRate]] &gt;= 4, TRUE, FALSE)</f>
        <v>0</v>
      </c>
    </row>
    <row r="789" spans="1:7" x14ac:dyDescent="0.3">
      <c r="A789" s="8">
        <v>3787</v>
      </c>
      <c r="B789" s="8">
        <v>10248</v>
      </c>
      <c r="C789" s="8">
        <v>224</v>
      </c>
      <c r="D789" s="10">
        <v>45544</v>
      </c>
      <c r="E789" s="8" t="s">
        <v>21328</v>
      </c>
      <c r="F789" s="8">
        <v>4</v>
      </c>
      <c r="G789" s="8" t="b">
        <f>IF(FACT_REVIEWS[[#This Row],[ProductRate]] &gt;= 4, TRUE, FALSE)</f>
        <v>1</v>
      </c>
    </row>
    <row r="790" spans="1:7" x14ac:dyDescent="0.3">
      <c r="A790" s="8">
        <v>3788</v>
      </c>
      <c r="B790" s="8">
        <v>10248</v>
      </c>
      <c r="C790" s="8">
        <v>210</v>
      </c>
      <c r="D790" s="10">
        <v>45371</v>
      </c>
      <c r="E790" s="8" t="s">
        <v>21329</v>
      </c>
      <c r="F790" s="8">
        <v>4</v>
      </c>
      <c r="G790" s="8" t="b">
        <f>IF(FACT_REVIEWS[[#This Row],[ProductRate]] &gt;= 4, TRUE, FALSE)</f>
        <v>1</v>
      </c>
    </row>
    <row r="791" spans="1:7" x14ac:dyDescent="0.3">
      <c r="A791" s="8">
        <v>3789</v>
      </c>
      <c r="B791" s="8">
        <v>10248</v>
      </c>
      <c r="C791" s="8">
        <v>234</v>
      </c>
      <c r="D791" s="10">
        <v>44493</v>
      </c>
      <c r="E791" s="8" t="s">
        <v>21330</v>
      </c>
      <c r="F791" s="8">
        <v>2</v>
      </c>
      <c r="G791" s="8" t="b">
        <f>IF(FACT_REVIEWS[[#This Row],[ProductRate]] &gt;= 4, TRUE, FALSE)</f>
        <v>0</v>
      </c>
    </row>
    <row r="792" spans="1:7" x14ac:dyDescent="0.3">
      <c r="A792" s="8">
        <v>3790</v>
      </c>
      <c r="B792" s="8">
        <v>10773</v>
      </c>
      <c r="C792" s="8">
        <v>215</v>
      </c>
      <c r="D792" s="10">
        <v>45422</v>
      </c>
      <c r="E792" s="8" t="s">
        <v>21331</v>
      </c>
      <c r="F792" s="8">
        <v>2</v>
      </c>
      <c r="G792" s="8" t="b">
        <f>IF(FACT_REVIEWS[[#This Row],[ProductRate]] &gt;= 4, TRUE, FALSE)</f>
        <v>0</v>
      </c>
    </row>
    <row r="793" spans="1:7" x14ac:dyDescent="0.3">
      <c r="A793" s="8">
        <v>3791</v>
      </c>
      <c r="B793" s="8">
        <v>10848</v>
      </c>
      <c r="C793" s="8">
        <v>267</v>
      </c>
      <c r="D793" s="10">
        <v>45541</v>
      </c>
      <c r="E793" s="8" t="s">
        <v>21332</v>
      </c>
      <c r="F793" s="8">
        <v>5</v>
      </c>
      <c r="G793" s="8" t="b">
        <f>IF(FACT_REVIEWS[[#This Row],[ProductRate]] &gt;= 4, TRUE, FALSE)</f>
        <v>1</v>
      </c>
    </row>
    <row r="794" spans="1:7" x14ac:dyDescent="0.3">
      <c r="A794" s="8">
        <v>3792</v>
      </c>
      <c r="B794" s="8">
        <v>10848</v>
      </c>
      <c r="C794" s="8">
        <v>283</v>
      </c>
      <c r="D794" s="10">
        <v>45495</v>
      </c>
      <c r="E794" s="8" t="s">
        <v>21333</v>
      </c>
      <c r="F794" s="8">
        <v>3</v>
      </c>
      <c r="G794" s="8" t="b">
        <f>IF(FACT_REVIEWS[[#This Row],[ProductRate]] &gt;= 4, TRUE, FALSE)</f>
        <v>0</v>
      </c>
    </row>
    <row r="795" spans="1:7" x14ac:dyDescent="0.3">
      <c r="A795" s="8">
        <v>3793</v>
      </c>
      <c r="B795" s="8">
        <v>10848</v>
      </c>
      <c r="C795" s="8">
        <v>259</v>
      </c>
      <c r="D795" s="10">
        <v>45484</v>
      </c>
      <c r="E795" s="8" t="s">
        <v>21334</v>
      </c>
      <c r="F795" s="8">
        <v>4</v>
      </c>
      <c r="G795" s="8" t="b">
        <f>IF(FACT_REVIEWS[[#This Row],[ProductRate]] &gt;= 4, TRUE, FALSE)</f>
        <v>1</v>
      </c>
    </row>
    <row r="796" spans="1:7" x14ac:dyDescent="0.3">
      <c r="A796" s="8">
        <v>3794</v>
      </c>
      <c r="B796" s="8">
        <v>10848</v>
      </c>
      <c r="C796" s="8">
        <v>224</v>
      </c>
      <c r="D796" s="10">
        <v>45441</v>
      </c>
      <c r="E796" s="8" t="s">
        <v>21335</v>
      </c>
      <c r="F796" s="8">
        <v>1</v>
      </c>
      <c r="G796" s="8" t="b">
        <f>IF(FACT_REVIEWS[[#This Row],[ProductRate]] &gt;= 4, TRUE, FALSE)</f>
        <v>0</v>
      </c>
    </row>
    <row r="797" spans="1:7" x14ac:dyDescent="0.3">
      <c r="A797" s="8">
        <v>3795</v>
      </c>
      <c r="B797" s="8">
        <v>10438</v>
      </c>
      <c r="C797" s="8">
        <v>218</v>
      </c>
      <c r="D797" s="10">
        <v>45548</v>
      </c>
      <c r="E797" s="8" t="s">
        <v>21336</v>
      </c>
      <c r="F797" s="8">
        <v>3</v>
      </c>
      <c r="G797" s="8" t="b">
        <f>IF(FACT_REVIEWS[[#This Row],[ProductRate]] &gt;= 4, TRUE, FALSE)</f>
        <v>0</v>
      </c>
    </row>
    <row r="798" spans="1:7" x14ac:dyDescent="0.3">
      <c r="A798" s="8">
        <v>3796</v>
      </c>
      <c r="B798" s="8">
        <v>10438</v>
      </c>
      <c r="C798" s="8">
        <v>233</v>
      </c>
      <c r="D798" s="10">
        <v>45353</v>
      </c>
      <c r="E798" s="8" t="s">
        <v>21337</v>
      </c>
      <c r="F798" s="8">
        <v>1</v>
      </c>
      <c r="G798" s="8" t="b">
        <f>IF(FACT_REVIEWS[[#This Row],[ProductRate]] &gt;= 4, TRUE, FALSE)</f>
        <v>0</v>
      </c>
    </row>
    <row r="799" spans="1:7" x14ac:dyDescent="0.3">
      <c r="A799" s="8">
        <v>3797</v>
      </c>
      <c r="B799" s="8">
        <v>10763</v>
      </c>
      <c r="C799" s="8">
        <v>293</v>
      </c>
      <c r="D799" s="10">
        <v>45530</v>
      </c>
      <c r="E799" s="8" t="s">
        <v>21294</v>
      </c>
      <c r="F799" s="8">
        <v>3</v>
      </c>
      <c r="G799" s="8" t="b">
        <f>IF(FACT_REVIEWS[[#This Row],[ProductRate]] &gt;= 4, TRUE, FALSE)</f>
        <v>0</v>
      </c>
    </row>
    <row r="800" spans="1:7" x14ac:dyDescent="0.3">
      <c r="A800" s="8">
        <v>3798</v>
      </c>
      <c r="B800" s="8">
        <v>10515</v>
      </c>
      <c r="C800" s="8">
        <v>294</v>
      </c>
      <c r="D800" s="10">
        <v>45487</v>
      </c>
      <c r="E800" s="8" t="s">
        <v>4363</v>
      </c>
      <c r="F800" s="8">
        <v>2</v>
      </c>
      <c r="G800" s="8" t="b">
        <f>IF(FACT_REVIEWS[[#This Row],[ProductRate]] &gt;= 4, TRUE, FALSE)</f>
        <v>0</v>
      </c>
    </row>
    <row r="801" spans="1:7" x14ac:dyDescent="0.3">
      <c r="A801" s="8">
        <v>3799</v>
      </c>
      <c r="B801" s="8">
        <v>10515</v>
      </c>
      <c r="C801" s="8">
        <v>270</v>
      </c>
      <c r="D801" s="10">
        <v>45450</v>
      </c>
      <c r="E801" s="8" t="s">
        <v>21338</v>
      </c>
      <c r="F801" s="8">
        <v>3</v>
      </c>
      <c r="G801" s="8" t="b">
        <f>IF(FACT_REVIEWS[[#This Row],[ProductRate]] &gt;= 4, TRUE, FALSE)</f>
        <v>0</v>
      </c>
    </row>
    <row r="802" spans="1:7" x14ac:dyDescent="0.3">
      <c r="A802" s="8">
        <v>3800</v>
      </c>
      <c r="B802" s="8">
        <v>10490</v>
      </c>
      <c r="C802" s="8">
        <v>292</v>
      </c>
      <c r="D802" s="10">
        <v>45472</v>
      </c>
      <c r="E802" s="8" t="s">
        <v>4262</v>
      </c>
      <c r="F802" s="8">
        <v>3</v>
      </c>
      <c r="G802" s="8" t="b">
        <f>IF(FACT_REVIEWS[[#This Row],[ProductRate]] &gt;= 4, TRUE, FALSE)</f>
        <v>0</v>
      </c>
    </row>
    <row r="803" spans="1:7" x14ac:dyDescent="0.3">
      <c r="A803" s="8">
        <v>3801</v>
      </c>
      <c r="B803" s="8">
        <v>10490</v>
      </c>
      <c r="C803" s="8">
        <v>242</v>
      </c>
      <c r="D803" s="10">
        <v>45461</v>
      </c>
      <c r="E803" s="8" t="s">
        <v>4147</v>
      </c>
      <c r="F803" s="8">
        <v>3</v>
      </c>
      <c r="G803" s="8" t="b">
        <f>IF(FACT_REVIEWS[[#This Row],[ProductRate]] &gt;= 4, TRUE, FALSE)</f>
        <v>0</v>
      </c>
    </row>
    <row r="804" spans="1:7" x14ac:dyDescent="0.3">
      <c r="A804" s="8">
        <v>3802</v>
      </c>
      <c r="B804" s="8">
        <v>10490</v>
      </c>
      <c r="C804" s="8">
        <v>297</v>
      </c>
      <c r="D804" s="10">
        <v>45554</v>
      </c>
      <c r="E804" s="8" t="s">
        <v>21339</v>
      </c>
      <c r="F804" s="8">
        <v>5</v>
      </c>
      <c r="G804" s="8" t="b">
        <f>IF(FACT_REVIEWS[[#This Row],[ProductRate]] &gt;= 4, TRUE, FALSE)</f>
        <v>1</v>
      </c>
    </row>
    <row r="805" spans="1:7" x14ac:dyDescent="0.3">
      <c r="A805" s="8">
        <v>3803</v>
      </c>
      <c r="B805" s="8">
        <v>10490</v>
      </c>
      <c r="C805" s="8">
        <v>278</v>
      </c>
      <c r="D805" s="10">
        <v>45463</v>
      </c>
      <c r="E805" s="8" t="s">
        <v>21340</v>
      </c>
      <c r="F805" s="8">
        <v>1</v>
      </c>
      <c r="G805" s="8" t="b">
        <f>IF(FACT_REVIEWS[[#This Row],[ProductRate]] &gt;= 4, TRUE, FALSE)</f>
        <v>0</v>
      </c>
    </row>
    <row r="806" spans="1:7" x14ac:dyDescent="0.3">
      <c r="A806" s="8">
        <v>3804</v>
      </c>
      <c r="B806" s="8">
        <v>10490</v>
      </c>
      <c r="C806" s="8">
        <v>209</v>
      </c>
      <c r="D806" s="10">
        <v>45371</v>
      </c>
      <c r="E806" s="8" t="s">
        <v>21341</v>
      </c>
      <c r="F806" s="8">
        <v>1</v>
      </c>
      <c r="G806" s="8" t="b">
        <f>IF(FACT_REVIEWS[[#This Row],[ProductRate]] &gt;= 4, TRUE, FALSE)</f>
        <v>0</v>
      </c>
    </row>
    <row r="807" spans="1:7" x14ac:dyDescent="0.3">
      <c r="A807" s="8">
        <v>3805</v>
      </c>
      <c r="B807" s="8">
        <v>10490</v>
      </c>
      <c r="C807" s="8">
        <v>285</v>
      </c>
      <c r="D807" s="10">
        <v>45552</v>
      </c>
      <c r="E807" s="8" t="s">
        <v>21342</v>
      </c>
      <c r="F807" s="8">
        <v>4</v>
      </c>
      <c r="G807" s="8" t="b">
        <f>IF(FACT_REVIEWS[[#This Row],[ProductRate]] &gt;= 4, TRUE, FALSE)</f>
        <v>1</v>
      </c>
    </row>
    <row r="808" spans="1:7" x14ac:dyDescent="0.3">
      <c r="A808" s="8">
        <v>3806</v>
      </c>
      <c r="B808" s="8">
        <v>10490</v>
      </c>
      <c r="C808" s="8">
        <v>210</v>
      </c>
      <c r="D808" s="10">
        <v>45556</v>
      </c>
      <c r="E808" s="8" t="s">
        <v>4281</v>
      </c>
      <c r="F808" s="8">
        <v>1</v>
      </c>
      <c r="G808" s="8" t="b">
        <f>IF(FACT_REVIEWS[[#This Row],[ProductRate]] &gt;= 4, TRUE, FALSE)</f>
        <v>0</v>
      </c>
    </row>
    <row r="809" spans="1:7" x14ac:dyDescent="0.3">
      <c r="A809" s="8">
        <v>3807</v>
      </c>
      <c r="B809" s="8">
        <v>10151</v>
      </c>
      <c r="C809" s="8">
        <v>271</v>
      </c>
      <c r="D809" s="10">
        <v>45509</v>
      </c>
      <c r="E809" s="8" t="s">
        <v>21343</v>
      </c>
      <c r="F809" s="8">
        <v>2</v>
      </c>
      <c r="G809" s="8" t="b">
        <f>IF(FACT_REVIEWS[[#This Row],[ProductRate]] &gt;= 4, TRUE, FALSE)</f>
        <v>0</v>
      </c>
    </row>
    <row r="810" spans="1:7" x14ac:dyDescent="0.3">
      <c r="A810" s="8">
        <v>3808</v>
      </c>
      <c r="B810" s="8">
        <v>10151</v>
      </c>
      <c r="C810" s="8">
        <v>242</v>
      </c>
      <c r="D810" s="10">
        <v>45444</v>
      </c>
      <c r="E810" s="8" t="s">
        <v>21344</v>
      </c>
      <c r="F810" s="8">
        <v>2</v>
      </c>
      <c r="G810" s="8" t="b">
        <f>IF(FACT_REVIEWS[[#This Row],[ProductRate]] &gt;= 4, TRUE, FALSE)</f>
        <v>0</v>
      </c>
    </row>
    <row r="811" spans="1:7" x14ac:dyDescent="0.3">
      <c r="A811" s="8">
        <v>3809</v>
      </c>
      <c r="B811" s="8">
        <v>10151</v>
      </c>
      <c r="C811" s="8">
        <v>236</v>
      </c>
      <c r="D811" s="10">
        <v>45534</v>
      </c>
      <c r="E811" s="8" t="s">
        <v>21345</v>
      </c>
      <c r="F811" s="8">
        <v>1</v>
      </c>
      <c r="G811" s="8" t="b">
        <f>IF(FACT_REVIEWS[[#This Row],[ProductRate]] &gt;= 4, TRUE, FALSE)</f>
        <v>0</v>
      </c>
    </row>
    <row r="812" spans="1:7" x14ac:dyDescent="0.3">
      <c r="A812" s="8">
        <v>3810</v>
      </c>
      <c r="B812" s="8">
        <v>10925</v>
      </c>
      <c r="C812" s="8">
        <v>276</v>
      </c>
      <c r="D812" s="10">
        <v>45512</v>
      </c>
      <c r="E812" s="8" t="s">
        <v>21346</v>
      </c>
      <c r="F812" s="8">
        <v>3</v>
      </c>
      <c r="G812" s="8" t="b">
        <f>IF(FACT_REVIEWS[[#This Row],[ProductRate]] &gt;= 4, TRUE, FALSE)</f>
        <v>0</v>
      </c>
    </row>
    <row r="813" spans="1:7" x14ac:dyDescent="0.3">
      <c r="A813" s="8">
        <v>3811</v>
      </c>
      <c r="B813" s="8">
        <v>10925</v>
      </c>
      <c r="C813" s="8">
        <v>219</v>
      </c>
      <c r="D813" s="10">
        <v>45525</v>
      </c>
      <c r="E813" s="8" t="s">
        <v>21347</v>
      </c>
      <c r="F813" s="8">
        <v>3</v>
      </c>
      <c r="G813" s="8" t="b">
        <f>IF(FACT_REVIEWS[[#This Row],[ProductRate]] &gt;= 4, TRUE, FALSE)</f>
        <v>0</v>
      </c>
    </row>
    <row r="814" spans="1:7" x14ac:dyDescent="0.3">
      <c r="A814" s="8">
        <v>3812</v>
      </c>
      <c r="B814" s="8">
        <v>10925</v>
      </c>
      <c r="C814" s="8">
        <v>208</v>
      </c>
      <c r="D814" s="10">
        <v>45555</v>
      </c>
      <c r="E814" s="8" t="s">
        <v>21348</v>
      </c>
      <c r="F814" s="8">
        <v>2</v>
      </c>
      <c r="G814" s="8" t="b">
        <f>IF(FACT_REVIEWS[[#This Row],[ProductRate]] &gt;= 4, TRUE, FALSE)</f>
        <v>0</v>
      </c>
    </row>
    <row r="815" spans="1:7" x14ac:dyDescent="0.3">
      <c r="A815" s="8">
        <v>3813</v>
      </c>
      <c r="B815" s="8">
        <v>10925</v>
      </c>
      <c r="C815" s="8">
        <v>246</v>
      </c>
      <c r="D815" s="10">
        <v>45529</v>
      </c>
      <c r="E815" s="8" t="s">
        <v>21349</v>
      </c>
      <c r="F815" s="8">
        <v>2</v>
      </c>
      <c r="G815" s="8" t="b">
        <f>IF(FACT_REVIEWS[[#This Row],[ProductRate]] &gt;= 4, TRUE, FALSE)</f>
        <v>0</v>
      </c>
    </row>
    <row r="816" spans="1:7" x14ac:dyDescent="0.3">
      <c r="A816" s="8">
        <v>3814</v>
      </c>
      <c r="B816" s="8">
        <v>10274</v>
      </c>
      <c r="C816" s="8">
        <v>284</v>
      </c>
      <c r="D816" s="10">
        <v>45542</v>
      </c>
      <c r="E816" s="8" t="s">
        <v>21350</v>
      </c>
      <c r="F816" s="8">
        <v>5</v>
      </c>
      <c r="G816" s="8" t="b">
        <f>IF(FACT_REVIEWS[[#This Row],[ProductRate]] &gt;= 4, TRUE, FALSE)</f>
        <v>1</v>
      </c>
    </row>
    <row r="817" spans="1:7" x14ac:dyDescent="0.3">
      <c r="A817" s="8">
        <v>3815</v>
      </c>
      <c r="B817" s="8">
        <v>10274</v>
      </c>
      <c r="C817" s="8">
        <v>250</v>
      </c>
      <c r="D817" s="10">
        <v>45544</v>
      </c>
      <c r="E817" s="8" t="s">
        <v>21351</v>
      </c>
      <c r="F817" s="8">
        <v>3</v>
      </c>
      <c r="G817" s="8" t="b">
        <f>IF(FACT_REVIEWS[[#This Row],[ProductRate]] &gt;= 4, TRUE, FALSE)</f>
        <v>0</v>
      </c>
    </row>
    <row r="818" spans="1:7" x14ac:dyDescent="0.3">
      <c r="A818" s="8">
        <v>3816</v>
      </c>
      <c r="B818" s="8">
        <v>10274</v>
      </c>
      <c r="C818" s="8">
        <v>227</v>
      </c>
      <c r="D818" s="10">
        <v>45532</v>
      </c>
      <c r="E818" s="8" t="s">
        <v>21352</v>
      </c>
      <c r="F818" s="8">
        <v>1</v>
      </c>
      <c r="G818" s="8" t="b">
        <f>IF(FACT_REVIEWS[[#This Row],[ProductRate]] &gt;= 4, TRUE, FALSE)</f>
        <v>0</v>
      </c>
    </row>
    <row r="819" spans="1:7" x14ac:dyDescent="0.3">
      <c r="A819" s="8">
        <v>3817</v>
      </c>
      <c r="B819" s="8">
        <v>10665</v>
      </c>
      <c r="C819" s="8">
        <v>253</v>
      </c>
      <c r="D819" s="10">
        <v>45527</v>
      </c>
      <c r="E819" s="8" t="s">
        <v>21353</v>
      </c>
      <c r="F819" s="8">
        <v>3</v>
      </c>
      <c r="G819" s="8" t="b">
        <f>IF(FACT_REVIEWS[[#This Row],[ProductRate]] &gt;= 4, TRUE, FALSE)</f>
        <v>0</v>
      </c>
    </row>
    <row r="820" spans="1:7" x14ac:dyDescent="0.3">
      <c r="A820" s="8">
        <v>3818</v>
      </c>
      <c r="B820" s="8">
        <v>10665</v>
      </c>
      <c r="C820" s="8">
        <v>237</v>
      </c>
      <c r="D820" s="10">
        <v>45489</v>
      </c>
      <c r="E820" s="8" t="s">
        <v>21354</v>
      </c>
      <c r="F820" s="8">
        <v>4</v>
      </c>
      <c r="G820" s="8" t="b">
        <f>IF(FACT_REVIEWS[[#This Row],[ProductRate]] &gt;= 4, TRUE, FALSE)</f>
        <v>1</v>
      </c>
    </row>
    <row r="821" spans="1:7" x14ac:dyDescent="0.3">
      <c r="A821" s="8">
        <v>3819</v>
      </c>
      <c r="B821" s="8">
        <v>10665</v>
      </c>
      <c r="C821" s="8">
        <v>283</v>
      </c>
      <c r="D821" s="10">
        <v>45433</v>
      </c>
      <c r="E821" s="8" t="s">
        <v>21355</v>
      </c>
      <c r="F821" s="8">
        <v>3</v>
      </c>
      <c r="G821" s="8" t="b">
        <f>IF(FACT_REVIEWS[[#This Row],[ProductRate]] &gt;= 4, TRUE, FALSE)</f>
        <v>0</v>
      </c>
    </row>
    <row r="822" spans="1:7" x14ac:dyDescent="0.3">
      <c r="A822" s="8">
        <v>3820</v>
      </c>
      <c r="B822" s="8">
        <v>10928</v>
      </c>
      <c r="C822" s="8">
        <v>210</v>
      </c>
      <c r="D822" s="10">
        <v>45537</v>
      </c>
      <c r="E822" s="8" t="s">
        <v>17648</v>
      </c>
      <c r="F822" s="8">
        <v>5</v>
      </c>
      <c r="G822" s="8" t="b">
        <f>IF(FACT_REVIEWS[[#This Row],[ProductRate]] &gt;= 4, TRUE, FALSE)</f>
        <v>1</v>
      </c>
    </row>
    <row r="823" spans="1:7" x14ac:dyDescent="0.3">
      <c r="A823" s="8">
        <v>3821</v>
      </c>
      <c r="B823" s="8">
        <v>10661</v>
      </c>
      <c r="C823" s="8">
        <v>237</v>
      </c>
      <c r="D823" s="10">
        <v>45555</v>
      </c>
      <c r="E823" s="8" t="s">
        <v>21356</v>
      </c>
      <c r="F823" s="8">
        <v>3</v>
      </c>
      <c r="G823" s="8" t="b">
        <f>IF(FACT_REVIEWS[[#This Row],[ProductRate]] &gt;= 4, TRUE, FALSE)</f>
        <v>0</v>
      </c>
    </row>
    <row r="824" spans="1:7" x14ac:dyDescent="0.3">
      <c r="A824" s="8">
        <v>3822</v>
      </c>
      <c r="B824" s="8">
        <v>10661</v>
      </c>
      <c r="C824" s="8">
        <v>244</v>
      </c>
      <c r="D824" s="10">
        <v>45436</v>
      </c>
      <c r="E824" s="8" t="s">
        <v>16862</v>
      </c>
      <c r="F824" s="8">
        <v>2</v>
      </c>
      <c r="G824" s="8" t="b">
        <f>IF(FACT_REVIEWS[[#This Row],[ProductRate]] &gt;= 4, TRUE, FALSE)</f>
        <v>0</v>
      </c>
    </row>
    <row r="825" spans="1:7" x14ac:dyDescent="0.3">
      <c r="A825" s="8">
        <v>3823</v>
      </c>
      <c r="B825" s="8">
        <v>10946</v>
      </c>
      <c r="C825" s="8">
        <v>251</v>
      </c>
      <c r="D825" s="10">
        <v>45436</v>
      </c>
      <c r="E825" s="8" t="s">
        <v>21357</v>
      </c>
      <c r="F825" s="8">
        <v>2</v>
      </c>
      <c r="G825" s="8" t="b">
        <f>IF(FACT_REVIEWS[[#This Row],[ProductRate]] &gt;= 4, TRUE, FALSE)</f>
        <v>0</v>
      </c>
    </row>
    <row r="826" spans="1:7" x14ac:dyDescent="0.3">
      <c r="A826" s="8">
        <v>3824</v>
      </c>
      <c r="B826" s="8">
        <v>10946</v>
      </c>
      <c r="C826" s="8">
        <v>241</v>
      </c>
      <c r="D826" s="10">
        <v>45522</v>
      </c>
      <c r="E826" s="8" t="s">
        <v>11557</v>
      </c>
      <c r="F826" s="8">
        <v>5</v>
      </c>
      <c r="G826" s="8" t="b">
        <f>IF(FACT_REVIEWS[[#This Row],[ProductRate]] &gt;= 4, TRUE, FALSE)</f>
        <v>1</v>
      </c>
    </row>
    <row r="827" spans="1:7" x14ac:dyDescent="0.3">
      <c r="A827" s="8">
        <v>3825</v>
      </c>
      <c r="B827" s="8">
        <v>10872</v>
      </c>
      <c r="C827" s="8">
        <v>293</v>
      </c>
      <c r="D827" s="10">
        <v>45541</v>
      </c>
      <c r="E827" s="8" t="s">
        <v>21358</v>
      </c>
      <c r="F827" s="8">
        <v>2</v>
      </c>
      <c r="G827" s="8" t="b">
        <f>IF(FACT_REVIEWS[[#This Row],[ProductRate]] &gt;= 4, TRUE, FALSE)</f>
        <v>0</v>
      </c>
    </row>
    <row r="828" spans="1:7" x14ac:dyDescent="0.3">
      <c r="A828" s="8">
        <v>3826</v>
      </c>
      <c r="B828" s="8">
        <v>10872</v>
      </c>
      <c r="C828" s="8">
        <v>235</v>
      </c>
      <c r="D828" s="10">
        <v>45359</v>
      </c>
      <c r="E828" s="8" t="s">
        <v>21359</v>
      </c>
      <c r="F828" s="8">
        <v>3</v>
      </c>
      <c r="G828" s="8" t="b">
        <f>IF(FACT_REVIEWS[[#This Row],[ProductRate]] &gt;= 4, TRUE, FALSE)</f>
        <v>0</v>
      </c>
    </row>
    <row r="829" spans="1:7" x14ac:dyDescent="0.3">
      <c r="A829" s="8">
        <v>3827</v>
      </c>
      <c r="B829" s="8">
        <v>10872</v>
      </c>
      <c r="C829" s="8">
        <v>200</v>
      </c>
      <c r="D829" s="10">
        <v>45534</v>
      </c>
      <c r="E829" s="8" t="s">
        <v>21360</v>
      </c>
      <c r="F829" s="8">
        <v>5</v>
      </c>
      <c r="G829" s="8" t="b">
        <f>IF(FACT_REVIEWS[[#This Row],[ProductRate]] &gt;= 4, TRUE, FALSE)</f>
        <v>1</v>
      </c>
    </row>
    <row r="830" spans="1:7" x14ac:dyDescent="0.3">
      <c r="A830" s="8">
        <v>3828</v>
      </c>
      <c r="B830" s="8">
        <v>10872</v>
      </c>
      <c r="C830" s="8">
        <v>288</v>
      </c>
      <c r="D830" s="10">
        <v>45225</v>
      </c>
      <c r="E830" s="8" t="s">
        <v>21361</v>
      </c>
      <c r="F830" s="8">
        <v>4</v>
      </c>
      <c r="G830" s="8" t="b">
        <f>IF(FACT_REVIEWS[[#This Row],[ProductRate]] &gt;= 4, TRUE, FALSE)</f>
        <v>1</v>
      </c>
    </row>
    <row r="831" spans="1:7" x14ac:dyDescent="0.3">
      <c r="A831" s="8">
        <v>3829</v>
      </c>
      <c r="B831" s="8">
        <v>10640</v>
      </c>
      <c r="C831" s="8">
        <v>214</v>
      </c>
      <c r="D831" s="10">
        <v>45550</v>
      </c>
      <c r="E831" s="8" t="s">
        <v>21362</v>
      </c>
      <c r="F831" s="8">
        <v>3</v>
      </c>
      <c r="G831" s="8" t="b">
        <f>IF(FACT_REVIEWS[[#This Row],[ProductRate]] &gt;= 4, TRUE, FALSE)</f>
        <v>0</v>
      </c>
    </row>
    <row r="832" spans="1:7" x14ac:dyDescent="0.3">
      <c r="A832" s="8">
        <v>3830</v>
      </c>
      <c r="B832" s="8">
        <v>10271</v>
      </c>
      <c r="C832" s="8">
        <v>234</v>
      </c>
      <c r="D832" s="10">
        <v>45222</v>
      </c>
      <c r="E832" s="8" t="s">
        <v>21363</v>
      </c>
      <c r="F832" s="8">
        <v>2</v>
      </c>
      <c r="G832" s="8" t="b">
        <f>IF(FACT_REVIEWS[[#This Row],[ProductRate]] &gt;= 4, TRUE, FALSE)</f>
        <v>0</v>
      </c>
    </row>
    <row r="833" spans="1:7" x14ac:dyDescent="0.3">
      <c r="A833" s="8">
        <v>3831</v>
      </c>
      <c r="B833" s="8">
        <v>10548</v>
      </c>
      <c r="C833" s="8">
        <v>202</v>
      </c>
      <c r="D833" s="10">
        <v>45535</v>
      </c>
      <c r="E833" s="8" t="s">
        <v>18977</v>
      </c>
      <c r="F833" s="8">
        <v>2</v>
      </c>
      <c r="G833" s="8" t="b">
        <f>IF(FACT_REVIEWS[[#This Row],[ProductRate]] &gt;= 4, TRUE, FALSE)</f>
        <v>0</v>
      </c>
    </row>
    <row r="834" spans="1:7" x14ac:dyDescent="0.3">
      <c r="A834" s="8">
        <v>3832</v>
      </c>
      <c r="B834" s="8">
        <v>10602</v>
      </c>
      <c r="C834" s="8">
        <v>204</v>
      </c>
      <c r="D834" s="10">
        <v>45554</v>
      </c>
      <c r="E834" s="8" t="s">
        <v>21364</v>
      </c>
      <c r="F834" s="8">
        <v>2</v>
      </c>
      <c r="G834" s="8" t="b">
        <f>IF(FACT_REVIEWS[[#This Row],[ProductRate]] &gt;= 4, TRUE, FALSE)</f>
        <v>0</v>
      </c>
    </row>
    <row r="835" spans="1:7" x14ac:dyDescent="0.3">
      <c r="A835" s="8">
        <v>3833</v>
      </c>
      <c r="B835" s="8">
        <v>10845</v>
      </c>
      <c r="C835" s="8">
        <v>258</v>
      </c>
      <c r="D835" s="10">
        <v>45558</v>
      </c>
      <c r="E835" s="8" t="s">
        <v>17638</v>
      </c>
      <c r="F835" s="8">
        <v>4</v>
      </c>
      <c r="G835" s="8" t="b">
        <f>IF(FACT_REVIEWS[[#This Row],[ProductRate]] &gt;= 4, TRUE, FALSE)</f>
        <v>1</v>
      </c>
    </row>
    <row r="836" spans="1:7" x14ac:dyDescent="0.3">
      <c r="A836" s="8">
        <v>3834</v>
      </c>
      <c r="B836" s="8">
        <v>10845</v>
      </c>
      <c r="C836" s="8">
        <v>203</v>
      </c>
      <c r="D836" s="10">
        <v>45398</v>
      </c>
      <c r="E836" s="8" t="s">
        <v>13623</v>
      </c>
      <c r="F836" s="8">
        <v>4</v>
      </c>
      <c r="G836" s="8" t="b">
        <f>IF(FACT_REVIEWS[[#This Row],[ProductRate]] &gt;= 4, TRUE, FALSE)</f>
        <v>1</v>
      </c>
    </row>
    <row r="837" spans="1:7" x14ac:dyDescent="0.3">
      <c r="A837" s="8">
        <v>3835</v>
      </c>
      <c r="B837" s="8">
        <v>10845</v>
      </c>
      <c r="C837" s="8">
        <v>221</v>
      </c>
      <c r="D837" s="10">
        <v>45305</v>
      </c>
      <c r="E837" s="8" t="s">
        <v>21365</v>
      </c>
      <c r="F837" s="8">
        <v>5</v>
      </c>
      <c r="G837" s="8" t="b">
        <f>IF(FACT_REVIEWS[[#This Row],[ProductRate]] &gt;= 4, TRUE, FALSE)</f>
        <v>1</v>
      </c>
    </row>
    <row r="838" spans="1:7" x14ac:dyDescent="0.3">
      <c r="A838" s="8">
        <v>3836</v>
      </c>
      <c r="B838" s="8">
        <v>10845</v>
      </c>
      <c r="C838" s="8">
        <v>226</v>
      </c>
      <c r="D838" s="10">
        <v>45472</v>
      </c>
      <c r="E838" s="8" t="s">
        <v>17313</v>
      </c>
      <c r="F838" s="8">
        <v>1</v>
      </c>
      <c r="G838" s="8" t="b">
        <f>IF(FACT_REVIEWS[[#This Row],[ProductRate]] &gt;= 4, TRUE, FALSE)</f>
        <v>0</v>
      </c>
    </row>
    <row r="839" spans="1:7" x14ac:dyDescent="0.3">
      <c r="A839" s="8">
        <v>3837</v>
      </c>
      <c r="B839" s="8">
        <v>10845</v>
      </c>
      <c r="C839" s="8">
        <v>213</v>
      </c>
      <c r="D839" s="10">
        <v>45338</v>
      </c>
      <c r="E839" s="8" t="s">
        <v>21366</v>
      </c>
      <c r="F839" s="8">
        <v>5</v>
      </c>
      <c r="G839" s="8" t="b">
        <f>IF(FACT_REVIEWS[[#This Row],[ProductRate]] &gt;= 4, TRUE, FALSE)</f>
        <v>1</v>
      </c>
    </row>
    <row r="840" spans="1:7" x14ac:dyDescent="0.3">
      <c r="A840" s="8">
        <v>3838</v>
      </c>
      <c r="B840" s="8">
        <v>10527</v>
      </c>
      <c r="C840" s="8">
        <v>290</v>
      </c>
      <c r="D840" s="10">
        <v>45370</v>
      </c>
      <c r="E840" s="8" t="s">
        <v>21367</v>
      </c>
      <c r="F840" s="8">
        <v>5</v>
      </c>
      <c r="G840" s="8" t="b">
        <f>IF(FACT_REVIEWS[[#This Row],[ProductRate]] &gt;= 4, TRUE, FALSE)</f>
        <v>1</v>
      </c>
    </row>
    <row r="841" spans="1:7" x14ac:dyDescent="0.3">
      <c r="A841" s="8">
        <v>3839</v>
      </c>
      <c r="B841" s="8">
        <v>10527</v>
      </c>
      <c r="C841" s="8">
        <v>268</v>
      </c>
      <c r="D841" s="10">
        <v>45559</v>
      </c>
      <c r="E841" s="8" t="s">
        <v>21368</v>
      </c>
      <c r="F841" s="8">
        <v>4</v>
      </c>
      <c r="G841" s="8" t="b">
        <f>IF(FACT_REVIEWS[[#This Row],[ProductRate]] &gt;= 4, TRUE, FALSE)</f>
        <v>1</v>
      </c>
    </row>
    <row r="842" spans="1:7" x14ac:dyDescent="0.3">
      <c r="A842" s="8">
        <v>3840</v>
      </c>
      <c r="B842" s="8">
        <v>10527</v>
      </c>
      <c r="C842" s="8">
        <v>230</v>
      </c>
      <c r="D842" s="10">
        <v>45543</v>
      </c>
      <c r="E842" s="8" t="s">
        <v>3946</v>
      </c>
      <c r="F842" s="8">
        <v>5</v>
      </c>
      <c r="G842" s="8" t="b">
        <f>IF(FACT_REVIEWS[[#This Row],[ProductRate]] &gt;= 4, TRUE, FALSE)</f>
        <v>1</v>
      </c>
    </row>
    <row r="843" spans="1:7" x14ac:dyDescent="0.3">
      <c r="A843" s="8">
        <v>3841</v>
      </c>
      <c r="B843" s="8">
        <v>10527</v>
      </c>
      <c r="C843" s="8">
        <v>261</v>
      </c>
      <c r="D843" s="10">
        <v>45412</v>
      </c>
      <c r="E843" s="8" t="s">
        <v>21369</v>
      </c>
      <c r="F843" s="8">
        <v>5</v>
      </c>
      <c r="G843" s="8" t="b">
        <f>IF(FACT_REVIEWS[[#This Row],[ProductRate]] &gt;= 4, TRUE, FALSE)</f>
        <v>1</v>
      </c>
    </row>
    <row r="844" spans="1:7" x14ac:dyDescent="0.3">
      <c r="A844" s="8">
        <v>3842</v>
      </c>
      <c r="B844" s="8">
        <v>10333</v>
      </c>
      <c r="C844" s="8">
        <v>267</v>
      </c>
      <c r="D844" s="10">
        <v>45485</v>
      </c>
      <c r="E844" s="8" t="s">
        <v>21370</v>
      </c>
      <c r="F844" s="8">
        <v>2</v>
      </c>
      <c r="G844" s="8" t="b">
        <f>IF(FACT_REVIEWS[[#This Row],[ProductRate]] &gt;= 4, TRUE, FALSE)</f>
        <v>0</v>
      </c>
    </row>
    <row r="845" spans="1:7" x14ac:dyDescent="0.3">
      <c r="A845" s="8">
        <v>3843</v>
      </c>
      <c r="B845" s="8">
        <v>10822</v>
      </c>
      <c r="C845" s="8">
        <v>268</v>
      </c>
      <c r="D845" s="10">
        <v>45340</v>
      </c>
      <c r="E845" s="8" t="s">
        <v>21371</v>
      </c>
      <c r="F845" s="8">
        <v>4</v>
      </c>
      <c r="G845" s="8" t="b">
        <f>IF(FACT_REVIEWS[[#This Row],[ProductRate]] &gt;= 4, TRUE, FALSE)</f>
        <v>1</v>
      </c>
    </row>
    <row r="846" spans="1:7" x14ac:dyDescent="0.3">
      <c r="A846" s="8">
        <v>3844</v>
      </c>
      <c r="B846" s="8">
        <v>10822</v>
      </c>
      <c r="C846" s="8">
        <v>207</v>
      </c>
      <c r="D846" s="10">
        <v>45539</v>
      </c>
      <c r="E846" s="8" t="s">
        <v>21372</v>
      </c>
      <c r="F846" s="8">
        <v>2</v>
      </c>
      <c r="G846" s="8" t="b">
        <f>IF(FACT_REVIEWS[[#This Row],[ProductRate]] &gt;= 4, TRUE, FALSE)</f>
        <v>0</v>
      </c>
    </row>
    <row r="847" spans="1:7" x14ac:dyDescent="0.3">
      <c r="A847" s="8">
        <v>3845</v>
      </c>
      <c r="B847" s="8">
        <v>10822</v>
      </c>
      <c r="C847" s="8">
        <v>286</v>
      </c>
      <c r="D847" s="10">
        <v>45553</v>
      </c>
      <c r="E847" s="8" t="s">
        <v>21373</v>
      </c>
      <c r="F847" s="8">
        <v>2</v>
      </c>
      <c r="G847" s="8" t="b">
        <f>IF(FACT_REVIEWS[[#This Row],[ProductRate]] &gt;= 4, TRUE, FALSE)</f>
        <v>0</v>
      </c>
    </row>
    <row r="848" spans="1:7" x14ac:dyDescent="0.3">
      <c r="A848" s="8">
        <v>3846</v>
      </c>
      <c r="B848" s="8">
        <v>10127</v>
      </c>
      <c r="C848" s="8">
        <v>289</v>
      </c>
      <c r="D848" s="10">
        <v>45514</v>
      </c>
      <c r="E848" s="8" t="s">
        <v>21374</v>
      </c>
      <c r="F848" s="8">
        <v>1</v>
      </c>
      <c r="G848" s="8" t="b">
        <f>IF(FACT_REVIEWS[[#This Row],[ProductRate]] &gt;= 4, TRUE, FALSE)</f>
        <v>0</v>
      </c>
    </row>
    <row r="849" spans="1:7" x14ac:dyDescent="0.3">
      <c r="A849" s="8">
        <v>3847</v>
      </c>
      <c r="B849" s="8">
        <v>10127</v>
      </c>
      <c r="C849" s="8">
        <v>219</v>
      </c>
      <c r="D849" s="10">
        <v>45542</v>
      </c>
      <c r="E849" s="8" t="s">
        <v>4534</v>
      </c>
      <c r="F849" s="8">
        <v>1</v>
      </c>
      <c r="G849" s="8" t="b">
        <f>IF(FACT_REVIEWS[[#This Row],[ProductRate]] &gt;= 4, TRUE, FALSE)</f>
        <v>0</v>
      </c>
    </row>
    <row r="850" spans="1:7" x14ac:dyDescent="0.3">
      <c r="A850" s="8">
        <v>3848</v>
      </c>
      <c r="B850" s="8">
        <v>10282</v>
      </c>
      <c r="C850" s="8">
        <v>231</v>
      </c>
      <c r="D850" s="10">
        <v>45514</v>
      </c>
      <c r="E850" s="8" t="s">
        <v>21375</v>
      </c>
      <c r="F850" s="8">
        <v>3</v>
      </c>
      <c r="G850" s="8" t="b">
        <f>IF(FACT_REVIEWS[[#This Row],[ProductRate]] &gt;= 4, TRUE, FALSE)</f>
        <v>0</v>
      </c>
    </row>
    <row r="851" spans="1:7" x14ac:dyDescent="0.3">
      <c r="A851" s="8">
        <v>3849</v>
      </c>
      <c r="B851" s="8">
        <v>10020</v>
      </c>
      <c r="C851" s="8">
        <v>287</v>
      </c>
      <c r="D851" s="10">
        <v>45559</v>
      </c>
      <c r="E851" s="8" t="s">
        <v>21376</v>
      </c>
      <c r="F851" s="8">
        <v>2</v>
      </c>
      <c r="G851" s="8" t="b">
        <f>IF(FACT_REVIEWS[[#This Row],[ProductRate]] &gt;= 4, TRUE, FALSE)</f>
        <v>0</v>
      </c>
    </row>
    <row r="852" spans="1:7" x14ac:dyDescent="0.3">
      <c r="A852" s="8">
        <v>3850</v>
      </c>
      <c r="B852" s="8">
        <v>10020</v>
      </c>
      <c r="C852" s="8">
        <v>272</v>
      </c>
      <c r="D852" s="10">
        <v>45556</v>
      </c>
      <c r="E852" s="8" t="s">
        <v>13631</v>
      </c>
      <c r="F852" s="8">
        <v>3</v>
      </c>
      <c r="G852" s="8" t="b">
        <f>IF(FACT_REVIEWS[[#This Row],[ProductRate]] &gt;= 4, TRUE, FALSE)</f>
        <v>0</v>
      </c>
    </row>
    <row r="853" spans="1:7" x14ac:dyDescent="0.3">
      <c r="A853" s="8">
        <v>3851</v>
      </c>
      <c r="B853" s="8">
        <v>10020</v>
      </c>
      <c r="C853" s="8">
        <v>245</v>
      </c>
      <c r="D853" s="10">
        <v>45550</v>
      </c>
      <c r="E853" s="8" t="s">
        <v>16002</v>
      </c>
      <c r="F853" s="8">
        <v>5</v>
      </c>
      <c r="G853" s="8" t="b">
        <f>IF(FACT_REVIEWS[[#This Row],[ProductRate]] &gt;= 4, TRUE, FALSE)</f>
        <v>1</v>
      </c>
    </row>
    <row r="854" spans="1:7" x14ac:dyDescent="0.3">
      <c r="A854" s="8">
        <v>3852</v>
      </c>
      <c r="B854" s="8">
        <v>10020</v>
      </c>
      <c r="C854" s="8">
        <v>218</v>
      </c>
      <c r="D854" s="10">
        <v>45553</v>
      </c>
      <c r="E854" s="8" t="s">
        <v>21377</v>
      </c>
      <c r="F854" s="8">
        <v>2</v>
      </c>
      <c r="G854" s="8" t="b">
        <f>IF(FACT_REVIEWS[[#This Row],[ProductRate]] &gt;= 4, TRUE, FALSE)</f>
        <v>0</v>
      </c>
    </row>
    <row r="855" spans="1:7" x14ac:dyDescent="0.3">
      <c r="A855" s="8">
        <v>3853</v>
      </c>
      <c r="B855" s="8">
        <v>10020</v>
      </c>
      <c r="C855" s="8">
        <v>213</v>
      </c>
      <c r="D855" s="10">
        <v>45555</v>
      </c>
      <c r="E855" s="8" t="s">
        <v>21378</v>
      </c>
      <c r="F855" s="8">
        <v>3</v>
      </c>
      <c r="G855" s="8" t="b">
        <f>IF(FACT_REVIEWS[[#This Row],[ProductRate]] &gt;= 4, TRUE, FALSE)</f>
        <v>0</v>
      </c>
    </row>
    <row r="856" spans="1:7" x14ac:dyDescent="0.3">
      <c r="A856" s="8">
        <v>3854</v>
      </c>
      <c r="B856" s="8">
        <v>10030</v>
      </c>
      <c r="C856" s="8">
        <v>212</v>
      </c>
      <c r="D856" s="10">
        <v>45552</v>
      </c>
      <c r="E856" s="8" t="s">
        <v>4155</v>
      </c>
      <c r="F856" s="8">
        <v>4</v>
      </c>
      <c r="G856" s="8" t="b">
        <f>IF(FACT_REVIEWS[[#This Row],[ProductRate]] &gt;= 4, TRUE, FALSE)</f>
        <v>1</v>
      </c>
    </row>
    <row r="857" spans="1:7" x14ac:dyDescent="0.3">
      <c r="A857" s="8">
        <v>3855</v>
      </c>
      <c r="B857" s="8">
        <v>10030</v>
      </c>
      <c r="C857" s="8">
        <v>207</v>
      </c>
      <c r="D857" s="10">
        <v>45449</v>
      </c>
      <c r="E857" s="8" t="s">
        <v>21379</v>
      </c>
      <c r="F857" s="8">
        <v>1</v>
      </c>
      <c r="G857" s="8" t="b">
        <f>IF(FACT_REVIEWS[[#This Row],[ProductRate]] &gt;= 4, TRUE, FALSE)</f>
        <v>0</v>
      </c>
    </row>
    <row r="858" spans="1:7" x14ac:dyDescent="0.3">
      <c r="A858" s="8">
        <v>3856</v>
      </c>
      <c r="B858" s="8">
        <v>10030</v>
      </c>
      <c r="C858" s="8">
        <v>216</v>
      </c>
      <c r="D858" s="10">
        <v>45438</v>
      </c>
      <c r="E858" s="8" t="s">
        <v>21380</v>
      </c>
      <c r="F858" s="8">
        <v>4</v>
      </c>
      <c r="G858" s="8" t="b">
        <f>IF(FACT_REVIEWS[[#This Row],[ProductRate]] &gt;= 4, TRUE, FALSE)</f>
        <v>1</v>
      </c>
    </row>
    <row r="859" spans="1:7" x14ac:dyDescent="0.3">
      <c r="A859" s="8">
        <v>3857</v>
      </c>
      <c r="B859" s="8">
        <v>10030</v>
      </c>
      <c r="C859" s="8">
        <v>261</v>
      </c>
      <c r="D859" s="10">
        <v>45170</v>
      </c>
      <c r="E859" s="8" t="s">
        <v>21381</v>
      </c>
      <c r="F859" s="8">
        <v>3</v>
      </c>
      <c r="G859" s="8" t="b">
        <f>IF(FACT_REVIEWS[[#This Row],[ProductRate]] &gt;= 4, TRUE, FALSE)</f>
        <v>0</v>
      </c>
    </row>
    <row r="860" spans="1:7" x14ac:dyDescent="0.3">
      <c r="A860" s="8">
        <v>3858</v>
      </c>
      <c r="B860" s="8">
        <v>10596</v>
      </c>
      <c r="C860" s="8">
        <v>278</v>
      </c>
      <c r="D860" s="10">
        <v>45546</v>
      </c>
      <c r="E860" s="8" t="s">
        <v>21382</v>
      </c>
      <c r="F860" s="8">
        <v>2</v>
      </c>
      <c r="G860" s="8" t="b">
        <f>IF(FACT_REVIEWS[[#This Row],[ProductRate]] &gt;= 4, TRUE, FALSE)</f>
        <v>0</v>
      </c>
    </row>
    <row r="861" spans="1:7" x14ac:dyDescent="0.3">
      <c r="A861" s="8">
        <v>3859</v>
      </c>
      <c r="B861" s="8">
        <v>10333</v>
      </c>
      <c r="C861" s="8">
        <v>262</v>
      </c>
      <c r="D861" s="10">
        <v>44881</v>
      </c>
      <c r="E861" s="8" t="s">
        <v>12378</v>
      </c>
      <c r="F861" s="8">
        <v>2</v>
      </c>
      <c r="G861" s="8" t="b">
        <f>IF(FACT_REVIEWS[[#This Row],[ProductRate]] &gt;= 4, TRUE, FALSE)</f>
        <v>0</v>
      </c>
    </row>
    <row r="862" spans="1:7" x14ac:dyDescent="0.3">
      <c r="A862" s="8">
        <v>3860</v>
      </c>
      <c r="B862" s="8">
        <v>10295</v>
      </c>
      <c r="C862" s="8">
        <v>288</v>
      </c>
      <c r="D862" s="10">
        <v>45519</v>
      </c>
      <c r="E862" s="8" t="s">
        <v>21383</v>
      </c>
      <c r="F862" s="8">
        <v>2</v>
      </c>
      <c r="G862" s="8" t="b">
        <f>IF(FACT_REVIEWS[[#This Row],[ProductRate]] &gt;= 4, TRUE, FALSE)</f>
        <v>0</v>
      </c>
    </row>
    <row r="863" spans="1:7" x14ac:dyDescent="0.3">
      <c r="A863" s="8">
        <v>3861</v>
      </c>
      <c r="B863" s="8">
        <v>10295</v>
      </c>
      <c r="C863" s="8">
        <v>283</v>
      </c>
      <c r="D863" s="10">
        <v>45556</v>
      </c>
      <c r="E863" s="8" t="s">
        <v>18715</v>
      </c>
      <c r="F863" s="8">
        <v>5</v>
      </c>
      <c r="G863" s="8" t="b">
        <f>IF(FACT_REVIEWS[[#This Row],[ProductRate]] &gt;= 4, TRUE, FALSE)</f>
        <v>1</v>
      </c>
    </row>
    <row r="864" spans="1:7" x14ac:dyDescent="0.3">
      <c r="A864" s="8">
        <v>3862</v>
      </c>
      <c r="B864" s="8">
        <v>10295</v>
      </c>
      <c r="C864" s="8">
        <v>257</v>
      </c>
      <c r="D864" s="10">
        <v>45397</v>
      </c>
      <c r="E864" s="8" t="s">
        <v>21384</v>
      </c>
      <c r="F864" s="8">
        <v>3</v>
      </c>
      <c r="G864" s="8" t="b">
        <f>IF(FACT_REVIEWS[[#This Row],[ProductRate]] &gt;= 4, TRUE, FALSE)</f>
        <v>0</v>
      </c>
    </row>
    <row r="865" spans="1:7" x14ac:dyDescent="0.3">
      <c r="A865" s="8">
        <v>3863</v>
      </c>
      <c r="B865" s="8">
        <v>10295</v>
      </c>
      <c r="C865" s="8">
        <v>201</v>
      </c>
      <c r="D865" s="10">
        <v>45484</v>
      </c>
      <c r="E865" s="8" t="s">
        <v>21385</v>
      </c>
      <c r="F865" s="8">
        <v>5</v>
      </c>
      <c r="G865" s="8" t="b">
        <f>IF(FACT_REVIEWS[[#This Row],[ProductRate]] &gt;= 4, TRUE, FALSE)</f>
        <v>1</v>
      </c>
    </row>
    <row r="866" spans="1:7" x14ac:dyDescent="0.3">
      <c r="A866" s="8">
        <v>3864</v>
      </c>
      <c r="B866" s="8">
        <v>10295</v>
      </c>
      <c r="C866" s="8">
        <v>217</v>
      </c>
      <c r="D866" s="10">
        <v>45388</v>
      </c>
      <c r="E866" s="8" t="s">
        <v>21386</v>
      </c>
      <c r="F866" s="8">
        <v>2</v>
      </c>
      <c r="G866" s="8" t="b">
        <f>IF(FACT_REVIEWS[[#This Row],[ProductRate]] &gt;= 4, TRUE, FALSE)</f>
        <v>0</v>
      </c>
    </row>
    <row r="867" spans="1:7" x14ac:dyDescent="0.3">
      <c r="A867" s="8">
        <v>3865</v>
      </c>
      <c r="B867" s="8">
        <v>10303</v>
      </c>
      <c r="C867" s="8">
        <v>246</v>
      </c>
      <c r="D867" s="10">
        <v>45554</v>
      </c>
      <c r="E867" s="8" t="s">
        <v>21387</v>
      </c>
      <c r="F867" s="8">
        <v>5</v>
      </c>
      <c r="G867" s="8" t="b">
        <f>IF(FACT_REVIEWS[[#This Row],[ProductRate]] &gt;= 4, TRUE, FALSE)</f>
        <v>1</v>
      </c>
    </row>
    <row r="868" spans="1:7" x14ac:dyDescent="0.3">
      <c r="A868" s="8">
        <v>3866</v>
      </c>
      <c r="B868" s="8">
        <v>10303</v>
      </c>
      <c r="C868" s="8">
        <v>265</v>
      </c>
      <c r="D868" s="10">
        <v>45557</v>
      </c>
      <c r="E868" s="8" t="s">
        <v>21388</v>
      </c>
      <c r="F868" s="8">
        <v>2</v>
      </c>
      <c r="G868" s="8" t="b">
        <f>IF(FACT_REVIEWS[[#This Row],[ProductRate]] &gt;= 4, TRUE, FALSE)</f>
        <v>0</v>
      </c>
    </row>
    <row r="869" spans="1:7" x14ac:dyDescent="0.3">
      <c r="A869" s="8">
        <v>3867</v>
      </c>
      <c r="B869" s="8">
        <v>10303</v>
      </c>
      <c r="C869" s="8">
        <v>282</v>
      </c>
      <c r="D869" s="10">
        <v>45549</v>
      </c>
      <c r="E869" s="8" t="s">
        <v>21389</v>
      </c>
      <c r="F869" s="8">
        <v>5</v>
      </c>
      <c r="G869" s="8" t="b">
        <f>IF(FACT_REVIEWS[[#This Row],[ProductRate]] &gt;= 4, TRUE, FALSE)</f>
        <v>1</v>
      </c>
    </row>
    <row r="870" spans="1:7" x14ac:dyDescent="0.3">
      <c r="A870" s="8">
        <v>3868</v>
      </c>
      <c r="B870" s="8">
        <v>10303</v>
      </c>
      <c r="C870" s="8">
        <v>223</v>
      </c>
      <c r="D870" s="10">
        <v>45441</v>
      </c>
      <c r="E870" s="8" t="s">
        <v>3925</v>
      </c>
      <c r="F870" s="8">
        <v>5</v>
      </c>
      <c r="G870" s="8" t="b">
        <f>IF(FACT_REVIEWS[[#This Row],[ProductRate]] &gt;= 4, TRUE, FALSE)</f>
        <v>1</v>
      </c>
    </row>
    <row r="871" spans="1:7" x14ac:dyDescent="0.3">
      <c r="A871" s="8">
        <v>3869</v>
      </c>
      <c r="B871" s="8">
        <v>10553</v>
      </c>
      <c r="C871" s="8">
        <v>298</v>
      </c>
      <c r="D871" s="10">
        <v>45496</v>
      </c>
      <c r="E871" s="8" t="s">
        <v>21390</v>
      </c>
      <c r="F871" s="8">
        <v>1</v>
      </c>
      <c r="G871" s="8" t="b">
        <f>IF(FACT_REVIEWS[[#This Row],[ProductRate]] &gt;= 4, TRUE, FALSE)</f>
        <v>0</v>
      </c>
    </row>
    <row r="872" spans="1:7" x14ac:dyDescent="0.3">
      <c r="A872" s="8">
        <v>3870</v>
      </c>
      <c r="B872" s="8">
        <v>10836</v>
      </c>
      <c r="C872" s="8">
        <v>209</v>
      </c>
      <c r="D872" s="10">
        <v>45559</v>
      </c>
      <c r="E872" s="8" t="s">
        <v>21391</v>
      </c>
      <c r="F872" s="8">
        <v>2</v>
      </c>
      <c r="G872" s="8" t="b">
        <f>IF(FACT_REVIEWS[[#This Row],[ProductRate]] &gt;= 4, TRUE, FALSE)</f>
        <v>0</v>
      </c>
    </row>
    <row r="873" spans="1:7" x14ac:dyDescent="0.3">
      <c r="A873" s="8">
        <v>3871</v>
      </c>
      <c r="B873" s="8">
        <v>10922</v>
      </c>
      <c r="C873" s="8">
        <v>220</v>
      </c>
      <c r="D873" s="10">
        <v>45433</v>
      </c>
      <c r="E873" s="8" t="s">
        <v>21392</v>
      </c>
      <c r="F873" s="8">
        <v>2</v>
      </c>
      <c r="G873" s="8" t="b">
        <f>IF(FACT_REVIEWS[[#This Row],[ProductRate]] &gt;= 4, TRUE, FALSE)</f>
        <v>0</v>
      </c>
    </row>
    <row r="874" spans="1:7" x14ac:dyDescent="0.3">
      <c r="A874" s="8">
        <v>3872</v>
      </c>
      <c r="B874" s="8">
        <v>10922</v>
      </c>
      <c r="C874" s="8">
        <v>259</v>
      </c>
      <c r="D874" s="10">
        <v>45508</v>
      </c>
      <c r="E874" s="8" t="s">
        <v>21393</v>
      </c>
      <c r="F874" s="8">
        <v>3</v>
      </c>
      <c r="G874" s="8" t="b">
        <f>IF(FACT_REVIEWS[[#This Row],[ProductRate]] &gt;= 4, TRUE, FALSE)</f>
        <v>0</v>
      </c>
    </row>
    <row r="875" spans="1:7" x14ac:dyDescent="0.3">
      <c r="A875" s="8">
        <v>3873</v>
      </c>
      <c r="B875" s="8">
        <v>10426</v>
      </c>
      <c r="C875" s="8">
        <v>271</v>
      </c>
      <c r="D875" s="10">
        <v>45560</v>
      </c>
      <c r="E875" s="8" t="s">
        <v>19603</v>
      </c>
      <c r="F875" s="8">
        <v>2</v>
      </c>
      <c r="G875" s="8" t="b">
        <f>IF(FACT_REVIEWS[[#This Row],[ProductRate]] &gt;= 4, TRUE, FALSE)</f>
        <v>0</v>
      </c>
    </row>
    <row r="876" spans="1:7" x14ac:dyDescent="0.3">
      <c r="A876" s="8">
        <v>3874</v>
      </c>
      <c r="B876" s="8">
        <v>10530</v>
      </c>
      <c r="C876" s="8">
        <v>278</v>
      </c>
      <c r="D876" s="10">
        <v>45550</v>
      </c>
      <c r="E876" s="8" t="s">
        <v>21394</v>
      </c>
      <c r="F876" s="8">
        <v>4</v>
      </c>
      <c r="G876" s="8" t="b">
        <f>IF(FACT_REVIEWS[[#This Row],[ProductRate]] &gt;= 4, TRUE, FALSE)</f>
        <v>1</v>
      </c>
    </row>
    <row r="877" spans="1:7" x14ac:dyDescent="0.3">
      <c r="A877" s="8">
        <v>3875</v>
      </c>
      <c r="B877" s="8">
        <v>10530</v>
      </c>
      <c r="C877" s="8">
        <v>259</v>
      </c>
      <c r="D877" s="10">
        <v>45546</v>
      </c>
      <c r="E877" s="8" t="s">
        <v>21395</v>
      </c>
      <c r="F877" s="8">
        <v>4</v>
      </c>
      <c r="G877" s="8" t="b">
        <f>IF(FACT_REVIEWS[[#This Row],[ProductRate]] &gt;= 4, TRUE, FALSE)</f>
        <v>1</v>
      </c>
    </row>
    <row r="878" spans="1:7" x14ac:dyDescent="0.3">
      <c r="A878" s="8">
        <v>3876</v>
      </c>
      <c r="B878" s="8">
        <v>10530</v>
      </c>
      <c r="C878" s="8">
        <v>247</v>
      </c>
      <c r="D878" s="10">
        <v>45525</v>
      </c>
      <c r="E878" s="8" t="s">
        <v>3330</v>
      </c>
      <c r="F878" s="8">
        <v>3</v>
      </c>
      <c r="G878" s="8" t="b">
        <f>IF(FACT_REVIEWS[[#This Row],[ProductRate]] &gt;= 4, TRUE, FALSE)</f>
        <v>0</v>
      </c>
    </row>
    <row r="879" spans="1:7" x14ac:dyDescent="0.3">
      <c r="A879" s="8">
        <v>3877</v>
      </c>
      <c r="B879" s="8">
        <v>10530</v>
      </c>
      <c r="C879" s="8">
        <v>227</v>
      </c>
      <c r="D879" s="10">
        <v>45477</v>
      </c>
      <c r="E879" s="8" t="s">
        <v>21396</v>
      </c>
      <c r="F879" s="8">
        <v>3</v>
      </c>
      <c r="G879" s="8" t="b">
        <f>IF(FACT_REVIEWS[[#This Row],[ProductRate]] &gt;= 4, TRUE, FALSE)</f>
        <v>0</v>
      </c>
    </row>
    <row r="880" spans="1:7" x14ac:dyDescent="0.3">
      <c r="A880" s="8">
        <v>3878</v>
      </c>
      <c r="B880" s="8">
        <v>10187</v>
      </c>
      <c r="C880" s="8">
        <v>260</v>
      </c>
      <c r="D880" s="10">
        <v>45530</v>
      </c>
      <c r="E880" s="8" t="s">
        <v>21397</v>
      </c>
      <c r="F880" s="8">
        <v>2</v>
      </c>
      <c r="G880" s="8" t="b">
        <f>IF(FACT_REVIEWS[[#This Row],[ProductRate]] &gt;= 4, TRUE, FALSE)</f>
        <v>0</v>
      </c>
    </row>
    <row r="881" spans="1:7" x14ac:dyDescent="0.3">
      <c r="A881" s="8">
        <v>3879</v>
      </c>
      <c r="B881" s="8">
        <v>10187</v>
      </c>
      <c r="C881" s="8">
        <v>222</v>
      </c>
      <c r="D881" s="10">
        <v>45552</v>
      </c>
      <c r="E881" s="8" t="s">
        <v>21398</v>
      </c>
      <c r="F881" s="8">
        <v>2</v>
      </c>
      <c r="G881" s="8" t="b">
        <f>IF(FACT_REVIEWS[[#This Row],[ProductRate]] &gt;= 4, TRUE, FALSE)</f>
        <v>0</v>
      </c>
    </row>
    <row r="882" spans="1:7" x14ac:dyDescent="0.3">
      <c r="A882" s="8">
        <v>3880</v>
      </c>
      <c r="B882" s="8">
        <v>10424</v>
      </c>
      <c r="C882" s="8">
        <v>226</v>
      </c>
      <c r="D882" s="10">
        <v>45557</v>
      </c>
      <c r="E882" s="8" t="s">
        <v>21399</v>
      </c>
      <c r="F882" s="8">
        <v>2</v>
      </c>
      <c r="G882" s="8" t="b">
        <f>IF(FACT_REVIEWS[[#This Row],[ProductRate]] &gt;= 4, TRUE, FALSE)</f>
        <v>0</v>
      </c>
    </row>
    <row r="883" spans="1:7" x14ac:dyDescent="0.3">
      <c r="A883" s="8">
        <v>3881</v>
      </c>
      <c r="B883" s="8">
        <v>10424</v>
      </c>
      <c r="C883" s="8">
        <v>235</v>
      </c>
      <c r="D883" s="10">
        <v>45475</v>
      </c>
      <c r="E883" s="8" t="s">
        <v>21400</v>
      </c>
      <c r="F883" s="8">
        <v>4</v>
      </c>
      <c r="G883" s="8" t="b">
        <f>IF(FACT_REVIEWS[[#This Row],[ProductRate]] &gt;= 4, TRUE, FALSE)</f>
        <v>1</v>
      </c>
    </row>
    <row r="884" spans="1:7" x14ac:dyDescent="0.3">
      <c r="A884" s="8">
        <v>3882</v>
      </c>
      <c r="B884" s="8">
        <v>10803</v>
      </c>
      <c r="C884" s="8">
        <v>262</v>
      </c>
      <c r="D884" s="10">
        <v>45407</v>
      </c>
      <c r="E884" s="8" t="s">
        <v>21401</v>
      </c>
      <c r="F884" s="8">
        <v>4</v>
      </c>
      <c r="G884" s="8" t="b">
        <f>IF(FACT_REVIEWS[[#This Row],[ProductRate]] &gt;= 4, TRUE, FALSE)</f>
        <v>1</v>
      </c>
    </row>
    <row r="885" spans="1:7" x14ac:dyDescent="0.3">
      <c r="A885" s="8">
        <v>3883</v>
      </c>
      <c r="B885" s="8">
        <v>10043</v>
      </c>
      <c r="C885" s="8">
        <v>226</v>
      </c>
      <c r="D885" s="10">
        <v>45495</v>
      </c>
      <c r="E885" s="8" t="s">
        <v>3375</v>
      </c>
      <c r="F885" s="8">
        <v>4</v>
      </c>
      <c r="G885" s="8" t="b">
        <f>IF(FACT_REVIEWS[[#This Row],[ProductRate]] &gt;= 4, TRUE, FALSE)</f>
        <v>1</v>
      </c>
    </row>
    <row r="886" spans="1:7" x14ac:dyDescent="0.3">
      <c r="A886" s="8">
        <v>3884</v>
      </c>
      <c r="B886" s="8">
        <v>10043</v>
      </c>
      <c r="C886" s="8">
        <v>208</v>
      </c>
      <c r="D886" s="10">
        <v>45545</v>
      </c>
      <c r="E886" s="8" t="s">
        <v>21402</v>
      </c>
      <c r="F886" s="8">
        <v>1</v>
      </c>
      <c r="G886" s="8" t="b">
        <f>IF(FACT_REVIEWS[[#This Row],[ProductRate]] &gt;= 4, TRUE, FALSE)</f>
        <v>0</v>
      </c>
    </row>
    <row r="887" spans="1:7" x14ac:dyDescent="0.3">
      <c r="A887" s="8">
        <v>3885</v>
      </c>
      <c r="B887" s="8">
        <v>10410</v>
      </c>
      <c r="C887" s="8">
        <v>240</v>
      </c>
      <c r="D887" s="10">
        <v>45534</v>
      </c>
      <c r="E887" s="8" t="s">
        <v>21403</v>
      </c>
      <c r="F887" s="8">
        <v>1</v>
      </c>
      <c r="G887" s="8" t="b">
        <f>IF(FACT_REVIEWS[[#This Row],[ProductRate]] &gt;= 4, TRUE, FALSE)</f>
        <v>0</v>
      </c>
    </row>
    <row r="888" spans="1:7" x14ac:dyDescent="0.3">
      <c r="A888" s="8">
        <v>3886</v>
      </c>
      <c r="B888" s="8">
        <v>10410</v>
      </c>
      <c r="C888" s="8">
        <v>281</v>
      </c>
      <c r="D888" s="10">
        <v>45543</v>
      </c>
      <c r="E888" s="8" t="s">
        <v>21404</v>
      </c>
      <c r="F888" s="8">
        <v>3</v>
      </c>
      <c r="G888" s="8" t="b">
        <f>IF(FACT_REVIEWS[[#This Row],[ProductRate]] &gt;= 4, TRUE, FALSE)</f>
        <v>0</v>
      </c>
    </row>
    <row r="889" spans="1:7" x14ac:dyDescent="0.3">
      <c r="A889" s="8">
        <v>3887</v>
      </c>
      <c r="B889" s="8">
        <v>10410</v>
      </c>
      <c r="C889" s="8">
        <v>280</v>
      </c>
      <c r="D889" s="10">
        <v>45507</v>
      </c>
      <c r="E889" s="8" t="s">
        <v>21405</v>
      </c>
      <c r="F889" s="8">
        <v>1</v>
      </c>
      <c r="G889" s="8" t="b">
        <f>IF(FACT_REVIEWS[[#This Row],[ProductRate]] &gt;= 4, TRUE, FALSE)</f>
        <v>0</v>
      </c>
    </row>
    <row r="890" spans="1:7" x14ac:dyDescent="0.3">
      <c r="A890" s="8">
        <v>3888</v>
      </c>
      <c r="B890" s="8">
        <v>10410</v>
      </c>
      <c r="C890" s="8">
        <v>299</v>
      </c>
      <c r="D890" s="10">
        <v>45549</v>
      </c>
      <c r="E890" s="8" t="s">
        <v>3514</v>
      </c>
      <c r="F890" s="8">
        <v>3</v>
      </c>
      <c r="G890" s="8" t="b">
        <f>IF(FACT_REVIEWS[[#This Row],[ProductRate]] &gt;= 4, TRUE, FALSE)</f>
        <v>0</v>
      </c>
    </row>
    <row r="891" spans="1:7" x14ac:dyDescent="0.3">
      <c r="A891" s="8">
        <v>3889</v>
      </c>
      <c r="B891" s="8">
        <v>10922</v>
      </c>
      <c r="C891" s="8">
        <v>216</v>
      </c>
      <c r="D891" s="10">
        <v>45260</v>
      </c>
      <c r="E891" s="8" t="s">
        <v>21406</v>
      </c>
      <c r="F891" s="8">
        <v>4</v>
      </c>
      <c r="G891" s="8" t="b">
        <f>IF(FACT_REVIEWS[[#This Row],[ProductRate]] &gt;= 4, TRUE, FALSE)</f>
        <v>1</v>
      </c>
    </row>
    <row r="892" spans="1:7" x14ac:dyDescent="0.3">
      <c r="A892" s="8">
        <v>3890</v>
      </c>
      <c r="B892" s="8">
        <v>10586</v>
      </c>
      <c r="C892" s="8">
        <v>282</v>
      </c>
      <c r="D892" s="10">
        <v>45374</v>
      </c>
      <c r="E892" s="8" t="s">
        <v>4055</v>
      </c>
      <c r="F892" s="8">
        <v>2</v>
      </c>
      <c r="G892" s="8" t="b">
        <f>IF(FACT_REVIEWS[[#This Row],[ProductRate]] &gt;= 4, TRUE, FALSE)</f>
        <v>0</v>
      </c>
    </row>
    <row r="893" spans="1:7" x14ac:dyDescent="0.3">
      <c r="A893" s="8">
        <v>3891</v>
      </c>
      <c r="B893" s="8">
        <v>10586</v>
      </c>
      <c r="C893" s="8">
        <v>204</v>
      </c>
      <c r="D893" s="10">
        <v>45517</v>
      </c>
      <c r="E893" s="8" t="s">
        <v>21407</v>
      </c>
      <c r="F893" s="8">
        <v>2</v>
      </c>
      <c r="G893" s="8" t="b">
        <f>IF(FACT_REVIEWS[[#This Row],[ProductRate]] &gt;= 4, TRUE, FALSE)</f>
        <v>0</v>
      </c>
    </row>
    <row r="894" spans="1:7" x14ac:dyDescent="0.3">
      <c r="A894" s="8">
        <v>3892</v>
      </c>
      <c r="B894" s="8">
        <v>10586</v>
      </c>
      <c r="C894" s="8">
        <v>206</v>
      </c>
      <c r="D894" s="10">
        <v>45444</v>
      </c>
      <c r="E894" s="8" t="s">
        <v>21408</v>
      </c>
      <c r="F894" s="8">
        <v>5</v>
      </c>
      <c r="G894" s="8" t="b">
        <f>IF(FACT_REVIEWS[[#This Row],[ProductRate]] &gt;= 4, TRUE, FALSE)</f>
        <v>1</v>
      </c>
    </row>
    <row r="895" spans="1:7" x14ac:dyDescent="0.3">
      <c r="A895" s="8">
        <v>3893</v>
      </c>
      <c r="B895" s="8">
        <v>10586</v>
      </c>
      <c r="C895" s="8">
        <v>273</v>
      </c>
      <c r="D895" s="10">
        <v>45557</v>
      </c>
      <c r="E895" s="8" t="s">
        <v>12524</v>
      </c>
      <c r="F895" s="8">
        <v>4</v>
      </c>
      <c r="G895" s="8" t="b">
        <f>IF(FACT_REVIEWS[[#This Row],[ProductRate]] &gt;= 4, TRUE, FALSE)</f>
        <v>1</v>
      </c>
    </row>
    <row r="896" spans="1:7" x14ac:dyDescent="0.3">
      <c r="A896" s="8">
        <v>3894</v>
      </c>
      <c r="B896" s="8">
        <v>10528</v>
      </c>
      <c r="C896" s="8">
        <v>217</v>
      </c>
      <c r="D896" s="10">
        <v>45558</v>
      </c>
      <c r="E896" s="8" t="s">
        <v>16063</v>
      </c>
      <c r="F896" s="8">
        <v>3</v>
      </c>
      <c r="G896" s="8" t="b">
        <f>IF(FACT_REVIEWS[[#This Row],[ProductRate]] &gt;= 4, TRUE, FALSE)</f>
        <v>0</v>
      </c>
    </row>
    <row r="897" spans="1:7" x14ac:dyDescent="0.3">
      <c r="A897" s="8">
        <v>3895</v>
      </c>
      <c r="B897" s="8">
        <v>10583</v>
      </c>
      <c r="C897" s="8">
        <v>249</v>
      </c>
      <c r="D897" s="10">
        <v>45548</v>
      </c>
      <c r="E897" s="8" t="s">
        <v>12008</v>
      </c>
      <c r="F897" s="8">
        <v>5</v>
      </c>
      <c r="G897" s="8" t="b">
        <f>IF(FACT_REVIEWS[[#This Row],[ProductRate]] &gt;= 4, TRUE, FALSE)</f>
        <v>1</v>
      </c>
    </row>
    <row r="898" spans="1:7" x14ac:dyDescent="0.3">
      <c r="A898" s="8">
        <v>3896</v>
      </c>
      <c r="B898" s="8">
        <v>10583</v>
      </c>
      <c r="C898" s="8">
        <v>272</v>
      </c>
      <c r="D898" s="10">
        <v>45224</v>
      </c>
      <c r="E898" s="8" t="s">
        <v>21409</v>
      </c>
      <c r="F898" s="8">
        <v>2</v>
      </c>
      <c r="G898" s="8" t="b">
        <f>IF(FACT_REVIEWS[[#This Row],[ProductRate]] &gt;= 4, TRUE, FALSE)</f>
        <v>0</v>
      </c>
    </row>
    <row r="899" spans="1:7" x14ac:dyDescent="0.3">
      <c r="A899" s="8">
        <v>3897</v>
      </c>
      <c r="B899" s="8">
        <v>10583</v>
      </c>
      <c r="C899" s="8">
        <v>265</v>
      </c>
      <c r="D899" s="10">
        <v>45486</v>
      </c>
      <c r="E899" s="8" t="s">
        <v>21410</v>
      </c>
      <c r="F899" s="8">
        <v>3</v>
      </c>
      <c r="G899" s="8" t="b">
        <f>IF(FACT_REVIEWS[[#This Row],[ProductRate]] &gt;= 4, TRUE, FALSE)</f>
        <v>0</v>
      </c>
    </row>
    <row r="900" spans="1:7" x14ac:dyDescent="0.3">
      <c r="A900" s="8">
        <v>3898</v>
      </c>
      <c r="B900" s="8">
        <v>10992</v>
      </c>
      <c r="C900" s="8">
        <v>232</v>
      </c>
      <c r="D900" s="10">
        <v>45535</v>
      </c>
      <c r="E900" s="8" t="s">
        <v>21411</v>
      </c>
      <c r="F900" s="8">
        <v>1</v>
      </c>
      <c r="G900" s="8" t="b">
        <f>IF(FACT_REVIEWS[[#This Row],[ProductRate]] &gt;= 4, TRUE, FALSE)</f>
        <v>0</v>
      </c>
    </row>
    <row r="901" spans="1:7" x14ac:dyDescent="0.3">
      <c r="A901" s="8">
        <v>3899</v>
      </c>
      <c r="B901" s="8">
        <v>10992</v>
      </c>
      <c r="C901" s="8">
        <v>210</v>
      </c>
      <c r="D901" s="10">
        <v>45481</v>
      </c>
      <c r="E901" s="8" t="s">
        <v>21412</v>
      </c>
      <c r="F901" s="8">
        <v>2</v>
      </c>
      <c r="G901" s="8" t="b">
        <f>IF(FACT_REVIEWS[[#This Row],[ProductRate]] &gt;= 4, TRUE, FALSE)</f>
        <v>0</v>
      </c>
    </row>
    <row r="902" spans="1:7" x14ac:dyDescent="0.3">
      <c r="A902" s="8">
        <v>3900</v>
      </c>
      <c r="B902" s="8">
        <v>10992</v>
      </c>
      <c r="C902" s="8">
        <v>229</v>
      </c>
      <c r="D902" s="10">
        <v>45021</v>
      </c>
      <c r="E902" s="8" t="s">
        <v>21413</v>
      </c>
      <c r="F902" s="8">
        <v>1</v>
      </c>
      <c r="G902" s="8" t="b">
        <f>IF(FACT_REVIEWS[[#This Row],[ProductRate]] &gt;= 4, TRUE, FALSE)</f>
        <v>0</v>
      </c>
    </row>
    <row r="903" spans="1:7" x14ac:dyDescent="0.3">
      <c r="A903" s="8">
        <v>3901</v>
      </c>
      <c r="B903" s="8">
        <v>10521</v>
      </c>
      <c r="C903" s="8">
        <v>233</v>
      </c>
      <c r="D903" s="10">
        <v>45558</v>
      </c>
      <c r="E903" s="8" t="s">
        <v>21414</v>
      </c>
      <c r="F903" s="8">
        <v>3</v>
      </c>
      <c r="G903" s="8" t="b">
        <f>IF(FACT_REVIEWS[[#This Row],[ProductRate]] &gt;= 4, TRUE, FALSE)</f>
        <v>0</v>
      </c>
    </row>
    <row r="904" spans="1:7" x14ac:dyDescent="0.3">
      <c r="A904" s="8">
        <v>3902</v>
      </c>
      <c r="B904" s="8">
        <v>10521</v>
      </c>
      <c r="C904" s="8">
        <v>201</v>
      </c>
      <c r="D904" s="10">
        <v>45556</v>
      </c>
      <c r="E904" s="8" t="s">
        <v>20126</v>
      </c>
      <c r="F904" s="8">
        <v>5</v>
      </c>
      <c r="G904" s="8" t="b">
        <f>IF(FACT_REVIEWS[[#This Row],[ProductRate]] &gt;= 4, TRUE, FALSE)</f>
        <v>1</v>
      </c>
    </row>
    <row r="905" spans="1:7" x14ac:dyDescent="0.3">
      <c r="A905" s="8">
        <v>3903</v>
      </c>
      <c r="B905" s="8">
        <v>10587</v>
      </c>
      <c r="C905" s="8">
        <v>200</v>
      </c>
      <c r="D905" s="10">
        <v>45533</v>
      </c>
      <c r="E905" s="8" t="s">
        <v>21415</v>
      </c>
      <c r="F905" s="8">
        <v>1</v>
      </c>
      <c r="G905" s="8" t="b">
        <f>IF(FACT_REVIEWS[[#This Row],[ProductRate]] &gt;= 4, TRUE, FALSE)</f>
        <v>0</v>
      </c>
    </row>
    <row r="906" spans="1:7" x14ac:dyDescent="0.3">
      <c r="A906" s="8">
        <v>3904</v>
      </c>
      <c r="B906" s="8">
        <v>10587</v>
      </c>
      <c r="C906" s="8">
        <v>237</v>
      </c>
      <c r="D906" s="10">
        <v>45545</v>
      </c>
      <c r="E906" s="8" t="s">
        <v>21416</v>
      </c>
      <c r="F906" s="8">
        <v>4</v>
      </c>
      <c r="G906" s="8" t="b">
        <f>IF(FACT_REVIEWS[[#This Row],[ProductRate]] &gt;= 4, TRUE, FALSE)</f>
        <v>1</v>
      </c>
    </row>
    <row r="907" spans="1:7" x14ac:dyDescent="0.3">
      <c r="A907" s="8">
        <v>3905</v>
      </c>
      <c r="B907" s="8">
        <v>10587</v>
      </c>
      <c r="C907" s="8">
        <v>239</v>
      </c>
      <c r="D907" s="10">
        <v>45503</v>
      </c>
      <c r="E907" s="8" t="s">
        <v>21417</v>
      </c>
      <c r="F907" s="8">
        <v>4</v>
      </c>
      <c r="G907" s="8" t="b">
        <f>IF(FACT_REVIEWS[[#This Row],[ProductRate]] &gt;= 4, TRUE, FALSE)</f>
        <v>1</v>
      </c>
    </row>
    <row r="908" spans="1:7" x14ac:dyDescent="0.3">
      <c r="A908" s="8">
        <v>3906</v>
      </c>
      <c r="B908" s="8">
        <v>10587</v>
      </c>
      <c r="C908" s="8">
        <v>248</v>
      </c>
      <c r="D908" s="10">
        <v>45418</v>
      </c>
      <c r="E908" s="8" t="s">
        <v>21418</v>
      </c>
      <c r="F908" s="8">
        <v>5</v>
      </c>
      <c r="G908" s="8" t="b">
        <f>IF(FACT_REVIEWS[[#This Row],[ProductRate]] &gt;= 4, TRUE, FALSE)</f>
        <v>1</v>
      </c>
    </row>
    <row r="909" spans="1:7" x14ac:dyDescent="0.3">
      <c r="A909" s="8">
        <v>3907</v>
      </c>
      <c r="B909" s="8">
        <v>10587</v>
      </c>
      <c r="C909" s="8">
        <v>267</v>
      </c>
      <c r="D909" s="10">
        <v>45403</v>
      </c>
      <c r="E909" s="8" t="s">
        <v>21419</v>
      </c>
      <c r="F909" s="8">
        <v>3</v>
      </c>
      <c r="G909" s="8" t="b">
        <f>IF(FACT_REVIEWS[[#This Row],[ProductRate]] &gt;= 4, TRUE, FALSE)</f>
        <v>0</v>
      </c>
    </row>
    <row r="910" spans="1:7" x14ac:dyDescent="0.3">
      <c r="A910" s="8">
        <v>3908</v>
      </c>
      <c r="B910" s="8">
        <v>10587</v>
      </c>
      <c r="C910" s="8">
        <v>211</v>
      </c>
      <c r="D910" s="10">
        <v>45521</v>
      </c>
      <c r="E910" s="8" t="s">
        <v>21420</v>
      </c>
      <c r="F910" s="8">
        <v>5</v>
      </c>
      <c r="G910" s="8" t="b">
        <f>IF(FACT_REVIEWS[[#This Row],[ProductRate]] &gt;= 4, TRUE, FALSE)</f>
        <v>1</v>
      </c>
    </row>
    <row r="911" spans="1:7" x14ac:dyDescent="0.3">
      <c r="A911" s="8">
        <v>3909</v>
      </c>
      <c r="B911" s="8">
        <v>10384</v>
      </c>
      <c r="C911" s="8">
        <v>231</v>
      </c>
      <c r="D911" s="10">
        <v>45462</v>
      </c>
      <c r="E911" s="8" t="s">
        <v>21421</v>
      </c>
      <c r="F911" s="8">
        <v>4</v>
      </c>
      <c r="G911" s="8" t="b">
        <f>IF(FACT_REVIEWS[[#This Row],[ProductRate]] &gt;= 4, TRUE, FALSE)</f>
        <v>1</v>
      </c>
    </row>
    <row r="912" spans="1:7" x14ac:dyDescent="0.3">
      <c r="A912" s="8">
        <v>3910</v>
      </c>
      <c r="B912" s="8">
        <v>10384</v>
      </c>
      <c r="C912" s="8">
        <v>228</v>
      </c>
      <c r="D912" s="10">
        <v>45559</v>
      </c>
      <c r="E912" s="8" t="s">
        <v>21422</v>
      </c>
      <c r="F912" s="8">
        <v>3</v>
      </c>
      <c r="G912" s="8" t="b">
        <f>IF(FACT_REVIEWS[[#This Row],[ProductRate]] &gt;= 4, TRUE, FALSE)</f>
        <v>0</v>
      </c>
    </row>
    <row r="913" spans="1:7" x14ac:dyDescent="0.3">
      <c r="A913" s="8">
        <v>3911</v>
      </c>
      <c r="B913" s="8">
        <v>10532</v>
      </c>
      <c r="C913" s="8">
        <v>248</v>
      </c>
      <c r="D913" s="10">
        <v>45538</v>
      </c>
      <c r="E913" s="8" t="s">
        <v>21423</v>
      </c>
      <c r="F913" s="8">
        <v>5</v>
      </c>
      <c r="G913" s="8" t="b">
        <f>IF(FACT_REVIEWS[[#This Row],[ProductRate]] &gt;= 4, TRUE, FALSE)</f>
        <v>1</v>
      </c>
    </row>
    <row r="914" spans="1:7" x14ac:dyDescent="0.3">
      <c r="A914" s="8">
        <v>3912</v>
      </c>
      <c r="B914" s="8">
        <v>10532</v>
      </c>
      <c r="C914" s="8">
        <v>241</v>
      </c>
      <c r="D914" s="10">
        <v>45540</v>
      </c>
      <c r="E914" s="8" t="s">
        <v>21424</v>
      </c>
      <c r="F914" s="8">
        <v>4</v>
      </c>
      <c r="G914" s="8" t="b">
        <f>IF(FACT_REVIEWS[[#This Row],[ProductRate]] &gt;= 4, TRUE, FALSE)</f>
        <v>1</v>
      </c>
    </row>
    <row r="915" spans="1:7" x14ac:dyDescent="0.3">
      <c r="A915" s="8">
        <v>3913</v>
      </c>
      <c r="B915" s="8">
        <v>10968</v>
      </c>
      <c r="C915" s="8">
        <v>222</v>
      </c>
      <c r="D915" s="10">
        <v>45014</v>
      </c>
      <c r="E915" s="8" t="s">
        <v>21425</v>
      </c>
      <c r="F915" s="8">
        <v>5</v>
      </c>
      <c r="G915" s="8" t="b">
        <f>IF(FACT_REVIEWS[[#This Row],[ProductRate]] &gt;= 4, TRUE, FALSE)</f>
        <v>1</v>
      </c>
    </row>
    <row r="916" spans="1:7" x14ac:dyDescent="0.3">
      <c r="A916" s="8">
        <v>3914</v>
      </c>
      <c r="B916" s="8">
        <v>10968</v>
      </c>
      <c r="C916" s="8">
        <v>212</v>
      </c>
      <c r="D916" s="10">
        <v>45559</v>
      </c>
      <c r="E916" s="8" t="s">
        <v>21426</v>
      </c>
      <c r="F916" s="8">
        <v>5</v>
      </c>
      <c r="G916" s="8" t="b">
        <f>IF(FACT_REVIEWS[[#This Row],[ProductRate]] &gt;= 4, TRUE, FALSE)</f>
        <v>1</v>
      </c>
    </row>
    <row r="917" spans="1:7" x14ac:dyDescent="0.3">
      <c r="A917" s="8">
        <v>3915</v>
      </c>
      <c r="B917" s="8">
        <v>10968</v>
      </c>
      <c r="C917" s="8">
        <v>290</v>
      </c>
      <c r="D917" s="10">
        <v>45513</v>
      </c>
      <c r="E917" s="8" t="s">
        <v>21427</v>
      </c>
      <c r="F917" s="8">
        <v>3</v>
      </c>
      <c r="G917" s="8" t="b">
        <f>IF(FACT_REVIEWS[[#This Row],[ProductRate]] &gt;= 4, TRUE, FALSE)</f>
        <v>0</v>
      </c>
    </row>
    <row r="918" spans="1:7" x14ac:dyDescent="0.3">
      <c r="A918" s="8">
        <v>3916</v>
      </c>
      <c r="B918" s="8">
        <v>10086</v>
      </c>
      <c r="C918" s="8">
        <v>254</v>
      </c>
      <c r="D918" s="10">
        <v>45560</v>
      </c>
      <c r="E918" s="8" t="s">
        <v>3473</v>
      </c>
      <c r="F918" s="8">
        <v>3</v>
      </c>
      <c r="G918" s="8" t="b">
        <f>IF(FACT_REVIEWS[[#This Row],[ProductRate]] &gt;= 4, TRUE, FALSE)</f>
        <v>0</v>
      </c>
    </row>
    <row r="919" spans="1:7" x14ac:dyDescent="0.3">
      <c r="A919" s="8">
        <v>3917</v>
      </c>
      <c r="B919" s="8">
        <v>10422</v>
      </c>
      <c r="C919" s="8">
        <v>241</v>
      </c>
      <c r="D919" s="10">
        <v>45554</v>
      </c>
      <c r="E919" s="8" t="s">
        <v>11346</v>
      </c>
      <c r="F919" s="8">
        <v>1</v>
      </c>
      <c r="G919" s="8" t="b">
        <f>IF(FACT_REVIEWS[[#This Row],[ProductRate]] &gt;= 4, TRUE, FALSE)</f>
        <v>0</v>
      </c>
    </row>
    <row r="920" spans="1:7" x14ac:dyDescent="0.3">
      <c r="A920" s="8">
        <v>3918</v>
      </c>
      <c r="B920" s="8">
        <v>10422</v>
      </c>
      <c r="C920" s="8">
        <v>249</v>
      </c>
      <c r="D920" s="10">
        <v>45558</v>
      </c>
      <c r="E920" s="8" t="s">
        <v>21428</v>
      </c>
      <c r="F920" s="8">
        <v>2</v>
      </c>
      <c r="G920" s="8" t="b">
        <f>IF(FACT_REVIEWS[[#This Row],[ProductRate]] &gt;= 4, TRUE, FALSE)</f>
        <v>0</v>
      </c>
    </row>
    <row r="921" spans="1:7" x14ac:dyDescent="0.3">
      <c r="A921" s="8">
        <v>3919</v>
      </c>
      <c r="B921" s="8">
        <v>10007</v>
      </c>
      <c r="C921" s="8">
        <v>228</v>
      </c>
      <c r="D921" s="10">
        <v>45419</v>
      </c>
      <c r="E921" s="8" t="s">
        <v>21429</v>
      </c>
      <c r="F921" s="8">
        <v>4</v>
      </c>
      <c r="G921" s="8" t="b">
        <f>IF(FACT_REVIEWS[[#This Row],[ProductRate]] &gt;= 4, TRUE, FALSE)</f>
        <v>1</v>
      </c>
    </row>
    <row r="922" spans="1:7" x14ac:dyDescent="0.3">
      <c r="A922" s="8">
        <v>3920</v>
      </c>
      <c r="B922" s="8">
        <v>10133</v>
      </c>
      <c r="C922" s="8">
        <v>264</v>
      </c>
      <c r="D922" s="10">
        <v>45554</v>
      </c>
      <c r="E922" s="8" t="s">
        <v>21430</v>
      </c>
      <c r="F922" s="8">
        <v>1</v>
      </c>
      <c r="G922" s="8" t="b">
        <f>IF(FACT_REVIEWS[[#This Row],[ProductRate]] &gt;= 4, TRUE, FALSE)</f>
        <v>0</v>
      </c>
    </row>
    <row r="923" spans="1:7" x14ac:dyDescent="0.3">
      <c r="A923" s="8">
        <v>3921</v>
      </c>
      <c r="B923" s="8">
        <v>10133</v>
      </c>
      <c r="C923" s="8">
        <v>234</v>
      </c>
      <c r="D923" s="10">
        <v>45557</v>
      </c>
      <c r="E923" s="8" t="s">
        <v>21431</v>
      </c>
      <c r="F923" s="8">
        <v>3</v>
      </c>
      <c r="G923" s="8" t="b">
        <f>IF(FACT_REVIEWS[[#This Row],[ProductRate]] &gt;= 4, TRUE, FALSE)</f>
        <v>0</v>
      </c>
    </row>
    <row r="924" spans="1:7" x14ac:dyDescent="0.3">
      <c r="A924" s="8">
        <v>3922</v>
      </c>
      <c r="B924" s="8">
        <v>10133</v>
      </c>
      <c r="C924" s="8">
        <v>259</v>
      </c>
      <c r="D924" s="10">
        <v>45337</v>
      </c>
      <c r="E924" s="8" t="s">
        <v>21432</v>
      </c>
      <c r="F924" s="8">
        <v>5</v>
      </c>
      <c r="G924" s="8" t="b">
        <f>IF(FACT_REVIEWS[[#This Row],[ProductRate]] &gt;= 4, TRUE, FALSE)</f>
        <v>1</v>
      </c>
    </row>
    <row r="925" spans="1:7" x14ac:dyDescent="0.3">
      <c r="A925" s="8">
        <v>3923</v>
      </c>
      <c r="B925" s="8">
        <v>10896</v>
      </c>
      <c r="C925" s="8">
        <v>280</v>
      </c>
      <c r="D925" s="10">
        <v>45557</v>
      </c>
      <c r="E925" s="8" t="s">
        <v>21433</v>
      </c>
      <c r="F925" s="8">
        <v>1</v>
      </c>
      <c r="G925" s="8" t="b">
        <f>IF(FACT_REVIEWS[[#This Row],[ProductRate]] &gt;= 4, TRUE, FALSE)</f>
        <v>0</v>
      </c>
    </row>
    <row r="926" spans="1:7" x14ac:dyDescent="0.3">
      <c r="A926" s="8">
        <v>3924</v>
      </c>
      <c r="B926" s="8">
        <v>10896</v>
      </c>
      <c r="C926" s="8">
        <v>220</v>
      </c>
      <c r="D926" s="10">
        <v>45528</v>
      </c>
      <c r="E926" s="8" t="s">
        <v>21434</v>
      </c>
      <c r="F926" s="8">
        <v>4</v>
      </c>
      <c r="G926" s="8" t="b">
        <f>IF(FACT_REVIEWS[[#This Row],[ProductRate]] &gt;= 4, TRUE, FALSE)</f>
        <v>1</v>
      </c>
    </row>
    <row r="927" spans="1:7" x14ac:dyDescent="0.3">
      <c r="A927" s="8">
        <v>3925</v>
      </c>
      <c r="B927" s="8">
        <v>10896</v>
      </c>
      <c r="C927" s="8">
        <v>231</v>
      </c>
      <c r="D927" s="10">
        <v>45511</v>
      </c>
      <c r="E927" s="8" t="s">
        <v>21435</v>
      </c>
      <c r="F927" s="8">
        <v>1</v>
      </c>
      <c r="G927" s="8" t="b">
        <f>IF(FACT_REVIEWS[[#This Row],[ProductRate]] &gt;= 4, TRUE, FALSE)</f>
        <v>0</v>
      </c>
    </row>
    <row r="928" spans="1:7" x14ac:dyDescent="0.3">
      <c r="A928" s="8">
        <v>3926</v>
      </c>
      <c r="B928" s="8">
        <v>10013</v>
      </c>
      <c r="C928" s="8">
        <v>265</v>
      </c>
      <c r="D928" s="10">
        <v>45558</v>
      </c>
      <c r="E928" s="8" t="s">
        <v>21436</v>
      </c>
      <c r="F928" s="8">
        <v>2</v>
      </c>
      <c r="G928" s="8" t="b">
        <f>IF(FACT_REVIEWS[[#This Row],[ProductRate]] &gt;= 4, TRUE, FALSE)</f>
        <v>0</v>
      </c>
    </row>
    <row r="929" spans="1:7" x14ac:dyDescent="0.3">
      <c r="A929" s="8">
        <v>3927</v>
      </c>
      <c r="B929" s="8">
        <v>10013</v>
      </c>
      <c r="C929" s="8">
        <v>292</v>
      </c>
      <c r="D929" s="10">
        <v>45468</v>
      </c>
      <c r="E929" s="8" t="s">
        <v>4395</v>
      </c>
      <c r="F929" s="8">
        <v>1</v>
      </c>
      <c r="G929" s="8" t="b">
        <f>IF(FACT_REVIEWS[[#This Row],[ProductRate]] &gt;= 4, TRUE, FALSE)</f>
        <v>0</v>
      </c>
    </row>
    <row r="930" spans="1:7" x14ac:dyDescent="0.3">
      <c r="A930" s="8">
        <v>3928</v>
      </c>
      <c r="B930" s="8">
        <v>10013</v>
      </c>
      <c r="C930" s="8">
        <v>233</v>
      </c>
      <c r="D930" s="10">
        <v>45554</v>
      </c>
      <c r="E930" s="8" t="s">
        <v>21437</v>
      </c>
      <c r="F930" s="8">
        <v>4</v>
      </c>
      <c r="G930" s="8" t="b">
        <f>IF(FACT_REVIEWS[[#This Row],[ProductRate]] &gt;= 4, TRUE, FALSE)</f>
        <v>1</v>
      </c>
    </row>
    <row r="931" spans="1:7" x14ac:dyDescent="0.3">
      <c r="A931" s="8">
        <v>3929</v>
      </c>
      <c r="B931" s="8">
        <v>10013</v>
      </c>
      <c r="C931" s="8">
        <v>295</v>
      </c>
      <c r="D931" s="10">
        <v>45558</v>
      </c>
      <c r="E931" s="8" t="s">
        <v>21438</v>
      </c>
      <c r="F931" s="8">
        <v>4</v>
      </c>
      <c r="G931" s="8" t="b">
        <f>IF(FACT_REVIEWS[[#This Row],[ProductRate]] &gt;= 4, TRUE, FALSE)</f>
        <v>1</v>
      </c>
    </row>
    <row r="932" spans="1:7" x14ac:dyDescent="0.3">
      <c r="A932" s="8">
        <v>3930</v>
      </c>
      <c r="B932" s="8">
        <v>10755</v>
      </c>
      <c r="C932" s="8">
        <v>260</v>
      </c>
      <c r="D932" s="10">
        <v>45535</v>
      </c>
      <c r="E932" s="8" t="s">
        <v>21439</v>
      </c>
      <c r="F932" s="8">
        <v>3</v>
      </c>
      <c r="G932" s="8" t="b">
        <f>IF(FACT_REVIEWS[[#This Row],[ProductRate]] &gt;= 4, TRUE, FALSE)</f>
        <v>0</v>
      </c>
    </row>
    <row r="933" spans="1:7" x14ac:dyDescent="0.3">
      <c r="A933" s="8">
        <v>3931</v>
      </c>
      <c r="B933" s="8">
        <v>10755</v>
      </c>
      <c r="C933" s="8">
        <v>283</v>
      </c>
      <c r="D933" s="10">
        <v>45555</v>
      </c>
      <c r="E933" s="8" t="s">
        <v>21440</v>
      </c>
      <c r="F933" s="8">
        <v>4</v>
      </c>
      <c r="G933" s="8" t="b">
        <f>IF(FACT_REVIEWS[[#This Row],[ProductRate]] &gt;= 4, TRUE, FALSE)</f>
        <v>1</v>
      </c>
    </row>
    <row r="934" spans="1:7" x14ac:dyDescent="0.3">
      <c r="A934" s="8">
        <v>3932</v>
      </c>
      <c r="B934" s="8">
        <v>10997</v>
      </c>
      <c r="C934" s="8">
        <v>257</v>
      </c>
      <c r="D934" s="10">
        <v>45519</v>
      </c>
      <c r="E934" s="8" t="s">
        <v>4381</v>
      </c>
      <c r="F934" s="8">
        <v>2</v>
      </c>
      <c r="G934" s="8" t="b">
        <f>IF(FACT_REVIEWS[[#This Row],[ProductRate]] &gt;= 4, TRUE, FALSE)</f>
        <v>0</v>
      </c>
    </row>
    <row r="935" spans="1:7" x14ac:dyDescent="0.3">
      <c r="A935" s="8">
        <v>3933</v>
      </c>
      <c r="B935" s="8">
        <v>10809</v>
      </c>
      <c r="C935" s="8">
        <v>234</v>
      </c>
      <c r="D935" s="10">
        <v>45554</v>
      </c>
      <c r="E935" s="8" t="s">
        <v>21441</v>
      </c>
      <c r="F935" s="8">
        <v>2</v>
      </c>
      <c r="G935" s="8" t="b">
        <f>IF(FACT_REVIEWS[[#This Row],[ProductRate]] &gt;= 4, TRUE, FALSE)</f>
        <v>0</v>
      </c>
    </row>
    <row r="936" spans="1:7" x14ac:dyDescent="0.3">
      <c r="A936" s="8">
        <v>3934</v>
      </c>
      <c r="B936" s="8">
        <v>10165</v>
      </c>
      <c r="C936" s="8">
        <v>229</v>
      </c>
      <c r="D936" s="10">
        <v>45548</v>
      </c>
      <c r="E936" s="8" t="s">
        <v>18417</v>
      </c>
      <c r="F936" s="8">
        <v>1</v>
      </c>
      <c r="G936" s="8" t="b">
        <f>IF(FACT_REVIEWS[[#This Row],[ProductRate]] &gt;= 4, TRUE, FALSE)</f>
        <v>0</v>
      </c>
    </row>
    <row r="937" spans="1:7" x14ac:dyDescent="0.3">
      <c r="A937" s="8">
        <v>3935</v>
      </c>
      <c r="B937" s="8">
        <v>10294</v>
      </c>
      <c r="C937" s="8">
        <v>247</v>
      </c>
      <c r="D937" s="10">
        <v>45530</v>
      </c>
      <c r="E937" s="8" t="s">
        <v>21442</v>
      </c>
      <c r="F937" s="8">
        <v>4</v>
      </c>
      <c r="G937" s="8" t="b">
        <f>IF(FACT_REVIEWS[[#This Row],[ProductRate]] &gt;= 4, TRUE, FALSE)</f>
        <v>1</v>
      </c>
    </row>
    <row r="938" spans="1:7" x14ac:dyDescent="0.3">
      <c r="A938" s="8">
        <v>3936</v>
      </c>
      <c r="B938" s="8">
        <v>10876</v>
      </c>
      <c r="C938" s="8">
        <v>237</v>
      </c>
      <c r="D938" s="10">
        <v>45559</v>
      </c>
      <c r="E938" s="8" t="s">
        <v>21443</v>
      </c>
      <c r="F938" s="8">
        <v>5</v>
      </c>
      <c r="G938" s="8" t="b">
        <f>IF(FACT_REVIEWS[[#This Row],[ProductRate]] &gt;= 4, TRUE, FALSE)</f>
        <v>1</v>
      </c>
    </row>
    <row r="939" spans="1:7" x14ac:dyDescent="0.3">
      <c r="A939" s="8">
        <v>3937</v>
      </c>
      <c r="B939" s="8">
        <v>10188</v>
      </c>
      <c r="C939" s="8">
        <v>253</v>
      </c>
      <c r="D939" s="10">
        <v>45505</v>
      </c>
      <c r="E939" s="8" t="s">
        <v>21444</v>
      </c>
      <c r="F939" s="8">
        <v>5</v>
      </c>
      <c r="G939" s="8" t="b">
        <f>IF(FACT_REVIEWS[[#This Row],[ProductRate]] &gt;= 4, TRUE, FALSE)</f>
        <v>1</v>
      </c>
    </row>
    <row r="940" spans="1:7" x14ac:dyDescent="0.3">
      <c r="A940" s="8">
        <v>3938</v>
      </c>
      <c r="B940" s="8">
        <v>10188</v>
      </c>
      <c r="C940" s="8">
        <v>230</v>
      </c>
      <c r="D940" s="10">
        <v>45353</v>
      </c>
      <c r="E940" s="8" t="s">
        <v>4203</v>
      </c>
      <c r="F940" s="8">
        <v>1</v>
      </c>
      <c r="G940" s="8" t="b">
        <f>IF(FACT_REVIEWS[[#This Row],[ProductRate]] &gt;= 4, TRUE, FALSE)</f>
        <v>0</v>
      </c>
    </row>
    <row r="941" spans="1:7" x14ac:dyDescent="0.3">
      <c r="A941" s="8">
        <v>3939</v>
      </c>
      <c r="B941" s="8">
        <v>10286</v>
      </c>
      <c r="C941" s="8">
        <v>208</v>
      </c>
      <c r="D941" s="10">
        <v>45545</v>
      </c>
      <c r="E941" s="8" t="s">
        <v>21445</v>
      </c>
      <c r="F941" s="8">
        <v>2</v>
      </c>
      <c r="G941" s="8" t="b">
        <f>IF(FACT_REVIEWS[[#This Row],[ProductRate]] &gt;= 4, TRUE, FALSE)</f>
        <v>0</v>
      </c>
    </row>
    <row r="942" spans="1:7" x14ac:dyDescent="0.3">
      <c r="A942" s="8">
        <v>3940</v>
      </c>
      <c r="B942" s="8">
        <v>10286</v>
      </c>
      <c r="C942" s="8">
        <v>276</v>
      </c>
      <c r="D942" s="10">
        <v>45370</v>
      </c>
      <c r="E942" s="8" t="s">
        <v>3620</v>
      </c>
      <c r="F942" s="8">
        <v>1</v>
      </c>
      <c r="G942" s="8" t="b">
        <f>IF(FACT_REVIEWS[[#This Row],[ProductRate]] &gt;= 4, TRUE, FALSE)</f>
        <v>0</v>
      </c>
    </row>
    <row r="943" spans="1:7" x14ac:dyDescent="0.3">
      <c r="A943" s="8">
        <v>3941</v>
      </c>
      <c r="B943" s="8">
        <v>10286</v>
      </c>
      <c r="C943" s="8">
        <v>240</v>
      </c>
      <c r="D943" s="10">
        <v>45356</v>
      </c>
      <c r="E943" s="8" t="s">
        <v>21446</v>
      </c>
      <c r="F943" s="8">
        <v>1</v>
      </c>
      <c r="G943" s="8" t="b">
        <f>IF(FACT_REVIEWS[[#This Row],[ProductRate]] &gt;= 4, TRUE, FALSE)</f>
        <v>0</v>
      </c>
    </row>
    <row r="944" spans="1:7" x14ac:dyDescent="0.3">
      <c r="A944" s="8">
        <v>3942</v>
      </c>
      <c r="B944" s="8">
        <v>10326</v>
      </c>
      <c r="C944" s="8">
        <v>259</v>
      </c>
      <c r="D944" s="10">
        <v>45331</v>
      </c>
      <c r="E944" s="8" t="s">
        <v>21447</v>
      </c>
      <c r="F944" s="8">
        <v>3</v>
      </c>
      <c r="G944" s="8" t="b">
        <f>IF(FACT_REVIEWS[[#This Row],[ProductRate]] &gt;= 4, TRUE, FALSE)</f>
        <v>0</v>
      </c>
    </row>
    <row r="945" spans="1:7" x14ac:dyDescent="0.3">
      <c r="A945" s="8">
        <v>3943</v>
      </c>
      <c r="B945" s="8">
        <v>10326</v>
      </c>
      <c r="C945" s="8">
        <v>240</v>
      </c>
      <c r="D945" s="10">
        <v>45397</v>
      </c>
      <c r="E945" s="8" t="s">
        <v>4406</v>
      </c>
      <c r="F945" s="8">
        <v>1</v>
      </c>
      <c r="G945" s="8" t="b">
        <f>IF(FACT_REVIEWS[[#This Row],[ProductRate]] &gt;= 4, TRUE, FALSE)</f>
        <v>0</v>
      </c>
    </row>
    <row r="946" spans="1:7" x14ac:dyDescent="0.3">
      <c r="A946" s="8">
        <v>3944</v>
      </c>
      <c r="B946" s="8">
        <v>10326</v>
      </c>
      <c r="C946" s="8">
        <v>275</v>
      </c>
      <c r="D946" s="10">
        <v>45557</v>
      </c>
      <c r="E946" s="8" t="s">
        <v>21448</v>
      </c>
      <c r="F946" s="8">
        <v>3</v>
      </c>
      <c r="G946" s="8" t="b">
        <f>IF(FACT_REVIEWS[[#This Row],[ProductRate]] &gt;= 4, TRUE, FALSE)</f>
        <v>0</v>
      </c>
    </row>
    <row r="947" spans="1:7" x14ac:dyDescent="0.3">
      <c r="A947" s="8">
        <v>3945</v>
      </c>
      <c r="B947" s="8">
        <v>10326</v>
      </c>
      <c r="C947" s="8">
        <v>253</v>
      </c>
      <c r="D947" s="10">
        <v>44995</v>
      </c>
      <c r="E947" s="8" t="s">
        <v>21449</v>
      </c>
      <c r="F947" s="8">
        <v>3</v>
      </c>
      <c r="G947" s="8" t="b">
        <f>IF(FACT_REVIEWS[[#This Row],[ProductRate]] &gt;= 4, TRUE, FALSE)</f>
        <v>0</v>
      </c>
    </row>
    <row r="948" spans="1:7" x14ac:dyDescent="0.3">
      <c r="A948" s="8">
        <v>3946</v>
      </c>
      <c r="B948" s="8">
        <v>10971</v>
      </c>
      <c r="C948" s="8">
        <v>258</v>
      </c>
      <c r="D948" s="10">
        <v>45559</v>
      </c>
      <c r="E948" s="8" t="s">
        <v>21450</v>
      </c>
      <c r="F948" s="8">
        <v>3</v>
      </c>
      <c r="G948" s="8" t="b">
        <f>IF(FACT_REVIEWS[[#This Row],[ProductRate]] &gt;= 4, TRUE, FALSE)</f>
        <v>0</v>
      </c>
    </row>
    <row r="949" spans="1:7" x14ac:dyDescent="0.3">
      <c r="A949" s="8">
        <v>3947</v>
      </c>
      <c r="B949" s="8">
        <v>10971</v>
      </c>
      <c r="C949" s="8">
        <v>270</v>
      </c>
      <c r="D949" s="10">
        <v>45544</v>
      </c>
      <c r="E949" s="8" t="s">
        <v>21451</v>
      </c>
      <c r="F949" s="8">
        <v>4</v>
      </c>
      <c r="G949" s="8" t="b">
        <f>IF(FACT_REVIEWS[[#This Row],[ProductRate]] &gt;= 4, TRUE, FALSE)</f>
        <v>1</v>
      </c>
    </row>
    <row r="950" spans="1:7" x14ac:dyDescent="0.3">
      <c r="A950" s="8">
        <v>3948</v>
      </c>
      <c r="B950" s="8">
        <v>10971</v>
      </c>
      <c r="C950" s="8">
        <v>251</v>
      </c>
      <c r="D950" s="10">
        <v>45541</v>
      </c>
      <c r="E950" s="8" t="s">
        <v>21452</v>
      </c>
      <c r="F950" s="8">
        <v>2</v>
      </c>
      <c r="G950" s="8" t="b">
        <f>IF(FACT_REVIEWS[[#This Row],[ProductRate]] &gt;= 4, TRUE, FALSE)</f>
        <v>0</v>
      </c>
    </row>
    <row r="951" spans="1:7" x14ac:dyDescent="0.3">
      <c r="A951" s="8">
        <v>3949</v>
      </c>
      <c r="B951" s="8">
        <v>10383</v>
      </c>
      <c r="C951" s="8">
        <v>252</v>
      </c>
      <c r="D951" s="10">
        <v>45560</v>
      </c>
      <c r="E951" s="8" t="s">
        <v>21453</v>
      </c>
      <c r="F951" s="8">
        <v>2</v>
      </c>
      <c r="G951" s="8" t="b">
        <f>IF(FACT_REVIEWS[[#This Row],[ProductRate]] &gt;= 4, TRUE, FALSE)</f>
        <v>0</v>
      </c>
    </row>
    <row r="952" spans="1:7" x14ac:dyDescent="0.3">
      <c r="A952" s="8">
        <v>3950</v>
      </c>
      <c r="B952" s="8">
        <v>10104</v>
      </c>
      <c r="C952" s="8">
        <v>256</v>
      </c>
      <c r="D952" s="10">
        <v>45546</v>
      </c>
      <c r="E952" s="8" t="s">
        <v>21454</v>
      </c>
      <c r="F952" s="8">
        <v>3</v>
      </c>
      <c r="G952" s="8" t="b">
        <f>IF(FACT_REVIEWS[[#This Row],[ProductRate]] &gt;= 4, TRUE, FALSE)</f>
        <v>0</v>
      </c>
    </row>
    <row r="953" spans="1:7" x14ac:dyDescent="0.3">
      <c r="A953" s="8">
        <v>3951</v>
      </c>
      <c r="B953" s="8">
        <v>10502</v>
      </c>
      <c r="C953" s="8">
        <v>200</v>
      </c>
      <c r="D953" s="10">
        <v>45419</v>
      </c>
      <c r="E953" s="8" t="s">
        <v>21455</v>
      </c>
      <c r="F953" s="8">
        <v>4</v>
      </c>
      <c r="G953" s="8" t="b">
        <f>IF(FACT_REVIEWS[[#This Row],[ProductRate]] &gt;= 4, TRUE, FALSE)</f>
        <v>1</v>
      </c>
    </row>
    <row r="954" spans="1:7" x14ac:dyDescent="0.3">
      <c r="A954" s="8">
        <v>3952</v>
      </c>
      <c r="B954" s="8">
        <v>10342</v>
      </c>
      <c r="C954" s="8">
        <v>214</v>
      </c>
      <c r="D954" s="10">
        <v>45469</v>
      </c>
      <c r="E954" s="8" t="s">
        <v>4551</v>
      </c>
      <c r="F954" s="8">
        <v>1</v>
      </c>
      <c r="G954" s="8" t="b">
        <f>IF(FACT_REVIEWS[[#This Row],[ProductRate]] &gt;= 4, TRUE, FALSE)</f>
        <v>0</v>
      </c>
    </row>
    <row r="955" spans="1:7" x14ac:dyDescent="0.3">
      <c r="A955" s="8">
        <v>3953</v>
      </c>
      <c r="B955" s="8">
        <v>10465</v>
      </c>
      <c r="C955" s="8">
        <v>234</v>
      </c>
      <c r="D955" s="10">
        <v>45327</v>
      </c>
      <c r="E955" s="8" t="s">
        <v>21456</v>
      </c>
      <c r="F955" s="8">
        <v>5</v>
      </c>
      <c r="G955" s="8" t="b">
        <f>IF(FACT_REVIEWS[[#This Row],[ProductRate]] &gt;= 4, TRUE, FALSE)</f>
        <v>1</v>
      </c>
    </row>
    <row r="956" spans="1:7" x14ac:dyDescent="0.3">
      <c r="A956" s="8">
        <v>3954</v>
      </c>
      <c r="B956" s="8">
        <v>10465</v>
      </c>
      <c r="C956" s="8">
        <v>223</v>
      </c>
      <c r="D956" s="10">
        <v>45444</v>
      </c>
      <c r="E956" s="8" t="s">
        <v>4654</v>
      </c>
      <c r="F956" s="8">
        <v>4</v>
      </c>
      <c r="G956" s="8" t="b">
        <f>IF(FACT_REVIEWS[[#This Row],[ProductRate]] &gt;= 4, TRUE, FALSE)</f>
        <v>1</v>
      </c>
    </row>
    <row r="957" spans="1:7" x14ac:dyDescent="0.3">
      <c r="A957" s="8">
        <v>3955</v>
      </c>
      <c r="B957" s="8">
        <v>10465</v>
      </c>
      <c r="C957" s="8">
        <v>224</v>
      </c>
      <c r="D957" s="10">
        <v>45273</v>
      </c>
      <c r="E957" s="8" t="s">
        <v>3509</v>
      </c>
      <c r="F957" s="8">
        <v>5</v>
      </c>
      <c r="G957" s="8" t="b">
        <f>IF(FACT_REVIEWS[[#This Row],[ProductRate]] &gt;= 4, TRUE, FALSE)</f>
        <v>1</v>
      </c>
    </row>
    <row r="958" spans="1:7" x14ac:dyDescent="0.3">
      <c r="A958" s="8">
        <v>3956</v>
      </c>
      <c r="B958" s="8">
        <v>10465</v>
      </c>
      <c r="C958" s="8">
        <v>242</v>
      </c>
      <c r="D958" s="10">
        <v>45559</v>
      </c>
      <c r="E958" s="8" t="s">
        <v>21457</v>
      </c>
      <c r="F958" s="8">
        <v>5</v>
      </c>
      <c r="G958" s="8" t="b">
        <f>IF(FACT_REVIEWS[[#This Row],[ProductRate]] &gt;= 4, TRUE, FALSE)</f>
        <v>1</v>
      </c>
    </row>
    <row r="959" spans="1:7" x14ac:dyDescent="0.3">
      <c r="A959" s="8">
        <v>3957</v>
      </c>
      <c r="B959" s="8">
        <v>10465</v>
      </c>
      <c r="C959" s="8">
        <v>233</v>
      </c>
      <c r="D959" s="10">
        <v>45287</v>
      </c>
      <c r="E959" s="8" t="s">
        <v>21458</v>
      </c>
      <c r="F959" s="8">
        <v>2</v>
      </c>
      <c r="G959" s="8" t="b">
        <f>IF(FACT_REVIEWS[[#This Row],[ProductRate]] &gt;= 4, TRUE, FALSE)</f>
        <v>0</v>
      </c>
    </row>
    <row r="960" spans="1:7" x14ac:dyDescent="0.3">
      <c r="A960" s="8">
        <v>3958</v>
      </c>
      <c r="B960" s="8">
        <v>10287</v>
      </c>
      <c r="C960" s="8">
        <v>245</v>
      </c>
      <c r="D960" s="10">
        <v>45212</v>
      </c>
      <c r="E960" s="8" t="s">
        <v>21459</v>
      </c>
      <c r="F960" s="8">
        <v>2</v>
      </c>
      <c r="G960" s="8" t="b">
        <f>IF(FACT_REVIEWS[[#This Row],[ProductRate]] &gt;= 4, TRUE, FALSE)</f>
        <v>0</v>
      </c>
    </row>
    <row r="961" spans="1:7" x14ac:dyDescent="0.3">
      <c r="A961" s="8">
        <v>3959</v>
      </c>
      <c r="B961" s="8">
        <v>10316</v>
      </c>
      <c r="C961" s="8">
        <v>299</v>
      </c>
      <c r="D961" s="10">
        <v>45535</v>
      </c>
      <c r="E961" s="8" t="s">
        <v>21460</v>
      </c>
      <c r="F961" s="8">
        <v>3</v>
      </c>
      <c r="G961" s="8" t="b">
        <f>IF(FACT_REVIEWS[[#This Row],[ProductRate]] &gt;= 4, TRUE, FALSE)</f>
        <v>0</v>
      </c>
    </row>
    <row r="962" spans="1:7" x14ac:dyDescent="0.3">
      <c r="A962" s="8">
        <v>3960</v>
      </c>
      <c r="B962" s="8">
        <v>10718</v>
      </c>
      <c r="C962" s="8">
        <v>218</v>
      </c>
      <c r="D962" s="10">
        <v>45350</v>
      </c>
      <c r="E962" s="8" t="s">
        <v>21461</v>
      </c>
      <c r="F962" s="8">
        <v>2</v>
      </c>
      <c r="G962" s="8" t="b">
        <f>IF(FACT_REVIEWS[[#This Row],[ProductRate]] &gt;= 4, TRUE, FALSE)</f>
        <v>0</v>
      </c>
    </row>
    <row r="963" spans="1:7" x14ac:dyDescent="0.3">
      <c r="A963" s="8">
        <v>3961</v>
      </c>
      <c r="B963" s="8">
        <v>10709</v>
      </c>
      <c r="C963" s="8">
        <v>268</v>
      </c>
      <c r="D963" s="10">
        <v>45551</v>
      </c>
      <c r="E963" s="8" t="s">
        <v>17036</v>
      </c>
      <c r="F963" s="8">
        <v>2</v>
      </c>
      <c r="G963" s="8" t="b">
        <f>IF(FACT_REVIEWS[[#This Row],[ProductRate]] &gt;= 4, TRUE, FALSE)</f>
        <v>0</v>
      </c>
    </row>
    <row r="964" spans="1:7" x14ac:dyDescent="0.3">
      <c r="A964" s="8">
        <v>3962</v>
      </c>
      <c r="B964" s="8">
        <v>10709</v>
      </c>
      <c r="C964" s="8">
        <v>202</v>
      </c>
      <c r="D964" s="10">
        <v>45479</v>
      </c>
      <c r="E964" s="8" t="s">
        <v>21462</v>
      </c>
      <c r="F964" s="8">
        <v>2</v>
      </c>
      <c r="G964" s="8" t="b">
        <f>IF(FACT_REVIEWS[[#This Row],[ProductRate]] &gt;= 4, TRUE, FALSE)</f>
        <v>0</v>
      </c>
    </row>
    <row r="965" spans="1:7" x14ac:dyDescent="0.3">
      <c r="A965" s="8">
        <v>3963</v>
      </c>
      <c r="B965" s="8">
        <v>10709</v>
      </c>
      <c r="C965" s="8">
        <v>263</v>
      </c>
      <c r="D965" s="10">
        <v>45526</v>
      </c>
      <c r="E965" s="8" t="s">
        <v>21463</v>
      </c>
      <c r="F965" s="8">
        <v>5</v>
      </c>
      <c r="G965" s="8" t="b">
        <f>IF(FACT_REVIEWS[[#This Row],[ProductRate]] &gt;= 4, TRUE, FALSE)</f>
        <v>1</v>
      </c>
    </row>
    <row r="966" spans="1:7" x14ac:dyDescent="0.3">
      <c r="A966" s="8">
        <v>3964</v>
      </c>
      <c r="B966" s="8">
        <v>10709</v>
      </c>
      <c r="C966" s="8">
        <v>201</v>
      </c>
      <c r="D966" s="10">
        <v>45482</v>
      </c>
      <c r="E966" s="8" t="s">
        <v>21464</v>
      </c>
      <c r="F966" s="8">
        <v>3</v>
      </c>
      <c r="G966" s="8" t="b">
        <f>IF(FACT_REVIEWS[[#This Row],[ProductRate]] &gt;= 4, TRUE, FALSE)</f>
        <v>0</v>
      </c>
    </row>
    <row r="967" spans="1:7" x14ac:dyDescent="0.3">
      <c r="A967" s="8">
        <v>3965</v>
      </c>
      <c r="B967" s="8">
        <v>10709</v>
      </c>
      <c r="C967" s="8">
        <v>299</v>
      </c>
      <c r="D967" s="10">
        <v>45397</v>
      </c>
      <c r="E967" s="8" t="s">
        <v>21465</v>
      </c>
      <c r="F967" s="8">
        <v>5</v>
      </c>
      <c r="G967" s="8" t="b">
        <f>IF(FACT_REVIEWS[[#This Row],[ProductRate]] &gt;= 4, TRUE, FALSE)</f>
        <v>1</v>
      </c>
    </row>
    <row r="968" spans="1:7" x14ac:dyDescent="0.3">
      <c r="A968" s="8">
        <v>3966</v>
      </c>
      <c r="B968" s="8">
        <v>10709</v>
      </c>
      <c r="C968" s="8">
        <v>266</v>
      </c>
      <c r="D968" s="10">
        <v>45452</v>
      </c>
      <c r="E968" s="8" t="s">
        <v>21466</v>
      </c>
      <c r="F968" s="8">
        <v>4</v>
      </c>
      <c r="G968" s="8" t="b">
        <f>IF(FACT_REVIEWS[[#This Row],[ProductRate]] &gt;= 4, TRUE, FALSE)</f>
        <v>1</v>
      </c>
    </row>
    <row r="969" spans="1:7" x14ac:dyDescent="0.3">
      <c r="A969" s="8">
        <v>3967</v>
      </c>
      <c r="B969" s="8">
        <v>10697</v>
      </c>
      <c r="C969" s="8">
        <v>298</v>
      </c>
      <c r="D969" s="10">
        <v>45515</v>
      </c>
      <c r="E969" s="8" t="s">
        <v>21467</v>
      </c>
      <c r="F969" s="8">
        <v>1</v>
      </c>
      <c r="G969" s="8" t="b">
        <f>IF(FACT_REVIEWS[[#This Row],[ProductRate]] &gt;= 4, TRUE, FALSE)</f>
        <v>0</v>
      </c>
    </row>
    <row r="970" spans="1:7" x14ac:dyDescent="0.3">
      <c r="A970" s="8">
        <v>3968</v>
      </c>
      <c r="B970" s="8">
        <v>10073</v>
      </c>
      <c r="C970" s="8">
        <v>234</v>
      </c>
      <c r="D970" s="10">
        <v>45228</v>
      </c>
      <c r="E970" s="8" t="s">
        <v>21468</v>
      </c>
      <c r="F970" s="8">
        <v>2</v>
      </c>
      <c r="G970" s="8" t="b">
        <f>IF(FACT_REVIEWS[[#This Row],[ProductRate]] &gt;= 4, TRUE, FALSE)</f>
        <v>0</v>
      </c>
    </row>
    <row r="971" spans="1:7" x14ac:dyDescent="0.3">
      <c r="A971" s="8">
        <v>3969</v>
      </c>
      <c r="B971" s="8">
        <v>10073</v>
      </c>
      <c r="C971" s="8">
        <v>204</v>
      </c>
      <c r="D971" s="10">
        <v>45408</v>
      </c>
      <c r="E971" s="8" t="s">
        <v>4512</v>
      </c>
      <c r="F971" s="8">
        <v>2</v>
      </c>
      <c r="G971" s="8" t="b">
        <f>IF(FACT_REVIEWS[[#This Row],[ProductRate]] &gt;= 4, TRUE, FALSE)</f>
        <v>0</v>
      </c>
    </row>
    <row r="972" spans="1:7" x14ac:dyDescent="0.3">
      <c r="A972" s="8">
        <v>3970</v>
      </c>
      <c r="B972" s="8">
        <v>10073</v>
      </c>
      <c r="C972" s="8">
        <v>273</v>
      </c>
      <c r="D972" s="10">
        <v>45432</v>
      </c>
      <c r="E972" s="8" t="s">
        <v>14431</v>
      </c>
      <c r="F972" s="8">
        <v>2</v>
      </c>
      <c r="G972" s="8" t="b">
        <f>IF(FACT_REVIEWS[[#This Row],[ProductRate]] &gt;= 4, TRUE, FALSE)</f>
        <v>0</v>
      </c>
    </row>
    <row r="973" spans="1:7" x14ac:dyDescent="0.3">
      <c r="A973" s="8">
        <v>3971</v>
      </c>
      <c r="B973" s="8">
        <v>10186</v>
      </c>
      <c r="C973" s="8">
        <v>228</v>
      </c>
      <c r="D973" s="10">
        <v>45538</v>
      </c>
      <c r="E973" s="8" t="s">
        <v>21469</v>
      </c>
      <c r="F973" s="8">
        <v>1</v>
      </c>
      <c r="G973" s="8" t="b">
        <f>IF(FACT_REVIEWS[[#This Row],[ProductRate]] &gt;= 4, TRUE, FALSE)</f>
        <v>0</v>
      </c>
    </row>
    <row r="974" spans="1:7" x14ac:dyDescent="0.3">
      <c r="A974" s="8">
        <v>3972</v>
      </c>
      <c r="B974" s="8">
        <v>10854</v>
      </c>
      <c r="C974" s="8">
        <v>271</v>
      </c>
      <c r="D974" s="10">
        <v>45536</v>
      </c>
      <c r="E974" s="8" t="s">
        <v>21470</v>
      </c>
      <c r="F974" s="8">
        <v>5</v>
      </c>
      <c r="G974" s="8" t="b">
        <f>IF(FACT_REVIEWS[[#This Row],[ProductRate]] &gt;= 4, TRUE, FALSE)</f>
        <v>1</v>
      </c>
    </row>
    <row r="975" spans="1:7" x14ac:dyDescent="0.3">
      <c r="A975" s="8">
        <v>3973</v>
      </c>
      <c r="B975" s="8">
        <v>10107</v>
      </c>
      <c r="C975" s="8">
        <v>227</v>
      </c>
      <c r="D975" s="10">
        <v>45520</v>
      </c>
      <c r="E975" s="8" t="s">
        <v>4367</v>
      </c>
      <c r="F975" s="8">
        <v>4</v>
      </c>
      <c r="G975" s="8" t="b">
        <f>IF(FACT_REVIEWS[[#This Row],[ProductRate]] &gt;= 4, TRUE, FALSE)</f>
        <v>1</v>
      </c>
    </row>
    <row r="976" spans="1:7" x14ac:dyDescent="0.3">
      <c r="A976" s="8">
        <v>3974</v>
      </c>
      <c r="B976" s="8">
        <v>10062</v>
      </c>
      <c r="C976" s="8">
        <v>242</v>
      </c>
      <c r="D976" s="10">
        <v>45559</v>
      </c>
      <c r="E976" s="8" t="s">
        <v>21471</v>
      </c>
      <c r="F976" s="8">
        <v>5</v>
      </c>
      <c r="G976" s="8" t="b">
        <f>IF(FACT_REVIEWS[[#This Row],[ProductRate]] &gt;= 4, TRUE, FALSE)</f>
        <v>1</v>
      </c>
    </row>
    <row r="977" spans="1:7" x14ac:dyDescent="0.3">
      <c r="A977" s="8">
        <v>3975</v>
      </c>
      <c r="B977" s="8">
        <v>10062</v>
      </c>
      <c r="C977" s="8">
        <v>285</v>
      </c>
      <c r="D977" s="10">
        <v>45355</v>
      </c>
      <c r="E977" s="8" t="s">
        <v>21472</v>
      </c>
      <c r="F977" s="8">
        <v>5</v>
      </c>
      <c r="G977" s="8" t="b">
        <f>IF(FACT_REVIEWS[[#This Row],[ProductRate]] &gt;= 4, TRUE, FALSE)</f>
        <v>1</v>
      </c>
    </row>
    <row r="978" spans="1:7" x14ac:dyDescent="0.3">
      <c r="A978" s="8">
        <v>3976</v>
      </c>
      <c r="B978" s="8">
        <v>10062</v>
      </c>
      <c r="C978" s="8">
        <v>273</v>
      </c>
      <c r="D978" s="10">
        <v>45387</v>
      </c>
      <c r="E978" s="8" t="s">
        <v>21473</v>
      </c>
      <c r="F978" s="8">
        <v>1</v>
      </c>
      <c r="G978" s="8" t="b">
        <f>IF(FACT_REVIEWS[[#This Row],[ProductRate]] &gt;= 4, TRUE, FALSE)</f>
        <v>0</v>
      </c>
    </row>
    <row r="979" spans="1:7" x14ac:dyDescent="0.3">
      <c r="A979" s="8">
        <v>3977</v>
      </c>
      <c r="B979" s="8">
        <v>10572</v>
      </c>
      <c r="C979" s="8">
        <v>227</v>
      </c>
      <c r="D979" s="10">
        <v>45539</v>
      </c>
      <c r="E979" s="8" t="s">
        <v>15066</v>
      </c>
      <c r="F979" s="8">
        <v>2</v>
      </c>
      <c r="G979" s="8" t="b">
        <f>IF(FACT_REVIEWS[[#This Row],[ProductRate]] &gt;= 4, TRUE, FALSE)</f>
        <v>0</v>
      </c>
    </row>
    <row r="980" spans="1:7" x14ac:dyDescent="0.3">
      <c r="A980" s="8">
        <v>3978</v>
      </c>
      <c r="B980" s="8">
        <v>10638</v>
      </c>
      <c r="C980" s="8">
        <v>267</v>
      </c>
      <c r="D980" s="10">
        <v>45516</v>
      </c>
      <c r="E980" s="8" t="s">
        <v>21474</v>
      </c>
      <c r="F980" s="8">
        <v>4</v>
      </c>
      <c r="G980" s="8" t="b">
        <f>IF(FACT_REVIEWS[[#This Row],[ProductRate]] &gt;= 4, TRUE, FALSE)</f>
        <v>1</v>
      </c>
    </row>
    <row r="981" spans="1:7" x14ac:dyDescent="0.3">
      <c r="A981" s="8">
        <v>3979</v>
      </c>
      <c r="B981" s="8">
        <v>10638</v>
      </c>
      <c r="C981" s="8">
        <v>202</v>
      </c>
      <c r="D981" s="10">
        <v>45469</v>
      </c>
      <c r="E981" s="8" t="s">
        <v>21475</v>
      </c>
      <c r="F981" s="8">
        <v>2</v>
      </c>
      <c r="G981" s="8" t="b">
        <f>IF(FACT_REVIEWS[[#This Row],[ProductRate]] &gt;= 4, TRUE, FALSE)</f>
        <v>0</v>
      </c>
    </row>
    <row r="982" spans="1:7" x14ac:dyDescent="0.3">
      <c r="A982" s="8">
        <v>3980</v>
      </c>
      <c r="B982" s="8">
        <v>10638</v>
      </c>
      <c r="C982" s="8">
        <v>254</v>
      </c>
      <c r="D982" s="10">
        <v>45366</v>
      </c>
      <c r="E982" s="8" t="s">
        <v>21476</v>
      </c>
      <c r="F982" s="8">
        <v>4</v>
      </c>
      <c r="G982" s="8" t="b">
        <f>IF(FACT_REVIEWS[[#This Row],[ProductRate]] &gt;= 4, TRUE, FALSE)</f>
        <v>1</v>
      </c>
    </row>
    <row r="983" spans="1:7" x14ac:dyDescent="0.3">
      <c r="A983" s="8">
        <v>3981</v>
      </c>
      <c r="B983" s="8">
        <v>10466</v>
      </c>
      <c r="C983" s="8">
        <v>278</v>
      </c>
      <c r="D983" s="10">
        <v>45214</v>
      </c>
      <c r="E983" s="8" t="s">
        <v>21477</v>
      </c>
      <c r="F983" s="8">
        <v>3</v>
      </c>
      <c r="G983" s="8" t="b">
        <f>IF(FACT_REVIEWS[[#This Row],[ProductRate]] &gt;= 4, TRUE, FALSE)</f>
        <v>0</v>
      </c>
    </row>
    <row r="984" spans="1:7" x14ac:dyDescent="0.3">
      <c r="A984" s="8">
        <v>3982</v>
      </c>
      <c r="B984" s="8">
        <v>10277</v>
      </c>
      <c r="C984" s="8">
        <v>213</v>
      </c>
      <c r="D984" s="10">
        <v>45243</v>
      </c>
      <c r="E984" s="8" t="s">
        <v>21478</v>
      </c>
      <c r="F984" s="8">
        <v>4</v>
      </c>
      <c r="G984" s="8" t="b">
        <f>IF(FACT_REVIEWS[[#This Row],[ProductRate]] &gt;= 4, TRUE, FALSE)</f>
        <v>1</v>
      </c>
    </row>
    <row r="985" spans="1:7" x14ac:dyDescent="0.3">
      <c r="A985" s="8">
        <v>3983</v>
      </c>
      <c r="B985" s="8">
        <v>10857</v>
      </c>
      <c r="C985" s="8">
        <v>212</v>
      </c>
      <c r="D985" s="10">
        <v>45552</v>
      </c>
      <c r="E985" s="8" t="s">
        <v>14814</v>
      </c>
      <c r="F985" s="8">
        <v>3</v>
      </c>
      <c r="G985" s="8" t="b">
        <f>IF(FACT_REVIEWS[[#This Row],[ProductRate]] &gt;= 4, TRUE, FALSE)</f>
        <v>0</v>
      </c>
    </row>
    <row r="986" spans="1:7" x14ac:dyDescent="0.3">
      <c r="A986" s="8">
        <v>3984</v>
      </c>
      <c r="B986" s="8">
        <v>10857</v>
      </c>
      <c r="C986" s="8">
        <v>273</v>
      </c>
      <c r="D986" s="10">
        <v>45544</v>
      </c>
      <c r="E986" s="8" t="s">
        <v>21479</v>
      </c>
      <c r="F986" s="8">
        <v>1</v>
      </c>
      <c r="G986" s="8" t="b">
        <f>IF(FACT_REVIEWS[[#This Row],[ProductRate]] &gt;= 4, TRUE, FALSE)</f>
        <v>0</v>
      </c>
    </row>
    <row r="987" spans="1:7" x14ac:dyDescent="0.3">
      <c r="A987" s="8">
        <v>3985</v>
      </c>
      <c r="B987" s="8">
        <v>10857</v>
      </c>
      <c r="C987" s="8">
        <v>246</v>
      </c>
      <c r="D987" s="10">
        <v>45557</v>
      </c>
      <c r="E987" s="8" t="s">
        <v>21480</v>
      </c>
      <c r="F987" s="8">
        <v>1</v>
      </c>
      <c r="G987" s="8" t="b">
        <f>IF(FACT_REVIEWS[[#This Row],[ProductRate]] &gt;= 4, TRUE, FALSE)</f>
        <v>0</v>
      </c>
    </row>
    <row r="988" spans="1:7" x14ac:dyDescent="0.3">
      <c r="A988" s="8">
        <v>3986</v>
      </c>
      <c r="B988" s="8">
        <v>10601</v>
      </c>
      <c r="C988" s="8">
        <v>289</v>
      </c>
      <c r="D988" s="10">
        <v>45556</v>
      </c>
      <c r="E988" s="8" t="s">
        <v>21481</v>
      </c>
      <c r="F988" s="8">
        <v>3</v>
      </c>
      <c r="G988" s="8" t="b">
        <f>IF(FACT_REVIEWS[[#This Row],[ProductRate]] &gt;= 4, TRUE, FALSE)</f>
        <v>0</v>
      </c>
    </row>
    <row r="989" spans="1:7" x14ac:dyDescent="0.3">
      <c r="A989" s="8">
        <v>3987</v>
      </c>
      <c r="B989" s="8">
        <v>10601</v>
      </c>
      <c r="C989" s="8">
        <v>255</v>
      </c>
      <c r="D989" s="10">
        <v>45480</v>
      </c>
      <c r="E989" s="8" t="s">
        <v>21482</v>
      </c>
      <c r="F989" s="8">
        <v>3</v>
      </c>
      <c r="G989" s="8" t="b">
        <f>IF(FACT_REVIEWS[[#This Row],[ProductRate]] &gt;= 4, TRUE, FALSE)</f>
        <v>0</v>
      </c>
    </row>
    <row r="990" spans="1:7" x14ac:dyDescent="0.3">
      <c r="A990" s="8">
        <v>3988</v>
      </c>
      <c r="B990" s="8">
        <v>10601</v>
      </c>
      <c r="C990" s="8">
        <v>278</v>
      </c>
      <c r="D990" s="10">
        <v>45415</v>
      </c>
      <c r="E990" s="8" t="s">
        <v>21483</v>
      </c>
      <c r="F990" s="8">
        <v>3</v>
      </c>
      <c r="G990" s="8" t="b">
        <f>IF(FACT_REVIEWS[[#This Row],[ProductRate]] &gt;= 4, TRUE, FALSE)</f>
        <v>0</v>
      </c>
    </row>
    <row r="991" spans="1:7" x14ac:dyDescent="0.3">
      <c r="A991" s="8">
        <v>3989</v>
      </c>
      <c r="B991" s="8">
        <v>10601</v>
      </c>
      <c r="C991" s="8">
        <v>297</v>
      </c>
      <c r="D991" s="10">
        <v>45392</v>
      </c>
      <c r="E991" s="8" t="s">
        <v>4283</v>
      </c>
      <c r="F991" s="8">
        <v>4</v>
      </c>
      <c r="G991" s="8" t="b">
        <f>IF(FACT_REVIEWS[[#This Row],[ProductRate]] &gt;= 4, TRUE, FALSE)</f>
        <v>1</v>
      </c>
    </row>
    <row r="992" spans="1:7" x14ac:dyDescent="0.3">
      <c r="A992" s="8">
        <v>3990</v>
      </c>
      <c r="B992" s="8">
        <v>10727</v>
      </c>
      <c r="C992" s="8">
        <v>201</v>
      </c>
      <c r="D992" s="10">
        <v>45549</v>
      </c>
      <c r="E992" s="8" t="s">
        <v>21484</v>
      </c>
      <c r="F992" s="8">
        <v>2</v>
      </c>
      <c r="G992" s="8" t="b">
        <f>IF(FACT_REVIEWS[[#This Row],[ProductRate]] &gt;= 4, TRUE, FALSE)</f>
        <v>0</v>
      </c>
    </row>
    <row r="993" spans="1:7" x14ac:dyDescent="0.3">
      <c r="A993" s="8">
        <v>3991</v>
      </c>
      <c r="B993" s="8">
        <v>10881</v>
      </c>
      <c r="C993" s="8">
        <v>247</v>
      </c>
      <c r="D993" s="10">
        <v>45531</v>
      </c>
      <c r="E993" s="8" t="s">
        <v>21485</v>
      </c>
      <c r="F993" s="8">
        <v>3</v>
      </c>
      <c r="G993" s="8" t="b">
        <f>IF(FACT_REVIEWS[[#This Row],[ProductRate]] &gt;= 4, TRUE, FALSE)</f>
        <v>0</v>
      </c>
    </row>
    <row r="994" spans="1:7" x14ac:dyDescent="0.3">
      <c r="A994" s="8">
        <v>3992</v>
      </c>
      <c r="B994" s="8">
        <v>10158</v>
      </c>
      <c r="C994" s="8">
        <v>287</v>
      </c>
      <c r="D994" s="10">
        <v>45527</v>
      </c>
      <c r="E994" s="8" t="s">
        <v>4378</v>
      </c>
      <c r="F994" s="8">
        <v>3</v>
      </c>
      <c r="G994" s="8" t="b">
        <f>IF(FACT_REVIEWS[[#This Row],[ProductRate]] &gt;= 4, TRUE, FALSE)</f>
        <v>0</v>
      </c>
    </row>
    <row r="995" spans="1:7" x14ac:dyDescent="0.3">
      <c r="A995" s="8">
        <v>3993</v>
      </c>
      <c r="B995" s="8">
        <v>10158</v>
      </c>
      <c r="C995" s="8">
        <v>261</v>
      </c>
      <c r="D995" s="10">
        <v>45548</v>
      </c>
      <c r="E995" s="8" t="s">
        <v>17439</v>
      </c>
      <c r="F995" s="8">
        <v>2</v>
      </c>
      <c r="G995" s="8" t="b">
        <f>IF(FACT_REVIEWS[[#This Row],[ProductRate]] &gt;= 4, TRUE, FALSE)</f>
        <v>0</v>
      </c>
    </row>
    <row r="996" spans="1:7" x14ac:dyDescent="0.3">
      <c r="A996" s="8">
        <v>3994</v>
      </c>
      <c r="B996" s="8">
        <v>10899</v>
      </c>
      <c r="C996" s="8">
        <v>243</v>
      </c>
      <c r="D996" s="10">
        <v>45429</v>
      </c>
      <c r="E996" s="8" t="s">
        <v>21486</v>
      </c>
      <c r="F996" s="8">
        <v>1</v>
      </c>
      <c r="G996" s="8" t="b">
        <f>IF(FACT_REVIEWS[[#This Row],[ProductRate]] &gt;= 4, TRUE, FALSE)</f>
        <v>0</v>
      </c>
    </row>
    <row r="997" spans="1:7" x14ac:dyDescent="0.3">
      <c r="A997" s="8">
        <v>3995</v>
      </c>
      <c r="B997" s="8">
        <v>10894</v>
      </c>
      <c r="C997" s="8">
        <v>241</v>
      </c>
      <c r="D997" s="10">
        <v>44991</v>
      </c>
      <c r="E997" s="8" t="s">
        <v>21487</v>
      </c>
      <c r="F997" s="8">
        <v>3</v>
      </c>
      <c r="G997" s="8" t="b">
        <f>IF(FACT_REVIEWS[[#This Row],[ProductRate]] &gt;= 4, TRUE, FALSE)</f>
        <v>0</v>
      </c>
    </row>
    <row r="998" spans="1:7" x14ac:dyDescent="0.3">
      <c r="A998" s="8">
        <v>3996</v>
      </c>
      <c r="B998" s="8">
        <v>10176</v>
      </c>
      <c r="C998" s="8">
        <v>293</v>
      </c>
      <c r="D998" s="10">
        <v>45557</v>
      </c>
      <c r="E998" s="8" t="s">
        <v>11715</v>
      </c>
      <c r="F998" s="8">
        <v>1</v>
      </c>
      <c r="G998" s="8" t="b">
        <f>IF(FACT_REVIEWS[[#This Row],[ProductRate]] &gt;= 4, TRUE, FALSE)</f>
        <v>0</v>
      </c>
    </row>
    <row r="999" spans="1:7" x14ac:dyDescent="0.3">
      <c r="A999" s="8">
        <v>3997</v>
      </c>
      <c r="B999" s="8">
        <v>10176</v>
      </c>
      <c r="C999" s="8">
        <v>295</v>
      </c>
      <c r="D999" s="10">
        <v>45463</v>
      </c>
      <c r="E999" s="8" t="s">
        <v>21488</v>
      </c>
      <c r="F999" s="8">
        <v>4</v>
      </c>
      <c r="G999" s="8" t="b">
        <f>IF(FACT_REVIEWS[[#This Row],[ProductRate]] &gt;= 4, TRUE, FALSE)</f>
        <v>1</v>
      </c>
    </row>
    <row r="1000" spans="1:7" x14ac:dyDescent="0.3">
      <c r="A1000" s="8">
        <v>3998</v>
      </c>
      <c r="B1000" s="8">
        <v>10176</v>
      </c>
      <c r="C1000" s="8">
        <v>249</v>
      </c>
      <c r="D1000" s="10">
        <v>45406</v>
      </c>
      <c r="E1000" s="8" t="s">
        <v>21489</v>
      </c>
      <c r="F1000" s="8">
        <v>1</v>
      </c>
      <c r="G1000" s="8" t="b">
        <f>IF(FACT_REVIEWS[[#This Row],[ProductRate]] &gt;= 4, TRUE, FALSE)</f>
        <v>0</v>
      </c>
    </row>
    <row r="1001" spans="1:7" x14ac:dyDescent="0.3">
      <c r="A1001" s="8">
        <v>3999</v>
      </c>
      <c r="B1001" s="8">
        <v>10840</v>
      </c>
      <c r="C1001" s="8">
        <v>296</v>
      </c>
      <c r="D1001" s="10">
        <v>45552</v>
      </c>
      <c r="E1001" s="8" t="s">
        <v>18636</v>
      </c>
      <c r="F1001" s="8">
        <v>2</v>
      </c>
      <c r="G1001" s="8" t="b">
        <f>IF(FACT_REVIEWS[[#This Row],[ProductRate]] &gt;= 4, TRUE, FALSE)</f>
        <v>0</v>
      </c>
    </row>
    <row r="1002" spans="1:7" x14ac:dyDescent="0.3">
      <c r="A1002" s="8">
        <v>4000</v>
      </c>
      <c r="B1002" s="8">
        <v>10840</v>
      </c>
      <c r="C1002" s="8">
        <v>207</v>
      </c>
      <c r="D1002" s="10">
        <v>45555</v>
      </c>
      <c r="E1002" s="8" t="s">
        <v>4611</v>
      </c>
      <c r="F1002" s="8">
        <v>1</v>
      </c>
      <c r="G1002" s="8" t="b">
        <f>IF(FACT_REVIEWS[[#This Row],[ProductRate]] &gt;= 4, TRUE, FALSE)</f>
        <v>0</v>
      </c>
    </row>
    <row r="1003" spans="1:7" x14ac:dyDescent="0.3">
      <c r="A1003" s="8">
        <v>4001</v>
      </c>
      <c r="B1003" s="8">
        <v>10840</v>
      </c>
      <c r="C1003" s="8">
        <v>249</v>
      </c>
      <c r="D1003" s="10">
        <v>45549</v>
      </c>
      <c r="E1003" s="8" t="s">
        <v>21490</v>
      </c>
      <c r="F1003" s="8">
        <v>4</v>
      </c>
      <c r="G1003" s="8" t="b">
        <f>IF(FACT_REVIEWS[[#This Row],[ProductRate]] &gt;= 4, TRUE, FALSE)</f>
        <v>1</v>
      </c>
    </row>
    <row r="1004" spans="1:7" x14ac:dyDescent="0.3">
      <c r="A1004" s="8">
        <v>4002</v>
      </c>
      <c r="B1004" s="8">
        <v>10840</v>
      </c>
      <c r="C1004" s="8">
        <v>278</v>
      </c>
      <c r="D1004" s="10">
        <v>45529</v>
      </c>
      <c r="E1004" s="8" t="s">
        <v>21491</v>
      </c>
      <c r="F1004" s="8">
        <v>3</v>
      </c>
      <c r="G1004" s="8" t="b">
        <f>IF(FACT_REVIEWS[[#This Row],[ProductRate]] &gt;= 4, TRUE, FALSE)</f>
        <v>0</v>
      </c>
    </row>
    <row r="1005" spans="1:7" x14ac:dyDescent="0.3">
      <c r="A1005" s="8">
        <v>4003</v>
      </c>
      <c r="B1005" s="8">
        <v>10840</v>
      </c>
      <c r="C1005" s="8">
        <v>251</v>
      </c>
      <c r="D1005" s="10">
        <v>45503</v>
      </c>
      <c r="E1005" s="8" t="s">
        <v>21492</v>
      </c>
      <c r="F1005" s="8">
        <v>4</v>
      </c>
      <c r="G1005" s="8" t="b">
        <f>IF(FACT_REVIEWS[[#This Row],[ProductRate]] &gt;= 4, TRUE, FALSE)</f>
        <v>1</v>
      </c>
    </row>
    <row r="1006" spans="1:7" x14ac:dyDescent="0.3">
      <c r="A1006" s="8">
        <v>4004</v>
      </c>
      <c r="B1006" s="8">
        <v>10171</v>
      </c>
      <c r="C1006" s="8">
        <v>260</v>
      </c>
      <c r="D1006" s="10">
        <v>45553</v>
      </c>
      <c r="E1006" s="8" t="s">
        <v>20688</v>
      </c>
      <c r="F1006" s="8">
        <v>2</v>
      </c>
      <c r="G1006" s="8" t="b">
        <f>IF(FACT_REVIEWS[[#This Row],[ProductRate]] &gt;= 4, TRUE, FALSE)</f>
        <v>0</v>
      </c>
    </row>
    <row r="1007" spans="1:7" x14ac:dyDescent="0.3">
      <c r="A1007" s="8">
        <v>4005</v>
      </c>
      <c r="B1007" s="8">
        <v>10171</v>
      </c>
      <c r="C1007" s="8">
        <v>239</v>
      </c>
      <c r="D1007" s="10">
        <v>45507</v>
      </c>
      <c r="E1007" s="8" t="s">
        <v>21493</v>
      </c>
      <c r="F1007" s="8">
        <v>1</v>
      </c>
      <c r="G1007" s="8" t="b">
        <f>IF(FACT_REVIEWS[[#This Row],[ProductRate]] &gt;= 4, TRUE, FALSE)</f>
        <v>0</v>
      </c>
    </row>
    <row r="1008" spans="1:7" x14ac:dyDescent="0.3">
      <c r="A1008" s="8">
        <v>4006</v>
      </c>
      <c r="B1008" s="8">
        <v>10060</v>
      </c>
      <c r="C1008" s="8">
        <v>217</v>
      </c>
      <c r="D1008" s="10">
        <v>45484</v>
      </c>
      <c r="E1008" s="8" t="s">
        <v>21494</v>
      </c>
      <c r="F1008" s="8">
        <v>1</v>
      </c>
      <c r="G1008" s="8" t="b">
        <f>IF(FACT_REVIEWS[[#This Row],[ProductRate]] &gt;= 4, TRUE, FALSE)</f>
        <v>0</v>
      </c>
    </row>
    <row r="1009" spans="1:7" x14ac:dyDescent="0.3">
      <c r="A1009" s="8">
        <v>4007</v>
      </c>
      <c r="B1009" s="8">
        <v>10060</v>
      </c>
      <c r="C1009" s="8">
        <v>291</v>
      </c>
      <c r="D1009" s="10">
        <v>45519</v>
      </c>
      <c r="E1009" s="8" t="s">
        <v>21495</v>
      </c>
      <c r="F1009" s="8">
        <v>1</v>
      </c>
      <c r="G1009" s="8" t="b">
        <f>IF(FACT_REVIEWS[[#This Row],[ProductRate]] &gt;= 4, TRUE, FALSE)</f>
        <v>0</v>
      </c>
    </row>
    <row r="1010" spans="1:7" x14ac:dyDescent="0.3">
      <c r="A1010" s="8">
        <v>4008</v>
      </c>
      <c r="B1010" s="8">
        <v>10060</v>
      </c>
      <c r="C1010" s="8">
        <v>245</v>
      </c>
      <c r="D1010" s="10">
        <v>45367</v>
      </c>
      <c r="E1010" s="8" t="s">
        <v>21496</v>
      </c>
      <c r="F1010" s="8">
        <v>2</v>
      </c>
      <c r="G1010" s="8" t="b">
        <f>IF(FACT_REVIEWS[[#This Row],[ProductRate]] &gt;= 4, TRUE, FALSE)</f>
        <v>0</v>
      </c>
    </row>
    <row r="1011" spans="1:7" x14ac:dyDescent="0.3">
      <c r="A1011" s="8">
        <v>4009</v>
      </c>
      <c r="B1011" s="8">
        <v>10233</v>
      </c>
      <c r="C1011" s="8">
        <v>231</v>
      </c>
      <c r="D1011" s="10">
        <v>45540</v>
      </c>
      <c r="E1011" s="8" t="s">
        <v>15867</v>
      </c>
      <c r="F1011" s="8">
        <v>3</v>
      </c>
      <c r="G1011" s="8" t="b">
        <f>IF(FACT_REVIEWS[[#This Row],[ProductRate]] &gt;= 4, TRUE, FALSE)</f>
        <v>0</v>
      </c>
    </row>
    <row r="1012" spans="1:7" x14ac:dyDescent="0.3">
      <c r="A1012" s="8">
        <v>4010</v>
      </c>
      <c r="B1012" s="8">
        <v>10145</v>
      </c>
      <c r="C1012" s="8">
        <v>289</v>
      </c>
      <c r="D1012" s="10">
        <v>45432</v>
      </c>
      <c r="E1012" s="8" t="s">
        <v>21497</v>
      </c>
      <c r="F1012" s="8">
        <v>1</v>
      </c>
      <c r="G1012" s="8" t="b">
        <f>IF(FACT_REVIEWS[[#This Row],[ProductRate]] &gt;= 4, TRUE, FALSE)</f>
        <v>0</v>
      </c>
    </row>
    <row r="1013" spans="1:7" x14ac:dyDescent="0.3">
      <c r="A1013" s="8">
        <v>4011</v>
      </c>
      <c r="B1013" s="8">
        <v>10145</v>
      </c>
      <c r="C1013" s="8">
        <v>281</v>
      </c>
      <c r="D1013" s="10">
        <v>45540</v>
      </c>
      <c r="E1013" s="8" t="s">
        <v>21498</v>
      </c>
      <c r="F1013" s="8">
        <v>2</v>
      </c>
      <c r="G1013" s="8" t="b">
        <f>IF(FACT_REVIEWS[[#This Row],[ProductRate]] &gt;= 4, TRUE, FALSE)</f>
        <v>0</v>
      </c>
    </row>
    <row r="1014" spans="1:7" x14ac:dyDescent="0.3">
      <c r="A1014" s="8">
        <v>4012</v>
      </c>
      <c r="B1014" s="8">
        <v>10145</v>
      </c>
      <c r="C1014" s="8">
        <v>298</v>
      </c>
      <c r="D1014" s="10">
        <v>45131</v>
      </c>
      <c r="E1014" s="8" t="s">
        <v>21499</v>
      </c>
      <c r="F1014" s="8">
        <v>4</v>
      </c>
      <c r="G1014" s="8" t="b">
        <f>IF(FACT_REVIEWS[[#This Row],[ProductRate]] &gt;= 4, TRUE, FALSE)</f>
        <v>1</v>
      </c>
    </row>
    <row r="1015" spans="1:7" x14ac:dyDescent="0.3">
      <c r="A1015" s="8">
        <v>4013</v>
      </c>
      <c r="B1015" s="8">
        <v>10360</v>
      </c>
      <c r="C1015" s="8">
        <v>282</v>
      </c>
      <c r="D1015" s="10">
        <v>45340</v>
      </c>
      <c r="E1015" s="8" t="s">
        <v>21500</v>
      </c>
      <c r="F1015" s="8">
        <v>3</v>
      </c>
      <c r="G1015" s="8" t="b">
        <f>IF(FACT_REVIEWS[[#This Row],[ProductRate]] &gt;= 4, TRUE, FALSE)</f>
        <v>0</v>
      </c>
    </row>
    <row r="1016" spans="1:7" x14ac:dyDescent="0.3">
      <c r="A1016" s="8">
        <v>4014</v>
      </c>
      <c r="B1016" s="8">
        <v>10360</v>
      </c>
      <c r="C1016" s="8">
        <v>238</v>
      </c>
      <c r="D1016" s="10">
        <v>45485</v>
      </c>
      <c r="E1016" s="8" t="s">
        <v>21501</v>
      </c>
      <c r="F1016" s="8">
        <v>3</v>
      </c>
      <c r="G1016" s="8" t="b">
        <f>IF(FACT_REVIEWS[[#This Row],[ProductRate]] &gt;= 4, TRUE, FALSE)</f>
        <v>0</v>
      </c>
    </row>
    <row r="1017" spans="1:7" x14ac:dyDescent="0.3">
      <c r="A1017" s="8">
        <v>4015</v>
      </c>
      <c r="B1017" s="8">
        <v>10360</v>
      </c>
      <c r="C1017" s="8">
        <v>234</v>
      </c>
      <c r="D1017" s="10">
        <v>45486</v>
      </c>
      <c r="E1017" s="8" t="s">
        <v>21502</v>
      </c>
      <c r="F1017" s="8">
        <v>4</v>
      </c>
      <c r="G1017" s="8" t="b">
        <f>IF(FACT_REVIEWS[[#This Row],[ProductRate]] &gt;= 4, TRUE, FALSE)</f>
        <v>1</v>
      </c>
    </row>
    <row r="1018" spans="1:7" x14ac:dyDescent="0.3">
      <c r="A1018" s="8">
        <v>4016</v>
      </c>
      <c r="B1018" s="8">
        <v>10564</v>
      </c>
      <c r="C1018" s="8">
        <v>208</v>
      </c>
      <c r="D1018" s="10">
        <v>45560</v>
      </c>
      <c r="E1018" s="8" t="s">
        <v>21503</v>
      </c>
      <c r="F1018" s="8">
        <v>4</v>
      </c>
      <c r="G1018" s="8" t="b">
        <f>IF(FACT_REVIEWS[[#This Row],[ProductRate]] &gt;= 4, TRUE, FALSE)</f>
        <v>1</v>
      </c>
    </row>
    <row r="1019" spans="1:7" x14ac:dyDescent="0.3">
      <c r="A1019" s="8">
        <v>4017</v>
      </c>
      <c r="B1019" s="8">
        <v>10564</v>
      </c>
      <c r="C1019" s="8">
        <v>239</v>
      </c>
      <c r="D1019" s="10">
        <v>45500</v>
      </c>
      <c r="E1019" s="8" t="s">
        <v>4500</v>
      </c>
      <c r="F1019" s="8">
        <v>4</v>
      </c>
      <c r="G1019" s="8" t="b">
        <f>IF(FACT_REVIEWS[[#This Row],[ProductRate]] &gt;= 4, TRUE, FALSE)</f>
        <v>1</v>
      </c>
    </row>
    <row r="1020" spans="1:7" x14ac:dyDescent="0.3">
      <c r="A1020" s="8">
        <v>4018</v>
      </c>
      <c r="B1020" s="8">
        <v>10585</v>
      </c>
      <c r="C1020" s="8">
        <v>237</v>
      </c>
      <c r="D1020" s="10">
        <v>45526</v>
      </c>
      <c r="E1020" s="8" t="s">
        <v>21504</v>
      </c>
      <c r="F1020" s="8">
        <v>4</v>
      </c>
      <c r="G1020" s="8" t="b">
        <f>IF(FACT_REVIEWS[[#This Row],[ProductRate]] &gt;= 4, TRUE, FALSE)</f>
        <v>1</v>
      </c>
    </row>
    <row r="1021" spans="1:7" x14ac:dyDescent="0.3">
      <c r="A1021" s="8">
        <v>4019</v>
      </c>
      <c r="B1021" s="8">
        <v>10585</v>
      </c>
      <c r="C1021" s="8">
        <v>245</v>
      </c>
      <c r="D1021" s="10">
        <v>45510</v>
      </c>
      <c r="E1021" s="8" t="s">
        <v>4134</v>
      </c>
      <c r="F1021" s="8">
        <v>2</v>
      </c>
      <c r="G1021" s="8" t="b">
        <f>IF(FACT_REVIEWS[[#This Row],[ProductRate]] &gt;= 4, TRUE, FALSE)</f>
        <v>0</v>
      </c>
    </row>
    <row r="1022" spans="1:7" x14ac:dyDescent="0.3">
      <c r="A1022" s="8">
        <v>4020</v>
      </c>
      <c r="B1022" s="8">
        <v>10807</v>
      </c>
      <c r="C1022" s="8">
        <v>209</v>
      </c>
      <c r="D1022" s="10">
        <v>45357</v>
      </c>
      <c r="E1022" s="8" t="s">
        <v>21505</v>
      </c>
      <c r="F1022" s="8">
        <v>5</v>
      </c>
      <c r="G1022" s="8" t="b">
        <f>IF(FACT_REVIEWS[[#This Row],[ProductRate]] &gt;= 4, TRUE, FALSE)</f>
        <v>1</v>
      </c>
    </row>
    <row r="1023" spans="1:7" x14ac:dyDescent="0.3">
      <c r="A1023" s="8">
        <v>4021</v>
      </c>
      <c r="B1023" s="8">
        <v>10807</v>
      </c>
      <c r="C1023" s="8">
        <v>290</v>
      </c>
      <c r="D1023" s="10">
        <v>45351</v>
      </c>
      <c r="E1023" s="8" t="s">
        <v>21506</v>
      </c>
      <c r="F1023" s="8">
        <v>5</v>
      </c>
      <c r="G1023" s="8" t="b">
        <f>IF(FACT_REVIEWS[[#This Row],[ProductRate]] &gt;= 4, TRUE, FALSE)</f>
        <v>1</v>
      </c>
    </row>
    <row r="1024" spans="1:7" x14ac:dyDescent="0.3">
      <c r="A1024" s="8">
        <v>4022</v>
      </c>
      <c r="B1024" s="8">
        <v>10807</v>
      </c>
      <c r="C1024" s="8">
        <v>238</v>
      </c>
      <c r="D1024" s="10">
        <v>45500</v>
      </c>
      <c r="E1024" s="8" t="s">
        <v>3553</v>
      </c>
      <c r="F1024" s="8">
        <v>5</v>
      </c>
      <c r="G1024" s="8" t="b">
        <f>IF(FACT_REVIEWS[[#This Row],[ProductRate]] &gt;= 4, TRUE, FALSE)</f>
        <v>1</v>
      </c>
    </row>
    <row r="1025" spans="1:7" x14ac:dyDescent="0.3">
      <c r="A1025" s="8">
        <v>4023</v>
      </c>
      <c r="B1025" s="8">
        <v>10813</v>
      </c>
      <c r="C1025" s="8">
        <v>256</v>
      </c>
      <c r="D1025" s="10">
        <v>45460</v>
      </c>
      <c r="E1025" s="8" t="s">
        <v>21507</v>
      </c>
      <c r="F1025" s="8">
        <v>2</v>
      </c>
      <c r="G1025" s="8" t="b">
        <f>IF(FACT_REVIEWS[[#This Row],[ProductRate]] &gt;= 4, TRUE, FALSE)</f>
        <v>0</v>
      </c>
    </row>
    <row r="1026" spans="1:7" x14ac:dyDescent="0.3">
      <c r="A1026" s="8">
        <v>4024</v>
      </c>
      <c r="B1026" s="8">
        <v>10867</v>
      </c>
      <c r="C1026" s="8">
        <v>235</v>
      </c>
      <c r="D1026" s="10">
        <v>45552</v>
      </c>
      <c r="E1026" s="8" t="s">
        <v>21508</v>
      </c>
      <c r="F1026" s="8">
        <v>2</v>
      </c>
      <c r="G1026" s="8" t="b">
        <f>IF(FACT_REVIEWS[[#This Row],[ProductRate]] &gt;= 4, TRUE, FALSE)</f>
        <v>0</v>
      </c>
    </row>
    <row r="1027" spans="1:7" x14ac:dyDescent="0.3">
      <c r="A1027" s="8">
        <v>4025</v>
      </c>
      <c r="B1027" s="8">
        <v>10867</v>
      </c>
      <c r="C1027" s="8">
        <v>281</v>
      </c>
      <c r="D1027" s="10">
        <v>45429</v>
      </c>
      <c r="E1027" s="8" t="s">
        <v>21509</v>
      </c>
      <c r="F1027" s="8">
        <v>3</v>
      </c>
      <c r="G1027" s="8" t="b">
        <f>IF(FACT_REVIEWS[[#This Row],[ProductRate]] &gt;= 4, TRUE, FALSE)</f>
        <v>0</v>
      </c>
    </row>
    <row r="1028" spans="1:7" x14ac:dyDescent="0.3">
      <c r="A1028" s="8">
        <v>4026</v>
      </c>
      <c r="B1028" s="8">
        <v>10867</v>
      </c>
      <c r="C1028" s="8">
        <v>204</v>
      </c>
      <c r="D1028" s="10">
        <v>45455</v>
      </c>
      <c r="E1028" s="8" t="s">
        <v>21510</v>
      </c>
      <c r="F1028" s="8">
        <v>5</v>
      </c>
      <c r="G1028" s="8" t="b">
        <f>IF(FACT_REVIEWS[[#This Row],[ProductRate]] &gt;= 4, TRUE, FALSE)</f>
        <v>1</v>
      </c>
    </row>
    <row r="1029" spans="1:7" x14ac:dyDescent="0.3">
      <c r="A1029" s="8">
        <v>4027</v>
      </c>
      <c r="B1029" s="8">
        <v>10918</v>
      </c>
      <c r="C1029" s="8">
        <v>225</v>
      </c>
      <c r="D1029" s="10">
        <v>45555</v>
      </c>
      <c r="E1029" s="8" t="s">
        <v>21511</v>
      </c>
      <c r="F1029" s="8">
        <v>3</v>
      </c>
      <c r="G1029" s="8" t="b">
        <f>IF(FACT_REVIEWS[[#This Row],[ProductRate]] &gt;= 4, TRUE, FALSE)</f>
        <v>0</v>
      </c>
    </row>
    <row r="1030" spans="1:7" x14ac:dyDescent="0.3">
      <c r="A1030" s="8">
        <v>4028</v>
      </c>
      <c r="B1030" s="8">
        <v>10918</v>
      </c>
      <c r="C1030" s="8">
        <v>210</v>
      </c>
      <c r="D1030" s="10">
        <v>45558</v>
      </c>
      <c r="E1030" s="8" t="s">
        <v>21512</v>
      </c>
      <c r="F1030" s="8">
        <v>4</v>
      </c>
      <c r="G1030" s="8" t="b">
        <f>IF(FACT_REVIEWS[[#This Row],[ProductRate]] &gt;= 4, TRUE, FALSE)</f>
        <v>1</v>
      </c>
    </row>
    <row r="1031" spans="1:7" x14ac:dyDescent="0.3">
      <c r="A1031" s="8">
        <v>4029</v>
      </c>
      <c r="B1031" s="8">
        <v>10918</v>
      </c>
      <c r="C1031" s="8">
        <v>266</v>
      </c>
      <c r="D1031" s="10">
        <v>45491</v>
      </c>
      <c r="E1031" s="8" t="s">
        <v>21513</v>
      </c>
      <c r="F1031" s="8">
        <v>3</v>
      </c>
      <c r="G1031" s="8" t="b">
        <f>IF(FACT_REVIEWS[[#This Row],[ProductRate]] &gt;= 4, TRUE, FALSE)</f>
        <v>0</v>
      </c>
    </row>
    <row r="1032" spans="1:7" x14ac:dyDescent="0.3">
      <c r="A1032" s="8">
        <v>4030</v>
      </c>
      <c r="B1032" s="8">
        <v>10918</v>
      </c>
      <c r="C1032" s="8">
        <v>268</v>
      </c>
      <c r="D1032" s="10">
        <v>45393</v>
      </c>
      <c r="E1032" s="8" t="s">
        <v>21514</v>
      </c>
      <c r="F1032" s="8">
        <v>3</v>
      </c>
      <c r="G1032" s="8" t="b">
        <f>IF(FACT_REVIEWS[[#This Row],[ProductRate]] &gt;= 4, TRUE, FALSE)</f>
        <v>0</v>
      </c>
    </row>
    <row r="1033" spans="1:7" x14ac:dyDescent="0.3">
      <c r="A1033" s="8">
        <v>4031</v>
      </c>
      <c r="B1033" s="8">
        <v>10966</v>
      </c>
      <c r="C1033" s="8">
        <v>256</v>
      </c>
      <c r="D1033" s="10">
        <v>45546</v>
      </c>
      <c r="E1033" s="8" t="s">
        <v>21515</v>
      </c>
      <c r="F1033" s="8">
        <v>2</v>
      </c>
      <c r="G1033" s="8" t="b">
        <f>IF(FACT_REVIEWS[[#This Row],[ProductRate]] &gt;= 4, TRUE, FALSE)</f>
        <v>0</v>
      </c>
    </row>
    <row r="1034" spans="1:7" x14ac:dyDescent="0.3">
      <c r="A1034" s="8">
        <v>4032</v>
      </c>
      <c r="B1034" s="8">
        <v>10966</v>
      </c>
      <c r="C1034" s="8">
        <v>277</v>
      </c>
      <c r="D1034" s="10">
        <v>45526</v>
      </c>
      <c r="E1034" s="8" t="s">
        <v>21516</v>
      </c>
      <c r="F1034" s="8">
        <v>4</v>
      </c>
      <c r="G1034" s="8" t="b">
        <f>IF(FACT_REVIEWS[[#This Row],[ProductRate]] &gt;= 4, TRUE, FALSE)</f>
        <v>1</v>
      </c>
    </row>
    <row r="1035" spans="1:7" x14ac:dyDescent="0.3">
      <c r="A1035" s="8">
        <v>4033</v>
      </c>
      <c r="B1035" s="8">
        <v>10966</v>
      </c>
      <c r="C1035" s="8">
        <v>237</v>
      </c>
      <c r="D1035" s="10">
        <v>45533</v>
      </c>
      <c r="E1035" s="8" t="s">
        <v>21517</v>
      </c>
      <c r="F1035" s="8">
        <v>3</v>
      </c>
      <c r="G1035" s="8" t="b">
        <f>IF(FACT_REVIEWS[[#This Row],[ProductRate]] &gt;= 4, TRUE, FALSE)</f>
        <v>0</v>
      </c>
    </row>
    <row r="1036" spans="1:7" x14ac:dyDescent="0.3">
      <c r="A1036" s="8">
        <v>4034</v>
      </c>
      <c r="B1036" s="8">
        <v>10966</v>
      </c>
      <c r="C1036" s="8">
        <v>204</v>
      </c>
      <c r="D1036" s="10">
        <v>45335</v>
      </c>
      <c r="E1036" s="8" t="s">
        <v>21518</v>
      </c>
      <c r="F1036" s="8">
        <v>2</v>
      </c>
      <c r="G1036" s="8" t="b">
        <f>IF(FACT_REVIEWS[[#This Row],[ProductRate]] &gt;= 4, TRUE, FALSE)</f>
        <v>0</v>
      </c>
    </row>
    <row r="1037" spans="1:7" x14ac:dyDescent="0.3">
      <c r="A1037" s="8">
        <v>4035</v>
      </c>
      <c r="B1037" s="8">
        <v>10409</v>
      </c>
      <c r="C1037" s="8">
        <v>225</v>
      </c>
      <c r="D1037" s="10">
        <v>45378</v>
      </c>
      <c r="E1037" s="8" t="s">
        <v>21519</v>
      </c>
      <c r="F1037" s="8">
        <v>1</v>
      </c>
      <c r="G1037" s="8" t="b">
        <f>IF(FACT_REVIEWS[[#This Row],[ProductRate]] &gt;= 4, TRUE, FALSE)</f>
        <v>0</v>
      </c>
    </row>
    <row r="1038" spans="1:7" x14ac:dyDescent="0.3">
      <c r="A1038" s="8">
        <v>4036</v>
      </c>
      <c r="B1038" s="8">
        <v>10459</v>
      </c>
      <c r="C1038" s="8">
        <v>285</v>
      </c>
      <c r="D1038" s="10">
        <v>45529</v>
      </c>
      <c r="E1038" s="8" t="s">
        <v>12494</v>
      </c>
      <c r="F1038" s="8">
        <v>4</v>
      </c>
      <c r="G1038" s="8" t="b">
        <f>IF(FACT_REVIEWS[[#This Row],[ProductRate]] &gt;= 4, TRUE, FALSE)</f>
        <v>1</v>
      </c>
    </row>
    <row r="1039" spans="1:7" x14ac:dyDescent="0.3">
      <c r="A1039" s="8">
        <v>4037</v>
      </c>
      <c r="B1039" s="8">
        <v>10237</v>
      </c>
      <c r="C1039" s="8">
        <v>273</v>
      </c>
      <c r="D1039" s="10">
        <v>45292</v>
      </c>
      <c r="E1039" s="8" t="s">
        <v>21520</v>
      </c>
      <c r="F1039" s="8">
        <v>3</v>
      </c>
      <c r="G1039" s="8" t="b">
        <f>IF(FACT_REVIEWS[[#This Row],[ProductRate]] &gt;= 4, TRUE, FALSE)</f>
        <v>0</v>
      </c>
    </row>
    <row r="1040" spans="1:7" x14ac:dyDescent="0.3">
      <c r="A1040" s="8">
        <v>4038</v>
      </c>
      <c r="B1040" s="8">
        <v>10237</v>
      </c>
      <c r="C1040" s="8">
        <v>205</v>
      </c>
      <c r="D1040" s="10">
        <v>45536</v>
      </c>
      <c r="E1040" s="8" t="s">
        <v>21521</v>
      </c>
      <c r="F1040" s="8">
        <v>5</v>
      </c>
      <c r="G1040" s="8" t="b">
        <f>IF(FACT_REVIEWS[[#This Row],[ProductRate]] &gt;= 4, TRUE, FALSE)</f>
        <v>1</v>
      </c>
    </row>
    <row r="1041" spans="1:7" x14ac:dyDescent="0.3">
      <c r="A1041" s="8">
        <v>4039</v>
      </c>
      <c r="B1041" s="8">
        <v>10237</v>
      </c>
      <c r="C1041" s="8">
        <v>233</v>
      </c>
      <c r="D1041" s="10">
        <v>45557</v>
      </c>
      <c r="E1041" s="8" t="s">
        <v>21522</v>
      </c>
      <c r="F1041" s="8">
        <v>5</v>
      </c>
      <c r="G1041" s="8" t="b">
        <f>IF(FACT_REVIEWS[[#This Row],[ProductRate]] &gt;= 4, TRUE, FALSE)</f>
        <v>1</v>
      </c>
    </row>
    <row r="1042" spans="1:7" x14ac:dyDescent="0.3">
      <c r="A1042" s="8">
        <v>4040</v>
      </c>
      <c r="B1042" s="8">
        <v>10237</v>
      </c>
      <c r="C1042" s="8">
        <v>272</v>
      </c>
      <c r="D1042" s="10">
        <v>45546</v>
      </c>
      <c r="E1042" s="8" t="s">
        <v>21523</v>
      </c>
      <c r="F1042" s="8">
        <v>2</v>
      </c>
      <c r="G1042" s="8" t="b">
        <f>IF(FACT_REVIEWS[[#This Row],[ProductRate]] &gt;= 4, TRUE, FALSE)</f>
        <v>0</v>
      </c>
    </row>
    <row r="1043" spans="1:7" x14ac:dyDescent="0.3">
      <c r="A1043" s="8">
        <v>4041</v>
      </c>
      <c r="B1043" s="8">
        <v>10111</v>
      </c>
      <c r="C1043" s="8">
        <v>217</v>
      </c>
      <c r="D1043" s="10">
        <v>45485</v>
      </c>
      <c r="E1043" s="8" t="s">
        <v>21524</v>
      </c>
      <c r="F1043" s="8">
        <v>1</v>
      </c>
      <c r="G1043" s="8" t="b">
        <f>IF(FACT_REVIEWS[[#This Row],[ProductRate]] &gt;= 4, TRUE, FALSE)</f>
        <v>0</v>
      </c>
    </row>
    <row r="1044" spans="1:7" x14ac:dyDescent="0.3">
      <c r="A1044" s="8">
        <v>4042</v>
      </c>
      <c r="B1044" s="8">
        <v>10421</v>
      </c>
      <c r="C1044" s="8">
        <v>237</v>
      </c>
      <c r="D1044" s="10">
        <v>45451</v>
      </c>
      <c r="E1044" s="8" t="s">
        <v>3724</v>
      </c>
      <c r="F1044" s="8">
        <v>2</v>
      </c>
      <c r="G1044" s="8" t="b">
        <f>IF(FACT_REVIEWS[[#This Row],[ProductRate]] &gt;= 4, TRUE, FALSE)</f>
        <v>0</v>
      </c>
    </row>
    <row r="1045" spans="1:7" x14ac:dyDescent="0.3">
      <c r="A1045" s="8">
        <v>4043</v>
      </c>
      <c r="B1045" s="8">
        <v>10315</v>
      </c>
      <c r="C1045" s="8">
        <v>254</v>
      </c>
      <c r="D1045" s="10">
        <v>45559</v>
      </c>
      <c r="E1045" s="8" t="s">
        <v>21525</v>
      </c>
      <c r="F1045" s="8">
        <v>4</v>
      </c>
      <c r="G1045" s="8" t="b">
        <f>IF(FACT_REVIEWS[[#This Row],[ProductRate]] &gt;= 4, TRUE, FALSE)</f>
        <v>1</v>
      </c>
    </row>
    <row r="1046" spans="1:7" x14ac:dyDescent="0.3">
      <c r="A1046" s="8">
        <v>4044</v>
      </c>
      <c r="B1046" s="8">
        <v>10315</v>
      </c>
      <c r="C1046" s="8">
        <v>257</v>
      </c>
      <c r="D1046" s="10">
        <v>45542</v>
      </c>
      <c r="E1046" s="8" t="s">
        <v>21526</v>
      </c>
      <c r="F1046" s="8">
        <v>4</v>
      </c>
      <c r="G1046" s="8" t="b">
        <f>IF(FACT_REVIEWS[[#This Row],[ProductRate]] &gt;= 4, TRUE, FALSE)</f>
        <v>1</v>
      </c>
    </row>
    <row r="1047" spans="1:7" x14ac:dyDescent="0.3">
      <c r="A1047" s="8">
        <v>4045</v>
      </c>
      <c r="B1047" s="8">
        <v>10069</v>
      </c>
      <c r="C1047" s="8">
        <v>202</v>
      </c>
      <c r="D1047" s="10">
        <v>45335</v>
      </c>
      <c r="E1047" s="8" t="s">
        <v>4568</v>
      </c>
      <c r="F1047" s="8">
        <v>4</v>
      </c>
      <c r="G1047" s="8" t="b">
        <f>IF(FACT_REVIEWS[[#This Row],[ProductRate]] &gt;= 4, TRUE, FALSE)</f>
        <v>1</v>
      </c>
    </row>
    <row r="1048" spans="1:7" x14ac:dyDescent="0.3">
      <c r="A1048" s="8">
        <v>4046</v>
      </c>
      <c r="B1048" s="8">
        <v>10485</v>
      </c>
      <c r="C1048" s="8">
        <v>225</v>
      </c>
      <c r="D1048" s="10">
        <v>45560</v>
      </c>
      <c r="E1048" s="8" t="s">
        <v>21527</v>
      </c>
      <c r="F1048" s="8">
        <v>4</v>
      </c>
      <c r="G1048" s="8" t="b">
        <f>IF(FACT_REVIEWS[[#This Row],[ProductRate]] &gt;= 4, TRUE, FALSE)</f>
        <v>1</v>
      </c>
    </row>
    <row r="1049" spans="1:7" x14ac:dyDescent="0.3">
      <c r="A1049" s="8">
        <v>4047</v>
      </c>
      <c r="B1049" s="8">
        <v>10568</v>
      </c>
      <c r="C1049" s="8">
        <v>235</v>
      </c>
      <c r="D1049" s="10">
        <v>45218</v>
      </c>
      <c r="E1049" s="8" t="s">
        <v>21528</v>
      </c>
      <c r="F1049" s="8">
        <v>1</v>
      </c>
      <c r="G1049" s="8" t="b">
        <f>IF(FACT_REVIEWS[[#This Row],[ProductRate]] &gt;= 4, TRUE, FALSE)</f>
        <v>0</v>
      </c>
    </row>
    <row r="1050" spans="1:7" x14ac:dyDescent="0.3">
      <c r="A1050" s="8">
        <v>4048</v>
      </c>
      <c r="B1050" s="8">
        <v>10568</v>
      </c>
      <c r="C1050" s="8">
        <v>285</v>
      </c>
      <c r="D1050" s="10">
        <v>45558</v>
      </c>
      <c r="E1050" s="8" t="s">
        <v>21529</v>
      </c>
      <c r="F1050" s="8">
        <v>3</v>
      </c>
      <c r="G1050" s="8" t="b">
        <f>IF(FACT_REVIEWS[[#This Row],[ProductRate]] &gt;= 4, TRUE, FALSE)</f>
        <v>0</v>
      </c>
    </row>
    <row r="1051" spans="1:7" x14ac:dyDescent="0.3">
      <c r="A1051" s="8">
        <v>4049</v>
      </c>
      <c r="B1051" s="8">
        <v>10568</v>
      </c>
      <c r="C1051" s="8">
        <v>208</v>
      </c>
      <c r="D1051" s="10">
        <v>45549</v>
      </c>
      <c r="E1051" s="8" t="s">
        <v>21530</v>
      </c>
      <c r="F1051" s="8">
        <v>5</v>
      </c>
      <c r="G1051" s="8" t="b">
        <f>IF(FACT_REVIEWS[[#This Row],[ProductRate]] &gt;= 4, TRUE, FALSE)</f>
        <v>1</v>
      </c>
    </row>
    <row r="1052" spans="1:7" x14ac:dyDescent="0.3">
      <c r="A1052" s="8">
        <v>4050</v>
      </c>
      <c r="B1052" s="8">
        <v>10482</v>
      </c>
      <c r="C1052" s="8">
        <v>228</v>
      </c>
      <c r="D1052" s="10">
        <v>45524</v>
      </c>
      <c r="E1052" s="8" t="s">
        <v>21531</v>
      </c>
      <c r="F1052" s="8">
        <v>2</v>
      </c>
      <c r="G1052" s="8" t="b">
        <f>IF(FACT_REVIEWS[[#This Row],[ProductRate]] &gt;= 4, TRUE, FALSE)</f>
        <v>0</v>
      </c>
    </row>
    <row r="1053" spans="1:7" x14ac:dyDescent="0.3">
      <c r="A1053" s="8">
        <v>4051</v>
      </c>
      <c r="B1053" s="8">
        <v>10482</v>
      </c>
      <c r="C1053" s="8">
        <v>238</v>
      </c>
      <c r="D1053" s="10">
        <v>45503</v>
      </c>
      <c r="E1053" s="8" t="s">
        <v>21532</v>
      </c>
      <c r="F1053" s="8">
        <v>1</v>
      </c>
      <c r="G1053" s="8" t="b">
        <f>IF(FACT_REVIEWS[[#This Row],[ProductRate]] &gt;= 4, TRUE, FALSE)</f>
        <v>0</v>
      </c>
    </row>
    <row r="1054" spans="1:7" x14ac:dyDescent="0.3">
      <c r="A1054" s="8">
        <v>4052</v>
      </c>
      <c r="B1054" s="8">
        <v>10159</v>
      </c>
      <c r="C1054" s="8">
        <v>288</v>
      </c>
      <c r="D1054" s="10">
        <v>45557</v>
      </c>
      <c r="E1054" s="8" t="s">
        <v>18367</v>
      </c>
      <c r="F1054" s="8">
        <v>1</v>
      </c>
      <c r="G1054" s="8" t="b">
        <f>IF(FACT_REVIEWS[[#This Row],[ProductRate]] &gt;= 4, TRUE, FALSE)</f>
        <v>0</v>
      </c>
    </row>
    <row r="1055" spans="1:7" x14ac:dyDescent="0.3">
      <c r="A1055" s="8">
        <v>4053</v>
      </c>
      <c r="B1055" s="8">
        <v>10159</v>
      </c>
      <c r="C1055" s="8">
        <v>280</v>
      </c>
      <c r="D1055" s="10">
        <v>45560</v>
      </c>
      <c r="E1055" s="8" t="s">
        <v>21533</v>
      </c>
      <c r="F1055" s="8">
        <v>2</v>
      </c>
      <c r="G1055" s="8" t="b">
        <f>IF(FACT_REVIEWS[[#This Row],[ProductRate]] &gt;= 4, TRUE, FALSE)</f>
        <v>0</v>
      </c>
    </row>
    <row r="1056" spans="1:7" x14ac:dyDescent="0.3">
      <c r="A1056" s="8">
        <v>4054</v>
      </c>
      <c r="B1056" s="8">
        <v>10159</v>
      </c>
      <c r="C1056" s="8">
        <v>229</v>
      </c>
      <c r="D1056" s="10">
        <v>45560</v>
      </c>
      <c r="E1056" s="8" t="s">
        <v>11068</v>
      </c>
      <c r="F1056" s="8">
        <v>1</v>
      </c>
      <c r="G1056" s="8" t="b">
        <f>IF(FACT_REVIEWS[[#This Row],[ProductRate]] &gt;= 4, TRUE, FALSE)</f>
        <v>0</v>
      </c>
    </row>
    <row r="1057" spans="1:7" x14ac:dyDescent="0.3">
      <c r="A1057" s="8">
        <v>4055</v>
      </c>
      <c r="B1057" s="8">
        <v>10159</v>
      </c>
      <c r="C1057" s="8">
        <v>231</v>
      </c>
      <c r="D1057" s="10">
        <v>45559</v>
      </c>
      <c r="E1057" s="8" t="s">
        <v>21534</v>
      </c>
      <c r="F1057" s="8">
        <v>4</v>
      </c>
      <c r="G1057" s="8" t="b">
        <f>IF(FACT_REVIEWS[[#This Row],[ProductRate]] &gt;= 4, TRUE, FALSE)</f>
        <v>1</v>
      </c>
    </row>
    <row r="1058" spans="1:7" x14ac:dyDescent="0.3">
      <c r="A1058" s="8">
        <v>4056</v>
      </c>
      <c r="B1058" s="8">
        <v>10059</v>
      </c>
      <c r="C1058" s="8">
        <v>288</v>
      </c>
      <c r="D1058" s="10">
        <v>45547</v>
      </c>
      <c r="E1058" s="8" t="s">
        <v>21535</v>
      </c>
      <c r="F1058" s="8">
        <v>3</v>
      </c>
      <c r="G1058" s="8" t="b">
        <f>IF(FACT_REVIEWS[[#This Row],[ProductRate]] &gt;= 4, TRUE, FALSE)</f>
        <v>0</v>
      </c>
    </row>
    <row r="1059" spans="1:7" x14ac:dyDescent="0.3">
      <c r="A1059" s="8">
        <v>4057</v>
      </c>
      <c r="B1059" s="8">
        <v>10562</v>
      </c>
      <c r="C1059" s="8">
        <v>236</v>
      </c>
      <c r="D1059" s="10">
        <v>45500</v>
      </c>
      <c r="E1059" s="8" t="s">
        <v>11075</v>
      </c>
      <c r="F1059" s="8">
        <v>5</v>
      </c>
      <c r="G1059" s="8" t="b">
        <f>IF(FACT_REVIEWS[[#This Row],[ProductRate]] &gt;= 4, TRUE, FALSE)</f>
        <v>1</v>
      </c>
    </row>
    <row r="1060" spans="1:7" x14ac:dyDescent="0.3">
      <c r="A1060" s="8">
        <v>4058</v>
      </c>
      <c r="B1060" s="8">
        <v>10562</v>
      </c>
      <c r="C1060" s="8">
        <v>275</v>
      </c>
      <c r="D1060" s="10">
        <v>45495</v>
      </c>
      <c r="E1060" s="8" t="s">
        <v>4600</v>
      </c>
      <c r="F1060" s="8">
        <v>4</v>
      </c>
      <c r="G1060" s="8" t="b">
        <f>IF(FACT_REVIEWS[[#This Row],[ProductRate]] &gt;= 4, TRUE, FALSE)</f>
        <v>1</v>
      </c>
    </row>
    <row r="1061" spans="1:7" x14ac:dyDescent="0.3">
      <c r="A1061" s="8">
        <v>4059</v>
      </c>
      <c r="B1061" s="8">
        <v>10562</v>
      </c>
      <c r="C1061" s="8">
        <v>291</v>
      </c>
      <c r="D1061" s="10">
        <v>45488</v>
      </c>
      <c r="E1061" s="8" t="s">
        <v>21536</v>
      </c>
      <c r="F1061" s="8">
        <v>4</v>
      </c>
      <c r="G1061" s="8" t="b">
        <f>IF(FACT_REVIEWS[[#This Row],[ProductRate]] &gt;= 4, TRUE, FALSE)</f>
        <v>1</v>
      </c>
    </row>
    <row r="1062" spans="1:7" x14ac:dyDescent="0.3">
      <c r="A1062" s="8">
        <v>4060</v>
      </c>
      <c r="B1062" s="8">
        <v>10491</v>
      </c>
      <c r="C1062" s="8">
        <v>282</v>
      </c>
      <c r="D1062" s="10">
        <v>45525</v>
      </c>
      <c r="E1062" s="8" t="s">
        <v>21537</v>
      </c>
      <c r="F1062" s="8">
        <v>3</v>
      </c>
      <c r="G1062" s="8" t="b">
        <f>IF(FACT_REVIEWS[[#This Row],[ProductRate]] &gt;= 4, TRUE, FALSE)</f>
        <v>0</v>
      </c>
    </row>
    <row r="1063" spans="1:7" x14ac:dyDescent="0.3">
      <c r="A1063" s="8">
        <v>4061</v>
      </c>
      <c r="B1063" s="8">
        <v>10266</v>
      </c>
      <c r="C1063" s="8">
        <v>288</v>
      </c>
      <c r="D1063" s="10">
        <v>45525</v>
      </c>
      <c r="E1063" s="8" t="s">
        <v>21538</v>
      </c>
      <c r="F1063" s="8">
        <v>1</v>
      </c>
      <c r="G1063" s="8" t="b">
        <f>IF(FACT_REVIEWS[[#This Row],[ProductRate]] &gt;= 4, TRUE, FALSE)</f>
        <v>0</v>
      </c>
    </row>
    <row r="1064" spans="1:7" x14ac:dyDescent="0.3">
      <c r="A1064" s="8">
        <v>4062</v>
      </c>
      <c r="B1064" s="8">
        <v>10266</v>
      </c>
      <c r="C1064" s="8">
        <v>241</v>
      </c>
      <c r="D1064" s="10">
        <v>45300</v>
      </c>
      <c r="E1064" s="8" t="s">
        <v>21539</v>
      </c>
      <c r="F1064" s="8">
        <v>1</v>
      </c>
      <c r="G1064" s="8" t="b">
        <f>IF(FACT_REVIEWS[[#This Row],[ProductRate]] &gt;= 4, TRUE, FALSE)</f>
        <v>0</v>
      </c>
    </row>
    <row r="1065" spans="1:7" x14ac:dyDescent="0.3">
      <c r="A1065" s="8">
        <v>4063</v>
      </c>
      <c r="B1065" s="8">
        <v>10253</v>
      </c>
      <c r="C1065" s="8">
        <v>295</v>
      </c>
      <c r="D1065" s="10">
        <v>45455</v>
      </c>
      <c r="E1065" s="8" t="s">
        <v>21540</v>
      </c>
      <c r="F1065" s="8">
        <v>3</v>
      </c>
      <c r="G1065" s="8" t="b">
        <f>IF(FACT_REVIEWS[[#This Row],[ProductRate]] &gt;= 4, TRUE, FALSE)</f>
        <v>0</v>
      </c>
    </row>
    <row r="1066" spans="1:7" x14ac:dyDescent="0.3">
      <c r="A1066" s="8">
        <v>4064</v>
      </c>
      <c r="B1066" s="8">
        <v>10253</v>
      </c>
      <c r="C1066" s="8">
        <v>210</v>
      </c>
      <c r="D1066" s="10">
        <v>45553</v>
      </c>
      <c r="E1066" s="8" t="s">
        <v>21541</v>
      </c>
      <c r="F1066" s="8">
        <v>5</v>
      </c>
      <c r="G1066" s="8" t="b">
        <f>IF(FACT_REVIEWS[[#This Row],[ProductRate]] &gt;= 4, TRUE, FALSE)</f>
        <v>1</v>
      </c>
    </row>
    <row r="1067" spans="1:7" x14ac:dyDescent="0.3">
      <c r="A1067" s="8">
        <v>4065</v>
      </c>
      <c r="B1067" s="8">
        <v>10253</v>
      </c>
      <c r="C1067" s="8">
        <v>208</v>
      </c>
      <c r="D1067" s="10">
        <v>45135</v>
      </c>
      <c r="E1067" s="8" t="s">
        <v>4246</v>
      </c>
      <c r="F1067" s="8">
        <v>1</v>
      </c>
      <c r="G1067" s="8" t="b">
        <f>IF(FACT_REVIEWS[[#This Row],[ProductRate]] &gt;= 4, TRUE, FALSE)</f>
        <v>0</v>
      </c>
    </row>
    <row r="1068" spans="1:7" x14ac:dyDescent="0.3">
      <c r="A1068" s="8">
        <v>4066</v>
      </c>
      <c r="B1068" s="8">
        <v>10042</v>
      </c>
      <c r="C1068" s="8">
        <v>263</v>
      </c>
      <c r="D1068" s="10">
        <v>45063</v>
      </c>
      <c r="E1068" s="8" t="s">
        <v>21140</v>
      </c>
      <c r="F1068" s="8">
        <v>3</v>
      </c>
      <c r="G1068" s="8" t="b">
        <f>IF(FACT_REVIEWS[[#This Row],[ProductRate]] &gt;= 4, TRUE, FALSE)</f>
        <v>0</v>
      </c>
    </row>
    <row r="1069" spans="1:7" x14ac:dyDescent="0.3">
      <c r="A1069" s="8">
        <v>4067</v>
      </c>
      <c r="B1069" s="8">
        <v>10916</v>
      </c>
      <c r="C1069" s="8">
        <v>240</v>
      </c>
      <c r="D1069" s="10">
        <v>44888</v>
      </c>
      <c r="E1069" s="8" t="s">
        <v>21542</v>
      </c>
      <c r="F1069" s="8">
        <v>3</v>
      </c>
      <c r="G1069" s="8" t="b">
        <f>IF(FACT_REVIEWS[[#This Row],[ProductRate]] &gt;= 4, TRUE, FALSE)</f>
        <v>0</v>
      </c>
    </row>
    <row r="1070" spans="1:7" x14ac:dyDescent="0.3">
      <c r="A1070" s="8">
        <v>4068</v>
      </c>
      <c r="B1070" s="8">
        <v>10916</v>
      </c>
      <c r="C1070" s="8">
        <v>282</v>
      </c>
      <c r="D1070" s="10">
        <v>45513</v>
      </c>
      <c r="E1070" s="8" t="s">
        <v>19138</v>
      </c>
      <c r="F1070" s="8">
        <v>3</v>
      </c>
      <c r="G1070" s="8" t="b">
        <f>IF(FACT_REVIEWS[[#This Row],[ProductRate]] &gt;= 4, TRUE, FALSE)</f>
        <v>0</v>
      </c>
    </row>
    <row r="1071" spans="1:7" x14ac:dyDescent="0.3">
      <c r="A1071" s="8">
        <v>4069</v>
      </c>
      <c r="B1071" s="8">
        <v>10916</v>
      </c>
      <c r="C1071" s="8">
        <v>249</v>
      </c>
      <c r="D1071" s="10">
        <v>44995</v>
      </c>
      <c r="E1071" s="8" t="s">
        <v>21543</v>
      </c>
      <c r="F1071" s="8">
        <v>1</v>
      </c>
      <c r="G1071" s="8" t="b">
        <f>IF(FACT_REVIEWS[[#This Row],[ProductRate]] &gt;= 4, TRUE, FALSE)</f>
        <v>0</v>
      </c>
    </row>
    <row r="1072" spans="1:7" x14ac:dyDescent="0.3">
      <c r="A1072" s="8">
        <v>4070</v>
      </c>
      <c r="B1072" s="8">
        <v>10046</v>
      </c>
      <c r="C1072" s="8">
        <v>228</v>
      </c>
      <c r="D1072" s="10">
        <v>45475</v>
      </c>
      <c r="E1072" s="8" t="s">
        <v>21544</v>
      </c>
      <c r="F1072" s="8">
        <v>2</v>
      </c>
      <c r="G1072" s="8" t="b">
        <f>IF(FACT_REVIEWS[[#This Row],[ProductRate]] &gt;= 4, TRUE, FALSE)</f>
        <v>0</v>
      </c>
    </row>
    <row r="1073" spans="1:7" x14ac:dyDescent="0.3">
      <c r="A1073" s="8">
        <v>4071</v>
      </c>
      <c r="B1073" s="8">
        <v>10012</v>
      </c>
      <c r="C1073" s="8">
        <v>271</v>
      </c>
      <c r="D1073" s="10">
        <v>45528</v>
      </c>
      <c r="E1073" s="8" t="s">
        <v>3769</v>
      </c>
      <c r="F1073" s="8">
        <v>5</v>
      </c>
      <c r="G1073" s="8" t="b">
        <f>IF(FACT_REVIEWS[[#This Row],[ProductRate]] &gt;= 4, TRUE, FALSE)</f>
        <v>1</v>
      </c>
    </row>
    <row r="1074" spans="1:7" x14ac:dyDescent="0.3">
      <c r="A1074" s="8">
        <v>4072</v>
      </c>
      <c r="B1074" s="8">
        <v>10012</v>
      </c>
      <c r="C1074" s="8">
        <v>232</v>
      </c>
      <c r="D1074" s="10">
        <v>45516</v>
      </c>
      <c r="E1074" s="8" t="s">
        <v>21545</v>
      </c>
      <c r="F1074" s="8">
        <v>4</v>
      </c>
      <c r="G1074" s="8" t="b">
        <f>IF(FACT_REVIEWS[[#This Row],[ProductRate]] &gt;= 4, TRUE, FALSE)</f>
        <v>1</v>
      </c>
    </row>
    <row r="1075" spans="1:7" x14ac:dyDescent="0.3">
      <c r="A1075" s="8">
        <v>4073</v>
      </c>
      <c r="B1075" s="8">
        <v>10651</v>
      </c>
      <c r="C1075" s="8">
        <v>258</v>
      </c>
      <c r="D1075" s="10">
        <v>45559</v>
      </c>
      <c r="E1075" s="8" t="s">
        <v>21546</v>
      </c>
      <c r="F1075" s="8">
        <v>2</v>
      </c>
      <c r="G1075" s="8" t="b">
        <f>IF(FACT_REVIEWS[[#This Row],[ProductRate]] &gt;= 4, TRUE, FALSE)</f>
        <v>0</v>
      </c>
    </row>
    <row r="1076" spans="1:7" x14ac:dyDescent="0.3">
      <c r="A1076" s="8">
        <v>4074</v>
      </c>
      <c r="B1076" s="8">
        <v>10651</v>
      </c>
      <c r="C1076" s="8">
        <v>211</v>
      </c>
      <c r="D1076" s="10">
        <v>45559</v>
      </c>
      <c r="E1076" s="8" t="s">
        <v>21547</v>
      </c>
      <c r="F1076" s="8">
        <v>1</v>
      </c>
      <c r="G1076" s="8" t="b">
        <f>IF(FACT_REVIEWS[[#This Row],[ProductRate]] &gt;= 4, TRUE, FALSE)</f>
        <v>0</v>
      </c>
    </row>
    <row r="1077" spans="1:7" x14ac:dyDescent="0.3">
      <c r="A1077" s="8">
        <v>4075</v>
      </c>
      <c r="B1077" s="8">
        <v>10651</v>
      </c>
      <c r="C1077" s="8">
        <v>288</v>
      </c>
      <c r="D1077" s="10">
        <v>45554</v>
      </c>
      <c r="E1077" s="8" t="s">
        <v>21548</v>
      </c>
      <c r="F1077" s="8">
        <v>4</v>
      </c>
      <c r="G1077" s="8" t="b">
        <f>IF(FACT_REVIEWS[[#This Row],[ProductRate]] &gt;= 4, TRUE, FALSE)</f>
        <v>1</v>
      </c>
    </row>
    <row r="1078" spans="1:7" x14ac:dyDescent="0.3">
      <c r="A1078" s="8">
        <v>4076</v>
      </c>
      <c r="B1078" s="8">
        <v>10614</v>
      </c>
      <c r="C1078" s="8">
        <v>279</v>
      </c>
      <c r="D1078" s="10">
        <v>45540</v>
      </c>
      <c r="E1078" s="8" t="s">
        <v>21549</v>
      </c>
      <c r="F1078" s="8">
        <v>4</v>
      </c>
      <c r="G1078" s="8" t="b">
        <f>IF(FACT_REVIEWS[[#This Row],[ProductRate]] &gt;= 4, TRUE, FALSE)</f>
        <v>1</v>
      </c>
    </row>
    <row r="1079" spans="1:7" x14ac:dyDescent="0.3">
      <c r="A1079" s="8">
        <v>4077</v>
      </c>
      <c r="B1079" s="8">
        <v>10614</v>
      </c>
      <c r="C1079" s="8">
        <v>225</v>
      </c>
      <c r="D1079" s="10">
        <v>45265</v>
      </c>
      <c r="E1079" s="8" t="s">
        <v>21550</v>
      </c>
      <c r="F1079" s="8">
        <v>5</v>
      </c>
      <c r="G1079" s="8" t="b">
        <f>IF(FACT_REVIEWS[[#This Row],[ProductRate]] &gt;= 4, TRUE, FALSE)</f>
        <v>1</v>
      </c>
    </row>
    <row r="1080" spans="1:7" x14ac:dyDescent="0.3">
      <c r="A1080" s="8">
        <v>4078</v>
      </c>
      <c r="B1080" s="8">
        <v>10663</v>
      </c>
      <c r="C1080" s="8">
        <v>248</v>
      </c>
      <c r="D1080" s="10">
        <v>45398</v>
      </c>
      <c r="E1080" s="8" t="s">
        <v>4627</v>
      </c>
      <c r="F1080" s="8">
        <v>2</v>
      </c>
      <c r="G1080" s="8" t="b">
        <f>IF(FACT_REVIEWS[[#This Row],[ProductRate]] &gt;= 4, TRUE, FALSE)</f>
        <v>0</v>
      </c>
    </row>
    <row r="1081" spans="1:7" x14ac:dyDescent="0.3">
      <c r="A1081" s="8">
        <v>4079</v>
      </c>
      <c r="B1081" s="8">
        <v>10663</v>
      </c>
      <c r="C1081" s="8">
        <v>255</v>
      </c>
      <c r="D1081" s="10">
        <v>45537</v>
      </c>
      <c r="E1081" s="8" t="s">
        <v>11126</v>
      </c>
      <c r="F1081" s="8">
        <v>2</v>
      </c>
      <c r="G1081" s="8" t="b">
        <f>IF(FACT_REVIEWS[[#This Row],[ProductRate]] &gt;= 4, TRUE, FALSE)</f>
        <v>0</v>
      </c>
    </row>
    <row r="1082" spans="1:7" x14ac:dyDescent="0.3">
      <c r="A1082" s="8">
        <v>4080</v>
      </c>
      <c r="B1082" s="8">
        <v>10663</v>
      </c>
      <c r="C1082" s="8">
        <v>250</v>
      </c>
      <c r="D1082" s="10">
        <v>45384</v>
      </c>
      <c r="E1082" s="8" t="s">
        <v>17235</v>
      </c>
      <c r="F1082" s="8">
        <v>4</v>
      </c>
      <c r="G1082" s="8" t="b">
        <f>IF(FACT_REVIEWS[[#This Row],[ProductRate]] &gt;= 4, TRUE, FALSE)</f>
        <v>1</v>
      </c>
    </row>
    <row r="1083" spans="1:7" x14ac:dyDescent="0.3">
      <c r="A1083" s="8">
        <v>4081</v>
      </c>
      <c r="B1083" s="8">
        <v>10570</v>
      </c>
      <c r="C1083" s="8">
        <v>213</v>
      </c>
      <c r="D1083" s="10">
        <v>45557</v>
      </c>
      <c r="E1083" s="8" t="s">
        <v>21551</v>
      </c>
      <c r="F1083" s="8">
        <v>2</v>
      </c>
      <c r="G1083" s="8" t="b">
        <f>IF(FACT_REVIEWS[[#This Row],[ProductRate]] &gt;= 4, TRUE, FALSE)</f>
        <v>0</v>
      </c>
    </row>
    <row r="1084" spans="1:7" x14ac:dyDescent="0.3">
      <c r="A1084" s="8">
        <v>4082</v>
      </c>
      <c r="B1084" s="8">
        <v>10691</v>
      </c>
      <c r="C1084" s="8">
        <v>250</v>
      </c>
      <c r="D1084" s="10">
        <v>45547</v>
      </c>
      <c r="E1084" s="8" t="s">
        <v>21552</v>
      </c>
      <c r="F1084" s="8">
        <v>4</v>
      </c>
      <c r="G1084" s="8" t="b">
        <f>IF(FACT_REVIEWS[[#This Row],[ProductRate]] &gt;= 4, TRUE, FALSE)</f>
        <v>1</v>
      </c>
    </row>
    <row r="1085" spans="1:7" x14ac:dyDescent="0.3">
      <c r="A1085" s="8">
        <v>4083</v>
      </c>
      <c r="B1085" s="8">
        <v>10608</v>
      </c>
      <c r="C1085" s="8">
        <v>215</v>
      </c>
      <c r="D1085" s="10">
        <v>45178</v>
      </c>
      <c r="E1085" s="8" t="s">
        <v>21553</v>
      </c>
      <c r="F1085" s="8">
        <v>2</v>
      </c>
      <c r="G1085" s="8" t="b">
        <f>IF(FACT_REVIEWS[[#This Row],[ProductRate]] &gt;= 4, TRUE, FALSE)</f>
        <v>0</v>
      </c>
    </row>
    <row r="1086" spans="1:7" x14ac:dyDescent="0.3">
      <c r="A1086" s="8">
        <v>4084</v>
      </c>
      <c r="B1086" s="8">
        <v>10747</v>
      </c>
      <c r="C1086" s="8">
        <v>295</v>
      </c>
      <c r="D1086" s="10">
        <v>45553</v>
      </c>
      <c r="E1086" s="8" t="s">
        <v>21554</v>
      </c>
      <c r="F1086" s="8">
        <v>4</v>
      </c>
      <c r="G1086" s="8" t="b">
        <f>IF(FACT_REVIEWS[[#This Row],[ProductRate]] &gt;= 4, TRUE, FALSE)</f>
        <v>1</v>
      </c>
    </row>
    <row r="1087" spans="1:7" x14ac:dyDescent="0.3">
      <c r="A1087" s="8">
        <v>4085</v>
      </c>
      <c r="B1087" s="8">
        <v>10693</v>
      </c>
      <c r="C1087" s="8">
        <v>251</v>
      </c>
      <c r="D1087" s="10">
        <v>45560</v>
      </c>
      <c r="E1087" s="8" t="s">
        <v>21555</v>
      </c>
      <c r="F1087" s="8">
        <v>2</v>
      </c>
      <c r="G1087" s="8" t="b">
        <f>IF(FACT_REVIEWS[[#This Row],[ProductRate]] &gt;= 4, TRUE, FALSE)</f>
        <v>0</v>
      </c>
    </row>
    <row r="1088" spans="1:7" x14ac:dyDescent="0.3">
      <c r="A1088" s="8">
        <v>4086</v>
      </c>
      <c r="B1088" s="8">
        <v>10693</v>
      </c>
      <c r="C1088" s="8">
        <v>206</v>
      </c>
      <c r="D1088" s="10">
        <v>45558</v>
      </c>
      <c r="E1088" s="8" t="s">
        <v>21556</v>
      </c>
      <c r="F1088" s="8">
        <v>3</v>
      </c>
      <c r="G1088" s="8" t="b">
        <f>IF(FACT_REVIEWS[[#This Row],[ProductRate]] &gt;= 4, TRUE, FALSE)</f>
        <v>0</v>
      </c>
    </row>
    <row r="1089" spans="1:7" x14ac:dyDescent="0.3">
      <c r="A1089" s="8">
        <v>4087</v>
      </c>
      <c r="B1089" s="8">
        <v>10712</v>
      </c>
      <c r="C1089" s="8">
        <v>275</v>
      </c>
      <c r="D1089" s="10">
        <v>45492</v>
      </c>
      <c r="E1089" s="8" t="s">
        <v>21557</v>
      </c>
      <c r="F1089" s="8">
        <v>1</v>
      </c>
      <c r="G1089" s="8" t="b">
        <f>IF(FACT_REVIEWS[[#This Row],[ProductRate]] &gt;= 4, TRUE, FALSE)</f>
        <v>0</v>
      </c>
    </row>
    <row r="1090" spans="1:7" x14ac:dyDescent="0.3">
      <c r="A1090" s="8">
        <v>4088</v>
      </c>
      <c r="B1090" s="8">
        <v>10712</v>
      </c>
      <c r="C1090" s="8">
        <v>281</v>
      </c>
      <c r="D1090" s="10">
        <v>45486</v>
      </c>
      <c r="E1090" s="8" t="s">
        <v>3720</v>
      </c>
      <c r="F1090" s="8">
        <v>3</v>
      </c>
      <c r="G1090" s="8" t="b">
        <f>IF(FACT_REVIEWS[[#This Row],[ProductRate]] &gt;= 4, TRUE, FALSE)</f>
        <v>0</v>
      </c>
    </row>
    <row r="1091" spans="1:7" x14ac:dyDescent="0.3">
      <c r="A1091" s="8">
        <v>4089</v>
      </c>
      <c r="B1091" s="8">
        <v>10976</v>
      </c>
      <c r="C1091" s="8">
        <v>226</v>
      </c>
      <c r="D1091" s="10">
        <v>45537</v>
      </c>
      <c r="E1091" s="8" t="s">
        <v>3794</v>
      </c>
      <c r="F1091" s="8">
        <v>1</v>
      </c>
      <c r="G1091" s="8" t="b">
        <f>IF(FACT_REVIEWS[[#This Row],[ProductRate]] &gt;= 4, TRUE, FALSE)</f>
        <v>0</v>
      </c>
    </row>
    <row r="1092" spans="1:7" x14ac:dyDescent="0.3">
      <c r="A1092" s="8">
        <v>4090</v>
      </c>
      <c r="B1092" s="8">
        <v>10383</v>
      </c>
      <c r="C1092" s="8">
        <v>202</v>
      </c>
      <c r="D1092" s="10">
        <v>45522</v>
      </c>
      <c r="E1092" s="8" t="s">
        <v>21558</v>
      </c>
      <c r="F1092" s="8">
        <v>1</v>
      </c>
      <c r="G1092" s="8" t="b">
        <f>IF(FACT_REVIEWS[[#This Row],[ProductRate]] &gt;= 4, TRUE, FALSE)</f>
        <v>0</v>
      </c>
    </row>
    <row r="1093" spans="1:7" x14ac:dyDescent="0.3">
      <c r="A1093" s="8">
        <v>4091</v>
      </c>
      <c r="B1093" s="8">
        <v>10982</v>
      </c>
      <c r="C1093" s="8">
        <v>286</v>
      </c>
      <c r="D1093" s="10">
        <v>45470</v>
      </c>
      <c r="E1093" s="8" t="s">
        <v>21559</v>
      </c>
      <c r="F1093" s="8">
        <v>1</v>
      </c>
      <c r="G1093" s="8" t="b">
        <f>IF(FACT_REVIEWS[[#This Row],[ProductRate]] &gt;= 4, TRUE, FALSE)</f>
        <v>0</v>
      </c>
    </row>
    <row r="1094" spans="1:7" x14ac:dyDescent="0.3">
      <c r="A1094" s="8">
        <v>4092</v>
      </c>
      <c r="B1094" s="8">
        <v>10982</v>
      </c>
      <c r="C1094" s="8">
        <v>261</v>
      </c>
      <c r="D1094" s="10">
        <v>45546</v>
      </c>
      <c r="E1094" s="8" t="s">
        <v>21560</v>
      </c>
      <c r="F1094" s="8">
        <v>3</v>
      </c>
      <c r="G1094" s="8" t="b">
        <f>IF(FACT_REVIEWS[[#This Row],[ProductRate]] &gt;= 4, TRUE, FALSE)</f>
        <v>0</v>
      </c>
    </row>
    <row r="1095" spans="1:7" x14ac:dyDescent="0.3">
      <c r="A1095" s="8">
        <v>4093</v>
      </c>
      <c r="B1095" s="8">
        <v>10982</v>
      </c>
      <c r="C1095" s="8">
        <v>225</v>
      </c>
      <c r="D1095" s="10">
        <v>45553</v>
      </c>
      <c r="E1095" s="8" t="s">
        <v>21561</v>
      </c>
      <c r="F1095" s="8">
        <v>1</v>
      </c>
      <c r="G1095" s="8" t="b">
        <f>IF(FACT_REVIEWS[[#This Row],[ProductRate]] &gt;= 4, TRUE, FALSE)</f>
        <v>0</v>
      </c>
    </row>
    <row r="1096" spans="1:7" x14ac:dyDescent="0.3">
      <c r="A1096" s="8">
        <v>4094</v>
      </c>
      <c r="B1096" s="8">
        <v>10311</v>
      </c>
      <c r="C1096" s="8">
        <v>296</v>
      </c>
      <c r="D1096" s="10">
        <v>45253</v>
      </c>
      <c r="E1096" s="8" t="s">
        <v>21562</v>
      </c>
      <c r="F1096" s="8">
        <v>1</v>
      </c>
      <c r="G1096" s="8" t="b">
        <f>IF(FACT_REVIEWS[[#This Row],[ProductRate]] &gt;= 4, TRUE, FALSE)</f>
        <v>0</v>
      </c>
    </row>
    <row r="1097" spans="1:7" x14ac:dyDescent="0.3">
      <c r="A1097" s="8">
        <v>4095</v>
      </c>
      <c r="B1097" s="8">
        <v>10459</v>
      </c>
      <c r="C1097" s="8">
        <v>220</v>
      </c>
      <c r="D1097" s="10">
        <v>45409</v>
      </c>
      <c r="E1097" s="8" t="s">
        <v>16283</v>
      </c>
      <c r="F1097" s="8">
        <v>4</v>
      </c>
      <c r="G1097" s="8" t="b">
        <f>IF(FACT_REVIEWS[[#This Row],[ProductRate]] &gt;= 4, TRUE, FALSE)</f>
        <v>1</v>
      </c>
    </row>
    <row r="1098" spans="1:7" x14ac:dyDescent="0.3">
      <c r="A1098" s="8">
        <v>4096</v>
      </c>
      <c r="B1098" s="8">
        <v>10459</v>
      </c>
      <c r="C1098" s="8">
        <v>262</v>
      </c>
      <c r="D1098" s="10">
        <v>45314</v>
      </c>
      <c r="E1098" s="8" t="s">
        <v>21563</v>
      </c>
      <c r="F1098" s="8">
        <v>5</v>
      </c>
      <c r="G1098" s="8" t="b">
        <f>IF(FACT_REVIEWS[[#This Row],[ProductRate]] &gt;= 4, TRUE, FALSE)</f>
        <v>1</v>
      </c>
    </row>
    <row r="1099" spans="1:7" x14ac:dyDescent="0.3">
      <c r="A1099" s="8">
        <v>4097</v>
      </c>
      <c r="B1099" s="8">
        <v>10375</v>
      </c>
      <c r="C1099" s="8">
        <v>249</v>
      </c>
      <c r="D1099" s="10">
        <v>45556</v>
      </c>
      <c r="E1099" s="8" t="s">
        <v>21564</v>
      </c>
      <c r="F1099" s="8">
        <v>4</v>
      </c>
      <c r="G1099" s="8" t="b">
        <f>IF(FACT_REVIEWS[[#This Row],[ProductRate]] &gt;= 4, TRUE, FALSE)</f>
        <v>1</v>
      </c>
    </row>
    <row r="1100" spans="1:7" x14ac:dyDescent="0.3">
      <c r="A1100" s="8">
        <v>4098</v>
      </c>
      <c r="B1100" s="8">
        <v>10375</v>
      </c>
      <c r="C1100" s="8">
        <v>224</v>
      </c>
      <c r="D1100" s="10">
        <v>45536</v>
      </c>
      <c r="E1100" s="8" t="s">
        <v>16081</v>
      </c>
      <c r="F1100" s="8">
        <v>4</v>
      </c>
      <c r="G1100" s="8" t="b">
        <f>IF(FACT_REVIEWS[[#This Row],[ProductRate]] &gt;= 4, TRUE, FALSE)</f>
        <v>1</v>
      </c>
    </row>
    <row r="1101" spans="1:7" x14ac:dyDescent="0.3">
      <c r="A1101" s="8">
        <v>4099</v>
      </c>
      <c r="B1101" s="8">
        <v>10375</v>
      </c>
      <c r="C1101" s="8">
        <v>286</v>
      </c>
      <c r="D1101" s="10">
        <v>45553</v>
      </c>
      <c r="E1101" s="8" t="s">
        <v>21565</v>
      </c>
      <c r="F1101" s="8">
        <v>5</v>
      </c>
      <c r="G1101" s="8" t="b">
        <f>IF(FACT_REVIEWS[[#This Row],[ProductRate]] &gt;= 4, TRUE, FALSE)</f>
        <v>1</v>
      </c>
    </row>
    <row r="1102" spans="1:7" x14ac:dyDescent="0.3">
      <c r="A1102" s="8">
        <v>4100</v>
      </c>
      <c r="B1102" s="8">
        <v>10206</v>
      </c>
      <c r="C1102" s="8">
        <v>212</v>
      </c>
      <c r="D1102" s="10">
        <v>45477</v>
      </c>
      <c r="E1102" s="8" t="s">
        <v>21566</v>
      </c>
      <c r="F1102" s="8">
        <v>1</v>
      </c>
      <c r="G1102" s="8" t="b">
        <f>IF(FACT_REVIEWS[[#This Row],[ProductRate]] &gt;= 4, TRUE, FALSE)</f>
        <v>0</v>
      </c>
    </row>
    <row r="1103" spans="1:7" x14ac:dyDescent="0.3">
      <c r="A1103" s="8">
        <v>4101</v>
      </c>
      <c r="B1103" s="8">
        <v>10206</v>
      </c>
      <c r="C1103" s="8">
        <v>216</v>
      </c>
      <c r="D1103" s="10">
        <v>45556</v>
      </c>
      <c r="E1103" s="8" t="s">
        <v>21567</v>
      </c>
      <c r="F1103" s="8">
        <v>5</v>
      </c>
      <c r="G1103" s="8" t="b">
        <f>IF(FACT_REVIEWS[[#This Row],[ProductRate]] &gt;= 4, TRUE, FALSE)</f>
        <v>1</v>
      </c>
    </row>
    <row r="1104" spans="1:7" x14ac:dyDescent="0.3">
      <c r="A1104" s="8">
        <v>4102</v>
      </c>
      <c r="B1104" s="8">
        <v>10206</v>
      </c>
      <c r="C1104" s="8">
        <v>249</v>
      </c>
      <c r="D1104" s="10">
        <v>45348</v>
      </c>
      <c r="E1104" s="8" t="s">
        <v>21568</v>
      </c>
      <c r="F1104" s="8">
        <v>5</v>
      </c>
      <c r="G1104" s="8" t="b">
        <f>IF(FACT_REVIEWS[[#This Row],[ProductRate]] &gt;= 4, TRUE, FALSE)</f>
        <v>1</v>
      </c>
    </row>
    <row r="1105" spans="1:7" x14ac:dyDescent="0.3">
      <c r="A1105" s="8">
        <v>4103</v>
      </c>
      <c r="B1105" s="8">
        <v>10085</v>
      </c>
      <c r="C1105" s="8">
        <v>267</v>
      </c>
      <c r="D1105" s="10">
        <v>45456</v>
      </c>
      <c r="E1105" s="8" t="s">
        <v>21569</v>
      </c>
      <c r="F1105" s="8">
        <v>2</v>
      </c>
      <c r="G1105" s="8" t="b">
        <f>IF(FACT_REVIEWS[[#This Row],[ProductRate]] &gt;= 4, TRUE, FALSE)</f>
        <v>0</v>
      </c>
    </row>
    <row r="1106" spans="1:7" x14ac:dyDescent="0.3">
      <c r="A1106" s="8">
        <v>4104</v>
      </c>
      <c r="B1106" s="8">
        <v>10312</v>
      </c>
      <c r="C1106" s="8">
        <v>208</v>
      </c>
      <c r="D1106" s="10">
        <v>45505</v>
      </c>
      <c r="E1106" s="8" t="s">
        <v>21570</v>
      </c>
      <c r="F1106" s="8">
        <v>2</v>
      </c>
      <c r="G1106" s="8" t="b">
        <f>IF(FACT_REVIEWS[[#This Row],[ProductRate]] &gt;= 4, TRUE, FALSE)</f>
        <v>0</v>
      </c>
    </row>
    <row r="1107" spans="1:7" x14ac:dyDescent="0.3">
      <c r="A1107" s="8">
        <v>4105</v>
      </c>
      <c r="B1107" s="8">
        <v>10129</v>
      </c>
      <c r="C1107" s="8">
        <v>240</v>
      </c>
      <c r="D1107" s="10">
        <v>45259</v>
      </c>
      <c r="E1107" s="8" t="s">
        <v>20613</v>
      </c>
      <c r="F1107" s="8">
        <v>4</v>
      </c>
      <c r="G1107" s="8" t="b">
        <f>IF(FACT_REVIEWS[[#This Row],[ProductRate]] &gt;= 4, TRUE, FALSE)</f>
        <v>1</v>
      </c>
    </row>
    <row r="1108" spans="1:7" x14ac:dyDescent="0.3">
      <c r="A1108" s="8">
        <v>4106</v>
      </c>
      <c r="B1108" s="8">
        <v>10129</v>
      </c>
      <c r="C1108" s="8">
        <v>263</v>
      </c>
      <c r="D1108" s="10">
        <v>45128</v>
      </c>
      <c r="E1108" s="8" t="s">
        <v>21571</v>
      </c>
      <c r="F1108" s="8">
        <v>4</v>
      </c>
      <c r="G1108" s="8" t="b">
        <f>IF(FACT_REVIEWS[[#This Row],[ProductRate]] &gt;= 4, TRUE, FALSE)</f>
        <v>1</v>
      </c>
    </row>
    <row r="1109" spans="1:7" x14ac:dyDescent="0.3">
      <c r="A1109" s="8">
        <v>4107</v>
      </c>
      <c r="B1109" s="8">
        <v>10129</v>
      </c>
      <c r="C1109" s="8">
        <v>251</v>
      </c>
      <c r="D1109" s="10">
        <v>45345</v>
      </c>
      <c r="E1109" s="8" t="s">
        <v>21572</v>
      </c>
      <c r="F1109" s="8">
        <v>5</v>
      </c>
      <c r="G1109" s="8" t="b">
        <f>IF(FACT_REVIEWS[[#This Row],[ProductRate]] &gt;= 4, TRUE, FALSE)</f>
        <v>1</v>
      </c>
    </row>
    <row r="1110" spans="1:7" x14ac:dyDescent="0.3">
      <c r="A1110" s="8">
        <v>4108</v>
      </c>
      <c r="B1110" s="8">
        <v>10129</v>
      </c>
      <c r="C1110" s="8">
        <v>207</v>
      </c>
      <c r="D1110" s="10">
        <v>45506</v>
      </c>
      <c r="E1110" s="8" t="s">
        <v>21573</v>
      </c>
      <c r="F1110" s="8">
        <v>1</v>
      </c>
      <c r="G1110" s="8" t="b">
        <f>IF(FACT_REVIEWS[[#This Row],[ProductRate]] &gt;= 4, TRUE, FALSE)</f>
        <v>0</v>
      </c>
    </row>
    <row r="1111" spans="1:7" x14ac:dyDescent="0.3">
      <c r="A1111" s="8">
        <v>4109</v>
      </c>
      <c r="B1111" s="8">
        <v>10025</v>
      </c>
      <c r="C1111" s="8">
        <v>286</v>
      </c>
      <c r="D1111" s="10">
        <v>45554</v>
      </c>
      <c r="E1111" s="8" t="s">
        <v>21574</v>
      </c>
      <c r="F1111" s="8">
        <v>2</v>
      </c>
      <c r="G1111" s="8" t="b">
        <f>IF(FACT_REVIEWS[[#This Row],[ProductRate]] &gt;= 4, TRUE, FALSE)</f>
        <v>0</v>
      </c>
    </row>
    <row r="1112" spans="1:7" x14ac:dyDescent="0.3">
      <c r="A1112" s="8">
        <v>4110</v>
      </c>
      <c r="B1112" s="8">
        <v>10025</v>
      </c>
      <c r="C1112" s="8">
        <v>296</v>
      </c>
      <c r="D1112" s="10">
        <v>45560</v>
      </c>
      <c r="E1112" s="8" t="s">
        <v>21575</v>
      </c>
      <c r="F1112" s="8">
        <v>5</v>
      </c>
      <c r="G1112" s="8" t="b">
        <f>IF(FACT_REVIEWS[[#This Row],[ProductRate]] &gt;= 4, TRUE, FALSE)</f>
        <v>1</v>
      </c>
    </row>
    <row r="1113" spans="1:7" x14ac:dyDescent="0.3">
      <c r="A1113" s="8">
        <v>4111</v>
      </c>
      <c r="B1113" s="8">
        <v>10895</v>
      </c>
      <c r="C1113" s="8">
        <v>285</v>
      </c>
      <c r="D1113" s="10">
        <v>45369</v>
      </c>
      <c r="E1113" s="8" t="s">
        <v>21576</v>
      </c>
      <c r="F1113" s="8">
        <v>4</v>
      </c>
      <c r="G1113" s="8" t="b">
        <f>IF(FACT_REVIEWS[[#This Row],[ProductRate]] &gt;= 4, TRUE, FALSE)</f>
        <v>1</v>
      </c>
    </row>
    <row r="1114" spans="1:7" x14ac:dyDescent="0.3">
      <c r="A1114" s="8">
        <v>4112</v>
      </c>
      <c r="B1114" s="8">
        <v>10895</v>
      </c>
      <c r="C1114" s="8">
        <v>257</v>
      </c>
      <c r="D1114" s="10">
        <v>45238</v>
      </c>
      <c r="E1114" s="8" t="s">
        <v>21577</v>
      </c>
      <c r="F1114" s="8">
        <v>2</v>
      </c>
      <c r="G1114" s="8" t="b">
        <f>IF(FACT_REVIEWS[[#This Row],[ProductRate]] &gt;= 4, TRUE, FALSE)</f>
        <v>0</v>
      </c>
    </row>
    <row r="1115" spans="1:7" x14ac:dyDescent="0.3">
      <c r="A1115" s="8">
        <v>4113</v>
      </c>
      <c r="B1115" s="8">
        <v>10226</v>
      </c>
      <c r="C1115" s="8">
        <v>248</v>
      </c>
      <c r="D1115" s="10">
        <v>45274</v>
      </c>
      <c r="E1115" s="8" t="s">
        <v>21578</v>
      </c>
      <c r="F1115" s="8">
        <v>4</v>
      </c>
      <c r="G1115" s="8" t="b">
        <f>IF(FACT_REVIEWS[[#This Row],[ProductRate]] &gt;= 4, TRUE, FALSE)</f>
        <v>1</v>
      </c>
    </row>
    <row r="1116" spans="1:7" x14ac:dyDescent="0.3">
      <c r="A1116" s="8">
        <v>4114</v>
      </c>
      <c r="B1116" s="8">
        <v>10226</v>
      </c>
      <c r="C1116" s="8">
        <v>278</v>
      </c>
      <c r="D1116" s="10">
        <v>45303</v>
      </c>
      <c r="E1116" s="8" t="s">
        <v>21579</v>
      </c>
      <c r="F1116" s="8">
        <v>5</v>
      </c>
      <c r="G1116" s="8" t="b">
        <f>IF(FACT_REVIEWS[[#This Row],[ProductRate]] &gt;= 4, TRUE, FALSE)</f>
        <v>1</v>
      </c>
    </row>
    <row r="1117" spans="1:7" x14ac:dyDescent="0.3">
      <c r="A1117" s="8">
        <v>4115</v>
      </c>
      <c r="B1117" s="8">
        <v>10418</v>
      </c>
      <c r="C1117" s="8">
        <v>276</v>
      </c>
      <c r="D1117" s="10">
        <v>45206</v>
      </c>
      <c r="E1117" s="8" t="s">
        <v>21580</v>
      </c>
      <c r="F1117" s="8">
        <v>5</v>
      </c>
      <c r="G1117" s="8" t="b">
        <f>IF(FACT_REVIEWS[[#This Row],[ProductRate]] &gt;= 4, TRUE, FALSE)</f>
        <v>1</v>
      </c>
    </row>
    <row r="1118" spans="1:7" x14ac:dyDescent="0.3">
      <c r="A1118" s="8">
        <v>4116</v>
      </c>
      <c r="B1118" s="8">
        <v>10418</v>
      </c>
      <c r="C1118" s="8">
        <v>209</v>
      </c>
      <c r="D1118" s="10">
        <v>45412</v>
      </c>
      <c r="E1118" s="8" t="s">
        <v>21581</v>
      </c>
      <c r="F1118" s="8">
        <v>3</v>
      </c>
      <c r="G1118" s="8" t="b">
        <f>IF(FACT_REVIEWS[[#This Row],[ProductRate]] &gt;= 4, TRUE, FALSE)</f>
        <v>0</v>
      </c>
    </row>
    <row r="1119" spans="1:7" x14ac:dyDescent="0.3">
      <c r="A1119" s="8">
        <v>4117</v>
      </c>
      <c r="B1119" s="8">
        <v>10418</v>
      </c>
      <c r="C1119" s="8">
        <v>287</v>
      </c>
      <c r="D1119" s="10">
        <v>45481</v>
      </c>
      <c r="E1119" s="8" t="s">
        <v>20362</v>
      </c>
      <c r="F1119" s="8">
        <v>2</v>
      </c>
      <c r="G1119" s="8" t="b">
        <f>IF(FACT_REVIEWS[[#This Row],[ProductRate]] &gt;= 4, TRUE, FALSE)</f>
        <v>0</v>
      </c>
    </row>
    <row r="1120" spans="1:7" x14ac:dyDescent="0.3">
      <c r="A1120" s="8">
        <v>4118</v>
      </c>
      <c r="B1120" s="8">
        <v>10418</v>
      </c>
      <c r="C1120" s="8">
        <v>289</v>
      </c>
      <c r="D1120" s="10">
        <v>44604</v>
      </c>
      <c r="E1120" s="8" t="s">
        <v>21582</v>
      </c>
      <c r="F1120" s="8">
        <v>5</v>
      </c>
      <c r="G1120" s="8" t="b">
        <f>IF(FACT_REVIEWS[[#This Row],[ProductRate]] &gt;= 4, TRUE, FALSE)</f>
        <v>1</v>
      </c>
    </row>
    <row r="1121" spans="1:7" x14ac:dyDescent="0.3">
      <c r="A1121" s="8">
        <v>4119</v>
      </c>
      <c r="B1121" s="8">
        <v>10559</v>
      </c>
      <c r="C1121" s="8">
        <v>250</v>
      </c>
      <c r="D1121" s="10">
        <v>45255</v>
      </c>
      <c r="E1121" s="8" t="s">
        <v>21583</v>
      </c>
      <c r="F1121" s="8">
        <v>3</v>
      </c>
      <c r="G1121" s="8" t="b">
        <f>IF(FACT_REVIEWS[[#This Row],[ProductRate]] &gt;= 4, TRUE, FALSE)</f>
        <v>0</v>
      </c>
    </row>
    <row r="1122" spans="1:7" x14ac:dyDescent="0.3">
      <c r="A1122" s="8">
        <v>4120</v>
      </c>
      <c r="B1122" s="8">
        <v>10954</v>
      </c>
      <c r="C1122" s="8">
        <v>244</v>
      </c>
      <c r="D1122" s="10">
        <v>45548</v>
      </c>
      <c r="E1122" s="8" t="s">
        <v>14429</v>
      </c>
      <c r="F1122" s="8">
        <v>5</v>
      </c>
      <c r="G1122" s="8" t="b">
        <f>IF(FACT_REVIEWS[[#This Row],[ProductRate]] &gt;= 4, TRUE, FALSE)</f>
        <v>1</v>
      </c>
    </row>
    <row r="1123" spans="1:7" x14ac:dyDescent="0.3">
      <c r="A1123" s="8">
        <v>4121</v>
      </c>
      <c r="B1123" s="8">
        <v>10954</v>
      </c>
      <c r="C1123" s="8">
        <v>243</v>
      </c>
      <c r="D1123" s="10">
        <v>45552</v>
      </c>
      <c r="E1123" s="8" t="s">
        <v>21584</v>
      </c>
      <c r="F1123" s="8">
        <v>3</v>
      </c>
      <c r="G1123" s="8" t="b">
        <f>IF(FACT_REVIEWS[[#This Row],[ProductRate]] &gt;= 4, TRUE, FALSE)</f>
        <v>0</v>
      </c>
    </row>
    <row r="1124" spans="1:7" x14ac:dyDescent="0.3">
      <c r="A1124" s="8">
        <v>4122</v>
      </c>
      <c r="B1124" s="8">
        <v>10920</v>
      </c>
      <c r="C1124" s="8">
        <v>263</v>
      </c>
      <c r="D1124" s="10">
        <v>45521</v>
      </c>
      <c r="E1124" s="8" t="s">
        <v>21585</v>
      </c>
      <c r="F1124" s="8">
        <v>3</v>
      </c>
      <c r="G1124" s="8" t="b">
        <f>IF(FACT_REVIEWS[[#This Row],[ProductRate]] &gt;= 4, TRUE, FALSE)</f>
        <v>0</v>
      </c>
    </row>
    <row r="1125" spans="1:7" x14ac:dyDescent="0.3">
      <c r="A1125" s="8">
        <v>4123</v>
      </c>
      <c r="B1125" s="8">
        <v>10643</v>
      </c>
      <c r="C1125" s="8">
        <v>228</v>
      </c>
      <c r="D1125" s="10">
        <v>45553</v>
      </c>
      <c r="E1125" s="8" t="s">
        <v>21586</v>
      </c>
      <c r="F1125" s="8">
        <v>3</v>
      </c>
      <c r="G1125" s="8" t="b">
        <f>IF(FACT_REVIEWS[[#This Row],[ProductRate]] &gt;= 4, TRUE, FALSE)</f>
        <v>0</v>
      </c>
    </row>
    <row r="1126" spans="1:7" x14ac:dyDescent="0.3">
      <c r="A1126" s="8">
        <v>4124</v>
      </c>
      <c r="B1126" s="8">
        <v>10047</v>
      </c>
      <c r="C1126" s="8">
        <v>210</v>
      </c>
      <c r="D1126" s="10">
        <v>45553</v>
      </c>
      <c r="E1126" s="8" t="s">
        <v>21587</v>
      </c>
      <c r="F1126" s="8">
        <v>1</v>
      </c>
      <c r="G1126" s="8" t="b">
        <f>IF(FACT_REVIEWS[[#This Row],[ProductRate]] &gt;= 4, TRUE, FALSE)</f>
        <v>0</v>
      </c>
    </row>
    <row r="1127" spans="1:7" x14ac:dyDescent="0.3">
      <c r="A1127" s="8">
        <v>4125</v>
      </c>
      <c r="B1127" s="8">
        <v>10047</v>
      </c>
      <c r="C1127" s="8">
        <v>212</v>
      </c>
      <c r="D1127" s="10">
        <v>45521</v>
      </c>
      <c r="E1127" s="8" t="s">
        <v>21588</v>
      </c>
      <c r="F1127" s="8">
        <v>4</v>
      </c>
      <c r="G1127" s="8" t="b">
        <f>IF(FACT_REVIEWS[[#This Row],[ProductRate]] &gt;= 4, TRUE, FALSE)</f>
        <v>1</v>
      </c>
    </row>
    <row r="1128" spans="1:7" x14ac:dyDescent="0.3">
      <c r="A1128" s="8">
        <v>4126</v>
      </c>
      <c r="B1128" s="8">
        <v>10047</v>
      </c>
      <c r="C1128" s="8">
        <v>241</v>
      </c>
      <c r="D1128" s="10">
        <v>45553</v>
      </c>
      <c r="E1128" s="8" t="s">
        <v>21589</v>
      </c>
      <c r="F1128" s="8">
        <v>3</v>
      </c>
      <c r="G1128" s="8" t="b">
        <f>IF(FACT_REVIEWS[[#This Row],[ProductRate]] &gt;= 4, TRUE, FALSE)</f>
        <v>0</v>
      </c>
    </row>
    <row r="1129" spans="1:7" x14ac:dyDescent="0.3">
      <c r="A1129" s="8">
        <v>4127</v>
      </c>
      <c r="B1129" s="8">
        <v>10572</v>
      </c>
      <c r="C1129" s="8">
        <v>213</v>
      </c>
      <c r="D1129" s="10">
        <v>45453</v>
      </c>
      <c r="E1129" s="8" t="s">
        <v>21590</v>
      </c>
      <c r="F1129" s="8">
        <v>2</v>
      </c>
      <c r="G1129" s="8" t="b">
        <f>IF(FACT_REVIEWS[[#This Row],[ProductRate]] &gt;= 4, TRUE, FALSE)</f>
        <v>0</v>
      </c>
    </row>
    <row r="1130" spans="1:7" x14ac:dyDescent="0.3">
      <c r="A1130" s="8">
        <v>4128</v>
      </c>
      <c r="B1130" s="8">
        <v>10572</v>
      </c>
      <c r="C1130" s="8">
        <v>289</v>
      </c>
      <c r="D1130" s="10">
        <v>45514</v>
      </c>
      <c r="E1130" s="8" t="s">
        <v>12150</v>
      </c>
      <c r="F1130" s="8">
        <v>5</v>
      </c>
      <c r="G1130" s="8" t="b">
        <f>IF(FACT_REVIEWS[[#This Row],[ProductRate]] &gt;= 4, TRUE, FALSE)</f>
        <v>1</v>
      </c>
    </row>
    <row r="1131" spans="1:7" x14ac:dyDescent="0.3">
      <c r="A1131" s="8">
        <v>4129</v>
      </c>
      <c r="B1131" s="8">
        <v>10412</v>
      </c>
      <c r="C1131" s="8">
        <v>212</v>
      </c>
      <c r="D1131" s="10">
        <v>44966</v>
      </c>
      <c r="E1131" s="8" t="s">
        <v>21591</v>
      </c>
      <c r="F1131" s="8">
        <v>3</v>
      </c>
      <c r="G1131" s="8" t="b">
        <f>IF(FACT_REVIEWS[[#This Row],[ProductRate]] &gt;= 4, TRUE, FALSE)</f>
        <v>0</v>
      </c>
    </row>
    <row r="1132" spans="1:7" x14ac:dyDescent="0.3">
      <c r="A1132" s="8">
        <v>4130</v>
      </c>
      <c r="B1132" s="8">
        <v>10448</v>
      </c>
      <c r="C1132" s="8">
        <v>236</v>
      </c>
      <c r="D1132" s="10">
        <v>45512</v>
      </c>
      <c r="E1132" s="8" t="s">
        <v>21592</v>
      </c>
      <c r="F1132" s="8">
        <v>2</v>
      </c>
      <c r="G1132" s="8" t="b">
        <f>IF(FACT_REVIEWS[[#This Row],[ProductRate]] &gt;= 4, TRUE, FALSE)</f>
        <v>0</v>
      </c>
    </row>
    <row r="1133" spans="1:7" x14ac:dyDescent="0.3">
      <c r="A1133" s="8">
        <v>4131</v>
      </c>
      <c r="B1133" s="8">
        <v>10448</v>
      </c>
      <c r="C1133" s="8">
        <v>218</v>
      </c>
      <c r="D1133" s="10">
        <v>45426</v>
      </c>
      <c r="E1133" s="8" t="s">
        <v>21593</v>
      </c>
      <c r="F1133" s="8">
        <v>1</v>
      </c>
      <c r="G1133" s="8" t="b">
        <f>IF(FACT_REVIEWS[[#This Row],[ProductRate]] &gt;= 4, TRUE, FALSE)</f>
        <v>0</v>
      </c>
    </row>
    <row r="1134" spans="1:7" x14ac:dyDescent="0.3">
      <c r="A1134" s="8">
        <v>4132</v>
      </c>
      <c r="B1134" s="8">
        <v>10467</v>
      </c>
      <c r="C1134" s="8">
        <v>298</v>
      </c>
      <c r="D1134" s="10">
        <v>45535</v>
      </c>
      <c r="E1134" s="8" t="s">
        <v>21594</v>
      </c>
      <c r="F1134" s="8">
        <v>1</v>
      </c>
      <c r="G1134" s="8" t="b">
        <f>IF(FACT_REVIEWS[[#This Row],[ProductRate]] &gt;= 4, TRUE, FALSE)</f>
        <v>0</v>
      </c>
    </row>
    <row r="1135" spans="1:7" x14ac:dyDescent="0.3">
      <c r="A1135" s="8">
        <v>4133</v>
      </c>
      <c r="B1135" s="8">
        <v>10671</v>
      </c>
      <c r="C1135" s="8">
        <v>228</v>
      </c>
      <c r="D1135" s="10">
        <v>45451</v>
      </c>
      <c r="E1135" s="8" t="s">
        <v>21595</v>
      </c>
      <c r="F1135" s="8">
        <v>4</v>
      </c>
      <c r="G1135" s="8" t="b">
        <f>IF(FACT_REVIEWS[[#This Row],[ProductRate]] &gt;= 4, TRUE, FALSE)</f>
        <v>1</v>
      </c>
    </row>
    <row r="1136" spans="1:7" x14ac:dyDescent="0.3">
      <c r="A1136" s="8">
        <v>4134</v>
      </c>
      <c r="B1136" s="8">
        <v>10340</v>
      </c>
      <c r="C1136" s="8">
        <v>248</v>
      </c>
      <c r="D1136" s="10">
        <v>45532</v>
      </c>
      <c r="E1136" s="8" t="s">
        <v>21596</v>
      </c>
      <c r="F1136" s="8">
        <v>4</v>
      </c>
      <c r="G1136" s="8" t="b">
        <f>IF(FACT_REVIEWS[[#This Row],[ProductRate]] &gt;= 4, TRUE, FALSE)</f>
        <v>1</v>
      </c>
    </row>
    <row r="1137" spans="1:7" x14ac:dyDescent="0.3">
      <c r="A1137" s="8">
        <v>4135</v>
      </c>
      <c r="B1137" s="8">
        <v>10340</v>
      </c>
      <c r="C1137" s="8">
        <v>243</v>
      </c>
      <c r="D1137" s="10">
        <v>45553</v>
      </c>
      <c r="E1137" s="8" t="s">
        <v>21597</v>
      </c>
      <c r="F1137" s="8">
        <v>2</v>
      </c>
      <c r="G1137" s="8" t="b">
        <f>IF(FACT_REVIEWS[[#This Row],[ProductRate]] &gt;= 4, TRUE, FALSE)</f>
        <v>0</v>
      </c>
    </row>
    <row r="1138" spans="1:7" x14ac:dyDescent="0.3">
      <c r="A1138" s="8">
        <v>4136</v>
      </c>
      <c r="B1138" s="8">
        <v>10340</v>
      </c>
      <c r="C1138" s="8">
        <v>213</v>
      </c>
      <c r="D1138" s="10">
        <v>45555</v>
      </c>
      <c r="E1138" s="8" t="s">
        <v>21598</v>
      </c>
      <c r="F1138" s="8">
        <v>5</v>
      </c>
      <c r="G1138" s="8" t="b">
        <f>IF(FACT_REVIEWS[[#This Row],[ProductRate]] &gt;= 4, TRUE, FALSE)</f>
        <v>1</v>
      </c>
    </row>
    <row r="1139" spans="1:7" x14ac:dyDescent="0.3">
      <c r="A1139" s="8">
        <v>4137</v>
      </c>
      <c r="B1139" s="8">
        <v>10096</v>
      </c>
      <c r="C1139" s="8">
        <v>281</v>
      </c>
      <c r="D1139" s="10">
        <v>45494</v>
      </c>
      <c r="E1139" s="8" t="s">
        <v>18349</v>
      </c>
      <c r="F1139" s="8">
        <v>5</v>
      </c>
      <c r="G1139" s="8" t="b">
        <f>IF(FACT_REVIEWS[[#This Row],[ProductRate]] &gt;= 4, TRUE, FALSE)</f>
        <v>1</v>
      </c>
    </row>
    <row r="1140" spans="1:7" x14ac:dyDescent="0.3">
      <c r="A1140" s="8">
        <v>4138</v>
      </c>
      <c r="B1140" s="8">
        <v>10096</v>
      </c>
      <c r="C1140" s="8">
        <v>219</v>
      </c>
      <c r="D1140" s="10">
        <v>45537</v>
      </c>
      <c r="E1140" s="8" t="s">
        <v>21599</v>
      </c>
      <c r="F1140" s="8">
        <v>4</v>
      </c>
      <c r="G1140" s="8" t="b">
        <f>IF(FACT_REVIEWS[[#This Row],[ProductRate]] &gt;= 4, TRUE, FALSE)</f>
        <v>1</v>
      </c>
    </row>
    <row r="1141" spans="1:7" x14ac:dyDescent="0.3">
      <c r="A1141" s="8">
        <v>4139</v>
      </c>
      <c r="B1141" s="8">
        <v>10607</v>
      </c>
      <c r="C1141" s="8">
        <v>208</v>
      </c>
      <c r="D1141" s="10">
        <v>45559</v>
      </c>
      <c r="E1141" s="8" t="s">
        <v>21600</v>
      </c>
      <c r="F1141" s="8">
        <v>3</v>
      </c>
      <c r="G1141" s="8" t="b">
        <f>IF(FACT_REVIEWS[[#This Row],[ProductRate]] &gt;= 4, TRUE, FALSE)</f>
        <v>0</v>
      </c>
    </row>
    <row r="1142" spans="1:7" x14ac:dyDescent="0.3">
      <c r="A1142" s="8">
        <v>4140</v>
      </c>
      <c r="B1142" s="8">
        <v>10607</v>
      </c>
      <c r="C1142" s="8">
        <v>246</v>
      </c>
      <c r="D1142" s="10">
        <v>45509</v>
      </c>
      <c r="E1142" s="8" t="s">
        <v>21601</v>
      </c>
      <c r="F1142" s="8">
        <v>3</v>
      </c>
      <c r="G1142" s="8" t="b">
        <f>IF(FACT_REVIEWS[[#This Row],[ProductRate]] &gt;= 4, TRUE, FALSE)</f>
        <v>0</v>
      </c>
    </row>
    <row r="1143" spans="1:7" x14ac:dyDescent="0.3">
      <c r="A1143" s="8">
        <v>4141</v>
      </c>
      <c r="B1143" s="8">
        <v>10607</v>
      </c>
      <c r="C1143" s="8">
        <v>296</v>
      </c>
      <c r="D1143" s="10">
        <v>45242</v>
      </c>
      <c r="E1143" s="8" t="s">
        <v>21602</v>
      </c>
      <c r="F1143" s="8">
        <v>5</v>
      </c>
      <c r="G1143" s="8" t="b">
        <f>IF(FACT_REVIEWS[[#This Row],[ProductRate]] &gt;= 4, TRUE, FALSE)</f>
        <v>1</v>
      </c>
    </row>
    <row r="1144" spans="1:7" x14ac:dyDescent="0.3">
      <c r="A1144" s="8">
        <v>4142</v>
      </c>
      <c r="B1144" s="8">
        <v>10199</v>
      </c>
      <c r="C1144" s="8">
        <v>260</v>
      </c>
      <c r="D1144" s="10">
        <v>45425</v>
      </c>
      <c r="E1144" s="8" t="s">
        <v>21603</v>
      </c>
      <c r="F1144" s="8">
        <v>2</v>
      </c>
      <c r="G1144" s="8" t="b">
        <f>IF(FACT_REVIEWS[[#This Row],[ProductRate]] &gt;= 4, TRUE, FALSE)</f>
        <v>0</v>
      </c>
    </row>
    <row r="1145" spans="1:7" x14ac:dyDescent="0.3">
      <c r="A1145" s="8">
        <v>4143</v>
      </c>
      <c r="B1145" s="8">
        <v>10199</v>
      </c>
      <c r="C1145" s="8">
        <v>219</v>
      </c>
      <c r="D1145" s="10">
        <v>45545</v>
      </c>
      <c r="E1145" s="8" t="s">
        <v>21604</v>
      </c>
      <c r="F1145" s="8">
        <v>5</v>
      </c>
      <c r="G1145" s="8" t="b">
        <f>IF(FACT_REVIEWS[[#This Row],[ProductRate]] &gt;= 4, TRUE, FALSE)</f>
        <v>1</v>
      </c>
    </row>
    <row r="1146" spans="1:7" x14ac:dyDescent="0.3">
      <c r="A1146" s="8">
        <v>4144</v>
      </c>
      <c r="B1146" s="8">
        <v>10199</v>
      </c>
      <c r="C1146" s="8">
        <v>296</v>
      </c>
      <c r="D1146" s="10">
        <v>45522</v>
      </c>
      <c r="E1146" s="8" t="s">
        <v>21605</v>
      </c>
      <c r="F1146" s="8">
        <v>3</v>
      </c>
      <c r="G1146" s="8" t="b">
        <f>IF(FACT_REVIEWS[[#This Row],[ProductRate]] &gt;= 4, TRUE, FALSE)</f>
        <v>0</v>
      </c>
    </row>
    <row r="1147" spans="1:7" x14ac:dyDescent="0.3">
      <c r="A1147" s="8">
        <v>4145</v>
      </c>
      <c r="B1147" s="8">
        <v>10199</v>
      </c>
      <c r="C1147" s="8">
        <v>245</v>
      </c>
      <c r="D1147" s="10">
        <v>45543</v>
      </c>
      <c r="E1147" s="8" t="s">
        <v>21606</v>
      </c>
      <c r="F1147" s="8">
        <v>1</v>
      </c>
      <c r="G1147" s="8" t="b">
        <f>IF(FACT_REVIEWS[[#This Row],[ProductRate]] &gt;= 4, TRUE, FALSE)</f>
        <v>0</v>
      </c>
    </row>
    <row r="1148" spans="1:7" x14ac:dyDescent="0.3">
      <c r="A1148" s="8">
        <v>4146</v>
      </c>
      <c r="B1148" s="8">
        <v>10573</v>
      </c>
      <c r="C1148" s="8">
        <v>250</v>
      </c>
      <c r="D1148" s="10">
        <v>45560</v>
      </c>
      <c r="E1148" s="8" t="s">
        <v>21607</v>
      </c>
      <c r="F1148" s="8">
        <v>1</v>
      </c>
      <c r="G1148" s="8" t="b">
        <f>IF(FACT_REVIEWS[[#This Row],[ProductRate]] &gt;= 4, TRUE, FALSE)</f>
        <v>0</v>
      </c>
    </row>
    <row r="1149" spans="1:7" x14ac:dyDescent="0.3">
      <c r="A1149" s="8">
        <v>4147</v>
      </c>
      <c r="B1149" s="8">
        <v>10221</v>
      </c>
      <c r="C1149" s="8">
        <v>269</v>
      </c>
      <c r="D1149" s="10">
        <v>45559</v>
      </c>
      <c r="E1149" s="8" t="s">
        <v>21608</v>
      </c>
      <c r="F1149" s="8">
        <v>3</v>
      </c>
      <c r="G1149" s="8" t="b">
        <f>IF(FACT_REVIEWS[[#This Row],[ProductRate]] &gt;= 4, TRUE, FALSE)</f>
        <v>0</v>
      </c>
    </row>
    <row r="1150" spans="1:7" x14ac:dyDescent="0.3">
      <c r="A1150" s="8">
        <v>4148</v>
      </c>
      <c r="B1150" s="8">
        <v>10221</v>
      </c>
      <c r="C1150" s="8">
        <v>270</v>
      </c>
      <c r="D1150" s="10">
        <v>45407</v>
      </c>
      <c r="E1150" s="8" t="s">
        <v>19881</v>
      </c>
      <c r="F1150" s="8">
        <v>5</v>
      </c>
      <c r="G1150" s="8" t="b">
        <f>IF(FACT_REVIEWS[[#This Row],[ProductRate]] &gt;= 4, TRUE, FALSE)</f>
        <v>1</v>
      </c>
    </row>
    <row r="1151" spans="1:7" x14ac:dyDescent="0.3">
      <c r="A1151" s="8">
        <v>4149</v>
      </c>
      <c r="B1151" s="8">
        <v>10201</v>
      </c>
      <c r="C1151" s="8">
        <v>220</v>
      </c>
      <c r="D1151" s="10">
        <v>45478</v>
      </c>
      <c r="E1151" s="8" t="s">
        <v>21609</v>
      </c>
      <c r="F1151" s="8">
        <v>3</v>
      </c>
      <c r="G1151" s="8" t="b">
        <f>IF(FACT_REVIEWS[[#This Row],[ProductRate]] &gt;= 4, TRUE, FALSE)</f>
        <v>0</v>
      </c>
    </row>
    <row r="1152" spans="1:7" x14ac:dyDescent="0.3">
      <c r="A1152" s="8">
        <v>4150</v>
      </c>
      <c r="B1152" s="8">
        <v>10201</v>
      </c>
      <c r="C1152" s="8">
        <v>277</v>
      </c>
      <c r="D1152" s="10">
        <v>45517</v>
      </c>
      <c r="E1152" s="8" t="s">
        <v>21610</v>
      </c>
      <c r="F1152" s="8">
        <v>1</v>
      </c>
      <c r="G1152" s="8" t="b">
        <f>IF(FACT_REVIEWS[[#This Row],[ProductRate]] &gt;= 4, TRUE, FALSE)</f>
        <v>0</v>
      </c>
    </row>
    <row r="1153" spans="1:7" x14ac:dyDescent="0.3">
      <c r="A1153" s="8">
        <v>4151</v>
      </c>
      <c r="B1153" s="8">
        <v>10201</v>
      </c>
      <c r="C1153" s="8">
        <v>204</v>
      </c>
      <c r="D1153" s="10">
        <v>45400</v>
      </c>
      <c r="E1153" s="8" t="s">
        <v>21611</v>
      </c>
      <c r="F1153" s="8">
        <v>4</v>
      </c>
      <c r="G1153" s="8" t="b">
        <f>IF(FACT_REVIEWS[[#This Row],[ProductRate]] &gt;= 4, TRUE, FALSE)</f>
        <v>1</v>
      </c>
    </row>
    <row r="1154" spans="1:7" x14ac:dyDescent="0.3">
      <c r="A1154" s="8">
        <v>4152</v>
      </c>
      <c r="B1154" s="8">
        <v>10379</v>
      </c>
      <c r="C1154" s="8">
        <v>216</v>
      </c>
      <c r="D1154" s="10">
        <v>45555</v>
      </c>
      <c r="E1154" s="8" t="s">
        <v>21612</v>
      </c>
      <c r="F1154" s="8">
        <v>2</v>
      </c>
      <c r="G1154" s="8" t="b">
        <f>IF(FACT_REVIEWS[[#This Row],[ProductRate]] &gt;= 4, TRUE, FALSE)</f>
        <v>0</v>
      </c>
    </row>
    <row r="1155" spans="1:7" x14ac:dyDescent="0.3">
      <c r="A1155" s="8">
        <v>4153</v>
      </c>
      <c r="B1155" s="8">
        <v>10505</v>
      </c>
      <c r="C1155" s="8">
        <v>204</v>
      </c>
      <c r="D1155" s="10">
        <v>45521</v>
      </c>
      <c r="E1155" s="8" t="s">
        <v>21613</v>
      </c>
      <c r="F1155" s="8">
        <v>3</v>
      </c>
      <c r="G1155" s="8" t="b">
        <f>IF(FACT_REVIEWS[[#This Row],[ProductRate]] &gt;= 4, TRUE, FALSE)</f>
        <v>0</v>
      </c>
    </row>
    <row r="1156" spans="1:7" x14ac:dyDescent="0.3">
      <c r="A1156" s="8">
        <v>4154</v>
      </c>
      <c r="B1156" s="8">
        <v>10505</v>
      </c>
      <c r="C1156" s="8">
        <v>281</v>
      </c>
      <c r="D1156" s="10">
        <v>45547</v>
      </c>
      <c r="E1156" s="8" t="s">
        <v>21614</v>
      </c>
      <c r="F1156" s="8">
        <v>1</v>
      </c>
      <c r="G1156" s="8" t="b">
        <f>IF(FACT_REVIEWS[[#This Row],[ProductRate]] &gt;= 4, TRUE, FALSE)</f>
        <v>0</v>
      </c>
    </row>
    <row r="1157" spans="1:7" x14ac:dyDescent="0.3">
      <c r="A1157" s="8">
        <v>4155</v>
      </c>
      <c r="B1157" s="8">
        <v>10029</v>
      </c>
      <c r="C1157" s="8">
        <v>284</v>
      </c>
      <c r="D1157" s="10">
        <v>45514</v>
      </c>
      <c r="E1157" s="8" t="s">
        <v>21615</v>
      </c>
      <c r="F1157" s="8">
        <v>2</v>
      </c>
      <c r="G1157" s="8" t="b">
        <f>IF(FACT_REVIEWS[[#This Row],[ProductRate]] &gt;= 4, TRUE, FALSE)</f>
        <v>0</v>
      </c>
    </row>
    <row r="1158" spans="1:7" x14ac:dyDescent="0.3">
      <c r="A1158" s="8">
        <v>4156</v>
      </c>
      <c r="B1158" s="8">
        <v>10029</v>
      </c>
      <c r="C1158" s="8">
        <v>201</v>
      </c>
      <c r="D1158" s="10">
        <v>45560</v>
      </c>
      <c r="E1158" s="8" t="s">
        <v>21616</v>
      </c>
      <c r="F1158" s="8">
        <v>2</v>
      </c>
      <c r="G1158" s="8" t="b">
        <f>IF(FACT_REVIEWS[[#This Row],[ProductRate]] &gt;= 4, TRUE, FALSE)</f>
        <v>0</v>
      </c>
    </row>
    <row r="1159" spans="1:7" x14ac:dyDescent="0.3">
      <c r="A1159" s="8">
        <v>4157</v>
      </c>
      <c r="B1159" s="8">
        <v>10757</v>
      </c>
      <c r="C1159" s="8">
        <v>281</v>
      </c>
      <c r="D1159" s="10">
        <v>45507</v>
      </c>
      <c r="E1159" s="8" t="s">
        <v>21617</v>
      </c>
      <c r="F1159" s="8">
        <v>5</v>
      </c>
      <c r="G1159" s="8" t="b">
        <f>IF(FACT_REVIEWS[[#This Row],[ProductRate]] &gt;= 4, TRUE, FALSE)</f>
        <v>1</v>
      </c>
    </row>
    <row r="1160" spans="1:7" x14ac:dyDescent="0.3">
      <c r="A1160" s="8">
        <v>4158</v>
      </c>
      <c r="B1160" s="8">
        <v>10757</v>
      </c>
      <c r="C1160" s="8">
        <v>296</v>
      </c>
      <c r="D1160" s="10">
        <v>45532</v>
      </c>
      <c r="E1160" s="8" t="s">
        <v>21618</v>
      </c>
      <c r="F1160" s="8">
        <v>4</v>
      </c>
      <c r="G1160" s="8" t="b">
        <f>IF(FACT_REVIEWS[[#This Row],[ProductRate]] &gt;= 4, TRUE, FALSE)</f>
        <v>1</v>
      </c>
    </row>
    <row r="1161" spans="1:7" x14ac:dyDescent="0.3">
      <c r="A1161" s="8">
        <v>4159</v>
      </c>
      <c r="B1161" s="8">
        <v>10757</v>
      </c>
      <c r="C1161" s="8">
        <v>273</v>
      </c>
      <c r="D1161" s="10">
        <v>45499</v>
      </c>
      <c r="E1161" s="8" t="s">
        <v>21619</v>
      </c>
      <c r="F1161" s="8">
        <v>2</v>
      </c>
      <c r="G1161" s="8" t="b">
        <f>IF(FACT_REVIEWS[[#This Row],[ProductRate]] &gt;= 4, TRUE, FALSE)</f>
        <v>0</v>
      </c>
    </row>
    <row r="1162" spans="1:7" x14ac:dyDescent="0.3">
      <c r="A1162" s="8">
        <v>4160</v>
      </c>
      <c r="B1162" s="8">
        <v>10802</v>
      </c>
      <c r="C1162" s="8">
        <v>231</v>
      </c>
      <c r="D1162" s="10">
        <v>45547</v>
      </c>
      <c r="E1162" s="8" t="s">
        <v>21620</v>
      </c>
      <c r="F1162" s="8">
        <v>3</v>
      </c>
      <c r="G1162" s="8" t="b">
        <f>IF(FACT_REVIEWS[[#This Row],[ProductRate]] &gt;= 4, TRUE, FALSE)</f>
        <v>0</v>
      </c>
    </row>
    <row r="1163" spans="1:7" x14ac:dyDescent="0.3">
      <c r="A1163" s="8">
        <v>4161</v>
      </c>
      <c r="B1163" s="8">
        <v>10018</v>
      </c>
      <c r="C1163" s="8">
        <v>285</v>
      </c>
      <c r="D1163" s="10">
        <v>45535</v>
      </c>
      <c r="E1163" s="8" t="s">
        <v>21621</v>
      </c>
      <c r="F1163" s="8">
        <v>3</v>
      </c>
      <c r="G1163" s="8" t="b">
        <f>IF(FACT_REVIEWS[[#This Row],[ProductRate]] &gt;= 4, TRUE, FALSE)</f>
        <v>0</v>
      </c>
    </row>
    <row r="1164" spans="1:7" x14ac:dyDescent="0.3">
      <c r="A1164" s="8">
        <v>4162</v>
      </c>
      <c r="B1164" s="8">
        <v>10618</v>
      </c>
      <c r="C1164" s="8">
        <v>215</v>
      </c>
      <c r="D1164" s="10">
        <v>45297</v>
      </c>
      <c r="E1164" s="8" t="s">
        <v>21622</v>
      </c>
      <c r="F1164" s="8">
        <v>1</v>
      </c>
      <c r="G1164" s="8" t="b">
        <f>IF(FACT_REVIEWS[[#This Row],[ProductRate]] &gt;= 4, TRUE, FALSE)</f>
        <v>0</v>
      </c>
    </row>
    <row r="1165" spans="1:7" x14ac:dyDescent="0.3">
      <c r="A1165" s="8">
        <v>4163</v>
      </c>
      <c r="B1165" s="8">
        <v>10618</v>
      </c>
      <c r="C1165" s="8">
        <v>299</v>
      </c>
      <c r="D1165" s="10">
        <v>45557</v>
      </c>
      <c r="E1165" s="8" t="s">
        <v>21623</v>
      </c>
      <c r="F1165" s="8">
        <v>3</v>
      </c>
      <c r="G1165" s="8" t="b">
        <f>IF(FACT_REVIEWS[[#This Row],[ProductRate]] &gt;= 4, TRUE, FALSE)</f>
        <v>0</v>
      </c>
    </row>
    <row r="1166" spans="1:7" x14ac:dyDescent="0.3">
      <c r="A1166" s="8">
        <v>4164</v>
      </c>
      <c r="B1166" s="8">
        <v>10618</v>
      </c>
      <c r="C1166" s="8">
        <v>227</v>
      </c>
      <c r="D1166" s="10">
        <v>45535</v>
      </c>
      <c r="E1166" s="8" t="s">
        <v>21624</v>
      </c>
      <c r="F1166" s="8">
        <v>5</v>
      </c>
      <c r="G1166" s="8" t="b">
        <f>IF(FACT_REVIEWS[[#This Row],[ProductRate]] &gt;= 4, TRUE, FALSE)</f>
        <v>1</v>
      </c>
    </row>
    <row r="1167" spans="1:7" x14ac:dyDescent="0.3">
      <c r="A1167" s="8">
        <v>4165</v>
      </c>
      <c r="B1167" s="8">
        <v>10852</v>
      </c>
      <c r="C1167" s="8">
        <v>296</v>
      </c>
      <c r="D1167" s="10">
        <v>45557</v>
      </c>
      <c r="E1167" s="8" t="s">
        <v>21625</v>
      </c>
      <c r="F1167" s="8">
        <v>4</v>
      </c>
      <c r="G1167" s="8" t="b">
        <f>IF(FACT_REVIEWS[[#This Row],[ProductRate]] &gt;= 4, TRUE, FALSE)</f>
        <v>1</v>
      </c>
    </row>
    <row r="1168" spans="1:7" x14ac:dyDescent="0.3">
      <c r="A1168" s="8">
        <v>4166</v>
      </c>
      <c r="B1168" s="8">
        <v>10852</v>
      </c>
      <c r="C1168" s="8">
        <v>266</v>
      </c>
      <c r="D1168" s="10">
        <v>45488</v>
      </c>
      <c r="E1168" s="8" t="s">
        <v>21626</v>
      </c>
      <c r="F1168" s="8">
        <v>1</v>
      </c>
      <c r="G1168" s="8" t="b">
        <f>IF(FACT_REVIEWS[[#This Row],[ProductRate]] &gt;= 4, TRUE, FALSE)</f>
        <v>0</v>
      </c>
    </row>
    <row r="1169" spans="1:7" x14ac:dyDescent="0.3">
      <c r="A1169" s="8">
        <v>4167</v>
      </c>
      <c r="B1169" s="8">
        <v>10291</v>
      </c>
      <c r="C1169" s="8">
        <v>290</v>
      </c>
      <c r="D1169" s="10">
        <v>45559</v>
      </c>
      <c r="E1169" s="8" t="s">
        <v>21627</v>
      </c>
      <c r="F1169" s="8">
        <v>5</v>
      </c>
      <c r="G1169" s="8" t="b">
        <f>IF(FACT_REVIEWS[[#This Row],[ProductRate]] &gt;= 4, TRUE, FALSE)</f>
        <v>1</v>
      </c>
    </row>
    <row r="1170" spans="1:7" x14ac:dyDescent="0.3">
      <c r="A1170" s="8">
        <v>4168</v>
      </c>
      <c r="B1170" s="8">
        <v>10260</v>
      </c>
      <c r="C1170" s="8">
        <v>291</v>
      </c>
      <c r="D1170" s="10">
        <v>45527</v>
      </c>
      <c r="E1170" s="8" t="s">
        <v>21628</v>
      </c>
      <c r="F1170" s="8">
        <v>3</v>
      </c>
      <c r="G1170" s="8" t="b">
        <f>IF(FACT_REVIEWS[[#This Row],[ProductRate]] &gt;= 4, TRUE, FALSE)</f>
        <v>0</v>
      </c>
    </row>
    <row r="1171" spans="1:7" x14ac:dyDescent="0.3">
      <c r="A1171" s="8">
        <v>4169</v>
      </c>
      <c r="B1171" s="8">
        <v>10260</v>
      </c>
      <c r="C1171" s="8">
        <v>270</v>
      </c>
      <c r="D1171" s="10">
        <v>45497</v>
      </c>
      <c r="E1171" s="8" t="s">
        <v>21629</v>
      </c>
      <c r="F1171" s="8">
        <v>3</v>
      </c>
      <c r="G1171" s="8" t="b">
        <f>IF(FACT_REVIEWS[[#This Row],[ProductRate]] &gt;= 4, TRUE, FALSE)</f>
        <v>0</v>
      </c>
    </row>
    <row r="1172" spans="1:7" x14ac:dyDescent="0.3">
      <c r="A1172" s="8">
        <v>4170</v>
      </c>
      <c r="B1172" s="8">
        <v>10260</v>
      </c>
      <c r="C1172" s="8">
        <v>242</v>
      </c>
      <c r="D1172" s="10">
        <v>45472</v>
      </c>
      <c r="E1172" s="8" t="s">
        <v>21630</v>
      </c>
      <c r="F1172" s="8">
        <v>2</v>
      </c>
      <c r="G1172" s="8" t="b">
        <f>IF(FACT_REVIEWS[[#This Row],[ProductRate]] &gt;= 4, TRUE, FALSE)</f>
        <v>0</v>
      </c>
    </row>
    <row r="1173" spans="1:7" x14ac:dyDescent="0.3">
      <c r="A1173" s="8">
        <v>4171</v>
      </c>
      <c r="B1173" s="8">
        <v>10091</v>
      </c>
      <c r="C1173" s="8">
        <v>257</v>
      </c>
      <c r="D1173" s="10">
        <v>45379</v>
      </c>
      <c r="E1173" s="8" t="s">
        <v>21631</v>
      </c>
      <c r="F1173" s="8">
        <v>4</v>
      </c>
      <c r="G1173" s="8" t="b">
        <f>IF(FACT_REVIEWS[[#This Row],[ProductRate]] &gt;= 4, TRUE, FALSE)</f>
        <v>1</v>
      </c>
    </row>
    <row r="1174" spans="1:7" x14ac:dyDescent="0.3">
      <c r="A1174" s="8">
        <v>4172</v>
      </c>
      <c r="B1174" s="8">
        <v>10318</v>
      </c>
      <c r="C1174" s="8">
        <v>295</v>
      </c>
      <c r="D1174" s="10">
        <v>45491</v>
      </c>
      <c r="E1174" s="8" t="s">
        <v>21632</v>
      </c>
      <c r="F1174" s="8">
        <v>4</v>
      </c>
      <c r="G1174" s="8" t="b">
        <f>IF(FACT_REVIEWS[[#This Row],[ProductRate]] &gt;= 4, TRUE, FALSE)</f>
        <v>1</v>
      </c>
    </row>
    <row r="1175" spans="1:7" x14ac:dyDescent="0.3">
      <c r="A1175" s="8">
        <v>4173</v>
      </c>
      <c r="B1175" s="8">
        <v>10318</v>
      </c>
      <c r="C1175" s="8">
        <v>215</v>
      </c>
      <c r="D1175" s="10">
        <v>45401</v>
      </c>
      <c r="E1175" s="8" t="s">
        <v>3827</v>
      </c>
      <c r="F1175" s="8">
        <v>3</v>
      </c>
      <c r="G1175" s="8" t="b">
        <f>IF(FACT_REVIEWS[[#This Row],[ProductRate]] &gt;= 4, TRUE, FALSE)</f>
        <v>0</v>
      </c>
    </row>
    <row r="1176" spans="1:7" x14ac:dyDescent="0.3">
      <c r="A1176" s="8">
        <v>4174</v>
      </c>
      <c r="B1176" s="8">
        <v>10037</v>
      </c>
      <c r="C1176" s="8">
        <v>299</v>
      </c>
      <c r="D1176" s="10">
        <v>45557</v>
      </c>
      <c r="E1176" s="8" t="s">
        <v>21633</v>
      </c>
      <c r="F1176" s="8">
        <v>1</v>
      </c>
      <c r="G1176" s="8" t="b">
        <f>IF(FACT_REVIEWS[[#This Row],[ProductRate]] &gt;= 4, TRUE, FALSE)</f>
        <v>0</v>
      </c>
    </row>
    <row r="1177" spans="1:7" x14ac:dyDescent="0.3">
      <c r="A1177" s="8">
        <v>4175</v>
      </c>
      <c r="B1177" s="8">
        <v>10447</v>
      </c>
      <c r="C1177" s="8">
        <v>283</v>
      </c>
      <c r="D1177" s="10">
        <v>45499</v>
      </c>
      <c r="E1177" s="8" t="s">
        <v>21634</v>
      </c>
      <c r="F1177" s="8">
        <v>1</v>
      </c>
      <c r="G1177" s="8" t="b">
        <f>IF(FACT_REVIEWS[[#This Row],[ProductRate]] &gt;= 4, TRUE, FALSE)</f>
        <v>0</v>
      </c>
    </row>
    <row r="1178" spans="1:7" x14ac:dyDescent="0.3">
      <c r="A1178" s="8">
        <v>4176</v>
      </c>
      <c r="B1178" s="8">
        <v>10855</v>
      </c>
      <c r="C1178" s="8">
        <v>278</v>
      </c>
      <c r="D1178" s="10">
        <v>45481</v>
      </c>
      <c r="E1178" s="8" t="s">
        <v>21635</v>
      </c>
      <c r="F1178" s="8">
        <v>5</v>
      </c>
      <c r="G1178" s="8" t="b">
        <f>IF(FACT_REVIEWS[[#This Row],[ProductRate]] &gt;= 4, TRUE, FALSE)</f>
        <v>1</v>
      </c>
    </row>
    <row r="1179" spans="1:7" x14ac:dyDescent="0.3">
      <c r="A1179" s="8">
        <v>4177</v>
      </c>
      <c r="B1179" s="8">
        <v>10616</v>
      </c>
      <c r="C1179" s="8">
        <v>202</v>
      </c>
      <c r="D1179" s="10">
        <v>45453</v>
      </c>
      <c r="E1179" s="8" t="s">
        <v>21636</v>
      </c>
      <c r="F1179" s="8">
        <v>2</v>
      </c>
      <c r="G1179" s="8" t="b">
        <f>IF(FACT_REVIEWS[[#This Row],[ProductRate]] &gt;= 4, TRUE, FALSE)</f>
        <v>0</v>
      </c>
    </row>
    <row r="1180" spans="1:7" x14ac:dyDescent="0.3">
      <c r="A1180" s="8">
        <v>4178</v>
      </c>
      <c r="B1180" s="8">
        <v>10616</v>
      </c>
      <c r="C1180" s="8">
        <v>254</v>
      </c>
      <c r="D1180" s="10">
        <v>45519</v>
      </c>
      <c r="E1180" s="8" t="s">
        <v>21637</v>
      </c>
      <c r="F1180" s="8">
        <v>5</v>
      </c>
      <c r="G1180" s="8" t="b">
        <f>IF(FACT_REVIEWS[[#This Row],[ProductRate]] &gt;= 4, TRUE, FALSE)</f>
        <v>1</v>
      </c>
    </row>
    <row r="1181" spans="1:7" x14ac:dyDescent="0.3">
      <c r="A1181" s="8">
        <v>4179</v>
      </c>
      <c r="B1181" s="8">
        <v>10363</v>
      </c>
      <c r="C1181" s="8">
        <v>257</v>
      </c>
      <c r="D1181" s="10">
        <v>45549</v>
      </c>
      <c r="E1181" s="8" t="s">
        <v>21638</v>
      </c>
      <c r="F1181" s="8">
        <v>4</v>
      </c>
      <c r="G1181" s="8" t="b">
        <f>IF(FACT_REVIEWS[[#This Row],[ProductRate]] &gt;= 4, TRUE, FALSE)</f>
        <v>1</v>
      </c>
    </row>
    <row r="1182" spans="1:7" x14ac:dyDescent="0.3">
      <c r="A1182" s="8">
        <v>4180</v>
      </c>
      <c r="B1182" s="8">
        <v>10363</v>
      </c>
      <c r="C1182" s="8">
        <v>234</v>
      </c>
      <c r="D1182" s="10">
        <v>45487</v>
      </c>
      <c r="E1182" s="8" t="s">
        <v>21639</v>
      </c>
      <c r="F1182" s="8">
        <v>1</v>
      </c>
      <c r="G1182" s="8" t="b">
        <f>IF(FACT_REVIEWS[[#This Row],[ProductRate]] &gt;= 4, TRUE, FALSE)</f>
        <v>0</v>
      </c>
    </row>
    <row r="1183" spans="1:7" x14ac:dyDescent="0.3">
      <c r="A1183" s="8">
        <v>4181</v>
      </c>
      <c r="B1183" s="8">
        <v>10363</v>
      </c>
      <c r="C1183" s="8">
        <v>212</v>
      </c>
      <c r="D1183" s="10">
        <v>45556</v>
      </c>
      <c r="E1183" s="8" t="s">
        <v>21640</v>
      </c>
      <c r="F1183" s="8">
        <v>1</v>
      </c>
      <c r="G1183" s="8" t="b">
        <f>IF(FACT_REVIEWS[[#This Row],[ProductRate]] &gt;= 4, TRUE, FALSE)</f>
        <v>0</v>
      </c>
    </row>
    <row r="1184" spans="1:7" x14ac:dyDescent="0.3">
      <c r="A1184" s="8">
        <v>4182</v>
      </c>
      <c r="B1184" s="8">
        <v>10363</v>
      </c>
      <c r="C1184" s="8">
        <v>210</v>
      </c>
      <c r="D1184" s="10">
        <v>45437</v>
      </c>
      <c r="E1184" s="8" t="s">
        <v>3454</v>
      </c>
      <c r="F1184" s="8">
        <v>4</v>
      </c>
      <c r="G1184" s="8" t="b">
        <f>IF(FACT_REVIEWS[[#This Row],[ProductRate]] &gt;= 4, TRUE, FALSE)</f>
        <v>1</v>
      </c>
    </row>
    <row r="1185" spans="1:7" x14ac:dyDescent="0.3">
      <c r="A1185" s="8">
        <v>4183</v>
      </c>
      <c r="B1185" s="8">
        <v>10109</v>
      </c>
      <c r="C1185" s="8">
        <v>216</v>
      </c>
      <c r="D1185" s="10">
        <v>45557</v>
      </c>
      <c r="E1185" s="8" t="s">
        <v>21641</v>
      </c>
      <c r="F1185" s="8">
        <v>1</v>
      </c>
      <c r="G1185" s="8" t="b">
        <f>IF(FACT_REVIEWS[[#This Row],[ProductRate]] &gt;= 4, TRUE, FALSE)</f>
        <v>0</v>
      </c>
    </row>
    <row r="1186" spans="1:7" x14ac:dyDescent="0.3">
      <c r="A1186" s="8">
        <v>4184</v>
      </c>
      <c r="B1186" s="8">
        <v>10109</v>
      </c>
      <c r="C1186" s="8">
        <v>256</v>
      </c>
      <c r="D1186" s="10">
        <v>45558</v>
      </c>
      <c r="E1186" s="8" t="s">
        <v>21642</v>
      </c>
      <c r="F1186" s="8">
        <v>5</v>
      </c>
      <c r="G1186" s="8" t="b">
        <f>IF(FACT_REVIEWS[[#This Row],[ProductRate]] &gt;= 4, TRUE, FALSE)</f>
        <v>1</v>
      </c>
    </row>
    <row r="1187" spans="1:7" x14ac:dyDescent="0.3">
      <c r="A1187" s="8">
        <v>4185</v>
      </c>
      <c r="B1187" s="8">
        <v>10109</v>
      </c>
      <c r="C1187" s="8">
        <v>288</v>
      </c>
      <c r="D1187" s="10">
        <v>45553</v>
      </c>
      <c r="E1187" s="8" t="s">
        <v>21643</v>
      </c>
      <c r="F1187" s="8">
        <v>1</v>
      </c>
      <c r="G1187" s="8" t="b">
        <f>IF(FACT_REVIEWS[[#This Row],[ProductRate]] &gt;= 4, TRUE, FALSE)</f>
        <v>0</v>
      </c>
    </row>
    <row r="1188" spans="1:7" x14ac:dyDescent="0.3">
      <c r="A1188" s="8">
        <v>4186</v>
      </c>
      <c r="B1188" s="8">
        <v>10452</v>
      </c>
      <c r="C1188" s="8">
        <v>297</v>
      </c>
      <c r="D1188" s="10">
        <v>45558</v>
      </c>
      <c r="E1188" s="8" t="s">
        <v>19069</v>
      </c>
      <c r="F1188" s="8">
        <v>3</v>
      </c>
      <c r="G1188" s="8" t="b">
        <f>IF(FACT_REVIEWS[[#This Row],[ProductRate]] &gt;= 4, TRUE, FALSE)</f>
        <v>0</v>
      </c>
    </row>
    <row r="1189" spans="1:7" x14ac:dyDescent="0.3">
      <c r="A1189" s="8">
        <v>4187</v>
      </c>
      <c r="B1189" s="8">
        <v>10452</v>
      </c>
      <c r="C1189" s="8">
        <v>228</v>
      </c>
      <c r="D1189" s="10">
        <v>45536</v>
      </c>
      <c r="E1189" s="8" t="s">
        <v>21644</v>
      </c>
      <c r="F1189" s="8">
        <v>3</v>
      </c>
      <c r="G1189" s="8" t="b">
        <f>IF(FACT_REVIEWS[[#This Row],[ProductRate]] &gt;= 4, TRUE, FALSE)</f>
        <v>0</v>
      </c>
    </row>
    <row r="1190" spans="1:7" x14ac:dyDescent="0.3">
      <c r="A1190" s="8">
        <v>4188</v>
      </c>
      <c r="B1190" s="8">
        <v>10452</v>
      </c>
      <c r="C1190" s="8">
        <v>208</v>
      </c>
      <c r="D1190" s="10">
        <v>45475</v>
      </c>
      <c r="E1190" s="8" t="s">
        <v>4565</v>
      </c>
      <c r="F1190" s="8">
        <v>4</v>
      </c>
      <c r="G1190" s="8" t="b">
        <f>IF(FACT_REVIEWS[[#This Row],[ProductRate]] &gt;= 4, TRUE, FALSE)</f>
        <v>1</v>
      </c>
    </row>
    <row r="1191" spans="1:7" x14ac:dyDescent="0.3">
      <c r="A1191" s="8">
        <v>4189</v>
      </c>
      <c r="B1191" s="8">
        <v>10452</v>
      </c>
      <c r="C1191" s="8">
        <v>202</v>
      </c>
      <c r="D1191" s="10">
        <v>45489</v>
      </c>
      <c r="E1191" s="8" t="s">
        <v>21645</v>
      </c>
      <c r="F1191" s="8">
        <v>2</v>
      </c>
      <c r="G1191" s="8" t="b">
        <f>IF(FACT_REVIEWS[[#This Row],[ProductRate]] &gt;= 4, TRUE, FALSE)</f>
        <v>0</v>
      </c>
    </row>
    <row r="1192" spans="1:7" x14ac:dyDescent="0.3">
      <c r="A1192" s="8">
        <v>4190</v>
      </c>
      <c r="B1192" s="8">
        <v>10937</v>
      </c>
      <c r="C1192" s="8">
        <v>209</v>
      </c>
      <c r="D1192" s="10">
        <v>45559</v>
      </c>
      <c r="E1192" s="8" t="s">
        <v>21646</v>
      </c>
      <c r="F1192" s="8">
        <v>3</v>
      </c>
      <c r="G1192" s="8" t="b">
        <f>IF(FACT_REVIEWS[[#This Row],[ProductRate]] &gt;= 4, TRUE, FALSE)</f>
        <v>0</v>
      </c>
    </row>
    <row r="1193" spans="1:7" x14ac:dyDescent="0.3">
      <c r="A1193" s="8">
        <v>4191</v>
      </c>
      <c r="B1193" s="8">
        <v>10703</v>
      </c>
      <c r="C1193" s="8">
        <v>282</v>
      </c>
      <c r="D1193" s="10">
        <v>45276</v>
      </c>
      <c r="E1193" s="8" t="s">
        <v>13817</v>
      </c>
      <c r="F1193" s="8">
        <v>2</v>
      </c>
      <c r="G1193" s="8" t="b">
        <f>IF(FACT_REVIEWS[[#This Row],[ProductRate]] &gt;= 4, TRUE, FALSE)</f>
        <v>0</v>
      </c>
    </row>
    <row r="1194" spans="1:7" x14ac:dyDescent="0.3">
      <c r="A1194" s="8">
        <v>4192</v>
      </c>
      <c r="B1194" s="8">
        <v>10108</v>
      </c>
      <c r="C1194" s="8">
        <v>200</v>
      </c>
      <c r="D1194" s="10">
        <v>45476</v>
      </c>
      <c r="E1194" s="8" t="s">
        <v>21647</v>
      </c>
      <c r="F1194" s="8">
        <v>4</v>
      </c>
      <c r="G1194" s="8" t="b">
        <f>IF(FACT_REVIEWS[[#This Row],[ProductRate]] &gt;= 4, TRUE, FALSE)</f>
        <v>1</v>
      </c>
    </row>
    <row r="1195" spans="1:7" x14ac:dyDescent="0.3">
      <c r="A1195" s="8">
        <v>4193</v>
      </c>
      <c r="B1195" s="8">
        <v>10108</v>
      </c>
      <c r="C1195" s="8">
        <v>218</v>
      </c>
      <c r="D1195" s="10">
        <v>45182</v>
      </c>
      <c r="E1195" s="8" t="s">
        <v>18096</v>
      </c>
      <c r="F1195" s="8">
        <v>1</v>
      </c>
      <c r="G1195" s="8" t="b">
        <f>IF(FACT_REVIEWS[[#This Row],[ProductRate]] &gt;= 4, TRUE, FALSE)</f>
        <v>0</v>
      </c>
    </row>
    <row r="1196" spans="1:7" x14ac:dyDescent="0.3">
      <c r="A1196" s="8">
        <v>4194</v>
      </c>
      <c r="B1196" s="8">
        <v>10555</v>
      </c>
      <c r="C1196" s="8">
        <v>207</v>
      </c>
      <c r="D1196" s="10">
        <v>45554</v>
      </c>
      <c r="E1196" s="8" t="s">
        <v>21648</v>
      </c>
      <c r="F1196" s="8">
        <v>4</v>
      </c>
      <c r="G1196" s="8" t="b">
        <f>IF(FACT_REVIEWS[[#This Row],[ProductRate]] &gt;= 4, TRUE, FALSE)</f>
        <v>1</v>
      </c>
    </row>
    <row r="1197" spans="1:7" x14ac:dyDescent="0.3">
      <c r="A1197" s="8">
        <v>4195</v>
      </c>
      <c r="B1197" s="8">
        <v>10555</v>
      </c>
      <c r="C1197" s="8">
        <v>274</v>
      </c>
      <c r="D1197" s="10">
        <v>45538</v>
      </c>
      <c r="E1197" s="8" t="s">
        <v>21649</v>
      </c>
      <c r="F1197" s="8">
        <v>4</v>
      </c>
      <c r="G1197" s="8" t="b">
        <f>IF(FACT_REVIEWS[[#This Row],[ProductRate]] &gt;= 4, TRUE, FALSE)</f>
        <v>1</v>
      </c>
    </row>
    <row r="1198" spans="1:7" x14ac:dyDescent="0.3">
      <c r="A1198" s="8">
        <v>4196</v>
      </c>
      <c r="B1198" s="8">
        <v>10157</v>
      </c>
      <c r="C1198" s="8">
        <v>253</v>
      </c>
      <c r="D1198" s="10">
        <v>45434</v>
      </c>
      <c r="E1198" s="8" t="s">
        <v>21650</v>
      </c>
      <c r="F1198" s="8">
        <v>5</v>
      </c>
      <c r="G1198" s="8" t="b">
        <f>IF(FACT_REVIEWS[[#This Row],[ProductRate]] &gt;= 4, TRUE, FALSE)</f>
        <v>1</v>
      </c>
    </row>
    <row r="1199" spans="1:7" x14ac:dyDescent="0.3">
      <c r="A1199" s="8">
        <v>4197</v>
      </c>
      <c r="B1199" s="8">
        <v>10731</v>
      </c>
      <c r="C1199" s="8">
        <v>214</v>
      </c>
      <c r="D1199" s="10">
        <v>45248</v>
      </c>
      <c r="E1199" s="8" t="s">
        <v>21651</v>
      </c>
      <c r="F1199" s="8">
        <v>5</v>
      </c>
      <c r="G1199" s="8" t="b">
        <f>IF(FACT_REVIEWS[[#This Row],[ProductRate]] &gt;= 4, TRUE, FALSE)</f>
        <v>1</v>
      </c>
    </row>
    <row r="1200" spans="1:7" x14ac:dyDescent="0.3">
      <c r="A1200" s="8">
        <v>4198</v>
      </c>
      <c r="B1200" s="8">
        <v>10473</v>
      </c>
      <c r="C1200" s="8">
        <v>255</v>
      </c>
      <c r="D1200" s="10">
        <v>45543</v>
      </c>
      <c r="E1200" s="8" t="s">
        <v>4415</v>
      </c>
      <c r="F1200" s="8">
        <v>2</v>
      </c>
      <c r="G1200" s="8" t="b">
        <f>IF(FACT_REVIEWS[[#This Row],[ProductRate]] &gt;= 4, TRUE, FALSE)</f>
        <v>0</v>
      </c>
    </row>
    <row r="1201" spans="1:7" x14ac:dyDescent="0.3">
      <c r="A1201" s="8">
        <v>4199</v>
      </c>
      <c r="B1201" s="8">
        <v>10488</v>
      </c>
      <c r="C1201" s="8">
        <v>204</v>
      </c>
      <c r="D1201" s="10">
        <v>45502</v>
      </c>
      <c r="E1201" s="8" t="s">
        <v>21652</v>
      </c>
      <c r="F1201" s="8">
        <v>3</v>
      </c>
      <c r="G1201" s="8" t="b">
        <f>IF(FACT_REVIEWS[[#This Row],[ProductRate]] &gt;= 4, TRUE, FALSE)</f>
        <v>0</v>
      </c>
    </row>
    <row r="1202" spans="1:7" x14ac:dyDescent="0.3">
      <c r="A1202" s="8">
        <v>4200</v>
      </c>
      <c r="B1202" s="8">
        <v>10488</v>
      </c>
      <c r="C1202" s="8">
        <v>227</v>
      </c>
      <c r="D1202" s="10">
        <v>45544</v>
      </c>
      <c r="E1202" s="8" t="s">
        <v>21653</v>
      </c>
      <c r="F1202" s="8">
        <v>3</v>
      </c>
      <c r="G1202" s="8" t="b">
        <f>IF(FACT_REVIEWS[[#This Row],[ProductRate]] &gt;= 4, TRUE, FALSE)</f>
        <v>0</v>
      </c>
    </row>
    <row r="1203" spans="1:7" x14ac:dyDescent="0.3">
      <c r="A1203" s="8">
        <v>4201</v>
      </c>
      <c r="B1203" s="8">
        <v>10631</v>
      </c>
      <c r="C1203" s="8">
        <v>249</v>
      </c>
      <c r="D1203" s="10">
        <v>45538</v>
      </c>
      <c r="E1203" s="8" t="s">
        <v>21654</v>
      </c>
      <c r="F1203" s="8">
        <v>4</v>
      </c>
      <c r="G1203" s="8" t="b">
        <f>IF(FACT_REVIEWS[[#This Row],[ProductRate]] &gt;= 4, TRUE, FALSE)</f>
        <v>1</v>
      </c>
    </row>
    <row r="1204" spans="1:7" x14ac:dyDescent="0.3">
      <c r="A1204" s="8">
        <v>4202</v>
      </c>
      <c r="B1204" s="8">
        <v>10722</v>
      </c>
      <c r="C1204" s="8">
        <v>279</v>
      </c>
      <c r="D1204" s="10">
        <v>45524</v>
      </c>
      <c r="E1204" s="8" t="s">
        <v>21655</v>
      </c>
      <c r="F1204" s="8">
        <v>1</v>
      </c>
      <c r="G1204" s="8" t="b">
        <f>IF(FACT_REVIEWS[[#This Row],[ProductRate]] &gt;= 4, TRUE, FALSE)</f>
        <v>0</v>
      </c>
    </row>
    <row r="1205" spans="1:7" x14ac:dyDescent="0.3">
      <c r="A1205" s="8">
        <v>4203</v>
      </c>
      <c r="B1205" s="8">
        <v>10722</v>
      </c>
      <c r="C1205" s="8">
        <v>202</v>
      </c>
      <c r="D1205" s="10">
        <v>45559</v>
      </c>
      <c r="E1205" s="8" t="s">
        <v>21656</v>
      </c>
      <c r="F1205" s="8">
        <v>1</v>
      </c>
      <c r="G1205" s="8" t="b">
        <f>IF(FACT_REVIEWS[[#This Row],[ProductRate]] &gt;= 4, TRUE, FALSE)</f>
        <v>0</v>
      </c>
    </row>
    <row r="1206" spans="1:7" x14ac:dyDescent="0.3">
      <c r="A1206" s="8">
        <v>4204</v>
      </c>
      <c r="B1206" s="8">
        <v>10722</v>
      </c>
      <c r="C1206" s="8">
        <v>264</v>
      </c>
      <c r="D1206" s="10">
        <v>45481</v>
      </c>
      <c r="E1206" s="8" t="s">
        <v>21657</v>
      </c>
      <c r="F1206" s="8">
        <v>3</v>
      </c>
      <c r="G1206" s="8" t="b">
        <f>IF(FACT_REVIEWS[[#This Row],[ProductRate]] &gt;= 4, TRUE, FALSE)</f>
        <v>0</v>
      </c>
    </row>
    <row r="1207" spans="1:7" x14ac:dyDescent="0.3">
      <c r="A1207" s="8">
        <v>4205</v>
      </c>
      <c r="B1207" s="8">
        <v>10722</v>
      </c>
      <c r="C1207" s="8">
        <v>206</v>
      </c>
      <c r="D1207" s="10">
        <v>45362</v>
      </c>
      <c r="E1207" s="8" t="s">
        <v>3605</v>
      </c>
      <c r="F1207" s="8">
        <v>4</v>
      </c>
      <c r="G1207" s="8" t="b">
        <f>IF(FACT_REVIEWS[[#This Row],[ProductRate]] &gt;= 4, TRUE, FALSE)</f>
        <v>1</v>
      </c>
    </row>
    <row r="1208" spans="1:7" x14ac:dyDescent="0.3">
      <c r="A1208" s="8">
        <v>4206</v>
      </c>
      <c r="B1208" s="8">
        <v>10933</v>
      </c>
      <c r="C1208" s="8">
        <v>204</v>
      </c>
      <c r="D1208" s="10">
        <v>45529</v>
      </c>
      <c r="E1208" s="8" t="s">
        <v>12529</v>
      </c>
      <c r="F1208" s="8">
        <v>3</v>
      </c>
      <c r="G1208" s="8" t="b">
        <f>IF(FACT_REVIEWS[[#This Row],[ProductRate]] &gt;= 4, TRUE, FALSE)</f>
        <v>0</v>
      </c>
    </row>
    <row r="1209" spans="1:7" x14ac:dyDescent="0.3">
      <c r="A1209" s="8">
        <v>4207</v>
      </c>
      <c r="B1209" s="8">
        <v>10434</v>
      </c>
      <c r="C1209" s="8">
        <v>234</v>
      </c>
      <c r="D1209" s="10">
        <v>45492</v>
      </c>
      <c r="E1209" s="8" t="s">
        <v>4412</v>
      </c>
      <c r="F1209" s="8">
        <v>5</v>
      </c>
      <c r="G1209" s="8" t="b">
        <f>IF(FACT_REVIEWS[[#This Row],[ProductRate]] &gt;= 4, TRUE, FALSE)</f>
        <v>1</v>
      </c>
    </row>
    <row r="1210" spans="1:7" x14ac:dyDescent="0.3">
      <c r="A1210" s="8">
        <v>4208</v>
      </c>
      <c r="B1210" s="8">
        <v>10343</v>
      </c>
      <c r="C1210" s="8">
        <v>259</v>
      </c>
      <c r="D1210" s="10">
        <v>45560</v>
      </c>
      <c r="E1210" s="8" t="s">
        <v>3760</v>
      </c>
      <c r="F1210" s="8">
        <v>2</v>
      </c>
      <c r="G1210" s="8" t="b">
        <f>IF(FACT_REVIEWS[[#This Row],[ProductRate]] &gt;= 4, TRUE, FALSE)</f>
        <v>0</v>
      </c>
    </row>
    <row r="1211" spans="1:7" x14ac:dyDescent="0.3">
      <c r="A1211" s="8">
        <v>4209</v>
      </c>
      <c r="B1211" s="8">
        <v>10343</v>
      </c>
      <c r="C1211" s="8">
        <v>286</v>
      </c>
      <c r="D1211" s="10">
        <v>45549</v>
      </c>
      <c r="E1211" s="8" t="s">
        <v>21658</v>
      </c>
      <c r="F1211" s="8">
        <v>5</v>
      </c>
      <c r="G1211" s="8" t="b">
        <f>IF(FACT_REVIEWS[[#This Row],[ProductRate]] &gt;= 4, TRUE, FALSE)</f>
        <v>1</v>
      </c>
    </row>
    <row r="1212" spans="1:7" x14ac:dyDescent="0.3">
      <c r="A1212" s="8">
        <v>4210</v>
      </c>
      <c r="B1212" s="8">
        <v>10955</v>
      </c>
      <c r="C1212" s="8">
        <v>278</v>
      </c>
      <c r="D1212" s="10">
        <v>45538</v>
      </c>
      <c r="E1212" s="8" t="s">
        <v>21659</v>
      </c>
      <c r="F1212" s="8">
        <v>2</v>
      </c>
      <c r="G1212" s="8" t="b">
        <f>IF(FACT_REVIEWS[[#This Row],[ProductRate]] &gt;= 4, TRUE, FALSE)</f>
        <v>0</v>
      </c>
    </row>
    <row r="1213" spans="1:7" x14ac:dyDescent="0.3">
      <c r="A1213" s="8">
        <v>4211</v>
      </c>
      <c r="B1213" s="8">
        <v>10955</v>
      </c>
      <c r="C1213" s="8">
        <v>262</v>
      </c>
      <c r="D1213" s="10">
        <v>45559</v>
      </c>
      <c r="E1213" s="8" t="s">
        <v>21660</v>
      </c>
      <c r="F1213" s="8">
        <v>4</v>
      </c>
      <c r="G1213" s="8" t="b">
        <f>IF(FACT_REVIEWS[[#This Row],[ProductRate]] &gt;= 4, TRUE, FALSE)</f>
        <v>1</v>
      </c>
    </row>
    <row r="1214" spans="1:7" x14ac:dyDescent="0.3">
      <c r="A1214" s="8">
        <v>4212</v>
      </c>
      <c r="B1214" s="8">
        <v>10249</v>
      </c>
      <c r="C1214" s="8">
        <v>248</v>
      </c>
      <c r="D1214" s="10">
        <v>45555</v>
      </c>
      <c r="E1214" s="8" t="s">
        <v>21661</v>
      </c>
      <c r="F1214" s="8">
        <v>4</v>
      </c>
      <c r="G1214" s="8" t="b">
        <f>IF(FACT_REVIEWS[[#This Row],[ProductRate]] &gt;= 4, TRUE, FALSE)</f>
        <v>1</v>
      </c>
    </row>
    <row r="1215" spans="1:7" x14ac:dyDescent="0.3">
      <c r="A1215" s="8">
        <v>4213</v>
      </c>
      <c r="B1215" s="8">
        <v>10119</v>
      </c>
      <c r="C1215" s="8">
        <v>292</v>
      </c>
      <c r="D1215" s="10">
        <v>45454</v>
      </c>
      <c r="E1215" s="8" t="s">
        <v>20082</v>
      </c>
      <c r="F1215" s="8">
        <v>3</v>
      </c>
      <c r="G1215" s="8" t="b">
        <f>IF(FACT_REVIEWS[[#This Row],[ProductRate]] &gt;= 4, TRUE, FALSE)</f>
        <v>0</v>
      </c>
    </row>
    <row r="1216" spans="1:7" x14ac:dyDescent="0.3">
      <c r="A1216" s="8">
        <v>4214</v>
      </c>
      <c r="B1216" s="8">
        <v>10689</v>
      </c>
      <c r="C1216" s="8">
        <v>235</v>
      </c>
      <c r="D1216" s="10">
        <v>45544</v>
      </c>
      <c r="E1216" s="8" t="s">
        <v>21662</v>
      </c>
      <c r="F1216" s="8">
        <v>4</v>
      </c>
      <c r="G1216" s="8" t="b">
        <f>IF(FACT_REVIEWS[[#This Row],[ProductRate]] &gt;= 4, TRUE, FALSE)</f>
        <v>1</v>
      </c>
    </row>
    <row r="1217" spans="1:7" x14ac:dyDescent="0.3">
      <c r="A1217" s="8">
        <v>4215</v>
      </c>
      <c r="B1217" s="8">
        <v>10689</v>
      </c>
      <c r="C1217" s="8">
        <v>204</v>
      </c>
      <c r="D1217" s="10">
        <v>45541</v>
      </c>
      <c r="E1217" s="8" t="s">
        <v>21663</v>
      </c>
      <c r="F1217" s="8">
        <v>1</v>
      </c>
      <c r="G1217" s="8" t="b">
        <f>IF(FACT_REVIEWS[[#This Row],[ProductRate]] &gt;= 4, TRUE, FALSE)</f>
        <v>0</v>
      </c>
    </row>
    <row r="1218" spans="1:7" x14ac:dyDescent="0.3">
      <c r="A1218" s="8">
        <v>4216</v>
      </c>
      <c r="B1218" s="8">
        <v>10689</v>
      </c>
      <c r="C1218" s="8">
        <v>242</v>
      </c>
      <c r="D1218" s="10">
        <v>45532</v>
      </c>
      <c r="E1218" s="8" t="s">
        <v>21664</v>
      </c>
      <c r="F1218" s="8">
        <v>3</v>
      </c>
      <c r="G1218" s="8" t="b">
        <f>IF(FACT_REVIEWS[[#This Row],[ProductRate]] &gt;= 4, TRUE, FALSE)</f>
        <v>0</v>
      </c>
    </row>
    <row r="1219" spans="1:7" x14ac:dyDescent="0.3">
      <c r="A1219" s="8">
        <v>4217</v>
      </c>
      <c r="B1219" s="8">
        <v>10889</v>
      </c>
      <c r="C1219" s="8">
        <v>204</v>
      </c>
      <c r="D1219" s="10">
        <v>45523</v>
      </c>
      <c r="E1219" s="8" t="s">
        <v>21665</v>
      </c>
      <c r="F1219" s="8">
        <v>3</v>
      </c>
      <c r="G1219" s="8" t="b">
        <f>IF(FACT_REVIEWS[[#This Row],[ProductRate]] &gt;= 4, TRUE, FALSE)</f>
        <v>0</v>
      </c>
    </row>
    <row r="1220" spans="1:7" x14ac:dyDescent="0.3">
      <c r="A1220" s="8">
        <v>4218</v>
      </c>
      <c r="B1220" s="8">
        <v>10889</v>
      </c>
      <c r="C1220" s="8">
        <v>268</v>
      </c>
      <c r="D1220" s="10">
        <v>45500</v>
      </c>
      <c r="E1220" s="8" t="s">
        <v>21666</v>
      </c>
      <c r="F1220" s="8">
        <v>5</v>
      </c>
      <c r="G1220" s="8" t="b">
        <f>IF(FACT_REVIEWS[[#This Row],[ProductRate]] &gt;= 4, TRUE, FALSE)</f>
        <v>1</v>
      </c>
    </row>
    <row r="1221" spans="1:7" x14ac:dyDescent="0.3">
      <c r="A1221" s="8">
        <v>4219</v>
      </c>
      <c r="B1221" s="8">
        <v>10889</v>
      </c>
      <c r="C1221" s="8">
        <v>200</v>
      </c>
      <c r="D1221" s="10">
        <v>45522</v>
      </c>
      <c r="E1221" s="8" t="s">
        <v>21667</v>
      </c>
      <c r="F1221" s="8">
        <v>2</v>
      </c>
      <c r="G1221" s="8" t="b">
        <f>IF(FACT_REVIEWS[[#This Row],[ProductRate]] &gt;= 4, TRUE, FALSE)</f>
        <v>0</v>
      </c>
    </row>
    <row r="1222" spans="1:7" x14ac:dyDescent="0.3">
      <c r="A1222" s="8">
        <v>4220</v>
      </c>
      <c r="B1222" s="8">
        <v>10539</v>
      </c>
      <c r="C1222" s="8">
        <v>273</v>
      </c>
      <c r="D1222" s="10">
        <v>45350</v>
      </c>
      <c r="E1222" s="8" t="s">
        <v>21668</v>
      </c>
      <c r="F1222" s="8">
        <v>2</v>
      </c>
      <c r="G1222" s="8" t="b">
        <f>IF(FACT_REVIEWS[[#This Row],[ProductRate]] &gt;= 4, TRUE, FALSE)</f>
        <v>0</v>
      </c>
    </row>
    <row r="1223" spans="1:7" x14ac:dyDescent="0.3">
      <c r="A1223" s="8">
        <v>4221</v>
      </c>
      <c r="B1223" s="8">
        <v>10539</v>
      </c>
      <c r="C1223" s="8">
        <v>252</v>
      </c>
      <c r="D1223" s="10">
        <v>45462</v>
      </c>
      <c r="E1223" s="8" t="s">
        <v>4545</v>
      </c>
      <c r="F1223" s="8">
        <v>2</v>
      </c>
      <c r="G1223" s="8" t="b">
        <f>IF(FACT_REVIEWS[[#This Row],[ProductRate]] &gt;= 4, TRUE, FALSE)</f>
        <v>0</v>
      </c>
    </row>
    <row r="1224" spans="1:7" x14ac:dyDescent="0.3">
      <c r="A1224" s="8">
        <v>4222</v>
      </c>
      <c r="B1224" s="8">
        <v>10241</v>
      </c>
      <c r="C1224" s="8">
        <v>242</v>
      </c>
      <c r="D1224" s="10">
        <v>45501</v>
      </c>
      <c r="E1224" s="8" t="s">
        <v>21669</v>
      </c>
      <c r="F1224" s="8">
        <v>3</v>
      </c>
      <c r="G1224" s="8" t="b">
        <f>IF(FACT_REVIEWS[[#This Row],[ProductRate]] &gt;= 4, TRUE, FALSE)</f>
        <v>0</v>
      </c>
    </row>
    <row r="1225" spans="1:7" x14ac:dyDescent="0.3">
      <c r="A1225" s="8">
        <v>4223</v>
      </c>
      <c r="B1225" s="8">
        <v>10241</v>
      </c>
      <c r="C1225" s="8">
        <v>263</v>
      </c>
      <c r="D1225" s="10">
        <v>45536</v>
      </c>
      <c r="E1225" s="8" t="s">
        <v>21670</v>
      </c>
      <c r="F1225" s="8">
        <v>5</v>
      </c>
      <c r="G1225" s="8" t="b">
        <f>IF(FACT_REVIEWS[[#This Row],[ProductRate]] &gt;= 4, TRUE, FALSE)</f>
        <v>1</v>
      </c>
    </row>
    <row r="1226" spans="1:7" x14ac:dyDescent="0.3">
      <c r="A1226" s="8">
        <v>4224</v>
      </c>
      <c r="B1226" s="8">
        <v>10241</v>
      </c>
      <c r="C1226" s="8">
        <v>287</v>
      </c>
      <c r="D1226" s="10">
        <v>45447</v>
      </c>
      <c r="E1226" s="8" t="s">
        <v>21671</v>
      </c>
      <c r="F1226" s="8">
        <v>3</v>
      </c>
      <c r="G1226" s="8" t="b">
        <f>IF(FACT_REVIEWS[[#This Row],[ProductRate]] &gt;= 4, TRUE, FALSE)</f>
        <v>0</v>
      </c>
    </row>
    <row r="1227" spans="1:7" x14ac:dyDescent="0.3">
      <c r="A1227" s="8">
        <v>4225</v>
      </c>
      <c r="B1227" s="8">
        <v>10241</v>
      </c>
      <c r="C1227" s="8">
        <v>228</v>
      </c>
      <c r="D1227" s="10">
        <v>45218</v>
      </c>
      <c r="E1227" s="8" t="s">
        <v>21672</v>
      </c>
      <c r="F1227" s="8">
        <v>2</v>
      </c>
      <c r="G1227" s="8" t="b">
        <f>IF(FACT_REVIEWS[[#This Row],[ProductRate]] &gt;= 4, TRUE, FALSE)</f>
        <v>0</v>
      </c>
    </row>
    <row r="1228" spans="1:7" x14ac:dyDescent="0.3">
      <c r="A1228" s="8">
        <v>4226</v>
      </c>
      <c r="B1228" s="8">
        <v>10890</v>
      </c>
      <c r="C1228" s="8">
        <v>277</v>
      </c>
      <c r="D1228" s="10">
        <v>45045</v>
      </c>
      <c r="E1228" s="8" t="s">
        <v>21673</v>
      </c>
      <c r="F1228" s="8">
        <v>5</v>
      </c>
      <c r="G1228" s="8" t="b">
        <f>IF(FACT_REVIEWS[[#This Row],[ProductRate]] &gt;= 4, TRUE, FALSE)</f>
        <v>1</v>
      </c>
    </row>
    <row r="1229" spans="1:7" x14ac:dyDescent="0.3">
      <c r="A1229" s="8">
        <v>4227</v>
      </c>
      <c r="B1229" s="8">
        <v>10469</v>
      </c>
      <c r="C1229" s="8">
        <v>206</v>
      </c>
      <c r="D1229" s="10">
        <v>45497</v>
      </c>
      <c r="E1229" s="8" t="s">
        <v>21674</v>
      </c>
      <c r="F1229" s="8">
        <v>1</v>
      </c>
      <c r="G1229" s="8" t="b">
        <f>IF(FACT_REVIEWS[[#This Row],[ProductRate]] &gt;= 4, TRUE, FALSE)</f>
        <v>0</v>
      </c>
    </row>
    <row r="1230" spans="1:7" x14ac:dyDescent="0.3">
      <c r="A1230" s="8">
        <v>4228</v>
      </c>
      <c r="B1230" s="8">
        <v>10469</v>
      </c>
      <c r="C1230" s="8">
        <v>283</v>
      </c>
      <c r="D1230" s="10">
        <v>45554</v>
      </c>
      <c r="E1230" s="8" t="s">
        <v>21675</v>
      </c>
      <c r="F1230" s="8">
        <v>5</v>
      </c>
      <c r="G1230" s="8" t="b">
        <f>IF(FACT_REVIEWS[[#This Row],[ProductRate]] &gt;= 4, TRUE, FALSE)</f>
        <v>1</v>
      </c>
    </row>
    <row r="1231" spans="1:7" x14ac:dyDescent="0.3">
      <c r="A1231" s="8">
        <v>4229</v>
      </c>
      <c r="B1231" s="8">
        <v>10469</v>
      </c>
      <c r="C1231" s="8">
        <v>298</v>
      </c>
      <c r="D1231" s="10">
        <v>45417</v>
      </c>
      <c r="E1231" s="8" t="s">
        <v>21676</v>
      </c>
      <c r="F1231" s="8">
        <v>3</v>
      </c>
      <c r="G1231" s="8" t="b">
        <f>IF(FACT_REVIEWS[[#This Row],[ProductRate]] &gt;= 4, TRUE, FALSE)</f>
        <v>0</v>
      </c>
    </row>
    <row r="1232" spans="1:7" x14ac:dyDescent="0.3">
      <c r="A1232" s="8">
        <v>4230</v>
      </c>
      <c r="B1232" s="8">
        <v>10328</v>
      </c>
      <c r="C1232" s="8">
        <v>248</v>
      </c>
      <c r="D1232" s="10">
        <v>45096</v>
      </c>
      <c r="E1232" s="8" t="s">
        <v>21677</v>
      </c>
      <c r="F1232" s="8">
        <v>5</v>
      </c>
      <c r="G1232" s="8" t="b">
        <f>IF(FACT_REVIEWS[[#This Row],[ProductRate]] &gt;= 4, TRUE, FALSE)</f>
        <v>1</v>
      </c>
    </row>
    <row r="1233" spans="1:7" x14ac:dyDescent="0.3">
      <c r="A1233" s="8">
        <v>4231</v>
      </c>
      <c r="B1233" s="8">
        <v>10787</v>
      </c>
      <c r="C1233" s="8">
        <v>275</v>
      </c>
      <c r="D1233" s="10">
        <v>45468</v>
      </c>
      <c r="E1233" s="8" t="s">
        <v>21678</v>
      </c>
      <c r="F1233" s="8">
        <v>4</v>
      </c>
      <c r="G1233" s="8" t="b">
        <f>IF(FACT_REVIEWS[[#This Row],[ProductRate]] &gt;= 4, TRUE, FALSE)</f>
        <v>1</v>
      </c>
    </row>
    <row r="1234" spans="1:7" x14ac:dyDescent="0.3">
      <c r="A1234" s="8">
        <v>4232</v>
      </c>
      <c r="B1234" s="8">
        <v>10787</v>
      </c>
      <c r="C1234" s="8">
        <v>299</v>
      </c>
      <c r="D1234" s="10">
        <v>45551</v>
      </c>
      <c r="E1234" s="8" t="s">
        <v>21679</v>
      </c>
      <c r="F1234" s="8">
        <v>3</v>
      </c>
      <c r="G1234" s="8" t="b">
        <f>IF(FACT_REVIEWS[[#This Row],[ProductRate]] &gt;= 4, TRUE, FALSE)</f>
        <v>0</v>
      </c>
    </row>
    <row r="1235" spans="1:7" x14ac:dyDescent="0.3">
      <c r="A1235" s="8">
        <v>4233</v>
      </c>
      <c r="B1235" s="8">
        <v>10686</v>
      </c>
      <c r="C1235" s="8">
        <v>274</v>
      </c>
      <c r="D1235" s="10">
        <v>45548</v>
      </c>
      <c r="E1235" s="8" t="s">
        <v>21680</v>
      </c>
      <c r="F1235" s="8">
        <v>2</v>
      </c>
      <c r="G1235" s="8" t="b">
        <f>IF(FACT_REVIEWS[[#This Row],[ProductRate]] &gt;= 4, TRUE, FALSE)</f>
        <v>0</v>
      </c>
    </row>
    <row r="1236" spans="1:7" x14ac:dyDescent="0.3">
      <c r="A1236" s="8">
        <v>4234</v>
      </c>
      <c r="B1236" s="8">
        <v>10367</v>
      </c>
      <c r="C1236" s="8">
        <v>220</v>
      </c>
      <c r="D1236" s="10">
        <v>45103</v>
      </c>
      <c r="E1236" s="8" t="s">
        <v>21681</v>
      </c>
      <c r="F1236" s="8">
        <v>5</v>
      </c>
      <c r="G1236" s="8" t="b">
        <f>IF(FACT_REVIEWS[[#This Row],[ProductRate]] &gt;= 4, TRUE, FALSE)</f>
        <v>1</v>
      </c>
    </row>
    <row r="1237" spans="1:7" x14ac:dyDescent="0.3">
      <c r="A1237" s="8">
        <v>4235</v>
      </c>
      <c r="B1237" s="8">
        <v>10427</v>
      </c>
      <c r="C1237" s="8">
        <v>276</v>
      </c>
      <c r="D1237" s="10">
        <v>45507</v>
      </c>
      <c r="E1237" s="8" t="s">
        <v>12310</v>
      </c>
      <c r="F1237" s="8">
        <v>5</v>
      </c>
      <c r="G1237" s="8" t="b">
        <f>IF(FACT_REVIEWS[[#This Row],[ProductRate]] &gt;= 4, TRUE, FALSE)</f>
        <v>1</v>
      </c>
    </row>
    <row r="1238" spans="1:7" x14ac:dyDescent="0.3">
      <c r="A1238" s="8">
        <v>4236</v>
      </c>
      <c r="B1238" s="8">
        <v>10427</v>
      </c>
      <c r="C1238" s="8">
        <v>281</v>
      </c>
      <c r="D1238" s="10">
        <v>45557</v>
      </c>
      <c r="E1238" s="8" t="s">
        <v>21682</v>
      </c>
      <c r="F1238" s="8">
        <v>4</v>
      </c>
      <c r="G1238" s="8" t="b">
        <f>IF(FACT_REVIEWS[[#This Row],[ProductRate]] &gt;= 4, TRUE, FALSE)</f>
        <v>1</v>
      </c>
    </row>
    <row r="1239" spans="1:7" x14ac:dyDescent="0.3">
      <c r="A1239" s="8">
        <v>4237</v>
      </c>
      <c r="B1239" s="8">
        <v>10600</v>
      </c>
      <c r="C1239" s="8">
        <v>288</v>
      </c>
      <c r="D1239" s="10">
        <v>45533</v>
      </c>
      <c r="E1239" s="8" t="s">
        <v>21683</v>
      </c>
      <c r="F1239" s="8">
        <v>1</v>
      </c>
      <c r="G1239" s="8" t="b">
        <f>IF(FACT_REVIEWS[[#This Row],[ProductRate]] &gt;= 4, TRUE, FALSE)</f>
        <v>0</v>
      </c>
    </row>
    <row r="1240" spans="1:7" x14ac:dyDescent="0.3">
      <c r="A1240" s="8">
        <v>4238</v>
      </c>
      <c r="B1240" s="8">
        <v>10600</v>
      </c>
      <c r="C1240" s="8">
        <v>255</v>
      </c>
      <c r="D1240" s="10">
        <v>45550</v>
      </c>
      <c r="E1240" s="8" t="s">
        <v>21684</v>
      </c>
      <c r="F1240" s="8">
        <v>4</v>
      </c>
      <c r="G1240" s="8" t="b">
        <f>IF(FACT_REVIEWS[[#This Row],[ProductRate]] &gt;= 4, TRUE, FALSE)</f>
        <v>1</v>
      </c>
    </row>
    <row r="1241" spans="1:7" x14ac:dyDescent="0.3">
      <c r="A1241" s="8">
        <v>4239</v>
      </c>
      <c r="B1241" s="8">
        <v>10730</v>
      </c>
      <c r="C1241" s="8">
        <v>212</v>
      </c>
      <c r="D1241" s="10">
        <v>45549</v>
      </c>
      <c r="E1241" s="8" t="s">
        <v>21685</v>
      </c>
      <c r="F1241" s="8">
        <v>5</v>
      </c>
      <c r="G1241" s="8" t="b">
        <f>IF(FACT_REVIEWS[[#This Row],[ProductRate]] &gt;= 4, TRUE, FALSE)</f>
        <v>1</v>
      </c>
    </row>
    <row r="1242" spans="1:7" x14ac:dyDescent="0.3">
      <c r="A1242" s="8">
        <v>4240</v>
      </c>
      <c r="B1242" s="8">
        <v>10730</v>
      </c>
      <c r="C1242" s="8">
        <v>272</v>
      </c>
      <c r="D1242" s="10">
        <v>45539</v>
      </c>
      <c r="E1242" s="8" t="s">
        <v>21686</v>
      </c>
      <c r="F1242" s="8">
        <v>2</v>
      </c>
      <c r="G1242" s="8" t="b">
        <f>IF(FACT_REVIEWS[[#This Row],[ProductRate]] &gt;= 4, TRUE, FALSE)</f>
        <v>0</v>
      </c>
    </row>
    <row r="1243" spans="1:7" x14ac:dyDescent="0.3">
      <c r="A1243" s="8">
        <v>4241</v>
      </c>
      <c r="B1243" s="8">
        <v>10730</v>
      </c>
      <c r="C1243" s="8">
        <v>265</v>
      </c>
      <c r="D1243" s="10">
        <v>45544</v>
      </c>
      <c r="E1243" s="8" t="s">
        <v>4214</v>
      </c>
      <c r="F1243" s="8">
        <v>4</v>
      </c>
      <c r="G1243" s="8" t="b">
        <f>IF(FACT_REVIEWS[[#This Row],[ProductRate]] &gt;= 4, TRUE, FALSE)</f>
        <v>1</v>
      </c>
    </row>
    <row r="1244" spans="1:7" x14ac:dyDescent="0.3">
      <c r="A1244" s="8">
        <v>4242</v>
      </c>
      <c r="B1244" s="8">
        <v>10701</v>
      </c>
      <c r="C1244" s="8">
        <v>280</v>
      </c>
      <c r="D1244" s="10">
        <v>45372</v>
      </c>
      <c r="E1244" s="8" t="s">
        <v>3477</v>
      </c>
      <c r="F1244" s="8">
        <v>1</v>
      </c>
      <c r="G1244" s="8" t="b">
        <f>IF(FACT_REVIEWS[[#This Row],[ProductRate]] &gt;= 4, TRUE, FALSE)</f>
        <v>0</v>
      </c>
    </row>
    <row r="1245" spans="1:7" x14ac:dyDescent="0.3">
      <c r="A1245" s="8">
        <v>4243</v>
      </c>
      <c r="B1245" s="8">
        <v>10701</v>
      </c>
      <c r="C1245" s="8">
        <v>237</v>
      </c>
      <c r="D1245" s="10">
        <v>45520</v>
      </c>
      <c r="E1245" s="8" t="s">
        <v>21687</v>
      </c>
      <c r="F1245" s="8">
        <v>3</v>
      </c>
      <c r="G1245" s="8" t="b">
        <f>IF(FACT_REVIEWS[[#This Row],[ProductRate]] &gt;= 4, TRUE, FALSE)</f>
        <v>0</v>
      </c>
    </row>
    <row r="1246" spans="1:7" x14ac:dyDescent="0.3">
      <c r="A1246" s="8">
        <v>4244</v>
      </c>
      <c r="B1246" s="8">
        <v>10308</v>
      </c>
      <c r="C1246" s="8">
        <v>213</v>
      </c>
      <c r="D1246" s="10">
        <v>45553</v>
      </c>
      <c r="E1246" s="8" t="s">
        <v>21688</v>
      </c>
      <c r="F1246" s="8">
        <v>3</v>
      </c>
      <c r="G1246" s="8" t="b">
        <f>IF(FACT_REVIEWS[[#This Row],[ProductRate]] &gt;= 4, TRUE, FALSE)</f>
        <v>0</v>
      </c>
    </row>
    <row r="1247" spans="1:7" x14ac:dyDescent="0.3">
      <c r="A1247" s="8">
        <v>4245</v>
      </c>
      <c r="B1247" s="8">
        <v>10308</v>
      </c>
      <c r="C1247" s="8">
        <v>212</v>
      </c>
      <c r="D1247" s="10">
        <v>45525</v>
      </c>
      <c r="E1247" s="8" t="s">
        <v>21689</v>
      </c>
      <c r="F1247" s="8">
        <v>4</v>
      </c>
      <c r="G1247" s="8" t="b">
        <f>IF(FACT_REVIEWS[[#This Row],[ProductRate]] &gt;= 4, TRUE, FALSE)</f>
        <v>1</v>
      </c>
    </row>
    <row r="1248" spans="1:7" x14ac:dyDescent="0.3">
      <c r="A1248" s="8">
        <v>4246</v>
      </c>
      <c r="B1248" s="8">
        <v>10243</v>
      </c>
      <c r="C1248" s="8">
        <v>236</v>
      </c>
      <c r="D1248" s="10">
        <v>45547</v>
      </c>
      <c r="E1248" s="8" t="s">
        <v>4684</v>
      </c>
      <c r="F1248" s="8">
        <v>2</v>
      </c>
      <c r="G1248" s="8" t="b">
        <f>IF(FACT_REVIEWS[[#This Row],[ProductRate]] &gt;= 4, TRUE, FALSE)</f>
        <v>0</v>
      </c>
    </row>
    <row r="1249" spans="1:7" x14ac:dyDescent="0.3">
      <c r="A1249" s="8">
        <v>4247</v>
      </c>
      <c r="B1249" s="8">
        <v>10513</v>
      </c>
      <c r="C1249" s="8">
        <v>255</v>
      </c>
      <c r="D1249" s="10">
        <v>45520</v>
      </c>
      <c r="E1249" s="8" t="s">
        <v>20268</v>
      </c>
      <c r="F1249" s="8">
        <v>3</v>
      </c>
      <c r="G1249" s="8" t="b">
        <f>IF(FACT_REVIEWS[[#This Row],[ProductRate]] &gt;= 4, TRUE, FALSE)</f>
        <v>0</v>
      </c>
    </row>
    <row r="1250" spans="1:7" x14ac:dyDescent="0.3">
      <c r="A1250" s="8">
        <v>4248</v>
      </c>
      <c r="B1250" s="8">
        <v>10513</v>
      </c>
      <c r="C1250" s="8">
        <v>214</v>
      </c>
      <c r="D1250" s="10">
        <v>45559</v>
      </c>
      <c r="E1250" s="8" t="s">
        <v>21690</v>
      </c>
      <c r="F1250" s="8">
        <v>5</v>
      </c>
      <c r="G1250" s="8" t="b">
        <f>IF(FACT_REVIEWS[[#This Row],[ProductRate]] &gt;= 4, TRUE, FALSE)</f>
        <v>1</v>
      </c>
    </row>
    <row r="1251" spans="1:7" x14ac:dyDescent="0.3">
      <c r="A1251" s="8">
        <v>4249</v>
      </c>
      <c r="B1251" s="8">
        <v>10554</v>
      </c>
      <c r="C1251" s="8">
        <v>204</v>
      </c>
      <c r="D1251" s="10">
        <v>45440</v>
      </c>
      <c r="E1251" s="8" t="s">
        <v>18701</v>
      </c>
      <c r="F1251" s="8">
        <v>3</v>
      </c>
      <c r="G1251" s="8" t="b">
        <f>IF(FACT_REVIEWS[[#This Row],[ProductRate]] &gt;= 4, TRUE, FALSE)</f>
        <v>0</v>
      </c>
    </row>
    <row r="1252" spans="1:7" x14ac:dyDescent="0.3">
      <c r="A1252" s="8">
        <v>4250</v>
      </c>
      <c r="B1252" s="8">
        <v>10256</v>
      </c>
      <c r="C1252" s="8">
        <v>269</v>
      </c>
      <c r="D1252" s="10">
        <v>45543</v>
      </c>
      <c r="E1252" s="8" t="s">
        <v>21691</v>
      </c>
      <c r="F1252" s="8">
        <v>4</v>
      </c>
      <c r="G1252" s="8" t="b">
        <f>IF(FACT_REVIEWS[[#This Row],[ProductRate]] &gt;= 4, TRUE, FALSE)</f>
        <v>1</v>
      </c>
    </row>
    <row r="1253" spans="1:7" x14ac:dyDescent="0.3">
      <c r="A1253" s="8">
        <v>4251</v>
      </c>
      <c r="B1253" s="8">
        <v>10256</v>
      </c>
      <c r="C1253" s="8">
        <v>236</v>
      </c>
      <c r="D1253" s="10">
        <v>45395</v>
      </c>
      <c r="E1253" s="8" t="s">
        <v>21692</v>
      </c>
      <c r="F1253" s="8">
        <v>2</v>
      </c>
      <c r="G1253" s="8" t="b">
        <f>IF(FACT_REVIEWS[[#This Row],[ProductRate]] &gt;= 4, TRUE, FALSE)</f>
        <v>0</v>
      </c>
    </row>
    <row r="1254" spans="1:7" x14ac:dyDescent="0.3">
      <c r="A1254" s="8">
        <v>4252</v>
      </c>
      <c r="B1254" s="8">
        <v>10256</v>
      </c>
      <c r="C1254" s="8">
        <v>290</v>
      </c>
      <c r="D1254" s="10">
        <v>45234</v>
      </c>
      <c r="E1254" s="8" t="s">
        <v>3733</v>
      </c>
      <c r="F1254" s="8">
        <v>5</v>
      </c>
      <c r="G1254" s="8" t="b">
        <f>IF(FACT_REVIEWS[[#This Row],[ProductRate]] &gt;= 4, TRUE, FALSE)</f>
        <v>1</v>
      </c>
    </row>
    <row r="1255" spans="1:7" x14ac:dyDescent="0.3">
      <c r="A1255" s="8">
        <v>4253</v>
      </c>
      <c r="B1255" s="8">
        <v>10052</v>
      </c>
      <c r="C1255" s="8">
        <v>296</v>
      </c>
      <c r="D1255" s="10">
        <v>45125</v>
      </c>
      <c r="E1255" s="8" t="s">
        <v>21693</v>
      </c>
      <c r="F1255" s="8">
        <v>5</v>
      </c>
      <c r="G1255" s="8" t="b">
        <f>IF(FACT_REVIEWS[[#This Row],[ProductRate]] &gt;= 4, TRUE, FALSE)</f>
        <v>1</v>
      </c>
    </row>
    <row r="1256" spans="1:7" x14ac:dyDescent="0.3">
      <c r="A1256" s="8">
        <v>4254</v>
      </c>
      <c r="B1256" s="8">
        <v>10396</v>
      </c>
      <c r="C1256" s="8">
        <v>263</v>
      </c>
      <c r="D1256" s="10">
        <v>45557</v>
      </c>
      <c r="E1256" s="8" t="s">
        <v>21645</v>
      </c>
      <c r="F1256" s="8">
        <v>5</v>
      </c>
      <c r="G1256" s="8" t="b">
        <f>IF(FACT_REVIEWS[[#This Row],[ProductRate]] &gt;= 4, TRUE, FALSE)</f>
        <v>1</v>
      </c>
    </row>
    <row r="1257" spans="1:7" x14ac:dyDescent="0.3">
      <c r="A1257" s="8">
        <v>4255</v>
      </c>
      <c r="B1257" s="8">
        <v>10396</v>
      </c>
      <c r="C1257" s="8">
        <v>299</v>
      </c>
      <c r="D1257" s="10">
        <v>45552</v>
      </c>
      <c r="E1257" s="8" t="s">
        <v>21694</v>
      </c>
      <c r="F1257" s="8">
        <v>1</v>
      </c>
      <c r="G1257" s="8" t="b">
        <f>IF(FACT_REVIEWS[[#This Row],[ProductRate]] &gt;= 4, TRUE, FALSE)</f>
        <v>0</v>
      </c>
    </row>
    <row r="1258" spans="1:7" x14ac:dyDescent="0.3">
      <c r="A1258" s="8">
        <v>4256</v>
      </c>
      <c r="B1258" s="8">
        <v>10396</v>
      </c>
      <c r="C1258" s="8">
        <v>255</v>
      </c>
      <c r="D1258" s="10">
        <v>45545</v>
      </c>
      <c r="E1258" s="8" t="s">
        <v>3801</v>
      </c>
      <c r="F1258" s="8">
        <v>3</v>
      </c>
      <c r="G1258" s="8" t="b">
        <f>IF(FACT_REVIEWS[[#This Row],[ProductRate]] &gt;= 4, TRUE, FALSE)</f>
        <v>0</v>
      </c>
    </row>
    <row r="1259" spans="1:7" x14ac:dyDescent="0.3">
      <c r="A1259" s="8">
        <v>4257</v>
      </c>
      <c r="B1259" s="8">
        <v>10357</v>
      </c>
      <c r="C1259" s="8">
        <v>292</v>
      </c>
      <c r="D1259" s="10">
        <v>45051</v>
      </c>
      <c r="E1259" s="8" t="s">
        <v>21695</v>
      </c>
      <c r="F1259" s="8">
        <v>4</v>
      </c>
      <c r="G1259" s="8" t="b">
        <f>IF(FACT_REVIEWS[[#This Row],[ProductRate]] &gt;= 4, TRUE, FALSE)</f>
        <v>1</v>
      </c>
    </row>
    <row r="1260" spans="1:7" x14ac:dyDescent="0.3">
      <c r="A1260" s="8">
        <v>4258</v>
      </c>
      <c r="B1260" s="8">
        <v>10017</v>
      </c>
      <c r="C1260" s="8">
        <v>275</v>
      </c>
      <c r="D1260" s="10">
        <v>45505</v>
      </c>
      <c r="E1260" s="8" t="s">
        <v>21696</v>
      </c>
      <c r="F1260" s="8">
        <v>2</v>
      </c>
      <c r="G1260" s="8" t="b">
        <f>IF(FACT_REVIEWS[[#This Row],[ProductRate]] &gt;= 4, TRUE, FALSE)</f>
        <v>0</v>
      </c>
    </row>
    <row r="1261" spans="1:7" x14ac:dyDescent="0.3">
      <c r="A1261" s="8">
        <v>4259</v>
      </c>
      <c r="B1261" s="8">
        <v>10590</v>
      </c>
      <c r="C1261" s="8">
        <v>235</v>
      </c>
      <c r="D1261" s="10">
        <v>45514</v>
      </c>
      <c r="E1261" s="8" t="s">
        <v>21697</v>
      </c>
      <c r="F1261" s="8">
        <v>5</v>
      </c>
      <c r="G1261" s="8" t="b">
        <f>IF(FACT_REVIEWS[[#This Row],[ProductRate]] &gt;= 4, TRUE, FALSE)</f>
        <v>1</v>
      </c>
    </row>
    <row r="1262" spans="1:7" x14ac:dyDescent="0.3">
      <c r="A1262" s="8">
        <v>4260</v>
      </c>
      <c r="B1262" s="8">
        <v>10590</v>
      </c>
      <c r="C1262" s="8">
        <v>219</v>
      </c>
      <c r="D1262" s="10">
        <v>45529</v>
      </c>
      <c r="E1262" s="8" t="s">
        <v>21698</v>
      </c>
      <c r="F1262" s="8">
        <v>2</v>
      </c>
      <c r="G1262" s="8" t="b">
        <f>IF(FACT_REVIEWS[[#This Row],[ProductRate]] &gt;= 4, TRUE, FALSE)</f>
        <v>0</v>
      </c>
    </row>
    <row r="1263" spans="1:7" x14ac:dyDescent="0.3">
      <c r="A1263" s="8">
        <v>4261</v>
      </c>
      <c r="B1263" s="8">
        <v>10669</v>
      </c>
      <c r="C1263" s="8">
        <v>250</v>
      </c>
      <c r="D1263" s="10">
        <v>45248</v>
      </c>
      <c r="E1263" s="8" t="s">
        <v>21699</v>
      </c>
      <c r="F1263" s="8">
        <v>1</v>
      </c>
      <c r="G1263" s="8" t="b">
        <f>IF(FACT_REVIEWS[[#This Row],[ProductRate]] &gt;= 4, TRUE, FALSE)</f>
        <v>0</v>
      </c>
    </row>
    <row r="1264" spans="1:7" x14ac:dyDescent="0.3">
      <c r="A1264" s="8">
        <v>4262</v>
      </c>
      <c r="B1264" s="8">
        <v>10019</v>
      </c>
      <c r="C1264" s="8">
        <v>233</v>
      </c>
      <c r="D1264" s="10">
        <v>45560</v>
      </c>
      <c r="E1264" s="8" t="s">
        <v>21700</v>
      </c>
      <c r="F1264" s="8">
        <v>4</v>
      </c>
      <c r="G1264" s="8" t="b">
        <f>IF(FACT_REVIEWS[[#This Row],[ProductRate]] &gt;= 4, TRUE, FALSE)</f>
        <v>1</v>
      </c>
    </row>
    <row r="1265" spans="1:7" x14ac:dyDescent="0.3">
      <c r="A1265" s="8">
        <v>4263</v>
      </c>
      <c r="B1265" s="8">
        <v>10019</v>
      </c>
      <c r="C1265" s="8">
        <v>259</v>
      </c>
      <c r="D1265" s="10">
        <v>45558</v>
      </c>
      <c r="E1265" s="8" t="s">
        <v>21701</v>
      </c>
      <c r="F1265" s="8">
        <v>2</v>
      </c>
      <c r="G1265" s="8" t="b">
        <f>IF(FACT_REVIEWS[[#This Row],[ProductRate]] &gt;= 4, TRUE, FALSE)</f>
        <v>0</v>
      </c>
    </row>
    <row r="1266" spans="1:7" x14ac:dyDescent="0.3">
      <c r="A1266" s="8">
        <v>4264</v>
      </c>
      <c r="B1266" s="8">
        <v>10694</v>
      </c>
      <c r="C1266" s="8">
        <v>222</v>
      </c>
      <c r="D1266" s="10">
        <v>45560</v>
      </c>
      <c r="E1266" s="8" t="s">
        <v>20629</v>
      </c>
      <c r="F1266" s="8">
        <v>2</v>
      </c>
      <c r="G1266" s="8" t="b">
        <f>IF(FACT_REVIEWS[[#This Row],[ProductRate]] &gt;= 4, TRUE, FALSE)</f>
        <v>0</v>
      </c>
    </row>
    <row r="1267" spans="1:7" x14ac:dyDescent="0.3">
      <c r="A1267" s="8">
        <v>4265</v>
      </c>
      <c r="B1267" s="8">
        <v>10416</v>
      </c>
      <c r="C1267" s="8">
        <v>233</v>
      </c>
      <c r="D1267" s="10">
        <v>45371</v>
      </c>
      <c r="E1267" s="8" t="s">
        <v>21702</v>
      </c>
      <c r="F1267" s="8">
        <v>3</v>
      </c>
      <c r="G1267" s="8" t="b">
        <f>IF(FACT_REVIEWS[[#This Row],[ProductRate]] &gt;= 4, TRUE, FALSE)</f>
        <v>0</v>
      </c>
    </row>
    <row r="1268" spans="1:7" x14ac:dyDescent="0.3">
      <c r="A1268" s="8">
        <v>4266</v>
      </c>
      <c r="B1268" s="8">
        <v>10416</v>
      </c>
      <c r="C1268" s="8">
        <v>209</v>
      </c>
      <c r="D1268" s="10">
        <v>45548</v>
      </c>
      <c r="E1268" s="8" t="s">
        <v>21703</v>
      </c>
      <c r="F1268" s="8">
        <v>1</v>
      </c>
      <c r="G1268" s="8" t="b">
        <f>IF(FACT_REVIEWS[[#This Row],[ProductRate]] &gt;= 4, TRUE, FALSE)</f>
        <v>0</v>
      </c>
    </row>
    <row r="1269" spans="1:7" x14ac:dyDescent="0.3">
      <c r="A1269" s="8">
        <v>4267</v>
      </c>
      <c r="B1269" s="8">
        <v>10416</v>
      </c>
      <c r="C1269" s="8">
        <v>296</v>
      </c>
      <c r="D1269" s="10">
        <v>45365</v>
      </c>
      <c r="E1269" s="8" t="s">
        <v>21704</v>
      </c>
      <c r="F1269" s="8">
        <v>3</v>
      </c>
      <c r="G1269" s="8" t="b">
        <f>IF(FACT_REVIEWS[[#This Row],[ProductRate]] &gt;= 4, TRUE, FALSE)</f>
        <v>0</v>
      </c>
    </row>
    <row r="1270" spans="1:7" x14ac:dyDescent="0.3">
      <c r="A1270" s="8">
        <v>4268</v>
      </c>
      <c r="B1270" s="8">
        <v>10416</v>
      </c>
      <c r="C1270" s="8">
        <v>261</v>
      </c>
      <c r="D1270" s="10">
        <v>45477</v>
      </c>
      <c r="E1270" s="8" t="s">
        <v>21705</v>
      </c>
      <c r="F1270" s="8">
        <v>3</v>
      </c>
      <c r="G1270" s="8" t="b">
        <f>IF(FACT_REVIEWS[[#This Row],[ProductRate]] &gt;= 4, TRUE, FALSE)</f>
        <v>0</v>
      </c>
    </row>
    <row r="1271" spans="1:7" x14ac:dyDescent="0.3">
      <c r="A1271" s="8">
        <v>4269</v>
      </c>
      <c r="B1271" s="8">
        <v>10416</v>
      </c>
      <c r="C1271" s="8">
        <v>299</v>
      </c>
      <c r="D1271" s="10">
        <v>45368</v>
      </c>
      <c r="E1271" s="8" t="s">
        <v>18151</v>
      </c>
      <c r="F1271" s="8">
        <v>1</v>
      </c>
      <c r="G1271" s="8" t="b">
        <f>IF(FACT_REVIEWS[[#This Row],[ProductRate]] &gt;= 4, TRUE, FALSE)</f>
        <v>0</v>
      </c>
    </row>
    <row r="1272" spans="1:7" x14ac:dyDescent="0.3">
      <c r="A1272" s="8">
        <v>4270</v>
      </c>
      <c r="B1272" s="8">
        <v>10235</v>
      </c>
      <c r="C1272" s="8">
        <v>295</v>
      </c>
      <c r="D1272" s="10">
        <v>45539</v>
      </c>
      <c r="E1272" s="8" t="s">
        <v>3925</v>
      </c>
      <c r="F1272" s="8">
        <v>2</v>
      </c>
      <c r="G1272" s="8" t="b">
        <f>IF(FACT_REVIEWS[[#This Row],[ProductRate]] &gt;= 4, TRUE, FALSE)</f>
        <v>0</v>
      </c>
    </row>
    <row r="1273" spans="1:7" x14ac:dyDescent="0.3">
      <c r="A1273" s="8">
        <v>4271</v>
      </c>
      <c r="B1273" s="8">
        <v>10432</v>
      </c>
      <c r="C1273" s="8">
        <v>262</v>
      </c>
      <c r="D1273" s="10">
        <v>45481</v>
      </c>
      <c r="E1273" s="8" t="s">
        <v>21706</v>
      </c>
      <c r="F1273" s="8">
        <v>1</v>
      </c>
      <c r="G1273" s="8" t="b">
        <f>IF(FACT_REVIEWS[[#This Row],[ProductRate]] &gt;= 4, TRUE, FALSE)</f>
        <v>0</v>
      </c>
    </row>
    <row r="1274" spans="1:7" x14ac:dyDescent="0.3">
      <c r="A1274" s="8">
        <v>4272</v>
      </c>
      <c r="B1274" s="8">
        <v>10432</v>
      </c>
      <c r="C1274" s="8">
        <v>275</v>
      </c>
      <c r="D1274" s="10">
        <v>45467</v>
      </c>
      <c r="E1274" s="8" t="s">
        <v>21707</v>
      </c>
      <c r="F1274" s="8">
        <v>4</v>
      </c>
      <c r="G1274" s="8" t="b">
        <f>IF(FACT_REVIEWS[[#This Row],[ProductRate]] &gt;= 4, TRUE, FALSE)</f>
        <v>1</v>
      </c>
    </row>
    <row r="1275" spans="1:7" x14ac:dyDescent="0.3">
      <c r="A1275" s="8">
        <v>4273</v>
      </c>
      <c r="B1275" s="8">
        <v>10100</v>
      </c>
      <c r="C1275" s="8">
        <v>246</v>
      </c>
      <c r="D1275" s="10">
        <v>45444</v>
      </c>
      <c r="E1275" s="8" t="s">
        <v>21708</v>
      </c>
      <c r="F1275" s="8">
        <v>3</v>
      </c>
      <c r="G1275" s="8" t="b">
        <f>IF(FACT_REVIEWS[[#This Row],[ProductRate]] &gt;= 4, TRUE, FALSE)</f>
        <v>0</v>
      </c>
    </row>
    <row r="1276" spans="1:7" x14ac:dyDescent="0.3">
      <c r="A1276" s="8">
        <v>4274</v>
      </c>
      <c r="B1276" s="8">
        <v>10100</v>
      </c>
      <c r="C1276" s="8">
        <v>266</v>
      </c>
      <c r="D1276" s="10">
        <v>45560</v>
      </c>
      <c r="E1276" s="8" t="s">
        <v>21709</v>
      </c>
      <c r="F1276" s="8">
        <v>5</v>
      </c>
      <c r="G1276" s="8" t="b">
        <f>IF(FACT_REVIEWS[[#This Row],[ProductRate]] &gt;= 4, TRUE, FALSE)</f>
        <v>1</v>
      </c>
    </row>
    <row r="1277" spans="1:7" x14ac:dyDescent="0.3">
      <c r="A1277" s="8">
        <v>4275</v>
      </c>
      <c r="B1277" s="8">
        <v>10100</v>
      </c>
      <c r="C1277" s="8">
        <v>294</v>
      </c>
      <c r="D1277" s="10">
        <v>45559</v>
      </c>
      <c r="E1277" s="8" t="s">
        <v>21710</v>
      </c>
      <c r="F1277" s="8">
        <v>5</v>
      </c>
      <c r="G1277" s="8" t="b">
        <f>IF(FACT_REVIEWS[[#This Row],[ProductRate]] &gt;= 4, TRUE, FALSE)</f>
        <v>1</v>
      </c>
    </row>
    <row r="1278" spans="1:7" x14ac:dyDescent="0.3">
      <c r="A1278" s="8">
        <v>4276</v>
      </c>
      <c r="B1278" s="8">
        <v>10915</v>
      </c>
      <c r="C1278" s="8">
        <v>246</v>
      </c>
      <c r="D1278" s="10">
        <v>45537</v>
      </c>
      <c r="E1278" s="8" t="s">
        <v>21711</v>
      </c>
      <c r="F1278" s="8">
        <v>2</v>
      </c>
      <c r="G1278" s="8" t="b">
        <f>IF(FACT_REVIEWS[[#This Row],[ProductRate]] &gt;= 4, TRUE, FALSE)</f>
        <v>0</v>
      </c>
    </row>
    <row r="1279" spans="1:7" x14ac:dyDescent="0.3">
      <c r="A1279" s="8">
        <v>4277</v>
      </c>
      <c r="B1279" s="8">
        <v>10915</v>
      </c>
      <c r="C1279" s="8">
        <v>267</v>
      </c>
      <c r="D1279" s="10">
        <v>45543</v>
      </c>
      <c r="E1279" s="8" t="s">
        <v>21712</v>
      </c>
      <c r="F1279" s="8">
        <v>2</v>
      </c>
      <c r="G1279" s="8" t="b">
        <f>IF(FACT_REVIEWS[[#This Row],[ProductRate]] &gt;= 4, TRUE, FALSE)</f>
        <v>0</v>
      </c>
    </row>
    <row r="1280" spans="1:7" x14ac:dyDescent="0.3">
      <c r="A1280" s="8">
        <v>4278</v>
      </c>
      <c r="B1280" s="8">
        <v>10915</v>
      </c>
      <c r="C1280" s="8">
        <v>261</v>
      </c>
      <c r="D1280" s="10">
        <v>45514</v>
      </c>
      <c r="E1280" s="8" t="s">
        <v>21713</v>
      </c>
      <c r="F1280" s="8">
        <v>5</v>
      </c>
      <c r="G1280" s="8" t="b">
        <f>IF(FACT_REVIEWS[[#This Row],[ProductRate]] &gt;= 4, TRUE, FALSE)</f>
        <v>1</v>
      </c>
    </row>
    <row r="1281" spans="1:7" x14ac:dyDescent="0.3">
      <c r="A1281" s="8">
        <v>4279</v>
      </c>
      <c r="B1281" s="8">
        <v>10915</v>
      </c>
      <c r="C1281" s="8">
        <v>241</v>
      </c>
      <c r="D1281" s="10">
        <v>45555</v>
      </c>
      <c r="E1281" s="8" t="s">
        <v>21714</v>
      </c>
      <c r="F1281" s="8">
        <v>3</v>
      </c>
      <c r="G1281" s="8" t="b">
        <f>IF(FACT_REVIEWS[[#This Row],[ProductRate]] &gt;= 4, TRUE, FALSE)</f>
        <v>0</v>
      </c>
    </row>
    <row r="1282" spans="1:7" x14ac:dyDescent="0.3">
      <c r="A1282" s="8">
        <v>4280</v>
      </c>
      <c r="B1282" s="8">
        <v>10092</v>
      </c>
      <c r="C1282" s="8">
        <v>210</v>
      </c>
      <c r="D1282" s="10">
        <v>45434</v>
      </c>
      <c r="E1282" s="8" t="s">
        <v>21715</v>
      </c>
      <c r="F1282" s="8">
        <v>3</v>
      </c>
      <c r="G1282" s="8" t="b">
        <f>IF(FACT_REVIEWS[[#This Row],[ProductRate]] &gt;= 4, TRUE, FALSE)</f>
        <v>0</v>
      </c>
    </row>
    <row r="1283" spans="1:7" x14ac:dyDescent="0.3">
      <c r="A1283" s="8">
        <v>4281</v>
      </c>
      <c r="B1283" s="8">
        <v>10814</v>
      </c>
      <c r="C1283" s="8">
        <v>277</v>
      </c>
      <c r="D1283" s="10">
        <v>45511</v>
      </c>
      <c r="E1283" s="8" t="s">
        <v>21716</v>
      </c>
      <c r="F1283" s="8">
        <v>5</v>
      </c>
      <c r="G1283" s="8" t="b">
        <f>IF(FACT_REVIEWS[[#This Row],[ProductRate]] &gt;= 4, TRUE, FALSE)</f>
        <v>1</v>
      </c>
    </row>
    <row r="1284" spans="1:7" x14ac:dyDescent="0.3">
      <c r="A1284" s="8">
        <v>4282</v>
      </c>
      <c r="B1284" s="8">
        <v>10814</v>
      </c>
      <c r="C1284" s="8">
        <v>270</v>
      </c>
      <c r="D1284" s="10">
        <v>45477</v>
      </c>
      <c r="E1284" s="8" t="s">
        <v>21717</v>
      </c>
      <c r="F1284" s="8">
        <v>3</v>
      </c>
      <c r="G1284" s="8" t="b">
        <f>IF(FACT_REVIEWS[[#This Row],[ProductRate]] &gt;= 4, TRUE, FALSE)</f>
        <v>0</v>
      </c>
    </row>
    <row r="1285" spans="1:7" x14ac:dyDescent="0.3">
      <c r="A1285" s="8">
        <v>4283</v>
      </c>
      <c r="B1285" s="8">
        <v>10010</v>
      </c>
      <c r="C1285" s="8">
        <v>234</v>
      </c>
      <c r="D1285" s="10">
        <v>45538</v>
      </c>
      <c r="E1285" s="8" t="s">
        <v>14854</v>
      </c>
      <c r="F1285" s="8">
        <v>3</v>
      </c>
      <c r="G1285" s="8" t="b">
        <f>IF(FACT_REVIEWS[[#This Row],[ProductRate]] &gt;= 4, TRUE, FALSE)</f>
        <v>0</v>
      </c>
    </row>
    <row r="1286" spans="1:7" x14ac:dyDescent="0.3">
      <c r="A1286" s="8">
        <v>4284</v>
      </c>
      <c r="B1286" s="8">
        <v>10010</v>
      </c>
      <c r="C1286" s="8">
        <v>288</v>
      </c>
      <c r="D1286" s="10">
        <v>45560</v>
      </c>
      <c r="E1286" s="8" t="s">
        <v>21718</v>
      </c>
      <c r="F1286" s="8">
        <v>2</v>
      </c>
      <c r="G1286" s="8" t="b">
        <f>IF(FACT_REVIEWS[[#This Row],[ProductRate]] &gt;= 4, TRUE, FALSE)</f>
        <v>0</v>
      </c>
    </row>
    <row r="1287" spans="1:7" x14ac:dyDescent="0.3">
      <c r="A1287" s="8">
        <v>4285</v>
      </c>
      <c r="B1287" s="8">
        <v>10884</v>
      </c>
      <c r="C1287" s="8">
        <v>201</v>
      </c>
      <c r="D1287" s="10">
        <v>45524</v>
      </c>
      <c r="E1287" s="8" t="s">
        <v>21719</v>
      </c>
      <c r="F1287" s="8">
        <v>1</v>
      </c>
      <c r="G1287" s="8" t="b">
        <f>IF(FACT_REVIEWS[[#This Row],[ProductRate]] &gt;= 4, TRUE, FALSE)</f>
        <v>0</v>
      </c>
    </row>
    <row r="1288" spans="1:7" x14ac:dyDescent="0.3">
      <c r="A1288" s="8">
        <v>4286</v>
      </c>
      <c r="B1288" s="8">
        <v>10884</v>
      </c>
      <c r="C1288" s="8">
        <v>284</v>
      </c>
      <c r="D1288" s="10">
        <v>45423</v>
      </c>
      <c r="E1288" s="8" t="s">
        <v>21720</v>
      </c>
      <c r="F1288" s="8">
        <v>1</v>
      </c>
      <c r="G1288" s="8" t="b">
        <f>IF(FACT_REVIEWS[[#This Row],[ProductRate]] &gt;= 4, TRUE, FALSE)</f>
        <v>0</v>
      </c>
    </row>
    <row r="1289" spans="1:7" x14ac:dyDescent="0.3">
      <c r="A1289" s="8">
        <v>4287</v>
      </c>
      <c r="B1289" s="8">
        <v>10776</v>
      </c>
      <c r="C1289" s="8">
        <v>290</v>
      </c>
      <c r="D1289" s="10">
        <v>45428</v>
      </c>
      <c r="E1289" s="8" t="s">
        <v>21721</v>
      </c>
      <c r="F1289" s="8">
        <v>2</v>
      </c>
      <c r="G1289" s="8" t="b">
        <f>IF(FACT_REVIEWS[[#This Row],[ProductRate]] &gt;= 4, TRUE, FALSE)</f>
        <v>0</v>
      </c>
    </row>
    <row r="1290" spans="1:7" x14ac:dyDescent="0.3">
      <c r="A1290" s="8">
        <v>4288</v>
      </c>
      <c r="B1290" s="8">
        <v>10289</v>
      </c>
      <c r="C1290" s="8">
        <v>215</v>
      </c>
      <c r="D1290" s="10">
        <v>45313</v>
      </c>
      <c r="E1290" s="8" t="s">
        <v>21722</v>
      </c>
      <c r="F1290" s="8">
        <v>4</v>
      </c>
      <c r="G1290" s="8" t="b">
        <f>IF(FACT_REVIEWS[[#This Row],[ProductRate]] &gt;= 4, TRUE, FALSE)</f>
        <v>1</v>
      </c>
    </row>
    <row r="1291" spans="1:7" x14ac:dyDescent="0.3">
      <c r="A1291" s="8">
        <v>4289</v>
      </c>
      <c r="B1291" s="8">
        <v>10240</v>
      </c>
      <c r="C1291" s="8">
        <v>236</v>
      </c>
      <c r="D1291" s="10">
        <v>45455</v>
      </c>
      <c r="E1291" s="8" t="s">
        <v>21723</v>
      </c>
      <c r="F1291" s="8">
        <v>4</v>
      </c>
      <c r="G1291" s="8" t="b">
        <f>IF(FACT_REVIEWS[[#This Row],[ProductRate]] &gt;= 4, TRUE, FALSE)</f>
        <v>1</v>
      </c>
    </row>
    <row r="1292" spans="1:7" x14ac:dyDescent="0.3">
      <c r="A1292" s="8">
        <v>4290</v>
      </c>
      <c r="B1292" s="8">
        <v>10074</v>
      </c>
      <c r="C1292" s="8">
        <v>298</v>
      </c>
      <c r="D1292" s="10">
        <v>45526</v>
      </c>
      <c r="E1292" s="8" t="s">
        <v>10846</v>
      </c>
      <c r="F1292" s="8">
        <v>5</v>
      </c>
      <c r="G1292" s="8" t="b">
        <f>IF(FACT_REVIEWS[[#This Row],[ProductRate]] &gt;= 4, TRUE, FALSE)</f>
        <v>1</v>
      </c>
    </row>
    <row r="1293" spans="1:7" x14ac:dyDescent="0.3">
      <c r="A1293" s="8">
        <v>4291</v>
      </c>
      <c r="B1293" s="8">
        <v>10694</v>
      </c>
      <c r="C1293" s="8">
        <v>254</v>
      </c>
      <c r="D1293" s="10">
        <v>44961</v>
      </c>
      <c r="E1293" s="8" t="s">
        <v>21724</v>
      </c>
      <c r="F1293" s="8">
        <v>3</v>
      </c>
      <c r="G1293" s="8" t="b">
        <f>IF(FACT_REVIEWS[[#This Row],[ProductRate]] &gt;= 4, TRUE, FALSE)</f>
        <v>0</v>
      </c>
    </row>
    <row r="1294" spans="1:7" x14ac:dyDescent="0.3">
      <c r="A1294" s="8">
        <v>4292</v>
      </c>
      <c r="B1294" s="8">
        <v>10474</v>
      </c>
      <c r="C1294" s="8">
        <v>255</v>
      </c>
      <c r="D1294" s="10">
        <v>45275</v>
      </c>
      <c r="E1294" s="8" t="s">
        <v>21725</v>
      </c>
      <c r="F1294" s="8">
        <v>1</v>
      </c>
      <c r="G1294" s="8" t="b">
        <f>IF(FACT_REVIEWS[[#This Row],[ProductRate]] &gt;= 4, TRUE, FALSE)</f>
        <v>0</v>
      </c>
    </row>
    <row r="1295" spans="1:7" x14ac:dyDescent="0.3">
      <c r="A1295" s="8">
        <v>4293</v>
      </c>
      <c r="B1295" s="8">
        <v>10434</v>
      </c>
      <c r="C1295" s="8">
        <v>234</v>
      </c>
      <c r="D1295" s="10">
        <v>45334</v>
      </c>
      <c r="E1295" s="8" t="s">
        <v>21726</v>
      </c>
      <c r="F1295" s="8">
        <v>2</v>
      </c>
      <c r="G1295" s="8" t="b">
        <f>IF(FACT_REVIEWS[[#This Row],[ProductRate]] &gt;= 4, TRUE, FALSE)</f>
        <v>0</v>
      </c>
    </row>
    <row r="1296" spans="1:7" x14ac:dyDescent="0.3">
      <c r="A1296" s="8">
        <v>4294</v>
      </c>
      <c r="B1296" s="8">
        <v>10434</v>
      </c>
      <c r="C1296" s="8">
        <v>265</v>
      </c>
      <c r="D1296" s="10">
        <v>45262</v>
      </c>
      <c r="E1296" s="8" t="s">
        <v>21727</v>
      </c>
      <c r="F1296" s="8">
        <v>5</v>
      </c>
      <c r="G1296" s="8" t="b">
        <f>IF(FACT_REVIEWS[[#This Row],[ProductRate]] &gt;= 4, TRUE, FALSE)</f>
        <v>1</v>
      </c>
    </row>
    <row r="1297" spans="1:7" x14ac:dyDescent="0.3">
      <c r="A1297" s="8">
        <v>4295</v>
      </c>
      <c r="B1297" s="8">
        <v>10258</v>
      </c>
      <c r="C1297" s="8">
        <v>245</v>
      </c>
      <c r="D1297" s="10">
        <v>45064</v>
      </c>
      <c r="E1297" s="8" t="s">
        <v>21728</v>
      </c>
      <c r="F1297" s="8">
        <v>5</v>
      </c>
      <c r="G1297" s="8" t="b">
        <f>IF(FACT_REVIEWS[[#This Row],[ProductRate]] &gt;= 4, TRUE, FALSE)</f>
        <v>1</v>
      </c>
    </row>
    <row r="1298" spans="1:7" x14ac:dyDescent="0.3">
      <c r="A1298" s="8">
        <v>4296</v>
      </c>
      <c r="B1298" s="8">
        <v>10258</v>
      </c>
      <c r="C1298" s="8">
        <v>271</v>
      </c>
      <c r="D1298" s="10">
        <v>44991</v>
      </c>
      <c r="E1298" s="8" t="s">
        <v>21729</v>
      </c>
      <c r="F1298" s="8">
        <v>3</v>
      </c>
      <c r="G1298" s="8" t="b">
        <f>IF(FACT_REVIEWS[[#This Row],[ProductRate]] &gt;= 4, TRUE, FALSE)</f>
        <v>0</v>
      </c>
    </row>
    <row r="1299" spans="1:7" x14ac:dyDescent="0.3">
      <c r="A1299" s="8">
        <v>4297</v>
      </c>
      <c r="B1299" s="8">
        <v>10700</v>
      </c>
      <c r="C1299" s="8">
        <v>217</v>
      </c>
      <c r="D1299" s="10">
        <v>45544</v>
      </c>
      <c r="E1299" s="8" t="s">
        <v>19706</v>
      </c>
      <c r="F1299" s="8">
        <v>4</v>
      </c>
      <c r="G1299" s="8" t="b">
        <f>IF(FACT_REVIEWS[[#This Row],[ProductRate]] &gt;= 4, TRUE, FALSE)</f>
        <v>1</v>
      </c>
    </row>
    <row r="1300" spans="1:7" x14ac:dyDescent="0.3">
      <c r="A1300" s="8">
        <v>4298</v>
      </c>
      <c r="B1300" s="8">
        <v>10700</v>
      </c>
      <c r="C1300" s="8">
        <v>297</v>
      </c>
      <c r="D1300" s="10">
        <v>45440</v>
      </c>
      <c r="E1300" s="8" t="s">
        <v>18002</v>
      </c>
      <c r="F1300" s="8">
        <v>1</v>
      </c>
      <c r="G1300" s="8" t="b">
        <f>IF(FACT_REVIEWS[[#This Row],[ProductRate]] &gt;= 4, TRUE, FALSE)</f>
        <v>0</v>
      </c>
    </row>
    <row r="1301" spans="1:7" x14ac:dyDescent="0.3">
      <c r="A1301" s="8">
        <v>4299</v>
      </c>
      <c r="B1301" s="8">
        <v>10113</v>
      </c>
      <c r="C1301" s="8">
        <v>211</v>
      </c>
      <c r="D1301" s="10">
        <v>45548</v>
      </c>
      <c r="E1301" s="8" t="s">
        <v>21730</v>
      </c>
      <c r="F1301" s="8">
        <v>3</v>
      </c>
      <c r="G1301" s="8" t="b">
        <f>IF(FACT_REVIEWS[[#This Row],[ProductRate]] &gt;= 4, TRUE, FALSE)</f>
        <v>0</v>
      </c>
    </row>
    <row r="1302" spans="1:7" x14ac:dyDescent="0.3">
      <c r="A1302" s="8">
        <v>4300</v>
      </c>
      <c r="B1302" s="8">
        <v>10272</v>
      </c>
      <c r="C1302" s="8">
        <v>230</v>
      </c>
      <c r="D1302" s="10">
        <v>45551</v>
      </c>
      <c r="E1302" s="8" t="s">
        <v>18206</v>
      </c>
      <c r="F1302" s="8">
        <v>5</v>
      </c>
      <c r="G1302" s="8" t="b">
        <f>IF(FACT_REVIEWS[[#This Row],[ProductRate]] &gt;= 4, TRUE, FALSE)</f>
        <v>1</v>
      </c>
    </row>
    <row r="1303" spans="1:7" x14ac:dyDescent="0.3">
      <c r="A1303" s="8">
        <v>4301</v>
      </c>
      <c r="B1303" s="8">
        <v>10717</v>
      </c>
      <c r="C1303" s="8">
        <v>276</v>
      </c>
      <c r="D1303" s="10">
        <v>45537</v>
      </c>
      <c r="E1303" s="8" t="s">
        <v>19231</v>
      </c>
      <c r="F1303" s="8">
        <v>2</v>
      </c>
      <c r="G1303" s="8" t="b">
        <f>IF(FACT_REVIEWS[[#This Row],[ProductRate]] &gt;= 4, TRUE, FALSE)</f>
        <v>0</v>
      </c>
    </row>
    <row r="1304" spans="1:7" x14ac:dyDescent="0.3">
      <c r="A1304" s="8">
        <v>4302</v>
      </c>
      <c r="B1304" s="8">
        <v>10717</v>
      </c>
      <c r="C1304" s="8">
        <v>265</v>
      </c>
      <c r="D1304" s="10">
        <v>45550</v>
      </c>
      <c r="E1304" s="8" t="s">
        <v>21731</v>
      </c>
      <c r="F1304" s="8">
        <v>3</v>
      </c>
      <c r="G1304" s="8" t="b">
        <f>IF(FACT_REVIEWS[[#This Row],[ProductRate]] &gt;= 4, TRUE, FALSE)</f>
        <v>0</v>
      </c>
    </row>
    <row r="1305" spans="1:7" x14ac:dyDescent="0.3">
      <c r="A1305" s="8">
        <v>4303</v>
      </c>
      <c r="B1305" s="8">
        <v>10298</v>
      </c>
      <c r="C1305" s="8">
        <v>208</v>
      </c>
      <c r="D1305" s="10">
        <v>45547</v>
      </c>
      <c r="E1305" s="8" t="s">
        <v>21732</v>
      </c>
      <c r="F1305" s="8">
        <v>5</v>
      </c>
      <c r="G1305" s="8" t="b">
        <f>IF(FACT_REVIEWS[[#This Row],[ProductRate]] &gt;= 4, TRUE, FALSE)</f>
        <v>1</v>
      </c>
    </row>
    <row r="1306" spans="1:7" x14ac:dyDescent="0.3">
      <c r="A1306" s="8">
        <v>4304</v>
      </c>
      <c r="B1306" s="8">
        <v>10298</v>
      </c>
      <c r="C1306" s="8">
        <v>225</v>
      </c>
      <c r="D1306" s="10">
        <v>45556</v>
      </c>
      <c r="E1306" s="8" t="s">
        <v>21733</v>
      </c>
      <c r="F1306" s="8">
        <v>4</v>
      </c>
      <c r="G1306" s="8" t="b">
        <f>IF(FACT_REVIEWS[[#This Row],[ProductRate]] &gt;= 4, TRUE, FALSE)</f>
        <v>1</v>
      </c>
    </row>
    <row r="1307" spans="1:7" x14ac:dyDescent="0.3">
      <c r="A1307" s="8">
        <v>4305</v>
      </c>
      <c r="B1307" s="8">
        <v>10298</v>
      </c>
      <c r="C1307" s="8">
        <v>296</v>
      </c>
      <c r="D1307" s="10">
        <v>45206</v>
      </c>
      <c r="E1307" s="8" t="s">
        <v>21734</v>
      </c>
      <c r="F1307" s="8">
        <v>3</v>
      </c>
      <c r="G1307" s="8" t="b">
        <f>IF(FACT_REVIEWS[[#This Row],[ProductRate]] &gt;= 4, TRUE, FALSE)</f>
        <v>0</v>
      </c>
    </row>
    <row r="1308" spans="1:7" x14ac:dyDescent="0.3">
      <c r="A1308" s="8">
        <v>4306</v>
      </c>
      <c r="B1308" s="8">
        <v>10911</v>
      </c>
      <c r="C1308" s="8">
        <v>217</v>
      </c>
      <c r="D1308" s="10">
        <v>45483</v>
      </c>
      <c r="E1308" s="8" t="s">
        <v>11940</v>
      </c>
      <c r="F1308" s="8">
        <v>3</v>
      </c>
      <c r="G1308" s="8" t="b">
        <f>IF(FACT_REVIEWS[[#This Row],[ProductRate]] &gt;= 4, TRUE, FALSE)</f>
        <v>0</v>
      </c>
    </row>
    <row r="1309" spans="1:7" x14ac:dyDescent="0.3">
      <c r="A1309" s="8">
        <v>4307</v>
      </c>
      <c r="B1309" s="8">
        <v>10911</v>
      </c>
      <c r="C1309" s="8">
        <v>243</v>
      </c>
      <c r="D1309" s="10">
        <v>45480</v>
      </c>
      <c r="E1309" s="8" t="s">
        <v>4030</v>
      </c>
      <c r="F1309" s="8">
        <v>1</v>
      </c>
      <c r="G1309" s="8" t="b">
        <f>IF(FACT_REVIEWS[[#This Row],[ProductRate]] &gt;= 4, TRUE, FALSE)</f>
        <v>0</v>
      </c>
    </row>
    <row r="1310" spans="1:7" x14ac:dyDescent="0.3">
      <c r="A1310" s="8">
        <v>4308</v>
      </c>
      <c r="B1310" s="8">
        <v>10528</v>
      </c>
      <c r="C1310" s="8">
        <v>215</v>
      </c>
      <c r="D1310" s="10">
        <v>45333</v>
      </c>
      <c r="E1310" s="8" t="s">
        <v>21181</v>
      </c>
      <c r="F1310" s="8">
        <v>4</v>
      </c>
      <c r="G1310" s="8" t="b">
        <f>IF(FACT_REVIEWS[[#This Row],[ProductRate]] &gt;= 4, TRUE, FALSE)</f>
        <v>1</v>
      </c>
    </row>
    <row r="1311" spans="1:7" x14ac:dyDescent="0.3">
      <c r="A1311" s="8">
        <v>4309</v>
      </c>
      <c r="B1311" s="8">
        <v>10103</v>
      </c>
      <c r="C1311" s="8">
        <v>264</v>
      </c>
      <c r="D1311" s="10">
        <v>45558</v>
      </c>
      <c r="E1311" s="8" t="s">
        <v>21735</v>
      </c>
      <c r="F1311" s="8">
        <v>5</v>
      </c>
      <c r="G1311" s="8" t="b">
        <f>IF(FACT_REVIEWS[[#This Row],[ProductRate]] &gt;= 4, TRUE, FALSE)</f>
        <v>1</v>
      </c>
    </row>
    <row r="1312" spans="1:7" x14ac:dyDescent="0.3">
      <c r="A1312" s="8">
        <v>4310</v>
      </c>
      <c r="B1312" s="8">
        <v>10142</v>
      </c>
      <c r="C1312" s="8">
        <v>247</v>
      </c>
      <c r="D1312" s="10">
        <v>45533</v>
      </c>
      <c r="E1312" s="8" t="s">
        <v>21736</v>
      </c>
      <c r="F1312" s="8">
        <v>4</v>
      </c>
      <c r="G1312" s="8" t="b">
        <f>IF(FACT_REVIEWS[[#This Row],[ProductRate]] &gt;= 4, TRUE, FALSE)</f>
        <v>1</v>
      </c>
    </row>
    <row r="1313" spans="1:7" x14ac:dyDescent="0.3">
      <c r="A1313" s="8">
        <v>4311</v>
      </c>
      <c r="B1313" s="8">
        <v>10142</v>
      </c>
      <c r="C1313" s="8">
        <v>249</v>
      </c>
      <c r="D1313" s="10">
        <v>45504</v>
      </c>
      <c r="E1313" s="8" t="s">
        <v>21737</v>
      </c>
      <c r="F1313" s="8">
        <v>1</v>
      </c>
      <c r="G1313" s="8" t="b">
        <f>IF(FACT_REVIEWS[[#This Row],[ProductRate]] &gt;= 4, TRUE, FALSE)</f>
        <v>0</v>
      </c>
    </row>
    <row r="1314" spans="1:7" x14ac:dyDescent="0.3">
      <c r="A1314" s="8">
        <v>4312</v>
      </c>
      <c r="B1314" s="8">
        <v>10851</v>
      </c>
      <c r="C1314" s="8">
        <v>216</v>
      </c>
      <c r="D1314" s="10">
        <v>45468</v>
      </c>
      <c r="E1314" s="8" t="s">
        <v>21738</v>
      </c>
      <c r="F1314" s="8">
        <v>5</v>
      </c>
      <c r="G1314" s="8" t="b">
        <f>IF(FACT_REVIEWS[[#This Row],[ProductRate]] &gt;= 4, TRUE, FALSE)</f>
        <v>1</v>
      </c>
    </row>
    <row r="1315" spans="1:7" x14ac:dyDescent="0.3">
      <c r="A1315" s="8">
        <v>4313</v>
      </c>
      <c r="B1315" s="8">
        <v>10851</v>
      </c>
      <c r="C1315" s="8">
        <v>244</v>
      </c>
      <c r="D1315" s="10">
        <v>45533</v>
      </c>
      <c r="E1315" s="8" t="s">
        <v>21739</v>
      </c>
      <c r="F1315" s="8">
        <v>5</v>
      </c>
      <c r="G1315" s="8" t="b">
        <f>IF(FACT_REVIEWS[[#This Row],[ProductRate]] &gt;= 4, TRUE, FALSE)</f>
        <v>1</v>
      </c>
    </row>
    <row r="1316" spans="1:7" x14ac:dyDescent="0.3">
      <c r="A1316" s="8">
        <v>4314</v>
      </c>
      <c r="B1316" s="8">
        <v>10734</v>
      </c>
      <c r="C1316" s="8">
        <v>206</v>
      </c>
      <c r="D1316" s="10">
        <v>45327</v>
      </c>
      <c r="E1316" s="8" t="s">
        <v>21740</v>
      </c>
      <c r="F1316" s="8">
        <v>5</v>
      </c>
      <c r="G1316" s="8" t="b">
        <f>IF(FACT_REVIEWS[[#This Row],[ProductRate]] &gt;= 4, TRUE, FALSE)</f>
        <v>1</v>
      </c>
    </row>
    <row r="1317" spans="1:7" x14ac:dyDescent="0.3">
      <c r="A1317" s="8">
        <v>4315</v>
      </c>
      <c r="B1317" s="8">
        <v>10734</v>
      </c>
      <c r="C1317" s="8">
        <v>213</v>
      </c>
      <c r="D1317" s="10">
        <v>45502</v>
      </c>
      <c r="E1317" s="8" t="s">
        <v>4195</v>
      </c>
      <c r="F1317" s="8">
        <v>4</v>
      </c>
      <c r="G1317" s="8" t="b">
        <f>IF(FACT_REVIEWS[[#This Row],[ProductRate]] &gt;= 4, TRUE, FALSE)</f>
        <v>1</v>
      </c>
    </row>
    <row r="1318" spans="1:7" x14ac:dyDescent="0.3">
      <c r="A1318" s="8">
        <v>4316</v>
      </c>
      <c r="B1318" s="8">
        <v>10300</v>
      </c>
      <c r="C1318" s="8">
        <v>268</v>
      </c>
      <c r="D1318" s="10">
        <v>45544</v>
      </c>
      <c r="E1318" s="8" t="s">
        <v>21741</v>
      </c>
      <c r="F1318" s="8">
        <v>4</v>
      </c>
      <c r="G1318" s="8" t="b">
        <f>IF(FACT_REVIEWS[[#This Row],[ProductRate]] &gt;= 4, TRUE, FALSE)</f>
        <v>1</v>
      </c>
    </row>
    <row r="1319" spans="1:7" x14ac:dyDescent="0.3">
      <c r="A1319" s="8">
        <v>4317</v>
      </c>
      <c r="B1319" s="8">
        <v>10893</v>
      </c>
      <c r="C1319" s="8">
        <v>231</v>
      </c>
      <c r="D1319" s="10">
        <v>45525</v>
      </c>
      <c r="E1319" s="8" t="s">
        <v>21742</v>
      </c>
      <c r="F1319" s="8">
        <v>3</v>
      </c>
      <c r="G1319" s="8" t="b">
        <f>IF(FACT_REVIEWS[[#This Row],[ProductRate]] &gt;= 4, TRUE, FALSE)</f>
        <v>0</v>
      </c>
    </row>
    <row r="1320" spans="1:7" x14ac:dyDescent="0.3">
      <c r="A1320" s="8">
        <v>4318</v>
      </c>
      <c r="B1320" s="8">
        <v>10893</v>
      </c>
      <c r="C1320" s="8">
        <v>271</v>
      </c>
      <c r="D1320" s="10">
        <v>45485</v>
      </c>
      <c r="E1320" s="8" t="s">
        <v>21743</v>
      </c>
      <c r="F1320" s="8">
        <v>1</v>
      </c>
      <c r="G1320" s="8" t="b">
        <f>IF(FACT_REVIEWS[[#This Row],[ProductRate]] &gt;= 4, TRUE, FALSE)</f>
        <v>0</v>
      </c>
    </row>
    <row r="1321" spans="1:7" x14ac:dyDescent="0.3">
      <c r="A1321" s="8">
        <v>4319</v>
      </c>
      <c r="B1321" s="8">
        <v>10893</v>
      </c>
      <c r="C1321" s="8">
        <v>217</v>
      </c>
      <c r="D1321" s="10">
        <v>45482</v>
      </c>
      <c r="E1321" s="8" t="s">
        <v>21744</v>
      </c>
      <c r="F1321" s="8">
        <v>2</v>
      </c>
      <c r="G1321" s="8" t="b">
        <f>IF(FACT_REVIEWS[[#This Row],[ProductRate]] &gt;= 4, TRUE, FALSE)</f>
        <v>0</v>
      </c>
    </row>
    <row r="1322" spans="1:7" x14ac:dyDescent="0.3">
      <c r="A1322" s="8">
        <v>4320</v>
      </c>
      <c r="B1322" s="8">
        <v>10893</v>
      </c>
      <c r="C1322" s="8">
        <v>283</v>
      </c>
      <c r="D1322" s="10">
        <v>45514</v>
      </c>
      <c r="E1322" s="8" t="s">
        <v>21745</v>
      </c>
      <c r="F1322" s="8">
        <v>1</v>
      </c>
      <c r="G1322" s="8" t="b">
        <f>IF(FACT_REVIEWS[[#This Row],[ProductRate]] &gt;= 4, TRUE, FALSE)</f>
        <v>0</v>
      </c>
    </row>
    <row r="1323" spans="1:7" x14ac:dyDescent="0.3">
      <c r="A1323" s="8">
        <v>4321</v>
      </c>
      <c r="B1323" s="8">
        <v>10893</v>
      </c>
      <c r="C1323" s="8">
        <v>270</v>
      </c>
      <c r="D1323" s="10">
        <v>45548</v>
      </c>
      <c r="E1323" s="8" t="s">
        <v>21746</v>
      </c>
      <c r="F1323" s="8">
        <v>3</v>
      </c>
      <c r="G1323" s="8" t="b">
        <f>IF(FACT_REVIEWS[[#This Row],[ProductRate]] &gt;= 4, TRUE, FALSE)</f>
        <v>0</v>
      </c>
    </row>
    <row r="1324" spans="1:7" x14ac:dyDescent="0.3">
      <c r="A1324" s="8">
        <v>4322</v>
      </c>
      <c r="B1324" s="8">
        <v>10321</v>
      </c>
      <c r="C1324" s="8">
        <v>246</v>
      </c>
      <c r="D1324" s="10">
        <v>45554</v>
      </c>
      <c r="E1324" s="8" t="s">
        <v>17499</v>
      </c>
      <c r="F1324" s="8">
        <v>4</v>
      </c>
      <c r="G1324" s="8" t="b">
        <f>IF(FACT_REVIEWS[[#This Row],[ProductRate]] &gt;= 4, TRUE, FALSE)</f>
        <v>1</v>
      </c>
    </row>
    <row r="1325" spans="1:7" x14ac:dyDescent="0.3">
      <c r="A1325" s="8">
        <v>4323</v>
      </c>
      <c r="B1325" s="8">
        <v>10115</v>
      </c>
      <c r="C1325" s="8">
        <v>260</v>
      </c>
      <c r="D1325" s="10">
        <v>45556</v>
      </c>
      <c r="E1325" s="8" t="s">
        <v>21747</v>
      </c>
      <c r="F1325" s="8">
        <v>2</v>
      </c>
      <c r="G1325" s="8" t="b">
        <f>IF(FACT_REVIEWS[[#This Row],[ProductRate]] &gt;= 4, TRUE, FALSE)</f>
        <v>0</v>
      </c>
    </row>
    <row r="1326" spans="1:7" x14ac:dyDescent="0.3">
      <c r="A1326" s="8">
        <v>4324</v>
      </c>
      <c r="B1326" s="8">
        <v>10115</v>
      </c>
      <c r="C1326" s="8">
        <v>262</v>
      </c>
      <c r="D1326" s="10">
        <v>45549</v>
      </c>
      <c r="E1326" s="8" t="s">
        <v>21748</v>
      </c>
      <c r="F1326" s="8">
        <v>5</v>
      </c>
      <c r="G1326" s="8" t="b">
        <f>IF(FACT_REVIEWS[[#This Row],[ProductRate]] &gt;= 4, TRUE, FALSE)</f>
        <v>1</v>
      </c>
    </row>
    <row r="1327" spans="1:7" x14ac:dyDescent="0.3">
      <c r="A1327" s="8">
        <v>4325</v>
      </c>
      <c r="B1327" s="8">
        <v>10115</v>
      </c>
      <c r="C1327" s="8">
        <v>279</v>
      </c>
      <c r="D1327" s="10">
        <v>45549</v>
      </c>
      <c r="E1327" s="8" t="s">
        <v>21749</v>
      </c>
      <c r="F1327" s="8">
        <v>3</v>
      </c>
      <c r="G1327" s="8" t="b">
        <f>IF(FACT_REVIEWS[[#This Row],[ProductRate]] &gt;= 4, TRUE, FALSE)</f>
        <v>0</v>
      </c>
    </row>
    <row r="1328" spans="1:7" x14ac:dyDescent="0.3">
      <c r="A1328" s="8">
        <v>4326</v>
      </c>
      <c r="B1328" s="8">
        <v>10904</v>
      </c>
      <c r="C1328" s="8">
        <v>207</v>
      </c>
      <c r="D1328" s="10">
        <v>45560</v>
      </c>
      <c r="E1328" s="8" t="s">
        <v>21750</v>
      </c>
      <c r="F1328" s="8">
        <v>1</v>
      </c>
      <c r="G1328" s="8" t="b">
        <f>IF(FACT_REVIEWS[[#This Row],[ProductRate]] &gt;= 4, TRUE, FALSE)</f>
        <v>0</v>
      </c>
    </row>
    <row r="1329" spans="1:7" x14ac:dyDescent="0.3">
      <c r="A1329" s="8">
        <v>4327</v>
      </c>
      <c r="B1329" s="8">
        <v>10904</v>
      </c>
      <c r="C1329" s="8">
        <v>213</v>
      </c>
      <c r="D1329" s="10">
        <v>45516</v>
      </c>
      <c r="E1329" s="8" t="s">
        <v>21751</v>
      </c>
      <c r="F1329" s="8">
        <v>4</v>
      </c>
      <c r="G1329" s="8" t="b">
        <f>IF(FACT_REVIEWS[[#This Row],[ProductRate]] &gt;= 4, TRUE, FALSE)</f>
        <v>1</v>
      </c>
    </row>
    <row r="1330" spans="1:7" x14ac:dyDescent="0.3">
      <c r="A1330" s="8">
        <v>4328</v>
      </c>
      <c r="B1330" s="8">
        <v>10538</v>
      </c>
      <c r="C1330" s="8">
        <v>209</v>
      </c>
      <c r="D1330" s="10">
        <v>45534</v>
      </c>
      <c r="E1330" s="8" t="s">
        <v>21752</v>
      </c>
      <c r="F1330" s="8">
        <v>5</v>
      </c>
      <c r="G1330" s="8" t="b">
        <f>IF(FACT_REVIEWS[[#This Row],[ProductRate]] &gt;= 4, TRUE, FALSE)</f>
        <v>1</v>
      </c>
    </row>
    <row r="1331" spans="1:7" x14ac:dyDescent="0.3">
      <c r="A1331" s="8">
        <v>4329</v>
      </c>
      <c r="B1331" s="8">
        <v>10656</v>
      </c>
      <c r="C1331" s="8">
        <v>243</v>
      </c>
      <c r="D1331" s="10">
        <v>45463</v>
      </c>
      <c r="E1331" s="8" t="s">
        <v>21753</v>
      </c>
      <c r="F1331" s="8">
        <v>3</v>
      </c>
      <c r="G1331" s="8" t="b">
        <f>IF(FACT_REVIEWS[[#This Row],[ProductRate]] &gt;= 4, TRUE, FALSE)</f>
        <v>0</v>
      </c>
    </row>
    <row r="1332" spans="1:7" x14ac:dyDescent="0.3">
      <c r="A1332" s="8">
        <v>4330</v>
      </c>
      <c r="B1332" s="8">
        <v>10656</v>
      </c>
      <c r="C1332" s="8">
        <v>271</v>
      </c>
      <c r="D1332" s="10">
        <v>45553</v>
      </c>
      <c r="E1332" s="8" t="s">
        <v>21754</v>
      </c>
      <c r="F1332" s="8">
        <v>5</v>
      </c>
      <c r="G1332" s="8" t="b">
        <f>IF(FACT_REVIEWS[[#This Row],[ProductRate]] &gt;= 4, TRUE, FALSE)</f>
        <v>1</v>
      </c>
    </row>
    <row r="1333" spans="1:7" x14ac:dyDescent="0.3">
      <c r="A1333" s="8">
        <v>4331</v>
      </c>
      <c r="B1333" s="8">
        <v>10656</v>
      </c>
      <c r="C1333" s="8">
        <v>219</v>
      </c>
      <c r="D1333" s="10">
        <v>45549</v>
      </c>
      <c r="E1333" s="8" t="s">
        <v>21755</v>
      </c>
      <c r="F1333" s="8">
        <v>5</v>
      </c>
      <c r="G1333" s="8" t="b">
        <f>IF(FACT_REVIEWS[[#This Row],[ProductRate]] &gt;= 4, TRUE, FALSE)</f>
        <v>1</v>
      </c>
    </row>
    <row r="1334" spans="1:7" x14ac:dyDescent="0.3">
      <c r="A1334" s="8">
        <v>4332</v>
      </c>
      <c r="B1334" s="8">
        <v>10187</v>
      </c>
      <c r="C1334" s="8">
        <v>274</v>
      </c>
      <c r="D1334" s="10">
        <v>45330</v>
      </c>
      <c r="E1334" s="8" t="s">
        <v>11635</v>
      </c>
      <c r="F1334" s="8">
        <v>4</v>
      </c>
      <c r="G1334" s="8" t="b">
        <f>IF(FACT_REVIEWS[[#This Row],[ProductRate]] &gt;= 4, TRUE, FALSE)</f>
        <v>1</v>
      </c>
    </row>
    <row r="1335" spans="1:7" x14ac:dyDescent="0.3">
      <c r="A1335" s="8">
        <v>4333</v>
      </c>
      <c r="B1335" s="8">
        <v>10702</v>
      </c>
      <c r="C1335" s="8">
        <v>299</v>
      </c>
      <c r="D1335" s="10">
        <v>45542</v>
      </c>
      <c r="E1335" s="8" t="s">
        <v>3346</v>
      </c>
      <c r="F1335" s="8">
        <v>5</v>
      </c>
      <c r="G1335" s="8" t="b">
        <f>IF(FACT_REVIEWS[[#This Row],[ProductRate]] &gt;= 4, TRUE, FALSE)</f>
        <v>1</v>
      </c>
    </row>
    <row r="1336" spans="1:7" x14ac:dyDescent="0.3">
      <c r="A1336" s="8">
        <v>4334</v>
      </c>
      <c r="B1336" s="8">
        <v>10702</v>
      </c>
      <c r="C1336" s="8">
        <v>285</v>
      </c>
      <c r="D1336" s="10">
        <v>45333</v>
      </c>
      <c r="E1336" s="8" t="s">
        <v>21756</v>
      </c>
      <c r="F1336" s="8">
        <v>1</v>
      </c>
      <c r="G1336" s="8" t="b">
        <f>IF(FACT_REVIEWS[[#This Row],[ProductRate]] &gt;= 4, TRUE, FALSE)</f>
        <v>0</v>
      </c>
    </row>
    <row r="1337" spans="1:7" x14ac:dyDescent="0.3">
      <c r="A1337" s="8">
        <v>4335</v>
      </c>
      <c r="B1337" s="8">
        <v>10109</v>
      </c>
      <c r="C1337" s="8">
        <v>240</v>
      </c>
      <c r="D1337" s="10">
        <v>45527</v>
      </c>
      <c r="E1337" s="8" t="s">
        <v>16151</v>
      </c>
      <c r="F1337" s="8">
        <v>4</v>
      </c>
      <c r="G1337" s="8" t="b">
        <f>IF(FACT_REVIEWS[[#This Row],[ProductRate]] &gt;= 4, TRUE, FALSE)</f>
        <v>1</v>
      </c>
    </row>
    <row r="1338" spans="1:7" x14ac:dyDescent="0.3">
      <c r="A1338" s="8">
        <v>4336</v>
      </c>
      <c r="B1338" s="8">
        <v>10109</v>
      </c>
      <c r="C1338" s="8">
        <v>295</v>
      </c>
      <c r="D1338" s="10">
        <v>45530</v>
      </c>
      <c r="E1338" s="8" t="s">
        <v>21757</v>
      </c>
      <c r="F1338" s="8">
        <v>1</v>
      </c>
      <c r="G1338" s="8" t="b">
        <f>IF(FACT_REVIEWS[[#This Row],[ProductRate]] &gt;= 4, TRUE, FALSE)</f>
        <v>0</v>
      </c>
    </row>
    <row r="1339" spans="1:7" x14ac:dyDescent="0.3">
      <c r="A1339" s="8">
        <v>4337</v>
      </c>
      <c r="B1339" s="8">
        <v>10365</v>
      </c>
      <c r="C1339" s="8">
        <v>224</v>
      </c>
      <c r="D1339" s="10">
        <v>45560</v>
      </c>
      <c r="E1339" s="8" t="s">
        <v>21758</v>
      </c>
      <c r="F1339" s="8">
        <v>3</v>
      </c>
      <c r="G1339" s="8" t="b">
        <f>IF(FACT_REVIEWS[[#This Row],[ProductRate]] &gt;= 4, TRUE, FALSE)</f>
        <v>0</v>
      </c>
    </row>
    <row r="1340" spans="1:7" x14ac:dyDescent="0.3">
      <c r="A1340" s="8">
        <v>4338</v>
      </c>
      <c r="B1340" s="8">
        <v>10977</v>
      </c>
      <c r="C1340" s="8">
        <v>272</v>
      </c>
      <c r="D1340" s="10">
        <v>45555</v>
      </c>
      <c r="E1340" s="8" t="s">
        <v>21759</v>
      </c>
      <c r="F1340" s="8">
        <v>1</v>
      </c>
      <c r="G1340" s="8" t="b">
        <f>IF(FACT_REVIEWS[[#This Row],[ProductRate]] &gt;= 4, TRUE, FALSE)</f>
        <v>0</v>
      </c>
    </row>
    <row r="1341" spans="1:7" x14ac:dyDescent="0.3">
      <c r="A1341" s="8">
        <v>4339</v>
      </c>
      <c r="B1341" s="8">
        <v>10977</v>
      </c>
      <c r="C1341" s="8">
        <v>284</v>
      </c>
      <c r="D1341" s="10">
        <v>45537</v>
      </c>
      <c r="E1341" s="8" t="s">
        <v>21760</v>
      </c>
      <c r="F1341" s="8">
        <v>5</v>
      </c>
      <c r="G1341" s="8" t="b">
        <f>IF(FACT_REVIEWS[[#This Row],[ProductRate]] &gt;= 4, TRUE, FALSE)</f>
        <v>1</v>
      </c>
    </row>
    <row r="1342" spans="1:7" x14ac:dyDescent="0.3">
      <c r="A1342" s="8">
        <v>4340</v>
      </c>
      <c r="B1342" s="8">
        <v>10977</v>
      </c>
      <c r="C1342" s="8">
        <v>216</v>
      </c>
      <c r="D1342" s="10">
        <v>45461</v>
      </c>
      <c r="E1342" s="8" t="s">
        <v>21761</v>
      </c>
      <c r="F1342" s="8">
        <v>4</v>
      </c>
      <c r="G1342" s="8" t="b">
        <f>IF(FACT_REVIEWS[[#This Row],[ProductRate]] &gt;= 4, TRUE, FALSE)</f>
        <v>1</v>
      </c>
    </row>
    <row r="1343" spans="1:7" x14ac:dyDescent="0.3">
      <c r="A1343" s="8">
        <v>4341</v>
      </c>
      <c r="B1343" s="8">
        <v>10209</v>
      </c>
      <c r="C1343" s="8">
        <v>273</v>
      </c>
      <c r="D1343" s="10">
        <v>45542</v>
      </c>
      <c r="E1343" s="8" t="s">
        <v>21762</v>
      </c>
      <c r="F1343" s="8">
        <v>4</v>
      </c>
      <c r="G1343" s="8" t="b">
        <f>IF(FACT_REVIEWS[[#This Row],[ProductRate]] &gt;= 4, TRUE, FALSE)</f>
        <v>1</v>
      </c>
    </row>
    <row r="1344" spans="1:7" x14ac:dyDescent="0.3">
      <c r="A1344" s="8">
        <v>4342</v>
      </c>
      <c r="B1344" s="8">
        <v>10078</v>
      </c>
      <c r="C1344" s="8">
        <v>250</v>
      </c>
      <c r="D1344" s="10">
        <v>45544</v>
      </c>
      <c r="E1344" s="8" t="s">
        <v>21763</v>
      </c>
      <c r="F1344" s="8">
        <v>5</v>
      </c>
      <c r="G1344" s="8" t="b">
        <f>IF(FACT_REVIEWS[[#This Row],[ProductRate]] &gt;= 4, TRUE, FALSE)</f>
        <v>1</v>
      </c>
    </row>
    <row r="1345" spans="1:7" x14ac:dyDescent="0.3">
      <c r="A1345" s="8">
        <v>4343</v>
      </c>
      <c r="B1345" s="8">
        <v>10728</v>
      </c>
      <c r="C1345" s="8">
        <v>231</v>
      </c>
      <c r="D1345" s="10">
        <v>45550</v>
      </c>
      <c r="E1345" s="8" t="s">
        <v>21764</v>
      </c>
      <c r="F1345" s="8">
        <v>1</v>
      </c>
      <c r="G1345" s="8" t="b">
        <f>IF(FACT_REVIEWS[[#This Row],[ProductRate]] &gt;= 4, TRUE, FALSE)</f>
        <v>0</v>
      </c>
    </row>
    <row r="1346" spans="1:7" x14ac:dyDescent="0.3">
      <c r="A1346" s="8">
        <v>4344</v>
      </c>
      <c r="B1346" s="8">
        <v>10024</v>
      </c>
      <c r="C1346" s="8">
        <v>276</v>
      </c>
      <c r="D1346" s="10">
        <v>45548</v>
      </c>
      <c r="E1346" s="8" t="s">
        <v>21765</v>
      </c>
      <c r="F1346" s="8">
        <v>3</v>
      </c>
      <c r="G1346" s="8" t="b">
        <f>IF(FACT_REVIEWS[[#This Row],[ProductRate]] &gt;= 4, TRUE, FALSE)</f>
        <v>0</v>
      </c>
    </row>
    <row r="1347" spans="1:7" x14ac:dyDescent="0.3">
      <c r="A1347" s="8">
        <v>4345</v>
      </c>
      <c r="B1347" s="8">
        <v>10024</v>
      </c>
      <c r="C1347" s="8">
        <v>225</v>
      </c>
      <c r="D1347" s="10">
        <v>45556</v>
      </c>
      <c r="E1347" s="8" t="s">
        <v>3786</v>
      </c>
      <c r="F1347" s="8">
        <v>3</v>
      </c>
      <c r="G1347" s="8" t="b">
        <f>IF(FACT_REVIEWS[[#This Row],[ProductRate]] &gt;= 4, TRUE, FALSE)</f>
        <v>0</v>
      </c>
    </row>
    <row r="1348" spans="1:7" x14ac:dyDescent="0.3">
      <c r="A1348" s="8">
        <v>4346</v>
      </c>
      <c r="B1348" s="8">
        <v>10440</v>
      </c>
      <c r="C1348" s="8">
        <v>210</v>
      </c>
      <c r="D1348" s="10">
        <v>45538</v>
      </c>
      <c r="E1348" s="8" t="s">
        <v>21766</v>
      </c>
      <c r="F1348" s="8">
        <v>5</v>
      </c>
      <c r="G1348" s="8" t="b">
        <f>IF(FACT_REVIEWS[[#This Row],[ProductRate]] &gt;= 4, TRUE, FALSE)</f>
        <v>1</v>
      </c>
    </row>
    <row r="1349" spans="1:7" x14ac:dyDescent="0.3">
      <c r="A1349" s="8">
        <v>4347</v>
      </c>
      <c r="B1349" s="8">
        <v>10076</v>
      </c>
      <c r="C1349" s="8">
        <v>276</v>
      </c>
      <c r="D1349" s="10">
        <v>45526</v>
      </c>
      <c r="E1349" s="8" t="s">
        <v>21767</v>
      </c>
      <c r="F1349" s="8">
        <v>3</v>
      </c>
      <c r="G1349" s="8" t="b">
        <f>IF(FACT_REVIEWS[[#This Row],[ProductRate]] &gt;= 4, TRUE, FALSE)</f>
        <v>0</v>
      </c>
    </row>
    <row r="1350" spans="1:7" x14ac:dyDescent="0.3">
      <c r="A1350" s="8">
        <v>4348</v>
      </c>
      <c r="B1350" s="8">
        <v>10208</v>
      </c>
      <c r="C1350" s="8">
        <v>205</v>
      </c>
      <c r="D1350" s="10">
        <v>45547</v>
      </c>
      <c r="E1350" s="8" t="s">
        <v>21768</v>
      </c>
      <c r="F1350" s="8">
        <v>1</v>
      </c>
      <c r="G1350" s="8" t="b">
        <f>IF(FACT_REVIEWS[[#This Row],[ProductRate]] &gt;= 4, TRUE, FALSE)</f>
        <v>0</v>
      </c>
    </row>
    <row r="1351" spans="1:7" x14ac:dyDescent="0.3">
      <c r="A1351" s="8">
        <v>4349</v>
      </c>
      <c r="B1351" s="8">
        <v>10208</v>
      </c>
      <c r="C1351" s="8">
        <v>243</v>
      </c>
      <c r="D1351" s="10">
        <v>45559</v>
      </c>
      <c r="E1351" s="8" t="s">
        <v>21769</v>
      </c>
      <c r="F1351" s="8">
        <v>4</v>
      </c>
      <c r="G1351" s="8" t="b">
        <f>IF(FACT_REVIEWS[[#This Row],[ProductRate]] &gt;= 4, TRUE, FALSE)</f>
        <v>1</v>
      </c>
    </row>
    <row r="1352" spans="1:7" x14ac:dyDescent="0.3">
      <c r="A1352" s="8">
        <v>4350</v>
      </c>
      <c r="B1352" s="8">
        <v>10197</v>
      </c>
      <c r="C1352" s="8">
        <v>213</v>
      </c>
      <c r="D1352" s="10">
        <v>45499</v>
      </c>
      <c r="E1352" s="8" t="s">
        <v>21770</v>
      </c>
      <c r="F1352" s="8">
        <v>5</v>
      </c>
      <c r="G1352" s="8" t="b">
        <f>IF(FACT_REVIEWS[[#This Row],[ProductRate]] &gt;= 4, TRUE, FALSE)</f>
        <v>1</v>
      </c>
    </row>
    <row r="1353" spans="1:7" x14ac:dyDescent="0.3">
      <c r="A1353" s="8">
        <v>4351</v>
      </c>
      <c r="B1353" s="8">
        <v>10197</v>
      </c>
      <c r="C1353" s="8">
        <v>224</v>
      </c>
      <c r="D1353" s="10">
        <v>45487</v>
      </c>
      <c r="E1353" s="8" t="s">
        <v>4431</v>
      </c>
      <c r="F1353" s="8">
        <v>2</v>
      </c>
      <c r="G1353" s="8" t="b">
        <f>IF(FACT_REVIEWS[[#This Row],[ProductRate]] &gt;= 4, TRUE, FALSE)</f>
        <v>0</v>
      </c>
    </row>
    <row r="1354" spans="1:7" x14ac:dyDescent="0.3">
      <c r="A1354" s="8">
        <v>4352</v>
      </c>
      <c r="B1354" s="8">
        <v>10408</v>
      </c>
      <c r="C1354" s="8">
        <v>225</v>
      </c>
      <c r="D1354" s="10">
        <v>45457</v>
      </c>
      <c r="E1354" s="8" t="s">
        <v>21771</v>
      </c>
      <c r="F1354" s="8">
        <v>2</v>
      </c>
      <c r="G1354" s="8" t="b">
        <f>IF(FACT_REVIEWS[[#This Row],[ProductRate]] &gt;= 4, TRUE, FALSE)</f>
        <v>0</v>
      </c>
    </row>
    <row r="1355" spans="1:7" x14ac:dyDescent="0.3">
      <c r="A1355" s="8">
        <v>4353</v>
      </c>
      <c r="B1355" s="8">
        <v>10155</v>
      </c>
      <c r="C1355" s="8">
        <v>238</v>
      </c>
      <c r="D1355" s="10">
        <v>45484</v>
      </c>
      <c r="E1355" s="8" t="s">
        <v>21772</v>
      </c>
      <c r="F1355" s="8">
        <v>4</v>
      </c>
      <c r="G1355" s="8" t="b">
        <f>IF(FACT_REVIEWS[[#This Row],[ProductRate]] &gt;= 4, TRUE, FALSE)</f>
        <v>1</v>
      </c>
    </row>
    <row r="1356" spans="1:7" x14ac:dyDescent="0.3">
      <c r="A1356" s="8">
        <v>4354</v>
      </c>
      <c r="B1356" s="8">
        <v>10973</v>
      </c>
      <c r="C1356" s="8">
        <v>293</v>
      </c>
      <c r="D1356" s="10">
        <v>45282</v>
      </c>
      <c r="E1356" s="8" t="s">
        <v>21773</v>
      </c>
      <c r="F1356" s="8">
        <v>5</v>
      </c>
      <c r="G1356" s="8" t="b">
        <f>IF(FACT_REVIEWS[[#This Row],[ProductRate]] &gt;= 4, TRUE, FALSE)</f>
        <v>1</v>
      </c>
    </row>
    <row r="1357" spans="1:7" x14ac:dyDescent="0.3">
      <c r="A1357" s="8">
        <v>4355</v>
      </c>
      <c r="B1357" s="8">
        <v>10973</v>
      </c>
      <c r="C1357" s="8">
        <v>268</v>
      </c>
      <c r="D1357" s="10">
        <v>45560</v>
      </c>
      <c r="E1357" s="8" t="s">
        <v>21774</v>
      </c>
      <c r="F1357" s="8">
        <v>2</v>
      </c>
      <c r="G1357" s="8" t="b">
        <f>IF(FACT_REVIEWS[[#This Row],[ProductRate]] &gt;= 4, TRUE, FALSE)</f>
        <v>0</v>
      </c>
    </row>
    <row r="1358" spans="1:7" x14ac:dyDescent="0.3">
      <c r="A1358" s="8">
        <v>4356</v>
      </c>
      <c r="B1358" s="8">
        <v>10973</v>
      </c>
      <c r="C1358" s="8">
        <v>209</v>
      </c>
      <c r="D1358" s="10">
        <v>45450</v>
      </c>
      <c r="E1358" s="8" t="s">
        <v>21775</v>
      </c>
      <c r="F1358" s="8">
        <v>4</v>
      </c>
      <c r="G1358" s="8" t="b">
        <f>IF(FACT_REVIEWS[[#This Row],[ProductRate]] &gt;= 4, TRUE, FALSE)</f>
        <v>1</v>
      </c>
    </row>
    <row r="1359" spans="1:7" x14ac:dyDescent="0.3">
      <c r="A1359" s="8">
        <v>4357</v>
      </c>
      <c r="B1359" s="8">
        <v>10760</v>
      </c>
      <c r="C1359" s="8">
        <v>237</v>
      </c>
      <c r="D1359" s="10">
        <v>45458</v>
      </c>
      <c r="E1359" s="8" t="s">
        <v>21776</v>
      </c>
      <c r="F1359" s="8">
        <v>5</v>
      </c>
      <c r="G1359" s="8" t="b">
        <f>IF(FACT_REVIEWS[[#This Row],[ProductRate]] &gt;= 4, TRUE, FALSE)</f>
        <v>1</v>
      </c>
    </row>
    <row r="1360" spans="1:7" x14ac:dyDescent="0.3">
      <c r="A1360" s="8">
        <v>4358</v>
      </c>
      <c r="B1360" s="8">
        <v>10578</v>
      </c>
      <c r="C1360" s="8">
        <v>288</v>
      </c>
      <c r="D1360" s="10">
        <v>45519</v>
      </c>
      <c r="E1360" s="8" t="s">
        <v>21777</v>
      </c>
      <c r="F1360" s="8">
        <v>4</v>
      </c>
      <c r="G1360" s="8" t="b">
        <f>IF(FACT_REVIEWS[[#This Row],[ProductRate]] &gt;= 4, TRUE, FALSE)</f>
        <v>1</v>
      </c>
    </row>
    <row r="1361" spans="1:7" x14ac:dyDescent="0.3">
      <c r="A1361" s="8">
        <v>4359</v>
      </c>
      <c r="B1361" s="8">
        <v>10408</v>
      </c>
      <c r="C1361" s="8">
        <v>206</v>
      </c>
      <c r="D1361" s="10">
        <v>45344</v>
      </c>
      <c r="E1361" s="8" t="s">
        <v>21778</v>
      </c>
      <c r="F1361" s="8">
        <v>1</v>
      </c>
      <c r="G1361" s="8" t="b">
        <f>IF(FACT_REVIEWS[[#This Row],[ProductRate]] &gt;= 4, TRUE, FALSE)</f>
        <v>0</v>
      </c>
    </row>
    <row r="1362" spans="1:7" x14ac:dyDescent="0.3">
      <c r="A1362" s="8">
        <v>4360</v>
      </c>
      <c r="B1362" s="8">
        <v>10654</v>
      </c>
      <c r="C1362" s="8">
        <v>293</v>
      </c>
      <c r="D1362" s="10">
        <v>45426</v>
      </c>
      <c r="E1362" s="8" t="s">
        <v>21779</v>
      </c>
      <c r="F1362" s="8">
        <v>4</v>
      </c>
      <c r="G1362" s="8" t="b">
        <f>IF(FACT_REVIEWS[[#This Row],[ProductRate]] &gt;= 4, TRUE, FALSE)</f>
        <v>1</v>
      </c>
    </row>
    <row r="1363" spans="1:7" x14ac:dyDescent="0.3">
      <c r="A1363" s="8">
        <v>4361</v>
      </c>
      <c r="B1363" s="8">
        <v>10654</v>
      </c>
      <c r="C1363" s="8">
        <v>227</v>
      </c>
      <c r="D1363" s="10">
        <v>45543</v>
      </c>
      <c r="E1363" s="8" t="s">
        <v>21780</v>
      </c>
      <c r="F1363" s="8">
        <v>2</v>
      </c>
      <c r="G1363" s="8" t="b">
        <f>IF(FACT_REVIEWS[[#This Row],[ProductRate]] &gt;= 4, TRUE, FALSE)</f>
        <v>0</v>
      </c>
    </row>
    <row r="1364" spans="1:7" x14ac:dyDescent="0.3">
      <c r="A1364" s="8">
        <v>4362</v>
      </c>
      <c r="B1364" s="8">
        <v>10857</v>
      </c>
      <c r="C1364" s="8">
        <v>288</v>
      </c>
      <c r="D1364" s="10">
        <v>45525</v>
      </c>
      <c r="E1364" s="8" t="s">
        <v>3386</v>
      </c>
      <c r="F1364" s="8">
        <v>2</v>
      </c>
      <c r="G1364" s="8" t="b">
        <f>IF(FACT_REVIEWS[[#This Row],[ProductRate]] &gt;= 4, TRUE, FALSE)</f>
        <v>0</v>
      </c>
    </row>
    <row r="1365" spans="1:7" x14ac:dyDescent="0.3">
      <c r="A1365" s="8">
        <v>4363</v>
      </c>
      <c r="B1365" s="8">
        <v>10160</v>
      </c>
      <c r="C1365" s="8">
        <v>299</v>
      </c>
      <c r="D1365" s="10">
        <v>45263</v>
      </c>
      <c r="E1365" s="8" t="s">
        <v>21781</v>
      </c>
      <c r="F1365" s="8">
        <v>2</v>
      </c>
      <c r="G1365" s="8" t="b">
        <f>IF(FACT_REVIEWS[[#This Row],[ProductRate]] &gt;= 4, TRUE, FALSE)</f>
        <v>0</v>
      </c>
    </row>
    <row r="1366" spans="1:7" x14ac:dyDescent="0.3">
      <c r="A1366" s="8">
        <v>4364</v>
      </c>
      <c r="B1366" s="8">
        <v>10160</v>
      </c>
      <c r="C1366" s="8">
        <v>273</v>
      </c>
      <c r="D1366" s="10">
        <v>45223</v>
      </c>
      <c r="E1366" s="8" t="s">
        <v>21782</v>
      </c>
      <c r="F1366" s="8">
        <v>2</v>
      </c>
      <c r="G1366" s="8" t="b">
        <f>IF(FACT_REVIEWS[[#This Row],[ProductRate]] &gt;= 4, TRUE, FALSE)</f>
        <v>0</v>
      </c>
    </row>
    <row r="1367" spans="1:7" x14ac:dyDescent="0.3">
      <c r="A1367" s="8">
        <v>4365</v>
      </c>
      <c r="B1367" s="8">
        <v>10160</v>
      </c>
      <c r="C1367" s="8">
        <v>297</v>
      </c>
      <c r="D1367" s="10">
        <v>45412</v>
      </c>
      <c r="E1367" s="8" t="s">
        <v>21783</v>
      </c>
      <c r="F1367" s="8">
        <v>2</v>
      </c>
      <c r="G1367" s="8" t="b">
        <f>IF(FACT_REVIEWS[[#This Row],[ProductRate]] &gt;= 4, TRUE, FALSE)</f>
        <v>0</v>
      </c>
    </row>
    <row r="1368" spans="1:7" x14ac:dyDescent="0.3">
      <c r="A1368" s="8">
        <v>4366</v>
      </c>
      <c r="B1368" s="8">
        <v>10853</v>
      </c>
      <c r="C1368" s="8">
        <v>277</v>
      </c>
      <c r="D1368" s="10">
        <v>45542</v>
      </c>
      <c r="E1368" s="8" t="s">
        <v>21784</v>
      </c>
      <c r="F1368" s="8">
        <v>4</v>
      </c>
      <c r="G1368" s="8" t="b">
        <f>IF(FACT_REVIEWS[[#This Row],[ProductRate]] &gt;= 4, TRUE, FALSE)</f>
        <v>1</v>
      </c>
    </row>
    <row r="1369" spans="1:7" x14ac:dyDescent="0.3">
      <c r="A1369" s="8">
        <v>4367</v>
      </c>
      <c r="B1369" s="8">
        <v>10853</v>
      </c>
      <c r="C1369" s="8">
        <v>270</v>
      </c>
      <c r="D1369" s="10">
        <v>45544</v>
      </c>
      <c r="E1369" s="8" t="s">
        <v>17098</v>
      </c>
      <c r="F1369" s="8">
        <v>2</v>
      </c>
      <c r="G1369" s="8" t="b">
        <f>IF(FACT_REVIEWS[[#This Row],[ProductRate]] &gt;= 4, TRUE, FALSE)</f>
        <v>0</v>
      </c>
    </row>
    <row r="1370" spans="1:7" x14ac:dyDescent="0.3">
      <c r="A1370" s="8">
        <v>4368</v>
      </c>
      <c r="B1370" s="8">
        <v>10853</v>
      </c>
      <c r="C1370" s="8">
        <v>248</v>
      </c>
      <c r="D1370" s="10">
        <v>45455</v>
      </c>
      <c r="E1370" s="8" t="s">
        <v>3488</v>
      </c>
      <c r="F1370" s="8">
        <v>3</v>
      </c>
      <c r="G1370" s="8" t="b">
        <f>IF(FACT_REVIEWS[[#This Row],[ProductRate]] &gt;= 4, TRUE, FALSE)</f>
        <v>0</v>
      </c>
    </row>
    <row r="1371" spans="1:7" x14ac:dyDescent="0.3">
      <c r="A1371" s="8">
        <v>4369</v>
      </c>
      <c r="B1371" s="8">
        <v>10561</v>
      </c>
      <c r="C1371" s="8">
        <v>214</v>
      </c>
      <c r="D1371" s="10">
        <v>45530</v>
      </c>
      <c r="E1371" s="8" t="s">
        <v>21785</v>
      </c>
      <c r="F1371" s="8">
        <v>1</v>
      </c>
      <c r="G1371" s="8" t="b">
        <f>IF(FACT_REVIEWS[[#This Row],[ProductRate]] &gt;= 4, TRUE, FALSE)</f>
        <v>0</v>
      </c>
    </row>
    <row r="1372" spans="1:7" x14ac:dyDescent="0.3">
      <c r="A1372" s="8">
        <v>4370</v>
      </c>
      <c r="B1372" s="8">
        <v>10561</v>
      </c>
      <c r="C1372" s="8">
        <v>246</v>
      </c>
      <c r="D1372" s="10">
        <v>45430</v>
      </c>
      <c r="E1372" s="8" t="s">
        <v>21786</v>
      </c>
      <c r="F1372" s="8">
        <v>3</v>
      </c>
      <c r="G1372" s="8" t="b">
        <f>IF(FACT_REVIEWS[[#This Row],[ProductRate]] &gt;= 4, TRUE, FALSE)</f>
        <v>0</v>
      </c>
    </row>
    <row r="1373" spans="1:7" x14ac:dyDescent="0.3">
      <c r="A1373" s="8">
        <v>4371</v>
      </c>
      <c r="B1373" s="8">
        <v>10431</v>
      </c>
      <c r="C1373" s="8">
        <v>243</v>
      </c>
      <c r="D1373" s="10">
        <v>45547</v>
      </c>
      <c r="E1373" s="8" t="s">
        <v>21787</v>
      </c>
      <c r="F1373" s="8">
        <v>3</v>
      </c>
      <c r="G1373" s="8" t="b">
        <f>IF(FACT_REVIEWS[[#This Row],[ProductRate]] &gt;= 4, TRUE, FALSE)</f>
        <v>0</v>
      </c>
    </row>
    <row r="1374" spans="1:7" x14ac:dyDescent="0.3">
      <c r="A1374" s="8">
        <v>4372</v>
      </c>
      <c r="B1374" s="8">
        <v>10550</v>
      </c>
      <c r="C1374" s="8">
        <v>254</v>
      </c>
      <c r="D1374" s="10">
        <v>45297</v>
      </c>
      <c r="E1374" s="8" t="s">
        <v>21788</v>
      </c>
      <c r="F1374" s="8">
        <v>2</v>
      </c>
      <c r="G1374" s="8" t="b">
        <f>IF(FACT_REVIEWS[[#This Row],[ProductRate]] &gt;= 4, TRUE, FALSE)</f>
        <v>0</v>
      </c>
    </row>
    <row r="1375" spans="1:7" x14ac:dyDescent="0.3">
      <c r="A1375" s="8">
        <v>4373</v>
      </c>
      <c r="B1375" s="8">
        <v>10550</v>
      </c>
      <c r="C1375" s="8">
        <v>252</v>
      </c>
      <c r="D1375" s="10">
        <v>45471</v>
      </c>
      <c r="E1375" s="8" t="s">
        <v>3709</v>
      </c>
      <c r="F1375" s="8">
        <v>4</v>
      </c>
      <c r="G1375" s="8" t="b">
        <f>IF(FACT_REVIEWS[[#This Row],[ProductRate]] &gt;= 4, TRUE, FALSE)</f>
        <v>1</v>
      </c>
    </row>
    <row r="1376" spans="1:7" x14ac:dyDescent="0.3">
      <c r="A1376" s="8">
        <v>4374</v>
      </c>
      <c r="B1376" s="8">
        <v>10739</v>
      </c>
      <c r="C1376" s="8">
        <v>246</v>
      </c>
      <c r="D1376" s="10">
        <v>45546</v>
      </c>
      <c r="E1376" s="8" t="s">
        <v>21789</v>
      </c>
      <c r="F1376" s="8">
        <v>2</v>
      </c>
      <c r="G1376" s="8" t="b">
        <f>IF(FACT_REVIEWS[[#This Row],[ProductRate]] &gt;= 4, TRUE, FALSE)</f>
        <v>0</v>
      </c>
    </row>
    <row r="1377" spans="1:7" x14ac:dyDescent="0.3">
      <c r="A1377" s="8">
        <v>4375</v>
      </c>
      <c r="B1377" s="8">
        <v>10739</v>
      </c>
      <c r="C1377" s="8">
        <v>216</v>
      </c>
      <c r="D1377" s="10">
        <v>45560</v>
      </c>
      <c r="E1377" s="8" t="s">
        <v>21790</v>
      </c>
      <c r="F1377" s="8">
        <v>4</v>
      </c>
      <c r="G1377" s="8" t="b">
        <f>IF(FACT_REVIEWS[[#This Row],[ProductRate]] &gt;= 4, TRUE, FALSE)</f>
        <v>1</v>
      </c>
    </row>
    <row r="1378" spans="1:7" x14ac:dyDescent="0.3">
      <c r="A1378" s="8">
        <v>4376</v>
      </c>
      <c r="B1378" s="8">
        <v>10908</v>
      </c>
      <c r="C1378" s="8">
        <v>210</v>
      </c>
      <c r="D1378" s="10">
        <v>45553</v>
      </c>
      <c r="E1378" s="8" t="s">
        <v>18155</v>
      </c>
      <c r="F1378" s="8">
        <v>3</v>
      </c>
      <c r="G1378" s="8" t="b">
        <f>IF(FACT_REVIEWS[[#This Row],[ProductRate]] &gt;= 4, TRUE, FALSE)</f>
        <v>0</v>
      </c>
    </row>
    <row r="1379" spans="1:7" x14ac:dyDescent="0.3">
      <c r="A1379" s="8">
        <v>4377</v>
      </c>
      <c r="B1379" s="8">
        <v>10908</v>
      </c>
      <c r="C1379" s="8">
        <v>258</v>
      </c>
      <c r="D1379" s="10">
        <v>45556</v>
      </c>
      <c r="E1379" s="8" t="s">
        <v>21791</v>
      </c>
      <c r="F1379" s="8">
        <v>5</v>
      </c>
      <c r="G1379" s="8" t="b">
        <f>IF(FACT_REVIEWS[[#This Row],[ProductRate]] &gt;= 4, TRUE, FALSE)</f>
        <v>1</v>
      </c>
    </row>
    <row r="1380" spans="1:7" x14ac:dyDescent="0.3">
      <c r="A1380" s="8">
        <v>4378</v>
      </c>
      <c r="B1380" s="8">
        <v>10908</v>
      </c>
      <c r="C1380" s="8">
        <v>286</v>
      </c>
      <c r="D1380" s="10">
        <v>45558</v>
      </c>
      <c r="E1380" s="8" t="s">
        <v>21792</v>
      </c>
      <c r="F1380" s="8">
        <v>4</v>
      </c>
      <c r="G1380" s="8" t="b">
        <f>IF(FACT_REVIEWS[[#This Row],[ProductRate]] &gt;= 4, TRUE, FALSE)</f>
        <v>1</v>
      </c>
    </row>
    <row r="1381" spans="1:7" x14ac:dyDescent="0.3">
      <c r="A1381" s="8">
        <v>4379</v>
      </c>
      <c r="B1381" s="8">
        <v>10908</v>
      </c>
      <c r="C1381" s="8">
        <v>260</v>
      </c>
      <c r="D1381" s="10">
        <v>45543</v>
      </c>
      <c r="E1381" s="8" t="s">
        <v>21793</v>
      </c>
      <c r="F1381" s="8">
        <v>4</v>
      </c>
      <c r="G1381" s="8" t="b">
        <f>IF(FACT_REVIEWS[[#This Row],[ProductRate]] &gt;= 4, TRUE, FALSE)</f>
        <v>1</v>
      </c>
    </row>
    <row r="1382" spans="1:7" x14ac:dyDescent="0.3">
      <c r="A1382" s="8">
        <v>4380</v>
      </c>
      <c r="B1382" s="8">
        <v>10908</v>
      </c>
      <c r="C1382" s="8">
        <v>248</v>
      </c>
      <c r="D1382" s="10">
        <v>45216</v>
      </c>
      <c r="E1382" s="8" t="s">
        <v>21794</v>
      </c>
      <c r="F1382" s="8">
        <v>2</v>
      </c>
      <c r="G1382" s="8" t="b">
        <f>IF(FACT_REVIEWS[[#This Row],[ProductRate]] &gt;= 4, TRUE, FALSE)</f>
        <v>0</v>
      </c>
    </row>
    <row r="1383" spans="1:7" x14ac:dyDescent="0.3">
      <c r="A1383" s="8">
        <v>4381</v>
      </c>
      <c r="B1383" s="8">
        <v>10908</v>
      </c>
      <c r="C1383" s="8">
        <v>244</v>
      </c>
      <c r="D1383" s="10">
        <v>45515</v>
      </c>
      <c r="E1383" s="8" t="s">
        <v>21795</v>
      </c>
      <c r="F1383" s="8">
        <v>5</v>
      </c>
      <c r="G1383" s="8" t="b">
        <f>IF(FACT_REVIEWS[[#This Row],[ProductRate]] &gt;= 4, TRUE, FALSE)</f>
        <v>1</v>
      </c>
    </row>
    <row r="1384" spans="1:7" x14ac:dyDescent="0.3">
      <c r="A1384" s="8">
        <v>4382</v>
      </c>
      <c r="B1384" s="8">
        <v>10079</v>
      </c>
      <c r="C1384" s="8">
        <v>226</v>
      </c>
      <c r="D1384" s="10">
        <v>45538</v>
      </c>
      <c r="E1384" s="8" t="s">
        <v>21796</v>
      </c>
      <c r="F1384" s="8">
        <v>3</v>
      </c>
      <c r="G1384" s="8" t="b">
        <f>IF(FACT_REVIEWS[[#This Row],[ProductRate]] &gt;= 4, TRUE, FALSE)</f>
        <v>0</v>
      </c>
    </row>
    <row r="1385" spans="1:7" x14ac:dyDescent="0.3">
      <c r="A1385" s="8">
        <v>4383</v>
      </c>
      <c r="B1385" s="8">
        <v>10079</v>
      </c>
      <c r="C1385" s="8">
        <v>271</v>
      </c>
      <c r="D1385" s="10">
        <v>45553</v>
      </c>
      <c r="E1385" s="8" t="s">
        <v>21797</v>
      </c>
      <c r="F1385" s="8">
        <v>3</v>
      </c>
      <c r="G1385" s="8" t="b">
        <f>IF(FACT_REVIEWS[[#This Row],[ProductRate]] &gt;= 4, TRUE, FALSE)</f>
        <v>0</v>
      </c>
    </row>
    <row r="1386" spans="1:7" x14ac:dyDescent="0.3">
      <c r="A1386" s="8">
        <v>4384</v>
      </c>
      <c r="B1386" s="8">
        <v>10325</v>
      </c>
      <c r="C1386" s="8">
        <v>236</v>
      </c>
      <c r="D1386" s="10">
        <v>45532</v>
      </c>
      <c r="E1386" s="8" t="s">
        <v>4121</v>
      </c>
      <c r="F1386" s="8">
        <v>5</v>
      </c>
      <c r="G1386" s="8" t="b">
        <f>IF(FACT_REVIEWS[[#This Row],[ProductRate]] &gt;= 4, TRUE, FALSE)</f>
        <v>1</v>
      </c>
    </row>
    <row r="1387" spans="1:7" x14ac:dyDescent="0.3">
      <c r="A1387" s="8">
        <v>4385</v>
      </c>
      <c r="B1387" s="8">
        <v>10325</v>
      </c>
      <c r="C1387" s="8">
        <v>241</v>
      </c>
      <c r="D1387" s="10">
        <v>45557</v>
      </c>
      <c r="E1387" s="8" t="s">
        <v>19430</v>
      </c>
      <c r="F1387" s="8">
        <v>2</v>
      </c>
      <c r="G1387" s="8" t="b">
        <f>IF(FACT_REVIEWS[[#This Row],[ProductRate]] &gt;= 4, TRUE, FALSE)</f>
        <v>0</v>
      </c>
    </row>
    <row r="1388" spans="1:7" x14ac:dyDescent="0.3">
      <c r="A1388" s="8">
        <v>4386</v>
      </c>
      <c r="B1388" s="8">
        <v>10325</v>
      </c>
      <c r="C1388" s="8">
        <v>299</v>
      </c>
      <c r="D1388" s="10">
        <v>45485</v>
      </c>
      <c r="E1388" s="8" t="s">
        <v>14405</v>
      </c>
      <c r="F1388" s="8">
        <v>4</v>
      </c>
      <c r="G1388" s="8" t="b">
        <f>IF(FACT_REVIEWS[[#This Row],[ProductRate]] &gt;= 4, TRUE, FALSE)</f>
        <v>1</v>
      </c>
    </row>
    <row r="1389" spans="1:7" x14ac:dyDescent="0.3">
      <c r="A1389" s="8">
        <v>4387</v>
      </c>
      <c r="B1389" s="8">
        <v>10883</v>
      </c>
      <c r="C1389" s="8">
        <v>271</v>
      </c>
      <c r="D1389" s="10">
        <v>45560</v>
      </c>
      <c r="E1389" s="8" t="s">
        <v>21798</v>
      </c>
      <c r="F1389" s="8">
        <v>2</v>
      </c>
      <c r="G1389" s="8" t="b">
        <f>IF(FACT_REVIEWS[[#This Row],[ProductRate]] &gt;= 4, TRUE, FALSE)</f>
        <v>0</v>
      </c>
    </row>
    <row r="1390" spans="1:7" x14ac:dyDescent="0.3">
      <c r="A1390" s="8">
        <v>4388</v>
      </c>
      <c r="B1390" s="8">
        <v>10883</v>
      </c>
      <c r="C1390" s="8">
        <v>255</v>
      </c>
      <c r="D1390" s="10">
        <v>45319</v>
      </c>
      <c r="E1390" s="8" t="s">
        <v>21799</v>
      </c>
      <c r="F1390" s="8">
        <v>5</v>
      </c>
      <c r="G1390" s="8" t="b">
        <f>IF(FACT_REVIEWS[[#This Row],[ProductRate]] &gt;= 4, TRUE, FALSE)</f>
        <v>1</v>
      </c>
    </row>
    <row r="1391" spans="1:7" x14ac:dyDescent="0.3">
      <c r="A1391" s="8">
        <v>4389</v>
      </c>
      <c r="B1391" s="8">
        <v>10883</v>
      </c>
      <c r="C1391" s="8">
        <v>296</v>
      </c>
      <c r="D1391" s="10">
        <v>45477</v>
      </c>
      <c r="E1391" s="8" t="s">
        <v>21800</v>
      </c>
      <c r="F1391" s="8">
        <v>4</v>
      </c>
      <c r="G1391" s="8" t="b">
        <f>IF(FACT_REVIEWS[[#This Row],[ProductRate]] &gt;= 4, TRUE, FALSE)</f>
        <v>1</v>
      </c>
    </row>
    <row r="1392" spans="1:7" x14ac:dyDescent="0.3">
      <c r="A1392" s="8">
        <v>4390</v>
      </c>
      <c r="B1392" s="8">
        <v>10883</v>
      </c>
      <c r="C1392" s="8">
        <v>200</v>
      </c>
      <c r="D1392" s="10">
        <v>45502</v>
      </c>
      <c r="E1392" s="8" t="s">
        <v>17428</v>
      </c>
      <c r="F1392" s="8">
        <v>3</v>
      </c>
      <c r="G1392" s="8" t="b">
        <f>IF(FACT_REVIEWS[[#This Row],[ProductRate]] &gt;= 4, TRUE, FALSE)</f>
        <v>0</v>
      </c>
    </row>
    <row r="1393" spans="1:7" x14ac:dyDescent="0.3">
      <c r="A1393" s="8">
        <v>4391</v>
      </c>
      <c r="B1393" s="8">
        <v>10883</v>
      </c>
      <c r="C1393" s="8">
        <v>227</v>
      </c>
      <c r="D1393" s="10">
        <v>45490</v>
      </c>
      <c r="E1393" s="8" t="s">
        <v>21801</v>
      </c>
      <c r="F1393" s="8">
        <v>1</v>
      </c>
      <c r="G1393" s="8" t="b">
        <f>IF(FACT_REVIEWS[[#This Row],[ProductRate]] &gt;= 4, TRUE, FALSE)</f>
        <v>0</v>
      </c>
    </row>
    <row r="1394" spans="1:7" x14ac:dyDescent="0.3">
      <c r="A1394" s="8">
        <v>4392</v>
      </c>
      <c r="B1394" s="8">
        <v>10642</v>
      </c>
      <c r="C1394" s="8">
        <v>214</v>
      </c>
      <c r="D1394" s="10">
        <v>45535</v>
      </c>
      <c r="E1394" s="8" t="s">
        <v>21802</v>
      </c>
      <c r="F1394" s="8">
        <v>2</v>
      </c>
      <c r="G1394" s="8" t="b">
        <f>IF(FACT_REVIEWS[[#This Row],[ProductRate]] &gt;= 4, TRUE, FALSE)</f>
        <v>0</v>
      </c>
    </row>
    <row r="1395" spans="1:7" x14ac:dyDescent="0.3">
      <c r="A1395" s="8">
        <v>4393</v>
      </c>
      <c r="B1395" s="8">
        <v>10642</v>
      </c>
      <c r="C1395" s="8">
        <v>200</v>
      </c>
      <c r="D1395" s="10">
        <v>45511</v>
      </c>
      <c r="E1395" s="8" t="s">
        <v>21803</v>
      </c>
      <c r="F1395" s="8">
        <v>5</v>
      </c>
      <c r="G1395" s="8" t="b">
        <f>IF(FACT_REVIEWS[[#This Row],[ProductRate]] &gt;= 4, TRUE, FALSE)</f>
        <v>1</v>
      </c>
    </row>
    <row r="1396" spans="1:7" x14ac:dyDescent="0.3">
      <c r="A1396" s="8">
        <v>4394</v>
      </c>
      <c r="B1396" s="8">
        <v>10642</v>
      </c>
      <c r="C1396" s="8">
        <v>261</v>
      </c>
      <c r="D1396" s="10">
        <v>45499</v>
      </c>
      <c r="E1396" s="8" t="s">
        <v>4038</v>
      </c>
      <c r="F1396" s="8">
        <v>3</v>
      </c>
      <c r="G1396" s="8" t="b">
        <f>IF(FACT_REVIEWS[[#This Row],[ProductRate]] &gt;= 4, TRUE, FALSE)</f>
        <v>0</v>
      </c>
    </row>
    <row r="1397" spans="1:7" x14ac:dyDescent="0.3">
      <c r="A1397" s="8">
        <v>4395</v>
      </c>
      <c r="B1397" s="8">
        <v>10861</v>
      </c>
      <c r="C1397" s="8">
        <v>248</v>
      </c>
      <c r="D1397" s="10">
        <v>45535</v>
      </c>
      <c r="E1397" s="8" t="s">
        <v>21804</v>
      </c>
      <c r="F1397" s="8">
        <v>4</v>
      </c>
      <c r="G1397" s="8" t="b">
        <f>IF(FACT_REVIEWS[[#This Row],[ProductRate]] &gt;= 4, TRUE, FALSE)</f>
        <v>1</v>
      </c>
    </row>
    <row r="1398" spans="1:7" x14ac:dyDescent="0.3">
      <c r="A1398" s="8">
        <v>4396</v>
      </c>
      <c r="B1398" s="8">
        <v>10861</v>
      </c>
      <c r="C1398" s="8">
        <v>258</v>
      </c>
      <c r="D1398" s="10">
        <v>45543</v>
      </c>
      <c r="E1398" s="8" t="s">
        <v>14708</v>
      </c>
      <c r="F1398" s="8">
        <v>2</v>
      </c>
      <c r="G1398" s="8" t="b">
        <f>IF(FACT_REVIEWS[[#This Row],[ProductRate]] &gt;= 4, TRUE, FALSE)</f>
        <v>0</v>
      </c>
    </row>
    <row r="1399" spans="1:7" x14ac:dyDescent="0.3">
      <c r="A1399" s="8">
        <v>4397</v>
      </c>
      <c r="B1399" s="8">
        <v>10861</v>
      </c>
      <c r="C1399" s="8">
        <v>202</v>
      </c>
      <c r="D1399" s="10">
        <v>45373</v>
      </c>
      <c r="E1399" s="8" t="s">
        <v>21805</v>
      </c>
      <c r="F1399" s="8">
        <v>1</v>
      </c>
      <c r="G1399" s="8" t="b">
        <f>IF(FACT_REVIEWS[[#This Row],[ProductRate]] &gt;= 4, TRUE, FALSE)</f>
        <v>0</v>
      </c>
    </row>
    <row r="1400" spans="1:7" x14ac:dyDescent="0.3">
      <c r="A1400" s="8">
        <v>4398</v>
      </c>
      <c r="B1400" s="8">
        <v>10861</v>
      </c>
      <c r="C1400" s="8">
        <v>271</v>
      </c>
      <c r="D1400" s="10">
        <v>45479</v>
      </c>
      <c r="E1400" s="8" t="s">
        <v>4560</v>
      </c>
      <c r="F1400" s="8">
        <v>2</v>
      </c>
      <c r="G1400" s="8" t="b">
        <f>IF(FACT_REVIEWS[[#This Row],[ProductRate]] &gt;= 4, TRUE, FALSE)</f>
        <v>0</v>
      </c>
    </row>
    <row r="1401" spans="1:7" x14ac:dyDescent="0.3">
      <c r="A1401" s="8">
        <v>4399</v>
      </c>
      <c r="B1401" s="8">
        <v>10861</v>
      </c>
      <c r="C1401" s="8">
        <v>204</v>
      </c>
      <c r="D1401" s="10">
        <v>45448</v>
      </c>
      <c r="E1401" s="8" t="s">
        <v>21806</v>
      </c>
      <c r="F1401" s="8">
        <v>2</v>
      </c>
      <c r="G1401" s="8" t="b">
        <f>IF(FACT_REVIEWS[[#This Row],[ProductRate]] &gt;= 4, TRUE, FALSE)</f>
        <v>0</v>
      </c>
    </row>
    <row r="1402" spans="1:7" x14ac:dyDescent="0.3">
      <c r="A1402" s="8">
        <v>4400</v>
      </c>
      <c r="B1402" s="8">
        <v>10994</v>
      </c>
      <c r="C1402" s="8">
        <v>235</v>
      </c>
      <c r="D1402" s="10">
        <v>45556</v>
      </c>
      <c r="E1402" s="8" t="s">
        <v>21807</v>
      </c>
      <c r="F1402" s="8">
        <v>3</v>
      </c>
      <c r="G1402" s="8" t="b">
        <f>IF(FACT_REVIEWS[[#This Row],[ProductRate]] &gt;= 4, TRUE, FALSE)</f>
        <v>0</v>
      </c>
    </row>
    <row r="1403" spans="1:7" x14ac:dyDescent="0.3">
      <c r="A1403" s="8">
        <v>4401</v>
      </c>
      <c r="B1403" s="8">
        <v>10994</v>
      </c>
      <c r="C1403" s="8">
        <v>222</v>
      </c>
      <c r="D1403" s="10">
        <v>45463</v>
      </c>
      <c r="E1403" s="8" t="s">
        <v>21808</v>
      </c>
      <c r="F1403" s="8">
        <v>5</v>
      </c>
      <c r="G1403" s="8" t="b">
        <f>IF(FACT_REVIEWS[[#This Row],[ProductRate]] &gt;= 4, TRUE, FALSE)</f>
        <v>1</v>
      </c>
    </row>
    <row r="1404" spans="1:7" x14ac:dyDescent="0.3">
      <c r="A1404" s="8">
        <v>4402</v>
      </c>
      <c r="B1404" s="8">
        <v>10486</v>
      </c>
      <c r="C1404" s="8">
        <v>267</v>
      </c>
      <c r="D1404" s="10">
        <v>45550</v>
      </c>
      <c r="E1404" s="8" t="s">
        <v>21809</v>
      </c>
      <c r="F1404" s="8">
        <v>4</v>
      </c>
      <c r="G1404" s="8" t="b">
        <f>IF(FACT_REVIEWS[[#This Row],[ProductRate]] &gt;= 4, TRUE, FALSE)</f>
        <v>1</v>
      </c>
    </row>
    <row r="1405" spans="1:7" x14ac:dyDescent="0.3">
      <c r="A1405" s="8">
        <v>4403</v>
      </c>
      <c r="B1405" s="8">
        <v>10486</v>
      </c>
      <c r="C1405" s="8">
        <v>247</v>
      </c>
      <c r="D1405" s="10">
        <v>45445</v>
      </c>
      <c r="E1405" s="8" t="s">
        <v>21810</v>
      </c>
      <c r="F1405" s="8">
        <v>2</v>
      </c>
      <c r="G1405" s="8" t="b">
        <f>IF(FACT_REVIEWS[[#This Row],[ProductRate]] &gt;= 4, TRUE, FALSE)</f>
        <v>0</v>
      </c>
    </row>
    <row r="1406" spans="1:7" x14ac:dyDescent="0.3">
      <c r="A1406" s="8">
        <v>4404</v>
      </c>
      <c r="B1406" s="8">
        <v>10480</v>
      </c>
      <c r="C1406" s="8">
        <v>259</v>
      </c>
      <c r="D1406" s="10">
        <v>45558</v>
      </c>
      <c r="E1406" s="8" t="s">
        <v>21811</v>
      </c>
      <c r="F1406" s="8">
        <v>4</v>
      </c>
      <c r="G1406" s="8" t="b">
        <f>IF(FACT_REVIEWS[[#This Row],[ProductRate]] &gt;= 4, TRUE, FALSE)</f>
        <v>1</v>
      </c>
    </row>
    <row r="1407" spans="1:7" x14ac:dyDescent="0.3">
      <c r="A1407" s="8">
        <v>4405</v>
      </c>
      <c r="B1407" s="8">
        <v>10480</v>
      </c>
      <c r="C1407" s="8">
        <v>200</v>
      </c>
      <c r="D1407" s="10">
        <v>45555</v>
      </c>
      <c r="E1407" s="8" t="s">
        <v>3684</v>
      </c>
      <c r="F1407" s="8">
        <v>2</v>
      </c>
      <c r="G1407" s="8" t="b">
        <f>IF(FACT_REVIEWS[[#This Row],[ProductRate]] &gt;= 4, TRUE, FALSE)</f>
        <v>0</v>
      </c>
    </row>
    <row r="1408" spans="1:7" x14ac:dyDescent="0.3">
      <c r="A1408" s="8">
        <v>4406</v>
      </c>
      <c r="B1408" s="8">
        <v>10468</v>
      </c>
      <c r="C1408" s="8">
        <v>261</v>
      </c>
      <c r="D1408" s="10">
        <v>45525</v>
      </c>
      <c r="E1408" s="8" t="s">
        <v>21812</v>
      </c>
      <c r="F1408" s="8">
        <v>1</v>
      </c>
      <c r="G1408" s="8" t="b">
        <f>IF(FACT_REVIEWS[[#This Row],[ProductRate]] &gt;= 4, TRUE, FALSE)</f>
        <v>0</v>
      </c>
    </row>
    <row r="1409" spans="1:7" x14ac:dyDescent="0.3">
      <c r="A1409" s="8">
        <v>4407</v>
      </c>
      <c r="B1409" s="8">
        <v>10205</v>
      </c>
      <c r="C1409" s="8">
        <v>227</v>
      </c>
      <c r="D1409" s="10">
        <v>45512</v>
      </c>
      <c r="E1409" s="8" t="s">
        <v>21813</v>
      </c>
      <c r="F1409" s="8">
        <v>5</v>
      </c>
      <c r="G1409" s="8" t="b">
        <f>IF(FACT_REVIEWS[[#This Row],[ProductRate]] &gt;= 4, TRUE, FALSE)</f>
        <v>1</v>
      </c>
    </row>
    <row r="1410" spans="1:7" x14ac:dyDescent="0.3">
      <c r="A1410" s="8">
        <v>4408</v>
      </c>
      <c r="B1410" s="8">
        <v>10205</v>
      </c>
      <c r="C1410" s="8">
        <v>261</v>
      </c>
      <c r="D1410" s="10">
        <v>45526</v>
      </c>
      <c r="E1410" s="8" t="s">
        <v>11950</v>
      </c>
      <c r="F1410" s="8">
        <v>4</v>
      </c>
      <c r="G1410" s="8" t="b">
        <f>IF(FACT_REVIEWS[[#This Row],[ProductRate]] &gt;= 4, TRUE, FALSE)</f>
        <v>1</v>
      </c>
    </row>
    <row r="1411" spans="1:7" x14ac:dyDescent="0.3">
      <c r="A1411" s="8">
        <v>4409</v>
      </c>
      <c r="B1411" s="8">
        <v>10205</v>
      </c>
      <c r="C1411" s="8">
        <v>264</v>
      </c>
      <c r="D1411" s="10">
        <v>45345</v>
      </c>
      <c r="E1411" s="8" t="s">
        <v>13139</v>
      </c>
      <c r="F1411" s="8">
        <v>2</v>
      </c>
      <c r="G1411" s="8" t="b">
        <f>IF(FACT_REVIEWS[[#This Row],[ProductRate]] &gt;= 4, TRUE, FALSE)</f>
        <v>0</v>
      </c>
    </row>
    <row r="1412" spans="1:7" x14ac:dyDescent="0.3">
      <c r="A1412" s="8">
        <v>4410</v>
      </c>
      <c r="B1412" s="8">
        <v>10823</v>
      </c>
      <c r="C1412" s="8">
        <v>249</v>
      </c>
      <c r="D1412" s="10">
        <v>45545</v>
      </c>
      <c r="E1412" s="8" t="s">
        <v>21814</v>
      </c>
      <c r="F1412" s="8">
        <v>1</v>
      </c>
      <c r="G1412" s="8" t="b">
        <f>IF(FACT_REVIEWS[[#This Row],[ProductRate]] &gt;= 4, TRUE, FALSE)</f>
        <v>0</v>
      </c>
    </row>
    <row r="1413" spans="1:7" x14ac:dyDescent="0.3">
      <c r="A1413" s="8">
        <v>4411</v>
      </c>
      <c r="B1413" s="8">
        <v>10823</v>
      </c>
      <c r="C1413" s="8">
        <v>272</v>
      </c>
      <c r="D1413" s="10">
        <v>45559</v>
      </c>
      <c r="E1413" s="8" t="s">
        <v>21815</v>
      </c>
      <c r="F1413" s="8">
        <v>5</v>
      </c>
      <c r="G1413" s="8" t="b">
        <f>IF(FACT_REVIEWS[[#This Row],[ProductRate]] &gt;= 4, TRUE, FALSE)</f>
        <v>1</v>
      </c>
    </row>
    <row r="1414" spans="1:7" x14ac:dyDescent="0.3">
      <c r="A1414" s="8">
        <v>4412</v>
      </c>
      <c r="B1414" s="8">
        <v>10823</v>
      </c>
      <c r="C1414" s="8">
        <v>268</v>
      </c>
      <c r="D1414" s="10">
        <v>45556</v>
      </c>
      <c r="E1414" s="8" t="s">
        <v>21816</v>
      </c>
      <c r="F1414" s="8">
        <v>3</v>
      </c>
      <c r="G1414" s="8" t="b">
        <f>IF(FACT_REVIEWS[[#This Row],[ProductRate]] &gt;= 4, TRUE, FALSE)</f>
        <v>0</v>
      </c>
    </row>
    <row r="1415" spans="1:7" x14ac:dyDescent="0.3">
      <c r="A1415" s="8">
        <v>4413</v>
      </c>
      <c r="B1415" s="8">
        <v>10575</v>
      </c>
      <c r="C1415" s="8">
        <v>259</v>
      </c>
      <c r="D1415" s="10">
        <v>45542</v>
      </c>
      <c r="E1415" s="8" t="s">
        <v>3781</v>
      </c>
      <c r="F1415" s="8">
        <v>2</v>
      </c>
      <c r="G1415" s="8" t="b">
        <f>IF(FACT_REVIEWS[[#This Row],[ProductRate]] &gt;= 4, TRUE, FALSE)</f>
        <v>0</v>
      </c>
    </row>
    <row r="1416" spans="1:7" x14ac:dyDescent="0.3">
      <c r="A1416" s="8">
        <v>4414</v>
      </c>
      <c r="B1416" s="8">
        <v>10575</v>
      </c>
      <c r="C1416" s="8">
        <v>257</v>
      </c>
      <c r="D1416" s="10">
        <v>45558</v>
      </c>
      <c r="E1416" s="8" t="s">
        <v>21817</v>
      </c>
      <c r="F1416" s="8">
        <v>3</v>
      </c>
      <c r="G1416" s="8" t="b">
        <f>IF(FACT_REVIEWS[[#This Row],[ProductRate]] &gt;= 4, TRUE, FALSE)</f>
        <v>0</v>
      </c>
    </row>
    <row r="1417" spans="1:7" x14ac:dyDescent="0.3">
      <c r="A1417" s="8">
        <v>4415</v>
      </c>
      <c r="B1417" s="8">
        <v>10350</v>
      </c>
      <c r="C1417" s="8">
        <v>289</v>
      </c>
      <c r="D1417" s="10">
        <v>45458</v>
      </c>
      <c r="E1417" s="8" t="s">
        <v>21818</v>
      </c>
      <c r="F1417" s="8">
        <v>2</v>
      </c>
      <c r="G1417" s="8" t="b">
        <f>IF(FACT_REVIEWS[[#This Row],[ProductRate]] &gt;= 4, TRUE, FALSE)</f>
        <v>0</v>
      </c>
    </row>
    <row r="1418" spans="1:7" x14ac:dyDescent="0.3">
      <c r="A1418" s="8">
        <v>4416</v>
      </c>
      <c r="B1418" s="8">
        <v>10962</v>
      </c>
      <c r="C1418" s="8">
        <v>277</v>
      </c>
      <c r="D1418" s="10">
        <v>45381</v>
      </c>
      <c r="E1418" s="8" t="s">
        <v>21819</v>
      </c>
      <c r="F1418" s="8">
        <v>3</v>
      </c>
      <c r="G1418" s="8" t="b">
        <f>IF(FACT_REVIEWS[[#This Row],[ProductRate]] &gt;= 4, TRUE, FALSE)</f>
        <v>0</v>
      </c>
    </row>
    <row r="1419" spans="1:7" x14ac:dyDescent="0.3">
      <c r="A1419" s="8">
        <v>4417</v>
      </c>
      <c r="B1419" s="8">
        <v>10962</v>
      </c>
      <c r="C1419" s="8">
        <v>204</v>
      </c>
      <c r="D1419" s="10">
        <v>45543</v>
      </c>
      <c r="E1419" s="8" t="s">
        <v>15507</v>
      </c>
      <c r="F1419" s="8">
        <v>2</v>
      </c>
      <c r="G1419" s="8" t="b">
        <f>IF(FACT_REVIEWS[[#This Row],[ProductRate]] &gt;= 4, TRUE, FALSE)</f>
        <v>0</v>
      </c>
    </row>
    <row r="1420" spans="1:7" x14ac:dyDescent="0.3">
      <c r="A1420" s="8">
        <v>4418</v>
      </c>
      <c r="B1420" s="8">
        <v>10962</v>
      </c>
      <c r="C1420" s="8">
        <v>281</v>
      </c>
      <c r="D1420" s="10">
        <v>45529</v>
      </c>
      <c r="E1420" s="8" t="s">
        <v>21820</v>
      </c>
      <c r="F1420" s="8">
        <v>5</v>
      </c>
      <c r="G1420" s="8" t="b">
        <f>IF(FACT_REVIEWS[[#This Row],[ProductRate]] &gt;= 4, TRUE, FALSE)</f>
        <v>1</v>
      </c>
    </row>
    <row r="1421" spans="1:7" x14ac:dyDescent="0.3">
      <c r="A1421" s="8">
        <v>4419</v>
      </c>
      <c r="B1421" s="8">
        <v>10834</v>
      </c>
      <c r="C1421" s="8">
        <v>262</v>
      </c>
      <c r="D1421" s="10">
        <v>45423</v>
      </c>
      <c r="E1421" s="8" t="s">
        <v>21821</v>
      </c>
      <c r="F1421" s="8">
        <v>4</v>
      </c>
      <c r="G1421" s="8" t="b">
        <f>IF(FACT_REVIEWS[[#This Row],[ProductRate]] &gt;= 4, TRUE, FALSE)</f>
        <v>1</v>
      </c>
    </row>
    <row r="1422" spans="1:7" x14ac:dyDescent="0.3">
      <c r="A1422" s="8">
        <v>4420</v>
      </c>
      <c r="B1422" s="8">
        <v>10923</v>
      </c>
      <c r="C1422" s="8">
        <v>202</v>
      </c>
      <c r="D1422" s="10">
        <v>45389</v>
      </c>
      <c r="E1422" s="8" t="s">
        <v>21822</v>
      </c>
      <c r="F1422" s="8">
        <v>1</v>
      </c>
      <c r="G1422" s="8" t="b">
        <f>IF(FACT_REVIEWS[[#This Row],[ProductRate]] &gt;= 4, TRUE, FALSE)</f>
        <v>0</v>
      </c>
    </row>
    <row r="1423" spans="1:7" x14ac:dyDescent="0.3">
      <c r="A1423" s="8">
        <v>4421</v>
      </c>
      <c r="B1423" s="8">
        <v>10239</v>
      </c>
      <c r="C1423" s="8">
        <v>244</v>
      </c>
      <c r="D1423" s="10">
        <v>45559</v>
      </c>
      <c r="E1423" s="8" t="s">
        <v>21823</v>
      </c>
      <c r="F1423" s="8">
        <v>3</v>
      </c>
      <c r="G1423" s="8" t="b">
        <f>IF(FACT_REVIEWS[[#This Row],[ProductRate]] &gt;= 4, TRUE, FALSE)</f>
        <v>0</v>
      </c>
    </row>
    <row r="1424" spans="1:7" x14ac:dyDescent="0.3">
      <c r="A1424" s="8">
        <v>4422</v>
      </c>
      <c r="B1424" s="8">
        <v>10239</v>
      </c>
      <c r="C1424" s="8">
        <v>261</v>
      </c>
      <c r="D1424" s="10">
        <v>45541</v>
      </c>
      <c r="E1424" s="8" t="s">
        <v>21824</v>
      </c>
      <c r="F1424" s="8">
        <v>2</v>
      </c>
      <c r="G1424" s="8" t="b">
        <f>IF(FACT_REVIEWS[[#This Row],[ProductRate]] &gt;= 4, TRUE, FALSE)</f>
        <v>0</v>
      </c>
    </row>
    <row r="1425" spans="1:7" x14ac:dyDescent="0.3">
      <c r="A1425" s="8">
        <v>4423</v>
      </c>
      <c r="B1425" s="8">
        <v>10239</v>
      </c>
      <c r="C1425" s="8">
        <v>294</v>
      </c>
      <c r="D1425" s="10">
        <v>45478</v>
      </c>
      <c r="E1425" s="8" t="s">
        <v>3456</v>
      </c>
      <c r="F1425" s="8">
        <v>2</v>
      </c>
      <c r="G1425" s="8" t="b">
        <f>IF(FACT_REVIEWS[[#This Row],[ProductRate]] &gt;= 4, TRUE, FALSE)</f>
        <v>0</v>
      </c>
    </row>
    <row r="1426" spans="1:7" x14ac:dyDescent="0.3">
      <c r="A1426" s="8">
        <v>4424</v>
      </c>
      <c r="B1426" s="8">
        <v>10929</v>
      </c>
      <c r="C1426" s="8">
        <v>251</v>
      </c>
      <c r="D1426" s="10">
        <v>45484</v>
      </c>
      <c r="E1426" s="8" t="s">
        <v>4096</v>
      </c>
      <c r="F1426" s="8">
        <v>2</v>
      </c>
      <c r="G1426" s="8" t="b">
        <f>IF(FACT_REVIEWS[[#This Row],[ProductRate]] &gt;= 4, TRUE, FALSE)</f>
        <v>0</v>
      </c>
    </row>
    <row r="1427" spans="1:7" x14ac:dyDescent="0.3">
      <c r="A1427" s="8">
        <v>4425</v>
      </c>
      <c r="B1427" s="8">
        <v>10929</v>
      </c>
      <c r="C1427" s="8">
        <v>209</v>
      </c>
      <c r="D1427" s="10">
        <v>45546</v>
      </c>
      <c r="E1427" s="8" t="s">
        <v>4687</v>
      </c>
      <c r="F1427" s="8">
        <v>3</v>
      </c>
      <c r="G1427" s="8" t="b">
        <f>IF(FACT_REVIEWS[[#This Row],[ProductRate]] &gt;= 4, TRUE, FALSE)</f>
        <v>0</v>
      </c>
    </row>
    <row r="1428" spans="1:7" x14ac:dyDescent="0.3">
      <c r="A1428" s="8">
        <v>4426</v>
      </c>
      <c r="B1428" s="8">
        <v>10929</v>
      </c>
      <c r="C1428" s="8">
        <v>256</v>
      </c>
      <c r="D1428" s="10">
        <v>45560</v>
      </c>
      <c r="E1428" s="8" t="s">
        <v>21825</v>
      </c>
      <c r="F1428" s="8">
        <v>5</v>
      </c>
      <c r="G1428" s="8" t="b">
        <f>IF(FACT_REVIEWS[[#This Row],[ProductRate]] &gt;= 4, TRUE, FALSE)</f>
        <v>1</v>
      </c>
    </row>
    <row r="1429" spans="1:7" x14ac:dyDescent="0.3">
      <c r="A1429" s="8">
        <v>4427</v>
      </c>
      <c r="B1429" s="8">
        <v>10649</v>
      </c>
      <c r="C1429" s="8">
        <v>265</v>
      </c>
      <c r="D1429" s="10">
        <v>45547</v>
      </c>
      <c r="E1429" s="8" t="s">
        <v>21826</v>
      </c>
      <c r="F1429" s="8">
        <v>2</v>
      </c>
      <c r="G1429" s="8" t="b">
        <f>IF(FACT_REVIEWS[[#This Row],[ProductRate]] &gt;= 4, TRUE, FALSE)</f>
        <v>0</v>
      </c>
    </row>
    <row r="1430" spans="1:7" x14ac:dyDescent="0.3">
      <c r="A1430" s="8">
        <v>4428</v>
      </c>
      <c r="B1430" s="8">
        <v>10784</v>
      </c>
      <c r="C1430" s="8">
        <v>295</v>
      </c>
      <c r="D1430" s="10">
        <v>45547</v>
      </c>
      <c r="E1430" s="8" t="s">
        <v>17667</v>
      </c>
      <c r="F1430" s="8">
        <v>2</v>
      </c>
      <c r="G1430" s="8" t="b">
        <f>IF(FACT_REVIEWS[[#This Row],[ProductRate]] &gt;= 4, TRUE, FALSE)</f>
        <v>0</v>
      </c>
    </row>
    <row r="1431" spans="1:7" x14ac:dyDescent="0.3">
      <c r="A1431" s="8">
        <v>4429</v>
      </c>
      <c r="B1431" s="8">
        <v>10784</v>
      </c>
      <c r="C1431" s="8">
        <v>227</v>
      </c>
      <c r="D1431" s="10">
        <v>45371</v>
      </c>
      <c r="E1431" s="8" t="s">
        <v>21827</v>
      </c>
      <c r="F1431" s="8">
        <v>3</v>
      </c>
      <c r="G1431" s="8" t="b">
        <f>IF(FACT_REVIEWS[[#This Row],[ProductRate]] &gt;= 4, TRUE, FALSE)</f>
        <v>0</v>
      </c>
    </row>
    <row r="1432" spans="1:7" x14ac:dyDescent="0.3">
      <c r="A1432" s="8">
        <v>4430</v>
      </c>
      <c r="B1432" s="8">
        <v>10784</v>
      </c>
      <c r="C1432" s="8">
        <v>260</v>
      </c>
      <c r="D1432" s="10">
        <v>45538</v>
      </c>
      <c r="E1432" s="8" t="s">
        <v>21828</v>
      </c>
      <c r="F1432" s="8">
        <v>5</v>
      </c>
      <c r="G1432" s="8" t="b">
        <f>IF(FACT_REVIEWS[[#This Row],[ProductRate]] &gt;= 4, TRUE, FALSE)</f>
        <v>1</v>
      </c>
    </row>
    <row r="1433" spans="1:7" x14ac:dyDescent="0.3">
      <c r="A1433" s="8">
        <v>4431</v>
      </c>
      <c r="B1433" s="8">
        <v>10784</v>
      </c>
      <c r="C1433" s="8">
        <v>230</v>
      </c>
      <c r="D1433" s="10">
        <v>45500</v>
      </c>
      <c r="E1433" s="8" t="s">
        <v>21829</v>
      </c>
      <c r="F1433" s="8">
        <v>3</v>
      </c>
      <c r="G1433" s="8" t="b">
        <f>IF(FACT_REVIEWS[[#This Row],[ProductRate]] &gt;= 4, TRUE, FALSE)</f>
        <v>0</v>
      </c>
    </row>
    <row r="1434" spans="1:7" x14ac:dyDescent="0.3">
      <c r="A1434" s="8">
        <v>4432</v>
      </c>
      <c r="B1434" s="8">
        <v>10761</v>
      </c>
      <c r="C1434" s="8">
        <v>256</v>
      </c>
      <c r="D1434" s="10">
        <v>45540</v>
      </c>
      <c r="E1434" s="8" t="s">
        <v>21830</v>
      </c>
      <c r="F1434" s="8">
        <v>1</v>
      </c>
      <c r="G1434" s="8" t="b">
        <f>IF(FACT_REVIEWS[[#This Row],[ProductRate]] &gt;= 4, TRUE, FALSE)</f>
        <v>0</v>
      </c>
    </row>
    <row r="1435" spans="1:7" x14ac:dyDescent="0.3">
      <c r="A1435" s="8">
        <v>4433</v>
      </c>
      <c r="B1435" s="8">
        <v>10617</v>
      </c>
      <c r="C1435" s="8">
        <v>235</v>
      </c>
      <c r="D1435" s="10">
        <v>45511</v>
      </c>
      <c r="E1435" s="8" t="s">
        <v>21831</v>
      </c>
      <c r="F1435" s="8">
        <v>5</v>
      </c>
      <c r="G1435" s="8" t="b">
        <f>IF(FACT_REVIEWS[[#This Row],[ProductRate]] &gt;= 4, TRUE, FALSE)</f>
        <v>1</v>
      </c>
    </row>
    <row r="1436" spans="1:7" x14ac:dyDescent="0.3">
      <c r="A1436" s="8">
        <v>4434</v>
      </c>
      <c r="B1436" s="8">
        <v>10617</v>
      </c>
      <c r="C1436" s="8">
        <v>293</v>
      </c>
      <c r="D1436" s="10">
        <v>45518</v>
      </c>
      <c r="E1436" s="8" t="s">
        <v>21832</v>
      </c>
      <c r="F1436" s="8">
        <v>3</v>
      </c>
      <c r="G1436" s="8" t="b">
        <f>IF(FACT_REVIEWS[[#This Row],[ProductRate]] &gt;= 4, TRUE, FALSE)</f>
        <v>0</v>
      </c>
    </row>
    <row r="1437" spans="1:7" x14ac:dyDescent="0.3">
      <c r="A1437" s="8">
        <v>4435</v>
      </c>
      <c r="B1437" s="8">
        <v>10629</v>
      </c>
      <c r="C1437" s="8">
        <v>205</v>
      </c>
      <c r="D1437" s="10">
        <v>45019</v>
      </c>
      <c r="E1437" s="8" t="s">
        <v>21833</v>
      </c>
      <c r="F1437" s="8">
        <v>2</v>
      </c>
      <c r="G1437" s="8" t="b">
        <f>IF(FACT_REVIEWS[[#This Row],[ProductRate]] &gt;= 4, TRUE, FALSE)</f>
        <v>0</v>
      </c>
    </row>
    <row r="1438" spans="1:7" x14ac:dyDescent="0.3">
      <c r="A1438" s="8">
        <v>4436</v>
      </c>
      <c r="B1438" s="8">
        <v>10335</v>
      </c>
      <c r="C1438" s="8">
        <v>211</v>
      </c>
      <c r="D1438" s="10">
        <v>45332</v>
      </c>
      <c r="E1438" s="8" t="s">
        <v>21834</v>
      </c>
      <c r="F1438" s="8">
        <v>5</v>
      </c>
      <c r="G1438" s="8" t="b">
        <f>IF(FACT_REVIEWS[[#This Row],[ProductRate]] &gt;= 4, TRUE, FALSE)</f>
        <v>1</v>
      </c>
    </row>
    <row r="1439" spans="1:7" x14ac:dyDescent="0.3">
      <c r="A1439" s="8">
        <v>4437</v>
      </c>
      <c r="B1439" s="8">
        <v>10335</v>
      </c>
      <c r="C1439" s="8">
        <v>203</v>
      </c>
      <c r="D1439" s="10">
        <v>45547</v>
      </c>
      <c r="E1439" s="8" t="s">
        <v>21835</v>
      </c>
      <c r="F1439" s="8">
        <v>2</v>
      </c>
      <c r="G1439" s="8" t="b">
        <f>IF(FACT_REVIEWS[[#This Row],[ProductRate]] &gt;= 4, TRUE, FALSE)</f>
        <v>0</v>
      </c>
    </row>
    <row r="1440" spans="1:7" x14ac:dyDescent="0.3">
      <c r="A1440" s="8">
        <v>4438</v>
      </c>
      <c r="B1440" s="8">
        <v>10238</v>
      </c>
      <c r="C1440" s="8">
        <v>250</v>
      </c>
      <c r="D1440" s="10">
        <v>45462</v>
      </c>
      <c r="E1440" s="8" t="s">
        <v>4662</v>
      </c>
      <c r="F1440" s="8">
        <v>3</v>
      </c>
      <c r="G1440" s="8" t="b">
        <f>IF(FACT_REVIEWS[[#This Row],[ProductRate]] &gt;= 4, TRUE, FALSE)</f>
        <v>0</v>
      </c>
    </row>
    <row r="1441" spans="1:7" x14ac:dyDescent="0.3">
      <c r="A1441" s="8">
        <v>4439</v>
      </c>
      <c r="B1441" s="8">
        <v>10238</v>
      </c>
      <c r="C1441" s="8">
        <v>242</v>
      </c>
      <c r="D1441" s="10">
        <v>45536</v>
      </c>
      <c r="E1441" s="8" t="s">
        <v>21836</v>
      </c>
      <c r="F1441" s="8">
        <v>1</v>
      </c>
      <c r="G1441" s="8" t="b">
        <f>IF(FACT_REVIEWS[[#This Row],[ProductRate]] &gt;= 4, TRUE, FALSE)</f>
        <v>0</v>
      </c>
    </row>
    <row r="1442" spans="1:7" x14ac:dyDescent="0.3">
      <c r="A1442" s="8">
        <v>4440</v>
      </c>
      <c r="B1442" s="8">
        <v>10801</v>
      </c>
      <c r="C1442" s="8">
        <v>209</v>
      </c>
      <c r="D1442" s="10">
        <v>45542</v>
      </c>
      <c r="E1442" s="8" t="s">
        <v>11773</v>
      </c>
      <c r="F1442" s="8">
        <v>2</v>
      </c>
      <c r="G1442" s="8" t="b">
        <f>IF(FACT_REVIEWS[[#This Row],[ProductRate]] &gt;= 4, TRUE, FALSE)</f>
        <v>0</v>
      </c>
    </row>
    <row r="1443" spans="1:7" x14ac:dyDescent="0.3">
      <c r="A1443" s="8">
        <v>4441</v>
      </c>
      <c r="B1443" s="8">
        <v>10801</v>
      </c>
      <c r="C1443" s="8">
        <v>274</v>
      </c>
      <c r="D1443" s="10">
        <v>45511</v>
      </c>
      <c r="E1443" s="8" t="s">
        <v>21837</v>
      </c>
      <c r="F1443" s="8">
        <v>4</v>
      </c>
      <c r="G1443" s="8" t="b">
        <f>IF(FACT_REVIEWS[[#This Row],[ProductRate]] &gt;= 4, TRUE, FALSE)</f>
        <v>1</v>
      </c>
    </row>
    <row r="1444" spans="1:7" x14ac:dyDescent="0.3">
      <c r="A1444" s="8">
        <v>4442</v>
      </c>
      <c r="B1444" s="8">
        <v>10704</v>
      </c>
      <c r="C1444" s="8">
        <v>225</v>
      </c>
      <c r="D1444" s="10">
        <v>45317</v>
      </c>
      <c r="E1444" s="8" t="s">
        <v>16220</v>
      </c>
      <c r="F1444" s="8">
        <v>3</v>
      </c>
      <c r="G1444" s="8" t="b">
        <f>IF(FACT_REVIEWS[[#This Row],[ProductRate]] &gt;= 4, TRUE, FALSE)</f>
        <v>0</v>
      </c>
    </row>
    <row r="1445" spans="1:7" x14ac:dyDescent="0.3">
      <c r="A1445" s="8">
        <v>4443</v>
      </c>
      <c r="B1445" s="8">
        <v>10526</v>
      </c>
      <c r="C1445" s="8">
        <v>256</v>
      </c>
      <c r="D1445" s="10">
        <v>45471</v>
      </c>
      <c r="E1445" s="8" t="s">
        <v>3719</v>
      </c>
      <c r="F1445" s="8">
        <v>1</v>
      </c>
      <c r="G1445" s="8" t="b">
        <f>IF(FACT_REVIEWS[[#This Row],[ProductRate]] &gt;= 4, TRUE, FALSE)</f>
        <v>0</v>
      </c>
    </row>
    <row r="1446" spans="1:7" x14ac:dyDescent="0.3">
      <c r="A1446" s="8">
        <v>4444</v>
      </c>
      <c r="B1446" s="8">
        <v>10153</v>
      </c>
      <c r="C1446" s="8">
        <v>285</v>
      </c>
      <c r="D1446" s="10">
        <v>45117</v>
      </c>
      <c r="E1446" s="8" t="s">
        <v>21838</v>
      </c>
      <c r="F1446" s="8">
        <v>3</v>
      </c>
      <c r="G1446" s="8" t="b">
        <f>IF(FACT_REVIEWS[[#This Row],[ProductRate]] &gt;= 4, TRUE, FALSE)</f>
        <v>0</v>
      </c>
    </row>
    <row r="1447" spans="1:7" x14ac:dyDescent="0.3">
      <c r="A1447" s="8">
        <v>4445</v>
      </c>
      <c r="B1447" s="8">
        <v>10305</v>
      </c>
      <c r="C1447" s="8">
        <v>268</v>
      </c>
      <c r="D1447" s="10">
        <v>45399</v>
      </c>
      <c r="E1447" s="8" t="s">
        <v>21839</v>
      </c>
      <c r="F1447" s="8">
        <v>5</v>
      </c>
      <c r="G1447" s="8" t="b">
        <f>IF(FACT_REVIEWS[[#This Row],[ProductRate]] &gt;= 4, TRUE, FALSE)</f>
        <v>1</v>
      </c>
    </row>
    <row r="1448" spans="1:7" x14ac:dyDescent="0.3">
      <c r="A1448" s="8">
        <v>4446</v>
      </c>
      <c r="B1448" s="8">
        <v>10359</v>
      </c>
      <c r="C1448" s="8">
        <v>234</v>
      </c>
      <c r="D1448" s="10">
        <v>45173</v>
      </c>
      <c r="E1448" s="8" t="s">
        <v>21840</v>
      </c>
      <c r="F1448" s="8">
        <v>2</v>
      </c>
      <c r="G1448" s="8" t="b">
        <f>IF(FACT_REVIEWS[[#This Row],[ProductRate]] &gt;= 4, TRUE, FALSE)</f>
        <v>0</v>
      </c>
    </row>
    <row r="1449" spans="1:7" x14ac:dyDescent="0.3">
      <c r="A1449" s="8">
        <v>4447</v>
      </c>
      <c r="B1449" s="8">
        <v>10128</v>
      </c>
      <c r="C1449" s="8">
        <v>224</v>
      </c>
      <c r="D1449" s="10">
        <v>45547</v>
      </c>
      <c r="E1449" s="8" t="s">
        <v>3252</v>
      </c>
      <c r="F1449" s="8">
        <v>3</v>
      </c>
      <c r="G1449" s="8" t="b">
        <f>IF(FACT_REVIEWS[[#This Row],[ProductRate]] &gt;= 4, TRUE, FALSE)</f>
        <v>0</v>
      </c>
    </row>
    <row r="1450" spans="1:7" x14ac:dyDescent="0.3">
      <c r="A1450" s="8">
        <v>4448</v>
      </c>
      <c r="B1450" s="8">
        <v>10128</v>
      </c>
      <c r="C1450" s="8">
        <v>216</v>
      </c>
      <c r="D1450" s="10">
        <v>45505</v>
      </c>
      <c r="E1450" s="8" t="s">
        <v>21841</v>
      </c>
      <c r="F1450" s="8">
        <v>1</v>
      </c>
      <c r="G1450" s="8" t="b">
        <f>IF(FACT_REVIEWS[[#This Row],[ProductRate]] &gt;= 4, TRUE, FALSE)</f>
        <v>0</v>
      </c>
    </row>
    <row r="1451" spans="1:7" x14ac:dyDescent="0.3">
      <c r="A1451" s="8">
        <v>4449</v>
      </c>
      <c r="B1451" s="8">
        <v>10279</v>
      </c>
      <c r="C1451" s="8">
        <v>286</v>
      </c>
      <c r="D1451" s="10">
        <v>45546</v>
      </c>
      <c r="E1451" s="8" t="s">
        <v>21842</v>
      </c>
      <c r="F1451" s="8">
        <v>5</v>
      </c>
      <c r="G1451" s="8" t="b">
        <f>IF(FACT_REVIEWS[[#This Row],[ProductRate]] &gt;= 4, TRUE, FALSE)</f>
        <v>1</v>
      </c>
    </row>
    <row r="1452" spans="1:7" x14ac:dyDescent="0.3">
      <c r="A1452" s="8">
        <v>4450</v>
      </c>
      <c r="B1452" s="8">
        <v>10279</v>
      </c>
      <c r="C1452" s="8">
        <v>256</v>
      </c>
      <c r="D1452" s="10">
        <v>45556</v>
      </c>
      <c r="E1452" s="8" t="s">
        <v>21843</v>
      </c>
      <c r="F1452" s="8">
        <v>3</v>
      </c>
      <c r="G1452" s="8" t="b">
        <f>IF(FACT_REVIEWS[[#This Row],[ProductRate]] &gt;= 4, TRUE, FALSE)</f>
        <v>0</v>
      </c>
    </row>
    <row r="1453" spans="1:7" x14ac:dyDescent="0.3">
      <c r="A1453" s="8">
        <v>4451</v>
      </c>
      <c r="B1453" s="8">
        <v>10279</v>
      </c>
      <c r="C1453" s="8">
        <v>252</v>
      </c>
      <c r="D1453" s="10">
        <v>45515</v>
      </c>
      <c r="E1453" s="8" t="s">
        <v>21844</v>
      </c>
      <c r="F1453" s="8">
        <v>2</v>
      </c>
      <c r="G1453" s="8" t="b">
        <f>IF(FACT_REVIEWS[[#This Row],[ProductRate]] &gt;= 4, TRUE, FALSE)</f>
        <v>0</v>
      </c>
    </row>
    <row r="1454" spans="1:7" x14ac:dyDescent="0.3">
      <c r="A1454" s="8">
        <v>4452</v>
      </c>
      <c r="B1454" s="8">
        <v>10575</v>
      </c>
      <c r="C1454" s="8">
        <v>259</v>
      </c>
      <c r="D1454" s="10">
        <v>45231</v>
      </c>
      <c r="E1454" s="8" t="s">
        <v>21845</v>
      </c>
      <c r="F1454" s="8">
        <v>2</v>
      </c>
      <c r="G1454" s="8" t="b">
        <f>IF(FACT_REVIEWS[[#This Row],[ProductRate]] &gt;= 4, TRUE, FALSE)</f>
        <v>0</v>
      </c>
    </row>
    <row r="1455" spans="1:7" x14ac:dyDescent="0.3">
      <c r="A1455" s="8">
        <v>4453</v>
      </c>
      <c r="B1455" s="8">
        <v>10575</v>
      </c>
      <c r="C1455" s="8">
        <v>242</v>
      </c>
      <c r="D1455" s="10">
        <v>45052</v>
      </c>
      <c r="E1455" s="8" t="s">
        <v>4474</v>
      </c>
      <c r="F1455" s="8">
        <v>5</v>
      </c>
      <c r="G1455" s="8" t="b">
        <f>IF(FACT_REVIEWS[[#This Row],[ProductRate]] &gt;= 4, TRUE, FALSE)</f>
        <v>1</v>
      </c>
    </row>
    <row r="1456" spans="1:7" x14ac:dyDescent="0.3">
      <c r="A1456" s="8">
        <v>4454</v>
      </c>
      <c r="B1456" s="8">
        <v>10314</v>
      </c>
      <c r="C1456" s="8">
        <v>299</v>
      </c>
      <c r="D1456" s="10">
        <v>45155</v>
      </c>
      <c r="E1456" s="8" t="s">
        <v>13383</v>
      </c>
      <c r="F1456" s="8">
        <v>1</v>
      </c>
      <c r="G1456" s="8" t="b">
        <f>IF(FACT_REVIEWS[[#This Row],[ProductRate]] &gt;= 4, TRUE, FALSE)</f>
        <v>0</v>
      </c>
    </row>
    <row r="1457" spans="1:7" x14ac:dyDescent="0.3">
      <c r="A1457" s="8">
        <v>4455</v>
      </c>
      <c r="B1457" s="8">
        <v>10314</v>
      </c>
      <c r="C1457" s="8">
        <v>237</v>
      </c>
      <c r="D1457" s="10">
        <v>45376</v>
      </c>
      <c r="E1457" s="8" t="s">
        <v>19444</v>
      </c>
      <c r="F1457" s="8">
        <v>3</v>
      </c>
      <c r="G1457" s="8" t="b">
        <f>IF(FACT_REVIEWS[[#This Row],[ProductRate]] &gt;= 4, TRUE, FALSE)</f>
        <v>0</v>
      </c>
    </row>
    <row r="1458" spans="1:7" x14ac:dyDescent="0.3">
      <c r="A1458" s="8">
        <v>4456</v>
      </c>
      <c r="B1458" s="8">
        <v>10314</v>
      </c>
      <c r="C1458" s="8">
        <v>286</v>
      </c>
      <c r="D1458" s="10">
        <v>45549</v>
      </c>
      <c r="E1458" s="8" t="s">
        <v>21846</v>
      </c>
      <c r="F1458" s="8">
        <v>2</v>
      </c>
      <c r="G1458" s="8" t="b">
        <f>IF(FACT_REVIEWS[[#This Row],[ProductRate]] &gt;= 4, TRUE, FALSE)</f>
        <v>0</v>
      </c>
    </row>
    <row r="1459" spans="1:7" x14ac:dyDescent="0.3">
      <c r="A1459" s="8">
        <v>4457</v>
      </c>
      <c r="B1459" s="8">
        <v>10545</v>
      </c>
      <c r="C1459" s="8">
        <v>285</v>
      </c>
      <c r="D1459" s="10">
        <v>45031</v>
      </c>
      <c r="E1459" s="8" t="s">
        <v>21847</v>
      </c>
      <c r="F1459" s="8">
        <v>5</v>
      </c>
      <c r="G1459" s="8" t="b">
        <f>IF(FACT_REVIEWS[[#This Row],[ProductRate]] &gt;= 4, TRUE, FALSE)</f>
        <v>1</v>
      </c>
    </row>
    <row r="1460" spans="1:7" x14ac:dyDescent="0.3">
      <c r="A1460" s="8">
        <v>4458</v>
      </c>
      <c r="B1460" s="8">
        <v>10322</v>
      </c>
      <c r="C1460" s="8">
        <v>266</v>
      </c>
      <c r="D1460" s="10">
        <v>45280</v>
      </c>
      <c r="E1460" s="8" t="s">
        <v>21848</v>
      </c>
      <c r="F1460" s="8">
        <v>5</v>
      </c>
      <c r="G1460" s="8" t="b">
        <f>IF(FACT_REVIEWS[[#This Row],[ProductRate]] &gt;= 4, TRUE, FALSE)</f>
        <v>1</v>
      </c>
    </row>
    <row r="1461" spans="1:7" x14ac:dyDescent="0.3">
      <c r="A1461" s="8">
        <v>4459</v>
      </c>
      <c r="B1461" s="8">
        <v>10475</v>
      </c>
      <c r="C1461" s="8">
        <v>280</v>
      </c>
      <c r="D1461" s="10">
        <v>45499</v>
      </c>
      <c r="E1461" s="8" t="s">
        <v>21849</v>
      </c>
      <c r="F1461" s="8">
        <v>4</v>
      </c>
      <c r="G1461" s="8" t="b">
        <f>IF(FACT_REVIEWS[[#This Row],[ProductRate]] &gt;= 4, TRUE, FALSE)</f>
        <v>1</v>
      </c>
    </row>
    <row r="1462" spans="1:7" x14ac:dyDescent="0.3">
      <c r="A1462" s="8">
        <v>4460</v>
      </c>
      <c r="B1462" s="8">
        <v>10475</v>
      </c>
      <c r="C1462" s="8">
        <v>284</v>
      </c>
      <c r="D1462" s="10">
        <v>45493</v>
      </c>
      <c r="E1462" s="8" t="s">
        <v>3503</v>
      </c>
      <c r="F1462" s="8">
        <v>1</v>
      </c>
      <c r="G1462" s="8" t="b">
        <f>IF(FACT_REVIEWS[[#This Row],[ProductRate]] &gt;= 4, TRUE, FALSE)</f>
        <v>0</v>
      </c>
    </row>
    <row r="1463" spans="1:7" x14ac:dyDescent="0.3">
      <c r="A1463" s="8">
        <v>4461</v>
      </c>
      <c r="B1463" s="8">
        <v>10611</v>
      </c>
      <c r="C1463" s="8">
        <v>274</v>
      </c>
      <c r="D1463" s="10">
        <v>45558</v>
      </c>
      <c r="E1463" s="8" t="s">
        <v>21850</v>
      </c>
      <c r="F1463" s="8">
        <v>2</v>
      </c>
      <c r="G1463" s="8" t="b">
        <f>IF(FACT_REVIEWS[[#This Row],[ProductRate]] &gt;= 4, TRUE, FALSE)</f>
        <v>0</v>
      </c>
    </row>
    <row r="1464" spans="1:7" x14ac:dyDescent="0.3">
      <c r="A1464" s="8">
        <v>4462</v>
      </c>
      <c r="B1464" s="8">
        <v>10611</v>
      </c>
      <c r="C1464" s="8">
        <v>290</v>
      </c>
      <c r="D1464" s="10">
        <v>45547</v>
      </c>
      <c r="E1464" s="8" t="s">
        <v>21851</v>
      </c>
      <c r="F1464" s="8">
        <v>1</v>
      </c>
      <c r="G1464" s="8" t="b">
        <f>IF(FACT_REVIEWS[[#This Row],[ProductRate]] &gt;= 4, TRUE, FALSE)</f>
        <v>0</v>
      </c>
    </row>
    <row r="1465" spans="1:7" x14ac:dyDescent="0.3">
      <c r="A1465" s="8">
        <v>4463</v>
      </c>
      <c r="B1465" s="8">
        <v>10193</v>
      </c>
      <c r="C1465" s="8">
        <v>288</v>
      </c>
      <c r="D1465" s="10">
        <v>45100</v>
      </c>
      <c r="E1465" s="8" t="s">
        <v>4200</v>
      </c>
      <c r="F1465" s="8">
        <v>3</v>
      </c>
      <c r="G1465" s="8" t="b">
        <f>IF(FACT_REVIEWS[[#This Row],[ProductRate]] &gt;= 4, TRUE, FALSE)</f>
        <v>0</v>
      </c>
    </row>
    <row r="1466" spans="1:7" x14ac:dyDescent="0.3">
      <c r="A1466" s="8">
        <v>4464</v>
      </c>
      <c r="B1466" s="8">
        <v>10193</v>
      </c>
      <c r="C1466" s="8">
        <v>296</v>
      </c>
      <c r="D1466" s="10">
        <v>45014</v>
      </c>
      <c r="E1466" s="8" t="s">
        <v>21852</v>
      </c>
      <c r="F1466" s="8">
        <v>1</v>
      </c>
      <c r="G1466" s="8" t="b">
        <f>IF(FACT_REVIEWS[[#This Row],[ProductRate]] &gt;= 4, TRUE, FALSE)</f>
        <v>0</v>
      </c>
    </row>
    <row r="1467" spans="1:7" x14ac:dyDescent="0.3">
      <c r="A1467" s="8">
        <v>4465</v>
      </c>
      <c r="B1467" s="8">
        <v>10193</v>
      </c>
      <c r="C1467" s="8">
        <v>297</v>
      </c>
      <c r="D1467" s="10">
        <v>45560</v>
      </c>
      <c r="E1467" s="8" t="s">
        <v>13093</v>
      </c>
      <c r="F1467" s="8">
        <v>3</v>
      </c>
      <c r="G1467" s="8" t="b">
        <f>IF(FACT_REVIEWS[[#This Row],[ProductRate]] &gt;= 4, TRUE, FALSE)</f>
        <v>0</v>
      </c>
    </row>
    <row r="1468" spans="1:7" x14ac:dyDescent="0.3">
      <c r="A1468" s="8">
        <v>4466</v>
      </c>
      <c r="B1468" s="8">
        <v>10634</v>
      </c>
      <c r="C1468" s="8">
        <v>265</v>
      </c>
      <c r="D1468" s="10">
        <v>45531</v>
      </c>
      <c r="E1468" s="8" t="s">
        <v>11416</v>
      </c>
      <c r="F1468" s="8">
        <v>2</v>
      </c>
      <c r="G1468" s="8" t="b">
        <f>IF(FACT_REVIEWS[[#This Row],[ProductRate]] &gt;= 4, TRUE, FALSE)</f>
        <v>0</v>
      </c>
    </row>
    <row r="1469" spans="1:7" x14ac:dyDescent="0.3">
      <c r="A1469" s="8">
        <v>4467</v>
      </c>
      <c r="B1469" s="8">
        <v>10634</v>
      </c>
      <c r="C1469" s="8">
        <v>241</v>
      </c>
      <c r="D1469" s="10">
        <v>45549</v>
      </c>
      <c r="E1469" s="8" t="s">
        <v>4100</v>
      </c>
      <c r="F1469" s="8">
        <v>5</v>
      </c>
      <c r="G1469" s="8" t="b">
        <f>IF(FACT_REVIEWS[[#This Row],[ProductRate]] &gt;= 4, TRUE, FALSE)</f>
        <v>1</v>
      </c>
    </row>
    <row r="1470" spans="1:7" x14ac:dyDescent="0.3">
      <c r="A1470" s="8">
        <v>4468</v>
      </c>
      <c r="B1470" s="8">
        <v>10244</v>
      </c>
      <c r="C1470" s="8">
        <v>270</v>
      </c>
      <c r="D1470" s="10">
        <v>45555</v>
      </c>
      <c r="E1470" s="8" t="s">
        <v>21853</v>
      </c>
      <c r="F1470" s="8">
        <v>5</v>
      </c>
      <c r="G1470" s="8" t="b">
        <f>IF(FACT_REVIEWS[[#This Row],[ProductRate]] &gt;= 4, TRUE, FALSE)</f>
        <v>1</v>
      </c>
    </row>
    <row r="1471" spans="1:7" x14ac:dyDescent="0.3">
      <c r="A1471" s="8">
        <v>4469</v>
      </c>
      <c r="B1471" s="8">
        <v>10080</v>
      </c>
      <c r="C1471" s="8">
        <v>238</v>
      </c>
      <c r="D1471" s="10">
        <v>45490</v>
      </c>
      <c r="E1471" s="8" t="s">
        <v>21854</v>
      </c>
      <c r="F1471" s="8">
        <v>2</v>
      </c>
      <c r="G1471" s="8" t="b">
        <f>IF(FACT_REVIEWS[[#This Row],[ProductRate]] &gt;= 4, TRUE, FALSE)</f>
        <v>0</v>
      </c>
    </row>
    <row r="1472" spans="1:7" x14ac:dyDescent="0.3">
      <c r="A1472" s="8">
        <v>4470</v>
      </c>
      <c r="B1472" s="8">
        <v>10214</v>
      </c>
      <c r="C1472" s="8">
        <v>233</v>
      </c>
      <c r="D1472" s="10">
        <v>45556</v>
      </c>
      <c r="E1472" s="8" t="s">
        <v>3668</v>
      </c>
      <c r="F1472" s="8">
        <v>4</v>
      </c>
      <c r="G1472" s="8" t="b">
        <f>IF(FACT_REVIEWS[[#This Row],[ProductRate]] &gt;= 4, TRUE, FALSE)</f>
        <v>1</v>
      </c>
    </row>
    <row r="1473" spans="1:7" x14ac:dyDescent="0.3">
      <c r="A1473" s="8">
        <v>4471</v>
      </c>
      <c r="B1473" s="8">
        <v>10623</v>
      </c>
      <c r="C1473" s="8">
        <v>263</v>
      </c>
      <c r="D1473" s="10">
        <v>45556</v>
      </c>
      <c r="E1473" s="8" t="s">
        <v>20086</v>
      </c>
      <c r="F1473" s="8">
        <v>3</v>
      </c>
      <c r="G1473" s="8" t="b">
        <f>IF(FACT_REVIEWS[[#This Row],[ProductRate]] &gt;= 4, TRUE, FALSE)</f>
        <v>0</v>
      </c>
    </row>
    <row r="1474" spans="1:7" x14ac:dyDescent="0.3">
      <c r="A1474" s="8">
        <v>4472</v>
      </c>
      <c r="B1474" s="8">
        <v>10033</v>
      </c>
      <c r="C1474" s="8">
        <v>284</v>
      </c>
      <c r="D1474" s="10">
        <v>45528</v>
      </c>
      <c r="E1474" s="8" t="s">
        <v>21855</v>
      </c>
      <c r="F1474" s="8">
        <v>3</v>
      </c>
      <c r="G1474" s="8" t="b">
        <f>IF(FACT_REVIEWS[[#This Row],[ProductRate]] &gt;= 4, TRUE, FALSE)</f>
        <v>0</v>
      </c>
    </row>
    <row r="1475" spans="1:7" x14ac:dyDescent="0.3">
      <c r="A1475" s="8">
        <v>4473</v>
      </c>
      <c r="B1475" s="8">
        <v>10033</v>
      </c>
      <c r="C1475" s="8">
        <v>296</v>
      </c>
      <c r="D1475" s="10">
        <v>45484</v>
      </c>
      <c r="E1475" s="8" t="s">
        <v>21856</v>
      </c>
      <c r="F1475" s="8">
        <v>3</v>
      </c>
      <c r="G1475" s="8" t="b">
        <f>IF(FACT_REVIEWS[[#This Row],[ProductRate]] &gt;= 4, TRUE, FALSE)</f>
        <v>0</v>
      </c>
    </row>
    <row r="1476" spans="1:7" x14ac:dyDescent="0.3">
      <c r="A1476" s="8">
        <v>4474</v>
      </c>
      <c r="B1476" s="8">
        <v>10033</v>
      </c>
      <c r="C1476" s="8">
        <v>250</v>
      </c>
      <c r="D1476" s="10">
        <v>44983</v>
      </c>
      <c r="E1476" s="8" t="s">
        <v>21857</v>
      </c>
      <c r="F1476" s="8">
        <v>1</v>
      </c>
      <c r="G1476" s="8" t="b">
        <f>IF(FACT_REVIEWS[[#This Row],[ProductRate]] &gt;= 4, TRUE, FALSE)</f>
        <v>0</v>
      </c>
    </row>
    <row r="1477" spans="1:7" x14ac:dyDescent="0.3">
      <c r="A1477" s="8">
        <v>4475</v>
      </c>
      <c r="B1477" s="8">
        <v>10425</v>
      </c>
      <c r="C1477" s="8">
        <v>249</v>
      </c>
      <c r="D1477" s="10">
        <v>45314</v>
      </c>
      <c r="E1477" s="8" t="s">
        <v>3868</v>
      </c>
      <c r="F1477" s="8">
        <v>4</v>
      </c>
      <c r="G1477" s="8" t="b">
        <f>IF(FACT_REVIEWS[[#This Row],[ProductRate]] &gt;= 4, TRUE, FALSE)</f>
        <v>1</v>
      </c>
    </row>
    <row r="1478" spans="1:7" x14ac:dyDescent="0.3">
      <c r="A1478" s="8">
        <v>4476</v>
      </c>
      <c r="B1478" s="8">
        <v>10425</v>
      </c>
      <c r="C1478" s="8">
        <v>223</v>
      </c>
      <c r="D1478" s="10">
        <v>45385</v>
      </c>
      <c r="E1478" s="8" t="s">
        <v>21858</v>
      </c>
      <c r="F1478" s="8">
        <v>5</v>
      </c>
      <c r="G1478" s="8" t="b">
        <f>IF(FACT_REVIEWS[[#This Row],[ProductRate]] &gt;= 4, TRUE, FALSE)</f>
        <v>1</v>
      </c>
    </row>
    <row r="1479" spans="1:7" x14ac:dyDescent="0.3">
      <c r="A1479" s="8">
        <v>4477</v>
      </c>
      <c r="B1479" s="8">
        <v>10425</v>
      </c>
      <c r="C1479" s="8">
        <v>283</v>
      </c>
      <c r="D1479" s="10">
        <v>45056</v>
      </c>
      <c r="E1479" s="8" t="s">
        <v>21859</v>
      </c>
      <c r="F1479" s="8">
        <v>1</v>
      </c>
      <c r="G1479" s="8" t="b">
        <f>IF(FACT_REVIEWS[[#This Row],[ProductRate]] &gt;= 4, TRUE, FALSE)</f>
        <v>0</v>
      </c>
    </row>
    <row r="1480" spans="1:7" x14ac:dyDescent="0.3">
      <c r="A1480" s="8">
        <v>4478</v>
      </c>
      <c r="B1480" s="8">
        <v>10429</v>
      </c>
      <c r="C1480" s="8">
        <v>222</v>
      </c>
      <c r="D1480" s="10">
        <v>45448</v>
      </c>
      <c r="E1480" s="8" t="s">
        <v>21860</v>
      </c>
      <c r="F1480" s="8">
        <v>1</v>
      </c>
      <c r="G1480" s="8" t="b">
        <f>IF(FACT_REVIEWS[[#This Row],[ProductRate]] &gt;= 4, TRUE, FALSE)</f>
        <v>0</v>
      </c>
    </row>
    <row r="1481" spans="1:7" x14ac:dyDescent="0.3">
      <c r="A1481" s="8">
        <v>4479</v>
      </c>
      <c r="B1481" s="8">
        <v>10429</v>
      </c>
      <c r="C1481" s="8">
        <v>201</v>
      </c>
      <c r="D1481" s="10">
        <v>45513</v>
      </c>
      <c r="E1481" s="8" t="s">
        <v>21861</v>
      </c>
      <c r="F1481" s="8">
        <v>3</v>
      </c>
      <c r="G1481" s="8" t="b">
        <f>IF(FACT_REVIEWS[[#This Row],[ProductRate]] &gt;= 4, TRUE, FALSE)</f>
        <v>0</v>
      </c>
    </row>
    <row r="1482" spans="1:7" x14ac:dyDescent="0.3">
      <c r="A1482" s="8">
        <v>4480</v>
      </c>
      <c r="B1482" s="8">
        <v>10039</v>
      </c>
      <c r="C1482" s="8">
        <v>293</v>
      </c>
      <c r="D1482" s="10">
        <v>45511</v>
      </c>
      <c r="E1482" s="8" t="s">
        <v>21862</v>
      </c>
      <c r="F1482" s="8">
        <v>1</v>
      </c>
      <c r="G1482" s="8" t="b">
        <f>IF(FACT_REVIEWS[[#This Row],[ProductRate]] &gt;= 4, TRUE, FALSE)</f>
        <v>0</v>
      </c>
    </row>
    <row r="1483" spans="1:7" x14ac:dyDescent="0.3">
      <c r="A1483" s="8">
        <v>4481</v>
      </c>
      <c r="B1483" s="8">
        <v>10291</v>
      </c>
      <c r="C1483" s="8">
        <v>222</v>
      </c>
      <c r="D1483" s="10">
        <v>45515</v>
      </c>
      <c r="E1483" s="8" t="s">
        <v>21863</v>
      </c>
      <c r="F1483" s="8">
        <v>1</v>
      </c>
      <c r="G1483" s="8" t="b">
        <f>IF(FACT_REVIEWS[[#This Row],[ProductRate]] &gt;= 4, TRUE, FALSE)</f>
        <v>0</v>
      </c>
    </row>
    <row r="1484" spans="1:7" x14ac:dyDescent="0.3">
      <c r="A1484" s="8">
        <v>4482</v>
      </c>
      <c r="B1484" s="8">
        <v>10291</v>
      </c>
      <c r="C1484" s="8">
        <v>295</v>
      </c>
      <c r="D1484" s="10">
        <v>45543</v>
      </c>
      <c r="E1484" s="8" t="s">
        <v>21864</v>
      </c>
      <c r="F1484" s="8">
        <v>2</v>
      </c>
      <c r="G1484" s="8" t="b">
        <f>IF(FACT_REVIEWS[[#This Row],[ProductRate]] &gt;= 4, TRUE, FALSE)</f>
        <v>0</v>
      </c>
    </row>
    <row r="1485" spans="1:7" x14ac:dyDescent="0.3">
      <c r="A1485" s="8">
        <v>4483</v>
      </c>
      <c r="B1485" s="8">
        <v>10291</v>
      </c>
      <c r="C1485" s="8">
        <v>238</v>
      </c>
      <c r="D1485" s="10">
        <v>45501</v>
      </c>
      <c r="E1485" s="8" t="s">
        <v>17587</v>
      </c>
      <c r="F1485" s="8">
        <v>1</v>
      </c>
      <c r="G1485" s="8" t="b">
        <f>IF(FACT_REVIEWS[[#This Row],[ProductRate]] &gt;= 4, TRUE, FALSE)</f>
        <v>0</v>
      </c>
    </row>
    <row r="1486" spans="1:7" x14ac:dyDescent="0.3">
      <c r="A1486" s="8">
        <v>4484</v>
      </c>
      <c r="B1486" s="8">
        <v>10291</v>
      </c>
      <c r="C1486" s="8">
        <v>249</v>
      </c>
      <c r="D1486" s="10">
        <v>45552</v>
      </c>
      <c r="E1486" s="8" t="s">
        <v>21865</v>
      </c>
      <c r="F1486" s="8">
        <v>3</v>
      </c>
      <c r="G1486" s="8" t="b">
        <f>IF(FACT_REVIEWS[[#This Row],[ProductRate]] &gt;= 4, TRUE, FALSE)</f>
        <v>0</v>
      </c>
    </row>
    <row r="1487" spans="1:7" x14ac:dyDescent="0.3">
      <c r="A1487" s="8">
        <v>4485</v>
      </c>
      <c r="B1487" s="8">
        <v>10827</v>
      </c>
      <c r="C1487" s="8">
        <v>287</v>
      </c>
      <c r="D1487" s="10">
        <v>45553</v>
      </c>
      <c r="E1487" s="8" t="s">
        <v>21866</v>
      </c>
      <c r="F1487" s="8">
        <v>4</v>
      </c>
      <c r="G1487" s="8" t="b">
        <f>IF(FACT_REVIEWS[[#This Row],[ProductRate]] &gt;= 4, TRUE, FALSE)</f>
        <v>1</v>
      </c>
    </row>
    <row r="1488" spans="1:7" x14ac:dyDescent="0.3">
      <c r="A1488" s="8">
        <v>4486</v>
      </c>
      <c r="B1488" s="8">
        <v>10733</v>
      </c>
      <c r="C1488" s="8">
        <v>254</v>
      </c>
      <c r="D1488" s="10">
        <v>45472</v>
      </c>
      <c r="E1488" s="8" t="s">
        <v>21867</v>
      </c>
      <c r="F1488" s="8">
        <v>4</v>
      </c>
      <c r="G1488" s="8" t="b">
        <f>IF(FACT_REVIEWS[[#This Row],[ProductRate]] &gt;= 4, TRUE, FALSE)</f>
        <v>1</v>
      </c>
    </row>
    <row r="1489" spans="1:7" x14ac:dyDescent="0.3">
      <c r="A1489" s="8">
        <v>4487</v>
      </c>
      <c r="B1489" s="8">
        <v>10733</v>
      </c>
      <c r="C1489" s="8">
        <v>294</v>
      </c>
      <c r="D1489" s="10">
        <v>45511</v>
      </c>
      <c r="E1489" s="8" t="s">
        <v>15559</v>
      </c>
      <c r="F1489" s="8">
        <v>4</v>
      </c>
      <c r="G1489" s="8" t="b">
        <f>IF(FACT_REVIEWS[[#This Row],[ProductRate]] &gt;= 4, TRUE, FALSE)</f>
        <v>1</v>
      </c>
    </row>
    <row r="1490" spans="1:7" x14ac:dyDescent="0.3">
      <c r="A1490" s="8">
        <v>4488</v>
      </c>
      <c r="B1490" s="8">
        <v>10733</v>
      </c>
      <c r="C1490" s="8">
        <v>232</v>
      </c>
      <c r="D1490" s="10">
        <v>45558</v>
      </c>
      <c r="E1490" s="8" t="s">
        <v>21868</v>
      </c>
      <c r="F1490" s="8">
        <v>5</v>
      </c>
      <c r="G1490" s="8" t="b">
        <f>IF(FACT_REVIEWS[[#This Row],[ProductRate]] &gt;= 4, TRUE, FALSE)</f>
        <v>1</v>
      </c>
    </row>
    <row r="1491" spans="1:7" x14ac:dyDescent="0.3">
      <c r="A1491" s="8">
        <v>4489</v>
      </c>
      <c r="B1491" s="8">
        <v>10453</v>
      </c>
      <c r="C1491" s="8">
        <v>257</v>
      </c>
      <c r="D1491" s="10">
        <v>45352</v>
      </c>
      <c r="E1491" s="8" t="s">
        <v>21869</v>
      </c>
      <c r="F1491" s="8">
        <v>1</v>
      </c>
      <c r="G1491" s="8" t="b">
        <f>IF(FACT_REVIEWS[[#This Row],[ProductRate]] &gt;= 4, TRUE, FALSE)</f>
        <v>0</v>
      </c>
    </row>
    <row r="1492" spans="1:7" x14ac:dyDescent="0.3">
      <c r="A1492" s="8">
        <v>4490</v>
      </c>
      <c r="B1492" s="8">
        <v>10755</v>
      </c>
      <c r="C1492" s="8">
        <v>259</v>
      </c>
      <c r="D1492" s="10">
        <v>45183</v>
      </c>
      <c r="E1492" s="8" t="s">
        <v>21870</v>
      </c>
      <c r="F1492" s="8">
        <v>1</v>
      </c>
      <c r="G1492" s="8" t="b">
        <f>IF(FACT_REVIEWS[[#This Row],[ProductRate]] &gt;= 4, TRUE, FALSE)</f>
        <v>0</v>
      </c>
    </row>
    <row r="1493" spans="1:7" x14ac:dyDescent="0.3">
      <c r="A1493" s="8">
        <v>4491</v>
      </c>
      <c r="B1493" s="8">
        <v>10190</v>
      </c>
      <c r="C1493" s="8">
        <v>276</v>
      </c>
      <c r="D1493" s="10">
        <v>45321</v>
      </c>
      <c r="E1493" s="8" t="s">
        <v>21871</v>
      </c>
      <c r="F1493" s="8">
        <v>4</v>
      </c>
      <c r="G1493" s="8" t="b">
        <f>IF(FACT_REVIEWS[[#This Row],[ProductRate]] &gt;= 4, TRUE, FALSE)</f>
        <v>1</v>
      </c>
    </row>
    <row r="1494" spans="1:7" x14ac:dyDescent="0.3">
      <c r="A1494" s="8">
        <v>4492</v>
      </c>
      <c r="B1494" s="8">
        <v>10190</v>
      </c>
      <c r="C1494" s="8">
        <v>251</v>
      </c>
      <c r="D1494" s="10">
        <v>44967</v>
      </c>
      <c r="E1494" s="8" t="s">
        <v>21872</v>
      </c>
      <c r="F1494" s="8">
        <v>1</v>
      </c>
      <c r="G1494" s="8" t="b">
        <f>IF(FACT_REVIEWS[[#This Row],[ProductRate]] &gt;= 4, TRUE, FALSE)</f>
        <v>0</v>
      </c>
    </row>
    <row r="1495" spans="1:7" x14ac:dyDescent="0.3">
      <c r="A1495" s="8">
        <v>4493</v>
      </c>
      <c r="B1495" s="8">
        <v>10071</v>
      </c>
      <c r="C1495" s="8">
        <v>200</v>
      </c>
      <c r="D1495" s="10">
        <v>45495</v>
      </c>
      <c r="E1495" s="8" t="s">
        <v>3352</v>
      </c>
      <c r="F1495" s="8">
        <v>3</v>
      </c>
      <c r="G1495" s="8" t="b">
        <f>IF(FACT_REVIEWS[[#This Row],[ProductRate]] &gt;= 4, TRUE, FALSE)</f>
        <v>0</v>
      </c>
    </row>
    <row r="1496" spans="1:7" x14ac:dyDescent="0.3">
      <c r="A1496" s="8">
        <v>4494</v>
      </c>
      <c r="B1496" s="8">
        <v>10951</v>
      </c>
      <c r="C1496" s="8">
        <v>242</v>
      </c>
      <c r="D1496" s="10">
        <v>45411</v>
      </c>
      <c r="E1496" s="8" t="s">
        <v>21873</v>
      </c>
      <c r="F1496" s="8">
        <v>4</v>
      </c>
      <c r="G1496" s="8" t="b">
        <f>IF(FACT_REVIEWS[[#This Row],[ProductRate]] &gt;= 4, TRUE, FALSE)</f>
        <v>1</v>
      </c>
    </row>
    <row r="1497" spans="1:7" x14ac:dyDescent="0.3">
      <c r="A1497" s="8">
        <v>4495</v>
      </c>
      <c r="B1497" s="8">
        <v>10951</v>
      </c>
      <c r="C1497" s="8">
        <v>210</v>
      </c>
      <c r="D1497" s="10">
        <v>45339</v>
      </c>
      <c r="E1497" s="8" t="s">
        <v>21874</v>
      </c>
      <c r="F1497" s="8">
        <v>1</v>
      </c>
      <c r="G1497" s="8" t="b">
        <f>IF(FACT_REVIEWS[[#This Row],[ProductRate]] &gt;= 4, TRUE, FALSE)</f>
        <v>0</v>
      </c>
    </row>
    <row r="1498" spans="1:7" x14ac:dyDescent="0.3">
      <c r="A1498" s="8">
        <v>4496</v>
      </c>
      <c r="B1498" s="8">
        <v>10072</v>
      </c>
      <c r="C1498" s="8">
        <v>268</v>
      </c>
      <c r="D1498" s="10">
        <v>45538</v>
      </c>
      <c r="E1498" s="8" t="s">
        <v>21875</v>
      </c>
      <c r="F1498" s="8">
        <v>2</v>
      </c>
      <c r="G1498" s="8" t="b">
        <f>IF(FACT_REVIEWS[[#This Row],[ProductRate]] &gt;= 4, TRUE, FALSE)</f>
        <v>0</v>
      </c>
    </row>
    <row r="1499" spans="1:7" x14ac:dyDescent="0.3">
      <c r="A1499" s="8">
        <v>4497</v>
      </c>
      <c r="B1499" s="8">
        <v>10072</v>
      </c>
      <c r="C1499" s="8">
        <v>217</v>
      </c>
      <c r="D1499" s="10">
        <v>45560</v>
      </c>
      <c r="E1499" s="8" t="s">
        <v>21876</v>
      </c>
      <c r="F1499" s="8">
        <v>1</v>
      </c>
      <c r="G1499" s="8" t="b">
        <f>IF(FACT_REVIEWS[[#This Row],[ProductRate]] &gt;= 4, TRUE, FALSE)</f>
        <v>0</v>
      </c>
    </row>
    <row r="1500" spans="1:7" x14ac:dyDescent="0.3">
      <c r="A1500" s="8">
        <v>4498</v>
      </c>
      <c r="B1500" s="8">
        <v>10070</v>
      </c>
      <c r="C1500" s="8">
        <v>254</v>
      </c>
      <c r="D1500" s="10">
        <v>45430</v>
      </c>
      <c r="E1500" s="8" t="s">
        <v>21877</v>
      </c>
      <c r="F1500" s="8">
        <v>3</v>
      </c>
      <c r="G1500" s="8" t="b">
        <f>IF(FACT_REVIEWS[[#This Row],[ProductRate]] &gt;= 4, TRUE, FALSE)</f>
        <v>0</v>
      </c>
    </row>
    <row r="1501" spans="1:7" x14ac:dyDescent="0.3">
      <c r="A1501" s="8">
        <v>4499</v>
      </c>
      <c r="B1501" s="8">
        <v>10070</v>
      </c>
      <c r="C1501" s="8">
        <v>226</v>
      </c>
      <c r="D1501" s="10">
        <v>45235</v>
      </c>
      <c r="E1501" s="8" t="s">
        <v>4058</v>
      </c>
      <c r="F1501" s="8">
        <v>3</v>
      </c>
      <c r="G1501" s="8" t="b">
        <f>IF(FACT_REVIEWS[[#This Row],[ProductRate]] &gt;= 4, TRUE, FALSE)</f>
        <v>0</v>
      </c>
    </row>
    <row r="1502" spans="1:7" x14ac:dyDescent="0.3">
      <c r="A1502" s="8">
        <v>4500</v>
      </c>
      <c r="B1502" s="8">
        <v>10597</v>
      </c>
      <c r="C1502" s="8">
        <v>231</v>
      </c>
      <c r="D1502" s="10">
        <v>45551</v>
      </c>
      <c r="E1502" s="8" t="s">
        <v>21878</v>
      </c>
      <c r="F1502" s="8">
        <v>4</v>
      </c>
      <c r="G1502" s="8" t="b">
        <f>IF(FACT_REVIEWS[[#This Row],[ProductRate]] &gt;= 4, TRUE, FALSE)</f>
        <v>1</v>
      </c>
    </row>
    <row r="1503" spans="1:7" x14ac:dyDescent="0.3">
      <c r="A1503" s="8">
        <v>4501</v>
      </c>
      <c r="B1503" s="8">
        <v>10835</v>
      </c>
      <c r="C1503" s="8">
        <v>292</v>
      </c>
      <c r="D1503" s="10">
        <v>45344</v>
      </c>
      <c r="E1503" s="8" t="s">
        <v>21879</v>
      </c>
      <c r="F1503" s="8">
        <v>3</v>
      </c>
      <c r="G1503" s="8" t="b">
        <f>IF(FACT_REVIEWS[[#This Row],[ProductRate]] &gt;= 4, TRUE, FALSE)</f>
        <v>0</v>
      </c>
    </row>
    <row r="1504" spans="1:7" x14ac:dyDescent="0.3">
      <c r="A1504" s="8">
        <v>4502</v>
      </c>
      <c r="B1504" s="8">
        <v>10008</v>
      </c>
      <c r="C1504" s="8">
        <v>233</v>
      </c>
      <c r="D1504" s="10">
        <v>45105</v>
      </c>
      <c r="E1504" s="8" t="s">
        <v>21880</v>
      </c>
      <c r="F1504" s="8">
        <v>5</v>
      </c>
      <c r="G1504" s="8" t="b">
        <f>IF(FACT_REVIEWS[[#This Row],[ProductRate]] &gt;= 4, TRUE, FALSE)</f>
        <v>1</v>
      </c>
    </row>
    <row r="1505" spans="1:7" x14ac:dyDescent="0.3">
      <c r="A1505" s="8">
        <v>4503</v>
      </c>
      <c r="B1505" s="8">
        <v>10008</v>
      </c>
      <c r="C1505" s="8">
        <v>297</v>
      </c>
      <c r="D1505" s="10">
        <v>45189</v>
      </c>
      <c r="E1505" s="8" t="s">
        <v>21881</v>
      </c>
      <c r="F1505" s="8">
        <v>4</v>
      </c>
      <c r="G1505" s="8" t="b">
        <f>IF(FACT_REVIEWS[[#This Row],[ProductRate]] &gt;= 4, TRUE, FALSE)</f>
        <v>1</v>
      </c>
    </row>
    <row r="1506" spans="1:7" x14ac:dyDescent="0.3">
      <c r="A1506" s="8">
        <v>4504</v>
      </c>
      <c r="B1506" s="8">
        <v>10191</v>
      </c>
      <c r="C1506" s="8">
        <v>295</v>
      </c>
      <c r="D1506" s="10">
        <v>45529</v>
      </c>
      <c r="E1506" s="8" t="s">
        <v>21882</v>
      </c>
      <c r="F1506" s="8">
        <v>3</v>
      </c>
      <c r="G1506" s="8" t="b">
        <f>IF(FACT_REVIEWS[[#This Row],[ProductRate]] &gt;= 4, TRUE, FALSE)</f>
        <v>0</v>
      </c>
    </row>
    <row r="1507" spans="1:7" x14ac:dyDescent="0.3">
      <c r="A1507" s="8">
        <v>4505</v>
      </c>
      <c r="B1507" s="8">
        <v>10191</v>
      </c>
      <c r="C1507" s="8">
        <v>284</v>
      </c>
      <c r="D1507" s="10">
        <v>45329</v>
      </c>
      <c r="E1507" s="8" t="s">
        <v>21883</v>
      </c>
      <c r="F1507" s="8">
        <v>4</v>
      </c>
      <c r="G1507" s="8" t="b">
        <f>IF(FACT_REVIEWS[[#This Row],[ProductRate]] &gt;= 4, TRUE, FALSE)</f>
        <v>1</v>
      </c>
    </row>
    <row r="1508" spans="1:7" x14ac:dyDescent="0.3">
      <c r="A1508" s="8">
        <v>4506</v>
      </c>
      <c r="B1508" s="8">
        <v>10182</v>
      </c>
      <c r="C1508" s="8">
        <v>247</v>
      </c>
      <c r="D1508" s="10">
        <v>45558</v>
      </c>
      <c r="E1508" s="8" t="s">
        <v>21884</v>
      </c>
      <c r="F1508" s="8">
        <v>2</v>
      </c>
      <c r="G1508" s="8" t="b">
        <f>IF(FACT_REVIEWS[[#This Row],[ProductRate]] &gt;= 4, TRUE, FALSE)</f>
        <v>0</v>
      </c>
    </row>
    <row r="1509" spans="1:7" x14ac:dyDescent="0.3">
      <c r="A1509" s="8">
        <v>4507</v>
      </c>
      <c r="B1509" s="8">
        <v>10967</v>
      </c>
      <c r="C1509" s="8">
        <v>237</v>
      </c>
      <c r="D1509" s="10">
        <v>45430</v>
      </c>
      <c r="E1509" s="8" t="s">
        <v>21885</v>
      </c>
      <c r="F1509" s="8">
        <v>4</v>
      </c>
      <c r="G1509" s="8" t="b">
        <f>IF(FACT_REVIEWS[[#This Row],[ProductRate]] &gt;= 4, TRUE, FALSE)</f>
        <v>1</v>
      </c>
    </row>
    <row r="1510" spans="1:7" x14ac:dyDescent="0.3">
      <c r="A1510" s="8">
        <v>4508</v>
      </c>
      <c r="B1510" s="8">
        <v>10967</v>
      </c>
      <c r="C1510" s="8">
        <v>228</v>
      </c>
      <c r="D1510" s="10">
        <v>45559</v>
      </c>
      <c r="E1510" s="8" t="s">
        <v>21886</v>
      </c>
      <c r="F1510" s="8">
        <v>2</v>
      </c>
      <c r="G1510" s="8" t="b">
        <f>IF(FACT_REVIEWS[[#This Row],[ProductRate]] &gt;= 4, TRUE, FALSE)</f>
        <v>0</v>
      </c>
    </row>
    <row r="1511" spans="1:7" x14ac:dyDescent="0.3">
      <c r="A1511" s="8">
        <v>4509</v>
      </c>
      <c r="B1511" s="8">
        <v>10334</v>
      </c>
      <c r="C1511" s="8">
        <v>248</v>
      </c>
      <c r="D1511" s="10">
        <v>45492</v>
      </c>
      <c r="E1511" s="8" t="s">
        <v>21887</v>
      </c>
      <c r="F1511" s="8">
        <v>2</v>
      </c>
      <c r="G1511" s="8" t="b">
        <f>IF(FACT_REVIEWS[[#This Row],[ProductRate]] &gt;= 4, TRUE, FALSE)</f>
        <v>0</v>
      </c>
    </row>
    <row r="1512" spans="1:7" x14ac:dyDescent="0.3">
      <c r="A1512" s="8">
        <v>4510</v>
      </c>
      <c r="B1512" s="8">
        <v>10203</v>
      </c>
      <c r="C1512" s="8">
        <v>201</v>
      </c>
      <c r="D1512" s="10">
        <v>45482</v>
      </c>
      <c r="E1512" s="8" t="s">
        <v>3705</v>
      </c>
      <c r="F1512" s="8">
        <v>2</v>
      </c>
      <c r="G1512" s="8" t="b">
        <f>IF(FACT_REVIEWS[[#This Row],[ProductRate]] &gt;= 4, TRUE, FALSE)</f>
        <v>0</v>
      </c>
    </row>
    <row r="1513" spans="1:7" x14ac:dyDescent="0.3">
      <c r="A1513" s="8">
        <v>4511</v>
      </c>
      <c r="B1513" s="8">
        <v>10035</v>
      </c>
      <c r="C1513" s="8">
        <v>286</v>
      </c>
      <c r="D1513" s="10">
        <v>45276</v>
      </c>
      <c r="E1513" s="8" t="s">
        <v>21888</v>
      </c>
      <c r="F1513" s="8">
        <v>5</v>
      </c>
      <c r="G1513" s="8" t="b">
        <f>IF(FACT_REVIEWS[[#This Row],[ProductRate]] &gt;= 4, TRUE, FALSE)</f>
        <v>1</v>
      </c>
    </row>
    <row r="1514" spans="1:7" x14ac:dyDescent="0.3">
      <c r="A1514" s="8">
        <v>4512</v>
      </c>
      <c r="B1514" s="8">
        <v>10035</v>
      </c>
      <c r="C1514" s="8">
        <v>227</v>
      </c>
      <c r="D1514" s="10">
        <v>45211</v>
      </c>
      <c r="E1514" s="8" t="s">
        <v>3388</v>
      </c>
      <c r="F1514" s="8">
        <v>3</v>
      </c>
      <c r="G1514" s="8" t="b">
        <f>IF(FACT_REVIEWS[[#This Row],[ProductRate]] &gt;= 4, TRUE, FALSE)</f>
        <v>0</v>
      </c>
    </row>
    <row r="1515" spans="1:7" x14ac:dyDescent="0.3">
      <c r="A1515" s="8">
        <v>4513</v>
      </c>
      <c r="B1515" s="8">
        <v>10346</v>
      </c>
      <c r="C1515" s="8">
        <v>250</v>
      </c>
      <c r="D1515" s="10">
        <v>45541</v>
      </c>
      <c r="E1515" s="8" t="s">
        <v>21889</v>
      </c>
      <c r="F1515" s="8">
        <v>4</v>
      </c>
      <c r="G1515" s="8" t="b">
        <f>IF(FACT_REVIEWS[[#This Row],[ProductRate]] &gt;= 4, TRUE, FALSE)</f>
        <v>1</v>
      </c>
    </row>
    <row r="1516" spans="1:7" x14ac:dyDescent="0.3">
      <c r="A1516" s="8">
        <v>4514</v>
      </c>
      <c r="B1516" s="8">
        <v>10061</v>
      </c>
      <c r="C1516" s="8">
        <v>219</v>
      </c>
      <c r="D1516" s="10">
        <v>45533</v>
      </c>
      <c r="E1516" s="8" t="s">
        <v>13533</v>
      </c>
      <c r="F1516" s="8">
        <v>3</v>
      </c>
      <c r="G1516" s="8" t="b">
        <f>IF(FACT_REVIEWS[[#This Row],[ProductRate]] &gt;= 4, TRUE, FALSE)</f>
        <v>0</v>
      </c>
    </row>
    <row r="1517" spans="1:7" x14ac:dyDescent="0.3">
      <c r="A1517" s="8">
        <v>4515</v>
      </c>
      <c r="B1517" s="8">
        <v>10876</v>
      </c>
      <c r="C1517" s="8">
        <v>294</v>
      </c>
      <c r="D1517" s="10">
        <v>45516</v>
      </c>
      <c r="E1517" s="8" t="s">
        <v>21890</v>
      </c>
      <c r="F1517" s="8">
        <v>1</v>
      </c>
      <c r="G1517" s="8" t="b">
        <f>IF(FACT_REVIEWS[[#This Row],[ProductRate]] &gt;= 4, TRUE, FALSE)</f>
        <v>0</v>
      </c>
    </row>
    <row r="1518" spans="1:7" x14ac:dyDescent="0.3">
      <c r="A1518" s="8">
        <v>4516</v>
      </c>
      <c r="B1518" s="8">
        <v>10489</v>
      </c>
      <c r="C1518" s="8">
        <v>257</v>
      </c>
      <c r="D1518" s="10">
        <v>45492</v>
      </c>
      <c r="E1518" s="8" t="s">
        <v>21891</v>
      </c>
      <c r="F1518" s="8">
        <v>1</v>
      </c>
      <c r="G1518" s="8" t="b">
        <f>IF(FACT_REVIEWS[[#This Row],[ProductRate]] &gt;= 4, TRUE, FALSE)</f>
        <v>0</v>
      </c>
    </row>
    <row r="1519" spans="1:7" x14ac:dyDescent="0.3">
      <c r="A1519" s="8">
        <v>4517</v>
      </c>
      <c r="B1519" s="8">
        <v>10489</v>
      </c>
      <c r="C1519" s="8">
        <v>271</v>
      </c>
      <c r="D1519" s="10">
        <v>45543</v>
      </c>
      <c r="E1519" s="8" t="s">
        <v>21892</v>
      </c>
      <c r="F1519" s="8">
        <v>3</v>
      </c>
      <c r="G1519" s="8" t="b">
        <f>IF(FACT_REVIEWS[[#This Row],[ProductRate]] &gt;= 4, TRUE, FALSE)</f>
        <v>0</v>
      </c>
    </row>
    <row r="1520" spans="1:7" x14ac:dyDescent="0.3">
      <c r="A1520" s="8">
        <v>4518</v>
      </c>
      <c r="B1520" s="8">
        <v>10090</v>
      </c>
      <c r="C1520" s="8">
        <v>208</v>
      </c>
      <c r="D1520" s="10">
        <v>45475</v>
      </c>
      <c r="E1520" s="8" t="s">
        <v>21893</v>
      </c>
      <c r="F1520" s="8">
        <v>1</v>
      </c>
      <c r="G1520" s="8" t="b">
        <f>IF(FACT_REVIEWS[[#This Row],[ProductRate]] &gt;= 4, TRUE, FALSE)</f>
        <v>0</v>
      </c>
    </row>
    <row r="1521" spans="1:7" x14ac:dyDescent="0.3">
      <c r="A1521" s="8">
        <v>4519</v>
      </c>
      <c r="B1521" s="8">
        <v>10319</v>
      </c>
      <c r="C1521" s="8">
        <v>283</v>
      </c>
      <c r="D1521" s="10">
        <v>44736</v>
      </c>
      <c r="E1521" s="8" t="s">
        <v>18688</v>
      </c>
      <c r="F1521" s="8">
        <v>4</v>
      </c>
      <c r="G1521" s="8" t="b">
        <f>IF(FACT_REVIEWS[[#This Row],[ProductRate]] &gt;= 4, TRUE, FALSE)</f>
        <v>1</v>
      </c>
    </row>
    <row r="1522" spans="1:7" x14ac:dyDescent="0.3">
      <c r="A1522" s="8">
        <v>4520</v>
      </c>
      <c r="B1522" s="8">
        <v>10729</v>
      </c>
      <c r="C1522" s="8">
        <v>297</v>
      </c>
      <c r="D1522" s="10">
        <v>45534</v>
      </c>
      <c r="E1522" s="8" t="s">
        <v>21894</v>
      </c>
      <c r="F1522" s="8">
        <v>2</v>
      </c>
      <c r="G1522" s="8" t="b">
        <f>IF(FACT_REVIEWS[[#This Row],[ProductRate]] &gt;= 4, TRUE, FALSE)</f>
        <v>0</v>
      </c>
    </row>
    <row r="1523" spans="1:7" x14ac:dyDescent="0.3">
      <c r="A1523" s="8">
        <v>4521</v>
      </c>
      <c r="B1523" s="8">
        <v>10729</v>
      </c>
      <c r="C1523" s="8">
        <v>224</v>
      </c>
      <c r="D1523" s="10">
        <v>45225</v>
      </c>
      <c r="E1523" s="8" t="s">
        <v>21895</v>
      </c>
      <c r="F1523" s="8">
        <v>2</v>
      </c>
      <c r="G1523" s="8" t="b">
        <f>IF(FACT_REVIEWS[[#This Row],[ProductRate]] &gt;= 4, TRUE, FALSE)</f>
        <v>0</v>
      </c>
    </row>
    <row r="1524" spans="1:7" x14ac:dyDescent="0.3">
      <c r="A1524" s="8">
        <v>4522</v>
      </c>
      <c r="B1524" s="8">
        <v>10032</v>
      </c>
      <c r="C1524" s="8">
        <v>200</v>
      </c>
      <c r="D1524" s="10">
        <v>45404</v>
      </c>
      <c r="E1524" s="8" t="s">
        <v>11380</v>
      </c>
      <c r="F1524" s="8">
        <v>2</v>
      </c>
      <c r="G1524" s="8" t="b">
        <f>IF(FACT_REVIEWS[[#This Row],[ProductRate]] &gt;= 4, TRUE, FALSE)</f>
        <v>0</v>
      </c>
    </row>
    <row r="1525" spans="1:7" x14ac:dyDescent="0.3">
      <c r="A1525" s="8">
        <v>4523</v>
      </c>
      <c r="B1525" s="8">
        <v>10032</v>
      </c>
      <c r="C1525" s="8">
        <v>221</v>
      </c>
      <c r="D1525" s="10">
        <v>45412</v>
      </c>
      <c r="E1525" s="8" t="s">
        <v>21896</v>
      </c>
      <c r="F1525" s="8">
        <v>2</v>
      </c>
      <c r="G1525" s="8" t="b">
        <f>IF(FACT_REVIEWS[[#This Row],[ProductRate]] &gt;= 4, TRUE, FALSE)</f>
        <v>0</v>
      </c>
    </row>
    <row r="1526" spans="1:7" x14ac:dyDescent="0.3">
      <c r="A1526" s="8">
        <v>4524</v>
      </c>
      <c r="B1526" s="8">
        <v>10830</v>
      </c>
      <c r="C1526" s="8">
        <v>284</v>
      </c>
      <c r="D1526" s="10">
        <v>45557</v>
      </c>
      <c r="E1526" s="8" t="s">
        <v>21897</v>
      </c>
      <c r="F1526" s="8">
        <v>3</v>
      </c>
      <c r="G1526" s="8" t="b">
        <f>IF(FACT_REVIEWS[[#This Row],[ProductRate]] &gt;= 4, TRUE, FALSE)</f>
        <v>0</v>
      </c>
    </row>
    <row r="1527" spans="1:7" x14ac:dyDescent="0.3">
      <c r="A1527" s="8">
        <v>4525</v>
      </c>
      <c r="B1527" s="8">
        <v>10830</v>
      </c>
      <c r="C1527" s="8">
        <v>276</v>
      </c>
      <c r="D1527" s="10">
        <v>45538</v>
      </c>
      <c r="E1527" s="8" t="s">
        <v>21898</v>
      </c>
      <c r="F1527" s="8">
        <v>2</v>
      </c>
      <c r="G1527" s="8" t="b">
        <f>IF(FACT_REVIEWS[[#This Row],[ProductRate]] &gt;= 4, TRUE, FALSE)</f>
        <v>0</v>
      </c>
    </row>
    <row r="1528" spans="1:7" x14ac:dyDescent="0.3">
      <c r="A1528" s="8">
        <v>4526</v>
      </c>
      <c r="B1528" s="8">
        <v>10136</v>
      </c>
      <c r="C1528" s="8">
        <v>296</v>
      </c>
      <c r="D1528" s="10">
        <v>45536</v>
      </c>
      <c r="E1528" s="8" t="s">
        <v>21899</v>
      </c>
      <c r="F1528" s="8">
        <v>3</v>
      </c>
      <c r="G1528" s="8" t="b">
        <f>IF(FACT_REVIEWS[[#This Row],[ProductRate]] &gt;= 4, TRUE, FALSE)</f>
        <v>0</v>
      </c>
    </row>
    <row r="1529" spans="1:7" x14ac:dyDescent="0.3">
      <c r="A1529" s="8">
        <v>4527</v>
      </c>
      <c r="B1529" s="8">
        <v>10547</v>
      </c>
      <c r="C1529" s="8">
        <v>282</v>
      </c>
      <c r="D1529" s="10">
        <v>45554</v>
      </c>
      <c r="E1529" s="8" t="s">
        <v>21900</v>
      </c>
      <c r="F1529" s="8">
        <v>1</v>
      </c>
      <c r="G1529" s="8" t="b">
        <f>IF(FACT_REVIEWS[[#This Row],[ProductRate]] &gt;= 4, TRUE, FALSE)</f>
        <v>0</v>
      </c>
    </row>
    <row r="1530" spans="1:7" x14ac:dyDescent="0.3">
      <c r="A1530" s="8">
        <v>4528</v>
      </c>
      <c r="B1530" s="8">
        <v>10753</v>
      </c>
      <c r="C1530" s="8">
        <v>284</v>
      </c>
      <c r="D1530" s="10">
        <v>45526</v>
      </c>
      <c r="E1530" s="8" t="s">
        <v>21901</v>
      </c>
      <c r="F1530" s="8">
        <v>3</v>
      </c>
      <c r="G1530" s="8" t="b">
        <f>IF(FACT_REVIEWS[[#This Row],[ProductRate]] &gt;= 4, TRUE, FALSE)</f>
        <v>0</v>
      </c>
    </row>
    <row r="1531" spans="1:7" x14ac:dyDescent="0.3">
      <c r="A1531" s="8">
        <v>4529</v>
      </c>
      <c r="B1531" s="8">
        <v>10753</v>
      </c>
      <c r="C1531" s="8">
        <v>299</v>
      </c>
      <c r="D1531" s="10">
        <v>45479</v>
      </c>
      <c r="E1531" s="8" t="s">
        <v>21902</v>
      </c>
      <c r="F1531" s="8">
        <v>1</v>
      </c>
      <c r="G1531" s="8" t="b">
        <f>IF(FACT_REVIEWS[[#This Row],[ProductRate]] &gt;= 4, TRUE, FALSE)</f>
        <v>0</v>
      </c>
    </row>
    <row r="1532" spans="1:7" x14ac:dyDescent="0.3">
      <c r="A1532" s="8">
        <v>4530</v>
      </c>
      <c r="B1532" s="8">
        <v>10753</v>
      </c>
      <c r="C1532" s="8">
        <v>257</v>
      </c>
      <c r="D1532" s="10">
        <v>45400</v>
      </c>
      <c r="E1532" s="8" t="s">
        <v>21903</v>
      </c>
      <c r="F1532" s="8">
        <v>4</v>
      </c>
      <c r="G1532" s="8" t="b">
        <f>IF(FACT_REVIEWS[[#This Row],[ProductRate]] &gt;= 4, TRUE, FALSE)</f>
        <v>1</v>
      </c>
    </row>
    <row r="1533" spans="1:7" x14ac:dyDescent="0.3">
      <c r="A1533" s="8">
        <v>4531</v>
      </c>
      <c r="B1533" s="8">
        <v>10753</v>
      </c>
      <c r="C1533" s="8">
        <v>250</v>
      </c>
      <c r="D1533" s="10">
        <v>45525</v>
      </c>
      <c r="E1533" s="8" t="s">
        <v>14190</v>
      </c>
      <c r="F1533" s="8">
        <v>5</v>
      </c>
      <c r="G1533" s="8" t="b">
        <f>IF(FACT_REVIEWS[[#This Row],[ProductRate]] &gt;= 4, TRUE, FALSE)</f>
        <v>1</v>
      </c>
    </row>
    <row r="1534" spans="1:7" x14ac:dyDescent="0.3">
      <c r="A1534" s="8">
        <v>4532</v>
      </c>
      <c r="B1534" s="8">
        <v>10306</v>
      </c>
      <c r="C1534" s="8">
        <v>284</v>
      </c>
      <c r="D1534" s="10">
        <v>45491</v>
      </c>
      <c r="E1534" s="8" t="s">
        <v>21904</v>
      </c>
      <c r="F1534" s="8">
        <v>2</v>
      </c>
      <c r="G1534" s="8" t="b">
        <f>IF(FACT_REVIEWS[[#This Row],[ProductRate]] &gt;= 4, TRUE, FALSE)</f>
        <v>0</v>
      </c>
    </row>
    <row r="1535" spans="1:7" x14ac:dyDescent="0.3">
      <c r="A1535" s="8">
        <v>4533</v>
      </c>
      <c r="B1535" s="8">
        <v>10306</v>
      </c>
      <c r="C1535" s="8">
        <v>266</v>
      </c>
      <c r="D1535" s="10">
        <v>45548</v>
      </c>
      <c r="E1535" s="8" t="s">
        <v>21905</v>
      </c>
      <c r="F1535" s="8">
        <v>3</v>
      </c>
      <c r="G1535" s="8" t="b">
        <f>IF(FACT_REVIEWS[[#This Row],[ProductRate]] &gt;= 4, TRUE, FALSE)</f>
        <v>0</v>
      </c>
    </row>
    <row r="1536" spans="1:7" x14ac:dyDescent="0.3">
      <c r="A1536" s="8">
        <v>4534</v>
      </c>
      <c r="B1536" s="8">
        <v>10306</v>
      </c>
      <c r="C1536" s="8">
        <v>289</v>
      </c>
      <c r="D1536" s="10">
        <v>45503</v>
      </c>
      <c r="E1536" s="8" t="s">
        <v>21906</v>
      </c>
      <c r="F1536" s="8">
        <v>3</v>
      </c>
      <c r="G1536" s="8" t="b">
        <f>IF(FACT_REVIEWS[[#This Row],[ProductRate]] &gt;= 4, TRUE, FALSE)</f>
        <v>0</v>
      </c>
    </row>
    <row r="1537" spans="1:7" x14ac:dyDescent="0.3">
      <c r="A1537" s="8">
        <v>4535</v>
      </c>
      <c r="B1537" s="8">
        <v>10897</v>
      </c>
      <c r="C1537" s="8">
        <v>275</v>
      </c>
      <c r="D1537" s="10">
        <v>45559</v>
      </c>
      <c r="E1537" s="8" t="s">
        <v>21907</v>
      </c>
      <c r="F1537" s="8">
        <v>5</v>
      </c>
      <c r="G1537" s="8" t="b">
        <f>IF(FACT_REVIEWS[[#This Row],[ProductRate]] &gt;= 4, TRUE, FALSE)</f>
        <v>1</v>
      </c>
    </row>
    <row r="1538" spans="1:7" x14ac:dyDescent="0.3">
      <c r="A1538" s="8">
        <v>4536</v>
      </c>
      <c r="B1538" s="8">
        <v>10897</v>
      </c>
      <c r="C1538" s="8">
        <v>280</v>
      </c>
      <c r="D1538" s="10">
        <v>45555</v>
      </c>
      <c r="E1538" s="8" t="s">
        <v>21908</v>
      </c>
      <c r="F1538" s="8">
        <v>3</v>
      </c>
      <c r="G1538" s="8" t="b">
        <f>IF(FACT_REVIEWS[[#This Row],[ProductRate]] &gt;= 4, TRUE, FALSE)</f>
        <v>0</v>
      </c>
    </row>
    <row r="1539" spans="1:7" x14ac:dyDescent="0.3">
      <c r="A1539" s="8">
        <v>4537</v>
      </c>
      <c r="B1539" s="8">
        <v>10183</v>
      </c>
      <c r="C1539" s="8">
        <v>211</v>
      </c>
      <c r="D1539" s="10">
        <v>45444</v>
      </c>
      <c r="E1539" s="8" t="s">
        <v>21909</v>
      </c>
      <c r="F1539" s="8">
        <v>2</v>
      </c>
      <c r="G1539" s="8" t="b">
        <f>IF(FACT_REVIEWS[[#This Row],[ProductRate]] &gt;= 4, TRUE, FALSE)</f>
        <v>0</v>
      </c>
    </row>
    <row r="1540" spans="1:7" x14ac:dyDescent="0.3">
      <c r="A1540" s="8">
        <v>4538</v>
      </c>
      <c r="B1540" s="8">
        <v>10183</v>
      </c>
      <c r="C1540" s="8">
        <v>238</v>
      </c>
      <c r="D1540" s="10">
        <v>45530</v>
      </c>
      <c r="E1540" s="8" t="s">
        <v>21910</v>
      </c>
      <c r="F1540" s="8">
        <v>5</v>
      </c>
      <c r="G1540" s="8" t="b">
        <f>IF(FACT_REVIEWS[[#This Row],[ProductRate]] &gt;= 4, TRUE, FALSE)</f>
        <v>1</v>
      </c>
    </row>
    <row r="1541" spans="1:7" x14ac:dyDescent="0.3">
      <c r="A1541" s="8">
        <v>4539</v>
      </c>
      <c r="B1541" s="8">
        <v>10183</v>
      </c>
      <c r="C1541" s="8">
        <v>285</v>
      </c>
      <c r="D1541" s="10">
        <v>45405</v>
      </c>
      <c r="E1541" s="8" t="s">
        <v>21911</v>
      </c>
      <c r="F1541" s="8">
        <v>4</v>
      </c>
      <c r="G1541" s="8" t="b">
        <f>IF(FACT_REVIEWS[[#This Row],[ProductRate]] &gt;= 4, TRUE, FALSE)</f>
        <v>1</v>
      </c>
    </row>
    <row r="1542" spans="1:7" x14ac:dyDescent="0.3">
      <c r="A1542" s="8">
        <v>4540</v>
      </c>
      <c r="B1542" s="8">
        <v>10242</v>
      </c>
      <c r="C1542" s="8">
        <v>216</v>
      </c>
      <c r="D1542" s="10">
        <v>45555</v>
      </c>
      <c r="E1542" s="8" t="s">
        <v>21912</v>
      </c>
      <c r="F1542" s="8">
        <v>3</v>
      </c>
      <c r="G1542" s="8" t="b">
        <f>IF(FACT_REVIEWS[[#This Row],[ProductRate]] &gt;= 4, TRUE, FALSE)</f>
        <v>0</v>
      </c>
    </row>
    <row r="1543" spans="1:7" x14ac:dyDescent="0.3">
      <c r="A1543" s="8">
        <v>4541</v>
      </c>
      <c r="B1543" s="8">
        <v>10242</v>
      </c>
      <c r="C1543" s="8">
        <v>263</v>
      </c>
      <c r="D1543" s="10">
        <v>45161</v>
      </c>
      <c r="E1543" s="8" t="s">
        <v>21913</v>
      </c>
      <c r="F1543" s="8">
        <v>4</v>
      </c>
      <c r="G1543" s="8" t="b">
        <f>IF(FACT_REVIEWS[[#This Row],[ProductRate]] &gt;= 4, TRUE, FALSE)</f>
        <v>1</v>
      </c>
    </row>
    <row r="1544" spans="1:7" x14ac:dyDescent="0.3">
      <c r="A1544" s="8">
        <v>4542</v>
      </c>
      <c r="B1544" s="8">
        <v>10684</v>
      </c>
      <c r="C1544" s="8">
        <v>273</v>
      </c>
      <c r="D1544" s="10">
        <v>45560</v>
      </c>
      <c r="E1544" s="8" t="s">
        <v>21914</v>
      </c>
      <c r="F1544" s="8">
        <v>4</v>
      </c>
      <c r="G1544" s="8" t="b">
        <f>IF(FACT_REVIEWS[[#This Row],[ProductRate]] &gt;= 4, TRUE, FALSE)</f>
        <v>1</v>
      </c>
    </row>
    <row r="1545" spans="1:7" x14ac:dyDescent="0.3">
      <c r="A1545" s="8">
        <v>4543</v>
      </c>
      <c r="B1545" s="8">
        <v>10441</v>
      </c>
      <c r="C1545" s="8">
        <v>255</v>
      </c>
      <c r="D1545" s="10">
        <v>45545</v>
      </c>
      <c r="E1545" s="8" t="s">
        <v>19498</v>
      </c>
      <c r="F1545" s="8">
        <v>4</v>
      </c>
      <c r="G1545" s="8" t="b">
        <f>IF(FACT_REVIEWS[[#This Row],[ProductRate]] &gt;= 4, TRUE, FALSE)</f>
        <v>1</v>
      </c>
    </row>
    <row r="1546" spans="1:7" x14ac:dyDescent="0.3">
      <c r="A1546" s="8">
        <v>4544</v>
      </c>
      <c r="B1546" s="8">
        <v>10859</v>
      </c>
      <c r="C1546" s="8">
        <v>215</v>
      </c>
      <c r="D1546" s="10">
        <v>45552</v>
      </c>
      <c r="E1546" s="8" t="s">
        <v>21915</v>
      </c>
      <c r="F1546" s="8">
        <v>1</v>
      </c>
      <c r="G1546" s="8" t="b">
        <f>IF(FACT_REVIEWS[[#This Row],[ProductRate]] &gt;= 4, TRUE, FALSE)</f>
        <v>0</v>
      </c>
    </row>
    <row r="1547" spans="1:7" x14ac:dyDescent="0.3">
      <c r="A1547" s="8">
        <v>4545</v>
      </c>
      <c r="B1547" s="8">
        <v>10281</v>
      </c>
      <c r="C1547" s="8">
        <v>211</v>
      </c>
      <c r="D1547" s="10">
        <v>45547</v>
      </c>
      <c r="E1547" s="8" t="s">
        <v>21786</v>
      </c>
      <c r="F1547" s="8">
        <v>5</v>
      </c>
      <c r="G1547" s="8" t="b">
        <f>IF(FACT_REVIEWS[[#This Row],[ProductRate]] &gt;= 4, TRUE, FALSE)</f>
        <v>1</v>
      </c>
    </row>
    <row r="1548" spans="1:7" x14ac:dyDescent="0.3">
      <c r="A1548" s="8">
        <v>4546</v>
      </c>
      <c r="B1548" s="8">
        <v>10281</v>
      </c>
      <c r="C1548" s="8">
        <v>206</v>
      </c>
      <c r="D1548" s="10">
        <v>45552</v>
      </c>
      <c r="E1548" s="8" t="s">
        <v>21916</v>
      </c>
      <c r="F1548" s="8">
        <v>5</v>
      </c>
      <c r="G1548" s="8" t="b">
        <f>IF(FACT_REVIEWS[[#This Row],[ProductRate]] &gt;= 4, TRUE, FALSE)</f>
        <v>1</v>
      </c>
    </row>
    <row r="1549" spans="1:7" x14ac:dyDescent="0.3">
      <c r="A1549" s="8">
        <v>4547</v>
      </c>
      <c r="B1549" s="8">
        <v>10027</v>
      </c>
      <c r="C1549" s="8">
        <v>247</v>
      </c>
      <c r="D1549" s="10">
        <v>45461</v>
      </c>
      <c r="E1549" s="8" t="s">
        <v>4079</v>
      </c>
      <c r="F1549" s="8">
        <v>5</v>
      </c>
      <c r="G1549" s="8" t="b">
        <f>IF(FACT_REVIEWS[[#This Row],[ProductRate]] &gt;= 4, TRUE, FALSE)</f>
        <v>1</v>
      </c>
    </row>
    <row r="1550" spans="1:7" x14ac:dyDescent="0.3">
      <c r="A1550" s="8">
        <v>4548</v>
      </c>
      <c r="B1550" s="8">
        <v>10027</v>
      </c>
      <c r="C1550" s="8">
        <v>292</v>
      </c>
      <c r="D1550" s="10">
        <v>45538</v>
      </c>
      <c r="E1550" s="8" t="s">
        <v>21917</v>
      </c>
      <c r="F1550" s="8">
        <v>1</v>
      </c>
      <c r="G1550" s="8" t="b">
        <f>IF(FACT_REVIEWS[[#This Row],[ProductRate]] &gt;= 4, TRUE, FALSE)</f>
        <v>0</v>
      </c>
    </row>
    <row r="1551" spans="1:7" x14ac:dyDescent="0.3">
      <c r="A1551" s="8">
        <v>4549</v>
      </c>
      <c r="B1551" s="8">
        <v>10719</v>
      </c>
      <c r="C1551" s="8">
        <v>277</v>
      </c>
      <c r="D1551" s="10">
        <v>45535</v>
      </c>
      <c r="E1551" s="8" t="s">
        <v>21918</v>
      </c>
      <c r="F1551" s="8">
        <v>4</v>
      </c>
      <c r="G1551" s="8" t="b">
        <f>IF(FACT_REVIEWS[[#This Row],[ProductRate]] &gt;= 4, TRUE, FALSE)</f>
        <v>1</v>
      </c>
    </row>
    <row r="1552" spans="1:7" x14ac:dyDescent="0.3">
      <c r="A1552" s="8">
        <v>4550</v>
      </c>
      <c r="B1552" s="8">
        <v>10719</v>
      </c>
      <c r="C1552" s="8">
        <v>297</v>
      </c>
      <c r="D1552" s="10">
        <v>45554</v>
      </c>
      <c r="E1552" s="8" t="s">
        <v>21919</v>
      </c>
      <c r="F1552" s="8">
        <v>5</v>
      </c>
      <c r="G1552" s="8" t="b">
        <f>IF(FACT_REVIEWS[[#This Row],[ProductRate]] &gt;= 4, TRUE, FALSE)</f>
        <v>1</v>
      </c>
    </row>
    <row r="1553" spans="1:7" x14ac:dyDescent="0.3">
      <c r="A1553" s="8">
        <v>4551</v>
      </c>
      <c r="B1553" s="8">
        <v>10719</v>
      </c>
      <c r="C1553" s="8">
        <v>238</v>
      </c>
      <c r="D1553" s="10">
        <v>45537</v>
      </c>
      <c r="E1553" s="8" t="s">
        <v>21920</v>
      </c>
      <c r="F1553" s="8">
        <v>2</v>
      </c>
      <c r="G1553" s="8" t="b">
        <f>IF(FACT_REVIEWS[[#This Row],[ProductRate]] &gt;= 4, TRUE, FALSE)</f>
        <v>0</v>
      </c>
    </row>
    <row r="1554" spans="1:7" x14ac:dyDescent="0.3">
      <c r="A1554" s="8">
        <v>4552</v>
      </c>
      <c r="B1554" s="8">
        <v>10126</v>
      </c>
      <c r="C1554" s="8">
        <v>224</v>
      </c>
      <c r="D1554" s="10">
        <v>45470</v>
      </c>
      <c r="E1554" s="8" t="s">
        <v>4539</v>
      </c>
      <c r="F1554" s="8">
        <v>1</v>
      </c>
      <c r="G1554" s="8" t="b">
        <f>IF(FACT_REVIEWS[[#This Row],[ProductRate]] &gt;= 4, TRUE, FALSE)</f>
        <v>0</v>
      </c>
    </row>
    <row r="1555" spans="1:7" x14ac:dyDescent="0.3">
      <c r="A1555" s="8">
        <v>4553</v>
      </c>
      <c r="B1555" s="8">
        <v>10923</v>
      </c>
      <c r="C1555" s="8">
        <v>209</v>
      </c>
      <c r="D1555" s="10">
        <v>44953</v>
      </c>
      <c r="E1555" s="8" t="s">
        <v>21921</v>
      </c>
      <c r="F1555" s="8">
        <v>1</v>
      </c>
      <c r="G1555" s="8" t="b">
        <f>IF(FACT_REVIEWS[[#This Row],[ProductRate]] &gt;= 4, TRUE, FALSE)</f>
        <v>0</v>
      </c>
    </row>
    <row r="1556" spans="1:7" x14ac:dyDescent="0.3">
      <c r="A1556" s="8">
        <v>4554</v>
      </c>
      <c r="B1556" s="8">
        <v>10430</v>
      </c>
      <c r="C1556" s="8">
        <v>266</v>
      </c>
      <c r="D1556" s="10">
        <v>45554</v>
      </c>
      <c r="E1556" s="8" t="s">
        <v>21922</v>
      </c>
      <c r="F1556" s="8">
        <v>5</v>
      </c>
      <c r="G1556" s="8" t="b">
        <f>IF(FACT_REVIEWS[[#This Row],[ProductRate]] &gt;= 4, TRUE, FALSE)</f>
        <v>1</v>
      </c>
    </row>
    <row r="1557" spans="1:7" x14ac:dyDescent="0.3">
      <c r="A1557" s="8">
        <v>4555</v>
      </c>
      <c r="B1557" s="8">
        <v>10430</v>
      </c>
      <c r="C1557" s="8">
        <v>249</v>
      </c>
      <c r="D1557" s="10">
        <v>45559</v>
      </c>
      <c r="E1557" s="8" t="s">
        <v>4205</v>
      </c>
      <c r="F1557" s="8">
        <v>4</v>
      </c>
      <c r="G1557" s="8" t="b">
        <f>IF(FACT_REVIEWS[[#This Row],[ProductRate]] &gt;= 4, TRUE, FALSE)</f>
        <v>1</v>
      </c>
    </row>
    <row r="1558" spans="1:7" x14ac:dyDescent="0.3">
      <c r="A1558" s="8">
        <v>4556</v>
      </c>
      <c r="B1558" s="8">
        <v>10175</v>
      </c>
      <c r="C1558" s="8">
        <v>223</v>
      </c>
      <c r="D1558" s="10">
        <v>45524</v>
      </c>
      <c r="E1558" s="8" t="s">
        <v>21923</v>
      </c>
      <c r="F1558" s="8">
        <v>2</v>
      </c>
      <c r="G1558" s="8" t="b">
        <f>IF(FACT_REVIEWS[[#This Row],[ProductRate]] &gt;= 4, TRUE, FALSE)</f>
        <v>0</v>
      </c>
    </row>
    <row r="1559" spans="1:7" x14ac:dyDescent="0.3">
      <c r="A1559" s="8">
        <v>4557</v>
      </c>
      <c r="B1559" s="8">
        <v>10286</v>
      </c>
      <c r="C1559" s="8">
        <v>286</v>
      </c>
      <c r="D1559" s="10">
        <v>44921</v>
      </c>
      <c r="E1559" s="8" t="s">
        <v>21924</v>
      </c>
      <c r="F1559" s="8">
        <v>3</v>
      </c>
      <c r="G1559" s="8" t="b">
        <f>IF(FACT_REVIEWS[[#This Row],[ProductRate]] &gt;= 4, TRUE, FALSE)</f>
        <v>0</v>
      </c>
    </row>
    <row r="1560" spans="1:7" x14ac:dyDescent="0.3">
      <c r="A1560" s="8">
        <v>4558</v>
      </c>
      <c r="B1560" s="8">
        <v>10988</v>
      </c>
      <c r="C1560" s="8">
        <v>291</v>
      </c>
      <c r="D1560" s="10">
        <v>45557</v>
      </c>
      <c r="E1560" s="8" t="s">
        <v>12108</v>
      </c>
      <c r="F1560" s="8">
        <v>3</v>
      </c>
      <c r="G1560" s="8" t="b">
        <f>IF(FACT_REVIEWS[[#This Row],[ProductRate]] &gt;= 4, TRUE, FALSE)</f>
        <v>0</v>
      </c>
    </row>
    <row r="1561" spans="1:7" x14ac:dyDescent="0.3">
      <c r="A1561" s="8">
        <v>4559</v>
      </c>
      <c r="B1561" s="8">
        <v>10988</v>
      </c>
      <c r="C1561" s="8">
        <v>219</v>
      </c>
      <c r="D1561" s="10">
        <v>45557</v>
      </c>
      <c r="E1561" s="8" t="s">
        <v>21925</v>
      </c>
      <c r="F1561" s="8">
        <v>1</v>
      </c>
      <c r="G1561" s="8" t="b">
        <f>IF(FACT_REVIEWS[[#This Row],[ProductRate]] &gt;= 4, TRUE, FALSE)</f>
        <v>0</v>
      </c>
    </row>
    <row r="1562" spans="1:7" x14ac:dyDescent="0.3">
      <c r="A1562" s="8">
        <v>4560</v>
      </c>
      <c r="B1562" s="8">
        <v>10130</v>
      </c>
      <c r="C1562" s="8">
        <v>259</v>
      </c>
      <c r="D1562" s="10">
        <v>45496</v>
      </c>
      <c r="E1562" s="8" t="s">
        <v>21926</v>
      </c>
      <c r="F1562" s="8">
        <v>3</v>
      </c>
      <c r="G1562" s="8" t="b">
        <f>IF(FACT_REVIEWS[[#This Row],[ProductRate]] &gt;= 4, TRUE, FALSE)</f>
        <v>0</v>
      </c>
    </row>
    <row r="1563" spans="1:7" x14ac:dyDescent="0.3">
      <c r="A1563" s="8">
        <v>4561</v>
      </c>
      <c r="B1563" s="8">
        <v>10130</v>
      </c>
      <c r="C1563" s="8">
        <v>208</v>
      </c>
      <c r="D1563" s="10">
        <v>45531</v>
      </c>
      <c r="E1563" s="8" t="s">
        <v>21807</v>
      </c>
      <c r="F1563" s="8">
        <v>2</v>
      </c>
      <c r="G1563" s="8" t="b">
        <f>IF(FACT_REVIEWS[[#This Row],[ProductRate]] &gt;= 4, TRUE, FALSE)</f>
        <v>0</v>
      </c>
    </row>
    <row r="1564" spans="1:7" x14ac:dyDescent="0.3">
      <c r="A1564" s="8">
        <v>4562</v>
      </c>
      <c r="B1564" s="8">
        <v>10064</v>
      </c>
      <c r="C1564" s="8">
        <v>223</v>
      </c>
      <c r="D1564" s="10">
        <v>45462</v>
      </c>
      <c r="E1564" s="8" t="s">
        <v>21927</v>
      </c>
      <c r="F1564" s="8">
        <v>2</v>
      </c>
      <c r="G1564" s="8" t="b">
        <f>IF(FACT_REVIEWS[[#This Row],[ProductRate]] &gt;= 4, TRUE, FALSE)</f>
        <v>0</v>
      </c>
    </row>
    <row r="1565" spans="1:7" x14ac:dyDescent="0.3">
      <c r="A1565" s="8">
        <v>4563</v>
      </c>
      <c r="B1565" s="8">
        <v>10064</v>
      </c>
      <c r="C1565" s="8">
        <v>202</v>
      </c>
      <c r="D1565" s="10">
        <v>45524</v>
      </c>
      <c r="E1565" s="8" t="s">
        <v>14744</v>
      </c>
      <c r="F1565" s="8">
        <v>5</v>
      </c>
      <c r="G1565" s="8" t="b">
        <f>IF(FACT_REVIEWS[[#This Row],[ProductRate]] &gt;= 4, TRUE, FALSE)</f>
        <v>1</v>
      </c>
    </row>
    <row r="1566" spans="1:7" x14ac:dyDescent="0.3">
      <c r="A1566" s="8">
        <v>4564</v>
      </c>
      <c r="B1566" s="8">
        <v>10247</v>
      </c>
      <c r="C1566" s="8">
        <v>252</v>
      </c>
      <c r="D1566" s="10">
        <v>45469</v>
      </c>
      <c r="E1566" s="8" t="s">
        <v>21928</v>
      </c>
      <c r="F1566" s="8">
        <v>4</v>
      </c>
      <c r="G1566" s="8" t="b">
        <f>IF(FACT_REVIEWS[[#This Row],[ProductRate]] &gt;= 4, TRUE, FALSE)</f>
        <v>1</v>
      </c>
    </row>
    <row r="1567" spans="1:7" x14ac:dyDescent="0.3">
      <c r="A1567" s="8">
        <v>4565</v>
      </c>
      <c r="B1567" s="8">
        <v>10247</v>
      </c>
      <c r="C1567" s="8">
        <v>202</v>
      </c>
      <c r="D1567" s="10">
        <v>45555</v>
      </c>
      <c r="E1567" s="8" t="s">
        <v>21929</v>
      </c>
      <c r="F1567" s="8">
        <v>3</v>
      </c>
      <c r="G1567" s="8" t="b">
        <f>IF(FACT_REVIEWS[[#This Row],[ProductRate]] &gt;= 4, TRUE, FALSE)</f>
        <v>0</v>
      </c>
    </row>
    <row r="1568" spans="1:7" x14ac:dyDescent="0.3">
      <c r="A1568" s="8">
        <v>4566</v>
      </c>
      <c r="B1568" s="8">
        <v>10247</v>
      </c>
      <c r="C1568" s="8">
        <v>273</v>
      </c>
      <c r="D1568" s="10">
        <v>45520</v>
      </c>
      <c r="E1568" s="8" t="s">
        <v>21930</v>
      </c>
      <c r="F1568" s="8">
        <v>5</v>
      </c>
      <c r="G1568" s="8" t="b">
        <f>IF(FACT_REVIEWS[[#This Row],[ProductRate]] &gt;= 4, TRUE, FALSE)</f>
        <v>1</v>
      </c>
    </row>
    <row r="1569" spans="1:7" x14ac:dyDescent="0.3">
      <c r="A1569" s="8">
        <v>4567</v>
      </c>
      <c r="B1569" s="8">
        <v>10247</v>
      </c>
      <c r="C1569" s="8">
        <v>228</v>
      </c>
      <c r="D1569" s="10">
        <v>45481</v>
      </c>
      <c r="E1569" s="8" t="s">
        <v>21931</v>
      </c>
      <c r="F1569" s="8">
        <v>2</v>
      </c>
      <c r="G1569" s="8" t="b">
        <f>IF(FACT_REVIEWS[[#This Row],[ProductRate]] &gt;= 4, TRUE, FALSE)</f>
        <v>0</v>
      </c>
    </row>
    <row r="1570" spans="1:7" x14ac:dyDescent="0.3">
      <c r="A1570" s="8">
        <v>4568</v>
      </c>
      <c r="B1570" s="8">
        <v>10011</v>
      </c>
      <c r="C1570" s="8">
        <v>287</v>
      </c>
      <c r="D1570" s="10">
        <v>45527</v>
      </c>
      <c r="E1570" s="8" t="s">
        <v>21324</v>
      </c>
      <c r="F1570" s="8">
        <v>1</v>
      </c>
      <c r="G1570" s="8" t="b">
        <f>IF(FACT_REVIEWS[[#This Row],[ProductRate]] &gt;= 4, TRUE, FALSE)</f>
        <v>0</v>
      </c>
    </row>
    <row r="1571" spans="1:7" x14ac:dyDescent="0.3">
      <c r="A1571" s="8">
        <v>4569</v>
      </c>
      <c r="B1571" s="8">
        <v>10620</v>
      </c>
      <c r="C1571" s="8">
        <v>233</v>
      </c>
      <c r="D1571" s="10">
        <v>45558</v>
      </c>
      <c r="E1571" s="8" t="s">
        <v>21932</v>
      </c>
      <c r="F1571" s="8">
        <v>5</v>
      </c>
      <c r="G1571" s="8" t="b">
        <f>IF(FACT_REVIEWS[[#This Row],[ProductRate]] &gt;= 4, TRUE, FALSE)</f>
        <v>1</v>
      </c>
    </row>
    <row r="1572" spans="1:7" x14ac:dyDescent="0.3">
      <c r="A1572" s="8">
        <v>4570</v>
      </c>
      <c r="B1572" s="8">
        <v>10408</v>
      </c>
      <c r="C1572" s="8">
        <v>215</v>
      </c>
      <c r="D1572" s="10">
        <v>45035</v>
      </c>
      <c r="E1572" s="8" t="s">
        <v>21933</v>
      </c>
      <c r="F1572" s="8">
        <v>4</v>
      </c>
      <c r="G1572" s="8" t="b">
        <f>IF(FACT_REVIEWS[[#This Row],[ProductRate]] &gt;= 4, TRUE, FALSE)</f>
        <v>1</v>
      </c>
    </row>
    <row r="1573" spans="1:7" x14ac:dyDescent="0.3">
      <c r="A1573" s="8">
        <v>4571</v>
      </c>
      <c r="B1573" s="8">
        <v>10595</v>
      </c>
      <c r="C1573" s="8">
        <v>222</v>
      </c>
      <c r="D1573" s="10">
        <v>45544</v>
      </c>
      <c r="E1573" s="8" t="s">
        <v>21384</v>
      </c>
      <c r="F1573" s="8">
        <v>1</v>
      </c>
      <c r="G1573" s="8" t="b">
        <f>IF(FACT_REVIEWS[[#This Row],[ProductRate]] &gt;= 4, TRUE, FALSE)</f>
        <v>0</v>
      </c>
    </row>
    <row r="1574" spans="1:7" x14ac:dyDescent="0.3">
      <c r="A1574" s="8">
        <v>4572</v>
      </c>
      <c r="B1574" s="8">
        <v>10595</v>
      </c>
      <c r="C1574" s="8">
        <v>208</v>
      </c>
      <c r="D1574" s="10">
        <v>45085</v>
      </c>
      <c r="E1574" s="8" t="s">
        <v>13736</v>
      </c>
      <c r="F1574" s="8">
        <v>1</v>
      </c>
      <c r="G1574" s="8" t="b">
        <f>IF(FACT_REVIEWS[[#This Row],[ProductRate]] &gt;= 4, TRUE, FALSE)</f>
        <v>0</v>
      </c>
    </row>
    <row r="1575" spans="1:7" x14ac:dyDescent="0.3">
      <c r="A1575" s="8">
        <v>4573</v>
      </c>
      <c r="B1575" s="8">
        <v>10945</v>
      </c>
      <c r="C1575" s="8">
        <v>221</v>
      </c>
      <c r="D1575" s="10">
        <v>45560</v>
      </c>
      <c r="E1575" s="8" t="s">
        <v>21934</v>
      </c>
      <c r="F1575" s="8">
        <v>2</v>
      </c>
      <c r="G1575" s="8" t="b">
        <f>IF(FACT_REVIEWS[[#This Row],[ProductRate]] &gt;= 4, TRUE, FALSE)</f>
        <v>0</v>
      </c>
    </row>
    <row r="1576" spans="1:7" x14ac:dyDescent="0.3">
      <c r="A1576" s="8">
        <v>4574</v>
      </c>
      <c r="B1576" s="8">
        <v>10945</v>
      </c>
      <c r="C1576" s="8">
        <v>286</v>
      </c>
      <c r="D1576" s="10">
        <v>45485</v>
      </c>
      <c r="E1576" s="8" t="s">
        <v>21935</v>
      </c>
      <c r="F1576" s="8">
        <v>5</v>
      </c>
      <c r="G1576" s="8" t="b">
        <f>IF(FACT_REVIEWS[[#This Row],[ProductRate]] &gt;= 4, TRUE, FALSE)</f>
        <v>1</v>
      </c>
    </row>
    <row r="1577" spans="1:7" x14ac:dyDescent="0.3">
      <c r="A1577" s="8">
        <v>4575</v>
      </c>
      <c r="B1577" s="8">
        <v>10089</v>
      </c>
      <c r="C1577" s="8">
        <v>219</v>
      </c>
      <c r="D1577" s="10">
        <v>45519</v>
      </c>
      <c r="E1577" s="8" t="s">
        <v>21936</v>
      </c>
      <c r="F1577" s="8">
        <v>1</v>
      </c>
      <c r="G1577" s="8" t="b">
        <f>IF(FACT_REVIEWS[[#This Row],[ProductRate]] &gt;= 4, TRUE, FALSE)</f>
        <v>0</v>
      </c>
    </row>
    <row r="1578" spans="1:7" x14ac:dyDescent="0.3">
      <c r="A1578" s="8">
        <v>4576</v>
      </c>
      <c r="B1578" s="8">
        <v>10089</v>
      </c>
      <c r="C1578" s="8">
        <v>261</v>
      </c>
      <c r="D1578" s="10">
        <v>45549</v>
      </c>
      <c r="E1578" s="8" t="s">
        <v>21937</v>
      </c>
      <c r="F1578" s="8">
        <v>2</v>
      </c>
      <c r="G1578" s="8" t="b">
        <f>IF(FACT_REVIEWS[[#This Row],[ProductRate]] &gt;= 4, TRUE, FALSE)</f>
        <v>0</v>
      </c>
    </row>
    <row r="1579" spans="1:7" x14ac:dyDescent="0.3">
      <c r="A1579" s="8">
        <v>4577</v>
      </c>
      <c r="B1579" s="8">
        <v>10089</v>
      </c>
      <c r="C1579" s="8">
        <v>236</v>
      </c>
      <c r="D1579" s="10">
        <v>45557</v>
      </c>
      <c r="E1579" s="8" t="s">
        <v>21938</v>
      </c>
      <c r="F1579" s="8">
        <v>1</v>
      </c>
      <c r="G1579" s="8" t="b">
        <f>IF(FACT_REVIEWS[[#This Row],[ProductRate]] &gt;= 4, TRUE, FALSE)</f>
        <v>0</v>
      </c>
    </row>
    <row r="1580" spans="1:7" x14ac:dyDescent="0.3">
      <c r="A1580" s="8">
        <v>4578</v>
      </c>
      <c r="B1580" s="8">
        <v>10483</v>
      </c>
      <c r="C1580" s="8">
        <v>238</v>
      </c>
      <c r="D1580" s="10">
        <v>45432</v>
      </c>
      <c r="E1580" s="8" t="s">
        <v>4242</v>
      </c>
      <c r="F1580" s="8">
        <v>5</v>
      </c>
      <c r="G1580" s="8" t="b">
        <f>IF(FACT_REVIEWS[[#This Row],[ProductRate]] &gt;= 4, TRUE, FALSE)</f>
        <v>1</v>
      </c>
    </row>
    <row r="1581" spans="1:7" x14ac:dyDescent="0.3">
      <c r="A1581" s="8">
        <v>4579</v>
      </c>
      <c r="B1581" s="8">
        <v>10821</v>
      </c>
      <c r="C1581" s="8">
        <v>261</v>
      </c>
      <c r="D1581" s="10">
        <v>45390</v>
      </c>
      <c r="E1581" s="8" t="s">
        <v>21939</v>
      </c>
      <c r="F1581" s="8">
        <v>3</v>
      </c>
      <c r="G1581" s="8" t="b">
        <f>IF(FACT_REVIEWS[[#This Row],[ProductRate]] &gt;= 4, TRUE, FALSE)</f>
        <v>0</v>
      </c>
    </row>
    <row r="1582" spans="1:7" x14ac:dyDescent="0.3">
      <c r="A1582" s="8">
        <v>4580</v>
      </c>
      <c r="B1582" s="8">
        <v>10131</v>
      </c>
      <c r="C1582" s="8">
        <v>253</v>
      </c>
      <c r="D1582" s="10">
        <v>45468</v>
      </c>
      <c r="E1582" s="8" t="s">
        <v>21940</v>
      </c>
      <c r="F1582" s="8">
        <v>3</v>
      </c>
      <c r="G1582" s="8" t="b">
        <f>IF(FACT_REVIEWS[[#This Row],[ProductRate]] &gt;= 4, TRUE, FALSE)</f>
        <v>0</v>
      </c>
    </row>
    <row r="1583" spans="1:7" x14ac:dyDescent="0.3">
      <c r="A1583" s="8">
        <v>4581</v>
      </c>
      <c r="B1583" s="8">
        <v>10131</v>
      </c>
      <c r="C1583" s="8">
        <v>297</v>
      </c>
      <c r="D1583" s="10">
        <v>45400</v>
      </c>
      <c r="E1583" s="8" t="s">
        <v>21941</v>
      </c>
      <c r="F1583" s="8">
        <v>4</v>
      </c>
      <c r="G1583" s="8" t="b">
        <f>IF(FACT_REVIEWS[[#This Row],[ProductRate]] &gt;= 4, TRUE, FALSE)</f>
        <v>1</v>
      </c>
    </row>
    <row r="1584" spans="1:7" x14ac:dyDescent="0.3">
      <c r="A1584" s="8">
        <v>4582</v>
      </c>
      <c r="B1584" s="8">
        <v>10131</v>
      </c>
      <c r="C1584" s="8">
        <v>267</v>
      </c>
      <c r="D1584" s="10">
        <v>45529</v>
      </c>
      <c r="E1584" s="8" t="s">
        <v>18370</v>
      </c>
      <c r="F1584" s="8">
        <v>3</v>
      </c>
      <c r="G1584" s="8" t="b">
        <f>IF(FACT_REVIEWS[[#This Row],[ProductRate]] &gt;= 4, TRUE, FALSE)</f>
        <v>0</v>
      </c>
    </row>
    <row r="1585" spans="1:7" x14ac:dyDescent="0.3">
      <c r="A1585" s="8">
        <v>4583</v>
      </c>
      <c r="B1585" s="8">
        <v>10131</v>
      </c>
      <c r="C1585" s="8">
        <v>263</v>
      </c>
      <c r="D1585" s="10">
        <v>45545</v>
      </c>
      <c r="E1585" s="8" t="s">
        <v>4218</v>
      </c>
      <c r="F1585" s="8">
        <v>5</v>
      </c>
      <c r="G1585" s="8" t="b">
        <f>IF(FACT_REVIEWS[[#This Row],[ProductRate]] &gt;= 4, TRUE, FALSE)</f>
        <v>1</v>
      </c>
    </row>
    <row r="1586" spans="1:7" x14ac:dyDescent="0.3">
      <c r="A1586" s="8">
        <v>4584</v>
      </c>
      <c r="B1586" s="8">
        <v>10084</v>
      </c>
      <c r="C1586" s="8">
        <v>273</v>
      </c>
      <c r="D1586" s="10">
        <v>45385</v>
      </c>
      <c r="E1586" s="8" t="s">
        <v>21942</v>
      </c>
      <c r="F1586" s="8">
        <v>1</v>
      </c>
      <c r="G1586" s="8" t="b">
        <f>IF(FACT_REVIEWS[[#This Row],[ProductRate]] &gt;= 4, TRUE, FALSE)</f>
        <v>0</v>
      </c>
    </row>
    <row r="1587" spans="1:7" x14ac:dyDescent="0.3">
      <c r="A1587" s="8">
        <v>4585</v>
      </c>
      <c r="B1587" s="8">
        <v>10084</v>
      </c>
      <c r="C1587" s="8">
        <v>274</v>
      </c>
      <c r="D1587" s="10">
        <v>45238</v>
      </c>
      <c r="E1587" s="8" t="s">
        <v>21943</v>
      </c>
      <c r="F1587" s="8">
        <v>3</v>
      </c>
      <c r="G1587" s="8" t="b">
        <f>IF(FACT_REVIEWS[[#This Row],[ProductRate]] &gt;= 4, TRUE, FALSE)</f>
        <v>0</v>
      </c>
    </row>
    <row r="1588" spans="1:7" x14ac:dyDescent="0.3">
      <c r="A1588" s="8">
        <v>4586</v>
      </c>
      <c r="B1588" s="8">
        <v>10685</v>
      </c>
      <c r="C1588" s="8">
        <v>284</v>
      </c>
      <c r="D1588" s="10">
        <v>45503</v>
      </c>
      <c r="E1588" s="8" t="s">
        <v>21944</v>
      </c>
      <c r="F1588" s="8">
        <v>1</v>
      </c>
      <c r="G1588" s="8" t="b">
        <f>IF(FACT_REVIEWS[[#This Row],[ProductRate]] &gt;= 4, TRUE, FALSE)</f>
        <v>0</v>
      </c>
    </row>
    <row r="1589" spans="1:7" x14ac:dyDescent="0.3">
      <c r="A1589" s="8">
        <v>4587</v>
      </c>
      <c r="B1589" s="8">
        <v>10685</v>
      </c>
      <c r="C1589" s="8">
        <v>282</v>
      </c>
      <c r="D1589" s="10">
        <v>45515</v>
      </c>
      <c r="E1589" s="8" t="s">
        <v>21945</v>
      </c>
      <c r="F1589" s="8">
        <v>2</v>
      </c>
      <c r="G1589" s="8" t="b">
        <f>IF(FACT_REVIEWS[[#This Row],[ProductRate]] &gt;= 4, TRUE, FALSE)</f>
        <v>0</v>
      </c>
    </row>
    <row r="1590" spans="1:7" x14ac:dyDescent="0.3">
      <c r="A1590" s="8">
        <v>4588</v>
      </c>
      <c r="B1590" s="8">
        <v>10077</v>
      </c>
      <c r="C1590" s="8">
        <v>257</v>
      </c>
      <c r="D1590" s="10">
        <v>45545</v>
      </c>
      <c r="E1590" s="8" t="s">
        <v>12133</v>
      </c>
      <c r="F1590" s="8">
        <v>5</v>
      </c>
      <c r="G1590" s="8" t="b">
        <f>IF(FACT_REVIEWS[[#This Row],[ProductRate]] &gt;= 4, TRUE, FALSE)</f>
        <v>1</v>
      </c>
    </row>
    <row r="1591" spans="1:7" x14ac:dyDescent="0.3">
      <c r="A1591" s="8">
        <v>4589</v>
      </c>
      <c r="B1591" s="8">
        <v>10077</v>
      </c>
      <c r="C1591" s="8">
        <v>242</v>
      </c>
      <c r="D1591" s="10">
        <v>45531</v>
      </c>
      <c r="E1591" s="8" t="s">
        <v>21666</v>
      </c>
      <c r="F1591" s="8">
        <v>5</v>
      </c>
      <c r="G1591" s="8" t="b">
        <f>IF(FACT_REVIEWS[[#This Row],[ProductRate]] &gt;= 4, TRUE, FALSE)</f>
        <v>1</v>
      </c>
    </row>
    <row r="1592" spans="1:7" x14ac:dyDescent="0.3">
      <c r="A1592" s="8">
        <v>4590</v>
      </c>
      <c r="B1592" s="8">
        <v>10077</v>
      </c>
      <c r="C1592" s="8">
        <v>208</v>
      </c>
      <c r="D1592" s="10">
        <v>45492</v>
      </c>
      <c r="E1592" s="8" t="s">
        <v>21946</v>
      </c>
      <c r="F1592" s="8">
        <v>3</v>
      </c>
      <c r="G1592" s="8" t="b">
        <f>IF(FACT_REVIEWS[[#This Row],[ProductRate]] &gt;= 4, TRUE, FALSE)</f>
        <v>0</v>
      </c>
    </row>
    <row r="1593" spans="1:7" x14ac:dyDescent="0.3">
      <c r="A1593" s="8">
        <v>4591</v>
      </c>
      <c r="B1593" s="8">
        <v>10077</v>
      </c>
      <c r="C1593" s="8">
        <v>245</v>
      </c>
      <c r="D1593" s="10">
        <v>45551</v>
      </c>
      <c r="E1593" s="8" t="s">
        <v>11453</v>
      </c>
      <c r="F1593" s="8">
        <v>2</v>
      </c>
      <c r="G1593" s="8" t="b">
        <f>IF(FACT_REVIEWS[[#This Row],[ProductRate]] &gt;= 4, TRUE, FALSE)</f>
        <v>0</v>
      </c>
    </row>
    <row r="1594" spans="1:7" x14ac:dyDescent="0.3">
      <c r="A1594" s="8">
        <v>4592</v>
      </c>
      <c r="B1594" s="8">
        <v>10077</v>
      </c>
      <c r="C1594" s="8">
        <v>294</v>
      </c>
      <c r="D1594" s="10">
        <v>45555</v>
      </c>
      <c r="E1594" s="8" t="s">
        <v>14699</v>
      </c>
      <c r="F1594" s="8">
        <v>3</v>
      </c>
      <c r="G1594" s="8" t="b">
        <f>IF(FACT_REVIEWS[[#This Row],[ProductRate]] &gt;= 4, TRUE, FALSE)</f>
        <v>0</v>
      </c>
    </row>
    <row r="1595" spans="1:7" x14ac:dyDescent="0.3">
      <c r="A1595" s="8">
        <v>4593</v>
      </c>
      <c r="B1595" s="8">
        <v>10077</v>
      </c>
      <c r="C1595" s="8">
        <v>222</v>
      </c>
      <c r="D1595" s="10">
        <v>45484</v>
      </c>
      <c r="E1595" s="8" t="s">
        <v>21947</v>
      </c>
      <c r="F1595" s="8">
        <v>4</v>
      </c>
      <c r="G1595" s="8" t="b">
        <f>IF(FACT_REVIEWS[[#This Row],[ProductRate]] &gt;= 4, TRUE, FALSE)</f>
        <v>1</v>
      </c>
    </row>
    <row r="1596" spans="1:7" x14ac:dyDescent="0.3">
      <c r="A1596" s="8">
        <v>4594</v>
      </c>
      <c r="B1596" s="8">
        <v>10077</v>
      </c>
      <c r="C1596" s="8">
        <v>227</v>
      </c>
      <c r="D1596" s="10">
        <v>45476</v>
      </c>
      <c r="E1596" s="8" t="s">
        <v>21948</v>
      </c>
      <c r="F1596" s="8">
        <v>4</v>
      </c>
      <c r="G1596" s="8" t="b">
        <f>IF(FACT_REVIEWS[[#This Row],[ProductRate]] &gt;= 4, TRUE, FALSE)</f>
        <v>1</v>
      </c>
    </row>
    <row r="1597" spans="1:7" x14ac:dyDescent="0.3">
      <c r="A1597" s="8">
        <v>4595</v>
      </c>
      <c r="B1597" s="8">
        <v>10787</v>
      </c>
      <c r="C1597" s="8">
        <v>263</v>
      </c>
      <c r="D1597" s="10">
        <v>45141</v>
      </c>
      <c r="E1597" s="8" t="s">
        <v>21949</v>
      </c>
      <c r="F1597" s="8">
        <v>4</v>
      </c>
      <c r="G1597" s="8" t="b">
        <f>IF(FACT_REVIEWS[[#This Row],[ProductRate]] &gt;= 4, TRUE, FALSE)</f>
        <v>1</v>
      </c>
    </row>
    <row r="1598" spans="1:7" x14ac:dyDescent="0.3">
      <c r="A1598" s="8">
        <v>4596</v>
      </c>
      <c r="B1598" s="8">
        <v>10120</v>
      </c>
      <c r="C1598" s="8">
        <v>232</v>
      </c>
      <c r="D1598" s="10">
        <v>45558</v>
      </c>
      <c r="E1598" s="8" t="s">
        <v>21950</v>
      </c>
      <c r="F1598" s="8">
        <v>5</v>
      </c>
      <c r="G1598" s="8" t="b">
        <f>IF(FACT_REVIEWS[[#This Row],[ProductRate]] &gt;= 4, TRUE, FALSE)</f>
        <v>1</v>
      </c>
    </row>
    <row r="1599" spans="1:7" x14ac:dyDescent="0.3">
      <c r="A1599" s="8">
        <v>4597</v>
      </c>
      <c r="B1599" s="8">
        <v>10057</v>
      </c>
      <c r="C1599" s="8">
        <v>242</v>
      </c>
      <c r="D1599" s="10">
        <v>45067</v>
      </c>
      <c r="E1599" s="8" t="s">
        <v>21951</v>
      </c>
      <c r="F1599" s="8">
        <v>1</v>
      </c>
      <c r="G1599" s="8" t="b">
        <f>IF(FACT_REVIEWS[[#This Row],[ProductRate]] &gt;= 4, TRUE, FALSE)</f>
        <v>0</v>
      </c>
    </row>
    <row r="1600" spans="1:7" x14ac:dyDescent="0.3">
      <c r="A1600" s="8">
        <v>4598</v>
      </c>
      <c r="B1600" s="8">
        <v>10741</v>
      </c>
      <c r="C1600" s="8">
        <v>295</v>
      </c>
      <c r="D1600" s="10">
        <v>45560</v>
      </c>
      <c r="E1600" s="8" t="s">
        <v>21952</v>
      </c>
      <c r="F1600" s="8">
        <v>3</v>
      </c>
      <c r="G1600" s="8" t="b">
        <f>IF(FACT_REVIEWS[[#This Row],[ProductRate]] &gt;= 4, TRUE, FALSE)</f>
        <v>0</v>
      </c>
    </row>
    <row r="1601" spans="1:7" x14ac:dyDescent="0.3">
      <c r="A1601" s="8">
        <v>4599</v>
      </c>
      <c r="B1601" s="8">
        <v>10512</v>
      </c>
      <c r="C1601" s="8">
        <v>284</v>
      </c>
      <c r="D1601" s="10">
        <v>45558</v>
      </c>
      <c r="E1601" s="8" t="s">
        <v>21953</v>
      </c>
      <c r="F1601" s="8">
        <v>1</v>
      </c>
      <c r="G1601" s="8" t="b">
        <f>IF(FACT_REVIEWS[[#This Row],[ProductRate]] &gt;= 4, TRUE, FALSE)</f>
        <v>0</v>
      </c>
    </row>
    <row r="1602" spans="1:7" x14ac:dyDescent="0.3">
      <c r="A1602" s="8">
        <v>4600</v>
      </c>
      <c r="B1602" s="8">
        <v>10512</v>
      </c>
      <c r="C1602" s="8">
        <v>287</v>
      </c>
      <c r="D1602" s="10">
        <v>45550</v>
      </c>
      <c r="E1602" s="8" t="s">
        <v>21954</v>
      </c>
      <c r="F1602" s="8">
        <v>3</v>
      </c>
      <c r="G1602" s="8" t="b">
        <f>IF(FACT_REVIEWS[[#This Row],[ProductRate]] &gt;= 4, TRUE, FALSE)</f>
        <v>0</v>
      </c>
    </row>
    <row r="1603" spans="1:7" x14ac:dyDescent="0.3">
      <c r="A1603" s="8">
        <v>4601</v>
      </c>
      <c r="B1603" s="8">
        <v>10512</v>
      </c>
      <c r="C1603" s="8">
        <v>217</v>
      </c>
      <c r="D1603" s="10">
        <v>45498</v>
      </c>
      <c r="E1603" s="8" t="s">
        <v>21955</v>
      </c>
      <c r="F1603" s="8">
        <v>2</v>
      </c>
      <c r="G1603" s="8" t="b">
        <f>IF(FACT_REVIEWS[[#This Row],[ProductRate]] &gt;= 4, TRUE, FALSE)</f>
        <v>0</v>
      </c>
    </row>
    <row r="1604" spans="1:7" x14ac:dyDescent="0.3">
      <c r="A1604" s="8">
        <v>4602</v>
      </c>
      <c r="B1604" s="8">
        <v>10125</v>
      </c>
      <c r="C1604" s="8">
        <v>268</v>
      </c>
      <c r="D1604" s="10">
        <v>45536</v>
      </c>
      <c r="E1604" s="8" t="s">
        <v>21956</v>
      </c>
      <c r="F1604" s="8">
        <v>3</v>
      </c>
      <c r="G1604" s="8" t="b">
        <f>IF(FACT_REVIEWS[[#This Row],[ProductRate]] &gt;= 4, TRUE, FALSE)</f>
        <v>0</v>
      </c>
    </row>
    <row r="1605" spans="1:7" x14ac:dyDescent="0.3">
      <c r="A1605" s="8">
        <v>4603</v>
      </c>
      <c r="B1605" s="8">
        <v>10419</v>
      </c>
      <c r="C1605" s="8">
        <v>268</v>
      </c>
      <c r="D1605" s="10">
        <v>45330</v>
      </c>
      <c r="E1605" s="8" t="s">
        <v>21957</v>
      </c>
      <c r="F1605" s="8">
        <v>5</v>
      </c>
      <c r="G1605" s="8" t="b">
        <f>IF(FACT_REVIEWS[[#This Row],[ProductRate]] &gt;= 4, TRUE, FALSE)</f>
        <v>1</v>
      </c>
    </row>
    <row r="1606" spans="1:7" x14ac:dyDescent="0.3">
      <c r="A1606" s="8">
        <v>4604</v>
      </c>
      <c r="B1606" s="8">
        <v>10201</v>
      </c>
      <c r="C1606" s="8">
        <v>262</v>
      </c>
      <c r="D1606" s="10">
        <v>45186</v>
      </c>
      <c r="E1606" s="8" t="s">
        <v>21958</v>
      </c>
      <c r="F1606" s="8">
        <v>2</v>
      </c>
      <c r="G1606" s="8" t="b">
        <f>IF(FACT_REVIEWS[[#This Row],[ProductRate]] &gt;= 4, TRUE, FALSE)</f>
        <v>0</v>
      </c>
    </row>
    <row r="1607" spans="1:7" x14ac:dyDescent="0.3">
      <c r="A1607" s="8">
        <v>4605</v>
      </c>
      <c r="B1607" s="8">
        <v>10201</v>
      </c>
      <c r="C1607" s="8">
        <v>204</v>
      </c>
      <c r="D1607" s="10">
        <v>45200</v>
      </c>
      <c r="E1607" s="8" t="s">
        <v>21959</v>
      </c>
      <c r="F1607" s="8">
        <v>2</v>
      </c>
      <c r="G1607" s="8" t="b">
        <f>IF(FACT_REVIEWS[[#This Row],[ProductRate]] &gt;= 4, TRUE, FALSE)</f>
        <v>0</v>
      </c>
    </row>
    <row r="1608" spans="1:7" x14ac:dyDescent="0.3">
      <c r="A1608" s="8">
        <v>4606</v>
      </c>
      <c r="B1608" s="8">
        <v>10240</v>
      </c>
      <c r="C1608" s="8">
        <v>230</v>
      </c>
      <c r="D1608" s="10">
        <v>45338</v>
      </c>
      <c r="E1608" s="8" t="s">
        <v>21960</v>
      </c>
      <c r="F1608" s="8">
        <v>1</v>
      </c>
      <c r="G1608" s="8" t="b">
        <f>IF(FACT_REVIEWS[[#This Row],[ProductRate]] &gt;= 4, TRUE, FALSE)</f>
        <v>0</v>
      </c>
    </row>
    <row r="1609" spans="1:7" x14ac:dyDescent="0.3">
      <c r="A1609" s="8">
        <v>4607</v>
      </c>
      <c r="B1609" s="8">
        <v>10584</v>
      </c>
      <c r="C1609" s="8">
        <v>218</v>
      </c>
      <c r="D1609" s="10">
        <v>45559</v>
      </c>
      <c r="E1609" s="8" t="s">
        <v>21961</v>
      </c>
      <c r="F1609" s="8">
        <v>5</v>
      </c>
      <c r="G1609" s="8" t="b">
        <f>IF(FACT_REVIEWS[[#This Row],[ProductRate]] &gt;= 4, TRUE, FALSE)</f>
        <v>1</v>
      </c>
    </row>
    <row r="1610" spans="1:7" x14ac:dyDescent="0.3">
      <c r="A1610" s="8">
        <v>4608</v>
      </c>
      <c r="B1610" s="8">
        <v>10584</v>
      </c>
      <c r="C1610" s="8">
        <v>256</v>
      </c>
      <c r="D1610" s="10">
        <v>45560</v>
      </c>
      <c r="E1610" s="8" t="s">
        <v>21962</v>
      </c>
      <c r="F1610" s="8">
        <v>2</v>
      </c>
      <c r="G1610" s="8" t="b">
        <f>IF(FACT_REVIEWS[[#This Row],[ProductRate]] &gt;= 4, TRUE, FALSE)</f>
        <v>0</v>
      </c>
    </row>
    <row r="1611" spans="1:7" x14ac:dyDescent="0.3">
      <c r="A1611" s="8">
        <v>4609</v>
      </c>
      <c r="B1611" s="8">
        <v>10584</v>
      </c>
      <c r="C1611" s="8">
        <v>203</v>
      </c>
      <c r="D1611" s="10">
        <v>45540</v>
      </c>
      <c r="E1611" s="8" t="s">
        <v>21963</v>
      </c>
      <c r="F1611" s="8">
        <v>3</v>
      </c>
      <c r="G1611" s="8" t="b">
        <f>IF(FACT_REVIEWS[[#This Row],[ProductRate]] &gt;= 4, TRUE, FALSE)</f>
        <v>0</v>
      </c>
    </row>
    <row r="1612" spans="1:7" x14ac:dyDescent="0.3">
      <c r="A1612" s="8">
        <v>4610</v>
      </c>
      <c r="B1612" s="8">
        <v>10584</v>
      </c>
      <c r="C1612" s="8">
        <v>255</v>
      </c>
      <c r="D1612" s="10">
        <v>45473</v>
      </c>
      <c r="E1612" s="8" t="s">
        <v>21964</v>
      </c>
      <c r="F1612" s="8">
        <v>2</v>
      </c>
      <c r="G1612" s="8" t="b">
        <f>IF(FACT_REVIEWS[[#This Row],[ProductRate]] &gt;= 4, TRUE, FALSE)</f>
        <v>0</v>
      </c>
    </row>
    <row r="1613" spans="1:7" x14ac:dyDescent="0.3">
      <c r="A1613" s="8">
        <v>4611</v>
      </c>
      <c r="B1613" s="8">
        <v>10584</v>
      </c>
      <c r="C1613" s="8">
        <v>289</v>
      </c>
      <c r="D1613" s="10">
        <v>45504</v>
      </c>
      <c r="E1613" s="8" t="s">
        <v>21965</v>
      </c>
      <c r="F1613" s="8">
        <v>2</v>
      </c>
      <c r="G1613" s="8" t="b">
        <f>IF(FACT_REVIEWS[[#This Row],[ProductRate]] &gt;= 4, TRUE, FALSE)</f>
        <v>0</v>
      </c>
    </row>
    <row r="1614" spans="1:7" x14ac:dyDescent="0.3">
      <c r="A1614" s="8">
        <v>4612</v>
      </c>
      <c r="B1614" s="8">
        <v>10584</v>
      </c>
      <c r="C1614" s="8">
        <v>295</v>
      </c>
      <c r="D1614" s="10">
        <v>45419</v>
      </c>
      <c r="E1614" s="8" t="s">
        <v>21966</v>
      </c>
      <c r="F1614" s="8">
        <v>3</v>
      </c>
      <c r="G1614" s="8" t="b">
        <f>IF(FACT_REVIEWS[[#This Row],[ProductRate]] &gt;= 4, TRUE, FALSE)</f>
        <v>0</v>
      </c>
    </row>
    <row r="1615" spans="1:7" x14ac:dyDescent="0.3">
      <c r="A1615" s="8">
        <v>4613</v>
      </c>
      <c r="B1615" s="8">
        <v>10443</v>
      </c>
      <c r="C1615" s="8">
        <v>236</v>
      </c>
      <c r="D1615" s="10">
        <v>45181</v>
      </c>
      <c r="E1615" s="8" t="s">
        <v>21967</v>
      </c>
      <c r="F1615" s="8">
        <v>4</v>
      </c>
      <c r="G1615" s="8" t="b">
        <f>IF(FACT_REVIEWS[[#This Row],[ProductRate]] &gt;= 4, TRUE, FALSE)</f>
        <v>1</v>
      </c>
    </row>
    <row r="1616" spans="1:7" x14ac:dyDescent="0.3">
      <c r="A1616" s="8">
        <v>4614</v>
      </c>
      <c r="B1616" s="8">
        <v>10332</v>
      </c>
      <c r="C1616" s="8">
        <v>250</v>
      </c>
      <c r="D1616" s="10">
        <v>45527</v>
      </c>
      <c r="E1616" s="8" t="s">
        <v>21968</v>
      </c>
      <c r="F1616" s="8">
        <v>1</v>
      </c>
      <c r="G1616" s="8" t="b">
        <f>IF(FACT_REVIEWS[[#This Row],[ProductRate]] &gt;= 4, TRUE, FALSE)</f>
        <v>0</v>
      </c>
    </row>
    <row r="1617" spans="1:7" x14ac:dyDescent="0.3">
      <c r="A1617" s="8">
        <v>4615</v>
      </c>
      <c r="B1617" s="8">
        <v>10101</v>
      </c>
      <c r="C1617" s="8">
        <v>267</v>
      </c>
      <c r="D1617" s="10">
        <v>45554</v>
      </c>
      <c r="E1617" s="8" t="s">
        <v>21969</v>
      </c>
      <c r="F1617" s="8">
        <v>4</v>
      </c>
      <c r="G1617" s="8" t="b">
        <f>IF(FACT_REVIEWS[[#This Row],[ProductRate]] &gt;= 4, TRUE, FALSE)</f>
        <v>1</v>
      </c>
    </row>
    <row r="1618" spans="1:7" x14ac:dyDescent="0.3">
      <c r="A1618" s="8">
        <v>4616</v>
      </c>
      <c r="B1618" s="8">
        <v>10750</v>
      </c>
      <c r="C1618" s="8">
        <v>257</v>
      </c>
      <c r="D1618" s="10">
        <v>45549</v>
      </c>
      <c r="E1618" s="8" t="s">
        <v>21970</v>
      </c>
      <c r="F1618" s="8">
        <v>1</v>
      </c>
      <c r="G1618" s="8" t="b">
        <f>IF(FACT_REVIEWS[[#This Row],[ProductRate]] &gt;= 4, TRUE, FALSE)</f>
        <v>0</v>
      </c>
    </row>
    <row r="1619" spans="1:7" x14ac:dyDescent="0.3">
      <c r="A1619" s="8">
        <v>4617</v>
      </c>
      <c r="B1619" s="8">
        <v>10470</v>
      </c>
      <c r="C1619" s="8">
        <v>211</v>
      </c>
      <c r="D1619" s="10">
        <v>45467</v>
      </c>
      <c r="E1619" s="8" t="s">
        <v>21971</v>
      </c>
      <c r="F1619" s="8">
        <v>4</v>
      </c>
      <c r="G1619" s="8" t="b">
        <f>IF(FACT_REVIEWS[[#This Row],[ProductRate]] &gt;= 4, TRUE, FALSE)</f>
        <v>1</v>
      </c>
    </row>
    <row r="1620" spans="1:7" x14ac:dyDescent="0.3">
      <c r="A1620" s="8">
        <v>4618</v>
      </c>
      <c r="B1620" s="8">
        <v>10761</v>
      </c>
      <c r="C1620" s="8">
        <v>286</v>
      </c>
      <c r="D1620" s="10">
        <v>45522</v>
      </c>
      <c r="E1620" s="8" t="s">
        <v>21972</v>
      </c>
      <c r="F1620" s="8">
        <v>1</v>
      </c>
      <c r="G1620" s="8" t="b">
        <f>IF(FACT_REVIEWS[[#This Row],[ProductRate]] &gt;= 4, TRUE, FALSE)</f>
        <v>0</v>
      </c>
    </row>
    <row r="1621" spans="1:7" x14ac:dyDescent="0.3">
      <c r="A1621" s="8">
        <v>4619</v>
      </c>
      <c r="B1621" s="8">
        <v>10164</v>
      </c>
      <c r="C1621" s="8">
        <v>284</v>
      </c>
      <c r="D1621" s="10">
        <v>45532</v>
      </c>
      <c r="E1621" s="8" t="s">
        <v>21973</v>
      </c>
      <c r="F1621" s="8">
        <v>2</v>
      </c>
      <c r="G1621" s="8" t="b">
        <f>IF(FACT_REVIEWS[[#This Row],[ProductRate]] &gt;= 4, TRUE, FALSE)</f>
        <v>0</v>
      </c>
    </row>
    <row r="1622" spans="1:7" x14ac:dyDescent="0.3">
      <c r="A1622" s="8">
        <v>4620</v>
      </c>
      <c r="B1622" s="8">
        <v>10797</v>
      </c>
      <c r="C1622" s="8">
        <v>231</v>
      </c>
      <c r="D1622" s="10">
        <v>45533</v>
      </c>
      <c r="E1622" s="8" t="s">
        <v>21974</v>
      </c>
      <c r="F1622" s="8">
        <v>2</v>
      </c>
      <c r="G1622" s="8" t="b">
        <f>IF(FACT_REVIEWS[[#This Row],[ProductRate]] &gt;= 4, TRUE, FALSE)</f>
        <v>0</v>
      </c>
    </row>
    <row r="1623" spans="1:7" x14ac:dyDescent="0.3">
      <c r="A1623" s="8">
        <v>4621</v>
      </c>
      <c r="B1623" s="8">
        <v>10797</v>
      </c>
      <c r="C1623" s="8">
        <v>206</v>
      </c>
      <c r="D1623" s="10">
        <v>45526</v>
      </c>
      <c r="E1623" s="8" t="s">
        <v>21975</v>
      </c>
      <c r="F1623" s="8">
        <v>2</v>
      </c>
      <c r="G1623" s="8" t="b">
        <f>IF(FACT_REVIEWS[[#This Row],[ProductRate]] &gt;= 4, TRUE, FALSE)</f>
        <v>0</v>
      </c>
    </row>
    <row r="1624" spans="1:7" x14ac:dyDescent="0.3">
      <c r="A1624" s="8">
        <v>4622</v>
      </c>
      <c r="B1624" s="8">
        <v>10797</v>
      </c>
      <c r="C1624" s="8">
        <v>257</v>
      </c>
      <c r="D1624" s="10">
        <v>45536</v>
      </c>
      <c r="E1624" s="8" t="s">
        <v>21976</v>
      </c>
      <c r="F1624" s="8">
        <v>3</v>
      </c>
      <c r="G1624" s="8" t="b">
        <f>IF(FACT_REVIEWS[[#This Row],[ProductRate]] &gt;= 4, TRUE, FALSE)</f>
        <v>0</v>
      </c>
    </row>
    <row r="1625" spans="1:7" x14ac:dyDescent="0.3">
      <c r="A1625" s="8">
        <v>4623</v>
      </c>
      <c r="B1625" s="8">
        <v>10797</v>
      </c>
      <c r="C1625" s="8">
        <v>265</v>
      </c>
      <c r="D1625" s="10">
        <v>45531</v>
      </c>
      <c r="E1625" s="8" t="s">
        <v>21977</v>
      </c>
      <c r="F1625" s="8">
        <v>5</v>
      </c>
      <c r="G1625" s="8" t="b">
        <f>IF(FACT_REVIEWS[[#This Row],[ProductRate]] &gt;= 4, TRUE, FALSE)</f>
        <v>1</v>
      </c>
    </row>
    <row r="1626" spans="1:7" x14ac:dyDescent="0.3">
      <c r="A1626" s="8">
        <v>4624</v>
      </c>
      <c r="B1626" s="8">
        <v>10797</v>
      </c>
      <c r="C1626" s="8">
        <v>201</v>
      </c>
      <c r="D1626" s="10">
        <v>45326</v>
      </c>
      <c r="E1626" s="8" t="s">
        <v>21978</v>
      </c>
      <c r="F1626" s="8">
        <v>3</v>
      </c>
      <c r="G1626" s="8" t="b">
        <f>IF(FACT_REVIEWS[[#This Row],[ProductRate]] &gt;= 4, TRUE, FALSE)</f>
        <v>0</v>
      </c>
    </row>
    <row r="1627" spans="1:7" x14ac:dyDescent="0.3">
      <c r="A1627" s="8">
        <v>4625</v>
      </c>
      <c r="B1627" s="8">
        <v>10706</v>
      </c>
      <c r="C1627" s="8">
        <v>268</v>
      </c>
      <c r="D1627" s="10">
        <v>45442</v>
      </c>
      <c r="E1627" s="8" t="s">
        <v>21979</v>
      </c>
      <c r="F1627" s="8">
        <v>3</v>
      </c>
      <c r="G1627" s="8" t="b">
        <f>IF(FACT_REVIEWS[[#This Row],[ProductRate]] &gt;= 4, TRUE, FALSE)</f>
        <v>0</v>
      </c>
    </row>
    <row r="1628" spans="1:7" x14ac:dyDescent="0.3">
      <c r="A1628" s="8">
        <v>4626</v>
      </c>
      <c r="B1628" s="8">
        <v>10139</v>
      </c>
      <c r="C1628" s="8">
        <v>228</v>
      </c>
      <c r="D1628" s="10">
        <v>45539</v>
      </c>
      <c r="E1628" s="8" t="s">
        <v>21980</v>
      </c>
      <c r="F1628" s="8">
        <v>5</v>
      </c>
      <c r="G1628" s="8" t="b">
        <f>IF(FACT_REVIEWS[[#This Row],[ProductRate]] &gt;= 4, TRUE, FALSE)</f>
        <v>1</v>
      </c>
    </row>
    <row r="1629" spans="1:7" x14ac:dyDescent="0.3">
      <c r="A1629" s="8">
        <v>4627</v>
      </c>
      <c r="B1629" s="8">
        <v>10139</v>
      </c>
      <c r="C1629" s="8">
        <v>203</v>
      </c>
      <c r="D1629" s="10">
        <v>45533</v>
      </c>
      <c r="E1629" s="8" t="s">
        <v>18565</v>
      </c>
      <c r="F1629" s="8">
        <v>2</v>
      </c>
      <c r="G1629" s="8" t="b">
        <f>IF(FACT_REVIEWS[[#This Row],[ProductRate]] &gt;= 4, TRUE, FALSE)</f>
        <v>0</v>
      </c>
    </row>
    <row r="1630" spans="1:7" x14ac:dyDescent="0.3">
      <c r="A1630" s="8">
        <v>4628</v>
      </c>
      <c r="B1630" s="8">
        <v>10931</v>
      </c>
      <c r="C1630" s="8">
        <v>219</v>
      </c>
      <c r="D1630" s="10">
        <v>45549</v>
      </c>
      <c r="E1630" s="8" t="s">
        <v>21981</v>
      </c>
      <c r="F1630" s="8">
        <v>2</v>
      </c>
      <c r="G1630" s="8" t="b">
        <f>IF(FACT_REVIEWS[[#This Row],[ProductRate]] &gt;= 4, TRUE, FALSE)</f>
        <v>0</v>
      </c>
    </row>
    <row r="1631" spans="1:7" x14ac:dyDescent="0.3">
      <c r="A1631" s="8">
        <v>4629</v>
      </c>
      <c r="B1631" s="8">
        <v>10931</v>
      </c>
      <c r="C1631" s="8">
        <v>233</v>
      </c>
      <c r="D1631" s="10">
        <v>45552</v>
      </c>
      <c r="E1631" s="8" t="s">
        <v>21982</v>
      </c>
      <c r="F1631" s="8">
        <v>5</v>
      </c>
      <c r="G1631" s="8" t="b">
        <f>IF(FACT_REVIEWS[[#This Row],[ProductRate]] &gt;= 4, TRUE, FALSE)</f>
        <v>1</v>
      </c>
    </row>
    <row r="1632" spans="1:7" x14ac:dyDescent="0.3">
      <c r="A1632" s="8">
        <v>4630</v>
      </c>
      <c r="B1632" s="8">
        <v>10931</v>
      </c>
      <c r="C1632" s="8">
        <v>205</v>
      </c>
      <c r="D1632" s="10">
        <v>45402</v>
      </c>
      <c r="E1632" s="8" t="s">
        <v>21983</v>
      </c>
      <c r="F1632" s="8">
        <v>4</v>
      </c>
      <c r="G1632" s="8" t="b">
        <f>IF(FACT_REVIEWS[[#This Row],[ProductRate]] &gt;= 4, TRUE, FALSE)</f>
        <v>1</v>
      </c>
    </row>
    <row r="1633" spans="1:7" x14ac:dyDescent="0.3">
      <c r="A1633" s="8">
        <v>4631</v>
      </c>
      <c r="B1633" s="8">
        <v>10931</v>
      </c>
      <c r="C1633" s="8">
        <v>263</v>
      </c>
      <c r="D1633" s="10">
        <v>45559</v>
      </c>
      <c r="E1633" s="8" t="s">
        <v>16792</v>
      </c>
      <c r="F1633" s="8">
        <v>1</v>
      </c>
      <c r="G1633" s="8" t="b">
        <f>IF(FACT_REVIEWS[[#This Row],[ProductRate]] &gt;= 4, TRUE, FALSE)</f>
        <v>0</v>
      </c>
    </row>
    <row r="1634" spans="1:7" x14ac:dyDescent="0.3">
      <c r="A1634" s="8">
        <v>4632</v>
      </c>
      <c r="B1634" s="8">
        <v>10931</v>
      </c>
      <c r="C1634" s="8">
        <v>253</v>
      </c>
      <c r="D1634" s="10">
        <v>45457</v>
      </c>
      <c r="E1634" s="8" t="s">
        <v>21984</v>
      </c>
      <c r="F1634" s="8">
        <v>4</v>
      </c>
      <c r="G1634" s="8" t="b">
        <f>IF(FACT_REVIEWS[[#This Row],[ProductRate]] &gt;= 4, TRUE, FALSE)</f>
        <v>1</v>
      </c>
    </row>
    <row r="1635" spans="1:7" x14ac:dyDescent="0.3">
      <c r="A1635" s="8">
        <v>4633</v>
      </c>
      <c r="B1635" s="8">
        <v>10457</v>
      </c>
      <c r="C1635" s="8">
        <v>256</v>
      </c>
      <c r="D1635" s="10">
        <v>45543</v>
      </c>
      <c r="E1635" s="8" t="s">
        <v>21985</v>
      </c>
      <c r="F1635" s="8">
        <v>3</v>
      </c>
      <c r="G1635" s="8" t="b">
        <f>IF(FACT_REVIEWS[[#This Row],[ProductRate]] &gt;= 4, TRUE, FALSE)</f>
        <v>0</v>
      </c>
    </row>
    <row r="1636" spans="1:7" x14ac:dyDescent="0.3">
      <c r="A1636" s="8">
        <v>4634</v>
      </c>
      <c r="B1636" s="8">
        <v>10457</v>
      </c>
      <c r="C1636" s="8">
        <v>203</v>
      </c>
      <c r="D1636" s="10">
        <v>45145</v>
      </c>
      <c r="E1636" s="8" t="s">
        <v>21986</v>
      </c>
      <c r="F1636" s="8">
        <v>4</v>
      </c>
      <c r="G1636" s="8" t="b">
        <f>IF(FACT_REVIEWS[[#This Row],[ProductRate]] &gt;= 4, TRUE, FALSE)</f>
        <v>1</v>
      </c>
    </row>
    <row r="1637" spans="1:7" x14ac:dyDescent="0.3">
      <c r="A1637" s="8">
        <v>4635</v>
      </c>
      <c r="B1637" s="8">
        <v>10077</v>
      </c>
      <c r="C1637" s="8">
        <v>225</v>
      </c>
      <c r="D1637" s="10">
        <v>45333</v>
      </c>
      <c r="E1637" s="8" t="s">
        <v>21987</v>
      </c>
      <c r="F1637" s="8">
        <v>2</v>
      </c>
      <c r="G1637" s="8" t="b">
        <f>IF(FACT_REVIEWS[[#This Row],[ProductRate]] &gt;= 4, TRUE, FALSE)</f>
        <v>0</v>
      </c>
    </row>
    <row r="1638" spans="1:7" x14ac:dyDescent="0.3">
      <c r="A1638" s="8">
        <v>4636</v>
      </c>
      <c r="B1638" s="8">
        <v>10225</v>
      </c>
      <c r="C1638" s="8">
        <v>253</v>
      </c>
      <c r="D1638" s="10">
        <v>45365</v>
      </c>
      <c r="E1638" s="8" t="s">
        <v>21988</v>
      </c>
      <c r="F1638" s="8">
        <v>3</v>
      </c>
      <c r="G1638" s="8" t="b">
        <f>IF(FACT_REVIEWS[[#This Row],[ProductRate]] &gt;= 4, TRUE, FALSE)</f>
        <v>0</v>
      </c>
    </row>
    <row r="1639" spans="1:7" x14ac:dyDescent="0.3">
      <c r="A1639" s="8">
        <v>4637</v>
      </c>
      <c r="B1639" s="8">
        <v>10983</v>
      </c>
      <c r="C1639" s="8">
        <v>248</v>
      </c>
      <c r="D1639" s="10">
        <v>45114</v>
      </c>
      <c r="E1639" s="8" t="s">
        <v>20060</v>
      </c>
      <c r="F1639" s="8">
        <v>2</v>
      </c>
      <c r="G1639" s="8" t="b">
        <f>IF(FACT_REVIEWS[[#This Row],[ProductRate]] &gt;= 4, TRUE, FALSE)</f>
        <v>0</v>
      </c>
    </row>
    <row r="1640" spans="1:7" x14ac:dyDescent="0.3">
      <c r="A1640" s="8">
        <v>4638</v>
      </c>
      <c r="B1640" s="8">
        <v>10639</v>
      </c>
      <c r="C1640" s="8">
        <v>296</v>
      </c>
      <c r="D1640" s="10">
        <v>45556</v>
      </c>
      <c r="E1640" s="8" t="s">
        <v>21989</v>
      </c>
      <c r="F1640" s="8">
        <v>5</v>
      </c>
      <c r="G1640" s="8" t="b">
        <f>IF(FACT_REVIEWS[[#This Row],[ProductRate]] &gt;= 4, TRUE, FALSE)</f>
        <v>1</v>
      </c>
    </row>
    <row r="1641" spans="1:7" x14ac:dyDescent="0.3">
      <c r="A1641" s="8">
        <v>4639</v>
      </c>
      <c r="B1641" s="8">
        <v>10639</v>
      </c>
      <c r="C1641" s="8">
        <v>230</v>
      </c>
      <c r="D1641" s="10">
        <v>45558</v>
      </c>
      <c r="E1641" s="8" t="s">
        <v>21990</v>
      </c>
      <c r="F1641" s="8">
        <v>5</v>
      </c>
      <c r="G1641" s="8" t="b">
        <f>IF(FACT_REVIEWS[[#This Row],[ProductRate]] &gt;= 4, TRUE, FALSE)</f>
        <v>1</v>
      </c>
    </row>
    <row r="1642" spans="1:7" x14ac:dyDescent="0.3">
      <c r="A1642" s="8">
        <v>4640</v>
      </c>
      <c r="B1642" s="8">
        <v>10770</v>
      </c>
      <c r="C1642" s="8">
        <v>210</v>
      </c>
      <c r="D1642" s="10">
        <v>45293</v>
      </c>
      <c r="E1642" s="8" t="s">
        <v>21991</v>
      </c>
      <c r="F1642" s="8">
        <v>3</v>
      </c>
      <c r="G1642" s="8" t="b">
        <f>IF(FACT_REVIEWS[[#This Row],[ProductRate]] &gt;= 4, TRUE, FALSE)</f>
        <v>0</v>
      </c>
    </row>
    <row r="1643" spans="1:7" x14ac:dyDescent="0.3">
      <c r="A1643" s="8">
        <v>4641</v>
      </c>
      <c r="B1643" s="8">
        <v>10552</v>
      </c>
      <c r="C1643" s="8">
        <v>252</v>
      </c>
      <c r="D1643" s="10">
        <v>45531</v>
      </c>
      <c r="E1643" s="8" t="s">
        <v>21992</v>
      </c>
      <c r="F1643" s="8">
        <v>5</v>
      </c>
      <c r="G1643" s="8" t="b">
        <f>IF(FACT_REVIEWS[[#This Row],[ProductRate]] &gt;= 4, TRUE, FALSE)</f>
        <v>1</v>
      </c>
    </row>
    <row r="1644" spans="1:7" x14ac:dyDescent="0.3">
      <c r="A1644" s="8">
        <v>4642</v>
      </c>
      <c r="B1644" s="8">
        <v>10552</v>
      </c>
      <c r="C1644" s="8">
        <v>270</v>
      </c>
      <c r="D1644" s="10">
        <v>45487</v>
      </c>
      <c r="E1644" s="8" t="s">
        <v>21993</v>
      </c>
      <c r="F1644" s="8">
        <v>4</v>
      </c>
      <c r="G1644" s="8" t="b">
        <f>IF(FACT_REVIEWS[[#This Row],[ProductRate]] &gt;= 4, TRUE, FALSE)</f>
        <v>1</v>
      </c>
    </row>
    <row r="1645" spans="1:7" x14ac:dyDescent="0.3">
      <c r="A1645" s="8">
        <v>4643</v>
      </c>
      <c r="B1645" s="8">
        <v>10861</v>
      </c>
      <c r="C1645" s="8">
        <v>248</v>
      </c>
      <c r="D1645" s="10">
        <v>45028</v>
      </c>
      <c r="E1645" s="8" t="s">
        <v>3372</v>
      </c>
      <c r="F1645" s="8">
        <v>5</v>
      </c>
      <c r="G1645" s="8" t="b">
        <f>IF(FACT_REVIEWS[[#This Row],[ProductRate]] &gt;= 4, TRUE, FALSE)</f>
        <v>1</v>
      </c>
    </row>
    <row r="1646" spans="1:7" x14ac:dyDescent="0.3">
      <c r="A1646" s="8">
        <v>4644</v>
      </c>
      <c r="B1646" s="8">
        <v>10028</v>
      </c>
      <c r="C1646" s="8">
        <v>227</v>
      </c>
      <c r="D1646" s="10">
        <v>45545</v>
      </c>
      <c r="E1646" s="8" t="s">
        <v>11665</v>
      </c>
      <c r="F1646" s="8">
        <v>4</v>
      </c>
      <c r="G1646" s="8" t="b">
        <f>IF(FACT_REVIEWS[[#This Row],[ProductRate]] &gt;= 4, TRUE, FALSE)</f>
        <v>1</v>
      </c>
    </row>
    <row r="1647" spans="1:7" x14ac:dyDescent="0.3">
      <c r="A1647" s="8">
        <v>4645</v>
      </c>
      <c r="B1647" s="8">
        <v>10028</v>
      </c>
      <c r="C1647" s="8">
        <v>215</v>
      </c>
      <c r="D1647" s="10">
        <v>45425</v>
      </c>
      <c r="E1647" s="8" t="s">
        <v>21994</v>
      </c>
      <c r="F1647" s="8">
        <v>4</v>
      </c>
      <c r="G1647" s="8" t="b">
        <f>IF(FACT_REVIEWS[[#This Row],[ProductRate]] &gt;= 4, TRUE, FALSE)</f>
        <v>1</v>
      </c>
    </row>
    <row r="1648" spans="1:7" x14ac:dyDescent="0.3">
      <c r="A1648" s="8">
        <v>4646</v>
      </c>
      <c r="B1648" s="8">
        <v>10098</v>
      </c>
      <c r="C1648" s="8">
        <v>207</v>
      </c>
      <c r="D1648" s="10">
        <v>45555</v>
      </c>
      <c r="E1648" s="8" t="s">
        <v>21995</v>
      </c>
      <c r="F1648" s="8">
        <v>3</v>
      </c>
      <c r="G1648" s="8" t="b">
        <f>IF(FACT_REVIEWS[[#This Row],[ProductRate]] &gt;= 4, TRUE, FALSE)</f>
        <v>0</v>
      </c>
    </row>
    <row r="1649" spans="1:7" x14ac:dyDescent="0.3">
      <c r="A1649" s="8">
        <v>4647</v>
      </c>
      <c r="B1649" s="8">
        <v>10098</v>
      </c>
      <c r="C1649" s="8">
        <v>256</v>
      </c>
      <c r="D1649" s="10">
        <v>45535</v>
      </c>
      <c r="E1649" s="8" t="s">
        <v>21996</v>
      </c>
      <c r="F1649" s="8">
        <v>4</v>
      </c>
      <c r="G1649" s="8" t="b">
        <f>IF(FACT_REVIEWS[[#This Row],[ProductRate]] &gt;= 4, TRUE, FALSE)</f>
        <v>1</v>
      </c>
    </row>
    <row r="1650" spans="1:7" x14ac:dyDescent="0.3">
      <c r="A1650" s="8">
        <v>4648</v>
      </c>
      <c r="B1650" s="8">
        <v>10173</v>
      </c>
      <c r="C1650" s="8">
        <v>276</v>
      </c>
      <c r="D1650" s="10">
        <v>45503</v>
      </c>
      <c r="E1650" s="8" t="s">
        <v>19765</v>
      </c>
      <c r="F1650" s="8">
        <v>3</v>
      </c>
      <c r="G1650" s="8" t="b">
        <f>IF(FACT_REVIEWS[[#This Row],[ProductRate]] &gt;= 4, TRUE, FALSE)</f>
        <v>0</v>
      </c>
    </row>
    <row r="1651" spans="1:7" x14ac:dyDescent="0.3">
      <c r="A1651" s="8">
        <v>4649</v>
      </c>
      <c r="B1651" s="8">
        <v>10989</v>
      </c>
      <c r="C1651" s="8">
        <v>200</v>
      </c>
      <c r="D1651" s="10">
        <v>45557</v>
      </c>
      <c r="E1651" s="8" t="s">
        <v>21997</v>
      </c>
      <c r="F1651" s="8">
        <v>1</v>
      </c>
      <c r="G1651" s="8" t="b">
        <f>IF(FACT_REVIEWS[[#This Row],[ProductRate]] &gt;= 4, TRUE, FALSE)</f>
        <v>0</v>
      </c>
    </row>
    <row r="1652" spans="1:7" x14ac:dyDescent="0.3">
      <c r="A1652" s="8">
        <v>4650</v>
      </c>
      <c r="B1652" s="8">
        <v>10480</v>
      </c>
      <c r="C1652" s="8">
        <v>259</v>
      </c>
      <c r="D1652" s="10">
        <v>45539</v>
      </c>
      <c r="E1652" s="8" t="s">
        <v>21998</v>
      </c>
      <c r="F1652" s="8">
        <v>3</v>
      </c>
      <c r="G1652" s="8" t="b">
        <f>IF(FACT_REVIEWS[[#This Row],[ProductRate]] &gt;= 4, TRUE, FALSE)</f>
        <v>0</v>
      </c>
    </row>
    <row r="1653" spans="1:7" x14ac:dyDescent="0.3">
      <c r="A1653" s="8">
        <v>4651</v>
      </c>
      <c r="B1653" s="8">
        <v>10907</v>
      </c>
      <c r="C1653" s="8">
        <v>259</v>
      </c>
      <c r="D1653" s="10">
        <v>44426</v>
      </c>
      <c r="E1653" s="8" t="s">
        <v>21999</v>
      </c>
      <c r="F1653" s="8">
        <v>4</v>
      </c>
      <c r="G1653" s="8" t="b">
        <f>IF(FACT_REVIEWS[[#This Row],[ProductRate]] &gt;= 4, TRUE, FALSE)</f>
        <v>1</v>
      </c>
    </row>
    <row r="1654" spans="1:7" x14ac:dyDescent="0.3">
      <c r="A1654" s="8">
        <v>4652</v>
      </c>
      <c r="B1654" s="8">
        <v>10863</v>
      </c>
      <c r="C1654" s="8">
        <v>263</v>
      </c>
      <c r="D1654" s="10">
        <v>45468</v>
      </c>
      <c r="E1654" s="8" t="s">
        <v>22000</v>
      </c>
      <c r="F1654" s="8">
        <v>2</v>
      </c>
      <c r="G1654" s="8" t="b">
        <f>IF(FACT_REVIEWS[[#This Row],[ProductRate]] &gt;= 4, TRUE, FALSE)</f>
        <v>0</v>
      </c>
    </row>
    <row r="1655" spans="1:7" x14ac:dyDescent="0.3">
      <c r="A1655" s="8">
        <v>4653</v>
      </c>
      <c r="B1655" s="8">
        <v>10863</v>
      </c>
      <c r="C1655" s="8">
        <v>224</v>
      </c>
      <c r="D1655" s="10">
        <v>45448</v>
      </c>
      <c r="E1655" s="8" t="s">
        <v>22001</v>
      </c>
      <c r="F1655" s="8">
        <v>5</v>
      </c>
      <c r="G1655" s="8" t="b">
        <f>IF(FACT_REVIEWS[[#This Row],[ProductRate]] &gt;= 4, TRUE, FALSE)</f>
        <v>1</v>
      </c>
    </row>
    <row r="1656" spans="1:7" x14ac:dyDescent="0.3">
      <c r="A1656" s="8">
        <v>4654</v>
      </c>
      <c r="B1656" s="8">
        <v>10179</v>
      </c>
      <c r="C1656" s="8">
        <v>242</v>
      </c>
      <c r="D1656" s="10">
        <v>45507</v>
      </c>
      <c r="E1656" s="8" t="s">
        <v>22002</v>
      </c>
      <c r="F1656" s="8">
        <v>3</v>
      </c>
      <c r="G1656" s="8" t="b">
        <f>IF(FACT_REVIEWS[[#This Row],[ProductRate]] &gt;= 4, TRUE, FALSE)</f>
        <v>0</v>
      </c>
    </row>
    <row r="1657" spans="1:7" x14ac:dyDescent="0.3">
      <c r="A1657" s="8">
        <v>4655</v>
      </c>
      <c r="B1657" s="8">
        <v>10323</v>
      </c>
      <c r="C1657" s="8">
        <v>211</v>
      </c>
      <c r="D1657" s="10">
        <v>45312</v>
      </c>
      <c r="E1657" s="8" t="s">
        <v>22003</v>
      </c>
      <c r="F1657" s="8">
        <v>2</v>
      </c>
      <c r="G1657" s="8" t="b">
        <f>IF(FACT_REVIEWS[[#This Row],[ProductRate]] &gt;= 4, TRUE, FALSE)</f>
        <v>0</v>
      </c>
    </row>
    <row r="1658" spans="1:7" x14ac:dyDescent="0.3">
      <c r="A1658" s="8">
        <v>4656</v>
      </c>
      <c r="B1658" s="8">
        <v>10323</v>
      </c>
      <c r="C1658" s="8">
        <v>276</v>
      </c>
      <c r="D1658" s="10">
        <v>45473</v>
      </c>
      <c r="E1658" s="8" t="s">
        <v>22004</v>
      </c>
      <c r="F1658" s="8">
        <v>1</v>
      </c>
      <c r="G1658" s="8" t="b">
        <f>IF(FACT_REVIEWS[[#This Row],[ProductRate]] &gt;= 4, TRUE, FALSE)</f>
        <v>0</v>
      </c>
    </row>
    <row r="1659" spans="1:7" x14ac:dyDescent="0.3">
      <c r="A1659" s="8">
        <v>4657</v>
      </c>
      <c r="B1659" s="8">
        <v>10611</v>
      </c>
      <c r="C1659" s="8">
        <v>220</v>
      </c>
      <c r="D1659" s="10">
        <v>45346</v>
      </c>
      <c r="E1659" s="8" t="s">
        <v>22005</v>
      </c>
      <c r="F1659" s="8">
        <v>5</v>
      </c>
      <c r="G1659" s="8" t="b">
        <f>IF(FACT_REVIEWS[[#This Row],[ProductRate]] &gt;= 4, TRUE, FALSE)</f>
        <v>1</v>
      </c>
    </row>
    <row r="1660" spans="1:7" x14ac:dyDescent="0.3">
      <c r="A1660" s="8">
        <v>4658</v>
      </c>
      <c r="B1660" s="8">
        <v>10611</v>
      </c>
      <c r="C1660" s="8">
        <v>239</v>
      </c>
      <c r="D1660" s="10">
        <v>45118</v>
      </c>
      <c r="E1660" s="8" t="s">
        <v>13021</v>
      </c>
      <c r="F1660" s="8">
        <v>1</v>
      </c>
      <c r="G1660" s="8" t="b">
        <f>IF(FACT_REVIEWS[[#This Row],[ProductRate]] &gt;= 4, TRUE, FALSE)</f>
        <v>0</v>
      </c>
    </row>
    <row r="1661" spans="1:7" x14ac:dyDescent="0.3">
      <c r="A1661" s="8">
        <v>4659</v>
      </c>
      <c r="B1661" s="8">
        <v>10611</v>
      </c>
      <c r="C1661" s="8">
        <v>248</v>
      </c>
      <c r="D1661" s="10">
        <v>45029</v>
      </c>
      <c r="E1661" s="8" t="s">
        <v>17583</v>
      </c>
      <c r="F1661" s="8">
        <v>1</v>
      </c>
      <c r="G1661" s="8" t="b">
        <f>IF(FACT_REVIEWS[[#This Row],[ProductRate]] &gt;= 4, TRUE, FALSE)</f>
        <v>0</v>
      </c>
    </row>
    <row r="1662" spans="1:7" x14ac:dyDescent="0.3">
      <c r="A1662" s="8">
        <v>4660</v>
      </c>
      <c r="B1662" s="8">
        <v>10838</v>
      </c>
      <c r="C1662" s="8">
        <v>290</v>
      </c>
      <c r="D1662" s="10">
        <v>45060</v>
      </c>
      <c r="E1662" s="8" t="s">
        <v>4062</v>
      </c>
      <c r="F1662" s="8">
        <v>3</v>
      </c>
      <c r="G1662" s="8" t="b">
        <f>IF(FACT_REVIEWS[[#This Row],[ProductRate]] &gt;= 4, TRUE, FALSE)</f>
        <v>0</v>
      </c>
    </row>
    <row r="1663" spans="1:7" x14ac:dyDescent="0.3">
      <c r="A1663" s="8">
        <v>4661</v>
      </c>
      <c r="B1663" s="8">
        <v>10838</v>
      </c>
      <c r="C1663" s="8">
        <v>244</v>
      </c>
      <c r="D1663" s="10">
        <v>45463</v>
      </c>
      <c r="E1663" s="8" t="s">
        <v>22006</v>
      </c>
      <c r="F1663" s="8">
        <v>1</v>
      </c>
      <c r="G1663" s="8" t="b">
        <f>IF(FACT_REVIEWS[[#This Row],[ProductRate]] &gt;= 4, TRUE, FALSE)</f>
        <v>0</v>
      </c>
    </row>
    <row r="1664" spans="1:7" x14ac:dyDescent="0.3">
      <c r="A1664" s="8">
        <v>4662</v>
      </c>
      <c r="B1664" s="8">
        <v>10838</v>
      </c>
      <c r="C1664" s="8">
        <v>264</v>
      </c>
      <c r="D1664" s="10">
        <v>45508</v>
      </c>
      <c r="E1664" s="8" t="s">
        <v>22007</v>
      </c>
      <c r="F1664" s="8">
        <v>4</v>
      </c>
      <c r="G1664" s="8" t="b">
        <f>IF(FACT_REVIEWS[[#This Row],[ProductRate]] &gt;= 4, TRUE, FALSE)</f>
        <v>1</v>
      </c>
    </row>
    <row r="1665" spans="1:7" x14ac:dyDescent="0.3">
      <c r="A1665" s="8">
        <v>4663</v>
      </c>
      <c r="B1665" s="8">
        <v>10135</v>
      </c>
      <c r="C1665" s="8">
        <v>291</v>
      </c>
      <c r="D1665" s="10">
        <v>45560</v>
      </c>
      <c r="E1665" s="8" t="s">
        <v>3977</v>
      </c>
      <c r="F1665" s="8">
        <v>1</v>
      </c>
      <c r="G1665" s="8" t="b">
        <f>IF(FACT_REVIEWS[[#This Row],[ProductRate]] &gt;= 4, TRUE, FALSE)</f>
        <v>0</v>
      </c>
    </row>
    <row r="1666" spans="1:7" x14ac:dyDescent="0.3">
      <c r="A1666" s="8">
        <v>4664</v>
      </c>
      <c r="B1666" s="8">
        <v>10135</v>
      </c>
      <c r="C1666" s="8">
        <v>221</v>
      </c>
      <c r="D1666" s="10">
        <v>45560</v>
      </c>
      <c r="E1666" s="8" t="s">
        <v>22008</v>
      </c>
      <c r="F1666" s="8">
        <v>1</v>
      </c>
      <c r="G1666" s="8" t="b">
        <f>IF(FACT_REVIEWS[[#This Row],[ProductRate]] &gt;= 4, TRUE, FALSE)</f>
        <v>0</v>
      </c>
    </row>
    <row r="1667" spans="1:7" x14ac:dyDescent="0.3">
      <c r="A1667" s="8">
        <v>4665</v>
      </c>
      <c r="B1667" s="8">
        <v>10594</v>
      </c>
      <c r="C1667" s="8">
        <v>288</v>
      </c>
      <c r="D1667" s="10">
        <v>45325</v>
      </c>
      <c r="E1667" s="8" t="s">
        <v>22009</v>
      </c>
      <c r="F1667" s="8">
        <v>2</v>
      </c>
      <c r="G1667" s="8" t="b">
        <f>IF(FACT_REVIEWS[[#This Row],[ProductRate]] &gt;= 4, TRUE, FALSE)</f>
        <v>0</v>
      </c>
    </row>
    <row r="1668" spans="1:7" x14ac:dyDescent="0.3">
      <c r="A1668" s="8">
        <v>4666</v>
      </c>
      <c r="B1668" s="8">
        <v>10706</v>
      </c>
      <c r="C1668" s="8">
        <v>296</v>
      </c>
      <c r="D1668" s="10">
        <v>45185</v>
      </c>
      <c r="E1668" s="8" t="s">
        <v>22010</v>
      </c>
      <c r="F1668" s="8">
        <v>3</v>
      </c>
      <c r="G1668" s="8" t="b">
        <f>IF(FACT_REVIEWS[[#This Row],[ProductRate]] &gt;= 4, TRUE, FALSE)</f>
        <v>0</v>
      </c>
    </row>
    <row r="1669" spans="1:7" x14ac:dyDescent="0.3">
      <c r="A1669" s="8">
        <v>4667</v>
      </c>
      <c r="B1669" s="8">
        <v>10227</v>
      </c>
      <c r="C1669" s="8">
        <v>205</v>
      </c>
      <c r="D1669" s="10">
        <v>45553</v>
      </c>
      <c r="E1669" s="8" t="s">
        <v>3490</v>
      </c>
      <c r="F1669" s="8">
        <v>3</v>
      </c>
      <c r="G1669" s="8" t="b">
        <f>IF(FACT_REVIEWS[[#This Row],[ProductRate]] &gt;= 4, TRUE, FALSE)</f>
        <v>0</v>
      </c>
    </row>
    <row r="1670" spans="1:7" x14ac:dyDescent="0.3">
      <c r="A1670" s="8">
        <v>4668</v>
      </c>
      <c r="B1670" s="8">
        <v>10227</v>
      </c>
      <c r="C1670" s="8">
        <v>241</v>
      </c>
      <c r="D1670" s="10">
        <v>45485</v>
      </c>
      <c r="E1670" s="8" t="s">
        <v>22011</v>
      </c>
      <c r="F1670" s="8">
        <v>3</v>
      </c>
      <c r="G1670" s="8" t="b">
        <f>IF(FACT_REVIEWS[[#This Row],[ProductRate]] &gt;= 4, TRUE, FALSE)</f>
        <v>0</v>
      </c>
    </row>
    <row r="1671" spans="1:7" x14ac:dyDescent="0.3">
      <c r="A1671" s="8">
        <v>4669</v>
      </c>
      <c r="B1671" s="8">
        <v>10219</v>
      </c>
      <c r="C1671" s="8">
        <v>210</v>
      </c>
      <c r="D1671" s="10">
        <v>45541</v>
      </c>
      <c r="E1671" s="8" t="s">
        <v>22012</v>
      </c>
      <c r="F1671" s="8">
        <v>4</v>
      </c>
      <c r="G1671" s="8" t="b">
        <f>IF(FACT_REVIEWS[[#This Row],[ProductRate]] &gt;= 4, TRUE, FALSE)</f>
        <v>1</v>
      </c>
    </row>
    <row r="1672" spans="1:7" x14ac:dyDescent="0.3">
      <c r="A1672" s="8">
        <v>4670</v>
      </c>
      <c r="B1672" s="8">
        <v>10463</v>
      </c>
      <c r="C1672" s="8">
        <v>247</v>
      </c>
      <c r="D1672" s="10">
        <v>45543</v>
      </c>
      <c r="E1672" s="8" t="s">
        <v>22013</v>
      </c>
      <c r="F1672" s="8">
        <v>2</v>
      </c>
      <c r="G1672" s="8" t="b">
        <f>IF(FACT_REVIEWS[[#This Row],[ProductRate]] &gt;= 4, TRUE, FALSE)</f>
        <v>0</v>
      </c>
    </row>
    <row r="1673" spans="1:7" x14ac:dyDescent="0.3">
      <c r="A1673" s="8">
        <v>4671</v>
      </c>
      <c r="B1673" s="8">
        <v>10304</v>
      </c>
      <c r="C1673" s="8">
        <v>296</v>
      </c>
      <c r="D1673" s="10">
        <v>45486</v>
      </c>
      <c r="E1673" s="8" t="s">
        <v>22014</v>
      </c>
      <c r="F1673" s="8">
        <v>4</v>
      </c>
      <c r="G1673" s="8" t="b">
        <f>IF(FACT_REVIEWS[[#This Row],[ProductRate]] &gt;= 4, TRUE, FALSE)</f>
        <v>1</v>
      </c>
    </row>
    <row r="1674" spans="1:7" x14ac:dyDescent="0.3">
      <c r="A1674" s="8">
        <v>4672</v>
      </c>
      <c r="B1674" s="8">
        <v>10304</v>
      </c>
      <c r="C1674" s="8">
        <v>260</v>
      </c>
      <c r="D1674" s="10">
        <v>45370</v>
      </c>
      <c r="E1674" s="8" t="s">
        <v>22015</v>
      </c>
      <c r="F1674" s="8">
        <v>1</v>
      </c>
      <c r="G1674" s="8" t="b">
        <f>IF(FACT_REVIEWS[[#This Row],[ProductRate]] &gt;= 4, TRUE, FALSE)</f>
        <v>0</v>
      </c>
    </row>
    <row r="1675" spans="1:7" x14ac:dyDescent="0.3">
      <c r="A1675" s="8">
        <v>4673</v>
      </c>
      <c r="B1675" s="8">
        <v>10798</v>
      </c>
      <c r="C1675" s="8">
        <v>274</v>
      </c>
      <c r="D1675" s="10">
        <v>45550</v>
      </c>
      <c r="E1675" s="8" t="s">
        <v>18393</v>
      </c>
      <c r="F1675" s="8">
        <v>3</v>
      </c>
      <c r="G1675" s="8" t="b">
        <f>IF(FACT_REVIEWS[[#This Row],[ProductRate]] &gt;= 4, TRUE, FALSE)</f>
        <v>0</v>
      </c>
    </row>
    <row r="1676" spans="1:7" x14ac:dyDescent="0.3">
      <c r="A1676" s="8">
        <v>4674</v>
      </c>
      <c r="B1676" s="8">
        <v>10798</v>
      </c>
      <c r="C1676" s="8">
        <v>229</v>
      </c>
      <c r="D1676" s="10">
        <v>45548</v>
      </c>
      <c r="E1676" s="8" t="s">
        <v>22016</v>
      </c>
      <c r="F1676" s="8">
        <v>2</v>
      </c>
      <c r="G1676" s="8" t="b">
        <f>IF(FACT_REVIEWS[[#This Row],[ProductRate]] &gt;= 4, TRUE, FALSE)</f>
        <v>0</v>
      </c>
    </row>
    <row r="1677" spans="1:7" x14ac:dyDescent="0.3">
      <c r="A1677" s="8">
        <v>4675</v>
      </c>
      <c r="B1677" s="8">
        <v>10798</v>
      </c>
      <c r="C1677" s="8">
        <v>234</v>
      </c>
      <c r="D1677" s="10">
        <v>45559</v>
      </c>
      <c r="E1677" s="8" t="s">
        <v>22017</v>
      </c>
      <c r="F1677" s="8">
        <v>5</v>
      </c>
      <c r="G1677" s="8" t="b">
        <f>IF(FACT_REVIEWS[[#This Row],[ProductRate]] &gt;= 4, TRUE, FALSE)</f>
        <v>1</v>
      </c>
    </row>
    <row r="1678" spans="1:7" x14ac:dyDescent="0.3">
      <c r="A1678" s="8">
        <v>4676</v>
      </c>
      <c r="B1678" s="8">
        <v>10212</v>
      </c>
      <c r="C1678" s="8">
        <v>296</v>
      </c>
      <c r="D1678" s="10">
        <v>45415</v>
      </c>
      <c r="E1678" s="8" t="s">
        <v>22018</v>
      </c>
      <c r="F1678" s="8">
        <v>4</v>
      </c>
      <c r="G1678" s="8" t="b">
        <f>IF(FACT_REVIEWS[[#This Row],[ProductRate]] &gt;= 4, TRUE, FALSE)</f>
        <v>1</v>
      </c>
    </row>
    <row r="1679" spans="1:7" x14ac:dyDescent="0.3">
      <c r="A1679" s="8">
        <v>4677</v>
      </c>
      <c r="B1679" s="8">
        <v>10809</v>
      </c>
      <c r="C1679" s="8">
        <v>222</v>
      </c>
      <c r="D1679" s="10">
        <v>45183</v>
      </c>
      <c r="E1679" s="8" t="s">
        <v>22019</v>
      </c>
      <c r="F1679" s="8">
        <v>2</v>
      </c>
      <c r="G1679" s="8" t="b">
        <f>IF(FACT_REVIEWS[[#This Row],[ProductRate]] &gt;= 4, TRUE, FALSE)</f>
        <v>0</v>
      </c>
    </row>
    <row r="1680" spans="1:7" x14ac:dyDescent="0.3">
      <c r="A1680" s="8">
        <v>4678</v>
      </c>
      <c r="B1680" s="8">
        <v>10162</v>
      </c>
      <c r="C1680" s="8">
        <v>281</v>
      </c>
      <c r="D1680" s="10">
        <v>45550</v>
      </c>
      <c r="E1680" s="8" t="s">
        <v>22020</v>
      </c>
      <c r="F1680" s="8">
        <v>1</v>
      </c>
      <c r="G1680" s="8" t="b">
        <f>IF(FACT_REVIEWS[[#This Row],[ProductRate]] &gt;= 4, TRUE, FALSE)</f>
        <v>0</v>
      </c>
    </row>
    <row r="1681" spans="1:7" x14ac:dyDescent="0.3">
      <c r="A1681" s="8">
        <v>4679</v>
      </c>
      <c r="B1681" s="8">
        <v>10624</v>
      </c>
      <c r="C1681" s="8">
        <v>233</v>
      </c>
      <c r="D1681" s="10">
        <v>45536</v>
      </c>
      <c r="E1681" s="8" t="s">
        <v>22021</v>
      </c>
      <c r="F1681" s="8">
        <v>3</v>
      </c>
      <c r="G1681" s="8" t="b">
        <f>IF(FACT_REVIEWS[[#This Row],[ProductRate]] &gt;= 4, TRUE, FALSE)</f>
        <v>0</v>
      </c>
    </row>
    <row r="1682" spans="1:7" x14ac:dyDescent="0.3">
      <c r="A1682" s="8">
        <v>4680</v>
      </c>
      <c r="B1682" s="8">
        <v>10624</v>
      </c>
      <c r="C1682" s="8">
        <v>229</v>
      </c>
      <c r="D1682" s="10">
        <v>45559</v>
      </c>
      <c r="E1682" s="8" t="s">
        <v>3325</v>
      </c>
      <c r="F1682" s="8">
        <v>4</v>
      </c>
      <c r="G1682" s="8" t="b">
        <f>IF(FACT_REVIEWS[[#This Row],[ProductRate]] &gt;= 4, TRUE, FALSE)</f>
        <v>1</v>
      </c>
    </row>
    <row r="1683" spans="1:7" x14ac:dyDescent="0.3">
      <c r="A1683" s="8">
        <v>4681</v>
      </c>
      <c r="B1683" s="8">
        <v>10843</v>
      </c>
      <c r="C1683" s="8">
        <v>211</v>
      </c>
      <c r="D1683" s="10">
        <v>45509</v>
      </c>
      <c r="E1683" s="8" t="s">
        <v>22022</v>
      </c>
      <c r="F1683" s="8">
        <v>2</v>
      </c>
      <c r="G1683" s="8" t="b">
        <f>IF(FACT_REVIEWS[[#This Row],[ProductRate]] &gt;= 4, TRUE, FALSE)</f>
        <v>0</v>
      </c>
    </row>
    <row r="1684" spans="1:7" x14ac:dyDescent="0.3">
      <c r="A1684" s="8">
        <v>4682</v>
      </c>
      <c r="B1684" s="8">
        <v>10079</v>
      </c>
      <c r="C1684" s="8">
        <v>295</v>
      </c>
      <c r="D1684" s="10">
        <v>45161</v>
      </c>
      <c r="E1684" s="8" t="s">
        <v>22023</v>
      </c>
      <c r="F1684" s="8">
        <v>2</v>
      </c>
      <c r="G1684" s="8" t="b">
        <f>IF(FACT_REVIEWS[[#This Row],[ProductRate]] &gt;= 4, TRUE, FALSE)</f>
        <v>0</v>
      </c>
    </row>
    <row r="1685" spans="1:7" x14ac:dyDescent="0.3">
      <c r="A1685" s="8">
        <v>4683</v>
      </c>
      <c r="B1685" s="8">
        <v>10659</v>
      </c>
      <c r="C1685" s="8">
        <v>225</v>
      </c>
      <c r="D1685" s="10">
        <v>45555</v>
      </c>
      <c r="E1685" s="8" t="s">
        <v>14503</v>
      </c>
      <c r="F1685" s="8">
        <v>4</v>
      </c>
      <c r="G1685" s="8" t="b">
        <f>IF(FACT_REVIEWS[[#This Row],[ProductRate]] &gt;= 4, TRUE, FALSE)</f>
        <v>1</v>
      </c>
    </row>
    <row r="1686" spans="1:7" x14ac:dyDescent="0.3">
      <c r="A1686" s="8">
        <v>4684</v>
      </c>
      <c r="B1686" s="8">
        <v>10659</v>
      </c>
      <c r="C1686" s="8">
        <v>280</v>
      </c>
      <c r="D1686" s="10">
        <v>45473</v>
      </c>
      <c r="E1686" s="8" t="s">
        <v>3645</v>
      </c>
      <c r="F1686" s="8">
        <v>3</v>
      </c>
      <c r="G1686" s="8" t="b">
        <f>IF(FACT_REVIEWS[[#This Row],[ProductRate]] &gt;= 4, TRUE, FALSE)</f>
        <v>0</v>
      </c>
    </row>
    <row r="1687" spans="1:7" x14ac:dyDescent="0.3">
      <c r="A1687" s="8">
        <v>4685</v>
      </c>
      <c r="B1687" s="8">
        <v>10956</v>
      </c>
      <c r="C1687" s="8">
        <v>259</v>
      </c>
      <c r="D1687" s="10">
        <v>45472</v>
      </c>
      <c r="E1687" s="8" t="s">
        <v>22024</v>
      </c>
      <c r="F1687" s="8">
        <v>1</v>
      </c>
      <c r="G1687" s="8" t="b">
        <f>IF(FACT_REVIEWS[[#This Row],[ProductRate]] &gt;= 4, TRUE, FALSE)</f>
        <v>0</v>
      </c>
    </row>
    <row r="1688" spans="1:7" x14ac:dyDescent="0.3">
      <c r="A1688" s="8">
        <v>4686</v>
      </c>
      <c r="B1688" s="8">
        <v>10456</v>
      </c>
      <c r="C1688" s="8">
        <v>299</v>
      </c>
      <c r="D1688" s="10">
        <v>45258</v>
      </c>
      <c r="E1688" s="8" t="s">
        <v>22025</v>
      </c>
      <c r="F1688" s="8">
        <v>1</v>
      </c>
      <c r="G1688" s="8" t="b">
        <f>IF(FACT_REVIEWS[[#This Row],[ProductRate]] &gt;= 4, TRUE, FALSE)</f>
        <v>0</v>
      </c>
    </row>
    <row r="1689" spans="1:7" x14ac:dyDescent="0.3">
      <c r="A1689" s="8">
        <v>4687</v>
      </c>
      <c r="B1689" s="8">
        <v>10456</v>
      </c>
      <c r="C1689" s="8">
        <v>213</v>
      </c>
      <c r="D1689" s="10">
        <v>45487</v>
      </c>
      <c r="E1689" s="8" t="s">
        <v>3646</v>
      </c>
      <c r="F1689" s="8">
        <v>4</v>
      </c>
      <c r="G1689" s="8" t="b">
        <f>IF(FACT_REVIEWS[[#This Row],[ProductRate]] &gt;= 4, TRUE, FALSE)</f>
        <v>1</v>
      </c>
    </row>
    <row r="1690" spans="1:7" x14ac:dyDescent="0.3">
      <c r="A1690" s="8">
        <v>4688</v>
      </c>
      <c r="B1690" s="8">
        <v>10488</v>
      </c>
      <c r="C1690" s="8">
        <v>289</v>
      </c>
      <c r="D1690" s="10">
        <v>45354</v>
      </c>
      <c r="E1690" s="8" t="s">
        <v>22026</v>
      </c>
      <c r="F1690" s="8">
        <v>1</v>
      </c>
      <c r="G1690" s="8" t="b">
        <f>IF(FACT_REVIEWS[[#This Row],[ProductRate]] &gt;= 4, TRUE, FALSE)</f>
        <v>0</v>
      </c>
    </row>
    <row r="1691" spans="1:7" x14ac:dyDescent="0.3">
      <c r="A1691" s="8">
        <v>4689</v>
      </c>
      <c r="B1691" s="8">
        <v>10652</v>
      </c>
      <c r="C1691" s="8">
        <v>222</v>
      </c>
      <c r="D1691" s="10">
        <v>45472</v>
      </c>
      <c r="E1691" s="8" t="s">
        <v>22027</v>
      </c>
      <c r="F1691" s="8">
        <v>5</v>
      </c>
      <c r="G1691" s="8" t="b">
        <f>IF(FACT_REVIEWS[[#This Row],[ProductRate]] &gt;= 4, TRUE, FALSE)</f>
        <v>1</v>
      </c>
    </row>
    <row r="1692" spans="1:7" x14ac:dyDescent="0.3">
      <c r="A1692" s="8">
        <v>4690</v>
      </c>
      <c r="B1692" s="8">
        <v>10652</v>
      </c>
      <c r="C1692" s="8">
        <v>270</v>
      </c>
      <c r="D1692" s="10">
        <v>45529</v>
      </c>
      <c r="E1692" s="8" t="s">
        <v>22028</v>
      </c>
      <c r="F1692" s="8">
        <v>3</v>
      </c>
      <c r="G1692" s="8" t="b">
        <f>IF(FACT_REVIEWS[[#This Row],[ProductRate]] &gt;= 4, TRUE, FALSE)</f>
        <v>0</v>
      </c>
    </row>
    <row r="1693" spans="1:7" x14ac:dyDescent="0.3">
      <c r="A1693" s="8">
        <v>4691</v>
      </c>
      <c r="B1693" s="8">
        <v>10758</v>
      </c>
      <c r="C1693" s="8">
        <v>249</v>
      </c>
      <c r="D1693" s="10">
        <v>45549</v>
      </c>
      <c r="E1693" s="8" t="s">
        <v>4706</v>
      </c>
      <c r="F1693" s="8">
        <v>2</v>
      </c>
      <c r="G1693" s="8" t="b">
        <f>IF(FACT_REVIEWS[[#This Row],[ProductRate]] &gt;= 4, TRUE, FALSE)</f>
        <v>0</v>
      </c>
    </row>
    <row r="1694" spans="1:7" x14ac:dyDescent="0.3">
      <c r="A1694" s="8">
        <v>4692</v>
      </c>
      <c r="B1694" s="8">
        <v>10389</v>
      </c>
      <c r="C1694" s="8">
        <v>288</v>
      </c>
      <c r="D1694" s="10">
        <v>45504</v>
      </c>
      <c r="E1694" s="8" t="s">
        <v>22029</v>
      </c>
      <c r="F1694" s="8">
        <v>3</v>
      </c>
      <c r="G1694" s="8" t="b">
        <f>IF(FACT_REVIEWS[[#This Row],[ProductRate]] &gt;= 4, TRUE, FALSE)</f>
        <v>0</v>
      </c>
    </row>
    <row r="1695" spans="1:7" x14ac:dyDescent="0.3">
      <c r="A1695" s="8">
        <v>4693</v>
      </c>
      <c r="B1695" s="8">
        <v>10389</v>
      </c>
      <c r="C1695" s="8">
        <v>259</v>
      </c>
      <c r="D1695" s="10">
        <v>45533</v>
      </c>
      <c r="E1695" s="8" t="s">
        <v>21516</v>
      </c>
      <c r="F1695" s="8">
        <v>4</v>
      </c>
      <c r="G1695" s="8" t="b">
        <f>IF(FACT_REVIEWS[[#This Row],[ProductRate]] &gt;= 4, TRUE, FALSE)</f>
        <v>1</v>
      </c>
    </row>
    <row r="1696" spans="1:7" x14ac:dyDescent="0.3">
      <c r="A1696" s="8">
        <v>4694</v>
      </c>
      <c r="B1696" s="8">
        <v>10536</v>
      </c>
      <c r="C1696" s="8">
        <v>246</v>
      </c>
      <c r="D1696" s="10">
        <v>45446</v>
      </c>
      <c r="E1696" s="8" t="s">
        <v>22030</v>
      </c>
      <c r="F1696" s="8">
        <v>5</v>
      </c>
      <c r="G1696" s="8" t="b">
        <f>IF(FACT_REVIEWS[[#This Row],[ProductRate]] &gt;= 4, TRUE, FALSE)</f>
        <v>1</v>
      </c>
    </row>
    <row r="1697" spans="1:7" x14ac:dyDescent="0.3">
      <c r="A1697" s="8">
        <v>4695</v>
      </c>
      <c r="B1697" s="8">
        <v>10536</v>
      </c>
      <c r="C1697" s="8">
        <v>284</v>
      </c>
      <c r="D1697" s="10">
        <v>45412</v>
      </c>
      <c r="E1697" s="8" t="s">
        <v>20483</v>
      </c>
      <c r="F1697" s="8">
        <v>4</v>
      </c>
      <c r="G1697" s="8" t="b">
        <f>IF(FACT_REVIEWS[[#This Row],[ProductRate]] &gt;= 4, TRUE, FALSE)</f>
        <v>1</v>
      </c>
    </row>
    <row r="1698" spans="1:7" x14ac:dyDescent="0.3">
      <c r="A1698" s="8">
        <v>4696</v>
      </c>
      <c r="B1698" s="8">
        <v>10536</v>
      </c>
      <c r="C1698" s="8">
        <v>200</v>
      </c>
      <c r="D1698" s="10">
        <v>45160</v>
      </c>
      <c r="E1698" s="8" t="s">
        <v>22031</v>
      </c>
      <c r="F1698" s="8">
        <v>2</v>
      </c>
      <c r="G1698" s="8" t="b">
        <f>IF(FACT_REVIEWS[[#This Row],[ProductRate]] &gt;= 4, TRUE, FALSE)</f>
        <v>0</v>
      </c>
    </row>
    <row r="1699" spans="1:7" x14ac:dyDescent="0.3">
      <c r="A1699" s="8">
        <v>4697</v>
      </c>
      <c r="B1699" s="8">
        <v>10338</v>
      </c>
      <c r="C1699" s="8">
        <v>268</v>
      </c>
      <c r="D1699" s="10">
        <v>45556</v>
      </c>
      <c r="E1699" s="8" t="s">
        <v>22032</v>
      </c>
      <c r="F1699" s="8">
        <v>1</v>
      </c>
      <c r="G1699" s="8" t="b">
        <f>IF(FACT_REVIEWS[[#This Row],[ProductRate]] &gt;= 4, TRUE, FALSE)</f>
        <v>0</v>
      </c>
    </row>
    <row r="1700" spans="1:7" x14ac:dyDescent="0.3">
      <c r="A1700" s="8">
        <v>4698</v>
      </c>
      <c r="B1700" s="8">
        <v>10338</v>
      </c>
      <c r="C1700" s="8">
        <v>230</v>
      </c>
      <c r="D1700" s="10">
        <v>45547</v>
      </c>
      <c r="E1700" s="8" t="s">
        <v>22033</v>
      </c>
      <c r="F1700" s="8">
        <v>1</v>
      </c>
      <c r="G1700" s="8" t="b">
        <f>IF(FACT_REVIEWS[[#This Row],[ProductRate]] &gt;= 4, TRUE, FALSE)</f>
        <v>0</v>
      </c>
    </row>
    <row r="1701" spans="1:7" x14ac:dyDescent="0.3">
      <c r="A1701" s="8">
        <v>4699</v>
      </c>
      <c r="B1701" s="8">
        <v>10600</v>
      </c>
      <c r="C1701" s="8">
        <v>226</v>
      </c>
      <c r="D1701" s="10">
        <v>45436</v>
      </c>
      <c r="E1701" s="8" t="s">
        <v>3286</v>
      </c>
      <c r="F1701" s="8">
        <v>3</v>
      </c>
      <c r="G1701" s="8" t="b">
        <f>IF(FACT_REVIEWS[[#This Row],[ProductRate]] &gt;= 4, TRUE, FALSE)</f>
        <v>0</v>
      </c>
    </row>
    <row r="1702" spans="1:7" x14ac:dyDescent="0.3">
      <c r="A1702" s="8">
        <v>4700</v>
      </c>
      <c r="B1702" s="8">
        <v>10494</v>
      </c>
      <c r="C1702" s="8">
        <v>212</v>
      </c>
      <c r="D1702" s="10">
        <v>45500</v>
      </c>
      <c r="E1702" s="8" t="s">
        <v>3535</v>
      </c>
      <c r="F1702" s="8">
        <v>4</v>
      </c>
      <c r="G1702" s="8" t="b">
        <f>IF(FACT_REVIEWS[[#This Row],[ProductRate]] &gt;= 4, TRUE, FALSE)</f>
        <v>1</v>
      </c>
    </row>
    <row r="1703" spans="1:7" x14ac:dyDescent="0.3">
      <c r="A1703" s="8">
        <v>4701</v>
      </c>
      <c r="B1703" s="8">
        <v>10494</v>
      </c>
      <c r="C1703" s="8">
        <v>272</v>
      </c>
      <c r="D1703" s="10">
        <v>45484</v>
      </c>
      <c r="E1703" s="8" t="s">
        <v>22034</v>
      </c>
      <c r="F1703" s="8">
        <v>3</v>
      </c>
      <c r="G1703" s="8" t="b">
        <f>IF(FACT_REVIEWS[[#This Row],[ProductRate]] &gt;= 4, TRUE, FALSE)</f>
        <v>0</v>
      </c>
    </row>
    <row r="1704" spans="1:7" x14ac:dyDescent="0.3">
      <c r="A1704" s="8">
        <v>4702</v>
      </c>
      <c r="B1704" s="8">
        <v>10749</v>
      </c>
      <c r="C1704" s="8">
        <v>238</v>
      </c>
      <c r="D1704" s="10">
        <v>45553</v>
      </c>
      <c r="E1704" s="8" t="s">
        <v>22035</v>
      </c>
      <c r="F1704" s="8">
        <v>3</v>
      </c>
      <c r="G1704" s="8" t="b">
        <f>IF(FACT_REVIEWS[[#This Row],[ProductRate]] &gt;= 4, TRUE, FALSE)</f>
        <v>0</v>
      </c>
    </row>
    <row r="1705" spans="1:7" x14ac:dyDescent="0.3">
      <c r="A1705" s="8">
        <v>4703</v>
      </c>
      <c r="B1705" s="8">
        <v>10107</v>
      </c>
      <c r="C1705" s="8">
        <v>296</v>
      </c>
      <c r="D1705" s="10">
        <v>45398</v>
      </c>
      <c r="E1705" s="8" t="s">
        <v>15018</v>
      </c>
      <c r="F1705" s="8">
        <v>1</v>
      </c>
      <c r="G1705" s="8" t="b">
        <f>IF(FACT_REVIEWS[[#This Row],[ProductRate]] &gt;= 4, TRUE, FALSE)</f>
        <v>0</v>
      </c>
    </row>
    <row r="1706" spans="1:7" x14ac:dyDescent="0.3">
      <c r="A1706" s="8">
        <v>4704</v>
      </c>
      <c r="B1706" s="8">
        <v>10938</v>
      </c>
      <c r="C1706" s="8">
        <v>270</v>
      </c>
      <c r="D1706" s="10">
        <v>45550</v>
      </c>
      <c r="E1706" s="8" t="s">
        <v>22036</v>
      </c>
      <c r="F1706" s="8">
        <v>3</v>
      </c>
      <c r="G1706" s="8" t="b">
        <f>IF(FACT_REVIEWS[[#This Row],[ProductRate]] &gt;= 4, TRUE, FALSE)</f>
        <v>0</v>
      </c>
    </row>
    <row r="1707" spans="1:7" x14ac:dyDescent="0.3">
      <c r="A1707" s="8">
        <v>4705</v>
      </c>
      <c r="B1707" s="8">
        <v>10938</v>
      </c>
      <c r="C1707" s="8">
        <v>255</v>
      </c>
      <c r="D1707" s="10">
        <v>45525</v>
      </c>
      <c r="E1707" s="8" t="s">
        <v>22037</v>
      </c>
      <c r="F1707" s="8">
        <v>2</v>
      </c>
      <c r="G1707" s="8" t="b">
        <f>IF(FACT_REVIEWS[[#This Row],[ProductRate]] &gt;= 4, TRUE, FALSE)</f>
        <v>0</v>
      </c>
    </row>
    <row r="1708" spans="1:7" x14ac:dyDescent="0.3">
      <c r="A1708" s="8">
        <v>4706</v>
      </c>
      <c r="B1708" s="8">
        <v>10938</v>
      </c>
      <c r="C1708" s="8">
        <v>216</v>
      </c>
      <c r="D1708" s="10">
        <v>45199</v>
      </c>
      <c r="E1708" s="8" t="s">
        <v>22038</v>
      </c>
      <c r="F1708" s="8">
        <v>3</v>
      </c>
      <c r="G1708" s="8" t="b">
        <f>IF(FACT_REVIEWS[[#This Row],[ProductRate]] &gt;= 4, TRUE, FALSE)</f>
        <v>0</v>
      </c>
    </row>
    <row r="1709" spans="1:7" x14ac:dyDescent="0.3">
      <c r="A1709" s="8">
        <v>4707</v>
      </c>
      <c r="B1709" s="8">
        <v>10576</v>
      </c>
      <c r="C1709" s="8">
        <v>256</v>
      </c>
      <c r="D1709" s="10">
        <v>45528</v>
      </c>
      <c r="E1709" s="8" t="s">
        <v>22039</v>
      </c>
      <c r="F1709" s="8">
        <v>1</v>
      </c>
      <c r="G1709" s="8" t="b">
        <f>IF(FACT_REVIEWS[[#This Row],[ProductRate]] &gt;= 4, TRUE, FALSE)</f>
        <v>0</v>
      </c>
    </row>
    <row r="1710" spans="1:7" x14ac:dyDescent="0.3">
      <c r="A1710" s="8">
        <v>4708</v>
      </c>
      <c r="B1710" s="8">
        <v>10570</v>
      </c>
      <c r="C1710" s="8">
        <v>251</v>
      </c>
      <c r="D1710" s="10">
        <v>45434</v>
      </c>
      <c r="E1710" s="8" t="s">
        <v>22040</v>
      </c>
      <c r="F1710" s="8">
        <v>1</v>
      </c>
      <c r="G1710" s="8" t="b">
        <f>IF(FACT_REVIEWS[[#This Row],[ProductRate]] &gt;= 4, TRUE, FALSE)</f>
        <v>0</v>
      </c>
    </row>
    <row r="1711" spans="1:7" x14ac:dyDescent="0.3">
      <c r="A1711" s="8">
        <v>4709</v>
      </c>
      <c r="B1711" s="8">
        <v>10924</v>
      </c>
      <c r="C1711" s="8">
        <v>247</v>
      </c>
      <c r="D1711" s="10">
        <v>45560</v>
      </c>
      <c r="E1711" s="8" t="s">
        <v>22041</v>
      </c>
      <c r="F1711" s="8">
        <v>3</v>
      </c>
      <c r="G1711" s="8" t="b">
        <f>IF(FACT_REVIEWS[[#This Row],[ProductRate]] &gt;= 4, TRUE, FALSE)</f>
        <v>0</v>
      </c>
    </row>
    <row r="1712" spans="1:7" x14ac:dyDescent="0.3">
      <c r="A1712" s="8">
        <v>4710</v>
      </c>
      <c r="B1712" s="8">
        <v>10924</v>
      </c>
      <c r="C1712" s="8">
        <v>260</v>
      </c>
      <c r="D1712" s="10">
        <v>45455</v>
      </c>
      <c r="E1712" s="8" t="s">
        <v>22042</v>
      </c>
      <c r="F1712" s="8">
        <v>3</v>
      </c>
      <c r="G1712" s="8" t="b">
        <f>IF(FACT_REVIEWS[[#This Row],[ProductRate]] &gt;= 4, TRUE, FALSE)</f>
        <v>0</v>
      </c>
    </row>
    <row r="1713" spans="1:7" x14ac:dyDescent="0.3">
      <c r="A1713" s="8">
        <v>4711</v>
      </c>
      <c r="B1713" s="8">
        <v>10924</v>
      </c>
      <c r="C1713" s="8">
        <v>231</v>
      </c>
      <c r="D1713" s="10">
        <v>45450</v>
      </c>
      <c r="E1713" s="8" t="s">
        <v>22043</v>
      </c>
      <c r="F1713" s="8">
        <v>1</v>
      </c>
      <c r="G1713" s="8" t="b">
        <f>IF(FACT_REVIEWS[[#This Row],[ProductRate]] &gt;= 4, TRUE, FALSE)</f>
        <v>0</v>
      </c>
    </row>
    <row r="1714" spans="1:7" x14ac:dyDescent="0.3">
      <c r="A1714" s="8">
        <v>4712</v>
      </c>
      <c r="B1714" s="8">
        <v>10133</v>
      </c>
      <c r="C1714" s="8">
        <v>212</v>
      </c>
      <c r="D1714" s="10">
        <v>44795</v>
      </c>
      <c r="E1714" s="8" t="s">
        <v>20404</v>
      </c>
      <c r="F1714" s="8">
        <v>1</v>
      </c>
      <c r="G1714" s="8" t="b">
        <f>IF(FACT_REVIEWS[[#This Row],[ProductRate]] &gt;= 4, TRUE, FALSE)</f>
        <v>0</v>
      </c>
    </row>
    <row r="1715" spans="1:7" x14ac:dyDescent="0.3">
      <c r="A1715" s="8">
        <v>4713</v>
      </c>
      <c r="B1715" s="8">
        <v>10394</v>
      </c>
      <c r="C1715" s="8">
        <v>269</v>
      </c>
      <c r="D1715" s="10">
        <v>45558</v>
      </c>
      <c r="E1715" s="8" t="s">
        <v>21540</v>
      </c>
      <c r="F1715" s="8">
        <v>1</v>
      </c>
      <c r="G1715" s="8" t="b">
        <f>IF(FACT_REVIEWS[[#This Row],[ProductRate]] &gt;= 4, TRUE, FALSE)</f>
        <v>0</v>
      </c>
    </row>
    <row r="1716" spans="1:7" x14ac:dyDescent="0.3">
      <c r="A1716" s="8">
        <v>4714</v>
      </c>
      <c r="B1716" s="8">
        <v>10394</v>
      </c>
      <c r="C1716" s="8">
        <v>261</v>
      </c>
      <c r="D1716" s="10">
        <v>45329</v>
      </c>
      <c r="E1716" s="8" t="s">
        <v>22044</v>
      </c>
      <c r="F1716" s="8">
        <v>2</v>
      </c>
      <c r="G1716" s="8" t="b">
        <f>IF(FACT_REVIEWS[[#This Row],[ProductRate]] &gt;= 4, TRUE, FALSE)</f>
        <v>0</v>
      </c>
    </row>
    <row r="1717" spans="1:7" x14ac:dyDescent="0.3">
      <c r="A1717" s="8">
        <v>4715</v>
      </c>
      <c r="B1717" s="8">
        <v>10748</v>
      </c>
      <c r="C1717" s="8">
        <v>284</v>
      </c>
      <c r="D1717" s="10">
        <v>45485</v>
      </c>
      <c r="E1717" s="8" t="s">
        <v>15684</v>
      </c>
      <c r="F1717" s="8">
        <v>4</v>
      </c>
      <c r="G1717" s="8" t="b">
        <f>IF(FACT_REVIEWS[[#This Row],[ProductRate]] &gt;= 4, TRUE, FALSE)</f>
        <v>1</v>
      </c>
    </row>
    <row r="1718" spans="1:7" x14ac:dyDescent="0.3">
      <c r="A1718" s="8">
        <v>4716</v>
      </c>
      <c r="B1718" s="8">
        <v>10275</v>
      </c>
      <c r="C1718" s="8">
        <v>236</v>
      </c>
      <c r="D1718" s="10">
        <v>45556</v>
      </c>
      <c r="E1718" s="8" t="s">
        <v>22045</v>
      </c>
      <c r="F1718" s="8">
        <v>3</v>
      </c>
      <c r="G1718" s="8" t="b">
        <f>IF(FACT_REVIEWS[[#This Row],[ProductRate]] &gt;= 4, TRUE, FALSE)</f>
        <v>0</v>
      </c>
    </row>
    <row r="1719" spans="1:7" x14ac:dyDescent="0.3">
      <c r="A1719" s="8">
        <v>4717</v>
      </c>
      <c r="B1719" s="8">
        <v>10254</v>
      </c>
      <c r="C1719" s="8">
        <v>252</v>
      </c>
      <c r="D1719" s="10">
        <v>45436</v>
      </c>
      <c r="E1719" s="8" t="s">
        <v>3959</v>
      </c>
      <c r="F1719" s="8">
        <v>1</v>
      </c>
      <c r="G1719" s="8" t="b">
        <f>IF(FACT_REVIEWS[[#This Row],[ProductRate]] &gt;= 4, TRUE, FALSE)</f>
        <v>0</v>
      </c>
    </row>
    <row r="1720" spans="1:7" x14ac:dyDescent="0.3">
      <c r="A1720" s="8">
        <v>4718</v>
      </c>
      <c r="B1720" s="8">
        <v>10254</v>
      </c>
      <c r="C1720" s="8">
        <v>256</v>
      </c>
      <c r="D1720" s="10">
        <v>45512</v>
      </c>
      <c r="E1720" s="8" t="s">
        <v>22046</v>
      </c>
      <c r="F1720" s="8">
        <v>1</v>
      </c>
      <c r="G1720" s="8" t="b">
        <f>IF(FACT_REVIEWS[[#This Row],[ProductRate]] &gt;= 4, TRUE, FALSE)</f>
        <v>0</v>
      </c>
    </row>
    <row r="1721" spans="1:7" x14ac:dyDescent="0.3">
      <c r="A1721" s="8">
        <v>4719</v>
      </c>
      <c r="B1721" s="8">
        <v>10720</v>
      </c>
      <c r="C1721" s="8">
        <v>292</v>
      </c>
      <c r="D1721" s="10">
        <v>45411</v>
      </c>
      <c r="E1721" s="8" t="s">
        <v>22047</v>
      </c>
      <c r="F1721" s="8">
        <v>2</v>
      </c>
      <c r="G1721" s="8" t="b">
        <f>IF(FACT_REVIEWS[[#This Row],[ProductRate]] &gt;= 4, TRUE, FALSE)</f>
        <v>0</v>
      </c>
    </row>
    <row r="1722" spans="1:7" x14ac:dyDescent="0.3">
      <c r="A1722" s="8">
        <v>4720</v>
      </c>
      <c r="B1722" s="8">
        <v>10768</v>
      </c>
      <c r="C1722" s="8">
        <v>271</v>
      </c>
      <c r="D1722" s="10">
        <v>45423</v>
      </c>
      <c r="E1722" s="8" t="s">
        <v>22048</v>
      </c>
      <c r="F1722" s="8">
        <v>3</v>
      </c>
      <c r="G1722" s="8" t="b">
        <f>IF(FACT_REVIEWS[[#This Row],[ProductRate]] &gt;= 4, TRUE, FALSE)</f>
        <v>0</v>
      </c>
    </row>
    <row r="1723" spans="1:7" x14ac:dyDescent="0.3">
      <c r="A1723" s="8">
        <v>4721</v>
      </c>
      <c r="B1723" s="8">
        <v>10627</v>
      </c>
      <c r="C1723" s="8">
        <v>218</v>
      </c>
      <c r="D1723" s="10">
        <v>45073</v>
      </c>
      <c r="E1723" s="8" t="s">
        <v>22049</v>
      </c>
      <c r="F1723" s="8">
        <v>4</v>
      </c>
      <c r="G1723" s="8" t="b">
        <f>IF(FACT_REVIEWS[[#This Row],[ProductRate]] &gt;= 4, TRUE, FALSE)</f>
        <v>1</v>
      </c>
    </row>
    <row r="1724" spans="1:7" x14ac:dyDescent="0.3">
      <c r="A1724" s="8">
        <v>4722</v>
      </c>
      <c r="B1724" s="8">
        <v>10413</v>
      </c>
      <c r="C1724" s="8">
        <v>297</v>
      </c>
      <c r="D1724" s="10">
        <v>45364</v>
      </c>
      <c r="E1724" s="8" t="s">
        <v>13938</v>
      </c>
      <c r="F1724" s="8">
        <v>1</v>
      </c>
      <c r="G1724" s="8" t="b">
        <f>IF(FACT_REVIEWS[[#This Row],[ProductRate]] &gt;= 4, TRUE, FALSE)</f>
        <v>0</v>
      </c>
    </row>
    <row r="1725" spans="1:7" x14ac:dyDescent="0.3">
      <c r="A1725" s="8">
        <v>4723</v>
      </c>
      <c r="B1725" s="8">
        <v>10413</v>
      </c>
      <c r="C1725" s="8">
        <v>285</v>
      </c>
      <c r="D1725" s="10">
        <v>45537</v>
      </c>
      <c r="E1725" s="8" t="s">
        <v>21966</v>
      </c>
      <c r="F1725" s="8">
        <v>4</v>
      </c>
      <c r="G1725" s="8" t="b">
        <f>IF(FACT_REVIEWS[[#This Row],[ProductRate]] &gt;= 4, TRUE, FALSE)</f>
        <v>1</v>
      </c>
    </row>
    <row r="1726" spans="1:7" x14ac:dyDescent="0.3">
      <c r="A1726" s="8">
        <v>4724</v>
      </c>
      <c r="B1726" s="8">
        <v>10413</v>
      </c>
      <c r="C1726" s="8">
        <v>223</v>
      </c>
      <c r="D1726" s="10">
        <v>45555</v>
      </c>
      <c r="E1726" s="8" t="s">
        <v>22050</v>
      </c>
      <c r="F1726" s="8">
        <v>3</v>
      </c>
      <c r="G1726" s="8" t="b">
        <f>IF(FACT_REVIEWS[[#This Row],[ProductRate]] &gt;= 4, TRUE, FALSE)</f>
        <v>0</v>
      </c>
    </row>
    <row r="1727" spans="1:7" x14ac:dyDescent="0.3">
      <c r="A1727" s="8">
        <v>4725</v>
      </c>
      <c r="B1727" s="8">
        <v>10195</v>
      </c>
      <c r="C1727" s="8">
        <v>281</v>
      </c>
      <c r="D1727" s="10">
        <v>45502</v>
      </c>
      <c r="E1727" s="8" t="s">
        <v>22051</v>
      </c>
      <c r="F1727" s="8">
        <v>2</v>
      </c>
      <c r="G1727" s="8" t="b">
        <f>IF(FACT_REVIEWS[[#This Row],[ProductRate]] &gt;= 4, TRUE, FALSE)</f>
        <v>0</v>
      </c>
    </row>
    <row r="1728" spans="1:7" x14ac:dyDescent="0.3">
      <c r="A1728" s="8">
        <v>4726</v>
      </c>
      <c r="B1728" s="8">
        <v>10195</v>
      </c>
      <c r="C1728" s="8">
        <v>275</v>
      </c>
      <c r="D1728" s="10">
        <v>45555</v>
      </c>
      <c r="E1728" s="8" t="s">
        <v>22052</v>
      </c>
      <c r="F1728" s="8">
        <v>2</v>
      </c>
      <c r="G1728" s="8" t="b">
        <f>IF(FACT_REVIEWS[[#This Row],[ProductRate]] &gt;= 4, TRUE, FALSE)</f>
        <v>0</v>
      </c>
    </row>
    <row r="1729" spans="1:7" x14ac:dyDescent="0.3">
      <c r="A1729" s="8">
        <v>4727</v>
      </c>
      <c r="B1729" s="8">
        <v>10195</v>
      </c>
      <c r="C1729" s="8">
        <v>293</v>
      </c>
      <c r="D1729" s="10">
        <v>45541</v>
      </c>
      <c r="E1729" s="8" t="s">
        <v>22053</v>
      </c>
      <c r="F1729" s="8">
        <v>2</v>
      </c>
      <c r="G1729" s="8" t="b">
        <f>IF(FACT_REVIEWS[[#This Row],[ProductRate]] &gt;= 4, TRUE, FALSE)</f>
        <v>0</v>
      </c>
    </row>
    <row r="1730" spans="1:7" x14ac:dyDescent="0.3">
      <c r="A1730" s="8">
        <v>4728</v>
      </c>
      <c r="B1730" s="8">
        <v>10389</v>
      </c>
      <c r="C1730" s="8">
        <v>214</v>
      </c>
      <c r="D1730" s="10">
        <v>45138</v>
      </c>
      <c r="E1730" s="8" t="s">
        <v>3926</v>
      </c>
      <c r="F1730" s="8">
        <v>2</v>
      </c>
      <c r="G1730" s="8" t="b">
        <f>IF(FACT_REVIEWS[[#This Row],[ProductRate]] &gt;= 4, TRUE, FALSE)</f>
        <v>0</v>
      </c>
    </row>
    <row r="1731" spans="1:7" x14ac:dyDescent="0.3">
      <c r="A1731" s="8">
        <v>4729</v>
      </c>
      <c r="B1731" s="8">
        <v>10231</v>
      </c>
      <c r="C1731" s="8">
        <v>267</v>
      </c>
      <c r="D1731" s="10">
        <v>45421</v>
      </c>
      <c r="E1731" s="8" t="s">
        <v>22054</v>
      </c>
      <c r="F1731" s="8">
        <v>2</v>
      </c>
      <c r="G1731" s="8" t="b">
        <f>IF(FACT_REVIEWS[[#This Row],[ProductRate]] &gt;= 4, TRUE, FALSE)</f>
        <v>0</v>
      </c>
    </row>
    <row r="1732" spans="1:7" x14ac:dyDescent="0.3">
      <c r="A1732" s="8">
        <v>4730</v>
      </c>
      <c r="B1732" s="8">
        <v>10512</v>
      </c>
      <c r="C1732" s="8">
        <v>246</v>
      </c>
      <c r="D1732" s="10">
        <v>44800</v>
      </c>
      <c r="E1732" s="8" t="s">
        <v>4178</v>
      </c>
      <c r="F1732" s="8">
        <v>5</v>
      </c>
      <c r="G1732" s="8" t="b">
        <f>IF(FACT_REVIEWS[[#This Row],[ProductRate]] &gt;= 4, TRUE, FALSE)</f>
        <v>1</v>
      </c>
    </row>
    <row r="1733" spans="1:7" x14ac:dyDescent="0.3">
      <c r="A1733" s="8">
        <v>4731</v>
      </c>
      <c r="B1733" s="8">
        <v>10512</v>
      </c>
      <c r="C1733" s="8">
        <v>241</v>
      </c>
      <c r="D1733" s="10">
        <v>44798</v>
      </c>
      <c r="E1733" s="8" t="s">
        <v>22055</v>
      </c>
      <c r="F1733" s="8">
        <v>4</v>
      </c>
      <c r="G1733" s="8" t="b">
        <f>IF(FACT_REVIEWS[[#This Row],[ProductRate]] &gt;= 4, TRUE, FALSE)</f>
        <v>1</v>
      </c>
    </row>
    <row r="1734" spans="1:7" x14ac:dyDescent="0.3">
      <c r="A1734" s="8">
        <v>4732</v>
      </c>
      <c r="B1734" s="8">
        <v>10053</v>
      </c>
      <c r="C1734" s="8">
        <v>209</v>
      </c>
      <c r="D1734" s="10">
        <v>45511</v>
      </c>
      <c r="E1734" s="8" t="s">
        <v>22056</v>
      </c>
      <c r="F1734" s="8">
        <v>2</v>
      </c>
      <c r="G1734" s="8" t="b">
        <f>IF(FACT_REVIEWS[[#This Row],[ProductRate]] &gt;= 4, TRUE, FALSE)</f>
        <v>0</v>
      </c>
    </row>
    <row r="1735" spans="1:7" x14ac:dyDescent="0.3">
      <c r="A1735" s="8">
        <v>4733</v>
      </c>
      <c r="B1735" s="8">
        <v>10053</v>
      </c>
      <c r="C1735" s="8">
        <v>259</v>
      </c>
      <c r="D1735" s="10">
        <v>45418</v>
      </c>
      <c r="E1735" s="8" t="s">
        <v>22057</v>
      </c>
      <c r="F1735" s="8">
        <v>2</v>
      </c>
      <c r="G1735" s="8" t="b">
        <f>IF(FACT_REVIEWS[[#This Row],[ProductRate]] &gt;= 4, TRUE, FALSE)</f>
        <v>0</v>
      </c>
    </row>
    <row r="1736" spans="1:7" x14ac:dyDescent="0.3">
      <c r="A1736" s="8">
        <v>4734</v>
      </c>
      <c r="B1736" s="8">
        <v>10053</v>
      </c>
      <c r="C1736" s="8">
        <v>220</v>
      </c>
      <c r="D1736" s="10">
        <v>45178</v>
      </c>
      <c r="E1736" s="8" t="s">
        <v>18760</v>
      </c>
      <c r="F1736" s="8">
        <v>2</v>
      </c>
      <c r="G1736" s="8" t="b">
        <f>IF(FACT_REVIEWS[[#This Row],[ProductRate]] &gt;= 4, TRUE, FALSE)</f>
        <v>0</v>
      </c>
    </row>
    <row r="1737" spans="1:7" x14ac:dyDescent="0.3">
      <c r="A1737" s="8">
        <v>4735</v>
      </c>
      <c r="B1737" s="8">
        <v>10053</v>
      </c>
      <c r="C1737" s="8">
        <v>241</v>
      </c>
      <c r="D1737" s="10">
        <v>45543</v>
      </c>
      <c r="E1737" s="8" t="s">
        <v>22058</v>
      </c>
      <c r="F1737" s="8">
        <v>3</v>
      </c>
      <c r="G1737" s="8" t="b">
        <f>IF(FACT_REVIEWS[[#This Row],[ProductRate]] &gt;= 4, TRUE, FALSE)</f>
        <v>0</v>
      </c>
    </row>
    <row r="1738" spans="1:7" x14ac:dyDescent="0.3">
      <c r="A1738" s="8">
        <v>4736</v>
      </c>
      <c r="B1738" s="8">
        <v>10650</v>
      </c>
      <c r="C1738" s="8">
        <v>289</v>
      </c>
      <c r="D1738" s="10">
        <v>44846</v>
      </c>
      <c r="E1738" s="8" t="s">
        <v>22059</v>
      </c>
      <c r="F1738" s="8">
        <v>1</v>
      </c>
      <c r="G1738" s="8" t="b">
        <f>IF(FACT_REVIEWS[[#This Row],[ProductRate]] &gt;= 4, TRUE, FALSE)</f>
        <v>0</v>
      </c>
    </row>
    <row r="1739" spans="1:7" x14ac:dyDescent="0.3">
      <c r="A1739" s="8">
        <v>4737</v>
      </c>
      <c r="B1739" s="8">
        <v>10917</v>
      </c>
      <c r="C1739" s="8">
        <v>299</v>
      </c>
      <c r="D1739" s="10">
        <v>45476</v>
      </c>
      <c r="E1739" s="8" t="s">
        <v>22060</v>
      </c>
      <c r="F1739" s="8">
        <v>3</v>
      </c>
      <c r="G1739" s="8" t="b">
        <f>IF(FACT_REVIEWS[[#This Row],[ProductRate]] &gt;= 4, TRUE, FALSE)</f>
        <v>0</v>
      </c>
    </row>
    <row r="1740" spans="1:7" x14ac:dyDescent="0.3">
      <c r="A1740" s="8">
        <v>4738</v>
      </c>
      <c r="B1740" s="8">
        <v>10917</v>
      </c>
      <c r="C1740" s="8">
        <v>229</v>
      </c>
      <c r="D1740" s="10">
        <v>45486</v>
      </c>
      <c r="E1740" s="8" t="s">
        <v>22061</v>
      </c>
      <c r="F1740" s="8">
        <v>3</v>
      </c>
      <c r="G1740" s="8" t="b">
        <f>IF(FACT_REVIEWS[[#This Row],[ProductRate]] &gt;= 4, TRUE, FALSE)</f>
        <v>0</v>
      </c>
    </row>
    <row r="1741" spans="1:7" x14ac:dyDescent="0.3">
      <c r="A1741" s="8">
        <v>4739</v>
      </c>
      <c r="B1741" s="8">
        <v>10213</v>
      </c>
      <c r="C1741" s="8">
        <v>286</v>
      </c>
      <c r="D1741" s="10">
        <v>45551</v>
      </c>
      <c r="E1741" s="8" t="s">
        <v>21842</v>
      </c>
      <c r="F1741" s="8">
        <v>3</v>
      </c>
      <c r="G1741" s="8" t="b">
        <f>IF(FACT_REVIEWS[[#This Row],[ProductRate]] &gt;= 4, TRUE, FALSE)</f>
        <v>0</v>
      </c>
    </row>
    <row r="1742" spans="1:7" x14ac:dyDescent="0.3">
      <c r="A1742" s="8">
        <v>4740</v>
      </c>
      <c r="B1742" s="8">
        <v>10213</v>
      </c>
      <c r="C1742" s="8">
        <v>267</v>
      </c>
      <c r="D1742" s="10">
        <v>45395</v>
      </c>
      <c r="E1742" s="8" t="s">
        <v>22062</v>
      </c>
      <c r="F1742" s="8">
        <v>3</v>
      </c>
      <c r="G1742" s="8" t="b">
        <f>IF(FACT_REVIEWS[[#This Row],[ProductRate]] &gt;= 4, TRUE, FALSE)</f>
        <v>0</v>
      </c>
    </row>
    <row r="1743" spans="1:7" x14ac:dyDescent="0.3">
      <c r="A1743" s="8">
        <v>4741</v>
      </c>
      <c r="B1743" s="8">
        <v>10721</v>
      </c>
      <c r="C1743" s="8">
        <v>236</v>
      </c>
      <c r="D1743" s="10">
        <v>45502</v>
      </c>
      <c r="E1743" s="8" t="s">
        <v>22063</v>
      </c>
      <c r="F1743" s="8">
        <v>4</v>
      </c>
      <c r="G1743" s="8" t="b">
        <f>IF(FACT_REVIEWS[[#This Row],[ProductRate]] &gt;= 4, TRUE, FALSE)</f>
        <v>1</v>
      </c>
    </row>
    <row r="1744" spans="1:7" x14ac:dyDescent="0.3">
      <c r="A1744" s="8">
        <v>4742</v>
      </c>
      <c r="B1744" s="8">
        <v>10721</v>
      </c>
      <c r="C1744" s="8">
        <v>288</v>
      </c>
      <c r="D1744" s="10">
        <v>45384</v>
      </c>
      <c r="E1744" s="8" t="s">
        <v>22064</v>
      </c>
      <c r="F1744" s="8">
        <v>4</v>
      </c>
      <c r="G1744" s="8" t="b">
        <f>IF(FACT_REVIEWS[[#This Row],[ProductRate]] &gt;= 4, TRUE, FALSE)</f>
        <v>1</v>
      </c>
    </row>
    <row r="1745" spans="1:7" x14ac:dyDescent="0.3">
      <c r="A1745" s="8">
        <v>4743</v>
      </c>
      <c r="B1745" s="8">
        <v>10114</v>
      </c>
      <c r="C1745" s="8">
        <v>262</v>
      </c>
      <c r="D1745" s="10">
        <v>45558</v>
      </c>
      <c r="E1745" s="8" t="s">
        <v>4272</v>
      </c>
      <c r="F1745" s="8">
        <v>2</v>
      </c>
      <c r="G1745" s="8" t="b">
        <f>IF(FACT_REVIEWS[[#This Row],[ProductRate]] &gt;= 4, TRUE, FALSE)</f>
        <v>0</v>
      </c>
    </row>
    <row r="1746" spans="1:7" x14ac:dyDescent="0.3">
      <c r="A1746" s="8">
        <v>4744</v>
      </c>
      <c r="B1746" s="8">
        <v>10673</v>
      </c>
      <c r="C1746" s="8">
        <v>256</v>
      </c>
      <c r="D1746" s="10">
        <v>45514</v>
      </c>
      <c r="E1746" s="8" t="s">
        <v>22065</v>
      </c>
      <c r="F1746" s="8">
        <v>5</v>
      </c>
      <c r="G1746" s="8" t="b">
        <f>IF(FACT_REVIEWS[[#This Row],[ProductRate]] &gt;= 4, TRUE, FALSE)</f>
        <v>1</v>
      </c>
    </row>
    <row r="1747" spans="1:7" x14ac:dyDescent="0.3">
      <c r="A1747" s="8">
        <v>4745</v>
      </c>
      <c r="B1747" s="8">
        <v>10673</v>
      </c>
      <c r="C1747" s="8">
        <v>263</v>
      </c>
      <c r="D1747" s="10">
        <v>45197</v>
      </c>
      <c r="E1747" s="8" t="s">
        <v>22066</v>
      </c>
      <c r="F1747" s="8">
        <v>5</v>
      </c>
      <c r="G1747" s="8" t="b">
        <f>IF(FACT_REVIEWS[[#This Row],[ProductRate]] &gt;= 4, TRUE, FALSE)</f>
        <v>1</v>
      </c>
    </row>
    <row r="1748" spans="1:7" x14ac:dyDescent="0.3">
      <c r="A1748" s="8">
        <v>4746</v>
      </c>
      <c r="B1748" s="8">
        <v>10471</v>
      </c>
      <c r="C1748" s="8">
        <v>251</v>
      </c>
      <c r="D1748" s="10">
        <v>45544</v>
      </c>
      <c r="E1748" s="8" t="s">
        <v>22067</v>
      </c>
      <c r="F1748" s="8">
        <v>3</v>
      </c>
      <c r="G1748" s="8" t="b">
        <f>IF(FACT_REVIEWS[[#This Row],[ProductRate]] &gt;= 4, TRUE, FALSE)</f>
        <v>0</v>
      </c>
    </row>
    <row r="1749" spans="1:7" x14ac:dyDescent="0.3">
      <c r="A1749" s="8">
        <v>4747</v>
      </c>
      <c r="B1749" s="8">
        <v>10471</v>
      </c>
      <c r="C1749" s="8">
        <v>231</v>
      </c>
      <c r="D1749" s="10">
        <v>45559</v>
      </c>
      <c r="E1749" s="8" t="s">
        <v>22068</v>
      </c>
      <c r="F1749" s="8">
        <v>2</v>
      </c>
      <c r="G1749" s="8" t="b">
        <f>IF(FACT_REVIEWS[[#This Row],[ProductRate]] &gt;= 4, TRUE, FALSE)</f>
        <v>0</v>
      </c>
    </row>
    <row r="1750" spans="1:7" x14ac:dyDescent="0.3">
      <c r="A1750" s="8">
        <v>4748</v>
      </c>
      <c r="B1750" s="8">
        <v>10484</v>
      </c>
      <c r="C1750" s="8">
        <v>223</v>
      </c>
      <c r="D1750" s="10">
        <v>45548</v>
      </c>
      <c r="E1750" s="8" t="s">
        <v>22069</v>
      </c>
      <c r="F1750" s="8">
        <v>3</v>
      </c>
      <c r="G1750" s="8" t="b">
        <f>IF(FACT_REVIEWS[[#This Row],[ProductRate]] &gt;= 4, TRUE, FALSE)</f>
        <v>0</v>
      </c>
    </row>
    <row r="1751" spans="1:7" x14ac:dyDescent="0.3">
      <c r="A1751" s="8">
        <v>4749</v>
      </c>
      <c r="B1751" s="8">
        <v>10484</v>
      </c>
      <c r="C1751" s="8">
        <v>235</v>
      </c>
      <c r="D1751" s="10">
        <v>45515</v>
      </c>
      <c r="E1751" s="8" t="s">
        <v>22070</v>
      </c>
      <c r="F1751" s="8">
        <v>5</v>
      </c>
      <c r="G1751" s="8" t="b">
        <f>IF(FACT_REVIEWS[[#This Row],[ProductRate]] &gt;= 4, TRUE, FALSE)</f>
        <v>1</v>
      </c>
    </row>
    <row r="1752" spans="1:7" x14ac:dyDescent="0.3">
      <c r="A1752" s="8">
        <v>4750</v>
      </c>
      <c r="B1752" s="8">
        <v>10658</v>
      </c>
      <c r="C1752" s="8">
        <v>223</v>
      </c>
      <c r="D1752" s="10">
        <v>45559</v>
      </c>
      <c r="E1752" s="8" t="s">
        <v>22071</v>
      </c>
      <c r="F1752" s="8">
        <v>3</v>
      </c>
      <c r="G1752" s="8" t="b">
        <f>IF(FACT_REVIEWS[[#This Row],[ProductRate]] &gt;= 4, TRUE, FALSE)</f>
        <v>0</v>
      </c>
    </row>
    <row r="1753" spans="1:7" x14ac:dyDescent="0.3">
      <c r="A1753" s="8">
        <v>4751</v>
      </c>
      <c r="B1753" s="8">
        <v>10658</v>
      </c>
      <c r="C1753" s="8">
        <v>220</v>
      </c>
      <c r="D1753" s="10">
        <v>45185</v>
      </c>
      <c r="E1753" s="8" t="s">
        <v>22072</v>
      </c>
      <c r="F1753" s="8">
        <v>1</v>
      </c>
      <c r="G1753" s="8" t="b">
        <f>IF(FACT_REVIEWS[[#This Row],[ProductRate]] &gt;= 4, TRUE, FALSE)</f>
        <v>0</v>
      </c>
    </row>
    <row r="1754" spans="1:7" x14ac:dyDescent="0.3">
      <c r="A1754" s="8">
        <v>4752</v>
      </c>
      <c r="B1754" s="8">
        <v>10681</v>
      </c>
      <c r="C1754" s="8">
        <v>266</v>
      </c>
      <c r="D1754" s="10">
        <v>45548</v>
      </c>
      <c r="E1754" s="8" t="s">
        <v>22073</v>
      </c>
      <c r="F1754" s="8">
        <v>1</v>
      </c>
      <c r="G1754" s="8" t="b">
        <f>IF(FACT_REVIEWS[[#This Row],[ProductRate]] &gt;= 4, TRUE, FALSE)</f>
        <v>0</v>
      </c>
    </row>
    <row r="1755" spans="1:7" x14ac:dyDescent="0.3">
      <c r="A1755" s="8">
        <v>4753</v>
      </c>
      <c r="B1755" s="8">
        <v>10681</v>
      </c>
      <c r="C1755" s="8">
        <v>251</v>
      </c>
      <c r="D1755" s="10">
        <v>45400</v>
      </c>
      <c r="E1755" s="8" t="s">
        <v>22074</v>
      </c>
      <c r="F1755" s="8">
        <v>3</v>
      </c>
      <c r="G1755" s="8" t="b">
        <f>IF(FACT_REVIEWS[[#This Row],[ProductRate]] &gt;= 4, TRUE, FALSE)</f>
        <v>0</v>
      </c>
    </row>
    <row r="1756" spans="1:7" x14ac:dyDescent="0.3">
      <c r="A1756" s="8">
        <v>4754</v>
      </c>
      <c r="B1756" s="8">
        <v>10681</v>
      </c>
      <c r="C1756" s="8">
        <v>298</v>
      </c>
      <c r="D1756" s="10">
        <v>45405</v>
      </c>
      <c r="E1756" s="8" t="s">
        <v>22075</v>
      </c>
      <c r="F1756" s="8">
        <v>3</v>
      </c>
      <c r="G1756" s="8" t="b">
        <f>IF(FACT_REVIEWS[[#This Row],[ProductRate]] &gt;= 4, TRUE, FALSE)</f>
        <v>0</v>
      </c>
    </row>
    <row r="1757" spans="1:7" x14ac:dyDescent="0.3">
      <c r="A1757" s="8">
        <v>4755</v>
      </c>
      <c r="B1757" s="8">
        <v>10349</v>
      </c>
      <c r="C1757" s="8">
        <v>200</v>
      </c>
      <c r="D1757" s="10">
        <v>45104</v>
      </c>
      <c r="E1757" s="8" t="s">
        <v>22076</v>
      </c>
      <c r="F1757" s="8">
        <v>2</v>
      </c>
      <c r="G1757" s="8" t="b">
        <f>IF(FACT_REVIEWS[[#This Row],[ProductRate]] &gt;= 4, TRUE, FALSE)</f>
        <v>0</v>
      </c>
    </row>
    <row r="1758" spans="1:7" x14ac:dyDescent="0.3">
      <c r="A1758" s="8">
        <v>4756</v>
      </c>
      <c r="B1758" s="8">
        <v>10505</v>
      </c>
      <c r="C1758" s="8">
        <v>204</v>
      </c>
      <c r="D1758" s="10">
        <v>45367</v>
      </c>
      <c r="E1758" s="8" t="s">
        <v>22077</v>
      </c>
      <c r="F1758" s="8">
        <v>2</v>
      </c>
      <c r="G1758" s="8" t="b">
        <f>IF(FACT_REVIEWS[[#This Row],[ProductRate]] &gt;= 4, TRUE, FALSE)</f>
        <v>0</v>
      </c>
    </row>
    <row r="1759" spans="1:7" x14ac:dyDescent="0.3">
      <c r="A1759" s="8">
        <v>4757</v>
      </c>
      <c r="B1759" s="8">
        <v>10118</v>
      </c>
      <c r="C1759" s="8">
        <v>238</v>
      </c>
      <c r="D1759" s="10">
        <v>45556</v>
      </c>
      <c r="E1759" s="8" t="s">
        <v>22078</v>
      </c>
      <c r="F1759" s="8">
        <v>4</v>
      </c>
      <c r="G1759" s="8" t="b">
        <f>IF(FACT_REVIEWS[[#This Row],[ProductRate]] &gt;= 4, TRUE, FALSE)</f>
        <v>1</v>
      </c>
    </row>
    <row r="1760" spans="1:7" x14ac:dyDescent="0.3">
      <c r="A1760" s="8">
        <v>4758</v>
      </c>
      <c r="B1760" s="8">
        <v>10905</v>
      </c>
      <c r="C1760" s="8">
        <v>272</v>
      </c>
      <c r="D1760" s="10">
        <v>45541</v>
      </c>
      <c r="E1760" s="8" t="s">
        <v>4447</v>
      </c>
      <c r="F1760" s="8">
        <v>2</v>
      </c>
      <c r="G1760" s="8" t="b">
        <f>IF(FACT_REVIEWS[[#This Row],[ProductRate]] &gt;= 4, TRUE, FALSE)</f>
        <v>0</v>
      </c>
    </row>
    <row r="1761" spans="1:7" x14ac:dyDescent="0.3">
      <c r="A1761" s="8">
        <v>4759</v>
      </c>
      <c r="B1761" s="8">
        <v>10442</v>
      </c>
      <c r="C1761" s="8">
        <v>292</v>
      </c>
      <c r="D1761" s="10">
        <v>45227</v>
      </c>
      <c r="E1761" s="8" t="s">
        <v>22079</v>
      </c>
      <c r="F1761" s="8">
        <v>4</v>
      </c>
      <c r="G1761" s="8" t="b">
        <f>IF(FACT_REVIEWS[[#This Row],[ProductRate]] &gt;= 4, TRUE, FALSE)</f>
        <v>1</v>
      </c>
    </row>
    <row r="1762" spans="1:7" x14ac:dyDescent="0.3">
      <c r="A1762" s="8">
        <v>4760</v>
      </c>
      <c r="B1762" s="8">
        <v>10631</v>
      </c>
      <c r="C1762" s="8">
        <v>298</v>
      </c>
      <c r="D1762" s="10">
        <v>44868</v>
      </c>
      <c r="E1762" s="8" t="s">
        <v>22080</v>
      </c>
      <c r="F1762" s="8">
        <v>1</v>
      </c>
      <c r="G1762" s="8" t="b">
        <f>IF(FACT_REVIEWS[[#This Row],[ProductRate]] &gt;= 4, TRUE, FALSE)</f>
        <v>0</v>
      </c>
    </row>
    <row r="1763" spans="1:7" x14ac:dyDescent="0.3">
      <c r="A1763" s="8">
        <v>4761</v>
      </c>
      <c r="B1763" s="8">
        <v>10509</v>
      </c>
      <c r="C1763" s="8">
        <v>212</v>
      </c>
      <c r="D1763" s="10">
        <v>45041</v>
      </c>
      <c r="E1763" s="8" t="s">
        <v>22081</v>
      </c>
      <c r="F1763" s="8">
        <v>2</v>
      </c>
      <c r="G1763" s="8" t="b">
        <f>IF(FACT_REVIEWS[[#This Row],[ProductRate]] &gt;= 4, TRUE, FALSE)</f>
        <v>0</v>
      </c>
    </row>
    <row r="1764" spans="1:7" x14ac:dyDescent="0.3">
      <c r="A1764" s="8">
        <v>4762</v>
      </c>
      <c r="B1764" s="8">
        <v>10139</v>
      </c>
      <c r="C1764" s="8">
        <v>277</v>
      </c>
      <c r="D1764" s="10">
        <v>45423</v>
      </c>
      <c r="E1764" s="8" t="s">
        <v>4680</v>
      </c>
      <c r="F1764" s="8">
        <v>5</v>
      </c>
      <c r="G1764" s="8" t="b">
        <f>IF(FACT_REVIEWS[[#This Row],[ProductRate]] &gt;= 4, TRUE, FALSE)</f>
        <v>1</v>
      </c>
    </row>
    <row r="1765" spans="1:7" x14ac:dyDescent="0.3">
      <c r="A1765" s="8">
        <v>4763</v>
      </c>
      <c r="B1765" s="8">
        <v>10578</v>
      </c>
      <c r="C1765" s="8">
        <v>209</v>
      </c>
      <c r="D1765" s="10">
        <v>45400</v>
      </c>
      <c r="E1765" s="8" t="s">
        <v>22082</v>
      </c>
      <c r="F1765" s="8">
        <v>2</v>
      </c>
      <c r="G1765" s="8" t="b">
        <f>IF(FACT_REVIEWS[[#This Row],[ProductRate]] &gt;= 4, TRUE, FALSE)</f>
        <v>0</v>
      </c>
    </row>
    <row r="1766" spans="1:7" x14ac:dyDescent="0.3">
      <c r="A1766" s="8">
        <v>4764</v>
      </c>
      <c r="B1766" s="8">
        <v>10280</v>
      </c>
      <c r="C1766" s="8">
        <v>249</v>
      </c>
      <c r="D1766" s="10">
        <v>45559</v>
      </c>
      <c r="E1766" s="8" t="s">
        <v>14839</v>
      </c>
      <c r="F1766" s="8">
        <v>3</v>
      </c>
      <c r="G1766" s="8" t="b">
        <f>IF(FACT_REVIEWS[[#This Row],[ProductRate]] &gt;= 4, TRUE, FALSE)</f>
        <v>0</v>
      </c>
    </row>
    <row r="1767" spans="1:7" x14ac:dyDescent="0.3">
      <c r="A1767" s="8">
        <v>4765</v>
      </c>
      <c r="B1767" s="8">
        <v>10280</v>
      </c>
      <c r="C1767" s="8">
        <v>227</v>
      </c>
      <c r="D1767" s="10">
        <v>45521</v>
      </c>
      <c r="E1767" s="8" t="s">
        <v>22083</v>
      </c>
      <c r="F1767" s="8">
        <v>2</v>
      </c>
      <c r="G1767" s="8" t="b">
        <f>IF(FACT_REVIEWS[[#This Row],[ProductRate]] &gt;= 4, TRUE, FALSE)</f>
        <v>0</v>
      </c>
    </row>
    <row r="1768" spans="1:7" x14ac:dyDescent="0.3">
      <c r="A1768" s="8">
        <v>4766</v>
      </c>
      <c r="B1768" s="8">
        <v>10280</v>
      </c>
      <c r="C1768" s="8">
        <v>280</v>
      </c>
      <c r="D1768" s="10">
        <v>45505</v>
      </c>
      <c r="E1768" s="8" t="s">
        <v>22084</v>
      </c>
      <c r="F1768" s="8">
        <v>2</v>
      </c>
      <c r="G1768" s="8" t="b">
        <f>IF(FACT_REVIEWS[[#This Row],[ProductRate]] &gt;= 4, TRUE, FALSE)</f>
        <v>0</v>
      </c>
    </row>
    <row r="1769" spans="1:7" x14ac:dyDescent="0.3">
      <c r="A1769" s="8">
        <v>4767</v>
      </c>
      <c r="B1769" s="8">
        <v>10606</v>
      </c>
      <c r="C1769" s="8">
        <v>230</v>
      </c>
      <c r="D1769" s="10">
        <v>45535</v>
      </c>
      <c r="E1769" s="8" t="s">
        <v>22085</v>
      </c>
      <c r="F1769" s="8">
        <v>2</v>
      </c>
      <c r="G1769" s="8" t="b">
        <f>IF(FACT_REVIEWS[[#This Row],[ProductRate]] &gt;= 4, TRUE, FALSE)</f>
        <v>0</v>
      </c>
    </row>
    <row r="1770" spans="1:7" x14ac:dyDescent="0.3">
      <c r="A1770" s="8">
        <v>4768</v>
      </c>
      <c r="B1770" s="8">
        <v>10232</v>
      </c>
      <c r="C1770" s="8">
        <v>277</v>
      </c>
      <c r="D1770" s="10">
        <v>45387</v>
      </c>
      <c r="E1770" s="8" t="s">
        <v>22086</v>
      </c>
      <c r="F1770" s="8">
        <v>4</v>
      </c>
      <c r="G1770" s="8" t="b">
        <f>IF(FACT_REVIEWS[[#This Row],[ProductRate]] &gt;= 4, TRUE, FALSE)</f>
        <v>1</v>
      </c>
    </row>
    <row r="1771" spans="1:7" x14ac:dyDescent="0.3">
      <c r="A1771" s="8">
        <v>4769</v>
      </c>
      <c r="B1771" s="8">
        <v>10232</v>
      </c>
      <c r="C1771" s="8">
        <v>279</v>
      </c>
      <c r="D1771" s="10">
        <v>45419</v>
      </c>
      <c r="E1771" s="8" t="s">
        <v>18949</v>
      </c>
      <c r="F1771" s="8">
        <v>5</v>
      </c>
      <c r="G1771" s="8" t="b">
        <f>IF(FACT_REVIEWS[[#This Row],[ProductRate]] &gt;= 4, TRUE, FALSE)</f>
        <v>1</v>
      </c>
    </row>
    <row r="1772" spans="1:7" x14ac:dyDescent="0.3">
      <c r="A1772" s="8">
        <v>4770</v>
      </c>
      <c r="B1772" s="8">
        <v>10789</v>
      </c>
      <c r="C1772" s="8">
        <v>258</v>
      </c>
      <c r="D1772" s="10">
        <v>45450</v>
      </c>
      <c r="E1772" s="8" t="s">
        <v>22087</v>
      </c>
      <c r="F1772" s="8">
        <v>5</v>
      </c>
      <c r="G1772" s="8" t="b">
        <f>IF(FACT_REVIEWS[[#This Row],[ProductRate]] &gt;= 4, TRUE, FALSE)</f>
        <v>1</v>
      </c>
    </row>
    <row r="1773" spans="1:7" x14ac:dyDescent="0.3">
      <c r="A1773" s="8">
        <v>4771</v>
      </c>
      <c r="B1773" s="8">
        <v>10975</v>
      </c>
      <c r="C1773" s="8">
        <v>200</v>
      </c>
      <c r="D1773" s="10">
        <v>45548</v>
      </c>
      <c r="E1773" s="8" t="s">
        <v>22088</v>
      </c>
      <c r="F1773" s="8">
        <v>1</v>
      </c>
      <c r="G1773" s="8" t="b">
        <f>IF(FACT_REVIEWS[[#This Row],[ProductRate]] &gt;= 4, TRUE, FALSE)</f>
        <v>0</v>
      </c>
    </row>
    <row r="1774" spans="1:7" x14ac:dyDescent="0.3">
      <c r="A1774" s="8">
        <v>4772</v>
      </c>
      <c r="B1774" s="8">
        <v>10975</v>
      </c>
      <c r="C1774" s="8">
        <v>206</v>
      </c>
      <c r="D1774" s="10">
        <v>45533</v>
      </c>
      <c r="E1774" s="8" t="s">
        <v>11513</v>
      </c>
      <c r="F1774" s="8">
        <v>3</v>
      </c>
      <c r="G1774" s="8" t="b">
        <f>IF(FACT_REVIEWS[[#This Row],[ProductRate]] &gt;= 4, TRUE, FALSE)</f>
        <v>0</v>
      </c>
    </row>
    <row r="1775" spans="1:7" x14ac:dyDescent="0.3">
      <c r="A1775" s="8">
        <v>4773</v>
      </c>
      <c r="B1775" s="8">
        <v>10353</v>
      </c>
      <c r="C1775" s="8">
        <v>294</v>
      </c>
      <c r="D1775" s="10">
        <v>45553</v>
      </c>
      <c r="E1775" s="8" t="s">
        <v>15903</v>
      </c>
      <c r="F1775" s="8">
        <v>4</v>
      </c>
      <c r="G1775" s="8" t="b">
        <f>IF(FACT_REVIEWS[[#This Row],[ProductRate]] &gt;= 4, TRUE, FALSE)</f>
        <v>1</v>
      </c>
    </row>
    <row r="1776" spans="1:7" x14ac:dyDescent="0.3">
      <c r="A1776" s="8">
        <v>4774</v>
      </c>
      <c r="B1776" s="8">
        <v>10353</v>
      </c>
      <c r="C1776" s="8">
        <v>296</v>
      </c>
      <c r="D1776" s="10">
        <v>45537</v>
      </c>
      <c r="E1776" s="8" t="s">
        <v>22089</v>
      </c>
      <c r="F1776" s="8">
        <v>2</v>
      </c>
      <c r="G1776" s="8" t="b">
        <f>IF(FACT_REVIEWS[[#This Row],[ProductRate]] &gt;= 4, TRUE, FALSE)</f>
        <v>0</v>
      </c>
    </row>
    <row r="1777" spans="1:7" x14ac:dyDescent="0.3">
      <c r="A1777" s="8">
        <v>4775</v>
      </c>
      <c r="B1777" s="8">
        <v>10353</v>
      </c>
      <c r="C1777" s="8">
        <v>261</v>
      </c>
      <c r="D1777" s="10">
        <v>45559</v>
      </c>
      <c r="E1777" s="8" t="s">
        <v>22090</v>
      </c>
      <c r="F1777" s="8">
        <v>2</v>
      </c>
      <c r="G1777" s="8" t="b">
        <f>IF(FACT_REVIEWS[[#This Row],[ProductRate]] &gt;= 4, TRUE, FALSE)</f>
        <v>0</v>
      </c>
    </row>
    <row r="1778" spans="1:7" x14ac:dyDescent="0.3">
      <c r="A1778" s="8">
        <v>4776</v>
      </c>
      <c r="B1778" s="8">
        <v>10222</v>
      </c>
      <c r="C1778" s="8">
        <v>230</v>
      </c>
      <c r="D1778" s="10">
        <v>45491</v>
      </c>
      <c r="E1778" s="8" t="s">
        <v>22091</v>
      </c>
      <c r="F1778" s="8">
        <v>4</v>
      </c>
      <c r="G1778" s="8" t="b">
        <f>IF(FACT_REVIEWS[[#This Row],[ProductRate]] &gt;= 4, TRUE, FALSE)</f>
        <v>1</v>
      </c>
    </row>
    <row r="1779" spans="1:7" x14ac:dyDescent="0.3">
      <c r="A1779" s="8">
        <v>4777</v>
      </c>
      <c r="B1779" s="8">
        <v>10222</v>
      </c>
      <c r="C1779" s="8">
        <v>250</v>
      </c>
      <c r="D1779" s="10">
        <v>45269</v>
      </c>
      <c r="E1779" s="8" t="s">
        <v>22092</v>
      </c>
      <c r="F1779" s="8">
        <v>1</v>
      </c>
      <c r="G1779" s="8" t="b">
        <f>IF(FACT_REVIEWS[[#This Row],[ProductRate]] &gt;= 4, TRUE, FALSE)</f>
        <v>0</v>
      </c>
    </row>
    <row r="1780" spans="1:7" x14ac:dyDescent="0.3">
      <c r="A1780" s="8">
        <v>4778</v>
      </c>
      <c r="B1780" s="8">
        <v>10569</v>
      </c>
      <c r="C1780" s="8">
        <v>259</v>
      </c>
      <c r="D1780" s="10">
        <v>45408</v>
      </c>
      <c r="E1780" s="8" t="s">
        <v>22093</v>
      </c>
      <c r="F1780" s="8">
        <v>4</v>
      </c>
      <c r="G1780" s="8" t="b">
        <f>IF(FACT_REVIEWS[[#This Row],[ProductRate]] &gt;= 4, TRUE, FALSE)</f>
        <v>1</v>
      </c>
    </row>
    <row r="1781" spans="1:7" x14ac:dyDescent="0.3">
      <c r="A1781" s="8">
        <v>4779</v>
      </c>
      <c r="B1781" s="8">
        <v>10050</v>
      </c>
      <c r="C1781" s="8">
        <v>229</v>
      </c>
      <c r="D1781" s="10">
        <v>45556</v>
      </c>
      <c r="E1781" s="8" t="s">
        <v>22094</v>
      </c>
      <c r="F1781" s="8">
        <v>1</v>
      </c>
      <c r="G1781" s="8" t="b">
        <f>IF(FACT_REVIEWS[[#This Row],[ProductRate]] &gt;= 4, TRUE, FALSE)</f>
        <v>0</v>
      </c>
    </row>
    <row r="1782" spans="1:7" x14ac:dyDescent="0.3">
      <c r="A1782" s="8">
        <v>4780</v>
      </c>
      <c r="B1782" s="8">
        <v>10050</v>
      </c>
      <c r="C1782" s="8">
        <v>244</v>
      </c>
      <c r="D1782" s="10">
        <v>45553</v>
      </c>
      <c r="E1782" s="8" t="s">
        <v>22095</v>
      </c>
      <c r="F1782" s="8">
        <v>2</v>
      </c>
      <c r="G1782" s="8" t="b">
        <f>IF(FACT_REVIEWS[[#This Row],[ProductRate]] &gt;= 4, TRUE, FALSE)</f>
        <v>0</v>
      </c>
    </row>
    <row r="1783" spans="1:7" x14ac:dyDescent="0.3">
      <c r="A1783" s="8">
        <v>4781</v>
      </c>
      <c r="B1783" s="8">
        <v>10384</v>
      </c>
      <c r="C1783" s="8">
        <v>240</v>
      </c>
      <c r="D1783" s="10">
        <v>45270</v>
      </c>
      <c r="E1783" s="8" t="s">
        <v>22096</v>
      </c>
      <c r="F1783" s="8">
        <v>5</v>
      </c>
      <c r="G1783" s="8" t="b">
        <f>IF(FACT_REVIEWS[[#This Row],[ProductRate]] &gt;= 4, TRUE, FALSE)</f>
        <v>1</v>
      </c>
    </row>
    <row r="1784" spans="1:7" x14ac:dyDescent="0.3">
      <c r="A1784" s="8">
        <v>4782</v>
      </c>
      <c r="B1784" s="8">
        <v>10964</v>
      </c>
      <c r="C1784" s="8">
        <v>217</v>
      </c>
      <c r="D1784" s="10">
        <v>45557</v>
      </c>
      <c r="E1784" s="8" t="s">
        <v>22097</v>
      </c>
      <c r="F1784" s="8">
        <v>4</v>
      </c>
      <c r="G1784" s="8" t="b">
        <f>IF(FACT_REVIEWS[[#This Row],[ProductRate]] &gt;= 4, TRUE, FALSE)</f>
        <v>1</v>
      </c>
    </row>
    <row r="1785" spans="1:7" x14ac:dyDescent="0.3">
      <c r="A1785" s="8">
        <v>4783</v>
      </c>
      <c r="B1785" s="8">
        <v>10964</v>
      </c>
      <c r="C1785" s="8">
        <v>248</v>
      </c>
      <c r="D1785" s="10">
        <v>45529</v>
      </c>
      <c r="E1785" s="8" t="s">
        <v>22098</v>
      </c>
      <c r="F1785" s="8">
        <v>1</v>
      </c>
      <c r="G1785" s="8" t="b">
        <f>IF(FACT_REVIEWS[[#This Row],[ProductRate]] &gt;= 4, TRUE, FALSE)</f>
        <v>0</v>
      </c>
    </row>
    <row r="1786" spans="1:7" x14ac:dyDescent="0.3">
      <c r="A1786" s="8">
        <v>4784</v>
      </c>
      <c r="B1786" s="8">
        <v>10964</v>
      </c>
      <c r="C1786" s="8">
        <v>228</v>
      </c>
      <c r="D1786" s="10">
        <v>45480</v>
      </c>
      <c r="E1786" s="8" t="s">
        <v>22099</v>
      </c>
      <c r="F1786" s="8">
        <v>2</v>
      </c>
      <c r="G1786" s="8" t="b">
        <f>IF(FACT_REVIEWS[[#This Row],[ProductRate]] &gt;= 4, TRUE, FALSE)</f>
        <v>0</v>
      </c>
    </row>
    <row r="1787" spans="1:7" x14ac:dyDescent="0.3">
      <c r="A1787" s="8">
        <v>4785</v>
      </c>
      <c r="B1787" s="8">
        <v>10865</v>
      </c>
      <c r="C1787" s="8">
        <v>276</v>
      </c>
      <c r="D1787" s="10">
        <v>45461</v>
      </c>
      <c r="E1787" s="8" t="s">
        <v>22100</v>
      </c>
      <c r="F1787" s="8">
        <v>1</v>
      </c>
      <c r="G1787" s="8" t="b">
        <f>IF(FACT_REVIEWS[[#This Row],[ProductRate]] &gt;= 4, TRUE, FALSE)</f>
        <v>0</v>
      </c>
    </row>
    <row r="1788" spans="1:7" x14ac:dyDescent="0.3">
      <c r="A1788" s="8">
        <v>4786</v>
      </c>
      <c r="B1788" s="8">
        <v>10613</v>
      </c>
      <c r="C1788" s="8">
        <v>289</v>
      </c>
      <c r="D1788" s="10">
        <v>45556</v>
      </c>
      <c r="E1788" s="8" t="s">
        <v>22101</v>
      </c>
      <c r="F1788" s="8">
        <v>1</v>
      </c>
      <c r="G1788" s="8" t="b">
        <f>IF(FACT_REVIEWS[[#This Row],[ProductRate]] &gt;= 4, TRUE, FALSE)</f>
        <v>0</v>
      </c>
    </row>
    <row r="1789" spans="1:7" x14ac:dyDescent="0.3">
      <c r="A1789" s="8">
        <v>4787</v>
      </c>
      <c r="B1789" s="8">
        <v>10780</v>
      </c>
      <c r="C1789" s="8">
        <v>290</v>
      </c>
      <c r="D1789" s="10">
        <v>45427</v>
      </c>
      <c r="E1789" s="8" t="s">
        <v>4045</v>
      </c>
      <c r="F1789" s="8">
        <v>3</v>
      </c>
      <c r="G1789" s="8" t="b">
        <f>IF(FACT_REVIEWS[[#This Row],[ProductRate]] &gt;= 4, TRUE, FALSE)</f>
        <v>0</v>
      </c>
    </row>
    <row r="1790" spans="1:7" x14ac:dyDescent="0.3">
      <c r="A1790" s="8">
        <v>4788</v>
      </c>
      <c r="B1790" s="8">
        <v>10780</v>
      </c>
      <c r="C1790" s="8">
        <v>247</v>
      </c>
      <c r="D1790" s="10">
        <v>45389</v>
      </c>
      <c r="E1790" s="8" t="s">
        <v>22102</v>
      </c>
      <c r="F1790" s="8">
        <v>3</v>
      </c>
      <c r="G1790" s="8" t="b">
        <f>IF(FACT_REVIEWS[[#This Row],[ProductRate]] &gt;= 4, TRUE, FALSE)</f>
        <v>0</v>
      </c>
    </row>
    <row r="1791" spans="1:7" x14ac:dyDescent="0.3">
      <c r="A1791" s="8">
        <v>4789</v>
      </c>
      <c r="B1791" s="8">
        <v>10455</v>
      </c>
      <c r="C1791" s="8">
        <v>281</v>
      </c>
      <c r="D1791" s="10">
        <v>45555</v>
      </c>
      <c r="E1791" s="8" t="s">
        <v>17102</v>
      </c>
      <c r="F1791" s="8">
        <v>1</v>
      </c>
      <c r="G1791" s="8" t="b">
        <f>IF(FACT_REVIEWS[[#This Row],[ProductRate]] &gt;= 4, TRUE, FALSE)</f>
        <v>0</v>
      </c>
    </row>
    <row r="1792" spans="1:7" x14ac:dyDescent="0.3">
      <c r="A1792" s="8">
        <v>4790</v>
      </c>
      <c r="B1792" s="8">
        <v>10455</v>
      </c>
      <c r="C1792" s="8">
        <v>278</v>
      </c>
      <c r="D1792" s="10">
        <v>45556</v>
      </c>
      <c r="E1792" s="8" t="s">
        <v>22103</v>
      </c>
      <c r="F1792" s="8">
        <v>2</v>
      </c>
      <c r="G1792" s="8" t="b">
        <f>IF(FACT_REVIEWS[[#This Row],[ProductRate]] &gt;= 4, TRUE, FALSE)</f>
        <v>0</v>
      </c>
    </row>
    <row r="1793" spans="1:7" x14ac:dyDescent="0.3">
      <c r="A1793" s="8">
        <v>4791</v>
      </c>
      <c r="B1793" s="8">
        <v>10455</v>
      </c>
      <c r="C1793" s="8">
        <v>256</v>
      </c>
      <c r="D1793" s="10">
        <v>45549</v>
      </c>
      <c r="E1793" s="8" t="s">
        <v>22104</v>
      </c>
      <c r="F1793" s="8">
        <v>5</v>
      </c>
      <c r="G1793" s="8" t="b">
        <f>IF(FACT_REVIEWS[[#This Row],[ProductRate]] &gt;= 4, TRUE, FALSE)</f>
        <v>1</v>
      </c>
    </row>
    <row r="1794" spans="1:7" x14ac:dyDescent="0.3">
      <c r="A1794" s="8">
        <v>4792</v>
      </c>
      <c r="B1794" s="8">
        <v>10024</v>
      </c>
      <c r="C1794" s="8">
        <v>255</v>
      </c>
      <c r="D1794" s="10">
        <v>45369</v>
      </c>
      <c r="E1794" s="8" t="s">
        <v>13325</v>
      </c>
      <c r="F1794" s="8">
        <v>4</v>
      </c>
      <c r="G1794" s="8" t="b">
        <f>IF(FACT_REVIEWS[[#This Row],[ProductRate]] &gt;= 4, TRUE, FALSE)</f>
        <v>1</v>
      </c>
    </row>
    <row r="1795" spans="1:7" x14ac:dyDescent="0.3">
      <c r="A1795" s="8">
        <v>4793</v>
      </c>
      <c r="B1795" s="8">
        <v>10047</v>
      </c>
      <c r="C1795" s="8">
        <v>239</v>
      </c>
      <c r="D1795" s="10">
        <v>45472</v>
      </c>
      <c r="E1795" s="8" t="s">
        <v>22105</v>
      </c>
      <c r="F1795" s="8">
        <v>1</v>
      </c>
      <c r="G1795" s="8" t="b">
        <f>IF(FACT_REVIEWS[[#This Row],[ProductRate]] &gt;= 4, TRUE, FALSE)</f>
        <v>0</v>
      </c>
    </row>
    <row r="1796" spans="1:7" x14ac:dyDescent="0.3">
      <c r="A1796" s="8">
        <v>4794</v>
      </c>
      <c r="B1796" s="8">
        <v>10806</v>
      </c>
      <c r="C1796" s="8">
        <v>222</v>
      </c>
      <c r="D1796" s="10">
        <v>45551</v>
      </c>
      <c r="E1796" s="8" t="s">
        <v>22106</v>
      </c>
      <c r="F1796" s="8">
        <v>3</v>
      </c>
      <c r="G1796" s="8" t="b">
        <f>IF(FACT_REVIEWS[[#This Row],[ProductRate]] &gt;= 4, TRUE, FALSE)</f>
        <v>0</v>
      </c>
    </row>
    <row r="1797" spans="1:7" x14ac:dyDescent="0.3">
      <c r="A1797" s="8">
        <v>4795</v>
      </c>
      <c r="B1797" s="8">
        <v>10806</v>
      </c>
      <c r="C1797" s="8">
        <v>209</v>
      </c>
      <c r="D1797" s="10">
        <v>45505</v>
      </c>
      <c r="E1797" s="8" t="s">
        <v>22107</v>
      </c>
      <c r="F1797" s="8">
        <v>3</v>
      </c>
      <c r="G1797" s="8" t="b">
        <f>IF(FACT_REVIEWS[[#This Row],[ProductRate]] &gt;= 4, TRUE, FALSE)</f>
        <v>0</v>
      </c>
    </row>
    <row r="1798" spans="1:7" x14ac:dyDescent="0.3">
      <c r="A1798" s="8">
        <v>4796</v>
      </c>
      <c r="B1798" s="8">
        <v>10622</v>
      </c>
      <c r="C1798" s="8">
        <v>232</v>
      </c>
      <c r="D1798" s="10">
        <v>45536</v>
      </c>
      <c r="E1798" s="8" t="s">
        <v>4339</v>
      </c>
      <c r="F1798" s="8">
        <v>1</v>
      </c>
      <c r="G1798" s="8" t="b">
        <f>IF(FACT_REVIEWS[[#This Row],[ProductRate]] &gt;= 4, TRUE, FALSE)</f>
        <v>0</v>
      </c>
    </row>
    <row r="1799" spans="1:7" x14ac:dyDescent="0.3">
      <c r="A1799" s="8">
        <v>4797</v>
      </c>
      <c r="B1799" s="8">
        <v>10622</v>
      </c>
      <c r="C1799" s="8">
        <v>209</v>
      </c>
      <c r="D1799" s="10">
        <v>45555</v>
      </c>
      <c r="E1799" s="8" t="s">
        <v>22108</v>
      </c>
      <c r="F1799" s="8">
        <v>5</v>
      </c>
      <c r="G1799" s="8" t="b">
        <f>IF(FACT_REVIEWS[[#This Row],[ProductRate]] &gt;= 4, TRUE, FALSE)</f>
        <v>1</v>
      </c>
    </row>
    <row r="1800" spans="1:7" x14ac:dyDescent="0.3">
      <c r="A1800" s="8">
        <v>4798</v>
      </c>
      <c r="B1800" s="8">
        <v>10167</v>
      </c>
      <c r="C1800" s="8">
        <v>205</v>
      </c>
      <c r="D1800" s="10">
        <v>44929</v>
      </c>
      <c r="E1800" s="8" t="s">
        <v>22109</v>
      </c>
      <c r="F1800" s="8">
        <v>3</v>
      </c>
      <c r="G1800" s="8" t="b">
        <f>IF(FACT_REVIEWS[[#This Row],[ProductRate]] &gt;= 4, TRUE, FALSE)</f>
        <v>0</v>
      </c>
    </row>
    <row r="1801" spans="1:7" x14ac:dyDescent="0.3">
      <c r="A1801" s="8">
        <v>4799</v>
      </c>
      <c r="B1801" s="8">
        <v>10227</v>
      </c>
      <c r="C1801" s="8">
        <v>287</v>
      </c>
      <c r="D1801" s="10">
        <v>45427</v>
      </c>
      <c r="E1801" s="8" t="s">
        <v>22110</v>
      </c>
      <c r="F1801" s="8">
        <v>2</v>
      </c>
      <c r="G1801" s="8" t="b">
        <f>IF(FACT_REVIEWS[[#This Row],[ProductRate]] &gt;= 4, TRUE, FALSE)</f>
        <v>0</v>
      </c>
    </row>
    <row r="1802" spans="1:7" x14ac:dyDescent="0.3">
      <c r="A1802" s="8">
        <v>4800</v>
      </c>
      <c r="B1802" s="8">
        <v>10022</v>
      </c>
      <c r="C1802" s="8">
        <v>263</v>
      </c>
      <c r="D1802" s="10">
        <v>45413</v>
      </c>
      <c r="E1802" s="8" t="s">
        <v>22111</v>
      </c>
      <c r="F1802" s="8">
        <v>5</v>
      </c>
      <c r="G1802" s="8" t="b">
        <f>IF(FACT_REVIEWS[[#This Row],[ProductRate]] &gt;= 4, TRUE, FALSE)</f>
        <v>1</v>
      </c>
    </row>
    <row r="1803" spans="1:7" x14ac:dyDescent="0.3">
      <c r="A1803" s="8">
        <v>4801</v>
      </c>
      <c r="B1803" s="8">
        <v>10771</v>
      </c>
      <c r="C1803" s="8">
        <v>227</v>
      </c>
      <c r="D1803" s="10">
        <v>45551</v>
      </c>
      <c r="E1803" s="8" t="s">
        <v>22112</v>
      </c>
      <c r="F1803" s="8">
        <v>1</v>
      </c>
      <c r="G1803" s="8" t="b">
        <f>IF(FACT_REVIEWS[[#This Row],[ProductRate]] &gt;= 4, TRUE, FALSE)</f>
        <v>0</v>
      </c>
    </row>
    <row r="1804" spans="1:7" x14ac:dyDescent="0.3">
      <c r="A1804" s="8">
        <v>4802</v>
      </c>
      <c r="B1804" s="8">
        <v>10173</v>
      </c>
      <c r="C1804" s="8">
        <v>216</v>
      </c>
      <c r="D1804" s="10">
        <v>45454</v>
      </c>
      <c r="E1804" s="8" t="s">
        <v>22113</v>
      </c>
      <c r="F1804" s="8">
        <v>3</v>
      </c>
      <c r="G1804" s="8" t="b">
        <f>IF(FACT_REVIEWS[[#This Row],[ProductRate]] &gt;= 4, TRUE, FALSE)</f>
        <v>0</v>
      </c>
    </row>
    <row r="1805" spans="1:7" x14ac:dyDescent="0.3">
      <c r="A1805" s="8">
        <v>4803</v>
      </c>
      <c r="B1805" s="8">
        <v>10675</v>
      </c>
      <c r="C1805" s="8">
        <v>294</v>
      </c>
      <c r="D1805" s="10">
        <v>45560</v>
      </c>
      <c r="E1805" s="8" t="s">
        <v>22114</v>
      </c>
      <c r="F1805" s="8">
        <v>1</v>
      </c>
      <c r="G1805" s="8" t="b">
        <f>IF(FACT_REVIEWS[[#This Row],[ProductRate]] &gt;= 4, TRUE, FALSE)</f>
        <v>0</v>
      </c>
    </row>
    <row r="1806" spans="1:7" x14ac:dyDescent="0.3">
      <c r="A1806" s="8">
        <v>4804</v>
      </c>
      <c r="B1806" s="8">
        <v>10675</v>
      </c>
      <c r="C1806" s="8">
        <v>285</v>
      </c>
      <c r="D1806" s="10">
        <v>45559</v>
      </c>
      <c r="E1806" s="8" t="s">
        <v>22115</v>
      </c>
      <c r="F1806" s="8">
        <v>3</v>
      </c>
      <c r="G1806" s="8" t="b">
        <f>IF(FACT_REVIEWS[[#This Row],[ProductRate]] &gt;= 4, TRUE, FALSE)</f>
        <v>0</v>
      </c>
    </row>
    <row r="1807" spans="1:7" x14ac:dyDescent="0.3">
      <c r="A1807" s="8">
        <v>4805</v>
      </c>
      <c r="B1807" s="8">
        <v>10998</v>
      </c>
      <c r="C1807" s="8">
        <v>244</v>
      </c>
      <c r="D1807" s="10">
        <v>45545</v>
      </c>
      <c r="E1807" s="8" t="s">
        <v>22116</v>
      </c>
      <c r="F1807" s="8">
        <v>1</v>
      </c>
      <c r="G1807" s="8" t="b">
        <f>IF(FACT_REVIEWS[[#This Row],[ProductRate]] &gt;= 4, TRUE, FALSE)</f>
        <v>0</v>
      </c>
    </row>
    <row r="1808" spans="1:7" x14ac:dyDescent="0.3">
      <c r="A1808" s="8">
        <v>4806</v>
      </c>
      <c r="B1808" s="8">
        <v>10998</v>
      </c>
      <c r="C1808" s="8">
        <v>219</v>
      </c>
      <c r="D1808" s="10">
        <v>45494</v>
      </c>
      <c r="E1808" s="8" t="s">
        <v>22117</v>
      </c>
      <c r="F1808" s="8">
        <v>2</v>
      </c>
      <c r="G1808" s="8" t="b">
        <f>IF(FACT_REVIEWS[[#This Row],[ProductRate]] &gt;= 4, TRUE, FALSE)</f>
        <v>0</v>
      </c>
    </row>
    <row r="1809" spans="1:7" x14ac:dyDescent="0.3">
      <c r="A1809" s="8">
        <v>4807</v>
      </c>
      <c r="B1809" s="8">
        <v>10903</v>
      </c>
      <c r="C1809" s="8">
        <v>298</v>
      </c>
      <c r="D1809" s="10">
        <v>45556</v>
      </c>
      <c r="E1809" s="8" t="s">
        <v>3387</v>
      </c>
      <c r="F1809" s="8">
        <v>1</v>
      </c>
      <c r="G1809" s="8" t="b">
        <f>IF(FACT_REVIEWS[[#This Row],[ProductRate]] &gt;= 4, TRUE, FALSE)</f>
        <v>0</v>
      </c>
    </row>
    <row r="1810" spans="1:7" x14ac:dyDescent="0.3">
      <c r="A1810" s="8">
        <v>4808</v>
      </c>
      <c r="B1810" s="8">
        <v>10945</v>
      </c>
      <c r="C1810" s="8">
        <v>282</v>
      </c>
      <c r="D1810" s="10">
        <v>45209</v>
      </c>
      <c r="E1810" s="8" t="s">
        <v>3262</v>
      </c>
      <c r="F1810" s="8">
        <v>3</v>
      </c>
      <c r="G1810" s="8" t="b">
        <f>IF(FACT_REVIEWS[[#This Row],[ProductRate]] &gt;= 4, TRUE, FALSE)</f>
        <v>0</v>
      </c>
    </row>
    <row r="1811" spans="1:7" x14ac:dyDescent="0.3">
      <c r="A1811" s="8">
        <v>4809</v>
      </c>
      <c r="B1811" s="8">
        <v>10945</v>
      </c>
      <c r="C1811" s="8">
        <v>220</v>
      </c>
      <c r="D1811" s="10">
        <v>45461</v>
      </c>
      <c r="E1811" s="8" t="s">
        <v>22118</v>
      </c>
      <c r="F1811" s="8">
        <v>4</v>
      </c>
      <c r="G1811" s="8" t="b">
        <f>IF(FACT_REVIEWS[[#This Row],[ProductRate]] &gt;= 4, TRUE, FALSE)</f>
        <v>1</v>
      </c>
    </row>
    <row r="1812" spans="1:7" x14ac:dyDescent="0.3">
      <c r="A1812" s="8">
        <v>4810</v>
      </c>
      <c r="B1812" s="8">
        <v>10038</v>
      </c>
      <c r="C1812" s="8">
        <v>260</v>
      </c>
      <c r="D1812" s="10">
        <v>44925</v>
      </c>
      <c r="E1812" s="8" t="s">
        <v>22119</v>
      </c>
      <c r="F1812" s="8">
        <v>3</v>
      </c>
      <c r="G1812" s="8" t="b">
        <f>IF(FACT_REVIEWS[[#This Row],[ProductRate]] &gt;= 4, TRUE, FALSE)</f>
        <v>0</v>
      </c>
    </row>
    <row r="1813" spans="1:7" x14ac:dyDescent="0.3">
      <c r="A1813" s="8">
        <v>4811</v>
      </c>
      <c r="B1813" s="8">
        <v>10098</v>
      </c>
      <c r="C1813" s="8">
        <v>298</v>
      </c>
      <c r="D1813" s="10">
        <v>45124</v>
      </c>
      <c r="E1813" s="8" t="s">
        <v>22120</v>
      </c>
      <c r="F1813" s="8">
        <v>1</v>
      </c>
      <c r="G1813" s="8" t="b">
        <f>IF(FACT_REVIEWS[[#This Row],[ProductRate]] &gt;= 4, TRUE, FALSE)</f>
        <v>0</v>
      </c>
    </row>
    <row r="1814" spans="1:7" x14ac:dyDescent="0.3">
      <c r="A1814" s="8">
        <v>4812</v>
      </c>
      <c r="B1814" s="8">
        <v>10788</v>
      </c>
      <c r="C1814" s="8">
        <v>265</v>
      </c>
      <c r="D1814" s="10">
        <v>45389</v>
      </c>
      <c r="E1814" s="8" t="s">
        <v>20851</v>
      </c>
      <c r="F1814" s="8">
        <v>1</v>
      </c>
      <c r="G1814" s="8" t="b">
        <f>IF(FACT_REVIEWS[[#This Row],[ProductRate]] &gt;= 4, TRUE, FALSE)</f>
        <v>0</v>
      </c>
    </row>
    <row r="1815" spans="1:7" x14ac:dyDescent="0.3">
      <c r="A1815" s="8">
        <v>4813</v>
      </c>
      <c r="B1815" s="8">
        <v>10788</v>
      </c>
      <c r="C1815" s="8">
        <v>238</v>
      </c>
      <c r="D1815" s="10">
        <v>45475</v>
      </c>
      <c r="E1815" s="8" t="s">
        <v>22121</v>
      </c>
      <c r="F1815" s="8">
        <v>3</v>
      </c>
      <c r="G1815" s="8" t="b">
        <f>IF(FACT_REVIEWS[[#This Row],[ProductRate]] &gt;= 4, TRUE, FALSE)</f>
        <v>0</v>
      </c>
    </row>
    <row r="1816" spans="1:7" x14ac:dyDescent="0.3">
      <c r="A1816" s="8">
        <v>4814</v>
      </c>
      <c r="B1816" s="8">
        <v>10095</v>
      </c>
      <c r="C1816" s="8">
        <v>245</v>
      </c>
      <c r="D1816" s="10">
        <v>45412</v>
      </c>
      <c r="E1816" s="8" t="s">
        <v>22122</v>
      </c>
      <c r="F1816" s="8">
        <v>2</v>
      </c>
      <c r="G1816" s="8" t="b">
        <f>IF(FACT_REVIEWS[[#This Row],[ProductRate]] &gt;= 4, TRUE, FALSE)</f>
        <v>0</v>
      </c>
    </row>
    <row r="1817" spans="1:7" x14ac:dyDescent="0.3">
      <c r="A1817" s="8">
        <v>4815</v>
      </c>
      <c r="B1817" s="8">
        <v>10063</v>
      </c>
      <c r="C1817" s="8">
        <v>277</v>
      </c>
      <c r="D1817" s="10">
        <v>45535</v>
      </c>
      <c r="E1817" s="8" t="s">
        <v>17805</v>
      </c>
      <c r="F1817" s="8">
        <v>5</v>
      </c>
      <c r="G1817" s="8" t="b">
        <f>IF(FACT_REVIEWS[[#This Row],[ProductRate]] &gt;= 4, TRUE, FALSE)</f>
        <v>1</v>
      </c>
    </row>
    <row r="1818" spans="1:7" x14ac:dyDescent="0.3">
      <c r="A1818" s="8">
        <v>4816</v>
      </c>
      <c r="B1818" s="8">
        <v>10063</v>
      </c>
      <c r="C1818" s="8">
        <v>217</v>
      </c>
      <c r="D1818" s="10">
        <v>45557</v>
      </c>
      <c r="E1818" s="8" t="s">
        <v>22123</v>
      </c>
      <c r="F1818" s="8">
        <v>3</v>
      </c>
      <c r="G1818" s="8" t="b">
        <f>IF(FACT_REVIEWS[[#This Row],[ProductRate]] &gt;= 4, TRUE, FALSE)</f>
        <v>0</v>
      </c>
    </row>
    <row r="1819" spans="1:7" x14ac:dyDescent="0.3">
      <c r="A1819" s="8">
        <v>4817</v>
      </c>
      <c r="B1819" s="8">
        <v>10780</v>
      </c>
      <c r="C1819" s="8">
        <v>290</v>
      </c>
      <c r="D1819" s="10">
        <v>45309</v>
      </c>
      <c r="E1819" s="8" t="s">
        <v>22124</v>
      </c>
      <c r="F1819" s="8">
        <v>2</v>
      </c>
      <c r="G1819" s="8" t="b">
        <f>IF(FACT_REVIEWS[[#This Row],[ProductRate]] &gt;= 4, TRUE, FALSE)</f>
        <v>0</v>
      </c>
    </row>
    <row r="1820" spans="1:7" x14ac:dyDescent="0.3">
      <c r="A1820" s="8">
        <v>4818</v>
      </c>
      <c r="B1820" s="8">
        <v>10415</v>
      </c>
      <c r="C1820" s="8">
        <v>215</v>
      </c>
      <c r="D1820" s="10">
        <v>45396</v>
      </c>
      <c r="E1820" s="8" t="s">
        <v>22125</v>
      </c>
      <c r="F1820" s="8">
        <v>5</v>
      </c>
      <c r="G1820" s="8" t="b">
        <f>IF(FACT_REVIEWS[[#This Row],[ProductRate]] &gt;= 4, TRUE, FALSE)</f>
        <v>1</v>
      </c>
    </row>
    <row r="1821" spans="1:7" x14ac:dyDescent="0.3">
      <c r="A1821" s="8">
        <v>4819</v>
      </c>
      <c r="B1821" s="8">
        <v>10695</v>
      </c>
      <c r="C1821" s="8">
        <v>265</v>
      </c>
      <c r="D1821" s="10">
        <v>45337</v>
      </c>
      <c r="E1821" s="8" t="s">
        <v>22126</v>
      </c>
      <c r="F1821" s="8">
        <v>5</v>
      </c>
      <c r="G1821" s="8" t="b">
        <f>IF(FACT_REVIEWS[[#This Row],[ProductRate]] &gt;= 4, TRUE, FALSE)</f>
        <v>1</v>
      </c>
    </row>
    <row r="1822" spans="1:7" x14ac:dyDescent="0.3">
      <c r="A1822" s="8">
        <v>4820</v>
      </c>
      <c r="B1822" s="8">
        <v>10934</v>
      </c>
      <c r="C1822" s="8">
        <v>275</v>
      </c>
      <c r="D1822" s="10">
        <v>45540</v>
      </c>
      <c r="E1822" s="8" t="s">
        <v>22127</v>
      </c>
      <c r="F1822" s="8">
        <v>5</v>
      </c>
      <c r="G1822" s="8" t="b">
        <f>IF(FACT_REVIEWS[[#This Row],[ProductRate]] &gt;= 4, TRUE, FALSE)</f>
        <v>1</v>
      </c>
    </row>
    <row r="1823" spans="1:7" x14ac:dyDescent="0.3">
      <c r="A1823" s="8">
        <v>4821</v>
      </c>
      <c r="B1823" s="8">
        <v>10934</v>
      </c>
      <c r="C1823" s="8">
        <v>226</v>
      </c>
      <c r="D1823" s="10">
        <v>45477</v>
      </c>
      <c r="E1823" s="8" t="s">
        <v>22128</v>
      </c>
      <c r="F1823" s="8">
        <v>2</v>
      </c>
      <c r="G1823" s="8" t="b">
        <f>IF(FACT_REVIEWS[[#This Row],[ProductRate]] &gt;= 4, TRUE, FALSE)</f>
        <v>0</v>
      </c>
    </row>
    <row r="1824" spans="1:7" x14ac:dyDescent="0.3">
      <c r="A1824" s="8">
        <v>4822</v>
      </c>
      <c r="B1824" s="8">
        <v>10489</v>
      </c>
      <c r="C1824" s="8">
        <v>253</v>
      </c>
      <c r="D1824" s="10">
        <v>45365</v>
      </c>
      <c r="E1824" s="8" t="s">
        <v>22129</v>
      </c>
      <c r="F1824" s="8">
        <v>5</v>
      </c>
      <c r="G1824" s="8" t="b">
        <f>IF(FACT_REVIEWS[[#This Row],[ProductRate]] &gt;= 4, TRUE, FALSE)</f>
        <v>1</v>
      </c>
    </row>
    <row r="1825" spans="1:7" x14ac:dyDescent="0.3">
      <c r="A1825" s="8">
        <v>4823</v>
      </c>
      <c r="B1825" s="8">
        <v>10463</v>
      </c>
      <c r="C1825" s="8">
        <v>261</v>
      </c>
      <c r="D1825" s="10">
        <v>45497</v>
      </c>
      <c r="E1825" s="8" t="s">
        <v>22130</v>
      </c>
      <c r="F1825" s="8">
        <v>4</v>
      </c>
      <c r="G1825" s="8" t="b">
        <f>IF(FACT_REVIEWS[[#This Row],[ProductRate]] &gt;= 4, TRUE, FALSE)</f>
        <v>1</v>
      </c>
    </row>
    <row r="1826" spans="1:7" x14ac:dyDescent="0.3">
      <c r="A1826" s="8">
        <v>4824</v>
      </c>
      <c r="B1826" s="8">
        <v>10677</v>
      </c>
      <c r="C1826" s="8">
        <v>277</v>
      </c>
      <c r="D1826" s="10">
        <v>45366</v>
      </c>
      <c r="E1826" s="8" t="s">
        <v>22131</v>
      </c>
      <c r="F1826" s="8">
        <v>3</v>
      </c>
      <c r="G1826" s="8" t="b">
        <f>IF(FACT_REVIEWS[[#This Row],[ProductRate]] &gt;= 4, TRUE, FALSE)</f>
        <v>0</v>
      </c>
    </row>
    <row r="1827" spans="1:7" x14ac:dyDescent="0.3">
      <c r="A1827" s="8">
        <v>4825</v>
      </c>
      <c r="B1827" s="8">
        <v>10677</v>
      </c>
      <c r="C1827" s="8">
        <v>267</v>
      </c>
      <c r="D1827" s="10">
        <v>45480</v>
      </c>
      <c r="E1827" s="8" t="s">
        <v>22132</v>
      </c>
      <c r="F1827" s="8">
        <v>2</v>
      </c>
      <c r="G1827" s="8" t="b">
        <f>IF(FACT_REVIEWS[[#This Row],[ProductRate]] &gt;= 4, TRUE, FALSE)</f>
        <v>0</v>
      </c>
    </row>
    <row r="1828" spans="1:7" x14ac:dyDescent="0.3">
      <c r="A1828" s="8">
        <v>4826</v>
      </c>
      <c r="B1828" s="8">
        <v>10474</v>
      </c>
      <c r="C1828" s="8">
        <v>237</v>
      </c>
      <c r="D1828" s="10">
        <v>44494</v>
      </c>
      <c r="E1828" s="8" t="s">
        <v>22133</v>
      </c>
      <c r="F1828" s="8">
        <v>2</v>
      </c>
      <c r="G1828" s="8" t="b">
        <f>IF(FACT_REVIEWS[[#This Row],[ProductRate]] &gt;= 4, TRUE, FALSE)</f>
        <v>0</v>
      </c>
    </row>
    <row r="1829" spans="1:7" x14ac:dyDescent="0.3">
      <c r="A1829" s="8">
        <v>4827</v>
      </c>
      <c r="B1829" s="8">
        <v>10648</v>
      </c>
      <c r="C1829" s="8">
        <v>231</v>
      </c>
      <c r="D1829" s="10">
        <v>45490</v>
      </c>
      <c r="E1829" s="8" t="s">
        <v>22134</v>
      </c>
      <c r="F1829" s="8">
        <v>5</v>
      </c>
      <c r="G1829" s="8" t="b">
        <f>IF(FACT_REVIEWS[[#This Row],[ProductRate]] &gt;= 4, TRUE, FALSE)</f>
        <v>1</v>
      </c>
    </row>
    <row r="1830" spans="1:7" x14ac:dyDescent="0.3">
      <c r="A1830" s="8">
        <v>4828</v>
      </c>
      <c r="B1830" s="8">
        <v>10479</v>
      </c>
      <c r="C1830" s="8">
        <v>299</v>
      </c>
      <c r="D1830" s="10">
        <v>45555</v>
      </c>
      <c r="E1830" s="8" t="s">
        <v>22135</v>
      </c>
      <c r="F1830" s="8">
        <v>5</v>
      </c>
      <c r="G1830" s="8" t="b">
        <f>IF(FACT_REVIEWS[[#This Row],[ProductRate]] &gt;= 4, TRUE, FALSE)</f>
        <v>1</v>
      </c>
    </row>
    <row r="1831" spans="1:7" x14ac:dyDescent="0.3">
      <c r="A1831" s="8">
        <v>4829</v>
      </c>
      <c r="B1831" s="8">
        <v>10479</v>
      </c>
      <c r="C1831" s="8">
        <v>241</v>
      </c>
      <c r="D1831" s="10">
        <v>45560</v>
      </c>
      <c r="E1831" s="8" t="s">
        <v>22136</v>
      </c>
      <c r="F1831" s="8">
        <v>3</v>
      </c>
      <c r="G1831" s="8" t="b">
        <f>IF(FACT_REVIEWS[[#This Row],[ProductRate]] &gt;= 4, TRUE, FALSE)</f>
        <v>0</v>
      </c>
    </row>
    <row r="1832" spans="1:7" x14ac:dyDescent="0.3">
      <c r="A1832" s="8">
        <v>4830</v>
      </c>
      <c r="B1832" s="8">
        <v>10591</v>
      </c>
      <c r="C1832" s="8">
        <v>269</v>
      </c>
      <c r="D1832" s="10">
        <v>45324</v>
      </c>
      <c r="E1832" s="8" t="s">
        <v>22137</v>
      </c>
      <c r="F1832" s="8">
        <v>3</v>
      </c>
      <c r="G1832" s="8" t="b">
        <f>IF(FACT_REVIEWS[[#This Row],[ProductRate]] &gt;= 4, TRUE, FALSE)</f>
        <v>0</v>
      </c>
    </row>
    <row r="1833" spans="1:7" x14ac:dyDescent="0.3">
      <c r="A1833" s="8">
        <v>4831</v>
      </c>
      <c r="B1833" s="8">
        <v>10222</v>
      </c>
      <c r="C1833" s="8">
        <v>237</v>
      </c>
      <c r="D1833" s="10">
        <v>44793</v>
      </c>
      <c r="E1833" s="8" t="s">
        <v>22138</v>
      </c>
      <c r="F1833" s="8">
        <v>2</v>
      </c>
      <c r="G1833" s="8" t="b">
        <f>IF(FACT_REVIEWS[[#This Row],[ProductRate]] &gt;= 4, TRUE, FALSE)</f>
        <v>0</v>
      </c>
    </row>
    <row r="1834" spans="1:7" x14ac:dyDescent="0.3">
      <c r="A1834" s="8">
        <v>4832</v>
      </c>
      <c r="B1834" s="8">
        <v>10574</v>
      </c>
      <c r="C1834" s="8">
        <v>290</v>
      </c>
      <c r="D1834" s="10">
        <v>45264</v>
      </c>
      <c r="E1834" s="8" t="s">
        <v>22139</v>
      </c>
      <c r="F1834" s="8">
        <v>1</v>
      </c>
      <c r="G1834" s="8" t="b">
        <f>IF(FACT_REVIEWS[[#This Row],[ProductRate]] &gt;= 4, TRUE, FALSE)</f>
        <v>0</v>
      </c>
    </row>
    <row r="1835" spans="1:7" x14ac:dyDescent="0.3">
      <c r="A1835" s="8">
        <v>4833</v>
      </c>
      <c r="B1835" s="8">
        <v>10820</v>
      </c>
      <c r="C1835" s="8">
        <v>298</v>
      </c>
      <c r="D1835" s="10">
        <v>45346</v>
      </c>
      <c r="E1835" s="8" t="s">
        <v>22140</v>
      </c>
      <c r="F1835" s="8">
        <v>4</v>
      </c>
      <c r="G1835" s="8" t="b">
        <f>IF(FACT_REVIEWS[[#This Row],[ProductRate]] &gt;= 4, TRUE, FALSE)</f>
        <v>1</v>
      </c>
    </row>
    <row r="1836" spans="1:7" x14ac:dyDescent="0.3">
      <c r="A1836" s="8">
        <v>4834</v>
      </c>
      <c r="B1836" s="8">
        <v>10837</v>
      </c>
      <c r="C1836" s="8">
        <v>204</v>
      </c>
      <c r="D1836" s="10">
        <v>45297</v>
      </c>
      <c r="E1836" s="8" t="s">
        <v>22141</v>
      </c>
      <c r="F1836" s="8">
        <v>2</v>
      </c>
      <c r="G1836" s="8" t="b">
        <f>IF(FACT_REVIEWS[[#This Row],[ProductRate]] &gt;= 4, TRUE, FALSE)</f>
        <v>0</v>
      </c>
    </row>
    <row r="1837" spans="1:7" x14ac:dyDescent="0.3">
      <c r="A1837" s="8">
        <v>4835</v>
      </c>
      <c r="B1837" s="8">
        <v>10837</v>
      </c>
      <c r="C1837" s="8">
        <v>244</v>
      </c>
      <c r="D1837" s="10">
        <v>45404</v>
      </c>
      <c r="E1837" s="8" t="s">
        <v>22142</v>
      </c>
      <c r="F1837" s="8">
        <v>4</v>
      </c>
      <c r="G1837" s="8" t="b">
        <f>IF(FACT_REVIEWS[[#This Row],[ProductRate]] &gt;= 4, TRUE, FALSE)</f>
        <v>1</v>
      </c>
    </row>
    <row r="1838" spans="1:7" x14ac:dyDescent="0.3">
      <c r="A1838" s="8">
        <v>4836</v>
      </c>
      <c r="B1838" s="8">
        <v>10837</v>
      </c>
      <c r="C1838" s="8">
        <v>298</v>
      </c>
      <c r="D1838" s="10">
        <v>44914</v>
      </c>
      <c r="E1838" s="8" t="s">
        <v>22143</v>
      </c>
      <c r="F1838" s="8">
        <v>2</v>
      </c>
      <c r="G1838" s="8" t="b">
        <f>IF(FACT_REVIEWS[[#This Row],[ProductRate]] &gt;= 4, TRUE, FALSE)</f>
        <v>0</v>
      </c>
    </row>
    <row r="1839" spans="1:7" x14ac:dyDescent="0.3">
      <c r="A1839" s="8">
        <v>4837</v>
      </c>
      <c r="B1839" s="8">
        <v>10267</v>
      </c>
      <c r="C1839" s="8">
        <v>266</v>
      </c>
      <c r="D1839" s="10">
        <v>45269</v>
      </c>
      <c r="E1839" s="8" t="s">
        <v>22144</v>
      </c>
      <c r="F1839" s="8">
        <v>2</v>
      </c>
      <c r="G1839" s="8" t="b">
        <f>IF(FACT_REVIEWS[[#This Row],[ProductRate]] &gt;= 4, TRUE, FALSE)</f>
        <v>0</v>
      </c>
    </row>
    <row r="1840" spans="1:7" x14ac:dyDescent="0.3">
      <c r="A1840" s="8">
        <v>4838</v>
      </c>
      <c r="B1840" s="8">
        <v>10267</v>
      </c>
      <c r="C1840" s="8">
        <v>299</v>
      </c>
      <c r="D1840" s="10">
        <v>45214</v>
      </c>
      <c r="E1840" s="8" t="s">
        <v>22145</v>
      </c>
      <c r="F1840" s="8">
        <v>1</v>
      </c>
      <c r="G1840" s="8" t="b">
        <f>IF(FACT_REVIEWS[[#This Row],[ProductRate]] &gt;= 4, TRUE, FALSE)</f>
        <v>0</v>
      </c>
    </row>
    <row r="1841" spans="1:7" x14ac:dyDescent="0.3">
      <c r="A1841" s="8">
        <v>4839</v>
      </c>
      <c r="B1841" s="8">
        <v>10782</v>
      </c>
      <c r="C1841" s="8">
        <v>227</v>
      </c>
      <c r="D1841" s="10">
        <v>45347</v>
      </c>
      <c r="E1841" s="8" t="s">
        <v>22146</v>
      </c>
      <c r="F1841" s="8">
        <v>2</v>
      </c>
      <c r="G1841" s="8" t="b">
        <f>IF(FACT_REVIEWS[[#This Row],[ProductRate]] &gt;= 4, TRUE, FALSE)</f>
        <v>0</v>
      </c>
    </row>
    <row r="1842" spans="1:7" x14ac:dyDescent="0.3">
      <c r="A1842" s="8">
        <v>4840</v>
      </c>
      <c r="B1842" s="8">
        <v>10860</v>
      </c>
      <c r="C1842" s="8">
        <v>236</v>
      </c>
      <c r="D1842" s="10">
        <v>45528</v>
      </c>
      <c r="E1842" s="8" t="s">
        <v>22147</v>
      </c>
      <c r="F1842" s="8">
        <v>1</v>
      </c>
      <c r="G1842" s="8" t="b">
        <f>IF(FACT_REVIEWS[[#This Row],[ProductRate]] &gt;= 4, TRUE, FALSE)</f>
        <v>0</v>
      </c>
    </row>
    <row r="1843" spans="1:7" x14ac:dyDescent="0.3">
      <c r="A1843" s="8">
        <v>4841</v>
      </c>
      <c r="B1843" s="8">
        <v>10870</v>
      </c>
      <c r="C1843" s="8">
        <v>270</v>
      </c>
      <c r="D1843" s="10">
        <v>45551</v>
      </c>
      <c r="E1843" s="8" t="s">
        <v>3571</v>
      </c>
      <c r="F1843" s="8">
        <v>1</v>
      </c>
      <c r="G1843" s="8" t="b">
        <f>IF(FACT_REVIEWS[[#This Row],[ProductRate]] &gt;= 4, TRUE, FALSE)</f>
        <v>0</v>
      </c>
    </row>
    <row r="1844" spans="1:7" x14ac:dyDescent="0.3">
      <c r="A1844" s="8">
        <v>4842</v>
      </c>
      <c r="B1844" s="8">
        <v>10870</v>
      </c>
      <c r="C1844" s="8">
        <v>234</v>
      </c>
      <c r="D1844" s="10">
        <v>45557</v>
      </c>
      <c r="E1844" s="8" t="s">
        <v>17159</v>
      </c>
      <c r="F1844" s="8">
        <v>5</v>
      </c>
      <c r="G1844" s="8" t="b">
        <f>IF(FACT_REVIEWS[[#This Row],[ProductRate]] &gt;= 4, TRUE, FALSE)</f>
        <v>1</v>
      </c>
    </row>
    <row r="1845" spans="1:7" x14ac:dyDescent="0.3">
      <c r="A1845" s="8">
        <v>4843</v>
      </c>
      <c r="B1845" s="8">
        <v>10762</v>
      </c>
      <c r="C1845" s="8">
        <v>294</v>
      </c>
      <c r="D1845" s="10">
        <v>45480</v>
      </c>
      <c r="E1845" s="8" t="s">
        <v>4714</v>
      </c>
      <c r="F1845" s="8">
        <v>4</v>
      </c>
      <c r="G1845" s="8" t="b">
        <f>IF(FACT_REVIEWS[[#This Row],[ProductRate]] &gt;= 4, TRUE, FALSE)</f>
        <v>1</v>
      </c>
    </row>
    <row r="1846" spans="1:7" x14ac:dyDescent="0.3">
      <c r="A1846" s="8">
        <v>4844</v>
      </c>
      <c r="B1846" s="8">
        <v>10374</v>
      </c>
      <c r="C1846" s="8">
        <v>272</v>
      </c>
      <c r="D1846" s="10">
        <v>44872</v>
      </c>
      <c r="E1846" s="8" t="s">
        <v>22148</v>
      </c>
      <c r="F1846" s="8">
        <v>2</v>
      </c>
      <c r="G1846" s="8" t="b">
        <f>IF(FACT_REVIEWS[[#This Row],[ProductRate]] &gt;= 4, TRUE, FALSE)</f>
        <v>0</v>
      </c>
    </row>
    <row r="1847" spans="1:7" x14ac:dyDescent="0.3">
      <c r="A1847" s="8">
        <v>4845</v>
      </c>
      <c r="B1847" s="8">
        <v>10495</v>
      </c>
      <c r="C1847" s="8">
        <v>271</v>
      </c>
      <c r="D1847" s="10">
        <v>45138</v>
      </c>
      <c r="E1847" s="8" t="s">
        <v>22149</v>
      </c>
      <c r="F1847" s="8">
        <v>4</v>
      </c>
      <c r="G1847" s="8" t="b">
        <f>IF(FACT_REVIEWS[[#This Row],[ProductRate]] &gt;= 4, TRUE, FALSE)</f>
        <v>1</v>
      </c>
    </row>
    <row r="1848" spans="1:7" x14ac:dyDescent="0.3">
      <c r="A1848" s="8">
        <v>4846</v>
      </c>
      <c r="B1848" s="8">
        <v>10769</v>
      </c>
      <c r="C1848" s="8">
        <v>237</v>
      </c>
      <c r="D1848" s="10">
        <v>44873</v>
      </c>
      <c r="E1848" s="8" t="s">
        <v>22150</v>
      </c>
      <c r="F1848" s="8">
        <v>4</v>
      </c>
      <c r="G1848" s="8" t="b">
        <f>IF(FACT_REVIEWS[[#This Row],[ProductRate]] &gt;= 4, TRUE, FALSE)</f>
        <v>1</v>
      </c>
    </row>
    <row r="1849" spans="1:7" x14ac:dyDescent="0.3">
      <c r="A1849" s="8">
        <v>4847</v>
      </c>
      <c r="B1849" s="8">
        <v>10580</v>
      </c>
      <c r="C1849" s="8">
        <v>201</v>
      </c>
      <c r="D1849" s="10">
        <v>44949</v>
      </c>
      <c r="E1849" s="8" t="s">
        <v>22151</v>
      </c>
      <c r="F1849" s="8">
        <v>4</v>
      </c>
      <c r="G1849" s="8" t="b">
        <f>IF(FACT_REVIEWS[[#This Row],[ProductRate]] &gt;= 4, TRUE, FALSE)</f>
        <v>1</v>
      </c>
    </row>
    <row r="1850" spans="1:7" x14ac:dyDescent="0.3">
      <c r="A1850" s="8">
        <v>4848</v>
      </c>
      <c r="B1850" s="8">
        <v>10433</v>
      </c>
      <c r="C1850" s="8">
        <v>249</v>
      </c>
      <c r="D1850" s="10">
        <v>45536</v>
      </c>
      <c r="E1850" s="8" t="s">
        <v>19478</v>
      </c>
      <c r="F1850" s="8">
        <v>1</v>
      </c>
      <c r="G1850" s="8" t="b">
        <f>IF(FACT_REVIEWS[[#This Row],[ProductRate]] &gt;= 4, TRUE, FALSE)</f>
        <v>0</v>
      </c>
    </row>
    <row r="1851" spans="1:7" x14ac:dyDescent="0.3">
      <c r="A1851" s="8">
        <v>4849</v>
      </c>
      <c r="B1851" s="8">
        <v>10161</v>
      </c>
      <c r="C1851" s="8">
        <v>224</v>
      </c>
      <c r="D1851" s="10">
        <v>45413</v>
      </c>
      <c r="E1851" s="8" t="s">
        <v>22152</v>
      </c>
      <c r="F1851" s="8">
        <v>1</v>
      </c>
      <c r="G1851" s="8" t="b">
        <f>IF(FACT_REVIEWS[[#This Row],[ProductRate]] &gt;= 4, TRUE, FALSE)</f>
        <v>0</v>
      </c>
    </row>
    <row r="1852" spans="1:7" x14ac:dyDescent="0.3">
      <c r="A1852" s="8">
        <v>4850</v>
      </c>
      <c r="B1852" s="8">
        <v>10331</v>
      </c>
      <c r="C1852" s="8">
        <v>228</v>
      </c>
      <c r="D1852" s="10">
        <v>45534</v>
      </c>
      <c r="E1852" s="8" t="s">
        <v>22153</v>
      </c>
      <c r="F1852" s="8">
        <v>5</v>
      </c>
      <c r="G1852" s="8" t="b">
        <f>IF(FACT_REVIEWS[[#This Row],[ProductRate]] &gt;= 4, TRUE, FALSE)</f>
        <v>1</v>
      </c>
    </row>
    <row r="1853" spans="1:7" x14ac:dyDescent="0.3">
      <c r="A1853" s="8">
        <v>4851</v>
      </c>
      <c r="B1853" s="8">
        <v>10124</v>
      </c>
      <c r="C1853" s="8">
        <v>200</v>
      </c>
      <c r="D1853" s="10">
        <v>45374</v>
      </c>
      <c r="E1853" s="8" t="s">
        <v>4566</v>
      </c>
      <c r="F1853" s="8">
        <v>1</v>
      </c>
      <c r="G1853" s="8" t="b">
        <f>IF(FACT_REVIEWS[[#This Row],[ProductRate]] &gt;= 4, TRUE, FALSE)</f>
        <v>0</v>
      </c>
    </row>
    <row r="1854" spans="1:7" x14ac:dyDescent="0.3">
      <c r="A1854" s="8">
        <v>4852</v>
      </c>
      <c r="B1854" s="8">
        <v>10799</v>
      </c>
      <c r="C1854" s="8">
        <v>231</v>
      </c>
      <c r="D1854" s="10">
        <v>45420</v>
      </c>
      <c r="E1854" s="8" t="s">
        <v>22154</v>
      </c>
      <c r="F1854" s="8">
        <v>3</v>
      </c>
      <c r="G1854" s="8" t="b">
        <f>IF(FACT_REVIEWS[[#This Row],[ProductRate]] &gt;= 4, TRUE, FALSE)</f>
        <v>0</v>
      </c>
    </row>
    <row r="1855" spans="1:7" x14ac:dyDescent="0.3">
      <c r="A1855" s="8">
        <v>4853</v>
      </c>
      <c r="B1855" s="8">
        <v>10777</v>
      </c>
      <c r="C1855" s="8">
        <v>232</v>
      </c>
      <c r="D1855" s="10">
        <v>45545</v>
      </c>
      <c r="E1855" s="8" t="s">
        <v>22155</v>
      </c>
      <c r="F1855" s="8">
        <v>1</v>
      </c>
      <c r="G1855" s="8" t="b">
        <f>IF(FACT_REVIEWS[[#This Row],[ProductRate]] &gt;= 4, TRUE, FALSE)</f>
        <v>0</v>
      </c>
    </row>
    <row r="1856" spans="1:7" x14ac:dyDescent="0.3">
      <c r="A1856" s="8">
        <v>4854</v>
      </c>
      <c r="B1856" s="8">
        <v>10196</v>
      </c>
      <c r="C1856" s="8">
        <v>287</v>
      </c>
      <c r="D1856" s="10">
        <v>45187</v>
      </c>
      <c r="E1856" s="8" t="s">
        <v>22156</v>
      </c>
      <c r="F1856" s="8">
        <v>4</v>
      </c>
      <c r="G1856" s="8" t="b">
        <f>IF(FACT_REVIEWS[[#This Row],[ProductRate]] &gt;= 4, TRUE, FALSE)</f>
        <v>1</v>
      </c>
    </row>
    <row r="1857" spans="1:7" x14ac:dyDescent="0.3">
      <c r="A1857" s="8">
        <v>4855</v>
      </c>
      <c r="B1857" s="8">
        <v>10662</v>
      </c>
      <c r="C1857" s="8">
        <v>230</v>
      </c>
      <c r="D1857" s="10">
        <v>45343</v>
      </c>
      <c r="E1857" s="8" t="s">
        <v>13871</v>
      </c>
      <c r="F1857" s="8">
        <v>1</v>
      </c>
      <c r="G1857" s="8" t="b">
        <f>IF(FACT_REVIEWS[[#This Row],[ProductRate]] &gt;= 4, TRUE, FALSE)</f>
        <v>0</v>
      </c>
    </row>
    <row r="1858" spans="1:7" x14ac:dyDescent="0.3">
      <c r="A1858" s="8">
        <v>4856</v>
      </c>
      <c r="B1858" s="8">
        <v>10942</v>
      </c>
      <c r="C1858" s="8">
        <v>220</v>
      </c>
      <c r="D1858" s="10">
        <v>45413</v>
      </c>
      <c r="E1858" s="8" t="s">
        <v>22157</v>
      </c>
      <c r="F1858" s="8">
        <v>4</v>
      </c>
      <c r="G1858" s="8" t="b">
        <f>IF(FACT_REVIEWS[[#This Row],[ProductRate]] &gt;= 4, TRUE, FALSE)</f>
        <v>1</v>
      </c>
    </row>
    <row r="1859" spans="1:7" x14ac:dyDescent="0.3">
      <c r="A1859" s="8">
        <v>4857</v>
      </c>
      <c r="B1859" s="8">
        <v>10268</v>
      </c>
      <c r="C1859" s="8">
        <v>243</v>
      </c>
      <c r="D1859" s="10">
        <v>45482</v>
      </c>
      <c r="E1859" s="8" t="s">
        <v>22158</v>
      </c>
      <c r="F1859" s="8">
        <v>1</v>
      </c>
      <c r="G1859" s="8" t="b">
        <f>IF(FACT_REVIEWS[[#This Row],[ProductRate]] &gt;= 4, TRUE, FALSE)</f>
        <v>0</v>
      </c>
    </row>
    <row r="1860" spans="1:7" x14ac:dyDescent="0.3">
      <c r="A1860" s="8">
        <v>4858</v>
      </c>
      <c r="B1860" s="8">
        <v>10055</v>
      </c>
      <c r="C1860" s="8">
        <v>281</v>
      </c>
      <c r="D1860" s="10">
        <v>45384</v>
      </c>
      <c r="E1860" s="8" t="s">
        <v>22159</v>
      </c>
      <c r="F1860" s="8">
        <v>5</v>
      </c>
      <c r="G1860" s="8" t="b">
        <f>IF(FACT_REVIEWS[[#This Row],[ProductRate]] &gt;= 4, TRUE, FALSE)</f>
        <v>1</v>
      </c>
    </row>
    <row r="1861" spans="1:7" x14ac:dyDescent="0.3">
      <c r="A1861" s="8">
        <v>4859</v>
      </c>
      <c r="B1861" s="8">
        <v>10910</v>
      </c>
      <c r="C1861" s="8">
        <v>230</v>
      </c>
      <c r="D1861" s="10">
        <v>44502</v>
      </c>
      <c r="E1861" s="8" t="s">
        <v>22160</v>
      </c>
      <c r="F1861" s="8">
        <v>4</v>
      </c>
      <c r="G1861" s="8" t="b">
        <f>IF(FACT_REVIEWS[[#This Row],[ProductRate]] &gt;= 4, TRUE, FALSE)</f>
        <v>1</v>
      </c>
    </row>
    <row r="1862" spans="1:7" x14ac:dyDescent="0.3">
      <c r="A1862" s="8">
        <v>4860</v>
      </c>
      <c r="B1862" s="8">
        <v>10152</v>
      </c>
      <c r="C1862" s="8">
        <v>213</v>
      </c>
      <c r="D1862" s="10">
        <v>45494</v>
      </c>
      <c r="E1862" s="8" t="s">
        <v>17303</v>
      </c>
      <c r="F1862" s="8">
        <v>1</v>
      </c>
      <c r="G1862" s="8" t="b">
        <f>IF(FACT_REVIEWS[[#This Row],[ProductRate]] &gt;= 4, TRUE, FALSE)</f>
        <v>0</v>
      </c>
    </row>
    <row r="1863" spans="1:7" x14ac:dyDescent="0.3">
      <c r="A1863" s="8">
        <v>4861</v>
      </c>
      <c r="B1863" s="8">
        <v>10451</v>
      </c>
      <c r="C1863" s="8">
        <v>281</v>
      </c>
      <c r="D1863" s="10">
        <v>45540</v>
      </c>
      <c r="E1863" s="8" t="s">
        <v>18349</v>
      </c>
      <c r="F1863" s="8">
        <v>3</v>
      </c>
      <c r="G1863" s="8" t="b">
        <f>IF(FACT_REVIEWS[[#This Row],[ProductRate]] &gt;= 4, TRUE, FALSE)</f>
        <v>0</v>
      </c>
    </row>
    <row r="1864" spans="1:7" x14ac:dyDescent="0.3">
      <c r="A1864" s="8">
        <v>4862</v>
      </c>
      <c r="B1864" s="8">
        <v>10970</v>
      </c>
      <c r="C1864" s="8">
        <v>279</v>
      </c>
      <c r="D1864" s="10">
        <v>45456</v>
      </c>
      <c r="E1864" s="8" t="s">
        <v>22161</v>
      </c>
      <c r="F1864" s="8">
        <v>5</v>
      </c>
      <c r="G1864" s="8" t="b">
        <f>IF(FACT_REVIEWS[[#This Row],[ProductRate]] &gt;= 4, TRUE, FALSE)</f>
        <v>1</v>
      </c>
    </row>
    <row r="1865" spans="1:7" x14ac:dyDescent="0.3">
      <c r="A1865" s="8">
        <v>4863</v>
      </c>
      <c r="B1865" s="8">
        <v>10341</v>
      </c>
      <c r="C1865" s="8">
        <v>234</v>
      </c>
      <c r="D1865" s="10">
        <v>45387</v>
      </c>
      <c r="E1865" s="8" t="s">
        <v>4350</v>
      </c>
      <c r="F1865" s="8">
        <v>4</v>
      </c>
      <c r="G1865" s="8" t="b">
        <f>IF(FACT_REVIEWS[[#This Row],[ProductRate]] &gt;= 4, TRUE, FALSE)</f>
        <v>1</v>
      </c>
    </row>
    <row r="1866" spans="1:7" x14ac:dyDescent="0.3">
      <c r="A1866" s="8">
        <v>4864</v>
      </c>
      <c r="B1866" s="8">
        <v>10341</v>
      </c>
      <c r="C1866" s="8">
        <v>234</v>
      </c>
      <c r="D1866" s="10">
        <v>44804</v>
      </c>
      <c r="E1866" s="8" t="s">
        <v>17229</v>
      </c>
      <c r="F1866" s="8">
        <v>1</v>
      </c>
      <c r="G1866" s="8" t="b">
        <f>IF(FACT_REVIEWS[[#This Row],[ProductRate]] &gt;= 4, TRUE, FALSE)</f>
        <v>0</v>
      </c>
    </row>
    <row r="1867" spans="1:7" x14ac:dyDescent="0.3">
      <c r="A1867" s="8">
        <v>4865</v>
      </c>
      <c r="B1867" s="8">
        <v>10633</v>
      </c>
      <c r="C1867" s="8">
        <v>208</v>
      </c>
      <c r="D1867" s="10">
        <v>45383</v>
      </c>
      <c r="E1867" s="8" t="s">
        <v>22162</v>
      </c>
      <c r="F1867" s="8">
        <v>3</v>
      </c>
      <c r="G1867" s="8" t="b">
        <f>IF(FACT_REVIEWS[[#This Row],[ProductRate]] &gt;= 4, TRUE, FALSE)</f>
        <v>0</v>
      </c>
    </row>
    <row r="1868" spans="1:7" x14ac:dyDescent="0.3">
      <c r="A1868" s="8">
        <v>4866</v>
      </c>
      <c r="B1868" s="8">
        <v>10604</v>
      </c>
      <c r="C1868" s="8">
        <v>273</v>
      </c>
      <c r="D1868" s="10">
        <v>45538</v>
      </c>
      <c r="E1868" s="8" t="s">
        <v>22163</v>
      </c>
      <c r="F1868" s="8">
        <v>1</v>
      </c>
      <c r="G1868" s="8" t="b">
        <f>IF(FACT_REVIEWS[[#This Row],[ProductRate]] &gt;= 4, TRUE, FALSE)</f>
        <v>0</v>
      </c>
    </row>
    <row r="1869" spans="1:7" x14ac:dyDescent="0.3">
      <c r="A1869" s="8">
        <v>4867</v>
      </c>
      <c r="B1869" s="8">
        <v>10898</v>
      </c>
      <c r="C1869" s="8">
        <v>239</v>
      </c>
      <c r="D1869" s="10">
        <v>45506</v>
      </c>
      <c r="E1869" s="8" t="s">
        <v>22164</v>
      </c>
      <c r="F1869" s="8">
        <v>1</v>
      </c>
      <c r="G1869" s="8" t="b">
        <f>IF(FACT_REVIEWS[[#This Row],[ProductRate]] &gt;= 4, TRUE, FALSE)</f>
        <v>0</v>
      </c>
    </row>
    <row r="1870" spans="1:7" x14ac:dyDescent="0.3">
      <c r="A1870" s="8">
        <v>4868</v>
      </c>
      <c r="B1870" s="8">
        <v>10503</v>
      </c>
      <c r="C1870" s="8">
        <v>266</v>
      </c>
      <c r="D1870" s="10">
        <v>45516</v>
      </c>
      <c r="E1870" s="8" t="s">
        <v>22165</v>
      </c>
      <c r="F1870" s="8">
        <v>4</v>
      </c>
      <c r="G1870" s="8" t="b">
        <f>IF(FACT_REVIEWS[[#This Row],[ProductRate]] &gt;= 4, TRUE, FALSE)</f>
        <v>1</v>
      </c>
    </row>
    <row r="1871" spans="1:7" x14ac:dyDescent="0.3">
      <c r="A1871" s="8">
        <v>4869</v>
      </c>
      <c r="B1871" s="8">
        <v>10516</v>
      </c>
      <c r="C1871" s="8">
        <v>299</v>
      </c>
      <c r="D1871" s="10">
        <v>44982</v>
      </c>
      <c r="E1871" s="8" t="s">
        <v>22166</v>
      </c>
      <c r="F1871" s="8">
        <v>2</v>
      </c>
      <c r="G1871" s="8" t="b">
        <f>IF(FACT_REVIEWS[[#This Row],[ProductRate]] &gt;= 4, TRUE, FALSE)</f>
        <v>0</v>
      </c>
    </row>
    <row r="1872" spans="1:7" x14ac:dyDescent="0.3">
      <c r="A1872" s="8">
        <v>4870</v>
      </c>
      <c r="B1872" s="8">
        <v>10612</v>
      </c>
      <c r="C1872" s="8">
        <v>292</v>
      </c>
      <c r="D1872" s="10">
        <v>45349</v>
      </c>
      <c r="E1872" s="8" t="s">
        <v>16490</v>
      </c>
      <c r="F1872" s="8">
        <v>4</v>
      </c>
      <c r="G1872" s="8" t="b">
        <f>IF(FACT_REVIEWS[[#This Row],[ProductRate]] &gt;= 4, TRUE, FALSE)</f>
        <v>1</v>
      </c>
    </row>
    <row r="1873" spans="1:7" x14ac:dyDescent="0.3">
      <c r="A1873" s="8">
        <v>4871</v>
      </c>
      <c r="B1873" s="8">
        <v>10612</v>
      </c>
      <c r="C1873" s="8">
        <v>235</v>
      </c>
      <c r="D1873" s="10">
        <v>45210</v>
      </c>
      <c r="E1873" s="8" t="s">
        <v>22167</v>
      </c>
      <c r="F1873" s="8">
        <v>2</v>
      </c>
      <c r="G1873" s="8" t="b">
        <f>IF(FACT_REVIEWS[[#This Row],[ProductRate]] &gt;= 4, TRUE, FALSE)</f>
        <v>0</v>
      </c>
    </row>
    <row r="1874" spans="1:7" x14ac:dyDescent="0.3">
      <c r="A1874" s="8">
        <v>4872</v>
      </c>
      <c r="B1874" s="8">
        <v>10358</v>
      </c>
      <c r="C1874" s="8">
        <v>241</v>
      </c>
      <c r="D1874" s="10">
        <v>45153</v>
      </c>
      <c r="E1874" s="8" t="s">
        <v>22168</v>
      </c>
      <c r="F1874" s="8">
        <v>4</v>
      </c>
      <c r="G1874" s="8" t="b">
        <f>IF(FACT_REVIEWS[[#This Row],[ProductRate]] &gt;= 4, TRUE, FALSE)</f>
        <v>1</v>
      </c>
    </row>
    <row r="1875" spans="1:7" x14ac:dyDescent="0.3">
      <c r="A1875" s="8">
        <v>4873</v>
      </c>
      <c r="B1875" s="8">
        <v>10765</v>
      </c>
      <c r="C1875" s="8">
        <v>222</v>
      </c>
      <c r="D1875" s="10">
        <v>45339</v>
      </c>
      <c r="E1875" s="8" t="s">
        <v>22169</v>
      </c>
      <c r="F1875" s="8">
        <v>5</v>
      </c>
      <c r="G1875" s="8" t="b">
        <f>IF(FACT_REVIEWS[[#This Row],[ProductRate]] &gt;= 4, TRUE, FALSE)</f>
        <v>1</v>
      </c>
    </row>
    <row r="1876" spans="1:7" x14ac:dyDescent="0.3">
      <c r="A1876" s="8">
        <v>4874</v>
      </c>
      <c r="B1876" s="8">
        <v>10387</v>
      </c>
      <c r="C1876" s="8">
        <v>277</v>
      </c>
      <c r="D1876" s="10">
        <v>45419</v>
      </c>
      <c r="E1876" s="8" t="s">
        <v>19476</v>
      </c>
      <c r="F1876" s="8">
        <v>4</v>
      </c>
      <c r="G1876" s="8" t="b">
        <f>IF(FACT_REVIEWS[[#This Row],[ProductRate]] &gt;= 4, TRUE, FALSE)</f>
        <v>1</v>
      </c>
    </row>
    <row r="1877" spans="1:7" x14ac:dyDescent="0.3">
      <c r="A1877" s="8">
        <v>4875</v>
      </c>
      <c r="B1877" s="8">
        <v>10817</v>
      </c>
      <c r="C1877" s="8">
        <v>226</v>
      </c>
      <c r="D1877" s="10">
        <v>45543</v>
      </c>
      <c r="E1877" s="8" t="s">
        <v>22170</v>
      </c>
      <c r="F1877" s="8">
        <v>1</v>
      </c>
      <c r="G1877" s="8" t="b">
        <f>IF(FACT_REVIEWS[[#This Row],[ProductRate]] &gt;= 4, TRUE, FALSE)</f>
        <v>0</v>
      </c>
    </row>
    <row r="1878" spans="1:7" x14ac:dyDescent="0.3">
      <c r="A1878" s="8">
        <v>4876</v>
      </c>
      <c r="B1878" s="8">
        <v>10647</v>
      </c>
      <c r="C1878" s="8">
        <v>206</v>
      </c>
      <c r="D1878" s="10">
        <v>45505</v>
      </c>
      <c r="E1878" s="8" t="s">
        <v>22171</v>
      </c>
      <c r="F1878" s="8">
        <v>5</v>
      </c>
      <c r="G1878" s="8" t="b">
        <f>IF(FACT_REVIEWS[[#This Row],[ProductRate]] &gt;= 4, TRUE, FALSE)</f>
        <v>1</v>
      </c>
    </row>
    <row r="1879" spans="1:7" x14ac:dyDescent="0.3">
      <c r="A1879" s="8">
        <v>4877</v>
      </c>
      <c r="B1879" s="8">
        <v>10647</v>
      </c>
      <c r="C1879" s="8">
        <v>218</v>
      </c>
      <c r="D1879" s="10">
        <v>45311</v>
      </c>
      <c r="E1879" s="8" t="s">
        <v>22172</v>
      </c>
      <c r="F1879" s="8">
        <v>3</v>
      </c>
      <c r="G1879" s="8" t="b">
        <f>IF(FACT_REVIEWS[[#This Row],[ProductRate]] &gt;= 4, TRUE, FALSE)</f>
        <v>0</v>
      </c>
    </row>
    <row r="1880" spans="1:7" x14ac:dyDescent="0.3">
      <c r="A1880" s="8">
        <v>4878</v>
      </c>
      <c r="B1880" s="8">
        <v>10773</v>
      </c>
      <c r="C1880" s="8">
        <v>215</v>
      </c>
      <c r="D1880" s="10">
        <v>45241</v>
      </c>
      <c r="E1880" s="8" t="s">
        <v>22173</v>
      </c>
      <c r="F1880" s="8">
        <v>4</v>
      </c>
      <c r="G1880" s="8" t="b">
        <f>IF(FACT_REVIEWS[[#This Row],[ProductRate]] &gt;= 4, TRUE, FALSE)</f>
        <v>1</v>
      </c>
    </row>
    <row r="1881" spans="1:7" x14ac:dyDescent="0.3">
      <c r="A1881" s="8">
        <v>4879</v>
      </c>
      <c r="B1881" s="8">
        <v>10946</v>
      </c>
      <c r="C1881" s="8">
        <v>251</v>
      </c>
      <c r="D1881" s="10">
        <v>45407</v>
      </c>
      <c r="E1881" s="8" t="s">
        <v>12642</v>
      </c>
      <c r="F1881" s="8">
        <v>3</v>
      </c>
      <c r="G1881" s="8" t="b">
        <f>IF(FACT_REVIEWS[[#This Row],[ProductRate]] &gt;= 4, TRUE, FALSE)</f>
        <v>0</v>
      </c>
    </row>
    <row r="1882" spans="1:7" x14ac:dyDescent="0.3">
      <c r="A1882" s="8">
        <v>4880</v>
      </c>
      <c r="B1882" s="8">
        <v>10946</v>
      </c>
      <c r="C1882" s="8">
        <v>241</v>
      </c>
      <c r="D1882" s="10">
        <v>45406</v>
      </c>
      <c r="E1882" s="8" t="s">
        <v>17524</v>
      </c>
      <c r="F1882" s="8">
        <v>2</v>
      </c>
      <c r="G1882" s="8" t="b">
        <f>IF(FACT_REVIEWS[[#This Row],[ProductRate]] &gt;= 4, TRUE, FALSE)</f>
        <v>0</v>
      </c>
    </row>
    <row r="1883" spans="1:7" x14ac:dyDescent="0.3">
      <c r="A1883" s="8">
        <v>4881</v>
      </c>
      <c r="B1883" s="8">
        <v>10872</v>
      </c>
      <c r="C1883" s="8">
        <v>235</v>
      </c>
      <c r="D1883" s="10">
        <v>45162</v>
      </c>
      <c r="E1883" s="8" t="s">
        <v>22174</v>
      </c>
      <c r="F1883" s="8">
        <v>2</v>
      </c>
      <c r="G1883" s="8" t="b">
        <f>IF(FACT_REVIEWS[[#This Row],[ProductRate]] &gt;= 4, TRUE, FALSE)</f>
        <v>0</v>
      </c>
    </row>
    <row r="1884" spans="1:7" x14ac:dyDescent="0.3">
      <c r="A1884" s="8">
        <v>4882</v>
      </c>
      <c r="B1884" s="8">
        <v>10816</v>
      </c>
      <c r="C1884" s="8">
        <v>210</v>
      </c>
      <c r="D1884" s="10">
        <v>45456</v>
      </c>
      <c r="E1884" s="8" t="s">
        <v>22175</v>
      </c>
      <c r="F1884" s="8">
        <v>5</v>
      </c>
      <c r="G1884" s="8" t="b">
        <f>IF(FACT_REVIEWS[[#This Row],[ProductRate]] &gt;= 4, TRUE, FALSE)</f>
        <v>1</v>
      </c>
    </row>
    <row r="1885" spans="1:7" x14ac:dyDescent="0.3">
      <c r="A1885" s="8">
        <v>4883</v>
      </c>
      <c r="B1885" s="8">
        <v>10137</v>
      </c>
      <c r="C1885" s="8">
        <v>210</v>
      </c>
      <c r="D1885" s="10">
        <v>45149</v>
      </c>
      <c r="E1885" s="8" t="s">
        <v>22176</v>
      </c>
      <c r="F1885" s="8">
        <v>5</v>
      </c>
      <c r="G1885" s="8" t="b">
        <f>IF(FACT_REVIEWS[[#This Row],[ProductRate]] &gt;= 4, TRUE, FALSE)</f>
        <v>1</v>
      </c>
    </row>
    <row r="1886" spans="1:7" x14ac:dyDescent="0.3">
      <c r="A1886" s="8">
        <v>4884</v>
      </c>
      <c r="B1886" s="8">
        <v>10530</v>
      </c>
      <c r="C1886" s="8">
        <v>259</v>
      </c>
      <c r="D1886" s="10">
        <v>45544</v>
      </c>
      <c r="E1886" s="8" t="s">
        <v>22177</v>
      </c>
      <c r="F1886" s="8">
        <v>3</v>
      </c>
      <c r="G1886" s="8" t="b">
        <f>IF(FACT_REVIEWS[[#This Row],[ProductRate]] &gt;= 4, TRUE, FALSE)</f>
        <v>0</v>
      </c>
    </row>
    <row r="1887" spans="1:7" x14ac:dyDescent="0.3">
      <c r="A1887" s="8">
        <v>4885</v>
      </c>
      <c r="B1887" s="8">
        <v>10187</v>
      </c>
      <c r="C1887" s="8">
        <v>260</v>
      </c>
      <c r="D1887" s="10">
        <v>45504</v>
      </c>
      <c r="E1887" s="8" t="s">
        <v>22178</v>
      </c>
      <c r="F1887" s="8">
        <v>5</v>
      </c>
      <c r="G1887" s="8" t="b">
        <f>IF(FACT_REVIEWS[[#This Row],[ProductRate]] &gt;= 4, TRUE, FALSE)</f>
        <v>1</v>
      </c>
    </row>
    <row r="1888" spans="1:7" x14ac:dyDescent="0.3">
      <c r="A1888" s="8">
        <v>4886</v>
      </c>
      <c r="B1888" s="8">
        <v>10133</v>
      </c>
      <c r="C1888" s="8">
        <v>234</v>
      </c>
      <c r="D1888" s="10">
        <v>45479</v>
      </c>
      <c r="E1888" s="8" t="s">
        <v>22179</v>
      </c>
      <c r="F1888" s="8">
        <v>1</v>
      </c>
      <c r="G1888" s="8" t="b">
        <f>IF(FACT_REVIEWS[[#This Row],[ProductRate]] &gt;= 4, TRUE, FALSE)</f>
        <v>0</v>
      </c>
    </row>
    <row r="1889" spans="1:7" x14ac:dyDescent="0.3">
      <c r="A1889" s="8">
        <v>4887</v>
      </c>
      <c r="B1889" s="8">
        <v>10997</v>
      </c>
      <c r="C1889" s="8">
        <v>257</v>
      </c>
      <c r="D1889" s="10">
        <v>45478</v>
      </c>
      <c r="E1889" s="8" t="s">
        <v>4116</v>
      </c>
      <c r="F1889" s="8">
        <v>4</v>
      </c>
      <c r="G1889" s="8" t="b">
        <f>IF(FACT_REVIEWS[[#This Row],[ProductRate]] &gt;= 4, TRUE, FALSE)</f>
        <v>1</v>
      </c>
    </row>
    <row r="1890" spans="1:7" x14ac:dyDescent="0.3">
      <c r="A1890" s="8">
        <v>4888</v>
      </c>
      <c r="B1890" s="8">
        <v>10601</v>
      </c>
      <c r="C1890" s="8">
        <v>278</v>
      </c>
      <c r="D1890" s="10">
        <v>44819</v>
      </c>
      <c r="E1890" s="8" t="s">
        <v>4609</v>
      </c>
      <c r="F1890" s="8">
        <v>4</v>
      </c>
      <c r="G1890" s="8" t="b">
        <f>IF(FACT_REVIEWS[[#This Row],[ProductRate]] &gt;= 4, TRUE, FALSE)</f>
        <v>1</v>
      </c>
    </row>
    <row r="1891" spans="1:7" x14ac:dyDescent="0.3">
      <c r="A1891" s="8">
        <v>4889</v>
      </c>
      <c r="B1891" s="8">
        <v>10840</v>
      </c>
      <c r="C1891" s="8">
        <v>296</v>
      </c>
      <c r="D1891" s="10">
        <v>45474</v>
      </c>
      <c r="E1891" s="8" t="s">
        <v>22180</v>
      </c>
      <c r="F1891" s="8">
        <v>5</v>
      </c>
      <c r="G1891" s="8" t="b">
        <f>IF(FACT_REVIEWS[[#This Row],[ProductRate]] &gt;= 4, TRUE, FALSE)</f>
        <v>1</v>
      </c>
    </row>
    <row r="1892" spans="1:7" x14ac:dyDescent="0.3">
      <c r="A1892" s="8">
        <v>4890</v>
      </c>
      <c r="B1892" s="8">
        <v>10840</v>
      </c>
      <c r="C1892" s="8">
        <v>278</v>
      </c>
      <c r="D1892" s="10">
        <v>45444</v>
      </c>
      <c r="E1892" s="8" t="s">
        <v>22181</v>
      </c>
      <c r="F1892" s="8">
        <v>1</v>
      </c>
      <c r="G1892" s="8" t="b">
        <f>IF(FACT_REVIEWS[[#This Row],[ProductRate]] &gt;= 4, TRUE, FALSE)</f>
        <v>0</v>
      </c>
    </row>
    <row r="1893" spans="1:7" x14ac:dyDescent="0.3">
      <c r="A1893" s="8">
        <v>4891</v>
      </c>
      <c r="B1893" s="8">
        <v>10233</v>
      </c>
      <c r="C1893" s="8">
        <v>231</v>
      </c>
      <c r="D1893" s="10">
        <v>45516</v>
      </c>
      <c r="E1893" s="8" t="s">
        <v>22182</v>
      </c>
      <c r="F1893" s="8">
        <v>3</v>
      </c>
      <c r="G1893" s="8" t="b">
        <f>IF(FACT_REVIEWS[[#This Row],[ProductRate]] &gt;= 4, TRUE, FALSE)</f>
        <v>0</v>
      </c>
    </row>
    <row r="1894" spans="1:7" x14ac:dyDescent="0.3">
      <c r="A1894" s="8">
        <v>4892</v>
      </c>
      <c r="B1894" s="8">
        <v>10918</v>
      </c>
      <c r="C1894" s="8">
        <v>210</v>
      </c>
      <c r="D1894" s="10">
        <v>45520</v>
      </c>
      <c r="E1894" s="8" t="s">
        <v>22183</v>
      </c>
      <c r="F1894" s="8">
        <v>3</v>
      </c>
      <c r="G1894" s="8" t="b">
        <f>IF(FACT_REVIEWS[[#This Row],[ProductRate]] &gt;= 4, TRUE, FALSE)</f>
        <v>0</v>
      </c>
    </row>
    <row r="1895" spans="1:7" x14ac:dyDescent="0.3">
      <c r="A1895" s="8">
        <v>4893</v>
      </c>
      <c r="B1895" s="8">
        <v>10966</v>
      </c>
      <c r="C1895" s="8">
        <v>277</v>
      </c>
      <c r="D1895" s="10">
        <v>45382</v>
      </c>
      <c r="E1895" s="8" t="s">
        <v>22184</v>
      </c>
      <c r="F1895" s="8">
        <v>4</v>
      </c>
      <c r="G1895" s="8" t="b">
        <f>IF(FACT_REVIEWS[[#This Row],[ProductRate]] &gt;= 4, TRUE, FALSE)</f>
        <v>1</v>
      </c>
    </row>
    <row r="1896" spans="1:7" x14ac:dyDescent="0.3">
      <c r="A1896" s="8">
        <v>4894</v>
      </c>
      <c r="B1896" s="8">
        <v>10971</v>
      </c>
      <c r="C1896" s="8">
        <v>270</v>
      </c>
      <c r="D1896" s="10">
        <v>45515</v>
      </c>
      <c r="E1896" s="8" t="s">
        <v>22185</v>
      </c>
      <c r="F1896" s="8">
        <v>5</v>
      </c>
      <c r="G1896" s="8" t="b">
        <f>IF(FACT_REVIEWS[[#This Row],[ProductRate]] &gt;= 4, TRUE, FALSE)</f>
        <v>1</v>
      </c>
    </row>
    <row r="1897" spans="1:7" x14ac:dyDescent="0.3">
      <c r="A1897" s="8">
        <v>4895</v>
      </c>
      <c r="B1897" s="8">
        <v>10766</v>
      </c>
      <c r="C1897" s="8">
        <v>292</v>
      </c>
      <c r="D1897" s="10">
        <v>45537</v>
      </c>
      <c r="E1897" s="8" t="s">
        <v>22186</v>
      </c>
      <c r="F1897" s="8">
        <v>5</v>
      </c>
      <c r="G1897" s="8" t="b">
        <f>IF(FACT_REVIEWS[[#This Row],[ProductRate]] &gt;= 4, TRUE, FALSE)</f>
        <v>1</v>
      </c>
    </row>
    <row r="1898" spans="1:7" x14ac:dyDescent="0.3">
      <c r="A1898" s="8">
        <v>4896</v>
      </c>
      <c r="B1898" s="8">
        <v>10766</v>
      </c>
      <c r="C1898" s="8">
        <v>227</v>
      </c>
      <c r="D1898" s="10">
        <v>45373</v>
      </c>
      <c r="E1898" s="8" t="s">
        <v>22187</v>
      </c>
      <c r="F1898" s="8">
        <v>4</v>
      </c>
      <c r="G1898" s="8" t="b">
        <f>IF(FACT_REVIEWS[[#This Row],[ProductRate]] &gt;= 4, TRUE, FALSE)</f>
        <v>1</v>
      </c>
    </row>
    <row r="1899" spans="1:7" x14ac:dyDescent="0.3">
      <c r="A1899" s="8">
        <v>4897</v>
      </c>
      <c r="B1899" s="8">
        <v>10744</v>
      </c>
      <c r="C1899" s="8">
        <v>291</v>
      </c>
      <c r="D1899" s="10">
        <v>44986</v>
      </c>
      <c r="E1899" s="8" t="s">
        <v>22188</v>
      </c>
      <c r="F1899" s="8">
        <v>5</v>
      </c>
      <c r="G1899" s="8" t="b">
        <f>IF(FACT_REVIEWS[[#This Row],[ProductRate]] &gt;= 4, TRUE, FALSE)</f>
        <v>1</v>
      </c>
    </row>
    <row r="1900" spans="1:7" x14ac:dyDescent="0.3">
      <c r="A1900" s="8">
        <v>4898</v>
      </c>
      <c r="B1900" s="8">
        <v>10036</v>
      </c>
      <c r="C1900" s="8">
        <v>295</v>
      </c>
      <c r="D1900" s="10">
        <v>45552</v>
      </c>
      <c r="E1900" s="8" t="s">
        <v>4520</v>
      </c>
      <c r="F1900" s="8">
        <v>4</v>
      </c>
      <c r="G1900" s="8" t="b">
        <f>IF(FACT_REVIEWS[[#This Row],[ProductRate]] &gt;= 4, TRUE, FALSE)</f>
        <v>1</v>
      </c>
    </row>
    <row r="1901" spans="1:7" x14ac:dyDescent="0.3">
      <c r="A1901" s="8">
        <v>4899</v>
      </c>
      <c r="B1901" s="8">
        <v>10036</v>
      </c>
      <c r="C1901" s="8">
        <v>285</v>
      </c>
      <c r="D1901" s="10">
        <v>45171</v>
      </c>
      <c r="E1901" s="8" t="s">
        <v>13519</v>
      </c>
      <c r="F1901" s="8">
        <v>3</v>
      </c>
      <c r="G1901" s="8" t="b">
        <f>IF(FACT_REVIEWS[[#This Row],[ProductRate]] &gt;= 4, TRUE, FALSE)</f>
        <v>0</v>
      </c>
    </row>
    <row r="1902" spans="1:7" x14ac:dyDescent="0.3">
      <c r="A1902" s="8">
        <v>4900</v>
      </c>
      <c r="B1902" s="8">
        <v>10850</v>
      </c>
      <c r="C1902" s="8">
        <v>216</v>
      </c>
      <c r="D1902" s="10">
        <v>45551</v>
      </c>
      <c r="E1902" s="8" t="s">
        <v>22189</v>
      </c>
      <c r="F1902" s="8">
        <v>2</v>
      </c>
      <c r="G1902" s="8" t="b">
        <f>IF(FACT_REVIEWS[[#This Row],[ProductRate]] &gt;= 4, TRUE, FALSE)</f>
        <v>0</v>
      </c>
    </row>
    <row r="1903" spans="1:7" x14ac:dyDescent="0.3">
      <c r="A1903" s="8">
        <v>4901</v>
      </c>
      <c r="B1903" s="8">
        <v>10066</v>
      </c>
      <c r="C1903" s="8">
        <v>209</v>
      </c>
      <c r="D1903" s="10">
        <v>45127</v>
      </c>
      <c r="E1903" s="8" t="s">
        <v>22190</v>
      </c>
      <c r="F1903" s="8">
        <v>5</v>
      </c>
      <c r="G1903" s="8" t="b">
        <f>IF(FACT_REVIEWS[[#This Row],[ProductRate]] &gt;= 4, TRUE, FALSE)</f>
        <v>1</v>
      </c>
    </row>
    <row r="1904" spans="1:7" x14ac:dyDescent="0.3">
      <c r="A1904" s="8">
        <v>4902</v>
      </c>
      <c r="B1904" s="8">
        <v>10531</v>
      </c>
      <c r="C1904" s="8">
        <v>263</v>
      </c>
      <c r="D1904" s="10">
        <v>45379</v>
      </c>
      <c r="E1904" s="8" t="s">
        <v>22191</v>
      </c>
      <c r="F1904" s="8">
        <v>3</v>
      </c>
      <c r="G1904" s="8" t="b">
        <f>IF(FACT_REVIEWS[[#This Row],[ProductRate]] &gt;= 4, TRUE, FALSE)</f>
        <v>0</v>
      </c>
    </row>
    <row r="1905" spans="1:7" x14ac:dyDescent="0.3">
      <c r="A1905" s="8">
        <v>4903</v>
      </c>
      <c r="B1905" s="8">
        <v>10556</v>
      </c>
      <c r="C1905" s="8">
        <v>292</v>
      </c>
      <c r="D1905" s="10">
        <v>45559</v>
      </c>
      <c r="E1905" s="8" t="s">
        <v>19098</v>
      </c>
      <c r="F1905" s="8">
        <v>4</v>
      </c>
      <c r="G1905" s="8" t="b">
        <f>IF(FACT_REVIEWS[[#This Row],[ProductRate]] &gt;= 4, TRUE, FALSE)</f>
        <v>1</v>
      </c>
    </row>
    <row r="1906" spans="1:7" x14ac:dyDescent="0.3">
      <c r="A1906" s="8">
        <v>4904</v>
      </c>
      <c r="B1906" s="8">
        <v>10980</v>
      </c>
      <c r="C1906" s="8">
        <v>206</v>
      </c>
      <c r="D1906" s="10">
        <v>45436</v>
      </c>
      <c r="E1906" s="8" t="s">
        <v>22192</v>
      </c>
      <c r="F1906" s="8">
        <v>5</v>
      </c>
      <c r="G1906" s="8" t="b">
        <f>IF(FACT_REVIEWS[[#This Row],[ProductRate]] &gt;= 4, TRUE, FALSE)</f>
        <v>1</v>
      </c>
    </row>
    <row r="1907" spans="1:7" x14ac:dyDescent="0.3">
      <c r="A1907" s="8">
        <v>4905</v>
      </c>
      <c r="B1907" s="8">
        <v>10762</v>
      </c>
      <c r="C1907" s="8">
        <v>294</v>
      </c>
      <c r="D1907" s="10">
        <v>45524</v>
      </c>
      <c r="E1907" s="8" t="s">
        <v>22193</v>
      </c>
      <c r="F1907" s="8">
        <v>4</v>
      </c>
      <c r="G1907" s="8" t="b">
        <f>IF(FACT_REVIEWS[[#This Row],[ProductRate]] &gt;= 4, TRUE, FALSE)</f>
        <v>1</v>
      </c>
    </row>
    <row r="1908" spans="1:7" x14ac:dyDescent="0.3">
      <c r="A1908" s="8">
        <v>4906</v>
      </c>
      <c r="B1908" s="8">
        <v>10762</v>
      </c>
      <c r="C1908" s="8">
        <v>294</v>
      </c>
      <c r="D1908" s="10">
        <v>45476</v>
      </c>
      <c r="E1908" s="8" t="s">
        <v>11298</v>
      </c>
      <c r="F1908" s="8">
        <v>1</v>
      </c>
      <c r="G1908" s="8" t="b">
        <f>IF(FACT_REVIEWS[[#This Row],[ProductRate]] &gt;= 4, TRUE, FALSE)</f>
        <v>0</v>
      </c>
    </row>
    <row r="1909" spans="1:7" x14ac:dyDescent="0.3">
      <c r="A1909" s="8">
        <v>4907</v>
      </c>
      <c r="B1909" s="8">
        <v>10762</v>
      </c>
      <c r="C1909" s="8">
        <v>276</v>
      </c>
      <c r="D1909" s="10">
        <v>45417</v>
      </c>
      <c r="E1909" s="8" t="s">
        <v>22194</v>
      </c>
      <c r="F1909" s="8">
        <v>3</v>
      </c>
      <c r="G1909" s="8" t="b">
        <f>IF(FACT_REVIEWS[[#This Row],[ProductRate]] &gt;= 4, TRUE, FALSE)</f>
        <v>0</v>
      </c>
    </row>
    <row r="1910" spans="1:7" x14ac:dyDescent="0.3">
      <c r="A1910" s="8">
        <v>4908</v>
      </c>
      <c r="B1910" s="8">
        <v>10054</v>
      </c>
      <c r="C1910" s="8">
        <v>216</v>
      </c>
      <c r="D1910" s="10">
        <v>45480</v>
      </c>
      <c r="E1910" s="8" t="s">
        <v>3588</v>
      </c>
      <c r="F1910" s="8">
        <v>1</v>
      </c>
      <c r="G1910" s="8" t="b">
        <f>IF(FACT_REVIEWS[[#This Row],[ProductRate]] &gt;= 4, TRUE, FALSE)</f>
        <v>0</v>
      </c>
    </row>
    <row r="1911" spans="1:7" x14ac:dyDescent="0.3">
      <c r="A1911" s="8">
        <v>4909</v>
      </c>
      <c r="B1911" s="8">
        <v>10414</v>
      </c>
      <c r="C1911" s="8">
        <v>252</v>
      </c>
      <c r="D1911" s="10">
        <v>45470</v>
      </c>
      <c r="E1911" s="8" t="s">
        <v>22195</v>
      </c>
      <c r="F1911" s="8">
        <v>2</v>
      </c>
      <c r="G1911" s="8" t="b">
        <f>IF(FACT_REVIEWS[[#This Row],[ProductRate]] &gt;= 4, TRUE, FALSE)</f>
        <v>0</v>
      </c>
    </row>
    <row r="1912" spans="1:7" x14ac:dyDescent="0.3">
      <c r="A1912" s="8">
        <v>4910</v>
      </c>
      <c r="B1912" s="8">
        <v>10414</v>
      </c>
      <c r="C1912" s="8">
        <v>252</v>
      </c>
      <c r="D1912" s="10">
        <v>45439</v>
      </c>
      <c r="E1912" s="8" t="s">
        <v>22196</v>
      </c>
      <c r="F1912" s="8">
        <v>3</v>
      </c>
      <c r="G1912" s="8" t="b">
        <f>IF(FACT_REVIEWS[[#This Row],[ProductRate]] &gt;= 4, TRUE, FALSE)</f>
        <v>0</v>
      </c>
    </row>
    <row r="1913" spans="1:7" x14ac:dyDescent="0.3">
      <c r="A1913" s="8">
        <v>4911</v>
      </c>
      <c r="B1913" s="8">
        <v>10166</v>
      </c>
      <c r="C1913" s="8">
        <v>203</v>
      </c>
      <c r="D1913" s="10">
        <v>45547</v>
      </c>
      <c r="E1913" s="8" t="s">
        <v>3881</v>
      </c>
      <c r="F1913" s="8">
        <v>5</v>
      </c>
      <c r="G1913" s="8" t="b">
        <f>IF(FACT_REVIEWS[[#This Row],[ProductRate]] &gt;= 4, TRUE, FALSE)</f>
        <v>1</v>
      </c>
    </row>
    <row r="1914" spans="1:7" x14ac:dyDescent="0.3">
      <c r="A1914" s="8">
        <v>4912</v>
      </c>
      <c r="B1914" s="8">
        <v>10166</v>
      </c>
      <c r="C1914" s="8">
        <v>203</v>
      </c>
      <c r="D1914" s="10">
        <v>45497</v>
      </c>
      <c r="E1914" s="8" t="s">
        <v>22197</v>
      </c>
      <c r="F1914" s="8">
        <v>2</v>
      </c>
      <c r="G1914" s="8" t="b">
        <f>IF(FACT_REVIEWS[[#This Row],[ProductRate]] &gt;= 4, TRUE, FALSE)</f>
        <v>0</v>
      </c>
    </row>
    <row r="1915" spans="1:7" x14ac:dyDescent="0.3">
      <c r="A1915" s="8">
        <v>4913</v>
      </c>
      <c r="B1915" s="8">
        <v>10166</v>
      </c>
      <c r="C1915" s="8">
        <v>214</v>
      </c>
      <c r="D1915" s="10">
        <v>45522</v>
      </c>
      <c r="E1915" s="8" t="s">
        <v>12748</v>
      </c>
      <c r="F1915" s="8">
        <v>2</v>
      </c>
      <c r="G1915" s="8" t="b">
        <f>IF(FACT_REVIEWS[[#This Row],[ProductRate]] &gt;= 4, TRUE, FALSE)</f>
        <v>0</v>
      </c>
    </row>
    <row r="1916" spans="1:7" x14ac:dyDescent="0.3">
      <c r="A1916" s="8">
        <v>4914</v>
      </c>
      <c r="B1916" s="8">
        <v>10166</v>
      </c>
      <c r="C1916" s="8">
        <v>214</v>
      </c>
      <c r="D1916" s="10">
        <v>45379</v>
      </c>
      <c r="E1916" s="8" t="s">
        <v>12195</v>
      </c>
      <c r="F1916" s="8">
        <v>4</v>
      </c>
      <c r="G1916" s="8" t="b">
        <f>IF(FACT_REVIEWS[[#This Row],[ProductRate]] &gt;= 4, TRUE, FALSE)</f>
        <v>1</v>
      </c>
    </row>
    <row r="1917" spans="1:7" x14ac:dyDescent="0.3">
      <c r="A1917" s="8">
        <v>4915</v>
      </c>
      <c r="B1917" s="8">
        <v>10636</v>
      </c>
      <c r="C1917" s="8">
        <v>247</v>
      </c>
      <c r="D1917" s="10">
        <v>45060</v>
      </c>
      <c r="E1917" s="8" t="s">
        <v>22198</v>
      </c>
      <c r="F1917" s="8">
        <v>3</v>
      </c>
      <c r="G1917" s="8" t="b">
        <f>IF(FACT_REVIEWS[[#This Row],[ProductRate]] &gt;= 4, TRUE, FALSE)</f>
        <v>0</v>
      </c>
    </row>
    <row r="1918" spans="1:7" x14ac:dyDescent="0.3">
      <c r="A1918" s="8">
        <v>4916</v>
      </c>
      <c r="B1918" s="8">
        <v>10636</v>
      </c>
      <c r="C1918" s="8">
        <v>247</v>
      </c>
      <c r="D1918" s="10">
        <v>44533</v>
      </c>
      <c r="E1918" s="8" t="s">
        <v>22199</v>
      </c>
      <c r="F1918" s="8">
        <v>4</v>
      </c>
      <c r="G1918" s="8" t="b">
        <f>IF(FACT_REVIEWS[[#This Row],[ProductRate]] &gt;= 4, TRUE, FALSE)</f>
        <v>1</v>
      </c>
    </row>
    <row r="1919" spans="1:7" x14ac:dyDescent="0.3">
      <c r="A1919" s="8">
        <v>4917</v>
      </c>
      <c r="B1919" s="8">
        <v>10902</v>
      </c>
      <c r="C1919" s="8">
        <v>291</v>
      </c>
      <c r="D1919" s="10">
        <v>45557</v>
      </c>
      <c r="E1919" s="8" t="s">
        <v>17170</v>
      </c>
      <c r="F1919" s="8">
        <v>2</v>
      </c>
      <c r="G1919" s="8" t="b">
        <f>IF(FACT_REVIEWS[[#This Row],[ProductRate]] &gt;= 4, TRUE, FALSE)</f>
        <v>0</v>
      </c>
    </row>
    <row r="1920" spans="1:7" x14ac:dyDescent="0.3">
      <c r="A1920" s="8">
        <v>4918</v>
      </c>
      <c r="B1920" s="8">
        <v>10154</v>
      </c>
      <c r="C1920" s="8">
        <v>275</v>
      </c>
      <c r="D1920" s="10">
        <v>45389</v>
      </c>
      <c r="E1920" s="8" t="s">
        <v>22200</v>
      </c>
      <c r="F1920" s="8">
        <v>4</v>
      </c>
      <c r="G1920" s="8" t="b">
        <f>IF(FACT_REVIEWS[[#This Row],[ProductRate]] &gt;= 4, TRUE, FALSE)</f>
        <v>1</v>
      </c>
    </row>
    <row r="1921" spans="1:7" x14ac:dyDescent="0.3">
      <c r="A1921" s="8">
        <v>4919</v>
      </c>
      <c r="B1921" s="8">
        <v>10769</v>
      </c>
      <c r="C1921" s="8">
        <v>232</v>
      </c>
      <c r="D1921" s="10">
        <v>45487</v>
      </c>
      <c r="E1921" s="8" t="s">
        <v>19297</v>
      </c>
      <c r="F1921" s="8">
        <v>2</v>
      </c>
      <c r="G1921" s="8" t="b">
        <f>IF(FACT_REVIEWS[[#This Row],[ProductRate]] &gt;= 4, TRUE, FALSE)</f>
        <v>0</v>
      </c>
    </row>
    <row r="1922" spans="1:7" x14ac:dyDescent="0.3">
      <c r="A1922" s="8">
        <v>4920</v>
      </c>
      <c r="B1922" s="8">
        <v>10769</v>
      </c>
      <c r="C1922" s="8">
        <v>232</v>
      </c>
      <c r="D1922" s="10">
        <v>45334</v>
      </c>
      <c r="E1922" s="8" t="s">
        <v>22201</v>
      </c>
      <c r="F1922" s="8">
        <v>1</v>
      </c>
      <c r="G1922" s="8" t="b">
        <f>IF(FACT_REVIEWS[[#This Row],[ProductRate]] &gt;= 4, TRUE, FALSE)</f>
        <v>0</v>
      </c>
    </row>
    <row r="1923" spans="1:7" x14ac:dyDescent="0.3">
      <c r="A1923" s="8">
        <v>4921</v>
      </c>
      <c r="B1923" s="8">
        <v>10026</v>
      </c>
      <c r="C1923" s="8">
        <v>262</v>
      </c>
      <c r="D1923" s="10">
        <v>45409</v>
      </c>
      <c r="E1923" s="8" t="s">
        <v>22202</v>
      </c>
      <c r="F1923" s="8">
        <v>1</v>
      </c>
      <c r="G1923" s="8" t="b">
        <f>IF(FACT_REVIEWS[[#This Row],[ProductRate]] &gt;= 4, TRUE, FALSE)</f>
        <v>0</v>
      </c>
    </row>
    <row r="1924" spans="1:7" x14ac:dyDescent="0.3">
      <c r="A1924" s="8">
        <v>4922</v>
      </c>
      <c r="B1924" s="8">
        <v>10412</v>
      </c>
      <c r="C1924" s="8">
        <v>288</v>
      </c>
      <c r="D1924" s="10">
        <v>45532</v>
      </c>
      <c r="E1924" s="8" t="s">
        <v>22203</v>
      </c>
      <c r="F1924" s="8">
        <v>5</v>
      </c>
      <c r="G1924" s="8" t="b">
        <f>IF(FACT_REVIEWS[[#This Row],[ProductRate]] &gt;= 4, TRUE, FALSE)</f>
        <v>1</v>
      </c>
    </row>
    <row r="1925" spans="1:7" x14ac:dyDescent="0.3">
      <c r="A1925" s="8">
        <v>4923</v>
      </c>
      <c r="B1925" s="8">
        <v>10234</v>
      </c>
      <c r="C1925" s="8">
        <v>283</v>
      </c>
      <c r="D1925" s="10">
        <v>45412</v>
      </c>
      <c r="E1925" s="8" t="s">
        <v>22204</v>
      </c>
      <c r="F1925" s="8">
        <v>4</v>
      </c>
      <c r="G1925" s="8" t="b">
        <f>IF(FACT_REVIEWS[[#This Row],[ProductRate]] &gt;= 4, TRUE, FALSE)</f>
        <v>1</v>
      </c>
    </row>
    <row r="1926" spans="1:7" x14ac:dyDescent="0.3">
      <c r="A1926" s="8">
        <v>4924</v>
      </c>
      <c r="B1926" s="8">
        <v>10234</v>
      </c>
      <c r="C1926" s="8">
        <v>283</v>
      </c>
      <c r="D1926" s="10">
        <v>45455</v>
      </c>
      <c r="E1926" s="8" t="s">
        <v>22205</v>
      </c>
      <c r="F1926" s="8">
        <v>1</v>
      </c>
      <c r="G1926" s="8" t="b">
        <f>IF(FACT_REVIEWS[[#This Row],[ProductRate]] &gt;= 4, TRUE, FALSE)</f>
        <v>0</v>
      </c>
    </row>
    <row r="1927" spans="1:7" x14ac:dyDescent="0.3">
      <c r="A1927" s="8">
        <v>4925</v>
      </c>
      <c r="B1927" s="8">
        <v>10234</v>
      </c>
      <c r="C1927" s="8">
        <v>283</v>
      </c>
      <c r="D1927" s="10">
        <v>45495</v>
      </c>
      <c r="E1927" s="8" t="s">
        <v>22206</v>
      </c>
      <c r="F1927" s="8">
        <v>5</v>
      </c>
      <c r="G1927" s="8" t="b">
        <f>IF(FACT_REVIEWS[[#This Row],[ProductRate]] &gt;= 4, TRUE, FALSE)</f>
        <v>1</v>
      </c>
    </row>
    <row r="1928" spans="1:7" x14ac:dyDescent="0.3">
      <c r="A1928" s="8">
        <v>4926</v>
      </c>
      <c r="B1928" s="8">
        <v>10252</v>
      </c>
      <c r="C1928" s="8">
        <v>219</v>
      </c>
      <c r="D1928" s="10">
        <v>45559</v>
      </c>
      <c r="E1928" s="8" t="s">
        <v>22207</v>
      </c>
      <c r="F1928" s="8">
        <v>2</v>
      </c>
      <c r="G1928" s="8" t="b">
        <f>IF(FACT_REVIEWS[[#This Row],[ProductRate]] &gt;= 4, TRUE, FALSE)</f>
        <v>0</v>
      </c>
    </row>
    <row r="1929" spans="1:7" x14ac:dyDescent="0.3">
      <c r="A1929" s="8">
        <v>4927</v>
      </c>
      <c r="B1929" s="8">
        <v>10252</v>
      </c>
      <c r="C1929" s="8">
        <v>219</v>
      </c>
      <c r="D1929" s="10">
        <v>45467</v>
      </c>
      <c r="E1929" s="8" t="s">
        <v>22208</v>
      </c>
      <c r="F1929" s="8">
        <v>4</v>
      </c>
      <c r="G1929" s="8" t="b">
        <f>IF(FACT_REVIEWS[[#This Row],[ProductRate]] &gt;= 4, TRUE, FALSE)</f>
        <v>1</v>
      </c>
    </row>
    <row r="1930" spans="1:7" x14ac:dyDescent="0.3">
      <c r="A1930" s="8">
        <v>4928</v>
      </c>
      <c r="B1930" s="8">
        <v>10317</v>
      </c>
      <c r="C1930" s="8">
        <v>270</v>
      </c>
      <c r="D1930" s="10">
        <v>45488</v>
      </c>
      <c r="E1930" s="8" t="s">
        <v>22209</v>
      </c>
      <c r="F1930" s="8">
        <v>5</v>
      </c>
      <c r="G1930" s="8" t="b">
        <f>IF(FACT_REVIEWS[[#This Row],[ProductRate]] &gt;= 4, TRUE, FALSE)</f>
        <v>1</v>
      </c>
    </row>
    <row r="1931" spans="1:7" x14ac:dyDescent="0.3">
      <c r="A1931" s="8">
        <v>4929</v>
      </c>
      <c r="B1931" s="8">
        <v>10705</v>
      </c>
      <c r="C1931" s="8">
        <v>209</v>
      </c>
      <c r="D1931" s="10">
        <v>45170</v>
      </c>
      <c r="E1931" s="8" t="s">
        <v>13808</v>
      </c>
      <c r="F1931" s="8">
        <v>4</v>
      </c>
      <c r="G1931" s="8" t="b">
        <f>IF(FACT_REVIEWS[[#This Row],[ProductRate]] &gt;= 4, TRUE, FALSE)</f>
        <v>1</v>
      </c>
    </row>
    <row r="1932" spans="1:7" x14ac:dyDescent="0.3">
      <c r="A1932" s="8">
        <v>4930</v>
      </c>
      <c r="B1932" s="8">
        <v>10405</v>
      </c>
      <c r="C1932" s="8">
        <v>260</v>
      </c>
      <c r="D1932" s="10">
        <v>45393</v>
      </c>
      <c r="E1932" s="8" t="s">
        <v>17844</v>
      </c>
      <c r="F1932" s="8">
        <v>4</v>
      </c>
      <c r="G1932" s="8" t="b">
        <f>IF(FACT_REVIEWS[[#This Row],[ProductRate]] &gt;= 4, TRUE, FALSE)</f>
        <v>1</v>
      </c>
    </row>
    <row r="1933" spans="1:7" x14ac:dyDescent="0.3">
      <c r="A1933" s="8">
        <v>4931</v>
      </c>
      <c r="B1933" s="8">
        <v>10829</v>
      </c>
      <c r="C1933" s="8">
        <v>209</v>
      </c>
      <c r="D1933" s="10">
        <v>45514</v>
      </c>
      <c r="E1933" s="8" t="s">
        <v>3731</v>
      </c>
      <c r="F1933" s="8">
        <v>3</v>
      </c>
      <c r="G1933" s="8" t="b">
        <f>IF(FACT_REVIEWS[[#This Row],[ProductRate]] &gt;= 4, TRUE, FALSE)</f>
        <v>0</v>
      </c>
    </row>
    <row r="1934" spans="1:7" x14ac:dyDescent="0.3">
      <c r="A1934" s="8">
        <v>4932</v>
      </c>
      <c r="B1934" s="8">
        <v>10818</v>
      </c>
      <c r="C1934" s="8">
        <v>233</v>
      </c>
      <c r="D1934" s="10">
        <v>45511</v>
      </c>
      <c r="E1934" s="8" t="s">
        <v>22210</v>
      </c>
      <c r="F1934" s="8">
        <v>3</v>
      </c>
      <c r="G1934" s="8" t="b">
        <f>IF(FACT_REVIEWS[[#This Row],[ProductRate]] &gt;= 4, TRUE, FALSE)</f>
        <v>0</v>
      </c>
    </row>
    <row r="1935" spans="1:7" x14ac:dyDescent="0.3">
      <c r="A1935" s="8">
        <v>4933</v>
      </c>
      <c r="B1935" s="8">
        <v>10818</v>
      </c>
      <c r="C1935" s="8">
        <v>244</v>
      </c>
      <c r="D1935" s="10">
        <v>45359</v>
      </c>
      <c r="E1935" s="8" t="s">
        <v>22211</v>
      </c>
      <c r="F1935" s="8">
        <v>3</v>
      </c>
      <c r="G1935" s="8" t="b">
        <f>IF(FACT_REVIEWS[[#This Row],[ProductRate]] &gt;= 4, TRUE, FALSE)</f>
        <v>0</v>
      </c>
    </row>
    <row r="1936" spans="1:7" x14ac:dyDescent="0.3">
      <c r="A1936" s="8">
        <v>4934</v>
      </c>
      <c r="B1936" s="8">
        <v>10818</v>
      </c>
      <c r="C1936" s="8">
        <v>244</v>
      </c>
      <c r="D1936" s="10">
        <v>45318</v>
      </c>
      <c r="E1936" s="8" t="s">
        <v>22212</v>
      </c>
      <c r="F1936" s="8">
        <v>2</v>
      </c>
      <c r="G1936" s="8" t="b">
        <f>IF(FACT_REVIEWS[[#This Row],[ProductRate]] &gt;= 4, TRUE, FALSE)</f>
        <v>0</v>
      </c>
    </row>
    <row r="1937" spans="1:7" x14ac:dyDescent="0.3">
      <c r="A1937" s="8">
        <v>4935</v>
      </c>
      <c r="B1937" s="8">
        <v>10818</v>
      </c>
      <c r="C1937" s="8">
        <v>244</v>
      </c>
      <c r="D1937" s="10">
        <v>45506</v>
      </c>
      <c r="E1937" s="8" t="s">
        <v>22213</v>
      </c>
      <c r="F1937" s="8">
        <v>4</v>
      </c>
      <c r="G1937" s="8" t="b">
        <f>IF(FACT_REVIEWS[[#This Row],[ProductRate]] &gt;= 4, TRUE, FALSE)</f>
        <v>1</v>
      </c>
    </row>
    <row r="1938" spans="1:7" x14ac:dyDescent="0.3">
      <c r="A1938" s="8">
        <v>4936</v>
      </c>
      <c r="B1938" s="8">
        <v>10858</v>
      </c>
      <c r="C1938" s="8">
        <v>292</v>
      </c>
      <c r="D1938" s="10">
        <v>45543</v>
      </c>
      <c r="E1938" s="8" t="s">
        <v>16002</v>
      </c>
      <c r="F1938" s="8">
        <v>5</v>
      </c>
      <c r="G1938" s="8" t="b">
        <f>IF(FACT_REVIEWS[[#This Row],[ProductRate]] &gt;= 4, TRUE, FALSE)</f>
        <v>1</v>
      </c>
    </row>
    <row r="1939" spans="1:7" x14ac:dyDescent="0.3">
      <c r="A1939" s="8">
        <v>4937</v>
      </c>
      <c r="B1939" s="8">
        <v>10858</v>
      </c>
      <c r="C1939" s="8">
        <v>276</v>
      </c>
      <c r="D1939" s="10">
        <v>45543</v>
      </c>
      <c r="E1939" s="8" t="s">
        <v>22214</v>
      </c>
      <c r="F1939" s="8">
        <v>4</v>
      </c>
      <c r="G1939" s="8" t="b">
        <f>IF(FACT_REVIEWS[[#This Row],[ProductRate]] &gt;= 4, TRUE, FALSE)</f>
        <v>1</v>
      </c>
    </row>
    <row r="1940" spans="1:7" x14ac:dyDescent="0.3">
      <c r="A1940" s="8">
        <v>4938</v>
      </c>
      <c r="B1940" s="8">
        <v>10715</v>
      </c>
      <c r="C1940" s="8">
        <v>292</v>
      </c>
      <c r="D1940" s="10">
        <v>45540</v>
      </c>
      <c r="E1940" s="8" t="s">
        <v>22215</v>
      </c>
      <c r="F1940" s="8">
        <v>1</v>
      </c>
      <c r="G1940" s="8" t="b">
        <f>IF(FACT_REVIEWS[[#This Row],[ProductRate]] &gt;= 4, TRUE, FALSE)</f>
        <v>0</v>
      </c>
    </row>
    <row r="1941" spans="1:7" x14ac:dyDescent="0.3">
      <c r="A1941" s="8">
        <v>4939</v>
      </c>
      <c r="B1941" s="8">
        <v>10715</v>
      </c>
      <c r="C1941" s="8">
        <v>205</v>
      </c>
      <c r="D1941" s="10">
        <v>45403</v>
      </c>
      <c r="E1941" s="8" t="s">
        <v>22216</v>
      </c>
      <c r="F1941" s="8">
        <v>3</v>
      </c>
      <c r="G1941" s="8" t="b">
        <f>IF(FACT_REVIEWS[[#This Row],[ProductRate]] &gt;= 4, TRUE, FALSE)</f>
        <v>0</v>
      </c>
    </row>
    <row r="1942" spans="1:7" x14ac:dyDescent="0.3">
      <c r="A1942" s="8">
        <v>4940</v>
      </c>
      <c r="B1942" s="8">
        <v>10169</v>
      </c>
      <c r="C1942" s="8">
        <v>212</v>
      </c>
      <c r="D1942" s="10">
        <v>45265</v>
      </c>
      <c r="E1942" s="8" t="s">
        <v>22217</v>
      </c>
      <c r="F1942" s="8">
        <v>3</v>
      </c>
      <c r="G1942" s="8" t="b">
        <f>IF(FACT_REVIEWS[[#This Row],[ProductRate]] &gt;= 4, TRUE, FALSE)</f>
        <v>0</v>
      </c>
    </row>
    <row r="1943" spans="1:7" x14ac:dyDescent="0.3">
      <c r="A1943" s="8">
        <v>4941</v>
      </c>
      <c r="B1943" s="8">
        <v>10169</v>
      </c>
      <c r="C1943" s="8">
        <v>212</v>
      </c>
      <c r="D1943" s="10">
        <v>45143</v>
      </c>
      <c r="E1943" s="8" t="s">
        <v>22218</v>
      </c>
      <c r="F1943" s="8">
        <v>2</v>
      </c>
      <c r="G1943" s="8" t="b">
        <f>IF(FACT_REVIEWS[[#This Row],[ProductRate]] &gt;= 4, TRUE, FALSE)</f>
        <v>0</v>
      </c>
    </row>
    <row r="1944" spans="1:7" x14ac:dyDescent="0.3">
      <c r="A1944" s="8">
        <v>4942</v>
      </c>
      <c r="B1944" s="8">
        <v>10169</v>
      </c>
      <c r="C1944" s="8">
        <v>248</v>
      </c>
      <c r="D1944" s="10">
        <v>45558</v>
      </c>
      <c r="E1944" s="8" t="s">
        <v>22219</v>
      </c>
      <c r="F1944" s="8">
        <v>5</v>
      </c>
      <c r="G1944" s="8" t="b">
        <f>IF(FACT_REVIEWS[[#This Row],[ProductRate]] &gt;= 4, TRUE, FALSE)</f>
        <v>1</v>
      </c>
    </row>
    <row r="1945" spans="1:7" x14ac:dyDescent="0.3">
      <c r="A1945" s="8">
        <v>4943</v>
      </c>
      <c r="B1945" s="8">
        <v>10169</v>
      </c>
      <c r="C1945" s="8">
        <v>230</v>
      </c>
      <c r="D1945" s="10">
        <v>45190</v>
      </c>
      <c r="E1945" s="8" t="s">
        <v>22220</v>
      </c>
      <c r="F1945" s="8">
        <v>5</v>
      </c>
      <c r="G1945" s="8" t="b">
        <f>IF(FACT_REVIEWS[[#This Row],[ProductRate]] &gt;= 4, TRUE, FALSE)</f>
        <v>1</v>
      </c>
    </row>
    <row r="1946" spans="1:7" x14ac:dyDescent="0.3">
      <c r="A1946" s="8">
        <v>4944</v>
      </c>
      <c r="B1946" s="8">
        <v>10779</v>
      </c>
      <c r="C1946" s="8">
        <v>237</v>
      </c>
      <c r="D1946" s="10">
        <v>45459</v>
      </c>
      <c r="E1946" s="8" t="s">
        <v>22221</v>
      </c>
      <c r="F1946" s="8">
        <v>4</v>
      </c>
      <c r="G1946" s="8" t="b">
        <f>IF(FACT_REVIEWS[[#This Row],[ProductRate]] &gt;= 4, TRUE, FALSE)</f>
        <v>1</v>
      </c>
    </row>
    <row r="1947" spans="1:7" x14ac:dyDescent="0.3">
      <c r="A1947" s="8">
        <v>4945</v>
      </c>
      <c r="B1947" s="8">
        <v>10181</v>
      </c>
      <c r="C1947" s="8">
        <v>219</v>
      </c>
      <c r="D1947" s="10">
        <v>45363</v>
      </c>
      <c r="E1947" s="8" t="s">
        <v>3467</v>
      </c>
      <c r="F1947" s="8">
        <v>4</v>
      </c>
      <c r="G1947" s="8" t="b">
        <f>IF(FACT_REVIEWS[[#This Row],[ProductRate]] &gt;= 4, TRUE, FALSE)</f>
        <v>1</v>
      </c>
    </row>
    <row r="1948" spans="1:7" x14ac:dyDescent="0.3">
      <c r="A1948" s="8">
        <v>4946</v>
      </c>
      <c r="B1948" s="8">
        <v>10181</v>
      </c>
      <c r="C1948" s="8">
        <v>219</v>
      </c>
      <c r="D1948" s="10">
        <v>45367</v>
      </c>
      <c r="E1948" s="8" t="s">
        <v>22222</v>
      </c>
      <c r="F1948" s="8">
        <v>5</v>
      </c>
      <c r="G1948" s="8" t="b">
        <f>IF(FACT_REVIEWS[[#This Row],[ProductRate]] &gt;= 4, TRUE, FALSE)</f>
        <v>1</v>
      </c>
    </row>
    <row r="1949" spans="1:7" x14ac:dyDescent="0.3">
      <c r="A1949" s="8">
        <v>4947</v>
      </c>
      <c r="B1949" s="8">
        <v>10181</v>
      </c>
      <c r="C1949" s="8">
        <v>219</v>
      </c>
      <c r="D1949" s="10">
        <v>45488</v>
      </c>
      <c r="E1949" s="8" t="s">
        <v>22223</v>
      </c>
      <c r="F1949" s="8">
        <v>3</v>
      </c>
      <c r="G1949" s="8" t="b">
        <f>IF(FACT_REVIEWS[[#This Row],[ProductRate]] &gt;= 4, TRUE, FALSE)</f>
        <v>0</v>
      </c>
    </row>
    <row r="1950" spans="1:7" x14ac:dyDescent="0.3">
      <c r="A1950" s="8">
        <v>4948</v>
      </c>
      <c r="B1950" s="8">
        <v>10181</v>
      </c>
      <c r="C1950" s="8">
        <v>219</v>
      </c>
      <c r="D1950" s="10">
        <v>45511</v>
      </c>
      <c r="E1950" s="8" t="s">
        <v>22224</v>
      </c>
      <c r="F1950" s="8">
        <v>4</v>
      </c>
      <c r="G1950" s="8" t="b">
        <f>IF(FACT_REVIEWS[[#This Row],[ProductRate]] &gt;= 4, TRUE, FALSE)</f>
        <v>1</v>
      </c>
    </row>
    <row r="1951" spans="1:7" x14ac:dyDescent="0.3">
      <c r="A1951" s="8">
        <v>4949</v>
      </c>
      <c r="B1951" s="8">
        <v>10447</v>
      </c>
      <c r="C1951" s="8">
        <v>245</v>
      </c>
      <c r="D1951" s="10">
        <v>45516</v>
      </c>
      <c r="E1951" s="8" t="s">
        <v>22225</v>
      </c>
      <c r="F1951" s="8">
        <v>5</v>
      </c>
      <c r="G1951" s="8" t="b">
        <f>IF(FACT_REVIEWS[[#This Row],[ProductRate]] &gt;= 4, TRUE, FALSE)</f>
        <v>1</v>
      </c>
    </row>
    <row r="1952" spans="1:7" x14ac:dyDescent="0.3">
      <c r="A1952" s="8">
        <v>4950</v>
      </c>
      <c r="B1952" s="8">
        <v>10374</v>
      </c>
      <c r="C1952" s="8">
        <v>237</v>
      </c>
      <c r="D1952" s="10">
        <v>45156</v>
      </c>
      <c r="E1952" s="8" t="s">
        <v>22226</v>
      </c>
      <c r="F1952" s="8">
        <v>2</v>
      </c>
      <c r="G1952" s="8" t="b">
        <f>IF(FACT_REVIEWS[[#This Row],[ProductRate]] &gt;= 4, TRUE, FALSE)</f>
        <v>0</v>
      </c>
    </row>
    <row r="1953" spans="1:7" x14ac:dyDescent="0.3">
      <c r="A1953" s="8">
        <v>4951</v>
      </c>
      <c r="B1953" s="8">
        <v>10855</v>
      </c>
      <c r="C1953" s="8">
        <v>291</v>
      </c>
      <c r="D1953" s="10">
        <v>45537</v>
      </c>
      <c r="E1953" s="8" t="s">
        <v>22227</v>
      </c>
      <c r="F1953" s="8">
        <v>1</v>
      </c>
      <c r="G1953" s="8" t="b">
        <f>IF(FACT_REVIEWS[[#This Row],[ProductRate]] &gt;= 4, TRUE, FALSE)</f>
        <v>0</v>
      </c>
    </row>
    <row r="1954" spans="1:7" x14ac:dyDescent="0.3">
      <c r="A1954" s="8">
        <v>4952</v>
      </c>
      <c r="B1954" s="8">
        <v>10909</v>
      </c>
      <c r="C1954" s="8">
        <v>277</v>
      </c>
      <c r="D1954" s="10">
        <v>45419</v>
      </c>
      <c r="E1954" s="8" t="s">
        <v>22228</v>
      </c>
      <c r="F1954" s="8">
        <v>1</v>
      </c>
      <c r="G1954" s="8" t="b">
        <f>IF(FACT_REVIEWS[[#This Row],[ProductRate]] &gt;= 4, TRUE, FALSE)</f>
        <v>0</v>
      </c>
    </row>
    <row r="1955" spans="1:7" x14ac:dyDescent="0.3">
      <c r="A1955" s="8">
        <v>4953</v>
      </c>
      <c r="B1955" s="8">
        <v>10888</v>
      </c>
      <c r="C1955" s="8">
        <v>231</v>
      </c>
      <c r="D1955" s="10">
        <v>45550</v>
      </c>
      <c r="E1955" s="8" t="s">
        <v>22229</v>
      </c>
      <c r="F1955" s="8">
        <v>4</v>
      </c>
      <c r="G1955" s="8" t="b">
        <f>IF(FACT_REVIEWS[[#This Row],[ProductRate]] &gt;= 4, TRUE, FALSE)</f>
        <v>1</v>
      </c>
    </row>
    <row r="1956" spans="1:7" x14ac:dyDescent="0.3">
      <c r="A1956" s="8">
        <v>4954</v>
      </c>
      <c r="B1956" s="8">
        <v>10888</v>
      </c>
      <c r="C1956" s="8">
        <v>231</v>
      </c>
      <c r="D1956" s="10">
        <v>45559</v>
      </c>
      <c r="E1956" s="8" t="s">
        <v>22230</v>
      </c>
      <c r="F1956" s="8">
        <v>4</v>
      </c>
      <c r="G1956" s="8" t="b">
        <f>IF(FACT_REVIEWS[[#This Row],[ProductRate]] &gt;= 4, TRUE, FALSE)</f>
        <v>1</v>
      </c>
    </row>
    <row r="1957" spans="1:7" x14ac:dyDescent="0.3">
      <c r="A1957" s="8">
        <v>4955</v>
      </c>
      <c r="B1957" s="8">
        <v>10888</v>
      </c>
      <c r="C1957" s="8">
        <v>231</v>
      </c>
      <c r="D1957" s="10">
        <v>45556</v>
      </c>
      <c r="E1957" s="8" t="s">
        <v>22231</v>
      </c>
      <c r="F1957" s="8">
        <v>2</v>
      </c>
      <c r="G1957" s="8" t="b">
        <f>IF(FACT_REVIEWS[[#This Row],[ProductRate]] &gt;= 4, TRUE, FALSE)</f>
        <v>0</v>
      </c>
    </row>
    <row r="1958" spans="1:7" x14ac:dyDescent="0.3">
      <c r="A1958" s="8">
        <v>4956</v>
      </c>
      <c r="B1958" s="8">
        <v>10888</v>
      </c>
      <c r="C1958" s="8">
        <v>213</v>
      </c>
      <c r="D1958" s="10">
        <v>45503</v>
      </c>
      <c r="E1958" s="8" t="s">
        <v>13456</v>
      </c>
      <c r="F1958" s="8">
        <v>1</v>
      </c>
      <c r="G1958" s="8" t="b">
        <f>IF(FACT_REVIEWS[[#This Row],[ProductRate]] &gt;= 4, TRUE, FALSE)</f>
        <v>0</v>
      </c>
    </row>
    <row r="1959" spans="1:7" x14ac:dyDescent="0.3">
      <c r="A1959" s="8">
        <v>4957</v>
      </c>
      <c r="B1959" s="8">
        <v>10781</v>
      </c>
      <c r="C1959" s="8">
        <v>298</v>
      </c>
      <c r="D1959" s="10">
        <v>45456</v>
      </c>
      <c r="E1959" s="8" t="s">
        <v>4108</v>
      </c>
      <c r="F1959" s="8">
        <v>4</v>
      </c>
      <c r="G1959" s="8" t="b">
        <f>IF(FACT_REVIEWS[[#This Row],[ProductRate]] &gt;= 4, TRUE, FALSE)</f>
        <v>1</v>
      </c>
    </row>
    <row r="1960" spans="1:7" x14ac:dyDescent="0.3">
      <c r="A1960" s="8">
        <v>4958</v>
      </c>
      <c r="B1960" s="8">
        <v>10781</v>
      </c>
      <c r="C1960" s="8">
        <v>202</v>
      </c>
      <c r="D1960" s="10">
        <v>45511</v>
      </c>
      <c r="E1960" s="8" t="s">
        <v>22232</v>
      </c>
      <c r="F1960" s="8">
        <v>2</v>
      </c>
      <c r="G1960" s="8" t="b">
        <f>IF(FACT_REVIEWS[[#This Row],[ProductRate]] &gt;= 4, TRUE, FALSE)</f>
        <v>0</v>
      </c>
    </row>
    <row r="1961" spans="1:7" x14ac:dyDescent="0.3">
      <c r="A1961" s="8">
        <v>4959</v>
      </c>
      <c r="B1961" s="8">
        <v>10930</v>
      </c>
      <c r="C1961" s="8">
        <v>216</v>
      </c>
      <c r="D1961" s="10">
        <v>45296</v>
      </c>
      <c r="E1961" s="8" t="s">
        <v>22233</v>
      </c>
      <c r="F1961" s="8">
        <v>3</v>
      </c>
      <c r="G1961" s="8" t="b">
        <f>IF(FACT_REVIEWS[[#This Row],[ProductRate]] &gt;= 4, TRUE, FALSE)</f>
        <v>0</v>
      </c>
    </row>
    <row r="1962" spans="1:7" x14ac:dyDescent="0.3">
      <c r="A1962" s="8">
        <v>4960</v>
      </c>
      <c r="B1962" s="8">
        <v>10930</v>
      </c>
      <c r="C1962" s="8">
        <v>216</v>
      </c>
      <c r="D1962" s="10">
        <v>45232</v>
      </c>
      <c r="E1962" s="8" t="s">
        <v>22234</v>
      </c>
      <c r="F1962" s="8">
        <v>1</v>
      </c>
      <c r="G1962" s="8" t="b">
        <f>IF(FACT_REVIEWS[[#This Row],[ProductRate]] &gt;= 4, TRUE, FALSE)</f>
        <v>0</v>
      </c>
    </row>
    <row r="1963" spans="1:7" x14ac:dyDescent="0.3">
      <c r="A1963" s="8">
        <v>4961</v>
      </c>
      <c r="B1963" s="8">
        <v>10930</v>
      </c>
      <c r="C1963" s="8">
        <v>247</v>
      </c>
      <c r="D1963" s="10">
        <v>45374</v>
      </c>
      <c r="E1963" s="8" t="s">
        <v>18195</v>
      </c>
      <c r="F1963" s="8">
        <v>3</v>
      </c>
      <c r="G1963" s="8" t="b">
        <f>IF(FACT_REVIEWS[[#This Row],[ProductRate]] &gt;= 4, TRUE, FALSE)</f>
        <v>0</v>
      </c>
    </row>
    <row r="1964" spans="1:7" x14ac:dyDescent="0.3">
      <c r="A1964" s="8">
        <v>4962</v>
      </c>
      <c r="B1964" s="8">
        <v>10498</v>
      </c>
      <c r="C1964" s="8">
        <v>277</v>
      </c>
      <c r="D1964" s="10">
        <v>45390</v>
      </c>
      <c r="E1964" s="8" t="s">
        <v>22235</v>
      </c>
      <c r="F1964" s="8">
        <v>1</v>
      </c>
      <c r="G1964" s="8" t="b">
        <f>IF(FACT_REVIEWS[[#This Row],[ProductRate]] &gt;= 4, TRUE, FALSE)</f>
        <v>0</v>
      </c>
    </row>
    <row r="1965" spans="1:7" x14ac:dyDescent="0.3">
      <c r="A1965" s="8">
        <v>4963</v>
      </c>
      <c r="B1965" s="8">
        <v>10953</v>
      </c>
      <c r="C1965" s="8">
        <v>286</v>
      </c>
      <c r="D1965" s="10">
        <v>45521</v>
      </c>
      <c r="E1965" s="8" t="s">
        <v>22236</v>
      </c>
      <c r="F1965" s="8">
        <v>1</v>
      </c>
      <c r="G1965" s="8" t="b">
        <f>IF(FACT_REVIEWS[[#This Row],[ProductRate]] &gt;= 4, TRUE, FALSE)</f>
        <v>0</v>
      </c>
    </row>
    <row r="1966" spans="1:7" x14ac:dyDescent="0.3">
      <c r="A1966" s="8">
        <v>4964</v>
      </c>
      <c r="B1966" s="8">
        <v>10953</v>
      </c>
      <c r="C1966" s="8">
        <v>265</v>
      </c>
      <c r="D1966" s="10">
        <v>45435</v>
      </c>
      <c r="E1966" s="8" t="s">
        <v>22237</v>
      </c>
      <c r="F1966" s="8">
        <v>4</v>
      </c>
      <c r="G1966" s="8" t="b">
        <f>IF(FACT_REVIEWS[[#This Row],[ProductRate]] &gt;= 4, TRUE, FALSE)</f>
        <v>1</v>
      </c>
    </row>
    <row r="1967" spans="1:7" x14ac:dyDescent="0.3">
      <c r="A1967" s="8">
        <v>4965</v>
      </c>
      <c r="B1967" s="8">
        <v>10345</v>
      </c>
      <c r="C1967" s="8">
        <v>271</v>
      </c>
      <c r="D1967" s="10">
        <v>45440</v>
      </c>
      <c r="E1967" s="8" t="s">
        <v>22238</v>
      </c>
      <c r="F1967" s="8">
        <v>3</v>
      </c>
      <c r="G1967" s="8" t="b">
        <f>IF(FACT_REVIEWS[[#This Row],[ProductRate]] &gt;= 4, TRUE, FALSE)</f>
        <v>0</v>
      </c>
    </row>
    <row r="1968" spans="1:7" x14ac:dyDescent="0.3">
      <c r="A1968" s="8">
        <v>4966</v>
      </c>
      <c r="B1968" s="8">
        <v>10793</v>
      </c>
      <c r="C1968" s="8">
        <v>249</v>
      </c>
      <c r="D1968" s="10">
        <v>45426</v>
      </c>
      <c r="E1968" s="8" t="s">
        <v>22239</v>
      </c>
      <c r="F1968" s="8">
        <v>3</v>
      </c>
      <c r="G1968" s="8" t="b">
        <f>IF(FACT_REVIEWS[[#This Row],[ProductRate]] &gt;= 4, TRUE, FALSE)</f>
        <v>0</v>
      </c>
    </row>
    <row r="1969" spans="1:7" x14ac:dyDescent="0.3">
      <c r="A1969" s="8">
        <v>4967</v>
      </c>
      <c r="B1969" s="8">
        <v>10793</v>
      </c>
      <c r="C1969" s="8">
        <v>215</v>
      </c>
      <c r="D1969" s="10">
        <v>45546</v>
      </c>
      <c r="E1969" s="8" t="s">
        <v>22240</v>
      </c>
      <c r="F1969" s="8">
        <v>2</v>
      </c>
      <c r="G1969" s="8" t="b">
        <f>IF(FACT_REVIEWS[[#This Row],[ProductRate]] &gt;= 4, TRUE, FALSE)</f>
        <v>0</v>
      </c>
    </row>
    <row r="1970" spans="1:7" x14ac:dyDescent="0.3">
      <c r="A1970" s="8">
        <v>4968</v>
      </c>
      <c r="B1970" s="8">
        <v>10793</v>
      </c>
      <c r="C1970" s="8">
        <v>215</v>
      </c>
      <c r="D1970" s="10">
        <v>45496</v>
      </c>
      <c r="E1970" s="8" t="s">
        <v>22241</v>
      </c>
      <c r="F1970" s="8">
        <v>4</v>
      </c>
      <c r="G1970" s="8" t="b">
        <f>IF(FACT_REVIEWS[[#This Row],[ProductRate]] &gt;= 4, TRUE, FALSE)</f>
        <v>1</v>
      </c>
    </row>
    <row r="1971" spans="1:7" x14ac:dyDescent="0.3">
      <c r="A1971" s="8">
        <v>4969</v>
      </c>
      <c r="B1971" s="8">
        <v>10581</v>
      </c>
      <c r="C1971" s="8">
        <v>253</v>
      </c>
      <c r="D1971" s="10">
        <v>45453</v>
      </c>
      <c r="E1971" s="8" t="s">
        <v>22242</v>
      </c>
      <c r="F1971" s="8">
        <v>5</v>
      </c>
      <c r="G1971" s="8" t="b">
        <f>IF(FACT_REVIEWS[[#This Row],[ProductRate]] &gt;= 4, TRUE, FALSE)</f>
        <v>1</v>
      </c>
    </row>
    <row r="1972" spans="1:7" x14ac:dyDescent="0.3">
      <c r="A1972" s="8">
        <v>4970</v>
      </c>
      <c r="B1972" s="8">
        <v>10778</v>
      </c>
      <c r="C1972" s="8">
        <v>230</v>
      </c>
      <c r="D1972" s="10">
        <v>45501</v>
      </c>
      <c r="E1972" s="8" t="s">
        <v>15434</v>
      </c>
      <c r="F1972" s="8">
        <v>5</v>
      </c>
      <c r="G1972" s="8" t="b">
        <f>IF(FACT_REVIEWS[[#This Row],[ProductRate]] &gt;= 4, TRUE, FALSE)</f>
        <v>1</v>
      </c>
    </row>
    <row r="1973" spans="1:7" x14ac:dyDescent="0.3">
      <c r="A1973" s="8">
        <v>4971</v>
      </c>
      <c r="B1973" s="8">
        <v>10778</v>
      </c>
      <c r="C1973" s="8">
        <v>216</v>
      </c>
      <c r="D1973" s="10">
        <v>45406</v>
      </c>
      <c r="E1973" s="8" t="s">
        <v>22243</v>
      </c>
      <c r="F1973" s="8">
        <v>2</v>
      </c>
      <c r="G1973" s="8" t="b">
        <f>IF(FACT_REVIEWS[[#This Row],[ProductRate]] &gt;= 4, TRUE, FALSE)</f>
        <v>0</v>
      </c>
    </row>
    <row r="1974" spans="1:7" x14ac:dyDescent="0.3">
      <c r="A1974" s="8">
        <v>4972</v>
      </c>
      <c r="B1974" s="8">
        <v>10778</v>
      </c>
      <c r="C1974" s="8">
        <v>216</v>
      </c>
      <c r="D1974" s="10">
        <v>45552</v>
      </c>
      <c r="E1974" s="8" t="s">
        <v>4273</v>
      </c>
      <c r="F1974" s="8">
        <v>3</v>
      </c>
      <c r="G1974" s="8" t="b">
        <f>IF(FACT_REVIEWS[[#This Row],[ProductRate]] &gt;= 4, TRUE, FALSE)</f>
        <v>0</v>
      </c>
    </row>
    <row r="1975" spans="1:7" x14ac:dyDescent="0.3">
      <c r="A1975" s="8">
        <v>4973</v>
      </c>
      <c r="B1975" s="8">
        <v>10778</v>
      </c>
      <c r="C1975" s="8">
        <v>216</v>
      </c>
      <c r="D1975" s="10">
        <v>45272</v>
      </c>
      <c r="E1975" s="8" t="s">
        <v>22244</v>
      </c>
      <c r="F1975" s="8">
        <v>5</v>
      </c>
      <c r="G1975" s="8" t="b">
        <f>IF(FACT_REVIEWS[[#This Row],[ProductRate]] &gt;= 4, TRUE, FALSE)</f>
        <v>1</v>
      </c>
    </row>
    <row r="1976" spans="1:7" x14ac:dyDescent="0.3">
      <c r="A1976" s="8">
        <v>4974</v>
      </c>
      <c r="B1976" s="8">
        <v>10778</v>
      </c>
      <c r="C1976" s="8">
        <v>216</v>
      </c>
      <c r="D1976" s="10">
        <v>45369</v>
      </c>
      <c r="E1976" s="8" t="s">
        <v>3723</v>
      </c>
      <c r="F1976" s="8">
        <v>3</v>
      </c>
      <c r="G1976" s="8" t="b">
        <f>IF(FACT_REVIEWS[[#This Row],[ProductRate]] &gt;= 4, TRUE, FALSE)</f>
        <v>0</v>
      </c>
    </row>
    <row r="1977" spans="1:7" x14ac:dyDescent="0.3">
      <c r="A1977" s="8">
        <v>4975</v>
      </c>
      <c r="B1977" s="8">
        <v>10778</v>
      </c>
      <c r="C1977" s="8">
        <v>216</v>
      </c>
      <c r="D1977" s="10">
        <v>45281</v>
      </c>
      <c r="E1977" s="8" t="s">
        <v>12529</v>
      </c>
      <c r="F1977" s="8">
        <v>4</v>
      </c>
      <c r="G1977" s="8" t="b">
        <f>IF(FACT_REVIEWS[[#This Row],[ProductRate]] &gt;= 4, TRUE, FALSE)</f>
        <v>1</v>
      </c>
    </row>
    <row r="1978" spans="1:7" x14ac:dyDescent="0.3">
      <c r="A1978" s="8">
        <v>4976</v>
      </c>
      <c r="B1978" s="8">
        <v>10778</v>
      </c>
      <c r="C1978" s="8">
        <v>238</v>
      </c>
      <c r="D1978" s="10">
        <v>45550</v>
      </c>
      <c r="E1978" s="8" t="s">
        <v>22245</v>
      </c>
      <c r="F1978" s="8">
        <v>1</v>
      </c>
      <c r="G1978" s="8" t="b">
        <f>IF(FACT_REVIEWS[[#This Row],[ProductRate]] &gt;= 4, TRUE, FALSE)</f>
        <v>0</v>
      </c>
    </row>
    <row r="1979" spans="1:7" x14ac:dyDescent="0.3">
      <c r="A1979" s="8">
        <v>4977</v>
      </c>
      <c r="B1979" s="8">
        <v>10495</v>
      </c>
      <c r="C1979" s="8">
        <v>209</v>
      </c>
      <c r="D1979" s="10">
        <v>45453</v>
      </c>
      <c r="E1979" s="8" t="s">
        <v>16825</v>
      </c>
      <c r="F1979" s="8">
        <v>2</v>
      </c>
      <c r="G1979" s="8" t="b">
        <f>IF(FACT_REVIEWS[[#This Row],[ProductRate]] &gt;= 4, TRUE, FALSE)</f>
        <v>0</v>
      </c>
    </row>
    <row r="1980" spans="1:7" x14ac:dyDescent="0.3">
      <c r="A1980" s="8">
        <v>4978</v>
      </c>
      <c r="B1980" s="8">
        <v>10495</v>
      </c>
      <c r="C1980" s="8">
        <v>209</v>
      </c>
      <c r="D1980" s="10">
        <v>45400</v>
      </c>
      <c r="E1980" s="8" t="s">
        <v>22246</v>
      </c>
      <c r="F1980" s="8">
        <v>2</v>
      </c>
      <c r="G1980" s="8" t="b">
        <f>IF(FACT_REVIEWS[[#This Row],[ProductRate]] &gt;= 4, TRUE, FALSE)</f>
        <v>0</v>
      </c>
    </row>
    <row r="1981" spans="1:7" x14ac:dyDescent="0.3">
      <c r="A1981" s="8">
        <v>4979</v>
      </c>
      <c r="B1981" s="8">
        <v>10271</v>
      </c>
      <c r="C1981" s="8">
        <v>293</v>
      </c>
      <c r="D1981" s="10">
        <v>45552</v>
      </c>
      <c r="E1981" s="8" t="s">
        <v>19592</v>
      </c>
      <c r="F1981" s="8">
        <v>3</v>
      </c>
      <c r="G1981" s="8" t="b">
        <f>IF(FACT_REVIEWS[[#This Row],[ProductRate]] &gt;= 4, TRUE, FALSE)</f>
        <v>0</v>
      </c>
    </row>
    <row r="1982" spans="1:7" x14ac:dyDescent="0.3">
      <c r="A1982" s="8">
        <v>4980</v>
      </c>
      <c r="B1982" s="8">
        <v>10399</v>
      </c>
      <c r="C1982" s="8">
        <v>296</v>
      </c>
      <c r="D1982" s="10">
        <v>45325</v>
      </c>
      <c r="E1982" s="8" t="s">
        <v>22247</v>
      </c>
      <c r="F1982" s="8">
        <v>1</v>
      </c>
      <c r="G1982" s="8" t="b">
        <f>IF(FACT_REVIEWS[[#This Row],[ProductRate]] &gt;= 4, TRUE, FALSE)</f>
        <v>0</v>
      </c>
    </row>
    <row r="1983" spans="1:7" x14ac:dyDescent="0.3">
      <c r="A1983" s="8">
        <v>4981</v>
      </c>
      <c r="B1983" s="8">
        <v>10399</v>
      </c>
      <c r="C1983" s="8">
        <v>296</v>
      </c>
      <c r="D1983" s="10">
        <v>45541</v>
      </c>
      <c r="E1983" s="8" t="s">
        <v>22248</v>
      </c>
      <c r="F1983" s="8">
        <v>3</v>
      </c>
      <c r="G1983" s="8" t="b">
        <f>IF(FACT_REVIEWS[[#This Row],[ProductRate]] &gt;= 4, TRUE, FALSE)</f>
        <v>0</v>
      </c>
    </row>
    <row r="1984" spans="1:7" x14ac:dyDescent="0.3">
      <c r="A1984" s="8">
        <v>4982</v>
      </c>
      <c r="B1984" s="8">
        <v>10983</v>
      </c>
      <c r="C1984" s="8">
        <v>269</v>
      </c>
      <c r="D1984" s="10">
        <v>45546</v>
      </c>
      <c r="E1984" s="8" t="s">
        <v>22249</v>
      </c>
      <c r="F1984" s="8">
        <v>1</v>
      </c>
      <c r="G1984" s="8" t="b">
        <f>IF(FACT_REVIEWS[[#This Row],[ProductRate]] &gt;= 4, TRUE, FALSE)</f>
        <v>0</v>
      </c>
    </row>
    <row r="1985" spans="1:7" x14ac:dyDescent="0.3">
      <c r="A1985" s="8">
        <v>4983</v>
      </c>
      <c r="B1985" s="8">
        <v>10983</v>
      </c>
      <c r="C1985" s="8">
        <v>269</v>
      </c>
      <c r="D1985" s="10">
        <v>45547</v>
      </c>
      <c r="E1985" s="8" t="s">
        <v>22250</v>
      </c>
      <c r="F1985" s="8">
        <v>5</v>
      </c>
      <c r="G1985" s="8" t="b">
        <f>IF(FACT_REVIEWS[[#This Row],[ProductRate]] &gt;= 4, TRUE, FALSE)</f>
        <v>1</v>
      </c>
    </row>
    <row r="1986" spans="1:7" x14ac:dyDescent="0.3">
      <c r="A1986" s="8">
        <v>4984</v>
      </c>
      <c r="B1986" s="8">
        <v>10522</v>
      </c>
      <c r="C1986" s="8">
        <v>201</v>
      </c>
      <c r="D1986" s="10">
        <v>45335</v>
      </c>
      <c r="E1986" s="8" t="s">
        <v>22251</v>
      </c>
      <c r="F1986" s="8">
        <v>1</v>
      </c>
      <c r="G1986" s="8" t="b">
        <f>IF(FACT_REVIEWS[[#This Row],[ProductRate]] &gt;= 4, TRUE, FALSE)</f>
        <v>0</v>
      </c>
    </row>
    <row r="1987" spans="1:7" x14ac:dyDescent="0.3">
      <c r="A1987" s="8">
        <v>4985</v>
      </c>
      <c r="B1987" s="8">
        <v>10522</v>
      </c>
      <c r="C1987" s="8">
        <v>242</v>
      </c>
      <c r="D1987" s="10">
        <v>45557</v>
      </c>
      <c r="E1987" s="8" t="s">
        <v>12343</v>
      </c>
      <c r="F1987" s="8">
        <v>2</v>
      </c>
      <c r="G1987" s="8" t="b">
        <f>IF(FACT_REVIEWS[[#This Row],[ProductRate]] &gt;= 4, TRUE, FALSE)</f>
        <v>0</v>
      </c>
    </row>
    <row r="1988" spans="1:7" x14ac:dyDescent="0.3">
      <c r="A1988" s="8">
        <v>4986</v>
      </c>
      <c r="B1988" s="8">
        <v>10522</v>
      </c>
      <c r="C1988" s="8">
        <v>241</v>
      </c>
      <c r="D1988" s="10">
        <v>45425</v>
      </c>
      <c r="E1988" s="8" t="s">
        <v>12649</v>
      </c>
      <c r="F1988" s="8">
        <v>2</v>
      </c>
      <c r="G1988" s="8" t="b">
        <f>IF(FACT_REVIEWS[[#This Row],[ProductRate]] &gt;= 4, TRUE, FALSE)</f>
        <v>0</v>
      </c>
    </row>
    <row r="1989" spans="1:7" x14ac:dyDescent="0.3">
      <c r="A1989" s="8">
        <v>4987</v>
      </c>
      <c r="B1989" s="8">
        <v>10871</v>
      </c>
      <c r="C1989" s="8">
        <v>224</v>
      </c>
      <c r="D1989" s="10">
        <v>45491</v>
      </c>
      <c r="E1989" s="8" t="s">
        <v>22252</v>
      </c>
      <c r="F1989" s="8">
        <v>2</v>
      </c>
      <c r="G1989" s="8" t="b">
        <f>IF(FACT_REVIEWS[[#This Row],[ProductRate]] &gt;= 4, TRUE, FALSE)</f>
        <v>0</v>
      </c>
    </row>
    <row r="1990" spans="1:7" x14ac:dyDescent="0.3">
      <c r="A1990" s="8">
        <v>4988</v>
      </c>
      <c r="B1990" s="8">
        <v>10871</v>
      </c>
      <c r="C1990" s="8">
        <v>224</v>
      </c>
      <c r="D1990" s="10">
        <v>44664</v>
      </c>
      <c r="E1990" s="8" t="s">
        <v>22253</v>
      </c>
      <c r="F1990" s="8">
        <v>5</v>
      </c>
      <c r="G1990" s="8" t="b">
        <f>IF(FACT_REVIEWS[[#This Row],[ProductRate]] &gt;= 4, TRUE, FALSE)</f>
        <v>1</v>
      </c>
    </row>
    <row r="1991" spans="1:7" x14ac:dyDescent="0.3">
      <c r="A1991" s="8">
        <v>4989</v>
      </c>
      <c r="B1991" s="8">
        <v>10871</v>
      </c>
      <c r="C1991" s="8">
        <v>224</v>
      </c>
      <c r="D1991" s="10">
        <v>44250</v>
      </c>
      <c r="E1991" s="8" t="s">
        <v>22254</v>
      </c>
      <c r="F1991" s="8">
        <v>2</v>
      </c>
      <c r="G1991" s="8" t="b">
        <f>IF(FACT_REVIEWS[[#This Row],[ProductRate]] &gt;= 4, TRUE, FALSE)</f>
        <v>0</v>
      </c>
    </row>
    <row r="1992" spans="1:7" x14ac:dyDescent="0.3">
      <c r="A1992" s="8">
        <v>4990</v>
      </c>
      <c r="B1992" s="8">
        <v>10525</v>
      </c>
      <c r="C1992" s="8">
        <v>253</v>
      </c>
      <c r="D1992" s="10">
        <v>45556</v>
      </c>
      <c r="E1992" s="8" t="s">
        <v>22255</v>
      </c>
      <c r="F1992" s="8">
        <v>2</v>
      </c>
      <c r="G1992" s="8" t="b">
        <f>IF(FACT_REVIEWS[[#This Row],[ProductRate]] &gt;= 4, TRUE, FALSE)</f>
        <v>0</v>
      </c>
    </row>
    <row r="1993" spans="1:7" x14ac:dyDescent="0.3">
      <c r="A1993" s="8">
        <v>4991</v>
      </c>
      <c r="B1993" s="8">
        <v>10525</v>
      </c>
      <c r="C1993" s="8">
        <v>274</v>
      </c>
      <c r="D1993" s="10">
        <v>45540</v>
      </c>
      <c r="E1993" s="8" t="s">
        <v>4530</v>
      </c>
      <c r="F1993" s="8">
        <v>1</v>
      </c>
      <c r="G1993" s="8" t="b">
        <f>IF(FACT_REVIEWS[[#This Row],[ProductRate]] &gt;= 4, TRUE, FALSE)</f>
        <v>0</v>
      </c>
    </row>
    <row r="1994" spans="1:7" x14ac:dyDescent="0.3">
      <c r="A1994" s="8">
        <v>4992</v>
      </c>
      <c r="B1994" s="8">
        <v>10796</v>
      </c>
      <c r="C1994" s="8">
        <v>245</v>
      </c>
      <c r="D1994" s="10">
        <v>45556</v>
      </c>
      <c r="E1994" s="8" t="s">
        <v>22256</v>
      </c>
      <c r="F1994" s="8">
        <v>4</v>
      </c>
      <c r="G1994" s="8" t="b">
        <f>IF(FACT_REVIEWS[[#This Row],[ProductRate]] &gt;= 4, TRUE, FALSE)</f>
        <v>1</v>
      </c>
    </row>
    <row r="1995" spans="1:7" x14ac:dyDescent="0.3">
      <c r="A1995" s="8">
        <v>4993</v>
      </c>
      <c r="B1995" s="8">
        <v>10386</v>
      </c>
      <c r="C1995" s="8">
        <v>260</v>
      </c>
      <c r="D1995" s="10">
        <v>45537</v>
      </c>
      <c r="E1995" s="8" t="s">
        <v>19309</v>
      </c>
      <c r="F1995" s="8">
        <v>3</v>
      </c>
      <c r="G1995" s="8" t="b">
        <f>IF(FACT_REVIEWS[[#This Row],[ProductRate]] &gt;= 4, TRUE, FALSE)</f>
        <v>0</v>
      </c>
    </row>
    <row r="1996" spans="1:7" x14ac:dyDescent="0.3">
      <c r="A1996" s="8">
        <v>4994</v>
      </c>
      <c r="B1996" s="8">
        <v>10386</v>
      </c>
      <c r="C1996" s="8">
        <v>260</v>
      </c>
      <c r="D1996" s="10">
        <v>45504</v>
      </c>
      <c r="E1996" s="8" t="s">
        <v>22257</v>
      </c>
      <c r="F1996" s="8">
        <v>1</v>
      </c>
      <c r="G1996" s="8" t="b">
        <f>IF(FACT_REVIEWS[[#This Row],[ProductRate]] &gt;= 4, TRUE, FALSE)</f>
        <v>0</v>
      </c>
    </row>
    <row r="1997" spans="1:7" x14ac:dyDescent="0.3">
      <c r="A1997" s="8">
        <v>4995</v>
      </c>
      <c r="B1997" s="8">
        <v>10759</v>
      </c>
      <c r="C1997" s="8">
        <v>252</v>
      </c>
      <c r="D1997" s="10">
        <v>45545</v>
      </c>
      <c r="E1997" s="8" t="s">
        <v>21469</v>
      </c>
      <c r="F1997" s="8">
        <v>4</v>
      </c>
      <c r="G1997" s="8" t="b">
        <f>IF(FACT_REVIEWS[[#This Row],[ProductRate]] &gt;= 4, TRUE, FALSE)</f>
        <v>1</v>
      </c>
    </row>
    <row r="1998" spans="1:7" x14ac:dyDescent="0.3">
      <c r="A1998" s="8">
        <v>4996</v>
      </c>
      <c r="B1998" s="8">
        <v>10759</v>
      </c>
      <c r="C1998" s="8">
        <v>252</v>
      </c>
      <c r="D1998" s="10">
        <v>45492</v>
      </c>
      <c r="E1998" s="8" t="s">
        <v>22258</v>
      </c>
      <c r="F1998" s="8">
        <v>1</v>
      </c>
      <c r="G1998" s="8" t="b">
        <f>IF(FACT_REVIEWS[[#This Row],[ProductRate]] &gt;= 4, TRUE, FALSE)</f>
        <v>0</v>
      </c>
    </row>
    <row r="1999" spans="1:7" x14ac:dyDescent="0.3">
      <c r="A1999" s="8">
        <v>4997</v>
      </c>
      <c r="B1999" s="8">
        <v>10759</v>
      </c>
      <c r="C1999" s="8">
        <v>252</v>
      </c>
      <c r="D1999" s="10">
        <v>45531</v>
      </c>
      <c r="E1999" s="8" t="s">
        <v>22259</v>
      </c>
      <c r="F1999" s="8">
        <v>3</v>
      </c>
      <c r="G1999" s="8" t="b">
        <f>IF(FACT_REVIEWS[[#This Row],[ProductRate]] &gt;= 4, TRUE, FALSE)</f>
        <v>0</v>
      </c>
    </row>
    <row r="2000" spans="1:7" x14ac:dyDescent="0.3">
      <c r="A2000" s="8">
        <v>4998</v>
      </c>
      <c r="B2000" s="8">
        <v>10759</v>
      </c>
      <c r="C2000" s="8">
        <v>253</v>
      </c>
      <c r="D2000" s="10">
        <v>45409</v>
      </c>
      <c r="E2000" s="8" t="s">
        <v>14566</v>
      </c>
      <c r="F2000" s="8">
        <v>3</v>
      </c>
      <c r="G2000" s="8" t="b">
        <f>IF(FACT_REVIEWS[[#This Row],[ProductRate]] &gt;= 4, TRUE, FALSE)</f>
        <v>0</v>
      </c>
    </row>
    <row r="2001" spans="1:7" x14ac:dyDescent="0.3">
      <c r="A2001" s="8">
        <v>4999</v>
      </c>
      <c r="B2001" s="8">
        <v>10979</v>
      </c>
      <c r="C2001" s="8">
        <v>299</v>
      </c>
      <c r="D2001" s="10">
        <v>45514</v>
      </c>
      <c r="E2001" s="8" t="s">
        <v>22260</v>
      </c>
      <c r="F2001" s="8">
        <v>3</v>
      </c>
      <c r="G2001" s="8" t="b">
        <f>IF(FACT_REVIEWS[[#This Row],[ProductRate]] &gt;= 4, TRUE, FALSE)</f>
        <v>0</v>
      </c>
    </row>
    <row r="2002" spans="1:7" x14ac:dyDescent="0.3">
      <c r="A2002" s="8">
        <v>5000</v>
      </c>
      <c r="B2002" s="8">
        <v>10116</v>
      </c>
      <c r="C2002" s="8">
        <v>232</v>
      </c>
      <c r="D2002" s="10">
        <v>45532</v>
      </c>
      <c r="E2002" s="8" t="s">
        <v>22261</v>
      </c>
      <c r="F2002" s="8">
        <v>5</v>
      </c>
      <c r="G2002" s="8" t="b">
        <f>IF(FACT_REVIEWS[[#This Row],[ProductRate]] &gt;= 4, TRUE, FALSE)</f>
        <v>1</v>
      </c>
    </row>
    <row r="2003" spans="1:7" x14ac:dyDescent="0.3">
      <c r="A2003" s="8">
        <v>5001</v>
      </c>
      <c r="B2003" s="8">
        <v>10116</v>
      </c>
      <c r="C2003" s="8">
        <v>232</v>
      </c>
      <c r="D2003" s="10">
        <v>45520</v>
      </c>
      <c r="E2003" s="8" t="s">
        <v>22262</v>
      </c>
      <c r="F2003" s="8">
        <v>5</v>
      </c>
      <c r="G2003" s="8" t="b">
        <f>IF(FACT_REVIEWS[[#This Row],[ProductRate]] &gt;= 4, TRUE, FALSE)</f>
        <v>1</v>
      </c>
    </row>
    <row r="2004" spans="1:7" x14ac:dyDescent="0.3">
      <c r="A2004" s="8">
        <v>5002</v>
      </c>
      <c r="B2004" s="8">
        <v>10736</v>
      </c>
      <c r="C2004" s="8">
        <v>255</v>
      </c>
      <c r="D2004" s="10">
        <v>45548</v>
      </c>
      <c r="E2004" s="8" t="s">
        <v>22263</v>
      </c>
      <c r="F2004" s="8">
        <v>3</v>
      </c>
      <c r="G2004" s="8" t="b">
        <f>IF(FACT_REVIEWS[[#This Row],[ProductRate]] &gt;= 4, TRUE, FALSE)</f>
        <v>0</v>
      </c>
    </row>
    <row r="2005" spans="1:7" x14ac:dyDescent="0.3">
      <c r="A2005" s="8">
        <v>5003</v>
      </c>
      <c r="B2005" s="8">
        <v>10390</v>
      </c>
      <c r="C2005" s="8">
        <v>288</v>
      </c>
      <c r="D2005" s="10">
        <v>45376</v>
      </c>
      <c r="E2005" s="8" t="s">
        <v>22264</v>
      </c>
      <c r="F2005" s="8">
        <v>1</v>
      </c>
      <c r="G2005" s="8" t="b">
        <f>IF(FACT_REVIEWS[[#This Row],[ProductRate]] &gt;= 4, TRUE, FALSE)</f>
        <v>0</v>
      </c>
    </row>
    <row r="2006" spans="1:7" x14ac:dyDescent="0.3">
      <c r="A2006" s="8">
        <v>5004</v>
      </c>
      <c r="B2006" s="8">
        <v>10820</v>
      </c>
      <c r="C2006" s="8">
        <v>284</v>
      </c>
      <c r="D2006" s="10">
        <v>45556</v>
      </c>
      <c r="E2006" s="8" t="s">
        <v>22265</v>
      </c>
      <c r="F2006" s="8">
        <v>2</v>
      </c>
      <c r="G2006" s="8" t="b">
        <f>IF(FACT_REVIEWS[[#This Row],[ProductRate]] &gt;= 4, TRUE, FALSE)</f>
        <v>0</v>
      </c>
    </row>
    <row r="2007" spans="1:7" x14ac:dyDescent="0.3">
      <c r="A2007" s="8">
        <v>5005</v>
      </c>
      <c r="B2007" s="8">
        <v>10246</v>
      </c>
      <c r="C2007" s="8">
        <v>267</v>
      </c>
      <c r="D2007" s="10">
        <v>45298</v>
      </c>
      <c r="E2007" s="8" t="s">
        <v>22266</v>
      </c>
      <c r="F2007" s="8">
        <v>3</v>
      </c>
      <c r="G2007" s="8" t="b">
        <f>IF(FACT_REVIEWS[[#This Row],[ProductRate]] &gt;= 4, TRUE, FALSE)</f>
        <v>0</v>
      </c>
    </row>
    <row r="2008" spans="1:7" x14ac:dyDescent="0.3">
      <c r="A2008" s="8">
        <v>5006</v>
      </c>
      <c r="B2008" s="8">
        <v>10841</v>
      </c>
      <c r="C2008" s="8">
        <v>249</v>
      </c>
      <c r="D2008" s="10">
        <v>45545</v>
      </c>
      <c r="E2008" s="8" t="s">
        <v>22267</v>
      </c>
      <c r="F2008" s="8">
        <v>2</v>
      </c>
      <c r="G2008" s="8" t="b">
        <f>IF(FACT_REVIEWS[[#This Row],[ProductRate]] &gt;= 4, TRUE, FALSE)</f>
        <v>0</v>
      </c>
    </row>
    <row r="2009" spans="1:7" x14ac:dyDescent="0.3">
      <c r="A2009" s="8">
        <v>5007</v>
      </c>
      <c r="B2009" s="8">
        <v>10185</v>
      </c>
      <c r="C2009" s="8">
        <v>261</v>
      </c>
      <c r="D2009" s="10">
        <v>45471</v>
      </c>
      <c r="E2009" s="8" t="s">
        <v>22268</v>
      </c>
      <c r="F2009" s="8">
        <v>4</v>
      </c>
      <c r="G2009" s="8" t="b">
        <f>IF(FACT_REVIEWS[[#This Row],[ProductRate]] &gt;= 4, TRUE, FALSE)</f>
        <v>1</v>
      </c>
    </row>
    <row r="2010" spans="1:7" x14ac:dyDescent="0.3">
      <c r="A2010" s="8">
        <v>5008</v>
      </c>
      <c r="B2010" s="8">
        <v>10185</v>
      </c>
      <c r="C2010" s="8">
        <v>261</v>
      </c>
      <c r="D2010" s="10">
        <v>45546</v>
      </c>
      <c r="E2010" s="8" t="s">
        <v>22269</v>
      </c>
      <c r="F2010" s="8">
        <v>4</v>
      </c>
      <c r="G2010" s="8" t="b">
        <f>IF(FACT_REVIEWS[[#This Row],[ProductRate]] &gt;= 4, TRUE, FALSE)</f>
        <v>1</v>
      </c>
    </row>
    <row r="2011" spans="1:7" x14ac:dyDescent="0.3">
      <c r="A2011" s="8">
        <v>5009</v>
      </c>
      <c r="B2011" s="8">
        <v>10185</v>
      </c>
      <c r="C2011" s="8">
        <v>261</v>
      </c>
      <c r="D2011" s="10">
        <v>45531</v>
      </c>
      <c r="E2011" s="8" t="s">
        <v>22270</v>
      </c>
      <c r="F2011" s="8">
        <v>2</v>
      </c>
      <c r="G2011" s="8" t="b">
        <f>IF(FACT_REVIEWS[[#This Row],[ProductRate]] &gt;= 4, TRUE, FALSE)</f>
        <v>0</v>
      </c>
    </row>
    <row r="2012" spans="1:7" x14ac:dyDescent="0.3">
      <c r="A2012" s="8">
        <v>5010</v>
      </c>
      <c r="B2012" s="8">
        <v>10292</v>
      </c>
      <c r="C2012" s="8">
        <v>283</v>
      </c>
      <c r="D2012" s="10">
        <v>45528</v>
      </c>
      <c r="E2012" s="8" t="s">
        <v>22271</v>
      </c>
      <c r="F2012" s="8">
        <v>5</v>
      </c>
      <c r="G2012" s="8" t="b">
        <f>IF(FACT_REVIEWS[[#This Row],[ProductRate]] &gt;= 4, TRUE, FALSE)</f>
        <v>1</v>
      </c>
    </row>
    <row r="2013" spans="1:7" x14ac:dyDescent="0.3">
      <c r="A2013" s="8">
        <v>5011</v>
      </c>
      <c r="B2013" s="8">
        <v>10517</v>
      </c>
      <c r="C2013" s="8">
        <v>248</v>
      </c>
      <c r="D2013" s="10">
        <v>45530</v>
      </c>
      <c r="E2013" s="8" t="s">
        <v>22272</v>
      </c>
      <c r="F2013" s="8">
        <v>4</v>
      </c>
      <c r="G2013" s="8" t="b">
        <f>IF(FACT_REVIEWS[[#This Row],[ProductRate]] &gt;= 4, TRUE, FALSE)</f>
        <v>1</v>
      </c>
    </row>
    <row r="2014" spans="1:7" x14ac:dyDescent="0.3">
      <c r="A2014" s="8">
        <v>5012</v>
      </c>
      <c r="B2014" s="8">
        <v>10517</v>
      </c>
      <c r="C2014" s="8">
        <v>248</v>
      </c>
      <c r="D2014" s="10">
        <v>45388</v>
      </c>
      <c r="E2014" s="8" t="s">
        <v>22273</v>
      </c>
      <c r="F2014" s="8">
        <v>5</v>
      </c>
      <c r="G2014" s="8" t="b">
        <f>IF(FACT_REVIEWS[[#This Row],[ProductRate]] &gt;= 4, TRUE, FALSE)</f>
        <v>1</v>
      </c>
    </row>
    <row r="2015" spans="1:7" x14ac:dyDescent="0.3">
      <c r="A2015" s="8">
        <v>5013</v>
      </c>
      <c r="B2015" s="8">
        <v>10517</v>
      </c>
      <c r="C2015" s="8">
        <v>248</v>
      </c>
      <c r="D2015" s="10">
        <v>45239</v>
      </c>
      <c r="E2015" s="8" t="s">
        <v>16560</v>
      </c>
      <c r="F2015" s="8">
        <v>3</v>
      </c>
      <c r="G2015" s="8" t="b">
        <f>IF(FACT_REVIEWS[[#This Row],[ProductRate]] &gt;= 4, TRUE, FALSE)</f>
        <v>0</v>
      </c>
    </row>
    <row r="2016" spans="1:7" x14ac:dyDescent="0.3">
      <c r="A2016" s="8">
        <v>5014</v>
      </c>
      <c r="B2016" s="8">
        <v>10517</v>
      </c>
      <c r="C2016" s="8">
        <v>248</v>
      </c>
      <c r="D2016" s="10">
        <v>45534</v>
      </c>
      <c r="E2016" s="8" t="s">
        <v>22274</v>
      </c>
      <c r="F2016" s="8">
        <v>5</v>
      </c>
      <c r="G2016" s="8" t="b">
        <f>IF(FACT_REVIEWS[[#This Row],[ProductRate]] &gt;= 4, TRUE, FALSE)</f>
        <v>1</v>
      </c>
    </row>
    <row r="2017" spans="1:7" x14ac:dyDescent="0.3">
      <c r="A2017" s="8">
        <v>5015</v>
      </c>
      <c r="B2017" s="8">
        <v>10580</v>
      </c>
      <c r="C2017" s="8">
        <v>202</v>
      </c>
      <c r="D2017" s="10">
        <v>45516</v>
      </c>
      <c r="E2017" s="8" t="s">
        <v>22275</v>
      </c>
      <c r="F2017" s="8">
        <v>3</v>
      </c>
      <c r="G2017" s="8" t="b">
        <f>IF(FACT_REVIEWS[[#This Row],[ProductRate]] &gt;= 4, TRUE, FALSE)</f>
        <v>0</v>
      </c>
    </row>
    <row r="2018" spans="1:7" x14ac:dyDescent="0.3">
      <c r="A2018" s="8">
        <v>5016</v>
      </c>
      <c r="B2018" s="8">
        <v>10742</v>
      </c>
      <c r="C2018" s="8">
        <v>260</v>
      </c>
      <c r="D2018" s="10">
        <v>45503</v>
      </c>
      <c r="E2018" s="8" t="s">
        <v>4268</v>
      </c>
      <c r="F2018" s="8">
        <v>1</v>
      </c>
      <c r="G2018" s="8" t="b">
        <f>IF(FACT_REVIEWS[[#This Row],[ProductRate]] &gt;= 4, TRUE, FALSE)</f>
        <v>0</v>
      </c>
    </row>
    <row r="2019" spans="1:7" x14ac:dyDescent="0.3">
      <c r="A2019" s="8">
        <v>5017</v>
      </c>
      <c r="B2019" s="8">
        <v>10262</v>
      </c>
      <c r="C2019" s="8">
        <v>211</v>
      </c>
      <c r="D2019" s="10">
        <v>45545</v>
      </c>
      <c r="E2019" s="8" t="s">
        <v>22276</v>
      </c>
      <c r="F2019" s="8">
        <v>2</v>
      </c>
      <c r="G2019" s="8" t="b">
        <f>IF(FACT_REVIEWS[[#This Row],[ProductRate]] &gt;= 4, TRUE, FALSE)</f>
        <v>0</v>
      </c>
    </row>
    <row r="2020" spans="1:7" x14ac:dyDescent="0.3">
      <c r="A2020" s="8">
        <v>5018</v>
      </c>
      <c r="B2020" s="8">
        <v>10615</v>
      </c>
      <c r="C2020" s="8">
        <v>263</v>
      </c>
      <c r="D2020" s="10">
        <v>45534</v>
      </c>
      <c r="E2020" s="8" t="s">
        <v>22277</v>
      </c>
      <c r="F2020" s="8">
        <v>3</v>
      </c>
      <c r="G2020" s="8" t="b">
        <f>IF(FACT_REVIEWS[[#This Row],[ProductRate]] &gt;= 4, TRUE, FALSE)</f>
        <v>0</v>
      </c>
    </row>
    <row r="2021" spans="1:7" x14ac:dyDescent="0.3">
      <c r="A2021" s="8">
        <v>5019</v>
      </c>
      <c r="B2021" s="8">
        <v>10615</v>
      </c>
      <c r="C2021" s="8">
        <v>263</v>
      </c>
      <c r="D2021" s="10">
        <v>45546</v>
      </c>
      <c r="E2021" s="8" t="s">
        <v>22278</v>
      </c>
      <c r="F2021" s="8">
        <v>4</v>
      </c>
      <c r="G2021" s="8" t="b">
        <f>IF(FACT_REVIEWS[[#This Row],[ProductRate]] &gt;= 4, TRUE, FALSE)</f>
        <v>1</v>
      </c>
    </row>
    <row r="2022" spans="1:7" x14ac:dyDescent="0.3">
      <c r="A2022" s="8">
        <v>5020</v>
      </c>
      <c r="B2022" s="8">
        <v>10615</v>
      </c>
      <c r="C2022" s="8">
        <v>208</v>
      </c>
      <c r="D2022" s="10">
        <v>45543</v>
      </c>
      <c r="E2022" s="8" t="s">
        <v>22279</v>
      </c>
      <c r="F2022" s="8">
        <v>5</v>
      </c>
      <c r="G2022" s="8" t="b">
        <f>IF(FACT_REVIEWS[[#This Row],[ProductRate]] &gt;= 4, TRUE, FALSE)</f>
        <v>1</v>
      </c>
    </row>
    <row r="2023" spans="1:7" x14ac:dyDescent="0.3">
      <c r="A2023" s="8">
        <v>5021</v>
      </c>
      <c r="B2023" s="8">
        <v>10615</v>
      </c>
      <c r="C2023" s="8">
        <v>255</v>
      </c>
      <c r="D2023" s="10">
        <v>45555</v>
      </c>
      <c r="E2023" s="8" t="s">
        <v>22280</v>
      </c>
      <c r="F2023" s="8">
        <v>1</v>
      </c>
      <c r="G2023" s="8" t="b">
        <f>IF(FACT_REVIEWS[[#This Row],[ProductRate]] &gt;= 4, TRUE, FALSE)</f>
        <v>0</v>
      </c>
    </row>
    <row r="2024" spans="1:7" x14ac:dyDescent="0.3">
      <c r="A2024" s="8">
        <v>5022</v>
      </c>
      <c r="B2024" s="8">
        <v>10346</v>
      </c>
      <c r="C2024" s="8">
        <v>226</v>
      </c>
      <c r="D2024" s="10">
        <v>45544</v>
      </c>
      <c r="E2024" s="8" t="s">
        <v>22281</v>
      </c>
      <c r="F2024" s="8">
        <v>1</v>
      </c>
      <c r="G2024" s="8" t="b">
        <f>IF(FACT_REVIEWS[[#This Row],[ProductRate]] &gt;= 4, TRUE, FALSE)</f>
        <v>0</v>
      </c>
    </row>
    <row r="2025" spans="1:7" x14ac:dyDescent="0.3">
      <c r="A2025" s="8">
        <v>5023</v>
      </c>
      <c r="B2025" s="8">
        <v>10346</v>
      </c>
      <c r="C2025" s="8">
        <v>226</v>
      </c>
      <c r="D2025" s="10">
        <v>45545</v>
      </c>
      <c r="E2025" s="8" t="s">
        <v>17484</v>
      </c>
      <c r="F2025" s="8">
        <v>1</v>
      </c>
      <c r="G2025" s="8" t="b">
        <f>IF(FACT_REVIEWS[[#This Row],[ProductRate]] &gt;= 4, TRUE, FALSE)</f>
        <v>0</v>
      </c>
    </row>
    <row r="2026" spans="1:7" x14ac:dyDescent="0.3">
      <c r="A2026" s="8">
        <v>5024</v>
      </c>
      <c r="B2026" s="8">
        <v>10346</v>
      </c>
      <c r="C2026" s="8">
        <v>258</v>
      </c>
      <c r="D2026" s="10">
        <v>45547</v>
      </c>
      <c r="E2026" s="8" t="s">
        <v>22282</v>
      </c>
      <c r="F2026" s="8">
        <v>2</v>
      </c>
      <c r="G2026" s="8" t="b">
        <f>IF(FACT_REVIEWS[[#This Row],[ProductRate]] &gt;= 4, TRUE, FALSE)</f>
        <v>0</v>
      </c>
    </row>
    <row r="2027" spans="1:7" x14ac:dyDescent="0.3">
      <c r="A2027" s="8">
        <v>5025</v>
      </c>
      <c r="B2027" s="8">
        <v>10985</v>
      </c>
      <c r="C2027" s="8">
        <v>224</v>
      </c>
      <c r="D2027" s="10">
        <v>45532</v>
      </c>
      <c r="E2027" s="8" t="s">
        <v>22283</v>
      </c>
      <c r="F2027" s="8">
        <v>1</v>
      </c>
      <c r="G2027" s="8" t="b">
        <f>IF(FACT_REVIEWS[[#This Row],[ProductRate]] &gt;= 4, TRUE, FALSE)</f>
        <v>0</v>
      </c>
    </row>
    <row r="2028" spans="1:7" x14ac:dyDescent="0.3">
      <c r="A2028" s="8">
        <v>5026</v>
      </c>
      <c r="B2028" s="8">
        <v>10184</v>
      </c>
      <c r="C2028" s="8">
        <v>223</v>
      </c>
      <c r="D2028" s="10">
        <v>45551</v>
      </c>
      <c r="E2028" s="8" t="s">
        <v>21265</v>
      </c>
      <c r="F2028" s="8">
        <v>3</v>
      </c>
      <c r="G2028" s="8" t="b">
        <f>IF(FACT_REVIEWS[[#This Row],[ProductRate]] &gt;= 4, TRUE, FALSE)</f>
        <v>0</v>
      </c>
    </row>
    <row r="2029" spans="1:7" x14ac:dyDescent="0.3">
      <c r="A2029" s="8">
        <v>5027</v>
      </c>
      <c r="B2029" s="8">
        <v>10184</v>
      </c>
      <c r="C2029" s="8">
        <v>223</v>
      </c>
      <c r="D2029" s="10">
        <v>45546</v>
      </c>
      <c r="E2029" s="8" t="s">
        <v>22284</v>
      </c>
      <c r="F2029" s="8">
        <v>4</v>
      </c>
      <c r="G2029" s="8" t="b">
        <f>IF(FACT_REVIEWS[[#This Row],[ProductRate]] &gt;= 4, TRUE, FALSE)</f>
        <v>1</v>
      </c>
    </row>
    <row r="2030" spans="1:7" x14ac:dyDescent="0.3">
      <c r="A2030" s="8">
        <v>5028</v>
      </c>
      <c r="B2030" s="8">
        <v>10184</v>
      </c>
      <c r="C2030" s="8">
        <v>223</v>
      </c>
      <c r="D2030" s="10">
        <v>45501</v>
      </c>
      <c r="E2030" s="8" t="s">
        <v>22285</v>
      </c>
      <c r="F2030" s="8">
        <v>3</v>
      </c>
      <c r="G2030" s="8" t="b">
        <f>IF(FACT_REVIEWS[[#This Row],[ProductRate]] &gt;= 4, TRUE, FALSE)</f>
        <v>0</v>
      </c>
    </row>
    <row r="2031" spans="1:7" x14ac:dyDescent="0.3">
      <c r="A2031" s="8">
        <v>5029</v>
      </c>
      <c r="B2031" s="8">
        <v>10184</v>
      </c>
      <c r="C2031" s="8">
        <v>223</v>
      </c>
      <c r="D2031" s="10">
        <v>45537</v>
      </c>
      <c r="E2031" s="8" t="s">
        <v>22286</v>
      </c>
      <c r="F2031" s="8">
        <v>3</v>
      </c>
      <c r="G2031" s="8" t="b">
        <f>IF(FACT_REVIEWS[[#This Row],[ProductRate]] &gt;= 4, TRUE, FALSE)</f>
        <v>0</v>
      </c>
    </row>
    <row r="2032" spans="1:7" x14ac:dyDescent="0.3">
      <c r="A2032" s="8">
        <v>5030</v>
      </c>
      <c r="B2032" s="8">
        <v>10510</v>
      </c>
      <c r="C2032" s="8">
        <v>259</v>
      </c>
      <c r="D2032" s="10">
        <v>45546</v>
      </c>
      <c r="E2032" s="8" t="s">
        <v>18273</v>
      </c>
      <c r="F2032" s="8">
        <v>2</v>
      </c>
      <c r="G2032" s="8" t="b">
        <f>IF(FACT_REVIEWS[[#This Row],[ProductRate]] &gt;= 4, TRUE, FALSE)</f>
        <v>0</v>
      </c>
    </row>
    <row r="2033" spans="1:7" x14ac:dyDescent="0.3">
      <c r="A2033" s="8">
        <v>5031</v>
      </c>
      <c r="B2033" s="8">
        <v>10510</v>
      </c>
      <c r="C2033" s="8">
        <v>247</v>
      </c>
      <c r="D2033" s="10">
        <v>45548</v>
      </c>
      <c r="E2033" s="8" t="s">
        <v>13432</v>
      </c>
      <c r="F2033" s="8">
        <v>5</v>
      </c>
      <c r="G2033" s="8" t="b">
        <f>IF(FACT_REVIEWS[[#This Row],[ProductRate]] &gt;= 4, TRUE, FALSE)</f>
        <v>1</v>
      </c>
    </row>
    <row r="2034" spans="1:7" x14ac:dyDescent="0.3">
      <c r="A2034" s="8">
        <v>5032</v>
      </c>
      <c r="B2034" s="8">
        <v>10546</v>
      </c>
      <c r="C2034" s="8">
        <v>275</v>
      </c>
      <c r="D2034" s="10">
        <v>45551</v>
      </c>
      <c r="E2034" s="8" t="s">
        <v>21143</v>
      </c>
      <c r="F2034" s="8">
        <v>5</v>
      </c>
      <c r="G2034" s="8" t="b">
        <f>IF(FACT_REVIEWS[[#This Row],[ProductRate]] &gt;= 4, TRUE, FALSE)</f>
        <v>1</v>
      </c>
    </row>
    <row r="2035" spans="1:7" x14ac:dyDescent="0.3">
      <c r="A2035" s="8">
        <v>5033</v>
      </c>
      <c r="B2035" s="8">
        <v>10546</v>
      </c>
      <c r="C2035" s="8">
        <v>275</v>
      </c>
      <c r="D2035" s="10">
        <v>45527</v>
      </c>
      <c r="E2035" s="8" t="s">
        <v>22287</v>
      </c>
      <c r="F2035" s="8">
        <v>5</v>
      </c>
      <c r="G2035" s="8" t="b">
        <f>IF(FACT_REVIEWS[[#This Row],[ProductRate]] &gt;= 4, TRUE, FALSE)</f>
        <v>1</v>
      </c>
    </row>
    <row r="2036" spans="1:7" x14ac:dyDescent="0.3">
      <c r="A2036" s="8">
        <v>5034</v>
      </c>
      <c r="B2036" s="8">
        <v>10546</v>
      </c>
      <c r="C2036" s="8">
        <v>275</v>
      </c>
      <c r="D2036" s="10">
        <v>45524</v>
      </c>
      <c r="E2036" s="8" t="s">
        <v>22288</v>
      </c>
      <c r="F2036" s="8">
        <v>5</v>
      </c>
      <c r="G2036" s="8" t="b">
        <f>IF(FACT_REVIEWS[[#This Row],[ProductRate]] &gt;= 4, TRUE, FALSE)</f>
        <v>1</v>
      </c>
    </row>
    <row r="2037" spans="1:7" x14ac:dyDescent="0.3">
      <c r="A2037" s="8">
        <v>5035</v>
      </c>
      <c r="B2037" s="8">
        <v>10546</v>
      </c>
      <c r="C2037" s="8">
        <v>275</v>
      </c>
      <c r="D2037" s="10">
        <v>45546</v>
      </c>
      <c r="E2037" s="8" t="s">
        <v>22289</v>
      </c>
      <c r="F2037" s="8">
        <v>3</v>
      </c>
      <c r="G2037" s="8" t="b">
        <f>IF(FACT_REVIEWS[[#This Row],[ProductRate]] &gt;= 4, TRUE, FALSE)</f>
        <v>0</v>
      </c>
    </row>
    <row r="2038" spans="1:7" x14ac:dyDescent="0.3">
      <c r="A2038" s="8">
        <v>5036</v>
      </c>
      <c r="B2038" s="8">
        <v>10546</v>
      </c>
      <c r="C2038" s="8">
        <v>275</v>
      </c>
      <c r="D2038" s="10">
        <v>45552</v>
      </c>
      <c r="E2038" s="8" t="s">
        <v>22290</v>
      </c>
      <c r="F2038" s="8">
        <v>1</v>
      </c>
      <c r="G2038" s="8" t="b">
        <f>IF(FACT_REVIEWS[[#This Row],[ProductRate]] &gt;= 4, TRUE, FALSE)</f>
        <v>0</v>
      </c>
    </row>
    <row r="2039" spans="1:7" x14ac:dyDescent="0.3">
      <c r="A2039" s="8">
        <v>5037</v>
      </c>
      <c r="B2039" s="8">
        <v>10703</v>
      </c>
      <c r="C2039" s="8">
        <v>203</v>
      </c>
      <c r="D2039" s="10">
        <v>45504</v>
      </c>
      <c r="E2039" s="8" t="s">
        <v>22291</v>
      </c>
      <c r="F2039" s="8">
        <v>1</v>
      </c>
      <c r="G2039" s="8" t="b">
        <f>IF(FACT_REVIEWS[[#This Row],[ProductRate]] &gt;= 4, TRUE, FALSE)</f>
        <v>0</v>
      </c>
    </row>
    <row r="2040" spans="1:7" x14ac:dyDescent="0.3">
      <c r="A2040" s="8">
        <v>5038</v>
      </c>
      <c r="B2040" s="8">
        <v>10703</v>
      </c>
      <c r="C2040" s="8">
        <v>248</v>
      </c>
      <c r="D2040" s="10">
        <v>45547</v>
      </c>
      <c r="E2040" s="8" t="s">
        <v>22292</v>
      </c>
      <c r="F2040" s="8">
        <v>5</v>
      </c>
      <c r="G2040" s="8" t="b">
        <f>IF(FACT_REVIEWS[[#This Row],[ProductRate]] &gt;= 4, TRUE, FALSE)</f>
        <v>1</v>
      </c>
    </row>
    <row r="2041" spans="1:7" x14ac:dyDescent="0.3">
      <c r="A2041" s="8">
        <v>5039</v>
      </c>
      <c r="B2041" s="8">
        <v>10703</v>
      </c>
      <c r="C2041" s="8">
        <v>248</v>
      </c>
      <c r="D2041" s="10">
        <v>45560</v>
      </c>
      <c r="E2041" s="8" t="s">
        <v>22293</v>
      </c>
      <c r="F2041" s="8">
        <v>4</v>
      </c>
      <c r="G2041" s="8" t="b">
        <f>IF(FACT_REVIEWS[[#This Row],[ProductRate]] &gt;= 4, TRUE, FALSE)</f>
        <v>1</v>
      </c>
    </row>
    <row r="2042" spans="1:7" x14ac:dyDescent="0.3">
      <c r="A2042" s="8">
        <v>5040</v>
      </c>
      <c r="B2042" s="8">
        <v>10703</v>
      </c>
      <c r="C2042" s="8">
        <v>248</v>
      </c>
      <c r="D2042" s="10">
        <v>45555</v>
      </c>
      <c r="E2042" s="8" t="s">
        <v>22294</v>
      </c>
      <c r="F2042" s="8">
        <v>1</v>
      </c>
      <c r="G2042" s="8" t="b">
        <f>IF(FACT_REVIEWS[[#This Row],[ProductRate]] &gt;= 4, TRUE, FALSE)</f>
        <v>0</v>
      </c>
    </row>
    <row r="2043" spans="1:7" x14ac:dyDescent="0.3">
      <c r="A2043" s="8">
        <v>5041</v>
      </c>
      <c r="B2043" s="8">
        <v>10610</v>
      </c>
      <c r="C2043" s="8">
        <v>236</v>
      </c>
      <c r="D2043" s="10">
        <v>45539</v>
      </c>
      <c r="E2043" s="8" t="s">
        <v>22295</v>
      </c>
      <c r="F2043" s="8">
        <v>1</v>
      </c>
      <c r="G2043" s="8" t="b">
        <f>IF(FACT_REVIEWS[[#This Row],[ProductRate]] &gt;= 4, TRUE, FALSE)</f>
        <v>0</v>
      </c>
    </row>
    <row r="2044" spans="1:7" x14ac:dyDescent="0.3">
      <c r="A2044" s="8">
        <v>5042</v>
      </c>
      <c r="B2044" s="8">
        <v>10610</v>
      </c>
      <c r="C2044" s="8">
        <v>236</v>
      </c>
      <c r="D2044" s="10">
        <v>45509</v>
      </c>
      <c r="E2044" s="8" t="s">
        <v>22296</v>
      </c>
      <c r="F2044" s="8">
        <v>2</v>
      </c>
      <c r="G2044" s="8" t="b">
        <f>IF(FACT_REVIEWS[[#This Row],[ProductRate]] &gt;= 4, TRUE, FALSE)</f>
        <v>0</v>
      </c>
    </row>
    <row r="2045" spans="1:7" x14ac:dyDescent="0.3">
      <c r="A2045" s="8">
        <v>5043</v>
      </c>
      <c r="B2045" s="8">
        <v>10610</v>
      </c>
      <c r="C2045" s="8">
        <v>236</v>
      </c>
      <c r="D2045" s="10">
        <v>45496</v>
      </c>
      <c r="E2045" s="8" t="s">
        <v>22297</v>
      </c>
      <c r="F2045" s="8">
        <v>4</v>
      </c>
      <c r="G2045" s="8" t="b">
        <f>IF(FACT_REVIEWS[[#This Row],[ProductRate]] &gt;= 4, TRUE, FALSE)</f>
        <v>1</v>
      </c>
    </row>
    <row r="2046" spans="1:7" x14ac:dyDescent="0.3">
      <c r="A2046" s="8">
        <v>5044</v>
      </c>
      <c r="B2046" s="8">
        <v>10610</v>
      </c>
      <c r="C2046" s="8">
        <v>277</v>
      </c>
      <c r="D2046" s="10">
        <v>45328</v>
      </c>
      <c r="E2046" s="8" t="s">
        <v>4193</v>
      </c>
      <c r="F2046" s="8">
        <v>2</v>
      </c>
      <c r="G2046" s="8" t="b">
        <f>IF(FACT_REVIEWS[[#This Row],[ProductRate]] &gt;= 4, TRUE, FALSE)</f>
        <v>0</v>
      </c>
    </row>
    <row r="2047" spans="1:7" x14ac:dyDescent="0.3">
      <c r="A2047" s="8">
        <v>5045</v>
      </c>
      <c r="B2047" s="8">
        <v>10610</v>
      </c>
      <c r="C2047" s="8">
        <v>201</v>
      </c>
      <c r="D2047" s="10">
        <v>45183</v>
      </c>
      <c r="E2047" s="8" t="s">
        <v>3935</v>
      </c>
      <c r="F2047" s="8">
        <v>4</v>
      </c>
      <c r="G2047" s="8" t="b">
        <f>IF(FACT_REVIEWS[[#This Row],[ProductRate]] &gt;= 4, TRUE, FALSE)</f>
        <v>1</v>
      </c>
    </row>
    <row r="2048" spans="1:7" x14ac:dyDescent="0.3">
      <c r="A2048" s="8">
        <v>5046</v>
      </c>
      <c r="B2048" s="8">
        <v>10610</v>
      </c>
      <c r="C2048" s="8">
        <v>274</v>
      </c>
      <c r="D2048" s="10">
        <v>45054</v>
      </c>
      <c r="E2048" s="8" t="s">
        <v>16446</v>
      </c>
      <c r="F2048" s="8">
        <v>5</v>
      </c>
      <c r="G2048" s="8" t="b">
        <f>IF(FACT_REVIEWS[[#This Row],[ProductRate]] &gt;= 4, TRUE, FALSE)</f>
        <v>1</v>
      </c>
    </row>
    <row r="2049" spans="1:7" x14ac:dyDescent="0.3">
      <c r="A2049" s="8">
        <v>5047</v>
      </c>
      <c r="B2049" s="8">
        <v>10571</v>
      </c>
      <c r="C2049" s="8">
        <v>208</v>
      </c>
      <c r="D2049" s="10">
        <v>45552</v>
      </c>
      <c r="E2049" s="8" t="s">
        <v>22298</v>
      </c>
      <c r="F2049" s="8">
        <v>1</v>
      </c>
      <c r="G2049" s="8" t="b">
        <f>IF(FACT_REVIEWS[[#This Row],[ProductRate]] &gt;= 4, TRUE, FALSE)</f>
        <v>0</v>
      </c>
    </row>
    <row r="2050" spans="1:7" x14ac:dyDescent="0.3">
      <c r="A2050" s="8">
        <v>5048</v>
      </c>
      <c r="B2050" s="8">
        <v>10435</v>
      </c>
      <c r="C2050" s="8">
        <v>256</v>
      </c>
      <c r="D2050" s="10">
        <v>45542</v>
      </c>
      <c r="E2050" s="8" t="s">
        <v>22299</v>
      </c>
      <c r="F2050" s="8">
        <v>3</v>
      </c>
      <c r="G2050" s="8" t="b">
        <f>IF(FACT_REVIEWS[[#This Row],[ProductRate]] &gt;= 4, TRUE, FALSE)</f>
        <v>0</v>
      </c>
    </row>
    <row r="2051" spans="1:7" x14ac:dyDescent="0.3">
      <c r="A2051" s="8">
        <v>5049</v>
      </c>
      <c r="B2051" s="8">
        <v>10435</v>
      </c>
      <c r="C2051" s="8">
        <v>256</v>
      </c>
      <c r="D2051" s="10">
        <v>45553</v>
      </c>
      <c r="E2051" s="8" t="s">
        <v>22300</v>
      </c>
      <c r="F2051" s="8">
        <v>1</v>
      </c>
      <c r="G2051" s="8" t="b">
        <f>IF(FACT_REVIEWS[[#This Row],[ProductRate]] &gt;= 4, TRUE, FALSE)</f>
        <v>0</v>
      </c>
    </row>
    <row r="2052" spans="1:7" x14ac:dyDescent="0.3">
      <c r="A2052" s="8">
        <v>5050</v>
      </c>
      <c r="B2052" s="8">
        <v>10132</v>
      </c>
      <c r="C2052" s="8">
        <v>203</v>
      </c>
      <c r="D2052" s="10">
        <v>45497</v>
      </c>
      <c r="E2052" s="8" t="s">
        <v>18570</v>
      </c>
      <c r="F2052" s="8">
        <v>4</v>
      </c>
      <c r="G2052" s="8" t="b">
        <f>IF(FACT_REVIEWS[[#This Row],[ProductRate]] &gt;= 4, TRUE, FALSE)</f>
        <v>1</v>
      </c>
    </row>
    <row r="2053" spans="1:7" x14ac:dyDescent="0.3">
      <c r="A2053" s="8">
        <v>5051</v>
      </c>
      <c r="B2053" s="8">
        <v>10132</v>
      </c>
      <c r="C2053" s="8">
        <v>203</v>
      </c>
      <c r="D2053" s="10">
        <v>45330</v>
      </c>
      <c r="E2053" s="8" t="s">
        <v>4397</v>
      </c>
      <c r="F2053" s="8">
        <v>4</v>
      </c>
      <c r="G2053" s="8" t="b">
        <f>IF(FACT_REVIEWS[[#This Row],[ProductRate]] &gt;= 4, TRUE, FALSE)</f>
        <v>1</v>
      </c>
    </row>
    <row r="2054" spans="1:7" x14ac:dyDescent="0.3">
      <c r="A2054" s="8">
        <v>5052</v>
      </c>
      <c r="B2054" s="8">
        <v>10132</v>
      </c>
      <c r="C2054" s="8">
        <v>203</v>
      </c>
      <c r="D2054" s="10">
        <v>45372</v>
      </c>
      <c r="E2054" s="8" t="s">
        <v>22301</v>
      </c>
      <c r="F2054" s="8">
        <v>3</v>
      </c>
      <c r="G2054" s="8" t="b">
        <f>IF(FACT_REVIEWS[[#This Row],[ProductRate]] &gt;= 4, TRUE, FALSE)</f>
        <v>0</v>
      </c>
    </row>
    <row r="2055" spans="1:7" x14ac:dyDescent="0.3">
      <c r="A2055" s="8">
        <v>5053</v>
      </c>
      <c r="B2055" s="8">
        <v>10067</v>
      </c>
      <c r="C2055" s="8">
        <v>272</v>
      </c>
      <c r="D2055" s="10">
        <v>45365</v>
      </c>
      <c r="E2055" s="8" t="s">
        <v>22302</v>
      </c>
      <c r="F2055" s="8">
        <v>1</v>
      </c>
      <c r="G2055" s="8" t="b">
        <f>IF(FACT_REVIEWS[[#This Row],[ProductRate]] &gt;= 4, TRUE, FALSE)</f>
        <v>0</v>
      </c>
    </row>
    <row r="2056" spans="1:7" x14ac:dyDescent="0.3">
      <c r="A2056" s="8">
        <v>5054</v>
      </c>
      <c r="B2056" s="8">
        <v>10067</v>
      </c>
      <c r="C2056" s="8">
        <v>272</v>
      </c>
      <c r="D2056" s="10">
        <v>45373</v>
      </c>
      <c r="E2056" s="8" t="s">
        <v>22303</v>
      </c>
      <c r="F2056" s="8">
        <v>5</v>
      </c>
      <c r="G2056" s="8" t="b">
        <f>IF(FACT_REVIEWS[[#This Row],[ProductRate]] &gt;= 4, TRUE, FALSE)</f>
        <v>1</v>
      </c>
    </row>
    <row r="2057" spans="1:7" x14ac:dyDescent="0.3">
      <c r="A2057" s="8">
        <v>5055</v>
      </c>
      <c r="B2057" s="8">
        <v>10940</v>
      </c>
      <c r="C2057" s="8">
        <v>212</v>
      </c>
      <c r="D2057" s="10">
        <v>45551</v>
      </c>
      <c r="E2057" s="8" t="s">
        <v>22304</v>
      </c>
      <c r="F2057" s="8">
        <v>5</v>
      </c>
      <c r="G2057" s="8" t="b">
        <f>IF(FACT_REVIEWS[[#This Row],[ProductRate]] &gt;= 4, TRUE, FALSE)</f>
        <v>1</v>
      </c>
    </row>
    <row r="2058" spans="1:7" x14ac:dyDescent="0.3">
      <c r="A2058" s="8">
        <v>5056</v>
      </c>
      <c r="B2058" s="8">
        <v>10940</v>
      </c>
      <c r="C2058" s="8">
        <v>212</v>
      </c>
      <c r="D2058" s="10">
        <v>45515</v>
      </c>
      <c r="E2058" s="8" t="s">
        <v>22305</v>
      </c>
      <c r="F2058" s="8">
        <v>3</v>
      </c>
      <c r="G2058" s="8" t="b">
        <f>IF(FACT_REVIEWS[[#This Row],[ProductRate]] &gt;= 4, TRUE, FALSE)</f>
        <v>0</v>
      </c>
    </row>
    <row r="2059" spans="1:7" x14ac:dyDescent="0.3">
      <c r="A2059" s="8">
        <v>5057</v>
      </c>
      <c r="B2059" s="8">
        <v>10940</v>
      </c>
      <c r="C2059" s="8">
        <v>200</v>
      </c>
      <c r="D2059" s="10">
        <v>45557</v>
      </c>
      <c r="E2059" s="8" t="s">
        <v>15792</v>
      </c>
      <c r="F2059" s="8">
        <v>1</v>
      </c>
      <c r="G2059" s="8" t="b">
        <f>IF(FACT_REVIEWS[[#This Row],[ProductRate]] &gt;= 4, TRUE, FALSE)</f>
        <v>0</v>
      </c>
    </row>
    <row r="2060" spans="1:7" x14ac:dyDescent="0.3">
      <c r="A2060" s="8">
        <v>5058</v>
      </c>
      <c r="B2060" s="8">
        <v>10023</v>
      </c>
      <c r="C2060" s="8">
        <v>221</v>
      </c>
      <c r="D2060" s="10">
        <v>44898</v>
      </c>
      <c r="E2060" s="8" t="s">
        <v>16608</v>
      </c>
      <c r="F2060" s="8">
        <v>5</v>
      </c>
      <c r="G2060" s="8" t="b">
        <f>IF(FACT_REVIEWS[[#This Row],[ProductRate]] &gt;= 4, TRUE, FALSE)</f>
        <v>1</v>
      </c>
    </row>
    <row r="2061" spans="1:7" x14ac:dyDescent="0.3">
      <c r="A2061" s="8">
        <v>5059</v>
      </c>
      <c r="B2061" s="8">
        <v>10124</v>
      </c>
      <c r="C2061" s="8">
        <v>247</v>
      </c>
      <c r="D2061" s="10">
        <v>45535</v>
      </c>
      <c r="E2061" s="8" t="s">
        <v>22306</v>
      </c>
      <c r="F2061" s="8">
        <v>3</v>
      </c>
      <c r="G2061" s="8" t="b">
        <f>IF(FACT_REVIEWS[[#This Row],[ProductRate]] &gt;= 4, TRUE, FALSE)</f>
        <v>0</v>
      </c>
    </row>
    <row r="2062" spans="1:7" x14ac:dyDescent="0.3">
      <c r="A2062" s="8">
        <v>5060</v>
      </c>
      <c r="B2062" s="8">
        <v>10124</v>
      </c>
      <c r="C2062" s="8">
        <v>247</v>
      </c>
      <c r="D2062" s="10">
        <v>45546</v>
      </c>
      <c r="E2062" s="8" t="s">
        <v>22307</v>
      </c>
      <c r="F2062" s="8">
        <v>2</v>
      </c>
      <c r="G2062" s="8" t="b">
        <f>IF(FACT_REVIEWS[[#This Row],[ProductRate]] &gt;= 4, TRUE, FALSE)</f>
        <v>0</v>
      </c>
    </row>
    <row r="2063" spans="1:7" x14ac:dyDescent="0.3">
      <c r="A2063" s="8">
        <v>5061</v>
      </c>
      <c r="B2063" s="8">
        <v>10808</v>
      </c>
      <c r="C2063" s="8">
        <v>204</v>
      </c>
      <c r="D2063" s="10">
        <v>45519</v>
      </c>
      <c r="E2063" s="8" t="s">
        <v>22308</v>
      </c>
      <c r="F2063" s="8">
        <v>1</v>
      </c>
      <c r="G2063" s="8" t="b">
        <f>IF(FACT_REVIEWS[[#This Row],[ProductRate]] &gt;= 4, TRUE, FALSE)</f>
        <v>0</v>
      </c>
    </row>
    <row r="2064" spans="1:7" x14ac:dyDescent="0.3">
      <c r="A2064" s="8">
        <v>5062</v>
      </c>
      <c r="B2064" s="8">
        <v>10808</v>
      </c>
      <c r="C2064" s="8">
        <v>204</v>
      </c>
      <c r="D2064" s="10">
        <v>45514</v>
      </c>
      <c r="E2064" s="8" t="s">
        <v>22309</v>
      </c>
      <c r="F2064" s="8">
        <v>1</v>
      </c>
      <c r="G2064" s="8" t="b">
        <f>IF(FACT_REVIEWS[[#This Row],[ProductRate]] &gt;= 4, TRUE, FALSE)</f>
        <v>0</v>
      </c>
    </row>
    <row r="2065" spans="1:7" x14ac:dyDescent="0.3">
      <c r="A2065" s="8">
        <v>5063</v>
      </c>
      <c r="B2065" s="8">
        <v>10808</v>
      </c>
      <c r="C2065" s="8">
        <v>204</v>
      </c>
      <c r="D2065" s="10">
        <v>45450</v>
      </c>
      <c r="E2065" s="8" t="s">
        <v>22310</v>
      </c>
      <c r="F2065" s="8">
        <v>2</v>
      </c>
      <c r="G2065" s="8" t="b">
        <f>IF(FACT_REVIEWS[[#This Row],[ProductRate]] &gt;= 4, TRUE, FALSE)</f>
        <v>0</v>
      </c>
    </row>
    <row r="2066" spans="1:7" x14ac:dyDescent="0.3">
      <c r="A2066" s="8">
        <v>5064</v>
      </c>
      <c r="B2066" s="8">
        <v>10168</v>
      </c>
      <c r="C2066" s="8">
        <v>282</v>
      </c>
      <c r="D2066" s="10">
        <v>45543</v>
      </c>
      <c r="E2066" s="8" t="s">
        <v>22311</v>
      </c>
      <c r="F2066" s="8">
        <v>2</v>
      </c>
      <c r="G2066" s="8" t="b">
        <f>IF(FACT_REVIEWS[[#This Row],[ProductRate]] &gt;= 4, TRUE, FALSE)</f>
        <v>0</v>
      </c>
    </row>
    <row r="2067" spans="1:7" x14ac:dyDescent="0.3">
      <c r="A2067" s="8">
        <v>5065</v>
      </c>
      <c r="B2067" s="8">
        <v>10523</v>
      </c>
      <c r="C2067" s="8">
        <v>258</v>
      </c>
      <c r="D2067" s="10">
        <v>45528</v>
      </c>
      <c r="E2067" s="8" t="s">
        <v>22312</v>
      </c>
      <c r="F2067" s="8">
        <v>4</v>
      </c>
      <c r="G2067" s="8" t="b">
        <f>IF(FACT_REVIEWS[[#This Row],[ProductRate]] &gt;= 4, TRUE, FALSE)</f>
        <v>1</v>
      </c>
    </row>
    <row r="2068" spans="1:7" x14ac:dyDescent="0.3">
      <c r="A2068" s="8">
        <v>5066</v>
      </c>
      <c r="B2068" s="8">
        <v>10523</v>
      </c>
      <c r="C2068" s="8">
        <v>258</v>
      </c>
      <c r="D2068" s="10">
        <v>45532</v>
      </c>
      <c r="E2068" s="8" t="s">
        <v>22313</v>
      </c>
      <c r="F2068" s="8">
        <v>1</v>
      </c>
      <c r="G2068" s="8" t="b">
        <f>IF(FACT_REVIEWS[[#This Row],[ProductRate]] &gt;= 4, TRUE, FALSE)</f>
        <v>0</v>
      </c>
    </row>
    <row r="2069" spans="1:7" x14ac:dyDescent="0.3">
      <c r="A2069" s="8">
        <v>5067</v>
      </c>
      <c r="B2069" s="8">
        <v>10523</v>
      </c>
      <c r="C2069" s="8">
        <v>258</v>
      </c>
      <c r="D2069" s="10">
        <v>45539</v>
      </c>
      <c r="E2069" s="8" t="s">
        <v>4219</v>
      </c>
      <c r="F2069" s="8">
        <v>5</v>
      </c>
      <c r="G2069" s="8" t="b">
        <f>IF(FACT_REVIEWS[[#This Row],[ProductRate]] &gt;= 4, TRUE, FALSE)</f>
        <v>1</v>
      </c>
    </row>
    <row r="2070" spans="1:7" x14ac:dyDescent="0.3">
      <c r="A2070" s="8">
        <v>5068</v>
      </c>
      <c r="B2070" s="8">
        <v>10799</v>
      </c>
      <c r="C2070" s="8">
        <v>239</v>
      </c>
      <c r="D2070" s="10">
        <v>45549</v>
      </c>
      <c r="E2070" s="8" t="s">
        <v>22314</v>
      </c>
      <c r="F2070" s="8">
        <v>3</v>
      </c>
      <c r="G2070" s="8" t="b">
        <f>IF(FACT_REVIEWS[[#This Row],[ProductRate]] &gt;= 4, TRUE, FALSE)</f>
        <v>0</v>
      </c>
    </row>
    <row r="2071" spans="1:7" x14ac:dyDescent="0.3">
      <c r="A2071" s="8">
        <v>5069</v>
      </c>
      <c r="B2071" s="8">
        <v>10799</v>
      </c>
      <c r="C2071" s="8">
        <v>278</v>
      </c>
      <c r="D2071" s="10">
        <v>45557</v>
      </c>
      <c r="E2071" s="8" t="s">
        <v>22315</v>
      </c>
      <c r="F2071" s="8">
        <v>4</v>
      </c>
      <c r="G2071" s="8" t="b">
        <f>IF(FACT_REVIEWS[[#This Row],[ProductRate]] &gt;= 4, TRUE, FALSE)</f>
        <v>1</v>
      </c>
    </row>
    <row r="2072" spans="1:7" x14ac:dyDescent="0.3">
      <c r="A2072" s="8">
        <v>5070</v>
      </c>
      <c r="B2072" s="8">
        <v>10290</v>
      </c>
      <c r="C2072" s="8">
        <v>297</v>
      </c>
      <c r="D2072" s="10">
        <v>45466</v>
      </c>
      <c r="E2072" s="8" t="s">
        <v>22316</v>
      </c>
      <c r="F2072" s="8">
        <v>4</v>
      </c>
      <c r="G2072" s="8" t="b">
        <f>IF(FACT_REVIEWS[[#This Row],[ProductRate]] &gt;= 4, TRUE, FALSE)</f>
        <v>1</v>
      </c>
    </row>
    <row r="2073" spans="1:7" x14ac:dyDescent="0.3">
      <c r="A2073" s="8">
        <v>5071</v>
      </c>
      <c r="B2073" s="8">
        <v>10290</v>
      </c>
      <c r="C2073" s="8">
        <v>230</v>
      </c>
      <c r="D2073" s="10">
        <v>44395</v>
      </c>
      <c r="E2073" s="8" t="s">
        <v>22317</v>
      </c>
      <c r="F2073" s="8">
        <v>2</v>
      </c>
      <c r="G2073" s="8" t="b">
        <f>IF(FACT_REVIEWS[[#This Row],[ProductRate]] &gt;= 4, TRUE, FALSE)</f>
        <v>0</v>
      </c>
    </row>
    <row r="2074" spans="1:7" x14ac:dyDescent="0.3">
      <c r="A2074" s="8">
        <v>5072</v>
      </c>
      <c r="B2074" s="8">
        <v>10828</v>
      </c>
      <c r="C2074" s="8">
        <v>292</v>
      </c>
      <c r="D2074" s="10">
        <v>45461</v>
      </c>
      <c r="E2074" s="8" t="s">
        <v>13923</v>
      </c>
      <c r="F2074" s="8">
        <v>5</v>
      </c>
      <c r="G2074" s="8" t="b">
        <f>IF(FACT_REVIEWS[[#This Row],[ProductRate]] &gt;= 4, TRUE, FALSE)</f>
        <v>1</v>
      </c>
    </row>
    <row r="2075" spans="1:7" x14ac:dyDescent="0.3">
      <c r="A2075" s="8">
        <v>5073</v>
      </c>
      <c r="B2075" s="8">
        <v>10866</v>
      </c>
      <c r="C2075" s="8">
        <v>247</v>
      </c>
      <c r="D2075" s="10">
        <v>45410</v>
      </c>
      <c r="E2075" s="8" t="s">
        <v>22318</v>
      </c>
      <c r="F2075" s="8">
        <v>2</v>
      </c>
      <c r="G2075" s="8" t="b">
        <f>IF(FACT_REVIEWS[[#This Row],[ProductRate]] &gt;= 4, TRUE, FALSE)</f>
        <v>0</v>
      </c>
    </row>
    <row r="2076" spans="1:7" x14ac:dyDescent="0.3">
      <c r="A2076" s="8">
        <v>5074</v>
      </c>
      <c r="B2076" s="8">
        <v>10866</v>
      </c>
      <c r="C2076" s="8">
        <v>247</v>
      </c>
      <c r="D2076" s="10">
        <v>45415</v>
      </c>
      <c r="E2076" s="8" t="s">
        <v>17569</v>
      </c>
      <c r="F2076" s="8">
        <v>5</v>
      </c>
      <c r="G2076" s="8" t="b">
        <f>IF(FACT_REVIEWS[[#This Row],[ProductRate]] &gt;= 4, TRUE, FALSE)</f>
        <v>1</v>
      </c>
    </row>
    <row r="2077" spans="1:7" x14ac:dyDescent="0.3">
      <c r="A2077" s="8">
        <v>5075</v>
      </c>
      <c r="B2077" s="8">
        <v>10866</v>
      </c>
      <c r="C2077" s="8">
        <v>263</v>
      </c>
      <c r="D2077" s="10">
        <v>45527</v>
      </c>
      <c r="E2077" s="8" t="s">
        <v>22319</v>
      </c>
      <c r="F2077" s="8">
        <v>1</v>
      </c>
      <c r="G2077" s="8" t="b">
        <f>IF(FACT_REVIEWS[[#This Row],[ProductRate]] &gt;= 4, TRUE, FALSE)</f>
        <v>0</v>
      </c>
    </row>
    <row r="2078" spans="1:7" x14ac:dyDescent="0.3">
      <c r="A2078" s="8">
        <v>5076</v>
      </c>
      <c r="B2078" s="8">
        <v>10866</v>
      </c>
      <c r="C2078" s="8">
        <v>263</v>
      </c>
      <c r="D2078" s="10">
        <v>45526</v>
      </c>
      <c r="E2078" s="8" t="s">
        <v>22320</v>
      </c>
      <c r="F2078" s="8">
        <v>2</v>
      </c>
      <c r="G2078" s="8" t="b">
        <f>IF(FACT_REVIEWS[[#This Row],[ProductRate]] &gt;= 4, TRUE, FALSE)</f>
        <v>0</v>
      </c>
    </row>
    <row r="2079" spans="1:7" x14ac:dyDescent="0.3">
      <c r="A2079" s="8">
        <v>5077</v>
      </c>
      <c r="B2079" s="8">
        <v>10866</v>
      </c>
      <c r="C2079" s="8">
        <v>263</v>
      </c>
      <c r="D2079" s="10">
        <v>45399</v>
      </c>
      <c r="E2079" s="8" t="s">
        <v>22321</v>
      </c>
      <c r="F2079" s="8">
        <v>4</v>
      </c>
      <c r="G2079" s="8" t="b">
        <f>IF(FACT_REVIEWS[[#This Row],[ProductRate]] &gt;= 4, TRUE, FALSE)</f>
        <v>1</v>
      </c>
    </row>
    <row r="2080" spans="1:7" x14ac:dyDescent="0.3">
      <c r="A2080" s="8">
        <v>5078</v>
      </c>
      <c r="B2080" s="8">
        <v>10866</v>
      </c>
      <c r="C2080" s="8">
        <v>263</v>
      </c>
      <c r="D2080" s="10">
        <v>45352</v>
      </c>
      <c r="E2080" s="8" t="s">
        <v>3442</v>
      </c>
      <c r="F2080" s="8">
        <v>1</v>
      </c>
      <c r="G2080" s="8" t="b">
        <f>IF(FACT_REVIEWS[[#This Row],[ProductRate]] &gt;= 4, TRUE, FALSE)</f>
        <v>0</v>
      </c>
    </row>
    <row r="2081" spans="1:7" x14ac:dyDescent="0.3">
      <c r="A2081" s="8">
        <v>5079</v>
      </c>
      <c r="B2081" s="8">
        <v>10866</v>
      </c>
      <c r="C2081" s="8">
        <v>278</v>
      </c>
      <c r="D2081" s="10">
        <v>45498</v>
      </c>
      <c r="E2081" s="8" t="s">
        <v>22322</v>
      </c>
      <c r="F2081" s="8">
        <v>4</v>
      </c>
      <c r="G2081" s="8" t="b">
        <f>IF(FACT_REVIEWS[[#This Row],[ProductRate]] &gt;= 4, TRUE, FALSE)</f>
        <v>1</v>
      </c>
    </row>
    <row r="2082" spans="1:7" x14ac:dyDescent="0.3">
      <c r="A2082" s="8">
        <v>5080</v>
      </c>
      <c r="B2082" s="8">
        <v>10296</v>
      </c>
      <c r="C2082" s="8">
        <v>295</v>
      </c>
      <c r="D2082" s="10">
        <v>45553</v>
      </c>
      <c r="E2082" s="8" t="s">
        <v>22323</v>
      </c>
      <c r="F2082" s="8">
        <v>2</v>
      </c>
      <c r="G2082" s="8" t="b">
        <f>IF(FACT_REVIEWS[[#This Row],[ProductRate]] &gt;= 4, TRUE, FALSE)</f>
        <v>0</v>
      </c>
    </row>
    <row r="2083" spans="1:7" x14ac:dyDescent="0.3">
      <c r="A2083" s="8">
        <v>5081</v>
      </c>
      <c r="B2083" s="8">
        <v>10949</v>
      </c>
      <c r="C2083" s="8">
        <v>269</v>
      </c>
      <c r="D2083" s="10">
        <v>45522</v>
      </c>
      <c r="E2083" s="8" t="s">
        <v>3418</v>
      </c>
      <c r="F2083" s="8">
        <v>4</v>
      </c>
      <c r="G2083" s="8" t="b">
        <f>IF(FACT_REVIEWS[[#This Row],[ProductRate]] &gt;= 4, TRUE, FALSE)</f>
        <v>1</v>
      </c>
    </row>
    <row r="2084" spans="1:7" x14ac:dyDescent="0.3">
      <c r="A2084" s="8">
        <v>5082</v>
      </c>
      <c r="B2084" s="8">
        <v>10263</v>
      </c>
      <c r="C2084" s="8">
        <v>253</v>
      </c>
      <c r="D2084" s="10">
        <v>45535</v>
      </c>
      <c r="E2084" s="8" t="s">
        <v>22324</v>
      </c>
      <c r="F2084" s="8">
        <v>2</v>
      </c>
      <c r="G2084" s="8" t="b">
        <f>IF(FACT_REVIEWS[[#This Row],[ProductRate]] &gt;= 4, TRUE, FALSE)</f>
        <v>0</v>
      </c>
    </row>
    <row r="2085" spans="1:7" x14ac:dyDescent="0.3">
      <c r="A2085" s="8">
        <v>5083</v>
      </c>
      <c r="B2085" s="8">
        <v>10713</v>
      </c>
      <c r="C2085" s="8">
        <v>243</v>
      </c>
      <c r="D2085" s="10">
        <v>45345</v>
      </c>
      <c r="E2085" s="8" t="s">
        <v>22325</v>
      </c>
      <c r="F2085" s="8">
        <v>2</v>
      </c>
      <c r="G2085" s="8" t="b">
        <f>IF(FACT_REVIEWS[[#This Row],[ProductRate]] &gt;= 4, TRUE, FALSE)</f>
        <v>0</v>
      </c>
    </row>
    <row r="2086" spans="1:7" x14ac:dyDescent="0.3">
      <c r="A2086" s="8">
        <v>5084</v>
      </c>
      <c r="B2086" s="8">
        <v>10713</v>
      </c>
      <c r="C2086" s="8">
        <v>243</v>
      </c>
      <c r="D2086" s="10">
        <v>45546</v>
      </c>
      <c r="E2086" s="8" t="s">
        <v>22326</v>
      </c>
      <c r="F2086" s="8">
        <v>5</v>
      </c>
      <c r="G2086" s="8" t="b">
        <f>IF(FACT_REVIEWS[[#This Row],[ProductRate]] &gt;= 4, TRUE, FALSE)</f>
        <v>1</v>
      </c>
    </row>
    <row r="2087" spans="1:7" x14ac:dyDescent="0.3">
      <c r="A2087" s="8">
        <v>5085</v>
      </c>
      <c r="B2087" s="8">
        <v>10492</v>
      </c>
      <c r="C2087" s="8">
        <v>299</v>
      </c>
      <c r="D2087" s="10">
        <v>45560</v>
      </c>
      <c r="E2087" s="8" t="s">
        <v>22327</v>
      </c>
      <c r="F2087" s="8">
        <v>5</v>
      </c>
      <c r="G2087" s="8" t="b">
        <f>IF(FACT_REVIEWS[[#This Row],[ProductRate]] &gt;= 4, TRUE, FALSE)</f>
        <v>1</v>
      </c>
    </row>
    <row r="2088" spans="1:7" x14ac:dyDescent="0.3">
      <c r="A2088" s="8">
        <v>5086</v>
      </c>
      <c r="B2088" s="8">
        <v>10492</v>
      </c>
      <c r="C2088" s="8">
        <v>299</v>
      </c>
      <c r="D2088" s="10">
        <v>45550</v>
      </c>
      <c r="E2088" s="8" t="s">
        <v>22328</v>
      </c>
      <c r="F2088" s="8">
        <v>3</v>
      </c>
      <c r="G2088" s="8" t="b">
        <f>IF(FACT_REVIEWS[[#This Row],[ProductRate]] &gt;= 4, TRUE, FALSE)</f>
        <v>0</v>
      </c>
    </row>
    <row r="2089" spans="1:7" x14ac:dyDescent="0.3">
      <c r="A2089" s="8">
        <v>5087</v>
      </c>
      <c r="B2089" s="8">
        <v>10492</v>
      </c>
      <c r="C2089" s="8">
        <v>251</v>
      </c>
      <c r="D2089" s="10">
        <v>45539</v>
      </c>
      <c r="E2089" s="8" t="s">
        <v>12428</v>
      </c>
      <c r="F2089" s="8">
        <v>3</v>
      </c>
      <c r="G2089" s="8" t="b">
        <f>IF(FACT_REVIEWS[[#This Row],[ProductRate]] &gt;= 4, TRUE, FALSE)</f>
        <v>0</v>
      </c>
    </row>
    <row r="2090" spans="1:7" x14ac:dyDescent="0.3">
      <c r="A2090" s="8">
        <v>5088</v>
      </c>
      <c r="B2090" s="8">
        <v>10492</v>
      </c>
      <c r="C2090" s="8">
        <v>207</v>
      </c>
      <c r="D2090" s="10">
        <v>45421</v>
      </c>
      <c r="E2090" s="8" t="s">
        <v>4688</v>
      </c>
      <c r="F2090" s="8">
        <v>2</v>
      </c>
      <c r="G2090" s="8" t="b">
        <f>IF(FACT_REVIEWS[[#This Row],[ProductRate]] &gt;= 4, TRUE, FALSE)</f>
        <v>0</v>
      </c>
    </row>
    <row r="2091" spans="1:7" x14ac:dyDescent="0.3">
      <c r="A2091" s="8">
        <v>5089</v>
      </c>
      <c r="B2091" s="8">
        <v>10172</v>
      </c>
      <c r="C2091" s="8">
        <v>254</v>
      </c>
      <c r="D2091" s="10">
        <v>45377</v>
      </c>
      <c r="E2091" s="8" t="s">
        <v>22329</v>
      </c>
      <c r="F2091" s="8">
        <v>4</v>
      </c>
      <c r="G2091" s="8" t="b">
        <f>IF(FACT_REVIEWS[[#This Row],[ProductRate]] &gt;= 4, TRUE, FALSE)</f>
        <v>1</v>
      </c>
    </row>
    <row r="2092" spans="1:7" x14ac:dyDescent="0.3">
      <c r="A2092" s="8">
        <v>5090</v>
      </c>
      <c r="B2092" s="8">
        <v>10520</v>
      </c>
      <c r="C2092" s="8">
        <v>267</v>
      </c>
      <c r="D2092" s="10">
        <v>45539</v>
      </c>
      <c r="E2092" s="8" t="s">
        <v>18557</v>
      </c>
      <c r="F2092" s="8">
        <v>5</v>
      </c>
      <c r="G2092" s="8" t="b">
        <f>IF(FACT_REVIEWS[[#This Row],[ProductRate]] &gt;= 4, TRUE, FALSE)</f>
        <v>1</v>
      </c>
    </row>
    <row r="2093" spans="1:7" x14ac:dyDescent="0.3">
      <c r="A2093" s="8">
        <v>5091</v>
      </c>
      <c r="B2093" s="8">
        <v>10008</v>
      </c>
      <c r="C2093" s="8">
        <v>238</v>
      </c>
      <c r="D2093" s="10">
        <v>45535</v>
      </c>
      <c r="E2093" s="8" t="s">
        <v>22330</v>
      </c>
      <c r="F2093" s="8">
        <v>2</v>
      </c>
      <c r="G2093" s="8" t="b">
        <f>IF(FACT_REVIEWS[[#This Row],[ProductRate]] &gt;= 4, TRUE, FALSE)</f>
        <v>0</v>
      </c>
    </row>
    <row r="2094" spans="1:7" x14ac:dyDescent="0.3">
      <c r="A2094" s="8">
        <v>5092</v>
      </c>
      <c r="B2094" s="8">
        <v>10356</v>
      </c>
      <c r="C2094" s="8">
        <v>243</v>
      </c>
      <c r="D2094" s="10">
        <v>45337</v>
      </c>
      <c r="E2094" s="8" t="s">
        <v>4724</v>
      </c>
      <c r="F2094" s="8">
        <v>1</v>
      </c>
      <c r="G2094" s="8" t="b">
        <f>IF(FACT_REVIEWS[[#This Row],[ProductRate]] &gt;= 4, TRUE, FALSE)</f>
        <v>0</v>
      </c>
    </row>
    <row r="2095" spans="1:7" x14ac:dyDescent="0.3">
      <c r="A2095" s="8">
        <v>5093</v>
      </c>
      <c r="B2095" s="8">
        <v>10196</v>
      </c>
      <c r="C2095" s="8">
        <v>230</v>
      </c>
      <c r="D2095" s="10">
        <v>45508</v>
      </c>
      <c r="E2095" s="8" t="s">
        <v>16505</v>
      </c>
      <c r="F2095" s="8">
        <v>1</v>
      </c>
      <c r="G2095" s="8" t="b">
        <f>IF(FACT_REVIEWS[[#This Row],[ProductRate]] &gt;= 4, TRUE, FALSE)</f>
        <v>0</v>
      </c>
    </row>
    <row r="2096" spans="1:7" x14ac:dyDescent="0.3">
      <c r="A2096" s="8">
        <v>5094</v>
      </c>
      <c r="B2096" s="8">
        <v>10196</v>
      </c>
      <c r="C2096" s="8">
        <v>267</v>
      </c>
      <c r="D2096" s="10">
        <v>45558</v>
      </c>
      <c r="E2096" s="8" t="s">
        <v>22331</v>
      </c>
      <c r="F2096" s="8">
        <v>4</v>
      </c>
      <c r="G2096" s="8" t="b">
        <f>IF(FACT_REVIEWS[[#This Row],[ProductRate]] &gt;= 4, TRUE, FALSE)</f>
        <v>1</v>
      </c>
    </row>
    <row r="2097" spans="1:7" x14ac:dyDescent="0.3">
      <c r="A2097" s="8">
        <v>5095</v>
      </c>
      <c r="B2097" s="8">
        <v>10196</v>
      </c>
      <c r="C2097" s="8">
        <v>267</v>
      </c>
      <c r="D2097" s="10">
        <v>45552</v>
      </c>
      <c r="E2097" s="8" t="s">
        <v>22332</v>
      </c>
      <c r="F2097" s="8">
        <v>1</v>
      </c>
      <c r="G2097" s="8" t="b">
        <f>IF(FACT_REVIEWS[[#This Row],[ProductRate]] &gt;= 4, TRUE, FALSE)</f>
        <v>0</v>
      </c>
    </row>
    <row r="2098" spans="1:7" x14ac:dyDescent="0.3">
      <c r="A2098" s="8">
        <v>5096</v>
      </c>
      <c r="B2098" s="8">
        <v>10196</v>
      </c>
      <c r="C2098" s="8">
        <v>204</v>
      </c>
      <c r="D2098" s="10">
        <v>45545</v>
      </c>
      <c r="E2098" s="8" t="s">
        <v>22333</v>
      </c>
      <c r="F2098" s="8">
        <v>4</v>
      </c>
      <c r="G2098" s="8" t="b">
        <f>IF(FACT_REVIEWS[[#This Row],[ProductRate]] &gt;= 4, TRUE, FALSE)</f>
        <v>1</v>
      </c>
    </row>
    <row r="2099" spans="1:7" x14ac:dyDescent="0.3">
      <c r="A2099" s="8">
        <v>5097</v>
      </c>
      <c r="B2099" s="8">
        <v>10108</v>
      </c>
      <c r="C2099" s="8">
        <v>265</v>
      </c>
      <c r="D2099" s="10">
        <v>45537</v>
      </c>
      <c r="E2099" s="8" t="s">
        <v>22334</v>
      </c>
      <c r="F2099" s="8">
        <v>5</v>
      </c>
      <c r="G2099" s="8" t="b">
        <f>IF(FACT_REVIEWS[[#This Row],[ProductRate]] &gt;= 4, TRUE, FALSE)</f>
        <v>1</v>
      </c>
    </row>
    <row r="2100" spans="1:7" x14ac:dyDescent="0.3">
      <c r="A2100" s="8">
        <v>5098</v>
      </c>
      <c r="B2100" s="8">
        <v>10662</v>
      </c>
      <c r="C2100" s="8">
        <v>230</v>
      </c>
      <c r="D2100" s="10">
        <v>45172</v>
      </c>
      <c r="E2100" s="8" t="s">
        <v>22335</v>
      </c>
      <c r="F2100" s="8">
        <v>4</v>
      </c>
      <c r="G2100" s="8" t="b">
        <f>IF(FACT_REVIEWS[[#This Row],[ProductRate]] &gt;= 4, TRUE, FALSE)</f>
        <v>1</v>
      </c>
    </row>
    <row r="2101" spans="1:7" x14ac:dyDescent="0.3">
      <c r="A2101" s="8">
        <v>5099</v>
      </c>
      <c r="B2101" s="8">
        <v>10735</v>
      </c>
      <c r="C2101" s="8">
        <v>262</v>
      </c>
      <c r="D2101" s="10">
        <v>45538</v>
      </c>
      <c r="E2101" s="8" t="s">
        <v>22336</v>
      </c>
      <c r="F2101" s="8">
        <v>3</v>
      </c>
      <c r="G2101" s="8" t="b">
        <f>IF(FACT_REVIEWS[[#This Row],[ProductRate]] &gt;= 4, TRUE, FALSE)</f>
        <v>0</v>
      </c>
    </row>
    <row r="2102" spans="1:7" x14ac:dyDescent="0.3">
      <c r="A2102" s="8">
        <v>5100</v>
      </c>
      <c r="B2102" s="8">
        <v>10887</v>
      </c>
      <c r="C2102" s="8">
        <v>233</v>
      </c>
      <c r="D2102" s="10">
        <v>45085</v>
      </c>
      <c r="E2102" s="8" t="s">
        <v>22337</v>
      </c>
      <c r="F2102" s="8">
        <v>4</v>
      </c>
      <c r="G2102" s="8" t="b">
        <f>IF(FACT_REVIEWS[[#This Row],[ProductRate]] &gt;= 4, TRUE, FALSE)</f>
        <v>1</v>
      </c>
    </row>
    <row r="2103" spans="1:7" x14ac:dyDescent="0.3">
      <c r="A2103" s="8">
        <v>5101</v>
      </c>
      <c r="B2103" s="8">
        <v>10887</v>
      </c>
      <c r="C2103" s="8">
        <v>240</v>
      </c>
      <c r="D2103" s="10">
        <v>45144</v>
      </c>
      <c r="E2103" s="8" t="s">
        <v>12003</v>
      </c>
      <c r="F2103" s="8">
        <v>1</v>
      </c>
      <c r="G2103" s="8" t="b">
        <f>IF(FACT_REVIEWS[[#This Row],[ProductRate]] &gt;= 4, TRUE, FALSE)</f>
        <v>0</v>
      </c>
    </row>
    <row r="2104" spans="1:7" x14ac:dyDescent="0.3">
      <c r="A2104" s="8">
        <v>5102</v>
      </c>
      <c r="B2104" s="8">
        <v>10245</v>
      </c>
      <c r="C2104" s="8">
        <v>240</v>
      </c>
      <c r="D2104" s="10">
        <v>45556</v>
      </c>
      <c r="E2104" s="8" t="s">
        <v>22338</v>
      </c>
      <c r="F2104" s="8">
        <v>1</v>
      </c>
      <c r="G2104" s="8" t="b">
        <f>IF(FACT_REVIEWS[[#This Row],[ProductRate]] &gt;= 4, TRUE, FALSE)</f>
        <v>0</v>
      </c>
    </row>
    <row r="2105" spans="1:7" x14ac:dyDescent="0.3">
      <c r="A2105" s="8">
        <v>5103</v>
      </c>
      <c r="B2105" s="8">
        <v>10942</v>
      </c>
      <c r="C2105" s="8">
        <v>220</v>
      </c>
      <c r="D2105" s="10">
        <v>45492</v>
      </c>
      <c r="E2105" s="8" t="s">
        <v>22339</v>
      </c>
      <c r="F2105" s="8">
        <v>5</v>
      </c>
      <c r="G2105" s="8" t="b">
        <f>IF(FACT_REVIEWS[[#This Row],[ProductRate]] &gt;= 4, TRUE, FALSE)</f>
        <v>1</v>
      </c>
    </row>
    <row r="2106" spans="1:7" x14ac:dyDescent="0.3">
      <c r="A2106" s="8">
        <v>5104</v>
      </c>
      <c r="B2106" s="8">
        <v>10942</v>
      </c>
      <c r="C2106" s="8">
        <v>284</v>
      </c>
      <c r="D2106" s="10">
        <v>45544</v>
      </c>
      <c r="E2106" s="8" t="s">
        <v>22289</v>
      </c>
      <c r="F2106" s="8">
        <v>5</v>
      </c>
      <c r="G2106" s="8" t="b">
        <f>IF(FACT_REVIEWS[[#This Row],[ProductRate]] &gt;= 4, TRUE, FALSE)</f>
        <v>1</v>
      </c>
    </row>
    <row r="2107" spans="1:7" x14ac:dyDescent="0.3">
      <c r="A2107" s="8">
        <v>5105</v>
      </c>
      <c r="B2107" s="8">
        <v>10942</v>
      </c>
      <c r="C2107" s="8">
        <v>244</v>
      </c>
      <c r="D2107" s="10">
        <v>45443</v>
      </c>
      <c r="E2107" s="8" t="s">
        <v>4417</v>
      </c>
      <c r="F2107" s="8">
        <v>3</v>
      </c>
      <c r="G2107" s="8" t="b">
        <f>IF(FACT_REVIEWS[[#This Row],[ProductRate]] &gt;= 4, TRUE, FALSE)</f>
        <v>0</v>
      </c>
    </row>
    <row r="2108" spans="1:7" x14ac:dyDescent="0.3">
      <c r="A2108" s="8">
        <v>5106</v>
      </c>
      <c r="B2108" s="8">
        <v>10737</v>
      </c>
      <c r="C2108" s="8">
        <v>216</v>
      </c>
      <c r="D2108" s="10">
        <v>45542</v>
      </c>
      <c r="E2108" s="8" t="s">
        <v>22340</v>
      </c>
      <c r="F2108" s="8">
        <v>2</v>
      </c>
      <c r="G2108" s="8" t="b">
        <f>IF(FACT_REVIEWS[[#This Row],[ProductRate]] &gt;= 4, TRUE, FALSE)</f>
        <v>0</v>
      </c>
    </row>
    <row r="2109" spans="1:7" x14ac:dyDescent="0.3">
      <c r="A2109" s="8">
        <v>5107</v>
      </c>
      <c r="B2109" s="8">
        <v>10507</v>
      </c>
      <c r="C2109" s="8">
        <v>294</v>
      </c>
      <c r="D2109" s="10">
        <v>45551</v>
      </c>
      <c r="E2109" s="8" t="s">
        <v>22341</v>
      </c>
      <c r="F2109" s="8">
        <v>5</v>
      </c>
      <c r="G2109" s="8" t="b">
        <f>IF(FACT_REVIEWS[[#This Row],[ProductRate]] &gt;= 4, TRUE, FALSE)</f>
        <v>1</v>
      </c>
    </row>
    <row r="2110" spans="1:7" x14ac:dyDescent="0.3">
      <c r="A2110" s="8">
        <v>5108</v>
      </c>
      <c r="B2110" s="8">
        <v>10400</v>
      </c>
      <c r="C2110" s="8">
        <v>253</v>
      </c>
      <c r="D2110" s="10">
        <v>45375</v>
      </c>
      <c r="E2110" s="8" t="s">
        <v>22342</v>
      </c>
      <c r="F2110" s="8">
        <v>1</v>
      </c>
      <c r="G2110" s="8" t="b">
        <f>IF(FACT_REVIEWS[[#This Row],[ProductRate]] &gt;= 4, TRUE, FALSE)</f>
        <v>0</v>
      </c>
    </row>
    <row r="2111" spans="1:7" x14ac:dyDescent="0.3">
      <c r="A2111" s="8">
        <v>5109</v>
      </c>
      <c r="B2111" s="8">
        <v>10211</v>
      </c>
      <c r="C2111" s="8">
        <v>219</v>
      </c>
      <c r="D2111" s="10">
        <v>45559</v>
      </c>
      <c r="E2111" s="8" t="s">
        <v>22343</v>
      </c>
      <c r="F2111" s="8">
        <v>1</v>
      </c>
      <c r="G2111" s="8" t="b">
        <f>IF(FACT_REVIEWS[[#This Row],[ProductRate]] &gt;= 4, TRUE, FALSE)</f>
        <v>0</v>
      </c>
    </row>
    <row r="2112" spans="1:7" x14ac:dyDescent="0.3">
      <c r="A2112" s="8">
        <v>5110</v>
      </c>
      <c r="B2112" s="8">
        <v>10599</v>
      </c>
      <c r="C2112" s="8">
        <v>213</v>
      </c>
      <c r="D2112" s="10">
        <v>45560</v>
      </c>
      <c r="E2112" s="8" t="s">
        <v>22344</v>
      </c>
      <c r="F2112" s="8">
        <v>5</v>
      </c>
      <c r="G2112" s="8" t="b">
        <f>IF(FACT_REVIEWS[[#This Row],[ProductRate]] &gt;= 4, TRUE, FALSE)</f>
        <v>1</v>
      </c>
    </row>
    <row r="2113" spans="1:7" x14ac:dyDescent="0.3">
      <c r="A2113" s="8">
        <v>5111</v>
      </c>
      <c r="B2113" s="8">
        <v>10868</v>
      </c>
      <c r="C2113" s="8">
        <v>229</v>
      </c>
      <c r="D2113" s="10">
        <v>45459</v>
      </c>
      <c r="E2113" s="8" t="s">
        <v>3999</v>
      </c>
      <c r="F2113" s="8">
        <v>1</v>
      </c>
      <c r="G2113" s="8" t="b">
        <f>IF(FACT_REVIEWS[[#This Row],[ProductRate]] &gt;= 4, TRUE, FALSE)</f>
        <v>0</v>
      </c>
    </row>
    <row r="2114" spans="1:7" x14ac:dyDescent="0.3">
      <c r="A2114" s="8">
        <v>5112</v>
      </c>
      <c r="B2114" s="8">
        <v>10868</v>
      </c>
      <c r="C2114" s="8">
        <v>229</v>
      </c>
      <c r="D2114" s="10">
        <v>45558</v>
      </c>
      <c r="E2114" s="8" t="s">
        <v>4137</v>
      </c>
      <c r="F2114" s="8">
        <v>2</v>
      </c>
      <c r="G2114" s="8" t="b">
        <f>IF(FACT_REVIEWS[[#This Row],[ProductRate]] &gt;= 4, TRUE, FALSE)</f>
        <v>0</v>
      </c>
    </row>
    <row r="2115" spans="1:7" x14ac:dyDescent="0.3">
      <c r="A2115" s="8">
        <v>5113</v>
      </c>
      <c r="B2115" s="8">
        <v>10055</v>
      </c>
      <c r="C2115" s="8">
        <v>259</v>
      </c>
      <c r="D2115" s="10">
        <v>45546</v>
      </c>
      <c r="E2115" s="8" t="s">
        <v>22345</v>
      </c>
      <c r="F2115" s="8">
        <v>5</v>
      </c>
      <c r="G2115" s="8" t="b">
        <f>IF(FACT_REVIEWS[[#This Row],[ProductRate]] &gt;= 4, TRUE, FALSE)</f>
        <v>1</v>
      </c>
    </row>
    <row r="2116" spans="1:7" x14ac:dyDescent="0.3">
      <c r="A2116" s="8">
        <v>5114</v>
      </c>
      <c r="B2116" s="8">
        <v>10055</v>
      </c>
      <c r="C2116" s="8">
        <v>281</v>
      </c>
      <c r="D2116" s="10">
        <v>45430</v>
      </c>
      <c r="E2116" s="8" t="s">
        <v>22346</v>
      </c>
      <c r="F2116" s="8">
        <v>1</v>
      </c>
      <c r="G2116" s="8" t="b">
        <f>IF(FACT_REVIEWS[[#This Row],[ProductRate]] &gt;= 4, TRUE, FALSE)</f>
        <v>0</v>
      </c>
    </row>
    <row r="2117" spans="1:7" x14ac:dyDescent="0.3">
      <c r="A2117" s="8">
        <v>5115</v>
      </c>
      <c r="B2117" s="8">
        <v>10055</v>
      </c>
      <c r="C2117" s="8">
        <v>281</v>
      </c>
      <c r="D2117" s="10">
        <v>45387</v>
      </c>
      <c r="E2117" s="8" t="s">
        <v>3937</v>
      </c>
      <c r="F2117" s="8">
        <v>3</v>
      </c>
      <c r="G2117" s="8" t="b">
        <f>IF(FACT_REVIEWS[[#This Row],[ProductRate]] &gt;= 4, TRUE, FALSE)</f>
        <v>0</v>
      </c>
    </row>
    <row r="2118" spans="1:7" x14ac:dyDescent="0.3">
      <c r="A2118" s="8">
        <v>5116</v>
      </c>
      <c r="B2118" s="8">
        <v>10635</v>
      </c>
      <c r="C2118" s="8">
        <v>294</v>
      </c>
      <c r="D2118" s="10">
        <v>45540</v>
      </c>
      <c r="E2118" s="8" t="s">
        <v>22347</v>
      </c>
      <c r="F2118" s="8">
        <v>2</v>
      </c>
      <c r="G2118" s="8" t="b">
        <f>IF(FACT_REVIEWS[[#This Row],[ProductRate]] &gt;= 4, TRUE, FALSE)</f>
        <v>0</v>
      </c>
    </row>
    <row r="2119" spans="1:7" x14ac:dyDescent="0.3">
      <c r="A2119" s="8">
        <v>5117</v>
      </c>
      <c r="B2119" s="8">
        <v>10283</v>
      </c>
      <c r="C2119" s="8">
        <v>277</v>
      </c>
      <c r="D2119" s="10">
        <v>45513</v>
      </c>
      <c r="E2119" s="8" t="s">
        <v>13898</v>
      </c>
      <c r="F2119" s="8">
        <v>4</v>
      </c>
      <c r="G2119" s="8" t="b">
        <f>IF(FACT_REVIEWS[[#This Row],[ProductRate]] &gt;= 4, TRUE, FALSE)</f>
        <v>1</v>
      </c>
    </row>
    <row r="2120" spans="1:7" x14ac:dyDescent="0.3">
      <c r="A2120" s="8">
        <v>5118</v>
      </c>
      <c r="B2120" s="8">
        <v>10283</v>
      </c>
      <c r="C2120" s="8">
        <v>278</v>
      </c>
      <c r="D2120" s="10">
        <v>45334</v>
      </c>
      <c r="E2120" s="8" t="s">
        <v>22348</v>
      </c>
      <c r="F2120" s="8">
        <v>1</v>
      </c>
      <c r="G2120" s="8" t="b">
        <f>IF(FACT_REVIEWS[[#This Row],[ProductRate]] &gt;= 4, TRUE, FALSE)</f>
        <v>0</v>
      </c>
    </row>
    <row r="2121" spans="1:7" x14ac:dyDescent="0.3">
      <c r="A2121" s="8">
        <v>5119</v>
      </c>
      <c r="B2121" s="8">
        <v>10912</v>
      </c>
      <c r="C2121" s="8">
        <v>293</v>
      </c>
      <c r="D2121" s="10">
        <v>45509</v>
      </c>
      <c r="E2121" s="8" t="s">
        <v>4282</v>
      </c>
      <c r="F2121" s="8">
        <v>1</v>
      </c>
      <c r="G2121" s="8" t="b">
        <f>IF(FACT_REVIEWS[[#This Row],[ProductRate]] &gt;= 4, TRUE, FALSE)</f>
        <v>0</v>
      </c>
    </row>
    <row r="2122" spans="1:7" x14ac:dyDescent="0.3">
      <c r="A2122" s="8">
        <v>5120</v>
      </c>
      <c r="B2122" s="8">
        <v>10912</v>
      </c>
      <c r="C2122" s="8">
        <v>293</v>
      </c>
      <c r="D2122" s="10">
        <v>45414</v>
      </c>
      <c r="E2122" s="8" t="s">
        <v>22349</v>
      </c>
      <c r="F2122" s="8">
        <v>5</v>
      </c>
      <c r="G2122" s="8" t="b">
        <f>IF(FACT_REVIEWS[[#This Row],[ProductRate]] &gt;= 4, TRUE, FALSE)</f>
        <v>1</v>
      </c>
    </row>
    <row r="2123" spans="1:7" x14ac:dyDescent="0.3">
      <c r="A2123" s="8">
        <v>5121</v>
      </c>
      <c r="B2123" s="8">
        <v>10900</v>
      </c>
      <c r="C2123" s="8">
        <v>221</v>
      </c>
      <c r="D2123" s="10">
        <v>45415</v>
      </c>
      <c r="E2123" s="8" t="s">
        <v>22350</v>
      </c>
      <c r="F2123" s="8">
        <v>2</v>
      </c>
      <c r="G2123" s="8" t="b">
        <f>IF(FACT_REVIEWS[[#This Row],[ProductRate]] &gt;= 4, TRUE, FALSE)</f>
        <v>0</v>
      </c>
    </row>
    <row r="2124" spans="1:7" x14ac:dyDescent="0.3">
      <c r="A2124" s="8">
        <v>5122</v>
      </c>
      <c r="B2124" s="8">
        <v>10910</v>
      </c>
      <c r="C2124" s="8">
        <v>230</v>
      </c>
      <c r="D2124" s="10">
        <v>45044</v>
      </c>
      <c r="E2124" s="8" t="s">
        <v>22351</v>
      </c>
      <c r="F2124" s="8">
        <v>4</v>
      </c>
      <c r="G2124" s="8" t="b">
        <f>IF(FACT_REVIEWS[[#This Row],[ProductRate]] &gt;= 4, TRUE, FALSE)</f>
        <v>1</v>
      </c>
    </row>
    <row r="2125" spans="1:7" x14ac:dyDescent="0.3">
      <c r="A2125" s="8">
        <v>5123</v>
      </c>
      <c r="B2125" s="8">
        <v>10910</v>
      </c>
      <c r="C2125" s="8">
        <v>230</v>
      </c>
      <c r="D2125" s="10">
        <v>45046</v>
      </c>
      <c r="E2125" s="8" t="s">
        <v>22352</v>
      </c>
      <c r="F2125" s="8">
        <v>5</v>
      </c>
      <c r="G2125" s="8" t="b">
        <f>IF(FACT_REVIEWS[[#This Row],[ProductRate]] &gt;= 4, TRUE, FALSE)</f>
        <v>1</v>
      </c>
    </row>
    <row r="2126" spans="1:7" x14ac:dyDescent="0.3">
      <c r="A2126" s="8">
        <v>5124</v>
      </c>
      <c r="B2126" s="8">
        <v>10660</v>
      </c>
      <c r="C2126" s="8">
        <v>258</v>
      </c>
      <c r="D2126" s="10">
        <v>45551</v>
      </c>
      <c r="E2126" s="8" t="s">
        <v>22353</v>
      </c>
      <c r="F2126" s="8">
        <v>3</v>
      </c>
      <c r="G2126" s="8" t="b">
        <f>IF(FACT_REVIEWS[[#This Row],[ProductRate]] &gt;= 4, TRUE, FALSE)</f>
        <v>0</v>
      </c>
    </row>
    <row r="2127" spans="1:7" x14ac:dyDescent="0.3">
      <c r="A2127" s="8">
        <v>5125</v>
      </c>
      <c r="B2127" s="8">
        <v>10704</v>
      </c>
      <c r="C2127" s="8">
        <v>240</v>
      </c>
      <c r="D2127" s="10">
        <v>45485</v>
      </c>
      <c r="E2127" s="8" t="s">
        <v>22354</v>
      </c>
      <c r="F2127" s="8">
        <v>2</v>
      </c>
      <c r="G2127" s="8" t="b">
        <f>IF(FACT_REVIEWS[[#This Row],[ProductRate]] &gt;= 4, TRUE, FALSE)</f>
        <v>0</v>
      </c>
    </row>
    <row r="2128" spans="1:7" x14ac:dyDescent="0.3">
      <c r="A2128" s="8">
        <v>5126</v>
      </c>
      <c r="B2128" s="8">
        <v>10704</v>
      </c>
      <c r="C2128" s="8">
        <v>240</v>
      </c>
      <c r="D2128" s="10">
        <v>45469</v>
      </c>
      <c r="E2128" s="8" t="s">
        <v>22355</v>
      </c>
      <c r="F2128" s="8">
        <v>1</v>
      </c>
      <c r="G2128" s="8" t="b">
        <f>IF(FACT_REVIEWS[[#This Row],[ProductRate]] &gt;= 4, TRUE, FALSE)</f>
        <v>0</v>
      </c>
    </row>
    <row r="2129" spans="1:7" x14ac:dyDescent="0.3">
      <c r="A2129" s="8">
        <v>5127</v>
      </c>
      <c r="B2129" s="8">
        <v>10785</v>
      </c>
      <c r="C2129" s="8">
        <v>276</v>
      </c>
      <c r="D2129" s="10">
        <v>45426</v>
      </c>
      <c r="E2129" s="8" t="s">
        <v>22356</v>
      </c>
      <c r="F2129" s="8">
        <v>3</v>
      </c>
      <c r="G2129" s="8" t="b">
        <f>IF(FACT_REVIEWS[[#This Row],[ProductRate]] &gt;= 4, TRUE, FALSE)</f>
        <v>0</v>
      </c>
    </row>
    <row r="2130" spans="1:7" x14ac:dyDescent="0.3">
      <c r="A2130" s="8">
        <v>5128</v>
      </c>
      <c r="B2130" s="8">
        <v>10785</v>
      </c>
      <c r="C2130" s="8">
        <v>276</v>
      </c>
      <c r="D2130" s="10">
        <v>45531</v>
      </c>
      <c r="E2130" s="8" t="s">
        <v>22357</v>
      </c>
      <c r="F2130" s="8">
        <v>3</v>
      </c>
      <c r="G2130" s="8" t="b">
        <f>IF(FACT_REVIEWS[[#This Row],[ProductRate]] &gt;= 4, TRUE, FALSE)</f>
        <v>0</v>
      </c>
    </row>
    <row r="2131" spans="1:7" x14ac:dyDescent="0.3">
      <c r="A2131" s="8">
        <v>5129</v>
      </c>
      <c r="B2131" s="8">
        <v>10785</v>
      </c>
      <c r="C2131" s="8">
        <v>276</v>
      </c>
      <c r="D2131" s="10">
        <v>45434</v>
      </c>
      <c r="E2131" s="8" t="s">
        <v>22358</v>
      </c>
      <c r="F2131" s="8">
        <v>3</v>
      </c>
      <c r="G2131" s="8" t="b">
        <f>IF(FACT_REVIEWS[[#This Row],[ProductRate]] &gt;= 4, TRUE, FALSE)</f>
        <v>0</v>
      </c>
    </row>
    <row r="2132" spans="1:7" x14ac:dyDescent="0.3">
      <c r="A2132" s="8">
        <v>5130</v>
      </c>
      <c r="B2132" s="8">
        <v>10785</v>
      </c>
      <c r="C2132" s="8">
        <v>276</v>
      </c>
      <c r="D2132" s="10">
        <v>45340</v>
      </c>
      <c r="E2132" s="8" t="s">
        <v>22359</v>
      </c>
      <c r="F2132" s="8">
        <v>2</v>
      </c>
      <c r="G2132" s="8" t="b">
        <f>IF(FACT_REVIEWS[[#This Row],[ProductRate]] &gt;= 4, TRUE, FALSE)</f>
        <v>0</v>
      </c>
    </row>
    <row r="2133" spans="1:7" x14ac:dyDescent="0.3">
      <c r="A2133" s="8">
        <v>5131</v>
      </c>
      <c r="B2133" s="8">
        <v>10152</v>
      </c>
      <c r="C2133" s="8">
        <v>281</v>
      </c>
      <c r="D2133" s="10">
        <v>45522</v>
      </c>
      <c r="E2133" s="8" t="s">
        <v>22360</v>
      </c>
      <c r="F2133" s="8">
        <v>5</v>
      </c>
      <c r="G2133" s="8" t="b">
        <f>IF(FACT_REVIEWS[[#This Row],[ProductRate]] &gt;= 4, TRUE, FALSE)</f>
        <v>1</v>
      </c>
    </row>
    <row r="2134" spans="1:7" x14ac:dyDescent="0.3">
      <c r="A2134" s="8">
        <v>5132</v>
      </c>
      <c r="B2134" s="8">
        <v>10152</v>
      </c>
      <c r="C2134" s="8">
        <v>281</v>
      </c>
      <c r="D2134" s="10">
        <v>45558</v>
      </c>
      <c r="E2134" s="8" t="s">
        <v>22361</v>
      </c>
      <c r="F2134" s="8">
        <v>3</v>
      </c>
      <c r="G2134" s="8" t="b">
        <f>IF(FACT_REVIEWS[[#This Row],[ProductRate]] &gt;= 4, TRUE, FALSE)</f>
        <v>0</v>
      </c>
    </row>
    <row r="2135" spans="1:7" x14ac:dyDescent="0.3">
      <c r="A2135" s="8">
        <v>5133</v>
      </c>
      <c r="B2135" s="8">
        <v>10152</v>
      </c>
      <c r="C2135" s="8">
        <v>213</v>
      </c>
      <c r="D2135" s="10">
        <v>45519</v>
      </c>
      <c r="E2135" s="8" t="s">
        <v>3697</v>
      </c>
      <c r="F2135" s="8">
        <v>5</v>
      </c>
      <c r="G2135" s="8" t="b">
        <f>IF(FACT_REVIEWS[[#This Row],[ProductRate]] &gt;= 4, TRUE, FALSE)</f>
        <v>1</v>
      </c>
    </row>
    <row r="2136" spans="1:7" x14ac:dyDescent="0.3">
      <c r="A2136" s="8">
        <v>5134</v>
      </c>
      <c r="B2136" s="8">
        <v>10152</v>
      </c>
      <c r="C2136" s="8">
        <v>213</v>
      </c>
      <c r="D2136" s="10">
        <v>45540</v>
      </c>
      <c r="E2136" s="8" t="s">
        <v>18007</v>
      </c>
      <c r="F2136" s="8">
        <v>5</v>
      </c>
      <c r="G2136" s="8" t="b">
        <f>IF(FACT_REVIEWS[[#This Row],[ProductRate]] &gt;= 4, TRUE, FALSE)</f>
        <v>1</v>
      </c>
    </row>
    <row r="2137" spans="1:7" x14ac:dyDescent="0.3">
      <c r="A2137" s="8">
        <v>5135</v>
      </c>
      <c r="B2137" s="8">
        <v>10152</v>
      </c>
      <c r="C2137" s="8">
        <v>213</v>
      </c>
      <c r="D2137" s="10">
        <v>45495</v>
      </c>
      <c r="E2137" s="8" t="s">
        <v>22362</v>
      </c>
      <c r="F2137" s="8">
        <v>4</v>
      </c>
      <c r="G2137" s="8" t="b">
        <f>IF(FACT_REVIEWS[[#This Row],[ProductRate]] &gt;= 4, TRUE, FALSE)</f>
        <v>1</v>
      </c>
    </row>
    <row r="2138" spans="1:7" x14ac:dyDescent="0.3">
      <c r="A2138" s="8">
        <v>5136</v>
      </c>
      <c r="B2138" s="8">
        <v>10477</v>
      </c>
      <c r="C2138" s="8">
        <v>210</v>
      </c>
      <c r="D2138" s="10">
        <v>45544</v>
      </c>
      <c r="E2138" s="8" t="s">
        <v>22363</v>
      </c>
      <c r="F2138" s="8">
        <v>1</v>
      </c>
      <c r="G2138" s="8" t="b">
        <f>IF(FACT_REVIEWS[[#This Row],[ProductRate]] &gt;= 4, TRUE, FALSE)</f>
        <v>0</v>
      </c>
    </row>
    <row r="2139" spans="1:7" x14ac:dyDescent="0.3">
      <c r="A2139" s="8">
        <v>5137</v>
      </c>
      <c r="B2139" s="8">
        <v>10477</v>
      </c>
      <c r="C2139" s="8">
        <v>210</v>
      </c>
      <c r="D2139" s="10">
        <v>45533</v>
      </c>
      <c r="E2139" s="8" t="s">
        <v>22364</v>
      </c>
      <c r="F2139" s="8">
        <v>2</v>
      </c>
      <c r="G2139" s="8" t="b">
        <f>IF(FACT_REVIEWS[[#This Row],[ProductRate]] &gt;= 4, TRUE, FALSE)</f>
        <v>0</v>
      </c>
    </row>
    <row r="2140" spans="1:7" x14ac:dyDescent="0.3">
      <c r="A2140" s="8">
        <v>5138</v>
      </c>
      <c r="B2140" s="8">
        <v>10380</v>
      </c>
      <c r="C2140" s="8">
        <v>256</v>
      </c>
      <c r="D2140" s="10">
        <v>45557</v>
      </c>
      <c r="E2140" s="8" t="s">
        <v>22365</v>
      </c>
      <c r="F2140" s="8">
        <v>2</v>
      </c>
      <c r="G2140" s="8" t="b">
        <f>IF(FACT_REVIEWS[[#This Row],[ProductRate]] &gt;= 4, TRUE, FALSE)</f>
        <v>0</v>
      </c>
    </row>
    <row r="2141" spans="1:7" x14ac:dyDescent="0.3">
      <c r="A2141" s="8">
        <v>5139</v>
      </c>
      <c r="B2141" s="8">
        <v>10451</v>
      </c>
      <c r="C2141" s="8">
        <v>281</v>
      </c>
      <c r="D2141" s="10">
        <v>45551</v>
      </c>
      <c r="E2141" s="8" t="s">
        <v>11883</v>
      </c>
      <c r="F2141" s="8">
        <v>5</v>
      </c>
      <c r="G2141" s="8" t="b">
        <f>IF(FACT_REVIEWS[[#This Row],[ProductRate]] &gt;= 4, TRUE, FALSE)</f>
        <v>1</v>
      </c>
    </row>
    <row r="2142" spans="1:7" x14ac:dyDescent="0.3">
      <c r="A2142" s="8">
        <v>5140</v>
      </c>
      <c r="B2142" s="8">
        <v>10678</v>
      </c>
      <c r="C2142" s="8">
        <v>232</v>
      </c>
      <c r="D2142" s="10">
        <v>45515</v>
      </c>
      <c r="E2142" s="8" t="s">
        <v>22366</v>
      </c>
      <c r="F2142" s="8">
        <v>5</v>
      </c>
      <c r="G2142" s="8" t="b">
        <f>IF(FACT_REVIEWS[[#This Row],[ProductRate]] &gt;= 4, TRUE, FALSE)</f>
        <v>1</v>
      </c>
    </row>
    <row r="2143" spans="1:7" x14ac:dyDescent="0.3">
      <c r="A2143" s="8">
        <v>5141</v>
      </c>
      <c r="B2143" s="8">
        <v>10397</v>
      </c>
      <c r="C2143" s="8">
        <v>281</v>
      </c>
      <c r="D2143" s="10">
        <v>45462</v>
      </c>
      <c r="E2143" s="8" t="s">
        <v>22367</v>
      </c>
      <c r="F2143" s="8">
        <v>2</v>
      </c>
      <c r="G2143" s="8" t="b">
        <f>IF(FACT_REVIEWS[[#This Row],[ProductRate]] &gt;= 4, TRUE, FALSE)</f>
        <v>0</v>
      </c>
    </row>
    <row r="2144" spans="1:7" x14ac:dyDescent="0.3">
      <c r="A2144" s="8">
        <v>5142</v>
      </c>
      <c r="B2144" s="8">
        <v>10341</v>
      </c>
      <c r="C2144" s="8">
        <v>204</v>
      </c>
      <c r="D2144" s="10">
        <v>45521</v>
      </c>
      <c r="E2144" s="8" t="s">
        <v>21989</v>
      </c>
      <c r="F2144" s="8">
        <v>3</v>
      </c>
      <c r="G2144" s="8" t="b">
        <f>IF(FACT_REVIEWS[[#This Row],[ProductRate]] &gt;= 4, TRUE, FALSE)</f>
        <v>0</v>
      </c>
    </row>
    <row r="2145" spans="1:7" x14ac:dyDescent="0.3">
      <c r="A2145" s="8">
        <v>5143</v>
      </c>
      <c r="B2145" s="8">
        <v>10341</v>
      </c>
      <c r="C2145" s="8">
        <v>204</v>
      </c>
      <c r="D2145" s="10">
        <v>45525</v>
      </c>
      <c r="E2145" s="8" t="s">
        <v>19485</v>
      </c>
      <c r="F2145" s="8">
        <v>3</v>
      </c>
      <c r="G2145" s="8" t="b">
        <f>IF(FACT_REVIEWS[[#This Row],[ProductRate]] &gt;= 4, TRUE, FALSE)</f>
        <v>0</v>
      </c>
    </row>
    <row r="2146" spans="1:7" x14ac:dyDescent="0.3">
      <c r="A2146" s="8">
        <v>5144</v>
      </c>
      <c r="B2146" s="8">
        <v>10341</v>
      </c>
      <c r="C2146" s="8">
        <v>271</v>
      </c>
      <c r="D2146" s="10">
        <v>45440</v>
      </c>
      <c r="E2146" s="8" t="s">
        <v>22368</v>
      </c>
      <c r="F2146" s="8">
        <v>1</v>
      </c>
      <c r="G2146" s="8" t="b">
        <f>IF(FACT_REVIEWS[[#This Row],[ProductRate]] &gt;= 4, TRUE, FALSE)</f>
        <v>0</v>
      </c>
    </row>
    <row r="2147" spans="1:7" x14ac:dyDescent="0.3">
      <c r="A2147" s="8">
        <v>5145</v>
      </c>
      <c r="B2147" s="8">
        <v>10341</v>
      </c>
      <c r="C2147" s="8">
        <v>234</v>
      </c>
      <c r="D2147" s="10">
        <v>45435</v>
      </c>
      <c r="E2147" s="8" t="s">
        <v>22369</v>
      </c>
      <c r="F2147" s="8">
        <v>5</v>
      </c>
      <c r="G2147" s="8" t="b">
        <f>IF(FACT_REVIEWS[[#This Row],[ProductRate]] &gt;= 4, TRUE, FALSE)</f>
        <v>1</v>
      </c>
    </row>
    <row r="2148" spans="1:7" x14ac:dyDescent="0.3">
      <c r="A2148" s="8">
        <v>5146</v>
      </c>
      <c r="B2148" s="8">
        <v>10341</v>
      </c>
      <c r="C2148" s="8">
        <v>271</v>
      </c>
      <c r="D2148" s="10">
        <v>45036</v>
      </c>
      <c r="E2148" s="8" t="s">
        <v>22370</v>
      </c>
      <c r="F2148" s="8">
        <v>2</v>
      </c>
      <c r="G2148" s="8" t="b">
        <f>IF(FACT_REVIEWS[[#This Row],[ProductRate]] &gt;= 4, TRUE, FALSE)</f>
        <v>0</v>
      </c>
    </row>
    <row r="2149" spans="1:7" x14ac:dyDescent="0.3">
      <c r="A2149" s="8">
        <v>5147</v>
      </c>
      <c r="B2149" s="8">
        <v>10768</v>
      </c>
      <c r="C2149" s="8">
        <v>219</v>
      </c>
      <c r="D2149" s="10">
        <v>45554</v>
      </c>
      <c r="E2149" s="8" t="s">
        <v>22371</v>
      </c>
      <c r="F2149" s="8">
        <v>5</v>
      </c>
      <c r="G2149" s="8" t="b">
        <f>IF(FACT_REVIEWS[[#This Row],[ProductRate]] &gt;= 4, TRUE, FALSE)</f>
        <v>1</v>
      </c>
    </row>
    <row r="2150" spans="1:7" x14ac:dyDescent="0.3">
      <c r="A2150" s="8">
        <v>5148</v>
      </c>
      <c r="B2150" s="8">
        <v>10083</v>
      </c>
      <c r="C2150" s="8">
        <v>279</v>
      </c>
      <c r="D2150" s="10">
        <v>45558</v>
      </c>
      <c r="E2150" s="8" t="s">
        <v>22372</v>
      </c>
      <c r="F2150" s="8">
        <v>2</v>
      </c>
      <c r="G2150" s="8" t="b">
        <f>IF(FACT_REVIEWS[[#This Row],[ProductRate]] &gt;= 4, TRUE, FALSE)</f>
        <v>0</v>
      </c>
    </row>
    <row r="2151" spans="1:7" x14ac:dyDescent="0.3">
      <c r="A2151" s="8">
        <v>5149</v>
      </c>
      <c r="B2151" s="8">
        <v>10688</v>
      </c>
      <c r="C2151" s="8">
        <v>251</v>
      </c>
      <c r="D2151" s="10">
        <v>45559</v>
      </c>
      <c r="E2151" s="8" t="s">
        <v>22373</v>
      </c>
      <c r="F2151" s="8">
        <v>5</v>
      </c>
      <c r="G2151" s="8" t="b">
        <f>IF(FACT_REVIEWS[[#This Row],[ProductRate]] &gt;= 4, TRUE, FALSE)</f>
        <v>1</v>
      </c>
    </row>
    <row r="2152" spans="1:7" x14ac:dyDescent="0.3">
      <c r="A2152" s="8">
        <v>5150</v>
      </c>
      <c r="B2152" s="8">
        <v>10688</v>
      </c>
      <c r="C2152" s="8">
        <v>222</v>
      </c>
      <c r="D2152" s="10">
        <v>45508</v>
      </c>
      <c r="E2152" s="8" t="s">
        <v>22374</v>
      </c>
      <c r="F2152" s="8">
        <v>5</v>
      </c>
      <c r="G2152" s="8" t="b">
        <f>IF(FACT_REVIEWS[[#This Row],[ProductRate]] &gt;= 4, TRUE, FALSE)</f>
        <v>1</v>
      </c>
    </row>
    <row r="2153" spans="1:7" x14ac:dyDescent="0.3">
      <c r="A2153" s="8">
        <v>5151</v>
      </c>
      <c r="B2153" s="8">
        <v>10688</v>
      </c>
      <c r="C2153" s="8">
        <v>222</v>
      </c>
      <c r="D2153" s="10">
        <v>45509</v>
      </c>
      <c r="E2153" s="8" t="s">
        <v>22375</v>
      </c>
      <c r="F2153" s="8">
        <v>3</v>
      </c>
      <c r="G2153" s="8" t="b">
        <f>IF(FACT_REVIEWS[[#This Row],[ProductRate]] &gt;= 4, TRUE, FALSE)</f>
        <v>0</v>
      </c>
    </row>
    <row r="2154" spans="1:7" x14ac:dyDescent="0.3">
      <c r="A2154" s="8">
        <v>5152</v>
      </c>
      <c r="B2154" s="8">
        <v>10395</v>
      </c>
      <c r="C2154" s="8">
        <v>209</v>
      </c>
      <c r="D2154" s="10">
        <v>45442</v>
      </c>
      <c r="E2154" s="8" t="s">
        <v>22376</v>
      </c>
      <c r="F2154" s="8">
        <v>3</v>
      </c>
      <c r="G2154" s="8" t="b">
        <f>IF(FACT_REVIEWS[[#This Row],[ProductRate]] &gt;= 4, TRUE, FALSE)</f>
        <v>0</v>
      </c>
    </row>
    <row r="2155" spans="1:7" x14ac:dyDescent="0.3">
      <c r="A2155" s="8">
        <v>5153</v>
      </c>
      <c r="B2155" s="8">
        <v>10395</v>
      </c>
      <c r="C2155" s="8">
        <v>237</v>
      </c>
      <c r="D2155" s="10">
        <v>44741</v>
      </c>
      <c r="E2155" s="8" t="s">
        <v>19460</v>
      </c>
      <c r="F2155" s="8">
        <v>5</v>
      </c>
      <c r="G2155" s="8" t="b">
        <f>IF(FACT_REVIEWS[[#This Row],[ProductRate]] &gt;= 4, TRUE, FALSE)</f>
        <v>1</v>
      </c>
    </row>
    <row r="2156" spans="1:7" x14ac:dyDescent="0.3">
      <c r="A2156" s="8">
        <v>5154</v>
      </c>
      <c r="B2156" s="8">
        <v>10395</v>
      </c>
      <c r="C2156" s="8">
        <v>237</v>
      </c>
      <c r="D2156" s="10">
        <v>44690</v>
      </c>
      <c r="E2156" s="8" t="s">
        <v>22377</v>
      </c>
      <c r="F2156" s="8">
        <v>5</v>
      </c>
      <c r="G2156" s="8" t="b">
        <f>IF(FACT_REVIEWS[[#This Row],[ProductRate]] &gt;= 4, TRUE, FALSE)</f>
        <v>1</v>
      </c>
    </row>
    <row r="2157" spans="1:7" x14ac:dyDescent="0.3">
      <c r="A2157" s="8">
        <v>5155</v>
      </c>
      <c r="B2157" s="8">
        <v>10941</v>
      </c>
      <c r="C2157" s="8">
        <v>242</v>
      </c>
      <c r="D2157" s="10">
        <v>45501</v>
      </c>
      <c r="E2157" s="8" t="s">
        <v>22378</v>
      </c>
      <c r="F2157" s="8">
        <v>5</v>
      </c>
      <c r="G2157" s="8" t="b">
        <f>IF(FACT_REVIEWS[[#This Row],[ProductRate]] &gt;= 4, TRUE, FALSE)</f>
        <v>1</v>
      </c>
    </row>
    <row r="2158" spans="1:7" x14ac:dyDescent="0.3">
      <c r="A2158" s="8">
        <v>5156</v>
      </c>
      <c r="B2158" s="8">
        <v>10941</v>
      </c>
      <c r="C2158" s="8">
        <v>242</v>
      </c>
      <c r="D2158" s="10">
        <v>45515</v>
      </c>
      <c r="E2158" s="8" t="s">
        <v>11567</v>
      </c>
      <c r="F2158" s="8">
        <v>1</v>
      </c>
      <c r="G2158" s="8" t="b">
        <f>IF(FACT_REVIEWS[[#This Row],[ProductRate]] &gt;= 4, TRUE, FALSE)</f>
        <v>0</v>
      </c>
    </row>
    <row r="2159" spans="1:7" x14ac:dyDescent="0.3">
      <c r="A2159" s="8">
        <v>5157</v>
      </c>
      <c r="B2159" s="8">
        <v>10180</v>
      </c>
      <c r="C2159" s="8">
        <v>281</v>
      </c>
      <c r="D2159" s="10">
        <v>45556</v>
      </c>
      <c r="E2159" s="8" t="s">
        <v>22379</v>
      </c>
      <c r="F2159" s="8">
        <v>5</v>
      </c>
      <c r="G2159" s="8" t="b">
        <f>IF(FACT_REVIEWS[[#This Row],[ProductRate]] &gt;= 4, TRUE, FALSE)</f>
        <v>1</v>
      </c>
    </row>
    <row r="2160" spans="1:7" x14ac:dyDescent="0.3">
      <c r="A2160" s="8">
        <v>5158</v>
      </c>
      <c r="B2160" s="8">
        <v>10307</v>
      </c>
      <c r="C2160" s="8">
        <v>284</v>
      </c>
      <c r="D2160" s="10">
        <v>45558</v>
      </c>
      <c r="E2160" s="8" t="s">
        <v>22380</v>
      </c>
      <c r="F2160" s="8">
        <v>2</v>
      </c>
      <c r="G2160" s="8" t="b">
        <f>IF(FACT_REVIEWS[[#This Row],[ProductRate]] &gt;= 4, TRUE, FALSE)</f>
        <v>0</v>
      </c>
    </row>
    <row r="2161" spans="1:7" x14ac:dyDescent="0.3">
      <c r="A2161" s="8">
        <v>5159</v>
      </c>
      <c r="B2161" s="8">
        <v>10477</v>
      </c>
      <c r="C2161" s="8">
        <v>247</v>
      </c>
      <c r="D2161" s="10">
        <v>45424</v>
      </c>
      <c r="E2161" s="8" t="s">
        <v>22381</v>
      </c>
      <c r="F2161" s="8">
        <v>4</v>
      </c>
      <c r="G2161" s="8" t="b">
        <f>IF(FACT_REVIEWS[[#This Row],[ProductRate]] &gt;= 4, TRUE, FALSE)</f>
        <v>1</v>
      </c>
    </row>
    <row r="2162" spans="1:7" x14ac:dyDescent="0.3">
      <c r="A2162" s="8">
        <v>5160</v>
      </c>
      <c r="B2162" s="8">
        <v>10477</v>
      </c>
      <c r="C2162" s="8">
        <v>247</v>
      </c>
      <c r="D2162" s="10">
        <v>45448</v>
      </c>
      <c r="E2162" s="8" t="s">
        <v>22382</v>
      </c>
      <c r="F2162" s="8">
        <v>1</v>
      </c>
      <c r="G2162" s="8" t="b">
        <f>IF(FACT_REVIEWS[[#This Row],[ProductRate]] &gt;= 4, TRUE, FALSE)</f>
        <v>0</v>
      </c>
    </row>
    <row r="2163" spans="1:7" x14ac:dyDescent="0.3">
      <c r="A2163" s="8">
        <v>5161</v>
      </c>
      <c r="B2163" s="8">
        <v>10003</v>
      </c>
      <c r="C2163" s="8">
        <v>209</v>
      </c>
      <c r="D2163" s="10">
        <v>45431</v>
      </c>
      <c r="E2163" s="8" t="s">
        <v>22383</v>
      </c>
      <c r="F2163" s="8">
        <v>1</v>
      </c>
      <c r="G2163" s="8" t="b">
        <f>IF(FACT_REVIEWS[[#This Row],[ProductRate]] &gt;= 4, TRUE, FALSE)</f>
        <v>0</v>
      </c>
    </row>
    <row r="2164" spans="1:7" x14ac:dyDescent="0.3">
      <c r="A2164" s="8">
        <v>5162</v>
      </c>
      <c r="B2164" s="8">
        <v>10576</v>
      </c>
      <c r="C2164" s="8">
        <v>299</v>
      </c>
      <c r="D2164" s="10">
        <v>45547</v>
      </c>
      <c r="E2164" s="8" t="s">
        <v>22384</v>
      </c>
      <c r="F2164" s="8">
        <v>1</v>
      </c>
      <c r="G2164" s="8" t="b">
        <f>IF(FACT_REVIEWS[[#This Row],[ProductRate]] &gt;= 4, TRUE, FALSE)</f>
        <v>0</v>
      </c>
    </row>
    <row r="2165" spans="1:7" x14ac:dyDescent="0.3">
      <c r="A2165" s="8">
        <v>5163</v>
      </c>
      <c r="B2165" s="8">
        <v>10320</v>
      </c>
      <c r="C2165" s="8">
        <v>285</v>
      </c>
      <c r="D2165" s="10">
        <v>45538</v>
      </c>
      <c r="E2165" s="8" t="s">
        <v>3875</v>
      </c>
      <c r="F2165" s="8">
        <v>1</v>
      </c>
      <c r="G2165" s="8" t="b">
        <f>IF(FACT_REVIEWS[[#This Row],[ProductRate]] &gt;= 4, TRUE, FALSE)</f>
        <v>0</v>
      </c>
    </row>
    <row r="2166" spans="1:7" x14ac:dyDescent="0.3">
      <c r="A2166" s="8">
        <v>5164</v>
      </c>
      <c r="B2166" s="8">
        <v>10320</v>
      </c>
      <c r="C2166" s="8">
        <v>285</v>
      </c>
      <c r="D2166" s="10">
        <v>45348</v>
      </c>
      <c r="E2166" s="8" t="s">
        <v>22385</v>
      </c>
      <c r="F2166" s="8">
        <v>4</v>
      </c>
      <c r="G2166" s="8" t="b">
        <f>IF(FACT_REVIEWS[[#This Row],[ProductRate]] &gt;= 4, TRUE, FALSE)</f>
        <v>1</v>
      </c>
    </row>
    <row r="2167" spans="1:7" x14ac:dyDescent="0.3">
      <c r="A2167" s="8">
        <v>5165</v>
      </c>
      <c r="B2167" s="8">
        <v>10981</v>
      </c>
      <c r="C2167" s="8">
        <v>263</v>
      </c>
      <c r="D2167" s="10">
        <v>45548</v>
      </c>
      <c r="E2167" s="8" t="s">
        <v>22386</v>
      </c>
      <c r="F2167" s="8">
        <v>1</v>
      </c>
      <c r="G2167" s="8" t="b">
        <f>IF(FACT_REVIEWS[[#This Row],[ProductRate]] &gt;= 4, TRUE, FALSE)</f>
        <v>0</v>
      </c>
    </row>
    <row r="2168" spans="1:7" x14ac:dyDescent="0.3">
      <c r="A2168" s="8">
        <v>5166</v>
      </c>
      <c r="B2168" s="8">
        <v>10981</v>
      </c>
      <c r="C2168" s="8">
        <v>234</v>
      </c>
      <c r="D2168" s="10">
        <v>45486</v>
      </c>
      <c r="E2168" s="8" t="s">
        <v>22387</v>
      </c>
      <c r="F2168" s="8">
        <v>5</v>
      </c>
      <c r="G2168" s="8" t="b">
        <f>IF(FACT_REVIEWS[[#This Row],[ProductRate]] &gt;= 4, TRUE, FALSE)</f>
        <v>1</v>
      </c>
    </row>
    <row r="2169" spans="1:7" x14ac:dyDescent="0.3">
      <c r="A2169" s="8">
        <v>5167</v>
      </c>
      <c r="B2169" s="8">
        <v>10981</v>
      </c>
      <c r="C2169" s="8">
        <v>234</v>
      </c>
      <c r="D2169" s="10">
        <v>45516</v>
      </c>
      <c r="E2169" s="8" t="s">
        <v>22388</v>
      </c>
      <c r="F2169" s="8">
        <v>1</v>
      </c>
      <c r="G2169" s="8" t="b">
        <f>IF(FACT_REVIEWS[[#This Row],[ProductRate]] &gt;= 4, TRUE, FALSE)</f>
        <v>0</v>
      </c>
    </row>
    <row r="2170" spans="1:7" x14ac:dyDescent="0.3">
      <c r="A2170" s="8">
        <v>5168</v>
      </c>
      <c r="B2170" s="8">
        <v>10981</v>
      </c>
      <c r="C2170" s="8">
        <v>234</v>
      </c>
      <c r="D2170" s="10">
        <v>45412</v>
      </c>
      <c r="E2170" s="8" t="s">
        <v>22389</v>
      </c>
      <c r="F2170" s="8">
        <v>5</v>
      </c>
      <c r="G2170" s="8" t="b">
        <f>IF(FACT_REVIEWS[[#This Row],[ProductRate]] &gt;= 4, TRUE, FALSE)</f>
        <v>1</v>
      </c>
    </row>
    <row r="2171" spans="1:7" x14ac:dyDescent="0.3">
      <c r="A2171" s="8">
        <v>5169</v>
      </c>
      <c r="B2171" s="8">
        <v>10330</v>
      </c>
      <c r="C2171" s="8">
        <v>220</v>
      </c>
      <c r="D2171" s="10">
        <v>45559</v>
      </c>
      <c r="E2171" s="8" t="s">
        <v>22390</v>
      </c>
      <c r="F2171" s="8">
        <v>5</v>
      </c>
      <c r="G2171" s="8" t="b">
        <f>IF(FACT_REVIEWS[[#This Row],[ProductRate]] &gt;= 4, TRUE, FALSE)</f>
        <v>1</v>
      </c>
    </row>
    <row r="2172" spans="1:7" x14ac:dyDescent="0.3">
      <c r="A2172" s="8">
        <v>5170</v>
      </c>
      <c r="B2172" s="8">
        <v>10330</v>
      </c>
      <c r="C2172" s="8">
        <v>220</v>
      </c>
      <c r="D2172" s="10">
        <v>45556</v>
      </c>
      <c r="E2172" s="8" t="s">
        <v>22391</v>
      </c>
      <c r="F2172" s="8">
        <v>3</v>
      </c>
      <c r="G2172" s="8" t="b">
        <f>IF(FACT_REVIEWS[[#This Row],[ProductRate]] &gt;= 4, TRUE, FALSE)</f>
        <v>0</v>
      </c>
    </row>
    <row r="2173" spans="1:7" x14ac:dyDescent="0.3">
      <c r="A2173" s="8">
        <v>5171</v>
      </c>
      <c r="B2173" s="8">
        <v>10369</v>
      </c>
      <c r="C2173" s="8">
        <v>241</v>
      </c>
      <c r="D2173" s="10">
        <v>45444</v>
      </c>
      <c r="E2173" s="8" t="s">
        <v>15012</v>
      </c>
      <c r="F2173" s="8">
        <v>2</v>
      </c>
      <c r="G2173" s="8" t="b">
        <f>IF(FACT_REVIEWS[[#This Row],[ProductRate]] &gt;= 4, TRUE, FALSE)</f>
        <v>0</v>
      </c>
    </row>
    <row r="2174" spans="1:7" x14ac:dyDescent="0.3">
      <c r="A2174" s="8">
        <v>5172</v>
      </c>
      <c r="B2174" s="8">
        <v>10369</v>
      </c>
      <c r="C2174" s="8">
        <v>241</v>
      </c>
      <c r="D2174" s="10">
        <v>45485</v>
      </c>
      <c r="E2174" s="8" t="s">
        <v>22392</v>
      </c>
      <c r="F2174" s="8">
        <v>2</v>
      </c>
      <c r="G2174" s="8" t="b">
        <f>IF(FACT_REVIEWS[[#This Row],[ProductRate]] &gt;= 4, TRUE, FALSE)</f>
        <v>0</v>
      </c>
    </row>
    <row r="2175" spans="1:7" x14ac:dyDescent="0.3">
      <c r="A2175" s="8">
        <v>5173</v>
      </c>
      <c r="B2175" s="8">
        <v>10369</v>
      </c>
      <c r="C2175" s="8">
        <v>241</v>
      </c>
      <c r="D2175" s="10">
        <v>45380</v>
      </c>
      <c r="E2175" s="8" t="s">
        <v>22393</v>
      </c>
      <c r="F2175" s="8">
        <v>2</v>
      </c>
      <c r="G2175" s="8" t="b">
        <f>IF(FACT_REVIEWS[[#This Row],[ProductRate]] &gt;= 4, TRUE, FALSE)</f>
        <v>0</v>
      </c>
    </row>
    <row r="2176" spans="1:7" x14ac:dyDescent="0.3">
      <c r="A2176" s="8">
        <v>5174</v>
      </c>
      <c r="B2176" s="8">
        <v>10102</v>
      </c>
      <c r="C2176" s="8">
        <v>280</v>
      </c>
      <c r="D2176" s="10">
        <v>45522</v>
      </c>
      <c r="E2176" s="8" t="s">
        <v>22394</v>
      </c>
      <c r="F2176" s="8">
        <v>4</v>
      </c>
      <c r="G2176" s="8" t="b">
        <f>IF(FACT_REVIEWS[[#This Row],[ProductRate]] &gt;= 4, TRUE, FALSE)</f>
        <v>1</v>
      </c>
    </row>
    <row r="2177" spans="1:7" x14ac:dyDescent="0.3">
      <c r="A2177" s="8">
        <v>5175</v>
      </c>
      <c r="B2177" s="8">
        <v>10102</v>
      </c>
      <c r="C2177" s="8">
        <v>280</v>
      </c>
      <c r="D2177" s="10">
        <v>45539</v>
      </c>
      <c r="E2177" s="8" t="s">
        <v>22395</v>
      </c>
      <c r="F2177" s="8">
        <v>1</v>
      </c>
      <c r="G2177" s="8" t="b">
        <f>IF(FACT_REVIEWS[[#This Row],[ProductRate]] &gt;= 4, TRUE, FALSE)</f>
        <v>0</v>
      </c>
    </row>
    <row r="2178" spans="1:7" x14ac:dyDescent="0.3">
      <c r="A2178" s="8">
        <v>5176</v>
      </c>
      <c r="B2178" s="8">
        <v>10156</v>
      </c>
      <c r="C2178" s="8">
        <v>254</v>
      </c>
      <c r="D2178" s="10">
        <v>45517</v>
      </c>
      <c r="E2178" s="8" t="s">
        <v>22396</v>
      </c>
      <c r="F2178" s="8">
        <v>4</v>
      </c>
      <c r="G2178" s="8" t="b">
        <f>IF(FACT_REVIEWS[[#This Row],[ProductRate]] &gt;= 4, TRUE, FALSE)</f>
        <v>1</v>
      </c>
    </row>
    <row r="2179" spans="1:7" x14ac:dyDescent="0.3">
      <c r="A2179" s="8">
        <v>5177</v>
      </c>
      <c r="B2179" s="8">
        <v>10437</v>
      </c>
      <c r="C2179" s="8">
        <v>260</v>
      </c>
      <c r="D2179" s="10">
        <v>45546</v>
      </c>
      <c r="E2179" s="8" t="s">
        <v>22397</v>
      </c>
      <c r="F2179" s="8">
        <v>4</v>
      </c>
      <c r="G2179" s="8" t="b">
        <f>IF(FACT_REVIEWS[[#This Row],[ProductRate]] &gt;= 4, TRUE, FALSE)</f>
        <v>1</v>
      </c>
    </row>
    <row r="2180" spans="1:7" x14ac:dyDescent="0.3">
      <c r="A2180" s="8">
        <v>5178</v>
      </c>
      <c r="B2180" s="8">
        <v>10683</v>
      </c>
      <c r="C2180" s="8">
        <v>241</v>
      </c>
      <c r="D2180" s="10">
        <v>45560</v>
      </c>
      <c r="E2180" s="8" t="s">
        <v>22398</v>
      </c>
      <c r="F2180" s="8">
        <v>4</v>
      </c>
      <c r="G2180" s="8" t="b">
        <f>IF(FACT_REVIEWS[[#This Row],[ProductRate]] &gt;= 4, TRUE, FALSE)</f>
        <v>1</v>
      </c>
    </row>
    <row r="2181" spans="1:7" x14ac:dyDescent="0.3">
      <c r="A2181" s="8">
        <v>5179</v>
      </c>
      <c r="B2181" s="8">
        <v>10683</v>
      </c>
      <c r="C2181" s="8">
        <v>214</v>
      </c>
      <c r="D2181" s="10">
        <v>45556</v>
      </c>
      <c r="E2181" s="8" t="s">
        <v>22399</v>
      </c>
      <c r="F2181" s="8">
        <v>5</v>
      </c>
      <c r="G2181" s="8" t="b">
        <f>IF(FACT_REVIEWS[[#This Row],[ProductRate]] &gt;= 4, TRUE, FALSE)</f>
        <v>1</v>
      </c>
    </row>
    <row r="2182" spans="1:7" x14ac:dyDescent="0.3">
      <c r="A2182" s="8">
        <v>5180</v>
      </c>
      <c r="B2182" s="8">
        <v>10683</v>
      </c>
      <c r="C2182" s="8">
        <v>200</v>
      </c>
      <c r="D2182" s="10">
        <v>45472</v>
      </c>
      <c r="E2182" s="8" t="s">
        <v>22400</v>
      </c>
      <c r="F2182" s="8">
        <v>1</v>
      </c>
      <c r="G2182" s="8" t="b">
        <f>IF(FACT_REVIEWS[[#This Row],[ProductRate]] &gt;= 4, TRUE, FALSE)</f>
        <v>0</v>
      </c>
    </row>
    <row r="2183" spans="1:7" x14ac:dyDescent="0.3">
      <c r="A2183" s="8">
        <v>5181</v>
      </c>
      <c r="B2183" s="8">
        <v>10683</v>
      </c>
      <c r="C2183" s="8">
        <v>208</v>
      </c>
      <c r="D2183" s="10">
        <v>45473</v>
      </c>
      <c r="E2183" s="8" t="s">
        <v>22401</v>
      </c>
      <c r="F2183" s="8">
        <v>2</v>
      </c>
      <c r="G2183" s="8" t="b">
        <f>IF(FACT_REVIEWS[[#This Row],[ProductRate]] &gt;= 4, TRUE, FALSE)</f>
        <v>0</v>
      </c>
    </row>
    <row r="2184" spans="1:7" x14ac:dyDescent="0.3">
      <c r="A2184" s="8">
        <v>5182</v>
      </c>
      <c r="B2184" s="8">
        <v>10138</v>
      </c>
      <c r="C2184" s="8">
        <v>228</v>
      </c>
      <c r="D2184" s="10">
        <v>45320</v>
      </c>
      <c r="E2184" s="8" t="s">
        <v>22402</v>
      </c>
      <c r="F2184" s="8">
        <v>4</v>
      </c>
      <c r="G2184" s="8" t="b">
        <f>IF(FACT_REVIEWS[[#This Row],[ProductRate]] &gt;= 4, TRUE, FALSE)</f>
        <v>1</v>
      </c>
    </row>
    <row r="2185" spans="1:7" x14ac:dyDescent="0.3">
      <c r="A2185" s="8">
        <v>5183</v>
      </c>
      <c r="B2185" s="8">
        <v>10217</v>
      </c>
      <c r="C2185" s="8">
        <v>291</v>
      </c>
      <c r="D2185" s="10">
        <v>45551</v>
      </c>
      <c r="E2185" s="8" t="s">
        <v>22403</v>
      </c>
      <c r="F2185" s="8">
        <v>2</v>
      </c>
      <c r="G2185" s="8" t="b">
        <f>IF(FACT_REVIEWS[[#This Row],[ProductRate]] &gt;= 4, TRUE, FALSE)</f>
        <v>0</v>
      </c>
    </row>
    <row r="2186" spans="1:7" x14ac:dyDescent="0.3">
      <c r="A2186" s="8">
        <v>5184</v>
      </c>
      <c r="B2186" s="8">
        <v>10057</v>
      </c>
      <c r="C2186" s="8">
        <v>266</v>
      </c>
      <c r="D2186" s="10">
        <v>45522</v>
      </c>
      <c r="E2186" s="8" t="s">
        <v>22404</v>
      </c>
      <c r="F2186" s="8">
        <v>2</v>
      </c>
      <c r="G2186" s="8" t="b">
        <f>IF(FACT_REVIEWS[[#This Row],[ProductRate]] &gt;= 4, TRUE, FALSE)</f>
        <v>0</v>
      </c>
    </row>
    <row r="2187" spans="1:7" x14ac:dyDescent="0.3">
      <c r="A2187" s="8">
        <v>5185</v>
      </c>
      <c r="B2187" s="8">
        <v>10057</v>
      </c>
      <c r="C2187" s="8">
        <v>211</v>
      </c>
      <c r="D2187" s="10">
        <v>45439</v>
      </c>
      <c r="E2187" s="8" t="s">
        <v>22405</v>
      </c>
      <c r="F2187" s="8">
        <v>3</v>
      </c>
      <c r="G2187" s="8" t="b">
        <f>IF(FACT_REVIEWS[[#This Row],[ProductRate]] &gt;= 4, TRUE, FALSE)</f>
        <v>0</v>
      </c>
    </row>
    <row r="2188" spans="1:7" x14ac:dyDescent="0.3">
      <c r="A2188" s="8">
        <v>5186</v>
      </c>
      <c r="B2188" s="8">
        <v>10899</v>
      </c>
      <c r="C2188" s="8">
        <v>298</v>
      </c>
      <c r="D2188" s="10">
        <v>45559</v>
      </c>
      <c r="E2188" s="8" t="s">
        <v>22406</v>
      </c>
      <c r="F2188" s="8">
        <v>1</v>
      </c>
      <c r="G2188" s="8" t="b">
        <f>IF(FACT_REVIEWS[[#This Row],[ProductRate]] &gt;= 4, TRUE, FALSE)</f>
        <v>0</v>
      </c>
    </row>
    <row r="2189" spans="1:7" x14ac:dyDescent="0.3">
      <c r="A2189" s="8">
        <v>5187</v>
      </c>
      <c r="B2189" s="8">
        <v>10588</v>
      </c>
      <c r="C2189" s="8">
        <v>212</v>
      </c>
      <c r="D2189" s="10">
        <v>45559</v>
      </c>
      <c r="E2189" s="8" t="s">
        <v>22407</v>
      </c>
      <c r="F2189" s="8">
        <v>4</v>
      </c>
      <c r="G2189" s="8" t="b">
        <f>IF(FACT_REVIEWS[[#This Row],[ProductRate]] &gt;= 4, TRUE, FALSE)</f>
        <v>1</v>
      </c>
    </row>
    <row r="2190" spans="1:7" x14ac:dyDescent="0.3">
      <c r="A2190" s="8">
        <v>5188</v>
      </c>
      <c r="B2190" s="8">
        <v>10588</v>
      </c>
      <c r="C2190" s="8">
        <v>212</v>
      </c>
      <c r="D2190" s="10">
        <v>45549</v>
      </c>
      <c r="E2190" s="8" t="s">
        <v>22408</v>
      </c>
      <c r="F2190" s="8">
        <v>4</v>
      </c>
      <c r="G2190" s="8" t="b">
        <f>IF(FACT_REVIEWS[[#This Row],[ProductRate]] &gt;= 4, TRUE, FALSE)</f>
        <v>1</v>
      </c>
    </row>
    <row r="2191" spans="1:7" x14ac:dyDescent="0.3">
      <c r="A2191" s="8">
        <v>5189</v>
      </c>
      <c r="B2191" s="8">
        <v>10588</v>
      </c>
      <c r="C2191" s="8">
        <v>227</v>
      </c>
      <c r="D2191" s="10">
        <v>45545</v>
      </c>
      <c r="E2191" s="8" t="s">
        <v>22409</v>
      </c>
      <c r="F2191" s="8">
        <v>3</v>
      </c>
      <c r="G2191" s="8" t="b">
        <f>IF(FACT_REVIEWS[[#This Row],[ProductRate]] &gt;= 4, TRUE, FALSE)</f>
        <v>0</v>
      </c>
    </row>
    <row r="2192" spans="1:7" x14ac:dyDescent="0.3">
      <c r="A2192" s="8">
        <v>5190</v>
      </c>
      <c r="B2192" s="8">
        <v>10588</v>
      </c>
      <c r="C2192" s="8">
        <v>227</v>
      </c>
      <c r="D2192" s="10">
        <v>45525</v>
      </c>
      <c r="E2192" s="8" t="s">
        <v>4264</v>
      </c>
      <c r="F2192" s="8">
        <v>3</v>
      </c>
      <c r="G2192" s="8" t="b">
        <f>IF(FACT_REVIEWS[[#This Row],[ProductRate]] &gt;= 4, TRUE, FALSE)</f>
        <v>0</v>
      </c>
    </row>
    <row r="2193" spans="1:7" x14ac:dyDescent="0.3">
      <c r="A2193" s="8">
        <v>5191</v>
      </c>
      <c r="B2193" s="8">
        <v>10141</v>
      </c>
      <c r="C2193" s="8">
        <v>278</v>
      </c>
      <c r="D2193" s="10">
        <v>45405</v>
      </c>
      <c r="E2193" s="8" t="s">
        <v>3918</v>
      </c>
      <c r="F2193" s="8">
        <v>1</v>
      </c>
      <c r="G2193" s="8" t="b">
        <f>IF(FACT_REVIEWS[[#This Row],[ProductRate]] &gt;= 4, TRUE, FALSE)</f>
        <v>0</v>
      </c>
    </row>
    <row r="2194" spans="1:7" x14ac:dyDescent="0.3">
      <c r="A2194" s="8">
        <v>5192</v>
      </c>
      <c r="B2194" s="8">
        <v>10501</v>
      </c>
      <c r="C2194" s="8">
        <v>297</v>
      </c>
      <c r="D2194" s="10">
        <v>45513</v>
      </c>
      <c r="E2194" s="8" t="s">
        <v>22410</v>
      </c>
      <c r="F2194" s="8">
        <v>3</v>
      </c>
      <c r="G2194" s="8" t="b">
        <f>IF(FACT_REVIEWS[[#This Row],[ProductRate]] &gt;= 4, TRUE, FALSE)</f>
        <v>0</v>
      </c>
    </row>
    <row r="2195" spans="1:7" x14ac:dyDescent="0.3">
      <c r="A2195" s="8">
        <v>5193</v>
      </c>
      <c r="B2195" s="8">
        <v>10391</v>
      </c>
      <c r="C2195" s="8">
        <v>265</v>
      </c>
      <c r="D2195" s="10">
        <v>45180</v>
      </c>
      <c r="E2195" s="8" t="s">
        <v>19556</v>
      </c>
      <c r="F2195" s="8">
        <v>3</v>
      </c>
      <c r="G2195" s="8" t="b">
        <f>IF(FACT_REVIEWS[[#This Row],[ProductRate]] &gt;= 4, TRUE, FALSE)</f>
        <v>0</v>
      </c>
    </row>
    <row r="2196" spans="1:7" x14ac:dyDescent="0.3">
      <c r="A2196" s="8">
        <v>5194</v>
      </c>
      <c r="B2196" s="8">
        <v>10259</v>
      </c>
      <c r="C2196" s="8">
        <v>278</v>
      </c>
      <c r="D2196" s="10">
        <v>45546</v>
      </c>
      <c r="E2196" s="8" t="s">
        <v>22411</v>
      </c>
      <c r="F2196" s="8">
        <v>3</v>
      </c>
      <c r="G2196" s="8" t="b">
        <f>IF(FACT_REVIEWS[[#This Row],[ProductRate]] &gt;= 4, TRUE, FALSE)</f>
        <v>0</v>
      </c>
    </row>
    <row r="2197" spans="1:7" x14ac:dyDescent="0.3">
      <c r="A2197" s="8">
        <v>5195</v>
      </c>
      <c r="B2197" s="8">
        <v>10699</v>
      </c>
      <c r="C2197" s="8">
        <v>253</v>
      </c>
      <c r="D2197" s="10">
        <v>45549</v>
      </c>
      <c r="E2197" s="8" t="s">
        <v>22412</v>
      </c>
      <c r="F2197" s="8">
        <v>5</v>
      </c>
      <c r="G2197" s="8" t="b">
        <f>IF(FACT_REVIEWS[[#This Row],[ProductRate]] &gt;= 4, TRUE, FALSE)</f>
        <v>1</v>
      </c>
    </row>
    <row r="2198" spans="1:7" x14ac:dyDescent="0.3">
      <c r="A2198" s="8">
        <v>5196</v>
      </c>
      <c r="B2198" s="8">
        <v>10099</v>
      </c>
      <c r="C2198" s="8">
        <v>294</v>
      </c>
      <c r="D2198" s="10">
        <v>45108</v>
      </c>
      <c r="E2198" s="8" t="s">
        <v>16662</v>
      </c>
      <c r="F2198" s="8">
        <v>1</v>
      </c>
      <c r="G2198" s="8" t="b">
        <f>IF(FACT_REVIEWS[[#This Row],[ProductRate]] &gt;= 4, TRUE, FALSE)</f>
        <v>0</v>
      </c>
    </row>
    <row r="2199" spans="1:7" x14ac:dyDescent="0.3">
      <c r="A2199" s="8">
        <v>5197</v>
      </c>
      <c r="B2199" s="8">
        <v>10099</v>
      </c>
      <c r="C2199" s="8">
        <v>294</v>
      </c>
      <c r="D2199" s="10">
        <v>45205</v>
      </c>
      <c r="E2199" s="8" t="s">
        <v>22413</v>
      </c>
      <c r="F2199" s="8">
        <v>5</v>
      </c>
      <c r="G2199" s="8" t="b">
        <f>IF(FACT_REVIEWS[[#This Row],[ProductRate]] &gt;= 4, TRUE, FALSE)</f>
        <v>1</v>
      </c>
    </row>
    <row r="2200" spans="1:7" x14ac:dyDescent="0.3">
      <c r="A2200" s="8">
        <v>5198</v>
      </c>
      <c r="B2200" s="8">
        <v>10696</v>
      </c>
      <c r="C2200" s="8">
        <v>224</v>
      </c>
      <c r="D2200" s="10">
        <v>45547</v>
      </c>
      <c r="E2200" s="8" t="s">
        <v>22414</v>
      </c>
      <c r="F2200" s="8">
        <v>2</v>
      </c>
      <c r="G2200" s="8" t="b">
        <f>IF(FACT_REVIEWS[[#This Row],[ProductRate]] &gt;= 4, TRUE, FALSE)</f>
        <v>0</v>
      </c>
    </row>
    <row r="2201" spans="1:7" x14ac:dyDescent="0.3">
      <c r="A2201" s="8">
        <v>5199</v>
      </c>
      <c r="B2201" s="8">
        <v>10362</v>
      </c>
      <c r="C2201" s="8">
        <v>229</v>
      </c>
      <c r="D2201" s="10">
        <v>45123</v>
      </c>
      <c r="E2201" s="8" t="s">
        <v>22415</v>
      </c>
      <c r="F2201" s="8">
        <v>2</v>
      </c>
      <c r="G2201" s="8" t="b">
        <f>IF(FACT_REVIEWS[[#This Row],[ProductRate]] &gt;= 4, TRUE, FALSE)</f>
        <v>0</v>
      </c>
    </row>
    <row r="2202" spans="1:7" x14ac:dyDescent="0.3">
      <c r="A2202" s="8">
        <v>5200</v>
      </c>
      <c r="B2202" s="8">
        <v>10516</v>
      </c>
      <c r="C2202" s="8">
        <v>299</v>
      </c>
      <c r="D2202" s="10">
        <v>45440</v>
      </c>
      <c r="E2202" s="8" t="s">
        <v>22416</v>
      </c>
      <c r="F2202" s="8">
        <v>1</v>
      </c>
      <c r="G2202" s="8" t="b">
        <f>IF(FACT_REVIEWS[[#This Row],[ProductRate]] &gt;= 4, TRUE, FALSE)</f>
        <v>0</v>
      </c>
    </row>
    <row r="2203" spans="1:7" x14ac:dyDescent="0.3">
      <c r="A2203" s="8">
        <v>5201</v>
      </c>
      <c r="B2203" s="8">
        <v>10516</v>
      </c>
      <c r="C2203" s="8">
        <v>275</v>
      </c>
      <c r="D2203" s="10">
        <v>45239</v>
      </c>
      <c r="E2203" s="8" t="s">
        <v>22417</v>
      </c>
      <c r="F2203" s="8">
        <v>4</v>
      </c>
      <c r="G2203" s="8" t="b">
        <f>IF(FACT_REVIEWS[[#This Row],[ProductRate]] &gt;= 4, TRUE, FALSE)</f>
        <v>1</v>
      </c>
    </row>
    <row r="2204" spans="1:7" x14ac:dyDescent="0.3">
      <c r="A2204" s="8">
        <v>5202</v>
      </c>
      <c r="B2204" s="8">
        <v>10516</v>
      </c>
      <c r="C2204" s="8">
        <v>299</v>
      </c>
      <c r="D2204" s="10">
        <v>45090</v>
      </c>
      <c r="E2204" s="8" t="s">
        <v>22418</v>
      </c>
      <c r="F2204" s="8">
        <v>1</v>
      </c>
      <c r="G2204" s="8" t="b">
        <f>IF(FACT_REVIEWS[[#This Row],[ProductRate]] &gt;= 4, TRUE, FALSE)</f>
        <v>0</v>
      </c>
    </row>
    <row r="2205" spans="1:7" x14ac:dyDescent="0.3">
      <c r="A2205" s="8">
        <v>5203</v>
      </c>
      <c r="B2205" s="8">
        <v>10516</v>
      </c>
      <c r="C2205" s="8">
        <v>299</v>
      </c>
      <c r="D2205" s="10">
        <v>44980</v>
      </c>
      <c r="E2205" s="8" t="s">
        <v>22419</v>
      </c>
      <c r="F2205" s="8">
        <v>5</v>
      </c>
      <c r="G2205" s="8" t="b">
        <f>IF(FACT_REVIEWS[[#This Row],[ProductRate]] &gt;= 4, TRUE, FALSE)</f>
        <v>1</v>
      </c>
    </row>
    <row r="2206" spans="1:7" x14ac:dyDescent="0.3">
      <c r="A2206" s="8">
        <v>5204</v>
      </c>
      <c r="B2206" s="8">
        <v>10516</v>
      </c>
      <c r="C2206" s="8">
        <v>299</v>
      </c>
      <c r="D2206" s="10">
        <v>45162</v>
      </c>
      <c r="E2206" s="8" t="s">
        <v>22420</v>
      </c>
      <c r="F2206" s="8">
        <v>1</v>
      </c>
      <c r="G2206" s="8" t="b">
        <f>IF(FACT_REVIEWS[[#This Row],[ProductRate]] &gt;= 4, TRUE, FALSE)</f>
        <v>0</v>
      </c>
    </row>
    <row r="2207" spans="1:7" x14ac:dyDescent="0.3">
      <c r="A2207" s="8">
        <v>5205</v>
      </c>
      <c r="B2207" s="8">
        <v>10147</v>
      </c>
      <c r="C2207" s="8">
        <v>218</v>
      </c>
      <c r="D2207" s="10">
        <v>45529</v>
      </c>
      <c r="E2207" s="8" t="s">
        <v>22421</v>
      </c>
      <c r="F2207" s="8">
        <v>2</v>
      </c>
      <c r="G2207" s="8" t="b">
        <f>IF(FACT_REVIEWS[[#This Row],[ProductRate]] &gt;= 4, TRUE, FALSE)</f>
        <v>0</v>
      </c>
    </row>
    <row r="2208" spans="1:7" x14ac:dyDescent="0.3">
      <c r="A2208" s="8">
        <v>5206</v>
      </c>
      <c r="B2208" s="8">
        <v>10087</v>
      </c>
      <c r="C2208" s="8">
        <v>247</v>
      </c>
      <c r="D2208" s="10">
        <v>45559</v>
      </c>
      <c r="E2208" s="8" t="s">
        <v>22422</v>
      </c>
      <c r="F2208" s="8">
        <v>2</v>
      </c>
      <c r="G2208" s="8" t="b">
        <f>IF(FACT_REVIEWS[[#This Row],[ProductRate]] &gt;= 4, TRUE, FALSE)</f>
        <v>0</v>
      </c>
    </row>
    <row r="2209" spans="1:7" x14ac:dyDescent="0.3">
      <c r="A2209" s="8">
        <v>5207</v>
      </c>
      <c r="B2209" s="8">
        <v>10415</v>
      </c>
      <c r="C2209" s="8">
        <v>212</v>
      </c>
      <c r="D2209" s="10">
        <v>45560</v>
      </c>
      <c r="E2209" s="8" t="s">
        <v>22423</v>
      </c>
      <c r="F2209" s="8">
        <v>2</v>
      </c>
      <c r="G2209" s="8" t="b">
        <f>IF(FACT_REVIEWS[[#This Row],[ProductRate]] &gt;= 4, TRUE, FALSE)</f>
        <v>0</v>
      </c>
    </row>
    <row r="2210" spans="1:7" x14ac:dyDescent="0.3">
      <c r="A2210" s="8">
        <v>5208</v>
      </c>
      <c r="B2210" s="8">
        <v>10153</v>
      </c>
      <c r="C2210" s="8">
        <v>211</v>
      </c>
      <c r="D2210" s="10">
        <v>45543</v>
      </c>
      <c r="E2210" s="8" t="s">
        <v>22424</v>
      </c>
      <c r="F2210" s="8">
        <v>1</v>
      </c>
      <c r="G2210" s="8" t="b">
        <f>IF(FACT_REVIEWS[[#This Row],[ProductRate]] &gt;= 4, TRUE, FALSE)</f>
        <v>0</v>
      </c>
    </row>
    <row r="2211" spans="1:7" x14ac:dyDescent="0.3">
      <c r="A2211" s="8">
        <v>5209</v>
      </c>
      <c r="B2211" s="8">
        <v>10153</v>
      </c>
      <c r="C2211" s="8">
        <v>211</v>
      </c>
      <c r="D2211" s="10">
        <v>45548</v>
      </c>
      <c r="E2211" s="8" t="s">
        <v>22425</v>
      </c>
      <c r="F2211" s="8">
        <v>5</v>
      </c>
      <c r="G2211" s="8" t="b">
        <f>IF(FACT_REVIEWS[[#This Row],[ProductRate]] &gt;= 4, TRUE, FALSE)</f>
        <v>1</v>
      </c>
    </row>
    <row r="2212" spans="1:7" x14ac:dyDescent="0.3">
      <c r="A2212" s="8">
        <v>5210</v>
      </c>
      <c r="B2212" s="8">
        <v>10810</v>
      </c>
      <c r="C2212" s="8">
        <v>204</v>
      </c>
      <c r="D2212" s="10">
        <v>45412</v>
      </c>
      <c r="E2212" s="8" t="s">
        <v>22426</v>
      </c>
      <c r="F2212" s="8">
        <v>1</v>
      </c>
      <c r="G2212" s="8" t="b">
        <f>IF(FACT_REVIEWS[[#This Row],[ProductRate]] &gt;= 4, TRUE, FALSE)</f>
        <v>0</v>
      </c>
    </row>
    <row r="2213" spans="1:7" x14ac:dyDescent="0.3">
      <c r="A2213" s="8">
        <v>5211</v>
      </c>
      <c r="B2213" s="8">
        <v>10478</v>
      </c>
      <c r="C2213" s="8">
        <v>295</v>
      </c>
      <c r="D2213" s="10">
        <v>45440</v>
      </c>
      <c r="E2213" s="8" t="s">
        <v>22427</v>
      </c>
      <c r="F2213" s="8">
        <v>3</v>
      </c>
      <c r="G2213" s="8" t="b">
        <f>IF(FACT_REVIEWS[[#This Row],[ProductRate]] &gt;= 4, TRUE, FALSE)</f>
        <v>0</v>
      </c>
    </row>
    <row r="2214" spans="1:7" x14ac:dyDescent="0.3">
      <c r="A2214" s="8">
        <v>5212</v>
      </c>
      <c r="B2214" s="8">
        <v>10177</v>
      </c>
      <c r="C2214" s="8">
        <v>294</v>
      </c>
      <c r="D2214" s="10">
        <v>45545</v>
      </c>
      <c r="E2214" s="8" t="s">
        <v>22428</v>
      </c>
      <c r="F2214" s="8">
        <v>4</v>
      </c>
      <c r="G2214" s="8" t="b">
        <f>IF(FACT_REVIEWS[[#This Row],[ProductRate]] &gt;= 4, TRUE, FALSE)</f>
        <v>1</v>
      </c>
    </row>
    <row r="2215" spans="1:7" x14ac:dyDescent="0.3">
      <c r="A2215" s="8">
        <v>5213</v>
      </c>
      <c r="B2215" s="8">
        <v>10313</v>
      </c>
      <c r="C2215" s="8">
        <v>248</v>
      </c>
      <c r="D2215" s="10">
        <v>45533</v>
      </c>
      <c r="E2215" s="8" t="s">
        <v>12682</v>
      </c>
      <c r="F2215" s="8">
        <v>2</v>
      </c>
      <c r="G2215" s="8" t="b">
        <f>IF(FACT_REVIEWS[[#This Row],[ProductRate]] &gt;= 4, TRUE, FALSE)</f>
        <v>0</v>
      </c>
    </row>
    <row r="2216" spans="1:7" x14ac:dyDescent="0.3">
      <c r="A2216" s="8">
        <v>5214</v>
      </c>
      <c r="B2216" s="8">
        <v>10800</v>
      </c>
      <c r="C2216" s="8">
        <v>202</v>
      </c>
      <c r="D2216" s="10">
        <v>45558</v>
      </c>
      <c r="E2216" s="8" t="s">
        <v>22429</v>
      </c>
      <c r="F2216" s="8">
        <v>3</v>
      </c>
      <c r="G2216" s="8" t="b">
        <f>IF(FACT_REVIEWS[[#This Row],[ProductRate]] &gt;= 4, TRUE, FALSE)</f>
        <v>0</v>
      </c>
    </row>
    <row r="2217" spans="1:7" x14ac:dyDescent="0.3">
      <c r="A2217" s="8">
        <v>5215</v>
      </c>
      <c r="B2217" s="8">
        <v>10800</v>
      </c>
      <c r="C2217" s="8">
        <v>202</v>
      </c>
      <c r="D2217" s="10">
        <v>45556</v>
      </c>
      <c r="E2217" s="8" t="s">
        <v>22430</v>
      </c>
      <c r="F2217" s="8">
        <v>1</v>
      </c>
      <c r="G2217" s="8" t="b">
        <f>IF(FACT_REVIEWS[[#This Row],[ProductRate]] &gt;= 4, TRUE, FALSE)</f>
        <v>0</v>
      </c>
    </row>
    <row r="2218" spans="1:7" x14ac:dyDescent="0.3">
      <c r="A2218" s="8">
        <v>5216</v>
      </c>
      <c r="B2218" s="8">
        <v>10892</v>
      </c>
      <c r="C2218" s="8">
        <v>248</v>
      </c>
      <c r="D2218" s="10">
        <v>45560</v>
      </c>
      <c r="E2218" s="8" t="s">
        <v>22431</v>
      </c>
      <c r="F2218" s="8">
        <v>1</v>
      </c>
      <c r="G2218" s="8" t="b">
        <f>IF(FACT_REVIEWS[[#This Row],[ProductRate]] &gt;= 4, TRUE, FALSE)</f>
        <v>0</v>
      </c>
    </row>
    <row r="2219" spans="1:7" x14ac:dyDescent="0.3">
      <c r="A2219" s="8">
        <v>5217</v>
      </c>
      <c r="B2219" s="8">
        <v>10892</v>
      </c>
      <c r="C2219" s="8">
        <v>248</v>
      </c>
      <c r="D2219" s="10">
        <v>45513</v>
      </c>
      <c r="E2219" s="8" t="s">
        <v>3905</v>
      </c>
      <c r="F2219" s="8">
        <v>4</v>
      </c>
      <c r="G2219" s="8" t="b">
        <f>IF(FACT_REVIEWS[[#This Row],[ProductRate]] &gt;= 4, TRUE, FALSE)</f>
        <v>1</v>
      </c>
    </row>
    <row r="2220" spans="1:7" x14ac:dyDescent="0.3">
      <c r="A2220" s="8">
        <v>5218</v>
      </c>
      <c r="B2220" s="8">
        <v>10927</v>
      </c>
      <c r="C2220" s="8">
        <v>239</v>
      </c>
      <c r="D2220" s="10">
        <v>45557</v>
      </c>
      <c r="E2220" s="8" t="s">
        <v>22432</v>
      </c>
      <c r="F2220" s="8">
        <v>5</v>
      </c>
      <c r="G2220" s="8" t="b">
        <f>IF(FACT_REVIEWS[[#This Row],[ProductRate]] &gt;= 4, TRUE, FALSE)</f>
        <v>1</v>
      </c>
    </row>
    <row r="2221" spans="1:7" x14ac:dyDescent="0.3">
      <c r="A2221" s="8">
        <v>5219</v>
      </c>
      <c r="B2221" s="8">
        <v>10927</v>
      </c>
      <c r="C2221" s="8">
        <v>239</v>
      </c>
      <c r="D2221" s="10">
        <v>45507</v>
      </c>
      <c r="E2221" s="8" t="s">
        <v>22433</v>
      </c>
      <c r="F2221" s="8">
        <v>4</v>
      </c>
      <c r="G2221" s="8" t="b">
        <f>IF(FACT_REVIEWS[[#This Row],[ProductRate]] &gt;= 4, TRUE, FALSE)</f>
        <v>1</v>
      </c>
    </row>
    <row r="2222" spans="1:7" x14ac:dyDescent="0.3">
      <c r="A2222" s="8">
        <v>5220</v>
      </c>
      <c r="B2222" s="8">
        <v>10927</v>
      </c>
      <c r="C2222" s="8">
        <v>232</v>
      </c>
      <c r="D2222" s="10">
        <v>45423</v>
      </c>
      <c r="E2222" s="8" t="s">
        <v>22434</v>
      </c>
      <c r="F2222" s="8">
        <v>3</v>
      </c>
      <c r="G2222" s="8" t="b">
        <f>IF(FACT_REVIEWS[[#This Row],[ProductRate]] &gt;= 4, TRUE, FALSE)</f>
        <v>0</v>
      </c>
    </row>
    <row r="2223" spans="1:7" x14ac:dyDescent="0.3">
      <c r="A2223" s="8">
        <v>5221</v>
      </c>
      <c r="B2223" s="8">
        <v>10756</v>
      </c>
      <c r="C2223" s="8">
        <v>275</v>
      </c>
      <c r="D2223" s="10">
        <v>45318</v>
      </c>
      <c r="E2223" s="8" t="s">
        <v>22435</v>
      </c>
      <c r="F2223" s="8">
        <v>1</v>
      </c>
      <c r="G2223" s="8" t="b">
        <f>IF(FACT_REVIEWS[[#This Row],[ProductRate]] &gt;= 4, TRUE, FALSE)</f>
        <v>0</v>
      </c>
    </row>
    <row r="2224" spans="1:7" x14ac:dyDescent="0.3">
      <c r="A2224" s="8">
        <v>5222</v>
      </c>
      <c r="B2224" s="8">
        <v>10965</v>
      </c>
      <c r="C2224" s="8">
        <v>203</v>
      </c>
      <c r="D2224" s="10">
        <v>45404</v>
      </c>
      <c r="E2224" s="8" t="s">
        <v>22436</v>
      </c>
      <c r="F2224" s="8">
        <v>5</v>
      </c>
      <c r="G2224" s="8" t="b">
        <f>IF(FACT_REVIEWS[[#This Row],[ProductRate]] &gt;= 4, TRUE, FALSE)</f>
        <v>1</v>
      </c>
    </row>
    <row r="2225" spans="1:7" x14ac:dyDescent="0.3">
      <c r="A2225" s="8">
        <v>5223</v>
      </c>
      <c r="B2225" s="8">
        <v>10965</v>
      </c>
      <c r="C2225" s="8">
        <v>203</v>
      </c>
      <c r="D2225" s="10">
        <v>45484</v>
      </c>
      <c r="E2225" s="8" t="s">
        <v>22437</v>
      </c>
      <c r="F2225" s="8">
        <v>5</v>
      </c>
      <c r="G2225" s="8" t="b">
        <f>IF(FACT_REVIEWS[[#This Row],[ProductRate]] &gt;= 4, TRUE, FALSE)</f>
        <v>1</v>
      </c>
    </row>
    <row r="2226" spans="1:7" x14ac:dyDescent="0.3">
      <c r="A2226" s="8">
        <v>5224</v>
      </c>
      <c r="B2226" s="8">
        <v>10965</v>
      </c>
      <c r="C2226" s="8">
        <v>269</v>
      </c>
      <c r="D2226" s="10">
        <v>45536</v>
      </c>
      <c r="E2226" s="8" t="s">
        <v>22438</v>
      </c>
      <c r="F2226" s="8">
        <v>5</v>
      </c>
      <c r="G2226" s="8" t="b">
        <f>IF(FACT_REVIEWS[[#This Row],[ProductRate]] &gt;= 4, TRUE, FALSE)</f>
        <v>1</v>
      </c>
    </row>
    <row r="2227" spans="1:7" x14ac:dyDescent="0.3">
      <c r="A2227" s="8">
        <v>5225</v>
      </c>
      <c r="B2227" s="8">
        <v>10612</v>
      </c>
      <c r="C2227" s="8">
        <v>287</v>
      </c>
      <c r="D2227" s="10">
        <v>45512</v>
      </c>
      <c r="E2227" s="8" t="s">
        <v>22439</v>
      </c>
      <c r="F2227" s="8">
        <v>3</v>
      </c>
      <c r="G2227" s="8" t="b">
        <f>IF(FACT_REVIEWS[[#This Row],[ProductRate]] &gt;= 4, TRUE, FALSE)</f>
        <v>0</v>
      </c>
    </row>
    <row r="2228" spans="1:7" x14ac:dyDescent="0.3">
      <c r="A2228" s="8">
        <v>5226</v>
      </c>
      <c r="B2228" s="8">
        <v>10612</v>
      </c>
      <c r="C2228" s="8">
        <v>287</v>
      </c>
      <c r="D2228" s="10">
        <v>45537</v>
      </c>
      <c r="E2228" s="8" t="s">
        <v>22440</v>
      </c>
      <c r="F2228" s="8">
        <v>3</v>
      </c>
      <c r="G2228" s="8" t="b">
        <f>IF(FACT_REVIEWS[[#This Row],[ProductRate]] &gt;= 4, TRUE, FALSE)</f>
        <v>0</v>
      </c>
    </row>
    <row r="2229" spans="1:7" x14ac:dyDescent="0.3">
      <c r="A2229" s="8">
        <v>5227</v>
      </c>
      <c r="B2229" s="8">
        <v>10140</v>
      </c>
      <c r="C2229" s="8">
        <v>269</v>
      </c>
      <c r="D2229" s="10">
        <v>45519</v>
      </c>
      <c r="E2229" s="8" t="s">
        <v>22441</v>
      </c>
      <c r="F2229" s="8">
        <v>5</v>
      </c>
      <c r="G2229" s="8" t="b">
        <f>IF(FACT_REVIEWS[[#This Row],[ProductRate]] &gt;= 4, TRUE, FALSE)</f>
        <v>1</v>
      </c>
    </row>
    <row r="2230" spans="1:7" x14ac:dyDescent="0.3">
      <c r="A2230" s="8">
        <v>5228</v>
      </c>
      <c r="B2230" s="8">
        <v>10358</v>
      </c>
      <c r="C2230" s="8">
        <v>296</v>
      </c>
      <c r="D2230" s="10">
        <v>45499</v>
      </c>
      <c r="E2230" s="8" t="s">
        <v>22442</v>
      </c>
      <c r="F2230" s="8">
        <v>3</v>
      </c>
      <c r="G2230" s="8" t="b">
        <f>IF(FACT_REVIEWS[[#This Row],[ProductRate]] &gt;= 4, TRUE, FALSE)</f>
        <v>0</v>
      </c>
    </row>
    <row r="2231" spans="1:7" x14ac:dyDescent="0.3">
      <c r="A2231" s="8">
        <v>5229</v>
      </c>
      <c r="B2231" s="8">
        <v>10144</v>
      </c>
      <c r="C2231" s="8">
        <v>277</v>
      </c>
      <c r="D2231" s="10">
        <v>45539</v>
      </c>
      <c r="E2231" s="8" t="s">
        <v>22443</v>
      </c>
      <c r="F2231" s="8">
        <v>3</v>
      </c>
      <c r="G2231" s="8" t="b">
        <f>IF(FACT_REVIEWS[[#This Row],[ProductRate]] &gt;= 4, TRUE, FALSE)</f>
        <v>0</v>
      </c>
    </row>
    <row r="2232" spans="1:7" x14ac:dyDescent="0.3">
      <c r="A2232" s="8">
        <v>5230</v>
      </c>
      <c r="B2232" s="8">
        <v>10144</v>
      </c>
      <c r="C2232" s="8">
        <v>288</v>
      </c>
      <c r="D2232" s="10">
        <v>45557</v>
      </c>
      <c r="E2232" s="8" t="s">
        <v>22444</v>
      </c>
      <c r="F2232" s="8">
        <v>4</v>
      </c>
      <c r="G2232" s="8" t="b">
        <f>IF(FACT_REVIEWS[[#This Row],[ProductRate]] &gt;= 4, TRUE, FALSE)</f>
        <v>1</v>
      </c>
    </row>
    <row r="2233" spans="1:7" x14ac:dyDescent="0.3">
      <c r="A2233" s="8">
        <v>5231</v>
      </c>
      <c r="B2233" s="8">
        <v>10714</v>
      </c>
      <c r="C2233" s="8">
        <v>299</v>
      </c>
      <c r="D2233" s="10">
        <v>45506</v>
      </c>
      <c r="E2233" s="8" t="s">
        <v>22445</v>
      </c>
      <c r="F2233" s="8">
        <v>1</v>
      </c>
      <c r="G2233" s="8" t="b">
        <f>IF(FACT_REVIEWS[[#This Row],[ProductRate]] &gt;= 4, TRUE, FALSE)</f>
        <v>0</v>
      </c>
    </row>
    <row r="2234" spans="1:7" x14ac:dyDescent="0.3">
      <c r="A2234" s="8">
        <v>5232</v>
      </c>
      <c r="B2234" s="8">
        <v>10714</v>
      </c>
      <c r="C2234" s="8">
        <v>299</v>
      </c>
      <c r="D2234" s="10">
        <v>45505</v>
      </c>
      <c r="E2234" s="8" t="s">
        <v>22446</v>
      </c>
      <c r="F2234" s="8">
        <v>5</v>
      </c>
      <c r="G2234" s="8" t="b">
        <f>IF(FACT_REVIEWS[[#This Row],[ProductRate]] &gt;= 4, TRUE, FALSE)</f>
        <v>1</v>
      </c>
    </row>
    <row r="2235" spans="1:7" x14ac:dyDescent="0.3">
      <c r="A2235" s="8">
        <v>5233</v>
      </c>
      <c r="B2235" s="8">
        <v>10094</v>
      </c>
      <c r="C2235" s="8">
        <v>204</v>
      </c>
      <c r="D2235" s="10">
        <v>45537</v>
      </c>
      <c r="E2235" s="8" t="s">
        <v>22447</v>
      </c>
      <c r="F2235" s="8">
        <v>5</v>
      </c>
      <c r="G2235" s="8" t="b">
        <f>IF(FACT_REVIEWS[[#This Row],[ProductRate]] &gt;= 4, TRUE, FALSE)</f>
        <v>1</v>
      </c>
    </row>
    <row r="2236" spans="1:7" x14ac:dyDescent="0.3">
      <c r="A2236" s="8">
        <v>5234</v>
      </c>
      <c r="B2236" s="8">
        <v>10593</v>
      </c>
      <c r="C2236" s="8">
        <v>205</v>
      </c>
      <c r="D2236" s="10">
        <v>45549</v>
      </c>
      <c r="E2236" s="8" t="s">
        <v>22448</v>
      </c>
      <c r="F2236" s="8">
        <v>4</v>
      </c>
      <c r="G2236" s="8" t="b">
        <f>IF(FACT_REVIEWS[[#This Row],[ProductRate]] &gt;= 4, TRUE, FALSE)</f>
        <v>1</v>
      </c>
    </row>
    <row r="2237" spans="1:7" x14ac:dyDescent="0.3">
      <c r="A2237" s="8">
        <v>5235</v>
      </c>
      <c r="B2237" s="8">
        <v>10593</v>
      </c>
      <c r="C2237" s="8">
        <v>205</v>
      </c>
      <c r="D2237" s="10">
        <v>45542</v>
      </c>
      <c r="E2237" s="8" t="s">
        <v>12576</v>
      </c>
      <c r="F2237" s="8">
        <v>3</v>
      </c>
      <c r="G2237" s="8" t="b">
        <f>IF(FACT_REVIEWS[[#This Row],[ProductRate]] &gt;= 4, TRUE, FALSE)</f>
        <v>0</v>
      </c>
    </row>
    <row r="2238" spans="1:7" x14ac:dyDescent="0.3">
      <c r="A2238" s="8">
        <v>5236</v>
      </c>
      <c r="B2238" s="8">
        <v>10765</v>
      </c>
      <c r="C2238" s="8">
        <v>276</v>
      </c>
      <c r="D2238" s="10">
        <v>45545</v>
      </c>
      <c r="E2238" s="8" t="s">
        <v>22449</v>
      </c>
      <c r="F2238" s="8">
        <v>5</v>
      </c>
      <c r="G2238" s="8" t="b">
        <f>IF(FACT_REVIEWS[[#This Row],[ProductRate]] &gt;= 4, TRUE, FALSE)</f>
        <v>1</v>
      </c>
    </row>
    <row r="2239" spans="1:7" x14ac:dyDescent="0.3">
      <c r="A2239" s="8">
        <v>5237</v>
      </c>
      <c r="B2239" s="8">
        <v>10511</v>
      </c>
      <c r="C2239" s="8">
        <v>236</v>
      </c>
      <c r="D2239" s="10">
        <v>44662</v>
      </c>
      <c r="E2239" s="8" t="s">
        <v>14343</v>
      </c>
      <c r="F2239" s="8">
        <v>1</v>
      </c>
      <c r="G2239" s="8" t="b">
        <f>IF(FACT_REVIEWS[[#This Row],[ProductRate]] &gt;= 4, TRUE, FALSE)</f>
        <v>0</v>
      </c>
    </row>
    <row r="2240" spans="1:7" x14ac:dyDescent="0.3">
      <c r="A2240" s="8">
        <v>5238</v>
      </c>
      <c r="B2240" s="8">
        <v>10229</v>
      </c>
      <c r="C2240" s="8">
        <v>232</v>
      </c>
      <c r="D2240" s="10">
        <v>45243</v>
      </c>
      <c r="E2240" s="8" t="s">
        <v>22450</v>
      </c>
      <c r="F2240" s="8">
        <v>4</v>
      </c>
      <c r="G2240" s="8" t="b">
        <f>IF(FACT_REVIEWS[[#This Row],[ProductRate]] &gt;= 4, TRUE, FALSE)</f>
        <v>1</v>
      </c>
    </row>
    <row r="2241" spans="1:7" x14ac:dyDescent="0.3">
      <c r="A2241" s="8">
        <v>5239</v>
      </c>
      <c r="B2241" s="8">
        <v>10229</v>
      </c>
      <c r="C2241" s="8">
        <v>232</v>
      </c>
      <c r="D2241" s="10">
        <v>45274</v>
      </c>
      <c r="E2241" s="8" t="s">
        <v>14892</v>
      </c>
      <c r="F2241" s="8">
        <v>3</v>
      </c>
      <c r="G2241" s="8" t="b">
        <f>IF(FACT_REVIEWS[[#This Row],[ProductRate]] &gt;= 4, TRUE, FALSE)</f>
        <v>0</v>
      </c>
    </row>
    <row r="2242" spans="1:7" x14ac:dyDescent="0.3">
      <c r="A2242" s="8">
        <v>5240</v>
      </c>
      <c r="B2242" s="8">
        <v>10668</v>
      </c>
      <c r="C2242" s="8">
        <v>251</v>
      </c>
      <c r="D2242" s="10">
        <v>45537</v>
      </c>
      <c r="E2242" s="8" t="s">
        <v>22451</v>
      </c>
      <c r="F2242" s="8">
        <v>1</v>
      </c>
      <c r="G2242" s="8" t="b">
        <f>IF(FACT_REVIEWS[[#This Row],[ProductRate]] &gt;= 4, TRUE, FALSE)</f>
        <v>0</v>
      </c>
    </row>
    <row r="2243" spans="1:7" x14ac:dyDescent="0.3">
      <c r="A2243" s="8">
        <v>5241</v>
      </c>
      <c r="B2243" s="8">
        <v>10668</v>
      </c>
      <c r="C2243" s="8">
        <v>251</v>
      </c>
      <c r="D2243" s="10">
        <v>45540</v>
      </c>
      <c r="E2243" s="8" t="s">
        <v>22306</v>
      </c>
      <c r="F2243" s="8">
        <v>1</v>
      </c>
      <c r="G2243" s="8" t="b">
        <f>IF(FACT_REVIEWS[[#This Row],[ProductRate]] &gt;= 4, TRUE, FALSE)</f>
        <v>0</v>
      </c>
    </row>
    <row r="2244" spans="1:7" x14ac:dyDescent="0.3">
      <c r="A2244" s="8">
        <v>5242</v>
      </c>
      <c r="B2244" s="8">
        <v>10668</v>
      </c>
      <c r="C2244" s="8">
        <v>207</v>
      </c>
      <c r="D2244" s="10">
        <v>45541</v>
      </c>
      <c r="E2244" s="8" t="s">
        <v>22452</v>
      </c>
      <c r="F2244" s="8">
        <v>1</v>
      </c>
      <c r="G2244" s="8" t="b">
        <f>IF(FACT_REVIEWS[[#This Row],[ProductRate]] &gt;= 4, TRUE, FALSE)</f>
        <v>0</v>
      </c>
    </row>
    <row r="2245" spans="1:7" x14ac:dyDescent="0.3">
      <c r="A2245" s="8">
        <v>5243</v>
      </c>
      <c r="B2245" s="8">
        <v>10668</v>
      </c>
      <c r="C2245" s="8">
        <v>251</v>
      </c>
      <c r="D2245" s="10">
        <v>45521</v>
      </c>
      <c r="E2245" s="8" t="s">
        <v>3981</v>
      </c>
      <c r="F2245" s="8">
        <v>2</v>
      </c>
      <c r="G2245" s="8" t="b">
        <f>IF(FACT_REVIEWS[[#This Row],[ProductRate]] &gt;= 4, TRUE, FALSE)</f>
        <v>0</v>
      </c>
    </row>
    <row r="2246" spans="1:7" x14ac:dyDescent="0.3">
      <c r="A2246" s="8">
        <v>5244</v>
      </c>
      <c r="B2246" s="8">
        <v>10082</v>
      </c>
      <c r="C2246" s="8">
        <v>268</v>
      </c>
      <c r="D2246" s="10">
        <v>45530</v>
      </c>
      <c r="E2246" s="8" t="s">
        <v>22453</v>
      </c>
      <c r="F2246" s="8">
        <v>4</v>
      </c>
      <c r="G2246" s="8" t="b">
        <f>IF(FACT_REVIEWS[[#This Row],[ProductRate]] &gt;= 4, TRUE, FALSE)</f>
        <v>1</v>
      </c>
    </row>
    <row r="2247" spans="1:7" x14ac:dyDescent="0.3">
      <c r="A2247" s="8">
        <v>5245</v>
      </c>
      <c r="B2247" s="8">
        <v>10795</v>
      </c>
      <c r="C2247" s="8">
        <v>203</v>
      </c>
      <c r="D2247" s="10">
        <v>45542</v>
      </c>
      <c r="E2247" s="8" t="s">
        <v>4259</v>
      </c>
      <c r="F2247" s="8">
        <v>4</v>
      </c>
      <c r="G2247" s="8" t="b">
        <f>IF(FACT_REVIEWS[[#This Row],[ProductRate]] &gt;= 4, TRUE, FALSE)</f>
        <v>1</v>
      </c>
    </row>
    <row r="2248" spans="1:7" x14ac:dyDescent="0.3">
      <c r="A2248" s="8">
        <v>5246</v>
      </c>
      <c r="B2248" s="8">
        <v>10387</v>
      </c>
      <c r="C2248" s="8">
        <v>265</v>
      </c>
      <c r="D2248" s="10">
        <v>45558</v>
      </c>
      <c r="E2248" s="8" t="s">
        <v>22454</v>
      </c>
      <c r="F2248" s="8">
        <v>3</v>
      </c>
      <c r="G2248" s="8" t="b">
        <f>IF(FACT_REVIEWS[[#This Row],[ProductRate]] &gt;= 4, TRUE, FALSE)</f>
        <v>0</v>
      </c>
    </row>
    <row r="2249" spans="1:7" x14ac:dyDescent="0.3">
      <c r="A2249" s="8">
        <v>5247</v>
      </c>
      <c r="B2249" s="8">
        <v>10387</v>
      </c>
      <c r="C2249" s="8">
        <v>265</v>
      </c>
      <c r="D2249" s="10">
        <v>45420</v>
      </c>
      <c r="E2249" s="8" t="s">
        <v>4316</v>
      </c>
      <c r="F2249" s="8">
        <v>1</v>
      </c>
      <c r="G2249" s="8" t="b">
        <f>IF(FACT_REVIEWS[[#This Row],[ProductRate]] &gt;= 4, TRUE, FALSE)</f>
        <v>0</v>
      </c>
    </row>
    <row r="2250" spans="1:7" x14ac:dyDescent="0.3">
      <c r="A2250" s="8">
        <v>5248</v>
      </c>
      <c r="B2250" s="8">
        <v>10387</v>
      </c>
      <c r="C2250" s="8">
        <v>277</v>
      </c>
      <c r="D2250" s="10">
        <v>44638</v>
      </c>
      <c r="E2250" s="8" t="s">
        <v>22455</v>
      </c>
      <c r="F2250" s="8">
        <v>4</v>
      </c>
      <c r="G2250" s="8" t="b">
        <f>IF(FACT_REVIEWS[[#This Row],[ProductRate]] &gt;= 4, TRUE, FALSE)</f>
        <v>1</v>
      </c>
    </row>
    <row r="2251" spans="1:7" x14ac:dyDescent="0.3">
      <c r="A2251" s="8">
        <v>5249</v>
      </c>
      <c r="B2251" s="8">
        <v>10059</v>
      </c>
      <c r="C2251" s="8">
        <v>268</v>
      </c>
      <c r="D2251" s="10">
        <v>45559</v>
      </c>
      <c r="E2251" s="8" t="s">
        <v>22456</v>
      </c>
      <c r="F2251" s="8">
        <v>2</v>
      </c>
      <c r="G2251" s="8" t="b">
        <f>IF(FACT_REVIEWS[[#This Row],[ProductRate]] &gt;= 4, TRUE, FALSE)</f>
        <v>0</v>
      </c>
    </row>
    <row r="2252" spans="1:7" x14ac:dyDescent="0.3">
      <c r="A2252" s="8">
        <v>5250</v>
      </c>
      <c r="B2252" s="8">
        <v>10817</v>
      </c>
      <c r="C2252" s="8">
        <v>226</v>
      </c>
      <c r="D2252" s="10">
        <v>45537</v>
      </c>
      <c r="E2252" s="8" t="s">
        <v>3423</v>
      </c>
      <c r="F2252" s="8">
        <v>1</v>
      </c>
      <c r="G2252" s="8" t="b">
        <f>IF(FACT_REVIEWS[[#This Row],[ProductRate]] &gt;= 4, TRUE, FALSE)</f>
        <v>0</v>
      </c>
    </row>
    <row r="2253" spans="1:7" x14ac:dyDescent="0.3">
      <c r="A2253" s="8">
        <v>5251</v>
      </c>
      <c r="B2253" s="8">
        <v>10551</v>
      </c>
      <c r="C2253" s="8">
        <v>254</v>
      </c>
      <c r="D2253" s="10">
        <v>45558</v>
      </c>
      <c r="E2253" s="8" t="s">
        <v>14463</v>
      </c>
      <c r="F2253" s="8">
        <v>3</v>
      </c>
      <c r="G2253" s="8" t="b">
        <f>IF(FACT_REVIEWS[[#This Row],[ProductRate]] &gt;= 4, TRUE, FALSE)</f>
        <v>0</v>
      </c>
    </row>
    <row r="2254" spans="1:7" x14ac:dyDescent="0.3">
      <c r="A2254" s="8">
        <v>5252</v>
      </c>
      <c r="B2254" s="8">
        <v>10745</v>
      </c>
      <c r="C2254" s="8">
        <v>274</v>
      </c>
      <c r="D2254" s="10">
        <v>45560</v>
      </c>
      <c r="E2254" s="8" t="s">
        <v>19678</v>
      </c>
      <c r="F2254" s="8">
        <v>4</v>
      </c>
      <c r="G2254" s="8" t="b">
        <f>IF(FACT_REVIEWS[[#This Row],[ProductRate]] &gt;= 4, TRUE, FALSE)</f>
        <v>1</v>
      </c>
    </row>
    <row r="2255" spans="1:7" x14ac:dyDescent="0.3">
      <c r="A2255" s="8">
        <v>5253</v>
      </c>
      <c r="B2255" s="8">
        <v>10647</v>
      </c>
      <c r="C2255" s="8">
        <v>298</v>
      </c>
      <c r="D2255" s="10">
        <v>45484</v>
      </c>
      <c r="E2255" s="8" t="s">
        <v>22457</v>
      </c>
      <c r="F2255" s="8">
        <v>2</v>
      </c>
      <c r="G2255" s="8" t="b">
        <f>IF(FACT_REVIEWS[[#This Row],[ProductRate]] &gt;= 4, TRUE, FALSE)</f>
        <v>0</v>
      </c>
    </row>
    <row r="2256" spans="1:7" x14ac:dyDescent="0.3">
      <c r="A2256" s="8">
        <v>5254</v>
      </c>
      <c r="B2256" s="8">
        <v>10423</v>
      </c>
      <c r="C2256" s="8">
        <v>237</v>
      </c>
      <c r="D2256" s="10">
        <v>45463</v>
      </c>
      <c r="E2256" s="8" t="s">
        <v>22458</v>
      </c>
      <c r="F2256" s="8">
        <v>5</v>
      </c>
      <c r="G2256" s="8" t="b">
        <f>IF(FACT_REVIEWS[[#This Row],[ProductRate]] &gt;= 4, TRUE, FALSE)</f>
        <v>1</v>
      </c>
    </row>
    <row r="2257" spans="1:7" x14ac:dyDescent="0.3">
      <c r="A2257" s="8">
        <v>5255</v>
      </c>
      <c r="B2257" s="8">
        <v>10197</v>
      </c>
      <c r="C2257" s="8">
        <v>288</v>
      </c>
      <c r="D2257" s="10">
        <v>45552</v>
      </c>
      <c r="E2257" s="8" t="s">
        <v>22459</v>
      </c>
      <c r="F2257" s="8">
        <v>5</v>
      </c>
      <c r="G2257" s="8" t="b">
        <f>IF(FACT_REVIEWS[[#This Row],[ProductRate]] &gt;= 4, TRUE, FALSE)</f>
        <v>1</v>
      </c>
    </row>
    <row r="2258" spans="1:7" x14ac:dyDescent="0.3">
      <c r="A2258" s="8">
        <v>5256</v>
      </c>
      <c r="B2258" s="8">
        <v>10197</v>
      </c>
      <c r="C2258" s="8">
        <v>288</v>
      </c>
      <c r="D2258" s="10">
        <v>45554</v>
      </c>
      <c r="E2258" s="8" t="s">
        <v>22460</v>
      </c>
      <c r="F2258" s="8">
        <v>4</v>
      </c>
      <c r="G2258" s="8" t="b">
        <f>IF(FACT_REVIEWS[[#This Row],[ProductRate]] &gt;= 4, TRUE, FALSE)</f>
        <v>1</v>
      </c>
    </row>
    <row r="2259" spans="1:7" x14ac:dyDescent="0.3">
      <c r="A2259" s="8">
        <v>5257</v>
      </c>
      <c r="B2259" s="8">
        <v>10839</v>
      </c>
      <c r="C2259" s="8">
        <v>263</v>
      </c>
      <c r="D2259" s="10">
        <v>45435</v>
      </c>
      <c r="E2259" s="8" t="s">
        <v>22461</v>
      </c>
      <c r="F2259" s="8">
        <v>2</v>
      </c>
      <c r="G2259" s="8" t="b">
        <f>IF(FACT_REVIEWS[[#This Row],[ProductRate]] &gt;= 4, TRUE, FALSE)</f>
        <v>0</v>
      </c>
    </row>
    <row r="2260" spans="1:7" x14ac:dyDescent="0.3">
      <c r="A2260" s="8">
        <v>5258</v>
      </c>
      <c r="B2260" s="8">
        <v>10839</v>
      </c>
      <c r="C2260" s="8">
        <v>263</v>
      </c>
      <c r="D2260" s="10">
        <v>45521</v>
      </c>
      <c r="E2260" s="8" t="s">
        <v>3956</v>
      </c>
      <c r="F2260" s="8">
        <v>2</v>
      </c>
      <c r="G2260" s="8" t="b">
        <f>IF(FACT_REVIEWS[[#This Row],[ProductRate]] &gt;= 4, TRUE, FALSE)</f>
        <v>0</v>
      </c>
    </row>
    <row r="2261" spans="1:7" x14ac:dyDescent="0.3">
      <c r="A2261" s="8">
        <v>5259</v>
      </c>
      <c r="B2261" s="8">
        <v>10582</v>
      </c>
      <c r="C2261" s="8">
        <v>208</v>
      </c>
      <c r="D2261" s="10">
        <v>45420</v>
      </c>
      <c r="E2261" s="8" t="s">
        <v>4563</v>
      </c>
      <c r="F2261" s="8">
        <v>4</v>
      </c>
      <c r="G2261" s="8" t="b">
        <f>IF(FACT_REVIEWS[[#This Row],[ProductRate]] &gt;= 4, TRUE, FALSE)</f>
        <v>1</v>
      </c>
    </row>
    <row r="2262" spans="1:7" x14ac:dyDescent="0.3">
      <c r="A2262" s="8">
        <v>5260</v>
      </c>
      <c r="B2262" s="8">
        <v>10417</v>
      </c>
      <c r="C2262" s="8">
        <v>243</v>
      </c>
      <c r="D2262" s="10">
        <v>45516</v>
      </c>
      <c r="E2262" s="8" t="s">
        <v>11595</v>
      </c>
      <c r="F2262" s="8">
        <v>2</v>
      </c>
      <c r="G2262" s="8" t="b">
        <f>IF(FACT_REVIEWS[[#This Row],[ProductRate]] &gt;= 4, TRUE, FALSE)</f>
        <v>0</v>
      </c>
    </row>
    <row r="2263" spans="1:7" x14ac:dyDescent="0.3">
      <c r="A2263" s="8">
        <v>5261</v>
      </c>
      <c r="B2263" s="8">
        <v>10417</v>
      </c>
      <c r="C2263" s="8">
        <v>243</v>
      </c>
      <c r="D2263" s="10">
        <v>45530</v>
      </c>
      <c r="E2263" s="8" t="s">
        <v>22462</v>
      </c>
      <c r="F2263" s="8">
        <v>1</v>
      </c>
      <c r="G2263" s="8" t="b">
        <f>IF(FACT_REVIEWS[[#This Row],[ProductRate]] &gt;= 4, TRUE, FALSE)</f>
        <v>0</v>
      </c>
    </row>
    <row r="2264" spans="1:7" x14ac:dyDescent="0.3">
      <c r="A2264" s="8">
        <v>5262</v>
      </c>
      <c r="B2264" s="8">
        <v>10625</v>
      </c>
      <c r="C2264" s="8">
        <v>210</v>
      </c>
      <c r="D2264" s="10">
        <v>45438</v>
      </c>
      <c r="E2264" s="8" t="s">
        <v>22463</v>
      </c>
      <c r="F2264" s="8">
        <v>3</v>
      </c>
      <c r="G2264" s="8" t="b">
        <f>IF(FACT_REVIEWS[[#This Row],[ProductRate]] &gt;= 4, TRUE, FALSE)</f>
        <v>0</v>
      </c>
    </row>
    <row r="2265" spans="1:7" x14ac:dyDescent="0.3">
      <c r="A2265" s="8">
        <v>5263</v>
      </c>
      <c r="B2265" s="8">
        <v>10625</v>
      </c>
      <c r="C2265" s="8">
        <v>210</v>
      </c>
      <c r="D2265" s="10">
        <v>45506</v>
      </c>
      <c r="E2265" s="8" t="s">
        <v>22464</v>
      </c>
      <c r="F2265" s="8">
        <v>2</v>
      </c>
      <c r="G2265" s="8" t="b">
        <f>IF(FACT_REVIEWS[[#This Row],[ProductRate]] &gt;= 4, TRUE, FALSE)</f>
        <v>0</v>
      </c>
    </row>
    <row r="2266" spans="1:7" x14ac:dyDescent="0.3">
      <c r="A2266" s="8">
        <v>5264</v>
      </c>
      <c r="B2266" s="8">
        <v>10625</v>
      </c>
      <c r="C2266" s="8">
        <v>210</v>
      </c>
      <c r="D2266" s="10">
        <v>45478</v>
      </c>
      <c r="E2266" s="8" t="s">
        <v>22465</v>
      </c>
      <c r="F2266" s="8">
        <v>3</v>
      </c>
      <c r="G2266" s="8" t="b">
        <f>IF(FACT_REVIEWS[[#This Row],[ProductRate]] &gt;= 4, TRUE, FALSE)</f>
        <v>0</v>
      </c>
    </row>
    <row r="2267" spans="1:7" x14ac:dyDescent="0.3">
      <c r="A2267" s="8">
        <v>5265</v>
      </c>
      <c r="B2267" s="8">
        <v>10632</v>
      </c>
      <c r="C2267" s="8">
        <v>233</v>
      </c>
      <c r="D2267" s="10">
        <v>45190</v>
      </c>
      <c r="E2267" s="8" t="s">
        <v>22466</v>
      </c>
      <c r="F2267" s="8">
        <v>1</v>
      </c>
      <c r="G2267" s="8" t="b">
        <f>IF(FACT_REVIEWS[[#This Row],[ProductRate]] &gt;= 4, TRUE, FALSE)</f>
        <v>0</v>
      </c>
    </row>
    <row r="2268" spans="1:7" x14ac:dyDescent="0.3">
      <c r="A2268" s="8">
        <v>5266</v>
      </c>
      <c r="B2268" s="8">
        <v>10932</v>
      </c>
      <c r="C2268" s="8">
        <v>251</v>
      </c>
      <c r="D2268" s="10">
        <v>45290</v>
      </c>
      <c r="E2268" s="8" t="s">
        <v>22467</v>
      </c>
      <c r="F2268" s="8">
        <v>1</v>
      </c>
      <c r="G2268" s="8" t="b">
        <f>IF(FACT_REVIEWS[[#This Row],[ProductRate]] &gt;= 4, TRUE, FALSE)</f>
        <v>0</v>
      </c>
    </row>
    <row r="2269" spans="1:7" x14ac:dyDescent="0.3">
      <c r="A2269" s="8">
        <v>5267</v>
      </c>
      <c r="B2269" s="8">
        <v>10932</v>
      </c>
      <c r="C2269" s="8">
        <v>251</v>
      </c>
      <c r="D2269" s="10">
        <v>45357</v>
      </c>
      <c r="E2269" s="8" t="s">
        <v>19562</v>
      </c>
      <c r="F2269" s="8">
        <v>1</v>
      </c>
      <c r="G2269" s="8" t="b">
        <f>IF(FACT_REVIEWS[[#This Row],[ProductRate]] &gt;= 4, TRUE, FALSE)</f>
        <v>0</v>
      </c>
    </row>
    <row r="2270" spans="1:7" x14ac:dyDescent="0.3">
      <c r="A2270" s="8">
        <v>5268</v>
      </c>
      <c r="B2270" s="8">
        <v>10000</v>
      </c>
      <c r="C2270" s="8">
        <v>208</v>
      </c>
      <c r="D2270" s="10">
        <v>45447</v>
      </c>
      <c r="E2270" s="8" t="s">
        <v>22468</v>
      </c>
      <c r="F2270" s="8">
        <v>4</v>
      </c>
      <c r="G2270" s="8" t="b">
        <f>IF(FACT_REVIEWS[[#This Row],[ProductRate]] &gt;= 4, TRUE, FALSE)</f>
        <v>1</v>
      </c>
    </row>
    <row r="2271" spans="1:7" x14ac:dyDescent="0.3">
      <c r="A2271" s="8">
        <v>5269</v>
      </c>
      <c r="B2271" s="8">
        <v>10559</v>
      </c>
      <c r="C2271" s="8">
        <v>292</v>
      </c>
      <c r="D2271" s="10">
        <v>45468</v>
      </c>
      <c r="E2271" s="8" t="s">
        <v>22469</v>
      </c>
      <c r="F2271" s="8">
        <v>4</v>
      </c>
      <c r="G2271" s="8" t="b">
        <f>IF(FACT_REVIEWS[[#This Row],[ProductRate]] &gt;= 4, TRUE, FALSE)</f>
        <v>1</v>
      </c>
    </row>
    <row r="2272" spans="1:7" x14ac:dyDescent="0.3">
      <c r="A2272" s="8">
        <v>5270</v>
      </c>
      <c r="B2272" s="8">
        <v>10248</v>
      </c>
      <c r="C2272" s="8">
        <v>224</v>
      </c>
      <c r="D2272" s="10">
        <v>45549</v>
      </c>
      <c r="E2272" s="8" t="s">
        <v>22470</v>
      </c>
      <c r="F2272" s="8">
        <v>2</v>
      </c>
      <c r="G2272" s="8" t="b">
        <f>IF(FACT_REVIEWS[[#This Row],[ProductRate]] &gt;= 4, TRUE, FALSE)</f>
        <v>0</v>
      </c>
    </row>
    <row r="2273" spans="1:7" x14ac:dyDescent="0.3">
      <c r="A2273" s="8">
        <v>5271</v>
      </c>
      <c r="B2273" s="8">
        <v>10848</v>
      </c>
      <c r="C2273" s="8">
        <v>267</v>
      </c>
      <c r="D2273" s="10">
        <v>45559</v>
      </c>
      <c r="E2273" s="8" t="s">
        <v>12551</v>
      </c>
      <c r="F2273" s="8">
        <v>4</v>
      </c>
      <c r="G2273" s="8" t="b">
        <f>IF(FACT_REVIEWS[[#This Row],[ProductRate]] &gt;= 4, TRUE, FALSE)</f>
        <v>1</v>
      </c>
    </row>
    <row r="2274" spans="1:7" x14ac:dyDescent="0.3">
      <c r="A2274" s="8">
        <v>5272</v>
      </c>
      <c r="B2274" s="8">
        <v>10848</v>
      </c>
      <c r="C2274" s="8">
        <v>224</v>
      </c>
      <c r="D2274" s="10">
        <v>45524</v>
      </c>
      <c r="E2274" s="8" t="s">
        <v>19142</v>
      </c>
      <c r="F2274" s="8">
        <v>3</v>
      </c>
      <c r="G2274" s="8" t="b">
        <f>IF(FACT_REVIEWS[[#This Row],[ProductRate]] &gt;= 4, TRUE, FALSE)</f>
        <v>0</v>
      </c>
    </row>
    <row r="2275" spans="1:7" x14ac:dyDescent="0.3">
      <c r="A2275" s="8">
        <v>5273</v>
      </c>
      <c r="B2275" s="8">
        <v>10438</v>
      </c>
      <c r="C2275" s="8">
        <v>218</v>
      </c>
      <c r="D2275" s="10">
        <v>45496</v>
      </c>
      <c r="E2275" s="8" t="s">
        <v>20240</v>
      </c>
      <c r="F2275" s="8">
        <v>4</v>
      </c>
      <c r="G2275" s="8" t="b">
        <f>IF(FACT_REVIEWS[[#This Row],[ProductRate]] &gt;= 4, TRUE, FALSE)</f>
        <v>1</v>
      </c>
    </row>
    <row r="2276" spans="1:7" x14ac:dyDescent="0.3">
      <c r="A2276" s="8">
        <v>5274</v>
      </c>
      <c r="B2276" s="8">
        <v>10515</v>
      </c>
      <c r="C2276" s="8">
        <v>294</v>
      </c>
      <c r="D2276" s="10">
        <v>45519</v>
      </c>
      <c r="E2276" s="8" t="s">
        <v>22471</v>
      </c>
      <c r="F2276" s="8">
        <v>2</v>
      </c>
      <c r="G2276" s="8" t="b">
        <f>IF(FACT_REVIEWS[[#This Row],[ProductRate]] &gt;= 4, TRUE, FALSE)</f>
        <v>0</v>
      </c>
    </row>
    <row r="2277" spans="1:7" x14ac:dyDescent="0.3">
      <c r="A2277" s="8">
        <v>5275</v>
      </c>
      <c r="B2277" s="8">
        <v>10515</v>
      </c>
      <c r="C2277" s="8">
        <v>270</v>
      </c>
      <c r="D2277" s="10">
        <v>45525</v>
      </c>
      <c r="E2277" s="8" t="s">
        <v>19368</v>
      </c>
      <c r="F2277" s="8">
        <v>5</v>
      </c>
      <c r="G2277" s="8" t="b">
        <f>IF(FACT_REVIEWS[[#This Row],[ProductRate]] &gt;= 4, TRUE, FALSE)</f>
        <v>1</v>
      </c>
    </row>
    <row r="2278" spans="1:7" x14ac:dyDescent="0.3">
      <c r="A2278" s="8">
        <v>5276</v>
      </c>
      <c r="B2278" s="8">
        <v>10490</v>
      </c>
      <c r="C2278" s="8">
        <v>285</v>
      </c>
      <c r="D2278" s="10">
        <v>45523</v>
      </c>
      <c r="E2278" s="8" t="s">
        <v>12682</v>
      </c>
      <c r="F2278" s="8">
        <v>4</v>
      </c>
      <c r="G2278" s="8" t="b">
        <f>IF(FACT_REVIEWS[[#This Row],[ProductRate]] &gt;= 4, TRUE, FALSE)</f>
        <v>1</v>
      </c>
    </row>
    <row r="2279" spans="1:7" x14ac:dyDescent="0.3">
      <c r="A2279" s="8">
        <v>5277</v>
      </c>
      <c r="B2279" s="8">
        <v>10490</v>
      </c>
      <c r="C2279" s="8">
        <v>210</v>
      </c>
      <c r="D2279" s="10">
        <v>44981</v>
      </c>
      <c r="E2279" s="8" t="s">
        <v>22472</v>
      </c>
      <c r="F2279" s="8">
        <v>1</v>
      </c>
      <c r="G2279" s="8" t="b">
        <f>IF(FACT_REVIEWS[[#This Row],[ProductRate]] &gt;= 4, TRUE, FALSE)</f>
        <v>0</v>
      </c>
    </row>
    <row r="2280" spans="1:7" x14ac:dyDescent="0.3">
      <c r="A2280" s="8">
        <v>5278</v>
      </c>
      <c r="B2280" s="8">
        <v>10925</v>
      </c>
      <c r="C2280" s="8">
        <v>276</v>
      </c>
      <c r="D2280" s="10">
        <v>45556</v>
      </c>
      <c r="E2280" s="8" t="s">
        <v>22473</v>
      </c>
      <c r="F2280" s="8">
        <v>4</v>
      </c>
      <c r="G2280" s="8" t="b">
        <f>IF(FACT_REVIEWS[[#This Row],[ProductRate]] &gt;= 4, TRUE, FALSE)</f>
        <v>1</v>
      </c>
    </row>
    <row r="2281" spans="1:7" x14ac:dyDescent="0.3">
      <c r="A2281" s="8">
        <v>5279</v>
      </c>
      <c r="B2281" s="8">
        <v>10925</v>
      </c>
      <c r="C2281" s="8">
        <v>219</v>
      </c>
      <c r="D2281" s="10">
        <v>45560</v>
      </c>
      <c r="E2281" s="8" t="s">
        <v>22474</v>
      </c>
      <c r="F2281" s="8">
        <v>4</v>
      </c>
      <c r="G2281" s="8" t="b">
        <f>IF(FACT_REVIEWS[[#This Row],[ProductRate]] &gt;= 4, TRUE, FALSE)</f>
        <v>1</v>
      </c>
    </row>
    <row r="2282" spans="1:7" x14ac:dyDescent="0.3">
      <c r="A2282" s="8">
        <v>5280</v>
      </c>
      <c r="B2282" s="8">
        <v>10925</v>
      </c>
      <c r="C2282" s="8">
        <v>208</v>
      </c>
      <c r="D2282" s="10">
        <v>45558</v>
      </c>
      <c r="E2282" s="8" t="s">
        <v>22475</v>
      </c>
      <c r="F2282" s="8">
        <v>1</v>
      </c>
      <c r="G2282" s="8" t="b">
        <f>IF(FACT_REVIEWS[[#This Row],[ProductRate]] &gt;= 4, TRUE, FALSE)</f>
        <v>0</v>
      </c>
    </row>
    <row r="2283" spans="1:7" x14ac:dyDescent="0.3">
      <c r="A2283" s="8">
        <v>5281</v>
      </c>
      <c r="B2283" s="8">
        <v>10661</v>
      </c>
      <c r="C2283" s="8">
        <v>237</v>
      </c>
      <c r="D2283" s="10">
        <v>45460</v>
      </c>
      <c r="E2283" s="8" t="s">
        <v>22476</v>
      </c>
      <c r="F2283" s="8">
        <v>2</v>
      </c>
      <c r="G2283" s="8" t="b">
        <f>IF(FACT_REVIEWS[[#This Row],[ProductRate]] &gt;= 4, TRUE, FALSE)</f>
        <v>0</v>
      </c>
    </row>
    <row r="2284" spans="1:7" x14ac:dyDescent="0.3">
      <c r="A2284" s="8">
        <v>5282</v>
      </c>
      <c r="B2284" s="8">
        <v>10946</v>
      </c>
      <c r="C2284" s="8">
        <v>251</v>
      </c>
      <c r="D2284" s="10">
        <v>45499</v>
      </c>
      <c r="E2284" s="8" t="s">
        <v>22477</v>
      </c>
      <c r="F2284" s="8">
        <v>4</v>
      </c>
      <c r="G2284" s="8" t="b">
        <f>IF(FACT_REVIEWS[[#This Row],[ProductRate]] &gt;= 4, TRUE, FALSE)</f>
        <v>1</v>
      </c>
    </row>
    <row r="2285" spans="1:7" x14ac:dyDescent="0.3">
      <c r="A2285" s="8">
        <v>5283</v>
      </c>
      <c r="B2285" s="8">
        <v>10946</v>
      </c>
      <c r="C2285" s="8">
        <v>251</v>
      </c>
      <c r="D2285" s="10">
        <v>45504</v>
      </c>
      <c r="E2285" s="8" t="s">
        <v>22478</v>
      </c>
      <c r="F2285" s="8">
        <v>4</v>
      </c>
      <c r="G2285" s="8" t="b">
        <f>IF(FACT_REVIEWS[[#This Row],[ProductRate]] &gt;= 4, TRUE, FALSE)</f>
        <v>1</v>
      </c>
    </row>
    <row r="2286" spans="1:7" x14ac:dyDescent="0.3">
      <c r="A2286" s="8">
        <v>5284</v>
      </c>
      <c r="B2286" s="8">
        <v>10946</v>
      </c>
      <c r="C2286" s="8">
        <v>251</v>
      </c>
      <c r="D2286" s="10">
        <v>45443</v>
      </c>
      <c r="E2286" s="8" t="s">
        <v>22479</v>
      </c>
      <c r="F2286" s="8">
        <v>5</v>
      </c>
      <c r="G2286" s="8" t="b">
        <f>IF(FACT_REVIEWS[[#This Row],[ProductRate]] &gt;= 4, TRUE, FALSE)</f>
        <v>1</v>
      </c>
    </row>
    <row r="2287" spans="1:7" x14ac:dyDescent="0.3">
      <c r="A2287" s="8">
        <v>5285</v>
      </c>
      <c r="B2287" s="8">
        <v>10946</v>
      </c>
      <c r="C2287" s="8">
        <v>251</v>
      </c>
      <c r="D2287" s="10">
        <v>45452</v>
      </c>
      <c r="E2287" s="8" t="s">
        <v>22480</v>
      </c>
      <c r="F2287" s="8">
        <v>3</v>
      </c>
      <c r="G2287" s="8" t="b">
        <f>IF(FACT_REVIEWS[[#This Row],[ProductRate]] &gt;= 4, TRUE, FALSE)</f>
        <v>0</v>
      </c>
    </row>
    <row r="2288" spans="1:7" x14ac:dyDescent="0.3">
      <c r="A2288" s="8">
        <v>5286</v>
      </c>
      <c r="B2288" s="8">
        <v>10872</v>
      </c>
      <c r="C2288" s="8">
        <v>293</v>
      </c>
      <c r="D2288" s="10">
        <v>45560</v>
      </c>
      <c r="E2288" s="8" t="s">
        <v>22481</v>
      </c>
      <c r="F2288" s="8">
        <v>3</v>
      </c>
      <c r="G2288" s="8" t="b">
        <f>IF(FACT_REVIEWS[[#This Row],[ProductRate]] &gt;= 4, TRUE, FALSE)</f>
        <v>0</v>
      </c>
    </row>
    <row r="2289" spans="1:7" x14ac:dyDescent="0.3">
      <c r="A2289" s="8">
        <v>5287</v>
      </c>
      <c r="B2289" s="8">
        <v>10872</v>
      </c>
      <c r="C2289" s="8">
        <v>200</v>
      </c>
      <c r="D2289" s="10">
        <v>45521</v>
      </c>
      <c r="E2289" s="8" t="s">
        <v>22482</v>
      </c>
      <c r="F2289" s="8">
        <v>1</v>
      </c>
      <c r="G2289" s="8" t="b">
        <f>IF(FACT_REVIEWS[[#This Row],[ProductRate]] &gt;= 4, TRUE, FALSE)</f>
        <v>0</v>
      </c>
    </row>
    <row r="2290" spans="1:7" x14ac:dyDescent="0.3">
      <c r="A2290" s="8">
        <v>5288</v>
      </c>
      <c r="B2290" s="8">
        <v>10872</v>
      </c>
      <c r="C2290" s="8">
        <v>288</v>
      </c>
      <c r="D2290" s="10">
        <v>45127</v>
      </c>
      <c r="E2290" s="8" t="s">
        <v>231</v>
      </c>
      <c r="F2290" s="8">
        <v>1</v>
      </c>
      <c r="G2290" s="8" t="b">
        <f>IF(FACT_REVIEWS[[#This Row],[ProductRate]] &gt;= 4, TRUE, FALSE)</f>
        <v>0</v>
      </c>
    </row>
    <row r="2291" spans="1:7" x14ac:dyDescent="0.3">
      <c r="A2291" s="8">
        <v>5289</v>
      </c>
      <c r="B2291" s="8">
        <v>10872</v>
      </c>
      <c r="C2291" s="8">
        <v>235</v>
      </c>
      <c r="D2291" s="10">
        <v>44916</v>
      </c>
      <c r="E2291" s="8" t="s">
        <v>22483</v>
      </c>
      <c r="F2291" s="8">
        <v>5</v>
      </c>
      <c r="G2291" s="8" t="b">
        <f>IF(FACT_REVIEWS[[#This Row],[ProductRate]] &gt;= 4, TRUE, FALSE)</f>
        <v>1</v>
      </c>
    </row>
    <row r="2292" spans="1:7" x14ac:dyDescent="0.3">
      <c r="A2292" s="8">
        <v>5290</v>
      </c>
      <c r="B2292" s="8">
        <v>10094</v>
      </c>
      <c r="C2292" s="8">
        <v>267</v>
      </c>
      <c r="D2292" s="10">
        <v>45517</v>
      </c>
      <c r="E2292" s="8" t="s">
        <v>22484</v>
      </c>
      <c r="F2292" s="8">
        <v>2</v>
      </c>
      <c r="G2292" s="8" t="b">
        <f>IF(FACT_REVIEWS[[#This Row],[ProductRate]] &gt;= 4, TRUE, FALSE)</f>
        <v>0</v>
      </c>
    </row>
    <row r="2293" spans="1:7" x14ac:dyDescent="0.3">
      <c r="A2293" s="8">
        <v>5291</v>
      </c>
      <c r="B2293" s="8">
        <v>10094</v>
      </c>
      <c r="C2293" s="8">
        <v>267</v>
      </c>
      <c r="D2293" s="10">
        <v>45515</v>
      </c>
      <c r="E2293" s="8" t="s">
        <v>22485</v>
      </c>
      <c r="F2293" s="8">
        <v>3</v>
      </c>
      <c r="G2293" s="8" t="b">
        <f>IF(FACT_REVIEWS[[#This Row],[ProductRate]] &gt;= 4, TRUE, FALSE)</f>
        <v>0</v>
      </c>
    </row>
    <row r="2294" spans="1:7" x14ac:dyDescent="0.3">
      <c r="A2294" s="8">
        <v>5292</v>
      </c>
      <c r="B2294" s="8">
        <v>10602</v>
      </c>
      <c r="C2294" s="8">
        <v>204</v>
      </c>
      <c r="D2294" s="10">
        <v>45552</v>
      </c>
      <c r="E2294" s="8" t="s">
        <v>22486</v>
      </c>
      <c r="F2294" s="8">
        <v>2</v>
      </c>
      <c r="G2294" s="8" t="b">
        <f>IF(FACT_REVIEWS[[#This Row],[ProductRate]] &gt;= 4, TRUE, FALSE)</f>
        <v>0</v>
      </c>
    </row>
    <row r="2295" spans="1:7" x14ac:dyDescent="0.3">
      <c r="A2295" s="8">
        <v>5293</v>
      </c>
      <c r="B2295" s="8">
        <v>10527</v>
      </c>
      <c r="C2295" s="8">
        <v>268</v>
      </c>
      <c r="D2295" s="10">
        <v>45478</v>
      </c>
      <c r="E2295" s="8" t="s">
        <v>22487</v>
      </c>
      <c r="F2295" s="8">
        <v>4</v>
      </c>
      <c r="G2295" s="8" t="b">
        <f>IF(FACT_REVIEWS[[#This Row],[ProductRate]] &gt;= 4, TRUE, FALSE)</f>
        <v>1</v>
      </c>
    </row>
    <row r="2296" spans="1:7" x14ac:dyDescent="0.3">
      <c r="A2296" s="8">
        <v>5294</v>
      </c>
      <c r="B2296" s="8">
        <v>10527</v>
      </c>
      <c r="C2296" s="8">
        <v>261</v>
      </c>
      <c r="D2296" s="10">
        <v>45433</v>
      </c>
      <c r="E2296" s="8" t="s">
        <v>22488</v>
      </c>
      <c r="F2296" s="8">
        <v>2</v>
      </c>
      <c r="G2296" s="8" t="b">
        <f>IF(FACT_REVIEWS[[#This Row],[ProductRate]] &gt;= 4, TRUE, FALSE)</f>
        <v>0</v>
      </c>
    </row>
    <row r="2297" spans="1:7" x14ac:dyDescent="0.3">
      <c r="A2297" s="8">
        <v>5295</v>
      </c>
      <c r="B2297" s="8">
        <v>10822</v>
      </c>
      <c r="C2297" s="8">
        <v>268</v>
      </c>
      <c r="D2297" s="10">
        <v>45529</v>
      </c>
      <c r="E2297" s="8" t="s">
        <v>22489</v>
      </c>
      <c r="F2297" s="8">
        <v>4</v>
      </c>
      <c r="G2297" s="8" t="b">
        <f>IF(FACT_REVIEWS[[#This Row],[ProductRate]] &gt;= 4, TRUE, FALSE)</f>
        <v>1</v>
      </c>
    </row>
    <row r="2298" spans="1:7" x14ac:dyDescent="0.3">
      <c r="A2298" s="8">
        <v>5296</v>
      </c>
      <c r="B2298" s="8">
        <v>10822</v>
      </c>
      <c r="C2298" s="8">
        <v>207</v>
      </c>
      <c r="D2298" s="10">
        <v>45537</v>
      </c>
      <c r="E2298" s="8" t="s">
        <v>4416</v>
      </c>
      <c r="F2298" s="8">
        <v>2</v>
      </c>
      <c r="G2298" s="8" t="b">
        <f>IF(FACT_REVIEWS[[#This Row],[ProductRate]] &gt;= 4, TRUE, FALSE)</f>
        <v>0</v>
      </c>
    </row>
    <row r="2299" spans="1:7" x14ac:dyDescent="0.3">
      <c r="A2299" s="8">
        <v>5297</v>
      </c>
      <c r="B2299" s="8">
        <v>10127</v>
      </c>
      <c r="C2299" s="8">
        <v>219</v>
      </c>
      <c r="D2299" s="10">
        <v>45549</v>
      </c>
      <c r="E2299" s="8" t="s">
        <v>22490</v>
      </c>
      <c r="F2299" s="8">
        <v>4</v>
      </c>
      <c r="G2299" s="8" t="b">
        <f>IF(FACT_REVIEWS[[#This Row],[ProductRate]] &gt;= 4, TRUE, FALSE)</f>
        <v>1</v>
      </c>
    </row>
    <row r="2300" spans="1:7" x14ac:dyDescent="0.3">
      <c r="A2300" s="8">
        <v>5298</v>
      </c>
      <c r="B2300" s="8">
        <v>10127</v>
      </c>
      <c r="C2300" s="8">
        <v>219</v>
      </c>
      <c r="D2300" s="10">
        <v>45548</v>
      </c>
      <c r="E2300" s="8" t="s">
        <v>22491</v>
      </c>
      <c r="F2300" s="8">
        <v>4</v>
      </c>
      <c r="G2300" s="8" t="b">
        <f>IF(FACT_REVIEWS[[#This Row],[ProductRate]] &gt;= 4, TRUE, FALSE)</f>
        <v>1</v>
      </c>
    </row>
    <row r="2301" spans="1:7" x14ac:dyDescent="0.3">
      <c r="A2301" s="8">
        <v>5299</v>
      </c>
      <c r="B2301" s="8">
        <v>10816</v>
      </c>
      <c r="C2301" s="8">
        <v>210</v>
      </c>
      <c r="D2301" s="10">
        <v>45475</v>
      </c>
      <c r="E2301" s="8" t="s">
        <v>16833</v>
      </c>
      <c r="F2301" s="8">
        <v>3</v>
      </c>
      <c r="G2301" s="8" t="b">
        <f>IF(FACT_REVIEWS[[#This Row],[ProductRate]] &gt;= 4, TRUE, FALSE)</f>
        <v>0</v>
      </c>
    </row>
    <row r="2302" spans="1:7" x14ac:dyDescent="0.3">
      <c r="A2302" s="8">
        <v>5300</v>
      </c>
      <c r="B2302" s="8">
        <v>10816</v>
      </c>
      <c r="C2302" s="8">
        <v>210</v>
      </c>
      <c r="D2302" s="10">
        <v>45486</v>
      </c>
      <c r="E2302" s="8" t="s">
        <v>22492</v>
      </c>
      <c r="F2302" s="8">
        <v>3</v>
      </c>
      <c r="G2302" s="8" t="b">
        <f>IF(FACT_REVIEWS[[#This Row],[ProductRate]] &gt;= 4, TRUE, FALSE)</f>
        <v>0</v>
      </c>
    </row>
    <row r="2303" spans="1:7" x14ac:dyDescent="0.3">
      <c r="A2303" s="8">
        <v>5301</v>
      </c>
      <c r="B2303" s="8">
        <v>10020</v>
      </c>
      <c r="C2303" s="8">
        <v>287</v>
      </c>
      <c r="D2303" s="10">
        <v>45558</v>
      </c>
      <c r="E2303" s="8" t="s">
        <v>22493</v>
      </c>
      <c r="F2303" s="8">
        <v>2</v>
      </c>
      <c r="G2303" s="8" t="b">
        <f>IF(FACT_REVIEWS[[#This Row],[ProductRate]] &gt;= 4, TRUE, FALSE)</f>
        <v>0</v>
      </c>
    </row>
    <row r="2304" spans="1:7" x14ac:dyDescent="0.3">
      <c r="A2304" s="8">
        <v>5302</v>
      </c>
      <c r="B2304" s="8">
        <v>10020</v>
      </c>
      <c r="C2304" s="8">
        <v>213</v>
      </c>
      <c r="D2304" s="10">
        <v>45551</v>
      </c>
      <c r="E2304" s="8" t="s">
        <v>22494</v>
      </c>
      <c r="F2304" s="8">
        <v>4</v>
      </c>
      <c r="G2304" s="8" t="b">
        <f>IF(FACT_REVIEWS[[#This Row],[ProductRate]] &gt;= 4, TRUE, FALSE)</f>
        <v>1</v>
      </c>
    </row>
    <row r="2305" spans="1:7" x14ac:dyDescent="0.3">
      <c r="A2305" s="8">
        <v>5303</v>
      </c>
      <c r="B2305" s="8">
        <v>10020</v>
      </c>
      <c r="C2305" s="8">
        <v>213</v>
      </c>
      <c r="D2305" s="10">
        <v>45538</v>
      </c>
      <c r="E2305" s="8" t="s">
        <v>22495</v>
      </c>
      <c r="F2305" s="8">
        <v>3</v>
      </c>
      <c r="G2305" s="8" t="b">
        <f>IF(FACT_REVIEWS[[#This Row],[ProductRate]] &gt;= 4, TRUE, FALSE)</f>
        <v>0</v>
      </c>
    </row>
    <row r="2306" spans="1:7" x14ac:dyDescent="0.3">
      <c r="A2306" s="8">
        <v>5304</v>
      </c>
      <c r="B2306" s="8">
        <v>10295</v>
      </c>
      <c r="C2306" s="8">
        <v>288</v>
      </c>
      <c r="D2306" s="10">
        <v>45557</v>
      </c>
      <c r="E2306" s="8" t="s">
        <v>22496</v>
      </c>
      <c r="F2306" s="8">
        <v>2</v>
      </c>
      <c r="G2306" s="8" t="b">
        <f>IF(FACT_REVIEWS[[#This Row],[ProductRate]] &gt;= 4, TRUE, FALSE)</f>
        <v>0</v>
      </c>
    </row>
    <row r="2307" spans="1:7" x14ac:dyDescent="0.3">
      <c r="A2307" s="8">
        <v>5305</v>
      </c>
      <c r="B2307" s="8">
        <v>10295</v>
      </c>
      <c r="C2307" s="8">
        <v>288</v>
      </c>
      <c r="D2307" s="10">
        <v>45286</v>
      </c>
      <c r="E2307" s="8" t="s">
        <v>22497</v>
      </c>
      <c r="F2307" s="8">
        <v>2</v>
      </c>
      <c r="G2307" s="8" t="b">
        <f>IF(FACT_REVIEWS[[#This Row],[ProductRate]] &gt;= 4, TRUE, FALSE)</f>
        <v>0</v>
      </c>
    </row>
    <row r="2308" spans="1:7" x14ac:dyDescent="0.3">
      <c r="A2308" s="8">
        <v>5306</v>
      </c>
      <c r="B2308" s="8">
        <v>10295</v>
      </c>
      <c r="C2308" s="8">
        <v>288</v>
      </c>
      <c r="D2308" s="10">
        <v>45483</v>
      </c>
      <c r="E2308" s="8" t="s">
        <v>22498</v>
      </c>
      <c r="F2308" s="8">
        <v>2</v>
      </c>
      <c r="G2308" s="8" t="b">
        <f>IF(FACT_REVIEWS[[#This Row],[ProductRate]] &gt;= 4, TRUE, FALSE)</f>
        <v>0</v>
      </c>
    </row>
    <row r="2309" spans="1:7" x14ac:dyDescent="0.3">
      <c r="A2309" s="8">
        <v>5307</v>
      </c>
      <c r="B2309" s="8">
        <v>10295</v>
      </c>
      <c r="C2309" s="8">
        <v>288</v>
      </c>
      <c r="D2309" s="10">
        <v>45124</v>
      </c>
      <c r="E2309" s="8" t="s">
        <v>22499</v>
      </c>
      <c r="F2309" s="8">
        <v>4</v>
      </c>
      <c r="G2309" s="8" t="b">
        <f>IF(FACT_REVIEWS[[#This Row],[ProductRate]] &gt;= 4, TRUE, FALSE)</f>
        <v>1</v>
      </c>
    </row>
    <row r="2310" spans="1:7" x14ac:dyDescent="0.3">
      <c r="A2310" s="8">
        <v>5308</v>
      </c>
      <c r="B2310" s="8">
        <v>10295</v>
      </c>
      <c r="C2310" s="8">
        <v>257</v>
      </c>
      <c r="D2310" s="10">
        <v>45363</v>
      </c>
      <c r="E2310" s="8" t="s">
        <v>22500</v>
      </c>
      <c r="F2310" s="8">
        <v>2</v>
      </c>
      <c r="G2310" s="8" t="b">
        <f>IF(FACT_REVIEWS[[#This Row],[ProductRate]] &gt;= 4, TRUE, FALSE)</f>
        <v>0</v>
      </c>
    </row>
    <row r="2311" spans="1:7" x14ac:dyDescent="0.3">
      <c r="A2311" s="8">
        <v>5309</v>
      </c>
      <c r="B2311" s="8">
        <v>10295</v>
      </c>
      <c r="C2311" s="8">
        <v>257</v>
      </c>
      <c r="D2311" s="10">
        <v>45296</v>
      </c>
      <c r="E2311" s="8" t="s">
        <v>22501</v>
      </c>
      <c r="F2311" s="8">
        <v>4</v>
      </c>
      <c r="G2311" s="8" t="b">
        <f>IF(FACT_REVIEWS[[#This Row],[ProductRate]] &gt;= 4, TRUE, FALSE)</f>
        <v>1</v>
      </c>
    </row>
    <row r="2312" spans="1:7" x14ac:dyDescent="0.3">
      <c r="A2312" s="8">
        <v>5310</v>
      </c>
      <c r="B2312" s="8">
        <v>10295</v>
      </c>
      <c r="C2312" s="8">
        <v>257</v>
      </c>
      <c r="D2312" s="10">
        <v>45152</v>
      </c>
      <c r="E2312" s="8" t="s">
        <v>22502</v>
      </c>
      <c r="F2312" s="8">
        <v>3</v>
      </c>
      <c r="G2312" s="8" t="b">
        <f>IF(FACT_REVIEWS[[#This Row],[ProductRate]] &gt;= 4, TRUE, FALSE)</f>
        <v>0</v>
      </c>
    </row>
    <row r="2313" spans="1:7" x14ac:dyDescent="0.3">
      <c r="A2313" s="8">
        <v>5311</v>
      </c>
      <c r="B2313" s="8">
        <v>10295</v>
      </c>
      <c r="C2313" s="8">
        <v>201</v>
      </c>
      <c r="D2313" s="10">
        <v>45407</v>
      </c>
      <c r="E2313" s="8" t="s">
        <v>22503</v>
      </c>
      <c r="F2313" s="8">
        <v>1</v>
      </c>
      <c r="G2313" s="8" t="b">
        <f>IF(FACT_REVIEWS[[#This Row],[ProductRate]] &gt;= 4, TRUE, FALSE)</f>
        <v>0</v>
      </c>
    </row>
    <row r="2314" spans="1:7" x14ac:dyDescent="0.3">
      <c r="A2314" s="8">
        <v>5312</v>
      </c>
      <c r="B2314" s="8">
        <v>10303</v>
      </c>
      <c r="C2314" s="8">
        <v>223</v>
      </c>
      <c r="D2314" s="10">
        <v>45450</v>
      </c>
      <c r="E2314" s="8" t="s">
        <v>22504</v>
      </c>
      <c r="F2314" s="8">
        <v>1</v>
      </c>
      <c r="G2314" s="8" t="b">
        <f>IF(FACT_REVIEWS[[#This Row],[ProductRate]] &gt;= 4, TRUE, FALSE)</f>
        <v>0</v>
      </c>
    </row>
    <row r="2315" spans="1:7" x14ac:dyDescent="0.3">
      <c r="A2315" s="8">
        <v>5313</v>
      </c>
      <c r="B2315" s="8">
        <v>10836</v>
      </c>
      <c r="C2315" s="8">
        <v>209</v>
      </c>
      <c r="D2315" s="10">
        <v>45549</v>
      </c>
      <c r="E2315" s="8" t="s">
        <v>14162</v>
      </c>
      <c r="F2315" s="8">
        <v>5</v>
      </c>
      <c r="G2315" s="8" t="b">
        <f>IF(FACT_REVIEWS[[#This Row],[ProductRate]] &gt;= 4, TRUE, FALSE)</f>
        <v>1</v>
      </c>
    </row>
    <row r="2316" spans="1:7" x14ac:dyDescent="0.3">
      <c r="A2316" s="8">
        <v>5314</v>
      </c>
      <c r="B2316" s="8">
        <v>10137</v>
      </c>
      <c r="C2316" s="8">
        <v>210</v>
      </c>
      <c r="D2316" s="10">
        <v>45335</v>
      </c>
      <c r="E2316" s="8" t="s">
        <v>13634</v>
      </c>
      <c r="F2316" s="8">
        <v>3</v>
      </c>
      <c r="G2316" s="8" t="b">
        <f>IF(FACT_REVIEWS[[#This Row],[ProductRate]] &gt;= 4, TRUE, FALSE)</f>
        <v>0</v>
      </c>
    </row>
    <row r="2317" spans="1:7" x14ac:dyDescent="0.3">
      <c r="A2317" s="8">
        <v>5315</v>
      </c>
      <c r="B2317" s="8">
        <v>10137</v>
      </c>
      <c r="C2317" s="8">
        <v>210</v>
      </c>
      <c r="D2317" s="10">
        <v>45226</v>
      </c>
      <c r="E2317" s="8" t="s">
        <v>22505</v>
      </c>
      <c r="F2317" s="8">
        <v>4</v>
      </c>
      <c r="G2317" s="8" t="b">
        <f>IF(FACT_REVIEWS[[#This Row],[ProductRate]] &gt;= 4, TRUE, FALSE)</f>
        <v>1</v>
      </c>
    </row>
    <row r="2318" spans="1:7" x14ac:dyDescent="0.3">
      <c r="A2318" s="8">
        <v>5316</v>
      </c>
      <c r="B2318" s="8">
        <v>10530</v>
      </c>
      <c r="C2318" s="8">
        <v>259</v>
      </c>
      <c r="D2318" s="10">
        <v>45554</v>
      </c>
      <c r="E2318" s="8" t="s">
        <v>4391</v>
      </c>
      <c r="F2318" s="8">
        <v>3</v>
      </c>
      <c r="G2318" s="8" t="b">
        <f>IF(FACT_REVIEWS[[#This Row],[ProductRate]] &gt;= 4, TRUE, FALSE)</f>
        <v>0</v>
      </c>
    </row>
    <row r="2319" spans="1:7" x14ac:dyDescent="0.3">
      <c r="A2319" s="8">
        <v>5317</v>
      </c>
      <c r="B2319" s="8">
        <v>10530</v>
      </c>
      <c r="C2319" s="8">
        <v>247</v>
      </c>
      <c r="D2319" s="10">
        <v>45482</v>
      </c>
      <c r="E2319" s="8" t="s">
        <v>4394</v>
      </c>
      <c r="F2319" s="8">
        <v>5</v>
      </c>
      <c r="G2319" s="8" t="b">
        <f>IF(FACT_REVIEWS[[#This Row],[ProductRate]] &gt;= 4, TRUE, FALSE)</f>
        <v>1</v>
      </c>
    </row>
    <row r="2320" spans="1:7" x14ac:dyDescent="0.3">
      <c r="A2320" s="8">
        <v>5318</v>
      </c>
      <c r="B2320" s="8">
        <v>10187</v>
      </c>
      <c r="C2320" s="8">
        <v>260</v>
      </c>
      <c r="D2320" s="10">
        <v>45476</v>
      </c>
      <c r="E2320" s="8" t="s">
        <v>19875</v>
      </c>
      <c r="F2320" s="8">
        <v>4</v>
      </c>
      <c r="G2320" s="8" t="b">
        <f>IF(FACT_REVIEWS[[#This Row],[ProductRate]] &gt;= 4, TRUE, FALSE)</f>
        <v>1</v>
      </c>
    </row>
    <row r="2321" spans="1:7" x14ac:dyDescent="0.3">
      <c r="A2321" s="8">
        <v>5319</v>
      </c>
      <c r="B2321" s="8">
        <v>10424</v>
      </c>
      <c r="C2321" s="8">
        <v>235</v>
      </c>
      <c r="D2321" s="10">
        <v>45494</v>
      </c>
      <c r="E2321" s="8" t="s">
        <v>22506</v>
      </c>
      <c r="F2321" s="8">
        <v>2</v>
      </c>
      <c r="G2321" s="8" t="b">
        <f>IF(FACT_REVIEWS[[#This Row],[ProductRate]] &gt;= 4, TRUE, FALSE)</f>
        <v>0</v>
      </c>
    </row>
    <row r="2322" spans="1:7" x14ac:dyDescent="0.3">
      <c r="A2322" s="8">
        <v>5320</v>
      </c>
      <c r="B2322" s="8">
        <v>10803</v>
      </c>
      <c r="C2322" s="8">
        <v>262</v>
      </c>
      <c r="D2322" s="10">
        <v>45366</v>
      </c>
      <c r="E2322" s="8" t="s">
        <v>3254</v>
      </c>
      <c r="F2322" s="8">
        <v>2</v>
      </c>
      <c r="G2322" s="8" t="b">
        <f>IF(FACT_REVIEWS[[#This Row],[ProductRate]] &gt;= 4, TRUE, FALSE)</f>
        <v>0</v>
      </c>
    </row>
    <row r="2323" spans="1:7" x14ac:dyDescent="0.3">
      <c r="A2323" s="8">
        <v>5321</v>
      </c>
      <c r="B2323" s="8">
        <v>10410</v>
      </c>
      <c r="C2323" s="8">
        <v>281</v>
      </c>
      <c r="D2323" s="10">
        <v>45551</v>
      </c>
      <c r="E2323" s="8" t="s">
        <v>22507</v>
      </c>
      <c r="F2323" s="8">
        <v>3</v>
      </c>
      <c r="G2323" s="8" t="b">
        <f>IF(FACT_REVIEWS[[#This Row],[ProductRate]] &gt;= 4, TRUE, FALSE)</f>
        <v>0</v>
      </c>
    </row>
    <row r="2324" spans="1:7" x14ac:dyDescent="0.3">
      <c r="A2324" s="8">
        <v>5322</v>
      </c>
      <c r="B2324" s="8">
        <v>10410</v>
      </c>
      <c r="C2324" s="8">
        <v>280</v>
      </c>
      <c r="D2324" s="10">
        <v>45511</v>
      </c>
      <c r="E2324" s="8" t="s">
        <v>22508</v>
      </c>
      <c r="F2324" s="8">
        <v>4</v>
      </c>
      <c r="G2324" s="8" t="b">
        <f>IF(FACT_REVIEWS[[#This Row],[ProductRate]] &gt;= 4, TRUE, FALSE)</f>
        <v>1</v>
      </c>
    </row>
    <row r="2325" spans="1:7" x14ac:dyDescent="0.3">
      <c r="A2325" s="8">
        <v>5323</v>
      </c>
      <c r="B2325" s="8">
        <v>10410</v>
      </c>
      <c r="C2325" s="8">
        <v>280</v>
      </c>
      <c r="D2325" s="10">
        <v>45517</v>
      </c>
      <c r="E2325" s="8" t="s">
        <v>22509</v>
      </c>
      <c r="F2325" s="8">
        <v>5</v>
      </c>
      <c r="G2325" s="8" t="b">
        <f>IF(FACT_REVIEWS[[#This Row],[ProductRate]] &gt;= 4, TRUE, FALSE)</f>
        <v>1</v>
      </c>
    </row>
    <row r="2326" spans="1:7" x14ac:dyDescent="0.3">
      <c r="A2326" s="8">
        <v>5324</v>
      </c>
      <c r="B2326" s="8">
        <v>10410</v>
      </c>
      <c r="C2326" s="8">
        <v>299</v>
      </c>
      <c r="D2326" s="10">
        <v>45468</v>
      </c>
      <c r="E2326" s="8" t="s">
        <v>22510</v>
      </c>
      <c r="F2326" s="8">
        <v>2</v>
      </c>
      <c r="G2326" s="8" t="b">
        <f>IF(FACT_REVIEWS[[#This Row],[ProductRate]] &gt;= 4, TRUE, FALSE)</f>
        <v>0</v>
      </c>
    </row>
    <row r="2327" spans="1:7" x14ac:dyDescent="0.3">
      <c r="A2327" s="8">
        <v>5325</v>
      </c>
      <c r="B2327" s="8">
        <v>10586</v>
      </c>
      <c r="C2327" s="8">
        <v>282</v>
      </c>
      <c r="D2327" s="10">
        <v>45532</v>
      </c>
      <c r="E2327" s="8" t="s">
        <v>22511</v>
      </c>
      <c r="F2327" s="8">
        <v>4</v>
      </c>
      <c r="G2327" s="8" t="b">
        <f>IF(FACT_REVIEWS[[#This Row],[ProductRate]] &gt;= 4, TRUE, FALSE)</f>
        <v>1</v>
      </c>
    </row>
    <row r="2328" spans="1:7" x14ac:dyDescent="0.3">
      <c r="A2328" s="8">
        <v>5326</v>
      </c>
      <c r="B2328" s="8">
        <v>10586</v>
      </c>
      <c r="C2328" s="8">
        <v>282</v>
      </c>
      <c r="D2328" s="10">
        <v>45551</v>
      </c>
      <c r="E2328" s="8" t="s">
        <v>22512</v>
      </c>
      <c r="F2328" s="8">
        <v>3</v>
      </c>
      <c r="G2328" s="8" t="b">
        <f>IF(FACT_REVIEWS[[#This Row],[ProductRate]] &gt;= 4, TRUE, FALSE)</f>
        <v>0</v>
      </c>
    </row>
    <row r="2329" spans="1:7" x14ac:dyDescent="0.3">
      <c r="A2329" s="8">
        <v>5327</v>
      </c>
      <c r="B2329" s="8">
        <v>10586</v>
      </c>
      <c r="C2329" s="8">
        <v>206</v>
      </c>
      <c r="D2329" s="10">
        <v>45542</v>
      </c>
      <c r="E2329" s="8" t="s">
        <v>22513</v>
      </c>
      <c r="F2329" s="8">
        <v>4</v>
      </c>
      <c r="G2329" s="8" t="b">
        <f>IF(FACT_REVIEWS[[#This Row],[ProductRate]] &gt;= 4, TRUE, FALSE)</f>
        <v>1</v>
      </c>
    </row>
    <row r="2330" spans="1:7" x14ac:dyDescent="0.3">
      <c r="A2330" s="8">
        <v>5328</v>
      </c>
      <c r="B2330" s="8">
        <v>10583</v>
      </c>
      <c r="C2330" s="8">
        <v>272</v>
      </c>
      <c r="D2330" s="10">
        <v>45330</v>
      </c>
      <c r="E2330" s="8" t="s">
        <v>22514</v>
      </c>
      <c r="F2330" s="8">
        <v>4</v>
      </c>
      <c r="G2330" s="8" t="b">
        <f>IF(FACT_REVIEWS[[#This Row],[ProductRate]] &gt;= 4, TRUE, FALSE)</f>
        <v>1</v>
      </c>
    </row>
    <row r="2331" spans="1:7" x14ac:dyDescent="0.3">
      <c r="A2331" s="8">
        <v>5329</v>
      </c>
      <c r="B2331" s="8">
        <v>10992</v>
      </c>
      <c r="C2331" s="8">
        <v>232</v>
      </c>
      <c r="D2331" s="10">
        <v>45447</v>
      </c>
      <c r="E2331" s="8" t="s">
        <v>4312</v>
      </c>
      <c r="F2331" s="8">
        <v>2</v>
      </c>
      <c r="G2331" s="8" t="b">
        <f>IF(FACT_REVIEWS[[#This Row],[ProductRate]] &gt;= 4, TRUE, FALSE)</f>
        <v>0</v>
      </c>
    </row>
    <row r="2332" spans="1:7" x14ac:dyDescent="0.3">
      <c r="A2332" s="8">
        <v>5330</v>
      </c>
      <c r="B2332" s="8">
        <v>10992</v>
      </c>
      <c r="C2332" s="8">
        <v>232</v>
      </c>
      <c r="D2332" s="10">
        <v>45470</v>
      </c>
      <c r="E2332" s="8" t="s">
        <v>22515</v>
      </c>
      <c r="F2332" s="8">
        <v>4</v>
      </c>
      <c r="G2332" s="8" t="b">
        <f>IF(FACT_REVIEWS[[#This Row],[ProductRate]] &gt;= 4, TRUE, FALSE)</f>
        <v>1</v>
      </c>
    </row>
    <row r="2333" spans="1:7" x14ac:dyDescent="0.3">
      <c r="A2333" s="8">
        <v>5331</v>
      </c>
      <c r="B2333" s="8">
        <v>10992</v>
      </c>
      <c r="C2333" s="8">
        <v>210</v>
      </c>
      <c r="D2333" s="10">
        <v>45494</v>
      </c>
      <c r="E2333" s="8" t="s">
        <v>22516</v>
      </c>
      <c r="F2333" s="8">
        <v>4</v>
      </c>
      <c r="G2333" s="8" t="b">
        <f>IF(FACT_REVIEWS[[#This Row],[ProductRate]] &gt;= 4, TRUE, FALSE)</f>
        <v>1</v>
      </c>
    </row>
    <row r="2334" spans="1:7" x14ac:dyDescent="0.3">
      <c r="A2334" s="8">
        <v>5332</v>
      </c>
      <c r="B2334" s="8">
        <v>10587</v>
      </c>
      <c r="C2334" s="8">
        <v>200</v>
      </c>
      <c r="D2334" s="10">
        <v>45559</v>
      </c>
      <c r="E2334" s="8" t="s">
        <v>22517</v>
      </c>
      <c r="F2334" s="8">
        <v>3</v>
      </c>
      <c r="G2334" s="8" t="b">
        <f>IF(FACT_REVIEWS[[#This Row],[ProductRate]] &gt;= 4, TRUE, FALSE)</f>
        <v>0</v>
      </c>
    </row>
    <row r="2335" spans="1:7" x14ac:dyDescent="0.3">
      <c r="A2335" s="8">
        <v>5333</v>
      </c>
      <c r="B2335" s="8">
        <v>10587</v>
      </c>
      <c r="C2335" s="8">
        <v>237</v>
      </c>
      <c r="D2335" s="10">
        <v>45523</v>
      </c>
      <c r="E2335" s="8" t="s">
        <v>22518</v>
      </c>
      <c r="F2335" s="8">
        <v>4</v>
      </c>
      <c r="G2335" s="8" t="b">
        <f>IF(FACT_REVIEWS[[#This Row],[ProductRate]] &gt;= 4, TRUE, FALSE)</f>
        <v>1</v>
      </c>
    </row>
    <row r="2336" spans="1:7" x14ac:dyDescent="0.3">
      <c r="A2336" s="8">
        <v>5334</v>
      </c>
      <c r="B2336" s="8">
        <v>10587</v>
      </c>
      <c r="C2336" s="8">
        <v>237</v>
      </c>
      <c r="D2336" s="10">
        <v>45551</v>
      </c>
      <c r="E2336" s="8" t="s">
        <v>22519</v>
      </c>
      <c r="F2336" s="8">
        <v>2</v>
      </c>
      <c r="G2336" s="8" t="b">
        <f>IF(FACT_REVIEWS[[#This Row],[ProductRate]] &gt;= 4, TRUE, FALSE)</f>
        <v>0</v>
      </c>
    </row>
    <row r="2337" spans="1:7" x14ac:dyDescent="0.3">
      <c r="A2337" s="8">
        <v>5335</v>
      </c>
      <c r="B2337" s="8">
        <v>10587</v>
      </c>
      <c r="C2337" s="8">
        <v>237</v>
      </c>
      <c r="D2337" s="10">
        <v>45552</v>
      </c>
      <c r="E2337" s="8" t="s">
        <v>22520</v>
      </c>
      <c r="F2337" s="8">
        <v>5</v>
      </c>
      <c r="G2337" s="8" t="b">
        <f>IF(FACT_REVIEWS[[#This Row],[ProductRate]] &gt;= 4, TRUE, FALSE)</f>
        <v>1</v>
      </c>
    </row>
    <row r="2338" spans="1:7" x14ac:dyDescent="0.3">
      <c r="A2338" s="8">
        <v>5336</v>
      </c>
      <c r="B2338" s="8">
        <v>10587</v>
      </c>
      <c r="C2338" s="8">
        <v>239</v>
      </c>
      <c r="D2338" s="10">
        <v>45385</v>
      </c>
      <c r="E2338" s="8" t="s">
        <v>22521</v>
      </c>
      <c r="F2338" s="8">
        <v>3</v>
      </c>
      <c r="G2338" s="8" t="b">
        <f>IF(FACT_REVIEWS[[#This Row],[ProductRate]] &gt;= 4, TRUE, FALSE)</f>
        <v>0</v>
      </c>
    </row>
    <row r="2339" spans="1:7" x14ac:dyDescent="0.3">
      <c r="A2339" s="8">
        <v>5337</v>
      </c>
      <c r="B2339" s="8">
        <v>10587</v>
      </c>
      <c r="C2339" s="8">
        <v>267</v>
      </c>
      <c r="D2339" s="10">
        <v>45358</v>
      </c>
      <c r="E2339" s="8" t="s">
        <v>22522</v>
      </c>
      <c r="F2339" s="8">
        <v>1</v>
      </c>
      <c r="G2339" s="8" t="b">
        <f>IF(FACT_REVIEWS[[#This Row],[ProductRate]] &gt;= 4, TRUE, FALSE)</f>
        <v>0</v>
      </c>
    </row>
    <row r="2340" spans="1:7" x14ac:dyDescent="0.3">
      <c r="A2340" s="8">
        <v>5338</v>
      </c>
      <c r="B2340" s="8">
        <v>10587</v>
      </c>
      <c r="C2340" s="8">
        <v>267</v>
      </c>
      <c r="D2340" s="10">
        <v>45496</v>
      </c>
      <c r="E2340" s="8" t="s">
        <v>22523</v>
      </c>
      <c r="F2340" s="8">
        <v>3</v>
      </c>
      <c r="G2340" s="8" t="b">
        <f>IF(FACT_REVIEWS[[#This Row],[ProductRate]] &gt;= 4, TRUE, FALSE)</f>
        <v>0</v>
      </c>
    </row>
    <row r="2341" spans="1:7" x14ac:dyDescent="0.3">
      <c r="A2341" s="8">
        <v>5339</v>
      </c>
      <c r="B2341" s="8">
        <v>10587</v>
      </c>
      <c r="C2341" s="8">
        <v>267</v>
      </c>
      <c r="D2341" s="10">
        <v>45313</v>
      </c>
      <c r="E2341" s="8" t="s">
        <v>3934</v>
      </c>
      <c r="F2341" s="8">
        <v>3</v>
      </c>
      <c r="G2341" s="8" t="b">
        <f>IF(FACT_REVIEWS[[#This Row],[ProductRate]] &gt;= 4, TRUE, FALSE)</f>
        <v>0</v>
      </c>
    </row>
    <row r="2342" spans="1:7" x14ac:dyDescent="0.3">
      <c r="A2342" s="8">
        <v>5340</v>
      </c>
      <c r="B2342" s="8">
        <v>10532</v>
      </c>
      <c r="C2342" s="8">
        <v>248</v>
      </c>
      <c r="D2342" s="10">
        <v>45547</v>
      </c>
      <c r="E2342" s="8" t="s">
        <v>22524</v>
      </c>
      <c r="F2342" s="8">
        <v>5</v>
      </c>
      <c r="G2342" s="8" t="b">
        <f>IF(FACT_REVIEWS[[#This Row],[ProductRate]] &gt;= 4, TRUE, FALSE)</f>
        <v>1</v>
      </c>
    </row>
    <row r="2343" spans="1:7" x14ac:dyDescent="0.3">
      <c r="A2343" s="8">
        <v>5341</v>
      </c>
      <c r="B2343" s="8">
        <v>10968</v>
      </c>
      <c r="C2343" s="8">
        <v>212</v>
      </c>
      <c r="D2343" s="10">
        <v>45529</v>
      </c>
      <c r="E2343" s="8" t="s">
        <v>13443</v>
      </c>
      <c r="F2343" s="8">
        <v>3</v>
      </c>
      <c r="G2343" s="8" t="b">
        <f>IF(FACT_REVIEWS[[#This Row],[ProductRate]] &gt;= 4, TRUE, FALSE)</f>
        <v>0</v>
      </c>
    </row>
    <row r="2344" spans="1:7" x14ac:dyDescent="0.3">
      <c r="A2344" s="8">
        <v>5342</v>
      </c>
      <c r="B2344" s="8">
        <v>10968</v>
      </c>
      <c r="C2344" s="8">
        <v>290</v>
      </c>
      <c r="D2344" s="10">
        <v>45204</v>
      </c>
      <c r="E2344" s="8" t="s">
        <v>3998</v>
      </c>
      <c r="F2344" s="8">
        <v>1</v>
      </c>
      <c r="G2344" s="8" t="b">
        <f>IF(FACT_REVIEWS[[#This Row],[ProductRate]] &gt;= 4, TRUE, FALSE)</f>
        <v>0</v>
      </c>
    </row>
    <row r="2345" spans="1:7" x14ac:dyDescent="0.3">
      <c r="A2345" s="8">
        <v>5343</v>
      </c>
      <c r="B2345" s="8">
        <v>10449</v>
      </c>
      <c r="C2345" s="8">
        <v>251</v>
      </c>
      <c r="D2345" s="10">
        <v>45502</v>
      </c>
      <c r="E2345" s="8" t="s">
        <v>22525</v>
      </c>
      <c r="F2345" s="8">
        <v>2</v>
      </c>
      <c r="G2345" s="8" t="b">
        <f>IF(FACT_REVIEWS[[#This Row],[ProductRate]] &gt;= 4, TRUE, FALSE)</f>
        <v>0</v>
      </c>
    </row>
    <row r="2346" spans="1:7" x14ac:dyDescent="0.3">
      <c r="A2346" s="8">
        <v>5344</v>
      </c>
      <c r="B2346" s="8">
        <v>10007</v>
      </c>
      <c r="C2346" s="8">
        <v>228</v>
      </c>
      <c r="D2346" s="10">
        <v>45399</v>
      </c>
      <c r="E2346" s="8" t="s">
        <v>22526</v>
      </c>
      <c r="F2346" s="8">
        <v>2</v>
      </c>
      <c r="G2346" s="8" t="b">
        <f>IF(FACT_REVIEWS[[#This Row],[ProductRate]] &gt;= 4, TRUE, FALSE)</f>
        <v>0</v>
      </c>
    </row>
    <row r="2347" spans="1:7" x14ac:dyDescent="0.3">
      <c r="A2347" s="8">
        <v>5345</v>
      </c>
      <c r="B2347" s="8">
        <v>10133</v>
      </c>
      <c r="C2347" s="8">
        <v>234</v>
      </c>
      <c r="D2347" s="10">
        <v>45441</v>
      </c>
      <c r="E2347" s="8" t="s">
        <v>22527</v>
      </c>
      <c r="F2347" s="8">
        <v>5</v>
      </c>
      <c r="G2347" s="8" t="b">
        <f>IF(FACT_REVIEWS[[#This Row],[ProductRate]] &gt;= 4, TRUE, FALSE)</f>
        <v>1</v>
      </c>
    </row>
    <row r="2348" spans="1:7" x14ac:dyDescent="0.3">
      <c r="A2348" s="8">
        <v>5346</v>
      </c>
      <c r="B2348" s="8">
        <v>10896</v>
      </c>
      <c r="C2348" s="8">
        <v>280</v>
      </c>
      <c r="D2348" s="10">
        <v>45556</v>
      </c>
      <c r="E2348" s="8" t="s">
        <v>22528</v>
      </c>
      <c r="F2348" s="8">
        <v>3</v>
      </c>
      <c r="G2348" s="8" t="b">
        <f>IF(FACT_REVIEWS[[#This Row],[ProductRate]] &gt;= 4, TRUE, FALSE)</f>
        <v>0</v>
      </c>
    </row>
    <row r="2349" spans="1:7" x14ac:dyDescent="0.3">
      <c r="A2349" s="8">
        <v>5347</v>
      </c>
      <c r="B2349" s="8">
        <v>10013</v>
      </c>
      <c r="C2349" s="8">
        <v>233</v>
      </c>
      <c r="D2349" s="10">
        <v>45532</v>
      </c>
      <c r="E2349" s="8" t="s">
        <v>3361</v>
      </c>
      <c r="F2349" s="8">
        <v>2</v>
      </c>
      <c r="G2349" s="8" t="b">
        <f>IF(FACT_REVIEWS[[#This Row],[ProductRate]] &gt;= 4, TRUE, FALSE)</f>
        <v>0</v>
      </c>
    </row>
    <row r="2350" spans="1:7" x14ac:dyDescent="0.3">
      <c r="A2350" s="8">
        <v>5348</v>
      </c>
      <c r="B2350" s="8">
        <v>10013</v>
      </c>
      <c r="C2350" s="8">
        <v>295</v>
      </c>
      <c r="D2350" s="10">
        <v>45555</v>
      </c>
      <c r="E2350" s="8" t="s">
        <v>22529</v>
      </c>
      <c r="F2350" s="8">
        <v>1</v>
      </c>
      <c r="G2350" s="8" t="b">
        <f>IF(FACT_REVIEWS[[#This Row],[ProductRate]] &gt;= 4, TRUE, FALSE)</f>
        <v>0</v>
      </c>
    </row>
    <row r="2351" spans="1:7" x14ac:dyDescent="0.3">
      <c r="A2351" s="8">
        <v>5349</v>
      </c>
      <c r="B2351" s="8">
        <v>10013</v>
      </c>
      <c r="C2351" s="8">
        <v>295</v>
      </c>
      <c r="D2351" s="10">
        <v>45560</v>
      </c>
      <c r="E2351" s="8" t="s">
        <v>22530</v>
      </c>
      <c r="F2351" s="8">
        <v>3</v>
      </c>
      <c r="G2351" s="8" t="b">
        <f>IF(FACT_REVIEWS[[#This Row],[ProductRate]] &gt;= 4, TRUE, FALSE)</f>
        <v>0</v>
      </c>
    </row>
    <row r="2352" spans="1:7" x14ac:dyDescent="0.3">
      <c r="A2352" s="8">
        <v>5350</v>
      </c>
      <c r="B2352" s="8">
        <v>10286</v>
      </c>
      <c r="C2352" s="8">
        <v>208</v>
      </c>
      <c r="D2352" s="10">
        <v>45541</v>
      </c>
      <c r="E2352" s="8" t="s">
        <v>21306</v>
      </c>
      <c r="F2352" s="8">
        <v>4</v>
      </c>
      <c r="G2352" s="8" t="b">
        <f>IF(FACT_REVIEWS[[#This Row],[ProductRate]] &gt;= 4, TRUE, FALSE)</f>
        <v>1</v>
      </c>
    </row>
    <row r="2353" spans="1:7" x14ac:dyDescent="0.3">
      <c r="A2353" s="8">
        <v>5351</v>
      </c>
      <c r="B2353" s="8">
        <v>10286</v>
      </c>
      <c r="C2353" s="8">
        <v>276</v>
      </c>
      <c r="D2353" s="10">
        <v>45368</v>
      </c>
      <c r="E2353" s="8" t="s">
        <v>22531</v>
      </c>
      <c r="F2353" s="8">
        <v>5</v>
      </c>
      <c r="G2353" s="8" t="b">
        <f>IF(FACT_REVIEWS[[#This Row],[ProductRate]] &gt;= 4, TRUE, FALSE)</f>
        <v>1</v>
      </c>
    </row>
    <row r="2354" spans="1:7" x14ac:dyDescent="0.3">
      <c r="A2354" s="8">
        <v>5352</v>
      </c>
      <c r="B2354" s="8">
        <v>10326</v>
      </c>
      <c r="C2354" s="8">
        <v>259</v>
      </c>
      <c r="D2354" s="10">
        <v>45494</v>
      </c>
      <c r="E2354" s="8" t="s">
        <v>18450</v>
      </c>
      <c r="F2354" s="8">
        <v>5</v>
      </c>
      <c r="G2354" s="8" t="b">
        <f>IF(FACT_REVIEWS[[#This Row],[ProductRate]] &gt;= 4, TRUE, FALSE)</f>
        <v>1</v>
      </c>
    </row>
    <row r="2355" spans="1:7" x14ac:dyDescent="0.3">
      <c r="A2355" s="8">
        <v>5353</v>
      </c>
      <c r="B2355" s="8">
        <v>10326</v>
      </c>
      <c r="C2355" s="8">
        <v>240</v>
      </c>
      <c r="D2355" s="10">
        <v>45145</v>
      </c>
      <c r="E2355" s="8" t="s">
        <v>22532</v>
      </c>
      <c r="F2355" s="8">
        <v>1</v>
      </c>
      <c r="G2355" s="8" t="b">
        <f>IF(FACT_REVIEWS[[#This Row],[ProductRate]] &gt;= 4, TRUE, FALSE)</f>
        <v>0</v>
      </c>
    </row>
    <row r="2356" spans="1:7" x14ac:dyDescent="0.3">
      <c r="A2356" s="8">
        <v>5354</v>
      </c>
      <c r="B2356" s="8">
        <v>10326</v>
      </c>
      <c r="C2356" s="8">
        <v>240</v>
      </c>
      <c r="D2356" s="10">
        <v>45559</v>
      </c>
      <c r="E2356" s="8" t="s">
        <v>20844</v>
      </c>
      <c r="F2356" s="8">
        <v>2</v>
      </c>
      <c r="G2356" s="8" t="b">
        <f>IF(FACT_REVIEWS[[#This Row],[ProductRate]] &gt;= 4, TRUE, FALSE)</f>
        <v>0</v>
      </c>
    </row>
    <row r="2357" spans="1:7" x14ac:dyDescent="0.3">
      <c r="A2357" s="8">
        <v>5355</v>
      </c>
      <c r="B2357" s="8">
        <v>10326</v>
      </c>
      <c r="C2357" s="8">
        <v>240</v>
      </c>
      <c r="D2357" s="10">
        <v>45550</v>
      </c>
      <c r="E2357" s="8" t="s">
        <v>4371</v>
      </c>
      <c r="F2357" s="8">
        <v>5</v>
      </c>
      <c r="G2357" s="8" t="b">
        <f>IF(FACT_REVIEWS[[#This Row],[ProductRate]] &gt;= 4, TRUE, FALSE)</f>
        <v>1</v>
      </c>
    </row>
    <row r="2358" spans="1:7" x14ac:dyDescent="0.3">
      <c r="A2358" s="8">
        <v>5356</v>
      </c>
      <c r="B2358" s="8">
        <v>10971</v>
      </c>
      <c r="C2358" s="8">
        <v>258</v>
      </c>
      <c r="D2358" s="10">
        <v>45547</v>
      </c>
      <c r="E2358" s="8" t="s">
        <v>22533</v>
      </c>
      <c r="F2358" s="8">
        <v>1</v>
      </c>
      <c r="G2358" s="8" t="b">
        <f>IF(FACT_REVIEWS[[#This Row],[ProductRate]] &gt;= 4, TRUE, FALSE)</f>
        <v>0</v>
      </c>
    </row>
    <row r="2359" spans="1:7" x14ac:dyDescent="0.3">
      <c r="A2359" s="8">
        <v>5357</v>
      </c>
      <c r="B2359" s="8">
        <v>10104</v>
      </c>
      <c r="C2359" s="8">
        <v>256</v>
      </c>
      <c r="D2359" s="10">
        <v>45549</v>
      </c>
      <c r="E2359" s="8" t="s">
        <v>22534</v>
      </c>
      <c r="F2359" s="8">
        <v>1</v>
      </c>
      <c r="G2359" s="8" t="b">
        <f>IF(FACT_REVIEWS[[#This Row],[ProductRate]] &gt;= 4, TRUE, FALSE)</f>
        <v>0</v>
      </c>
    </row>
    <row r="2360" spans="1:7" x14ac:dyDescent="0.3">
      <c r="A2360" s="8">
        <v>5358</v>
      </c>
      <c r="B2360" s="8">
        <v>10502</v>
      </c>
      <c r="C2360" s="8">
        <v>200</v>
      </c>
      <c r="D2360" s="10">
        <v>45334</v>
      </c>
      <c r="E2360" s="8" t="s">
        <v>22535</v>
      </c>
      <c r="F2360" s="8">
        <v>5</v>
      </c>
      <c r="G2360" s="8" t="b">
        <f>IF(FACT_REVIEWS[[#This Row],[ProductRate]] &gt;= 4, TRUE, FALSE)</f>
        <v>1</v>
      </c>
    </row>
    <row r="2361" spans="1:7" x14ac:dyDescent="0.3">
      <c r="A2361" s="8">
        <v>5359</v>
      </c>
      <c r="B2361" s="8">
        <v>10465</v>
      </c>
      <c r="C2361" s="8">
        <v>224</v>
      </c>
      <c r="D2361" s="10">
        <v>45530</v>
      </c>
      <c r="E2361" s="8" t="s">
        <v>16327</v>
      </c>
      <c r="F2361" s="8">
        <v>1</v>
      </c>
      <c r="G2361" s="8" t="b">
        <f>IF(FACT_REVIEWS[[#This Row],[ProductRate]] &gt;= 4, TRUE, FALSE)</f>
        <v>0</v>
      </c>
    </row>
    <row r="2362" spans="1:7" x14ac:dyDescent="0.3">
      <c r="A2362" s="8">
        <v>5360</v>
      </c>
      <c r="B2362" s="8">
        <v>10465</v>
      </c>
      <c r="C2362" s="8">
        <v>242</v>
      </c>
      <c r="D2362" s="10">
        <v>45560</v>
      </c>
      <c r="E2362" s="8" t="s">
        <v>22536</v>
      </c>
      <c r="F2362" s="8">
        <v>4</v>
      </c>
      <c r="G2362" s="8" t="b">
        <f>IF(FACT_REVIEWS[[#This Row],[ProductRate]] &gt;= 4, TRUE, FALSE)</f>
        <v>1</v>
      </c>
    </row>
    <row r="2363" spans="1:7" x14ac:dyDescent="0.3">
      <c r="A2363" s="8">
        <v>5361</v>
      </c>
      <c r="B2363" s="8">
        <v>10465</v>
      </c>
      <c r="C2363" s="8">
        <v>233</v>
      </c>
      <c r="D2363" s="10">
        <v>45187</v>
      </c>
      <c r="E2363" s="8" t="s">
        <v>22537</v>
      </c>
      <c r="F2363" s="8">
        <v>5</v>
      </c>
      <c r="G2363" s="8" t="b">
        <f>IF(FACT_REVIEWS[[#This Row],[ProductRate]] &gt;= 4, TRUE, FALSE)</f>
        <v>1</v>
      </c>
    </row>
    <row r="2364" spans="1:7" x14ac:dyDescent="0.3">
      <c r="A2364" s="8">
        <v>5362</v>
      </c>
      <c r="B2364" s="8">
        <v>10316</v>
      </c>
      <c r="C2364" s="8">
        <v>299</v>
      </c>
      <c r="D2364" s="10">
        <v>45536</v>
      </c>
      <c r="E2364" s="8" t="s">
        <v>15443</v>
      </c>
      <c r="F2364" s="8">
        <v>5</v>
      </c>
      <c r="G2364" s="8" t="b">
        <f>IF(FACT_REVIEWS[[#This Row],[ProductRate]] &gt;= 4, TRUE, FALSE)</f>
        <v>1</v>
      </c>
    </row>
    <row r="2365" spans="1:7" x14ac:dyDescent="0.3">
      <c r="A2365" s="8">
        <v>5363</v>
      </c>
      <c r="B2365" s="8">
        <v>10709</v>
      </c>
      <c r="C2365" s="8">
        <v>263</v>
      </c>
      <c r="D2365" s="10">
        <v>45541</v>
      </c>
      <c r="E2365" s="8" t="s">
        <v>20344</v>
      </c>
      <c r="F2365" s="8">
        <v>5</v>
      </c>
      <c r="G2365" s="8" t="b">
        <f>IF(FACT_REVIEWS[[#This Row],[ProductRate]] &gt;= 4, TRUE, FALSE)</f>
        <v>1</v>
      </c>
    </row>
    <row r="2366" spans="1:7" x14ac:dyDescent="0.3">
      <c r="A2366" s="8">
        <v>5364</v>
      </c>
      <c r="B2366" s="8">
        <v>10709</v>
      </c>
      <c r="C2366" s="8">
        <v>263</v>
      </c>
      <c r="D2366" s="10">
        <v>45444</v>
      </c>
      <c r="E2366" s="8" t="s">
        <v>22538</v>
      </c>
      <c r="F2366" s="8">
        <v>4</v>
      </c>
      <c r="G2366" s="8" t="b">
        <f>IF(FACT_REVIEWS[[#This Row],[ProductRate]] &gt;= 4, TRUE, FALSE)</f>
        <v>1</v>
      </c>
    </row>
    <row r="2367" spans="1:7" x14ac:dyDescent="0.3">
      <c r="A2367" s="8">
        <v>5365</v>
      </c>
      <c r="B2367" s="8">
        <v>10709</v>
      </c>
      <c r="C2367" s="8">
        <v>201</v>
      </c>
      <c r="D2367" s="10">
        <v>45491</v>
      </c>
      <c r="E2367" s="8" t="s">
        <v>22539</v>
      </c>
      <c r="F2367" s="8">
        <v>5</v>
      </c>
      <c r="G2367" s="8" t="b">
        <f>IF(FACT_REVIEWS[[#This Row],[ProductRate]] &gt;= 4, TRUE, FALSE)</f>
        <v>1</v>
      </c>
    </row>
    <row r="2368" spans="1:7" x14ac:dyDescent="0.3">
      <c r="A2368" s="8">
        <v>5366</v>
      </c>
      <c r="B2368" s="8">
        <v>10697</v>
      </c>
      <c r="C2368" s="8">
        <v>298</v>
      </c>
      <c r="D2368" s="10">
        <v>45512</v>
      </c>
      <c r="E2368" s="8" t="s">
        <v>22176</v>
      </c>
      <c r="F2368" s="8">
        <v>2</v>
      </c>
      <c r="G2368" s="8" t="b">
        <f>IF(FACT_REVIEWS[[#This Row],[ProductRate]] &gt;= 4, TRUE, FALSE)</f>
        <v>0</v>
      </c>
    </row>
    <row r="2369" spans="1:7" x14ac:dyDescent="0.3">
      <c r="A2369" s="8">
        <v>5367</v>
      </c>
      <c r="B2369" s="8">
        <v>10854</v>
      </c>
      <c r="C2369" s="8">
        <v>271</v>
      </c>
      <c r="D2369" s="10">
        <v>45528</v>
      </c>
      <c r="E2369" s="8" t="s">
        <v>4052</v>
      </c>
      <c r="F2369" s="8">
        <v>1</v>
      </c>
      <c r="G2369" s="8" t="b">
        <f>IF(FACT_REVIEWS[[#This Row],[ProductRate]] &gt;= 4, TRUE, FALSE)</f>
        <v>0</v>
      </c>
    </row>
    <row r="2370" spans="1:7" x14ac:dyDescent="0.3">
      <c r="A2370" s="8">
        <v>5368</v>
      </c>
      <c r="B2370" s="8">
        <v>10062</v>
      </c>
      <c r="C2370" s="8">
        <v>242</v>
      </c>
      <c r="D2370" s="10">
        <v>45560</v>
      </c>
      <c r="E2370" s="8" t="s">
        <v>22540</v>
      </c>
      <c r="F2370" s="8">
        <v>3</v>
      </c>
      <c r="G2370" s="8" t="b">
        <f>IF(FACT_REVIEWS[[#This Row],[ProductRate]] &gt;= 4, TRUE, FALSE)</f>
        <v>0</v>
      </c>
    </row>
    <row r="2371" spans="1:7" x14ac:dyDescent="0.3">
      <c r="A2371" s="8">
        <v>5369</v>
      </c>
      <c r="B2371" s="8">
        <v>10062</v>
      </c>
      <c r="C2371" s="8">
        <v>285</v>
      </c>
      <c r="D2371" s="10">
        <v>45360</v>
      </c>
      <c r="E2371" s="8" t="s">
        <v>22541</v>
      </c>
      <c r="F2371" s="8">
        <v>2</v>
      </c>
      <c r="G2371" s="8" t="b">
        <f>IF(FACT_REVIEWS[[#This Row],[ProductRate]] &gt;= 4, TRUE, FALSE)</f>
        <v>0</v>
      </c>
    </row>
    <row r="2372" spans="1:7" x14ac:dyDescent="0.3">
      <c r="A2372" s="8">
        <v>5370</v>
      </c>
      <c r="B2372" s="8">
        <v>10062</v>
      </c>
      <c r="C2372" s="8">
        <v>273</v>
      </c>
      <c r="D2372" s="10">
        <v>45347</v>
      </c>
      <c r="E2372" s="8" t="s">
        <v>22542</v>
      </c>
      <c r="F2372" s="8">
        <v>5</v>
      </c>
      <c r="G2372" s="8" t="b">
        <f>IF(FACT_REVIEWS[[#This Row],[ProductRate]] &gt;= 4, TRUE, FALSE)</f>
        <v>1</v>
      </c>
    </row>
    <row r="2373" spans="1:7" x14ac:dyDescent="0.3">
      <c r="A2373" s="8">
        <v>5371</v>
      </c>
      <c r="B2373" s="8">
        <v>10638</v>
      </c>
      <c r="C2373" s="8">
        <v>267</v>
      </c>
      <c r="D2373" s="10">
        <v>45521</v>
      </c>
      <c r="E2373" s="8" t="s">
        <v>22543</v>
      </c>
      <c r="F2373" s="8">
        <v>4</v>
      </c>
      <c r="G2373" s="8" t="b">
        <f>IF(FACT_REVIEWS[[#This Row],[ProductRate]] &gt;= 4, TRUE, FALSE)</f>
        <v>1</v>
      </c>
    </row>
    <row r="2374" spans="1:7" x14ac:dyDescent="0.3">
      <c r="A2374" s="8">
        <v>5372</v>
      </c>
      <c r="B2374" s="8">
        <v>10638</v>
      </c>
      <c r="C2374" s="8">
        <v>267</v>
      </c>
      <c r="D2374" s="10">
        <v>45523</v>
      </c>
      <c r="E2374" s="8" t="s">
        <v>22544</v>
      </c>
      <c r="F2374" s="8">
        <v>4</v>
      </c>
      <c r="G2374" s="8" t="b">
        <f>IF(FACT_REVIEWS[[#This Row],[ProductRate]] &gt;= 4, TRUE, FALSE)</f>
        <v>1</v>
      </c>
    </row>
    <row r="2375" spans="1:7" x14ac:dyDescent="0.3">
      <c r="A2375" s="8">
        <v>5373</v>
      </c>
      <c r="B2375" s="8">
        <v>10638</v>
      </c>
      <c r="C2375" s="8">
        <v>202</v>
      </c>
      <c r="D2375" s="10">
        <v>45408</v>
      </c>
      <c r="E2375" s="8" t="s">
        <v>22545</v>
      </c>
      <c r="F2375" s="8">
        <v>3</v>
      </c>
      <c r="G2375" s="8" t="b">
        <f>IF(FACT_REVIEWS[[#This Row],[ProductRate]] &gt;= 4, TRUE, FALSE)</f>
        <v>0</v>
      </c>
    </row>
    <row r="2376" spans="1:7" x14ac:dyDescent="0.3">
      <c r="A2376" s="8">
        <v>5374</v>
      </c>
      <c r="B2376" s="8">
        <v>10638</v>
      </c>
      <c r="C2376" s="8">
        <v>202</v>
      </c>
      <c r="D2376" s="10">
        <v>45416</v>
      </c>
      <c r="E2376" s="8" t="s">
        <v>22546</v>
      </c>
      <c r="F2376" s="8">
        <v>2</v>
      </c>
      <c r="G2376" s="8" t="b">
        <f>IF(FACT_REVIEWS[[#This Row],[ProductRate]] &gt;= 4, TRUE, FALSE)</f>
        <v>0</v>
      </c>
    </row>
    <row r="2377" spans="1:7" x14ac:dyDescent="0.3">
      <c r="A2377" s="8">
        <v>5375</v>
      </c>
      <c r="B2377" s="8">
        <v>10638</v>
      </c>
      <c r="C2377" s="8">
        <v>202</v>
      </c>
      <c r="D2377" s="10">
        <v>45270</v>
      </c>
      <c r="E2377" s="8" t="s">
        <v>4640</v>
      </c>
      <c r="F2377" s="8">
        <v>5</v>
      </c>
      <c r="G2377" s="8" t="b">
        <f>IF(FACT_REVIEWS[[#This Row],[ProductRate]] &gt;= 4, TRUE, FALSE)</f>
        <v>1</v>
      </c>
    </row>
    <row r="2378" spans="1:7" x14ac:dyDescent="0.3">
      <c r="A2378" s="8">
        <v>5376</v>
      </c>
      <c r="B2378" s="8">
        <v>10466</v>
      </c>
      <c r="C2378" s="8">
        <v>278</v>
      </c>
      <c r="D2378" s="10">
        <v>45119</v>
      </c>
      <c r="E2378" s="8" t="s">
        <v>22547</v>
      </c>
      <c r="F2378" s="8">
        <v>1</v>
      </c>
      <c r="G2378" s="8" t="b">
        <f>IF(FACT_REVIEWS[[#This Row],[ProductRate]] &gt;= 4, TRUE, FALSE)</f>
        <v>0</v>
      </c>
    </row>
    <row r="2379" spans="1:7" x14ac:dyDescent="0.3">
      <c r="A2379" s="8">
        <v>5377</v>
      </c>
      <c r="B2379" s="8">
        <v>10277</v>
      </c>
      <c r="C2379" s="8">
        <v>213</v>
      </c>
      <c r="D2379" s="10">
        <v>45264</v>
      </c>
      <c r="E2379" s="8" t="s">
        <v>22548</v>
      </c>
      <c r="F2379" s="8">
        <v>1</v>
      </c>
      <c r="G2379" s="8" t="b">
        <f>IF(FACT_REVIEWS[[#This Row],[ProductRate]] &gt;= 4, TRUE, FALSE)</f>
        <v>0</v>
      </c>
    </row>
    <row r="2380" spans="1:7" x14ac:dyDescent="0.3">
      <c r="A2380" s="8">
        <v>5378</v>
      </c>
      <c r="B2380" s="8">
        <v>10857</v>
      </c>
      <c r="C2380" s="8">
        <v>212</v>
      </c>
      <c r="D2380" s="10">
        <v>45546</v>
      </c>
      <c r="E2380" s="8" t="s">
        <v>20506</v>
      </c>
      <c r="F2380" s="8">
        <v>2</v>
      </c>
      <c r="G2380" s="8" t="b">
        <f>IF(FACT_REVIEWS[[#This Row],[ProductRate]] &gt;= 4, TRUE, FALSE)</f>
        <v>0</v>
      </c>
    </row>
    <row r="2381" spans="1:7" x14ac:dyDescent="0.3">
      <c r="A2381" s="8">
        <v>5379</v>
      </c>
      <c r="B2381" s="8">
        <v>10857</v>
      </c>
      <c r="C2381" s="8">
        <v>273</v>
      </c>
      <c r="D2381" s="10">
        <v>45555</v>
      </c>
      <c r="E2381" s="8" t="s">
        <v>4111</v>
      </c>
      <c r="F2381" s="8">
        <v>5</v>
      </c>
      <c r="G2381" s="8" t="b">
        <f>IF(FACT_REVIEWS[[#This Row],[ProductRate]] &gt;= 4, TRUE, FALSE)</f>
        <v>1</v>
      </c>
    </row>
    <row r="2382" spans="1:7" x14ac:dyDescent="0.3">
      <c r="A2382" s="8">
        <v>5380</v>
      </c>
      <c r="B2382" s="8">
        <v>10601</v>
      </c>
      <c r="C2382" s="8">
        <v>289</v>
      </c>
      <c r="D2382" s="10">
        <v>45557</v>
      </c>
      <c r="E2382" s="8" t="s">
        <v>22549</v>
      </c>
      <c r="F2382" s="8">
        <v>4</v>
      </c>
      <c r="G2382" s="8" t="b">
        <f>IF(FACT_REVIEWS[[#This Row],[ProductRate]] &gt;= 4, TRUE, FALSE)</f>
        <v>1</v>
      </c>
    </row>
    <row r="2383" spans="1:7" x14ac:dyDescent="0.3">
      <c r="A2383" s="8">
        <v>5381</v>
      </c>
      <c r="B2383" s="8">
        <v>10601</v>
      </c>
      <c r="C2383" s="8">
        <v>278</v>
      </c>
      <c r="D2383" s="10">
        <v>45477</v>
      </c>
      <c r="E2383" s="8" t="s">
        <v>22550</v>
      </c>
      <c r="F2383" s="8">
        <v>1</v>
      </c>
      <c r="G2383" s="8" t="b">
        <f>IF(FACT_REVIEWS[[#This Row],[ProductRate]] &gt;= 4, TRUE, FALSE)</f>
        <v>0</v>
      </c>
    </row>
    <row r="2384" spans="1:7" x14ac:dyDescent="0.3">
      <c r="A2384" s="8">
        <v>5382</v>
      </c>
      <c r="B2384" s="8">
        <v>10601</v>
      </c>
      <c r="C2384" s="8">
        <v>278</v>
      </c>
      <c r="D2384" s="10">
        <v>45439</v>
      </c>
      <c r="E2384" s="8" t="s">
        <v>22551</v>
      </c>
      <c r="F2384" s="8">
        <v>1</v>
      </c>
      <c r="G2384" s="8" t="b">
        <f>IF(FACT_REVIEWS[[#This Row],[ProductRate]] &gt;= 4, TRUE, FALSE)</f>
        <v>0</v>
      </c>
    </row>
    <row r="2385" spans="1:7" x14ac:dyDescent="0.3">
      <c r="A2385" s="8">
        <v>5383</v>
      </c>
      <c r="B2385" s="8">
        <v>10745</v>
      </c>
      <c r="C2385" s="8">
        <v>213</v>
      </c>
      <c r="D2385" s="10">
        <v>45479</v>
      </c>
      <c r="E2385" s="8" t="s">
        <v>4658</v>
      </c>
      <c r="F2385" s="8">
        <v>2</v>
      </c>
      <c r="G2385" s="8" t="b">
        <f>IF(FACT_REVIEWS[[#This Row],[ProductRate]] &gt;= 4, TRUE, FALSE)</f>
        <v>0</v>
      </c>
    </row>
    <row r="2386" spans="1:7" x14ac:dyDescent="0.3">
      <c r="A2386" s="8">
        <v>5384</v>
      </c>
      <c r="B2386" s="8">
        <v>10881</v>
      </c>
      <c r="C2386" s="8">
        <v>247</v>
      </c>
      <c r="D2386" s="10">
        <v>45555</v>
      </c>
      <c r="E2386" s="8" t="s">
        <v>22552</v>
      </c>
      <c r="F2386" s="8">
        <v>5</v>
      </c>
      <c r="G2386" s="8" t="b">
        <f>IF(FACT_REVIEWS[[#This Row],[ProductRate]] &gt;= 4, TRUE, FALSE)</f>
        <v>1</v>
      </c>
    </row>
    <row r="2387" spans="1:7" x14ac:dyDescent="0.3">
      <c r="A2387" s="8">
        <v>5385</v>
      </c>
      <c r="B2387" s="8">
        <v>10894</v>
      </c>
      <c r="C2387" s="8">
        <v>241</v>
      </c>
      <c r="D2387" s="10">
        <v>44974</v>
      </c>
      <c r="E2387" s="8" t="s">
        <v>22553</v>
      </c>
      <c r="F2387" s="8">
        <v>3</v>
      </c>
      <c r="G2387" s="8" t="b">
        <f>IF(FACT_REVIEWS[[#This Row],[ProductRate]] &gt;= 4, TRUE, FALSE)</f>
        <v>0</v>
      </c>
    </row>
    <row r="2388" spans="1:7" x14ac:dyDescent="0.3">
      <c r="A2388" s="8">
        <v>5386</v>
      </c>
      <c r="B2388" s="8">
        <v>10176</v>
      </c>
      <c r="C2388" s="8">
        <v>293</v>
      </c>
      <c r="D2388" s="10">
        <v>45558</v>
      </c>
      <c r="E2388" s="8" t="s">
        <v>22554</v>
      </c>
      <c r="F2388" s="8">
        <v>1</v>
      </c>
      <c r="G2388" s="8" t="b">
        <f>IF(FACT_REVIEWS[[#This Row],[ProductRate]] &gt;= 4, TRUE, FALSE)</f>
        <v>0</v>
      </c>
    </row>
    <row r="2389" spans="1:7" x14ac:dyDescent="0.3">
      <c r="A2389" s="8">
        <v>5387</v>
      </c>
      <c r="B2389" s="8">
        <v>10840</v>
      </c>
      <c r="C2389" s="8">
        <v>249</v>
      </c>
      <c r="D2389" s="10">
        <v>45537</v>
      </c>
      <c r="E2389" s="8" t="s">
        <v>3744</v>
      </c>
      <c r="F2389" s="8">
        <v>2</v>
      </c>
      <c r="G2389" s="8" t="b">
        <f>IF(FACT_REVIEWS[[#This Row],[ProductRate]] &gt;= 4, TRUE, FALSE)</f>
        <v>0</v>
      </c>
    </row>
    <row r="2390" spans="1:7" x14ac:dyDescent="0.3">
      <c r="A2390" s="8">
        <v>5388</v>
      </c>
      <c r="B2390" s="8">
        <v>10060</v>
      </c>
      <c r="C2390" s="8">
        <v>217</v>
      </c>
      <c r="D2390" s="10">
        <v>45303</v>
      </c>
      <c r="E2390" s="8" t="s">
        <v>22555</v>
      </c>
      <c r="F2390" s="8">
        <v>5</v>
      </c>
      <c r="G2390" s="8" t="b">
        <f>IF(FACT_REVIEWS[[#This Row],[ProductRate]] &gt;= 4, TRUE, FALSE)</f>
        <v>1</v>
      </c>
    </row>
    <row r="2391" spans="1:7" x14ac:dyDescent="0.3">
      <c r="A2391" s="8">
        <v>5389</v>
      </c>
      <c r="B2391" s="8">
        <v>10060</v>
      </c>
      <c r="C2391" s="8">
        <v>291</v>
      </c>
      <c r="D2391" s="10">
        <v>45179</v>
      </c>
      <c r="E2391" s="8" t="s">
        <v>22556</v>
      </c>
      <c r="F2391" s="8">
        <v>3</v>
      </c>
      <c r="G2391" s="8" t="b">
        <f>IF(FACT_REVIEWS[[#This Row],[ProductRate]] &gt;= 4, TRUE, FALSE)</f>
        <v>0</v>
      </c>
    </row>
    <row r="2392" spans="1:7" x14ac:dyDescent="0.3">
      <c r="A2392" s="8">
        <v>5390</v>
      </c>
      <c r="B2392" s="8">
        <v>10233</v>
      </c>
      <c r="C2392" s="8">
        <v>231</v>
      </c>
      <c r="D2392" s="10">
        <v>45546</v>
      </c>
      <c r="E2392" s="8" t="s">
        <v>4088</v>
      </c>
      <c r="F2392" s="8">
        <v>3</v>
      </c>
      <c r="G2392" s="8" t="b">
        <f>IF(FACT_REVIEWS[[#This Row],[ProductRate]] &gt;= 4, TRUE, FALSE)</f>
        <v>0</v>
      </c>
    </row>
    <row r="2393" spans="1:7" x14ac:dyDescent="0.3">
      <c r="A2393" s="8">
        <v>5391</v>
      </c>
      <c r="B2393" s="8">
        <v>10145</v>
      </c>
      <c r="C2393" s="8">
        <v>281</v>
      </c>
      <c r="D2393" s="10">
        <v>45515</v>
      </c>
      <c r="E2393" s="8" t="s">
        <v>22557</v>
      </c>
      <c r="F2393" s="8">
        <v>1</v>
      </c>
      <c r="G2393" s="8" t="b">
        <f>IF(FACT_REVIEWS[[#This Row],[ProductRate]] &gt;= 4, TRUE, FALSE)</f>
        <v>0</v>
      </c>
    </row>
    <row r="2394" spans="1:7" x14ac:dyDescent="0.3">
      <c r="A2394" s="8">
        <v>5392</v>
      </c>
      <c r="B2394" s="8">
        <v>10360</v>
      </c>
      <c r="C2394" s="8">
        <v>282</v>
      </c>
      <c r="D2394" s="10">
        <v>45145</v>
      </c>
      <c r="E2394" s="8" t="s">
        <v>22558</v>
      </c>
      <c r="F2394" s="8">
        <v>4</v>
      </c>
      <c r="G2394" s="8" t="b">
        <f>IF(FACT_REVIEWS[[#This Row],[ProductRate]] &gt;= 4, TRUE, FALSE)</f>
        <v>1</v>
      </c>
    </row>
    <row r="2395" spans="1:7" x14ac:dyDescent="0.3">
      <c r="A2395" s="8">
        <v>5393</v>
      </c>
      <c r="B2395" s="8">
        <v>10360</v>
      </c>
      <c r="C2395" s="8">
        <v>238</v>
      </c>
      <c r="D2395" s="10">
        <v>45512</v>
      </c>
      <c r="E2395" s="8" t="s">
        <v>22559</v>
      </c>
      <c r="F2395" s="8">
        <v>1</v>
      </c>
      <c r="G2395" s="8" t="b">
        <f>IF(FACT_REVIEWS[[#This Row],[ProductRate]] &gt;= 4, TRUE, FALSE)</f>
        <v>0</v>
      </c>
    </row>
    <row r="2396" spans="1:7" x14ac:dyDescent="0.3">
      <c r="A2396" s="8">
        <v>5394</v>
      </c>
      <c r="B2396" s="8">
        <v>10360</v>
      </c>
      <c r="C2396" s="8">
        <v>234</v>
      </c>
      <c r="D2396" s="10">
        <v>45523</v>
      </c>
      <c r="E2396" s="8" t="s">
        <v>22560</v>
      </c>
      <c r="F2396" s="8">
        <v>2</v>
      </c>
      <c r="G2396" s="8" t="b">
        <f>IF(FACT_REVIEWS[[#This Row],[ProductRate]] &gt;= 4, TRUE, FALSE)</f>
        <v>0</v>
      </c>
    </row>
    <row r="2397" spans="1:7" x14ac:dyDescent="0.3">
      <c r="A2397" s="8">
        <v>5395</v>
      </c>
      <c r="B2397" s="8">
        <v>10564</v>
      </c>
      <c r="C2397" s="8">
        <v>239</v>
      </c>
      <c r="D2397" s="10">
        <v>45533</v>
      </c>
      <c r="E2397" s="8" t="s">
        <v>22561</v>
      </c>
      <c r="F2397" s="8">
        <v>5</v>
      </c>
      <c r="G2397" s="8" t="b">
        <f>IF(FACT_REVIEWS[[#This Row],[ProductRate]] &gt;= 4, TRUE, FALSE)</f>
        <v>1</v>
      </c>
    </row>
    <row r="2398" spans="1:7" x14ac:dyDescent="0.3">
      <c r="A2398" s="8">
        <v>5396</v>
      </c>
      <c r="B2398" s="8">
        <v>10585</v>
      </c>
      <c r="C2398" s="8">
        <v>245</v>
      </c>
      <c r="D2398" s="10">
        <v>45539</v>
      </c>
      <c r="E2398" s="8" t="s">
        <v>20655</v>
      </c>
      <c r="F2398" s="8">
        <v>5</v>
      </c>
      <c r="G2398" s="8" t="b">
        <f>IF(FACT_REVIEWS[[#This Row],[ProductRate]] &gt;= 4, TRUE, FALSE)</f>
        <v>1</v>
      </c>
    </row>
    <row r="2399" spans="1:7" x14ac:dyDescent="0.3">
      <c r="A2399" s="8">
        <v>5397</v>
      </c>
      <c r="B2399" s="8">
        <v>10585</v>
      </c>
      <c r="C2399" s="8">
        <v>237</v>
      </c>
      <c r="D2399" s="10">
        <v>45458</v>
      </c>
      <c r="E2399" s="8" t="s">
        <v>22562</v>
      </c>
      <c r="F2399" s="8">
        <v>3</v>
      </c>
      <c r="G2399" s="8" t="b">
        <f>IF(FACT_REVIEWS[[#This Row],[ProductRate]] &gt;= 4, TRUE, FALSE)</f>
        <v>0</v>
      </c>
    </row>
    <row r="2400" spans="1:7" x14ac:dyDescent="0.3">
      <c r="A2400" s="8">
        <v>5398</v>
      </c>
      <c r="B2400" s="8">
        <v>10813</v>
      </c>
      <c r="C2400" s="8">
        <v>256</v>
      </c>
      <c r="D2400" s="10">
        <v>45333</v>
      </c>
      <c r="E2400" s="8" t="s">
        <v>22563</v>
      </c>
      <c r="F2400" s="8">
        <v>2</v>
      </c>
      <c r="G2400" s="8" t="b">
        <f>IF(FACT_REVIEWS[[#This Row],[ProductRate]] &gt;= 4, TRUE, FALSE)</f>
        <v>0</v>
      </c>
    </row>
    <row r="2401" spans="1:7" x14ac:dyDescent="0.3">
      <c r="A2401" s="8">
        <v>5399</v>
      </c>
      <c r="B2401" s="8">
        <v>10813</v>
      </c>
      <c r="C2401" s="8">
        <v>256</v>
      </c>
      <c r="D2401" s="10">
        <v>45479</v>
      </c>
      <c r="E2401" s="8" t="s">
        <v>22564</v>
      </c>
      <c r="F2401" s="8">
        <v>2</v>
      </c>
      <c r="G2401" s="8" t="b">
        <f>IF(FACT_REVIEWS[[#This Row],[ProductRate]] &gt;= 4, TRUE, FALSE)</f>
        <v>0</v>
      </c>
    </row>
    <row r="2402" spans="1:7" x14ac:dyDescent="0.3">
      <c r="A2402" s="8">
        <v>5400</v>
      </c>
      <c r="B2402" s="8">
        <v>10813</v>
      </c>
      <c r="C2402" s="8">
        <v>256</v>
      </c>
      <c r="D2402" s="10">
        <v>45100</v>
      </c>
      <c r="E2402" s="8" t="s">
        <v>22565</v>
      </c>
      <c r="F2402" s="8">
        <v>5</v>
      </c>
      <c r="G2402" s="8" t="b">
        <f>IF(FACT_REVIEWS[[#This Row],[ProductRate]] &gt;= 4, TRUE, FALSE)</f>
        <v>1</v>
      </c>
    </row>
    <row r="2403" spans="1:7" x14ac:dyDescent="0.3">
      <c r="A2403" s="8">
        <v>5401</v>
      </c>
      <c r="B2403" s="8">
        <v>10813</v>
      </c>
      <c r="C2403" s="8">
        <v>256</v>
      </c>
      <c r="D2403" s="10">
        <v>45290</v>
      </c>
      <c r="E2403" s="8" t="s">
        <v>22566</v>
      </c>
      <c r="F2403" s="8">
        <v>1</v>
      </c>
      <c r="G2403" s="8" t="b">
        <f>IF(FACT_REVIEWS[[#This Row],[ProductRate]] &gt;= 4, TRUE, FALSE)</f>
        <v>0</v>
      </c>
    </row>
    <row r="2404" spans="1:7" x14ac:dyDescent="0.3">
      <c r="A2404" s="8">
        <v>5402</v>
      </c>
      <c r="B2404" s="8">
        <v>10867</v>
      </c>
      <c r="C2404" s="8">
        <v>235</v>
      </c>
      <c r="D2404" s="10">
        <v>45560</v>
      </c>
      <c r="E2404" s="8" t="s">
        <v>22567</v>
      </c>
      <c r="F2404" s="8">
        <v>1</v>
      </c>
      <c r="G2404" s="8" t="b">
        <f>IF(FACT_REVIEWS[[#This Row],[ProductRate]] &gt;= 4, TRUE, FALSE)</f>
        <v>0</v>
      </c>
    </row>
    <row r="2405" spans="1:7" x14ac:dyDescent="0.3">
      <c r="A2405" s="8">
        <v>5403</v>
      </c>
      <c r="B2405" s="8">
        <v>10867</v>
      </c>
      <c r="C2405" s="8">
        <v>235</v>
      </c>
      <c r="D2405" s="10">
        <v>45555</v>
      </c>
      <c r="E2405" s="8" t="s">
        <v>14562</v>
      </c>
      <c r="F2405" s="8">
        <v>5</v>
      </c>
      <c r="G2405" s="8" t="b">
        <f>IF(FACT_REVIEWS[[#This Row],[ProductRate]] &gt;= 4, TRUE, FALSE)</f>
        <v>1</v>
      </c>
    </row>
    <row r="2406" spans="1:7" x14ac:dyDescent="0.3">
      <c r="A2406" s="8">
        <v>5404</v>
      </c>
      <c r="B2406" s="8">
        <v>10918</v>
      </c>
      <c r="C2406" s="8">
        <v>266</v>
      </c>
      <c r="D2406" s="10">
        <v>45460</v>
      </c>
      <c r="E2406" s="8" t="s">
        <v>4558</v>
      </c>
      <c r="F2406" s="8">
        <v>1</v>
      </c>
      <c r="G2406" s="8" t="b">
        <f>IF(FACT_REVIEWS[[#This Row],[ProductRate]] &gt;= 4, TRUE, FALSE)</f>
        <v>0</v>
      </c>
    </row>
    <row r="2407" spans="1:7" x14ac:dyDescent="0.3">
      <c r="A2407" s="8">
        <v>5405</v>
      </c>
      <c r="B2407" s="8">
        <v>10918</v>
      </c>
      <c r="C2407" s="8">
        <v>268</v>
      </c>
      <c r="D2407" s="10">
        <v>45193</v>
      </c>
      <c r="E2407" s="8" t="s">
        <v>22568</v>
      </c>
      <c r="F2407" s="8">
        <v>2</v>
      </c>
      <c r="G2407" s="8" t="b">
        <f>IF(FACT_REVIEWS[[#This Row],[ProductRate]] &gt;= 4, TRUE, FALSE)</f>
        <v>0</v>
      </c>
    </row>
    <row r="2408" spans="1:7" x14ac:dyDescent="0.3">
      <c r="A2408" s="8">
        <v>5406</v>
      </c>
      <c r="B2408" s="8">
        <v>10966</v>
      </c>
      <c r="C2408" s="8">
        <v>277</v>
      </c>
      <c r="D2408" s="10">
        <v>45534</v>
      </c>
      <c r="E2408" s="8" t="s">
        <v>22569</v>
      </c>
      <c r="F2408" s="8">
        <v>1</v>
      </c>
      <c r="G2408" s="8" t="b">
        <f>IF(FACT_REVIEWS[[#This Row],[ProductRate]] &gt;= 4, TRUE, FALSE)</f>
        <v>0</v>
      </c>
    </row>
    <row r="2409" spans="1:7" x14ac:dyDescent="0.3">
      <c r="A2409" s="8">
        <v>5407</v>
      </c>
      <c r="B2409" s="8">
        <v>10966</v>
      </c>
      <c r="C2409" s="8">
        <v>237</v>
      </c>
      <c r="D2409" s="10">
        <v>45502</v>
      </c>
      <c r="E2409" s="8" t="s">
        <v>22570</v>
      </c>
      <c r="F2409" s="8">
        <v>3</v>
      </c>
      <c r="G2409" s="8" t="b">
        <f>IF(FACT_REVIEWS[[#This Row],[ProductRate]] &gt;= 4, TRUE, FALSE)</f>
        <v>0</v>
      </c>
    </row>
    <row r="2410" spans="1:7" x14ac:dyDescent="0.3">
      <c r="A2410" s="8">
        <v>5408</v>
      </c>
      <c r="B2410" s="8">
        <v>10409</v>
      </c>
      <c r="C2410" s="8">
        <v>225</v>
      </c>
      <c r="D2410" s="10">
        <v>45327</v>
      </c>
      <c r="E2410" s="8" t="s">
        <v>22571</v>
      </c>
      <c r="F2410" s="8">
        <v>2</v>
      </c>
      <c r="G2410" s="8" t="b">
        <f>IF(FACT_REVIEWS[[#This Row],[ProductRate]] &gt;= 4, TRUE, FALSE)</f>
        <v>0</v>
      </c>
    </row>
    <row r="2411" spans="1:7" x14ac:dyDescent="0.3">
      <c r="A2411" s="8">
        <v>5409</v>
      </c>
      <c r="B2411" s="8">
        <v>10237</v>
      </c>
      <c r="C2411" s="8">
        <v>273</v>
      </c>
      <c r="D2411" s="10">
        <v>45393</v>
      </c>
      <c r="E2411" s="8" t="s">
        <v>22572</v>
      </c>
      <c r="F2411" s="8">
        <v>5</v>
      </c>
      <c r="G2411" s="8" t="b">
        <f>IF(FACT_REVIEWS[[#This Row],[ProductRate]] &gt;= 4, TRUE, FALSE)</f>
        <v>1</v>
      </c>
    </row>
    <row r="2412" spans="1:7" x14ac:dyDescent="0.3">
      <c r="A2412" s="8">
        <v>5410</v>
      </c>
      <c r="B2412" s="8">
        <v>10237</v>
      </c>
      <c r="C2412" s="8">
        <v>233</v>
      </c>
      <c r="D2412" s="10">
        <v>45559</v>
      </c>
      <c r="E2412" s="8" t="s">
        <v>22573</v>
      </c>
      <c r="F2412" s="8">
        <v>1</v>
      </c>
      <c r="G2412" s="8" t="b">
        <f>IF(FACT_REVIEWS[[#This Row],[ProductRate]] &gt;= 4, TRUE, FALSE)</f>
        <v>0</v>
      </c>
    </row>
    <row r="2413" spans="1:7" x14ac:dyDescent="0.3">
      <c r="A2413" s="8">
        <v>5411</v>
      </c>
      <c r="B2413" s="8">
        <v>10237</v>
      </c>
      <c r="C2413" s="8">
        <v>233</v>
      </c>
      <c r="D2413" s="10">
        <v>45509</v>
      </c>
      <c r="E2413" s="8" t="s">
        <v>22574</v>
      </c>
      <c r="F2413" s="8">
        <v>2</v>
      </c>
      <c r="G2413" s="8" t="b">
        <f>IF(FACT_REVIEWS[[#This Row],[ProductRate]] &gt;= 4, TRUE, FALSE)</f>
        <v>0</v>
      </c>
    </row>
    <row r="2414" spans="1:7" x14ac:dyDescent="0.3">
      <c r="A2414" s="8">
        <v>5412</v>
      </c>
      <c r="B2414" s="8">
        <v>10111</v>
      </c>
      <c r="C2414" s="8">
        <v>217</v>
      </c>
      <c r="D2414" s="10">
        <v>45532</v>
      </c>
      <c r="E2414" s="8" t="s">
        <v>12612</v>
      </c>
      <c r="F2414" s="8">
        <v>1</v>
      </c>
      <c r="G2414" s="8" t="b">
        <f>IF(FACT_REVIEWS[[#This Row],[ProductRate]] &gt;= 4, TRUE, FALSE)</f>
        <v>0</v>
      </c>
    </row>
    <row r="2415" spans="1:7" x14ac:dyDescent="0.3">
      <c r="A2415" s="8">
        <v>5413</v>
      </c>
      <c r="B2415" s="8">
        <v>10568</v>
      </c>
      <c r="C2415" s="8">
        <v>208</v>
      </c>
      <c r="D2415" s="10">
        <v>45521</v>
      </c>
      <c r="E2415" s="8" t="s">
        <v>22575</v>
      </c>
      <c r="F2415" s="8">
        <v>2</v>
      </c>
      <c r="G2415" s="8" t="b">
        <f>IF(FACT_REVIEWS[[#This Row],[ProductRate]] &gt;= 4, TRUE, FALSE)</f>
        <v>0</v>
      </c>
    </row>
    <row r="2416" spans="1:7" x14ac:dyDescent="0.3">
      <c r="A2416" s="8">
        <v>5414</v>
      </c>
      <c r="B2416" s="8">
        <v>10482</v>
      </c>
      <c r="C2416" s="8">
        <v>228</v>
      </c>
      <c r="D2416" s="10">
        <v>45399</v>
      </c>
      <c r="E2416" s="8" t="s">
        <v>22576</v>
      </c>
      <c r="F2416" s="8">
        <v>1</v>
      </c>
      <c r="G2416" s="8" t="b">
        <f>IF(FACT_REVIEWS[[#This Row],[ProductRate]] &gt;= 4, TRUE, FALSE)</f>
        <v>0</v>
      </c>
    </row>
    <row r="2417" spans="1:7" x14ac:dyDescent="0.3">
      <c r="A2417" s="8">
        <v>5415</v>
      </c>
      <c r="B2417" s="8">
        <v>10482</v>
      </c>
      <c r="C2417" s="8">
        <v>238</v>
      </c>
      <c r="D2417" s="10">
        <v>45532</v>
      </c>
      <c r="E2417" s="8" t="s">
        <v>22577</v>
      </c>
      <c r="F2417" s="8">
        <v>1</v>
      </c>
      <c r="G2417" s="8" t="b">
        <f>IF(FACT_REVIEWS[[#This Row],[ProductRate]] &gt;= 4, TRUE, FALSE)</f>
        <v>0</v>
      </c>
    </row>
    <row r="2418" spans="1:7" x14ac:dyDescent="0.3">
      <c r="A2418" s="8">
        <v>5416</v>
      </c>
      <c r="B2418" s="8">
        <v>10482</v>
      </c>
      <c r="C2418" s="8">
        <v>238</v>
      </c>
      <c r="D2418" s="10">
        <v>45512</v>
      </c>
      <c r="E2418" s="8" t="s">
        <v>3559</v>
      </c>
      <c r="F2418" s="8">
        <v>4</v>
      </c>
      <c r="G2418" s="8" t="b">
        <f>IF(FACT_REVIEWS[[#This Row],[ProductRate]] &gt;= 4, TRUE, FALSE)</f>
        <v>1</v>
      </c>
    </row>
    <row r="2419" spans="1:7" x14ac:dyDescent="0.3">
      <c r="A2419" s="8">
        <v>5417</v>
      </c>
      <c r="B2419" s="8">
        <v>10482</v>
      </c>
      <c r="C2419" s="8">
        <v>238</v>
      </c>
      <c r="D2419" s="10">
        <v>45502</v>
      </c>
      <c r="E2419" s="8" t="s">
        <v>22578</v>
      </c>
      <c r="F2419" s="8">
        <v>2</v>
      </c>
      <c r="G2419" s="8" t="b">
        <f>IF(FACT_REVIEWS[[#This Row],[ProductRate]] &gt;= 4, TRUE, FALSE)</f>
        <v>0</v>
      </c>
    </row>
    <row r="2420" spans="1:7" x14ac:dyDescent="0.3">
      <c r="A2420" s="8">
        <v>5418</v>
      </c>
      <c r="B2420" s="8">
        <v>10159</v>
      </c>
      <c r="C2420" s="8">
        <v>288</v>
      </c>
      <c r="D2420" s="10">
        <v>45559</v>
      </c>
      <c r="E2420" s="8" t="s">
        <v>22579</v>
      </c>
      <c r="F2420" s="8">
        <v>5</v>
      </c>
      <c r="G2420" s="8" t="b">
        <f>IF(FACT_REVIEWS[[#This Row],[ProductRate]] &gt;= 4, TRUE, FALSE)</f>
        <v>1</v>
      </c>
    </row>
    <row r="2421" spans="1:7" x14ac:dyDescent="0.3">
      <c r="A2421" s="8">
        <v>5419</v>
      </c>
      <c r="B2421" s="8">
        <v>10159</v>
      </c>
      <c r="C2421" s="8">
        <v>229</v>
      </c>
      <c r="D2421" s="10">
        <v>45559</v>
      </c>
      <c r="E2421" s="8" t="s">
        <v>22580</v>
      </c>
      <c r="F2421" s="8">
        <v>1</v>
      </c>
      <c r="G2421" s="8" t="b">
        <f>IF(FACT_REVIEWS[[#This Row],[ProductRate]] &gt;= 4, TRUE, FALSE)</f>
        <v>0</v>
      </c>
    </row>
    <row r="2422" spans="1:7" x14ac:dyDescent="0.3">
      <c r="A2422" s="8">
        <v>5420</v>
      </c>
      <c r="B2422" s="8">
        <v>10159</v>
      </c>
      <c r="C2422" s="8">
        <v>231</v>
      </c>
      <c r="D2422" s="10">
        <v>45557</v>
      </c>
      <c r="E2422" s="8" t="s">
        <v>22581</v>
      </c>
      <c r="F2422" s="8">
        <v>3</v>
      </c>
      <c r="G2422" s="8" t="b">
        <f>IF(FACT_REVIEWS[[#This Row],[ProductRate]] &gt;= 4, TRUE, FALSE)</f>
        <v>0</v>
      </c>
    </row>
    <row r="2423" spans="1:7" x14ac:dyDescent="0.3">
      <c r="A2423" s="8">
        <v>5421</v>
      </c>
      <c r="B2423" s="8">
        <v>10159</v>
      </c>
      <c r="C2423" s="8">
        <v>231</v>
      </c>
      <c r="D2423" s="10">
        <v>45560</v>
      </c>
      <c r="E2423" s="8" t="s">
        <v>22582</v>
      </c>
      <c r="F2423" s="8">
        <v>3</v>
      </c>
      <c r="G2423" s="8" t="b">
        <f>IF(FACT_REVIEWS[[#This Row],[ProductRate]] &gt;= 4, TRUE, FALSE)</f>
        <v>0</v>
      </c>
    </row>
    <row r="2424" spans="1:7" x14ac:dyDescent="0.3">
      <c r="A2424" s="8">
        <v>5422</v>
      </c>
      <c r="B2424" s="8">
        <v>10059</v>
      </c>
      <c r="C2424" s="8">
        <v>288</v>
      </c>
      <c r="D2424" s="10">
        <v>45543</v>
      </c>
      <c r="E2424" s="8" t="s">
        <v>22583</v>
      </c>
      <c r="F2424" s="8">
        <v>1</v>
      </c>
      <c r="G2424" s="8" t="b">
        <f>IF(FACT_REVIEWS[[#This Row],[ProductRate]] &gt;= 4, TRUE, FALSE)</f>
        <v>0</v>
      </c>
    </row>
    <row r="2425" spans="1:7" x14ac:dyDescent="0.3">
      <c r="A2425" s="8">
        <v>5423</v>
      </c>
      <c r="B2425" s="8">
        <v>10562</v>
      </c>
      <c r="C2425" s="8">
        <v>236</v>
      </c>
      <c r="D2425" s="10">
        <v>45559</v>
      </c>
      <c r="E2425" s="8" t="s">
        <v>17841</v>
      </c>
      <c r="F2425" s="8">
        <v>3</v>
      </c>
      <c r="G2425" s="8" t="b">
        <f>IF(FACT_REVIEWS[[#This Row],[ProductRate]] &gt;= 4, TRUE, FALSE)</f>
        <v>0</v>
      </c>
    </row>
    <row r="2426" spans="1:7" x14ac:dyDescent="0.3">
      <c r="A2426" s="8">
        <v>5424</v>
      </c>
      <c r="B2426" s="8">
        <v>10562</v>
      </c>
      <c r="C2426" s="8">
        <v>291</v>
      </c>
      <c r="D2426" s="10">
        <v>45464</v>
      </c>
      <c r="E2426" s="8" t="s">
        <v>22584</v>
      </c>
      <c r="F2426" s="8">
        <v>4</v>
      </c>
      <c r="G2426" s="8" t="b">
        <f>IF(FACT_REVIEWS[[#This Row],[ProductRate]] &gt;= 4, TRUE, FALSE)</f>
        <v>1</v>
      </c>
    </row>
    <row r="2427" spans="1:7" x14ac:dyDescent="0.3">
      <c r="A2427" s="8">
        <v>5425</v>
      </c>
      <c r="B2427" s="8">
        <v>10266</v>
      </c>
      <c r="C2427" s="8">
        <v>288</v>
      </c>
      <c r="D2427" s="10">
        <v>45407</v>
      </c>
      <c r="E2427" s="8" t="s">
        <v>22585</v>
      </c>
      <c r="F2427" s="8">
        <v>5</v>
      </c>
      <c r="G2427" s="8" t="b">
        <f>IF(FACT_REVIEWS[[#This Row],[ProductRate]] &gt;= 4, TRUE, FALSE)</f>
        <v>1</v>
      </c>
    </row>
    <row r="2428" spans="1:7" x14ac:dyDescent="0.3">
      <c r="A2428" s="8">
        <v>5426</v>
      </c>
      <c r="B2428" s="8">
        <v>10253</v>
      </c>
      <c r="C2428" s="8">
        <v>295</v>
      </c>
      <c r="D2428" s="10">
        <v>45409</v>
      </c>
      <c r="E2428" s="8" t="s">
        <v>22586</v>
      </c>
      <c r="F2428" s="8">
        <v>1</v>
      </c>
      <c r="G2428" s="8" t="b">
        <f>IF(FACT_REVIEWS[[#This Row],[ProductRate]] &gt;= 4, TRUE, FALSE)</f>
        <v>0</v>
      </c>
    </row>
    <row r="2429" spans="1:7" x14ac:dyDescent="0.3">
      <c r="A2429" s="8">
        <v>5427</v>
      </c>
      <c r="B2429" s="8">
        <v>10253</v>
      </c>
      <c r="C2429" s="8">
        <v>295</v>
      </c>
      <c r="D2429" s="10">
        <v>45461</v>
      </c>
      <c r="E2429" s="8" t="s">
        <v>4482</v>
      </c>
      <c r="F2429" s="8">
        <v>4</v>
      </c>
      <c r="G2429" s="8" t="b">
        <f>IF(FACT_REVIEWS[[#This Row],[ProductRate]] &gt;= 4, TRUE, FALSE)</f>
        <v>1</v>
      </c>
    </row>
    <row r="2430" spans="1:7" x14ac:dyDescent="0.3">
      <c r="A2430" s="8">
        <v>5428</v>
      </c>
      <c r="B2430" s="8">
        <v>10253</v>
      </c>
      <c r="C2430" s="8">
        <v>295</v>
      </c>
      <c r="D2430" s="10">
        <v>45392</v>
      </c>
      <c r="E2430" s="8" t="s">
        <v>22587</v>
      </c>
      <c r="F2430" s="8">
        <v>2</v>
      </c>
      <c r="G2430" s="8" t="b">
        <f>IF(FACT_REVIEWS[[#This Row],[ProductRate]] &gt;= 4, TRUE, FALSE)</f>
        <v>0</v>
      </c>
    </row>
    <row r="2431" spans="1:7" x14ac:dyDescent="0.3">
      <c r="A2431" s="8">
        <v>5429</v>
      </c>
      <c r="B2431" s="8">
        <v>10042</v>
      </c>
      <c r="C2431" s="8">
        <v>263</v>
      </c>
      <c r="D2431" s="10">
        <v>45144</v>
      </c>
      <c r="E2431" s="8" t="s">
        <v>22588</v>
      </c>
      <c r="F2431" s="8">
        <v>3</v>
      </c>
      <c r="G2431" s="8" t="b">
        <f>IF(FACT_REVIEWS[[#This Row],[ProductRate]] &gt;= 4, TRUE, FALSE)</f>
        <v>0</v>
      </c>
    </row>
    <row r="2432" spans="1:7" x14ac:dyDescent="0.3">
      <c r="A2432" s="8">
        <v>5430</v>
      </c>
      <c r="B2432" s="8">
        <v>10046</v>
      </c>
      <c r="C2432" s="8">
        <v>228</v>
      </c>
      <c r="D2432" s="10">
        <v>45473</v>
      </c>
      <c r="E2432" s="8" t="s">
        <v>22589</v>
      </c>
      <c r="F2432" s="8">
        <v>4</v>
      </c>
      <c r="G2432" s="8" t="b">
        <f>IF(FACT_REVIEWS[[#This Row],[ProductRate]] &gt;= 4, TRUE, FALSE)</f>
        <v>1</v>
      </c>
    </row>
    <row r="2433" spans="1:7" x14ac:dyDescent="0.3">
      <c r="A2433" s="8">
        <v>5431</v>
      </c>
      <c r="B2433" s="8">
        <v>10012</v>
      </c>
      <c r="C2433" s="8">
        <v>271</v>
      </c>
      <c r="D2433" s="10">
        <v>45525</v>
      </c>
      <c r="E2433" s="8" t="s">
        <v>22590</v>
      </c>
      <c r="F2433" s="8">
        <v>1</v>
      </c>
      <c r="G2433" s="8" t="b">
        <f>IF(FACT_REVIEWS[[#This Row],[ProductRate]] &gt;= 4, TRUE, FALSE)</f>
        <v>0</v>
      </c>
    </row>
    <row r="2434" spans="1:7" x14ac:dyDescent="0.3">
      <c r="A2434" s="8">
        <v>5432</v>
      </c>
      <c r="B2434" s="8">
        <v>10012</v>
      </c>
      <c r="C2434" s="8">
        <v>271</v>
      </c>
      <c r="D2434" s="10">
        <v>45527</v>
      </c>
      <c r="E2434" s="8" t="s">
        <v>3275</v>
      </c>
      <c r="F2434" s="8">
        <v>1</v>
      </c>
      <c r="G2434" s="8" t="b">
        <f>IF(FACT_REVIEWS[[#This Row],[ProductRate]] &gt;= 4, TRUE, FALSE)</f>
        <v>0</v>
      </c>
    </row>
    <row r="2435" spans="1:7" x14ac:dyDescent="0.3">
      <c r="A2435" s="8">
        <v>5433</v>
      </c>
      <c r="B2435" s="8">
        <v>10614</v>
      </c>
      <c r="C2435" s="8">
        <v>225</v>
      </c>
      <c r="D2435" s="10">
        <v>45219</v>
      </c>
      <c r="E2435" s="8" t="s">
        <v>22591</v>
      </c>
      <c r="F2435" s="8">
        <v>3</v>
      </c>
      <c r="G2435" s="8" t="b">
        <f>IF(FACT_REVIEWS[[#This Row],[ProductRate]] &gt;= 4, TRUE, FALSE)</f>
        <v>0</v>
      </c>
    </row>
    <row r="2436" spans="1:7" x14ac:dyDescent="0.3">
      <c r="A2436" s="8">
        <v>5434</v>
      </c>
      <c r="B2436" s="8">
        <v>10663</v>
      </c>
      <c r="C2436" s="8">
        <v>248</v>
      </c>
      <c r="D2436" s="10">
        <v>45423</v>
      </c>
      <c r="E2436" s="8" t="s">
        <v>22592</v>
      </c>
      <c r="F2436" s="8">
        <v>3</v>
      </c>
      <c r="G2436" s="8" t="b">
        <f>IF(FACT_REVIEWS[[#This Row],[ProductRate]] &gt;= 4, TRUE, FALSE)</f>
        <v>0</v>
      </c>
    </row>
    <row r="2437" spans="1:7" x14ac:dyDescent="0.3">
      <c r="A2437" s="8">
        <v>5435</v>
      </c>
      <c r="B2437" s="8">
        <v>10663</v>
      </c>
      <c r="C2437" s="8">
        <v>248</v>
      </c>
      <c r="D2437" s="10">
        <v>45198</v>
      </c>
      <c r="E2437" s="8" t="s">
        <v>22593</v>
      </c>
      <c r="F2437" s="8">
        <v>5</v>
      </c>
      <c r="G2437" s="8" t="b">
        <f>IF(FACT_REVIEWS[[#This Row],[ProductRate]] &gt;= 4, TRUE, FALSE)</f>
        <v>1</v>
      </c>
    </row>
    <row r="2438" spans="1:7" x14ac:dyDescent="0.3">
      <c r="A2438" s="8">
        <v>5436</v>
      </c>
      <c r="B2438" s="8">
        <v>10202</v>
      </c>
      <c r="C2438" s="8">
        <v>298</v>
      </c>
      <c r="D2438" s="10">
        <v>45533</v>
      </c>
      <c r="E2438" s="8" t="s">
        <v>22594</v>
      </c>
      <c r="F2438" s="8">
        <v>4</v>
      </c>
      <c r="G2438" s="8" t="b">
        <f>IF(FACT_REVIEWS[[#This Row],[ProductRate]] &gt;= 4, TRUE, FALSE)</f>
        <v>1</v>
      </c>
    </row>
    <row r="2439" spans="1:7" x14ac:dyDescent="0.3">
      <c r="A2439" s="8">
        <v>5437</v>
      </c>
      <c r="B2439" s="8">
        <v>10691</v>
      </c>
      <c r="C2439" s="8">
        <v>250</v>
      </c>
      <c r="D2439" s="10">
        <v>45475</v>
      </c>
      <c r="E2439" s="8" t="s">
        <v>22595</v>
      </c>
      <c r="F2439" s="8">
        <v>2</v>
      </c>
      <c r="G2439" s="8" t="b">
        <f>IF(FACT_REVIEWS[[#This Row],[ProductRate]] &gt;= 4, TRUE, FALSE)</f>
        <v>0</v>
      </c>
    </row>
    <row r="2440" spans="1:7" x14ac:dyDescent="0.3">
      <c r="A2440" s="8">
        <v>5438</v>
      </c>
      <c r="B2440" s="8">
        <v>10982</v>
      </c>
      <c r="C2440" s="8">
        <v>286</v>
      </c>
      <c r="D2440" s="10">
        <v>45460</v>
      </c>
      <c r="E2440" s="8" t="s">
        <v>22596</v>
      </c>
      <c r="F2440" s="8">
        <v>2</v>
      </c>
      <c r="G2440" s="8" t="b">
        <f>IF(FACT_REVIEWS[[#This Row],[ProductRate]] &gt;= 4, TRUE, FALSE)</f>
        <v>0</v>
      </c>
    </row>
    <row r="2441" spans="1:7" x14ac:dyDescent="0.3">
      <c r="A2441" s="8">
        <v>5439</v>
      </c>
      <c r="B2441" s="8">
        <v>10982</v>
      </c>
      <c r="C2441" s="8">
        <v>225</v>
      </c>
      <c r="D2441" s="10">
        <v>45546</v>
      </c>
      <c r="E2441" s="8" t="s">
        <v>12159</v>
      </c>
      <c r="F2441" s="8">
        <v>4</v>
      </c>
      <c r="G2441" s="8" t="b">
        <f>IF(FACT_REVIEWS[[#This Row],[ProductRate]] &gt;= 4, TRUE, FALSE)</f>
        <v>1</v>
      </c>
    </row>
    <row r="2442" spans="1:7" x14ac:dyDescent="0.3">
      <c r="A2442" s="8">
        <v>5440</v>
      </c>
      <c r="B2442" s="8">
        <v>10311</v>
      </c>
      <c r="C2442" s="8">
        <v>296</v>
      </c>
      <c r="D2442" s="10">
        <v>45236</v>
      </c>
      <c r="E2442" s="8" t="s">
        <v>22597</v>
      </c>
      <c r="F2442" s="8">
        <v>5</v>
      </c>
      <c r="G2442" s="8" t="b">
        <f>IF(FACT_REVIEWS[[#This Row],[ProductRate]] &gt;= 4, TRUE, FALSE)</f>
        <v>1</v>
      </c>
    </row>
    <row r="2443" spans="1:7" x14ac:dyDescent="0.3">
      <c r="A2443" s="8">
        <v>5441</v>
      </c>
      <c r="B2443" s="8">
        <v>10311</v>
      </c>
      <c r="C2443" s="8">
        <v>296</v>
      </c>
      <c r="D2443" s="10">
        <v>45418</v>
      </c>
      <c r="E2443" s="8" t="s">
        <v>22598</v>
      </c>
      <c r="F2443" s="8">
        <v>4</v>
      </c>
      <c r="G2443" s="8" t="b">
        <f>IF(FACT_REVIEWS[[#This Row],[ProductRate]] &gt;= 4, TRUE, FALSE)</f>
        <v>1</v>
      </c>
    </row>
    <row r="2444" spans="1:7" x14ac:dyDescent="0.3">
      <c r="A2444" s="8">
        <v>5442</v>
      </c>
      <c r="B2444" s="8">
        <v>10459</v>
      </c>
      <c r="C2444" s="8">
        <v>220</v>
      </c>
      <c r="D2444" s="10">
        <v>45385</v>
      </c>
      <c r="E2444" s="8" t="s">
        <v>22599</v>
      </c>
      <c r="F2444" s="8">
        <v>3</v>
      </c>
      <c r="G2444" s="8" t="b">
        <f>IF(FACT_REVIEWS[[#This Row],[ProductRate]] &gt;= 4, TRUE, FALSE)</f>
        <v>0</v>
      </c>
    </row>
    <row r="2445" spans="1:7" x14ac:dyDescent="0.3">
      <c r="A2445" s="8">
        <v>5443</v>
      </c>
      <c r="B2445" s="8">
        <v>10375</v>
      </c>
      <c r="C2445" s="8">
        <v>249</v>
      </c>
      <c r="D2445" s="10">
        <v>45540</v>
      </c>
      <c r="E2445" s="8" t="s">
        <v>3232</v>
      </c>
      <c r="F2445" s="8">
        <v>2</v>
      </c>
      <c r="G2445" s="8" t="b">
        <f>IF(FACT_REVIEWS[[#This Row],[ProductRate]] &gt;= 4, TRUE, FALSE)</f>
        <v>0</v>
      </c>
    </row>
    <row r="2446" spans="1:7" x14ac:dyDescent="0.3">
      <c r="A2446" s="8">
        <v>5444</v>
      </c>
      <c r="B2446" s="8">
        <v>10206</v>
      </c>
      <c r="C2446" s="8">
        <v>216</v>
      </c>
      <c r="D2446" s="10">
        <v>45559</v>
      </c>
      <c r="E2446" s="8" t="s">
        <v>22600</v>
      </c>
      <c r="F2446" s="8">
        <v>1</v>
      </c>
      <c r="G2446" s="8" t="b">
        <f>IF(FACT_REVIEWS[[#This Row],[ProductRate]] &gt;= 4, TRUE, FALSE)</f>
        <v>0</v>
      </c>
    </row>
    <row r="2447" spans="1:7" x14ac:dyDescent="0.3">
      <c r="A2447" s="8">
        <v>5445</v>
      </c>
      <c r="B2447" s="8">
        <v>10129</v>
      </c>
      <c r="C2447" s="8">
        <v>251</v>
      </c>
      <c r="D2447" s="10">
        <v>45503</v>
      </c>
      <c r="E2447" s="8" t="s">
        <v>22601</v>
      </c>
      <c r="F2447" s="8">
        <v>1</v>
      </c>
      <c r="G2447" s="8" t="b">
        <f>IF(FACT_REVIEWS[[#This Row],[ProductRate]] &gt;= 4, TRUE, FALSE)</f>
        <v>0</v>
      </c>
    </row>
    <row r="2448" spans="1:7" x14ac:dyDescent="0.3">
      <c r="A2448" s="8">
        <v>5446</v>
      </c>
      <c r="B2448" s="8">
        <v>10895</v>
      </c>
      <c r="C2448" s="8">
        <v>285</v>
      </c>
      <c r="D2448" s="10">
        <v>45476</v>
      </c>
      <c r="E2448" s="8" t="s">
        <v>22602</v>
      </c>
      <c r="F2448" s="8">
        <v>4</v>
      </c>
      <c r="G2448" s="8" t="b">
        <f>IF(FACT_REVIEWS[[#This Row],[ProductRate]] &gt;= 4, TRUE, FALSE)</f>
        <v>1</v>
      </c>
    </row>
    <row r="2449" spans="1:7" x14ac:dyDescent="0.3">
      <c r="A2449" s="8">
        <v>5447</v>
      </c>
      <c r="B2449" s="8">
        <v>10895</v>
      </c>
      <c r="C2449" s="8">
        <v>285</v>
      </c>
      <c r="D2449" s="10">
        <v>44881</v>
      </c>
      <c r="E2449" s="8" t="s">
        <v>22603</v>
      </c>
      <c r="F2449" s="8">
        <v>3</v>
      </c>
      <c r="G2449" s="8" t="b">
        <f>IF(FACT_REVIEWS[[#This Row],[ProductRate]] &gt;= 4, TRUE, FALSE)</f>
        <v>0</v>
      </c>
    </row>
    <row r="2450" spans="1:7" x14ac:dyDescent="0.3">
      <c r="A2450" s="8">
        <v>5448</v>
      </c>
      <c r="B2450" s="8">
        <v>10226</v>
      </c>
      <c r="C2450" s="8">
        <v>248</v>
      </c>
      <c r="D2450" s="10">
        <v>45484</v>
      </c>
      <c r="E2450" s="8" t="s">
        <v>22604</v>
      </c>
      <c r="F2450" s="8">
        <v>1</v>
      </c>
      <c r="G2450" s="8" t="b">
        <f>IF(FACT_REVIEWS[[#This Row],[ProductRate]] &gt;= 4, TRUE, FALSE)</f>
        <v>0</v>
      </c>
    </row>
    <row r="2451" spans="1:7" x14ac:dyDescent="0.3">
      <c r="A2451" s="8">
        <v>5449</v>
      </c>
      <c r="B2451" s="8">
        <v>10418</v>
      </c>
      <c r="C2451" s="8">
        <v>276</v>
      </c>
      <c r="D2451" s="10">
        <v>45497</v>
      </c>
      <c r="E2451" s="8" t="s">
        <v>22605</v>
      </c>
      <c r="F2451" s="8">
        <v>1</v>
      </c>
      <c r="G2451" s="8" t="b">
        <f>IF(FACT_REVIEWS[[#This Row],[ProductRate]] &gt;= 4, TRUE, FALSE)</f>
        <v>0</v>
      </c>
    </row>
    <row r="2452" spans="1:7" x14ac:dyDescent="0.3">
      <c r="A2452" s="8">
        <v>5450</v>
      </c>
      <c r="B2452" s="8">
        <v>10418</v>
      </c>
      <c r="C2452" s="8">
        <v>276</v>
      </c>
      <c r="D2452" s="10">
        <v>45237</v>
      </c>
      <c r="E2452" s="8" t="s">
        <v>22606</v>
      </c>
      <c r="F2452" s="8">
        <v>2</v>
      </c>
      <c r="G2452" s="8" t="b">
        <f>IF(FACT_REVIEWS[[#This Row],[ProductRate]] &gt;= 4, TRUE, FALSE)</f>
        <v>0</v>
      </c>
    </row>
    <row r="2453" spans="1:7" x14ac:dyDescent="0.3">
      <c r="A2453" s="8">
        <v>5451</v>
      </c>
      <c r="B2453" s="8">
        <v>10954</v>
      </c>
      <c r="C2453" s="8">
        <v>243</v>
      </c>
      <c r="D2453" s="10">
        <v>45543</v>
      </c>
      <c r="E2453" s="8" t="s">
        <v>3468</v>
      </c>
      <c r="F2453" s="8">
        <v>1</v>
      </c>
      <c r="G2453" s="8" t="b">
        <f>IF(FACT_REVIEWS[[#This Row],[ProductRate]] &gt;= 4, TRUE, FALSE)</f>
        <v>0</v>
      </c>
    </row>
    <row r="2454" spans="1:7" x14ac:dyDescent="0.3">
      <c r="A2454" s="8">
        <v>5452</v>
      </c>
      <c r="B2454" s="8">
        <v>10920</v>
      </c>
      <c r="C2454" s="8">
        <v>263</v>
      </c>
      <c r="D2454" s="10">
        <v>45516</v>
      </c>
      <c r="E2454" s="8" t="s">
        <v>12581</v>
      </c>
      <c r="F2454" s="8">
        <v>5</v>
      </c>
      <c r="G2454" s="8" t="b">
        <f>IF(FACT_REVIEWS[[#This Row],[ProductRate]] &gt;= 4, TRUE, FALSE)</f>
        <v>1</v>
      </c>
    </row>
    <row r="2455" spans="1:7" x14ac:dyDescent="0.3">
      <c r="A2455" s="8">
        <v>5453</v>
      </c>
      <c r="B2455" s="8">
        <v>10920</v>
      </c>
      <c r="C2455" s="8">
        <v>263</v>
      </c>
      <c r="D2455" s="10">
        <v>45560</v>
      </c>
      <c r="E2455" s="8" t="s">
        <v>22607</v>
      </c>
      <c r="F2455" s="8">
        <v>3</v>
      </c>
      <c r="G2455" s="8" t="b">
        <f>IF(FACT_REVIEWS[[#This Row],[ProductRate]] &gt;= 4, TRUE, FALSE)</f>
        <v>0</v>
      </c>
    </row>
    <row r="2456" spans="1:7" x14ac:dyDescent="0.3">
      <c r="A2456" s="8">
        <v>5454</v>
      </c>
      <c r="B2456" s="8">
        <v>10572</v>
      </c>
      <c r="C2456" s="8">
        <v>213</v>
      </c>
      <c r="D2456" s="10">
        <v>45415</v>
      </c>
      <c r="E2456" s="8" t="s">
        <v>22608</v>
      </c>
      <c r="F2456" s="8">
        <v>3</v>
      </c>
      <c r="G2456" s="8" t="b">
        <f>IF(FACT_REVIEWS[[#This Row],[ProductRate]] &gt;= 4, TRUE, FALSE)</f>
        <v>0</v>
      </c>
    </row>
    <row r="2457" spans="1:7" x14ac:dyDescent="0.3">
      <c r="A2457" s="8">
        <v>5455</v>
      </c>
      <c r="B2457" s="8">
        <v>10572</v>
      </c>
      <c r="C2457" s="8">
        <v>213</v>
      </c>
      <c r="D2457" s="10">
        <v>45342</v>
      </c>
      <c r="E2457" s="8" t="s">
        <v>3570</v>
      </c>
      <c r="F2457" s="8">
        <v>1</v>
      </c>
      <c r="G2457" s="8" t="b">
        <f>IF(FACT_REVIEWS[[#This Row],[ProductRate]] &gt;= 4, TRUE, FALSE)</f>
        <v>0</v>
      </c>
    </row>
    <row r="2458" spans="1:7" x14ac:dyDescent="0.3">
      <c r="A2458" s="8">
        <v>5456</v>
      </c>
      <c r="B2458" s="8">
        <v>10412</v>
      </c>
      <c r="C2458" s="8">
        <v>212</v>
      </c>
      <c r="D2458" s="10">
        <v>44834</v>
      </c>
      <c r="E2458" s="8" t="s">
        <v>3735</v>
      </c>
      <c r="F2458" s="8">
        <v>4</v>
      </c>
      <c r="G2458" s="8" t="b">
        <f>IF(FACT_REVIEWS[[#This Row],[ProductRate]] &gt;= 4, TRUE, FALSE)</f>
        <v>1</v>
      </c>
    </row>
    <row r="2459" spans="1:7" x14ac:dyDescent="0.3">
      <c r="A2459" s="8">
        <v>5457</v>
      </c>
      <c r="B2459" s="8">
        <v>10340</v>
      </c>
      <c r="C2459" s="8">
        <v>248</v>
      </c>
      <c r="D2459" s="10">
        <v>45553</v>
      </c>
      <c r="E2459" s="8" t="s">
        <v>22609</v>
      </c>
      <c r="F2459" s="8">
        <v>4</v>
      </c>
      <c r="G2459" s="8" t="b">
        <f>IF(FACT_REVIEWS[[#This Row],[ProductRate]] &gt;= 4, TRUE, FALSE)</f>
        <v>1</v>
      </c>
    </row>
    <row r="2460" spans="1:7" x14ac:dyDescent="0.3">
      <c r="A2460" s="8">
        <v>5458</v>
      </c>
      <c r="B2460" s="8">
        <v>10340</v>
      </c>
      <c r="C2460" s="8">
        <v>248</v>
      </c>
      <c r="D2460" s="10">
        <v>45557</v>
      </c>
      <c r="E2460" s="8" t="s">
        <v>22610</v>
      </c>
      <c r="F2460" s="8">
        <v>5</v>
      </c>
      <c r="G2460" s="8" t="b">
        <f>IF(FACT_REVIEWS[[#This Row],[ProductRate]] &gt;= 4, TRUE, FALSE)</f>
        <v>1</v>
      </c>
    </row>
    <row r="2461" spans="1:7" x14ac:dyDescent="0.3">
      <c r="A2461" s="8">
        <v>5459</v>
      </c>
      <c r="B2461" s="8">
        <v>10340</v>
      </c>
      <c r="C2461" s="8">
        <v>248</v>
      </c>
      <c r="D2461" s="10">
        <v>45540</v>
      </c>
      <c r="E2461" s="8" t="s">
        <v>4128</v>
      </c>
      <c r="F2461" s="8">
        <v>4</v>
      </c>
      <c r="G2461" s="8" t="b">
        <f>IF(FACT_REVIEWS[[#This Row],[ProductRate]] &gt;= 4, TRUE, FALSE)</f>
        <v>1</v>
      </c>
    </row>
    <row r="2462" spans="1:7" x14ac:dyDescent="0.3">
      <c r="A2462" s="8">
        <v>5460</v>
      </c>
      <c r="B2462" s="8">
        <v>10340</v>
      </c>
      <c r="C2462" s="8">
        <v>248</v>
      </c>
      <c r="D2462" s="10">
        <v>45555</v>
      </c>
      <c r="E2462" s="8" t="s">
        <v>22611</v>
      </c>
      <c r="F2462" s="8">
        <v>4</v>
      </c>
      <c r="G2462" s="8" t="b">
        <f>IF(FACT_REVIEWS[[#This Row],[ProductRate]] &gt;= 4, TRUE, FALSE)</f>
        <v>1</v>
      </c>
    </row>
    <row r="2463" spans="1:7" x14ac:dyDescent="0.3">
      <c r="A2463" s="8">
        <v>5461</v>
      </c>
      <c r="B2463" s="8">
        <v>10199</v>
      </c>
      <c r="C2463" s="8">
        <v>219</v>
      </c>
      <c r="D2463" s="10">
        <v>45560</v>
      </c>
      <c r="E2463" s="8" t="s">
        <v>22612</v>
      </c>
      <c r="F2463" s="8">
        <v>5</v>
      </c>
      <c r="G2463" s="8" t="b">
        <f>IF(FACT_REVIEWS[[#This Row],[ProductRate]] &gt;= 4, TRUE, FALSE)</f>
        <v>1</v>
      </c>
    </row>
    <row r="2464" spans="1:7" x14ac:dyDescent="0.3">
      <c r="A2464" s="8">
        <v>5462</v>
      </c>
      <c r="B2464" s="8">
        <v>10199</v>
      </c>
      <c r="C2464" s="8">
        <v>260</v>
      </c>
      <c r="D2464" s="10">
        <v>45345</v>
      </c>
      <c r="E2464" s="8" t="s">
        <v>22613</v>
      </c>
      <c r="F2464" s="8">
        <v>2</v>
      </c>
      <c r="G2464" s="8" t="b">
        <f>IF(FACT_REVIEWS[[#This Row],[ProductRate]] &gt;= 4, TRUE, FALSE)</f>
        <v>0</v>
      </c>
    </row>
    <row r="2465" spans="1:7" x14ac:dyDescent="0.3">
      <c r="A2465" s="8">
        <v>5463</v>
      </c>
      <c r="B2465" s="8">
        <v>10573</v>
      </c>
      <c r="C2465" s="8">
        <v>250</v>
      </c>
      <c r="D2465" s="10">
        <v>45202</v>
      </c>
      <c r="E2465" s="8" t="s">
        <v>22614</v>
      </c>
      <c r="F2465" s="8">
        <v>5</v>
      </c>
      <c r="G2465" s="8" t="b">
        <f>IF(FACT_REVIEWS[[#This Row],[ProductRate]] &gt;= 4, TRUE, FALSE)</f>
        <v>1</v>
      </c>
    </row>
    <row r="2466" spans="1:7" x14ac:dyDescent="0.3">
      <c r="A2466" s="8">
        <v>5464</v>
      </c>
      <c r="B2466" s="8">
        <v>10573</v>
      </c>
      <c r="C2466" s="8">
        <v>250</v>
      </c>
      <c r="D2466" s="10">
        <v>45516</v>
      </c>
      <c r="E2466" s="8" t="s">
        <v>22615</v>
      </c>
      <c r="F2466" s="8">
        <v>1</v>
      </c>
      <c r="G2466" s="8" t="b">
        <f>IF(FACT_REVIEWS[[#This Row],[ProductRate]] &gt;= 4, TRUE, FALSE)</f>
        <v>0</v>
      </c>
    </row>
    <row r="2467" spans="1:7" x14ac:dyDescent="0.3">
      <c r="A2467" s="8">
        <v>5465</v>
      </c>
      <c r="B2467" s="8">
        <v>10201</v>
      </c>
      <c r="C2467" s="8">
        <v>277</v>
      </c>
      <c r="D2467" s="10">
        <v>45483</v>
      </c>
      <c r="E2467" s="8" t="s">
        <v>22616</v>
      </c>
      <c r="F2467" s="8">
        <v>5</v>
      </c>
      <c r="G2467" s="8" t="b">
        <f>IF(FACT_REVIEWS[[#This Row],[ProductRate]] &gt;= 4, TRUE, FALSE)</f>
        <v>1</v>
      </c>
    </row>
    <row r="2468" spans="1:7" x14ac:dyDescent="0.3">
      <c r="A2468" s="8">
        <v>5466</v>
      </c>
      <c r="B2468" s="8">
        <v>10201</v>
      </c>
      <c r="C2468" s="8">
        <v>277</v>
      </c>
      <c r="D2468" s="10">
        <v>45472</v>
      </c>
      <c r="E2468" s="8" t="s">
        <v>22366</v>
      </c>
      <c r="F2468" s="8">
        <v>4</v>
      </c>
      <c r="G2468" s="8" t="b">
        <f>IF(FACT_REVIEWS[[#This Row],[ProductRate]] &gt;= 4, TRUE, FALSE)</f>
        <v>1</v>
      </c>
    </row>
    <row r="2469" spans="1:7" x14ac:dyDescent="0.3">
      <c r="A2469" s="8">
        <v>5467</v>
      </c>
      <c r="B2469" s="8">
        <v>10505</v>
      </c>
      <c r="C2469" s="8">
        <v>281</v>
      </c>
      <c r="D2469" s="10">
        <v>45552</v>
      </c>
      <c r="E2469" s="8" t="s">
        <v>22617</v>
      </c>
      <c r="F2469" s="8">
        <v>1</v>
      </c>
      <c r="G2469" s="8" t="b">
        <f>IF(FACT_REVIEWS[[#This Row],[ProductRate]] &gt;= 4, TRUE, FALSE)</f>
        <v>0</v>
      </c>
    </row>
    <row r="2470" spans="1:7" x14ac:dyDescent="0.3">
      <c r="A2470" s="8">
        <v>5468</v>
      </c>
      <c r="B2470" s="8">
        <v>10029</v>
      </c>
      <c r="C2470" s="8">
        <v>284</v>
      </c>
      <c r="D2470" s="10">
        <v>45388</v>
      </c>
      <c r="E2470" s="8" t="s">
        <v>22618</v>
      </c>
      <c r="F2470" s="8">
        <v>4</v>
      </c>
      <c r="G2470" s="8" t="b">
        <f>IF(FACT_REVIEWS[[#This Row],[ProductRate]] &gt;= 4, TRUE, FALSE)</f>
        <v>1</v>
      </c>
    </row>
    <row r="2471" spans="1:7" x14ac:dyDescent="0.3">
      <c r="A2471" s="8">
        <v>5469</v>
      </c>
      <c r="B2471" s="8">
        <v>10757</v>
      </c>
      <c r="C2471" s="8">
        <v>273</v>
      </c>
      <c r="D2471" s="10">
        <v>45485</v>
      </c>
      <c r="E2471" s="8" t="s">
        <v>22619</v>
      </c>
      <c r="F2471" s="8">
        <v>3</v>
      </c>
      <c r="G2471" s="8" t="b">
        <f>IF(FACT_REVIEWS[[#This Row],[ProductRate]] &gt;= 4, TRUE, FALSE)</f>
        <v>0</v>
      </c>
    </row>
    <row r="2472" spans="1:7" x14ac:dyDescent="0.3">
      <c r="A2472" s="8">
        <v>5470</v>
      </c>
      <c r="B2472" s="8">
        <v>10618</v>
      </c>
      <c r="C2472" s="8">
        <v>215</v>
      </c>
      <c r="D2472" s="10">
        <v>45449</v>
      </c>
      <c r="E2472" s="8" t="s">
        <v>22620</v>
      </c>
      <c r="F2472" s="8">
        <v>5</v>
      </c>
      <c r="G2472" s="8" t="b">
        <f>IF(FACT_REVIEWS[[#This Row],[ProductRate]] &gt;= 4, TRUE, FALSE)</f>
        <v>1</v>
      </c>
    </row>
    <row r="2473" spans="1:7" x14ac:dyDescent="0.3">
      <c r="A2473" s="8">
        <v>5471</v>
      </c>
      <c r="B2473" s="8">
        <v>10618</v>
      </c>
      <c r="C2473" s="8">
        <v>215</v>
      </c>
      <c r="D2473" s="10">
        <v>45195</v>
      </c>
      <c r="E2473" s="8" t="s">
        <v>22621</v>
      </c>
      <c r="F2473" s="8">
        <v>1</v>
      </c>
      <c r="G2473" s="8" t="b">
        <f>IF(FACT_REVIEWS[[#This Row],[ProductRate]] &gt;= 4, TRUE, FALSE)</f>
        <v>0</v>
      </c>
    </row>
    <row r="2474" spans="1:7" x14ac:dyDescent="0.3">
      <c r="A2474" s="8">
        <v>5472</v>
      </c>
      <c r="B2474" s="8">
        <v>10852</v>
      </c>
      <c r="C2474" s="8">
        <v>296</v>
      </c>
      <c r="D2474" s="10">
        <v>45410</v>
      </c>
      <c r="E2474" s="8" t="s">
        <v>22622</v>
      </c>
      <c r="F2474" s="8">
        <v>2</v>
      </c>
      <c r="G2474" s="8" t="b">
        <f>IF(FACT_REVIEWS[[#This Row],[ProductRate]] &gt;= 4, TRUE, FALSE)</f>
        <v>0</v>
      </c>
    </row>
    <row r="2475" spans="1:7" x14ac:dyDescent="0.3">
      <c r="A2475" s="8">
        <v>5473</v>
      </c>
      <c r="B2475" s="8">
        <v>10852</v>
      </c>
      <c r="C2475" s="8">
        <v>266</v>
      </c>
      <c r="D2475" s="10">
        <v>45532</v>
      </c>
      <c r="E2475" s="8" t="s">
        <v>22623</v>
      </c>
      <c r="F2475" s="8">
        <v>3</v>
      </c>
      <c r="G2475" s="8" t="b">
        <f>IF(FACT_REVIEWS[[#This Row],[ProductRate]] &gt;= 4, TRUE, FALSE)</f>
        <v>0</v>
      </c>
    </row>
    <row r="2476" spans="1:7" x14ac:dyDescent="0.3">
      <c r="A2476" s="8">
        <v>5474</v>
      </c>
      <c r="B2476" s="8">
        <v>10852</v>
      </c>
      <c r="C2476" s="8">
        <v>266</v>
      </c>
      <c r="D2476" s="10">
        <v>45524</v>
      </c>
      <c r="E2476" s="8" t="s">
        <v>22624</v>
      </c>
      <c r="F2476" s="8">
        <v>4</v>
      </c>
      <c r="G2476" s="8" t="b">
        <f>IF(FACT_REVIEWS[[#This Row],[ProductRate]] &gt;= 4, TRUE, FALSE)</f>
        <v>1</v>
      </c>
    </row>
    <row r="2477" spans="1:7" x14ac:dyDescent="0.3">
      <c r="A2477" s="8">
        <v>5475</v>
      </c>
      <c r="B2477" s="8">
        <v>10852</v>
      </c>
      <c r="C2477" s="8">
        <v>266</v>
      </c>
      <c r="D2477" s="10">
        <v>45496</v>
      </c>
      <c r="E2477" s="8" t="s">
        <v>22625</v>
      </c>
      <c r="F2477" s="8">
        <v>3</v>
      </c>
      <c r="G2477" s="8" t="b">
        <f>IF(FACT_REVIEWS[[#This Row],[ProductRate]] &gt;= 4, TRUE, FALSE)</f>
        <v>0</v>
      </c>
    </row>
    <row r="2478" spans="1:7" x14ac:dyDescent="0.3">
      <c r="A2478" s="8">
        <v>5476</v>
      </c>
      <c r="B2478" s="8">
        <v>10260</v>
      </c>
      <c r="C2478" s="8">
        <v>291</v>
      </c>
      <c r="D2478" s="10">
        <v>45525</v>
      </c>
      <c r="E2478" s="8" t="s">
        <v>22626</v>
      </c>
      <c r="F2478" s="8">
        <v>3</v>
      </c>
      <c r="G2478" s="8" t="b">
        <f>IF(FACT_REVIEWS[[#This Row],[ProductRate]] &gt;= 4, TRUE, FALSE)</f>
        <v>0</v>
      </c>
    </row>
    <row r="2479" spans="1:7" x14ac:dyDescent="0.3">
      <c r="A2479" s="8">
        <v>5477</v>
      </c>
      <c r="B2479" s="8">
        <v>10091</v>
      </c>
      <c r="C2479" s="8">
        <v>257</v>
      </c>
      <c r="D2479" s="10">
        <v>45298</v>
      </c>
      <c r="E2479" s="8" t="s">
        <v>22627</v>
      </c>
      <c r="F2479" s="8">
        <v>5</v>
      </c>
      <c r="G2479" s="8" t="b">
        <f>IF(FACT_REVIEWS[[#This Row],[ProductRate]] &gt;= 4, TRUE, FALSE)</f>
        <v>1</v>
      </c>
    </row>
    <row r="2480" spans="1:7" x14ac:dyDescent="0.3">
      <c r="A2480" s="8">
        <v>5478</v>
      </c>
      <c r="B2480" s="8">
        <v>10091</v>
      </c>
      <c r="C2480" s="8">
        <v>257</v>
      </c>
      <c r="D2480" s="10">
        <v>45308</v>
      </c>
      <c r="E2480" s="8" t="s">
        <v>16762</v>
      </c>
      <c r="F2480" s="8">
        <v>5</v>
      </c>
      <c r="G2480" s="8" t="b">
        <f>IF(FACT_REVIEWS[[#This Row],[ProductRate]] &gt;= 4, TRUE, FALSE)</f>
        <v>1</v>
      </c>
    </row>
    <row r="2481" spans="1:7" x14ac:dyDescent="0.3">
      <c r="A2481" s="8">
        <v>5479</v>
      </c>
      <c r="B2481" s="8">
        <v>10318</v>
      </c>
      <c r="C2481" s="8">
        <v>295</v>
      </c>
      <c r="D2481" s="10">
        <v>45478</v>
      </c>
      <c r="E2481" s="8" t="s">
        <v>22628</v>
      </c>
      <c r="F2481" s="8">
        <v>5</v>
      </c>
      <c r="G2481" s="8" t="b">
        <f>IF(FACT_REVIEWS[[#This Row],[ProductRate]] &gt;= 4, TRUE, FALSE)</f>
        <v>1</v>
      </c>
    </row>
    <row r="2482" spans="1:7" x14ac:dyDescent="0.3">
      <c r="A2482" s="8">
        <v>5480</v>
      </c>
      <c r="B2482" s="8">
        <v>10037</v>
      </c>
      <c r="C2482" s="8">
        <v>299</v>
      </c>
      <c r="D2482" s="10">
        <v>45514</v>
      </c>
      <c r="E2482" s="8" t="s">
        <v>22629</v>
      </c>
      <c r="F2482" s="8">
        <v>4</v>
      </c>
      <c r="G2482" s="8" t="b">
        <f>IF(FACT_REVIEWS[[#This Row],[ProductRate]] &gt;= 4, TRUE, FALSE)</f>
        <v>1</v>
      </c>
    </row>
    <row r="2483" spans="1:7" x14ac:dyDescent="0.3">
      <c r="A2483" s="8">
        <v>5481</v>
      </c>
      <c r="B2483" s="8">
        <v>10037</v>
      </c>
      <c r="C2483" s="8">
        <v>299</v>
      </c>
      <c r="D2483" s="10">
        <v>45525</v>
      </c>
      <c r="E2483" s="8" t="s">
        <v>15997</v>
      </c>
      <c r="F2483" s="8">
        <v>3</v>
      </c>
      <c r="G2483" s="8" t="b">
        <f>IF(FACT_REVIEWS[[#This Row],[ProductRate]] &gt;= 4, TRUE, FALSE)</f>
        <v>0</v>
      </c>
    </row>
    <row r="2484" spans="1:7" x14ac:dyDescent="0.3">
      <c r="A2484" s="8">
        <v>5482</v>
      </c>
      <c r="B2484" s="8">
        <v>10037</v>
      </c>
      <c r="C2484" s="8">
        <v>299</v>
      </c>
      <c r="D2484" s="10">
        <v>45533</v>
      </c>
      <c r="E2484" s="8" t="s">
        <v>22630</v>
      </c>
      <c r="F2484" s="8">
        <v>5</v>
      </c>
      <c r="G2484" s="8" t="b">
        <f>IF(FACT_REVIEWS[[#This Row],[ProductRate]] &gt;= 4, TRUE, FALSE)</f>
        <v>1</v>
      </c>
    </row>
    <row r="2485" spans="1:7" x14ac:dyDescent="0.3">
      <c r="A2485" s="8">
        <v>5483</v>
      </c>
      <c r="B2485" s="8">
        <v>10363</v>
      </c>
      <c r="C2485" s="8">
        <v>257</v>
      </c>
      <c r="D2485" s="10">
        <v>45532</v>
      </c>
      <c r="E2485" s="8" t="s">
        <v>22631</v>
      </c>
      <c r="F2485" s="8">
        <v>4</v>
      </c>
      <c r="G2485" s="8" t="b">
        <f>IF(FACT_REVIEWS[[#This Row],[ProductRate]] &gt;= 4, TRUE, FALSE)</f>
        <v>1</v>
      </c>
    </row>
    <row r="2486" spans="1:7" x14ac:dyDescent="0.3">
      <c r="A2486" s="8">
        <v>5484</v>
      </c>
      <c r="B2486" s="8">
        <v>10109</v>
      </c>
      <c r="C2486" s="8">
        <v>216</v>
      </c>
      <c r="D2486" s="10">
        <v>45553</v>
      </c>
      <c r="E2486" s="8" t="s">
        <v>3637</v>
      </c>
      <c r="F2486" s="8">
        <v>3</v>
      </c>
      <c r="G2486" s="8" t="b">
        <f>IF(FACT_REVIEWS[[#This Row],[ProductRate]] &gt;= 4, TRUE, FALSE)</f>
        <v>0</v>
      </c>
    </row>
    <row r="2487" spans="1:7" x14ac:dyDescent="0.3">
      <c r="A2487" s="8">
        <v>5485</v>
      </c>
      <c r="B2487" s="8">
        <v>10452</v>
      </c>
      <c r="C2487" s="8">
        <v>208</v>
      </c>
      <c r="D2487" s="10">
        <v>45516</v>
      </c>
      <c r="E2487" s="8" t="s">
        <v>22632</v>
      </c>
      <c r="F2487" s="8">
        <v>4</v>
      </c>
      <c r="G2487" s="8" t="b">
        <f>IF(FACT_REVIEWS[[#This Row],[ProductRate]] &gt;= 4, TRUE, FALSE)</f>
        <v>1</v>
      </c>
    </row>
    <row r="2488" spans="1:7" x14ac:dyDescent="0.3">
      <c r="A2488" s="8">
        <v>5486</v>
      </c>
      <c r="B2488" s="8">
        <v>10937</v>
      </c>
      <c r="C2488" s="8">
        <v>209</v>
      </c>
      <c r="D2488" s="10">
        <v>45558</v>
      </c>
      <c r="E2488" s="8" t="s">
        <v>22633</v>
      </c>
      <c r="F2488" s="8">
        <v>1</v>
      </c>
      <c r="G2488" s="8" t="b">
        <f>IF(FACT_REVIEWS[[#This Row],[ProductRate]] &gt;= 4, TRUE, FALSE)</f>
        <v>0</v>
      </c>
    </row>
    <row r="2489" spans="1:7" x14ac:dyDescent="0.3">
      <c r="A2489" s="8">
        <v>5487</v>
      </c>
      <c r="B2489" s="8">
        <v>10108</v>
      </c>
      <c r="C2489" s="8">
        <v>200</v>
      </c>
      <c r="D2489" s="10">
        <v>45314</v>
      </c>
      <c r="E2489" s="8" t="s">
        <v>22634</v>
      </c>
      <c r="F2489" s="8">
        <v>1</v>
      </c>
      <c r="G2489" s="8" t="b">
        <f>IF(FACT_REVIEWS[[#This Row],[ProductRate]] &gt;= 4, TRUE, FALSE)</f>
        <v>0</v>
      </c>
    </row>
    <row r="2490" spans="1:7" x14ac:dyDescent="0.3">
      <c r="A2490" s="8">
        <v>5488</v>
      </c>
      <c r="B2490" s="8">
        <v>10555</v>
      </c>
      <c r="C2490" s="8">
        <v>274</v>
      </c>
      <c r="D2490" s="10">
        <v>45533</v>
      </c>
      <c r="E2490" s="8" t="s">
        <v>22635</v>
      </c>
      <c r="F2490" s="8">
        <v>4</v>
      </c>
      <c r="G2490" s="8" t="b">
        <f>IF(FACT_REVIEWS[[#This Row],[ProductRate]] &gt;= 4, TRUE, FALSE)</f>
        <v>1</v>
      </c>
    </row>
    <row r="2491" spans="1:7" x14ac:dyDescent="0.3">
      <c r="A2491" s="8">
        <v>5489</v>
      </c>
      <c r="B2491" s="8">
        <v>10722</v>
      </c>
      <c r="C2491" s="8">
        <v>279</v>
      </c>
      <c r="D2491" s="10">
        <v>45490</v>
      </c>
      <c r="E2491" s="8" t="s">
        <v>22636</v>
      </c>
      <c r="F2491" s="8">
        <v>5</v>
      </c>
      <c r="G2491" s="8" t="b">
        <f>IF(FACT_REVIEWS[[#This Row],[ProductRate]] &gt;= 4, TRUE, FALSE)</f>
        <v>1</v>
      </c>
    </row>
    <row r="2492" spans="1:7" x14ac:dyDescent="0.3">
      <c r="A2492" s="8">
        <v>5490</v>
      </c>
      <c r="B2492" s="8">
        <v>10722</v>
      </c>
      <c r="C2492" s="8">
        <v>279</v>
      </c>
      <c r="D2492" s="10">
        <v>45554</v>
      </c>
      <c r="E2492" s="8" t="s">
        <v>22637</v>
      </c>
      <c r="F2492" s="8">
        <v>4</v>
      </c>
      <c r="G2492" s="8" t="b">
        <f>IF(FACT_REVIEWS[[#This Row],[ProductRate]] &gt;= 4, TRUE, FALSE)</f>
        <v>1</v>
      </c>
    </row>
    <row r="2493" spans="1:7" x14ac:dyDescent="0.3">
      <c r="A2493" s="8">
        <v>5491</v>
      </c>
      <c r="B2493" s="8">
        <v>10722</v>
      </c>
      <c r="C2493" s="8">
        <v>279</v>
      </c>
      <c r="D2493" s="10">
        <v>45543</v>
      </c>
      <c r="E2493" s="8" t="s">
        <v>22638</v>
      </c>
      <c r="F2493" s="8">
        <v>1</v>
      </c>
      <c r="G2493" s="8" t="b">
        <f>IF(FACT_REVIEWS[[#This Row],[ProductRate]] &gt;= 4, TRUE, FALSE)</f>
        <v>0</v>
      </c>
    </row>
    <row r="2494" spans="1:7" x14ac:dyDescent="0.3">
      <c r="A2494" s="8">
        <v>5492</v>
      </c>
      <c r="B2494" s="8">
        <v>10722</v>
      </c>
      <c r="C2494" s="8">
        <v>206</v>
      </c>
      <c r="D2494" s="10">
        <v>45318</v>
      </c>
      <c r="E2494" s="8" t="s">
        <v>22639</v>
      </c>
      <c r="F2494" s="8">
        <v>5</v>
      </c>
      <c r="G2494" s="8" t="b">
        <f>IF(FACT_REVIEWS[[#This Row],[ProductRate]] &gt;= 4, TRUE, FALSE)</f>
        <v>1</v>
      </c>
    </row>
    <row r="2495" spans="1:7" x14ac:dyDescent="0.3">
      <c r="A2495" s="8">
        <v>5493</v>
      </c>
      <c r="B2495" s="8">
        <v>10343</v>
      </c>
      <c r="C2495" s="8">
        <v>286</v>
      </c>
      <c r="D2495" s="10">
        <v>45560</v>
      </c>
      <c r="E2495" s="8" t="s">
        <v>13042</v>
      </c>
      <c r="F2495" s="8">
        <v>2</v>
      </c>
      <c r="G2495" s="8" t="b">
        <f>IF(FACT_REVIEWS[[#This Row],[ProductRate]] &gt;= 4, TRUE, FALSE)</f>
        <v>0</v>
      </c>
    </row>
    <row r="2496" spans="1:7" x14ac:dyDescent="0.3">
      <c r="A2496" s="8">
        <v>5494</v>
      </c>
      <c r="B2496" s="8">
        <v>10343</v>
      </c>
      <c r="C2496" s="8">
        <v>286</v>
      </c>
      <c r="D2496" s="10">
        <v>45541</v>
      </c>
      <c r="E2496" s="8" t="s">
        <v>22640</v>
      </c>
      <c r="F2496" s="8">
        <v>5</v>
      </c>
      <c r="G2496" s="8" t="b">
        <f>IF(FACT_REVIEWS[[#This Row],[ProductRate]] &gt;= 4, TRUE, FALSE)</f>
        <v>1</v>
      </c>
    </row>
    <row r="2497" spans="1:7" x14ac:dyDescent="0.3">
      <c r="A2497" s="8">
        <v>5495</v>
      </c>
      <c r="B2497" s="8">
        <v>10343</v>
      </c>
      <c r="C2497" s="8">
        <v>286</v>
      </c>
      <c r="D2497" s="10">
        <v>45544</v>
      </c>
      <c r="E2497" s="8" t="s">
        <v>11310</v>
      </c>
      <c r="F2497" s="8">
        <v>3</v>
      </c>
      <c r="G2497" s="8" t="b">
        <f>IF(FACT_REVIEWS[[#This Row],[ProductRate]] &gt;= 4, TRUE, FALSE)</f>
        <v>0</v>
      </c>
    </row>
    <row r="2498" spans="1:7" x14ac:dyDescent="0.3">
      <c r="A2498" s="8">
        <v>5496</v>
      </c>
      <c r="B2498" s="8">
        <v>10955</v>
      </c>
      <c r="C2498" s="8">
        <v>278</v>
      </c>
      <c r="D2498" s="10">
        <v>45544</v>
      </c>
      <c r="E2498" s="8" t="s">
        <v>22641</v>
      </c>
      <c r="F2498" s="8">
        <v>5</v>
      </c>
      <c r="G2498" s="8" t="b">
        <f>IF(FACT_REVIEWS[[#This Row],[ProductRate]] &gt;= 4, TRUE, FALSE)</f>
        <v>1</v>
      </c>
    </row>
    <row r="2499" spans="1:7" x14ac:dyDescent="0.3">
      <c r="A2499" s="8">
        <v>5497</v>
      </c>
      <c r="B2499" s="8">
        <v>10955</v>
      </c>
      <c r="C2499" s="8">
        <v>278</v>
      </c>
      <c r="D2499" s="10">
        <v>45514</v>
      </c>
      <c r="E2499" s="8" t="s">
        <v>18896</v>
      </c>
      <c r="F2499" s="8">
        <v>3</v>
      </c>
      <c r="G2499" s="8" t="b">
        <f>IF(FACT_REVIEWS[[#This Row],[ProductRate]] &gt;= 4, TRUE, FALSE)</f>
        <v>0</v>
      </c>
    </row>
    <row r="2500" spans="1:7" x14ac:dyDescent="0.3">
      <c r="A2500" s="8">
        <v>5498</v>
      </c>
      <c r="B2500" s="8">
        <v>10689</v>
      </c>
      <c r="C2500" s="8">
        <v>235</v>
      </c>
      <c r="D2500" s="10">
        <v>45450</v>
      </c>
      <c r="E2500" s="8" t="s">
        <v>4585</v>
      </c>
      <c r="F2500" s="8">
        <v>4</v>
      </c>
      <c r="G2500" s="8" t="b">
        <f>IF(FACT_REVIEWS[[#This Row],[ProductRate]] &gt;= 4, TRUE, FALSE)</f>
        <v>1</v>
      </c>
    </row>
    <row r="2501" spans="1:7" x14ac:dyDescent="0.3">
      <c r="A2501" s="8">
        <v>5499</v>
      </c>
      <c r="B2501" s="8">
        <v>10889</v>
      </c>
      <c r="C2501" s="8">
        <v>204</v>
      </c>
      <c r="D2501" s="10">
        <v>45517</v>
      </c>
      <c r="E2501" s="8" t="s">
        <v>22642</v>
      </c>
      <c r="F2501" s="8">
        <v>2</v>
      </c>
      <c r="G2501" s="8" t="b">
        <f>IF(FACT_REVIEWS[[#This Row],[ProductRate]] &gt;= 4, TRUE, FALSE)</f>
        <v>0</v>
      </c>
    </row>
    <row r="2502" spans="1:7" x14ac:dyDescent="0.3">
      <c r="A2502" s="8">
        <v>5500</v>
      </c>
      <c r="B2502" s="8">
        <v>10889</v>
      </c>
      <c r="C2502" s="8">
        <v>200</v>
      </c>
      <c r="D2502" s="10">
        <v>45096</v>
      </c>
      <c r="E2502" s="8" t="s">
        <v>22643</v>
      </c>
      <c r="F2502" s="8">
        <v>5</v>
      </c>
      <c r="G2502" s="8" t="b">
        <f>IF(FACT_REVIEWS[[#This Row],[ProductRate]] &gt;= 4, TRUE, FALSE)</f>
        <v>1</v>
      </c>
    </row>
    <row r="2503" spans="1:7" x14ac:dyDescent="0.3">
      <c r="A2503" s="8">
        <v>5501</v>
      </c>
      <c r="B2503" s="8">
        <v>10241</v>
      </c>
      <c r="C2503" s="8">
        <v>242</v>
      </c>
      <c r="D2503" s="10">
        <v>45544</v>
      </c>
      <c r="E2503" s="8" t="s">
        <v>22644</v>
      </c>
      <c r="F2503" s="8">
        <v>3</v>
      </c>
      <c r="G2503" s="8" t="b">
        <f>IF(FACT_REVIEWS[[#This Row],[ProductRate]] &gt;= 4, TRUE, FALSE)</f>
        <v>0</v>
      </c>
    </row>
    <row r="2504" spans="1:7" x14ac:dyDescent="0.3">
      <c r="A2504" s="8">
        <v>5502</v>
      </c>
      <c r="B2504" s="8">
        <v>10241</v>
      </c>
      <c r="C2504" s="8">
        <v>228</v>
      </c>
      <c r="D2504" s="10">
        <v>45297</v>
      </c>
      <c r="E2504" s="8" t="s">
        <v>22645</v>
      </c>
      <c r="F2504" s="8">
        <v>1</v>
      </c>
      <c r="G2504" s="8" t="b">
        <f>IF(FACT_REVIEWS[[#This Row],[ProductRate]] &gt;= 4, TRUE, FALSE)</f>
        <v>0</v>
      </c>
    </row>
    <row r="2505" spans="1:7" x14ac:dyDescent="0.3">
      <c r="A2505" s="8">
        <v>5503</v>
      </c>
      <c r="B2505" s="8">
        <v>10241</v>
      </c>
      <c r="C2505" s="8">
        <v>228</v>
      </c>
      <c r="D2505" s="10">
        <v>45434</v>
      </c>
      <c r="E2505" s="8" t="s">
        <v>22646</v>
      </c>
      <c r="F2505" s="8">
        <v>5</v>
      </c>
      <c r="G2505" s="8" t="b">
        <f>IF(FACT_REVIEWS[[#This Row],[ProductRate]] &gt;= 4, TRUE, FALSE)</f>
        <v>1</v>
      </c>
    </row>
    <row r="2506" spans="1:7" x14ac:dyDescent="0.3">
      <c r="A2506" s="8">
        <v>5504</v>
      </c>
      <c r="B2506" s="8">
        <v>10241</v>
      </c>
      <c r="C2506" s="8">
        <v>263</v>
      </c>
      <c r="D2506" s="10">
        <v>45150</v>
      </c>
      <c r="E2506" s="8" t="s">
        <v>22647</v>
      </c>
      <c r="F2506" s="8">
        <v>5</v>
      </c>
      <c r="G2506" s="8" t="b">
        <f>IF(FACT_REVIEWS[[#This Row],[ProductRate]] &gt;= 4, TRUE, FALSE)</f>
        <v>1</v>
      </c>
    </row>
    <row r="2507" spans="1:7" x14ac:dyDescent="0.3">
      <c r="A2507" s="8">
        <v>5505</v>
      </c>
      <c r="B2507" s="8">
        <v>10890</v>
      </c>
      <c r="C2507" s="8">
        <v>277</v>
      </c>
      <c r="D2507" s="10">
        <v>44872</v>
      </c>
      <c r="E2507" s="8" t="s">
        <v>11334</v>
      </c>
      <c r="F2507" s="8">
        <v>2</v>
      </c>
      <c r="G2507" s="8" t="b">
        <f>IF(FACT_REVIEWS[[#This Row],[ProductRate]] &gt;= 4, TRUE, FALSE)</f>
        <v>0</v>
      </c>
    </row>
    <row r="2508" spans="1:7" x14ac:dyDescent="0.3">
      <c r="A2508" s="8">
        <v>5506</v>
      </c>
      <c r="B2508" s="8">
        <v>10686</v>
      </c>
      <c r="C2508" s="8">
        <v>274</v>
      </c>
      <c r="D2508" s="10">
        <v>45526</v>
      </c>
      <c r="E2508" s="8" t="s">
        <v>22648</v>
      </c>
      <c r="F2508" s="8">
        <v>3</v>
      </c>
      <c r="G2508" s="8" t="b">
        <f>IF(FACT_REVIEWS[[#This Row],[ProductRate]] &gt;= 4, TRUE, FALSE)</f>
        <v>0</v>
      </c>
    </row>
    <row r="2509" spans="1:7" x14ac:dyDescent="0.3">
      <c r="A2509" s="8">
        <v>5507</v>
      </c>
      <c r="B2509" s="8">
        <v>10686</v>
      </c>
      <c r="C2509" s="8">
        <v>274</v>
      </c>
      <c r="D2509" s="10">
        <v>45559</v>
      </c>
      <c r="E2509" s="8" t="s">
        <v>22649</v>
      </c>
      <c r="F2509" s="8">
        <v>3</v>
      </c>
      <c r="G2509" s="8" t="b">
        <f>IF(FACT_REVIEWS[[#This Row],[ProductRate]] &gt;= 4, TRUE, FALSE)</f>
        <v>0</v>
      </c>
    </row>
    <row r="2510" spans="1:7" x14ac:dyDescent="0.3">
      <c r="A2510" s="8">
        <v>5508</v>
      </c>
      <c r="B2510" s="8">
        <v>10427</v>
      </c>
      <c r="C2510" s="8">
        <v>281</v>
      </c>
      <c r="D2510" s="10">
        <v>45554</v>
      </c>
      <c r="E2510" s="8" t="s">
        <v>4409</v>
      </c>
      <c r="F2510" s="8">
        <v>1</v>
      </c>
      <c r="G2510" s="8" t="b">
        <f>IF(FACT_REVIEWS[[#This Row],[ProductRate]] &gt;= 4, TRUE, FALSE)</f>
        <v>0</v>
      </c>
    </row>
    <row r="2511" spans="1:7" x14ac:dyDescent="0.3">
      <c r="A2511" s="8">
        <v>5509</v>
      </c>
      <c r="B2511" s="8">
        <v>10427</v>
      </c>
      <c r="C2511" s="8">
        <v>276</v>
      </c>
      <c r="D2511" s="10">
        <v>45409</v>
      </c>
      <c r="E2511" s="8" t="s">
        <v>22650</v>
      </c>
      <c r="F2511" s="8">
        <v>3</v>
      </c>
      <c r="G2511" s="8" t="b">
        <f>IF(FACT_REVIEWS[[#This Row],[ProductRate]] &gt;= 4, TRUE, FALSE)</f>
        <v>0</v>
      </c>
    </row>
    <row r="2512" spans="1:7" x14ac:dyDescent="0.3">
      <c r="A2512" s="8">
        <v>5510</v>
      </c>
      <c r="B2512" s="8">
        <v>10427</v>
      </c>
      <c r="C2512" s="8">
        <v>276</v>
      </c>
      <c r="D2512" s="10">
        <v>45422</v>
      </c>
      <c r="E2512" s="8" t="s">
        <v>22651</v>
      </c>
      <c r="F2512" s="8">
        <v>3</v>
      </c>
      <c r="G2512" s="8" t="b">
        <f>IF(FACT_REVIEWS[[#This Row],[ProductRate]] &gt;= 4, TRUE, FALSE)</f>
        <v>0</v>
      </c>
    </row>
    <row r="2513" spans="1:7" x14ac:dyDescent="0.3">
      <c r="A2513" s="8">
        <v>5511</v>
      </c>
      <c r="B2513" s="8">
        <v>10427</v>
      </c>
      <c r="C2513" s="8">
        <v>276</v>
      </c>
      <c r="D2513" s="10">
        <v>45310</v>
      </c>
      <c r="E2513" s="8" t="s">
        <v>4215</v>
      </c>
      <c r="F2513" s="8">
        <v>3</v>
      </c>
      <c r="G2513" s="8" t="b">
        <f>IF(FACT_REVIEWS[[#This Row],[ProductRate]] &gt;= 4, TRUE, FALSE)</f>
        <v>0</v>
      </c>
    </row>
    <row r="2514" spans="1:7" x14ac:dyDescent="0.3">
      <c r="A2514" s="8">
        <v>5512</v>
      </c>
      <c r="B2514" s="8">
        <v>10600</v>
      </c>
      <c r="C2514" s="8">
        <v>255</v>
      </c>
      <c r="D2514" s="10">
        <v>45557</v>
      </c>
      <c r="E2514" s="8" t="s">
        <v>22652</v>
      </c>
      <c r="F2514" s="8">
        <v>1</v>
      </c>
      <c r="G2514" s="8" t="b">
        <f>IF(FACT_REVIEWS[[#This Row],[ProductRate]] &gt;= 4, TRUE, FALSE)</f>
        <v>0</v>
      </c>
    </row>
    <row r="2515" spans="1:7" x14ac:dyDescent="0.3">
      <c r="A2515" s="8">
        <v>5513</v>
      </c>
      <c r="B2515" s="8">
        <v>10730</v>
      </c>
      <c r="C2515" s="8">
        <v>212</v>
      </c>
      <c r="D2515" s="10">
        <v>45529</v>
      </c>
      <c r="E2515" s="8" t="s">
        <v>22653</v>
      </c>
      <c r="F2515" s="8">
        <v>5</v>
      </c>
      <c r="G2515" s="8" t="b">
        <f>IF(FACT_REVIEWS[[#This Row],[ProductRate]] &gt;= 4, TRUE, FALSE)</f>
        <v>1</v>
      </c>
    </row>
    <row r="2516" spans="1:7" x14ac:dyDescent="0.3">
      <c r="A2516" s="8">
        <v>5514</v>
      </c>
      <c r="B2516" s="8">
        <v>10730</v>
      </c>
      <c r="C2516" s="8">
        <v>212</v>
      </c>
      <c r="D2516" s="10">
        <v>45559</v>
      </c>
      <c r="E2516" s="8" t="s">
        <v>22654</v>
      </c>
      <c r="F2516" s="8">
        <v>4</v>
      </c>
      <c r="G2516" s="8" t="b">
        <f>IF(FACT_REVIEWS[[#This Row],[ProductRate]] &gt;= 4, TRUE, FALSE)</f>
        <v>1</v>
      </c>
    </row>
    <row r="2517" spans="1:7" x14ac:dyDescent="0.3">
      <c r="A2517" s="8">
        <v>5515</v>
      </c>
      <c r="B2517" s="8">
        <v>10730</v>
      </c>
      <c r="C2517" s="8">
        <v>212</v>
      </c>
      <c r="D2517" s="10">
        <v>45550</v>
      </c>
      <c r="E2517" s="8" t="s">
        <v>22655</v>
      </c>
      <c r="F2517" s="8">
        <v>3</v>
      </c>
      <c r="G2517" s="8" t="b">
        <f>IF(FACT_REVIEWS[[#This Row],[ProductRate]] &gt;= 4, TRUE, FALSE)</f>
        <v>0</v>
      </c>
    </row>
    <row r="2518" spans="1:7" x14ac:dyDescent="0.3">
      <c r="A2518" s="8">
        <v>5516</v>
      </c>
      <c r="B2518" s="8">
        <v>10638</v>
      </c>
      <c r="C2518" s="8">
        <v>202</v>
      </c>
      <c r="D2518" s="10">
        <v>45074</v>
      </c>
      <c r="E2518" s="8" t="s">
        <v>22656</v>
      </c>
      <c r="F2518" s="8">
        <v>5</v>
      </c>
      <c r="G2518" s="8" t="b">
        <f>IF(FACT_REVIEWS[[#This Row],[ProductRate]] &gt;= 4, TRUE, FALSE)</f>
        <v>1</v>
      </c>
    </row>
    <row r="2519" spans="1:7" x14ac:dyDescent="0.3">
      <c r="A2519" s="8">
        <v>5517</v>
      </c>
      <c r="B2519" s="8">
        <v>10473</v>
      </c>
      <c r="C2519" s="8">
        <v>255</v>
      </c>
      <c r="D2519" s="10">
        <v>45412</v>
      </c>
      <c r="E2519" s="8" t="s">
        <v>22657</v>
      </c>
      <c r="F2519" s="8">
        <v>1</v>
      </c>
      <c r="G2519" s="8" t="b">
        <f>IF(FACT_REVIEWS[[#This Row],[ProductRate]] &gt;= 4, TRUE, FALSE)</f>
        <v>0</v>
      </c>
    </row>
    <row r="2520" spans="1:7" x14ac:dyDescent="0.3">
      <c r="A2520" s="8">
        <v>5518</v>
      </c>
      <c r="B2520" s="8">
        <v>10473</v>
      </c>
      <c r="C2520" s="8">
        <v>255</v>
      </c>
      <c r="D2520" s="10">
        <v>45523</v>
      </c>
      <c r="E2520" s="8" t="s">
        <v>22658</v>
      </c>
      <c r="F2520" s="8">
        <v>5</v>
      </c>
      <c r="G2520" s="8" t="b">
        <f>IF(FACT_REVIEWS[[#This Row],[ProductRate]] &gt;= 4, TRUE, FALSE)</f>
        <v>1</v>
      </c>
    </row>
    <row r="2521" spans="1:7" x14ac:dyDescent="0.3">
      <c r="A2521" s="8">
        <v>5519</v>
      </c>
      <c r="B2521" s="8">
        <v>10243</v>
      </c>
      <c r="C2521" s="8">
        <v>236</v>
      </c>
      <c r="D2521" s="10">
        <v>45540</v>
      </c>
      <c r="E2521" s="8" t="s">
        <v>22659</v>
      </c>
      <c r="F2521" s="8">
        <v>5</v>
      </c>
      <c r="G2521" s="8" t="b">
        <f>IF(FACT_REVIEWS[[#This Row],[ProductRate]] &gt;= 4, TRUE, FALSE)</f>
        <v>1</v>
      </c>
    </row>
    <row r="2522" spans="1:7" x14ac:dyDescent="0.3">
      <c r="A2522" s="8">
        <v>5520</v>
      </c>
      <c r="B2522" s="8">
        <v>10513</v>
      </c>
      <c r="C2522" s="8">
        <v>214</v>
      </c>
      <c r="D2522" s="10">
        <v>45525</v>
      </c>
      <c r="E2522" s="8" t="s">
        <v>22660</v>
      </c>
      <c r="F2522" s="8">
        <v>1</v>
      </c>
      <c r="G2522" s="8" t="b">
        <f>IF(FACT_REVIEWS[[#This Row],[ProductRate]] &gt;= 4, TRUE, FALSE)</f>
        <v>0</v>
      </c>
    </row>
    <row r="2523" spans="1:7" x14ac:dyDescent="0.3">
      <c r="A2523" s="8">
        <v>5521</v>
      </c>
      <c r="B2523" s="8">
        <v>10554</v>
      </c>
      <c r="C2523" s="8">
        <v>204</v>
      </c>
      <c r="D2523" s="10">
        <v>45381</v>
      </c>
      <c r="E2523" s="8" t="s">
        <v>3911</v>
      </c>
      <c r="F2523" s="8">
        <v>1</v>
      </c>
      <c r="G2523" s="8" t="b">
        <f>IF(FACT_REVIEWS[[#This Row],[ProductRate]] &gt;= 4, TRUE, FALSE)</f>
        <v>0</v>
      </c>
    </row>
    <row r="2524" spans="1:7" x14ac:dyDescent="0.3">
      <c r="A2524" s="8">
        <v>5522</v>
      </c>
      <c r="B2524" s="8">
        <v>10357</v>
      </c>
      <c r="C2524" s="8">
        <v>292</v>
      </c>
      <c r="D2524" s="10">
        <v>45486</v>
      </c>
      <c r="E2524" s="8" t="s">
        <v>22661</v>
      </c>
      <c r="F2524" s="8">
        <v>4</v>
      </c>
      <c r="G2524" s="8" t="b">
        <f>IF(FACT_REVIEWS[[#This Row],[ProductRate]] &gt;= 4, TRUE, FALSE)</f>
        <v>1</v>
      </c>
    </row>
    <row r="2525" spans="1:7" x14ac:dyDescent="0.3">
      <c r="A2525" s="8">
        <v>5523</v>
      </c>
      <c r="B2525" s="8">
        <v>10590</v>
      </c>
      <c r="C2525" s="8">
        <v>235</v>
      </c>
      <c r="D2525" s="10">
        <v>45449</v>
      </c>
      <c r="E2525" s="8" t="s">
        <v>22662</v>
      </c>
      <c r="F2525" s="8">
        <v>5</v>
      </c>
      <c r="G2525" s="8" t="b">
        <f>IF(FACT_REVIEWS[[#This Row],[ProductRate]] &gt;= 4, TRUE, FALSE)</f>
        <v>1</v>
      </c>
    </row>
    <row r="2526" spans="1:7" x14ac:dyDescent="0.3">
      <c r="A2526" s="8">
        <v>5524</v>
      </c>
      <c r="B2526" s="8">
        <v>10590</v>
      </c>
      <c r="C2526" s="8">
        <v>219</v>
      </c>
      <c r="D2526" s="10">
        <v>45475</v>
      </c>
      <c r="E2526" s="8" t="s">
        <v>22663</v>
      </c>
      <c r="F2526" s="8">
        <v>4</v>
      </c>
      <c r="G2526" s="8" t="b">
        <f>IF(FACT_REVIEWS[[#This Row],[ProductRate]] &gt;= 4, TRUE, FALSE)</f>
        <v>1</v>
      </c>
    </row>
    <row r="2527" spans="1:7" x14ac:dyDescent="0.3">
      <c r="A2527" s="8">
        <v>5525</v>
      </c>
      <c r="B2527" s="8">
        <v>10590</v>
      </c>
      <c r="C2527" s="8">
        <v>219</v>
      </c>
      <c r="D2527" s="10">
        <v>45469</v>
      </c>
      <c r="E2527" s="8" t="s">
        <v>3880</v>
      </c>
      <c r="F2527" s="8">
        <v>1</v>
      </c>
      <c r="G2527" s="8" t="b">
        <f>IF(FACT_REVIEWS[[#This Row],[ProductRate]] &gt;= 4, TRUE, FALSE)</f>
        <v>0</v>
      </c>
    </row>
    <row r="2528" spans="1:7" x14ac:dyDescent="0.3">
      <c r="A2528" s="8">
        <v>5526</v>
      </c>
      <c r="B2528" s="8">
        <v>10019</v>
      </c>
      <c r="C2528" s="8">
        <v>259</v>
      </c>
      <c r="D2528" s="10">
        <v>45559</v>
      </c>
      <c r="E2528" s="8" t="s">
        <v>22664</v>
      </c>
      <c r="F2528" s="8">
        <v>4</v>
      </c>
      <c r="G2528" s="8" t="b">
        <f>IF(FACT_REVIEWS[[#This Row],[ProductRate]] &gt;= 4, TRUE, FALSE)</f>
        <v>1</v>
      </c>
    </row>
    <row r="2529" spans="1:7" x14ac:dyDescent="0.3">
      <c r="A2529" s="8">
        <v>5527</v>
      </c>
      <c r="B2529" s="8">
        <v>10416</v>
      </c>
      <c r="C2529" s="8">
        <v>233</v>
      </c>
      <c r="D2529" s="10">
        <v>45560</v>
      </c>
      <c r="E2529" s="8" t="s">
        <v>22665</v>
      </c>
      <c r="F2529" s="8">
        <v>3</v>
      </c>
      <c r="G2529" s="8" t="b">
        <f>IF(FACT_REVIEWS[[#This Row],[ProductRate]] &gt;= 4, TRUE, FALSE)</f>
        <v>0</v>
      </c>
    </row>
    <row r="2530" spans="1:7" x14ac:dyDescent="0.3">
      <c r="A2530" s="8">
        <v>5528</v>
      </c>
      <c r="B2530" s="8">
        <v>10100</v>
      </c>
      <c r="C2530" s="8">
        <v>246</v>
      </c>
      <c r="D2530" s="10">
        <v>45536</v>
      </c>
      <c r="E2530" s="8" t="s">
        <v>22666</v>
      </c>
      <c r="F2530" s="8">
        <v>4</v>
      </c>
      <c r="G2530" s="8" t="b">
        <f>IF(FACT_REVIEWS[[#This Row],[ProductRate]] &gt;= 4, TRUE, FALSE)</f>
        <v>1</v>
      </c>
    </row>
    <row r="2531" spans="1:7" x14ac:dyDescent="0.3">
      <c r="A2531" s="8">
        <v>5529</v>
      </c>
      <c r="B2531" s="8">
        <v>10915</v>
      </c>
      <c r="C2531" s="8">
        <v>267</v>
      </c>
      <c r="D2531" s="10">
        <v>45546</v>
      </c>
      <c r="E2531" s="8" t="s">
        <v>22667</v>
      </c>
      <c r="F2531" s="8">
        <v>1</v>
      </c>
      <c r="G2531" s="8" t="b">
        <f>IF(FACT_REVIEWS[[#This Row],[ProductRate]] &gt;= 4, TRUE, FALSE)</f>
        <v>0</v>
      </c>
    </row>
    <row r="2532" spans="1:7" x14ac:dyDescent="0.3">
      <c r="A2532" s="8">
        <v>5530</v>
      </c>
      <c r="B2532" s="8">
        <v>10915</v>
      </c>
      <c r="C2532" s="8">
        <v>241</v>
      </c>
      <c r="D2532" s="10">
        <v>45557</v>
      </c>
      <c r="E2532" s="8" t="s">
        <v>15277</v>
      </c>
      <c r="F2532" s="8">
        <v>5</v>
      </c>
      <c r="G2532" s="8" t="b">
        <f>IF(FACT_REVIEWS[[#This Row],[ProductRate]] &gt;= 4, TRUE, FALSE)</f>
        <v>1</v>
      </c>
    </row>
    <row r="2533" spans="1:7" x14ac:dyDescent="0.3">
      <c r="A2533" s="8">
        <v>5531</v>
      </c>
      <c r="B2533" s="8">
        <v>10814</v>
      </c>
      <c r="C2533" s="8">
        <v>270</v>
      </c>
      <c r="D2533" s="10">
        <v>45495</v>
      </c>
      <c r="E2533" s="8" t="s">
        <v>22668</v>
      </c>
      <c r="F2533" s="8">
        <v>5</v>
      </c>
      <c r="G2533" s="8" t="b">
        <f>IF(FACT_REVIEWS[[#This Row],[ProductRate]] &gt;= 4, TRUE, FALSE)</f>
        <v>1</v>
      </c>
    </row>
    <row r="2534" spans="1:7" x14ac:dyDescent="0.3">
      <c r="A2534" s="8">
        <v>5532</v>
      </c>
      <c r="B2534" s="8">
        <v>10884</v>
      </c>
      <c r="C2534" s="8">
        <v>201</v>
      </c>
      <c r="D2534" s="10">
        <v>45407</v>
      </c>
      <c r="E2534" s="8" t="s">
        <v>22669</v>
      </c>
      <c r="F2534" s="8">
        <v>4</v>
      </c>
      <c r="G2534" s="8" t="b">
        <f>IF(FACT_REVIEWS[[#This Row],[ProductRate]] &gt;= 4, TRUE, FALSE)</f>
        <v>1</v>
      </c>
    </row>
    <row r="2535" spans="1:7" x14ac:dyDescent="0.3">
      <c r="A2535" s="8">
        <v>5533</v>
      </c>
      <c r="B2535" s="8">
        <v>10289</v>
      </c>
      <c r="C2535" s="8">
        <v>215</v>
      </c>
      <c r="D2535" s="10">
        <v>45347</v>
      </c>
      <c r="E2535" s="8" t="s">
        <v>4229</v>
      </c>
      <c r="F2535" s="8">
        <v>2</v>
      </c>
      <c r="G2535" s="8" t="b">
        <f>IF(FACT_REVIEWS[[#This Row],[ProductRate]] &gt;= 4, TRUE, FALSE)</f>
        <v>0</v>
      </c>
    </row>
    <row r="2536" spans="1:7" x14ac:dyDescent="0.3">
      <c r="A2536" s="8">
        <v>5534</v>
      </c>
      <c r="B2536" s="8">
        <v>10434</v>
      </c>
      <c r="C2536" s="8">
        <v>234</v>
      </c>
      <c r="D2536" s="10">
        <v>45378</v>
      </c>
      <c r="E2536" s="8" t="s">
        <v>22670</v>
      </c>
      <c r="F2536" s="8">
        <v>2</v>
      </c>
      <c r="G2536" s="8" t="b">
        <f>IF(FACT_REVIEWS[[#This Row],[ProductRate]] &gt;= 4, TRUE, FALSE)</f>
        <v>0</v>
      </c>
    </row>
    <row r="2537" spans="1:7" x14ac:dyDescent="0.3">
      <c r="A2537" s="8">
        <v>5535</v>
      </c>
      <c r="B2537" s="8">
        <v>10113</v>
      </c>
      <c r="C2537" s="8">
        <v>211</v>
      </c>
      <c r="D2537" s="10">
        <v>45554</v>
      </c>
      <c r="E2537" s="8" t="s">
        <v>17895</v>
      </c>
      <c r="F2537" s="8">
        <v>3</v>
      </c>
      <c r="G2537" s="8" t="b">
        <f>IF(FACT_REVIEWS[[#This Row],[ProductRate]] &gt;= 4, TRUE, FALSE)</f>
        <v>0</v>
      </c>
    </row>
    <row r="2538" spans="1:7" x14ac:dyDescent="0.3">
      <c r="A2538" s="8">
        <v>5536</v>
      </c>
      <c r="B2538" s="8">
        <v>10717</v>
      </c>
      <c r="C2538" s="8">
        <v>276</v>
      </c>
      <c r="D2538" s="10">
        <v>45553</v>
      </c>
      <c r="E2538" s="8" t="s">
        <v>22671</v>
      </c>
      <c r="F2538" s="8">
        <v>1</v>
      </c>
      <c r="G2538" s="8" t="b">
        <f>IF(FACT_REVIEWS[[#This Row],[ProductRate]] &gt;= 4, TRUE, FALSE)</f>
        <v>0</v>
      </c>
    </row>
    <row r="2539" spans="1:7" x14ac:dyDescent="0.3">
      <c r="A2539" s="8">
        <v>5537</v>
      </c>
      <c r="B2539" s="8">
        <v>10717</v>
      </c>
      <c r="C2539" s="8">
        <v>265</v>
      </c>
      <c r="D2539" s="10">
        <v>45554</v>
      </c>
      <c r="E2539" s="8" t="s">
        <v>3522</v>
      </c>
      <c r="F2539" s="8">
        <v>2</v>
      </c>
      <c r="G2539" s="8" t="b">
        <f>IF(FACT_REVIEWS[[#This Row],[ProductRate]] &gt;= 4, TRUE, FALSE)</f>
        <v>0</v>
      </c>
    </row>
    <row r="2540" spans="1:7" x14ac:dyDescent="0.3">
      <c r="A2540" s="8">
        <v>5538</v>
      </c>
      <c r="B2540" s="8">
        <v>10298</v>
      </c>
      <c r="C2540" s="8">
        <v>208</v>
      </c>
      <c r="D2540" s="10">
        <v>45549</v>
      </c>
      <c r="E2540" s="8" t="s">
        <v>22672</v>
      </c>
      <c r="F2540" s="8">
        <v>1</v>
      </c>
      <c r="G2540" s="8" t="b">
        <f>IF(FACT_REVIEWS[[#This Row],[ProductRate]] &gt;= 4, TRUE, FALSE)</f>
        <v>0</v>
      </c>
    </row>
    <row r="2541" spans="1:7" x14ac:dyDescent="0.3">
      <c r="A2541" s="8">
        <v>5539</v>
      </c>
      <c r="B2541" s="8">
        <v>10298</v>
      </c>
      <c r="C2541" s="8">
        <v>225</v>
      </c>
      <c r="D2541" s="10">
        <v>45551</v>
      </c>
      <c r="E2541" s="8" t="s">
        <v>13197</v>
      </c>
      <c r="F2541" s="8">
        <v>5</v>
      </c>
      <c r="G2541" s="8" t="b">
        <f>IF(FACT_REVIEWS[[#This Row],[ProductRate]] &gt;= 4, TRUE, FALSE)</f>
        <v>1</v>
      </c>
    </row>
    <row r="2542" spans="1:7" x14ac:dyDescent="0.3">
      <c r="A2542" s="8">
        <v>5540</v>
      </c>
      <c r="B2542" s="8">
        <v>10298</v>
      </c>
      <c r="C2542" s="8">
        <v>225</v>
      </c>
      <c r="D2542" s="10">
        <v>45545</v>
      </c>
      <c r="E2542" s="8" t="s">
        <v>22673</v>
      </c>
      <c r="F2542" s="8">
        <v>1</v>
      </c>
      <c r="G2542" s="8" t="b">
        <f>IF(FACT_REVIEWS[[#This Row],[ProductRate]] &gt;= 4, TRUE, FALSE)</f>
        <v>0</v>
      </c>
    </row>
    <row r="2543" spans="1:7" x14ac:dyDescent="0.3">
      <c r="A2543" s="8">
        <v>5541</v>
      </c>
      <c r="B2543" s="8">
        <v>10298</v>
      </c>
      <c r="C2543" s="8">
        <v>225</v>
      </c>
      <c r="D2543" s="10">
        <v>45529</v>
      </c>
      <c r="E2543" s="8" t="s">
        <v>22674</v>
      </c>
      <c r="F2543" s="8">
        <v>2</v>
      </c>
      <c r="G2543" s="8" t="b">
        <f>IF(FACT_REVIEWS[[#This Row],[ProductRate]] &gt;= 4, TRUE, FALSE)</f>
        <v>0</v>
      </c>
    </row>
    <row r="2544" spans="1:7" x14ac:dyDescent="0.3">
      <c r="A2544" s="8">
        <v>5542</v>
      </c>
      <c r="B2544" s="8">
        <v>10298</v>
      </c>
      <c r="C2544" s="8">
        <v>225</v>
      </c>
      <c r="D2544" s="10">
        <v>45523</v>
      </c>
      <c r="E2544" s="8" t="s">
        <v>22675</v>
      </c>
      <c r="F2544" s="8">
        <v>2</v>
      </c>
      <c r="G2544" s="8" t="b">
        <f>IF(FACT_REVIEWS[[#This Row],[ProductRate]] &gt;= 4, TRUE, FALSE)</f>
        <v>0</v>
      </c>
    </row>
    <row r="2545" spans="1:7" x14ac:dyDescent="0.3">
      <c r="A2545" s="8">
        <v>5543</v>
      </c>
      <c r="B2545" s="8">
        <v>10911</v>
      </c>
      <c r="C2545" s="8">
        <v>217</v>
      </c>
      <c r="D2545" s="10">
        <v>45176</v>
      </c>
      <c r="E2545" s="8" t="s">
        <v>22676</v>
      </c>
      <c r="F2545" s="8">
        <v>2</v>
      </c>
      <c r="G2545" s="8" t="b">
        <f>IF(FACT_REVIEWS[[#This Row],[ProductRate]] &gt;= 4, TRUE, FALSE)</f>
        <v>0</v>
      </c>
    </row>
    <row r="2546" spans="1:7" x14ac:dyDescent="0.3">
      <c r="A2546" s="8">
        <v>5544</v>
      </c>
      <c r="B2546" s="8">
        <v>10142</v>
      </c>
      <c r="C2546" s="8">
        <v>249</v>
      </c>
      <c r="D2546" s="10">
        <v>45546</v>
      </c>
      <c r="E2546" s="8" t="s">
        <v>15128</v>
      </c>
      <c r="F2546" s="8">
        <v>2</v>
      </c>
      <c r="G2546" s="8" t="b">
        <f>IF(FACT_REVIEWS[[#This Row],[ProductRate]] &gt;= 4, TRUE, FALSE)</f>
        <v>0</v>
      </c>
    </row>
    <row r="2547" spans="1:7" x14ac:dyDescent="0.3">
      <c r="A2547" s="8">
        <v>5545</v>
      </c>
      <c r="B2547" s="8">
        <v>10734</v>
      </c>
      <c r="C2547" s="8">
        <v>206</v>
      </c>
      <c r="D2547" s="10">
        <v>45497</v>
      </c>
      <c r="E2547" s="8" t="s">
        <v>22677</v>
      </c>
      <c r="F2547" s="8">
        <v>2</v>
      </c>
      <c r="G2547" s="8" t="b">
        <f>IF(FACT_REVIEWS[[#This Row],[ProductRate]] &gt;= 4, TRUE, FALSE)</f>
        <v>0</v>
      </c>
    </row>
    <row r="2548" spans="1:7" x14ac:dyDescent="0.3">
      <c r="A2548" s="8">
        <v>5546</v>
      </c>
      <c r="B2548" s="8">
        <v>10300</v>
      </c>
      <c r="C2548" s="8">
        <v>268</v>
      </c>
      <c r="D2548" s="10">
        <v>45524</v>
      </c>
      <c r="E2548" s="8" t="s">
        <v>22678</v>
      </c>
      <c r="F2548" s="8">
        <v>3</v>
      </c>
      <c r="G2548" s="8" t="b">
        <f>IF(FACT_REVIEWS[[#This Row],[ProductRate]] &gt;= 4, TRUE, FALSE)</f>
        <v>0</v>
      </c>
    </row>
    <row r="2549" spans="1:7" x14ac:dyDescent="0.3">
      <c r="A2549" s="8">
        <v>5547</v>
      </c>
      <c r="B2549" s="8">
        <v>10893</v>
      </c>
      <c r="C2549" s="8">
        <v>217</v>
      </c>
      <c r="D2549" s="10">
        <v>45489</v>
      </c>
      <c r="E2549" s="8" t="s">
        <v>22679</v>
      </c>
      <c r="F2549" s="8">
        <v>4</v>
      </c>
      <c r="G2549" s="8" t="b">
        <f>IF(FACT_REVIEWS[[#This Row],[ProductRate]] &gt;= 4, TRUE, FALSE)</f>
        <v>1</v>
      </c>
    </row>
    <row r="2550" spans="1:7" x14ac:dyDescent="0.3">
      <c r="A2550" s="8">
        <v>5548</v>
      </c>
      <c r="B2550" s="8">
        <v>10893</v>
      </c>
      <c r="C2550" s="8">
        <v>217</v>
      </c>
      <c r="D2550" s="10">
        <v>45555</v>
      </c>
      <c r="E2550" s="8" t="s">
        <v>22680</v>
      </c>
      <c r="F2550" s="8">
        <v>1</v>
      </c>
      <c r="G2550" s="8" t="b">
        <f>IF(FACT_REVIEWS[[#This Row],[ProductRate]] &gt;= 4, TRUE, FALSE)</f>
        <v>0</v>
      </c>
    </row>
    <row r="2551" spans="1:7" x14ac:dyDescent="0.3">
      <c r="A2551" s="8">
        <v>5549</v>
      </c>
      <c r="B2551" s="8">
        <v>10893</v>
      </c>
      <c r="C2551" s="8">
        <v>283</v>
      </c>
      <c r="D2551" s="10">
        <v>45547</v>
      </c>
      <c r="E2551" s="8" t="s">
        <v>19325</v>
      </c>
      <c r="F2551" s="8">
        <v>5</v>
      </c>
      <c r="G2551" s="8" t="b">
        <f>IF(FACT_REVIEWS[[#This Row],[ProductRate]] &gt;= 4, TRUE, FALSE)</f>
        <v>1</v>
      </c>
    </row>
    <row r="2552" spans="1:7" x14ac:dyDescent="0.3">
      <c r="A2552" s="8">
        <v>5550</v>
      </c>
      <c r="B2552" s="8">
        <v>10893</v>
      </c>
      <c r="C2552" s="8">
        <v>270</v>
      </c>
      <c r="D2552" s="10">
        <v>45557</v>
      </c>
      <c r="E2552" s="8" t="s">
        <v>22681</v>
      </c>
      <c r="F2552" s="8">
        <v>2</v>
      </c>
      <c r="G2552" s="8" t="b">
        <f>IF(FACT_REVIEWS[[#This Row],[ProductRate]] &gt;= 4, TRUE, FALSE)</f>
        <v>0</v>
      </c>
    </row>
    <row r="2553" spans="1:7" x14ac:dyDescent="0.3">
      <c r="A2553" s="8">
        <v>5551</v>
      </c>
      <c r="B2553" s="8">
        <v>10904</v>
      </c>
      <c r="C2553" s="8">
        <v>207</v>
      </c>
      <c r="D2553" s="10">
        <v>45470</v>
      </c>
      <c r="E2553" s="8" t="s">
        <v>22682</v>
      </c>
      <c r="F2553" s="8">
        <v>5</v>
      </c>
      <c r="G2553" s="8" t="b">
        <f>IF(FACT_REVIEWS[[#This Row],[ProductRate]] &gt;= 4, TRUE, FALSE)</f>
        <v>1</v>
      </c>
    </row>
    <row r="2554" spans="1:7" x14ac:dyDescent="0.3">
      <c r="A2554" s="8">
        <v>5552</v>
      </c>
      <c r="B2554" s="8">
        <v>10904</v>
      </c>
      <c r="C2554" s="8">
        <v>213</v>
      </c>
      <c r="D2554" s="10">
        <v>45528</v>
      </c>
      <c r="E2554" s="8" t="s">
        <v>3374</v>
      </c>
      <c r="F2554" s="8">
        <v>5</v>
      </c>
      <c r="G2554" s="8" t="b">
        <f>IF(FACT_REVIEWS[[#This Row],[ProductRate]] &gt;= 4, TRUE, FALSE)</f>
        <v>1</v>
      </c>
    </row>
    <row r="2555" spans="1:7" x14ac:dyDescent="0.3">
      <c r="A2555" s="8">
        <v>5553</v>
      </c>
      <c r="B2555" s="8">
        <v>10538</v>
      </c>
      <c r="C2555" s="8">
        <v>209</v>
      </c>
      <c r="D2555" s="10">
        <v>45555</v>
      </c>
      <c r="E2555" s="8" t="s">
        <v>22683</v>
      </c>
      <c r="F2555" s="8">
        <v>2</v>
      </c>
      <c r="G2555" s="8" t="b">
        <f>IF(FACT_REVIEWS[[#This Row],[ProductRate]] &gt;= 4, TRUE, FALSE)</f>
        <v>0</v>
      </c>
    </row>
    <row r="2556" spans="1:7" x14ac:dyDescent="0.3">
      <c r="A2556" s="8">
        <v>5554</v>
      </c>
      <c r="B2556" s="8">
        <v>10656</v>
      </c>
      <c r="C2556" s="8">
        <v>243</v>
      </c>
      <c r="D2556" s="10">
        <v>45485</v>
      </c>
      <c r="E2556" s="8" t="s">
        <v>22684</v>
      </c>
      <c r="F2556" s="8">
        <v>5</v>
      </c>
      <c r="G2556" s="8" t="b">
        <f>IF(FACT_REVIEWS[[#This Row],[ProductRate]] &gt;= 4, TRUE, FALSE)</f>
        <v>1</v>
      </c>
    </row>
    <row r="2557" spans="1:7" x14ac:dyDescent="0.3">
      <c r="A2557" s="8">
        <v>5555</v>
      </c>
      <c r="B2557" s="8">
        <v>10656</v>
      </c>
      <c r="C2557" s="8">
        <v>271</v>
      </c>
      <c r="D2557" s="10">
        <v>45555</v>
      </c>
      <c r="E2557" s="8" t="s">
        <v>22685</v>
      </c>
      <c r="F2557" s="8">
        <v>4</v>
      </c>
      <c r="G2557" s="8" t="b">
        <f>IF(FACT_REVIEWS[[#This Row],[ProductRate]] &gt;= 4, TRUE, FALSE)</f>
        <v>1</v>
      </c>
    </row>
    <row r="2558" spans="1:7" x14ac:dyDescent="0.3">
      <c r="A2558" s="8">
        <v>5556</v>
      </c>
      <c r="B2558" s="8">
        <v>10656</v>
      </c>
      <c r="C2558" s="8">
        <v>219</v>
      </c>
      <c r="D2558" s="10">
        <v>45504</v>
      </c>
      <c r="E2558" s="8" t="s">
        <v>22686</v>
      </c>
      <c r="F2558" s="8">
        <v>3</v>
      </c>
      <c r="G2558" s="8" t="b">
        <f>IF(FACT_REVIEWS[[#This Row],[ProductRate]] &gt;= 4, TRUE, FALSE)</f>
        <v>0</v>
      </c>
    </row>
    <row r="2559" spans="1:7" x14ac:dyDescent="0.3">
      <c r="A2559" s="8">
        <v>5557</v>
      </c>
      <c r="B2559" s="8">
        <v>10702</v>
      </c>
      <c r="C2559" s="8">
        <v>299</v>
      </c>
      <c r="D2559" s="10">
        <v>45538</v>
      </c>
      <c r="E2559" s="8" t="s">
        <v>22687</v>
      </c>
      <c r="F2559" s="8">
        <v>3</v>
      </c>
      <c r="G2559" s="8" t="b">
        <f>IF(FACT_REVIEWS[[#This Row],[ProductRate]] &gt;= 4, TRUE, FALSE)</f>
        <v>0</v>
      </c>
    </row>
    <row r="2560" spans="1:7" x14ac:dyDescent="0.3">
      <c r="A2560" s="8">
        <v>5558</v>
      </c>
      <c r="B2560" s="8">
        <v>10109</v>
      </c>
      <c r="C2560" s="8">
        <v>216</v>
      </c>
      <c r="D2560" s="10">
        <v>45539</v>
      </c>
      <c r="E2560" s="8" t="s">
        <v>22688</v>
      </c>
      <c r="F2560" s="8">
        <v>5</v>
      </c>
      <c r="G2560" s="8" t="b">
        <f>IF(FACT_REVIEWS[[#This Row],[ProductRate]] &gt;= 4, TRUE, FALSE)</f>
        <v>1</v>
      </c>
    </row>
    <row r="2561" spans="1:7" x14ac:dyDescent="0.3">
      <c r="A2561" s="8">
        <v>5559</v>
      </c>
      <c r="B2561" s="8">
        <v>10078</v>
      </c>
      <c r="C2561" s="8">
        <v>250</v>
      </c>
      <c r="D2561" s="10">
        <v>45504</v>
      </c>
      <c r="E2561" s="8" t="s">
        <v>4133</v>
      </c>
      <c r="F2561" s="8">
        <v>4</v>
      </c>
      <c r="G2561" s="8" t="b">
        <f>IF(FACT_REVIEWS[[#This Row],[ProductRate]] &gt;= 4, TRUE, FALSE)</f>
        <v>1</v>
      </c>
    </row>
    <row r="2562" spans="1:7" x14ac:dyDescent="0.3">
      <c r="A2562" s="8">
        <v>5560</v>
      </c>
      <c r="B2562" s="8">
        <v>10268</v>
      </c>
      <c r="C2562" s="8">
        <v>243</v>
      </c>
      <c r="D2562" s="10">
        <v>45377</v>
      </c>
      <c r="E2562" s="8" t="s">
        <v>22689</v>
      </c>
      <c r="F2562" s="8">
        <v>1</v>
      </c>
      <c r="G2562" s="8" t="b">
        <f>IF(FACT_REVIEWS[[#This Row],[ProductRate]] &gt;= 4, TRUE, FALSE)</f>
        <v>0</v>
      </c>
    </row>
    <row r="2563" spans="1:7" x14ac:dyDescent="0.3">
      <c r="A2563" s="8">
        <v>5561</v>
      </c>
      <c r="B2563" s="8">
        <v>10268</v>
      </c>
      <c r="C2563" s="8">
        <v>243</v>
      </c>
      <c r="D2563" s="10">
        <v>45401</v>
      </c>
      <c r="E2563" s="8" t="s">
        <v>22690</v>
      </c>
      <c r="F2563" s="8">
        <v>1</v>
      </c>
      <c r="G2563" s="8" t="b">
        <f>IF(FACT_REVIEWS[[#This Row],[ProductRate]] &gt;= 4, TRUE, FALSE)</f>
        <v>0</v>
      </c>
    </row>
    <row r="2564" spans="1:7" x14ac:dyDescent="0.3">
      <c r="A2564" s="8">
        <v>5562</v>
      </c>
      <c r="B2564" s="8">
        <v>10728</v>
      </c>
      <c r="C2564" s="8">
        <v>231</v>
      </c>
      <c r="D2564" s="10">
        <v>45543</v>
      </c>
      <c r="E2564" s="8" t="s">
        <v>22691</v>
      </c>
      <c r="F2564" s="8">
        <v>5</v>
      </c>
      <c r="G2564" s="8" t="b">
        <f>IF(FACT_REVIEWS[[#This Row],[ProductRate]] &gt;= 4, TRUE, FALSE)</f>
        <v>1</v>
      </c>
    </row>
    <row r="2565" spans="1:7" x14ac:dyDescent="0.3">
      <c r="A2565" s="8">
        <v>5563</v>
      </c>
      <c r="B2565" s="8">
        <v>10728</v>
      </c>
      <c r="C2565" s="8">
        <v>231</v>
      </c>
      <c r="D2565" s="10">
        <v>45553</v>
      </c>
      <c r="E2565" s="8" t="s">
        <v>22692</v>
      </c>
      <c r="F2565" s="8">
        <v>1</v>
      </c>
      <c r="G2565" s="8" t="b">
        <f>IF(FACT_REVIEWS[[#This Row],[ProductRate]] &gt;= 4, TRUE, FALSE)</f>
        <v>0</v>
      </c>
    </row>
    <row r="2566" spans="1:7" x14ac:dyDescent="0.3">
      <c r="A2566" s="8">
        <v>5564</v>
      </c>
      <c r="B2566" s="8">
        <v>10728</v>
      </c>
      <c r="C2566" s="8">
        <v>231</v>
      </c>
      <c r="D2566" s="10">
        <v>45552</v>
      </c>
      <c r="E2566" s="8" t="s">
        <v>22693</v>
      </c>
      <c r="F2566" s="8">
        <v>4</v>
      </c>
      <c r="G2566" s="8" t="b">
        <f>IF(FACT_REVIEWS[[#This Row],[ProductRate]] &gt;= 4, TRUE, FALSE)</f>
        <v>1</v>
      </c>
    </row>
    <row r="2567" spans="1:7" x14ac:dyDescent="0.3">
      <c r="A2567" s="8">
        <v>5565</v>
      </c>
      <c r="B2567" s="8">
        <v>10728</v>
      </c>
      <c r="C2567" s="8">
        <v>231</v>
      </c>
      <c r="D2567" s="10">
        <v>45554</v>
      </c>
      <c r="E2567" s="8" t="s">
        <v>3761</v>
      </c>
      <c r="F2567" s="8">
        <v>4</v>
      </c>
      <c r="G2567" s="8" t="b">
        <f>IF(FACT_REVIEWS[[#This Row],[ProductRate]] &gt;= 4, TRUE, FALSE)</f>
        <v>1</v>
      </c>
    </row>
    <row r="2568" spans="1:7" x14ac:dyDescent="0.3">
      <c r="A2568" s="8">
        <v>5566</v>
      </c>
      <c r="B2568" s="8">
        <v>10454</v>
      </c>
      <c r="C2568" s="8">
        <v>237</v>
      </c>
      <c r="D2568" s="10">
        <v>45293</v>
      </c>
      <c r="E2568" s="8" t="s">
        <v>3404</v>
      </c>
      <c r="F2568" s="8">
        <v>1</v>
      </c>
      <c r="G2568" s="8" t="b">
        <f>IF(FACT_REVIEWS[[#This Row],[ProductRate]] &gt;= 4, TRUE, FALSE)</f>
        <v>0</v>
      </c>
    </row>
    <row r="2569" spans="1:7" x14ac:dyDescent="0.3">
      <c r="A2569" s="8">
        <v>5567</v>
      </c>
      <c r="B2569" s="8">
        <v>10208</v>
      </c>
      <c r="C2569" s="8">
        <v>243</v>
      </c>
      <c r="D2569" s="10">
        <v>45460</v>
      </c>
      <c r="E2569" s="8" t="s">
        <v>4315</v>
      </c>
      <c r="F2569" s="8">
        <v>2</v>
      </c>
      <c r="G2569" s="8" t="b">
        <f>IF(FACT_REVIEWS[[#This Row],[ProductRate]] &gt;= 4, TRUE, FALSE)</f>
        <v>0</v>
      </c>
    </row>
    <row r="2570" spans="1:7" x14ac:dyDescent="0.3">
      <c r="A2570" s="8">
        <v>5568</v>
      </c>
      <c r="B2570" s="8">
        <v>10155</v>
      </c>
      <c r="C2570" s="8">
        <v>238</v>
      </c>
      <c r="D2570" s="10">
        <v>45485</v>
      </c>
      <c r="E2570" s="8" t="s">
        <v>22694</v>
      </c>
      <c r="F2570" s="8">
        <v>2</v>
      </c>
      <c r="G2570" s="8" t="b">
        <f>IF(FACT_REVIEWS[[#This Row],[ProductRate]] &gt;= 4, TRUE, FALSE)</f>
        <v>0</v>
      </c>
    </row>
    <row r="2571" spans="1:7" x14ac:dyDescent="0.3">
      <c r="A2571" s="8">
        <v>5569</v>
      </c>
      <c r="B2571" s="8">
        <v>10155</v>
      </c>
      <c r="C2571" s="8">
        <v>238</v>
      </c>
      <c r="D2571" s="10">
        <v>45480</v>
      </c>
      <c r="E2571" s="8" t="s">
        <v>4610</v>
      </c>
      <c r="F2571" s="8">
        <v>5</v>
      </c>
      <c r="G2571" s="8" t="b">
        <f>IF(FACT_REVIEWS[[#This Row],[ProductRate]] &gt;= 4, TRUE, FALSE)</f>
        <v>1</v>
      </c>
    </row>
    <row r="2572" spans="1:7" x14ac:dyDescent="0.3">
      <c r="A2572" s="8">
        <v>5570</v>
      </c>
      <c r="B2572" s="8">
        <v>10760</v>
      </c>
      <c r="C2572" s="8">
        <v>237</v>
      </c>
      <c r="D2572" s="10">
        <v>45488</v>
      </c>
      <c r="E2572" s="8" t="s">
        <v>22695</v>
      </c>
      <c r="F2572" s="8">
        <v>3</v>
      </c>
      <c r="G2572" s="8" t="b">
        <f>IF(FACT_REVIEWS[[#This Row],[ProductRate]] &gt;= 4, TRUE, FALSE)</f>
        <v>0</v>
      </c>
    </row>
    <row r="2573" spans="1:7" x14ac:dyDescent="0.3">
      <c r="A2573" s="8">
        <v>5571</v>
      </c>
      <c r="B2573" s="8">
        <v>10523</v>
      </c>
      <c r="C2573" s="8">
        <v>299</v>
      </c>
      <c r="D2573" s="10">
        <v>45121</v>
      </c>
      <c r="E2573" s="8" t="s">
        <v>22696</v>
      </c>
      <c r="F2573" s="8">
        <v>1</v>
      </c>
      <c r="G2573" s="8" t="b">
        <f>IF(FACT_REVIEWS[[#This Row],[ProductRate]] &gt;= 4, TRUE, FALSE)</f>
        <v>0</v>
      </c>
    </row>
    <row r="2574" spans="1:7" x14ac:dyDescent="0.3">
      <c r="A2574" s="8">
        <v>5572</v>
      </c>
      <c r="B2574" s="8">
        <v>10654</v>
      </c>
      <c r="C2574" s="8">
        <v>293</v>
      </c>
      <c r="D2574" s="10">
        <v>45509</v>
      </c>
      <c r="E2574" s="8" t="s">
        <v>13117</v>
      </c>
      <c r="F2574" s="8">
        <v>4</v>
      </c>
      <c r="G2574" s="8" t="b">
        <f>IF(FACT_REVIEWS[[#This Row],[ProductRate]] &gt;= 4, TRUE, FALSE)</f>
        <v>1</v>
      </c>
    </row>
    <row r="2575" spans="1:7" x14ac:dyDescent="0.3">
      <c r="A2575" s="8">
        <v>5573</v>
      </c>
      <c r="B2575" s="8">
        <v>10654</v>
      </c>
      <c r="C2575" s="8">
        <v>293</v>
      </c>
      <c r="D2575" s="10">
        <v>45457</v>
      </c>
      <c r="E2575" s="8" t="s">
        <v>3593</v>
      </c>
      <c r="F2575" s="8">
        <v>2</v>
      </c>
      <c r="G2575" s="8" t="b">
        <f>IF(FACT_REVIEWS[[#This Row],[ProductRate]] &gt;= 4, TRUE, FALSE)</f>
        <v>0</v>
      </c>
    </row>
    <row r="2576" spans="1:7" x14ac:dyDescent="0.3">
      <c r="A2576" s="8">
        <v>5574</v>
      </c>
      <c r="B2576" s="8">
        <v>10857</v>
      </c>
      <c r="C2576" s="8">
        <v>288</v>
      </c>
      <c r="D2576" s="10">
        <v>45527</v>
      </c>
      <c r="E2576" s="8" t="s">
        <v>4300</v>
      </c>
      <c r="F2576" s="8">
        <v>3</v>
      </c>
      <c r="G2576" s="8" t="b">
        <f>IF(FACT_REVIEWS[[#This Row],[ProductRate]] &gt;= 4, TRUE, FALSE)</f>
        <v>0</v>
      </c>
    </row>
    <row r="2577" spans="1:7" x14ac:dyDescent="0.3">
      <c r="A2577" s="8">
        <v>5575</v>
      </c>
      <c r="B2577" s="8">
        <v>10160</v>
      </c>
      <c r="C2577" s="8">
        <v>297</v>
      </c>
      <c r="D2577" s="10">
        <v>45039</v>
      </c>
      <c r="E2577" s="8" t="s">
        <v>22697</v>
      </c>
      <c r="F2577" s="8">
        <v>2</v>
      </c>
      <c r="G2577" s="8" t="b">
        <f>IF(FACT_REVIEWS[[#This Row],[ProductRate]] &gt;= 4, TRUE, FALSE)</f>
        <v>0</v>
      </c>
    </row>
    <row r="2578" spans="1:7" x14ac:dyDescent="0.3">
      <c r="A2578" s="8">
        <v>5576</v>
      </c>
      <c r="B2578" s="8">
        <v>10160</v>
      </c>
      <c r="C2578" s="8">
        <v>297</v>
      </c>
      <c r="D2578" s="10">
        <v>45343</v>
      </c>
      <c r="E2578" s="8" t="s">
        <v>22698</v>
      </c>
      <c r="F2578" s="8">
        <v>2</v>
      </c>
      <c r="G2578" s="8" t="b">
        <f>IF(FACT_REVIEWS[[#This Row],[ProductRate]] &gt;= 4, TRUE, FALSE)</f>
        <v>0</v>
      </c>
    </row>
    <row r="2579" spans="1:7" x14ac:dyDescent="0.3">
      <c r="A2579" s="8">
        <v>5577</v>
      </c>
      <c r="B2579" s="8">
        <v>10853</v>
      </c>
      <c r="C2579" s="8">
        <v>270</v>
      </c>
      <c r="D2579" s="10">
        <v>45556</v>
      </c>
      <c r="E2579" s="8" t="s">
        <v>22699</v>
      </c>
      <c r="F2579" s="8">
        <v>4</v>
      </c>
      <c r="G2579" s="8" t="b">
        <f>IF(FACT_REVIEWS[[#This Row],[ProductRate]] &gt;= 4, TRUE, FALSE)</f>
        <v>1</v>
      </c>
    </row>
    <row r="2580" spans="1:7" x14ac:dyDescent="0.3">
      <c r="A2580" s="8">
        <v>5578</v>
      </c>
      <c r="B2580" s="8">
        <v>10561</v>
      </c>
      <c r="C2580" s="8">
        <v>246</v>
      </c>
      <c r="D2580" s="10">
        <v>45440</v>
      </c>
      <c r="E2580" s="8" t="s">
        <v>22700</v>
      </c>
      <c r="F2580" s="8">
        <v>1</v>
      </c>
      <c r="G2580" s="8" t="b">
        <f>IF(FACT_REVIEWS[[#This Row],[ProductRate]] &gt;= 4, TRUE, FALSE)</f>
        <v>0</v>
      </c>
    </row>
    <row r="2581" spans="1:7" x14ac:dyDescent="0.3">
      <c r="A2581" s="8">
        <v>5579</v>
      </c>
      <c r="B2581" s="8">
        <v>10550</v>
      </c>
      <c r="C2581" s="8">
        <v>254</v>
      </c>
      <c r="D2581" s="10">
        <v>45255</v>
      </c>
      <c r="E2581" s="8" t="s">
        <v>22701</v>
      </c>
      <c r="F2581" s="8">
        <v>2</v>
      </c>
      <c r="G2581" s="8" t="b">
        <f>IF(FACT_REVIEWS[[#This Row],[ProductRate]] &gt;= 4, TRUE, FALSE)</f>
        <v>0</v>
      </c>
    </row>
    <row r="2582" spans="1:7" x14ac:dyDescent="0.3">
      <c r="A2582" s="8">
        <v>5580</v>
      </c>
      <c r="B2582" s="8">
        <v>10550</v>
      </c>
      <c r="C2582" s="8">
        <v>254</v>
      </c>
      <c r="D2582" s="10">
        <v>44756</v>
      </c>
      <c r="E2582" s="8" t="s">
        <v>22702</v>
      </c>
      <c r="F2582" s="8">
        <v>3</v>
      </c>
      <c r="G2582" s="8" t="b">
        <f>IF(FACT_REVIEWS[[#This Row],[ProductRate]] &gt;= 4, TRUE, FALSE)</f>
        <v>0</v>
      </c>
    </row>
    <row r="2583" spans="1:7" x14ac:dyDescent="0.3">
      <c r="A2583" s="8">
        <v>5581</v>
      </c>
      <c r="B2583" s="8">
        <v>10550</v>
      </c>
      <c r="C2583" s="8">
        <v>252</v>
      </c>
      <c r="D2583" s="10">
        <v>45451</v>
      </c>
      <c r="E2583" s="8" t="s">
        <v>22703</v>
      </c>
      <c r="F2583" s="8">
        <v>5</v>
      </c>
      <c r="G2583" s="8" t="b">
        <f>IF(FACT_REVIEWS[[#This Row],[ProductRate]] &gt;= 4, TRUE, FALSE)</f>
        <v>1</v>
      </c>
    </row>
    <row r="2584" spans="1:7" x14ac:dyDescent="0.3">
      <c r="A2584" s="8">
        <v>5582</v>
      </c>
      <c r="B2584" s="8">
        <v>10786</v>
      </c>
      <c r="C2584" s="8">
        <v>235</v>
      </c>
      <c r="D2584" s="10">
        <v>45471</v>
      </c>
      <c r="E2584" s="8" t="s">
        <v>3587</v>
      </c>
      <c r="F2584" s="8">
        <v>2</v>
      </c>
      <c r="G2584" s="8" t="b">
        <f>IF(FACT_REVIEWS[[#This Row],[ProductRate]] &gt;= 4, TRUE, FALSE)</f>
        <v>0</v>
      </c>
    </row>
    <row r="2585" spans="1:7" x14ac:dyDescent="0.3">
      <c r="A2585" s="8">
        <v>5583</v>
      </c>
      <c r="B2585" s="8">
        <v>10739</v>
      </c>
      <c r="C2585" s="8">
        <v>246</v>
      </c>
      <c r="D2585" s="10">
        <v>45560</v>
      </c>
      <c r="E2585" s="8" t="s">
        <v>22704</v>
      </c>
      <c r="F2585" s="8">
        <v>3</v>
      </c>
      <c r="G2585" s="8" t="b">
        <f>IF(FACT_REVIEWS[[#This Row],[ProductRate]] &gt;= 4, TRUE, FALSE)</f>
        <v>0</v>
      </c>
    </row>
    <row r="2586" spans="1:7" x14ac:dyDescent="0.3">
      <c r="A2586" s="8">
        <v>5584</v>
      </c>
      <c r="B2586" s="8">
        <v>10739</v>
      </c>
      <c r="C2586" s="8">
        <v>246</v>
      </c>
      <c r="D2586" s="10">
        <v>45556</v>
      </c>
      <c r="E2586" s="8" t="s">
        <v>22705</v>
      </c>
      <c r="F2586" s="8">
        <v>5</v>
      </c>
      <c r="G2586" s="8" t="b">
        <f>IF(FACT_REVIEWS[[#This Row],[ProductRate]] &gt;= 4, TRUE, FALSE)</f>
        <v>1</v>
      </c>
    </row>
    <row r="2587" spans="1:7" x14ac:dyDescent="0.3">
      <c r="A2587" s="8">
        <v>5585</v>
      </c>
      <c r="B2587" s="8">
        <v>10908</v>
      </c>
      <c r="C2587" s="8">
        <v>248</v>
      </c>
      <c r="D2587" s="10">
        <v>45478</v>
      </c>
      <c r="E2587" s="8" t="s">
        <v>22706</v>
      </c>
      <c r="F2587" s="8">
        <v>2</v>
      </c>
      <c r="G2587" s="8" t="b">
        <f>IF(FACT_REVIEWS[[#This Row],[ProductRate]] &gt;= 4, TRUE, FALSE)</f>
        <v>0</v>
      </c>
    </row>
    <row r="2588" spans="1:7" x14ac:dyDescent="0.3">
      <c r="A2588" s="8">
        <v>5586</v>
      </c>
      <c r="B2588" s="8">
        <v>10908</v>
      </c>
      <c r="C2588" s="8">
        <v>244</v>
      </c>
      <c r="D2588" s="10">
        <v>45435</v>
      </c>
      <c r="E2588" s="8" t="s">
        <v>22707</v>
      </c>
      <c r="F2588" s="8">
        <v>5</v>
      </c>
      <c r="G2588" s="8" t="b">
        <f>IF(FACT_REVIEWS[[#This Row],[ProductRate]] &gt;= 4, TRUE, FALSE)</f>
        <v>1</v>
      </c>
    </row>
    <row r="2589" spans="1:7" x14ac:dyDescent="0.3">
      <c r="A2589" s="8">
        <v>5587</v>
      </c>
      <c r="B2589" s="8">
        <v>10908</v>
      </c>
      <c r="C2589" s="8">
        <v>248</v>
      </c>
      <c r="D2589" s="10">
        <v>44944</v>
      </c>
      <c r="E2589" s="8" t="s">
        <v>22708</v>
      </c>
      <c r="F2589" s="8">
        <v>4</v>
      </c>
      <c r="G2589" s="8" t="b">
        <f>IF(FACT_REVIEWS[[#This Row],[ProductRate]] &gt;= 4, TRUE, FALSE)</f>
        <v>1</v>
      </c>
    </row>
    <row r="2590" spans="1:7" x14ac:dyDescent="0.3">
      <c r="A2590" s="8">
        <v>5588</v>
      </c>
      <c r="B2590" s="8">
        <v>10908</v>
      </c>
      <c r="C2590" s="8">
        <v>248</v>
      </c>
      <c r="D2590" s="10">
        <v>45041</v>
      </c>
      <c r="E2590" s="8" t="s">
        <v>22709</v>
      </c>
      <c r="F2590" s="8">
        <v>1</v>
      </c>
      <c r="G2590" s="8" t="b">
        <f>IF(FACT_REVIEWS[[#This Row],[ProductRate]] &gt;= 4, TRUE, FALSE)</f>
        <v>0</v>
      </c>
    </row>
    <row r="2591" spans="1:7" x14ac:dyDescent="0.3">
      <c r="A2591" s="8">
        <v>5589</v>
      </c>
      <c r="B2591" s="8">
        <v>10079</v>
      </c>
      <c r="C2591" s="8">
        <v>271</v>
      </c>
      <c r="D2591" s="10">
        <v>45547</v>
      </c>
      <c r="E2591" s="8" t="s">
        <v>22710</v>
      </c>
      <c r="F2591" s="8">
        <v>2</v>
      </c>
      <c r="G2591" s="8" t="b">
        <f>IF(FACT_REVIEWS[[#This Row],[ProductRate]] &gt;= 4, TRUE, FALSE)</f>
        <v>0</v>
      </c>
    </row>
    <row r="2592" spans="1:7" x14ac:dyDescent="0.3">
      <c r="A2592" s="8">
        <v>5590</v>
      </c>
      <c r="B2592" s="8">
        <v>10079</v>
      </c>
      <c r="C2592" s="8">
        <v>271</v>
      </c>
      <c r="D2592" s="10">
        <v>45554</v>
      </c>
      <c r="E2592" s="8" t="s">
        <v>22711</v>
      </c>
      <c r="F2592" s="8">
        <v>1</v>
      </c>
      <c r="G2592" s="8" t="b">
        <f>IF(FACT_REVIEWS[[#This Row],[ProductRate]] &gt;= 4, TRUE, FALSE)</f>
        <v>0</v>
      </c>
    </row>
    <row r="2593" spans="1:7" x14ac:dyDescent="0.3">
      <c r="A2593" s="8">
        <v>5591</v>
      </c>
      <c r="B2593" s="8">
        <v>10325</v>
      </c>
      <c r="C2593" s="8">
        <v>241</v>
      </c>
      <c r="D2593" s="10">
        <v>45478</v>
      </c>
      <c r="E2593" s="8" t="s">
        <v>22712</v>
      </c>
      <c r="F2593" s="8">
        <v>2</v>
      </c>
      <c r="G2593" s="8" t="b">
        <f>IF(FACT_REVIEWS[[#This Row],[ProductRate]] &gt;= 4, TRUE, FALSE)</f>
        <v>0</v>
      </c>
    </row>
    <row r="2594" spans="1:7" x14ac:dyDescent="0.3">
      <c r="A2594" s="8">
        <v>5592</v>
      </c>
      <c r="B2594" s="8">
        <v>10883</v>
      </c>
      <c r="C2594" s="8">
        <v>271</v>
      </c>
      <c r="D2594" s="10">
        <v>45558</v>
      </c>
      <c r="E2594" s="8" t="s">
        <v>22713</v>
      </c>
      <c r="F2594" s="8">
        <v>3</v>
      </c>
      <c r="G2594" s="8" t="b">
        <f>IF(FACT_REVIEWS[[#This Row],[ProductRate]] &gt;= 4, TRUE, FALSE)</f>
        <v>0</v>
      </c>
    </row>
    <row r="2595" spans="1:7" x14ac:dyDescent="0.3">
      <c r="A2595" s="8">
        <v>5593</v>
      </c>
      <c r="B2595" s="8">
        <v>10883</v>
      </c>
      <c r="C2595" s="8">
        <v>255</v>
      </c>
      <c r="D2595" s="10">
        <v>45468</v>
      </c>
      <c r="E2595" s="8" t="s">
        <v>22714</v>
      </c>
      <c r="F2595" s="8">
        <v>4</v>
      </c>
      <c r="G2595" s="8" t="b">
        <f>IF(FACT_REVIEWS[[#This Row],[ProductRate]] &gt;= 4, TRUE, FALSE)</f>
        <v>1</v>
      </c>
    </row>
    <row r="2596" spans="1:7" x14ac:dyDescent="0.3">
      <c r="A2596" s="8">
        <v>5594</v>
      </c>
      <c r="B2596" s="8">
        <v>10883</v>
      </c>
      <c r="C2596" s="8">
        <v>200</v>
      </c>
      <c r="D2596" s="10">
        <v>45431</v>
      </c>
      <c r="E2596" s="8" t="s">
        <v>22715</v>
      </c>
      <c r="F2596" s="8">
        <v>4</v>
      </c>
      <c r="G2596" s="8" t="b">
        <f>IF(FACT_REVIEWS[[#This Row],[ProductRate]] &gt;= 4, TRUE, FALSE)</f>
        <v>1</v>
      </c>
    </row>
    <row r="2597" spans="1:7" x14ac:dyDescent="0.3">
      <c r="A2597" s="8">
        <v>5595</v>
      </c>
      <c r="B2597" s="8">
        <v>10883</v>
      </c>
      <c r="C2597" s="8">
        <v>255</v>
      </c>
      <c r="D2597" s="10">
        <v>44787</v>
      </c>
      <c r="E2597" s="8" t="s">
        <v>22716</v>
      </c>
      <c r="F2597" s="8">
        <v>4</v>
      </c>
      <c r="G2597" s="8" t="b">
        <f>IF(FACT_REVIEWS[[#This Row],[ProductRate]] &gt;= 4, TRUE, FALSE)</f>
        <v>1</v>
      </c>
    </row>
    <row r="2598" spans="1:7" x14ac:dyDescent="0.3">
      <c r="A2598" s="8">
        <v>5596</v>
      </c>
      <c r="B2598" s="8">
        <v>10642</v>
      </c>
      <c r="C2598" s="8">
        <v>261</v>
      </c>
      <c r="D2598" s="10">
        <v>45519</v>
      </c>
      <c r="E2598" s="8" t="s">
        <v>11173</v>
      </c>
      <c r="F2598" s="8">
        <v>5</v>
      </c>
      <c r="G2598" s="8" t="b">
        <f>IF(FACT_REVIEWS[[#This Row],[ProductRate]] &gt;= 4, TRUE, FALSE)</f>
        <v>1</v>
      </c>
    </row>
    <row r="2599" spans="1:7" x14ac:dyDescent="0.3">
      <c r="A2599" s="8">
        <v>5597</v>
      </c>
      <c r="B2599" s="8">
        <v>10642</v>
      </c>
      <c r="C2599" s="8">
        <v>261</v>
      </c>
      <c r="D2599" s="10">
        <v>45458</v>
      </c>
      <c r="E2599" s="8" t="s">
        <v>22717</v>
      </c>
      <c r="F2599" s="8">
        <v>2</v>
      </c>
      <c r="G2599" s="8" t="b">
        <f>IF(FACT_REVIEWS[[#This Row],[ProductRate]] &gt;= 4, TRUE, FALSE)</f>
        <v>0</v>
      </c>
    </row>
    <row r="2600" spans="1:7" x14ac:dyDescent="0.3">
      <c r="A2600" s="8">
        <v>5598</v>
      </c>
      <c r="B2600" s="8">
        <v>10861</v>
      </c>
      <c r="C2600" s="8">
        <v>248</v>
      </c>
      <c r="D2600" s="10">
        <v>45345</v>
      </c>
      <c r="E2600" s="8" t="s">
        <v>22718</v>
      </c>
      <c r="F2600" s="8">
        <v>2</v>
      </c>
      <c r="G2600" s="8" t="b">
        <f>IF(FACT_REVIEWS[[#This Row],[ProductRate]] &gt;= 4, TRUE, FALSE)</f>
        <v>0</v>
      </c>
    </row>
    <row r="2601" spans="1:7" x14ac:dyDescent="0.3">
      <c r="A2601" s="8">
        <v>5599</v>
      </c>
      <c r="B2601" s="8">
        <v>10486</v>
      </c>
      <c r="C2601" s="8">
        <v>267</v>
      </c>
      <c r="D2601" s="10">
        <v>45449</v>
      </c>
      <c r="E2601" s="8" t="s">
        <v>22719</v>
      </c>
      <c r="F2601" s="8">
        <v>4</v>
      </c>
      <c r="G2601" s="8" t="b">
        <f>IF(FACT_REVIEWS[[#This Row],[ProductRate]] &gt;= 4, TRUE, FALSE)</f>
        <v>1</v>
      </c>
    </row>
    <row r="2602" spans="1:7" x14ac:dyDescent="0.3">
      <c r="A2602" s="8">
        <v>5600</v>
      </c>
      <c r="B2602" s="8">
        <v>10480</v>
      </c>
      <c r="C2602" s="8">
        <v>259</v>
      </c>
      <c r="D2602" s="10">
        <v>45557</v>
      </c>
      <c r="E2602" s="8" t="s">
        <v>22720</v>
      </c>
      <c r="F2602" s="8">
        <v>2</v>
      </c>
      <c r="G2602" s="8" t="b">
        <f>IF(FACT_REVIEWS[[#This Row],[ProductRate]] &gt;= 4, TRUE, FALSE)</f>
        <v>0</v>
      </c>
    </row>
    <row r="2603" spans="1:7" x14ac:dyDescent="0.3">
      <c r="A2603" s="8">
        <v>5601</v>
      </c>
      <c r="B2603" s="8">
        <v>10468</v>
      </c>
      <c r="C2603" s="8">
        <v>261</v>
      </c>
      <c r="D2603" s="10">
        <v>45549</v>
      </c>
      <c r="E2603" s="8" t="s">
        <v>22721</v>
      </c>
      <c r="F2603" s="8">
        <v>2</v>
      </c>
      <c r="G2603" s="8" t="b">
        <f>IF(FACT_REVIEWS[[#This Row],[ProductRate]] &gt;= 4, TRUE, FALSE)</f>
        <v>0</v>
      </c>
    </row>
    <row r="2604" spans="1:7" x14ac:dyDescent="0.3">
      <c r="A2604" s="8">
        <v>5602</v>
      </c>
      <c r="B2604" s="8">
        <v>10468</v>
      </c>
      <c r="C2604" s="8">
        <v>261</v>
      </c>
      <c r="D2604" s="10">
        <v>45491</v>
      </c>
      <c r="E2604" s="8" t="s">
        <v>4519</v>
      </c>
      <c r="F2604" s="8">
        <v>4</v>
      </c>
      <c r="G2604" s="8" t="b">
        <f>IF(FACT_REVIEWS[[#This Row],[ProductRate]] &gt;= 4, TRUE, FALSE)</f>
        <v>1</v>
      </c>
    </row>
    <row r="2605" spans="1:7" x14ac:dyDescent="0.3">
      <c r="A2605" s="8">
        <v>5603</v>
      </c>
      <c r="B2605" s="8">
        <v>10205</v>
      </c>
      <c r="C2605" s="8">
        <v>261</v>
      </c>
      <c r="D2605" s="10">
        <v>45331</v>
      </c>
      <c r="E2605" s="8" t="s">
        <v>4632</v>
      </c>
      <c r="F2605" s="8">
        <v>4</v>
      </c>
      <c r="G2605" s="8" t="b">
        <f>IF(FACT_REVIEWS[[#This Row],[ProductRate]] &gt;= 4, TRUE, FALSE)</f>
        <v>1</v>
      </c>
    </row>
    <row r="2606" spans="1:7" x14ac:dyDescent="0.3">
      <c r="A2606" s="8">
        <v>5604</v>
      </c>
      <c r="B2606" s="8">
        <v>10205</v>
      </c>
      <c r="C2606" s="8">
        <v>261</v>
      </c>
      <c r="D2606" s="10">
        <v>45467</v>
      </c>
      <c r="E2606" s="8" t="s">
        <v>4728</v>
      </c>
      <c r="F2606" s="8">
        <v>2</v>
      </c>
      <c r="G2606" s="8" t="b">
        <f>IF(FACT_REVIEWS[[#This Row],[ProductRate]] &gt;= 4, TRUE, FALSE)</f>
        <v>0</v>
      </c>
    </row>
    <row r="2607" spans="1:7" x14ac:dyDescent="0.3">
      <c r="A2607" s="8">
        <v>5605</v>
      </c>
      <c r="B2607" s="8">
        <v>10205</v>
      </c>
      <c r="C2607" s="8">
        <v>261</v>
      </c>
      <c r="D2607" s="10">
        <v>45349</v>
      </c>
      <c r="E2607" s="8" t="s">
        <v>22722</v>
      </c>
      <c r="F2607" s="8">
        <v>3</v>
      </c>
      <c r="G2607" s="8" t="b">
        <f>IF(FACT_REVIEWS[[#This Row],[ProductRate]] &gt;= 4, TRUE, FALSE)</f>
        <v>0</v>
      </c>
    </row>
    <row r="2608" spans="1:7" x14ac:dyDescent="0.3">
      <c r="A2608" s="8">
        <v>5606</v>
      </c>
      <c r="B2608" s="8">
        <v>10823</v>
      </c>
      <c r="C2608" s="8">
        <v>272</v>
      </c>
      <c r="D2608" s="10">
        <v>45557</v>
      </c>
      <c r="E2608" s="8" t="s">
        <v>22723</v>
      </c>
      <c r="F2608" s="8">
        <v>5</v>
      </c>
      <c r="G2608" s="8" t="b">
        <f>IF(FACT_REVIEWS[[#This Row],[ProductRate]] &gt;= 4, TRUE, FALSE)</f>
        <v>1</v>
      </c>
    </row>
    <row r="2609" spans="1:7" x14ac:dyDescent="0.3">
      <c r="A2609" s="8">
        <v>5607</v>
      </c>
      <c r="B2609" s="8">
        <v>10823</v>
      </c>
      <c r="C2609" s="8">
        <v>268</v>
      </c>
      <c r="D2609" s="10">
        <v>45547</v>
      </c>
      <c r="E2609" s="8" t="s">
        <v>17749</v>
      </c>
      <c r="F2609" s="8">
        <v>2</v>
      </c>
      <c r="G2609" s="8" t="b">
        <f>IF(FACT_REVIEWS[[#This Row],[ProductRate]] &gt;= 4, TRUE, FALSE)</f>
        <v>0</v>
      </c>
    </row>
    <row r="2610" spans="1:7" x14ac:dyDescent="0.3">
      <c r="A2610" s="8">
        <v>5608</v>
      </c>
      <c r="B2610" s="8">
        <v>10929</v>
      </c>
      <c r="C2610" s="8">
        <v>209</v>
      </c>
      <c r="D2610" s="10">
        <v>45517</v>
      </c>
      <c r="E2610" s="8" t="s">
        <v>22724</v>
      </c>
      <c r="F2610" s="8">
        <v>5</v>
      </c>
      <c r="G2610" s="8" t="b">
        <f>IF(FACT_REVIEWS[[#This Row],[ProductRate]] &gt;= 4, TRUE, FALSE)</f>
        <v>1</v>
      </c>
    </row>
    <row r="2611" spans="1:7" x14ac:dyDescent="0.3">
      <c r="A2611" s="8">
        <v>5609</v>
      </c>
      <c r="B2611" s="8">
        <v>10929</v>
      </c>
      <c r="C2611" s="8">
        <v>209</v>
      </c>
      <c r="D2611" s="10">
        <v>45534</v>
      </c>
      <c r="E2611" s="8" t="s">
        <v>22725</v>
      </c>
      <c r="F2611" s="8">
        <v>1</v>
      </c>
      <c r="G2611" s="8" t="b">
        <f>IF(FACT_REVIEWS[[#This Row],[ProductRate]] &gt;= 4, TRUE, FALSE)</f>
        <v>0</v>
      </c>
    </row>
    <row r="2612" spans="1:7" x14ac:dyDescent="0.3">
      <c r="A2612" s="8">
        <v>5610</v>
      </c>
      <c r="B2612" s="8">
        <v>10929</v>
      </c>
      <c r="C2612" s="8">
        <v>209</v>
      </c>
      <c r="D2612" s="10">
        <v>45543</v>
      </c>
      <c r="E2612" s="8" t="s">
        <v>22726</v>
      </c>
      <c r="F2612" s="8">
        <v>4</v>
      </c>
      <c r="G2612" s="8" t="b">
        <f>IF(FACT_REVIEWS[[#This Row],[ProductRate]] &gt;= 4, TRUE, FALSE)</f>
        <v>1</v>
      </c>
    </row>
    <row r="2613" spans="1:7" x14ac:dyDescent="0.3">
      <c r="A2613" s="8">
        <v>5611</v>
      </c>
      <c r="B2613" s="8">
        <v>10929</v>
      </c>
      <c r="C2613" s="8">
        <v>209</v>
      </c>
      <c r="D2613" s="10">
        <v>45539</v>
      </c>
      <c r="E2613" s="8" t="s">
        <v>15186</v>
      </c>
      <c r="F2613" s="8">
        <v>1</v>
      </c>
      <c r="G2613" s="8" t="b">
        <f>IF(FACT_REVIEWS[[#This Row],[ProductRate]] &gt;= 4, TRUE, FALSE)</f>
        <v>0</v>
      </c>
    </row>
    <row r="2614" spans="1:7" x14ac:dyDescent="0.3">
      <c r="A2614" s="8">
        <v>5612</v>
      </c>
      <c r="B2614" s="8">
        <v>10649</v>
      </c>
      <c r="C2614" s="8">
        <v>265</v>
      </c>
      <c r="D2614" s="10">
        <v>45360</v>
      </c>
      <c r="E2614" s="8" t="s">
        <v>17913</v>
      </c>
      <c r="F2614" s="8">
        <v>1</v>
      </c>
      <c r="G2614" s="8" t="b">
        <f>IF(FACT_REVIEWS[[#This Row],[ProductRate]] &gt;= 4, TRUE, FALSE)</f>
        <v>0</v>
      </c>
    </row>
    <row r="2615" spans="1:7" x14ac:dyDescent="0.3">
      <c r="A2615" s="8">
        <v>5613</v>
      </c>
      <c r="B2615" s="8">
        <v>10784</v>
      </c>
      <c r="C2615" s="8">
        <v>230</v>
      </c>
      <c r="D2615" s="10">
        <v>45374</v>
      </c>
      <c r="E2615" s="8" t="s">
        <v>4641</v>
      </c>
      <c r="F2615" s="8">
        <v>1</v>
      </c>
      <c r="G2615" s="8" t="b">
        <f>IF(FACT_REVIEWS[[#This Row],[ProductRate]] &gt;= 4, TRUE, FALSE)</f>
        <v>0</v>
      </c>
    </row>
    <row r="2616" spans="1:7" x14ac:dyDescent="0.3">
      <c r="A2616" s="8">
        <v>5614</v>
      </c>
      <c r="B2616" s="8">
        <v>10784</v>
      </c>
      <c r="C2616" s="8">
        <v>230</v>
      </c>
      <c r="D2616" s="10">
        <v>45124</v>
      </c>
      <c r="E2616" s="8" t="s">
        <v>22727</v>
      </c>
      <c r="F2616" s="8">
        <v>3</v>
      </c>
      <c r="G2616" s="8" t="b">
        <f>IF(FACT_REVIEWS[[#This Row],[ProductRate]] &gt;= 4, TRUE, FALSE)</f>
        <v>0</v>
      </c>
    </row>
    <row r="2617" spans="1:7" x14ac:dyDescent="0.3">
      <c r="A2617" s="8">
        <v>5615</v>
      </c>
      <c r="B2617" s="8">
        <v>10761</v>
      </c>
      <c r="C2617" s="8">
        <v>256</v>
      </c>
      <c r="D2617" s="10">
        <v>45544</v>
      </c>
      <c r="E2617" s="8" t="s">
        <v>22728</v>
      </c>
      <c r="F2617" s="8">
        <v>5</v>
      </c>
      <c r="G2617" s="8" t="b">
        <f>IF(FACT_REVIEWS[[#This Row],[ProductRate]] &gt;= 4, TRUE, FALSE)</f>
        <v>1</v>
      </c>
    </row>
    <row r="2618" spans="1:7" x14ac:dyDescent="0.3">
      <c r="A2618" s="8">
        <v>5616</v>
      </c>
      <c r="B2618" s="8">
        <v>10617</v>
      </c>
      <c r="C2618" s="8">
        <v>235</v>
      </c>
      <c r="D2618" s="10">
        <v>45499</v>
      </c>
      <c r="E2618" s="8" t="s">
        <v>3548</v>
      </c>
      <c r="F2618" s="8">
        <v>4</v>
      </c>
      <c r="G2618" s="8" t="b">
        <f>IF(FACT_REVIEWS[[#This Row],[ProductRate]] &gt;= 4, TRUE, FALSE)</f>
        <v>1</v>
      </c>
    </row>
    <row r="2619" spans="1:7" x14ac:dyDescent="0.3">
      <c r="A2619" s="8">
        <v>5617</v>
      </c>
      <c r="B2619" s="8">
        <v>10801</v>
      </c>
      <c r="C2619" s="8">
        <v>209</v>
      </c>
      <c r="D2619" s="10">
        <v>45537</v>
      </c>
      <c r="E2619" s="8" t="s">
        <v>19025</v>
      </c>
      <c r="F2619" s="8">
        <v>5</v>
      </c>
      <c r="G2619" s="8" t="b">
        <f>IF(FACT_REVIEWS[[#This Row],[ProductRate]] &gt;= 4, TRUE, FALSE)</f>
        <v>1</v>
      </c>
    </row>
    <row r="2620" spans="1:7" x14ac:dyDescent="0.3">
      <c r="A2620" s="8">
        <v>5618</v>
      </c>
      <c r="B2620" s="8">
        <v>10801</v>
      </c>
      <c r="C2620" s="8">
        <v>209</v>
      </c>
      <c r="D2620" s="10">
        <v>45545</v>
      </c>
      <c r="E2620" s="8" t="s">
        <v>22729</v>
      </c>
      <c r="F2620" s="8">
        <v>5</v>
      </c>
      <c r="G2620" s="8" t="b">
        <f>IF(FACT_REVIEWS[[#This Row],[ProductRate]] &gt;= 4, TRUE, FALSE)</f>
        <v>1</v>
      </c>
    </row>
    <row r="2621" spans="1:7" x14ac:dyDescent="0.3">
      <c r="A2621" s="8">
        <v>5619</v>
      </c>
      <c r="B2621" s="8">
        <v>10801</v>
      </c>
      <c r="C2621" s="8">
        <v>209</v>
      </c>
      <c r="D2621" s="10">
        <v>45539</v>
      </c>
      <c r="E2621" s="8" t="s">
        <v>19999</v>
      </c>
      <c r="F2621" s="8">
        <v>3</v>
      </c>
      <c r="G2621" s="8" t="b">
        <f>IF(FACT_REVIEWS[[#This Row],[ProductRate]] &gt;= 4, TRUE, FALSE)</f>
        <v>0</v>
      </c>
    </row>
    <row r="2622" spans="1:7" x14ac:dyDescent="0.3">
      <c r="A2622" s="8">
        <v>5620</v>
      </c>
      <c r="B2622" s="8">
        <v>10305</v>
      </c>
      <c r="C2622" s="8">
        <v>268</v>
      </c>
      <c r="D2622" s="10">
        <v>45405</v>
      </c>
      <c r="E2622" s="8" t="s">
        <v>22730</v>
      </c>
      <c r="F2622" s="8">
        <v>5</v>
      </c>
      <c r="G2622" s="8" t="b">
        <f>IF(FACT_REVIEWS[[#This Row],[ProductRate]] &gt;= 4, TRUE, FALSE)</f>
        <v>1</v>
      </c>
    </row>
    <row r="2623" spans="1:7" x14ac:dyDescent="0.3">
      <c r="A2623" s="8">
        <v>5621</v>
      </c>
      <c r="B2623" s="8">
        <v>10305</v>
      </c>
      <c r="C2623" s="8">
        <v>268</v>
      </c>
      <c r="D2623" s="10">
        <v>45098</v>
      </c>
      <c r="E2623" s="8" t="s">
        <v>22731</v>
      </c>
      <c r="F2623" s="8">
        <v>1</v>
      </c>
      <c r="G2623" s="8" t="b">
        <f>IF(FACT_REVIEWS[[#This Row],[ProductRate]] &gt;= 4, TRUE, FALSE)</f>
        <v>0</v>
      </c>
    </row>
    <row r="2624" spans="1:7" x14ac:dyDescent="0.3">
      <c r="A2624" s="8">
        <v>5622</v>
      </c>
      <c r="B2624" s="8">
        <v>10359</v>
      </c>
      <c r="C2624" s="8">
        <v>234</v>
      </c>
      <c r="D2624" s="10">
        <v>45232</v>
      </c>
      <c r="E2624" s="8" t="s">
        <v>22732</v>
      </c>
      <c r="F2624" s="8">
        <v>3</v>
      </c>
      <c r="G2624" s="8" t="b">
        <f>IF(FACT_REVIEWS[[#This Row],[ProductRate]] &gt;= 4, TRUE, FALSE)</f>
        <v>0</v>
      </c>
    </row>
    <row r="2625" spans="1:7" x14ac:dyDescent="0.3">
      <c r="A2625" s="8">
        <v>5623</v>
      </c>
      <c r="B2625" s="8">
        <v>10279</v>
      </c>
      <c r="C2625" s="8">
        <v>256</v>
      </c>
      <c r="D2625" s="10">
        <v>45557</v>
      </c>
      <c r="E2625" s="8" t="s">
        <v>22733</v>
      </c>
      <c r="F2625" s="8">
        <v>2</v>
      </c>
      <c r="G2625" s="8" t="b">
        <f>IF(FACT_REVIEWS[[#This Row],[ProductRate]] &gt;= 4, TRUE, FALSE)</f>
        <v>0</v>
      </c>
    </row>
    <row r="2626" spans="1:7" x14ac:dyDescent="0.3">
      <c r="A2626" s="8">
        <v>5624</v>
      </c>
      <c r="B2626" s="8">
        <v>10279</v>
      </c>
      <c r="C2626" s="8">
        <v>256</v>
      </c>
      <c r="D2626" s="10">
        <v>45559</v>
      </c>
      <c r="E2626" s="8" t="s">
        <v>17909</v>
      </c>
      <c r="F2626" s="8">
        <v>5</v>
      </c>
      <c r="G2626" s="8" t="b">
        <f>IF(FACT_REVIEWS[[#This Row],[ProductRate]] &gt;= 4, TRUE, FALSE)</f>
        <v>1</v>
      </c>
    </row>
    <row r="2627" spans="1:7" x14ac:dyDescent="0.3">
      <c r="A2627" s="8">
        <v>5625</v>
      </c>
      <c r="B2627" s="8">
        <v>10279</v>
      </c>
      <c r="C2627" s="8">
        <v>256</v>
      </c>
      <c r="D2627" s="10">
        <v>45544</v>
      </c>
      <c r="E2627" s="8" t="s">
        <v>22734</v>
      </c>
      <c r="F2627" s="8">
        <v>3</v>
      </c>
      <c r="G2627" s="8" t="b">
        <f>IF(FACT_REVIEWS[[#This Row],[ProductRate]] &gt;= 4, TRUE, FALSE)</f>
        <v>0</v>
      </c>
    </row>
    <row r="2628" spans="1:7" x14ac:dyDescent="0.3">
      <c r="A2628" s="8">
        <v>5626</v>
      </c>
      <c r="B2628" s="8">
        <v>10314</v>
      </c>
      <c r="C2628" s="8">
        <v>299</v>
      </c>
      <c r="D2628" s="10">
        <v>45125</v>
      </c>
      <c r="E2628" s="8" t="s">
        <v>22735</v>
      </c>
      <c r="F2628" s="8">
        <v>1</v>
      </c>
      <c r="G2628" s="8" t="b">
        <f>IF(FACT_REVIEWS[[#This Row],[ProductRate]] &gt;= 4, TRUE, FALSE)</f>
        <v>0</v>
      </c>
    </row>
    <row r="2629" spans="1:7" x14ac:dyDescent="0.3">
      <c r="A2629" s="8">
        <v>5627</v>
      </c>
      <c r="B2629" s="8">
        <v>10314</v>
      </c>
      <c r="C2629" s="8">
        <v>286</v>
      </c>
      <c r="D2629" s="10">
        <v>45447</v>
      </c>
      <c r="E2629" s="8" t="s">
        <v>22736</v>
      </c>
      <c r="F2629" s="8">
        <v>2</v>
      </c>
      <c r="G2629" s="8" t="b">
        <f>IF(FACT_REVIEWS[[#This Row],[ProductRate]] &gt;= 4, TRUE, FALSE)</f>
        <v>0</v>
      </c>
    </row>
    <row r="2630" spans="1:7" x14ac:dyDescent="0.3">
      <c r="A2630" s="8">
        <v>5628</v>
      </c>
      <c r="B2630" s="8">
        <v>10322</v>
      </c>
      <c r="C2630" s="8">
        <v>266</v>
      </c>
      <c r="D2630" s="10">
        <v>45370</v>
      </c>
      <c r="E2630" s="8" t="s">
        <v>22737</v>
      </c>
      <c r="F2630" s="8">
        <v>3</v>
      </c>
      <c r="G2630" s="8" t="b">
        <f>IF(FACT_REVIEWS[[#This Row],[ProductRate]] &gt;= 4, TRUE, FALSE)</f>
        <v>0</v>
      </c>
    </row>
    <row r="2631" spans="1:7" x14ac:dyDescent="0.3">
      <c r="A2631" s="8">
        <v>5629</v>
      </c>
      <c r="B2631" s="8">
        <v>10475</v>
      </c>
      <c r="C2631" s="8">
        <v>284</v>
      </c>
      <c r="D2631" s="10">
        <v>45512</v>
      </c>
      <c r="E2631" s="8" t="s">
        <v>22738</v>
      </c>
      <c r="F2631" s="8">
        <v>1</v>
      </c>
      <c r="G2631" s="8" t="b">
        <f>IF(FACT_REVIEWS[[#This Row],[ProductRate]] &gt;= 4, TRUE, FALSE)</f>
        <v>0</v>
      </c>
    </row>
    <row r="2632" spans="1:7" x14ac:dyDescent="0.3">
      <c r="A2632" s="8">
        <v>5630</v>
      </c>
      <c r="B2632" s="8">
        <v>10556</v>
      </c>
      <c r="C2632" s="8">
        <v>269</v>
      </c>
      <c r="D2632" s="10">
        <v>45488</v>
      </c>
      <c r="E2632" s="8" t="s">
        <v>22739</v>
      </c>
      <c r="F2632" s="8">
        <v>3</v>
      </c>
      <c r="G2632" s="8" t="b">
        <f>IF(FACT_REVIEWS[[#This Row],[ProductRate]] &gt;= 4, TRUE, FALSE)</f>
        <v>0</v>
      </c>
    </row>
    <row r="2633" spans="1:7" x14ac:dyDescent="0.3">
      <c r="A2633" s="8">
        <v>5631</v>
      </c>
      <c r="B2633" s="8">
        <v>10193</v>
      </c>
      <c r="C2633" s="8">
        <v>296</v>
      </c>
      <c r="D2633" s="10">
        <v>45200</v>
      </c>
      <c r="E2633" s="8" t="s">
        <v>22740</v>
      </c>
      <c r="F2633" s="8">
        <v>3</v>
      </c>
      <c r="G2633" s="8" t="b">
        <f>IF(FACT_REVIEWS[[#This Row],[ProductRate]] &gt;= 4, TRUE, FALSE)</f>
        <v>0</v>
      </c>
    </row>
    <row r="2634" spans="1:7" x14ac:dyDescent="0.3">
      <c r="A2634" s="8">
        <v>5632</v>
      </c>
      <c r="B2634" s="8">
        <v>10425</v>
      </c>
      <c r="C2634" s="8">
        <v>249</v>
      </c>
      <c r="D2634" s="10">
        <v>45477</v>
      </c>
      <c r="E2634" s="8" t="s">
        <v>22741</v>
      </c>
      <c r="F2634" s="8">
        <v>4</v>
      </c>
      <c r="G2634" s="8" t="b">
        <f>IF(FACT_REVIEWS[[#This Row],[ProductRate]] &gt;= 4, TRUE, FALSE)</f>
        <v>1</v>
      </c>
    </row>
    <row r="2635" spans="1:7" x14ac:dyDescent="0.3">
      <c r="A2635" s="8">
        <v>5633</v>
      </c>
      <c r="B2635" s="8">
        <v>10291</v>
      </c>
      <c r="C2635" s="8">
        <v>249</v>
      </c>
      <c r="D2635" s="10">
        <v>45507</v>
      </c>
      <c r="E2635" s="8" t="s">
        <v>22742</v>
      </c>
      <c r="F2635" s="8">
        <v>3</v>
      </c>
      <c r="G2635" s="8" t="b">
        <f>IF(FACT_REVIEWS[[#This Row],[ProductRate]] &gt;= 4, TRUE, FALSE)</f>
        <v>0</v>
      </c>
    </row>
    <row r="2636" spans="1:7" x14ac:dyDescent="0.3">
      <c r="A2636" s="8">
        <v>5634</v>
      </c>
      <c r="B2636" s="8">
        <v>10291</v>
      </c>
      <c r="C2636" s="8">
        <v>249</v>
      </c>
      <c r="D2636" s="10">
        <v>45435</v>
      </c>
      <c r="E2636" s="8" t="s">
        <v>22743</v>
      </c>
      <c r="F2636" s="8">
        <v>2</v>
      </c>
      <c r="G2636" s="8" t="b">
        <f>IF(FACT_REVIEWS[[#This Row],[ProductRate]] &gt;= 4, TRUE, FALSE)</f>
        <v>0</v>
      </c>
    </row>
    <row r="2637" spans="1:7" x14ac:dyDescent="0.3">
      <c r="A2637" s="8">
        <v>5635</v>
      </c>
      <c r="B2637" s="8">
        <v>10733</v>
      </c>
      <c r="C2637" s="8">
        <v>294</v>
      </c>
      <c r="D2637" s="10">
        <v>45553</v>
      </c>
      <c r="E2637" s="8" t="s">
        <v>22744</v>
      </c>
      <c r="F2637" s="8">
        <v>3</v>
      </c>
      <c r="G2637" s="8" t="b">
        <f>IF(FACT_REVIEWS[[#This Row],[ProductRate]] &gt;= 4, TRUE, FALSE)</f>
        <v>0</v>
      </c>
    </row>
    <row r="2638" spans="1:7" x14ac:dyDescent="0.3">
      <c r="A2638" s="8">
        <v>5636</v>
      </c>
      <c r="B2638" s="8">
        <v>10733</v>
      </c>
      <c r="C2638" s="8">
        <v>294</v>
      </c>
      <c r="D2638" s="10">
        <v>45555</v>
      </c>
      <c r="E2638" s="8" t="s">
        <v>22745</v>
      </c>
      <c r="F2638" s="8">
        <v>3</v>
      </c>
      <c r="G2638" s="8" t="b">
        <f>IF(FACT_REVIEWS[[#This Row],[ProductRate]] &gt;= 4, TRUE, FALSE)</f>
        <v>0</v>
      </c>
    </row>
    <row r="2639" spans="1:7" x14ac:dyDescent="0.3">
      <c r="A2639" s="8">
        <v>5637</v>
      </c>
      <c r="B2639" s="8">
        <v>10954</v>
      </c>
      <c r="C2639" s="8">
        <v>243</v>
      </c>
      <c r="D2639" s="10">
        <v>45451</v>
      </c>
      <c r="E2639" s="8" t="s">
        <v>22746</v>
      </c>
      <c r="F2639" s="8">
        <v>1</v>
      </c>
      <c r="G2639" s="8" t="b">
        <f>IF(FACT_REVIEWS[[#This Row],[ProductRate]] &gt;= 4, TRUE, FALSE)</f>
        <v>0</v>
      </c>
    </row>
    <row r="2640" spans="1:7" x14ac:dyDescent="0.3">
      <c r="A2640" s="8">
        <v>5638</v>
      </c>
      <c r="B2640" s="8">
        <v>10755</v>
      </c>
      <c r="C2640" s="8">
        <v>260</v>
      </c>
      <c r="D2640" s="10">
        <v>45167</v>
      </c>
      <c r="E2640" s="8" t="s">
        <v>3429</v>
      </c>
      <c r="F2640" s="8">
        <v>1</v>
      </c>
      <c r="G2640" s="8" t="b">
        <f>IF(FACT_REVIEWS[[#This Row],[ProductRate]] &gt;= 4, TRUE, FALSE)</f>
        <v>0</v>
      </c>
    </row>
    <row r="2641" spans="1:7" x14ac:dyDescent="0.3">
      <c r="A2641" s="8">
        <v>5639</v>
      </c>
      <c r="B2641" s="8">
        <v>10190</v>
      </c>
      <c r="C2641" s="8">
        <v>251</v>
      </c>
      <c r="D2641" s="10">
        <v>45118</v>
      </c>
      <c r="E2641" s="8" t="s">
        <v>22747</v>
      </c>
      <c r="F2641" s="8">
        <v>1</v>
      </c>
      <c r="G2641" s="8" t="b">
        <f>IF(FACT_REVIEWS[[#This Row],[ProductRate]] &gt;= 4, TRUE, FALSE)</f>
        <v>0</v>
      </c>
    </row>
    <row r="2642" spans="1:7" x14ac:dyDescent="0.3">
      <c r="A2642" s="8">
        <v>5640</v>
      </c>
      <c r="B2642" s="8">
        <v>10071</v>
      </c>
      <c r="C2642" s="8">
        <v>200</v>
      </c>
      <c r="D2642" s="10">
        <v>45371</v>
      </c>
      <c r="E2642" s="8" t="s">
        <v>22748</v>
      </c>
      <c r="F2642" s="8">
        <v>5</v>
      </c>
      <c r="G2642" s="8" t="b">
        <f>IF(FACT_REVIEWS[[#This Row],[ProductRate]] &gt;= 4, TRUE, FALSE)</f>
        <v>1</v>
      </c>
    </row>
    <row r="2643" spans="1:7" x14ac:dyDescent="0.3">
      <c r="A2643" s="8">
        <v>5641</v>
      </c>
      <c r="B2643" s="8">
        <v>10070</v>
      </c>
      <c r="C2643" s="8">
        <v>254</v>
      </c>
      <c r="D2643" s="10">
        <v>45526</v>
      </c>
      <c r="E2643" s="8" t="s">
        <v>3885</v>
      </c>
      <c r="F2643" s="8">
        <v>1</v>
      </c>
      <c r="G2643" s="8" t="b">
        <f>IF(FACT_REVIEWS[[#This Row],[ProductRate]] &gt;= 4, TRUE, FALSE)</f>
        <v>0</v>
      </c>
    </row>
    <row r="2644" spans="1:7" x14ac:dyDescent="0.3">
      <c r="A2644" s="8">
        <v>5642</v>
      </c>
      <c r="B2644" s="8">
        <v>10070</v>
      </c>
      <c r="C2644" s="8">
        <v>254</v>
      </c>
      <c r="D2644" s="10">
        <v>45377</v>
      </c>
      <c r="E2644" s="8" t="s">
        <v>22749</v>
      </c>
      <c r="F2644" s="8">
        <v>3</v>
      </c>
      <c r="G2644" s="8" t="b">
        <f>IF(FACT_REVIEWS[[#This Row],[ProductRate]] &gt;= 4, TRUE, FALSE)</f>
        <v>0</v>
      </c>
    </row>
    <row r="2645" spans="1:7" x14ac:dyDescent="0.3">
      <c r="A2645" s="8">
        <v>5643</v>
      </c>
      <c r="B2645" s="8">
        <v>10070</v>
      </c>
      <c r="C2645" s="8">
        <v>254</v>
      </c>
      <c r="D2645" s="10">
        <v>45313</v>
      </c>
      <c r="E2645" s="8" t="s">
        <v>22750</v>
      </c>
      <c r="F2645" s="8">
        <v>4</v>
      </c>
      <c r="G2645" s="8" t="b">
        <f>IF(FACT_REVIEWS[[#This Row],[ProductRate]] &gt;= 4, TRUE, FALSE)</f>
        <v>1</v>
      </c>
    </row>
    <row r="2646" spans="1:7" x14ac:dyDescent="0.3">
      <c r="A2646" s="8">
        <v>5644</v>
      </c>
      <c r="B2646" s="8">
        <v>10070</v>
      </c>
      <c r="C2646" s="8">
        <v>226</v>
      </c>
      <c r="D2646" s="10">
        <v>45336</v>
      </c>
      <c r="E2646" s="8" t="s">
        <v>22751</v>
      </c>
      <c r="F2646" s="8">
        <v>4</v>
      </c>
      <c r="G2646" s="8" t="b">
        <f>IF(FACT_REVIEWS[[#This Row],[ProductRate]] &gt;= 4, TRUE, FALSE)</f>
        <v>1</v>
      </c>
    </row>
    <row r="2647" spans="1:7" x14ac:dyDescent="0.3">
      <c r="A2647" s="8">
        <v>5645</v>
      </c>
      <c r="B2647" s="8">
        <v>10835</v>
      </c>
      <c r="C2647" s="8">
        <v>292</v>
      </c>
      <c r="D2647" s="10">
        <v>45314</v>
      </c>
      <c r="E2647" s="8" t="s">
        <v>22752</v>
      </c>
      <c r="F2647" s="8">
        <v>4</v>
      </c>
      <c r="G2647" s="8" t="b">
        <f>IF(FACT_REVIEWS[[#This Row],[ProductRate]] &gt;= 4, TRUE, FALSE)</f>
        <v>1</v>
      </c>
    </row>
    <row r="2648" spans="1:7" x14ac:dyDescent="0.3">
      <c r="A2648" s="8">
        <v>5646</v>
      </c>
      <c r="B2648" s="8">
        <v>10835</v>
      </c>
      <c r="C2648" s="8">
        <v>292</v>
      </c>
      <c r="D2648" s="10">
        <v>45542</v>
      </c>
      <c r="E2648" s="8" t="s">
        <v>22753</v>
      </c>
      <c r="F2648" s="8">
        <v>1</v>
      </c>
      <c r="G2648" s="8" t="b">
        <f>IF(FACT_REVIEWS[[#This Row],[ProductRate]] &gt;= 4, TRUE, FALSE)</f>
        <v>0</v>
      </c>
    </row>
    <row r="2649" spans="1:7" x14ac:dyDescent="0.3">
      <c r="A2649" s="8">
        <v>5647</v>
      </c>
      <c r="B2649" s="8">
        <v>10008</v>
      </c>
      <c r="C2649" s="8">
        <v>233</v>
      </c>
      <c r="D2649" s="10">
        <v>45022</v>
      </c>
      <c r="E2649" s="8" t="s">
        <v>4089</v>
      </c>
      <c r="F2649" s="8">
        <v>1</v>
      </c>
      <c r="G2649" s="8" t="b">
        <f>IF(FACT_REVIEWS[[#This Row],[ProductRate]] &gt;= 4, TRUE, FALSE)</f>
        <v>0</v>
      </c>
    </row>
    <row r="2650" spans="1:7" x14ac:dyDescent="0.3">
      <c r="A2650" s="8">
        <v>5648</v>
      </c>
      <c r="B2650" s="8">
        <v>10191</v>
      </c>
      <c r="C2650" s="8">
        <v>284</v>
      </c>
      <c r="D2650" s="10">
        <v>44982</v>
      </c>
      <c r="E2650" s="8" t="s">
        <v>22754</v>
      </c>
      <c r="F2650" s="8">
        <v>3</v>
      </c>
      <c r="G2650" s="8" t="b">
        <f>IF(FACT_REVIEWS[[#This Row],[ProductRate]] &gt;= 4, TRUE, FALSE)</f>
        <v>0</v>
      </c>
    </row>
    <row r="2651" spans="1:7" x14ac:dyDescent="0.3">
      <c r="A2651" s="8">
        <v>5649</v>
      </c>
      <c r="B2651" s="8">
        <v>10822</v>
      </c>
      <c r="C2651" s="8">
        <v>268</v>
      </c>
      <c r="D2651" s="10">
        <v>45042</v>
      </c>
      <c r="E2651" s="8" t="s">
        <v>13647</v>
      </c>
      <c r="F2651" s="8">
        <v>3</v>
      </c>
      <c r="G2651" s="8" t="b">
        <f>IF(FACT_REVIEWS[[#This Row],[ProductRate]] &gt;= 4, TRUE, FALSE)</f>
        <v>0</v>
      </c>
    </row>
    <row r="2652" spans="1:7" x14ac:dyDescent="0.3">
      <c r="A2652" s="8">
        <v>5650</v>
      </c>
      <c r="B2652" s="8">
        <v>10967</v>
      </c>
      <c r="C2652" s="8">
        <v>228</v>
      </c>
      <c r="D2652" s="10">
        <v>45553</v>
      </c>
      <c r="E2652" s="8" t="s">
        <v>22755</v>
      </c>
      <c r="F2652" s="8">
        <v>4</v>
      </c>
      <c r="G2652" s="8" t="b">
        <f>IF(FACT_REVIEWS[[#This Row],[ProductRate]] &gt;= 4, TRUE, FALSE)</f>
        <v>1</v>
      </c>
    </row>
    <row r="2653" spans="1:7" x14ac:dyDescent="0.3">
      <c r="A2653" s="8">
        <v>5651</v>
      </c>
      <c r="B2653" s="8">
        <v>10967</v>
      </c>
      <c r="C2653" s="8">
        <v>228</v>
      </c>
      <c r="D2653" s="10">
        <v>45560</v>
      </c>
      <c r="E2653" s="8" t="s">
        <v>22756</v>
      </c>
      <c r="F2653" s="8">
        <v>2</v>
      </c>
      <c r="G2653" s="8" t="b">
        <f>IF(FACT_REVIEWS[[#This Row],[ProductRate]] &gt;= 4, TRUE, FALSE)</f>
        <v>0</v>
      </c>
    </row>
    <row r="2654" spans="1:7" x14ac:dyDescent="0.3">
      <c r="A2654" s="8">
        <v>5652</v>
      </c>
      <c r="B2654" s="8">
        <v>10967</v>
      </c>
      <c r="C2654" s="8">
        <v>237</v>
      </c>
      <c r="D2654" s="10">
        <v>45176</v>
      </c>
      <c r="E2654" s="8" t="s">
        <v>22757</v>
      </c>
      <c r="F2654" s="8">
        <v>2</v>
      </c>
      <c r="G2654" s="8" t="b">
        <f>IF(FACT_REVIEWS[[#This Row],[ProductRate]] &gt;= 4, TRUE, FALSE)</f>
        <v>0</v>
      </c>
    </row>
    <row r="2655" spans="1:7" x14ac:dyDescent="0.3">
      <c r="A2655" s="8">
        <v>5653</v>
      </c>
      <c r="B2655" s="8">
        <v>10967</v>
      </c>
      <c r="C2655" s="8">
        <v>237</v>
      </c>
      <c r="D2655" s="10">
        <v>45057</v>
      </c>
      <c r="E2655" s="8" t="s">
        <v>20487</v>
      </c>
      <c r="F2655" s="8">
        <v>1</v>
      </c>
      <c r="G2655" s="8" t="b">
        <f>IF(FACT_REVIEWS[[#This Row],[ProductRate]] &gt;= 4, TRUE, FALSE)</f>
        <v>0</v>
      </c>
    </row>
    <row r="2656" spans="1:7" x14ac:dyDescent="0.3">
      <c r="A2656" s="8">
        <v>5654</v>
      </c>
      <c r="B2656" s="8">
        <v>10967</v>
      </c>
      <c r="C2656" s="8">
        <v>237</v>
      </c>
      <c r="D2656" s="10">
        <v>45056</v>
      </c>
      <c r="E2656" s="8" t="s">
        <v>13538</v>
      </c>
      <c r="F2656" s="8">
        <v>3</v>
      </c>
      <c r="G2656" s="8" t="b">
        <f>IF(FACT_REVIEWS[[#This Row],[ProductRate]] &gt;= 4, TRUE, FALSE)</f>
        <v>0</v>
      </c>
    </row>
    <row r="2657" spans="1:7" x14ac:dyDescent="0.3">
      <c r="A2657" s="8">
        <v>5655</v>
      </c>
      <c r="B2657" s="8">
        <v>10203</v>
      </c>
      <c r="C2657" s="8">
        <v>201</v>
      </c>
      <c r="D2657" s="10">
        <v>45483</v>
      </c>
      <c r="E2657" s="8" t="s">
        <v>22758</v>
      </c>
      <c r="F2657" s="8">
        <v>2</v>
      </c>
      <c r="G2657" s="8" t="b">
        <f>IF(FACT_REVIEWS[[#This Row],[ProductRate]] &gt;= 4, TRUE, FALSE)</f>
        <v>0</v>
      </c>
    </row>
    <row r="2658" spans="1:7" x14ac:dyDescent="0.3">
      <c r="A2658" s="8">
        <v>5656</v>
      </c>
      <c r="B2658" s="8">
        <v>10346</v>
      </c>
      <c r="C2658" s="8">
        <v>226</v>
      </c>
      <c r="D2658" s="10">
        <v>45542</v>
      </c>
      <c r="E2658" s="8" t="s">
        <v>18467</v>
      </c>
      <c r="F2658" s="8">
        <v>2</v>
      </c>
      <c r="G2658" s="8" t="b">
        <f>IF(FACT_REVIEWS[[#This Row],[ProductRate]] &gt;= 4, TRUE, FALSE)</f>
        <v>0</v>
      </c>
    </row>
    <row r="2659" spans="1:7" x14ac:dyDescent="0.3">
      <c r="A2659" s="8">
        <v>5657</v>
      </c>
      <c r="B2659" s="8">
        <v>10061</v>
      </c>
      <c r="C2659" s="8">
        <v>219</v>
      </c>
      <c r="D2659" s="10">
        <v>45303</v>
      </c>
      <c r="E2659" s="8" t="s">
        <v>22759</v>
      </c>
      <c r="F2659" s="8">
        <v>5</v>
      </c>
      <c r="G2659" s="8" t="b">
        <f>IF(FACT_REVIEWS[[#This Row],[ProductRate]] &gt;= 4, TRUE, FALSE)</f>
        <v>1</v>
      </c>
    </row>
    <row r="2660" spans="1:7" x14ac:dyDescent="0.3">
      <c r="A2660" s="8">
        <v>5658</v>
      </c>
      <c r="B2660" s="8">
        <v>10061</v>
      </c>
      <c r="C2660" s="8">
        <v>219</v>
      </c>
      <c r="D2660" s="10">
        <v>45529</v>
      </c>
      <c r="E2660" s="8" t="s">
        <v>22760</v>
      </c>
      <c r="F2660" s="8">
        <v>4</v>
      </c>
      <c r="G2660" s="8" t="b">
        <f>IF(FACT_REVIEWS[[#This Row],[ProductRate]] &gt;= 4, TRUE, FALSE)</f>
        <v>1</v>
      </c>
    </row>
    <row r="2661" spans="1:7" x14ac:dyDescent="0.3">
      <c r="A2661" s="8">
        <v>5659</v>
      </c>
      <c r="B2661" s="8">
        <v>10061</v>
      </c>
      <c r="C2661" s="8">
        <v>219</v>
      </c>
      <c r="D2661" s="10">
        <v>45427</v>
      </c>
      <c r="E2661" s="8" t="s">
        <v>22761</v>
      </c>
      <c r="F2661" s="8">
        <v>4</v>
      </c>
      <c r="G2661" s="8" t="b">
        <f>IF(FACT_REVIEWS[[#This Row],[ProductRate]] &gt;= 4, TRUE, FALSE)</f>
        <v>1</v>
      </c>
    </row>
    <row r="2662" spans="1:7" x14ac:dyDescent="0.3">
      <c r="A2662" s="8">
        <v>5660</v>
      </c>
      <c r="B2662" s="8">
        <v>10489</v>
      </c>
      <c r="C2662" s="8">
        <v>257</v>
      </c>
      <c r="D2662" s="10">
        <v>45544</v>
      </c>
      <c r="E2662" s="8" t="s">
        <v>22762</v>
      </c>
      <c r="F2662" s="8">
        <v>3</v>
      </c>
      <c r="G2662" s="8" t="b">
        <f>IF(FACT_REVIEWS[[#This Row],[ProductRate]] &gt;= 4, TRUE, FALSE)</f>
        <v>0</v>
      </c>
    </row>
    <row r="2663" spans="1:7" x14ac:dyDescent="0.3">
      <c r="A2663" s="8">
        <v>5661</v>
      </c>
      <c r="B2663" s="8">
        <v>10319</v>
      </c>
      <c r="C2663" s="8">
        <v>283</v>
      </c>
      <c r="D2663" s="10">
        <v>45269</v>
      </c>
      <c r="E2663" s="8" t="s">
        <v>22763</v>
      </c>
      <c r="F2663" s="8">
        <v>2</v>
      </c>
      <c r="G2663" s="8" t="b">
        <f>IF(FACT_REVIEWS[[#This Row],[ProductRate]] &gt;= 4, TRUE, FALSE)</f>
        <v>0</v>
      </c>
    </row>
    <row r="2664" spans="1:7" x14ac:dyDescent="0.3">
      <c r="A2664" s="8">
        <v>5662</v>
      </c>
      <c r="B2664" s="8">
        <v>10319</v>
      </c>
      <c r="C2664" s="8">
        <v>283</v>
      </c>
      <c r="D2664" s="10">
        <v>45172</v>
      </c>
      <c r="E2664" s="8" t="s">
        <v>22764</v>
      </c>
      <c r="F2664" s="8">
        <v>3</v>
      </c>
      <c r="G2664" s="8" t="b">
        <f>IF(FACT_REVIEWS[[#This Row],[ProductRate]] &gt;= 4, TRUE, FALSE)</f>
        <v>0</v>
      </c>
    </row>
    <row r="2665" spans="1:7" x14ac:dyDescent="0.3">
      <c r="A2665" s="8">
        <v>5663</v>
      </c>
      <c r="B2665" s="8">
        <v>10729</v>
      </c>
      <c r="C2665" s="8">
        <v>297</v>
      </c>
      <c r="D2665" s="10">
        <v>45237</v>
      </c>
      <c r="E2665" s="8" t="s">
        <v>22765</v>
      </c>
      <c r="F2665" s="8">
        <v>1</v>
      </c>
      <c r="G2665" s="8" t="b">
        <f>IF(FACT_REVIEWS[[#This Row],[ProductRate]] &gt;= 4, TRUE, FALSE)</f>
        <v>0</v>
      </c>
    </row>
    <row r="2666" spans="1:7" x14ac:dyDescent="0.3">
      <c r="A2666" s="8">
        <v>5664</v>
      </c>
      <c r="B2666" s="8">
        <v>10032</v>
      </c>
      <c r="C2666" s="8">
        <v>221</v>
      </c>
      <c r="D2666" s="10">
        <v>45531</v>
      </c>
      <c r="E2666" s="8" t="s">
        <v>14743</v>
      </c>
      <c r="F2666" s="8">
        <v>5</v>
      </c>
      <c r="G2666" s="8" t="b">
        <f>IF(FACT_REVIEWS[[#This Row],[ProductRate]] &gt;= 4, TRUE, FALSE)</f>
        <v>1</v>
      </c>
    </row>
    <row r="2667" spans="1:7" x14ac:dyDescent="0.3">
      <c r="A2667" s="8">
        <v>5665</v>
      </c>
      <c r="B2667" s="8">
        <v>10032</v>
      </c>
      <c r="C2667" s="8">
        <v>200</v>
      </c>
      <c r="D2667" s="10">
        <v>45157</v>
      </c>
      <c r="E2667" s="8" t="s">
        <v>22766</v>
      </c>
      <c r="F2667" s="8">
        <v>4</v>
      </c>
      <c r="G2667" s="8" t="b">
        <f>IF(FACT_REVIEWS[[#This Row],[ProductRate]] &gt;= 4, TRUE, FALSE)</f>
        <v>1</v>
      </c>
    </row>
    <row r="2668" spans="1:7" x14ac:dyDescent="0.3">
      <c r="A2668" s="8">
        <v>5666</v>
      </c>
      <c r="B2668" s="8">
        <v>10830</v>
      </c>
      <c r="C2668" s="8">
        <v>276</v>
      </c>
      <c r="D2668" s="10">
        <v>45534</v>
      </c>
      <c r="E2668" s="8" t="s">
        <v>22767</v>
      </c>
      <c r="F2668" s="8">
        <v>3</v>
      </c>
      <c r="G2668" s="8" t="b">
        <f>IF(FACT_REVIEWS[[#This Row],[ProductRate]] &gt;= 4, TRUE, FALSE)</f>
        <v>0</v>
      </c>
    </row>
    <row r="2669" spans="1:7" x14ac:dyDescent="0.3">
      <c r="A2669" s="8">
        <v>5667</v>
      </c>
      <c r="B2669" s="8">
        <v>10830</v>
      </c>
      <c r="C2669" s="8">
        <v>276</v>
      </c>
      <c r="D2669" s="10">
        <v>45555</v>
      </c>
      <c r="E2669" s="8" t="s">
        <v>22768</v>
      </c>
      <c r="F2669" s="8">
        <v>2</v>
      </c>
      <c r="G2669" s="8" t="b">
        <f>IF(FACT_REVIEWS[[#This Row],[ProductRate]] &gt;= 4, TRUE, FALSE)</f>
        <v>0</v>
      </c>
    </row>
    <row r="2670" spans="1:7" x14ac:dyDescent="0.3">
      <c r="A2670" s="8">
        <v>5668</v>
      </c>
      <c r="B2670" s="8">
        <v>10306</v>
      </c>
      <c r="C2670" s="8">
        <v>266</v>
      </c>
      <c r="D2670" s="10">
        <v>45539</v>
      </c>
      <c r="E2670" s="8" t="s">
        <v>22769</v>
      </c>
      <c r="F2670" s="8">
        <v>1</v>
      </c>
      <c r="G2670" s="8" t="b">
        <f>IF(FACT_REVIEWS[[#This Row],[ProductRate]] &gt;= 4, TRUE, FALSE)</f>
        <v>0</v>
      </c>
    </row>
    <row r="2671" spans="1:7" x14ac:dyDescent="0.3">
      <c r="A2671" s="8">
        <v>5669</v>
      </c>
      <c r="B2671" s="8">
        <v>10714</v>
      </c>
      <c r="C2671" s="8">
        <v>299</v>
      </c>
      <c r="D2671" s="10">
        <v>45123</v>
      </c>
      <c r="E2671" s="8" t="s">
        <v>22770</v>
      </c>
      <c r="F2671" s="8">
        <v>1</v>
      </c>
      <c r="G2671" s="8" t="b">
        <f>IF(FACT_REVIEWS[[#This Row],[ProductRate]] &gt;= 4, TRUE, FALSE)</f>
        <v>0</v>
      </c>
    </row>
    <row r="2672" spans="1:7" x14ac:dyDescent="0.3">
      <c r="A2672" s="8">
        <v>5670</v>
      </c>
      <c r="B2672" s="8">
        <v>10897</v>
      </c>
      <c r="C2672" s="8">
        <v>275</v>
      </c>
      <c r="D2672" s="10">
        <v>45556</v>
      </c>
      <c r="E2672" s="8" t="s">
        <v>20546</v>
      </c>
      <c r="F2672" s="8">
        <v>4</v>
      </c>
      <c r="G2672" s="8" t="b">
        <f>IF(FACT_REVIEWS[[#This Row],[ProductRate]] &gt;= 4, TRUE, FALSE)</f>
        <v>1</v>
      </c>
    </row>
    <row r="2673" spans="1:7" x14ac:dyDescent="0.3">
      <c r="A2673" s="8">
        <v>5671</v>
      </c>
      <c r="B2673" s="8">
        <v>10859</v>
      </c>
      <c r="C2673" s="8">
        <v>215</v>
      </c>
      <c r="D2673" s="10">
        <v>45508</v>
      </c>
      <c r="E2673" s="8" t="s">
        <v>16513</v>
      </c>
      <c r="F2673" s="8">
        <v>4</v>
      </c>
      <c r="G2673" s="8" t="b">
        <f>IF(FACT_REVIEWS[[#This Row],[ProductRate]] &gt;= 4, TRUE, FALSE)</f>
        <v>1</v>
      </c>
    </row>
    <row r="2674" spans="1:7" x14ac:dyDescent="0.3">
      <c r="A2674" s="8">
        <v>5672</v>
      </c>
      <c r="B2674" s="8">
        <v>10551</v>
      </c>
      <c r="C2674" s="8">
        <v>254</v>
      </c>
      <c r="D2674" s="10">
        <v>45544</v>
      </c>
      <c r="E2674" s="8" t="s">
        <v>22771</v>
      </c>
      <c r="F2674" s="8">
        <v>5</v>
      </c>
      <c r="G2674" s="8" t="b">
        <f>IF(FACT_REVIEWS[[#This Row],[ProductRate]] &gt;= 4, TRUE, FALSE)</f>
        <v>1</v>
      </c>
    </row>
    <row r="2675" spans="1:7" x14ac:dyDescent="0.3">
      <c r="A2675" s="8">
        <v>5673</v>
      </c>
      <c r="B2675" s="8">
        <v>10281</v>
      </c>
      <c r="C2675" s="8">
        <v>206</v>
      </c>
      <c r="D2675" s="10">
        <v>45547</v>
      </c>
      <c r="E2675" s="8" t="s">
        <v>22772</v>
      </c>
      <c r="F2675" s="8">
        <v>4</v>
      </c>
      <c r="G2675" s="8" t="b">
        <f>IF(FACT_REVIEWS[[#This Row],[ProductRate]] &gt;= 4, TRUE, FALSE)</f>
        <v>1</v>
      </c>
    </row>
    <row r="2676" spans="1:7" x14ac:dyDescent="0.3">
      <c r="A2676" s="8">
        <v>5674</v>
      </c>
      <c r="B2676" s="8">
        <v>10281</v>
      </c>
      <c r="C2676" s="8">
        <v>211</v>
      </c>
      <c r="D2676" s="10">
        <v>45511</v>
      </c>
      <c r="E2676" s="8" t="s">
        <v>22773</v>
      </c>
      <c r="F2676" s="8">
        <v>5</v>
      </c>
      <c r="G2676" s="8" t="b">
        <f>IF(FACT_REVIEWS[[#This Row],[ProductRate]] &gt;= 4, TRUE, FALSE)</f>
        <v>1</v>
      </c>
    </row>
    <row r="2677" spans="1:7" x14ac:dyDescent="0.3">
      <c r="A2677" s="8">
        <v>5675</v>
      </c>
      <c r="B2677" s="8">
        <v>10719</v>
      </c>
      <c r="C2677" s="8">
        <v>297</v>
      </c>
      <c r="D2677" s="10">
        <v>45538</v>
      </c>
      <c r="E2677" s="8" t="s">
        <v>22774</v>
      </c>
      <c r="F2677" s="8">
        <v>1</v>
      </c>
      <c r="G2677" s="8" t="b">
        <f>IF(FACT_REVIEWS[[#This Row],[ProductRate]] &gt;= 4, TRUE, FALSE)</f>
        <v>0</v>
      </c>
    </row>
    <row r="2678" spans="1:7" x14ac:dyDescent="0.3">
      <c r="A2678" s="8">
        <v>5676</v>
      </c>
      <c r="B2678" s="8">
        <v>10719</v>
      </c>
      <c r="C2678" s="8">
        <v>238</v>
      </c>
      <c r="D2678" s="10">
        <v>45536</v>
      </c>
      <c r="E2678" s="8" t="s">
        <v>22775</v>
      </c>
      <c r="F2678" s="8">
        <v>1</v>
      </c>
      <c r="G2678" s="8" t="b">
        <f>IF(FACT_REVIEWS[[#This Row],[ProductRate]] &gt;= 4, TRUE, FALSE)</f>
        <v>0</v>
      </c>
    </row>
    <row r="2679" spans="1:7" x14ac:dyDescent="0.3">
      <c r="A2679" s="8">
        <v>5677</v>
      </c>
      <c r="B2679" s="8">
        <v>10719</v>
      </c>
      <c r="C2679" s="8">
        <v>238</v>
      </c>
      <c r="D2679" s="10">
        <v>45519</v>
      </c>
      <c r="E2679" s="8" t="s">
        <v>22776</v>
      </c>
      <c r="F2679" s="8">
        <v>3</v>
      </c>
      <c r="G2679" s="8" t="b">
        <f>IF(FACT_REVIEWS[[#This Row],[ProductRate]] &gt;= 4, TRUE, FALSE)</f>
        <v>0</v>
      </c>
    </row>
    <row r="2680" spans="1:7" x14ac:dyDescent="0.3">
      <c r="A2680" s="8">
        <v>5678</v>
      </c>
      <c r="B2680" s="8">
        <v>10719</v>
      </c>
      <c r="C2680" s="8">
        <v>238</v>
      </c>
      <c r="D2680" s="10">
        <v>45523</v>
      </c>
      <c r="E2680" s="8" t="s">
        <v>22777</v>
      </c>
      <c r="F2680" s="8">
        <v>1</v>
      </c>
      <c r="G2680" s="8" t="b">
        <f>IF(FACT_REVIEWS[[#This Row],[ProductRate]] &gt;= 4, TRUE, FALSE)</f>
        <v>0</v>
      </c>
    </row>
    <row r="2681" spans="1:7" x14ac:dyDescent="0.3">
      <c r="A2681" s="8">
        <v>5679</v>
      </c>
      <c r="B2681" s="8">
        <v>10126</v>
      </c>
      <c r="C2681" s="8">
        <v>224</v>
      </c>
      <c r="D2681" s="10">
        <v>45397</v>
      </c>
      <c r="E2681" s="8" t="s">
        <v>22778</v>
      </c>
      <c r="F2681" s="8">
        <v>1</v>
      </c>
      <c r="G2681" s="8" t="b">
        <f>IF(FACT_REVIEWS[[#This Row],[ProductRate]] &gt;= 4, TRUE, FALSE)</f>
        <v>0</v>
      </c>
    </row>
    <row r="2682" spans="1:7" x14ac:dyDescent="0.3">
      <c r="A2682" s="8">
        <v>5680</v>
      </c>
      <c r="B2682" s="8">
        <v>10430</v>
      </c>
      <c r="C2682" s="8">
        <v>266</v>
      </c>
      <c r="D2682" s="10">
        <v>45474</v>
      </c>
      <c r="E2682" s="8" t="s">
        <v>22779</v>
      </c>
      <c r="F2682" s="8">
        <v>5</v>
      </c>
      <c r="G2682" s="8" t="b">
        <f>IF(FACT_REVIEWS[[#This Row],[ProductRate]] &gt;= 4, TRUE, FALSE)</f>
        <v>1</v>
      </c>
    </row>
    <row r="2683" spans="1:7" x14ac:dyDescent="0.3">
      <c r="A2683" s="8">
        <v>5681</v>
      </c>
      <c r="B2683" s="8">
        <v>10130</v>
      </c>
      <c r="C2683" s="8">
        <v>259</v>
      </c>
      <c r="D2683" s="10">
        <v>45348</v>
      </c>
      <c r="E2683" s="8" t="s">
        <v>22780</v>
      </c>
      <c r="F2683" s="8">
        <v>4</v>
      </c>
      <c r="G2683" s="8" t="b">
        <f>IF(FACT_REVIEWS[[#This Row],[ProductRate]] &gt;= 4, TRUE, FALSE)</f>
        <v>1</v>
      </c>
    </row>
    <row r="2684" spans="1:7" x14ac:dyDescent="0.3">
      <c r="A2684" s="8">
        <v>5682</v>
      </c>
      <c r="B2684" s="8">
        <v>10595</v>
      </c>
      <c r="C2684" s="8">
        <v>222</v>
      </c>
      <c r="D2684" s="10">
        <v>45539</v>
      </c>
      <c r="E2684" s="8" t="s">
        <v>22781</v>
      </c>
      <c r="F2684" s="8">
        <v>2</v>
      </c>
      <c r="G2684" s="8" t="b">
        <f>IF(FACT_REVIEWS[[#This Row],[ProductRate]] &gt;= 4, TRUE, FALSE)</f>
        <v>0</v>
      </c>
    </row>
    <row r="2685" spans="1:7" x14ac:dyDescent="0.3">
      <c r="A2685" s="8">
        <v>5683</v>
      </c>
      <c r="B2685" s="8">
        <v>10595</v>
      </c>
      <c r="C2685" s="8">
        <v>222</v>
      </c>
      <c r="D2685" s="10">
        <v>45519</v>
      </c>
      <c r="E2685" s="8" t="s">
        <v>22782</v>
      </c>
      <c r="F2685" s="8">
        <v>2</v>
      </c>
      <c r="G2685" s="8" t="b">
        <f>IF(FACT_REVIEWS[[#This Row],[ProductRate]] &gt;= 4, TRUE, FALSE)</f>
        <v>0</v>
      </c>
    </row>
    <row r="2686" spans="1:7" x14ac:dyDescent="0.3">
      <c r="A2686" s="8">
        <v>5684</v>
      </c>
      <c r="B2686" s="8">
        <v>10672</v>
      </c>
      <c r="C2686" s="8">
        <v>242</v>
      </c>
      <c r="D2686" s="10">
        <v>45450</v>
      </c>
      <c r="E2686" s="8" t="s">
        <v>22783</v>
      </c>
      <c r="F2686" s="8">
        <v>4</v>
      </c>
      <c r="G2686" s="8" t="b">
        <f>IF(FACT_REVIEWS[[#This Row],[ProductRate]] &gt;= 4, TRUE, FALSE)</f>
        <v>1</v>
      </c>
    </row>
    <row r="2687" spans="1:7" x14ac:dyDescent="0.3">
      <c r="A2687" s="8">
        <v>5685</v>
      </c>
      <c r="B2687" s="8">
        <v>10689</v>
      </c>
      <c r="C2687" s="8">
        <v>235</v>
      </c>
      <c r="D2687" s="10">
        <v>45315</v>
      </c>
      <c r="E2687" s="8" t="s">
        <v>22784</v>
      </c>
      <c r="F2687" s="8">
        <v>2</v>
      </c>
      <c r="G2687" s="8" t="b">
        <f>IF(FACT_REVIEWS[[#This Row],[ProductRate]] &gt;= 4, TRUE, FALSE)</f>
        <v>0</v>
      </c>
    </row>
    <row r="2688" spans="1:7" x14ac:dyDescent="0.3">
      <c r="A2688" s="8">
        <v>5686</v>
      </c>
      <c r="B2688" s="8">
        <v>10131</v>
      </c>
      <c r="C2688" s="8">
        <v>267</v>
      </c>
      <c r="D2688" s="10">
        <v>45473</v>
      </c>
      <c r="E2688" s="8" t="s">
        <v>22785</v>
      </c>
      <c r="F2688" s="8">
        <v>3</v>
      </c>
      <c r="G2688" s="8" t="b">
        <f>IF(FACT_REVIEWS[[#This Row],[ProductRate]] &gt;= 4, TRUE, FALSE)</f>
        <v>0</v>
      </c>
    </row>
    <row r="2689" spans="1:7" x14ac:dyDescent="0.3">
      <c r="A2689" s="8">
        <v>5687</v>
      </c>
      <c r="B2689" s="8">
        <v>10131</v>
      </c>
      <c r="C2689" s="8">
        <v>263</v>
      </c>
      <c r="D2689" s="10">
        <v>45513</v>
      </c>
      <c r="E2689" s="8" t="s">
        <v>22786</v>
      </c>
      <c r="F2689" s="8">
        <v>3</v>
      </c>
      <c r="G2689" s="8" t="b">
        <f>IF(FACT_REVIEWS[[#This Row],[ProductRate]] &gt;= 4, TRUE, FALSE)</f>
        <v>0</v>
      </c>
    </row>
    <row r="2690" spans="1:7" x14ac:dyDescent="0.3">
      <c r="A2690" s="8">
        <v>5688</v>
      </c>
      <c r="B2690" s="8">
        <v>10131</v>
      </c>
      <c r="C2690" s="8">
        <v>263</v>
      </c>
      <c r="D2690" s="10">
        <v>45541</v>
      </c>
      <c r="E2690" s="8" t="s">
        <v>22787</v>
      </c>
      <c r="F2690" s="8">
        <v>4</v>
      </c>
      <c r="G2690" s="8" t="b">
        <f>IF(FACT_REVIEWS[[#This Row],[ProductRate]] &gt;= 4, TRUE, FALSE)</f>
        <v>1</v>
      </c>
    </row>
    <row r="2691" spans="1:7" x14ac:dyDescent="0.3">
      <c r="A2691" s="8">
        <v>5689</v>
      </c>
      <c r="B2691" s="8">
        <v>10131</v>
      </c>
      <c r="C2691" s="8">
        <v>253</v>
      </c>
      <c r="D2691" s="10">
        <v>45256</v>
      </c>
      <c r="E2691" s="8" t="s">
        <v>22788</v>
      </c>
      <c r="F2691" s="8">
        <v>5</v>
      </c>
      <c r="G2691" s="8" t="b">
        <f>IF(FACT_REVIEWS[[#This Row],[ProductRate]] &gt;= 4, TRUE, FALSE)</f>
        <v>1</v>
      </c>
    </row>
    <row r="2692" spans="1:7" x14ac:dyDescent="0.3">
      <c r="A2692" s="8">
        <v>5690</v>
      </c>
      <c r="B2692" s="8">
        <v>10084</v>
      </c>
      <c r="C2692" s="8">
        <v>274</v>
      </c>
      <c r="D2692" s="10">
        <v>45280</v>
      </c>
      <c r="E2692" s="8" t="s">
        <v>22789</v>
      </c>
      <c r="F2692" s="8">
        <v>5</v>
      </c>
      <c r="G2692" s="8" t="b">
        <f>IF(FACT_REVIEWS[[#This Row],[ProductRate]] &gt;= 4, TRUE, FALSE)</f>
        <v>1</v>
      </c>
    </row>
    <row r="2693" spans="1:7" x14ac:dyDescent="0.3">
      <c r="A2693" s="8">
        <v>5691</v>
      </c>
      <c r="B2693" s="8">
        <v>10685</v>
      </c>
      <c r="C2693" s="8">
        <v>284</v>
      </c>
      <c r="D2693" s="10">
        <v>45548</v>
      </c>
      <c r="E2693" s="8" t="s">
        <v>22790</v>
      </c>
      <c r="F2693" s="8">
        <v>4</v>
      </c>
      <c r="G2693" s="8" t="b">
        <f>IF(FACT_REVIEWS[[#This Row],[ProductRate]] &gt;= 4, TRUE, FALSE)</f>
        <v>1</v>
      </c>
    </row>
    <row r="2694" spans="1:7" x14ac:dyDescent="0.3">
      <c r="A2694" s="8">
        <v>5692</v>
      </c>
      <c r="B2694" s="8">
        <v>10077</v>
      </c>
      <c r="C2694" s="8">
        <v>242</v>
      </c>
      <c r="D2694" s="10">
        <v>45499</v>
      </c>
      <c r="E2694" s="8" t="s">
        <v>4276</v>
      </c>
      <c r="F2694" s="8">
        <v>3</v>
      </c>
      <c r="G2694" s="8" t="b">
        <f>IF(FACT_REVIEWS[[#This Row],[ProductRate]] &gt;= 4, TRUE, FALSE)</f>
        <v>0</v>
      </c>
    </row>
    <row r="2695" spans="1:7" x14ac:dyDescent="0.3">
      <c r="A2695" s="8">
        <v>5693</v>
      </c>
      <c r="B2695" s="8">
        <v>10077</v>
      </c>
      <c r="C2695" s="8">
        <v>242</v>
      </c>
      <c r="D2695" s="10">
        <v>45484</v>
      </c>
      <c r="E2695" s="8" t="s">
        <v>22791</v>
      </c>
      <c r="F2695" s="8">
        <v>5</v>
      </c>
      <c r="G2695" s="8" t="b">
        <f>IF(FACT_REVIEWS[[#This Row],[ProductRate]] &gt;= 4, TRUE, FALSE)</f>
        <v>1</v>
      </c>
    </row>
    <row r="2696" spans="1:7" x14ac:dyDescent="0.3">
      <c r="A2696" s="8">
        <v>5694</v>
      </c>
      <c r="B2696" s="8">
        <v>10077</v>
      </c>
      <c r="C2696" s="8">
        <v>257</v>
      </c>
      <c r="D2696" s="10">
        <v>45410</v>
      </c>
      <c r="E2696" s="8" t="s">
        <v>13112</v>
      </c>
      <c r="F2696" s="8">
        <v>1</v>
      </c>
      <c r="G2696" s="8" t="b">
        <f>IF(FACT_REVIEWS[[#This Row],[ProductRate]] &gt;= 4, TRUE, FALSE)</f>
        <v>0</v>
      </c>
    </row>
    <row r="2697" spans="1:7" x14ac:dyDescent="0.3">
      <c r="A2697" s="8">
        <v>5695</v>
      </c>
      <c r="B2697" s="8">
        <v>10077</v>
      </c>
      <c r="C2697" s="8">
        <v>222</v>
      </c>
      <c r="D2697" s="10">
        <v>45417</v>
      </c>
      <c r="E2697" s="8" t="s">
        <v>22792</v>
      </c>
      <c r="F2697" s="8">
        <v>1</v>
      </c>
      <c r="G2697" s="8" t="b">
        <f>IF(FACT_REVIEWS[[#This Row],[ProductRate]] &gt;= 4, TRUE, FALSE)</f>
        <v>0</v>
      </c>
    </row>
    <row r="2698" spans="1:7" x14ac:dyDescent="0.3">
      <c r="A2698" s="8">
        <v>5696</v>
      </c>
      <c r="B2698" s="8">
        <v>10120</v>
      </c>
      <c r="C2698" s="8">
        <v>232</v>
      </c>
      <c r="D2698" s="10">
        <v>45451</v>
      </c>
      <c r="E2698" s="8" t="s">
        <v>22793</v>
      </c>
      <c r="F2698" s="8">
        <v>4</v>
      </c>
      <c r="G2698" s="8" t="b">
        <f>IF(FACT_REVIEWS[[#This Row],[ProductRate]] &gt;= 4, TRUE, FALSE)</f>
        <v>1</v>
      </c>
    </row>
    <row r="2699" spans="1:7" x14ac:dyDescent="0.3">
      <c r="A2699" s="8">
        <v>5697</v>
      </c>
      <c r="B2699" s="8">
        <v>10120</v>
      </c>
      <c r="C2699" s="8">
        <v>232</v>
      </c>
      <c r="D2699" s="10">
        <v>45512</v>
      </c>
      <c r="E2699" s="8" t="s">
        <v>22794</v>
      </c>
      <c r="F2699" s="8">
        <v>5</v>
      </c>
      <c r="G2699" s="8" t="b">
        <f>IF(FACT_REVIEWS[[#This Row],[ProductRate]] &gt;= 4, TRUE, FALSE)</f>
        <v>1</v>
      </c>
    </row>
    <row r="2700" spans="1:7" x14ac:dyDescent="0.3">
      <c r="A2700" s="8">
        <v>5698</v>
      </c>
      <c r="B2700" s="8">
        <v>10120</v>
      </c>
      <c r="C2700" s="8">
        <v>232</v>
      </c>
      <c r="D2700" s="10">
        <v>45321</v>
      </c>
      <c r="E2700" s="8" t="s">
        <v>22795</v>
      </c>
      <c r="F2700" s="8">
        <v>4</v>
      </c>
      <c r="G2700" s="8" t="b">
        <f>IF(FACT_REVIEWS[[#This Row],[ProductRate]] &gt;= 4, TRUE, FALSE)</f>
        <v>1</v>
      </c>
    </row>
    <row r="2701" spans="1:7" x14ac:dyDescent="0.3">
      <c r="A2701" s="8">
        <v>5699</v>
      </c>
      <c r="B2701" s="8">
        <v>10057</v>
      </c>
      <c r="C2701" s="8">
        <v>242</v>
      </c>
      <c r="D2701" s="10">
        <v>45095</v>
      </c>
      <c r="E2701" s="8" t="s">
        <v>22796</v>
      </c>
      <c r="F2701" s="8">
        <v>5</v>
      </c>
      <c r="G2701" s="8" t="b">
        <f>IF(FACT_REVIEWS[[#This Row],[ProductRate]] &gt;= 4, TRUE, FALSE)</f>
        <v>1</v>
      </c>
    </row>
    <row r="2702" spans="1:7" x14ac:dyDescent="0.3">
      <c r="A2702" s="8">
        <v>5700</v>
      </c>
      <c r="B2702" s="8">
        <v>10057</v>
      </c>
      <c r="C2702" s="8">
        <v>211</v>
      </c>
      <c r="D2702" s="10">
        <v>45277</v>
      </c>
      <c r="E2702" s="8" t="s">
        <v>3979</v>
      </c>
      <c r="F2702" s="8">
        <v>2</v>
      </c>
      <c r="G2702" s="8" t="b">
        <f>IF(FACT_REVIEWS[[#This Row],[ProductRate]] &gt;= 4, TRUE, FALSE)</f>
        <v>0</v>
      </c>
    </row>
    <row r="2703" spans="1:7" x14ac:dyDescent="0.3">
      <c r="A2703" s="8">
        <v>5701</v>
      </c>
      <c r="B2703" s="8">
        <v>10057</v>
      </c>
      <c r="C2703" s="8">
        <v>211</v>
      </c>
      <c r="D2703" s="10">
        <v>45297</v>
      </c>
      <c r="E2703" s="8" t="s">
        <v>22797</v>
      </c>
      <c r="F2703" s="8">
        <v>3</v>
      </c>
      <c r="G2703" s="8" t="b">
        <f>IF(FACT_REVIEWS[[#This Row],[ProductRate]] &gt;= 4, TRUE, FALSE)</f>
        <v>0</v>
      </c>
    </row>
    <row r="2704" spans="1:7" x14ac:dyDescent="0.3">
      <c r="A2704" s="8">
        <v>5702</v>
      </c>
      <c r="B2704" s="8">
        <v>10512</v>
      </c>
      <c r="C2704" s="8">
        <v>217</v>
      </c>
      <c r="D2704" s="10">
        <v>45509</v>
      </c>
      <c r="E2704" s="8" t="s">
        <v>22798</v>
      </c>
      <c r="F2704" s="8">
        <v>3</v>
      </c>
      <c r="G2704" s="8" t="b">
        <f>IF(FACT_REVIEWS[[#This Row],[ProductRate]] &gt;= 4, TRUE, FALSE)</f>
        <v>0</v>
      </c>
    </row>
    <row r="2705" spans="1:7" x14ac:dyDescent="0.3">
      <c r="A2705" s="8">
        <v>5703</v>
      </c>
      <c r="B2705" s="8">
        <v>10240</v>
      </c>
      <c r="C2705" s="8">
        <v>230</v>
      </c>
      <c r="D2705" s="10">
        <v>45173</v>
      </c>
      <c r="E2705" s="8" t="s">
        <v>22799</v>
      </c>
      <c r="F2705" s="8">
        <v>1</v>
      </c>
      <c r="G2705" s="8" t="b">
        <f>IF(FACT_REVIEWS[[#This Row],[ProductRate]] &gt;= 4, TRUE, FALSE)</f>
        <v>0</v>
      </c>
    </row>
    <row r="2706" spans="1:7" x14ac:dyDescent="0.3">
      <c r="A2706" s="8">
        <v>5704</v>
      </c>
      <c r="B2706" s="8">
        <v>10584</v>
      </c>
      <c r="C2706" s="8">
        <v>256</v>
      </c>
      <c r="D2706" s="10">
        <v>45540</v>
      </c>
      <c r="E2706" s="8" t="s">
        <v>22800</v>
      </c>
      <c r="F2706" s="8">
        <v>4</v>
      </c>
      <c r="G2706" s="8" t="b">
        <f>IF(FACT_REVIEWS[[#This Row],[ProductRate]] &gt;= 4, TRUE, FALSE)</f>
        <v>1</v>
      </c>
    </row>
    <row r="2707" spans="1:7" x14ac:dyDescent="0.3">
      <c r="A2707" s="8">
        <v>5705</v>
      </c>
      <c r="B2707" s="8">
        <v>10584</v>
      </c>
      <c r="C2707" s="8">
        <v>289</v>
      </c>
      <c r="D2707" s="10">
        <v>45510</v>
      </c>
      <c r="E2707" s="8" t="s">
        <v>3784</v>
      </c>
      <c r="F2707" s="8">
        <v>4</v>
      </c>
      <c r="G2707" s="8" t="b">
        <f>IF(FACT_REVIEWS[[#This Row],[ProductRate]] &gt;= 4, TRUE, FALSE)</f>
        <v>1</v>
      </c>
    </row>
    <row r="2708" spans="1:7" x14ac:dyDescent="0.3">
      <c r="A2708" s="8">
        <v>5706</v>
      </c>
      <c r="B2708" s="8">
        <v>10584</v>
      </c>
      <c r="C2708" s="8">
        <v>289</v>
      </c>
      <c r="D2708" s="10">
        <v>45451</v>
      </c>
      <c r="E2708" s="8" t="s">
        <v>20076</v>
      </c>
      <c r="F2708" s="8">
        <v>2</v>
      </c>
      <c r="G2708" s="8" t="b">
        <f>IF(FACT_REVIEWS[[#This Row],[ProductRate]] &gt;= 4, TRUE, FALSE)</f>
        <v>0</v>
      </c>
    </row>
    <row r="2709" spans="1:7" x14ac:dyDescent="0.3">
      <c r="A2709" s="8">
        <v>5707</v>
      </c>
      <c r="B2709" s="8">
        <v>10584</v>
      </c>
      <c r="C2709" s="8">
        <v>203</v>
      </c>
      <c r="D2709" s="10">
        <v>45477</v>
      </c>
      <c r="E2709" s="8" t="s">
        <v>22801</v>
      </c>
      <c r="F2709" s="8">
        <v>4</v>
      </c>
      <c r="G2709" s="8" t="b">
        <f>IF(FACT_REVIEWS[[#This Row],[ProductRate]] &gt;= 4, TRUE, FALSE)</f>
        <v>1</v>
      </c>
    </row>
    <row r="2710" spans="1:7" x14ac:dyDescent="0.3">
      <c r="A2710" s="8">
        <v>5708</v>
      </c>
      <c r="B2710" s="8">
        <v>10332</v>
      </c>
      <c r="C2710" s="8">
        <v>250</v>
      </c>
      <c r="D2710" s="10">
        <v>45406</v>
      </c>
      <c r="E2710" s="8" t="s">
        <v>3326</v>
      </c>
      <c r="F2710" s="8">
        <v>1</v>
      </c>
      <c r="G2710" s="8" t="b">
        <f>IF(FACT_REVIEWS[[#This Row],[ProductRate]] &gt;= 4, TRUE, FALSE)</f>
        <v>0</v>
      </c>
    </row>
    <row r="2711" spans="1:7" x14ac:dyDescent="0.3">
      <c r="A2711" s="8">
        <v>5709</v>
      </c>
      <c r="B2711" s="8">
        <v>10750</v>
      </c>
      <c r="C2711" s="8">
        <v>257</v>
      </c>
      <c r="D2711" s="10">
        <v>45555</v>
      </c>
      <c r="E2711" s="8" t="s">
        <v>14393</v>
      </c>
      <c r="F2711" s="8">
        <v>3</v>
      </c>
      <c r="G2711" s="8" t="b">
        <f>IF(FACT_REVIEWS[[#This Row],[ProductRate]] &gt;= 4, TRUE, FALSE)</f>
        <v>0</v>
      </c>
    </row>
    <row r="2712" spans="1:7" x14ac:dyDescent="0.3">
      <c r="A2712" s="8">
        <v>5710</v>
      </c>
      <c r="B2712" s="8">
        <v>10736</v>
      </c>
      <c r="C2712" s="8">
        <v>255</v>
      </c>
      <c r="D2712" s="10">
        <v>45504</v>
      </c>
      <c r="E2712" s="8" t="s">
        <v>22802</v>
      </c>
      <c r="F2712" s="8">
        <v>2</v>
      </c>
      <c r="G2712" s="8" t="b">
        <f>IF(FACT_REVIEWS[[#This Row],[ProductRate]] &gt;= 4, TRUE, FALSE)</f>
        <v>0</v>
      </c>
    </row>
    <row r="2713" spans="1:7" x14ac:dyDescent="0.3">
      <c r="A2713" s="8">
        <v>5711</v>
      </c>
      <c r="B2713" s="8">
        <v>10164</v>
      </c>
      <c r="C2713" s="8">
        <v>284</v>
      </c>
      <c r="D2713" s="10">
        <v>45556</v>
      </c>
      <c r="E2713" s="8" t="s">
        <v>22803</v>
      </c>
      <c r="F2713" s="8">
        <v>2</v>
      </c>
      <c r="G2713" s="8" t="b">
        <f>IF(FACT_REVIEWS[[#This Row],[ProductRate]] &gt;= 4, TRUE, FALSE)</f>
        <v>0</v>
      </c>
    </row>
    <row r="2714" spans="1:7" x14ac:dyDescent="0.3">
      <c r="A2714" s="8">
        <v>5712</v>
      </c>
      <c r="B2714" s="8">
        <v>10164</v>
      </c>
      <c r="C2714" s="8">
        <v>284</v>
      </c>
      <c r="D2714" s="10">
        <v>45538</v>
      </c>
      <c r="E2714" s="8" t="s">
        <v>22804</v>
      </c>
      <c r="F2714" s="8">
        <v>1</v>
      </c>
      <c r="G2714" s="8" t="b">
        <f>IF(FACT_REVIEWS[[#This Row],[ProductRate]] &gt;= 4, TRUE, FALSE)</f>
        <v>0</v>
      </c>
    </row>
    <row r="2715" spans="1:7" x14ac:dyDescent="0.3">
      <c r="A2715" s="8">
        <v>5713</v>
      </c>
      <c r="B2715" s="8">
        <v>10797</v>
      </c>
      <c r="C2715" s="8">
        <v>231</v>
      </c>
      <c r="D2715" s="10">
        <v>45500</v>
      </c>
      <c r="E2715" s="8" t="s">
        <v>22805</v>
      </c>
      <c r="F2715" s="8">
        <v>5</v>
      </c>
      <c r="G2715" s="8" t="b">
        <f>IF(FACT_REVIEWS[[#This Row],[ProductRate]] &gt;= 4, TRUE, FALSE)</f>
        <v>1</v>
      </c>
    </row>
    <row r="2716" spans="1:7" x14ac:dyDescent="0.3">
      <c r="A2716" s="8">
        <v>5714</v>
      </c>
      <c r="B2716" s="8">
        <v>10797</v>
      </c>
      <c r="C2716" s="8">
        <v>257</v>
      </c>
      <c r="D2716" s="10">
        <v>45489</v>
      </c>
      <c r="E2716" s="8" t="s">
        <v>22806</v>
      </c>
      <c r="F2716" s="8">
        <v>4</v>
      </c>
      <c r="G2716" s="8" t="b">
        <f>IF(FACT_REVIEWS[[#This Row],[ProductRate]] &gt;= 4, TRUE, FALSE)</f>
        <v>1</v>
      </c>
    </row>
    <row r="2717" spans="1:7" x14ac:dyDescent="0.3">
      <c r="A2717" s="8">
        <v>5715</v>
      </c>
      <c r="B2717" s="8">
        <v>10797</v>
      </c>
      <c r="C2717" s="8">
        <v>265</v>
      </c>
      <c r="D2717" s="10">
        <v>45536</v>
      </c>
      <c r="E2717" s="8" t="s">
        <v>11116</v>
      </c>
      <c r="F2717" s="8">
        <v>3</v>
      </c>
      <c r="G2717" s="8" t="b">
        <f>IF(FACT_REVIEWS[[#This Row],[ProductRate]] &gt;= 4, TRUE, FALSE)</f>
        <v>0</v>
      </c>
    </row>
    <row r="2718" spans="1:7" x14ac:dyDescent="0.3">
      <c r="A2718" s="8">
        <v>5716</v>
      </c>
      <c r="B2718" s="8">
        <v>10797</v>
      </c>
      <c r="C2718" s="8">
        <v>206</v>
      </c>
      <c r="D2718" s="10">
        <v>45357</v>
      </c>
      <c r="E2718" s="8" t="s">
        <v>22807</v>
      </c>
      <c r="F2718" s="8">
        <v>2</v>
      </c>
      <c r="G2718" s="8" t="b">
        <f>IF(FACT_REVIEWS[[#This Row],[ProductRate]] &gt;= 4, TRUE, FALSE)</f>
        <v>0</v>
      </c>
    </row>
    <row r="2719" spans="1:7" x14ac:dyDescent="0.3">
      <c r="A2719" s="8">
        <v>5717</v>
      </c>
      <c r="B2719" s="8">
        <v>10706</v>
      </c>
      <c r="C2719" s="8">
        <v>268</v>
      </c>
      <c r="D2719" s="10">
        <v>45536</v>
      </c>
      <c r="E2719" s="8" t="s">
        <v>22808</v>
      </c>
      <c r="F2719" s="8">
        <v>4</v>
      </c>
      <c r="G2719" s="8" t="b">
        <f>IF(FACT_REVIEWS[[#This Row],[ProductRate]] &gt;= 4, TRUE, FALSE)</f>
        <v>1</v>
      </c>
    </row>
    <row r="2720" spans="1:7" x14ac:dyDescent="0.3">
      <c r="A2720" s="8">
        <v>5718</v>
      </c>
      <c r="B2720" s="8">
        <v>10931</v>
      </c>
      <c r="C2720" s="8">
        <v>219</v>
      </c>
      <c r="D2720" s="10">
        <v>45446</v>
      </c>
      <c r="E2720" s="8" t="s">
        <v>16237</v>
      </c>
      <c r="F2720" s="8">
        <v>3</v>
      </c>
      <c r="G2720" s="8" t="b">
        <f>IF(FACT_REVIEWS[[#This Row],[ProductRate]] &gt;= 4, TRUE, FALSE)</f>
        <v>0</v>
      </c>
    </row>
    <row r="2721" spans="1:7" x14ac:dyDescent="0.3">
      <c r="A2721" s="8">
        <v>5719</v>
      </c>
      <c r="B2721" s="8">
        <v>10931</v>
      </c>
      <c r="C2721" s="8">
        <v>233</v>
      </c>
      <c r="D2721" s="10">
        <v>45546</v>
      </c>
      <c r="E2721" s="8" t="s">
        <v>22809</v>
      </c>
      <c r="F2721" s="8">
        <v>2</v>
      </c>
      <c r="G2721" s="8" t="b">
        <f>IF(FACT_REVIEWS[[#This Row],[ProductRate]] &gt;= 4, TRUE, FALSE)</f>
        <v>0</v>
      </c>
    </row>
    <row r="2722" spans="1:7" x14ac:dyDescent="0.3">
      <c r="A2722" s="8">
        <v>5720</v>
      </c>
      <c r="B2722" s="8">
        <v>10457</v>
      </c>
      <c r="C2722" s="8">
        <v>256</v>
      </c>
      <c r="D2722" s="10">
        <v>45511</v>
      </c>
      <c r="E2722" s="8" t="s">
        <v>22810</v>
      </c>
      <c r="F2722" s="8">
        <v>5</v>
      </c>
      <c r="G2722" s="8" t="b">
        <f>IF(FACT_REVIEWS[[#This Row],[ProductRate]] &gt;= 4, TRUE, FALSE)</f>
        <v>1</v>
      </c>
    </row>
    <row r="2723" spans="1:7" x14ac:dyDescent="0.3">
      <c r="A2723" s="8">
        <v>5721</v>
      </c>
      <c r="B2723" s="8">
        <v>10077</v>
      </c>
      <c r="C2723" s="8">
        <v>208</v>
      </c>
      <c r="D2723" s="10">
        <v>45219</v>
      </c>
      <c r="E2723" s="8" t="s">
        <v>16188</v>
      </c>
      <c r="F2723" s="8">
        <v>1</v>
      </c>
      <c r="G2723" s="8" t="b">
        <f>IF(FACT_REVIEWS[[#This Row],[ProductRate]] &gt;= 4, TRUE, FALSE)</f>
        <v>0</v>
      </c>
    </row>
    <row r="2724" spans="1:7" x14ac:dyDescent="0.3">
      <c r="A2724" s="8">
        <v>5722</v>
      </c>
      <c r="B2724" s="8">
        <v>10077</v>
      </c>
      <c r="C2724" s="8">
        <v>208</v>
      </c>
      <c r="D2724" s="10">
        <v>44984</v>
      </c>
      <c r="E2724" s="8" t="s">
        <v>22811</v>
      </c>
      <c r="F2724" s="8">
        <v>4</v>
      </c>
      <c r="G2724" s="8" t="b">
        <f>IF(FACT_REVIEWS[[#This Row],[ProductRate]] &gt;= 4, TRUE, FALSE)</f>
        <v>1</v>
      </c>
    </row>
    <row r="2725" spans="1:7" x14ac:dyDescent="0.3">
      <c r="A2725" s="8">
        <v>5723</v>
      </c>
      <c r="B2725" s="8">
        <v>10077</v>
      </c>
      <c r="C2725" s="8">
        <v>222</v>
      </c>
      <c r="D2725" s="10">
        <v>45103</v>
      </c>
      <c r="E2725" s="8" t="s">
        <v>22812</v>
      </c>
      <c r="F2725" s="8">
        <v>4</v>
      </c>
      <c r="G2725" s="8" t="b">
        <f>IF(FACT_REVIEWS[[#This Row],[ProductRate]] &gt;= 4, TRUE, FALSE)</f>
        <v>1</v>
      </c>
    </row>
    <row r="2726" spans="1:7" x14ac:dyDescent="0.3">
      <c r="A2726" s="8">
        <v>5724</v>
      </c>
      <c r="B2726" s="8">
        <v>10077</v>
      </c>
      <c r="C2726" s="8">
        <v>225</v>
      </c>
      <c r="D2726" s="10">
        <v>44714</v>
      </c>
      <c r="E2726" s="8" t="s">
        <v>22813</v>
      </c>
      <c r="F2726" s="8">
        <v>4</v>
      </c>
      <c r="G2726" s="8" t="b">
        <f>IF(FACT_REVIEWS[[#This Row],[ProductRate]] &gt;= 4, TRUE, FALSE)</f>
        <v>1</v>
      </c>
    </row>
    <row r="2727" spans="1:7" x14ac:dyDescent="0.3">
      <c r="A2727" s="8">
        <v>5725</v>
      </c>
      <c r="B2727" s="8">
        <v>10077</v>
      </c>
      <c r="C2727" s="8">
        <v>225</v>
      </c>
      <c r="D2727" s="10">
        <v>44760</v>
      </c>
      <c r="E2727" s="8" t="s">
        <v>22814</v>
      </c>
      <c r="F2727" s="8">
        <v>1</v>
      </c>
      <c r="G2727" s="8" t="b">
        <f>IF(FACT_REVIEWS[[#This Row],[ProductRate]] &gt;= 4, TRUE, FALSE)</f>
        <v>0</v>
      </c>
    </row>
    <row r="2728" spans="1:7" x14ac:dyDescent="0.3">
      <c r="A2728" s="8">
        <v>5726</v>
      </c>
      <c r="B2728" s="8">
        <v>10225</v>
      </c>
      <c r="C2728" s="8">
        <v>253</v>
      </c>
      <c r="D2728" s="10">
        <v>45438</v>
      </c>
      <c r="E2728" s="8" t="s">
        <v>22815</v>
      </c>
      <c r="F2728" s="8">
        <v>1</v>
      </c>
      <c r="G2728" s="8" t="b">
        <f>IF(FACT_REVIEWS[[#This Row],[ProductRate]] &gt;= 4, TRUE, FALSE)</f>
        <v>0</v>
      </c>
    </row>
    <row r="2729" spans="1:7" x14ac:dyDescent="0.3">
      <c r="A2729" s="8">
        <v>5727</v>
      </c>
      <c r="B2729" s="8">
        <v>10225</v>
      </c>
      <c r="C2729" s="8">
        <v>253</v>
      </c>
      <c r="D2729" s="10">
        <v>45337</v>
      </c>
      <c r="E2729" s="8" t="s">
        <v>22816</v>
      </c>
      <c r="F2729" s="8">
        <v>4</v>
      </c>
      <c r="G2729" s="8" t="b">
        <f>IF(FACT_REVIEWS[[#This Row],[ProductRate]] &gt;= 4, TRUE, FALSE)</f>
        <v>1</v>
      </c>
    </row>
    <row r="2730" spans="1:7" x14ac:dyDescent="0.3">
      <c r="A2730" s="8">
        <v>5728</v>
      </c>
      <c r="B2730" s="8">
        <v>10983</v>
      </c>
      <c r="C2730" s="8">
        <v>248</v>
      </c>
      <c r="D2730" s="10">
        <v>44992</v>
      </c>
      <c r="E2730" s="8" t="s">
        <v>22817</v>
      </c>
      <c r="F2730" s="8">
        <v>5</v>
      </c>
      <c r="G2730" s="8" t="b">
        <f>IF(FACT_REVIEWS[[#This Row],[ProductRate]] &gt;= 4, TRUE, FALSE)</f>
        <v>1</v>
      </c>
    </row>
    <row r="2731" spans="1:7" x14ac:dyDescent="0.3">
      <c r="A2731" s="8">
        <v>5729</v>
      </c>
      <c r="B2731" s="8">
        <v>10983</v>
      </c>
      <c r="C2731" s="8">
        <v>269</v>
      </c>
      <c r="D2731" s="10">
        <v>45168</v>
      </c>
      <c r="E2731" s="8" t="s">
        <v>22105</v>
      </c>
      <c r="F2731" s="8">
        <v>5</v>
      </c>
      <c r="G2731" s="8" t="b">
        <f>IF(FACT_REVIEWS[[#This Row],[ProductRate]] &gt;= 4, TRUE, FALSE)</f>
        <v>1</v>
      </c>
    </row>
    <row r="2732" spans="1:7" x14ac:dyDescent="0.3">
      <c r="A2732" s="8">
        <v>5730</v>
      </c>
      <c r="B2732" s="8">
        <v>10552</v>
      </c>
      <c r="C2732" s="8">
        <v>252</v>
      </c>
      <c r="D2732" s="10">
        <v>45543</v>
      </c>
      <c r="E2732" s="8" t="s">
        <v>22818</v>
      </c>
      <c r="F2732" s="8">
        <v>4</v>
      </c>
      <c r="G2732" s="8" t="b">
        <f>IF(FACT_REVIEWS[[#This Row],[ProductRate]] &gt;= 4, TRUE, FALSE)</f>
        <v>1</v>
      </c>
    </row>
    <row r="2733" spans="1:7" x14ac:dyDescent="0.3">
      <c r="A2733" s="8">
        <v>5731</v>
      </c>
      <c r="B2733" s="8">
        <v>10028</v>
      </c>
      <c r="C2733" s="8">
        <v>215</v>
      </c>
      <c r="D2733" s="10">
        <v>45408</v>
      </c>
      <c r="E2733" s="8" t="s">
        <v>22819</v>
      </c>
      <c r="F2733" s="8">
        <v>3</v>
      </c>
      <c r="G2733" s="8" t="b">
        <f>IF(FACT_REVIEWS[[#This Row],[ProductRate]] &gt;= 4, TRUE, FALSE)</f>
        <v>0</v>
      </c>
    </row>
    <row r="2734" spans="1:7" x14ac:dyDescent="0.3">
      <c r="A2734" s="8">
        <v>5732</v>
      </c>
      <c r="B2734" s="8">
        <v>10480</v>
      </c>
      <c r="C2734" s="8">
        <v>200</v>
      </c>
      <c r="D2734" s="10">
        <v>45456</v>
      </c>
      <c r="E2734" s="8" t="s">
        <v>22820</v>
      </c>
      <c r="F2734" s="8">
        <v>4</v>
      </c>
      <c r="G2734" s="8" t="b">
        <f>IF(FACT_REVIEWS[[#This Row],[ProductRate]] &gt;= 4, TRUE, FALSE)</f>
        <v>1</v>
      </c>
    </row>
    <row r="2735" spans="1:7" x14ac:dyDescent="0.3">
      <c r="A2735" s="8">
        <v>5733</v>
      </c>
      <c r="B2735" s="8">
        <v>10863</v>
      </c>
      <c r="C2735" s="8">
        <v>224</v>
      </c>
      <c r="D2735" s="10">
        <v>45424</v>
      </c>
      <c r="E2735" s="8" t="s">
        <v>11801</v>
      </c>
      <c r="F2735" s="8">
        <v>4</v>
      </c>
      <c r="G2735" s="8" t="b">
        <f>IF(FACT_REVIEWS[[#This Row],[ProductRate]] &gt;= 4, TRUE, FALSE)</f>
        <v>1</v>
      </c>
    </row>
    <row r="2736" spans="1:7" x14ac:dyDescent="0.3">
      <c r="A2736" s="8">
        <v>5734</v>
      </c>
      <c r="B2736" s="8">
        <v>10179</v>
      </c>
      <c r="C2736" s="8">
        <v>242</v>
      </c>
      <c r="D2736" s="10">
        <v>45453</v>
      </c>
      <c r="E2736" s="8" t="s">
        <v>12448</v>
      </c>
      <c r="F2736" s="8">
        <v>5</v>
      </c>
      <c r="G2736" s="8" t="b">
        <f>IF(FACT_REVIEWS[[#This Row],[ProductRate]] &gt;= 4, TRUE, FALSE)</f>
        <v>1</v>
      </c>
    </row>
    <row r="2737" spans="1:7" x14ac:dyDescent="0.3">
      <c r="A2737" s="8">
        <v>5735</v>
      </c>
      <c r="B2737" s="8">
        <v>10179</v>
      </c>
      <c r="C2737" s="8">
        <v>242</v>
      </c>
      <c r="D2737" s="10">
        <v>45461</v>
      </c>
      <c r="E2737" s="8" t="s">
        <v>22821</v>
      </c>
      <c r="F2737" s="8">
        <v>1</v>
      </c>
      <c r="G2737" s="8" t="b">
        <f>IF(FACT_REVIEWS[[#This Row],[ProductRate]] &gt;= 4, TRUE, FALSE)</f>
        <v>0</v>
      </c>
    </row>
    <row r="2738" spans="1:7" x14ac:dyDescent="0.3">
      <c r="A2738" s="8">
        <v>5736</v>
      </c>
      <c r="B2738" s="8">
        <v>10179</v>
      </c>
      <c r="C2738" s="8">
        <v>242</v>
      </c>
      <c r="D2738" s="10">
        <v>45463</v>
      </c>
      <c r="E2738" s="8" t="s">
        <v>22822</v>
      </c>
      <c r="F2738" s="8">
        <v>5</v>
      </c>
      <c r="G2738" s="8" t="b">
        <f>IF(FACT_REVIEWS[[#This Row],[ProductRate]] &gt;= 4, TRUE, FALSE)</f>
        <v>1</v>
      </c>
    </row>
    <row r="2739" spans="1:7" x14ac:dyDescent="0.3">
      <c r="A2739" s="8">
        <v>5737</v>
      </c>
      <c r="B2739" s="8">
        <v>10587</v>
      </c>
      <c r="C2739" s="8">
        <v>248</v>
      </c>
      <c r="D2739" s="10">
        <v>44930</v>
      </c>
      <c r="E2739" s="8" t="s">
        <v>22823</v>
      </c>
      <c r="F2739" s="8">
        <v>3</v>
      </c>
      <c r="G2739" s="8" t="b">
        <f>IF(FACT_REVIEWS[[#This Row],[ProductRate]] &gt;= 4, TRUE, FALSE)</f>
        <v>0</v>
      </c>
    </row>
    <row r="2740" spans="1:7" x14ac:dyDescent="0.3">
      <c r="A2740" s="8">
        <v>5738</v>
      </c>
      <c r="B2740" s="8">
        <v>10611</v>
      </c>
      <c r="C2740" s="8">
        <v>248</v>
      </c>
      <c r="D2740" s="10">
        <v>45169</v>
      </c>
      <c r="E2740" s="8" t="s">
        <v>22824</v>
      </c>
      <c r="F2740" s="8">
        <v>5</v>
      </c>
      <c r="G2740" s="8" t="b">
        <f>IF(FACT_REVIEWS[[#This Row],[ProductRate]] &gt;= 4, TRUE, FALSE)</f>
        <v>1</v>
      </c>
    </row>
    <row r="2741" spans="1:7" x14ac:dyDescent="0.3">
      <c r="A2741" s="8">
        <v>5739</v>
      </c>
      <c r="B2741" s="8">
        <v>10838</v>
      </c>
      <c r="C2741" s="8">
        <v>290</v>
      </c>
      <c r="D2741" s="10">
        <v>45255</v>
      </c>
      <c r="E2741" s="8" t="s">
        <v>3291</v>
      </c>
      <c r="F2741" s="8">
        <v>1</v>
      </c>
      <c r="G2741" s="8" t="b">
        <f>IF(FACT_REVIEWS[[#This Row],[ProductRate]] &gt;= 4, TRUE, FALSE)</f>
        <v>0</v>
      </c>
    </row>
    <row r="2742" spans="1:7" x14ac:dyDescent="0.3">
      <c r="A2742" s="8">
        <v>5740</v>
      </c>
      <c r="B2742" s="8">
        <v>10838</v>
      </c>
      <c r="C2742" s="8">
        <v>244</v>
      </c>
      <c r="D2742" s="10">
        <v>45404</v>
      </c>
      <c r="E2742" s="8" t="s">
        <v>22825</v>
      </c>
      <c r="F2742" s="8">
        <v>2</v>
      </c>
      <c r="G2742" s="8" t="b">
        <f>IF(FACT_REVIEWS[[#This Row],[ProductRate]] &gt;= 4, TRUE, FALSE)</f>
        <v>0</v>
      </c>
    </row>
    <row r="2743" spans="1:7" x14ac:dyDescent="0.3">
      <c r="A2743" s="8">
        <v>5741</v>
      </c>
      <c r="B2743" s="8">
        <v>10838</v>
      </c>
      <c r="C2743" s="8">
        <v>244</v>
      </c>
      <c r="D2743" s="10">
        <v>45471</v>
      </c>
      <c r="E2743" s="8" t="s">
        <v>22826</v>
      </c>
      <c r="F2743" s="8">
        <v>4</v>
      </c>
      <c r="G2743" s="8" t="b">
        <f>IF(FACT_REVIEWS[[#This Row],[ProductRate]] &gt;= 4, TRUE, FALSE)</f>
        <v>1</v>
      </c>
    </row>
    <row r="2744" spans="1:7" x14ac:dyDescent="0.3">
      <c r="A2744" s="8">
        <v>5742</v>
      </c>
      <c r="B2744" s="8">
        <v>10838</v>
      </c>
      <c r="C2744" s="8">
        <v>264</v>
      </c>
      <c r="D2744" s="10">
        <v>45463</v>
      </c>
      <c r="E2744" s="8" t="s">
        <v>22827</v>
      </c>
      <c r="F2744" s="8">
        <v>3</v>
      </c>
      <c r="G2744" s="8" t="b">
        <f>IF(FACT_REVIEWS[[#This Row],[ProductRate]] &gt;= 4, TRUE, FALSE)</f>
        <v>0</v>
      </c>
    </row>
    <row r="2745" spans="1:7" x14ac:dyDescent="0.3">
      <c r="A2745" s="8">
        <v>5743</v>
      </c>
      <c r="B2745" s="8">
        <v>10304</v>
      </c>
      <c r="C2745" s="8">
        <v>296</v>
      </c>
      <c r="D2745" s="10">
        <v>45389</v>
      </c>
      <c r="E2745" s="8" t="s">
        <v>22828</v>
      </c>
      <c r="F2745" s="8">
        <v>5</v>
      </c>
      <c r="G2745" s="8" t="b">
        <f>IF(FACT_REVIEWS[[#This Row],[ProductRate]] &gt;= 4, TRUE, FALSE)</f>
        <v>1</v>
      </c>
    </row>
    <row r="2746" spans="1:7" x14ac:dyDescent="0.3">
      <c r="A2746" s="8">
        <v>5744</v>
      </c>
      <c r="B2746" s="8">
        <v>10798</v>
      </c>
      <c r="C2746" s="8">
        <v>274</v>
      </c>
      <c r="D2746" s="10">
        <v>45517</v>
      </c>
      <c r="E2746" s="8" t="s">
        <v>22829</v>
      </c>
      <c r="F2746" s="8">
        <v>4</v>
      </c>
      <c r="G2746" s="8" t="b">
        <f>IF(FACT_REVIEWS[[#This Row],[ProductRate]] &gt;= 4, TRUE, FALSE)</f>
        <v>1</v>
      </c>
    </row>
    <row r="2747" spans="1:7" x14ac:dyDescent="0.3">
      <c r="A2747" s="8">
        <v>5745</v>
      </c>
      <c r="B2747" s="8">
        <v>10809</v>
      </c>
      <c r="C2747" s="8">
        <v>222</v>
      </c>
      <c r="D2747" s="10">
        <v>45088</v>
      </c>
      <c r="E2747" s="8" t="s">
        <v>4666</v>
      </c>
      <c r="F2747" s="8">
        <v>2</v>
      </c>
      <c r="G2747" s="8" t="b">
        <f>IF(FACT_REVIEWS[[#This Row],[ProductRate]] &gt;= 4, TRUE, FALSE)</f>
        <v>0</v>
      </c>
    </row>
    <row r="2748" spans="1:7" x14ac:dyDescent="0.3">
      <c r="A2748" s="8">
        <v>5746</v>
      </c>
      <c r="B2748" s="8">
        <v>10162</v>
      </c>
      <c r="C2748" s="8">
        <v>281</v>
      </c>
      <c r="D2748" s="10">
        <v>45522</v>
      </c>
      <c r="E2748" s="8" t="s">
        <v>4488</v>
      </c>
      <c r="F2748" s="8">
        <v>5</v>
      </c>
      <c r="G2748" s="8" t="b">
        <f>IF(FACT_REVIEWS[[#This Row],[ProductRate]] &gt;= 4, TRUE, FALSE)</f>
        <v>1</v>
      </c>
    </row>
    <row r="2749" spans="1:7" x14ac:dyDescent="0.3">
      <c r="A2749" s="8">
        <v>5747</v>
      </c>
      <c r="B2749" s="8">
        <v>10503</v>
      </c>
      <c r="C2749" s="8">
        <v>266</v>
      </c>
      <c r="D2749" s="10">
        <v>45468</v>
      </c>
      <c r="E2749" s="8" t="s">
        <v>4574</v>
      </c>
      <c r="F2749" s="8">
        <v>1</v>
      </c>
      <c r="G2749" s="8" t="b">
        <f>IF(FACT_REVIEWS[[#This Row],[ProductRate]] &gt;= 4, TRUE, FALSE)</f>
        <v>0</v>
      </c>
    </row>
    <row r="2750" spans="1:7" x14ac:dyDescent="0.3">
      <c r="A2750" s="8">
        <v>5748</v>
      </c>
      <c r="B2750" s="8">
        <v>10079</v>
      </c>
      <c r="C2750" s="8">
        <v>295</v>
      </c>
      <c r="D2750" s="10">
        <v>45195</v>
      </c>
      <c r="E2750" s="8" t="s">
        <v>22830</v>
      </c>
      <c r="F2750" s="8">
        <v>2</v>
      </c>
      <c r="G2750" s="8" t="b">
        <f>IF(FACT_REVIEWS[[#This Row],[ProductRate]] &gt;= 4, TRUE, FALSE)</f>
        <v>0</v>
      </c>
    </row>
    <row r="2751" spans="1:7" x14ac:dyDescent="0.3">
      <c r="A2751" s="8">
        <v>5749</v>
      </c>
      <c r="B2751" s="8">
        <v>10079</v>
      </c>
      <c r="C2751" s="8">
        <v>295</v>
      </c>
      <c r="D2751" s="10">
        <v>45346</v>
      </c>
      <c r="E2751" s="8" t="s">
        <v>22831</v>
      </c>
      <c r="F2751" s="8">
        <v>3</v>
      </c>
      <c r="G2751" s="8" t="b">
        <f>IF(FACT_REVIEWS[[#This Row],[ProductRate]] &gt;= 4, TRUE, FALSE)</f>
        <v>0</v>
      </c>
    </row>
    <row r="2752" spans="1:7" x14ac:dyDescent="0.3">
      <c r="A2752" s="8">
        <v>5750</v>
      </c>
      <c r="B2752" s="8">
        <v>10079</v>
      </c>
      <c r="C2752" s="8">
        <v>295</v>
      </c>
      <c r="D2752" s="10">
        <v>44942</v>
      </c>
      <c r="E2752" s="8" t="s">
        <v>22832</v>
      </c>
      <c r="F2752" s="8">
        <v>5</v>
      </c>
      <c r="G2752" s="8" t="b">
        <f>IF(FACT_REVIEWS[[#This Row],[ProductRate]] &gt;= 4, TRUE, FALSE)</f>
        <v>1</v>
      </c>
    </row>
    <row r="2753" spans="1:7" x14ac:dyDescent="0.3">
      <c r="A2753" s="8">
        <v>5751</v>
      </c>
      <c r="B2753" s="8">
        <v>10659</v>
      </c>
      <c r="C2753" s="8">
        <v>225</v>
      </c>
      <c r="D2753" s="10">
        <v>45557</v>
      </c>
      <c r="E2753" s="8" t="s">
        <v>22833</v>
      </c>
      <c r="F2753" s="8">
        <v>5</v>
      </c>
      <c r="G2753" s="8" t="b">
        <f>IF(FACT_REVIEWS[[#This Row],[ProductRate]] &gt;= 4, TRUE, FALSE)</f>
        <v>1</v>
      </c>
    </row>
    <row r="2754" spans="1:7" x14ac:dyDescent="0.3">
      <c r="A2754" s="8">
        <v>5752</v>
      </c>
      <c r="B2754" s="8">
        <v>10456</v>
      </c>
      <c r="C2754" s="8">
        <v>299</v>
      </c>
      <c r="D2754" s="10">
        <v>45487</v>
      </c>
      <c r="E2754" s="8" t="s">
        <v>3536</v>
      </c>
      <c r="F2754" s="8">
        <v>5</v>
      </c>
      <c r="G2754" s="8" t="b">
        <f>IF(FACT_REVIEWS[[#This Row],[ProductRate]] &gt;= 4, TRUE, FALSE)</f>
        <v>1</v>
      </c>
    </row>
    <row r="2755" spans="1:7" x14ac:dyDescent="0.3">
      <c r="A2755" s="8">
        <v>5753</v>
      </c>
      <c r="B2755" s="8">
        <v>10456</v>
      </c>
      <c r="C2755" s="8">
        <v>299</v>
      </c>
      <c r="D2755" s="10">
        <v>45463</v>
      </c>
      <c r="E2755" s="8" t="s">
        <v>3816</v>
      </c>
      <c r="F2755" s="8">
        <v>3</v>
      </c>
      <c r="G2755" s="8" t="b">
        <f>IF(FACT_REVIEWS[[#This Row],[ProductRate]] &gt;= 4, TRUE, FALSE)</f>
        <v>0</v>
      </c>
    </row>
    <row r="2756" spans="1:7" x14ac:dyDescent="0.3">
      <c r="A2756" s="8">
        <v>5754</v>
      </c>
      <c r="B2756" s="8">
        <v>10456</v>
      </c>
      <c r="C2756" s="8">
        <v>213</v>
      </c>
      <c r="D2756" s="10">
        <v>45484</v>
      </c>
      <c r="E2756" s="8" t="s">
        <v>22834</v>
      </c>
      <c r="F2756" s="8">
        <v>4</v>
      </c>
      <c r="G2756" s="8" t="b">
        <f>IF(FACT_REVIEWS[[#This Row],[ProductRate]] &gt;= 4, TRUE, FALSE)</f>
        <v>1</v>
      </c>
    </row>
    <row r="2757" spans="1:7" x14ac:dyDescent="0.3">
      <c r="A2757" s="8">
        <v>5755</v>
      </c>
      <c r="B2757" s="8">
        <v>10758</v>
      </c>
      <c r="C2757" s="8">
        <v>249</v>
      </c>
      <c r="D2757" s="10">
        <v>45548</v>
      </c>
      <c r="E2757" s="8" t="s">
        <v>4159</v>
      </c>
      <c r="F2757" s="8">
        <v>5</v>
      </c>
      <c r="G2757" s="8" t="b">
        <f>IF(FACT_REVIEWS[[#This Row],[ProductRate]] &gt;= 4, TRUE, FALSE)</f>
        <v>1</v>
      </c>
    </row>
    <row r="2758" spans="1:7" x14ac:dyDescent="0.3">
      <c r="A2758" s="8">
        <v>5756</v>
      </c>
      <c r="B2758" s="8">
        <v>10758</v>
      </c>
      <c r="C2758" s="8">
        <v>249</v>
      </c>
      <c r="D2758" s="10">
        <v>45507</v>
      </c>
      <c r="E2758" s="8" t="s">
        <v>3502</v>
      </c>
      <c r="F2758" s="8">
        <v>4</v>
      </c>
      <c r="G2758" s="8" t="b">
        <f>IF(FACT_REVIEWS[[#This Row],[ProductRate]] &gt;= 4, TRUE, FALSE)</f>
        <v>1</v>
      </c>
    </row>
    <row r="2759" spans="1:7" x14ac:dyDescent="0.3">
      <c r="A2759" s="8">
        <v>5757</v>
      </c>
      <c r="B2759" s="8">
        <v>10389</v>
      </c>
      <c r="C2759" s="8">
        <v>288</v>
      </c>
      <c r="D2759" s="10">
        <v>45343</v>
      </c>
      <c r="E2759" s="8" t="s">
        <v>22835</v>
      </c>
      <c r="F2759" s="8">
        <v>4</v>
      </c>
      <c r="G2759" s="8" t="b">
        <f>IF(FACT_REVIEWS[[#This Row],[ProductRate]] &gt;= 4, TRUE, FALSE)</f>
        <v>1</v>
      </c>
    </row>
    <row r="2760" spans="1:7" x14ac:dyDescent="0.3">
      <c r="A2760" s="8">
        <v>5758</v>
      </c>
      <c r="B2760" s="8">
        <v>10536</v>
      </c>
      <c r="C2760" s="8">
        <v>284</v>
      </c>
      <c r="D2760" s="10">
        <v>45476</v>
      </c>
      <c r="E2760" s="8" t="s">
        <v>19720</v>
      </c>
      <c r="F2760" s="8">
        <v>1</v>
      </c>
      <c r="G2760" s="8" t="b">
        <f>IF(FACT_REVIEWS[[#This Row],[ProductRate]] &gt;= 4, TRUE, FALSE)</f>
        <v>0</v>
      </c>
    </row>
    <row r="2761" spans="1:7" x14ac:dyDescent="0.3">
      <c r="A2761" s="8">
        <v>5759</v>
      </c>
      <c r="B2761" s="8">
        <v>10536</v>
      </c>
      <c r="C2761" s="8">
        <v>284</v>
      </c>
      <c r="D2761" s="10">
        <v>45552</v>
      </c>
      <c r="E2761" s="8" t="s">
        <v>3314</v>
      </c>
      <c r="F2761" s="8">
        <v>3</v>
      </c>
      <c r="G2761" s="8" t="b">
        <f>IF(FACT_REVIEWS[[#This Row],[ProductRate]] &gt;= 4, TRUE, FALSE)</f>
        <v>0</v>
      </c>
    </row>
    <row r="2762" spans="1:7" x14ac:dyDescent="0.3">
      <c r="A2762" s="8">
        <v>5760</v>
      </c>
      <c r="B2762" s="8">
        <v>10536</v>
      </c>
      <c r="C2762" s="8">
        <v>284</v>
      </c>
      <c r="D2762" s="10">
        <v>45522</v>
      </c>
      <c r="E2762" s="8" t="s">
        <v>13364</v>
      </c>
      <c r="F2762" s="8">
        <v>2</v>
      </c>
      <c r="G2762" s="8" t="b">
        <f>IF(FACT_REVIEWS[[#This Row],[ProductRate]] &gt;= 4, TRUE, FALSE)</f>
        <v>0</v>
      </c>
    </row>
    <row r="2763" spans="1:7" x14ac:dyDescent="0.3">
      <c r="A2763" s="8">
        <v>5761</v>
      </c>
      <c r="B2763" s="8">
        <v>10536</v>
      </c>
      <c r="C2763" s="8">
        <v>200</v>
      </c>
      <c r="D2763" s="10">
        <v>45232</v>
      </c>
      <c r="E2763" s="8" t="s">
        <v>22836</v>
      </c>
      <c r="F2763" s="8">
        <v>2</v>
      </c>
      <c r="G2763" s="8" t="b">
        <f>IF(FACT_REVIEWS[[#This Row],[ProductRate]] &gt;= 4, TRUE, FALSE)</f>
        <v>0</v>
      </c>
    </row>
    <row r="2764" spans="1:7" x14ac:dyDescent="0.3">
      <c r="A2764" s="8">
        <v>5762</v>
      </c>
      <c r="B2764" s="8">
        <v>10338</v>
      </c>
      <c r="C2764" s="8">
        <v>268</v>
      </c>
      <c r="D2764" s="10">
        <v>45550</v>
      </c>
      <c r="E2764" s="8" t="s">
        <v>22837</v>
      </c>
      <c r="F2764" s="8">
        <v>4</v>
      </c>
      <c r="G2764" s="8" t="b">
        <f>IF(FACT_REVIEWS[[#This Row],[ProductRate]] &gt;= 4, TRUE, FALSE)</f>
        <v>1</v>
      </c>
    </row>
    <row r="2765" spans="1:7" x14ac:dyDescent="0.3">
      <c r="A2765" s="8">
        <v>5763</v>
      </c>
      <c r="B2765" s="8">
        <v>10338</v>
      </c>
      <c r="C2765" s="8">
        <v>230</v>
      </c>
      <c r="D2765" s="10">
        <v>45555</v>
      </c>
      <c r="E2765" s="8" t="s">
        <v>17314</v>
      </c>
      <c r="F2765" s="8">
        <v>2</v>
      </c>
      <c r="G2765" s="8" t="b">
        <f>IF(FACT_REVIEWS[[#This Row],[ProductRate]] &gt;= 4, TRUE, FALSE)</f>
        <v>0</v>
      </c>
    </row>
    <row r="2766" spans="1:7" x14ac:dyDescent="0.3">
      <c r="A2766" s="8">
        <v>5764</v>
      </c>
      <c r="B2766" s="8">
        <v>10600</v>
      </c>
      <c r="C2766" s="8">
        <v>226</v>
      </c>
      <c r="D2766" s="10">
        <v>45420</v>
      </c>
      <c r="E2766" s="8" t="s">
        <v>22838</v>
      </c>
      <c r="F2766" s="8">
        <v>4</v>
      </c>
      <c r="G2766" s="8" t="b">
        <f>IF(FACT_REVIEWS[[#This Row],[ProductRate]] &gt;= 4, TRUE, FALSE)</f>
        <v>1</v>
      </c>
    </row>
    <row r="2767" spans="1:7" x14ac:dyDescent="0.3">
      <c r="A2767" s="8">
        <v>5765</v>
      </c>
      <c r="B2767" s="8">
        <v>10600</v>
      </c>
      <c r="C2767" s="8">
        <v>255</v>
      </c>
      <c r="D2767" s="10">
        <v>45225</v>
      </c>
      <c r="E2767" s="8" t="s">
        <v>15896</v>
      </c>
      <c r="F2767" s="8">
        <v>1</v>
      </c>
      <c r="G2767" s="8" t="b">
        <f>IF(FACT_REVIEWS[[#This Row],[ProductRate]] &gt;= 4, TRUE, FALSE)</f>
        <v>0</v>
      </c>
    </row>
    <row r="2768" spans="1:7" x14ac:dyDescent="0.3">
      <c r="A2768" s="8">
        <v>5766</v>
      </c>
      <c r="B2768" s="8">
        <v>10494</v>
      </c>
      <c r="C2768" s="8">
        <v>212</v>
      </c>
      <c r="D2768" s="10">
        <v>45529</v>
      </c>
      <c r="E2768" s="8" t="s">
        <v>22839</v>
      </c>
      <c r="F2768" s="8">
        <v>2</v>
      </c>
      <c r="G2768" s="8" t="b">
        <f>IF(FACT_REVIEWS[[#This Row],[ProductRate]] &gt;= 4, TRUE, FALSE)</f>
        <v>0</v>
      </c>
    </row>
    <row r="2769" spans="1:7" x14ac:dyDescent="0.3">
      <c r="A2769" s="8">
        <v>5767</v>
      </c>
      <c r="B2769" s="8">
        <v>10532</v>
      </c>
      <c r="C2769" s="8">
        <v>241</v>
      </c>
      <c r="D2769" s="10">
        <v>45506</v>
      </c>
      <c r="E2769" s="8" t="s">
        <v>22840</v>
      </c>
      <c r="F2769" s="8">
        <v>1</v>
      </c>
      <c r="G2769" s="8" t="b">
        <f>IF(FACT_REVIEWS[[#This Row],[ProductRate]] &gt;= 4, TRUE, FALSE)</f>
        <v>0</v>
      </c>
    </row>
    <row r="2770" spans="1:7" x14ac:dyDescent="0.3">
      <c r="A2770" s="8">
        <v>5768</v>
      </c>
      <c r="B2770" s="8">
        <v>10938</v>
      </c>
      <c r="C2770" s="8">
        <v>270</v>
      </c>
      <c r="D2770" s="10">
        <v>45518</v>
      </c>
      <c r="E2770" s="8" t="s">
        <v>18368</v>
      </c>
      <c r="F2770" s="8">
        <v>2</v>
      </c>
      <c r="G2770" s="8" t="b">
        <f>IF(FACT_REVIEWS[[#This Row],[ProductRate]] &gt;= 4, TRUE, FALSE)</f>
        <v>0</v>
      </c>
    </row>
    <row r="2771" spans="1:7" x14ac:dyDescent="0.3">
      <c r="A2771" s="8">
        <v>5769</v>
      </c>
      <c r="B2771" s="8">
        <v>10938</v>
      </c>
      <c r="C2771" s="8">
        <v>216</v>
      </c>
      <c r="D2771" s="10">
        <v>44988</v>
      </c>
      <c r="E2771" s="8" t="s">
        <v>22841</v>
      </c>
      <c r="F2771" s="8">
        <v>2</v>
      </c>
      <c r="G2771" s="8" t="b">
        <f>IF(FACT_REVIEWS[[#This Row],[ProductRate]] &gt;= 4, TRUE, FALSE)</f>
        <v>0</v>
      </c>
    </row>
    <row r="2772" spans="1:7" x14ac:dyDescent="0.3">
      <c r="A2772" s="8">
        <v>5770</v>
      </c>
      <c r="B2772" s="8">
        <v>10938</v>
      </c>
      <c r="C2772" s="8">
        <v>216</v>
      </c>
      <c r="D2772" s="10">
        <v>45075</v>
      </c>
      <c r="E2772" s="8" t="s">
        <v>22842</v>
      </c>
      <c r="F2772" s="8">
        <v>1</v>
      </c>
      <c r="G2772" s="8" t="b">
        <f>IF(FACT_REVIEWS[[#This Row],[ProductRate]] &gt;= 4, TRUE, FALSE)</f>
        <v>0</v>
      </c>
    </row>
    <row r="2773" spans="1:7" x14ac:dyDescent="0.3">
      <c r="A2773" s="8">
        <v>5771</v>
      </c>
      <c r="B2773" s="8">
        <v>10570</v>
      </c>
      <c r="C2773" s="8">
        <v>251</v>
      </c>
      <c r="D2773" s="10">
        <v>45453</v>
      </c>
      <c r="E2773" s="8" t="s">
        <v>22843</v>
      </c>
      <c r="F2773" s="8">
        <v>5</v>
      </c>
      <c r="G2773" s="8" t="b">
        <f>IF(FACT_REVIEWS[[#This Row],[ProductRate]] &gt;= 4, TRUE, FALSE)</f>
        <v>1</v>
      </c>
    </row>
    <row r="2774" spans="1:7" x14ac:dyDescent="0.3">
      <c r="A2774" s="8">
        <v>5772</v>
      </c>
      <c r="B2774" s="8">
        <v>10924</v>
      </c>
      <c r="C2774" s="8">
        <v>247</v>
      </c>
      <c r="D2774" s="10">
        <v>45548</v>
      </c>
      <c r="E2774" s="8" t="s">
        <v>20896</v>
      </c>
      <c r="F2774" s="8">
        <v>1</v>
      </c>
      <c r="G2774" s="8" t="b">
        <f>IF(FACT_REVIEWS[[#This Row],[ProductRate]] &gt;= 4, TRUE, FALSE)</f>
        <v>0</v>
      </c>
    </row>
    <row r="2775" spans="1:7" x14ac:dyDescent="0.3">
      <c r="A2775" s="8">
        <v>5773</v>
      </c>
      <c r="B2775" s="8">
        <v>10748</v>
      </c>
      <c r="C2775" s="8">
        <v>284</v>
      </c>
      <c r="D2775" s="10">
        <v>45441</v>
      </c>
      <c r="E2775" s="8" t="s">
        <v>11517</v>
      </c>
      <c r="F2775" s="8">
        <v>5</v>
      </c>
      <c r="G2775" s="8" t="b">
        <f>IF(FACT_REVIEWS[[#This Row],[ProductRate]] &gt;= 4, TRUE, FALSE)</f>
        <v>1</v>
      </c>
    </row>
    <row r="2776" spans="1:7" x14ac:dyDescent="0.3">
      <c r="A2776" s="8">
        <v>5774</v>
      </c>
      <c r="B2776" s="8">
        <v>10275</v>
      </c>
      <c r="C2776" s="8">
        <v>236</v>
      </c>
      <c r="D2776" s="10">
        <v>45536</v>
      </c>
      <c r="E2776" s="8" t="s">
        <v>22844</v>
      </c>
      <c r="F2776" s="8">
        <v>5</v>
      </c>
      <c r="G2776" s="8" t="b">
        <f>IF(FACT_REVIEWS[[#This Row],[ProductRate]] &gt;= 4, TRUE, FALSE)</f>
        <v>1</v>
      </c>
    </row>
    <row r="2777" spans="1:7" x14ac:dyDescent="0.3">
      <c r="A2777" s="8">
        <v>5775</v>
      </c>
      <c r="B2777" s="8">
        <v>10275</v>
      </c>
      <c r="C2777" s="8">
        <v>236</v>
      </c>
      <c r="D2777" s="10">
        <v>45546</v>
      </c>
      <c r="E2777" s="8" t="s">
        <v>22845</v>
      </c>
      <c r="F2777" s="8">
        <v>3</v>
      </c>
      <c r="G2777" s="8" t="b">
        <f>IF(FACT_REVIEWS[[#This Row],[ProductRate]] &gt;= 4, TRUE, FALSE)</f>
        <v>0</v>
      </c>
    </row>
    <row r="2778" spans="1:7" x14ac:dyDescent="0.3">
      <c r="A2778" s="8">
        <v>5776</v>
      </c>
      <c r="B2778" s="8">
        <v>10254</v>
      </c>
      <c r="C2778" s="8">
        <v>256</v>
      </c>
      <c r="D2778" s="10">
        <v>45187</v>
      </c>
      <c r="E2778" s="8" t="s">
        <v>22846</v>
      </c>
      <c r="F2778" s="8">
        <v>3</v>
      </c>
      <c r="G2778" s="8" t="b">
        <f>IF(FACT_REVIEWS[[#This Row],[ProductRate]] &gt;= 4, TRUE, FALSE)</f>
        <v>0</v>
      </c>
    </row>
    <row r="2779" spans="1:7" x14ac:dyDescent="0.3">
      <c r="A2779" s="8">
        <v>5777</v>
      </c>
      <c r="B2779" s="8">
        <v>10413</v>
      </c>
      <c r="C2779" s="8">
        <v>285</v>
      </c>
      <c r="D2779" s="10">
        <v>45553</v>
      </c>
      <c r="E2779" s="8" t="s">
        <v>22847</v>
      </c>
      <c r="F2779" s="8">
        <v>2</v>
      </c>
      <c r="G2779" s="8" t="b">
        <f>IF(FACT_REVIEWS[[#This Row],[ProductRate]] &gt;= 4, TRUE, FALSE)</f>
        <v>0</v>
      </c>
    </row>
    <row r="2780" spans="1:7" x14ac:dyDescent="0.3">
      <c r="A2780" s="8">
        <v>5778</v>
      </c>
      <c r="B2780" s="8">
        <v>10512</v>
      </c>
      <c r="C2780" s="8">
        <v>246</v>
      </c>
      <c r="D2780" s="10">
        <v>44759</v>
      </c>
      <c r="E2780" s="8" t="s">
        <v>16545</v>
      </c>
      <c r="F2780" s="8">
        <v>1</v>
      </c>
      <c r="G2780" s="8" t="b">
        <f>IF(FACT_REVIEWS[[#This Row],[ProductRate]] &gt;= 4, TRUE, FALSE)</f>
        <v>0</v>
      </c>
    </row>
    <row r="2781" spans="1:7" x14ac:dyDescent="0.3">
      <c r="A2781" s="8">
        <v>5779</v>
      </c>
      <c r="B2781" s="8">
        <v>10512</v>
      </c>
      <c r="C2781" s="8">
        <v>246</v>
      </c>
      <c r="D2781" s="10">
        <v>45127</v>
      </c>
      <c r="E2781" s="8" t="s">
        <v>22848</v>
      </c>
      <c r="F2781" s="8">
        <v>5</v>
      </c>
      <c r="G2781" s="8" t="b">
        <f>IF(FACT_REVIEWS[[#This Row],[ProductRate]] &gt;= 4, TRUE, FALSE)</f>
        <v>1</v>
      </c>
    </row>
    <row r="2782" spans="1:7" x14ac:dyDescent="0.3">
      <c r="A2782" s="8">
        <v>5780</v>
      </c>
      <c r="B2782" s="8">
        <v>10512</v>
      </c>
      <c r="C2782" s="8">
        <v>241</v>
      </c>
      <c r="D2782" s="10">
        <v>44968</v>
      </c>
      <c r="E2782" s="8" t="s">
        <v>3860</v>
      </c>
      <c r="F2782" s="8">
        <v>4</v>
      </c>
      <c r="G2782" s="8" t="b">
        <f>IF(FACT_REVIEWS[[#This Row],[ProductRate]] &gt;= 4, TRUE, FALSE)</f>
        <v>1</v>
      </c>
    </row>
    <row r="2783" spans="1:7" x14ac:dyDescent="0.3">
      <c r="A2783" s="8">
        <v>5781</v>
      </c>
      <c r="B2783" s="8">
        <v>10512</v>
      </c>
      <c r="C2783" s="8">
        <v>241</v>
      </c>
      <c r="D2783" s="10">
        <v>45047</v>
      </c>
      <c r="E2783" s="8" t="s">
        <v>17013</v>
      </c>
      <c r="F2783" s="8">
        <v>3</v>
      </c>
      <c r="G2783" s="8" t="b">
        <f>IF(FACT_REVIEWS[[#This Row],[ProductRate]] &gt;= 4, TRUE, FALSE)</f>
        <v>0</v>
      </c>
    </row>
    <row r="2784" spans="1:7" x14ac:dyDescent="0.3">
      <c r="A2784" s="8">
        <v>5782</v>
      </c>
      <c r="B2784" s="8">
        <v>10053</v>
      </c>
      <c r="C2784" s="8">
        <v>209</v>
      </c>
      <c r="D2784" s="10">
        <v>45098</v>
      </c>
      <c r="E2784" s="8" t="s">
        <v>22849</v>
      </c>
      <c r="F2784" s="8">
        <v>3</v>
      </c>
      <c r="G2784" s="8" t="b">
        <f>IF(FACT_REVIEWS[[#This Row],[ProductRate]] &gt;= 4, TRUE, FALSE)</f>
        <v>0</v>
      </c>
    </row>
    <row r="2785" spans="1:7" x14ac:dyDescent="0.3">
      <c r="A2785" s="8">
        <v>5783</v>
      </c>
      <c r="B2785" s="8">
        <v>10053</v>
      </c>
      <c r="C2785" s="8">
        <v>259</v>
      </c>
      <c r="D2785" s="10">
        <v>45484</v>
      </c>
      <c r="E2785" s="8" t="s">
        <v>22850</v>
      </c>
      <c r="F2785" s="8">
        <v>4</v>
      </c>
      <c r="G2785" s="8" t="b">
        <f>IF(FACT_REVIEWS[[#This Row],[ProductRate]] &gt;= 4, TRUE, FALSE)</f>
        <v>1</v>
      </c>
    </row>
    <row r="2786" spans="1:7" x14ac:dyDescent="0.3">
      <c r="A2786" s="8">
        <v>5784</v>
      </c>
      <c r="B2786" s="8">
        <v>10053</v>
      </c>
      <c r="C2786" s="8">
        <v>241</v>
      </c>
      <c r="D2786" s="10">
        <v>45559</v>
      </c>
      <c r="E2786" s="8" t="s">
        <v>22851</v>
      </c>
      <c r="F2786" s="8">
        <v>1</v>
      </c>
      <c r="G2786" s="8" t="b">
        <f>IF(FACT_REVIEWS[[#This Row],[ProductRate]] &gt;= 4, TRUE, FALSE)</f>
        <v>0</v>
      </c>
    </row>
    <row r="2787" spans="1:7" x14ac:dyDescent="0.3">
      <c r="A2787" s="8">
        <v>5785</v>
      </c>
      <c r="B2787" s="8">
        <v>10053</v>
      </c>
      <c r="C2787" s="8">
        <v>241</v>
      </c>
      <c r="D2787" s="10">
        <v>44800</v>
      </c>
      <c r="E2787" s="8" t="s">
        <v>15304</v>
      </c>
      <c r="F2787" s="8">
        <v>4</v>
      </c>
      <c r="G2787" s="8" t="b">
        <f>IF(FACT_REVIEWS[[#This Row],[ProductRate]] &gt;= 4, TRUE, FALSE)</f>
        <v>1</v>
      </c>
    </row>
    <row r="2788" spans="1:7" x14ac:dyDescent="0.3">
      <c r="A2788" s="8">
        <v>5786</v>
      </c>
      <c r="B2788" s="8">
        <v>10650</v>
      </c>
      <c r="C2788" s="8">
        <v>289</v>
      </c>
      <c r="D2788" s="10">
        <v>44856</v>
      </c>
      <c r="E2788" s="8" t="s">
        <v>22852</v>
      </c>
      <c r="F2788" s="8">
        <v>4</v>
      </c>
      <c r="G2788" s="8" t="b">
        <f>IF(FACT_REVIEWS[[#This Row],[ProductRate]] &gt;= 4, TRUE, FALSE)</f>
        <v>1</v>
      </c>
    </row>
    <row r="2789" spans="1:7" x14ac:dyDescent="0.3">
      <c r="A2789" s="8">
        <v>5787</v>
      </c>
      <c r="B2789" s="8">
        <v>10917</v>
      </c>
      <c r="C2789" s="8">
        <v>229</v>
      </c>
      <c r="D2789" s="10">
        <v>45472</v>
      </c>
      <c r="E2789" s="8" t="s">
        <v>22853</v>
      </c>
      <c r="F2789" s="8">
        <v>2</v>
      </c>
      <c r="G2789" s="8" t="b">
        <f>IF(FACT_REVIEWS[[#This Row],[ProductRate]] &gt;= 4, TRUE, FALSE)</f>
        <v>0</v>
      </c>
    </row>
    <row r="2790" spans="1:7" x14ac:dyDescent="0.3">
      <c r="A2790" s="8">
        <v>5788</v>
      </c>
      <c r="B2790" s="8">
        <v>10917</v>
      </c>
      <c r="C2790" s="8">
        <v>229</v>
      </c>
      <c r="D2790" s="10">
        <v>45489</v>
      </c>
      <c r="E2790" s="8" t="s">
        <v>4712</v>
      </c>
      <c r="F2790" s="8">
        <v>1</v>
      </c>
      <c r="G2790" s="8" t="b">
        <f>IF(FACT_REVIEWS[[#This Row],[ProductRate]] &gt;= 4, TRUE, FALSE)</f>
        <v>0</v>
      </c>
    </row>
    <row r="2791" spans="1:7" x14ac:dyDescent="0.3">
      <c r="A2791" s="8">
        <v>5789</v>
      </c>
      <c r="B2791" s="8">
        <v>10213</v>
      </c>
      <c r="C2791" s="8">
        <v>286</v>
      </c>
      <c r="D2791" s="10">
        <v>45456</v>
      </c>
      <c r="E2791" s="8" t="s">
        <v>22854</v>
      </c>
      <c r="F2791" s="8">
        <v>2</v>
      </c>
      <c r="G2791" s="8" t="b">
        <f>IF(FACT_REVIEWS[[#This Row],[ProductRate]] &gt;= 4, TRUE, FALSE)</f>
        <v>0</v>
      </c>
    </row>
    <row r="2792" spans="1:7" x14ac:dyDescent="0.3">
      <c r="A2792" s="8">
        <v>5790</v>
      </c>
      <c r="B2792" s="8">
        <v>10721</v>
      </c>
      <c r="C2792" s="8">
        <v>288</v>
      </c>
      <c r="D2792" s="10">
        <v>45487</v>
      </c>
      <c r="E2792" s="8" t="s">
        <v>22855</v>
      </c>
      <c r="F2792" s="8">
        <v>5</v>
      </c>
      <c r="G2792" s="8" t="b">
        <f>IF(FACT_REVIEWS[[#This Row],[ProductRate]] &gt;= 4, TRUE, FALSE)</f>
        <v>1</v>
      </c>
    </row>
    <row r="2793" spans="1:7" x14ac:dyDescent="0.3">
      <c r="A2793" s="8">
        <v>5791</v>
      </c>
      <c r="B2793" s="8">
        <v>10484</v>
      </c>
      <c r="C2793" s="8">
        <v>235</v>
      </c>
      <c r="D2793" s="10">
        <v>45460</v>
      </c>
      <c r="E2793" s="8" t="s">
        <v>22856</v>
      </c>
      <c r="F2793" s="8">
        <v>4</v>
      </c>
      <c r="G2793" s="8" t="b">
        <f>IF(FACT_REVIEWS[[#This Row],[ProductRate]] &gt;= 4, TRUE, FALSE)</f>
        <v>1</v>
      </c>
    </row>
    <row r="2794" spans="1:7" x14ac:dyDescent="0.3">
      <c r="A2794" s="8">
        <v>5792</v>
      </c>
      <c r="B2794" s="8">
        <v>10658</v>
      </c>
      <c r="C2794" s="8">
        <v>220</v>
      </c>
      <c r="D2794" s="10">
        <v>45355</v>
      </c>
      <c r="E2794" s="8" t="s">
        <v>22857</v>
      </c>
      <c r="F2794" s="8">
        <v>4</v>
      </c>
      <c r="G2794" s="8" t="b">
        <f>IF(FACT_REVIEWS[[#This Row],[ProductRate]] &gt;= 4, TRUE, FALSE)</f>
        <v>1</v>
      </c>
    </row>
    <row r="2795" spans="1:7" x14ac:dyDescent="0.3">
      <c r="A2795" s="8">
        <v>5793</v>
      </c>
      <c r="B2795" s="8">
        <v>10681</v>
      </c>
      <c r="C2795" s="8">
        <v>266</v>
      </c>
      <c r="D2795" s="10">
        <v>45559</v>
      </c>
      <c r="E2795" s="8" t="s">
        <v>22858</v>
      </c>
      <c r="F2795" s="8">
        <v>5</v>
      </c>
      <c r="G2795" s="8" t="b">
        <f>IF(FACT_REVIEWS[[#This Row],[ProductRate]] &gt;= 4, TRUE, FALSE)</f>
        <v>1</v>
      </c>
    </row>
    <row r="2796" spans="1:7" x14ac:dyDescent="0.3">
      <c r="A2796" s="8">
        <v>5794</v>
      </c>
      <c r="B2796" s="8">
        <v>10681</v>
      </c>
      <c r="C2796" s="8">
        <v>266</v>
      </c>
      <c r="D2796" s="10">
        <v>45531</v>
      </c>
      <c r="E2796" s="8" t="s">
        <v>22859</v>
      </c>
      <c r="F2796" s="8">
        <v>5</v>
      </c>
      <c r="G2796" s="8" t="b">
        <f>IF(FACT_REVIEWS[[#This Row],[ProductRate]] &gt;= 4, TRUE, FALSE)</f>
        <v>1</v>
      </c>
    </row>
    <row r="2797" spans="1:7" x14ac:dyDescent="0.3">
      <c r="A2797" s="8">
        <v>5795</v>
      </c>
      <c r="B2797" s="8">
        <v>10681</v>
      </c>
      <c r="C2797" s="8">
        <v>266</v>
      </c>
      <c r="D2797" s="10">
        <v>45390</v>
      </c>
      <c r="E2797" s="8" t="s">
        <v>11430</v>
      </c>
      <c r="F2797" s="8">
        <v>3</v>
      </c>
      <c r="G2797" s="8" t="b">
        <f>IF(FACT_REVIEWS[[#This Row],[ProductRate]] &gt;= 4, TRUE, FALSE)</f>
        <v>0</v>
      </c>
    </row>
    <row r="2798" spans="1:7" x14ac:dyDescent="0.3">
      <c r="A2798" s="8">
        <v>5796</v>
      </c>
      <c r="B2798" s="8">
        <v>10442</v>
      </c>
      <c r="C2798" s="8">
        <v>292</v>
      </c>
      <c r="D2798" s="10">
        <v>45351</v>
      </c>
      <c r="E2798" s="8" t="s">
        <v>22860</v>
      </c>
      <c r="F2798" s="8">
        <v>3</v>
      </c>
      <c r="G2798" s="8" t="b">
        <f>IF(FACT_REVIEWS[[#This Row],[ProductRate]] &gt;= 4, TRUE, FALSE)</f>
        <v>0</v>
      </c>
    </row>
    <row r="2799" spans="1:7" x14ac:dyDescent="0.3">
      <c r="A2799" s="8">
        <v>5797</v>
      </c>
      <c r="B2799" s="8">
        <v>10139</v>
      </c>
      <c r="C2799" s="8">
        <v>277</v>
      </c>
      <c r="D2799" s="10">
        <v>45417</v>
      </c>
      <c r="E2799" s="8" t="s">
        <v>22861</v>
      </c>
      <c r="F2799" s="8">
        <v>5</v>
      </c>
      <c r="G2799" s="8" t="b">
        <f>IF(FACT_REVIEWS[[#This Row],[ProductRate]] &gt;= 4, TRUE, FALSE)</f>
        <v>1</v>
      </c>
    </row>
    <row r="2800" spans="1:7" x14ac:dyDescent="0.3">
      <c r="A2800" s="8">
        <v>5798</v>
      </c>
      <c r="B2800" s="8">
        <v>10578</v>
      </c>
      <c r="C2800" s="8">
        <v>209</v>
      </c>
      <c r="D2800" s="10">
        <v>45325</v>
      </c>
      <c r="E2800" s="8" t="s">
        <v>22862</v>
      </c>
      <c r="F2800" s="8">
        <v>2</v>
      </c>
      <c r="G2800" s="8" t="b">
        <f>IF(FACT_REVIEWS[[#This Row],[ProductRate]] &gt;= 4, TRUE, FALSE)</f>
        <v>0</v>
      </c>
    </row>
    <row r="2801" spans="1:7" x14ac:dyDescent="0.3">
      <c r="A2801" s="8">
        <v>5799</v>
      </c>
      <c r="B2801" s="8">
        <v>10280</v>
      </c>
      <c r="C2801" s="8">
        <v>249</v>
      </c>
      <c r="D2801" s="10">
        <v>45558</v>
      </c>
      <c r="E2801" s="8" t="s">
        <v>22863</v>
      </c>
      <c r="F2801" s="8">
        <v>5</v>
      </c>
      <c r="G2801" s="8" t="b">
        <f>IF(FACT_REVIEWS[[#This Row],[ProductRate]] &gt;= 4, TRUE, FALSE)</f>
        <v>1</v>
      </c>
    </row>
    <row r="2802" spans="1:7" x14ac:dyDescent="0.3">
      <c r="A2802" s="8">
        <v>5800</v>
      </c>
      <c r="B2802" s="8">
        <v>10280</v>
      </c>
      <c r="C2802" s="8">
        <v>280</v>
      </c>
      <c r="D2802" s="10">
        <v>45508</v>
      </c>
      <c r="E2802" s="8" t="s">
        <v>16608</v>
      </c>
      <c r="F2802" s="8">
        <v>3</v>
      </c>
      <c r="G2802" s="8" t="b">
        <f>IF(FACT_REVIEWS[[#This Row],[ProductRate]] &gt;= 4, TRUE, FALSE)</f>
        <v>0</v>
      </c>
    </row>
    <row r="2803" spans="1:7" x14ac:dyDescent="0.3">
      <c r="A2803" s="8">
        <v>5801</v>
      </c>
      <c r="B2803" s="8">
        <v>10280</v>
      </c>
      <c r="C2803" s="8">
        <v>280</v>
      </c>
      <c r="D2803" s="10">
        <v>45172</v>
      </c>
      <c r="E2803" s="8" t="s">
        <v>22864</v>
      </c>
      <c r="F2803" s="8">
        <v>2</v>
      </c>
      <c r="G2803" s="8" t="b">
        <f>IF(FACT_REVIEWS[[#This Row],[ProductRate]] &gt;= 4, TRUE, FALSE)</f>
        <v>0</v>
      </c>
    </row>
    <row r="2804" spans="1:7" x14ac:dyDescent="0.3">
      <c r="A2804" s="8">
        <v>5802</v>
      </c>
      <c r="B2804" s="8">
        <v>10606</v>
      </c>
      <c r="C2804" s="8">
        <v>230</v>
      </c>
      <c r="D2804" s="10">
        <v>45476</v>
      </c>
      <c r="E2804" s="8" t="s">
        <v>22865</v>
      </c>
      <c r="F2804" s="8">
        <v>1</v>
      </c>
      <c r="G2804" s="8" t="b">
        <f>IF(FACT_REVIEWS[[#This Row],[ProductRate]] &gt;= 4, TRUE, FALSE)</f>
        <v>0</v>
      </c>
    </row>
    <row r="2805" spans="1:7" x14ac:dyDescent="0.3">
      <c r="A2805" s="8">
        <v>5803</v>
      </c>
      <c r="B2805" s="8">
        <v>10789</v>
      </c>
      <c r="C2805" s="8">
        <v>258</v>
      </c>
      <c r="D2805" s="10">
        <v>45268</v>
      </c>
      <c r="E2805" s="8" t="s">
        <v>22866</v>
      </c>
      <c r="F2805" s="8">
        <v>4</v>
      </c>
      <c r="G2805" s="8" t="b">
        <f>IF(FACT_REVIEWS[[#This Row],[ProductRate]] &gt;= 4, TRUE, FALSE)</f>
        <v>1</v>
      </c>
    </row>
    <row r="2806" spans="1:7" x14ac:dyDescent="0.3">
      <c r="A2806" s="8">
        <v>5804</v>
      </c>
      <c r="B2806" s="8">
        <v>10789</v>
      </c>
      <c r="C2806" s="8">
        <v>258</v>
      </c>
      <c r="D2806" s="10">
        <v>45466</v>
      </c>
      <c r="E2806" s="8" t="s">
        <v>16043</v>
      </c>
      <c r="F2806" s="8">
        <v>1</v>
      </c>
      <c r="G2806" s="8" t="b">
        <f>IF(FACT_REVIEWS[[#This Row],[ProductRate]] &gt;= 4, TRUE, FALSE)</f>
        <v>0</v>
      </c>
    </row>
    <row r="2807" spans="1:7" x14ac:dyDescent="0.3">
      <c r="A2807" s="8">
        <v>5805</v>
      </c>
      <c r="B2807" s="8">
        <v>10353</v>
      </c>
      <c r="C2807" s="8">
        <v>296</v>
      </c>
      <c r="D2807" s="10">
        <v>45541</v>
      </c>
      <c r="E2807" s="8" t="s">
        <v>22867</v>
      </c>
      <c r="F2807" s="8">
        <v>3</v>
      </c>
      <c r="G2807" s="8" t="b">
        <f>IF(FACT_REVIEWS[[#This Row],[ProductRate]] &gt;= 4, TRUE, FALSE)</f>
        <v>0</v>
      </c>
    </row>
    <row r="2808" spans="1:7" x14ac:dyDescent="0.3">
      <c r="A2808" s="8">
        <v>5806</v>
      </c>
      <c r="B2808" s="8">
        <v>10222</v>
      </c>
      <c r="C2808" s="8">
        <v>250</v>
      </c>
      <c r="D2808" s="10">
        <v>45391</v>
      </c>
      <c r="E2808" s="8" t="s">
        <v>22868</v>
      </c>
      <c r="F2808" s="8">
        <v>1</v>
      </c>
      <c r="G2808" s="8" t="b">
        <f>IF(FACT_REVIEWS[[#This Row],[ProductRate]] &gt;= 4, TRUE, FALSE)</f>
        <v>0</v>
      </c>
    </row>
    <row r="2809" spans="1:7" x14ac:dyDescent="0.3">
      <c r="A2809" s="8">
        <v>5807</v>
      </c>
      <c r="B2809" s="8">
        <v>10222</v>
      </c>
      <c r="C2809" s="8">
        <v>230</v>
      </c>
      <c r="D2809" s="10">
        <v>45382</v>
      </c>
      <c r="E2809" s="8" t="s">
        <v>22869</v>
      </c>
      <c r="F2809" s="8">
        <v>4</v>
      </c>
      <c r="G2809" s="8" t="b">
        <f>IF(FACT_REVIEWS[[#This Row],[ProductRate]] &gt;= 4, TRUE, FALSE)</f>
        <v>1</v>
      </c>
    </row>
    <row r="2810" spans="1:7" x14ac:dyDescent="0.3">
      <c r="A2810" s="8">
        <v>5808</v>
      </c>
      <c r="B2810" s="8">
        <v>10613</v>
      </c>
      <c r="C2810" s="8">
        <v>289</v>
      </c>
      <c r="D2810" s="10">
        <v>45406</v>
      </c>
      <c r="E2810" s="8" t="s">
        <v>22870</v>
      </c>
      <c r="F2810" s="8">
        <v>2</v>
      </c>
      <c r="G2810" s="8" t="b">
        <f>IF(FACT_REVIEWS[[#This Row],[ProductRate]] &gt;= 4, TRUE, FALSE)</f>
        <v>0</v>
      </c>
    </row>
    <row r="2811" spans="1:7" x14ac:dyDescent="0.3">
      <c r="A2811" s="8">
        <v>5809</v>
      </c>
      <c r="B2811" s="8">
        <v>10780</v>
      </c>
      <c r="C2811" s="8">
        <v>290</v>
      </c>
      <c r="D2811" s="10">
        <v>45404</v>
      </c>
      <c r="E2811" s="8" t="s">
        <v>22871</v>
      </c>
      <c r="F2811" s="8">
        <v>4</v>
      </c>
      <c r="G2811" s="8" t="b">
        <f>IF(FACT_REVIEWS[[#This Row],[ProductRate]] &gt;= 4, TRUE, FALSE)</f>
        <v>1</v>
      </c>
    </row>
    <row r="2812" spans="1:7" x14ac:dyDescent="0.3">
      <c r="A2812" s="8">
        <v>5810</v>
      </c>
      <c r="B2812" s="8">
        <v>10455</v>
      </c>
      <c r="C2812" s="8">
        <v>256</v>
      </c>
      <c r="D2812" s="10">
        <v>45547</v>
      </c>
      <c r="E2812" s="8" t="s">
        <v>22872</v>
      </c>
      <c r="F2812" s="8">
        <v>4</v>
      </c>
      <c r="G2812" s="8" t="b">
        <f>IF(FACT_REVIEWS[[#This Row],[ProductRate]] &gt;= 4, TRUE, FALSE)</f>
        <v>1</v>
      </c>
    </row>
    <row r="2813" spans="1:7" x14ac:dyDescent="0.3">
      <c r="A2813" s="8">
        <v>5811</v>
      </c>
      <c r="B2813" s="8">
        <v>10024</v>
      </c>
      <c r="C2813" s="8">
        <v>225</v>
      </c>
      <c r="D2813" s="10">
        <v>45433</v>
      </c>
      <c r="E2813" s="8" t="s">
        <v>22873</v>
      </c>
      <c r="F2813" s="8">
        <v>1</v>
      </c>
      <c r="G2813" s="8" t="b">
        <f>IF(FACT_REVIEWS[[#This Row],[ProductRate]] &gt;= 4, TRUE, FALSE)</f>
        <v>0</v>
      </c>
    </row>
    <row r="2814" spans="1:7" x14ac:dyDescent="0.3">
      <c r="A2814" s="8">
        <v>5812</v>
      </c>
      <c r="B2814" s="8">
        <v>10806</v>
      </c>
      <c r="C2814" s="8">
        <v>222</v>
      </c>
      <c r="D2814" s="10">
        <v>45553</v>
      </c>
      <c r="E2814" s="8" t="s">
        <v>22874</v>
      </c>
      <c r="F2814" s="8">
        <v>1</v>
      </c>
      <c r="G2814" s="8" t="b">
        <f>IF(FACT_REVIEWS[[#This Row],[ProductRate]] &gt;= 4, TRUE, FALSE)</f>
        <v>0</v>
      </c>
    </row>
    <row r="2815" spans="1:7" x14ac:dyDescent="0.3">
      <c r="A2815" s="8">
        <v>5813</v>
      </c>
      <c r="B2815" s="8">
        <v>10167</v>
      </c>
      <c r="C2815" s="8">
        <v>205</v>
      </c>
      <c r="D2815" s="10">
        <v>44769</v>
      </c>
      <c r="E2815" s="8" t="s">
        <v>22875</v>
      </c>
      <c r="F2815" s="8">
        <v>3</v>
      </c>
      <c r="G2815" s="8" t="b">
        <f>IF(FACT_REVIEWS[[#This Row],[ProductRate]] &gt;= 4, TRUE, FALSE)</f>
        <v>0</v>
      </c>
    </row>
    <row r="2816" spans="1:7" x14ac:dyDescent="0.3">
      <c r="A2816" s="8">
        <v>5814</v>
      </c>
      <c r="B2816" s="8">
        <v>10022</v>
      </c>
      <c r="C2816" s="8">
        <v>263</v>
      </c>
      <c r="D2816" s="10">
        <v>45431</v>
      </c>
      <c r="E2816" s="8" t="s">
        <v>22876</v>
      </c>
      <c r="F2816" s="8">
        <v>4</v>
      </c>
      <c r="G2816" s="8" t="b">
        <f>IF(FACT_REVIEWS[[#This Row],[ProductRate]] &gt;= 4, TRUE, FALSE)</f>
        <v>1</v>
      </c>
    </row>
    <row r="2817" spans="1:7" x14ac:dyDescent="0.3">
      <c r="A2817" s="8">
        <v>5815</v>
      </c>
      <c r="B2817" s="8">
        <v>10771</v>
      </c>
      <c r="C2817" s="8">
        <v>227</v>
      </c>
      <c r="D2817" s="10">
        <v>45512</v>
      </c>
      <c r="E2817" s="8" t="s">
        <v>15833</v>
      </c>
      <c r="F2817" s="8">
        <v>2</v>
      </c>
      <c r="G2817" s="8" t="b">
        <f>IF(FACT_REVIEWS[[#This Row],[ProductRate]] &gt;= 4, TRUE, FALSE)</f>
        <v>0</v>
      </c>
    </row>
    <row r="2818" spans="1:7" x14ac:dyDescent="0.3">
      <c r="A2818" s="8">
        <v>5816</v>
      </c>
      <c r="B2818" s="8">
        <v>10998</v>
      </c>
      <c r="C2818" s="8">
        <v>244</v>
      </c>
      <c r="D2818" s="10">
        <v>45409</v>
      </c>
      <c r="E2818" s="8" t="s">
        <v>4052</v>
      </c>
      <c r="F2818" s="8">
        <v>1</v>
      </c>
      <c r="G2818" s="8" t="b">
        <f>IF(FACT_REVIEWS[[#This Row],[ProductRate]] &gt;= 4, TRUE, FALSE)</f>
        <v>0</v>
      </c>
    </row>
    <row r="2819" spans="1:7" x14ac:dyDescent="0.3">
      <c r="A2819" s="8">
        <v>5817</v>
      </c>
      <c r="B2819" s="8">
        <v>10903</v>
      </c>
      <c r="C2819" s="8">
        <v>298</v>
      </c>
      <c r="D2819" s="10">
        <v>45503</v>
      </c>
      <c r="E2819" s="8" t="s">
        <v>22877</v>
      </c>
      <c r="F2819" s="8">
        <v>1</v>
      </c>
      <c r="G2819" s="8" t="b">
        <f>IF(FACT_REVIEWS[[#This Row],[ProductRate]] &gt;= 4, TRUE, FALSE)</f>
        <v>0</v>
      </c>
    </row>
    <row r="2820" spans="1:7" x14ac:dyDescent="0.3">
      <c r="A2820" s="8">
        <v>5818</v>
      </c>
      <c r="B2820" s="8">
        <v>10095</v>
      </c>
      <c r="C2820" s="8">
        <v>245</v>
      </c>
      <c r="D2820" s="10">
        <v>45552</v>
      </c>
      <c r="E2820" s="8" t="s">
        <v>22878</v>
      </c>
      <c r="F2820" s="8">
        <v>5</v>
      </c>
      <c r="G2820" s="8" t="b">
        <f>IF(FACT_REVIEWS[[#This Row],[ProductRate]] &gt;= 4, TRUE, FALSE)</f>
        <v>1</v>
      </c>
    </row>
    <row r="2821" spans="1:7" x14ac:dyDescent="0.3">
      <c r="A2821" s="8">
        <v>5819</v>
      </c>
      <c r="B2821" s="8">
        <v>10934</v>
      </c>
      <c r="C2821" s="8">
        <v>275</v>
      </c>
      <c r="D2821" s="10">
        <v>45538</v>
      </c>
      <c r="E2821" s="8" t="s">
        <v>21925</v>
      </c>
      <c r="F2821" s="8">
        <v>5</v>
      </c>
      <c r="G2821" s="8" t="b">
        <f>IF(FACT_REVIEWS[[#This Row],[ProductRate]] &gt;= 4, TRUE, FALSE)</f>
        <v>1</v>
      </c>
    </row>
    <row r="2822" spans="1:7" x14ac:dyDescent="0.3">
      <c r="A2822" s="8">
        <v>5820</v>
      </c>
      <c r="B2822" s="8">
        <v>10934</v>
      </c>
      <c r="C2822" s="8">
        <v>275</v>
      </c>
      <c r="D2822" s="10">
        <v>45528</v>
      </c>
      <c r="E2822" s="8" t="s">
        <v>22879</v>
      </c>
      <c r="F2822" s="8">
        <v>4</v>
      </c>
      <c r="G2822" s="8" t="b">
        <f>IF(FACT_REVIEWS[[#This Row],[ProductRate]] &gt;= 4, TRUE, FALSE)</f>
        <v>1</v>
      </c>
    </row>
    <row r="2823" spans="1:7" x14ac:dyDescent="0.3">
      <c r="A2823" s="8">
        <v>5821</v>
      </c>
      <c r="B2823" s="8">
        <v>10934</v>
      </c>
      <c r="C2823" s="8">
        <v>275</v>
      </c>
      <c r="D2823" s="10">
        <v>45426</v>
      </c>
      <c r="E2823" s="8" t="s">
        <v>22880</v>
      </c>
      <c r="F2823" s="8">
        <v>2</v>
      </c>
      <c r="G2823" s="8" t="b">
        <f>IF(FACT_REVIEWS[[#This Row],[ProductRate]] &gt;= 4, TRUE, FALSE)</f>
        <v>0</v>
      </c>
    </row>
    <row r="2824" spans="1:7" x14ac:dyDescent="0.3">
      <c r="A2824" s="8">
        <v>5822</v>
      </c>
      <c r="B2824" s="8">
        <v>10414</v>
      </c>
      <c r="C2824" s="8">
        <v>252</v>
      </c>
      <c r="D2824" s="10">
        <v>44856</v>
      </c>
      <c r="E2824" s="8" t="s">
        <v>22881</v>
      </c>
      <c r="F2824" s="8">
        <v>1</v>
      </c>
      <c r="G2824" s="8" t="b">
        <f>IF(FACT_REVIEWS[[#This Row],[ProductRate]] &gt;= 4, TRUE, FALSE)</f>
        <v>0</v>
      </c>
    </row>
    <row r="2825" spans="1:7" x14ac:dyDescent="0.3">
      <c r="A2825" s="8">
        <v>5823</v>
      </c>
      <c r="B2825" s="8">
        <v>10142</v>
      </c>
      <c r="C2825" s="8">
        <v>249</v>
      </c>
      <c r="D2825" s="10">
        <v>45261</v>
      </c>
      <c r="E2825" s="8" t="s">
        <v>22882</v>
      </c>
      <c r="F2825" s="8">
        <v>2</v>
      </c>
      <c r="G2825" s="8" t="b">
        <f>IF(FACT_REVIEWS[[#This Row],[ProductRate]] &gt;= 4, TRUE, FALSE)</f>
        <v>0</v>
      </c>
    </row>
    <row r="2826" spans="1:7" x14ac:dyDescent="0.3">
      <c r="A2826" s="8">
        <v>5824</v>
      </c>
      <c r="B2826" s="8">
        <v>10591</v>
      </c>
      <c r="C2826" s="8">
        <v>269</v>
      </c>
      <c r="D2826" s="10">
        <v>45413</v>
      </c>
      <c r="E2826" s="8" t="s">
        <v>22883</v>
      </c>
      <c r="F2826" s="8">
        <v>1</v>
      </c>
      <c r="G2826" s="8" t="b">
        <f>IF(FACT_REVIEWS[[#This Row],[ProductRate]] &gt;= 4, TRUE, FALSE)</f>
        <v>0</v>
      </c>
    </row>
    <row r="2827" spans="1:7" x14ac:dyDescent="0.3">
      <c r="A2827" s="8">
        <v>5825</v>
      </c>
      <c r="B2827" s="8">
        <v>10591</v>
      </c>
      <c r="C2827" s="8">
        <v>269</v>
      </c>
      <c r="D2827" s="10">
        <v>45559</v>
      </c>
      <c r="E2827" s="8" t="s">
        <v>22884</v>
      </c>
      <c r="F2827" s="8">
        <v>2</v>
      </c>
      <c r="G2827" s="8" t="b">
        <f>IF(FACT_REVIEWS[[#This Row],[ProductRate]] &gt;= 4, TRUE, FALSE)</f>
        <v>0</v>
      </c>
    </row>
    <row r="2828" spans="1:7" x14ac:dyDescent="0.3">
      <c r="A2828" s="8">
        <v>5826</v>
      </c>
      <c r="B2828" s="8">
        <v>10222</v>
      </c>
      <c r="C2828" s="8">
        <v>230</v>
      </c>
      <c r="D2828" s="10">
        <v>44811</v>
      </c>
      <c r="E2828" s="8" t="s">
        <v>22885</v>
      </c>
      <c r="F2828" s="8">
        <v>5</v>
      </c>
      <c r="G2828" s="8" t="b">
        <f>IF(FACT_REVIEWS[[#This Row],[ProductRate]] &gt;= 4, TRUE, FALSE)</f>
        <v>1</v>
      </c>
    </row>
    <row r="2829" spans="1:7" x14ac:dyDescent="0.3">
      <c r="A2829" s="8">
        <v>5827</v>
      </c>
      <c r="B2829" s="8">
        <v>10896</v>
      </c>
      <c r="C2829" s="8">
        <v>231</v>
      </c>
      <c r="D2829" s="10">
        <v>45484</v>
      </c>
      <c r="E2829" s="8" t="s">
        <v>22886</v>
      </c>
      <c r="F2829" s="8">
        <v>3</v>
      </c>
      <c r="G2829" s="8" t="b">
        <f>IF(FACT_REVIEWS[[#This Row],[ProductRate]] &gt;= 4, TRUE, FALSE)</f>
        <v>0</v>
      </c>
    </row>
    <row r="2830" spans="1:7" x14ac:dyDescent="0.3">
      <c r="A2830" s="8">
        <v>5828</v>
      </c>
      <c r="B2830" s="8">
        <v>10837</v>
      </c>
      <c r="C2830" s="8">
        <v>204</v>
      </c>
      <c r="D2830" s="10">
        <v>45042</v>
      </c>
      <c r="E2830" s="8" t="s">
        <v>22887</v>
      </c>
      <c r="F2830" s="8">
        <v>5</v>
      </c>
      <c r="G2830" s="8" t="b">
        <f>IF(FACT_REVIEWS[[#This Row],[ProductRate]] &gt;= 4, TRUE, FALSE)</f>
        <v>1</v>
      </c>
    </row>
    <row r="2831" spans="1:7" x14ac:dyDescent="0.3">
      <c r="A2831" s="8">
        <v>5829</v>
      </c>
      <c r="B2831" s="8">
        <v>10340</v>
      </c>
      <c r="C2831" s="8">
        <v>213</v>
      </c>
      <c r="D2831" s="10">
        <v>44903</v>
      </c>
      <c r="E2831" s="8" t="s">
        <v>22888</v>
      </c>
      <c r="F2831" s="8">
        <v>3</v>
      </c>
      <c r="G2831" s="8" t="b">
        <f>IF(FACT_REVIEWS[[#This Row],[ProductRate]] &gt;= 4, TRUE, FALSE)</f>
        <v>0</v>
      </c>
    </row>
    <row r="2832" spans="1:7" x14ac:dyDescent="0.3">
      <c r="A2832" s="8">
        <v>5830</v>
      </c>
      <c r="B2832" s="8">
        <v>10860</v>
      </c>
      <c r="C2832" s="8">
        <v>236</v>
      </c>
      <c r="D2832" s="10">
        <v>45556</v>
      </c>
      <c r="E2832" s="8" t="s">
        <v>22889</v>
      </c>
      <c r="F2832" s="8">
        <v>4</v>
      </c>
      <c r="G2832" s="8" t="b">
        <f>IF(FACT_REVIEWS[[#This Row],[ProductRate]] &gt;= 4, TRUE, FALSE)</f>
        <v>1</v>
      </c>
    </row>
    <row r="2833" spans="1:7" x14ac:dyDescent="0.3">
      <c r="A2833" s="8">
        <v>5831</v>
      </c>
      <c r="B2833" s="8">
        <v>10870</v>
      </c>
      <c r="C2833" s="8">
        <v>270</v>
      </c>
      <c r="D2833" s="10">
        <v>45558</v>
      </c>
      <c r="E2833" s="8" t="s">
        <v>22890</v>
      </c>
      <c r="F2833" s="8">
        <v>1</v>
      </c>
      <c r="G2833" s="8" t="b">
        <f>IF(FACT_REVIEWS[[#This Row],[ProductRate]] &gt;= 4, TRUE, FALSE)</f>
        <v>0</v>
      </c>
    </row>
    <row r="2834" spans="1:7" x14ac:dyDescent="0.3">
      <c r="A2834" s="8">
        <v>5832</v>
      </c>
      <c r="B2834" s="8">
        <v>10870</v>
      </c>
      <c r="C2834" s="8">
        <v>234</v>
      </c>
      <c r="D2834" s="10">
        <v>45559</v>
      </c>
      <c r="E2834" s="8" t="s">
        <v>22891</v>
      </c>
      <c r="F2834" s="8">
        <v>2</v>
      </c>
      <c r="G2834" s="8" t="b">
        <f>IF(FACT_REVIEWS[[#This Row],[ProductRate]] &gt;= 4, TRUE, FALSE)</f>
        <v>0</v>
      </c>
    </row>
    <row r="2835" spans="1:7" x14ac:dyDescent="0.3">
      <c r="A2835" s="8">
        <v>5833</v>
      </c>
      <c r="B2835" s="8">
        <v>10730</v>
      </c>
      <c r="C2835" s="8">
        <v>212</v>
      </c>
      <c r="D2835" s="10">
        <v>45480</v>
      </c>
      <c r="E2835" s="8" t="s">
        <v>22892</v>
      </c>
      <c r="F2835" s="8">
        <v>1</v>
      </c>
      <c r="G2835" s="8" t="b">
        <f>IF(FACT_REVIEWS[[#This Row],[ProductRate]] &gt;= 4, TRUE, FALSE)</f>
        <v>0</v>
      </c>
    </row>
    <row r="2836" spans="1:7" x14ac:dyDescent="0.3">
      <c r="A2836" s="8">
        <v>5834</v>
      </c>
      <c r="B2836" s="8">
        <v>10730</v>
      </c>
      <c r="C2836" s="8">
        <v>212</v>
      </c>
      <c r="D2836" s="10">
        <v>45436</v>
      </c>
      <c r="E2836" s="8" t="s">
        <v>22893</v>
      </c>
      <c r="F2836" s="8">
        <v>5</v>
      </c>
      <c r="G2836" s="8" t="b">
        <f>IF(FACT_REVIEWS[[#This Row],[ProductRate]] &gt;= 4, TRUE, FALSE)</f>
        <v>1</v>
      </c>
    </row>
    <row r="2837" spans="1:7" x14ac:dyDescent="0.3">
      <c r="A2837" s="8">
        <v>5835</v>
      </c>
      <c r="B2837" s="8">
        <v>10737</v>
      </c>
      <c r="C2837" s="8">
        <v>282</v>
      </c>
      <c r="D2837" s="10">
        <v>44236</v>
      </c>
      <c r="E2837" s="8" t="s">
        <v>22894</v>
      </c>
      <c r="F2837" s="8">
        <v>2</v>
      </c>
      <c r="G2837" s="8" t="b">
        <f>IF(FACT_REVIEWS[[#This Row],[ProductRate]] &gt;= 4, TRUE, FALSE)</f>
        <v>0</v>
      </c>
    </row>
    <row r="2838" spans="1:7" x14ac:dyDescent="0.3">
      <c r="A2838" s="8">
        <v>5836</v>
      </c>
      <c r="B2838" s="8">
        <v>10324</v>
      </c>
      <c r="C2838" s="8">
        <v>239</v>
      </c>
      <c r="D2838" s="10">
        <v>45216</v>
      </c>
      <c r="E2838" s="8" t="s">
        <v>22895</v>
      </c>
      <c r="F2838" s="8">
        <v>3</v>
      </c>
      <c r="G2838" s="8" t="b">
        <f>IF(FACT_REVIEWS[[#This Row],[ProductRate]] &gt;= 4, TRUE, FALSE)</f>
        <v>0</v>
      </c>
    </row>
    <row r="2839" spans="1:7" x14ac:dyDescent="0.3">
      <c r="A2839" s="8">
        <v>5837</v>
      </c>
      <c r="B2839" s="8">
        <v>10673</v>
      </c>
      <c r="C2839" s="8">
        <v>278</v>
      </c>
      <c r="D2839" s="10">
        <v>44940</v>
      </c>
      <c r="E2839" s="8" t="s">
        <v>22896</v>
      </c>
      <c r="F2839" s="8">
        <v>2</v>
      </c>
      <c r="G2839" s="8" t="b">
        <f>IF(FACT_REVIEWS[[#This Row],[ProductRate]] &gt;= 4, TRUE, FALSE)</f>
        <v>0</v>
      </c>
    </row>
    <row r="2840" spans="1:7" x14ac:dyDescent="0.3">
      <c r="A2840" s="8">
        <v>5838</v>
      </c>
      <c r="B2840" s="8">
        <v>10897</v>
      </c>
      <c r="C2840" s="8">
        <v>275</v>
      </c>
      <c r="D2840" s="10">
        <v>45060</v>
      </c>
      <c r="E2840" s="8" t="s">
        <v>22897</v>
      </c>
      <c r="F2840" s="8">
        <v>2</v>
      </c>
      <c r="G2840" s="8" t="b">
        <f>IF(FACT_REVIEWS[[#This Row],[ProductRate]] &gt;= 4, TRUE, FALSE)</f>
        <v>0</v>
      </c>
    </row>
    <row r="2841" spans="1:7" x14ac:dyDescent="0.3">
      <c r="A2841" s="8">
        <v>5839</v>
      </c>
      <c r="B2841" s="8">
        <v>10373</v>
      </c>
      <c r="C2841" s="8">
        <v>282</v>
      </c>
      <c r="D2841" s="10">
        <v>45479</v>
      </c>
      <c r="E2841" s="8" t="s">
        <v>4596</v>
      </c>
      <c r="F2841" s="8">
        <v>1</v>
      </c>
      <c r="G2841" s="8" t="b">
        <f>IF(FACT_REVIEWS[[#This Row],[ProductRate]] &gt;= 4, TRUE, FALSE)</f>
        <v>0</v>
      </c>
    </row>
    <row r="2842" spans="1:7" x14ac:dyDescent="0.3">
      <c r="A2842" s="8">
        <v>5840</v>
      </c>
      <c r="B2842" s="8">
        <v>10373</v>
      </c>
      <c r="C2842" s="8">
        <v>282</v>
      </c>
      <c r="D2842" s="10">
        <v>45505</v>
      </c>
      <c r="E2842" s="8" t="s">
        <v>22898</v>
      </c>
      <c r="F2842" s="8">
        <v>5</v>
      </c>
      <c r="G2842" s="8" t="b">
        <f>IF(FACT_REVIEWS[[#This Row],[ProductRate]] &gt;= 4, TRUE, FALSE)</f>
        <v>1</v>
      </c>
    </row>
    <row r="2843" spans="1:7" x14ac:dyDescent="0.3">
      <c r="A2843" s="8">
        <v>5841</v>
      </c>
      <c r="B2843" s="8">
        <v>10815</v>
      </c>
      <c r="C2843" s="8">
        <v>299</v>
      </c>
      <c r="D2843" s="10">
        <v>45523</v>
      </c>
      <c r="E2843" s="8" t="s">
        <v>4446</v>
      </c>
      <c r="F2843" s="8">
        <v>1</v>
      </c>
      <c r="G2843" s="8" t="b">
        <f>IF(FACT_REVIEWS[[#This Row],[ProductRate]] &gt;= 4, TRUE, FALSE)</f>
        <v>0</v>
      </c>
    </row>
    <row r="2844" spans="1:7" x14ac:dyDescent="0.3">
      <c r="A2844" s="8">
        <v>5842</v>
      </c>
      <c r="B2844" s="8">
        <v>10110</v>
      </c>
      <c r="C2844" s="8">
        <v>271</v>
      </c>
      <c r="D2844" s="10">
        <v>45559</v>
      </c>
      <c r="E2844" s="8" t="s">
        <v>19824</v>
      </c>
      <c r="F2844" s="8">
        <v>3</v>
      </c>
      <c r="G2844" s="8" t="b">
        <f>IF(FACT_REVIEWS[[#This Row],[ProductRate]] &gt;= 4, TRUE, FALSE)</f>
        <v>0</v>
      </c>
    </row>
    <row r="2845" spans="1:7" x14ac:dyDescent="0.3">
      <c r="A2845" s="8">
        <v>5843</v>
      </c>
      <c r="B2845" s="8">
        <v>10110</v>
      </c>
      <c r="C2845" s="8">
        <v>271</v>
      </c>
      <c r="D2845" s="10">
        <v>45553</v>
      </c>
      <c r="E2845" s="8" t="s">
        <v>16192</v>
      </c>
      <c r="F2845" s="8">
        <v>1</v>
      </c>
      <c r="G2845" s="8" t="b">
        <f>IF(FACT_REVIEWS[[#This Row],[ProductRate]] &gt;= 4, TRUE, FALSE)</f>
        <v>0</v>
      </c>
    </row>
    <row r="2846" spans="1:7" x14ac:dyDescent="0.3">
      <c r="A2846" s="8">
        <v>5844</v>
      </c>
      <c r="B2846" s="8">
        <v>10110</v>
      </c>
      <c r="C2846" s="8">
        <v>271</v>
      </c>
      <c r="D2846" s="10">
        <v>45551</v>
      </c>
      <c r="E2846" s="8" t="s">
        <v>22899</v>
      </c>
      <c r="F2846" s="8">
        <v>2</v>
      </c>
      <c r="G2846" s="8" t="b">
        <f>IF(FACT_REVIEWS[[#This Row],[ProductRate]] &gt;= 4, TRUE, FALSE)</f>
        <v>0</v>
      </c>
    </row>
    <row r="2847" spans="1:7" x14ac:dyDescent="0.3">
      <c r="A2847" s="8">
        <v>5845</v>
      </c>
      <c r="B2847" s="8">
        <v>10125</v>
      </c>
      <c r="C2847" s="8">
        <v>217</v>
      </c>
      <c r="D2847" s="10">
        <v>45461</v>
      </c>
      <c r="E2847" s="8" t="s">
        <v>241</v>
      </c>
      <c r="F2847" s="8">
        <v>4</v>
      </c>
      <c r="G2847" s="8" t="b">
        <f>IF(FACT_REVIEWS[[#This Row],[ProductRate]] &gt;= 4, TRUE, FALSE)</f>
        <v>1</v>
      </c>
    </row>
    <row r="2848" spans="1:7" x14ac:dyDescent="0.3">
      <c r="A2848" s="8">
        <v>5846</v>
      </c>
      <c r="B2848" s="8">
        <v>10125</v>
      </c>
      <c r="C2848" s="8">
        <v>297</v>
      </c>
      <c r="D2848" s="10">
        <v>45515</v>
      </c>
      <c r="E2848" s="8" t="s">
        <v>22900</v>
      </c>
      <c r="F2848" s="8">
        <v>2</v>
      </c>
      <c r="G2848" s="8" t="b">
        <f>IF(FACT_REVIEWS[[#This Row],[ProductRate]] &gt;= 4, TRUE, FALSE)</f>
        <v>0</v>
      </c>
    </row>
    <row r="2849" spans="1:7" x14ac:dyDescent="0.3">
      <c r="A2849" s="8">
        <v>5847</v>
      </c>
      <c r="B2849" s="8">
        <v>10125</v>
      </c>
      <c r="C2849" s="8">
        <v>243</v>
      </c>
      <c r="D2849" s="10">
        <v>45489</v>
      </c>
      <c r="E2849" s="8" t="s">
        <v>22901</v>
      </c>
      <c r="F2849" s="8">
        <v>1</v>
      </c>
      <c r="G2849" s="8" t="b">
        <f>IF(FACT_REVIEWS[[#This Row],[ProductRate]] &gt;= 4, TRUE, FALSE)</f>
        <v>0</v>
      </c>
    </row>
    <row r="2850" spans="1:7" x14ac:dyDescent="0.3">
      <c r="A2850" s="8">
        <v>5848</v>
      </c>
      <c r="B2850" s="8">
        <v>10461</v>
      </c>
      <c r="C2850" s="8">
        <v>273</v>
      </c>
      <c r="D2850" s="10">
        <v>45548</v>
      </c>
      <c r="E2850" s="8" t="s">
        <v>22902</v>
      </c>
      <c r="F2850" s="8">
        <v>5</v>
      </c>
      <c r="G2850" s="8" t="b">
        <f>IF(FACT_REVIEWS[[#This Row],[ProductRate]] &gt;= 4, TRUE, FALSE)</f>
        <v>1</v>
      </c>
    </row>
    <row r="2851" spans="1:7" x14ac:dyDescent="0.3">
      <c r="A2851" s="8">
        <v>5849</v>
      </c>
      <c r="B2851" s="8">
        <v>10461</v>
      </c>
      <c r="C2851" s="8">
        <v>231</v>
      </c>
      <c r="D2851" s="10">
        <v>45560</v>
      </c>
      <c r="E2851" s="8" t="s">
        <v>22903</v>
      </c>
      <c r="F2851" s="8">
        <v>1</v>
      </c>
      <c r="G2851" s="8" t="b">
        <f>IF(FACT_REVIEWS[[#This Row],[ProductRate]] &gt;= 4, TRUE, FALSE)</f>
        <v>0</v>
      </c>
    </row>
    <row r="2852" spans="1:7" x14ac:dyDescent="0.3">
      <c r="A2852" s="8">
        <v>5850</v>
      </c>
      <c r="B2852" s="8">
        <v>10461</v>
      </c>
      <c r="C2852" s="8">
        <v>231</v>
      </c>
      <c r="D2852" s="10">
        <v>45557</v>
      </c>
      <c r="E2852" s="8" t="s">
        <v>3913</v>
      </c>
      <c r="F2852" s="8">
        <v>3</v>
      </c>
      <c r="G2852" s="8" t="b">
        <f>IF(FACT_REVIEWS[[#This Row],[ProductRate]] &gt;= 4, TRUE, FALSE)</f>
        <v>0</v>
      </c>
    </row>
    <row r="2853" spans="1:7" x14ac:dyDescent="0.3">
      <c r="A2853" s="8">
        <v>5851</v>
      </c>
      <c r="B2853" s="8">
        <v>10461</v>
      </c>
      <c r="C2853" s="8">
        <v>254</v>
      </c>
      <c r="D2853" s="10">
        <v>45558</v>
      </c>
      <c r="E2853" s="8" t="s">
        <v>22904</v>
      </c>
      <c r="F2853" s="8">
        <v>2</v>
      </c>
      <c r="G2853" s="8" t="b">
        <f>IF(FACT_REVIEWS[[#This Row],[ProductRate]] &gt;= 4, TRUE, FALSE)</f>
        <v>0</v>
      </c>
    </row>
    <row r="2854" spans="1:7" x14ac:dyDescent="0.3">
      <c r="A2854" s="8">
        <v>5852</v>
      </c>
      <c r="B2854" s="8">
        <v>10937</v>
      </c>
      <c r="C2854" s="8">
        <v>225</v>
      </c>
      <c r="D2854" s="10">
        <v>45518</v>
      </c>
      <c r="E2854" s="8" t="s">
        <v>3795</v>
      </c>
      <c r="F2854" s="8">
        <v>2</v>
      </c>
      <c r="G2854" s="8" t="b">
        <f>IF(FACT_REVIEWS[[#This Row],[ProductRate]] &gt;= 4, TRUE, FALSE)</f>
        <v>0</v>
      </c>
    </row>
    <row r="2855" spans="1:7" x14ac:dyDescent="0.3">
      <c r="A2855" s="8">
        <v>5853</v>
      </c>
      <c r="B2855" s="8">
        <v>10283</v>
      </c>
      <c r="C2855" s="8">
        <v>278</v>
      </c>
      <c r="D2855" s="10">
        <v>45134</v>
      </c>
      <c r="E2855" s="8" t="s">
        <v>4352</v>
      </c>
      <c r="F2855" s="8">
        <v>1</v>
      </c>
      <c r="G2855" s="8" t="b">
        <f>IF(FACT_REVIEWS[[#This Row],[ProductRate]] &gt;= 4, TRUE, FALSE)</f>
        <v>0</v>
      </c>
    </row>
    <row r="2856" spans="1:7" x14ac:dyDescent="0.3">
      <c r="A2856" s="8">
        <v>5854</v>
      </c>
      <c r="B2856" s="8">
        <v>10283</v>
      </c>
      <c r="C2856" s="8">
        <v>278</v>
      </c>
      <c r="D2856" s="10">
        <v>45195</v>
      </c>
      <c r="E2856" s="8" t="s">
        <v>22905</v>
      </c>
      <c r="F2856" s="8">
        <v>2</v>
      </c>
      <c r="G2856" s="8" t="b">
        <f>IF(FACT_REVIEWS[[#This Row],[ProductRate]] &gt;= 4, TRUE, FALSE)</f>
        <v>0</v>
      </c>
    </row>
    <row r="2857" spans="1:7" x14ac:dyDescent="0.3">
      <c r="A2857" s="8">
        <v>5855</v>
      </c>
      <c r="B2857" s="8">
        <v>10545</v>
      </c>
      <c r="C2857" s="8">
        <v>217</v>
      </c>
      <c r="D2857" s="10">
        <v>44598</v>
      </c>
      <c r="E2857" s="8" t="s">
        <v>22906</v>
      </c>
      <c r="F2857" s="8">
        <v>5</v>
      </c>
      <c r="G2857" s="8" t="b">
        <f>IF(FACT_REVIEWS[[#This Row],[ProductRate]] &gt;= 4, TRUE, FALSE)</f>
        <v>1</v>
      </c>
    </row>
    <row r="2858" spans="1:7" x14ac:dyDescent="0.3">
      <c r="A2858" s="8">
        <v>5856</v>
      </c>
      <c r="B2858" s="8">
        <v>10204</v>
      </c>
      <c r="C2858" s="8">
        <v>265</v>
      </c>
      <c r="D2858" s="10">
        <v>45457</v>
      </c>
      <c r="E2858" s="8" t="s">
        <v>22907</v>
      </c>
      <c r="F2858" s="8">
        <v>1</v>
      </c>
      <c r="G2858" s="8" t="b">
        <f>IF(FACT_REVIEWS[[#This Row],[ProductRate]] &gt;= 4, TRUE, FALSE)</f>
        <v>0</v>
      </c>
    </row>
    <row r="2859" spans="1:7" x14ac:dyDescent="0.3">
      <c r="A2859" s="8">
        <v>5857</v>
      </c>
      <c r="B2859" s="8">
        <v>10491</v>
      </c>
      <c r="C2859" s="8">
        <v>204</v>
      </c>
      <c r="D2859" s="10">
        <v>45434</v>
      </c>
      <c r="E2859" s="8" t="s">
        <v>22908</v>
      </c>
      <c r="F2859" s="8">
        <v>5</v>
      </c>
      <c r="G2859" s="8" t="b">
        <f>IF(FACT_REVIEWS[[#This Row],[ProductRate]] &gt;= 4, TRUE, FALSE)</f>
        <v>1</v>
      </c>
    </row>
    <row r="2860" spans="1:7" x14ac:dyDescent="0.3">
      <c r="A2860" s="8">
        <v>5858</v>
      </c>
      <c r="B2860" s="8">
        <v>10539</v>
      </c>
      <c r="C2860" s="8">
        <v>279</v>
      </c>
      <c r="D2860" s="10">
        <v>44956</v>
      </c>
      <c r="E2860" s="8" t="s">
        <v>22909</v>
      </c>
      <c r="F2860" s="8">
        <v>3</v>
      </c>
      <c r="G2860" s="8" t="b">
        <f>IF(FACT_REVIEWS[[#This Row],[ProductRate]] &gt;= 4, TRUE, FALSE)</f>
        <v>0</v>
      </c>
    </row>
    <row r="2861" spans="1:7" x14ac:dyDescent="0.3">
      <c r="A2861" s="8">
        <v>5859</v>
      </c>
      <c r="B2861" s="8">
        <v>10710</v>
      </c>
      <c r="C2861" s="8">
        <v>263</v>
      </c>
      <c r="D2861" s="10">
        <v>45552</v>
      </c>
      <c r="E2861" s="8" t="s">
        <v>21153</v>
      </c>
      <c r="F2861" s="8">
        <v>5</v>
      </c>
      <c r="G2861" s="8" t="b">
        <f>IF(FACT_REVIEWS[[#This Row],[ProductRate]] &gt;= 4, TRUE, FALSE)</f>
        <v>1</v>
      </c>
    </row>
    <row r="2862" spans="1:7" x14ac:dyDescent="0.3">
      <c r="A2862" s="8">
        <v>5860</v>
      </c>
      <c r="B2862" s="8">
        <v>10710</v>
      </c>
      <c r="C2862" s="8">
        <v>263</v>
      </c>
      <c r="D2862" s="10">
        <v>45538</v>
      </c>
      <c r="E2862" s="8" t="s">
        <v>3322</v>
      </c>
      <c r="F2862" s="8">
        <v>1</v>
      </c>
      <c r="G2862" s="8" t="b">
        <f>IF(FACT_REVIEWS[[#This Row],[ProductRate]] &gt;= 4, TRUE, FALSE)</f>
        <v>0</v>
      </c>
    </row>
    <row r="2863" spans="1:7" x14ac:dyDescent="0.3">
      <c r="A2863" s="8">
        <v>5861</v>
      </c>
      <c r="B2863" s="8">
        <v>10948</v>
      </c>
      <c r="C2863" s="8">
        <v>248</v>
      </c>
      <c r="D2863" s="10">
        <v>45238</v>
      </c>
      <c r="E2863" s="8" t="s">
        <v>22910</v>
      </c>
      <c r="F2863" s="8">
        <v>3</v>
      </c>
      <c r="G2863" s="8" t="b">
        <f>IF(FACT_REVIEWS[[#This Row],[ProductRate]] &gt;= 4, TRUE, FALSE)</f>
        <v>0</v>
      </c>
    </row>
    <row r="2864" spans="1:7" x14ac:dyDescent="0.3">
      <c r="A2864" s="8">
        <v>5862</v>
      </c>
      <c r="B2864" s="8">
        <v>10948</v>
      </c>
      <c r="C2864" s="8">
        <v>248</v>
      </c>
      <c r="D2864" s="10">
        <v>44883</v>
      </c>
      <c r="E2864" s="8" t="s">
        <v>22911</v>
      </c>
      <c r="F2864" s="8">
        <v>4</v>
      </c>
      <c r="G2864" s="8" t="b">
        <f>IF(FACT_REVIEWS[[#This Row],[ProductRate]] &gt;= 4, TRUE, FALSE)</f>
        <v>1</v>
      </c>
    </row>
    <row r="2865" spans="1:7" x14ac:dyDescent="0.3">
      <c r="A2865" s="8">
        <v>5863</v>
      </c>
      <c r="B2865" s="8">
        <v>10849</v>
      </c>
      <c r="C2865" s="8">
        <v>280</v>
      </c>
      <c r="D2865" s="10">
        <v>45542</v>
      </c>
      <c r="E2865" s="8" t="s">
        <v>22912</v>
      </c>
      <c r="F2865" s="8">
        <v>2</v>
      </c>
      <c r="G2865" s="8" t="b">
        <f>IF(FACT_REVIEWS[[#This Row],[ProductRate]] &gt;= 4, TRUE, FALSE)</f>
        <v>0</v>
      </c>
    </row>
    <row r="2866" spans="1:7" x14ac:dyDescent="0.3">
      <c r="A2866" s="8">
        <v>5864</v>
      </c>
      <c r="B2866" s="8">
        <v>10882</v>
      </c>
      <c r="C2866" s="8">
        <v>280</v>
      </c>
      <c r="D2866" s="10">
        <v>45539</v>
      </c>
      <c r="E2866" s="8" t="s">
        <v>22913</v>
      </c>
      <c r="F2866" s="8">
        <v>1</v>
      </c>
      <c r="G2866" s="8" t="b">
        <f>IF(FACT_REVIEWS[[#This Row],[ProductRate]] &gt;= 4, TRUE, FALSE)</f>
        <v>0</v>
      </c>
    </row>
    <row r="2867" spans="1:7" x14ac:dyDescent="0.3">
      <c r="A2867" s="8">
        <v>5865</v>
      </c>
      <c r="B2867" s="8">
        <v>10882</v>
      </c>
      <c r="C2867" s="8">
        <v>280</v>
      </c>
      <c r="D2867" s="10">
        <v>45531</v>
      </c>
      <c r="E2867" s="8" t="s">
        <v>22914</v>
      </c>
      <c r="F2867" s="8">
        <v>4</v>
      </c>
      <c r="G2867" s="8" t="b">
        <f>IF(FACT_REVIEWS[[#This Row],[ProductRate]] &gt;= 4, TRUE, FALSE)</f>
        <v>1</v>
      </c>
    </row>
    <row r="2868" spans="1:7" x14ac:dyDescent="0.3">
      <c r="A2868" s="8">
        <v>5866</v>
      </c>
      <c r="B2868" s="8">
        <v>10882</v>
      </c>
      <c r="C2868" s="8">
        <v>297</v>
      </c>
      <c r="D2868" s="10">
        <v>45546</v>
      </c>
      <c r="E2868" s="8" t="s">
        <v>22915</v>
      </c>
      <c r="F2868" s="8">
        <v>2</v>
      </c>
      <c r="G2868" s="8" t="b">
        <f>IF(FACT_REVIEWS[[#This Row],[ProductRate]] &gt;= 4, TRUE, FALSE)</f>
        <v>0</v>
      </c>
    </row>
    <row r="2869" spans="1:7" x14ac:dyDescent="0.3">
      <c r="A2869" s="8">
        <v>5867</v>
      </c>
      <c r="B2869" s="8">
        <v>10165</v>
      </c>
      <c r="C2869" s="8">
        <v>229</v>
      </c>
      <c r="D2869" s="10">
        <v>44872</v>
      </c>
      <c r="E2869" s="8" t="s">
        <v>22916</v>
      </c>
      <c r="F2869" s="8">
        <v>3</v>
      </c>
      <c r="G2869" s="8" t="b">
        <f>IF(FACT_REVIEWS[[#This Row],[ProductRate]] &gt;= 4, TRUE, FALSE)</f>
        <v>0</v>
      </c>
    </row>
    <row r="2870" spans="1:7" x14ac:dyDescent="0.3">
      <c r="A2870" s="8">
        <v>5868</v>
      </c>
      <c r="B2870" s="8">
        <v>10729</v>
      </c>
      <c r="C2870" s="8">
        <v>224</v>
      </c>
      <c r="D2870" s="10">
        <v>45004</v>
      </c>
      <c r="E2870" s="8" t="s">
        <v>22917</v>
      </c>
      <c r="F2870" s="8">
        <v>5</v>
      </c>
      <c r="G2870" s="8" t="b">
        <f>IF(FACT_REVIEWS[[#This Row],[ProductRate]] &gt;= 4, TRUE, FALSE)</f>
        <v>1</v>
      </c>
    </row>
    <row r="2871" spans="1:7" x14ac:dyDescent="0.3">
      <c r="A2871" s="8">
        <v>5869</v>
      </c>
      <c r="B2871" s="8">
        <v>10243</v>
      </c>
      <c r="C2871" s="8">
        <v>258</v>
      </c>
      <c r="D2871" s="10">
        <v>45244</v>
      </c>
      <c r="E2871" s="8" t="s">
        <v>22918</v>
      </c>
      <c r="F2871" s="8">
        <v>3</v>
      </c>
      <c r="G2871" s="8" t="b">
        <f>IF(FACT_REVIEWS[[#This Row],[ProductRate]] &gt;= 4, TRUE, FALSE)</f>
        <v>0</v>
      </c>
    </row>
    <row r="2872" spans="1:7" x14ac:dyDescent="0.3">
      <c r="A2872" s="8">
        <v>5870</v>
      </c>
      <c r="B2872" s="8">
        <v>10953</v>
      </c>
      <c r="C2872" s="8">
        <v>205</v>
      </c>
      <c r="D2872" s="10">
        <v>45177</v>
      </c>
      <c r="E2872" s="8" t="s">
        <v>22919</v>
      </c>
      <c r="F2872" s="8">
        <v>5</v>
      </c>
      <c r="G2872" s="8" t="b">
        <f>IF(FACT_REVIEWS[[#This Row],[ProductRate]] &gt;= 4, TRUE, FALSE)</f>
        <v>1</v>
      </c>
    </row>
    <row r="2873" spans="1:7" x14ac:dyDescent="0.3">
      <c r="A2873" s="8">
        <v>5871</v>
      </c>
      <c r="B2873" s="8">
        <v>10544</v>
      </c>
      <c r="C2873" s="8">
        <v>221</v>
      </c>
      <c r="D2873" s="10">
        <v>45556</v>
      </c>
      <c r="E2873" s="8" t="s">
        <v>22920</v>
      </c>
      <c r="F2873" s="8">
        <v>2</v>
      </c>
      <c r="G2873" s="8" t="b">
        <f>IF(FACT_REVIEWS[[#This Row],[ProductRate]] &gt;= 4, TRUE, FALSE)</f>
        <v>0</v>
      </c>
    </row>
    <row r="2874" spans="1:7" x14ac:dyDescent="0.3">
      <c r="A2874" s="8">
        <v>5872</v>
      </c>
      <c r="B2874" s="8">
        <v>10544</v>
      </c>
      <c r="C2874" s="8">
        <v>217</v>
      </c>
      <c r="D2874" s="10">
        <v>45541</v>
      </c>
      <c r="E2874" s="8" t="s">
        <v>22921</v>
      </c>
      <c r="F2874" s="8">
        <v>5</v>
      </c>
      <c r="G2874" s="8" t="b">
        <f>IF(FACT_REVIEWS[[#This Row],[ProductRate]] &gt;= 4, TRUE, FALSE)</f>
        <v>1</v>
      </c>
    </row>
    <row r="2875" spans="1:7" x14ac:dyDescent="0.3">
      <c r="A2875" s="8">
        <v>5873</v>
      </c>
      <c r="B2875" s="8">
        <v>10544</v>
      </c>
      <c r="C2875" s="8">
        <v>217</v>
      </c>
      <c r="D2875" s="10">
        <v>45505</v>
      </c>
      <c r="E2875" s="8" t="s">
        <v>22922</v>
      </c>
      <c r="F2875" s="8">
        <v>5</v>
      </c>
      <c r="G2875" s="8" t="b">
        <f>IF(FACT_REVIEWS[[#This Row],[ProductRate]] &gt;= 4, TRUE, FALSE)</f>
        <v>1</v>
      </c>
    </row>
    <row r="2876" spans="1:7" x14ac:dyDescent="0.3">
      <c r="A2876" s="8">
        <v>5874</v>
      </c>
      <c r="B2876" s="8">
        <v>10544</v>
      </c>
      <c r="C2876" s="8">
        <v>217</v>
      </c>
      <c r="D2876" s="10">
        <v>45509</v>
      </c>
      <c r="E2876" s="8" t="s">
        <v>22923</v>
      </c>
      <c r="F2876" s="8">
        <v>2</v>
      </c>
      <c r="G2876" s="8" t="b">
        <f>IF(FACT_REVIEWS[[#This Row],[ProductRate]] &gt;= 4, TRUE, FALSE)</f>
        <v>0</v>
      </c>
    </row>
    <row r="2877" spans="1:7" x14ac:dyDescent="0.3">
      <c r="A2877" s="8">
        <v>5875</v>
      </c>
      <c r="B2877" s="8">
        <v>10544</v>
      </c>
      <c r="C2877" s="8">
        <v>260</v>
      </c>
      <c r="D2877" s="10">
        <v>45558</v>
      </c>
      <c r="E2877" s="8" t="s">
        <v>22924</v>
      </c>
      <c r="F2877" s="8">
        <v>5</v>
      </c>
      <c r="G2877" s="8" t="b">
        <f>IF(FACT_REVIEWS[[#This Row],[ProductRate]] &gt;= 4, TRUE, FALSE)</f>
        <v>1</v>
      </c>
    </row>
    <row r="2878" spans="1:7" x14ac:dyDescent="0.3">
      <c r="A2878" s="8">
        <v>5876</v>
      </c>
      <c r="B2878" s="8">
        <v>10670</v>
      </c>
      <c r="C2878" s="8">
        <v>253</v>
      </c>
      <c r="D2878" s="10">
        <v>45512</v>
      </c>
      <c r="E2878" s="8" t="s">
        <v>3689</v>
      </c>
      <c r="F2878" s="8">
        <v>4</v>
      </c>
      <c r="G2878" s="8" t="b">
        <f>IF(FACT_REVIEWS[[#This Row],[ProductRate]] &gt;= 4, TRUE, FALSE)</f>
        <v>1</v>
      </c>
    </row>
    <row r="2879" spans="1:7" x14ac:dyDescent="0.3">
      <c r="A2879" s="8">
        <v>5877</v>
      </c>
      <c r="B2879" s="8">
        <v>10624</v>
      </c>
      <c r="C2879" s="8">
        <v>233</v>
      </c>
      <c r="D2879" s="10">
        <v>44543</v>
      </c>
      <c r="E2879" s="8" t="s">
        <v>22925</v>
      </c>
      <c r="F2879" s="8">
        <v>2</v>
      </c>
      <c r="G2879" s="8" t="b">
        <f>IF(FACT_REVIEWS[[#This Row],[ProductRate]] &gt;= 4, TRUE, FALSE)</f>
        <v>0</v>
      </c>
    </row>
    <row r="2880" spans="1:7" x14ac:dyDescent="0.3">
      <c r="A2880" s="8">
        <v>5878</v>
      </c>
      <c r="B2880" s="8">
        <v>10338</v>
      </c>
      <c r="C2880" s="8">
        <v>268</v>
      </c>
      <c r="D2880" s="10">
        <v>45524</v>
      </c>
      <c r="E2880" s="8" t="s">
        <v>22926</v>
      </c>
      <c r="F2880" s="8">
        <v>5</v>
      </c>
      <c r="G2880" s="8" t="b">
        <f>IF(FACT_REVIEWS[[#This Row],[ProductRate]] &gt;= 4, TRUE, FALSE)</f>
        <v>1</v>
      </c>
    </row>
    <row r="2881" spans="1:7" x14ac:dyDescent="0.3">
      <c r="A2881" s="8">
        <v>5879</v>
      </c>
      <c r="B2881" s="8">
        <v>10338</v>
      </c>
      <c r="C2881" s="8">
        <v>230</v>
      </c>
      <c r="D2881" s="10">
        <v>45528</v>
      </c>
      <c r="E2881" s="8" t="s">
        <v>16524</v>
      </c>
      <c r="F2881" s="8">
        <v>4</v>
      </c>
      <c r="G2881" s="8" t="b">
        <f>IF(FACT_REVIEWS[[#This Row],[ProductRate]] &gt;= 4, TRUE, FALSE)</f>
        <v>1</v>
      </c>
    </row>
    <row r="2882" spans="1:7" x14ac:dyDescent="0.3">
      <c r="A2882" s="8">
        <v>5880</v>
      </c>
      <c r="B2882" s="8">
        <v>10338</v>
      </c>
      <c r="C2882" s="8">
        <v>230</v>
      </c>
      <c r="D2882" s="10">
        <v>45521</v>
      </c>
      <c r="E2882" s="8" t="s">
        <v>22927</v>
      </c>
      <c r="F2882" s="8">
        <v>2</v>
      </c>
      <c r="G2882" s="8" t="b">
        <f>IF(FACT_REVIEWS[[#This Row],[ProductRate]] &gt;= 4, TRUE, FALSE)</f>
        <v>0</v>
      </c>
    </row>
    <row r="2883" spans="1:7" x14ac:dyDescent="0.3">
      <c r="A2883" s="8">
        <v>5881</v>
      </c>
      <c r="B2883" s="8">
        <v>10338</v>
      </c>
      <c r="C2883" s="8">
        <v>230</v>
      </c>
      <c r="D2883" s="10">
        <v>45523</v>
      </c>
      <c r="E2883" s="8" t="s">
        <v>22928</v>
      </c>
      <c r="F2883" s="8">
        <v>1</v>
      </c>
      <c r="G2883" s="8" t="b">
        <f>IF(FACT_REVIEWS[[#This Row],[ProductRate]] &gt;= 4, TRUE, FALSE)</f>
        <v>0</v>
      </c>
    </row>
    <row r="2884" spans="1:7" x14ac:dyDescent="0.3">
      <c r="A2884" s="8">
        <v>5882</v>
      </c>
      <c r="B2884" s="8">
        <v>10338</v>
      </c>
      <c r="C2884" s="8">
        <v>230</v>
      </c>
      <c r="D2884" s="10">
        <v>45508</v>
      </c>
      <c r="E2884" s="8" t="s">
        <v>22929</v>
      </c>
      <c r="F2884" s="8">
        <v>4</v>
      </c>
      <c r="G2884" s="8" t="b">
        <f>IF(FACT_REVIEWS[[#This Row],[ProductRate]] &gt;= 4, TRUE, FALSE)</f>
        <v>1</v>
      </c>
    </row>
    <row r="2885" spans="1:7" x14ac:dyDescent="0.3">
      <c r="A2885" s="8">
        <v>5883</v>
      </c>
      <c r="B2885" s="8">
        <v>10034</v>
      </c>
      <c r="C2885" s="8">
        <v>206</v>
      </c>
      <c r="D2885" s="10">
        <v>45559</v>
      </c>
      <c r="E2885" s="8" t="s">
        <v>22930</v>
      </c>
      <c r="F2885" s="8">
        <v>2</v>
      </c>
      <c r="G2885" s="8" t="b">
        <f>IF(FACT_REVIEWS[[#This Row],[ProductRate]] &gt;= 4, TRUE, FALSE)</f>
        <v>0</v>
      </c>
    </row>
    <row r="2886" spans="1:7" x14ac:dyDescent="0.3">
      <c r="A2886" s="8">
        <v>5884</v>
      </c>
      <c r="B2886" s="8">
        <v>10306</v>
      </c>
      <c r="C2886" s="8">
        <v>266</v>
      </c>
      <c r="D2886" s="10">
        <v>45378</v>
      </c>
      <c r="E2886" s="8" t="s">
        <v>17546</v>
      </c>
      <c r="F2886" s="8">
        <v>5</v>
      </c>
      <c r="G2886" s="8" t="b">
        <f>IF(FACT_REVIEWS[[#This Row],[ProductRate]] &gt;= 4, TRUE, FALSE)</f>
        <v>1</v>
      </c>
    </row>
    <row r="2887" spans="1:7" x14ac:dyDescent="0.3">
      <c r="A2887" s="8">
        <v>5885</v>
      </c>
      <c r="B2887" s="8">
        <v>10306</v>
      </c>
      <c r="C2887" s="8">
        <v>266</v>
      </c>
      <c r="D2887" s="10">
        <v>45405</v>
      </c>
      <c r="E2887" s="8" t="s">
        <v>22931</v>
      </c>
      <c r="F2887" s="8">
        <v>1</v>
      </c>
      <c r="G2887" s="8" t="b">
        <f>IF(FACT_REVIEWS[[#This Row],[ProductRate]] &gt;= 4, TRUE, FALSE)</f>
        <v>0</v>
      </c>
    </row>
    <row r="2888" spans="1:7" x14ac:dyDescent="0.3">
      <c r="A2888" s="8">
        <v>5886</v>
      </c>
      <c r="B2888" s="8">
        <v>10306</v>
      </c>
      <c r="C2888" s="8">
        <v>266</v>
      </c>
      <c r="D2888" s="10">
        <v>45312</v>
      </c>
      <c r="E2888" s="8" t="s">
        <v>22932</v>
      </c>
      <c r="F2888" s="8">
        <v>2</v>
      </c>
      <c r="G2888" s="8" t="b">
        <f>IF(FACT_REVIEWS[[#This Row],[ProductRate]] &gt;= 4, TRUE, FALSE)</f>
        <v>0</v>
      </c>
    </row>
    <row r="2889" spans="1:7" x14ac:dyDescent="0.3">
      <c r="A2889" s="8">
        <v>5887</v>
      </c>
      <c r="B2889" s="8">
        <v>10306</v>
      </c>
      <c r="C2889" s="8">
        <v>284</v>
      </c>
      <c r="D2889" s="10">
        <v>45272</v>
      </c>
      <c r="E2889" s="8" t="s">
        <v>22933</v>
      </c>
      <c r="F2889" s="8">
        <v>5</v>
      </c>
      <c r="G2889" s="8" t="b">
        <f>IF(FACT_REVIEWS[[#This Row],[ProductRate]] &gt;= 4, TRUE, FALSE)</f>
        <v>1</v>
      </c>
    </row>
    <row r="2890" spans="1:7" x14ac:dyDescent="0.3">
      <c r="A2890" s="8">
        <v>5888</v>
      </c>
      <c r="B2890" s="8">
        <v>10369</v>
      </c>
      <c r="C2890" s="8">
        <v>241</v>
      </c>
      <c r="D2890" s="10">
        <v>44806</v>
      </c>
      <c r="E2890" s="8" t="s">
        <v>22934</v>
      </c>
      <c r="F2890" s="8">
        <v>4</v>
      </c>
      <c r="G2890" s="8" t="b">
        <f>IF(FACT_REVIEWS[[#This Row],[ProductRate]] &gt;= 4, TRUE, FALSE)</f>
        <v>1</v>
      </c>
    </row>
    <row r="2891" spans="1:7" x14ac:dyDescent="0.3">
      <c r="A2891" s="8">
        <v>5889</v>
      </c>
      <c r="B2891" s="8">
        <v>10026</v>
      </c>
      <c r="C2891" s="8">
        <v>262</v>
      </c>
      <c r="D2891" s="10">
        <v>45348</v>
      </c>
      <c r="E2891" s="8" t="s">
        <v>22935</v>
      </c>
      <c r="F2891" s="8">
        <v>4</v>
      </c>
      <c r="G2891" s="8" t="b">
        <f>IF(FACT_REVIEWS[[#This Row],[ProductRate]] &gt;= 4, TRUE, FALSE)</f>
        <v>1</v>
      </c>
    </row>
    <row r="2892" spans="1:7" x14ac:dyDescent="0.3">
      <c r="A2892" s="8">
        <v>5890</v>
      </c>
      <c r="B2892" s="8">
        <v>10026</v>
      </c>
      <c r="C2892" s="8">
        <v>262</v>
      </c>
      <c r="D2892" s="10">
        <v>45206</v>
      </c>
      <c r="E2892" s="8" t="s">
        <v>22936</v>
      </c>
      <c r="F2892" s="8">
        <v>2</v>
      </c>
      <c r="G2892" s="8" t="b">
        <f>IF(FACT_REVIEWS[[#This Row],[ProductRate]] &gt;= 4, TRUE, FALSE)</f>
        <v>0</v>
      </c>
    </row>
    <row r="2893" spans="1:7" x14ac:dyDescent="0.3">
      <c r="A2893" s="8">
        <v>5891</v>
      </c>
      <c r="B2893" s="8">
        <v>10026</v>
      </c>
      <c r="C2893" s="8">
        <v>262</v>
      </c>
      <c r="D2893" s="10">
        <v>45165</v>
      </c>
      <c r="E2893" s="8" t="s">
        <v>22937</v>
      </c>
      <c r="F2893" s="8">
        <v>1</v>
      </c>
      <c r="G2893" s="8" t="b">
        <f>IF(FACT_REVIEWS[[#This Row],[ProductRate]] &gt;= 4, TRUE, FALSE)</f>
        <v>0</v>
      </c>
    </row>
    <row r="2894" spans="1:7" x14ac:dyDescent="0.3">
      <c r="A2894" s="8">
        <v>5892</v>
      </c>
      <c r="B2894" s="8">
        <v>10195</v>
      </c>
      <c r="C2894" s="8">
        <v>276</v>
      </c>
      <c r="D2894" s="10">
        <v>45279</v>
      </c>
      <c r="E2894" s="8" t="s">
        <v>4151</v>
      </c>
      <c r="F2894" s="8">
        <v>2</v>
      </c>
      <c r="G2894" s="8" t="b">
        <f>IF(FACT_REVIEWS[[#This Row],[ProductRate]] &gt;= 4, TRUE, FALSE)</f>
        <v>0</v>
      </c>
    </row>
    <row r="2895" spans="1:7" x14ac:dyDescent="0.3">
      <c r="A2895" s="8">
        <v>5893</v>
      </c>
      <c r="B2895" s="8">
        <v>10195</v>
      </c>
      <c r="C2895" s="8">
        <v>276</v>
      </c>
      <c r="D2895" s="10">
        <v>45268</v>
      </c>
      <c r="E2895" s="8" t="s">
        <v>22938</v>
      </c>
      <c r="F2895" s="8">
        <v>3</v>
      </c>
      <c r="G2895" s="8" t="b">
        <f>IF(FACT_REVIEWS[[#This Row],[ProductRate]] &gt;= 4, TRUE, FALSE)</f>
        <v>0</v>
      </c>
    </row>
    <row r="2896" spans="1:7" x14ac:dyDescent="0.3">
      <c r="A2896" s="8">
        <v>5894</v>
      </c>
      <c r="B2896" s="8">
        <v>10195</v>
      </c>
      <c r="C2896" s="8">
        <v>230</v>
      </c>
      <c r="D2896" s="10">
        <v>45253</v>
      </c>
      <c r="E2896" s="8" t="s">
        <v>22939</v>
      </c>
      <c r="F2896" s="8">
        <v>2</v>
      </c>
      <c r="G2896" s="8" t="b">
        <f>IF(FACT_REVIEWS[[#This Row],[ProductRate]] &gt;= 4, TRUE, FALSE)</f>
        <v>0</v>
      </c>
    </row>
    <row r="2897" spans="1:7" x14ac:dyDescent="0.3">
      <c r="A2897" s="8">
        <v>5895</v>
      </c>
      <c r="B2897" s="8">
        <v>10261</v>
      </c>
      <c r="C2897" s="8">
        <v>264</v>
      </c>
      <c r="D2897" s="10">
        <v>45304</v>
      </c>
      <c r="E2897" s="8" t="s">
        <v>22940</v>
      </c>
      <c r="F2897" s="8">
        <v>5</v>
      </c>
      <c r="G2897" s="8" t="b">
        <f>IF(FACT_REVIEWS[[#This Row],[ProductRate]] &gt;= 4, TRUE, FALSE)</f>
        <v>1</v>
      </c>
    </row>
    <row r="2898" spans="1:7" x14ac:dyDescent="0.3">
      <c r="A2898" s="8">
        <v>5896</v>
      </c>
      <c r="B2898" s="8">
        <v>10261</v>
      </c>
      <c r="C2898" s="8">
        <v>255</v>
      </c>
      <c r="D2898" s="10">
        <v>45497</v>
      </c>
      <c r="E2898" s="8" t="s">
        <v>22941</v>
      </c>
      <c r="F2898" s="8">
        <v>4</v>
      </c>
      <c r="G2898" s="8" t="b">
        <f>IF(FACT_REVIEWS[[#This Row],[ProductRate]] &gt;= 4, TRUE, FALSE)</f>
        <v>1</v>
      </c>
    </row>
    <row r="2899" spans="1:7" x14ac:dyDescent="0.3">
      <c r="A2899" s="8">
        <v>5897</v>
      </c>
      <c r="B2899" s="8">
        <v>10261</v>
      </c>
      <c r="C2899" s="8">
        <v>255</v>
      </c>
      <c r="D2899" s="10">
        <v>45098</v>
      </c>
      <c r="E2899" s="8" t="s">
        <v>22942</v>
      </c>
      <c r="F2899" s="8">
        <v>1</v>
      </c>
      <c r="G2899" s="8" t="b">
        <f>IF(FACT_REVIEWS[[#This Row],[ProductRate]] &gt;= 4, TRUE, FALSE)</f>
        <v>0</v>
      </c>
    </row>
    <row r="2900" spans="1:7" x14ac:dyDescent="0.3">
      <c r="A2900" s="8">
        <v>5898</v>
      </c>
      <c r="B2900" s="8">
        <v>10261</v>
      </c>
      <c r="C2900" s="8">
        <v>255</v>
      </c>
      <c r="D2900" s="10">
        <v>44839</v>
      </c>
      <c r="E2900" s="8" t="s">
        <v>22943</v>
      </c>
      <c r="F2900" s="8">
        <v>1</v>
      </c>
      <c r="G2900" s="8" t="b">
        <f>IF(FACT_REVIEWS[[#This Row],[ProductRate]] &gt;= 4, TRUE, FALSE)</f>
        <v>0</v>
      </c>
    </row>
    <row r="2901" spans="1:7" x14ac:dyDescent="0.3">
      <c r="A2901" s="8">
        <v>5899</v>
      </c>
      <c r="B2901" s="8">
        <v>10596</v>
      </c>
      <c r="C2901" s="8">
        <v>237</v>
      </c>
      <c r="D2901" s="10">
        <v>45347</v>
      </c>
      <c r="E2901" s="8" t="s">
        <v>22944</v>
      </c>
      <c r="F2901" s="8">
        <v>2</v>
      </c>
      <c r="G2901" s="8" t="b">
        <f>IF(FACT_REVIEWS[[#This Row],[ProductRate]] &gt;= 4, TRUE, FALSE)</f>
        <v>0</v>
      </c>
    </row>
    <row r="2902" spans="1:7" x14ac:dyDescent="0.3">
      <c r="A2902" s="8">
        <v>5900</v>
      </c>
      <c r="B2902" s="8">
        <v>10436</v>
      </c>
      <c r="C2902" s="8">
        <v>254</v>
      </c>
      <c r="D2902" s="10">
        <v>45136</v>
      </c>
      <c r="E2902" s="8" t="s">
        <v>14215</v>
      </c>
      <c r="F2902" s="8">
        <v>5</v>
      </c>
      <c r="G2902" s="8" t="b">
        <f>IF(FACT_REVIEWS[[#This Row],[ProductRate]] &gt;= 4, TRUE, FALSE)</f>
        <v>1</v>
      </c>
    </row>
    <row r="2903" spans="1:7" x14ac:dyDescent="0.3">
      <c r="A2903" s="8">
        <v>5901</v>
      </c>
      <c r="B2903" s="8">
        <v>10436</v>
      </c>
      <c r="C2903" s="8">
        <v>254</v>
      </c>
      <c r="D2903" s="10">
        <v>44762</v>
      </c>
      <c r="E2903" s="8" t="s">
        <v>4160</v>
      </c>
      <c r="F2903" s="8">
        <v>1</v>
      </c>
      <c r="G2903" s="8" t="b">
        <f>IF(FACT_REVIEWS[[#This Row],[ProductRate]] &gt;= 4, TRUE, FALSE)</f>
        <v>0</v>
      </c>
    </row>
    <row r="2904" spans="1:7" x14ac:dyDescent="0.3">
      <c r="A2904" s="8">
        <v>5902</v>
      </c>
      <c r="B2904" s="8">
        <v>10436</v>
      </c>
      <c r="C2904" s="8">
        <v>254</v>
      </c>
      <c r="D2904" s="10">
        <v>45387</v>
      </c>
      <c r="E2904" s="8" t="s">
        <v>11507</v>
      </c>
      <c r="F2904" s="8">
        <v>4</v>
      </c>
      <c r="G2904" s="8" t="b">
        <f>IF(FACT_REVIEWS[[#This Row],[ProductRate]] &gt;= 4, TRUE, FALSE)</f>
        <v>1</v>
      </c>
    </row>
    <row r="2905" spans="1:7" x14ac:dyDescent="0.3">
      <c r="A2905" s="8">
        <v>5903</v>
      </c>
      <c r="B2905" s="8">
        <v>10436</v>
      </c>
      <c r="C2905" s="8">
        <v>296</v>
      </c>
      <c r="D2905" s="10">
        <v>45448</v>
      </c>
      <c r="E2905" s="8" t="s">
        <v>18747</v>
      </c>
      <c r="F2905" s="8">
        <v>3</v>
      </c>
      <c r="G2905" s="8" t="b">
        <f>IF(FACT_REVIEWS[[#This Row],[ProductRate]] &gt;= 4, TRUE, FALSE)</f>
        <v>0</v>
      </c>
    </row>
    <row r="2906" spans="1:7" x14ac:dyDescent="0.3">
      <c r="A2906" s="8">
        <v>5904</v>
      </c>
      <c r="B2906" s="8">
        <v>10436</v>
      </c>
      <c r="C2906" s="8">
        <v>279</v>
      </c>
      <c r="D2906" s="10">
        <v>45428</v>
      </c>
      <c r="E2906" s="8" t="s">
        <v>22945</v>
      </c>
      <c r="F2906" s="8">
        <v>2</v>
      </c>
      <c r="G2906" s="8" t="b">
        <f>IF(FACT_REVIEWS[[#This Row],[ProductRate]] &gt;= 4, TRUE, FALSE)</f>
        <v>0</v>
      </c>
    </row>
    <row r="2907" spans="1:7" x14ac:dyDescent="0.3">
      <c r="A2907" s="8">
        <v>5905</v>
      </c>
      <c r="B2907" s="8">
        <v>10436</v>
      </c>
      <c r="C2907" s="8">
        <v>237</v>
      </c>
      <c r="D2907" s="10">
        <v>45149</v>
      </c>
      <c r="E2907" s="8" t="s">
        <v>22946</v>
      </c>
      <c r="F2907" s="8">
        <v>1</v>
      </c>
      <c r="G2907" s="8" t="b">
        <f>IF(FACT_REVIEWS[[#This Row],[ProductRate]] &gt;= 4, TRUE, FALSE)</f>
        <v>0</v>
      </c>
    </row>
    <row r="2908" spans="1:7" x14ac:dyDescent="0.3">
      <c r="A2908" s="8">
        <v>5906</v>
      </c>
      <c r="B2908" s="8">
        <v>10297</v>
      </c>
      <c r="C2908" s="8">
        <v>201</v>
      </c>
      <c r="D2908" s="10">
        <v>45322</v>
      </c>
      <c r="E2908" s="8" t="s">
        <v>16488</v>
      </c>
      <c r="F2908" s="8">
        <v>1</v>
      </c>
      <c r="G2908" s="8" t="b">
        <f>IF(FACT_REVIEWS[[#This Row],[ProductRate]] &gt;= 4, TRUE, FALSE)</f>
        <v>0</v>
      </c>
    </row>
    <row r="2909" spans="1:7" x14ac:dyDescent="0.3">
      <c r="A2909" s="8">
        <v>5907</v>
      </c>
      <c r="B2909" s="8">
        <v>10297</v>
      </c>
      <c r="C2909" s="8">
        <v>201</v>
      </c>
      <c r="D2909" s="10">
        <v>45389</v>
      </c>
      <c r="E2909" s="8" t="s">
        <v>22947</v>
      </c>
      <c r="F2909" s="8">
        <v>4</v>
      </c>
      <c r="G2909" s="8" t="b">
        <f>IF(FACT_REVIEWS[[#This Row],[ProductRate]] &gt;= 4, TRUE, FALSE)</f>
        <v>1</v>
      </c>
    </row>
    <row r="2910" spans="1:7" x14ac:dyDescent="0.3">
      <c r="A2910" s="8">
        <v>5908</v>
      </c>
      <c r="B2910" s="8">
        <v>10603</v>
      </c>
      <c r="C2910" s="8">
        <v>282</v>
      </c>
      <c r="D2910" s="10">
        <v>45496</v>
      </c>
      <c r="E2910" s="8" t="s">
        <v>22948</v>
      </c>
      <c r="F2910" s="8">
        <v>1</v>
      </c>
      <c r="G2910" s="8" t="b">
        <f>IF(FACT_REVIEWS[[#This Row],[ProductRate]] &gt;= 4, TRUE, FALSE)</f>
        <v>0</v>
      </c>
    </row>
    <row r="2911" spans="1:7" x14ac:dyDescent="0.3">
      <c r="A2911" s="8">
        <v>5909</v>
      </c>
      <c r="B2911" s="8">
        <v>10603</v>
      </c>
      <c r="C2911" s="8">
        <v>282</v>
      </c>
      <c r="D2911" s="10">
        <v>45460</v>
      </c>
      <c r="E2911" s="8" t="s">
        <v>22949</v>
      </c>
      <c r="F2911" s="8">
        <v>1</v>
      </c>
      <c r="G2911" s="8" t="b">
        <f>IF(FACT_REVIEWS[[#This Row],[ProductRate]] &gt;= 4, TRUE, FALSE)</f>
        <v>0</v>
      </c>
    </row>
    <row r="2912" spans="1:7" x14ac:dyDescent="0.3">
      <c r="A2912" s="8">
        <v>5910</v>
      </c>
      <c r="B2912" s="8">
        <v>10603</v>
      </c>
      <c r="C2912" s="8">
        <v>203</v>
      </c>
      <c r="D2912" s="10">
        <v>45371</v>
      </c>
      <c r="E2912" s="8" t="s">
        <v>22950</v>
      </c>
      <c r="F2912" s="8">
        <v>4</v>
      </c>
      <c r="G2912" s="8" t="b">
        <f>IF(FACT_REVIEWS[[#This Row],[ProductRate]] &gt;= 4, TRUE, FALSE)</f>
        <v>1</v>
      </c>
    </row>
    <row r="2913" spans="1:7" x14ac:dyDescent="0.3">
      <c r="A2913" s="8">
        <v>5911</v>
      </c>
      <c r="B2913" s="8">
        <v>10603</v>
      </c>
      <c r="C2913" s="8">
        <v>203</v>
      </c>
      <c r="D2913" s="10">
        <v>45469</v>
      </c>
      <c r="E2913" s="8" t="s">
        <v>22951</v>
      </c>
      <c r="F2913" s="8">
        <v>5</v>
      </c>
      <c r="G2913" s="8" t="b">
        <f>IF(FACT_REVIEWS[[#This Row],[ProductRate]] &gt;= 4, TRUE, FALSE)</f>
        <v>1</v>
      </c>
    </row>
    <row r="2914" spans="1:7" x14ac:dyDescent="0.3">
      <c r="A2914" s="8">
        <v>5912</v>
      </c>
      <c r="B2914" s="8">
        <v>10603</v>
      </c>
      <c r="C2914" s="8">
        <v>203</v>
      </c>
      <c r="D2914" s="10">
        <v>45399</v>
      </c>
      <c r="E2914" s="8" t="s">
        <v>22952</v>
      </c>
      <c r="F2914" s="8">
        <v>2</v>
      </c>
      <c r="G2914" s="8" t="b">
        <f>IF(FACT_REVIEWS[[#This Row],[ProductRate]] &gt;= 4, TRUE, FALSE)</f>
        <v>0</v>
      </c>
    </row>
    <row r="2915" spans="1:7" x14ac:dyDescent="0.3">
      <c r="A2915" s="8">
        <v>5913</v>
      </c>
      <c r="B2915" s="8">
        <v>10603</v>
      </c>
      <c r="C2915" s="8">
        <v>203</v>
      </c>
      <c r="D2915" s="10">
        <v>45320</v>
      </c>
      <c r="E2915" s="8" t="s">
        <v>22953</v>
      </c>
      <c r="F2915" s="8">
        <v>5</v>
      </c>
      <c r="G2915" s="8" t="b">
        <f>IF(FACT_REVIEWS[[#This Row],[ProductRate]] &gt;= 4, TRUE, FALSE)</f>
        <v>1</v>
      </c>
    </row>
    <row r="2916" spans="1:7" x14ac:dyDescent="0.3">
      <c r="A2916" s="8">
        <v>5914</v>
      </c>
      <c r="B2916" s="8">
        <v>10146</v>
      </c>
      <c r="C2916" s="8">
        <v>290</v>
      </c>
      <c r="D2916" s="10">
        <v>45559</v>
      </c>
      <c r="E2916" s="8" t="s">
        <v>22954</v>
      </c>
      <c r="F2916" s="8">
        <v>5</v>
      </c>
      <c r="G2916" s="8" t="b">
        <f>IF(FACT_REVIEWS[[#This Row],[ProductRate]] &gt;= 4, TRUE, FALSE)</f>
        <v>1</v>
      </c>
    </row>
    <row r="2917" spans="1:7" x14ac:dyDescent="0.3">
      <c r="A2917" s="8">
        <v>5915</v>
      </c>
      <c r="B2917" s="8">
        <v>10146</v>
      </c>
      <c r="C2917" s="8">
        <v>213</v>
      </c>
      <c r="D2917" s="10">
        <v>45560</v>
      </c>
      <c r="E2917" s="8" t="s">
        <v>11616</v>
      </c>
      <c r="F2917" s="8">
        <v>3</v>
      </c>
      <c r="G2917" s="8" t="b">
        <f>IF(FACT_REVIEWS[[#This Row],[ProductRate]] &gt;= 4, TRUE, FALSE)</f>
        <v>0</v>
      </c>
    </row>
    <row r="2918" spans="1:7" x14ac:dyDescent="0.3">
      <c r="A2918" s="8">
        <v>5916</v>
      </c>
      <c r="B2918" s="8">
        <v>10319</v>
      </c>
      <c r="C2918" s="8">
        <v>283</v>
      </c>
      <c r="D2918" s="10">
        <v>44057</v>
      </c>
      <c r="E2918" s="8" t="s">
        <v>22955</v>
      </c>
      <c r="F2918" s="8">
        <v>2</v>
      </c>
      <c r="G2918" s="8" t="b">
        <f>IF(FACT_REVIEWS[[#This Row],[ProductRate]] &gt;= 4, TRUE, FALSE)</f>
        <v>0</v>
      </c>
    </row>
    <row r="2919" spans="1:7" x14ac:dyDescent="0.3">
      <c r="A2919" s="8">
        <v>5917</v>
      </c>
      <c r="B2919" s="8">
        <v>10141</v>
      </c>
      <c r="C2919" s="8">
        <v>278</v>
      </c>
      <c r="D2919" s="10">
        <v>45157</v>
      </c>
      <c r="E2919" s="8" t="s">
        <v>22956</v>
      </c>
      <c r="F2919" s="8">
        <v>4</v>
      </c>
      <c r="G2919" s="8" t="b">
        <f>IF(FACT_REVIEWS[[#This Row],[ProductRate]] &gt;= 4, TRUE, FALSE)</f>
        <v>1</v>
      </c>
    </row>
    <row r="2920" spans="1:7" x14ac:dyDescent="0.3">
      <c r="A2920" s="8">
        <v>5918</v>
      </c>
      <c r="B2920" s="8">
        <v>10414</v>
      </c>
      <c r="C2920" s="8">
        <v>252</v>
      </c>
      <c r="D2920" s="10">
        <v>44790</v>
      </c>
      <c r="E2920" s="8" t="s">
        <v>22957</v>
      </c>
      <c r="F2920" s="8">
        <v>5</v>
      </c>
      <c r="G2920" s="8" t="b">
        <f>IF(FACT_REVIEWS[[#This Row],[ProductRate]] &gt;= 4, TRUE, FALSE)</f>
        <v>1</v>
      </c>
    </row>
    <row r="2921" spans="1:7" x14ac:dyDescent="0.3">
      <c r="A2921" s="8">
        <v>5919</v>
      </c>
      <c r="B2921" s="8">
        <v>10565</v>
      </c>
      <c r="C2921" s="8">
        <v>206</v>
      </c>
      <c r="D2921" s="10">
        <v>44992</v>
      </c>
      <c r="E2921" s="8" t="s">
        <v>22958</v>
      </c>
      <c r="F2921" s="8">
        <v>1</v>
      </c>
      <c r="G2921" s="8" t="b">
        <f>IF(FACT_REVIEWS[[#This Row],[ProductRate]] &gt;= 4, TRUE, FALSE)</f>
        <v>0</v>
      </c>
    </row>
    <row r="2922" spans="1:7" x14ac:dyDescent="0.3">
      <c r="A2922" s="8">
        <v>5920</v>
      </c>
      <c r="B2922" s="8">
        <v>10850</v>
      </c>
      <c r="C2922" s="8">
        <v>294</v>
      </c>
      <c r="D2922" s="10">
        <v>45185</v>
      </c>
      <c r="E2922" s="8" t="s">
        <v>22959</v>
      </c>
      <c r="F2922" s="8">
        <v>1</v>
      </c>
      <c r="G2922" s="8" t="b">
        <f>IF(FACT_REVIEWS[[#This Row],[ProductRate]] &gt;= 4, TRUE, FALSE)</f>
        <v>0</v>
      </c>
    </row>
    <row r="2923" spans="1:7" x14ac:dyDescent="0.3">
      <c r="A2923" s="8">
        <v>5921</v>
      </c>
      <c r="B2923" s="8">
        <v>10586</v>
      </c>
      <c r="C2923" s="8">
        <v>271</v>
      </c>
      <c r="D2923" s="10">
        <v>44808</v>
      </c>
      <c r="E2923" s="8" t="s">
        <v>22960</v>
      </c>
      <c r="F2923" s="8">
        <v>4</v>
      </c>
      <c r="G2923" s="8" t="b">
        <f>IF(FACT_REVIEWS[[#This Row],[ProductRate]] &gt;= 4, TRUE, FALSE)</f>
        <v>1</v>
      </c>
    </row>
    <row r="2924" spans="1:7" x14ac:dyDescent="0.3">
      <c r="A2924" s="8">
        <v>5922</v>
      </c>
      <c r="B2924" s="8">
        <v>10598</v>
      </c>
      <c r="C2924" s="8">
        <v>284</v>
      </c>
      <c r="D2924" s="10">
        <v>44860</v>
      </c>
      <c r="E2924" s="8" t="s">
        <v>22961</v>
      </c>
      <c r="F2924" s="8">
        <v>3</v>
      </c>
      <c r="G2924" s="8" t="b">
        <f>IF(FACT_REVIEWS[[#This Row],[ProductRate]] &gt;= 4, TRUE, FALSE)</f>
        <v>0</v>
      </c>
    </row>
    <row r="2925" spans="1:7" x14ac:dyDescent="0.3">
      <c r="A2925" s="8">
        <v>5923</v>
      </c>
      <c r="B2925" s="8">
        <v>10214</v>
      </c>
      <c r="C2925" s="8">
        <v>210</v>
      </c>
      <c r="D2925" s="10">
        <v>45264</v>
      </c>
      <c r="E2925" s="8" t="s">
        <v>13885</v>
      </c>
      <c r="F2925" s="8">
        <v>3</v>
      </c>
      <c r="G2925" s="8" t="b">
        <f>IF(FACT_REVIEWS[[#This Row],[ProductRate]] &gt;= 4, TRUE, FALSE)</f>
        <v>0</v>
      </c>
    </row>
    <row r="2926" spans="1:7" x14ac:dyDescent="0.3">
      <c r="A2926" s="8">
        <v>5924</v>
      </c>
      <c r="B2926" s="8">
        <v>10976</v>
      </c>
      <c r="C2926" s="8">
        <v>216</v>
      </c>
      <c r="D2926" s="10">
        <v>45430</v>
      </c>
      <c r="E2926" s="8" t="s">
        <v>22962</v>
      </c>
      <c r="F2926" s="8">
        <v>4</v>
      </c>
      <c r="G2926" s="8" t="b">
        <f>IF(FACT_REVIEWS[[#This Row],[ProductRate]] &gt;= 4, TRUE, FALSE)</f>
        <v>1</v>
      </c>
    </row>
    <row r="2927" spans="1:7" x14ac:dyDescent="0.3">
      <c r="A2927" s="8">
        <v>5925</v>
      </c>
      <c r="B2927" s="8">
        <v>10011</v>
      </c>
      <c r="C2927" s="8">
        <v>263</v>
      </c>
      <c r="D2927" s="10">
        <v>45104</v>
      </c>
      <c r="E2927" s="8" t="s">
        <v>11109</v>
      </c>
      <c r="F2927" s="8">
        <v>3</v>
      </c>
      <c r="G2927" s="8" t="b">
        <f>IF(FACT_REVIEWS[[#This Row],[ProductRate]] &gt;= 4, TRUE, FALSE)</f>
        <v>0</v>
      </c>
    </row>
    <row r="2928" spans="1:7" x14ac:dyDescent="0.3">
      <c r="A2928" s="8">
        <v>5926</v>
      </c>
      <c r="B2928" s="8">
        <v>10471</v>
      </c>
      <c r="C2928" s="8">
        <v>220</v>
      </c>
      <c r="D2928" s="10">
        <v>45341</v>
      </c>
      <c r="E2928" s="8" t="s">
        <v>22963</v>
      </c>
      <c r="F2928" s="8">
        <v>4</v>
      </c>
      <c r="G2928" s="8" t="b">
        <f>IF(FACT_REVIEWS[[#This Row],[ProductRate]] &gt;= 4, TRUE, FALSE)</f>
        <v>1</v>
      </c>
    </row>
    <row r="2929" spans="1:7" x14ac:dyDescent="0.3">
      <c r="A2929" s="8">
        <v>5927</v>
      </c>
      <c r="B2929" s="8">
        <v>10931</v>
      </c>
      <c r="C2929" s="8">
        <v>205</v>
      </c>
      <c r="D2929" s="10">
        <v>44948</v>
      </c>
      <c r="E2929" s="8" t="s">
        <v>22964</v>
      </c>
      <c r="F2929" s="8">
        <v>5</v>
      </c>
      <c r="G2929" s="8" t="b">
        <f>IF(FACT_REVIEWS[[#This Row],[ProductRate]] &gt;= 4, TRUE, FALSE)</f>
        <v>1</v>
      </c>
    </row>
    <row r="2930" spans="1:7" x14ac:dyDescent="0.3">
      <c r="A2930" s="8">
        <v>5928</v>
      </c>
      <c r="B2930" s="8">
        <v>10988</v>
      </c>
      <c r="C2930" s="8">
        <v>207</v>
      </c>
      <c r="D2930" s="10">
        <v>44921</v>
      </c>
      <c r="E2930" s="8" t="s">
        <v>22965</v>
      </c>
      <c r="F2930" s="8">
        <v>1</v>
      </c>
      <c r="G2930" s="8" t="b">
        <f>IF(FACT_REVIEWS[[#This Row],[ProductRate]] &gt;= 4, TRUE, FALSE)</f>
        <v>0</v>
      </c>
    </row>
    <row r="2931" spans="1:7" x14ac:dyDescent="0.3">
      <c r="A2931" s="8">
        <v>5929</v>
      </c>
      <c r="B2931" s="8">
        <v>10772</v>
      </c>
      <c r="C2931" s="8">
        <v>272</v>
      </c>
      <c r="D2931" s="10">
        <v>45548</v>
      </c>
      <c r="E2931" s="8" t="s">
        <v>22966</v>
      </c>
      <c r="F2931" s="8">
        <v>3</v>
      </c>
      <c r="G2931" s="8" t="b">
        <f>IF(FACT_REVIEWS[[#This Row],[ProductRate]] &gt;= 4, TRUE, FALSE)</f>
        <v>0</v>
      </c>
    </row>
    <row r="2932" spans="1:7" x14ac:dyDescent="0.3">
      <c r="A2932" s="8">
        <v>5930</v>
      </c>
      <c r="B2932" s="8">
        <v>10772</v>
      </c>
      <c r="C2932" s="8">
        <v>272</v>
      </c>
      <c r="D2932" s="10">
        <v>45528</v>
      </c>
      <c r="E2932" s="8" t="s">
        <v>21892</v>
      </c>
      <c r="F2932" s="8">
        <v>3</v>
      </c>
      <c r="G2932" s="8" t="b">
        <f>IF(FACT_REVIEWS[[#This Row],[ProductRate]] &gt;= 4, TRUE, FALSE)</f>
        <v>0</v>
      </c>
    </row>
    <row r="2933" spans="1:7" x14ac:dyDescent="0.3">
      <c r="A2933" s="8">
        <v>5931</v>
      </c>
      <c r="B2933" s="8">
        <v>10299</v>
      </c>
      <c r="C2933" s="8">
        <v>215</v>
      </c>
      <c r="D2933" s="10">
        <v>45514</v>
      </c>
      <c r="E2933" s="8" t="s">
        <v>22967</v>
      </c>
      <c r="F2933" s="8">
        <v>5</v>
      </c>
      <c r="G2933" s="8" t="b">
        <f>IF(FACT_REVIEWS[[#This Row],[ProductRate]] &gt;= 4, TRUE, FALSE)</f>
        <v>1</v>
      </c>
    </row>
    <row r="2934" spans="1:7" x14ac:dyDescent="0.3">
      <c r="A2934" s="8">
        <v>5932</v>
      </c>
      <c r="B2934" s="8">
        <v>10721</v>
      </c>
      <c r="C2934" s="8">
        <v>297</v>
      </c>
      <c r="D2934" s="10">
        <v>44957</v>
      </c>
      <c r="E2934" s="8" t="s">
        <v>11460</v>
      </c>
      <c r="F2934" s="8">
        <v>1</v>
      </c>
      <c r="G2934" s="8" t="b">
        <f>IF(FACT_REVIEWS[[#This Row],[ProductRate]] &gt;= 4, TRUE, FALSE)</f>
        <v>0</v>
      </c>
    </row>
    <row r="2935" spans="1:7" x14ac:dyDescent="0.3">
      <c r="A2935" s="8">
        <v>5933</v>
      </c>
      <c r="B2935" s="8">
        <v>10721</v>
      </c>
      <c r="C2935" s="8">
        <v>297</v>
      </c>
      <c r="D2935" s="10">
        <v>45112</v>
      </c>
      <c r="E2935" s="8" t="s">
        <v>22968</v>
      </c>
      <c r="F2935" s="8">
        <v>2</v>
      </c>
      <c r="G2935" s="8" t="b">
        <f>IF(FACT_REVIEWS[[#This Row],[ProductRate]] &gt;= 4, TRUE, FALSE)</f>
        <v>0</v>
      </c>
    </row>
    <row r="2936" spans="1:7" x14ac:dyDescent="0.3">
      <c r="A2936" s="8">
        <v>5934</v>
      </c>
      <c r="B2936" s="8">
        <v>10216</v>
      </c>
      <c r="C2936" s="8">
        <v>283</v>
      </c>
      <c r="D2936" s="10">
        <v>45516</v>
      </c>
      <c r="E2936" s="8" t="s">
        <v>22969</v>
      </c>
      <c r="F2936" s="8">
        <v>2</v>
      </c>
      <c r="G2936" s="8" t="b">
        <f>IF(FACT_REVIEWS[[#This Row],[ProductRate]] &gt;= 4, TRUE, FALSE)</f>
        <v>0</v>
      </c>
    </row>
    <row r="2937" spans="1:7" x14ac:dyDescent="0.3">
      <c r="A2937" s="8">
        <v>5935</v>
      </c>
      <c r="B2937" s="8">
        <v>10216</v>
      </c>
      <c r="C2937" s="8">
        <v>283</v>
      </c>
      <c r="D2937" s="10">
        <v>45476</v>
      </c>
      <c r="E2937" s="8" t="s">
        <v>22970</v>
      </c>
      <c r="F2937" s="8">
        <v>3</v>
      </c>
      <c r="G2937" s="8" t="b">
        <f>IF(FACT_REVIEWS[[#This Row],[ProductRate]] &gt;= 4, TRUE, FALSE)</f>
        <v>0</v>
      </c>
    </row>
    <row r="2938" spans="1:7" x14ac:dyDescent="0.3">
      <c r="A2938" s="8">
        <v>5936</v>
      </c>
      <c r="B2938" s="8">
        <v>10352</v>
      </c>
      <c r="C2938" s="8">
        <v>279</v>
      </c>
      <c r="D2938" s="10">
        <v>44848</v>
      </c>
      <c r="E2938" s="8" t="s">
        <v>22971</v>
      </c>
      <c r="F2938" s="8">
        <v>1</v>
      </c>
      <c r="G2938" s="8" t="b">
        <f>IF(FACT_REVIEWS[[#This Row],[ProductRate]] &gt;= 4, TRUE, FALSE)</f>
        <v>0</v>
      </c>
    </row>
    <row r="2939" spans="1:7" x14ac:dyDescent="0.3">
      <c r="A2939" s="8">
        <v>5937</v>
      </c>
      <c r="B2939" s="8">
        <v>10004</v>
      </c>
      <c r="C2939" s="8">
        <v>275</v>
      </c>
      <c r="D2939" s="10">
        <v>45497</v>
      </c>
      <c r="E2939" s="8" t="s">
        <v>22972</v>
      </c>
      <c r="F2939" s="8">
        <v>3</v>
      </c>
      <c r="G2939" s="8" t="b">
        <f>IF(FACT_REVIEWS[[#This Row],[ProductRate]] &gt;= 4, TRUE, FALSE)</f>
        <v>0</v>
      </c>
    </row>
    <row r="2940" spans="1:7" x14ac:dyDescent="0.3">
      <c r="A2940" s="8">
        <v>5938</v>
      </c>
      <c r="B2940" s="8">
        <v>10284</v>
      </c>
      <c r="C2940" s="8">
        <v>299</v>
      </c>
      <c r="D2940" s="10">
        <v>45484</v>
      </c>
      <c r="E2940" s="8" t="s">
        <v>22973</v>
      </c>
      <c r="F2940" s="8">
        <v>3</v>
      </c>
      <c r="G2940" s="8" t="b">
        <f>IF(FACT_REVIEWS[[#This Row],[ProductRate]] &gt;= 4, TRUE, FALSE)</f>
        <v>0</v>
      </c>
    </row>
    <row r="2941" spans="1:7" x14ac:dyDescent="0.3">
      <c r="A2941" s="8">
        <v>5939</v>
      </c>
      <c r="B2941" s="8">
        <v>10284</v>
      </c>
      <c r="C2941" s="8">
        <v>299</v>
      </c>
      <c r="D2941" s="10">
        <v>45486</v>
      </c>
      <c r="E2941" s="8" t="s">
        <v>22974</v>
      </c>
      <c r="F2941" s="8">
        <v>4</v>
      </c>
      <c r="G2941" s="8" t="b">
        <f>IF(FACT_REVIEWS[[#This Row],[ProductRate]] &gt;= 4, TRUE, FALSE)</f>
        <v>1</v>
      </c>
    </row>
    <row r="2942" spans="1:7" x14ac:dyDescent="0.3">
      <c r="A2942" s="8">
        <v>5940</v>
      </c>
      <c r="B2942" s="8">
        <v>10284</v>
      </c>
      <c r="C2942" s="8">
        <v>273</v>
      </c>
      <c r="D2942" s="10">
        <v>45393</v>
      </c>
      <c r="E2942" s="8" t="s">
        <v>22975</v>
      </c>
      <c r="F2942" s="8">
        <v>1</v>
      </c>
      <c r="G2942" s="8" t="b">
        <f>IF(FACT_REVIEWS[[#This Row],[ProductRate]] &gt;= 4, TRUE, FALSE)</f>
        <v>0</v>
      </c>
    </row>
    <row r="2943" spans="1:7" x14ac:dyDescent="0.3">
      <c r="A2943" s="8">
        <v>5941</v>
      </c>
      <c r="B2943" s="8">
        <v>10885</v>
      </c>
      <c r="C2943" s="8">
        <v>225</v>
      </c>
      <c r="D2943" s="10">
        <v>45390</v>
      </c>
      <c r="E2943" s="8" t="s">
        <v>22976</v>
      </c>
      <c r="F2943" s="8">
        <v>3</v>
      </c>
      <c r="G2943" s="8" t="b">
        <f>IF(FACT_REVIEWS[[#This Row],[ProductRate]] &gt;= 4, TRUE, FALSE)</f>
        <v>0</v>
      </c>
    </row>
    <row r="2944" spans="1:7" x14ac:dyDescent="0.3">
      <c r="A2944" s="8">
        <v>5942</v>
      </c>
      <c r="B2944" s="8">
        <v>10885</v>
      </c>
      <c r="C2944" s="8">
        <v>225</v>
      </c>
      <c r="D2944" s="10">
        <v>45162</v>
      </c>
      <c r="E2944" s="8" t="s">
        <v>22977</v>
      </c>
      <c r="F2944" s="8">
        <v>3</v>
      </c>
      <c r="G2944" s="8" t="b">
        <f>IF(FACT_REVIEWS[[#This Row],[ProductRate]] &gt;= 4, TRUE, FALSE)</f>
        <v>0</v>
      </c>
    </row>
    <row r="2945" spans="1:7" x14ac:dyDescent="0.3">
      <c r="A2945" s="8">
        <v>5943</v>
      </c>
      <c r="B2945" s="8">
        <v>10885</v>
      </c>
      <c r="C2945" s="8">
        <v>225</v>
      </c>
      <c r="D2945" s="10">
        <v>45239</v>
      </c>
      <c r="E2945" s="8" t="s">
        <v>15366</v>
      </c>
      <c r="F2945" s="8">
        <v>2</v>
      </c>
      <c r="G2945" s="8" t="b">
        <f>IF(FACT_REVIEWS[[#This Row],[ProductRate]] &gt;= 4, TRUE, FALSE)</f>
        <v>0</v>
      </c>
    </row>
    <row r="2946" spans="1:7" x14ac:dyDescent="0.3">
      <c r="A2946" s="8">
        <v>5944</v>
      </c>
      <c r="B2946" s="8">
        <v>10275</v>
      </c>
      <c r="C2946" s="8">
        <v>234</v>
      </c>
      <c r="D2946" s="10">
        <v>45228</v>
      </c>
      <c r="E2946" s="8" t="s">
        <v>22978</v>
      </c>
      <c r="F2946" s="8">
        <v>2</v>
      </c>
      <c r="G2946" s="8" t="b">
        <f>IF(FACT_REVIEWS[[#This Row],[ProductRate]] &gt;= 4, TRUE, FALSE)</f>
        <v>0</v>
      </c>
    </row>
    <row r="2947" spans="1:7" x14ac:dyDescent="0.3">
      <c r="A2947" s="8">
        <v>5945</v>
      </c>
      <c r="B2947" s="8">
        <v>10123</v>
      </c>
      <c r="C2947" s="8">
        <v>255</v>
      </c>
      <c r="D2947" s="10">
        <v>45523</v>
      </c>
      <c r="E2947" s="8" t="s">
        <v>22979</v>
      </c>
      <c r="F2947" s="8">
        <v>4</v>
      </c>
      <c r="G2947" s="8" t="b">
        <f>IF(FACT_REVIEWS[[#This Row],[ProductRate]] &gt;= 4, TRUE, FALSE)</f>
        <v>1</v>
      </c>
    </row>
    <row r="2948" spans="1:7" x14ac:dyDescent="0.3">
      <c r="A2948" s="8">
        <v>5946</v>
      </c>
      <c r="B2948" s="8">
        <v>10285</v>
      </c>
      <c r="C2948" s="8">
        <v>273</v>
      </c>
      <c r="D2948" s="10">
        <v>45346</v>
      </c>
      <c r="E2948" s="8" t="s">
        <v>22980</v>
      </c>
      <c r="F2948" s="8">
        <v>3</v>
      </c>
      <c r="G2948" s="8" t="b">
        <f>IF(FACT_REVIEWS[[#This Row],[ProductRate]] &gt;= 4, TRUE, FALSE)</f>
        <v>0</v>
      </c>
    </row>
    <row r="2949" spans="1:7" x14ac:dyDescent="0.3">
      <c r="A2949" s="8">
        <v>5947</v>
      </c>
      <c r="B2949" s="8">
        <v>10607</v>
      </c>
      <c r="C2949" s="8">
        <v>232</v>
      </c>
      <c r="D2949" s="10">
        <v>44711</v>
      </c>
      <c r="E2949" s="8" t="s">
        <v>22981</v>
      </c>
      <c r="F2949" s="8">
        <v>1</v>
      </c>
      <c r="G2949" s="8" t="b">
        <f>IF(FACT_REVIEWS[[#This Row],[ProductRate]] &gt;= 4, TRUE, FALSE)</f>
        <v>0</v>
      </c>
    </row>
    <row r="2950" spans="1:7" x14ac:dyDescent="0.3">
      <c r="A2950" s="8">
        <v>5948</v>
      </c>
      <c r="B2950" s="8">
        <v>10593</v>
      </c>
      <c r="C2950" s="8">
        <v>241</v>
      </c>
      <c r="D2950" s="10">
        <v>45416</v>
      </c>
      <c r="E2950" s="8" t="s">
        <v>13101</v>
      </c>
      <c r="F2950" s="8">
        <v>4</v>
      </c>
      <c r="G2950" s="8" t="b">
        <f>IF(FACT_REVIEWS[[#This Row],[ProductRate]] &gt;= 4, TRUE, FALSE)</f>
        <v>1</v>
      </c>
    </row>
    <row r="2951" spans="1:7" x14ac:dyDescent="0.3">
      <c r="A2951" s="8">
        <v>5949</v>
      </c>
      <c r="B2951" s="8">
        <v>10321</v>
      </c>
      <c r="C2951" s="8">
        <v>209</v>
      </c>
      <c r="D2951" s="10">
        <v>45444</v>
      </c>
      <c r="E2951" s="8" t="s">
        <v>22982</v>
      </c>
      <c r="F2951" s="8">
        <v>5</v>
      </c>
      <c r="G2951" s="8" t="b">
        <f>IF(FACT_REVIEWS[[#This Row],[ProductRate]] &gt;= 4, TRUE, FALSE)</f>
        <v>1</v>
      </c>
    </row>
    <row r="2952" spans="1:7" x14ac:dyDescent="0.3">
      <c r="A2952" s="8">
        <v>5950</v>
      </c>
      <c r="B2952" s="8">
        <v>10758</v>
      </c>
      <c r="C2952" s="8">
        <v>234</v>
      </c>
      <c r="D2952" s="10">
        <v>45168</v>
      </c>
      <c r="E2952" s="8" t="s">
        <v>12040</v>
      </c>
      <c r="F2952" s="8">
        <v>4</v>
      </c>
      <c r="G2952" s="8" t="b">
        <f>IF(FACT_REVIEWS[[#This Row],[ProductRate]] &gt;= 4, TRUE, FALSE)</f>
        <v>1</v>
      </c>
    </row>
    <row r="2953" spans="1:7" x14ac:dyDescent="0.3">
      <c r="A2953" s="8">
        <v>5951</v>
      </c>
      <c r="B2953" s="8">
        <v>10055</v>
      </c>
      <c r="C2953" s="8">
        <v>289</v>
      </c>
      <c r="D2953" s="10">
        <v>44610</v>
      </c>
      <c r="E2953" s="8" t="s">
        <v>19632</v>
      </c>
      <c r="F2953" s="8">
        <v>3</v>
      </c>
      <c r="G2953" s="8" t="b">
        <f>IF(FACT_REVIEWS[[#This Row],[ProductRate]] &gt;= 4, TRUE, FALSE)</f>
        <v>0</v>
      </c>
    </row>
  </sheetData>
  <conditionalFormatting sqref="G1:G2953">
    <cfRule type="cellIs" dxfId="24" priority="1" operator="equal">
      <formula>FALSE</formula>
    </cfRule>
    <cfRule type="cellIs" dxfId="23" priority="2" operator="equal">
      <formula>TRUE</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3" id="{E7A57124-FDFB-4F9F-9E62-396AC3C478C3}">
            <x14:iconSet iconSet="3Stars">
              <x14:cfvo type="percent">
                <xm:f>0</xm:f>
              </x14:cfvo>
              <x14:cfvo type="percent">
                <xm:f>33</xm:f>
              </x14:cfvo>
              <x14:cfvo type="percent">
                <xm:f>67</xm:f>
              </x14:cfvo>
            </x14:iconSet>
          </x14:cfRule>
          <xm:sqref>F2:F2953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58AAD-7500-458C-A837-1BAED7681752}">
  <sheetPr codeName="גיליון4"/>
  <dimension ref="A1:H7001"/>
  <sheetViews>
    <sheetView zoomScaleNormal="100" workbookViewId="0">
      <selection activeCell="E9" sqref="E9:E10"/>
    </sheetView>
  </sheetViews>
  <sheetFormatPr defaultRowHeight="14" x14ac:dyDescent="0.3"/>
  <cols>
    <col min="1" max="2" width="22.75" style="12" customWidth="1"/>
    <col min="3" max="3" width="22.75" style="8" customWidth="1"/>
    <col min="4" max="5" width="22.75" style="12" customWidth="1"/>
    <col min="6" max="6" width="16.08203125" style="13" customWidth="1"/>
    <col min="7" max="7" width="16.4140625" style="12" customWidth="1"/>
    <col min="8" max="8" width="23.58203125" style="12" customWidth="1"/>
    <col min="9" max="9" width="10.1640625" style="5" customWidth="1"/>
    <col min="10" max="16384" width="8.6640625" style="5"/>
  </cols>
  <sheetData>
    <row r="1" spans="1:8" s="21" customFormat="1" ht="25.5" customHeight="1" x14ac:dyDescent="0.3">
      <c r="A1" s="20" t="s">
        <v>22996</v>
      </c>
      <c r="B1" s="20" t="s">
        <v>22993</v>
      </c>
      <c r="C1" s="20" t="s">
        <v>22992</v>
      </c>
      <c r="D1" s="17" t="s">
        <v>22995</v>
      </c>
      <c r="E1" s="1" t="s">
        <v>22989</v>
      </c>
      <c r="F1" s="1" t="s">
        <v>22988</v>
      </c>
      <c r="G1" s="20" t="s">
        <v>23000</v>
      </c>
      <c r="H1" s="1" t="s">
        <v>23001</v>
      </c>
    </row>
    <row r="2" spans="1:8" x14ac:dyDescent="0.3">
      <c r="A2" s="12">
        <v>7000</v>
      </c>
      <c r="B2" s="12">
        <v>227</v>
      </c>
      <c r="C2" s="8">
        <v>10766</v>
      </c>
      <c r="D2" s="12" t="s">
        <v>30</v>
      </c>
      <c r="E2" s="13">
        <v>45333</v>
      </c>
      <c r="F2" s="12" t="s">
        <v>15079</v>
      </c>
      <c r="G2" s="12">
        <f>IF(ISNUMBER(MATCH(C2, FACT_ORDERS!C:C, 0)), 1, 0)</f>
        <v>1</v>
      </c>
      <c r="H2" s="12">
        <f>COUNTIF(B:B,FACT_SEARCHES[[#This Row],[WD_PRODUCTS]])</f>
        <v>93</v>
      </c>
    </row>
    <row r="3" spans="1:8" x14ac:dyDescent="0.3">
      <c r="A3" s="12">
        <v>7001</v>
      </c>
      <c r="B3" s="12">
        <v>273</v>
      </c>
      <c r="C3" s="8">
        <v>10766</v>
      </c>
      <c r="D3" s="12" t="s">
        <v>31</v>
      </c>
      <c r="E3" s="13">
        <v>45333</v>
      </c>
      <c r="F3" s="12" t="s">
        <v>15080</v>
      </c>
      <c r="G3" s="12">
        <f>IF(ISNUMBER(MATCH(C3, FACT_ORDERS!C:C, 0)), 1, 0)</f>
        <v>1</v>
      </c>
      <c r="H3" s="12">
        <f>COUNTIF(B:B,FACT_SEARCHES[[#This Row],[WD_PRODUCTS]])</f>
        <v>73</v>
      </c>
    </row>
    <row r="4" spans="1:8" x14ac:dyDescent="0.3">
      <c r="A4" s="12">
        <v>7002</v>
      </c>
      <c r="B4" s="12">
        <v>292</v>
      </c>
      <c r="C4" s="8">
        <v>10766</v>
      </c>
      <c r="D4" s="12" t="s">
        <v>32</v>
      </c>
      <c r="E4" s="13">
        <v>45333</v>
      </c>
      <c r="F4" s="12" t="s">
        <v>15081</v>
      </c>
      <c r="G4" s="12">
        <f>IF(ISNUMBER(MATCH(C4, FACT_ORDERS!C:C, 0)), 1, 0)</f>
        <v>1</v>
      </c>
      <c r="H4" s="12">
        <f>COUNTIF(B:B,FACT_SEARCHES[[#This Row],[WD_PRODUCTS]])</f>
        <v>95</v>
      </c>
    </row>
    <row r="5" spans="1:8" x14ac:dyDescent="0.3">
      <c r="A5" s="12">
        <v>7003</v>
      </c>
      <c r="B5" s="12">
        <v>215</v>
      </c>
      <c r="C5" s="8">
        <v>10744</v>
      </c>
      <c r="D5" s="12" t="s">
        <v>33</v>
      </c>
      <c r="E5" s="13">
        <v>44624</v>
      </c>
      <c r="F5" s="12" t="s">
        <v>15082</v>
      </c>
      <c r="G5" s="12">
        <f>IF(ISNUMBER(MATCH(C5, FACT_ORDERS!C:C, 0)), 1, 0)</f>
        <v>1</v>
      </c>
      <c r="H5" s="12">
        <f>COUNTIF(B:B,FACT_SEARCHES[[#This Row],[WD_PRODUCTS]])</f>
        <v>67</v>
      </c>
    </row>
    <row r="6" spans="1:8" x14ac:dyDescent="0.3">
      <c r="A6" s="12">
        <v>7004</v>
      </c>
      <c r="B6" s="12">
        <v>298</v>
      </c>
      <c r="C6" s="8">
        <v>10744</v>
      </c>
      <c r="D6" s="12" t="s">
        <v>34</v>
      </c>
      <c r="E6" s="13">
        <v>44624</v>
      </c>
      <c r="F6" s="14">
        <v>0.1129050925925926</v>
      </c>
      <c r="G6" s="12">
        <f>IF(ISNUMBER(MATCH(C6, FACT_ORDERS!C:C, 0)), 1, 0)</f>
        <v>1</v>
      </c>
      <c r="H6" s="12">
        <f>COUNTIF(B:B,FACT_SEARCHES[[#This Row],[WD_PRODUCTS]])</f>
        <v>79</v>
      </c>
    </row>
    <row r="7" spans="1:8" x14ac:dyDescent="0.3">
      <c r="A7" s="12">
        <v>7005</v>
      </c>
      <c r="B7" s="12">
        <v>291</v>
      </c>
      <c r="C7" s="8">
        <v>10744</v>
      </c>
      <c r="D7" s="12" t="s">
        <v>35</v>
      </c>
      <c r="E7" s="13">
        <v>44624</v>
      </c>
      <c r="F7" s="12" t="s">
        <v>15083</v>
      </c>
      <c r="G7" s="12">
        <f>IF(ISNUMBER(MATCH(C7, FACT_ORDERS!C:C, 0)), 1, 0)</f>
        <v>1</v>
      </c>
      <c r="H7" s="12">
        <f>COUNTIF(B:B,FACT_SEARCHES[[#This Row],[WD_PRODUCTS]])</f>
        <v>42</v>
      </c>
    </row>
    <row r="8" spans="1:8" x14ac:dyDescent="0.3">
      <c r="A8" s="12">
        <v>7006</v>
      </c>
      <c r="B8" s="12">
        <v>291</v>
      </c>
      <c r="C8" s="8">
        <v>10711</v>
      </c>
      <c r="D8" s="12" t="s">
        <v>36</v>
      </c>
      <c r="E8" s="13">
        <v>44315</v>
      </c>
      <c r="F8" s="12" t="s">
        <v>15084</v>
      </c>
      <c r="G8" s="12">
        <f>IF(ISNUMBER(MATCH(C8, FACT_ORDERS!C:C, 0)), 1, 0)</f>
        <v>1</v>
      </c>
      <c r="H8" s="12">
        <f>COUNTIF(B:B,FACT_SEARCHES[[#This Row],[WD_PRODUCTS]])</f>
        <v>42</v>
      </c>
    </row>
    <row r="9" spans="1:8" x14ac:dyDescent="0.3">
      <c r="A9" s="12">
        <v>7007</v>
      </c>
      <c r="B9" s="12">
        <v>222</v>
      </c>
      <c r="C9" s="8">
        <v>10711</v>
      </c>
      <c r="D9" s="12" t="s">
        <v>37</v>
      </c>
      <c r="E9" s="13">
        <v>44315</v>
      </c>
      <c r="F9" s="12" t="s">
        <v>11111</v>
      </c>
      <c r="G9" s="12">
        <f>IF(ISNUMBER(MATCH(C9, FACT_ORDERS!C:C, 0)), 1, 0)</f>
        <v>1</v>
      </c>
      <c r="H9" s="12">
        <f>COUNTIF(B:B,FACT_SEARCHES[[#This Row],[WD_PRODUCTS]])</f>
        <v>73</v>
      </c>
    </row>
    <row r="10" spans="1:8" x14ac:dyDescent="0.3">
      <c r="A10" s="12">
        <v>7008</v>
      </c>
      <c r="B10" s="12">
        <v>257</v>
      </c>
      <c r="C10" s="8">
        <v>10170</v>
      </c>
      <c r="D10" s="12" t="s">
        <v>38</v>
      </c>
      <c r="E10" s="13">
        <v>45216</v>
      </c>
      <c r="F10" s="12" t="s">
        <v>15085</v>
      </c>
      <c r="G10" s="12">
        <f>IF(ISNUMBER(MATCH(C10, FACT_ORDERS!C:C, 0)), 1, 0)</f>
        <v>1</v>
      </c>
      <c r="H10" s="12">
        <f>COUNTIF(B:B,FACT_SEARCHES[[#This Row],[WD_PRODUCTS]])</f>
        <v>75</v>
      </c>
    </row>
    <row r="11" spans="1:8" x14ac:dyDescent="0.3">
      <c r="A11" s="12">
        <v>7009</v>
      </c>
      <c r="B11" s="12">
        <v>265</v>
      </c>
      <c r="C11" s="8">
        <v>10170</v>
      </c>
      <c r="D11" s="12" t="s">
        <v>39</v>
      </c>
      <c r="E11" s="13">
        <v>45216</v>
      </c>
      <c r="F11" s="12" t="s">
        <v>15086</v>
      </c>
      <c r="G11" s="12">
        <f>IF(ISNUMBER(MATCH(C11, FACT_ORDERS!C:C, 0)), 1, 0)</f>
        <v>1</v>
      </c>
      <c r="H11" s="12">
        <f>COUNTIF(B:B,FACT_SEARCHES[[#This Row],[WD_PRODUCTS]])</f>
        <v>89</v>
      </c>
    </row>
    <row r="12" spans="1:8" x14ac:dyDescent="0.3">
      <c r="A12" s="12">
        <v>7010</v>
      </c>
      <c r="B12" s="12">
        <v>295</v>
      </c>
      <c r="C12" s="8">
        <v>10036</v>
      </c>
      <c r="D12" s="12" t="s">
        <v>40</v>
      </c>
      <c r="E12" s="13">
        <v>44715</v>
      </c>
      <c r="F12" s="12" t="s">
        <v>15087</v>
      </c>
      <c r="G12" s="12">
        <f>IF(ISNUMBER(MATCH(C12, FACT_ORDERS!C:C, 0)), 1, 0)</f>
        <v>1</v>
      </c>
      <c r="H12" s="12">
        <f>COUNTIF(B:B,FACT_SEARCHES[[#This Row],[WD_PRODUCTS]])</f>
        <v>72</v>
      </c>
    </row>
    <row r="13" spans="1:8" x14ac:dyDescent="0.3">
      <c r="A13" s="12">
        <v>7011</v>
      </c>
      <c r="B13" s="12">
        <v>285</v>
      </c>
      <c r="C13" s="8">
        <v>10036</v>
      </c>
      <c r="D13" s="12" t="s">
        <v>41</v>
      </c>
      <c r="E13" s="13">
        <v>44715</v>
      </c>
      <c r="F13" s="12" t="s">
        <v>15088</v>
      </c>
      <c r="G13" s="12">
        <f>IF(ISNUMBER(MATCH(C13, FACT_ORDERS!C:C, 0)), 1, 0)</f>
        <v>1</v>
      </c>
      <c r="H13" s="12">
        <f>COUNTIF(B:B,FACT_SEARCHES[[#This Row],[WD_PRODUCTS]])</f>
        <v>56</v>
      </c>
    </row>
    <row r="14" spans="1:8" x14ac:dyDescent="0.3">
      <c r="A14" s="12">
        <v>7012</v>
      </c>
      <c r="B14" s="12">
        <v>284</v>
      </c>
      <c r="C14" s="8">
        <v>10850</v>
      </c>
      <c r="D14" s="12" t="s">
        <v>42</v>
      </c>
      <c r="E14" s="13">
        <v>45274</v>
      </c>
      <c r="F14" s="12" t="s">
        <v>15089</v>
      </c>
      <c r="G14" s="12">
        <f>IF(ISNUMBER(MATCH(C14, FACT_ORDERS!C:C, 0)), 1, 0)</f>
        <v>1</v>
      </c>
      <c r="H14" s="12">
        <f>COUNTIF(B:B,FACT_SEARCHES[[#This Row],[WD_PRODUCTS]])</f>
        <v>97</v>
      </c>
    </row>
    <row r="15" spans="1:8" x14ac:dyDescent="0.3">
      <c r="A15" s="12">
        <v>7013</v>
      </c>
      <c r="B15" s="12">
        <v>216</v>
      </c>
      <c r="C15" s="8">
        <v>10850</v>
      </c>
      <c r="D15" s="12" t="s">
        <v>43</v>
      </c>
      <c r="E15" s="13">
        <v>45274</v>
      </c>
      <c r="F15" s="12" t="s">
        <v>15090</v>
      </c>
      <c r="G15" s="12">
        <f>IF(ISNUMBER(MATCH(C15, FACT_ORDERS!C:C, 0)), 1, 0)</f>
        <v>1</v>
      </c>
      <c r="H15" s="12">
        <f>COUNTIF(B:B,FACT_SEARCHES[[#This Row],[WD_PRODUCTS]])</f>
        <v>107</v>
      </c>
    </row>
    <row r="16" spans="1:8" x14ac:dyDescent="0.3">
      <c r="A16" s="12">
        <v>7014</v>
      </c>
      <c r="B16" s="12">
        <v>257</v>
      </c>
      <c r="C16" s="8">
        <v>10066</v>
      </c>
      <c r="D16" s="12" t="s">
        <v>44</v>
      </c>
      <c r="E16" s="13">
        <v>44116</v>
      </c>
      <c r="F16" s="12" t="s">
        <v>15091</v>
      </c>
      <c r="G16" s="12">
        <f>IF(ISNUMBER(MATCH(C16, FACT_ORDERS!C:C, 0)), 1, 0)</f>
        <v>1</v>
      </c>
      <c r="H16" s="12">
        <f>COUNTIF(B:B,FACT_SEARCHES[[#This Row],[WD_PRODUCTS]])</f>
        <v>75</v>
      </c>
    </row>
    <row r="17" spans="1:8" x14ac:dyDescent="0.3">
      <c r="A17" s="12">
        <v>7015</v>
      </c>
      <c r="B17" s="12">
        <v>209</v>
      </c>
      <c r="C17" s="8">
        <v>10066</v>
      </c>
      <c r="D17" s="12" t="s">
        <v>45</v>
      </c>
      <c r="E17" s="13">
        <v>44116</v>
      </c>
      <c r="F17" s="12" t="s">
        <v>4425</v>
      </c>
      <c r="G17" s="12">
        <f>IF(ISNUMBER(MATCH(C17, FACT_ORDERS!C:C, 0)), 1, 0)</f>
        <v>1</v>
      </c>
      <c r="H17" s="12">
        <f>COUNTIF(B:B,FACT_SEARCHES[[#This Row],[WD_PRODUCTS]])</f>
        <v>91</v>
      </c>
    </row>
    <row r="18" spans="1:8" x14ac:dyDescent="0.3">
      <c r="A18" s="12">
        <v>7016</v>
      </c>
      <c r="B18" s="12">
        <v>263</v>
      </c>
      <c r="C18" s="8">
        <v>10531</v>
      </c>
      <c r="D18" s="12" t="s">
        <v>46</v>
      </c>
      <c r="E18" s="13">
        <v>44987</v>
      </c>
      <c r="F18" s="12" t="s">
        <v>15092</v>
      </c>
      <c r="G18" s="12">
        <f>IF(ISNUMBER(MATCH(C18, FACT_ORDERS!C:C, 0)), 1, 0)</f>
        <v>1</v>
      </c>
      <c r="H18" s="12">
        <f>COUNTIF(B:B,FACT_SEARCHES[[#This Row],[WD_PRODUCTS]])</f>
        <v>108</v>
      </c>
    </row>
    <row r="19" spans="1:8" x14ac:dyDescent="0.3">
      <c r="A19" s="12">
        <v>7017</v>
      </c>
      <c r="B19" s="12">
        <v>214</v>
      </c>
      <c r="C19" s="8">
        <v>10531</v>
      </c>
      <c r="D19" s="12" t="s">
        <v>47</v>
      </c>
      <c r="E19" s="13">
        <v>44987</v>
      </c>
      <c r="F19" s="12" t="s">
        <v>15093</v>
      </c>
      <c r="G19" s="12">
        <f>IF(ISNUMBER(MATCH(C19, FACT_ORDERS!C:C, 0)), 1, 0)</f>
        <v>1</v>
      </c>
      <c r="H19" s="12">
        <f>COUNTIF(B:B,FACT_SEARCHES[[#This Row],[WD_PRODUCTS]])</f>
        <v>51</v>
      </c>
    </row>
    <row r="20" spans="1:8" x14ac:dyDescent="0.3">
      <c r="A20" s="12">
        <v>7018</v>
      </c>
      <c r="B20" s="12">
        <v>263</v>
      </c>
      <c r="C20" s="8">
        <v>10556</v>
      </c>
      <c r="D20" s="12" t="s">
        <v>48</v>
      </c>
      <c r="E20" s="13">
        <v>45506</v>
      </c>
      <c r="F20" s="12" t="s">
        <v>15094</v>
      </c>
      <c r="G20" s="12">
        <f>IF(ISNUMBER(MATCH(C20, FACT_ORDERS!C:C, 0)), 1, 0)</f>
        <v>1</v>
      </c>
      <c r="H20" s="12">
        <f>COUNTIF(B:B,FACT_SEARCHES[[#This Row],[WD_PRODUCTS]])</f>
        <v>108</v>
      </c>
    </row>
    <row r="21" spans="1:8" x14ac:dyDescent="0.3">
      <c r="A21" s="12">
        <v>7019</v>
      </c>
      <c r="B21" s="12">
        <v>292</v>
      </c>
      <c r="C21" s="8">
        <v>10556</v>
      </c>
      <c r="D21" s="12" t="s">
        <v>49</v>
      </c>
      <c r="E21" s="13">
        <v>45506</v>
      </c>
      <c r="F21" s="12" t="s">
        <v>15095</v>
      </c>
      <c r="G21" s="12">
        <f>IF(ISNUMBER(MATCH(C21, FACT_ORDERS!C:C, 0)), 1, 0)</f>
        <v>1</v>
      </c>
      <c r="H21" s="12">
        <f>COUNTIF(B:B,FACT_SEARCHES[[#This Row],[WD_PRODUCTS]])</f>
        <v>95</v>
      </c>
    </row>
    <row r="22" spans="1:8" x14ac:dyDescent="0.3">
      <c r="A22" s="12">
        <v>7020</v>
      </c>
      <c r="B22" s="12">
        <v>269</v>
      </c>
      <c r="C22" s="8">
        <v>10556</v>
      </c>
      <c r="D22" s="12" t="s">
        <v>50</v>
      </c>
      <c r="E22" s="13">
        <v>45506</v>
      </c>
      <c r="F22" s="12" t="s">
        <v>15096</v>
      </c>
      <c r="G22" s="12">
        <f>IF(ISNUMBER(MATCH(C22, FACT_ORDERS!C:C, 0)), 1, 0)</f>
        <v>1</v>
      </c>
      <c r="H22" s="12">
        <f>COUNTIF(B:B,FACT_SEARCHES[[#This Row],[WD_PRODUCTS]])</f>
        <v>50</v>
      </c>
    </row>
    <row r="23" spans="1:8" x14ac:dyDescent="0.3">
      <c r="A23" s="12">
        <v>7021</v>
      </c>
      <c r="B23" s="12">
        <v>236</v>
      </c>
      <c r="C23" s="8">
        <v>10556</v>
      </c>
      <c r="D23" s="12" t="s">
        <v>51</v>
      </c>
      <c r="E23" s="13">
        <v>45506</v>
      </c>
      <c r="F23" s="12" t="s">
        <v>15097</v>
      </c>
      <c r="G23" s="12">
        <f>IF(ISNUMBER(MATCH(C23, FACT_ORDERS!C:C, 0)), 1, 0)</f>
        <v>1</v>
      </c>
      <c r="H23" s="12">
        <f>COUNTIF(B:B,FACT_SEARCHES[[#This Row],[WD_PRODUCTS]])</f>
        <v>80</v>
      </c>
    </row>
    <row r="24" spans="1:8" x14ac:dyDescent="0.3">
      <c r="A24" s="12">
        <v>7022</v>
      </c>
      <c r="B24" s="12">
        <v>206</v>
      </c>
      <c r="C24" s="8">
        <v>10980</v>
      </c>
      <c r="D24" s="12" t="s">
        <v>52</v>
      </c>
      <c r="E24" s="13">
        <v>44584</v>
      </c>
      <c r="F24" s="12" t="s">
        <v>15098</v>
      </c>
      <c r="G24" s="12">
        <f>IF(ISNUMBER(MATCH(C24, FACT_ORDERS!C:C, 0)), 1, 0)</f>
        <v>1</v>
      </c>
      <c r="H24" s="12">
        <f>COUNTIF(B:B,FACT_SEARCHES[[#This Row],[WD_PRODUCTS]])</f>
        <v>54</v>
      </c>
    </row>
    <row r="25" spans="1:8" x14ac:dyDescent="0.3">
      <c r="A25" s="12">
        <v>7023</v>
      </c>
      <c r="B25" s="12">
        <v>269</v>
      </c>
      <c r="C25" s="8">
        <v>10529</v>
      </c>
      <c r="D25" s="12" t="s">
        <v>53</v>
      </c>
      <c r="E25" s="13">
        <v>45271</v>
      </c>
      <c r="F25" s="12" t="s">
        <v>4253</v>
      </c>
      <c r="G25" s="12">
        <f>IF(ISNUMBER(MATCH(C25, FACT_ORDERS!C:C, 0)), 1, 0)</f>
        <v>1</v>
      </c>
      <c r="H25" s="12">
        <f>COUNTIF(B:B,FACT_SEARCHES[[#This Row],[WD_PRODUCTS]])</f>
        <v>50</v>
      </c>
    </row>
    <row r="26" spans="1:8" x14ac:dyDescent="0.3">
      <c r="A26" s="12">
        <v>7024</v>
      </c>
      <c r="B26" s="12">
        <v>201</v>
      </c>
      <c r="C26" s="8">
        <v>10961</v>
      </c>
      <c r="D26" s="12" t="s">
        <v>54</v>
      </c>
      <c r="E26" s="13">
        <v>45093</v>
      </c>
      <c r="F26" s="12" t="s">
        <v>15099</v>
      </c>
      <c r="G26" s="12">
        <f>IF(ISNUMBER(MATCH(C26, FACT_ORDERS!C:C, 0)), 1, 0)</f>
        <v>1</v>
      </c>
      <c r="H26" s="12">
        <f>COUNTIF(B:B,FACT_SEARCHES[[#This Row],[WD_PRODUCTS]])</f>
        <v>65</v>
      </c>
    </row>
    <row r="27" spans="1:8" x14ac:dyDescent="0.3">
      <c r="A27" s="12">
        <v>7025</v>
      </c>
      <c r="B27" s="12">
        <v>275</v>
      </c>
      <c r="C27" s="8">
        <v>10961</v>
      </c>
      <c r="D27" s="12" t="s">
        <v>55</v>
      </c>
      <c r="E27" s="13">
        <v>45093</v>
      </c>
      <c r="F27" s="12" t="s">
        <v>15100</v>
      </c>
      <c r="G27" s="12">
        <f>IF(ISNUMBER(MATCH(C27, FACT_ORDERS!C:C, 0)), 1, 0)</f>
        <v>1</v>
      </c>
      <c r="H27" s="12">
        <f>COUNTIF(B:B,FACT_SEARCHES[[#This Row],[WD_PRODUCTS]])</f>
        <v>70</v>
      </c>
    </row>
    <row r="28" spans="1:8" x14ac:dyDescent="0.3">
      <c r="A28" s="12">
        <v>7026</v>
      </c>
      <c r="B28" s="12">
        <v>255</v>
      </c>
      <c r="C28" s="8">
        <v>10961</v>
      </c>
      <c r="D28" s="12" t="s">
        <v>56</v>
      </c>
      <c r="E28" s="13">
        <v>45093</v>
      </c>
      <c r="F28" s="12" t="s">
        <v>15101</v>
      </c>
      <c r="G28" s="12">
        <f>IF(ISNUMBER(MATCH(C28, FACT_ORDERS!C:C, 0)), 1, 0)</f>
        <v>1</v>
      </c>
      <c r="H28" s="12">
        <f>COUNTIF(B:B,FACT_SEARCHES[[#This Row],[WD_PRODUCTS]])</f>
        <v>74</v>
      </c>
    </row>
    <row r="29" spans="1:8" x14ac:dyDescent="0.3">
      <c r="A29" s="12">
        <v>7027</v>
      </c>
      <c r="B29" s="12">
        <v>294</v>
      </c>
      <c r="C29" s="8">
        <v>10762</v>
      </c>
      <c r="D29" s="12" t="s">
        <v>57</v>
      </c>
      <c r="E29" s="13">
        <v>44765</v>
      </c>
      <c r="F29" s="12" t="s">
        <v>15102</v>
      </c>
      <c r="G29" s="12">
        <f>IF(ISNUMBER(MATCH(C29, FACT_ORDERS!C:C, 0)), 1, 0)</f>
        <v>1</v>
      </c>
      <c r="H29" s="12">
        <f>COUNTIF(B:B,FACT_SEARCHES[[#This Row],[WD_PRODUCTS]])</f>
        <v>60</v>
      </c>
    </row>
    <row r="30" spans="1:8" x14ac:dyDescent="0.3">
      <c r="A30" s="12">
        <v>7028</v>
      </c>
      <c r="B30" s="12">
        <v>285</v>
      </c>
      <c r="C30" s="8">
        <v>10762</v>
      </c>
      <c r="D30" s="12" t="s">
        <v>58</v>
      </c>
      <c r="E30" s="13">
        <v>44765</v>
      </c>
      <c r="F30" s="12" t="s">
        <v>15103</v>
      </c>
      <c r="G30" s="12">
        <f>IF(ISNUMBER(MATCH(C30, FACT_ORDERS!C:C, 0)), 1, 0)</f>
        <v>1</v>
      </c>
      <c r="H30" s="12">
        <f>COUNTIF(B:B,FACT_SEARCHES[[#This Row],[WD_PRODUCTS]])</f>
        <v>56</v>
      </c>
    </row>
    <row r="31" spans="1:8" x14ac:dyDescent="0.3">
      <c r="A31" s="12">
        <v>7029</v>
      </c>
      <c r="B31" s="12">
        <v>276</v>
      </c>
      <c r="C31" s="8">
        <v>10762</v>
      </c>
      <c r="D31" s="12" t="s">
        <v>59</v>
      </c>
      <c r="E31" s="13">
        <v>44765</v>
      </c>
      <c r="F31" s="12" t="s">
        <v>15104</v>
      </c>
      <c r="G31" s="12">
        <f>IF(ISNUMBER(MATCH(C31, FACT_ORDERS!C:C, 0)), 1, 0)</f>
        <v>1</v>
      </c>
      <c r="H31" s="12">
        <f>COUNTIF(B:B,FACT_SEARCHES[[#This Row],[WD_PRODUCTS]])</f>
        <v>65</v>
      </c>
    </row>
    <row r="32" spans="1:8" x14ac:dyDescent="0.3">
      <c r="A32" s="12">
        <v>7030</v>
      </c>
      <c r="B32" s="12">
        <v>222</v>
      </c>
      <c r="C32" s="8">
        <v>10542</v>
      </c>
      <c r="D32" s="12" t="s">
        <v>60</v>
      </c>
      <c r="E32" s="13">
        <v>45184</v>
      </c>
      <c r="F32" s="12" t="s">
        <v>15105</v>
      </c>
      <c r="G32" s="12">
        <f>IF(ISNUMBER(MATCH(C32, FACT_ORDERS!C:C, 0)), 1, 0)</f>
        <v>1</v>
      </c>
      <c r="H32" s="12">
        <f>COUNTIF(B:B,FACT_SEARCHES[[#This Row],[WD_PRODUCTS]])</f>
        <v>73</v>
      </c>
    </row>
    <row r="33" spans="1:8" x14ac:dyDescent="0.3">
      <c r="A33" s="12">
        <v>7031</v>
      </c>
      <c r="B33" s="12">
        <v>299</v>
      </c>
      <c r="C33" s="8">
        <v>10542</v>
      </c>
      <c r="D33" s="12" t="s">
        <v>61</v>
      </c>
      <c r="E33" s="13">
        <v>45184</v>
      </c>
      <c r="F33" s="12" t="s">
        <v>15106</v>
      </c>
      <c r="G33" s="12">
        <f>IF(ISNUMBER(MATCH(C33, FACT_ORDERS!C:C, 0)), 1, 0)</f>
        <v>1</v>
      </c>
      <c r="H33" s="12">
        <f>COUNTIF(B:B,FACT_SEARCHES[[#This Row],[WD_PRODUCTS]])</f>
        <v>125</v>
      </c>
    </row>
    <row r="34" spans="1:8" x14ac:dyDescent="0.3">
      <c r="A34" s="12">
        <v>7032</v>
      </c>
      <c r="B34" s="12">
        <v>243</v>
      </c>
      <c r="C34" s="8">
        <v>10542</v>
      </c>
      <c r="D34" s="12" t="s">
        <v>62</v>
      </c>
      <c r="E34" s="13">
        <v>45184</v>
      </c>
      <c r="F34" s="12" t="s">
        <v>15107</v>
      </c>
      <c r="G34" s="12">
        <f>IF(ISNUMBER(MATCH(C34, FACT_ORDERS!C:C, 0)), 1, 0)</f>
        <v>1</v>
      </c>
      <c r="H34" s="12">
        <f>COUNTIF(B:B,FACT_SEARCHES[[#This Row],[WD_PRODUCTS]])</f>
        <v>70</v>
      </c>
    </row>
    <row r="35" spans="1:8" x14ac:dyDescent="0.3">
      <c r="A35" s="12">
        <v>7033</v>
      </c>
      <c r="B35" s="12">
        <v>216</v>
      </c>
      <c r="C35" s="8">
        <v>10054</v>
      </c>
      <c r="D35" s="12" t="s">
        <v>63</v>
      </c>
      <c r="E35" s="13">
        <v>45375</v>
      </c>
      <c r="F35" s="12" t="s">
        <v>15108</v>
      </c>
      <c r="G35" s="12">
        <f>IF(ISNUMBER(MATCH(C35, FACT_ORDERS!C:C, 0)), 1, 0)</f>
        <v>1</v>
      </c>
      <c r="H35" s="12">
        <f>COUNTIF(B:B,FACT_SEARCHES[[#This Row],[WD_PRODUCTS]])</f>
        <v>107</v>
      </c>
    </row>
    <row r="36" spans="1:8" x14ac:dyDescent="0.3">
      <c r="A36" s="12">
        <v>7034</v>
      </c>
      <c r="B36" s="12">
        <v>252</v>
      </c>
      <c r="C36" s="8">
        <v>10414</v>
      </c>
      <c r="D36" s="12" t="s">
        <v>64</v>
      </c>
      <c r="E36" s="13">
        <v>45088</v>
      </c>
      <c r="F36" s="12" t="s">
        <v>15109</v>
      </c>
      <c r="G36" s="12">
        <f>IF(ISNUMBER(MATCH(C36, FACT_ORDERS!C:C, 0)), 1, 0)</f>
        <v>1</v>
      </c>
      <c r="H36" s="12">
        <f>COUNTIF(B:B,FACT_SEARCHES[[#This Row],[WD_PRODUCTS]])</f>
        <v>64</v>
      </c>
    </row>
    <row r="37" spans="1:8" x14ac:dyDescent="0.3">
      <c r="A37" s="12">
        <v>7035</v>
      </c>
      <c r="B37" s="12">
        <v>257</v>
      </c>
      <c r="C37" s="8">
        <v>10414</v>
      </c>
      <c r="D37" s="12" t="s">
        <v>65</v>
      </c>
      <c r="E37" s="13">
        <v>45088</v>
      </c>
      <c r="F37" s="12" t="s">
        <v>15110</v>
      </c>
      <c r="G37" s="12">
        <f>IF(ISNUMBER(MATCH(C37, FACT_ORDERS!C:C, 0)), 1, 0)</f>
        <v>1</v>
      </c>
      <c r="H37" s="12">
        <f>COUNTIF(B:B,FACT_SEARCHES[[#This Row],[WD_PRODUCTS]])</f>
        <v>75</v>
      </c>
    </row>
    <row r="38" spans="1:8" x14ac:dyDescent="0.3">
      <c r="A38" s="12">
        <v>7036</v>
      </c>
      <c r="B38" s="12">
        <v>203</v>
      </c>
      <c r="C38" s="8">
        <v>10166</v>
      </c>
      <c r="D38" s="12" t="s">
        <v>66</v>
      </c>
      <c r="E38" s="13">
        <v>44734</v>
      </c>
      <c r="F38" s="12" t="s">
        <v>4314</v>
      </c>
      <c r="G38" s="12">
        <f>IF(ISNUMBER(MATCH(C38, FACT_ORDERS!C:C, 0)), 1, 0)</f>
        <v>1</v>
      </c>
      <c r="H38" s="12">
        <f>COUNTIF(B:B,FACT_SEARCHES[[#This Row],[WD_PRODUCTS]])</f>
        <v>46</v>
      </c>
    </row>
    <row r="39" spans="1:8" x14ac:dyDescent="0.3">
      <c r="A39" s="12">
        <v>7037</v>
      </c>
      <c r="B39" s="12">
        <v>262</v>
      </c>
      <c r="C39" s="8">
        <v>10166</v>
      </c>
      <c r="D39" s="12" t="s">
        <v>67</v>
      </c>
      <c r="E39" s="13">
        <v>44734</v>
      </c>
      <c r="F39" s="12" t="s">
        <v>15111</v>
      </c>
      <c r="G39" s="12">
        <f>IF(ISNUMBER(MATCH(C39, FACT_ORDERS!C:C, 0)), 1, 0)</f>
        <v>1</v>
      </c>
      <c r="H39" s="12">
        <f>COUNTIF(B:B,FACT_SEARCHES[[#This Row],[WD_PRODUCTS]])</f>
        <v>70</v>
      </c>
    </row>
    <row r="40" spans="1:8" x14ac:dyDescent="0.3">
      <c r="A40" s="12">
        <v>7038</v>
      </c>
      <c r="B40" s="12">
        <v>214</v>
      </c>
      <c r="C40" s="8">
        <v>10166</v>
      </c>
      <c r="D40" s="12" t="s">
        <v>68</v>
      </c>
      <c r="E40" s="13">
        <v>44734</v>
      </c>
      <c r="F40" s="12" t="s">
        <v>15112</v>
      </c>
      <c r="G40" s="12">
        <f>IF(ISNUMBER(MATCH(C40, FACT_ORDERS!C:C, 0)), 1, 0)</f>
        <v>1</v>
      </c>
      <c r="H40" s="12">
        <f>COUNTIF(B:B,FACT_SEARCHES[[#This Row],[WD_PRODUCTS]])</f>
        <v>51</v>
      </c>
    </row>
    <row r="41" spans="1:8" x14ac:dyDescent="0.3">
      <c r="A41" s="12">
        <v>7039</v>
      </c>
      <c r="B41" s="12">
        <v>233</v>
      </c>
      <c r="C41" s="8">
        <v>10166</v>
      </c>
      <c r="D41" s="12" t="s">
        <v>69</v>
      </c>
      <c r="E41" s="13">
        <v>44734</v>
      </c>
      <c r="F41" s="12" t="s">
        <v>15113</v>
      </c>
      <c r="G41" s="12">
        <f>IF(ISNUMBER(MATCH(C41, FACT_ORDERS!C:C, 0)), 1, 0)</f>
        <v>1</v>
      </c>
      <c r="H41" s="12">
        <f>COUNTIF(B:B,FACT_SEARCHES[[#This Row],[WD_PRODUCTS]])</f>
        <v>76</v>
      </c>
    </row>
    <row r="42" spans="1:8" x14ac:dyDescent="0.3">
      <c r="A42" s="12">
        <v>7040</v>
      </c>
      <c r="B42" s="12">
        <v>265</v>
      </c>
      <c r="C42" s="8">
        <v>10166</v>
      </c>
      <c r="D42" s="12" t="s">
        <v>70</v>
      </c>
      <c r="E42" s="13">
        <v>44734</v>
      </c>
      <c r="F42" s="12" t="s">
        <v>15114</v>
      </c>
      <c r="G42" s="12">
        <f>IF(ISNUMBER(MATCH(C42, FACT_ORDERS!C:C, 0)), 1, 0)</f>
        <v>1</v>
      </c>
      <c r="H42" s="12">
        <f>COUNTIF(B:B,FACT_SEARCHES[[#This Row],[WD_PRODUCTS]])</f>
        <v>89</v>
      </c>
    </row>
    <row r="43" spans="1:8" x14ac:dyDescent="0.3">
      <c r="A43" s="12">
        <v>7041</v>
      </c>
      <c r="B43" s="12">
        <v>247</v>
      </c>
      <c r="C43" s="8">
        <v>10636</v>
      </c>
      <c r="D43" s="12" t="s">
        <v>71</v>
      </c>
      <c r="E43" s="13">
        <v>44019</v>
      </c>
      <c r="F43" s="12" t="s">
        <v>15115</v>
      </c>
      <c r="G43" s="12">
        <f>IF(ISNUMBER(MATCH(C43, FACT_ORDERS!C:C, 0)), 1, 0)</f>
        <v>1</v>
      </c>
      <c r="H43" s="12">
        <f>COUNTIF(B:B,FACT_SEARCHES[[#This Row],[WD_PRODUCTS]])</f>
        <v>72</v>
      </c>
    </row>
    <row r="44" spans="1:8" x14ac:dyDescent="0.3">
      <c r="A44" s="12">
        <v>7042</v>
      </c>
      <c r="B44" s="12">
        <v>291</v>
      </c>
      <c r="C44" s="8">
        <v>10902</v>
      </c>
      <c r="D44" s="12" t="s">
        <v>72</v>
      </c>
      <c r="E44" s="13">
        <v>45392</v>
      </c>
      <c r="F44" s="12" t="s">
        <v>12065</v>
      </c>
      <c r="G44" s="12">
        <f>IF(ISNUMBER(MATCH(C44, FACT_ORDERS!C:C, 0)), 1, 0)</f>
        <v>1</v>
      </c>
      <c r="H44" s="12">
        <f>COUNTIF(B:B,FACT_SEARCHES[[#This Row],[WD_PRODUCTS]])</f>
        <v>42</v>
      </c>
    </row>
    <row r="45" spans="1:8" x14ac:dyDescent="0.3">
      <c r="A45" s="12">
        <v>7043</v>
      </c>
      <c r="B45" s="12">
        <v>227</v>
      </c>
      <c r="C45" s="8">
        <v>10902</v>
      </c>
      <c r="D45" s="12" t="s">
        <v>73</v>
      </c>
      <c r="E45" s="13">
        <v>45392</v>
      </c>
      <c r="F45" s="12" t="s">
        <v>15116</v>
      </c>
      <c r="G45" s="12">
        <f>IF(ISNUMBER(MATCH(C45, FACT_ORDERS!C:C, 0)), 1, 0)</f>
        <v>1</v>
      </c>
      <c r="H45" s="12">
        <f>COUNTIF(B:B,FACT_SEARCHES[[#This Row],[WD_PRODUCTS]])</f>
        <v>93</v>
      </c>
    </row>
    <row r="46" spans="1:8" x14ac:dyDescent="0.3">
      <c r="A46" s="12">
        <v>7044</v>
      </c>
      <c r="B46" s="12">
        <v>265</v>
      </c>
      <c r="C46" s="8">
        <v>10902</v>
      </c>
      <c r="D46" s="12" t="s">
        <v>74</v>
      </c>
      <c r="E46" s="13">
        <v>45392</v>
      </c>
      <c r="F46" s="12" t="s">
        <v>15117</v>
      </c>
      <c r="G46" s="12">
        <f>IF(ISNUMBER(MATCH(C46, FACT_ORDERS!C:C, 0)), 1, 0)</f>
        <v>1</v>
      </c>
      <c r="H46" s="12">
        <f>COUNTIF(B:B,FACT_SEARCHES[[#This Row],[WD_PRODUCTS]])</f>
        <v>89</v>
      </c>
    </row>
    <row r="47" spans="1:8" x14ac:dyDescent="0.3">
      <c r="A47" s="12">
        <v>7045</v>
      </c>
      <c r="B47" s="12">
        <v>244</v>
      </c>
      <c r="C47" s="8">
        <v>10902</v>
      </c>
      <c r="D47" s="12" t="s">
        <v>75</v>
      </c>
      <c r="E47" s="13">
        <v>45392</v>
      </c>
      <c r="F47" s="12" t="s">
        <v>3992</v>
      </c>
      <c r="G47" s="12">
        <f>IF(ISNUMBER(MATCH(C47, FACT_ORDERS!C:C, 0)), 1, 0)</f>
        <v>1</v>
      </c>
      <c r="H47" s="12">
        <f>COUNTIF(B:B,FACT_SEARCHES[[#This Row],[WD_PRODUCTS]])</f>
        <v>59</v>
      </c>
    </row>
    <row r="48" spans="1:8" x14ac:dyDescent="0.3">
      <c r="A48" s="12">
        <v>7046</v>
      </c>
      <c r="B48" s="12">
        <v>230</v>
      </c>
      <c r="C48" s="8">
        <v>10902</v>
      </c>
      <c r="D48" s="12" t="s">
        <v>76</v>
      </c>
      <c r="E48" s="13">
        <v>45392</v>
      </c>
      <c r="F48" s="12" t="s">
        <v>15118</v>
      </c>
      <c r="G48" s="12">
        <f>IF(ISNUMBER(MATCH(C48, FACT_ORDERS!C:C, 0)), 1, 0)</f>
        <v>1</v>
      </c>
      <c r="H48" s="12">
        <f>COUNTIF(B:B,FACT_SEARCHES[[#This Row],[WD_PRODUCTS]])</f>
        <v>74</v>
      </c>
    </row>
    <row r="49" spans="1:8" x14ac:dyDescent="0.3">
      <c r="A49" s="12">
        <v>7047</v>
      </c>
      <c r="B49" s="12">
        <v>243</v>
      </c>
      <c r="C49" s="8">
        <v>10653</v>
      </c>
      <c r="D49" s="12" t="s">
        <v>77</v>
      </c>
      <c r="E49" s="13">
        <v>44578</v>
      </c>
      <c r="F49" s="12" t="s">
        <v>15119</v>
      </c>
      <c r="G49" s="12">
        <f>IF(ISNUMBER(MATCH(C49, FACT_ORDERS!C:C, 0)), 1, 0)</f>
        <v>1</v>
      </c>
      <c r="H49" s="12">
        <f>COUNTIF(B:B,FACT_SEARCHES[[#This Row],[WD_PRODUCTS]])</f>
        <v>70</v>
      </c>
    </row>
    <row r="50" spans="1:8" x14ac:dyDescent="0.3">
      <c r="A50" s="12">
        <v>7048</v>
      </c>
      <c r="B50" s="12">
        <v>215</v>
      </c>
      <c r="C50" s="8">
        <v>10653</v>
      </c>
      <c r="D50" s="12" t="s">
        <v>78</v>
      </c>
      <c r="E50" s="13">
        <v>44578</v>
      </c>
      <c r="F50" s="12" t="s">
        <v>15120</v>
      </c>
      <c r="G50" s="12">
        <f>IF(ISNUMBER(MATCH(C50, FACT_ORDERS!C:C, 0)), 1, 0)</f>
        <v>1</v>
      </c>
      <c r="H50" s="12">
        <f>COUNTIF(B:B,FACT_SEARCHES[[#This Row],[WD_PRODUCTS]])</f>
        <v>67</v>
      </c>
    </row>
    <row r="51" spans="1:8" x14ac:dyDescent="0.3">
      <c r="A51" s="12">
        <v>7049</v>
      </c>
      <c r="B51" s="12">
        <v>297</v>
      </c>
      <c r="C51" s="8">
        <v>10411</v>
      </c>
      <c r="D51" s="12" t="s">
        <v>79</v>
      </c>
      <c r="E51" s="13">
        <v>45263</v>
      </c>
      <c r="F51" s="12" t="s">
        <v>15121</v>
      </c>
      <c r="G51" s="12">
        <f>IF(ISNUMBER(MATCH(C51, FACT_ORDERS!C:C, 0)), 1, 0)</f>
        <v>1</v>
      </c>
      <c r="H51" s="12">
        <f>COUNTIF(B:B,FACT_SEARCHES[[#This Row],[WD_PRODUCTS]])</f>
        <v>64</v>
      </c>
    </row>
    <row r="52" spans="1:8" x14ac:dyDescent="0.3">
      <c r="A52" s="12">
        <v>7050</v>
      </c>
      <c r="B52" s="12">
        <v>284</v>
      </c>
      <c r="C52" s="8">
        <v>10411</v>
      </c>
      <c r="D52" s="12" t="s">
        <v>80</v>
      </c>
      <c r="E52" s="13">
        <v>45263</v>
      </c>
      <c r="F52" s="12" t="s">
        <v>15122</v>
      </c>
      <c r="G52" s="12">
        <f>IF(ISNUMBER(MATCH(C52, FACT_ORDERS!C:C, 0)), 1, 0)</f>
        <v>1</v>
      </c>
      <c r="H52" s="12">
        <f>COUNTIF(B:B,FACT_SEARCHES[[#This Row],[WD_PRODUCTS]])</f>
        <v>97</v>
      </c>
    </row>
    <row r="53" spans="1:8" x14ac:dyDescent="0.3">
      <c r="A53" s="12">
        <v>7051</v>
      </c>
      <c r="B53" s="12">
        <v>278</v>
      </c>
      <c r="C53" s="8">
        <v>10378</v>
      </c>
      <c r="D53" s="12" t="s">
        <v>81</v>
      </c>
      <c r="E53" s="13">
        <v>45446</v>
      </c>
      <c r="F53" s="12" t="s">
        <v>15123</v>
      </c>
      <c r="G53" s="12">
        <f>IF(ISNUMBER(MATCH(C53, FACT_ORDERS!C:C, 0)), 1, 0)</f>
        <v>1</v>
      </c>
      <c r="H53" s="12">
        <f>COUNTIF(B:B,FACT_SEARCHES[[#This Row],[WD_PRODUCTS]])</f>
        <v>81</v>
      </c>
    </row>
    <row r="54" spans="1:8" x14ac:dyDescent="0.3">
      <c r="A54" s="12">
        <v>7052</v>
      </c>
      <c r="B54" s="12">
        <v>298</v>
      </c>
      <c r="C54" s="8">
        <v>10378</v>
      </c>
      <c r="D54" s="12" t="s">
        <v>82</v>
      </c>
      <c r="E54" s="13">
        <v>45446</v>
      </c>
      <c r="F54" s="12" t="s">
        <v>15124</v>
      </c>
      <c r="G54" s="12">
        <f>IF(ISNUMBER(MATCH(C54, FACT_ORDERS!C:C, 0)), 1, 0)</f>
        <v>1</v>
      </c>
      <c r="H54" s="12">
        <f>COUNTIF(B:B,FACT_SEARCHES[[#This Row],[WD_PRODUCTS]])</f>
        <v>79</v>
      </c>
    </row>
    <row r="55" spans="1:8" x14ac:dyDescent="0.3">
      <c r="A55" s="12">
        <v>7053</v>
      </c>
      <c r="B55" s="12">
        <v>219</v>
      </c>
      <c r="C55" s="8">
        <v>10200</v>
      </c>
      <c r="D55" s="12" t="s">
        <v>83</v>
      </c>
      <c r="E55" s="13">
        <v>44467</v>
      </c>
      <c r="F55" s="12" t="s">
        <v>15125</v>
      </c>
      <c r="G55" s="12">
        <f>IF(ISNUMBER(MATCH(C55, FACT_ORDERS!C:C, 0)), 1, 0)</f>
        <v>1</v>
      </c>
      <c r="H55" s="12">
        <f>COUNTIF(B:B,FACT_SEARCHES[[#This Row],[WD_PRODUCTS]])</f>
        <v>83</v>
      </c>
    </row>
    <row r="56" spans="1:8" x14ac:dyDescent="0.3">
      <c r="A56" s="12">
        <v>7054</v>
      </c>
      <c r="B56" s="12">
        <v>213</v>
      </c>
      <c r="C56" s="8">
        <v>10200</v>
      </c>
      <c r="D56" s="12" t="s">
        <v>84</v>
      </c>
      <c r="E56" s="13">
        <v>44467</v>
      </c>
      <c r="F56" s="12" t="s">
        <v>15126</v>
      </c>
      <c r="G56" s="12">
        <f>IF(ISNUMBER(MATCH(C56, FACT_ORDERS!C:C, 0)), 1, 0)</f>
        <v>1</v>
      </c>
      <c r="H56" s="12">
        <f>COUNTIF(B:B,FACT_SEARCHES[[#This Row],[WD_PRODUCTS]])</f>
        <v>86</v>
      </c>
    </row>
    <row r="57" spans="1:8" x14ac:dyDescent="0.3">
      <c r="A57" s="12">
        <v>7055</v>
      </c>
      <c r="B57" s="12">
        <v>249</v>
      </c>
      <c r="C57" s="8">
        <v>10645</v>
      </c>
      <c r="D57" s="12" t="s">
        <v>85</v>
      </c>
      <c r="E57" s="13">
        <v>43911</v>
      </c>
      <c r="F57" s="12" t="s">
        <v>15127</v>
      </c>
      <c r="G57" s="12">
        <f>IF(ISNUMBER(MATCH(C57, FACT_ORDERS!C:C, 0)), 1, 0)</f>
        <v>1</v>
      </c>
      <c r="H57" s="12">
        <f>COUNTIF(B:B,FACT_SEARCHES[[#This Row],[WD_PRODUCTS]])</f>
        <v>85</v>
      </c>
    </row>
    <row r="58" spans="1:8" x14ac:dyDescent="0.3">
      <c r="A58" s="12">
        <v>7056</v>
      </c>
      <c r="B58" s="12">
        <v>242</v>
      </c>
      <c r="C58" s="8">
        <v>10645</v>
      </c>
      <c r="D58" s="12" t="s">
        <v>86</v>
      </c>
      <c r="E58" s="13">
        <v>43911</v>
      </c>
      <c r="F58" s="12" t="s">
        <v>15128</v>
      </c>
      <c r="G58" s="12">
        <f>IF(ISNUMBER(MATCH(C58, FACT_ORDERS!C:C, 0)), 1, 0)</f>
        <v>1</v>
      </c>
      <c r="H58" s="12">
        <f>COUNTIF(B:B,FACT_SEARCHES[[#This Row],[WD_PRODUCTS]])</f>
        <v>76</v>
      </c>
    </row>
    <row r="59" spans="1:8" x14ac:dyDescent="0.3">
      <c r="A59" s="12">
        <v>7057</v>
      </c>
      <c r="B59" s="12">
        <v>224</v>
      </c>
      <c r="C59" s="8">
        <v>10645</v>
      </c>
      <c r="D59" s="12" t="s">
        <v>87</v>
      </c>
      <c r="E59" s="13">
        <v>43911</v>
      </c>
      <c r="F59" s="12" t="s">
        <v>15129</v>
      </c>
      <c r="G59" s="12">
        <f>IF(ISNUMBER(MATCH(C59, FACT_ORDERS!C:C, 0)), 1, 0)</f>
        <v>1</v>
      </c>
      <c r="H59" s="12">
        <f>COUNTIF(B:B,FACT_SEARCHES[[#This Row],[WD_PRODUCTS]])</f>
        <v>63</v>
      </c>
    </row>
    <row r="60" spans="1:8" x14ac:dyDescent="0.3">
      <c r="A60" s="12">
        <v>7058</v>
      </c>
      <c r="B60" s="12">
        <v>220</v>
      </c>
      <c r="C60" s="8">
        <v>10154</v>
      </c>
      <c r="D60" s="12" t="s">
        <v>88</v>
      </c>
      <c r="E60" s="13">
        <v>44895</v>
      </c>
      <c r="F60" s="12" t="s">
        <v>15130</v>
      </c>
      <c r="G60" s="12">
        <f>IF(ISNUMBER(MATCH(C60, FACT_ORDERS!C:C, 0)), 1, 0)</f>
        <v>1</v>
      </c>
      <c r="H60" s="12">
        <f>COUNTIF(B:B,FACT_SEARCHES[[#This Row],[WD_PRODUCTS]])</f>
        <v>60</v>
      </c>
    </row>
    <row r="61" spans="1:8" x14ac:dyDescent="0.3">
      <c r="A61" s="12">
        <v>7059</v>
      </c>
      <c r="B61" s="12">
        <v>264</v>
      </c>
      <c r="C61" s="8">
        <v>10154</v>
      </c>
      <c r="D61" s="12" t="s">
        <v>89</v>
      </c>
      <c r="E61" s="13">
        <v>44895</v>
      </c>
      <c r="F61" s="12" t="s">
        <v>15131</v>
      </c>
      <c r="G61" s="12">
        <f>IF(ISNUMBER(MATCH(C61, FACT_ORDERS!C:C, 0)), 1, 0)</f>
        <v>1</v>
      </c>
      <c r="H61" s="12">
        <f>COUNTIF(B:B,FACT_SEARCHES[[#This Row],[WD_PRODUCTS]])</f>
        <v>53</v>
      </c>
    </row>
    <row r="62" spans="1:8" x14ac:dyDescent="0.3">
      <c r="A62" s="12">
        <v>7060</v>
      </c>
      <c r="B62" s="12">
        <v>275</v>
      </c>
      <c r="C62" s="8">
        <v>10154</v>
      </c>
      <c r="D62" s="12" t="s">
        <v>90</v>
      </c>
      <c r="E62" s="13">
        <v>44895</v>
      </c>
      <c r="F62" s="12" t="s">
        <v>15132</v>
      </c>
      <c r="G62" s="12">
        <f>IF(ISNUMBER(MATCH(C62, FACT_ORDERS!C:C, 0)), 1, 0)</f>
        <v>1</v>
      </c>
      <c r="H62" s="12">
        <f>COUNTIF(B:B,FACT_SEARCHES[[#This Row],[WD_PRODUCTS]])</f>
        <v>70</v>
      </c>
    </row>
    <row r="63" spans="1:8" x14ac:dyDescent="0.3">
      <c r="A63" s="12">
        <v>7061</v>
      </c>
      <c r="B63" s="12">
        <v>204</v>
      </c>
      <c r="C63" s="8">
        <v>10154</v>
      </c>
      <c r="D63" s="12" t="s">
        <v>91</v>
      </c>
      <c r="E63" s="13">
        <v>44895</v>
      </c>
      <c r="F63" s="12" t="s">
        <v>15133</v>
      </c>
      <c r="G63" s="12">
        <f>IF(ISNUMBER(MATCH(C63, FACT_ORDERS!C:C, 0)), 1, 0)</f>
        <v>1</v>
      </c>
      <c r="H63" s="12">
        <f>COUNTIF(B:B,FACT_SEARCHES[[#This Row],[WD_PRODUCTS]])</f>
        <v>139</v>
      </c>
    </row>
    <row r="64" spans="1:8" x14ac:dyDescent="0.3">
      <c r="A64" s="12">
        <v>7062</v>
      </c>
      <c r="B64" s="12">
        <v>241</v>
      </c>
      <c r="C64" s="8">
        <v>10805</v>
      </c>
      <c r="D64" s="12" t="s">
        <v>92</v>
      </c>
      <c r="E64" s="13">
        <v>44652</v>
      </c>
      <c r="F64" s="12" t="s">
        <v>15134</v>
      </c>
      <c r="G64" s="12">
        <f>IF(ISNUMBER(MATCH(C64, FACT_ORDERS!C:C, 0)), 1, 0)</f>
        <v>1</v>
      </c>
      <c r="H64" s="12">
        <f>COUNTIF(B:B,FACT_SEARCHES[[#This Row],[WD_PRODUCTS]])</f>
        <v>96</v>
      </c>
    </row>
    <row r="65" spans="1:8" x14ac:dyDescent="0.3">
      <c r="A65" s="12">
        <v>7063</v>
      </c>
      <c r="B65" s="12">
        <v>235</v>
      </c>
      <c r="C65" s="8">
        <v>10805</v>
      </c>
      <c r="D65" s="12" t="s">
        <v>93</v>
      </c>
      <c r="E65" s="13">
        <v>44652</v>
      </c>
      <c r="F65" s="12" t="s">
        <v>15135</v>
      </c>
      <c r="G65" s="12">
        <f>IF(ISNUMBER(MATCH(C65, FACT_ORDERS!C:C, 0)), 1, 0)</f>
        <v>1</v>
      </c>
      <c r="H65" s="12">
        <f>COUNTIF(B:B,FACT_SEARCHES[[#This Row],[WD_PRODUCTS]])</f>
        <v>58</v>
      </c>
    </row>
    <row r="66" spans="1:8" x14ac:dyDescent="0.3">
      <c r="A66" s="12">
        <v>7064</v>
      </c>
      <c r="B66" s="12">
        <v>228</v>
      </c>
      <c r="C66" s="8">
        <v>10354</v>
      </c>
      <c r="D66" s="12" t="s">
        <v>94</v>
      </c>
      <c r="E66" s="13">
        <v>44102</v>
      </c>
      <c r="F66" s="12" t="s">
        <v>15136</v>
      </c>
      <c r="G66" s="12">
        <f>IF(ISNUMBER(MATCH(C66, FACT_ORDERS!C:C, 0)), 1, 0)</f>
        <v>1</v>
      </c>
      <c r="H66" s="12">
        <f>COUNTIF(B:B,FACT_SEARCHES[[#This Row],[WD_PRODUCTS]])</f>
        <v>79</v>
      </c>
    </row>
    <row r="67" spans="1:8" x14ac:dyDescent="0.3">
      <c r="A67" s="12">
        <v>7065</v>
      </c>
      <c r="B67" s="12">
        <v>267</v>
      </c>
      <c r="C67" s="8">
        <v>10740</v>
      </c>
      <c r="D67" s="12" t="s">
        <v>95</v>
      </c>
      <c r="E67" s="13">
        <v>45309</v>
      </c>
      <c r="F67" s="12" t="s">
        <v>15137</v>
      </c>
      <c r="G67" s="12">
        <f>IF(ISNUMBER(MATCH(C67, FACT_ORDERS!C:C, 0)), 1, 0)</f>
        <v>1</v>
      </c>
      <c r="H67" s="12">
        <f>COUNTIF(B:B,FACT_SEARCHES[[#This Row],[WD_PRODUCTS]])</f>
        <v>82</v>
      </c>
    </row>
    <row r="68" spans="1:8" x14ac:dyDescent="0.3">
      <c r="A68" s="12">
        <v>7066</v>
      </c>
      <c r="B68" s="12">
        <v>227</v>
      </c>
      <c r="C68" s="8">
        <v>10740</v>
      </c>
      <c r="D68" s="12" t="s">
        <v>96</v>
      </c>
      <c r="E68" s="13">
        <v>45309</v>
      </c>
      <c r="F68" s="12" t="s">
        <v>15138</v>
      </c>
      <c r="G68" s="12">
        <f>IF(ISNUMBER(MATCH(C68, FACT_ORDERS!C:C, 0)), 1, 0)</f>
        <v>1</v>
      </c>
      <c r="H68" s="12">
        <f>COUNTIF(B:B,FACT_SEARCHES[[#This Row],[WD_PRODUCTS]])</f>
        <v>93</v>
      </c>
    </row>
    <row r="69" spans="1:8" x14ac:dyDescent="0.3">
      <c r="A69" s="12">
        <v>7067</v>
      </c>
      <c r="B69" s="12">
        <v>232</v>
      </c>
      <c r="C69" s="8">
        <v>10769</v>
      </c>
      <c r="D69" s="12" t="s">
        <v>97</v>
      </c>
      <c r="E69" s="13">
        <v>44889</v>
      </c>
      <c r="F69" s="12" t="s">
        <v>15139</v>
      </c>
      <c r="G69" s="12">
        <f>IF(ISNUMBER(MATCH(C69, FACT_ORDERS!C:C, 0)), 1, 0)</f>
        <v>1</v>
      </c>
      <c r="H69" s="12">
        <f>COUNTIF(B:B,FACT_SEARCHES[[#This Row],[WD_PRODUCTS]])</f>
        <v>69</v>
      </c>
    </row>
    <row r="70" spans="1:8" x14ac:dyDescent="0.3">
      <c r="A70" s="12">
        <v>7068</v>
      </c>
      <c r="B70" s="12">
        <v>271</v>
      </c>
      <c r="C70" s="8">
        <v>10969</v>
      </c>
      <c r="D70" s="12" t="s">
        <v>98</v>
      </c>
      <c r="E70" s="13">
        <v>45463</v>
      </c>
      <c r="F70" s="12" t="s">
        <v>15140</v>
      </c>
      <c r="G70" s="12">
        <f>IF(ISNUMBER(MATCH(C70, FACT_ORDERS!C:C, 0)), 1, 0)</f>
        <v>1</v>
      </c>
      <c r="H70" s="12">
        <f>COUNTIF(B:B,FACT_SEARCHES[[#This Row],[WD_PRODUCTS]])</f>
        <v>74</v>
      </c>
    </row>
    <row r="71" spans="1:8" x14ac:dyDescent="0.3">
      <c r="A71" s="12">
        <v>7069</v>
      </c>
      <c r="B71" s="12">
        <v>262</v>
      </c>
      <c r="C71" s="8">
        <v>10026</v>
      </c>
      <c r="D71" s="12" t="s">
        <v>99</v>
      </c>
      <c r="E71" s="13">
        <v>45287</v>
      </c>
      <c r="F71" s="12" t="s">
        <v>15141</v>
      </c>
      <c r="G71" s="12">
        <f>IF(ISNUMBER(MATCH(C71, FACT_ORDERS!C:C, 0)), 1, 0)</f>
        <v>1</v>
      </c>
      <c r="H71" s="12">
        <f>COUNTIF(B:B,FACT_SEARCHES[[#This Row],[WD_PRODUCTS]])</f>
        <v>70</v>
      </c>
    </row>
    <row r="72" spans="1:8" x14ac:dyDescent="0.3">
      <c r="A72" s="12">
        <v>7070</v>
      </c>
      <c r="B72" s="12">
        <v>226</v>
      </c>
      <c r="C72" s="8">
        <v>10947</v>
      </c>
      <c r="D72" s="12" t="s">
        <v>100</v>
      </c>
      <c r="E72" s="13">
        <v>45360</v>
      </c>
      <c r="F72" s="12" t="s">
        <v>15142</v>
      </c>
      <c r="G72" s="12">
        <f>IF(ISNUMBER(MATCH(C72, FACT_ORDERS!C:C, 0)), 1, 0)</f>
        <v>1</v>
      </c>
      <c r="H72" s="12">
        <f>COUNTIF(B:B,FACT_SEARCHES[[#This Row],[WD_PRODUCTS]])</f>
        <v>56</v>
      </c>
    </row>
    <row r="73" spans="1:8" x14ac:dyDescent="0.3">
      <c r="A73" s="12">
        <v>7071</v>
      </c>
      <c r="B73" s="12">
        <v>288</v>
      </c>
      <c r="C73" s="8">
        <v>10412</v>
      </c>
      <c r="D73" s="12" t="s">
        <v>101</v>
      </c>
      <c r="E73" s="13">
        <v>44969</v>
      </c>
      <c r="F73" s="12" t="s">
        <v>15143</v>
      </c>
      <c r="G73" s="12">
        <f>IF(ISNUMBER(MATCH(C73, FACT_ORDERS!C:C, 0)), 1, 0)</f>
        <v>1</v>
      </c>
      <c r="H73" s="12">
        <f>COUNTIF(B:B,FACT_SEARCHES[[#This Row],[WD_PRODUCTS]])</f>
        <v>106</v>
      </c>
    </row>
    <row r="74" spans="1:8" x14ac:dyDescent="0.3">
      <c r="A74" s="12">
        <v>7072</v>
      </c>
      <c r="B74" s="12">
        <v>245</v>
      </c>
      <c r="C74" s="8">
        <v>10412</v>
      </c>
      <c r="D74" s="12" t="s">
        <v>102</v>
      </c>
      <c r="E74" s="13">
        <v>44969</v>
      </c>
      <c r="F74" s="12" t="s">
        <v>15144</v>
      </c>
      <c r="G74" s="12">
        <f>IF(ISNUMBER(MATCH(C74, FACT_ORDERS!C:C, 0)), 1, 0)</f>
        <v>1</v>
      </c>
      <c r="H74" s="12">
        <f>COUNTIF(B:B,FACT_SEARCHES[[#This Row],[WD_PRODUCTS]])</f>
        <v>58</v>
      </c>
    </row>
    <row r="75" spans="1:8" x14ac:dyDescent="0.3">
      <c r="A75" s="12">
        <v>7073</v>
      </c>
      <c r="B75" s="12">
        <v>283</v>
      </c>
      <c r="C75" s="8">
        <v>10234</v>
      </c>
      <c r="D75" s="12" t="s">
        <v>103</v>
      </c>
      <c r="E75" s="13">
        <v>45043</v>
      </c>
      <c r="F75" s="12" t="s">
        <v>15145</v>
      </c>
      <c r="G75" s="12">
        <f>IF(ISNUMBER(MATCH(C75, FACT_ORDERS!C:C, 0)), 1, 0)</f>
        <v>1</v>
      </c>
      <c r="H75" s="12">
        <f>COUNTIF(B:B,FACT_SEARCHES[[#This Row],[WD_PRODUCTS]])</f>
        <v>65</v>
      </c>
    </row>
    <row r="76" spans="1:8" x14ac:dyDescent="0.3">
      <c r="A76" s="12">
        <v>7074</v>
      </c>
      <c r="B76" s="12">
        <v>217</v>
      </c>
      <c r="C76" s="8">
        <v>10234</v>
      </c>
      <c r="D76" s="12" t="s">
        <v>104</v>
      </c>
      <c r="E76" s="13">
        <v>45043</v>
      </c>
      <c r="F76" s="12" t="s">
        <v>15146</v>
      </c>
      <c r="G76" s="12">
        <f>IF(ISNUMBER(MATCH(C76, FACT_ORDERS!C:C, 0)), 1, 0)</f>
        <v>1</v>
      </c>
      <c r="H76" s="12">
        <f>COUNTIF(B:B,FACT_SEARCHES[[#This Row],[WD_PRODUCTS]])</f>
        <v>49</v>
      </c>
    </row>
    <row r="77" spans="1:8" x14ac:dyDescent="0.3">
      <c r="A77" s="12">
        <v>7075</v>
      </c>
      <c r="B77" s="12">
        <v>279</v>
      </c>
      <c r="C77" s="8">
        <v>10234</v>
      </c>
      <c r="D77" s="12" t="s">
        <v>105</v>
      </c>
      <c r="E77" s="13">
        <v>45043</v>
      </c>
      <c r="F77" s="12" t="s">
        <v>15147</v>
      </c>
      <c r="G77" s="12">
        <f>IF(ISNUMBER(MATCH(C77, FACT_ORDERS!C:C, 0)), 1, 0)</f>
        <v>1</v>
      </c>
      <c r="H77" s="12">
        <f>COUNTIF(B:B,FACT_SEARCHES[[#This Row],[WD_PRODUCTS]])</f>
        <v>44</v>
      </c>
    </row>
    <row r="78" spans="1:8" x14ac:dyDescent="0.3">
      <c r="A78" s="12">
        <v>7076</v>
      </c>
      <c r="B78" s="12">
        <v>219</v>
      </c>
      <c r="C78" s="8">
        <v>10252</v>
      </c>
      <c r="D78" s="12" t="s">
        <v>106</v>
      </c>
      <c r="E78" s="13">
        <v>44465</v>
      </c>
      <c r="F78" s="12" t="s">
        <v>15148</v>
      </c>
      <c r="G78" s="12">
        <f>IF(ISNUMBER(MATCH(C78, FACT_ORDERS!C:C, 0)), 1, 0)</f>
        <v>1</v>
      </c>
      <c r="H78" s="12">
        <f>COUNTIF(B:B,FACT_SEARCHES[[#This Row],[WD_PRODUCTS]])</f>
        <v>83</v>
      </c>
    </row>
    <row r="79" spans="1:8" x14ac:dyDescent="0.3">
      <c r="A79" s="12">
        <v>7077</v>
      </c>
      <c r="B79" s="12">
        <v>270</v>
      </c>
      <c r="C79" s="8">
        <v>10317</v>
      </c>
      <c r="D79" s="12" t="s">
        <v>107</v>
      </c>
      <c r="E79" s="13">
        <v>45205</v>
      </c>
      <c r="F79" s="12" t="s">
        <v>12065</v>
      </c>
      <c r="G79" s="12">
        <f>IF(ISNUMBER(MATCH(C79, FACT_ORDERS!C:C, 0)), 1, 0)</f>
        <v>1</v>
      </c>
      <c r="H79" s="12">
        <f>COUNTIF(B:B,FACT_SEARCHES[[#This Row],[WD_PRODUCTS]])</f>
        <v>54</v>
      </c>
    </row>
    <row r="80" spans="1:8" x14ac:dyDescent="0.3">
      <c r="A80" s="12">
        <v>7078</v>
      </c>
      <c r="B80" s="12">
        <v>209</v>
      </c>
      <c r="C80" s="8">
        <v>10705</v>
      </c>
      <c r="D80" s="12" t="s">
        <v>108</v>
      </c>
      <c r="E80" s="13">
        <v>44530</v>
      </c>
      <c r="F80" s="12" t="s">
        <v>15149</v>
      </c>
      <c r="G80" s="12">
        <f>IF(ISNUMBER(MATCH(C80, FACT_ORDERS!C:C, 0)), 1, 0)</f>
        <v>1</v>
      </c>
      <c r="H80" s="12">
        <f>COUNTIF(B:B,FACT_SEARCHES[[#This Row],[WD_PRODUCTS]])</f>
        <v>91</v>
      </c>
    </row>
    <row r="81" spans="1:8" x14ac:dyDescent="0.3">
      <c r="A81" s="12">
        <v>7079</v>
      </c>
      <c r="B81" s="12">
        <v>260</v>
      </c>
      <c r="C81" s="8">
        <v>10705</v>
      </c>
      <c r="D81" s="12" t="s">
        <v>109</v>
      </c>
      <c r="E81" s="13">
        <v>44530</v>
      </c>
      <c r="F81" s="12" t="s">
        <v>15150</v>
      </c>
      <c r="G81" s="12">
        <f>IF(ISNUMBER(MATCH(C81, FACT_ORDERS!C:C, 0)), 1, 0)</f>
        <v>1</v>
      </c>
      <c r="H81" s="12">
        <f>COUNTIF(B:B,FACT_SEARCHES[[#This Row],[WD_PRODUCTS]])</f>
        <v>86</v>
      </c>
    </row>
    <row r="82" spans="1:8" x14ac:dyDescent="0.3">
      <c r="A82" s="12">
        <v>7080</v>
      </c>
      <c r="B82" s="12">
        <v>248</v>
      </c>
      <c r="C82" s="8">
        <v>10334</v>
      </c>
      <c r="D82" s="12" t="s">
        <v>110</v>
      </c>
      <c r="E82" s="13">
        <v>45476</v>
      </c>
      <c r="F82" s="12" t="s">
        <v>13900</v>
      </c>
      <c r="G82" s="12">
        <f>IF(ISNUMBER(MATCH(C82, FACT_ORDERS!C:C, 0)), 1, 0)</f>
        <v>1</v>
      </c>
      <c r="H82" s="12">
        <f>COUNTIF(B:B,FACT_SEARCHES[[#This Row],[WD_PRODUCTS]])</f>
        <v>101</v>
      </c>
    </row>
    <row r="83" spans="1:8" x14ac:dyDescent="0.3">
      <c r="A83" s="12">
        <v>7081</v>
      </c>
      <c r="B83" s="12">
        <v>235</v>
      </c>
      <c r="C83" s="8">
        <v>10334</v>
      </c>
      <c r="D83" s="12" t="s">
        <v>111</v>
      </c>
      <c r="E83" s="13">
        <v>45476</v>
      </c>
      <c r="F83" s="12" t="s">
        <v>15151</v>
      </c>
      <c r="G83" s="12">
        <f>IF(ISNUMBER(MATCH(C83, FACT_ORDERS!C:C, 0)), 1, 0)</f>
        <v>1</v>
      </c>
      <c r="H83" s="12">
        <f>COUNTIF(B:B,FACT_SEARCHES[[#This Row],[WD_PRODUCTS]])</f>
        <v>58</v>
      </c>
    </row>
    <row r="84" spans="1:8" x14ac:dyDescent="0.3">
      <c r="A84" s="12">
        <v>7082</v>
      </c>
      <c r="B84" s="12">
        <v>216</v>
      </c>
      <c r="C84" s="8">
        <v>10405</v>
      </c>
      <c r="D84" s="12" t="s">
        <v>112</v>
      </c>
      <c r="E84" s="13">
        <v>44568</v>
      </c>
      <c r="F84" s="12" t="s">
        <v>15152</v>
      </c>
      <c r="G84" s="12">
        <f>IF(ISNUMBER(MATCH(C84, FACT_ORDERS!C:C, 0)), 1, 0)</f>
        <v>1</v>
      </c>
      <c r="H84" s="12">
        <f>COUNTIF(B:B,FACT_SEARCHES[[#This Row],[WD_PRODUCTS]])</f>
        <v>107</v>
      </c>
    </row>
    <row r="85" spans="1:8" x14ac:dyDescent="0.3">
      <c r="A85" s="12">
        <v>7083</v>
      </c>
      <c r="B85" s="12">
        <v>260</v>
      </c>
      <c r="C85" s="8">
        <v>10405</v>
      </c>
      <c r="D85" s="12" t="s">
        <v>113</v>
      </c>
      <c r="E85" s="13">
        <v>44568</v>
      </c>
      <c r="F85" s="12" t="s">
        <v>15153</v>
      </c>
      <c r="G85" s="12">
        <f>IF(ISNUMBER(MATCH(C85, FACT_ORDERS!C:C, 0)), 1, 0)</f>
        <v>1</v>
      </c>
      <c r="H85" s="12">
        <f>COUNTIF(B:B,FACT_SEARCHES[[#This Row],[WD_PRODUCTS]])</f>
        <v>86</v>
      </c>
    </row>
    <row r="86" spans="1:8" x14ac:dyDescent="0.3">
      <c r="A86" s="12">
        <v>7084</v>
      </c>
      <c r="B86" s="12">
        <v>219</v>
      </c>
      <c r="C86" s="8">
        <v>10405</v>
      </c>
      <c r="D86" s="12" t="s">
        <v>114</v>
      </c>
      <c r="E86" s="13">
        <v>44568</v>
      </c>
      <c r="F86" s="12" t="s">
        <v>13227</v>
      </c>
      <c r="G86" s="12">
        <f>IF(ISNUMBER(MATCH(C86, FACT_ORDERS!C:C, 0)), 1, 0)</f>
        <v>1</v>
      </c>
      <c r="H86" s="12">
        <f>COUNTIF(B:B,FACT_SEARCHES[[#This Row],[WD_PRODUCTS]])</f>
        <v>83</v>
      </c>
    </row>
    <row r="87" spans="1:8" x14ac:dyDescent="0.3">
      <c r="A87" s="12">
        <v>7085</v>
      </c>
      <c r="B87" s="12">
        <v>245</v>
      </c>
      <c r="C87" s="8">
        <v>10405</v>
      </c>
      <c r="D87" s="12" t="s">
        <v>115</v>
      </c>
      <c r="E87" s="13">
        <v>44568</v>
      </c>
      <c r="F87" s="12" t="s">
        <v>15154</v>
      </c>
      <c r="G87" s="12">
        <f>IF(ISNUMBER(MATCH(C87, FACT_ORDERS!C:C, 0)), 1, 0)</f>
        <v>1</v>
      </c>
      <c r="H87" s="12">
        <f>COUNTIF(B:B,FACT_SEARCHES[[#This Row],[WD_PRODUCTS]])</f>
        <v>58</v>
      </c>
    </row>
    <row r="88" spans="1:8" x14ac:dyDescent="0.3">
      <c r="A88" s="12">
        <v>7086</v>
      </c>
      <c r="B88" s="12">
        <v>287</v>
      </c>
      <c r="C88" s="8">
        <v>10472</v>
      </c>
      <c r="D88" s="12" t="s">
        <v>116</v>
      </c>
      <c r="E88" s="13">
        <v>45479</v>
      </c>
      <c r="F88" s="12" t="s">
        <v>15155</v>
      </c>
      <c r="G88" s="12">
        <f>IF(ISNUMBER(MATCH(C88, FACT_ORDERS!C:C, 0)), 1, 0)</f>
        <v>1</v>
      </c>
      <c r="H88" s="12">
        <f>COUNTIF(B:B,FACT_SEARCHES[[#This Row],[WD_PRODUCTS]])</f>
        <v>59</v>
      </c>
    </row>
    <row r="89" spans="1:8" x14ac:dyDescent="0.3">
      <c r="A89" s="12">
        <v>7087</v>
      </c>
      <c r="B89" s="12">
        <v>209</v>
      </c>
      <c r="C89" s="8">
        <v>10829</v>
      </c>
      <c r="D89" s="12" t="s">
        <v>117</v>
      </c>
      <c r="E89" s="13">
        <v>45399</v>
      </c>
      <c r="F89" s="12" t="s">
        <v>15156</v>
      </c>
      <c r="G89" s="12">
        <f>IF(ISNUMBER(MATCH(C89, FACT_ORDERS!C:C, 0)), 1, 0)</f>
        <v>1</v>
      </c>
      <c r="H89" s="12">
        <f>COUNTIF(B:B,FACT_SEARCHES[[#This Row],[WD_PRODUCTS]])</f>
        <v>91</v>
      </c>
    </row>
    <row r="90" spans="1:8" x14ac:dyDescent="0.3">
      <c r="A90" s="12">
        <v>7088</v>
      </c>
      <c r="B90" s="12">
        <v>201</v>
      </c>
      <c r="C90" s="8">
        <v>10818</v>
      </c>
      <c r="D90" s="12" t="s">
        <v>118</v>
      </c>
      <c r="E90" s="13">
        <v>44962</v>
      </c>
      <c r="F90" s="12" t="s">
        <v>15157</v>
      </c>
      <c r="G90" s="12">
        <f>IF(ISNUMBER(MATCH(C90, FACT_ORDERS!C:C, 0)), 1, 0)</f>
        <v>1</v>
      </c>
      <c r="H90" s="12">
        <f>COUNTIF(B:B,FACT_SEARCHES[[#This Row],[WD_PRODUCTS]])</f>
        <v>65</v>
      </c>
    </row>
    <row r="91" spans="1:8" x14ac:dyDescent="0.3">
      <c r="A91" s="12">
        <v>7089</v>
      </c>
      <c r="B91" s="12">
        <v>233</v>
      </c>
      <c r="C91" s="8">
        <v>10818</v>
      </c>
      <c r="D91" s="12" t="s">
        <v>119</v>
      </c>
      <c r="E91" s="13">
        <v>44962</v>
      </c>
      <c r="F91" s="12" t="s">
        <v>15158</v>
      </c>
      <c r="G91" s="12">
        <f>IF(ISNUMBER(MATCH(C91, FACT_ORDERS!C:C, 0)), 1, 0)</f>
        <v>1</v>
      </c>
      <c r="H91" s="12">
        <f>COUNTIF(B:B,FACT_SEARCHES[[#This Row],[WD_PRODUCTS]])</f>
        <v>76</v>
      </c>
    </row>
    <row r="92" spans="1:8" x14ac:dyDescent="0.3">
      <c r="A92" s="12">
        <v>7090</v>
      </c>
      <c r="B92" s="12">
        <v>244</v>
      </c>
      <c r="C92" s="8">
        <v>10818</v>
      </c>
      <c r="D92" s="12" t="s">
        <v>120</v>
      </c>
      <c r="E92" s="13">
        <v>44962</v>
      </c>
      <c r="F92" s="12" t="s">
        <v>13706</v>
      </c>
      <c r="G92" s="12">
        <f>IF(ISNUMBER(MATCH(C92, FACT_ORDERS!C:C, 0)), 1, 0)</f>
        <v>1</v>
      </c>
      <c r="H92" s="12">
        <f>COUNTIF(B:B,FACT_SEARCHES[[#This Row],[WD_PRODUCTS]])</f>
        <v>59</v>
      </c>
    </row>
    <row r="93" spans="1:8" x14ac:dyDescent="0.3">
      <c r="A93" s="12">
        <v>7091</v>
      </c>
      <c r="B93" s="12">
        <v>266</v>
      </c>
      <c r="C93" s="8">
        <v>10621</v>
      </c>
      <c r="D93" s="12" t="s">
        <v>121</v>
      </c>
      <c r="E93" s="13">
        <v>43867</v>
      </c>
      <c r="F93" s="12" t="s">
        <v>15159</v>
      </c>
      <c r="G93" s="12">
        <f>IF(ISNUMBER(MATCH(C93, FACT_ORDERS!C:C, 0)), 1, 0)</f>
        <v>1</v>
      </c>
      <c r="H93" s="12">
        <f>COUNTIF(B:B,FACT_SEARCHES[[#This Row],[WD_PRODUCTS]])</f>
        <v>94</v>
      </c>
    </row>
    <row r="94" spans="1:8" x14ac:dyDescent="0.3">
      <c r="A94" s="12">
        <v>7092</v>
      </c>
      <c r="B94" s="12">
        <v>292</v>
      </c>
      <c r="C94" s="8">
        <v>10858</v>
      </c>
      <c r="D94" s="12" t="s">
        <v>122</v>
      </c>
      <c r="E94" s="13">
        <v>44563</v>
      </c>
      <c r="F94" s="12" t="s">
        <v>15160</v>
      </c>
      <c r="G94" s="12">
        <f>IF(ISNUMBER(MATCH(C94, FACT_ORDERS!C:C, 0)), 1, 0)</f>
        <v>1</v>
      </c>
      <c r="H94" s="12">
        <f>COUNTIF(B:B,FACT_SEARCHES[[#This Row],[WD_PRODUCTS]])</f>
        <v>95</v>
      </c>
    </row>
    <row r="95" spans="1:8" x14ac:dyDescent="0.3">
      <c r="A95" s="12">
        <v>7093</v>
      </c>
      <c r="B95" s="12">
        <v>276</v>
      </c>
      <c r="C95" s="8">
        <v>10858</v>
      </c>
      <c r="D95" s="12" t="s">
        <v>123</v>
      </c>
      <c r="E95" s="13">
        <v>44563</v>
      </c>
      <c r="F95" s="12" t="s">
        <v>15161</v>
      </c>
      <c r="G95" s="12">
        <f>IF(ISNUMBER(MATCH(C95, FACT_ORDERS!C:C, 0)), 1, 0)</f>
        <v>1</v>
      </c>
      <c r="H95" s="12">
        <f>COUNTIF(B:B,FACT_SEARCHES[[#This Row],[WD_PRODUCTS]])</f>
        <v>65</v>
      </c>
    </row>
    <row r="96" spans="1:8" x14ac:dyDescent="0.3">
      <c r="A96" s="12">
        <v>7094</v>
      </c>
      <c r="B96" s="12">
        <v>285</v>
      </c>
      <c r="C96" s="8">
        <v>10819</v>
      </c>
      <c r="D96" s="12" t="s">
        <v>124</v>
      </c>
      <c r="E96" s="13">
        <v>45541</v>
      </c>
      <c r="F96" s="12" t="s">
        <v>15162</v>
      </c>
      <c r="G96" s="12">
        <f>IF(ISNUMBER(MATCH(C96, FACT_ORDERS!C:C, 0)), 1, 0)</f>
        <v>1</v>
      </c>
      <c r="H96" s="12">
        <f>COUNTIF(B:B,FACT_SEARCHES[[#This Row],[WD_PRODUCTS]])</f>
        <v>56</v>
      </c>
    </row>
    <row r="97" spans="1:8" x14ac:dyDescent="0.3">
      <c r="A97" s="12">
        <v>7095</v>
      </c>
      <c r="B97" s="12">
        <v>260</v>
      </c>
      <c r="C97" s="8">
        <v>10220</v>
      </c>
      <c r="D97" s="12" t="s">
        <v>125</v>
      </c>
      <c r="E97" s="13">
        <v>45047</v>
      </c>
      <c r="F97" s="12" t="s">
        <v>15163</v>
      </c>
      <c r="G97" s="12">
        <f>IF(ISNUMBER(MATCH(C97, FACT_ORDERS!C:C, 0)), 1, 0)</f>
        <v>1</v>
      </c>
      <c r="H97" s="12">
        <f>COUNTIF(B:B,FACT_SEARCHES[[#This Row],[WD_PRODUCTS]])</f>
        <v>86</v>
      </c>
    </row>
    <row r="98" spans="1:8" x14ac:dyDescent="0.3">
      <c r="A98" s="12">
        <v>7096</v>
      </c>
      <c r="B98" s="12">
        <v>292</v>
      </c>
      <c r="C98" s="8">
        <v>10715</v>
      </c>
      <c r="D98" s="12" t="s">
        <v>126</v>
      </c>
      <c r="E98" s="13">
        <v>44932</v>
      </c>
      <c r="F98" s="12" t="s">
        <v>15164</v>
      </c>
      <c r="G98" s="12">
        <f>IF(ISNUMBER(MATCH(C98, FACT_ORDERS!C:C, 0)), 1, 0)</f>
        <v>1</v>
      </c>
      <c r="H98" s="12">
        <f>COUNTIF(B:B,FACT_SEARCHES[[#This Row],[WD_PRODUCTS]])</f>
        <v>95</v>
      </c>
    </row>
    <row r="99" spans="1:8" x14ac:dyDescent="0.3">
      <c r="A99" s="12">
        <v>7097</v>
      </c>
      <c r="B99" s="12">
        <v>205</v>
      </c>
      <c r="C99" s="8">
        <v>10715</v>
      </c>
      <c r="D99" s="12" t="s">
        <v>127</v>
      </c>
      <c r="E99" s="13">
        <v>44932</v>
      </c>
      <c r="F99" s="12" t="s">
        <v>15165</v>
      </c>
      <c r="G99" s="12">
        <f>IF(ISNUMBER(MATCH(C99, FACT_ORDERS!C:C, 0)), 1, 0)</f>
        <v>1</v>
      </c>
      <c r="H99" s="12">
        <f>COUNTIF(B:B,FACT_SEARCHES[[#This Row],[WD_PRODUCTS]])</f>
        <v>40</v>
      </c>
    </row>
    <row r="100" spans="1:8" x14ac:dyDescent="0.3">
      <c r="A100" s="12">
        <v>7098</v>
      </c>
      <c r="B100" s="12">
        <v>216</v>
      </c>
      <c r="C100" s="8">
        <v>10619</v>
      </c>
      <c r="D100" s="12" t="s">
        <v>128</v>
      </c>
      <c r="E100" s="13">
        <v>44798</v>
      </c>
      <c r="F100" s="12" t="s">
        <v>15166</v>
      </c>
      <c r="G100" s="12">
        <f>IF(ISNUMBER(MATCH(C100, FACT_ORDERS!C:C, 0)), 1, 0)</f>
        <v>1</v>
      </c>
      <c r="H100" s="12">
        <f>COUNTIF(B:B,FACT_SEARCHES[[#This Row],[WD_PRODUCTS]])</f>
        <v>107</v>
      </c>
    </row>
    <row r="101" spans="1:8" x14ac:dyDescent="0.3">
      <c r="A101" s="12">
        <v>7099</v>
      </c>
      <c r="B101" s="12">
        <v>204</v>
      </c>
      <c r="C101" s="8">
        <v>10619</v>
      </c>
      <c r="D101" s="12" t="s">
        <v>129</v>
      </c>
      <c r="E101" s="13">
        <v>44798</v>
      </c>
      <c r="F101" s="12" t="s">
        <v>15167</v>
      </c>
      <c r="G101" s="12">
        <f>IF(ISNUMBER(MATCH(C101, FACT_ORDERS!C:C, 0)), 1, 0)</f>
        <v>1</v>
      </c>
      <c r="H101" s="12">
        <f>COUNTIF(B:B,FACT_SEARCHES[[#This Row],[WD_PRODUCTS]])</f>
        <v>139</v>
      </c>
    </row>
    <row r="102" spans="1:8" x14ac:dyDescent="0.3">
      <c r="A102" s="12">
        <v>7100</v>
      </c>
      <c r="B102" s="12">
        <v>234</v>
      </c>
      <c r="C102" s="8">
        <v>10169</v>
      </c>
      <c r="D102" s="12" t="s">
        <v>130</v>
      </c>
      <c r="E102" s="13">
        <v>44699</v>
      </c>
      <c r="F102" s="12" t="s">
        <v>3599</v>
      </c>
      <c r="G102" s="12">
        <f>IF(ISNUMBER(MATCH(C102, FACT_ORDERS!C:C, 0)), 1, 0)</f>
        <v>1</v>
      </c>
      <c r="H102" s="12">
        <f>COUNTIF(B:B,FACT_SEARCHES[[#This Row],[WD_PRODUCTS]])</f>
        <v>77</v>
      </c>
    </row>
    <row r="103" spans="1:8" x14ac:dyDescent="0.3">
      <c r="A103" s="12">
        <v>7101</v>
      </c>
      <c r="B103" s="12">
        <v>212</v>
      </c>
      <c r="C103" s="8">
        <v>10169</v>
      </c>
      <c r="D103" s="12" t="s">
        <v>131</v>
      </c>
      <c r="E103" s="13">
        <v>44699</v>
      </c>
      <c r="F103" s="12" t="s">
        <v>15168</v>
      </c>
      <c r="G103" s="12">
        <f>IF(ISNUMBER(MATCH(C103, FACT_ORDERS!C:C, 0)), 1, 0)</f>
        <v>1</v>
      </c>
      <c r="H103" s="12">
        <f>COUNTIF(B:B,FACT_SEARCHES[[#This Row],[WD_PRODUCTS]])</f>
        <v>67</v>
      </c>
    </row>
    <row r="104" spans="1:8" x14ac:dyDescent="0.3">
      <c r="A104" s="12">
        <v>7102</v>
      </c>
      <c r="B104" s="12">
        <v>266</v>
      </c>
      <c r="C104" s="8">
        <v>10169</v>
      </c>
      <c r="D104" s="12" t="s">
        <v>132</v>
      </c>
      <c r="E104" s="13">
        <v>44699</v>
      </c>
      <c r="F104" s="12" t="s">
        <v>15169</v>
      </c>
      <c r="G104" s="12">
        <f>IF(ISNUMBER(MATCH(C104, FACT_ORDERS!C:C, 0)), 1, 0)</f>
        <v>1</v>
      </c>
      <c r="H104" s="12">
        <f>COUNTIF(B:B,FACT_SEARCHES[[#This Row],[WD_PRODUCTS]])</f>
        <v>94</v>
      </c>
    </row>
    <row r="105" spans="1:8" x14ac:dyDescent="0.3">
      <c r="A105" s="12">
        <v>7103</v>
      </c>
      <c r="B105" s="12">
        <v>248</v>
      </c>
      <c r="C105" s="8">
        <v>10169</v>
      </c>
      <c r="D105" s="12" t="s">
        <v>133</v>
      </c>
      <c r="E105" s="13">
        <v>44699</v>
      </c>
      <c r="F105" s="12" t="s">
        <v>15170</v>
      </c>
      <c r="G105" s="12">
        <f>IF(ISNUMBER(MATCH(C105, FACT_ORDERS!C:C, 0)), 1, 0)</f>
        <v>1</v>
      </c>
      <c r="H105" s="12">
        <f>COUNTIF(B:B,FACT_SEARCHES[[#This Row],[WD_PRODUCTS]])</f>
        <v>101</v>
      </c>
    </row>
    <row r="106" spans="1:8" x14ac:dyDescent="0.3">
      <c r="A106" s="12">
        <v>7104</v>
      </c>
      <c r="B106" s="12">
        <v>230</v>
      </c>
      <c r="C106" s="8">
        <v>10169</v>
      </c>
      <c r="D106" s="12" t="s">
        <v>134</v>
      </c>
      <c r="E106" s="13">
        <v>44699</v>
      </c>
      <c r="F106" s="12" t="s">
        <v>15171</v>
      </c>
      <c r="G106" s="12">
        <f>IF(ISNUMBER(MATCH(C106, FACT_ORDERS!C:C, 0)), 1, 0)</f>
        <v>1</v>
      </c>
      <c r="H106" s="12">
        <f>COUNTIF(B:B,FACT_SEARCHES[[#This Row],[WD_PRODUCTS]])</f>
        <v>74</v>
      </c>
    </row>
    <row r="107" spans="1:8" x14ac:dyDescent="0.3">
      <c r="A107" s="12">
        <v>7105</v>
      </c>
      <c r="B107" s="12">
        <v>234</v>
      </c>
      <c r="C107" s="8">
        <v>10779</v>
      </c>
      <c r="D107" s="12" t="s">
        <v>135</v>
      </c>
      <c r="E107" s="13">
        <v>45362</v>
      </c>
      <c r="F107" s="12" t="s">
        <v>11901</v>
      </c>
      <c r="G107" s="12">
        <f>IF(ISNUMBER(MATCH(C107, FACT_ORDERS!C:C, 0)), 1, 0)</f>
        <v>1</v>
      </c>
      <c r="H107" s="12">
        <f>COUNTIF(B:B,FACT_SEARCHES[[#This Row],[WD_PRODUCTS]])</f>
        <v>77</v>
      </c>
    </row>
    <row r="108" spans="1:8" x14ac:dyDescent="0.3">
      <c r="A108" s="12">
        <v>7106</v>
      </c>
      <c r="B108" s="12">
        <v>237</v>
      </c>
      <c r="C108" s="8">
        <v>10779</v>
      </c>
      <c r="D108" s="12" t="s">
        <v>136</v>
      </c>
      <c r="E108" s="13">
        <v>45362</v>
      </c>
      <c r="F108" s="12" t="s">
        <v>15172</v>
      </c>
      <c r="G108" s="12">
        <f>IF(ISNUMBER(MATCH(C108, FACT_ORDERS!C:C, 0)), 1, 0)</f>
        <v>1</v>
      </c>
      <c r="H108" s="12">
        <f>COUNTIF(B:B,FACT_SEARCHES[[#This Row],[WD_PRODUCTS]])</f>
        <v>99</v>
      </c>
    </row>
    <row r="109" spans="1:8" x14ac:dyDescent="0.3">
      <c r="A109" s="12">
        <v>7107</v>
      </c>
      <c r="B109" s="12">
        <v>211</v>
      </c>
      <c r="C109" s="8">
        <v>10779</v>
      </c>
      <c r="D109" s="12" t="s">
        <v>137</v>
      </c>
      <c r="E109" s="13">
        <v>45362</v>
      </c>
      <c r="F109" s="12" t="s">
        <v>15173</v>
      </c>
      <c r="G109" s="12">
        <f>IF(ISNUMBER(MATCH(C109, FACT_ORDERS!C:C, 0)), 1, 0)</f>
        <v>1</v>
      </c>
      <c r="H109" s="12">
        <f>COUNTIF(B:B,FACT_SEARCHES[[#This Row],[WD_PRODUCTS]])</f>
        <v>65</v>
      </c>
    </row>
    <row r="110" spans="1:8" x14ac:dyDescent="0.3">
      <c r="A110" s="12">
        <v>7108</v>
      </c>
      <c r="B110" s="12">
        <v>295</v>
      </c>
      <c r="C110" s="8">
        <v>10228</v>
      </c>
      <c r="D110" s="12" t="s">
        <v>138</v>
      </c>
      <c r="E110" s="13">
        <v>44908</v>
      </c>
      <c r="F110" s="12" t="s">
        <v>15174</v>
      </c>
      <c r="G110" s="12">
        <f>IF(ISNUMBER(MATCH(C110, FACT_ORDERS!C:C, 0)), 1, 0)</f>
        <v>1</v>
      </c>
      <c r="H110" s="12">
        <f>COUNTIF(B:B,FACT_SEARCHES[[#This Row],[WD_PRODUCTS]])</f>
        <v>72</v>
      </c>
    </row>
    <row r="111" spans="1:8" x14ac:dyDescent="0.3">
      <c r="A111" s="12">
        <v>7109</v>
      </c>
      <c r="B111" s="12">
        <v>219</v>
      </c>
      <c r="C111" s="8">
        <v>10181</v>
      </c>
      <c r="D111" s="12" t="s">
        <v>139</v>
      </c>
      <c r="E111" s="13">
        <v>44737</v>
      </c>
      <c r="F111" s="12" t="s">
        <v>14501</v>
      </c>
      <c r="G111" s="12">
        <f>IF(ISNUMBER(MATCH(C111, FACT_ORDERS!C:C, 0)), 1, 0)</f>
        <v>1</v>
      </c>
      <c r="H111" s="12">
        <f>COUNTIF(B:B,FACT_SEARCHES[[#This Row],[WD_PRODUCTS]])</f>
        <v>83</v>
      </c>
    </row>
    <row r="112" spans="1:8" x14ac:dyDescent="0.3">
      <c r="A112" s="12">
        <v>7110</v>
      </c>
      <c r="B112" s="12">
        <v>206</v>
      </c>
      <c r="C112" s="8">
        <v>10181</v>
      </c>
      <c r="D112" s="12" t="s">
        <v>140</v>
      </c>
      <c r="E112" s="13">
        <v>44737</v>
      </c>
      <c r="F112" s="12" t="s">
        <v>15175</v>
      </c>
      <c r="G112" s="12">
        <f>IF(ISNUMBER(MATCH(C112, FACT_ORDERS!C:C, 0)), 1, 0)</f>
        <v>1</v>
      </c>
      <c r="H112" s="12">
        <f>COUNTIF(B:B,FACT_SEARCHES[[#This Row],[WD_PRODUCTS]])</f>
        <v>54</v>
      </c>
    </row>
    <row r="113" spans="1:8" x14ac:dyDescent="0.3">
      <c r="A113" s="12">
        <v>7111</v>
      </c>
      <c r="B113" s="12">
        <v>287</v>
      </c>
      <c r="C113" s="8">
        <v>10265</v>
      </c>
      <c r="D113" s="12" t="s">
        <v>141</v>
      </c>
      <c r="E113" s="13">
        <v>44236</v>
      </c>
      <c r="F113" s="12" t="s">
        <v>15176</v>
      </c>
      <c r="G113" s="12">
        <f>IF(ISNUMBER(MATCH(C113, FACT_ORDERS!C:C, 0)), 1, 0)</f>
        <v>1</v>
      </c>
      <c r="H113" s="12">
        <f>COUNTIF(B:B,FACT_SEARCHES[[#This Row],[WD_PRODUCTS]])</f>
        <v>59</v>
      </c>
    </row>
    <row r="114" spans="1:8" x14ac:dyDescent="0.3">
      <c r="A114" s="12">
        <v>7112</v>
      </c>
      <c r="B114" s="12">
        <v>237</v>
      </c>
      <c r="C114" s="8">
        <v>10936</v>
      </c>
      <c r="D114" s="12" t="s">
        <v>142</v>
      </c>
      <c r="E114" s="13">
        <v>45505</v>
      </c>
      <c r="F114" s="12" t="s">
        <v>15177</v>
      </c>
      <c r="G114" s="12">
        <f>IF(ISNUMBER(MATCH(C114, FACT_ORDERS!C:C, 0)), 1, 0)</f>
        <v>1</v>
      </c>
      <c r="H114" s="12">
        <f>COUNTIF(B:B,FACT_SEARCHES[[#This Row],[WD_PRODUCTS]])</f>
        <v>99</v>
      </c>
    </row>
    <row r="115" spans="1:8" x14ac:dyDescent="0.3">
      <c r="A115" s="12">
        <v>7113</v>
      </c>
      <c r="B115" s="12">
        <v>288</v>
      </c>
      <c r="C115" s="8">
        <v>10936</v>
      </c>
      <c r="D115" s="12" t="s">
        <v>143</v>
      </c>
      <c r="E115" s="13">
        <v>45505</v>
      </c>
      <c r="F115" s="12" t="s">
        <v>3252</v>
      </c>
      <c r="G115" s="12">
        <f>IF(ISNUMBER(MATCH(C115, FACT_ORDERS!C:C, 0)), 1, 0)</f>
        <v>1</v>
      </c>
      <c r="H115" s="12">
        <f>COUNTIF(B:B,FACT_SEARCHES[[#This Row],[WD_PRODUCTS]])</f>
        <v>106</v>
      </c>
    </row>
    <row r="116" spans="1:8" x14ac:dyDescent="0.3">
      <c r="A116" s="12">
        <v>7114</v>
      </c>
      <c r="B116" s="12">
        <v>245</v>
      </c>
      <c r="C116" s="8">
        <v>10447</v>
      </c>
      <c r="D116" s="12" t="s">
        <v>144</v>
      </c>
      <c r="E116" s="13">
        <v>45511</v>
      </c>
      <c r="F116" s="12" t="s">
        <v>15178</v>
      </c>
      <c r="G116" s="12">
        <f>IF(ISNUMBER(MATCH(C116, FACT_ORDERS!C:C, 0)), 1, 0)</f>
        <v>1</v>
      </c>
      <c r="H116" s="12">
        <f>COUNTIF(B:B,FACT_SEARCHES[[#This Row],[WD_PRODUCTS]])</f>
        <v>58</v>
      </c>
    </row>
    <row r="117" spans="1:8" x14ac:dyDescent="0.3">
      <c r="A117" s="12">
        <v>7115</v>
      </c>
      <c r="B117" s="12">
        <v>247</v>
      </c>
      <c r="C117" s="8">
        <v>10381</v>
      </c>
      <c r="D117" s="12" t="s">
        <v>145</v>
      </c>
      <c r="E117" s="13">
        <v>45252</v>
      </c>
      <c r="F117" s="12" t="s">
        <v>15179</v>
      </c>
      <c r="G117" s="12">
        <f>IF(ISNUMBER(MATCH(C117, FACT_ORDERS!C:C, 0)), 1, 0)</f>
        <v>1</v>
      </c>
      <c r="H117" s="12">
        <f>COUNTIF(B:B,FACT_SEARCHES[[#This Row],[WD_PRODUCTS]])</f>
        <v>72</v>
      </c>
    </row>
    <row r="118" spans="1:8" x14ac:dyDescent="0.3">
      <c r="A118" s="12">
        <v>7116</v>
      </c>
      <c r="B118" s="12">
        <v>205</v>
      </c>
      <c r="C118" s="8">
        <v>10381</v>
      </c>
      <c r="D118" s="12" t="s">
        <v>146</v>
      </c>
      <c r="E118" s="13">
        <v>45252</v>
      </c>
      <c r="F118" s="12" t="s">
        <v>15180</v>
      </c>
      <c r="G118" s="12">
        <f>IF(ISNUMBER(MATCH(C118, FACT_ORDERS!C:C, 0)), 1, 0)</f>
        <v>1</v>
      </c>
      <c r="H118" s="12">
        <f>COUNTIF(B:B,FACT_SEARCHES[[#This Row],[WD_PRODUCTS]])</f>
        <v>40</v>
      </c>
    </row>
    <row r="119" spans="1:8" x14ac:dyDescent="0.3">
      <c r="A119" s="12">
        <v>7117</v>
      </c>
      <c r="B119" s="12">
        <v>210</v>
      </c>
      <c r="C119" s="8">
        <v>10816</v>
      </c>
      <c r="D119" s="12" t="s">
        <v>147</v>
      </c>
      <c r="E119" s="13">
        <v>45494</v>
      </c>
      <c r="F119" s="12" t="s">
        <v>3804</v>
      </c>
      <c r="G119" s="12">
        <f>IF(ISNUMBER(MATCH(C119, FACT_ORDERS!C:C, 0)), 1, 0)</f>
        <v>1</v>
      </c>
      <c r="H119" s="12">
        <f>COUNTIF(B:B,FACT_SEARCHES[[#This Row],[WD_PRODUCTS]])</f>
        <v>77</v>
      </c>
    </row>
    <row r="120" spans="1:8" x14ac:dyDescent="0.3">
      <c r="A120" s="12">
        <v>7118</v>
      </c>
      <c r="B120" s="12">
        <v>203</v>
      </c>
      <c r="C120" s="8">
        <v>10816</v>
      </c>
      <c r="D120" s="12" t="s">
        <v>148</v>
      </c>
      <c r="E120" s="13">
        <v>45494</v>
      </c>
      <c r="F120" s="12" t="s">
        <v>15181</v>
      </c>
      <c r="G120" s="12">
        <f>IF(ISNUMBER(MATCH(C120, FACT_ORDERS!C:C, 0)), 1, 0)</f>
        <v>1</v>
      </c>
      <c r="H120" s="12">
        <f>COUNTIF(B:B,FACT_SEARCHES[[#This Row],[WD_PRODUCTS]])</f>
        <v>46</v>
      </c>
    </row>
    <row r="121" spans="1:8" x14ac:dyDescent="0.3">
      <c r="A121" s="12">
        <v>7119</v>
      </c>
      <c r="B121" s="12">
        <v>267</v>
      </c>
      <c r="C121" s="8">
        <v>10374</v>
      </c>
      <c r="D121" s="12" t="s">
        <v>149</v>
      </c>
      <c r="E121" s="13">
        <v>44408</v>
      </c>
      <c r="F121" s="12" t="s">
        <v>15182</v>
      </c>
      <c r="G121" s="12">
        <f>IF(ISNUMBER(MATCH(C121, FACT_ORDERS!C:C, 0)), 1, 0)</f>
        <v>1</v>
      </c>
      <c r="H121" s="12">
        <f>COUNTIF(B:B,FACT_SEARCHES[[#This Row],[WD_PRODUCTS]])</f>
        <v>82</v>
      </c>
    </row>
    <row r="122" spans="1:8" x14ac:dyDescent="0.3">
      <c r="A122" s="12">
        <v>7120</v>
      </c>
      <c r="B122" s="12">
        <v>272</v>
      </c>
      <c r="C122" s="8">
        <v>10374</v>
      </c>
      <c r="D122" s="12" t="s">
        <v>150</v>
      </c>
      <c r="E122" s="13">
        <v>44408</v>
      </c>
      <c r="F122" s="12" t="s">
        <v>15183</v>
      </c>
      <c r="G122" s="12">
        <f>IF(ISNUMBER(MATCH(C122, FACT_ORDERS!C:C, 0)), 1, 0)</f>
        <v>1</v>
      </c>
      <c r="H122" s="12">
        <f>COUNTIF(B:B,FACT_SEARCHES[[#This Row],[WD_PRODUCTS]])</f>
        <v>39</v>
      </c>
    </row>
    <row r="123" spans="1:8" x14ac:dyDescent="0.3">
      <c r="A123" s="12">
        <v>7121</v>
      </c>
      <c r="B123" s="12">
        <v>220</v>
      </c>
      <c r="C123" s="8">
        <v>10374</v>
      </c>
      <c r="D123" s="12" t="s">
        <v>151</v>
      </c>
      <c r="E123" s="13">
        <v>44408</v>
      </c>
      <c r="F123" s="12" t="s">
        <v>15184</v>
      </c>
      <c r="G123" s="12">
        <f>IF(ISNUMBER(MATCH(C123, FACT_ORDERS!C:C, 0)), 1, 0)</f>
        <v>1</v>
      </c>
      <c r="H123" s="12">
        <f>COUNTIF(B:B,FACT_SEARCHES[[#This Row],[WD_PRODUCTS]])</f>
        <v>60</v>
      </c>
    </row>
    <row r="124" spans="1:8" x14ac:dyDescent="0.3">
      <c r="A124" s="12">
        <v>7122</v>
      </c>
      <c r="B124" s="12">
        <v>237</v>
      </c>
      <c r="C124" s="8">
        <v>10374</v>
      </c>
      <c r="D124" s="12" t="s">
        <v>152</v>
      </c>
      <c r="E124" s="13">
        <v>44408</v>
      </c>
      <c r="F124" s="12" t="s">
        <v>15185</v>
      </c>
      <c r="G124" s="12">
        <f>IF(ISNUMBER(MATCH(C124, FACT_ORDERS!C:C, 0)), 1, 0)</f>
        <v>1</v>
      </c>
      <c r="H124" s="12">
        <f>COUNTIF(B:B,FACT_SEARCHES[[#This Row],[WD_PRODUCTS]])</f>
        <v>99</v>
      </c>
    </row>
    <row r="125" spans="1:8" x14ac:dyDescent="0.3">
      <c r="A125" s="12">
        <v>7123</v>
      </c>
      <c r="B125" s="12">
        <v>292</v>
      </c>
      <c r="C125" s="8">
        <v>10855</v>
      </c>
      <c r="D125" s="12" t="s">
        <v>153</v>
      </c>
      <c r="E125" s="13">
        <v>45495</v>
      </c>
      <c r="F125" s="12" t="s">
        <v>15186</v>
      </c>
      <c r="G125" s="12">
        <f>IF(ISNUMBER(MATCH(C125, FACT_ORDERS!C:C, 0)), 1, 0)</f>
        <v>1</v>
      </c>
      <c r="H125" s="12">
        <f>COUNTIF(B:B,FACT_SEARCHES[[#This Row],[WD_PRODUCTS]])</f>
        <v>95</v>
      </c>
    </row>
    <row r="126" spans="1:8" x14ac:dyDescent="0.3">
      <c r="A126" s="12">
        <v>7124</v>
      </c>
      <c r="B126" s="12">
        <v>260</v>
      </c>
      <c r="C126" s="8">
        <v>10855</v>
      </c>
      <c r="D126" s="12" t="s">
        <v>154</v>
      </c>
      <c r="E126" s="13">
        <v>45495</v>
      </c>
      <c r="F126" s="12" t="s">
        <v>15187</v>
      </c>
      <c r="G126" s="12">
        <f>IF(ISNUMBER(MATCH(C126, FACT_ORDERS!C:C, 0)), 1, 0)</f>
        <v>1</v>
      </c>
      <c r="H126" s="12">
        <f>COUNTIF(B:B,FACT_SEARCHES[[#This Row],[WD_PRODUCTS]])</f>
        <v>86</v>
      </c>
    </row>
    <row r="127" spans="1:8" x14ac:dyDescent="0.3">
      <c r="A127" s="12">
        <v>7125</v>
      </c>
      <c r="B127" s="12">
        <v>291</v>
      </c>
      <c r="C127" s="8">
        <v>10855</v>
      </c>
      <c r="D127" s="12" t="s">
        <v>155</v>
      </c>
      <c r="E127" s="13">
        <v>45495</v>
      </c>
      <c r="F127" s="12" t="s">
        <v>3854</v>
      </c>
      <c r="G127" s="12">
        <f>IF(ISNUMBER(MATCH(C127, FACT_ORDERS!C:C, 0)), 1, 0)</f>
        <v>1</v>
      </c>
      <c r="H127" s="12">
        <f>COUNTIF(B:B,FACT_SEARCHES[[#This Row],[WD_PRODUCTS]])</f>
        <v>42</v>
      </c>
    </row>
    <row r="128" spans="1:8" x14ac:dyDescent="0.3">
      <c r="A128" s="12">
        <v>7126</v>
      </c>
      <c r="B128" s="12">
        <v>298</v>
      </c>
      <c r="C128" s="8">
        <v>10855</v>
      </c>
      <c r="D128" s="12" t="s">
        <v>156</v>
      </c>
      <c r="E128" s="13">
        <v>45495</v>
      </c>
      <c r="F128" s="12" t="s">
        <v>15188</v>
      </c>
      <c r="G128" s="12">
        <f>IF(ISNUMBER(MATCH(C128, FACT_ORDERS!C:C, 0)), 1, 0)</f>
        <v>1</v>
      </c>
      <c r="H128" s="12">
        <f>COUNTIF(B:B,FACT_SEARCHES[[#This Row],[WD_PRODUCTS]])</f>
        <v>79</v>
      </c>
    </row>
    <row r="129" spans="1:8" x14ac:dyDescent="0.3">
      <c r="A129" s="12">
        <v>7127</v>
      </c>
      <c r="B129" s="12">
        <v>275</v>
      </c>
      <c r="C129" s="8">
        <v>10855</v>
      </c>
      <c r="D129" s="12" t="s">
        <v>157</v>
      </c>
      <c r="E129" s="13">
        <v>45495</v>
      </c>
      <c r="F129" s="12" t="s">
        <v>15189</v>
      </c>
      <c r="G129" s="12">
        <f>IF(ISNUMBER(MATCH(C129, FACT_ORDERS!C:C, 0)), 1, 0)</f>
        <v>1</v>
      </c>
      <c r="H129" s="12">
        <f>COUNTIF(B:B,FACT_SEARCHES[[#This Row],[WD_PRODUCTS]])</f>
        <v>70</v>
      </c>
    </row>
    <row r="130" spans="1:8" x14ac:dyDescent="0.3">
      <c r="A130" s="12">
        <v>7128</v>
      </c>
      <c r="B130" s="12">
        <v>263</v>
      </c>
      <c r="C130" s="8">
        <v>10909</v>
      </c>
      <c r="D130" s="12" t="s">
        <v>158</v>
      </c>
      <c r="E130" s="13">
        <v>44201</v>
      </c>
      <c r="F130" s="12" t="s">
        <v>15190</v>
      </c>
      <c r="G130" s="12">
        <f>IF(ISNUMBER(MATCH(C130, FACT_ORDERS!C:C, 0)), 1, 0)</f>
        <v>1</v>
      </c>
      <c r="H130" s="12">
        <f>COUNTIF(B:B,FACT_SEARCHES[[#This Row],[WD_PRODUCTS]])</f>
        <v>108</v>
      </c>
    </row>
    <row r="131" spans="1:8" x14ac:dyDescent="0.3">
      <c r="A131" s="12">
        <v>7129</v>
      </c>
      <c r="B131" s="12">
        <v>277</v>
      </c>
      <c r="C131" s="8">
        <v>10909</v>
      </c>
      <c r="D131" s="12" t="s">
        <v>159</v>
      </c>
      <c r="E131" s="13">
        <v>44201</v>
      </c>
      <c r="F131" s="12" t="s">
        <v>4277</v>
      </c>
      <c r="G131" s="12">
        <f>IF(ISNUMBER(MATCH(C131, FACT_ORDERS!C:C, 0)), 1, 0)</f>
        <v>1</v>
      </c>
      <c r="H131" s="12">
        <f>COUNTIF(B:B,FACT_SEARCHES[[#This Row],[WD_PRODUCTS]])</f>
        <v>98</v>
      </c>
    </row>
    <row r="132" spans="1:8" x14ac:dyDescent="0.3">
      <c r="A132" s="12">
        <v>7130</v>
      </c>
      <c r="B132" s="12">
        <v>239</v>
      </c>
      <c r="C132" s="8">
        <v>10909</v>
      </c>
      <c r="D132" s="12" t="s">
        <v>160</v>
      </c>
      <c r="E132" s="13">
        <v>44201</v>
      </c>
      <c r="F132" s="12" t="s">
        <v>15191</v>
      </c>
      <c r="G132" s="12">
        <f>IF(ISNUMBER(MATCH(C132, FACT_ORDERS!C:C, 0)), 1, 0)</f>
        <v>1</v>
      </c>
      <c r="H132" s="12">
        <f>COUNTIF(B:B,FACT_SEARCHES[[#This Row],[WD_PRODUCTS]])</f>
        <v>41</v>
      </c>
    </row>
    <row r="133" spans="1:8" x14ac:dyDescent="0.3">
      <c r="A133" s="12">
        <v>7131</v>
      </c>
      <c r="B133" s="12">
        <v>262</v>
      </c>
      <c r="C133" s="8">
        <v>10909</v>
      </c>
      <c r="D133" s="12" t="s">
        <v>161</v>
      </c>
      <c r="E133" s="13">
        <v>44201</v>
      </c>
      <c r="F133" s="12" t="s">
        <v>15192</v>
      </c>
      <c r="G133" s="12">
        <f>IF(ISNUMBER(MATCH(C133, FACT_ORDERS!C:C, 0)), 1, 0)</f>
        <v>1</v>
      </c>
      <c r="H133" s="12">
        <f>COUNTIF(B:B,FACT_SEARCHES[[#This Row],[WD_PRODUCTS]])</f>
        <v>70</v>
      </c>
    </row>
    <row r="134" spans="1:8" x14ac:dyDescent="0.3">
      <c r="A134" s="12">
        <v>7132</v>
      </c>
      <c r="B134" s="12">
        <v>201</v>
      </c>
      <c r="C134" s="8">
        <v>10134</v>
      </c>
      <c r="D134" s="12" t="s">
        <v>162</v>
      </c>
      <c r="E134" s="13">
        <v>44371</v>
      </c>
      <c r="F134" s="12" t="s">
        <v>15193</v>
      </c>
      <c r="G134" s="12">
        <f>IF(ISNUMBER(MATCH(C134, FACT_ORDERS!C:C, 0)), 1, 0)</f>
        <v>1</v>
      </c>
      <c r="H134" s="12">
        <f>COUNTIF(B:B,FACT_SEARCHES[[#This Row],[WD_PRODUCTS]])</f>
        <v>65</v>
      </c>
    </row>
    <row r="135" spans="1:8" x14ac:dyDescent="0.3">
      <c r="A135" s="12">
        <v>7133</v>
      </c>
      <c r="B135" s="12">
        <v>252</v>
      </c>
      <c r="C135" s="8">
        <v>10134</v>
      </c>
      <c r="D135" s="12" t="s">
        <v>163</v>
      </c>
      <c r="E135" s="13">
        <v>44371</v>
      </c>
      <c r="F135" s="12" t="s">
        <v>15194</v>
      </c>
      <c r="G135" s="12">
        <f>IF(ISNUMBER(MATCH(C135, FACT_ORDERS!C:C, 0)), 1, 0)</f>
        <v>1</v>
      </c>
      <c r="H135" s="12">
        <f>COUNTIF(B:B,FACT_SEARCHES[[#This Row],[WD_PRODUCTS]])</f>
        <v>64</v>
      </c>
    </row>
    <row r="136" spans="1:8" x14ac:dyDescent="0.3">
      <c r="A136" s="12">
        <v>7134</v>
      </c>
      <c r="B136" s="12">
        <v>273</v>
      </c>
      <c r="C136" s="8">
        <v>10826</v>
      </c>
      <c r="D136" s="12" t="s">
        <v>164</v>
      </c>
      <c r="E136" s="13">
        <v>45189</v>
      </c>
      <c r="F136" s="12" t="s">
        <v>15195</v>
      </c>
      <c r="G136" s="12">
        <f>IF(ISNUMBER(MATCH(C136, FACT_ORDERS!C:C, 0)), 1, 0)</f>
        <v>1</v>
      </c>
      <c r="H136" s="12">
        <f>COUNTIF(B:B,FACT_SEARCHES[[#This Row],[WD_PRODUCTS]])</f>
        <v>73</v>
      </c>
    </row>
    <row r="137" spans="1:8" x14ac:dyDescent="0.3">
      <c r="A137" s="12">
        <v>7135</v>
      </c>
      <c r="B137" s="12">
        <v>266</v>
      </c>
      <c r="C137" s="8">
        <v>10888</v>
      </c>
      <c r="D137" s="12" t="s">
        <v>165</v>
      </c>
      <c r="E137" s="13">
        <v>45313</v>
      </c>
      <c r="F137" s="12" t="s">
        <v>15196</v>
      </c>
      <c r="G137" s="12">
        <f>IF(ISNUMBER(MATCH(C137, FACT_ORDERS!C:C, 0)), 1, 0)</f>
        <v>1</v>
      </c>
      <c r="H137" s="12">
        <f>COUNTIF(B:B,FACT_SEARCHES[[#This Row],[WD_PRODUCTS]])</f>
        <v>94</v>
      </c>
    </row>
    <row r="138" spans="1:8" x14ac:dyDescent="0.3">
      <c r="A138" s="12">
        <v>7136</v>
      </c>
      <c r="B138" s="12">
        <v>231</v>
      </c>
      <c r="C138" s="8">
        <v>10888</v>
      </c>
      <c r="D138" s="12" t="s">
        <v>166</v>
      </c>
      <c r="E138" s="13">
        <v>45313</v>
      </c>
      <c r="F138" s="12" t="s">
        <v>15197</v>
      </c>
      <c r="G138" s="12">
        <f>IF(ISNUMBER(MATCH(C138, FACT_ORDERS!C:C, 0)), 1, 0)</f>
        <v>1</v>
      </c>
      <c r="H138" s="12">
        <f>COUNTIF(B:B,FACT_SEARCHES[[#This Row],[WD_PRODUCTS]])</f>
        <v>58</v>
      </c>
    </row>
    <row r="139" spans="1:8" x14ac:dyDescent="0.3">
      <c r="A139" s="12">
        <v>7137</v>
      </c>
      <c r="B139" s="12">
        <v>213</v>
      </c>
      <c r="C139" s="8">
        <v>10888</v>
      </c>
      <c r="D139" s="12" t="s">
        <v>167</v>
      </c>
      <c r="E139" s="13">
        <v>45313</v>
      </c>
      <c r="F139" s="12" t="s">
        <v>15198</v>
      </c>
      <c r="G139" s="12">
        <f>IF(ISNUMBER(MATCH(C139, FACT_ORDERS!C:C, 0)), 1, 0)</f>
        <v>1</v>
      </c>
      <c r="H139" s="12">
        <f>COUNTIF(B:B,FACT_SEARCHES[[#This Row],[WD_PRODUCTS]])</f>
        <v>86</v>
      </c>
    </row>
    <row r="140" spans="1:8" x14ac:dyDescent="0.3">
      <c r="A140" s="12">
        <v>7138</v>
      </c>
      <c r="B140" s="12">
        <v>298</v>
      </c>
      <c r="C140" s="8">
        <v>10781</v>
      </c>
      <c r="D140" s="12" t="s">
        <v>168</v>
      </c>
      <c r="E140" s="13">
        <v>44487</v>
      </c>
      <c r="F140" s="12" t="s">
        <v>15199</v>
      </c>
      <c r="G140" s="12">
        <f>IF(ISNUMBER(MATCH(C140, FACT_ORDERS!C:C, 0)), 1, 0)</f>
        <v>1</v>
      </c>
      <c r="H140" s="12">
        <f>COUNTIF(B:B,FACT_SEARCHES[[#This Row],[WD_PRODUCTS]])</f>
        <v>79</v>
      </c>
    </row>
    <row r="141" spans="1:8" x14ac:dyDescent="0.3">
      <c r="A141" s="12">
        <v>7139</v>
      </c>
      <c r="B141" s="12">
        <v>251</v>
      </c>
      <c r="C141" s="8">
        <v>10781</v>
      </c>
      <c r="D141" s="12" t="s">
        <v>169</v>
      </c>
      <c r="E141" s="13">
        <v>44487</v>
      </c>
      <c r="F141" s="12" t="s">
        <v>15200</v>
      </c>
      <c r="G141" s="12">
        <f>IF(ISNUMBER(MATCH(C141, FACT_ORDERS!C:C, 0)), 1, 0)</f>
        <v>1</v>
      </c>
      <c r="H141" s="12">
        <f>COUNTIF(B:B,FACT_SEARCHES[[#This Row],[WD_PRODUCTS]])</f>
        <v>67</v>
      </c>
    </row>
    <row r="142" spans="1:8" x14ac:dyDescent="0.3">
      <c r="A142" s="12">
        <v>7140</v>
      </c>
      <c r="B142" s="12">
        <v>202</v>
      </c>
      <c r="C142" s="8">
        <v>10781</v>
      </c>
      <c r="D142" s="12" t="s">
        <v>170</v>
      </c>
      <c r="E142" s="13">
        <v>44487</v>
      </c>
      <c r="F142" s="12" t="s">
        <v>15201</v>
      </c>
      <c r="G142" s="12">
        <f>IF(ISNUMBER(MATCH(C142, FACT_ORDERS!C:C, 0)), 1, 0)</f>
        <v>1</v>
      </c>
      <c r="H142" s="12">
        <f>COUNTIF(B:B,FACT_SEARCHES[[#This Row],[WD_PRODUCTS]])</f>
        <v>74</v>
      </c>
    </row>
    <row r="143" spans="1:8" x14ac:dyDescent="0.3">
      <c r="A143" s="12">
        <v>7141</v>
      </c>
      <c r="B143" s="12">
        <v>292</v>
      </c>
      <c r="C143" s="8">
        <v>10781</v>
      </c>
      <c r="D143" s="12" t="s">
        <v>171</v>
      </c>
      <c r="E143" s="13">
        <v>44487</v>
      </c>
      <c r="F143" s="12" t="s">
        <v>15202</v>
      </c>
      <c r="G143" s="12">
        <f>IF(ISNUMBER(MATCH(C143, FACT_ORDERS!C:C, 0)), 1, 0)</f>
        <v>1</v>
      </c>
      <c r="H143" s="12">
        <f>COUNTIF(B:B,FACT_SEARCHES[[#This Row],[WD_PRODUCTS]])</f>
        <v>95</v>
      </c>
    </row>
    <row r="144" spans="1:8" x14ac:dyDescent="0.3">
      <c r="A144" s="12">
        <v>7142</v>
      </c>
      <c r="B144" s="12">
        <v>216</v>
      </c>
      <c r="C144" s="8">
        <v>10930</v>
      </c>
      <c r="D144" s="12" t="s">
        <v>172</v>
      </c>
      <c r="E144" s="13">
        <v>44443</v>
      </c>
      <c r="F144" s="12" t="s">
        <v>15203</v>
      </c>
      <c r="G144" s="12">
        <f>IF(ISNUMBER(MATCH(C144, FACT_ORDERS!C:C, 0)), 1, 0)</f>
        <v>1</v>
      </c>
      <c r="H144" s="12">
        <f>COUNTIF(B:B,FACT_SEARCHES[[#This Row],[WD_PRODUCTS]])</f>
        <v>107</v>
      </c>
    </row>
    <row r="145" spans="1:8" x14ac:dyDescent="0.3">
      <c r="A145" s="12">
        <v>7143</v>
      </c>
      <c r="B145" s="12">
        <v>247</v>
      </c>
      <c r="C145" s="8">
        <v>10930</v>
      </c>
      <c r="D145" s="12" t="s">
        <v>173</v>
      </c>
      <c r="E145" s="13">
        <v>44443</v>
      </c>
      <c r="F145" s="12" t="s">
        <v>15204</v>
      </c>
      <c r="G145" s="12">
        <f>IF(ISNUMBER(MATCH(C145, FACT_ORDERS!C:C, 0)), 1, 0)</f>
        <v>1</v>
      </c>
      <c r="H145" s="12">
        <f>COUNTIF(B:B,FACT_SEARCHES[[#This Row],[WD_PRODUCTS]])</f>
        <v>72</v>
      </c>
    </row>
    <row r="146" spans="1:8" x14ac:dyDescent="0.3">
      <c r="A146" s="12">
        <v>7144</v>
      </c>
      <c r="B146" s="12">
        <v>225</v>
      </c>
      <c r="C146" s="8">
        <v>10930</v>
      </c>
      <c r="D146" s="12" t="s">
        <v>174</v>
      </c>
      <c r="E146" s="13">
        <v>44443</v>
      </c>
      <c r="F146" s="12" t="s">
        <v>15205</v>
      </c>
      <c r="G146" s="12">
        <f>IF(ISNUMBER(MATCH(C146, FACT_ORDERS!C:C, 0)), 1, 0)</f>
        <v>1</v>
      </c>
      <c r="H146" s="12">
        <f>COUNTIF(B:B,FACT_SEARCHES[[#This Row],[WD_PRODUCTS]])</f>
        <v>74</v>
      </c>
    </row>
    <row r="147" spans="1:8" x14ac:dyDescent="0.3">
      <c r="A147" s="12">
        <v>7145</v>
      </c>
      <c r="B147" s="12">
        <v>253</v>
      </c>
      <c r="C147" s="8">
        <v>10015</v>
      </c>
      <c r="D147" s="12" t="s">
        <v>175</v>
      </c>
      <c r="E147" s="13">
        <v>45406</v>
      </c>
      <c r="F147" s="12" t="s">
        <v>15206</v>
      </c>
      <c r="G147" s="12">
        <f>IF(ISNUMBER(MATCH(C147, FACT_ORDERS!C:C, 0)), 1, 0)</f>
        <v>1</v>
      </c>
      <c r="H147" s="12">
        <f>COUNTIF(B:B,FACT_SEARCHES[[#This Row],[WD_PRODUCTS]])</f>
        <v>78</v>
      </c>
    </row>
    <row r="148" spans="1:8" x14ac:dyDescent="0.3">
      <c r="A148" s="12">
        <v>7146</v>
      </c>
      <c r="B148" s="12">
        <v>298</v>
      </c>
      <c r="C148" s="8">
        <v>10355</v>
      </c>
      <c r="D148" s="12" t="s">
        <v>176</v>
      </c>
      <c r="E148" s="13">
        <v>43979</v>
      </c>
      <c r="F148" s="12" t="s">
        <v>15207</v>
      </c>
      <c r="G148" s="12">
        <f>IF(ISNUMBER(MATCH(C148, FACT_ORDERS!C:C, 0)), 1, 0)</f>
        <v>1</v>
      </c>
      <c r="H148" s="12">
        <f>COUNTIF(B:B,FACT_SEARCHES[[#This Row],[WD_PRODUCTS]])</f>
        <v>79</v>
      </c>
    </row>
    <row r="149" spans="1:8" x14ac:dyDescent="0.3">
      <c r="A149" s="12">
        <v>7147</v>
      </c>
      <c r="B149" s="12">
        <v>218</v>
      </c>
      <c r="C149" s="8">
        <v>10792</v>
      </c>
      <c r="D149" s="12" t="s">
        <v>177</v>
      </c>
      <c r="E149" s="13">
        <v>44670</v>
      </c>
      <c r="F149" s="12" t="s">
        <v>15208</v>
      </c>
      <c r="G149" s="12">
        <f>IF(ISNUMBER(MATCH(C149, FACT_ORDERS!C:C, 0)), 1, 0)</f>
        <v>1</v>
      </c>
      <c r="H149" s="12">
        <f>COUNTIF(B:B,FACT_SEARCHES[[#This Row],[WD_PRODUCTS]])</f>
        <v>39</v>
      </c>
    </row>
    <row r="150" spans="1:8" x14ac:dyDescent="0.3">
      <c r="A150" s="12">
        <v>7148</v>
      </c>
      <c r="B150" s="12">
        <v>295</v>
      </c>
      <c r="C150" s="8">
        <v>10792</v>
      </c>
      <c r="D150" s="12" t="s">
        <v>178</v>
      </c>
      <c r="E150" s="13">
        <v>44670</v>
      </c>
      <c r="F150" s="12" t="s">
        <v>15209</v>
      </c>
      <c r="G150" s="12">
        <f>IF(ISNUMBER(MATCH(C150, FACT_ORDERS!C:C, 0)), 1, 0)</f>
        <v>1</v>
      </c>
      <c r="H150" s="12">
        <f>COUNTIF(B:B,FACT_SEARCHES[[#This Row],[WD_PRODUCTS]])</f>
        <v>72</v>
      </c>
    </row>
    <row r="151" spans="1:8" x14ac:dyDescent="0.3">
      <c r="A151" s="12">
        <v>7149</v>
      </c>
      <c r="B151" s="12">
        <v>217</v>
      </c>
      <c r="C151" s="8">
        <v>10498</v>
      </c>
      <c r="D151" s="12" t="s">
        <v>179</v>
      </c>
      <c r="E151" s="13">
        <v>45081</v>
      </c>
      <c r="F151" s="12" t="s">
        <v>15210</v>
      </c>
      <c r="G151" s="12">
        <f>IF(ISNUMBER(MATCH(C151, FACT_ORDERS!C:C, 0)), 1, 0)</f>
        <v>1</v>
      </c>
      <c r="H151" s="12">
        <f>COUNTIF(B:B,FACT_SEARCHES[[#This Row],[WD_PRODUCTS]])</f>
        <v>49</v>
      </c>
    </row>
    <row r="152" spans="1:8" x14ac:dyDescent="0.3">
      <c r="A152" s="12">
        <v>7150</v>
      </c>
      <c r="B152" s="12">
        <v>277</v>
      </c>
      <c r="C152" s="8">
        <v>10498</v>
      </c>
      <c r="D152" s="12" t="s">
        <v>180</v>
      </c>
      <c r="E152" s="13">
        <v>45081</v>
      </c>
      <c r="F152" s="12" t="s">
        <v>13803</v>
      </c>
      <c r="G152" s="12">
        <f>IF(ISNUMBER(MATCH(C152, FACT_ORDERS!C:C, 0)), 1, 0)</f>
        <v>1</v>
      </c>
      <c r="H152" s="12">
        <f>COUNTIF(B:B,FACT_SEARCHES[[#This Row],[WD_PRODUCTS]])</f>
        <v>98</v>
      </c>
    </row>
    <row r="153" spans="1:8" x14ac:dyDescent="0.3">
      <c r="A153" s="12">
        <v>7151</v>
      </c>
      <c r="B153" s="12">
        <v>286</v>
      </c>
      <c r="C153" s="8">
        <v>10953</v>
      </c>
      <c r="D153" s="12" t="s">
        <v>181</v>
      </c>
      <c r="E153" s="13">
        <v>45382</v>
      </c>
      <c r="F153" s="12" t="s">
        <v>4566</v>
      </c>
      <c r="G153" s="12">
        <f>IF(ISNUMBER(MATCH(C153, FACT_ORDERS!C:C, 0)), 1, 0)</f>
        <v>1</v>
      </c>
      <c r="H153" s="12">
        <f>COUNTIF(B:B,FACT_SEARCHES[[#This Row],[WD_PRODUCTS]])</f>
        <v>71</v>
      </c>
    </row>
    <row r="154" spans="1:8" x14ac:dyDescent="0.3">
      <c r="A154" s="12">
        <v>7152</v>
      </c>
      <c r="B154" s="12">
        <v>265</v>
      </c>
      <c r="C154" s="8">
        <v>10953</v>
      </c>
      <c r="D154" s="12" t="s">
        <v>182</v>
      </c>
      <c r="E154" s="13">
        <v>45382</v>
      </c>
      <c r="F154" s="12" t="s">
        <v>15211</v>
      </c>
      <c r="G154" s="12">
        <f>IF(ISNUMBER(MATCH(C154, FACT_ORDERS!C:C, 0)), 1, 0)</f>
        <v>1</v>
      </c>
      <c r="H154" s="12">
        <f>COUNTIF(B:B,FACT_SEARCHES[[#This Row],[WD_PRODUCTS]])</f>
        <v>89</v>
      </c>
    </row>
    <row r="155" spans="1:8" x14ac:dyDescent="0.3">
      <c r="A155" s="12">
        <v>7153</v>
      </c>
      <c r="B155" s="12">
        <v>226</v>
      </c>
      <c r="C155" s="8">
        <v>10953</v>
      </c>
      <c r="D155" s="12" t="s">
        <v>183</v>
      </c>
      <c r="E155" s="13">
        <v>45382</v>
      </c>
      <c r="F155" s="12" t="s">
        <v>15212</v>
      </c>
      <c r="G155" s="12">
        <f>IF(ISNUMBER(MATCH(C155, FACT_ORDERS!C:C, 0)), 1, 0)</f>
        <v>1</v>
      </c>
      <c r="H155" s="12">
        <f>COUNTIF(B:B,FACT_SEARCHES[[#This Row],[WD_PRODUCTS]])</f>
        <v>56</v>
      </c>
    </row>
    <row r="156" spans="1:8" x14ac:dyDescent="0.3">
      <c r="A156" s="12">
        <v>7154</v>
      </c>
      <c r="B156" s="12">
        <v>269</v>
      </c>
      <c r="C156" s="8">
        <v>10309</v>
      </c>
      <c r="D156" s="12" t="s">
        <v>184</v>
      </c>
      <c r="E156" s="13">
        <v>45299</v>
      </c>
      <c r="F156" s="12" t="s">
        <v>15213</v>
      </c>
      <c r="G156" s="12">
        <f>IF(ISNUMBER(MATCH(C156, FACT_ORDERS!C:C, 0)), 1, 0)</f>
        <v>1</v>
      </c>
      <c r="H156" s="12">
        <f>COUNTIF(B:B,FACT_SEARCHES[[#This Row],[WD_PRODUCTS]])</f>
        <v>50</v>
      </c>
    </row>
    <row r="157" spans="1:8" x14ac:dyDescent="0.3">
      <c r="A157" s="12">
        <v>7155</v>
      </c>
      <c r="B157" s="12">
        <v>271</v>
      </c>
      <c r="C157" s="8">
        <v>10345</v>
      </c>
      <c r="D157" s="12" t="s">
        <v>185</v>
      </c>
      <c r="E157" s="13">
        <v>45061</v>
      </c>
      <c r="F157" s="12" t="s">
        <v>15214</v>
      </c>
      <c r="G157" s="12">
        <f>IF(ISNUMBER(MATCH(C157, FACT_ORDERS!C:C, 0)), 1, 0)</f>
        <v>1</v>
      </c>
      <c r="H157" s="12">
        <f>COUNTIF(B:B,FACT_SEARCHES[[#This Row],[WD_PRODUCTS]])</f>
        <v>74</v>
      </c>
    </row>
    <row r="158" spans="1:8" x14ac:dyDescent="0.3">
      <c r="A158" s="12">
        <v>7156</v>
      </c>
      <c r="B158" s="12">
        <v>248</v>
      </c>
      <c r="C158" s="8">
        <v>10345</v>
      </c>
      <c r="D158" s="12" t="s">
        <v>186</v>
      </c>
      <c r="E158" s="13">
        <v>45061</v>
      </c>
      <c r="F158" s="12" t="s">
        <v>4698</v>
      </c>
      <c r="G158" s="12">
        <f>IF(ISNUMBER(MATCH(C158, FACT_ORDERS!C:C, 0)), 1, 0)</f>
        <v>1</v>
      </c>
      <c r="H158" s="12">
        <f>COUNTIF(B:B,FACT_SEARCHES[[#This Row],[WD_PRODUCTS]])</f>
        <v>101</v>
      </c>
    </row>
    <row r="159" spans="1:8" x14ac:dyDescent="0.3">
      <c r="A159" s="12">
        <v>7157</v>
      </c>
      <c r="B159" s="12">
        <v>230</v>
      </c>
      <c r="C159" s="8">
        <v>10345</v>
      </c>
      <c r="D159" s="12" t="s">
        <v>187</v>
      </c>
      <c r="E159" s="13">
        <v>45061</v>
      </c>
      <c r="F159" s="12" t="s">
        <v>15215</v>
      </c>
      <c r="G159" s="12">
        <f>IF(ISNUMBER(MATCH(C159, FACT_ORDERS!C:C, 0)), 1, 0)</f>
        <v>1</v>
      </c>
      <c r="H159" s="12">
        <f>COUNTIF(B:B,FACT_SEARCHES[[#This Row],[WD_PRODUCTS]])</f>
        <v>74</v>
      </c>
    </row>
    <row r="160" spans="1:8" x14ac:dyDescent="0.3">
      <c r="A160" s="12">
        <v>7158</v>
      </c>
      <c r="B160" s="12">
        <v>249</v>
      </c>
      <c r="C160" s="8">
        <v>10793</v>
      </c>
      <c r="D160" s="12" t="s">
        <v>188</v>
      </c>
      <c r="E160" s="13">
        <v>44464</v>
      </c>
      <c r="F160" s="12" t="s">
        <v>15216</v>
      </c>
      <c r="G160" s="12">
        <f>IF(ISNUMBER(MATCH(C160, FACT_ORDERS!C:C, 0)), 1, 0)</f>
        <v>1</v>
      </c>
      <c r="H160" s="12">
        <f>COUNTIF(B:B,FACT_SEARCHES[[#This Row],[WD_PRODUCTS]])</f>
        <v>85</v>
      </c>
    </row>
    <row r="161" spans="1:8" x14ac:dyDescent="0.3">
      <c r="A161" s="12">
        <v>7159</v>
      </c>
      <c r="B161" s="12">
        <v>215</v>
      </c>
      <c r="C161" s="8">
        <v>10793</v>
      </c>
      <c r="D161" s="12" t="s">
        <v>189</v>
      </c>
      <c r="E161" s="13">
        <v>44464</v>
      </c>
      <c r="F161" s="12" t="s">
        <v>15217</v>
      </c>
      <c r="G161" s="12">
        <f>IF(ISNUMBER(MATCH(C161, FACT_ORDERS!C:C, 0)), 1, 0)</f>
        <v>1</v>
      </c>
      <c r="H161" s="12">
        <f>COUNTIF(B:B,FACT_SEARCHES[[#This Row],[WD_PRODUCTS]])</f>
        <v>67</v>
      </c>
    </row>
    <row r="162" spans="1:8" x14ac:dyDescent="0.3">
      <c r="A162" s="12">
        <v>7160</v>
      </c>
      <c r="B162" s="12">
        <v>216</v>
      </c>
      <c r="C162" s="8">
        <v>10194</v>
      </c>
      <c r="D162" s="12" t="s">
        <v>190</v>
      </c>
      <c r="E162" s="13">
        <v>43791</v>
      </c>
      <c r="F162" s="12" t="s">
        <v>15218</v>
      </c>
      <c r="G162" s="12">
        <f>IF(ISNUMBER(MATCH(C162, FACT_ORDERS!C:C, 0)), 1, 0)</f>
        <v>1</v>
      </c>
      <c r="H162" s="12">
        <f>COUNTIF(B:B,FACT_SEARCHES[[#This Row],[WD_PRODUCTS]])</f>
        <v>107</v>
      </c>
    </row>
    <row r="163" spans="1:8" x14ac:dyDescent="0.3">
      <c r="A163" s="12">
        <v>7161</v>
      </c>
      <c r="B163" s="12">
        <v>296</v>
      </c>
      <c r="C163" s="8">
        <v>10194</v>
      </c>
      <c r="D163" s="12" t="s">
        <v>191</v>
      </c>
      <c r="E163" s="13">
        <v>43791</v>
      </c>
      <c r="F163" s="12" t="s">
        <v>15219</v>
      </c>
      <c r="G163" s="12">
        <f>IF(ISNUMBER(MATCH(C163, FACT_ORDERS!C:C, 0)), 1, 0)</f>
        <v>1</v>
      </c>
      <c r="H163" s="12">
        <f>COUNTIF(B:B,FACT_SEARCHES[[#This Row],[WD_PRODUCTS]])</f>
        <v>106</v>
      </c>
    </row>
    <row r="164" spans="1:8" x14ac:dyDescent="0.3">
      <c r="A164" s="12">
        <v>7162</v>
      </c>
      <c r="B164" s="12">
        <v>222</v>
      </c>
      <c r="C164" s="8">
        <v>10385</v>
      </c>
      <c r="D164" s="12" t="s">
        <v>192</v>
      </c>
      <c r="E164" s="13">
        <v>45500</v>
      </c>
      <c r="F164" s="12" t="s">
        <v>4668</v>
      </c>
      <c r="G164" s="12">
        <f>IF(ISNUMBER(MATCH(C164, FACT_ORDERS!C:C, 0)), 1, 0)</f>
        <v>1</v>
      </c>
      <c r="H164" s="12">
        <f>COUNTIF(B:B,FACT_SEARCHES[[#This Row],[WD_PRODUCTS]])</f>
        <v>73</v>
      </c>
    </row>
    <row r="165" spans="1:8" x14ac:dyDescent="0.3">
      <c r="A165" s="12">
        <v>7163</v>
      </c>
      <c r="B165" s="12">
        <v>286</v>
      </c>
      <c r="C165" s="8">
        <v>10075</v>
      </c>
      <c r="D165" s="12" t="s">
        <v>193</v>
      </c>
      <c r="E165" s="13">
        <v>44256</v>
      </c>
      <c r="F165" s="12" t="s">
        <v>15220</v>
      </c>
      <c r="G165" s="12">
        <f>IF(ISNUMBER(MATCH(C165, FACT_ORDERS!C:C, 0)), 1, 0)</f>
        <v>1</v>
      </c>
      <c r="H165" s="12">
        <f>COUNTIF(B:B,FACT_SEARCHES[[#This Row],[WD_PRODUCTS]])</f>
        <v>71</v>
      </c>
    </row>
    <row r="166" spans="1:8" x14ac:dyDescent="0.3">
      <c r="A166" s="12">
        <v>7164</v>
      </c>
      <c r="B166" s="12">
        <v>298</v>
      </c>
      <c r="C166" s="8">
        <v>10075</v>
      </c>
      <c r="D166" s="12" t="s">
        <v>194</v>
      </c>
      <c r="E166" s="13">
        <v>44256</v>
      </c>
      <c r="F166" s="12" t="s">
        <v>15221</v>
      </c>
      <c r="G166" s="12">
        <f>IF(ISNUMBER(MATCH(C166, FACT_ORDERS!C:C, 0)), 1, 0)</f>
        <v>1</v>
      </c>
      <c r="H166" s="12">
        <f>COUNTIF(B:B,FACT_SEARCHES[[#This Row],[WD_PRODUCTS]])</f>
        <v>79</v>
      </c>
    </row>
    <row r="167" spans="1:8" x14ac:dyDescent="0.3">
      <c r="A167" s="12">
        <v>7165</v>
      </c>
      <c r="B167" s="12">
        <v>232</v>
      </c>
      <c r="C167" s="8">
        <v>10075</v>
      </c>
      <c r="D167" s="12" t="s">
        <v>195</v>
      </c>
      <c r="E167" s="13">
        <v>44256</v>
      </c>
      <c r="F167" s="12" t="s">
        <v>15222</v>
      </c>
      <c r="G167" s="12">
        <f>IF(ISNUMBER(MATCH(C167, FACT_ORDERS!C:C, 0)), 1, 0)</f>
        <v>1</v>
      </c>
      <c r="H167" s="12">
        <f>COUNTIF(B:B,FACT_SEARCHES[[#This Row],[WD_PRODUCTS]])</f>
        <v>69</v>
      </c>
    </row>
    <row r="168" spans="1:8" x14ac:dyDescent="0.3">
      <c r="A168" s="12">
        <v>7166</v>
      </c>
      <c r="B168" s="12">
        <v>253</v>
      </c>
      <c r="C168" s="8">
        <v>10581</v>
      </c>
      <c r="D168" s="12" t="s">
        <v>196</v>
      </c>
      <c r="E168" s="13">
        <v>45036</v>
      </c>
      <c r="F168" s="12" t="s">
        <v>15223</v>
      </c>
      <c r="G168" s="12">
        <f>IF(ISNUMBER(MATCH(C168, FACT_ORDERS!C:C, 0)), 1, 0)</f>
        <v>1</v>
      </c>
      <c r="H168" s="12">
        <f>COUNTIF(B:B,FACT_SEARCHES[[#This Row],[WD_PRODUCTS]])</f>
        <v>78</v>
      </c>
    </row>
    <row r="169" spans="1:8" x14ac:dyDescent="0.3">
      <c r="A169" s="12">
        <v>7167</v>
      </c>
      <c r="B169" s="12">
        <v>272</v>
      </c>
      <c r="C169" s="8">
        <v>10210</v>
      </c>
      <c r="D169" s="12" t="s">
        <v>197</v>
      </c>
      <c r="E169" s="13">
        <v>44481</v>
      </c>
      <c r="F169" s="12" t="s">
        <v>15224</v>
      </c>
      <c r="G169" s="12">
        <f>IF(ISNUMBER(MATCH(C169, FACT_ORDERS!C:C, 0)), 1, 0)</f>
        <v>1</v>
      </c>
      <c r="H169" s="12">
        <f>COUNTIF(B:B,FACT_SEARCHES[[#This Row],[WD_PRODUCTS]])</f>
        <v>39</v>
      </c>
    </row>
    <row r="170" spans="1:8" x14ac:dyDescent="0.3">
      <c r="A170" s="12">
        <v>7168</v>
      </c>
      <c r="B170" s="12">
        <v>230</v>
      </c>
      <c r="C170" s="8">
        <v>10778</v>
      </c>
      <c r="D170" s="12" t="s">
        <v>198</v>
      </c>
      <c r="E170" s="13">
        <v>45194</v>
      </c>
      <c r="F170" s="12" t="s">
        <v>15225</v>
      </c>
      <c r="G170" s="12">
        <f>IF(ISNUMBER(MATCH(C170, FACT_ORDERS!C:C, 0)), 1, 0)</f>
        <v>1</v>
      </c>
      <c r="H170" s="12">
        <f>COUNTIF(B:B,FACT_SEARCHES[[#This Row],[WD_PRODUCTS]])</f>
        <v>74</v>
      </c>
    </row>
    <row r="171" spans="1:8" x14ac:dyDescent="0.3">
      <c r="A171" s="12">
        <v>7169</v>
      </c>
      <c r="B171" s="12">
        <v>216</v>
      </c>
      <c r="C171" s="8">
        <v>10778</v>
      </c>
      <c r="D171" s="12" t="s">
        <v>199</v>
      </c>
      <c r="E171" s="13">
        <v>45194</v>
      </c>
      <c r="F171" s="12" t="s">
        <v>4659</v>
      </c>
      <c r="G171" s="12">
        <f>IF(ISNUMBER(MATCH(C171, FACT_ORDERS!C:C, 0)), 1, 0)</f>
        <v>1</v>
      </c>
      <c r="H171" s="12">
        <f>COUNTIF(B:B,FACT_SEARCHES[[#This Row],[WD_PRODUCTS]])</f>
        <v>107</v>
      </c>
    </row>
    <row r="172" spans="1:8" x14ac:dyDescent="0.3">
      <c r="A172" s="12">
        <v>7170</v>
      </c>
      <c r="B172" s="12">
        <v>219</v>
      </c>
      <c r="C172" s="8">
        <v>10778</v>
      </c>
      <c r="D172" s="12" t="s">
        <v>200</v>
      </c>
      <c r="E172" s="13">
        <v>45194</v>
      </c>
      <c r="F172" s="12" t="s">
        <v>15226</v>
      </c>
      <c r="G172" s="12">
        <f>IF(ISNUMBER(MATCH(C172, FACT_ORDERS!C:C, 0)), 1, 0)</f>
        <v>1</v>
      </c>
      <c r="H172" s="12">
        <f>COUNTIF(B:B,FACT_SEARCHES[[#This Row],[WD_PRODUCTS]])</f>
        <v>83</v>
      </c>
    </row>
    <row r="173" spans="1:8" x14ac:dyDescent="0.3">
      <c r="A173" s="12">
        <v>7171</v>
      </c>
      <c r="B173" s="12">
        <v>238</v>
      </c>
      <c r="C173" s="8">
        <v>10778</v>
      </c>
      <c r="D173" s="12" t="s">
        <v>201</v>
      </c>
      <c r="E173" s="13">
        <v>45194</v>
      </c>
      <c r="F173" s="12" t="s">
        <v>15227</v>
      </c>
      <c r="G173" s="12">
        <f>IF(ISNUMBER(MATCH(C173, FACT_ORDERS!C:C, 0)), 1, 0)</f>
        <v>1</v>
      </c>
      <c r="H173" s="12">
        <f>COUNTIF(B:B,FACT_SEARCHES[[#This Row],[WD_PRODUCTS]])</f>
        <v>57</v>
      </c>
    </row>
    <row r="174" spans="1:8" x14ac:dyDescent="0.3">
      <c r="A174" s="12">
        <v>7172</v>
      </c>
      <c r="B174" s="12">
        <v>209</v>
      </c>
      <c r="C174" s="8">
        <v>10495</v>
      </c>
      <c r="D174" s="12" t="s">
        <v>202</v>
      </c>
      <c r="E174" s="13">
        <v>44358</v>
      </c>
      <c r="F174" s="12" t="s">
        <v>15228</v>
      </c>
      <c r="G174" s="12">
        <f>IF(ISNUMBER(MATCH(C174, FACT_ORDERS!C:C, 0)), 1, 0)</f>
        <v>1</v>
      </c>
      <c r="H174" s="12">
        <f>COUNTIF(B:B,FACT_SEARCHES[[#This Row],[WD_PRODUCTS]])</f>
        <v>91</v>
      </c>
    </row>
    <row r="175" spans="1:8" x14ac:dyDescent="0.3">
      <c r="A175" s="12">
        <v>7173</v>
      </c>
      <c r="B175" s="12">
        <v>271</v>
      </c>
      <c r="C175" s="8">
        <v>10495</v>
      </c>
      <c r="D175" s="12" t="s">
        <v>203</v>
      </c>
      <c r="E175" s="13">
        <v>44358</v>
      </c>
      <c r="F175" s="12" t="s">
        <v>15229</v>
      </c>
      <c r="G175" s="12">
        <f>IF(ISNUMBER(MATCH(C175, FACT_ORDERS!C:C, 0)), 1, 0)</f>
        <v>1</v>
      </c>
      <c r="H175" s="12">
        <f>COUNTIF(B:B,FACT_SEARCHES[[#This Row],[WD_PRODUCTS]])</f>
        <v>74</v>
      </c>
    </row>
    <row r="176" spans="1:8" x14ac:dyDescent="0.3">
      <c r="A176" s="12">
        <v>7174</v>
      </c>
      <c r="B176" s="12">
        <v>293</v>
      </c>
      <c r="C176" s="8">
        <v>10271</v>
      </c>
      <c r="D176" s="12" t="s">
        <v>204</v>
      </c>
      <c r="E176" s="13">
        <v>45445</v>
      </c>
      <c r="F176" s="12" t="s">
        <v>15230</v>
      </c>
      <c r="G176" s="12">
        <f>IF(ISNUMBER(MATCH(C176, FACT_ORDERS!C:C, 0)), 1, 0)</f>
        <v>1</v>
      </c>
      <c r="H176" s="12">
        <f>COUNTIF(B:B,FACT_SEARCHES[[#This Row],[WD_PRODUCTS]])</f>
        <v>70</v>
      </c>
    </row>
    <row r="177" spans="1:8" x14ac:dyDescent="0.3">
      <c r="A177" s="12">
        <v>7175</v>
      </c>
      <c r="B177" s="12">
        <v>296</v>
      </c>
      <c r="C177" s="8">
        <v>10399</v>
      </c>
      <c r="D177" s="12" t="s">
        <v>205</v>
      </c>
      <c r="E177" s="13">
        <v>45164</v>
      </c>
      <c r="F177" s="12" t="s">
        <v>15231</v>
      </c>
      <c r="G177" s="12">
        <f>IF(ISNUMBER(MATCH(C177, FACT_ORDERS!C:C, 0)), 1, 0)</f>
        <v>1</v>
      </c>
      <c r="H177" s="12">
        <f>COUNTIF(B:B,FACT_SEARCHES[[#This Row],[WD_PRODUCTS]])</f>
        <v>106</v>
      </c>
    </row>
    <row r="178" spans="1:8" x14ac:dyDescent="0.3">
      <c r="A178" s="12">
        <v>7176</v>
      </c>
      <c r="B178" s="12">
        <v>254</v>
      </c>
      <c r="C178" s="8">
        <v>10983</v>
      </c>
      <c r="D178" s="12" t="s">
        <v>206</v>
      </c>
      <c r="E178" s="13">
        <v>45391</v>
      </c>
      <c r="F178" s="12" t="s">
        <v>15232</v>
      </c>
      <c r="G178" s="12">
        <f>IF(ISNUMBER(MATCH(C178, FACT_ORDERS!C:C, 0)), 1, 0)</f>
        <v>1</v>
      </c>
      <c r="H178" s="12">
        <f>COUNTIF(B:B,FACT_SEARCHES[[#This Row],[WD_PRODUCTS]])</f>
        <v>77</v>
      </c>
    </row>
    <row r="179" spans="1:8" x14ac:dyDescent="0.3">
      <c r="A179" s="12">
        <v>7177</v>
      </c>
      <c r="B179" s="12">
        <v>269</v>
      </c>
      <c r="C179" s="8">
        <v>10983</v>
      </c>
      <c r="D179" s="12" t="s">
        <v>207</v>
      </c>
      <c r="E179" s="13">
        <v>45391</v>
      </c>
      <c r="F179" s="12" t="s">
        <v>15233</v>
      </c>
      <c r="G179" s="12">
        <f>IF(ISNUMBER(MATCH(C179, FACT_ORDERS!C:C, 0)), 1, 0)</f>
        <v>1</v>
      </c>
      <c r="H179" s="12">
        <f>COUNTIF(B:B,FACT_SEARCHES[[#This Row],[WD_PRODUCTS]])</f>
        <v>50</v>
      </c>
    </row>
    <row r="180" spans="1:8" x14ac:dyDescent="0.3">
      <c r="A180" s="12">
        <v>7178</v>
      </c>
      <c r="B180" s="12">
        <v>201</v>
      </c>
      <c r="C180" s="8">
        <v>10522</v>
      </c>
      <c r="D180" s="12" t="s">
        <v>208</v>
      </c>
      <c r="E180" s="13">
        <v>45135</v>
      </c>
      <c r="F180" s="12" t="s">
        <v>15234</v>
      </c>
      <c r="G180" s="12">
        <f>IF(ISNUMBER(MATCH(C180, FACT_ORDERS!C:C, 0)), 1, 0)</f>
        <v>1</v>
      </c>
      <c r="H180" s="12">
        <f>COUNTIF(B:B,FACT_SEARCHES[[#This Row],[WD_PRODUCTS]])</f>
        <v>65</v>
      </c>
    </row>
    <row r="181" spans="1:8" x14ac:dyDescent="0.3">
      <c r="A181" s="12">
        <v>7179</v>
      </c>
      <c r="B181" s="12">
        <v>242</v>
      </c>
      <c r="C181" s="8">
        <v>10522</v>
      </c>
      <c r="D181" s="12" t="s">
        <v>209</v>
      </c>
      <c r="E181" s="13">
        <v>45135</v>
      </c>
      <c r="F181" s="12" t="s">
        <v>15235</v>
      </c>
      <c r="G181" s="12">
        <f>IF(ISNUMBER(MATCH(C181, FACT_ORDERS!C:C, 0)), 1, 0)</f>
        <v>1</v>
      </c>
      <c r="H181" s="12">
        <f>COUNTIF(B:B,FACT_SEARCHES[[#This Row],[WD_PRODUCTS]])</f>
        <v>76</v>
      </c>
    </row>
    <row r="182" spans="1:8" x14ac:dyDescent="0.3">
      <c r="A182" s="12">
        <v>7180</v>
      </c>
      <c r="B182" s="12">
        <v>294</v>
      </c>
      <c r="C182" s="8">
        <v>10522</v>
      </c>
      <c r="D182" s="12" t="s">
        <v>210</v>
      </c>
      <c r="E182" s="13">
        <v>45135</v>
      </c>
      <c r="F182" s="12" t="s">
        <v>15236</v>
      </c>
      <c r="G182" s="12">
        <f>IF(ISNUMBER(MATCH(C182, FACT_ORDERS!C:C, 0)), 1, 0)</f>
        <v>1</v>
      </c>
      <c r="H182" s="12">
        <f>COUNTIF(B:B,FACT_SEARCHES[[#This Row],[WD_PRODUCTS]])</f>
        <v>60</v>
      </c>
    </row>
    <row r="183" spans="1:8" x14ac:dyDescent="0.3">
      <c r="A183" s="12">
        <v>7181</v>
      </c>
      <c r="B183" s="12">
        <v>241</v>
      </c>
      <c r="C183" s="8">
        <v>10522</v>
      </c>
      <c r="D183" s="12" t="s">
        <v>211</v>
      </c>
      <c r="E183" s="13">
        <v>45135</v>
      </c>
      <c r="F183" s="12" t="s">
        <v>15237</v>
      </c>
      <c r="G183" s="12">
        <f>IF(ISNUMBER(MATCH(C183, FACT_ORDERS!C:C, 0)), 1, 0)</f>
        <v>1</v>
      </c>
      <c r="H183" s="12">
        <f>COUNTIF(B:B,FACT_SEARCHES[[#This Row],[WD_PRODUCTS]])</f>
        <v>96</v>
      </c>
    </row>
    <row r="184" spans="1:8" x14ac:dyDescent="0.3">
      <c r="A184" s="12">
        <v>7182</v>
      </c>
      <c r="B184" s="12">
        <v>224</v>
      </c>
      <c r="C184" s="8">
        <v>10871</v>
      </c>
      <c r="D184" s="12" t="s">
        <v>212</v>
      </c>
      <c r="E184" s="13">
        <v>43972</v>
      </c>
      <c r="F184" s="12" t="s">
        <v>15238</v>
      </c>
      <c r="G184" s="12">
        <f>IF(ISNUMBER(MATCH(C184, FACT_ORDERS!C:C, 0)), 1, 0)</f>
        <v>1</v>
      </c>
      <c r="H184" s="12">
        <f>COUNTIF(B:B,FACT_SEARCHES[[#This Row],[WD_PRODUCTS]])</f>
        <v>63</v>
      </c>
    </row>
    <row r="185" spans="1:8" x14ac:dyDescent="0.3">
      <c r="A185" s="12">
        <v>7183</v>
      </c>
      <c r="B185" s="12">
        <v>291</v>
      </c>
      <c r="C185" s="8">
        <v>10871</v>
      </c>
      <c r="D185" s="12" t="s">
        <v>213</v>
      </c>
      <c r="E185" s="13">
        <v>43972</v>
      </c>
      <c r="F185" s="12" t="s">
        <v>15239</v>
      </c>
      <c r="G185" s="12">
        <f>IF(ISNUMBER(MATCH(C185, FACT_ORDERS!C:C, 0)), 1, 0)</f>
        <v>1</v>
      </c>
      <c r="H185" s="12">
        <f>COUNTIF(B:B,FACT_SEARCHES[[#This Row],[WD_PRODUCTS]])</f>
        <v>42</v>
      </c>
    </row>
    <row r="186" spans="1:8" x14ac:dyDescent="0.3">
      <c r="A186" s="12">
        <v>7184</v>
      </c>
      <c r="B186" s="12">
        <v>253</v>
      </c>
      <c r="C186" s="8">
        <v>10525</v>
      </c>
      <c r="D186" s="12" t="s">
        <v>214</v>
      </c>
      <c r="E186" s="13">
        <v>44627</v>
      </c>
      <c r="F186" s="12" t="s">
        <v>15240</v>
      </c>
      <c r="G186" s="12">
        <f>IF(ISNUMBER(MATCH(C186, FACT_ORDERS!C:C, 0)), 1, 0)</f>
        <v>1</v>
      </c>
      <c r="H186" s="12">
        <f>COUNTIF(B:B,FACT_SEARCHES[[#This Row],[WD_PRODUCTS]])</f>
        <v>78</v>
      </c>
    </row>
    <row r="187" spans="1:8" x14ac:dyDescent="0.3">
      <c r="A187" s="12">
        <v>7185</v>
      </c>
      <c r="B187" s="12">
        <v>274</v>
      </c>
      <c r="C187" s="8">
        <v>10525</v>
      </c>
      <c r="D187" s="12" t="s">
        <v>215</v>
      </c>
      <c r="E187" s="13">
        <v>44627</v>
      </c>
      <c r="F187" s="12" t="s">
        <v>15241</v>
      </c>
      <c r="G187" s="12">
        <f>IF(ISNUMBER(MATCH(C187, FACT_ORDERS!C:C, 0)), 1, 0)</f>
        <v>1</v>
      </c>
      <c r="H187" s="12">
        <f>COUNTIF(B:B,FACT_SEARCHES[[#This Row],[WD_PRODUCTS]])</f>
        <v>45</v>
      </c>
    </row>
    <row r="188" spans="1:8" x14ac:dyDescent="0.3">
      <c r="A188" s="12">
        <v>7186</v>
      </c>
      <c r="B188" s="12">
        <v>232</v>
      </c>
      <c r="C188" s="8">
        <v>10769</v>
      </c>
      <c r="D188" s="12" t="s">
        <v>216</v>
      </c>
      <c r="E188" s="13">
        <v>44184</v>
      </c>
      <c r="F188" s="12" t="s">
        <v>15242</v>
      </c>
      <c r="G188" s="12">
        <f>IF(ISNUMBER(MATCH(C188, FACT_ORDERS!C:C, 0)), 1, 0)</f>
        <v>1</v>
      </c>
      <c r="H188" s="12">
        <f>COUNTIF(B:B,FACT_SEARCHES[[#This Row],[WD_PRODUCTS]])</f>
        <v>69</v>
      </c>
    </row>
    <row r="189" spans="1:8" x14ac:dyDescent="0.3">
      <c r="A189" s="12">
        <v>7187</v>
      </c>
      <c r="B189" s="12">
        <v>237</v>
      </c>
      <c r="C189" s="8">
        <v>10769</v>
      </c>
      <c r="D189" s="12" t="s">
        <v>217</v>
      </c>
      <c r="E189" s="13">
        <v>44184</v>
      </c>
      <c r="F189" s="12" t="s">
        <v>15243</v>
      </c>
      <c r="G189" s="12">
        <f>IF(ISNUMBER(MATCH(C189, FACT_ORDERS!C:C, 0)), 1, 0)</f>
        <v>1</v>
      </c>
      <c r="H189" s="12">
        <f>COUNTIF(B:B,FACT_SEARCHES[[#This Row],[WD_PRODUCTS]])</f>
        <v>99</v>
      </c>
    </row>
    <row r="190" spans="1:8" x14ac:dyDescent="0.3">
      <c r="A190" s="12">
        <v>7188</v>
      </c>
      <c r="B190" s="12">
        <v>256</v>
      </c>
      <c r="C190" s="8">
        <v>10907</v>
      </c>
      <c r="D190" s="12" t="s">
        <v>218</v>
      </c>
      <c r="E190" s="13">
        <v>44699</v>
      </c>
      <c r="F190" s="12" t="s">
        <v>15244</v>
      </c>
      <c r="G190" s="12">
        <f>IF(ISNUMBER(MATCH(C190, FACT_ORDERS!C:C, 0)), 1, 0)</f>
        <v>1</v>
      </c>
      <c r="H190" s="12">
        <f>COUNTIF(B:B,FACT_SEARCHES[[#This Row],[WD_PRODUCTS]])</f>
        <v>63</v>
      </c>
    </row>
    <row r="191" spans="1:8" x14ac:dyDescent="0.3">
      <c r="A191" s="12">
        <v>7189</v>
      </c>
      <c r="B191" s="12">
        <v>283</v>
      </c>
      <c r="C191" s="8">
        <v>10907</v>
      </c>
      <c r="D191" s="12" t="s">
        <v>219</v>
      </c>
      <c r="E191" s="13">
        <v>44699</v>
      </c>
      <c r="F191" s="12" t="s">
        <v>15245</v>
      </c>
      <c r="G191" s="12">
        <f>IF(ISNUMBER(MATCH(C191, FACT_ORDERS!C:C, 0)), 1, 0)</f>
        <v>1</v>
      </c>
      <c r="H191" s="12">
        <f>COUNTIF(B:B,FACT_SEARCHES[[#This Row],[WD_PRODUCTS]])</f>
        <v>65</v>
      </c>
    </row>
    <row r="192" spans="1:8" x14ac:dyDescent="0.3">
      <c r="A192" s="12">
        <v>7190</v>
      </c>
      <c r="B192" s="12">
        <v>284</v>
      </c>
      <c r="C192" s="8">
        <v>10907</v>
      </c>
      <c r="D192" s="12" t="s">
        <v>220</v>
      </c>
      <c r="E192" s="13">
        <v>44699</v>
      </c>
      <c r="F192" s="12" t="s">
        <v>15246</v>
      </c>
      <c r="G192" s="12">
        <f>IF(ISNUMBER(MATCH(C192, FACT_ORDERS!C:C, 0)), 1, 0)</f>
        <v>1</v>
      </c>
      <c r="H192" s="12">
        <f>COUNTIF(B:B,FACT_SEARCHES[[#This Row],[WD_PRODUCTS]])</f>
        <v>97</v>
      </c>
    </row>
    <row r="193" spans="1:8" x14ac:dyDescent="0.3">
      <c r="A193" s="12">
        <v>7191</v>
      </c>
      <c r="B193" s="12">
        <v>245</v>
      </c>
      <c r="C193" s="8">
        <v>10796</v>
      </c>
      <c r="D193" s="12" t="s">
        <v>221</v>
      </c>
      <c r="E193" s="13">
        <v>45196</v>
      </c>
      <c r="F193" s="12" t="s">
        <v>15247</v>
      </c>
      <c r="G193" s="12">
        <f>IF(ISNUMBER(MATCH(C193, FACT_ORDERS!C:C, 0)), 1, 0)</f>
        <v>1</v>
      </c>
      <c r="H193" s="12">
        <f>COUNTIF(B:B,FACT_SEARCHES[[#This Row],[WD_PRODUCTS]])</f>
        <v>58</v>
      </c>
    </row>
    <row r="194" spans="1:8" x14ac:dyDescent="0.3">
      <c r="A194" s="12">
        <v>7192</v>
      </c>
      <c r="B194" s="12">
        <v>231</v>
      </c>
      <c r="C194" s="8">
        <v>10796</v>
      </c>
      <c r="D194" s="12" t="s">
        <v>222</v>
      </c>
      <c r="E194" s="13">
        <v>45196</v>
      </c>
      <c r="F194" s="12" t="s">
        <v>15248</v>
      </c>
      <c r="G194" s="12">
        <f>IF(ISNUMBER(MATCH(C194, FACT_ORDERS!C:C, 0)), 1, 0)</f>
        <v>1</v>
      </c>
      <c r="H194" s="12">
        <f>COUNTIF(B:B,FACT_SEARCHES[[#This Row],[WD_PRODUCTS]])</f>
        <v>58</v>
      </c>
    </row>
    <row r="195" spans="1:8" x14ac:dyDescent="0.3">
      <c r="A195" s="12">
        <v>7193</v>
      </c>
      <c r="B195" s="12">
        <v>216</v>
      </c>
      <c r="C195" s="8">
        <v>10192</v>
      </c>
      <c r="D195" s="12" t="s">
        <v>223</v>
      </c>
      <c r="E195" s="13">
        <v>44742</v>
      </c>
      <c r="F195" s="12" t="s">
        <v>15249</v>
      </c>
      <c r="G195" s="12">
        <f>IF(ISNUMBER(MATCH(C195, FACT_ORDERS!C:C, 0)), 1, 0)</f>
        <v>1</v>
      </c>
      <c r="H195" s="12">
        <f>COUNTIF(B:B,FACT_SEARCHES[[#This Row],[WD_PRODUCTS]])</f>
        <v>107</v>
      </c>
    </row>
    <row r="196" spans="1:8" x14ac:dyDescent="0.3">
      <c r="A196" s="12">
        <v>7194</v>
      </c>
      <c r="B196" s="12">
        <v>251</v>
      </c>
      <c r="C196" s="8">
        <v>10880</v>
      </c>
      <c r="D196" s="12" t="s">
        <v>224</v>
      </c>
      <c r="E196" s="13">
        <v>45507</v>
      </c>
      <c r="F196" s="12" t="s">
        <v>15250</v>
      </c>
      <c r="G196" s="12">
        <f>IF(ISNUMBER(MATCH(C196, FACT_ORDERS!C:C, 0)), 1, 0)</f>
        <v>1</v>
      </c>
      <c r="H196" s="12">
        <f>COUNTIF(B:B,FACT_SEARCHES[[#This Row],[WD_PRODUCTS]])</f>
        <v>67</v>
      </c>
    </row>
    <row r="197" spans="1:8" x14ac:dyDescent="0.3">
      <c r="A197" s="12">
        <v>7195</v>
      </c>
      <c r="B197" s="12">
        <v>292</v>
      </c>
      <c r="C197" s="8">
        <v>10855</v>
      </c>
      <c r="D197" s="12" t="s">
        <v>225</v>
      </c>
      <c r="E197" s="13">
        <v>45508</v>
      </c>
      <c r="F197" s="12" t="s">
        <v>15251</v>
      </c>
      <c r="G197" s="12">
        <f>IF(ISNUMBER(MATCH(C197, FACT_ORDERS!C:C, 0)), 1, 0)</f>
        <v>1</v>
      </c>
      <c r="H197" s="12">
        <f>COUNTIF(B:B,FACT_SEARCHES[[#This Row],[WD_PRODUCTS]])</f>
        <v>95</v>
      </c>
    </row>
    <row r="198" spans="1:8" x14ac:dyDescent="0.3">
      <c r="A198" s="12">
        <v>7196</v>
      </c>
      <c r="B198" s="12">
        <v>260</v>
      </c>
      <c r="C198" s="8">
        <v>10855</v>
      </c>
      <c r="D198" s="12" t="s">
        <v>226</v>
      </c>
      <c r="E198" s="13">
        <v>45508</v>
      </c>
      <c r="F198" s="12" t="s">
        <v>15252</v>
      </c>
      <c r="G198" s="12">
        <f>IF(ISNUMBER(MATCH(C198, FACT_ORDERS!C:C, 0)), 1, 0)</f>
        <v>1</v>
      </c>
      <c r="H198" s="12">
        <f>COUNTIF(B:B,FACT_SEARCHES[[#This Row],[WD_PRODUCTS]])</f>
        <v>86</v>
      </c>
    </row>
    <row r="199" spans="1:8" x14ac:dyDescent="0.3">
      <c r="A199" s="12">
        <v>7197</v>
      </c>
      <c r="B199" s="12">
        <v>291</v>
      </c>
      <c r="C199" s="8">
        <v>10855</v>
      </c>
      <c r="D199" s="12" t="s">
        <v>227</v>
      </c>
      <c r="E199" s="13">
        <v>45508</v>
      </c>
      <c r="F199" s="12" t="s">
        <v>15253</v>
      </c>
      <c r="G199" s="12">
        <f>IF(ISNUMBER(MATCH(C199, FACT_ORDERS!C:C, 0)), 1, 0)</f>
        <v>1</v>
      </c>
      <c r="H199" s="12">
        <f>COUNTIF(B:B,FACT_SEARCHES[[#This Row],[WD_PRODUCTS]])</f>
        <v>42</v>
      </c>
    </row>
    <row r="200" spans="1:8" x14ac:dyDescent="0.3">
      <c r="A200" s="12">
        <v>7198</v>
      </c>
      <c r="B200" s="12">
        <v>298</v>
      </c>
      <c r="C200" s="8">
        <v>10855</v>
      </c>
      <c r="D200" s="12" t="s">
        <v>228</v>
      </c>
      <c r="E200" s="13">
        <v>45508</v>
      </c>
      <c r="F200" s="12" t="s">
        <v>4017</v>
      </c>
      <c r="G200" s="12">
        <f>IF(ISNUMBER(MATCH(C200, FACT_ORDERS!C:C, 0)), 1, 0)</f>
        <v>1</v>
      </c>
      <c r="H200" s="12">
        <f>COUNTIF(B:B,FACT_SEARCHES[[#This Row],[WD_PRODUCTS]])</f>
        <v>79</v>
      </c>
    </row>
    <row r="201" spans="1:8" x14ac:dyDescent="0.3">
      <c r="A201" s="12">
        <v>7199</v>
      </c>
      <c r="B201" s="12">
        <v>275</v>
      </c>
      <c r="C201" s="8">
        <v>10855</v>
      </c>
      <c r="D201" s="12" t="s">
        <v>229</v>
      </c>
      <c r="E201" s="13">
        <v>45508</v>
      </c>
      <c r="F201" s="12" t="s">
        <v>15254</v>
      </c>
      <c r="G201" s="12">
        <f>IF(ISNUMBER(MATCH(C201, FACT_ORDERS!C:C, 0)), 1, 0)</f>
        <v>1</v>
      </c>
      <c r="H201" s="12">
        <f>COUNTIF(B:B,FACT_SEARCHES[[#This Row],[WD_PRODUCTS]])</f>
        <v>70</v>
      </c>
    </row>
    <row r="202" spans="1:8" x14ac:dyDescent="0.3">
      <c r="A202" s="12">
        <v>7200</v>
      </c>
      <c r="B202" s="12">
        <v>213</v>
      </c>
      <c r="C202" s="8">
        <v>10764</v>
      </c>
      <c r="D202" s="12" t="s">
        <v>259</v>
      </c>
      <c r="E202" s="13">
        <v>45190</v>
      </c>
      <c r="F202" s="12" t="s">
        <v>15255</v>
      </c>
      <c r="G202" s="12">
        <f>IF(ISNUMBER(MATCH(C202, FACT_ORDERS!C:C, 0)), 1, 0)</f>
        <v>1</v>
      </c>
      <c r="H202" s="12">
        <f>COUNTIF(B:B,FACT_SEARCHES[[#This Row],[WD_PRODUCTS]])</f>
        <v>86</v>
      </c>
    </row>
    <row r="203" spans="1:8" x14ac:dyDescent="0.3">
      <c r="A203" s="12">
        <v>7201</v>
      </c>
      <c r="B203" s="12">
        <v>231</v>
      </c>
      <c r="C203" s="8">
        <v>10764</v>
      </c>
      <c r="D203" s="12" t="s">
        <v>260</v>
      </c>
      <c r="E203" s="13">
        <v>45190</v>
      </c>
      <c r="F203" s="12" t="s">
        <v>15256</v>
      </c>
      <c r="G203" s="12">
        <f>IF(ISNUMBER(MATCH(C203, FACT_ORDERS!C:C, 0)), 1, 0)</f>
        <v>1</v>
      </c>
      <c r="H203" s="12">
        <f>COUNTIF(B:B,FACT_SEARCHES[[#This Row],[WD_PRODUCTS]])</f>
        <v>58</v>
      </c>
    </row>
    <row r="204" spans="1:8" x14ac:dyDescent="0.3">
      <c r="A204" s="12">
        <v>7202</v>
      </c>
      <c r="B204" s="12">
        <v>273</v>
      </c>
      <c r="C204" s="8">
        <v>10751</v>
      </c>
      <c r="D204" s="12" t="s">
        <v>261</v>
      </c>
      <c r="E204" s="13">
        <v>45509</v>
      </c>
      <c r="F204" s="12" t="s">
        <v>15257</v>
      </c>
      <c r="G204" s="12">
        <f>IF(ISNUMBER(MATCH(C204, FACT_ORDERS!C:C, 0)), 1, 0)</f>
        <v>1</v>
      </c>
      <c r="H204" s="12">
        <f>COUNTIF(B:B,FACT_SEARCHES[[#This Row],[WD_PRODUCTS]])</f>
        <v>73</v>
      </c>
    </row>
    <row r="205" spans="1:8" x14ac:dyDescent="0.3">
      <c r="A205" s="12">
        <v>7203</v>
      </c>
      <c r="B205" s="12">
        <v>219</v>
      </c>
      <c r="C205" s="8">
        <v>10386</v>
      </c>
      <c r="D205" s="12" t="s">
        <v>262</v>
      </c>
      <c r="E205" s="13">
        <v>44442</v>
      </c>
      <c r="F205" s="12" t="s">
        <v>15258</v>
      </c>
      <c r="G205" s="12">
        <f>IF(ISNUMBER(MATCH(C205, FACT_ORDERS!C:C, 0)), 1, 0)</f>
        <v>1</v>
      </c>
      <c r="H205" s="12">
        <f>COUNTIF(B:B,FACT_SEARCHES[[#This Row],[WD_PRODUCTS]])</f>
        <v>83</v>
      </c>
    </row>
    <row r="206" spans="1:8" x14ac:dyDescent="0.3">
      <c r="A206" s="12">
        <v>7204</v>
      </c>
      <c r="B206" s="12">
        <v>260</v>
      </c>
      <c r="C206" s="8">
        <v>10386</v>
      </c>
      <c r="D206" s="12" t="s">
        <v>263</v>
      </c>
      <c r="E206" s="13">
        <v>44442</v>
      </c>
      <c r="F206" s="12" t="s">
        <v>15259</v>
      </c>
      <c r="G206" s="12">
        <f>IF(ISNUMBER(MATCH(C206, FACT_ORDERS!C:C, 0)), 1, 0)</f>
        <v>1</v>
      </c>
      <c r="H206" s="12">
        <f>COUNTIF(B:B,FACT_SEARCHES[[#This Row],[WD_PRODUCTS]])</f>
        <v>86</v>
      </c>
    </row>
    <row r="207" spans="1:8" x14ac:dyDescent="0.3">
      <c r="A207" s="12">
        <v>7205</v>
      </c>
      <c r="B207" s="12">
        <v>213</v>
      </c>
      <c r="C207" s="8">
        <v>10386</v>
      </c>
      <c r="D207" s="12" t="s">
        <v>264</v>
      </c>
      <c r="E207" s="13">
        <v>44442</v>
      </c>
      <c r="F207" s="12" t="s">
        <v>15260</v>
      </c>
      <c r="G207" s="12">
        <f>IF(ISNUMBER(MATCH(C207, FACT_ORDERS!C:C, 0)), 1, 0)</f>
        <v>1</v>
      </c>
      <c r="H207" s="12">
        <f>COUNTIF(B:B,FACT_SEARCHES[[#This Row],[WD_PRODUCTS]])</f>
        <v>86</v>
      </c>
    </row>
    <row r="208" spans="1:8" x14ac:dyDescent="0.3">
      <c r="A208" s="12">
        <v>7206</v>
      </c>
      <c r="B208" s="12">
        <v>216</v>
      </c>
      <c r="C208" s="8">
        <v>10386</v>
      </c>
      <c r="D208" s="12" t="s">
        <v>265</v>
      </c>
      <c r="E208" s="13">
        <v>44442</v>
      </c>
      <c r="F208" s="12" t="s">
        <v>15261</v>
      </c>
      <c r="G208" s="12">
        <f>IF(ISNUMBER(MATCH(C208, FACT_ORDERS!C:C, 0)), 1, 0)</f>
        <v>1</v>
      </c>
      <c r="H208" s="12">
        <f>COUNTIF(B:B,FACT_SEARCHES[[#This Row],[WD_PRODUCTS]])</f>
        <v>107</v>
      </c>
    </row>
    <row r="209" spans="1:8" x14ac:dyDescent="0.3">
      <c r="A209" s="12">
        <v>7207</v>
      </c>
      <c r="B209" s="12">
        <v>252</v>
      </c>
      <c r="C209" s="8">
        <v>10759</v>
      </c>
      <c r="D209" s="12" t="s">
        <v>266</v>
      </c>
      <c r="E209" s="13">
        <v>44778</v>
      </c>
      <c r="F209" s="12" t="s">
        <v>15262</v>
      </c>
      <c r="G209" s="12">
        <f>IF(ISNUMBER(MATCH(C209, FACT_ORDERS!C:C, 0)), 1, 0)</f>
        <v>1</v>
      </c>
      <c r="H209" s="12">
        <f>COUNTIF(B:B,FACT_SEARCHES[[#This Row],[WD_PRODUCTS]])</f>
        <v>64</v>
      </c>
    </row>
    <row r="210" spans="1:8" x14ac:dyDescent="0.3">
      <c r="A210" s="12">
        <v>7208</v>
      </c>
      <c r="B210" s="12">
        <v>205</v>
      </c>
      <c r="C210" s="8">
        <v>10759</v>
      </c>
      <c r="D210" s="12" t="s">
        <v>267</v>
      </c>
      <c r="E210" s="13">
        <v>44778</v>
      </c>
      <c r="F210" s="12" t="s">
        <v>15263</v>
      </c>
      <c r="G210" s="12">
        <f>IF(ISNUMBER(MATCH(C210, FACT_ORDERS!C:C, 0)), 1, 0)</f>
        <v>1</v>
      </c>
      <c r="H210" s="12">
        <f>COUNTIF(B:B,FACT_SEARCHES[[#This Row],[WD_PRODUCTS]])</f>
        <v>40</v>
      </c>
    </row>
    <row r="211" spans="1:8" x14ac:dyDescent="0.3">
      <c r="A211" s="12">
        <v>7209</v>
      </c>
      <c r="B211" s="12">
        <v>253</v>
      </c>
      <c r="C211" s="8">
        <v>10759</v>
      </c>
      <c r="D211" s="12" t="s">
        <v>268</v>
      </c>
      <c r="E211" s="13">
        <v>44778</v>
      </c>
      <c r="F211" s="12" t="s">
        <v>15264</v>
      </c>
      <c r="G211" s="12">
        <f>IF(ISNUMBER(MATCH(C211, FACT_ORDERS!C:C, 0)), 1, 0)</f>
        <v>1</v>
      </c>
      <c r="H211" s="12">
        <f>COUNTIF(B:B,FACT_SEARCHES[[#This Row],[WD_PRODUCTS]])</f>
        <v>78</v>
      </c>
    </row>
    <row r="212" spans="1:8" x14ac:dyDescent="0.3">
      <c r="A212" s="12">
        <v>7210</v>
      </c>
      <c r="B212" s="12">
        <v>254</v>
      </c>
      <c r="C212" s="8">
        <v>10669</v>
      </c>
      <c r="D212" s="12" t="s">
        <v>269</v>
      </c>
      <c r="E212" s="13">
        <v>45257</v>
      </c>
      <c r="F212" s="12" t="s">
        <v>15265</v>
      </c>
      <c r="G212" s="12">
        <f>IF(ISNUMBER(MATCH(C212, FACT_ORDERS!C:C, 0)), 1, 0)</f>
        <v>1</v>
      </c>
      <c r="H212" s="12">
        <f>COUNTIF(B:B,FACT_SEARCHES[[#This Row],[WD_PRODUCTS]])</f>
        <v>77</v>
      </c>
    </row>
    <row r="213" spans="1:8" x14ac:dyDescent="0.3">
      <c r="A213" s="12">
        <v>7211</v>
      </c>
      <c r="B213" s="12">
        <v>299</v>
      </c>
      <c r="C213" s="8">
        <v>10979</v>
      </c>
      <c r="D213" s="12" t="s">
        <v>270</v>
      </c>
      <c r="E213" s="13">
        <v>45412</v>
      </c>
      <c r="F213" s="12" t="s">
        <v>15266</v>
      </c>
      <c r="G213" s="12">
        <f>IF(ISNUMBER(MATCH(C213, FACT_ORDERS!C:C, 0)), 1, 0)</f>
        <v>1</v>
      </c>
      <c r="H213" s="12">
        <f>COUNTIF(B:B,FACT_SEARCHES[[#This Row],[WD_PRODUCTS]])</f>
        <v>125</v>
      </c>
    </row>
    <row r="214" spans="1:8" x14ac:dyDescent="0.3">
      <c r="A214" s="12">
        <v>7212</v>
      </c>
      <c r="B214" s="12">
        <v>290</v>
      </c>
      <c r="C214" s="8">
        <v>10979</v>
      </c>
      <c r="D214" s="12" t="s">
        <v>271</v>
      </c>
      <c r="E214" s="13">
        <v>45412</v>
      </c>
      <c r="F214" s="12" t="s">
        <v>15267</v>
      </c>
      <c r="G214" s="12">
        <f>IF(ISNUMBER(MATCH(C214, FACT_ORDERS!C:C, 0)), 1, 0)</f>
        <v>1</v>
      </c>
      <c r="H214" s="12">
        <f>COUNTIF(B:B,FACT_SEARCHES[[#This Row],[WD_PRODUCTS]])</f>
        <v>47</v>
      </c>
    </row>
    <row r="215" spans="1:8" x14ac:dyDescent="0.3">
      <c r="A215" s="12">
        <v>7213</v>
      </c>
      <c r="B215" s="12">
        <v>250</v>
      </c>
      <c r="C215" s="8">
        <v>10979</v>
      </c>
      <c r="D215" s="12" t="s">
        <v>272</v>
      </c>
      <c r="E215" s="13">
        <v>45412</v>
      </c>
      <c r="F215" s="12" t="s">
        <v>15268</v>
      </c>
      <c r="G215" s="12">
        <f>IF(ISNUMBER(MATCH(C215, FACT_ORDERS!C:C, 0)), 1, 0)</f>
        <v>1</v>
      </c>
      <c r="H215" s="12">
        <f>COUNTIF(B:B,FACT_SEARCHES[[#This Row],[WD_PRODUCTS]])</f>
        <v>65</v>
      </c>
    </row>
    <row r="216" spans="1:8" x14ac:dyDescent="0.3">
      <c r="A216" s="12">
        <v>7214</v>
      </c>
      <c r="B216" s="12">
        <v>222</v>
      </c>
      <c r="C216" s="8">
        <v>10496</v>
      </c>
      <c r="D216" s="12" t="s">
        <v>273</v>
      </c>
      <c r="E216" s="13">
        <v>45031</v>
      </c>
      <c r="F216" s="12" t="s">
        <v>15269</v>
      </c>
      <c r="G216" s="12">
        <f>IF(ISNUMBER(MATCH(C216, FACT_ORDERS!C:C, 0)), 1, 0)</f>
        <v>1</v>
      </c>
      <c r="H216" s="12">
        <f>COUNTIF(B:B,FACT_SEARCHES[[#This Row],[WD_PRODUCTS]])</f>
        <v>73</v>
      </c>
    </row>
    <row r="217" spans="1:8" x14ac:dyDescent="0.3">
      <c r="A217" s="12">
        <v>7215</v>
      </c>
      <c r="B217" s="12">
        <v>283</v>
      </c>
      <c r="C217" s="8">
        <v>10496</v>
      </c>
      <c r="D217" s="12" t="s">
        <v>274</v>
      </c>
      <c r="E217" s="13">
        <v>45031</v>
      </c>
      <c r="F217" s="12" t="s">
        <v>15270</v>
      </c>
      <c r="G217" s="12">
        <f>IF(ISNUMBER(MATCH(C217, FACT_ORDERS!C:C, 0)), 1, 0)</f>
        <v>1</v>
      </c>
      <c r="H217" s="12">
        <f>COUNTIF(B:B,FACT_SEARCHES[[#This Row],[WD_PRODUCTS]])</f>
        <v>65</v>
      </c>
    </row>
    <row r="218" spans="1:8" x14ac:dyDescent="0.3">
      <c r="A218" s="12">
        <v>7216</v>
      </c>
      <c r="B218" s="12">
        <v>204</v>
      </c>
      <c r="C218" s="8">
        <v>10496</v>
      </c>
      <c r="D218" s="12" t="s">
        <v>275</v>
      </c>
      <c r="E218" s="13">
        <v>45031</v>
      </c>
      <c r="F218" s="12" t="s">
        <v>15271</v>
      </c>
      <c r="G218" s="12">
        <f>IF(ISNUMBER(MATCH(C218, FACT_ORDERS!C:C, 0)), 1, 0)</f>
        <v>1</v>
      </c>
      <c r="H218" s="12">
        <f>COUNTIF(B:B,FACT_SEARCHES[[#This Row],[WD_PRODUCTS]])</f>
        <v>139</v>
      </c>
    </row>
    <row r="219" spans="1:8" x14ac:dyDescent="0.3">
      <c r="A219" s="12">
        <v>7217</v>
      </c>
      <c r="B219" s="12">
        <v>232</v>
      </c>
      <c r="C219" s="8">
        <v>10116</v>
      </c>
      <c r="D219" s="12" t="s">
        <v>276</v>
      </c>
      <c r="E219" s="13">
        <v>45102</v>
      </c>
      <c r="F219" s="12" t="s">
        <v>15272</v>
      </c>
      <c r="G219" s="12">
        <f>IF(ISNUMBER(MATCH(C219, FACT_ORDERS!C:C, 0)), 1, 0)</f>
        <v>1</v>
      </c>
      <c r="H219" s="12">
        <f>COUNTIF(B:B,FACT_SEARCHES[[#This Row],[WD_PRODUCTS]])</f>
        <v>69</v>
      </c>
    </row>
    <row r="220" spans="1:8" x14ac:dyDescent="0.3">
      <c r="A220" s="12">
        <v>7218</v>
      </c>
      <c r="B220" s="12">
        <v>280</v>
      </c>
      <c r="C220" s="8">
        <v>10163</v>
      </c>
      <c r="D220" s="12" t="s">
        <v>277</v>
      </c>
      <c r="E220" s="13">
        <v>44891</v>
      </c>
      <c r="F220" s="12" t="s">
        <v>15273</v>
      </c>
      <c r="G220" s="12">
        <f>IF(ISNUMBER(MATCH(C220, FACT_ORDERS!C:C, 0)), 1, 0)</f>
        <v>1</v>
      </c>
      <c r="H220" s="12">
        <f>COUNTIF(B:B,FACT_SEARCHES[[#This Row],[WD_PRODUCTS]])</f>
        <v>40</v>
      </c>
    </row>
    <row r="221" spans="1:8" x14ac:dyDescent="0.3">
      <c r="A221" s="12">
        <v>7219</v>
      </c>
      <c r="B221" s="12">
        <v>284</v>
      </c>
      <c r="C221" s="8">
        <v>10748</v>
      </c>
      <c r="D221" s="12" t="s">
        <v>278</v>
      </c>
      <c r="E221" s="13">
        <v>45474</v>
      </c>
      <c r="F221" s="12" t="s">
        <v>15274</v>
      </c>
      <c r="G221" s="12">
        <f>IF(ISNUMBER(MATCH(C221, FACT_ORDERS!C:C, 0)), 1, 0)</f>
        <v>1</v>
      </c>
      <c r="H221" s="12">
        <f>COUNTIF(B:B,FACT_SEARCHES[[#This Row],[WD_PRODUCTS]])</f>
        <v>97</v>
      </c>
    </row>
    <row r="222" spans="1:8" x14ac:dyDescent="0.3">
      <c r="A222" s="12">
        <v>7220</v>
      </c>
      <c r="B222" s="12">
        <v>268</v>
      </c>
      <c r="C222" s="8">
        <v>10748</v>
      </c>
      <c r="D222" s="12" t="s">
        <v>279</v>
      </c>
      <c r="E222" s="13">
        <v>45474</v>
      </c>
      <c r="F222" s="12" t="s">
        <v>3461</v>
      </c>
      <c r="G222" s="12">
        <f>IF(ISNUMBER(MATCH(C222, FACT_ORDERS!C:C, 0)), 1, 0)</f>
        <v>1</v>
      </c>
      <c r="H222" s="12">
        <f>COUNTIF(B:B,FACT_SEARCHES[[#This Row],[WD_PRODUCTS]])</f>
        <v>78</v>
      </c>
    </row>
    <row r="223" spans="1:8" x14ac:dyDescent="0.3">
      <c r="A223" s="12">
        <v>7221</v>
      </c>
      <c r="B223" s="12">
        <v>266</v>
      </c>
      <c r="C223" s="8">
        <v>10736</v>
      </c>
      <c r="D223" s="12" t="s">
        <v>280</v>
      </c>
      <c r="E223" s="13">
        <v>45489</v>
      </c>
      <c r="F223" s="12" t="s">
        <v>15275</v>
      </c>
      <c r="G223" s="12">
        <f>IF(ISNUMBER(MATCH(C223, FACT_ORDERS!C:C, 0)), 1, 0)</f>
        <v>1</v>
      </c>
      <c r="H223" s="12">
        <f>COUNTIF(B:B,FACT_SEARCHES[[#This Row],[WD_PRODUCTS]])</f>
        <v>94</v>
      </c>
    </row>
    <row r="224" spans="1:8" x14ac:dyDescent="0.3">
      <c r="A224" s="12">
        <v>7222</v>
      </c>
      <c r="B224" s="12">
        <v>249</v>
      </c>
      <c r="C224" s="8">
        <v>10736</v>
      </c>
      <c r="D224" s="12" t="s">
        <v>281</v>
      </c>
      <c r="E224" s="13">
        <v>45489</v>
      </c>
      <c r="F224" s="12" t="s">
        <v>15276</v>
      </c>
      <c r="G224" s="12">
        <f>IF(ISNUMBER(MATCH(C224, FACT_ORDERS!C:C, 0)), 1, 0)</f>
        <v>1</v>
      </c>
      <c r="H224" s="12">
        <f>COUNTIF(B:B,FACT_SEARCHES[[#This Row],[WD_PRODUCTS]])</f>
        <v>85</v>
      </c>
    </row>
    <row r="225" spans="1:8" x14ac:dyDescent="0.3">
      <c r="A225" s="12">
        <v>7223</v>
      </c>
      <c r="B225" s="12">
        <v>255</v>
      </c>
      <c r="C225" s="8">
        <v>10736</v>
      </c>
      <c r="D225" s="12" t="s">
        <v>282</v>
      </c>
      <c r="E225" s="13">
        <v>45489</v>
      </c>
      <c r="F225" s="12" t="s">
        <v>15277</v>
      </c>
      <c r="G225" s="12">
        <f>IF(ISNUMBER(MATCH(C225, FACT_ORDERS!C:C, 0)), 1, 0)</f>
        <v>1</v>
      </c>
      <c r="H225" s="12">
        <f>COUNTIF(B:B,FACT_SEARCHES[[#This Row],[WD_PRODUCTS]])</f>
        <v>74</v>
      </c>
    </row>
    <row r="226" spans="1:8" x14ac:dyDescent="0.3">
      <c r="A226" s="12">
        <v>7224</v>
      </c>
      <c r="B226" s="12">
        <v>254</v>
      </c>
      <c r="C226" s="8">
        <v>10736</v>
      </c>
      <c r="D226" s="12" t="s">
        <v>283</v>
      </c>
      <c r="E226" s="13">
        <v>45489</v>
      </c>
      <c r="F226" s="12" t="s">
        <v>12107</v>
      </c>
      <c r="G226" s="12">
        <f>IF(ISNUMBER(MATCH(C226, FACT_ORDERS!C:C, 0)), 1, 0)</f>
        <v>1</v>
      </c>
      <c r="H226" s="12">
        <f>COUNTIF(B:B,FACT_SEARCHES[[#This Row],[WD_PRODUCTS]])</f>
        <v>77</v>
      </c>
    </row>
    <row r="227" spans="1:8" x14ac:dyDescent="0.3">
      <c r="A227" s="12">
        <v>7225</v>
      </c>
      <c r="B227" s="12">
        <v>262</v>
      </c>
      <c r="C227" s="8">
        <v>10736</v>
      </c>
      <c r="D227" s="12" t="s">
        <v>284</v>
      </c>
      <c r="E227" s="13">
        <v>45489</v>
      </c>
      <c r="F227" s="12" t="s">
        <v>15278</v>
      </c>
      <c r="G227" s="12">
        <f>IF(ISNUMBER(MATCH(C227, FACT_ORDERS!C:C, 0)), 1, 0)</f>
        <v>1</v>
      </c>
      <c r="H227" s="12">
        <f>COUNTIF(B:B,FACT_SEARCHES[[#This Row],[WD_PRODUCTS]])</f>
        <v>70</v>
      </c>
    </row>
    <row r="228" spans="1:8" x14ac:dyDescent="0.3">
      <c r="A228" s="12">
        <v>7226</v>
      </c>
      <c r="B228" s="12">
        <v>288</v>
      </c>
      <c r="C228" s="8">
        <v>10390</v>
      </c>
      <c r="D228" s="12" t="s">
        <v>285</v>
      </c>
      <c r="E228" s="13">
        <v>44797</v>
      </c>
      <c r="F228" s="12" t="s">
        <v>3397</v>
      </c>
      <c r="G228" s="12">
        <f>IF(ISNUMBER(MATCH(C228, FACT_ORDERS!C:C, 0)), 1, 0)</f>
        <v>1</v>
      </c>
      <c r="H228" s="12">
        <f>COUNTIF(B:B,FACT_SEARCHES[[#This Row],[WD_PRODUCTS]])</f>
        <v>106</v>
      </c>
    </row>
    <row r="229" spans="1:8" x14ac:dyDescent="0.3">
      <c r="A229" s="12">
        <v>7227</v>
      </c>
      <c r="B229" s="12">
        <v>287</v>
      </c>
      <c r="C229" s="8">
        <v>10390</v>
      </c>
      <c r="D229" s="12" t="s">
        <v>286</v>
      </c>
      <c r="E229" s="13">
        <v>44797</v>
      </c>
      <c r="F229" s="12" t="s">
        <v>15279</v>
      </c>
      <c r="G229" s="12">
        <f>IF(ISNUMBER(MATCH(C229, FACT_ORDERS!C:C, 0)), 1, 0)</f>
        <v>1</v>
      </c>
      <c r="H229" s="12">
        <f>COUNTIF(B:B,FACT_SEARCHES[[#This Row],[WD_PRODUCTS]])</f>
        <v>59</v>
      </c>
    </row>
    <row r="230" spans="1:8" x14ac:dyDescent="0.3">
      <c r="A230" s="12">
        <v>7228</v>
      </c>
      <c r="B230" s="12">
        <v>283</v>
      </c>
      <c r="C230" s="8">
        <v>10390</v>
      </c>
      <c r="D230" s="12" t="s">
        <v>287</v>
      </c>
      <c r="E230" s="13">
        <v>44797</v>
      </c>
      <c r="F230" s="12" t="s">
        <v>15280</v>
      </c>
      <c r="G230" s="12">
        <f>IF(ISNUMBER(MATCH(C230, FACT_ORDERS!C:C, 0)), 1, 0)</f>
        <v>1</v>
      </c>
      <c r="H230" s="12">
        <f>COUNTIF(B:B,FACT_SEARCHES[[#This Row],[WD_PRODUCTS]])</f>
        <v>65</v>
      </c>
    </row>
    <row r="231" spans="1:8" x14ac:dyDescent="0.3">
      <c r="A231" s="12">
        <v>7229</v>
      </c>
      <c r="B231" s="12">
        <v>249</v>
      </c>
      <c r="C231" s="8">
        <v>10390</v>
      </c>
      <c r="D231" s="12" t="s">
        <v>288</v>
      </c>
      <c r="E231" s="13">
        <v>44797</v>
      </c>
      <c r="F231" s="12" t="s">
        <v>15281</v>
      </c>
      <c r="G231" s="12">
        <f>IF(ISNUMBER(MATCH(C231, FACT_ORDERS!C:C, 0)), 1, 0)</f>
        <v>1</v>
      </c>
      <c r="H231" s="12">
        <f>COUNTIF(B:B,FACT_SEARCHES[[#This Row],[WD_PRODUCTS]])</f>
        <v>85</v>
      </c>
    </row>
    <row r="232" spans="1:8" x14ac:dyDescent="0.3">
      <c r="A232" s="12">
        <v>7230</v>
      </c>
      <c r="B232" s="12">
        <v>204</v>
      </c>
      <c r="C232" s="8">
        <v>10390</v>
      </c>
      <c r="D232" s="12" t="s">
        <v>289</v>
      </c>
      <c r="E232" s="13">
        <v>44797</v>
      </c>
      <c r="F232" s="12" t="s">
        <v>15282</v>
      </c>
      <c r="G232" s="12">
        <f>IF(ISNUMBER(MATCH(C232, FACT_ORDERS!C:C, 0)), 1, 0)</f>
        <v>1</v>
      </c>
      <c r="H232" s="12">
        <f>COUNTIF(B:B,FACT_SEARCHES[[#This Row],[WD_PRODUCTS]])</f>
        <v>139</v>
      </c>
    </row>
    <row r="233" spans="1:8" x14ac:dyDescent="0.3">
      <c r="A233" s="12">
        <v>7231</v>
      </c>
      <c r="B233" s="12">
        <v>284</v>
      </c>
      <c r="C233" s="8">
        <v>10820</v>
      </c>
      <c r="D233" s="12" t="s">
        <v>290</v>
      </c>
      <c r="E233" s="13">
        <v>45399</v>
      </c>
      <c r="F233" s="12" t="s">
        <v>15283</v>
      </c>
      <c r="G233" s="12">
        <f>IF(ISNUMBER(MATCH(C233, FACT_ORDERS!C:C, 0)), 1, 0)</f>
        <v>1</v>
      </c>
      <c r="H233" s="12">
        <f>COUNTIF(B:B,FACT_SEARCHES[[#This Row],[WD_PRODUCTS]])</f>
        <v>97</v>
      </c>
    </row>
    <row r="234" spans="1:8" x14ac:dyDescent="0.3">
      <c r="A234" s="12">
        <v>7232</v>
      </c>
      <c r="B234" s="12">
        <v>267</v>
      </c>
      <c r="C234" s="8">
        <v>10246</v>
      </c>
      <c r="D234" s="12" t="s">
        <v>291</v>
      </c>
      <c r="E234" s="13">
        <v>44841</v>
      </c>
      <c r="F234" s="12" t="s">
        <v>15284</v>
      </c>
      <c r="G234" s="12">
        <f>IF(ISNUMBER(MATCH(C234, FACT_ORDERS!C:C, 0)), 1, 0)</f>
        <v>1</v>
      </c>
      <c r="H234" s="12">
        <f>COUNTIF(B:B,FACT_SEARCHES[[#This Row],[WD_PRODUCTS]])</f>
        <v>82</v>
      </c>
    </row>
    <row r="235" spans="1:8" x14ac:dyDescent="0.3">
      <c r="A235" s="12">
        <v>7233</v>
      </c>
      <c r="B235" s="12">
        <v>262</v>
      </c>
      <c r="C235" s="8">
        <v>10246</v>
      </c>
      <c r="D235" s="12" t="s">
        <v>292</v>
      </c>
      <c r="E235" s="13">
        <v>44841</v>
      </c>
      <c r="F235" s="12" t="s">
        <v>4603</v>
      </c>
      <c r="G235" s="12">
        <f>IF(ISNUMBER(MATCH(C235, FACT_ORDERS!C:C, 0)), 1, 0)</f>
        <v>1</v>
      </c>
      <c r="H235" s="12">
        <f>COUNTIF(B:B,FACT_SEARCHES[[#This Row],[WD_PRODUCTS]])</f>
        <v>70</v>
      </c>
    </row>
    <row r="236" spans="1:8" x14ac:dyDescent="0.3">
      <c r="A236" s="12">
        <v>7234</v>
      </c>
      <c r="B236" s="12">
        <v>289</v>
      </c>
      <c r="C236" s="8">
        <v>10246</v>
      </c>
      <c r="D236" s="12" t="s">
        <v>293</v>
      </c>
      <c r="E236" s="13">
        <v>44841</v>
      </c>
      <c r="F236" s="12" t="s">
        <v>15285</v>
      </c>
      <c r="G236" s="12">
        <f>IF(ISNUMBER(MATCH(C236, FACT_ORDERS!C:C, 0)), 1, 0)</f>
        <v>1</v>
      </c>
      <c r="H236" s="12">
        <f>COUNTIF(B:B,FACT_SEARCHES[[#This Row],[WD_PRODUCTS]])</f>
        <v>56</v>
      </c>
    </row>
    <row r="237" spans="1:8" x14ac:dyDescent="0.3">
      <c r="A237" s="12">
        <v>7235</v>
      </c>
      <c r="B237" s="12">
        <v>208</v>
      </c>
      <c r="C237" s="8">
        <v>10864</v>
      </c>
      <c r="D237" s="12" t="s">
        <v>294</v>
      </c>
      <c r="E237" s="13">
        <v>45030</v>
      </c>
      <c r="F237" s="12" t="s">
        <v>15286</v>
      </c>
      <c r="G237" s="12">
        <f>IF(ISNUMBER(MATCH(C237, FACT_ORDERS!C:C, 0)), 1, 0)</f>
        <v>1</v>
      </c>
      <c r="H237" s="12">
        <f>COUNTIF(B:B,FACT_SEARCHES[[#This Row],[WD_PRODUCTS]])</f>
        <v>91</v>
      </c>
    </row>
    <row r="238" spans="1:8" x14ac:dyDescent="0.3">
      <c r="A238" s="12">
        <v>7236</v>
      </c>
      <c r="B238" s="12">
        <v>249</v>
      </c>
      <c r="C238" s="8">
        <v>10841</v>
      </c>
      <c r="D238" s="12" t="s">
        <v>295</v>
      </c>
      <c r="E238" s="13">
        <v>45032</v>
      </c>
      <c r="F238" s="12" t="s">
        <v>15287</v>
      </c>
      <c r="G238" s="12">
        <f>IF(ISNUMBER(MATCH(C238, FACT_ORDERS!C:C, 0)), 1, 0)</f>
        <v>1</v>
      </c>
      <c r="H238" s="12">
        <f>COUNTIF(B:B,FACT_SEARCHES[[#This Row],[WD_PRODUCTS]])</f>
        <v>85</v>
      </c>
    </row>
    <row r="239" spans="1:8" x14ac:dyDescent="0.3">
      <c r="A239" s="12">
        <v>7237</v>
      </c>
      <c r="B239" s="12">
        <v>220</v>
      </c>
      <c r="C239" s="8">
        <v>10185</v>
      </c>
      <c r="D239" s="12" t="s">
        <v>296</v>
      </c>
      <c r="E239" s="13">
        <v>45420</v>
      </c>
      <c r="F239" s="12" t="s">
        <v>15288</v>
      </c>
      <c r="G239" s="12">
        <f>IF(ISNUMBER(MATCH(C239, FACT_ORDERS!C:C, 0)), 1, 0)</f>
        <v>1</v>
      </c>
      <c r="H239" s="12">
        <f>COUNTIF(B:B,FACT_SEARCHES[[#This Row],[WD_PRODUCTS]])</f>
        <v>60</v>
      </c>
    </row>
    <row r="240" spans="1:8" x14ac:dyDescent="0.3">
      <c r="A240" s="12">
        <v>7238</v>
      </c>
      <c r="B240" s="12">
        <v>261</v>
      </c>
      <c r="C240" s="8">
        <v>10185</v>
      </c>
      <c r="D240" s="12" t="s">
        <v>297</v>
      </c>
      <c r="E240" s="13">
        <v>45420</v>
      </c>
      <c r="F240" s="12" t="s">
        <v>13261</v>
      </c>
      <c r="G240" s="12">
        <f>IF(ISNUMBER(MATCH(C240, FACT_ORDERS!C:C, 0)), 1, 0)</f>
        <v>1</v>
      </c>
      <c r="H240" s="12">
        <f>COUNTIF(B:B,FACT_SEARCHES[[#This Row],[WD_PRODUCTS]])</f>
        <v>77</v>
      </c>
    </row>
    <row r="241" spans="1:8" x14ac:dyDescent="0.3">
      <c r="A241" s="12">
        <v>7239</v>
      </c>
      <c r="B241" s="12">
        <v>237</v>
      </c>
      <c r="C241" s="8">
        <v>10592</v>
      </c>
      <c r="D241" s="12" t="s">
        <v>298</v>
      </c>
      <c r="E241" s="13">
        <v>45528</v>
      </c>
      <c r="F241" s="12" t="s">
        <v>15289</v>
      </c>
      <c r="G241" s="12">
        <f>IF(ISNUMBER(MATCH(C241, FACT_ORDERS!C:C, 0)), 1, 0)</f>
        <v>1</v>
      </c>
      <c r="H241" s="12">
        <f>COUNTIF(B:B,FACT_SEARCHES[[#This Row],[WD_PRODUCTS]])</f>
        <v>99</v>
      </c>
    </row>
    <row r="242" spans="1:8" x14ac:dyDescent="0.3">
      <c r="A242" s="12">
        <v>7240</v>
      </c>
      <c r="B242" s="12">
        <v>274</v>
      </c>
      <c r="C242" s="8">
        <v>10592</v>
      </c>
      <c r="D242" s="12" t="s">
        <v>299</v>
      </c>
      <c r="E242" s="13">
        <v>45528</v>
      </c>
      <c r="F242" s="12" t="s">
        <v>15290</v>
      </c>
      <c r="G242" s="12">
        <f>IF(ISNUMBER(MATCH(C242, FACT_ORDERS!C:C, 0)), 1, 0)</f>
        <v>1</v>
      </c>
      <c r="H242" s="12">
        <f>COUNTIF(B:B,FACT_SEARCHES[[#This Row],[WD_PRODUCTS]])</f>
        <v>45</v>
      </c>
    </row>
    <row r="243" spans="1:8" x14ac:dyDescent="0.3">
      <c r="A243" s="12">
        <v>7241</v>
      </c>
      <c r="B243" s="12">
        <v>283</v>
      </c>
      <c r="C243" s="8">
        <v>10292</v>
      </c>
      <c r="D243" s="12" t="s">
        <v>300</v>
      </c>
      <c r="E243" s="13">
        <v>45494</v>
      </c>
      <c r="F243" s="12" t="s">
        <v>15291</v>
      </c>
      <c r="G243" s="12">
        <f>IF(ISNUMBER(MATCH(C243, FACT_ORDERS!C:C, 0)), 1, 0)</f>
        <v>1</v>
      </c>
      <c r="H243" s="12">
        <f>COUNTIF(B:B,FACT_SEARCHES[[#This Row],[WD_PRODUCTS]])</f>
        <v>65</v>
      </c>
    </row>
    <row r="244" spans="1:8" x14ac:dyDescent="0.3">
      <c r="A244" s="12">
        <v>7242</v>
      </c>
      <c r="B244" s="12">
        <v>219</v>
      </c>
      <c r="C244" s="8">
        <v>10252</v>
      </c>
      <c r="D244" s="12" t="s">
        <v>301</v>
      </c>
      <c r="E244" s="13">
        <v>45453</v>
      </c>
      <c r="F244" s="12" t="s">
        <v>4080</v>
      </c>
      <c r="G244" s="12">
        <f>IF(ISNUMBER(MATCH(C244, FACT_ORDERS!C:C, 0)), 1, 0)</f>
        <v>1</v>
      </c>
      <c r="H244" s="12">
        <f>COUNTIF(B:B,FACT_SEARCHES[[#This Row],[WD_PRODUCTS]])</f>
        <v>83</v>
      </c>
    </row>
    <row r="245" spans="1:8" x14ac:dyDescent="0.3">
      <c r="A245" s="12">
        <v>7243</v>
      </c>
      <c r="B245" s="12">
        <v>251</v>
      </c>
      <c r="C245" s="8">
        <v>10609</v>
      </c>
      <c r="D245" s="12" t="s">
        <v>302</v>
      </c>
      <c r="E245" s="13">
        <v>44911</v>
      </c>
      <c r="F245" s="12" t="s">
        <v>15292</v>
      </c>
      <c r="G245" s="12">
        <f>IF(ISNUMBER(MATCH(C245, FACT_ORDERS!C:C, 0)), 1, 0)</f>
        <v>1</v>
      </c>
      <c r="H245" s="12">
        <f>COUNTIF(B:B,FACT_SEARCHES[[#This Row],[WD_PRODUCTS]])</f>
        <v>67</v>
      </c>
    </row>
    <row r="246" spans="1:8" x14ac:dyDescent="0.3">
      <c r="A246" s="12">
        <v>7244</v>
      </c>
      <c r="B246" s="12">
        <v>251</v>
      </c>
      <c r="C246" s="8">
        <v>10449</v>
      </c>
      <c r="D246" s="12" t="s">
        <v>303</v>
      </c>
      <c r="E246" s="13">
        <v>45508</v>
      </c>
      <c r="F246" s="12" t="s">
        <v>4556</v>
      </c>
      <c r="G246" s="12">
        <f>IF(ISNUMBER(MATCH(C246, FACT_ORDERS!C:C, 0)), 1, 0)</f>
        <v>1</v>
      </c>
      <c r="H246" s="12">
        <f>COUNTIF(B:B,FACT_SEARCHES[[#This Row],[WD_PRODUCTS]])</f>
        <v>67</v>
      </c>
    </row>
    <row r="247" spans="1:8" x14ac:dyDescent="0.3">
      <c r="A247" s="12">
        <v>7245</v>
      </c>
      <c r="B247" s="12">
        <v>206</v>
      </c>
      <c r="C247" s="8">
        <v>10449</v>
      </c>
      <c r="D247" s="12" t="s">
        <v>304</v>
      </c>
      <c r="E247" s="13">
        <v>45508</v>
      </c>
      <c r="F247" s="12" t="s">
        <v>15293</v>
      </c>
      <c r="G247" s="12">
        <f>IF(ISNUMBER(MATCH(C247, FACT_ORDERS!C:C, 0)), 1, 0)</f>
        <v>1</v>
      </c>
      <c r="H247" s="12">
        <f>COUNTIF(B:B,FACT_SEARCHES[[#This Row],[WD_PRODUCTS]])</f>
        <v>54</v>
      </c>
    </row>
    <row r="248" spans="1:8" x14ac:dyDescent="0.3">
      <c r="A248" s="12">
        <v>7246</v>
      </c>
      <c r="B248" s="12">
        <v>248</v>
      </c>
      <c r="C248" s="8">
        <v>10517</v>
      </c>
      <c r="D248" s="12" t="s">
        <v>305</v>
      </c>
      <c r="E248" s="13">
        <v>44398</v>
      </c>
      <c r="F248" s="12" t="s">
        <v>15294</v>
      </c>
      <c r="G248" s="12">
        <f>IF(ISNUMBER(MATCH(C248, FACT_ORDERS!C:C, 0)), 1, 0)</f>
        <v>1</v>
      </c>
      <c r="H248" s="12">
        <f>COUNTIF(B:B,FACT_SEARCHES[[#This Row],[WD_PRODUCTS]])</f>
        <v>101</v>
      </c>
    </row>
    <row r="249" spans="1:8" x14ac:dyDescent="0.3">
      <c r="A249" s="12">
        <v>7247</v>
      </c>
      <c r="B249" s="12">
        <v>202</v>
      </c>
      <c r="C249" s="8">
        <v>10580</v>
      </c>
      <c r="D249" s="12" t="s">
        <v>306</v>
      </c>
      <c r="E249" s="13">
        <v>44637</v>
      </c>
      <c r="F249" s="12" t="s">
        <v>15295</v>
      </c>
      <c r="G249" s="12">
        <f>IF(ISNUMBER(MATCH(C249, FACT_ORDERS!C:C, 0)), 1, 0)</f>
        <v>1</v>
      </c>
      <c r="H249" s="12">
        <f>COUNTIF(B:B,FACT_SEARCHES[[#This Row],[WD_PRODUCTS]])</f>
        <v>74</v>
      </c>
    </row>
    <row r="250" spans="1:8" x14ac:dyDescent="0.3">
      <c r="A250" s="12">
        <v>7248</v>
      </c>
      <c r="B250" s="12">
        <v>201</v>
      </c>
      <c r="C250" s="8">
        <v>10580</v>
      </c>
      <c r="D250" s="12" t="s">
        <v>307</v>
      </c>
      <c r="E250" s="13">
        <v>44637</v>
      </c>
      <c r="F250" s="12" t="s">
        <v>3876</v>
      </c>
      <c r="G250" s="12">
        <f>IF(ISNUMBER(MATCH(C250, FACT_ORDERS!C:C, 0)), 1, 0)</f>
        <v>1</v>
      </c>
      <c r="H250" s="12">
        <f>COUNTIF(B:B,FACT_SEARCHES[[#This Row],[WD_PRODUCTS]])</f>
        <v>65</v>
      </c>
    </row>
    <row r="251" spans="1:8" x14ac:dyDescent="0.3">
      <c r="A251" s="12">
        <v>7249</v>
      </c>
      <c r="B251" s="12">
        <v>235</v>
      </c>
      <c r="C251" s="8">
        <v>10580</v>
      </c>
      <c r="D251" s="12" t="s">
        <v>308</v>
      </c>
      <c r="E251" s="13">
        <v>44637</v>
      </c>
      <c r="F251" s="12" t="s">
        <v>15296</v>
      </c>
      <c r="G251" s="12">
        <f>IF(ISNUMBER(MATCH(C251, FACT_ORDERS!C:C, 0)), 1, 0)</f>
        <v>1</v>
      </c>
      <c r="H251" s="12">
        <f>COUNTIF(B:B,FACT_SEARCHES[[#This Row],[WD_PRODUCTS]])</f>
        <v>58</v>
      </c>
    </row>
    <row r="252" spans="1:8" x14ac:dyDescent="0.3">
      <c r="A252" s="12">
        <v>7250</v>
      </c>
      <c r="B252" s="12">
        <v>268</v>
      </c>
      <c r="C252" s="8">
        <v>10580</v>
      </c>
      <c r="D252" s="12" t="s">
        <v>309</v>
      </c>
      <c r="E252" s="13">
        <v>44637</v>
      </c>
      <c r="F252" s="12" t="s">
        <v>15297</v>
      </c>
      <c r="G252" s="12">
        <f>IF(ISNUMBER(MATCH(C252, FACT_ORDERS!C:C, 0)), 1, 0)</f>
        <v>1</v>
      </c>
      <c r="H252" s="12">
        <f>COUNTIF(B:B,FACT_SEARCHES[[#This Row],[WD_PRODUCTS]])</f>
        <v>78</v>
      </c>
    </row>
    <row r="253" spans="1:8" x14ac:dyDescent="0.3">
      <c r="A253" s="12">
        <v>7251</v>
      </c>
      <c r="B253" s="12">
        <v>292</v>
      </c>
      <c r="C253" s="8">
        <v>10223</v>
      </c>
      <c r="D253" s="12" t="s">
        <v>310</v>
      </c>
      <c r="E253" s="13">
        <v>45265</v>
      </c>
      <c r="F253" s="12" t="s">
        <v>15298</v>
      </c>
      <c r="G253" s="12">
        <f>IF(ISNUMBER(MATCH(C253, FACT_ORDERS!C:C, 0)), 1, 0)</f>
        <v>1</v>
      </c>
      <c r="H253" s="12">
        <f>COUNTIF(B:B,FACT_SEARCHES[[#This Row],[WD_PRODUCTS]])</f>
        <v>95</v>
      </c>
    </row>
    <row r="254" spans="1:8" x14ac:dyDescent="0.3">
      <c r="A254" s="12">
        <v>7252</v>
      </c>
      <c r="B254" s="12">
        <v>236</v>
      </c>
      <c r="C254" s="8">
        <v>10514</v>
      </c>
      <c r="D254" s="12" t="s">
        <v>311</v>
      </c>
      <c r="E254" s="13">
        <v>44154</v>
      </c>
      <c r="F254" s="12" t="s">
        <v>3800</v>
      </c>
      <c r="G254" s="12">
        <f>IF(ISNUMBER(MATCH(C254, FACT_ORDERS!C:C, 0)), 1, 0)</f>
        <v>1</v>
      </c>
      <c r="H254" s="12">
        <f>COUNTIF(B:B,FACT_SEARCHES[[#This Row],[WD_PRODUCTS]])</f>
        <v>80</v>
      </c>
    </row>
    <row r="255" spans="1:8" x14ac:dyDescent="0.3">
      <c r="A255" s="12">
        <v>7253</v>
      </c>
      <c r="B255" s="12">
        <v>234</v>
      </c>
      <c r="C255" s="8">
        <v>10963</v>
      </c>
      <c r="D255" s="12" t="s">
        <v>312</v>
      </c>
      <c r="E255" s="13">
        <v>44338</v>
      </c>
      <c r="F255" s="12" t="s">
        <v>15299</v>
      </c>
      <c r="G255" s="12">
        <f>IF(ISNUMBER(MATCH(C255, FACT_ORDERS!C:C, 0)), 1, 0)</f>
        <v>1</v>
      </c>
      <c r="H255" s="12">
        <f>COUNTIF(B:B,FACT_SEARCHES[[#This Row],[WD_PRODUCTS]])</f>
        <v>77</v>
      </c>
    </row>
    <row r="256" spans="1:8" x14ac:dyDescent="0.3">
      <c r="A256" s="12">
        <v>7254</v>
      </c>
      <c r="B256" s="12">
        <v>260</v>
      </c>
      <c r="C256" s="8">
        <v>10742</v>
      </c>
      <c r="D256" s="12" t="s">
        <v>313</v>
      </c>
      <c r="E256" s="13">
        <v>44808</v>
      </c>
      <c r="F256" s="12" t="s">
        <v>3321</v>
      </c>
      <c r="G256" s="12">
        <f>IF(ISNUMBER(MATCH(C256, FACT_ORDERS!C:C, 0)), 1, 0)</f>
        <v>1</v>
      </c>
      <c r="H256" s="12">
        <f>COUNTIF(B:B,FACT_SEARCHES[[#This Row],[WD_PRODUCTS]])</f>
        <v>86</v>
      </c>
    </row>
    <row r="257" spans="1:8" x14ac:dyDescent="0.3">
      <c r="A257" s="12">
        <v>7255</v>
      </c>
      <c r="B257" s="12">
        <v>252</v>
      </c>
      <c r="C257" s="8">
        <v>10742</v>
      </c>
      <c r="D257" s="12" t="s">
        <v>314</v>
      </c>
      <c r="E257" s="13">
        <v>44808</v>
      </c>
      <c r="F257" s="12" t="s">
        <v>15300</v>
      </c>
      <c r="G257" s="12">
        <f>IF(ISNUMBER(MATCH(C257, FACT_ORDERS!C:C, 0)), 1, 0)</f>
        <v>1</v>
      </c>
      <c r="H257" s="12">
        <f>COUNTIF(B:B,FACT_SEARCHES[[#This Row],[WD_PRODUCTS]])</f>
        <v>64</v>
      </c>
    </row>
    <row r="258" spans="1:8" x14ac:dyDescent="0.3">
      <c r="A258" s="12">
        <v>7256</v>
      </c>
      <c r="B258" s="12">
        <v>262</v>
      </c>
      <c r="C258" s="8">
        <v>10742</v>
      </c>
      <c r="D258" s="12" t="s">
        <v>315</v>
      </c>
      <c r="E258" s="13">
        <v>44808</v>
      </c>
      <c r="F258" s="12" t="s">
        <v>15301</v>
      </c>
      <c r="G258" s="12">
        <f>IF(ISNUMBER(MATCH(C258, FACT_ORDERS!C:C, 0)), 1, 0)</f>
        <v>1</v>
      </c>
      <c r="H258" s="12">
        <f>COUNTIF(B:B,FACT_SEARCHES[[#This Row],[WD_PRODUCTS]])</f>
        <v>70</v>
      </c>
    </row>
    <row r="259" spans="1:8" x14ac:dyDescent="0.3">
      <c r="A259" s="12">
        <v>7257</v>
      </c>
      <c r="B259" s="12">
        <v>262</v>
      </c>
      <c r="C259" s="8">
        <v>10262</v>
      </c>
      <c r="D259" s="12" t="s">
        <v>316</v>
      </c>
      <c r="E259" s="13">
        <v>44683</v>
      </c>
      <c r="F259" s="12" t="s">
        <v>15302</v>
      </c>
      <c r="G259" s="12">
        <f>IF(ISNUMBER(MATCH(C259, FACT_ORDERS!C:C, 0)), 1, 0)</f>
        <v>1</v>
      </c>
      <c r="H259" s="12">
        <f>COUNTIF(B:B,FACT_SEARCHES[[#This Row],[WD_PRODUCTS]])</f>
        <v>70</v>
      </c>
    </row>
    <row r="260" spans="1:8" x14ac:dyDescent="0.3">
      <c r="A260" s="12">
        <v>7258</v>
      </c>
      <c r="B260" s="12">
        <v>211</v>
      </c>
      <c r="C260" s="8">
        <v>10262</v>
      </c>
      <c r="D260" s="12" t="s">
        <v>317</v>
      </c>
      <c r="E260" s="13">
        <v>44683</v>
      </c>
      <c r="F260" s="12" t="s">
        <v>15303</v>
      </c>
      <c r="G260" s="12">
        <f>IF(ISNUMBER(MATCH(C260, FACT_ORDERS!C:C, 0)), 1, 0)</f>
        <v>1</v>
      </c>
      <c r="H260" s="12">
        <f>COUNTIF(B:B,FACT_SEARCHES[[#This Row],[WD_PRODUCTS]])</f>
        <v>65</v>
      </c>
    </row>
    <row r="261" spans="1:8" x14ac:dyDescent="0.3">
      <c r="A261" s="12">
        <v>7259</v>
      </c>
      <c r="B261" s="12">
        <v>261</v>
      </c>
      <c r="C261" s="8">
        <v>10615</v>
      </c>
      <c r="D261" s="12" t="s">
        <v>318</v>
      </c>
      <c r="E261" s="13">
        <v>45072</v>
      </c>
      <c r="F261" s="12" t="s">
        <v>15304</v>
      </c>
      <c r="G261" s="12">
        <f>IF(ISNUMBER(MATCH(C261, FACT_ORDERS!C:C, 0)), 1, 0)</f>
        <v>1</v>
      </c>
      <c r="H261" s="12">
        <f>COUNTIF(B:B,FACT_SEARCHES[[#This Row],[WD_PRODUCTS]])</f>
        <v>77</v>
      </c>
    </row>
    <row r="262" spans="1:8" x14ac:dyDescent="0.3">
      <c r="A262" s="12">
        <v>7260</v>
      </c>
      <c r="B262" s="12">
        <v>263</v>
      </c>
      <c r="C262" s="8">
        <v>10615</v>
      </c>
      <c r="D262" s="12" t="s">
        <v>319</v>
      </c>
      <c r="E262" s="13">
        <v>45072</v>
      </c>
      <c r="F262" s="12" t="s">
        <v>15305</v>
      </c>
      <c r="G262" s="12">
        <f>IF(ISNUMBER(MATCH(C262, FACT_ORDERS!C:C, 0)), 1, 0)</f>
        <v>1</v>
      </c>
      <c r="H262" s="12">
        <f>COUNTIF(B:B,FACT_SEARCHES[[#This Row],[WD_PRODUCTS]])</f>
        <v>108</v>
      </c>
    </row>
    <row r="263" spans="1:8" x14ac:dyDescent="0.3">
      <c r="A263" s="12">
        <v>7261</v>
      </c>
      <c r="B263" s="12">
        <v>282</v>
      </c>
      <c r="C263" s="8">
        <v>10615</v>
      </c>
      <c r="D263" s="12" t="s">
        <v>320</v>
      </c>
      <c r="E263" s="13">
        <v>45072</v>
      </c>
      <c r="F263" s="12" t="s">
        <v>15306</v>
      </c>
      <c r="G263" s="12">
        <f>IF(ISNUMBER(MATCH(C263, FACT_ORDERS!C:C, 0)), 1, 0)</f>
        <v>1</v>
      </c>
      <c r="H263" s="12">
        <f>COUNTIF(B:B,FACT_SEARCHES[[#This Row],[WD_PRODUCTS]])</f>
        <v>43</v>
      </c>
    </row>
    <row r="264" spans="1:8" x14ac:dyDescent="0.3">
      <c r="A264" s="12">
        <v>7262</v>
      </c>
      <c r="B264" s="12">
        <v>208</v>
      </c>
      <c r="C264" s="8">
        <v>10615</v>
      </c>
      <c r="D264" s="12" t="s">
        <v>321</v>
      </c>
      <c r="E264" s="13">
        <v>45072</v>
      </c>
      <c r="F264" s="12" t="s">
        <v>15307</v>
      </c>
      <c r="G264" s="12">
        <f>IF(ISNUMBER(MATCH(C264, FACT_ORDERS!C:C, 0)), 1, 0)</f>
        <v>1</v>
      </c>
      <c r="H264" s="12">
        <f>COUNTIF(B:B,FACT_SEARCHES[[#This Row],[WD_PRODUCTS]])</f>
        <v>91</v>
      </c>
    </row>
    <row r="265" spans="1:8" x14ac:dyDescent="0.3">
      <c r="A265" s="12">
        <v>7263</v>
      </c>
      <c r="B265" s="12">
        <v>271</v>
      </c>
      <c r="C265" s="8">
        <v>10615</v>
      </c>
      <c r="D265" s="12" t="s">
        <v>322</v>
      </c>
      <c r="E265" s="13">
        <v>45072</v>
      </c>
      <c r="F265" s="12" t="s">
        <v>15308</v>
      </c>
      <c r="G265" s="12">
        <f>IF(ISNUMBER(MATCH(C265, FACT_ORDERS!C:C, 0)), 1, 0)</f>
        <v>1</v>
      </c>
      <c r="H265" s="12">
        <f>COUNTIF(B:B,FACT_SEARCHES[[#This Row],[WD_PRODUCTS]])</f>
        <v>74</v>
      </c>
    </row>
    <row r="266" spans="1:8" x14ac:dyDescent="0.3">
      <c r="A266" s="12">
        <v>7264</v>
      </c>
      <c r="B266" s="12">
        <v>255</v>
      </c>
      <c r="C266" s="8">
        <v>10615</v>
      </c>
      <c r="D266" s="12" t="s">
        <v>323</v>
      </c>
      <c r="E266" s="13">
        <v>45072</v>
      </c>
      <c r="F266" s="12" t="s">
        <v>15309</v>
      </c>
      <c r="G266" s="12">
        <f>IF(ISNUMBER(MATCH(C266, FACT_ORDERS!C:C, 0)), 1, 0)</f>
        <v>1</v>
      </c>
      <c r="H266" s="12">
        <f>COUNTIF(B:B,FACT_SEARCHES[[#This Row],[WD_PRODUCTS]])</f>
        <v>74</v>
      </c>
    </row>
    <row r="267" spans="1:8" x14ac:dyDescent="0.3">
      <c r="A267" s="12">
        <v>7265</v>
      </c>
      <c r="B267" s="12">
        <v>219</v>
      </c>
      <c r="C267" s="8">
        <v>10615</v>
      </c>
      <c r="D267" s="12" t="s">
        <v>324</v>
      </c>
      <c r="E267" s="13">
        <v>45072</v>
      </c>
      <c r="F267" s="12" t="s">
        <v>15310</v>
      </c>
      <c r="G267" s="12">
        <f>IF(ISNUMBER(MATCH(C267, FACT_ORDERS!C:C, 0)), 1, 0)</f>
        <v>1</v>
      </c>
      <c r="H267" s="12">
        <f>COUNTIF(B:B,FACT_SEARCHES[[#This Row],[WD_PRODUCTS]])</f>
        <v>83</v>
      </c>
    </row>
    <row r="268" spans="1:8" x14ac:dyDescent="0.3">
      <c r="A268" s="12">
        <v>7266</v>
      </c>
      <c r="B268" s="12">
        <v>289</v>
      </c>
      <c r="C268" s="8">
        <v>10476</v>
      </c>
      <c r="D268" s="12" t="s">
        <v>325</v>
      </c>
      <c r="E268" s="13">
        <v>45253</v>
      </c>
      <c r="F268" s="12" t="s">
        <v>15311</v>
      </c>
      <c r="G268" s="12">
        <f>IF(ISNUMBER(MATCH(C268, FACT_ORDERS!C:C, 0)), 1, 0)</f>
        <v>1</v>
      </c>
      <c r="H268" s="12">
        <f>COUNTIF(B:B,FACT_SEARCHES[[#This Row],[WD_PRODUCTS]])</f>
        <v>56</v>
      </c>
    </row>
    <row r="269" spans="1:8" x14ac:dyDescent="0.3">
      <c r="A269" s="12">
        <v>7267</v>
      </c>
      <c r="B269" s="12">
        <v>226</v>
      </c>
      <c r="C269" s="8">
        <v>10346</v>
      </c>
      <c r="D269" s="12" t="s">
        <v>326</v>
      </c>
      <c r="E269" s="13">
        <v>45540</v>
      </c>
      <c r="F269" s="12" t="s">
        <v>15312</v>
      </c>
      <c r="G269" s="12">
        <f>IF(ISNUMBER(MATCH(C269, FACT_ORDERS!C:C, 0)), 1, 0)</f>
        <v>1</v>
      </c>
      <c r="H269" s="12">
        <f>COUNTIF(B:B,FACT_SEARCHES[[#This Row],[WD_PRODUCTS]])</f>
        <v>56</v>
      </c>
    </row>
    <row r="270" spans="1:8" x14ac:dyDescent="0.3">
      <c r="A270" s="12">
        <v>7268</v>
      </c>
      <c r="B270" s="12">
        <v>258</v>
      </c>
      <c r="C270" s="8">
        <v>10346</v>
      </c>
      <c r="D270" s="12" t="s">
        <v>327</v>
      </c>
      <c r="E270" s="13">
        <v>45540</v>
      </c>
      <c r="F270" s="12" t="s">
        <v>15313</v>
      </c>
      <c r="G270" s="12">
        <f>IF(ISNUMBER(MATCH(C270, FACT_ORDERS!C:C, 0)), 1, 0)</f>
        <v>1</v>
      </c>
      <c r="H270" s="12">
        <f>COUNTIF(B:B,FACT_SEARCHES[[#This Row],[WD_PRODUCTS]])</f>
        <v>57</v>
      </c>
    </row>
    <row r="271" spans="1:8" x14ac:dyDescent="0.3">
      <c r="A271" s="12">
        <v>7269</v>
      </c>
      <c r="B271" s="12">
        <v>274</v>
      </c>
      <c r="C271" s="8">
        <v>10985</v>
      </c>
      <c r="D271" s="12" t="s">
        <v>328</v>
      </c>
      <c r="E271" s="13">
        <v>45505</v>
      </c>
      <c r="F271" s="12" t="s">
        <v>15314</v>
      </c>
      <c r="G271" s="12">
        <f>IF(ISNUMBER(MATCH(C271, FACT_ORDERS!C:C, 0)), 1, 0)</f>
        <v>1</v>
      </c>
      <c r="H271" s="12">
        <f>COUNTIF(B:B,FACT_SEARCHES[[#This Row],[WD_PRODUCTS]])</f>
        <v>45</v>
      </c>
    </row>
    <row r="272" spans="1:8" x14ac:dyDescent="0.3">
      <c r="A272" s="12">
        <v>7270</v>
      </c>
      <c r="B272" s="12">
        <v>224</v>
      </c>
      <c r="C272" s="8">
        <v>10985</v>
      </c>
      <c r="D272" s="12" t="s">
        <v>329</v>
      </c>
      <c r="E272" s="13">
        <v>45505</v>
      </c>
      <c r="F272" s="12" t="s">
        <v>15315</v>
      </c>
      <c r="G272" s="12">
        <f>IF(ISNUMBER(MATCH(C272, FACT_ORDERS!C:C, 0)), 1, 0)</f>
        <v>1</v>
      </c>
      <c r="H272" s="12">
        <f>COUNTIF(B:B,FACT_SEARCHES[[#This Row],[WD_PRODUCTS]])</f>
        <v>63</v>
      </c>
    </row>
    <row r="273" spans="1:8" x14ac:dyDescent="0.3">
      <c r="A273" s="12">
        <v>7271</v>
      </c>
      <c r="B273" s="12">
        <v>240</v>
      </c>
      <c r="C273" s="8">
        <v>10985</v>
      </c>
      <c r="D273" s="12" t="s">
        <v>330</v>
      </c>
      <c r="E273" s="13">
        <v>45505</v>
      </c>
      <c r="F273" s="12" t="s">
        <v>15316</v>
      </c>
      <c r="G273" s="12">
        <f>IF(ISNUMBER(MATCH(C273, FACT_ORDERS!C:C, 0)), 1, 0)</f>
        <v>1</v>
      </c>
      <c r="H273" s="12">
        <f>COUNTIF(B:B,FACT_SEARCHES[[#This Row],[WD_PRODUCTS]])</f>
        <v>51</v>
      </c>
    </row>
    <row r="274" spans="1:8" x14ac:dyDescent="0.3">
      <c r="A274" s="12">
        <v>7272</v>
      </c>
      <c r="B274" s="12">
        <v>241</v>
      </c>
      <c r="C274" s="8">
        <v>10985</v>
      </c>
      <c r="D274" s="12" t="s">
        <v>331</v>
      </c>
      <c r="E274" s="13">
        <v>45505</v>
      </c>
      <c r="F274" s="12" t="s">
        <v>4261</v>
      </c>
      <c r="G274" s="12">
        <f>IF(ISNUMBER(MATCH(C274, FACT_ORDERS!C:C, 0)), 1, 0)</f>
        <v>1</v>
      </c>
      <c r="H274" s="12">
        <f>COUNTIF(B:B,FACT_SEARCHES[[#This Row],[WD_PRODUCTS]])</f>
        <v>96</v>
      </c>
    </row>
    <row r="275" spans="1:8" x14ac:dyDescent="0.3">
      <c r="A275" s="12">
        <v>7273</v>
      </c>
      <c r="B275" s="12">
        <v>223</v>
      </c>
      <c r="C275" s="8">
        <v>10184</v>
      </c>
      <c r="D275" s="12" t="s">
        <v>332</v>
      </c>
      <c r="E275" s="13">
        <v>45309</v>
      </c>
      <c r="F275" s="12" t="s">
        <v>3628</v>
      </c>
      <c r="G275" s="12">
        <f>IF(ISNUMBER(MATCH(C275, FACT_ORDERS!C:C, 0)), 1, 0)</f>
        <v>1</v>
      </c>
      <c r="H275" s="12">
        <f>COUNTIF(B:B,FACT_SEARCHES[[#This Row],[WD_PRODUCTS]])</f>
        <v>45</v>
      </c>
    </row>
    <row r="276" spans="1:8" x14ac:dyDescent="0.3">
      <c r="A276" s="12">
        <v>7274</v>
      </c>
      <c r="B276" s="12">
        <v>264</v>
      </c>
      <c r="C276" s="8">
        <v>10184</v>
      </c>
      <c r="D276" s="12" t="s">
        <v>333</v>
      </c>
      <c r="E276" s="13">
        <v>45309</v>
      </c>
      <c r="F276" s="12" t="s">
        <v>15317</v>
      </c>
      <c r="G276" s="12">
        <f>IF(ISNUMBER(MATCH(C276, FACT_ORDERS!C:C, 0)), 1, 0)</f>
        <v>1</v>
      </c>
      <c r="H276" s="12">
        <f>COUNTIF(B:B,FACT_SEARCHES[[#This Row],[WD_PRODUCTS]])</f>
        <v>53</v>
      </c>
    </row>
    <row r="277" spans="1:8" x14ac:dyDescent="0.3">
      <c r="A277" s="12">
        <v>7275</v>
      </c>
      <c r="B277" s="12">
        <v>254</v>
      </c>
      <c r="C277" s="8">
        <v>10366</v>
      </c>
      <c r="D277" s="12" t="s">
        <v>334</v>
      </c>
      <c r="E277" s="13">
        <v>44580</v>
      </c>
      <c r="F277" s="12" t="s">
        <v>15318</v>
      </c>
      <c r="G277" s="12">
        <f>IF(ISNUMBER(MATCH(C277, FACT_ORDERS!C:C, 0)), 1, 0)</f>
        <v>1</v>
      </c>
      <c r="H277" s="12">
        <f>COUNTIF(B:B,FACT_SEARCHES[[#This Row],[WD_PRODUCTS]])</f>
        <v>77</v>
      </c>
    </row>
    <row r="278" spans="1:8" x14ac:dyDescent="0.3">
      <c r="A278" s="12">
        <v>7276</v>
      </c>
      <c r="B278" s="12">
        <v>293</v>
      </c>
      <c r="C278" s="8">
        <v>10366</v>
      </c>
      <c r="D278" s="12" t="s">
        <v>335</v>
      </c>
      <c r="E278" s="13">
        <v>44580</v>
      </c>
      <c r="F278" s="12" t="s">
        <v>15319</v>
      </c>
      <c r="G278" s="12">
        <f>IF(ISNUMBER(MATCH(C278, FACT_ORDERS!C:C, 0)), 1, 0)</f>
        <v>1</v>
      </c>
      <c r="H278" s="12">
        <f>COUNTIF(B:B,FACT_SEARCHES[[#This Row],[WD_PRODUCTS]])</f>
        <v>70</v>
      </c>
    </row>
    <row r="279" spans="1:8" x14ac:dyDescent="0.3">
      <c r="A279" s="12">
        <v>7277</v>
      </c>
      <c r="B279" s="12">
        <v>259</v>
      </c>
      <c r="C279" s="8">
        <v>10510</v>
      </c>
      <c r="D279" s="12" t="s">
        <v>336</v>
      </c>
      <c r="E279" s="13">
        <v>44283</v>
      </c>
      <c r="F279" s="12" t="s">
        <v>15320</v>
      </c>
      <c r="G279" s="12">
        <f>IF(ISNUMBER(MATCH(C279, FACT_ORDERS!C:C, 0)), 1, 0)</f>
        <v>1</v>
      </c>
      <c r="H279" s="12">
        <f>COUNTIF(B:B,FACT_SEARCHES[[#This Row],[WD_PRODUCTS]])</f>
        <v>64</v>
      </c>
    </row>
    <row r="280" spans="1:8" x14ac:dyDescent="0.3">
      <c r="A280" s="12">
        <v>7278</v>
      </c>
      <c r="B280" s="12">
        <v>247</v>
      </c>
      <c r="C280" s="8">
        <v>10510</v>
      </c>
      <c r="D280" s="12" t="s">
        <v>337</v>
      </c>
      <c r="E280" s="13">
        <v>44283</v>
      </c>
      <c r="F280" s="12" t="s">
        <v>4689</v>
      </c>
      <c r="G280" s="12">
        <f>IF(ISNUMBER(MATCH(C280, FACT_ORDERS!C:C, 0)), 1, 0)</f>
        <v>1</v>
      </c>
      <c r="H280" s="12">
        <f>COUNTIF(B:B,FACT_SEARCHES[[#This Row],[WD_PRODUCTS]])</f>
        <v>72</v>
      </c>
    </row>
    <row r="281" spans="1:8" x14ac:dyDescent="0.3">
      <c r="A281" s="12">
        <v>7279</v>
      </c>
      <c r="B281" s="12">
        <v>249</v>
      </c>
      <c r="C281" s="8">
        <v>10433</v>
      </c>
      <c r="D281" s="12" t="s">
        <v>338</v>
      </c>
      <c r="E281" s="13">
        <v>45459</v>
      </c>
      <c r="F281" s="12" t="s">
        <v>15321</v>
      </c>
      <c r="G281" s="12">
        <f>IF(ISNUMBER(MATCH(C281, FACT_ORDERS!C:C, 0)), 1, 0)</f>
        <v>1</v>
      </c>
      <c r="H281" s="12">
        <f>COUNTIF(B:B,FACT_SEARCHES[[#This Row],[WD_PRODUCTS]])</f>
        <v>85</v>
      </c>
    </row>
    <row r="282" spans="1:8" x14ac:dyDescent="0.3">
      <c r="A282" s="12">
        <v>7280</v>
      </c>
      <c r="B282" s="12">
        <v>292</v>
      </c>
      <c r="C282" s="8">
        <v>10433</v>
      </c>
      <c r="D282" s="12" t="s">
        <v>339</v>
      </c>
      <c r="E282" s="13">
        <v>45459</v>
      </c>
      <c r="F282" s="12" t="s">
        <v>15322</v>
      </c>
      <c r="G282" s="12">
        <f>IF(ISNUMBER(MATCH(C282, FACT_ORDERS!C:C, 0)), 1, 0)</f>
        <v>1</v>
      </c>
      <c r="H282" s="12">
        <f>COUNTIF(B:B,FACT_SEARCHES[[#This Row],[WD_PRODUCTS]])</f>
        <v>95</v>
      </c>
    </row>
    <row r="283" spans="1:8" x14ac:dyDescent="0.3">
      <c r="A283" s="12">
        <v>7281</v>
      </c>
      <c r="B283" s="12">
        <v>275</v>
      </c>
      <c r="C283" s="8">
        <v>10546</v>
      </c>
      <c r="D283" s="12" t="s">
        <v>340</v>
      </c>
      <c r="E283" s="13">
        <v>45484</v>
      </c>
      <c r="F283" s="12" t="s">
        <v>15323</v>
      </c>
      <c r="G283" s="12">
        <f>IF(ISNUMBER(MATCH(C283, FACT_ORDERS!C:C, 0)), 1, 0)</f>
        <v>1</v>
      </c>
      <c r="H283" s="12">
        <f>COUNTIF(B:B,FACT_SEARCHES[[#This Row],[WD_PRODUCTS]])</f>
        <v>70</v>
      </c>
    </row>
    <row r="284" spans="1:8" x14ac:dyDescent="0.3">
      <c r="A284" s="12">
        <v>7282</v>
      </c>
      <c r="B284" s="12">
        <v>257</v>
      </c>
      <c r="C284" s="8">
        <v>10546</v>
      </c>
      <c r="D284" s="12" t="s">
        <v>341</v>
      </c>
      <c r="E284" s="13">
        <v>45484</v>
      </c>
      <c r="F284" s="12" t="s">
        <v>4476</v>
      </c>
      <c r="G284" s="12">
        <f>IF(ISNUMBER(MATCH(C284, FACT_ORDERS!C:C, 0)), 1, 0)</f>
        <v>1</v>
      </c>
      <c r="H284" s="12">
        <f>COUNTIF(B:B,FACT_SEARCHES[[#This Row],[WD_PRODUCTS]])</f>
        <v>75</v>
      </c>
    </row>
    <row r="285" spans="1:8" x14ac:dyDescent="0.3">
      <c r="A285" s="12">
        <v>7283</v>
      </c>
      <c r="B285" s="12">
        <v>228</v>
      </c>
      <c r="C285" s="8">
        <v>10546</v>
      </c>
      <c r="D285" s="12" t="s">
        <v>342</v>
      </c>
      <c r="E285" s="13">
        <v>45484</v>
      </c>
      <c r="F285" s="12" t="s">
        <v>15324</v>
      </c>
      <c r="G285" s="12">
        <f>IF(ISNUMBER(MATCH(C285, FACT_ORDERS!C:C, 0)), 1, 0)</f>
        <v>1</v>
      </c>
      <c r="H285" s="12">
        <f>COUNTIF(B:B,FACT_SEARCHES[[#This Row],[WD_PRODUCTS]])</f>
        <v>79</v>
      </c>
    </row>
    <row r="286" spans="1:8" x14ac:dyDescent="0.3">
      <c r="A286" s="12">
        <v>7284</v>
      </c>
      <c r="B286" s="12">
        <v>203</v>
      </c>
      <c r="C286" s="8">
        <v>10703</v>
      </c>
      <c r="D286" s="12" t="s">
        <v>343</v>
      </c>
      <c r="E286" s="13">
        <v>45406</v>
      </c>
      <c r="F286" s="12" t="s">
        <v>15325</v>
      </c>
      <c r="G286" s="12">
        <f>IF(ISNUMBER(MATCH(C286, FACT_ORDERS!C:C, 0)), 1, 0)</f>
        <v>1</v>
      </c>
      <c r="H286" s="12">
        <f>COUNTIF(B:B,FACT_SEARCHES[[#This Row],[WD_PRODUCTS]])</f>
        <v>46</v>
      </c>
    </row>
    <row r="287" spans="1:8" x14ac:dyDescent="0.3">
      <c r="A287" s="12">
        <v>7285</v>
      </c>
      <c r="B287" s="12">
        <v>248</v>
      </c>
      <c r="C287" s="8">
        <v>10703</v>
      </c>
      <c r="D287" s="12" t="s">
        <v>344</v>
      </c>
      <c r="E287" s="13">
        <v>45406</v>
      </c>
      <c r="F287" s="12" t="s">
        <v>15326</v>
      </c>
      <c r="G287" s="12">
        <f>IF(ISNUMBER(MATCH(C287, FACT_ORDERS!C:C, 0)), 1, 0)</f>
        <v>1</v>
      </c>
      <c r="H287" s="12">
        <f>COUNTIF(B:B,FACT_SEARCHES[[#This Row],[WD_PRODUCTS]])</f>
        <v>101</v>
      </c>
    </row>
    <row r="288" spans="1:8" x14ac:dyDescent="0.3">
      <c r="A288" s="12">
        <v>7286</v>
      </c>
      <c r="B288" s="12">
        <v>201</v>
      </c>
      <c r="C288" s="8">
        <v>10610</v>
      </c>
      <c r="D288" s="12" t="s">
        <v>345</v>
      </c>
      <c r="E288" s="13">
        <v>44970</v>
      </c>
      <c r="F288" s="12" t="s">
        <v>15327</v>
      </c>
      <c r="G288" s="12">
        <f>IF(ISNUMBER(MATCH(C288, FACT_ORDERS!C:C, 0)), 1, 0)</f>
        <v>1</v>
      </c>
      <c r="H288" s="12">
        <f>COUNTIF(B:B,FACT_SEARCHES[[#This Row],[WD_PRODUCTS]])</f>
        <v>65</v>
      </c>
    </row>
    <row r="289" spans="1:8" x14ac:dyDescent="0.3">
      <c r="A289" s="12">
        <v>7287</v>
      </c>
      <c r="B289" s="12">
        <v>236</v>
      </c>
      <c r="C289" s="8">
        <v>10610</v>
      </c>
      <c r="D289" s="12" t="s">
        <v>346</v>
      </c>
      <c r="E289" s="13">
        <v>44970</v>
      </c>
      <c r="F289" s="12" t="s">
        <v>15328</v>
      </c>
      <c r="G289" s="12">
        <f>IF(ISNUMBER(MATCH(C289, FACT_ORDERS!C:C, 0)), 1, 0)</f>
        <v>1</v>
      </c>
      <c r="H289" s="12">
        <f>COUNTIF(B:B,FACT_SEARCHES[[#This Row],[WD_PRODUCTS]])</f>
        <v>80</v>
      </c>
    </row>
    <row r="290" spans="1:8" x14ac:dyDescent="0.3">
      <c r="A290" s="12">
        <v>7288</v>
      </c>
      <c r="B290" s="12">
        <v>277</v>
      </c>
      <c r="C290" s="8">
        <v>10610</v>
      </c>
      <c r="D290" s="12" t="s">
        <v>347</v>
      </c>
      <c r="E290" s="13">
        <v>44970</v>
      </c>
      <c r="F290" s="12" t="s">
        <v>15329</v>
      </c>
      <c r="G290" s="12">
        <f>IF(ISNUMBER(MATCH(C290, FACT_ORDERS!C:C, 0)), 1, 0)</f>
        <v>1</v>
      </c>
      <c r="H290" s="12">
        <f>COUNTIF(B:B,FACT_SEARCHES[[#This Row],[WD_PRODUCTS]])</f>
        <v>98</v>
      </c>
    </row>
    <row r="291" spans="1:8" x14ac:dyDescent="0.3">
      <c r="A291" s="12">
        <v>7289</v>
      </c>
      <c r="B291" s="12">
        <v>215</v>
      </c>
      <c r="C291" s="8">
        <v>10610</v>
      </c>
      <c r="D291" s="12" t="s">
        <v>348</v>
      </c>
      <c r="E291" s="13">
        <v>44970</v>
      </c>
      <c r="F291" s="12" t="s">
        <v>15330</v>
      </c>
      <c r="G291" s="12">
        <f>IF(ISNUMBER(MATCH(C291, FACT_ORDERS!C:C, 0)), 1, 0)</f>
        <v>1</v>
      </c>
      <c r="H291" s="12">
        <f>COUNTIF(B:B,FACT_SEARCHES[[#This Row],[WD_PRODUCTS]])</f>
        <v>67</v>
      </c>
    </row>
    <row r="292" spans="1:8" x14ac:dyDescent="0.3">
      <c r="A292" s="12">
        <v>7290</v>
      </c>
      <c r="B292" s="12">
        <v>274</v>
      </c>
      <c r="C292" s="8">
        <v>10610</v>
      </c>
      <c r="D292" s="12" t="s">
        <v>349</v>
      </c>
      <c r="E292" s="13">
        <v>44970</v>
      </c>
      <c r="F292" s="12" t="s">
        <v>15331</v>
      </c>
      <c r="G292" s="12">
        <f>IF(ISNUMBER(MATCH(C292, FACT_ORDERS!C:C, 0)), 1, 0)</f>
        <v>1</v>
      </c>
      <c r="H292" s="12">
        <f>COUNTIF(B:B,FACT_SEARCHES[[#This Row],[WD_PRODUCTS]])</f>
        <v>45</v>
      </c>
    </row>
    <row r="293" spans="1:8" x14ac:dyDescent="0.3">
      <c r="A293" s="12">
        <v>7291</v>
      </c>
      <c r="B293" s="12">
        <v>253</v>
      </c>
      <c r="C293" s="8">
        <v>10571</v>
      </c>
      <c r="D293" s="12" t="s">
        <v>350</v>
      </c>
      <c r="E293" s="13">
        <v>45228</v>
      </c>
      <c r="F293" s="12" t="s">
        <v>15332</v>
      </c>
      <c r="G293" s="12">
        <f>IF(ISNUMBER(MATCH(C293, FACT_ORDERS!C:C, 0)), 1, 0)</f>
        <v>1</v>
      </c>
      <c r="H293" s="12">
        <f>COUNTIF(B:B,FACT_SEARCHES[[#This Row],[WD_PRODUCTS]])</f>
        <v>78</v>
      </c>
    </row>
    <row r="294" spans="1:8" x14ac:dyDescent="0.3">
      <c r="A294" s="12">
        <v>7292</v>
      </c>
      <c r="B294" s="12">
        <v>208</v>
      </c>
      <c r="C294" s="8">
        <v>10571</v>
      </c>
      <c r="D294" s="12" t="s">
        <v>351</v>
      </c>
      <c r="E294" s="13">
        <v>45228</v>
      </c>
      <c r="F294" s="12" t="s">
        <v>15333</v>
      </c>
      <c r="G294" s="12">
        <f>IF(ISNUMBER(MATCH(C294, FACT_ORDERS!C:C, 0)), 1, 0)</f>
        <v>1</v>
      </c>
      <c r="H294" s="12">
        <f>COUNTIF(B:B,FACT_SEARCHES[[#This Row],[WD_PRODUCTS]])</f>
        <v>91</v>
      </c>
    </row>
    <row r="295" spans="1:8" x14ac:dyDescent="0.3">
      <c r="A295" s="12">
        <v>7293</v>
      </c>
      <c r="B295" s="12">
        <v>209</v>
      </c>
      <c r="C295" s="8">
        <v>10571</v>
      </c>
      <c r="D295" s="12" t="s">
        <v>352</v>
      </c>
      <c r="E295" s="13">
        <v>45228</v>
      </c>
      <c r="F295" s="12" t="s">
        <v>15334</v>
      </c>
      <c r="G295" s="12">
        <f>IF(ISNUMBER(MATCH(C295, FACT_ORDERS!C:C, 0)), 1, 0)</f>
        <v>1</v>
      </c>
      <c r="H295" s="12">
        <f>COUNTIF(B:B,FACT_SEARCHES[[#This Row],[WD_PRODUCTS]])</f>
        <v>91</v>
      </c>
    </row>
    <row r="296" spans="1:8" x14ac:dyDescent="0.3">
      <c r="A296" s="12">
        <v>7294</v>
      </c>
      <c r="B296" s="12">
        <v>258</v>
      </c>
      <c r="C296" s="8">
        <v>10056</v>
      </c>
      <c r="D296" s="12" t="s">
        <v>353</v>
      </c>
      <c r="E296" s="13">
        <v>44901</v>
      </c>
      <c r="F296" s="12" t="s">
        <v>15335</v>
      </c>
      <c r="G296" s="12">
        <f>IF(ISNUMBER(MATCH(C296, FACT_ORDERS!C:C, 0)), 1, 0)</f>
        <v>1</v>
      </c>
      <c r="H296" s="12">
        <f>COUNTIF(B:B,FACT_SEARCHES[[#This Row],[WD_PRODUCTS]])</f>
        <v>57</v>
      </c>
    </row>
    <row r="297" spans="1:8" x14ac:dyDescent="0.3">
      <c r="A297" s="12">
        <v>7295</v>
      </c>
      <c r="B297" s="12">
        <v>254</v>
      </c>
      <c r="C297" s="8">
        <v>10983</v>
      </c>
      <c r="D297" s="12" t="s">
        <v>354</v>
      </c>
      <c r="E297" s="13">
        <v>45105</v>
      </c>
      <c r="F297" s="12" t="s">
        <v>15312</v>
      </c>
      <c r="G297" s="12">
        <f>IF(ISNUMBER(MATCH(C297, FACT_ORDERS!C:C, 0)), 1, 0)</f>
        <v>1</v>
      </c>
      <c r="H297" s="12">
        <f>COUNTIF(B:B,FACT_SEARCHES[[#This Row],[WD_PRODUCTS]])</f>
        <v>77</v>
      </c>
    </row>
    <row r="298" spans="1:8" x14ac:dyDescent="0.3">
      <c r="A298" s="12">
        <v>7296</v>
      </c>
      <c r="B298" s="12">
        <v>269</v>
      </c>
      <c r="C298" s="8">
        <v>10983</v>
      </c>
      <c r="D298" s="12" t="s">
        <v>355</v>
      </c>
      <c r="E298" s="13">
        <v>45105</v>
      </c>
      <c r="F298" s="12" t="s">
        <v>15336</v>
      </c>
      <c r="G298" s="12">
        <f>IF(ISNUMBER(MATCH(C298, FACT_ORDERS!C:C, 0)), 1, 0)</f>
        <v>1</v>
      </c>
      <c r="H298" s="12">
        <f>COUNTIF(B:B,FACT_SEARCHES[[#This Row],[WD_PRODUCTS]])</f>
        <v>50</v>
      </c>
    </row>
    <row r="299" spans="1:8" x14ac:dyDescent="0.3">
      <c r="A299" s="12">
        <v>7297</v>
      </c>
      <c r="B299" s="12">
        <v>256</v>
      </c>
      <c r="C299" s="8">
        <v>10435</v>
      </c>
      <c r="D299" s="12" t="s">
        <v>356</v>
      </c>
      <c r="E299" s="13">
        <v>45513</v>
      </c>
      <c r="F299" s="12" t="s">
        <v>15337</v>
      </c>
      <c r="G299" s="12">
        <f>IF(ISNUMBER(MATCH(C299, FACT_ORDERS!C:C, 0)), 1, 0)</f>
        <v>1</v>
      </c>
      <c r="H299" s="12">
        <f>COUNTIF(B:B,FACT_SEARCHES[[#This Row],[WD_PRODUCTS]])</f>
        <v>63</v>
      </c>
    </row>
    <row r="300" spans="1:8" x14ac:dyDescent="0.3">
      <c r="A300" s="12">
        <v>7298</v>
      </c>
      <c r="B300" s="12">
        <v>267</v>
      </c>
      <c r="C300" s="8">
        <v>10161</v>
      </c>
      <c r="D300" s="12" t="s">
        <v>357</v>
      </c>
      <c r="E300" s="13">
        <v>45121</v>
      </c>
      <c r="F300" s="12" t="s">
        <v>15338</v>
      </c>
      <c r="G300" s="12">
        <f>IF(ISNUMBER(MATCH(C300, FACT_ORDERS!C:C, 0)), 1, 0)</f>
        <v>1</v>
      </c>
      <c r="H300" s="12">
        <f>COUNTIF(B:B,FACT_SEARCHES[[#This Row],[WD_PRODUCTS]])</f>
        <v>82</v>
      </c>
    </row>
    <row r="301" spans="1:8" x14ac:dyDescent="0.3">
      <c r="A301" s="12">
        <v>7299</v>
      </c>
      <c r="B301" s="12">
        <v>229</v>
      </c>
      <c r="C301" s="8">
        <v>10161</v>
      </c>
      <c r="D301" s="12" t="s">
        <v>358</v>
      </c>
      <c r="E301" s="13">
        <v>45121</v>
      </c>
      <c r="F301" s="12" t="s">
        <v>15339</v>
      </c>
      <c r="G301" s="12">
        <f>IF(ISNUMBER(MATCH(C301, FACT_ORDERS!C:C, 0)), 1, 0)</f>
        <v>1</v>
      </c>
      <c r="H301" s="12">
        <f>COUNTIF(B:B,FACT_SEARCHES[[#This Row],[WD_PRODUCTS]])</f>
        <v>42</v>
      </c>
    </row>
    <row r="302" spans="1:8" x14ac:dyDescent="0.3">
      <c r="A302" s="12">
        <v>7300</v>
      </c>
      <c r="B302" s="12">
        <v>224</v>
      </c>
      <c r="C302" s="8">
        <v>10161</v>
      </c>
      <c r="D302" s="12" t="s">
        <v>359</v>
      </c>
      <c r="E302" s="13">
        <v>45121</v>
      </c>
      <c r="F302" s="12" t="s">
        <v>13289</v>
      </c>
      <c r="G302" s="12">
        <f>IF(ISNUMBER(MATCH(C302, FACT_ORDERS!C:C, 0)), 1, 0)</f>
        <v>1</v>
      </c>
      <c r="H302" s="12">
        <f>COUNTIF(B:B,FACT_SEARCHES[[#This Row],[WD_PRODUCTS]])</f>
        <v>63</v>
      </c>
    </row>
    <row r="303" spans="1:8" x14ac:dyDescent="0.3">
      <c r="A303" s="12">
        <v>7301</v>
      </c>
      <c r="B303" s="12">
        <v>280</v>
      </c>
      <c r="C303" s="8">
        <v>10161</v>
      </c>
      <c r="D303" s="12" t="s">
        <v>360</v>
      </c>
      <c r="E303" s="13">
        <v>45121</v>
      </c>
      <c r="F303" s="12" t="s">
        <v>15340</v>
      </c>
      <c r="G303" s="12">
        <f>IF(ISNUMBER(MATCH(C303, FACT_ORDERS!C:C, 0)), 1, 0)</f>
        <v>1</v>
      </c>
      <c r="H303" s="12">
        <f>COUNTIF(B:B,FACT_SEARCHES[[#This Row],[WD_PRODUCTS]])</f>
        <v>40</v>
      </c>
    </row>
    <row r="304" spans="1:8" x14ac:dyDescent="0.3">
      <c r="A304" s="12">
        <v>7302</v>
      </c>
      <c r="B304" s="12">
        <v>241</v>
      </c>
      <c r="C304" s="8">
        <v>10161</v>
      </c>
      <c r="D304" s="12" t="s">
        <v>361</v>
      </c>
      <c r="E304" s="13">
        <v>45121</v>
      </c>
      <c r="F304" s="12" t="s">
        <v>15341</v>
      </c>
      <c r="G304" s="12">
        <f>IF(ISNUMBER(MATCH(C304, FACT_ORDERS!C:C, 0)), 1, 0)</f>
        <v>1</v>
      </c>
      <c r="H304" s="12">
        <f>COUNTIF(B:B,FACT_SEARCHES[[#This Row],[WD_PRODUCTS]])</f>
        <v>96</v>
      </c>
    </row>
    <row r="305" spans="1:8" x14ac:dyDescent="0.3">
      <c r="A305" s="12">
        <v>7303</v>
      </c>
      <c r="B305" s="12">
        <v>228</v>
      </c>
      <c r="C305" s="8">
        <v>10331</v>
      </c>
      <c r="D305" s="12" t="s">
        <v>362</v>
      </c>
      <c r="E305" s="13">
        <v>45475</v>
      </c>
      <c r="F305" s="12" t="s">
        <v>15342</v>
      </c>
      <c r="G305" s="12">
        <f>IF(ISNUMBER(MATCH(C305, FACT_ORDERS!C:C, 0)), 1, 0)</f>
        <v>1</v>
      </c>
      <c r="H305" s="12">
        <f>COUNTIF(B:B,FACT_SEARCHES[[#This Row],[WD_PRODUCTS]])</f>
        <v>79</v>
      </c>
    </row>
    <row r="306" spans="1:8" x14ac:dyDescent="0.3">
      <c r="A306" s="12">
        <v>7304</v>
      </c>
      <c r="B306" s="12">
        <v>262</v>
      </c>
      <c r="C306" s="8">
        <v>10331</v>
      </c>
      <c r="D306" s="12" t="s">
        <v>363</v>
      </c>
      <c r="E306" s="13">
        <v>45475</v>
      </c>
      <c r="F306" s="12" t="s">
        <v>4716</v>
      </c>
      <c r="G306" s="12">
        <f>IF(ISNUMBER(MATCH(C306, FACT_ORDERS!C:C, 0)), 1, 0)</f>
        <v>1</v>
      </c>
      <c r="H306" s="12">
        <f>COUNTIF(B:B,FACT_SEARCHES[[#This Row],[WD_PRODUCTS]])</f>
        <v>70</v>
      </c>
    </row>
    <row r="307" spans="1:8" x14ac:dyDescent="0.3">
      <c r="A307" s="12">
        <v>7305</v>
      </c>
      <c r="B307" s="12">
        <v>293</v>
      </c>
      <c r="C307" s="8">
        <v>10674</v>
      </c>
      <c r="D307" s="12" t="s">
        <v>364</v>
      </c>
      <c r="E307" s="13">
        <v>45550</v>
      </c>
      <c r="F307" s="12" t="s">
        <v>15343</v>
      </c>
      <c r="G307" s="12">
        <f>IF(ISNUMBER(MATCH(C307, FACT_ORDERS!C:C, 0)), 1, 0)</f>
        <v>1</v>
      </c>
      <c r="H307" s="12">
        <f>COUNTIF(B:B,FACT_SEARCHES[[#This Row],[WD_PRODUCTS]])</f>
        <v>70</v>
      </c>
    </row>
    <row r="308" spans="1:8" x14ac:dyDescent="0.3">
      <c r="A308" s="12">
        <v>7306</v>
      </c>
      <c r="B308" s="12">
        <v>278</v>
      </c>
      <c r="C308" s="8">
        <v>10674</v>
      </c>
      <c r="D308" s="12" t="s">
        <v>365</v>
      </c>
      <c r="E308" s="13">
        <v>45550</v>
      </c>
      <c r="F308" s="12" t="s">
        <v>15344</v>
      </c>
      <c r="G308" s="12">
        <f>IF(ISNUMBER(MATCH(C308, FACT_ORDERS!C:C, 0)), 1, 0)</f>
        <v>1</v>
      </c>
      <c r="H308" s="12">
        <f>COUNTIF(B:B,FACT_SEARCHES[[#This Row],[WD_PRODUCTS]])</f>
        <v>81</v>
      </c>
    </row>
    <row r="309" spans="1:8" x14ac:dyDescent="0.3">
      <c r="A309" s="12">
        <v>7307</v>
      </c>
      <c r="B309" s="12">
        <v>203</v>
      </c>
      <c r="C309" s="8">
        <v>10132</v>
      </c>
      <c r="D309" s="12" t="s">
        <v>366</v>
      </c>
      <c r="E309" s="13">
        <v>45267</v>
      </c>
      <c r="F309" s="12" t="s">
        <v>15345</v>
      </c>
      <c r="G309" s="12">
        <f>IF(ISNUMBER(MATCH(C309, FACT_ORDERS!C:C, 0)), 1, 0)</f>
        <v>1</v>
      </c>
      <c r="H309" s="12">
        <f>COUNTIF(B:B,FACT_SEARCHES[[#This Row],[WD_PRODUCTS]])</f>
        <v>46</v>
      </c>
    </row>
    <row r="310" spans="1:8" x14ac:dyDescent="0.3">
      <c r="A310" s="12">
        <v>7308</v>
      </c>
      <c r="B310" s="12">
        <v>264</v>
      </c>
      <c r="C310" s="8">
        <v>10132</v>
      </c>
      <c r="D310" s="12" t="s">
        <v>367</v>
      </c>
      <c r="E310" s="13">
        <v>45267</v>
      </c>
      <c r="F310" s="12" t="s">
        <v>15346</v>
      </c>
      <c r="G310" s="12">
        <f>IF(ISNUMBER(MATCH(C310, FACT_ORDERS!C:C, 0)), 1, 0)</f>
        <v>1</v>
      </c>
      <c r="H310" s="12">
        <f>COUNTIF(B:B,FACT_SEARCHES[[#This Row],[WD_PRODUCTS]])</f>
        <v>53</v>
      </c>
    </row>
    <row r="311" spans="1:8" x14ac:dyDescent="0.3">
      <c r="A311" s="12">
        <v>7309</v>
      </c>
      <c r="B311" s="12">
        <v>263</v>
      </c>
      <c r="C311" s="8">
        <v>10132</v>
      </c>
      <c r="D311" s="12" t="s">
        <v>368</v>
      </c>
      <c r="E311" s="13">
        <v>45267</v>
      </c>
      <c r="F311" s="12" t="s">
        <v>15347</v>
      </c>
      <c r="G311" s="12">
        <f>IF(ISNUMBER(MATCH(C311, FACT_ORDERS!C:C, 0)), 1, 0)</f>
        <v>1</v>
      </c>
      <c r="H311" s="12">
        <f>COUNTIF(B:B,FACT_SEARCHES[[#This Row],[WD_PRODUCTS]])</f>
        <v>108</v>
      </c>
    </row>
    <row r="312" spans="1:8" x14ac:dyDescent="0.3">
      <c r="A312" s="12">
        <v>7310</v>
      </c>
      <c r="B312" s="12">
        <v>244</v>
      </c>
      <c r="C312" s="8">
        <v>10148</v>
      </c>
      <c r="D312" s="12" t="s">
        <v>369</v>
      </c>
      <c r="E312" s="13">
        <v>45442</v>
      </c>
      <c r="F312" s="12" t="s">
        <v>15348</v>
      </c>
      <c r="G312" s="12">
        <f>IF(ISNUMBER(MATCH(C312, FACT_ORDERS!C:C, 0)), 1, 0)</f>
        <v>1</v>
      </c>
      <c r="H312" s="12">
        <f>COUNTIF(B:B,FACT_SEARCHES[[#This Row],[WD_PRODUCTS]])</f>
        <v>59</v>
      </c>
    </row>
    <row r="313" spans="1:8" x14ac:dyDescent="0.3">
      <c r="A313" s="12">
        <v>7311</v>
      </c>
      <c r="B313" s="12">
        <v>272</v>
      </c>
      <c r="C313" s="8">
        <v>10067</v>
      </c>
      <c r="D313" s="12" t="s">
        <v>370</v>
      </c>
      <c r="E313" s="13">
        <v>44804</v>
      </c>
      <c r="F313" s="12" t="s">
        <v>15349</v>
      </c>
      <c r="G313" s="12">
        <f>IF(ISNUMBER(MATCH(C313, FACT_ORDERS!C:C, 0)), 1, 0)</f>
        <v>1</v>
      </c>
      <c r="H313" s="12">
        <f>COUNTIF(B:B,FACT_SEARCHES[[#This Row],[WD_PRODUCTS]])</f>
        <v>39</v>
      </c>
    </row>
    <row r="314" spans="1:8" x14ac:dyDescent="0.3">
      <c r="A314" s="12">
        <v>7312</v>
      </c>
      <c r="B314" s="12">
        <v>212</v>
      </c>
      <c r="C314" s="8">
        <v>10940</v>
      </c>
      <c r="D314" s="12" t="s">
        <v>371</v>
      </c>
      <c r="E314" s="13">
        <v>45336</v>
      </c>
      <c r="F314" s="12" t="s">
        <v>15350</v>
      </c>
      <c r="G314" s="12">
        <f>IF(ISNUMBER(MATCH(C314, FACT_ORDERS!C:C, 0)), 1, 0)</f>
        <v>1</v>
      </c>
      <c r="H314" s="12">
        <f>COUNTIF(B:B,FACT_SEARCHES[[#This Row],[WD_PRODUCTS]])</f>
        <v>67</v>
      </c>
    </row>
    <row r="315" spans="1:8" x14ac:dyDescent="0.3">
      <c r="A315" s="12">
        <v>7313</v>
      </c>
      <c r="B315" s="12">
        <v>254</v>
      </c>
      <c r="C315" s="8">
        <v>10940</v>
      </c>
      <c r="D315" s="12" t="s">
        <v>372</v>
      </c>
      <c r="E315" s="13">
        <v>45336</v>
      </c>
      <c r="F315" s="12" t="s">
        <v>15351</v>
      </c>
      <c r="G315" s="12">
        <f>IF(ISNUMBER(MATCH(C315, FACT_ORDERS!C:C, 0)), 1, 0)</f>
        <v>1</v>
      </c>
      <c r="H315" s="12">
        <f>COUNTIF(B:B,FACT_SEARCHES[[#This Row],[WD_PRODUCTS]])</f>
        <v>77</v>
      </c>
    </row>
    <row r="316" spans="1:8" x14ac:dyDescent="0.3">
      <c r="A316" s="12">
        <v>7314</v>
      </c>
      <c r="B316" s="12">
        <v>200</v>
      </c>
      <c r="C316" s="8">
        <v>10940</v>
      </c>
      <c r="D316" s="12" t="s">
        <v>373</v>
      </c>
      <c r="E316" s="13">
        <v>45336</v>
      </c>
      <c r="F316" s="12" t="s">
        <v>15352</v>
      </c>
      <c r="G316" s="12">
        <f>IF(ISNUMBER(MATCH(C316, FACT_ORDERS!C:C, 0)), 1, 0)</f>
        <v>1</v>
      </c>
      <c r="H316" s="12">
        <f>COUNTIF(B:B,FACT_SEARCHES[[#This Row],[WD_PRODUCTS]])</f>
        <v>81</v>
      </c>
    </row>
    <row r="317" spans="1:8" x14ac:dyDescent="0.3">
      <c r="A317" s="12">
        <v>7315</v>
      </c>
      <c r="B317" s="12">
        <v>221</v>
      </c>
      <c r="C317" s="8">
        <v>10023</v>
      </c>
      <c r="D317" s="12" t="s">
        <v>374</v>
      </c>
      <c r="E317" s="13">
        <v>44189</v>
      </c>
      <c r="F317" s="12" t="s">
        <v>15353</v>
      </c>
      <c r="G317" s="12">
        <f>IF(ISNUMBER(MATCH(C317, FACT_ORDERS!C:C, 0)), 1, 0)</f>
        <v>1</v>
      </c>
      <c r="H317" s="12">
        <f>COUNTIF(B:B,FACT_SEARCHES[[#This Row],[WD_PRODUCTS]])</f>
        <v>31</v>
      </c>
    </row>
    <row r="318" spans="1:8" x14ac:dyDescent="0.3">
      <c r="A318" s="12">
        <v>7316</v>
      </c>
      <c r="B318" s="12">
        <v>244</v>
      </c>
      <c r="C318" s="8">
        <v>10023</v>
      </c>
      <c r="D318" s="12" t="s">
        <v>375</v>
      </c>
      <c r="E318" s="13">
        <v>44189</v>
      </c>
      <c r="F318" s="12" t="s">
        <v>15354</v>
      </c>
      <c r="G318" s="12">
        <f>IF(ISNUMBER(MATCH(C318, FACT_ORDERS!C:C, 0)), 1, 0)</f>
        <v>1</v>
      </c>
      <c r="H318" s="12">
        <f>COUNTIF(B:B,FACT_SEARCHES[[#This Row],[WD_PRODUCTS]])</f>
        <v>59</v>
      </c>
    </row>
    <row r="319" spans="1:8" x14ac:dyDescent="0.3">
      <c r="A319" s="12">
        <v>7317</v>
      </c>
      <c r="B319" s="12">
        <v>252</v>
      </c>
      <c r="C319" s="8">
        <v>10873</v>
      </c>
      <c r="D319" s="12" t="s">
        <v>376</v>
      </c>
      <c r="E319" s="13">
        <v>45449</v>
      </c>
      <c r="F319" s="12" t="s">
        <v>15355</v>
      </c>
      <c r="G319" s="12">
        <f>IF(ISNUMBER(MATCH(C319, FACT_ORDERS!C:C, 0)), 1, 0)</f>
        <v>1</v>
      </c>
      <c r="H319" s="12">
        <f>COUNTIF(B:B,FACT_SEARCHES[[#This Row],[WD_PRODUCTS]])</f>
        <v>64</v>
      </c>
    </row>
    <row r="320" spans="1:8" x14ac:dyDescent="0.3">
      <c r="A320" s="12">
        <v>7318</v>
      </c>
      <c r="B320" s="12">
        <v>223</v>
      </c>
      <c r="C320" s="8">
        <v>10873</v>
      </c>
      <c r="D320" s="12" t="s">
        <v>377</v>
      </c>
      <c r="E320" s="13">
        <v>45449</v>
      </c>
      <c r="F320" s="12" t="s">
        <v>15356</v>
      </c>
      <c r="G320" s="12">
        <f>IF(ISNUMBER(MATCH(C320, FACT_ORDERS!C:C, 0)), 1, 0)</f>
        <v>1</v>
      </c>
      <c r="H320" s="12">
        <f>COUNTIF(B:B,FACT_SEARCHES[[#This Row],[WD_PRODUCTS]])</f>
        <v>45</v>
      </c>
    </row>
    <row r="321" spans="1:8" x14ac:dyDescent="0.3">
      <c r="A321" s="12">
        <v>7319</v>
      </c>
      <c r="B321" s="12">
        <v>230</v>
      </c>
      <c r="C321" s="8">
        <v>10873</v>
      </c>
      <c r="D321" s="12" t="s">
        <v>378</v>
      </c>
      <c r="E321" s="13">
        <v>45449</v>
      </c>
      <c r="F321" s="12" t="s">
        <v>15357</v>
      </c>
      <c r="G321" s="12">
        <f>IF(ISNUMBER(MATCH(C321, FACT_ORDERS!C:C, 0)), 1, 0)</f>
        <v>1</v>
      </c>
      <c r="H321" s="12">
        <f>COUNTIF(B:B,FACT_SEARCHES[[#This Row],[WD_PRODUCTS]])</f>
        <v>74</v>
      </c>
    </row>
    <row r="322" spans="1:8" x14ac:dyDescent="0.3">
      <c r="A322" s="12">
        <v>7320</v>
      </c>
      <c r="B322" s="12">
        <v>246</v>
      </c>
      <c r="C322" s="8">
        <v>10873</v>
      </c>
      <c r="D322" s="12" t="s">
        <v>379</v>
      </c>
      <c r="E322" s="13">
        <v>45449</v>
      </c>
      <c r="F322" s="12" t="s">
        <v>15358</v>
      </c>
      <c r="G322" s="12">
        <f>IF(ISNUMBER(MATCH(C322, FACT_ORDERS!C:C, 0)), 1, 0)</f>
        <v>1</v>
      </c>
      <c r="H322" s="12">
        <f>COUNTIF(B:B,FACT_SEARCHES[[#This Row],[WD_PRODUCTS]])</f>
        <v>55</v>
      </c>
    </row>
    <row r="323" spans="1:8" x14ac:dyDescent="0.3">
      <c r="A323" s="12">
        <v>7321</v>
      </c>
      <c r="B323" s="12">
        <v>296</v>
      </c>
      <c r="C323" s="8">
        <v>10202</v>
      </c>
      <c r="D323" s="12" t="s">
        <v>380</v>
      </c>
      <c r="E323" s="13">
        <v>45529</v>
      </c>
      <c r="F323" s="12" t="s">
        <v>15359</v>
      </c>
      <c r="G323" s="12">
        <f>IF(ISNUMBER(MATCH(C323, FACT_ORDERS!C:C, 0)), 1, 0)</f>
        <v>1</v>
      </c>
      <c r="H323" s="12">
        <f>COUNTIF(B:B,FACT_SEARCHES[[#This Row],[WD_PRODUCTS]])</f>
        <v>106</v>
      </c>
    </row>
    <row r="324" spans="1:8" x14ac:dyDescent="0.3">
      <c r="A324" s="12">
        <v>7322</v>
      </c>
      <c r="B324" s="12">
        <v>298</v>
      </c>
      <c r="C324" s="8">
        <v>10202</v>
      </c>
      <c r="D324" s="12" t="s">
        <v>381</v>
      </c>
      <c r="E324" s="13">
        <v>45529</v>
      </c>
      <c r="F324" s="12" t="s">
        <v>13036</v>
      </c>
      <c r="G324" s="12">
        <f>IF(ISNUMBER(MATCH(C324, FACT_ORDERS!C:C, 0)), 1, 0)</f>
        <v>1</v>
      </c>
      <c r="H324" s="12">
        <f>COUNTIF(B:B,FACT_SEARCHES[[#This Row],[WD_PRODUCTS]])</f>
        <v>79</v>
      </c>
    </row>
    <row r="325" spans="1:8" x14ac:dyDescent="0.3">
      <c r="A325" s="12">
        <v>7323</v>
      </c>
      <c r="B325" s="12">
        <v>206</v>
      </c>
      <c r="C325" s="8">
        <v>10202</v>
      </c>
      <c r="D325" s="12" t="s">
        <v>382</v>
      </c>
      <c r="E325" s="13">
        <v>45529</v>
      </c>
      <c r="F325" s="12" t="s">
        <v>15360</v>
      </c>
      <c r="G325" s="12">
        <f>IF(ISNUMBER(MATCH(C325, FACT_ORDERS!C:C, 0)), 1, 0)</f>
        <v>1</v>
      </c>
      <c r="H325" s="12">
        <f>COUNTIF(B:B,FACT_SEARCHES[[#This Row],[WD_PRODUCTS]])</f>
        <v>54</v>
      </c>
    </row>
    <row r="326" spans="1:8" x14ac:dyDescent="0.3">
      <c r="A326" s="12">
        <v>7324</v>
      </c>
      <c r="B326" s="12">
        <v>229</v>
      </c>
      <c r="C326" s="8">
        <v>10202</v>
      </c>
      <c r="D326" s="12" t="s">
        <v>383</v>
      </c>
      <c r="E326" s="13">
        <v>45529</v>
      </c>
      <c r="F326" s="12" t="s">
        <v>15361</v>
      </c>
      <c r="G326" s="12">
        <f>IF(ISNUMBER(MATCH(C326, FACT_ORDERS!C:C, 0)), 1, 0)</f>
        <v>1</v>
      </c>
      <c r="H326" s="12">
        <f>COUNTIF(B:B,FACT_SEARCHES[[#This Row],[WD_PRODUCTS]])</f>
        <v>42</v>
      </c>
    </row>
    <row r="327" spans="1:8" x14ac:dyDescent="0.3">
      <c r="A327" s="12">
        <v>7325</v>
      </c>
      <c r="B327" s="12">
        <v>247</v>
      </c>
      <c r="C327" s="8">
        <v>10124</v>
      </c>
      <c r="D327" s="12" t="s">
        <v>384</v>
      </c>
      <c r="E327" s="13">
        <v>45082</v>
      </c>
      <c r="F327" s="12" t="s">
        <v>15362</v>
      </c>
      <c r="G327" s="12">
        <f>IF(ISNUMBER(MATCH(C327, FACT_ORDERS!C:C, 0)), 1, 0)</f>
        <v>1</v>
      </c>
      <c r="H327" s="12">
        <f>COUNTIF(B:B,FACT_SEARCHES[[#This Row],[WD_PRODUCTS]])</f>
        <v>72</v>
      </c>
    </row>
    <row r="328" spans="1:8" x14ac:dyDescent="0.3">
      <c r="A328" s="12">
        <v>7326</v>
      </c>
      <c r="B328" s="12">
        <v>200</v>
      </c>
      <c r="C328" s="8">
        <v>10124</v>
      </c>
      <c r="D328" s="12" t="s">
        <v>385</v>
      </c>
      <c r="E328" s="13">
        <v>45082</v>
      </c>
      <c r="F328" s="12" t="s">
        <v>15363</v>
      </c>
      <c r="G328" s="12">
        <f>IF(ISNUMBER(MATCH(C328, FACT_ORDERS!C:C, 0)), 1, 0)</f>
        <v>1</v>
      </c>
      <c r="H328" s="12">
        <f>COUNTIF(B:B,FACT_SEARCHES[[#This Row],[WD_PRODUCTS]])</f>
        <v>81</v>
      </c>
    </row>
    <row r="329" spans="1:8" x14ac:dyDescent="0.3">
      <c r="A329" s="12">
        <v>7327</v>
      </c>
      <c r="B329" s="12">
        <v>252</v>
      </c>
      <c r="C329" s="8">
        <v>10124</v>
      </c>
      <c r="D329" s="12" t="s">
        <v>386</v>
      </c>
      <c r="E329" s="13">
        <v>45082</v>
      </c>
      <c r="F329" s="12" t="s">
        <v>15364</v>
      </c>
      <c r="G329" s="12">
        <f>IF(ISNUMBER(MATCH(C329, FACT_ORDERS!C:C, 0)), 1, 0)</f>
        <v>1</v>
      </c>
      <c r="H329" s="12">
        <f>COUNTIF(B:B,FACT_SEARCHES[[#This Row],[WD_PRODUCTS]])</f>
        <v>64</v>
      </c>
    </row>
    <row r="330" spans="1:8" x14ac:dyDescent="0.3">
      <c r="A330" s="12">
        <v>7328</v>
      </c>
      <c r="B330" s="12">
        <v>286</v>
      </c>
      <c r="C330" s="8">
        <v>10124</v>
      </c>
      <c r="D330" s="12" t="s">
        <v>387</v>
      </c>
      <c r="E330" s="13">
        <v>45082</v>
      </c>
      <c r="F330" s="12" t="s">
        <v>15365</v>
      </c>
      <c r="G330" s="12">
        <f>IF(ISNUMBER(MATCH(C330, FACT_ORDERS!C:C, 0)), 1, 0)</f>
        <v>1</v>
      </c>
      <c r="H330" s="12">
        <f>COUNTIF(B:B,FACT_SEARCHES[[#This Row],[WD_PRODUCTS]])</f>
        <v>71</v>
      </c>
    </row>
    <row r="331" spans="1:8" x14ac:dyDescent="0.3">
      <c r="A331" s="12">
        <v>7329</v>
      </c>
      <c r="B331" s="12">
        <v>204</v>
      </c>
      <c r="C331" s="8">
        <v>10808</v>
      </c>
      <c r="D331" s="12" t="s">
        <v>388</v>
      </c>
      <c r="E331" s="13">
        <v>45133</v>
      </c>
      <c r="F331" s="12" t="s">
        <v>15366</v>
      </c>
      <c r="G331" s="12">
        <f>IF(ISNUMBER(MATCH(C331, FACT_ORDERS!C:C, 0)), 1, 0)</f>
        <v>1</v>
      </c>
      <c r="H331" s="12">
        <f>COUNTIF(B:B,FACT_SEARCHES[[#This Row],[WD_PRODUCTS]])</f>
        <v>139</v>
      </c>
    </row>
    <row r="332" spans="1:8" x14ac:dyDescent="0.3">
      <c r="A332" s="12">
        <v>7330</v>
      </c>
      <c r="B332" s="12">
        <v>252</v>
      </c>
      <c r="C332" s="8">
        <v>10808</v>
      </c>
      <c r="D332" s="12" t="s">
        <v>389</v>
      </c>
      <c r="E332" s="13">
        <v>45133</v>
      </c>
      <c r="F332" s="12" t="s">
        <v>15367</v>
      </c>
      <c r="G332" s="12">
        <f>IF(ISNUMBER(MATCH(C332, FACT_ORDERS!C:C, 0)), 1, 0)</f>
        <v>1</v>
      </c>
      <c r="H332" s="12">
        <f>COUNTIF(B:B,FACT_SEARCHES[[#This Row],[WD_PRODUCTS]])</f>
        <v>64</v>
      </c>
    </row>
    <row r="333" spans="1:8" x14ac:dyDescent="0.3">
      <c r="A333" s="12">
        <v>7331</v>
      </c>
      <c r="B333" s="12">
        <v>271</v>
      </c>
      <c r="C333" s="8">
        <v>10345</v>
      </c>
      <c r="D333" s="12" t="s">
        <v>390</v>
      </c>
      <c r="E333" s="13">
        <v>45322</v>
      </c>
      <c r="F333" s="12" t="s">
        <v>15368</v>
      </c>
      <c r="G333" s="12">
        <f>IF(ISNUMBER(MATCH(C333, FACT_ORDERS!C:C, 0)), 1, 0)</f>
        <v>1</v>
      </c>
      <c r="H333" s="12">
        <f>COUNTIF(B:B,FACT_SEARCHES[[#This Row],[WD_PRODUCTS]])</f>
        <v>74</v>
      </c>
    </row>
    <row r="334" spans="1:8" x14ac:dyDescent="0.3">
      <c r="A334" s="12">
        <v>7332</v>
      </c>
      <c r="B334" s="12">
        <v>248</v>
      </c>
      <c r="C334" s="8">
        <v>10345</v>
      </c>
      <c r="D334" s="12" t="s">
        <v>391</v>
      </c>
      <c r="E334" s="13">
        <v>45322</v>
      </c>
      <c r="F334" s="12" t="s">
        <v>15369</v>
      </c>
      <c r="G334" s="12">
        <f>IF(ISNUMBER(MATCH(C334, FACT_ORDERS!C:C, 0)), 1, 0)</f>
        <v>1</v>
      </c>
      <c r="H334" s="12">
        <f>COUNTIF(B:B,FACT_SEARCHES[[#This Row],[WD_PRODUCTS]])</f>
        <v>101</v>
      </c>
    </row>
    <row r="335" spans="1:8" x14ac:dyDescent="0.3">
      <c r="A335" s="12">
        <v>7333</v>
      </c>
      <c r="B335" s="12">
        <v>299</v>
      </c>
      <c r="C335" s="8">
        <v>10168</v>
      </c>
      <c r="D335" s="12" t="s">
        <v>392</v>
      </c>
      <c r="E335" s="13">
        <v>44665</v>
      </c>
      <c r="F335" s="12" t="s">
        <v>11201</v>
      </c>
      <c r="G335" s="12">
        <f>IF(ISNUMBER(MATCH(C335, FACT_ORDERS!C:C, 0)), 1, 0)</f>
        <v>1</v>
      </c>
      <c r="H335" s="12">
        <f>COUNTIF(B:B,FACT_SEARCHES[[#This Row],[WD_PRODUCTS]])</f>
        <v>125</v>
      </c>
    </row>
    <row r="336" spans="1:8" x14ac:dyDescent="0.3">
      <c r="A336" s="12">
        <v>7334</v>
      </c>
      <c r="B336" s="12">
        <v>238</v>
      </c>
      <c r="C336" s="8">
        <v>10168</v>
      </c>
      <c r="D336" s="12" t="s">
        <v>393</v>
      </c>
      <c r="E336" s="13">
        <v>44665</v>
      </c>
      <c r="F336" s="12" t="s">
        <v>15370</v>
      </c>
      <c r="G336" s="12">
        <f>IF(ISNUMBER(MATCH(C336, FACT_ORDERS!C:C, 0)), 1, 0)</f>
        <v>1</v>
      </c>
      <c r="H336" s="12">
        <f>COUNTIF(B:B,FACT_SEARCHES[[#This Row],[WD_PRODUCTS]])</f>
        <v>57</v>
      </c>
    </row>
    <row r="337" spans="1:8" x14ac:dyDescent="0.3">
      <c r="A337" s="12">
        <v>7335</v>
      </c>
      <c r="B337" s="12">
        <v>282</v>
      </c>
      <c r="C337" s="8">
        <v>10168</v>
      </c>
      <c r="D337" s="12" t="s">
        <v>394</v>
      </c>
      <c r="E337" s="13">
        <v>44665</v>
      </c>
      <c r="F337" s="12" t="s">
        <v>4494</v>
      </c>
      <c r="G337" s="12">
        <f>IF(ISNUMBER(MATCH(C337, FACT_ORDERS!C:C, 0)), 1, 0)</f>
        <v>1</v>
      </c>
      <c r="H337" s="12">
        <f>COUNTIF(B:B,FACT_SEARCHES[[#This Row],[WD_PRODUCTS]])</f>
        <v>43</v>
      </c>
    </row>
    <row r="338" spans="1:8" x14ac:dyDescent="0.3">
      <c r="A338" s="12">
        <v>7336</v>
      </c>
      <c r="B338" s="12">
        <v>255</v>
      </c>
      <c r="C338" s="8">
        <v>10168</v>
      </c>
      <c r="D338" s="12" t="s">
        <v>395</v>
      </c>
      <c r="E338" s="13">
        <v>44665</v>
      </c>
      <c r="F338" s="12" t="s">
        <v>15371</v>
      </c>
      <c r="G338" s="12">
        <f>IF(ISNUMBER(MATCH(C338, FACT_ORDERS!C:C, 0)), 1, 0)</f>
        <v>1</v>
      </c>
      <c r="H338" s="12">
        <f>COUNTIF(B:B,FACT_SEARCHES[[#This Row],[WD_PRODUCTS]])</f>
        <v>74</v>
      </c>
    </row>
    <row r="339" spans="1:8" x14ac:dyDescent="0.3">
      <c r="A339" s="12">
        <v>7337</v>
      </c>
      <c r="B339" s="12">
        <v>289</v>
      </c>
      <c r="C339" s="8">
        <v>10168</v>
      </c>
      <c r="D339" s="12" t="s">
        <v>396</v>
      </c>
      <c r="E339" s="13">
        <v>44665</v>
      </c>
      <c r="F339" s="12" t="s">
        <v>15372</v>
      </c>
      <c r="G339" s="12">
        <f>IF(ISNUMBER(MATCH(C339, FACT_ORDERS!C:C, 0)), 1, 0)</f>
        <v>1</v>
      </c>
      <c r="H339" s="12">
        <f>COUNTIF(B:B,FACT_SEARCHES[[#This Row],[WD_PRODUCTS]])</f>
        <v>56</v>
      </c>
    </row>
    <row r="340" spans="1:8" x14ac:dyDescent="0.3">
      <c r="A340" s="12">
        <v>7338</v>
      </c>
      <c r="B340" s="12">
        <v>210</v>
      </c>
      <c r="C340" s="8">
        <v>10523</v>
      </c>
      <c r="D340" s="12" t="s">
        <v>397</v>
      </c>
      <c r="E340" s="13">
        <v>45162</v>
      </c>
      <c r="F340" s="12" t="s">
        <v>3550</v>
      </c>
      <c r="G340" s="12">
        <f>IF(ISNUMBER(MATCH(C340, FACT_ORDERS!C:C, 0)), 1, 0)</f>
        <v>1</v>
      </c>
      <c r="H340" s="12">
        <f>COUNTIF(B:B,FACT_SEARCHES[[#This Row],[WD_PRODUCTS]])</f>
        <v>77</v>
      </c>
    </row>
    <row r="341" spans="1:8" x14ac:dyDescent="0.3">
      <c r="A341" s="12">
        <v>7339</v>
      </c>
      <c r="B341" s="12">
        <v>258</v>
      </c>
      <c r="C341" s="8">
        <v>10523</v>
      </c>
      <c r="D341" s="12" t="s">
        <v>398</v>
      </c>
      <c r="E341" s="13">
        <v>45162</v>
      </c>
      <c r="F341" s="12" t="s">
        <v>3826</v>
      </c>
      <c r="G341" s="12">
        <f>IF(ISNUMBER(MATCH(C341, FACT_ORDERS!C:C, 0)), 1, 0)</f>
        <v>1</v>
      </c>
      <c r="H341" s="12">
        <f>COUNTIF(B:B,FACT_SEARCHES[[#This Row],[WD_PRODUCTS]])</f>
        <v>57</v>
      </c>
    </row>
    <row r="342" spans="1:8" x14ac:dyDescent="0.3">
      <c r="A342" s="12">
        <v>7340</v>
      </c>
      <c r="B342" s="12">
        <v>299</v>
      </c>
      <c r="C342" s="8">
        <v>10523</v>
      </c>
      <c r="D342" s="12" t="s">
        <v>399</v>
      </c>
      <c r="E342" s="13">
        <v>45162</v>
      </c>
      <c r="F342" s="12" t="s">
        <v>15373</v>
      </c>
      <c r="G342" s="12">
        <f>IF(ISNUMBER(MATCH(C342, FACT_ORDERS!C:C, 0)), 1, 0)</f>
        <v>1</v>
      </c>
      <c r="H342" s="12">
        <f>COUNTIF(B:B,FACT_SEARCHES[[#This Row],[WD_PRODUCTS]])</f>
        <v>125</v>
      </c>
    </row>
    <row r="343" spans="1:8" x14ac:dyDescent="0.3">
      <c r="A343" s="12">
        <v>7341</v>
      </c>
      <c r="B343" s="12">
        <v>231</v>
      </c>
      <c r="C343" s="8">
        <v>10799</v>
      </c>
      <c r="D343" s="12" t="s">
        <v>400</v>
      </c>
      <c r="E343" s="13">
        <v>45365</v>
      </c>
      <c r="F343" s="12" t="s">
        <v>15374</v>
      </c>
      <c r="G343" s="12">
        <f>IF(ISNUMBER(MATCH(C343, FACT_ORDERS!C:C, 0)), 1, 0)</f>
        <v>1</v>
      </c>
      <c r="H343" s="12">
        <f>COUNTIF(B:B,FACT_SEARCHES[[#This Row],[WD_PRODUCTS]])</f>
        <v>58</v>
      </c>
    </row>
    <row r="344" spans="1:8" x14ac:dyDescent="0.3">
      <c r="A344" s="12">
        <v>7342</v>
      </c>
      <c r="B344" s="12">
        <v>239</v>
      </c>
      <c r="C344" s="8">
        <v>10799</v>
      </c>
      <c r="D344" s="12" t="s">
        <v>401</v>
      </c>
      <c r="E344" s="13">
        <v>45365</v>
      </c>
      <c r="F344" s="12" t="s">
        <v>4269</v>
      </c>
      <c r="G344" s="12">
        <f>IF(ISNUMBER(MATCH(C344, FACT_ORDERS!C:C, 0)), 1, 0)</f>
        <v>1</v>
      </c>
      <c r="H344" s="12">
        <f>COUNTIF(B:B,FACT_SEARCHES[[#This Row],[WD_PRODUCTS]])</f>
        <v>41</v>
      </c>
    </row>
    <row r="345" spans="1:8" x14ac:dyDescent="0.3">
      <c r="A345" s="12">
        <v>7343</v>
      </c>
      <c r="B345" s="12">
        <v>278</v>
      </c>
      <c r="C345" s="8">
        <v>10799</v>
      </c>
      <c r="D345" s="12" t="s">
        <v>402</v>
      </c>
      <c r="E345" s="13">
        <v>45365</v>
      </c>
      <c r="F345" s="12" t="s">
        <v>15375</v>
      </c>
      <c r="G345" s="12">
        <f>IF(ISNUMBER(MATCH(C345, FACT_ORDERS!C:C, 0)), 1, 0)</f>
        <v>1</v>
      </c>
      <c r="H345" s="12">
        <f>COUNTIF(B:B,FACT_SEARCHES[[#This Row],[WD_PRODUCTS]])</f>
        <v>81</v>
      </c>
    </row>
    <row r="346" spans="1:8" x14ac:dyDescent="0.3">
      <c r="A346" s="12">
        <v>7344</v>
      </c>
      <c r="B346" s="12">
        <v>225</v>
      </c>
      <c r="C346" s="8">
        <v>10799</v>
      </c>
      <c r="D346" s="12" t="s">
        <v>403</v>
      </c>
      <c r="E346" s="13">
        <v>45365</v>
      </c>
      <c r="F346" s="12" t="s">
        <v>15376</v>
      </c>
      <c r="G346" s="12">
        <f>IF(ISNUMBER(MATCH(C346, FACT_ORDERS!C:C, 0)), 1, 0)</f>
        <v>1</v>
      </c>
      <c r="H346" s="12">
        <f>COUNTIF(B:B,FACT_SEARCHES[[#This Row],[WD_PRODUCTS]])</f>
        <v>74</v>
      </c>
    </row>
    <row r="347" spans="1:8" x14ac:dyDescent="0.3">
      <c r="A347" s="12">
        <v>7345</v>
      </c>
      <c r="B347" s="12">
        <v>290</v>
      </c>
      <c r="C347" s="8">
        <v>10799</v>
      </c>
      <c r="D347" s="12" t="s">
        <v>404</v>
      </c>
      <c r="E347" s="13">
        <v>45365</v>
      </c>
      <c r="F347" s="12" t="s">
        <v>11562</v>
      </c>
      <c r="G347" s="12">
        <f>IF(ISNUMBER(MATCH(C347, FACT_ORDERS!C:C, 0)), 1, 0)</f>
        <v>1</v>
      </c>
      <c r="H347" s="12">
        <f>COUNTIF(B:B,FACT_SEARCHES[[#This Row],[WD_PRODUCTS]])</f>
        <v>47</v>
      </c>
    </row>
    <row r="348" spans="1:8" x14ac:dyDescent="0.3">
      <c r="A348" s="12">
        <v>7346</v>
      </c>
      <c r="B348" s="12">
        <v>297</v>
      </c>
      <c r="C348" s="8">
        <v>10290</v>
      </c>
      <c r="D348" s="12" t="s">
        <v>405</v>
      </c>
      <c r="E348" s="13">
        <v>43967</v>
      </c>
      <c r="F348" s="12" t="s">
        <v>15377</v>
      </c>
      <c r="G348" s="12">
        <f>IF(ISNUMBER(MATCH(C348, FACT_ORDERS!C:C, 0)), 1, 0)</f>
        <v>1</v>
      </c>
      <c r="H348" s="12">
        <f>COUNTIF(B:B,FACT_SEARCHES[[#This Row],[WD_PRODUCTS]])</f>
        <v>64</v>
      </c>
    </row>
    <row r="349" spans="1:8" x14ac:dyDescent="0.3">
      <c r="A349" s="12">
        <v>7347</v>
      </c>
      <c r="B349" s="12">
        <v>241</v>
      </c>
      <c r="C349" s="8">
        <v>10290</v>
      </c>
      <c r="D349" s="12" t="s">
        <v>406</v>
      </c>
      <c r="E349" s="13">
        <v>43967</v>
      </c>
      <c r="F349" s="12" t="s">
        <v>15378</v>
      </c>
      <c r="G349" s="12">
        <f>IF(ISNUMBER(MATCH(C349, FACT_ORDERS!C:C, 0)), 1, 0)</f>
        <v>1</v>
      </c>
      <c r="H349" s="12">
        <f>COUNTIF(B:B,FACT_SEARCHES[[#This Row],[WD_PRODUCTS]])</f>
        <v>96</v>
      </c>
    </row>
    <row r="350" spans="1:8" x14ac:dyDescent="0.3">
      <c r="A350" s="12">
        <v>7348</v>
      </c>
      <c r="B350" s="12">
        <v>230</v>
      </c>
      <c r="C350" s="8">
        <v>10290</v>
      </c>
      <c r="D350" s="12" t="s">
        <v>407</v>
      </c>
      <c r="E350" s="13">
        <v>43967</v>
      </c>
      <c r="F350" s="12" t="s">
        <v>4241</v>
      </c>
      <c r="G350" s="12">
        <f>IF(ISNUMBER(MATCH(C350, FACT_ORDERS!C:C, 0)), 1, 0)</f>
        <v>1</v>
      </c>
      <c r="H350" s="12">
        <f>COUNTIF(B:B,FACT_SEARCHES[[#This Row],[WD_PRODUCTS]])</f>
        <v>74</v>
      </c>
    </row>
    <row r="351" spans="1:8" x14ac:dyDescent="0.3">
      <c r="A351" s="12">
        <v>7349</v>
      </c>
      <c r="B351" s="12">
        <v>200</v>
      </c>
      <c r="C351" s="8">
        <v>10290</v>
      </c>
      <c r="D351" s="12" t="s">
        <v>408</v>
      </c>
      <c r="E351" s="13">
        <v>43967</v>
      </c>
      <c r="F351" s="12" t="s">
        <v>3790</v>
      </c>
      <c r="G351" s="12">
        <f>IF(ISNUMBER(MATCH(C351, FACT_ORDERS!C:C, 0)), 1, 0)</f>
        <v>1</v>
      </c>
      <c r="H351" s="12">
        <f>COUNTIF(B:B,FACT_SEARCHES[[#This Row],[WD_PRODUCTS]])</f>
        <v>81</v>
      </c>
    </row>
    <row r="352" spans="1:8" x14ac:dyDescent="0.3">
      <c r="A352" s="12">
        <v>7350</v>
      </c>
      <c r="B352" s="12">
        <v>292</v>
      </c>
      <c r="C352" s="8">
        <v>10828</v>
      </c>
      <c r="D352" s="12" t="s">
        <v>409</v>
      </c>
      <c r="E352" s="13">
        <v>44701</v>
      </c>
      <c r="F352" s="12" t="s">
        <v>15379</v>
      </c>
      <c r="G352" s="12">
        <f>IF(ISNUMBER(MATCH(C352, FACT_ORDERS!C:C, 0)), 1, 0)</f>
        <v>1</v>
      </c>
      <c r="H352" s="12">
        <f>COUNTIF(B:B,FACT_SEARCHES[[#This Row],[WD_PRODUCTS]])</f>
        <v>95</v>
      </c>
    </row>
    <row r="353" spans="1:8" x14ac:dyDescent="0.3">
      <c r="A353" s="12">
        <v>7351</v>
      </c>
      <c r="B353" s="12">
        <v>247</v>
      </c>
      <c r="C353" s="8">
        <v>10866</v>
      </c>
      <c r="D353" s="12" t="s">
        <v>410</v>
      </c>
      <c r="E353" s="13">
        <v>45167</v>
      </c>
      <c r="F353" s="12" t="s">
        <v>15380</v>
      </c>
      <c r="G353" s="12">
        <f>IF(ISNUMBER(MATCH(C353, FACT_ORDERS!C:C, 0)), 1, 0)</f>
        <v>1</v>
      </c>
      <c r="H353" s="12">
        <f>COUNTIF(B:B,FACT_SEARCHES[[#This Row],[WD_PRODUCTS]])</f>
        <v>72</v>
      </c>
    </row>
    <row r="354" spans="1:8" x14ac:dyDescent="0.3">
      <c r="A354" s="12">
        <v>7352</v>
      </c>
      <c r="B354" s="12">
        <v>263</v>
      </c>
      <c r="C354" s="8">
        <v>10866</v>
      </c>
      <c r="D354" s="12" t="s">
        <v>411</v>
      </c>
      <c r="E354" s="13">
        <v>45167</v>
      </c>
      <c r="F354" s="12" t="s">
        <v>15381</v>
      </c>
      <c r="G354" s="12">
        <f>IF(ISNUMBER(MATCH(C354, FACT_ORDERS!C:C, 0)), 1, 0)</f>
        <v>1</v>
      </c>
      <c r="H354" s="12">
        <f>COUNTIF(B:B,FACT_SEARCHES[[#This Row],[WD_PRODUCTS]])</f>
        <v>108</v>
      </c>
    </row>
    <row r="355" spans="1:8" x14ac:dyDescent="0.3">
      <c r="A355" s="12">
        <v>7353</v>
      </c>
      <c r="B355" s="12">
        <v>278</v>
      </c>
      <c r="C355" s="8">
        <v>10866</v>
      </c>
      <c r="D355" s="12" t="s">
        <v>412</v>
      </c>
      <c r="E355" s="13">
        <v>45167</v>
      </c>
      <c r="F355" s="12" t="s">
        <v>15382</v>
      </c>
      <c r="G355" s="12">
        <f>IF(ISNUMBER(MATCH(C355, FACT_ORDERS!C:C, 0)), 1, 0)</f>
        <v>1</v>
      </c>
      <c r="H355" s="12">
        <f>COUNTIF(B:B,FACT_SEARCHES[[#This Row],[WD_PRODUCTS]])</f>
        <v>81</v>
      </c>
    </row>
    <row r="356" spans="1:8" x14ac:dyDescent="0.3">
      <c r="A356" s="12">
        <v>7354</v>
      </c>
      <c r="B356" s="12">
        <v>295</v>
      </c>
      <c r="C356" s="8">
        <v>10296</v>
      </c>
      <c r="D356" s="12" t="s">
        <v>413</v>
      </c>
      <c r="E356" s="13">
        <v>45360</v>
      </c>
      <c r="F356" s="12" t="s">
        <v>15383</v>
      </c>
      <c r="G356" s="12">
        <f>IF(ISNUMBER(MATCH(C356, FACT_ORDERS!C:C, 0)), 1, 0)</f>
        <v>1</v>
      </c>
      <c r="H356" s="12">
        <f>COUNTIF(B:B,FACT_SEARCHES[[#This Row],[WD_PRODUCTS]])</f>
        <v>72</v>
      </c>
    </row>
    <row r="357" spans="1:8" x14ac:dyDescent="0.3">
      <c r="A357" s="12">
        <v>7355</v>
      </c>
      <c r="B357" s="12">
        <v>288</v>
      </c>
      <c r="C357" s="8">
        <v>10296</v>
      </c>
      <c r="D357" s="12" t="s">
        <v>414</v>
      </c>
      <c r="E357" s="13">
        <v>45360</v>
      </c>
      <c r="F357" s="12" t="s">
        <v>15384</v>
      </c>
      <c r="G357" s="12">
        <f>IF(ISNUMBER(MATCH(C357, FACT_ORDERS!C:C, 0)), 1, 0)</f>
        <v>1</v>
      </c>
      <c r="H357" s="12">
        <f>COUNTIF(B:B,FACT_SEARCHES[[#This Row],[WD_PRODUCTS]])</f>
        <v>106</v>
      </c>
    </row>
    <row r="358" spans="1:8" x14ac:dyDescent="0.3">
      <c r="A358" s="12">
        <v>7356</v>
      </c>
      <c r="B358" s="12">
        <v>208</v>
      </c>
      <c r="C358" s="8">
        <v>10287</v>
      </c>
      <c r="D358" s="12" t="s">
        <v>415</v>
      </c>
      <c r="E358" s="13">
        <v>44626</v>
      </c>
      <c r="F358" s="12" t="s">
        <v>3999</v>
      </c>
      <c r="G358" s="12">
        <f>IF(ISNUMBER(MATCH(C358, FACT_ORDERS!C:C, 0)), 1, 0)</f>
        <v>1</v>
      </c>
      <c r="H358" s="12">
        <f>COUNTIF(B:B,FACT_SEARCHES[[#This Row],[WD_PRODUCTS]])</f>
        <v>91</v>
      </c>
    </row>
    <row r="359" spans="1:8" x14ac:dyDescent="0.3">
      <c r="A359" s="12">
        <v>7357</v>
      </c>
      <c r="B359" s="12">
        <v>240</v>
      </c>
      <c r="C359" s="8">
        <v>10725</v>
      </c>
      <c r="D359" s="12" t="s">
        <v>416</v>
      </c>
      <c r="E359" s="13">
        <v>45435</v>
      </c>
      <c r="F359" s="12" t="s">
        <v>15385</v>
      </c>
      <c r="G359" s="12">
        <f>IF(ISNUMBER(MATCH(C359, FACT_ORDERS!C:C, 0)), 1, 0)</f>
        <v>1</v>
      </c>
      <c r="H359" s="12">
        <f>COUNTIF(B:B,FACT_SEARCHES[[#This Row],[WD_PRODUCTS]])</f>
        <v>51</v>
      </c>
    </row>
    <row r="360" spans="1:8" x14ac:dyDescent="0.3">
      <c r="A360" s="12">
        <v>7358</v>
      </c>
      <c r="B360" s="12">
        <v>221</v>
      </c>
      <c r="C360" s="8">
        <v>10023</v>
      </c>
      <c r="D360" s="12" t="s">
        <v>417</v>
      </c>
      <c r="E360" s="13">
        <v>44237</v>
      </c>
      <c r="F360" s="12" t="s">
        <v>15386</v>
      </c>
      <c r="G360" s="12">
        <f>IF(ISNUMBER(MATCH(C360, FACT_ORDERS!C:C, 0)), 1, 0)</f>
        <v>1</v>
      </c>
      <c r="H360" s="12">
        <f>COUNTIF(B:B,FACT_SEARCHES[[#This Row],[WD_PRODUCTS]])</f>
        <v>31</v>
      </c>
    </row>
    <row r="361" spans="1:8" x14ac:dyDescent="0.3">
      <c r="A361" s="12">
        <v>7359</v>
      </c>
      <c r="B361" s="12">
        <v>244</v>
      </c>
      <c r="C361" s="8">
        <v>10023</v>
      </c>
      <c r="D361" s="12" t="s">
        <v>418</v>
      </c>
      <c r="E361" s="13">
        <v>44237</v>
      </c>
      <c r="F361" s="12" t="s">
        <v>15387</v>
      </c>
      <c r="G361" s="12">
        <f>IF(ISNUMBER(MATCH(C361, FACT_ORDERS!C:C, 0)), 1, 0)</f>
        <v>1</v>
      </c>
      <c r="H361" s="12">
        <f>COUNTIF(B:B,FACT_SEARCHES[[#This Row],[WD_PRODUCTS]])</f>
        <v>59</v>
      </c>
    </row>
    <row r="362" spans="1:8" x14ac:dyDescent="0.3">
      <c r="A362" s="12">
        <v>7360</v>
      </c>
      <c r="B362" s="12">
        <v>224</v>
      </c>
      <c r="C362" s="8">
        <v>10871</v>
      </c>
      <c r="D362" s="12" t="s">
        <v>419</v>
      </c>
      <c r="E362" s="13">
        <v>44735</v>
      </c>
      <c r="F362" s="12" t="s">
        <v>15388</v>
      </c>
      <c r="G362" s="12">
        <f>IF(ISNUMBER(MATCH(C362, FACT_ORDERS!C:C, 0)), 1, 0)</f>
        <v>1</v>
      </c>
      <c r="H362" s="12">
        <f>COUNTIF(B:B,FACT_SEARCHES[[#This Row],[WD_PRODUCTS]])</f>
        <v>63</v>
      </c>
    </row>
    <row r="363" spans="1:8" x14ac:dyDescent="0.3">
      <c r="A363" s="12">
        <v>7361</v>
      </c>
      <c r="B363" s="12">
        <v>291</v>
      </c>
      <c r="C363" s="8">
        <v>10871</v>
      </c>
      <c r="D363" s="12" t="s">
        <v>420</v>
      </c>
      <c r="E363" s="13">
        <v>44735</v>
      </c>
      <c r="F363" s="12" t="s">
        <v>15389</v>
      </c>
      <c r="G363" s="12">
        <f>IF(ISNUMBER(MATCH(C363, FACT_ORDERS!C:C, 0)), 1, 0)</f>
        <v>1</v>
      </c>
      <c r="H363" s="12">
        <f>COUNTIF(B:B,FACT_SEARCHES[[#This Row],[WD_PRODUCTS]])</f>
        <v>42</v>
      </c>
    </row>
    <row r="364" spans="1:8" x14ac:dyDescent="0.3">
      <c r="A364" s="12">
        <v>7362</v>
      </c>
      <c r="B364" s="12">
        <v>269</v>
      </c>
      <c r="C364" s="8">
        <v>10949</v>
      </c>
      <c r="D364" s="12" t="s">
        <v>421</v>
      </c>
      <c r="E364" s="13">
        <v>45408</v>
      </c>
      <c r="F364" s="12" t="s">
        <v>15390</v>
      </c>
      <c r="G364" s="12">
        <f>IF(ISNUMBER(MATCH(C364, FACT_ORDERS!C:C, 0)), 1, 0)</f>
        <v>1</v>
      </c>
      <c r="H364" s="12">
        <f>COUNTIF(B:B,FACT_SEARCHES[[#This Row],[WD_PRODUCTS]])</f>
        <v>50</v>
      </c>
    </row>
    <row r="365" spans="1:8" x14ac:dyDescent="0.3">
      <c r="A365" s="12">
        <v>7363</v>
      </c>
      <c r="B365" s="12">
        <v>275</v>
      </c>
      <c r="C365" s="8">
        <v>10949</v>
      </c>
      <c r="D365" s="12" t="s">
        <v>422</v>
      </c>
      <c r="E365" s="13">
        <v>45408</v>
      </c>
      <c r="F365" s="12" t="s">
        <v>15391</v>
      </c>
      <c r="G365" s="12">
        <f>IF(ISNUMBER(MATCH(C365, FACT_ORDERS!C:C, 0)), 1, 0)</f>
        <v>1</v>
      </c>
      <c r="H365" s="12">
        <f>COUNTIF(B:B,FACT_SEARCHES[[#This Row],[WD_PRODUCTS]])</f>
        <v>70</v>
      </c>
    </row>
    <row r="366" spans="1:8" x14ac:dyDescent="0.3">
      <c r="A366" s="12">
        <v>7364</v>
      </c>
      <c r="B366" s="12">
        <v>253</v>
      </c>
      <c r="C366" s="8">
        <v>10263</v>
      </c>
      <c r="D366" s="12" t="s">
        <v>423</v>
      </c>
      <c r="E366" s="13">
        <v>45495</v>
      </c>
      <c r="F366" s="12" t="s">
        <v>15392</v>
      </c>
      <c r="G366" s="12">
        <f>IF(ISNUMBER(MATCH(C366, FACT_ORDERS!C:C, 0)), 1, 0)</f>
        <v>1</v>
      </c>
      <c r="H366" s="12">
        <f>COUNTIF(B:B,FACT_SEARCHES[[#This Row],[WD_PRODUCTS]])</f>
        <v>78</v>
      </c>
    </row>
    <row r="367" spans="1:8" x14ac:dyDescent="0.3">
      <c r="A367" s="12">
        <v>7365</v>
      </c>
      <c r="B367" s="12">
        <v>216</v>
      </c>
      <c r="C367" s="8">
        <v>10263</v>
      </c>
      <c r="D367" s="12" t="s">
        <v>424</v>
      </c>
      <c r="E367" s="13">
        <v>45495</v>
      </c>
      <c r="F367" s="12" t="s">
        <v>15393</v>
      </c>
      <c r="G367" s="12">
        <f>IF(ISNUMBER(MATCH(C367, FACT_ORDERS!C:C, 0)), 1, 0)</f>
        <v>1</v>
      </c>
      <c r="H367" s="12">
        <f>COUNTIF(B:B,FACT_SEARCHES[[#This Row],[WD_PRODUCTS]])</f>
        <v>107</v>
      </c>
    </row>
    <row r="368" spans="1:8" x14ac:dyDescent="0.3">
      <c r="A368" s="12">
        <v>7366</v>
      </c>
      <c r="B368" s="12">
        <v>278</v>
      </c>
      <c r="C368" s="8">
        <v>10378</v>
      </c>
      <c r="D368" s="12" t="s">
        <v>425</v>
      </c>
      <c r="E368" s="13">
        <v>45467</v>
      </c>
      <c r="F368" s="12" t="s">
        <v>15394</v>
      </c>
      <c r="G368" s="12">
        <f>IF(ISNUMBER(MATCH(C368, FACT_ORDERS!C:C, 0)), 1, 0)</f>
        <v>1</v>
      </c>
      <c r="H368" s="12">
        <f>COUNTIF(B:B,FACT_SEARCHES[[#This Row],[WD_PRODUCTS]])</f>
        <v>81</v>
      </c>
    </row>
    <row r="369" spans="1:8" x14ac:dyDescent="0.3">
      <c r="A369" s="12">
        <v>7367</v>
      </c>
      <c r="B369" s="12">
        <v>298</v>
      </c>
      <c r="C369" s="8">
        <v>10378</v>
      </c>
      <c r="D369" s="12" t="s">
        <v>426</v>
      </c>
      <c r="E369" s="13">
        <v>45467</v>
      </c>
      <c r="F369" s="12" t="s">
        <v>3566</v>
      </c>
      <c r="G369" s="12">
        <f>IF(ISNUMBER(MATCH(C369, FACT_ORDERS!C:C, 0)), 1, 0)</f>
        <v>1</v>
      </c>
      <c r="H369" s="12">
        <f>COUNTIF(B:B,FACT_SEARCHES[[#This Row],[WD_PRODUCTS]])</f>
        <v>79</v>
      </c>
    </row>
    <row r="370" spans="1:8" x14ac:dyDescent="0.3">
      <c r="A370" s="12">
        <v>7368</v>
      </c>
      <c r="B370" s="12">
        <v>243</v>
      </c>
      <c r="C370" s="8">
        <v>10713</v>
      </c>
      <c r="D370" s="12" t="s">
        <v>427</v>
      </c>
      <c r="E370" s="13">
        <v>44444</v>
      </c>
      <c r="F370" s="12" t="s">
        <v>15395</v>
      </c>
      <c r="G370" s="12">
        <f>IF(ISNUMBER(MATCH(C370, FACT_ORDERS!C:C, 0)), 1, 0)</f>
        <v>1</v>
      </c>
      <c r="H370" s="12">
        <f>COUNTIF(B:B,FACT_SEARCHES[[#This Row],[WD_PRODUCTS]])</f>
        <v>70</v>
      </c>
    </row>
    <row r="371" spans="1:8" x14ac:dyDescent="0.3">
      <c r="A371" s="12">
        <v>7369</v>
      </c>
      <c r="B371" s="12">
        <v>299</v>
      </c>
      <c r="C371" s="8">
        <v>10492</v>
      </c>
      <c r="D371" s="12" t="s">
        <v>428</v>
      </c>
      <c r="E371" s="13">
        <v>45141</v>
      </c>
      <c r="F371" s="12" t="s">
        <v>4278</v>
      </c>
      <c r="G371" s="12">
        <f>IF(ISNUMBER(MATCH(C371, FACT_ORDERS!C:C, 0)), 1, 0)</f>
        <v>1</v>
      </c>
      <c r="H371" s="12">
        <f>COUNTIF(B:B,FACT_SEARCHES[[#This Row],[WD_PRODUCTS]])</f>
        <v>125</v>
      </c>
    </row>
    <row r="372" spans="1:8" x14ac:dyDescent="0.3">
      <c r="A372" s="12">
        <v>7370</v>
      </c>
      <c r="B372" s="12">
        <v>296</v>
      </c>
      <c r="C372" s="8">
        <v>10492</v>
      </c>
      <c r="D372" s="12" t="s">
        <v>429</v>
      </c>
      <c r="E372" s="13">
        <v>45141</v>
      </c>
      <c r="F372" s="12" t="s">
        <v>15396</v>
      </c>
      <c r="G372" s="12">
        <f>IF(ISNUMBER(MATCH(C372, FACT_ORDERS!C:C, 0)), 1, 0)</f>
        <v>1</v>
      </c>
      <c r="H372" s="12">
        <f>COUNTIF(B:B,FACT_SEARCHES[[#This Row],[WD_PRODUCTS]])</f>
        <v>106</v>
      </c>
    </row>
    <row r="373" spans="1:8" x14ac:dyDescent="0.3">
      <c r="A373" s="12">
        <v>7371</v>
      </c>
      <c r="B373" s="12">
        <v>251</v>
      </c>
      <c r="C373" s="8">
        <v>10492</v>
      </c>
      <c r="D373" s="12" t="s">
        <v>430</v>
      </c>
      <c r="E373" s="13">
        <v>45141</v>
      </c>
      <c r="F373" s="12" t="s">
        <v>15397</v>
      </c>
      <c r="G373" s="12">
        <f>IF(ISNUMBER(MATCH(C373, FACT_ORDERS!C:C, 0)), 1, 0)</f>
        <v>1</v>
      </c>
      <c r="H373" s="12">
        <f>COUNTIF(B:B,FACT_SEARCHES[[#This Row],[WD_PRODUCTS]])</f>
        <v>67</v>
      </c>
    </row>
    <row r="374" spans="1:8" x14ac:dyDescent="0.3">
      <c r="A374" s="12">
        <v>7372</v>
      </c>
      <c r="B374" s="12">
        <v>207</v>
      </c>
      <c r="C374" s="8">
        <v>10492</v>
      </c>
      <c r="D374" s="12" t="s">
        <v>431</v>
      </c>
      <c r="E374" s="13">
        <v>45141</v>
      </c>
      <c r="F374" s="12" t="s">
        <v>15398</v>
      </c>
      <c r="G374" s="12">
        <f>IF(ISNUMBER(MATCH(C374, FACT_ORDERS!C:C, 0)), 1, 0)</f>
        <v>1</v>
      </c>
      <c r="H374" s="12">
        <f>COUNTIF(B:B,FACT_SEARCHES[[#This Row],[WD_PRODUCTS]])</f>
        <v>47</v>
      </c>
    </row>
    <row r="375" spans="1:8" x14ac:dyDescent="0.3">
      <c r="A375" s="12">
        <v>7373</v>
      </c>
      <c r="B375" s="12">
        <v>299</v>
      </c>
      <c r="C375" s="8">
        <v>10172</v>
      </c>
      <c r="D375" s="12" t="s">
        <v>432</v>
      </c>
      <c r="E375" s="13">
        <v>44556</v>
      </c>
      <c r="F375" s="12" t="s">
        <v>15399</v>
      </c>
      <c r="G375" s="12">
        <f>IF(ISNUMBER(MATCH(C375, FACT_ORDERS!C:C, 0)), 1, 0)</f>
        <v>1</v>
      </c>
      <c r="H375" s="12">
        <f>COUNTIF(B:B,FACT_SEARCHES[[#This Row],[WD_PRODUCTS]])</f>
        <v>125</v>
      </c>
    </row>
    <row r="376" spans="1:8" x14ac:dyDescent="0.3">
      <c r="A376" s="12">
        <v>7374</v>
      </c>
      <c r="B376" s="12">
        <v>254</v>
      </c>
      <c r="C376" s="8">
        <v>10172</v>
      </c>
      <c r="D376" s="12" t="s">
        <v>433</v>
      </c>
      <c r="E376" s="13">
        <v>44556</v>
      </c>
      <c r="F376" s="12" t="s">
        <v>15400</v>
      </c>
      <c r="G376" s="12">
        <f>IF(ISNUMBER(MATCH(C376, FACT_ORDERS!C:C, 0)), 1, 0)</f>
        <v>1</v>
      </c>
      <c r="H376" s="12">
        <f>COUNTIF(B:B,FACT_SEARCHES[[#This Row],[WD_PRODUCTS]])</f>
        <v>77</v>
      </c>
    </row>
    <row r="377" spans="1:8" x14ac:dyDescent="0.3">
      <c r="A377" s="12">
        <v>7375</v>
      </c>
      <c r="B377" s="12">
        <v>288</v>
      </c>
      <c r="C377" s="8">
        <v>10172</v>
      </c>
      <c r="D377" s="12" t="s">
        <v>434</v>
      </c>
      <c r="E377" s="13">
        <v>44556</v>
      </c>
      <c r="F377" s="12" t="s">
        <v>15401</v>
      </c>
      <c r="G377" s="12">
        <f>IF(ISNUMBER(MATCH(C377, FACT_ORDERS!C:C, 0)), 1, 0)</f>
        <v>1</v>
      </c>
      <c r="H377" s="12">
        <f>COUNTIF(B:B,FACT_SEARCHES[[#This Row],[WD_PRODUCTS]])</f>
        <v>106</v>
      </c>
    </row>
    <row r="378" spans="1:8" x14ac:dyDescent="0.3">
      <c r="A378" s="12">
        <v>7376</v>
      </c>
      <c r="B378" s="12">
        <v>231</v>
      </c>
      <c r="C378" s="8">
        <v>10799</v>
      </c>
      <c r="D378" s="12" t="s">
        <v>435</v>
      </c>
      <c r="E378" s="13">
        <v>45189</v>
      </c>
      <c r="F378" s="12" t="s">
        <v>3351</v>
      </c>
      <c r="G378" s="12">
        <f>IF(ISNUMBER(MATCH(C378, FACT_ORDERS!C:C, 0)), 1, 0)</f>
        <v>1</v>
      </c>
      <c r="H378" s="12">
        <f>COUNTIF(B:B,FACT_SEARCHES[[#This Row],[WD_PRODUCTS]])</f>
        <v>58</v>
      </c>
    </row>
    <row r="379" spans="1:8" x14ac:dyDescent="0.3">
      <c r="A379" s="12">
        <v>7377</v>
      </c>
      <c r="B379" s="12">
        <v>239</v>
      </c>
      <c r="C379" s="8">
        <v>10799</v>
      </c>
      <c r="D379" s="12" t="s">
        <v>436</v>
      </c>
      <c r="E379" s="13">
        <v>45189</v>
      </c>
      <c r="F379" s="12" t="s">
        <v>15402</v>
      </c>
      <c r="G379" s="12">
        <f>IF(ISNUMBER(MATCH(C379, FACT_ORDERS!C:C, 0)), 1, 0)</f>
        <v>1</v>
      </c>
      <c r="H379" s="12">
        <f>COUNTIF(B:B,FACT_SEARCHES[[#This Row],[WD_PRODUCTS]])</f>
        <v>41</v>
      </c>
    </row>
    <row r="380" spans="1:8" x14ac:dyDescent="0.3">
      <c r="A380" s="12">
        <v>7378</v>
      </c>
      <c r="B380" s="12">
        <v>278</v>
      </c>
      <c r="C380" s="8">
        <v>10799</v>
      </c>
      <c r="D380" s="12" t="s">
        <v>437</v>
      </c>
      <c r="E380" s="13">
        <v>45189</v>
      </c>
      <c r="F380" s="12" t="s">
        <v>15403</v>
      </c>
      <c r="G380" s="12">
        <f>IF(ISNUMBER(MATCH(C380, FACT_ORDERS!C:C, 0)), 1, 0)</f>
        <v>1</v>
      </c>
      <c r="H380" s="12">
        <f>COUNTIF(B:B,FACT_SEARCHES[[#This Row],[WD_PRODUCTS]])</f>
        <v>81</v>
      </c>
    </row>
    <row r="381" spans="1:8" x14ac:dyDescent="0.3">
      <c r="A381" s="12">
        <v>7379</v>
      </c>
      <c r="B381" s="12">
        <v>225</v>
      </c>
      <c r="C381" s="8">
        <v>10799</v>
      </c>
      <c r="D381" s="12" t="s">
        <v>438</v>
      </c>
      <c r="E381" s="13">
        <v>45189</v>
      </c>
      <c r="F381" s="12" t="s">
        <v>15404</v>
      </c>
      <c r="G381" s="12">
        <f>IF(ISNUMBER(MATCH(C381, FACT_ORDERS!C:C, 0)), 1, 0)</f>
        <v>1</v>
      </c>
      <c r="H381" s="12">
        <f>COUNTIF(B:B,FACT_SEARCHES[[#This Row],[WD_PRODUCTS]])</f>
        <v>74</v>
      </c>
    </row>
    <row r="382" spans="1:8" x14ac:dyDescent="0.3">
      <c r="A382" s="12">
        <v>7380</v>
      </c>
      <c r="B382" s="12">
        <v>290</v>
      </c>
      <c r="C382" s="8">
        <v>10799</v>
      </c>
      <c r="D382" s="12" t="s">
        <v>439</v>
      </c>
      <c r="E382" s="13">
        <v>45189</v>
      </c>
      <c r="F382" s="12" t="s">
        <v>15405</v>
      </c>
      <c r="G382" s="12">
        <f>IF(ISNUMBER(MATCH(C382, FACT_ORDERS!C:C, 0)), 1, 0)</f>
        <v>1</v>
      </c>
      <c r="H382" s="12">
        <f>COUNTIF(B:B,FACT_SEARCHES[[#This Row],[WD_PRODUCTS]])</f>
        <v>47</v>
      </c>
    </row>
    <row r="383" spans="1:8" x14ac:dyDescent="0.3">
      <c r="A383" s="12">
        <v>7381</v>
      </c>
      <c r="B383" s="12">
        <v>277</v>
      </c>
      <c r="C383" s="8">
        <v>10167</v>
      </c>
      <c r="D383" s="12" t="s">
        <v>440</v>
      </c>
      <c r="E383" s="13">
        <v>45300</v>
      </c>
      <c r="F383" s="12" t="s">
        <v>15406</v>
      </c>
      <c r="G383" s="12">
        <f>IF(ISNUMBER(MATCH(C383, FACT_ORDERS!C:C, 0)), 1, 0)</f>
        <v>1</v>
      </c>
      <c r="H383" s="12">
        <f>COUNTIF(B:B,FACT_SEARCHES[[#This Row],[WD_PRODUCTS]])</f>
        <v>98</v>
      </c>
    </row>
    <row r="384" spans="1:8" x14ac:dyDescent="0.3">
      <c r="A384" s="12">
        <v>7382</v>
      </c>
      <c r="B384" s="12">
        <v>228</v>
      </c>
      <c r="C384" s="8">
        <v>10331</v>
      </c>
      <c r="D384" s="12" t="s">
        <v>441</v>
      </c>
      <c r="E384" s="13">
        <v>45356</v>
      </c>
      <c r="F384" s="12" t="s">
        <v>15407</v>
      </c>
      <c r="G384" s="12">
        <f>IF(ISNUMBER(MATCH(C384, FACT_ORDERS!C:C, 0)), 1, 0)</f>
        <v>1</v>
      </c>
      <c r="H384" s="12">
        <f>COUNTIF(B:B,FACT_SEARCHES[[#This Row],[WD_PRODUCTS]])</f>
        <v>79</v>
      </c>
    </row>
    <row r="385" spans="1:8" x14ac:dyDescent="0.3">
      <c r="A385" s="12">
        <v>7383</v>
      </c>
      <c r="B385" s="12">
        <v>262</v>
      </c>
      <c r="C385" s="8">
        <v>10331</v>
      </c>
      <c r="D385" s="12" t="s">
        <v>442</v>
      </c>
      <c r="E385" s="13">
        <v>45356</v>
      </c>
      <c r="F385" s="12" t="s">
        <v>15408</v>
      </c>
      <c r="G385" s="12">
        <f>IF(ISNUMBER(MATCH(C385, FACT_ORDERS!C:C, 0)), 1, 0)</f>
        <v>1</v>
      </c>
      <c r="H385" s="12">
        <f>COUNTIF(B:B,FACT_SEARCHES[[#This Row],[WD_PRODUCTS]])</f>
        <v>70</v>
      </c>
    </row>
    <row r="386" spans="1:8" x14ac:dyDescent="0.3">
      <c r="A386" s="12">
        <v>7384</v>
      </c>
      <c r="B386" s="12">
        <v>273</v>
      </c>
      <c r="C386" s="8">
        <v>10577</v>
      </c>
      <c r="D386" s="12" t="s">
        <v>443</v>
      </c>
      <c r="E386" s="13">
        <v>45397</v>
      </c>
      <c r="F386" s="12" t="s">
        <v>15409</v>
      </c>
      <c r="G386" s="12">
        <f>IF(ISNUMBER(MATCH(C386, FACT_ORDERS!C:C, 0)), 1, 0)</f>
        <v>1</v>
      </c>
      <c r="H386" s="12">
        <f>COUNTIF(B:B,FACT_SEARCHES[[#This Row],[WD_PRODUCTS]])</f>
        <v>73</v>
      </c>
    </row>
    <row r="387" spans="1:8" x14ac:dyDescent="0.3">
      <c r="A387" s="12">
        <v>7385</v>
      </c>
      <c r="B387" s="12">
        <v>231</v>
      </c>
      <c r="C387" s="8">
        <v>10283</v>
      </c>
      <c r="D387" s="12" t="s">
        <v>444</v>
      </c>
      <c r="E387" s="13">
        <v>45502</v>
      </c>
      <c r="F387" s="12" t="s">
        <v>15410</v>
      </c>
      <c r="G387" s="12">
        <f>IF(ISNUMBER(MATCH(C387, FACT_ORDERS!C:C, 0)), 1, 0)</f>
        <v>1</v>
      </c>
      <c r="H387" s="12">
        <f>COUNTIF(B:B,FACT_SEARCHES[[#This Row],[WD_PRODUCTS]])</f>
        <v>58</v>
      </c>
    </row>
    <row r="388" spans="1:8" x14ac:dyDescent="0.3">
      <c r="A388" s="12">
        <v>7386</v>
      </c>
      <c r="B388" s="12">
        <v>243</v>
      </c>
      <c r="C388" s="8">
        <v>10081</v>
      </c>
      <c r="D388" s="12" t="s">
        <v>445</v>
      </c>
      <c r="E388" s="13">
        <v>45194</v>
      </c>
      <c r="F388" s="12" t="s">
        <v>3750</v>
      </c>
      <c r="G388" s="12">
        <f>IF(ISNUMBER(MATCH(C388, FACT_ORDERS!C:C, 0)), 1, 0)</f>
        <v>1</v>
      </c>
      <c r="H388" s="12">
        <f>COUNTIF(B:B,FACT_SEARCHES[[#This Row],[WD_PRODUCTS]])</f>
        <v>70</v>
      </c>
    </row>
    <row r="389" spans="1:8" x14ac:dyDescent="0.3">
      <c r="A389" s="12">
        <v>7387</v>
      </c>
      <c r="B389" s="12">
        <v>242</v>
      </c>
      <c r="C389" s="8">
        <v>10891</v>
      </c>
      <c r="D389" s="12" t="s">
        <v>446</v>
      </c>
      <c r="E389" s="13">
        <v>45486</v>
      </c>
      <c r="F389" s="12" t="s">
        <v>15411</v>
      </c>
      <c r="G389" s="12">
        <f>IF(ISNUMBER(MATCH(C389, FACT_ORDERS!C:C, 0)), 1, 0)</f>
        <v>1</v>
      </c>
      <c r="H389" s="12">
        <f>COUNTIF(B:B,FACT_SEARCHES[[#This Row],[WD_PRODUCTS]])</f>
        <v>76</v>
      </c>
    </row>
    <row r="390" spans="1:8" x14ac:dyDescent="0.3">
      <c r="A390" s="12">
        <v>7388</v>
      </c>
      <c r="B390" s="12">
        <v>236</v>
      </c>
      <c r="C390" s="8">
        <v>10891</v>
      </c>
      <c r="D390" s="12" t="s">
        <v>447</v>
      </c>
      <c r="E390" s="13">
        <v>45486</v>
      </c>
      <c r="F390" s="12" t="s">
        <v>3285</v>
      </c>
      <c r="G390" s="12">
        <f>IF(ISNUMBER(MATCH(C390, FACT_ORDERS!C:C, 0)), 1, 0)</f>
        <v>1</v>
      </c>
      <c r="H390" s="12">
        <f>COUNTIF(B:B,FACT_SEARCHES[[#This Row],[WD_PRODUCTS]])</f>
        <v>80</v>
      </c>
    </row>
    <row r="391" spans="1:8" x14ac:dyDescent="0.3">
      <c r="A391" s="12">
        <v>7389</v>
      </c>
      <c r="B391" s="12">
        <v>264</v>
      </c>
      <c r="C391" s="8">
        <v>10891</v>
      </c>
      <c r="D391" s="12" t="s">
        <v>448</v>
      </c>
      <c r="E391" s="13">
        <v>45486</v>
      </c>
      <c r="F391" s="12" t="s">
        <v>15412</v>
      </c>
      <c r="G391" s="12">
        <f>IF(ISNUMBER(MATCH(C391, FACT_ORDERS!C:C, 0)), 1, 0)</f>
        <v>1</v>
      </c>
      <c r="H391" s="12">
        <f>COUNTIF(B:B,FACT_SEARCHES[[#This Row],[WD_PRODUCTS]])</f>
        <v>53</v>
      </c>
    </row>
    <row r="392" spans="1:8" x14ac:dyDescent="0.3">
      <c r="A392" s="12">
        <v>7390</v>
      </c>
      <c r="B392" s="12">
        <v>202</v>
      </c>
      <c r="C392" s="8">
        <v>10986</v>
      </c>
      <c r="D392" s="12" t="s">
        <v>449</v>
      </c>
      <c r="E392" s="13">
        <v>44931</v>
      </c>
      <c r="F392" s="12" t="s">
        <v>15413</v>
      </c>
      <c r="G392" s="12">
        <f>IF(ISNUMBER(MATCH(C392, FACT_ORDERS!C:C, 0)), 1, 0)</f>
        <v>1</v>
      </c>
      <c r="H392" s="12">
        <f>COUNTIF(B:B,FACT_SEARCHES[[#This Row],[WD_PRODUCTS]])</f>
        <v>74</v>
      </c>
    </row>
    <row r="393" spans="1:8" x14ac:dyDescent="0.3">
      <c r="A393" s="12">
        <v>7391</v>
      </c>
      <c r="B393" s="12">
        <v>294</v>
      </c>
      <c r="C393" s="8">
        <v>10099</v>
      </c>
      <c r="D393" s="12" t="s">
        <v>450</v>
      </c>
      <c r="E393" s="13">
        <v>45176</v>
      </c>
      <c r="F393" s="12" t="s">
        <v>15414</v>
      </c>
      <c r="G393" s="12">
        <f>IF(ISNUMBER(MATCH(C393, FACT_ORDERS!C:C, 0)), 1, 0)</f>
        <v>1</v>
      </c>
      <c r="H393" s="12">
        <f>COUNTIF(B:B,FACT_SEARCHES[[#This Row],[WD_PRODUCTS]])</f>
        <v>60</v>
      </c>
    </row>
    <row r="394" spans="1:8" x14ac:dyDescent="0.3">
      <c r="A394" s="12">
        <v>7392</v>
      </c>
      <c r="B394" s="12">
        <v>247</v>
      </c>
      <c r="C394" s="8">
        <v>10866</v>
      </c>
      <c r="D394" s="12" t="s">
        <v>451</v>
      </c>
      <c r="E394" s="13">
        <v>45137</v>
      </c>
      <c r="F394" s="12" t="s">
        <v>15415</v>
      </c>
      <c r="G394" s="12">
        <f>IF(ISNUMBER(MATCH(C394, FACT_ORDERS!C:C, 0)), 1, 0)</f>
        <v>1</v>
      </c>
      <c r="H394" s="12">
        <f>COUNTIF(B:B,FACT_SEARCHES[[#This Row],[WD_PRODUCTS]])</f>
        <v>72</v>
      </c>
    </row>
    <row r="395" spans="1:8" x14ac:dyDescent="0.3">
      <c r="A395" s="12">
        <v>7393</v>
      </c>
      <c r="B395" s="12">
        <v>263</v>
      </c>
      <c r="C395" s="8">
        <v>10866</v>
      </c>
      <c r="D395" s="12" t="s">
        <v>452</v>
      </c>
      <c r="E395" s="13">
        <v>45137</v>
      </c>
      <c r="F395" s="12" t="s">
        <v>15416</v>
      </c>
      <c r="G395" s="12">
        <f>IF(ISNUMBER(MATCH(C395, FACT_ORDERS!C:C, 0)), 1, 0)</f>
        <v>1</v>
      </c>
      <c r="H395" s="12">
        <f>COUNTIF(B:B,FACT_SEARCHES[[#This Row],[WD_PRODUCTS]])</f>
        <v>108</v>
      </c>
    </row>
    <row r="396" spans="1:8" x14ac:dyDescent="0.3">
      <c r="A396" s="12">
        <v>7394</v>
      </c>
      <c r="B396" s="12">
        <v>278</v>
      </c>
      <c r="C396" s="8">
        <v>10866</v>
      </c>
      <c r="D396" s="12" t="s">
        <v>453</v>
      </c>
      <c r="E396" s="13">
        <v>45137</v>
      </c>
      <c r="F396" s="12" t="s">
        <v>15417</v>
      </c>
      <c r="G396" s="12">
        <f>IF(ISNUMBER(MATCH(C396, FACT_ORDERS!C:C, 0)), 1, 0)</f>
        <v>1</v>
      </c>
      <c r="H396" s="12">
        <f>COUNTIF(B:B,FACT_SEARCHES[[#This Row],[WD_PRODUCTS]])</f>
        <v>81</v>
      </c>
    </row>
    <row r="397" spans="1:8" x14ac:dyDescent="0.3">
      <c r="A397" s="12">
        <v>7395</v>
      </c>
      <c r="B397" s="12">
        <v>267</v>
      </c>
      <c r="C397" s="8">
        <v>10520</v>
      </c>
      <c r="D397" s="12" t="s">
        <v>454</v>
      </c>
      <c r="E397" s="13">
        <v>44251</v>
      </c>
      <c r="F397" s="12" t="s">
        <v>15418</v>
      </c>
      <c r="G397" s="12">
        <f>IF(ISNUMBER(MATCH(C397, FACT_ORDERS!C:C, 0)), 1, 0)</f>
        <v>1</v>
      </c>
      <c r="H397" s="12">
        <f>COUNTIF(B:B,FACT_SEARCHES[[#This Row],[WD_PRODUCTS]])</f>
        <v>82</v>
      </c>
    </row>
    <row r="398" spans="1:8" x14ac:dyDescent="0.3">
      <c r="A398" s="12">
        <v>7396</v>
      </c>
      <c r="B398" s="12">
        <v>238</v>
      </c>
      <c r="C398" s="8">
        <v>10008</v>
      </c>
      <c r="D398" s="12" t="s">
        <v>455</v>
      </c>
      <c r="E398" s="13">
        <v>45394</v>
      </c>
      <c r="F398" s="12" t="s">
        <v>15419</v>
      </c>
      <c r="G398" s="12">
        <f>IF(ISNUMBER(MATCH(C398, FACT_ORDERS!C:C, 0)), 1, 0)</f>
        <v>1</v>
      </c>
      <c r="H398" s="12">
        <f>COUNTIF(B:B,FACT_SEARCHES[[#This Row],[WD_PRODUCTS]])</f>
        <v>57</v>
      </c>
    </row>
    <row r="399" spans="1:8" x14ac:dyDescent="0.3">
      <c r="A399" s="12">
        <v>7397</v>
      </c>
      <c r="B399" s="12">
        <v>220</v>
      </c>
      <c r="C399" s="8">
        <v>10154</v>
      </c>
      <c r="D399" s="12" t="s">
        <v>456</v>
      </c>
      <c r="E399" s="13">
        <v>45041</v>
      </c>
      <c r="F399" s="12" t="s">
        <v>12773</v>
      </c>
      <c r="G399" s="12">
        <f>IF(ISNUMBER(MATCH(C399, FACT_ORDERS!C:C, 0)), 1, 0)</f>
        <v>1</v>
      </c>
      <c r="H399" s="12">
        <f>COUNTIF(B:B,FACT_SEARCHES[[#This Row],[WD_PRODUCTS]])</f>
        <v>60</v>
      </c>
    </row>
    <row r="400" spans="1:8" x14ac:dyDescent="0.3">
      <c r="A400" s="12">
        <v>7398</v>
      </c>
      <c r="B400" s="12">
        <v>264</v>
      </c>
      <c r="C400" s="8">
        <v>10154</v>
      </c>
      <c r="D400" s="12" t="s">
        <v>457</v>
      </c>
      <c r="E400" s="13">
        <v>45041</v>
      </c>
      <c r="F400" s="12" t="s">
        <v>15420</v>
      </c>
      <c r="G400" s="12">
        <f>IF(ISNUMBER(MATCH(C400, FACT_ORDERS!C:C, 0)), 1, 0)</f>
        <v>1</v>
      </c>
      <c r="H400" s="12">
        <f>COUNTIF(B:B,FACT_SEARCHES[[#This Row],[WD_PRODUCTS]])</f>
        <v>53</v>
      </c>
    </row>
    <row r="401" spans="1:8" x14ac:dyDescent="0.3">
      <c r="A401" s="12">
        <v>7399</v>
      </c>
      <c r="B401" s="12">
        <v>275</v>
      </c>
      <c r="C401" s="8">
        <v>10154</v>
      </c>
      <c r="D401" s="12" t="s">
        <v>458</v>
      </c>
      <c r="E401" s="13">
        <v>45041</v>
      </c>
      <c r="F401" s="12" t="s">
        <v>15421</v>
      </c>
      <c r="G401" s="12">
        <f>IF(ISNUMBER(MATCH(C401, FACT_ORDERS!C:C, 0)), 1, 0)</f>
        <v>1</v>
      </c>
      <c r="H401" s="12">
        <f>COUNTIF(B:B,FACT_SEARCHES[[#This Row],[WD_PRODUCTS]])</f>
        <v>70</v>
      </c>
    </row>
    <row r="402" spans="1:8" x14ac:dyDescent="0.3">
      <c r="A402" s="12">
        <v>7400</v>
      </c>
      <c r="B402" s="12">
        <v>204</v>
      </c>
      <c r="C402" s="8">
        <v>10154</v>
      </c>
      <c r="D402" s="12" t="s">
        <v>459</v>
      </c>
      <c r="E402" s="13">
        <v>45041</v>
      </c>
      <c r="F402" s="12" t="s">
        <v>15422</v>
      </c>
      <c r="G402" s="12">
        <f>IF(ISNUMBER(MATCH(C402, FACT_ORDERS!C:C, 0)), 1, 0)</f>
        <v>1</v>
      </c>
      <c r="H402" s="12">
        <f>COUNTIF(B:B,FACT_SEARCHES[[#This Row],[WD_PRODUCTS]])</f>
        <v>139</v>
      </c>
    </row>
    <row r="403" spans="1:8" x14ac:dyDescent="0.3">
      <c r="A403" s="12">
        <v>7401</v>
      </c>
      <c r="B403" s="12">
        <v>284</v>
      </c>
      <c r="C403" s="8">
        <v>10157</v>
      </c>
      <c r="D403" s="12" t="s">
        <v>460</v>
      </c>
      <c r="E403" s="13">
        <v>45417</v>
      </c>
      <c r="F403" s="12" t="s">
        <v>15423</v>
      </c>
      <c r="G403" s="12">
        <f>IF(ISNUMBER(MATCH(C403, FACT_ORDERS!C:C, 0)), 1, 0)</f>
        <v>1</v>
      </c>
      <c r="H403" s="12">
        <f>COUNTIF(B:B,FACT_SEARCHES[[#This Row],[WD_PRODUCTS]])</f>
        <v>97</v>
      </c>
    </row>
    <row r="404" spans="1:8" x14ac:dyDescent="0.3">
      <c r="A404" s="12">
        <v>7402</v>
      </c>
      <c r="B404" s="12">
        <v>277</v>
      </c>
      <c r="C404" s="8">
        <v>10157</v>
      </c>
      <c r="D404" s="12" t="s">
        <v>461</v>
      </c>
      <c r="E404" s="13">
        <v>45417</v>
      </c>
      <c r="F404" s="12" t="s">
        <v>15424</v>
      </c>
      <c r="G404" s="12">
        <f>IF(ISNUMBER(MATCH(C404, FACT_ORDERS!C:C, 0)), 1, 0)</f>
        <v>1</v>
      </c>
      <c r="H404" s="12">
        <f>COUNTIF(B:B,FACT_SEARCHES[[#This Row],[WD_PRODUCTS]])</f>
        <v>98</v>
      </c>
    </row>
    <row r="405" spans="1:8" x14ac:dyDescent="0.3">
      <c r="A405" s="12">
        <v>7403</v>
      </c>
      <c r="B405" s="12">
        <v>243</v>
      </c>
      <c r="C405" s="8">
        <v>10157</v>
      </c>
      <c r="D405" s="12" t="s">
        <v>462</v>
      </c>
      <c r="E405" s="13">
        <v>45417</v>
      </c>
      <c r="F405" s="12" t="s">
        <v>15425</v>
      </c>
      <c r="G405" s="12">
        <f>IF(ISNUMBER(MATCH(C405, FACT_ORDERS!C:C, 0)), 1, 0)</f>
        <v>1</v>
      </c>
      <c r="H405" s="12">
        <f>COUNTIF(B:B,FACT_SEARCHES[[#This Row],[WD_PRODUCTS]])</f>
        <v>70</v>
      </c>
    </row>
    <row r="406" spans="1:8" x14ac:dyDescent="0.3">
      <c r="A406" s="12">
        <v>7404</v>
      </c>
      <c r="B406" s="12">
        <v>236</v>
      </c>
      <c r="C406" s="8">
        <v>10157</v>
      </c>
      <c r="D406" s="12" t="s">
        <v>463</v>
      </c>
      <c r="E406" s="13">
        <v>45417</v>
      </c>
      <c r="F406" s="12" t="s">
        <v>15426</v>
      </c>
      <c r="G406" s="12">
        <f>IF(ISNUMBER(MATCH(C406, FACT_ORDERS!C:C, 0)), 1, 0)</f>
        <v>1</v>
      </c>
      <c r="H406" s="12">
        <f>COUNTIF(B:B,FACT_SEARCHES[[#This Row],[WD_PRODUCTS]])</f>
        <v>80</v>
      </c>
    </row>
    <row r="407" spans="1:8" x14ac:dyDescent="0.3">
      <c r="A407" s="12">
        <v>7405</v>
      </c>
      <c r="B407" s="12">
        <v>287</v>
      </c>
      <c r="C407" s="8">
        <v>10356</v>
      </c>
      <c r="D407" s="12" t="s">
        <v>464</v>
      </c>
      <c r="E407" s="13">
        <v>45231</v>
      </c>
      <c r="F407" s="12" t="s">
        <v>3615</v>
      </c>
      <c r="G407" s="12">
        <f>IF(ISNUMBER(MATCH(C407, FACT_ORDERS!C:C, 0)), 1, 0)</f>
        <v>1</v>
      </c>
      <c r="H407" s="12">
        <f>COUNTIF(B:B,FACT_SEARCHES[[#This Row],[WD_PRODUCTS]])</f>
        <v>59</v>
      </c>
    </row>
    <row r="408" spans="1:8" x14ac:dyDescent="0.3">
      <c r="A408" s="12">
        <v>7406</v>
      </c>
      <c r="B408" s="12">
        <v>243</v>
      </c>
      <c r="C408" s="8">
        <v>10356</v>
      </c>
      <c r="D408" s="12" t="s">
        <v>465</v>
      </c>
      <c r="E408" s="13">
        <v>45231</v>
      </c>
      <c r="F408" s="12" t="s">
        <v>15427</v>
      </c>
      <c r="G408" s="12">
        <f>IF(ISNUMBER(MATCH(C408, FACT_ORDERS!C:C, 0)), 1, 0)</f>
        <v>1</v>
      </c>
      <c r="H408" s="12">
        <f>COUNTIF(B:B,FACT_SEARCHES[[#This Row],[WD_PRODUCTS]])</f>
        <v>70</v>
      </c>
    </row>
    <row r="409" spans="1:8" x14ac:dyDescent="0.3">
      <c r="A409" s="12">
        <v>7407</v>
      </c>
      <c r="B409" s="12">
        <v>280</v>
      </c>
      <c r="C409" s="8">
        <v>10163</v>
      </c>
      <c r="D409" s="12" t="s">
        <v>466</v>
      </c>
      <c r="E409" s="13">
        <v>45121</v>
      </c>
      <c r="F409" s="12" t="s">
        <v>15428</v>
      </c>
      <c r="G409" s="12">
        <f>IF(ISNUMBER(MATCH(C409, FACT_ORDERS!C:C, 0)), 1, 0)</f>
        <v>1</v>
      </c>
      <c r="H409" s="12">
        <f>COUNTIF(B:B,FACT_SEARCHES[[#This Row],[WD_PRODUCTS]])</f>
        <v>40</v>
      </c>
    </row>
    <row r="410" spans="1:8" x14ac:dyDescent="0.3">
      <c r="A410" s="12">
        <v>7408</v>
      </c>
      <c r="B410" s="12">
        <v>243</v>
      </c>
      <c r="C410" s="8">
        <v>10777</v>
      </c>
      <c r="D410" s="12" t="s">
        <v>467</v>
      </c>
      <c r="E410" s="13">
        <v>44925</v>
      </c>
      <c r="F410" s="12" t="s">
        <v>15429</v>
      </c>
      <c r="G410" s="12">
        <f>IF(ISNUMBER(MATCH(C410, FACT_ORDERS!C:C, 0)), 1, 0)</f>
        <v>1</v>
      </c>
      <c r="H410" s="12">
        <f>COUNTIF(B:B,FACT_SEARCHES[[#This Row],[WD_PRODUCTS]])</f>
        <v>70</v>
      </c>
    </row>
    <row r="411" spans="1:8" x14ac:dyDescent="0.3">
      <c r="A411" s="12">
        <v>7409</v>
      </c>
      <c r="B411" s="12">
        <v>232</v>
      </c>
      <c r="C411" s="8">
        <v>10777</v>
      </c>
      <c r="D411" s="12" t="s">
        <v>468</v>
      </c>
      <c r="E411" s="13">
        <v>44925</v>
      </c>
      <c r="F411" s="12" t="s">
        <v>15430</v>
      </c>
      <c r="G411" s="12">
        <f>IF(ISNUMBER(MATCH(C411, FACT_ORDERS!C:C, 0)), 1, 0)</f>
        <v>1</v>
      </c>
      <c r="H411" s="12">
        <f>COUNTIF(B:B,FACT_SEARCHES[[#This Row],[WD_PRODUCTS]])</f>
        <v>69</v>
      </c>
    </row>
    <row r="412" spans="1:8" x14ac:dyDescent="0.3">
      <c r="A412" s="12">
        <v>7410</v>
      </c>
      <c r="B412" s="12">
        <v>280</v>
      </c>
      <c r="C412" s="8">
        <v>10777</v>
      </c>
      <c r="D412" s="12" t="s">
        <v>469</v>
      </c>
      <c r="E412" s="13">
        <v>44925</v>
      </c>
      <c r="F412" s="12" t="s">
        <v>15431</v>
      </c>
      <c r="G412" s="12">
        <f>IF(ISNUMBER(MATCH(C412, FACT_ORDERS!C:C, 0)), 1, 0)</f>
        <v>1</v>
      </c>
      <c r="H412" s="12">
        <f>COUNTIF(B:B,FACT_SEARCHES[[#This Row],[WD_PRODUCTS]])</f>
        <v>40</v>
      </c>
    </row>
    <row r="413" spans="1:8" x14ac:dyDescent="0.3">
      <c r="A413" s="12">
        <v>7411</v>
      </c>
      <c r="B413" s="12">
        <v>230</v>
      </c>
      <c r="C413" s="8">
        <v>10196</v>
      </c>
      <c r="D413" s="12" t="s">
        <v>470</v>
      </c>
      <c r="E413" s="13">
        <v>44921</v>
      </c>
      <c r="F413" s="12" t="s">
        <v>15432</v>
      </c>
      <c r="G413" s="12">
        <f>IF(ISNUMBER(MATCH(C413, FACT_ORDERS!C:C, 0)), 1, 0)</f>
        <v>1</v>
      </c>
      <c r="H413" s="12">
        <f>COUNTIF(B:B,FACT_SEARCHES[[#This Row],[WD_PRODUCTS]])</f>
        <v>74</v>
      </c>
    </row>
    <row r="414" spans="1:8" x14ac:dyDescent="0.3">
      <c r="A414" s="12">
        <v>7412</v>
      </c>
      <c r="B414" s="12">
        <v>292</v>
      </c>
      <c r="C414" s="8">
        <v>10196</v>
      </c>
      <c r="D414" s="12" t="s">
        <v>471</v>
      </c>
      <c r="E414" s="13">
        <v>44921</v>
      </c>
      <c r="F414" s="12" t="s">
        <v>15433</v>
      </c>
      <c r="G414" s="12">
        <f>IF(ISNUMBER(MATCH(C414, FACT_ORDERS!C:C, 0)), 1, 0)</f>
        <v>1</v>
      </c>
      <c r="H414" s="12">
        <f>COUNTIF(B:B,FACT_SEARCHES[[#This Row],[WD_PRODUCTS]])</f>
        <v>95</v>
      </c>
    </row>
    <row r="415" spans="1:8" x14ac:dyDescent="0.3">
      <c r="A415" s="12">
        <v>7413</v>
      </c>
      <c r="B415" s="12">
        <v>267</v>
      </c>
      <c r="C415" s="8">
        <v>10196</v>
      </c>
      <c r="D415" s="12" t="s">
        <v>472</v>
      </c>
      <c r="E415" s="13">
        <v>44921</v>
      </c>
      <c r="F415" s="12" t="s">
        <v>15434</v>
      </c>
      <c r="G415" s="12">
        <f>IF(ISNUMBER(MATCH(C415, FACT_ORDERS!C:C, 0)), 1, 0)</f>
        <v>1</v>
      </c>
      <c r="H415" s="12">
        <f>COUNTIF(B:B,FACT_SEARCHES[[#This Row],[WD_PRODUCTS]])</f>
        <v>82</v>
      </c>
    </row>
    <row r="416" spans="1:8" x14ac:dyDescent="0.3">
      <c r="A416" s="12">
        <v>7414</v>
      </c>
      <c r="B416" s="12">
        <v>287</v>
      </c>
      <c r="C416" s="8">
        <v>10196</v>
      </c>
      <c r="D416" s="12" t="s">
        <v>473</v>
      </c>
      <c r="E416" s="13">
        <v>44921</v>
      </c>
      <c r="F416" s="12" t="s">
        <v>15435</v>
      </c>
      <c r="G416" s="12">
        <f>IF(ISNUMBER(MATCH(C416, FACT_ORDERS!C:C, 0)), 1, 0)</f>
        <v>1</v>
      </c>
      <c r="H416" s="12">
        <f>COUNTIF(B:B,FACT_SEARCHES[[#This Row],[WD_PRODUCTS]])</f>
        <v>59</v>
      </c>
    </row>
    <row r="417" spans="1:8" x14ac:dyDescent="0.3">
      <c r="A417" s="12">
        <v>7415</v>
      </c>
      <c r="B417" s="12">
        <v>204</v>
      </c>
      <c r="C417" s="8">
        <v>10196</v>
      </c>
      <c r="D417" s="12" t="s">
        <v>474</v>
      </c>
      <c r="E417" s="13">
        <v>44921</v>
      </c>
      <c r="F417" s="12" t="s">
        <v>15436</v>
      </c>
      <c r="G417" s="12">
        <f>IF(ISNUMBER(MATCH(C417, FACT_ORDERS!C:C, 0)), 1, 0)</f>
        <v>1</v>
      </c>
      <c r="H417" s="12">
        <f>COUNTIF(B:B,FACT_SEARCHES[[#This Row],[WD_PRODUCTS]])</f>
        <v>139</v>
      </c>
    </row>
    <row r="418" spans="1:8" x14ac:dyDescent="0.3">
      <c r="A418" s="12">
        <v>7416</v>
      </c>
      <c r="B418" s="12">
        <v>269</v>
      </c>
      <c r="C418" s="8">
        <v>10499</v>
      </c>
      <c r="D418" s="12" t="s">
        <v>475</v>
      </c>
      <c r="E418" s="13">
        <v>45284</v>
      </c>
      <c r="F418" s="12" t="s">
        <v>15437</v>
      </c>
      <c r="G418" s="12">
        <f>IF(ISNUMBER(MATCH(C418, FACT_ORDERS!C:C, 0)), 1, 0)</f>
        <v>1</v>
      </c>
      <c r="H418" s="12">
        <f>COUNTIF(B:B,FACT_SEARCHES[[#This Row],[WD_PRODUCTS]])</f>
        <v>50</v>
      </c>
    </row>
    <row r="419" spans="1:8" x14ac:dyDescent="0.3">
      <c r="A419" s="12">
        <v>7417</v>
      </c>
      <c r="B419" s="12">
        <v>237</v>
      </c>
      <c r="C419" s="8">
        <v>10499</v>
      </c>
      <c r="D419" s="12" t="s">
        <v>476</v>
      </c>
      <c r="E419" s="13">
        <v>45284</v>
      </c>
      <c r="F419" s="12" t="s">
        <v>15438</v>
      </c>
      <c r="G419" s="12">
        <f>IF(ISNUMBER(MATCH(C419, FACT_ORDERS!C:C, 0)), 1, 0)</f>
        <v>1</v>
      </c>
      <c r="H419" s="12">
        <f>COUNTIF(B:B,FACT_SEARCHES[[#This Row],[WD_PRODUCTS]])</f>
        <v>99</v>
      </c>
    </row>
    <row r="420" spans="1:8" x14ac:dyDescent="0.3">
      <c r="A420" s="12">
        <v>7418</v>
      </c>
      <c r="B420" s="12">
        <v>273</v>
      </c>
      <c r="C420" s="8">
        <v>10048</v>
      </c>
      <c r="D420" s="12" t="s">
        <v>477</v>
      </c>
      <c r="E420" s="13">
        <v>44973</v>
      </c>
      <c r="F420" s="12" t="s">
        <v>15439</v>
      </c>
      <c r="G420" s="12">
        <f>IF(ISNUMBER(MATCH(C420, FACT_ORDERS!C:C, 0)), 1, 0)</f>
        <v>1</v>
      </c>
      <c r="H420" s="12">
        <f>COUNTIF(B:B,FACT_SEARCHES[[#This Row],[WD_PRODUCTS]])</f>
        <v>73</v>
      </c>
    </row>
    <row r="421" spans="1:8" x14ac:dyDescent="0.3">
      <c r="A421" s="12">
        <v>7419</v>
      </c>
      <c r="B421" s="12">
        <v>252</v>
      </c>
      <c r="C421" s="8">
        <v>10048</v>
      </c>
      <c r="D421" s="12" t="s">
        <v>478</v>
      </c>
      <c r="E421" s="13">
        <v>44973</v>
      </c>
      <c r="F421" s="12" t="s">
        <v>15440</v>
      </c>
      <c r="G421" s="12">
        <f>IF(ISNUMBER(MATCH(C421, FACT_ORDERS!C:C, 0)), 1, 0)</f>
        <v>1</v>
      </c>
      <c r="H421" s="12">
        <f>COUNTIF(B:B,FACT_SEARCHES[[#This Row],[WD_PRODUCTS]])</f>
        <v>64</v>
      </c>
    </row>
    <row r="422" spans="1:8" x14ac:dyDescent="0.3">
      <c r="A422" s="12">
        <v>7420</v>
      </c>
      <c r="B422" s="12">
        <v>265</v>
      </c>
      <c r="C422" s="8">
        <v>10108</v>
      </c>
      <c r="D422" s="12" t="s">
        <v>479</v>
      </c>
      <c r="E422" s="13">
        <v>45458</v>
      </c>
      <c r="F422" s="12" t="s">
        <v>15441</v>
      </c>
      <c r="G422" s="12">
        <f>IF(ISNUMBER(MATCH(C422, FACT_ORDERS!C:C, 0)), 1, 0)</f>
        <v>1</v>
      </c>
      <c r="H422" s="12">
        <f>COUNTIF(B:B,FACT_SEARCHES[[#This Row],[WD_PRODUCTS]])</f>
        <v>89</v>
      </c>
    </row>
    <row r="423" spans="1:8" x14ac:dyDescent="0.3">
      <c r="A423" s="12">
        <v>7421</v>
      </c>
      <c r="B423" s="12">
        <v>200</v>
      </c>
      <c r="C423" s="8">
        <v>10108</v>
      </c>
      <c r="D423" s="12" t="s">
        <v>480</v>
      </c>
      <c r="E423" s="13">
        <v>45458</v>
      </c>
      <c r="F423" s="12" t="s">
        <v>15442</v>
      </c>
      <c r="G423" s="12">
        <f>IF(ISNUMBER(MATCH(C423, FACT_ORDERS!C:C, 0)), 1, 0)</f>
        <v>1</v>
      </c>
      <c r="H423" s="12">
        <f>COUNTIF(B:B,FACT_SEARCHES[[#This Row],[WD_PRODUCTS]])</f>
        <v>81</v>
      </c>
    </row>
    <row r="424" spans="1:8" x14ac:dyDescent="0.3">
      <c r="A424" s="12">
        <v>7422</v>
      </c>
      <c r="B424" s="12">
        <v>230</v>
      </c>
      <c r="C424" s="8">
        <v>10662</v>
      </c>
      <c r="D424" s="12" t="s">
        <v>481</v>
      </c>
      <c r="E424" s="13">
        <v>44791</v>
      </c>
      <c r="F424" s="12" t="s">
        <v>4263</v>
      </c>
      <c r="G424" s="12">
        <f>IF(ISNUMBER(MATCH(C424, FACT_ORDERS!C:C, 0)), 1, 0)</f>
        <v>1</v>
      </c>
      <c r="H424" s="12">
        <f>COUNTIF(B:B,FACT_SEARCHES[[#This Row],[WD_PRODUCTS]])</f>
        <v>74</v>
      </c>
    </row>
    <row r="425" spans="1:8" x14ac:dyDescent="0.3">
      <c r="A425" s="12">
        <v>7423</v>
      </c>
      <c r="B425" s="12">
        <v>229</v>
      </c>
      <c r="C425" s="8">
        <v>10991</v>
      </c>
      <c r="D425" s="12" t="s">
        <v>482</v>
      </c>
      <c r="E425" s="13">
        <v>45065</v>
      </c>
      <c r="F425" s="12" t="s">
        <v>15443</v>
      </c>
      <c r="G425" s="12">
        <f>IF(ISNUMBER(MATCH(C425, FACT_ORDERS!C:C, 0)), 1, 0)</f>
        <v>1</v>
      </c>
      <c r="H425" s="12">
        <f>COUNTIF(B:B,FACT_SEARCHES[[#This Row],[WD_PRODUCTS]])</f>
        <v>42</v>
      </c>
    </row>
    <row r="426" spans="1:8" x14ac:dyDescent="0.3">
      <c r="A426" s="12">
        <v>7424</v>
      </c>
      <c r="B426" s="12">
        <v>299</v>
      </c>
      <c r="C426" s="8">
        <v>10336</v>
      </c>
      <c r="D426" s="12" t="s">
        <v>483</v>
      </c>
      <c r="E426" s="13">
        <v>45503</v>
      </c>
      <c r="F426" s="12" t="s">
        <v>4660</v>
      </c>
      <c r="G426" s="12">
        <f>IF(ISNUMBER(MATCH(C426, FACT_ORDERS!C:C, 0)), 1, 0)</f>
        <v>1</v>
      </c>
      <c r="H426" s="12">
        <f>COUNTIF(B:B,FACT_SEARCHES[[#This Row],[WD_PRODUCTS]])</f>
        <v>125</v>
      </c>
    </row>
    <row r="427" spans="1:8" x14ac:dyDescent="0.3">
      <c r="A427" s="12">
        <v>7425</v>
      </c>
      <c r="B427" s="12">
        <v>226</v>
      </c>
      <c r="C427" s="8">
        <v>10336</v>
      </c>
      <c r="D427" s="12" t="s">
        <v>484</v>
      </c>
      <c r="E427" s="13">
        <v>45503</v>
      </c>
      <c r="F427" s="12" t="s">
        <v>15444</v>
      </c>
      <c r="G427" s="12">
        <f>IF(ISNUMBER(MATCH(C427, FACT_ORDERS!C:C, 0)), 1, 0)</f>
        <v>1</v>
      </c>
      <c r="H427" s="12">
        <f>COUNTIF(B:B,FACT_SEARCHES[[#This Row],[WD_PRODUCTS]])</f>
        <v>56</v>
      </c>
    </row>
    <row r="428" spans="1:8" x14ac:dyDescent="0.3">
      <c r="A428" s="12">
        <v>7426</v>
      </c>
      <c r="B428" s="12">
        <v>276</v>
      </c>
      <c r="C428" s="8">
        <v>10735</v>
      </c>
      <c r="D428" s="12" t="s">
        <v>485</v>
      </c>
      <c r="E428" s="13">
        <v>45233</v>
      </c>
      <c r="F428" s="12" t="s">
        <v>15445</v>
      </c>
      <c r="G428" s="12">
        <f>IF(ISNUMBER(MATCH(C428, FACT_ORDERS!C:C, 0)), 1, 0)</f>
        <v>1</v>
      </c>
      <c r="H428" s="12">
        <f>COUNTIF(B:B,FACT_SEARCHES[[#This Row],[WD_PRODUCTS]])</f>
        <v>65</v>
      </c>
    </row>
    <row r="429" spans="1:8" x14ac:dyDescent="0.3">
      <c r="A429" s="12">
        <v>7427</v>
      </c>
      <c r="B429" s="12">
        <v>262</v>
      </c>
      <c r="C429" s="8">
        <v>10735</v>
      </c>
      <c r="D429" s="12" t="s">
        <v>486</v>
      </c>
      <c r="E429" s="13">
        <v>45233</v>
      </c>
      <c r="F429" s="12" t="s">
        <v>15446</v>
      </c>
      <c r="G429" s="12">
        <f>IF(ISNUMBER(MATCH(C429, FACT_ORDERS!C:C, 0)), 1, 0)</f>
        <v>1</v>
      </c>
      <c r="H429" s="12">
        <f>COUNTIF(B:B,FACT_SEARCHES[[#This Row],[WD_PRODUCTS]])</f>
        <v>70</v>
      </c>
    </row>
    <row r="430" spans="1:8" x14ac:dyDescent="0.3">
      <c r="A430" s="12">
        <v>7428</v>
      </c>
      <c r="B430" s="12">
        <v>266</v>
      </c>
      <c r="C430" s="8">
        <v>10888</v>
      </c>
      <c r="D430" s="12" t="s">
        <v>487</v>
      </c>
      <c r="E430" s="13">
        <v>45213</v>
      </c>
      <c r="F430" s="12" t="s">
        <v>15447</v>
      </c>
      <c r="G430" s="12">
        <f>IF(ISNUMBER(MATCH(C430, FACT_ORDERS!C:C, 0)), 1, 0)</f>
        <v>1</v>
      </c>
      <c r="H430" s="12">
        <f>COUNTIF(B:B,FACT_SEARCHES[[#This Row],[WD_PRODUCTS]])</f>
        <v>94</v>
      </c>
    </row>
    <row r="431" spans="1:8" x14ac:dyDescent="0.3">
      <c r="A431" s="12">
        <v>7429</v>
      </c>
      <c r="B431" s="12">
        <v>231</v>
      </c>
      <c r="C431" s="8">
        <v>10888</v>
      </c>
      <c r="D431" s="12" t="s">
        <v>488</v>
      </c>
      <c r="E431" s="13">
        <v>45213</v>
      </c>
      <c r="F431" s="12" t="s">
        <v>15448</v>
      </c>
      <c r="G431" s="12">
        <f>IF(ISNUMBER(MATCH(C431, FACT_ORDERS!C:C, 0)), 1, 0)</f>
        <v>1</v>
      </c>
      <c r="H431" s="12">
        <f>COUNTIF(B:B,FACT_SEARCHES[[#This Row],[WD_PRODUCTS]])</f>
        <v>58</v>
      </c>
    </row>
    <row r="432" spans="1:8" x14ac:dyDescent="0.3">
      <c r="A432" s="12">
        <v>7430</v>
      </c>
      <c r="B432" s="12">
        <v>213</v>
      </c>
      <c r="C432" s="8">
        <v>10888</v>
      </c>
      <c r="D432" s="12" t="s">
        <v>489</v>
      </c>
      <c r="E432" s="13">
        <v>45213</v>
      </c>
      <c r="F432" s="12" t="s">
        <v>15449</v>
      </c>
      <c r="G432" s="12">
        <f>IF(ISNUMBER(MATCH(C432, FACT_ORDERS!C:C, 0)), 1, 0)</f>
        <v>1</v>
      </c>
      <c r="H432" s="12">
        <f>COUNTIF(B:B,FACT_SEARCHES[[#This Row],[WD_PRODUCTS]])</f>
        <v>86</v>
      </c>
    </row>
    <row r="433" spans="1:8" x14ac:dyDescent="0.3">
      <c r="A433" s="12">
        <v>7431</v>
      </c>
      <c r="B433" s="12">
        <v>232</v>
      </c>
      <c r="C433" s="8">
        <v>10887</v>
      </c>
      <c r="D433" s="12" t="s">
        <v>490</v>
      </c>
      <c r="E433" s="13">
        <v>44523</v>
      </c>
      <c r="F433" s="12" t="s">
        <v>15450</v>
      </c>
      <c r="G433" s="12">
        <f>IF(ISNUMBER(MATCH(C433, FACT_ORDERS!C:C, 0)), 1, 0)</f>
        <v>1</v>
      </c>
      <c r="H433" s="12">
        <f>COUNTIF(B:B,FACT_SEARCHES[[#This Row],[WD_PRODUCTS]])</f>
        <v>69</v>
      </c>
    </row>
    <row r="434" spans="1:8" x14ac:dyDescent="0.3">
      <c r="A434" s="12">
        <v>7432</v>
      </c>
      <c r="B434" s="12">
        <v>221</v>
      </c>
      <c r="C434" s="8">
        <v>10887</v>
      </c>
      <c r="D434" s="12" t="s">
        <v>491</v>
      </c>
      <c r="E434" s="13">
        <v>44523</v>
      </c>
      <c r="F434" s="12" t="s">
        <v>15451</v>
      </c>
      <c r="G434" s="12">
        <f>IF(ISNUMBER(MATCH(C434, FACT_ORDERS!C:C, 0)), 1, 0)</f>
        <v>1</v>
      </c>
      <c r="H434" s="12">
        <f>COUNTIF(B:B,FACT_SEARCHES[[#This Row],[WD_PRODUCTS]])</f>
        <v>31</v>
      </c>
    </row>
    <row r="435" spans="1:8" x14ac:dyDescent="0.3">
      <c r="A435" s="12">
        <v>7433</v>
      </c>
      <c r="B435" s="12">
        <v>240</v>
      </c>
      <c r="C435" s="8">
        <v>10887</v>
      </c>
      <c r="D435" s="12" t="s">
        <v>492</v>
      </c>
      <c r="E435" s="13">
        <v>44523</v>
      </c>
      <c r="F435" s="12" t="s">
        <v>15452</v>
      </c>
      <c r="G435" s="12">
        <f>IF(ISNUMBER(MATCH(C435, FACT_ORDERS!C:C, 0)), 1, 0)</f>
        <v>1</v>
      </c>
      <c r="H435" s="12">
        <f>COUNTIF(B:B,FACT_SEARCHES[[#This Row],[WD_PRODUCTS]])</f>
        <v>51</v>
      </c>
    </row>
    <row r="436" spans="1:8" x14ac:dyDescent="0.3">
      <c r="A436" s="12">
        <v>7434</v>
      </c>
      <c r="B436" s="12">
        <v>299</v>
      </c>
      <c r="C436" s="8">
        <v>10887</v>
      </c>
      <c r="D436" s="12" t="s">
        <v>493</v>
      </c>
      <c r="E436" s="13">
        <v>44523</v>
      </c>
      <c r="F436" s="12" t="s">
        <v>15453</v>
      </c>
      <c r="G436" s="12">
        <f>IF(ISNUMBER(MATCH(C436, FACT_ORDERS!C:C, 0)), 1, 0)</f>
        <v>1</v>
      </c>
      <c r="H436" s="12">
        <f>COUNTIF(B:B,FACT_SEARCHES[[#This Row],[WD_PRODUCTS]])</f>
        <v>125</v>
      </c>
    </row>
    <row r="437" spans="1:8" x14ac:dyDescent="0.3">
      <c r="A437" s="12">
        <v>7435</v>
      </c>
      <c r="B437" s="12">
        <v>233</v>
      </c>
      <c r="C437" s="8">
        <v>10887</v>
      </c>
      <c r="D437" s="12" t="s">
        <v>494</v>
      </c>
      <c r="E437" s="13">
        <v>44523</v>
      </c>
      <c r="F437" s="12" t="s">
        <v>15454</v>
      </c>
      <c r="G437" s="12">
        <f>IF(ISNUMBER(MATCH(C437, FACT_ORDERS!C:C, 0)), 1, 0)</f>
        <v>1</v>
      </c>
      <c r="H437" s="12">
        <f>COUNTIF(B:B,FACT_SEARCHES[[#This Row],[WD_PRODUCTS]])</f>
        <v>76</v>
      </c>
    </row>
    <row r="438" spans="1:8" x14ac:dyDescent="0.3">
      <c r="A438" s="12">
        <v>7436</v>
      </c>
      <c r="B438" s="12">
        <v>240</v>
      </c>
      <c r="C438" s="8">
        <v>10245</v>
      </c>
      <c r="D438" s="12" t="s">
        <v>495</v>
      </c>
      <c r="E438" s="13">
        <v>45489</v>
      </c>
      <c r="F438" s="12" t="s">
        <v>15455</v>
      </c>
      <c r="G438" s="12">
        <f>IF(ISNUMBER(MATCH(C438, FACT_ORDERS!C:C, 0)), 1, 0)</f>
        <v>1</v>
      </c>
      <c r="H438" s="12">
        <f>COUNTIF(B:B,FACT_SEARCHES[[#This Row],[WD_PRODUCTS]])</f>
        <v>51</v>
      </c>
    </row>
    <row r="439" spans="1:8" x14ac:dyDescent="0.3">
      <c r="A439" s="12">
        <v>7437</v>
      </c>
      <c r="B439" s="12">
        <v>261</v>
      </c>
      <c r="C439" s="8">
        <v>10615</v>
      </c>
      <c r="D439" s="12" t="s">
        <v>496</v>
      </c>
      <c r="E439" s="13">
        <v>45144</v>
      </c>
      <c r="F439" s="12" t="s">
        <v>15456</v>
      </c>
      <c r="G439" s="12">
        <f>IF(ISNUMBER(MATCH(C439, FACT_ORDERS!C:C, 0)), 1, 0)</f>
        <v>1</v>
      </c>
      <c r="H439" s="12">
        <f>COUNTIF(B:B,FACT_SEARCHES[[#This Row],[WD_PRODUCTS]])</f>
        <v>77</v>
      </c>
    </row>
    <row r="440" spans="1:8" x14ac:dyDescent="0.3">
      <c r="A440" s="12">
        <v>7438</v>
      </c>
      <c r="B440" s="12">
        <v>263</v>
      </c>
      <c r="C440" s="8">
        <v>10615</v>
      </c>
      <c r="D440" s="12" t="s">
        <v>497</v>
      </c>
      <c r="E440" s="13">
        <v>45144</v>
      </c>
      <c r="F440" s="12" t="s">
        <v>15457</v>
      </c>
      <c r="G440" s="12">
        <f>IF(ISNUMBER(MATCH(C440, FACT_ORDERS!C:C, 0)), 1, 0)</f>
        <v>1</v>
      </c>
      <c r="H440" s="12">
        <f>COUNTIF(B:B,FACT_SEARCHES[[#This Row],[WD_PRODUCTS]])</f>
        <v>108</v>
      </c>
    </row>
    <row r="441" spans="1:8" x14ac:dyDescent="0.3">
      <c r="A441" s="12">
        <v>7439</v>
      </c>
      <c r="B441" s="12">
        <v>282</v>
      </c>
      <c r="C441" s="8">
        <v>10615</v>
      </c>
      <c r="D441" s="12" t="s">
        <v>498</v>
      </c>
      <c r="E441" s="13">
        <v>45144</v>
      </c>
      <c r="F441" s="12" t="s">
        <v>15458</v>
      </c>
      <c r="G441" s="12">
        <f>IF(ISNUMBER(MATCH(C441, FACT_ORDERS!C:C, 0)), 1, 0)</f>
        <v>1</v>
      </c>
      <c r="H441" s="12">
        <f>COUNTIF(B:B,FACT_SEARCHES[[#This Row],[WD_PRODUCTS]])</f>
        <v>43</v>
      </c>
    </row>
    <row r="442" spans="1:8" x14ac:dyDescent="0.3">
      <c r="A442" s="12">
        <v>7440</v>
      </c>
      <c r="B442" s="12">
        <v>208</v>
      </c>
      <c r="C442" s="8">
        <v>10615</v>
      </c>
      <c r="D442" s="12" t="s">
        <v>499</v>
      </c>
      <c r="E442" s="13">
        <v>45144</v>
      </c>
      <c r="F442" s="12" t="s">
        <v>15459</v>
      </c>
      <c r="G442" s="12">
        <f>IF(ISNUMBER(MATCH(C442, FACT_ORDERS!C:C, 0)), 1, 0)</f>
        <v>1</v>
      </c>
      <c r="H442" s="12">
        <f>COUNTIF(B:B,FACT_SEARCHES[[#This Row],[WD_PRODUCTS]])</f>
        <v>91</v>
      </c>
    </row>
    <row r="443" spans="1:8" x14ac:dyDescent="0.3">
      <c r="A443" s="12">
        <v>7441</v>
      </c>
      <c r="B443" s="12">
        <v>271</v>
      </c>
      <c r="C443" s="8">
        <v>10615</v>
      </c>
      <c r="D443" s="12" t="s">
        <v>500</v>
      </c>
      <c r="E443" s="13">
        <v>45144</v>
      </c>
      <c r="F443" s="12" t="s">
        <v>15460</v>
      </c>
      <c r="G443" s="12">
        <f>IF(ISNUMBER(MATCH(C443, FACT_ORDERS!C:C, 0)), 1, 0)</f>
        <v>1</v>
      </c>
      <c r="H443" s="12">
        <f>COUNTIF(B:B,FACT_SEARCHES[[#This Row],[WD_PRODUCTS]])</f>
        <v>74</v>
      </c>
    </row>
    <row r="444" spans="1:8" x14ac:dyDescent="0.3">
      <c r="A444" s="12">
        <v>7442</v>
      </c>
      <c r="B444" s="12">
        <v>255</v>
      </c>
      <c r="C444" s="8">
        <v>10615</v>
      </c>
      <c r="D444" s="12" t="s">
        <v>501</v>
      </c>
      <c r="E444" s="13">
        <v>45144</v>
      </c>
      <c r="F444" s="12" t="s">
        <v>15461</v>
      </c>
      <c r="G444" s="12">
        <f>IF(ISNUMBER(MATCH(C444, FACT_ORDERS!C:C, 0)), 1, 0)</f>
        <v>1</v>
      </c>
      <c r="H444" s="12">
        <f>COUNTIF(B:B,FACT_SEARCHES[[#This Row],[WD_PRODUCTS]])</f>
        <v>74</v>
      </c>
    </row>
    <row r="445" spans="1:8" x14ac:dyDescent="0.3">
      <c r="A445" s="12">
        <v>7443</v>
      </c>
      <c r="B445" s="12">
        <v>219</v>
      </c>
      <c r="C445" s="8">
        <v>10615</v>
      </c>
      <c r="D445" s="12" t="s">
        <v>502</v>
      </c>
      <c r="E445" s="13">
        <v>45144</v>
      </c>
      <c r="F445" s="12" t="s">
        <v>15462</v>
      </c>
      <c r="G445" s="12">
        <f>IF(ISNUMBER(MATCH(C445, FACT_ORDERS!C:C, 0)), 1, 0)</f>
        <v>1</v>
      </c>
      <c r="H445" s="12">
        <f>COUNTIF(B:B,FACT_SEARCHES[[#This Row],[WD_PRODUCTS]])</f>
        <v>83</v>
      </c>
    </row>
    <row r="446" spans="1:8" x14ac:dyDescent="0.3">
      <c r="A446" s="12">
        <v>7444</v>
      </c>
      <c r="B446" s="12">
        <v>254</v>
      </c>
      <c r="C446" s="8">
        <v>10021</v>
      </c>
      <c r="D446" s="12" t="s">
        <v>503</v>
      </c>
      <c r="E446" s="13">
        <v>45287</v>
      </c>
      <c r="F446" s="12" t="s">
        <v>15463</v>
      </c>
      <c r="G446" s="12">
        <f>IF(ISNUMBER(MATCH(C446, FACT_ORDERS!C:C, 0)), 1, 0)</f>
        <v>1</v>
      </c>
      <c r="H446" s="12">
        <f>COUNTIF(B:B,FACT_SEARCHES[[#This Row],[WD_PRODUCTS]])</f>
        <v>77</v>
      </c>
    </row>
    <row r="447" spans="1:8" x14ac:dyDescent="0.3">
      <c r="A447" s="12">
        <v>7445</v>
      </c>
      <c r="B447" s="12">
        <v>265</v>
      </c>
      <c r="C447" s="8">
        <v>10942</v>
      </c>
      <c r="D447" s="12" t="s">
        <v>504</v>
      </c>
      <c r="E447" s="13">
        <v>45192</v>
      </c>
      <c r="F447" s="12" t="s">
        <v>15464</v>
      </c>
      <c r="G447" s="12">
        <f>IF(ISNUMBER(MATCH(C447, FACT_ORDERS!C:C, 0)), 1, 0)</f>
        <v>1</v>
      </c>
      <c r="H447" s="12">
        <f>COUNTIF(B:B,FACT_SEARCHES[[#This Row],[WD_PRODUCTS]])</f>
        <v>89</v>
      </c>
    </row>
    <row r="448" spans="1:8" x14ac:dyDescent="0.3">
      <c r="A448" s="12">
        <v>7446</v>
      </c>
      <c r="B448" s="12">
        <v>220</v>
      </c>
      <c r="C448" s="8">
        <v>10942</v>
      </c>
      <c r="D448" s="12" t="s">
        <v>505</v>
      </c>
      <c r="E448" s="13">
        <v>45192</v>
      </c>
      <c r="F448" s="12" t="s">
        <v>15465</v>
      </c>
      <c r="G448" s="12">
        <f>IF(ISNUMBER(MATCH(C448, FACT_ORDERS!C:C, 0)), 1, 0)</f>
        <v>1</v>
      </c>
      <c r="H448" s="12">
        <f>COUNTIF(B:B,FACT_SEARCHES[[#This Row],[WD_PRODUCTS]])</f>
        <v>60</v>
      </c>
    </row>
    <row r="449" spans="1:8" x14ac:dyDescent="0.3">
      <c r="A449" s="12">
        <v>7447</v>
      </c>
      <c r="B449" s="12">
        <v>244</v>
      </c>
      <c r="C449" s="8">
        <v>10942</v>
      </c>
      <c r="D449" s="12" t="s">
        <v>506</v>
      </c>
      <c r="E449" s="13">
        <v>45192</v>
      </c>
      <c r="F449" s="12" t="s">
        <v>15466</v>
      </c>
      <c r="G449" s="12">
        <f>IF(ISNUMBER(MATCH(C449, FACT_ORDERS!C:C, 0)), 1, 0)</f>
        <v>1</v>
      </c>
      <c r="H449" s="12">
        <f>COUNTIF(B:B,FACT_SEARCHES[[#This Row],[WD_PRODUCTS]])</f>
        <v>59</v>
      </c>
    </row>
    <row r="450" spans="1:8" x14ac:dyDescent="0.3">
      <c r="A450" s="12">
        <v>7448</v>
      </c>
      <c r="B450" s="12">
        <v>284</v>
      </c>
      <c r="C450" s="8">
        <v>10942</v>
      </c>
      <c r="D450" s="12" t="s">
        <v>507</v>
      </c>
      <c r="E450" s="13">
        <v>45192</v>
      </c>
      <c r="F450" s="12" t="s">
        <v>15467</v>
      </c>
      <c r="G450" s="12">
        <f>IF(ISNUMBER(MATCH(C450, FACT_ORDERS!C:C, 0)), 1, 0)</f>
        <v>1</v>
      </c>
      <c r="H450" s="12">
        <f>COUNTIF(B:B,FACT_SEARCHES[[#This Row],[WD_PRODUCTS]])</f>
        <v>97</v>
      </c>
    </row>
    <row r="451" spans="1:8" x14ac:dyDescent="0.3">
      <c r="A451" s="12">
        <v>7449</v>
      </c>
      <c r="B451" s="12">
        <v>216</v>
      </c>
      <c r="C451" s="8">
        <v>10737</v>
      </c>
      <c r="D451" s="12" t="s">
        <v>508</v>
      </c>
      <c r="E451" s="13">
        <v>44598</v>
      </c>
      <c r="F451" s="12" t="s">
        <v>15468</v>
      </c>
      <c r="G451" s="12">
        <f>IF(ISNUMBER(MATCH(C451, FACT_ORDERS!C:C, 0)), 1, 0)</f>
        <v>1</v>
      </c>
      <c r="H451" s="12">
        <f>COUNTIF(B:B,FACT_SEARCHES[[#This Row],[WD_PRODUCTS]])</f>
        <v>107</v>
      </c>
    </row>
    <row r="452" spans="1:8" x14ac:dyDescent="0.3">
      <c r="A452" s="12">
        <v>7450</v>
      </c>
      <c r="B452" s="12">
        <v>225</v>
      </c>
      <c r="C452" s="8">
        <v>10737</v>
      </c>
      <c r="D452" s="12" t="s">
        <v>509</v>
      </c>
      <c r="E452" s="13">
        <v>44598</v>
      </c>
      <c r="F452" s="12" t="s">
        <v>15469</v>
      </c>
      <c r="G452" s="12">
        <f>IF(ISNUMBER(MATCH(C452, FACT_ORDERS!C:C, 0)), 1, 0)</f>
        <v>1</v>
      </c>
      <c r="H452" s="12">
        <f>COUNTIF(B:B,FACT_SEARCHES[[#This Row],[WD_PRODUCTS]])</f>
        <v>74</v>
      </c>
    </row>
    <row r="453" spans="1:8" x14ac:dyDescent="0.3">
      <c r="A453" s="12">
        <v>7451</v>
      </c>
      <c r="B453" s="12">
        <v>294</v>
      </c>
      <c r="C453" s="8">
        <v>10507</v>
      </c>
      <c r="D453" s="12" t="s">
        <v>510</v>
      </c>
      <c r="E453" s="13">
        <v>45541</v>
      </c>
      <c r="F453" s="12" t="s">
        <v>15470</v>
      </c>
      <c r="G453" s="12">
        <f>IF(ISNUMBER(MATCH(C453, FACT_ORDERS!C:C, 0)), 1, 0)</f>
        <v>1</v>
      </c>
      <c r="H453" s="12">
        <f>COUNTIF(B:B,FACT_SEARCHES[[#This Row],[WD_PRODUCTS]])</f>
        <v>60</v>
      </c>
    </row>
    <row r="454" spans="1:8" x14ac:dyDescent="0.3">
      <c r="A454" s="12">
        <v>7452</v>
      </c>
      <c r="B454" s="12">
        <v>255</v>
      </c>
      <c r="C454" s="8">
        <v>10400</v>
      </c>
      <c r="D454" s="12" t="s">
        <v>511</v>
      </c>
      <c r="E454" s="13">
        <v>45055</v>
      </c>
      <c r="F454" s="12" t="s">
        <v>15471</v>
      </c>
      <c r="G454" s="12">
        <f>IF(ISNUMBER(MATCH(C454, FACT_ORDERS!C:C, 0)), 1, 0)</f>
        <v>1</v>
      </c>
      <c r="H454" s="12">
        <f>COUNTIF(B:B,FACT_SEARCHES[[#This Row],[WD_PRODUCTS]])</f>
        <v>74</v>
      </c>
    </row>
    <row r="455" spans="1:8" x14ac:dyDescent="0.3">
      <c r="A455" s="12">
        <v>7453</v>
      </c>
      <c r="B455" s="12">
        <v>209</v>
      </c>
      <c r="C455" s="8">
        <v>10400</v>
      </c>
      <c r="D455" s="12" t="s">
        <v>512</v>
      </c>
      <c r="E455" s="13">
        <v>45055</v>
      </c>
      <c r="F455" s="12" t="s">
        <v>15472</v>
      </c>
      <c r="G455" s="12">
        <f>IF(ISNUMBER(MATCH(C455, FACT_ORDERS!C:C, 0)), 1, 0)</f>
        <v>1</v>
      </c>
      <c r="H455" s="12">
        <f>COUNTIF(B:B,FACT_SEARCHES[[#This Row],[WD_PRODUCTS]])</f>
        <v>91</v>
      </c>
    </row>
    <row r="456" spans="1:8" x14ac:dyDescent="0.3">
      <c r="A456" s="12">
        <v>7454</v>
      </c>
      <c r="B456" s="12">
        <v>232</v>
      </c>
      <c r="C456" s="8">
        <v>10400</v>
      </c>
      <c r="D456" s="12" t="s">
        <v>513</v>
      </c>
      <c r="E456" s="13">
        <v>45055</v>
      </c>
      <c r="F456" s="12" t="s">
        <v>15473</v>
      </c>
      <c r="G456" s="12">
        <f>IF(ISNUMBER(MATCH(C456, FACT_ORDERS!C:C, 0)), 1, 0)</f>
        <v>1</v>
      </c>
      <c r="H456" s="12">
        <f>COUNTIF(B:B,FACT_SEARCHES[[#This Row],[WD_PRODUCTS]])</f>
        <v>69</v>
      </c>
    </row>
    <row r="457" spans="1:8" x14ac:dyDescent="0.3">
      <c r="A457" s="12">
        <v>7455</v>
      </c>
      <c r="B457" s="12">
        <v>253</v>
      </c>
      <c r="C457" s="8">
        <v>10400</v>
      </c>
      <c r="D457" s="12" t="s">
        <v>514</v>
      </c>
      <c r="E457" s="13">
        <v>45055</v>
      </c>
      <c r="F457" s="12" t="s">
        <v>15474</v>
      </c>
      <c r="G457" s="12">
        <f>IF(ISNUMBER(MATCH(C457, FACT_ORDERS!C:C, 0)), 1, 0)</f>
        <v>1</v>
      </c>
      <c r="H457" s="12">
        <f>COUNTIF(B:B,FACT_SEARCHES[[#This Row],[WD_PRODUCTS]])</f>
        <v>78</v>
      </c>
    </row>
    <row r="458" spans="1:8" x14ac:dyDescent="0.3">
      <c r="A458" s="12">
        <v>7456</v>
      </c>
      <c r="B458" s="12">
        <v>204</v>
      </c>
      <c r="C458" s="8">
        <v>10400</v>
      </c>
      <c r="D458" s="12" t="s">
        <v>515</v>
      </c>
      <c r="E458" s="13">
        <v>45055</v>
      </c>
      <c r="F458" s="12" t="s">
        <v>15475</v>
      </c>
      <c r="G458" s="12">
        <f>IF(ISNUMBER(MATCH(C458, FACT_ORDERS!C:C, 0)), 1, 0)</f>
        <v>1</v>
      </c>
      <c r="H458" s="12">
        <f>COUNTIF(B:B,FACT_SEARCHES[[#This Row],[WD_PRODUCTS]])</f>
        <v>139</v>
      </c>
    </row>
    <row r="459" spans="1:8" x14ac:dyDescent="0.3">
      <c r="A459" s="12">
        <v>7457</v>
      </c>
      <c r="B459" s="12">
        <v>219</v>
      </c>
      <c r="C459" s="8">
        <v>10211</v>
      </c>
      <c r="D459" s="12" t="s">
        <v>516</v>
      </c>
      <c r="E459" s="13">
        <v>44788</v>
      </c>
      <c r="F459" s="12" t="s">
        <v>15476</v>
      </c>
      <c r="G459" s="12">
        <f>IF(ISNUMBER(MATCH(C459, FACT_ORDERS!C:C, 0)), 1, 0)</f>
        <v>1</v>
      </c>
      <c r="H459" s="12">
        <f>COUNTIF(B:B,FACT_SEARCHES[[#This Row],[WD_PRODUCTS]])</f>
        <v>83</v>
      </c>
    </row>
    <row r="460" spans="1:8" x14ac:dyDescent="0.3">
      <c r="A460" s="12">
        <v>7458</v>
      </c>
      <c r="B460" s="12">
        <v>258</v>
      </c>
      <c r="C460" s="8">
        <v>10056</v>
      </c>
      <c r="D460" s="12" t="s">
        <v>517</v>
      </c>
      <c r="E460" s="13">
        <v>44587</v>
      </c>
      <c r="F460" s="12" t="s">
        <v>15477</v>
      </c>
      <c r="G460" s="12">
        <f>IF(ISNUMBER(MATCH(C460, FACT_ORDERS!C:C, 0)), 1, 0)</f>
        <v>1</v>
      </c>
      <c r="H460" s="12">
        <f>COUNTIF(B:B,FACT_SEARCHES[[#This Row],[WD_PRODUCTS]])</f>
        <v>57</v>
      </c>
    </row>
    <row r="461" spans="1:8" x14ac:dyDescent="0.3">
      <c r="A461" s="12">
        <v>7459</v>
      </c>
      <c r="B461" s="12">
        <v>250</v>
      </c>
      <c r="C461" s="8">
        <v>10268</v>
      </c>
      <c r="D461" s="12" t="s">
        <v>518</v>
      </c>
      <c r="E461" s="13">
        <v>45377</v>
      </c>
      <c r="F461" s="12" t="s">
        <v>14566</v>
      </c>
      <c r="G461" s="12">
        <f>IF(ISNUMBER(MATCH(C461, FACT_ORDERS!C:C, 0)), 1, 0)</f>
        <v>1</v>
      </c>
      <c r="H461" s="12">
        <f>COUNTIF(B:B,FACT_SEARCHES[[#This Row],[WD_PRODUCTS]])</f>
        <v>65</v>
      </c>
    </row>
    <row r="462" spans="1:8" x14ac:dyDescent="0.3">
      <c r="A462" s="12">
        <v>7460</v>
      </c>
      <c r="B462" s="12">
        <v>200</v>
      </c>
      <c r="C462" s="8">
        <v>10268</v>
      </c>
      <c r="D462" s="12" t="s">
        <v>519</v>
      </c>
      <c r="E462" s="13">
        <v>45377</v>
      </c>
      <c r="F462" s="12" t="s">
        <v>15478</v>
      </c>
      <c r="G462" s="12">
        <f>IF(ISNUMBER(MATCH(C462, FACT_ORDERS!C:C, 0)), 1, 0)</f>
        <v>1</v>
      </c>
      <c r="H462" s="12">
        <f>COUNTIF(B:B,FACT_SEARCHES[[#This Row],[WD_PRODUCTS]])</f>
        <v>81</v>
      </c>
    </row>
    <row r="463" spans="1:8" x14ac:dyDescent="0.3">
      <c r="A463" s="12">
        <v>7461</v>
      </c>
      <c r="B463" s="12">
        <v>243</v>
      </c>
      <c r="C463" s="8">
        <v>10268</v>
      </c>
      <c r="D463" s="12" t="s">
        <v>520</v>
      </c>
      <c r="E463" s="13">
        <v>45377</v>
      </c>
      <c r="F463" s="12" t="s">
        <v>15479</v>
      </c>
      <c r="G463" s="12">
        <f>IF(ISNUMBER(MATCH(C463, FACT_ORDERS!C:C, 0)), 1, 0)</f>
        <v>1</v>
      </c>
      <c r="H463" s="12">
        <f>COUNTIF(B:B,FACT_SEARCHES[[#This Row],[WD_PRODUCTS]])</f>
        <v>70</v>
      </c>
    </row>
    <row r="464" spans="1:8" x14ac:dyDescent="0.3">
      <c r="A464" s="12">
        <v>7462</v>
      </c>
      <c r="B464" s="12">
        <v>267</v>
      </c>
      <c r="C464" s="8">
        <v>10246</v>
      </c>
      <c r="D464" s="12" t="s">
        <v>521</v>
      </c>
      <c r="E464" s="13">
        <v>44925</v>
      </c>
      <c r="F464" s="12" t="s">
        <v>12323</v>
      </c>
      <c r="G464" s="12">
        <f>IF(ISNUMBER(MATCH(C464, FACT_ORDERS!C:C, 0)), 1, 0)</f>
        <v>1</v>
      </c>
      <c r="H464" s="12">
        <f>COUNTIF(B:B,FACT_SEARCHES[[#This Row],[WD_PRODUCTS]])</f>
        <v>82</v>
      </c>
    </row>
    <row r="465" spans="1:8" x14ac:dyDescent="0.3">
      <c r="A465" s="12">
        <v>7463</v>
      </c>
      <c r="B465" s="12">
        <v>262</v>
      </c>
      <c r="C465" s="8">
        <v>10246</v>
      </c>
      <c r="D465" s="12" t="s">
        <v>522</v>
      </c>
      <c r="E465" s="13">
        <v>44925</v>
      </c>
      <c r="F465" s="12" t="s">
        <v>15480</v>
      </c>
      <c r="G465" s="12">
        <f>IF(ISNUMBER(MATCH(C465, FACT_ORDERS!C:C, 0)), 1, 0)</f>
        <v>1</v>
      </c>
      <c r="H465" s="12">
        <f>COUNTIF(B:B,FACT_SEARCHES[[#This Row],[WD_PRODUCTS]])</f>
        <v>70</v>
      </c>
    </row>
    <row r="466" spans="1:8" x14ac:dyDescent="0.3">
      <c r="A466" s="12">
        <v>7464</v>
      </c>
      <c r="B466" s="12">
        <v>289</v>
      </c>
      <c r="C466" s="8">
        <v>10246</v>
      </c>
      <c r="D466" s="12" t="s">
        <v>523</v>
      </c>
      <c r="E466" s="13">
        <v>44925</v>
      </c>
      <c r="F466" s="12" t="s">
        <v>15481</v>
      </c>
      <c r="G466" s="12">
        <f>IF(ISNUMBER(MATCH(C466, FACT_ORDERS!C:C, 0)), 1, 0)</f>
        <v>1</v>
      </c>
      <c r="H466" s="12">
        <f>COUNTIF(B:B,FACT_SEARCHES[[#This Row],[WD_PRODUCTS]])</f>
        <v>56</v>
      </c>
    </row>
    <row r="467" spans="1:8" x14ac:dyDescent="0.3">
      <c r="A467" s="12">
        <v>7465</v>
      </c>
      <c r="B467" s="12">
        <v>286</v>
      </c>
      <c r="C467" s="8">
        <v>10953</v>
      </c>
      <c r="D467" s="12" t="s">
        <v>524</v>
      </c>
      <c r="E467" s="13">
        <v>45077</v>
      </c>
      <c r="F467" s="12" t="s">
        <v>15482</v>
      </c>
      <c r="G467" s="12">
        <f>IF(ISNUMBER(MATCH(C467, FACT_ORDERS!C:C, 0)), 1, 0)</f>
        <v>1</v>
      </c>
      <c r="H467" s="12">
        <f>COUNTIF(B:B,FACT_SEARCHES[[#This Row],[WD_PRODUCTS]])</f>
        <v>71</v>
      </c>
    </row>
    <row r="468" spans="1:8" x14ac:dyDescent="0.3">
      <c r="A468" s="12">
        <v>7466</v>
      </c>
      <c r="B468" s="12">
        <v>265</v>
      </c>
      <c r="C468" s="8">
        <v>10953</v>
      </c>
      <c r="D468" s="12" t="s">
        <v>525</v>
      </c>
      <c r="E468" s="13">
        <v>45077</v>
      </c>
      <c r="F468" s="12" t="s">
        <v>15483</v>
      </c>
      <c r="G468" s="12">
        <f>IF(ISNUMBER(MATCH(C468, FACT_ORDERS!C:C, 0)), 1, 0)</f>
        <v>1</v>
      </c>
      <c r="H468" s="12">
        <f>COUNTIF(B:B,FACT_SEARCHES[[#This Row],[WD_PRODUCTS]])</f>
        <v>89</v>
      </c>
    </row>
    <row r="469" spans="1:8" x14ac:dyDescent="0.3">
      <c r="A469" s="12">
        <v>7467</v>
      </c>
      <c r="B469" s="12">
        <v>226</v>
      </c>
      <c r="C469" s="8">
        <v>10953</v>
      </c>
      <c r="D469" s="12" t="s">
        <v>526</v>
      </c>
      <c r="E469" s="13">
        <v>45077</v>
      </c>
      <c r="F469" s="12" t="s">
        <v>15484</v>
      </c>
      <c r="G469" s="12">
        <f>IF(ISNUMBER(MATCH(C469, FACT_ORDERS!C:C, 0)), 1, 0)</f>
        <v>1</v>
      </c>
      <c r="H469" s="12">
        <f>COUNTIF(B:B,FACT_SEARCHES[[#This Row],[WD_PRODUCTS]])</f>
        <v>56</v>
      </c>
    </row>
    <row r="470" spans="1:8" x14ac:dyDescent="0.3">
      <c r="A470" s="12">
        <v>7468</v>
      </c>
      <c r="B470" s="12">
        <v>223</v>
      </c>
      <c r="C470" s="8">
        <v>10184</v>
      </c>
      <c r="D470" s="12" t="s">
        <v>527</v>
      </c>
      <c r="E470" s="13">
        <v>45457</v>
      </c>
      <c r="F470" s="12" t="s">
        <v>15485</v>
      </c>
      <c r="G470" s="12">
        <f>IF(ISNUMBER(MATCH(C470, FACT_ORDERS!C:C, 0)), 1, 0)</f>
        <v>1</v>
      </c>
      <c r="H470" s="12">
        <f>COUNTIF(B:B,FACT_SEARCHES[[#This Row],[WD_PRODUCTS]])</f>
        <v>45</v>
      </c>
    </row>
    <row r="471" spans="1:8" x14ac:dyDescent="0.3">
      <c r="A471" s="12">
        <v>7469</v>
      </c>
      <c r="B471" s="12">
        <v>264</v>
      </c>
      <c r="C471" s="8">
        <v>10184</v>
      </c>
      <c r="D471" s="12" t="s">
        <v>528</v>
      </c>
      <c r="E471" s="13">
        <v>45457</v>
      </c>
      <c r="F471" s="12" t="s">
        <v>15486</v>
      </c>
      <c r="G471" s="12">
        <f>IF(ISNUMBER(MATCH(C471, FACT_ORDERS!C:C, 0)), 1, 0)</f>
        <v>1</v>
      </c>
      <c r="H471" s="12">
        <f>COUNTIF(B:B,FACT_SEARCHES[[#This Row],[WD_PRODUCTS]])</f>
        <v>53</v>
      </c>
    </row>
    <row r="472" spans="1:8" x14ac:dyDescent="0.3">
      <c r="A472" s="12">
        <v>7470</v>
      </c>
      <c r="B472" s="12">
        <v>204</v>
      </c>
      <c r="C472" s="8">
        <v>10808</v>
      </c>
      <c r="D472" s="12" t="s">
        <v>529</v>
      </c>
      <c r="E472" s="13">
        <v>45304</v>
      </c>
      <c r="F472" s="12" t="s">
        <v>15487</v>
      </c>
      <c r="G472" s="12">
        <f>IF(ISNUMBER(MATCH(C472, FACT_ORDERS!C:C, 0)), 1, 0)</f>
        <v>1</v>
      </c>
      <c r="H472" s="12">
        <f>COUNTIF(B:B,FACT_SEARCHES[[#This Row],[WD_PRODUCTS]])</f>
        <v>139</v>
      </c>
    </row>
    <row r="473" spans="1:8" x14ac:dyDescent="0.3">
      <c r="A473" s="12">
        <v>7471</v>
      </c>
      <c r="B473" s="12">
        <v>252</v>
      </c>
      <c r="C473" s="8">
        <v>10808</v>
      </c>
      <c r="D473" s="12" t="s">
        <v>530</v>
      </c>
      <c r="E473" s="13">
        <v>45304</v>
      </c>
      <c r="F473" s="12" t="s">
        <v>15488</v>
      </c>
      <c r="G473" s="12">
        <f>IF(ISNUMBER(MATCH(C473, FACT_ORDERS!C:C, 0)), 1, 0)</f>
        <v>1</v>
      </c>
      <c r="H473" s="12">
        <f>COUNTIF(B:B,FACT_SEARCHES[[#This Row],[WD_PRODUCTS]])</f>
        <v>64</v>
      </c>
    </row>
    <row r="474" spans="1:8" x14ac:dyDescent="0.3">
      <c r="A474" s="12">
        <v>7472</v>
      </c>
      <c r="B474" s="12">
        <v>229</v>
      </c>
      <c r="C474" s="8">
        <v>10599</v>
      </c>
      <c r="D474" s="12" t="s">
        <v>531</v>
      </c>
      <c r="E474" s="13">
        <v>45514</v>
      </c>
      <c r="F474" s="12" t="s">
        <v>15489</v>
      </c>
      <c r="G474" s="12">
        <f>IF(ISNUMBER(MATCH(C474, FACT_ORDERS!C:C, 0)), 1, 0)</f>
        <v>1</v>
      </c>
      <c r="H474" s="12">
        <f>COUNTIF(B:B,FACT_SEARCHES[[#This Row],[WD_PRODUCTS]])</f>
        <v>42</v>
      </c>
    </row>
    <row r="475" spans="1:8" x14ac:dyDescent="0.3">
      <c r="A475" s="12">
        <v>7473</v>
      </c>
      <c r="B475" s="12">
        <v>213</v>
      </c>
      <c r="C475" s="8">
        <v>10599</v>
      </c>
      <c r="D475" s="12" t="s">
        <v>532</v>
      </c>
      <c r="E475" s="13">
        <v>45514</v>
      </c>
      <c r="F475" s="12" t="s">
        <v>15490</v>
      </c>
      <c r="G475" s="12">
        <f>IF(ISNUMBER(MATCH(C475, FACT_ORDERS!C:C, 0)), 1, 0)</f>
        <v>1</v>
      </c>
      <c r="H475" s="12">
        <f>COUNTIF(B:B,FACT_SEARCHES[[#This Row],[WD_PRODUCTS]])</f>
        <v>86</v>
      </c>
    </row>
    <row r="476" spans="1:8" x14ac:dyDescent="0.3">
      <c r="A476" s="12">
        <v>7474</v>
      </c>
      <c r="B476" s="12">
        <v>242</v>
      </c>
      <c r="C476" s="8">
        <v>10868</v>
      </c>
      <c r="D476" s="12" t="s">
        <v>533</v>
      </c>
      <c r="E476" s="13">
        <v>45215</v>
      </c>
      <c r="F476" s="12" t="s">
        <v>15491</v>
      </c>
      <c r="G476" s="12">
        <f>IF(ISNUMBER(MATCH(C476, FACT_ORDERS!C:C, 0)), 1, 0)</f>
        <v>1</v>
      </c>
      <c r="H476" s="12">
        <f>COUNTIF(B:B,FACT_SEARCHES[[#This Row],[WD_PRODUCTS]])</f>
        <v>76</v>
      </c>
    </row>
    <row r="477" spans="1:8" x14ac:dyDescent="0.3">
      <c r="A477" s="12">
        <v>7475</v>
      </c>
      <c r="B477" s="12">
        <v>229</v>
      </c>
      <c r="C477" s="8">
        <v>10868</v>
      </c>
      <c r="D477" s="12" t="s">
        <v>534</v>
      </c>
      <c r="E477" s="13">
        <v>45215</v>
      </c>
      <c r="F477" s="12" t="s">
        <v>15492</v>
      </c>
      <c r="G477" s="12">
        <f>IF(ISNUMBER(MATCH(C477, FACT_ORDERS!C:C, 0)), 1, 0)</f>
        <v>1</v>
      </c>
      <c r="H477" s="12">
        <f>COUNTIF(B:B,FACT_SEARCHES[[#This Row],[WD_PRODUCTS]])</f>
        <v>42</v>
      </c>
    </row>
    <row r="478" spans="1:8" x14ac:dyDescent="0.3">
      <c r="A478" s="12">
        <v>7476</v>
      </c>
      <c r="B478" s="12">
        <v>268</v>
      </c>
      <c r="C478" s="8">
        <v>10868</v>
      </c>
      <c r="D478" s="12" t="s">
        <v>535</v>
      </c>
      <c r="E478" s="13">
        <v>45215</v>
      </c>
      <c r="F478" s="12" t="s">
        <v>15493</v>
      </c>
      <c r="G478" s="12">
        <f>IF(ISNUMBER(MATCH(C478, FACT_ORDERS!C:C, 0)), 1, 0)</f>
        <v>1</v>
      </c>
      <c r="H478" s="12">
        <f>COUNTIF(B:B,FACT_SEARCHES[[#This Row],[WD_PRODUCTS]])</f>
        <v>78</v>
      </c>
    </row>
    <row r="479" spans="1:8" x14ac:dyDescent="0.3">
      <c r="A479" s="12">
        <v>7477</v>
      </c>
      <c r="B479" s="12">
        <v>213</v>
      </c>
      <c r="C479" s="8">
        <v>10879</v>
      </c>
      <c r="D479" s="12" t="s">
        <v>536</v>
      </c>
      <c r="E479" s="13">
        <v>44927</v>
      </c>
      <c r="F479" s="12" t="s">
        <v>15494</v>
      </c>
      <c r="G479" s="12">
        <f>IF(ISNUMBER(MATCH(C479, FACT_ORDERS!C:C, 0)), 1, 0)</f>
        <v>1</v>
      </c>
      <c r="H479" s="12">
        <f>COUNTIF(B:B,FACT_SEARCHES[[#This Row],[WD_PRODUCTS]])</f>
        <v>86</v>
      </c>
    </row>
    <row r="480" spans="1:8" x14ac:dyDescent="0.3">
      <c r="A480" s="12">
        <v>7478</v>
      </c>
      <c r="B480" s="12">
        <v>277</v>
      </c>
      <c r="C480" s="8">
        <v>10879</v>
      </c>
      <c r="D480" s="12" t="s">
        <v>537</v>
      </c>
      <c r="E480" s="13">
        <v>44927</v>
      </c>
      <c r="F480" s="12" t="s">
        <v>11101</v>
      </c>
      <c r="G480" s="12">
        <f>IF(ISNUMBER(MATCH(C480, FACT_ORDERS!C:C, 0)), 1, 0)</f>
        <v>1</v>
      </c>
      <c r="H480" s="12">
        <f>COUNTIF(B:B,FACT_SEARCHES[[#This Row],[WD_PRODUCTS]])</f>
        <v>98</v>
      </c>
    </row>
    <row r="481" spans="1:8" x14ac:dyDescent="0.3">
      <c r="A481" s="12">
        <v>7479</v>
      </c>
      <c r="B481" s="12">
        <v>225</v>
      </c>
      <c r="C481" s="8">
        <v>10311</v>
      </c>
      <c r="D481" s="12" t="s">
        <v>538</v>
      </c>
      <c r="E481" s="13">
        <v>45486</v>
      </c>
      <c r="F481" s="12" t="s">
        <v>15495</v>
      </c>
      <c r="G481" s="12">
        <f>IF(ISNUMBER(MATCH(C481, FACT_ORDERS!C:C, 0)), 1, 0)</f>
        <v>1</v>
      </c>
      <c r="H481" s="12">
        <f>COUNTIF(B:B,FACT_SEARCHES[[#This Row],[WD_PRODUCTS]])</f>
        <v>74</v>
      </c>
    </row>
    <row r="482" spans="1:8" x14ac:dyDescent="0.3">
      <c r="A482" s="12">
        <v>7480</v>
      </c>
      <c r="B482" s="12">
        <v>213</v>
      </c>
      <c r="C482" s="8">
        <v>10311</v>
      </c>
      <c r="D482" s="12" t="s">
        <v>539</v>
      </c>
      <c r="E482" s="13">
        <v>45486</v>
      </c>
      <c r="F482" s="12" t="s">
        <v>15496</v>
      </c>
      <c r="G482" s="12">
        <f>IF(ISNUMBER(MATCH(C482, FACT_ORDERS!C:C, 0)), 1, 0)</f>
        <v>1</v>
      </c>
      <c r="H482" s="12">
        <f>COUNTIF(B:B,FACT_SEARCHES[[#This Row],[WD_PRODUCTS]])</f>
        <v>86</v>
      </c>
    </row>
    <row r="483" spans="1:8" x14ac:dyDescent="0.3">
      <c r="A483" s="12">
        <v>7481</v>
      </c>
      <c r="B483" s="12">
        <v>261</v>
      </c>
      <c r="C483" s="8">
        <v>10055</v>
      </c>
      <c r="D483" s="12" t="s">
        <v>540</v>
      </c>
      <c r="E483" s="13">
        <v>45132</v>
      </c>
      <c r="F483" s="12" t="s">
        <v>15497</v>
      </c>
      <c r="G483" s="12">
        <f>IF(ISNUMBER(MATCH(C483, FACT_ORDERS!C:C, 0)), 1, 0)</f>
        <v>1</v>
      </c>
      <c r="H483" s="12">
        <f>COUNTIF(B:B,FACT_SEARCHES[[#This Row],[WD_PRODUCTS]])</f>
        <v>77</v>
      </c>
    </row>
    <row r="484" spans="1:8" x14ac:dyDescent="0.3">
      <c r="A484" s="12">
        <v>7482</v>
      </c>
      <c r="B484" s="12">
        <v>259</v>
      </c>
      <c r="C484" s="8">
        <v>10055</v>
      </c>
      <c r="D484" s="12" t="s">
        <v>541</v>
      </c>
      <c r="E484" s="13">
        <v>45132</v>
      </c>
      <c r="F484" s="12" t="s">
        <v>15498</v>
      </c>
      <c r="G484" s="12">
        <f>IF(ISNUMBER(MATCH(C484, FACT_ORDERS!C:C, 0)), 1, 0)</f>
        <v>1</v>
      </c>
      <c r="H484" s="12">
        <f>COUNTIF(B:B,FACT_SEARCHES[[#This Row],[WD_PRODUCTS]])</f>
        <v>64</v>
      </c>
    </row>
    <row r="485" spans="1:8" x14ac:dyDescent="0.3">
      <c r="A485" s="12">
        <v>7483</v>
      </c>
      <c r="B485" s="12">
        <v>281</v>
      </c>
      <c r="C485" s="8">
        <v>10055</v>
      </c>
      <c r="D485" s="12" t="s">
        <v>542</v>
      </c>
      <c r="E485" s="13">
        <v>45132</v>
      </c>
      <c r="F485" s="12" t="s">
        <v>15499</v>
      </c>
      <c r="G485" s="12">
        <f>IF(ISNUMBER(MATCH(C485, FACT_ORDERS!C:C, 0)), 1, 0)</f>
        <v>1</v>
      </c>
      <c r="H485" s="12">
        <f>COUNTIF(B:B,FACT_SEARCHES[[#This Row],[WD_PRODUCTS]])</f>
        <v>86</v>
      </c>
    </row>
    <row r="486" spans="1:8" x14ac:dyDescent="0.3">
      <c r="A486" s="12">
        <v>7484</v>
      </c>
      <c r="B486" s="12">
        <v>294</v>
      </c>
      <c r="C486" s="8">
        <v>10635</v>
      </c>
      <c r="D486" s="12" t="s">
        <v>543</v>
      </c>
      <c r="E486" s="13">
        <v>44198</v>
      </c>
      <c r="F486" s="12" t="s">
        <v>15500</v>
      </c>
      <c r="G486" s="12">
        <f>IF(ISNUMBER(MATCH(C486, FACT_ORDERS!C:C, 0)), 1, 0)</f>
        <v>1</v>
      </c>
      <c r="H486" s="12">
        <f>COUNTIF(B:B,FACT_SEARCHES[[#This Row],[WD_PRODUCTS]])</f>
        <v>60</v>
      </c>
    </row>
    <row r="487" spans="1:8" x14ac:dyDescent="0.3">
      <c r="A487" s="12">
        <v>7485</v>
      </c>
      <c r="B487" s="12">
        <v>258</v>
      </c>
      <c r="C487" s="8">
        <v>10056</v>
      </c>
      <c r="D487" s="12" t="s">
        <v>544</v>
      </c>
      <c r="E487" s="13">
        <v>44925</v>
      </c>
      <c r="F487" s="12" t="s">
        <v>15501</v>
      </c>
      <c r="G487" s="12">
        <f>IF(ISNUMBER(MATCH(C487, FACT_ORDERS!C:C, 0)), 1, 0)</f>
        <v>1</v>
      </c>
      <c r="H487" s="12">
        <f>COUNTIF(B:B,FACT_SEARCHES[[#This Row],[WD_PRODUCTS]])</f>
        <v>57</v>
      </c>
    </row>
    <row r="488" spans="1:8" x14ac:dyDescent="0.3">
      <c r="A488" s="12">
        <v>7486</v>
      </c>
      <c r="B488" s="12">
        <v>293</v>
      </c>
      <c r="C488" s="8">
        <v>10674</v>
      </c>
      <c r="D488" s="12" t="s">
        <v>545</v>
      </c>
      <c r="E488" s="13">
        <v>45521</v>
      </c>
      <c r="F488" s="12" t="s">
        <v>15502</v>
      </c>
      <c r="G488" s="12">
        <f>IF(ISNUMBER(MATCH(C488, FACT_ORDERS!C:C, 0)), 1, 0)</f>
        <v>1</v>
      </c>
      <c r="H488" s="12">
        <f>COUNTIF(B:B,FACT_SEARCHES[[#This Row],[WD_PRODUCTS]])</f>
        <v>70</v>
      </c>
    </row>
    <row r="489" spans="1:8" x14ac:dyDescent="0.3">
      <c r="A489" s="12">
        <v>7487</v>
      </c>
      <c r="B489" s="12">
        <v>278</v>
      </c>
      <c r="C489" s="8">
        <v>10674</v>
      </c>
      <c r="D489" s="12" t="s">
        <v>546</v>
      </c>
      <c r="E489" s="13">
        <v>45521</v>
      </c>
      <c r="F489" s="12" t="s">
        <v>15503</v>
      </c>
      <c r="G489" s="12">
        <f>IF(ISNUMBER(MATCH(C489, FACT_ORDERS!C:C, 0)), 1, 0)</f>
        <v>1</v>
      </c>
      <c r="H489" s="12">
        <f>COUNTIF(B:B,FACT_SEARCHES[[#This Row],[WD_PRODUCTS]])</f>
        <v>81</v>
      </c>
    </row>
    <row r="490" spans="1:8" x14ac:dyDescent="0.3">
      <c r="A490" s="12">
        <v>7488</v>
      </c>
      <c r="B490" s="12">
        <v>224</v>
      </c>
      <c r="C490" s="8">
        <v>10283</v>
      </c>
      <c r="D490" s="12" t="s">
        <v>547</v>
      </c>
      <c r="E490" s="13">
        <v>45261</v>
      </c>
      <c r="F490" s="12" t="s">
        <v>15504</v>
      </c>
      <c r="G490" s="12">
        <f>IF(ISNUMBER(MATCH(C490, FACT_ORDERS!C:C, 0)), 1, 0)</f>
        <v>1</v>
      </c>
      <c r="H490" s="12">
        <f>COUNTIF(B:B,FACT_SEARCHES[[#This Row],[WD_PRODUCTS]])</f>
        <v>63</v>
      </c>
    </row>
    <row r="491" spans="1:8" x14ac:dyDescent="0.3">
      <c r="A491" s="12">
        <v>7489</v>
      </c>
      <c r="B491" s="12">
        <v>277</v>
      </c>
      <c r="C491" s="8">
        <v>10283</v>
      </c>
      <c r="D491" s="12" t="s">
        <v>548</v>
      </c>
      <c r="E491" s="13">
        <v>45261</v>
      </c>
      <c r="F491" s="12" t="s">
        <v>15505</v>
      </c>
      <c r="G491" s="12">
        <f>IF(ISNUMBER(MATCH(C491, FACT_ORDERS!C:C, 0)), 1, 0)</f>
        <v>1</v>
      </c>
      <c r="H491" s="12">
        <f>COUNTIF(B:B,FACT_SEARCHES[[#This Row],[WD_PRODUCTS]])</f>
        <v>98</v>
      </c>
    </row>
    <row r="492" spans="1:8" x14ac:dyDescent="0.3">
      <c r="A492" s="12">
        <v>7490</v>
      </c>
      <c r="B492" s="12">
        <v>231</v>
      </c>
      <c r="C492" s="8">
        <v>10283</v>
      </c>
      <c r="D492" s="12" t="s">
        <v>549</v>
      </c>
      <c r="E492" s="13">
        <v>45261</v>
      </c>
      <c r="F492" s="12" t="s">
        <v>15506</v>
      </c>
      <c r="G492" s="12">
        <f>IF(ISNUMBER(MATCH(C492, FACT_ORDERS!C:C, 0)), 1, 0)</f>
        <v>1</v>
      </c>
      <c r="H492" s="12">
        <f>COUNTIF(B:B,FACT_SEARCHES[[#This Row],[WD_PRODUCTS]])</f>
        <v>58</v>
      </c>
    </row>
    <row r="493" spans="1:8" x14ac:dyDescent="0.3">
      <c r="A493" s="12">
        <v>7491</v>
      </c>
      <c r="B493" s="12">
        <v>278</v>
      </c>
      <c r="C493" s="8">
        <v>10283</v>
      </c>
      <c r="D493" s="12" t="s">
        <v>550</v>
      </c>
      <c r="E493" s="13">
        <v>45261</v>
      </c>
      <c r="F493" s="12" t="s">
        <v>15507</v>
      </c>
      <c r="G493" s="12">
        <f>IF(ISNUMBER(MATCH(C493, FACT_ORDERS!C:C, 0)), 1, 0)</f>
        <v>1</v>
      </c>
      <c r="H493" s="12">
        <f>COUNTIF(B:B,FACT_SEARCHES[[#This Row],[WD_PRODUCTS]])</f>
        <v>81</v>
      </c>
    </row>
    <row r="494" spans="1:8" x14ac:dyDescent="0.3">
      <c r="A494" s="12">
        <v>7492</v>
      </c>
      <c r="B494" s="12">
        <v>293</v>
      </c>
      <c r="C494" s="8">
        <v>10912</v>
      </c>
      <c r="D494" s="12" t="s">
        <v>551</v>
      </c>
      <c r="E494" s="13">
        <v>45189</v>
      </c>
      <c r="F494" s="12" t="s">
        <v>15508</v>
      </c>
      <c r="G494" s="12">
        <f>IF(ISNUMBER(MATCH(C494, FACT_ORDERS!C:C, 0)), 1, 0)</f>
        <v>1</v>
      </c>
      <c r="H494" s="12">
        <f>COUNTIF(B:B,FACT_SEARCHES[[#This Row],[WD_PRODUCTS]])</f>
        <v>70</v>
      </c>
    </row>
    <row r="495" spans="1:8" x14ac:dyDescent="0.3">
      <c r="A495" s="12">
        <v>7493</v>
      </c>
      <c r="B495" s="12">
        <v>219</v>
      </c>
      <c r="C495" s="8">
        <v>10912</v>
      </c>
      <c r="D495" s="12" t="s">
        <v>552</v>
      </c>
      <c r="E495" s="13">
        <v>45189</v>
      </c>
      <c r="F495" s="12" t="s">
        <v>15509</v>
      </c>
      <c r="G495" s="12">
        <f>IF(ISNUMBER(MATCH(C495, FACT_ORDERS!C:C, 0)), 1, 0)</f>
        <v>1</v>
      </c>
      <c r="H495" s="12">
        <f>COUNTIF(B:B,FACT_SEARCHES[[#This Row],[WD_PRODUCTS]])</f>
        <v>83</v>
      </c>
    </row>
    <row r="496" spans="1:8" x14ac:dyDescent="0.3">
      <c r="A496" s="12">
        <v>7494</v>
      </c>
      <c r="B496" s="12">
        <v>221</v>
      </c>
      <c r="C496" s="8">
        <v>10900</v>
      </c>
      <c r="D496" s="12" t="s">
        <v>553</v>
      </c>
      <c r="E496" s="13">
        <v>44705</v>
      </c>
      <c r="F496" s="12" t="s">
        <v>15510</v>
      </c>
      <c r="G496" s="12">
        <f>IF(ISNUMBER(MATCH(C496, FACT_ORDERS!C:C, 0)), 1, 0)</f>
        <v>1</v>
      </c>
      <c r="H496" s="12">
        <f>COUNTIF(B:B,FACT_SEARCHES[[#This Row],[WD_PRODUCTS]])</f>
        <v>31</v>
      </c>
    </row>
    <row r="497" spans="1:8" x14ac:dyDescent="0.3">
      <c r="A497" s="12">
        <v>7495</v>
      </c>
      <c r="B497" s="12">
        <v>230</v>
      </c>
      <c r="C497" s="8">
        <v>10910</v>
      </c>
      <c r="D497" s="12" t="s">
        <v>554</v>
      </c>
      <c r="E497" s="13">
        <v>43809</v>
      </c>
      <c r="F497" s="12" t="s">
        <v>14525</v>
      </c>
      <c r="G497" s="12">
        <f>IF(ISNUMBER(MATCH(C497, FACT_ORDERS!C:C, 0)), 1, 0)</f>
        <v>1</v>
      </c>
      <c r="H497" s="12">
        <f>COUNTIF(B:B,FACT_SEARCHES[[#This Row],[WD_PRODUCTS]])</f>
        <v>74</v>
      </c>
    </row>
    <row r="498" spans="1:8" x14ac:dyDescent="0.3">
      <c r="A498" s="12">
        <v>7496</v>
      </c>
      <c r="B498" s="12">
        <v>237</v>
      </c>
      <c r="C498" s="8">
        <v>10001</v>
      </c>
      <c r="D498" s="12" t="s">
        <v>555</v>
      </c>
      <c r="E498" s="13">
        <v>45317</v>
      </c>
      <c r="F498" s="12" t="s">
        <v>15511</v>
      </c>
      <c r="G498" s="12">
        <f>IF(ISNUMBER(MATCH(C498, FACT_ORDERS!C:C, 0)), 1, 0)</f>
        <v>1</v>
      </c>
      <c r="H498" s="12">
        <f>COUNTIF(B:B,FACT_SEARCHES[[#This Row],[WD_PRODUCTS]])</f>
        <v>99</v>
      </c>
    </row>
    <row r="499" spans="1:8" x14ac:dyDescent="0.3">
      <c r="A499" s="12">
        <v>7497</v>
      </c>
      <c r="B499" s="12">
        <v>277</v>
      </c>
      <c r="C499" s="8">
        <v>10660</v>
      </c>
      <c r="D499" s="12" t="s">
        <v>556</v>
      </c>
      <c r="E499" s="13">
        <v>45153</v>
      </c>
      <c r="F499" s="12" t="s">
        <v>15512</v>
      </c>
      <c r="G499" s="12">
        <f>IF(ISNUMBER(MATCH(C499, FACT_ORDERS!C:C, 0)), 1, 0)</f>
        <v>1</v>
      </c>
      <c r="H499" s="12">
        <f>COUNTIF(B:B,FACT_SEARCHES[[#This Row],[WD_PRODUCTS]])</f>
        <v>98</v>
      </c>
    </row>
    <row r="500" spans="1:8" x14ac:dyDescent="0.3">
      <c r="A500" s="12">
        <v>7498</v>
      </c>
      <c r="B500" s="12">
        <v>260</v>
      </c>
      <c r="C500" s="8">
        <v>10660</v>
      </c>
      <c r="D500" s="12" t="s">
        <v>557</v>
      </c>
      <c r="E500" s="13">
        <v>45153</v>
      </c>
      <c r="F500" s="12" t="s">
        <v>14223</v>
      </c>
      <c r="G500" s="12">
        <f>IF(ISNUMBER(MATCH(C500, FACT_ORDERS!C:C, 0)), 1, 0)</f>
        <v>1</v>
      </c>
      <c r="H500" s="12">
        <f>COUNTIF(B:B,FACT_SEARCHES[[#This Row],[WD_PRODUCTS]])</f>
        <v>86</v>
      </c>
    </row>
    <row r="501" spans="1:8" x14ac:dyDescent="0.3">
      <c r="A501" s="12">
        <v>7499</v>
      </c>
      <c r="B501" s="12">
        <v>271</v>
      </c>
      <c r="C501" s="8">
        <v>10660</v>
      </c>
      <c r="D501" s="12" t="s">
        <v>558</v>
      </c>
      <c r="E501" s="13">
        <v>45153</v>
      </c>
      <c r="F501" s="12" t="s">
        <v>4297</v>
      </c>
      <c r="G501" s="12">
        <f>IF(ISNUMBER(MATCH(C501, FACT_ORDERS!C:C, 0)), 1, 0)</f>
        <v>1</v>
      </c>
      <c r="H501" s="12">
        <f>COUNTIF(B:B,FACT_SEARCHES[[#This Row],[WD_PRODUCTS]])</f>
        <v>74</v>
      </c>
    </row>
    <row r="502" spans="1:8" x14ac:dyDescent="0.3">
      <c r="A502" s="12">
        <v>7500</v>
      </c>
      <c r="B502" s="12">
        <v>216</v>
      </c>
      <c r="C502" s="8">
        <v>10660</v>
      </c>
      <c r="D502" s="12" t="s">
        <v>559</v>
      </c>
      <c r="E502" s="13">
        <v>45153</v>
      </c>
      <c r="F502" s="12" t="s">
        <v>4486</v>
      </c>
      <c r="G502" s="12">
        <f>IF(ISNUMBER(MATCH(C502, FACT_ORDERS!C:C, 0)), 1, 0)</f>
        <v>1</v>
      </c>
      <c r="H502" s="12">
        <f>COUNTIF(B:B,FACT_SEARCHES[[#This Row],[WD_PRODUCTS]])</f>
        <v>107</v>
      </c>
    </row>
    <row r="503" spans="1:8" x14ac:dyDescent="0.3">
      <c r="A503" s="12">
        <v>7501</v>
      </c>
      <c r="B503" s="12">
        <v>258</v>
      </c>
      <c r="C503" s="8">
        <v>10660</v>
      </c>
      <c r="D503" s="12" t="s">
        <v>560</v>
      </c>
      <c r="E503" s="13">
        <v>45153</v>
      </c>
      <c r="F503" s="12" t="s">
        <v>4274</v>
      </c>
      <c r="G503" s="12">
        <f>IF(ISNUMBER(MATCH(C503, FACT_ORDERS!C:C, 0)), 1, 0)</f>
        <v>1</v>
      </c>
      <c r="H503" s="12">
        <f>COUNTIF(B:B,FACT_SEARCHES[[#This Row],[WD_PRODUCTS]])</f>
        <v>57</v>
      </c>
    </row>
    <row r="504" spans="1:8" x14ac:dyDescent="0.3">
      <c r="A504" s="12">
        <v>7502</v>
      </c>
      <c r="B504" s="12">
        <v>272</v>
      </c>
      <c r="C504" s="8">
        <v>10704</v>
      </c>
      <c r="D504" s="12" t="s">
        <v>561</v>
      </c>
      <c r="E504" s="13">
        <v>45307</v>
      </c>
      <c r="F504" s="12" t="s">
        <v>15513</v>
      </c>
      <c r="G504" s="12">
        <f>IF(ISNUMBER(MATCH(C504, FACT_ORDERS!C:C, 0)), 1, 0)</f>
        <v>1</v>
      </c>
      <c r="H504" s="12">
        <f>COUNTIF(B:B,FACT_SEARCHES[[#This Row],[WD_PRODUCTS]])</f>
        <v>39</v>
      </c>
    </row>
    <row r="505" spans="1:8" x14ac:dyDescent="0.3">
      <c r="A505" s="12">
        <v>7503</v>
      </c>
      <c r="B505" s="12">
        <v>240</v>
      </c>
      <c r="C505" s="8">
        <v>10704</v>
      </c>
      <c r="D505" s="12" t="s">
        <v>562</v>
      </c>
      <c r="E505" s="13">
        <v>45307</v>
      </c>
      <c r="F505" s="12" t="s">
        <v>10948</v>
      </c>
      <c r="G505" s="12">
        <f>IF(ISNUMBER(MATCH(C505, FACT_ORDERS!C:C, 0)), 1, 0)</f>
        <v>1</v>
      </c>
      <c r="H505" s="12">
        <f>COUNTIF(B:B,FACT_SEARCHES[[#This Row],[WD_PRODUCTS]])</f>
        <v>51</v>
      </c>
    </row>
    <row r="506" spans="1:8" x14ac:dyDescent="0.3">
      <c r="A506" s="12">
        <v>7504</v>
      </c>
      <c r="B506" s="12">
        <v>277</v>
      </c>
      <c r="C506" s="8">
        <v>10875</v>
      </c>
      <c r="D506" s="12" t="s">
        <v>563</v>
      </c>
      <c r="E506" s="13">
        <v>44960</v>
      </c>
      <c r="F506" s="12" t="s">
        <v>15514</v>
      </c>
      <c r="G506" s="12">
        <f>IF(ISNUMBER(MATCH(C506, FACT_ORDERS!C:C, 0)), 1, 0)</f>
        <v>1</v>
      </c>
      <c r="H506" s="12">
        <f>COUNTIF(B:B,FACT_SEARCHES[[#This Row],[WD_PRODUCTS]])</f>
        <v>98</v>
      </c>
    </row>
    <row r="507" spans="1:8" x14ac:dyDescent="0.3">
      <c r="A507" s="12">
        <v>7505</v>
      </c>
      <c r="B507" s="12">
        <v>230</v>
      </c>
      <c r="C507" s="8">
        <v>10875</v>
      </c>
      <c r="D507" s="12" t="s">
        <v>564</v>
      </c>
      <c r="E507" s="13">
        <v>44960</v>
      </c>
      <c r="F507" s="12" t="s">
        <v>15515</v>
      </c>
      <c r="G507" s="12">
        <f>IF(ISNUMBER(MATCH(C507, FACT_ORDERS!C:C, 0)), 1, 0)</f>
        <v>1</v>
      </c>
      <c r="H507" s="12">
        <f>COUNTIF(B:B,FACT_SEARCHES[[#This Row],[WD_PRODUCTS]])</f>
        <v>74</v>
      </c>
    </row>
    <row r="508" spans="1:8" x14ac:dyDescent="0.3">
      <c r="A508" s="12">
        <v>7506</v>
      </c>
      <c r="B508" s="12">
        <v>276</v>
      </c>
      <c r="C508" s="8">
        <v>10785</v>
      </c>
      <c r="D508" s="12" t="s">
        <v>565</v>
      </c>
      <c r="E508" s="13">
        <v>44958</v>
      </c>
      <c r="F508" s="12" t="s">
        <v>4651</v>
      </c>
      <c r="G508" s="12">
        <f>IF(ISNUMBER(MATCH(C508, FACT_ORDERS!C:C, 0)), 1, 0)</f>
        <v>1</v>
      </c>
      <c r="H508" s="12">
        <f>COUNTIF(B:B,FACT_SEARCHES[[#This Row],[WD_PRODUCTS]])</f>
        <v>65</v>
      </c>
    </row>
    <row r="509" spans="1:8" x14ac:dyDescent="0.3">
      <c r="A509" s="12">
        <v>7507</v>
      </c>
      <c r="B509" s="12">
        <v>281</v>
      </c>
      <c r="C509" s="8">
        <v>10152</v>
      </c>
      <c r="D509" s="12" t="s">
        <v>566</v>
      </c>
      <c r="E509" s="13">
        <v>45369</v>
      </c>
      <c r="F509" s="12" t="s">
        <v>15516</v>
      </c>
      <c r="G509" s="12">
        <f>IF(ISNUMBER(MATCH(C509, FACT_ORDERS!C:C, 0)), 1, 0)</f>
        <v>1</v>
      </c>
      <c r="H509" s="12">
        <f>COUNTIF(B:B,FACT_SEARCHES[[#This Row],[WD_PRODUCTS]])</f>
        <v>86</v>
      </c>
    </row>
    <row r="510" spans="1:8" x14ac:dyDescent="0.3">
      <c r="A510" s="12">
        <v>7508</v>
      </c>
      <c r="B510" s="12">
        <v>213</v>
      </c>
      <c r="C510" s="8">
        <v>10152</v>
      </c>
      <c r="D510" s="12" t="s">
        <v>567</v>
      </c>
      <c r="E510" s="13">
        <v>45369</v>
      </c>
      <c r="F510" s="12" t="s">
        <v>15517</v>
      </c>
      <c r="G510" s="12">
        <f>IF(ISNUMBER(MATCH(C510, FACT_ORDERS!C:C, 0)), 1, 0)</f>
        <v>1</v>
      </c>
      <c r="H510" s="12">
        <f>COUNTIF(B:B,FACT_SEARCHES[[#This Row],[WD_PRODUCTS]])</f>
        <v>86</v>
      </c>
    </row>
    <row r="511" spans="1:8" x14ac:dyDescent="0.3">
      <c r="A511" s="12">
        <v>7509</v>
      </c>
      <c r="B511" s="12">
        <v>286</v>
      </c>
      <c r="C511" s="8">
        <v>10152</v>
      </c>
      <c r="D511" s="12" t="s">
        <v>568</v>
      </c>
      <c r="E511" s="13">
        <v>45369</v>
      </c>
      <c r="F511" s="12" t="s">
        <v>15518</v>
      </c>
      <c r="G511" s="12">
        <f>IF(ISNUMBER(MATCH(C511, FACT_ORDERS!C:C, 0)), 1, 0)</f>
        <v>1</v>
      </c>
      <c r="H511" s="12">
        <f>COUNTIF(B:B,FACT_SEARCHES[[#This Row],[WD_PRODUCTS]])</f>
        <v>71</v>
      </c>
    </row>
    <row r="512" spans="1:8" x14ac:dyDescent="0.3">
      <c r="A512" s="12">
        <v>7510</v>
      </c>
      <c r="B512" s="12">
        <v>265</v>
      </c>
      <c r="C512" s="8">
        <v>10833</v>
      </c>
      <c r="D512" s="12" t="s">
        <v>569</v>
      </c>
      <c r="E512" s="13">
        <v>45178</v>
      </c>
      <c r="F512" s="12" t="s">
        <v>15519</v>
      </c>
      <c r="G512" s="12">
        <f>IF(ISNUMBER(MATCH(C512, FACT_ORDERS!C:C, 0)), 1, 0)</f>
        <v>1</v>
      </c>
      <c r="H512" s="12">
        <f>COUNTIF(B:B,FACT_SEARCHES[[#This Row],[WD_PRODUCTS]])</f>
        <v>89</v>
      </c>
    </row>
    <row r="513" spans="1:8" x14ac:dyDescent="0.3">
      <c r="A513" s="12">
        <v>7511</v>
      </c>
      <c r="B513" s="12">
        <v>293</v>
      </c>
      <c r="C513" s="8">
        <v>10833</v>
      </c>
      <c r="D513" s="12" t="s">
        <v>570</v>
      </c>
      <c r="E513" s="13">
        <v>45178</v>
      </c>
      <c r="F513" s="12" t="s">
        <v>15520</v>
      </c>
      <c r="G513" s="12">
        <f>IF(ISNUMBER(MATCH(C513, FACT_ORDERS!C:C, 0)), 1, 0)</f>
        <v>1</v>
      </c>
      <c r="H513" s="12">
        <f>COUNTIF(B:B,FACT_SEARCHES[[#This Row],[WD_PRODUCTS]])</f>
        <v>70</v>
      </c>
    </row>
    <row r="514" spans="1:8" x14ac:dyDescent="0.3">
      <c r="A514" s="12">
        <v>7512</v>
      </c>
      <c r="B514" s="12">
        <v>275</v>
      </c>
      <c r="C514" s="8">
        <v>10833</v>
      </c>
      <c r="D514" s="12" t="s">
        <v>571</v>
      </c>
      <c r="E514" s="13">
        <v>45178</v>
      </c>
      <c r="F514" s="12" t="s">
        <v>15521</v>
      </c>
      <c r="G514" s="12">
        <f>IF(ISNUMBER(MATCH(C514, FACT_ORDERS!C:C, 0)), 1, 0)</f>
        <v>1</v>
      </c>
      <c r="H514" s="12">
        <f>COUNTIF(B:B,FACT_SEARCHES[[#This Row],[WD_PRODUCTS]])</f>
        <v>70</v>
      </c>
    </row>
    <row r="515" spans="1:8" x14ac:dyDescent="0.3">
      <c r="A515" s="12">
        <v>7513</v>
      </c>
      <c r="B515" s="12">
        <v>299</v>
      </c>
      <c r="C515" s="8">
        <v>10519</v>
      </c>
      <c r="D515" s="12" t="s">
        <v>572</v>
      </c>
      <c r="E515" s="13">
        <v>45150</v>
      </c>
      <c r="F515" s="12" t="s">
        <v>15522</v>
      </c>
      <c r="G515" s="12">
        <f>IF(ISNUMBER(MATCH(C515, FACT_ORDERS!C:C, 0)), 1, 0)</f>
        <v>1</v>
      </c>
      <c r="H515" s="12">
        <f>COUNTIF(B:B,FACT_SEARCHES[[#This Row],[WD_PRODUCTS]])</f>
        <v>125</v>
      </c>
    </row>
    <row r="516" spans="1:8" x14ac:dyDescent="0.3">
      <c r="A516" s="12">
        <v>7514</v>
      </c>
      <c r="B516" s="12">
        <v>247</v>
      </c>
      <c r="C516" s="8">
        <v>10477</v>
      </c>
      <c r="D516" s="12" t="s">
        <v>573</v>
      </c>
      <c r="E516" s="13">
        <v>45506</v>
      </c>
      <c r="F516" s="12" t="s">
        <v>15523</v>
      </c>
      <c r="G516" s="12">
        <f>IF(ISNUMBER(MATCH(C516, FACT_ORDERS!C:C, 0)), 1, 0)</f>
        <v>1</v>
      </c>
      <c r="H516" s="12">
        <f>COUNTIF(B:B,FACT_SEARCHES[[#This Row],[WD_PRODUCTS]])</f>
        <v>72</v>
      </c>
    </row>
    <row r="517" spans="1:8" x14ac:dyDescent="0.3">
      <c r="A517" s="12">
        <v>7515</v>
      </c>
      <c r="B517" s="12">
        <v>210</v>
      </c>
      <c r="C517" s="8">
        <v>10477</v>
      </c>
      <c r="D517" s="12" t="s">
        <v>574</v>
      </c>
      <c r="E517" s="13">
        <v>45506</v>
      </c>
      <c r="F517" s="12" t="s">
        <v>15524</v>
      </c>
      <c r="G517" s="12">
        <f>IF(ISNUMBER(MATCH(C517, FACT_ORDERS!C:C, 0)), 1, 0)</f>
        <v>1</v>
      </c>
      <c r="H517" s="12">
        <f>COUNTIF(B:B,FACT_SEARCHES[[#This Row],[WD_PRODUCTS]])</f>
        <v>77</v>
      </c>
    </row>
    <row r="518" spans="1:8" x14ac:dyDescent="0.3">
      <c r="A518" s="12">
        <v>7516</v>
      </c>
      <c r="B518" s="12">
        <v>214</v>
      </c>
      <c r="C518" s="8">
        <v>10324</v>
      </c>
      <c r="D518" s="12" t="s">
        <v>575</v>
      </c>
      <c r="E518" s="13">
        <v>45144</v>
      </c>
      <c r="F518" s="12" t="s">
        <v>15525</v>
      </c>
      <c r="G518" s="12">
        <f>IF(ISNUMBER(MATCH(C518, FACT_ORDERS!C:C, 0)), 1, 0)</f>
        <v>1</v>
      </c>
      <c r="H518" s="12">
        <f>COUNTIF(B:B,FACT_SEARCHES[[#This Row],[WD_PRODUCTS]])</f>
        <v>51</v>
      </c>
    </row>
    <row r="519" spans="1:8" x14ac:dyDescent="0.3">
      <c r="A519" s="12">
        <v>7517</v>
      </c>
      <c r="B519" s="12">
        <v>283</v>
      </c>
      <c r="C519" s="8">
        <v>10324</v>
      </c>
      <c r="D519" s="12" t="s">
        <v>576</v>
      </c>
      <c r="E519" s="13">
        <v>45144</v>
      </c>
      <c r="F519" s="12" t="s">
        <v>3235</v>
      </c>
      <c r="G519" s="12">
        <f>IF(ISNUMBER(MATCH(C519, FACT_ORDERS!C:C, 0)), 1, 0)</f>
        <v>1</v>
      </c>
      <c r="H519" s="12">
        <f>COUNTIF(B:B,FACT_SEARCHES[[#This Row],[WD_PRODUCTS]])</f>
        <v>65</v>
      </c>
    </row>
    <row r="520" spans="1:8" x14ac:dyDescent="0.3">
      <c r="A520" s="12">
        <v>7518</v>
      </c>
      <c r="B520" s="12">
        <v>256</v>
      </c>
      <c r="C520" s="8">
        <v>10380</v>
      </c>
      <c r="D520" s="12" t="s">
        <v>577</v>
      </c>
      <c r="E520" s="13">
        <v>44619</v>
      </c>
      <c r="F520" s="12" t="s">
        <v>15526</v>
      </c>
      <c r="G520" s="12">
        <f>IF(ISNUMBER(MATCH(C520, FACT_ORDERS!C:C, 0)), 1, 0)</f>
        <v>1</v>
      </c>
      <c r="H520" s="12">
        <f>COUNTIF(B:B,FACT_SEARCHES[[#This Row],[WD_PRODUCTS]])</f>
        <v>63</v>
      </c>
    </row>
    <row r="521" spans="1:8" x14ac:dyDescent="0.3">
      <c r="A521" s="12">
        <v>7519</v>
      </c>
      <c r="B521" s="12">
        <v>271</v>
      </c>
      <c r="C521" s="8">
        <v>10969</v>
      </c>
      <c r="D521" s="12" t="s">
        <v>578</v>
      </c>
      <c r="E521" s="13">
        <v>45393</v>
      </c>
      <c r="F521" s="12" t="s">
        <v>11722</v>
      </c>
      <c r="G521" s="12">
        <f>IF(ISNUMBER(MATCH(C521, FACT_ORDERS!C:C, 0)), 1, 0)</f>
        <v>1</v>
      </c>
      <c r="H521" s="12">
        <f>COUNTIF(B:B,FACT_SEARCHES[[#This Row],[WD_PRODUCTS]])</f>
        <v>74</v>
      </c>
    </row>
    <row r="522" spans="1:8" x14ac:dyDescent="0.3">
      <c r="A522" s="12">
        <v>7520</v>
      </c>
      <c r="B522" s="12">
        <v>237</v>
      </c>
      <c r="C522" s="8">
        <v>10598</v>
      </c>
      <c r="D522" s="12" t="s">
        <v>579</v>
      </c>
      <c r="E522" s="13">
        <v>45505</v>
      </c>
      <c r="F522" s="12" t="s">
        <v>15527</v>
      </c>
      <c r="G522" s="12">
        <f>IF(ISNUMBER(MATCH(C522, FACT_ORDERS!C:C, 0)), 1, 0)</f>
        <v>1</v>
      </c>
      <c r="H522" s="12">
        <f>COUNTIF(B:B,FACT_SEARCHES[[#This Row],[WD_PRODUCTS]])</f>
        <v>99</v>
      </c>
    </row>
    <row r="523" spans="1:8" x14ac:dyDescent="0.3">
      <c r="A523" s="12">
        <v>7521</v>
      </c>
      <c r="B523" s="12">
        <v>281</v>
      </c>
      <c r="C523" s="8">
        <v>10451</v>
      </c>
      <c r="D523" s="12" t="s">
        <v>580</v>
      </c>
      <c r="E523" s="13">
        <v>45530</v>
      </c>
      <c r="F523" s="12" t="s">
        <v>3499</v>
      </c>
      <c r="G523" s="12">
        <f>IF(ISNUMBER(MATCH(C523, FACT_ORDERS!C:C, 0)), 1, 0)</f>
        <v>1</v>
      </c>
      <c r="H523" s="12">
        <f>COUNTIF(B:B,FACT_SEARCHES[[#This Row],[WD_PRODUCTS]])</f>
        <v>86</v>
      </c>
    </row>
    <row r="524" spans="1:8" x14ac:dyDescent="0.3">
      <c r="A524" s="12">
        <v>7522</v>
      </c>
      <c r="B524" s="12">
        <v>214</v>
      </c>
      <c r="C524" s="8">
        <v>10678</v>
      </c>
      <c r="D524" s="12" t="s">
        <v>581</v>
      </c>
      <c r="E524" s="13">
        <v>44714</v>
      </c>
      <c r="F524" s="12" t="s">
        <v>15528</v>
      </c>
      <c r="G524" s="12">
        <f>IF(ISNUMBER(MATCH(C524, FACT_ORDERS!C:C, 0)), 1, 0)</f>
        <v>1</v>
      </c>
      <c r="H524" s="12">
        <f>COUNTIF(B:B,FACT_SEARCHES[[#This Row],[WD_PRODUCTS]])</f>
        <v>51</v>
      </c>
    </row>
    <row r="525" spans="1:8" x14ac:dyDescent="0.3">
      <c r="A525" s="12">
        <v>7523</v>
      </c>
      <c r="B525" s="12">
        <v>232</v>
      </c>
      <c r="C525" s="8">
        <v>10678</v>
      </c>
      <c r="D525" s="12" t="s">
        <v>582</v>
      </c>
      <c r="E525" s="13">
        <v>44714</v>
      </c>
      <c r="F525" s="12" t="s">
        <v>15529</v>
      </c>
      <c r="G525" s="12">
        <f>IF(ISNUMBER(MATCH(C525, FACT_ORDERS!C:C, 0)), 1, 0)</f>
        <v>1</v>
      </c>
      <c r="H525" s="12">
        <f>COUNTIF(B:B,FACT_SEARCHES[[#This Row],[WD_PRODUCTS]])</f>
        <v>69</v>
      </c>
    </row>
    <row r="526" spans="1:8" x14ac:dyDescent="0.3">
      <c r="A526" s="12">
        <v>7524</v>
      </c>
      <c r="B526" s="12">
        <v>210</v>
      </c>
      <c r="C526" s="8">
        <v>10816</v>
      </c>
      <c r="D526" s="12" t="s">
        <v>583</v>
      </c>
      <c r="E526" s="13">
        <v>45480</v>
      </c>
      <c r="F526" s="12" t="s">
        <v>15530</v>
      </c>
      <c r="G526" s="12">
        <f>IF(ISNUMBER(MATCH(C526, FACT_ORDERS!C:C, 0)), 1, 0)</f>
        <v>1</v>
      </c>
      <c r="H526" s="12">
        <f>COUNTIF(B:B,FACT_SEARCHES[[#This Row],[WD_PRODUCTS]])</f>
        <v>77</v>
      </c>
    </row>
    <row r="527" spans="1:8" x14ac:dyDescent="0.3">
      <c r="A527" s="12">
        <v>7525</v>
      </c>
      <c r="B527" s="12">
        <v>203</v>
      </c>
      <c r="C527" s="8">
        <v>10816</v>
      </c>
      <c r="D527" s="12" t="s">
        <v>584</v>
      </c>
      <c r="E527" s="13">
        <v>45480</v>
      </c>
      <c r="F527" s="12" t="s">
        <v>15531</v>
      </c>
      <c r="G527" s="12">
        <f>IF(ISNUMBER(MATCH(C527, FACT_ORDERS!C:C, 0)), 1, 0)</f>
        <v>1</v>
      </c>
      <c r="H527" s="12">
        <f>COUNTIF(B:B,FACT_SEARCHES[[#This Row],[WD_PRODUCTS]])</f>
        <v>46</v>
      </c>
    </row>
    <row r="528" spans="1:8" x14ac:dyDescent="0.3">
      <c r="A528" s="12">
        <v>7526</v>
      </c>
      <c r="B528" s="12">
        <v>276</v>
      </c>
      <c r="C528" s="8">
        <v>10785</v>
      </c>
      <c r="D528" s="12" t="s">
        <v>585</v>
      </c>
      <c r="E528" s="13">
        <v>45454</v>
      </c>
      <c r="F528" s="12" t="s">
        <v>4126</v>
      </c>
      <c r="G528" s="12">
        <f>IF(ISNUMBER(MATCH(C528, FACT_ORDERS!C:C, 0)), 1, 0)</f>
        <v>1</v>
      </c>
      <c r="H528" s="12">
        <f>COUNTIF(B:B,FACT_SEARCHES[[#This Row],[WD_PRODUCTS]])</f>
        <v>65</v>
      </c>
    </row>
    <row r="529" spans="1:8" x14ac:dyDescent="0.3">
      <c r="A529" s="12">
        <v>7527</v>
      </c>
      <c r="B529" s="12">
        <v>215</v>
      </c>
      <c r="C529" s="8">
        <v>10970</v>
      </c>
      <c r="D529" s="12" t="s">
        <v>586</v>
      </c>
      <c r="E529" s="13">
        <v>45171</v>
      </c>
      <c r="F529" s="12" t="s">
        <v>15532</v>
      </c>
      <c r="G529" s="12">
        <f>IF(ISNUMBER(MATCH(C529, FACT_ORDERS!C:C, 0)), 1, 0)</f>
        <v>1</v>
      </c>
      <c r="H529" s="12">
        <f>COUNTIF(B:B,FACT_SEARCHES[[#This Row],[WD_PRODUCTS]])</f>
        <v>67</v>
      </c>
    </row>
    <row r="530" spans="1:8" x14ac:dyDescent="0.3">
      <c r="A530" s="12">
        <v>7528</v>
      </c>
      <c r="B530" s="12">
        <v>279</v>
      </c>
      <c r="C530" s="8">
        <v>10970</v>
      </c>
      <c r="D530" s="12" t="s">
        <v>587</v>
      </c>
      <c r="E530" s="13">
        <v>45171</v>
      </c>
      <c r="F530" s="12" t="s">
        <v>14746</v>
      </c>
      <c r="G530" s="12">
        <f>IF(ISNUMBER(MATCH(C530, FACT_ORDERS!C:C, 0)), 1, 0)</f>
        <v>1</v>
      </c>
      <c r="H530" s="12">
        <f>COUNTIF(B:B,FACT_SEARCHES[[#This Row],[WD_PRODUCTS]])</f>
        <v>44</v>
      </c>
    </row>
    <row r="531" spans="1:8" x14ac:dyDescent="0.3">
      <c r="A531" s="12">
        <v>7529</v>
      </c>
      <c r="B531" s="12">
        <v>285</v>
      </c>
      <c r="C531" s="8">
        <v>10545</v>
      </c>
      <c r="D531" s="12" t="s">
        <v>588</v>
      </c>
      <c r="E531" s="13">
        <v>45157</v>
      </c>
      <c r="F531" s="12" t="s">
        <v>15533</v>
      </c>
      <c r="G531" s="12">
        <f>IF(ISNUMBER(MATCH(C531, FACT_ORDERS!C:C, 0)), 1, 0)</f>
        <v>1</v>
      </c>
      <c r="H531" s="12">
        <f>COUNTIF(B:B,FACT_SEARCHES[[#This Row],[WD_PRODUCTS]])</f>
        <v>56</v>
      </c>
    </row>
    <row r="532" spans="1:8" x14ac:dyDescent="0.3">
      <c r="A532" s="12">
        <v>7530</v>
      </c>
      <c r="B532" s="12">
        <v>202</v>
      </c>
      <c r="C532" s="8">
        <v>10987</v>
      </c>
      <c r="D532" s="12" t="s">
        <v>589</v>
      </c>
      <c r="E532" s="13">
        <v>45051</v>
      </c>
      <c r="F532" s="12" t="s">
        <v>15534</v>
      </c>
      <c r="G532" s="12">
        <f>IF(ISNUMBER(MATCH(C532, FACT_ORDERS!C:C, 0)), 1, 0)</f>
        <v>1</v>
      </c>
      <c r="H532" s="12">
        <f>COUNTIF(B:B,FACT_SEARCHES[[#This Row],[WD_PRODUCTS]])</f>
        <v>74</v>
      </c>
    </row>
    <row r="533" spans="1:8" x14ac:dyDescent="0.3">
      <c r="A533" s="12">
        <v>7531</v>
      </c>
      <c r="B533" s="12">
        <v>230</v>
      </c>
      <c r="C533" s="8">
        <v>10987</v>
      </c>
      <c r="D533" s="12" t="s">
        <v>590</v>
      </c>
      <c r="E533" s="13">
        <v>45051</v>
      </c>
      <c r="F533" s="12" t="s">
        <v>15535</v>
      </c>
      <c r="G533" s="12">
        <f>IF(ISNUMBER(MATCH(C533, FACT_ORDERS!C:C, 0)), 1, 0)</f>
        <v>1</v>
      </c>
      <c r="H533" s="12">
        <f>COUNTIF(B:B,FACT_SEARCHES[[#This Row],[WD_PRODUCTS]])</f>
        <v>74</v>
      </c>
    </row>
    <row r="534" spans="1:8" x14ac:dyDescent="0.3">
      <c r="A534" s="12">
        <v>7532</v>
      </c>
      <c r="B534" s="12">
        <v>246</v>
      </c>
      <c r="C534" s="8">
        <v>10273</v>
      </c>
      <c r="D534" s="12" t="s">
        <v>591</v>
      </c>
      <c r="E534" s="13">
        <v>45056</v>
      </c>
      <c r="F534" s="12" t="s">
        <v>4524</v>
      </c>
      <c r="G534" s="12">
        <f>IF(ISNUMBER(MATCH(C534, FACT_ORDERS!C:C, 0)), 1, 0)</f>
        <v>1</v>
      </c>
      <c r="H534" s="12">
        <f>COUNTIF(B:B,FACT_SEARCHES[[#This Row],[WD_PRODUCTS]])</f>
        <v>55</v>
      </c>
    </row>
    <row r="535" spans="1:8" x14ac:dyDescent="0.3">
      <c r="A535" s="12">
        <v>7533</v>
      </c>
      <c r="B535" s="12">
        <v>266</v>
      </c>
      <c r="C535" s="8">
        <v>10439</v>
      </c>
      <c r="D535" s="12" t="s">
        <v>592</v>
      </c>
      <c r="E535" s="13">
        <v>45542</v>
      </c>
      <c r="F535" s="12" t="s">
        <v>15536</v>
      </c>
      <c r="G535" s="12">
        <f>IF(ISNUMBER(MATCH(C535, FACT_ORDERS!C:C, 0)), 1, 0)</f>
        <v>1</v>
      </c>
      <c r="H535" s="12">
        <f>COUNTIF(B:B,FACT_SEARCHES[[#This Row],[WD_PRODUCTS]])</f>
        <v>94</v>
      </c>
    </row>
    <row r="536" spans="1:8" x14ac:dyDescent="0.3">
      <c r="A536" s="12">
        <v>7534</v>
      </c>
      <c r="B536" s="12">
        <v>236</v>
      </c>
      <c r="C536" s="8">
        <v>10439</v>
      </c>
      <c r="D536" s="12" t="s">
        <v>593</v>
      </c>
      <c r="E536" s="13">
        <v>45542</v>
      </c>
      <c r="F536" s="12" t="s">
        <v>15537</v>
      </c>
      <c r="G536" s="12">
        <f>IF(ISNUMBER(MATCH(C536, FACT_ORDERS!C:C, 0)), 1, 0)</f>
        <v>1</v>
      </c>
      <c r="H536" s="12">
        <f>COUNTIF(B:B,FACT_SEARCHES[[#This Row],[WD_PRODUCTS]])</f>
        <v>80</v>
      </c>
    </row>
    <row r="537" spans="1:8" x14ac:dyDescent="0.3">
      <c r="A537" s="12">
        <v>7535</v>
      </c>
      <c r="B537" s="12">
        <v>293</v>
      </c>
      <c r="C537" s="8">
        <v>10439</v>
      </c>
      <c r="D537" s="12" t="s">
        <v>594</v>
      </c>
      <c r="E537" s="13">
        <v>45542</v>
      </c>
      <c r="F537" s="12" t="s">
        <v>15538</v>
      </c>
      <c r="G537" s="12">
        <f>IF(ISNUMBER(MATCH(C537, FACT_ORDERS!C:C, 0)), 1, 0)</f>
        <v>1</v>
      </c>
      <c r="H537" s="12">
        <f>COUNTIF(B:B,FACT_SEARCHES[[#This Row],[WD_PRODUCTS]])</f>
        <v>70</v>
      </c>
    </row>
    <row r="538" spans="1:8" x14ac:dyDescent="0.3">
      <c r="A538" s="12">
        <v>7536</v>
      </c>
      <c r="B538" s="12">
        <v>233</v>
      </c>
      <c r="C538" s="8">
        <v>10439</v>
      </c>
      <c r="D538" s="12" t="s">
        <v>595</v>
      </c>
      <c r="E538" s="13">
        <v>45542</v>
      </c>
      <c r="F538" s="12" t="s">
        <v>15539</v>
      </c>
      <c r="G538" s="12">
        <f>IF(ISNUMBER(MATCH(C538, FACT_ORDERS!C:C, 0)), 1, 0)</f>
        <v>1</v>
      </c>
      <c r="H538" s="12">
        <f>COUNTIF(B:B,FACT_SEARCHES[[#This Row],[WD_PRODUCTS]])</f>
        <v>76</v>
      </c>
    </row>
    <row r="539" spans="1:8" x14ac:dyDescent="0.3">
      <c r="A539" s="12">
        <v>7537</v>
      </c>
      <c r="B539" s="12">
        <v>232</v>
      </c>
      <c r="C539" s="8">
        <v>10887</v>
      </c>
      <c r="D539" s="12" t="s">
        <v>596</v>
      </c>
      <c r="E539" s="13">
        <v>43977</v>
      </c>
      <c r="F539" s="12" t="s">
        <v>12926</v>
      </c>
      <c r="G539" s="12">
        <f>IF(ISNUMBER(MATCH(C539, FACT_ORDERS!C:C, 0)), 1, 0)</f>
        <v>1</v>
      </c>
      <c r="H539" s="12">
        <f>COUNTIF(B:B,FACT_SEARCHES[[#This Row],[WD_PRODUCTS]])</f>
        <v>69</v>
      </c>
    </row>
    <row r="540" spans="1:8" x14ac:dyDescent="0.3">
      <c r="A540" s="12">
        <v>7538</v>
      </c>
      <c r="B540" s="12">
        <v>221</v>
      </c>
      <c r="C540" s="8">
        <v>10887</v>
      </c>
      <c r="D540" s="12" t="s">
        <v>597</v>
      </c>
      <c r="E540" s="13">
        <v>43977</v>
      </c>
      <c r="F540" s="12" t="s">
        <v>15540</v>
      </c>
      <c r="G540" s="12">
        <f>IF(ISNUMBER(MATCH(C540, FACT_ORDERS!C:C, 0)), 1, 0)</f>
        <v>1</v>
      </c>
      <c r="H540" s="12">
        <f>COUNTIF(B:B,FACT_SEARCHES[[#This Row],[WD_PRODUCTS]])</f>
        <v>31</v>
      </c>
    </row>
    <row r="541" spans="1:8" x14ac:dyDescent="0.3">
      <c r="A541" s="12">
        <v>7539</v>
      </c>
      <c r="B541" s="12">
        <v>240</v>
      </c>
      <c r="C541" s="8">
        <v>10887</v>
      </c>
      <c r="D541" s="12" t="s">
        <v>598</v>
      </c>
      <c r="E541" s="13">
        <v>43977</v>
      </c>
      <c r="F541" s="12" t="s">
        <v>15541</v>
      </c>
      <c r="G541" s="12">
        <f>IF(ISNUMBER(MATCH(C541, FACT_ORDERS!C:C, 0)), 1, 0)</f>
        <v>1</v>
      </c>
      <c r="H541" s="12">
        <f>COUNTIF(B:B,FACT_SEARCHES[[#This Row],[WD_PRODUCTS]])</f>
        <v>51</v>
      </c>
    </row>
    <row r="542" spans="1:8" x14ac:dyDescent="0.3">
      <c r="A542" s="12">
        <v>7540</v>
      </c>
      <c r="B542" s="12">
        <v>299</v>
      </c>
      <c r="C542" s="8">
        <v>10887</v>
      </c>
      <c r="D542" s="12" t="s">
        <v>599</v>
      </c>
      <c r="E542" s="13">
        <v>43977</v>
      </c>
      <c r="F542" s="12" t="s">
        <v>15542</v>
      </c>
      <c r="G542" s="12">
        <f>IF(ISNUMBER(MATCH(C542, FACT_ORDERS!C:C, 0)), 1, 0)</f>
        <v>1</v>
      </c>
      <c r="H542" s="12">
        <f>COUNTIF(B:B,FACT_SEARCHES[[#This Row],[WD_PRODUCTS]])</f>
        <v>125</v>
      </c>
    </row>
    <row r="543" spans="1:8" x14ac:dyDescent="0.3">
      <c r="A543" s="12">
        <v>7541</v>
      </c>
      <c r="B543" s="12">
        <v>233</v>
      </c>
      <c r="C543" s="8">
        <v>10887</v>
      </c>
      <c r="D543" s="12" t="s">
        <v>600</v>
      </c>
      <c r="E543" s="13">
        <v>43977</v>
      </c>
      <c r="F543" s="12" t="s">
        <v>15543</v>
      </c>
      <c r="G543" s="12">
        <f>IF(ISNUMBER(MATCH(C543, FACT_ORDERS!C:C, 0)), 1, 0)</f>
        <v>1</v>
      </c>
      <c r="H543" s="12">
        <f>COUNTIF(B:B,FACT_SEARCHES[[#This Row],[WD_PRODUCTS]])</f>
        <v>76</v>
      </c>
    </row>
    <row r="544" spans="1:8" x14ac:dyDescent="0.3">
      <c r="A544" s="12">
        <v>7542</v>
      </c>
      <c r="B544" s="12">
        <v>281</v>
      </c>
      <c r="C544" s="8">
        <v>10397</v>
      </c>
      <c r="D544" s="12" t="s">
        <v>601</v>
      </c>
      <c r="E544" s="13">
        <v>45097</v>
      </c>
      <c r="F544" s="12" t="s">
        <v>15544</v>
      </c>
      <c r="G544" s="12">
        <f>IF(ISNUMBER(MATCH(C544, FACT_ORDERS!C:C, 0)), 1, 0)</f>
        <v>1</v>
      </c>
      <c r="H544" s="12">
        <f>COUNTIF(B:B,FACT_SEARCHES[[#This Row],[WD_PRODUCTS]])</f>
        <v>86</v>
      </c>
    </row>
    <row r="545" spans="1:8" x14ac:dyDescent="0.3">
      <c r="A545" s="12">
        <v>7543</v>
      </c>
      <c r="B545" s="12">
        <v>254</v>
      </c>
      <c r="C545" s="8">
        <v>10436</v>
      </c>
      <c r="D545" s="12" t="s">
        <v>602</v>
      </c>
      <c r="E545" s="13">
        <v>45496</v>
      </c>
      <c r="F545" s="12" t="s">
        <v>15545</v>
      </c>
      <c r="G545" s="12">
        <f>IF(ISNUMBER(MATCH(C545, FACT_ORDERS!C:C, 0)), 1, 0)</f>
        <v>1</v>
      </c>
      <c r="H545" s="12">
        <f>COUNTIF(B:B,FACT_SEARCHES[[#This Row],[WD_PRODUCTS]])</f>
        <v>77</v>
      </c>
    </row>
    <row r="546" spans="1:8" x14ac:dyDescent="0.3">
      <c r="A546" s="12">
        <v>7544</v>
      </c>
      <c r="B546" s="12">
        <v>281</v>
      </c>
      <c r="C546" s="8">
        <v>10341</v>
      </c>
      <c r="D546" s="12" t="s">
        <v>603</v>
      </c>
      <c r="E546" s="13">
        <v>43858</v>
      </c>
      <c r="F546" s="12" t="s">
        <v>15546</v>
      </c>
      <c r="G546" s="12">
        <f>IF(ISNUMBER(MATCH(C546, FACT_ORDERS!C:C, 0)), 1, 0)</f>
        <v>1</v>
      </c>
      <c r="H546" s="12">
        <f>COUNTIF(B:B,FACT_SEARCHES[[#This Row],[WD_PRODUCTS]])</f>
        <v>86</v>
      </c>
    </row>
    <row r="547" spans="1:8" x14ac:dyDescent="0.3">
      <c r="A547" s="12">
        <v>7545</v>
      </c>
      <c r="B547" s="12">
        <v>204</v>
      </c>
      <c r="C547" s="8">
        <v>10341</v>
      </c>
      <c r="D547" s="12" t="s">
        <v>604</v>
      </c>
      <c r="E547" s="13">
        <v>43858</v>
      </c>
      <c r="F547" s="12" t="s">
        <v>11032</v>
      </c>
      <c r="G547" s="12">
        <f>IF(ISNUMBER(MATCH(C547, FACT_ORDERS!C:C, 0)), 1, 0)</f>
        <v>1</v>
      </c>
      <c r="H547" s="12">
        <f>COUNTIF(B:B,FACT_SEARCHES[[#This Row],[WD_PRODUCTS]])</f>
        <v>139</v>
      </c>
    </row>
    <row r="548" spans="1:8" x14ac:dyDescent="0.3">
      <c r="A548" s="12">
        <v>7546</v>
      </c>
      <c r="B548" s="12">
        <v>292</v>
      </c>
      <c r="C548" s="8">
        <v>10341</v>
      </c>
      <c r="D548" s="12" t="s">
        <v>605</v>
      </c>
      <c r="E548" s="13">
        <v>43858</v>
      </c>
      <c r="F548" s="12" t="s">
        <v>11894</v>
      </c>
      <c r="G548" s="12">
        <f>IF(ISNUMBER(MATCH(C548, FACT_ORDERS!C:C, 0)), 1, 0)</f>
        <v>1</v>
      </c>
      <c r="H548" s="12">
        <f>COUNTIF(B:B,FACT_SEARCHES[[#This Row],[WD_PRODUCTS]])</f>
        <v>95</v>
      </c>
    </row>
    <row r="549" spans="1:8" x14ac:dyDescent="0.3">
      <c r="A549" s="12">
        <v>7547</v>
      </c>
      <c r="B549" s="12">
        <v>234</v>
      </c>
      <c r="C549" s="8">
        <v>10341</v>
      </c>
      <c r="D549" s="12" t="s">
        <v>606</v>
      </c>
      <c r="E549" s="13">
        <v>43858</v>
      </c>
      <c r="F549" s="12" t="s">
        <v>15547</v>
      </c>
      <c r="G549" s="12">
        <f>IF(ISNUMBER(MATCH(C549, FACT_ORDERS!C:C, 0)), 1, 0)</f>
        <v>1</v>
      </c>
      <c r="H549" s="12">
        <f>COUNTIF(B:B,FACT_SEARCHES[[#This Row],[WD_PRODUCTS]])</f>
        <v>77</v>
      </c>
    </row>
    <row r="550" spans="1:8" x14ac:dyDescent="0.3">
      <c r="A550" s="12">
        <v>7548</v>
      </c>
      <c r="B550" s="12">
        <v>271</v>
      </c>
      <c r="C550" s="8">
        <v>10341</v>
      </c>
      <c r="D550" s="12" t="s">
        <v>607</v>
      </c>
      <c r="E550" s="13">
        <v>43858</v>
      </c>
      <c r="F550" s="12" t="s">
        <v>15548</v>
      </c>
      <c r="G550" s="12">
        <f>IF(ISNUMBER(MATCH(C550, FACT_ORDERS!C:C, 0)), 1, 0)</f>
        <v>1</v>
      </c>
      <c r="H550" s="12">
        <f>COUNTIF(B:B,FACT_SEARCHES[[#This Row],[WD_PRODUCTS]])</f>
        <v>74</v>
      </c>
    </row>
    <row r="551" spans="1:8" x14ac:dyDescent="0.3">
      <c r="A551" s="12">
        <v>7549</v>
      </c>
      <c r="B551" s="12">
        <v>238</v>
      </c>
      <c r="C551" s="8">
        <v>10627</v>
      </c>
      <c r="D551" s="12" t="s">
        <v>608</v>
      </c>
      <c r="E551" s="13">
        <v>45349</v>
      </c>
      <c r="F551" s="12" t="s">
        <v>15549</v>
      </c>
      <c r="G551" s="12">
        <f>IF(ISNUMBER(MATCH(C551, FACT_ORDERS!C:C, 0)), 1, 0)</f>
        <v>1</v>
      </c>
      <c r="H551" s="12">
        <f>COUNTIF(B:B,FACT_SEARCHES[[#This Row],[WD_PRODUCTS]])</f>
        <v>57</v>
      </c>
    </row>
    <row r="552" spans="1:8" x14ac:dyDescent="0.3">
      <c r="A552" s="12">
        <v>7550</v>
      </c>
      <c r="B552" s="12">
        <v>224</v>
      </c>
      <c r="C552" s="8">
        <v>10627</v>
      </c>
      <c r="D552" s="12" t="s">
        <v>609</v>
      </c>
      <c r="E552" s="13">
        <v>45349</v>
      </c>
      <c r="F552" s="12" t="s">
        <v>15550</v>
      </c>
      <c r="G552" s="12">
        <f>IF(ISNUMBER(MATCH(C552, FACT_ORDERS!C:C, 0)), 1, 0)</f>
        <v>1</v>
      </c>
      <c r="H552" s="12">
        <f>COUNTIF(B:B,FACT_SEARCHES[[#This Row],[WD_PRODUCTS]])</f>
        <v>63</v>
      </c>
    </row>
    <row r="553" spans="1:8" x14ac:dyDescent="0.3">
      <c r="A553" s="12">
        <v>7551</v>
      </c>
      <c r="B553" s="12">
        <v>289</v>
      </c>
      <c r="C553" s="8">
        <v>10794</v>
      </c>
      <c r="D553" s="12" t="s">
        <v>610</v>
      </c>
      <c r="E553" s="13">
        <v>45243</v>
      </c>
      <c r="F553" s="12" t="s">
        <v>15551</v>
      </c>
      <c r="G553" s="12">
        <f>IF(ISNUMBER(MATCH(C553, FACT_ORDERS!C:C, 0)), 1, 0)</f>
        <v>1</v>
      </c>
      <c r="H553" s="12">
        <f>COUNTIF(B:B,FACT_SEARCHES[[#This Row],[WD_PRODUCTS]])</f>
        <v>56</v>
      </c>
    </row>
    <row r="554" spans="1:8" x14ac:dyDescent="0.3">
      <c r="A554" s="12">
        <v>7552</v>
      </c>
      <c r="B554" s="12">
        <v>242</v>
      </c>
      <c r="C554" s="8">
        <v>10794</v>
      </c>
      <c r="D554" s="12" t="s">
        <v>611</v>
      </c>
      <c r="E554" s="13">
        <v>45243</v>
      </c>
      <c r="F554" s="12" t="s">
        <v>15552</v>
      </c>
      <c r="G554" s="12">
        <f>IF(ISNUMBER(MATCH(C554, FACT_ORDERS!C:C, 0)), 1, 0)</f>
        <v>1</v>
      </c>
      <c r="H554" s="12">
        <f>COUNTIF(B:B,FACT_SEARCHES[[#This Row],[WD_PRODUCTS]])</f>
        <v>76</v>
      </c>
    </row>
    <row r="555" spans="1:8" x14ac:dyDescent="0.3">
      <c r="A555" s="12">
        <v>7553</v>
      </c>
      <c r="B555" s="12">
        <v>263</v>
      </c>
      <c r="C555" s="8">
        <v>10109</v>
      </c>
      <c r="D555" s="12" t="s">
        <v>612</v>
      </c>
      <c r="E555" s="13">
        <v>45559</v>
      </c>
      <c r="F555" s="12" t="s">
        <v>15553</v>
      </c>
      <c r="G555" s="12">
        <f>IF(ISNUMBER(MATCH(C555, FACT_ORDERS!C:C, 0)), 1, 0)</f>
        <v>1</v>
      </c>
      <c r="H555" s="12">
        <f>COUNTIF(B:B,FACT_SEARCHES[[#This Row],[WD_PRODUCTS]])</f>
        <v>108</v>
      </c>
    </row>
    <row r="556" spans="1:8" x14ac:dyDescent="0.3">
      <c r="A556" s="12">
        <v>7554</v>
      </c>
      <c r="B556" s="12">
        <v>266</v>
      </c>
      <c r="C556" s="8">
        <v>10633</v>
      </c>
      <c r="D556" s="12" t="s">
        <v>613</v>
      </c>
      <c r="E556" s="13">
        <v>44933</v>
      </c>
      <c r="F556" s="12" t="s">
        <v>15554</v>
      </c>
      <c r="G556" s="12">
        <f>IF(ISNUMBER(MATCH(C556, FACT_ORDERS!C:C, 0)), 1, 0)</f>
        <v>1</v>
      </c>
      <c r="H556" s="12">
        <f>COUNTIF(B:B,FACT_SEARCHES[[#This Row],[WD_PRODUCTS]])</f>
        <v>94</v>
      </c>
    </row>
    <row r="557" spans="1:8" x14ac:dyDescent="0.3">
      <c r="A557" s="12">
        <v>7555</v>
      </c>
      <c r="B557" s="12">
        <v>222</v>
      </c>
      <c r="C557" s="8">
        <v>10633</v>
      </c>
      <c r="D557" s="12" t="s">
        <v>614</v>
      </c>
      <c r="E557" s="13">
        <v>44933</v>
      </c>
      <c r="F557" s="12" t="s">
        <v>15555</v>
      </c>
      <c r="G557" s="12">
        <f>IF(ISNUMBER(MATCH(C557, FACT_ORDERS!C:C, 0)), 1, 0)</f>
        <v>1</v>
      </c>
      <c r="H557" s="12">
        <f>COUNTIF(B:B,FACT_SEARCHES[[#This Row],[WD_PRODUCTS]])</f>
        <v>73</v>
      </c>
    </row>
    <row r="558" spans="1:8" x14ac:dyDescent="0.3">
      <c r="A558" s="12">
        <v>7556</v>
      </c>
      <c r="B558" s="12">
        <v>277</v>
      </c>
      <c r="C558" s="8">
        <v>10633</v>
      </c>
      <c r="D558" s="12" t="s">
        <v>615</v>
      </c>
      <c r="E558" s="13">
        <v>44933</v>
      </c>
      <c r="F558" s="12" t="s">
        <v>15556</v>
      </c>
      <c r="G558" s="12">
        <f>IF(ISNUMBER(MATCH(C558, FACT_ORDERS!C:C, 0)), 1, 0)</f>
        <v>1</v>
      </c>
      <c r="H558" s="12">
        <f>COUNTIF(B:B,FACT_SEARCHES[[#This Row],[WD_PRODUCTS]])</f>
        <v>98</v>
      </c>
    </row>
    <row r="559" spans="1:8" x14ac:dyDescent="0.3">
      <c r="A559" s="12">
        <v>7557</v>
      </c>
      <c r="B559" s="12">
        <v>208</v>
      </c>
      <c r="C559" s="8">
        <v>10633</v>
      </c>
      <c r="D559" s="12" t="s">
        <v>616</v>
      </c>
      <c r="E559" s="13">
        <v>44933</v>
      </c>
      <c r="F559" s="12" t="s">
        <v>15557</v>
      </c>
      <c r="G559" s="12">
        <f>IF(ISNUMBER(MATCH(C559, FACT_ORDERS!C:C, 0)), 1, 0)</f>
        <v>1</v>
      </c>
      <c r="H559" s="12">
        <f>COUNTIF(B:B,FACT_SEARCHES[[#This Row],[WD_PRODUCTS]])</f>
        <v>91</v>
      </c>
    </row>
    <row r="560" spans="1:8" x14ac:dyDescent="0.3">
      <c r="A560" s="12">
        <v>7558</v>
      </c>
      <c r="B560" s="12">
        <v>204</v>
      </c>
      <c r="C560" s="8">
        <v>10633</v>
      </c>
      <c r="D560" s="12" t="s">
        <v>617</v>
      </c>
      <c r="E560" s="13">
        <v>44933</v>
      </c>
      <c r="F560" s="12" t="s">
        <v>15558</v>
      </c>
      <c r="G560" s="12">
        <f>IF(ISNUMBER(MATCH(C560, FACT_ORDERS!C:C, 0)), 1, 0)</f>
        <v>1</v>
      </c>
      <c r="H560" s="12">
        <f>COUNTIF(B:B,FACT_SEARCHES[[#This Row],[WD_PRODUCTS]])</f>
        <v>139</v>
      </c>
    </row>
    <row r="561" spans="1:8" x14ac:dyDescent="0.3">
      <c r="A561" s="12">
        <v>7559</v>
      </c>
      <c r="B561" s="12">
        <v>242</v>
      </c>
      <c r="C561" s="8">
        <v>10672</v>
      </c>
      <c r="D561" s="12" t="s">
        <v>618</v>
      </c>
      <c r="E561" s="13">
        <v>45468</v>
      </c>
      <c r="F561" s="12" t="s">
        <v>15559</v>
      </c>
      <c r="G561" s="12">
        <f>IF(ISNUMBER(MATCH(C561, FACT_ORDERS!C:C, 0)), 1, 0)</f>
        <v>1</v>
      </c>
      <c r="H561" s="12">
        <f>COUNTIF(B:B,FACT_SEARCHES[[#This Row],[WD_PRODUCTS]])</f>
        <v>76</v>
      </c>
    </row>
    <row r="562" spans="1:8" x14ac:dyDescent="0.3">
      <c r="A562" s="12">
        <v>7560</v>
      </c>
      <c r="B562" s="12">
        <v>219</v>
      </c>
      <c r="C562" s="8">
        <v>10768</v>
      </c>
      <c r="D562" s="12" t="s">
        <v>619</v>
      </c>
      <c r="E562" s="13">
        <v>45552</v>
      </c>
      <c r="F562" s="12" t="s">
        <v>15560</v>
      </c>
      <c r="G562" s="12">
        <f>IF(ISNUMBER(MATCH(C562, FACT_ORDERS!C:C, 0)), 1, 0)</f>
        <v>1</v>
      </c>
      <c r="H562" s="12">
        <f>COUNTIF(B:B,FACT_SEARCHES[[#This Row],[WD_PRODUCTS]])</f>
        <v>83</v>
      </c>
    </row>
    <row r="563" spans="1:8" x14ac:dyDescent="0.3">
      <c r="A563" s="12">
        <v>7561</v>
      </c>
      <c r="B563" s="12">
        <v>223</v>
      </c>
      <c r="C563" s="8">
        <v>10462</v>
      </c>
      <c r="D563" s="12" t="s">
        <v>620</v>
      </c>
      <c r="E563" s="13">
        <v>45017</v>
      </c>
      <c r="F563" s="12" t="s">
        <v>15561</v>
      </c>
      <c r="G563" s="12">
        <f>IF(ISNUMBER(MATCH(C563, FACT_ORDERS!C:C, 0)), 1, 0)</f>
        <v>1</v>
      </c>
      <c r="H563" s="12">
        <f>COUNTIF(B:B,FACT_SEARCHES[[#This Row],[WD_PRODUCTS]])</f>
        <v>45</v>
      </c>
    </row>
    <row r="564" spans="1:8" x14ac:dyDescent="0.3">
      <c r="A564" s="12">
        <v>7562</v>
      </c>
      <c r="B564" s="12">
        <v>223</v>
      </c>
      <c r="C564" s="8">
        <v>10644</v>
      </c>
      <c r="D564" s="12" t="s">
        <v>621</v>
      </c>
      <c r="E564" s="13">
        <v>45155</v>
      </c>
      <c r="F564" s="12" t="s">
        <v>15562</v>
      </c>
      <c r="G564" s="12">
        <f>IF(ISNUMBER(MATCH(C564, FACT_ORDERS!C:C, 0)), 1, 0)</f>
        <v>1</v>
      </c>
      <c r="H564" s="12">
        <f>COUNTIF(B:B,FACT_SEARCHES[[#This Row],[WD_PRODUCTS]])</f>
        <v>45</v>
      </c>
    </row>
    <row r="565" spans="1:8" x14ac:dyDescent="0.3">
      <c r="A565" s="12">
        <v>7563</v>
      </c>
      <c r="B565" s="12">
        <v>279</v>
      </c>
      <c r="C565" s="8">
        <v>10083</v>
      </c>
      <c r="D565" s="12" t="s">
        <v>622</v>
      </c>
      <c r="E565" s="13">
        <v>45406</v>
      </c>
      <c r="F565" s="12" t="s">
        <v>15563</v>
      </c>
      <c r="G565" s="12">
        <f>IF(ISNUMBER(MATCH(C565, FACT_ORDERS!C:C, 0)), 1, 0)</f>
        <v>1</v>
      </c>
      <c r="H565" s="12">
        <f>COUNTIF(B:B,FACT_SEARCHES[[#This Row],[WD_PRODUCTS]])</f>
        <v>44</v>
      </c>
    </row>
    <row r="566" spans="1:8" x14ac:dyDescent="0.3">
      <c r="A566" s="12">
        <v>7564</v>
      </c>
      <c r="B566" s="12">
        <v>299</v>
      </c>
      <c r="C566" s="8">
        <v>10083</v>
      </c>
      <c r="D566" s="12" t="s">
        <v>623</v>
      </c>
      <c r="E566" s="13">
        <v>45406</v>
      </c>
      <c r="F566" s="12" t="s">
        <v>15564</v>
      </c>
      <c r="G566" s="12">
        <f>IF(ISNUMBER(MATCH(C566, FACT_ORDERS!C:C, 0)), 1, 0)</f>
        <v>1</v>
      </c>
      <c r="H566" s="12">
        <f>COUNTIF(B:B,FACT_SEARCHES[[#This Row],[WD_PRODUCTS]])</f>
        <v>125</v>
      </c>
    </row>
    <row r="567" spans="1:8" x14ac:dyDescent="0.3">
      <c r="A567" s="12">
        <v>7565</v>
      </c>
      <c r="B567" s="12">
        <v>284</v>
      </c>
      <c r="C567" s="8">
        <v>10083</v>
      </c>
      <c r="D567" s="12" t="s">
        <v>624</v>
      </c>
      <c r="E567" s="13">
        <v>45406</v>
      </c>
      <c r="F567" s="12" t="s">
        <v>15565</v>
      </c>
      <c r="G567" s="12">
        <f>IF(ISNUMBER(MATCH(C567, FACT_ORDERS!C:C, 0)), 1, 0)</f>
        <v>1</v>
      </c>
      <c r="H567" s="12">
        <f>COUNTIF(B:B,FACT_SEARCHES[[#This Row],[WD_PRODUCTS]])</f>
        <v>97</v>
      </c>
    </row>
    <row r="568" spans="1:8" x14ac:dyDescent="0.3">
      <c r="A568" s="12">
        <v>7566</v>
      </c>
      <c r="B568" s="12">
        <v>220</v>
      </c>
      <c r="C568" s="8">
        <v>10083</v>
      </c>
      <c r="D568" s="12" t="s">
        <v>625</v>
      </c>
      <c r="E568" s="13">
        <v>45406</v>
      </c>
      <c r="F568" s="12" t="s">
        <v>15566</v>
      </c>
      <c r="G568" s="12">
        <f>IF(ISNUMBER(MATCH(C568, FACT_ORDERS!C:C, 0)), 1, 0)</f>
        <v>1</v>
      </c>
      <c r="H568" s="12">
        <f>COUNTIF(B:B,FACT_SEARCHES[[#This Row],[WD_PRODUCTS]])</f>
        <v>60</v>
      </c>
    </row>
    <row r="569" spans="1:8" x14ac:dyDescent="0.3">
      <c r="A569" s="12">
        <v>7567</v>
      </c>
      <c r="B569" s="12">
        <v>209</v>
      </c>
      <c r="C569" s="8">
        <v>10083</v>
      </c>
      <c r="D569" s="12" t="s">
        <v>626</v>
      </c>
      <c r="E569" s="13">
        <v>45406</v>
      </c>
      <c r="F569" s="12" t="s">
        <v>15567</v>
      </c>
      <c r="G569" s="12">
        <f>IF(ISNUMBER(MATCH(C569, FACT_ORDERS!C:C, 0)), 1, 0)</f>
        <v>1</v>
      </c>
      <c r="H569" s="12">
        <f>COUNTIF(B:B,FACT_SEARCHES[[#This Row],[WD_PRODUCTS]])</f>
        <v>91</v>
      </c>
    </row>
    <row r="570" spans="1:8" x14ac:dyDescent="0.3">
      <c r="A570" s="12">
        <v>7568</v>
      </c>
      <c r="B570" s="12">
        <v>274</v>
      </c>
      <c r="C570" s="8">
        <v>10985</v>
      </c>
      <c r="D570" s="12" t="s">
        <v>627</v>
      </c>
      <c r="E570" s="13">
        <v>44710</v>
      </c>
      <c r="F570" s="12" t="s">
        <v>14820</v>
      </c>
      <c r="G570" s="12">
        <f>IF(ISNUMBER(MATCH(C570, FACT_ORDERS!C:C, 0)), 1, 0)</f>
        <v>1</v>
      </c>
      <c r="H570" s="12">
        <f>COUNTIF(B:B,FACT_SEARCHES[[#This Row],[WD_PRODUCTS]])</f>
        <v>45</v>
      </c>
    </row>
    <row r="571" spans="1:8" x14ac:dyDescent="0.3">
      <c r="A571" s="12">
        <v>7569</v>
      </c>
      <c r="B571" s="12">
        <v>241</v>
      </c>
      <c r="C571" s="8">
        <v>10985</v>
      </c>
      <c r="D571" s="12" t="s">
        <v>628</v>
      </c>
      <c r="E571" s="13">
        <v>44710</v>
      </c>
      <c r="F571" s="12" t="s">
        <v>15568</v>
      </c>
      <c r="G571" s="12">
        <f>IF(ISNUMBER(MATCH(C571, FACT_ORDERS!C:C, 0)), 1, 0)</f>
        <v>1</v>
      </c>
      <c r="H571" s="12">
        <f>COUNTIF(B:B,FACT_SEARCHES[[#This Row],[WD_PRODUCTS]])</f>
        <v>96</v>
      </c>
    </row>
    <row r="572" spans="1:8" x14ac:dyDescent="0.3">
      <c r="A572" s="12">
        <v>7570</v>
      </c>
      <c r="B572" s="12">
        <v>224</v>
      </c>
      <c r="C572" s="8">
        <v>10985</v>
      </c>
      <c r="D572" s="12" t="s">
        <v>629</v>
      </c>
      <c r="E572" s="13">
        <v>44710</v>
      </c>
      <c r="F572" s="12" t="s">
        <v>15569</v>
      </c>
      <c r="G572" s="12">
        <f>IF(ISNUMBER(MATCH(C572, FACT_ORDERS!C:C, 0)), 1, 0)</f>
        <v>1</v>
      </c>
      <c r="H572" s="12">
        <f>COUNTIF(B:B,FACT_SEARCHES[[#This Row],[WD_PRODUCTS]])</f>
        <v>63</v>
      </c>
    </row>
    <row r="573" spans="1:8" x14ac:dyDescent="0.3">
      <c r="A573" s="12">
        <v>7571</v>
      </c>
      <c r="B573" s="12">
        <v>240</v>
      </c>
      <c r="C573" s="8">
        <v>10985</v>
      </c>
      <c r="D573" s="12" t="s">
        <v>630</v>
      </c>
      <c r="E573" s="13">
        <v>44710</v>
      </c>
      <c r="F573" s="12" t="s">
        <v>15570</v>
      </c>
      <c r="G573" s="12">
        <f>IF(ISNUMBER(MATCH(C573, FACT_ORDERS!C:C, 0)), 1, 0)</f>
        <v>1</v>
      </c>
      <c r="H573" s="12">
        <f>COUNTIF(B:B,FACT_SEARCHES[[#This Row],[WD_PRODUCTS]])</f>
        <v>51</v>
      </c>
    </row>
    <row r="574" spans="1:8" x14ac:dyDescent="0.3">
      <c r="A574" s="12">
        <v>7572</v>
      </c>
      <c r="B574" s="12">
        <v>201</v>
      </c>
      <c r="C574" s="8">
        <v>10522</v>
      </c>
      <c r="D574" s="12" t="s">
        <v>631</v>
      </c>
      <c r="E574" s="13">
        <v>45248</v>
      </c>
      <c r="F574" s="12" t="s">
        <v>15571</v>
      </c>
      <c r="G574" s="12">
        <f>IF(ISNUMBER(MATCH(C574, FACT_ORDERS!C:C, 0)), 1, 0)</f>
        <v>1</v>
      </c>
      <c r="H574" s="12">
        <f>COUNTIF(B:B,FACT_SEARCHES[[#This Row],[WD_PRODUCTS]])</f>
        <v>65</v>
      </c>
    </row>
    <row r="575" spans="1:8" x14ac:dyDescent="0.3">
      <c r="A575" s="12">
        <v>7573</v>
      </c>
      <c r="B575" s="12">
        <v>242</v>
      </c>
      <c r="C575" s="8">
        <v>10522</v>
      </c>
      <c r="D575" s="12" t="s">
        <v>632</v>
      </c>
      <c r="E575" s="13">
        <v>45248</v>
      </c>
      <c r="F575" s="12" t="s">
        <v>15572</v>
      </c>
      <c r="G575" s="12">
        <f>IF(ISNUMBER(MATCH(C575, FACT_ORDERS!C:C, 0)), 1, 0)</f>
        <v>1</v>
      </c>
      <c r="H575" s="12">
        <f>COUNTIF(B:B,FACT_SEARCHES[[#This Row],[WD_PRODUCTS]])</f>
        <v>76</v>
      </c>
    </row>
    <row r="576" spans="1:8" x14ac:dyDescent="0.3">
      <c r="A576" s="12">
        <v>7574</v>
      </c>
      <c r="B576" s="12">
        <v>294</v>
      </c>
      <c r="C576" s="8">
        <v>10522</v>
      </c>
      <c r="D576" s="12" t="s">
        <v>633</v>
      </c>
      <c r="E576" s="13">
        <v>45248</v>
      </c>
      <c r="F576" s="12" t="s">
        <v>15573</v>
      </c>
      <c r="G576" s="12">
        <f>IF(ISNUMBER(MATCH(C576, FACT_ORDERS!C:C, 0)), 1, 0)</f>
        <v>1</v>
      </c>
      <c r="H576" s="12">
        <f>COUNTIF(B:B,FACT_SEARCHES[[#This Row],[WD_PRODUCTS]])</f>
        <v>60</v>
      </c>
    </row>
    <row r="577" spans="1:8" x14ac:dyDescent="0.3">
      <c r="A577" s="12">
        <v>7575</v>
      </c>
      <c r="B577" s="12">
        <v>241</v>
      </c>
      <c r="C577" s="8">
        <v>10522</v>
      </c>
      <c r="D577" s="12" t="s">
        <v>634</v>
      </c>
      <c r="E577" s="13">
        <v>45248</v>
      </c>
      <c r="F577" s="12" t="s">
        <v>15574</v>
      </c>
      <c r="G577" s="12">
        <f>IF(ISNUMBER(MATCH(C577, FACT_ORDERS!C:C, 0)), 1, 0)</f>
        <v>1</v>
      </c>
      <c r="H577" s="12">
        <f>COUNTIF(B:B,FACT_SEARCHES[[#This Row],[WD_PRODUCTS]])</f>
        <v>96</v>
      </c>
    </row>
    <row r="578" spans="1:8" x14ac:dyDescent="0.3">
      <c r="A578" s="12">
        <v>7576</v>
      </c>
      <c r="B578" s="12">
        <v>296</v>
      </c>
      <c r="C578" s="8">
        <v>10939</v>
      </c>
      <c r="D578" s="12" t="s">
        <v>635</v>
      </c>
      <c r="E578" s="13">
        <v>45517</v>
      </c>
      <c r="F578" s="12" t="s">
        <v>15575</v>
      </c>
      <c r="G578" s="12">
        <f>IF(ISNUMBER(MATCH(C578, FACT_ORDERS!C:C, 0)), 1, 0)</f>
        <v>1</v>
      </c>
      <c r="H578" s="12">
        <f>COUNTIF(B:B,FACT_SEARCHES[[#This Row],[WD_PRODUCTS]])</f>
        <v>106</v>
      </c>
    </row>
    <row r="579" spans="1:8" x14ac:dyDescent="0.3">
      <c r="A579" s="12">
        <v>7577</v>
      </c>
      <c r="B579" s="12">
        <v>211</v>
      </c>
      <c r="C579" s="8">
        <v>10939</v>
      </c>
      <c r="D579" s="12" t="s">
        <v>636</v>
      </c>
      <c r="E579" s="13">
        <v>45517</v>
      </c>
      <c r="F579" s="12" t="s">
        <v>15576</v>
      </c>
      <c r="G579" s="12">
        <f>IF(ISNUMBER(MATCH(C579, FACT_ORDERS!C:C, 0)), 1, 0)</f>
        <v>1</v>
      </c>
      <c r="H579" s="12">
        <f>COUNTIF(B:B,FACT_SEARCHES[[#This Row],[WD_PRODUCTS]])</f>
        <v>65</v>
      </c>
    </row>
    <row r="580" spans="1:8" x14ac:dyDescent="0.3">
      <c r="A580" s="12">
        <v>7578</v>
      </c>
      <c r="B580" s="12">
        <v>251</v>
      </c>
      <c r="C580" s="8">
        <v>10688</v>
      </c>
      <c r="D580" s="12" t="s">
        <v>637</v>
      </c>
      <c r="E580" s="13">
        <v>45417</v>
      </c>
      <c r="F580" s="12" t="s">
        <v>15577</v>
      </c>
      <c r="G580" s="12">
        <f>IF(ISNUMBER(MATCH(C580, FACT_ORDERS!C:C, 0)), 1, 0)</f>
        <v>1</v>
      </c>
      <c r="H580" s="12">
        <f>COUNTIF(B:B,FACT_SEARCHES[[#This Row],[WD_PRODUCTS]])</f>
        <v>67</v>
      </c>
    </row>
    <row r="581" spans="1:8" x14ac:dyDescent="0.3">
      <c r="A581" s="12">
        <v>7579</v>
      </c>
      <c r="B581" s="12">
        <v>222</v>
      </c>
      <c r="C581" s="8">
        <v>10688</v>
      </c>
      <c r="D581" s="12" t="s">
        <v>638</v>
      </c>
      <c r="E581" s="13">
        <v>45417</v>
      </c>
      <c r="F581" s="12" t="s">
        <v>4351</v>
      </c>
      <c r="G581" s="12">
        <f>IF(ISNUMBER(MATCH(C581, FACT_ORDERS!C:C, 0)), 1, 0)</f>
        <v>1</v>
      </c>
      <c r="H581" s="12">
        <f>COUNTIF(B:B,FACT_SEARCHES[[#This Row],[WD_PRODUCTS]])</f>
        <v>73</v>
      </c>
    </row>
    <row r="582" spans="1:8" x14ac:dyDescent="0.3">
      <c r="A582" s="12">
        <v>7580</v>
      </c>
      <c r="B582" s="12">
        <v>209</v>
      </c>
      <c r="C582" s="8">
        <v>10395</v>
      </c>
      <c r="D582" s="12" t="s">
        <v>639</v>
      </c>
      <c r="E582" s="13">
        <v>44400</v>
      </c>
      <c r="F582" s="12" t="s">
        <v>15578</v>
      </c>
      <c r="G582" s="12">
        <f>IF(ISNUMBER(MATCH(C582, FACT_ORDERS!C:C, 0)), 1, 0)</f>
        <v>1</v>
      </c>
      <c r="H582" s="12">
        <f>COUNTIF(B:B,FACT_SEARCHES[[#This Row],[WD_PRODUCTS]])</f>
        <v>91</v>
      </c>
    </row>
    <row r="583" spans="1:8" x14ac:dyDescent="0.3">
      <c r="A583" s="12">
        <v>7581</v>
      </c>
      <c r="B583" s="12">
        <v>215</v>
      </c>
      <c r="C583" s="8">
        <v>10395</v>
      </c>
      <c r="D583" s="12" t="s">
        <v>640</v>
      </c>
      <c r="E583" s="13">
        <v>44400</v>
      </c>
      <c r="F583" s="12" t="s">
        <v>15579</v>
      </c>
      <c r="G583" s="12">
        <f>IF(ISNUMBER(MATCH(C583, FACT_ORDERS!C:C, 0)), 1, 0)</f>
        <v>1</v>
      </c>
      <c r="H583" s="12">
        <f>COUNTIF(B:B,FACT_SEARCHES[[#This Row],[WD_PRODUCTS]])</f>
        <v>67</v>
      </c>
    </row>
    <row r="584" spans="1:8" x14ac:dyDescent="0.3">
      <c r="A584" s="12">
        <v>7582</v>
      </c>
      <c r="B584" s="12">
        <v>237</v>
      </c>
      <c r="C584" s="8">
        <v>10395</v>
      </c>
      <c r="D584" s="12" t="s">
        <v>641</v>
      </c>
      <c r="E584" s="13">
        <v>44400</v>
      </c>
      <c r="F584" s="12" t="s">
        <v>15580</v>
      </c>
      <c r="G584" s="12">
        <f>IF(ISNUMBER(MATCH(C584, FACT_ORDERS!C:C, 0)), 1, 0)</f>
        <v>1</v>
      </c>
      <c r="H584" s="12">
        <f>COUNTIF(B:B,FACT_SEARCHES[[#This Row],[WD_PRODUCTS]])</f>
        <v>99</v>
      </c>
    </row>
    <row r="585" spans="1:8" x14ac:dyDescent="0.3">
      <c r="A585" s="12">
        <v>7583</v>
      </c>
      <c r="B585" s="12">
        <v>242</v>
      </c>
      <c r="C585" s="8">
        <v>10941</v>
      </c>
      <c r="D585" s="12" t="s">
        <v>642</v>
      </c>
      <c r="E585" s="13">
        <v>45328</v>
      </c>
      <c r="F585" s="12" t="s">
        <v>15581</v>
      </c>
      <c r="G585" s="12">
        <f>IF(ISNUMBER(MATCH(C585, FACT_ORDERS!C:C, 0)), 1, 0)</f>
        <v>1</v>
      </c>
      <c r="H585" s="12">
        <f>COUNTIF(B:B,FACT_SEARCHES[[#This Row],[WD_PRODUCTS]])</f>
        <v>76</v>
      </c>
    </row>
    <row r="586" spans="1:8" x14ac:dyDescent="0.3">
      <c r="A586" s="12">
        <v>7584</v>
      </c>
      <c r="B586" s="12">
        <v>227</v>
      </c>
      <c r="C586" s="8">
        <v>10731</v>
      </c>
      <c r="D586" s="12" t="s">
        <v>643</v>
      </c>
      <c r="E586" s="13">
        <v>45229</v>
      </c>
      <c r="F586" s="12" t="s">
        <v>15582</v>
      </c>
      <c r="G586" s="12">
        <f>IF(ISNUMBER(MATCH(C586, FACT_ORDERS!C:C, 0)), 1, 0)</f>
        <v>1</v>
      </c>
      <c r="H586" s="12">
        <f>COUNTIF(B:B,FACT_SEARCHES[[#This Row],[WD_PRODUCTS]])</f>
        <v>93</v>
      </c>
    </row>
    <row r="587" spans="1:8" x14ac:dyDescent="0.3">
      <c r="A587" s="12">
        <v>7585</v>
      </c>
      <c r="B587" s="12">
        <v>281</v>
      </c>
      <c r="C587" s="8">
        <v>10180</v>
      </c>
      <c r="D587" s="12" t="s">
        <v>644</v>
      </c>
      <c r="E587" s="13">
        <v>44856</v>
      </c>
      <c r="F587" s="12" t="s">
        <v>15583</v>
      </c>
      <c r="G587" s="12">
        <f>IF(ISNUMBER(MATCH(C587, FACT_ORDERS!C:C, 0)), 1, 0)</f>
        <v>1</v>
      </c>
      <c r="H587" s="12">
        <f>COUNTIF(B:B,FACT_SEARCHES[[#This Row],[WD_PRODUCTS]])</f>
        <v>86</v>
      </c>
    </row>
    <row r="588" spans="1:8" x14ac:dyDescent="0.3">
      <c r="A588" s="12">
        <v>7586</v>
      </c>
      <c r="B588" s="12">
        <v>273</v>
      </c>
      <c r="C588" s="8">
        <v>10604</v>
      </c>
      <c r="D588" s="12" t="s">
        <v>645</v>
      </c>
      <c r="E588" s="13">
        <v>45534</v>
      </c>
      <c r="F588" s="12" t="s">
        <v>15584</v>
      </c>
      <c r="G588" s="12">
        <f>IF(ISNUMBER(MATCH(C588, FACT_ORDERS!C:C, 0)), 1, 0)</f>
        <v>1</v>
      </c>
      <c r="H588" s="12">
        <f>COUNTIF(B:B,FACT_SEARCHES[[#This Row],[WD_PRODUCTS]])</f>
        <v>73</v>
      </c>
    </row>
    <row r="589" spans="1:8" x14ac:dyDescent="0.3">
      <c r="A589" s="12">
        <v>7587</v>
      </c>
      <c r="B589" s="12">
        <v>211</v>
      </c>
      <c r="C589" s="8">
        <v>10604</v>
      </c>
      <c r="D589" s="12" t="s">
        <v>646</v>
      </c>
      <c r="E589" s="13">
        <v>45534</v>
      </c>
      <c r="F589" s="12" t="s">
        <v>15585</v>
      </c>
      <c r="G589" s="12">
        <f>IF(ISNUMBER(MATCH(C589, FACT_ORDERS!C:C, 0)), 1, 0)</f>
        <v>1</v>
      </c>
      <c r="H589" s="12">
        <f>COUNTIF(B:B,FACT_SEARCHES[[#This Row],[WD_PRODUCTS]])</f>
        <v>65</v>
      </c>
    </row>
    <row r="590" spans="1:8" x14ac:dyDescent="0.3">
      <c r="A590" s="12">
        <v>7588</v>
      </c>
      <c r="B590" s="12">
        <v>237</v>
      </c>
      <c r="C590" s="8">
        <v>10009</v>
      </c>
      <c r="D590" s="12" t="s">
        <v>647</v>
      </c>
      <c r="E590" s="13">
        <v>45536</v>
      </c>
      <c r="F590" s="12" t="s">
        <v>15586</v>
      </c>
      <c r="G590" s="12">
        <f>IF(ISNUMBER(MATCH(C590, FACT_ORDERS!C:C, 0)), 1, 0)</f>
        <v>1</v>
      </c>
      <c r="H590" s="12">
        <f>COUNTIF(B:B,FACT_SEARCHES[[#This Row],[WD_PRODUCTS]])</f>
        <v>99</v>
      </c>
    </row>
    <row r="591" spans="1:8" x14ac:dyDescent="0.3">
      <c r="A591" s="12">
        <v>7589</v>
      </c>
      <c r="B591" s="12">
        <v>248</v>
      </c>
      <c r="C591" s="8">
        <v>10009</v>
      </c>
      <c r="D591" s="12" t="s">
        <v>648</v>
      </c>
      <c r="E591" s="13">
        <v>45536</v>
      </c>
      <c r="F591" s="12" t="s">
        <v>15587</v>
      </c>
      <c r="G591" s="12">
        <f>IF(ISNUMBER(MATCH(C591, FACT_ORDERS!C:C, 0)), 1, 0)</f>
        <v>1</v>
      </c>
      <c r="H591" s="12">
        <f>COUNTIF(B:B,FACT_SEARCHES[[#This Row],[WD_PRODUCTS]])</f>
        <v>101</v>
      </c>
    </row>
    <row r="592" spans="1:8" x14ac:dyDescent="0.3">
      <c r="A592" s="12">
        <v>7590</v>
      </c>
      <c r="B592" s="12">
        <v>294</v>
      </c>
      <c r="C592" s="8">
        <v>10009</v>
      </c>
      <c r="D592" s="12" t="s">
        <v>649</v>
      </c>
      <c r="E592" s="13">
        <v>45536</v>
      </c>
      <c r="F592" s="12" t="s">
        <v>3844</v>
      </c>
      <c r="G592" s="12">
        <f>IF(ISNUMBER(MATCH(C592, FACT_ORDERS!C:C, 0)), 1, 0)</f>
        <v>1</v>
      </c>
      <c r="H592" s="12">
        <f>COUNTIF(B:B,FACT_SEARCHES[[#This Row],[WD_PRODUCTS]])</f>
        <v>60</v>
      </c>
    </row>
    <row r="593" spans="1:8" x14ac:dyDescent="0.3">
      <c r="A593" s="12">
        <v>7591</v>
      </c>
      <c r="B593" s="12">
        <v>239</v>
      </c>
      <c r="C593" s="8">
        <v>10898</v>
      </c>
      <c r="D593" s="12" t="s">
        <v>650</v>
      </c>
      <c r="E593" s="13">
        <v>45415</v>
      </c>
      <c r="F593" s="12" t="s">
        <v>15588</v>
      </c>
      <c r="G593" s="12">
        <f>IF(ISNUMBER(MATCH(C593, FACT_ORDERS!C:C, 0)), 1, 0)</f>
        <v>1</v>
      </c>
      <c r="H593" s="12">
        <f>COUNTIF(B:B,FACT_SEARCHES[[#This Row],[WD_PRODUCTS]])</f>
        <v>41</v>
      </c>
    </row>
    <row r="594" spans="1:8" x14ac:dyDescent="0.3">
      <c r="A594" s="12">
        <v>7592</v>
      </c>
      <c r="B594" s="12">
        <v>284</v>
      </c>
      <c r="C594" s="8">
        <v>10307</v>
      </c>
      <c r="D594" s="12" t="s">
        <v>651</v>
      </c>
      <c r="E594" s="13">
        <v>45474</v>
      </c>
      <c r="F594" s="12" t="s">
        <v>4179</v>
      </c>
      <c r="G594" s="12">
        <f>IF(ISNUMBER(MATCH(C594, FACT_ORDERS!C:C, 0)), 1, 0)</f>
        <v>1</v>
      </c>
      <c r="H594" s="12">
        <f>COUNTIF(B:B,FACT_SEARCHES[[#This Row],[WD_PRODUCTS]])</f>
        <v>97</v>
      </c>
    </row>
    <row r="595" spans="1:8" x14ac:dyDescent="0.3">
      <c r="A595" s="12">
        <v>7593</v>
      </c>
      <c r="B595" s="12">
        <v>247</v>
      </c>
      <c r="C595" s="8">
        <v>10477</v>
      </c>
      <c r="D595" s="12" t="s">
        <v>652</v>
      </c>
      <c r="E595" s="13">
        <v>45324</v>
      </c>
      <c r="F595" s="12" t="s">
        <v>15589</v>
      </c>
      <c r="G595" s="12">
        <f>IF(ISNUMBER(MATCH(C595, FACT_ORDERS!C:C, 0)), 1, 0)</f>
        <v>1</v>
      </c>
      <c r="H595" s="12">
        <f>COUNTIF(B:B,FACT_SEARCHES[[#This Row],[WD_PRODUCTS]])</f>
        <v>72</v>
      </c>
    </row>
    <row r="596" spans="1:8" x14ac:dyDescent="0.3">
      <c r="A596" s="12">
        <v>7594</v>
      </c>
      <c r="B596" s="12">
        <v>210</v>
      </c>
      <c r="C596" s="8">
        <v>10477</v>
      </c>
      <c r="D596" s="12" t="s">
        <v>653</v>
      </c>
      <c r="E596" s="13">
        <v>45324</v>
      </c>
      <c r="F596" s="12" t="s">
        <v>15590</v>
      </c>
      <c r="G596" s="12">
        <f>IF(ISNUMBER(MATCH(C596, FACT_ORDERS!C:C, 0)), 1, 0)</f>
        <v>1</v>
      </c>
      <c r="H596" s="12">
        <f>COUNTIF(B:B,FACT_SEARCHES[[#This Row],[WD_PRODUCTS]])</f>
        <v>77</v>
      </c>
    </row>
    <row r="597" spans="1:8" x14ac:dyDescent="0.3">
      <c r="A597" s="12">
        <v>7595</v>
      </c>
      <c r="B597" s="12">
        <v>209</v>
      </c>
      <c r="C597" s="8">
        <v>10003</v>
      </c>
      <c r="D597" s="12" t="s">
        <v>654</v>
      </c>
      <c r="E597" s="13">
        <v>45291</v>
      </c>
      <c r="F597" s="12" t="s">
        <v>15591</v>
      </c>
      <c r="G597" s="12">
        <f>IF(ISNUMBER(MATCH(C597, FACT_ORDERS!C:C, 0)), 1, 0)</f>
        <v>1</v>
      </c>
      <c r="H597" s="12">
        <f>COUNTIF(B:B,FACT_SEARCHES[[#This Row],[WD_PRODUCTS]])</f>
        <v>91</v>
      </c>
    </row>
    <row r="598" spans="1:8" x14ac:dyDescent="0.3">
      <c r="A598" s="12">
        <v>7596</v>
      </c>
      <c r="B598" s="12">
        <v>253</v>
      </c>
      <c r="C598" s="8">
        <v>10767</v>
      </c>
      <c r="D598" s="12" t="s">
        <v>655</v>
      </c>
      <c r="E598" s="13">
        <v>44326</v>
      </c>
      <c r="F598" s="12" t="s">
        <v>15145</v>
      </c>
      <c r="G598" s="12">
        <f>IF(ISNUMBER(MATCH(C598, FACT_ORDERS!C:C, 0)), 1, 0)</f>
        <v>1</v>
      </c>
      <c r="H598" s="12">
        <f>COUNTIF(B:B,FACT_SEARCHES[[#This Row],[WD_PRODUCTS]])</f>
        <v>78</v>
      </c>
    </row>
    <row r="599" spans="1:8" x14ac:dyDescent="0.3">
      <c r="A599" s="12">
        <v>7597</v>
      </c>
      <c r="B599" s="12">
        <v>231</v>
      </c>
      <c r="C599" s="8">
        <v>10767</v>
      </c>
      <c r="D599" s="12" t="s">
        <v>656</v>
      </c>
      <c r="E599" s="13">
        <v>44326</v>
      </c>
      <c r="F599" s="12" t="s">
        <v>15592</v>
      </c>
      <c r="G599" s="12">
        <f>IF(ISNUMBER(MATCH(C599, FACT_ORDERS!C:C, 0)), 1, 0)</f>
        <v>1</v>
      </c>
      <c r="H599" s="12">
        <f>COUNTIF(B:B,FACT_SEARCHES[[#This Row],[WD_PRODUCTS]])</f>
        <v>58</v>
      </c>
    </row>
    <row r="600" spans="1:8" x14ac:dyDescent="0.3">
      <c r="A600" s="12">
        <v>7598</v>
      </c>
      <c r="B600" s="12">
        <v>235</v>
      </c>
      <c r="C600" s="8">
        <v>10664</v>
      </c>
      <c r="D600" s="12" t="s">
        <v>657</v>
      </c>
      <c r="E600" s="13">
        <v>45016</v>
      </c>
      <c r="F600" s="12" t="s">
        <v>15593</v>
      </c>
      <c r="G600" s="12">
        <f>IF(ISNUMBER(MATCH(C600, FACT_ORDERS!C:C, 0)), 1, 0)</f>
        <v>1</v>
      </c>
      <c r="H600" s="12">
        <f>COUNTIF(B:B,FACT_SEARCHES[[#This Row],[WD_PRODUCTS]])</f>
        <v>58</v>
      </c>
    </row>
    <row r="601" spans="1:8" x14ac:dyDescent="0.3">
      <c r="A601" s="12">
        <v>7599</v>
      </c>
      <c r="B601" s="12">
        <v>299</v>
      </c>
      <c r="C601" s="8">
        <v>10576</v>
      </c>
      <c r="D601" s="12" t="s">
        <v>658</v>
      </c>
      <c r="E601" s="13">
        <v>45534</v>
      </c>
      <c r="F601" s="12" t="s">
        <v>15594</v>
      </c>
      <c r="G601" s="12">
        <f>IF(ISNUMBER(MATCH(C601, FACT_ORDERS!C:C, 0)), 1, 0)</f>
        <v>1</v>
      </c>
      <c r="H601" s="12">
        <f>COUNTIF(B:B,FACT_SEARCHES[[#This Row],[WD_PRODUCTS]])</f>
        <v>125</v>
      </c>
    </row>
    <row r="602" spans="1:8" x14ac:dyDescent="0.3">
      <c r="A602" s="12">
        <v>7600</v>
      </c>
      <c r="B602" s="12">
        <v>213</v>
      </c>
      <c r="C602" s="8">
        <v>10576</v>
      </c>
      <c r="D602" s="12" t="s">
        <v>659</v>
      </c>
      <c r="E602" s="13">
        <v>45534</v>
      </c>
      <c r="F602" s="12" t="s">
        <v>15595</v>
      </c>
      <c r="G602" s="12">
        <f>IF(ISNUMBER(MATCH(C602, FACT_ORDERS!C:C, 0)), 1, 0)</f>
        <v>1</v>
      </c>
      <c r="H602" s="12">
        <f>COUNTIF(B:B,FACT_SEARCHES[[#This Row],[WD_PRODUCTS]])</f>
        <v>86</v>
      </c>
    </row>
    <row r="603" spans="1:8" x14ac:dyDescent="0.3">
      <c r="A603" s="12">
        <v>7601</v>
      </c>
      <c r="B603" s="12">
        <v>209</v>
      </c>
      <c r="C603" s="8">
        <v>10344</v>
      </c>
      <c r="D603" s="12" t="s">
        <v>660</v>
      </c>
      <c r="E603" s="13">
        <v>45390</v>
      </c>
      <c r="F603" s="12" t="s">
        <v>15596</v>
      </c>
      <c r="G603" s="12">
        <f>IF(ISNUMBER(MATCH(C603, FACT_ORDERS!C:C, 0)), 1, 0)</f>
        <v>1</v>
      </c>
      <c r="H603" s="12">
        <f>COUNTIF(B:B,FACT_SEARCHES[[#This Row],[WD_PRODUCTS]])</f>
        <v>91</v>
      </c>
    </row>
    <row r="604" spans="1:8" x14ac:dyDescent="0.3">
      <c r="A604" s="12">
        <v>7602</v>
      </c>
      <c r="B604" s="12">
        <v>236</v>
      </c>
      <c r="C604" s="8">
        <v>10514</v>
      </c>
      <c r="D604" s="12" t="s">
        <v>661</v>
      </c>
      <c r="E604" s="13">
        <v>45419</v>
      </c>
      <c r="F604" s="12" t="s">
        <v>15597</v>
      </c>
      <c r="G604" s="12">
        <f>IF(ISNUMBER(MATCH(C604, FACT_ORDERS!C:C, 0)), 1, 0)</f>
        <v>1</v>
      </c>
      <c r="H604" s="12">
        <f>COUNTIF(B:B,FACT_SEARCHES[[#This Row],[WD_PRODUCTS]])</f>
        <v>80</v>
      </c>
    </row>
    <row r="605" spans="1:8" x14ac:dyDescent="0.3">
      <c r="A605" s="12">
        <v>7603</v>
      </c>
      <c r="B605" s="12">
        <v>289</v>
      </c>
      <c r="C605" s="8">
        <v>10476</v>
      </c>
      <c r="D605" s="12" t="s">
        <v>662</v>
      </c>
      <c r="E605" s="13">
        <v>45074</v>
      </c>
      <c r="F605" s="12" t="s">
        <v>15598</v>
      </c>
      <c r="G605" s="12">
        <f>IF(ISNUMBER(MATCH(C605, FACT_ORDERS!C:C, 0)), 1, 0)</f>
        <v>1</v>
      </c>
      <c r="H605" s="12">
        <f>COUNTIF(B:B,FACT_SEARCHES[[#This Row],[WD_PRODUCTS]])</f>
        <v>56</v>
      </c>
    </row>
    <row r="606" spans="1:8" x14ac:dyDescent="0.3">
      <c r="A606" s="12">
        <v>7604</v>
      </c>
      <c r="B606" s="12">
        <v>285</v>
      </c>
      <c r="C606" s="8">
        <v>10320</v>
      </c>
      <c r="D606" s="12" t="s">
        <v>663</v>
      </c>
      <c r="E606" s="13">
        <v>44771</v>
      </c>
      <c r="F606" s="12" t="s">
        <v>15599</v>
      </c>
      <c r="G606" s="12">
        <f>IF(ISNUMBER(MATCH(C606, FACT_ORDERS!C:C, 0)), 1, 0)</f>
        <v>1</v>
      </c>
      <c r="H606" s="12">
        <f>COUNTIF(B:B,FACT_SEARCHES[[#This Row],[WD_PRODUCTS]])</f>
        <v>56</v>
      </c>
    </row>
    <row r="607" spans="1:8" x14ac:dyDescent="0.3">
      <c r="A607" s="12">
        <v>7605</v>
      </c>
      <c r="B607" s="12">
        <v>241</v>
      </c>
      <c r="C607" s="8">
        <v>10320</v>
      </c>
      <c r="D607" s="12" t="s">
        <v>664</v>
      </c>
      <c r="E607" s="13">
        <v>44771</v>
      </c>
      <c r="F607" s="12" t="s">
        <v>15600</v>
      </c>
      <c r="G607" s="12">
        <f>IF(ISNUMBER(MATCH(C607, FACT_ORDERS!C:C, 0)), 1, 0)</f>
        <v>1</v>
      </c>
      <c r="H607" s="12">
        <f>COUNTIF(B:B,FACT_SEARCHES[[#This Row],[WD_PRODUCTS]])</f>
        <v>96</v>
      </c>
    </row>
    <row r="608" spans="1:8" x14ac:dyDescent="0.3">
      <c r="A608" s="12">
        <v>7606</v>
      </c>
      <c r="B608" s="12">
        <v>205</v>
      </c>
      <c r="C608" s="8">
        <v>10270</v>
      </c>
      <c r="D608" s="12" t="s">
        <v>665</v>
      </c>
      <c r="E608" s="13">
        <v>44104</v>
      </c>
      <c r="F608" s="12" t="s">
        <v>3825</v>
      </c>
      <c r="G608" s="12">
        <f>IF(ISNUMBER(MATCH(C608, FACT_ORDERS!C:C, 0)), 1, 0)</f>
        <v>1</v>
      </c>
      <c r="H608" s="12">
        <f>COUNTIF(B:B,FACT_SEARCHES[[#This Row],[WD_PRODUCTS]])</f>
        <v>40</v>
      </c>
    </row>
    <row r="609" spans="1:8" x14ac:dyDescent="0.3">
      <c r="A609" s="12">
        <v>7607</v>
      </c>
      <c r="B609" s="12">
        <v>286</v>
      </c>
      <c r="C609" s="8">
        <v>10270</v>
      </c>
      <c r="D609" s="12" t="s">
        <v>666</v>
      </c>
      <c r="E609" s="13">
        <v>44104</v>
      </c>
      <c r="F609" s="12" t="s">
        <v>15601</v>
      </c>
      <c r="G609" s="12">
        <f>IF(ISNUMBER(MATCH(C609, FACT_ORDERS!C:C, 0)), 1, 0)</f>
        <v>1</v>
      </c>
      <c r="H609" s="12">
        <f>COUNTIF(B:B,FACT_SEARCHES[[#This Row],[WD_PRODUCTS]])</f>
        <v>71</v>
      </c>
    </row>
    <row r="610" spans="1:8" x14ac:dyDescent="0.3">
      <c r="A610" s="12">
        <v>7608</v>
      </c>
      <c r="B610" s="12">
        <v>216</v>
      </c>
      <c r="C610" s="8">
        <v>10270</v>
      </c>
      <c r="D610" s="12" t="s">
        <v>667</v>
      </c>
      <c r="E610" s="13">
        <v>44104</v>
      </c>
      <c r="F610" s="12" t="s">
        <v>3233</v>
      </c>
      <c r="G610" s="12">
        <f>IF(ISNUMBER(MATCH(C610, FACT_ORDERS!C:C, 0)), 1, 0)</f>
        <v>1</v>
      </c>
      <c r="H610" s="12">
        <f>COUNTIF(B:B,FACT_SEARCHES[[#This Row],[WD_PRODUCTS]])</f>
        <v>107</v>
      </c>
    </row>
    <row r="611" spans="1:8" x14ac:dyDescent="0.3">
      <c r="A611" s="12">
        <v>7609</v>
      </c>
      <c r="B611" s="12">
        <v>234</v>
      </c>
      <c r="C611" s="8">
        <v>10169</v>
      </c>
      <c r="D611" s="12" t="s">
        <v>668</v>
      </c>
      <c r="E611" s="13">
        <v>44589</v>
      </c>
      <c r="F611" s="12" t="s">
        <v>4592</v>
      </c>
      <c r="G611" s="12">
        <f>IF(ISNUMBER(MATCH(C611, FACT_ORDERS!C:C, 0)), 1, 0)</f>
        <v>1</v>
      </c>
      <c r="H611" s="12">
        <f>COUNTIF(B:B,FACT_SEARCHES[[#This Row],[WD_PRODUCTS]])</f>
        <v>77</v>
      </c>
    </row>
    <row r="612" spans="1:8" x14ac:dyDescent="0.3">
      <c r="A612" s="12">
        <v>7610</v>
      </c>
      <c r="B612" s="12">
        <v>212</v>
      </c>
      <c r="C612" s="8">
        <v>10169</v>
      </c>
      <c r="D612" s="12" t="s">
        <v>669</v>
      </c>
      <c r="E612" s="13">
        <v>44589</v>
      </c>
      <c r="F612" s="12" t="s">
        <v>15602</v>
      </c>
      <c r="G612" s="12">
        <f>IF(ISNUMBER(MATCH(C612, FACT_ORDERS!C:C, 0)), 1, 0)</f>
        <v>1</v>
      </c>
      <c r="H612" s="12">
        <f>COUNTIF(B:B,FACT_SEARCHES[[#This Row],[WD_PRODUCTS]])</f>
        <v>67</v>
      </c>
    </row>
    <row r="613" spans="1:8" x14ac:dyDescent="0.3">
      <c r="A613" s="12">
        <v>7611</v>
      </c>
      <c r="B613" s="12">
        <v>266</v>
      </c>
      <c r="C613" s="8">
        <v>10169</v>
      </c>
      <c r="D613" s="12" t="s">
        <v>670</v>
      </c>
      <c r="E613" s="13">
        <v>44589</v>
      </c>
      <c r="F613" s="12" t="s">
        <v>15603</v>
      </c>
      <c r="G613" s="12">
        <f>IF(ISNUMBER(MATCH(C613, FACT_ORDERS!C:C, 0)), 1, 0)</f>
        <v>1</v>
      </c>
      <c r="H613" s="12">
        <f>COUNTIF(B:B,FACT_SEARCHES[[#This Row],[WD_PRODUCTS]])</f>
        <v>94</v>
      </c>
    </row>
    <row r="614" spans="1:8" x14ac:dyDescent="0.3">
      <c r="A614" s="12">
        <v>7612</v>
      </c>
      <c r="B614" s="12">
        <v>248</v>
      </c>
      <c r="C614" s="8">
        <v>10169</v>
      </c>
      <c r="D614" s="12" t="s">
        <v>671</v>
      </c>
      <c r="E614" s="13">
        <v>44589</v>
      </c>
      <c r="F614" s="12" t="s">
        <v>4573</v>
      </c>
      <c r="G614" s="12">
        <f>IF(ISNUMBER(MATCH(C614, FACT_ORDERS!C:C, 0)), 1, 0)</f>
        <v>1</v>
      </c>
      <c r="H614" s="12">
        <f>COUNTIF(B:B,FACT_SEARCHES[[#This Row],[WD_PRODUCTS]])</f>
        <v>101</v>
      </c>
    </row>
    <row r="615" spans="1:8" x14ac:dyDescent="0.3">
      <c r="A615" s="12">
        <v>7613</v>
      </c>
      <c r="B615" s="12">
        <v>230</v>
      </c>
      <c r="C615" s="8">
        <v>10169</v>
      </c>
      <c r="D615" s="12" t="s">
        <v>672</v>
      </c>
      <c r="E615" s="13">
        <v>44589</v>
      </c>
      <c r="F615" s="12" t="s">
        <v>15604</v>
      </c>
      <c r="G615" s="12">
        <f>IF(ISNUMBER(MATCH(C615, FACT_ORDERS!C:C, 0)), 1, 0)</f>
        <v>1</v>
      </c>
      <c r="H615" s="12">
        <f>COUNTIF(B:B,FACT_SEARCHES[[#This Row],[WD_PRODUCTS]])</f>
        <v>74</v>
      </c>
    </row>
    <row r="616" spans="1:8" x14ac:dyDescent="0.3">
      <c r="A616" s="12">
        <v>7614</v>
      </c>
      <c r="B616" s="12">
        <v>222</v>
      </c>
      <c r="C616" s="8">
        <v>10981</v>
      </c>
      <c r="D616" s="12" t="s">
        <v>673</v>
      </c>
      <c r="E616" s="13">
        <v>45385</v>
      </c>
      <c r="F616" s="12" t="s">
        <v>3834</v>
      </c>
      <c r="G616" s="12">
        <f>IF(ISNUMBER(MATCH(C616, FACT_ORDERS!C:C, 0)), 1, 0)</f>
        <v>1</v>
      </c>
      <c r="H616" s="12">
        <f>COUNTIF(B:B,FACT_SEARCHES[[#This Row],[WD_PRODUCTS]])</f>
        <v>73</v>
      </c>
    </row>
    <row r="617" spans="1:8" x14ac:dyDescent="0.3">
      <c r="A617" s="12">
        <v>7615</v>
      </c>
      <c r="B617" s="12">
        <v>204</v>
      </c>
      <c r="C617" s="8">
        <v>10981</v>
      </c>
      <c r="D617" s="12" t="s">
        <v>674</v>
      </c>
      <c r="E617" s="13">
        <v>45385</v>
      </c>
      <c r="F617" s="12" t="s">
        <v>15605</v>
      </c>
      <c r="G617" s="12">
        <f>IF(ISNUMBER(MATCH(C617, FACT_ORDERS!C:C, 0)), 1, 0)</f>
        <v>1</v>
      </c>
      <c r="H617" s="12">
        <f>COUNTIF(B:B,FACT_SEARCHES[[#This Row],[WD_PRODUCTS]])</f>
        <v>139</v>
      </c>
    </row>
    <row r="618" spans="1:8" x14ac:dyDescent="0.3">
      <c r="A618" s="12">
        <v>7616</v>
      </c>
      <c r="B618" s="12">
        <v>263</v>
      </c>
      <c r="C618" s="8">
        <v>10981</v>
      </c>
      <c r="D618" s="12" t="s">
        <v>675</v>
      </c>
      <c r="E618" s="13">
        <v>45385</v>
      </c>
      <c r="F618" s="12" t="s">
        <v>15606</v>
      </c>
      <c r="G618" s="12">
        <f>IF(ISNUMBER(MATCH(C618, FACT_ORDERS!C:C, 0)), 1, 0)</f>
        <v>1</v>
      </c>
      <c r="H618" s="12">
        <f>COUNTIF(B:B,FACT_SEARCHES[[#This Row],[WD_PRODUCTS]])</f>
        <v>108</v>
      </c>
    </row>
    <row r="619" spans="1:8" x14ac:dyDescent="0.3">
      <c r="A619" s="12">
        <v>7617</v>
      </c>
      <c r="B619" s="12">
        <v>234</v>
      </c>
      <c r="C619" s="8">
        <v>10981</v>
      </c>
      <c r="D619" s="12" t="s">
        <v>676</v>
      </c>
      <c r="E619" s="13">
        <v>45385</v>
      </c>
      <c r="F619" s="12" t="s">
        <v>15607</v>
      </c>
      <c r="G619" s="12">
        <f>IF(ISNUMBER(MATCH(C619, FACT_ORDERS!C:C, 0)), 1, 0)</f>
        <v>1</v>
      </c>
      <c r="H619" s="12">
        <f>COUNTIF(B:B,FACT_SEARCHES[[#This Row],[WD_PRODUCTS]])</f>
        <v>77</v>
      </c>
    </row>
    <row r="620" spans="1:8" x14ac:dyDescent="0.3">
      <c r="A620" s="12">
        <v>7618</v>
      </c>
      <c r="B620" s="12">
        <v>288</v>
      </c>
      <c r="C620" s="8">
        <v>10044</v>
      </c>
      <c r="D620" s="12" t="s">
        <v>677</v>
      </c>
      <c r="E620" s="13">
        <v>44715</v>
      </c>
      <c r="F620" s="12" t="s">
        <v>3718</v>
      </c>
      <c r="G620" s="12">
        <f>IF(ISNUMBER(MATCH(C620, FACT_ORDERS!C:C, 0)), 1, 0)</f>
        <v>1</v>
      </c>
      <c r="H620" s="12">
        <f>COUNTIF(B:B,FACT_SEARCHES[[#This Row],[WD_PRODUCTS]])</f>
        <v>106</v>
      </c>
    </row>
    <row r="621" spans="1:8" x14ac:dyDescent="0.3">
      <c r="A621" s="12">
        <v>7619</v>
      </c>
      <c r="B621" s="12">
        <v>204</v>
      </c>
      <c r="C621" s="8">
        <v>10044</v>
      </c>
      <c r="D621" s="12" t="s">
        <v>678</v>
      </c>
      <c r="E621" s="13">
        <v>44715</v>
      </c>
      <c r="F621" s="12" t="s">
        <v>15608</v>
      </c>
      <c r="G621" s="12">
        <f>IF(ISNUMBER(MATCH(C621, FACT_ORDERS!C:C, 0)), 1, 0)</f>
        <v>1</v>
      </c>
      <c r="H621" s="12">
        <f>COUNTIF(B:B,FACT_SEARCHES[[#This Row],[WD_PRODUCTS]])</f>
        <v>139</v>
      </c>
    </row>
    <row r="622" spans="1:8" x14ac:dyDescent="0.3">
      <c r="A622" s="12">
        <v>7620</v>
      </c>
      <c r="B622" s="12">
        <v>260</v>
      </c>
      <c r="C622" s="8">
        <v>10044</v>
      </c>
      <c r="D622" s="12" t="s">
        <v>679</v>
      </c>
      <c r="E622" s="13">
        <v>44715</v>
      </c>
      <c r="F622" s="12" t="s">
        <v>15609</v>
      </c>
      <c r="G622" s="12">
        <f>IF(ISNUMBER(MATCH(C622, FACT_ORDERS!C:C, 0)), 1, 0)</f>
        <v>1</v>
      </c>
      <c r="H622" s="12">
        <f>COUNTIF(B:B,FACT_SEARCHES[[#This Row],[WD_PRODUCTS]])</f>
        <v>86</v>
      </c>
    </row>
    <row r="623" spans="1:8" x14ac:dyDescent="0.3">
      <c r="A623" s="12">
        <v>7621</v>
      </c>
      <c r="B623" s="12">
        <v>267</v>
      </c>
      <c r="C623" s="8">
        <v>10044</v>
      </c>
      <c r="D623" s="12" t="s">
        <v>680</v>
      </c>
      <c r="E623" s="13">
        <v>44715</v>
      </c>
      <c r="F623" s="12" t="s">
        <v>15610</v>
      </c>
      <c r="G623" s="12">
        <f>IF(ISNUMBER(MATCH(C623, FACT_ORDERS!C:C, 0)), 1, 0)</f>
        <v>1</v>
      </c>
      <c r="H623" s="12">
        <f>COUNTIF(B:B,FACT_SEARCHES[[#This Row],[WD_PRODUCTS]])</f>
        <v>82</v>
      </c>
    </row>
    <row r="624" spans="1:8" x14ac:dyDescent="0.3">
      <c r="A624" s="12">
        <v>7622</v>
      </c>
      <c r="B624" s="12">
        <v>243</v>
      </c>
      <c r="C624" s="8">
        <v>10713</v>
      </c>
      <c r="D624" s="12" t="s">
        <v>681</v>
      </c>
      <c r="E624" s="13">
        <v>45392</v>
      </c>
      <c r="F624" s="12" t="s">
        <v>15611</v>
      </c>
      <c r="G624" s="12">
        <f>IF(ISNUMBER(MATCH(C624, FACT_ORDERS!C:C, 0)), 1, 0)</f>
        <v>1</v>
      </c>
      <c r="H624" s="12">
        <f>COUNTIF(B:B,FACT_SEARCHES[[#This Row],[WD_PRODUCTS]])</f>
        <v>70</v>
      </c>
    </row>
    <row r="625" spans="1:8" x14ac:dyDescent="0.3">
      <c r="A625" s="12">
        <v>7623</v>
      </c>
      <c r="B625" s="12">
        <v>284</v>
      </c>
      <c r="C625" s="8">
        <v>10518</v>
      </c>
      <c r="D625" s="12" t="s">
        <v>682</v>
      </c>
      <c r="E625" s="13">
        <v>45224</v>
      </c>
      <c r="F625" s="12" t="s">
        <v>15612</v>
      </c>
      <c r="G625" s="12">
        <f>IF(ISNUMBER(MATCH(C625, FACT_ORDERS!C:C, 0)), 1, 0)</f>
        <v>1</v>
      </c>
      <c r="H625" s="12">
        <f>COUNTIF(B:B,FACT_SEARCHES[[#This Row],[WD_PRODUCTS]])</f>
        <v>97</v>
      </c>
    </row>
    <row r="626" spans="1:8" x14ac:dyDescent="0.3">
      <c r="A626" s="12">
        <v>7624</v>
      </c>
      <c r="B626" s="12">
        <v>248</v>
      </c>
      <c r="C626" s="8">
        <v>10518</v>
      </c>
      <c r="D626" s="12" t="s">
        <v>683</v>
      </c>
      <c r="E626" s="13">
        <v>45224</v>
      </c>
      <c r="F626" s="12" t="s">
        <v>15613</v>
      </c>
      <c r="G626" s="12">
        <f>IF(ISNUMBER(MATCH(C626, FACT_ORDERS!C:C, 0)), 1, 0)</f>
        <v>1</v>
      </c>
      <c r="H626" s="12">
        <f>COUNTIF(B:B,FACT_SEARCHES[[#This Row],[WD_PRODUCTS]])</f>
        <v>101</v>
      </c>
    </row>
    <row r="627" spans="1:8" x14ac:dyDescent="0.3">
      <c r="A627" s="12">
        <v>7625</v>
      </c>
      <c r="B627" s="12">
        <v>266</v>
      </c>
      <c r="C627" s="8">
        <v>10439</v>
      </c>
      <c r="D627" s="12" t="s">
        <v>684</v>
      </c>
      <c r="E627" s="13">
        <v>45559</v>
      </c>
      <c r="F627" s="12" t="s">
        <v>15614</v>
      </c>
      <c r="G627" s="12">
        <f>IF(ISNUMBER(MATCH(C627, FACT_ORDERS!C:C, 0)), 1, 0)</f>
        <v>1</v>
      </c>
      <c r="H627" s="12">
        <f>COUNTIF(B:B,FACT_SEARCHES[[#This Row],[WD_PRODUCTS]])</f>
        <v>94</v>
      </c>
    </row>
    <row r="628" spans="1:8" x14ac:dyDescent="0.3">
      <c r="A628" s="12">
        <v>7626</v>
      </c>
      <c r="B628" s="12">
        <v>233</v>
      </c>
      <c r="C628" s="8">
        <v>10439</v>
      </c>
      <c r="D628" s="12" t="s">
        <v>685</v>
      </c>
      <c r="E628" s="13">
        <v>45559</v>
      </c>
      <c r="F628" s="12" t="s">
        <v>15615</v>
      </c>
      <c r="G628" s="12">
        <f>IF(ISNUMBER(MATCH(C628, FACT_ORDERS!C:C, 0)), 1, 0)</f>
        <v>1</v>
      </c>
      <c r="H628" s="12">
        <f>COUNTIF(B:B,FACT_SEARCHES[[#This Row],[WD_PRODUCTS]])</f>
        <v>76</v>
      </c>
    </row>
    <row r="629" spans="1:8" x14ac:dyDescent="0.3">
      <c r="A629" s="12">
        <v>7627</v>
      </c>
      <c r="B629" s="12">
        <v>244</v>
      </c>
      <c r="C629" s="8">
        <v>10330</v>
      </c>
      <c r="D629" s="12" t="s">
        <v>686</v>
      </c>
      <c r="E629" s="13">
        <v>45245</v>
      </c>
      <c r="F629" s="12" t="s">
        <v>15616</v>
      </c>
      <c r="G629" s="12">
        <f>IF(ISNUMBER(MATCH(C629, FACT_ORDERS!C:C, 0)), 1, 0)</f>
        <v>1</v>
      </c>
      <c r="H629" s="12">
        <f>COUNTIF(B:B,FACT_SEARCHES[[#This Row],[WD_PRODUCTS]])</f>
        <v>59</v>
      </c>
    </row>
    <row r="630" spans="1:8" x14ac:dyDescent="0.3">
      <c r="A630" s="12">
        <v>7628</v>
      </c>
      <c r="B630" s="12">
        <v>220</v>
      </c>
      <c r="C630" s="8">
        <v>10330</v>
      </c>
      <c r="D630" s="12" t="s">
        <v>687</v>
      </c>
      <c r="E630" s="13">
        <v>45245</v>
      </c>
      <c r="F630" s="12" t="s">
        <v>3630</v>
      </c>
      <c r="G630" s="12">
        <f>IF(ISNUMBER(MATCH(C630, FACT_ORDERS!C:C, 0)), 1, 0)</f>
        <v>1</v>
      </c>
      <c r="H630" s="12">
        <f>COUNTIF(B:B,FACT_SEARCHES[[#This Row],[WD_PRODUCTS]])</f>
        <v>60</v>
      </c>
    </row>
    <row r="631" spans="1:8" x14ac:dyDescent="0.3">
      <c r="A631" s="12">
        <v>7629</v>
      </c>
      <c r="B631" s="12">
        <v>254</v>
      </c>
      <c r="C631" s="8">
        <v>10330</v>
      </c>
      <c r="D631" s="12" t="s">
        <v>688</v>
      </c>
      <c r="E631" s="13">
        <v>45245</v>
      </c>
      <c r="F631" s="12" t="s">
        <v>15617</v>
      </c>
      <c r="G631" s="12">
        <f>IF(ISNUMBER(MATCH(C631, FACT_ORDERS!C:C, 0)), 1, 0)</f>
        <v>1</v>
      </c>
      <c r="H631" s="12">
        <f>COUNTIF(B:B,FACT_SEARCHES[[#This Row],[WD_PRODUCTS]])</f>
        <v>77</v>
      </c>
    </row>
    <row r="632" spans="1:8" x14ac:dyDescent="0.3">
      <c r="A632" s="12">
        <v>7630</v>
      </c>
      <c r="B632" s="12">
        <v>227</v>
      </c>
      <c r="C632" s="8">
        <v>10330</v>
      </c>
      <c r="D632" s="12" t="s">
        <v>689</v>
      </c>
      <c r="E632" s="13">
        <v>45245</v>
      </c>
      <c r="F632" s="12" t="s">
        <v>15618</v>
      </c>
      <c r="G632" s="12">
        <f>IF(ISNUMBER(MATCH(C632, FACT_ORDERS!C:C, 0)), 1, 0)</f>
        <v>1</v>
      </c>
      <c r="H632" s="12">
        <f>COUNTIF(B:B,FACT_SEARCHES[[#This Row],[WD_PRODUCTS]])</f>
        <v>93</v>
      </c>
    </row>
    <row r="633" spans="1:8" x14ac:dyDescent="0.3">
      <c r="A633" s="12">
        <v>7631</v>
      </c>
      <c r="B633" s="12">
        <v>276</v>
      </c>
      <c r="C633" s="8">
        <v>10106</v>
      </c>
      <c r="D633" s="12" t="s">
        <v>690</v>
      </c>
      <c r="E633" s="13">
        <v>45076</v>
      </c>
      <c r="F633" s="12" t="s">
        <v>15619</v>
      </c>
      <c r="G633" s="12">
        <f>IF(ISNUMBER(MATCH(C633, FACT_ORDERS!C:C, 0)), 1, 0)</f>
        <v>1</v>
      </c>
      <c r="H633" s="12">
        <f>COUNTIF(B:B,FACT_SEARCHES[[#This Row],[WD_PRODUCTS]])</f>
        <v>65</v>
      </c>
    </row>
    <row r="634" spans="1:8" x14ac:dyDescent="0.3">
      <c r="A634" s="12">
        <v>7632</v>
      </c>
      <c r="B634" s="12">
        <v>268</v>
      </c>
      <c r="C634" s="8">
        <v>10069</v>
      </c>
      <c r="D634" s="12" t="s">
        <v>691</v>
      </c>
      <c r="E634" s="13">
        <v>45295</v>
      </c>
      <c r="F634" s="12" t="s">
        <v>15620</v>
      </c>
      <c r="G634" s="12">
        <f>IF(ISNUMBER(MATCH(C634, FACT_ORDERS!C:C, 0)), 1, 0)</f>
        <v>1</v>
      </c>
      <c r="H634" s="12">
        <f>COUNTIF(B:B,FACT_SEARCHES[[#This Row],[WD_PRODUCTS]])</f>
        <v>78</v>
      </c>
    </row>
    <row r="635" spans="1:8" x14ac:dyDescent="0.3">
      <c r="A635" s="12">
        <v>7633</v>
      </c>
      <c r="B635" s="12">
        <v>266</v>
      </c>
      <c r="C635" s="8">
        <v>10069</v>
      </c>
      <c r="D635" s="12" t="s">
        <v>692</v>
      </c>
      <c r="E635" s="13">
        <v>45295</v>
      </c>
      <c r="F635" s="12" t="s">
        <v>15621</v>
      </c>
      <c r="G635" s="12">
        <f>IF(ISNUMBER(MATCH(C635, FACT_ORDERS!C:C, 0)), 1, 0)</f>
        <v>1</v>
      </c>
      <c r="H635" s="12">
        <f>COUNTIF(B:B,FACT_SEARCHES[[#This Row],[WD_PRODUCTS]])</f>
        <v>94</v>
      </c>
    </row>
    <row r="636" spans="1:8" x14ac:dyDescent="0.3">
      <c r="A636" s="12">
        <v>7634</v>
      </c>
      <c r="B636" s="12">
        <v>271</v>
      </c>
      <c r="C636" s="8">
        <v>10369</v>
      </c>
      <c r="D636" s="12" t="s">
        <v>693</v>
      </c>
      <c r="E636" s="13">
        <v>44890</v>
      </c>
      <c r="F636" s="12" t="s">
        <v>15622</v>
      </c>
      <c r="G636" s="12">
        <f>IF(ISNUMBER(MATCH(C636, FACT_ORDERS!C:C, 0)), 1, 0)</f>
        <v>1</v>
      </c>
      <c r="H636" s="12">
        <f>COUNTIF(B:B,FACT_SEARCHES[[#This Row],[WD_PRODUCTS]])</f>
        <v>74</v>
      </c>
    </row>
    <row r="637" spans="1:8" x14ac:dyDescent="0.3">
      <c r="A637" s="12">
        <v>7635</v>
      </c>
      <c r="B637" s="12">
        <v>241</v>
      </c>
      <c r="C637" s="8">
        <v>10369</v>
      </c>
      <c r="D637" s="12" t="s">
        <v>694</v>
      </c>
      <c r="E637" s="13">
        <v>44890</v>
      </c>
      <c r="F637" s="12" t="s">
        <v>15623</v>
      </c>
      <c r="G637" s="12">
        <f>IF(ISNUMBER(MATCH(C637, FACT_ORDERS!C:C, 0)), 1, 0)</f>
        <v>1</v>
      </c>
      <c r="H637" s="12">
        <f>COUNTIF(B:B,FACT_SEARCHES[[#This Row],[WD_PRODUCTS]])</f>
        <v>96</v>
      </c>
    </row>
    <row r="638" spans="1:8" x14ac:dyDescent="0.3">
      <c r="A638" s="12">
        <v>7636</v>
      </c>
      <c r="B638" s="12">
        <v>296</v>
      </c>
      <c r="C638" s="8">
        <v>10369</v>
      </c>
      <c r="D638" s="12" t="s">
        <v>695</v>
      </c>
      <c r="E638" s="13">
        <v>44890</v>
      </c>
      <c r="F638" s="12" t="s">
        <v>4071</v>
      </c>
      <c r="G638" s="12">
        <f>IF(ISNUMBER(MATCH(C638, FACT_ORDERS!C:C, 0)), 1, 0)</f>
        <v>1</v>
      </c>
      <c r="H638" s="12">
        <f>COUNTIF(B:B,FACT_SEARCHES[[#This Row],[WD_PRODUCTS]])</f>
        <v>106</v>
      </c>
    </row>
    <row r="639" spans="1:8" x14ac:dyDescent="0.3">
      <c r="A639" s="12">
        <v>7637</v>
      </c>
      <c r="B639" s="12">
        <v>280</v>
      </c>
      <c r="C639" s="8">
        <v>10102</v>
      </c>
      <c r="D639" s="12" t="s">
        <v>696</v>
      </c>
      <c r="E639" s="13">
        <v>44754</v>
      </c>
      <c r="F639" s="12" t="s">
        <v>15624</v>
      </c>
      <c r="G639" s="12">
        <f>IF(ISNUMBER(MATCH(C639, FACT_ORDERS!C:C, 0)), 1, 0)</f>
        <v>1</v>
      </c>
      <c r="H639" s="12">
        <f>COUNTIF(B:B,FACT_SEARCHES[[#This Row],[WD_PRODUCTS]])</f>
        <v>40</v>
      </c>
    </row>
    <row r="640" spans="1:8" x14ac:dyDescent="0.3">
      <c r="A640" s="12">
        <v>7638</v>
      </c>
      <c r="B640" s="12">
        <v>245</v>
      </c>
      <c r="C640" s="8">
        <v>10102</v>
      </c>
      <c r="D640" s="12" t="s">
        <v>697</v>
      </c>
      <c r="E640" s="13">
        <v>44754</v>
      </c>
      <c r="F640" s="12" t="s">
        <v>15625</v>
      </c>
      <c r="G640" s="12">
        <f>IF(ISNUMBER(MATCH(C640, FACT_ORDERS!C:C, 0)), 1, 0)</f>
        <v>1</v>
      </c>
      <c r="H640" s="12">
        <f>COUNTIF(B:B,FACT_SEARCHES[[#This Row],[WD_PRODUCTS]])</f>
        <v>58</v>
      </c>
    </row>
    <row r="641" spans="1:8" x14ac:dyDescent="0.3">
      <c r="A641" s="12">
        <v>7639</v>
      </c>
      <c r="B641" s="12">
        <v>299</v>
      </c>
      <c r="C641" s="8">
        <v>10102</v>
      </c>
      <c r="D641" s="12" t="s">
        <v>698</v>
      </c>
      <c r="E641" s="13">
        <v>44754</v>
      </c>
      <c r="F641" s="12" t="s">
        <v>15626</v>
      </c>
      <c r="G641" s="12">
        <f>IF(ISNUMBER(MATCH(C641, FACT_ORDERS!C:C, 0)), 1, 0)</f>
        <v>1</v>
      </c>
      <c r="H641" s="12">
        <f>COUNTIF(B:B,FACT_SEARCHES[[#This Row],[WD_PRODUCTS]])</f>
        <v>125</v>
      </c>
    </row>
    <row r="642" spans="1:8" x14ac:dyDescent="0.3">
      <c r="A642" s="12">
        <v>7640</v>
      </c>
      <c r="B642" s="12">
        <v>216</v>
      </c>
      <c r="C642" s="8">
        <v>10405</v>
      </c>
      <c r="D642" s="12" t="s">
        <v>699</v>
      </c>
      <c r="E642" s="13">
        <v>45201</v>
      </c>
      <c r="F642" s="12" t="s">
        <v>15627</v>
      </c>
      <c r="G642" s="12">
        <f>IF(ISNUMBER(MATCH(C642, FACT_ORDERS!C:C, 0)), 1, 0)</f>
        <v>1</v>
      </c>
      <c r="H642" s="12">
        <f>COUNTIF(B:B,FACT_SEARCHES[[#This Row],[WD_PRODUCTS]])</f>
        <v>107</v>
      </c>
    </row>
    <row r="643" spans="1:8" x14ac:dyDescent="0.3">
      <c r="A643" s="12">
        <v>7641</v>
      </c>
      <c r="B643" s="12">
        <v>260</v>
      </c>
      <c r="C643" s="8">
        <v>10405</v>
      </c>
      <c r="D643" s="12" t="s">
        <v>700</v>
      </c>
      <c r="E643" s="13">
        <v>45201</v>
      </c>
      <c r="F643" s="12" t="s">
        <v>4035</v>
      </c>
      <c r="G643" s="12">
        <f>IF(ISNUMBER(MATCH(C643, FACT_ORDERS!C:C, 0)), 1, 0)</f>
        <v>1</v>
      </c>
      <c r="H643" s="12">
        <f>COUNTIF(B:B,FACT_SEARCHES[[#This Row],[WD_PRODUCTS]])</f>
        <v>86</v>
      </c>
    </row>
    <row r="644" spans="1:8" x14ac:dyDescent="0.3">
      <c r="A644" s="12">
        <v>7642</v>
      </c>
      <c r="B644" s="12">
        <v>219</v>
      </c>
      <c r="C644" s="8">
        <v>10405</v>
      </c>
      <c r="D644" s="12" t="s">
        <v>701</v>
      </c>
      <c r="E644" s="13">
        <v>45201</v>
      </c>
      <c r="F644" s="12" t="s">
        <v>15628</v>
      </c>
      <c r="G644" s="12">
        <f>IF(ISNUMBER(MATCH(C644, FACT_ORDERS!C:C, 0)), 1, 0)</f>
        <v>1</v>
      </c>
      <c r="H644" s="12">
        <f>COUNTIF(B:B,FACT_SEARCHES[[#This Row],[WD_PRODUCTS]])</f>
        <v>83</v>
      </c>
    </row>
    <row r="645" spans="1:8" x14ac:dyDescent="0.3">
      <c r="A645" s="12">
        <v>7643</v>
      </c>
      <c r="B645" s="12">
        <v>245</v>
      </c>
      <c r="C645" s="8">
        <v>10405</v>
      </c>
      <c r="D645" s="12" t="s">
        <v>702</v>
      </c>
      <c r="E645" s="13">
        <v>45201</v>
      </c>
      <c r="F645" s="12" t="s">
        <v>15629</v>
      </c>
      <c r="G645" s="12">
        <f>IF(ISNUMBER(MATCH(C645, FACT_ORDERS!C:C, 0)), 1, 0)</f>
        <v>1</v>
      </c>
      <c r="H645" s="12">
        <f>COUNTIF(B:B,FACT_SEARCHES[[#This Row],[WD_PRODUCTS]])</f>
        <v>58</v>
      </c>
    </row>
    <row r="646" spans="1:8" x14ac:dyDescent="0.3">
      <c r="A646" s="12">
        <v>7644</v>
      </c>
      <c r="B646" s="12">
        <v>231</v>
      </c>
      <c r="C646" s="8">
        <v>10376</v>
      </c>
      <c r="D646" s="12" t="s">
        <v>703</v>
      </c>
      <c r="E646" s="13">
        <v>45412</v>
      </c>
      <c r="F646" s="12" t="s">
        <v>15630</v>
      </c>
      <c r="G646" s="12">
        <f>IF(ISNUMBER(MATCH(C646, FACT_ORDERS!C:C, 0)), 1, 0)</f>
        <v>1</v>
      </c>
      <c r="H646" s="12">
        <f>COUNTIF(B:B,FACT_SEARCHES[[#This Row],[WD_PRODUCTS]])</f>
        <v>58</v>
      </c>
    </row>
    <row r="647" spans="1:8" x14ac:dyDescent="0.3">
      <c r="A647" s="12">
        <v>7645</v>
      </c>
      <c r="B647" s="12">
        <v>236</v>
      </c>
      <c r="C647" s="8">
        <v>10376</v>
      </c>
      <c r="D647" s="12" t="s">
        <v>704</v>
      </c>
      <c r="E647" s="13">
        <v>45412</v>
      </c>
      <c r="F647" s="12" t="s">
        <v>15631</v>
      </c>
      <c r="G647" s="12">
        <f>IF(ISNUMBER(MATCH(C647, FACT_ORDERS!C:C, 0)), 1, 0)</f>
        <v>1</v>
      </c>
      <c r="H647" s="12">
        <f>COUNTIF(B:B,FACT_SEARCHES[[#This Row],[WD_PRODUCTS]])</f>
        <v>80</v>
      </c>
    </row>
    <row r="648" spans="1:8" x14ac:dyDescent="0.3">
      <c r="A648" s="12">
        <v>7646</v>
      </c>
      <c r="B648" s="12">
        <v>254</v>
      </c>
      <c r="C648" s="8">
        <v>10156</v>
      </c>
      <c r="D648" s="12" t="s">
        <v>705</v>
      </c>
      <c r="E648" s="13">
        <v>45376</v>
      </c>
      <c r="F648" s="12" t="s">
        <v>15632</v>
      </c>
      <c r="G648" s="12">
        <f>IF(ISNUMBER(MATCH(C648, FACT_ORDERS!C:C, 0)), 1, 0)</f>
        <v>1</v>
      </c>
      <c r="H648" s="12">
        <f>COUNTIF(B:B,FACT_SEARCHES[[#This Row],[WD_PRODUCTS]])</f>
        <v>77</v>
      </c>
    </row>
    <row r="649" spans="1:8" x14ac:dyDescent="0.3">
      <c r="A649" s="12">
        <v>7647</v>
      </c>
      <c r="B649" s="12">
        <v>232</v>
      </c>
      <c r="C649" s="8">
        <v>10958</v>
      </c>
      <c r="D649" s="12" t="s">
        <v>706</v>
      </c>
      <c r="E649" s="13">
        <v>45417</v>
      </c>
      <c r="F649" s="12" t="s">
        <v>15633</v>
      </c>
      <c r="G649" s="12">
        <f>IF(ISNUMBER(MATCH(C649, FACT_ORDERS!C:C, 0)), 1, 0)</f>
        <v>1</v>
      </c>
      <c r="H649" s="12">
        <f>COUNTIF(B:B,FACT_SEARCHES[[#This Row],[WD_PRODUCTS]])</f>
        <v>69</v>
      </c>
    </row>
    <row r="650" spans="1:8" x14ac:dyDescent="0.3">
      <c r="A650" s="12">
        <v>7648</v>
      </c>
      <c r="B650" s="12">
        <v>297</v>
      </c>
      <c r="C650" s="8">
        <v>10958</v>
      </c>
      <c r="D650" s="12" t="s">
        <v>707</v>
      </c>
      <c r="E650" s="13">
        <v>45417</v>
      </c>
      <c r="F650" s="12" t="s">
        <v>15634</v>
      </c>
      <c r="G650" s="12">
        <f>IF(ISNUMBER(MATCH(C650, FACT_ORDERS!C:C, 0)), 1, 0)</f>
        <v>1</v>
      </c>
      <c r="H650" s="12">
        <f>COUNTIF(B:B,FACT_SEARCHES[[#This Row],[WD_PRODUCTS]])</f>
        <v>64</v>
      </c>
    </row>
    <row r="651" spans="1:8" x14ac:dyDescent="0.3">
      <c r="A651" s="12">
        <v>7649</v>
      </c>
      <c r="B651" s="12">
        <v>260</v>
      </c>
      <c r="C651" s="8">
        <v>10437</v>
      </c>
      <c r="D651" s="12" t="s">
        <v>708</v>
      </c>
      <c r="E651" s="13">
        <v>44865</v>
      </c>
      <c r="F651" s="12" t="s">
        <v>15635</v>
      </c>
      <c r="G651" s="12">
        <f>IF(ISNUMBER(MATCH(C651, FACT_ORDERS!C:C, 0)), 1, 0)</f>
        <v>1</v>
      </c>
      <c r="H651" s="12">
        <f>COUNTIF(B:B,FACT_SEARCHES[[#This Row],[WD_PRODUCTS]])</f>
        <v>86</v>
      </c>
    </row>
    <row r="652" spans="1:8" x14ac:dyDescent="0.3">
      <c r="A652" s="12">
        <v>7650</v>
      </c>
      <c r="B652" s="12">
        <v>235</v>
      </c>
      <c r="C652" s="8">
        <v>10437</v>
      </c>
      <c r="D652" s="12" t="s">
        <v>709</v>
      </c>
      <c r="E652" s="13">
        <v>44865</v>
      </c>
      <c r="F652" s="12" t="s">
        <v>15636</v>
      </c>
      <c r="G652" s="12">
        <f>IF(ISNUMBER(MATCH(C652, FACT_ORDERS!C:C, 0)), 1, 0)</f>
        <v>1</v>
      </c>
      <c r="H652" s="12">
        <f>COUNTIF(B:B,FACT_SEARCHES[[#This Row],[WD_PRODUCTS]])</f>
        <v>58</v>
      </c>
    </row>
    <row r="653" spans="1:8" x14ac:dyDescent="0.3">
      <c r="A653" s="12">
        <v>7651</v>
      </c>
      <c r="B653" s="12">
        <v>241</v>
      </c>
      <c r="C653" s="8">
        <v>10683</v>
      </c>
      <c r="D653" s="12" t="s">
        <v>710</v>
      </c>
      <c r="E653" s="13">
        <v>45407</v>
      </c>
      <c r="F653" s="12" t="s">
        <v>15637</v>
      </c>
      <c r="G653" s="12">
        <f>IF(ISNUMBER(MATCH(C653, FACT_ORDERS!C:C, 0)), 1, 0)</f>
        <v>1</v>
      </c>
      <c r="H653" s="12">
        <f>COUNTIF(B:B,FACT_SEARCHES[[#This Row],[WD_PRODUCTS]])</f>
        <v>96</v>
      </c>
    </row>
    <row r="654" spans="1:8" x14ac:dyDescent="0.3">
      <c r="A654" s="12">
        <v>7652</v>
      </c>
      <c r="B654" s="12">
        <v>253</v>
      </c>
      <c r="C654" s="8">
        <v>10683</v>
      </c>
      <c r="D654" s="12" t="s">
        <v>711</v>
      </c>
      <c r="E654" s="13">
        <v>45407</v>
      </c>
      <c r="F654" s="12" t="s">
        <v>15638</v>
      </c>
      <c r="G654" s="12">
        <f>IF(ISNUMBER(MATCH(C654, FACT_ORDERS!C:C, 0)), 1, 0)</f>
        <v>1</v>
      </c>
      <c r="H654" s="12">
        <f>COUNTIF(B:B,FACT_SEARCHES[[#This Row],[WD_PRODUCTS]])</f>
        <v>78</v>
      </c>
    </row>
    <row r="655" spans="1:8" x14ac:dyDescent="0.3">
      <c r="A655" s="12">
        <v>7653</v>
      </c>
      <c r="B655" s="12">
        <v>214</v>
      </c>
      <c r="C655" s="8">
        <v>10683</v>
      </c>
      <c r="D655" s="12" t="s">
        <v>712</v>
      </c>
      <c r="E655" s="13">
        <v>45407</v>
      </c>
      <c r="F655" s="12" t="s">
        <v>15639</v>
      </c>
      <c r="G655" s="12">
        <f>IF(ISNUMBER(MATCH(C655, FACT_ORDERS!C:C, 0)), 1, 0)</f>
        <v>1</v>
      </c>
      <c r="H655" s="12">
        <f>COUNTIF(B:B,FACT_SEARCHES[[#This Row],[WD_PRODUCTS]])</f>
        <v>51</v>
      </c>
    </row>
    <row r="656" spans="1:8" x14ac:dyDescent="0.3">
      <c r="A656" s="12">
        <v>7654</v>
      </c>
      <c r="B656" s="12">
        <v>208</v>
      </c>
      <c r="C656" s="8">
        <v>10683</v>
      </c>
      <c r="D656" s="12" t="s">
        <v>713</v>
      </c>
      <c r="E656" s="13">
        <v>45407</v>
      </c>
      <c r="F656" s="12" t="s">
        <v>15640</v>
      </c>
      <c r="G656" s="12">
        <f>IF(ISNUMBER(MATCH(C656, FACT_ORDERS!C:C, 0)), 1, 0)</f>
        <v>1</v>
      </c>
      <c r="H656" s="12">
        <f>COUNTIF(B:B,FACT_SEARCHES[[#This Row],[WD_PRODUCTS]])</f>
        <v>91</v>
      </c>
    </row>
    <row r="657" spans="1:8" x14ac:dyDescent="0.3">
      <c r="A657" s="12">
        <v>7655</v>
      </c>
      <c r="B657" s="12">
        <v>200</v>
      </c>
      <c r="C657" s="8">
        <v>10683</v>
      </c>
      <c r="D657" s="12" t="s">
        <v>714</v>
      </c>
      <c r="E657" s="13">
        <v>45407</v>
      </c>
      <c r="F657" s="12" t="s">
        <v>15641</v>
      </c>
      <c r="G657" s="12">
        <f>IF(ISNUMBER(MATCH(C657, FACT_ORDERS!C:C, 0)), 1, 0)</f>
        <v>1</v>
      </c>
      <c r="H657" s="12">
        <f>COUNTIF(B:B,FACT_SEARCHES[[#This Row],[WD_PRODUCTS]])</f>
        <v>81</v>
      </c>
    </row>
    <row r="658" spans="1:8" x14ac:dyDescent="0.3">
      <c r="A658" s="12">
        <v>7656</v>
      </c>
      <c r="B658" s="12">
        <v>215</v>
      </c>
      <c r="C658" s="8">
        <v>10222</v>
      </c>
      <c r="D658" s="12" t="s">
        <v>715</v>
      </c>
      <c r="E658" s="13">
        <v>45536</v>
      </c>
      <c r="F658" s="12" t="s">
        <v>3520</v>
      </c>
      <c r="G658" s="12">
        <f>IF(ISNUMBER(MATCH(C658, FACT_ORDERS!C:C, 0)), 1, 0)</f>
        <v>1</v>
      </c>
      <c r="H658" s="12">
        <f>COUNTIF(B:B,FACT_SEARCHES[[#This Row],[WD_PRODUCTS]])</f>
        <v>67</v>
      </c>
    </row>
    <row r="659" spans="1:8" x14ac:dyDescent="0.3">
      <c r="A659" s="12">
        <v>7657</v>
      </c>
      <c r="B659" s="12">
        <v>294</v>
      </c>
      <c r="C659" s="8">
        <v>10222</v>
      </c>
      <c r="D659" s="12" t="s">
        <v>716</v>
      </c>
      <c r="E659" s="13">
        <v>45536</v>
      </c>
      <c r="F659" s="12" t="s">
        <v>4345</v>
      </c>
      <c r="G659" s="12">
        <f>IF(ISNUMBER(MATCH(C659, FACT_ORDERS!C:C, 0)), 1, 0)</f>
        <v>1</v>
      </c>
      <c r="H659" s="12">
        <f>COUNTIF(B:B,FACT_SEARCHES[[#This Row],[WD_PRODUCTS]])</f>
        <v>60</v>
      </c>
    </row>
    <row r="660" spans="1:8" x14ac:dyDescent="0.3">
      <c r="A660" s="12">
        <v>7658</v>
      </c>
      <c r="B660" s="12">
        <v>203</v>
      </c>
      <c r="C660" s="8">
        <v>10222</v>
      </c>
      <c r="D660" s="12" t="s">
        <v>717</v>
      </c>
      <c r="E660" s="13">
        <v>45536</v>
      </c>
      <c r="F660" s="12" t="s">
        <v>4072</v>
      </c>
      <c r="G660" s="12">
        <f>IF(ISNUMBER(MATCH(C660, FACT_ORDERS!C:C, 0)), 1, 0)</f>
        <v>1</v>
      </c>
      <c r="H660" s="12">
        <f>COUNTIF(B:B,FACT_SEARCHES[[#This Row],[WD_PRODUCTS]])</f>
        <v>46</v>
      </c>
    </row>
    <row r="661" spans="1:8" x14ac:dyDescent="0.3">
      <c r="A661" s="12">
        <v>7659</v>
      </c>
      <c r="B661" s="12">
        <v>226</v>
      </c>
      <c r="C661" s="8">
        <v>10302</v>
      </c>
      <c r="D661" s="12" t="s">
        <v>718</v>
      </c>
      <c r="E661" s="13">
        <v>44470</v>
      </c>
      <c r="F661" s="12" t="s">
        <v>15642</v>
      </c>
      <c r="G661" s="12">
        <f>IF(ISNUMBER(MATCH(C661, FACT_ORDERS!C:C, 0)), 1, 0)</f>
        <v>1</v>
      </c>
      <c r="H661" s="12">
        <f>COUNTIF(B:B,FACT_SEARCHES[[#This Row],[WD_PRODUCTS]])</f>
        <v>56</v>
      </c>
    </row>
    <row r="662" spans="1:8" x14ac:dyDescent="0.3">
      <c r="A662" s="12">
        <v>7660</v>
      </c>
      <c r="B662" s="12">
        <v>228</v>
      </c>
      <c r="C662" s="8">
        <v>10302</v>
      </c>
      <c r="D662" s="12" t="s">
        <v>719</v>
      </c>
      <c r="E662" s="13">
        <v>44470</v>
      </c>
      <c r="F662" s="12" t="s">
        <v>15643</v>
      </c>
      <c r="G662" s="12">
        <f>IF(ISNUMBER(MATCH(C662, FACT_ORDERS!C:C, 0)), 1, 0)</f>
        <v>1</v>
      </c>
      <c r="H662" s="12">
        <f>COUNTIF(B:B,FACT_SEARCHES[[#This Row],[WD_PRODUCTS]])</f>
        <v>79</v>
      </c>
    </row>
    <row r="663" spans="1:8" x14ac:dyDescent="0.3">
      <c r="A663" s="12">
        <v>7661</v>
      </c>
      <c r="B663" s="12">
        <v>265</v>
      </c>
      <c r="C663" s="8">
        <v>10786</v>
      </c>
      <c r="D663" s="12" t="s">
        <v>720</v>
      </c>
      <c r="E663" s="13">
        <v>45473</v>
      </c>
      <c r="F663" s="12" t="s">
        <v>15644</v>
      </c>
      <c r="G663" s="12">
        <f>IF(ISNUMBER(MATCH(C663, FACT_ORDERS!C:C, 0)), 1, 0)</f>
        <v>1</v>
      </c>
      <c r="H663" s="12">
        <f>COUNTIF(B:B,FACT_SEARCHES[[#This Row],[WD_PRODUCTS]])</f>
        <v>89</v>
      </c>
    </row>
    <row r="664" spans="1:8" x14ac:dyDescent="0.3">
      <c r="A664" s="12">
        <v>7662</v>
      </c>
      <c r="B664" s="12">
        <v>278</v>
      </c>
      <c r="C664" s="8">
        <v>10786</v>
      </c>
      <c r="D664" s="12" t="s">
        <v>721</v>
      </c>
      <c r="E664" s="13">
        <v>45473</v>
      </c>
      <c r="F664" s="12" t="s">
        <v>15645</v>
      </c>
      <c r="G664" s="12">
        <f>IF(ISNUMBER(MATCH(C664, FACT_ORDERS!C:C, 0)), 1, 0)</f>
        <v>1</v>
      </c>
      <c r="H664" s="12">
        <f>COUNTIF(B:B,FACT_SEARCHES[[#This Row],[WD_PRODUCTS]])</f>
        <v>81</v>
      </c>
    </row>
    <row r="665" spans="1:8" x14ac:dyDescent="0.3">
      <c r="A665" s="12">
        <v>7663</v>
      </c>
      <c r="B665" s="12">
        <v>235</v>
      </c>
      <c r="C665" s="8">
        <v>10786</v>
      </c>
      <c r="D665" s="12" t="s">
        <v>722</v>
      </c>
      <c r="E665" s="13">
        <v>45473</v>
      </c>
      <c r="F665" s="12" t="s">
        <v>15646</v>
      </c>
      <c r="G665" s="12">
        <f>IF(ISNUMBER(MATCH(C665, FACT_ORDERS!C:C, 0)), 1, 0)</f>
        <v>1</v>
      </c>
      <c r="H665" s="12">
        <f>COUNTIF(B:B,FACT_SEARCHES[[#This Row],[WD_PRODUCTS]])</f>
        <v>58</v>
      </c>
    </row>
    <row r="666" spans="1:8" x14ac:dyDescent="0.3">
      <c r="A666" s="12">
        <v>7664</v>
      </c>
      <c r="B666" s="12">
        <v>266</v>
      </c>
      <c r="C666" s="8">
        <v>10503</v>
      </c>
      <c r="D666" s="12" t="s">
        <v>723</v>
      </c>
      <c r="E666" s="13">
        <v>45502</v>
      </c>
      <c r="F666" s="12" t="s">
        <v>15647</v>
      </c>
      <c r="G666" s="12">
        <f>IF(ISNUMBER(MATCH(C666, FACT_ORDERS!C:C, 0)), 1, 0)</f>
        <v>1</v>
      </c>
      <c r="H666" s="12">
        <f>COUNTIF(B:B,FACT_SEARCHES[[#This Row],[WD_PRODUCTS]])</f>
        <v>94</v>
      </c>
    </row>
    <row r="667" spans="1:8" x14ac:dyDescent="0.3">
      <c r="A667" s="12">
        <v>7665</v>
      </c>
      <c r="B667" s="12">
        <v>236</v>
      </c>
      <c r="C667" s="8">
        <v>10503</v>
      </c>
      <c r="D667" s="12" t="s">
        <v>724</v>
      </c>
      <c r="E667" s="13">
        <v>45502</v>
      </c>
      <c r="F667" s="12" t="s">
        <v>15648</v>
      </c>
      <c r="G667" s="12">
        <f>IF(ISNUMBER(MATCH(C667, FACT_ORDERS!C:C, 0)), 1, 0)</f>
        <v>1</v>
      </c>
      <c r="H667" s="12">
        <f>COUNTIF(B:B,FACT_SEARCHES[[#This Row],[WD_PRODUCTS]])</f>
        <v>80</v>
      </c>
    </row>
    <row r="668" spans="1:8" x14ac:dyDescent="0.3">
      <c r="A668" s="12">
        <v>7666</v>
      </c>
      <c r="B668" s="12">
        <v>207</v>
      </c>
      <c r="C668" s="8">
        <v>10117</v>
      </c>
      <c r="D668" s="12" t="s">
        <v>725</v>
      </c>
      <c r="E668" s="13">
        <v>44553</v>
      </c>
      <c r="F668" s="12" t="s">
        <v>15649</v>
      </c>
      <c r="G668" s="12">
        <f>IF(ISNUMBER(MATCH(C668, FACT_ORDERS!C:C, 0)), 1, 0)</f>
        <v>1</v>
      </c>
      <c r="H668" s="12">
        <f>COUNTIF(B:B,FACT_SEARCHES[[#This Row],[WD_PRODUCTS]])</f>
        <v>47</v>
      </c>
    </row>
    <row r="669" spans="1:8" x14ac:dyDescent="0.3">
      <c r="A669" s="12">
        <v>7667</v>
      </c>
      <c r="B669" s="12">
        <v>293</v>
      </c>
      <c r="C669" s="8">
        <v>10038</v>
      </c>
      <c r="D669" s="12" t="s">
        <v>726</v>
      </c>
      <c r="E669" s="13">
        <v>44938</v>
      </c>
      <c r="F669" s="12" t="s">
        <v>15650</v>
      </c>
      <c r="G669" s="12">
        <f>IF(ISNUMBER(MATCH(C669, FACT_ORDERS!C:C, 0)), 1, 0)</f>
        <v>1</v>
      </c>
      <c r="H669" s="12">
        <f>COUNTIF(B:B,FACT_SEARCHES[[#This Row],[WD_PRODUCTS]])</f>
        <v>70</v>
      </c>
    </row>
    <row r="670" spans="1:8" x14ac:dyDescent="0.3">
      <c r="A670" s="12">
        <v>7668</v>
      </c>
      <c r="B670" s="12">
        <v>228</v>
      </c>
      <c r="C670" s="8">
        <v>10138</v>
      </c>
      <c r="D670" s="12" t="s">
        <v>727</v>
      </c>
      <c r="E670" s="13">
        <v>44900</v>
      </c>
      <c r="F670" s="12" t="s">
        <v>15651</v>
      </c>
      <c r="G670" s="12">
        <f>IF(ISNUMBER(MATCH(C670, FACT_ORDERS!C:C, 0)), 1, 0)</f>
        <v>1</v>
      </c>
      <c r="H670" s="12">
        <f>COUNTIF(B:B,FACT_SEARCHES[[#This Row],[WD_PRODUCTS]])</f>
        <v>79</v>
      </c>
    </row>
    <row r="671" spans="1:8" x14ac:dyDescent="0.3">
      <c r="A671" s="12">
        <v>7669</v>
      </c>
      <c r="B671" s="12">
        <v>241</v>
      </c>
      <c r="C671" s="8">
        <v>10138</v>
      </c>
      <c r="D671" s="12" t="s">
        <v>728</v>
      </c>
      <c r="E671" s="13">
        <v>44900</v>
      </c>
      <c r="F671" s="12" t="s">
        <v>15652</v>
      </c>
      <c r="G671" s="12">
        <f>IF(ISNUMBER(MATCH(C671, FACT_ORDERS!C:C, 0)), 1, 0)</f>
        <v>1</v>
      </c>
      <c r="H671" s="12">
        <f>COUNTIF(B:B,FACT_SEARCHES[[#This Row],[WD_PRODUCTS]])</f>
        <v>96</v>
      </c>
    </row>
    <row r="672" spans="1:8" x14ac:dyDescent="0.3">
      <c r="A672" s="12">
        <v>7670</v>
      </c>
      <c r="B672" s="12">
        <v>247</v>
      </c>
      <c r="C672" s="8">
        <v>10541</v>
      </c>
      <c r="D672" s="12" t="s">
        <v>729</v>
      </c>
      <c r="E672" s="13">
        <v>45109</v>
      </c>
      <c r="F672" s="12" t="s">
        <v>15653</v>
      </c>
      <c r="G672" s="12">
        <f>IF(ISNUMBER(MATCH(C672, FACT_ORDERS!C:C, 0)), 1, 0)</f>
        <v>1</v>
      </c>
      <c r="H672" s="12">
        <f>COUNTIF(B:B,FACT_SEARCHES[[#This Row],[WD_PRODUCTS]])</f>
        <v>72</v>
      </c>
    </row>
    <row r="673" spans="1:8" x14ac:dyDescent="0.3">
      <c r="A673" s="12">
        <v>7671</v>
      </c>
      <c r="B673" s="12">
        <v>254</v>
      </c>
      <c r="C673" s="8">
        <v>10541</v>
      </c>
      <c r="D673" s="12" t="s">
        <v>730</v>
      </c>
      <c r="E673" s="13">
        <v>45109</v>
      </c>
      <c r="F673" s="12" t="s">
        <v>3996</v>
      </c>
      <c r="G673" s="12">
        <f>IF(ISNUMBER(MATCH(C673, FACT_ORDERS!C:C, 0)), 1, 0)</f>
        <v>1</v>
      </c>
      <c r="H673" s="12">
        <f>COUNTIF(B:B,FACT_SEARCHES[[#This Row],[WD_PRODUCTS]])</f>
        <v>77</v>
      </c>
    </row>
    <row r="674" spans="1:8" x14ac:dyDescent="0.3">
      <c r="A674" s="12">
        <v>7672</v>
      </c>
      <c r="B674" s="12">
        <v>241</v>
      </c>
      <c r="C674" s="8">
        <v>10541</v>
      </c>
      <c r="D674" s="12" t="s">
        <v>731</v>
      </c>
      <c r="E674" s="13">
        <v>45109</v>
      </c>
      <c r="F674" s="12" t="s">
        <v>15654</v>
      </c>
      <c r="G674" s="12">
        <f>IF(ISNUMBER(MATCH(C674, FACT_ORDERS!C:C, 0)), 1, 0)</f>
        <v>1</v>
      </c>
      <c r="H674" s="12">
        <f>COUNTIF(B:B,FACT_SEARCHES[[#This Row],[WD_PRODUCTS]])</f>
        <v>96</v>
      </c>
    </row>
    <row r="675" spans="1:8" x14ac:dyDescent="0.3">
      <c r="A675" s="12">
        <v>7673</v>
      </c>
      <c r="B675" s="12">
        <v>265</v>
      </c>
      <c r="C675" s="8">
        <v>10786</v>
      </c>
      <c r="D675" s="12" t="s">
        <v>732</v>
      </c>
      <c r="E675" s="13">
        <v>45510</v>
      </c>
      <c r="F675" s="12" t="s">
        <v>15655</v>
      </c>
      <c r="G675" s="12">
        <f>IF(ISNUMBER(MATCH(C675, FACT_ORDERS!C:C, 0)), 1, 0)</f>
        <v>1</v>
      </c>
      <c r="H675" s="12">
        <f>COUNTIF(B:B,FACT_SEARCHES[[#This Row],[WD_PRODUCTS]])</f>
        <v>89</v>
      </c>
    </row>
    <row r="676" spans="1:8" x14ac:dyDescent="0.3">
      <c r="A676" s="12">
        <v>7674</v>
      </c>
      <c r="B676" s="12">
        <v>278</v>
      </c>
      <c r="C676" s="8">
        <v>10786</v>
      </c>
      <c r="D676" s="12" t="s">
        <v>733</v>
      </c>
      <c r="E676" s="13">
        <v>45510</v>
      </c>
      <c r="F676" s="12" t="s">
        <v>15656</v>
      </c>
      <c r="G676" s="12">
        <f>IF(ISNUMBER(MATCH(C676, FACT_ORDERS!C:C, 0)), 1, 0)</f>
        <v>1</v>
      </c>
      <c r="H676" s="12">
        <f>COUNTIF(B:B,FACT_SEARCHES[[#This Row],[WD_PRODUCTS]])</f>
        <v>81</v>
      </c>
    </row>
    <row r="677" spans="1:8" x14ac:dyDescent="0.3">
      <c r="A677" s="12">
        <v>7675</v>
      </c>
      <c r="B677" s="12">
        <v>291</v>
      </c>
      <c r="C677" s="8">
        <v>10217</v>
      </c>
      <c r="D677" s="12" t="s">
        <v>734</v>
      </c>
      <c r="E677" s="13">
        <v>44743</v>
      </c>
      <c r="F677" s="12" t="s">
        <v>15657</v>
      </c>
      <c r="G677" s="12">
        <f>IF(ISNUMBER(MATCH(C677, FACT_ORDERS!C:C, 0)), 1, 0)</f>
        <v>1</v>
      </c>
      <c r="H677" s="12">
        <f>COUNTIF(B:B,FACT_SEARCHES[[#This Row],[WD_PRODUCTS]])</f>
        <v>42</v>
      </c>
    </row>
    <row r="678" spans="1:8" x14ac:dyDescent="0.3">
      <c r="A678" s="12">
        <v>7676</v>
      </c>
      <c r="B678" s="12">
        <v>236</v>
      </c>
      <c r="C678" s="8">
        <v>10217</v>
      </c>
      <c r="D678" s="12" t="s">
        <v>735</v>
      </c>
      <c r="E678" s="13">
        <v>44743</v>
      </c>
      <c r="F678" s="12" t="s">
        <v>15658</v>
      </c>
      <c r="G678" s="12">
        <f>IF(ISNUMBER(MATCH(C678, FACT_ORDERS!C:C, 0)), 1, 0)</f>
        <v>1</v>
      </c>
      <c r="H678" s="12">
        <f>COUNTIF(B:B,FACT_SEARCHES[[#This Row],[WD_PRODUCTS]])</f>
        <v>80</v>
      </c>
    </row>
    <row r="679" spans="1:8" x14ac:dyDescent="0.3">
      <c r="A679" s="12">
        <v>7677</v>
      </c>
      <c r="B679" s="12">
        <v>249</v>
      </c>
      <c r="C679" s="8">
        <v>10825</v>
      </c>
      <c r="D679" s="12" t="s">
        <v>736</v>
      </c>
      <c r="E679" s="13">
        <v>45495</v>
      </c>
      <c r="F679" s="12" t="s">
        <v>15659</v>
      </c>
      <c r="G679" s="12">
        <f>IF(ISNUMBER(MATCH(C679, FACT_ORDERS!C:C, 0)), 1, 0)</f>
        <v>1</v>
      </c>
      <c r="H679" s="12">
        <f>COUNTIF(B:B,FACT_SEARCHES[[#This Row],[WD_PRODUCTS]])</f>
        <v>85</v>
      </c>
    </row>
    <row r="680" spans="1:8" x14ac:dyDescent="0.3">
      <c r="A680" s="12">
        <v>7678</v>
      </c>
      <c r="B680" s="12">
        <v>266</v>
      </c>
      <c r="C680" s="8">
        <v>10057</v>
      </c>
      <c r="D680" s="12" t="s">
        <v>737</v>
      </c>
      <c r="E680" s="13">
        <v>45338</v>
      </c>
      <c r="F680" s="12" t="s">
        <v>15660</v>
      </c>
      <c r="G680" s="12">
        <f>IF(ISNUMBER(MATCH(C680, FACT_ORDERS!C:C, 0)), 1, 0)</f>
        <v>1</v>
      </c>
      <c r="H680" s="12">
        <f>COUNTIF(B:B,FACT_SEARCHES[[#This Row],[WD_PRODUCTS]])</f>
        <v>94</v>
      </c>
    </row>
    <row r="681" spans="1:8" x14ac:dyDescent="0.3">
      <c r="A681" s="12">
        <v>7679</v>
      </c>
      <c r="B681" s="12">
        <v>211</v>
      </c>
      <c r="C681" s="8">
        <v>10057</v>
      </c>
      <c r="D681" s="12" t="s">
        <v>738</v>
      </c>
      <c r="E681" s="13">
        <v>45338</v>
      </c>
      <c r="F681" s="12" t="s">
        <v>15661</v>
      </c>
      <c r="G681" s="12">
        <f>IF(ISNUMBER(MATCH(C681, FACT_ORDERS!C:C, 0)), 1, 0)</f>
        <v>1</v>
      </c>
      <c r="H681" s="12">
        <f>COUNTIF(B:B,FACT_SEARCHES[[#This Row],[WD_PRODUCTS]])</f>
        <v>65</v>
      </c>
    </row>
    <row r="682" spans="1:8" x14ac:dyDescent="0.3">
      <c r="A682" s="12">
        <v>7680</v>
      </c>
      <c r="B682" s="12">
        <v>223</v>
      </c>
      <c r="C682" s="8">
        <v>10899</v>
      </c>
      <c r="D682" s="12" t="s">
        <v>739</v>
      </c>
      <c r="E682" s="13">
        <v>45478</v>
      </c>
      <c r="F682" s="12" t="s">
        <v>15662</v>
      </c>
      <c r="G682" s="12">
        <f>IF(ISNUMBER(MATCH(C682, FACT_ORDERS!C:C, 0)), 1, 0)</f>
        <v>1</v>
      </c>
      <c r="H682" s="12">
        <f>COUNTIF(B:B,FACT_SEARCHES[[#This Row],[WD_PRODUCTS]])</f>
        <v>45</v>
      </c>
    </row>
    <row r="683" spans="1:8" x14ac:dyDescent="0.3">
      <c r="A683" s="12">
        <v>7681</v>
      </c>
      <c r="B683" s="12">
        <v>298</v>
      </c>
      <c r="C683" s="8">
        <v>10899</v>
      </c>
      <c r="D683" s="12" t="s">
        <v>740</v>
      </c>
      <c r="E683" s="13">
        <v>45478</v>
      </c>
      <c r="F683" s="12" t="s">
        <v>15663</v>
      </c>
      <c r="G683" s="12">
        <f>IF(ISNUMBER(MATCH(C683, FACT_ORDERS!C:C, 0)), 1, 0)</f>
        <v>1</v>
      </c>
      <c r="H683" s="12">
        <f>COUNTIF(B:B,FACT_SEARCHES[[#This Row],[WD_PRODUCTS]])</f>
        <v>79</v>
      </c>
    </row>
    <row r="684" spans="1:8" x14ac:dyDescent="0.3">
      <c r="A684" s="12">
        <v>7682</v>
      </c>
      <c r="B684" s="12">
        <v>212</v>
      </c>
      <c r="C684" s="8">
        <v>10588</v>
      </c>
      <c r="D684" s="12" t="s">
        <v>741</v>
      </c>
      <c r="E684" s="13">
        <v>45489</v>
      </c>
      <c r="F684" s="12" t="s">
        <v>3787</v>
      </c>
      <c r="G684" s="12">
        <f>IF(ISNUMBER(MATCH(C684, FACT_ORDERS!C:C, 0)), 1, 0)</f>
        <v>1</v>
      </c>
      <c r="H684" s="12">
        <f>COUNTIF(B:B,FACT_SEARCHES[[#This Row],[WD_PRODUCTS]])</f>
        <v>67</v>
      </c>
    </row>
    <row r="685" spans="1:8" x14ac:dyDescent="0.3">
      <c r="A685" s="12">
        <v>7683</v>
      </c>
      <c r="B685" s="12">
        <v>237</v>
      </c>
      <c r="C685" s="8">
        <v>10588</v>
      </c>
      <c r="D685" s="12" t="s">
        <v>742</v>
      </c>
      <c r="E685" s="13">
        <v>45489</v>
      </c>
      <c r="F685" s="12" t="s">
        <v>15664</v>
      </c>
      <c r="G685" s="12">
        <f>IF(ISNUMBER(MATCH(C685, FACT_ORDERS!C:C, 0)), 1, 0)</f>
        <v>1</v>
      </c>
      <c r="H685" s="12">
        <f>COUNTIF(B:B,FACT_SEARCHES[[#This Row],[WD_PRODUCTS]])</f>
        <v>99</v>
      </c>
    </row>
    <row r="686" spans="1:8" x14ac:dyDescent="0.3">
      <c r="A686" s="12">
        <v>7684</v>
      </c>
      <c r="B686" s="12">
        <v>227</v>
      </c>
      <c r="C686" s="8">
        <v>10588</v>
      </c>
      <c r="D686" s="12" t="s">
        <v>743</v>
      </c>
      <c r="E686" s="13">
        <v>45489</v>
      </c>
      <c r="F686" s="12" t="s">
        <v>3962</v>
      </c>
      <c r="G686" s="12">
        <f>IF(ISNUMBER(MATCH(C686, FACT_ORDERS!C:C, 0)), 1, 0)</f>
        <v>1</v>
      </c>
      <c r="H686" s="12">
        <f>COUNTIF(B:B,FACT_SEARCHES[[#This Row],[WD_PRODUCTS]])</f>
        <v>93</v>
      </c>
    </row>
    <row r="687" spans="1:8" x14ac:dyDescent="0.3">
      <c r="A687" s="12">
        <v>7685</v>
      </c>
      <c r="B687" s="12">
        <v>209</v>
      </c>
      <c r="C687" s="8">
        <v>10705</v>
      </c>
      <c r="D687" s="12" t="s">
        <v>744</v>
      </c>
      <c r="E687" s="13">
        <v>44116</v>
      </c>
      <c r="F687" s="12" t="s">
        <v>15665</v>
      </c>
      <c r="G687" s="12">
        <f>IF(ISNUMBER(MATCH(C687, FACT_ORDERS!C:C, 0)), 1, 0)</f>
        <v>1</v>
      </c>
      <c r="H687" s="12">
        <f>COUNTIF(B:B,FACT_SEARCHES[[#This Row],[WD_PRODUCTS]])</f>
        <v>91</v>
      </c>
    </row>
    <row r="688" spans="1:8" x14ac:dyDescent="0.3">
      <c r="A688" s="12">
        <v>7686</v>
      </c>
      <c r="B688" s="12">
        <v>260</v>
      </c>
      <c r="C688" s="8">
        <v>10705</v>
      </c>
      <c r="D688" s="12" t="s">
        <v>745</v>
      </c>
      <c r="E688" s="13">
        <v>44116</v>
      </c>
      <c r="F688" s="12" t="s">
        <v>15666</v>
      </c>
      <c r="G688" s="12">
        <f>IF(ISNUMBER(MATCH(C688, FACT_ORDERS!C:C, 0)), 1, 0)</f>
        <v>1</v>
      </c>
      <c r="H688" s="12">
        <f>COUNTIF(B:B,FACT_SEARCHES[[#This Row],[WD_PRODUCTS]])</f>
        <v>86</v>
      </c>
    </row>
    <row r="689" spans="1:8" x14ac:dyDescent="0.3">
      <c r="A689" s="12">
        <v>7687</v>
      </c>
      <c r="B689" s="12">
        <v>278</v>
      </c>
      <c r="C689" s="8">
        <v>10141</v>
      </c>
      <c r="D689" s="12" t="s">
        <v>746</v>
      </c>
      <c r="E689" s="13">
        <v>45302</v>
      </c>
      <c r="F689" s="12" t="s">
        <v>15667</v>
      </c>
      <c r="G689" s="12">
        <f>IF(ISNUMBER(MATCH(C689, FACT_ORDERS!C:C, 0)), 1, 0)</f>
        <v>1</v>
      </c>
      <c r="H689" s="12">
        <f>COUNTIF(B:B,FACT_SEARCHES[[#This Row],[WD_PRODUCTS]])</f>
        <v>81</v>
      </c>
    </row>
    <row r="690" spans="1:8" x14ac:dyDescent="0.3">
      <c r="A690" s="12">
        <v>7688</v>
      </c>
      <c r="B690" s="12">
        <v>297</v>
      </c>
      <c r="C690" s="8">
        <v>10501</v>
      </c>
      <c r="D690" s="12" t="s">
        <v>747</v>
      </c>
      <c r="E690" s="13">
        <v>45100</v>
      </c>
      <c r="F690" s="12" t="s">
        <v>15668</v>
      </c>
      <c r="G690" s="12">
        <f>IF(ISNUMBER(MATCH(C690, FACT_ORDERS!C:C, 0)), 1, 0)</f>
        <v>1</v>
      </c>
      <c r="H690" s="12">
        <f>COUNTIF(B:B,FACT_SEARCHES[[#This Row],[WD_PRODUCTS]])</f>
        <v>64</v>
      </c>
    </row>
    <row r="691" spans="1:8" x14ac:dyDescent="0.3">
      <c r="A691" s="12">
        <v>7689</v>
      </c>
      <c r="B691" s="12">
        <v>224</v>
      </c>
      <c r="C691" s="8">
        <v>10501</v>
      </c>
      <c r="D691" s="12" t="s">
        <v>748</v>
      </c>
      <c r="E691" s="13">
        <v>45100</v>
      </c>
      <c r="F691" s="12" t="s">
        <v>15669</v>
      </c>
      <c r="G691" s="12">
        <f>IF(ISNUMBER(MATCH(C691, FACT_ORDERS!C:C, 0)), 1, 0)</f>
        <v>1</v>
      </c>
      <c r="H691" s="12">
        <f>COUNTIF(B:B,FACT_SEARCHES[[#This Row],[WD_PRODUCTS]])</f>
        <v>63</v>
      </c>
    </row>
    <row r="692" spans="1:8" x14ac:dyDescent="0.3">
      <c r="A692" s="12">
        <v>7690</v>
      </c>
      <c r="B692" s="12">
        <v>205</v>
      </c>
      <c r="C692" s="8">
        <v>10690</v>
      </c>
      <c r="D692" s="12" t="s">
        <v>749</v>
      </c>
      <c r="E692" s="13">
        <v>45444</v>
      </c>
      <c r="F692" s="12" t="s">
        <v>13152</v>
      </c>
      <c r="G692" s="12">
        <f>IF(ISNUMBER(MATCH(C692, FACT_ORDERS!C:C, 0)), 1, 0)</f>
        <v>1</v>
      </c>
      <c r="H692" s="12">
        <f>COUNTIF(B:B,FACT_SEARCHES[[#This Row],[WD_PRODUCTS]])</f>
        <v>40</v>
      </c>
    </row>
    <row r="693" spans="1:8" x14ac:dyDescent="0.3">
      <c r="A693" s="12">
        <v>7691</v>
      </c>
      <c r="B693" s="12">
        <v>215</v>
      </c>
      <c r="C693" s="8">
        <v>10690</v>
      </c>
      <c r="D693" s="12" t="s">
        <v>750</v>
      </c>
      <c r="E693" s="13">
        <v>45444</v>
      </c>
      <c r="F693" s="12" t="s">
        <v>15670</v>
      </c>
      <c r="G693" s="12">
        <f>IF(ISNUMBER(MATCH(C693, FACT_ORDERS!C:C, 0)), 1, 0)</f>
        <v>1</v>
      </c>
      <c r="H693" s="12">
        <f>COUNTIF(B:B,FACT_SEARCHES[[#This Row],[WD_PRODUCTS]])</f>
        <v>67</v>
      </c>
    </row>
    <row r="694" spans="1:8" x14ac:dyDescent="0.3">
      <c r="A694" s="12">
        <v>7692</v>
      </c>
      <c r="B694" s="12">
        <v>282</v>
      </c>
      <c r="C694" s="8">
        <v>10666</v>
      </c>
      <c r="D694" s="12" t="s">
        <v>751</v>
      </c>
      <c r="E694" s="13">
        <v>45492</v>
      </c>
      <c r="F694" s="12" t="s">
        <v>15671</v>
      </c>
      <c r="G694" s="12">
        <f>IF(ISNUMBER(MATCH(C694, FACT_ORDERS!C:C, 0)), 1, 0)</f>
        <v>1</v>
      </c>
      <c r="H694" s="12">
        <f>COUNTIF(B:B,FACT_SEARCHES[[#This Row],[WD_PRODUCTS]])</f>
        <v>43</v>
      </c>
    </row>
    <row r="695" spans="1:8" x14ac:dyDescent="0.3">
      <c r="A695" s="12">
        <v>7693</v>
      </c>
      <c r="B695" s="12">
        <v>208</v>
      </c>
      <c r="C695" s="8">
        <v>10391</v>
      </c>
      <c r="D695" s="12" t="s">
        <v>752</v>
      </c>
      <c r="E695" s="13">
        <v>44345</v>
      </c>
      <c r="F695" s="12" t="s">
        <v>15672</v>
      </c>
      <c r="G695" s="12">
        <f>IF(ISNUMBER(MATCH(C695, FACT_ORDERS!C:C, 0)), 1, 0)</f>
        <v>1</v>
      </c>
      <c r="H695" s="12">
        <f>COUNTIF(B:B,FACT_SEARCHES[[#This Row],[WD_PRODUCTS]])</f>
        <v>91</v>
      </c>
    </row>
    <row r="696" spans="1:8" x14ac:dyDescent="0.3">
      <c r="A696" s="12">
        <v>7694</v>
      </c>
      <c r="B696" s="12">
        <v>205</v>
      </c>
      <c r="C696" s="8">
        <v>10391</v>
      </c>
      <c r="D696" s="12" t="s">
        <v>753</v>
      </c>
      <c r="E696" s="13">
        <v>44345</v>
      </c>
      <c r="F696" s="12" t="s">
        <v>15673</v>
      </c>
      <c r="G696" s="12">
        <f>IF(ISNUMBER(MATCH(C696, FACT_ORDERS!C:C, 0)), 1, 0)</f>
        <v>1</v>
      </c>
      <c r="H696" s="12">
        <f>COUNTIF(B:B,FACT_SEARCHES[[#This Row],[WD_PRODUCTS]])</f>
        <v>40</v>
      </c>
    </row>
    <row r="697" spans="1:8" x14ac:dyDescent="0.3">
      <c r="A697" s="12">
        <v>7695</v>
      </c>
      <c r="B697" s="12">
        <v>265</v>
      </c>
      <c r="C697" s="8">
        <v>10391</v>
      </c>
      <c r="D697" s="12" t="s">
        <v>754</v>
      </c>
      <c r="E697" s="13">
        <v>44345</v>
      </c>
      <c r="F697" s="12" t="s">
        <v>15674</v>
      </c>
      <c r="G697" s="12">
        <f>IF(ISNUMBER(MATCH(C697, FACT_ORDERS!C:C, 0)), 1, 0)</f>
        <v>1</v>
      </c>
      <c r="H697" s="12">
        <f>COUNTIF(B:B,FACT_SEARCHES[[#This Row],[WD_PRODUCTS]])</f>
        <v>89</v>
      </c>
    </row>
    <row r="698" spans="1:8" x14ac:dyDescent="0.3">
      <c r="A698" s="12">
        <v>7696</v>
      </c>
      <c r="B698" s="12">
        <v>286</v>
      </c>
      <c r="C698" s="8">
        <v>10259</v>
      </c>
      <c r="D698" s="12" t="s">
        <v>755</v>
      </c>
      <c r="E698" s="13">
        <v>45322</v>
      </c>
      <c r="F698" s="12" t="s">
        <v>15675</v>
      </c>
      <c r="G698" s="12">
        <f>IF(ISNUMBER(MATCH(C698, FACT_ORDERS!C:C, 0)), 1, 0)</f>
        <v>1</v>
      </c>
      <c r="H698" s="12">
        <f>COUNTIF(B:B,FACT_SEARCHES[[#This Row],[WD_PRODUCTS]])</f>
        <v>71</v>
      </c>
    </row>
    <row r="699" spans="1:8" x14ac:dyDescent="0.3">
      <c r="A699" s="12">
        <v>7697</v>
      </c>
      <c r="B699" s="12">
        <v>278</v>
      </c>
      <c r="C699" s="8">
        <v>10259</v>
      </c>
      <c r="D699" s="12" t="s">
        <v>756</v>
      </c>
      <c r="E699" s="13">
        <v>45322</v>
      </c>
      <c r="F699" s="12" t="s">
        <v>15676</v>
      </c>
      <c r="G699" s="12">
        <f>IF(ISNUMBER(MATCH(C699, FACT_ORDERS!C:C, 0)), 1, 0)</f>
        <v>1</v>
      </c>
      <c r="H699" s="12">
        <f>COUNTIF(B:B,FACT_SEARCHES[[#This Row],[WD_PRODUCTS]])</f>
        <v>81</v>
      </c>
    </row>
    <row r="700" spans="1:8" x14ac:dyDescent="0.3">
      <c r="A700" s="12">
        <v>7698</v>
      </c>
      <c r="B700" s="12">
        <v>275</v>
      </c>
      <c r="C700" s="8">
        <v>10259</v>
      </c>
      <c r="D700" s="12" t="s">
        <v>757</v>
      </c>
      <c r="E700" s="13">
        <v>45322</v>
      </c>
      <c r="F700" s="12" t="s">
        <v>13138</v>
      </c>
      <c r="G700" s="12">
        <f>IF(ISNUMBER(MATCH(C700, FACT_ORDERS!C:C, 0)), 1, 0)</f>
        <v>1</v>
      </c>
      <c r="H700" s="12">
        <f>COUNTIF(B:B,FACT_SEARCHES[[#This Row],[WD_PRODUCTS]])</f>
        <v>70</v>
      </c>
    </row>
    <row r="701" spans="1:8" x14ac:dyDescent="0.3">
      <c r="A701" s="12">
        <v>7699</v>
      </c>
      <c r="B701" s="12">
        <v>211</v>
      </c>
      <c r="C701" s="8">
        <v>10259</v>
      </c>
      <c r="D701" s="12" t="s">
        <v>758</v>
      </c>
      <c r="E701" s="13">
        <v>45322</v>
      </c>
      <c r="F701" s="12" t="s">
        <v>15677</v>
      </c>
      <c r="G701" s="12">
        <f>IF(ISNUMBER(MATCH(C701, FACT_ORDERS!C:C, 0)), 1, 0)</f>
        <v>1</v>
      </c>
      <c r="H701" s="12">
        <f>COUNTIF(B:B,FACT_SEARCHES[[#This Row],[WD_PRODUCTS]])</f>
        <v>65</v>
      </c>
    </row>
    <row r="702" spans="1:8" x14ac:dyDescent="0.3">
      <c r="A702" s="12">
        <v>7700</v>
      </c>
      <c r="B702" s="12">
        <v>269</v>
      </c>
      <c r="C702" s="8">
        <v>10499</v>
      </c>
      <c r="D702" s="12" t="s">
        <v>759</v>
      </c>
      <c r="E702" s="13">
        <v>44757</v>
      </c>
      <c r="F702" s="12" t="s">
        <v>4291</v>
      </c>
      <c r="G702" s="12">
        <f>IF(ISNUMBER(MATCH(C702, FACT_ORDERS!C:C, 0)), 1, 0)</f>
        <v>1</v>
      </c>
      <c r="H702" s="12">
        <f>COUNTIF(B:B,FACT_SEARCHES[[#This Row],[WD_PRODUCTS]])</f>
        <v>50</v>
      </c>
    </row>
    <row r="703" spans="1:8" x14ac:dyDescent="0.3">
      <c r="A703" s="12">
        <v>7701</v>
      </c>
      <c r="B703" s="12">
        <v>237</v>
      </c>
      <c r="C703" s="8">
        <v>10499</v>
      </c>
      <c r="D703" s="12" t="s">
        <v>760</v>
      </c>
      <c r="E703" s="13">
        <v>44757</v>
      </c>
      <c r="F703" s="12" t="s">
        <v>15678</v>
      </c>
      <c r="G703" s="12">
        <f>IF(ISNUMBER(MATCH(C703, FACT_ORDERS!C:C, 0)), 1, 0)</f>
        <v>1</v>
      </c>
      <c r="H703" s="12">
        <f>COUNTIF(B:B,FACT_SEARCHES[[#This Row],[WD_PRODUCTS]])</f>
        <v>99</v>
      </c>
    </row>
    <row r="704" spans="1:8" x14ac:dyDescent="0.3">
      <c r="A704" s="12">
        <v>7702</v>
      </c>
      <c r="B704" s="12">
        <v>270</v>
      </c>
      <c r="C704" s="8">
        <v>10699</v>
      </c>
      <c r="D704" s="12" t="s">
        <v>761</v>
      </c>
      <c r="E704" s="13">
        <v>44946</v>
      </c>
      <c r="F704" s="12" t="s">
        <v>15679</v>
      </c>
      <c r="G704" s="12">
        <f>IF(ISNUMBER(MATCH(C704, FACT_ORDERS!C:C, 0)), 1, 0)</f>
        <v>1</v>
      </c>
      <c r="H704" s="12">
        <f>COUNTIF(B:B,FACT_SEARCHES[[#This Row],[WD_PRODUCTS]])</f>
        <v>54</v>
      </c>
    </row>
    <row r="705" spans="1:8" x14ac:dyDescent="0.3">
      <c r="A705" s="12">
        <v>7703</v>
      </c>
      <c r="B705" s="12">
        <v>293</v>
      </c>
      <c r="C705" s="8">
        <v>10699</v>
      </c>
      <c r="D705" s="12" t="s">
        <v>762</v>
      </c>
      <c r="E705" s="13">
        <v>44946</v>
      </c>
      <c r="F705" s="12" t="s">
        <v>15680</v>
      </c>
      <c r="G705" s="12">
        <f>IF(ISNUMBER(MATCH(C705, FACT_ORDERS!C:C, 0)), 1, 0)</f>
        <v>1</v>
      </c>
      <c r="H705" s="12">
        <f>COUNTIF(B:B,FACT_SEARCHES[[#This Row],[WD_PRODUCTS]])</f>
        <v>70</v>
      </c>
    </row>
    <row r="706" spans="1:8" x14ac:dyDescent="0.3">
      <c r="A706" s="12">
        <v>7704</v>
      </c>
      <c r="B706" s="12">
        <v>253</v>
      </c>
      <c r="C706" s="8">
        <v>10699</v>
      </c>
      <c r="D706" s="12" t="s">
        <v>763</v>
      </c>
      <c r="E706" s="13">
        <v>44946</v>
      </c>
      <c r="F706" s="12" t="s">
        <v>15681</v>
      </c>
      <c r="G706" s="12">
        <f>IF(ISNUMBER(MATCH(C706, FACT_ORDERS!C:C, 0)), 1, 0)</f>
        <v>1</v>
      </c>
      <c r="H706" s="12">
        <f>COUNTIF(B:B,FACT_SEARCHES[[#This Row],[WD_PRODUCTS]])</f>
        <v>78</v>
      </c>
    </row>
    <row r="707" spans="1:8" x14ac:dyDescent="0.3">
      <c r="A707" s="12">
        <v>7705</v>
      </c>
      <c r="B707" s="12">
        <v>289</v>
      </c>
      <c r="C707" s="8">
        <v>10699</v>
      </c>
      <c r="D707" s="12" t="s">
        <v>764</v>
      </c>
      <c r="E707" s="13">
        <v>44946</v>
      </c>
      <c r="F707" s="12" t="s">
        <v>15682</v>
      </c>
      <c r="G707" s="12">
        <f>IF(ISNUMBER(MATCH(C707, FACT_ORDERS!C:C, 0)), 1, 0)</f>
        <v>1</v>
      </c>
      <c r="H707" s="12">
        <f>COUNTIF(B:B,FACT_SEARCHES[[#This Row],[WD_PRODUCTS]])</f>
        <v>56</v>
      </c>
    </row>
    <row r="708" spans="1:8" x14ac:dyDescent="0.3">
      <c r="A708" s="12">
        <v>7706</v>
      </c>
      <c r="B708" s="12">
        <v>294</v>
      </c>
      <c r="C708" s="8">
        <v>10099</v>
      </c>
      <c r="D708" s="12" t="s">
        <v>765</v>
      </c>
      <c r="E708" s="13">
        <v>44992</v>
      </c>
      <c r="F708" s="12" t="s">
        <v>15683</v>
      </c>
      <c r="G708" s="12">
        <f>IF(ISNUMBER(MATCH(C708, FACT_ORDERS!C:C, 0)), 1, 0)</f>
        <v>1</v>
      </c>
      <c r="H708" s="12">
        <f>COUNTIF(B:B,FACT_SEARCHES[[#This Row],[WD_PRODUCTS]])</f>
        <v>60</v>
      </c>
    </row>
    <row r="709" spans="1:8" x14ac:dyDescent="0.3">
      <c r="A709" s="12">
        <v>7707</v>
      </c>
      <c r="B709" s="12">
        <v>249</v>
      </c>
      <c r="C709" s="8">
        <v>10099</v>
      </c>
      <c r="D709" s="12" t="s">
        <v>766</v>
      </c>
      <c r="E709" s="13">
        <v>44992</v>
      </c>
      <c r="F709" s="12" t="s">
        <v>15684</v>
      </c>
      <c r="G709" s="12">
        <f>IF(ISNUMBER(MATCH(C709, FACT_ORDERS!C:C, 0)), 1, 0)</f>
        <v>1</v>
      </c>
      <c r="H709" s="12">
        <f>COUNTIF(B:B,FACT_SEARCHES[[#This Row],[WD_PRODUCTS]])</f>
        <v>85</v>
      </c>
    </row>
    <row r="710" spans="1:8" x14ac:dyDescent="0.3">
      <c r="A710" s="12">
        <v>7708</v>
      </c>
      <c r="B710" s="12">
        <v>224</v>
      </c>
      <c r="C710" s="8">
        <v>10696</v>
      </c>
      <c r="D710" s="12" t="s">
        <v>767</v>
      </c>
      <c r="E710" s="13">
        <v>45417</v>
      </c>
      <c r="F710" s="12" t="s">
        <v>15685</v>
      </c>
      <c r="G710" s="12">
        <f>IF(ISNUMBER(MATCH(C710, FACT_ORDERS!C:C, 0)), 1, 0)</f>
        <v>1</v>
      </c>
      <c r="H710" s="12">
        <f>COUNTIF(B:B,FACT_SEARCHES[[#This Row],[WD_PRODUCTS]])</f>
        <v>63</v>
      </c>
    </row>
    <row r="711" spans="1:8" x14ac:dyDescent="0.3">
      <c r="A711" s="12">
        <v>7709</v>
      </c>
      <c r="B711" s="12">
        <v>236</v>
      </c>
      <c r="C711" s="8">
        <v>10696</v>
      </c>
      <c r="D711" s="12" t="s">
        <v>768</v>
      </c>
      <c r="E711" s="13">
        <v>45417</v>
      </c>
      <c r="F711" s="12" t="s">
        <v>3415</v>
      </c>
      <c r="G711" s="12">
        <f>IF(ISNUMBER(MATCH(C711, FACT_ORDERS!C:C, 0)), 1, 0)</f>
        <v>1</v>
      </c>
      <c r="H711" s="12">
        <f>COUNTIF(B:B,FACT_SEARCHES[[#This Row],[WD_PRODUCTS]])</f>
        <v>80</v>
      </c>
    </row>
    <row r="712" spans="1:8" x14ac:dyDescent="0.3">
      <c r="A712" s="12">
        <v>7710</v>
      </c>
      <c r="B712" s="12">
        <v>209</v>
      </c>
      <c r="C712" s="8">
        <v>10534</v>
      </c>
      <c r="D712" s="12" t="s">
        <v>769</v>
      </c>
      <c r="E712" s="13">
        <v>45171</v>
      </c>
      <c r="F712" s="12" t="s">
        <v>15686</v>
      </c>
      <c r="G712" s="12">
        <f>IF(ISNUMBER(MATCH(C712, FACT_ORDERS!C:C, 0)), 1, 0)</f>
        <v>1</v>
      </c>
      <c r="H712" s="12">
        <f>COUNTIF(B:B,FACT_SEARCHES[[#This Row],[WD_PRODUCTS]])</f>
        <v>91</v>
      </c>
    </row>
    <row r="713" spans="1:8" x14ac:dyDescent="0.3">
      <c r="A713" s="12">
        <v>7711</v>
      </c>
      <c r="B713" s="12">
        <v>229</v>
      </c>
      <c r="C713" s="8">
        <v>10362</v>
      </c>
      <c r="D713" s="12" t="s">
        <v>770</v>
      </c>
      <c r="E713" s="13">
        <v>44212</v>
      </c>
      <c r="F713" s="12" t="s">
        <v>15687</v>
      </c>
      <c r="G713" s="12">
        <f>IF(ISNUMBER(MATCH(C713, FACT_ORDERS!C:C, 0)), 1, 0)</f>
        <v>1</v>
      </c>
      <c r="H713" s="12">
        <f>COUNTIF(B:B,FACT_SEARCHES[[#This Row],[WD_PRODUCTS]])</f>
        <v>42</v>
      </c>
    </row>
    <row r="714" spans="1:8" x14ac:dyDescent="0.3">
      <c r="A714" s="12">
        <v>7712</v>
      </c>
      <c r="B714" s="12">
        <v>264</v>
      </c>
      <c r="C714" s="8">
        <v>10362</v>
      </c>
      <c r="D714" s="12" t="s">
        <v>771</v>
      </c>
      <c r="E714" s="13">
        <v>44212</v>
      </c>
      <c r="F714" s="12" t="s">
        <v>4165</v>
      </c>
      <c r="G714" s="12">
        <f>IF(ISNUMBER(MATCH(C714, FACT_ORDERS!C:C, 0)), 1, 0)</f>
        <v>1</v>
      </c>
      <c r="H714" s="12">
        <f>COUNTIF(B:B,FACT_SEARCHES[[#This Row],[WD_PRODUCTS]])</f>
        <v>53</v>
      </c>
    </row>
    <row r="715" spans="1:8" x14ac:dyDescent="0.3">
      <c r="A715" s="12">
        <v>7713</v>
      </c>
      <c r="B715" s="12">
        <v>219</v>
      </c>
      <c r="C715" s="8">
        <v>10137</v>
      </c>
      <c r="D715" s="12" t="s">
        <v>772</v>
      </c>
      <c r="E715" s="13">
        <v>45403</v>
      </c>
      <c r="F715" s="12" t="s">
        <v>15688</v>
      </c>
      <c r="G715" s="12">
        <f>IF(ISNUMBER(MATCH(C715, FACT_ORDERS!C:C, 0)), 1, 0)</f>
        <v>1</v>
      </c>
      <c r="H715" s="12">
        <f>COUNTIF(B:B,FACT_SEARCHES[[#This Row],[WD_PRODUCTS]])</f>
        <v>83</v>
      </c>
    </row>
    <row r="716" spans="1:8" x14ac:dyDescent="0.3">
      <c r="A716" s="12">
        <v>7714</v>
      </c>
      <c r="B716" s="12">
        <v>228</v>
      </c>
      <c r="C716" s="8">
        <v>10137</v>
      </c>
      <c r="D716" s="12" t="s">
        <v>773</v>
      </c>
      <c r="E716" s="13">
        <v>45403</v>
      </c>
      <c r="F716" s="12" t="s">
        <v>15104</v>
      </c>
      <c r="G716" s="12">
        <f>IF(ISNUMBER(MATCH(C716, FACT_ORDERS!C:C, 0)), 1, 0)</f>
        <v>1</v>
      </c>
      <c r="H716" s="12">
        <f>COUNTIF(B:B,FACT_SEARCHES[[#This Row],[WD_PRODUCTS]])</f>
        <v>79</v>
      </c>
    </row>
    <row r="717" spans="1:8" x14ac:dyDescent="0.3">
      <c r="A717" s="12">
        <v>7715</v>
      </c>
      <c r="B717" s="12">
        <v>210</v>
      </c>
      <c r="C717" s="8">
        <v>10137</v>
      </c>
      <c r="D717" s="12" t="s">
        <v>774</v>
      </c>
      <c r="E717" s="13">
        <v>45403</v>
      </c>
      <c r="F717" s="12" t="s">
        <v>15689</v>
      </c>
      <c r="G717" s="12">
        <f>IF(ISNUMBER(MATCH(C717, FACT_ORDERS!C:C, 0)), 1, 0)</f>
        <v>1</v>
      </c>
      <c r="H717" s="12">
        <f>COUNTIF(B:B,FACT_SEARCHES[[#This Row],[WD_PRODUCTS]])</f>
        <v>77</v>
      </c>
    </row>
    <row r="718" spans="1:8" x14ac:dyDescent="0.3">
      <c r="A718" s="12">
        <v>7716</v>
      </c>
      <c r="B718" s="12">
        <v>266</v>
      </c>
      <c r="C718" s="8">
        <v>10137</v>
      </c>
      <c r="D718" s="12" t="s">
        <v>775</v>
      </c>
      <c r="E718" s="13">
        <v>45403</v>
      </c>
      <c r="F718" s="12" t="s">
        <v>15690</v>
      </c>
      <c r="G718" s="12">
        <f>IF(ISNUMBER(MATCH(C718, FACT_ORDERS!C:C, 0)), 1, 0)</f>
        <v>1</v>
      </c>
      <c r="H718" s="12">
        <f>COUNTIF(B:B,FACT_SEARCHES[[#This Row],[WD_PRODUCTS]])</f>
        <v>94</v>
      </c>
    </row>
    <row r="719" spans="1:8" x14ac:dyDescent="0.3">
      <c r="A719" s="12">
        <v>7717</v>
      </c>
      <c r="B719" s="12">
        <v>275</v>
      </c>
      <c r="C719" s="8">
        <v>10516</v>
      </c>
      <c r="D719" s="12" t="s">
        <v>776</v>
      </c>
      <c r="E719" s="13">
        <v>44550</v>
      </c>
      <c r="F719" s="12" t="s">
        <v>15691</v>
      </c>
      <c r="G719" s="12">
        <f>IF(ISNUMBER(MATCH(C719, FACT_ORDERS!C:C, 0)), 1, 0)</f>
        <v>1</v>
      </c>
      <c r="H719" s="12">
        <f>COUNTIF(B:B,FACT_SEARCHES[[#This Row],[WD_PRODUCTS]])</f>
        <v>70</v>
      </c>
    </row>
    <row r="720" spans="1:8" x14ac:dyDescent="0.3">
      <c r="A720" s="12">
        <v>7718</v>
      </c>
      <c r="B720" s="12">
        <v>225</v>
      </c>
      <c r="C720" s="8">
        <v>10516</v>
      </c>
      <c r="D720" s="12" t="s">
        <v>777</v>
      </c>
      <c r="E720" s="13">
        <v>44550</v>
      </c>
      <c r="F720" s="12" t="s">
        <v>4535</v>
      </c>
      <c r="G720" s="12">
        <f>IF(ISNUMBER(MATCH(C720, FACT_ORDERS!C:C, 0)), 1, 0)</f>
        <v>1</v>
      </c>
      <c r="H720" s="12">
        <f>COUNTIF(B:B,FACT_SEARCHES[[#This Row],[WD_PRODUCTS]])</f>
        <v>74</v>
      </c>
    </row>
    <row r="721" spans="1:8" x14ac:dyDescent="0.3">
      <c r="A721" s="12">
        <v>7719</v>
      </c>
      <c r="B721" s="12">
        <v>299</v>
      </c>
      <c r="C721" s="8">
        <v>10516</v>
      </c>
      <c r="D721" s="12" t="s">
        <v>778</v>
      </c>
      <c r="E721" s="13">
        <v>44550</v>
      </c>
      <c r="F721" s="12" t="s">
        <v>15692</v>
      </c>
      <c r="G721" s="12">
        <f>IF(ISNUMBER(MATCH(C721, FACT_ORDERS!C:C, 0)), 1, 0)</f>
        <v>1</v>
      </c>
      <c r="H721" s="12">
        <f>COUNTIF(B:B,FACT_SEARCHES[[#This Row],[WD_PRODUCTS]])</f>
        <v>125</v>
      </c>
    </row>
    <row r="722" spans="1:8" x14ac:dyDescent="0.3">
      <c r="A722" s="12">
        <v>7720</v>
      </c>
      <c r="B722" s="12">
        <v>218</v>
      </c>
      <c r="C722" s="8">
        <v>10147</v>
      </c>
      <c r="D722" s="12" t="s">
        <v>779</v>
      </c>
      <c r="E722" s="13">
        <v>44477</v>
      </c>
      <c r="F722" s="12" t="s">
        <v>15693</v>
      </c>
      <c r="G722" s="12">
        <f>IF(ISNUMBER(MATCH(C722, FACT_ORDERS!C:C, 0)), 1, 0)</f>
        <v>1</v>
      </c>
      <c r="H722" s="12">
        <f>COUNTIF(B:B,FACT_SEARCHES[[#This Row],[WD_PRODUCTS]])</f>
        <v>39</v>
      </c>
    </row>
    <row r="723" spans="1:8" x14ac:dyDescent="0.3">
      <c r="A723" s="12">
        <v>7721</v>
      </c>
      <c r="B723" s="12">
        <v>284</v>
      </c>
      <c r="C723" s="8">
        <v>10147</v>
      </c>
      <c r="D723" s="12" t="s">
        <v>780</v>
      </c>
      <c r="E723" s="13">
        <v>44477</v>
      </c>
      <c r="F723" s="12" t="s">
        <v>15694</v>
      </c>
      <c r="G723" s="12">
        <f>IF(ISNUMBER(MATCH(C723, FACT_ORDERS!C:C, 0)), 1, 0)</f>
        <v>1</v>
      </c>
      <c r="H723" s="12">
        <f>COUNTIF(B:B,FACT_SEARCHES[[#This Row],[WD_PRODUCTS]])</f>
        <v>97</v>
      </c>
    </row>
    <row r="724" spans="1:8" x14ac:dyDescent="0.3">
      <c r="A724" s="12">
        <v>7722</v>
      </c>
      <c r="B724" s="12">
        <v>247</v>
      </c>
      <c r="C724" s="8">
        <v>10087</v>
      </c>
      <c r="D724" s="12" t="s">
        <v>781</v>
      </c>
      <c r="E724" s="13">
        <v>45548</v>
      </c>
      <c r="F724" s="12" t="s">
        <v>15695</v>
      </c>
      <c r="G724" s="12">
        <f>IF(ISNUMBER(MATCH(C724, FACT_ORDERS!C:C, 0)), 1, 0)</f>
        <v>1</v>
      </c>
      <c r="H724" s="12">
        <f>COUNTIF(B:B,FACT_SEARCHES[[#This Row],[WD_PRODUCTS]])</f>
        <v>72</v>
      </c>
    </row>
    <row r="725" spans="1:8" x14ac:dyDescent="0.3">
      <c r="A725" s="12">
        <v>7723</v>
      </c>
      <c r="B725" s="12">
        <v>218</v>
      </c>
      <c r="C725" s="8">
        <v>10087</v>
      </c>
      <c r="D725" s="12" t="s">
        <v>782</v>
      </c>
      <c r="E725" s="13">
        <v>45548</v>
      </c>
      <c r="F725" s="12" t="s">
        <v>15696</v>
      </c>
      <c r="G725" s="12">
        <f>IF(ISNUMBER(MATCH(C725, FACT_ORDERS!C:C, 0)), 1, 0)</f>
        <v>1</v>
      </c>
      <c r="H725" s="12">
        <f>COUNTIF(B:B,FACT_SEARCHES[[#This Row],[WD_PRODUCTS]])</f>
        <v>39</v>
      </c>
    </row>
    <row r="726" spans="1:8" x14ac:dyDescent="0.3">
      <c r="A726" s="12">
        <v>7724</v>
      </c>
      <c r="B726" s="12">
        <v>203</v>
      </c>
      <c r="C726" s="8">
        <v>10415</v>
      </c>
      <c r="D726" s="12" t="s">
        <v>783</v>
      </c>
      <c r="E726" s="13">
        <v>45420</v>
      </c>
      <c r="F726" s="12" t="s">
        <v>15697</v>
      </c>
      <c r="G726" s="12">
        <f>IF(ISNUMBER(MATCH(C726, FACT_ORDERS!C:C, 0)), 1, 0)</f>
        <v>1</v>
      </c>
      <c r="H726" s="12">
        <f>COUNTIF(B:B,FACT_SEARCHES[[#This Row],[WD_PRODUCTS]])</f>
        <v>46</v>
      </c>
    </row>
    <row r="727" spans="1:8" x14ac:dyDescent="0.3">
      <c r="A727" s="12">
        <v>7725</v>
      </c>
      <c r="B727" s="12">
        <v>212</v>
      </c>
      <c r="C727" s="8">
        <v>10415</v>
      </c>
      <c r="D727" s="12" t="s">
        <v>784</v>
      </c>
      <c r="E727" s="13">
        <v>45420</v>
      </c>
      <c r="F727" s="12" t="s">
        <v>15698</v>
      </c>
      <c r="G727" s="12">
        <f>IF(ISNUMBER(MATCH(C727, FACT_ORDERS!C:C, 0)), 1, 0)</f>
        <v>1</v>
      </c>
      <c r="H727" s="12">
        <f>COUNTIF(B:B,FACT_SEARCHES[[#This Row],[WD_PRODUCTS]])</f>
        <v>67</v>
      </c>
    </row>
    <row r="728" spans="1:8" x14ac:dyDescent="0.3">
      <c r="A728" s="12">
        <v>7726</v>
      </c>
      <c r="B728" s="12">
        <v>211</v>
      </c>
      <c r="C728" s="8">
        <v>10153</v>
      </c>
      <c r="D728" s="12" t="s">
        <v>785</v>
      </c>
      <c r="E728" s="13">
        <v>45373</v>
      </c>
      <c r="F728" s="12" t="s">
        <v>15699</v>
      </c>
      <c r="G728" s="12">
        <f>IF(ISNUMBER(MATCH(C728, FACT_ORDERS!C:C, 0)), 1, 0)</f>
        <v>1</v>
      </c>
      <c r="H728" s="12">
        <f>COUNTIF(B:B,FACT_SEARCHES[[#This Row],[WD_PRODUCTS]])</f>
        <v>65</v>
      </c>
    </row>
    <row r="729" spans="1:8" x14ac:dyDescent="0.3">
      <c r="A729" s="12">
        <v>7727</v>
      </c>
      <c r="B729" s="12">
        <v>282</v>
      </c>
      <c r="C729" s="8">
        <v>10407</v>
      </c>
      <c r="D729" s="12" t="s">
        <v>786</v>
      </c>
      <c r="E729" s="13">
        <v>45545</v>
      </c>
      <c r="F729" s="12" t="s">
        <v>15700</v>
      </c>
      <c r="G729" s="12">
        <f>IF(ISNUMBER(MATCH(C729, FACT_ORDERS!C:C, 0)), 1, 0)</f>
        <v>1</v>
      </c>
      <c r="H729" s="12">
        <f>COUNTIF(B:B,FACT_SEARCHES[[#This Row],[WD_PRODUCTS]])</f>
        <v>43</v>
      </c>
    </row>
    <row r="730" spans="1:8" x14ac:dyDescent="0.3">
      <c r="A730" s="12">
        <v>7728</v>
      </c>
      <c r="B730" s="12">
        <v>259</v>
      </c>
      <c r="C730" s="8">
        <v>10510</v>
      </c>
      <c r="D730" s="12" t="s">
        <v>787</v>
      </c>
      <c r="E730" s="13">
        <v>45488</v>
      </c>
      <c r="F730" s="12" t="s">
        <v>15701</v>
      </c>
      <c r="G730" s="12">
        <f>IF(ISNUMBER(MATCH(C730, FACT_ORDERS!C:C, 0)), 1, 0)</f>
        <v>1</v>
      </c>
      <c r="H730" s="12">
        <f>COUNTIF(B:B,FACT_SEARCHES[[#This Row],[WD_PRODUCTS]])</f>
        <v>64</v>
      </c>
    </row>
    <row r="731" spans="1:8" x14ac:dyDescent="0.3">
      <c r="A731" s="12">
        <v>7729</v>
      </c>
      <c r="B731" s="12">
        <v>247</v>
      </c>
      <c r="C731" s="8">
        <v>10510</v>
      </c>
      <c r="D731" s="12" t="s">
        <v>788</v>
      </c>
      <c r="E731" s="13">
        <v>45488</v>
      </c>
      <c r="F731" s="12" t="s">
        <v>15702</v>
      </c>
      <c r="G731" s="12">
        <f>IF(ISNUMBER(MATCH(C731, FACT_ORDERS!C:C, 0)), 1, 0)</f>
        <v>1</v>
      </c>
      <c r="H731" s="12">
        <f>COUNTIF(B:B,FACT_SEARCHES[[#This Row],[WD_PRODUCTS]])</f>
        <v>72</v>
      </c>
    </row>
    <row r="732" spans="1:8" x14ac:dyDescent="0.3">
      <c r="A732" s="12">
        <v>7730</v>
      </c>
      <c r="B732" s="12">
        <v>266</v>
      </c>
      <c r="C732" s="8">
        <v>10888</v>
      </c>
      <c r="D732" s="12" t="s">
        <v>789</v>
      </c>
      <c r="E732" s="13">
        <v>45320</v>
      </c>
      <c r="F732" s="12" t="s">
        <v>15703</v>
      </c>
      <c r="G732" s="12">
        <f>IF(ISNUMBER(MATCH(C732, FACT_ORDERS!C:C, 0)), 1, 0)</f>
        <v>1</v>
      </c>
      <c r="H732" s="12">
        <f>COUNTIF(B:B,FACT_SEARCHES[[#This Row],[WD_PRODUCTS]])</f>
        <v>94</v>
      </c>
    </row>
    <row r="733" spans="1:8" x14ac:dyDescent="0.3">
      <c r="A733" s="12">
        <v>7731</v>
      </c>
      <c r="B733" s="12">
        <v>231</v>
      </c>
      <c r="C733" s="8">
        <v>10888</v>
      </c>
      <c r="D733" s="12" t="s">
        <v>790</v>
      </c>
      <c r="E733" s="13">
        <v>45320</v>
      </c>
      <c r="F733" s="12" t="s">
        <v>15704</v>
      </c>
      <c r="G733" s="12">
        <f>IF(ISNUMBER(MATCH(C733, FACT_ORDERS!C:C, 0)), 1, 0)</f>
        <v>1</v>
      </c>
      <c r="H733" s="12">
        <f>COUNTIF(B:B,FACT_SEARCHES[[#This Row],[WD_PRODUCTS]])</f>
        <v>58</v>
      </c>
    </row>
    <row r="734" spans="1:8" x14ac:dyDescent="0.3">
      <c r="A734" s="12">
        <v>7732</v>
      </c>
      <c r="B734" s="12">
        <v>213</v>
      </c>
      <c r="C734" s="8">
        <v>10888</v>
      </c>
      <c r="D734" s="12" t="s">
        <v>791</v>
      </c>
      <c r="E734" s="13">
        <v>45320</v>
      </c>
      <c r="F734" s="12" t="s">
        <v>15705</v>
      </c>
      <c r="G734" s="12">
        <f>IF(ISNUMBER(MATCH(C734, FACT_ORDERS!C:C, 0)), 1, 0)</f>
        <v>1</v>
      </c>
      <c r="H734" s="12">
        <f>COUNTIF(B:B,FACT_SEARCHES[[#This Row],[WD_PRODUCTS]])</f>
        <v>86</v>
      </c>
    </row>
    <row r="735" spans="1:8" x14ac:dyDescent="0.3">
      <c r="A735" s="12">
        <v>7733</v>
      </c>
      <c r="B735" s="12">
        <v>239</v>
      </c>
      <c r="C735" s="8">
        <v>10810</v>
      </c>
      <c r="D735" s="12" t="s">
        <v>792</v>
      </c>
      <c r="E735" s="13">
        <v>44900</v>
      </c>
      <c r="F735" s="12" t="s">
        <v>15706</v>
      </c>
      <c r="G735" s="12">
        <f>IF(ISNUMBER(MATCH(C735, FACT_ORDERS!C:C, 0)), 1, 0)</f>
        <v>1</v>
      </c>
      <c r="H735" s="12">
        <f>COUNTIF(B:B,FACT_SEARCHES[[#This Row],[WD_PRODUCTS]])</f>
        <v>41</v>
      </c>
    </row>
    <row r="736" spans="1:8" x14ac:dyDescent="0.3">
      <c r="A736" s="12">
        <v>7734</v>
      </c>
      <c r="B736" s="12">
        <v>232</v>
      </c>
      <c r="C736" s="8">
        <v>10810</v>
      </c>
      <c r="D736" s="12" t="s">
        <v>793</v>
      </c>
      <c r="E736" s="13">
        <v>44900</v>
      </c>
      <c r="F736" s="12" t="s">
        <v>15707</v>
      </c>
      <c r="G736" s="12">
        <f>IF(ISNUMBER(MATCH(C736, FACT_ORDERS!C:C, 0)), 1, 0)</f>
        <v>1</v>
      </c>
      <c r="H736" s="12">
        <f>COUNTIF(B:B,FACT_SEARCHES[[#This Row],[WD_PRODUCTS]])</f>
        <v>69</v>
      </c>
    </row>
    <row r="737" spans="1:8" x14ac:dyDescent="0.3">
      <c r="A737" s="12">
        <v>7735</v>
      </c>
      <c r="B737" s="12">
        <v>204</v>
      </c>
      <c r="C737" s="8">
        <v>10810</v>
      </c>
      <c r="D737" s="12" t="s">
        <v>794</v>
      </c>
      <c r="E737" s="13">
        <v>44900</v>
      </c>
      <c r="F737" s="12" t="s">
        <v>15708</v>
      </c>
      <c r="G737" s="12">
        <f>IF(ISNUMBER(MATCH(C737, FACT_ORDERS!C:C, 0)), 1, 0)</f>
        <v>1</v>
      </c>
      <c r="H737" s="12">
        <f>COUNTIF(B:B,FACT_SEARCHES[[#This Row],[WD_PRODUCTS]])</f>
        <v>139</v>
      </c>
    </row>
    <row r="738" spans="1:8" x14ac:dyDescent="0.3">
      <c r="A738" s="12">
        <v>7736</v>
      </c>
      <c r="B738" s="12">
        <v>295</v>
      </c>
      <c r="C738" s="8">
        <v>10810</v>
      </c>
      <c r="D738" s="12" t="s">
        <v>795</v>
      </c>
      <c r="E738" s="13">
        <v>44900</v>
      </c>
      <c r="F738" s="12" t="s">
        <v>15709</v>
      </c>
      <c r="G738" s="12">
        <f>IF(ISNUMBER(MATCH(C738, FACT_ORDERS!C:C, 0)), 1, 0)</f>
        <v>1</v>
      </c>
      <c r="H738" s="12">
        <f>COUNTIF(B:B,FACT_SEARCHES[[#This Row],[WD_PRODUCTS]])</f>
        <v>72</v>
      </c>
    </row>
    <row r="739" spans="1:8" x14ac:dyDescent="0.3">
      <c r="A739" s="12">
        <v>7737</v>
      </c>
      <c r="B739" s="12">
        <v>295</v>
      </c>
      <c r="C739" s="8">
        <v>10478</v>
      </c>
      <c r="D739" s="12" t="s">
        <v>796</v>
      </c>
      <c r="E739" s="13">
        <v>44627</v>
      </c>
      <c r="F739" s="12" t="s">
        <v>15710</v>
      </c>
      <c r="G739" s="12">
        <f>IF(ISNUMBER(MATCH(C739, FACT_ORDERS!C:C, 0)), 1, 0)</f>
        <v>1</v>
      </c>
      <c r="H739" s="12">
        <f>COUNTIF(B:B,FACT_SEARCHES[[#This Row],[WD_PRODUCTS]])</f>
        <v>72</v>
      </c>
    </row>
    <row r="740" spans="1:8" x14ac:dyDescent="0.3">
      <c r="A740" s="12">
        <v>7738</v>
      </c>
      <c r="B740" s="12">
        <v>252</v>
      </c>
      <c r="C740" s="8">
        <v>10873</v>
      </c>
      <c r="D740" s="12" t="s">
        <v>797</v>
      </c>
      <c r="E740" s="13">
        <v>45439</v>
      </c>
      <c r="F740" s="12" t="s">
        <v>15592</v>
      </c>
      <c r="G740" s="12">
        <f>IF(ISNUMBER(MATCH(C740, FACT_ORDERS!C:C, 0)), 1, 0)</f>
        <v>1</v>
      </c>
      <c r="H740" s="12">
        <f>COUNTIF(B:B,FACT_SEARCHES[[#This Row],[WD_PRODUCTS]])</f>
        <v>64</v>
      </c>
    </row>
    <row r="741" spans="1:8" x14ac:dyDescent="0.3">
      <c r="A741" s="12">
        <v>7739</v>
      </c>
      <c r="B741" s="12">
        <v>223</v>
      </c>
      <c r="C741" s="8">
        <v>10873</v>
      </c>
      <c r="D741" s="12" t="s">
        <v>798</v>
      </c>
      <c r="E741" s="13">
        <v>45439</v>
      </c>
      <c r="F741" s="12" t="s">
        <v>15711</v>
      </c>
      <c r="G741" s="12">
        <f>IF(ISNUMBER(MATCH(C741, FACT_ORDERS!C:C, 0)), 1, 0)</f>
        <v>1</v>
      </c>
      <c r="H741" s="12">
        <f>COUNTIF(B:B,FACT_SEARCHES[[#This Row],[WD_PRODUCTS]])</f>
        <v>45</v>
      </c>
    </row>
    <row r="742" spans="1:8" x14ac:dyDescent="0.3">
      <c r="A742" s="12">
        <v>7740</v>
      </c>
      <c r="B742" s="12">
        <v>230</v>
      </c>
      <c r="C742" s="8">
        <v>10873</v>
      </c>
      <c r="D742" s="12" t="s">
        <v>799</v>
      </c>
      <c r="E742" s="13">
        <v>45439</v>
      </c>
      <c r="F742" s="12" t="s">
        <v>15712</v>
      </c>
      <c r="G742" s="12">
        <f>IF(ISNUMBER(MATCH(C742, FACT_ORDERS!C:C, 0)), 1, 0)</f>
        <v>1</v>
      </c>
      <c r="H742" s="12">
        <f>COUNTIF(B:B,FACT_SEARCHES[[#This Row],[WD_PRODUCTS]])</f>
        <v>74</v>
      </c>
    </row>
    <row r="743" spans="1:8" x14ac:dyDescent="0.3">
      <c r="A743" s="12">
        <v>7741</v>
      </c>
      <c r="B743" s="12">
        <v>246</v>
      </c>
      <c r="C743" s="8">
        <v>10873</v>
      </c>
      <c r="D743" s="12" t="s">
        <v>800</v>
      </c>
      <c r="E743" s="13">
        <v>45439</v>
      </c>
      <c r="F743" s="12" t="s">
        <v>15713</v>
      </c>
      <c r="G743" s="12">
        <f>IF(ISNUMBER(MATCH(C743, FACT_ORDERS!C:C, 0)), 1, 0)</f>
        <v>1</v>
      </c>
      <c r="H743" s="12">
        <f>COUNTIF(B:B,FACT_SEARCHES[[#This Row],[WD_PRODUCTS]])</f>
        <v>55</v>
      </c>
    </row>
    <row r="744" spans="1:8" x14ac:dyDescent="0.3">
      <c r="A744" s="12">
        <v>7742</v>
      </c>
      <c r="B744" s="12">
        <v>260</v>
      </c>
      <c r="C744" s="8">
        <v>10177</v>
      </c>
      <c r="D744" s="12" t="s">
        <v>801</v>
      </c>
      <c r="E744" s="13">
        <v>45131</v>
      </c>
      <c r="F744" s="12" t="s">
        <v>15714</v>
      </c>
      <c r="G744" s="12">
        <f>IF(ISNUMBER(MATCH(C744, FACT_ORDERS!C:C, 0)), 1, 0)</f>
        <v>1</v>
      </c>
      <c r="H744" s="12">
        <f>COUNTIF(B:B,FACT_SEARCHES[[#This Row],[WD_PRODUCTS]])</f>
        <v>86</v>
      </c>
    </row>
    <row r="745" spans="1:8" x14ac:dyDescent="0.3">
      <c r="A745" s="12">
        <v>7743</v>
      </c>
      <c r="B745" s="12">
        <v>294</v>
      </c>
      <c r="C745" s="8">
        <v>10177</v>
      </c>
      <c r="D745" s="12" t="s">
        <v>802</v>
      </c>
      <c r="E745" s="13">
        <v>45131</v>
      </c>
      <c r="F745" s="12" t="s">
        <v>15715</v>
      </c>
      <c r="G745" s="12">
        <f>IF(ISNUMBER(MATCH(C745, FACT_ORDERS!C:C, 0)), 1, 0)</f>
        <v>1</v>
      </c>
      <c r="H745" s="12">
        <f>COUNTIF(B:B,FACT_SEARCHES[[#This Row],[WD_PRODUCTS]])</f>
        <v>60</v>
      </c>
    </row>
    <row r="746" spans="1:8" x14ac:dyDescent="0.3">
      <c r="A746" s="12">
        <v>7744</v>
      </c>
      <c r="B746" s="12">
        <v>212</v>
      </c>
      <c r="C746" s="8">
        <v>10177</v>
      </c>
      <c r="D746" s="12" t="s">
        <v>803</v>
      </c>
      <c r="E746" s="13">
        <v>45131</v>
      </c>
      <c r="F746" s="12" t="s">
        <v>3948</v>
      </c>
      <c r="G746" s="12">
        <f>IF(ISNUMBER(MATCH(C746, FACT_ORDERS!C:C, 0)), 1, 0)</f>
        <v>1</v>
      </c>
      <c r="H746" s="12">
        <f>COUNTIF(B:B,FACT_SEARCHES[[#This Row],[WD_PRODUCTS]])</f>
        <v>67</v>
      </c>
    </row>
    <row r="747" spans="1:8" x14ac:dyDescent="0.3">
      <c r="A747" s="12">
        <v>7745</v>
      </c>
      <c r="B747" s="12">
        <v>248</v>
      </c>
      <c r="C747" s="8">
        <v>10313</v>
      </c>
      <c r="D747" s="12" t="s">
        <v>804</v>
      </c>
      <c r="E747" s="13">
        <v>45278</v>
      </c>
      <c r="F747" s="12" t="s">
        <v>15716</v>
      </c>
      <c r="G747" s="12">
        <f>IF(ISNUMBER(MATCH(C747, FACT_ORDERS!C:C, 0)), 1, 0)</f>
        <v>1</v>
      </c>
      <c r="H747" s="12">
        <f>COUNTIF(B:B,FACT_SEARCHES[[#This Row],[WD_PRODUCTS]])</f>
        <v>101</v>
      </c>
    </row>
    <row r="748" spans="1:8" x14ac:dyDescent="0.3">
      <c r="A748" s="12">
        <v>7746</v>
      </c>
      <c r="B748" s="12">
        <v>254</v>
      </c>
      <c r="C748" s="8">
        <v>10313</v>
      </c>
      <c r="D748" s="12" t="s">
        <v>805</v>
      </c>
      <c r="E748" s="13">
        <v>45278</v>
      </c>
      <c r="F748" s="12" t="s">
        <v>15717</v>
      </c>
      <c r="G748" s="12">
        <f>IF(ISNUMBER(MATCH(C748, FACT_ORDERS!C:C, 0)), 1, 0)</f>
        <v>1</v>
      </c>
      <c r="H748" s="12">
        <f>COUNTIF(B:B,FACT_SEARCHES[[#This Row],[WD_PRODUCTS]])</f>
        <v>77</v>
      </c>
    </row>
    <row r="749" spans="1:8" x14ac:dyDescent="0.3">
      <c r="A749" s="12">
        <v>7747</v>
      </c>
      <c r="B749" s="12">
        <v>260</v>
      </c>
      <c r="C749" s="8">
        <v>10313</v>
      </c>
      <c r="D749" s="12" t="s">
        <v>806</v>
      </c>
      <c r="E749" s="13">
        <v>45278</v>
      </c>
      <c r="F749" s="12" t="s">
        <v>15718</v>
      </c>
      <c r="G749" s="12">
        <f>IF(ISNUMBER(MATCH(C749, FACT_ORDERS!C:C, 0)), 1, 0)</f>
        <v>1</v>
      </c>
      <c r="H749" s="12">
        <f>COUNTIF(B:B,FACT_SEARCHES[[#This Row],[WD_PRODUCTS]])</f>
        <v>86</v>
      </c>
    </row>
    <row r="750" spans="1:8" x14ac:dyDescent="0.3">
      <c r="A750" s="12">
        <v>7748</v>
      </c>
      <c r="B750" s="12">
        <v>204</v>
      </c>
      <c r="C750" s="8">
        <v>10808</v>
      </c>
      <c r="D750" s="12" t="s">
        <v>807</v>
      </c>
      <c r="E750" s="13">
        <v>45305</v>
      </c>
      <c r="F750" s="12" t="s">
        <v>15719</v>
      </c>
      <c r="G750" s="12">
        <f>IF(ISNUMBER(MATCH(C750, FACT_ORDERS!C:C, 0)), 1, 0)</f>
        <v>1</v>
      </c>
      <c r="H750" s="12">
        <f>COUNTIF(B:B,FACT_SEARCHES[[#This Row],[WD_PRODUCTS]])</f>
        <v>139</v>
      </c>
    </row>
    <row r="751" spans="1:8" x14ac:dyDescent="0.3">
      <c r="A751" s="12">
        <v>7749</v>
      </c>
      <c r="B751" s="12">
        <v>252</v>
      </c>
      <c r="C751" s="8">
        <v>10808</v>
      </c>
      <c r="D751" s="12" t="s">
        <v>808</v>
      </c>
      <c r="E751" s="13">
        <v>45305</v>
      </c>
      <c r="F751" s="12" t="s">
        <v>15720</v>
      </c>
      <c r="G751" s="12">
        <f>IF(ISNUMBER(MATCH(C751, FACT_ORDERS!C:C, 0)), 1, 0)</f>
        <v>1</v>
      </c>
      <c r="H751" s="12">
        <f>COUNTIF(B:B,FACT_SEARCHES[[#This Row],[WD_PRODUCTS]])</f>
        <v>64</v>
      </c>
    </row>
    <row r="752" spans="1:8" x14ac:dyDescent="0.3">
      <c r="A752" s="12">
        <v>7750</v>
      </c>
      <c r="B752" s="12">
        <v>230</v>
      </c>
      <c r="C752" s="8">
        <v>10662</v>
      </c>
      <c r="D752" s="12" t="s">
        <v>809</v>
      </c>
      <c r="E752" s="13">
        <v>44800</v>
      </c>
      <c r="F752" s="12" t="s">
        <v>15721</v>
      </c>
      <c r="G752" s="12">
        <f>IF(ISNUMBER(MATCH(C752, FACT_ORDERS!C:C, 0)), 1, 0)</f>
        <v>1</v>
      </c>
      <c r="H752" s="12">
        <f>COUNTIF(B:B,FACT_SEARCHES[[#This Row],[WD_PRODUCTS]])</f>
        <v>74</v>
      </c>
    </row>
    <row r="753" spans="1:8" x14ac:dyDescent="0.3">
      <c r="A753" s="12">
        <v>7751</v>
      </c>
      <c r="B753" s="12">
        <v>293</v>
      </c>
      <c r="C753" s="8">
        <v>10674</v>
      </c>
      <c r="D753" s="12" t="s">
        <v>810</v>
      </c>
      <c r="E753" s="13">
        <v>45559</v>
      </c>
      <c r="F753" s="12" t="s">
        <v>15722</v>
      </c>
      <c r="G753" s="12">
        <f>IF(ISNUMBER(MATCH(C753, FACT_ORDERS!C:C, 0)), 1, 0)</f>
        <v>1</v>
      </c>
      <c r="H753" s="12">
        <f>COUNTIF(B:B,FACT_SEARCHES[[#This Row],[WD_PRODUCTS]])</f>
        <v>70</v>
      </c>
    </row>
    <row r="754" spans="1:8" x14ac:dyDescent="0.3">
      <c r="A754" s="12">
        <v>7752</v>
      </c>
      <c r="B754" s="12">
        <v>278</v>
      </c>
      <c r="C754" s="8">
        <v>10674</v>
      </c>
      <c r="D754" s="12" t="s">
        <v>811</v>
      </c>
      <c r="E754" s="13">
        <v>45559</v>
      </c>
      <c r="F754" s="12" t="s">
        <v>3928</v>
      </c>
      <c r="G754" s="12">
        <f>IF(ISNUMBER(MATCH(C754, FACT_ORDERS!C:C, 0)), 1, 0)</f>
        <v>1</v>
      </c>
      <c r="H754" s="12">
        <f>COUNTIF(B:B,FACT_SEARCHES[[#This Row],[WD_PRODUCTS]])</f>
        <v>81</v>
      </c>
    </row>
    <row r="755" spans="1:8" x14ac:dyDescent="0.3">
      <c r="A755" s="12">
        <v>7753</v>
      </c>
      <c r="B755" s="12">
        <v>250</v>
      </c>
      <c r="C755" s="8">
        <v>10268</v>
      </c>
      <c r="D755" s="12" t="s">
        <v>812</v>
      </c>
      <c r="E755" s="13">
        <v>45498</v>
      </c>
      <c r="F755" s="12" t="s">
        <v>15723</v>
      </c>
      <c r="G755" s="12">
        <f>IF(ISNUMBER(MATCH(C755, FACT_ORDERS!C:C, 0)), 1, 0)</f>
        <v>1</v>
      </c>
      <c r="H755" s="12">
        <f>COUNTIF(B:B,FACT_SEARCHES[[#This Row],[WD_PRODUCTS]])</f>
        <v>65</v>
      </c>
    </row>
    <row r="756" spans="1:8" x14ac:dyDescent="0.3">
      <c r="A756" s="12">
        <v>7754</v>
      </c>
      <c r="B756" s="12">
        <v>200</v>
      </c>
      <c r="C756" s="8">
        <v>10268</v>
      </c>
      <c r="D756" s="12" t="s">
        <v>813</v>
      </c>
      <c r="E756" s="13">
        <v>45498</v>
      </c>
      <c r="F756" s="12" t="s">
        <v>15724</v>
      </c>
      <c r="G756" s="12">
        <f>IF(ISNUMBER(MATCH(C756, FACT_ORDERS!C:C, 0)), 1, 0)</f>
        <v>1</v>
      </c>
      <c r="H756" s="12">
        <f>COUNTIF(B:B,FACT_SEARCHES[[#This Row],[WD_PRODUCTS]])</f>
        <v>81</v>
      </c>
    </row>
    <row r="757" spans="1:8" x14ac:dyDescent="0.3">
      <c r="A757" s="12">
        <v>7755</v>
      </c>
      <c r="B757" s="12">
        <v>243</v>
      </c>
      <c r="C757" s="8">
        <v>10268</v>
      </c>
      <c r="D757" s="12" t="s">
        <v>814</v>
      </c>
      <c r="E757" s="13">
        <v>45498</v>
      </c>
      <c r="F757" s="12" t="s">
        <v>15725</v>
      </c>
      <c r="G757" s="12">
        <f>IF(ISNUMBER(MATCH(C757, FACT_ORDERS!C:C, 0)), 1, 0)</f>
        <v>1</v>
      </c>
      <c r="H757" s="12">
        <f>COUNTIF(B:B,FACT_SEARCHES[[#This Row],[WD_PRODUCTS]])</f>
        <v>70</v>
      </c>
    </row>
    <row r="758" spans="1:8" x14ac:dyDescent="0.3">
      <c r="A758" s="12">
        <v>7756</v>
      </c>
      <c r="B758" s="12">
        <v>202</v>
      </c>
      <c r="C758" s="8">
        <v>10800</v>
      </c>
      <c r="D758" s="12" t="s">
        <v>815</v>
      </c>
      <c r="E758" s="13">
        <v>45484</v>
      </c>
      <c r="F758" s="12" t="s">
        <v>15726</v>
      </c>
      <c r="G758" s="12">
        <f>IF(ISNUMBER(MATCH(C758, FACT_ORDERS!C:C, 0)), 1, 0)</f>
        <v>1</v>
      </c>
      <c r="H758" s="12">
        <f>COUNTIF(B:B,FACT_SEARCHES[[#This Row],[WD_PRODUCTS]])</f>
        <v>74</v>
      </c>
    </row>
    <row r="759" spans="1:8" x14ac:dyDescent="0.3">
      <c r="A759" s="12">
        <v>7757</v>
      </c>
      <c r="B759" s="12">
        <v>279</v>
      </c>
      <c r="C759" s="8">
        <v>10800</v>
      </c>
      <c r="D759" s="12" t="s">
        <v>816</v>
      </c>
      <c r="E759" s="13">
        <v>45484</v>
      </c>
      <c r="F759" s="12" t="s">
        <v>15727</v>
      </c>
      <c r="G759" s="12">
        <f>IF(ISNUMBER(MATCH(C759, FACT_ORDERS!C:C, 0)), 1, 0)</f>
        <v>1</v>
      </c>
      <c r="H759" s="12">
        <f>COUNTIF(B:B,FACT_SEARCHES[[#This Row],[WD_PRODUCTS]])</f>
        <v>44</v>
      </c>
    </row>
    <row r="760" spans="1:8" x14ac:dyDescent="0.3">
      <c r="A760" s="12">
        <v>7758</v>
      </c>
      <c r="B760" s="12">
        <v>241</v>
      </c>
      <c r="C760" s="8">
        <v>10805</v>
      </c>
      <c r="D760" s="12" t="s">
        <v>817</v>
      </c>
      <c r="E760" s="13">
        <v>45245</v>
      </c>
      <c r="F760" s="12" t="s">
        <v>15728</v>
      </c>
      <c r="G760" s="12">
        <f>IF(ISNUMBER(MATCH(C760, FACT_ORDERS!C:C, 0)), 1, 0)</f>
        <v>1</v>
      </c>
      <c r="H760" s="12">
        <f>COUNTIF(B:B,FACT_SEARCHES[[#This Row],[WD_PRODUCTS]])</f>
        <v>96</v>
      </c>
    </row>
    <row r="761" spans="1:8" x14ac:dyDescent="0.3">
      <c r="A761" s="12">
        <v>7759</v>
      </c>
      <c r="B761" s="12">
        <v>253</v>
      </c>
      <c r="C761" s="8">
        <v>10665</v>
      </c>
      <c r="D761" s="12" t="s">
        <v>818</v>
      </c>
      <c r="E761" s="13">
        <v>45507</v>
      </c>
      <c r="F761" s="12" t="s">
        <v>15729</v>
      </c>
      <c r="G761" s="12">
        <f>IF(ISNUMBER(MATCH(C761, FACT_ORDERS!C:C, 0)), 1, 0)</f>
        <v>1</v>
      </c>
      <c r="H761" s="12">
        <f>COUNTIF(B:B,FACT_SEARCHES[[#This Row],[WD_PRODUCTS]])</f>
        <v>78</v>
      </c>
    </row>
    <row r="762" spans="1:8" x14ac:dyDescent="0.3">
      <c r="A762" s="12">
        <v>7760</v>
      </c>
      <c r="B762" s="12">
        <v>272</v>
      </c>
      <c r="C762" s="8">
        <v>10210</v>
      </c>
      <c r="D762" s="12" t="s">
        <v>819</v>
      </c>
      <c r="E762" s="13">
        <v>44416</v>
      </c>
      <c r="F762" s="12" t="s">
        <v>15730</v>
      </c>
      <c r="G762" s="12">
        <f>IF(ISNUMBER(MATCH(C762, FACT_ORDERS!C:C, 0)), 1, 0)</f>
        <v>1</v>
      </c>
      <c r="H762" s="12">
        <f>COUNTIF(B:B,FACT_SEARCHES[[#This Row],[WD_PRODUCTS]])</f>
        <v>39</v>
      </c>
    </row>
    <row r="763" spans="1:8" x14ac:dyDescent="0.3">
      <c r="A763" s="12">
        <v>7761</v>
      </c>
      <c r="B763" s="12">
        <v>270</v>
      </c>
      <c r="C763" s="8">
        <v>10699</v>
      </c>
      <c r="D763" s="12" t="s">
        <v>820</v>
      </c>
      <c r="E763" s="13">
        <v>44803</v>
      </c>
      <c r="F763" s="12" t="s">
        <v>15731</v>
      </c>
      <c r="G763" s="12">
        <f>IF(ISNUMBER(MATCH(C763, FACT_ORDERS!C:C, 0)), 1, 0)</f>
        <v>1</v>
      </c>
      <c r="H763" s="12">
        <f>COUNTIF(B:B,FACT_SEARCHES[[#This Row],[WD_PRODUCTS]])</f>
        <v>54</v>
      </c>
    </row>
    <row r="764" spans="1:8" x14ac:dyDescent="0.3">
      <c r="A764" s="12">
        <v>7762</v>
      </c>
      <c r="B764" s="12">
        <v>293</v>
      </c>
      <c r="C764" s="8">
        <v>10699</v>
      </c>
      <c r="D764" s="12" t="s">
        <v>821</v>
      </c>
      <c r="E764" s="13">
        <v>44803</v>
      </c>
      <c r="F764" s="12" t="s">
        <v>15732</v>
      </c>
      <c r="G764" s="12">
        <f>IF(ISNUMBER(MATCH(C764, FACT_ORDERS!C:C, 0)), 1, 0)</f>
        <v>1</v>
      </c>
      <c r="H764" s="12">
        <f>COUNTIF(B:B,FACT_SEARCHES[[#This Row],[WD_PRODUCTS]])</f>
        <v>70</v>
      </c>
    </row>
    <row r="765" spans="1:8" x14ac:dyDescent="0.3">
      <c r="A765" s="12">
        <v>7763</v>
      </c>
      <c r="B765" s="12">
        <v>253</v>
      </c>
      <c r="C765" s="8">
        <v>10699</v>
      </c>
      <c r="D765" s="12" t="s">
        <v>822</v>
      </c>
      <c r="E765" s="13">
        <v>44803</v>
      </c>
      <c r="F765" s="12" t="s">
        <v>15733</v>
      </c>
      <c r="G765" s="12">
        <f>IF(ISNUMBER(MATCH(C765, FACT_ORDERS!C:C, 0)), 1, 0)</f>
        <v>1</v>
      </c>
      <c r="H765" s="12">
        <f>COUNTIF(B:B,FACT_SEARCHES[[#This Row],[WD_PRODUCTS]])</f>
        <v>78</v>
      </c>
    </row>
    <row r="766" spans="1:8" x14ac:dyDescent="0.3">
      <c r="A766" s="12">
        <v>7764</v>
      </c>
      <c r="B766" s="12">
        <v>289</v>
      </c>
      <c r="C766" s="8">
        <v>10699</v>
      </c>
      <c r="D766" s="12" t="s">
        <v>823</v>
      </c>
      <c r="E766" s="13">
        <v>44803</v>
      </c>
      <c r="F766" s="12" t="s">
        <v>15734</v>
      </c>
      <c r="G766" s="12">
        <f>IF(ISNUMBER(MATCH(C766, FACT_ORDERS!C:C, 0)), 1, 0)</f>
        <v>1</v>
      </c>
      <c r="H766" s="12">
        <f>COUNTIF(B:B,FACT_SEARCHES[[#This Row],[WD_PRODUCTS]])</f>
        <v>56</v>
      </c>
    </row>
    <row r="767" spans="1:8" x14ac:dyDescent="0.3">
      <c r="A767" s="12">
        <v>7765</v>
      </c>
      <c r="B767" s="12">
        <v>243</v>
      </c>
      <c r="C767" s="8">
        <v>10045</v>
      </c>
      <c r="D767" s="12" t="s">
        <v>824</v>
      </c>
      <c r="E767" s="13">
        <v>45146</v>
      </c>
      <c r="F767" s="12" t="s">
        <v>4685</v>
      </c>
      <c r="G767" s="12">
        <f>IF(ISNUMBER(MATCH(C767, FACT_ORDERS!C:C, 0)), 1, 0)</f>
        <v>1</v>
      </c>
      <c r="H767" s="12">
        <f>COUNTIF(B:B,FACT_SEARCHES[[#This Row],[WD_PRODUCTS]])</f>
        <v>70</v>
      </c>
    </row>
    <row r="768" spans="1:8" x14ac:dyDescent="0.3">
      <c r="A768" s="12">
        <v>7766</v>
      </c>
      <c r="B768" s="12">
        <v>276</v>
      </c>
      <c r="C768" s="8">
        <v>10045</v>
      </c>
      <c r="D768" s="12" t="s">
        <v>825</v>
      </c>
      <c r="E768" s="13">
        <v>45146</v>
      </c>
      <c r="F768" s="12" t="s">
        <v>15735</v>
      </c>
      <c r="G768" s="12">
        <f>IF(ISNUMBER(MATCH(C768, FACT_ORDERS!C:C, 0)), 1, 0)</f>
        <v>1</v>
      </c>
      <c r="H768" s="12">
        <f>COUNTIF(B:B,FACT_SEARCHES[[#This Row],[WD_PRODUCTS]])</f>
        <v>65</v>
      </c>
    </row>
    <row r="769" spans="1:8" x14ac:dyDescent="0.3">
      <c r="A769" s="12">
        <v>7767</v>
      </c>
      <c r="B769" s="12">
        <v>248</v>
      </c>
      <c r="C769" s="8">
        <v>10892</v>
      </c>
      <c r="D769" s="12" t="s">
        <v>826</v>
      </c>
      <c r="E769" s="13">
        <v>44948</v>
      </c>
      <c r="F769" s="12" t="s">
        <v>15736</v>
      </c>
      <c r="G769" s="12">
        <f>IF(ISNUMBER(MATCH(C769, FACT_ORDERS!C:C, 0)), 1, 0)</f>
        <v>1</v>
      </c>
      <c r="H769" s="12">
        <f>COUNTIF(B:B,FACT_SEARCHES[[#This Row],[WD_PRODUCTS]])</f>
        <v>101</v>
      </c>
    </row>
    <row r="770" spans="1:8" x14ac:dyDescent="0.3">
      <c r="A770" s="12">
        <v>7768</v>
      </c>
      <c r="B770" s="12">
        <v>239</v>
      </c>
      <c r="C770" s="8">
        <v>10927</v>
      </c>
      <c r="D770" s="12" t="s">
        <v>827</v>
      </c>
      <c r="E770" s="13">
        <v>44992</v>
      </c>
      <c r="F770" s="12" t="s">
        <v>15737</v>
      </c>
      <c r="G770" s="12">
        <f>IF(ISNUMBER(MATCH(C770, FACT_ORDERS!C:C, 0)), 1, 0)</f>
        <v>1</v>
      </c>
      <c r="H770" s="12">
        <f>COUNTIF(B:B,FACT_SEARCHES[[#This Row],[WD_PRODUCTS]])</f>
        <v>41</v>
      </c>
    </row>
    <row r="771" spans="1:8" x14ac:dyDescent="0.3">
      <c r="A771" s="12">
        <v>7769</v>
      </c>
      <c r="B771" s="12">
        <v>232</v>
      </c>
      <c r="C771" s="8">
        <v>10927</v>
      </c>
      <c r="D771" s="12" t="s">
        <v>828</v>
      </c>
      <c r="E771" s="13">
        <v>44992</v>
      </c>
      <c r="F771" s="12" t="s">
        <v>15738</v>
      </c>
      <c r="G771" s="12">
        <f>IF(ISNUMBER(MATCH(C771, FACT_ORDERS!C:C, 0)), 1, 0)</f>
        <v>1</v>
      </c>
      <c r="H771" s="12">
        <f>COUNTIF(B:B,FACT_SEARCHES[[#This Row],[WD_PRODUCTS]])</f>
        <v>69</v>
      </c>
    </row>
    <row r="772" spans="1:8" x14ac:dyDescent="0.3">
      <c r="A772" s="12">
        <v>7770</v>
      </c>
      <c r="B772" s="12">
        <v>253</v>
      </c>
      <c r="C772" s="8">
        <v>10119</v>
      </c>
      <c r="D772" s="12" t="s">
        <v>829</v>
      </c>
      <c r="E772" s="13">
        <v>45490</v>
      </c>
      <c r="F772" s="12" t="s">
        <v>15739</v>
      </c>
      <c r="G772" s="12">
        <f>IF(ISNUMBER(MATCH(C772, FACT_ORDERS!C:C, 0)), 1, 0)</f>
        <v>1</v>
      </c>
      <c r="H772" s="12">
        <f>COUNTIF(B:B,FACT_SEARCHES[[#This Row],[WD_PRODUCTS]])</f>
        <v>78</v>
      </c>
    </row>
    <row r="773" spans="1:8" x14ac:dyDescent="0.3">
      <c r="A773" s="12">
        <v>7771</v>
      </c>
      <c r="B773" s="12">
        <v>221</v>
      </c>
      <c r="C773" s="8">
        <v>10119</v>
      </c>
      <c r="D773" s="12" t="s">
        <v>830</v>
      </c>
      <c r="E773" s="13">
        <v>45490</v>
      </c>
      <c r="F773" s="12" t="s">
        <v>15740</v>
      </c>
      <c r="G773" s="12">
        <f>IF(ISNUMBER(MATCH(C773, FACT_ORDERS!C:C, 0)), 1, 0)</f>
        <v>1</v>
      </c>
      <c r="H773" s="12">
        <f>COUNTIF(B:B,FACT_SEARCHES[[#This Row],[WD_PRODUCTS]])</f>
        <v>31</v>
      </c>
    </row>
    <row r="774" spans="1:8" x14ac:dyDescent="0.3">
      <c r="A774" s="12">
        <v>7772</v>
      </c>
      <c r="B774" s="12">
        <v>225</v>
      </c>
      <c r="C774" s="8">
        <v>10337</v>
      </c>
      <c r="D774" s="12" t="s">
        <v>831</v>
      </c>
      <c r="E774" s="13">
        <v>45194</v>
      </c>
      <c r="F774" s="12" t="s">
        <v>15741</v>
      </c>
      <c r="G774" s="12">
        <f>IF(ISNUMBER(MATCH(C774, FACT_ORDERS!C:C, 0)), 1, 0)</f>
        <v>1</v>
      </c>
      <c r="H774" s="12">
        <f>COUNTIF(B:B,FACT_SEARCHES[[#This Row],[WD_PRODUCTS]])</f>
        <v>74</v>
      </c>
    </row>
    <row r="775" spans="1:8" x14ac:dyDescent="0.3">
      <c r="A775" s="12">
        <v>7773</v>
      </c>
      <c r="B775" s="12">
        <v>224</v>
      </c>
      <c r="C775" s="8">
        <v>10337</v>
      </c>
      <c r="D775" s="12" t="s">
        <v>832</v>
      </c>
      <c r="E775" s="13">
        <v>45194</v>
      </c>
      <c r="F775" s="12" t="s">
        <v>15742</v>
      </c>
      <c r="G775" s="12">
        <f>IF(ISNUMBER(MATCH(C775, FACT_ORDERS!C:C, 0)), 1, 0)</f>
        <v>1</v>
      </c>
      <c r="H775" s="12">
        <f>COUNTIF(B:B,FACT_SEARCHES[[#This Row],[WD_PRODUCTS]])</f>
        <v>63</v>
      </c>
    </row>
    <row r="776" spans="1:8" x14ac:dyDescent="0.3">
      <c r="A776" s="12">
        <v>7774</v>
      </c>
      <c r="B776" s="12">
        <v>253</v>
      </c>
      <c r="C776" s="8">
        <v>10337</v>
      </c>
      <c r="D776" s="12" t="s">
        <v>833</v>
      </c>
      <c r="E776" s="13">
        <v>45194</v>
      </c>
      <c r="F776" s="12" t="s">
        <v>15743</v>
      </c>
      <c r="G776" s="12">
        <f>IF(ISNUMBER(MATCH(C776, FACT_ORDERS!C:C, 0)), 1, 0)</f>
        <v>1</v>
      </c>
      <c r="H776" s="12">
        <f>COUNTIF(B:B,FACT_SEARCHES[[#This Row],[WD_PRODUCTS]])</f>
        <v>78</v>
      </c>
    </row>
    <row r="777" spans="1:8" x14ac:dyDescent="0.3">
      <c r="A777" s="12">
        <v>7775</v>
      </c>
      <c r="B777" s="12">
        <v>283</v>
      </c>
      <c r="C777" s="8">
        <v>10234</v>
      </c>
      <c r="D777" s="12" t="s">
        <v>834</v>
      </c>
      <c r="E777" s="13">
        <v>44153</v>
      </c>
      <c r="F777" s="12" t="s">
        <v>15744</v>
      </c>
      <c r="G777" s="12">
        <f>IF(ISNUMBER(MATCH(C777, FACT_ORDERS!C:C, 0)), 1, 0)</f>
        <v>1</v>
      </c>
      <c r="H777" s="12">
        <f>COUNTIF(B:B,FACT_SEARCHES[[#This Row],[WD_PRODUCTS]])</f>
        <v>65</v>
      </c>
    </row>
    <row r="778" spans="1:8" x14ac:dyDescent="0.3">
      <c r="A778" s="12">
        <v>7776</v>
      </c>
      <c r="B778" s="12">
        <v>217</v>
      </c>
      <c r="C778" s="8">
        <v>10234</v>
      </c>
      <c r="D778" s="12" t="s">
        <v>835</v>
      </c>
      <c r="E778" s="13">
        <v>44153</v>
      </c>
      <c r="F778" s="12" t="s">
        <v>15745</v>
      </c>
      <c r="G778" s="12">
        <f>IF(ISNUMBER(MATCH(C778, FACT_ORDERS!C:C, 0)), 1, 0)</f>
        <v>1</v>
      </c>
      <c r="H778" s="12">
        <f>COUNTIF(B:B,FACT_SEARCHES[[#This Row],[WD_PRODUCTS]])</f>
        <v>49</v>
      </c>
    </row>
    <row r="779" spans="1:8" x14ac:dyDescent="0.3">
      <c r="A779" s="12">
        <v>7777</v>
      </c>
      <c r="B779" s="12">
        <v>279</v>
      </c>
      <c r="C779" s="8">
        <v>10234</v>
      </c>
      <c r="D779" s="12" t="s">
        <v>836</v>
      </c>
      <c r="E779" s="13">
        <v>44153</v>
      </c>
      <c r="F779" s="12" t="s">
        <v>15746</v>
      </c>
      <c r="G779" s="12">
        <f>IF(ISNUMBER(MATCH(C779, FACT_ORDERS!C:C, 0)), 1, 0)</f>
        <v>1</v>
      </c>
      <c r="H779" s="12">
        <f>COUNTIF(B:B,FACT_SEARCHES[[#This Row],[WD_PRODUCTS]])</f>
        <v>44</v>
      </c>
    </row>
    <row r="780" spans="1:8" x14ac:dyDescent="0.3">
      <c r="A780" s="12">
        <v>7778</v>
      </c>
      <c r="B780" s="12">
        <v>273</v>
      </c>
      <c r="C780" s="8">
        <v>10577</v>
      </c>
      <c r="D780" s="12" t="s">
        <v>837</v>
      </c>
      <c r="E780" s="13">
        <v>44856</v>
      </c>
      <c r="F780" s="12" t="s">
        <v>15747</v>
      </c>
      <c r="G780" s="12">
        <f>IF(ISNUMBER(MATCH(C780, FACT_ORDERS!C:C, 0)), 1, 0)</f>
        <v>1</v>
      </c>
      <c r="H780" s="12">
        <f>COUNTIF(B:B,FACT_SEARCHES[[#This Row],[WD_PRODUCTS]])</f>
        <v>73</v>
      </c>
    </row>
    <row r="781" spans="1:8" x14ac:dyDescent="0.3">
      <c r="A781" s="12">
        <v>7779</v>
      </c>
      <c r="B781" s="12">
        <v>222</v>
      </c>
      <c r="C781" s="8">
        <v>10496</v>
      </c>
      <c r="D781" s="12" t="s">
        <v>838</v>
      </c>
      <c r="E781" s="13">
        <v>45384</v>
      </c>
      <c r="F781" s="12" t="s">
        <v>4590</v>
      </c>
      <c r="G781" s="12">
        <f>IF(ISNUMBER(MATCH(C781, FACT_ORDERS!C:C, 0)), 1, 0)</f>
        <v>1</v>
      </c>
      <c r="H781" s="12">
        <f>COUNTIF(B:B,FACT_SEARCHES[[#This Row],[WD_PRODUCTS]])</f>
        <v>73</v>
      </c>
    </row>
    <row r="782" spans="1:8" x14ac:dyDescent="0.3">
      <c r="A782" s="12">
        <v>7780</v>
      </c>
      <c r="B782" s="12">
        <v>204</v>
      </c>
      <c r="C782" s="8">
        <v>10496</v>
      </c>
      <c r="D782" s="12" t="s">
        <v>839</v>
      </c>
      <c r="E782" s="13">
        <v>45384</v>
      </c>
      <c r="F782" s="12" t="s">
        <v>15748</v>
      </c>
      <c r="G782" s="12">
        <f>IF(ISNUMBER(MATCH(C782, FACT_ORDERS!C:C, 0)), 1, 0)</f>
        <v>1</v>
      </c>
      <c r="H782" s="12">
        <f>COUNTIF(B:B,FACT_SEARCHES[[#This Row],[WD_PRODUCTS]])</f>
        <v>139</v>
      </c>
    </row>
    <row r="783" spans="1:8" x14ac:dyDescent="0.3">
      <c r="A783" s="12">
        <v>7781</v>
      </c>
      <c r="B783" s="12">
        <v>224</v>
      </c>
      <c r="C783" s="8">
        <v>10696</v>
      </c>
      <c r="D783" s="12" t="s">
        <v>840</v>
      </c>
      <c r="E783" s="13">
        <v>45515</v>
      </c>
      <c r="F783" s="12" t="s">
        <v>15749</v>
      </c>
      <c r="G783" s="12">
        <f>IF(ISNUMBER(MATCH(C783, FACT_ORDERS!C:C, 0)), 1, 0)</f>
        <v>1</v>
      </c>
      <c r="H783" s="12">
        <f>COUNTIF(B:B,FACT_SEARCHES[[#This Row],[WD_PRODUCTS]])</f>
        <v>63</v>
      </c>
    </row>
    <row r="784" spans="1:8" x14ac:dyDescent="0.3">
      <c r="A784" s="12">
        <v>7782</v>
      </c>
      <c r="B784" s="12">
        <v>236</v>
      </c>
      <c r="C784" s="8">
        <v>10696</v>
      </c>
      <c r="D784" s="12" t="s">
        <v>841</v>
      </c>
      <c r="E784" s="13">
        <v>45515</v>
      </c>
      <c r="F784" s="12" t="s">
        <v>15750</v>
      </c>
      <c r="G784" s="12">
        <f>IF(ISNUMBER(MATCH(C784, FACT_ORDERS!C:C, 0)), 1, 0)</f>
        <v>1</v>
      </c>
      <c r="H784" s="12">
        <f>COUNTIF(B:B,FACT_SEARCHES[[#This Row],[WD_PRODUCTS]])</f>
        <v>80</v>
      </c>
    </row>
    <row r="785" spans="1:8" x14ac:dyDescent="0.3">
      <c r="A785" s="12">
        <v>7783</v>
      </c>
      <c r="B785" s="12">
        <v>275</v>
      </c>
      <c r="C785" s="8">
        <v>10756</v>
      </c>
      <c r="D785" s="12" t="s">
        <v>842</v>
      </c>
      <c r="E785" s="13">
        <v>44402</v>
      </c>
      <c r="F785" s="12" t="s">
        <v>15751</v>
      </c>
      <c r="G785" s="12">
        <f>IF(ISNUMBER(MATCH(C785, FACT_ORDERS!C:C, 0)), 1, 0)</f>
        <v>1</v>
      </c>
      <c r="H785" s="12">
        <f>COUNTIF(B:B,FACT_SEARCHES[[#This Row],[WD_PRODUCTS]])</f>
        <v>70</v>
      </c>
    </row>
    <row r="786" spans="1:8" x14ac:dyDescent="0.3">
      <c r="A786" s="12">
        <v>7784</v>
      </c>
      <c r="B786" s="12">
        <v>279</v>
      </c>
      <c r="C786" s="8">
        <v>10083</v>
      </c>
      <c r="D786" s="12" t="s">
        <v>843</v>
      </c>
      <c r="E786" s="13">
        <v>45508</v>
      </c>
      <c r="F786" s="12" t="s">
        <v>15752</v>
      </c>
      <c r="G786" s="12">
        <f>IF(ISNUMBER(MATCH(C786, FACT_ORDERS!C:C, 0)), 1, 0)</f>
        <v>1</v>
      </c>
      <c r="H786" s="12">
        <f>COUNTIF(B:B,FACT_SEARCHES[[#This Row],[WD_PRODUCTS]])</f>
        <v>44</v>
      </c>
    </row>
    <row r="787" spans="1:8" x14ac:dyDescent="0.3">
      <c r="A787" s="12">
        <v>7785</v>
      </c>
      <c r="B787" s="12">
        <v>299</v>
      </c>
      <c r="C787" s="8">
        <v>10083</v>
      </c>
      <c r="D787" s="12" t="s">
        <v>844</v>
      </c>
      <c r="E787" s="13">
        <v>45508</v>
      </c>
      <c r="F787" s="12" t="s">
        <v>15753</v>
      </c>
      <c r="G787" s="12">
        <f>IF(ISNUMBER(MATCH(C787, FACT_ORDERS!C:C, 0)), 1, 0)</f>
        <v>1</v>
      </c>
      <c r="H787" s="12">
        <f>COUNTIF(B:B,FACT_SEARCHES[[#This Row],[WD_PRODUCTS]])</f>
        <v>125</v>
      </c>
    </row>
    <row r="788" spans="1:8" x14ac:dyDescent="0.3">
      <c r="A788" s="12">
        <v>7786</v>
      </c>
      <c r="B788" s="12">
        <v>284</v>
      </c>
      <c r="C788" s="8">
        <v>10083</v>
      </c>
      <c r="D788" s="12" t="s">
        <v>845</v>
      </c>
      <c r="E788" s="13">
        <v>45508</v>
      </c>
      <c r="F788" s="12" t="s">
        <v>15754</v>
      </c>
      <c r="G788" s="12">
        <f>IF(ISNUMBER(MATCH(C788, FACT_ORDERS!C:C, 0)), 1, 0)</f>
        <v>1</v>
      </c>
      <c r="H788" s="12">
        <f>COUNTIF(B:B,FACT_SEARCHES[[#This Row],[WD_PRODUCTS]])</f>
        <v>97</v>
      </c>
    </row>
    <row r="789" spans="1:8" x14ac:dyDescent="0.3">
      <c r="A789" s="12">
        <v>7787</v>
      </c>
      <c r="B789" s="12">
        <v>220</v>
      </c>
      <c r="C789" s="8">
        <v>10083</v>
      </c>
      <c r="D789" s="12" t="s">
        <v>846</v>
      </c>
      <c r="E789" s="13">
        <v>45508</v>
      </c>
      <c r="F789" s="12" t="s">
        <v>15755</v>
      </c>
      <c r="G789" s="12">
        <f>IF(ISNUMBER(MATCH(C789, FACT_ORDERS!C:C, 0)), 1, 0)</f>
        <v>1</v>
      </c>
      <c r="H789" s="12">
        <f>COUNTIF(B:B,FACT_SEARCHES[[#This Row],[WD_PRODUCTS]])</f>
        <v>60</v>
      </c>
    </row>
    <row r="790" spans="1:8" x14ac:dyDescent="0.3">
      <c r="A790" s="12">
        <v>7788</v>
      </c>
      <c r="B790" s="12">
        <v>209</v>
      </c>
      <c r="C790" s="8">
        <v>10083</v>
      </c>
      <c r="D790" s="12" t="s">
        <v>847</v>
      </c>
      <c r="E790" s="13">
        <v>45508</v>
      </c>
      <c r="F790" s="12" t="s">
        <v>15756</v>
      </c>
      <c r="G790" s="12">
        <f>IF(ISNUMBER(MATCH(C790, FACT_ORDERS!C:C, 0)), 1, 0)</f>
        <v>1</v>
      </c>
      <c r="H790" s="12">
        <f>COUNTIF(B:B,FACT_SEARCHES[[#This Row],[WD_PRODUCTS]])</f>
        <v>91</v>
      </c>
    </row>
    <row r="791" spans="1:8" x14ac:dyDescent="0.3">
      <c r="A791" s="12">
        <v>7789</v>
      </c>
      <c r="B791" s="12">
        <v>286</v>
      </c>
      <c r="C791" s="8">
        <v>10953</v>
      </c>
      <c r="D791" s="12" t="s">
        <v>848</v>
      </c>
      <c r="E791" s="13">
        <v>44922</v>
      </c>
      <c r="F791" s="12" t="s">
        <v>15757</v>
      </c>
      <c r="G791" s="12">
        <f>IF(ISNUMBER(MATCH(C791, FACT_ORDERS!C:C, 0)), 1, 0)</f>
        <v>1</v>
      </c>
      <c r="H791" s="12">
        <f>COUNTIF(B:B,FACT_SEARCHES[[#This Row],[WD_PRODUCTS]])</f>
        <v>71</v>
      </c>
    </row>
    <row r="792" spans="1:8" x14ac:dyDescent="0.3">
      <c r="A792" s="12">
        <v>7790</v>
      </c>
      <c r="B792" s="12">
        <v>265</v>
      </c>
      <c r="C792" s="8">
        <v>10953</v>
      </c>
      <c r="D792" s="12" t="s">
        <v>849</v>
      </c>
      <c r="E792" s="13">
        <v>44922</v>
      </c>
      <c r="F792" s="12" t="s">
        <v>15758</v>
      </c>
      <c r="G792" s="12">
        <f>IF(ISNUMBER(MATCH(C792, FACT_ORDERS!C:C, 0)), 1, 0)</f>
        <v>1</v>
      </c>
      <c r="H792" s="12">
        <f>COUNTIF(B:B,FACT_SEARCHES[[#This Row],[WD_PRODUCTS]])</f>
        <v>89</v>
      </c>
    </row>
    <row r="793" spans="1:8" x14ac:dyDescent="0.3">
      <c r="A793" s="12">
        <v>7791</v>
      </c>
      <c r="B793" s="12">
        <v>226</v>
      </c>
      <c r="C793" s="8">
        <v>10953</v>
      </c>
      <c r="D793" s="12" t="s">
        <v>850</v>
      </c>
      <c r="E793" s="13">
        <v>44922</v>
      </c>
      <c r="F793" s="12" t="s">
        <v>15759</v>
      </c>
      <c r="G793" s="12">
        <f>IF(ISNUMBER(MATCH(C793, FACT_ORDERS!C:C, 0)), 1, 0)</f>
        <v>1</v>
      </c>
      <c r="H793" s="12">
        <f>COUNTIF(B:B,FACT_SEARCHES[[#This Row],[WD_PRODUCTS]])</f>
        <v>56</v>
      </c>
    </row>
    <row r="794" spans="1:8" x14ac:dyDescent="0.3">
      <c r="A794" s="12">
        <v>7792</v>
      </c>
      <c r="B794" s="12">
        <v>240</v>
      </c>
      <c r="C794" s="8">
        <v>10245</v>
      </c>
      <c r="D794" s="12" t="s">
        <v>851</v>
      </c>
      <c r="E794" s="13">
        <v>45518</v>
      </c>
      <c r="F794" s="12" t="s">
        <v>15760</v>
      </c>
      <c r="G794" s="12">
        <f>IF(ISNUMBER(MATCH(C794, FACT_ORDERS!C:C, 0)), 1, 0)</f>
        <v>1</v>
      </c>
      <c r="H794" s="12">
        <f>COUNTIF(B:B,FACT_SEARCHES[[#This Row],[WD_PRODUCTS]])</f>
        <v>51</v>
      </c>
    </row>
    <row r="795" spans="1:8" x14ac:dyDescent="0.3">
      <c r="A795" s="12">
        <v>7793</v>
      </c>
      <c r="B795" s="12">
        <v>203</v>
      </c>
      <c r="C795" s="8">
        <v>10965</v>
      </c>
      <c r="D795" s="12" t="s">
        <v>852</v>
      </c>
      <c r="E795" s="13">
        <v>45355</v>
      </c>
      <c r="F795" s="12" t="s">
        <v>15761</v>
      </c>
      <c r="G795" s="12">
        <f>IF(ISNUMBER(MATCH(C795, FACT_ORDERS!C:C, 0)), 1, 0)</f>
        <v>1</v>
      </c>
      <c r="H795" s="12">
        <f>COUNTIF(B:B,FACT_SEARCHES[[#This Row],[WD_PRODUCTS]])</f>
        <v>46</v>
      </c>
    </row>
    <row r="796" spans="1:8" x14ac:dyDescent="0.3">
      <c r="A796" s="12">
        <v>7794</v>
      </c>
      <c r="B796" s="12">
        <v>234</v>
      </c>
      <c r="C796" s="8">
        <v>10965</v>
      </c>
      <c r="D796" s="12" t="s">
        <v>853</v>
      </c>
      <c r="E796" s="13">
        <v>45355</v>
      </c>
      <c r="F796" s="12" t="s">
        <v>15762</v>
      </c>
      <c r="G796" s="12">
        <f>IF(ISNUMBER(MATCH(C796, FACT_ORDERS!C:C, 0)), 1, 0)</f>
        <v>1</v>
      </c>
      <c r="H796" s="12">
        <f>COUNTIF(B:B,FACT_SEARCHES[[#This Row],[WD_PRODUCTS]])</f>
        <v>77</v>
      </c>
    </row>
    <row r="797" spans="1:8" x14ac:dyDescent="0.3">
      <c r="A797" s="12">
        <v>7795</v>
      </c>
      <c r="B797" s="12">
        <v>269</v>
      </c>
      <c r="C797" s="8">
        <v>10965</v>
      </c>
      <c r="D797" s="12" t="s">
        <v>854</v>
      </c>
      <c r="E797" s="13">
        <v>45355</v>
      </c>
      <c r="F797" s="12" t="s">
        <v>15763</v>
      </c>
      <c r="G797" s="12">
        <f>IF(ISNUMBER(MATCH(C797, FACT_ORDERS!C:C, 0)), 1, 0)</f>
        <v>1</v>
      </c>
      <c r="H797" s="12">
        <f>COUNTIF(B:B,FACT_SEARCHES[[#This Row],[WD_PRODUCTS]])</f>
        <v>50</v>
      </c>
    </row>
    <row r="798" spans="1:8" x14ac:dyDescent="0.3">
      <c r="A798" s="12">
        <v>7796</v>
      </c>
      <c r="B798" s="12">
        <v>263</v>
      </c>
      <c r="C798" s="8">
        <v>10909</v>
      </c>
      <c r="D798" s="12" t="s">
        <v>855</v>
      </c>
      <c r="E798" s="13">
        <v>45001</v>
      </c>
      <c r="F798" s="12" t="s">
        <v>15764</v>
      </c>
      <c r="G798" s="12">
        <f>IF(ISNUMBER(MATCH(C798, FACT_ORDERS!C:C, 0)), 1, 0)</f>
        <v>1</v>
      </c>
      <c r="H798" s="12">
        <f>COUNTIF(B:B,FACT_SEARCHES[[#This Row],[WD_PRODUCTS]])</f>
        <v>108</v>
      </c>
    </row>
    <row r="799" spans="1:8" x14ac:dyDescent="0.3">
      <c r="A799" s="12">
        <v>7797</v>
      </c>
      <c r="B799" s="12">
        <v>277</v>
      </c>
      <c r="C799" s="8">
        <v>10909</v>
      </c>
      <c r="D799" s="12" t="s">
        <v>856</v>
      </c>
      <c r="E799" s="13">
        <v>45001</v>
      </c>
      <c r="F799" s="12" t="s">
        <v>3975</v>
      </c>
      <c r="G799" s="12">
        <f>IF(ISNUMBER(MATCH(C799, FACT_ORDERS!C:C, 0)), 1, 0)</f>
        <v>1</v>
      </c>
      <c r="H799" s="12">
        <f>COUNTIF(B:B,FACT_SEARCHES[[#This Row],[WD_PRODUCTS]])</f>
        <v>98</v>
      </c>
    </row>
    <row r="800" spans="1:8" x14ac:dyDescent="0.3">
      <c r="A800" s="12">
        <v>7798</v>
      </c>
      <c r="B800" s="12">
        <v>239</v>
      </c>
      <c r="C800" s="8">
        <v>10909</v>
      </c>
      <c r="D800" s="12" t="s">
        <v>857</v>
      </c>
      <c r="E800" s="13">
        <v>45001</v>
      </c>
      <c r="F800" s="12" t="s">
        <v>15765</v>
      </c>
      <c r="G800" s="12">
        <f>IF(ISNUMBER(MATCH(C800, FACT_ORDERS!C:C, 0)), 1, 0)</f>
        <v>1</v>
      </c>
      <c r="H800" s="12">
        <f>COUNTIF(B:B,FACT_SEARCHES[[#This Row],[WD_PRODUCTS]])</f>
        <v>41</v>
      </c>
    </row>
    <row r="801" spans="1:8" x14ac:dyDescent="0.3">
      <c r="A801" s="12">
        <v>7799</v>
      </c>
      <c r="B801" s="12">
        <v>262</v>
      </c>
      <c r="C801" s="8">
        <v>10909</v>
      </c>
      <c r="D801" s="12" t="s">
        <v>858</v>
      </c>
      <c r="E801" s="13">
        <v>45001</v>
      </c>
      <c r="F801" s="12" t="s">
        <v>3500</v>
      </c>
      <c r="G801" s="12">
        <f>IF(ISNUMBER(MATCH(C801, FACT_ORDERS!C:C, 0)), 1, 0)</f>
        <v>1</v>
      </c>
      <c r="H801" s="12">
        <f>COUNTIF(B:B,FACT_SEARCHES[[#This Row],[WD_PRODUCTS]])</f>
        <v>70</v>
      </c>
    </row>
    <row r="802" spans="1:8" x14ac:dyDescent="0.3">
      <c r="A802" s="12">
        <v>7800</v>
      </c>
      <c r="B802" s="12">
        <v>292</v>
      </c>
      <c r="C802" s="8">
        <v>10612</v>
      </c>
      <c r="D802" s="12" t="s">
        <v>859</v>
      </c>
      <c r="E802" s="13">
        <v>44703</v>
      </c>
      <c r="F802" s="12" t="s">
        <v>15766</v>
      </c>
      <c r="G802" s="12">
        <f>IF(ISNUMBER(MATCH(C802, FACT_ORDERS!C:C, 0)), 1, 0)</f>
        <v>1</v>
      </c>
      <c r="H802" s="12">
        <f>COUNTIF(B:B,FACT_SEARCHES[[#This Row],[WD_PRODUCTS]])</f>
        <v>95</v>
      </c>
    </row>
    <row r="803" spans="1:8" x14ac:dyDescent="0.3">
      <c r="A803" s="12">
        <v>7801</v>
      </c>
      <c r="B803" s="12">
        <v>287</v>
      </c>
      <c r="C803" s="8">
        <v>10612</v>
      </c>
      <c r="D803" s="12" t="s">
        <v>860</v>
      </c>
      <c r="E803" s="13">
        <v>44703</v>
      </c>
      <c r="F803" s="12" t="s">
        <v>15767</v>
      </c>
      <c r="G803" s="12">
        <f>IF(ISNUMBER(MATCH(C803, FACT_ORDERS!C:C, 0)), 1, 0)</f>
        <v>1</v>
      </c>
      <c r="H803" s="12">
        <f>COUNTIF(B:B,FACT_SEARCHES[[#This Row],[WD_PRODUCTS]])</f>
        <v>59</v>
      </c>
    </row>
    <row r="804" spans="1:8" x14ac:dyDescent="0.3">
      <c r="A804" s="12">
        <v>7802</v>
      </c>
      <c r="B804" s="12">
        <v>235</v>
      </c>
      <c r="C804" s="8">
        <v>10612</v>
      </c>
      <c r="D804" s="12" t="s">
        <v>861</v>
      </c>
      <c r="E804" s="13">
        <v>44703</v>
      </c>
      <c r="F804" s="12" t="s">
        <v>15768</v>
      </c>
      <c r="G804" s="12">
        <f>IF(ISNUMBER(MATCH(C804, FACT_ORDERS!C:C, 0)), 1, 0)</f>
        <v>1</v>
      </c>
      <c r="H804" s="12">
        <f>COUNTIF(B:B,FACT_SEARCHES[[#This Row],[WD_PRODUCTS]])</f>
        <v>58</v>
      </c>
    </row>
    <row r="805" spans="1:8" x14ac:dyDescent="0.3">
      <c r="A805" s="12">
        <v>7803</v>
      </c>
      <c r="B805" s="12">
        <v>252</v>
      </c>
      <c r="C805" s="8">
        <v>10140</v>
      </c>
      <c r="D805" s="12" t="s">
        <v>862</v>
      </c>
      <c r="E805" s="13">
        <v>45300</v>
      </c>
      <c r="F805" s="12" t="s">
        <v>15769</v>
      </c>
      <c r="G805" s="12">
        <f>IF(ISNUMBER(MATCH(C805, FACT_ORDERS!C:C, 0)), 1, 0)</f>
        <v>1</v>
      </c>
      <c r="H805" s="12">
        <f>COUNTIF(B:B,FACT_SEARCHES[[#This Row],[WD_PRODUCTS]])</f>
        <v>64</v>
      </c>
    </row>
    <row r="806" spans="1:8" x14ac:dyDescent="0.3">
      <c r="A806" s="12">
        <v>7804</v>
      </c>
      <c r="B806" s="12">
        <v>269</v>
      </c>
      <c r="C806" s="8">
        <v>10140</v>
      </c>
      <c r="D806" s="12" t="s">
        <v>863</v>
      </c>
      <c r="E806" s="13">
        <v>45300</v>
      </c>
      <c r="F806" s="12" t="s">
        <v>15770</v>
      </c>
      <c r="G806" s="12">
        <f>IF(ISNUMBER(MATCH(C806, FACT_ORDERS!C:C, 0)), 1, 0)</f>
        <v>1</v>
      </c>
      <c r="H806" s="12">
        <f>COUNTIF(B:B,FACT_SEARCHES[[#This Row],[WD_PRODUCTS]])</f>
        <v>50</v>
      </c>
    </row>
    <row r="807" spans="1:8" x14ac:dyDescent="0.3">
      <c r="A807" s="12">
        <v>7805</v>
      </c>
      <c r="B807" s="12">
        <v>200</v>
      </c>
      <c r="C807" s="8">
        <v>10358</v>
      </c>
      <c r="D807" s="12" t="s">
        <v>864</v>
      </c>
      <c r="E807" s="13">
        <v>44258</v>
      </c>
      <c r="F807" s="12" t="s">
        <v>3702</v>
      </c>
      <c r="G807" s="12">
        <f>IF(ISNUMBER(MATCH(C807, FACT_ORDERS!C:C, 0)), 1, 0)</f>
        <v>1</v>
      </c>
      <c r="H807" s="12">
        <f>COUNTIF(B:B,FACT_SEARCHES[[#This Row],[WD_PRODUCTS]])</f>
        <v>81</v>
      </c>
    </row>
    <row r="808" spans="1:8" x14ac:dyDescent="0.3">
      <c r="A808" s="12">
        <v>7806</v>
      </c>
      <c r="B808" s="12">
        <v>277</v>
      </c>
      <c r="C808" s="8">
        <v>10358</v>
      </c>
      <c r="D808" s="12" t="s">
        <v>865</v>
      </c>
      <c r="E808" s="13">
        <v>44258</v>
      </c>
      <c r="F808" s="12" t="s">
        <v>15771</v>
      </c>
      <c r="G808" s="12">
        <f>IF(ISNUMBER(MATCH(C808, FACT_ORDERS!C:C, 0)), 1, 0)</f>
        <v>1</v>
      </c>
      <c r="H808" s="12">
        <f>COUNTIF(B:B,FACT_SEARCHES[[#This Row],[WD_PRODUCTS]])</f>
        <v>98</v>
      </c>
    </row>
    <row r="809" spans="1:8" x14ac:dyDescent="0.3">
      <c r="A809" s="12">
        <v>7807</v>
      </c>
      <c r="B809" s="12">
        <v>296</v>
      </c>
      <c r="C809" s="8">
        <v>10358</v>
      </c>
      <c r="D809" s="12" t="s">
        <v>866</v>
      </c>
      <c r="E809" s="13">
        <v>44258</v>
      </c>
      <c r="F809" s="12" t="s">
        <v>15772</v>
      </c>
      <c r="G809" s="12">
        <f>IF(ISNUMBER(MATCH(C809, FACT_ORDERS!C:C, 0)), 1, 0)</f>
        <v>1</v>
      </c>
      <c r="H809" s="12">
        <f>COUNTIF(B:B,FACT_SEARCHES[[#This Row],[WD_PRODUCTS]])</f>
        <v>106</v>
      </c>
    </row>
    <row r="810" spans="1:8" x14ac:dyDescent="0.3">
      <c r="A810" s="12">
        <v>7808</v>
      </c>
      <c r="B810" s="12">
        <v>241</v>
      </c>
      <c r="C810" s="8">
        <v>10358</v>
      </c>
      <c r="D810" s="12" t="s">
        <v>867</v>
      </c>
      <c r="E810" s="13">
        <v>44258</v>
      </c>
      <c r="F810" s="12" t="s">
        <v>15773</v>
      </c>
      <c r="G810" s="12">
        <f>IF(ISNUMBER(MATCH(C810, FACT_ORDERS!C:C, 0)), 1, 0)</f>
        <v>1</v>
      </c>
      <c r="H810" s="12">
        <f>COUNTIF(B:B,FACT_SEARCHES[[#This Row],[WD_PRODUCTS]])</f>
        <v>96</v>
      </c>
    </row>
    <row r="811" spans="1:8" x14ac:dyDescent="0.3">
      <c r="A811" s="12">
        <v>7809</v>
      </c>
      <c r="B811" s="12">
        <v>292</v>
      </c>
      <c r="C811" s="8">
        <v>10358</v>
      </c>
      <c r="D811" s="12" t="s">
        <v>868</v>
      </c>
      <c r="E811" s="13">
        <v>44258</v>
      </c>
      <c r="F811" s="12" t="s">
        <v>15774</v>
      </c>
      <c r="G811" s="12">
        <f>IF(ISNUMBER(MATCH(C811, FACT_ORDERS!C:C, 0)), 1, 0)</f>
        <v>1</v>
      </c>
      <c r="H811" s="12">
        <f>COUNTIF(B:B,FACT_SEARCHES[[#This Row],[WD_PRODUCTS]])</f>
        <v>95</v>
      </c>
    </row>
    <row r="812" spans="1:8" x14ac:dyDescent="0.3">
      <c r="A812" s="12">
        <v>7810</v>
      </c>
      <c r="B812" s="12">
        <v>227</v>
      </c>
      <c r="C812" s="8">
        <v>10358</v>
      </c>
      <c r="D812" s="12" t="s">
        <v>869</v>
      </c>
      <c r="E812" s="13">
        <v>44258</v>
      </c>
      <c r="F812" s="12" t="s">
        <v>15775</v>
      </c>
      <c r="G812" s="12">
        <f>IF(ISNUMBER(MATCH(C812, FACT_ORDERS!C:C, 0)), 1, 0)</f>
        <v>1</v>
      </c>
      <c r="H812" s="12">
        <f>COUNTIF(B:B,FACT_SEARCHES[[#This Row],[WD_PRODUCTS]])</f>
        <v>93</v>
      </c>
    </row>
    <row r="813" spans="1:8" x14ac:dyDescent="0.3">
      <c r="A813" s="12">
        <v>7811</v>
      </c>
      <c r="B813" s="12">
        <v>295</v>
      </c>
      <c r="C813" s="8">
        <v>10358</v>
      </c>
      <c r="D813" s="12" t="s">
        <v>870</v>
      </c>
      <c r="E813" s="13">
        <v>44258</v>
      </c>
      <c r="F813" s="12" t="s">
        <v>15776</v>
      </c>
      <c r="G813" s="12">
        <f>IF(ISNUMBER(MATCH(C813, FACT_ORDERS!C:C, 0)), 1, 0)</f>
        <v>1</v>
      </c>
      <c r="H813" s="12">
        <f>COUNTIF(B:B,FACT_SEARCHES[[#This Row],[WD_PRODUCTS]])</f>
        <v>72</v>
      </c>
    </row>
    <row r="814" spans="1:8" x14ac:dyDescent="0.3">
      <c r="A814" s="12">
        <v>7812</v>
      </c>
      <c r="B814" s="12">
        <v>277</v>
      </c>
      <c r="C814" s="8">
        <v>10144</v>
      </c>
      <c r="D814" s="12" t="s">
        <v>871</v>
      </c>
      <c r="E814" s="13">
        <v>44043</v>
      </c>
      <c r="F814" s="12" t="s">
        <v>15777</v>
      </c>
      <c r="G814" s="12">
        <f>IF(ISNUMBER(MATCH(C814, FACT_ORDERS!C:C, 0)), 1, 0)</f>
        <v>1</v>
      </c>
      <c r="H814" s="12">
        <f>COUNTIF(B:B,FACT_SEARCHES[[#This Row],[WD_PRODUCTS]])</f>
        <v>98</v>
      </c>
    </row>
    <row r="815" spans="1:8" x14ac:dyDescent="0.3">
      <c r="A815" s="12">
        <v>7813</v>
      </c>
      <c r="B815" s="12">
        <v>215</v>
      </c>
      <c r="C815" s="8">
        <v>10144</v>
      </c>
      <c r="D815" s="12" t="s">
        <v>872</v>
      </c>
      <c r="E815" s="13">
        <v>44043</v>
      </c>
      <c r="F815" s="12" t="s">
        <v>15778</v>
      </c>
      <c r="G815" s="12">
        <f>IF(ISNUMBER(MATCH(C815, FACT_ORDERS!C:C, 0)), 1, 0)</f>
        <v>1</v>
      </c>
      <c r="H815" s="12">
        <f>COUNTIF(B:B,FACT_SEARCHES[[#This Row],[WD_PRODUCTS]])</f>
        <v>67</v>
      </c>
    </row>
    <row r="816" spans="1:8" x14ac:dyDescent="0.3">
      <c r="A816" s="12">
        <v>7814</v>
      </c>
      <c r="B816" s="12">
        <v>288</v>
      </c>
      <c r="C816" s="8">
        <v>10144</v>
      </c>
      <c r="D816" s="12" t="s">
        <v>873</v>
      </c>
      <c r="E816" s="13">
        <v>44043</v>
      </c>
      <c r="F816" s="12" t="s">
        <v>15779</v>
      </c>
      <c r="G816" s="12">
        <f>IF(ISNUMBER(MATCH(C816, FACT_ORDERS!C:C, 0)), 1, 0)</f>
        <v>1</v>
      </c>
      <c r="H816" s="12">
        <f>COUNTIF(B:B,FACT_SEARCHES[[#This Row],[WD_PRODUCTS]])</f>
        <v>106</v>
      </c>
    </row>
    <row r="817" spans="1:8" x14ac:dyDescent="0.3">
      <c r="A817" s="12">
        <v>7815</v>
      </c>
      <c r="B817" s="12">
        <v>297</v>
      </c>
      <c r="C817" s="8">
        <v>10411</v>
      </c>
      <c r="D817" s="12" t="s">
        <v>874</v>
      </c>
      <c r="E817" s="13">
        <v>45314</v>
      </c>
      <c r="F817" s="12" t="s">
        <v>15780</v>
      </c>
      <c r="G817" s="12">
        <f>IF(ISNUMBER(MATCH(C817, FACT_ORDERS!C:C, 0)), 1, 0)</f>
        <v>1</v>
      </c>
      <c r="H817" s="12">
        <f>COUNTIF(B:B,FACT_SEARCHES[[#This Row],[WD_PRODUCTS]])</f>
        <v>64</v>
      </c>
    </row>
    <row r="818" spans="1:8" x14ac:dyDescent="0.3">
      <c r="A818" s="12">
        <v>7816</v>
      </c>
      <c r="B818" s="12">
        <v>284</v>
      </c>
      <c r="C818" s="8">
        <v>10411</v>
      </c>
      <c r="D818" s="12" t="s">
        <v>875</v>
      </c>
      <c r="E818" s="13">
        <v>45314</v>
      </c>
      <c r="F818" s="12" t="s">
        <v>15781</v>
      </c>
      <c r="G818" s="12">
        <f>IF(ISNUMBER(MATCH(C818, FACT_ORDERS!C:C, 0)), 1, 0)</f>
        <v>1</v>
      </c>
      <c r="H818" s="12">
        <f>COUNTIF(B:B,FACT_SEARCHES[[#This Row],[WD_PRODUCTS]])</f>
        <v>97</v>
      </c>
    </row>
    <row r="819" spans="1:8" x14ac:dyDescent="0.3">
      <c r="A819" s="12">
        <v>7817</v>
      </c>
      <c r="B819" s="12">
        <v>212</v>
      </c>
      <c r="C819" s="8">
        <v>10329</v>
      </c>
      <c r="D819" s="12" t="s">
        <v>876</v>
      </c>
      <c r="E819" s="13">
        <v>45098</v>
      </c>
      <c r="F819" s="12" t="s">
        <v>15782</v>
      </c>
      <c r="G819" s="12">
        <f>IF(ISNUMBER(MATCH(C819, FACT_ORDERS!C:C, 0)), 1, 0)</f>
        <v>1</v>
      </c>
      <c r="H819" s="12">
        <f>COUNTIF(B:B,FACT_SEARCHES[[#This Row],[WD_PRODUCTS]])</f>
        <v>67</v>
      </c>
    </row>
    <row r="820" spans="1:8" x14ac:dyDescent="0.3">
      <c r="A820" s="12">
        <v>7818</v>
      </c>
      <c r="B820" s="12">
        <v>299</v>
      </c>
      <c r="C820" s="8">
        <v>10714</v>
      </c>
      <c r="D820" s="12" t="s">
        <v>877</v>
      </c>
      <c r="E820" s="13">
        <v>45136</v>
      </c>
      <c r="F820" s="12" t="s">
        <v>15783</v>
      </c>
      <c r="G820" s="12">
        <f>IF(ISNUMBER(MATCH(C820, FACT_ORDERS!C:C, 0)), 1, 0)</f>
        <v>1</v>
      </c>
      <c r="H820" s="12">
        <f>COUNTIF(B:B,FACT_SEARCHES[[#This Row],[WD_PRODUCTS]])</f>
        <v>125</v>
      </c>
    </row>
    <row r="821" spans="1:8" x14ac:dyDescent="0.3">
      <c r="A821" s="12">
        <v>7819</v>
      </c>
      <c r="B821" s="12">
        <v>253</v>
      </c>
      <c r="C821" s="8">
        <v>10767</v>
      </c>
      <c r="D821" s="12" t="s">
        <v>878</v>
      </c>
      <c r="E821" s="13">
        <v>44696</v>
      </c>
      <c r="F821" s="12" t="s">
        <v>15784</v>
      </c>
      <c r="G821" s="12">
        <f>IF(ISNUMBER(MATCH(C821, FACT_ORDERS!C:C, 0)), 1, 0)</f>
        <v>1</v>
      </c>
      <c r="H821" s="12">
        <f>COUNTIF(B:B,FACT_SEARCHES[[#This Row],[WD_PRODUCTS]])</f>
        <v>78</v>
      </c>
    </row>
    <row r="822" spans="1:8" x14ac:dyDescent="0.3">
      <c r="A822" s="12">
        <v>7820</v>
      </c>
      <c r="B822" s="12">
        <v>231</v>
      </c>
      <c r="C822" s="8">
        <v>10767</v>
      </c>
      <c r="D822" s="12" t="s">
        <v>879</v>
      </c>
      <c r="E822" s="13">
        <v>44696</v>
      </c>
      <c r="F822" s="12" t="s">
        <v>15785</v>
      </c>
      <c r="G822" s="12">
        <f>IF(ISNUMBER(MATCH(C822, FACT_ORDERS!C:C, 0)), 1, 0)</f>
        <v>1</v>
      </c>
      <c r="H822" s="12">
        <f>COUNTIF(B:B,FACT_SEARCHES[[#This Row],[WD_PRODUCTS]])</f>
        <v>58</v>
      </c>
    </row>
    <row r="823" spans="1:8" x14ac:dyDescent="0.3">
      <c r="A823" s="12">
        <v>7821</v>
      </c>
      <c r="B823" s="12">
        <v>227</v>
      </c>
      <c r="C823" s="8">
        <v>10766</v>
      </c>
      <c r="D823" s="12" t="s">
        <v>880</v>
      </c>
      <c r="E823" s="13">
        <v>45469</v>
      </c>
      <c r="F823" s="12" t="s">
        <v>15786</v>
      </c>
      <c r="G823" s="12">
        <f>IF(ISNUMBER(MATCH(C823, FACT_ORDERS!C:C, 0)), 1, 0)</f>
        <v>1</v>
      </c>
      <c r="H823" s="12">
        <f>COUNTIF(B:B,FACT_SEARCHES[[#This Row],[WD_PRODUCTS]])</f>
        <v>93</v>
      </c>
    </row>
    <row r="824" spans="1:8" x14ac:dyDescent="0.3">
      <c r="A824" s="12">
        <v>7822</v>
      </c>
      <c r="B824" s="12">
        <v>273</v>
      </c>
      <c r="C824" s="8">
        <v>10766</v>
      </c>
      <c r="D824" s="12" t="s">
        <v>881</v>
      </c>
      <c r="E824" s="13">
        <v>45469</v>
      </c>
      <c r="F824" s="12" t="s">
        <v>15787</v>
      </c>
      <c r="G824" s="12">
        <f>IF(ISNUMBER(MATCH(C824, FACT_ORDERS!C:C, 0)), 1, 0)</f>
        <v>1</v>
      </c>
      <c r="H824" s="12">
        <f>COUNTIF(B:B,FACT_SEARCHES[[#This Row],[WD_PRODUCTS]])</f>
        <v>73</v>
      </c>
    </row>
    <row r="825" spans="1:8" x14ac:dyDescent="0.3">
      <c r="A825" s="12">
        <v>7823</v>
      </c>
      <c r="B825" s="12">
        <v>292</v>
      </c>
      <c r="C825" s="8">
        <v>10766</v>
      </c>
      <c r="D825" s="12" t="s">
        <v>882</v>
      </c>
      <c r="E825" s="13">
        <v>45469</v>
      </c>
      <c r="F825" s="12" t="s">
        <v>15788</v>
      </c>
      <c r="G825" s="12">
        <f>IF(ISNUMBER(MATCH(C825, FACT_ORDERS!C:C, 0)), 1, 0)</f>
        <v>1</v>
      </c>
      <c r="H825" s="12">
        <f>COUNTIF(B:B,FACT_SEARCHES[[#This Row],[WD_PRODUCTS]])</f>
        <v>95</v>
      </c>
    </row>
    <row r="826" spans="1:8" x14ac:dyDescent="0.3">
      <c r="A826" s="12">
        <v>7824</v>
      </c>
      <c r="B826" s="12">
        <v>204</v>
      </c>
      <c r="C826" s="8">
        <v>10650</v>
      </c>
      <c r="D826" s="12" t="s">
        <v>883</v>
      </c>
      <c r="E826" s="13">
        <v>44705</v>
      </c>
      <c r="F826" s="12" t="s">
        <v>12054</v>
      </c>
      <c r="G826" s="12">
        <f>IF(ISNUMBER(MATCH(C826, FACT_ORDERS!C:C, 0)), 1, 0)</f>
        <v>1</v>
      </c>
      <c r="H826" s="12">
        <f>COUNTIF(B:B,FACT_SEARCHES[[#This Row],[WD_PRODUCTS]])</f>
        <v>139</v>
      </c>
    </row>
    <row r="827" spans="1:8" x14ac:dyDescent="0.3">
      <c r="A827" s="12">
        <v>7825</v>
      </c>
      <c r="B827" s="12">
        <v>289</v>
      </c>
      <c r="C827" s="8">
        <v>10874</v>
      </c>
      <c r="D827" s="12" t="s">
        <v>884</v>
      </c>
      <c r="E827" s="13">
        <v>44753</v>
      </c>
      <c r="F827" s="12" t="s">
        <v>15789</v>
      </c>
      <c r="G827" s="12">
        <f>IF(ISNUMBER(MATCH(C827, FACT_ORDERS!C:C, 0)), 1, 0)</f>
        <v>1</v>
      </c>
      <c r="H827" s="12">
        <f>COUNTIF(B:B,FACT_SEARCHES[[#This Row],[WD_PRODUCTS]])</f>
        <v>56</v>
      </c>
    </row>
    <row r="828" spans="1:8" x14ac:dyDescent="0.3">
      <c r="A828" s="12">
        <v>7826</v>
      </c>
      <c r="B828" s="12">
        <v>297</v>
      </c>
      <c r="C828" s="8">
        <v>10874</v>
      </c>
      <c r="D828" s="12" t="s">
        <v>885</v>
      </c>
      <c r="E828" s="13">
        <v>44753</v>
      </c>
      <c r="F828" s="12" t="s">
        <v>15790</v>
      </c>
      <c r="G828" s="12">
        <f>IF(ISNUMBER(MATCH(C828, FACT_ORDERS!C:C, 0)), 1, 0)</f>
        <v>1</v>
      </c>
      <c r="H828" s="12">
        <f>COUNTIF(B:B,FACT_SEARCHES[[#This Row],[WD_PRODUCTS]])</f>
        <v>64</v>
      </c>
    </row>
    <row r="829" spans="1:8" x14ac:dyDescent="0.3">
      <c r="A829" s="12">
        <v>7827</v>
      </c>
      <c r="B829" s="12">
        <v>258</v>
      </c>
      <c r="C829" s="8">
        <v>10874</v>
      </c>
      <c r="D829" s="12" t="s">
        <v>886</v>
      </c>
      <c r="E829" s="13">
        <v>44753</v>
      </c>
      <c r="F829" s="12" t="s">
        <v>15037</v>
      </c>
      <c r="G829" s="12">
        <f>IF(ISNUMBER(MATCH(C829, FACT_ORDERS!C:C, 0)), 1, 0)</f>
        <v>1</v>
      </c>
      <c r="H829" s="12">
        <f>COUNTIF(B:B,FACT_SEARCHES[[#This Row],[WD_PRODUCTS]])</f>
        <v>57</v>
      </c>
    </row>
    <row r="830" spans="1:8" x14ac:dyDescent="0.3">
      <c r="A830" s="12">
        <v>7828</v>
      </c>
      <c r="B830" s="12">
        <v>204</v>
      </c>
      <c r="C830" s="8">
        <v>10874</v>
      </c>
      <c r="D830" s="12" t="s">
        <v>887</v>
      </c>
      <c r="E830" s="13">
        <v>44753</v>
      </c>
      <c r="F830" s="12" t="s">
        <v>15791</v>
      </c>
      <c r="G830" s="12">
        <f>IF(ISNUMBER(MATCH(C830, FACT_ORDERS!C:C, 0)), 1, 0)</f>
        <v>1</v>
      </c>
      <c r="H830" s="12">
        <f>COUNTIF(B:B,FACT_SEARCHES[[#This Row],[WD_PRODUCTS]])</f>
        <v>139</v>
      </c>
    </row>
    <row r="831" spans="1:8" x14ac:dyDescent="0.3">
      <c r="A831" s="12">
        <v>7829</v>
      </c>
      <c r="B831" s="12">
        <v>292</v>
      </c>
      <c r="C831" s="8">
        <v>10720</v>
      </c>
      <c r="D831" s="12" t="s">
        <v>888</v>
      </c>
      <c r="E831" s="13">
        <v>45405</v>
      </c>
      <c r="F831" s="12" t="s">
        <v>3676</v>
      </c>
      <c r="G831" s="12">
        <f>IF(ISNUMBER(MATCH(C831, FACT_ORDERS!C:C, 0)), 1, 0)</f>
        <v>1</v>
      </c>
      <c r="H831" s="12">
        <f>COUNTIF(B:B,FACT_SEARCHES[[#This Row],[WD_PRODUCTS]])</f>
        <v>95</v>
      </c>
    </row>
    <row r="832" spans="1:8" x14ac:dyDescent="0.3">
      <c r="A832" s="12">
        <v>7830</v>
      </c>
      <c r="B832" s="12">
        <v>204</v>
      </c>
      <c r="C832" s="8">
        <v>10720</v>
      </c>
      <c r="D832" s="12" t="s">
        <v>889</v>
      </c>
      <c r="E832" s="13">
        <v>45405</v>
      </c>
      <c r="F832" s="12" t="s">
        <v>15792</v>
      </c>
      <c r="G832" s="12">
        <f>IF(ISNUMBER(MATCH(C832, FACT_ORDERS!C:C, 0)), 1, 0)</f>
        <v>1</v>
      </c>
      <c r="H832" s="12">
        <f>COUNTIF(B:B,FACT_SEARCHES[[#This Row],[WD_PRODUCTS]])</f>
        <v>139</v>
      </c>
    </row>
    <row r="833" spans="1:8" x14ac:dyDescent="0.3">
      <c r="A833" s="12">
        <v>7831</v>
      </c>
      <c r="B833" s="12">
        <v>261</v>
      </c>
      <c r="C833" s="8">
        <v>10720</v>
      </c>
      <c r="D833" s="12" t="s">
        <v>890</v>
      </c>
      <c r="E833" s="13">
        <v>45405</v>
      </c>
      <c r="F833" s="12" t="s">
        <v>15793</v>
      </c>
      <c r="G833" s="12">
        <f>IF(ISNUMBER(MATCH(C833, FACT_ORDERS!C:C, 0)), 1, 0)</f>
        <v>1</v>
      </c>
      <c r="H833" s="12">
        <f>COUNTIF(B:B,FACT_SEARCHES[[#This Row],[WD_PRODUCTS]])</f>
        <v>77</v>
      </c>
    </row>
    <row r="834" spans="1:8" x14ac:dyDescent="0.3">
      <c r="A834" s="12">
        <v>7832</v>
      </c>
      <c r="B834" s="12">
        <v>204</v>
      </c>
      <c r="C834" s="8">
        <v>10094</v>
      </c>
      <c r="D834" s="12" t="s">
        <v>891</v>
      </c>
      <c r="E834" s="13">
        <v>45509</v>
      </c>
      <c r="F834" s="12" t="s">
        <v>15794</v>
      </c>
      <c r="G834" s="12">
        <f>IF(ISNUMBER(MATCH(C834, FACT_ORDERS!C:C, 0)), 1, 0)</f>
        <v>1</v>
      </c>
      <c r="H834" s="12">
        <f>COUNTIF(B:B,FACT_SEARCHES[[#This Row],[WD_PRODUCTS]])</f>
        <v>139</v>
      </c>
    </row>
    <row r="835" spans="1:8" x14ac:dyDescent="0.3">
      <c r="A835" s="12">
        <v>7833</v>
      </c>
      <c r="B835" s="12">
        <v>267</v>
      </c>
      <c r="C835" s="8">
        <v>10094</v>
      </c>
      <c r="D835" s="12" t="s">
        <v>892</v>
      </c>
      <c r="E835" s="13">
        <v>45509</v>
      </c>
      <c r="F835" s="12" t="s">
        <v>15795</v>
      </c>
      <c r="G835" s="12">
        <f>IF(ISNUMBER(MATCH(C835, FACT_ORDERS!C:C, 0)), 1, 0)</f>
        <v>1</v>
      </c>
      <c r="H835" s="12">
        <f>COUNTIF(B:B,FACT_SEARCHES[[#This Row],[WD_PRODUCTS]])</f>
        <v>82</v>
      </c>
    </row>
    <row r="836" spans="1:8" x14ac:dyDescent="0.3">
      <c r="A836" s="12">
        <v>7834</v>
      </c>
      <c r="B836" s="12">
        <v>283</v>
      </c>
      <c r="C836" s="8">
        <v>10200</v>
      </c>
      <c r="D836" s="12" t="s">
        <v>893</v>
      </c>
      <c r="E836" s="13">
        <v>44159</v>
      </c>
      <c r="F836" s="12" t="s">
        <v>15796</v>
      </c>
      <c r="G836" s="12">
        <f>IF(ISNUMBER(MATCH(C836, FACT_ORDERS!C:C, 0)), 1, 0)</f>
        <v>1</v>
      </c>
      <c r="H836" s="12">
        <f>COUNTIF(B:B,FACT_SEARCHES[[#This Row],[WD_PRODUCTS]])</f>
        <v>65</v>
      </c>
    </row>
    <row r="837" spans="1:8" x14ac:dyDescent="0.3">
      <c r="A837" s="12">
        <v>7835</v>
      </c>
      <c r="B837" s="12">
        <v>219</v>
      </c>
      <c r="C837" s="8">
        <v>10200</v>
      </c>
      <c r="D837" s="12" t="s">
        <v>894</v>
      </c>
      <c r="E837" s="13">
        <v>44159</v>
      </c>
      <c r="F837" s="12" t="s">
        <v>15797</v>
      </c>
      <c r="G837" s="12">
        <f>IF(ISNUMBER(MATCH(C837, FACT_ORDERS!C:C, 0)), 1, 0)</f>
        <v>1</v>
      </c>
      <c r="H837" s="12">
        <f>COUNTIF(B:B,FACT_SEARCHES[[#This Row],[WD_PRODUCTS]])</f>
        <v>83</v>
      </c>
    </row>
    <row r="838" spans="1:8" x14ac:dyDescent="0.3">
      <c r="A838" s="12">
        <v>7836</v>
      </c>
      <c r="B838" s="12">
        <v>213</v>
      </c>
      <c r="C838" s="8">
        <v>10200</v>
      </c>
      <c r="D838" s="12" t="s">
        <v>895</v>
      </c>
      <c r="E838" s="13">
        <v>44159</v>
      </c>
      <c r="F838" s="12" t="s">
        <v>15798</v>
      </c>
      <c r="G838" s="12">
        <f>IF(ISNUMBER(MATCH(C838, FACT_ORDERS!C:C, 0)), 1, 0)</f>
        <v>1</v>
      </c>
      <c r="H838" s="12">
        <f>COUNTIF(B:B,FACT_SEARCHES[[#This Row],[WD_PRODUCTS]])</f>
        <v>86</v>
      </c>
    </row>
    <row r="839" spans="1:8" x14ac:dyDescent="0.3">
      <c r="A839" s="12">
        <v>7837</v>
      </c>
      <c r="B839" s="12">
        <v>295</v>
      </c>
      <c r="C839" s="8">
        <v>10261</v>
      </c>
      <c r="D839" s="12" t="s">
        <v>896</v>
      </c>
      <c r="E839" s="13">
        <v>45502</v>
      </c>
      <c r="F839" s="12" t="s">
        <v>15799</v>
      </c>
      <c r="G839" s="12">
        <f>IF(ISNUMBER(MATCH(C839, FACT_ORDERS!C:C, 0)), 1, 0)</f>
        <v>1</v>
      </c>
      <c r="H839" s="12">
        <f>COUNTIF(B:B,FACT_SEARCHES[[#This Row],[WD_PRODUCTS]])</f>
        <v>72</v>
      </c>
    </row>
    <row r="840" spans="1:8" x14ac:dyDescent="0.3">
      <c r="A840" s="12">
        <v>7838</v>
      </c>
      <c r="B840" s="12">
        <v>299</v>
      </c>
      <c r="C840" s="8">
        <v>10492</v>
      </c>
      <c r="D840" s="12" t="s">
        <v>897</v>
      </c>
      <c r="E840" s="13">
        <v>45281</v>
      </c>
      <c r="F840" s="12" t="s">
        <v>15800</v>
      </c>
      <c r="G840" s="12">
        <f>IF(ISNUMBER(MATCH(C840, FACT_ORDERS!C:C, 0)), 1, 0)</f>
        <v>1</v>
      </c>
      <c r="H840" s="12">
        <f>COUNTIF(B:B,FACT_SEARCHES[[#This Row],[WD_PRODUCTS]])</f>
        <v>125</v>
      </c>
    </row>
    <row r="841" spans="1:8" x14ac:dyDescent="0.3">
      <c r="A841" s="12">
        <v>7839</v>
      </c>
      <c r="B841" s="12">
        <v>296</v>
      </c>
      <c r="C841" s="8">
        <v>10492</v>
      </c>
      <c r="D841" s="12" t="s">
        <v>898</v>
      </c>
      <c r="E841" s="13">
        <v>45281</v>
      </c>
      <c r="F841" s="12" t="s">
        <v>15801</v>
      </c>
      <c r="G841" s="12">
        <f>IF(ISNUMBER(MATCH(C841, FACT_ORDERS!C:C, 0)), 1, 0)</f>
        <v>1</v>
      </c>
      <c r="H841" s="12">
        <f>COUNTIF(B:B,FACT_SEARCHES[[#This Row],[WD_PRODUCTS]])</f>
        <v>106</v>
      </c>
    </row>
    <row r="842" spans="1:8" x14ac:dyDescent="0.3">
      <c r="A842" s="12">
        <v>7840</v>
      </c>
      <c r="B842" s="12">
        <v>251</v>
      </c>
      <c r="C842" s="8">
        <v>10492</v>
      </c>
      <c r="D842" s="12" t="s">
        <v>899</v>
      </c>
      <c r="E842" s="13">
        <v>45281</v>
      </c>
      <c r="F842" s="12" t="s">
        <v>3426</v>
      </c>
      <c r="G842" s="12">
        <f>IF(ISNUMBER(MATCH(C842, FACT_ORDERS!C:C, 0)), 1, 0)</f>
        <v>1</v>
      </c>
      <c r="H842" s="12">
        <f>COUNTIF(B:B,FACT_SEARCHES[[#This Row],[WD_PRODUCTS]])</f>
        <v>67</v>
      </c>
    </row>
    <row r="843" spans="1:8" x14ac:dyDescent="0.3">
      <c r="A843" s="12">
        <v>7841</v>
      </c>
      <c r="B843" s="12">
        <v>207</v>
      </c>
      <c r="C843" s="8">
        <v>10492</v>
      </c>
      <c r="D843" s="12" t="s">
        <v>900</v>
      </c>
      <c r="E843" s="13">
        <v>45281</v>
      </c>
      <c r="F843" s="12" t="s">
        <v>15802</v>
      </c>
      <c r="G843" s="12">
        <f>IF(ISNUMBER(MATCH(C843, FACT_ORDERS!C:C, 0)), 1, 0)</f>
        <v>1</v>
      </c>
      <c r="H843" s="12">
        <f>COUNTIF(B:B,FACT_SEARCHES[[#This Row],[WD_PRODUCTS]])</f>
        <v>47</v>
      </c>
    </row>
    <row r="844" spans="1:8" x14ac:dyDescent="0.3">
      <c r="A844" s="12">
        <v>7842</v>
      </c>
      <c r="B844" s="12">
        <v>235</v>
      </c>
      <c r="C844" s="8">
        <v>10877</v>
      </c>
      <c r="D844" s="12" t="s">
        <v>901</v>
      </c>
      <c r="E844" s="13">
        <v>44802</v>
      </c>
      <c r="F844" s="12" t="s">
        <v>15803</v>
      </c>
      <c r="G844" s="12">
        <f>IF(ISNUMBER(MATCH(C844, FACT_ORDERS!C:C, 0)), 1, 0)</f>
        <v>1</v>
      </c>
      <c r="H844" s="12">
        <f>COUNTIF(B:B,FACT_SEARCHES[[#This Row],[WD_PRODUCTS]])</f>
        <v>58</v>
      </c>
    </row>
    <row r="845" spans="1:8" x14ac:dyDescent="0.3">
      <c r="A845" s="12">
        <v>7843</v>
      </c>
      <c r="B845" s="12">
        <v>252</v>
      </c>
      <c r="C845" s="8">
        <v>10877</v>
      </c>
      <c r="D845" s="12" t="s">
        <v>902</v>
      </c>
      <c r="E845" s="13">
        <v>44802</v>
      </c>
      <c r="F845" s="12" t="s">
        <v>15804</v>
      </c>
      <c r="G845" s="12">
        <f>IF(ISNUMBER(MATCH(C845, FACT_ORDERS!C:C, 0)), 1, 0)</f>
        <v>1</v>
      </c>
      <c r="H845" s="12">
        <f>COUNTIF(B:B,FACT_SEARCHES[[#This Row],[WD_PRODUCTS]])</f>
        <v>64</v>
      </c>
    </row>
    <row r="846" spans="1:8" x14ac:dyDescent="0.3">
      <c r="A846" s="12">
        <v>7844</v>
      </c>
      <c r="B846" s="12">
        <v>296</v>
      </c>
      <c r="C846" s="8">
        <v>10877</v>
      </c>
      <c r="D846" s="12" t="s">
        <v>903</v>
      </c>
      <c r="E846" s="13">
        <v>44802</v>
      </c>
      <c r="F846" s="12" t="s">
        <v>3453</v>
      </c>
      <c r="G846" s="12">
        <f>IF(ISNUMBER(MATCH(C846, FACT_ORDERS!C:C, 0)), 1, 0)</f>
        <v>1</v>
      </c>
      <c r="H846" s="12">
        <f>COUNTIF(B:B,FACT_SEARCHES[[#This Row],[WD_PRODUCTS]])</f>
        <v>106</v>
      </c>
    </row>
    <row r="847" spans="1:8" x14ac:dyDescent="0.3">
      <c r="A847" s="12">
        <v>7845</v>
      </c>
      <c r="B847" s="12">
        <v>233</v>
      </c>
      <c r="C847" s="8">
        <v>10377</v>
      </c>
      <c r="D847" s="12" t="s">
        <v>904</v>
      </c>
      <c r="E847" s="13">
        <v>44654</v>
      </c>
      <c r="F847" s="12" t="s">
        <v>13293</v>
      </c>
      <c r="G847" s="12">
        <f>IF(ISNUMBER(MATCH(C847, FACT_ORDERS!C:C, 0)), 1, 0)</f>
        <v>1</v>
      </c>
      <c r="H847" s="12">
        <f>COUNTIF(B:B,FACT_SEARCHES[[#This Row],[WD_PRODUCTS]])</f>
        <v>76</v>
      </c>
    </row>
    <row r="848" spans="1:8" x14ac:dyDescent="0.3">
      <c r="A848" s="12">
        <v>7846</v>
      </c>
      <c r="B848" s="12">
        <v>258</v>
      </c>
      <c r="C848" s="8">
        <v>10523</v>
      </c>
      <c r="D848" s="12" t="s">
        <v>905</v>
      </c>
      <c r="E848" s="13">
        <v>45463</v>
      </c>
      <c r="F848" s="12" t="s">
        <v>15805</v>
      </c>
      <c r="G848" s="12">
        <f>IF(ISNUMBER(MATCH(C848, FACT_ORDERS!C:C, 0)), 1, 0)</f>
        <v>1</v>
      </c>
      <c r="H848" s="12">
        <f>COUNTIF(B:B,FACT_SEARCHES[[#This Row],[WD_PRODUCTS]])</f>
        <v>57</v>
      </c>
    </row>
    <row r="849" spans="1:8" x14ac:dyDescent="0.3">
      <c r="A849" s="12">
        <v>7847</v>
      </c>
      <c r="B849" s="12">
        <v>205</v>
      </c>
      <c r="C849" s="8">
        <v>10593</v>
      </c>
      <c r="D849" s="12" t="s">
        <v>906</v>
      </c>
      <c r="E849" s="13">
        <v>45419</v>
      </c>
      <c r="F849" s="12" t="s">
        <v>15806</v>
      </c>
      <c r="G849" s="12">
        <f>IF(ISNUMBER(MATCH(C849, FACT_ORDERS!C:C, 0)), 1, 0)</f>
        <v>1</v>
      </c>
      <c r="H849" s="12">
        <f>COUNTIF(B:B,FACT_SEARCHES[[#This Row],[WD_PRODUCTS]])</f>
        <v>40</v>
      </c>
    </row>
    <row r="850" spans="1:8" x14ac:dyDescent="0.3">
      <c r="A850" s="12">
        <v>7848</v>
      </c>
      <c r="B850" s="12">
        <v>270</v>
      </c>
      <c r="C850" s="8">
        <v>10593</v>
      </c>
      <c r="D850" s="12" t="s">
        <v>907</v>
      </c>
      <c r="E850" s="13">
        <v>45419</v>
      </c>
      <c r="F850" s="12" t="s">
        <v>15807</v>
      </c>
      <c r="G850" s="12">
        <f>IF(ISNUMBER(MATCH(C850, FACT_ORDERS!C:C, 0)), 1, 0)</f>
        <v>1</v>
      </c>
      <c r="H850" s="12">
        <f>COUNTIF(B:B,FACT_SEARCHES[[#This Row],[WD_PRODUCTS]])</f>
        <v>54</v>
      </c>
    </row>
    <row r="851" spans="1:8" x14ac:dyDescent="0.3">
      <c r="A851" s="12">
        <v>7849</v>
      </c>
      <c r="B851" s="12">
        <v>276</v>
      </c>
      <c r="C851" s="8">
        <v>10765</v>
      </c>
      <c r="D851" s="12" t="s">
        <v>908</v>
      </c>
      <c r="E851" s="13">
        <v>44284</v>
      </c>
      <c r="F851" s="12" t="s">
        <v>15808</v>
      </c>
      <c r="G851" s="12">
        <f>IF(ISNUMBER(MATCH(C851, FACT_ORDERS!C:C, 0)), 1, 0)</f>
        <v>1</v>
      </c>
      <c r="H851" s="12">
        <f>COUNTIF(B:B,FACT_SEARCHES[[#This Row],[WD_PRODUCTS]])</f>
        <v>65</v>
      </c>
    </row>
    <row r="852" spans="1:8" x14ac:dyDescent="0.3">
      <c r="A852" s="12">
        <v>7850</v>
      </c>
      <c r="B852" s="12">
        <v>236</v>
      </c>
      <c r="C852" s="8">
        <v>10765</v>
      </c>
      <c r="D852" s="12" t="s">
        <v>909</v>
      </c>
      <c r="E852" s="13">
        <v>44284</v>
      </c>
      <c r="F852" s="12" t="s">
        <v>12110</v>
      </c>
      <c r="G852" s="12">
        <f>IF(ISNUMBER(MATCH(C852, FACT_ORDERS!C:C, 0)), 1, 0)</f>
        <v>1</v>
      </c>
      <c r="H852" s="12">
        <f>COUNTIF(B:B,FACT_SEARCHES[[#This Row],[WD_PRODUCTS]])</f>
        <v>80</v>
      </c>
    </row>
    <row r="853" spans="1:8" x14ac:dyDescent="0.3">
      <c r="A853" s="12">
        <v>7851</v>
      </c>
      <c r="B853" s="12">
        <v>222</v>
      </c>
      <c r="C853" s="8">
        <v>10765</v>
      </c>
      <c r="D853" s="12" t="s">
        <v>910</v>
      </c>
      <c r="E853" s="13">
        <v>44284</v>
      </c>
      <c r="F853" s="12" t="s">
        <v>15809</v>
      </c>
      <c r="G853" s="12">
        <f>IF(ISNUMBER(MATCH(C853, FACT_ORDERS!C:C, 0)), 1, 0)</f>
        <v>1</v>
      </c>
      <c r="H853" s="12">
        <f>COUNTIF(B:B,FACT_SEARCHES[[#This Row],[WD_PRODUCTS]])</f>
        <v>73</v>
      </c>
    </row>
    <row r="854" spans="1:8" x14ac:dyDescent="0.3">
      <c r="A854" s="12">
        <v>7852</v>
      </c>
      <c r="B854" s="12">
        <v>254</v>
      </c>
      <c r="C854" s="8">
        <v>10765</v>
      </c>
      <c r="D854" s="12" t="s">
        <v>911</v>
      </c>
      <c r="E854" s="13">
        <v>44284</v>
      </c>
      <c r="F854" s="12" t="s">
        <v>15810</v>
      </c>
      <c r="G854" s="12">
        <f>IF(ISNUMBER(MATCH(C854, FACT_ORDERS!C:C, 0)), 1, 0)</f>
        <v>1</v>
      </c>
      <c r="H854" s="12">
        <f>COUNTIF(B:B,FACT_SEARCHES[[#This Row],[WD_PRODUCTS]])</f>
        <v>77</v>
      </c>
    </row>
    <row r="855" spans="1:8" x14ac:dyDescent="0.3">
      <c r="A855" s="12">
        <v>7853</v>
      </c>
      <c r="B855" s="12">
        <v>265</v>
      </c>
      <c r="C855" s="8">
        <v>10775</v>
      </c>
      <c r="D855" s="12" t="s">
        <v>912</v>
      </c>
      <c r="E855" s="13">
        <v>45006</v>
      </c>
      <c r="F855" s="12" t="s">
        <v>15811</v>
      </c>
      <c r="G855" s="12">
        <f>IF(ISNUMBER(MATCH(C855, FACT_ORDERS!C:C, 0)), 1, 0)</f>
        <v>1</v>
      </c>
      <c r="H855" s="12">
        <f>COUNTIF(B:B,FACT_SEARCHES[[#This Row],[WD_PRODUCTS]])</f>
        <v>89</v>
      </c>
    </row>
    <row r="856" spans="1:8" x14ac:dyDescent="0.3">
      <c r="A856" s="12">
        <v>7854</v>
      </c>
      <c r="B856" s="12">
        <v>296</v>
      </c>
      <c r="C856" s="8">
        <v>10775</v>
      </c>
      <c r="D856" s="12" t="s">
        <v>913</v>
      </c>
      <c r="E856" s="13">
        <v>45006</v>
      </c>
      <c r="F856" s="12" t="s">
        <v>15812</v>
      </c>
      <c r="G856" s="12">
        <f>IF(ISNUMBER(MATCH(C856, FACT_ORDERS!C:C, 0)), 1, 0)</f>
        <v>1</v>
      </c>
      <c r="H856" s="12">
        <f>COUNTIF(B:B,FACT_SEARCHES[[#This Row],[WD_PRODUCTS]])</f>
        <v>106</v>
      </c>
    </row>
    <row r="857" spans="1:8" x14ac:dyDescent="0.3">
      <c r="A857" s="12">
        <v>7855</v>
      </c>
      <c r="B857" s="12">
        <v>233</v>
      </c>
      <c r="C857" s="8">
        <v>10775</v>
      </c>
      <c r="D857" s="12" t="s">
        <v>914</v>
      </c>
      <c r="E857" s="13">
        <v>45006</v>
      </c>
      <c r="F857" s="12" t="s">
        <v>15813</v>
      </c>
      <c r="G857" s="12">
        <f>IF(ISNUMBER(MATCH(C857, FACT_ORDERS!C:C, 0)), 1, 0)</f>
        <v>1</v>
      </c>
      <c r="H857" s="12">
        <f>COUNTIF(B:B,FACT_SEARCHES[[#This Row],[WD_PRODUCTS]])</f>
        <v>76</v>
      </c>
    </row>
    <row r="858" spans="1:8" x14ac:dyDescent="0.3">
      <c r="A858" s="12">
        <v>7856</v>
      </c>
      <c r="B858" s="12">
        <v>224</v>
      </c>
      <c r="C858" s="8">
        <v>10871</v>
      </c>
      <c r="D858" s="12" t="s">
        <v>915</v>
      </c>
      <c r="E858" s="13">
        <v>43949</v>
      </c>
      <c r="F858" s="12" t="s">
        <v>3765</v>
      </c>
      <c r="G858" s="12">
        <f>IF(ISNUMBER(MATCH(C858, FACT_ORDERS!C:C, 0)), 1, 0)</f>
        <v>1</v>
      </c>
      <c r="H858" s="12">
        <f>COUNTIF(B:B,FACT_SEARCHES[[#This Row],[WD_PRODUCTS]])</f>
        <v>63</v>
      </c>
    </row>
    <row r="859" spans="1:8" x14ac:dyDescent="0.3">
      <c r="A859" s="12">
        <v>7857</v>
      </c>
      <c r="B859" s="12">
        <v>291</v>
      </c>
      <c r="C859" s="8">
        <v>10871</v>
      </c>
      <c r="D859" s="12" t="s">
        <v>916</v>
      </c>
      <c r="E859" s="13">
        <v>43949</v>
      </c>
      <c r="F859" s="12" t="s">
        <v>15814</v>
      </c>
      <c r="G859" s="12">
        <f>IF(ISNUMBER(MATCH(C859, FACT_ORDERS!C:C, 0)), 1, 0)</f>
        <v>1</v>
      </c>
      <c r="H859" s="12">
        <f>COUNTIF(B:B,FACT_SEARCHES[[#This Row],[WD_PRODUCTS]])</f>
        <v>42</v>
      </c>
    </row>
    <row r="860" spans="1:8" x14ac:dyDescent="0.3">
      <c r="A860" s="12">
        <v>7858</v>
      </c>
      <c r="B860" s="12">
        <v>236</v>
      </c>
      <c r="C860" s="8">
        <v>10511</v>
      </c>
      <c r="D860" s="12" t="s">
        <v>917</v>
      </c>
      <c r="E860" s="13">
        <v>44400</v>
      </c>
      <c r="F860" s="12" t="s">
        <v>15785</v>
      </c>
      <c r="G860" s="12">
        <f>IF(ISNUMBER(MATCH(C860, FACT_ORDERS!C:C, 0)), 1, 0)</f>
        <v>1</v>
      </c>
      <c r="H860" s="12">
        <f>COUNTIF(B:B,FACT_SEARCHES[[#This Row],[WD_PRODUCTS]])</f>
        <v>80</v>
      </c>
    </row>
    <row r="861" spans="1:8" x14ac:dyDescent="0.3">
      <c r="A861" s="12">
        <v>7859</v>
      </c>
      <c r="B861" s="12">
        <v>268</v>
      </c>
      <c r="C861" s="8">
        <v>10198</v>
      </c>
      <c r="D861" s="12" t="s">
        <v>918</v>
      </c>
      <c r="E861" s="13">
        <v>45219</v>
      </c>
      <c r="F861" s="12" t="s">
        <v>10864</v>
      </c>
      <c r="G861" s="12">
        <f>IF(ISNUMBER(MATCH(C861, FACT_ORDERS!C:C, 0)), 1, 0)</f>
        <v>1</v>
      </c>
      <c r="H861" s="12">
        <f>COUNTIF(B:B,FACT_SEARCHES[[#This Row],[WD_PRODUCTS]])</f>
        <v>78</v>
      </c>
    </row>
    <row r="862" spans="1:8" x14ac:dyDescent="0.3">
      <c r="A862" s="12">
        <v>7860</v>
      </c>
      <c r="B862" s="12">
        <v>239</v>
      </c>
      <c r="C862" s="8">
        <v>10198</v>
      </c>
      <c r="D862" s="12" t="s">
        <v>919</v>
      </c>
      <c r="E862" s="13">
        <v>45219</v>
      </c>
      <c r="F862" s="12" t="s">
        <v>15815</v>
      </c>
      <c r="G862" s="12">
        <f>IF(ISNUMBER(MATCH(C862, FACT_ORDERS!C:C, 0)), 1, 0)</f>
        <v>1</v>
      </c>
      <c r="H862" s="12">
        <f>COUNTIF(B:B,FACT_SEARCHES[[#This Row],[WD_PRODUCTS]])</f>
        <v>41</v>
      </c>
    </row>
    <row r="863" spans="1:8" x14ac:dyDescent="0.3">
      <c r="A863" s="12">
        <v>7861</v>
      </c>
      <c r="B863" s="12">
        <v>286</v>
      </c>
      <c r="C863" s="8">
        <v>10926</v>
      </c>
      <c r="D863" s="12" t="s">
        <v>920</v>
      </c>
      <c r="E863" s="13">
        <v>45556</v>
      </c>
      <c r="F863" s="12" t="s">
        <v>15816</v>
      </c>
      <c r="G863" s="12">
        <f>IF(ISNUMBER(MATCH(C863, FACT_ORDERS!C:C, 0)), 1, 0)</f>
        <v>1</v>
      </c>
      <c r="H863" s="12">
        <f>COUNTIF(B:B,FACT_SEARCHES[[#This Row],[WD_PRODUCTS]])</f>
        <v>71</v>
      </c>
    </row>
    <row r="864" spans="1:8" x14ac:dyDescent="0.3">
      <c r="A864" s="12">
        <v>7862</v>
      </c>
      <c r="B864" s="12">
        <v>299</v>
      </c>
      <c r="C864" s="8">
        <v>10926</v>
      </c>
      <c r="D864" s="12" t="s">
        <v>921</v>
      </c>
      <c r="E864" s="13">
        <v>45556</v>
      </c>
      <c r="F864" s="12" t="s">
        <v>15817</v>
      </c>
      <c r="G864" s="12">
        <f>IF(ISNUMBER(MATCH(C864, FACT_ORDERS!C:C, 0)), 1, 0)</f>
        <v>1</v>
      </c>
      <c r="H864" s="12">
        <f>COUNTIF(B:B,FACT_SEARCHES[[#This Row],[WD_PRODUCTS]])</f>
        <v>125</v>
      </c>
    </row>
    <row r="865" spans="1:8" x14ac:dyDescent="0.3">
      <c r="A865" s="12">
        <v>7863</v>
      </c>
      <c r="B865" s="12">
        <v>280</v>
      </c>
      <c r="C865" s="8">
        <v>10229</v>
      </c>
      <c r="D865" s="12" t="s">
        <v>922</v>
      </c>
      <c r="E865" s="13">
        <v>44299</v>
      </c>
      <c r="F865" s="12" t="s">
        <v>15818</v>
      </c>
      <c r="G865" s="12">
        <f>IF(ISNUMBER(MATCH(C865, FACT_ORDERS!C:C, 0)), 1, 0)</f>
        <v>1</v>
      </c>
      <c r="H865" s="12">
        <f>COUNTIF(B:B,FACT_SEARCHES[[#This Row],[WD_PRODUCTS]])</f>
        <v>40</v>
      </c>
    </row>
    <row r="866" spans="1:8" x14ac:dyDescent="0.3">
      <c r="A866" s="12">
        <v>7864</v>
      </c>
      <c r="B866" s="12">
        <v>232</v>
      </c>
      <c r="C866" s="8">
        <v>10229</v>
      </c>
      <c r="D866" s="12" t="s">
        <v>923</v>
      </c>
      <c r="E866" s="13">
        <v>44299</v>
      </c>
      <c r="F866" s="12" t="s">
        <v>3483</v>
      </c>
      <c r="G866" s="12">
        <f>IF(ISNUMBER(MATCH(C866, FACT_ORDERS!C:C, 0)), 1, 0)</f>
        <v>1</v>
      </c>
      <c r="H866" s="12">
        <f>COUNTIF(B:B,FACT_SEARCHES[[#This Row],[WD_PRODUCTS]])</f>
        <v>69</v>
      </c>
    </row>
    <row r="867" spans="1:8" x14ac:dyDescent="0.3">
      <c r="A867" s="12">
        <v>7865</v>
      </c>
      <c r="B867" s="12">
        <v>211</v>
      </c>
      <c r="C867" s="8">
        <v>10364</v>
      </c>
      <c r="D867" s="12" t="s">
        <v>924</v>
      </c>
      <c r="E867" s="13">
        <v>45499</v>
      </c>
      <c r="F867" s="12" t="s">
        <v>15819</v>
      </c>
      <c r="G867" s="12">
        <f>IF(ISNUMBER(MATCH(C867, FACT_ORDERS!C:C, 0)), 1, 0)</f>
        <v>1</v>
      </c>
      <c r="H867" s="12">
        <f>COUNTIF(B:B,FACT_SEARCHES[[#This Row],[WD_PRODUCTS]])</f>
        <v>65</v>
      </c>
    </row>
    <row r="868" spans="1:8" x14ac:dyDescent="0.3">
      <c r="A868" s="12">
        <v>7866</v>
      </c>
      <c r="B868" s="12">
        <v>288</v>
      </c>
      <c r="C868" s="8">
        <v>10390</v>
      </c>
      <c r="D868" s="12" t="s">
        <v>925</v>
      </c>
      <c r="E868" s="13">
        <v>45313</v>
      </c>
      <c r="F868" s="12" t="s">
        <v>15820</v>
      </c>
      <c r="G868" s="12">
        <f>IF(ISNUMBER(MATCH(C868, FACT_ORDERS!C:C, 0)), 1, 0)</f>
        <v>1</v>
      </c>
      <c r="H868" s="12">
        <f>COUNTIF(B:B,FACT_SEARCHES[[#This Row],[WD_PRODUCTS]])</f>
        <v>106</v>
      </c>
    </row>
    <row r="869" spans="1:8" x14ac:dyDescent="0.3">
      <c r="A869" s="12">
        <v>7867</v>
      </c>
      <c r="B869" s="12">
        <v>287</v>
      </c>
      <c r="C869" s="8">
        <v>10390</v>
      </c>
      <c r="D869" s="12" t="s">
        <v>926</v>
      </c>
      <c r="E869" s="13">
        <v>45313</v>
      </c>
      <c r="F869" s="12" t="s">
        <v>15821</v>
      </c>
      <c r="G869" s="12">
        <f>IF(ISNUMBER(MATCH(C869, FACT_ORDERS!C:C, 0)), 1, 0)</f>
        <v>1</v>
      </c>
      <c r="H869" s="12">
        <f>COUNTIF(B:B,FACT_SEARCHES[[#This Row],[WD_PRODUCTS]])</f>
        <v>59</v>
      </c>
    </row>
    <row r="870" spans="1:8" x14ac:dyDescent="0.3">
      <c r="A870" s="12">
        <v>7868</v>
      </c>
      <c r="B870" s="12">
        <v>284</v>
      </c>
      <c r="C870" s="8">
        <v>10732</v>
      </c>
      <c r="D870" s="12" t="s">
        <v>927</v>
      </c>
      <c r="E870" s="13">
        <v>45358</v>
      </c>
      <c r="F870" s="12" t="s">
        <v>15822</v>
      </c>
      <c r="G870" s="12">
        <f>IF(ISNUMBER(MATCH(C870, FACT_ORDERS!C:C, 0)), 1, 0)</f>
        <v>1</v>
      </c>
      <c r="H870" s="12">
        <f>COUNTIF(B:B,FACT_SEARCHES[[#This Row],[WD_PRODUCTS]])</f>
        <v>97</v>
      </c>
    </row>
    <row r="871" spans="1:8" x14ac:dyDescent="0.3">
      <c r="A871" s="12">
        <v>7869</v>
      </c>
      <c r="B871" s="12">
        <v>251</v>
      </c>
      <c r="C871" s="8">
        <v>10668</v>
      </c>
      <c r="D871" s="12" t="s">
        <v>928</v>
      </c>
      <c r="E871" s="13">
        <v>45318</v>
      </c>
      <c r="F871" s="12" t="s">
        <v>15823</v>
      </c>
      <c r="G871" s="12">
        <f>IF(ISNUMBER(MATCH(C871, FACT_ORDERS!C:C, 0)), 1, 0)</f>
        <v>1</v>
      </c>
      <c r="H871" s="12">
        <f>COUNTIF(B:B,FACT_SEARCHES[[#This Row],[WD_PRODUCTS]])</f>
        <v>67</v>
      </c>
    </row>
    <row r="872" spans="1:8" x14ac:dyDescent="0.3">
      <c r="A872" s="12">
        <v>7870</v>
      </c>
      <c r="B872" s="12">
        <v>207</v>
      </c>
      <c r="C872" s="8">
        <v>10668</v>
      </c>
      <c r="D872" s="12" t="s">
        <v>929</v>
      </c>
      <c r="E872" s="13">
        <v>45318</v>
      </c>
      <c r="F872" s="12" t="s">
        <v>15824</v>
      </c>
      <c r="G872" s="12">
        <f>IF(ISNUMBER(MATCH(C872, FACT_ORDERS!C:C, 0)), 1, 0)</f>
        <v>1</v>
      </c>
      <c r="H872" s="12">
        <f>COUNTIF(B:B,FACT_SEARCHES[[#This Row],[WD_PRODUCTS]])</f>
        <v>47</v>
      </c>
    </row>
    <row r="873" spans="1:8" x14ac:dyDescent="0.3">
      <c r="A873" s="12">
        <v>7871</v>
      </c>
      <c r="B873" s="12">
        <v>226</v>
      </c>
      <c r="C873" s="8">
        <v>10668</v>
      </c>
      <c r="D873" s="12" t="s">
        <v>930</v>
      </c>
      <c r="E873" s="13">
        <v>45318</v>
      </c>
      <c r="F873" s="12" t="s">
        <v>15825</v>
      </c>
      <c r="G873" s="12">
        <f>IF(ISNUMBER(MATCH(C873, FACT_ORDERS!C:C, 0)), 1, 0)</f>
        <v>1</v>
      </c>
      <c r="H873" s="12">
        <f>COUNTIF(B:B,FACT_SEARCHES[[#This Row],[WD_PRODUCTS]])</f>
        <v>56</v>
      </c>
    </row>
    <row r="874" spans="1:8" x14ac:dyDescent="0.3">
      <c r="A874" s="12">
        <v>7872</v>
      </c>
      <c r="B874" s="12">
        <v>295</v>
      </c>
      <c r="C874" s="8">
        <v>10668</v>
      </c>
      <c r="D874" s="12" t="s">
        <v>931</v>
      </c>
      <c r="E874" s="13">
        <v>45318</v>
      </c>
      <c r="F874" s="12" t="s">
        <v>15826</v>
      </c>
      <c r="G874" s="12">
        <f>IF(ISNUMBER(MATCH(C874, FACT_ORDERS!C:C, 0)), 1, 0)</f>
        <v>1</v>
      </c>
      <c r="H874" s="12">
        <f>COUNTIF(B:B,FACT_SEARCHES[[#This Row],[WD_PRODUCTS]])</f>
        <v>72</v>
      </c>
    </row>
    <row r="875" spans="1:8" x14ac:dyDescent="0.3">
      <c r="A875" s="12">
        <v>7873</v>
      </c>
      <c r="B875" s="12">
        <v>268</v>
      </c>
      <c r="C875" s="8">
        <v>10082</v>
      </c>
      <c r="D875" s="12" t="s">
        <v>932</v>
      </c>
      <c r="E875" s="13">
        <v>45130</v>
      </c>
      <c r="F875" s="12" t="s">
        <v>15827</v>
      </c>
      <c r="G875" s="12">
        <f>IF(ISNUMBER(MATCH(C875, FACT_ORDERS!C:C, 0)), 1, 0)</f>
        <v>1</v>
      </c>
      <c r="H875" s="12">
        <f>COUNTIF(B:B,FACT_SEARCHES[[#This Row],[WD_PRODUCTS]])</f>
        <v>78</v>
      </c>
    </row>
    <row r="876" spans="1:8" x14ac:dyDescent="0.3">
      <c r="A876" s="12">
        <v>7874</v>
      </c>
      <c r="B876" s="12">
        <v>228</v>
      </c>
      <c r="C876" s="8">
        <v>10082</v>
      </c>
      <c r="D876" s="12" t="s">
        <v>933</v>
      </c>
      <c r="E876" s="13">
        <v>45130</v>
      </c>
      <c r="F876" s="12" t="s">
        <v>15828</v>
      </c>
      <c r="G876" s="12">
        <f>IF(ISNUMBER(MATCH(C876, FACT_ORDERS!C:C, 0)), 1, 0)</f>
        <v>1</v>
      </c>
      <c r="H876" s="12">
        <f>COUNTIF(B:B,FACT_SEARCHES[[#This Row],[WD_PRODUCTS]])</f>
        <v>79</v>
      </c>
    </row>
    <row r="877" spans="1:8" x14ac:dyDescent="0.3">
      <c r="A877" s="12">
        <v>7875</v>
      </c>
      <c r="B877" s="12">
        <v>203</v>
      </c>
      <c r="C877" s="8">
        <v>10795</v>
      </c>
      <c r="D877" s="12" t="s">
        <v>934</v>
      </c>
      <c r="E877" s="13">
        <v>45473</v>
      </c>
      <c r="F877" s="12" t="s">
        <v>15829</v>
      </c>
      <c r="G877" s="12">
        <f>IF(ISNUMBER(MATCH(C877, FACT_ORDERS!C:C, 0)), 1, 0)</f>
        <v>1</v>
      </c>
      <c r="H877" s="12">
        <f>COUNTIF(B:B,FACT_SEARCHES[[#This Row],[WD_PRODUCTS]])</f>
        <v>46</v>
      </c>
    </row>
    <row r="878" spans="1:8" x14ac:dyDescent="0.3">
      <c r="A878" s="12">
        <v>7876</v>
      </c>
      <c r="B878" s="12">
        <v>249</v>
      </c>
      <c r="C878" s="8">
        <v>10795</v>
      </c>
      <c r="D878" s="12" t="s">
        <v>935</v>
      </c>
      <c r="E878" s="13">
        <v>45473</v>
      </c>
      <c r="F878" s="12" t="s">
        <v>3540</v>
      </c>
      <c r="G878" s="12">
        <f>IF(ISNUMBER(MATCH(C878, FACT_ORDERS!C:C, 0)), 1, 0)</f>
        <v>1</v>
      </c>
      <c r="H878" s="12">
        <f>COUNTIF(B:B,FACT_SEARCHES[[#This Row],[WD_PRODUCTS]])</f>
        <v>85</v>
      </c>
    </row>
    <row r="879" spans="1:8" x14ac:dyDescent="0.3">
      <c r="A879" s="12">
        <v>7877</v>
      </c>
      <c r="B879" s="12">
        <v>238</v>
      </c>
      <c r="C879" s="8">
        <v>10795</v>
      </c>
      <c r="D879" s="12" t="s">
        <v>936</v>
      </c>
      <c r="E879" s="13">
        <v>45473</v>
      </c>
      <c r="F879" s="12" t="s">
        <v>15830</v>
      </c>
      <c r="G879" s="12">
        <f>IF(ISNUMBER(MATCH(C879, FACT_ORDERS!C:C, 0)), 1, 0)</f>
        <v>1</v>
      </c>
      <c r="H879" s="12">
        <f>COUNTIF(B:B,FACT_SEARCHES[[#This Row],[WD_PRODUCTS]])</f>
        <v>57</v>
      </c>
    </row>
    <row r="880" spans="1:8" x14ac:dyDescent="0.3">
      <c r="A880" s="12">
        <v>7878</v>
      </c>
      <c r="B880" s="12">
        <v>284</v>
      </c>
      <c r="C880" s="8">
        <v>10157</v>
      </c>
      <c r="D880" s="12" t="s">
        <v>937</v>
      </c>
      <c r="E880" s="13">
        <v>45445</v>
      </c>
      <c r="F880" s="12" t="s">
        <v>4036</v>
      </c>
      <c r="G880" s="12">
        <f>IF(ISNUMBER(MATCH(C880, FACT_ORDERS!C:C, 0)), 1, 0)</f>
        <v>1</v>
      </c>
      <c r="H880" s="12">
        <f>COUNTIF(B:B,FACT_SEARCHES[[#This Row],[WD_PRODUCTS]])</f>
        <v>97</v>
      </c>
    </row>
    <row r="881" spans="1:8" x14ac:dyDescent="0.3">
      <c r="A881" s="12">
        <v>7879</v>
      </c>
      <c r="B881" s="12">
        <v>277</v>
      </c>
      <c r="C881" s="8">
        <v>10157</v>
      </c>
      <c r="D881" s="12" t="s">
        <v>938</v>
      </c>
      <c r="E881" s="13">
        <v>45445</v>
      </c>
      <c r="F881" s="12" t="s">
        <v>15831</v>
      </c>
      <c r="G881" s="12">
        <f>IF(ISNUMBER(MATCH(C881, FACT_ORDERS!C:C, 0)), 1, 0)</f>
        <v>1</v>
      </c>
      <c r="H881" s="12">
        <f>COUNTIF(B:B,FACT_SEARCHES[[#This Row],[WD_PRODUCTS]])</f>
        <v>98</v>
      </c>
    </row>
    <row r="882" spans="1:8" x14ac:dyDescent="0.3">
      <c r="A882" s="12">
        <v>7880</v>
      </c>
      <c r="B882" s="12">
        <v>243</v>
      </c>
      <c r="C882" s="8">
        <v>10157</v>
      </c>
      <c r="D882" s="12" t="s">
        <v>939</v>
      </c>
      <c r="E882" s="13">
        <v>45445</v>
      </c>
      <c r="F882" s="12" t="s">
        <v>15832</v>
      </c>
      <c r="G882" s="12">
        <f>IF(ISNUMBER(MATCH(C882, FACT_ORDERS!C:C, 0)), 1, 0)</f>
        <v>1</v>
      </c>
      <c r="H882" s="12">
        <f>COUNTIF(B:B,FACT_SEARCHES[[#This Row],[WD_PRODUCTS]])</f>
        <v>70</v>
      </c>
    </row>
    <row r="883" spans="1:8" x14ac:dyDescent="0.3">
      <c r="A883" s="12">
        <v>7881</v>
      </c>
      <c r="B883" s="12">
        <v>236</v>
      </c>
      <c r="C883" s="8">
        <v>10157</v>
      </c>
      <c r="D883" s="12" t="s">
        <v>940</v>
      </c>
      <c r="E883" s="13">
        <v>45445</v>
      </c>
      <c r="F883" s="12" t="s">
        <v>15833</v>
      </c>
      <c r="G883" s="12">
        <f>IF(ISNUMBER(MATCH(C883, FACT_ORDERS!C:C, 0)), 1, 0)</f>
        <v>1</v>
      </c>
      <c r="H883" s="12">
        <f>COUNTIF(B:B,FACT_SEARCHES[[#This Row],[WD_PRODUCTS]])</f>
        <v>80</v>
      </c>
    </row>
    <row r="884" spans="1:8" x14ac:dyDescent="0.3">
      <c r="A884" s="12">
        <v>7882</v>
      </c>
      <c r="B884" s="12">
        <v>235</v>
      </c>
      <c r="C884" s="8">
        <v>10877</v>
      </c>
      <c r="D884" s="12" t="s">
        <v>941</v>
      </c>
      <c r="E884" s="13">
        <v>45194</v>
      </c>
      <c r="F884" s="12" t="s">
        <v>15834</v>
      </c>
      <c r="G884" s="12">
        <f>IF(ISNUMBER(MATCH(C884, FACT_ORDERS!C:C, 0)), 1, 0)</f>
        <v>1</v>
      </c>
      <c r="H884" s="12">
        <f>COUNTIF(B:B,FACT_SEARCHES[[#This Row],[WD_PRODUCTS]])</f>
        <v>58</v>
      </c>
    </row>
    <row r="885" spans="1:8" x14ac:dyDescent="0.3">
      <c r="A885" s="12">
        <v>7883</v>
      </c>
      <c r="B885" s="12">
        <v>252</v>
      </c>
      <c r="C885" s="8">
        <v>10877</v>
      </c>
      <c r="D885" s="12" t="s">
        <v>942</v>
      </c>
      <c r="E885" s="13">
        <v>45194</v>
      </c>
      <c r="F885" s="12" t="s">
        <v>15835</v>
      </c>
      <c r="G885" s="12">
        <f>IF(ISNUMBER(MATCH(C885, FACT_ORDERS!C:C, 0)), 1, 0)</f>
        <v>1</v>
      </c>
      <c r="H885" s="12">
        <f>COUNTIF(B:B,FACT_SEARCHES[[#This Row],[WD_PRODUCTS]])</f>
        <v>64</v>
      </c>
    </row>
    <row r="886" spans="1:8" x14ac:dyDescent="0.3">
      <c r="A886" s="12">
        <v>7884</v>
      </c>
      <c r="B886" s="12">
        <v>296</v>
      </c>
      <c r="C886" s="8">
        <v>10877</v>
      </c>
      <c r="D886" s="12" t="s">
        <v>943</v>
      </c>
      <c r="E886" s="13">
        <v>45194</v>
      </c>
      <c r="F886" s="12" t="s">
        <v>15836</v>
      </c>
      <c r="G886" s="12">
        <f>IF(ISNUMBER(MATCH(C886, FACT_ORDERS!C:C, 0)), 1, 0)</f>
        <v>1</v>
      </c>
      <c r="H886" s="12">
        <f>COUNTIF(B:B,FACT_SEARCHES[[#This Row],[WD_PRODUCTS]])</f>
        <v>106</v>
      </c>
    </row>
    <row r="887" spans="1:8" x14ac:dyDescent="0.3">
      <c r="A887" s="12">
        <v>7885</v>
      </c>
      <c r="B887" s="12">
        <v>249</v>
      </c>
      <c r="C887" s="8">
        <v>10393</v>
      </c>
      <c r="D887" s="12" t="s">
        <v>944</v>
      </c>
      <c r="E887" s="13">
        <v>45318</v>
      </c>
      <c r="F887" s="12" t="s">
        <v>15837</v>
      </c>
      <c r="G887" s="12">
        <f>IF(ISNUMBER(MATCH(C887, FACT_ORDERS!C:C, 0)), 1, 0)</f>
        <v>1</v>
      </c>
      <c r="H887" s="12">
        <f>COUNTIF(B:B,FACT_SEARCHES[[#This Row],[WD_PRODUCTS]])</f>
        <v>85</v>
      </c>
    </row>
    <row r="888" spans="1:8" x14ac:dyDescent="0.3">
      <c r="A888" s="12">
        <v>7886</v>
      </c>
      <c r="B888" s="12">
        <v>270</v>
      </c>
      <c r="C888" s="8">
        <v>10393</v>
      </c>
      <c r="D888" s="12" t="s">
        <v>945</v>
      </c>
      <c r="E888" s="13">
        <v>45318</v>
      </c>
      <c r="F888" s="12" t="s">
        <v>3954</v>
      </c>
      <c r="G888" s="12">
        <f>IF(ISNUMBER(MATCH(C888, FACT_ORDERS!C:C, 0)), 1, 0)</f>
        <v>1</v>
      </c>
      <c r="H888" s="12">
        <f>COUNTIF(B:B,FACT_SEARCHES[[#This Row],[WD_PRODUCTS]])</f>
        <v>54</v>
      </c>
    </row>
    <row r="889" spans="1:8" x14ac:dyDescent="0.3">
      <c r="A889" s="12">
        <v>7887</v>
      </c>
      <c r="B889" s="12">
        <v>279</v>
      </c>
      <c r="C889" s="8">
        <v>10178</v>
      </c>
      <c r="D889" s="12" t="s">
        <v>946</v>
      </c>
      <c r="E889" s="13">
        <v>45017</v>
      </c>
      <c r="F889" s="12" t="s">
        <v>15838</v>
      </c>
      <c r="G889" s="12">
        <f>IF(ISNUMBER(MATCH(C889, FACT_ORDERS!C:C, 0)), 1, 0)</f>
        <v>1</v>
      </c>
      <c r="H889" s="12">
        <f>COUNTIF(B:B,FACT_SEARCHES[[#This Row],[WD_PRODUCTS]])</f>
        <v>44</v>
      </c>
    </row>
    <row r="890" spans="1:8" x14ac:dyDescent="0.3">
      <c r="A890" s="12">
        <v>7888</v>
      </c>
      <c r="B890" s="12">
        <v>249</v>
      </c>
      <c r="C890" s="8">
        <v>10327</v>
      </c>
      <c r="D890" s="12" t="s">
        <v>947</v>
      </c>
      <c r="E890" s="13">
        <v>45471</v>
      </c>
      <c r="F890" s="12" t="s">
        <v>4138</v>
      </c>
      <c r="G890" s="12">
        <f>IF(ISNUMBER(MATCH(C890, FACT_ORDERS!C:C, 0)), 1, 0)</f>
        <v>1</v>
      </c>
      <c r="H890" s="12">
        <f>COUNTIF(B:B,FACT_SEARCHES[[#This Row],[WD_PRODUCTS]])</f>
        <v>85</v>
      </c>
    </row>
    <row r="891" spans="1:8" x14ac:dyDescent="0.3">
      <c r="A891" s="12">
        <v>7889</v>
      </c>
      <c r="B891" s="12">
        <v>279</v>
      </c>
      <c r="C891" s="8">
        <v>10327</v>
      </c>
      <c r="D891" s="12" t="s">
        <v>948</v>
      </c>
      <c r="E891" s="13">
        <v>45471</v>
      </c>
      <c r="F891" s="12" t="s">
        <v>15839</v>
      </c>
      <c r="G891" s="12">
        <f>IF(ISNUMBER(MATCH(C891, FACT_ORDERS!C:C, 0)), 1, 0)</f>
        <v>1</v>
      </c>
      <c r="H891" s="12">
        <f>COUNTIF(B:B,FACT_SEARCHES[[#This Row],[WD_PRODUCTS]])</f>
        <v>44</v>
      </c>
    </row>
    <row r="892" spans="1:8" x14ac:dyDescent="0.3">
      <c r="A892" s="12">
        <v>7890</v>
      </c>
      <c r="B892" s="12">
        <v>263</v>
      </c>
      <c r="C892" s="8">
        <v>10844</v>
      </c>
      <c r="D892" s="12" t="s">
        <v>949</v>
      </c>
      <c r="E892" s="13">
        <v>44700</v>
      </c>
      <c r="F892" s="12" t="s">
        <v>15840</v>
      </c>
      <c r="G892" s="12">
        <f>IF(ISNUMBER(MATCH(C892, FACT_ORDERS!C:C, 0)), 1, 0)</f>
        <v>1</v>
      </c>
      <c r="H892" s="12">
        <f>COUNTIF(B:B,FACT_SEARCHES[[#This Row],[WD_PRODUCTS]])</f>
        <v>108</v>
      </c>
    </row>
    <row r="893" spans="1:8" x14ac:dyDescent="0.3">
      <c r="A893" s="12">
        <v>7891</v>
      </c>
      <c r="B893" s="12">
        <v>254</v>
      </c>
      <c r="C893" s="8">
        <v>10844</v>
      </c>
      <c r="D893" s="12" t="s">
        <v>950</v>
      </c>
      <c r="E893" s="13">
        <v>44700</v>
      </c>
      <c r="F893" s="12" t="s">
        <v>15841</v>
      </c>
      <c r="G893" s="12">
        <f>IF(ISNUMBER(MATCH(C893, FACT_ORDERS!C:C, 0)), 1, 0)</f>
        <v>1</v>
      </c>
      <c r="H893" s="12">
        <f>COUNTIF(B:B,FACT_SEARCHES[[#This Row],[WD_PRODUCTS]])</f>
        <v>77</v>
      </c>
    </row>
    <row r="894" spans="1:8" x14ac:dyDescent="0.3">
      <c r="A894" s="12">
        <v>7892</v>
      </c>
      <c r="B894" s="12">
        <v>266</v>
      </c>
      <c r="C894" s="8">
        <v>10844</v>
      </c>
      <c r="D894" s="12" t="s">
        <v>951</v>
      </c>
      <c r="E894" s="13">
        <v>44700</v>
      </c>
      <c r="F894" s="12" t="s">
        <v>15842</v>
      </c>
      <c r="G894" s="12">
        <f>IF(ISNUMBER(MATCH(C894, FACT_ORDERS!C:C, 0)), 1, 0)</f>
        <v>1</v>
      </c>
      <c r="H894" s="12">
        <f>COUNTIF(B:B,FACT_SEARCHES[[#This Row],[WD_PRODUCTS]])</f>
        <v>94</v>
      </c>
    </row>
    <row r="895" spans="1:8" x14ac:dyDescent="0.3">
      <c r="A895" s="12">
        <v>7893</v>
      </c>
      <c r="B895" s="12">
        <v>265</v>
      </c>
      <c r="C895" s="8">
        <v>10387</v>
      </c>
      <c r="D895" s="12" t="s">
        <v>952</v>
      </c>
      <c r="E895" s="13">
        <v>44598</v>
      </c>
      <c r="F895" s="12" t="s">
        <v>15843</v>
      </c>
      <c r="G895" s="12">
        <f>IF(ISNUMBER(MATCH(C895, FACT_ORDERS!C:C, 0)), 1, 0)</f>
        <v>1</v>
      </c>
      <c r="H895" s="12">
        <f>COUNTIF(B:B,FACT_SEARCHES[[#This Row],[WD_PRODUCTS]])</f>
        <v>89</v>
      </c>
    </row>
    <row r="896" spans="1:8" x14ac:dyDescent="0.3">
      <c r="A896" s="12">
        <v>7894</v>
      </c>
      <c r="B896" s="12">
        <v>214</v>
      </c>
      <c r="C896" s="8">
        <v>10387</v>
      </c>
      <c r="D896" s="12" t="s">
        <v>953</v>
      </c>
      <c r="E896" s="13">
        <v>44598</v>
      </c>
      <c r="F896" s="12" t="s">
        <v>15844</v>
      </c>
      <c r="G896" s="12">
        <f>IF(ISNUMBER(MATCH(C896, FACT_ORDERS!C:C, 0)), 1, 0)</f>
        <v>1</v>
      </c>
      <c r="H896" s="12">
        <f>COUNTIF(B:B,FACT_SEARCHES[[#This Row],[WD_PRODUCTS]])</f>
        <v>51</v>
      </c>
    </row>
    <row r="897" spans="1:8" x14ac:dyDescent="0.3">
      <c r="A897" s="12">
        <v>7895</v>
      </c>
      <c r="B897" s="12">
        <v>277</v>
      </c>
      <c r="C897" s="8">
        <v>10387</v>
      </c>
      <c r="D897" s="12" t="s">
        <v>954</v>
      </c>
      <c r="E897" s="13">
        <v>44598</v>
      </c>
      <c r="F897" s="12" t="s">
        <v>15845</v>
      </c>
      <c r="G897" s="12">
        <f>IF(ISNUMBER(MATCH(C897, FACT_ORDERS!C:C, 0)), 1, 0)</f>
        <v>1</v>
      </c>
      <c r="H897" s="12">
        <f>COUNTIF(B:B,FACT_SEARCHES[[#This Row],[WD_PRODUCTS]])</f>
        <v>98</v>
      </c>
    </row>
    <row r="898" spans="1:8" x14ac:dyDescent="0.3">
      <c r="A898" s="12">
        <v>7896</v>
      </c>
      <c r="B898" s="12">
        <v>285</v>
      </c>
      <c r="C898" s="8">
        <v>10059</v>
      </c>
      <c r="D898" s="12" t="s">
        <v>955</v>
      </c>
      <c r="E898" s="13">
        <v>45546</v>
      </c>
      <c r="F898" s="12" t="s">
        <v>10824</v>
      </c>
      <c r="G898" s="12">
        <f>IF(ISNUMBER(MATCH(C898, FACT_ORDERS!C:C, 0)), 1, 0)</f>
        <v>1</v>
      </c>
      <c r="H898" s="12">
        <f>COUNTIF(B:B,FACT_SEARCHES[[#This Row],[WD_PRODUCTS]])</f>
        <v>56</v>
      </c>
    </row>
    <row r="899" spans="1:8" x14ac:dyDescent="0.3">
      <c r="A899" s="12">
        <v>7897</v>
      </c>
      <c r="B899" s="12">
        <v>266</v>
      </c>
      <c r="C899" s="8">
        <v>10059</v>
      </c>
      <c r="D899" s="12" t="s">
        <v>956</v>
      </c>
      <c r="E899" s="13">
        <v>45546</v>
      </c>
      <c r="F899" s="12" t="s">
        <v>4213</v>
      </c>
      <c r="G899" s="12">
        <f>IF(ISNUMBER(MATCH(C899, FACT_ORDERS!C:C, 0)), 1, 0)</f>
        <v>1</v>
      </c>
      <c r="H899" s="12">
        <f>COUNTIF(B:B,FACT_SEARCHES[[#This Row],[WD_PRODUCTS]])</f>
        <v>94</v>
      </c>
    </row>
    <row r="900" spans="1:8" x14ac:dyDescent="0.3">
      <c r="A900" s="12">
        <v>7898</v>
      </c>
      <c r="B900" s="12">
        <v>268</v>
      </c>
      <c r="C900" s="8">
        <v>10059</v>
      </c>
      <c r="D900" s="12" t="s">
        <v>957</v>
      </c>
      <c r="E900" s="13">
        <v>45546</v>
      </c>
      <c r="F900" s="12" t="s">
        <v>3338</v>
      </c>
      <c r="G900" s="12">
        <f>IF(ISNUMBER(MATCH(C900, FACT_ORDERS!C:C, 0)), 1, 0)</f>
        <v>1</v>
      </c>
      <c r="H900" s="12">
        <f>COUNTIF(B:B,FACT_SEARCHES[[#This Row],[WD_PRODUCTS]])</f>
        <v>78</v>
      </c>
    </row>
    <row r="901" spans="1:8" x14ac:dyDescent="0.3">
      <c r="A901" s="12">
        <v>7899</v>
      </c>
      <c r="B901" s="12">
        <v>224</v>
      </c>
      <c r="C901" s="8">
        <v>10871</v>
      </c>
      <c r="D901" s="12" t="s">
        <v>958</v>
      </c>
      <c r="E901" s="13">
        <v>44904</v>
      </c>
      <c r="F901" s="12" t="s">
        <v>15846</v>
      </c>
      <c r="G901" s="12">
        <f>IF(ISNUMBER(MATCH(C901, FACT_ORDERS!C:C, 0)), 1, 0)</f>
        <v>1</v>
      </c>
      <c r="H901" s="12">
        <f>COUNTIF(B:B,FACT_SEARCHES[[#This Row],[WD_PRODUCTS]])</f>
        <v>63</v>
      </c>
    </row>
    <row r="902" spans="1:8" x14ac:dyDescent="0.3">
      <c r="A902" s="12">
        <v>7900</v>
      </c>
      <c r="B902" s="12">
        <v>291</v>
      </c>
      <c r="C902" s="8">
        <v>10871</v>
      </c>
      <c r="D902" s="12" t="s">
        <v>959</v>
      </c>
      <c r="E902" s="13">
        <v>44904</v>
      </c>
      <c r="F902" s="12" t="s">
        <v>15847</v>
      </c>
      <c r="G902" s="12">
        <f>IF(ISNUMBER(MATCH(C902, FACT_ORDERS!C:C, 0)), 1, 0)</f>
        <v>1</v>
      </c>
      <c r="H902" s="12">
        <f>COUNTIF(B:B,FACT_SEARCHES[[#This Row],[WD_PRODUCTS]])</f>
        <v>42</v>
      </c>
    </row>
    <row r="903" spans="1:8" x14ac:dyDescent="0.3">
      <c r="A903" s="12">
        <v>7901</v>
      </c>
      <c r="B903" s="12">
        <v>215</v>
      </c>
      <c r="C903" s="8">
        <v>10497</v>
      </c>
      <c r="D903" s="12" t="s">
        <v>960</v>
      </c>
      <c r="E903" s="13">
        <v>44840</v>
      </c>
      <c r="F903" s="12" t="s">
        <v>3869</v>
      </c>
      <c r="G903" s="12">
        <f>IF(ISNUMBER(MATCH(C903, FACT_ORDERS!C:C, 0)), 1, 0)</f>
        <v>1</v>
      </c>
      <c r="H903" s="12">
        <f>COUNTIF(B:B,FACT_SEARCHES[[#This Row],[WD_PRODUCTS]])</f>
        <v>67</v>
      </c>
    </row>
    <row r="904" spans="1:8" x14ac:dyDescent="0.3">
      <c r="A904" s="12">
        <v>7902</v>
      </c>
      <c r="B904" s="12">
        <v>217</v>
      </c>
      <c r="C904" s="8">
        <v>10497</v>
      </c>
      <c r="D904" s="12" t="s">
        <v>961</v>
      </c>
      <c r="E904" s="13">
        <v>44840</v>
      </c>
      <c r="F904" s="12" t="s">
        <v>3624</v>
      </c>
      <c r="G904" s="12">
        <f>IF(ISNUMBER(MATCH(C904, FACT_ORDERS!C:C, 0)), 1, 0)</f>
        <v>1</v>
      </c>
      <c r="H904" s="12">
        <f>COUNTIF(B:B,FACT_SEARCHES[[#This Row],[WD_PRODUCTS]])</f>
        <v>49</v>
      </c>
    </row>
    <row r="905" spans="1:8" x14ac:dyDescent="0.3">
      <c r="A905" s="12">
        <v>7903</v>
      </c>
      <c r="B905" s="12">
        <v>216</v>
      </c>
      <c r="C905" s="8">
        <v>10497</v>
      </c>
      <c r="D905" s="12" t="s">
        <v>962</v>
      </c>
      <c r="E905" s="13">
        <v>44840</v>
      </c>
      <c r="F905" s="12" t="s">
        <v>15848</v>
      </c>
      <c r="G905" s="12">
        <f>IF(ISNUMBER(MATCH(C905, FACT_ORDERS!C:C, 0)), 1, 0)</f>
        <v>1</v>
      </c>
      <c r="H905" s="12">
        <f>COUNTIF(B:B,FACT_SEARCHES[[#This Row],[WD_PRODUCTS]])</f>
        <v>107</v>
      </c>
    </row>
    <row r="906" spans="1:8" x14ac:dyDescent="0.3">
      <c r="A906" s="12">
        <v>7904</v>
      </c>
      <c r="B906" s="12">
        <v>274</v>
      </c>
      <c r="C906" s="8">
        <v>10497</v>
      </c>
      <c r="D906" s="12" t="s">
        <v>963</v>
      </c>
      <c r="E906" s="13">
        <v>44840</v>
      </c>
      <c r="F906" s="12" t="s">
        <v>15849</v>
      </c>
      <c r="G906" s="12">
        <f>IF(ISNUMBER(MATCH(C906, FACT_ORDERS!C:C, 0)), 1, 0)</f>
        <v>1</v>
      </c>
      <c r="H906" s="12">
        <f>COUNTIF(B:B,FACT_SEARCHES[[#This Row],[WD_PRODUCTS]])</f>
        <v>45</v>
      </c>
    </row>
    <row r="907" spans="1:8" x14ac:dyDescent="0.3">
      <c r="A907" s="12">
        <v>7905</v>
      </c>
      <c r="B907" s="12">
        <v>286</v>
      </c>
      <c r="C907" s="8">
        <v>10817</v>
      </c>
      <c r="D907" s="12" t="s">
        <v>964</v>
      </c>
      <c r="E907" s="13">
        <v>45483</v>
      </c>
      <c r="F907" s="12" t="s">
        <v>15850</v>
      </c>
      <c r="G907" s="12">
        <f>IF(ISNUMBER(MATCH(C907, FACT_ORDERS!C:C, 0)), 1, 0)</f>
        <v>1</v>
      </c>
      <c r="H907" s="12">
        <f>COUNTIF(B:B,FACT_SEARCHES[[#This Row],[WD_PRODUCTS]])</f>
        <v>71</v>
      </c>
    </row>
    <row r="908" spans="1:8" x14ac:dyDescent="0.3">
      <c r="A908" s="12">
        <v>7906</v>
      </c>
      <c r="B908" s="12">
        <v>261</v>
      </c>
      <c r="C908" s="8">
        <v>10817</v>
      </c>
      <c r="D908" s="12" t="s">
        <v>965</v>
      </c>
      <c r="E908" s="13">
        <v>45483</v>
      </c>
      <c r="F908" s="12" t="s">
        <v>15851</v>
      </c>
      <c r="G908" s="12">
        <f>IF(ISNUMBER(MATCH(C908, FACT_ORDERS!C:C, 0)), 1, 0)</f>
        <v>1</v>
      </c>
      <c r="H908" s="12">
        <f>COUNTIF(B:B,FACT_SEARCHES[[#This Row],[WD_PRODUCTS]])</f>
        <v>77</v>
      </c>
    </row>
    <row r="909" spans="1:8" x14ac:dyDescent="0.3">
      <c r="A909" s="12">
        <v>7907</v>
      </c>
      <c r="B909" s="12">
        <v>226</v>
      </c>
      <c r="C909" s="8">
        <v>10817</v>
      </c>
      <c r="D909" s="12" t="s">
        <v>966</v>
      </c>
      <c r="E909" s="13">
        <v>45483</v>
      </c>
      <c r="F909" s="12" t="s">
        <v>15852</v>
      </c>
      <c r="G909" s="12">
        <f>IF(ISNUMBER(MATCH(C909, FACT_ORDERS!C:C, 0)), 1, 0)</f>
        <v>1</v>
      </c>
      <c r="H909" s="12">
        <f>COUNTIF(B:B,FACT_SEARCHES[[#This Row],[WD_PRODUCTS]])</f>
        <v>56</v>
      </c>
    </row>
    <row r="910" spans="1:8" x14ac:dyDescent="0.3">
      <c r="A910" s="12">
        <v>7908</v>
      </c>
      <c r="B910" s="12">
        <v>281</v>
      </c>
      <c r="C910" s="8">
        <v>10551</v>
      </c>
      <c r="D910" s="12" t="s">
        <v>967</v>
      </c>
      <c r="E910" s="13">
        <v>45547</v>
      </c>
      <c r="F910" s="12" t="s">
        <v>15853</v>
      </c>
      <c r="G910" s="12">
        <f>IF(ISNUMBER(MATCH(C910, FACT_ORDERS!C:C, 0)), 1, 0)</f>
        <v>1</v>
      </c>
      <c r="H910" s="12">
        <f>COUNTIF(B:B,FACT_SEARCHES[[#This Row],[WD_PRODUCTS]])</f>
        <v>86</v>
      </c>
    </row>
    <row r="911" spans="1:8" x14ac:dyDescent="0.3">
      <c r="A911" s="12">
        <v>7909</v>
      </c>
      <c r="B911" s="12">
        <v>254</v>
      </c>
      <c r="C911" s="8">
        <v>10551</v>
      </c>
      <c r="D911" s="12" t="s">
        <v>968</v>
      </c>
      <c r="E911" s="13">
        <v>45547</v>
      </c>
      <c r="F911" s="12" t="s">
        <v>15854</v>
      </c>
      <c r="G911" s="12">
        <f>IF(ISNUMBER(MATCH(C911, FACT_ORDERS!C:C, 0)), 1, 0)</f>
        <v>1</v>
      </c>
      <c r="H911" s="12">
        <f>COUNTIF(B:B,FACT_SEARCHES[[#This Row],[WD_PRODUCTS]])</f>
        <v>77</v>
      </c>
    </row>
    <row r="912" spans="1:8" x14ac:dyDescent="0.3">
      <c r="A912" s="12">
        <v>7910</v>
      </c>
      <c r="B912" s="12">
        <v>232</v>
      </c>
      <c r="C912" s="8">
        <v>10847</v>
      </c>
      <c r="D912" s="12" t="s">
        <v>969</v>
      </c>
      <c r="E912" s="13">
        <v>45044</v>
      </c>
      <c r="F912" s="12" t="s">
        <v>15855</v>
      </c>
      <c r="G912" s="12">
        <f>IF(ISNUMBER(MATCH(C912, FACT_ORDERS!C:C, 0)), 1, 0)</f>
        <v>1</v>
      </c>
      <c r="H912" s="12">
        <f>COUNTIF(B:B,FACT_SEARCHES[[#This Row],[WD_PRODUCTS]])</f>
        <v>69</v>
      </c>
    </row>
    <row r="913" spans="1:8" x14ac:dyDescent="0.3">
      <c r="A913" s="12">
        <v>7911</v>
      </c>
      <c r="B913" s="12">
        <v>250</v>
      </c>
      <c r="C913" s="8">
        <v>10745</v>
      </c>
      <c r="D913" s="12" t="s">
        <v>970</v>
      </c>
      <c r="E913" s="13">
        <v>45496</v>
      </c>
      <c r="F913" s="12" t="s">
        <v>15856</v>
      </c>
      <c r="G913" s="12">
        <f>IF(ISNUMBER(MATCH(C913, FACT_ORDERS!C:C, 0)), 1, 0)</f>
        <v>1</v>
      </c>
      <c r="H913" s="12">
        <f>COUNTIF(B:B,FACT_SEARCHES[[#This Row],[WD_PRODUCTS]])</f>
        <v>65</v>
      </c>
    </row>
    <row r="914" spans="1:8" x14ac:dyDescent="0.3">
      <c r="A914" s="12">
        <v>7912</v>
      </c>
      <c r="B914" s="12">
        <v>274</v>
      </c>
      <c r="C914" s="8">
        <v>10745</v>
      </c>
      <c r="D914" s="12" t="s">
        <v>971</v>
      </c>
      <c r="E914" s="13">
        <v>45496</v>
      </c>
      <c r="F914" s="12" t="s">
        <v>15857</v>
      </c>
      <c r="G914" s="12">
        <f>IF(ISNUMBER(MATCH(C914, FACT_ORDERS!C:C, 0)), 1, 0)</f>
        <v>1</v>
      </c>
      <c r="H914" s="12">
        <f>COUNTIF(B:B,FACT_SEARCHES[[#This Row],[WD_PRODUCTS]])</f>
        <v>45</v>
      </c>
    </row>
    <row r="915" spans="1:8" x14ac:dyDescent="0.3">
      <c r="A915" s="12">
        <v>7913</v>
      </c>
      <c r="B915" s="12">
        <v>213</v>
      </c>
      <c r="C915" s="8">
        <v>10745</v>
      </c>
      <c r="D915" s="12" t="s">
        <v>972</v>
      </c>
      <c r="E915" s="13">
        <v>45496</v>
      </c>
      <c r="F915" s="12" t="s">
        <v>15858</v>
      </c>
      <c r="G915" s="12">
        <f>IF(ISNUMBER(MATCH(C915, FACT_ORDERS!C:C, 0)), 1, 0)</f>
        <v>1</v>
      </c>
      <c r="H915" s="12">
        <f>COUNTIF(B:B,FACT_SEARCHES[[#This Row],[WD_PRODUCTS]])</f>
        <v>86</v>
      </c>
    </row>
    <row r="916" spans="1:8" x14ac:dyDescent="0.3">
      <c r="A916" s="12">
        <v>7914</v>
      </c>
      <c r="B916" s="12">
        <v>265</v>
      </c>
      <c r="C916" s="8">
        <v>10387</v>
      </c>
      <c r="D916" s="12" t="s">
        <v>973</v>
      </c>
      <c r="E916" s="13">
        <v>44563</v>
      </c>
      <c r="F916" s="12" t="s">
        <v>15859</v>
      </c>
      <c r="G916" s="12">
        <f>IF(ISNUMBER(MATCH(C916, FACT_ORDERS!C:C, 0)), 1, 0)</f>
        <v>1</v>
      </c>
      <c r="H916" s="12">
        <f>COUNTIF(B:B,FACT_SEARCHES[[#This Row],[WD_PRODUCTS]])</f>
        <v>89</v>
      </c>
    </row>
    <row r="917" spans="1:8" x14ac:dyDescent="0.3">
      <c r="A917" s="12">
        <v>7915</v>
      </c>
      <c r="B917" s="12">
        <v>214</v>
      </c>
      <c r="C917" s="8">
        <v>10387</v>
      </c>
      <c r="D917" s="12" t="s">
        <v>974</v>
      </c>
      <c r="E917" s="13">
        <v>44563</v>
      </c>
      <c r="F917" s="12" t="s">
        <v>15860</v>
      </c>
      <c r="G917" s="12">
        <f>IF(ISNUMBER(MATCH(C917, FACT_ORDERS!C:C, 0)), 1, 0)</f>
        <v>1</v>
      </c>
      <c r="H917" s="12">
        <f>COUNTIF(B:B,FACT_SEARCHES[[#This Row],[WD_PRODUCTS]])</f>
        <v>51</v>
      </c>
    </row>
    <row r="918" spans="1:8" x14ac:dyDescent="0.3">
      <c r="A918" s="12">
        <v>7916</v>
      </c>
      <c r="B918" s="12">
        <v>277</v>
      </c>
      <c r="C918" s="8">
        <v>10387</v>
      </c>
      <c r="D918" s="12" t="s">
        <v>975</v>
      </c>
      <c r="E918" s="13">
        <v>44563</v>
      </c>
      <c r="F918" s="12" t="s">
        <v>3703</v>
      </c>
      <c r="G918" s="12">
        <f>IF(ISNUMBER(MATCH(C918, FACT_ORDERS!C:C, 0)), 1, 0)</f>
        <v>1</v>
      </c>
      <c r="H918" s="12">
        <f>COUNTIF(B:B,FACT_SEARCHES[[#This Row],[WD_PRODUCTS]])</f>
        <v>98</v>
      </c>
    </row>
    <row r="919" spans="1:8" x14ac:dyDescent="0.3">
      <c r="A919" s="12">
        <v>7917</v>
      </c>
      <c r="B919" s="12">
        <v>206</v>
      </c>
      <c r="C919" s="8">
        <v>10647</v>
      </c>
      <c r="D919" s="12" t="s">
        <v>976</v>
      </c>
      <c r="E919" s="13">
        <v>45232</v>
      </c>
      <c r="F919" s="12" t="s">
        <v>15861</v>
      </c>
      <c r="G919" s="12">
        <f>IF(ISNUMBER(MATCH(C919, FACT_ORDERS!C:C, 0)), 1, 0)</f>
        <v>1</v>
      </c>
      <c r="H919" s="12">
        <f>COUNTIF(B:B,FACT_SEARCHES[[#This Row],[WD_PRODUCTS]])</f>
        <v>54</v>
      </c>
    </row>
    <row r="920" spans="1:8" x14ac:dyDescent="0.3">
      <c r="A920" s="12">
        <v>7918</v>
      </c>
      <c r="B920" s="12">
        <v>293</v>
      </c>
      <c r="C920" s="8">
        <v>10647</v>
      </c>
      <c r="D920" s="12" t="s">
        <v>977</v>
      </c>
      <c r="E920" s="13">
        <v>45232</v>
      </c>
      <c r="F920" s="12" t="s">
        <v>15862</v>
      </c>
      <c r="G920" s="12">
        <f>IF(ISNUMBER(MATCH(C920, FACT_ORDERS!C:C, 0)), 1, 0)</f>
        <v>1</v>
      </c>
      <c r="H920" s="12">
        <f>COUNTIF(B:B,FACT_SEARCHES[[#This Row],[WD_PRODUCTS]])</f>
        <v>70</v>
      </c>
    </row>
    <row r="921" spans="1:8" x14ac:dyDescent="0.3">
      <c r="A921" s="12">
        <v>7919</v>
      </c>
      <c r="B921" s="12">
        <v>218</v>
      </c>
      <c r="C921" s="8">
        <v>10647</v>
      </c>
      <c r="D921" s="12" t="s">
        <v>978</v>
      </c>
      <c r="E921" s="13">
        <v>45232</v>
      </c>
      <c r="F921" s="12" t="s">
        <v>15863</v>
      </c>
      <c r="G921" s="12">
        <f>IF(ISNUMBER(MATCH(C921, FACT_ORDERS!C:C, 0)), 1, 0)</f>
        <v>1</v>
      </c>
      <c r="H921" s="12">
        <f>COUNTIF(B:B,FACT_SEARCHES[[#This Row],[WD_PRODUCTS]])</f>
        <v>39</v>
      </c>
    </row>
    <row r="922" spans="1:8" x14ac:dyDescent="0.3">
      <c r="A922" s="12">
        <v>7920</v>
      </c>
      <c r="B922" s="12">
        <v>298</v>
      </c>
      <c r="C922" s="8">
        <v>10647</v>
      </c>
      <c r="D922" s="12" t="s">
        <v>979</v>
      </c>
      <c r="E922" s="13">
        <v>45232</v>
      </c>
      <c r="F922" s="12" t="s">
        <v>15864</v>
      </c>
      <c r="G922" s="12">
        <f>IF(ISNUMBER(MATCH(C922, FACT_ORDERS!C:C, 0)), 1, 0)</f>
        <v>1</v>
      </c>
      <c r="H922" s="12">
        <f>COUNTIF(B:B,FACT_SEARCHES[[#This Row],[WD_PRODUCTS]])</f>
        <v>79</v>
      </c>
    </row>
    <row r="923" spans="1:8" x14ac:dyDescent="0.3">
      <c r="A923" s="12">
        <v>7921</v>
      </c>
      <c r="B923" s="12">
        <v>237</v>
      </c>
      <c r="C923" s="8">
        <v>10423</v>
      </c>
      <c r="D923" s="12" t="s">
        <v>980</v>
      </c>
      <c r="E923" s="13">
        <v>45118</v>
      </c>
      <c r="F923" s="12" t="s">
        <v>15865</v>
      </c>
      <c r="G923" s="12">
        <f>IF(ISNUMBER(MATCH(C923, FACT_ORDERS!C:C, 0)), 1, 0)</f>
        <v>1</v>
      </c>
      <c r="H923" s="12">
        <f>COUNTIF(B:B,FACT_SEARCHES[[#This Row],[WD_PRODUCTS]])</f>
        <v>99</v>
      </c>
    </row>
    <row r="924" spans="1:8" x14ac:dyDescent="0.3">
      <c r="A924" s="12">
        <v>7922</v>
      </c>
      <c r="B924" s="12">
        <v>258</v>
      </c>
      <c r="C924" s="8">
        <v>10423</v>
      </c>
      <c r="D924" s="12" t="s">
        <v>981</v>
      </c>
      <c r="E924" s="13">
        <v>45118</v>
      </c>
      <c r="F924" s="12" t="s">
        <v>15866</v>
      </c>
      <c r="G924" s="12">
        <f>IF(ISNUMBER(MATCH(C924, FACT_ORDERS!C:C, 0)), 1, 0)</f>
        <v>1</v>
      </c>
      <c r="H924" s="12">
        <f>COUNTIF(B:B,FACT_SEARCHES[[#This Row],[WD_PRODUCTS]])</f>
        <v>57</v>
      </c>
    </row>
    <row r="925" spans="1:8" x14ac:dyDescent="0.3">
      <c r="A925" s="12">
        <v>7923</v>
      </c>
      <c r="B925" s="12">
        <v>265</v>
      </c>
      <c r="C925" s="8">
        <v>10942</v>
      </c>
      <c r="D925" s="12" t="s">
        <v>982</v>
      </c>
      <c r="E925" s="13">
        <v>44993</v>
      </c>
      <c r="F925" s="12" t="s">
        <v>3280</v>
      </c>
      <c r="G925" s="12">
        <f>IF(ISNUMBER(MATCH(C925, FACT_ORDERS!C:C, 0)), 1, 0)</f>
        <v>1</v>
      </c>
      <c r="H925" s="12">
        <f>COUNTIF(B:B,FACT_SEARCHES[[#This Row],[WD_PRODUCTS]])</f>
        <v>89</v>
      </c>
    </row>
    <row r="926" spans="1:8" x14ac:dyDescent="0.3">
      <c r="A926" s="12">
        <v>7924</v>
      </c>
      <c r="B926" s="12">
        <v>220</v>
      </c>
      <c r="C926" s="8">
        <v>10942</v>
      </c>
      <c r="D926" s="12" t="s">
        <v>983</v>
      </c>
      <c r="E926" s="13">
        <v>44993</v>
      </c>
      <c r="F926" s="12" t="s">
        <v>4110</v>
      </c>
      <c r="G926" s="12">
        <f>IF(ISNUMBER(MATCH(C926, FACT_ORDERS!C:C, 0)), 1, 0)</f>
        <v>1</v>
      </c>
      <c r="H926" s="12">
        <f>COUNTIF(B:B,FACT_SEARCHES[[#This Row],[WD_PRODUCTS]])</f>
        <v>60</v>
      </c>
    </row>
    <row r="927" spans="1:8" x14ac:dyDescent="0.3">
      <c r="A927" s="12">
        <v>7925</v>
      </c>
      <c r="B927" s="12">
        <v>244</v>
      </c>
      <c r="C927" s="8">
        <v>10942</v>
      </c>
      <c r="D927" s="12" t="s">
        <v>984</v>
      </c>
      <c r="E927" s="13">
        <v>44993</v>
      </c>
      <c r="F927" s="12" t="s">
        <v>15867</v>
      </c>
      <c r="G927" s="12">
        <f>IF(ISNUMBER(MATCH(C927, FACT_ORDERS!C:C, 0)), 1, 0)</f>
        <v>1</v>
      </c>
      <c r="H927" s="12">
        <f>COUNTIF(B:B,FACT_SEARCHES[[#This Row],[WD_PRODUCTS]])</f>
        <v>59</v>
      </c>
    </row>
    <row r="928" spans="1:8" x14ac:dyDescent="0.3">
      <c r="A928" s="12">
        <v>7926</v>
      </c>
      <c r="B928" s="12">
        <v>284</v>
      </c>
      <c r="C928" s="8">
        <v>10942</v>
      </c>
      <c r="D928" s="12" t="s">
        <v>985</v>
      </c>
      <c r="E928" s="13">
        <v>44993</v>
      </c>
      <c r="F928" s="12" t="s">
        <v>15868</v>
      </c>
      <c r="G928" s="12">
        <f>IF(ISNUMBER(MATCH(C928, FACT_ORDERS!C:C, 0)), 1, 0)</f>
        <v>1</v>
      </c>
      <c r="H928" s="12">
        <f>COUNTIF(B:B,FACT_SEARCHES[[#This Row],[WD_PRODUCTS]])</f>
        <v>97</v>
      </c>
    </row>
    <row r="929" spans="1:8" x14ac:dyDescent="0.3">
      <c r="A929" s="12">
        <v>7927</v>
      </c>
      <c r="B929" s="12">
        <v>226</v>
      </c>
      <c r="C929" s="8">
        <v>10947</v>
      </c>
      <c r="D929" s="12" t="s">
        <v>986</v>
      </c>
      <c r="E929" s="13">
        <v>45447</v>
      </c>
      <c r="F929" s="12" t="s">
        <v>15869</v>
      </c>
      <c r="G929" s="12">
        <f>IF(ISNUMBER(MATCH(C929, FACT_ORDERS!C:C, 0)), 1, 0)</f>
        <v>1</v>
      </c>
      <c r="H929" s="12">
        <f>COUNTIF(B:B,FACT_SEARCHES[[#This Row],[WD_PRODUCTS]])</f>
        <v>56</v>
      </c>
    </row>
    <row r="930" spans="1:8" x14ac:dyDescent="0.3">
      <c r="A930" s="12">
        <v>7928</v>
      </c>
      <c r="B930" s="12">
        <v>228</v>
      </c>
      <c r="C930" s="8">
        <v>10331</v>
      </c>
      <c r="D930" s="12" t="s">
        <v>987</v>
      </c>
      <c r="E930" s="13">
        <v>45530</v>
      </c>
      <c r="F930" s="12" t="s">
        <v>3595</v>
      </c>
      <c r="G930" s="12">
        <f>IF(ISNUMBER(MATCH(C930, FACT_ORDERS!C:C, 0)), 1, 0)</f>
        <v>1</v>
      </c>
      <c r="H930" s="12">
        <f>COUNTIF(B:B,FACT_SEARCHES[[#This Row],[WD_PRODUCTS]])</f>
        <v>79</v>
      </c>
    </row>
    <row r="931" spans="1:8" x14ac:dyDescent="0.3">
      <c r="A931" s="12">
        <v>7929</v>
      </c>
      <c r="B931" s="12">
        <v>262</v>
      </c>
      <c r="C931" s="8">
        <v>10331</v>
      </c>
      <c r="D931" s="12" t="s">
        <v>988</v>
      </c>
      <c r="E931" s="13">
        <v>45530</v>
      </c>
      <c r="F931" s="12" t="s">
        <v>15870</v>
      </c>
      <c r="G931" s="12">
        <f>IF(ISNUMBER(MATCH(C931, FACT_ORDERS!C:C, 0)), 1, 0)</f>
        <v>1</v>
      </c>
      <c r="H931" s="12">
        <f>COUNTIF(B:B,FACT_SEARCHES[[#This Row],[WD_PRODUCTS]])</f>
        <v>70</v>
      </c>
    </row>
    <row r="932" spans="1:8" x14ac:dyDescent="0.3">
      <c r="A932" s="12">
        <v>7930</v>
      </c>
      <c r="B932" s="12">
        <v>288</v>
      </c>
      <c r="C932" s="8">
        <v>10197</v>
      </c>
      <c r="D932" s="12" t="s">
        <v>989</v>
      </c>
      <c r="E932" s="13">
        <v>45532</v>
      </c>
      <c r="F932" s="12" t="s">
        <v>15871</v>
      </c>
      <c r="G932" s="12">
        <f>IF(ISNUMBER(MATCH(C932, FACT_ORDERS!C:C, 0)), 1, 0)</f>
        <v>1</v>
      </c>
      <c r="H932" s="12">
        <f>COUNTIF(B:B,FACT_SEARCHES[[#This Row],[WD_PRODUCTS]])</f>
        <v>106</v>
      </c>
    </row>
    <row r="933" spans="1:8" x14ac:dyDescent="0.3">
      <c r="A933" s="12">
        <v>7931</v>
      </c>
      <c r="B933" s="12">
        <v>263</v>
      </c>
      <c r="C933" s="8">
        <v>10839</v>
      </c>
      <c r="D933" s="12" t="s">
        <v>990</v>
      </c>
      <c r="E933" s="13">
        <v>45014</v>
      </c>
      <c r="F933" s="12" t="s">
        <v>15872</v>
      </c>
      <c r="G933" s="12">
        <f>IF(ISNUMBER(MATCH(C933, FACT_ORDERS!C:C, 0)), 1, 0)</f>
        <v>1</v>
      </c>
      <c r="H933" s="12">
        <f>COUNTIF(B:B,FACT_SEARCHES[[#This Row],[WD_PRODUCTS]])</f>
        <v>108</v>
      </c>
    </row>
    <row r="934" spans="1:8" x14ac:dyDescent="0.3">
      <c r="A934" s="12">
        <v>7932</v>
      </c>
      <c r="B934" s="12">
        <v>250</v>
      </c>
      <c r="C934" s="8">
        <v>10839</v>
      </c>
      <c r="D934" s="12" t="s">
        <v>991</v>
      </c>
      <c r="E934" s="13">
        <v>45014</v>
      </c>
      <c r="F934" s="12" t="s">
        <v>15873</v>
      </c>
      <c r="G934" s="12">
        <f>IF(ISNUMBER(MATCH(C934, FACT_ORDERS!C:C, 0)), 1, 0)</f>
        <v>1</v>
      </c>
      <c r="H934" s="12">
        <f>COUNTIF(B:B,FACT_SEARCHES[[#This Row],[WD_PRODUCTS]])</f>
        <v>65</v>
      </c>
    </row>
    <row r="935" spans="1:8" x14ac:dyDescent="0.3">
      <c r="A935" s="12">
        <v>7933</v>
      </c>
      <c r="B935" s="12">
        <v>211</v>
      </c>
      <c r="C935" s="8">
        <v>10839</v>
      </c>
      <c r="D935" s="12" t="s">
        <v>992</v>
      </c>
      <c r="E935" s="13">
        <v>45014</v>
      </c>
      <c r="F935" s="12" t="s">
        <v>15874</v>
      </c>
      <c r="G935" s="12">
        <f>IF(ISNUMBER(MATCH(C935, FACT_ORDERS!C:C, 0)), 1, 0)</f>
        <v>1</v>
      </c>
      <c r="H935" s="12">
        <f>COUNTIF(B:B,FACT_SEARCHES[[#This Row],[WD_PRODUCTS]])</f>
        <v>65</v>
      </c>
    </row>
    <row r="936" spans="1:8" x14ac:dyDescent="0.3">
      <c r="A936" s="12">
        <v>7934</v>
      </c>
      <c r="B936" s="12">
        <v>256</v>
      </c>
      <c r="C936" s="8">
        <v>10812</v>
      </c>
      <c r="D936" s="12" t="s">
        <v>993</v>
      </c>
      <c r="E936" s="13">
        <v>44859</v>
      </c>
      <c r="F936" s="12" t="s">
        <v>15875</v>
      </c>
      <c r="G936" s="12">
        <f>IF(ISNUMBER(MATCH(C936, FACT_ORDERS!C:C, 0)), 1, 0)</f>
        <v>1</v>
      </c>
      <c r="H936" s="12">
        <f>COUNTIF(B:B,FACT_SEARCHES[[#This Row],[WD_PRODUCTS]])</f>
        <v>63</v>
      </c>
    </row>
    <row r="937" spans="1:8" x14ac:dyDescent="0.3">
      <c r="A937" s="12">
        <v>7935</v>
      </c>
      <c r="B937" s="12">
        <v>208</v>
      </c>
      <c r="C937" s="8">
        <v>10582</v>
      </c>
      <c r="D937" s="12" t="s">
        <v>994</v>
      </c>
      <c r="E937" s="13">
        <v>45129</v>
      </c>
      <c r="F937" s="12" t="s">
        <v>15876</v>
      </c>
      <c r="G937" s="12">
        <f>IF(ISNUMBER(MATCH(C937, FACT_ORDERS!C:C, 0)), 1, 0)</f>
        <v>1</v>
      </c>
      <c r="H937" s="12">
        <f>COUNTIF(B:B,FACT_SEARCHES[[#This Row],[WD_PRODUCTS]])</f>
        <v>91</v>
      </c>
    </row>
    <row r="938" spans="1:8" x14ac:dyDescent="0.3">
      <c r="A938" s="12">
        <v>7936</v>
      </c>
      <c r="B938" s="12">
        <v>258</v>
      </c>
      <c r="C938" s="8">
        <v>10417</v>
      </c>
      <c r="D938" s="12" t="s">
        <v>995</v>
      </c>
      <c r="E938" s="13">
        <v>45402</v>
      </c>
      <c r="F938" s="12" t="s">
        <v>4701</v>
      </c>
      <c r="G938" s="12">
        <f>IF(ISNUMBER(MATCH(C938, FACT_ORDERS!C:C, 0)), 1, 0)</f>
        <v>1</v>
      </c>
      <c r="H938" s="12">
        <f>COUNTIF(B:B,FACT_SEARCHES[[#This Row],[WD_PRODUCTS]])</f>
        <v>57</v>
      </c>
    </row>
    <row r="939" spans="1:8" x14ac:dyDescent="0.3">
      <c r="A939" s="12">
        <v>7937</v>
      </c>
      <c r="B939" s="12">
        <v>243</v>
      </c>
      <c r="C939" s="8">
        <v>10417</v>
      </c>
      <c r="D939" s="12" t="s">
        <v>996</v>
      </c>
      <c r="E939" s="13">
        <v>45402</v>
      </c>
      <c r="F939" s="12" t="s">
        <v>15877</v>
      </c>
      <c r="G939" s="12">
        <f>IF(ISNUMBER(MATCH(C939, FACT_ORDERS!C:C, 0)), 1, 0)</f>
        <v>1</v>
      </c>
      <c r="H939" s="12">
        <f>COUNTIF(B:B,FACT_SEARCHES[[#This Row],[WD_PRODUCTS]])</f>
        <v>70</v>
      </c>
    </row>
    <row r="940" spans="1:8" x14ac:dyDescent="0.3">
      <c r="A940" s="12">
        <v>7938</v>
      </c>
      <c r="B940" s="12">
        <v>210</v>
      </c>
      <c r="C940" s="8">
        <v>10625</v>
      </c>
      <c r="D940" s="12" t="s">
        <v>997</v>
      </c>
      <c r="E940" s="13">
        <v>45054</v>
      </c>
      <c r="F940" s="12" t="s">
        <v>15878</v>
      </c>
      <c r="G940" s="12">
        <f>IF(ISNUMBER(MATCH(C940, FACT_ORDERS!C:C, 0)), 1, 0)</f>
        <v>1</v>
      </c>
      <c r="H940" s="12">
        <f>COUNTIF(B:B,FACT_SEARCHES[[#This Row],[WD_PRODUCTS]])</f>
        <v>77</v>
      </c>
    </row>
    <row r="941" spans="1:8" x14ac:dyDescent="0.3">
      <c r="A941" s="12">
        <v>7939</v>
      </c>
      <c r="B941" s="12">
        <v>201</v>
      </c>
      <c r="C941" s="8">
        <v>10625</v>
      </c>
      <c r="D941" s="12" t="s">
        <v>998</v>
      </c>
      <c r="E941" s="13">
        <v>45054</v>
      </c>
      <c r="F941" s="12" t="s">
        <v>15879</v>
      </c>
      <c r="G941" s="12">
        <f>IF(ISNUMBER(MATCH(C941, FACT_ORDERS!C:C, 0)), 1, 0)</f>
        <v>1</v>
      </c>
      <c r="H941" s="12">
        <f>COUNTIF(B:B,FACT_SEARCHES[[#This Row],[WD_PRODUCTS]])</f>
        <v>65</v>
      </c>
    </row>
    <row r="942" spans="1:8" x14ac:dyDescent="0.3">
      <c r="A942" s="12">
        <v>7940</v>
      </c>
      <c r="B942" s="12">
        <v>218</v>
      </c>
      <c r="C942" s="8">
        <v>10147</v>
      </c>
      <c r="D942" s="12" t="s">
        <v>999</v>
      </c>
      <c r="E942" s="13">
        <v>45100</v>
      </c>
      <c r="F942" s="12" t="s">
        <v>15880</v>
      </c>
      <c r="G942" s="12">
        <f>IF(ISNUMBER(MATCH(C942, FACT_ORDERS!C:C, 0)), 1, 0)</f>
        <v>1</v>
      </c>
      <c r="H942" s="12">
        <f>COUNTIF(B:B,FACT_SEARCHES[[#This Row],[WD_PRODUCTS]])</f>
        <v>39</v>
      </c>
    </row>
    <row r="943" spans="1:8" x14ac:dyDescent="0.3">
      <c r="A943" s="12">
        <v>7941</v>
      </c>
      <c r="B943" s="12">
        <v>284</v>
      </c>
      <c r="C943" s="8">
        <v>10147</v>
      </c>
      <c r="D943" s="12" t="s">
        <v>1000</v>
      </c>
      <c r="E943" s="13">
        <v>45100</v>
      </c>
      <c r="F943" s="12" t="s">
        <v>15881</v>
      </c>
      <c r="G943" s="12">
        <f>IF(ISNUMBER(MATCH(C943, FACT_ORDERS!C:C, 0)), 1, 0)</f>
        <v>1</v>
      </c>
      <c r="H943" s="12">
        <f>COUNTIF(B:B,FACT_SEARCHES[[#This Row],[WD_PRODUCTS]])</f>
        <v>97</v>
      </c>
    </row>
    <row r="944" spans="1:8" x14ac:dyDescent="0.3">
      <c r="A944" s="12">
        <v>7942</v>
      </c>
      <c r="B944" s="12">
        <v>253</v>
      </c>
      <c r="C944" s="8">
        <v>10015</v>
      </c>
      <c r="D944" s="12" t="s">
        <v>1001</v>
      </c>
      <c r="E944" s="13">
        <v>45024</v>
      </c>
      <c r="F944" s="12" t="s">
        <v>15882</v>
      </c>
      <c r="G944" s="12">
        <f>IF(ISNUMBER(MATCH(C944, FACT_ORDERS!C:C, 0)), 1, 0)</f>
        <v>1</v>
      </c>
      <c r="H944" s="12">
        <f>COUNTIF(B:B,FACT_SEARCHES[[#This Row],[WD_PRODUCTS]])</f>
        <v>78</v>
      </c>
    </row>
    <row r="945" spans="1:8" x14ac:dyDescent="0.3">
      <c r="A945" s="12">
        <v>7943</v>
      </c>
      <c r="B945" s="12">
        <v>233</v>
      </c>
      <c r="C945" s="8">
        <v>10632</v>
      </c>
      <c r="D945" s="12" t="s">
        <v>1002</v>
      </c>
      <c r="E945" s="13">
        <v>44809</v>
      </c>
      <c r="F945" s="12" t="s">
        <v>15883</v>
      </c>
      <c r="G945" s="12">
        <f>IF(ISNUMBER(MATCH(C945, FACT_ORDERS!C:C, 0)), 1, 0)</f>
        <v>1</v>
      </c>
      <c r="H945" s="12">
        <f>COUNTIF(B:B,FACT_SEARCHES[[#This Row],[WD_PRODUCTS]])</f>
        <v>76</v>
      </c>
    </row>
    <row r="946" spans="1:8" x14ac:dyDescent="0.3">
      <c r="A946" s="12">
        <v>7944</v>
      </c>
      <c r="B946" s="12">
        <v>292</v>
      </c>
      <c r="C946" s="8">
        <v>10791</v>
      </c>
      <c r="D946" s="12" t="s">
        <v>1003</v>
      </c>
      <c r="E946" s="13">
        <v>45357</v>
      </c>
      <c r="F946" s="12" t="s">
        <v>15884</v>
      </c>
      <c r="G946" s="12">
        <f>IF(ISNUMBER(MATCH(C946, FACT_ORDERS!C:C, 0)), 1, 0)</f>
        <v>1</v>
      </c>
      <c r="H946" s="12">
        <f>COUNTIF(B:B,FACT_SEARCHES[[#This Row],[WD_PRODUCTS]])</f>
        <v>95</v>
      </c>
    </row>
    <row r="947" spans="1:8" x14ac:dyDescent="0.3">
      <c r="A947" s="12">
        <v>7945</v>
      </c>
      <c r="B947" s="12">
        <v>261</v>
      </c>
      <c r="C947" s="8">
        <v>10055</v>
      </c>
      <c r="D947" s="12" t="s">
        <v>1004</v>
      </c>
      <c r="E947" s="13">
        <v>45161</v>
      </c>
      <c r="F947" s="12" t="s">
        <v>15885</v>
      </c>
      <c r="G947" s="12">
        <f>IF(ISNUMBER(MATCH(C947, FACT_ORDERS!C:C, 0)), 1, 0)</f>
        <v>1</v>
      </c>
      <c r="H947" s="12">
        <f>COUNTIF(B:B,FACT_SEARCHES[[#This Row],[WD_PRODUCTS]])</f>
        <v>77</v>
      </c>
    </row>
    <row r="948" spans="1:8" x14ac:dyDescent="0.3">
      <c r="A948" s="12">
        <v>7946</v>
      </c>
      <c r="B948" s="12">
        <v>259</v>
      </c>
      <c r="C948" s="8">
        <v>10055</v>
      </c>
      <c r="D948" s="12" t="s">
        <v>1005</v>
      </c>
      <c r="E948" s="13">
        <v>45161</v>
      </c>
      <c r="F948" s="12" t="s">
        <v>15886</v>
      </c>
      <c r="G948" s="12">
        <f>IF(ISNUMBER(MATCH(C948, FACT_ORDERS!C:C, 0)), 1, 0)</f>
        <v>1</v>
      </c>
      <c r="H948" s="12">
        <f>COUNTIF(B:B,FACT_SEARCHES[[#This Row],[WD_PRODUCTS]])</f>
        <v>64</v>
      </c>
    </row>
    <row r="949" spans="1:8" x14ac:dyDescent="0.3">
      <c r="A949" s="12">
        <v>7947</v>
      </c>
      <c r="B949" s="12">
        <v>281</v>
      </c>
      <c r="C949" s="8">
        <v>10055</v>
      </c>
      <c r="D949" s="12" t="s">
        <v>1006</v>
      </c>
      <c r="E949" s="13">
        <v>45161</v>
      </c>
      <c r="F949" s="12" t="s">
        <v>15887</v>
      </c>
      <c r="G949" s="12">
        <f>IF(ISNUMBER(MATCH(C949, FACT_ORDERS!C:C, 0)), 1, 0)</f>
        <v>1</v>
      </c>
      <c r="H949" s="12">
        <f>COUNTIF(B:B,FACT_SEARCHES[[#This Row],[WD_PRODUCTS]])</f>
        <v>86</v>
      </c>
    </row>
    <row r="950" spans="1:8" x14ac:dyDescent="0.3">
      <c r="A950" s="12">
        <v>7948</v>
      </c>
      <c r="B950" s="12">
        <v>248</v>
      </c>
      <c r="C950" s="8">
        <v>10921</v>
      </c>
      <c r="D950" s="12" t="s">
        <v>1007</v>
      </c>
      <c r="E950" s="13">
        <v>45212</v>
      </c>
      <c r="F950" s="12" t="s">
        <v>15888</v>
      </c>
      <c r="G950" s="12">
        <f>IF(ISNUMBER(MATCH(C950, FACT_ORDERS!C:C, 0)), 1, 0)</f>
        <v>1</v>
      </c>
      <c r="H950" s="12">
        <f>COUNTIF(B:B,FACT_SEARCHES[[#This Row],[WD_PRODUCTS]])</f>
        <v>101</v>
      </c>
    </row>
    <row r="951" spans="1:8" x14ac:dyDescent="0.3">
      <c r="A951" s="12">
        <v>7949</v>
      </c>
      <c r="B951" s="12">
        <v>234</v>
      </c>
      <c r="C951" s="8">
        <v>10921</v>
      </c>
      <c r="D951" s="12" t="s">
        <v>1008</v>
      </c>
      <c r="E951" s="13">
        <v>45212</v>
      </c>
      <c r="F951" s="12" t="s">
        <v>15889</v>
      </c>
      <c r="G951" s="12">
        <f>IF(ISNUMBER(MATCH(C951, FACT_ORDERS!C:C, 0)), 1, 0)</f>
        <v>1</v>
      </c>
      <c r="H951" s="12">
        <f>COUNTIF(B:B,FACT_SEARCHES[[#This Row],[WD_PRODUCTS]])</f>
        <v>77</v>
      </c>
    </row>
    <row r="952" spans="1:8" x14ac:dyDescent="0.3">
      <c r="A952" s="12">
        <v>7950</v>
      </c>
      <c r="B952" s="12">
        <v>233</v>
      </c>
      <c r="C952" s="8">
        <v>10921</v>
      </c>
      <c r="D952" s="12" t="s">
        <v>1009</v>
      </c>
      <c r="E952" s="13">
        <v>45212</v>
      </c>
      <c r="F952" s="12" t="s">
        <v>15890</v>
      </c>
      <c r="G952" s="12">
        <f>IF(ISNUMBER(MATCH(C952, FACT_ORDERS!C:C, 0)), 1, 0)</f>
        <v>1</v>
      </c>
      <c r="H952" s="12">
        <f>COUNTIF(B:B,FACT_SEARCHES[[#This Row],[WD_PRODUCTS]])</f>
        <v>76</v>
      </c>
    </row>
    <row r="953" spans="1:8" x14ac:dyDescent="0.3">
      <c r="A953" s="12">
        <v>7951</v>
      </c>
      <c r="B953" s="12">
        <v>225</v>
      </c>
      <c r="C953" s="8">
        <v>10921</v>
      </c>
      <c r="D953" s="12" t="s">
        <v>1010</v>
      </c>
      <c r="E953" s="13">
        <v>45212</v>
      </c>
      <c r="F953" s="12" t="s">
        <v>12104</v>
      </c>
      <c r="G953" s="12">
        <f>IF(ISNUMBER(MATCH(C953, FACT_ORDERS!C:C, 0)), 1, 0)</f>
        <v>1</v>
      </c>
      <c r="H953" s="12">
        <f>COUNTIF(B:B,FACT_SEARCHES[[#This Row],[WD_PRODUCTS]])</f>
        <v>74</v>
      </c>
    </row>
    <row r="954" spans="1:8" x14ac:dyDescent="0.3">
      <c r="A954" s="12">
        <v>7952</v>
      </c>
      <c r="B954" s="12">
        <v>239</v>
      </c>
      <c r="C954" s="8">
        <v>10898</v>
      </c>
      <c r="D954" s="12" t="s">
        <v>1011</v>
      </c>
      <c r="E954" s="13">
        <v>45338</v>
      </c>
      <c r="F954" s="12" t="s">
        <v>10883</v>
      </c>
      <c r="G954" s="12">
        <f>IF(ISNUMBER(MATCH(C954, FACT_ORDERS!C:C, 0)), 1, 0)</f>
        <v>1</v>
      </c>
      <c r="H954" s="12">
        <f>COUNTIF(B:B,FACT_SEARCHES[[#This Row],[WD_PRODUCTS]])</f>
        <v>41</v>
      </c>
    </row>
    <row r="955" spans="1:8" x14ac:dyDescent="0.3">
      <c r="A955" s="12">
        <v>7953</v>
      </c>
      <c r="B955" s="12">
        <v>237</v>
      </c>
      <c r="C955" s="8">
        <v>10454</v>
      </c>
      <c r="D955" s="12" t="s">
        <v>1012</v>
      </c>
      <c r="E955" s="13">
        <v>45321</v>
      </c>
      <c r="F955" s="12" t="s">
        <v>15891</v>
      </c>
      <c r="G955" s="12">
        <f>IF(ISNUMBER(MATCH(C955, FACT_ORDERS!C:C, 0)), 1, 0)</f>
        <v>1</v>
      </c>
      <c r="H955" s="12">
        <f>COUNTIF(B:B,FACT_SEARCHES[[#This Row],[WD_PRODUCTS]])</f>
        <v>99</v>
      </c>
    </row>
    <row r="956" spans="1:8" x14ac:dyDescent="0.3">
      <c r="A956" s="12">
        <v>7954</v>
      </c>
      <c r="B956" s="12">
        <v>290</v>
      </c>
      <c r="C956" s="8">
        <v>10979</v>
      </c>
      <c r="D956" s="12" t="s">
        <v>1013</v>
      </c>
      <c r="E956" s="13">
        <v>45512</v>
      </c>
      <c r="F956" s="12" t="s">
        <v>15892</v>
      </c>
      <c r="G956" s="12">
        <f>IF(ISNUMBER(MATCH(C956, FACT_ORDERS!C:C, 0)), 1, 0)</f>
        <v>1</v>
      </c>
      <c r="H956" s="12">
        <f>COUNTIF(B:B,FACT_SEARCHES[[#This Row],[WD_PRODUCTS]])</f>
        <v>47</v>
      </c>
    </row>
    <row r="957" spans="1:8" x14ac:dyDescent="0.3">
      <c r="A957" s="12">
        <v>7955</v>
      </c>
      <c r="B957" s="12">
        <v>251</v>
      </c>
      <c r="C957" s="8">
        <v>10932</v>
      </c>
      <c r="D957" s="12" t="s">
        <v>1014</v>
      </c>
      <c r="E957" s="13">
        <v>44801</v>
      </c>
      <c r="F957" s="12" t="s">
        <v>15406</v>
      </c>
      <c r="G957" s="12">
        <f>IF(ISNUMBER(MATCH(C957, FACT_ORDERS!C:C, 0)), 1, 0)</f>
        <v>1</v>
      </c>
      <c r="H957" s="12">
        <f>COUNTIF(B:B,FACT_SEARCHES[[#This Row],[WD_PRODUCTS]])</f>
        <v>67</v>
      </c>
    </row>
    <row r="958" spans="1:8" x14ac:dyDescent="0.3">
      <c r="A958" s="12">
        <v>7956</v>
      </c>
      <c r="B958" s="12">
        <v>244</v>
      </c>
      <c r="C958" s="8">
        <v>10932</v>
      </c>
      <c r="D958" s="12" t="s">
        <v>1015</v>
      </c>
      <c r="E958" s="13">
        <v>44801</v>
      </c>
      <c r="F958" s="12" t="s">
        <v>13763</v>
      </c>
      <c r="G958" s="12">
        <f>IF(ISNUMBER(MATCH(C958, FACT_ORDERS!C:C, 0)), 1, 0)</f>
        <v>1</v>
      </c>
      <c r="H958" s="12">
        <f>COUNTIF(B:B,FACT_SEARCHES[[#This Row],[WD_PRODUCTS]])</f>
        <v>59</v>
      </c>
    </row>
    <row r="959" spans="1:8" x14ac:dyDescent="0.3">
      <c r="A959" s="12">
        <v>7957</v>
      </c>
      <c r="B959" s="12">
        <v>209</v>
      </c>
      <c r="C959" s="8">
        <v>10705</v>
      </c>
      <c r="D959" s="12" t="s">
        <v>1016</v>
      </c>
      <c r="E959" s="13">
        <v>44287</v>
      </c>
      <c r="F959" s="12" t="s">
        <v>15893</v>
      </c>
      <c r="G959" s="12">
        <f>IF(ISNUMBER(MATCH(C959, FACT_ORDERS!C:C, 0)), 1, 0)</f>
        <v>1</v>
      </c>
      <c r="H959" s="12">
        <f>COUNTIF(B:B,FACT_SEARCHES[[#This Row],[WD_PRODUCTS]])</f>
        <v>91</v>
      </c>
    </row>
    <row r="960" spans="1:8" x14ac:dyDescent="0.3">
      <c r="A960" s="12">
        <v>7958</v>
      </c>
      <c r="B960" s="12">
        <v>260</v>
      </c>
      <c r="C960" s="8">
        <v>10705</v>
      </c>
      <c r="D960" s="12" t="s">
        <v>1017</v>
      </c>
      <c r="E960" s="13">
        <v>44287</v>
      </c>
      <c r="F960" s="12" t="s">
        <v>15894</v>
      </c>
      <c r="G960" s="12">
        <f>IF(ISNUMBER(MATCH(C960, FACT_ORDERS!C:C, 0)), 1, 0)</f>
        <v>1</v>
      </c>
      <c r="H960" s="12">
        <f>COUNTIF(B:B,FACT_SEARCHES[[#This Row],[WD_PRODUCTS]])</f>
        <v>86</v>
      </c>
    </row>
    <row r="961" spans="1:8" x14ac:dyDescent="0.3">
      <c r="A961" s="12">
        <v>7959</v>
      </c>
      <c r="B961" s="12">
        <v>256</v>
      </c>
      <c r="C961" s="8">
        <v>10000</v>
      </c>
      <c r="D961" s="12" t="s">
        <v>1018</v>
      </c>
      <c r="E961" s="13">
        <v>45086</v>
      </c>
      <c r="F961" s="12" t="s">
        <v>15895</v>
      </c>
      <c r="G961" s="12">
        <f>IF(ISNUMBER(MATCH(C961, FACT_ORDERS!C:C, 0)), 1, 0)</f>
        <v>1</v>
      </c>
      <c r="H961" s="12">
        <f>COUNTIF(B:B,FACT_SEARCHES[[#This Row],[WD_PRODUCTS]])</f>
        <v>63</v>
      </c>
    </row>
    <row r="962" spans="1:8" x14ac:dyDescent="0.3">
      <c r="A962" s="12">
        <v>7960</v>
      </c>
      <c r="B962" s="12">
        <v>208</v>
      </c>
      <c r="C962" s="8">
        <v>10000</v>
      </c>
      <c r="D962" s="12" t="s">
        <v>1019</v>
      </c>
      <c r="E962" s="13">
        <v>45086</v>
      </c>
      <c r="F962" s="12" t="s">
        <v>15896</v>
      </c>
      <c r="G962" s="12">
        <f>IF(ISNUMBER(MATCH(C962, FACT_ORDERS!C:C, 0)), 1, 0)</f>
        <v>1</v>
      </c>
      <c r="H962" s="12">
        <f>COUNTIF(B:B,FACT_SEARCHES[[#This Row],[WD_PRODUCTS]])</f>
        <v>91</v>
      </c>
    </row>
    <row r="963" spans="1:8" x14ac:dyDescent="0.3">
      <c r="A963" s="12">
        <v>7961</v>
      </c>
      <c r="B963" s="12">
        <v>234</v>
      </c>
      <c r="C963" s="8">
        <v>10000</v>
      </c>
      <c r="D963" s="12" t="s">
        <v>1020</v>
      </c>
      <c r="E963" s="13">
        <v>45086</v>
      </c>
      <c r="F963" s="12" t="s">
        <v>4207</v>
      </c>
      <c r="G963" s="12">
        <f>IF(ISNUMBER(MATCH(C963, FACT_ORDERS!C:C, 0)), 1, 0)</f>
        <v>1</v>
      </c>
      <c r="H963" s="12">
        <f>COUNTIF(B:B,FACT_SEARCHES[[#This Row],[WD_PRODUCTS]])</f>
        <v>77</v>
      </c>
    </row>
    <row r="964" spans="1:8" x14ac:dyDescent="0.3">
      <c r="A964" s="12">
        <v>7962</v>
      </c>
      <c r="B964" s="12">
        <v>210</v>
      </c>
      <c r="C964" s="8">
        <v>10236</v>
      </c>
      <c r="D964" s="12" t="s">
        <v>1021</v>
      </c>
      <c r="E964" s="13">
        <v>44917</v>
      </c>
      <c r="F964" s="12" t="s">
        <v>15897</v>
      </c>
      <c r="G964" s="12">
        <f>IF(ISNUMBER(MATCH(C964, FACT_ORDERS!C:C, 0)), 1, 0)</f>
        <v>1</v>
      </c>
      <c r="H964" s="12">
        <f>COUNTIF(B:B,FACT_SEARCHES[[#This Row],[WD_PRODUCTS]])</f>
        <v>77</v>
      </c>
    </row>
    <row r="965" spans="1:8" x14ac:dyDescent="0.3">
      <c r="A965" s="12">
        <v>7963</v>
      </c>
      <c r="B965" s="12">
        <v>269</v>
      </c>
      <c r="C965" s="8">
        <v>10236</v>
      </c>
      <c r="D965" s="12" t="s">
        <v>1022</v>
      </c>
      <c r="E965" s="13">
        <v>44917</v>
      </c>
      <c r="F965" s="12" t="s">
        <v>15898</v>
      </c>
      <c r="G965" s="12">
        <f>IF(ISNUMBER(MATCH(C965, FACT_ORDERS!C:C, 0)), 1, 0)</f>
        <v>1</v>
      </c>
      <c r="H965" s="12">
        <f>COUNTIF(B:B,FACT_SEARCHES[[#This Row],[WD_PRODUCTS]])</f>
        <v>50</v>
      </c>
    </row>
    <row r="966" spans="1:8" x14ac:dyDescent="0.3">
      <c r="A966" s="12">
        <v>7964</v>
      </c>
      <c r="B966" s="12">
        <v>207</v>
      </c>
      <c r="C966" s="8">
        <v>10790</v>
      </c>
      <c r="D966" s="12" t="s">
        <v>1023</v>
      </c>
      <c r="E966" s="13">
        <v>45072</v>
      </c>
      <c r="F966" s="12" t="s">
        <v>15899</v>
      </c>
      <c r="G966" s="12">
        <f>IF(ISNUMBER(MATCH(C966, FACT_ORDERS!C:C, 0)), 1, 0)</f>
        <v>1</v>
      </c>
      <c r="H966" s="12">
        <f>COUNTIF(B:B,FACT_SEARCHES[[#This Row],[WD_PRODUCTS]])</f>
        <v>47</v>
      </c>
    </row>
    <row r="967" spans="1:8" x14ac:dyDescent="0.3">
      <c r="A967" s="12">
        <v>7965</v>
      </c>
      <c r="B967" s="12">
        <v>252</v>
      </c>
      <c r="C967" s="8">
        <v>10873</v>
      </c>
      <c r="D967" s="12" t="s">
        <v>1024</v>
      </c>
      <c r="E967" s="13">
        <v>45505</v>
      </c>
      <c r="F967" s="12" t="s">
        <v>13725</v>
      </c>
      <c r="G967" s="12">
        <f>IF(ISNUMBER(MATCH(C967, FACT_ORDERS!C:C, 0)), 1, 0)</f>
        <v>1</v>
      </c>
      <c r="H967" s="12">
        <f>COUNTIF(B:B,FACT_SEARCHES[[#This Row],[WD_PRODUCTS]])</f>
        <v>64</v>
      </c>
    </row>
    <row r="968" spans="1:8" x14ac:dyDescent="0.3">
      <c r="A968" s="12">
        <v>7966</v>
      </c>
      <c r="B968" s="12">
        <v>223</v>
      </c>
      <c r="C968" s="8">
        <v>10873</v>
      </c>
      <c r="D968" s="12" t="s">
        <v>1025</v>
      </c>
      <c r="E968" s="13">
        <v>45505</v>
      </c>
      <c r="F968" s="12" t="s">
        <v>13325</v>
      </c>
      <c r="G968" s="12">
        <f>IF(ISNUMBER(MATCH(C968, FACT_ORDERS!C:C, 0)), 1, 0)</f>
        <v>1</v>
      </c>
      <c r="H968" s="12">
        <f>COUNTIF(B:B,FACT_SEARCHES[[#This Row],[WD_PRODUCTS]])</f>
        <v>45</v>
      </c>
    </row>
    <row r="969" spans="1:8" x14ac:dyDescent="0.3">
      <c r="A969" s="12">
        <v>7967</v>
      </c>
      <c r="B969" s="12">
        <v>230</v>
      </c>
      <c r="C969" s="8">
        <v>10873</v>
      </c>
      <c r="D969" s="12" t="s">
        <v>1026</v>
      </c>
      <c r="E969" s="13">
        <v>45505</v>
      </c>
      <c r="F969" s="12" t="s">
        <v>15900</v>
      </c>
      <c r="G969" s="12">
        <f>IF(ISNUMBER(MATCH(C969, FACT_ORDERS!C:C, 0)), 1, 0)</f>
        <v>1</v>
      </c>
      <c r="H969" s="12">
        <f>COUNTIF(B:B,FACT_SEARCHES[[#This Row],[WD_PRODUCTS]])</f>
        <v>74</v>
      </c>
    </row>
    <row r="970" spans="1:8" x14ac:dyDescent="0.3">
      <c r="A970" s="12">
        <v>7968</v>
      </c>
      <c r="B970" s="12">
        <v>246</v>
      </c>
      <c r="C970" s="8">
        <v>10873</v>
      </c>
      <c r="D970" s="12" t="s">
        <v>1027</v>
      </c>
      <c r="E970" s="13">
        <v>45505</v>
      </c>
      <c r="F970" s="12" t="s">
        <v>15901</v>
      </c>
      <c r="G970" s="12">
        <f>IF(ISNUMBER(MATCH(C970, FACT_ORDERS!C:C, 0)), 1, 0)</f>
        <v>1</v>
      </c>
      <c r="H970" s="12">
        <f>COUNTIF(B:B,FACT_SEARCHES[[#This Row],[WD_PRODUCTS]])</f>
        <v>55</v>
      </c>
    </row>
    <row r="971" spans="1:8" x14ac:dyDescent="0.3">
      <c r="A971" s="12">
        <v>7969</v>
      </c>
      <c r="B971" s="12">
        <v>257</v>
      </c>
      <c r="C971" s="8">
        <v>10559</v>
      </c>
      <c r="D971" s="12" t="s">
        <v>1028</v>
      </c>
      <c r="E971" s="13">
        <v>45403</v>
      </c>
      <c r="F971" s="12" t="s">
        <v>15902</v>
      </c>
      <c r="G971" s="12">
        <f>IF(ISNUMBER(MATCH(C971, FACT_ORDERS!C:C, 0)), 1, 0)</f>
        <v>1</v>
      </c>
      <c r="H971" s="12">
        <f>COUNTIF(B:B,FACT_SEARCHES[[#This Row],[WD_PRODUCTS]])</f>
        <v>75</v>
      </c>
    </row>
    <row r="972" spans="1:8" x14ac:dyDescent="0.3">
      <c r="A972" s="12">
        <v>7970</v>
      </c>
      <c r="B972" s="12">
        <v>279</v>
      </c>
      <c r="C972" s="8">
        <v>10559</v>
      </c>
      <c r="D972" s="12" t="s">
        <v>1029</v>
      </c>
      <c r="E972" s="13">
        <v>45403</v>
      </c>
      <c r="F972" s="12" t="s">
        <v>4629</v>
      </c>
      <c r="G972" s="12">
        <f>IF(ISNUMBER(MATCH(C972, FACT_ORDERS!C:C, 0)), 1, 0)</f>
        <v>1</v>
      </c>
      <c r="H972" s="12">
        <f>COUNTIF(B:B,FACT_SEARCHES[[#This Row],[WD_PRODUCTS]])</f>
        <v>44</v>
      </c>
    </row>
    <row r="973" spans="1:8" x14ac:dyDescent="0.3">
      <c r="A973" s="12">
        <v>7971</v>
      </c>
      <c r="B973" s="12">
        <v>292</v>
      </c>
      <c r="C973" s="8">
        <v>10559</v>
      </c>
      <c r="D973" s="12" t="s">
        <v>1030</v>
      </c>
      <c r="E973" s="13">
        <v>45403</v>
      </c>
      <c r="F973" s="12" t="s">
        <v>3858</v>
      </c>
      <c r="G973" s="12">
        <f>IF(ISNUMBER(MATCH(C973, FACT_ORDERS!C:C, 0)), 1, 0)</f>
        <v>1</v>
      </c>
      <c r="H973" s="12">
        <f>COUNTIF(B:B,FACT_SEARCHES[[#This Row],[WD_PRODUCTS]])</f>
        <v>95</v>
      </c>
    </row>
    <row r="974" spans="1:8" x14ac:dyDescent="0.3">
      <c r="A974" s="12">
        <v>7972</v>
      </c>
      <c r="B974" s="12">
        <v>299</v>
      </c>
      <c r="C974" s="8">
        <v>10559</v>
      </c>
      <c r="D974" s="12" t="s">
        <v>1031</v>
      </c>
      <c r="E974" s="13">
        <v>45403</v>
      </c>
      <c r="F974" s="12" t="s">
        <v>15903</v>
      </c>
      <c r="G974" s="12">
        <f>IF(ISNUMBER(MATCH(C974, FACT_ORDERS!C:C, 0)), 1, 0)</f>
        <v>1</v>
      </c>
      <c r="H974" s="12">
        <f>COUNTIF(B:B,FACT_SEARCHES[[#This Row],[WD_PRODUCTS]])</f>
        <v>125</v>
      </c>
    </row>
    <row r="975" spans="1:8" x14ac:dyDescent="0.3">
      <c r="A975" s="12">
        <v>7973</v>
      </c>
      <c r="B975" s="12">
        <v>269</v>
      </c>
      <c r="C975" s="8">
        <v>10811</v>
      </c>
      <c r="D975" s="12" t="s">
        <v>1032</v>
      </c>
      <c r="E975" s="13">
        <v>45451</v>
      </c>
      <c r="F975" s="12" t="s">
        <v>15904</v>
      </c>
      <c r="G975" s="12">
        <f>IF(ISNUMBER(MATCH(C975, FACT_ORDERS!C:C, 0)), 1, 0)</f>
        <v>1</v>
      </c>
      <c r="H975" s="12">
        <f>COUNTIF(B:B,FACT_SEARCHES[[#This Row],[WD_PRODUCTS]])</f>
        <v>50</v>
      </c>
    </row>
    <row r="976" spans="1:8" x14ac:dyDescent="0.3">
      <c r="A976" s="12">
        <v>7974</v>
      </c>
      <c r="B976" s="12">
        <v>242</v>
      </c>
      <c r="C976" s="8">
        <v>10811</v>
      </c>
      <c r="D976" s="12" t="s">
        <v>1033</v>
      </c>
      <c r="E976" s="13">
        <v>45451</v>
      </c>
      <c r="F976" s="12" t="s">
        <v>3607</v>
      </c>
      <c r="G976" s="12">
        <f>IF(ISNUMBER(MATCH(C976, FACT_ORDERS!C:C, 0)), 1, 0)</f>
        <v>1</v>
      </c>
      <c r="H976" s="12">
        <f>COUNTIF(B:B,FACT_SEARCHES[[#This Row],[WD_PRODUCTS]])</f>
        <v>76</v>
      </c>
    </row>
    <row r="977" spans="1:8" x14ac:dyDescent="0.3">
      <c r="A977" s="12">
        <v>7975</v>
      </c>
      <c r="B977" s="12">
        <v>288</v>
      </c>
      <c r="C977" s="8">
        <v>10390</v>
      </c>
      <c r="D977" s="12" t="s">
        <v>1034</v>
      </c>
      <c r="E977" s="13">
        <v>44963</v>
      </c>
      <c r="F977" s="12" t="s">
        <v>3295</v>
      </c>
      <c r="G977" s="12">
        <f>IF(ISNUMBER(MATCH(C977, FACT_ORDERS!C:C, 0)), 1, 0)</f>
        <v>1</v>
      </c>
      <c r="H977" s="12">
        <f>COUNTIF(B:B,FACT_SEARCHES[[#This Row],[WD_PRODUCTS]])</f>
        <v>106</v>
      </c>
    </row>
    <row r="978" spans="1:8" x14ac:dyDescent="0.3">
      <c r="A978" s="12">
        <v>7976</v>
      </c>
      <c r="B978" s="12">
        <v>287</v>
      </c>
      <c r="C978" s="8">
        <v>10390</v>
      </c>
      <c r="D978" s="12" t="s">
        <v>1035</v>
      </c>
      <c r="E978" s="13">
        <v>44963</v>
      </c>
      <c r="F978" s="12" t="s">
        <v>15905</v>
      </c>
      <c r="G978" s="12">
        <f>IF(ISNUMBER(MATCH(C978, FACT_ORDERS!C:C, 0)), 1, 0)</f>
        <v>1</v>
      </c>
      <c r="H978" s="12">
        <f>COUNTIF(B:B,FACT_SEARCHES[[#This Row],[WD_PRODUCTS]])</f>
        <v>59</v>
      </c>
    </row>
    <row r="979" spans="1:8" x14ac:dyDescent="0.3">
      <c r="A979" s="12">
        <v>7977</v>
      </c>
      <c r="B979" s="12">
        <v>283</v>
      </c>
      <c r="C979" s="8">
        <v>10390</v>
      </c>
      <c r="D979" s="12" t="s">
        <v>1036</v>
      </c>
      <c r="E979" s="13">
        <v>44963</v>
      </c>
      <c r="F979" s="12" t="s">
        <v>3895</v>
      </c>
      <c r="G979" s="12">
        <f>IF(ISNUMBER(MATCH(C979, FACT_ORDERS!C:C, 0)), 1, 0)</f>
        <v>1</v>
      </c>
      <c r="H979" s="12">
        <f>COUNTIF(B:B,FACT_SEARCHES[[#This Row],[WD_PRODUCTS]])</f>
        <v>65</v>
      </c>
    </row>
    <row r="980" spans="1:8" x14ac:dyDescent="0.3">
      <c r="A980" s="12">
        <v>7978</v>
      </c>
      <c r="B980" s="12">
        <v>249</v>
      </c>
      <c r="C980" s="8">
        <v>10390</v>
      </c>
      <c r="D980" s="12" t="s">
        <v>1037</v>
      </c>
      <c r="E980" s="13">
        <v>44963</v>
      </c>
      <c r="F980" s="12" t="s">
        <v>15906</v>
      </c>
      <c r="G980" s="12">
        <f>IF(ISNUMBER(MATCH(C980, FACT_ORDERS!C:C, 0)), 1, 0)</f>
        <v>1</v>
      </c>
      <c r="H980" s="12">
        <f>COUNTIF(B:B,FACT_SEARCHES[[#This Row],[WD_PRODUCTS]])</f>
        <v>85</v>
      </c>
    </row>
    <row r="981" spans="1:8" x14ac:dyDescent="0.3">
      <c r="A981" s="12">
        <v>7979</v>
      </c>
      <c r="B981" s="12">
        <v>286</v>
      </c>
      <c r="C981" s="8">
        <v>10075</v>
      </c>
      <c r="D981" s="12" t="s">
        <v>1038</v>
      </c>
      <c r="E981" s="13">
        <v>44904</v>
      </c>
      <c r="F981" s="12" t="s">
        <v>15907</v>
      </c>
      <c r="G981" s="12">
        <f>IF(ISNUMBER(MATCH(C981, FACT_ORDERS!C:C, 0)), 1, 0)</f>
        <v>1</v>
      </c>
      <c r="H981" s="12">
        <f>COUNTIF(B:B,FACT_SEARCHES[[#This Row],[WD_PRODUCTS]])</f>
        <v>71</v>
      </c>
    </row>
    <row r="982" spans="1:8" x14ac:dyDescent="0.3">
      <c r="A982" s="12">
        <v>7980</v>
      </c>
      <c r="B982" s="12">
        <v>298</v>
      </c>
      <c r="C982" s="8">
        <v>10075</v>
      </c>
      <c r="D982" s="12" t="s">
        <v>1039</v>
      </c>
      <c r="E982" s="13">
        <v>44904</v>
      </c>
      <c r="F982" s="12" t="s">
        <v>15908</v>
      </c>
      <c r="G982" s="12">
        <f>IF(ISNUMBER(MATCH(C982, FACT_ORDERS!C:C, 0)), 1, 0)</f>
        <v>1</v>
      </c>
      <c r="H982" s="12">
        <f>COUNTIF(B:B,FACT_SEARCHES[[#This Row],[WD_PRODUCTS]])</f>
        <v>79</v>
      </c>
    </row>
    <row r="983" spans="1:8" x14ac:dyDescent="0.3">
      <c r="A983" s="12">
        <v>7981</v>
      </c>
      <c r="B983" s="12">
        <v>232</v>
      </c>
      <c r="C983" s="8">
        <v>10075</v>
      </c>
      <c r="D983" s="12" t="s">
        <v>1040</v>
      </c>
      <c r="E983" s="13">
        <v>44904</v>
      </c>
      <c r="F983" s="12" t="s">
        <v>15909</v>
      </c>
      <c r="G983" s="12">
        <f>IF(ISNUMBER(MATCH(C983, FACT_ORDERS!C:C, 0)), 1, 0)</f>
        <v>1</v>
      </c>
      <c r="H983" s="12">
        <f>COUNTIF(B:B,FACT_SEARCHES[[#This Row],[WD_PRODUCTS]])</f>
        <v>69</v>
      </c>
    </row>
    <row r="984" spans="1:8" x14ac:dyDescent="0.3">
      <c r="A984" s="12">
        <v>7982</v>
      </c>
      <c r="B984" s="12">
        <v>229</v>
      </c>
      <c r="C984" s="8">
        <v>10392</v>
      </c>
      <c r="D984" s="12" t="s">
        <v>1041</v>
      </c>
      <c r="E984" s="13">
        <v>44360</v>
      </c>
      <c r="F984" s="12" t="s">
        <v>15910</v>
      </c>
      <c r="G984" s="12">
        <f>IF(ISNUMBER(MATCH(C984, FACT_ORDERS!C:C, 0)), 1, 0)</f>
        <v>1</v>
      </c>
      <c r="H984" s="12">
        <f>COUNTIF(B:B,FACT_SEARCHES[[#This Row],[WD_PRODUCTS]])</f>
        <v>42</v>
      </c>
    </row>
    <row r="985" spans="1:8" x14ac:dyDescent="0.3">
      <c r="A985" s="12">
        <v>7983</v>
      </c>
      <c r="B985" s="12">
        <v>223</v>
      </c>
      <c r="C985" s="8">
        <v>10392</v>
      </c>
      <c r="D985" s="12" t="s">
        <v>1042</v>
      </c>
      <c r="E985" s="13">
        <v>44360</v>
      </c>
      <c r="F985" s="12" t="s">
        <v>15793</v>
      </c>
      <c r="G985" s="12">
        <f>IF(ISNUMBER(MATCH(C985, FACT_ORDERS!C:C, 0)), 1, 0)</f>
        <v>1</v>
      </c>
      <c r="H985" s="12">
        <f>COUNTIF(B:B,FACT_SEARCHES[[#This Row],[WD_PRODUCTS]])</f>
        <v>45</v>
      </c>
    </row>
    <row r="986" spans="1:8" x14ac:dyDescent="0.3">
      <c r="A986" s="12">
        <v>7984</v>
      </c>
      <c r="B986" s="12">
        <v>271</v>
      </c>
      <c r="C986" s="8">
        <v>10768</v>
      </c>
      <c r="D986" s="12" t="s">
        <v>1043</v>
      </c>
      <c r="E986" s="13">
        <v>45440</v>
      </c>
      <c r="F986" s="12" t="s">
        <v>15911</v>
      </c>
      <c r="G986" s="12">
        <f>IF(ISNUMBER(MATCH(C986, FACT_ORDERS!C:C, 0)), 1, 0)</f>
        <v>1</v>
      </c>
      <c r="H986" s="12">
        <f>COUNTIF(B:B,FACT_SEARCHES[[#This Row],[WD_PRODUCTS]])</f>
        <v>74</v>
      </c>
    </row>
    <row r="987" spans="1:8" x14ac:dyDescent="0.3">
      <c r="A987" s="12">
        <v>7985</v>
      </c>
      <c r="B987" s="12">
        <v>219</v>
      </c>
      <c r="C987" s="8">
        <v>10768</v>
      </c>
      <c r="D987" s="12" t="s">
        <v>1044</v>
      </c>
      <c r="E987" s="13">
        <v>45440</v>
      </c>
      <c r="F987" s="12" t="s">
        <v>3879</v>
      </c>
      <c r="G987" s="12">
        <f>IF(ISNUMBER(MATCH(C987, FACT_ORDERS!C:C, 0)), 1, 0)</f>
        <v>1</v>
      </c>
      <c r="H987" s="12">
        <f>COUNTIF(B:B,FACT_SEARCHES[[#This Row],[WD_PRODUCTS]])</f>
        <v>83</v>
      </c>
    </row>
    <row r="988" spans="1:8" x14ac:dyDescent="0.3">
      <c r="A988" s="12">
        <v>7986</v>
      </c>
      <c r="B988" s="12">
        <v>245</v>
      </c>
      <c r="C988" s="8">
        <v>10768</v>
      </c>
      <c r="D988" s="12" t="s">
        <v>1045</v>
      </c>
      <c r="E988" s="13">
        <v>45440</v>
      </c>
      <c r="F988" s="12" t="s">
        <v>15912</v>
      </c>
      <c r="G988" s="12">
        <f>IF(ISNUMBER(MATCH(C988, FACT_ORDERS!C:C, 0)), 1, 0)</f>
        <v>1</v>
      </c>
      <c r="H988" s="12">
        <f>COUNTIF(B:B,FACT_SEARCHES[[#This Row],[WD_PRODUCTS]])</f>
        <v>58</v>
      </c>
    </row>
    <row r="989" spans="1:8" x14ac:dyDescent="0.3">
      <c r="A989" s="12">
        <v>7987</v>
      </c>
      <c r="B989" s="12">
        <v>224</v>
      </c>
      <c r="C989" s="8">
        <v>10248</v>
      </c>
      <c r="D989" s="12" t="s">
        <v>1046</v>
      </c>
      <c r="E989" s="13">
        <v>44336</v>
      </c>
      <c r="F989" s="12" t="s">
        <v>15913</v>
      </c>
      <c r="G989" s="12">
        <f>IF(ISNUMBER(MATCH(C989, FACT_ORDERS!C:C, 0)), 1, 0)</f>
        <v>1</v>
      </c>
      <c r="H989" s="12">
        <f>COUNTIF(B:B,FACT_SEARCHES[[#This Row],[WD_PRODUCTS]])</f>
        <v>63</v>
      </c>
    </row>
    <row r="990" spans="1:8" x14ac:dyDescent="0.3">
      <c r="A990" s="12">
        <v>7988</v>
      </c>
      <c r="B990" s="12">
        <v>210</v>
      </c>
      <c r="C990" s="8">
        <v>10248</v>
      </c>
      <c r="D990" s="12" t="s">
        <v>1047</v>
      </c>
      <c r="E990" s="13">
        <v>44336</v>
      </c>
      <c r="F990" s="12" t="s">
        <v>15914</v>
      </c>
      <c r="G990" s="12">
        <f>IF(ISNUMBER(MATCH(C990, FACT_ORDERS!C:C, 0)), 1, 0)</f>
        <v>1</v>
      </c>
      <c r="H990" s="12">
        <f>COUNTIF(B:B,FACT_SEARCHES[[#This Row],[WD_PRODUCTS]])</f>
        <v>77</v>
      </c>
    </row>
    <row r="991" spans="1:8" x14ac:dyDescent="0.3">
      <c r="A991" s="12">
        <v>7989</v>
      </c>
      <c r="B991" s="12">
        <v>234</v>
      </c>
      <c r="C991" s="8">
        <v>10248</v>
      </c>
      <c r="D991" s="12" t="s">
        <v>1048</v>
      </c>
      <c r="E991" s="13">
        <v>44336</v>
      </c>
      <c r="F991" s="12" t="s">
        <v>15915</v>
      </c>
      <c r="G991" s="12">
        <f>IF(ISNUMBER(MATCH(C991, FACT_ORDERS!C:C, 0)), 1, 0)</f>
        <v>1</v>
      </c>
      <c r="H991" s="12">
        <f>COUNTIF(B:B,FACT_SEARCHES[[#This Row],[WD_PRODUCTS]])</f>
        <v>77</v>
      </c>
    </row>
    <row r="992" spans="1:8" x14ac:dyDescent="0.3">
      <c r="A992" s="12">
        <v>7990</v>
      </c>
      <c r="B992" s="12">
        <v>215</v>
      </c>
      <c r="C992" s="8">
        <v>10773</v>
      </c>
      <c r="D992" s="12" t="s">
        <v>1049</v>
      </c>
      <c r="E992" s="13">
        <v>44948</v>
      </c>
      <c r="F992" s="12" t="s">
        <v>15916</v>
      </c>
      <c r="G992" s="12">
        <f>IF(ISNUMBER(MATCH(C992, FACT_ORDERS!C:C, 0)), 1, 0)</f>
        <v>1</v>
      </c>
      <c r="H992" s="12">
        <f>COUNTIF(B:B,FACT_SEARCHES[[#This Row],[WD_PRODUCTS]])</f>
        <v>67</v>
      </c>
    </row>
    <row r="993" spans="1:8" x14ac:dyDescent="0.3">
      <c r="A993" s="12">
        <v>7991</v>
      </c>
      <c r="B993" s="12">
        <v>267</v>
      </c>
      <c r="C993" s="8">
        <v>10848</v>
      </c>
      <c r="D993" s="12" t="s">
        <v>1050</v>
      </c>
      <c r="E993" s="13">
        <v>45106</v>
      </c>
      <c r="F993" s="12" t="s">
        <v>15917</v>
      </c>
      <c r="G993" s="12">
        <f>IF(ISNUMBER(MATCH(C993, FACT_ORDERS!C:C, 0)), 1, 0)</f>
        <v>1</v>
      </c>
      <c r="H993" s="12">
        <f>COUNTIF(B:B,FACT_SEARCHES[[#This Row],[WD_PRODUCTS]])</f>
        <v>82</v>
      </c>
    </row>
    <row r="994" spans="1:8" x14ac:dyDescent="0.3">
      <c r="A994" s="12">
        <v>7992</v>
      </c>
      <c r="B994" s="12">
        <v>283</v>
      </c>
      <c r="C994" s="8">
        <v>10848</v>
      </c>
      <c r="D994" s="12" t="s">
        <v>1051</v>
      </c>
      <c r="E994" s="13">
        <v>45106</v>
      </c>
      <c r="F994" s="12" t="s">
        <v>15918</v>
      </c>
      <c r="G994" s="12">
        <f>IF(ISNUMBER(MATCH(C994, FACT_ORDERS!C:C, 0)), 1, 0)</f>
        <v>1</v>
      </c>
      <c r="H994" s="12">
        <f>COUNTIF(B:B,FACT_SEARCHES[[#This Row],[WD_PRODUCTS]])</f>
        <v>65</v>
      </c>
    </row>
    <row r="995" spans="1:8" x14ac:dyDescent="0.3">
      <c r="A995" s="12">
        <v>7993</v>
      </c>
      <c r="B995" s="12">
        <v>259</v>
      </c>
      <c r="C995" s="8">
        <v>10848</v>
      </c>
      <c r="D995" s="12" t="s">
        <v>1052</v>
      </c>
      <c r="E995" s="13">
        <v>45106</v>
      </c>
      <c r="F995" s="12" t="s">
        <v>15919</v>
      </c>
      <c r="G995" s="12">
        <f>IF(ISNUMBER(MATCH(C995, FACT_ORDERS!C:C, 0)), 1, 0)</f>
        <v>1</v>
      </c>
      <c r="H995" s="12">
        <f>COUNTIF(B:B,FACT_SEARCHES[[#This Row],[WD_PRODUCTS]])</f>
        <v>64</v>
      </c>
    </row>
    <row r="996" spans="1:8" x14ac:dyDescent="0.3">
      <c r="A996" s="12">
        <v>7994</v>
      </c>
      <c r="B996" s="12">
        <v>224</v>
      </c>
      <c r="C996" s="8">
        <v>10848</v>
      </c>
      <c r="D996" s="12" t="s">
        <v>1053</v>
      </c>
      <c r="E996" s="13">
        <v>45106</v>
      </c>
      <c r="F996" s="12" t="s">
        <v>4517</v>
      </c>
      <c r="G996" s="12">
        <f>IF(ISNUMBER(MATCH(C996, FACT_ORDERS!C:C, 0)), 1, 0)</f>
        <v>1</v>
      </c>
      <c r="H996" s="12">
        <f>COUNTIF(B:B,FACT_SEARCHES[[#This Row],[WD_PRODUCTS]])</f>
        <v>63</v>
      </c>
    </row>
    <row r="997" spans="1:8" x14ac:dyDescent="0.3">
      <c r="A997" s="12">
        <v>7995</v>
      </c>
      <c r="B997" s="12">
        <v>218</v>
      </c>
      <c r="C997" s="8">
        <v>10438</v>
      </c>
      <c r="D997" s="12" t="s">
        <v>1054</v>
      </c>
      <c r="E997" s="13">
        <v>45295</v>
      </c>
      <c r="F997" s="12" t="s">
        <v>15920</v>
      </c>
      <c r="G997" s="12">
        <f>IF(ISNUMBER(MATCH(C997, FACT_ORDERS!C:C, 0)), 1, 0)</f>
        <v>1</v>
      </c>
      <c r="H997" s="12">
        <f>COUNTIF(B:B,FACT_SEARCHES[[#This Row],[WD_PRODUCTS]])</f>
        <v>39</v>
      </c>
    </row>
    <row r="998" spans="1:8" x14ac:dyDescent="0.3">
      <c r="A998" s="12">
        <v>7996</v>
      </c>
      <c r="B998" s="12">
        <v>233</v>
      </c>
      <c r="C998" s="8">
        <v>10438</v>
      </c>
      <c r="D998" s="12" t="s">
        <v>1055</v>
      </c>
      <c r="E998" s="13">
        <v>45295</v>
      </c>
      <c r="F998" s="12" t="s">
        <v>15921</v>
      </c>
      <c r="G998" s="12">
        <f>IF(ISNUMBER(MATCH(C998, FACT_ORDERS!C:C, 0)), 1, 0)</f>
        <v>1</v>
      </c>
      <c r="H998" s="12">
        <f>COUNTIF(B:B,FACT_SEARCHES[[#This Row],[WD_PRODUCTS]])</f>
        <v>76</v>
      </c>
    </row>
    <row r="999" spans="1:8" x14ac:dyDescent="0.3">
      <c r="A999" s="12">
        <v>7997</v>
      </c>
      <c r="B999" s="12">
        <v>208</v>
      </c>
      <c r="C999" s="8">
        <v>10391</v>
      </c>
      <c r="D999" s="12" t="s">
        <v>1056</v>
      </c>
      <c r="E999" s="13">
        <v>44117</v>
      </c>
      <c r="F999" s="12" t="s">
        <v>15922</v>
      </c>
      <c r="G999" s="12">
        <f>IF(ISNUMBER(MATCH(C999, FACT_ORDERS!C:C, 0)), 1, 0)</f>
        <v>1</v>
      </c>
      <c r="H999" s="12">
        <f>COUNTIF(B:B,FACT_SEARCHES[[#This Row],[WD_PRODUCTS]])</f>
        <v>91</v>
      </c>
    </row>
    <row r="1000" spans="1:8" x14ac:dyDescent="0.3">
      <c r="A1000" s="12">
        <v>7998</v>
      </c>
      <c r="B1000" s="12">
        <v>205</v>
      </c>
      <c r="C1000" s="8">
        <v>10391</v>
      </c>
      <c r="D1000" s="12" t="s">
        <v>1057</v>
      </c>
      <c r="E1000" s="13">
        <v>44117</v>
      </c>
      <c r="F1000" s="12" t="s">
        <v>15923</v>
      </c>
      <c r="G1000" s="12">
        <f>IF(ISNUMBER(MATCH(C1000, FACT_ORDERS!C:C, 0)), 1, 0)</f>
        <v>1</v>
      </c>
      <c r="H1000" s="12">
        <f>COUNTIF(B:B,FACT_SEARCHES[[#This Row],[WD_PRODUCTS]])</f>
        <v>40</v>
      </c>
    </row>
    <row r="1001" spans="1:8" x14ac:dyDescent="0.3">
      <c r="A1001" s="12">
        <v>7999</v>
      </c>
      <c r="B1001" s="12">
        <v>265</v>
      </c>
      <c r="C1001" s="8">
        <v>10391</v>
      </c>
      <c r="D1001" s="12" t="s">
        <v>1058</v>
      </c>
      <c r="E1001" s="13">
        <v>44117</v>
      </c>
      <c r="F1001" s="12" t="s">
        <v>15924</v>
      </c>
      <c r="G1001" s="12">
        <f>IF(ISNUMBER(MATCH(C1001, FACT_ORDERS!C:C, 0)), 1, 0)</f>
        <v>1</v>
      </c>
      <c r="H1001" s="12">
        <f>COUNTIF(B:B,FACT_SEARCHES[[#This Row],[WD_PRODUCTS]])</f>
        <v>89</v>
      </c>
    </row>
    <row r="1002" spans="1:8" x14ac:dyDescent="0.3">
      <c r="A1002" s="12">
        <v>8000</v>
      </c>
      <c r="B1002" s="12">
        <v>293</v>
      </c>
      <c r="C1002" s="8">
        <v>10763</v>
      </c>
      <c r="D1002" s="12" t="s">
        <v>1059</v>
      </c>
      <c r="E1002" s="13">
        <v>45439</v>
      </c>
      <c r="F1002" s="12" t="s">
        <v>4189</v>
      </c>
      <c r="G1002" s="12">
        <f>IF(ISNUMBER(MATCH(C1002, FACT_ORDERS!C:C, 0)), 1, 0)</f>
        <v>1</v>
      </c>
      <c r="H1002" s="12">
        <f>COUNTIF(B:B,FACT_SEARCHES[[#This Row],[WD_PRODUCTS]])</f>
        <v>70</v>
      </c>
    </row>
    <row r="1003" spans="1:8" x14ac:dyDescent="0.3">
      <c r="A1003" s="12">
        <v>8001</v>
      </c>
      <c r="B1003" s="12">
        <v>294</v>
      </c>
      <c r="C1003" s="8">
        <v>10515</v>
      </c>
      <c r="D1003" s="12" t="s">
        <v>1060</v>
      </c>
      <c r="E1003" s="13">
        <v>45410</v>
      </c>
      <c r="F1003" s="12" t="s">
        <v>15925</v>
      </c>
      <c r="G1003" s="12">
        <f>IF(ISNUMBER(MATCH(C1003, FACT_ORDERS!C:C, 0)), 1, 0)</f>
        <v>1</v>
      </c>
      <c r="H1003" s="12">
        <f>COUNTIF(B:B,FACT_SEARCHES[[#This Row],[WD_PRODUCTS]])</f>
        <v>60</v>
      </c>
    </row>
    <row r="1004" spans="1:8" x14ac:dyDescent="0.3">
      <c r="A1004" s="12">
        <v>8002</v>
      </c>
      <c r="B1004" s="12">
        <v>270</v>
      </c>
      <c r="C1004" s="8">
        <v>10515</v>
      </c>
      <c r="D1004" s="12" t="s">
        <v>1061</v>
      </c>
      <c r="E1004" s="13">
        <v>45410</v>
      </c>
      <c r="F1004" s="12" t="s">
        <v>15926</v>
      </c>
      <c r="G1004" s="12">
        <f>IF(ISNUMBER(MATCH(C1004, FACT_ORDERS!C:C, 0)), 1, 0)</f>
        <v>1</v>
      </c>
      <c r="H1004" s="12">
        <f>COUNTIF(B:B,FACT_SEARCHES[[#This Row],[WD_PRODUCTS]])</f>
        <v>54</v>
      </c>
    </row>
    <row r="1005" spans="1:8" x14ac:dyDescent="0.3">
      <c r="A1005" s="12">
        <v>8003</v>
      </c>
      <c r="B1005" s="12">
        <v>248</v>
      </c>
      <c r="C1005" s="8">
        <v>10892</v>
      </c>
      <c r="D1005" s="12" t="s">
        <v>1062</v>
      </c>
      <c r="E1005" s="13">
        <v>45400</v>
      </c>
      <c r="F1005" s="12" t="s">
        <v>15927</v>
      </c>
      <c r="G1005" s="12">
        <f>IF(ISNUMBER(MATCH(C1005, FACT_ORDERS!C:C, 0)), 1, 0)</f>
        <v>1</v>
      </c>
      <c r="H1005" s="12">
        <f>COUNTIF(B:B,FACT_SEARCHES[[#This Row],[WD_PRODUCTS]])</f>
        <v>101</v>
      </c>
    </row>
    <row r="1006" spans="1:8" x14ac:dyDescent="0.3">
      <c r="A1006" s="12">
        <v>8004</v>
      </c>
      <c r="B1006" s="12">
        <v>292</v>
      </c>
      <c r="C1006" s="8">
        <v>10490</v>
      </c>
      <c r="D1006" s="12" t="s">
        <v>1063</v>
      </c>
      <c r="E1006" s="13">
        <v>44639</v>
      </c>
      <c r="F1006" s="12" t="s">
        <v>15928</v>
      </c>
      <c r="G1006" s="12">
        <f>IF(ISNUMBER(MATCH(C1006, FACT_ORDERS!C:C, 0)), 1, 0)</f>
        <v>1</v>
      </c>
      <c r="H1006" s="12">
        <f>COUNTIF(B:B,FACT_SEARCHES[[#This Row],[WD_PRODUCTS]])</f>
        <v>95</v>
      </c>
    </row>
    <row r="1007" spans="1:8" x14ac:dyDescent="0.3">
      <c r="A1007" s="12">
        <v>8005</v>
      </c>
      <c r="B1007" s="12">
        <v>242</v>
      </c>
      <c r="C1007" s="8">
        <v>10490</v>
      </c>
      <c r="D1007" s="12" t="s">
        <v>1064</v>
      </c>
      <c r="E1007" s="13">
        <v>44639</v>
      </c>
      <c r="F1007" s="12" t="s">
        <v>15929</v>
      </c>
      <c r="G1007" s="12">
        <f>IF(ISNUMBER(MATCH(C1007, FACT_ORDERS!C:C, 0)), 1, 0)</f>
        <v>1</v>
      </c>
      <c r="H1007" s="12">
        <f>COUNTIF(B:B,FACT_SEARCHES[[#This Row],[WD_PRODUCTS]])</f>
        <v>76</v>
      </c>
    </row>
    <row r="1008" spans="1:8" x14ac:dyDescent="0.3">
      <c r="A1008" s="12">
        <v>8006</v>
      </c>
      <c r="B1008" s="12">
        <v>297</v>
      </c>
      <c r="C1008" s="8">
        <v>10490</v>
      </c>
      <c r="D1008" s="12" t="s">
        <v>1065</v>
      </c>
      <c r="E1008" s="13">
        <v>44639</v>
      </c>
      <c r="F1008" s="12" t="s">
        <v>15930</v>
      </c>
      <c r="G1008" s="12">
        <f>IF(ISNUMBER(MATCH(C1008, FACT_ORDERS!C:C, 0)), 1, 0)</f>
        <v>1</v>
      </c>
      <c r="H1008" s="12">
        <f>COUNTIF(B:B,FACT_SEARCHES[[#This Row],[WD_PRODUCTS]])</f>
        <v>64</v>
      </c>
    </row>
    <row r="1009" spans="1:8" x14ac:dyDescent="0.3">
      <c r="A1009" s="12">
        <v>8007</v>
      </c>
      <c r="B1009" s="12">
        <v>278</v>
      </c>
      <c r="C1009" s="8">
        <v>10490</v>
      </c>
      <c r="D1009" s="12" t="s">
        <v>1066</v>
      </c>
      <c r="E1009" s="13">
        <v>44639</v>
      </c>
      <c r="F1009" s="12" t="s">
        <v>3990</v>
      </c>
      <c r="G1009" s="12">
        <f>IF(ISNUMBER(MATCH(C1009, FACT_ORDERS!C:C, 0)), 1, 0)</f>
        <v>1</v>
      </c>
      <c r="H1009" s="12">
        <f>COUNTIF(B:B,FACT_SEARCHES[[#This Row],[WD_PRODUCTS]])</f>
        <v>81</v>
      </c>
    </row>
    <row r="1010" spans="1:8" x14ac:dyDescent="0.3">
      <c r="A1010" s="12">
        <v>8008</v>
      </c>
      <c r="B1010" s="12">
        <v>209</v>
      </c>
      <c r="C1010" s="8">
        <v>10490</v>
      </c>
      <c r="D1010" s="12" t="s">
        <v>1067</v>
      </c>
      <c r="E1010" s="13">
        <v>44639</v>
      </c>
      <c r="F1010" s="12" t="s">
        <v>15931</v>
      </c>
      <c r="G1010" s="12">
        <f>IF(ISNUMBER(MATCH(C1010, FACT_ORDERS!C:C, 0)), 1, 0)</f>
        <v>1</v>
      </c>
      <c r="H1010" s="12">
        <f>COUNTIF(B:B,FACT_SEARCHES[[#This Row],[WD_PRODUCTS]])</f>
        <v>91</v>
      </c>
    </row>
    <row r="1011" spans="1:8" x14ac:dyDescent="0.3">
      <c r="A1011" s="12">
        <v>8009</v>
      </c>
      <c r="B1011" s="12">
        <v>285</v>
      </c>
      <c r="C1011" s="8">
        <v>10490</v>
      </c>
      <c r="D1011" s="12" t="s">
        <v>1068</v>
      </c>
      <c r="E1011" s="13">
        <v>44639</v>
      </c>
      <c r="F1011" s="12" t="s">
        <v>15932</v>
      </c>
      <c r="G1011" s="12">
        <f>IF(ISNUMBER(MATCH(C1011, FACT_ORDERS!C:C, 0)), 1, 0)</f>
        <v>1</v>
      </c>
      <c r="H1011" s="12">
        <f>COUNTIF(B:B,FACT_SEARCHES[[#This Row],[WD_PRODUCTS]])</f>
        <v>56</v>
      </c>
    </row>
    <row r="1012" spans="1:8" x14ac:dyDescent="0.3">
      <c r="A1012" s="12">
        <v>8010</v>
      </c>
      <c r="B1012" s="12">
        <v>210</v>
      </c>
      <c r="C1012" s="8">
        <v>10490</v>
      </c>
      <c r="D1012" s="12" t="s">
        <v>1069</v>
      </c>
      <c r="E1012" s="13">
        <v>44639</v>
      </c>
      <c r="F1012" s="12" t="s">
        <v>15933</v>
      </c>
      <c r="G1012" s="12">
        <f>IF(ISNUMBER(MATCH(C1012, FACT_ORDERS!C:C, 0)), 1, 0)</f>
        <v>1</v>
      </c>
      <c r="H1012" s="12">
        <f>COUNTIF(B:B,FACT_SEARCHES[[#This Row],[WD_PRODUCTS]])</f>
        <v>77</v>
      </c>
    </row>
    <row r="1013" spans="1:8" x14ac:dyDescent="0.3">
      <c r="A1013" s="12">
        <v>8011</v>
      </c>
      <c r="B1013" s="12">
        <v>228</v>
      </c>
      <c r="C1013" s="8">
        <v>10138</v>
      </c>
      <c r="D1013" s="12" t="s">
        <v>1070</v>
      </c>
      <c r="E1013" s="13">
        <v>44711</v>
      </c>
      <c r="F1013" s="12" t="s">
        <v>15934</v>
      </c>
      <c r="G1013" s="12">
        <f>IF(ISNUMBER(MATCH(C1013, FACT_ORDERS!C:C, 0)), 1, 0)</f>
        <v>1</v>
      </c>
      <c r="H1013" s="12">
        <f>COUNTIF(B:B,FACT_SEARCHES[[#This Row],[WD_PRODUCTS]])</f>
        <v>79</v>
      </c>
    </row>
    <row r="1014" spans="1:8" x14ac:dyDescent="0.3">
      <c r="A1014" s="12">
        <v>8012</v>
      </c>
      <c r="B1014" s="12">
        <v>241</v>
      </c>
      <c r="C1014" s="8">
        <v>10138</v>
      </c>
      <c r="D1014" s="12" t="s">
        <v>1071</v>
      </c>
      <c r="E1014" s="13">
        <v>44711</v>
      </c>
      <c r="F1014" s="12" t="s">
        <v>15935</v>
      </c>
      <c r="G1014" s="12">
        <f>IF(ISNUMBER(MATCH(C1014, FACT_ORDERS!C:C, 0)), 1, 0)</f>
        <v>1</v>
      </c>
      <c r="H1014" s="12">
        <f>COUNTIF(B:B,FACT_SEARCHES[[#This Row],[WD_PRODUCTS]])</f>
        <v>96</v>
      </c>
    </row>
    <row r="1015" spans="1:8" x14ac:dyDescent="0.3">
      <c r="A1015" s="12">
        <v>8013</v>
      </c>
      <c r="B1015" s="12">
        <v>271</v>
      </c>
      <c r="C1015" s="8">
        <v>10151</v>
      </c>
      <c r="D1015" s="12" t="s">
        <v>1072</v>
      </c>
      <c r="E1015" s="13">
        <v>45323</v>
      </c>
      <c r="F1015" s="12" t="s">
        <v>15936</v>
      </c>
      <c r="G1015" s="12">
        <f>IF(ISNUMBER(MATCH(C1015, FACT_ORDERS!C:C, 0)), 1, 0)</f>
        <v>1</v>
      </c>
      <c r="H1015" s="12">
        <f>COUNTIF(B:B,FACT_SEARCHES[[#This Row],[WD_PRODUCTS]])</f>
        <v>74</v>
      </c>
    </row>
    <row r="1016" spans="1:8" x14ac:dyDescent="0.3">
      <c r="A1016" s="12">
        <v>8014</v>
      </c>
      <c r="B1016" s="12">
        <v>242</v>
      </c>
      <c r="C1016" s="8">
        <v>10151</v>
      </c>
      <c r="D1016" s="12" t="s">
        <v>1073</v>
      </c>
      <c r="E1016" s="13">
        <v>45323</v>
      </c>
      <c r="F1016" s="12" t="s">
        <v>15937</v>
      </c>
      <c r="G1016" s="12">
        <f>IF(ISNUMBER(MATCH(C1016, FACT_ORDERS!C:C, 0)), 1, 0)</f>
        <v>1</v>
      </c>
      <c r="H1016" s="12">
        <f>COUNTIF(B:B,FACT_SEARCHES[[#This Row],[WD_PRODUCTS]])</f>
        <v>76</v>
      </c>
    </row>
    <row r="1017" spans="1:8" x14ac:dyDescent="0.3">
      <c r="A1017" s="12">
        <v>8015</v>
      </c>
      <c r="B1017" s="12">
        <v>236</v>
      </c>
      <c r="C1017" s="8">
        <v>10151</v>
      </c>
      <c r="D1017" s="12" t="s">
        <v>1074</v>
      </c>
      <c r="E1017" s="13">
        <v>45323</v>
      </c>
      <c r="F1017" s="12" t="s">
        <v>15938</v>
      </c>
      <c r="G1017" s="12">
        <f>IF(ISNUMBER(MATCH(C1017, FACT_ORDERS!C:C, 0)), 1, 0)</f>
        <v>1</v>
      </c>
      <c r="H1017" s="12">
        <f>COUNTIF(B:B,FACT_SEARCHES[[#This Row],[WD_PRODUCTS]])</f>
        <v>80</v>
      </c>
    </row>
    <row r="1018" spans="1:8" x14ac:dyDescent="0.3">
      <c r="A1018" s="12">
        <v>8016</v>
      </c>
      <c r="B1018" s="12">
        <v>209</v>
      </c>
      <c r="C1018" s="8">
        <v>10534</v>
      </c>
      <c r="D1018" s="12" t="s">
        <v>1075</v>
      </c>
      <c r="E1018" s="13">
        <v>44757</v>
      </c>
      <c r="F1018" s="12" t="s">
        <v>15939</v>
      </c>
      <c r="G1018" s="12">
        <f>IF(ISNUMBER(MATCH(C1018, FACT_ORDERS!C:C, 0)), 1, 0)</f>
        <v>1</v>
      </c>
      <c r="H1018" s="12">
        <f>COUNTIF(B:B,FACT_SEARCHES[[#This Row],[WD_PRODUCTS]])</f>
        <v>91</v>
      </c>
    </row>
    <row r="1019" spans="1:8" x14ac:dyDescent="0.3">
      <c r="A1019" s="12">
        <v>8017</v>
      </c>
      <c r="B1019" s="12">
        <v>260</v>
      </c>
      <c r="C1019" s="8">
        <v>10177</v>
      </c>
      <c r="D1019" s="12" t="s">
        <v>1076</v>
      </c>
      <c r="E1019" s="13">
        <v>44707</v>
      </c>
      <c r="F1019" s="12" t="s">
        <v>4429</v>
      </c>
      <c r="G1019" s="12">
        <f>IF(ISNUMBER(MATCH(C1019, FACT_ORDERS!C:C, 0)), 1, 0)</f>
        <v>1</v>
      </c>
      <c r="H1019" s="12">
        <f>COUNTIF(B:B,FACT_SEARCHES[[#This Row],[WD_PRODUCTS]])</f>
        <v>86</v>
      </c>
    </row>
    <row r="1020" spans="1:8" x14ac:dyDescent="0.3">
      <c r="A1020" s="12">
        <v>8018</v>
      </c>
      <c r="B1020" s="12">
        <v>294</v>
      </c>
      <c r="C1020" s="8">
        <v>10177</v>
      </c>
      <c r="D1020" s="12" t="s">
        <v>1077</v>
      </c>
      <c r="E1020" s="13">
        <v>44707</v>
      </c>
      <c r="F1020" s="12" t="s">
        <v>15940</v>
      </c>
      <c r="G1020" s="12">
        <f>IF(ISNUMBER(MATCH(C1020, FACT_ORDERS!C:C, 0)), 1, 0)</f>
        <v>1</v>
      </c>
      <c r="H1020" s="12">
        <f>COUNTIF(B:B,FACT_SEARCHES[[#This Row],[WD_PRODUCTS]])</f>
        <v>60</v>
      </c>
    </row>
    <row r="1021" spans="1:8" x14ac:dyDescent="0.3">
      <c r="A1021" s="12">
        <v>8019</v>
      </c>
      <c r="B1021" s="12">
        <v>212</v>
      </c>
      <c r="C1021" s="8">
        <v>10177</v>
      </c>
      <c r="D1021" s="12" t="s">
        <v>1078</v>
      </c>
      <c r="E1021" s="13">
        <v>44707</v>
      </c>
      <c r="F1021" s="12" t="s">
        <v>15941</v>
      </c>
      <c r="G1021" s="12">
        <f>IF(ISNUMBER(MATCH(C1021, FACT_ORDERS!C:C, 0)), 1, 0)</f>
        <v>1</v>
      </c>
      <c r="H1021" s="12">
        <f>COUNTIF(B:B,FACT_SEARCHES[[#This Row],[WD_PRODUCTS]])</f>
        <v>67</v>
      </c>
    </row>
    <row r="1022" spans="1:8" x14ac:dyDescent="0.3">
      <c r="A1022" s="12">
        <v>8020</v>
      </c>
      <c r="B1022" s="12">
        <v>276</v>
      </c>
      <c r="C1022" s="8">
        <v>10925</v>
      </c>
      <c r="D1022" s="12" t="s">
        <v>1079</v>
      </c>
      <c r="E1022" s="13">
        <v>45470</v>
      </c>
      <c r="F1022" s="12" t="s">
        <v>15942</v>
      </c>
      <c r="G1022" s="12">
        <f>IF(ISNUMBER(MATCH(C1022, FACT_ORDERS!C:C, 0)), 1, 0)</f>
        <v>1</v>
      </c>
      <c r="H1022" s="12">
        <f>COUNTIF(B:B,FACT_SEARCHES[[#This Row],[WD_PRODUCTS]])</f>
        <v>65</v>
      </c>
    </row>
    <row r="1023" spans="1:8" x14ac:dyDescent="0.3">
      <c r="A1023" s="12">
        <v>8021</v>
      </c>
      <c r="B1023" s="12">
        <v>219</v>
      </c>
      <c r="C1023" s="8">
        <v>10925</v>
      </c>
      <c r="D1023" s="12" t="s">
        <v>1080</v>
      </c>
      <c r="E1023" s="13">
        <v>45470</v>
      </c>
      <c r="F1023" s="12" t="s">
        <v>15943</v>
      </c>
      <c r="G1023" s="12">
        <f>IF(ISNUMBER(MATCH(C1023, FACT_ORDERS!C:C, 0)), 1, 0)</f>
        <v>1</v>
      </c>
      <c r="H1023" s="12">
        <f>COUNTIF(B:B,FACT_SEARCHES[[#This Row],[WD_PRODUCTS]])</f>
        <v>83</v>
      </c>
    </row>
    <row r="1024" spans="1:8" x14ac:dyDescent="0.3">
      <c r="A1024" s="12">
        <v>8022</v>
      </c>
      <c r="B1024" s="12">
        <v>208</v>
      </c>
      <c r="C1024" s="8">
        <v>10925</v>
      </c>
      <c r="D1024" s="12" t="s">
        <v>1081</v>
      </c>
      <c r="E1024" s="13">
        <v>45470</v>
      </c>
      <c r="F1024" s="12" t="s">
        <v>15944</v>
      </c>
      <c r="G1024" s="12">
        <f>IF(ISNUMBER(MATCH(C1024, FACT_ORDERS!C:C, 0)), 1, 0)</f>
        <v>1</v>
      </c>
      <c r="H1024" s="12">
        <f>COUNTIF(B:B,FACT_SEARCHES[[#This Row],[WD_PRODUCTS]])</f>
        <v>91</v>
      </c>
    </row>
    <row r="1025" spans="1:8" x14ac:dyDescent="0.3">
      <c r="A1025" s="12">
        <v>8023</v>
      </c>
      <c r="B1025" s="12">
        <v>246</v>
      </c>
      <c r="C1025" s="8">
        <v>10925</v>
      </c>
      <c r="D1025" s="12" t="s">
        <v>1082</v>
      </c>
      <c r="E1025" s="13">
        <v>45470</v>
      </c>
      <c r="F1025" s="12" t="s">
        <v>15945</v>
      </c>
      <c r="G1025" s="12">
        <f>IF(ISNUMBER(MATCH(C1025, FACT_ORDERS!C:C, 0)), 1, 0)</f>
        <v>1</v>
      </c>
      <c r="H1025" s="12">
        <f>COUNTIF(B:B,FACT_SEARCHES[[#This Row],[WD_PRODUCTS]])</f>
        <v>55</v>
      </c>
    </row>
    <row r="1026" spans="1:8" x14ac:dyDescent="0.3">
      <c r="A1026" s="12">
        <v>8024</v>
      </c>
      <c r="B1026" s="12">
        <v>266</v>
      </c>
      <c r="C1026" s="8">
        <v>10888</v>
      </c>
      <c r="D1026" s="12" t="s">
        <v>1083</v>
      </c>
      <c r="E1026" s="13">
        <v>45428</v>
      </c>
      <c r="F1026" s="12" t="s">
        <v>15946</v>
      </c>
      <c r="G1026" s="12">
        <f>IF(ISNUMBER(MATCH(C1026, FACT_ORDERS!C:C, 0)), 1, 0)</f>
        <v>1</v>
      </c>
      <c r="H1026" s="12">
        <f>COUNTIF(B:B,FACT_SEARCHES[[#This Row],[WD_PRODUCTS]])</f>
        <v>94</v>
      </c>
    </row>
    <row r="1027" spans="1:8" x14ac:dyDescent="0.3">
      <c r="A1027" s="12">
        <v>8025</v>
      </c>
      <c r="B1027" s="12">
        <v>231</v>
      </c>
      <c r="C1027" s="8">
        <v>10888</v>
      </c>
      <c r="D1027" s="12" t="s">
        <v>1084</v>
      </c>
      <c r="E1027" s="13">
        <v>45428</v>
      </c>
      <c r="F1027" s="12" t="s">
        <v>3665</v>
      </c>
      <c r="G1027" s="12">
        <f>IF(ISNUMBER(MATCH(C1027, FACT_ORDERS!C:C, 0)), 1, 0)</f>
        <v>1</v>
      </c>
      <c r="H1027" s="12">
        <f>COUNTIF(B:B,FACT_SEARCHES[[#This Row],[WD_PRODUCTS]])</f>
        <v>58</v>
      </c>
    </row>
    <row r="1028" spans="1:8" x14ac:dyDescent="0.3">
      <c r="A1028" s="12">
        <v>8026</v>
      </c>
      <c r="B1028" s="12">
        <v>213</v>
      </c>
      <c r="C1028" s="8">
        <v>10888</v>
      </c>
      <c r="D1028" s="12" t="s">
        <v>1085</v>
      </c>
      <c r="E1028" s="13">
        <v>45428</v>
      </c>
      <c r="F1028" s="12" t="s">
        <v>4056</v>
      </c>
      <c r="G1028" s="12">
        <f>IF(ISNUMBER(MATCH(C1028, FACT_ORDERS!C:C, 0)), 1, 0)</f>
        <v>1</v>
      </c>
      <c r="H1028" s="12">
        <f>COUNTIF(B:B,FACT_SEARCHES[[#This Row],[WD_PRODUCTS]])</f>
        <v>86</v>
      </c>
    </row>
    <row r="1029" spans="1:8" x14ac:dyDescent="0.3">
      <c r="A1029" s="12">
        <v>8027</v>
      </c>
      <c r="B1029" s="12">
        <v>284</v>
      </c>
      <c r="C1029" s="8">
        <v>10274</v>
      </c>
      <c r="D1029" s="12" t="s">
        <v>1086</v>
      </c>
      <c r="E1029" s="13">
        <v>45458</v>
      </c>
      <c r="F1029" s="12" t="s">
        <v>15947</v>
      </c>
      <c r="G1029" s="12">
        <f>IF(ISNUMBER(MATCH(C1029, FACT_ORDERS!C:C, 0)), 1, 0)</f>
        <v>1</v>
      </c>
      <c r="H1029" s="12">
        <f>COUNTIF(B:B,FACT_SEARCHES[[#This Row],[WD_PRODUCTS]])</f>
        <v>97</v>
      </c>
    </row>
    <row r="1030" spans="1:8" x14ac:dyDescent="0.3">
      <c r="A1030" s="12">
        <v>8028</v>
      </c>
      <c r="B1030" s="12">
        <v>250</v>
      </c>
      <c r="C1030" s="8">
        <v>10274</v>
      </c>
      <c r="D1030" s="12" t="s">
        <v>1087</v>
      </c>
      <c r="E1030" s="13">
        <v>45458</v>
      </c>
      <c r="F1030" s="12" t="s">
        <v>15948</v>
      </c>
      <c r="G1030" s="12">
        <f>IF(ISNUMBER(MATCH(C1030, FACT_ORDERS!C:C, 0)), 1, 0)</f>
        <v>1</v>
      </c>
      <c r="H1030" s="12">
        <f>COUNTIF(B:B,FACT_SEARCHES[[#This Row],[WD_PRODUCTS]])</f>
        <v>65</v>
      </c>
    </row>
    <row r="1031" spans="1:8" x14ac:dyDescent="0.3">
      <c r="A1031" s="12">
        <v>8029</v>
      </c>
      <c r="B1031" s="12">
        <v>227</v>
      </c>
      <c r="C1031" s="8">
        <v>10274</v>
      </c>
      <c r="D1031" s="12" t="s">
        <v>1088</v>
      </c>
      <c r="E1031" s="13">
        <v>45458</v>
      </c>
      <c r="F1031" s="12" t="s">
        <v>15949</v>
      </c>
      <c r="G1031" s="12">
        <f>IF(ISNUMBER(MATCH(C1031, FACT_ORDERS!C:C, 0)), 1, 0)</f>
        <v>1</v>
      </c>
      <c r="H1031" s="12">
        <f>COUNTIF(B:B,FACT_SEARCHES[[#This Row],[WD_PRODUCTS]])</f>
        <v>93</v>
      </c>
    </row>
    <row r="1032" spans="1:8" x14ac:dyDescent="0.3">
      <c r="A1032" s="12">
        <v>8030</v>
      </c>
      <c r="B1032" s="12">
        <v>253</v>
      </c>
      <c r="C1032" s="8">
        <v>10665</v>
      </c>
      <c r="D1032" s="12" t="s">
        <v>1089</v>
      </c>
      <c r="E1032" s="13">
        <v>44637</v>
      </c>
      <c r="F1032" s="12" t="s">
        <v>15950</v>
      </c>
      <c r="G1032" s="12">
        <f>IF(ISNUMBER(MATCH(C1032, FACT_ORDERS!C:C, 0)), 1, 0)</f>
        <v>1</v>
      </c>
      <c r="H1032" s="12">
        <f>COUNTIF(B:B,FACT_SEARCHES[[#This Row],[WD_PRODUCTS]])</f>
        <v>78</v>
      </c>
    </row>
    <row r="1033" spans="1:8" x14ac:dyDescent="0.3">
      <c r="A1033" s="12">
        <v>8031</v>
      </c>
      <c r="B1033" s="12">
        <v>237</v>
      </c>
      <c r="C1033" s="8">
        <v>10665</v>
      </c>
      <c r="D1033" s="12" t="s">
        <v>1090</v>
      </c>
      <c r="E1033" s="13">
        <v>44637</v>
      </c>
      <c r="F1033" s="12" t="s">
        <v>15951</v>
      </c>
      <c r="G1033" s="12">
        <f>IF(ISNUMBER(MATCH(C1033, FACT_ORDERS!C:C, 0)), 1, 0)</f>
        <v>1</v>
      </c>
      <c r="H1033" s="12">
        <f>COUNTIF(B:B,FACT_SEARCHES[[#This Row],[WD_PRODUCTS]])</f>
        <v>99</v>
      </c>
    </row>
    <row r="1034" spans="1:8" x14ac:dyDescent="0.3">
      <c r="A1034" s="12">
        <v>8032</v>
      </c>
      <c r="B1034" s="12">
        <v>283</v>
      </c>
      <c r="C1034" s="8">
        <v>10665</v>
      </c>
      <c r="D1034" s="12" t="s">
        <v>1091</v>
      </c>
      <c r="E1034" s="13">
        <v>44637</v>
      </c>
      <c r="F1034" s="12" t="s">
        <v>15952</v>
      </c>
      <c r="G1034" s="12">
        <f>IF(ISNUMBER(MATCH(C1034, FACT_ORDERS!C:C, 0)), 1, 0)</f>
        <v>1</v>
      </c>
      <c r="H1034" s="12">
        <f>COUNTIF(B:B,FACT_SEARCHES[[#This Row],[WD_PRODUCTS]])</f>
        <v>65</v>
      </c>
    </row>
    <row r="1035" spans="1:8" x14ac:dyDescent="0.3">
      <c r="A1035" s="12">
        <v>8033</v>
      </c>
      <c r="B1035" s="12">
        <v>210</v>
      </c>
      <c r="C1035" s="8">
        <v>10928</v>
      </c>
      <c r="D1035" s="12" t="s">
        <v>1092</v>
      </c>
      <c r="E1035" s="13">
        <v>45290</v>
      </c>
      <c r="F1035" s="12" t="s">
        <v>15953</v>
      </c>
      <c r="G1035" s="12">
        <f>IF(ISNUMBER(MATCH(C1035, FACT_ORDERS!C:C, 0)), 1, 0)</f>
        <v>1</v>
      </c>
      <c r="H1035" s="12">
        <f>COUNTIF(B:B,FACT_SEARCHES[[#This Row],[WD_PRODUCTS]])</f>
        <v>77</v>
      </c>
    </row>
    <row r="1036" spans="1:8" x14ac:dyDescent="0.3">
      <c r="A1036" s="12">
        <v>8034</v>
      </c>
      <c r="B1036" s="12">
        <v>237</v>
      </c>
      <c r="C1036" s="8">
        <v>10661</v>
      </c>
      <c r="D1036" s="12" t="s">
        <v>1093</v>
      </c>
      <c r="E1036" s="13">
        <v>44835</v>
      </c>
      <c r="F1036" s="12" t="s">
        <v>15954</v>
      </c>
      <c r="G1036" s="12">
        <f>IF(ISNUMBER(MATCH(C1036, FACT_ORDERS!C:C, 0)), 1, 0)</f>
        <v>1</v>
      </c>
      <c r="H1036" s="12">
        <f>COUNTIF(B:B,FACT_SEARCHES[[#This Row],[WD_PRODUCTS]])</f>
        <v>99</v>
      </c>
    </row>
    <row r="1037" spans="1:8" x14ac:dyDescent="0.3">
      <c r="A1037" s="12">
        <v>8035</v>
      </c>
      <c r="B1037" s="12">
        <v>244</v>
      </c>
      <c r="C1037" s="8">
        <v>10661</v>
      </c>
      <c r="D1037" s="12" t="s">
        <v>1094</v>
      </c>
      <c r="E1037" s="13">
        <v>44835</v>
      </c>
      <c r="F1037" s="12" t="s">
        <v>15955</v>
      </c>
      <c r="G1037" s="12">
        <f>IF(ISNUMBER(MATCH(C1037, FACT_ORDERS!C:C, 0)), 1, 0)</f>
        <v>1</v>
      </c>
      <c r="H1037" s="12">
        <f>COUNTIF(B:B,FACT_SEARCHES[[#This Row],[WD_PRODUCTS]])</f>
        <v>59</v>
      </c>
    </row>
    <row r="1038" spans="1:8" x14ac:dyDescent="0.3">
      <c r="A1038" s="12">
        <v>8036</v>
      </c>
      <c r="B1038" s="12">
        <v>251</v>
      </c>
      <c r="C1038" s="8">
        <v>10946</v>
      </c>
      <c r="D1038" s="12" t="s">
        <v>1095</v>
      </c>
      <c r="E1038" s="13">
        <v>45262</v>
      </c>
      <c r="F1038" s="12" t="s">
        <v>15956</v>
      </c>
      <c r="G1038" s="12">
        <f>IF(ISNUMBER(MATCH(C1038, FACT_ORDERS!C:C, 0)), 1, 0)</f>
        <v>1</v>
      </c>
      <c r="H1038" s="12">
        <f>COUNTIF(B:B,FACT_SEARCHES[[#This Row],[WD_PRODUCTS]])</f>
        <v>67</v>
      </c>
    </row>
    <row r="1039" spans="1:8" x14ac:dyDescent="0.3">
      <c r="A1039" s="12">
        <v>8037</v>
      </c>
      <c r="B1039" s="12">
        <v>241</v>
      </c>
      <c r="C1039" s="8">
        <v>10946</v>
      </c>
      <c r="D1039" s="12" t="s">
        <v>1096</v>
      </c>
      <c r="E1039" s="13">
        <v>45262</v>
      </c>
      <c r="F1039" s="12" t="s">
        <v>15957</v>
      </c>
      <c r="G1039" s="12">
        <f>IF(ISNUMBER(MATCH(C1039, FACT_ORDERS!C:C, 0)), 1, 0)</f>
        <v>1</v>
      </c>
      <c r="H1039" s="12">
        <f>COUNTIF(B:B,FACT_SEARCHES[[#This Row],[WD_PRODUCTS]])</f>
        <v>96</v>
      </c>
    </row>
    <row r="1040" spans="1:8" x14ac:dyDescent="0.3">
      <c r="A1040" s="12">
        <v>8038</v>
      </c>
      <c r="B1040" s="12">
        <v>293</v>
      </c>
      <c r="C1040" s="8">
        <v>10872</v>
      </c>
      <c r="D1040" s="12" t="s">
        <v>1097</v>
      </c>
      <c r="E1040" s="13">
        <v>44619</v>
      </c>
      <c r="F1040" s="12" t="s">
        <v>15958</v>
      </c>
      <c r="G1040" s="12">
        <f>IF(ISNUMBER(MATCH(C1040, FACT_ORDERS!C:C, 0)), 1, 0)</f>
        <v>1</v>
      </c>
      <c r="H1040" s="12">
        <f>COUNTIF(B:B,FACT_SEARCHES[[#This Row],[WD_PRODUCTS]])</f>
        <v>70</v>
      </c>
    </row>
    <row r="1041" spans="1:8" x14ac:dyDescent="0.3">
      <c r="A1041" s="12">
        <v>8039</v>
      </c>
      <c r="B1041" s="12">
        <v>235</v>
      </c>
      <c r="C1041" s="8">
        <v>10872</v>
      </c>
      <c r="D1041" s="12" t="s">
        <v>1098</v>
      </c>
      <c r="E1041" s="13">
        <v>44619</v>
      </c>
      <c r="F1041" s="12" t="s">
        <v>15959</v>
      </c>
      <c r="G1041" s="12">
        <f>IF(ISNUMBER(MATCH(C1041, FACT_ORDERS!C:C, 0)), 1, 0)</f>
        <v>1</v>
      </c>
      <c r="H1041" s="12">
        <f>COUNTIF(B:B,FACT_SEARCHES[[#This Row],[WD_PRODUCTS]])</f>
        <v>58</v>
      </c>
    </row>
    <row r="1042" spans="1:8" x14ac:dyDescent="0.3">
      <c r="A1042" s="12">
        <v>8040</v>
      </c>
      <c r="B1042" s="12">
        <v>200</v>
      </c>
      <c r="C1042" s="8">
        <v>10872</v>
      </c>
      <c r="D1042" s="12" t="s">
        <v>1099</v>
      </c>
      <c r="E1042" s="13">
        <v>44619</v>
      </c>
      <c r="F1042" s="12" t="s">
        <v>15960</v>
      </c>
      <c r="G1042" s="12">
        <f>IF(ISNUMBER(MATCH(C1042, FACT_ORDERS!C:C, 0)), 1, 0)</f>
        <v>1</v>
      </c>
      <c r="H1042" s="12">
        <f>COUNTIF(B:B,FACT_SEARCHES[[#This Row],[WD_PRODUCTS]])</f>
        <v>81</v>
      </c>
    </row>
    <row r="1043" spans="1:8" x14ac:dyDescent="0.3">
      <c r="A1043" s="12">
        <v>8041</v>
      </c>
      <c r="B1043" s="12">
        <v>288</v>
      </c>
      <c r="C1043" s="8">
        <v>10872</v>
      </c>
      <c r="D1043" s="12" t="s">
        <v>1100</v>
      </c>
      <c r="E1043" s="13">
        <v>44619</v>
      </c>
      <c r="F1043" s="12" t="s">
        <v>15961</v>
      </c>
      <c r="G1043" s="12">
        <f>IF(ISNUMBER(MATCH(C1043, FACT_ORDERS!C:C, 0)), 1, 0)</f>
        <v>1</v>
      </c>
      <c r="H1043" s="12">
        <f>COUNTIF(B:B,FACT_SEARCHES[[#This Row],[WD_PRODUCTS]])</f>
        <v>106</v>
      </c>
    </row>
    <row r="1044" spans="1:8" x14ac:dyDescent="0.3">
      <c r="A1044" s="12">
        <v>8042</v>
      </c>
      <c r="B1044" s="12">
        <v>214</v>
      </c>
      <c r="C1044" s="8">
        <v>10640</v>
      </c>
      <c r="D1044" s="12" t="s">
        <v>1101</v>
      </c>
      <c r="E1044" s="13">
        <v>45259</v>
      </c>
      <c r="F1044" s="12" t="s">
        <v>13146</v>
      </c>
      <c r="G1044" s="12">
        <f>IF(ISNUMBER(MATCH(C1044, FACT_ORDERS!C:C, 0)), 1, 0)</f>
        <v>1</v>
      </c>
      <c r="H1044" s="12">
        <f>COUNTIF(B:B,FACT_SEARCHES[[#This Row],[WD_PRODUCTS]])</f>
        <v>51</v>
      </c>
    </row>
    <row r="1045" spans="1:8" x14ac:dyDescent="0.3">
      <c r="A1045" s="12">
        <v>8043</v>
      </c>
      <c r="B1045" s="12">
        <v>293</v>
      </c>
      <c r="C1045" s="8">
        <v>10271</v>
      </c>
      <c r="D1045" s="12" t="s">
        <v>1102</v>
      </c>
      <c r="E1045" s="13">
        <v>45083</v>
      </c>
      <c r="F1045" s="12" t="s">
        <v>15962</v>
      </c>
      <c r="G1045" s="12">
        <f>IF(ISNUMBER(MATCH(C1045, FACT_ORDERS!C:C, 0)), 1, 0)</f>
        <v>1</v>
      </c>
      <c r="H1045" s="12">
        <f>COUNTIF(B:B,FACT_SEARCHES[[#This Row],[WD_PRODUCTS]])</f>
        <v>70</v>
      </c>
    </row>
    <row r="1046" spans="1:8" x14ac:dyDescent="0.3">
      <c r="A1046" s="12">
        <v>8044</v>
      </c>
      <c r="B1046" s="12">
        <v>234</v>
      </c>
      <c r="C1046" s="8">
        <v>10271</v>
      </c>
      <c r="D1046" s="12" t="s">
        <v>1103</v>
      </c>
      <c r="E1046" s="13">
        <v>45083</v>
      </c>
      <c r="F1046" s="12" t="s">
        <v>3452</v>
      </c>
      <c r="G1046" s="12">
        <f>IF(ISNUMBER(MATCH(C1046, FACT_ORDERS!C:C, 0)), 1, 0)</f>
        <v>1</v>
      </c>
      <c r="H1046" s="12">
        <f>COUNTIF(B:B,FACT_SEARCHES[[#This Row],[WD_PRODUCTS]])</f>
        <v>77</v>
      </c>
    </row>
    <row r="1047" spans="1:8" x14ac:dyDescent="0.3">
      <c r="A1047" s="12">
        <v>8045</v>
      </c>
      <c r="B1047" s="12">
        <v>204</v>
      </c>
      <c r="C1047" s="8">
        <v>10094</v>
      </c>
      <c r="D1047" s="12" t="s">
        <v>1104</v>
      </c>
      <c r="E1047" s="13">
        <v>45396</v>
      </c>
      <c r="F1047" s="12" t="s">
        <v>15963</v>
      </c>
      <c r="G1047" s="12">
        <f>IF(ISNUMBER(MATCH(C1047, FACT_ORDERS!C:C, 0)), 1, 0)</f>
        <v>1</v>
      </c>
      <c r="H1047" s="12">
        <f>COUNTIF(B:B,FACT_SEARCHES[[#This Row],[WD_PRODUCTS]])</f>
        <v>139</v>
      </c>
    </row>
    <row r="1048" spans="1:8" x14ac:dyDescent="0.3">
      <c r="A1048" s="12">
        <v>8046</v>
      </c>
      <c r="B1048" s="12">
        <v>267</v>
      </c>
      <c r="C1048" s="8">
        <v>10094</v>
      </c>
      <c r="D1048" s="12" t="s">
        <v>1105</v>
      </c>
      <c r="E1048" s="13">
        <v>45396</v>
      </c>
      <c r="F1048" s="12" t="s">
        <v>4560</v>
      </c>
      <c r="G1048" s="12">
        <f>IF(ISNUMBER(MATCH(C1048, FACT_ORDERS!C:C, 0)), 1, 0)</f>
        <v>1</v>
      </c>
      <c r="H1048" s="12">
        <f>COUNTIF(B:B,FACT_SEARCHES[[#This Row],[WD_PRODUCTS]])</f>
        <v>82</v>
      </c>
    </row>
    <row r="1049" spans="1:8" x14ac:dyDescent="0.3">
      <c r="A1049" s="12">
        <v>8047</v>
      </c>
      <c r="B1049" s="12">
        <v>278</v>
      </c>
      <c r="C1049" s="8">
        <v>10674</v>
      </c>
      <c r="D1049" s="12" t="s">
        <v>1106</v>
      </c>
      <c r="E1049" s="13">
        <v>45560</v>
      </c>
      <c r="F1049" s="12" t="s">
        <v>15964</v>
      </c>
      <c r="G1049" s="12">
        <f>IF(ISNUMBER(MATCH(C1049, FACT_ORDERS!C:C, 0)), 1, 0)</f>
        <v>1</v>
      </c>
      <c r="H1049" s="12">
        <f>COUNTIF(B:B,FACT_SEARCHES[[#This Row],[WD_PRODUCTS]])</f>
        <v>81</v>
      </c>
    </row>
    <row r="1050" spans="1:8" x14ac:dyDescent="0.3">
      <c r="A1050" s="12">
        <v>8048</v>
      </c>
      <c r="B1050" s="12">
        <v>243</v>
      </c>
      <c r="C1050" s="8">
        <v>10045</v>
      </c>
      <c r="D1050" s="12" t="s">
        <v>1107</v>
      </c>
      <c r="E1050" s="13">
        <v>44923</v>
      </c>
      <c r="F1050" s="12" t="s">
        <v>4290</v>
      </c>
      <c r="G1050" s="12">
        <f>IF(ISNUMBER(MATCH(C1050, FACT_ORDERS!C:C, 0)), 1, 0)</f>
        <v>1</v>
      </c>
      <c r="H1050" s="12">
        <f>COUNTIF(B:B,FACT_SEARCHES[[#This Row],[WD_PRODUCTS]])</f>
        <v>70</v>
      </c>
    </row>
    <row r="1051" spans="1:8" x14ac:dyDescent="0.3">
      <c r="A1051" s="12">
        <v>8049</v>
      </c>
      <c r="B1051" s="12">
        <v>276</v>
      </c>
      <c r="C1051" s="8">
        <v>10045</v>
      </c>
      <c r="D1051" s="12" t="s">
        <v>1108</v>
      </c>
      <c r="E1051" s="13">
        <v>44923</v>
      </c>
      <c r="F1051" s="12" t="s">
        <v>15965</v>
      </c>
      <c r="G1051" s="12">
        <f>IF(ISNUMBER(MATCH(C1051, FACT_ORDERS!C:C, 0)), 1, 0)</f>
        <v>1</v>
      </c>
      <c r="H1051" s="12">
        <f>COUNTIF(B:B,FACT_SEARCHES[[#This Row],[WD_PRODUCTS]])</f>
        <v>65</v>
      </c>
    </row>
    <row r="1052" spans="1:8" x14ac:dyDescent="0.3">
      <c r="A1052" s="12">
        <v>8050</v>
      </c>
      <c r="B1052" s="12">
        <v>202</v>
      </c>
      <c r="C1052" s="8">
        <v>10548</v>
      </c>
      <c r="D1052" s="12" t="s">
        <v>1109</v>
      </c>
      <c r="E1052" s="13">
        <v>44766</v>
      </c>
      <c r="F1052" s="12" t="s">
        <v>15966</v>
      </c>
      <c r="G1052" s="12">
        <f>IF(ISNUMBER(MATCH(C1052, FACT_ORDERS!C:C, 0)), 1, 0)</f>
        <v>1</v>
      </c>
      <c r="H1052" s="12">
        <f>COUNTIF(B:B,FACT_SEARCHES[[#This Row],[WD_PRODUCTS]])</f>
        <v>74</v>
      </c>
    </row>
    <row r="1053" spans="1:8" x14ac:dyDescent="0.3">
      <c r="A1053" s="12">
        <v>8051</v>
      </c>
      <c r="B1053" s="12">
        <v>229</v>
      </c>
      <c r="C1053" s="8">
        <v>10392</v>
      </c>
      <c r="D1053" s="12" t="s">
        <v>1110</v>
      </c>
      <c r="E1053" s="13">
        <v>44488</v>
      </c>
      <c r="F1053" s="12" t="s">
        <v>15967</v>
      </c>
      <c r="G1053" s="12">
        <f>IF(ISNUMBER(MATCH(C1053, FACT_ORDERS!C:C, 0)), 1, 0)</f>
        <v>1</v>
      </c>
      <c r="H1053" s="12">
        <f>COUNTIF(B:B,FACT_SEARCHES[[#This Row],[WD_PRODUCTS]])</f>
        <v>42</v>
      </c>
    </row>
    <row r="1054" spans="1:8" x14ac:dyDescent="0.3">
      <c r="A1054" s="12">
        <v>8052</v>
      </c>
      <c r="B1054" s="12">
        <v>223</v>
      </c>
      <c r="C1054" s="8">
        <v>10392</v>
      </c>
      <c r="D1054" s="12" t="s">
        <v>1111</v>
      </c>
      <c r="E1054" s="13">
        <v>44488</v>
      </c>
      <c r="F1054" s="12" t="s">
        <v>15968</v>
      </c>
      <c r="G1054" s="12">
        <f>IF(ISNUMBER(MATCH(C1054, FACT_ORDERS!C:C, 0)), 1, 0)</f>
        <v>1</v>
      </c>
      <c r="H1054" s="12">
        <f>COUNTIF(B:B,FACT_SEARCHES[[#This Row],[WD_PRODUCTS]])</f>
        <v>45</v>
      </c>
    </row>
    <row r="1055" spans="1:8" x14ac:dyDescent="0.3">
      <c r="A1055" s="12">
        <v>8053</v>
      </c>
      <c r="B1055" s="12">
        <v>248</v>
      </c>
      <c r="C1055" s="8">
        <v>10921</v>
      </c>
      <c r="D1055" s="12" t="s">
        <v>1112</v>
      </c>
      <c r="E1055" s="13">
        <v>44686</v>
      </c>
      <c r="F1055" s="12" t="s">
        <v>15969</v>
      </c>
      <c r="G1055" s="12">
        <f>IF(ISNUMBER(MATCH(C1055, FACT_ORDERS!C:C, 0)), 1, 0)</f>
        <v>1</v>
      </c>
      <c r="H1055" s="12">
        <f>COUNTIF(B:B,FACT_SEARCHES[[#This Row],[WD_PRODUCTS]])</f>
        <v>101</v>
      </c>
    </row>
    <row r="1056" spans="1:8" x14ac:dyDescent="0.3">
      <c r="A1056" s="12">
        <v>8054</v>
      </c>
      <c r="B1056" s="12">
        <v>234</v>
      </c>
      <c r="C1056" s="8">
        <v>10921</v>
      </c>
      <c r="D1056" s="12" t="s">
        <v>1113</v>
      </c>
      <c r="E1056" s="13">
        <v>44686</v>
      </c>
      <c r="F1056" s="12" t="s">
        <v>3958</v>
      </c>
      <c r="G1056" s="12">
        <f>IF(ISNUMBER(MATCH(C1056, FACT_ORDERS!C:C, 0)), 1, 0)</f>
        <v>1</v>
      </c>
      <c r="H1056" s="12">
        <f>COUNTIF(B:B,FACT_SEARCHES[[#This Row],[WD_PRODUCTS]])</f>
        <v>77</v>
      </c>
    </row>
    <row r="1057" spans="1:8" x14ac:dyDescent="0.3">
      <c r="A1057" s="12">
        <v>8055</v>
      </c>
      <c r="B1057" s="12">
        <v>233</v>
      </c>
      <c r="C1057" s="8">
        <v>10921</v>
      </c>
      <c r="D1057" s="12" t="s">
        <v>1114</v>
      </c>
      <c r="E1057" s="13">
        <v>44686</v>
      </c>
      <c r="F1057" s="12" t="s">
        <v>3264</v>
      </c>
      <c r="G1057" s="12">
        <f>IF(ISNUMBER(MATCH(C1057, FACT_ORDERS!C:C, 0)), 1, 0)</f>
        <v>1</v>
      </c>
      <c r="H1057" s="12">
        <f>COUNTIF(B:B,FACT_SEARCHES[[#This Row],[WD_PRODUCTS]])</f>
        <v>76</v>
      </c>
    </row>
    <row r="1058" spans="1:8" x14ac:dyDescent="0.3">
      <c r="A1058" s="12">
        <v>8056</v>
      </c>
      <c r="B1058" s="12">
        <v>225</v>
      </c>
      <c r="C1058" s="8">
        <v>10921</v>
      </c>
      <c r="D1058" s="12" t="s">
        <v>1115</v>
      </c>
      <c r="E1058" s="13">
        <v>44686</v>
      </c>
      <c r="F1058" s="12" t="s">
        <v>15970</v>
      </c>
      <c r="G1058" s="12">
        <f>IF(ISNUMBER(MATCH(C1058, FACT_ORDERS!C:C, 0)), 1, 0)</f>
        <v>1</v>
      </c>
      <c r="H1058" s="12">
        <f>COUNTIF(B:B,FACT_SEARCHES[[#This Row],[WD_PRODUCTS]])</f>
        <v>74</v>
      </c>
    </row>
    <row r="1059" spans="1:8" x14ac:dyDescent="0.3">
      <c r="A1059" s="12">
        <v>8057</v>
      </c>
      <c r="B1059" s="12">
        <v>204</v>
      </c>
      <c r="C1059" s="8">
        <v>10602</v>
      </c>
      <c r="D1059" s="12" t="s">
        <v>1116</v>
      </c>
      <c r="E1059" s="13">
        <v>45502</v>
      </c>
      <c r="F1059" s="12" t="s">
        <v>3398</v>
      </c>
      <c r="G1059" s="12">
        <f>IF(ISNUMBER(MATCH(C1059, FACT_ORDERS!C:C, 0)), 1, 0)</f>
        <v>1</v>
      </c>
      <c r="H1059" s="12">
        <f>COUNTIF(B:B,FACT_SEARCHES[[#This Row],[WD_PRODUCTS]])</f>
        <v>139</v>
      </c>
    </row>
    <row r="1060" spans="1:8" x14ac:dyDescent="0.3">
      <c r="A1060" s="12">
        <v>8058</v>
      </c>
      <c r="B1060" s="12">
        <v>237</v>
      </c>
      <c r="C1060" s="8">
        <v>10592</v>
      </c>
      <c r="D1060" s="12" t="s">
        <v>1117</v>
      </c>
      <c r="E1060" s="13">
        <v>45511</v>
      </c>
      <c r="F1060" s="12" t="s">
        <v>15971</v>
      </c>
      <c r="G1060" s="12">
        <f>IF(ISNUMBER(MATCH(C1060, FACT_ORDERS!C:C, 0)), 1, 0)</f>
        <v>1</v>
      </c>
      <c r="H1060" s="12">
        <f>COUNTIF(B:B,FACT_SEARCHES[[#This Row],[WD_PRODUCTS]])</f>
        <v>99</v>
      </c>
    </row>
    <row r="1061" spans="1:8" x14ac:dyDescent="0.3">
      <c r="A1061" s="12">
        <v>8059</v>
      </c>
      <c r="B1061" s="12">
        <v>274</v>
      </c>
      <c r="C1061" s="8">
        <v>10592</v>
      </c>
      <c r="D1061" s="12" t="s">
        <v>1118</v>
      </c>
      <c r="E1061" s="13">
        <v>45511</v>
      </c>
      <c r="F1061" s="12" t="s">
        <v>15972</v>
      </c>
      <c r="G1061" s="12">
        <f>IF(ISNUMBER(MATCH(C1061, FACT_ORDERS!C:C, 0)), 1, 0)</f>
        <v>1</v>
      </c>
      <c r="H1061" s="12">
        <f>COUNTIF(B:B,FACT_SEARCHES[[#This Row],[WD_PRODUCTS]])</f>
        <v>45</v>
      </c>
    </row>
    <row r="1062" spans="1:8" x14ac:dyDescent="0.3">
      <c r="A1062" s="12">
        <v>8060</v>
      </c>
      <c r="B1062" s="12">
        <v>214</v>
      </c>
      <c r="C1062" s="8">
        <v>10678</v>
      </c>
      <c r="D1062" s="12" t="s">
        <v>1119</v>
      </c>
      <c r="E1062" s="13">
        <v>44724</v>
      </c>
      <c r="F1062" s="12" t="s">
        <v>15973</v>
      </c>
      <c r="G1062" s="12">
        <f>IF(ISNUMBER(MATCH(C1062, FACT_ORDERS!C:C, 0)), 1, 0)</f>
        <v>1</v>
      </c>
      <c r="H1062" s="12">
        <f>COUNTIF(B:B,FACT_SEARCHES[[#This Row],[WD_PRODUCTS]])</f>
        <v>51</v>
      </c>
    </row>
    <row r="1063" spans="1:8" x14ac:dyDescent="0.3">
      <c r="A1063" s="12">
        <v>8061</v>
      </c>
      <c r="B1063" s="12">
        <v>232</v>
      </c>
      <c r="C1063" s="8">
        <v>10678</v>
      </c>
      <c r="D1063" s="12" t="s">
        <v>1120</v>
      </c>
      <c r="E1063" s="13">
        <v>44724</v>
      </c>
      <c r="F1063" s="12" t="s">
        <v>15974</v>
      </c>
      <c r="G1063" s="12">
        <f>IF(ISNUMBER(MATCH(C1063, FACT_ORDERS!C:C, 0)), 1, 0)</f>
        <v>1</v>
      </c>
      <c r="H1063" s="12">
        <f>COUNTIF(B:B,FACT_SEARCHES[[#This Row],[WD_PRODUCTS]])</f>
        <v>69</v>
      </c>
    </row>
    <row r="1064" spans="1:8" x14ac:dyDescent="0.3">
      <c r="A1064" s="12">
        <v>8062</v>
      </c>
      <c r="B1064" s="12">
        <v>258</v>
      </c>
      <c r="C1064" s="8">
        <v>10845</v>
      </c>
      <c r="D1064" s="12" t="s">
        <v>1121</v>
      </c>
      <c r="E1064" s="13">
        <v>44931</v>
      </c>
      <c r="F1064" s="12" t="s">
        <v>12520</v>
      </c>
      <c r="G1064" s="12">
        <f>IF(ISNUMBER(MATCH(C1064, FACT_ORDERS!C:C, 0)), 1, 0)</f>
        <v>1</v>
      </c>
      <c r="H1064" s="12">
        <f>COUNTIF(B:B,FACT_SEARCHES[[#This Row],[WD_PRODUCTS]])</f>
        <v>57</v>
      </c>
    </row>
    <row r="1065" spans="1:8" x14ac:dyDescent="0.3">
      <c r="A1065" s="12">
        <v>8063</v>
      </c>
      <c r="B1065" s="12">
        <v>203</v>
      </c>
      <c r="C1065" s="8">
        <v>10845</v>
      </c>
      <c r="D1065" s="12" t="s">
        <v>1122</v>
      </c>
      <c r="E1065" s="13">
        <v>44931</v>
      </c>
      <c r="F1065" s="12" t="s">
        <v>15975</v>
      </c>
      <c r="G1065" s="12">
        <f>IF(ISNUMBER(MATCH(C1065, FACT_ORDERS!C:C, 0)), 1, 0)</f>
        <v>1</v>
      </c>
      <c r="H1065" s="12">
        <f>COUNTIF(B:B,FACT_SEARCHES[[#This Row],[WD_PRODUCTS]])</f>
        <v>46</v>
      </c>
    </row>
    <row r="1066" spans="1:8" x14ac:dyDescent="0.3">
      <c r="A1066" s="12">
        <v>8064</v>
      </c>
      <c r="B1066" s="12">
        <v>221</v>
      </c>
      <c r="C1066" s="8">
        <v>10845</v>
      </c>
      <c r="D1066" s="12" t="s">
        <v>1123</v>
      </c>
      <c r="E1066" s="13">
        <v>44931</v>
      </c>
      <c r="F1066" s="12" t="s">
        <v>15976</v>
      </c>
      <c r="G1066" s="12">
        <f>IF(ISNUMBER(MATCH(C1066, FACT_ORDERS!C:C, 0)), 1, 0)</f>
        <v>1</v>
      </c>
      <c r="H1066" s="12">
        <f>COUNTIF(B:B,FACT_SEARCHES[[#This Row],[WD_PRODUCTS]])</f>
        <v>31</v>
      </c>
    </row>
    <row r="1067" spans="1:8" x14ac:dyDescent="0.3">
      <c r="A1067" s="12">
        <v>8065</v>
      </c>
      <c r="B1067" s="12">
        <v>226</v>
      </c>
      <c r="C1067" s="8">
        <v>10845</v>
      </c>
      <c r="D1067" s="12" t="s">
        <v>1124</v>
      </c>
      <c r="E1067" s="13">
        <v>44931</v>
      </c>
      <c r="F1067" s="12" t="s">
        <v>15977</v>
      </c>
      <c r="G1067" s="12">
        <f>IF(ISNUMBER(MATCH(C1067, FACT_ORDERS!C:C, 0)), 1, 0)</f>
        <v>1</v>
      </c>
      <c r="H1067" s="12">
        <f>COUNTIF(B:B,FACT_SEARCHES[[#This Row],[WD_PRODUCTS]])</f>
        <v>56</v>
      </c>
    </row>
    <row r="1068" spans="1:8" x14ac:dyDescent="0.3">
      <c r="A1068" s="12">
        <v>8066</v>
      </c>
      <c r="B1068" s="12">
        <v>213</v>
      </c>
      <c r="C1068" s="8">
        <v>10845</v>
      </c>
      <c r="D1068" s="12" t="s">
        <v>1125</v>
      </c>
      <c r="E1068" s="13">
        <v>44931</v>
      </c>
      <c r="F1068" s="12" t="s">
        <v>15978</v>
      </c>
      <c r="G1068" s="12">
        <f>IF(ISNUMBER(MATCH(C1068, FACT_ORDERS!C:C, 0)), 1, 0)</f>
        <v>1</v>
      </c>
      <c r="H1068" s="12">
        <f>COUNTIF(B:B,FACT_SEARCHES[[#This Row],[WD_PRODUCTS]])</f>
        <v>86</v>
      </c>
    </row>
    <row r="1069" spans="1:8" x14ac:dyDescent="0.3">
      <c r="A1069" s="12">
        <v>8067</v>
      </c>
      <c r="B1069" s="12">
        <v>293</v>
      </c>
      <c r="C1069" s="8">
        <v>10699</v>
      </c>
      <c r="D1069" s="12" t="s">
        <v>1126</v>
      </c>
      <c r="E1069" s="13">
        <v>45526</v>
      </c>
      <c r="F1069" s="12" t="s">
        <v>3557</v>
      </c>
      <c r="G1069" s="12">
        <f>IF(ISNUMBER(MATCH(C1069, FACT_ORDERS!C:C, 0)), 1, 0)</f>
        <v>1</v>
      </c>
      <c r="H1069" s="12">
        <f>COUNTIF(B:B,FACT_SEARCHES[[#This Row],[WD_PRODUCTS]])</f>
        <v>70</v>
      </c>
    </row>
    <row r="1070" spans="1:8" x14ac:dyDescent="0.3">
      <c r="A1070" s="12">
        <v>8068</v>
      </c>
      <c r="B1070" s="12">
        <v>253</v>
      </c>
      <c r="C1070" s="8">
        <v>10699</v>
      </c>
      <c r="D1070" s="12" t="s">
        <v>1127</v>
      </c>
      <c r="E1070" s="13">
        <v>45526</v>
      </c>
      <c r="F1070" s="12" t="s">
        <v>4582</v>
      </c>
      <c r="G1070" s="12">
        <f>IF(ISNUMBER(MATCH(C1070, FACT_ORDERS!C:C, 0)), 1, 0)</f>
        <v>1</v>
      </c>
      <c r="H1070" s="12">
        <f>COUNTIF(B:B,FACT_SEARCHES[[#This Row],[WD_PRODUCTS]])</f>
        <v>78</v>
      </c>
    </row>
    <row r="1071" spans="1:8" x14ac:dyDescent="0.3">
      <c r="A1071" s="12">
        <v>8069</v>
      </c>
      <c r="B1071" s="12">
        <v>289</v>
      </c>
      <c r="C1071" s="8">
        <v>10699</v>
      </c>
      <c r="D1071" s="12" t="s">
        <v>1128</v>
      </c>
      <c r="E1071" s="13">
        <v>45526</v>
      </c>
      <c r="F1071" s="12" t="s">
        <v>15979</v>
      </c>
      <c r="G1071" s="12">
        <f>IF(ISNUMBER(MATCH(C1071, FACT_ORDERS!C:C, 0)), 1, 0)</f>
        <v>1</v>
      </c>
      <c r="H1071" s="12">
        <f>COUNTIF(B:B,FACT_SEARCHES[[#This Row],[WD_PRODUCTS]])</f>
        <v>56</v>
      </c>
    </row>
    <row r="1072" spans="1:8" x14ac:dyDescent="0.3">
      <c r="A1072" s="12">
        <v>8070</v>
      </c>
      <c r="B1072" s="12">
        <v>290</v>
      </c>
      <c r="C1072" s="8">
        <v>10527</v>
      </c>
      <c r="D1072" s="12" t="s">
        <v>1129</v>
      </c>
      <c r="E1072" s="13">
        <v>45199</v>
      </c>
      <c r="F1072" s="12" t="s">
        <v>15980</v>
      </c>
      <c r="G1072" s="12">
        <f>IF(ISNUMBER(MATCH(C1072, FACT_ORDERS!C:C, 0)), 1, 0)</f>
        <v>1</v>
      </c>
      <c r="H1072" s="12">
        <f>COUNTIF(B:B,FACT_SEARCHES[[#This Row],[WD_PRODUCTS]])</f>
        <v>47</v>
      </c>
    </row>
    <row r="1073" spans="1:8" x14ac:dyDescent="0.3">
      <c r="A1073" s="12">
        <v>8071</v>
      </c>
      <c r="B1073" s="12">
        <v>268</v>
      </c>
      <c r="C1073" s="8">
        <v>10527</v>
      </c>
      <c r="D1073" s="12" t="s">
        <v>1130</v>
      </c>
      <c r="E1073" s="13">
        <v>45199</v>
      </c>
      <c r="F1073" s="12" t="s">
        <v>15981</v>
      </c>
      <c r="G1073" s="12">
        <f>IF(ISNUMBER(MATCH(C1073, FACT_ORDERS!C:C, 0)), 1, 0)</f>
        <v>1</v>
      </c>
      <c r="H1073" s="12">
        <f>COUNTIF(B:B,FACT_SEARCHES[[#This Row],[WD_PRODUCTS]])</f>
        <v>78</v>
      </c>
    </row>
    <row r="1074" spans="1:8" x14ac:dyDescent="0.3">
      <c r="A1074" s="12">
        <v>8072</v>
      </c>
      <c r="B1074" s="12">
        <v>230</v>
      </c>
      <c r="C1074" s="8">
        <v>10527</v>
      </c>
      <c r="D1074" s="12" t="s">
        <v>1131</v>
      </c>
      <c r="E1074" s="13">
        <v>45199</v>
      </c>
      <c r="F1074" s="12" t="s">
        <v>4690</v>
      </c>
      <c r="G1074" s="12">
        <f>IF(ISNUMBER(MATCH(C1074, FACT_ORDERS!C:C, 0)), 1, 0)</f>
        <v>1</v>
      </c>
      <c r="H1074" s="12">
        <f>COUNTIF(B:B,FACT_SEARCHES[[#This Row],[WD_PRODUCTS]])</f>
        <v>74</v>
      </c>
    </row>
    <row r="1075" spans="1:8" x14ac:dyDescent="0.3">
      <c r="A1075" s="12">
        <v>8073</v>
      </c>
      <c r="B1075" s="12">
        <v>261</v>
      </c>
      <c r="C1075" s="8">
        <v>10527</v>
      </c>
      <c r="D1075" s="12" t="s">
        <v>1132</v>
      </c>
      <c r="E1075" s="13">
        <v>45199</v>
      </c>
      <c r="F1075" s="12" t="s">
        <v>15982</v>
      </c>
      <c r="G1075" s="12">
        <f>IF(ISNUMBER(MATCH(C1075, FACT_ORDERS!C:C, 0)), 1, 0)</f>
        <v>1</v>
      </c>
      <c r="H1075" s="12">
        <f>COUNTIF(B:B,FACT_SEARCHES[[#This Row],[WD_PRODUCTS]])</f>
        <v>77</v>
      </c>
    </row>
    <row r="1076" spans="1:8" x14ac:dyDescent="0.3">
      <c r="A1076" s="12">
        <v>8074</v>
      </c>
      <c r="B1076" s="12">
        <v>215</v>
      </c>
      <c r="C1076" s="8">
        <v>10222</v>
      </c>
      <c r="D1076" s="12" t="s">
        <v>1133</v>
      </c>
      <c r="E1076" s="13">
        <v>45531</v>
      </c>
      <c r="F1076" s="12" t="s">
        <v>15983</v>
      </c>
      <c r="G1076" s="12">
        <f>IF(ISNUMBER(MATCH(C1076, FACT_ORDERS!C:C, 0)), 1, 0)</f>
        <v>1</v>
      </c>
      <c r="H1076" s="12">
        <f>COUNTIF(B:B,FACT_SEARCHES[[#This Row],[WD_PRODUCTS]])</f>
        <v>67</v>
      </c>
    </row>
    <row r="1077" spans="1:8" x14ac:dyDescent="0.3">
      <c r="A1077" s="12">
        <v>8075</v>
      </c>
      <c r="B1077" s="12">
        <v>294</v>
      </c>
      <c r="C1077" s="8">
        <v>10222</v>
      </c>
      <c r="D1077" s="12" t="s">
        <v>1134</v>
      </c>
      <c r="E1077" s="13">
        <v>45531</v>
      </c>
      <c r="F1077" s="12" t="s">
        <v>15984</v>
      </c>
      <c r="G1077" s="12">
        <f>IF(ISNUMBER(MATCH(C1077, FACT_ORDERS!C:C, 0)), 1, 0)</f>
        <v>1</v>
      </c>
      <c r="H1077" s="12">
        <f>COUNTIF(B:B,FACT_SEARCHES[[#This Row],[WD_PRODUCTS]])</f>
        <v>60</v>
      </c>
    </row>
    <row r="1078" spans="1:8" x14ac:dyDescent="0.3">
      <c r="A1078" s="12">
        <v>8076</v>
      </c>
      <c r="B1078" s="12">
        <v>203</v>
      </c>
      <c r="C1078" s="8">
        <v>10222</v>
      </c>
      <c r="D1078" s="12" t="s">
        <v>1135</v>
      </c>
      <c r="E1078" s="13">
        <v>45531</v>
      </c>
      <c r="F1078" s="12" t="s">
        <v>15985</v>
      </c>
      <c r="G1078" s="12">
        <f>IF(ISNUMBER(MATCH(C1078, FACT_ORDERS!C:C, 0)), 1, 0)</f>
        <v>1</v>
      </c>
      <c r="H1078" s="12">
        <f>COUNTIF(B:B,FACT_SEARCHES[[#This Row],[WD_PRODUCTS]])</f>
        <v>46</v>
      </c>
    </row>
    <row r="1079" spans="1:8" x14ac:dyDescent="0.3">
      <c r="A1079" s="12">
        <v>8077</v>
      </c>
      <c r="B1079" s="12">
        <v>228</v>
      </c>
      <c r="C1079" s="8">
        <v>10331</v>
      </c>
      <c r="D1079" s="12" t="s">
        <v>1136</v>
      </c>
      <c r="E1079" s="13">
        <v>45458</v>
      </c>
      <c r="F1079" s="12" t="s">
        <v>15986</v>
      </c>
      <c r="G1079" s="12">
        <f>IF(ISNUMBER(MATCH(C1079, FACT_ORDERS!C:C, 0)), 1, 0)</f>
        <v>1</v>
      </c>
      <c r="H1079" s="12">
        <f>COUNTIF(B:B,FACT_SEARCHES[[#This Row],[WD_PRODUCTS]])</f>
        <v>79</v>
      </c>
    </row>
    <row r="1080" spans="1:8" x14ac:dyDescent="0.3">
      <c r="A1080" s="12">
        <v>8078</v>
      </c>
      <c r="B1080" s="12">
        <v>262</v>
      </c>
      <c r="C1080" s="8">
        <v>10331</v>
      </c>
      <c r="D1080" s="12" t="s">
        <v>1137</v>
      </c>
      <c r="E1080" s="13">
        <v>45458</v>
      </c>
      <c r="F1080" s="12" t="s">
        <v>15987</v>
      </c>
      <c r="G1080" s="12">
        <f>IF(ISNUMBER(MATCH(C1080, FACT_ORDERS!C:C, 0)), 1, 0)</f>
        <v>1</v>
      </c>
      <c r="H1080" s="12">
        <f>COUNTIF(B:B,FACT_SEARCHES[[#This Row],[WD_PRODUCTS]])</f>
        <v>70</v>
      </c>
    </row>
    <row r="1081" spans="1:8" x14ac:dyDescent="0.3">
      <c r="A1081" s="12">
        <v>8079</v>
      </c>
      <c r="B1081" s="12">
        <v>267</v>
      </c>
      <c r="C1081" s="8">
        <v>10333</v>
      </c>
      <c r="D1081" s="12" t="s">
        <v>1138</v>
      </c>
      <c r="E1081" s="13">
        <v>44971</v>
      </c>
      <c r="F1081" s="12" t="s">
        <v>15988</v>
      </c>
      <c r="G1081" s="12">
        <f>IF(ISNUMBER(MATCH(C1081, FACT_ORDERS!C:C, 0)), 1, 0)</f>
        <v>1</v>
      </c>
      <c r="H1081" s="12">
        <f>COUNTIF(B:B,FACT_SEARCHES[[#This Row],[WD_PRODUCTS]])</f>
        <v>82</v>
      </c>
    </row>
    <row r="1082" spans="1:8" x14ac:dyDescent="0.3">
      <c r="A1082" s="12">
        <v>8080</v>
      </c>
      <c r="B1082" s="12">
        <v>240</v>
      </c>
      <c r="C1082" s="8">
        <v>10245</v>
      </c>
      <c r="D1082" s="12" t="s">
        <v>1139</v>
      </c>
      <c r="E1082" s="13">
        <v>45555</v>
      </c>
      <c r="F1082" s="12" t="s">
        <v>15989</v>
      </c>
      <c r="G1082" s="12">
        <f>IF(ISNUMBER(MATCH(C1082, FACT_ORDERS!C:C, 0)), 1, 0)</f>
        <v>1</v>
      </c>
      <c r="H1082" s="12">
        <f>COUNTIF(B:B,FACT_SEARCHES[[#This Row],[WD_PRODUCTS]])</f>
        <v>51</v>
      </c>
    </row>
    <row r="1083" spans="1:8" x14ac:dyDescent="0.3">
      <c r="A1083" s="12">
        <v>8081</v>
      </c>
      <c r="B1083" s="12">
        <v>268</v>
      </c>
      <c r="C1083" s="8">
        <v>10822</v>
      </c>
      <c r="D1083" s="12" t="s">
        <v>1140</v>
      </c>
      <c r="E1083" s="13">
        <v>45202</v>
      </c>
      <c r="F1083" s="12" t="s">
        <v>15990</v>
      </c>
      <c r="G1083" s="12">
        <f>IF(ISNUMBER(MATCH(C1083, FACT_ORDERS!C:C, 0)), 1, 0)</f>
        <v>1</v>
      </c>
      <c r="H1083" s="12">
        <f>COUNTIF(B:B,FACT_SEARCHES[[#This Row],[WD_PRODUCTS]])</f>
        <v>78</v>
      </c>
    </row>
    <row r="1084" spans="1:8" x14ac:dyDescent="0.3">
      <c r="A1084" s="12">
        <v>8082</v>
      </c>
      <c r="B1084" s="12">
        <v>207</v>
      </c>
      <c r="C1084" s="8">
        <v>10822</v>
      </c>
      <c r="D1084" s="12" t="s">
        <v>1141</v>
      </c>
      <c r="E1084" s="13">
        <v>45202</v>
      </c>
      <c r="F1084" s="12" t="s">
        <v>3443</v>
      </c>
      <c r="G1084" s="12">
        <f>IF(ISNUMBER(MATCH(C1084, FACT_ORDERS!C:C, 0)), 1, 0)</f>
        <v>1</v>
      </c>
      <c r="H1084" s="12">
        <f>COUNTIF(B:B,FACT_SEARCHES[[#This Row],[WD_PRODUCTS]])</f>
        <v>47</v>
      </c>
    </row>
    <row r="1085" spans="1:8" x14ac:dyDescent="0.3">
      <c r="A1085" s="12">
        <v>8083</v>
      </c>
      <c r="B1085" s="12">
        <v>286</v>
      </c>
      <c r="C1085" s="8">
        <v>10822</v>
      </c>
      <c r="D1085" s="12" t="s">
        <v>1142</v>
      </c>
      <c r="E1085" s="13">
        <v>45202</v>
      </c>
      <c r="F1085" s="12" t="s">
        <v>15991</v>
      </c>
      <c r="G1085" s="12">
        <f>IF(ISNUMBER(MATCH(C1085, FACT_ORDERS!C:C, 0)), 1, 0)</f>
        <v>1</v>
      </c>
      <c r="H1085" s="12">
        <f>COUNTIF(B:B,FACT_SEARCHES[[#This Row],[WD_PRODUCTS]])</f>
        <v>71</v>
      </c>
    </row>
    <row r="1086" spans="1:8" x14ac:dyDescent="0.3">
      <c r="A1086" s="12">
        <v>8084</v>
      </c>
      <c r="B1086" s="12">
        <v>284</v>
      </c>
      <c r="C1086" s="8">
        <v>10274</v>
      </c>
      <c r="D1086" s="12" t="s">
        <v>1143</v>
      </c>
      <c r="E1086" s="13">
        <v>45504</v>
      </c>
      <c r="F1086" s="12" t="s">
        <v>15992</v>
      </c>
      <c r="G1086" s="12">
        <f>IF(ISNUMBER(MATCH(C1086, FACT_ORDERS!C:C, 0)), 1, 0)</f>
        <v>1</v>
      </c>
      <c r="H1086" s="12">
        <f>COUNTIF(B:B,FACT_SEARCHES[[#This Row],[WD_PRODUCTS]])</f>
        <v>97</v>
      </c>
    </row>
    <row r="1087" spans="1:8" x14ac:dyDescent="0.3">
      <c r="A1087" s="12">
        <v>8085</v>
      </c>
      <c r="B1087" s="12">
        <v>250</v>
      </c>
      <c r="C1087" s="8">
        <v>10274</v>
      </c>
      <c r="D1087" s="12" t="s">
        <v>1144</v>
      </c>
      <c r="E1087" s="13">
        <v>45504</v>
      </c>
      <c r="F1087" s="12" t="s">
        <v>15993</v>
      </c>
      <c r="G1087" s="12">
        <f>IF(ISNUMBER(MATCH(C1087, FACT_ORDERS!C:C, 0)), 1, 0)</f>
        <v>1</v>
      </c>
      <c r="H1087" s="12">
        <f>COUNTIF(B:B,FACT_SEARCHES[[#This Row],[WD_PRODUCTS]])</f>
        <v>65</v>
      </c>
    </row>
    <row r="1088" spans="1:8" x14ac:dyDescent="0.3">
      <c r="A1088" s="12">
        <v>8086</v>
      </c>
      <c r="B1088" s="12">
        <v>227</v>
      </c>
      <c r="C1088" s="8">
        <v>10274</v>
      </c>
      <c r="D1088" s="12" t="s">
        <v>1145</v>
      </c>
      <c r="E1088" s="13">
        <v>45504</v>
      </c>
      <c r="F1088" s="12" t="s">
        <v>15994</v>
      </c>
      <c r="G1088" s="12">
        <f>IF(ISNUMBER(MATCH(C1088, FACT_ORDERS!C:C, 0)), 1, 0)</f>
        <v>1</v>
      </c>
      <c r="H1088" s="12">
        <f>COUNTIF(B:B,FACT_SEARCHES[[#This Row],[WD_PRODUCTS]])</f>
        <v>93</v>
      </c>
    </row>
    <row r="1089" spans="1:8" x14ac:dyDescent="0.3">
      <c r="A1089" s="12">
        <v>8087</v>
      </c>
      <c r="B1089" s="12">
        <v>243</v>
      </c>
      <c r="C1089" s="8">
        <v>10045</v>
      </c>
      <c r="D1089" s="12" t="s">
        <v>1146</v>
      </c>
      <c r="E1089" s="13">
        <v>45249</v>
      </c>
      <c r="F1089" s="12" t="s">
        <v>14995</v>
      </c>
      <c r="G1089" s="12">
        <f>IF(ISNUMBER(MATCH(C1089, FACT_ORDERS!C:C, 0)), 1, 0)</f>
        <v>1</v>
      </c>
      <c r="H1089" s="12">
        <f>COUNTIF(B:B,FACT_SEARCHES[[#This Row],[WD_PRODUCTS]])</f>
        <v>70</v>
      </c>
    </row>
    <row r="1090" spans="1:8" x14ac:dyDescent="0.3">
      <c r="A1090" s="12">
        <v>8088</v>
      </c>
      <c r="B1090" s="12">
        <v>276</v>
      </c>
      <c r="C1090" s="8">
        <v>10045</v>
      </c>
      <c r="D1090" s="12" t="s">
        <v>1147</v>
      </c>
      <c r="E1090" s="13">
        <v>45249</v>
      </c>
      <c r="F1090" s="12" t="s">
        <v>4124</v>
      </c>
      <c r="G1090" s="12">
        <f>IF(ISNUMBER(MATCH(C1090, FACT_ORDERS!C:C, 0)), 1, 0)</f>
        <v>1</v>
      </c>
      <c r="H1090" s="12">
        <f>COUNTIF(B:B,FACT_SEARCHES[[#This Row],[WD_PRODUCTS]])</f>
        <v>65</v>
      </c>
    </row>
    <row r="1091" spans="1:8" x14ac:dyDescent="0.3">
      <c r="A1091" s="12">
        <v>8089</v>
      </c>
      <c r="B1091" s="12">
        <v>289</v>
      </c>
      <c r="C1091" s="8">
        <v>10127</v>
      </c>
      <c r="D1091" s="12" t="s">
        <v>1148</v>
      </c>
      <c r="E1091" s="13">
        <v>44888</v>
      </c>
      <c r="F1091" s="12" t="s">
        <v>15995</v>
      </c>
      <c r="G1091" s="12">
        <f>IF(ISNUMBER(MATCH(C1091, FACT_ORDERS!C:C, 0)), 1, 0)</f>
        <v>1</v>
      </c>
      <c r="H1091" s="12">
        <f>COUNTIF(B:B,FACT_SEARCHES[[#This Row],[WD_PRODUCTS]])</f>
        <v>56</v>
      </c>
    </row>
    <row r="1092" spans="1:8" x14ac:dyDescent="0.3">
      <c r="A1092" s="12">
        <v>8090</v>
      </c>
      <c r="B1092" s="12">
        <v>219</v>
      </c>
      <c r="C1092" s="8">
        <v>10127</v>
      </c>
      <c r="D1092" s="12" t="s">
        <v>1149</v>
      </c>
      <c r="E1092" s="13">
        <v>44888</v>
      </c>
      <c r="F1092" s="12" t="s">
        <v>15996</v>
      </c>
      <c r="G1092" s="12">
        <f>IF(ISNUMBER(MATCH(C1092, FACT_ORDERS!C:C, 0)), 1, 0)</f>
        <v>1</v>
      </c>
      <c r="H1092" s="12">
        <f>COUNTIF(B:B,FACT_SEARCHES[[#This Row],[WD_PRODUCTS]])</f>
        <v>83</v>
      </c>
    </row>
    <row r="1093" spans="1:8" x14ac:dyDescent="0.3">
      <c r="A1093" s="12">
        <v>8091</v>
      </c>
      <c r="B1093" s="12">
        <v>295</v>
      </c>
      <c r="C1093" s="8">
        <v>10228</v>
      </c>
      <c r="D1093" s="12" t="s">
        <v>1150</v>
      </c>
      <c r="E1093" s="13">
        <v>44084</v>
      </c>
      <c r="F1093" s="12" t="s">
        <v>15997</v>
      </c>
      <c r="G1093" s="12">
        <f>IF(ISNUMBER(MATCH(C1093, FACT_ORDERS!C:C, 0)), 1, 0)</f>
        <v>1</v>
      </c>
      <c r="H1093" s="12">
        <f>COUNTIF(B:B,FACT_SEARCHES[[#This Row],[WD_PRODUCTS]])</f>
        <v>72</v>
      </c>
    </row>
    <row r="1094" spans="1:8" x14ac:dyDescent="0.3">
      <c r="A1094" s="12">
        <v>8092</v>
      </c>
      <c r="B1094" s="12">
        <v>210</v>
      </c>
      <c r="C1094" s="8">
        <v>10816</v>
      </c>
      <c r="D1094" s="12" t="s">
        <v>1151</v>
      </c>
      <c r="E1094" s="13">
        <v>45194</v>
      </c>
      <c r="F1094" s="12" t="s">
        <v>15998</v>
      </c>
      <c r="G1094" s="12">
        <f>IF(ISNUMBER(MATCH(C1094, FACT_ORDERS!C:C, 0)), 1, 0)</f>
        <v>1</v>
      </c>
      <c r="H1094" s="12">
        <f>COUNTIF(B:B,FACT_SEARCHES[[#This Row],[WD_PRODUCTS]])</f>
        <v>77</v>
      </c>
    </row>
    <row r="1095" spans="1:8" x14ac:dyDescent="0.3">
      <c r="A1095" s="12">
        <v>8093</v>
      </c>
      <c r="B1095" s="12">
        <v>203</v>
      </c>
      <c r="C1095" s="8">
        <v>10816</v>
      </c>
      <c r="D1095" s="12" t="s">
        <v>1152</v>
      </c>
      <c r="E1095" s="13">
        <v>45194</v>
      </c>
      <c r="F1095" s="12" t="s">
        <v>15999</v>
      </c>
      <c r="G1095" s="12">
        <f>IF(ISNUMBER(MATCH(C1095, FACT_ORDERS!C:C, 0)), 1, 0)</f>
        <v>1</v>
      </c>
      <c r="H1095" s="12">
        <f>COUNTIF(B:B,FACT_SEARCHES[[#This Row],[WD_PRODUCTS]])</f>
        <v>46</v>
      </c>
    </row>
    <row r="1096" spans="1:8" x14ac:dyDescent="0.3">
      <c r="A1096" s="12">
        <v>8094</v>
      </c>
      <c r="B1096" s="12">
        <v>212</v>
      </c>
      <c r="C1096" s="8">
        <v>10588</v>
      </c>
      <c r="D1096" s="12" t="s">
        <v>1153</v>
      </c>
      <c r="E1096" s="13">
        <v>45540</v>
      </c>
      <c r="F1096" s="12" t="s">
        <v>13767</v>
      </c>
      <c r="G1096" s="12">
        <f>IF(ISNUMBER(MATCH(C1096, FACT_ORDERS!C:C, 0)), 1, 0)</f>
        <v>1</v>
      </c>
      <c r="H1096" s="12">
        <f>COUNTIF(B:B,FACT_SEARCHES[[#This Row],[WD_PRODUCTS]])</f>
        <v>67</v>
      </c>
    </row>
    <row r="1097" spans="1:8" x14ac:dyDescent="0.3">
      <c r="A1097" s="12">
        <v>8095</v>
      </c>
      <c r="B1097" s="12">
        <v>237</v>
      </c>
      <c r="C1097" s="8">
        <v>10588</v>
      </c>
      <c r="D1097" s="12" t="s">
        <v>1154</v>
      </c>
      <c r="E1097" s="13">
        <v>45540</v>
      </c>
      <c r="F1097" s="12" t="s">
        <v>16000</v>
      </c>
      <c r="G1097" s="12">
        <f>IF(ISNUMBER(MATCH(C1097, FACT_ORDERS!C:C, 0)), 1, 0)</f>
        <v>1</v>
      </c>
      <c r="H1097" s="12">
        <f>COUNTIF(B:B,FACT_SEARCHES[[#This Row],[WD_PRODUCTS]])</f>
        <v>99</v>
      </c>
    </row>
    <row r="1098" spans="1:8" x14ac:dyDescent="0.3">
      <c r="A1098" s="12">
        <v>8096</v>
      </c>
      <c r="B1098" s="12">
        <v>227</v>
      </c>
      <c r="C1098" s="8">
        <v>10588</v>
      </c>
      <c r="D1098" s="12" t="s">
        <v>1155</v>
      </c>
      <c r="E1098" s="13">
        <v>45540</v>
      </c>
      <c r="F1098" s="12" t="s">
        <v>16001</v>
      </c>
      <c r="G1098" s="12">
        <f>IF(ISNUMBER(MATCH(C1098, FACT_ORDERS!C:C, 0)), 1, 0)</f>
        <v>1</v>
      </c>
      <c r="H1098" s="12">
        <f>COUNTIF(B:B,FACT_SEARCHES[[#This Row],[WD_PRODUCTS]])</f>
        <v>93</v>
      </c>
    </row>
    <row r="1099" spans="1:8" x14ac:dyDescent="0.3">
      <c r="A1099" s="12">
        <v>8097</v>
      </c>
      <c r="B1099" s="12">
        <v>291</v>
      </c>
      <c r="C1099" s="8">
        <v>10711</v>
      </c>
      <c r="D1099" s="12" t="s">
        <v>1156</v>
      </c>
      <c r="E1099" s="13">
        <v>43944</v>
      </c>
      <c r="F1099" s="12" t="s">
        <v>16002</v>
      </c>
      <c r="G1099" s="12">
        <f>IF(ISNUMBER(MATCH(C1099, FACT_ORDERS!C:C, 0)), 1, 0)</f>
        <v>1</v>
      </c>
      <c r="H1099" s="12">
        <f>COUNTIF(B:B,FACT_SEARCHES[[#This Row],[WD_PRODUCTS]])</f>
        <v>42</v>
      </c>
    </row>
    <row r="1100" spans="1:8" x14ac:dyDescent="0.3">
      <c r="A1100" s="12">
        <v>8098</v>
      </c>
      <c r="B1100" s="12">
        <v>222</v>
      </c>
      <c r="C1100" s="8">
        <v>10711</v>
      </c>
      <c r="D1100" s="12" t="s">
        <v>1157</v>
      </c>
      <c r="E1100" s="13">
        <v>43944</v>
      </c>
      <c r="F1100" s="12" t="s">
        <v>16003</v>
      </c>
      <c r="G1100" s="12">
        <f>IF(ISNUMBER(MATCH(C1100, FACT_ORDERS!C:C, 0)), 1, 0)</f>
        <v>1</v>
      </c>
      <c r="H1100" s="12">
        <f>COUNTIF(B:B,FACT_SEARCHES[[#This Row],[WD_PRODUCTS]])</f>
        <v>73</v>
      </c>
    </row>
    <row r="1101" spans="1:8" x14ac:dyDescent="0.3">
      <c r="A1101" s="12">
        <v>8099</v>
      </c>
      <c r="B1101" s="12">
        <v>231</v>
      </c>
      <c r="C1101" s="8">
        <v>10282</v>
      </c>
      <c r="D1101" s="12" t="s">
        <v>1158</v>
      </c>
      <c r="E1101" s="13">
        <v>45478</v>
      </c>
      <c r="F1101" s="12" t="s">
        <v>16004</v>
      </c>
      <c r="G1101" s="12">
        <f>IF(ISNUMBER(MATCH(C1101, FACT_ORDERS!C:C, 0)), 1, 0)</f>
        <v>1</v>
      </c>
      <c r="H1101" s="12">
        <f>COUNTIF(B:B,FACT_SEARCHES[[#This Row],[WD_PRODUCTS]])</f>
        <v>58</v>
      </c>
    </row>
    <row r="1102" spans="1:8" x14ac:dyDescent="0.3">
      <c r="A1102" s="12">
        <v>8100</v>
      </c>
      <c r="B1102" s="12">
        <v>268</v>
      </c>
      <c r="C1102" s="8">
        <v>10527</v>
      </c>
      <c r="D1102" s="12" t="s">
        <v>1159</v>
      </c>
      <c r="E1102" s="13">
        <v>45351</v>
      </c>
      <c r="F1102" s="12" t="s">
        <v>4636</v>
      </c>
      <c r="G1102" s="12">
        <f>IF(ISNUMBER(MATCH(C1102, FACT_ORDERS!C:C, 0)), 1, 0)</f>
        <v>1</v>
      </c>
      <c r="H1102" s="12">
        <f>COUNTIF(B:B,FACT_SEARCHES[[#This Row],[WD_PRODUCTS]])</f>
        <v>78</v>
      </c>
    </row>
    <row r="1103" spans="1:8" x14ac:dyDescent="0.3">
      <c r="A1103" s="12">
        <v>8101</v>
      </c>
      <c r="B1103" s="12">
        <v>230</v>
      </c>
      <c r="C1103" s="8">
        <v>10527</v>
      </c>
      <c r="D1103" s="12" t="s">
        <v>1160</v>
      </c>
      <c r="E1103" s="13">
        <v>45351</v>
      </c>
      <c r="F1103" s="12" t="s">
        <v>16005</v>
      </c>
      <c r="G1103" s="12">
        <f>IF(ISNUMBER(MATCH(C1103, FACT_ORDERS!C:C, 0)), 1, 0)</f>
        <v>1</v>
      </c>
      <c r="H1103" s="12">
        <f>COUNTIF(B:B,FACT_SEARCHES[[#This Row],[WD_PRODUCTS]])</f>
        <v>74</v>
      </c>
    </row>
    <row r="1104" spans="1:8" x14ac:dyDescent="0.3">
      <c r="A1104" s="12">
        <v>8102</v>
      </c>
      <c r="B1104" s="12">
        <v>290</v>
      </c>
      <c r="C1104" s="8">
        <v>10527</v>
      </c>
      <c r="D1104" s="12" t="s">
        <v>1161</v>
      </c>
      <c r="E1104" s="13">
        <v>45351</v>
      </c>
      <c r="F1104" s="12" t="s">
        <v>16006</v>
      </c>
      <c r="G1104" s="12">
        <f>IF(ISNUMBER(MATCH(C1104, FACT_ORDERS!C:C, 0)), 1, 0)</f>
        <v>1</v>
      </c>
      <c r="H1104" s="12">
        <f>COUNTIF(B:B,FACT_SEARCHES[[#This Row],[WD_PRODUCTS]])</f>
        <v>47</v>
      </c>
    </row>
    <row r="1105" spans="1:8" x14ac:dyDescent="0.3">
      <c r="A1105" s="12">
        <v>8103</v>
      </c>
      <c r="B1105" s="12">
        <v>261</v>
      </c>
      <c r="C1105" s="8">
        <v>10527</v>
      </c>
      <c r="D1105" s="12" t="s">
        <v>1162</v>
      </c>
      <c r="E1105" s="13">
        <v>45351</v>
      </c>
      <c r="F1105" s="12" t="s">
        <v>16007</v>
      </c>
      <c r="G1105" s="12">
        <f>IF(ISNUMBER(MATCH(C1105, FACT_ORDERS!C:C, 0)), 1, 0)</f>
        <v>1</v>
      </c>
      <c r="H1105" s="12">
        <f>COUNTIF(B:B,FACT_SEARCHES[[#This Row],[WD_PRODUCTS]])</f>
        <v>77</v>
      </c>
    </row>
    <row r="1106" spans="1:8" x14ac:dyDescent="0.3">
      <c r="A1106" s="12">
        <v>8104</v>
      </c>
      <c r="B1106" s="12">
        <v>287</v>
      </c>
      <c r="C1106" s="8">
        <v>10020</v>
      </c>
      <c r="D1106" s="12" t="s">
        <v>1163</v>
      </c>
      <c r="E1106" s="13">
        <v>45506</v>
      </c>
      <c r="F1106" s="12" t="s">
        <v>16008</v>
      </c>
      <c r="G1106" s="12">
        <f>IF(ISNUMBER(MATCH(C1106, FACT_ORDERS!C:C, 0)), 1, 0)</f>
        <v>1</v>
      </c>
      <c r="H1106" s="12">
        <f>COUNTIF(B:B,FACT_SEARCHES[[#This Row],[WD_PRODUCTS]])</f>
        <v>59</v>
      </c>
    </row>
    <row r="1107" spans="1:8" x14ac:dyDescent="0.3">
      <c r="A1107" s="12">
        <v>8105</v>
      </c>
      <c r="B1107" s="12">
        <v>272</v>
      </c>
      <c r="C1107" s="8">
        <v>10020</v>
      </c>
      <c r="D1107" s="12" t="s">
        <v>1164</v>
      </c>
      <c r="E1107" s="13">
        <v>45506</v>
      </c>
      <c r="F1107" s="12" t="s">
        <v>3600</v>
      </c>
      <c r="G1107" s="12">
        <f>IF(ISNUMBER(MATCH(C1107, FACT_ORDERS!C:C, 0)), 1, 0)</f>
        <v>1</v>
      </c>
      <c r="H1107" s="12">
        <f>COUNTIF(B:B,FACT_SEARCHES[[#This Row],[WD_PRODUCTS]])</f>
        <v>39</v>
      </c>
    </row>
    <row r="1108" spans="1:8" x14ac:dyDescent="0.3">
      <c r="A1108" s="12">
        <v>8106</v>
      </c>
      <c r="B1108" s="12">
        <v>245</v>
      </c>
      <c r="C1108" s="8">
        <v>10020</v>
      </c>
      <c r="D1108" s="12" t="s">
        <v>1165</v>
      </c>
      <c r="E1108" s="13">
        <v>45506</v>
      </c>
      <c r="F1108" s="12" t="s">
        <v>16009</v>
      </c>
      <c r="G1108" s="12">
        <f>IF(ISNUMBER(MATCH(C1108, FACT_ORDERS!C:C, 0)), 1, 0)</f>
        <v>1</v>
      </c>
      <c r="H1108" s="12">
        <f>COUNTIF(B:B,FACT_SEARCHES[[#This Row],[WD_PRODUCTS]])</f>
        <v>58</v>
      </c>
    </row>
    <row r="1109" spans="1:8" x14ac:dyDescent="0.3">
      <c r="A1109" s="12">
        <v>8107</v>
      </c>
      <c r="B1109" s="12">
        <v>218</v>
      </c>
      <c r="C1109" s="8">
        <v>10020</v>
      </c>
      <c r="D1109" s="12" t="s">
        <v>1166</v>
      </c>
      <c r="E1109" s="13">
        <v>45506</v>
      </c>
      <c r="F1109" s="12" t="s">
        <v>4541</v>
      </c>
      <c r="G1109" s="12">
        <f>IF(ISNUMBER(MATCH(C1109, FACT_ORDERS!C:C, 0)), 1, 0)</f>
        <v>1</v>
      </c>
      <c r="H1109" s="12">
        <f>COUNTIF(B:B,FACT_SEARCHES[[#This Row],[WD_PRODUCTS]])</f>
        <v>39</v>
      </c>
    </row>
    <row r="1110" spans="1:8" x14ac:dyDescent="0.3">
      <c r="A1110" s="12">
        <v>8108</v>
      </c>
      <c r="B1110" s="12">
        <v>213</v>
      </c>
      <c r="C1110" s="8">
        <v>10020</v>
      </c>
      <c r="D1110" s="12" t="s">
        <v>1167</v>
      </c>
      <c r="E1110" s="13">
        <v>45506</v>
      </c>
      <c r="F1110" s="12" t="s">
        <v>4223</v>
      </c>
      <c r="G1110" s="12">
        <f>IF(ISNUMBER(MATCH(C1110, FACT_ORDERS!C:C, 0)), 1, 0)</f>
        <v>1</v>
      </c>
      <c r="H1110" s="12">
        <f>COUNTIF(B:B,FACT_SEARCHES[[#This Row],[WD_PRODUCTS]])</f>
        <v>86</v>
      </c>
    </row>
    <row r="1111" spans="1:8" x14ac:dyDescent="0.3">
      <c r="A1111" s="12">
        <v>8109</v>
      </c>
      <c r="B1111" s="12">
        <v>212</v>
      </c>
      <c r="C1111" s="8">
        <v>10030</v>
      </c>
      <c r="D1111" s="12" t="s">
        <v>1168</v>
      </c>
      <c r="E1111" s="13">
        <v>44956</v>
      </c>
      <c r="F1111" s="12" t="s">
        <v>11247</v>
      </c>
      <c r="G1111" s="12">
        <f>IF(ISNUMBER(MATCH(C1111, FACT_ORDERS!C:C, 0)), 1, 0)</f>
        <v>1</v>
      </c>
      <c r="H1111" s="12">
        <f>COUNTIF(B:B,FACT_SEARCHES[[#This Row],[WD_PRODUCTS]])</f>
        <v>67</v>
      </c>
    </row>
    <row r="1112" spans="1:8" x14ac:dyDescent="0.3">
      <c r="A1112" s="12">
        <v>8110</v>
      </c>
      <c r="B1112" s="12">
        <v>207</v>
      </c>
      <c r="C1112" s="8">
        <v>10030</v>
      </c>
      <c r="D1112" s="12" t="s">
        <v>1169</v>
      </c>
      <c r="E1112" s="13">
        <v>44956</v>
      </c>
      <c r="F1112" s="12" t="s">
        <v>14714</v>
      </c>
      <c r="G1112" s="12">
        <f>IF(ISNUMBER(MATCH(C1112, FACT_ORDERS!C:C, 0)), 1, 0)</f>
        <v>1</v>
      </c>
      <c r="H1112" s="12">
        <f>COUNTIF(B:B,FACT_SEARCHES[[#This Row],[WD_PRODUCTS]])</f>
        <v>47</v>
      </c>
    </row>
    <row r="1113" spans="1:8" x14ac:dyDescent="0.3">
      <c r="A1113" s="12">
        <v>8111</v>
      </c>
      <c r="B1113" s="12">
        <v>216</v>
      </c>
      <c r="C1113" s="8">
        <v>10030</v>
      </c>
      <c r="D1113" s="12" t="s">
        <v>1170</v>
      </c>
      <c r="E1113" s="13">
        <v>44956</v>
      </c>
      <c r="F1113" s="12" t="s">
        <v>16010</v>
      </c>
      <c r="G1113" s="12">
        <f>IF(ISNUMBER(MATCH(C1113, FACT_ORDERS!C:C, 0)), 1, 0)</f>
        <v>1</v>
      </c>
      <c r="H1113" s="12">
        <f>COUNTIF(B:B,FACT_SEARCHES[[#This Row],[WD_PRODUCTS]])</f>
        <v>107</v>
      </c>
    </row>
    <row r="1114" spans="1:8" x14ac:dyDescent="0.3">
      <c r="A1114" s="12">
        <v>8112</v>
      </c>
      <c r="B1114" s="12">
        <v>261</v>
      </c>
      <c r="C1114" s="8">
        <v>10030</v>
      </c>
      <c r="D1114" s="12" t="s">
        <v>1171</v>
      </c>
      <c r="E1114" s="13">
        <v>44956</v>
      </c>
      <c r="F1114" s="12" t="s">
        <v>16011</v>
      </c>
      <c r="G1114" s="12">
        <f>IF(ISNUMBER(MATCH(C1114, FACT_ORDERS!C:C, 0)), 1, 0)</f>
        <v>1</v>
      </c>
      <c r="H1114" s="12">
        <f>COUNTIF(B:B,FACT_SEARCHES[[#This Row],[WD_PRODUCTS]])</f>
        <v>77</v>
      </c>
    </row>
    <row r="1115" spans="1:8" x14ac:dyDescent="0.3">
      <c r="A1115" s="12">
        <v>8113</v>
      </c>
      <c r="B1115" s="12">
        <v>278</v>
      </c>
      <c r="C1115" s="8">
        <v>10596</v>
      </c>
      <c r="D1115" s="12" t="s">
        <v>1172</v>
      </c>
      <c r="E1115" s="13">
        <v>45311</v>
      </c>
      <c r="F1115" s="12" t="s">
        <v>16012</v>
      </c>
      <c r="G1115" s="12">
        <f>IF(ISNUMBER(MATCH(C1115, FACT_ORDERS!C:C, 0)), 1, 0)</f>
        <v>1</v>
      </c>
      <c r="H1115" s="12">
        <f>COUNTIF(B:B,FACT_SEARCHES[[#This Row],[WD_PRODUCTS]])</f>
        <v>81</v>
      </c>
    </row>
    <row r="1116" spans="1:8" x14ac:dyDescent="0.3">
      <c r="A1116" s="12">
        <v>8114</v>
      </c>
      <c r="B1116" s="12">
        <v>262</v>
      </c>
      <c r="C1116" s="8">
        <v>10333</v>
      </c>
      <c r="D1116" s="12" t="s">
        <v>1173</v>
      </c>
      <c r="E1116" s="13">
        <v>44413</v>
      </c>
      <c r="F1116" s="12" t="s">
        <v>16013</v>
      </c>
      <c r="G1116" s="12">
        <f>IF(ISNUMBER(MATCH(C1116, FACT_ORDERS!C:C, 0)), 1, 0)</f>
        <v>1</v>
      </c>
      <c r="H1116" s="12">
        <f>COUNTIF(B:B,FACT_SEARCHES[[#This Row],[WD_PRODUCTS]])</f>
        <v>70</v>
      </c>
    </row>
    <row r="1117" spans="1:8" x14ac:dyDescent="0.3">
      <c r="A1117" s="12">
        <v>8115</v>
      </c>
      <c r="B1117" s="12">
        <v>267</v>
      </c>
      <c r="C1117" s="8">
        <v>10333</v>
      </c>
      <c r="D1117" s="12" t="s">
        <v>1174</v>
      </c>
      <c r="E1117" s="13">
        <v>44413</v>
      </c>
      <c r="F1117" s="12" t="s">
        <v>16014</v>
      </c>
      <c r="G1117" s="12">
        <f>IF(ISNUMBER(MATCH(C1117, FACT_ORDERS!C:C, 0)), 1, 0)</f>
        <v>1</v>
      </c>
      <c r="H1117" s="12">
        <f>COUNTIF(B:B,FACT_SEARCHES[[#This Row],[WD_PRODUCTS]])</f>
        <v>82</v>
      </c>
    </row>
    <row r="1118" spans="1:8" x14ac:dyDescent="0.3">
      <c r="A1118" s="12">
        <v>8116</v>
      </c>
      <c r="B1118" s="12">
        <v>288</v>
      </c>
      <c r="C1118" s="8">
        <v>10295</v>
      </c>
      <c r="D1118" s="12" t="s">
        <v>1175</v>
      </c>
      <c r="E1118" s="13">
        <v>44433</v>
      </c>
      <c r="F1118" s="12" t="s">
        <v>16015</v>
      </c>
      <c r="G1118" s="12">
        <f>IF(ISNUMBER(MATCH(C1118, FACT_ORDERS!C:C, 0)), 1, 0)</f>
        <v>1</v>
      </c>
      <c r="H1118" s="12">
        <f>COUNTIF(B:B,FACT_SEARCHES[[#This Row],[WD_PRODUCTS]])</f>
        <v>106</v>
      </c>
    </row>
    <row r="1119" spans="1:8" x14ac:dyDescent="0.3">
      <c r="A1119" s="12">
        <v>8117</v>
      </c>
      <c r="B1119" s="12">
        <v>283</v>
      </c>
      <c r="C1119" s="8">
        <v>10295</v>
      </c>
      <c r="D1119" s="12" t="s">
        <v>1176</v>
      </c>
      <c r="E1119" s="13">
        <v>44433</v>
      </c>
      <c r="F1119" s="12" t="s">
        <v>16016</v>
      </c>
      <c r="G1119" s="12">
        <f>IF(ISNUMBER(MATCH(C1119, FACT_ORDERS!C:C, 0)), 1, 0)</f>
        <v>1</v>
      </c>
      <c r="H1119" s="12">
        <f>COUNTIF(B:B,FACT_SEARCHES[[#This Row],[WD_PRODUCTS]])</f>
        <v>65</v>
      </c>
    </row>
    <row r="1120" spans="1:8" x14ac:dyDescent="0.3">
      <c r="A1120" s="12">
        <v>8118</v>
      </c>
      <c r="B1120" s="12">
        <v>257</v>
      </c>
      <c r="C1120" s="8">
        <v>10295</v>
      </c>
      <c r="D1120" s="12" t="s">
        <v>1177</v>
      </c>
      <c r="E1120" s="13">
        <v>44433</v>
      </c>
      <c r="F1120" s="12" t="s">
        <v>16017</v>
      </c>
      <c r="G1120" s="12">
        <f>IF(ISNUMBER(MATCH(C1120, FACT_ORDERS!C:C, 0)), 1, 0)</f>
        <v>1</v>
      </c>
      <c r="H1120" s="12">
        <f>COUNTIF(B:B,FACT_SEARCHES[[#This Row],[WD_PRODUCTS]])</f>
        <v>75</v>
      </c>
    </row>
    <row r="1121" spans="1:8" x14ac:dyDescent="0.3">
      <c r="A1121" s="12">
        <v>8119</v>
      </c>
      <c r="B1121" s="12">
        <v>201</v>
      </c>
      <c r="C1121" s="8">
        <v>10295</v>
      </c>
      <c r="D1121" s="12" t="s">
        <v>1178</v>
      </c>
      <c r="E1121" s="13">
        <v>44433</v>
      </c>
      <c r="F1121" s="12" t="s">
        <v>16018</v>
      </c>
      <c r="G1121" s="12">
        <f>IF(ISNUMBER(MATCH(C1121, FACT_ORDERS!C:C, 0)), 1, 0)</f>
        <v>1</v>
      </c>
      <c r="H1121" s="12">
        <f>COUNTIF(B:B,FACT_SEARCHES[[#This Row],[WD_PRODUCTS]])</f>
        <v>65</v>
      </c>
    </row>
    <row r="1122" spans="1:8" x14ac:dyDescent="0.3">
      <c r="A1122" s="12">
        <v>8120</v>
      </c>
      <c r="B1122" s="12">
        <v>217</v>
      </c>
      <c r="C1122" s="8">
        <v>10295</v>
      </c>
      <c r="D1122" s="12" t="s">
        <v>1179</v>
      </c>
      <c r="E1122" s="13">
        <v>44433</v>
      </c>
      <c r="F1122" s="12" t="s">
        <v>16019</v>
      </c>
      <c r="G1122" s="12">
        <f>IF(ISNUMBER(MATCH(C1122, FACT_ORDERS!C:C, 0)), 1, 0)</f>
        <v>1</v>
      </c>
      <c r="H1122" s="12">
        <f>COUNTIF(B:B,FACT_SEARCHES[[#This Row],[WD_PRODUCTS]])</f>
        <v>49</v>
      </c>
    </row>
    <row r="1123" spans="1:8" x14ac:dyDescent="0.3">
      <c r="A1123" s="12">
        <v>8121</v>
      </c>
      <c r="B1123" s="12">
        <v>293</v>
      </c>
      <c r="C1123" s="8">
        <v>10763</v>
      </c>
      <c r="D1123" s="12" t="s">
        <v>1180</v>
      </c>
      <c r="E1123" s="13">
        <v>44428</v>
      </c>
      <c r="F1123" s="12" t="s">
        <v>16020</v>
      </c>
      <c r="G1123" s="12">
        <f>IF(ISNUMBER(MATCH(C1123, FACT_ORDERS!C:C, 0)), 1, 0)</f>
        <v>1</v>
      </c>
      <c r="H1123" s="12">
        <f>COUNTIF(B:B,FACT_SEARCHES[[#This Row],[WD_PRODUCTS]])</f>
        <v>70</v>
      </c>
    </row>
    <row r="1124" spans="1:8" x14ac:dyDescent="0.3">
      <c r="A1124" s="12">
        <v>8122</v>
      </c>
      <c r="B1124" s="12">
        <v>246</v>
      </c>
      <c r="C1124" s="8">
        <v>10303</v>
      </c>
      <c r="D1124" s="12" t="s">
        <v>1181</v>
      </c>
      <c r="E1124" s="13">
        <v>45220</v>
      </c>
      <c r="F1124" s="12" t="s">
        <v>4228</v>
      </c>
      <c r="G1124" s="12">
        <f>IF(ISNUMBER(MATCH(C1124, FACT_ORDERS!C:C, 0)), 1, 0)</f>
        <v>1</v>
      </c>
      <c r="H1124" s="12">
        <f>COUNTIF(B:B,FACT_SEARCHES[[#This Row],[WD_PRODUCTS]])</f>
        <v>55</v>
      </c>
    </row>
    <row r="1125" spans="1:8" x14ac:dyDescent="0.3">
      <c r="A1125" s="12">
        <v>8123</v>
      </c>
      <c r="B1125" s="12">
        <v>265</v>
      </c>
      <c r="C1125" s="8">
        <v>10303</v>
      </c>
      <c r="D1125" s="12" t="s">
        <v>1182</v>
      </c>
      <c r="E1125" s="13">
        <v>45220</v>
      </c>
      <c r="F1125" s="12" t="s">
        <v>16021</v>
      </c>
      <c r="G1125" s="12">
        <f>IF(ISNUMBER(MATCH(C1125, FACT_ORDERS!C:C, 0)), 1, 0)</f>
        <v>1</v>
      </c>
      <c r="H1125" s="12">
        <f>COUNTIF(B:B,FACT_SEARCHES[[#This Row],[WD_PRODUCTS]])</f>
        <v>89</v>
      </c>
    </row>
    <row r="1126" spans="1:8" x14ac:dyDescent="0.3">
      <c r="A1126" s="12">
        <v>8124</v>
      </c>
      <c r="B1126" s="12">
        <v>282</v>
      </c>
      <c r="C1126" s="8">
        <v>10303</v>
      </c>
      <c r="D1126" s="12" t="s">
        <v>1183</v>
      </c>
      <c r="E1126" s="13">
        <v>45220</v>
      </c>
      <c r="F1126" s="12" t="s">
        <v>16022</v>
      </c>
      <c r="G1126" s="12">
        <f>IF(ISNUMBER(MATCH(C1126, FACT_ORDERS!C:C, 0)), 1, 0)</f>
        <v>1</v>
      </c>
      <c r="H1126" s="12">
        <f>COUNTIF(B:B,FACT_SEARCHES[[#This Row],[WD_PRODUCTS]])</f>
        <v>43</v>
      </c>
    </row>
    <row r="1127" spans="1:8" x14ac:dyDescent="0.3">
      <c r="A1127" s="12">
        <v>8125</v>
      </c>
      <c r="B1127" s="12">
        <v>223</v>
      </c>
      <c r="C1127" s="8">
        <v>10303</v>
      </c>
      <c r="D1127" s="12" t="s">
        <v>1184</v>
      </c>
      <c r="E1127" s="13">
        <v>45220</v>
      </c>
      <c r="F1127" s="12" t="s">
        <v>4198</v>
      </c>
      <c r="G1127" s="12">
        <f>IF(ISNUMBER(MATCH(C1127, FACT_ORDERS!C:C, 0)), 1, 0)</f>
        <v>1</v>
      </c>
      <c r="H1127" s="12">
        <f>COUNTIF(B:B,FACT_SEARCHES[[#This Row],[WD_PRODUCTS]])</f>
        <v>45</v>
      </c>
    </row>
    <row r="1128" spans="1:8" x14ac:dyDescent="0.3">
      <c r="A1128" s="12">
        <v>8126</v>
      </c>
      <c r="B1128" s="12">
        <v>298</v>
      </c>
      <c r="C1128" s="8">
        <v>10553</v>
      </c>
      <c r="D1128" s="12" t="s">
        <v>1185</v>
      </c>
      <c r="E1128" s="13">
        <v>45368</v>
      </c>
      <c r="F1128" s="12" t="s">
        <v>16023</v>
      </c>
      <c r="G1128" s="12">
        <f>IF(ISNUMBER(MATCH(C1128, FACT_ORDERS!C:C, 0)), 1, 0)</f>
        <v>1</v>
      </c>
      <c r="H1128" s="12">
        <f>COUNTIF(B:B,FACT_SEARCHES[[#This Row],[WD_PRODUCTS]])</f>
        <v>79</v>
      </c>
    </row>
    <row r="1129" spans="1:8" x14ac:dyDescent="0.3">
      <c r="A1129" s="12">
        <v>8127</v>
      </c>
      <c r="B1129" s="12">
        <v>209</v>
      </c>
      <c r="C1129" s="8">
        <v>10836</v>
      </c>
      <c r="D1129" s="12" t="s">
        <v>1186</v>
      </c>
      <c r="E1129" s="13">
        <v>45477</v>
      </c>
      <c r="F1129" s="12" t="s">
        <v>16024</v>
      </c>
      <c r="G1129" s="12">
        <f>IF(ISNUMBER(MATCH(C1129, FACT_ORDERS!C:C, 0)), 1, 0)</f>
        <v>1</v>
      </c>
      <c r="H1129" s="12">
        <f>COUNTIF(B:B,FACT_SEARCHES[[#This Row],[WD_PRODUCTS]])</f>
        <v>91</v>
      </c>
    </row>
    <row r="1130" spans="1:8" x14ac:dyDescent="0.3">
      <c r="A1130" s="12">
        <v>8128</v>
      </c>
      <c r="B1130" s="12">
        <v>261</v>
      </c>
      <c r="C1130" s="8">
        <v>10055</v>
      </c>
      <c r="D1130" s="12" t="s">
        <v>1187</v>
      </c>
      <c r="E1130" s="13">
        <v>45271</v>
      </c>
      <c r="F1130" s="12" t="s">
        <v>16025</v>
      </c>
      <c r="G1130" s="12">
        <f>IF(ISNUMBER(MATCH(C1130, FACT_ORDERS!C:C, 0)), 1, 0)</f>
        <v>1</v>
      </c>
      <c r="H1130" s="12">
        <f>COUNTIF(B:B,FACT_SEARCHES[[#This Row],[WD_PRODUCTS]])</f>
        <v>77</v>
      </c>
    </row>
    <row r="1131" spans="1:8" x14ac:dyDescent="0.3">
      <c r="A1131" s="12">
        <v>8129</v>
      </c>
      <c r="B1131" s="12">
        <v>259</v>
      </c>
      <c r="C1131" s="8">
        <v>10055</v>
      </c>
      <c r="D1131" s="12" t="s">
        <v>1188</v>
      </c>
      <c r="E1131" s="13">
        <v>45271</v>
      </c>
      <c r="F1131" s="12" t="s">
        <v>16026</v>
      </c>
      <c r="G1131" s="12">
        <f>IF(ISNUMBER(MATCH(C1131, FACT_ORDERS!C:C, 0)), 1, 0)</f>
        <v>1</v>
      </c>
      <c r="H1131" s="12">
        <f>COUNTIF(B:B,FACT_SEARCHES[[#This Row],[WD_PRODUCTS]])</f>
        <v>64</v>
      </c>
    </row>
    <row r="1132" spans="1:8" x14ac:dyDescent="0.3">
      <c r="A1132" s="12">
        <v>8130</v>
      </c>
      <c r="B1132" s="12">
        <v>281</v>
      </c>
      <c r="C1132" s="8">
        <v>10055</v>
      </c>
      <c r="D1132" s="12" t="s">
        <v>1189</v>
      </c>
      <c r="E1132" s="13">
        <v>45271</v>
      </c>
      <c r="F1132" s="12" t="s">
        <v>16027</v>
      </c>
      <c r="G1132" s="12">
        <f>IF(ISNUMBER(MATCH(C1132, FACT_ORDERS!C:C, 0)), 1, 0)</f>
        <v>1</v>
      </c>
      <c r="H1132" s="12">
        <f>COUNTIF(B:B,FACT_SEARCHES[[#This Row],[WD_PRODUCTS]])</f>
        <v>86</v>
      </c>
    </row>
    <row r="1133" spans="1:8" x14ac:dyDescent="0.3">
      <c r="A1133" s="12">
        <v>8131</v>
      </c>
      <c r="B1133" s="12">
        <v>220</v>
      </c>
      <c r="C1133" s="8">
        <v>10922</v>
      </c>
      <c r="D1133" s="12" t="s">
        <v>1190</v>
      </c>
      <c r="E1133" s="13">
        <v>44985</v>
      </c>
      <c r="F1133" s="12" t="s">
        <v>16028</v>
      </c>
      <c r="G1133" s="12">
        <f>IF(ISNUMBER(MATCH(C1133, FACT_ORDERS!C:C, 0)), 1, 0)</f>
        <v>1</v>
      </c>
      <c r="H1133" s="12">
        <f>COUNTIF(B:B,FACT_SEARCHES[[#This Row],[WD_PRODUCTS]])</f>
        <v>60</v>
      </c>
    </row>
    <row r="1134" spans="1:8" x14ac:dyDescent="0.3">
      <c r="A1134" s="12">
        <v>8132</v>
      </c>
      <c r="B1134" s="12">
        <v>259</v>
      </c>
      <c r="C1134" s="8">
        <v>10922</v>
      </c>
      <c r="D1134" s="12" t="s">
        <v>1191</v>
      </c>
      <c r="E1134" s="13">
        <v>44985</v>
      </c>
      <c r="F1134" s="12" t="s">
        <v>16029</v>
      </c>
      <c r="G1134" s="12">
        <f>IF(ISNUMBER(MATCH(C1134, FACT_ORDERS!C:C, 0)), 1, 0)</f>
        <v>1</v>
      </c>
      <c r="H1134" s="12">
        <f>COUNTIF(B:B,FACT_SEARCHES[[#This Row],[WD_PRODUCTS]])</f>
        <v>64</v>
      </c>
    </row>
    <row r="1135" spans="1:8" x14ac:dyDescent="0.3">
      <c r="A1135" s="12">
        <v>8133</v>
      </c>
      <c r="B1135" s="12">
        <v>219</v>
      </c>
      <c r="C1135" s="8">
        <v>10137</v>
      </c>
      <c r="D1135" s="12" t="s">
        <v>1192</v>
      </c>
      <c r="E1135" s="13">
        <v>44664</v>
      </c>
      <c r="F1135" s="12" t="s">
        <v>16030</v>
      </c>
      <c r="G1135" s="12">
        <f>IF(ISNUMBER(MATCH(C1135, FACT_ORDERS!C:C, 0)), 1, 0)</f>
        <v>1</v>
      </c>
      <c r="H1135" s="12">
        <f>COUNTIF(B:B,FACT_SEARCHES[[#This Row],[WD_PRODUCTS]])</f>
        <v>83</v>
      </c>
    </row>
    <row r="1136" spans="1:8" x14ac:dyDescent="0.3">
      <c r="A1136" s="12">
        <v>8134</v>
      </c>
      <c r="B1136" s="12">
        <v>228</v>
      </c>
      <c r="C1136" s="8">
        <v>10137</v>
      </c>
      <c r="D1136" s="12" t="s">
        <v>1193</v>
      </c>
      <c r="E1136" s="13">
        <v>44664</v>
      </c>
      <c r="F1136" s="12" t="s">
        <v>16031</v>
      </c>
      <c r="G1136" s="12">
        <f>IF(ISNUMBER(MATCH(C1136, FACT_ORDERS!C:C, 0)), 1, 0)</f>
        <v>1</v>
      </c>
      <c r="H1136" s="12">
        <f>COUNTIF(B:B,FACT_SEARCHES[[#This Row],[WD_PRODUCTS]])</f>
        <v>79</v>
      </c>
    </row>
    <row r="1137" spans="1:8" x14ac:dyDescent="0.3">
      <c r="A1137" s="12">
        <v>8135</v>
      </c>
      <c r="B1137" s="12">
        <v>210</v>
      </c>
      <c r="C1137" s="8">
        <v>10137</v>
      </c>
      <c r="D1137" s="12" t="s">
        <v>1194</v>
      </c>
      <c r="E1137" s="13">
        <v>44664</v>
      </c>
      <c r="F1137" s="12" t="s">
        <v>3890</v>
      </c>
      <c r="G1137" s="12">
        <f>IF(ISNUMBER(MATCH(C1137, FACT_ORDERS!C:C, 0)), 1, 0)</f>
        <v>1</v>
      </c>
      <c r="H1137" s="12">
        <f>COUNTIF(B:B,FACT_SEARCHES[[#This Row],[WD_PRODUCTS]])</f>
        <v>77</v>
      </c>
    </row>
    <row r="1138" spans="1:8" x14ac:dyDescent="0.3">
      <c r="A1138" s="12">
        <v>8136</v>
      </c>
      <c r="B1138" s="12">
        <v>266</v>
      </c>
      <c r="C1138" s="8">
        <v>10137</v>
      </c>
      <c r="D1138" s="12" t="s">
        <v>1195</v>
      </c>
      <c r="E1138" s="13">
        <v>44664</v>
      </c>
      <c r="F1138" s="12" t="s">
        <v>16032</v>
      </c>
      <c r="G1138" s="12">
        <f>IF(ISNUMBER(MATCH(C1138, FACT_ORDERS!C:C, 0)), 1, 0)</f>
        <v>1</v>
      </c>
      <c r="H1138" s="12">
        <f>COUNTIF(B:B,FACT_SEARCHES[[#This Row],[WD_PRODUCTS]])</f>
        <v>94</v>
      </c>
    </row>
    <row r="1139" spans="1:8" x14ac:dyDescent="0.3">
      <c r="A1139" s="12">
        <v>8137</v>
      </c>
      <c r="B1139" s="12">
        <v>271</v>
      </c>
      <c r="C1139" s="8">
        <v>10426</v>
      </c>
      <c r="D1139" s="12" t="s">
        <v>1196</v>
      </c>
      <c r="E1139" s="13">
        <v>45556</v>
      </c>
      <c r="F1139" s="12" t="s">
        <v>4083</v>
      </c>
      <c r="G1139" s="12">
        <f>IF(ISNUMBER(MATCH(C1139, FACT_ORDERS!C:C, 0)), 1, 0)</f>
        <v>1</v>
      </c>
      <c r="H1139" s="12">
        <f>COUNTIF(B:B,FACT_SEARCHES[[#This Row],[WD_PRODUCTS]])</f>
        <v>74</v>
      </c>
    </row>
    <row r="1140" spans="1:8" x14ac:dyDescent="0.3">
      <c r="A1140" s="12">
        <v>8138</v>
      </c>
      <c r="B1140" s="12">
        <v>228</v>
      </c>
      <c r="C1140" s="8">
        <v>10331</v>
      </c>
      <c r="D1140" s="12" t="s">
        <v>1197</v>
      </c>
      <c r="E1140" s="13">
        <v>45431</v>
      </c>
      <c r="F1140" s="12" t="s">
        <v>16033</v>
      </c>
      <c r="G1140" s="12">
        <f>IF(ISNUMBER(MATCH(C1140, FACT_ORDERS!C:C, 0)), 1, 0)</f>
        <v>1</v>
      </c>
      <c r="H1140" s="12">
        <f>COUNTIF(B:B,FACT_SEARCHES[[#This Row],[WD_PRODUCTS]])</f>
        <v>79</v>
      </c>
    </row>
    <row r="1141" spans="1:8" x14ac:dyDescent="0.3">
      <c r="A1141" s="12">
        <v>8139</v>
      </c>
      <c r="B1141" s="12">
        <v>262</v>
      </c>
      <c r="C1141" s="8">
        <v>10331</v>
      </c>
      <c r="D1141" s="12" t="s">
        <v>1198</v>
      </c>
      <c r="E1141" s="13">
        <v>45431</v>
      </c>
      <c r="F1141" s="12" t="s">
        <v>16034</v>
      </c>
      <c r="G1141" s="12">
        <f>IF(ISNUMBER(MATCH(C1141, FACT_ORDERS!C:C, 0)), 1, 0)</f>
        <v>1</v>
      </c>
      <c r="H1141" s="12">
        <f>COUNTIF(B:B,FACT_SEARCHES[[#This Row],[WD_PRODUCTS]])</f>
        <v>70</v>
      </c>
    </row>
    <row r="1142" spans="1:8" x14ac:dyDescent="0.3">
      <c r="A1142" s="12">
        <v>8140</v>
      </c>
      <c r="B1142" s="12">
        <v>278</v>
      </c>
      <c r="C1142" s="8">
        <v>10530</v>
      </c>
      <c r="D1142" s="12" t="s">
        <v>1199</v>
      </c>
      <c r="E1142" s="13">
        <v>45268</v>
      </c>
      <c r="F1142" s="12" t="s">
        <v>3525</v>
      </c>
      <c r="G1142" s="12">
        <f>IF(ISNUMBER(MATCH(C1142, FACT_ORDERS!C:C, 0)), 1, 0)</f>
        <v>1</v>
      </c>
      <c r="H1142" s="12">
        <f>COUNTIF(B:B,FACT_SEARCHES[[#This Row],[WD_PRODUCTS]])</f>
        <v>81</v>
      </c>
    </row>
    <row r="1143" spans="1:8" x14ac:dyDescent="0.3">
      <c r="A1143" s="12">
        <v>8141</v>
      </c>
      <c r="B1143" s="12">
        <v>259</v>
      </c>
      <c r="C1143" s="8">
        <v>10530</v>
      </c>
      <c r="D1143" s="12" t="s">
        <v>1200</v>
      </c>
      <c r="E1143" s="13">
        <v>45268</v>
      </c>
      <c r="F1143" s="12" t="s">
        <v>16035</v>
      </c>
      <c r="G1143" s="12">
        <f>IF(ISNUMBER(MATCH(C1143, FACT_ORDERS!C:C, 0)), 1, 0)</f>
        <v>1</v>
      </c>
      <c r="H1143" s="12">
        <f>COUNTIF(B:B,FACT_SEARCHES[[#This Row],[WD_PRODUCTS]])</f>
        <v>64</v>
      </c>
    </row>
    <row r="1144" spans="1:8" x14ac:dyDescent="0.3">
      <c r="A1144" s="12">
        <v>8142</v>
      </c>
      <c r="B1144" s="12">
        <v>247</v>
      </c>
      <c r="C1144" s="8">
        <v>10530</v>
      </c>
      <c r="D1144" s="12" t="s">
        <v>1201</v>
      </c>
      <c r="E1144" s="13">
        <v>45268</v>
      </c>
      <c r="F1144" s="12" t="s">
        <v>16036</v>
      </c>
      <c r="G1144" s="12">
        <f>IF(ISNUMBER(MATCH(C1144, FACT_ORDERS!C:C, 0)), 1, 0)</f>
        <v>1</v>
      </c>
      <c r="H1144" s="12">
        <f>COUNTIF(B:B,FACT_SEARCHES[[#This Row],[WD_PRODUCTS]])</f>
        <v>72</v>
      </c>
    </row>
    <row r="1145" spans="1:8" x14ac:dyDescent="0.3">
      <c r="A1145" s="12">
        <v>8143</v>
      </c>
      <c r="B1145" s="12">
        <v>227</v>
      </c>
      <c r="C1145" s="8">
        <v>10530</v>
      </c>
      <c r="D1145" s="12" t="s">
        <v>1202</v>
      </c>
      <c r="E1145" s="13">
        <v>45268</v>
      </c>
      <c r="F1145" s="12" t="s">
        <v>16037</v>
      </c>
      <c r="G1145" s="12">
        <f>IF(ISNUMBER(MATCH(C1145, FACT_ORDERS!C:C, 0)), 1, 0)</f>
        <v>1</v>
      </c>
      <c r="H1145" s="12">
        <f>COUNTIF(B:B,FACT_SEARCHES[[#This Row],[WD_PRODUCTS]])</f>
        <v>93</v>
      </c>
    </row>
    <row r="1146" spans="1:8" x14ac:dyDescent="0.3">
      <c r="A1146" s="12">
        <v>8144</v>
      </c>
      <c r="B1146" s="12">
        <v>220</v>
      </c>
      <c r="C1146" s="8">
        <v>10154</v>
      </c>
      <c r="D1146" s="12" t="s">
        <v>1203</v>
      </c>
      <c r="E1146" s="13">
        <v>45042</v>
      </c>
      <c r="F1146" s="12" t="s">
        <v>235</v>
      </c>
      <c r="G1146" s="12">
        <f>IF(ISNUMBER(MATCH(C1146, FACT_ORDERS!C:C, 0)), 1, 0)</f>
        <v>1</v>
      </c>
      <c r="H1146" s="12">
        <f>COUNTIF(B:B,FACT_SEARCHES[[#This Row],[WD_PRODUCTS]])</f>
        <v>60</v>
      </c>
    </row>
    <row r="1147" spans="1:8" x14ac:dyDescent="0.3">
      <c r="A1147" s="12">
        <v>8145</v>
      </c>
      <c r="B1147" s="12">
        <v>264</v>
      </c>
      <c r="C1147" s="8">
        <v>10154</v>
      </c>
      <c r="D1147" s="12" t="s">
        <v>1204</v>
      </c>
      <c r="E1147" s="13">
        <v>45042</v>
      </c>
      <c r="F1147" s="12" t="s">
        <v>16038</v>
      </c>
      <c r="G1147" s="12">
        <f>IF(ISNUMBER(MATCH(C1147, FACT_ORDERS!C:C, 0)), 1, 0)</f>
        <v>1</v>
      </c>
      <c r="H1147" s="12">
        <f>COUNTIF(B:B,FACT_SEARCHES[[#This Row],[WD_PRODUCTS]])</f>
        <v>53</v>
      </c>
    </row>
    <row r="1148" spans="1:8" x14ac:dyDescent="0.3">
      <c r="A1148" s="12">
        <v>8146</v>
      </c>
      <c r="B1148" s="12">
        <v>275</v>
      </c>
      <c r="C1148" s="8">
        <v>10154</v>
      </c>
      <c r="D1148" s="12" t="s">
        <v>1205</v>
      </c>
      <c r="E1148" s="13">
        <v>45042</v>
      </c>
      <c r="F1148" s="12" t="s">
        <v>11431</v>
      </c>
      <c r="G1148" s="12">
        <f>IF(ISNUMBER(MATCH(C1148, FACT_ORDERS!C:C, 0)), 1, 0)</f>
        <v>1</v>
      </c>
      <c r="H1148" s="12">
        <f>COUNTIF(B:B,FACT_SEARCHES[[#This Row],[WD_PRODUCTS]])</f>
        <v>70</v>
      </c>
    </row>
    <row r="1149" spans="1:8" x14ac:dyDescent="0.3">
      <c r="A1149" s="12">
        <v>8147</v>
      </c>
      <c r="B1149" s="12">
        <v>204</v>
      </c>
      <c r="C1149" s="8">
        <v>10154</v>
      </c>
      <c r="D1149" s="12" t="s">
        <v>1206</v>
      </c>
      <c r="E1149" s="13">
        <v>45042</v>
      </c>
      <c r="F1149" s="12" t="s">
        <v>16039</v>
      </c>
      <c r="G1149" s="12">
        <f>IF(ISNUMBER(MATCH(C1149, FACT_ORDERS!C:C, 0)), 1, 0)</f>
        <v>1</v>
      </c>
      <c r="H1149" s="12">
        <f>COUNTIF(B:B,FACT_SEARCHES[[#This Row],[WD_PRODUCTS]])</f>
        <v>139</v>
      </c>
    </row>
    <row r="1150" spans="1:8" x14ac:dyDescent="0.3">
      <c r="A1150" s="12">
        <v>8148</v>
      </c>
      <c r="B1150" s="12">
        <v>260</v>
      </c>
      <c r="C1150" s="8">
        <v>10187</v>
      </c>
      <c r="D1150" s="12" t="s">
        <v>1207</v>
      </c>
      <c r="E1150" s="13">
        <v>45404</v>
      </c>
      <c r="F1150" s="12" t="s">
        <v>16040</v>
      </c>
      <c r="G1150" s="12">
        <f>IF(ISNUMBER(MATCH(C1150, FACT_ORDERS!C:C, 0)), 1, 0)</f>
        <v>1</v>
      </c>
      <c r="H1150" s="12">
        <f>COUNTIF(B:B,FACT_SEARCHES[[#This Row],[WD_PRODUCTS]])</f>
        <v>86</v>
      </c>
    </row>
    <row r="1151" spans="1:8" x14ac:dyDescent="0.3">
      <c r="A1151" s="12">
        <v>8149</v>
      </c>
      <c r="B1151" s="12">
        <v>222</v>
      </c>
      <c r="C1151" s="8">
        <v>10187</v>
      </c>
      <c r="D1151" s="12" t="s">
        <v>1208</v>
      </c>
      <c r="E1151" s="13">
        <v>45404</v>
      </c>
      <c r="F1151" s="12" t="s">
        <v>16041</v>
      </c>
      <c r="G1151" s="12">
        <f>IF(ISNUMBER(MATCH(C1151, FACT_ORDERS!C:C, 0)), 1, 0)</f>
        <v>1</v>
      </c>
      <c r="H1151" s="12">
        <f>COUNTIF(B:B,FACT_SEARCHES[[#This Row],[WD_PRODUCTS]])</f>
        <v>73</v>
      </c>
    </row>
    <row r="1152" spans="1:8" x14ac:dyDescent="0.3">
      <c r="A1152" s="12">
        <v>8150</v>
      </c>
      <c r="B1152" s="12">
        <v>226</v>
      </c>
      <c r="C1152" s="8">
        <v>10424</v>
      </c>
      <c r="D1152" s="12" t="s">
        <v>1209</v>
      </c>
      <c r="E1152" s="13">
        <v>45311</v>
      </c>
      <c r="F1152" s="12" t="s">
        <v>16042</v>
      </c>
      <c r="G1152" s="12">
        <f>IF(ISNUMBER(MATCH(C1152, FACT_ORDERS!C:C, 0)), 1, 0)</f>
        <v>1</v>
      </c>
      <c r="H1152" s="12">
        <f>COUNTIF(B:B,FACT_SEARCHES[[#This Row],[WD_PRODUCTS]])</f>
        <v>56</v>
      </c>
    </row>
    <row r="1153" spans="1:8" x14ac:dyDescent="0.3">
      <c r="A1153" s="12">
        <v>8151</v>
      </c>
      <c r="B1153" s="12">
        <v>235</v>
      </c>
      <c r="C1153" s="8">
        <v>10424</v>
      </c>
      <c r="D1153" s="12" t="s">
        <v>1210</v>
      </c>
      <c r="E1153" s="13">
        <v>45311</v>
      </c>
      <c r="F1153" s="12" t="s">
        <v>16043</v>
      </c>
      <c r="G1153" s="12">
        <f>IF(ISNUMBER(MATCH(C1153, FACT_ORDERS!C:C, 0)), 1, 0)</f>
        <v>1</v>
      </c>
      <c r="H1153" s="12">
        <f>COUNTIF(B:B,FACT_SEARCHES[[#This Row],[WD_PRODUCTS]])</f>
        <v>58</v>
      </c>
    </row>
    <row r="1154" spans="1:8" x14ac:dyDescent="0.3">
      <c r="A1154" s="12">
        <v>8152</v>
      </c>
      <c r="B1154" s="12">
        <v>262</v>
      </c>
      <c r="C1154" s="8">
        <v>10803</v>
      </c>
      <c r="D1154" s="12" t="s">
        <v>1211</v>
      </c>
      <c r="E1154" s="13">
        <v>45186</v>
      </c>
      <c r="F1154" s="12" t="s">
        <v>16044</v>
      </c>
      <c r="G1154" s="12">
        <f>IF(ISNUMBER(MATCH(C1154, FACT_ORDERS!C:C, 0)), 1, 0)</f>
        <v>1</v>
      </c>
      <c r="H1154" s="12">
        <f>COUNTIF(B:B,FACT_SEARCHES[[#This Row],[WD_PRODUCTS]])</f>
        <v>70</v>
      </c>
    </row>
    <row r="1155" spans="1:8" x14ac:dyDescent="0.3">
      <c r="A1155" s="12">
        <v>8153</v>
      </c>
      <c r="B1155" s="12">
        <v>226</v>
      </c>
      <c r="C1155" s="8">
        <v>10043</v>
      </c>
      <c r="D1155" s="12" t="s">
        <v>1212</v>
      </c>
      <c r="E1155" s="13">
        <v>45378</v>
      </c>
      <c r="F1155" s="12" t="s">
        <v>3578</v>
      </c>
      <c r="G1155" s="12">
        <f>IF(ISNUMBER(MATCH(C1155, FACT_ORDERS!C:C, 0)), 1, 0)</f>
        <v>1</v>
      </c>
      <c r="H1155" s="12">
        <f>COUNTIF(B:B,FACT_SEARCHES[[#This Row],[WD_PRODUCTS]])</f>
        <v>56</v>
      </c>
    </row>
    <row r="1156" spans="1:8" x14ac:dyDescent="0.3">
      <c r="A1156" s="12">
        <v>8154</v>
      </c>
      <c r="B1156" s="12">
        <v>208</v>
      </c>
      <c r="C1156" s="8">
        <v>10043</v>
      </c>
      <c r="D1156" s="12" t="s">
        <v>1213</v>
      </c>
      <c r="E1156" s="13">
        <v>45378</v>
      </c>
      <c r="F1156" s="12" t="s">
        <v>16045</v>
      </c>
      <c r="G1156" s="12">
        <f>IF(ISNUMBER(MATCH(C1156, FACT_ORDERS!C:C, 0)), 1, 0)</f>
        <v>1</v>
      </c>
      <c r="H1156" s="12">
        <f>COUNTIF(B:B,FACT_SEARCHES[[#This Row],[WD_PRODUCTS]])</f>
        <v>91</v>
      </c>
    </row>
    <row r="1157" spans="1:8" x14ac:dyDescent="0.3">
      <c r="A1157" s="12">
        <v>8155</v>
      </c>
      <c r="B1157" s="12">
        <v>240</v>
      </c>
      <c r="C1157" s="8">
        <v>10410</v>
      </c>
      <c r="D1157" s="12" t="s">
        <v>1214</v>
      </c>
      <c r="E1157" s="13">
        <v>45430</v>
      </c>
      <c r="F1157" s="12" t="s">
        <v>16046</v>
      </c>
      <c r="G1157" s="12">
        <f>IF(ISNUMBER(MATCH(C1157, FACT_ORDERS!C:C, 0)), 1, 0)</f>
        <v>1</v>
      </c>
      <c r="H1157" s="12">
        <f>COUNTIF(B:B,FACT_SEARCHES[[#This Row],[WD_PRODUCTS]])</f>
        <v>51</v>
      </c>
    </row>
    <row r="1158" spans="1:8" x14ac:dyDescent="0.3">
      <c r="A1158" s="12">
        <v>8156</v>
      </c>
      <c r="B1158" s="12">
        <v>281</v>
      </c>
      <c r="C1158" s="8">
        <v>10410</v>
      </c>
      <c r="D1158" s="12" t="s">
        <v>1215</v>
      </c>
      <c r="E1158" s="13">
        <v>45430</v>
      </c>
      <c r="F1158" s="12" t="s">
        <v>16047</v>
      </c>
      <c r="G1158" s="12">
        <f>IF(ISNUMBER(MATCH(C1158, FACT_ORDERS!C:C, 0)), 1, 0)</f>
        <v>1</v>
      </c>
      <c r="H1158" s="12">
        <f>COUNTIF(B:B,FACT_SEARCHES[[#This Row],[WD_PRODUCTS]])</f>
        <v>86</v>
      </c>
    </row>
    <row r="1159" spans="1:8" x14ac:dyDescent="0.3">
      <c r="A1159" s="12">
        <v>8157</v>
      </c>
      <c r="B1159" s="12">
        <v>280</v>
      </c>
      <c r="C1159" s="8">
        <v>10410</v>
      </c>
      <c r="D1159" s="12" t="s">
        <v>1216</v>
      </c>
      <c r="E1159" s="13">
        <v>45430</v>
      </c>
      <c r="F1159" s="12" t="s">
        <v>16048</v>
      </c>
      <c r="G1159" s="12">
        <f>IF(ISNUMBER(MATCH(C1159, FACT_ORDERS!C:C, 0)), 1, 0)</f>
        <v>1</v>
      </c>
      <c r="H1159" s="12">
        <f>COUNTIF(B:B,FACT_SEARCHES[[#This Row],[WD_PRODUCTS]])</f>
        <v>40</v>
      </c>
    </row>
    <row r="1160" spans="1:8" x14ac:dyDescent="0.3">
      <c r="A1160" s="12">
        <v>8158</v>
      </c>
      <c r="B1160" s="12">
        <v>299</v>
      </c>
      <c r="C1160" s="8">
        <v>10410</v>
      </c>
      <c r="D1160" s="12" t="s">
        <v>1217</v>
      </c>
      <c r="E1160" s="13">
        <v>45430</v>
      </c>
      <c r="F1160" s="12" t="s">
        <v>16049</v>
      </c>
      <c r="G1160" s="12">
        <f>IF(ISNUMBER(MATCH(C1160, FACT_ORDERS!C:C, 0)), 1, 0)</f>
        <v>1</v>
      </c>
      <c r="H1160" s="12">
        <f>COUNTIF(B:B,FACT_SEARCHES[[#This Row],[WD_PRODUCTS]])</f>
        <v>125</v>
      </c>
    </row>
    <row r="1161" spans="1:8" x14ac:dyDescent="0.3">
      <c r="A1161" s="12">
        <v>8159</v>
      </c>
      <c r="B1161" s="12">
        <v>216</v>
      </c>
      <c r="C1161" s="8">
        <v>10922</v>
      </c>
      <c r="D1161" s="12" t="s">
        <v>1218</v>
      </c>
      <c r="E1161" s="13">
        <v>44296</v>
      </c>
      <c r="F1161" s="12" t="s">
        <v>16050</v>
      </c>
      <c r="G1161" s="12">
        <f>IF(ISNUMBER(MATCH(C1161, FACT_ORDERS!C:C, 0)), 1, 0)</f>
        <v>1</v>
      </c>
      <c r="H1161" s="12">
        <f>COUNTIF(B:B,FACT_SEARCHES[[#This Row],[WD_PRODUCTS]])</f>
        <v>107</v>
      </c>
    </row>
    <row r="1162" spans="1:8" x14ac:dyDescent="0.3">
      <c r="A1162" s="12">
        <v>8160</v>
      </c>
      <c r="B1162" s="12">
        <v>220</v>
      </c>
      <c r="C1162" s="8">
        <v>10922</v>
      </c>
      <c r="D1162" s="12" t="s">
        <v>1219</v>
      </c>
      <c r="E1162" s="13">
        <v>44296</v>
      </c>
      <c r="F1162" s="12" t="s">
        <v>16051</v>
      </c>
      <c r="G1162" s="12">
        <f>IF(ISNUMBER(MATCH(C1162, FACT_ORDERS!C:C, 0)), 1, 0)</f>
        <v>1</v>
      </c>
      <c r="H1162" s="12">
        <f>COUNTIF(B:B,FACT_SEARCHES[[#This Row],[WD_PRODUCTS]])</f>
        <v>60</v>
      </c>
    </row>
    <row r="1163" spans="1:8" x14ac:dyDescent="0.3">
      <c r="A1163" s="12">
        <v>8161</v>
      </c>
      <c r="B1163" s="12">
        <v>259</v>
      </c>
      <c r="C1163" s="8">
        <v>10922</v>
      </c>
      <c r="D1163" s="12" t="s">
        <v>1220</v>
      </c>
      <c r="E1163" s="13">
        <v>44296</v>
      </c>
      <c r="F1163" s="12" t="s">
        <v>16052</v>
      </c>
      <c r="G1163" s="12">
        <f>IF(ISNUMBER(MATCH(C1163, FACT_ORDERS!C:C, 0)), 1, 0)</f>
        <v>1</v>
      </c>
      <c r="H1163" s="12">
        <f>COUNTIF(B:B,FACT_SEARCHES[[#This Row],[WD_PRODUCTS]])</f>
        <v>64</v>
      </c>
    </row>
    <row r="1164" spans="1:8" x14ac:dyDescent="0.3">
      <c r="A1164" s="12">
        <v>8162</v>
      </c>
      <c r="B1164" s="12">
        <v>267</v>
      </c>
      <c r="C1164" s="8">
        <v>10246</v>
      </c>
      <c r="D1164" s="12" t="s">
        <v>1221</v>
      </c>
      <c r="E1164" s="13">
        <v>44165</v>
      </c>
      <c r="F1164" s="12" t="s">
        <v>4107</v>
      </c>
      <c r="G1164" s="12">
        <f>IF(ISNUMBER(MATCH(C1164, FACT_ORDERS!C:C, 0)), 1, 0)</f>
        <v>1</v>
      </c>
      <c r="H1164" s="12">
        <f>COUNTIF(B:B,FACT_SEARCHES[[#This Row],[WD_PRODUCTS]])</f>
        <v>82</v>
      </c>
    </row>
    <row r="1165" spans="1:8" x14ac:dyDescent="0.3">
      <c r="A1165" s="12">
        <v>8163</v>
      </c>
      <c r="B1165" s="12">
        <v>262</v>
      </c>
      <c r="C1165" s="8">
        <v>10246</v>
      </c>
      <c r="D1165" s="12" t="s">
        <v>1222</v>
      </c>
      <c r="E1165" s="13">
        <v>44165</v>
      </c>
      <c r="F1165" s="12" t="s">
        <v>4683</v>
      </c>
      <c r="G1165" s="12">
        <f>IF(ISNUMBER(MATCH(C1165, FACT_ORDERS!C:C, 0)), 1, 0)</f>
        <v>1</v>
      </c>
      <c r="H1165" s="12">
        <f>COUNTIF(B:B,FACT_SEARCHES[[#This Row],[WD_PRODUCTS]])</f>
        <v>70</v>
      </c>
    </row>
    <row r="1166" spans="1:8" x14ac:dyDescent="0.3">
      <c r="A1166" s="12">
        <v>8164</v>
      </c>
      <c r="B1166" s="12">
        <v>289</v>
      </c>
      <c r="C1166" s="8">
        <v>10246</v>
      </c>
      <c r="D1166" s="12" t="s">
        <v>1223</v>
      </c>
      <c r="E1166" s="13">
        <v>44165</v>
      </c>
      <c r="F1166" s="12" t="s">
        <v>11501</v>
      </c>
      <c r="G1166" s="12">
        <f>IF(ISNUMBER(MATCH(C1166, FACT_ORDERS!C:C, 0)), 1, 0)</f>
        <v>1</v>
      </c>
      <c r="H1166" s="12">
        <f>COUNTIF(B:B,FACT_SEARCHES[[#This Row],[WD_PRODUCTS]])</f>
        <v>56</v>
      </c>
    </row>
    <row r="1167" spans="1:8" x14ac:dyDescent="0.3">
      <c r="A1167" s="12">
        <v>8165</v>
      </c>
      <c r="B1167" s="12">
        <v>282</v>
      </c>
      <c r="C1167" s="8">
        <v>10586</v>
      </c>
      <c r="D1167" s="12" t="s">
        <v>1224</v>
      </c>
      <c r="E1167" s="13">
        <v>44869</v>
      </c>
      <c r="F1167" s="12" t="s">
        <v>16053</v>
      </c>
      <c r="G1167" s="12">
        <f>IF(ISNUMBER(MATCH(C1167, FACT_ORDERS!C:C, 0)), 1, 0)</f>
        <v>1</v>
      </c>
      <c r="H1167" s="12">
        <f>COUNTIF(B:B,FACT_SEARCHES[[#This Row],[WD_PRODUCTS]])</f>
        <v>43</v>
      </c>
    </row>
    <row r="1168" spans="1:8" x14ac:dyDescent="0.3">
      <c r="A1168" s="12">
        <v>8166</v>
      </c>
      <c r="B1168" s="12">
        <v>204</v>
      </c>
      <c r="C1168" s="8">
        <v>10586</v>
      </c>
      <c r="D1168" s="12" t="s">
        <v>1225</v>
      </c>
      <c r="E1168" s="13">
        <v>44869</v>
      </c>
      <c r="F1168" s="12" t="s">
        <v>16054</v>
      </c>
      <c r="G1168" s="12">
        <f>IF(ISNUMBER(MATCH(C1168, FACT_ORDERS!C:C, 0)), 1, 0)</f>
        <v>1</v>
      </c>
      <c r="H1168" s="12">
        <f>COUNTIF(B:B,FACT_SEARCHES[[#This Row],[WD_PRODUCTS]])</f>
        <v>139</v>
      </c>
    </row>
    <row r="1169" spans="1:8" x14ac:dyDescent="0.3">
      <c r="A1169" s="12">
        <v>8167</v>
      </c>
      <c r="B1169" s="12">
        <v>206</v>
      </c>
      <c r="C1169" s="8">
        <v>10586</v>
      </c>
      <c r="D1169" s="12" t="s">
        <v>1226</v>
      </c>
      <c r="E1169" s="13">
        <v>44869</v>
      </c>
      <c r="F1169" s="12" t="s">
        <v>16055</v>
      </c>
      <c r="G1169" s="12">
        <f>IF(ISNUMBER(MATCH(C1169, FACT_ORDERS!C:C, 0)), 1, 0)</f>
        <v>1</v>
      </c>
      <c r="H1169" s="12">
        <f>COUNTIF(B:B,FACT_SEARCHES[[#This Row],[WD_PRODUCTS]])</f>
        <v>54</v>
      </c>
    </row>
    <row r="1170" spans="1:8" x14ac:dyDescent="0.3">
      <c r="A1170" s="12">
        <v>8168</v>
      </c>
      <c r="B1170" s="12">
        <v>273</v>
      </c>
      <c r="C1170" s="8">
        <v>10586</v>
      </c>
      <c r="D1170" s="12" t="s">
        <v>1227</v>
      </c>
      <c r="E1170" s="13">
        <v>44869</v>
      </c>
      <c r="F1170" s="12" t="s">
        <v>16056</v>
      </c>
      <c r="G1170" s="12">
        <f>IF(ISNUMBER(MATCH(C1170, FACT_ORDERS!C:C, 0)), 1, 0)</f>
        <v>1</v>
      </c>
      <c r="H1170" s="12">
        <f>COUNTIF(B:B,FACT_SEARCHES[[#This Row],[WD_PRODUCTS]])</f>
        <v>73</v>
      </c>
    </row>
    <row r="1171" spans="1:8" x14ac:dyDescent="0.3">
      <c r="A1171" s="12">
        <v>8169</v>
      </c>
      <c r="B1171" s="12">
        <v>217</v>
      </c>
      <c r="C1171" s="8">
        <v>10528</v>
      </c>
      <c r="D1171" s="12" t="s">
        <v>1228</v>
      </c>
      <c r="E1171" s="13">
        <v>45403</v>
      </c>
      <c r="F1171" s="12" t="s">
        <v>15274</v>
      </c>
      <c r="G1171" s="12">
        <f>IF(ISNUMBER(MATCH(C1171, FACT_ORDERS!C:C, 0)), 1, 0)</f>
        <v>1</v>
      </c>
      <c r="H1171" s="12">
        <f>COUNTIF(B:B,FACT_SEARCHES[[#This Row],[WD_PRODUCTS]])</f>
        <v>49</v>
      </c>
    </row>
    <row r="1172" spans="1:8" x14ac:dyDescent="0.3">
      <c r="A1172" s="12">
        <v>8170</v>
      </c>
      <c r="B1172" s="12">
        <v>275</v>
      </c>
      <c r="C1172" s="8">
        <v>10546</v>
      </c>
      <c r="D1172" s="12" t="s">
        <v>1229</v>
      </c>
      <c r="E1172" s="13">
        <v>45357</v>
      </c>
      <c r="F1172" s="12" t="s">
        <v>14028</v>
      </c>
      <c r="G1172" s="12">
        <f>IF(ISNUMBER(MATCH(C1172, FACT_ORDERS!C:C, 0)), 1, 0)</f>
        <v>1</v>
      </c>
      <c r="H1172" s="12">
        <f>COUNTIF(B:B,FACT_SEARCHES[[#This Row],[WD_PRODUCTS]])</f>
        <v>70</v>
      </c>
    </row>
    <row r="1173" spans="1:8" x14ac:dyDescent="0.3">
      <c r="A1173" s="12">
        <v>8171</v>
      </c>
      <c r="B1173" s="12">
        <v>257</v>
      </c>
      <c r="C1173" s="8">
        <v>10546</v>
      </c>
      <c r="D1173" s="12" t="s">
        <v>1230</v>
      </c>
      <c r="E1173" s="13">
        <v>45357</v>
      </c>
      <c r="F1173" s="12" t="s">
        <v>16057</v>
      </c>
      <c r="G1173" s="12">
        <f>IF(ISNUMBER(MATCH(C1173, FACT_ORDERS!C:C, 0)), 1, 0)</f>
        <v>1</v>
      </c>
      <c r="H1173" s="12">
        <f>COUNTIF(B:B,FACT_SEARCHES[[#This Row],[WD_PRODUCTS]])</f>
        <v>75</v>
      </c>
    </row>
    <row r="1174" spans="1:8" x14ac:dyDescent="0.3">
      <c r="A1174" s="12">
        <v>8172</v>
      </c>
      <c r="B1174" s="12">
        <v>228</v>
      </c>
      <c r="C1174" s="8">
        <v>10546</v>
      </c>
      <c r="D1174" s="12" t="s">
        <v>1231</v>
      </c>
      <c r="E1174" s="13">
        <v>45357</v>
      </c>
      <c r="F1174" s="12" t="s">
        <v>16058</v>
      </c>
      <c r="G1174" s="12">
        <f>IF(ISNUMBER(MATCH(C1174, FACT_ORDERS!C:C, 0)), 1, 0)</f>
        <v>1</v>
      </c>
      <c r="H1174" s="12">
        <f>COUNTIF(B:B,FACT_SEARCHES[[#This Row],[WD_PRODUCTS]])</f>
        <v>79</v>
      </c>
    </row>
    <row r="1175" spans="1:8" x14ac:dyDescent="0.3">
      <c r="A1175" s="12">
        <v>8173</v>
      </c>
      <c r="B1175" s="12">
        <v>243</v>
      </c>
      <c r="C1175" s="8">
        <v>10713</v>
      </c>
      <c r="D1175" s="12" t="s">
        <v>1232</v>
      </c>
      <c r="E1175" s="13">
        <v>44717</v>
      </c>
      <c r="F1175" s="12" t="s">
        <v>3851</v>
      </c>
      <c r="G1175" s="12">
        <f>IF(ISNUMBER(MATCH(C1175, FACT_ORDERS!C:C, 0)), 1, 0)</f>
        <v>1</v>
      </c>
      <c r="H1175" s="12">
        <f>COUNTIF(B:B,FACT_SEARCHES[[#This Row],[WD_PRODUCTS]])</f>
        <v>70</v>
      </c>
    </row>
    <row r="1176" spans="1:8" x14ac:dyDescent="0.3">
      <c r="A1176" s="12">
        <v>8174</v>
      </c>
      <c r="B1176" s="12">
        <v>249</v>
      </c>
      <c r="C1176" s="8">
        <v>10583</v>
      </c>
      <c r="D1176" s="12" t="s">
        <v>1233</v>
      </c>
      <c r="E1176" s="13">
        <v>44545</v>
      </c>
      <c r="F1176" s="12" t="s">
        <v>16059</v>
      </c>
      <c r="G1176" s="12">
        <f>IF(ISNUMBER(MATCH(C1176, FACT_ORDERS!C:C, 0)), 1, 0)</f>
        <v>1</v>
      </c>
      <c r="H1176" s="12">
        <f>COUNTIF(B:B,FACT_SEARCHES[[#This Row],[WD_PRODUCTS]])</f>
        <v>85</v>
      </c>
    </row>
    <row r="1177" spans="1:8" x14ac:dyDescent="0.3">
      <c r="A1177" s="12">
        <v>8175</v>
      </c>
      <c r="B1177" s="12">
        <v>272</v>
      </c>
      <c r="C1177" s="8">
        <v>10583</v>
      </c>
      <c r="D1177" s="12" t="s">
        <v>1234</v>
      </c>
      <c r="E1177" s="13">
        <v>44545</v>
      </c>
      <c r="F1177" s="12" t="s">
        <v>16060</v>
      </c>
      <c r="G1177" s="12">
        <f>IF(ISNUMBER(MATCH(C1177, FACT_ORDERS!C:C, 0)), 1, 0)</f>
        <v>1</v>
      </c>
      <c r="H1177" s="12">
        <f>COUNTIF(B:B,FACT_SEARCHES[[#This Row],[WD_PRODUCTS]])</f>
        <v>39</v>
      </c>
    </row>
    <row r="1178" spans="1:8" x14ac:dyDescent="0.3">
      <c r="A1178" s="12">
        <v>8176</v>
      </c>
      <c r="B1178" s="12">
        <v>265</v>
      </c>
      <c r="C1178" s="8">
        <v>10583</v>
      </c>
      <c r="D1178" s="12" t="s">
        <v>1235</v>
      </c>
      <c r="E1178" s="13">
        <v>44545</v>
      </c>
      <c r="F1178" s="12" t="s">
        <v>16061</v>
      </c>
      <c r="G1178" s="12">
        <f>IF(ISNUMBER(MATCH(C1178, FACT_ORDERS!C:C, 0)), 1, 0)</f>
        <v>1</v>
      </c>
      <c r="H1178" s="12">
        <f>COUNTIF(B:B,FACT_SEARCHES[[#This Row],[WD_PRODUCTS]])</f>
        <v>89</v>
      </c>
    </row>
    <row r="1179" spans="1:8" x14ac:dyDescent="0.3">
      <c r="A1179" s="12">
        <v>8177</v>
      </c>
      <c r="B1179" s="12">
        <v>232</v>
      </c>
      <c r="C1179" s="8">
        <v>10992</v>
      </c>
      <c r="D1179" s="12" t="s">
        <v>1236</v>
      </c>
      <c r="E1179" s="13">
        <v>44730</v>
      </c>
      <c r="F1179" s="12" t="s">
        <v>16062</v>
      </c>
      <c r="G1179" s="12">
        <f>IF(ISNUMBER(MATCH(C1179, FACT_ORDERS!C:C, 0)), 1, 0)</f>
        <v>1</v>
      </c>
      <c r="H1179" s="12">
        <f>COUNTIF(B:B,FACT_SEARCHES[[#This Row],[WD_PRODUCTS]])</f>
        <v>69</v>
      </c>
    </row>
    <row r="1180" spans="1:8" x14ac:dyDescent="0.3">
      <c r="A1180" s="12">
        <v>8178</v>
      </c>
      <c r="B1180" s="12">
        <v>210</v>
      </c>
      <c r="C1180" s="8">
        <v>10992</v>
      </c>
      <c r="D1180" s="12" t="s">
        <v>1237</v>
      </c>
      <c r="E1180" s="13">
        <v>44730</v>
      </c>
      <c r="F1180" s="12" t="s">
        <v>16063</v>
      </c>
      <c r="G1180" s="12">
        <f>IF(ISNUMBER(MATCH(C1180, FACT_ORDERS!C:C, 0)), 1, 0)</f>
        <v>1</v>
      </c>
      <c r="H1180" s="12">
        <f>COUNTIF(B:B,FACT_SEARCHES[[#This Row],[WD_PRODUCTS]])</f>
        <v>77</v>
      </c>
    </row>
    <row r="1181" spans="1:8" x14ac:dyDescent="0.3">
      <c r="A1181" s="12">
        <v>8179</v>
      </c>
      <c r="B1181" s="12">
        <v>229</v>
      </c>
      <c r="C1181" s="8">
        <v>10992</v>
      </c>
      <c r="D1181" s="12" t="s">
        <v>1238</v>
      </c>
      <c r="E1181" s="13">
        <v>44730</v>
      </c>
      <c r="F1181" s="12" t="s">
        <v>16064</v>
      </c>
      <c r="G1181" s="12">
        <f>IF(ISNUMBER(MATCH(C1181, FACT_ORDERS!C:C, 0)), 1, 0)</f>
        <v>1</v>
      </c>
      <c r="H1181" s="12">
        <f>COUNTIF(B:B,FACT_SEARCHES[[#This Row],[WD_PRODUCTS]])</f>
        <v>42</v>
      </c>
    </row>
    <row r="1182" spans="1:8" x14ac:dyDescent="0.3">
      <c r="A1182" s="12">
        <v>8180</v>
      </c>
      <c r="B1182" s="12">
        <v>276</v>
      </c>
      <c r="C1182" s="8">
        <v>10925</v>
      </c>
      <c r="D1182" s="12" t="s">
        <v>1239</v>
      </c>
      <c r="E1182" s="13">
        <v>45447</v>
      </c>
      <c r="F1182" s="12" t="s">
        <v>4348</v>
      </c>
      <c r="G1182" s="12">
        <f>IF(ISNUMBER(MATCH(C1182, FACT_ORDERS!C:C, 0)), 1, 0)</f>
        <v>1</v>
      </c>
      <c r="H1182" s="12">
        <f>COUNTIF(B:B,FACT_SEARCHES[[#This Row],[WD_PRODUCTS]])</f>
        <v>65</v>
      </c>
    </row>
    <row r="1183" spans="1:8" x14ac:dyDescent="0.3">
      <c r="A1183" s="12">
        <v>8181</v>
      </c>
      <c r="B1183" s="12">
        <v>219</v>
      </c>
      <c r="C1183" s="8">
        <v>10925</v>
      </c>
      <c r="D1183" s="12" t="s">
        <v>1240</v>
      </c>
      <c r="E1183" s="13">
        <v>45447</v>
      </c>
      <c r="F1183" s="12" t="s">
        <v>10765</v>
      </c>
      <c r="G1183" s="12">
        <f>IF(ISNUMBER(MATCH(C1183, FACT_ORDERS!C:C, 0)), 1, 0)</f>
        <v>1</v>
      </c>
      <c r="H1183" s="12">
        <f>COUNTIF(B:B,FACT_SEARCHES[[#This Row],[WD_PRODUCTS]])</f>
        <v>83</v>
      </c>
    </row>
    <row r="1184" spans="1:8" x14ac:dyDescent="0.3">
      <c r="A1184" s="12">
        <v>8182</v>
      </c>
      <c r="B1184" s="12">
        <v>208</v>
      </c>
      <c r="C1184" s="8">
        <v>10925</v>
      </c>
      <c r="D1184" s="12" t="s">
        <v>1241</v>
      </c>
      <c r="E1184" s="13">
        <v>45447</v>
      </c>
      <c r="F1184" s="12" t="s">
        <v>16065</v>
      </c>
      <c r="G1184" s="12">
        <f>IF(ISNUMBER(MATCH(C1184, FACT_ORDERS!C:C, 0)), 1, 0)</f>
        <v>1</v>
      </c>
      <c r="H1184" s="12">
        <f>COUNTIF(B:B,FACT_SEARCHES[[#This Row],[WD_PRODUCTS]])</f>
        <v>91</v>
      </c>
    </row>
    <row r="1185" spans="1:8" x14ac:dyDescent="0.3">
      <c r="A1185" s="12">
        <v>8183</v>
      </c>
      <c r="B1185" s="12">
        <v>246</v>
      </c>
      <c r="C1185" s="8">
        <v>10925</v>
      </c>
      <c r="D1185" s="12" t="s">
        <v>1242</v>
      </c>
      <c r="E1185" s="13">
        <v>45447</v>
      </c>
      <c r="F1185" s="12" t="s">
        <v>4271</v>
      </c>
      <c r="G1185" s="12">
        <f>IF(ISNUMBER(MATCH(C1185, FACT_ORDERS!C:C, 0)), 1, 0)</f>
        <v>1</v>
      </c>
      <c r="H1185" s="12">
        <f>COUNTIF(B:B,FACT_SEARCHES[[#This Row],[WD_PRODUCTS]])</f>
        <v>55</v>
      </c>
    </row>
    <row r="1186" spans="1:8" x14ac:dyDescent="0.3">
      <c r="A1186" s="12">
        <v>8184</v>
      </c>
      <c r="B1186" s="12">
        <v>267</v>
      </c>
      <c r="C1186" s="8">
        <v>10740</v>
      </c>
      <c r="D1186" s="12" t="s">
        <v>1243</v>
      </c>
      <c r="E1186" s="13">
        <v>45433</v>
      </c>
      <c r="F1186" s="12" t="s">
        <v>4117</v>
      </c>
      <c r="G1186" s="12">
        <f>IF(ISNUMBER(MATCH(C1186, FACT_ORDERS!C:C, 0)), 1, 0)</f>
        <v>1</v>
      </c>
      <c r="H1186" s="12">
        <f>COUNTIF(B:B,FACT_SEARCHES[[#This Row],[WD_PRODUCTS]])</f>
        <v>82</v>
      </c>
    </row>
    <row r="1187" spans="1:8" x14ac:dyDescent="0.3">
      <c r="A1187" s="12">
        <v>8185</v>
      </c>
      <c r="B1187" s="12">
        <v>227</v>
      </c>
      <c r="C1187" s="8">
        <v>10740</v>
      </c>
      <c r="D1187" s="12" t="s">
        <v>1244</v>
      </c>
      <c r="E1187" s="13">
        <v>45433</v>
      </c>
      <c r="F1187" s="12" t="s">
        <v>3872</v>
      </c>
      <c r="G1187" s="12">
        <f>IF(ISNUMBER(MATCH(C1187, FACT_ORDERS!C:C, 0)), 1, 0)</f>
        <v>1</v>
      </c>
      <c r="H1187" s="12">
        <f>COUNTIF(B:B,FACT_SEARCHES[[#This Row],[WD_PRODUCTS]])</f>
        <v>93</v>
      </c>
    </row>
    <row r="1188" spans="1:8" x14ac:dyDescent="0.3">
      <c r="A1188" s="12">
        <v>8186</v>
      </c>
      <c r="B1188" s="12">
        <v>233</v>
      </c>
      <c r="C1188" s="8">
        <v>10521</v>
      </c>
      <c r="D1188" s="12" t="s">
        <v>1245</v>
      </c>
      <c r="E1188" s="13">
        <v>45492</v>
      </c>
      <c r="F1188" s="12" t="s">
        <v>10797</v>
      </c>
      <c r="G1188" s="12">
        <f>IF(ISNUMBER(MATCH(C1188, FACT_ORDERS!C:C, 0)), 1, 0)</f>
        <v>1</v>
      </c>
      <c r="H1188" s="12">
        <f>COUNTIF(B:B,FACT_SEARCHES[[#This Row],[WD_PRODUCTS]])</f>
        <v>76</v>
      </c>
    </row>
    <row r="1189" spans="1:8" x14ac:dyDescent="0.3">
      <c r="A1189" s="12">
        <v>8187</v>
      </c>
      <c r="B1189" s="12">
        <v>201</v>
      </c>
      <c r="C1189" s="8">
        <v>10521</v>
      </c>
      <c r="D1189" s="12" t="s">
        <v>1246</v>
      </c>
      <c r="E1189" s="13">
        <v>45492</v>
      </c>
      <c r="F1189" s="12" t="s">
        <v>16066</v>
      </c>
      <c r="G1189" s="12">
        <f>IF(ISNUMBER(MATCH(C1189, FACT_ORDERS!C:C, 0)), 1, 0)</f>
        <v>1</v>
      </c>
      <c r="H1189" s="12">
        <f>COUNTIF(B:B,FACT_SEARCHES[[#This Row],[WD_PRODUCTS]])</f>
        <v>65</v>
      </c>
    </row>
    <row r="1190" spans="1:8" x14ac:dyDescent="0.3">
      <c r="A1190" s="12">
        <v>8188</v>
      </c>
      <c r="B1190" s="12">
        <v>240</v>
      </c>
      <c r="C1190" s="8">
        <v>10410</v>
      </c>
      <c r="D1190" s="12" t="s">
        <v>1247</v>
      </c>
      <c r="E1190" s="13">
        <v>45419</v>
      </c>
      <c r="F1190" s="12" t="s">
        <v>16067</v>
      </c>
      <c r="G1190" s="12">
        <f>IF(ISNUMBER(MATCH(C1190, FACT_ORDERS!C:C, 0)), 1, 0)</f>
        <v>1</v>
      </c>
      <c r="H1190" s="12">
        <f>COUNTIF(B:B,FACT_SEARCHES[[#This Row],[WD_PRODUCTS]])</f>
        <v>51</v>
      </c>
    </row>
    <row r="1191" spans="1:8" x14ac:dyDescent="0.3">
      <c r="A1191" s="12">
        <v>8189</v>
      </c>
      <c r="B1191" s="12">
        <v>281</v>
      </c>
      <c r="C1191" s="8">
        <v>10410</v>
      </c>
      <c r="D1191" s="12" t="s">
        <v>1248</v>
      </c>
      <c r="E1191" s="13">
        <v>45419</v>
      </c>
      <c r="F1191" s="12" t="s">
        <v>16068</v>
      </c>
      <c r="G1191" s="12">
        <f>IF(ISNUMBER(MATCH(C1191, FACT_ORDERS!C:C, 0)), 1, 0)</f>
        <v>1</v>
      </c>
      <c r="H1191" s="12">
        <f>COUNTIF(B:B,FACT_SEARCHES[[#This Row],[WD_PRODUCTS]])</f>
        <v>86</v>
      </c>
    </row>
    <row r="1192" spans="1:8" x14ac:dyDescent="0.3">
      <c r="A1192" s="12">
        <v>8190</v>
      </c>
      <c r="B1192" s="12">
        <v>280</v>
      </c>
      <c r="C1192" s="8">
        <v>10410</v>
      </c>
      <c r="D1192" s="12" t="s">
        <v>1249</v>
      </c>
      <c r="E1192" s="13">
        <v>45419</v>
      </c>
      <c r="F1192" s="12" t="s">
        <v>16069</v>
      </c>
      <c r="G1192" s="12">
        <f>IF(ISNUMBER(MATCH(C1192, FACT_ORDERS!C:C, 0)), 1, 0)</f>
        <v>1</v>
      </c>
      <c r="H1192" s="12">
        <f>COUNTIF(B:B,FACT_SEARCHES[[#This Row],[WD_PRODUCTS]])</f>
        <v>40</v>
      </c>
    </row>
    <row r="1193" spans="1:8" x14ac:dyDescent="0.3">
      <c r="A1193" s="12">
        <v>8191</v>
      </c>
      <c r="B1193" s="12">
        <v>299</v>
      </c>
      <c r="C1193" s="8">
        <v>10410</v>
      </c>
      <c r="D1193" s="12" t="s">
        <v>1250</v>
      </c>
      <c r="E1193" s="13">
        <v>45419</v>
      </c>
      <c r="F1193" s="12" t="s">
        <v>16070</v>
      </c>
      <c r="G1193" s="12">
        <f>IF(ISNUMBER(MATCH(C1193, FACT_ORDERS!C:C, 0)), 1, 0)</f>
        <v>1</v>
      </c>
      <c r="H1193" s="12">
        <f>COUNTIF(B:B,FACT_SEARCHES[[#This Row],[WD_PRODUCTS]])</f>
        <v>125</v>
      </c>
    </row>
    <row r="1194" spans="1:8" x14ac:dyDescent="0.3">
      <c r="A1194" s="12">
        <v>8192</v>
      </c>
      <c r="B1194" s="12">
        <v>278</v>
      </c>
      <c r="C1194" s="8">
        <v>10378</v>
      </c>
      <c r="D1194" s="12" t="s">
        <v>1251</v>
      </c>
      <c r="E1194" s="13">
        <v>45514</v>
      </c>
      <c r="F1194" s="12" t="s">
        <v>16071</v>
      </c>
      <c r="G1194" s="12">
        <f>IF(ISNUMBER(MATCH(C1194, FACT_ORDERS!C:C, 0)), 1, 0)</f>
        <v>1</v>
      </c>
      <c r="H1194" s="12">
        <f>COUNTIF(B:B,FACT_SEARCHES[[#This Row],[WD_PRODUCTS]])</f>
        <v>81</v>
      </c>
    </row>
    <row r="1195" spans="1:8" x14ac:dyDescent="0.3">
      <c r="A1195" s="12">
        <v>8193</v>
      </c>
      <c r="B1195" s="12">
        <v>298</v>
      </c>
      <c r="C1195" s="8">
        <v>10378</v>
      </c>
      <c r="D1195" s="12" t="s">
        <v>1252</v>
      </c>
      <c r="E1195" s="13">
        <v>45514</v>
      </c>
      <c r="F1195" s="12" t="s">
        <v>16072</v>
      </c>
      <c r="G1195" s="12">
        <f>IF(ISNUMBER(MATCH(C1195, FACT_ORDERS!C:C, 0)), 1, 0)</f>
        <v>1</v>
      </c>
      <c r="H1195" s="12">
        <f>COUNTIF(B:B,FACT_SEARCHES[[#This Row],[WD_PRODUCTS]])</f>
        <v>79</v>
      </c>
    </row>
    <row r="1196" spans="1:8" x14ac:dyDescent="0.3">
      <c r="A1196" s="12">
        <v>8194</v>
      </c>
      <c r="B1196" s="12">
        <v>215</v>
      </c>
      <c r="C1196" s="8">
        <v>10970</v>
      </c>
      <c r="D1196" s="12" t="s">
        <v>1253</v>
      </c>
      <c r="E1196" s="13">
        <v>45298</v>
      </c>
      <c r="F1196" s="12" t="s">
        <v>16073</v>
      </c>
      <c r="G1196" s="12">
        <f>IF(ISNUMBER(MATCH(C1196, FACT_ORDERS!C:C, 0)), 1, 0)</f>
        <v>1</v>
      </c>
      <c r="H1196" s="12">
        <f>COUNTIF(B:B,FACT_SEARCHES[[#This Row],[WD_PRODUCTS]])</f>
        <v>67</v>
      </c>
    </row>
    <row r="1197" spans="1:8" x14ac:dyDescent="0.3">
      <c r="A1197" s="12">
        <v>8195</v>
      </c>
      <c r="B1197" s="12">
        <v>279</v>
      </c>
      <c r="C1197" s="8">
        <v>10970</v>
      </c>
      <c r="D1197" s="12" t="s">
        <v>1254</v>
      </c>
      <c r="E1197" s="13">
        <v>45298</v>
      </c>
      <c r="F1197" s="12" t="s">
        <v>3507</v>
      </c>
      <c r="G1197" s="12">
        <f>IF(ISNUMBER(MATCH(C1197, FACT_ORDERS!C:C, 0)), 1, 0)</f>
        <v>1</v>
      </c>
      <c r="H1197" s="12">
        <f>COUNTIF(B:B,FACT_SEARCHES[[#This Row],[WD_PRODUCTS]])</f>
        <v>44</v>
      </c>
    </row>
    <row r="1198" spans="1:8" x14ac:dyDescent="0.3">
      <c r="A1198" s="12">
        <v>8196</v>
      </c>
      <c r="B1198" s="12">
        <v>214</v>
      </c>
      <c r="C1198" s="8">
        <v>10324</v>
      </c>
      <c r="D1198" s="12" t="s">
        <v>1255</v>
      </c>
      <c r="E1198" s="13">
        <v>45185</v>
      </c>
      <c r="F1198" s="12" t="s">
        <v>12575</v>
      </c>
      <c r="G1198" s="12">
        <f>IF(ISNUMBER(MATCH(C1198, FACT_ORDERS!C:C, 0)), 1, 0)</f>
        <v>1</v>
      </c>
      <c r="H1198" s="12">
        <f>COUNTIF(B:B,FACT_SEARCHES[[#This Row],[WD_PRODUCTS]])</f>
        <v>51</v>
      </c>
    </row>
    <row r="1199" spans="1:8" x14ac:dyDescent="0.3">
      <c r="A1199" s="12">
        <v>8197</v>
      </c>
      <c r="B1199" s="12">
        <v>283</v>
      </c>
      <c r="C1199" s="8">
        <v>10324</v>
      </c>
      <c r="D1199" s="12" t="s">
        <v>1256</v>
      </c>
      <c r="E1199" s="13">
        <v>45185</v>
      </c>
      <c r="F1199" s="12" t="s">
        <v>16074</v>
      </c>
      <c r="G1199" s="12">
        <f>IF(ISNUMBER(MATCH(C1199, FACT_ORDERS!C:C, 0)), 1, 0)</f>
        <v>1</v>
      </c>
      <c r="H1199" s="12">
        <f>COUNTIF(B:B,FACT_SEARCHES[[#This Row],[WD_PRODUCTS]])</f>
        <v>65</v>
      </c>
    </row>
    <row r="1200" spans="1:8" x14ac:dyDescent="0.3">
      <c r="A1200" s="12">
        <v>8198</v>
      </c>
      <c r="B1200" s="12">
        <v>200</v>
      </c>
      <c r="C1200" s="8">
        <v>10587</v>
      </c>
      <c r="D1200" s="12" t="s">
        <v>1257</v>
      </c>
      <c r="E1200" s="13">
        <v>45101</v>
      </c>
      <c r="F1200" s="12" t="s">
        <v>16075</v>
      </c>
      <c r="G1200" s="12">
        <f>IF(ISNUMBER(MATCH(C1200, FACT_ORDERS!C:C, 0)), 1, 0)</f>
        <v>1</v>
      </c>
      <c r="H1200" s="12">
        <f>COUNTIF(B:B,FACT_SEARCHES[[#This Row],[WD_PRODUCTS]])</f>
        <v>81</v>
      </c>
    </row>
    <row r="1201" spans="1:8" x14ac:dyDescent="0.3">
      <c r="A1201" s="12">
        <v>8199</v>
      </c>
      <c r="B1201" s="12">
        <v>237</v>
      </c>
      <c r="C1201" s="8">
        <v>10587</v>
      </c>
      <c r="D1201" s="12" t="s">
        <v>1258</v>
      </c>
      <c r="E1201" s="13">
        <v>45101</v>
      </c>
      <c r="F1201" s="12" t="s">
        <v>16076</v>
      </c>
      <c r="G1201" s="12">
        <f>IF(ISNUMBER(MATCH(C1201, FACT_ORDERS!C:C, 0)), 1, 0)</f>
        <v>1</v>
      </c>
      <c r="H1201" s="12">
        <f>COUNTIF(B:B,FACT_SEARCHES[[#This Row],[WD_PRODUCTS]])</f>
        <v>99</v>
      </c>
    </row>
    <row r="1202" spans="1:8" x14ac:dyDescent="0.3">
      <c r="A1202" s="12">
        <v>8200</v>
      </c>
      <c r="B1202" s="12">
        <v>239</v>
      </c>
      <c r="C1202" s="8">
        <v>10587</v>
      </c>
      <c r="D1202" s="12" t="s">
        <v>1259</v>
      </c>
      <c r="E1202" s="13">
        <v>45101</v>
      </c>
      <c r="F1202" s="12" t="s">
        <v>16077</v>
      </c>
      <c r="G1202" s="12">
        <f>IF(ISNUMBER(MATCH(C1202, FACT_ORDERS!C:C, 0)), 1, 0)</f>
        <v>1</v>
      </c>
      <c r="H1202" s="12">
        <f>COUNTIF(B:B,FACT_SEARCHES[[#This Row],[WD_PRODUCTS]])</f>
        <v>41</v>
      </c>
    </row>
    <row r="1203" spans="1:8" x14ac:dyDescent="0.3">
      <c r="A1203" s="12">
        <v>8201</v>
      </c>
      <c r="B1203" s="12">
        <v>248</v>
      </c>
      <c r="C1203" s="8">
        <v>10587</v>
      </c>
      <c r="D1203" s="12" t="s">
        <v>1260</v>
      </c>
      <c r="E1203" s="13">
        <v>45101</v>
      </c>
      <c r="F1203" s="12" t="s">
        <v>16078</v>
      </c>
      <c r="G1203" s="12">
        <f>IF(ISNUMBER(MATCH(C1203, FACT_ORDERS!C:C, 0)), 1, 0)</f>
        <v>1</v>
      </c>
      <c r="H1203" s="12">
        <f>COUNTIF(B:B,FACT_SEARCHES[[#This Row],[WD_PRODUCTS]])</f>
        <v>101</v>
      </c>
    </row>
    <row r="1204" spans="1:8" x14ac:dyDescent="0.3">
      <c r="A1204" s="12">
        <v>8202</v>
      </c>
      <c r="B1204" s="12">
        <v>267</v>
      </c>
      <c r="C1204" s="8">
        <v>10587</v>
      </c>
      <c r="D1204" s="12" t="s">
        <v>1261</v>
      </c>
      <c r="E1204" s="13">
        <v>45101</v>
      </c>
      <c r="F1204" s="12" t="s">
        <v>16079</v>
      </c>
      <c r="G1204" s="12">
        <f>IF(ISNUMBER(MATCH(C1204, FACT_ORDERS!C:C, 0)), 1, 0)</f>
        <v>1</v>
      </c>
      <c r="H1204" s="12">
        <f>COUNTIF(B:B,FACT_SEARCHES[[#This Row],[WD_PRODUCTS]])</f>
        <v>82</v>
      </c>
    </row>
    <row r="1205" spans="1:8" x14ac:dyDescent="0.3">
      <c r="A1205" s="12">
        <v>8203</v>
      </c>
      <c r="B1205" s="12">
        <v>211</v>
      </c>
      <c r="C1205" s="8">
        <v>10587</v>
      </c>
      <c r="D1205" s="12" t="s">
        <v>1262</v>
      </c>
      <c r="E1205" s="13">
        <v>45101</v>
      </c>
      <c r="F1205" s="12" t="s">
        <v>16080</v>
      </c>
      <c r="G1205" s="12">
        <f>IF(ISNUMBER(MATCH(C1205, FACT_ORDERS!C:C, 0)), 1, 0)</f>
        <v>1</v>
      </c>
      <c r="H1205" s="12">
        <f>COUNTIF(B:B,FACT_SEARCHES[[#This Row],[WD_PRODUCTS]])</f>
        <v>65</v>
      </c>
    </row>
    <row r="1206" spans="1:8" x14ac:dyDescent="0.3">
      <c r="A1206" s="12">
        <v>8204</v>
      </c>
      <c r="B1206" s="12">
        <v>231</v>
      </c>
      <c r="C1206" s="8">
        <v>10384</v>
      </c>
      <c r="D1206" s="12" t="s">
        <v>1263</v>
      </c>
      <c r="E1206" s="13">
        <v>45161</v>
      </c>
      <c r="F1206" s="12" t="s">
        <v>16081</v>
      </c>
      <c r="G1206" s="12">
        <f>IF(ISNUMBER(MATCH(C1206, FACT_ORDERS!C:C, 0)), 1, 0)</f>
        <v>1</v>
      </c>
      <c r="H1206" s="12">
        <f>COUNTIF(B:B,FACT_SEARCHES[[#This Row],[WD_PRODUCTS]])</f>
        <v>58</v>
      </c>
    </row>
    <row r="1207" spans="1:8" x14ac:dyDescent="0.3">
      <c r="A1207" s="12">
        <v>8205</v>
      </c>
      <c r="B1207" s="12">
        <v>228</v>
      </c>
      <c r="C1207" s="8">
        <v>10384</v>
      </c>
      <c r="D1207" s="12" t="s">
        <v>1264</v>
      </c>
      <c r="E1207" s="13">
        <v>45161</v>
      </c>
      <c r="F1207" s="12" t="s">
        <v>16082</v>
      </c>
      <c r="G1207" s="12">
        <f>IF(ISNUMBER(MATCH(C1207, FACT_ORDERS!C:C, 0)), 1, 0)</f>
        <v>1</v>
      </c>
      <c r="H1207" s="12">
        <f>COUNTIF(B:B,FACT_SEARCHES[[#This Row],[WD_PRODUCTS]])</f>
        <v>79</v>
      </c>
    </row>
    <row r="1208" spans="1:8" x14ac:dyDescent="0.3">
      <c r="A1208" s="12">
        <v>8206</v>
      </c>
      <c r="B1208" s="12">
        <v>239</v>
      </c>
      <c r="C1208" s="8">
        <v>10927</v>
      </c>
      <c r="D1208" s="12" t="s">
        <v>1265</v>
      </c>
      <c r="E1208" s="13">
        <v>45079</v>
      </c>
      <c r="F1208" s="12" t="s">
        <v>16083</v>
      </c>
      <c r="G1208" s="12">
        <f>IF(ISNUMBER(MATCH(C1208, FACT_ORDERS!C:C, 0)), 1, 0)</f>
        <v>1</v>
      </c>
      <c r="H1208" s="12">
        <f>COUNTIF(B:B,FACT_SEARCHES[[#This Row],[WD_PRODUCTS]])</f>
        <v>41</v>
      </c>
    </row>
    <row r="1209" spans="1:8" x14ac:dyDescent="0.3">
      <c r="A1209" s="12">
        <v>8207</v>
      </c>
      <c r="B1209" s="12">
        <v>232</v>
      </c>
      <c r="C1209" s="8">
        <v>10927</v>
      </c>
      <c r="D1209" s="12" t="s">
        <v>1266</v>
      </c>
      <c r="E1209" s="13">
        <v>45079</v>
      </c>
      <c r="F1209" s="12" t="s">
        <v>16084</v>
      </c>
      <c r="G1209" s="12">
        <f>IF(ISNUMBER(MATCH(C1209, FACT_ORDERS!C:C, 0)), 1, 0)</f>
        <v>1</v>
      </c>
      <c r="H1209" s="12">
        <f>COUNTIF(B:B,FACT_SEARCHES[[#This Row],[WD_PRODUCTS]])</f>
        <v>69</v>
      </c>
    </row>
    <row r="1210" spans="1:8" x14ac:dyDescent="0.3">
      <c r="A1210" s="12">
        <v>8208</v>
      </c>
      <c r="B1210" s="12">
        <v>296</v>
      </c>
      <c r="C1210" s="8">
        <v>10202</v>
      </c>
      <c r="D1210" s="12" t="s">
        <v>1267</v>
      </c>
      <c r="E1210" s="13">
        <v>45532</v>
      </c>
      <c r="F1210" s="12" t="s">
        <v>16085</v>
      </c>
      <c r="G1210" s="12">
        <f>IF(ISNUMBER(MATCH(C1210, FACT_ORDERS!C:C, 0)), 1, 0)</f>
        <v>1</v>
      </c>
      <c r="H1210" s="12">
        <f>COUNTIF(B:B,FACT_SEARCHES[[#This Row],[WD_PRODUCTS]])</f>
        <v>106</v>
      </c>
    </row>
    <row r="1211" spans="1:8" x14ac:dyDescent="0.3">
      <c r="A1211" s="12">
        <v>8209</v>
      </c>
      <c r="B1211" s="12">
        <v>298</v>
      </c>
      <c r="C1211" s="8">
        <v>10202</v>
      </c>
      <c r="D1211" s="12" t="s">
        <v>1268</v>
      </c>
      <c r="E1211" s="13">
        <v>45532</v>
      </c>
      <c r="F1211" s="12" t="s">
        <v>4222</v>
      </c>
      <c r="G1211" s="12">
        <f>IF(ISNUMBER(MATCH(C1211, FACT_ORDERS!C:C, 0)), 1, 0)</f>
        <v>1</v>
      </c>
      <c r="H1211" s="12">
        <f>COUNTIF(B:B,FACT_SEARCHES[[#This Row],[WD_PRODUCTS]])</f>
        <v>79</v>
      </c>
    </row>
    <row r="1212" spans="1:8" x14ac:dyDescent="0.3">
      <c r="A1212" s="12">
        <v>8210</v>
      </c>
      <c r="B1212" s="12">
        <v>206</v>
      </c>
      <c r="C1212" s="8">
        <v>10202</v>
      </c>
      <c r="D1212" s="12" t="s">
        <v>1269</v>
      </c>
      <c r="E1212" s="13">
        <v>45532</v>
      </c>
      <c r="F1212" s="12" t="s">
        <v>16086</v>
      </c>
      <c r="G1212" s="12">
        <f>IF(ISNUMBER(MATCH(C1212, FACT_ORDERS!C:C, 0)), 1, 0)</f>
        <v>1</v>
      </c>
      <c r="H1212" s="12">
        <f>COUNTIF(B:B,FACT_SEARCHES[[#This Row],[WD_PRODUCTS]])</f>
        <v>54</v>
      </c>
    </row>
    <row r="1213" spans="1:8" x14ac:dyDescent="0.3">
      <c r="A1213" s="12">
        <v>8211</v>
      </c>
      <c r="B1213" s="12">
        <v>229</v>
      </c>
      <c r="C1213" s="8">
        <v>10202</v>
      </c>
      <c r="D1213" s="12" t="s">
        <v>1270</v>
      </c>
      <c r="E1213" s="13">
        <v>45532</v>
      </c>
      <c r="F1213" s="12" t="s">
        <v>16087</v>
      </c>
      <c r="G1213" s="12">
        <f>IF(ISNUMBER(MATCH(C1213, FACT_ORDERS!C:C, 0)), 1, 0)</f>
        <v>1</v>
      </c>
      <c r="H1213" s="12">
        <f>COUNTIF(B:B,FACT_SEARCHES[[#This Row],[WD_PRODUCTS]])</f>
        <v>42</v>
      </c>
    </row>
    <row r="1214" spans="1:8" x14ac:dyDescent="0.3">
      <c r="A1214" s="12">
        <v>8212</v>
      </c>
      <c r="B1214" s="12">
        <v>248</v>
      </c>
      <c r="C1214" s="8">
        <v>10532</v>
      </c>
      <c r="D1214" s="12" t="s">
        <v>1271</v>
      </c>
      <c r="E1214" s="13">
        <v>45488</v>
      </c>
      <c r="F1214" s="12" t="s">
        <v>16088</v>
      </c>
      <c r="G1214" s="12">
        <f>IF(ISNUMBER(MATCH(C1214, FACT_ORDERS!C:C, 0)), 1, 0)</f>
        <v>1</v>
      </c>
      <c r="H1214" s="12">
        <f>COUNTIF(B:B,FACT_SEARCHES[[#This Row],[WD_PRODUCTS]])</f>
        <v>101</v>
      </c>
    </row>
    <row r="1215" spans="1:8" x14ac:dyDescent="0.3">
      <c r="A1215" s="12">
        <v>8213</v>
      </c>
      <c r="B1215" s="12">
        <v>241</v>
      </c>
      <c r="C1215" s="8">
        <v>10532</v>
      </c>
      <c r="D1215" s="12" t="s">
        <v>1272</v>
      </c>
      <c r="E1215" s="13">
        <v>45488</v>
      </c>
      <c r="F1215" s="12" t="s">
        <v>16089</v>
      </c>
      <c r="G1215" s="12">
        <f>IF(ISNUMBER(MATCH(C1215, FACT_ORDERS!C:C, 0)), 1, 0)</f>
        <v>1</v>
      </c>
      <c r="H1215" s="12">
        <f>COUNTIF(B:B,FACT_SEARCHES[[#This Row],[WD_PRODUCTS]])</f>
        <v>96</v>
      </c>
    </row>
    <row r="1216" spans="1:8" x14ac:dyDescent="0.3">
      <c r="A1216" s="12">
        <v>8214</v>
      </c>
      <c r="B1216" s="12">
        <v>217</v>
      </c>
      <c r="C1216" s="8">
        <v>10498</v>
      </c>
      <c r="D1216" s="12" t="s">
        <v>1273</v>
      </c>
      <c r="E1216" s="13">
        <v>45350</v>
      </c>
      <c r="F1216" s="12" t="s">
        <v>16090</v>
      </c>
      <c r="G1216" s="12">
        <f>IF(ISNUMBER(MATCH(C1216, FACT_ORDERS!C:C, 0)), 1, 0)</f>
        <v>1</v>
      </c>
      <c r="H1216" s="12">
        <f>COUNTIF(B:B,FACT_SEARCHES[[#This Row],[WD_PRODUCTS]])</f>
        <v>49</v>
      </c>
    </row>
    <row r="1217" spans="1:8" x14ac:dyDescent="0.3">
      <c r="A1217" s="12">
        <v>8215</v>
      </c>
      <c r="B1217" s="12">
        <v>277</v>
      </c>
      <c r="C1217" s="8">
        <v>10498</v>
      </c>
      <c r="D1217" s="12" t="s">
        <v>1274</v>
      </c>
      <c r="E1217" s="13">
        <v>45350</v>
      </c>
      <c r="F1217" s="12" t="s">
        <v>16091</v>
      </c>
      <c r="G1217" s="12">
        <f>IF(ISNUMBER(MATCH(C1217, FACT_ORDERS!C:C, 0)), 1, 0)</f>
        <v>1</v>
      </c>
      <c r="H1217" s="12">
        <f>COUNTIF(B:B,FACT_SEARCHES[[#This Row],[WD_PRODUCTS]])</f>
        <v>98</v>
      </c>
    </row>
    <row r="1218" spans="1:8" x14ac:dyDescent="0.3">
      <c r="A1218" s="12">
        <v>8216</v>
      </c>
      <c r="B1218" s="12">
        <v>281</v>
      </c>
      <c r="C1218" s="8">
        <v>10397</v>
      </c>
      <c r="D1218" s="12" t="s">
        <v>1275</v>
      </c>
      <c r="E1218" s="13">
        <v>45251</v>
      </c>
      <c r="F1218" s="12" t="s">
        <v>16092</v>
      </c>
      <c r="G1218" s="12">
        <f>IF(ISNUMBER(MATCH(C1218, FACT_ORDERS!C:C, 0)), 1, 0)</f>
        <v>1</v>
      </c>
      <c r="H1218" s="12">
        <f>COUNTIF(B:B,FACT_SEARCHES[[#This Row],[WD_PRODUCTS]])</f>
        <v>86</v>
      </c>
    </row>
    <row r="1219" spans="1:8" x14ac:dyDescent="0.3">
      <c r="A1219" s="12">
        <v>8217</v>
      </c>
      <c r="B1219" s="12">
        <v>222</v>
      </c>
      <c r="C1219" s="8">
        <v>10968</v>
      </c>
      <c r="D1219" s="12" t="s">
        <v>1276</v>
      </c>
      <c r="E1219" s="13">
        <v>44536</v>
      </c>
      <c r="F1219" s="12" t="s">
        <v>4462</v>
      </c>
      <c r="G1219" s="12">
        <f>IF(ISNUMBER(MATCH(C1219, FACT_ORDERS!C:C, 0)), 1, 0)</f>
        <v>1</v>
      </c>
      <c r="H1219" s="12">
        <f>COUNTIF(B:B,FACT_SEARCHES[[#This Row],[WD_PRODUCTS]])</f>
        <v>73</v>
      </c>
    </row>
    <row r="1220" spans="1:8" x14ac:dyDescent="0.3">
      <c r="A1220" s="12">
        <v>8218</v>
      </c>
      <c r="B1220" s="12">
        <v>212</v>
      </c>
      <c r="C1220" s="8">
        <v>10968</v>
      </c>
      <c r="D1220" s="12" t="s">
        <v>1277</v>
      </c>
      <c r="E1220" s="13">
        <v>44536</v>
      </c>
      <c r="F1220" s="12" t="s">
        <v>16093</v>
      </c>
      <c r="G1220" s="12">
        <f>IF(ISNUMBER(MATCH(C1220, FACT_ORDERS!C:C, 0)), 1, 0)</f>
        <v>1</v>
      </c>
      <c r="H1220" s="12">
        <f>COUNTIF(B:B,FACT_SEARCHES[[#This Row],[WD_PRODUCTS]])</f>
        <v>67</v>
      </c>
    </row>
    <row r="1221" spans="1:8" x14ac:dyDescent="0.3">
      <c r="A1221" s="12">
        <v>8219</v>
      </c>
      <c r="B1221" s="12">
        <v>290</v>
      </c>
      <c r="C1221" s="8">
        <v>10968</v>
      </c>
      <c r="D1221" s="12" t="s">
        <v>1278</v>
      </c>
      <c r="E1221" s="13">
        <v>44536</v>
      </c>
      <c r="F1221" s="12" t="s">
        <v>16094</v>
      </c>
      <c r="G1221" s="12">
        <f>IF(ISNUMBER(MATCH(C1221, FACT_ORDERS!C:C, 0)), 1, 0)</f>
        <v>1</v>
      </c>
      <c r="H1221" s="12">
        <f>COUNTIF(B:B,FACT_SEARCHES[[#This Row],[WD_PRODUCTS]])</f>
        <v>47</v>
      </c>
    </row>
    <row r="1222" spans="1:8" x14ac:dyDescent="0.3">
      <c r="A1222" s="12">
        <v>8220</v>
      </c>
      <c r="B1222" s="12">
        <v>254</v>
      </c>
      <c r="C1222" s="8">
        <v>10086</v>
      </c>
      <c r="D1222" s="12" t="s">
        <v>1279</v>
      </c>
      <c r="E1222" s="13">
        <v>45552</v>
      </c>
      <c r="F1222" s="12" t="s">
        <v>16095</v>
      </c>
      <c r="G1222" s="12">
        <f>IF(ISNUMBER(MATCH(C1222, FACT_ORDERS!C:C, 0)), 1, 0)</f>
        <v>1</v>
      </c>
      <c r="H1222" s="12">
        <f>COUNTIF(B:B,FACT_SEARCHES[[#This Row],[WD_PRODUCTS]])</f>
        <v>77</v>
      </c>
    </row>
    <row r="1223" spans="1:8" x14ac:dyDescent="0.3">
      <c r="A1223" s="12">
        <v>8221</v>
      </c>
      <c r="B1223" s="12">
        <v>241</v>
      </c>
      <c r="C1223" s="8">
        <v>10422</v>
      </c>
      <c r="D1223" s="12" t="s">
        <v>1280</v>
      </c>
      <c r="E1223" s="13">
        <v>45528</v>
      </c>
      <c r="F1223" s="12" t="s">
        <v>16096</v>
      </c>
      <c r="G1223" s="12">
        <f>IF(ISNUMBER(MATCH(C1223, FACT_ORDERS!C:C, 0)), 1, 0)</f>
        <v>1</v>
      </c>
      <c r="H1223" s="12">
        <f>COUNTIF(B:B,FACT_SEARCHES[[#This Row],[WD_PRODUCTS]])</f>
        <v>96</v>
      </c>
    </row>
    <row r="1224" spans="1:8" x14ac:dyDescent="0.3">
      <c r="A1224" s="12">
        <v>8222</v>
      </c>
      <c r="B1224" s="12">
        <v>249</v>
      </c>
      <c r="C1224" s="8">
        <v>10422</v>
      </c>
      <c r="D1224" s="12" t="s">
        <v>1281</v>
      </c>
      <c r="E1224" s="13">
        <v>45528</v>
      </c>
      <c r="F1224" s="12" t="s">
        <v>16097</v>
      </c>
      <c r="G1224" s="12">
        <f>IF(ISNUMBER(MATCH(C1224, FACT_ORDERS!C:C, 0)), 1, 0)</f>
        <v>1</v>
      </c>
      <c r="H1224" s="12">
        <f>COUNTIF(B:B,FACT_SEARCHES[[#This Row],[WD_PRODUCTS]])</f>
        <v>85</v>
      </c>
    </row>
    <row r="1225" spans="1:8" x14ac:dyDescent="0.3">
      <c r="A1225" s="12">
        <v>8223</v>
      </c>
      <c r="B1225" s="12">
        <v>251</v>
      </c>
      <c r="C1225" s="8">
        <v>10449</v>
      </c>
      <c r="D1225" s="12" t="s">
        <v>1282</v>
      </c>
      <c r="E1225" s="13">
        <v>45365</v>
      </c>
      <c r="F1225" s="12" t="s">
        <v>16098</v>
      </c>
      <c r="G1225" s="12">
        <f>IF(ISNUMBER(MATCH(C1225, FACT_ORDERS!C:C, 0)), 1, 0)</f>
        <v>1</v>
      </c>
      <c r="H1225" s="12">
        <f>COUNTIF(B:B,FACT_SEARCHES[[#This Row],[WD_PRODUCTS]])</f>
        <v>67</v>
      </c>
    </row>
    <row r="1226" spans="1:8" x14ac:dyDescent="0.3">
      <c r="A1226" s="12">
        <v>8224</v>
      </c>
      <c r="B1226" s="12">
        <v>206</v>
      </c>
      <c r="C1226" s="8">
        <v>10449</v>
      </c>
      <c r="D1226" s="12" t="s">
        <v>1283</v>
      </c>
      <c r="E1226" s="13">
        <v>45365</v>
      </c>
      <c r="F1226" s="12" t="s">
        <v>16099</v>
      </c>
      <c r="G1226" s="12">
        <f>IF(ISNUMBER(MATCH(C1226, FACT_ORDERS!C:C, 0)), 1, 0)</f>
        <v>1</v>
      </c>
      <c r="H1226" s="12">
        <f>COUNTIF(B:B,FACT_SEARCHES[[#This Row],[WD_PRODUCTS]])</f>
        <v>54</v>
      </c>
    </row>
    <row r="1227" spans="1:8" x14ac:dyDescent="0.3">
      <c r="A1227" s="12">
        <v>8225</v>
      </c>
      <c r="B1227" s="12">
        <v>239</v>
      </c>
      <c r="C1227" s="8">
        <v>10927</v>
      </c>
      <c r="D1227" s="12" t="s">
        <v>1284</v>
      </c>
      <c r="E1227" s="13">
        <v>44910</v>
      </c>
      <c r="F1227" s="12" t="s">
        <v>16100</v>
      </c>
      <c r="G1227" s="12">
        <f>IF(ISNUMBER(MATCH(C1227, FACT_ORDERS!C:C, 0)), 1, 0)</f>
        <v>1</v>
      </c>
      <c r="H1227" s="12">
        <f>COUNTIF(B:B,FACT_SEARCHES[[#This Row],[WD_PRODUCTS]])</f>
        <v>41</v>
      </c>
    </row>
    <row r="1228" spans="1:8" x14ac:dyDescent="0.3">
      <c r="A1228" s="12">
        <v>8226</v>
      </c>
      <c r="B1228" s="12">
        <v>232</v>
      </c>
      <c r="C1228" s="8">
        <v>10927</v>
      </c>
      <c r="D1228" s="12" t="s">
        <v>1285</v>
      </c>
      <c r="E1228" s="13">
        <v>44910</v>
      </c>
      <c r="F1228" s="12" t="s">
        <v>16101</v>
      </c>
      <c r="G1228" s="12">
        <f>IF(ISNUMBER(MATCH(C1228, FACT_ORDERS!C:C, 0)), 1, 0)</f>
        <v>1</v>
      </c>
      <c r="H1228" s="12">
        <f>COUNTIF(B:B,FACT_SEARCHES[[#This Row],[WD_PRODUCTS]])</f>
        <v>69</v>
      </c>
    </row>
    <row r="1229" spans="1:8" x14ac:dyDescent="0.3">
      <c r="A1229" s="12">
        <v>8227</v>
      </c>
      <c r="B1229" s="12">
        <v>228</v>
      </c>
      <c r="C1229" s="8">
        <v>10007</v>
      </c>
      <c r="D1229" s="12" t="s">
        <v>1286</v>
      </c>
      <c r="E1229" s="13">
        <v>44461</v>
      </c>
      <c r="F1229" s="12" t="s">
        <v>16102</v>
      </c>
      <c r="G1229" s="12">
        <f>IF(ISNUMBER(MATCH(C1229, FACT_ORDERS!C:C, 0)), 1, 0)</f>
        <v>1</v>
      </c>
      <c r="H1229" s="12">
        <f>COUNTIF(B:B,FACT_SEARCHES[[#This Row],[WD_PRODUCTS]])</f>
        <v>79</v>
      </c>
    </row>
    <row r="1230" spans="1:8" x14ac:dyDescent="0.3">
      <c r="A1230" s="12">
        <v>8228</v>
      </c>
      <c r="B1230" s="12">
        <v>200</v>
      </c>
      <c r="C1230" s="8">
        <v>10358</v>
      </c>
      <c r="D1230" s="12" t="s">
        <v>1287</v>
      </c>
      <c r="E1230" s="13">
        <v>44480</v>
      </c>
      <c r="F1230" s="12" t="s">
        <v>16103</v>
      </c>
      <c r="G1230" s="12">
        <f>IF(ISNUMBER(MATCH(C1230, FACT_ORDERS!C:C, 0)), 1, 0)</f>
        <v>1</v>
      </c>
      <c r="H1230" s="12">
        <f>COUNTIF(B:B,FACT_SEARCHES[[#This Row],[WD_PRODUCTS]])</f>
        <v>81</v>
      </c>
    </row>
    <row r="1231" spans="1:8" x14ac:dyDescent="0.3">
      <c r="A1231" s="12">
        <v>8229</v>
      </c>
      <c r="B1231" s="12">
        <v>277</v>
      </c>
      <c r="C1231" s="8">
        <v>10358</v>
      </c>
      <c r="D1231" s="12" t="s">
        <v>1288</v>
      </c>
      <c r="E1231" s="13">
        <v>44480</v>
      </c>
      <c r="F1231" s="12" t="s">
        <v>16104</v>
      </c>
      <c r="G1231" s="12">
        <f>IF(ISNUMBER(MATCH(C1231, FACT_ORDERS!C:C, 0)), 1, 0)</f>
        <v>1</v>
      </c>
      <c r="H1231" s="12">
        <f>COUNTIF(B:B,FACT_SEARCHES[[#This Row],[WD_PRODUCTS]])</f>
        <v>98</v>
      </c>
    </row>
    <row r="1232" spans="1:8" x14ac:dyDescent="0.3">
      <c r="A1232" s="12">
        <v>8230</v>
      </c>
      <c r="B1232" s="12">
        <v>296</v>
      </c>
      <c r="C1232" s="8">
        <v>10358</v>
      </c>
      <c r="D1232" s="12" t="s">
        <v>1289</v>
      </c>
      <c r="E1232" s="13">
        <v>44480</v>
      </c>
      <c r="F1232" s="12" t="s">
        <v>16105</v>
      </c>
      <c r="G1232" s="12">
        <f>IF(ISNUMBER(MATCH(C1232, FACT_ORDERS!C:C, 0)), 1, 0)</f>
        <v>1</v>
      </c>
      <c r="H1232" s="12">
        <f>COUNTIF(B:B,FACT_SEARCHES[[#This Row],[WD_PRODUCTS]])</f>
        <v>106</v>
      </c>
    </row>
    <row r="1233" spans="1:8" x14ac:dyDescent="0.3">
      <c r="A1233" s="12">
        <v>8231</v>
      </c>
      <c r="B1233" s="12">
        <v>241</v>
      </c>
      <c r="C1233" s="8">
        <v>10358</v>
      </c>
      <c r="D1233" s="12" t="s">
        <v>1290</v>
      </c>
      <c r="E1233" s="13">
        <v>44480</v>
      </c>
      <c r="F1233" s="12" t="s">
        <v>3316</v>
      </c>
      <c r="G1233" s="12">
        <f>IF(ISNUMBER(MATCH(C1233, FACT_ORDERS!C:C, 0)), 1, 0)</f>
        <v>1</v>
      </c>
      <c r="H1233" s="12">
        <f>COUNTIF(B:B,FACT_SEARCHES[[#This Row],[WD_PRODUCTS]])</f>
        <v>96</v>
      </c>
    </row>
    <row r="1234" spans="1:8" x14ac:dyDescent="0.3">
      <c r="A1234" s="12">
        <v>8232</v>
      </c>
      <c r="B1234" s="12">
        <v>292</v>
      </c>
      <c r="C1234" s="8">
        <v>10358</v>
      </c>
      <c r="D1234" s="12" t="s">
        <v>1291</v>
      </c>
      <c r="E1234" s="13">
        <v>44480</v>
      </c>
      <c r="F1234" s="12" t="s">
        <v>4169</v>
      </c>
      <c r="G1234" s="12">
        <f>IF(ISNUMBER(MATCH(C1234, FACT_ORDERS!C:C, 0)), 1, 0)</f>
        <v>1</v>
      </c>
      <c r="H1234" s="12">
        <f>COUNTIF(B:B,FACT_SEARCHES[[#This Row],[WD_PRODUCTS]])</f>
        <v>95</v>
      </c>
    </row>
    <row r="1235" spans="1:8" x14ac:dyDescent="0.3">
      <c r="A1235" s="12">
        <v>8233</v>
      </c>
      <c r="B1235" s="12">
        <v>227</v>
      </c>
      <c r="C1235" s="8">
        <v>10358</v>
      </c>
      <c r="D1235" s="12" t="s">
        <v>1292</v>
      </c>
      <c r="E1235" s="13">
        <v>44480</v>
      </c>
      <c r="F1235" s="12" t="s">
        <v>16106</v>
      </c>
      <c r="G1235" s="12">
        <f>IF(ISNUMBER(MATCH(C1235, FACT_ORDERS!C:C, 0)), 1, 0)</f>
        <v>1</v>
      </c>
      <c r="H1235" s="12">
        <f>COUNTIF(B:B,FACT_SEARCHES[[#This Row],[WD_PRODUCTS]])</f>
        <v>93</v>
      </c>
    </row>
    <row r="1236" spans="1:8" x14ac:dyDescent="0.3">
      <c r="A1236" s="12">
        <v>8234</v>
      </c>
      <c r="B1236" s="12">
        <v>295</v>
      </c>
      <c r="C1236" s="8">
        <v>10358</v>
      </c>
      <c r="D1236" s="12" t="s">
        <v>1293</v>
      </c>
      <c r="E1236" s="13">
        <v>44480</v>
      </c>
      <c r="F1236" s="12" t="s">
        <v>16107</v>
      </c>
      <c r="G1236" s="12">
        <f>IF(ISNUMBER(MATCH(C1236, FACT_ORDERS!C:C, 0)), 1, 0)</f>
        <v>1</v>
      </c>
      <c r="H1236" s="12">
        <f>COUNTIF(B:B,FACT_SEARCHES[[#This Row],[WD_PRODUCTS]])</f>
        <v>72</v>
      </c>
    </row>
    <row r="1237" spans="1:8" x14ac:dyDescent="0.3">
      <c r="A1237" s="12">
        <v>8235</v>
      </c>
      <c r="B1237" s="12">
        <v>224</v>
      </c>
      <c r="C1237" s="8">
        <v>10248</v>
      </c>
      <c r="D1237" s="12" t="s">
        <v>1294</v>
      </c>
      <c r="E1237" s="13">
        <v>44522</v>
      </c>
      <c r="F1237" s="12" t="s">
        <v>16108</v>
      </c>
      <c r="G1237" s="12">
        <f>IF(ISNUMBER(MATCH(C1237, FACT_ORDERS!C:C, 0)), 1, 0)</f>
        <v>1</v>
      </c>
      <c r="H1237" s="12">
        <f>COUNTIF(B:B,FACT_SEARCHES[[#This Row],[WD_PRODUCTS]])</f>
        <v>63</v>
      </c>
    </row>
    <row r="1238" spans="1:8" x14ac:dyDescent="0.3">
      <c r="A1238" s="12">
        <v>8236</v>
      </c>
      <c r="B1238" s="12">
        <v>210</v>
      </c>
      <c r="C1238" s="8">
        <v>10248</v>
      </c>
      <c r="D1238" s="12" t="s">
        <v>1295</v>
      </c>
      <c r="E1238" s="13">
        <v>44522</v>
      </c>
      <c r="F1238" s="12" t="s">
        <v>4211</v>
      </c>
      <c r="G1238" s="12">
        <f>IF(ISNUMBER(MATCH(C1238, FACT_ORDERS!C:C, 0)), 1, 0)</f>
        <v>1</v>
      </c>
      <c r="H1238" s="12">
        <f>COUNTIF(B:B,FACT_SEARCHES[[#This Row],[WD_PRODUCTS]])</f>
        <v>77</v>
      </c>
    </row>
    <row r="1239" spans="1:8" x14ac:dyDescent="0.3">
      <c r="A1239" s="12">
        <v>8237</v>
      </c>
      <c r="B1239" s="12">
        <v>267</v>
      </c>
      <c r="C1239" s="8">
        <v>10374</v>
      </c>
      <c r="D1239" s="12" t="s">
        <v>1296</v>
      </c>
      <c r="E1239" s="13">
        <v>44359</v>
      </c>
      <c r="F1239" s="12" t="s">
        <v>3960</v>
      </c>
      <c r="G1239" s="12">
        <f>IF(ISNUMBER(MATCH(C1239, FACT_ORDERS!C:C, 0)), 1, 0)</f>
        <v>1</v>
      </c>
      <c r="H1239" s="12">
        <f>COUNTIF(B:B,FACT_SEARCHES[[#This Row],[WD_PRODUCTS]])</f>
        <v>82</v>
      </c>
    </row>
    <row r="1240" spans="1:8" x14ac:dyDescent="0.3">
      <c r="A1240" s="12">
        <v>8238</v>
      </c>
      <c r="B1240" s="12">
        <v>272</v>
      </c>
      <c r="C1240" s="8">
        <v>10374</v>
      </c>
      <c r="D1240" s="12" t="s">
        <v>1297</v>
      </c>
      <c r="E1240" s="13">
        <v>44359</v>
      </c>
      <c r="F1240" s="12" t="s">
        <v>12271</v>
      </c>
      <c r="G1240" s="12">
        <f>IF(ISNUMBER(MATCH(C1240, FACT_ORDERS!C:C, 0)), 1, 0)</f>
        <v>1</v>
      </c>
      <c r="H1240" s="12">
        <f>COUNTIF(B:B,FACT_SEARCHES[[#This Row],[WD_PRODUCTS]])</f>
        <v>39</v>
      </c>
    </row>
    <row r="1241" spans="1:8" x14ac:dyDescent="0.3">
      <c r="A1241" s="12">
        <v>8239</v>
      </c>
      <c r="B1241" s="12">
        <v>220</v>
      </c>
      <c r="C1241" s="8">
        <v>10374</v>
      </c>
      <c r="D1241" s="12" t="s">
        <v>1298</v>
      </c>
      <c r="E1241" s="13">
        <v>44359</v>
      </c>
      <c r="F1241" s="12" t="s">
        <v>16109</v>
      </c>
      <c r="G1241" s="12">
        <f>IF(ISNUMBER(MATCH(C1241, FACT_ORDERS!C:C, 0)), 1, 0)</f>
        <v>1</v>
      </c>
      <c r="H1241" s="12">
        <f>COUNTIF(B:B,FACT_SEARCHES[[#This Row],[WD_PRODUCTS]])</f>
        <v>60</v>
      </c>
    </row>
    <row r="1242" spans="1:8" x14ac:dyDescent="0.3">
      <c r="A1242" s="12">
        <v>8240</v>
      </c>
      <c r="B1242" s="12">
        <v>237</v>
      </c>
      <c r="C1242" s="8">
        <v>10374</v>
      </c>
      <c r="D1242" s="12" t="s">
        <v>1299</v>
      </c>
      <c r="E1242" s="13">
        <v>44359</v>
      </c>
      <c r="F1242" s="12" t="s">
        <v>15413</v>
      </c>
      <c r="G1242" s="12">
        <f>IF(ISNUMBER(MATCH(C1242, FACT_ORDERS!C:C, 0)), 1, 0)</f>
        <v>1</v>
      </c>
      <c r="H1242" s="12">
        <f>COUNTIF(B:B,FACT_SEARCHES[[#This Row],[WD_PRODUCTS]])</f>
        <v>99</v>
      </c>
    </row>
    <row r="1243" spans="1:8" x14ac:dyDescent="0.3">
      <c r="A1243" s="12">
        <v>8241</v>
      </c>
      <c r="B1243" s="12">
        <v>215</v>
      </c>
      <c r="C1243" s="8">
        <v>10773</v>
      </c>
      <c r="D1243" s="12" t="s">
        <v>1300</v>
      </c>
      <c r="E1243" s="13">
        <v>44697</v>
      </c>
      <c r="F1243" s="12" t="s">
        <v>16110</v>
      </c>
      <c r="G1243" s="12">
        <f>IF(ISNUMBER(MATCH(C1243, FACT_ORDERS!C:C, 0)), 1, 0)</f>
        <v>1</v>
      </c>
      <c r="H1243" s="12">
        <f>COUNTIF(B:B,FACT_SEARCHES[[#This Row],[WD_PRODUCTS]])</f>
        <v>67</v>
      </c>
    </row>
    <row r="1244" spans="1:8" x14ac:dyDescent="0.3">
      <c r="A1244" s="12">
        <v>8242</v>
      </c>
      <c r="B1244" s="12">
        <v>293</v>
      </c>
      <c r="C1244" s="8">
        <v>10674</v>
      </c>
      <c r="D1244" s="12" t="s">
        <v>1301</v>
      </c>
      <c r="E1244" s="13">
        <v>45533</v>
      </c>
      <c r="F1244" s="12" t="s">
        <v>13140</v>
      </c>
      <c r="G1244" s="12">
        <f>IF(ISNUMBER(MATCH(C1244, FACT_ORDERS!C:C, 0)), 1, 0)</f>
        <v>1</v>
      </c>
      <c r="H1244" s="12">
        <f>COUNTIF(B:B,FACT_SEARCHES[[#This Row],[WD_PRODUCTS]])</f>
        <v>70</v>
      </c>
    </row>
    <row r="1245" spans="1:8" x14ac:dyDescent="0.3">
      <c r="A1245" s="12">
        <v>8243</v>
      </c>
      <c r="B1245" s="12">
        <v>278</v>
      </c>
      <c r="C1245" s="8">
        <v>10674</v>
      </c>
      <c r="D1245" s="12" t="s">
        <v>1302</v>
      </c>
      <c r="E1245" s="13">
        <v>45533</v>
      </c>
      <c r="F1245" s="12" t="s">
        <v>4311</v>
      </c>
      <c r="G1245" s="12">
        <f>IF(ISNUMBER(MATCH(C1245, FACT_ORDERS!C:C, 0)), 1, 0)</f>
        <v>1</v>
      </c>
      <c r="H1245" s="12">
        <f>COUNTIF(B:B,FACT_SEARCHES[[#This Row],[WD_PRODUCTS]])</f>
        <v>81</v>
      </c>
    </row>
    <row r="1246" spans="1:8" x14ac:dyDescent="0.3">
      <c r="A1246" s="12">
        <v>8244</v>
      </c>
      <c r="B1246" s="12">
        <v>268</v>
      </c>
      <c r="C1246" s="8">
        <v>10069</v>
      </c>
      <c r="D1246" s="12" t="s">
        <v>1303</v>
      </c>
      <c r="E1246" s="13">
        <v>45474</v>
      </c>
      <c r="F1246" s="12" t="s">
        <v>16111</v>
      </c>
      <c r="G1246" s="12">
        <f>IF(ISNUMBER(MATCH(C1246, FACT_ORDERS!C:C, 0)), 1, 0)</f>
        <v>1</v>
      </c>
      <c r="H1246" s="12">
        <f>COUNTIF(B:B,FACT_SEARCHES[[#This Row],[WD_PRODUCTS]])</f>
        <v>78</v>
      </c>
    </row>
    <row r="1247" spans="1:8" x14ac:dyDescent="0.3">
      <c r="A1247" s="12">
        <v>8245</v>
      </c>
      <c r="B1247" s="12">
        <v>266</v>
      </c>
      <c r="C1247" s="8">
        <v>10069</v>
      </c>
      <c r="D1247" s="12" t="s">
        <v>1304</v>
      </c>
      <c r="E1247" s="13">
        <v>45474</v>
      </c>
      <c r="F1247" s="12" t="s">
        <v>16112</v>
      </c>
      <c r="G1247" s="12">
        <f>IF(ISNUMBER(MATCH(C1247, FACT_ORDERS!C:C, 0)), 1, 0)</f>
        <v>1</v>
      </c>
      <c r="H1247" s="12">
        <f>COUNTIF(B:B,FACT_SEARCHES[[#This Row],[WD_PRODUCTS]])</f>
        <v>94</v>
      </c>
    </row>
    <row r="1248" spans="1:8" x14ac:dyDescent="0.3">
      <c r="A1248" s="12">
        <v>8246</v>
      </c>
      <c r="B1248" s="12">
        <v>264</v>
      </c>
      <c r="C1248" s="8">
        <v>10133</v>
      </c>
      <c r="D1248" s="12" t="s">
        <v>1305</v>
      </c>
      <c r="E1248" s="13">
        <v>45056</v>
      </c>
      <c r="F1248" s="12" t="s">
        <v>16113</v>
      </c>
      <c r="G1248" s="12">
        <f>IF(ISNUMBER(MATCH(C1248, FACT_ORDERS!C:C, 0)), 1, 0)</f>
        <v>1</v>
      </c>
      <c r="H1248" s="12">
        <f>COUNTIF(B:B,FACT_SEARCHES[[#This Row],[WD_PRODUCTS]])</f>
        <v>53</v>
      </c>
    </row>
    <row r="1249" spans="1:8" x14ac:dyDescent="0.3">
      <c r="A1249" s="12">
        <v>8247</v>
      </c>
      <c r="B1249" s="12">
        <v>234</v>
      </c>
      <c r="C1249" s="8">
        <v>10133</v>
      </c>
      <c r="D1249" s="12" t="s">
        <v>1306</v>
      </c>
      <c r="E1249" s="13">
        <v>45056</v>
      </c>
      <c r="F1249" s="12" t="s">
        <v>3889</v>
      </c>
      <c r="G1249" s="12">
        <f>IF(ISNUMBER(MATCH(C1249, FACT_ORDERS!C:C, 0)), 1, 0)</f>
        <v>1</v>
      </c>
      <c r="H1249" s="12">
        <f>COUNTIF(B:B,FACT_SEARCHES[[#This Row],[WD_PRODUCTS]])</f>
        <v>77</v>
      </c>
    </row>
    <row r="1250" spans="1:8" x14ac:dyDescent="0.3">
      <c r="A1250" s="12">
        <v>8248</v>
      </c>
      <c r="B1250" s="12">
        <v>259</v>
      </c>
      <c r="C1250" s="8">
        <v>10133</v>
      </c>
      <c r="D1250" s="12" t="s">
        <v>1307</v>
      </c>
      <c r="E1250" s="13">
        <v>45056</v>
      </c>
      <c r="F1250" s="12" t="s">
        <v>4653</v>
      </c>
      <c r="G1250" s="12">
        <f>IF(ISNUMBER(MATCH(C1250, FACT_ORDERS!C:C, 0)), 1, 0)</f>
        <v>1</v>
      </c>
      <c r="H1250" s="12">
        <f>COUNTIF(B:B,FACT_SEARCHES[[#This Row],[WD_PRODUCTS]])</f>
        <v>64</v>
      </c>
    </row>
    <row r="1251" spans="1:8" x14ac:dyDescent="0.3">
      <c r="A1251" s="12">
        <v>8249</v>
      </c>
      <c r="B1251" s="12">
        <v>280</v>
      </c>
      <c r="C1251" s="8">
        <v>10896</v>
      </c>
      <c r="D1251" s="12" t="s">
        <v>1308</v>
      </c>
      <c r="E1251" s="13">
        <v>45491</v>
      </c>
      <c r="F1251" s="12" t="s">
        <v>16114</v>
      </c>
      <c r="G1251" s="12">
        <f>IF(ISNUMBER(MATCH(C1251, FACT_ORDERS!C:C, 0)), 1, 0)</f>
        <v>1</v>
      </c>
      <c r="H1251" s="12">
        <f>COUNTIF(B:B,FACT_SEARCHES[[#This Row],[WD_PRODUCTS]])</f>
        <v>40</v>
      </c>
    </row>
    <row r="1252" spans="1:8" x14ac:dyDescent="0.3">
      <c r="A1252" s="12">
        <v>8250</v>
      </c>
      <c r="B1252" s="12">
        <v>220</v>
      </c>
      <c r="C1252" s="8">
        <v>10896</v>
      </c>
      <c r="D1252" s="12" t="s">
        <v>1309</v>
      </c>
      <c r="E1252" s="13">
        <v>45491</v>
      </c>
      <c r="F1252" s="12" t="s">
        <v>16115</v>
      </c>
      <c r="G1252" s="12">
        <f>IF(ISNUMBER(MATCH(C1252, FACT_ORDERS!C:C, 0)), 1, 0)</f>
        <v>1</v>
      </c>
      <c r="H1252" s="12">
        <f>COUNTIF(B:B,FACT_SEARCHES[[#This Row],[WD_PRODUCTS]])</f>
        <v>60</v>
      </c>
    </row>
    <row r="1253" spans="1:8" x14ac:dyDescent="0.3">
      <c r="A1253" s="12">
        <v>8251</v>
      </c>
      <c r="B1253" s="12">
        <v>231</v>
      </c>
      <c r="C1253" s="8">
        <v>10896</v>
      </c>
      <c r="D1253" s="12" t="s">
        <v>1310</v>
      </c>
      <c r="E1253" s="13">
        <v>45491</v>
      </c>
      <c r="F1253" s="12" t="s">
        <v>16116</v>
      </c>
      <c r="G1253" s="12">
        <f>IF(ISNUMBER(MATCH(C1253, FACT_ORDERS!C:C, 0)), 1, 0)</f>
        <v>1</v>
      </c>
      <c r="H1253" s="12">
        <f>COUNTIF(B:B,FACT_SEARCHES[[#This Row],[WD_PRODUCTS]])</f>
        <v>58</v>
      </c>
    </row>
    <row r="1254" spans="1:8" x14ac:dyDescent="0.3">
      <c r="A1254" s="12">
        <v>8252</v>
      </c>
      <c r="B1254" s="12">
        <v>265</v>
      </c>
      <c r="C1254" s="8">
        <v>10013</v>
      </c>
      <c r="D1254" s="12" t="s">
        <v>1311</v>
      </c>
      <c r="E1254" s="13">
        <v>45030</v>
      </c>
      <c r="F1254" s="12" t="s">
        <v>16117</v>
      </c>
      <c r="G1254" s="12">
        <f>IF(ISNUMBER(MATCH(C1254, FACT_ORDERS!C:C, 0)), 1, 0)</f>
        <v>1</v>
      </c>
      <c r="H1254" s="12">
        <f>COUNTIF(B:B,FACT_SEARCHES[[#This Row],[WD_PRODUCTS]])</f>
        <v>89</v>
      </c>
    </row>
    <row r="1255" spans="1:8" x14ac:dyDescent="0.3">
      <c r="A1255" s="12">
        <v>8253</v>
      </c>
      <c r="B1255" s="12">
        <v>292</v>
      </c>
      <c r="C1255" s="8">
        <v>10013</v>
      </c>
      <c r="D1255" s="12" t="s">
        <v>1312</v>
      </c>
      <c r="E1255" s="13">
        <v>45030</v>
      </c>
      <c r="F1255" s="12" t="s">
        <v>11348</v>
      </c>
      <c r="G1255" s="12">
        <f>IF(ISNUMBER(MATCH(C1255, FACT_ORDERS!C:C, 0)), 1, 0)</f>
        <v>1</v>
      </c>
      <c r="H1255" s="12">
        <f>COUNTIF(B:B,FACT_SEARCHES[[#This Row],[WD_PRODUCTS]])</f>
        <v>95</v>
      </c>
    </row>
    <row r="1256" spans="1:8" x14ac:dyDescent="0.3">
      <c r="A1256" s="12">
        <v>8254</v>
      </c>
      <c r="B1256" s="12">
        <v>233</v>
      </c>
      <c r="C1256" s="8">
        <v>10013</v>
      </c>
      <c r="D1256" s="12" t="s">
        <v>1313</v>
      </c>
      <c r="E1256" s="13">
        <v>45030</v>
      </c>
      <c r="F1256" s="12" t="s">
        <v>3533</v>
      </c>
      <c r="G1256" s="12">
        <f>IF(ISNUMBER(MATCH(C1256, FACT_ORDERS!C:C, 0)), 1, 0)</f>
        <v>1</v>
      </c>
      <c r="H1256" s="12">
        <f>COUNTIF(B:B,FACT_SEARCHES[[#This Row],[WD_PRODUCTS]])</f>
        <v>76</v>
      </c>
    </row>
    <row r="1257" spans="1:8" x14ac:dyDescent="0.3">
      <c r="A1257" s="12">
        <v>8255</v>
      </c>
      <c r="B1257" s="12">
        <v>295</v>
      </c>
      <c r="C1257" s="8">
        <v>10013</v>
      </c>
      <c r="D1257" s="12" t="s">
        <v>1314</v>
      </c>
      <c r="E1257" s="13">
        <v>45030</v>
      </c>
      <c r="F1257" s="12" t="s">
        <v>16118</v>
      </c>
      <c r="G1257" s="12">
        <f>IF(ISNUMBER(MATCH(C1257, FACT_ORDERS!C:C, 0)), 1, 0)</f>
        <v>1</v>
      </c>
      <c r="H1257" s="12">
        <f>COUNTIF(B:B,FACT_SEARCHES[[#This Row],[WD_PRODUCTS]])</f>
        <v>72</v>
      </c>
    </row>
    <row r="1258" spans="1:8" x14ac:dyDescent="0.3">
      <c r="A1258" s="12">
        <v>8256</v>
      </c>
      <c r="B1258" s="12">
        <v>260</v>
      </c>
      <c r="C1258" s="8">
        <v>10755</v>
      </c>
      <c r="D1258" s="12" t="s">
        <v>1315</v>
      </c>
      <c r="E1258" s="13">
        <v>45185</v>
      </c>
      <c r="F1258" s="12" t="s">
        <v>10770</v>
      </c>
      <c r="G1258" s="12">
        <f>IF(ISNUMBER(MATCH(C1258, FACT_ORDERS!C:C, 0)), 1, 0)</f>
        <v>1</v>
      </c>
      <c r="H1258" s="12">
        <f>COUNTIF(B:B,FACT_SEARCHES[[#This Row],[WD_PRODUCTS]])</f>
        <v>86</v>
      </c>
    </row>
    <row r="1259" spans="1:8" x14ac:dyDescent="0.3">
      <c r="A1259" s="12">
        <v>8257</v>
      </c>
      <c r="B1259" s="12">
        <v>283</v>
      </c>
      <c r="C1259" s="8">
        <v>10755</v>
      </c>
      <c r="D1259" s="12" t="s">
        <v>1316</v>
      </c>
      <c r="E1259" s="13">
        <v>45185</v>
      </c>
      <c r="F1259" s="12" t="s">
        <v>16119</v>
      </c>
      <c r="G1259" s="12">
        <f>IF(ISNUMBER(MATCH(C1259, FACT_ORDERS!C:C, 0)), 1, 0)</f>
        <v>1</v>
      </c>
      <c r="H1259" s="12">
        <f>COUNTIF(B:B,FACT_SEARCHES[[#This Row],[WD_PRODUCTS]])</f>
        <v>65</v>
      </c>
    </row>
    <row r="1260" spans="1:8" x14ac:dyDescent="0.3">
      <c r="A1260" s="12">
        <v>8258</v>
      </c>
      <c r="B1260" s="12">
        <v>257</v>
      </c>
      <c r="C1260" s="8">
        <v>10997</v>
      </c>
      <c r="D1260" s="12" t="s">
        <v>1317</v>
      </c>
      <c r="E1260" s="13">
        <v>44231</v>
      </c>
      <c r="F1260" s="12" t="s">
        <v>16120</v>
      </c>
      <c r="G1260" s="12">
        <f>IF(ISNUMBER(MATCH(C1260, FACT_ORDERS!C:C, 0)), 1, 0)</f>
        <v>1</v>
      </c>
      <c r="H1260" s="12">
        <f>COUNTIF(B:B,FACT_SEARCHES[[#This Row],[WD_PRODUCTS]])</f>
        <v>75</v>
      </c>
    </row>
    <row r="1261" spans="1:8" x14ac:dyDescent="0.3">
      <c r="A1261" s="12">
        <v>8259</v>
      </c>
      <c r="B1261" s="12">
        <v>234</v>
      </c>
      <c r="C1261" s="8">
        <v>10809</v>
      </c>
      <c r="D1261" s="12" t="s">
        <v>1318</v>
      </c>
      <c r="E1261" s="13">
        <v>45412</v>
      </c>
      <c r="F1261" s="12" t="s">
        <v>4076</v>
      </c>
      <c r="G1261" s="12">
        <f>IF(ISNUMBER(MATCH(C1261, FACT_ORDERS!C:C, 0)), 1, 0)</f>
        <v>1</v>
      </c>
      <c r="H1261" s="12">
        <f>COUNTIF(B:B,FACT_SEARCHES[[#This Row],[WD_PRODUCTS]])</f>
        <v>77</v>
      </c>
    </row>
    <row r="1262" spans="1:8" x14ac:dyDescent="0.3">
      <c r="A1262" s="12">
        <v>8260</v>
      </c>
      <c r="B1262" s="12">
        <v>280</v>
      </c>
      <c r="C1262" s="8">
        <v>10229</v>
      </c>
      <c r="D1262" s="12" t="s">
        <v>1319</v>
      </c>
      <c r="E1262" s="13">
        <v>45511</v>
      </c>
      <c r="F1262" s="12" t="s">
        <v>16121</v>
      </c>
      <c r="G1262" s="12">
        <f>IF(ISNUMBER(MATCH(C1262, FACT_ORDERS!C:C, 0)), 1, 0)</f>
        <v>1</v>
      </c>
      <c r="H1262" s="12">
        <f>COUNTIF(B:B,FACT_SEARCHES[[#This Row],[WD_PRODUCTS]])</f>
        <v>40</v>
      </c>
    </row>
    <row r="1263" spans="1:8" x14ac:dyDescent="0.3">
      <c r="A1263" s="12">
        <v>8261</v>
      </c>
      <c r="B1263" s="12">
        <v>281</v>
      </c>
      <c r="C1263" s="8">
        <v>10152</v>
      </c>
      <c r="D1263" s="12" t="s">
        <v>1320</v>
      </c>
      <c r="E1263" s="13">
        <v>45135</v>
      </c>
      <c r="F1263" s="12" t="s">
        <v>16122</v>
      </c>
      <c r="G1263" s="12">
        <f>IF(ISNUMBER(MATCH(C1263, FACT_ORDERS!C:C, 0)), 1, 0)</f>
        <v>1</v>
      </c>
      <c r="H1263" s="12">
        <f>COUNTIF(B:B,FACT_SEARCHES[[#This Row],[WD_PRODUCTS]])</f>
        <v>86</v>
      </c>
    </row>
    <row r="1264" spans="1:8" x14ac:dyDescent="0.3">
      <c r="A1264" s="12">
        <v>8262</v>
      </c>
      <c r="B1264" s="12">
        <v>213</v>
      </c>
      <c r="C1264" s="8">
        <v>10152</v>
      </c>
      <c r="D1264" s="12" t="s">
        <v>1321</v>
      </c>
      <c r="E1264" s="13">
        <v>45135</v>
      </c>
      <c r="F1264" s="12" t="s">
        <v>4252</v>
      </c>
      <c r="G1264" s="12">
        <f>IF(ISNUMBER(MATCH(C1264, FACT_ORDERS!C:C, 0)), 1, 0)</f>
        <v>1</v>
      </c>
      <c r="H1264" s="12">
        <f>COUNTIF(B:B,FACT_SEARCHES[[#This Row],[WD_PRODUCTS]])</f>
        <v>86</v>
      </c>
    </row>
    <row r="1265" spans="1:8" x14ac:dyDescent="0.3">
      <c r="A1265" s="12">
        <v>8263</v>
      </c>
      <c r="B1265" s="12">
        <v>286</v>
      </c>
      <c r="C1265" s="8">
        <v>10152</v>
      </c>
      <c r="D1265" s="12" t="s">
        <v>1322</v>
      </c>
      <c r="E1265" s="13">
        <v>45135</v>
      </c>
      <c r="F1265" s="12" t="s">
        <v>16123</v>
      </c>
      <c r="G1265" s="12">
        <f>IF(ISNUMBER(MATCH(C1265, FACT_ORDERS!C:C, 0)), 1, 0)</f>
        <v>1</v>
      </c>
      <c r="H1265" s="12">
        <f>COUNTIF(B:B,FACT_SEARCHES[[#This Row],[WD_PRODUCTS]])</f>
        <v>71</v>
      </c>
    </row>
    <row r="1266" spans="1:8" x14ac:dyDescent="0.3">
      <c r="A1266" s="12">
        <v>8264</v>
      </c>
      <c r="B1266" s="12">
        <v>229</v>
      </c>
      <c r="C1266" s="8">
        <v>10165</v>
      </c>
      <c r="D1266" s="12" t="s">
        <v>1323</v>
      </c>
      <c r="E1266" s="13">
        <v>44981</v>
      </c>
      <c r="F1266" s="12" t="s">
        <v>16124</v>
      </c>
      <c r="G1266" s="12">
        <f>IF(ISNUMBER(MATCH(C1266, FACT_ORDERS!C:C, 0)), 1, 0)</f>
        <v>1</v>
      </c>
      <c r="H1266" s="12">
        <f>COUNTIF(B:B,FACT_SEARCHES[[#This Row],[WD_PRODUCTS]])</f>
        <v>42</v>
      </c>
    </row>
    <row r="1267" spans="1:8" x14ac:dyDescent="0.3">
      <c r="A1267" s="12">
        <v>8265</v>
      </c>
      <c r="B1267" s="12">
        <v>247</v>
      </c>
      <c r="C1267" s="8">
        <v>10294</v>
      </c>
      <c r="D1267" s="12" t="s">
        <v>1324</v>
      </c>
      <c r="E1267" s="13">
        <v>44631</v>
      </c>
      <c r="F1267" s="12" t="s">
        <v>16125</v>
      </c>
      <c r="G1267" s="12">
        <f>IF(ISNUMBER(MATCH(C1267, FACT_ORDERS!C:C, 0)), 1, 0)</f>
        <v>1</v>
      </c>
      <c r="H1267" s="12">
        <f>COUNTIF(B:B,FACT_SEARCHES[[#This Row],[WD_PRODUCTS]])</f>
        <v>72</v>
      </c>
    </row>
    <row r="1268" spans="1:8" x14ac:dyDescent="0.3">
      <c r="A1268" s="12">
        <v>8266</v>
      </c>
      <c r="B1268" s="12">
        <v>237</v>
      </c>
      <c r="C1268" s="8">
        <v>10876</v>
      </c>
      <c r="D1268" s="12" t="s">
        <v>1325</v>
      </c>
      <c r="E1268" s="13">
        <v>45549</v>
      </c>
      <c r="F1268" s="12" t="s">
        <v>16126</v>
      </c>
      <c r="G1268" s="12">
        <f>IF(ISNUMBER(MATCH(C1268, FACT_ORDERS!C:C, 0)), 1, 0)</f>
        <v>1</v>
      </c>
      <c r="H1268" s="12">
        <f>COUNTIF(B:B,FACT_SEARCHES[[#This Row],[WD_PRODUCTS]])</f>
        <v>99</v>
      </c>
    </row>
    <row r="1269" spans="1:8" x14ac:dyDescent="0.3">
      <c r="A1269" s="12">
        <v>8267</v>
      </c>
      <c r="B1269" s="12">
        <v>253</v>
      </c>
      <c r="C1269" s="8">
        <v>10188</v>
      </c>
      <c r="D1269" s="12" t="s">
        <v>1326</v>
      </c>
      <c r="E1269" s="13">
        <v>44155</v>
      </c>
      <c r="F1269" s="12" t="s">
        <v>16127</v>
      </c>
      <c r="G1269" s="12">
        <f>IF(ISNUMBER(MATCH(C1269, FACT_ORDERS!C:C, 0)), 1, 0)</f>
        <v>1</v>
      </c>
      <c r="H1269" s="12">
        <f>COUNTIF(B:B,FACT_SEARCHES[[#This Row],[WD_PRODUCTS]])</f>
        <v>78</v>
      </c>
    </row>
    <row r="1270" spans="1:8" x14ac:dyDescent="0.3">
      <c r="A1270" s="12">
        <v>8268</v>
      </c>
      <c r="B1270" s="12">
        <v>230</v>
      </c>
      <c r="C1270" s="8">
        <v>10188</v>
      </c>
      <c r="D1270" s="12" t="s">
        <v>1327</v>
      </c>
      <c r="E1270" s="13">
        <v>44155</v>
      </c>
      <c r="F1270" s="12" t="s">
        <v>3512</v>
      </c>
      <c r="G1270" s="12">
        <f>IF(ISNUMBER(MATCH(C1270, FACT_ORDERS!C:C, 0)), 1, 0)</f>
        <v>1</v>
      </c>
      <c r="H1270" s="12">
        <f>COUNTIF(B:B,FACT_SEARCHES[[#This Row],[WD_PRODUCTS]])</f>
        <v>74</v>
      </c>
    </row>
    <row r="1271" spans="1:8" x14ac:dyDescent="0.3">
      <c r="A1271" s="12">
        <v>8269</v>
      </c>
      <c r="B1271" s="12">
        <v>208</v>
      </c>
      <c r="C1271" s="8">
        <v>10286</v>
      </c>
      <c r="D1271" s="12" t="s">
        <v>1328</v>
      </c>
      <c r="E1271" s="13">
        <v>44907</v>
      </c>
      <c r="F1271" s="12" t="s">
        <v>16128</v>
      </c>
      <c r="G1271" s="12">
        <f>IF(ISNUMBER(MATCH(C1271, FACT_ORDERS!C:C, 0)), 1, 0)</f>
        <v>1</v>
      </c>
      <c r="H1271" s="12">
        <f>COUNTIF(B:B,FACT_SEARCHES[[#This Row],[WD_PRODUCTS]])</f>
        <v>91</v>
      </c>
    </row>
    <row r="1272" spans="1:8" x14ac:dyDescent="0.3">
      <c r="A1272" s="12">
        <v>8270</v>
      </c>
      <c r="B1272" s="12">
        <v>276</v>
      </c>
      <c r="C1272" s="8">
        <v>10286</v>
      </c>
      <c r="D1272" s="12" t="s">
        <v>1329</v>
      </c>
      <c r="E1272" s="13">
        <v>44907</v>
      </c>
      <c r="F1272" s="12" t="s">
        <v>16129</v>
      </c>
      <c r="G1272" s="12">
        <f>IF(ISNUMBER(MATCH(C1272, FACT_ORDERS!C:C, 0)), 1, 0)</f>
        <v>1</v>
      </c>
      <c r="H1272" s="12">
        <f>COUNTIF(B:B,FACT_SEARCHES[[#This Row],[WD_PRODUCTS]])</f>
        <v>65</v>
      </c>
    </row>
    <row r="1273" spans="1:8" x14ac:dyDescent="0.3">
      <c r="A1273" s="12">
        <v>8271</v>
      </c>
      <c r="B1273" s="12">
        <v>240</v>
      </c>
      <c r="C1273" s="8">
        <v>10286</v>
      </c>
      <c r="D1273" s="12" t="s">
        <v>1330</v>
      </c>
      <c r="E1273" s="13">
        <v>44907</v>
      </c>
      <c r="F1273" s="12" t="s">
        <v>16130</v>
      </c>
      <c r="G1273" s="12">
        <f>IF(ISNUMBER(MATCH(C1273, FACT_ORDERS!C:C, 0)), 1, 0)</f>
        <v>1</v>
      </c>
      <c r="H1273" s="12">
        <f>COUNTIF(B:B,FACT_SEARCHES[[#This Row],[WD_PRODUCTS]])</f>
        <v>51</v>
      </c>
    </row>
    <row r="1274" spans="1:8" x14ac:dyDescent="0.3">
      <c r="A1274" s="12">
        <v>8272</v>
      </c>
      <c r="B1274" s="12">
        <v>259</v>
      </c>
      <c r="C1274" s="8">
        <v>10326</v>
      </c>
      <c r="D1274" s="12" t="s">
        <v>1331</v>
      </c>
      <c r="E1274" s="13">
        <v>44579</v>
      </c>
      <c r="F1274" s="12" t="s">
        <v>16131</v>
      </c>
      <c r="G1274" s="12">
        <f>IF(ISNUMBER(MATCH(C1274, FACT_ORDERS!C:C, 0)), 1, 0)</f>
        <v>1</v>
      </c>
      <c r="H1274" s="12">
        <f>COUNTIF(B:B,FACT_SEARCHES[[#This Row],[WD_PRODUCTS]])</f>
        <v>64</v>
      </c>
    </row>
    <row r="1275" spans="1:8" x14ac:dyDescent="0.3">
      <c r="A1275" s="12">
        <v>8273</v>
      </c>
      <c r="B1275" s="12">
        <v>240</v>
      </c>
      <c r="C1275" s="8">
        <v>10326</v>
      </c>
      <c r="D1275" s="12" t="s">
        <v>1332</v>
      </c>
      <c r="E1275" s="13">
        <v>44579</v>
      </c>
      <c r="F1275" s="12" t="s">
        <v>11609</v>
      </c>
      <c r="G1275" s="12">
        <f>IF(ISNUMBER(MATCH(C1275, FACT_ORDERS!C:C, 0)), 1, 0)</f>
        <v>1</v>
      </c>
      <c r="H1275" s="12">
        <f>COUNTIF(B:B,FACT_SEARCHES[[#This Row],[WD_PRODUCTS]])</f>
        <v>51</v>
      </c>
    </row>
    <row r="1276" spans="1:8" x14ac:dyDescent="0.3">
      <c r="A1276" s="12">
        <v>8274</v>
      </c>
      <c r="B1276" s="12">
        <v>275</v>
      </c>
      <c r="C1276" s="8">
        <v>10326</v>
      </c>
      <c r="D1276" s="12" t="s">
        <v>1333</v>
      </c>
      <c r="E1276" s="13">
        <v>44579</v>
      </c>
      <c r="F1276" s="12" t="s">
        <v>16132</v>
      </c>
      <c r="G1276" s="12">
        <f>IF(ISNUMBER(MATCH(C1276, FACT_ORDERS!C:C, 0)), 1, 0)</f>
        <v>1</v>
      </c>
      <c r="H1276" s="12">
        <f>COUNTIF(B:B,FACT_SEARCHES[[#This Row],[WD_PRODUCTS]])</f>
        <v>70</v>
      </c>
    </row>
    <row r="1277" spans="1:8" x14ac:dyDescent="0.3">
      <c r="A1277" s="12">
        <v>8275</v>
      </c>
      <c r="B1277" s="12">
        <v>253</v>
      </c>
      <c r="C1277" s="8">
        <v>10326</v>
      </c>
      <c r="D1277" s="12" t="s">
        <v>1334</v>
      </c>
      <c r="E1277" s="13">
        <v>44579</v>
      </c>
      <c r="F1277" s="12" t="s">
        <v>16133</v>
      </c>
      <c r="G1277" s="12">
        <f>IF(ISNUMBER(MATCH(C1277, FACT_ORDERS!C:C, 0)), 1, 0)</f>
        <v>1</v>
      </c>
      <c r="H1277" s="12">
        <f>COUNTIF(B:B,FACT_SEARCHES[[#This Row],[WD_PRODUCTS]])</f>
        <v>78</v>
      </c>
    </row>
    <row r="1278" spans="1:8" x14ac:dyDescent="0.3">
      <c r="A1278" s="12">
        <v>8276</v>
      </c>
      <c r="B1278" s="12">
        <v>258</v>
      </c>
      <c r="C1278" s="8">
        <v>10971</v>
      </c>
      <c r="D1278" s="12" t="s">
        <v>1335</v>
      </c>
      <c r="E1278" s="13">
        <v>45516</v>
      </c>
      <c r="F1278" s="12" t="s">
        <v>16134</v>
      </c>
      <c r="G1278" s="12">
        <f>IF(ISNUMBER(MATCH(C1278, FACT_ORDERS!C:C, 0)), 1, 0)</f>
        <v>1</v>
      </c>
      <c r="H1278" s="12">
        <f>COUNTIF(B:B,FACT_SEARCHES[[#This Row],[WD_PRODUCTS]])</f>
        <v>57</v>
      </c>
    </row>
    <row r="1279" spans="1:8" x14ac:dyDescent="0.3">
      <c r="A1279" s="12">
        <v>8277</v>
      </c>
      <c r="B1279" s="12">
        <v>270</v>
      </c>
      <c r="C1279" s="8">
        <v>10971</v>
      </c>
      <c r="D1279" s="12" t="s">
        <v>1336</v>
      </c>
      <c r="E1279" s="13">
        <v>45516</v>
      </c>
      <c r="F1279" s="12" t="s">
        <v>16135</v>
      </c>
      <c r="G1279" s="12">
        <f>IF(ISNUMBER(MATCH(C1279, FACT_ORDERS!C:C, 0)), 1, 0)</f>
        <v>1</v>
      </c>
      <c r="H1279" s="12">
        <f>COUNTIF(B:B,FACT_SEARCHES[[#This Row],[WD_PRODUCTS]])</f>
        <v>54</v>
      </c>
    </row>
    <row r="1280" spans="1:8" x14ac:dyDescent="0.3">
      <c r="A1280" s="12">
        <v>8278</v>
      </c>
      <c r="B1280" s="12">
        <v>251</v>
      </c>
      <c r="C1280" s="8">
        <v>10971</v>
      </c>
      <c r="D1280" s="12" t="s">
        <v>1337</v>
      </c>
      <c r="E1280" s="13">
        <v>45516</v>
      </c>
      <c r="F1280" s="12" t="s">
        <v>16136</v>
      </c>
      <c r="G1280" s="12">
        <f>IF(ISNUMBER(MATCH(C1280, FACT_ORDERS!C:C, 0)), 1, 0)</f>
        <v>1</v>
      </c>
      <c r="H1280" s="12">
        <f>COUNTIF(B:B,FACT_SEARCHES[[#This Row],[WD_PRODUCTS]])</f>
        <v>67</v>
      </c>
    </row>
    <row r="1281" spans="1:8" x14ac:dyDescent="0.3">
      <c r="A1281" s="12">
        <v>8279</v>
      </c>
      <c r="B1281" s="12">
        <v>202</v>
      </c>
      <c r="C1281" s="8">
        <v>10800</v>
      </c>
      <c r="D1281" s="12" t="s">
        <v>1338</v>
      </c>
      <c r="E1281" s="13">
        <v>45558</v>
      </c>
      <c r="F1281" s="12" t="s">
        <v>16137</v>
      </c>
      <c r="G1281" s="12">
        <f>IF(ISNUMBER(MATCH(C1281, FACT_ORDERS!C:C, 0)), 1, 0)</f>
        <v>1</v>
      </c>
      <c r="H1281" s="12">
        <f>COUNTIF(B:B,FACT_SEARCHES[[#This Row],[WD_PRODUCTS]])</f>
        <v>74</v>
      </c>
    </row>
    <row r="1282" spans="1:8" x14ac:dyDescent="0.3">
      <c r="A1282" s="12">
        <v>8280</v>
      </c>
      <c r="B1282" s="12">
        <v>252</v>
      </c>
      <c r="C1282" s="8">
        <v>10383</v>
      </c>
      <c r="D1282" s="12" t="s">
        <v>1339</v>
      </c>
      <c r="E1282" s="13">
        <v>45535</v>
      </c>
      <c r="F1282" s="12" t="s">
        <v>16138</v>
      </c>
      <c r="G1282" s="12">
        <f>IF(ISNUMBER(MATCH(C1282, FACT_ORDERS!C:C, 0)), 1, 0)</f>
        <v>1</v>
      </c>
      <c r="H1282" s="12">
        <f>COUNTIF(B:B,FACT_SEARCHES[[#This Row],[WD_PRODUCTS]])</f>
        <v>64</v>
      </c>
    </row>
    <row r="1283" spans="1:8" x14ac:dyDescent="0.3">
      <c r="A1283" s="12">
        <v>8281</v>
      </c>
      <c r="B1283" s="12">
        <v>256</v>
      </c>
      <c r="C1283" s="8">
        <v>10104</v>
      </c>
      <c r="D1283" s="12" t="s">
        <v>1340</v>
      </c>
      <c r="E1283" s="13">
        <v>45477</v>
      </c>
      <c r="F1283" s="12" t="s">
        <v>3865</v>
      </c>
      <c r="G1283" s="12">
        <f>IF(ISNUMBER(MATCH(C1283, FACT_ORDERS!C:C, 0)), 1, 0)</f>
        <v>1</v>
      </c>
      <c r="H1283" s="12">
        <f>COUNTIF(B:B,FACT_SEARCHES[[#This Row],[WD_PRODUCTS]])</f>
        <v>63</v>
      </c>
    </row>
    <row r="1284" spans="1:8" x14ac:dyDescent="0.3">
      <c r="A1284" s="12">
        <v>8282</v>
      </c>
      <c r="B1284" s="12">
        <v>200</v>
      </c>
      <c r="C1284" s="8">
        <v>10502</v>
      </c>
      <c r="D1284" s="12" t="s">
        <v>1341</v>
      </c>
      <c r="E1284" s="13">
        <v>44619</v>
      </c>
      <c r="F1284" s="12" t="s">
        <v>16139</v>
      </c>
      <c r="G1284" s="12">
        <f>IF(ISNUMBER(MATCH(C1284, FACT_ORDERS!C:C, 0)), 1, 0)</f>
        <v>1</v>
      </c>
      <c r="H1284" s="12">
        <f>COUNTIF(B:B,FACT_SEARCHES[[#This Row],[WD_PRODUCTS]])</f>
        <v>81</v>
      </c>
    </row>
    <row r="1285" spans="1:8" x14ac:dyDescent="0.3">
      <c r="A1285" s="12">
        <v>8283</v>
      </c>
      <c r="B1285" s="12">
        <v>214</v>
      </c>
      <c r="C1285" s="8">
        <v>10342</v>
      </c>
      <c r="D1285" s="12" t="s">
        <v>1342</v>
      </c>
      <c r="E1285" s="13">
        <v>45303</v>
      </c>
      <c r="F1285" s="12" t="s">
        <v>16140</v>
      </c>
      <c r="G1285" s="12">
        <f>IF(ISNUMBER(MATCH(C1285, FACT_ORDERS!C:C, 0)), 1, 0)</f>
        <v>1</v>
      </c>
      <c r="H1285" s="12">
        <f>COUNTIF(B:B,FACT_SEARCHES[[#This Row],[WD_PRODUCTS]])</f>
        <v>51</v>
      </c>
    </row>
    <row r="1286" spans="1:8" x14ac:dyDescent="0.3">
      <c r="A1286" s="12">
        <v>8284</v>
      </c>
      <c r="B1286" s="12">
        <v>234</v>
      </c>
      <c r="C1286" s="8">
        <v>10465</v>
      </c>
      <c r="D1286" s="12" t="s">
        <v>1343</v>
      </c>
      <c r="E1286" s="13">
        <v>44581</v>
      </c>
      <c r="F1286" s="12" t="s">
        <v>16141</v>
      </c>
      <c r="G1286" s="12">
        <f>IF(ISNUMBER(MATCH(C1286, FACT_ORDERS!C:C, 0)), 1, 0)</f>
        <v>1</v>
      </c>
      <c r="H1286" s="12">
        <f>COUNTIF(B:B,FACT_SEARCHES[[#This Row],[WD_PRODUCTS]])</f>
        <v>77</v>
      </c>
    </row>
    <row r="1287" spans="1:8" x14ac:dyDescent="0.3">
      <c r="A1287" s="12">
        <v>8285</v>
      </c>
      <c r="B1287" s="12">
        <v>223</v>
      </c>
      <c r="C1287" s="8">
        <v>10465</v>
      </c>
      <c r="D1287" s="12" t="s">
        <v>1344</v>
      </c>
      <c r="E1287" s="13">
        <v>44581</v>
      </c>
      <c r="F1287" s="12" t="s">
        <v>3961</v>
      </c>
      <c r="G1287" s="12">
        <f>IF(ISNUMBER(MATCH(C1287, FACT_ORDERS!C:C, 0)), 1, 0)</f>
        <v>1</v>
      </c>
      <c r="H1287" s="12">
        <f>COUNTIF(B:B,FACT_SEARCHES[[#This Row],[WD_PRODUCTS]])</f>
        <v>45</v>
      </c>
    </row>
    <row r="1288" spans="1:8" x14ac:dyDescent="0.3">
      <c r="A1288" s="12">
        <v>8286</v>
      </c>
      <c r="B1288" s="12">
        <v>224</v>
      </c>
      <c r="C1288" s="8">
        <v>10465</v>
      </c>
      <c r="D1288" s="12" t="s">
        <v>1345</v>
      </c>
      <c r="E1288" s="13">
        <v>44581</v>
      </c>
      <c r="F1288" s="12" t="s">
        <v>11384</v>
      </c>
      <c r="G1288" s="12">
        <f>IF(ISNUMBER(MATCH(C1288, FACT_ORDERS!C:C, 0)), 1, 0)</f>
        <v>1</v>
      </c>
      <c r="H1288" s="12">
        <f>COUNTIF(B:B,FACT_SEARCHES[[#This Row],[WD_PRODUCTS]])</f>
        <v>63</v>
      </c>
    </row>
    <row r="1289" spans="1:8" x14ac:dyDescent="0.3">
      <c r="A1289" s="12">
        <v>8287</v>
      </c>
      <c r="B1289" s="12">
        <v>242</v>
      </c>
      <c r="C1289" s="8">
        <v>10465</v>
      </c>
      <c r="D1289" s="12" t="s">
        <v>1346</v>
      </c>
      <c r="E1289" s="13">
        <v>44581</v>
      </c>
      <c r="F1289" s="12" t="s">
        <v>16142</v>
      </c>
      <c r="G1289" s="12">
        <f>IF(ISNUMBER(MATCH(C1289, FACT_ORDERS!C:C, 0)), 1, 0)</f>
        <v>1</v>
      </c>
      <c r="H1289" s="12">
        <f>COUNTIF(B:B,FACT_SEARCHES[[#This Row],[WD_PRODUCTS]])</f>
        <v>76</v>
      </c>
    </row>
    <row r="1290" spans="1:8" x14ac:dyDescent="0.3">
      <c r="A1290" s="12">
        <v>8288</v>
      </c>
      <c r="B1290" s="12">
        <v>233</v>
      </c>
      <c r="C1290" s="8">
        <v>10465</v>
      </c>
      <c r="D1290" s="12" t="s">
        <v>1347</v>
      </c>
      <c r="E1290" s="13">
        <v>44581</v>
      </c>
      <c r="F1290" s="12" t="s">
        <v>16143</v>
      </c>
      <c r="G1290" s="12">
        <f>IF(ISNUMBER(MATCH(C1290, FACT_ORDERS!C:C, 0)), 1, 0)</f>
        <v>1</v>
      </c>
      <c r="H1290" s="12">
        <f>COUNTIF(B:B,FACT_SEARCHES[[#This Row],[WD_PRODUCTS]])</f>
        <v>76</v>
      </c>
    </row>
    <row r="1291" spans="1:8" x14ac:dyDescent="0.3">
      <c r="A1291" s="12">
        <v>8289</v>
      </c>
      <c r="B1291" s="12">
        <v>277</v>
      </c>
      <c r="C1291" s="8">
        <v>10875</v>
      </c>
      <c r="D1291" s="12" t="s">
        <v>1348</v>
      </c>
      <c r="E1291" s="13">
        <v>45312</v>
      </c>
      <c r="F1291" s="12" t="s">
        <v>16144</v>
      </c>
      <c r="G1291" s="12">
        <f>IF(ISNUMBER(MATCH(C1291, FACT_ORDERS!C:C, 0)), 1, 0)</f>
        <v>1</v>
      </c>
      <c r="H1291" s="12">
        <f>COUNTIF(B:B,FACT_SEARCHES[[#This Row],[WD_PRODUCTS]])</f>
        <v>98</v>
      </c>
    </row>
    <row r="1292" spans="1:8" x14ac:dyDescent="0.3">
      <c r="A1292" s="12">
        <v>8290</v>
      </c>
      <c r="B1292" s="12">
        <v>230</v>
      </c>
      <c r="C1292" s="8">
        <v>10875</v>
      </c>
      <c r="D1292" s="12" t="s">
        <v>1349</v>
      </c>
      <c r="E1292" s="13">
        <v>45312</v>
      </c>
      <c r="F1292" s="12" t="s">
        <v>16145</v>
      </c>
      <c r="G1292" s="12">
        <f>IF(ISNUMBER(MATCH(C1292, FACT_ORDERS!C:C, 0)), 1, 0)</f>
        <v>1</v>
      </c>
      <c r="H1292" s="12">
        <f>COUNTIF(B:B,FACT_SEARCHES[[#This Row],[WD_PRODUCTS]])</f>
        <v>74</v>
      </c>
    </row>
    <row r="1293" spans="1:8" x14ac:dyDescent="0.3">
      <c r="A1293" s="12">
        <v>8291</v>
      </c>
      <c r="B1293" s="12">
        <v>245</v>
      </c>
      <c r="C1293" s="8">
        <v>10287</v>
      </c>
      <c r="D1293" s="12" t="s">
        <v>1350</v>
      </c>
      <c r="E1293" s="13">
        <v>44324</v>
      </c>
      <c r="F1293" s="12" t="s">
        <v>16146</v>
      </c>
      <c r="G1293" s="12">
        <f>IF(ISNUMBER(MATCH(C1293, FACT_ORDERS!C:C, 0)), 1, 0)</f>
        <v>1</v>
      </c>
      <c r="H1293" s="12">
        <f>COUNTIF(B:B,FACT_SEARCHES[[#This Row],[WD_PRODUCTS]])</f>
        <v>58</v>
      </c>
    </row>
    <row r="1294" spans="1:8" x14ac:dyDescent="0.3">
      <c r="A1294" s="12">
        <v>8292</v>
      </c>
      <c r="B1294" s="12">
        <v>208</v>
      </c>
      <c r="C1294" s="8">
        <v>10287</v>
      </c>
      <c r="D1294" s="12" t="s">
        <v>1351</v>
      </c>
      <c r="E1294" s="13">
        <v>44324</v>
      </c>
      <c r="F1294" s="12" t="s">
        <v>16147</v>
      </c>
      <c r="G1294" s="12">
        <f>IF(ISNUMBER(MATCH(C1294, FACT_ORDERS!C:C, 0)), 1, 0)</f>
        <v>1</v>
      </c>
      <c r="H1294" s="12">
        <f>COUNTIF(B:B,FACT_SEARCHES[[#This Row],[WD_PRODUCTS]])</f>
        <v>91</v>
      </c>
    </row>
    <row r="1295" spans="1:8" x14ac:dyDescent="0.3">
      <c r="A1295" s="12">
        <v>8293</v>
      </c>
      <c r="B1295" s="12">
        <v>299</v>
      </c>
      <c r="C1295" s="8">
        <v>10316</v>
      </c>
      <c r="D1295" s="12" t="s">
        <v>1352</v>
      </c>
      <c r="E1295" s="13">
        <v>45470</v>
      </c>
      <c r="F1295" s="12" t="s">
        <v>3853</v>
      </c>
      <c r="G1295" s="12">
        <f>IF(ISNUMBER(MATCH(C1295, FACT_ORDERS!C:C, 0)), 1, 0)</f>
        <v>1</v>
      </c>
      <c r="H1295" s="12">
        <f>COUNTIF(B:B,FACT_SEARCHES[[#This Row],[WD_PRODUCTS]])</f>
        <v>125</v>
      </c>
    </row>
    <row r="1296" spans="1:8" x14ac:dyDescent="0.3">
      <c r="A1296" s="12">
        <v>8294</v>
      </c>
      <c r="B1296" s="12">
        <v>218</v>
      </c>
      <c r="C1296" s="8">
        <v>10718</v>
      </c>
      <c r="D1296" s="12" t="s">
        <v>1353</v>
      </c>
      <c r="E1296" s="13">
        <v>44955</v>
      </c>
      <c r="F1296" s="12" t="s">
        <v>16148</v>
      </c>
      <c r="G1296" s="12">
        <f>IF(ISNUMBER(MATCH(C1296, FACT_ORDERS!C:C, 0)), 1, 0)</f>
        <v>1</v>
      </c>
      <c r="H1296" s="12">
        <f>COUNTIF(B:B,FACT_SEARCHES[[#This Row],[WD_PRODUCTS]])</f>
        <v>39</v>
      </c>
    </row>
    <row r="1297" spans="1:8" x14ac:dyDescent="0.3">
      <c r="A1297" s="12">
        <v>8295</v>
      </c>
      <c r="B1297" s="12">
        <v>288</v>
      </c>
      <c r="C1297" s="8">
        <v>10390</v>
      </c>
      <c r="D1297" s="12" t="s">
        <v>1354</v>
      </c>
      <c r="E1297" s="13">
        <v>44704</v>
      </c>
      <c r="F1297" s="12" t="s">
        <v>16149</v>
      </c>
      <c r="G1297" s="12">
        <f>IF(ISNUMBER(MATCH(C1297, FACT_ORDERS!C:C, 0)), 1, 0)</f>
        <v>1</v>
      </c>
      <c r="H1297" s="12">
        <f>COUNTIF(B:B,FACT_SEARCHES[[#This Row],[WD_PRODUCTS]])</f>
        <v>106</v>
      </c>
    </row>
    <row r="1298" spans="1:8" x14ac:dyDescent="0.3">
      <c r="A1298" s="12">
        <v>8296</v>
      </c>
      <c r="B1298" s="12">
        <v>287</v>
      </c>
      <c r="C1298" s="8">
        <v>10390</v>
      </c>
      <c r="D1298" s="12" t="s">
        <v>1355</v>
      </c>
      <c r="E1298" s="13">
        <v>44704</v>
      </c>
      <c r="F1298" s="12" t="s">
        <v>16150</v>
      </c>
      <c r="G1298" s="12">
        <f>IF(ISNUMBER(MATCH(C1298, FACT_ORDERS!C:C, 0)), 1, 0)</f>
        <v>1</v>
      </c>
      <c r="H1298" s="12">
        <f>COUNTIF(B:B,FACT_SEARCHES[[#This Row],[WD_PRODUCTS]])</f>
        <v>59</v>
      </c>
    </row>
    <row r="1299" spans="1:8" x14ac:dyDescent="0.3">
      <c r="A1299" s="12">
        <v>8297</v>
      </c>
      <c r="B1299" s="12">
        <v>283</v>
      </c>
      <c r="C1299" s="8">
        <v>10390</v>
      </c>
      <c r="D1299" s="12" t="s">
        <v>1356</v>
      </c>
      <c r="E1299" s="13">
        <v>44704</v>
      </c>
      <c r="F1299" s="12" t="s">
        <v>16151</v>
      </c>
      <c r="G1299" s="12">
        <f>IF(ISNUMBER(MATCH(C1299, FACT_ORDERS!C:C, 0)), 1, 0)</f>
        <v>1</v>
      </c>
      <c r="H1299" s="12">
        <f>COUNTIF(B:B,FACT_SEARCHES[[#This Row],[WD_PRODUCTS]])</f>
        <v>65</v>
      </c>
    </row>
    <row r="1300" spans="1:8" x14ac:dyDescent="0.3">
      <c r="A1300" s="12">
        <v>8298</v>
      </c>
      <c r="B1300" s="12">
        <v>249</v>
      </c>
      <c r="C1300" s="8">
        <v>10390</v>
      </c>
      <c r="D1300" s="12" t="s">
        <v>1357</v>
      </c>
      <c r="E1300" s="13">
        <v>44704</v>
      </c>
      <c r="F1300" s="12" t="s">
        <v>16152</v>
      </c>
      <c r="G1300" s="12">
        <f>IF(ISNUMBER(MATCH(C1300, FACT_ORDERS!C:C, 0)), 1, 0)</f>
        <v>1</v>
      </c>
      <c r="H1300" s="12">
        <f>COUNTIF(B:B,FACT_SEARCHES[[#This Row],[WD_PRODUCTS]])</f>
        <v>85</v>
      </c>
    </row>
    <row r="1301" spans="1:8" x14ac:dyDescent="0.3">
      <c r="A1301" s="12">
        <v>8299</v>
      </c>
      <c r="B1301" s="12">
        <v>204</v>
      </c>
      <c r="C1301" s="8">
        <v>10390</v>
      </c>
      <c r="D1301" s="12" t="s">
        <v>1358</v>
      </c>
      <c r="E1301" s="13">
        <v>44704</v>
      </c>
      <c r="F1301" s="12" t="s">
        <v>16153</v>
      </c>
      <c r="G1301" s="12">
        <f>IF(ISNUMBER(MATCH(C1301, FACT_ORDERS!C:C, 0)), 1, 0)</f>
        <v>1</v>
      </c>
      <c r="H1301" s="12">
        <f>COUNTIF(B:B,FACT_SEARCHES[[#This Row],[WD_PRODUCTS]])</f>
        <v>139</v>
      </c>
    </row>
    <row r="1302" spans="1:8" x14ac:dyDescent="0.3">
      <c r="A1302" s="12">
        <v>8300</v>
      </c>
      <c r="B1302" s="12">
        <v>268</v>
      </c>
      <c r="C1302" s="8">
        <v>10709</v>
      </c>
      <c r="D1302" s="12" t="s">
        <v>1359</v>
      </c>
      <c r="E1302" s="13">
        <v>45043</v>
      </c>
      <c r="F1302" s="12" t="s">
        <v>16154</v>
      </c>
      <c r="G1302" s="12">
        <f>IF(ISNUMBER(MATCH(C1302, FACT_ORDERS!C:C, 0)), 1, 0)</f>
        <v>1</v>
      </c>
      <c r="H1302" s="12">
        <f>COUNTIF(B:B,FACT_SEARCHES[[#This Row],[WD_PRODUCTS]])</f>
        <v>78</v>
      </c>
    </row>
    <row r="1303" spans="1:8" x14ac:dyDescent="0.3">
      <c r="A1303" s="12">
        <v>8301</v>
      </c>
      <c r="B1303" s="12">
        <v>202</v>
      </c>
      <c r="C1303" s="8">
        <v>10709</v>
      </c>
      <c r="D1303" s="12" t="s">
        <v>1360</v>
      </c>
      <c r="E1303" s="13">
        <v>45043</v>
      </c>
      <c r="F1303" s="12" t="s">
        <v>16155</v>
      </c>
      <c r="G1303" s="12">
        <f>IF(ISNUMBER(MATCH(C1303, FACT_ORDERS!C:C, 0)), 1, 0)</f>
        <v>1</v>
      </c>
      <c r="H1303" s="12">
        <f>COUNTIF(B:B,FACT_SEARCHES[[#This Row],[WD_PRODUCTS]])</f>
        <v>74</v>
      </c>
    </row>
    <row r="1304" spans="1:8" x14ac:dyDescent="0.3">
      <c r="A1304" s="12">
        <v>8302</v>
      </c>
      <c r="B1304" s="12">
        <v>263</v>
      </c>
      <c r="C1304" s="8">
        <v>10709</v>
      </c>
      <c r="D1304" s="12" t="s">
        <v>1361</v>
      </c>
      <c r="E1304" s="13">
        <v>45043</v>
      </c>
      <c r="F1304" s="12" t="s">
        <v>16156</v>
      </c>
      <c r="G1304" s="12">
        <f>IF(ISNUMBER(MATCH(C1304, FACT_ORDERS!C:C, 0)), 1, 0)</f>
        <v>1</v>
      </c>
      <c r="H1304" s="12">
        <f>COUNTIF(B:B,FACT_SEARCHES[[#This Row],[WD_PRODUCTS]])</f>
        <v>108</v>
      </c>
    </row>
    <row r="1305" spans="1:8" x14ac:dyDescent="0.3">
      <c r="A1305" s="12">
        <v>8303</v>
      </c>
      <c r="B1305" s="12">
        <v>201</v>
      </c>
      <c r="C1305" s="8">
        <v>10709</v>
      </c>
      <c r="D1305" s="12" t="s">
        <v>1362</v>
      </c>
      <c r="E1305" s="13">
        <v>45043</v>
      </c>
      <c r="F1305" s="12" t="s">
        <v>16157</v>
      </c>
      <c r="G1305" s="12">
        <f>IF(ISNUMBER(MATCH(C1305, FACT_ORDERS!C:C, 0)), 1, 0)</f>
        <v>1</v>
      </c>
      <c r="H1305" s="12">
        <f>COUNTIF(B:B,FACT_SEARCHES[[#This Row],[WD_PRODUCTS]])</f>
        <v>65</v>
      </c>
    </row>
    <row r="1306" spans="1:8" x14ac:dyDescent="0.3">
      <c r="A1306" s="12">
        <v>8304</v>
      </c>
      <c r="B1306" s="12">
        <v>299</v>
      </c>
      <c r="C1306" s="8">
        <v>10709</v>
      </c>
      <c r="D1306" s="12" t="s">
        <v>1363</v>
      </c>
      <c r="E1306" s="13">
        <v>45043</v>
      </c>
      <c r="F1306" s="12" t="s">
        <v>16158</v>
      </c>
      <c r="G1306" s="12">
        <f>IF(ISNUMBER(MATCH(C1306, FACT_ORDERS!C:C, 0)), 1, 0)</f>
        <v>1</v>
      </c>
      <c r="H1306" s="12">
        <f>COUNTIF(B:B,FACT_SEARCHES[[#This Row],[WD_PRODUCTS]])</f>
        <v>125</v>
      </c>
    </row>
    <row r="1307" spans="1:8" x14ac:dyDescent="0.3">
      <c r="A1307" s="12">
        <v>8305</v>
      </c>
      <c r="B1307" s="12">
        <v>266</v>
      </c>
      <c r="C1307" s="8">
        <v>10709</v>
      </c>
      <c r="D1307" s="12" t="s">
        <v>1364</v>
      </c>
      <c r="E1307" s="13">
        <v>45043</v>
      </c>
      <c r="F1307" s="12" t="s">
        <v>16159</v>
      </c>
      <c r="G1307" s="12">
        <f>IF(ISNUMBER(MATCH(C1307, FACT_ORDERS!C:C, 0)), 1, 0)</f>
        <v>1</v>
      </c>
      <c r="H1307" s="12">
        <f>COUNTIF(B:B,FACT_SEARCHES[[#This Row],[WD_PRODUCTS]])</f>
        <v>94</v>
      </c>
    </row>
    <row r="1308" spans="1:8" x14ac:dyDescent="0.3">
      <c r="A1308" s="12">
        <v>8306</v>
      </c>
      <c r="B1308" s="12">
        <v>212</v>
      </c>
      <c r="C1308" s="8">
        <v>10030</v>
      </c>
      <c r="D1308" s="12" t="s">
        <v>1365</v>
      </c>
      <c r="E1308" s="13">
        <v>44743</v>
      </c>
      <c r="F1308" s="12" t="s">
        <v>16160</v>
      </c>
      <c r="G1308" s="12">
        <f>IF(ISNUMBER(MATCH(C1308, FACT_ORDERS!C:C, 0)), 1, 0)</f>
        <v>1</v>
      </c>
      <c r="H1308" s="12">
        <f>COUNTIF(B:B,FACT_SEARCHES[[#This Row],[WD_PRODUCTS]])</f>
        <v>67</v>
      </c>
    </row>
    <row r="1309" spans="1:8" x14ac:dyDescent="0.3">
      <c r="A1309" s="12">
        <v>8307</v>
      </c>
      <c r="B1309" s="12">
        <v>207</v>
      </c>
      <c r="C1309" s="8">
        <v>10030</v>
      </c>
      <c r="D1309" s="12" t="s">
        <v>1366</v>
      </c>
      <c r="E1309" s="13">
        <v>44743</v>
      </c>
      <c r="F1309" s="12" t="s">
        <v>3658</v>
      </c>
      <c r="G1309" s="12">
        <f>IF(ISNUMBER(MATCH(C1309, FACT_ORDERS!C:C, 0)), 1, 0)</f>
        <v>1</v>
      </c>
      <c r="H1309" s="12">
        <f>COUNTIF(B:B,FACT_SEARCHES[[#This Row],[WD_PRODUCTS]])</f>
        <v>47</v>
      </c>
    </row>
    <row r="1310" spans="1:8" x14ac:dyDescent="0.3">
      <c r="A1310" s="12">
        <v>8308</v>
      </c>
      <c r="B1310" s="12">
        <v>216</v>
      </c>
      <c r="C1310" s="8">
        <v>10030</v>
      </c>
      <c r="D1310" s="12" t="s">
        <v>1367</v>
      </c>
      <c r="E1310" s="13">
        <v>44743</v>
      </c>
      <c r="F1310" s="12" t="s">
        <v>16161</v>
      </c>
      <c r="G1310" s="12">
        <f>IF(ISNUMBER(MATCH(C1310, FACT_ORDERS!C:C, 0)), 1, 0)</f>
        <v>1</v>
      </c>
      <c r="H1310" s="12">
        <f>COUNTIF(B:B,FACT_SEARCHES[[#This Row],[WD_PRODUCTS]])</f>
        <v>107</v>
      </c>
    </row>
    <row r="1311" spans="1:8" x14ac:dyDescent="0.3">
      <c r="A1311" s="12">
        <v>8309</v>
      </c>
      <c r="B1311" s="12">
        <v>261</v>
      </c>
      <c r="C1311" s="8">
        <v>10030</v>
      </c>
      <c r="D1311" s="12" t="s">
        <v>1368</v>
      </c>
      <c r="E1311" s="13">
        <v>44743</v>
      </c>
      <c r="F1311" s="12" t="s">
        <v>12573</v>
      </c>
      <c r="G1311" s="12">
        <f>IF(ISNUMBER(MATCH(C1311, FACT_ORDERS!C:C, 0)), 1, 0)</f>
        <v>1</v>
      </c>
      <c r="H1311" s="12">
        <f>COUNTIF(B:B,FACT_SEARCHES[[#This Row],[WD_PRODUCTS]])</f>
        <v>77</v>
      </c>
    </row>
    <row r="1312" spans="1:8" x14ac:dyDescent="0.3">
      <c r="A1312" s="12">
        <v>8310</v>
      </c>
      <c r="B1312" s="12">
        <v>280</v>
      </c>
      <c r="C1312" s="8">
        <v>10229</v>
      </c>
      <c r="D1312" s="12" t="s">
        <v>1369</v>
      </c>
      <c r="E1312" s="13">
        <v>44782</v>
      </c>
      <c r="F1312" s="12" t="s">
        <v>16162</v>
      </c>
      <c r="G1312" s="12">
        <f>IF(ISNUMBER(MATCH(C1312, FACT_ORDERS!C:C, 0)), 1, 0)</f>
        <v>1</v>
      </c>
      <c r="H1312" s="12">
        <f>COUNTIF(B:B,FACT_SEARCHES[[#This Row],[WD_PRODUCTS]])</f>
        <v>40</v>
      </c>
    </row>
    <row r="1313" spans="1:8" x14ac:dyDescent="0.3">
      <c r="A1313" s="12">
        <v>8311</v>
      </c>
      <c r="B1313" s="12">
        <v>232</v>
      </c>
      <c r="C1313" s="8">
        <v>10229</v>
      </c>
      <c r="D1313" s="12" t="s">
        <v>1370</v>
      </c>
      <c r="E1313" s="13">
        <v>44782</v>
      </c>
      <c r="F1313" s="12" t="s">
        <v>16163</v>
      </c>
      <c r="G1313" s="12">
        <f>IF(ISNUMBER(MATCH(C1313, FACT_ORDERS!C:C, 0)), 1, 0)</f>
        <v>1</v>
      </c>
      <c r="H1313" s="12">
        <f>COUNTIF(B:B,FACT_SEARCHES[[#This Row],[WD_PRODUCTS]])</f>
        <v>69</v>
      </c>
    </row>
    <row r="1314" spans="1:8" x14ac:dyDescent="0.3">
      <c r="A1314" s="12">
        <v>8312</v>
      </c>
      <c r="B1314" s="12">
        <v>298</v>
      </c>
      <c r="C1314" s="8">
        <v>10697</v>
      </c>
      <c r="D1314" s="12" t="s">
        <v>1371</v>
      </c>
      <c r="E1314" s="13">
        <v>45249</v>
      </c>
      <c r="F1314" s="12" t="s">
        <v>16164</v>
      </c>
      <c r="G1314" s="12">
        <f>IF(ISNUMBER(MATCH(C1314, FACT_ORDERS!C:C, 0)), 1, 0)</f>
        <v>1</v>
      </c>
      <c r="H1314" s="12">
        <f>COUNTIF(B:B,FACT_SEARCHES[[#This Row],[WD_PRODUCTS]])</f>
        <v>79</v>
      </c>
    </row>
    <row r="1315" spans="1:8" x14ac:dyDescent="0.3">
      <c r="A1315" s="12">
        <v>8313</v>
      </c>
      <c r="B1315" s="12">
        <v>237</v>
      </c>
      <c r="C1315" s="8">
        <v>10661</v>
      </c>
      <c r="D1315" s="12" t="s">
        <v>1372</v>
      </c>
      <c r="E1315" s="13">
        <v>45220</v>
      </c>
      <c r="F1315" s="12" t="s">
        <v>16165</v>
      </c>
      <c r="G1315" s="12">
        <f>IF(ISNUMBER(MATCH(C1315, FACT_ORDERS!C:C, 0)), 1, 0)</f>
        <v>1</v>
      </c>
      <c r="H1315" s="12">
        <f>COUNTIF(B:B,FACT_SEARCHES[[#This Row],[WD_PRODUCTS]])</f>
        <v>99</v>
      </c>
    </row>
    <row r="1316" spans="1:8" x14ac:dyDescent="0.3">
      <c r="A1316" s="12">
        <v>8314</v>
      </c>
      <c r="B1316" s="12">
        <v>244</v>
      </c>
      <c r="C1316" s="8">
        <v>10661</v>
      </c>
      <c r="D1316" s="12" t="s">
        <v>1373</v>
      </c>
      <c r="E1316" s="13">
        <v>45220</v>
      </c>
      <c r="F1316" s="12" t="s">
        <v>4562</v>
      </c>
      <c r="G1316" s="12">
        <f>IF(ISNUMBER(MATCH(C1316, FACT_ORDERS!C:C, 0)), 1, 0)</f>
        <v>1</v>
      </c>
      <c r="H1316" s="12">
        <f>COUNTIF(B:B,FACT_SEARCHES[[#This Row],[WD_PRODUCTS]])</f>
        <v>59</v>
      </c>
    </row>
    <row r="1317" spans="1:8" x14ac:dyDescent="0.3">
      <c r="A1317" s="12">
        <v>8315</v>
      </c>
      <c r="B1317" s="12">
        <v>234</v>
      </c>
      <c r="C1317" s="8">
        <v>10073</v>
      </c>
      <c r="D1317" s="12" t="s">
        <v>1374</v>
      </c>
      <c r="E1317" s="13">
        <v>44618</v>
      </c>
      <c r="F1317" s="12" t="s">
        <v>16166</v>
      </c>
      <c r="G1317" s="12">
        <f>IF(ISNUMBER(MATCH(C1317, FACT_ORDERS!C:C, 0)), 1, 0)</f>
        <v>1</v>
      </c>
      <c r="H1317" s="12">
        <f>COUNTIF(B:B,FACT_SEARCHES[[#This Row],[WD_PRODUCTS]])</f>
        <v>77</v>
      </c>
    </row>
    <row r="1318" spans="1:8" x14ac:dyDescent="0.3">
      <c r="A1318" s="12">
        <v>8316</v>
      </c>
      <c r="B1318" s="12">
        <v>204</v>
      </c>
      <c r="C1318" s="8">
        <v>10073</v>
      </c>
      <c r="D1318" s="12" t="s">
        <v>1375</v>
      </c>
      <c r="E1318" s="13">
        <v>44618</v>
      </c>
      <c r="F1318" s="12" t="s">
        <v>16167</v>
      </c>
      <c r="G1318" s="12">
        <f>IF(ISNUMBER(MATCH(C1318, FACT_ORDERS!C:C, 0)), 1, 0)</f>
        <v>1</v>
      </c>
      <c r="H1318" s="12">
        <f>COUNTIF(B:B,FACT_SEARCHES[[#This Row],[WD_PRODUCTS]])</f>
        <v>139</v>
      </c>
    </row>
    <row r="1319" spans="1:8" x14ac:dyDescent="0.3">
      <c r="A1319" s="12">
        <v>8317</v>
      </c>
      <c r="B1319" s="12">
        <v>273</v>
      </c>
      <c r="C1319" s="8">
        <v>10073</v>
      </c>
      <c r="D1319" s="12" t="s">
        <v>1376</v>
      </c>
      <c r="E1319" s="13">
        <v>44618</v>
      </c>
      <c r="F1319" s="12" t="s">
        <v>16168</v>
      </c>
      <c r="G1319" s="12">
        <f>IF(ISNUMBER(MATCH(C1319, FACT_ORDERS!C:C, 0)), 1, 0)</f>
        <v>1</v>
      </c>
      <c r="H1319" s="12">
        <f>COUNTIF(B:B,FACT_SEARCHES[[#This Row],[WD_PRODUCTS]])</f>
        <v>73</v>
      </c>
    </row>
    <row r="1320" spans="1:8" x14ac:dyDescent="0.3">
      <c r="A1320" s="12">
        <v>8318</v>
      </c>
      <c r="B1320" s="12">
        <v>228</v>
      </c>
      <c r="C1320" s="8">
        <v>10186</v>
      </c>
      <c r="D1320" s="12" t="s">
        <v>1377</v>
      </c>
      <c r="E1320" s="13">
        <v>44722</v>
      </c>
      <c r="F1320" s="12" t="s">
        <v>16169</v>
      </c>
      <c r="G1320" s="12">
        <f>IF(ISNUMBER(MATCH(C1320, FACT_ORDERS!C:C, 0)), 1, 0)</f>
        <v>1</v>
      </c>
      <c r="H1320" s="12">
        <f>COUNTIF(B:B,FACT_SEARCHES[[#This Row],[WD_PRODUCTS]])</f>
        <v>79</v>
      </c>
    </row>
    <row r="1321" spans="1:8" x14ac:dyDescent="0.3">
      <c r="A1321" s="12">
        <v>8319</v>
      </c>
      <c r="B1321" s="12">
        <v>291</v>
      </c>
      <c r="C1321" s="8">
        <v>10711</v>
      </c>
      <c r="D1321" s="12" t="s">
        <v>1378</v>
      </c>
      <c r="E1321" s="13">
        <v>44880</v>
      </c>
      <c r="F1321" s="12" t="s">
        <v>16170</v>
      </c>
      <c r="G1321" s="12">
        <f>IF(ISNUMBER(MATCH(C1321, FACT_ORDERS!C:C, 0)), 1, 0)</f>
        <v>1</v>
      </c>
      <c r="H1321" s="12">
        <f>COUNTIF(B:B,FACT_SEARCHES[[#This Row],[WD_PRODUCTS]])</f>
        <v>42</v>
      </c>
    </row>
    <row r="1322" spans="1:8" x14ac:dyDescent="0.3">
      <c r="A1322" s="12">
        <v>8320</v>
      </c>
      <c r="B1322" s="12">
        <v>222</v>
      </c>
      <c r="C1322" s="8">
        <v>10711</v>
      </c>
      <c r="D1322" s="12" t="s">
        <v>1379</v>
      </c>
      <c r="E1322" s="13">
        <v>44880</v>
      </c>
      <c r="F1322" s="12" t="s">
        <v>14267</v>
      </c>
      <c r="G1322" s="12">
        <f>IF(ISNUMBER(MATCH(C1322, FACT_ORDERS!C:C, 0)), 1, 0)</f>
        <v>1</v>
      </c>
      <c r="H1322" s="12">
        <f>COUNTIF(B:B,FACT_SEARCHES[[#This Row],[WD_PRODUCTS]])</f>
        <v>73</v>
      </c>
    </row>
    <row r="1323" spans="1:8" x14ac:dyDescent="0.3">
      <c r="A1323" s="12">
        <v>8321</v>
      </c>
      <c r="B1323" s="12">
        <v>208</v>
      </c>
      <c r="C1323" s="8">
        <v>10864</v>
      </c>
      <c r="D1323" s="12" t="s">
        <v>1380</v>
      </c>
      <c r="E1323" s="13">
        <v>45137</v>
      </c>
      <c r="F1323" s="12" t="s">
        <v>4692</v>
      </c>
      <c r="G1323" s="12">
        <f>IF(ISNUMBER(MATCH(C1323, FACT_ORDERS!C:C, 0)), 1, 0)</f>
        <v>1</v>
      </c>
      <c r="H1323" s="12">
        <f>COUNTIF(B:B,FACT_SEARCHES[[#This Row],[WD_PRODUCTS]])</f>
        <v>91</v>
      </c>
    </row>
    <row r="1324" spans="1:8" x14ac:dyDescent="0.3">
      <c r="A1324" s="12">
        <v>8322</v>
      </c>
      <c r="B1324" s="12">
        <v>216</v>
      </c>
      <c r="C1324" s="8">
        <v>10850</v>
      </c>
      <c r="D1324" s="12" t="s">
        <v>1381</v>
      </c>
      <c r="E1324" s="13">
        <v>45484</v>
      </c>
      <c r="F1324" s="12" t="s">
        <v>16171</v>
      </c>
      <c r="G1324" s="12">
        <f>IF(ISNUMBER(MATCH(C1324, FACT_ORDERS!C:C, 0)), 1, 0)</f>
        <v>1</v>
      </c>
      <c r="H1324" s="12">
        <f>COUNTIF(B:B,FACT_SEARCHES[[#This Row],[WD_PRODUCTS]])</f>
        <v>107</v>
      </c>
    </row>
    <row r="1325" spans="1:8" x14ac:dyDescent="0.3">
      <c r="A1325" s="12">
        <v>8323</v>
      </c>
      <c r="B1325" s="12">
        <v>271</v>
      </c>
      <c r="C1325" s="8">
        <v>10854</v>
      </c>
      <c r="D1325" s="12" t="s">
        <v>1382</v>
      </c>
      <c r="E1325" s="13">
        <v>44876</v>
      </c>
      <c r="F1325" s="12" t="s">
        <v>16172</v>
      </c>
      <c r="G1325" s="12">
        <f>IF(ISNUMBER(MATCH(C1325, FACT_ORDERS!C:C, 0)), 1, 0)</f>
        <v>1</v>
      </c>
      <c r="H1325" s="12">
        <f>COUNTIF(B:B,FACT_SEARCHES[[#This Row],[WD_PRODUCTS]])</f>
        <v>74</v>
      </c>
    </row>
    <row r="1326" spans="1:8" x14ac:dyDescent="0.3">
      <c r="A1326" s="12">
        <v>8324</v>
      </c>
      <c r="B1326" s="12">
        <v>286</v>
      </c>
      <c r="C1326" s="8">
        <v>10817</v>
      </c>
      <c r="D1326" s="12" t="s">
        <v>1383</v>
      </c>
      <c r="E1326" s="13">
        <v>45462</v>
      </c>
      <c r="F1326" s="12" t="s">
        <v>4304</v>
      </c>
      <c r="G1326" s="12">
        <f>IF(ISNUMBER(MATCH(C1326, FACT_ORDERS!C:C, 0)), 1, 0)</f>
        <v>1</v>
      </c>
      <c r="H1326" s="12">
        <f>COUNTIF(B:B,FACT_SEARCHES[[#This Row],[WD_PRODUCTS]])</f>
        <v>71</v>
      </c>
    </row>
    <row r="1327" spans="1:8" x14ac:dyDescent="0.3">
      <c r="A1327" s="12">
        <v>8325</v>
      </c>
      <c r="B1327" s="12">
        <v>261</v>
      </c>
      <c r="C1327" s="8">
        <v>10817</v>
      </c>
      <c r="D1327" s="12" t="s">
        <v>1384</v>
      </c>
      <c r="E1327" s="13">
        <v>45462</v>
      </c>
      <c r="F1327" s="12" t="s">
        <v>13697</v>
      </c>
      <c r="G1327" s="12">
        <f>IF(ISNUMBER(MATCH(C1327, FACT_ORDERS!C:C, 0)), 1, 0)</f>
        <v>1</v>
      </c>
      <c r="H1327" s="12">
        <f>COUNTIF(B:B,FACT_SEARCHES[[#This Row],[WD_PRODUCTS]])</f>
        <v>77</v>
      </c>
    </row>
    <row r="1328" spans="1:8" x14ac:dyDescent="0.3">
      <c r="A1328" s="12">
        <v>8326</v>
      </c>
      <c r="B1328" s="12">
        <v>226</v>
      </c>
      <c r="C1328" s="8">
        <v>10817</v>
      </c>
      <c r="D1328" s="12" t="s">
        <v>1385</v>
      </c>
      <c r="E1328" s="13">
        <v>45462</v>
      </c>
      <c r="F1328" s="12" t="s">
        <v>16173</v>
      </c>
      <c r="G1328" s="12">
        <f>IF(ISNUMBER(MATCH(C1328, FACT_ORDERS!C:C, 0)), 1, 0)</f>
        <v>1</v>
      </c>
      <c r="H1328" s="12">
        <f>COUNTIF(B:B,FACT_SEARCHES[[#This Row],[WD_PRODUCTS]])</f>
        <v>56</v>
      </c>
    </row>
    <row r="1329" spans="1:8" x14ac:dyDescent="0.3">
      <c r="A1329" s="12">
        <v>8327</v>
      </c>
      <c r="B1329" s="12">
        <v>299</v>
      </c>
      <c r="C1329" s="8">
        <v>10316</v>
      </c>
      <c r="D1329" s="12" t="s">
        <v>1386</v>
      </c>
      <c r="E1329" s="13">
        <v>44773</v>
      </c>
      <c r="F1329" s="12" t="s">
        <v>16174</v>
      </c>
      <c r="G1329" s="12">
        <f>IF(ISNUMBER(MATCH(C1329, FACT_ORDERS!C:C, 0)), 1, 0)</f>
        <v>1</v>
      </c>
      <c r="H1329" s="12">
        <f>COUNTIF(B:B,FACT_SEARCHES[[#This Row],[WD_PRODUCTS]])</f>
        <v>125</v>
      </c>
    </row>
    <row r="1330" spans="1:8" x14ac:dyDescent="0.3">
      <c r="A1330" s="12">
        <v>8328</v>
      </c>
      <c r="B1330" s="12">
        <v>237</v>
      </c>
      <c r="C1330" s="8">
        <v>10598</v>
      </c>
      <c r="D1330" s="12" t="s">
        <v>1387</v>
      </c>
      <c r="E1330" s="13">
        <v>44976</v>
      </c>
      <c r="F1330" s="12" t="s">
        <v>16175</v>
      </c>
      <c r="G1330" s="12">
        <f>IF(ISNUMBER(MATCH(C1330, FACT_ORDERS!C:C, 0)), 1, 0)</f>
        <v>1</v>
      </c>
      <c r="H1330" s="12">
        <f>COUNTIF(B:B,FACT_SEARCHES[[#This Row],[WD_PRODUCTS]])</f>
        <v>99</v>
      </c>
    </row>
    <row r="1331" spans="1:8" x14ac:dyDescent="0.3">
      <c r="A1331" s="12">
        <v>8329</v>
      </c>
      <c r="B1331" s="12">
        <v>227</v>
      </c>
      <c r="C1331" s="8">
        <v>10107</v>
      </c>
      <c r="D1331" s="12" t="s">
        <v>1388</v>
      </c>
      <c r="E1331" s="13">
        <v>45461</v>
      </c>
      <c r="F1331" s="12" t="s">
        <v>16176</v>
      </c>
      <c r="G1331" s="12">
        <f>IF(ISNUMBER(MATCH(C1331, FACT_ORDERS!C:C, 0)), 1, 0)</f>
        <v>1</v>
      </c>
      <c r="H1331" s="12">
        <f>COUNTIF(B:B,FACT_SEARCHES[[#This Row],[WD_PRODUCTS]])</f>
        <v>93</v>
      </c>
    </row>
    <row r="1332" spans="1:8" x14ac:dyDescent="0.3">
      <c r="A1332" s="12">
        <v>8330</v>
      </c>
      <c r="B1332" s="12">
        <v>242</v>
      </c>
      <c r="C1332" s="8">
        <v>10062</v>
      </c>
      <c r="D1332" s="12" t="s">
        <v>1389</v>
      </c>
      <c r="E1332" s="13">
        <v>45147</v>
      </c>
      <c r="F1332" s="12" t="s">
        <v>16177</v>
      </c>
      <c r="G1332" s="12">
        <f>IF(ISNUMBER(MATCH(C1332, FACT_ORDERS!C:C, 0)), 1, 0)</f>
        <v>1</v>
      </c>
      <c r="H1332" s="12">
        <f>COUNTIF(B:B,FACT_SEARCHES[[#This Row],[WD_PRODUCTS]])</f>
        <v>76</v>
      </c>
    </row>
    <row r="1333" spans="1:8" x14ac:dyDescent="0.3">
      <c r="A1333" s="12">
        <v>8331</v>
      </c>
      <c r="B1333" s="12">
        <v>285</v>
      </c>
      <c r="C1333" s="8">
        <v>10062</v>
      </c>
      <c r="D1333" s="12" t="s">
        <v>1390</v>
      </c>
      <c r="E1333" s="13">
        <v>45147</v>
      </c>
      <c r="F1333" s="12" t="s">
        <v>3655</v>
      </c>
      <c r="G1333" s="12">
        <f>IF(ISNUMBER(MATCH(C1333, FACT_ORDERS!C:C, 0)), 1, 0)</f>
        <v>1</v>
      </c>
      <c r="H1333" s="12">
        <f>COUNTIF(B:B,FACT_SEARCHES[[#This Row],[WD_PRODUCTS]])</f>
        <v>56</v>
      </c>
    </row>
    <row r="1334" spans="1:8" x14ac:dyDescent="0.3">
      <c r="A1334" s="12">
        <v>8332</v>
      </c>
      <c r="B1334" s="12">
        <v>273</v>
      </c>
      <c r="C1334" s="8">
        <v>10062</v>
      </c>
      <c r="D1334" s="12" t="s">
        <v>1391</v>
      </c>
      <c r="E1334" s="13">
        <v>45147</v>
      </c>
      <c r="F1334" s="12" t="s">
        <v>16178</v>
      </c>
      <c r="G1334" s="12">
        <f>IF(ISNUMBER(MATCH(C1334, FACT_ORDERS!C:C, 0)), 1, 0)</f>
        <v>1</v>
      </c>
      <c r="H1334" s="12">
        <f>COUNTIF(B:B,FACT_SEARCHES[[#This Row],[WD_PRODUCTS]])</f>
        <v>73</v>
      </c>
    </row>
    <row r="1335" spans="1:8" x14ac:dyDescent="0.3">
      <c r="A1335" s="12">
        <v>8333</v>
      </c>
      <c r="B1335" s="12">
        <v>269</v>
      </c>
      <c r="C1335" s="8">
        <v>10309</v>
      </c>
      <c r="D1335" s="12" t="s">
        <v>1392</v>
      </c>
      <c r="E1335" s="13">
        <v>44120</v>
      </c>
      <c r="F1335" s="12" t="s">
        <v>15514</v>
      </c>
      <c r="G1335" s="12">
        <f>IF(ISNUMBER(MATCH(C1335, FACT_ORDERS!C:C, 0)), 1, 0)</f>
        <v>1</v>
      </c>
      <c r="H1335" s="12">
        <f>COUNTIF(B:B,FACT_SEARCHES[[#This Row],[WD_PRODUCTS]])</f>
        <v>50</v>
      </c>
    </row>
    <row r="1336" spans="1:8" x14ac:dyDescent="0.3">
      <c r="A1336" s="12">
        <v>8334</v>
      </c>
      <c r="B1336" s="12">
        <v>227</v>
      </c>
      <c r="C1336" s="8">
        <v>10572</v>
      </c>
      <c r="D1336" s="12" t="s">
        <v>1393</v>
      </c>
      <c r="E1336" s="13">
        <v>45527</v>
      </c>
      <c r="F1336" s="12" t="s">
        <v>16179</v>
      </c>
      <c r="G1336" s="12">
        <f>IF(ISNUMBER(MATCH(C1336, FACT_ORDERS!C:C, 0)), 1, 0)</f>
        <v>1</v>
      </c>
      <c r="H1336" s="12">
        <f>COUNTIF(B:B,FACT_SEARCHES[[#This Row],[WD_PRODUCTS]])</f>
        <v>93</v>
      </c>
    </row>
    <row r="1337" spans="1:8" x14ac:dyDescent="0.3">
      <c r="A1337" s="12">
        <v>8335</v>
      </c>
      <c r="B1337" s="12">
        <v>263</v>
      </c>
      <c r="C1337" s="8">
        <v>10615</v>
      </c>
      <c r="D1337" s="12" t="s">
        <v>1394</v>
      </c>
      <c r="E1337" s="13">
        <v>45483</v>
      </c>
      <c r="F1337" s="12" t="s">
        <v>16180</v>
      </c>
      <c r="G1337" s="12">
        <f>IF(ISNUMBER(MATCH(C1337, FACT_ORDERS!C:C, 0)), 1, 0)</f>
        <v>1</v>
      </c>
      <c r="H1337" s="12">
        <f>COUNTIF(B:B,FACT_SEARCHES[[#This Row],[WD_PRODUCTS]])</f>
        <v>108</v>
      </c>
    </row>
    <row r="1338" spans="1:8" x14ac:dyDescent="0.3">
      <c r="A1338" s="12">
        <v>8336</v>
      </c>
      <c r="B1338" s="12">
        <v>282</v>
      </c>
      <c r="C1338" s="8">
        <v>10615</v>
      </c>
      <c r="D1338" s="12" t="s">
        <v>1395</v>
      </c>
      <c r="E1338" s="13">
        <v>45483</v>
      </c>
      <c r="F1338" s="12" t="s">
        <v>16181</v>
      </c>
      <c r="G1338" s="12">
        <f>IF(ISNUMBER(MATCH(C1338, FACT_ORDERS!C:C, 0)), 1, 0)</f>
        <v>1</v>
      </c>
      <c r="H1338" s="12">
        <f>COUNTIF(B:B,FACT_SEARCHES[[#This Row],[WD_PRODUCTS]])</f>
        <v>43</v>
      </c>
    </row>
    <row r="1339" spans="1:8" x14ac:dyDescent="0.3">
      <c r="A1339" s="12">
        <v>8337</v>
      </c>
      <c r="B1339" s="12">
        <v>208</v>
      </c>
      <c r="C1339" s="8">
        <v>10615</v>
      </c>
      <c r="D1339" s="12" t="s">
        <v>1396</v>
      </c>
      <c r="E1339" s="13">
        <v>45483</v>
      </c>
      <c r="F1339" s="12" t="s">
        <v>16182</v>
      </c>
      <c r="G1339" s="12">
        <f>IF(ISNUMBER(MATCH(C1339, FACT_ORDERS!C:C, 0)), 1, 0)</f>
        <v>1</v>
      </c>
      <c r="H1339" s="12">
        <f>COUNTIF(B:B,FACT_SEARCHES[[#This Row],[WD_PRODUCTS]])</f>
        <v>91</v>
      </c>
    </row>
    <row r="1340" spans="1:8" x14ac:dyDescent="0.3">
      <c r="A1340" s="12">
        <v>8338</v>
      </c>
      <c r="B1340" s="12">
        <v>271</v>
      </c>
      <c r="C1340" s="8">
        <v>10615</v>
      </c>
      <c r="D1340" s="12" t="s">
        <v>1397</v>
      </c>
      <c r="E1340" s="13">
        <v>45483</v>
      </c>
      <c r="F1340" s="12" t="s">
        <v>14346</v>
      </c>
      <c r="G1340" s="12">
        <f>IF(ISNUMBER(MATCH(C1340, FACT_ORDERS!C:C, 0)), 1, 0)</f>
        <v>1</v>
      </c>
      <c r="H1340" s="12">
        <f>COUNTIF(B:B,FACT_SEARCHES[[#This Row],[WD_PRODUCTS]])</f>
        <v>74</v>
      </c>
    </row>
    <row r="1341" spans="1:8" x14ac:dyDescent="0.3">
      <c r="A1341" s="12">
        <v>8339</v>
      </c>
      <c r="B1341" s="12">
        <v>255</v>
      </c>
      <c r="C1341" s="8">
        <v>10615</v>
      </c>
      <c r="D1341" s="12" t="s">
        <v>1398</v>
      </c>
      <c r="E1341" s="13">
        <v>45483</v>
      </c>
      <c r="F1341" s="12" t="s">
        <v>16183</v>
      </c>
      <c r="G1341" s="12">
        <f>IF(ISNUMBER(MATCH(C1341, FACT_ORDERS!C:C, 0)), 1, 0)</f>
        <v>1</v>
      </c>
      <c r="H1341" s="12">
        <f>COUNTIF(B:B,FACT_SEARCHES[[#This Row],[WD_PRODUCTS]])</f>
        <v>74</v>
      </c>
    </row>
    <row r="1342" spans="1:8" x14ac:dyDescent="0.3">
      <c r="A1342" s="12">
        <v>8340</v>
      </c>
      <c r="B1342" s="12">
        <v>201</v>
      </c>
      <c r="C1342" s="8">
        <v>10610</v>
      </c>
      <c r="D1342" s="12" t="s">
        <v>1399</v>
      </c>
      <c r="E1342" s="13">
        <v>45368</v>
      </c>
      <c r="F1342" s="12" t="s">
        <v>16184</v>
      </c>
      <c r="G1342" s="12">
        <f>IF(ISNUMBER(MATCH(C1342, FACT_ORDERS!C:C, 0)), 1, 0)</f>
        <v>1</v>
      </c>
      <c r="H1342" s="12">
        <f>COUNTIF(B:B,FACT_SEARCHES[[#This Row],[WD_PRODUCTS]])</f>
        <v>65</v>
      </c>
    </row>
    <row r="1343" spans="1:8" x14ac:dyDescent="0.3">
      <c r="A1343" s="12">
        <v>8341</v>
      </c>
      <c r="B1343" s="12">
        <v>236</v>
      </c>
      <c r="C1343" s="8">
        <v>10610</v>
      </c>
      <c r="D1343" s="12" t="s">
        <v>1400</v>
      </c>
      <c r="E1343" s="13">
        <v>45368</v>
      </c>
      <c r="F1343" s="12" t="s">
        <v>16185</v>
      </c>
      <c r="G1343" s="12">
        <f>IF(ISNUMBER(MATCH(C1343, FACT_ORDERS!C:C, 0)), 1, 0)</f>
        <v>1</v>
      </c>
      <c r="H1343" s="12">
        <f>COUNTIF(B:B,FACT_SEARCHES[[#This Row],[WD_PRODUCTS]])</f>
        <v>80</v>
      </c>
    </row>
    <row r="1344" spans="1:8" x14ac:dyDescent="0.3">
      <c r="A1344" s="12">
        <v>8342</v>
      </c>
      <c r="B1344" s="12">
        <v>267</v>
      </c>
      <c r="C1344" s="8">
        <v>10638</v>
      </c>
      <c r="D1344" s="12" t="s">
        <v>1401</v>
      </c>
      <c r="E1344" s="13">
        <v>45127</v>
      </c>
      <c r="F1344" s="12" t="s">
        <v>16186</v>
      </c>
      <c r="G1344" s="12">
        <f>IF(ISNUMBER(MATCH(C1344, FACT_ORDERS!C:C, 0)), 1, 0)</f>
        <v>1</v>
      </c>
      <c r="H1344" s="12">
        <f>COUNTIF(B:B,FACT_SEARCHES[[#This Row],[WD_PRODUCTS]])</f>
        <v>82</v>
      </c>
    </row>
    <row r="1345" spans="1:8" x14ac:dyDescent="0.3">
      <c r="A1345" s="12">
        <v>8343</v>
      </c>
      <c r="B1345" s="12">
        <v>202</v>
      </c>
      <c r="C1345" s="8">
        <v>10638</v>
      </c>
      <c r="D1345" s="12" t="s">
        <v>1402</v>
      </c>
      <c r="E1345" s="13">
        <v>45127</v>
      </c>
      <c r="F1345" s="12" t="s">
        <v>16187</v>
      </c>
      <c r="G1345" s="12">
        <f>IF(ISNUMBER(MATCH(C1345, FACT_ORDERS!C:C, 0)), 1, 0)</f>
        <v>1</v>
      </c>
      <c r="H1345" s="12">
        <f>COUNTIF(B:B,FACT_SEARCHES[[#This Row],[WD_PRODUCTS]])</f>
        <v>74</v>
      </c>
    </row>
    <row r="1346" spans="1:8" x14ac:dyDescent="0.3">
      <c r="A1346" s="12">
        <v>8344</v>
      </c>
      <c r="B1346" s="12">
        <v>254</v>
      </c>
      <c r="C1346" s="8">
        <v>10638</v>
      </c>
      <c r="D1346" s="12" t="s">
        <v>1403</v>
      </c>
      <c r="E1346" s="13">
        <v>45127</v>
      </c>
      <c r="F1346" s="12" t="s">
        <v>16188</v>
      </c>
      <c r="G1346" s="12">
        <f>IF(ISNUMBER(MATCH(C1346, FACT_ORDERS!C:C, 0)), 1, 0)</f>
        <v>1</v>
      </c>
      <c r="H1346" s="12">
        <f>COUNTIF(B:B,FACT_SEARCHES[[#This Row],[WD_PRODUCTS]])</f>
        <v>77</v>
      </c>
    </row>
    <row r="1347" spans="1:8" x14ac:dyDescent="0.3">
      <c r="A1347" s="12">
        <v>8345</v>
      </c>
      <c r="B1347" s="12">
        <v>278</v>
      </c>
      <c r="C1347" s="8">
        <v>10466</v>
      </c>
      <c r="D1347" s="12" t="s">
        <v>1404</v>
      </c>
      <c r="E1347" s="13">
        <v>45005</v>
      </c>
      <c r="F1347" s="12" t="s">
        <v>16189</v>
      </c>
      <c r="G1347" s="12">
        <f>IF(ISNUMBER(MATCH(C1347, FACT_ORDERS!C:C, 0)), 1, 0)</f>
        <v>1</v>
      </c>
      <c r="H1347" s="12">
        <f>COUNTIF(B:B,FACT_SEARCHES[[#This Row],[WD_PRODUCTS]])</f>
        <v>81</v>
      </c>
    </row>
    <row r="1348" spans="1:8" x14ac:dyDescent="0.3">
      <c r="A1348" s="12">
        <v>8346</v>
      </c>
      <c r="B1348" s="12">
        <v>213</v>
      </c>
      <c r="C1348" s="8">
        <v>10277</v>
      </c>
      <c r="D1348" s="12" t="s">
        <v>1405</v>
      </c>
      <c r="E1348" s="13">
        <v>44932</v>
      </c>
      <c r="F1348" s="12" t="s">
        <v>16190</v>
      </c>
      <c r="G1348" s="12">
        <f>IF(ISNUMBER(MATCH(C1348, FACT_ORDERS!C:C, 0)), 1, 0)</f>
        <v>1</v>
      </c>
      <c r="H1348" s="12">
        <f>COUNTIF(B:B,FACT_SEARCHES[[#This Row],[WD_PRODUCTS]])</f>
        <v>86</v>
      </c>
    </row>
    <row r="1349" spans="1:8" x14ac:dyDescent="0.3">
      <c r="A1349" s="12">
        <v>8347</v>
      </c>
      <c r="B1349" s="12">
        <v>212</v>
      </c>
      <c r="C1349" s="8">
        <v>10857</v>
      </c>
      <c r="D1349" s="12" t="s">
        <v>1406</v>
      </c>
      <c r="E1349" s="13">
        <v>45528</v>
      </c>
      <c r="F1349" s="12" t="s">
        <v>16191</v>
      </c>
      <c r="G1349" s="12">
        <f>IF(ISNUMBER(MATCH(C1349, FACT_ORDERS!C:C, 0)), 1, 0)</f>
        <v>1</v>
      </c>
      <c r="H1349" s="12">
        <f>COUNTIF(B:B,FACT_SEARCHES[[#This Row],[WD_PRODUCTS]])</f>
        <v>67</v>
      </c>
    </row>
    <row r="1350" spans="1:8" x14ac:dyDescent="0.3">
      <c r="A1350" s="12">
        <v>8348</v>
      </c>
      <c r="B1350" s="12">
        <v>273</v>
      </c>
      <c r="C1350" s="8">
        <v>10857</v>
      </c>
      <c r="D1350" s="12" t="s">
        <v>1407</v>
      </c>
      <c r="E1350" s="13">
        <v>45528</v>
      </c>
      <c r="F1350" s="12" t="s">
        <v>16192</v>
      </c>
      <c r="G1350" s="12">
        <f>IF(ISNUMBER(MATCH(C1350, FACT_ORDERS!C:C, 0)), 1, 0)</f>
        <v>1</v>
      </c>
      <c r="H1350" s="12">
        <f>COUNTIF(B:B,FACT_SEARCHES[[#This Row],[WD_PRODUCTS]])</f>
        <v>73</v>
      </c>
    </row>
    <row r="1351" spans="1:8" x14ac:dyDescent="0.3">
      <c r="A1351" s="12">
        <v>8349</v>
      </c>
      <c r="B1351" s="12">
        <v>246</v>
      </c>
      <c r="C1351" s="8">
        <v>10857</v>
      </c>
      <c r="D1351" s="12" t="s">
        <v>1408</v>
      </c>
      <c r="E1351" s="13">
        <v>45528</v>
      </c>
      <c r="F1351" s="12" t="s">
        <v>16193</v>
      </c>
      <c r="G1351" s="12">
        <f>IF(ISNUMBER(MATCH(C1351, FACT_ORDERS!C:C, 0)), 1, 0)</f>
        <v>1</v>
      </c>
      <c r="H1351" s="12">
        <f>COUNTIF(B:B,FACT_SEARCHES[[#This Row],[WD_PRODUCTS]])</f>
        <v>55</v>
      </c>
    </row>
    <row r="1352" spans="1:8" x14ac:dyDescent="0.3">
      <c r="A1352" s="12">
        <v>8350</v>
      </c>
      <c r="B1352" s="12">
        <v>289</v>
      </c>
      <c r="C1352" s="8">
        <v>10601</v>
      </c>
      <c r="D1352" s="12" t="s">
        <v>1409</v>
      </c>
      <c r="E1352" s="13">
        <v>44146</v>
      </c>
      <c r="F1352" s="12" t="s">
        <v>12310</v>
      </c>
      <c r="G1352" s="12">
        <f>IF(ISNUMBER(MATCH(C1352, FACT_ORDERS!C:C, 0)), 1, 0)</f>
        <v>1</v>
      </c>
      <c r="H1352" s="12">
        <f>COUNTIF(B:B,FACT_SEARCHES[[#This Row],[WD_PRODUCTS]])</f>
        <v>56</v>
      </c>
    </row>
    <row r="1353" spans="1:8" x14ac:dyDescent="0.3">
      <c r="A1353" s="12">
        <v>8351</v>
      </c>
      <c r="B1353" s="12">
        <v>255</v>
      </c>
      <c r="C1353" s="8">
        <v>10601</v>
      </c>
      <c r="D1353" s="12" t="s">
        <v>1410</v>
      </c>
      <c r="E1353" s="13">
        <v>44146</v>
      </c>
      <c r="F1353" s="12" t="s">
        <v>16194</v>
      </c>
      <c r="G1353" s="12">
        <f>IF(ISNUMBER(MATCH(C1353, FACT_ORDERS!C:C, 0)), 1, 0)</f>
        <v>1</v>
      </c>
      <c r="H1353" s="12">
        <f>COUNTIF(B:B,FACT_SEARCHES[[#This Row],[WD_PRODUCTS]])</f>
        <v>74</v>
      </c>
    </row>
    <row r="1354" spans="1:8" x14ac:dyDescent="0.3">
      <c r="A1354" s="12">
        <v>8352</v>
      </c>
      <c r="B1354" s="12">
        <v>278</v>
      </c>
      <c r="C1354" s="8">
        <v>10601</v>
      </c>
      <c r="D1354" s="12" t="s">
        <v>1411</v>
      </c>
      <c r="E1354" s="13">
        <v>44146</v>
      </c>
      <c r="F1354" s="12" t="s">
        <v>4599</v>
      </c>
      <c r="G1354" s="12">
        <f>IF(ISNUMBER(MATCH(C1354, FACT_ORDERS!C:C, 0)), 1, 0)</f>
        <v>1</v>
      </c>
      <c r="H1354" s="12">
        <f>COUNTIF(B:B,FACT_SEARCHES[[#This Row],[WD_PRODUCTS]])</f>
        <v>81</v>
      </c>
    </row>
    <row r="1355" spans="1:8" x14ac:dyDescent="0.3">
      <c r="A1355" s="12">
        <v>8353</v>
      </c>
      <c r="B1355" s="12">
        <v>297</v>
      </c>
      <c r="C1355" s="8">
        <v>10601</v>
      </c>
      <c r="D1355" s="12" t="s">
        <v>1412</v>
      </c>
      <c r="E1355" s="13">
        <v>44146</v>
      </c>
      <c r="F1355" s="12" t="s">
        <v>12087</v>
      </c>
      <c r="G1355" s="12">
        <f>IF(ISNUMBER(MATCH(C1355, FACT_ORDERS!C:C, 0)), 1, 0)</f>
        <v>1</v>
      </c>
      <c r="H1355" s="12">
        <f>COUNTIF(B:B,FACT_SEARCHES[[#This Row],[WD_PRODUCTS]])</f>
        <v>64</v>
      </c>
    </row>
    <row r="1356" spans="1:8" x14ac:dyDescent="0.3">
      <c r="A1356" s="12">
        <v>8354</v>
      </c>
      <c r="B1356" s="12">
        <v>213</v>
      </c>
      <c r="C1356" s="8">
        <v>10745</v>
      </c>
      <c r="D1356" s="12" t="s">
        <v>1413</v>
      </c>
      <c r="E1356" s="13">
        <v>45291</v>
      </c>
      <c r="F1356" s="12" t="s">
        <v>16195</v>
      </c>
      <c r="G1356" s="12">
        <f>IF(ISNUMBER(MATCH(C1356, FACT_ORDERS!C:C, 0)), 1, 0)</f>
        <v>1</v>
      </c>
      <c r="H1356" s="12">
        <f>COUNTIF(B:B,FACT_SEARCHES[[#This Row],[WD_PRODUCTS]])</f>
        <v>86</v>
      </c>
    </row>
    <row r="1357" spans="1:8" x14ac:dyDescent="0.3">
      <c r="A1357" s="12">
        <v>8355</v>
      </c>
      <c r="B1357" s="12">
        <v>250</v>
      </c>
      <c r="C1357" s="8">
        <v>10745</v>
      </c>
      <c r="D1357" s="12" t="s">
        <v>1414</v>
      </c>
      <c r="E1357" s="13">
        <v>45291</v>
      </c>
      <c r="F1357" s="12" t="s">
        <v>16196</v>
      </c>
      <c r="G1357" s="12">
        <f>IF(ISNUMBER(MATCH(C1357, FACT_ORDERS!C:C, 0)), 1, 0)</f>
        <v>1</v>
      </c>
      <c r="H1357" s="12">
        <f>COUNTIF(B:B,FACT_SEARCHES[[#This Row],[WD_PRODUCTS]])</f>
        <v>65</v>
      </c>
    </row>
    <row r="1358" spans="1:8" x14ac:dyDescent="0.3">
      <c r="A1358" s="12">
        <v>8356</v>
      </c>
      <c r="B1358" s="12">
        <v>274</v>
      </c>
      <c r="C1358" s="8">
        <v>10745</v>
      </c>
      <c r="D1358" s="12" t="s">
        <v>1415</v>
      </c>
      <c r="E1358" s="13">
        <v>45291</v>
      </c>
      <c r="F1358" s="12" t="s">
        <v>16197</v>
      </c>
      <c r="G1358" s="12">
        <f>IF(ISNUMBER(MATCH(C1358, FACT_ORDERS!C:C, 0)), 1, 0)</f>
        <v>1</v>
      </c>
      <c r="H1358" s="12">
        <f>COUNTIF(B:B,FACT_SEARCHES[[#This Row],[WD_PRODUCTS]])</f>
        <v>45</v>
      </c>
    </row>
    <row r="1359" spans="1:8" x14ac:dyDescent="0.3">
      <c r="A1359" s="12">
        <v>8357</v>
      </c>
      <c r="B1359" s="12">
        <v>201</v>
      </c>
      <c r="C1359" s="8">
        <v>10727</v>
      </c>
      <c r="D1359" s="12" t="s">
        <v>1416</v>
      </c>
      <c r="E1359" s="13">
        <v>45150</v>
      </c>
      <c r="F1359" s="12" t="s">
        <v>16198</v>
      </c>
      <c r="G1359" s="12">
        <f>IF(ISNUMBER(MATCH(C1359, FACT_ORDERS!C:C, 0)), 1, 0)</f>
        <v>1</v>
      </c>
      <c r="H1359" s="12">
        <f>COUNTIF(B:B,FACT_SEARCHES[[#This Row],[WD_PRODUCTS]])</f>
        <v>65</v>
      </c>
    </row>
    <row r="1360" spans="1:8" x14ac:dyDescent="0.3">
      <c r="A1360" s="12">
        <v>8358</v>
      </c>
      <c r="B1360" s="12">
        <v>277</v>
      </c>
      <c r="C1360" s="8">
        <v>10875</v>
      </c>
      <c r="D1360" s="12" t="s">
        <v>1417</v>
      </c>
      <c r="E1360" s="13">
        <v>44962</v>
      </c>
      <c r="F1360" s="12" t="s">
        <v>4009</v>
      </c>
      <c r="G1360" s="12">
        <f>IF(ISNUMBER(MATCH(C1360, FACT_ORDERS!C:C, 0)), 1, 0)</f>
        <v>1</v>
      </c>
      <c r="H1360" s="12">
        <f>COUNTIF(B:B,FACT_SEARCHES[[#This Row],[WD_PRODUCTS]])</f>
        <v>98</v>
      </c>
    </row>
    <row r="1361" spans="1:8" x14ac:dyDescent="0.3">
      <c r="A1361" s="12">
        <v>8359</v>
      </c>
      <c r="B1361" s="12">
        <v>230</v>
      </c>
      <c r="C1361" s="8">
        <v>10875</v>
      </c>
      <c r="D1361" s="12" t="s">
        <v>1418</v>
      </c>
      <c r="E1361" s="13">
        <v>44962</v>
      </c>
      <c r="F1361" s="12" t="s">
        <v>16199</v>
      </c>
      <c r="G1361" s="12">
        <f>IF(ISNUMBER(MATCH(C1361, FACT_ORDERS!C:C, 0)), 1, 0)</f>
        <v>1</v>
      </c>
      <c r="H1361" s="12">
        <f>COUNTIF(B:B,FACT_SEARCHES[[#This Row],[WD_PRODUCTS]])</f>
        <v>74</v>
      </c>
    </row>
    <row r="1362" spans="1:8" x14ac:dyDescent="0.3">
      <c r="A1362" s="12">
        <v>8360</v>
      </c>
      <c r="B1362" s="12">
        <v>247</v>
      </c>
      <c r="C1362" s="8">
        <v>10881</v>
      </c>
      <c r="D1362" s="12" t="s">
        <v>1419</v>
      </c>
      <c r="E1362" s="13">
        <v>44712</v>
      </c>
      <c r="F1362" s="12" t="s">
        <v>12046</v>
      </c>
      <c r="G1362" s="12">
        <f>IF(ISNUMBER(MATCH(C1362, FACT_ORDERS!C:C, 0)), 1, 0)</f>
        <v>1</v>
      </c>
      <c r="H1362" s="12">
        <f>COUNTIF(B:B,FACT_SEARCHES[[#This Row],[WD_PRODUCTS]])</f>
        <v>72</v>
      </c>
    </row>
    <row r="1363" spans="1:8" x14ac:dyDescent="0.3">
      <c r="A1363" s="12">
        <v>8361</v>
      </c>
      <c r="B1363" s="12">
        <v>295</v>
      </c>
      <c r="C1363" s="8">
        <v>10296</v>
      </c>
      <c r="D1363" s="12" t="s">
        <v>1420</v>
      </c>
      <c r="E1363" s="13">
        <v>45426</v>
      </c>
      <c r="F1363" s="12" t="s">
        <v>16200</v>
      </c>
      <c r="G1363" s="12">
        <f>IF(ISNUMBER(MATCH(C1363, FACT_ORDERS!C:C, 0)), 1, 0)</f>
        <v>1</v>
      </c>
      <c r="H1363" s="12">
        <f>COUNTIF(B:B,FACT_SEARCHES[[#This Row],[WD_PRODUCTS]])</f>
        <v>72</v>
      </c>
    </row>
    <row r="1364" spans="1:8" x14ac:dyDescent="0.3">
      <c r="A1364" s="12">
        <v>8362</v>
      </c>
      <c r="B1364" s="12">
        <v>288</v>
      </c>
      <c r="C1364" s="8">
        <v>10296</v>
      </c>
      <c r="D1364" s="12" t="s">
        <v>1421</v>
      </c>
      <c r="E1364" s="13">
        <v>45426</v>
      </c>
      <c r="F1364" s="12" t="s">
        <v>16201</v>
      </c>
      <c r="G1364" s="12">
        <f>IF(ISNUMBER(MATCH(C1364, FACT_ORDERS!C:C, 0)), 1, 0)</f>
        <v>1</v>
      </c>
      <c r="H1364" s="12">
        <f>COUNTIF(B:B,FACT_SEARCHES[[#This Row],[WD_PRODUCTS]])</f>
        <v>106</v>
      </c>
    </row>
    <row r="1365" spans="1:8" x14ac:dyDescent="0.3">
      <c r="A1365" s="12">
        <v>8363</v>
      </c>
      <c r="B1365" s="12">
        <v>287</v>
      </c>
      <c r="C1365" s="8">
        <v>10158</v>
      </c>
      <c r="D1365" s="12" t="s">
        <v>1422</v>
      </c>
      <c r="E1365" s="13">
        <v>45458</v>
      </c>
      <c r="F1365" s="12" t="s">
        <v>16202</v>
      </c>
      <c r="G1365" s="12">
        <f>IF(ISNUMBER(MATCH(C1365, FACT_ORDERS!C:C, 0)), 1, 0)</f>
        <v>1</v>
      </c>
      <c r="H1365" s="12">
        <f>COUNTIF(B:B,FACT_SEARCHES[[#This Row],[WD_PRODUCTS]])</f>
        <v>59</v>
      </c>
    </row>
    <row r="1366" spans="1:8" x14ac:dyDescent="0.3">
      <c r="A1366" s="12">
        <v>8364</v>
      </c>
      <c r="B1366" s="12">
        <v>261</v>
      </c>
      <c r="C1366" s="8">
        <v>10158</v>
      </c>
      <c r="D1366" s="12" t="s">
        <v>1423</v>
      </c>
      <c r="E1366" s="13">
        <v>45458</v>
      </c>
      <c r="F1366" s="12" t="s">
        <v>16203</v>
      </c>
      <c r="G1366" s="12">
        <f>IF(ISNUMBER(MATCH(C1366, FACT_ORDERS!C:C, 0)), 1, 0)</f>
        <v>1</v>
      </c>
      <c r="H1366" s="12">
        <f>COUNTIF(B:B,FACT_SEARCHES[[#This Row],[WD_PRODUCTS]])</f>
        <v>77</v>
      </c>
    </row>
    <row r="1367" spans="1:8" x14ac:dyDescent="0.3">
      <c r="A1367" s="12">
        <v>8365</v>
      </c>
      <c r="B1367" s="12">
        <v>223</v>
      </c>
      <c r="C1367" s="8">
        <v>10899</v>
      </c>
      <c r="D1367" s="12" t="s">
        <v>1424</v>
      </c>
      <c r="E1367" s="13">
        <v>44849</v>
      </c>
      <c r="F1367" s="12" t="s">
        <v>16204</v>
      </c>
      <c r="G1367" s="12">
        <f>IF(ISNUMBER(MATCH(C1367, FACT_ORDERS!C:C, 0)), 1, 0)</f>
        <v>1</v>
      </c>
      <c r="H1367" s="12">
        <f>COUNTIF(B:B,FACT_SEARCHES[[#This Row],[WD_PRODUCTS]])</f>
        <v>45</v>
      </c>
    </row>
    <row r="1368" spans="1:8" x14ac:dyDescent="0.3">
      <c r="A1368" s="12">
        <v>8366</v>
      </c>
      <c r="B1368" s="12">
        <v>298</v>
      </c>
      <c r="C1368" s="8">
        <v>10899</v>
      </c>
      <c r="D1368" s="12" t="s">
        <v>1425</v>
      </c>
      <c r="E1368" s="13">
        <v>44849</v>
      </c>
      <c r="F1368" s="12" t="s">
        <v>16205</v>
      </c>
      <c r="G1368" s="12">
        <f>IF(ISNUMBER(MATCH(C1368, FACT_ORDERS!C:C, 0)), 1, 0)</f>
        <v>1</v>
      </c>
      <c r="H1368" s="12">
        <f>COUNTIF(B:B,FACT_SEARCHES[[#This Row],[WD_PRODUCTS]])</f>
        <v>79</v>
      </c>
    </row>
    <row r="1369" spans="1:8" x14ac:dyDescent="0.3">
      <c r="A1369" s="12">
        <v>8367</v>
      </c>
      <c r="B1369" s="12">
        <v>243</v>
      </c>
      <c r="C1369" s="8">
        <v>10899</v>
      </c>
      <c r="D1369" s="12" t="s">
        <v>1426</v>
      </c>
      <c r="E1369" s="13">
        <v>44849</v>
      </c>
      <c r="F1369" s="12" t="s">
        <v>4008</v>
      </c>
      <c r="G1369" s="12">
        <f>IF(ISNUMBER(MATCH(C1369, FACT_ORDERS!C:C, 0)), 1, 0)</f>
        <v>1</v>
      </c>
      <c r="H1369" s="12">
        <f>COUNTIF(B:B,FACT_SEARCHES[[#This Row],[WD_PRODUCTS]])</f>
        <v>70</v>
      </c>
    </row>
    <row r="1370" spans="1:8" x14ac:dyDescent="0.3">
      <c r="A1370" s="12">
        <v>8368</v>
      </c>
      <c r="B1370" s="12">
        <v>276</v>
      </c>
      <c r="C1370" s="8">
        <v>10785</v>
      </c>
      <c r="D1370" s="12" t="s">
        <v>1427</v>
      </c>
      <c r="E1370" s="13">
        <v>45032</v>
      </c>
      <c r="F1370" s="12" t="s">
        <v>16206</v>
      </c>
      <c r="G1370" s="12">
        <f>IF(ISNUMBER(MATCH(C1370, FACT_ORDERS!C:C, 0)), 1, 0)</f>
        <v>1</v>
      </c>
      <c r="H1370" s="12">
        <f>COUNTIF(B:B,FACT_SEARCHES[[#This Row],[WD_PRODUCTS]])</f>
        <v>65</v>
      </c>
    </row>
    <row r="1371" spans="1:8" x14ac:dyDescent="0.3">
      <c r="A1371" s="12">
        <v>8369</v>
      </c>
      <c r="B1371" s="12">
        <v>215</v>
      </c>
      <c r="C1371" s="8">
        <v>10970</v>
      </c>
      <c r="D1371" s="12" t="s">
        <v>1428</v>
      </c>
      <c r="E1371" s="13">
        <v>44974</v>
      </c>
      <c r="F1371" s="12" t="s">
        <v>16207</v>
      </c>
      <c r="G1371" s="12">
        <f>IF(ISNUMBER(MATCH(C1371, FACT_ORDERS!C:C, 0)), 1, 0)</f>
        <v>1</v>
      </c>
      <c r="H1371" s="12">
        <f>COUNTIF(B:B,FACT_SEARCHES[[#This Row],[WD_PRODUCTS]])</f>
        <v>67</v>
      </c>
    </row>
    <row r="1372" spans="1:8" x14ac:dyDescent="0.3">
      <c r="A1372" s="12">
        <v>8370</v>
      </c>
      <c r="B1372" s="12">
        <v>279</v>
      </c>
      <c r="C1372" s="8">
        <v>10970</v>
      </c>
      <c r="D1372" s="12" t="s">
        <v>1429</v>
      </c>
      <c r="E1372" s="13">
        <v>44974</v>
      </c>
      <c r="F1372" s="12" t="s">
        <v>15969</v>
      </c>
      <c r="G1372" s="12">
        <f>IF(ISNUMBER(MATCH(C1372, FACT_ORDERS!C:C, 0)), 1, 0)</f>
        <v>1</v>
      </c>
      <c r="H1372" s="12">
        <f>COUNTIF(B:B,FACT_SEARCHES[[#This Row],[WD_PRODUCTS]])</f>
        <v>44</v>
      </c>
    </row>
    <row r="1373" spans="1:8" x14ac:dyDescent="0.3">
      <c r="A1373" s="12">
        <v>8371</v>
      </c>
      <c r="B1373" s="12">
        <v>241</v>
      </c>
      <c r="C1373" s="8">
        <v>10894</v>
      </c>
      <c r="D1373" s="12" t="s">
        <v>1430</v>
      </c>
      <c r="E1373" s="13">
        <v>44513</v>
      </c>
      <c r="F1373" s="12" t="s">
        <v>16208</v>
      </c>
      <c r="G1373" s="12">
        <f>IF(ISNUMBER(MATCH(C1373, FACT_ORDERS!C:C, 0)), 1, 0)</f>
        <v>1</v>
      </c>
      <c r="H1373" s="12">
        <f>COUNTIF(B:B,FACT_SEARCHES[[#This Row],[WD_PRODUCTS]])</f>
        <v>96</v>
      </c>
    </row>
    <row r="1374" spans="1:8" x14ac:dyDescent="0.3">
      <c r="A1374" s="12">
        <v>8372</v>
      </c>
      <c r="B1374" s="12">
        <v>278</v>
      </c>
      <c r="C1374" s="8">
        <v>10378</v>
      </c>
      <c r="D1374" s="12" t="s">
        <v>1431</v>
      </c>
      <c r="E1374" s="13">
        <v>45553</v>
      </c>
      <c r="F1374" s="12" t="s">
        <v>16209</v>
      </c>
      <c r="G1374" s="12">
        <f>IF(ISNUMBER(MATCH(C1374, FACT_ORDERS!C:C, 0)), 1, 0)</f>
        <v>1</v>
      </c>
      <c r="H1374" s="12">
        <f>COUNTIF(B:B,FACT_SEARCHES[[#This Row],[WD_PRODUCTS]])</f>
        <v>81</v>
      </c>
    </row>
    <row r="1375" spans="1:8" x14ac:dyDescent="0.3">
      <c r="A1375" s="12">
        <v>8373</v>
      </c>
      <c r="B1375" s="12">
        <v>298</v>
      </c>
      <c r="C1375" s="8">
        <v>10378</v>
      </c>
      <c r="D1375" s="12" t="s">
        <v>1432</v>
      </c>
      <c r="E1375" s="13">
        <v>45553</v>
      </c>
      <c r="F1375" s="12" t="s">
        <v>15245</v>
      </c>
      <c r="G1375" s="12">
        <f>IF(ISNUMBER(MATCH(C1375, FACT_ORDERS!C:C, 0)), 1, 0)</f>
        <v>1</v>
      </c>
      <c r="H1375" s="12">
        <f>COUNTIF(B:B,FACT_SEARCHES[[#This Row],[WD_PRODUCTS]])</f>
        <v>79</v>
      </c>
    </row>
    <row r="1376" spans="1:8" x14ac:dyDescent="0.3">
      <c r="A1376" s="12">
        <v>8374</v>
      </c>
      <c r="B1376" s="12">
        <v>293</v>
      </c>
      <c r="C1376" s="8">
        <v>10176</v>
      </c>
      <c r="D1376" s="12" t="s">
        <v>1433</v>
      </c>
      <c r="E1376" s="13">
        <v>45146</v>
      </c>
      <c r="F1376" s="12" t="s">
        <v>16210</v>
      </c>
      <c r="G1376" s="12">
        <f>IF(ISNUMBER(MATCH(C1376, FACT_ORDERS!C:C, 0)), 1, 0)</f>
        <v>1</v>
      </c>
      <c r="H1376" s="12">
        <f>COUNTIF(B:B,FACT_SEARCHES[[#This Row],[WD_PRODUCTS]])</f>
        <v>70</v>
      </c>
    </row>
    <row r="1377" spans="1:8" x14ac:dyDescent="0.3">
      <c r="A1377" s="12">
        <v>8375</v>
      </c>
      <c r="B1377" s="12">
        <v>295</v>
      </c>
      <c r="C1377" s="8">
        <v>10176</v>
      </c>
      <c r="D1377" s="12" t="s">
        <v>1434</v>
      </c>
      <c r="E1377" s="13">
        <v>45146</v>
      </c>
      <c r="F1377" s="12" t="s">
        <v>3371</v>
      </c>
      <c r="G1377" s="12">
        <f>IF(ISNUMBER(MATCH(C1377, FACT_ORDERS!C:C, 0)), 1, 0)</f>
        <v>1</v>
      </c>
      <c r="H1377" s="12">
        <f>COUNTIF(B:B,FACT_SEARCHES[[#This Row],[WD_PRODUCTS]])</f>
        <v>72</v>
      </c>
    </row>
    <row r="1378" spans="1:8" x14ac:dyDescent="0.3">
      <c r="A1378" s="12">
        <v>8376</v>
      </c>
      <c r="B1378" s="12">
        <v>249</v>
      </c>
      <c r="C1378" s="8">
        <v>10176</v>
      </c>
      <c r="D1378" s="12" t="s">
        <v>1435</v>
      </c>
      <c r="E1378" s="13">
        <v>45146</v>
      </c>
      <c r="F1378" s="12" t="s">
        <v>16211</v>
      </c>
      <c r="G1378" s="12">
        <f>IF(ISNUMBER(MATCH(C1378, FACT_ORDERS!C:C, 0)), 1, 0)</f>
        <v>1</v>
      </c>
      <c r="H1378" s="12">
        <f>COUNTIF(B:B,FACT_SEARCHES[[#This Row],[WD_PRODUCTS]])</f>
        <v>85</v>
      </c>
    </row>
    <row r="1379" spans="1:8" x14ac:dyDescent="0.3">
      <c r="A1379" s="12">
        <v>8377</v>
      </c>
      <c r="B1379" s="12">
        <v>296</v>
      </c>
      <c r="C1379" s="8">
        <v>10840</v>
      </c>
      <c r="D1379" s="12" t="s">
        <v>1436</v>
      </c>
      <c r="E1379" s="13">
        <v>45296</v>
      </c>
      <c r="F1379" s="12" t="s">
        <v>16212</v>
      </c>
      <c r="G1379" s="12">
        <f>IF(ISNUMBER(MATCH(C1379, FACT_ORDERS!C:C, 0)), 1, 0)</f>
        <v>1</v>
      </c>
      <c r="H1379" s="12">
        <f>COUNTIF(B:B,FACT_SEARCHES[[#This Row],[WD_PRODUCTS]])</f>
        <v>106</v>
      </c>
    </row>
    <row r="1380" spans="1:8" x14ac:dyDescent="0.3">
      <c r="A1380" s="12">
        <v>8378</v>
      </c>
      <c r="B1380" s="12">
        <v>207</v>
      </c>
      <c r="C1380" s="8">
        <v>10840</v>
      </c>
      <c r="D1380" s="12" t="s">
        <v>1437</v>
      </c>
      <c r="E1380" s="13">
        <v>45296</v>
      </c>
      <c r="F1380" s="12" t="s">
        <v>16213</v>
      </c>
      <c r="G1380" s="12">
        <f>IF(ISNUMBER(MATCH(C1380, FACT_ORDERS!C:C, 0)), 1, 0)</f>
        <v>1</v>
      </c>
      <c r="H1380" s="12">
        <f>COUNTIF(B:B,FACT_SEARCHES[[#This Row],[WD_PRODUCTS]])</f>
        <v>47</v>
      </c>
    </row>
    <row r="1381" spans="1:8" x14ac:dyDescent="0.3">
      <c r="A1381" s="12">
        <v>8379</v>
      </c>
      <c r="B1381" s="12">
        <v>249</v>
      </c>
      <c r="C1381" s="8">
        <v>10840</v>
      </c>
      <c r="D1381" s="12" t="s">
        <v>1438</v>
      </c>
      <c r="E1381" s="13">
        <v>45296</v>
      </c>
      <c r="F1381" s="12" t="s">
        <v>16214</v>
      </c>
      <c r="G1381" s="12">
        <f>IF(ISNUMBER(MATCH(C1381, FACT_ORDERS!C:C, 0)), 1, 0)</f>
        <v>1</v>
      </c>
      <c r="H1381" s="12">
        <f>COUNTIF(B:B,FACT_SEARCHES[[#This Row],[WD_PRODUCTS]])</f>
        <v>85</v>
      </c>
    </row>
    <row r="1382" spans="1:8" x14ac:dyDescent="0.3">
      <c r="A1382" s="12">
        <v>8380</v>
      </c>
      <c r="B1382" s="12">
        <v>278</v>
      </c>
      <c r="C1382" s="8">
        <v>10840</v>
      </c>
      <c r="D1382" s="12" t="s">
        <v>1439</v>
      </c>
      <c r="E1382" s="13">
        <v>45296</v>
      </c>
      <c r="F1382" s="12" t="s">
        <v>16215</v>
      </c>
      <c r="G1382" s="12">
        <f>IF(ISNUMBER(MATCH(C1382, FACT_ORDERS!C:C, 0)), 1, 0)</f>
        <v>1</v>
      </c>
      <c r="H1382" s="12">
        <f>COUNTIF(B:B,FACT_SEARCHES[[#This Row],[WD_PRODUCTS]])</f>
        <v>81</v>
      </c>
    </row>
    <row r="1383" spans="1:8" x14ac:dyDescent="0.3">
      <c r="A1383" s="12">
        <v>8381</v>
      </c>
      <c r="B1383" s="12">
        <v>251</v>
      </c>
      <c r="C1383" s="8">
        <v>10840</v>
      </c>
      <c r="D1383" s="12" t="s">
        <v>1440</v>
      </c>
      <c r="E1383" s="13">
        <v>45296</v>
      </c>
      <c r="F1383" s="12" t="s">
        <v>16216</v>
      </c>
      <c r="G1383" s="12">
        <f>IF(ISNUMBER(MATCH(C1383, FACT_ORDERS!C:C, 0)), 1, 0)</f>
        <v>1</v>
      </c>
      <c r="H1383" s="12">
        <f>COUNTIF(B:B,FACT_SEARCHES[[#This Row],[WD_PRODUCTS]])</f>
        <v>67</v>
      </c>
    </row>
    <row r="1384" spans="1:8" x14ac:dyDescent="0.3">
      <c r="A1384" s="12">
        <v>8382</v>
      </c>
      <c r="B1384" s="12">
        <v>260</v>
      </c>
      <c r="C1384" s="8">
        <v>10171</v>
      </c>
      <c r="D1384" s="12" t="s">
        <v>1441</v>
      </c>
      <c r="E1384" s="13">
        <v>45317</v>
      </c>
      <c r="F1384" s="12" t="s">
        <v>11122</v>
      </c>
      <c r="G1384" s="12">
        <f>IF(ISNUMBER(MATCH(C1384, FACT_ORDERS!C:C, 0)), 1, 0)</f>
        <v>1</v>
      </c>
      <c r="H1384" s="12">
        <f>COUNTIF(B:B,FACT_SEARCHES[[#This Row],[WD_PRODUCTS]])</f>
        <v>86</v>
      </c>
    </row>
    <row r="1385" spans="1:8" x14ac:dyDescent="0.3">
      <c r="A1385" s="12">
        <v>8383</v>
      </c>
      <c r="B1385" s="12">
        <v>239</v>
      </c>
      <c r="C1385" s="8">
        <v>10171</v>
      </c>
      <c r="D1385" s="12" t="s">
        <v>1442</v>
      </c>
      <c r="E1385" s="13">
        <v>45317</v>
      </c>
      <c r="F1385" s="12" t="s">
        <v>16217</v>
      </c>
      <c r="G1385" s="12">
        <f>IF(ISNUMBER(MATCH(C1385, FACT_ORDERS!C:C, 0)), 1, 0)</f>
        <v>1</v>
      </c>
      <c r="H1385" s="12">
        <f>COUNTIF(B:B,FACT_SEARCHES[[#This Row],[WD_PRODUCTS]])</f>
        <v>41</v>
      </c>
    </row>
    <row r="1386" spans="1:8" x14ac:dyDescent="0.3">
      <c r="A1386" s="12">
        <v>8384</v>
      </c>
      <c r="B1386" s="12">
        <v>217</v>
      </c>
      <c r="C1386" s="8">
        <v>10060</v>
      </c>
      <c r="D1386" s="12" t="s">
        <v>1443</v>
      </c>
      <c r="E1386" s="13">
        <v>45013</v>
      </c>
      <c r="F1386" s="12" t="s">
        <v>16218</v>
      </c>
      <c r="G1386" s="12">
        <f>IF(ISNUMBER(MATCH(C1386, FACT_ORDERS!C:C, 0)), 1, 0)</f>
        <v>1</v>
      </c>
      <c r="H1386" s="12">
        <f>COUNTIF(B:B,FACT_SEARCHES[[#This Row],[WD_PRODUCTS]])</f>
        <v>49</v>
      </c>
    </row>
    <row r="1387" spans="1:8" x14ac:dyDescent="0.3">
      <c r="A1387" s="12">
        <v>8385</v>
      </c>
      <c r="B1387" s="12">
        <v>291</v>
      </c>
      <c r="C1387" s="8">
        <v>10060</v>
      </c>
      <c r="D1387" s="12" t="s">
        <v>1444</v>
      </c>
      <c r="E1387" s="13">
        <v>45013</v>
      </c>
      <c r="F1387" s="12" t="s">
        <v>16219</v>
      </c>
      <c r="G1387" s="12">
        <f>IF(ISNUMBER(MATCH(C1387, FACT_ORDERS!C:C, 0)), 1, 0)</f>
        <v>1</v>
      </c>
      <c r="H1387" s="12">
        <f>COUNTIF(B:B,FACT_SEARCHES[[#This Row],[WD_PRODUCTS]])</f>
        <v>42</v>
      </c>
    </row>
    <row r="1388" spans="1:8" x14ac:dyDescent="0.3">
      <c r="A1388" s="12">
        <v>8386</v>
      </c>
      <c r="B1388" s="12">
        <v>245</v>
      </c>
      <c r="C1388" s="8">
        <v>10060</v>
      </c>
      <c r="D1388" s="12" t="s">
        <v>1445</v>
      </c>
      <c r="E1388" s="13">
        <v>45013</v>
      </c>
      <c r="F1388" s="12" t="s">
        <v>16220</v>
      </c>
      <c r="G1388" s="12">
        <f>IF(ISNUMBER(MATCH(C1388, FACT_ORDERS!C:C, 0)), 1, 0)</f>
        <v>1</v>
      </c>
      <c r="H1388" s="12">
        <f>COUNTIF(B:B,FACT_SEARCHES[[#This Row],[WD_PRODUCTS]])</f>
        <v>58</v>
      </c>
    </row>
    <row r="1389" spans="1:8" x14ac:dyDescent="0.3">
      <c r="A1389" s="12">
        <v>8387</v>
      </c>
      <c r="B1389" s="12">
        <v>231</v>
      </c>
      <c r="C1389" s="8">
        <v>10233</v>
      </c>
      <c r="D1389" s="12" t="s">
        <v>1446</v>
      </c>
      <c r="E1389" s="13">
        <v>44952</v>
      </c>
      <c r="F1389" s="12" t="s">
        <v>16221</v>
      </c>
      <c r="G1389" s="12">
        <f>IF(ISNUMBER(MATCH(C1389, FACT_ORDERS!C:C, 0)), 1, 0)</f>
        <v>1</v>
      </c>
      <c r="H1389" s="12">
        <f>COUNTIF(B:B,FACT_SEARCHES[[#This Row],[WD_PRODUCTS]])</f>
        <v>58</v>
      </c>
    </row>
    <row r="1390" spans="1:8" x14ac:dyDescent="0.3">
      <c r="A1390" s="12">
        <v>8388</v>
      </c>
      <c r="B1390" s="12">
        <v>289</v>
      </c>
      <c r="C1390" s="8">
        <v>10145</v>
      </c>
      <c r="D1390" s="12" t="s">
        <v>1447</v>
      </c>
      <c r="E1390" s="13">
        <v>44713</v>
      </c>
      <c r="F1390" s="12" t="s">
        <v>16222</v>
      </c>
      <c r="G1390" s="12">
        <f>IF(ISNUMBER(MATCH(C1390, FACT_ORDERS!C:C, 0)), 1, 0)</f>
        <v>1</v>
      </c>
      <c r="H1390" s="12">
        <f>COUNTIF(B:B,FACT_SEARCHES[[#This Row],[WD_PRODUCTS]])</f>
        <v>56</v>
      </c>
    </row>
    <row r="1391" spans="1:8" x14ac:dyDescent="0.3">
      <c r="A1391" s="12">
        <v>8389</v>
      </c>
      <c r="B1391" s="12">
        <v>281</v>
      </c>
      <c r="C1391" s="8">
        <v>10145</v>
      </c>
      <c r="D1391" s="12" t="s">
        <v>1448</v>
      </c>
      <c r="E1391" s="13">
        <v>44713</v>
      </c>
      <c r="F1391" s="12" t="s">
        <v>16223</v>
      </c>
      <c r="G1391" s="12">
        <f>IF(ISNUMBER(MATCH(C1391, FACT_ORDERS!C:C, 0)), 1, 0)</f>
        <v>1</v>
      </c>
      <c r="H1391" s="12">
        <f>COUNTIF(B:B,FACT_SEARCHES[[#This Row],[WD_PRODUCTS]])</f>
        <v>86</v>
      </c>
    </row>
    <row r="1392" spans="1:8" x14ac:dyDescent="0.3">
      <c r="A1392" s="12">
        <v>8390</v>
      </c>
      <c r="B1392" s="12">
        <v>298</v>
      </c>
      <c r="C1392" s="8">
        <v>10145</v>
      </c>
      <c r="D1392" s="12" t="s">
        <v>1449</v>
      </c>
      <c r="E1392" s="13">
        <v>44713</v>
      </c>
      <c r="F1392" s="12" t="s">
        <v>16224</v>
      </c>
      <c r="G1392" s="12">
        <f>IF(ISNUMBER(MATCH(C1392, FACT_ORDERS!C:C, 0)), 1, 0)</f>
        <v>1</v>
      </c>
      <c r="H1392" s="12">
        <f>COUNTIF(B:B,FACT_SEARCHES[[#This Row],[WD_PRODUCTS]])</f>
        <v>79</v>
      </c>
    </row>
    <row r="1393" spans="1:8" x14ac:dyDescent="0.3">
      <c r="A1393" s="12">
        <v>8391</v>
      </c>
      <c r="B1393" s="12">
        <v>282</v>
      </c>
      <c r="C1393" s="8">
        <v>10360</v>
      </c>
      <c r="D1393" s="12" t="s">
        <v>1450</v>
      </c>
      <c r="E1393" s="13">
        <v>44916</v>
      </c>
      <c r="F1393" s="12" t="s">
        <v>16225</v>
      </c>
      <c r="G1393" s="12">
        <f>IF(ISNUMBER(MATCH(C1393, FACT_ORDERS!C:C, 0)), 1, 0)</f>
        <v>1</v>
      </c>
      <c r="H1393" s="12">
        <f>COUNTIF(B:B,FACT_SEARCHES[[#This Row],[WD_PRODUCTS]])</f>
        <v>43</v>
      </c>
    </row>
    <row r="1394" spans="1:8" x14ac:dyDescent="0.3">
      <c r="A1394" s="12">
        <v>8392</v>
      </c>
      <c r="B1394" s="12">
        <v>238</v>
      </c>
      <c r="C1394" s="8">
        <v>10360</v>
      </c>
      <c r="D1394" s="12" t="s">
        <v>1451</v>
      </c>
      <c r="E1394" s="13">
        <v>44916</v>
      </c>
      <c r="F1394" s="12" t="s">
        <v>16226</v>
      </c>
      <c r="G1394" s="12">
        <f>IF(ISNUMBER(MATCH(C1394, FACT_ORDERS!C:C, 0)), 1, 0)</f>
        <v>1</v>
      </c>
      <c r="H1394" s="12">
        <f>COUNTIF(B:B,FACT_SEARCHES[[#This Row],[WD_PRODUCTS]])</f>
        <v>57</v>
      </c>
    </row>
    <row r="1395" spans="1:8" x14ac:dyDescent="0.3">
      <c r="A1395" s="12">
        <v>8393</v>
      </c>
      <c r="B1395" s="12">
        <v>234</v>
      </c>
      <c r="C1395" s="8">
        <v>10360</v>
      </c>
      <c r="D1395" s="12" t="s">
        <v>1452</v>
      </c>
      <c r="E1395" s="13">
        <v>44916</v>
      </c>
      <c r="F1395" s="12" t="s">
        <v>16227</v>
      </c>
      <c r="G1395" s="12">
        <f>IF(ISNUMBER(MATCH(C1395, FACT_ORDERS!C:C, 0)), 1, 0)</f>
        <v>1</v>
      </c>
      <c r="H1395" s="12">
        <f>COUNTIF(B:B,FACT_SEARCHES[[#This Row],[WD_PRODUCTS]])</f>
        <v>77</v>
      </c>
    </row>
    <row r="1396" spans="1:8" x14ac:dyDescent="0.3">
      <c r="A1396" s="12">
        <v>8394</v>
      </c>
      <c r="B1396" s="12">
        <v>208</v>
      </c>
      <c r="C1396" s="8">
        <v>10564</v>
      </c>
      <c r="D1396" s="12" t="s">
        <v>1453</v>
      </c>
      <c r="E1396" s="13">
        <v>45215</v>
      </c>
      <c r="F1396" s="12" t="s">
        <v>16228</v>
      </c>
      <c r="G1396" s="12">
        <f>IF(ISNUMBER(MATCH(C1396, FACT_ORDERS!C:C, 0)), 1, 0)</f>
        <v>1</v>
      </c>
      <c r="H1396" s="12">
        <f>COUNTIF(B:B,FACT_SEARCHES[[#This Row],[WD_PRODUCTS]])</f>
        <v>91</v>
      </c>
    </row>
    <row r="1397" spans="1:8" x14ac:dyDescent="0.3">
      <c r="A1397" s="12">
        <v>8395</v>
      </c>
      <c r="B1397" s="12">
        <v>239</v>
      </c>
      <c r="C1397" s="8">
        <v>10564</v>
      </c>
      <c r="D1397" s="12" t="s">
        <v>1454</v>
      </c>
      <c r="E1397" s="13">
        <v>45215</v>
      </c>
      <c r="F1397" s="12" t="s">
        <v>16229</v>
      </c>
      <c r="G1397" s="12">
        <f>IF(ISNUMBER(MATCH(C1397, FACT_ORDERS!C:C, 0)), 1, 0)</f>
        <v>1</v>
      </c>
      <c r="H1397" s="12">
        <f>COUNTIF(B:B,FACT_SEARCHES[[#This Row],[WD_PRODUCTS]])</f>
        <v>41</v>
      </c>
    </row>
    <row r="1398" spans="1:8" x14ac:dyDescent="0.3">
      <c r="A1398" s="12">
        <v>8396</v>
      </c>
      <c r="B1398" s="12">
        <v>237</v>
      </c>
      <c r="C1398" s="8">
        <v>10585</v>
      </c>
      <c r="D1398" s="12" t="s">
        <v>1455</v>
      </c>
      <c r="E1398" s="13">
        <v>45377</v>
      </c>
      <c r="F1398" s="12" t="s">
        <v>16230</v>
      </c>
      <c r="G1398" s="12">
        <f>IF(ISNUMBER(MATCH(C1398, FACT_ORDERS!C:C, 0)), 1, 0)</f>
        <v>1</v>
      </c>
      <c r="H1398" s="12">
        <f>COUNTIF(B:B,FACT_SEARCHES[[#This Row],[WD_PRODUCTS]])</f>
        <v>99</v>
      </c>
    </row>
    <row r="1399" spans="1:8" x14ac:dyDescent="0.3">
      <c r="A1399" s="12">
        <v>8397</v>
      </c>
      <c r="B1399" s="12">
        <v>245</v>
      </c>
      <c r="C1399" s="8">
        <v>10585</v>
      </c>
      <c r="D1399" s="12" t="s">
        <v>1456</v>
      </c>
      <c r="E1399" s="13">
        <v>45377</v>
      </c>
      <c r="F1399" s="12" t="s">
        <v>16231</v>
      </c>
      <c r="G1399" s="12">
        <f>IF(ISNUMBER(MATCH(C1399, FACT_ORDERS!C:C, 0)), 1, 0)</f>
        <v>1</v>
      </c>
      <c r="H1399" s="12">
        <f>COUNTIF(B:B,FACT_SEARCHES[[#This Row],[WD_PRODUCTS]])</f>
        <v>58</v>
      </c>
    </row>
    <row r="1400" spans="1:8" x14ac:dyDescent="0.3">
      <c r="A1400" s="12">
        <v>8398</v>
      </c>
      <c r="B1400" s="12">
        <v>229</v>
      </c>
      <c r="C1400" s="8">
        <v>10868</v>
      </c>
      <c r="D1400" s="12" t="s">
        <v>1457</v>
      </c>
      <c r="E1400" s="13">
        <v>45538</v>
      </c>
      <c r="F1400" s="12" t="s">
        <v>16232</v>
      </c>
      <c r="G1400" s="12">
        <f>IF(ISNUMBER(MATCH(C1400, FACT_ORDERS!C:C, 0)), 1, 0)</f>
        <v>1</v>
      </c>
      <c r="H1400" s="12">
        <f>COUNTIF(B:B,FACT_SEARCHES[[#This Row],[WD_PRODUCTS]])</f>
        <v>42</v>
      </c>
    </row>
    <row r="1401" spans="1:8" x14ac:dyDescent="0.3">
      <c r="A1401" s="12">
        <v>8399</v>
      </c>
      <c r="B1401" s="12">
        <v>268</v>
      </c>
      <c r="C1401" s="8">
        <v>10868</v>
      </c>
      <c r="D1401" s="12" t="s">
        <v>1458</v>
      </c>
      <c r="E1401" s="13">
        <v>45538</v>
      </c>
      <c r="F1401" s="12" t="s">
        <v>16233</v>
      </c>
      <c r="G1401" s="12">
        <f>IF(ISNUMBER(MATCH(C1401, FACT_ORDERS!C:C, 0)), 1, 0)</f>
        <v>1</v>
      </c>
      <c r="H1401" s="12">
        <f>COUNTIF(B:B,FACT_SEARCHES[[#This Row],[WD_PRODUCTS]])</f>
        <v>78</v>
      </c>
    </row>
    <row r="1402" spans="1:8" x14ac:dyDescent="0.3">
      <c r="A1402" s="12">
        <v>8400</v>
      </c>
      <c r="B1402" s="12">
        <v>209</v>
      </c>
      <c r="C1402" s="8">
        <v>10807</v>
      </c>
      <c r="D1402" s="12" t="s">
        <v>1459</v>
      </c>
      <c r="E1402" s="13">
        <v>45026</v>
      </c>
      <c r="F1402" s="12" t="s">
        <v>16234</v>
      </c>
      <c r="G1402" s="12">
        <f>IF(ISNUMBER(MATCH(C1402, FACT_ORDERS!C:C, 0)), 1, 0)</f>
        <v>1</v>
      </c>
      <c r="H1402" s="12">
        <f>COUNTIF(B:B,FACT_SEARCHES[[#This Row],[WD_PRODUCTS]])</f>
        <v>91</v>
      </c>
    </row>
    <row r="1403" spans="1:8" x14ac:dyDescent="0.3">
      <c r="A1403" s="12">
        <v>8401</v>
      </c>
      <c r="B1403" s="12">
        <v>290</v>
      </c>
      <c r="C1403" s="8">
        <v>10807</v>
      </c>
      <c r="D1403" s="12" t="s">
        <v>1460</v>
      </c>
      <c r="E1403" s="13">
        <v>45026</v>
      </c>
      <c r="F1403" s="12" t="s">
        <v>16235</v>
      </c>
      <c r="G1403" s="12">
        <f>IF(ISNUMBER(MATCH(C1403, FACT_ORDERS!C:C, 0)), 1, 0)</f>
        <v>1</v>
      </c>
      <c r="H1403" s="12">
        <f>COUNTIF(B:B,FACT_SEARCHES[[#This Row],[WD_PRODUCTS]])</f>
        <v>47</v>
      </c>
    </row>
    <row r="1404" spans="1:8" x14ac:dyDescent="0.3">
      <c r="A1404" s="12">
        <v>8402</v>
      </c>
      <c r="B1404" s="12">
        <v>238</v>
      </c>
      <c r="C1404" s="8">
        <v>10807</v>
      </c>
      <c r="D1404" s="12" t="s">
        <v>1461</v>
      </c>
      <c r="E1404" s="13">
        <v>45026</v>
      </c>
      <c r="F1404" s="12" t="s">
        <v>16236</v>
      </c>
      <c r="G1404" s="12">
        <f>IF(ISNUMBER(MATCH(C1404, FACT_ORDERS!C:C, 0)), 1, 0)</f>
        <v>1</v>
      </c>
      <c r="H1404" s="12">
        <f>COUNTIF(B:B,FACT_SEARCHES[[#This Row],[WD_PRODUCTS]])</f>
        <v>57</v>
      </c>
    </row>
    <row r="1405" spans="1:8" x14ac:dyDescent="0.3">
      <c r="A1405" s="12">
        <v>8403</v>
      </c>
      <c r="B1405" s="12">
        <v>256</v>
      </c>
      <c r="C1405" s="8">
        <v>10813</v>
      </c>
      <c r="D1405" s="12" t="s">
        <v>1462</v>
      </c>
      <c r="E1405" s="13">
        <v>44582</v>
      </c>
      <c r="F1405" s="12" t="s">
        <v>16237</v>
      </c>
      <c r="G1405" s="12">
        <f>IF(ISNUMBER(MATCH(C1405, FACT_ORDERS!C:C, 0)), 1, 0)</f>
        <v>1</v>
      </c>
      <c r="H1405" s="12">
        <f>COUNTIF(B:B,FACT_SEARCHES[[#This Row],[WD_PRODUCTS]])</f>
        <v>63</v>
      </c>
    </row>
    <row r="1406" spans="1:8" x14ac:dyDescent="0.3">
      <c r="A1406" s="12">
        <v>8404</v>
      </c>
      <c r="B1406" s="12">
        <v>235</v>
      </c>
      <c r="C1406" s="8">
        <v>10867</v>
      </c>
      <c r="D1406" s="12" t="s">
        <v>1463</v>
      </c>
      <c r="E1406" s="13">
        <v>45295</v>
      </c>
      <c r="F1406" s="12" t="s">
        <v>3253</v>
      </c>
      <c r="G1406" s="12">
        <f>IF(ISNUMBER(MATCH(C1406, FACT_ORDERS!C:C, 0)), 1, 0)</f>
        <v>1</v>
      </c>
      <c r="H1406" s="12">
        <f>COUNTIF(B:B,FACT_SEARCHES[[#This Row],[WD_PRODUCTS]])</f>
        <v>58</v>
      </c>
    </row>
    <row r="1407" spans="1:8" x14ac:dyDescent="0.3">
      <c r="A1407" s="12">
        <v>8405</v>
      </c>
      <c r="B1407" s="12">
        <v>281</v>
      </c>
      <c r="C1407" s="8">
        <v>10867</v>
      </c>
      <c r="D1407" s="12" t="s">
        <v>1464</v>
      </c>
      <c r="E1407" s="13">
        <v>45295</v>
      </c>
      <c r="F1407" s="12" t="s">
        <v>16238</v>
      </c>
      <c r="G1407" s="12">
        <f>IF(ISNUMBER(MATCH(C1407, FACT_ORDERS!C:C, 0)), 1, 0)</f>
        <v>1</v>
      </c>
      <c r="H1407" s="12">
        <f>COUNTIF(B:B,FACT_SEARCHES[[#This Row],[WD_PRODUCTS]])</f>
        <v>86</v>
      </c>
    </row>
    <row r="1408" spans="1:8" x14ac:dyDescent="0.3">
      <c r="A1408" s="12">
        <v>8406</v>
      </c>
      <c r="B1408" s="12">
        <v>204</v>
      </c>
      <c r="C1408" s="8">
        <v>10867</v>
      </c>
      <c r="D1408" s="12" t="s">
        <v>1465</v>
      </c>
      <c r="E1408" s="13">
        <v>45295</v>
      </c>
      <c r="F1408" s="12" t="s">
        <v>16239</v>
      </c>
      <c r="G1408" s="12">
        <f>IF(ISNUMBER(MATCH(C1408, FACT_ORDERS!C:C, 0)), 1, 0)</f>
        <v>1</v>
      </c>
      <c r="H1408" s="12">
        <f>COUNTIF(B:B,FACT_SEARCHES[[#This Row],[WD_PRODUCTS]])</f>
        <v>139</v>
      </c>
    </row>
    <row r="1409" spans="1:8" x14ac:dyDescent="0.3">
      <c r="A1409" s="12">
        <v>8407</v>
      </c>
      <c r="B1409" s="12">
        <v>249</v>
      </c>
      <c r="C1409" s="8">
        <v>10433</v>
      </c>
      <c r="D1409" s="12" t="s">
        <v>1466</v>
      </c>
      <c r="E1409" s="13">
        <v>45515</v>
      </c>
      <c r="F1409" s="12" t="s">
        <v>16240</v>
      </c>
      <c r="G1409" s="12">
        <f>IF(ISNUMBER(MATCH(C1409, FACT_ORDERS!C:C, 0)), 1, 0)</f>
        <v>1</v>
      </c>
      <c r="H1409" s="12">
        <f>COUNTIF(B:B,FACT_SEARCHES[[#This Row],[WD_PRODUCTS]])</f>
        <v>85</v>
      </c>
    </row>
    <row r="1410" spans="1:8" x14ac:dyDescent="0.3">
      <c r="A1410" s="12">
        <v>8408</v>
      </c>
      <c r="B1410" s="12">
        <v>292</v>
      </c>
      <c r="C1410" s="8">
        <v>10433</v>
      </c>
      <c r="D1410" s="12" t="s">
        <v>1467</v>
      </c>
      <c r="E1410" s="13">
        <v>45515</v>
      </c>
      <c r="F1410" s="12" t="s">
        <v>16241</v>
      </c>
      <c r="G1410" s="12">
        <f>IF(ISNUMBER(MATCH(C1410, FACT_ORDERS!C:C, 0)), 1, 0)</f>
        <v>1</v>
      </c>
      <c r="H1410" s="12">
        <f>COUNTIF(B:B,FACT_SEARCHES[[#This Row],[WD_PRODUCTS]])</f>
        <v>95</v>
      </c>
    </row>
    <row r="1411" spans="1:8" x14ac:dyDescent="0.3">
      <c r="A1411" s="12">
        <v>8409</v>
      </c>
      <c r="B1411" s="12">
        <v>225</v>
      </c>
      <c r="C1411" s="8">
        <v>10918</v>
      </c>
      <c r="D1411" s="12" t="s">
        <v>1468</v>
      </c>
      <c r="E1411" s="13">
        <v>44757</v>
      </c>
      <c r="F1411" s="12" t="s">
        <v>16242</v>
      </c>
      <c r="G1411" s="12">
        <f>IF(ISNUMBER(MATCH(C1411, FACT_ORDERS!C:C, 0)), 1, 0)</f>
        <v>1</v>
      </c>
      <c r="H1411" s="12">
        <f>COUNTIF(B:B,FACT_SEARCHES[[#This Row],[WD_PRODUCTS]])</f>
        <v>74</v>
      </c>
    </row>
    <row r="1412" spans="1:8" x14ac:dyDescent="0.3">
      <c r="A1412" s="12">
        <v>8410</v>
      </c>
      <c r="B1412" s="12">
        <v>210</v>
      </c>
      <c r="C1412" s="8">
        <v>10918</v>
      </c>
      <c r="D1412" s="12" t="s">
        <v>1469</v>
      </c>
      <c r="E1412" s="13">
        <v>44757</v>
      </c>
      <c r="F1412" s="12" t="s">
        <v>16243</v>
      </c>
      <c r="G1412" s="12">
        <f>IF(ISNUMBER(MATCH(C1412, FACT_ORDERS!C:C, 0)), 1, 0)</f>
        <v>1</v>
      </c>
      <c r="H1412" s="12">
        <f>COUNTIF(B:B,FACT_SEARCHES[[#This Row],[WD_PRODUCTS]])</f>
        <v>77</v>
      </c>
    </row>
    <row r="1413" spans="1:8" x14ac:dyDescent="0.3">
      <c r="A1413" s="12">
        <v>8411</v>
      </c>
      <c r="B1413" s="12">
        <v>266</v>
      </c>
      <c r="C1413" s="8">
        <v>10918</v>
      </c>
      <c r="D1413" s="12" t="s">
        <v>1470</v>
      </c>
      <c r="E1413" s="13">
        <v>44757</v>
      </c>
      <c r="F1413" s="12" t="s">
        <v>16244</v>
      </c>
      <c r="G1413" s="12">
        <f>IF(ISNUMBER(MATCH(C1413, FACT_ORDERS!C:C, 0)), 1, 0)</f>
        <v>1</v>
      </c>
      <c r="H1413" s="12">
        <f>COUNTIF(B:B,FACT_SEARCHES[[#This Row],[WD_PRODUCTS]])</f>
        <v>94</v>
      </c>
    </row>
    <row r="1414" spans="1:8" x14ac:dyDescent="0.3">
      <c r="A1414" s="12">
        <v>8412</v>
      </c>
      <c r="B1414" s="12">
        <v>268</v>
      </c>
      <c r="C1414" s="8">
        <v>10918</v>
      </c>
      <c r="D1414" s="12" t="s">
        <v>1471</v>
      </c>
      <c r="E1414" s="13">
        <v>44757</v>
      </c>
      <c r="F1414" s="12" t="s">
        <v>3468</v>
      </c>
      <c r="G1414" s="12">
        <f>IF(ISNUMBER(MATCH(C1414, FACT_ORDERS!C:C, 0)), 1, 0)</f>
        <v>1</v>
      </c>
      <c r="H1414" s="12">
        <f>COUNTIF(B:B,FACT_SEARCHES[[#This Row],[WD_PRODUCTS]])</f>
        <v>78</v>
      </c>
    </row>
    <row r="1415" spans="1:8" x14ac:dyDescent="0.3">
      <c r="A1415" s="12">
        <v>8413</v>
      </c>
      <c r="B1415" s="12">
        <v>232</v>
      </c>
      <c r="C1415" s="8">
        <v>10958</v>
      </c>
      <c r="D1415" s="12" t="s">
        <v>1472</v>
      </c>
      <c r="E1415" s="13">
        <v>45381</v>
      </c>
      <c r="F1415" s="12" t="s">
        <v>16245</v>
      </c>
      <c r="G1415" s="12">
        <f>IF(ISNUMBER(MATCH(C1415, FACT_ORDERS!C:C, 0)), 1, 0)</f>
        <v>1</v>
      </c>
      <c r="H1415" s="12">
        <f>COUNTIF(B:B,FACT_SEARCHES[[#This Row],[WD_PRODUCTS]])</f>
        <v>69</v>
      </c>
    </row>
    <row r="1416" spans="1:8" x14ac:dyDescent="0.3">
      <c r="A1416" s="12">
        <v>8414</v>
      </c>
      <c r="B1416" s="12">
        <v>297</v>
      </c>
      <c r="C1416" s="8">
        <v>10958</v>
      </c>
      <c r="D1416" s="12" t="s">
        <v>1473</v>
      </c>
      <c r="E1416" s="13">
        <v>45381</v>
      </c>
      <c r="F1416" s="12" t="s">
        <v>16246</v>
      </c>
      <c r="G1416" s="12">
        <f>IF(ISNUMBER(MATCH(C1416, FACT_ORDERS!C:C, 0)), 1, 0)</f>
        <v>1</v>
      </c>
      <c r="H1416" s="12">
        <f>COUNTIF(B:B,FACT_SEARCHES[[#This Row],[WD_PRODUCTS]])</f>
        <v>64</v>
      </c>
    </row>
    <row r="1417" spans="1:8" x14ac:dyDescent="0.3">
      <c r="A1417" s="12">
        <v>8415</v>
      </c>
      <c r="B1417" s="12">
        <v>256</v>
      </c>
      <c r="C1417" s="8">
        <v>10966</v>
      </c>
      <c r="D1417" s="12" t="s">
        <v>1474</v>
      </c>
      <c r="E1417" s="13">
        <v>45245</v>
      </c>
      <c r="F1417" s="12" t="s">
        <v>16247</v>
      </c>
      <c r="G1417" s="12">
        <f>IF(ISNUMBER(MATCH(C1417, FACT_ORDERS!C:C, 0)), 1, 0)</f>
        <v>1</v>
      </c>
      <c r="H1417" s="12">
        <f>COUNTIF(B:B,FACT_SEARCHES[[#This Row],[WD_PRODUCTS]])</f>
        <v>63</v>
      </c>
    </row>
    <row r="1418" spans="1:8" x14ac:dyDescent="0.3">
      <c r="A1418" s="12">
        <v>8416</v>
      </c>
      <c r="B1418" s="12">
        <v>277</v>
      </c>
      <c r="C1418" s="8">
        <v>10966</v>
      </c>
      <c r="D1418" s="12" t="s">
        <v>1475</v>
      </c>
      <c r="E1418" s="13">
        <v>45245</v>
      </c>
      <c r="F1418" s="12" t="s">
        <v>16248</v>
      </c>
      <c r="G1418" s="12">
        <f>IF(ISNUMBER(MATCH(C1418, FACT_ORDERS!C:C, 0)), 1, 0)</f>
        <v>1</v>
      </c>
      <c r="H1418" s="12">
        <f>COUNTIF(B:B,FACT_SEARCHES[[#This Row],[WD_PRODUCTS]])</f>
        <v>98</v>
      </c>
    </row>
    <row r="1419" spans="1:8" x14ac:dyDescent="0.3">
      <c r="A1419" s="12">
        <v>8417</v>
      </c>
      <c r="B1419" s="12">
        <v>237</v>
      </c>
      <c r="C1419" s="8">
        <v>10966</v>
      </c>
      <c r="D1419" s="12" t="s">
        <v>1476</v>
      </c>
      <c r="E1419" s="13">
        <v>45245</v>
      </c>
      <c r="F1419" s="12" t="s">
        <v>16249</v>
      </c>
      <c r="G1419" s="12">
        <f>IF(ISNUMBER(MATCH(C1419, FACT_ORDERS!C:C, 0)), 1, 0)</f>
        <v>1</v>
      </c>
      <c r="H1419" s="12">
        <f>COUNTIF(B:B,FACT_SEARCHES[[#This Row],[WD_PRODUCTS]])</f>
        <v>99</v>
      </c>
    </row>
    <row r="1420" spans="1:8" x14ac:dyDescent="0.3">
      <c r="A1420" s="12">
        <v>8418</v>
      </c>
      <c r="B1420" s="12">
        <v>204</v>
      </c>
      <c r="C1420" s="8">
        <v>10966</v>
      </c>
      <c r="D1420" s="12" t="s">
        <v>1477</v>
      </c>
      <c r="E1420" s="13">
        <v>45245</v>
      </c>
      <c r="F1420" s="12" t="s">
        <v>16250</v>
      </c>
      <c r="G1420" s="12">
        <f>IF(ISNUMBER(MATCH(C1420, FACT_ORDERS!C:C, 0)), 1, 0)</f>
        <v>1</v>
      </c>
      <c r="H1420" s="12">
        <f>COUNTIF(B:B,FACT_SEARCHES[[#This Row],[WD_PRODUCTS]])</f>
        <v>139</v>
      </c>
    </row>
    <row r="1421" spans="1:8" x14ac:dyDescent="0.3">
      <c r="A1421" s="12">
        <v>8419</v>
      </c>
      <c r="B1421" s="12">
        <v>225</v>
      </c>
      <c r="C1421" s="8">
        <v>10409</v>
      </c>
      <c r="D1421" s="12" t="s">
        <v>1478</v>
      </c>
      <c r="E1421" s="13">
        <v>44654</v>
      </c>
      <c r="F1421" s="12" t="s">
        <v>16251</v>
      </c>
      <c r="G1421" s="12">
        <f>IF(ISNUMBER(MATCH(C1421, FACT_ORDERS!C:C, 0)), 1, 0)</f>
        <v>1</v>
      </c>
      <c r="H1421" s="12">
        <f>COUNTIF(B:B,FACT_SEARCHES[[#This Row],[WD_PRODUCTS]])</f>
        <v>74</v>
      </c>
    </row>
    <row r="1422" spans="1:8" x14ac:dyDescent="0.3">
      <c r="A1422" s="12">
        <v>8420</v>
      </c>
      <c r="B1422" s="12">
        <v>216</v>
      </c>
      <c r="C1422" s="8">
        <v>10192</v>
      </c>
      <c r="D1422" s="12" t="s">
        <v>1479</v>
      </c>
      <c r="E1422" s="13">
        <v>43972</v>
      </c>
      <c r="F1422" s="12" t="s">
        <v>16252</v>
      </c>
      <c r="G1422" s="12">
        <f>IF(ISNUMBER(MATCH(C1422, FACT_ORDERS!C:C, 0)), 1, 0)</f>
        <v>1</v>
      </c>
      <c r="H1422" s="12">
        <f>COUNTIF(B:B,FACT_SEARCHES[[#This Row],[WD_PRODUCTS]])</f>
        <v>107</v>
      </c>
    </row>
    <row r="1423" spans="1:8" x14ac:dyDescent="0.3">
      <c r="A1423" s="12">
        <v>8421</v>
      </c>
      <c r="B1423" s="12">
        <v>285</v>
      </c>
      <c r="C1423" s="8">
        <v>10459</v>
      </c>
      <c r="D1423" s="12" t="s">
        <v>1480</v>
      </c>
      <c r="E1423" s="13">
        <v>45385</v>
      </c>
      <c r="F1423" s="12" t="s">
        <v>16253</v>
      </c>
      <c r="G1423" s="12">
        <f>IF(ISNUMBER(MATCH(C1423, FACT_ORDERS!C:C, 0)), 1, 0)</f>
        <v>1</v>
      </c>
      <c r="H1423" s="12">
        <f>COUNTIF(B:B,FACT_SEARCHES[[#This Row],[WD_PRODUCTS]])</f>
        <v>56</v>
      </c>
    </row>
    <row r="1424" spans="1:8" x14ac:dyDescent="0.3">
      <c r="A1424" s="12">
        <v>8422</v>
      </c>
      <c r="B1424" s="12">
        <v>296</v>
      </c>
      <c r="C1424" s="8">
        <v>10194</v>
      </c>
      <c r="D1424" s="12" t="s">
        <v>1481</v>
      </c>
      <c r="E1424" s="13">
        <v>45404</v>
      </c>
      <c r="F1424" s="12" t="s">
        <v>16254</v>
      </c>
      <c r="G1424" s="12">
        <f>IF(ISNUMBER(MATCH(C1424, FACT_ORDERS!C:C, 0)), 1, 0)</f>
        <v>1</v>
      </c>
      <c r="H1424" s="12">
        <f>COUNTIF(B:B,FACT_SEARCHES[[#This Row],[WD_PRODUCTS]])</f>
        <v>106</v>
      </c>
    </row>
    <row r="1425" spans="1:8" x14ac:dyDescent="0.3">
      <c r="A1425" s="12">
        <v>8423</v>
      </c>
      <c r="B1425" s="12">
        <v>216</v>
      </c>
      <c r="C1425" s="8">
        <v>10194</v>
      </c>
      <c r="D1425" s="12" t="s">
        <v>1482</v>
      </c>
      <c r="E1425" s="13">
        <v>45404</v>
      </c>
      <c r="F1425" s="12" t="s">
        <v>3923</v>
      </c>
      <c r="G1425" s="12">
        <f>IF(ISNUMBER(MATCH(C1425, FACT_ORDERS!C:C, 0)), 1, 0)</f>
        <v>1</v>
      </c>
      <c r="H1425" s="12">
        <f>COUNTIF(B:B,FACT_SEARCHES[[#This Row],[WD_PRODUCTS]])</f>
        <v>107</v>
      </c>
    </row>
    <row r="1426" spans="1:8" x14ac:dyDescent="0.3">
      <c r="A1426" s="12">
        <v>8424</v>
      </c>
      <c r="B1426" s="12">
        <v>243</v>
      </c>
      <c r="C1426" s="8">
        <v>10713</v>
      </c>
      <c r="D1426" s="12" t="s">
        <v>1483</v>
      </c>
      <c r="E1426" s="13">
        <v>45389</v>
      </c>
      <c r="F1426" s="12" t="s">
        <v>4265</v>
      </c>
      <c r="G1426" s="12">
        <f>IF(ISNUMBER(MATCH(C1426, FACT_ORDERS!C:C, 0)), 1, 0)</f>
        <v>1</v>
      </c>
      <c r="H1426" s="12">
        <f>COUNTIF(B:B,FACT_SEARCHES[[#This Row],[WD_PRODUCTS]])</f>
        <v>70</v>
      </c>
    </row>
    <row r="1427" spans="1:8" x14ac:dyDescent="0.3">
      <c r="A1427" s="12">
        <v>8425</v>
      </c>
      <c r="B1427" s="12">
        <v>273</v>
      </c>
      <c r="C1427" s="8">
        <v>10237</v>
      </c>
      <c r="D1427" s="12" t="s">
        <v>1484</v>
      </c>
      <c r="E1427" s="13">
        <v>44331</v>
      </c>
      <c r="F1427" s="12" t="s">
        <v>3518</v>
      </c>
      <c r="G1427" s="12">
        <f>IF(ISNUMBER(MATCH(C1427, FACT_ORDERS!C:C, 0)), 1, 0)</f>
        <v>1</v>
      </c>
      <c r="H1427" s="12">
        <f>COUNTIF(B:B,FACT_SEARCHES[[#This Row],[WD_PRODUCTS]])</f>
        <v>73</v>
      </c>
    </row>
    <row r="1428" spans="1:8" x14ac:dyDescent="0.3">
      <c r="A1428" s="12">
        <v>8426</v>
      </c>
      <c r="B1428" s="12">
        <v>205</v>
      </c>
      <c r="C1428" s="8">
        <v>10237</v>
      </c>
      <c r="D1428" s="12" t="s">
        <v>1485</v>
      </c>
      <c r="E1428" s="13">
        <v>44331</v>
      </c>
      <c r="F1428" s="12" t="s">
        <v>16255</v>
      </c>
      <c r="G1428" s="12">
        <f>IF(ISNUMBER(MATCH(C1428, FACT_ORDERS!C:C, 0)), 1, 0)</f>
        <v>1</v>
      </c>
      <c r="H1428" s="12">
        <f>COUNTIF(B:B,FACT_SEARCHES[[#This Row],[WD_PRODUCTS]])</f>
        <v>40</v>
      </c>
    </row>
    <row r="1429" spans="1:8" x14ac:dyDescent="0.3">
      <c r="A1429" s="12">
        <v>8427</v>
      </c>
      <c r="B1429" s="12">
        <v>233</v>
      </c>
      <c r="C1429" s="8">
        <v>10237</v>
      </c>
      <c r="D1429" s="12" t="s">
        <v>1486</v>
      </c>
      <c r="E1429" s="13">
        <v>44331</v>
      </c>
      <c r="F1429" s="12" t="s">
        <v>16256</v>
      </c>
      <c r="G1429" s="12">
        <f>IF(ISNUMBER(MATCH(C1429, FACT_ORDERS!C:C, 0)), 1, 0)</f>
        <v>1</v>
      </c>
      <c r="H1429" s="12">
        <f>COUNTIF(B:B,FACT_SEARCHES[[#This Row],[WD_PRODUCTS]])</f>
        <v>76</v>
      </c>
    </row>
    <row r="1430" spans="1:8" x14ac:dyDescent="0.3">
      <c r="A1430" s="12">
        <v>8428</v>
      </c>
      <c r="B1430" s="12">
        <v>272</v>
      </c>
      <c r="C1430" s="8">
        <v>10237</v>
      </c>
      <c r="D1430" s="12" t="s">
        <v>1487</v>
      </c>
      <c r="E1430" s="13">
        <v>44331</v>
      </c>
      <c r="F1430" s="12" t="s">
        <v>16257</v>
      </c>
      <c r="G1430" s="12">
        <f>IF(ISNUMBER(MATCH(C1430, FACT_ORDERS!C:C, 0)), 1, 0)</f>
        <v>1</v>
      </c>
      <c r="H1430" s="12">
        <f>COUNTIF(B:B,FACT_SEARCHES[[#This Row],[WD_PRODUCTS]])</f>
        <v>39</v>
      </c>
    </row>
    <row r="1431" spans="1:8" x14ac:dyDescent="0.3">
      <c r="A1431" s="12">
        <v>8429</v>
      </c>
      <c r="B1431" s="12">
        <v>258</v>
      </c>
      <c r="C1431" s="8">
        <v>10971</v>
      </c>
      <c r="D1431" s="12" t="s">
        <v>1488</v>
      </c>
      <c r="E1431" s="13">
        <v>45099</v>
      </c>
      <c r="F1431" s="12" t="s">
        <v>16258</v>
      </c>
      <c r="G1431" s="12">
        <f>IF(ISNUMBER(MATCH(C1431, FACT_ORDERS!C:C, 0)), 1, 0)</f>
        <v>1</v>
      </c>
      <c r="H1431" s="12">
        <f>COUNTIF(B:B,FACT_SEARCHES[[#This Row],[WD_PRODUCTS]])</f>
        <v>57</v>
      </c>
    </row>
    <row r="1432" spans="1:8" x14ac:dyDescent="0.3">
      <c r="A1432" s="12">
        <v>8430</v>
      </c>
      <c r="B1432" s="12">
        <v>270</v>
      </c>
      <c r="C1432" s="8">
        <v>10971</v>
      </c>
      <c r="D1432" s="12" t="s">
        <v>1489</v>
      </c>
      <c r="E1432" s="13">
        <v>45099</v>
      </c>
      <c r="F1432" s="12" t="s">
        <v>16259</v>
      </c>
      <c r="G1432" s="12">
        <f>IF(ISNUMBER(MATCH(C1432, FACT_ORDERS!C:C, 0)), 1, 0)</f>
        <v>1</v>
      </c>
      <c r="H1432" s="12">
        <f>COUNTIF(B:B,FACT_SEARCHES[[#This Row],[WD_PRODUCTS]])</f>
        <v>54</v>
      </c>
    </row>
    <row r="1433" spans="1:8" x14ac:dyDescent="0.3">
      <c r="A1433" s="12">
        <v>8431</v>
      </c>
      <c r="B1433" s="12">
        <v>251</v>
      </c>
      <c r="C1433" s="8">
        <v>10971</v>
      </c>
      <c r="D1433" s="12" t="s">
        <v>1490</v>
      </c>
      <c r="E1433" s="13">
        <v>45099</v>
      </c>
      <c r="F1433" s="12" t="s">
        <v>3706</v>
      </c>
      <c r="G1433" s="12">
        <f>IF(ISNUMBER(MATCH(C1433, FACT_ORDERS!C:C, 0)), 1, 0)</f>
        <v>1</v>
      </c>
      <c r="H1433" s="12">
        <f>COUNTIF(B:B,FACT_SEARCHES[[#This Row],[WD_PRODUCTS]])</f>
        <v>67</v>
      </c>
    </row>
    <row r="1434" spans="1:8" x14ac:dyDescent="0.3">
      <c r="A1434" s="12">
        <v>8432</v>
      </c>
      <c r="B1434" s="12">
        <v>217</v>
      </c>
      <c r="C1434" s="8">
        <v>10111</v>
      </c>
      <c r="D1434" s="12" t="s">
        <v>1491</v>
      </c>
      <c r="E1434" s="13">
        <v>45350</v>
      </c>
      <c r="F1434" s="12" t="s">
        <v>16260</v>
      </c>
      <c r="G1434" s="12">
        <f>IF(ISNUMBER(MATCH(C1434, FACT_ORDERS!C:C, 0)), 1, 0)</f>
        <v>1</v>
      </c>
      <c r="H1434" s="12">
        <f>COUNTIF(B:B,FACT_SEARCHES[[#This Row],[WD_PRODUCTS]])</f>
        <v>49</v>
      </c>
    </row>
    <row r="1435" spans="1:8" x14ac:dyDescent="0.3">
      <c r="A1435" s="12">
        <v>8433</v>
      </c>
      <c r="B1435" s="12">
        <v>237</v>
      </c>
      <c r="C1435" s="8">
        <v>10421</v>
      </c>
      <c r="D1435" s="12" t="s">
        <v>1492</v>
      </c>
      <c r="E1435" s="13">
        <v>45300</v>
      </c>
      <c r="F1435" s="12" t="s">
        <v>16261</v>
      </c>
      <c r="G1435" s="12">
        <f>IF(ISNUMBER(MATCH(C1435, FACT_ORDERS!C:C, 0)), 1, 0)</f>
        <v>1</v>
      </c>
      <c r="H1435" s="12">
        <f>COUNTIF(B:B,FACT_SEARCHES[[#This Row],[WD_PRODUCTS]])</f>
        <v>99</v>
      </c>
    </row>
    <row r="1436" spans="1:8" x14ac:dyDescent="0.3">
      <c r="A1436" s="12">
        <v>8434</v>
      </c>
      <c r="B1436" s="12">
        <v>254</v>
      </c>
      <c r="C1436" s="8">
        <v>10315</v>
      </c>
      <c r="D1436" s="12" t="s">
        <v>1493</v>
      </c>
      <c r="E1436" s="13">
        <v>45466</v>
      </c>
      <c r="F1436" s="12" t="s">
        <v>16262</v>
      </c>
      <c r="G1436" s="12">
        <f>IF(ISNUMBER(MATCH(C1436, FACT_ORDERS!C:C, 0)), 1, 0)</f>
        <v>1</v>
      </c>
      <c r="H1436" s="12">
        <f>COUNTIF(B:B,FACT_SEARCHES[[#This Row],[WD_PRODUCTS]])</f>
        <v>77</v>
      </c>
    </row>
    <row r="1437" spans="1:8" x14ac:dyDescent="0.3">
      <c r="A1437" s="12">
        <v>8435</v>
      </c>
      <c r="B1437" s="12">
        <v>257</v>
      </c>
      <c r="C1437" s="8">
        <v>10315</v>
      </c>
      <c r="D1437" s="12" t="s">
        <v>1494</v>
      </c>
      <c r="E1437" s="13">
        <v>45466</v>
      </c>
      <c r="F1437" s="12" t="s">
        <v>16263</v>
      </c>
      <c r="G1437" s="12">
        <f>IF(ISNUMBER(MATCH(C1437, FACT_ORDERS!C:C, 0)), 1, 0)</f>
        <v>1</v>
      </c>
      <c r="H1437" s="12">
        <f>COUNTIF(B:B,FACT_SEARCHES[[#This Row],[WD_PRODUCTS]])</f>
        <v>75</v>
      </c>
    </row>
    <row r="1438" spans="1:8" x14ac:dyDescent="0.3">
      <c r="A1438" s="12">
        <v>8436</v>
      </c>
      <c r="B1438" s="12">
        <v>268</v>
      </c>
      <c r="C1438" s="8">
        <v>10069</v>
      </c>
      <c r="D1438" s="12" t="s">
        <v>1495</v>
      </c>
      <c r="E1438" s="13">
        <v>45093</v>
      </c>
      <c r="F1438" s="12" t="s">
        <v>4553</v>
      </c>
      <c r="G1438" s="12">
        <f>IF(ISNUMBER(MATCH(C1438, FACT_ORDERS!C:C, 0)), 1, 0)</f>
        <v>1</v>
      </c>
      <c r="H1438" s="12">
        <f>COUNTIF(B:B,FACT_SEARCHES[[#This Row],[WD_PRODUCTS]])</f>
        <v>78</v>
      </c>
    </row>
    <row r="1439" spans="1:8" x14ac:dyDescent="0.3">
      <c r="A1439" s="12">
        <v>8437</v>
      </c>
      <c r="B1439" s="12">
        <v>266</v>
      </c>
      <c r="C1439" s="8">
        <v>10069</v>
      </c>
      <c r="D1439" s="12" t="s">
        <v>1496</v>
      </c>
      <c r="E1439" s="13">
        <v>45093</v>
      </c>
      <c r="F1439" s="12" t="s">
        <v>16264</v>
      </c>
      <c r="G1439" s="12">
        <f>IF(ISNUMBER(MATCH(C1439, FACT_ORDERS!C:C, 0)), 1, 0)</f>
        <v>1</v>
      </c>
      <c r="H1439" s="12">
        <f>COUNTIF(B:B,FACT_SEARCHES[[#This Row],[WD_PRODUCTS]])</f>
        <v>94</v>
      </c>
    </row>
    <row r="1440" spans="1:8" x14ac:dyDescent="0.3">
      <c r="A1440" s="12">
        <v>8438</v>
      </c>
      <c r="B1440" s="12">
        <v>202</v>
      </c>
      <c r="C1440" s="8">
        <v>10069</v>
      </c>
      <c r="D1440" s="12" t="s">
        <v>1497</v>
      </c>
      <c r="E1440" s="13">
        <v>45093</v>
      </c>
      <c r="F1440" s="12" t="s">
        <v>16265</v>
      </c>
      <c r="G1440" s="12">
        <f>IF(ISNUMBER(MATCH(C1440, FACT_ORDERS!C:C, 0)), 1, 0)</f>
        <v>1</v>
      </c>
      <c r="H1440" s="12">
        <f>COUNTIF(B:B,FACT_SEARCHES[[#This Row],[WD_PRODUCTS]])</f>
        <v>74</v>
      </c>
    </row>
    <row r="1441" spans="1:8" x14ac:dyDescent="0.3">
      <c r="A1441" s="12">
        <v>8439</v>
      </c>
      <c r="B1441" s="12">
        <v>225</v>
      </c>
      <c r="C1441" s="8">
        <v>10485</v>
      </c>
      <c r="D1441" s="12" t="s">
        <v>1498</v>
      </c>
      <c r="E1441" s="13">
        <v>45544</v>
      </c>
      <c r="F1441" s="12" t="s">
        <v>16266</v>
      </c>
      <c r="G1441" s="12">
        <f>IF(ISNUMBER(MATCH(C1441, FACT_ORDERS!C:C, 0)), 1, 0)</f>
        <v>1</v>
      </c>
      <c r="H1441" s="12">
        <f>COUNTIF(B:B,FACT_SEARCHES[[#This Row],[WD_PRODUCTS]])</f>
        <v>74</v>
      </c>
    </row>
    <row r="1442" spans="1:8" x14ac:dyDescent="0.3">
      <c r="A1442" s="12">
        <v>8440</v>
      </c>
      <c r="B1442" s="12">
        <v>204</v>
      </c>
      <c r="C1442" s="8">
        <v>10094</v>
      </c>
      <c r="D1442" s="12" t="s">
        <v>1499</v>
      </c>
      <c r="E1442" s="13">
        <v>45411</v>
      </c>
      <c r="F1442" s="12" t="s">
        <v>16267</v>
      </c>
      <c r="G1442" s="12">
        <f>IF(ISNUMBER(MATCH(C1442, FACT_ORDERS!C:C, 0)), 1, 0)</f>
        <v>1</v>
      </c>
      <c r="H1442" s="12">
        <f>COUNTIF(B:B,FACT_SEARCHES[[#This Row],[WD_PRODUCTS]])</f>
        <v>139</v>
      </c>
    </row>
    <row r="1443" spans="1:8" x14ac:dyDescent="0.3">
      <c r="A1443" s="12">
        <v>8441</v>
      </c>
      <c r="B1443" s="12">
        <v>267</v>
      </c>
      <c r="C1443" s="8">
        <v>10094</v>
      </c>
      <c r="D1443" s="12" t="s">
        <v>1500</v>
      </c>
      <c r="E1443" s="13">
        <v>45411</v>
      </c>
      <c r="F1443" s="12" t="s">
        <v>16268</v>
      </c>
      <c r="G1443" s="12">
        <f>IF(ISNUMBER(MATCH(C1443, FACT_ORDERS!C:C, 0)), 1, 0)</f>
        <v>1</v>
      </c>
      <c r="H1443" s="12">
        <f>COUNTIF(B:B,FACT_SEARCHES[[#This Row],[WD_PRODUCTS]])</f>
        <v>82</v>
      </c>
    </row>
    <row r="1444" spans="1:8" x14ac:dyDescent="0.3">
      <c r="A1444" s="12">
        <v>8442</v>
      </c>
      <c r="B1444" s="12">
        <v>235</v>
      </c>
      <c r="C1444" s="8">
        <v>10568</v>
      </c>
      <c r="D1444" s="12" t="s">
        <v>1501</v>
      </c>
      <c r="E1444" s="13">
        <v>44262</v>
      </c>
      <c r="F1444" s="12" t="s">
        <v>16269</v>
      </c>
      <c r="G1444" s="12">
        <f>IF(ISNUMBER(MATCH(C1444, FACT_ORDERS!C:C, 0)), 1, 0)</f>
        <v>1</v>
      </c>
      <c r="H1444" s="12">
        <f>COUNTIF(B:B,FACT_SEARCHES[[#This Row],[WD_PRODUCTS]])</f>
        <v>58</v>
      </c>
    </row>
    <row r="1445" spans="1:8" x14ac:dyDescent="0.3">
      <c r="A1445" s="12">
        <v>8443</v>
      </c>
      <c r="B1445" s="12">
        <v>285</v>
      </c>
      <c r="C1445" s="8">
        <v>10568</v>
      </c>
      <c r="D1445" s="12" t="s">
        <v>1502</v>
      </c>
      <c r="E1445" s="13">
        <v>44262</v>
      </c>
      <c r="F1445" s="12" t="s">
        <v>16270</v>
      </c>
      <c r="G1445" s="12">
        <f>IF(ISNUMBER(MATCH(C1445, FACT_ORDERS!C:C, 0)), 1, 0)</f>
        <v>1</v>
      </c>
      <c r="H1445" s="12">
        <f>COUNTIF(B:B,FACT_SEARCHES[[#This Row],[WD_PRODUCTS]])</f>
        <v>56</v>
      </c>
    </row>
    <row r="1446" spans="1:8" x14ac:dyDescent="0.3">
      <c r="A1446" s="12">
        <v>8444</v>
      </c>
      <c r="B1446" s="12">
        <v>208</v>
      </c>
      <c r="C1446" s="8">
        <v>10568</v>
      </c>
      <c r="D1446" s="12" t="s">
        <v>1503</v>
      </c>
      <c r="E1446" s="13">
        <v>44262</v>
      </c>
      <c r="F1446" s="12" t="s">
        <v>4235</v>
      </c>
      <c r="G1446" s="12">
        <f>IF(ISNUMBER(MATCH(C1446, FACT_ORDERS!C:C, 0)), 1, 0)</f>
        <v>1</v>
      </c>
      <c r="H1446" s="12">
        <f>COUNTIF(B:B,FACT_SEARCHES[[#This Row],[WD_PRODUCTS]])</f>
        <v>91</v>
      </c>
    </row>
    <row r="1447" spans="1:8" x14ac:dyDescent="0.3">
      <c r="A1447" s="12">
        <v>8445</v>
      </c>
      <c r="B1447" s="12">
        <v>235</v>
      </c>
      <c r="C1447" s="8">
        <v>10867</v>
      </c>
      <c r="D1447" s="12" t="s">
        <v>1504</v>
      </c>
      <c r="E1447" s="13">
        <v>44410</v>
      </c>
      <c r="F1447" s="12" t="s">
        <v>16271</v>
      </c>
      <c r="G1447" s="12">
        <f>IF(ISNUMBER(MATCH(C1447, FACT_ORDERS!C:C, 0)), 1, 0)</f>
        <v>1</v>
      </c>
      <c r="H1447" s="12">
        <f>COUNTIF(B:B,FACT_SEARCHES[[#This Row],[WD_PRODUCTS]])</f>
        <v>58</v>
      </c>
    </row>
    <row r="1448" spans="1:8" x14ac:dyDescent="0.3">
      <c r="A1448" s="12">
        <v>8446</v>
      </c>
      <c r="B1448" s="12">
        <v>281</v>
      </c>
      <c r="C1448" s="8">
        <v>10867</v>
      </c>
      <c r="D1448" s="12" t="s">
        <v>1505</v>
      </c>
      <c r="E1448" s="13">
        <v>44410</v>
      </c>
      <c r="F1448" s="12" t="s">
        <v>16272</v>
      </c>
      <c r="G1448" s="12">
        <f>IF(ISNUMBER(MATCH(C1448, FACT_ORDERS!C:C, 0)), 1, 0)</f>
        <v>1</v>
      </c>
      <c r="H1448" s="12">
        <f>COUNTIF(B:B,FACT_SEARCHES[[#This Row],[WD_PRODUCTS]])</f>
        <v>86</v>
      </c>
    </row>
    <row r="1449" spans="1:8" x14ac:dyDescent="0.3">
      <c r="A1449" s="12">
        <v>8447</v>
      </c>
      <c r="B1449" s="12">
        <v>204</v>
      </c>
      <c r="C1449" s="8">
        <v>10867</v>
      </c>
      <c r="D1449" s="12" t="s">
        <v>1506</v>
      </c>
      <c r="E1449" s="13">
        <v>44410</v>
      </c>
      <c r="F1449" s="12" t="s">
        <v>16273</v>
      </c>
      <c r="G1449" s="12">
        <f>IF(ISNUMBER(MATCH(C1449, FACT_ORDERS!C:C, 0)), 1, 0)</f>
        <v>1</v>
      </c>
      <c r="H1449" s="12">
        <f>COUNTIF(B:B,FACT_SEARCHES[[#This Row],[WD_PRODUCTS]])</f>
        <v>139</v>
      </c>
    </row>
    <row r="1450" spans="1:8" x14ac:dyDescent="0.3">
      <c r="A1450" s="12">
        <v>8448</v>
      </c>
      <c r="B1450" s="12">
        <v>228</v>
      </c>
      <c r="C1450" s="8">
        <v>10482</v>
      </c>
      <c r="D1450" s="12" t="s">
        <v>1507</v>
      </c>
      <c r="E1450" s="13">
        <v>45020</v>
      </c>
      <c r="F1450" s="12" t="s">
        <v>16274</v>
      </c>
      <c r="G1450" s="12">
        <f>IF(ISNUMBER(MATCH(C1450, FACT_ORDERS!C:C, 0)), 1, 0)</f>
        <v>1</v>
      </c>
      <c r="H1450" s="12">
        <f>COUNTIF(B:B,FACT_SEARCHES[[#This Row],[WD_PRODUCTS]])</f>
        <v>79</v>
      </c>
    </row>
    <row r="1451" spans="1:8" x14ac:dyDescent="0.3">
      <c r="A1451" s="12">
        <v>8449</v>
      </c>
      <c r="B1451" s="12">
        <v>238</v>
      </c>
      <c r="C1451" s="8">
        <v>10482</v>
      </c>
      <c r="D1451" s="12" t="s">
        <v>1508</v>
      </c>
      <c r="E1451" s="13">
        <v>45020</v>
      </c>
      <c r="F1451" s="12" t="s">
        <v>16275</v>
      </c>
      <c r="G1451" s="12">
        <f>IF(ISNUMBER(MATCH(C1451, FACT_ORDERS!C:C, 0)), 1, 0)</f>
        <v>1</v>
      </c>
      <c r="H1451" s="12">
        <f>COUNTIF(B:B,FACT_SEARCHES[[#This Row],[WD_PRODUCTS]])</f>
        <v>57</v>
      </c>
    </row>
    <row r="1452" spans="1:8" x14ac:dyDescent="0.3">
      <c r="A1452" s="12">
        <v>8450</v>
      </c>
      <c r="B1452" s="12">
        <v>234</v>
      </c>
      <c r="C1452" s="8">
        <v>10073</v>
      </c>
      <c r="D1452" s="12" t="s">
        <v>1509</v>
      </c>
      <c r="E1452" s="13">
        <v>43909</v>
      </c>
      <c r="F1452" s="12" t="s">
        <v>16276</v>
      </c>
      <c r="G1452" s="12">
        <f>IF(ISNUMBER(MATCH(C1452, FACT_ORDERS!C:C, 0)), 1, 0)</f>
        <v>1</v>
      </c>
      <c r="H1452" s="12">
        <f>COUNTIF(B:B,FACT_SEARCHES[[#This Row],[WD_PRODUCTS]])</f>
        <v>77</v>
      </c>
    </row>
    <row r="1453" spans="1:8" x14ac:dyDescent="0.3">
      <c r="A1453" s="12">
        <v>8451</v>
      </c>
      <c r="B1453" s="12">
        <v>204</v>
      </c>
      <c r="C1453" s="8">
        <v>10073</v>
      </c>
      <c r="D1453" s="12" t="s">
        <v>1510</v>
      </c>
      <c r="E1453" s="13">
        <v>43909</v>
      </c>
      <c r="F1453" s="12" t="s">
        <v>16277</v>
      </c>
      <c r="G1453" s="12">
        <f>IF(ISNUMBER(MATCH(C1453, FACT_ORDERS!C:C, 0)), 1, 0)</f>
        <v>1</v>
      </c>
      <c r="H1453" s="12">
        <f>COUNTIF(B:B,FACT_SEARCHES[[#This Row],[WD_PRODUCTS]])</f>
        <v>139</v>
      </c>
    </row>
    <row r="1454" spans="1:8" x14ac:dyDescent="0.3">
      <c r="A1454" s="12">
        <v>8452</v>
      </c>
      <c r="B1454" s="12">
        <v>273</v>
      </c>
      <c r="C1454" s="8">
        <v>10073</v>
      </c>
      <c r="D1454" s="12" t="s">
        <v>1511</v>
      </c>
      <c r="E1454" s="13">
        <v>43909</v>
      </c>
      <c r="F1454" s="12" t="s">
        <v>16278</v>
      </c>
      <c r="G1454" s="12">
        <f>IF(ISNUMBER(MATCH(C1454, FACT_ORDERS!C:C, 0)), 1, 0)</f>
        <v>1</v>
      </c>
      <c r="H1454" s="12">
        <f>COUNTIF(B:B,FACT_SEARCHES[[#This Row],[WD_PRODUCTS]])</f>
        <v>73</v>
      </c>
    </row>
    <row r="1455" spans="1:8" x14ac:dyDescent="0.3">
      <c r="A1455" s="12">
        <v>8453</v>
      </c>
      <c r="B1455" s="12">
        <v>288</v>
      </c>
      <c r="C1455" s="8">
        <v>10159</v>
      </c>
      <c r="D1455" s="12" t="s">
        <v>1512</v>
      </c>
      <c r="E1455" s="13">
        <v>45552</v>
      </c>
      <c r="F1455" s="12" t="s">
        <v>16279</v>
      </c>
      <c r="G1455" s="12">
        <f>IF(ISNUMBER(MATCH(C1455, FACT_ORDERS!C:C, 0)), 1, 0)</f>
        <v>1</v>
      </c>
      <c r="H1455" s="12">
        <f>COUNTIF(B:B,FACT_SEARCHES[[#This Row],[WD_PRODUCTS]])</f>
        <v>106</v>
      </c>
    </row>
    <row r="1456" spans="1:8" x14ac:dyDescent="0.3">
      <c r="A1456" s="12">
        <v>8454</v>
      </c>
      <c r="B1456" s="12">
        <v>280</v>
      </c>
      <c r="C1456" s="8">
        <v>10159</v>
      </c>
      <c r="D1456" s="12" t="s">
        <v>1513</v>
      </c>
      <c r="E1456" s="13">
        <v>45552</v>
      </c>
      <c r="F1456" s="12" t="s">
        <v>16280</v>
      </c>
      <c r="G1456" s="12">
        <f>IF(ISNUMBER(MATCH(C1456, FACT_ORDERS!C:C, 0)), 1, 0)</f>
        <v>1</v>
      </c>
      <c r="H1456" s="12">
        <f>COUNTIF(B:B,FACT_SEARCHES[[#This Row],[WD_PRODUCTS]])</f>
        <v>40</v>
      </c>
    </row>
    <row r="1457" spans="1:8" x14ac:dyDescent="0.3">
      <c r="A1457" s="12">
        <v>8455</v>
      </c>
      <c r="B1457" s="12">
        <v>229</v>
      </c>
      <c r="C1457" s="8">
        <v>10159</v>
      </c>
      <c r="D1457" s="12" t="s">
        <v>1514</v>
      </c>
      <c r="E1457" s="13">
        <v>45552</v>
      </c>
      <c r="F1457" s="12" t="s">
        <v>16281</v>
      </c>
      <c r="G1457" s="12">
        <f>IF(ISNUMBER(MATCH(C1457, FACT_ORDERS!C:C, 0)), 1, 0)</f>
        <v>1</v>
      </c>
      <c r="H1457" s="12">
        <f>COUNTIF(B:B,FACT_SEARCHES[[#This Row],[WD_PRODUCTS]])</f>
        <v>42</v>
      </c>
    </row>
    <row r="1458" spans="1:8" x14ac:dyDescent="0.3">
      <c r="A1458" s="12">
        <v>8456</v>
      </c>
      <c r="B1458" s="12">
        <v>231</v>
      </c>
      <c r="C1458" s="8">
        <v>10159</v>
      </c>
      <c r="D1458" s="12" t="s">
        <v>1515</v>
      </c>
      <c r="E1458" s="13">
        <v>45552</v>
      </c>
      <c r="F1458" s="12" t="s">
        <v>16282</v>
      </c>
      <c r="G1458" s="12">
        <f>IF(ISNUMBER(MATCH(C1458, FACT_ORDERS!C:C, 0)), 1, 0)</f>
        <v>1</v>
      </c>
      <c r="H1458" s="12">
        <f>COUNTIF(B:B,FACT_SEARCHES[[#This Row],[WD_PRODUCTS]])</f>
        <v>58</v>
      </c>
    </row>
    <row r="1459" spans="1:8" x14ac:dyDescent="0.3">
      <c r="A1459" s="12">
        <v>8457</v>
      </c>
      <c r="B1459" s="12">
        <v>285</v>
      </c>
      <c r="C1459" s="8">
        <v>10059</v>
      </c>
      <c r="D1459" s="12" t="s">
        <v>1516</v>
      </c>
      <c r="E1459" s="13">
        <v>45538</v>
      </c>
      <c r="F1459" s="12" t="s">
        <v>16283</v>
      </c>
      <c r="G1459" s="12">
        <f>IF(ISNUMBER(MATCH(C1459, FACT_ORDERS!C:C, 0)), 1, 0)</f>
        <v>1</v>
      </c>
      <c r="H1459" s="12">
        <f>COUNTIF(B:B,FACT_SEARCHES[[#This Row],[WD_PRODUCTS]])</f>
        <v>56</v>
      </c>
    </row>
    <row r="1460" spans="1:8" x14ac:dyDescent="0.3">
      <c r="A1460" s="12">
        <v>8458</v>
      </c>
      <c r="B1460" s="12">
        <v>266</v>
      </c>
      <c r="C1460" s="8">
        <v>10059</v>
      </c>
      <c r="D1460" s="12" t="s">
        <v>1517</v>
      </c>
      <c r="E1460" s="13">
        <v>45538</v>
      </c>
      <c r="F1460" s="12" t="s">
        <v>16284</v>
      </c>
      <c r="G1460" s="12">
        <f>IF(ISNUMBER(MATCH(C1460, FACT_ORDERS!C:C, 0)), 1, 0)</f>
        <v>1</v>
      </c>
      <c r="H1460" s="12">
        <f>COUNTIF(B:B,FACT_SEARCHES[[#This Row],[WD_PRODUCTS]])</f>
        <v>94</v>
      </c>
    </row>
    <row r="1461" spans="1:8" x14ac:dyDescent="0.3">
      <c r="A1461" s="12">
        <v>8459</v>
      </c>
      <c r="B1461" s="12">
        <v>268</v>
      </c>
      <c r="C1461" s="8">
        <v>10059</v>
      </c>
      <c r="D1461" s="12" t="s">
        <v>1518</v>
      </c>
      <c r="E1461" s="13">
        <v>45538</v>
      </c>
      <c r="F1461" s="12" t="s">
        <v>16285</v>
      </c>
      <c r="G1461" s="12">
        <f>IF(ISNUMBER(MATCH(C1461, FACT_ORDERS!C:C, 0)), 1, 0)</f>
        <v>1</v>
      </c>
      <c r="H1461" s="12">
        <f>COUNTIF(B:B,FACT_SEARCHES[[#This Row],[WD_PRODUCTS]])</f>
        <v>78</v>
      </c>
    </row>
    <row r="1462" spans="1:8" x14ac:dyDescent="0.3">
      <c r="A1462" s="12">
        <v>8460</v>
      </c>
      <c r="B1462" s="12">
        <v>288</v>
      </c>
      <c r="C1462" s="8">
        <v>10059</v>
      </c>
      <c r="D1462" s="12" t="s">
        <v>1519</v>
      </c>
      <c r="E1462" s="13">
        <v>45538</v>
      </c>
      <c r="F1462" s="12" t="s">
        <v>3362</v>
      </c>
      <c r="G1462" s="12">
        <f>IF(ISNUMBER(MATCH(C1462, FACT_ORDERS!C:C, 0)), 1, 0)</f>
        <v>1</v>
      </c>
      <c r="H1462" s="12">
        <f>COUNTIF(B:B,FACT_SEARCHES[[#This Row],[WD_PRODUCTS]])</f>
        <v>106</v>
      </c>
    </row>
    <row r="1463" spans="1:8" x14ac:dyDescent="0.3">
      <c r="A1463" s="12">
        <v>8461</v>
      </c>
      <c r="B1463" s="12">
        <v>243</v>
      </c>
      <c r="C1463" s="8">
        <v>10713</v>
      </c>
      <c r="D1463" s="12" t="s">
        <v>1520</v>
      </c>
      <c r="E1463" s="13">
        <v>45317</v>
      </c>
      <c r="F1463" s="12" t="s">
        <v>16286</v>
      </c>
      <c r="G1463" s="12">
        <f>IF(ISNUMBER(MATCH(C1463, FACT_ORDERS!C:C, 0)), 1, 0)</f>
        <v>1</v>
      </c>
      <c r="H1463" s="12">
        <f>COUNTIF(B:B,FACT_SEARCHES[[#This Row],[WD_PRODUCTS]])</f>
        <v>70</v>
      </c>
    </row>
    <row r="1464" spans="1:8" x14ac:dyDescent="0.3">
      <c r="A1464" s="12">
        <v>8462</v>
      </c>
      <c r="B1464" s="12">
        <v>236</v>
      </c>
      <c r="C1464" s="8">
        <v>10562</v>
      </c>
      <c r="D1464" s="12" t="s">
        <v>1521</v>
      </c>
      <c r="E1464" s="13">
        <v>45339</v>
      </c>
      <c r="F1464" s="12" t="s">
        <v>16287</v>
      </c>
      <c r="G1464" s="12">
        <f>IF(ISNUMBER(MATCH(C1464, FACT_ORDERS!C:C, 0)), 1, 0)</f>
        <v>0</v>
      </c>
      <c r="H1464" s="12">
        <f>COUNTIF(B:B,FACT_SEARCHES[[#This Row],[WD_PRODUCTS]])</f>
        <v>80</v>
      </c>
    </row>
    <row r="1465" spans="1:8" x14ac:dyDescent="0.3">
      <c r="A1465" s="12">
        <v>8463</v>
      </c>
      <c r="B1465" s="12">
        <v>275</v>
      </c>
      <c r="C1465" s="8">
        <v>10562</v>
      </c>
      <c r="D1465" s="12" t="s">
        <v>1522</v>
      </c>
      <c r="E1465" s="13">
        <v>45339</v>
      </c>
      <c r="F1465" s="12" t="s">
        <v>16288</v>
      </c>
      <c r="G1465" s="12">
        <f>IF(ISNUMBER(MATCH(C1465, FACT_ORDERS!C:C, 0)), 1, 0)</f>
        <v>0</v>
      </c>
      <c r="H1465" s="12">
        <f>COUNTIF(B:B,FACT_SEARCHES[[#This Row],[WD_PRODUCTS]])</f>
        <v>70</v>
      </c>
    </row>
    <row r="1466" spans="1:8" x14ac:dyDescent="0.3">
      <c r="A1466" s="12">
        <v>8464</v>
      </c>
      <c r="B1466" s="12">
        <v>291</v>
      </c>
      <c r="C1466" s="8">
        <v>10562</v>
      </c>
      <c r="D1466" s="12" t="s">
        <v>1523</v>
      </c>
      <c r="E1466" s="13">
        <v>45339</v>
      </c>
      <c r="F1466" s="12" t="s">
        <v>16289</v>
      </c>
      <c r="G1466" s="12">
        <f>IF(ISNUMBER(MATCH(C1466, FACT_ORDERS!C:C, 0)), 1, 0)</f>
        <v>0</v>
      </c>
      <c r="H1466" s="12">
        <f>COUNTIF(B:B,FACT_SEARCHES[[#This Row],[WD_PRODUCTS]])</f>
        <v>42</v>
      </c>
    </row>
    <row r="1467" spans="1:8" x14ac:dyDescent="0.3">
      <c r="A1467" s="12">
        <v>8465</v>
      </c>
      <c r="B1467" s="12">
        <v>282</v>
      </c>
      <c r="C1467" s="8">
        <v>10491</v>
      </c>
      <c r="D1467" s="12" t="s">
        <v>1524</v>
      </c>
      <c r="E1467" s="13">
        <v>45508</v>
      </c>
      <c r="F1467" s="12" t="s">
        <v>16290</v>
      </c>
      <c r="G1467" s="12">
        <f>IF(ISNUMBER(MATCH(C1467, FACT_ORDERS!C:C, 0)), 1, 0)</f>
        <v>0</v>
      </c>
      <c r="H1467" s="12">
        <f>COUNTIF(B:B,FACT_SEARCHES[[#This Row],[WD_PRODUCTS]])</f>
        <v>43</v>
      </c>
    </row>
    <row r="1468" spans="1:8" x14ac:dyDescent="0.3">
      <c r="A1468" s="12">
        <v>8466</v>
      </c>
      <c r="B1468" s="12">
        <v>288</v>
      </c>
      <c r="C1468" s="8">
        <v>10266</v>
      </c>
      <c r="D1468" s="12" t="s">
        <v>1525</v>
      </c>
      <c r="E1468" s="13">
        <v>44344</v>
      </c>
      <c r="F1468" s="12" t="s">
        <v>14804</v>
      </c>
      <c r="G1468" s="12">
        <f>IF(ISNUMBER(MATCH(C1468, FACT_ORDERS!C:C, 0)), 1, 0)</f>
        <v>0</v>
      </c>
      <c r="H1468" s="12">
        <f>COUNTIF(B:B,FACT_SEARCHES[[#This Row],[WD_PRODUCTS]])</f>
        <v>106</v>
      </c>
    </row>
    <row r="1469" spans="1:8" x14ac:dyDescent="0.3">
      <c r="A1469" s="12">
        <v>8467</v>
      </c>
      <c r="B1469" s="12">
        <v>241</v>
      </c>
      <c r="C1469" s="8">
        <v>10266</v>
      </c>
      <c r="D1469" s="12" t="s">
        <v>1526</v>
      </c>
      <c r="E1469" s="13">
        <v>44344</v>
      </c>
      <c r="F1469" s="12" t="s">
        <v>16291</v>
      </c>
      <c r="G1469" s="12">
        <f>IF(ISNUMBER(MATCH(C1469, FACT_ORDERS!C:C, 0)), 1, 0)</f>
        <v>0</v>
      </c>
      <c r="H1469" s="12">
        <f>COUNTIF(B:B,FACT_SEARCHES[[#This Row],[WD_PRODUCTS]])</f>
        <v>96</v>
      </c>
    </row>
    <row r="1470" spans="1:8" x14ac:dyDescent="0.3">
      <c r="A1470" s="12">
        <v>8468</v>
      </c>
      <c r="B1470" s="12">
        <v>253</v>
      </c>
      <c r="C1470" s="8">
        <v>10571</v>
      </c>
      <c r="D1470" s="12" t="s">
        <v>1527</v>
      </c>
      <c r="E1470" s="13">
        <v>45112</v>
      </c>
      <c r="F1470" s="12" t="s">
        <v>16292</v>
      </c>
      <c r="G1470" s="12">
        <f>IF(ISNUMBER(MATCH(C1470, FACT_ORDERS!C:C, 0)), 1, 0)</f>
        <v>1</v>
      </c>
      <c r="H1470" s="12">
        <f>COUNTIF(B:B,FACT_SEARCHES[[#This Row],[WD_PRODUCTS]])</f>
        <v>78</v>
      </c>
    </row>
    <row r="1471" spans="1:8" x14ac:dyDescent="0.3">
      <c r="A1471" s="12">
        <v>8469</v>
      </c>
      <c r="B1471" s="12">
        <v>208</v>
      </c>
      <c r="C1471" s="8">
        <v>10571</v>
      </c>
      <c r="D1471" s="12" t="s">
        <v>1528</v>
      </c>
      <c r="E1471" s="13">
        <v>45112</v>
      </c>
      <c r="F1471" s="12" t="s">
        <v>16293</v>
      </c>
      <c r="G1471" s="12">
        <f>IF(ISNUMBER(MATCH(C1471, FACT_ORDERS!C:C, 0)), 1, 0)</f>
        <v>1</v>
      </c>
      <c r="H1471" s="12">
        <f>COUNTIF(B:B,FACT_SEARCHES[[#This Row],[WD_PRODUCTS]])</f>
        <v>91</v>
      </c>
    </row>
    <row r="1472" spans="1:8" x14ac:dyDescent="0.3">
      <c r="A1472" s="12">
        <v>8470</v>
      </c>
      <c r="B1472" s="12">
        <v>209</v>
      </c>
      <c r="C1472" s="8">
        <v>10571</v>
      </c>
      <c r="D1472" s="12" t="s">
        <v>1529</v>
      </c>
      <c r="E1472" s="13">
        <v>45112</v>
      </c>
      <c r="F1472" s="12" t="s">
        <v>16294</v>
      </c>
      <c r="G1472" s="12">
        <f>IF(ISNUMBER(MATCH(C1472, FACT_ORDERS!C:C, 0)), 1, 0)</f>
        <v>1</v>
      </c>
      <c r="H1472" s="12">
        <f>COUNTIF(B:B,FACT_SEARCHES[[#This Row],[WD_PRODUCTS]])</f>
        <v>91</v>
      </c>
    </row>
    <row r="1473" spans="1:8" x14ac:dyDescent="0.3">
      <c r="A1473" s="12">
        <v>8471</v>
      </c>
      <c r="B1473" s="12">
        <v>266</v>
      </c>
      <c r="C1473" s="8">
        <v>10621</v>
      </c>
      <c r="D1473" s="12" t="s">
        <v>1530</v>
      </c>
      <c r="E1473" s="13">
        <v>44370</v>
      </c>
      <c r="F1473" s="12" t="s">
        <v>16295</v>
      </c>
      <c r="G1473" s="12">
        <f>IF(ISNUMBER(MATCH(C1473, FACT_ORDERS!C:C, 0)), 1, 0)</f>
        <v>1</v>
      </c>
      <c r="H1473" s="12">
        <f>COUNTIF(B:B,FACT_SEARCHES[[#This Row],[WD_PRODUCTS]])</f>
        <v>94</v>
      </c>
    </row>
    <row r="1474" spans="1:8" x14ac:dyDescent="0.3">
      <c r="A1474" s="12">
        <v>8472</v>
      </c>
      <c r="B1474" s="12">
        <v>295</v>
      </c>
      <c r="C1474" s="8">
        <v>10253</v>
      </c>
      <c r="D1474" s="12" t="s">
        <v>1531</v>
      </c>
      <c r="E1474" s="13">
        <v>45024</v>
      </c>
      <c r="F1474" s="12" t="s">
        <v>16296</v>
      </c>
      <c r="G1474" s="12">
        <f>IF(ISNUMBER(MATCH(C1474, FACT_ORDERS!C:C, 0)), 1, 0)</f>
        <v>0</v>
      </c>
      <c r="H1474" s="12">
        <f>COUNTIF(B:B,FACT_SEARCHES[[#This Row],[WD_PRODUCTS]])</f>
        <v>72</v>
      </c>
    </row>
    <row r="1475" spans="1:8" x14ac:dyDescent="0.3">
      <c r="A1475" s="12">
        <v>8473</v>
      </c>
      <c r="B1475" s="12">
        <v>210</v>
      </c>
      <c r="C1475" s="8">
        <v>10253</v>
      </c>
      <c r="D1475" s="12" t="s">
        <v>1532</v>
      </c>
      <c r="E1475" s="13">
        <v>45024</v>
      </c>
      <c r="F1475" s="12" t="s">
        <v>16297</v>
      </c>
      <c r="G1475" s="12">
        <f>IF(ISNUMBER(MATCH(C1475, FACT_ORDERS!C:C, 0)), 1, 0)</f>
        <v>0</v>
      </c>
      <c r="H1475" s="12">
        <f>COUNTIF(B:B,FACT_SEARCHES[[#This Row],[WD_PRODUCTS]])</f>
        <v>77</v>
      </c>
    </row>
    <row r="1476" spans="1:8" x14ac:dyDescent="0.3">
      <c r="A1476" s="12">
        <v>8474</v>
      </c>
      <c r="B1476" s="12">
        <v>208</v>
      </c>
      <c r="C1476" s="8">
        <v>10253</v>
      </c>
      <c r="D1476" s="12" t="s">
        <v>1533</v>
      </c>
      <c r="E1476" s="13">
        <v>45024</v>
      </c>
      <c r="F1476" s="12" t="s">
        <v>16298</v>
      </c>
      <c r="G1476" s="12">
        <f>IF(ISNUMBER(MATCH(C1476, FACT_ORDERS!C:C, 0)), 1, 0)</f>
        <v>0</v>
      </c>
      <c r="H1476" s="12">
        <f>COUNTIF(B:B,FACT_SEARCHES[[#This Row],[WD_PRODUCTS]])</f>
        <v>91</v>
      </c>
    </row>
    <row r="1477" spans="1:8" x14ac:dyDescent="0.3">
      <c r="A1477" s="12">
        <v>8475</v>
      </c>
      <c r="B1477" s="12">
        <v>248</v>
      </c>
      <c r="C1477" s="8">
        <v>10517</v>
      </c>
      <c r="D1477" s="12" t="s">
        <v>1534</v>
      </c>
      <c r="E1477" s="13">
        <v>44292</v>
      </c>
      <c r="F1477" s="12" t="s">
        <v>16299</v>
      </c>
      <c r="G1477" s="12">
        <f>IF(ISNUMBER(MATCH(C1477, FACT_ORDERS!C:C, 0)), 1, 0)</f>
        <v>1</v>
      </c>
      <c r="H1477" s="12">
        <f>COUNTIF(B:B,FACT_SEARCHES[[#This Row],[WD_PRODUCTS]])</f>
        <v>101</v>
      </c>
    </row>
    <row r="1478" spans="1:8" x14ac:dyDescent="0.3">
      <c r="A1478" s="12">
        <v>8476</v>
      </c>
      <c r="B1478" s="12">
        <v>230</v>
      </c>
      <c r="C1478" s="8">
        <v>10196</v>
      </c>
      <c r="D1478" s="12" t="s">
        <v>1535</v>
      </c>
      <c r="E1478" s="13">
        <v>44840</v>
      </c>
      <c r="F1478" s="12" t="s">
        <v>3242</v>
      </c>
      <c r="G1478" s="12">
        <f>IF(ISNUMBER(MATCH(C1478, FACT_ORDERS!C:C, 0)), 1, 0)</f>
        <v>1</v>
      </c>
      <c r="H1478" s="12">
        <f>COUNTIF(B:B,FACT_SEARCHES[[#This Row],[WD_PRODUCTS]])</f>
        <v>74</v>
      </c>
    </row>
    <row r="1479" spans="1:8" x14ac:dyDescent="0.3">
      <c r="A1479" s="12">
        <v>8477</v>
      </c>
      <c r="B1479" s="12">
        <v>292</v>
      </c>
      <c r="C1479" s="8">
        <v>10196</v>
      </c>
      <c r="D1479" s="12" t="s">
        <v>1536</v>
      </c>
      <c r="E1479" s="13">
        <v>44840</v>
      </c>
      <c r="F1479" s="12" t="s">
        <v>3485</v>
      </c>
      <c r="G1479" s="12">
        <f>IF(ISNUMBER(MATCH(C1479, FACT_ORDERS!C:C, 0)), 1, 0)</f>
        <v>1</v>
      </c>
      <c r="H1479" s="12">
        <f>COUNTIF(B:B,FACT_SEARCHES[[#This Row],[WD_PRODUCTS]])</f>
        <v>95</v>
      </c>
    </row>
    <row r="1480" spans="1:8" x14ac:dyDescent="0.3">
      <c r="A1480" s="12">
        <v>8478</v>
      </c>
      <c r="B1480" s="12">
        <v>267</v>
      </c>
      <c r="C1480" s="8">
        <v>10196</v>
      </c>
      <c r="D1480" s="12" t="s">
        <v>1537</v>
      </c>
      <c r="E1480" s="13">
        <v>44840</v>
      </c>
      <c r="F1480" s="12" t="s">
        <v>16300</v>
      </c>
      <c r="G1480" s="12">
        <f>IF(ISNUMBER(MATCH(C1480, FACT_ORDERS!C:C, 0)), 1, 0)</f>
        <v>1</v>
      </c>
      <c r="H1480" s="12">
        <f>COUNTIF(B:B,FACT_SEARCHES[[#This Row],[WD_PRODUCTS]])</f>
        <v>82</v>
      </c>
    </row>
    <row r="1481" spans="1:8" x14ac:dyDescent="0.3">
      <c r="A1481" s="12">
        <v>8479</v>
      </c>
      <c r="B1481" s="12">
        <v>287</v>
      </c>
      <c r="C1481" s="8">
        <v>10196</v>
      </c>
      <c r="D1481" s="12" t="s">
        <v>1538</v>
      </c>
      <c r="E1481" s="13">
        <v>44840</v>
      </c>
      <c r="F1481" s="12" t="s">
        <v>16301</v>
      </c>
      <c r="G1481" s="12">
        <f>IF(ISNUMBER(MATCH(C1481, FACT_ORDERS!C:C, 0)), 1, 0)</f>
        <v>1</v>
      </c>
      <c r="H1481" s="12">
        <f>COUNTIF(B:B,FACT_SEARCHES[[#This Row],[WD_PRODUCTS]])</f>
        <v>59</v>
      </c>
    </row>
    <row r="1482" spans="1:8" x14ac:dyDescent="0.3">
      <c r="A1482" s="12">
        <v>8480</v>
      </c>
      <c r="B1482" s="12">
        <v>204</v>
      </c>
      <c r="C1482" s="8">
        <v>10196</v>
      </c>
      <c r="D1482" s="12" t="s">
        <v>1539</v>
      </c>
      <c r="E1482" s="13">
        <v>44840</v>
      </c>
      <c r="F1482" s="12" t="s">
        <v>16302</v>
      </c>
      <c r="G1482" s="12">
        <f>IF(ISNUMBER(MATCH(C1482, FACT_ORDERS!C:C, 0)), 1, 0)</f>
        <v>1</v>
      </c>
      <c r="H1482" s="12">
        <f>COUNTIF(B:B,FACT_SEARCHES[[#This Row],[WD_PRODUCTS]])</f>
        <v>139</v>
      </c>
    </row>
    <row r="1483" spans="1:8" x14ac:dyDescent="0.3">
      <c r="A1483" s="12">
        <v>8481</v>
      </c>
      <c r="B1483" s="12">
        <v>263</v>
      </c>
      <c r="C1483" s="8">
        <v>10042</v>
      </c>
      <c r="D1483" s="12" t="s">
        <v>1540</v>
      </c>
      <c r="E1483" s="13">
        <v>44567</v>
      </c>
      <c r="F1483" s="12" t="s">
        <v>16303</v>
      </c>
      <c r="G1483" s="12">
        <f>IF(ISNUMBER(MATCH(C1483, FACT_ORDERS!C:C, 0)), 1, 0)</f>
        <v>0</v>
      </c>
      <c r="H1483" s="12">
        <f>COUNTIF(B:B,FACT_SEARCHES[[#This Row],[WD_PRODUCTS]])</f>
        <v>108</v>
      </c>
    </row>
    <row r="1484" spans="1:8" x14ac:dyDescent="0.3">
      <c r="A1484" s="12">
        <v>8482</v>
      </c>
      <c r="B1484" s="12">
        <v>240</v>
      </c>
      <c r="C1484" s="8">
        <v>10916</v>
      </c>
      <c r="D1484" s="12" t="s">
        <v>1541</v>
      </c>
      <c r="E1484" s="13">
        <v>44133</v>
      </c>
      <c r="F1484" s="12" t="s">
        <v>16304</v>
      </c>
      <c r="G1484" s="12">
        <f>IF(ISNUMBER(MATCH(C1484, FACT_ORDERS!C:C, 0)), 1, 0)</f>
        <v>0</v>
      </c>
      <c r="H1484" s="12">
        <f>COUNTIF(B:B,FACT_SEARCHES[[#This Row],[WD_PRODUCTS]])</f>
        <v>51</v>
      </c>
    </row>
    <row r="1485" spans="1:8" x14ac:dyDescent="0.3">
      <c r="A1485" s="12">
        <v>8483</v>
      </c>
      <c r="B1485" s="12">
        <v>282</v>
      </c>
      <c r="C1485" s="8">
        <v>10916</v>
      </c>
      <c r="D1485" s="12" t="s">
        <v>1542</v>
      </c>
      <c r="E1485" s="13">
        <v>44133</v>
      </c>
      <c r="F1485" s="12" t="s">
        <v>16305</v>
      </c>
      <c r="G1485" s="12">
        <f>IF(ISNUMBER(MATCH(C1485, FACT_ORDERS!C:C, 0)), 1, 0)</f>
        <v>0</v>
      </c>
      <c r="H1485" s="12">
        <f>COUNTIF(B:B,FACT_SEARCHES[[#This Row],[WD_PRODUCTS]])</f>
        <v>43</v>
      </c>
    </row>
    <row r="1486" spans="1:8" x14ac:dyDescent="0.3">
      <c r="A1486" s="12">
        <v>8484</v>
      </c>
      <c r="B1486" s="12">
        <v>249</v>
      </c>
      <c r="C1486" s="8">
        <v>10916</v>
      </c>
      <c r="D1486" s="12" t="s">
        <v>1543</v>
      </c>
      <c r="E1486" s="13">
        <v>44133</v>
      </c>
      <c r="F1486" s="12" t="s">
        <v>16306</v>
      </c>
      <c r="G1486" s="12">
        <f>IF(ISNUMBER(MATCH(C1486, FACT_ORDERS!C:C, 0)), 1, 0)</f>
        <v>0</v>
      </c>
      <c r="H1486" s="12">
        <f>COUNTIF(B:B,FACT_SEARCHES[[#This Row],[WD_PRODUCTS]])</f>
        <v>85</v>
      </c>
    </row>
    <row r="1487" spans="1:8" x14ac:dyDescent="0.3">
      <c r="A1487" s="12">
        <v>8485</v>
      </c>
      <c r="B1487" s="12">
        <v>228</v>
      </c>
      <c r="C1487" s="8">
        <v>10138</v>
      </c>
      <c r="D1487" s="12" t="s">
        <v>1544</v>
      </c>
      <c r="E1487" s="13">
        <v>44810</v>
      </c>
      <c r="F1487" s="12" t="s">
        <v>4570</v>
      </c>
      <c r="G1487" s="12">
        <f>IF(ISNUMBER(MATCH(C1487, FACT_ORDERS!C:C, 0)), 1, 0)</f>
        <v>1</v>
      </c>
      <c r="H1487" s="12">
        <f>COUNTIF(B:B,FACT_SEARCHES[[#This Row],[WD_PRODUCTS]])</f>
        <v>79</v>
      </c>
    </row>
    <row r="1488" spans="1:8" x14ac:dyDescent="0.3">
      <c r="A1488" s="12">
        <v>8486</v>
      </c>
      <c r="B1488" s="12">
        <v>241</v>
      </c>
      <c r="C1488" s="8">
        <v>10138</v>
      </c>
      <c r="D1488" s="12" t="s">
        <v>1545</v>
      </c>
      <c r="E1488" s="13">
        <v>44810</v>
      </c>
      <c r="F1488" s="12" t="s">
        <v>16307</v>
      </c>
      <c r="G1488" s="12">
        <f>IF(ISNUMBER(MATCH(C1488, FACT_ORDERS!C:C, 0)), 1, 0)</f>
        <v>1</v>
      </c>
      <c r="H1488" s="12">
        <f>COUNTIF(B:B,FACT_SEARCHES[[#This Row],[WD_PRODUCTS]])</f>
        <v>96</v>
      </c>
    </row>
    <row r="1489" spans="1:8" x14ac:dyDescent="0.3">
      <c r="A1489" s="12">
        <v>8487</v>
      </c>
      <c r="B1489" s="12">
        <v>228</v>
      </c>
      <c r="C1489" s="8">
        <v>10046</v>
      </c>
      <c r="D1489" s="12" t="s">
        <v>1546</v>
      </c>
      <c r="E1489" s="13">
        <v>45359</v>
      </c>
      <c r="F1489" s="12" t="s">
        <v>3704</v>
      </c>
      <c r="G1489" s="12">
        <f>IF(ISNUMBER(MATCH(C1489, FACT_ORDERS!C:C, 0)), 1, 0)</f>
        <v>0</v>
      </c>
      <c r="H1489" s="12">
        <f>COUNTIF(B:B,FACT_SEARCHES[[#This Row],[WD_PRODUCTS]])</f>
        <v>79</v>
      </c>
    </row>
    <row r="1490" spans="1:8" x14ac:dyDescent="0.3">
      <c r="A1490" s="12">
        <v>8488</v>
      </c>
      <c r="B1490" s="12">
        <v>246</v>
      </c>
      <c r="C1490" s="8">
        <v>10303</v>
      </c>
      <c r="D1490" s="12" t="s">
        <v>1547</v>
      </c>
      <c r="E1490" s="13">
        <v>45121</v>
      </c>
      <c r="F1490" s="12" t="s">
        <v>4325</v>
      </c>
      <c r="G1490" s="12">
        <f>IF(ISNUMBER(MATCH(C1490, FACT_ORDERS!C:C, 0)), 1, 0)</f>
        <v>1</v>
      </c>
      <c r="H1490" s="12">
        <f>COUNTIF(B:B,FACT_SEARCHES[[#This Row],[WD_PRODUCTS]])</f>
        <v>55</v>
      </c>
    </row>
    <row r="1491" spans="1:8" x14ac:dyDescent="0.3">
      <c r="A1491" s="12">
        <v>8489</v>
      </c>
      <c r="B1491" s="12">
        <v>265</v>
      </c>
      <c r="C1491" s="8">
        <v>10303</v>
      </c>
      <c r="D1491" s="12" t="s">
        <v>1548</v>
      </c>
      <c r="E1491" s="13">
        <v>45121</v>
      </c>
      <c r="F1491" s="12" t="s">
        <v>3417</v>
      </c>
      <c r="G1491" s="12">
        <f>IF(ISNUMBER(MATCH(C1491, FACT_ORDERS!C:C, 0)), 1, 0)</f>
        <v>1</v>
      </c>
      <c r="H1491" s="12">
        <f>COUNTIF(B:B,FACT_SEARCHES[[#This Row],[WD_PRODUCTS]])</f>
        <v>89</v>
      </c>
    </row>
    <row r="1492" spans="1:8" x14ac:dyDescent="0.3">
      <c r="A1492" s="12">
        <v>8490</v>
      </c>
      <c r="B1492" s="12">
        <v>282</v>
      </c>
      <c r="C1492" s="8">
        <v>10303</v>
      </c>
      <c r="D1492" s="12" t="s">
        <v>1549</v>
      </c>
      <c r="E1492" s="13">
        <v>45121</v>
      </c>
      <c r="F1492" s="12" t="s">
        <v>16308</v>
      </c>
      <c r="G1492" s="12">
        <f>IF(ISNUMBER(MATCH(C1492, FACT_ORDERS!C:C, 0)), 1, 0)</f>
        <v>1</v>
      </c>
      <c r="H1492" s="12">
        <f>COUNTIF(B:B,FACT_SEARCHES[[#This Row],[WD_PRODUCTS]])</f>
        <v>43</v>
      </c>
    </row>
    <row r="1493" spans="1:8" x14ac:dyDescent="0.3">
      <c r="A1493" s="12">
        <v>8491</v>
      </c>
      <c r="B1493" s="12">
        <v>223</v>
      </c>
      <c r="C1493" s="8">
        <v>10303</v>
      </c>
      <c r="D1493" s="12" t="s">
        <v>1550</v>
      </c>
      <c r="E1493" s="13">
        <v>45121</v>
      </c>
      <c r="F1493" s="12" t="s">
        <v>16309</v>
      </c>
      <c r="G1493" s="12">
        <f>IF(ISNUMBER(MATCH(C1493, FACT_ORDERS!C:C, 0)), 1, 0)</f>
        <v>1</v>
      </c>
      <c r="H1493" s="12">
        <f>COUNTIF(B:B,FACT_SEARCHES[[#This Row],[WD_PRODUCTS]])</f>
        <v>45</v>
      </c>
    </row>
    <row r="1494" spans="1:8" x14ac:dyDescent="0.3">
      <c r="A1494" s="12">
        <v>8492</v>
      </c>
      <c r="B1494" s="12">
        <v>271</v>
      </c>
      <c r="C1494" s="8">
        <v>10012</v>
      </c>
      <c r="D1494" s="12" t="s">
        <v>1551</v>
      </c>
      <c r="E1494" s="13">
        <v>44578</v>
      </c>
      <c r="F1494" s="12" t="s">
        <v>4718</v>
      </c>
      <c r="G1494" s="12">
        <f>IF(ISNUMBER(MATCH(C1494, FACT_ORDERS!C:C, 0)), 1, 0)</f>
        <v>0</v>
      </c>
      <c r="H1494" s="12">
        <f>COUNTIF(B:B,FACT_SEARCHES[[#This Row],[WD_PRODUCTS]])</f>
        <v>74</v>
      </c>
    </row>
    <row r="1495" spans="1:8" x14ac:dyDescent="0.3">
      <c r="A1495" s="12">
        <v>8493</v>
      </c>
      <c r="B1495" s="12">
        <v>232</v>
      </c>
      <c r="C1495" s="8">
        <v>10012</v>
      </c>
      <c r="D1495" s="12" t="s">
        <v>1552</v>
      </c>
      <c r="E1495" s="13">
        <v>44578</v>
      </c>
      <c r="F1495" s="12" t="s">
        <v>16310</v>
      </c>
      <c r="G1495" s="12">
        <f>IF(ISNUMBER(MATCH(C1495, FACT_ORDERS!C:C, 0)), 1, 0)</f>
        <v>0</v>
      </c>
      <c r="H1495" s="12">
        <f>COUNTIF(B:B,FACT_SEARCHES[[#This Row],[WD_PRODUCTS]])</f>
        <v>69</v>
      </c>
    </row>
    <row r="1496" spans="1:8" x14ac:dyDescent="0.3">
      <c r="A1496" s="12">
        <v>8494</v>
      </c>
      <c r="B1496" s="12">
        <v>258</v>
      </c>
      <c r="C1496" s="8">
        <v>10651</v>
      </c>
      <c r="D1496" s="12" t="s">
        <v>1553</v>
      </c>
      <c r="E1496" s="13">
        <v>45519</v>
      </c>
      <c r="F1496" s="12" t="s">
        <v>16311</v>
      </c>
      <c r="G1496" s="12">
        <f>IF(ISNUMBER(MATCH(C1496, FACT_ORDERS!C:C, 0)), 1, 0)</f>
        <v>0</v>
      </c>
      <c r="H1496" s="12">
        <f>COUNTIF(B:B,FACT_SEARCHES[[#This Row],[WD_PRODUCTS]])</f>
        <v>57</v>
      </c>
    </row>
    <row r="1497" spans="1:8" x14ac:dyDescent="0.3">
      <c r="A1497" s="12">
        <v>8495</v>
      </c>
      <c r="B1497" s="12">
        <v>211</v>
      </c>
      <c r="C1497" s="8">
        <v>10651</v>
      </c>
      <c r="D1497" s="12" t="s">
        <v>1554</v>
      </c>
      <c r="E1497" s="13">
        <v>45519</v>
      </c>
      <c r="F1497" s="12" t="s">
        <v>16312</v>
      </c>
      <c r="G1497" s="12">
        <f>IF(ISNUMBER(MATCH(C1497, FACT_ORDERS!C:C, 0)), 1, 0)</f>
        <v>0</v>
      </c>
      <c r="H1497" s="12">
        <f>COUNTIF(B:B,FACT_SEARCHES[[#This Row],[WD_PRODUCTS]])</f>
        <v>65</v>
      </c>
    </row>
    <row r="1498" spans="1:8" x14ac:dyDescent="0.3">
      <c r="A1498" s="12">
        <v>8496</v>
      </c>
      <c r="B1498" s="12">
        <v>288</v>
      </c>
      <c r="C1498" s="8">
        <v>10651</v>
      </c>
      <c r="D1498" s="12" t="s">
        <v>1555</v>
      </c>
      <c r="E1498" s="13">
        <v>45519</v>
      </c>
      <c r="F1498" s="12" t="s">
        <v>16313</v>
      </c>
      <c r="G1498" s="12">
        <f>IF(ISNUMBER(MATCH(C1498, FACT_ORDERS!C:C, 0)), 1, 0)</f>
        <v>0</v>
      </c>
      <c r="H1498" s="12">
        <f>COUNTIF(B:B,FACT_SEARCHES[[#This Row],[WD_PRODUCTS]])</f>
        <v>106</v>
      </c>
    </row>
    <row r="1499" spans="1:8" x14ac:dyDescent="0.3">
      <c r="A1499" s="12">
        <v>8497</v>
      </c>
      <c r="B1499" s="12">
        <v>279</v>
      </c>
      <c r="C1499" s="8">
        <v>10614</v>
      </c>
      <c r="D1499" s="12" t="s">
        <v>1556</v>
      </c>
      <c r="E1499" s="13">
        <v>44218</v>
      </c>
      <c r="F1499" s="12" t="s">
        <v>16314</v>
      </c>
      <c r="G1499" s="12">
        <f>IF(ISNUMBER(MATCH(C1499, FACT_ORDERS!C:C, 0)), 1, 0)</f>
        <v>0</v>
      </c>
      <c r="H1499" s="12">
        <f>COUNTIF(B:B,FACT_SEARCHES[[#This Row],[WD_PRODUCTS]])</f>
        <v>44</v>
      </c>
    </row>
    <row r="1500" spans="1:8" x14ac:dyDescent="0.3">
      <c r="A1500" s="12">
        <v>8498</v>
      </c>
      <c r="B1500" s="12">
        <v>225</v>
      </c>
      <c r="C1500" s="8">
        <v>10614</v>
      </c>
      <c r="D1500" s="12" t="s">
        <v>1557</v>
      </c>
      <c r="E1500" s="13">
        <v>44218</v>
      </c>
      <c r="F1500" s="12" t="s">
        <v>16315</v>
      </c>
      <c r="G1500" s="12">
        <f>IF(ISNUMBER(MATCH(C1500, FACT_ORDERS!C:C, 0)), 1, 0)</f>
        <v>0</v>
      </c>
      <c r="H1500" s="12">
        <f>COUNTIF(B:B,FACT_SEARCHES[[#This Row],[WD_PRODUCTS]])</f>
        <v>74</v>
      </c>
    </row>
    <row r="1501" spans="1:8" x14ac:dyDescent="0.3">
      <c r="A1501" s="12">
        <v>8499</v>
      </c>
      <c r="B1501" s="12">
        <v>254</v>
      </c>
      <c r="C1501" s="8">
        <v>10156</v>
      </c>
      <c r="D1501" s="12" t="s">
        <v>1558</v>
      </c>
      <c r="E1501" s="13">
        <v>45400</v>
      </c>
      <c r="F1501" s="12" t="s">
        <v>16316</v>
      </c>
      <c r="G1501" s="12">
        <f>IF(ISNUMBER(MATCH(C1501, FACT_ORDERS!C:C, 0)), 1, 0)</f>
        <v>1</v>
      </c>
      <c r="H1501" s="12">
        <f>COUNTIF(B:B,FACT_SEARCHES[[#This Row],[WD_PRODUCTS]])</f>
        <v>77</v>
      </c>
    </row>
    <row r="1502" spans="1:8" x14ac:dyDescent="0.3">
      <c r="A1502" s="12">
        <v>8500</v>
      </c>
      <c r="B1502" s="12">
        <v>248</v>
      </c>
      <c r="C1502" s="8">
        <v>10663</v>
      </c>
      <c r="D1502" s="12" t="s">
        <v>1559</v>
      </c>
      <c r="E1502" s="13">
        <v>44745</v>
      </c>
      <c r="F1502" s="12" t="s">
        <v>16317</v>
      </c>
      <c r="G1502" s="12">
        <f>IF(ISNUMBER(MATCH(C1502, FACT_ORDERS!C:C, 0)), 1, 0)</f>
        <v>0</v>
      </c>
      <c r="H1502" s="12">
        <f>COUNTIF(B:B,FACT_SEARCHES[[#This Row],[WD_PRODUCTS]])</f>
        <v>101</v>
      </c>
    </row>
    <row r="1503" spans="1:8" x14ac:dyDescent="0.3">
      <c r="A1503" s="12">
        <v>8501</v>
      </c>
      <c r="B1503" s="12">
        <v>255</v>
      </c>
      <c r="C1503" s="8">
        <v>10663</v>
      </c>
      <c r="D1503" s="12" t="s">
        <v>1560</v>
      </c>
      <c r="E1503" s="13">
        <v>44745</v>
      </c>
      <c r="F1503" s="12" t="s">
        <v>16318</v>
      </c>
      <c r="G1503" s="12">
        <f>IF(ISNUMBER(MATCH(C1503, FACT_ORDERS!C:C, 0)), 1, 0)</f>
        <v>0</v>
      </c>
      <c r="H1503" s="12">
        <f>COUNTIF(B:B,FACT_SEARCHES[[#This Row],[WD_PRODUCTS]])</f>
        <v>74</v>
      </c>
    </row>
    <row r="1504" spans="1:8" x14ac:dyDescent="0.3">
      <c r="A1504" s="12">
        <v>8502</v>
      </c>
      <c r="B1504" s="12">
        <v>250</v>
      </c>
      <c r="C1504" s="8">
        <v>10663</v>
      </c>
      <c r="D1504" s="12" t="s">
        <v>1561</v>
      </c>
      <c r="E1504" s="13">
        <v>44745</v>
      </c>
      <c r="F1504" s="12" t="s">
        <v>16319</v>
      </c>
      <c r="G1504" s="12">
        <f>IF(ISNUMBER(MATCH(C1504, FACT_ORDERS!C:C, 0)), 1, 0)</f>
        <v>0</v>
      </c>
      <c r="H1504" s="12">
        <f>COUNTIF(B:B,FACT_SEARCHES[[#This Row],[WD_PRODUCTS]])</f>
        <v>65</v>
      </c>
    </row>
    <row r="1505" spans="1:8" x14ac:dyDescent="0.3">
      <c r="A1505" s="12">
        <v>8503</v>
      </c>
      <c r="B1505" s="12">
        <v>237</v>
      </c>
      <c r="C1505" s="8">
        <v>10876</v>
      </c>
      <c r="D1505" s="12" t="s">
        <v>1562</v>
      </c>
      <c r="E1505" s="13">
        <v>45556</v>
      </c>
      <c r="F1505" s="12" t="s">
        <v>3989</v>
      </c>
      <c r="G1505" s="12">
        <f>IF(ISNUMBER(MATCH(C1505, FACT_ORDERS!C:C, 0)), 1, 0)</f>
        <v>1</v>
      </c>
      <c r="H1505" s="12">
        <f>COUNTIF(B:B,FACT_SEARCHES[[#This Row],[WD_PRODUCTS]])</f>
        <v>99</v>
      </c>
    </row>
    <row r="1506" spans="1:8" x14ac:dyDescent="0.3">
      <c r="A1506" s="12">
        <v>8504</v>
      </c>
      <c r="B1506" s="12">
        <v>249</v>
      </c>
      <c r="C1506" s="8">
        <v>10433</v>
      </c>
      <c r="D1506" s="12" t="s">
        <v>1563</v>
      </c>
      <c r="E1506" s="13">
        <v>45534</v>
      </c>
      <c r="F1506" s="12" t="s">
        <v>16320</v>
      </c>
      <c r="G1506" s="12">
        <f>IF(ISNUMBER(MATCH(C1506, FACT_ORDERS!C:C, 0)), 1, 0)</f>
        <v>1</v>
      </c>
      <c r="H1506" s="12">
        <f>COUNTIF(B:B,FACT_SEARCHES[[#This Row],[WD_PRODUCTS]])</f>
        <v>85</v>
      </c>
    </row>
    <row r="1507" spans="1:8" x14ac:dyDescent="0.3">
      <c r="A1507" s="12">
        <v>8505</v>
      </c>
      <c r="B1507" s="12">
        <v>292</v>
      </c>
      <c r="C1507" s="8">
        <v>10433</v>
      </c>
      <c r="D1507" s="12" t="s">
        <v>1564</v>
      </c>
      <c r="E1507" s="13">
        <v>45534</v>
      </c>
      <c r="F1507" s="12" t="s">
        <v>16321</v>
      </c>
      <c r="G1507" s="12">
        <f>IF(ISNUMBER(MATCH(C1507, FACT_ORDERS!C:C, 0)), 1, 0)</f>
        <v>1</v>
      </c>
      <c r="H1507" s="12">
        <f>COUNTIF(B:B,FACT_SEARCHES[[#This Row],[WD_PRODUCTS]])</f>
        <v>95</v>
      </c>
    </row>
    <row r="1508" spans="1:8" x14ac:dyDescent="0.3">
      <c r="A1508" s="12">
        <v>8506</v>
      </c>
      <c r="B1508" s="12">
        <v>296</v>
      </c>
      <c r="C1508" s="8">
        <v>10202</v>
      </c>
      <c r="D1508" s="12" t="s">
        <v>1565</v>
      </c>
      <c r="E1508" s="13">
        <v>45512</v>
      </c>
      <c r="F1508" s="12" t="s">
        <v>16322</v>
      </c>
      <c r="G1508" s="12">
        <f>IF(ISNUMBER(MATCH(C1508, FACT_ORDERS!C:C, 0)), 1, 0)</f>
        <v>1</v>
      </c>
      <c r="H1508" s="12">
        <f>COUNTIF(B:B,FACT_SEARCHES[[#This Row],[WD_PRODUCTS]])</f>
        <v>106</v>
      </c>
    </row>
    <row r="1509" spans="1:8" x14ac:dyDescent="0.3">
      <c r="A1509" s="12">
        <v>8507</v>
      </c>
      <c r="B1509" s="12">
        <v>298</v>
      </c>
      <c r="C1509" s="8">
        <v>10202</v>
      </c>
      <c r="D1509" s="12" t="s">
        <v>1566</v>
      </c>
      <c r="E1509" s="13">
        <v>45512</v>
      </c>
      <c r="F1509" s="12" t="s">
        <v>16323</v>
      </c>
      <c r="G1509" s="12">
        <f>IF(ISNUMBER(MATCH(C1509, FACT_ORDERS!C:C, 0)), 1, 0)</f>
        <v>1</v>
      </c>
      <c r="H1509" s="12">
        <f>COUNTIF(B:B,FACT_SEARCHES[[#This Row],[WD_PRODUCTS]])</f>
        <v>79</v>
      </c>
    </row>
    <row r="1510" spans="1:8" x14ac:dyDescent="0.3">
      <c r="A1510" s="12">
        <v>8508</v>
      </c>
      <c r="B1510" s="12">
        <v>206</v>
      </c>
      <c r="C1510" s="8">
        <v>10202</v>
      </c>
      <c r="D1510" s="12" t="s">
        <v>1567</v>
      </c>
      <c r="E1510" s="13">
        <v>45512</v>
      </c>
      <c r="F1510" s="12" t="s">
        <v>12075</v>
      </c>
      <c r="G1510" s="12">
        <f>IF(ISNUMBER(MATCH(C1510, FACT_ORDERS!C:C, 0)), 1, 0)</f>
        <v>1</v>
      </c>
      <c r="H1510" s="12">
        <f>COUNTIF(B:B,FACT_SEARCHES[[#This Row],[WD_PRODUCTS]])</f>
        <v>54</v>
      </c>
    </row>
    <row r="1511" spans="1:8" x14ac:dyDescent="0.3">
      <c r="A1511" s="12">
        <v>8509</v>
      </c>
      <c r="B1511" s="12">
        <v>229</v>
      </c>
      <c r="C1511" s="8">
        <v>10202</v>
      </c>
      <c r="D1511" s="12" t="s">
        <v>1568</v>
      </c>
      <c r="E1511" s="13">
        <v>45512</v>
      </c>
      <c r="F1511" s="12" t="s">
        <v>16324</v>
      </c>
      <c r="G1511" s="12">
        <f>IF(ISNUMBER(MATCH(C1511, FACT_ORDERS!C:C, 0)), 1, 0)</f>
        <v>1</v>
      </c>
      <c r="H1511" s="12">
        <f>COUNTIF(B:B,FACT_SEARCHES[[#This Row],[WD_PRODUCTS]])</f>
        <v>42</v>
      </c>
    </row>
    <row r="1512" spans="1:8" x14ac:dyDescent="0.3">
      <c r="A1512" s="12">
        <v>8510</v>
      </c>
      <c r="B1512" s="12">
        <v>213</v>
      </c>
      <c r="C1512" s="8">
        <v>10570</v>
      </c>
      <c r="D1512" s="12" t="s">
        <v>1569</v>
      </c>
      <c r="E1512" s="13">
        <v>45439</v>
      </c>
      <c r="F1512" s="12" t="s">
        <v>4538</v>
      </c>
      <c r="G1512" s="12">
        <f>IF(ISNUMBER(MATCH(C1512, FACT_ORDERS!C:C, 0)), 1, 0)</f>
        <v>0</v>
      </c>
      <c r="H1512" s="12">
        <f>COUNTIF(B:B,FACT_SEARCHES[[#This Row],[WD_PRODUCTS]])</f>
        <v>86</v>
      </c>
    </row>
    <row r="1513" spans="1:8" x14ac:dyDescent="0.3">
      <c r="A1513" s="12">
        <v>8511</v>
      </c>
      <c r="B1513" s="12">
        <v>250</v>
      </c>
      <c r="C1513" s="8">
        <v>10691</v>
      </c>
      <c r="D1513" s="12" t="s">
        <v>1570</v>
      </c>
      <c r="E1513" s="13">
        <v>45123</v>
      </c>
      <c r="F1513" s="12" t="s">
        <v>16325</v>
      </c>
      <c r="G1513" s="12">
        <f>IF(ISNUMBER(MATCH(C1513, FACT_ORDERS!C:C, 0)), 1, 0)</f>
        <v>0</v>
      </c>
      <c r="H1513" s="12">
        <f>COUNTIF(B:B,FACT_SEARCHES[[#This Row],[WD_PRODUCTS]])</f>
        <v>65</v>
      </c>
    </row>
    <row r="1514" spans="1:8" x14ac:dyDescent="0.3">
      <c r="A1514" s="12">
        <v>8512</v>
      </c>
      <c r="B1514" s="12">
        <v>215</v>
      </c>
      <c r="C1514" s="8">
        <v>10608</v>
      </c>
      <c r="D1514" s="12" t="s">
        <v>1571</v>
      </c>
      <c r="E1514" s="13">
        <v>45025</v>
      </c>
      <c r="F1514" s="12" t="s">
        <v>12305</v>
      </c>
      <c r="G1514" s="12">
        <f>IF(ISNUMBER(MATCH(C1514, FACT_ORDERS!C:C, 0)), 1, 0)</f>
        <v>0</v>
      </c>
      <c r="H1514" s="12">
        <f>COUNTIF(B:B,FACT_SEARCHES[[#This Row],[WD_PRODUCTS]])</f>
        <v>67</v>
      </c>
    </row>
    <row r="1515" spans="1:8" x14ac:dyDescent="0.3">
      <c r="A1515" s="12">
        <v>8513</v>
      </c>
      <c r="B1515" s="12">
        <v>281</v>
      </c>
      <c r="C1515" s="8">
        <v>10341</v>
      </c>
      <c r="D1515" s="12" t="s">
        <v>1572</v>
      </c>
      <c r="E1515" s="13">
        <v>45397</v>
      </c>
      <c r="F1515" s="12" t="s">
        <v>3480</v>
      </c>
      <c r="G1515" s="12">
        <f>IF(ISNUMBER(MATCH(C1515, FACT_ORDERS!C:C, 0)), 1, 0)</f>
        <v>1</v>
      </c>
      <c r="H1515" s="12">
        <f>COUNTIF(B:B,FACT_SEARCHES[[#This Row],[WD_PRODUCTS]])</f>
        <v>86</v>
      </c>
    </row>
    <row r="1516" spans="1:8" x14ac:dyDescent="0.3">
      <c r="A1516" s="12">
        <v>8514</v>
      </c>
      <c r="B1516" s="12">
        <v>204</v>
      </c>
      <c r="C1516" s="8">
        <v>10341</v>
      </c>
      <c r="D1516" s="12" t="s">
        <v>1573</v>
      </c>
      <c r="E1516" s="13">
        <v>45397</v>
      </c>
      <c r="F1516" s="12" t="s">
        <v>13939</v>
      </c>
      <c r="G1516" s="12">
        <f>IF(ISNUMBER(MATCH(C1516, FACT_ORDERS!C:C, 0)), 1, 0)</f>
        <v>1</v>
      </c>
      <c r="H1516" s="12">
        <f>COUNTIF(B:B,FACT_SEARCHES[[#This Row],[WD_PRODUCTS]])</f>
        <v>139</v>
      </c>
    </row>
    <row r="1517" spans="1:8" x14ac:dyDescent="0.3">
      <c r="A1517" s="12">
        <v>8515</v>
      </c>
      <c r="B1517" s="12">
        <v>292</v>
      </c>
      <c r="C1517" s="8">
        <v>10341</v>
      </c>
      <c r="D1517" s="12" t="s">
        <v>1574</v>
      </c>
      <c r="E1517" s="13">
        <v>45397</v>
      </c>
      <c r="F1517" s="12" t="s">
        <v>4530</v>
      </c>
      <c r="G1517" s="12">
        <f>IF(ISNUMBER(MATCH(C1517, FACT_ORDERS!C:C, 0)), 1, 0)</f>
        <v>1</v>
      </c>
      <c r="H1517" s="12">
        <f>COUNTIF(B:B,FACT_SEARCHES[[#This Row],[WD_PRODUCTS]])</f>
        <v>95</v>
      </c>
    </row>
    <row r="1518" spans="1:8" x14ac:dyDescent="0.3">
      <c r="A1518" s="12">
        <v>8516</v>
      </c>
      <c r="B1518" s="12">
        <v>234</v>
      </c>
      <c r="C1518" s="8">
        <v>10341</v>
      </c>
      <c r="D1518" s="12" t="s">
        <v>1575</v>
      </c>
      <c r="E1518" s="13">
        <v>45397</v>
      </c>
      <c r="F1518" s="12" t="s">
        <v>16326</v>
      </c>
      <c r="G1518" s="12">
        <f>IF(ISNUMBER(MATCH(C1518, FACT_ORDERS!C:C, 0)), 1, 0)</f>
        <v>1</v>
      </c>
      <c r="H1518" s="12">
        <f>COUNTIF(B:B,FACT_SEARCHES[[#This Row],[WD_PRODUCTS]])</f>
        <v>77</v>
      </c>
    </row>
    <row r="1519" spans="1:8" x14ac:dyDescent="0.3">
      <c r="A1519" s="12">
        <v>8517</v>
      </c>
      <c r="B1519" s="12">
        <v>224</v>
      </c>
      <c r="C1519" s="8">
        <v>10248</v>
      </c>
      <c r="D1519" s="12" t="s">
        <v>1576</v>
      </c>
      <c r="E1519" s="13">
        <v>44536</v>
      </c>
      <c r="F1519" s="12" t="s">
        <v>16327</v>
      </c>
      <c r="G1519" s="12">
        <f>IF(ISNUMBER(MATCH(C1519, FACT_ORDERS!C:C, 0)), 1, 0)</f>
        <v>1</v>
      </c>
      <c r="H1519" s="12">
        <f>COUNTIF(B:B,FACT_SEARCHES[[#This Row],[WD_PRODUCTS]])</f>
        <v>63</v>
      </c>
    </row>
    <row r="1520" spans="1:8" x14ac:dyDescent="0.3">
      <c r="A1520" s="12">
        <v>8518</v>
      </c>
      <c r="B1520" s="12">
        <v>210</v>
      </c>
      <c r="C1520" s="8">
        <v>10248</v>
      </c>
      <c r="D1520" s="12" t="s">
        <v>1577</v>
      </c>
      <c r="E1520" s="13">
        <v>44536</v>
      </c>
      <c r="F1520" s="12" t="s">
        <v>16328</v>
      </c>
      <c r="G1520" s="12">
        <f>IF(ISNUMBER(MATCH(C1520, FACT_ORDERS!C:C, 0)), 1, 0)</f>
        <v>1</v>
      </c>
      <c r="H1520" s="12">
        <f>COUNTIF(B:B,FACT_SEARCHES[[#This Row],[WD_PRODUCTS]])</f>
        <v>77</v>
      </c>
    </row>
    <row r="1521" spans="1:8" x14ac:dyDescent="0.3">
      <c r="A1521" s="12">
        <v>8519</v>
      </c>
      <c r="B1521" s="12">
        <v>295</v>
      </c>
      <c r="C1521" s="8">
        <v>10747</v>
      </c>
      <c r="D1521" s="12" t="s">
        <v>1578</v>
      </c>
      <c r="E1521" s="13">
        <v>44992</v>
      </c>
      <c r="F1521" s="12" t="s">
        <v>16329</v>
      </c>
      <c r="G1521" s="12">
        <f>IF(ISNUMBER(MATCH(C1521, FACT_ORDERS!C:C, 0)), 1, 0)</f>
        <v>0</v>
      </c>
      <c r="H1521" s="12">
        <f>COUNTIF(B:B,FACT_SEARCHES[[#This Row],[WD_PRODUCTS]])</f>
        <v>72</v>
      </c>
    </row>
    <row r="1522" spans="1:8" x14ac:dyDescent="0.3">
      <c r="A1522" s="12">
        <v>8520</v>
      </c>
      <c r="B1522" s="12">
        <v>284</v>
      </c>
      <c r="C1522" s="8">
        <v>10518</v>
      </c>
      <c r="D1522" s="12" t="s">
        <v>1579</v>
      </c>
      <c r="E1522" s="13">
        <v>45259</v>
      </c>
      <c r="F1522" s="12" t="s">
        <v>16330</v>
      </c>
      <c r="G1522" s="12">
        <f>IF(ISNUMBER(MATCH(C1522, FACT_ORDERS!C:C, 0)), 1, 0)</f>
        <v>1</v>
      </c>
      <c r="H1522" s="12">
        <f>COUNTIF(B:B,FACT_SEARCHES[[#This Row],[WD_PRODUCTS]])</f>
        <v>97</v>
      </c>
    </row>
    <row r="1523" spans="1:8" x14ac:dyDescent="0.3">
      <c r="A1523" s="12">
        <v>8521</v>
      </c>
      <c r="B1523" s="12">
        <v>248</v>
      </c>
      <c r="C1523" s="8">
        <v>10518</v>
      </c>
      <c r="D1523" s="12" t="s">
        <v>1580</v>
      </c>
      <c r="E1523" s="13">
        <v>45259</v>
      </c>
      <c r="F1523" s="12" t="s">
        <v>3707</v>
      </c>
      <c r="G1523" s="12">
        <f>IF(ISNUMBER(MATCH(C1523, FACT_ORDERS!C:C, 0)), 1, 0)</f>
        <v>1</v>
      </c>
      <c r="H1523" s="12">
        <f>COUNTIF(B:B,FACT_SEARCHES[[#This Row],[WD_PRODUCTS]])</f>
        <v>101</v>
      </c>
    </row>
    <row r="1524" spans="1:8" x14ac:dyDescent="0.3">
      <c r="A1524" s="12">
        <v>8522</v>
      </c>
      <c r="B1524" s="12">
        <v>247</v>
      </c>
      <c r="C1524" s="8">
        <v>10541</v>
      </c>
      <c r="D1524" s="12" t="s">
        <v>1581</v>
      </c>
      <c r="E1524" s="13">
        <v>44234</v>
      </c>
      <c r="F1524" s="12" t="s">
        <v>16331</v>
      </c>
      <c r="G1524" s="12">
        <f>IF(ISNUMBER(MATCH(C1524, FACT_ORDERS!C:C, 0)), 1, 0)</f>
        <v>1</v>
      </c>
      <c r="H1524" s="12">
        <f>COUNTIF(B:B,FACT_SEARCHES[[#This Row],[WD_PRODUCTS]])</f>
        <v>72</v>
      </c>
    </row>
    <row r="1525" spans="1:8" x14ac:dyDescent="0.3">
      <c r="A1525" s="12">
        <v>8523</v>
      </c>
      <c r="B1525" s="12">
        <v>254</v>
      </c>
      <c r="C1525" s="8">
        <v>10541</v>
      </c>
      <c r="D1525" s="12" t="s">
        <v>1582</v>
      </c>
      <c r="E1525" s="13">
        <v>44234</v>
      </c>
      <c r="F1525" s="12" t="s">
        <v>16332</v>
      </c>
      <c r="G1525" s="12">
        <f>IF(ISNUMBER(MATCH(C1525, FACT_ORDERS!C:C, 0)), 1, 0)</f>
        <v>1</v>
      </c>
      <c r="H1525" s="12">
        <f>COUNTIF(B:B,FACT_SEARCHES[[#This Row],[WD_PRODUCTS]])</f>
        <v>77</v>
      </c>
    </row>
    <row r="1526" spans="1:8" x14ac:dyDescent="0.3">
      <c r="A1526" s="12">
        <v>8524</v>
      </c>
      <c r="B1526" s="12">
        <v>241</v>
      </c>
      <c r="C1526" s="8">
        <v>10541</v>
      </c>
      <c r="D1526" s="12" t="s">
        <v>1583</v>
      </c>
      <c r="E1526" s="13">
        <v>44234</v>
      </c>
      <c r="F1526" s="12" t="s">
        <v>16333</v>
      </c>
      <c r="G1526" s="12">
        <f>IF(ISNUMBER(MATCH(C1526, FACT_ORDERS!C:C, 0)), 1, 0)</f>
        <v>1</v>
      </c>
      <c r="H1526" s="12">
        <f>COUNTIF(B:B,FACT_SEARCHES[[#This Row],[WD_PRODUCTS]])</f>
        <v>96</v>
      </c>
    </row>
    <row r="1527" spans="1:8" x14ac:dyDescent="0.3">
      <c r="A1527" s="12">
        <v>8525</v>
      </c>
      <c r="B1527" s="12">
        <v>251</v>
      </c>
      <c r="C1527" s="8">
        <v>10693</v>
      </c>
      <c r="D1527" s="12" t="s">
        <v>1584</v>
      </c>
      <c r="E1527" s="13">
        <v>45556</v>
      </c>
      <c r="F1527" s="12" t="s">
        <v>11653</v>
      </c>
      <c r="G1527" s="12">
        <f>IF(ISNUMBER(MATCH(C1527, FACT_ORDERS!C:C, 0)), 1, 0)</f>
        <v>0</v>
      </c>
      <c r="H1527" s="12">
        <f>COUNTIF(B:B,FACT_SEARCHES[[#This Row],[WD_PRODUCTS]])</f>
        <v>67</v>
      </c>
    </row>
    <row r="1528" spans="1:8" x14ac:dyDescent="0.3">
      <c r="A1528" s="12">
        <v>8526</v>
      </c>
      <c r="B1528" s="12">
        <v>206</v>
      </c>
      <c r="C1528" s="8">
        <v>10693</v>
      </c>
      <c r="D1528" s="12" t="s">
        <v>1585</v>
      </c>
      <c r="E1528" s="13">
        <v>45556</v>
      </c>
      <c r="F1528" s="12" t="s">
        <v>3344</v>
      </c>
      <c r="G1528" s="12">
        <f>IF(ISNUMBER(MATCH(C1528, FACT_ORDERS!C:C, 0)), 1, 0)</f>
        <v>0</v>
      </c>
      <c r="H1528" s="12">
        <f>COUNTIF(B:B,FACT_SEARCHES[[#This Row],[WD_PRODUCTS]])</f>
        <v>54</v>
      </c>
    </row>
    <row r="1529" spans="1:8" x14ac:dyDescent="0.3">
      <c r="A1529" s="12">
        <v>8527</v>
      </c>
      <c r="B1529" s="12">
        <v>275</v>
      </c>
      <c r="C1529" s="8">
        <v>10712</v>
      </c>
      <c r="D1529" s="12" t="s">
        <v>1586</v>
      </c>
      <c r="E1529" s="13">
        <v>45098</v>
      </c>
      <c r="F1529" s="12" t="s">
        <v>3257</v>
      </c>
      <c r="G1529" s="12">
        <f>IF(ISNUMBER(MATCH(C1529, FACT_ORDERS!C:C, 0)), 1, 0)</f>
        <v>0</v>
      </c>
      <c r="H1529" s="12">
        <f>COUNTIF(B:B,FACT_SEARCHES[[#This Row],[WD_PRODUCTS]])</f>
        <v>70</v>
      </c>
    </row>
    <row r="1530" spans="1:8" x14ac:dyDescent="0.3">
      <c r="A1530" s="12">
        <v>8528</v>
      </c>
      <c r="B1530" s="12">
        <v>281</v>
      </c>
      <c r="C1530" s="8">
        <v>10712</v>
      </c>
      <c r="D1530" s="12" t="s">
        <v>1587</v>
      </c>
      <c r="E1530" s="13">
        <v>45098</v>
      </c>
      <c r="F1530" s="12" t="s">
        <v>16334</v>
      </c>
      <c r="G1530" s="12">
        <f>IF(ISNUMBER(MATCH(C1530, FACT_ORDERS!C:C, 0)), 1, 0)</f>
        <v>0</v>
      </c>
      <c r="H1530" s="12">
        <f>COUNTIF(B:B,FACT_SEARCHES[[#This Row],[WD_PRODUCTS]])</f>
        <v>86</v>
      </c>
    </row>
    <row r="1531" spans="1:8" x14ac:dyDescent="0.3">
      <c r="A1531" s="12">
        <v>8529</v>
      </c>
      <c r="B1531" s="12">
        <v>226</v>
      </c>
      <c r="C1531" s="8">
        <v>10976</v>
      </c>
      <c r="D1531" s="12" t="s">
        <v>1588</v>
      </c>
      <c r="E1531" s="13">
        <v>45436</v>
      </c>
      <c r="F1531" s="12" t="s">
        <v>16335</v>
      </c>
      <c r="G1531" s="12">
        <f>IF(ISNUMBER(MATCH(C1531, FACT_ORDERS!C:C, 0)), 1, 0)</f>
        <v>0</v>
      </c>
      <c r="H1531" s="12">
        <f>COUNTIF(B:B,FACT_SEARCHES[[#This Row],[WD_PRODUCTS]])</f>
        <v>56</v>
      </c>
    </row>
    <row r="1532" spans="1:8" x14ac:dyDescent="0.3">
      <c r="A1532" s="12">
        <v>8530</v>
      </c>
      <c r="B1532" s="12">
        <v>234</v>
      </c>
      <c r="C1532" s="8">
        <v>10963</v>
      </c>
      <c r="D1532" s="12" t="s">
        <v>1589</v>
      </c>
      <c r="E1532" s="13">
        <v>44945</v>
      </c>
      <c r="F1532" s="12" t="s">
        <v>16336</v>
      </c>
      <c r="G1532" s="12">
        <f>IF(ISNUMBER(MATCH(C1532, FACT_ORDERS!C:C, 0)), 1, 0)</f>
        <v>1</v>
      </c>
      <c r="H1532" s="12">
        <f>COUNTIF(B:B,FACT_SEARCHES[[#This Row],[WD_PRODUCTS]])</f>
        <v>77</v>
      </c>
    </row>
    <row r="1533" spans="1:8" x14ac:dyDescent="0.3">
      <c r="A1533" s="12">
        <v>8531</v>
      </c>
      <c r="B1533" s="12">
        <v>273</v>
      </c>
      <c r="C1533" s="8">
        <v>10766</v>
      </c>
      <c r="D1533" s="12" t="s">
        <v>1590</v>
      </c>
      <c r="E1533" s="13">
        <v>45549</v>
      </c>
      <c r="F1533" s="12" t="s">
        <v>16337</v>
      </c>
      <c r="G1533" s="12">
        <f>IF(ISNUMBER(MATCH(C1533, FACT_ORDERS!C:C, 0)), 1, 0)</f>
        <v>1</v>
      </c>
      <c r="H1533" s="12">
        <f>COUNTIF(B:B,FACT_SEARCHES[[#This Row],[WD_PRODUCTS]])</f>
        <v>73</v>
      </c>
    </row>
    <row r="1534" spans="1:8" x14ac:dyDescent="0.3">
      <c r="A1534" s="12">
        <v>8532</v>
      </c>
      <c r="B1534" s="12">
        <v>267</v>
      </c>
      <c r="C1534" s="8">
        <v>10374</v>
      </c>
      <c r="D1534" s="12" t="s">
        <v>1591</v>
      </c>
      <c r="E1534" s="13">
        <v>44767</v>
      </c>
      <c r="F1534" s="12" t="s">
        <v>16338</v>
      </c>
      <c r="G1534" s="12">
        <f>IF(ISNUMBER(MATCH(C1534, FACT_ORDERS!C:C, 0)), 1, 0)</f>
        <v>1</v>
      </c>
      <c r="H1534" s="12">
        <f>COUNTIF(B:B,FACT_SEARCHES[[#This Row],[WD_PRODUCTS]])</f>
        <v>82</v>
      </c>
    </row>
    <row r="1535" spans="1:8" x14ac:dyDescent="0.3">
      <c r="A1535" s="12">
        <v>8533</v>
      </c>
      <c r="B1535" s="12">
        <v>272</v>
      </c>
      <c r="C1535" s="8">
        <v>10374</v>
      </c>
      <c r="D1535" s="12" t="s">
        <v>1592</v>
      </c>
      <c r="E1535" s="13">
        <v>44767</v>
      </c>
      <c r="F1535" s="12" t="s">
        <v>16339</v>
      </c>
      <c r="G1535" s="12">
        <f>IF(ISNUMBER(MATCH(C1535, FACT_ORDERS!C:C, 0)), 1, 0)</f>
        <v>1</v>
      </c>
      <c r="H1535" s="12">
        <f>COUNTIF(B:B,FACT_SEARCHES[[#This Row],[WD_PRODUCTS]])</f>
        <v>39</v>
      </c>
    </row>
    <row r="1536" spans="1:8" x14ac:dyDescent="0.3">
      <c r="A1536" s="12">
        <v>8534</v>
      </c>
      <c r="B1536" s="12">
        <v>220</v>
      </c>
      <c r="C1536" s="8">
        <v>10374</v>
      </c>
      <c r="D1536" s="12" t="s">
        <v>1593</v>
      </c>
      <c r="E1536" s="13">
        <v>44767</v>
      </c>
      <c r="F1536" s="12" t="s">
        <v>16340</v>
      </c>
      <c r="G1536" s="12">
        <f>IF(ISNUMBER(MATCH(C1536, FACT_ORDERS!C:C, 0)), 1, 0)</f>
        <v>1</v>
      </c>
      <c r="H1536" s="12">
        <f>COUNTIF(B:B,FACT_SEARCHES[[#This Row],[WD_PRODUCTS]])</f>
        <v>60</v>
      </c>
    </row>
    <row r="1537" spans="1:8" x14ac:dyDescent="0.3">
      <c r="A1537" s="12">
        <v>8535</v>
      </c>
      <c r="B1537" s="12">
        <v>237</v>
      </c>
      <c r="C1537" s="8">
        <v>10374</v>
      </c>
      <c r="D1537" s="12" t="s">
        <v>1594</v>
      </c>
      <c r="E1537" s="13">
        <v>44767</v>
      </c>
      <c r="F1537" s="12" t="s">
        <v>16341</v>
      </c>
      <c r="G1537" s="12">
        <f>IF(ISNUMBER(MATCH(C1537, FACT_ORDERS!C:C, 0)), 1, 0)</f>
        <v>1</v>
      </c>
      <c r="H1537" s="12">
        <f>COUNTIF(B:B,FACT_SEARCHES[[#This Row],[WD_PRODUCTS]])</f>
        <v>99</v>
      </c>
    </row>
    <row r="1538" spans="1:8" x14ac:dyDescent="0.3">
      <c r="A1538" s="12">
        <v>8536</v>
      </c>
      <c r="B1538" s="12">
        <v>252</v>
      </c>
      <c r="C1538" s="8">
        <v>10383</v>
      </c>
      <c r="D1538" s="12" t="s">
        <v>1595</v>
      </c>
      <c r="E1538" s="13">
        <v>45450</v>
      </c>
      <c r="F1538" s="12" t="s">
        <v>16342</v>
      </c>
      <c r="G1538" s="12">
        <f>IF(ISNUMBER(MATCH(C1538, FACT_ORDERS!C:C, 0)), 1, 0)</f>
        <v>1</v>
      </c>
      <c r="H1538" s="12">
        <f>COUNTIF(B:B,FACT_SEARCHES[[#This Row],[WD_PRODUCTS]])</f>
        <v>64</v>
      </c>
    </row>
    <row r="1539" spans="1:8" x14ac:dyDescent="0.3">
      <c r="A1539" s="12">
        <v>8537</v>
      </c>
      <c r="B1539" s="12">
        <v>202</v>
      </c>
      <c r="C1539" s="8">
        <v>10383</v>
      </c>
      <c r="D1539" s="12" t="s">
        <v>1596</v>
      </c>
      <c r="E1539" s="13">
        <v>45450</v>
      </c>
      <c r="F1539" s="12" t="s">
        <v>16343</v>
      </c>
      <c r="G1539" s="12">
        <f>IF(ISNUMBER(MATCH(C1539, FACT_ORDERS!C:C, 0)), 1, 0)</f>
        <v>1</v>
      </c>
      <c r="H1539" s="12">
        <f>COUNTIF(B:B,FACT_SEARCHES[[#This Row],[WD_PRODUCTS]])</f>
        <v>74</v>
      </c>
    </row>
    <row r="1540" spans="1:8" x14ac:dyDescent="0.3">
      <c r="A1540" s="12">
        <v>8538</v>
      </c>
      <c r="B1540" s="12">
        <v>255</v>
      </c>
      <c r="C1540" s="8">
        <v>10400</v>
      </c>
      <c r="D1540" s="12" t="s">
        <v>1597</v>
      </c>
      <c r="E1540" s="13">
        <v>45488</v>
      </c>
      <c r="F1540" s="12" t="s">
        <v>3247</v>
      </c>
      <c r="G1540" s="12">
        <f>IF(ISNUMBER(MATCH(C1540, FACT_ORDERS!C:C, 0)), 1, 0)</f>
        <v>1</v>
      </c>
      <c r="H1540" s="12">
        <f>COUNTIF(B:B,FACT_SEARCHES[[#This Row],[WD_PRODUCTS]])</f>
        <v>74</v>
      </c>
    </row>
    <row r="1541" spans="1:8" x14ac:dyDescent="0.3">
      <c r="A1541" s="12">
        <v>8539</v>
      </c>
      <c r="B1541" s="12">
        <v>209</v>
      </c>
      <c r="C1541" s="8">
        <v>10400</v>
      </c>
      <c r="D1541" s="12" t="s">
        <v>1598</v>
      </c>
      <c r="E1541" s="13">
        <v>45488</v>
      </c>
      <c r="F1541" s="12" t="s">
        <v>16344</v>
      </c>
      <c r="G1541" s="12">
        <f>IF(ISNUMBER(MATCH(C1541, FACT_ORDERS!C:C, 0)), 1, 0)</f>
        <v>1</v>
      </c>
      <c r="H1541" s="12">
        <f>COUNTIF(B:B,FACT_SEARCHES[[#This Row],[WD_PRODUCTS]])</f>
        <v>91</v>
      </c>
    </row>
    <row r="1542" spans="1:8" x14ac:dyDescent="0.3">
      <c r="A1542" s="12">
        <v>8540</v>
      </c>
      <c r="B1542" s="12">
        <v>238</v>
      </c>
      <c r="C1542" s="8">
        <v>10627</v>
      </c>
      <c r="D1542" s="12" t="s">
        <v>1599</v>
      </c>
      <c r="E1542" s="13">
        <v>44946</v>
      </c>
      <c r="F1542" s="12" t="s">
        <v>4015</v>
      </c>
      <c r="G1542" s="12">
        <f>IF(ISNUMBER(MATCH(C1542, FACT_ORDERS!C:C, 0)), 1, 0)</f>
        <v>1</v>
      </c>
      <c r="H1542" s="12">
        <f>COUNTIF(B:B,FACT_SEARCHES[[#This Row],[WD_PRODUCTS]])</f>
        <v>57</v>
      </c>
    </row>
    <row r="1543" spans="1:8" x14ac:dyDescent="0.3">
      <c r="A1543" s="12">
        <v>8541</v>
      </c>
      <c r="B1543" s="12">
        <v>224</v>
      </c>
      <c r="C1543" s="8">
        <v>10627</v>
      </c>
      <c r="D1543" s="12" t="s">
        <v>1600</v>
      </c>
      <c r="E1543" s="13">
        <v>44946</v>
      </c>
      <c r="F1543" s="12" t="s">
        <v>16345</v>
      </c>
      <c r="G1543" s="12">
        <f>IF(ISNUMBER(MATCH(C1543, FACT_ORDERS!C:C, 0)), 1, 0)</f>
        <v>1</v>
      </c>
      <c r="H1543" s="12">
        <f>COUNTIF(B:B,FACT_SEARCHES[[#This Row],[WD_PRODUCTS]])</f>
        <v>63</v>
      </c>
    </row>
    <row r="1544" spans="1:8" x14ac:dyDescent="0.3">
      <c r="A1544" s="12">
        <v>8542</v>
      </c>
      <c r="B1544" s="12">
        <v>286</v>
      </c>
      <c r="C1544" s="8">
        <v>10982</v>
      </c>
      <c r="D1544" s="12" t="s">
        <v>1601</v>
      </c>
      <c r="E1544" s="13">
        <v>45425</v>
      </c>
      <c r="F1544" s="12" t="s">
        <v>16346</v>
      </c>
      <c r="G1544" s="12">
        <f>IF(ISNUMBER(MATCH(C1544, FACT_ORDERS!C:C, 0)), 1, 0)</f>
        <v>0</v>
      </c>
      <c r="H1544" s="12">
        <f>COUNTIF(B:B,FACT_SEARCHES[[#This Row],[WD_PRODUCTS]])</f>
        <v>71</v>
      </c>
    </row>
    <row r="1545" spans="1:8" x14ac:dyDescent="0.3">
      <c r="A1545" s="12">
        <v>8543</v>
      </c>
      <c r="B1545" s="12">
        <v>261</v>
      </c>
      <c r="C1545" s="8">
        <v>10982</v>
      </c>
      <c r="D1545" s="12" t="s">
        <v>1602</v>
      </c>
      <c r="E1545" s="13">
        <v>45425</v>
      </c>
      <c r="F1545" s="12" t="s">
        <v>16347</v>
      </c>
      <c r="G1545" s="12">
        <f>IF(ISNUMBER(MATCH(C1545, FACT_ORDERS!C:C, 0)), 1, 0)</f>
        <v>0</v>
      </c>
      <c r="H1545" s="12">
        <f>COUNTIF(B:B,FACT_SEARCHES[[#This Row],[WD_PRODUCTS]])</f>
        <v>77</v>
      </c>
    </row>
    <row r="1546" spans="1:8" x14ac:dyDescent="0.3">
      <c r="A1546" s="12">
        <v>8544</v>
      </c>
      <c r="B1546" s="12">
        <v>225</v>
      </c>
      <c r="C1546" s="8">
        <v>10982</v>
      </c>
      <c r="D1546" s="12" t="s">
        <v>1603</v>
      </c>
      <c r="E1546" s="13">
        <v>45425</v>
      </c>
      <c r="F1546" s="12" t="s">
        <v>16348</v>
      </c>
      <c r="G1546" s="12">
        <f>IF(ISNUMBER(MATCH(C1546, FACT_ORDERS!C:C, 0)), 1, 0)</f>
        <v>0</v>
      </c>
      <c r="H1546" s="12">
        <f>COUNTIF(B:B,FACT_SEARCHES[[#This Row],[WD_PRODUCTS]])</f>
        <v>74</v>
      </c>
    </row>
    <row r="1547" spans="1:8" x14ac:dyDescent="0.3">
      <c r="A1547" s="12">
        <v>8545</v>
      </c>
      <c r="B1547" s="12">
        <v>248</v>
      </c>
      <c r="C1547" s="8">
        <v>10517</v>
      </c>
      <c r="D1547" s="12" t="s">
        <v>1604</v>
      </c>
      <c r="E1547" s="13">
        <v>44862</v>
      </c>
      <c r="F1547" s="12" t="s">
        <v>16349</v>
      </c>
      <c r="G1547" s="12">
        <f>IF(ISNUMBER(MATCH(C1547, FACT_ORDERS!C:C, 0)), 1, 0)</f>
        <v>1</v>
      </c>
      <c r="H1547" s="12">
        <f>COUNTIF(B:B,FACT_SEARCHES[[#This Row],[WD_PRODUCTS]])</f>
        <v>101</v>
      </c>
    </row>
    <row r="1548" spans="1:8" x14ac:dyDescent="0.3">
      <c r="A1548" s="12">
        <v>8546</v>
      </c>
      <c r="B1548" s="12">
        <v>296</v>
      </c>
      <c r="C1548" s="8">
        <v>10311</v>
      </c>
      <c r="D1548" s="12" t="s">
        <v>1605</v>
      </c>
      <c r="E1548" s="13">
        <v>44665</v>
      </c>
      <c r="F1548" s="12" t="s">
        <v>16350</v>
      </c>
      <c r="G1548" s="12">
        <f>IF(ISNUMBER(MATCH(C1548, FACT_ORDERS!C:C, 0)), 1, 0)</f>
        <v>1</v>
      </c>
      <c r="H1548" s="12">
        <f>COUNTIF(B:B,FACT_SEARCHES[[#This Row],[WD_PRODUCTS]])</f>
        <v>106</v>
      </c>
    </row>
    <row r="1549" spans="1:8" x14ac:dyDescent="0.3">
      <c r="A1549" s="12">
        <v>8547</v>
      </c>
      <c r="B1549" s="12">
        <v>225</v>
      </c>
      <c r="C1549" s="8">
        <v>10311</v>
      </c>
      <c r="D1549" s="12" t="s">
        <v>1606</v>
      </c>
      <c r="E1549" s="13">
        <v>44665</v>
      </c>
      <c r="F1549" s="12" t="s">
        <v>16351</v>
      </c>
      <c r="G1549" s="12">
        <f>IF(ISNUMBER(MATCH(C1549, FACT_ORDERS!C:C, 0)), 1, 0)</f>
        <v>1</v>
      </c>
      <c r="H1549" s="12">
        <f>COUNTIF(B:B,FACT_SEARCHES[[#This Row],[WD_PRODUCTS]])</f>
        <v>74</v>
      </c>
    </row>
    <row r="1550" spans="1:8" x14ac:dyDescent="0.3">
      <c r="A1550" s="12">
        <v>8548</v>
      </c>
      <c r="B1550" s="12">
        <v>213</v>
      </c>
      <c r="C1550" s="8">
        <v>10311</v>
      </c>
      <c r="D1550" s="12" t="s">
        <v>1607</v>
      </c>
      <c r="E1550" s="13">
        <v>44665</v>
      </c>
      <c r="F1550" s="12" t="s">
        <v>16352</v>
      </c>
      <c r="G1550" s="12">
        <f>IF(ISNUMBER(MATCH(C1550, FACT_ORDERS!C:C, 0)), 1, 0)</f>
        <v>1</v>
      </c>
      <c r="H1550" s="12">
        <f>COUNTIF(B:B,FACT_SEARCHES[[#This Row],[WD_PRODUCTS]])</f>
        <v>86</v>
      </c>
    </row>
    <row r="1551" spans="1:8" x14ac:dyDescent="0.3">
      <c r="A1551" s="12">
        <v>8549</v>
      </c>
      <c r="B1551" s="12">
        <v>220</v>
      </c>
      <c r="C1551" s="8">
        <v>10459</v>
      </c>
      <c r="D1551" s="12" t="s">
        <v>1608</v>
      </c>
      <c r="E1551" s="13">
        <v>45222</v>
      </c>
      <c r="F1551" s="12" t="s">
        <v>16353</v>
      </c>
      <c r="G1551" s="12">
        <f>IF(ISNUMBER(MATCH(C1551, FACT_ORDERS!C:C, 0)), 1, 0)</f>
        <v>1</v>
      </c>
      <c r="H1551" s="12">
        <f>COUNTIF(B:B,FACT_SEARCHES[[#This Row],[WD_PRODUCTS]])</f>
        <v>60</v>
      </c>
    </row>
    <row r="1552" spans="1:8" x14ac:dyDescent="0.3">
      <c r="A1552" s="12">
        <v>8550</v>
      </c>
      <c r="B1552" s="12">
        <v>262</v>
      </c>
      <c r="C1552" s="8">
        <v>10459</v>
      </c>
      <c r="D1552" s="12" t="s">
        <v>1609</v>
      </c>
      <c r="E1552" s="13">
        <v>45222</v>
      </c>
      <c r="F1552" s="12" t="s">
        <v>16354</v>
      </c>
      <c r="G1552" s="12">
        <f>IF(ISNUMBER(MATCH(C1552, FACT_ORDERS!C:C, 0)), 1, 0)</f>
        <v>1</v>
      </c>
      <c r="H1552" s="12">
        <f>COUNTIF(B:B,FACT_SEARCHES[[#This Row],[WD_PRODUCTS]])</f>
        <v>70</v>
      </c>
    </row>
    <row r="1553" spans="1:8" x14ac:dyDescent="0.3">
      <c r="A1553" s="12">
        <v>8551</v>
      </c>
      <c r="B1553" s="12">
        <v>285</v>
      </c>
      <c r="C1553" s="8">
        <v>10459</v>
      </c>
      <c r="D1553" s="12" t="s">
        <v>1610</v>
      </c>
      <c r="E1553" s="13">
        <v>45222</v>
      </c>
      <c r="F1553" s="12" t="s">
        <v>16355</v>
      </c>
      <c r="G1553" s="12">
        <f>IF(ISNUMBER(MATCH(C1553, FACT_ORDERS!C:C, 0)), 1, 0)</f>
        <v>1</v>
      </c>
      <c r="H1553" s="12">
        <f>COUNTIF(B:B,FACT_SEARCHES[[#This Row],[WD_PRODUCTS]])</f>
        <v>56</v>
      </c>
    </row>
    <row r="1554" spans="1:8" x14ac:dyDescent="0.3">
      <c r="A1554" s="12">
        <v>8552</v>
      </c>
      <c r="B1554" s="12">
        <v>226</v>
      </c>
      <c r="C1554" s="8">
        <v>10346</v>
      </c>
      <c r="D1554" s="12" t="s">
        <v>1611</v>
      </c>
      <c r="E1554" s="13">
        <v>45546</v>
      </c>
      <c r="F1554" s="12" t="s">
        <v>16356</v>
      </c>
      <c r="G1554" s="12">
        <f>IF(ISNUMBER(MATCH(C1554, FACT_ORDERS!C:C, 0)), 1, 0)</f>
        <v>1</v>
      </c>
      <c r="H1554" s="12">
        <f>COUNTIF(B:B,FACT_SEARCHES[[#This Row],[WD_PRODUCTS]])</f>
        <v>56</v>
      </c>
    </row>
    <row r="1555" spans="1:8" x14ac:dyDescent="0.3">
      <c r="A1555" s="12">
        <v>8553</v>
      </c>
      <c r="B1555" s="12">
        <v>293</v>
      </c>
      <c r="C1555" s="8">
        <v>10872</v>
      </c>
      <c r="D1555" s="12" t="s">
        <v>1612</v>
      </c>
      <c r="E1555" s="13">
        <v>44365</v>
      </c>
      <c r="F1555" s="12" t="s">
        <v>16357</v>
      </c>
      <c r="G1555" s="12">
        <f>IF(ISNUMBER(MATCH(C1555, FACT_ORDERS!C:C, 0)), 1, 0)</f>
        <v>1</v>
      </c>
      <c r="H1555" s="12">
        <f>COUNTIF(B:B,FACT_SEARCHES[[#This Row],[WD_PRODUCTS]])</f>
        <v>70</v>
      </c>
    </row>
    <row r="1556" spans="1:8" x14ac:dyDescent="0.3">
      <c r="A1556" s="12">
        <v>8554</v>
      </c>
      <c r="B1556" s="12">
        <v>235</v>
      </c>
      <c r="C1556" s="8">
        <v>10872</v>
      </c>
      <c r="D1556" s="12" t="s">
        <v>1613</v>
      </c>
      <c r="E1556" s="13">
        <v>44365</v>
      </c>
      <c r="F1556" s="12" t="s">
        <v>15266</v>
      </c>
      <c r="G1556" s="12">
        <f>IF(ISNUMBER(MATCH(C1556, FACT_ORDERS!C:C, 0)), 1, 0)</f>
        <v>1</v>
      </c>
      <c r="H1556" s="12">
        <f>COUNTIF(B:B,FACT_SEARCHES[[#This Row],[WD_PRODUCTS]])</f>
        <v>58</v>
      </c>
    </row>
    <row r="1557" spans="1:8" x14ac:dyDescent="0.3">
      <c r="A1557" s="12">
        <v>8555</v>
      </c>
      <c r="B1557" s="12">
        <v>200</v>
      </c>
      <c r="C1557" s="8">
        <v>10872</v>
      </c>
      <c r="D1557" s="12" t="s">
        <v>1614</v>
      </c>
      <c r="E1557" s="13">
        <v>44365</v>
      </c>
      <c r="F1557" s="12" t="s">
        <v>16358</v>
      </c>
      <c r="G1557" s="12">
        <f>IF(ISNUMBER(MATCH(C1557, FACT_ORDERS!C:C, 0)), 1, 0)</f>
        <v>1</v>
      </c>
      <c r="H1557" s="12">
        <f>COUNTIF(B:B,FACT_SEARCHES[[#This Row],[WD_PRODUCTS]])</f>
        <v>81</v>
      </c>
    </row>
    <row r="1558" spans="1:8" x14ac:dyDescent="0.3">
      <c r="A1558" s="12">
        <v>8556</v>
      </c>
      <c r="B1558" s="12">
        <v>288</v>
      </c>
      <c r="C1558" s="8">
        <v>10872</v>
      </c>
      <c r="D1558" s="12" t="s">
        <v>1615</v>
      </c>
      <c r="E1558" s="13">
        <v>44365</v>
      </c>
      <c r="F1558" s="12" t="s">
        <v>16359</v>
      </c>
      <c r="G1558" s="12">
        <f>IF(ISNUMBER(MATCH(C1558, FACT_ORDERS!C:C, 0)), 1, 0)</f>
        <v>1</v>
      </c>
      <c r="H1558" s="12">
        <f>COUNTIF(B:B,FACT_SEARCHES[[#This Row],[WD_PRODUCTS]])</f>
        <v>106</v>
      </c>
    </row>
    <row r="1559" spans="1:8" x14ac:dyDescent="0.3">
      <c r="A1559" s="12">
        <v>8557</v>
      </c>
      <c r="B1559" s="12">
        <v>276</v>
      </c>
      <c r="C1559" s="8">
        <v>10106</v>
      </c>
      <c r="D1559" s="12" t="s">
        <v>1616</v>
      </c>
      <c r="E1559" s="13">
        <v>45233</v>
      </c>
      <c r="F1559" s="12" t="s">
        <v>4374</v>
      </c>
      <c r="G1559" s="12">
        <f>IF(ISNUMBER(MATCH(C1559, FACT_ORDERS!C:C, 0)), 1, 0)</f>
        <v>1</v>
      </c>
      <c r="H1559" s="12">
        <f>COUNTIF(B:B,FACT_SEARCHES[[#This Row],[WD_PRODUCTS]])</f>
        <v>65</v>
      </c>
    </row>
    <row r="1560" spans="1:8" x14ac:dyDescent="0.3">
      <c r="A1560" s="12">
        <v>8558</v>
      </c>
      <c r="B1560" s="12">
        <v>207</v>
      </c>
      <c r="C1560" s="8">
        <v>10117</v>
      </c>
      <c r="D1560" s="12" t="s">
        <v>1617</v>
      </c>
      <c r="E1560" s="13">
        <v>44225</v>
      </c>
      <c r="F1560" s="12" t="s">
        <v>16360</v>
      </c>
      <c r="G1560" s="12">
        <f>IF(ISNUMBER(MATCH(C1560, FACT_ORDERS!C:C, 0)), 1, 0)</f>
        <v>1</v>
      </c>
      <c r="H1560" s="12">
        <f>COUNTIF(B:B,FACT_SEARCHES[[#This Row],[WD_PRODUCTS]])</f>
        <v>47</v>
      </c>
    </row>
    <row r="1561" spans="1:8" x14ac:dyDescent="0.3">
      <c r="A1561" s="12">
        <v>8559</v>
      </c>
      <c r="B1561" s="12">
        <v>249</v>
      </c>
      <c r="C1561" s="8">
        <v>10375</v>
      </c>
      <c r="D1561" s="12" t="s">
        <v>1618</v>
      </c>
      <c r="E1561" s="13">
        <v>45507</v>
      </c>
      <c r="F1561" s="12" t="s">
        <v>16361</v>
      </c>
      <c r="G1561" s="12">
        <f>IF(ISNUMBER(MATCH(C1561, FACT_ORDERS!C:C, 0)), 1, 0)</f>
        <v>0</v>
      </c>
      <c r="H1561" s="12">
        <f>COUNTIF(B:B,FACT_SEARCHES[[#This Row],[WD_PRODUCTS]])</f>
        <v>85</v>
      </c>
    </row>
    <row r="1562" spans="1:8" x14ac:dyDescent="0.3">
      <c r="A1562" s="12">
        <v>8560</v>
      </c>
      <c r="B1562" s="12">
        <v>224</v>
      </c>
      <c r="C1562" s="8">
        <v>10375</v>
      </c>
      <c r="D1562" s="12" t="s">
        <v>1619</v>
      </c>
      <c r="E1562" s="13">
        <v>45507</v>
      </c>
      <c r="F1562" s="12" t="s">
        <v>16362</v>
      </c>
      <c r="G1562" s="12">
        <f>IF(ISNUMBER(MATCH(C1562, FACT_ORDERS!C:C, 0)), 1, 0)</f>
        <v>0</v>
      </c>
      <c r="H1562" s="12">
        <f>COUNTIF(B:B,FACT_SEARCHES[[#This Row],[WD_PRODUCTS]])</f>
        <v>63</v>
      </c>
    </row>
    <row r="1563" spans="1:8" x14ac:dyDescent="0.3">
      <c r="A1563" s="12">
        <v>8561</v>
      </c>
      <c r="B1563" s="12">
        <v>286</v>
      </c>
      <c r="C1563" s="8">
        <v>10375</v>
      </c>
      <c r="D1563" s="12" t="s">
        <v>1620</v>
      </c>
      <c r="E1563" s="13">
        <v>45507</v>
      </c>
      <c r="F1563" s="12" t="s">
        <v>16363</v>
      </c>
      <c r="G1563" s="12">
        <f>IF(ISNUMBER(MATCH(C1563, FACT_ORDERS!C:C, 0)), 1, 0)</f>
        <v>0</v>
      </c>
      <c r="H1563" s="12">
        <f>COUNTIF(B:B,FACT_SEARCHES[[#This Row],[WD_PRODUCTS]])</f>
        <v>71</v>
      </c>
    </row>
    <row r="1564" spans="1:8" x14ac:dyDescent="0.3">
      <c r="A1564" s="12">
        <v>8562</v>
      </c>
      <c r="B1564" s="12">
        <v>212</v>
      </c>
      <c r="C1564" s="8">
        <v>10206</v>
      </c>
      <c r="D1564" s="12" t="s">
        <v>1621</v>
      </c>
      <c r="E1564" s="13">
        <v>45208</v>
      </c>
      <c r="F1564" s="12" t="s">
        <v>16364</v>
      </c>
      <c r="G1564" s="12">
        <f>IF(ISNUMBER(MATCH(C1564, FACT_ORDERS!C:C, 0)), 1, 0)</f>
        <v>0</v>
      </c>
      <c r="H1564" s="12">
        <f>COUNTIF(B:B,FACT_SEARCHES[[#This Row],[WD_PRODUCTS]])</f>
        <v>67</v>
      </c>
    </row>
    <row r="1565" spans="1:8" x14ac:dyDescent="0.3">
      <c r="A1565" s="12">
        <v>8563</v>
      </c>
      <c r="B1565" s="12">
        <v>216</v>
      </c>
      <c r="C1565" s="8">
        <v>10206</v>
      </c>
      <c r="D1565" s="12" t="s">
        <v>1622</v>
      </c>
      <c r="E1565" s="13">
        <v>45208</v>
      </c>
      <c r="F1565" s="12" t="s">
        <v>16365</v>
      </c>
      <c r="G1565" s="12">
        <f>IF(ISNUMBER(MATCH(C1565, FACT_ORDERS!C:C, 0)), 1, 0)</f>
        <v>0</v>
      </c>
      <c r="H1565" s="12">
        <f>COUNTIF(B:B,FACT_SEARCHES[[#This Row],[WD_PRODUCTS]])</f>
        <v>107</v>
      </c>
    </row>
    <row r="1566" spans="1:8" x14ac:dyDescent="0.3">
      <c r="A1566" s="12">
        <v>8564</v>
      </c>
      <c r="B1566" s="12">
        <v>249</v>
      </c>
      <c r="C1566" s="8">
        <v>10206</v>
      </c>
      <c r="D1566" s="12" t="s">
        <v>1623</v>
      </c>
      <c r="E1566" s="13">
        <v>45208</v>
      </c>
      <c r="F1566" s="12" t="s">
        <v>16366</v>
      </c>
      <c r="G1566" s="12">
        <f>IF(ISNUMBER(MATCH(C1566, FACT_ORDERS!C:C, 0)), 1, 0)</f>
        <v>0</v>
      </c>
      <c r="H1566" s="12">
        <f>COUNTIF(B:B,FACT_SEARCHES[[#This Row],[WD_PRODUCTS]])</f>
        <v>85</v>
      </c>
    </row>
    <row r="1567" spans="1:8" x14ac:dyDescent="0.3">
      <c r="A1567" s="12">
        <v>8565</v>
      </c>
      <c r="B1567" s="12">
        <v>286</v>
      </c>
      <c r="C1567" s="8">
        <v>10259</v>
      </c>
      <c r="D1567" s="12" t="s">
        <v>1624</v>
      </c>
      <c r="E1567" s="13">
        <v>45248</v>
      </c>
      <c r="F1567" s="12" t="s">
        <v>16367</v>
      </c>
      <c r="G1567" s="12">
        <f>IF(ISNUMBER(MATCH(C1567, FACT_ORDERS!C:C, 0)), 1, 0)</f>
        <v>1</v>
      </c>
      <c r="H1567" s="12">
        <f>COUNTIF(B:B,FACT_SEARCHES[[#This Row],[WD_PRODUCTS]])</f>
        <v>71</v>
      </c>
    </row>
    <row r="1568" spans="1:8" x14ac:dyDescent="0.3">
      <c r="A1568" s="12">
        <v>8566</v>
      </c>
      <c r="B1568" s="12">
        <v>278</v>
      </c>
      <c r="C1568" s="8">
        <v>10259</v>
      </c>
      <c r="D1568" s="12" t="s">
        <v>1625</v>
      </c>
      <c r="E1568" s="13">
        <v>45248</v>
      </c>
      <c r="F1568" s="12" t="s">
        <v>12048</v>
      </c>
      <c r="G1568" s="12">
        <f>IF(ISNUMBER(MATCH(C1568, FACT_ORDERS!C:C, 0)), 1, 0)</f>
        <v>1</v>
      </c>
      <c r="H1568" s="12">
        <f>COUNTIF(B:B,FACT_SEARCHES[[#This Row],[WD_PRODUCTS]])</f>
        <v>81</v>
      </c>
    </row>
    <row r="1569" spans="1:8" x14ac:dyDescent="0.3">
      <c r="A1569" s="12">
        <v>8567</v>
      </c>
      <c r="B1569" s="12">
        <v>275</v>
      </c>
      <c r="C1569" s="8">
        <v>10259</v>
      </c>
      <c r="D1569" s="12" t="s">
        <v>1626</v>
      </c>
      <c r="E1569" s="13">
        <v>45248</v>
      </c>
      <c r="F1569" s="12" t="s">
        <v>16368</v>
      </c>
      <c r="G1569" s="12">
        <f>IF(ISNUMBER(MATCH(C1569, FACT_ORDERS!C:C, 0)), 1, 0)</f>
        <v>1</v>
      </c>
      <c r="H1569" s="12">
        <f>COUNTIF(B:B,FACT_SEARCHES[[#This Row],[WD_PRODUCTS]])</f>
        <v>70</v>
      </c>
    </row>
    <row r="1570" spans="1:8" x14ac:dyDescent="0.3">
      <c r="A1570" s="12">
        <v>8568</v>
      </c>
      <c r="B1570" s="12">
        <v>211</v>
      </c>
      <c r="C1570" s="8">
        <v>10259</v>
      </c>
      <c r="D1570" s="12" t="s">
        <v>1627</v>
      </c>
      <c r="E1570" s="13">
        <v>45248</v>
      </c>
      <c r="F1570" s="12" t="s">
        <v>16369</v>
      </c>
      <c r="G1570" s="12">
        <f>IF(ISNUMBER(MATCH(C1570, FACT_ORDERS!C:C, 0)), 1, 0)</f>
        <v>1</v>
      </c>
      <c r="H1570" s="12">
        <f>COUNTIF(B:B,FACT_SEARCHES[[#This Row],[WD_PRODUCTS]])</f>
        <v>65</v>
      </c>
    </row>
    <row r="1571" spans="1:8" x14ac:dyDescent="0.3">
      <c r="A1571" s="12">
        <v>8569</v>
      </c>
      <c r="B1571" s="12">
        <v>267</v>
      </c>
      <c r="C1571" s="8">
        <v>10085</v>
      </c>
      <c r="D1571" s="12" t="s">
        <v>1628</v>
      </c>
      <c r="E1571" s="13">
        <v>45287</v>
      </c>
      <c r="F1571" s="12" t="s">
        <v>16370</v>
      </c>
      <c r="G1571" s="12">
        <f>IF(ISNUMBER(MATCH(C1571, FACT_ORDERS!C:C, 0)), 1, 0)</f>
        <v>0</v>
      </c>
      <c r="H1571" s="12">
        <f>COUNTIF(B:B,FACT_SEARCHES[[#This Row],[WD_PRODUCTS]])</f>
        <v>82</v>
      </c>
    </row>
    <row r="1572" spans="1:8" x14ac:dyDescent="0.3">
      <c r="A1572" s="12">
        <v>8570</v>
      </c>
      <c r="B1572" s="12">
        <v>203</v>
      </c>
      <c r="C1572" s="8">
        <v>10965</v>
      </c>
      <c r="D1572" s="12" t="s">
        <v>1629</v>
      </c>
      <c r="E1572" s="13">
        <v>44367</v>
      </c>
      <c r="F1572" s="12" t="s">
        <v>16371</v>
      </c>
      <c r="G1572" s="12">
        <f>IF(ISNUMBER(MATCH(C1572, FACT_ORDERS!C:C, 0)), 1, 0)</f>
        <v>1</v>
      </c>
      <c r="H1572" s="12">
        <f>COUNTIF(B:B,FACT_SEARCHES[[#This Row],[WD_PRODUCTS]])</f>
        <v>46</v>
      </c>
    </row>
    <row r="1573" spans="1:8" x14ac:dyDescent="0.3">
      <c r="A1573" s="12">
        <v>8571</v>
      </c>
      <c r="B1573" s="12">
        <v>234</v>
      </c>
      <c r="C1573" s="8">
        <v>10965</v>
      </c>
      <c r="D1573" s="12" t="s">
        <v>1630</v>
      </c>
      <c r="E1573" s="13">
        <v>44367</v>
      </c>
      <c r="F1573" s="12" t="s">
        <v>16372</v>
      </c>
      <c r="G1573" s="12">
        <f>IF(ISNUMBER(MATCH(C1573, FACT_ORDERS!C:C, 0)), 1, 0)</f>
        <v>1</v>
      </c>
      <c r="H1573" s="12">
        <f>COUNTIF(B:B,FACT_SEARCHES[[#This Row],[WD_PRODUCTS]])</f>
        <v>77</v>
      </c>
    </row>
    <row r="1574" spans="1:8" x14ac:dyDescent="0.3">
      <c r="A1574" s="12">
        <v>8572</v>
      </c>
      <c r="B1574" s="12">
        <v>269</v>
      </c>
      <c r="C1574" s="8">
        <v>10965</v>
      </c>
      <c r="D1574" s="12" t="s">
        <v>1631</v>
      </c>
      <c r="E1574" s="13">
        <v>44367</v>
      </c>
      <c r="F1574" s="12" t="s">
        <v>16373</v>
      </c>
      <c r="G1574" s="12">
        <f>IF(ISNUMBER(MATCH(C1574, FACT_ORDERS!C:C, 0)), 1, 0)</f>
        <v>1</v>
      </c>
      <c r="H1574" s="12">
        <f>COUNTIF(B:B,FACT_SEARCHES[[#This Row],[WD_PRODUCTS]])</f>
        <v>50</v>
      </c>
    </row>
    <row r="1575" spans="1:8" x14ac:dyDescent="0.3">
      <c r="A1575" s="12">
        <v>8573</v>
      </c>
      <c r="B1575" s="12">
        <v>223</v>
      </c>
      <c r="C1575" s="8">
        <v>10899</v>
      </c>
      <c r="D1575" s="12" t="s">
        <v>1632</v>
      </c>
      <c r="E1575" s="13">
        <v>44337</v>
      </c>
      <c r="F1575" s="12" t="s">
        <v>16374</v>
      </c>
      <c r="G1575" s="12">
        <f>IF(ISNUMBER(MATCH(C1575, FACT_ORDERS!C:C, 0)), 1, 0)</f>
        <v>1</v>
      </c>
      <c r="H1575" s="12">
        <f>COUNTIF(B:B,FACT_SEARCHES[[#This Row],[WD_PRODUCTS]])</f>
        <v>45</v>
      </c>
    </row>
    <row r="1576" spans="1:8" x14ac:dyDescent="0.3">
      <c r="A1576" s="12">
        <v>8574</v>
      </c>
      <c r="B1576" s="12">
        <v>298</v>
      </c>
      <c r="C1576" s="8">
        <v>10899</v>
      </c>
      <c r="D1576" s="12" t="s">
        <v>1633</v>
      </c>
      <c r="E1576" s="13">
        <v>44337</v>
      </c>
      <c r="F1576" s="12" t="s">
        <v>16375</v>
      </c>
      <c r="G1576" s="12">
        <f>IF(ISNUMBER(MATCH(C1576, FACT_ORDERS!C:C, 0)), 1, 0)</f>
        <v>1</v>
      </c>
      <c r="H1576" s="12">
        <f>COUNTIF(B:B,FACT_SEARCHES[[#This Row],[WD_PRODUCTS]])</f>
        <v>79</v>
      </c>
    </row>
    <row r="1577" spans="1:8" x14ac:dyDescent="0.3">
      <c r="A1577" s="12">
        <v>8575</v>
      </c>
      <c r="B1577" s="12">
        <v>243</v>
      </c>
      <c r="C1577" s="8">
        <v>10899</v>
      </c>
      <c r="D1577" s="12" t="s">
        <v>1634</v>
      </c>
      <c r="E1577" s="13">
        <v>44337</v>
      </c>
      <c r="F1577" s="12" t="s">
        <v>16376</v>
      </c>
      <c r="G1577" s="12">
        <f>IF(ISNUMBER(MATCH(C1577, FACT_ORDERS!C:C, 0)), 1, 0)</f>
        <v>1</v>
      </c>
      <c r="H1577" s="12">
        <f>COUNTIF(B:B,FACT_SEARCHES[[#This Row],[WD_PRODUCTS]])</f>
        <v>70</v>
      </c>
    </row>
    <row r="1578" spans="1:8" x14ac:dyDescent="0.3">
      <c r="A1578" s="12">
        <v>8576</v>
      </c>
      <c r="B1578" s="12">
        <v>208</v>
      </c>
      <c r="C1578" s="8">
        <v>10312</v>
      </c>
      <c r="D1578" s="12" t="s">
        <v>1635</v>
      </c>
      <c r="E1578" s="13">
        <v>44837</v>
      </c>
      <c r="F1578" s="12" t="s">
        <v>16377</v>
      </c>
      <c r="G1578" s="12">
        <f>IF(ISNUMBER(MATCH(C1578, FACT_ORDERS!C:C, 0)), 1, 0)</f>
        <v>0</v>
      </c>
      <c r="H1578" s="12">
        <f>COUNTIF(B:B,FACT_SEARCHES[[#This Row],[WD_PRODUCTS]])</f>
        <v>91</v>
      </c>
    </row>
    <row r="1579" spans="1:8" x14ac:dyDescent="0.3">
      <c r="A1579" s="12">
        <v>8577</v>
      </c>
      <c r="B1579" s="12">
        <v>209</v>
      </c>
      <c r="C1579" s="8">
        <v>10836</v>
      </c>
      <c r="D1579" s="12" t="s">
        <v>1636</v>
      </c>
      <c r="E1579" s="13">
        <v>45513</v>
      </c>
      <c r="F1579" s="12" t="s">
        <v>16378</v>
      </c>
      <c r="G1579" s="12">
        <f>IF(ISNUMBER(MATCH(C1579, FACT_ORDERS!C:C, 0)), 1, 0)</f>
        <v>1</v>
      </c>
      <c r="H1579" s="12">
        <f>COUNTIF(B:B,FACT_SEARCHES[[#This Row],[WD_PRODUCTS]])</f>
        <v>91</v>
      </c>
    </row>
    <row r="1580" spans="1:8" x14ac:dyDescent="0.3">
      <c r="A1580" s="12">
        <v>8578</v>
      </c>
      <c r="B1580" s="12">
        <v>240</v>
      </c>
      <c r="C1580" s="8">
        <v>10129</v>
      </c>
      <c r="D1580" s="12" t="s">
        <v>1637</v>
      </c>
      <c r="E1580" s="13">
        <v>44964</v>
      </c>
      <c r="F1580" s="12" t="s">
        <v>16379</v>
      </c>
      <c r="G1580" s="12">
        <f>IF(ISNUMBER(MATCH(C1580, FACT_ORDERS!C:C, 0)), 1, 0)</f>
        <v>0</v>
      </c>
      <c r="H1580" s="12">
        <f>COUNTIF(B:B,FACT_SEARCHES[[#This Row],[WD_PRODUCTS]])</f>
        <v>51</v>
      </c>
    </row>
    <row r="1581" spans="1:8" x14ac:dyDescent="0.3">
      <c r="A1581" s="12">
        <v>8579</v>
      </c>
      <c r="B1581" s="12">
        <v>263</v>
      </c>
      <c r="C1581" s="8">
        <v>10129</v>
      </c>
      <c r="D1581" s="12" t="s">
        <v>1638</v>
      </c>
      <c r="E1581" s="13">
        <v>44964</v>
      </c>
      <c r="F1581" s="12" t="s">
        <v>16380</v>
      </c>
      <c r="G1581" s="12">
        <f>IF(ISNUMBER(MATCH(C1581, FACT_ORDERS!C:C, 0)), 1, 0)</f>
        <v>0</v>
      </c>
      <c r="H1581" s="12">
        <f>COUNTIF(B:B,FACT_SEARCHES[[#This Row],[WD_PRODUCTS]])</f>
        <v>108</v>
      </c>
    </row>
    <row r="1582" spans="1:8" x14ac:dyDescent="0.3">
      <c r="A1582" s="12">
        <v>8580</v>
      </c>
      <c r="B1582" s="12">
        <v>251</v>
      </c>
      <c r="C1582" s="8">
        <v>10129</v>
      </c>
      <c r="D1582" s="12" t="s">
        <v>1639</v>
      </c>
      <c r="E1582" s="13">
        <v>44964</v>
      </c>
      <c r="F1582" s="12" t="s">
        <v>16381</v>
      </c>
      <c r="G1582" s="12">
        <f>IF(ISNUMBER(MATCH(C1582, FACT_ORDERS!C:C, 0)), 1, 0)</f>
        <v>0</v>
      </c>
      <c r="H1582" s="12">
        <f>COUNTIF(B:B,FACT_SEARCHES[[#This Row],[WD_PRODUCTS]])</f>
        <v>67</v>
      </c>
    </row>
    <row r="1583" spans="1:8" x14ac:dyDescent="0.3">
      <c r="A1583" s="12">
        <v>8581</v>
      </c>
      <c r="B1583" s="12">
        <v>207</v>
      </c>
      <c r="C1583" s="8">
        <v>10129</v>
      </c>
      <c r="D1583" s="12" t="s">
        <v>1640</v>
      </c>
      <c r="E1583" s="13">
        <v>44964</v>
      </c>
      <c r="F1583" s="12" t="s">
        <v>13670</v>
      </c>
      <c r="G1583" s="12">
        <f>IF(ISNUMBER(MATCH(C1583, FACT_ORDERS!C:C, 0)), 1, 0)</f>
        <v>0</v>
      </c>
      <c r="H1583" s="12">
        <f>COUNTIF(B:B,FACT_SEARCHES[[#This Row],[WD_PRODUCTS]])</f>
        <v>47</v>
      </c>
    </row>
    <row r="1584" spans="1:8" x14ac:dyDescent="0.3">
      <c r="A1584" s="12">
        <v>8582</v>
      </c>
      <c r="B1584" s="12">
        <v>273</v>
      </c>
      <c r="C1584" s="8">
        <v>10826</v>
      </c>
      <c r="D1584" s="12" t="s">
        <v>1641</v>
      </c>
      <c r="E1584" s="13">
        <v>45394</v>
      </c>
      <c r="F1584" s="12" t="s">
        <v>16382</v>
      </c>
      <c r="G1584" s="12">
        <f>IF(ISNUMBER(MATCH(C1584, FACT_ORDERS!C:C, 0)), 1, 0)</f>
        <v>1</v>
      </c>
      <c r="H1584" s="12">
        <f>COUNTIF(B:B,FACT_SEARCHES[[#This Row],[WD_PRODUCTS]])</f>
        <v>73</v>
      </c>
    </row>
    <row r="1585" spans="1:8" x14ac:dyDescent="0.3">
      <c r="A1585" s="12">
        <v>8583</v>
      </c>
      <c r="B1585" s="12">
        <v>265</v>
      </c>
      <c r="C1585" s="8">
        <v>10387</v>
      </c>
      <c r="D1585" s="12" t="s">
        <v>1642</v>
      </c>
      <c r="E1585" s="13">
        <v>44580</v>
      </c>
      <c r="F1585" s="12" t="s">
        <v>16383</v>
      </c>
      <c r="G1585" s="12">
        <f>IF(ISNUMBER(MATCH(C1585, FACT_ORDERS!C:C, 0)), 1, 0)</f>
        <v>1</v>
      </c>
      <c r="H1585" s="12">
        <f>COUNTIF(B:B,FACT_SEARCHES[[#This Row],[WD_PRODUCTS]])</f>
        <v>89</v>
      </c>
    </row>
    <row r="1586" spans="1:8" x14ac:dyDescent="0.3">
      <c r="A1586" s="12">
        <v>8584</v>
      </c>
      <c r="B1586" s="12">
        <v>214</v>
      </c>
      <c r="C1586" s="8">
        <v>10387</v>
      </c>
      <c r="D1586" s="12" t="s">
        <v>1643</v>
      </c>
      <c r="E1586" s="13">
        <v>44580</v>
      </c>
      <c r="F1586" s="12" t="s">
        <v>4319</v>
      </c>
      <c r="G1586" s="12">
        <f>IF(ISNUMBER(MATCH(C1586, FACT_ORDERS!C:C, 0)), 1, 0)</f>
        <v>1</v>
      </c>
      <c r="H1586" s="12">
        <f>COUNTIF(B:B,FACT_SEARCHES[[#This Row],[WD_PRODUCTS]])</f>
        <v>51</v>
      </c>
    </row>
    <row r="1587" spans="1:8" x14ac:dyDescent="0.3">
      <c r="A1587" s="12">
        <v>8585</v>
      </c>
      <c r="B1587" s="12">
        <v>277</v>
      </c>
      <c r="C1587" s="8">
        <v>10387</v>
      </c>
      <c r="D1587" s="12" t="s">
        <v>1644</v>
      </c>
      <c r="E1587" s="13">
        <v>44580</v>
      </c>
      <c r="F1587" s="12" t="s">
        <v>16384</v>
      </c>
      <c r="G1587" s="12">
        <f>IF(ISNUMBER(MATCH(C1587, FACT_ORDERS!C:C, 0)), 1, 0)</f>
        <v>1</v>
      </c>
      <c r="H1587" s="12">
        <f>COUNTIF(B:B,FACT_SEARCHES[[#This Row],[WD_PRODUCTS]])</f>
        <v>98</v>
      </c>
    </row>
    <row r="1588" spans="1:8" x14ac:dyDescent="0.3">
      <c r="A1588" s="12">
        <v>8586</v>
      </c>
      <c r="B1588" s="12">
        <v>286</v>
      </c>
      <c r="C1588" s="8">
        <v>10025</v>
      </c>
      <c r="D1588" s="12" t="s">
        <v>1645</v>
      </c>
      <c r="E1588" s="13">
        <v>45491</v>
      </c>
      <c r="F1588" s="12" t="s">
        <v>16385</v>
      </c>
      <c r="G1588" s="12">
        <f>IF(ISNUMBER(MATCH(C1588, FACT_ORDERS!C:C, 0)), 1, 0)</f>
        <v>0</v>
      </c>
      <c r="H1588" s="12">
        <f>COUNTIF(B:B,FACT_SEARCHES[[#This Row],[WD_PRODUCTS]])</f>
        <v>71</v>
      </c>
    </row>
    <row r="1589" spans="1:8" x14ac:dyDescent="0.3">
      <c r="A1589" s="12">
        <v>8587</v>
      </c>
      <c r="B1589" s="12">
        <v>296</v>
      </c>
      <c r="C1589" s="8">
        <v>10025</v>
      </c>
      <c r="D1589" s="12" t="s">
        <v>1646</v>
      </c>
      <c r="E1589" s="13">
        <v>45491</v>
      </c>
      <c r="F1589" s="12" t="s">
        <v>12980</v>
      </c>
      <c r="G1589" s="12">
        <f>IF(ISNUMBER(MATCH(C1589, FACT_ORDERS!C:C, 0)), 1, 0)</f>
        <v>0</v>
      </c>
      <c r="H1589" s="12">
        <f>COUNTIF(B:B,FACT_SEARCHES[[#This Row],[WD_PRODUCTS]])</f>
        <v>106</v>
      </c>
    </row>
    <row r="1590" spans="1:8" x14ac:dyDescent="0.3">
      <c r="A1590" s="12">
        <v>8588</v>
      </c>
      <c r="B1590" s="12">
        <v>285</v>
      </c>
      <c r="C1590" s="8">
        <v>10895</v>
      </c>
      <c r="D1590" s="12" t="s">
        <v>1647</v>
      </c>
      <c r="E1590" s="13">
        <v>44498</v>
      </c>
      <c r="F1590" s="12" t="s">
        <v>16386</v>
      </c>
      <c r="G1590" s="12">
        <f>IF(ISNUMBER(MATCH(C1590, FACT_ORDERS!C:C, 0)), 1, 0)</f>
        <v>0</v>
      </c>
      <c r="H1590" s="12">
        <f>COUNTIF(B:B,FACT_SEARCHES[[#This Row],[WD_PRODUCTS]])</f>
        <v>56</v>
      </c>
    </row>
    <row r="1591" spans="1:8" x14ac:dyDescent="0.3">
      <c r="A1591" s="12">
        <v>8589</v>
      </c>
      <c r="B1591" s="12">
        <v>257</v>
      </c>
      <c r="C1591" s="8">
        <v>10895</v>
      </c>
      <c r="D1591" s="12" t="s">
        <v>1648</v>
      </c>
      <c r="E1591" s="13">
        <v>44498</v>
      </c>
      <c r="F1591" s="12" t="s">
        <v>12482</v>
      </c>
      <c r="G1591" s="12">
        <f>IF(ISNUMBER(MATCH(C1591, FACT_ORDERS!C:C, 0)), 1, 0)</f>
        <v>0</v>
      </c>
      <c r="H1591" s="12">
        <f>COUNTIF(B:B,FACT_SEARCHES[[#This Row],[WD_PRODUCTS]])</f>
        <v>75</v>
      </c>
    </row>
    <row r="1592" spans="1:8" x14ac:dyDescent="0.3">
      <c r="A1592" s="12">
        <v>8590</v>
      </c>
      <c r="B1592" s="12">
        <v>237</v>
      </c>
      <c r="C1592" s="8">
        <v>10001</v>
      </c>
      <c r="D1592" s="12" t="s">
        <v>1649</v>
      </c>
      <c r="E1592" s="13">
        <v>45377</v>
      </c>
      <c r="F1592" s="12" t="s">
        <v>16387</v>
      </c>
      <c r="G1592" s="12">
        <f>IF(ISNUMBER(MATCH(C1592, FACT_ORDERS!C:C, 0)), 1, 0)</f>
        <v>1</v>
      </c>
      <c r="H1592" s="12">
        <f>COUNTIF(B:B,FACT_SEARCHES[[#This Row],[WD_PRODUCTS]])</f>
        <v>99</v>
      </c>
    </row>
    <row r="1593" spans="1:8" x14ac:dyDescent="0.3">
      <c r="A1593" s="12">
        <v>8591</v>
      </c>
      <c r="B1593" s="12">
        <v>248</v>
      </c>
      <c r="C1593" s="8">
        <v>10226</v>
      </c>
      <c r="D1593" s="12" t="s">
        <v>1650</v>
      </c>
      <c r="E1593" s="13">
        <v>44791</v>
      </c>
      <c r="F1593" s="12" t="s">
        <v>16388</v>
      </c>
      <c r="G1593" s="12">
        <f>IF(ISNUMBER(MATCH(C1593, FACT_ORDERS!C:C, 0)), 1, 0)</f>
        <v>0</v>
      </c>
      <c r="H1593" s="12">
        <f>COUNTIF(B:B,FACT_SEARCHES[[#This Row],[WD_PRODUCTS]])</f>
        <v>101</v>
      </c>
    </row>
    <row r="1594" spans="1:8" x14ac:dyDescent="0.3">
      <c r="A1594" s="12">
        <v>8592</v>
      </c>
      <c r="B1594" s="12">
        <v>278</v>
      </c>
      <c r="C1594" s="8">
        <v>10226</v>
      </c>
      <c r="D1594" s="12" t="s">
        <v>1651</v>
      </c>
      <c r="E1594" s="13">
        <v>44791</v>
      </c>
      <c r="F1594" s="12" t="s">
        <v>16389</v>
      </c>
      <c r="G1594" s="12">
        <f>IF(ISNUMBER(MATCH(C1594, FACT_ORDERS!C:C, 0)), 1, 0)</f>
        <v>0</v>
      </c>
      <c r="H1594" s="12">
        <f>COUNTIF(B:B,FACT_SEARCHES[[#This Row],[WD_PRODUCTS]])</f>
        <v>81</v>
      </c>
    </row>
    <row r="1595" spans="1:8" x14ac:dyDescent="0.3">
      <c r="A1595" s="12">
        <v>8593</v>
      </c>
      <c r="B1595" s="12">
        <v>276</v>
      </c>
      <c r="C1595" s="8">
        <v>10418</v>
      </c>
      <c r="D1595" s="12" t="s">
        <v>1652</v>
      </c>
      <c r="E1595" s="13">
        <v>44244</v>
      </c>
      <c r="F1595" s="12" t="s">
        <v>16390</v>
      </c>
      <c r="G1595" s="12">
        <f>IF(ISNUMBER(MATCH(C1595, FACT_ORDERS!C:C, 0)), 1, 0)</f>
        <v>0</v>
      </c>
      <c r="H1595" s="12">
        <f>COUNTIF(B:B,FACT_SEARCHES[[#This Row],[WD_PRODUCTS]])</f>
        <v>65</v>
      </c>
    </row>
    <row r="1596" spans="1:8" x14ac:dyDescent="0.3">
      <c r="A1596" s="12">
        <v>8594</v>
      </c>
      <c r="B1596" s="12">
        <v>209</v>
      </c>
      <c r="C1596" s="8">
        <v>10418</v>
      </c>
      <c r="D1596" s="12" t="s">
        <v>1653</v>
      </c>
      <c r="E1596" s="13">
        <v>44244</v>
      </c>
      <c r="F1596" s="12" t="s">
        <v>16391</v>
      </c>
      <c r="G1596" s="12">
        <f>IF(ISNUMBER(MATCH(C1596, FACT_ORDERS!C:C, 0)), 1, 0)</f>
        <v>0</v>
      </c>
      <c r="H1596" s="12">
        <f>COUNTIF(B:B,FACT_SEARCHES[[#This Row],[WD_PRODUCTS]])</f>
        <v>91</v>
      </c>
    </row>
    <row r="1597" spans="1:8" x14ac:dyDescent="0.3">
      <c r="A1597" s="12">
        <v>8595</v>
      </c>
      <c r="B1597" s="12">
        <v>287</v>
      </c>
      <c r="C1597" s="8">
        <v>10418</v>
      </c>
      <c r="D1597" s="12" t="s">
        <v>1654</v>
      </c>
      <c r="E1597" s="13">
        <v>44244</v>
      </c>
      <c r="F1597" s="12" t="s">
        <v>16392</v>
      </c>
      <c r="G1597" s="12">
        <f>IF(ISNUMBER(MATCH(C1597, FACT_ORDERS!C:C, 0)), 1, 0)</f>
        <v>0</v>
      </c>
      <c r="H1597" s="12">
        <f>COUNTIF(B:B,FACT_SEARCHES[[#This Row],[WD_PRODUCTS]])</f>
        <v>59</v>
      </c>
    </row>
    <row r="1598" spans="1:8" x14ac:dyDescent="0.3">
      <c r="A1598" s="12">
        <v>8596</v>
      </c>
      <c r="B1598" s="12">
        <v>289</v>
      </c>
      <c r="C1598" s="8">
        <v>10418</v>
      </c>
      <c r="D1598" s="12" t="s">
        <v>1655</v>
      </c>
      <c r="E1598" s="13">
        <v>44244</v>
      </c>
      <c r="F1598" s="12" t="s">
        <v>16393</v>
      </c>
      <c r="G1598" s="12">
        <f>IF(ISNUMBER(MATCH(C1598, FACT_ORDERS!C:C, 0)), 1, 0)</f>
        <v>0</v>
      </c>
      <c r="H1598" s="12">
        <f>COUNTIF(B:B,FACT_SEARCHES[[#This Row],[WD_PRODUCTS]])</f>
        <v>56</v>
      </c>
    </row>
    <row r="1599" spans="1:8" x14ac:dyDescent="0.3">
      <c r="A1599" s="12">
        <v>8597</v>
      </c>
      <c r="B1599" s="12">
        <v>265</v>
      </c>
      <c r="C1599" s="8">
        <v>10391</v>
      </c>
      <c r="D1599" s="12" t="s">
        <v>1656</v>
      </c>
      <c r="E1599" s="13">
        <v>45136</v>
      </c>
      <c r="F1599" s="12" t="s">
        <v>16394</v>
      </c>
      <c r="G1599" s="12">
        <f>IF(ISNUMBER(MATCH(C1599, FACT_ORDERS!C:C, 0)), 1, 0)</f>
        <v>1</v>
      </c>
      <c r="H1599" s="12">
        <f>COUNTIF(B:B,FACT_SEARCHES[[#This Row],[WD_PRODUCTS]])</f>
        <v>89</v>
      </c>
    </row>
    <row r="1600" spans="1:8" x14ac:dyDescent="0.3">
      <c r="A1600" s="12">
        <v>8598</v>
      </c>
      <c r="B1600" s="12">
        <v>257</v>
      </c>
      <c r="C1600" s="8">
        <v>10170</v>
      </c>
      <c r="D1600" s="12" t="s">
        <v>1657</v>
      </c>
      <c r="E1600" s="13">
        <v>45279</v>
      </c>
      <c r="F1600" s="12" t="s">
        <v>11606</v>
      </c>
      <c r="G1600" s="12">
        <f>IF(ISNUMBER(MATCH(C1600, FACT_ORDERS!C:C, 0)), 1, 0)</f>
        <v>1</v>
      </c>
      <c r="H1600" s="12">
        <f>COUNTIF(B:B,FACT_SEARCHES[[#This Row],[WD_PRODUCTS]])</f>
        <v>75</v>
      </c>
    </row>
    <row r="1601" spans="1:8" x14ac:dyDescent="0.3">
      <c r="A1601" s="12">
        <v>8599</v>
      </c>
      <c r="B1601" s="12">
        <v>265</v>
      </c>
      <c r="C1601" s="8">
        <v>10170</v>
      </c>
      <c r="D1601" s="12" t="s">
        <v>1658</v>
      </c>
      <c r="E1601" s="13">
        <v>45279</v>
      </c>
      <c r="F1601" s="12" t="s">
        <v>16395</v>
      </c>
      <c r="G1601" s="12">
        <f>IF(ISNUMBER(MATCH(C1601, FACT_ORDERS!C:C, 0)), 1, 0)</f>
        <v>1</v>
      </c>
      <c r="H1601" s="12">
        <f>COUNTIF(B:B,FACT_SEARCHES[[#This Row],[WD_PRODUCTS]])</f>
        <v>89</v>
      </c>
    </row>
    <row r="1602" spans="1:8" x14ac:dyDescent="0.3">
      <c r="A1602" s="12">
        <v>8600</v>
      </c>
      <c r="B1602" s="12">
        <v>257</v>
      </c>
      <c r="C1602" s="8">
        <v>10559</v>
      </c>
      <c r="D1602" s="12" t="s">
        <v>1659</v>
      </c>
      <c r="E1602" s="13">
        <v>45046</v>
      </c>
      <c r="F1602" s="12" t="s">
        <v>16396</v>
      </c>
      <c r="G1602" s="12">
        <f>IF(ISNUMBER(MATCH(C1602, FACT_ORDERS!C:C, 0)), 1, 0)</f>
        <v>1</v>
      </c>
      <c r="H1602" s="12">
        <f>COUNTIF(B:B,FACT_SEARCHES[[#This Row],[WD_PRODUCTS]])</f>
        <v>75</v>
      </c>
    </row>
    <row r="1603" spans="1:8" x14ac:dyDescent="0.3">
      <c r="A1603" s="12">
        <v>8601</v>
      </c>
      <c r="B1603" s="12">
        <v>279</v>
      </c>
      <c r="C1603" s="8">
        <v>10559</v>
      </c>
      <c r="D1603" s="12" t="s">
        <v>1660</v>
      </c>
      <c r="E1603" s="13">
        <v>45046</v>
      </c>
      <c r="F1603" s="12" t="s">
        <v>3829</v>
      </c>
      <c r="G1603" s="12">
        <f>IF(ISNUMBER(MATCH(C1603, FACT_ORDERS!C:C, 0)), 1, 0)</f>
        <v>1</v>
      </c>
      <c r="H1603" s="12">
        <f>COUNTIF(B:B,FACT_SEARCHES[[#This Row],[WD_PRODUCTS]])</f>
        <v>44</v>
      </c>
    </row>
    <row r="1604" spans="1:8" x14ac:dyDescent="0.3">
      <c r="A1604" s="12">
        <v>8602</v>
      </c>
      <c r="B1604" s="12">
        <v>292</v>
      </c>
      <c r="C1604" s="8">
        <v>10559</v>
      </c>
      <c r="D1604" s="12" t="s">
        <v>1661</v>
      </c>
      <c r="E1604" s="13">
        <v>45046</v>
      </c>
      <c r="F1604" s="12" t="s">
        <v>16093</v>
      </c>
      <c r="G1604" s="12">
        <f>IF(ISNUMBER(MATCH(C1604, FACT_ORDERS!C:C, 0)), 1, 0)</f>
        <v>1</v>
      </c>
      <c r="H1604" s="12">
        <f>COUNTIF(B:B,FACT_SEARCHES[[#This Row],[WD_PRODUCTS]])</f>
        <v>95</v>
      </c>
    </row>
    <row r="1605" spans="1:8" x14ac:dyDescent="0.3">
      <c r="A1605" s="12">
        <v>8603</v>
      </c>
      <c r="B1605" s="12">
        <v>299</v>
      </c>
      <c r="C1605" s="8">
        <v>10559</v>
      </c>
      <c r="D1605" s="12" t="s">
        <v>1662</v>
      </c>
      <c r="E1605" s="13">
        <v>45046</v>
      </c>
      <c r="F1605" s="12" t="s">
        <v>16397</v>
      </c>
      <c r="G1605" s="12">
        <f>IF(ISNUMBER(MATCH(C1605, FACT_ORDERS!C:C, 0)), 1, 0)</f>
        <v>1</v>
      </c>
      <c r="H1605" s="12">
        <f>COUNTIF(B:B,FACT_SEARCHES[[#This Row],[WD_PRODUCTS]])</f>
        <v>125</v>
      </c>
    </row>
    <row r="1606" spans="1:8" x14ac:dyDescent="0.3">
      <c r="A1606" s="12">
        <v>8604</v>
      </c>
      <c r="B1606" s="12">
        <v>250</v>
      </c>
      <c r="C1606" s="8">
        <v>10559</v>
      </c>
      <c r="D1606" s="12" t="s">
        <v>1663</v>
      </c>
      <c r="E1606" s="13">
        <v>45046</v>
      </c>
      <c r="F1606" s="12" t="s">
        <v>16398</v>
      </c>
      <c r="G1606" s="12">
        <f>IF(ISNUMBER(MATCH(C1606, FACT_ORDERS!C:C, 0)), 1, 0)</f>
        <v>1</v>
      </c>
      <c r="H1606" s="12">
        <f>COUNTIF(B:B,FACT_SEARCHES[[#This Row],[WD_PRODUCTS]])</f>
        <v>65</v>
      </c>
    </row>
    <row r="1607" spans="1:8" x14ac:dyDescent="0.3">
      <c r="A1607" s="12">
        <v>8605</v>
      </c>
      <c r="B1607" s="12">
        <v>244</v>
      </c>
      <c r="C1607" s="8">
        <v>10954</v>
      </c>
      <c r="D1607" s="12" t="s">
        <v>1664</v>
      </c>
      <c r="E1607" s="13">
        <v>45426</v>
      </c>
      <c r="F1607" s="12" t="s">
        <v>3301</v>
      </c>
      <c r="G1607" s="12">
        <f>IF(ISNUMBER(MATCH(C1607, FACT_ORDERS!C:C, 0)), 1, 0)</f>
        <v>0</v>
      </c>
      <c r="H1607" s="12">
        <f>COUNTIF(B:B,FACT_SEARCHES[[#This Row],[WD_PRODUCTS]])</f>
        <v>59</v>
      </c>
    </row>
    <row r="1608" spans="1:8" x14ac:dyDescent="0.3">
      <c r="A1608" s="12">
        <v>8606</v>
      </c>
      <c r="B1608" s="12">
        <v>243</v>
      </c>
      <c r="C1608" s="8">
        <v>10954</v>
      </c>
      <c r="D1608" s="12" t="s">
        <v>1665</v>
      </c>
      <c r="E1608" s="13">
        <v>45426</v>
      </c>
      <c r="F1608" s="12" t="s">
        <v>16399</v>
      </c>
      <c r="G1608" s="12">
        <f>IF(ISNUMBER(MATCH(C1608, FACT_ORDERS!C:C, 0)), 1, 0)</f>
        <v>0</v>
      </c>
      <c r="H1608" s="12">
        <f>COUNTIF(B:B,FACT_SEARCHES[[#This Row],[WD_PRODUCTS]])</f>
        <v>70</v>
      </c>
    </row>
    <row r="1609" spans="1:8" x14ac:dyDescent="0.3">
      <c r="A1609" s="12">
        <v>8607</v>
      </c>
      <c r="B1609" s="12">
        <v>263</v>
      </c>
      <c r="C1609" s="8">
        <v>10920</v>
      </c>
      <c r="D1609" s="12" t="s">
        <v>1666</v>
      </c>
      <c r="E1609" s="13">
        <v>45460</v>
      </c>
      <c r="F1609" s="12" t="s">
        <v>16400</v>
      </c>
      <c r="G1609" s="12">
        <f>IF(ISNUMBER(MATCH(C1609, FACT_ORDERS!C:C, 0)), 1, 0)</f>
        <v>0</v>
      </c>
      <c r="H1609" s="12">
        <f>COUNTIF(B:B,FACT_SEARCHES[[#This Row],[WD_PRODUCTS]])</f>
        <v>108</v>
      </c>
    </row>
    <row r="1610" spans="1:8" x14ac:dyDescent="0.3">
      <c r="A1610" s="12">
        <v>8608</v>
      </c>
      <c r="B1610" s="12">
        <v>228</v>
      </c>
      <c r="C1610" s="8">
        <v>10643</v>
      </c>
      <c r="D1610" s="12" t="s">
        <v>1667</v>
      </c>
      <c r="E1610" s="13">
        <v>44833</v>
      </c>
      <c r="F1610" s="12" t="s">
        <v>16401</v>
      </c>
      <c r="G1610" s="12">
        <f>IF(ISNUMBER(MATCH(C1610, FACT_ORDERS!C:C, 0)), 1, 0)</f>
        <v>0</v>
      </c>
      <c r="H1610" s="12">
        <f>COUNTIF(B:B,FACT_SEARCHES[[#This Row],[WD_PRODUCTS]])</f>
        <v>79</v>
      </c>
    </row>
    <row r="1611" spans="1:8" x14ac:dyDescent="0.3">
      <c r="A1611" s="12">
        <v>8609</v>
      </c>
      <c r="B1611" s="12">
        <v>251</v>
      </c>
      <c r="C1611" s="8">
        <v>10688</v>
      </c>
      <c r="D1611" s="12" t="s">
        <v>1668</v>
      </c>
      <c r="E1611" s="13">
        <v>45226</v>
      </c>
      <c r="F1611" s="12" t="s">
        <v>16402</v>
      </c>
      <c r="G1611" s="12">
        <f>IF(ISNUMBER(MATCH(C1611, FACT_ORDERS!C:C, 0)), 1, 0)</f>
        <v>1</v>
      </c>
      <c r="H1611" s="12">
        <f>COUNTIF(B:B,FACT_SEARCHES[[#This Row],[WD_PRODUCTS]])</f>
        <v>67</v>
      </c>
    </row>
    <row r="1612" spans="1:8" x14ac:dyDescent="0.3">
      <c r="A1612" s="12">
        <v>8610</v>
      </c>
      <c r="B1612" s="12">
        <v>222</v>
      </c>
      <c r="C1612" s="8">
        <v>10688</v>
      </c>
      <c r="D1612" s="12" t="s">
        <v>1669</v>
      </c>
      <c r="E1612" s="13">
        <v>45226</v>
      </c>
      <c r="F1612" s="12" t="s">
        <v>16403</v>
      </c>
      <c r="G1612" s="12">
        <f>IF(ISNUMBER(MATCH(C1612, FACT_ORDERS!C:C, 0)), 1, 0)</f>
        <v>1</v>
      </c>
      <c r="H1612" s="12">
        <f>COUNTIF(B:B,FACT_SEARCHES[[#This Row],[WD_PRODUCTS]])</f>
        <v>73</v>
      </c>
    </row>
    <row r="1613" spans="1:8" x14ac:dyDescent="0.3">
      <c r="A1613" s="12">
        <v>8611</v>
      </c>
      <c r="B1613" s="12">
        <v>265</v>
      </c>
      <c r="C1613" s="8">
        <v>10775</v>
      </c>
      <c r="D1613" s="12" t="s">
        <v>1670</v>
      </c>
      <c r="E1613" s="13">
        <v>44938</v>
      </c>
      <c r="F1613" s="12" t="s">
        <v>16404</v>
      </c>
      <c r="G1613" s="12">
        <f>IF(ISNUMBER(MATCH(C1613, FACT_ORDERS!C:C, 0)), 1, 0)</f>
        <v>1</v>
      </c>
      <c r="H1613" s="12">
        <f>COUNTIF(B:B,FACT_SEARCHES[[#This Row],[WD_PRODUCTS]])</f>
        <v>89</v>
      </c>
    </row>
    <row r="1614" spans="1:8" x14ac:dyDescent="0.3">
      <c r="A1614" s="12">
        <v>8612</v>
      </c>
      <c r="B1614" s="12">
        <v>296</v>
      </c>
      <c r="C1614" s="8">
        <v>10775</v>
      </c>
      <c r="D1614" s="12" t="s">
        <v>1671</v>
      </c>
      <c r="E1614" s="13">
        <v>44938</v>
      </c>
      <c r="F1614" s="12" t="s">
        <v>16405</v>
      </c>
      <c r="G1614" s="12">
        <f>IF(ISNUMBER(MATCH(C1614, FACT_ORDERS!C:C, 0)), 1, 0)</f>
        <v>1</v>
      </c>
      <c r="H1614" s="12">
        <f>COUNTIF(B:B,FACT_SEARCHES[[#This Row],[WD_PRODUCTS]])</f>
        <v>106</v>
      </c>
    </row>
    <row r="1615" spans="1:8" x14ac:dyDescent="0.3">
      <c r="A1615" s="12">
        <v>8613</v>
      </c>
      <c r="B1615" s="12">
        <v>233</v>
      </c>
      <c r="C1615" s="8">
        <v>10775</v>
      </c>
      <c r="D1615" s="12" t="s">
        <v>1672</v>
      </c>
      <c r="E1615" s="13">
        <v>44938</v>
      </c>
      <c r="F1615" s="12" t="s">
        <v>16406</v>
      </c>
      <c r="G1615" s="12">
        <f>IF(ISNUMBER(MATCH(C1615, FACT_ORDERS!C:C, 0)), 1, 0)</f>
        <v>1</v>
      </c>
      <c r="H1615" s="12">
        <f>COUNTIF(B:B,FACT_SEARCHES[[#This Row],[WD_PRODUCTS]])</f>
        <v>76</v>
      </c>
    </row>
    <row r="1616" spans="1:8" x14ac:dyDescent="0.3">
      <c r="A1616" s="12">
        <v>8614</v>
      </c>
      <c r="B1616" s="12">
        <v>210</v>
      </c>
      <c r="C1616" s="8">
        <v>10047</v>
      </c>
      <c r="D1616" s="12" t="s">
        <v>1673</v>
      </c>
      <c r="E1616" s="13">
        <v>45472</v>
      </c>
      <c r="F1616" s="12" t="s">
        <v>16407</v>
      </c>
      <c r="G1616" s="12">
        <f>IF(ISNUMBER(MATCH(C1616, FACT_ORDERS!C:C, 0)), 1, 0)</f>
        <v>0</v>
      </c>
      <c r="H1616" s="12">
        <f>COUNTIF(B:B,FACT_SEARCHES[[#This Row],[WD_PRODUCTS]])</f>
        <v>77</v>
      </c>
    </row>
    <row r="1617" spans="1:8" x14ac:dyDescent="0.3">
      <c r="A1617" s="12">
        <v>8615</v>
      </c>
      <c r="B1617" s="12">
        <v>212</v>
      </c>
      <c r="C1617" s="8">
        <v>10047</v>
      </c>
      <c r="D1617" s="12" t="s">
        <v>1674</v>
      </c>
      <c r="E1617" s="13">
        <v>45472</v>
      </c>
      <c r="F1617" s="12" t="s">
        <v>16408</v>
      </c>
      <c r="G1617" s="12">
        <f>IF(ISNUMBER(MATCH(C1617, FACT_ORDERS!C:C, 0)), 1, 0)</f>
        <v>0</v>
      </c>
      <c r="H1617" s="12">
        <f>COUNTIF(B:B,FACT_SEARCHES[[#This Row],[WD_PRODUCTS]])</f>
        <v>67</v>
      </c>
    </row>
    <row r="1618" spans="1:8" x14ac:dyDescent="0.3">
      <c r="A1618" s="12">
        <v>8616</v>
      </c>
      <c r="B1618" s="12">
        <v>241</v>
      </c>
      <c r="C1618" s="8">
        <v>10047</v>
      </c>
      <c r="D1618" s="12" t="s">
        <v>1675</v>
      </c>
      <c r="E1618" s="13">
        <v>45472</v>
      </c>
      <c r="F1618" s="12" t="s">
        <v>16409</v>
      </c>
      <c r="G1618" s="12">
        <f>IF(ISNUMBER(MATCH(C1618, FACT_ORDERS!C:C, 0)), 1, 0)</f>
        <v>0</v>
      </c>
      <c r="H1618" s="12">
        <f>COUNTIF(B:B,FACT_SEARCHES[[#This Row],[WD_PRODUCTS]])</f>
        <v>96</v>
      </c>
    </row>
    <row r="1619" spans="1:8" x14ac:dyDescent="0.3">
      <c r="A1619" s="12">
        <v>8617</v>
      </c>
      <c r="B1619" s="12">
        <v>242</v>
      </c>
      <c r="C1619" s="8">
        <v>10062</v>
      </c>
      <c r="D1619" s="12" t="s">
        <v>1676</v>
      </c>
      <c r="E1619" s="13">
        <v>45141</v>
      </c>
      <c r="F1619" s="12" t="s">
        <v>16410</v>
      </c>
      <c r="G1619" s="12">
        <f>IF(ISNUMBER(MATCH(C1619, FACT_ORDERS!C:C, 0)), 1, 0)</f>
        <v>1</v>
      </c>
      <c r="H1619" s="12">
        <f>COUNTIF(B:B,FACT_SEARCHES[[#This Row],[WD_PRODUCTS]])</f>
        <v>76</v>
      </c>
    </row>
    <row r="1620" spans="1:8" x14ac:dyDescent="0.3">
      <c r="A1620" s="12">
        <v>8618</v>
      </c>
      <c r="B1620" s="12">
        <v>285</v>
      </c>
      <c r="C1620" s="8">
        <v>10062</v>
      </c>
      <c r="D1620" s="12" t="s">
        <v>1677</v>
      </c>
      <c r="E1620" s="13">
        <v>45141</v>
      </c>
      <c r="F1620" s="12" t="s">
        <v>16411</v>
      </c>
      <c r="G1620" s="12">
        <f>IF(ISNUMBER(MATCH(C1620, FACT_ORDERS!C:C, 0)), 1, 0)</f>
        <v>1</v>
      </c>
      <c r="H1620" s="12">
        <f>COUNTIF(B:B,FACT_SEARCHES[[#This Row],[WD_PRODUCTS]])</f>
        <v>56</v>
      </c>
    </row>
    <row r="1621" spans="1:8" x14ac:dyDescent="0.3">
      <c r="A1621" s="12">
        <v>8619</v>
      </c>
      <c r="B1621" s="12">
        <v>273</v>
      </c>
      <c r="C1621" s="8">
        <v>10062</v>
      </c>
      <c r="D1621" s="12" t="s">
        <v>1678</v>
      </c>
      <c r="E1621" s="13">
        <v>45141</v>
      </c>
      <c r="F1621" s="12" t="s">
        <v>16412</v>
      </c>
      <c r="G1621" s="12">
        <f>IF(ISNUMBER(MATCH(C1621, FACT_ORDERS!C:C, 0)), 1, 0)</f>
        <v>1</v>
      </c>
      <c r="H1621" s="12">
        <f>COUNTIF(B:B,FACT_SEARCHES[[#This Row],[WD_PRODUCTS]])</f>
        <v>73</v>
      </c>
    </row>
    <row r="1622" spans="1:8" x14ac:dyDescent="0.3">
      <c r="A1622" s="12">
        <v>8620</v>
      </c>
      <c r="B1622" s="12">
        <v>265</v>
      </c>
      <c r="C1622" s="8">
        <v>10942</v>
      </c>
      <c r="D1622" s="12" t="s">
        <v>1679</v>
      </c>
      <c r="E1622" s="13">
        <v>44483</v>
      </c>
      <c r="F1622" s="12" t="s">
        <v>16413</v>
      </c>
      <c r="G1622" s="12">
        <f>IF(ISNUMBER(MATCH(C1622, FACT_ORDERS!C:C, 0)), 1, 0)</f>
        <v>1</v>
      </c>
      <c r="H1622" s="12">
        <f>COUNTIF(B:B,FACT_SEARCHES[[#This Row],[WD_PRODUCTS]])</f>
        <v>89</v>
      </c>
    </row>
    <row r="1623" spans="1:8" x14ac:dyDescent="0.3">
      <c r="A1623" s="12">
        <v>8621</v>
      </c>
      <c r="B1623" s="12">
        <v>220</v>
      </c>
      <c r="C1623" s="8">
        <v>10942</v>
      </c>
      <c r="D1623" s="12" t="s">
        <v>1680</v>
      </c>
      <c r="E1623" s="13">
        <v>44483</v>
      </c>
      <c r="F1623" s="12" t="s">
        <v>16414</v>
      </c>
      <c r="G1623" s="12">
        <f>IF(ISNUMBER(MATCH(C1623, FACT_ORDERS!C:C, 0)), 1, 0)</f>
        <v>1</v>
      </c>
      <c r="H1623" s="12">
        <f>COUNTIF(B:B,FACT_SEARCHES[[#This Row],[WD_PRODUCTS]])</f>
        <v>60</v>
      </c>
    </row>
    <row r="1624" spans="1:8" x14ac:dyDescent="0.3">
      <c r="A1624" s="12">
        <v>8622</v>
      </c>
      <c r="B1624" s="12">
        <v>244</v>
      </c>
      <c r="C1624" s="8">
        <v>10942</v>
      </c>
      <c r="D1624" s="12" t="s">
        <v>1681</v>
      </c>
      <c r="E1624" s="13">
        <v>44483</v>
      </c>
      <c r="F1624" s="12" t="s">
        <v>16415</v>
      </c>
      <c r="G1624" s="12">
        <f>IF(ISNUMBER(MATCH(C1624, FACT_ORDERS!C:C, 0)), 1, 0)</f>
        <v>1</v>
      </c>
      <c r="H1624" s="12">
        <f>COUNTIF(B:B,FACT_SEARCHES[[#This Row],[WD_PRODUCTS]])</f>
        <v>59</v>
      </c>
    </row>
    <row r="1625" spans="1:8" x14ac:dyDescent="0.3">
      <c r="A1625" s="12">
        <v>8623</v>
      </c>
      <c r="B1625" s="12">
        <v>284</v>
      </c>
      <c r="C1625" s="8">
        <v>10942</v>
      </c>
      <c r="D1625" s="12" t="s">
        <v>1682</v>
      </c>
      <c r="E1625" s="13">
        <v>44483</v>
      </c>
      <c r="F1625" s="12" t="s">
        <v>16416</v>
      </c>
      <c r="G1625" s="12">
        <f>IF(ISNUMBER(MATCH(C1625, FACT_ORDERS!C:C, 0)), 1, 0)</f>
        <v>1</v>
      </c>
      <c r="H1625" s="12">
        <f>COUNTIF(B:B,FACT_SEARCHES[[#This Row],[WD_PRODUCTS]])</f>
        <v>97</v>
      </c>
    </row>
    <row r="1626" spans="1:8" x14ac:dyDescent="0.3">
      <c r="A1626" s="12">
        <v>8624</v>
      </c>
      <c r="B1626" s="12">
        <v>213</v>
      </c>
      <c r="C1626" s="8">
        <v>10572</v>
      </c>
      <c r="D1626" s="12" t="s">
        <v>1683</v>
      </c>
      <c r="E1626" s="13">
        <v>45006</v>
      </c>
      <c r="F1626" s="12" t="s">
        <v>16417</v>
      </c>
      <c r="G1626" s="12">
        <f>IF(ISNUMBER(MATCH(C1626, FACT_ORDERS!C:C, 0)), 1, 0)</f>
        <v>1</v>
      </c>
      <c r="H1626" s="12">
        <f>COUNTIF(B:B,FACT_SEARCHES[[#This Row],[WD_PRODUCTS]])</f>
        <v>86</v>
      </c>
    </row>
    <row r="1627" spans="1:8" x14ac:dyDescent="0.3">
      <c r="A1627" s="12">
        <v>8625</v>
      </c>
      <c r="B1627" s="12">
        <v>289</v>
      </c>
      <c r="C1627" s="8">
        <v>10572</v>
      </c>
      <c r="D1627" s="12" t="s">
        <v>1684</v>
      </c>
      <c r="E1627" s="13">
        <v>45006</v>
      </c>
      <c r="F1627" s="12" t="s">
        <v>3255</v>
      </c>
      <c r="G1627" s="12">
        <f>IF(ISNUMBER(MATCH(C1627, FACT_ORDERS!C:C, 0)), 1, 0)</f>
        <v>1</v>
      </c>
      <c r="H1627" s="12">
        <f>COUNTIF(B:B,FACT_SEARCHES[[#This Row],[WD_PRODUCTS]])</f>
        <v>56</v>
      </c>
    </row>
    <row r="1628" spans="1:8" x14ac:dyDescent="0.3">
      <c r="A1628" s="12">
        <v>8626</v>
      </c>
      <c r="B1628" s="12">
        <v>227</v>
      </c>
      <c r="C1628" s="8">
        <v>10572</v>
      </c>
      <c r="D1628" s="12" t="s">
        <v>1685</v>
      </c>
      <c r="E1628" s="13">
        <v>45006</v>
      </c>
      <c r="F1628" s="12" t="s">
        <v>16418</v>
      </c>
      <c r="G1628" s="12">
        <f>IF(ISNUMBER(MATCH(C1628, FACT_ORDERS!C:C, 0)), 1, 0)</f>
        <v>1</v>
      </c>
      <c r="H1628" s="12">
        <f>COUNTIF(B:B,FACT_SEARCHES[[#This Row],[WD_PRODUCTS]])</f>
        <v>93</v>
      </c>
    </row>
    <row r="1629" spans="1:8" x14ac:dyDescent="0.3">
      <c r="A1629" s="12">
        <v>8627</v>
      </c>
      <c r="B1629" s="12">
        <v>288</v>
      </c>
      <c r="C1629" s="8">
        <v>10412</v>
      </c>
      <c r="D1629" s="12" t="s">
        <v>1686</v>
      </c>
      <c r="E1629" s="13">
        <v>44228</v>
      </c>
      <c r="F1629" s="12" t="s">
        <v>16419</v>
      </c>
      <c r="G1629" s="12">
        <f>IF(ISNUMBER(MATCH(C1629, FACT_ORDERS!C:C, 0)), 1, 0)</f>
        <v>1</v>
      </c>
      <c r="H1629" s="12">
        <f>COUNTIF(B:B,FACT_SEARCHES[[#This Row],[WD_PRODUCTS]])</f>
        <v>106</v>
      </c>
    </row>
    <row r="1630" spans="1:8" x14ac:dyDescent="0.3">
      <c r="A1630" s="12">
        <v>8628</v>
      </c>
      <c r="B1630" s="12">
        <v>245</v>
      </c>
      <c r="C1630" s="8">
        <v>10412</v>
      </c>
      <c r="D1630" s="12" t="s">
        <v>1687</v>
      </c>
      <c r="E1630" s="13">
        <v>44228</v>
      </c>
      <c r="F1630" s="12" t="s">
        <v>16420</v>
      </c>
      <c r="G1630" s="12">
        <f>IF(ISNUMBER(MATCH(C1630, FACT_ORDERS!C:C, 0)), 1, 0)</f>
        <v>1</v>
      </c>
      <c r="H1630" s="12">
        <f>COUNTIF(B:B,FACT_SEARCHES[[#This Row],[WD_PRODUCTS]])</f>
        <v>58</v>
      </c>
    </row>
    <row r="1631" spans="1:8" x14ac:dyDescent="0.3">
      <c r="A1631" s="12">
        <v>8629</v>
      </c>
      <c r="B1631" s="12">
        <v>212</v>
      </c>
      <c r="C1631" s="8">
        <v>10412</v>
      </c>
      <c r="D1631" s="12" t="s">
        <v>1688</v>
      </c>
      <c r="E1631" s="13">
        <v>44228</v>
      </c>
      <c r="F1631" s="12" t="s">
        <v>11875</v>
      </c>
      <c r="G1631" s="12">
        <f>IF(ISNUMBER(MATCH(C1631, FACT_ORDERS!C:C, 0)), 1, 0)</f>
        <v>1</v>
      </c>
      <c r="H1631" s="12">
        <f>COUNTIF(B:B,FACT_SEARCHES[[#This Row],[WD_PRODUCTS]])</f>
        <v>67</v>
      </c>
    </row>
    <row r="1632" spans="1:8" x14ac:dyDescent="0.3">
      <c r="A1632" s="12">
        <v>8630</v>
      </c>
      <c r="B1632" s="12">
        <v>236</v>
      </c>
      <c r="C1632" s="8">
        <v>10448</v>
      </c>
      <c r="D1632" s="12" t="s">
        <v>1689</v>
      </c>
      <c r="E1632" s="13">
        <v>45349</v>
      </c>
      <c r="F1632" s="12" t="s">
        <v>3649</v>
      </c>
      <c r="G1632" s="12">
        <f>IF(ISNUMBER(MATCH(C1632, FACT_ORDERS!C:C, 0)), 1, 0)</f>
        <v>0</v>
      </c>
      <c r="H1632" s="12">
        <f>COUNTIF(B:B,FACT_SEARCHES[[#This Row],[WD_PRODUCTS]])</f>
        <v>80</v>
      </c>
    </row>
    <row r="1633" spans="1:8" x14ac:dyDescent="0.3">
      <c r="A1633" s="12">
        <v>8631</v>
      </c>
      <c r="B1633" s="12">
        <v>218</v>
      </c>
      <c r="C1633" s="8">
        <v>10448</v>
      </c>
      <c r="D1633" s="12" t="s">
        <v>1690</v>
      </c>
      <c r="E1633" s="13">
        <v>45349</v>
      </c>
      <c r="F1633" s="12" t="s">
        <v>16421</v>
      </c>
      <c r="G1633" s="12">
        <f>IF(ISNUMBER(MATCH(C1633, FACT_ORDERS!C:C, 0)), 1, 0)</f>
        <v>0</v>
      </c>
      <c r="H1633" s="12">
        <f>COUNTIF(B:B,FACT_SEARCHES[[#This Row],[WD_PRODUCTS]])</f>
        <v>39</v>
      </c>
    </row>
    <row r="1634" spans="1:8" x14ac:dyDescent="0.3">
      <c r="A1634" s="12">
        <v>8632</v>
      </c>
      <c r="B1634" s="12">
        <v>269</v>
      </c>
      <c r="C1634" s="8">
        <v>10309</v>
      </c>
      <c r="D1634" s="12" t="s">
        <v>1691</v>
      </c>
      <c r="E1634" s="13">
        <v>44447</v>
      </c>
      <c r="F1634" s="12" t="s">
        <v>16422</v>
      </c>
      <c r="G1634" s="12">
        <f>IF(ISNUMBER(MATCH(C1634, FACT_ORDERS!C:C, 0)), 1, 0)</f>
        <v>1</v>
      </c>
      <c r="H1634" s="12">
        <f>COUNTIF(B:B,FACT_SEARCHES[[#This Row],[WD_PRODUCTS]])</f>
        <v>50</v>
      </c>
    </row>
    <row r="1635" spans="1:8" x14ac:dyDescent="0.3">
      <c r="A1635" s="12">
        <v>8633</v>
      </c>
      <c r="B1635" s="12">
        <v>298</v>
      </c>
      <c r="C1635" s="8">
        <v>10467</v>
      </c>
      <c r="D1635" s="12" t="s">
        <v>1692</v>
      </c>
      <c r="E1635" s="13">
        <v>45244</v>
      </c>
      <c r="F1635" s="12" t="s">
        <v>16423</v>
      </c>
      <c r="G1635" s="12">
        <f>IF(ISNUMBER(MATCH(C1635, FACT_ORDERS!C:C, 0)), 1, 0)</f>
        <v>0</v>
      </c>
      <c r="H1635" s="12">
        <f>COUNTIF(B:B,FACT_SEARCHES[[#This Row],[WD_PRODUCTS]])</f>
        <v>79</v>
      </c>
    </row>
    <row r="1636" spans="1:8" x14ac:dyDescent="0.3">
      <c r="A1636" s="12">
        <v>8634</v>
      </c>
      <c r="B1636" s="12">
        <v>228</v>
      </c>
      <c r="C1636" s="8">
        <v>10671</v>
      </c>
      <c r="D1636" s="12" t="s">
        <v>1693</v>
      </c>
      <c r="E1636" s="13">
        <v>44272</v>
      </c>
      <c r="F1636" s="12" t="s">
        <v>16424</v>
      </c>
      <c r="G1636" s="12">
        <f>IF(ISNUMBER(MATCH(C1636, FACT_ORDERS!C:C, 0)), 1, 0)</f>
        <v>0</v>
      </c>
      <c r="H1636" s="12">
        <f>COUNTIF(B:B,FACT_SEARCHES[[#This Row],[WD_PRODUCTS]])</f>
        <v>79</v>
      </c>
    </row>
    <row r="1637" spans="1:8" x14ac:dyDescent="0.3">
      <c r="A1637" s="12">
        <v>8635</v>
      </c>
      <c r="B1637" s="12">
        <v>248</v>
      </c>
      <c r="C1637" s="8">
        <v>10340</v>
      </c>
      <c r="D1637" s="12" t="s">
        <v>1694</v>
      </c>
      <c r="E1637" s="13">
        <v>45106</v>
      </c>
      <c r="F1637" s="12" t="s">
        <v>16425</v>
      </c>
      <c r="G1637" s="12">
        <f>IF(ISNUMBER(MATCH(C1637, FACT_ORDERS!C:C, 0)), 1, 0)</f>
        <v>0</v>
      </c>
      <c r="H1637" s="12">
        <f>COUNTIF(B:B,FACT_SEARCHES[[#This Row],[WD_PRODUCTS]])</f>
        <v>101</v>
      </c>
    </row>
    <row r="1638" spans="1:8" x14ac:dyDescent="0.3">
      <c r="A1638" s="12">
        <v>8636</v>
      </c>
      <c r="B1638" s="12">
        <v>243</v>
      </c>
      <c r="C1638" s="8">
        <v>10340</v>
      </c>
      <c r="D1638" s="12" t="s">
        <v>1695</v>
      </c>
      <c r="E1638" s="13">
        <v>45106</v>
      </c>
      <c r="F1638" s="12" t="s">
        <v>16426</v>
      </c>
      <c r="G1638" s="12">
        <f>IF(ISNUMBER(MATCH(C1638, FACT_ORDERS!C:C, 0)), 1, 0)</f>
        <v>0</v>
      </c>
      <c r="H1638" s="12">
        <f>COUNTIF(B:B,FACT_SEARCHES[[#This Row],[WD_PRODUCTS]])</f>
        <v>70</v>
      </c>
    </row>
    <row r="1639" spans="1:8" x14ac:dyDescent="0.3">
      <c r="A1639" s="12">
        <v>8637</v>
      </c>
      <c r="B1639" s="12">
        <v>213</v>
      </c>
      <c r="C1639" s="8">
        <v>10340</v>
      </c>
      <c r="D1639" s="12" t="s">
        <v>1696</v>
      </c>
      <c r="E1639" s="13">
        <v>45106</v>
      </c>
      <c r="F1639" s="12" t="s">
        <v>16427</v>
      </c>
      <c r="G1639" s="12">
        <f>IF(ISNUMBER(MATCH(C1639, FACT_ORDERS!C:C, 0)), 1, 0)</f>
        <v>0</v>
      </c>
      <c r="H1639" s="12">
        <f>COUNTIF(B:B,FACT_SEARCHES[[#This Row],[WD_PRODUCTS]])</f>
        <v>86</v>
      </c>
    </row>
    <row r="1640" spans="1:8" x14ac:dyDescent="0.3">
      <c r="A1640" s="12">
        <v>8638</v>
      </c>
      <c r="B1640" s="12">
        <v>224</v>
      </c>
      <c r="C1640" s="8">
        <v>10283</v>
      </c>
      <c r="D1640" s="12" t="s">
        <v>1697</v>
      </c>
      <c r="E1640" s="13">
        <v>45182</v>
      </c>
      <c r="F1640" s="12" t="s">
        <v>16428</v>
      </c>
      <c r="G1640" s="12">
        <f>IF(ISNUMBER(MATCH(C1640, FACT_ORDERS!C:C, 0)), 1, 0)</f>
        <v>1</v>
      </c>
      <c r="H1640" s="12">
        <f>COUNTIF(B:B,FACT_SEARCHES[[#This Row],[WD_PRODUCTS]])</f>
        <v>63</v>
      </c>
    </row>
    <row r="1641" spans="1:8" x14ac:dyDescent="0.3">
      <c r="A1641" s="12">
        <v>8639</v>
      </c>
      <c r="B1641" s="12">
        <v>277</v>
      </c>
      <c r="C1641" s="8">
        <v>10283</v>
      </c>
      <c r="D1641" s="12" t="s">
        <v>1698</v>
      </c>
      <c r="E1641" s="13">
        <v>45182</v>
      </c>
      <c r="F1641" s="12" t="s">
        <v>16429</v>
      </c>
      <c r="G1641" s="12">
        <f>IF(ISNUMBER(MATCH(C1641, FACT_ORDERS!C:C, 0)), 1, 0)</f>
        <v>1</v>
      </c>
      <c r="H1641" s="12">
        <f>COUNTIF(B:B,FACT_SEARCHES[[#This Row],[WD_PRODUCTS]])</f>
        <v>98</v>
      </c>
    </row>
    <row r="1642" spans="1:8" x14ac:dyDescent="0.3">
      <c r="A1642" s="12">
        <v>8640</v>
      </c>
      <c r="B1642" s="12">
        <v>231</v>
      </c>
      <c r="C1642" s="8">
        <v>10283</v>
      </c>
      <c r="D1642" s="12" t="s">
        <v>1699</v>
      </c>
      <c r="E1642" s="13">
        <v>45182</v>
      </c>
      <c r="F1642" s="12" t="s">
        <v>16430</v>
      </c>
      <c r="G1642" s="12">
        <f>IF(ISNUMBER(MATCH(C1642, FACT_ORDERS!C:C, 0)), 1, 0)</f>
        <v>1</v>
      </c>
      <c r="H1642" s="12">
        <f>COUNTIF(B:B,FACT_SEARCHES[[#This Row],[WD_PRODUCTS]])</f>
        <v>58</v>
      </c>
    </row>
    <row r="1643" spans="1:8" x14ac:dyDescent="0.3">
      <c r="A1643" s="12">
        <v>8641</v>
      </c>
      <c r="B1643" s="12">
        <v>278</v>
      </c>
      <c r="C1643" s="8">
        <v>10283</v>
      </c>
      <c r="D1643" s="12" t="s">
        <v>1700</v>
      </c>
      <c r="E1643" s="13">
        <v>45182</v>
      </c>
      <c r="F1643" s="12" t="s">
        <v>3692</v>
      </c>
      <c r="G1643" s="12">
        <f>IF(ISNUMBER(MATCH(C1643, FACT_ORDERS!C:C, 0)), 1, 0)</f>
        <v>1</v>
      </c>
      <c r="H1643" s="12">
        <f>COUNTIF(B:B,FACT_SEARCHES[[#This Row],[WD_PRODUCTS]])</f>
        <v>81</v>
      </c>
    </row>
    <row r="1644" spans="1:8" x14ac:dyDescent="0.3">
      <c r="A1644" s="12">
        <v>8642</v>
      </c>
      <c r="B1644" s="12">
        <v>215</v>
      </c>
      <c r="C1644" s="8">
        <v>10497</v>
      </c>
      <c r="D1644" s="12" t="s">
        <v>1701</v>
      </c>
      <c r="E1644" s="13">
        <v>45162</v>
      </c>
      <c r="F1644" s="12" t="s">
        <v>3348</v>
      </c>
      <c r="G1644" s="12">
        <f>IF(ISNUMBER(MATCH(C1644, FACT_ORDERS!C:C, 0)), 1, 0)</f>
        <v>1</v>
      </c>
      <c r="H1644" s="12">
        <f>COUNTIF(B:B,FACT_SEARCHES[[#This Row],[WD_PRODUCTS]])</f>
        <v>67</v>
      </c>
    </row>
    <row r="1645" spans="1:8" x14ac:dyDescent="0.3">
      <c r="A1645" s="12">
        <v>8643</v>
      </c>
      <c r="B1645" s="12">
        <v>217</v>
      </c>
      <c r="C1645" s="8">
        <v>10497</v>
      </c>
      <c r="D1645" s="12" t="s">
        <v>1702</v>
      </c>
      <c r="E1645" s="13">
        <v>45162</v>
      </c>
      <c r="F1645" s="12" t="s">
        <v>16431</v>
      </c>
      <c r="G1645" s="12">
        <f>IF(ISNUMBER(MATCH(C1645, FACT_ORDERS!C:C, 0)), 1, 0)</f>
        <v>1</v>
      </c>
      <c r="H1645" s="12">
        <f>COUNTIF(B:B,FACT_SEARCHES[[#This Row],[WD_PRODUCTS]])</f>
        <v>49</v>
      </c>
    </row>
    <row r="1646" spans="1:8" x14ac:dyDescent="0.3">
      <c r="A1646" s="12">
        <v>8644</v>
      </c>
      <c r="B1646" s="12">
        <v>216</v>
      </c>
      <c r="C1646" s="8">
        <v>10497</v>
      </c>
      <c r="D1646" s="12" t="s">
        <v>1703</v>
      </c>
      <c r="E1646" s="13">
        <v>45162</v>
      </c>
      <c r="F1646" s="12" t="s">
        <v>16432</v>
      </c>
      <c r="G1646" s="12">
        <f>IF(ISNUMBER(MATCH(C1646, FACT_ORDERS!C:C, 0)), 1, 0)</f>
        <v>1</v>
      </c>
      <c r="H1646" s="12">
        <f>COUNTIF(B:B,FACT_SEARCHES[[#This Row],[WD_PRODUCTS]])</f>
        <v>107</v>
      </c>
    </row>
    <row r="1647" spans="1:8" x14ac:dyDescent="0.3">
      <c r="A1647" s="12">
        <v>8645</v>
      </c>
      <c r="B1647" s="12">
        <v>274</v>
      </c>
      <c r="C1647" s="8">
        <v>10497</v>
      </c>
      <c r="D1647" s="12" t="s">
        <v>1704</v>
      </c>
      <c r="E1647" s="13">
        <v>45162</v>
      </c>
      <c r="F1647" s="12" t="s">
        <v>16433</v>
      </c>
      <c r="G1647" s="12">
        <f>IF(ISNUMBER(MATCH(C1647, FACT_ORDERS!C:C, 0)), 1, 0)</f>
        <v>1</v>
      </c>
      <c r="H1647" s="12">
        <f>COUNTIF(B:B,FACT_SEARCHES[[#This Row],[WD_PRODUCTS]])</f>
        <v>45</v>
      </c>
    </row>
    <row r="1648" spans="1:8" x14ac:dyDescent="0.3">
      <c r="A1648" s="12">
        <v>8646</v>
      </c>
      <c r="B1648" s="12">
        <v>202</v>
      </c>
      <c r="C1648" s="8">
        <v>10548</v>
      </c>
      <c r="D1648" s="12" t="s">
        <v>1705</v>
      </c>
      <c r="E1648" s="13">
        <v>45420</v>
      </c>
      <c r="F1648" s="12" t="s">
        <v>16434</v>
      </c>
      <c r="G1648" s="12">
        <f>IF(ISNUMBER(MATCH(C1648, FACT_ORDERS!C:C, 0)), 1, 0)</f>
        <v>1</v>
      </c>
      <c r="H1648" s="12">
        <f>COUNTIF(B:B,FACT_SEARCHES[[#This Row],[WD_PRODUCTS]])</f>
        <v>74</v>
      </c>
    </row>
    <row r="1649" spans="1:8" x14ac:dyDescent="0.3">
      <c r="A1649" s="12">
        <v>8647</v>
      </c>
      <c r="B1649" s="12">
        <v>289</v>
      </c>
      <c r="C1649" s="8">
        <v>10145</v>
      </c>
      <c r="D1649" s="12" t="s">
        <v>1706</v>
      </c>
      <c r="E1649" s="13">
        <v>44872</v>
      </c>
      <c r="F1649" s="12" t="s">
        <v>16435</v>
      </c>
      <c r="G1649" s="12">
        <f>IF(ISNUMBER(MATCH(C1649, FACT_ORDERS!C:C, 0)), 1, 0)</f>
        <v>1</v>
      </c>
      <c r="H1649" s="12">
        <f>COUNTIF(B:B,FACT_SEARCHES[[#This Row],[WD_PRODUCTS]])</f>
        <v>56</v>
      </c>
    </row>
    <row r="1650" spans="1:8" x14ac:dyDescent="0.3">
      <c r="A1650" s="12">
        <v>8648</v>
      </c>
      <c r="B1650" s="12">
        <v>281</v>
      </c>
      <c r="C1650" s="8">
        <v>10145</v>
      </c>
      <c r="D1650" s="12" t="s">
        <v>1707</v>
      </c>
      <c r="E1650" s="13">
        <v>44872</v>
      </c>
      <c r="F1650" s="12" t="s">
        <v>16436</v>
      </c>
      <c r="G1650" s="12">
        <f>IF(ISNUMBER(MATCH(C1650, FACT_ORDERS!C:C, 0)), 1, 0)</f>
        <v>1</v>
      </c>
      <c r="H1650" s="12">
        <f>COUNTIF(B:B,FACT_SEARCHES[[#This Row],[WD_PRODUCTS]])</f>
        <v>86</v>
      </c>
    </row>
    <row r="1651" spans="1:8" x14ac:dyDescent="0.3">
      <c r="A1651" s="12">
        <v>8649</v>
      </c>
      <c r="B1651" s="12">
        <v>298</v>
      </c>
      <c r="C1651" s="8">
        <v>10145</v>
      </c>
      <c r="D1651" s="12" t="s">
        <v>1708</v>
      </c>
      <c r="E1651" s="13">
        <v>44872</v>
      </c>
      <c r="F1651" s="12" t="s">
        <v>16437</v>
      </c>
      <c r="G1651" s="12">
        <f>IF(ISNUMBER(MATCH(C1651, FACT_ORDERS!C:C, 0)), 1, 0)</f>
        <v>1</v>
      </c>
      <c r="H1651" s="12">
        <f>COUNTIF(B:B,FACT_SEARCHES[[#This Row],[WD_PRODUCTS]])</f>
        <v>79</v>
      </c>
    </row>
    <row r="1652" spans="1:8" x14ac:dyDescent="0.3">
      <c r="A1652" s="12">
        <v>8650</v>
      </c>
      <c r="B1652" s="12">
        <v>281</v>
      </c>
      <c r="C1652" s="8">
        <v>10096</v>
      </c>
      <c r="D1652" s="12" t="s">
        <v>1709</v>
      </c>
      <c r="E1652" s="13">
        <v>45304</v>
      </c>
      <c r="F1652" s="12" t="s">
        <v>16438</v>
      </c>
      <c r="G1652" s="12">
        <f>IF(ISNUMBER(MATCH(C1652, FACT_ORDERS!C:C, 0)), 1, 0)</f>
        <v>0</v>
      </c>
      <c r="H1652" s="12">
        <f>COUNTIF(B:B,FACT_SEARCHES[[#This Row],[WD_PRODUCTS]])</f>
        <v>86</v>
      </c>
    </row>
    <row r="1653" spans="1:8" x14ac:dyDescent="0.3">
      <c r="A1653" s="12">
        <v>8651</v>
      </c>
      <c r="B1653" s="12">
        <v>219</v>
      </c>
      <c r="C1653" s="8">
        <v>10096</v>
      </c>
      <c r="D1653" s="12" t="s">
        <v>1710</v>
      </c>
      <c r="E1653" s="13">
        <v>45304</v>
      </c>
      <c r="F1653" s="12" t="s">
        <v>4601</v>
      </c>
      <c r="G1653" s="12">
        <f>IF(ISNUMBER(MATCH(C1653, FACT_ORDERS!C:C, 0)), 1, 0)</f>
        <v>0</v>
      </c>
      <c r="H1653" s="12">
        <f>COUNTIF(B:B,FACT_SEARCHES[[#This Row],[WD_PRODUCTS]])</f>
        <v>83</v>
      </c>
    </row>
    <row r="1654" spans="1:8" x14ac:dyDescent="0.3">
      <c r="A1654" s="12">
        <v>8652</v>
      </c>
      <c r="B1654" s="12">
        <v>203</v>
      </c>
      <c r="C1654" s="8">
        <v>10703</v>
      </c>
      <c r="D1654" s="12" t="s">
        <v>1711</v>
      </c>
      <c r="E1654" s="13">
        <v>45280</v>
      </c>
      <c r="F1654" s="12" t="s">
        <v>3847</v>
      </c>
      <c r="G1654" s="12">
        <f>IF(ISNUMBER(MATCH(C1654, FACT_ORDERS!C:C, 0)), 1, 0)</f>
        <v>1</v>
      </c>
      <c r="H1654" s="12">
        <f>COUNTIF(B:B,FACT_SEARCHES[[#This Row],[WD_PRODUCTS]])</f>
        <v>46</v>
      </c>
    </row>
    <row r="1655" spans="1:8" x14ac:dyDescent="0.3">
      <c r="A1655" s="12">
        <v>8653</v>
      </c>
      <c r="B1655" s="12">
        <v>248</v>
      </c>
      <c r="C1655" s="8">
        <v>10703</v>
      </c>
      <c r="D1655" s="12" t="s">
        <v>1712</v>
      </c>
      <c r="E1655" s="13">
        <v>45280</v>
      </c>
      <c r="F1655" s="12" t="s">
        <v>13982</v>
      </c>
      <c r="G1655" s="12">
        <f>IF(ISNUMBER(MATCH(C1655, FACT_ORDERS!C:C, 0)), 1, 0)</f>
        <v>1</v>
      </c>
      <c r="H1655" s="12">
        <f>COUNTIF(B:B,FACT_SEARCHES[[#This Row],[WD_PRODUCTS]])</f>
        <v>101</v>
      </c>
    </row>
    <row r="1656" spans="1:8" x14ac:dyDescent="0.3">
      <c r="A1656" s="12">
        <v>8654</v>
      </c>
      <c r="B1656" s="12">
        <v>280</v>
      </c>
      <c r="C1656" s="8">
        <v>10896</v>
      </c>
      <c r="D1656" s="12" t="s">
        <v>1713</v>
      </c>
      <c r="E1656" s="13">
        <v>45480</v>
      </c>
      <c r="F1656" s="12" t="s">
        <v>4463</v>
      </c>
      <c r="G1656" s="12">
        <f>IF(ISNUMBER(MATCH(C1656, FACT_ORDERS!C:C, 0)), 1, 0)</f>
        <v>1</v>
      </c>
      <c r="H1656" s="12">
        <f>COUNTIF(B:B,FACT_SEARCHES[[#This Row],[WD_PRODUCTS]])</f>
        <v>40</v>
      </c>
    </row>
    <row r="1657" spans="1:8" x14ac:dyDescent="0.3">
      <c r="A1657" s="12">
        <v>8655</v>
      </c>
      <c r="B1657" s="12">
        <v>220</v>
      </c>
      <c r="C1657" s="8">
        <v>10896</v>
      </c>
      <c r="D1657" s="12" t="s">
        <v>1714</v>
      </c>
      <c r="E1657" s="13">
        <v>45480</v>
      </c>
      <c r="F1657" s="12" t="s">
        <v>16439</v>
      </c>
      <c r="G1657" s="12">
        <f>IF(ISNUMBER(MATCH(C1657, FACT_ORDERS!C:C, 0)), 1, 0)</f>
        <v>1</v>
      </c>
      <c r="H1657" s="12">
        <f>COUNTIF(B:B,FACT_SEARCHES[[#This Row],[WD_PRODUCTS]])</f>
        <v>60</v>
      </c>
    </row>
    <row r="1658" spans="1:8" x14ac:dyDescent="0.3">
      <c r="A1658" s="12">
        <v>8656</v>
      </c>
      <c r="B1658" s="12">
        <v>231</v>
      </c>
      <c r="C1658" s="8">
        <v>10896</v>
      </c>
      <c r="D1658" s="12" t="s">
        <v>1715</v>
      </c>
      <c r="E1658" s="13">
        <v>45480</v>
      </c>
      <c r="F1658" s="12" t="s">
        <v>16440</v>
      </c>
      <c r="G1658" s="12">
        <f>IF(ISNUMBER(MATCH(C1658, FACT_ORDERS!C:C, 0)), 1, 0)</f>
        <v>1</v>
      </c>
      <c r="H1658" s="12">
        <f>COUNTIF(B:B,FACT_SEARCHES[[#This Row],[WD_PRODUCTS]])</f>
        <v>58</v>
      </c>
    </row>
    <row r="1659" spans="1:8" x14ac:dyDescent="0.3">
      <c r="A1659" s="12">
        <v>8657</v>
      </c>
      <c r="B1659" s="12">
        <v>296</v>
      </c>
      <c r="C1659" s="8">
        <v>10840</v>
      </c>
      <c r="D1659" s="12" t="s">
        <v>1716</v>
      </c>
      <c r="E1659" s="13">
        <v>45252</v>
      </c>
      <c r="F1659" s="12" t="s">
        <v>16441</v>
      </c>
      <c r="G1659" s="12">
        <f>IF(ISNUMBER(MATCH(C1659, FACT_ORDERS!C:C, 0)), 1, 0)</f>
        <v>1</v>
      </c>
      <c r="H1659" s="12">
        <f>COUNTIF(B:B,FACT_SEARCHES[[#This Row],[WD_PRODUCTS]])</f>
        <v>106</v>
      </c>
    </row>
    <row r="1660" spans="1:8" x14ac:dyDescent="0.3">
      <c r="A1660" s="12">
        <v>8658</v>
      </c>
      <c r="B1660" s="12">
        <v>207</v>
      </c>
      <c r="C1660" s="8">
        <v>10840</v>
      </c>
      <c r="D1660" s="12" t="s">
        <v>1717</v>
      </c>
      <c r="E1660" s="13">
        <v>45252</v>
      </c>
      <c r="F1660" s="12" t="s">
        <v>16442</v>
      </c>
      <c r="G1660" s="12">
        <f>IF(ISNUMBER(MATCH(C1660, FACT_ORDERS!C:C, 0)), 1, 0)</f>
        <v>1</v>
      </c>
      <c r="H1660" s="12">
        <f>COUNTIF(B:B,FACT_SEARCHES[[#This Row],[WD_PRODUCTS]])</f>
        <v>47</v>
      </c>
    </row>
    <row r="1661" spans="1:8" x14ac:dyDescent="0.3">
      <c r="A1661" s="12">
        <v>8659</v>
      </c>
      <c r="B1661" s="12">
        <v>249</v>
      </c>
      <c r="C1661" s="8">
        <v>10840</v>
      </c>
      <c r="D1661" s="12" t="s">
        <v>1718</v>
      </c>
      <c r="E1661" s="13">
        <v>45252</v>
      </c>
      <c r="F1661" s="12" t="s">
        <v>16443</v>
      </c>
      <c r="G1661" s="12">
        <f>IF(ISNUMBER(MATCH(C1661, FACT_ORDERS!C:C, 0)), 1, 0)</f>
        <v>1</v>
      </c>
      <c r="H1661" s="12">
        <f>COUNTIF(B:B,FACT_SEARCHES[[#This Row],[WD_PRODUCTS]])</f>
        <v>85</v>
      </c>
    </row>
    <row r="1662" spans="1:8" x14ac:dyDescent="0.3">
      <c r="A1662" s="12">
        <v>8660</v>
      </c>
      <c r="B1662" s="12">
        <v>278</v>
      </c>
      <c r="C1662" s="8">
        <v>10840</v>
      </c>
      <c r="D1662" s="12" t="s">
        <v>1719</v>
      </c>
      <c r="E1662" s="13">
        <v>45252</v>
      </c>
      <c r="F1662" s="12" t="s">
        <v>16444</v>
      </c>
      <c r="G1662" s="12">
        <f>IF(ISNUMBER(MATCH(C1662, FACT_ORDERS!C:C, 0)), 1, 0)</f>
        <v>1</v>
      </c>
      <c r="H1662" s="12">
        <f>COUNTIF(B:B,FACT_SEARCHES[[#This Row],[WD_PRODUCTS]])</f>
        <v>81</v>
      </c>
    </row>
    <row r="1663" spans="1:8" x14ac:dyDescent="0.3">
      <c r="A1663" s="12">
        <v>8661</v>
      </c>
      <c r="B1663" s="12">
        <v>251</v>
      </c>
      <c r="C1663" s="8">
        <v>10840</v>
      </c>
      <c r="D1663" s="12" t="s">
        <v>1720</v>
      </c>
      <c r="E1663" s="13">
        <v>45252</v>
      </c>
      <c r="F1663" s="12" t="s">
        <v>16445</v>
      </c>
      <c r="G1663" s="12">
        <f>IF(ISNUMBER(MATCH(C1663, FACT_ORDERS!C:C, 0)), 1, 0)</f>
        <v>1</v>
      </c>
      <c r="H1663" s="12">
        <f>COUNTIF(B:B,FACT_SEARCHES[[#This Row],[WD_PRODUCTS]])</f>
        <v>67</v>
      </c>
    </row>
    <row r="1664" spans="1:8" x14ac:dyDescent="0.3">
      <c r="A1664" s="12">
        <v>8662</v>
      </c>
      <c r="B1664" s="12">
        <v>299</v>
      </c>
      <c r="C1664" s="8">
        <v>10576</v>
      </c>
      <c r="D1664" s="12" t="s">
        <v>1721</v>
      </c>
      <c r="E1664" s="13">
        <v>45517</v>
      </c>
      <c r="F1664" s="12" t="s">
        <v>3445</v>
      </c>
      <c r="G1664" s="12">
        <f>IF(ISNUMBER(MATCH(C1664, FACT_ORDERS!C:C, 0)), 1, 0)</f>
        <v>1</v>
      </c>
      <c r="H1664" s="12">
        <f>COUNTIF(B:B,FACT_SEARCHES[[#This Row],[WD_PRODUCTS]])</f>
        <v>125</v>
      </c>
    </row>
    <row r="1665" spans="1:8" x14ac:dyDescent="0.3">
      <c r="A1665" s="12">
        <v>8663</v>
      </c>
      <c r="B1665" s="12">
        <v>213</v>
      </c>
      <c r="C1665" s="8">
        <v>10576</v>
      </c>
      <c r="D1665" s="12" t="s">
        <v>1722</v>
      </c>
      <c r="E1665" s="13">
        <v>45517</v>
      </c>
      <c r="F1665" s="12" t="s">
        <v>16446</v>
      </c>
      <c r="G1665" s="12">
        <f>IF(ISNUMBER(MATCH(C1665, FACT_ORDERS!C:C, 0)), 1, 0)</f>
        <v>1</v>
      </c>
      <c r="H1665" s="12">
        <f>COUNTIF(B:B,FACT_SEARCHES[[#This Row],[WD_PRODUCTS]])</f>
        <v>86</v>
      </c>
    </row>
    <row r="1666" spans="1:8" x14ac:dyDescent="0.3">
      <c r="A1666" s="12">
        <v>8664</v>
      </c>
      <c r="B1666" s="12">
        <v>229</v>
      </c>
      <c r="C1666" s="8">
        <v>10392</v>
      </c>
      <c r="D1666" s="12" t="s">
        <v>1723</v>
      </c>
      <c r="E1666" s="13">
        <v>44341</v>
      </c>
      <c r="F1666" s="12" t="s">
        <v>3736</v>
      </c>
      <c r="G1666" s="12">
        <f>IF(ISNUMBER(MATCH(C1666, FACT_ORDERS!C:C, 0)), 1, 0)</f>
        <v>1</v>
      </c>
      <c r="H1666" s="12">
        <f>COUNTIF(B:B,FACT_SEARCHES[[#This Row],[WD_PRODUCTS]])</f>
        <v>42</v>
      </c>
    </row>
    <row r="1667" spans="1:8" x14ac:dyDescent="0.3">
      <c r="A1667" s="12">
        <v>8665</v>
      </c>
      <c r="B1667" s="12">
        <v>223</v>
      </c>
      <c r="C1667" s="8">
        <v>10392</v>
      </c>
      <c r="D1667" s="12" t="s">
        <v>1724</v>
      </c>
      <c r="E1667" s="13">
        <v>44341</v>
      </c>
      <c r="F1667" s="12" t="s">
        <v>16447</v>
      </c>
      <c r="G1667" s="12">
        <f>IF(ISNUMBER(MATCH(C1667, FACT_ORDERS!C:C, 0)), 1, 0)</f>
        <v>1</v>
      </c>
      <c r="H1667" s="12">
        <f>COUNTIF(B:B,FACT_SEARCHES[[#This Row],[WD_PRODUCTS]])</f>
        <v>45</v>
      </c>
    </row>
    <row r="1668" spans="1:8" x14ac:dyDescent="0.3">
      <c r="A1668" s="12">
        <v>8666</v>
      </c>
      <c r="B1668" s="12">
        <v>245</v>
      </c>
      <c r="C1668" s="8">
        <v>10020</v>
      </c>
      <c r="D1668" s="12" t="s">
        <v>1725</v>
      </c>
      <c r="E1668" s="13">
        <v>45477</v>
      </c>
      <c r="F1668" s="12" t="s">
        <v>16448</v>
      </c>
      <c r="G1668" s="12">
        <f>IF(ISNUMBER(MATCH(C1668, FACT_ORDERS!C:C, 0)), 1, 0)</f>
        <v>1</v>
      </c>
      <c r="H1668" s="12">
        <f>COUNTIF(B:B,FACT_SEARCHES[[#This Row],[WD_PRODUCTS]])</f>
        <v>58</v>
      </c>
    </row>
    <row r="1669" spans="1:8" x14ac:dyDescent="0.3">
      <c r="A1669" s="12">
        <v>8667</v>
      </c>
      <c r="B1669" s="12">
        <v>287</v>
      </c>
      <c r="C1669" s="8">
        <v>10020</v>
      </c>
      <c r="D1669" s="12" t="s">
        <v>1726</v>
      </c>
      <c r="E1669" s="13">
        <v>45477</v>
      </c>
      <c r="F1669" s="12" t="s">
        <v>10874</v>
      </c>
      <c r="G1669" s="12">
        <f>IF(ISNUMBER(MATCH(C1669, FACT_ORDERS!C:C, 0)), 1, 0)</f>
        <v>1</v>
      </c>
      <c r="H1669" s="12">
        <f>COUNTIF(B:B,FACT_SEARCHES[[#This Row],[WD_PRODUCTS]])</f>
        <v>59</v>
      </c>
    </row>
    <row r="1670" spans="1:8" x14ac:dyDescent="0.3">
      <c r="A1670" s="12">
        <v>8668</v>
      </c>
      <c r="B1670" s="12">
        <v>218</v>
      </c>
      <c r="C1670" s="8">
        <v>10020</v>
      </c>
      <c r="D1670" s="12" t="s">
        <v>1727</v>
      </c>
      <c r="E1670" s="13">
        <v>45477</v>
      </c>
      <c r="F1670" s="12" t="s">
        <v>16449</v>
      </c>
      <c r="G1670" s="12">
        <f>IF(ISNUMBER(MATCH(C1670, FACT_ORDERS!C:C, 0)), 1, 0)</f>
        <v>1</v>
      </c>
      <c r="H1670" s="12">
        <f>COUNTIF(B:B,FACT_SEARCHES[[#This Row],[WD_PRODUCTS]])</f>
        <v>39</v>
      </c>
    </row>
    <row r="1671" spans="1:8" x14ac:dyDescent="0.3">
      <c r="A1671" s="12">
        <v>8669</v>
      </c>
      <c r="B1671" s="12">
        <v>213</v>
      </c>
      <c r="C1671" s="8">
        <v>10020</v>
      </c>
      <c r="D1671" s="12" t="s">
        <v>1728</v>
      </c>
      <c r="E1671" s="13">
        <v>45477</v>
      </c>
      <c r="F1671" s="12" t="s">
        <v>16450</v>
      </c>
      <c r="G1671" s="12">
        <f>IF(ISNUMBER(MATCH(C1671, FACT_ORDERS!C:C, 0)), 1, 0)</f>
        <v>1</v>
      </c>
      <c r="H1671" s="12">
        <f>COUNTIF(B:B,FACT_SEARCHES[[#This Row],[WD_PRODUCTS]])</f>
        <v>86</v>
      </c>
    </row>
    <row r="1672" spans="1:8" x14ac:dyDescent="0.3">
      <c r="A1672" s="12">
        <v>8670</v>
      </c>
      <c r="B1672" s="12">
        <v>272</v>
      </c>
      <c r="C1672" s="8">
        <v>10020</v>
      </c>
      <c r="D1672" s="12" t="s">
        <v>1729</v>
      </c>
      <c r="E1672" s="13">
        <v>45477</v>
      </c>
      <c r="F1672" s="12" t="s">
        <v>3555</v>
      </c>
      <c r="G1672" s="12">
        <f>IF(ISNUMBER(MATCH(C1672, FACT_ORDERS!C:C, 0)), 1, 0)</f>
        <v>1</v>
      </c>
      <c r="H1672" s="12">
        <f>COUNTIF(B:B,FACT_SEARCHES[[#This Row],[WD_PRODUCTS]])</f>
        <v>39</v>
      </c>
    </row>
    <row r="1673" spans="1:8" x14ac:dyDescent="0.3">
      <c r="A1673" s="12">
        <v>8671</v>
      </c>
      <c r="B1673" s="12">
        <v>223</v>
      </c>
      <c r="C1673" s="8">
        <v>10899</v>
      </c>
      <c r="D1673" s="12" t="s">
        <v>1730</v>
      </c>
      <c r="E1673" s="13">
        <v>44994</v>
      </c>
      <c r="F1673" s="12" t="s">
        <v>16451</v>
      </c>
      <c r="G1673" s="12">
        <f>IF(ISNUMBER(MATCH(C1673, FACT_ORDERS!C:C, 0)), 1, 0)</f>
        <v>1</v>
      </c>
      <c r="H1673" s="12">
        <f>COUNTIF(B:B,FACT_SEARCHES[[#This Row],[WD_PRODUCTS]])</f>
        <v>45</v>
      </c>
    </row>
    <row r="1674" spans="1:8" x14ac:dyDescent="0.3">
      <c r="A1674" s="12">
        <v>8672</v>
      </c>
      <c r="B1674" s="12">
        <v>298</v>
      </c>
      <c r="C1674" s="8">
        <v>10899</v>
      </c>
      <c r="D1674" s="12" t="s">
        <v>1731</v>
      </c>
      <c r="E1674" s="13">
        <v>44994</v>
      </c>
      <c r="F1674" s="12" t="s">
        <v>16452</v>
      </c>
      <c r="G1674" s="12">
        <f>IF(ISNUMBER(MATCH(C1674, FACT_ORDERS!C:C, 0)), 1, 0)</f>
        <v>1</v>
      </c>
      <c r="H1674" s="12">
        <f>COUNTIF(B:B,FACT_SEARCHES[[#This Row],[WD_PRODUCTS]])</f>
        <v>79</v>
      </c>
    </row>
    <row r="1675" spans="1:8" x14ac:dyDescent="0.3">
      <c r="A1675" s="12">
        <v>8673</v>
      </c>
      <c r="B1675" s="12">
        <v>243</v>
      </c>
      <c r="C1675" s="8">
        <v>10899</v>
      </c>
      <c r="D1675" s="12" t="s">
        <v>1732</v>
      </c>
      <c r="E1675" s="13">
        <v>44994</v>
      </c>
      <c r="F1675" s="12" t="s">
        <v>16453</v>
      </c>
      <c r="G1675" s="12">
        <f>IF(ISNUMBER(MATCH(C1675, FACT_ORDERS!C:C, 0)), 1, 0)</f>
        <v>1</v>
      </c>
      <c r="H1675" s="12">
        <f>COUNTIF(B:B,FACT_SEARCHES[[#This Row],[WD_PRODUCTS]])</f>
        <v>70</v>
      </c>
    </row>
    <row r="1676" spans="1:8" x14ac:dyDescent="0.3">
      <c r="A1676" s="12">
        <v>8674</v>
      </c>
      <c r="B1676" s="12">
        <v>208</v>
      </c>
      <c r="C1676" s="8">
        <v>10607</v>
      </c>
      <c r="D1676" s="12" t="s">
        <v>1733</v>
      </c>
      <c r="E1676" s="13">
        <v>45557</v>
      </c>
      <c r="F1676" s="12" t="s">
        <v>16454</v>
      </c>
      <c r="G1676" s="12">
        <f>IF(ISNUMBER(MATCH(C1676, FACT_ORDERS!C:C, 0)), 1, 0)</f>
        <v>0</v>
      </c>
      <c r="H1676" s="12">
        <f>COUNTIF(B:B,FACT_SEARCHES[[#This Row],[WD_PRODUCTS]])</f>
        <v>91</v>
      </c>
    </row>
    <row r="1677" spans="1:8" x14ac:dyDescent="0.3">
      <c r="A1677" s="12">
        <v>8675</v>
      </c>
      <c r="B1677" s="12">
        <v>208</v>
      </c>
      <c r="C1677" s="8">
        <v>10607</v>
      </c>
      <c r="D1677" s="12" t="s">
        <v>1734</v>
      </c>
      <c r="E1677" s="13">
        <v>45215</v>
      </c>
      <c r="F1677" s="12" t="s">
        <v>4618</v>
      </c>
      <c r="G1677" s="12">
        <f>IF(ISNUMBER(MATCH(C1677, FACT_ORDERS!C:C, 0)), 1, 0)</f>
        <v>0</v>
      </c>
      <c r="H1677" s="12">
        <f>COUNTIF(B:B,FACT_SEARCHES[[#This Row],[WD_PRODUCTS]])</f>
        <v>91</v>
      </c>
    </row>
    <row r="1678" spans="1:8" x14ac:dyDescent="0.3">
      <c r="A1678" s="12">
        <v>8676</v>
      </c>
      <c r="B1678" s="12">
        <v>246</v>
      </c>
      <c r="C1678" s="8">
        <v>10607</v>
      </c>
      <c r="D1678" s="12" t="s">
        <v>1735</v>
      </c>
      <c r="E1678" s="13">
        <v>45215</v>
      </c>
      <c r="F1678" s="12" t="s">
        <v>16455</v>
      </c>
      <c r="G1678" s="12">
        <f>IF(ISNUMBER(MATCH(C1678, FACT_ORDERS!C:C, 0)), 1, 0)</f>
        <v>0</v>
      </c>
      <c r="H1678" s="12">
        <f>COUNTIF(B:B,FACT_SEARCHES[[#This Row],[WD_PRODUCTS]])</f>
        <v>55</v>
      </c>
    </row>
    <row r="1679" spans="1:8" x14ac:dyDescent="0.3">
      <c r="A1679" s="12">
        <v>8677</v>
      </c>
      <c r="B1679" s="12">
        <v>296</v>
      </c>
      <c r="C1679" s="8">
        <v>10607</v>
      </c>
      <c r="D1679" s="12" t="s">
        <v>1736</v>
      </c>
      <c r="E1679" s="13">
        <v>45215</v>
      </c>
      <c r="F1679" s="12" t="s">
        <v>16456</v>
      </c>
      <c r="G1679" s="12">
        <f>IF(ISNUMBER(MATCH(C1679, FACT_ORDERS!C:C, 0)), 1, 0)</f>
        <v>0</v>
      </c>
      <c r="H1679" s="12">
        <f>COUNTIF(B:B,FACT_SEARCHES[[#This Row],[WD_PRODUCTS]])</f>
        <v>106</v>
      </c>
    </row>
    <row r="1680" spans="1:8" x14ac:dyDescent="0.3">
      <c r="A1680" s="12">
        <v>8678</v>
      </c>
      <c r="B1680" s="12">
        <v>215</v>
      </c>
      <c r="C1680" s="8">
        <v>10744</v>
      </c>
      <c r="D1680" s="12" t="s">
        <v>1737</v>
      </c>
      <c r="E1680" s="13">
        <v>45176</v>
      </c>
      <c r="F1680" s="12" t="s">
        <v>16457</v>
      </c>
      <c r="G1680" s="12">
        <f>IF(ISNUMBER(MATCH(C1680, FACT_ORDERS!C:C, 0)), 1, 0)</f>
        <v>1</v>
      </c>
      <c r="H1680" s="12">
        <f>COUNTIF(B:B,FACT_SEARCHES[[#This Row],[WD_PRODUCTS]])</f>
        <v>67</v>
      </c>
    </row>
    <row r="1681" spans="1:8" x14ac:dyDescent="0.3">
      <c r="A1681" s="12">
        <v>8679</v>
      </c>
      <c r="B1681" s="12">
        <v>298</v>
      </c>
      <c r="C1681" s="8">
        <v>10744</v>
      </c>
      <c r="D1681" s="12" t="s">
        <v>1738</v>
      </c>
      <c r="E1681" s="13">
        <v>45176</v>
      </c>
      <c r="F1681" s="12" t="s">
        <v>16458</v>
      </c>
      <c r="G1681" s="12">
        <f>IF(ISNUMBER(MATCH(C1681, FACT_ORDERS!C:C, 0)), 1, 0)</f>
        <v>1</v>
      </c>
      <c r="H1681" s="12">
        <f>COUNTIF(B:B,FACT_SEARCHES[[#This Row],[WD_PRODUCTS]])</f>
        <v>79</v>
      </c>
    </row>
    <row r="1682" spans="1:8" x14ac:dyDescent="0.3">
      <c r="A1682" s="12">
        <v>8680</v>
      </c>
      <c r="B1682" s="12">
        <v>252</v>
      </c>
      <c r="C1682" s="8">
        <v>10759</v>
      </c>
      <c r="D1682" s="12" t="s">
        <v>1739</v>
      </c>
      <c r="E1682" s="13">
        <v>44127</v>
      </c>
      <c r="F1682" s="12" t="s">
        <v>4468</v>
      </c>
      <c r="G1682" s="12">
        <f>IF(ISNUMBER(MATCH(C1682, FACT_ORDERS!C:C, 0)), 1, 0)</f>
        <v>1</v>
      </c>
      <c r="H1682" s="12">
        <f>COUNTIF(B:B,FACT_SEARCHES[[#This Row],[WD_PRODUCTS]])</f>
        <v>64</v>
      </c>
    </row>
    <row r="1683" spans="1:8" x14ac:dyDescent="0.3">
      <c r="A1683" s="12">
        <v>8681</v>
      </c>
      <c r="B1683" s="12">
        <v>205</v>
      </c>
      <c r="C1683" s="8">
        <v>10759</v>
      </c>
      <c r="D1683" s="12" t="s">
        <v>1740</v>
      </c>
      <c r="E1683" s="13">
        <v>44127</v>
      </c>
      <c r="F1683" s="12" t="s">
        <v>16459</v>
      </c>
      <c r="G1683" s="12">
        <f>IF(ISNUMBER(MATCH(C1683, FACT_ORDERS!C:C, 0)), 1, 0)</f>
        <v>1</v>
      </c>
      <c r="H1683" s="12">
        <f>COUNTIF(B:B,FACT_SEARCHES[[#This Row],[WD_PRODUCTS]])</f>
        <v>40</v>
      </c>
    </row>
    <row r="1684" spans="1:8" x14ac:dyDescent="0.3">
      <c r="A1684" s="12">
        <v>8682</v>
      </c>
      <c r="B1684" s="12">
        <v>253</v>
      </c>
      <c r="C1684" s="8">
        <v>10759</v>
      </c>
      <c r="D1684" s="12" t="s">
        <v>1741</v>
      </c>
      <c r="E1684" s="13">
        <v>44127</v>
      </c>
      <c r="F1684" s="12" t="s">
        <v>16460</v>
      </c>
      <c r="G1684" s="12">
        <f>IF(ISNUMBER(MATCH(C1684, FACT_ORDERS!C:C, 0)), 1, 0)</f>
        <v>1</v>
      </c>
      <c r="H1684" s="12">
        <f>COUNTIF(B:B,FACT_SEARCHES[[#This Row],[WD_PRODUCTS]])</f>
        <v>78</v>
      </c>
    </row>
    <row r="1685" spans="1:8" x14ac:dyDescent="0.3">
      <c r="A1685" s="12">
        <v>8683</v>
      </c>
      <c r="B1685" s="12">
        <v>260</v>
      </c>
      <c r="C1685" s="8">
        <v>10199</v>
      </c>
      <c r="D1685" s="12" t="s">
        <v>1742</v>
      </c>
      <c r="E1685" s="13">
        <v>45056</v>
      </c>
      <c r="F1685" s="12" t="s">
        <v>16461</v>
      </c>
      <c r="G1685" s="12">
        <f>IF(ISNUMBER(MATCH(C1685, FACT_ORDERS!C:C, 0)), 1, 0)</f>
        <v>0</v>
      </c>
      <c r="H1685" s="12">
        <f>COUNTIF(B:B,FACT_SEARCHES[[#This Row],[WD_PRODUCTS]])</f>
        <v>86</v>
      </c>
    </row>
    <row r="1686" spans="1:8" x14ac:dyDescent="0.3">
      <c r="A1686" s="12">
        <v>8684</v>
      </c>
      <c r="B1686" s="12">
        <v>219</v>
      </c>
      <c r="C1686" s="8">
        <v>10199</v>
      </c>
      <c r="D1686" s="12" t="s">
        <v>1743</v>
      </c>
      <c r="E1686" s="13">
        <v>45056</v>
      </c>
      <c r="F1686" s="12" t="s">
        <v>15560</v>
      </c>
      <c r="G1686" s="12">
        <f>IF(ISNUMBER(MATCH(C1686, FACT_ORDERS!C:C, 0)), 1, 0)</f>
        <v>0</v>
      </c>
      <c r="H1686" s="12">
        <f>COUNTIF(B:B,FACT_SEARCHES[[#This Row],[WD_PRODUCTS]])</f>
        <v>83</v>
      </c>
    </row>
    <row r="1687" spans="1:8" x14ac:dyDescent="0.3">
      <c r="A1687" s="12">
        <v>8685</v>
      </c>
      <c r="B1687" s="12">
        <v>296</v>
      </c>
      <c r="C1687" s="8">
        <v>10199</v>
      </c>
      <c r="D1687" s="12" t="s">
        <v>1744</v>
      </c>
      <c r="E1687" s="13">
        <v>45056</v>
      </c>
      <c r="F1687" s="12" t="s">
        <v>16462</v>
      </c>
      <c r="G1687" s="12">
        <f>IF(ISNUMBER(MATCH(C1687, FACT_ORDERS!C:C, 0)), 1, 0)</f>
        <v>0</v>
      </c>
      <c r="H1687" s="12">
        <f>COUNTIF(B:B,FACT_SEARCHES[[#This Row],[WD_PRODUCTS]])</f>
        <v>106</v>
      </c>
    </row>
    <row r="1688" spans="1:8" x14ac:dyDescent="0.3">
      <c r="A1688" s="12">
        <v>8686</v>
      </c>
      <c r="B1688" s="12">
        <v>245</v>
      </c>
      <c r="C1688" s="8">
        <v>10199</v>
      </c>
      <c r="D1688" s="12" t="s">
        <v>1745</v>
      </c>
      <c r="E1688" s="13">
        <v>45056</v>
      </c>
      <c r="F1688" s="12" t="s">
        <v>16463</v>
      </c>
      <c r="G1688" s="12">
        <f>IF(ISNUMBER(MATCH(C1688, FACT_ORDERS!C:C, 0)), 1, 0)</f>
        <v>0</v>
      </c>
      <c r="H1688" s="12">
        <f>COUNTIF(B:B,FACT_SEARCHES[[#This Row],[WD_PRODUCTS]])</f>
        <v>58</v>
      </c>
    </row>
    <row r="1689" spans="1:8" x14ac:dyDescent="0.3">
      <c r="A1689" s="12">
        <v>8687</v>
      </c>
      <c r="B1689" s="12">
        <v>291</v>
      </c>
      <c r="C1689" s="8">
        <v>10711</v>
      </c>
      <c r="D1689" s="12" t="s">
        <v>1746</v>
      </c>
      <c r="E1689" s="13">
        <v>44502</v>
      </c>
      <c r="F1689" s="12" t="s">
        <v>16464</v>
      </c>
      <c r="G1689" s="12">
        <f>IF(ISNUMBER(MATCH(C1689, FACT_ORDERS!C:C, 0)), 1, 0)</f>
        <v>1</v>
      </c>
      <c r="H1689" s="12">
        <f>COUNTIF(B:B,FACT_SEARCHES[[#This Row],[WD_PRODUCTS]])</f>
        <v>42</v>
      </c>
    </row>
    <row r="1690" spans="1:8" x14ac:dyDescent="0.3">
      <c r="A1690" s="12">
        <v>8688</v>
      </c>
      <c r="B1690" s="12">
        <v>222</v>
      </c>
      <c r="C1690" s="8">
        <v>10711</v>
      </c>
      <c r="D1690" s="12" t="s">
        <v>1747</v>
      </c>
      <c r="E1690" s="13">
        <v>44502</v>
      </c>
      <c r="F1690" s="12" t="s">
        <v>16465</v>
      </c>
      <c r="G1690" s="12">
        <f>IF(ISNUMBER(MATCH(C1690, FACT_ORDERS!C:C, 0)), 1, 0)</f>
        <v>1</v>
      </c>
      <c r="H1690" s="12">
        <f>COUNTIF(B:B,FACT_SEARCHES[[#This Row],[WD_PRODUCTS]])</f>
        <v>73</v>
      </c>
    </row>
    <row r="1691" spans="1:8" x14ac:dyDescent="0.3">
      <c r="A1691" s="12">
        <v>8689</v>
      </c>
      <c r="B1691" s="12">
        <v>250</v>
      </c>
      <c r="C1691" s="8">
        <v>10573</v>
      </c>
      <c r="D1691" s="12" t="s">
        <v>1748</v>
      </c>
      <c r="E1691" s="13">
        <v>44578</v>
      </c>
      <c r="F1691" s="12" t="s">
        <v>16466</v>
      </c>
      <c r="G1691" s="12">
        <f>IF(ISNUMBER(MATCH(C1691, FACT_ORDERS!C:C, 0)), 1, 0)</f>
        <v>0</v>
      </c>
      <c r="H1691" s="12">
        <f>COUNTIF(B:B,FACT_SEARCHES[[#This Row],[WD_PRODUCTS]])</f>
        <v>65</v>
      </c>
    </row>
    <row r="1692" spans="1:8" x14ac:dyDescent="0.3">
      <c r="A1692" s="12">
        <v>8690</v>
      </c>
      <c r="B1692" s="12">
        <v>269</v>
      </c>
      <c r="C1692" s="8">
        <v>10221</v>
      </c>
      <c r="D1692" s="12" t="s">
        <v>1749</v>
      </c>
      <c r="E1692" s="13">
        <v>45068</v>
      </c>
      <c r="F1692" s="12" t="s">
        <v>16467</v>
      </c>
      <c r="G1692" s="12">
        <f>IF(ISNUMBER(MATCH(C1692, FACT_ORDERS!C:C, 0)), 1, 0)</f>
        <v>0</v>
      </c>
      <c r="H1692" s="12">
        <f>COUNTIF(B:B,FACT_SEARCHES[[#This Row],[WD_PRODUCTS]])</f>
        <v>50</v>
      </c>
    </row>
    <row r="1693" spans="1:8" x14ac:dyDescent="0.3">
      <c r="A1693" s="12">
        <v>8691</v>
      </c>
      <c r="B1693" s="12">
        <v>270</v>
      </c>
      <c r="C1693" s="8">
        <v>10221</v>
      </c>
      <c r="D1693" s="12" t="s">
        <v>1750</v>
      </c>
      <c r="E1693" s="13">
        <v>45068</v>
      </c>
      <c r="F1693" s="12" t="s">
        <v>16468</v>
      </c>
      <c r="G1693" s="12">
        <f>IF(ISNUMBER(MATCH(C1693, FACT_ORDERS!C:C, 0)), 1, 0)</f>
        <v>0</v>
      </c>
      <c r="H1693" s="12">
        <f>COUNTIF(B:B,FACT_SEARCHES[[#This Row],[WD_PRODUCTS]])</f>
        <v>54</v>
      </c>
    </row>
    <row r="1694" spans="1:8" x14ac:dyDescent="0.3">
      <c r="A1694" s="12">
        <v>8692</v>
      </c>
      <c r="B1694" s="12">
        <v>220</v>
      </c>
      <c r="C1694" s="8">
        <v>10201</v>
      </c>
      <c r="D1694" s="12" t="s">
        <v>1751</v>
      </c>
      <c r="E1694" s="13">
        <v>45092</v>
      </c>
      <c r="F1694" s="12" t="s">
        <v>16469</v>
      </c>
      <c r="G1694" s="12">
        <f>IF(ISNUMBER(MATCH(C1694, FACT_ORDERS!C:C, 0)), 1, 0)</f>
        <v>0</v>
      </c>
      <c r="H1694" s="12">
        <f>COUNTIF(B:B,FACT_SEARCHES[[#This Row],[WD_PRODUCTS]])</f>
        <v>60</v>
      </c>
    </row>
    <row r="1695" spans="1:8" x14ac:dyDescent="0.3">
      <c r="A1695" s="12">
        <v>8693</v>
      </c>
      <c r="B1695" s="12">
        <v>277</v>
      </c>
      <c r="C1695" s="8">
        <v>10201</v>
      </c>
      <c r="D1695" s="12" t="s">
        <v>1752</v>
      </c>
      <c r="E1695" s="13">
        <v>45092</v>
      </c>
      <c r="F1695" s="12" t="s">
        <v>16470</v>
      </c>
      <c r="G1695" s="12">
        <f>IF(ISNUMBER(MATCH(C1695, FACT_ORDERS!C:C, 0)), 1, 0)</f>
        <v>0</v>
      </c>
      <c r="H1695" s="12">
        <f>COUNTIF(B:B,FACT_SEARCHES[[#This Row],[WD_PRODUCTS]])</f>
        <v>98</v>
      </c>
    </row>
    <row r="1696" spans="1:8" x14ac:dyDescent="0.3">
      <c r="A1696" s="12">
        <v>8694</v>
      </c>
      <c r="B1696" s="12">
        <v>204</v>
      </c>
      <c r="C1696" s="8">
        <v>10201</v>
      </c>
      <c r="D1696" s="12" t="s">
        <v>1753</v>
      </c>
      <c r="E1696" s="13">
        <v>45092</v>
      </c>
      <c r="F1696" s="12" t="s">
        <v>16471</v>
      </c>
      <c r="G1696" s="12">
        <f>IF(ISNUMBER(MATCH(C1696, FACT_ORDERS!C:C, 0)), 1, 0)</f>
        <v>0</v>
      </c>
      <c r="H1696" s="12">
        <f>COUNTIF(B:B,FACT_SEARCHES[[#This Row],[WD_PRODUCTS]])</f>
        <v>139</v>
      </c>
    </row>
    <row r="1697" spans="1:8" x14ac:dyDescent="0.3">
      <c r="A1697" s="12">
        <v>8695</v>
      </c>
      <c r="B1697" s="12">
        <v>216</v>
      </c>
      <c r="C1697" s="8">
        <v>10379</v>
      </c>
      <c r="D1697" s="12" t="s">
        <v>1754</v>
      </c>
      <c r="E1697" s="13">
        <v>45355</v>
      </c>
      <c r="F1697" s="12" t="s">
        <v>16472</v>
      </c>
      <c r="G1697" s="12">
        <f>IF(ISNUMBER(MATCH(C1697, FACT_ORDERS!C:C, 0)), 1, 0)</f>
        <v>0</v>
      </c>
      <c r="H1697" s="12">
        <f>COUNTIF(B:B,FACT_SEARCHES[[#This Row],[WD_PRODUCTS]])</f>
        <v>107</v>
      </c>
    </row>
    <row r="1698" spans="1:8" x14ac:dyDescent="0.3">
      <c r="A1698" s="12">
        <v>8696</v>
      </c>
      <c r="B1698" s="12">
        <v>235</v>
      </c>
      <c r="C1698" s="8">
        <v>10867</v>
      </c>
      <c r="D1698" s="12" t="s">
        <v>1755</v>
      </c>
      <c r="E1698" s="13">
        <v>45545</v>
      </c>
      <c r="F1698" s="12" t="s">
        <v>16473</v>
      </c>
      <c r="G1698" s="12">
        <f>IF(ISNUMBER(MATCH(C1698, FACT_ORDERS!C:C, 0)), 1, 0)</f>
        <v>1</v>
      </c>
      <c r="H1698" s="12">
        <f>COUNTIF(B:B,FACT_SEARCHES[[#This Row],[WD_PRODUCTS]])</f>
        <v>58</v>
      </c>
    </row>
    <row r="1699" spans="1:8" x14ac:dyDescent="0.3">
      <c r="A1699" s="12">
        <v>8697</v>
      </c>
      <c r="B1699" s="12">
        <v>210</v>
      </c>
      <c r="C1699" s="8">
        <v>10236</v>
      </c>
      <c r="D1699" s="12" t="s">
        <v>1756</v>
      </c>
      <c r="E1699" s="13">
        <v>44586</v>
      </c>
      <c r="F1699" s="12" t="s">
        <v>16474</v>
      </c>
      <c r="G1699" s="12">
        <f>IF(ISNUMBER(MATCH(C1699, FACT_ORDERS!C:C, 0)), 1, 0)</f>
        <v>1</v>
      </c>
      <c r="H1699" s="12">
        <f>COUNTIF(B:B,FACT_SEARCHES[[#This Row],[WD_PRODUCTS]])</f>
        <v>77</v>
      </c>
    </row>
    <row r="1700" spans="1:8" x14ac:dyDescent="0.3">
      <c r="A1700" s="12">
        <v>8698</v>
      </c>
      <c r="B1700" s="12">
        <v>269</v>
      </c>
      <c r="C1700" s="8">
        <v>10236</v>
      </c>
      <c r="D1700" s="12" t="s">
        <v>1757</v>
      </c>
      <c r="E1700" s="13">
        <v>44586</v>
      </c>
      <c r="F1700" s="12" t="s">
        <v>12119</v>
      </c>
      <c r="G1700" s="12">
        <f>IF(ISNUMBER(MATCH(C1700, FACT_ORDERS!C:C, 0)), 1, 0)</f>
        <v>1</v>
      </c>
      <c r="H1700" s="12">
        <f>COUNTIF(B:B,FACT_SEARCHES[[#This Row],[WD_PRODUCTS]])</f>
        <v>50</v>
      </c>
    </row>
    <row r="1701" spans="1:8" x14ac:dyDescent="0.3">
      <c r="A1701" s="12">
        <v>8699</v>
      </c>
      <c r="B1701" s="12">
        <v>238</v>
      </c>
      <c r="C1701" s="8">
        <v>10008</v>
      </c>
      <c r="D1701" s="12" t="s">
        <v>1758</v>
      </c>
      <c r="E1701" s="13">
        <v>45227</v>
      </c>
      <c r="F1701" s="12" t="s">
        <v>16475</v>
      </c>
      <c r="G1701" s="12">
        <f>IF(ISNUMBER(MATCH(C1701, FACT_ORDERS!C:C, 0)), 1, 0)</f>
        <v>1</v>
      </c>
      <c r="H1701" s="12">
        <f>COUNTIF(B:B,FACT_SEARCHES[[#This Row],[WD_PRODUCTS]])</f>
        <v>57</v>
      </c>
    </row>
    <row r="1702" spans="1:8" x14ac:dyDescent="0.3">
      <c r="A1702" s="12">
        <v>8700</v>
      </c>
      <c r="B1702" s="12">
        <v>286</v>
      </c>
      <c r="C1702" s="8">
        <v>10817</v>
      </c>
      <c r="D1702" s="12" t="s">
        <v>1759</v>
      </c>
      <c r="E1702" s="13">
        <v>45509</v>
      </c>
      <c r="F1702" s="12" t="s">
        <v>16476</v>
      </c>
      <c r="G1702" s="12">
        <f>IF(ISNUMBER(MATCH(C1702, FACT_ORDERS!C:C, 0)), 1, 0)</f>
        <v>1</v>
      </c>
      <c r="H1702" s="12">
        <f>COUNTIF(B:B,FACT_SEARCHES[[#This Row],[WD_PRODUCTS]])</f>
        <v>71</v>
      </c>
    </row>
    <row r="1703" spans="1:8" x14ac:dyDescent="0.3">
      <c r="A1703" s="12">
        <v>8701</v>
      </c>
      <c r="B1703" s="12">
        <v>261</v>
      </c>
      <c r="C1703" s="8">
        <v>10817</v>
      </c>
      <c r="D1703" s="12" t="s">
        <v>1760</v>
      </c>
      <c r="E1703" s="13">
        <v>45509</v>
      </c>
      <c r="F1703" s="12" t="s">
        <v>4064</v>
      </c>
      <c r="G1703" s="12">
        <f>IF(ISNUMBER(MATCH(C1703, FACT_ORDERS!C:C, 0)), 1, 0)</f>
        <v>1</v>
      </c>
      <c r="H1703" s="12">
        <f>COUNTIF(B:B,FACT_SEARCHES[[#This Row],[WD_PRODUCTS]])</f>
        <v>77</v>
      </c>
    </row>
    <row r="1704" spans="1:8" x14ac:dyDescent="0.3">
      <c r="A1704" s="12">
        <v>8702</v>
      </c>
      <c r="B1704" s="12">
        <v>226</v>
      </c>
      <c r="C1704" s="8">
        <v>10817</v>
      </c>
      <c r="D1704" s="12" t="s">
        <v>1761</v>
      </c>
      <c r="E1704" s="13">
        <v>45509</v>
      </c>
      <c r="F1704" s="12" t="s">
        <v>16477</v>
      </c>
      <c r="G1704" s="12">
        <f>IF(ISNUMBER(MATCH(C1704, FACT_ORDERS!C:C, 0)), 1, 0)</f>
        <v>1</v>
      </c>
      <c r="H1704" s="12">
        <f>COUNTIF(B:B,FACT_SEARCHES[[#This Row],[WD_PRODUCTS]])</f>
        <v>56</v>
      </c>
    </row>
    <row r="1705" spans="1:8" x14ac:dyDescent="0.3">
      <c r="A1705" s="12">
        <v>8703</v>
      </c>
      <c r="B1705" s="12">
        <v>284</v>
      </c>
      <c r="C1705" s="8">
        <v>10518</v>
      </c>
      <c r="D1705" s="12" t="s">
        <v>1762</v>
      </c>
      <c r="E1705" s="13">
        <v>45142</v>
      </c>
      <c r="F1705" s="12" t="s">
        <v>4142</v>
      </c>
      <c r="G1705" s="12">
        <f>IF(ISNUMBER(MATCH(C1705, FACT_ORDERS!C:C, 0)), 1, 0)</f>
        <v>1</v>
      </c>
      <c r="H1705" s="12">
        <f>COUNTIF(B:B,FACT_SEARCHES[[#This Row],[WD_PRODUCTS]])</f>
        <v>97</v>
      </c>
    </row>
    <row r="1706" spans="1:8" x14ac:dyDescent="0.3">
      <c r="A1706" s="12">
        <v>8704</v>
      </c>
      <c r="B1706" s="12">
        <v>248</v>
      </c>
      <c r="C1706" s="8">
        <v>10518</v>
      </c>
      <c r="D1706" s="12" t="s">
        <v>1763</v>
      </c>
      <c r="E1706" s="13">
        <v>45142</v>
      </c>
      <c r="F1706" s="12" t="s">
        <v>16478</v>
      </c>
      <c r="G1706" s="12">
        <f>IF(ISNUMBER(MATCH(C1706, FACT_ORDERS!C:C, 0)), 1, 0)</f>
        <v>1</v>
      </c>
      <c r="H1706" s="12">
        <f>COUNTIF(B:B,FACT_SEARCHES[[#This Row],[WD_PRODUCTS]])</f>
        <v>101</v>
      </c>
    </row>
    <row r="1707" spans="1:8" x14ac:dyDescent="0.3">
      <c r="A1707" s="12">
        <v>8705</v>
      </c>
      <c r="B1707" s="12">
        <v>204</v>
      </c>
      <c r="C1707" s="8">
        <v>10505</v>
      </c>
      <c r="D1707" s="12" t="s">
        <v>1764</v>
      </c>
      <c r="E1707" s="13">
        <v>45419</v>
      </c>
      <c r="F1707" s="12" t="s">
        <v>16479</v>
      </c>
      <c r="G1707" s="12">
        <f>IF(ISNUMBER(MATCH(C1707, FACT_ORDERS!C:C, 0)), 1, 0)</f>
        <v>0</v>
      </c>
      <c r="H1707" s="12">
        <f>COUNTIF(B:B,FACT_SEARCHES[[#This Row],[WD_PRODUCTS]])</f>
        <v>139</v>
      </c>
    </row>
    <row r="1708" spans="1:8" x14ac:dyDescent="0.3">
      <c r="A1708" s="12">
        <v>8706</v>
      </c>
      <c r="B1708" s="12">
        <v>281</v>
      </c>
      <c r="C1708" s="8">
        <v>10505</v>
      </c>
      <c r="D1708" s="12" t="s">
        <v>1765</v>
      </c>
      <c r="E1708" s="13">
        <v>45419</v>
      </c>
      <c r="F1708" s="12" t="s">
        <v>16480</v>
      </c>
      <c r="G1708" s="12">
        <f>IF(ISNUMBER(MATCH(C1708, FACT_ORDERS!C:C, 0)), 1, 0)</f>
        <v>0</v>
      </c>
      <c r="H1708" s="12">
        <f>COUNTIF(B:B,FACT_SEARCHES[[#This Row],[WD_PRODUCTS]])</f>
        <v>86</v>
      </c>
    </row>
    <row r="1709" spans="1:8" x14ac:dyDescent="0.3">
      <c r="A1709" s="12">
        <v>8707</v>
      </c>
      <c r="B1709" s="12">
        <v>286</v>
      </c>
      <c r="C1709" s="8">
        <v>10259</v>
      </c>
      <c r="D1709" s="12" t="s">
        <v>1766</v>
      </c>
      <c r="E1709" s="13">
        <v>45077</v>
      </c>
      <c r="F1709" s="12" t="s">
        <v>3840</v>
      </c>
      <c r="G1709" s="12">
        <f>IF(ISNUMBER(MATCH(C1709, FACT_ORDERS!C:C, 0)), 1, 0)</f>
        <v>1</v>
      </c>
      <c r="H1709" s="12">
        <f>COUNTIF(B:B,FACT_SEARCHES[[#This Row],[WD_PRODUCTS]])</f>
        <v>71</v>
      </c>
    </row>
    <row r="1710" spans="1:8" x14ac:dyDescent="0.3">
      <c r="A1710" s="12">
        <v>8708</v>
      </c>
      <c r="B1710" s="12">
        <v>278</v>
      </c>
      <c r="C1710" s="8">
        <v>10259</v>
      </c>
      <c r="D1710" s="12" t="s">
        <v>1767</v>
      </c>
      <c r="E1710" s="13">
        <v>45077</v>
      </c>
      <c r="F1710" s="12" t="s">
        <v>11026</v>
      </c>
      <c r="G1710" s="12">
        <f>IF(ISNUMBER(MATCH(C1710, FACT_ORDERS!C:C, 0)), 1, 0)</f>
        <v>1</v>
      </c>
      <c r="H1710" s="12">
        <f>COUNTIF(B:B,FACT_SEARCHES[[#This Row],[WD_PRODUCTS]])</f>
        <v>81</v>
      </c>
    </row>
    <row r="1711" spans="1:8" x14ac:dyDescent="0.3">
      <c r="A1711" s="12">
        <v>8709</v>
      </c>
      <c r="B1711" s="12">
        <v>275</v>
      </c>
      <c r="C1711" s="8">
        <v>10259</v>
      </c>
      <c r="D1711" s="12" t="s">
        <v>1768</v>
      </c>
      <c r="E1711" s="13">
        <v>45077</v>
      </c>
      <c r="F1711" s="12" t="s">
        <v>16481</v>
      </c>
      <c r="G1711" s="12">
        <f>IF(ISNUMBER(MATCH(C1711, FACT_ORDERS!C:C, 0)), 1, 0)</f>
        <v>1</v>
      </c>
      <c r="H1711" s="12">
        <f>COUNTIF(B:B,FACT_SEARCHES[[#This Row],[WD_PRODUCTS]])</f>
        <v>70</v>
      </c>
    </row>
    <row r="1712" spans="1:8" x14ac:dyDescent="0.3">
      <c r="A1712" s="12">
        <v>8710</v>
      </c>
      <c r="B1712" s="12">
        <v>211</v>
      </c>
      <c r="C1712" s="8">
        <v>10259</v>
      </c>
      <c r="D1712" s="12" t="s">
        <v>1769</v>
      </c>
      <c r="E1712" s="13">
        <v>45077</v>
      </c>
      <c r="F1712" s="12" t="s">
        <v>16482</v>
      </c>
      <c r="G1712" s="12">
        <f>IF(ISNUMBER(MATCH(C1712, FACT_ORDERS!C:C, 0)), 1, 0)</f>
        <v>1</v>
      </c>
      <c r="H1712" s="12">
        <f>COUNTIF(B:B,FACT_SEARCHES[[#This Row],[WD_PRODUCTS]])</f>
        <v>65</v>
      </c>
    </row>
    <row r="1713" spans="1:8" x14ac:dyDescent="0.3">
      <c r="A1713" s="12">
        <v>8711</v>
      </c>
      <c r="B1713" s="12">
        <v>299</v>
      </c>
      <c r="C1713" s="8">
        <v>10172</v>
      </c>
      <c r="D1713" s="12" t="s">
        <v>1770</v>
      </c>
      <c r="E1713" s="13">
        <v>45192</v>
      </c>
      <c r="F1713" s="12" t="s">
        <v>4677</v>
      </c>
      <c r="G1713" s="12">
        <f>IF(ISNUMBER(MATCH(C1713, FACT_ORDERS!C:C, 0)), 1, 0)</f>
        <v>1</v>
      </c>
      <c r="H1713" s="12">
        <f>COUNTIF(B:B,FACT_SEARCHES[[#This Row],[WD_PRODUCTS]])</f>
        <v>125</v>
      </c>
    </row>
    <row r="1714" spans="1:8" x14ac:dyDescent="0.3">
      <c r="A1714" s="12">
        <v>8712</v>
      </c>
      <c r="B1714" s="12">
        <v>288</v>
      </c>
      <c r="C1714" s="8">
        <v>10172</v>
      </c>
      <c r="D1714" s="12" t="s">
        <v>1771</v>
      </c>
      <c r="E1714" s="13">
        <v>45192</v>
      </c>
      <c r="F1714" s="12" t="s">
        <v>16483</v>
      </c>
      <c r="G1714" s="12">
        <f>IF(ISNUMBER(MATCH(C1714, FACT_ORDERS!C:C, 0)), 1, 0)</f>
        <v>1</v>
      </c>
      <c r="H1714" s="12">
        <f>COUNTIF(B:B,FACT_SEARCHES[[#This Row],[WD_PRODUCTS]])</f>
        <v>106</v>
      </c>
    </row>
    <row r="1715" spans="1:8" x14ac:dyDescent="0.3">
      <c r="A1715" s="12">
        <v>8713</v>
      </c>
      <c r="B1715" s="12">
        <v>254</v>
      </c>
      <c r="C1715" s="8">
        <v>10172</v>
      </c>
      <c r="D1715" s="12" t="s">
        <v>1772</v>
      </c>
      <c r="E1715" s="13">
        <v>45192</v>
      </c>
      <c r="F1715" s="12" t="s">
        <v>16484</v>
      </c>
      <c r="G1715" s="12">
        <f>IF(ISNUMBER(MATCH(C1715, FACT_ORDERS!C:C, 0)), 1, 0)</f>
        <v>1</v>
      </c>
      <c r="H1715" s="12">
        <f>COUNTIF(B:B,FACT_SEARCHES[[#This Row],[WD_PRODUCTS]])</f>
        <v>77</v>
      </c>
    </row>
    <row r="1716" spans="1:8" x14ac:dyDescent="0.3">
      <c r="A1716" s="12">
        <v>8714</v>
      </c>
      <c r="B1716" s="12">
        <v>213</v>
      </c>
      <c r="C1716" s="8">
        <v>10879</v>
      </c>
      <c r="D1716" s="12" t="s">
        <v>1773</v>
      </c>
      <c r="E1716" s="13">
        <v>45006</v>
      </c>
      <c r="F1716" s="12" t="s">
        <v>4458</v>
      </c>
      <c r="G1716" s="12">
        <f>IF(ISNUMBER(MATCH(C1716, FACT_ORDERS!C:C, 0)), 1, 0)</f>
        <v>1</v>
      </c>
      <c r="H1716" s="12">
        <f>COUNTIF(B:B,FACT_SEARCHES[[#This Row],[WD_PRODUCTS]])</f>
        <v>86</v>
      </c>
    </row>
    <row r="1717" spans="1:8" x14ac:dyDescent="0.3">
      <c r="A1717" s="12">
        <v>8715</v>
      </c>
      <c r="B1717" s="12">
        <v>277</v>
      </c>
      <c r="C1717" s="8">
        <v>10879</v>
      </c>
      <c r="D1717" s="12" t="s">
        <v>1774</v>
      </c>
      <c r="E1717" s="13">
        <v>45006</v>
      </c>
      <c r="F1717" s="12" t="s">
        <v>16485</v>
      </c>
      <c r="G1717" s="12">
        <f>IF(ISNUMBER(MATCH(C1717, FACT_ORDERS!C:C, 0)), 1, 0)</f>
        <v>1</v>
      </c>
      <c r="H1717" s="12">
        <f>COUNTIF(B:B,FACT_SEARCHES[[#This Row],[WD_PRODUCTS]])</f>
        <v>98</v>
      </c>
    </row>
    <row r="1718" spans="1:8" x14ac:dyDescent="0.3">
      <c r="A1718" s="12">
        <v>8716</v>
      </c>
      <c r="B1718" s="12">
        <v>222</v>
      </c>
      <c r="C1718" s="8">
        <v>10496</v>
      </c>
      <c r="D1718" s="12" t="s">
        <v>1775</v>
      </c>
      <c r="E1718" s="13">
        <v>45076</v>
      </c>
      <c r="F1718" s="12" t="s">
        <v>16486</v>
      </c>
      <c r="G1718" s="12">
        <f>IF(ISNUMBER(MATCH(C1718, FACT_ORDERS!C:C, 0)), 1, 0)</f>
        <v>1</v>
      </c>
      <c r="H1718" s="12">
        <f>COUNTIF(B:B,FACT_SEARCHES[[#This Row],[WD_PRODUCTS]])</f>
        <v>73</v>
      </c>
    </row>
    <row r="1719" spans="1:8" x14ac:dyDescent="0.3">
      <c r="A1719" s="12">
        <v>8717</v>
      </c>
      <c r="B1719" s="12">
        <v>283</v>
      </c>
      <c r="C1719" s="8">
        <v>10496</v>
      </c>
      <c r="D1719" s="12" t="s">
        <v>1776</v>
      </c>
      <c r="E1719" s="13">
        <v>45076</v>
      </c>
      <c r="F1719" s="12" t="s">
        <v>16487</v>
      </c>
      <c r="G1719" s="12">
        <f>IF(ISNUMBER(MATCH(C1719, FACT_ORDERS!C:C, 0)), 1, 0)</f>
        <v>1</v>
      </c>
      <c r="H1719" s="12">
        <f>COUNTIF(B:B,FACT_SEARCHES[[#This Row],[WD_PRODUCTS]])</f>
        <v>65</v>
      </c>
    </row>
    <row r="1720" spans="1:8" x14ac:dyDescent="0.3">
      <c r="A1720" s="12">
        <v>8718</v>
      </c>
      <c r="B1720" s="12">
        <v>204</v>
      </c>
      <c r="C1720" s="8">
        <v>10496</v>
      </c>
      <c r="D1720" s="12" t="s">
        <v>1777</v>
      </c>
      <c r="E1720" s="13">
        <v>45076</v>
      </c>
      <c r="F1720" s="12" t="s">
        <v>16488</v>
      </c>
      <c r="G1720" s="12">
        <f>IF(ISNUMBER(MATCH(C1720, FACT_ORDERS!C:C, 0)), 1, 0)</f>
        <v>1</v>
      </c>
      <c r="H1720" s="12">
        <f>COUNTIF(B:B,FACT_SEARCHES[[#This Row],[WD_PRODUCTS]])</f>
        <v>139</v>
      </c>
    </row>
    <row r="1721" spans="1:8" x14ac:dyDescent="0.3">
      <c r="A1721" s="12">
        <v>8719</v>
      </c>
      <c r="B1721" s="12">
        <v>265</v>
      </c>
      <c r="C1721" s="8">
        <v>10942</v>
      </c>
      <c r="D1721" s="12" t="s">
        <v>1778</v>
      </c>
      <c r="E1721" s="13">
        <v>44940</v>
      </c>
      <c r="F1721" s="12" t="s">
        <v>16489</v>
      </c>
      <c r="G1721" s="12">
        <f>IF(ISNUMBER(MATCH(C1721, FACT_ORDERS!C:C, 0)), 1, 0)</f>
        <v>1</v>
      </c>
      <c r="H1721" s="12">
        <f>COUNTIF(B:B,FACT_SEARCHES[[#This Row],[WD_PRODUCTS]])</f>
        <v>89</v>
      </c>
    </row>
    <row r="1722" spans="1:8" x14ac:dyDescent="0.3">
      <c r="A1722" s="12">
        <v>8720</v>
      </c>
      <c r="B1722" s="12">
        <v>220</v>
      </c>
      <c r="C1722" s="8">
        <v>10942</v>
      </c>
      <c r="D1722" s="12" t="s">
        <v>1779</v>
      </c>
      <c r="E1722" s="13">
        <v>44940</v>
      </c>
      <c r="F1722" s="12" t="s">
        <v>16490</v>
      </c>
      <c r="G1722" s="12">
        <f>IF(ISNUMBER(MATCH(C1722, FACT_ORDERS!C:C, 0)), 1, 0)</f>
        <v>1</v>
      </c>
      <c r="H1722" s="12">
        <f>COUNTIF(B:B,FACT_SEARCHES[[#This Row],[WD_PRODUCTS]])</f>
        <v>60</v>
      </c>
    </row>
    <row r="1723" spans="1:8" x14ac:dyDescent="0.3">
      <c r="A1723" s="12">
        <v>8721</v>
      </c>
      <c r="B1723" s="12">
        <v>244</v>
      </c>
      <c r="C1723" s="8">
        <v>10942</v>
      </c>
      <c r="D1723" s="12" t="s">
        <v>1780</v>
      </c>
      <c r="E1723" s="13">
        <v>44940</v>
      </c>
      <c r="F1723" s="12" t="s">
        <v>16491</v>
      </c>
      <c r="G1723" s="12">
        <f>IF(ISNUMBER(MATCH(C1723, FACT_ORDERS!C:C, 0)), 1, 0)</f>
        <v>1</v>
      </c>
      <c r="H1723" s="12">
        <f>COUNTIF(B:B,FACT_SEARCHES[[#This Row],[WD_PRODUCTS]])</f>
        <v>59</v>
      </c>
    </row>
    <row r="1724" spans="1:8" x14ac:dyDescent="0.3">
      <c r="A1724" s="12">
        <v>8722</v>
      </c>
      <c r="B1724" s="12">
        <v>284</v>
      </c>
      <c r="C1724" s="8">
        <v>10942</v>
      </c>
      <c r="D1724" s="12" t="s">
        <v>1781</v>
      </c>
      <c r="E1724" s="13">
        <v>44940</v>
      </c>
      <c r="F1724" s="12" t="s">
        <v>16492</v>
      </c>
      <c r="G1724" s="12">
        <f>IF(ISNUMBER(MATCH(C1724, FACT_ORDERS!C:C, 0)), 1, 0)</f>
        <v>1</v>
      </c>
      <c r="H1724" s="12">
        <f>COUNTIF(B:B,FACT_SEARCHES[[#This Row],[WD_PRODUCTS]])</f>
        <v>97</v>
      </c>
    </row>
    <row r="1725" spans="1:8" x14ac:dyDescent="0.3">
      <c r="A1725" s="12">
        <v>8723</v>
      </c>
      <c r="B1725" s="12">
        <v>284</v>
      </c>
      <c r="C1725" s="8">
        <v>10029</v>
      </c>
      <c r="D1725" s="12" t="s">
        <v>1782</v>
      </c>
      <c r="E1725" s="13">
        <v>45209</v>
      </c>
      <c r="F1725" s="12" t="s">
        <v>16493</v>
      </c>
      <c r="G1725" s="12">
        <f>IF(ISNUMBER(MATCH(C1725, FACT_ORDERS!C:C, 0)), 1, 0)</f>
        <v>0</v>
      </c>
      <c r="H1725" s="12">
        <f>COUNTIF(B:B,FACT_SEARCHES[[#This Row],[WD_PRODUCTS]])</f>
        <v>97</v>
      </c>
    </row>
    <row r="1726" spans="1:8" x14ac:dyDescent="0.3">
      <c r="A1726" s="12">
        <v>8724</v>
      </c>
      <c r="B1726" s="12">
        <v>201</v>
      </c>
      <c r="C1726" s="8">
        <v>10029</v>
      </c>
      <c r="D1726" s="12" t="s">
        <v>1783</v>
      </c>
      <c r="E1726" s="13">
        <v>45209</v>
      </c>
      <c r="F1726" s="12" t="s">
        <v>16494</v>
      </c>
      <c r="G1726" s="12">
        <f>IF(ISNUMBER(MATCH(C1726, FACT_ORDERS!C:C, 0)), 1, 0)</f>
        <v>0</v>
      </c>
      <c r="H1726" s="12">
        <f>COUNTIF(B:B,FACT_SEARCHES[[#This Row],[WD_PRODUCTS]])</f>
        <v>65</v>
      </c>
    </row>
    <row r="1727" spans="1:8" x14ac:dyDescent="0.3">
      <c r="A1727" s="12">
        <v>8725</v>
      </c>
      <c r="B1727" s="12">
        <v>217</v>
      </c>
      <c r="C1727" s="8">
        <v>10060</v>
      </c>
      <c r="D1727" s="12" t="s">
        <v>1784</v>
      </c>
      <c r="E1727" s="13">
        <v>45071</v>
      </c>
      <c r="F1727" s="12" t="s">
        <v>16495</v>
      </c>
      <c r="G1727" s="12">
        <f>IF(ISNUMBER(MATCH(C1727, FACT_ORDERS!C:C, 0)), 1, 0)</f>
        <v>1</v>
      </c>
      <c r="H1727" s="12">
        <f>COUNTIF(B:B,FACT_SEARCHES[[#This Row],[WD_PRODUCTS]])</f>
        <v>49</v>
      </c>
    </row>
    <row r="1728" spans="1:8" x14ac:dyDescent="0.3">
      <c r="A1728" s="12">
        <v>8726</v>
      </c>
      <c r="B1728" s="12">
        <v>291</v>
      </c>
      <c r="C1728" s="8">
        <v>10060</v>
      </c>
      <c r="D1728" s="12" t="s">
        <v>1785</v>
      </c>
      <c r="E1728" s="13">
        <v>45071</v>
      </c>
      <c r="F1728" s="12" t="s">
        <v>16496</v>
      </c>
      <c r="G1728" s="12">
        <f>IF(ISNUMBER(MATCH(C1728, FACT_ORDERS!C:C, 0)), 1, 0)</f>
        <v>1</v>
      </c>
      <c r="H1728" s="12">
        <f>COUNTIF(B:B,FACT_SEARCHES[[#This Row],[WD_PRODUCTS]])</f>
        <v>42</v>
      </c>
    </row>
    <row r="1729" spans="1:8" x14ac:dyDescent="0.3">
      <c r="A1729" s="12">
        <v>8727</v>
      </c>
      <c r="B1729" s="12">
        <v>245</v>
      </c>
      <c r="C1729" s="8">
        <v>10060</v>
      </c>
      <c r="D1729" s="12" t="s">
        <v>1786</v>
      </c>
      <c r="E1729" s="13">
        <v>45071</v>
      </c>
      <c r="F1729" s="12" t="s">
        <v>16497</v>
      </c>
      <c r="G1729" s="12">
        <f>IF(ISNUMBER(MATCH(C1729, FACT_ORDERS!C:C, 0)), 1, 0)</f>
        <v>1</v>
      </c>
      <c r="H1729" s="12">
        <f>COUNTIF(B:B,FACT_SEARCHES[[#This Row],[WD_PRODUCTS]])</f>
        <v>58</v>
      </c>
    </row>
    <row r="1730" spans="1:8" x14ac:dyDescent="0.3">
      <c r="A1730" s="12">
        <v>8728</v>
      </c>
      <c r="B1730" s="12">
        <v>291</v>
      </c>
      <c r="C1730" s="8">
        <v>10902</v>
      </c>
      <c r="D1730" s="12" t="s">
        <v>1787</v>
      </c>
      <c r="E1730" s="13">
        <v>45484</v>
      </c>
      <c r="F1730" s="12" t="s">
        <v>16498</v>
      </c>
      <c r="G1730" s="12">
        <f>IF(ISNUMBER(MATCH(C1730, FACT_ORDERS!C:C, 0)), 1, 0)</f>
        <v>1</v>
      </c>
      <c r="H1730" s="12">
        <f>COUNTIF(B:B,FACT_SEARCHES[[#This Row],[WD_PRODUCTS]])</f>
        <v>42</v>
      </c>
    </row>
    <row r="1731" spans="1:8" x14ac:dyDescent="0.3">
      <c r="A1731" s="12">
        <v>8729</v>
      </c>
      <c r="B1731" s="12">
        <v>227</v>
      </c>
      <c r="C1731" s="8">
        <v>10902</v>
      </c>
      <c r="D1731" s="12" t="s">
        <v>1788</v>
      </c>
      <c r="E1731" s="13">
        <v>45484</v>
      </c>
      <c r="F1731" s="12" t="s">
        <v>16499</v>
      </c>
      <c r="G1731" s="12">
        <f>IF(ISNUMBER(MATCH(C1731, FACT_ORDERS!C:C, 0)), 1, 0)</f>
        <v>1</v>
      </c>
      <c r="H1731" s="12">
        <f>COUNTIF(B:B,FACT_SEARCHES[[#This Row],[WD_PRODUCTS]])</f>
        <v>93</v>
      </c>
    </row>
    <row r="1732" spans="1:8" x14ac:dyDescent="0.3">
      <c r="A1732" s="12">
        <v>8730</v>
      </c>
      <c r="B1732" s="12">
        <v>230</v>
      </c>
      <c r="C1732" s="8">
        <v>10902</v>
      </c>
      <c r="D1732" s="12" t="s">
        <v>1789</v>
      </c>
      <c r="E1732" s="13">
        <v>45484</v>
      </c>
      <c r="F1732" s="12" t="s">
        <v>16500</v>
      </c>
      <c r="G1732" s="12">
        <f>IF(ISNUMBER(MATCH(C1732, FACT_ORDERS!C:C, 0)), 1, 0)</f>
        <v>1</v>
      </c>
      <c r="H1732" s="12">
        <f>COUNTIF(B:B,FACT_SEARCHES[[#This Row],[WD_PRODUCTS]])</f>
        <v>74</v>
      </c>
    </row>
    <row r="1733" spans="1:8" x14ac:dyDescent="0.3">
      <c r="A1733" s="12">
        <v>8731</v>
      </c>
      <c r="B1733" s="12">
        <v>265</v>
      </c>
      <c r="C1733" s="8">
        <v>10902</v>
      </c>
      <c r="D1733" s="12" t="s">
        <v>1790</v>
      </c>
      <c r="E1733" s="13">
        <v>45484</v>
      </c>
      <c r="F1733" s="12" t="s">
        <v>16501</v>
      </c>
      <c r="G1733" s="12">
        <f>IF(ISNUMBER(MATCH(C1733, FACT_ORDERS!C:C, 0)), 1, 0)</f>
        <v>1</v>
      </c>
      <c r="H1733" s="12">
        <f>COUNTIF(B:B,FACT_SEARCHES[[#This Row],[WD_PRODUCTS]])</f>
        <v>89</v>
      </c>
    </row>
    <row r="1734" spans="1:8" x14ac:dyDescent="0.3">
      <c r="A1734" s="12">
        <v>8732</v>
      </c>
      <c r="B1734" s="12">
        <v>244</v>
      </c>
      <c r="C1734" s="8">
        <v>10902</v>
      </c>
      <c r="D1734" s="12" t="s">
        <v>1791</v>
      </c>
      <c r="E1734" s="13">
        <v>45484</v>
      </c>
      <c r="F1734" s="12" t="s">
        <v>16502</v>
      </c>
      <c r="G1734" s="12">
        <f>IF(ISNUMBER(MATCH(C1734, FACT_ORDERS!C:C, 0)), 1, 0)</f>
        <v>1</v>
      </c>
      <c r="H1734" s="12">
        <f>COUNTIF(B:B,FACT_SEARCHES[[#This Row],[WD_PRODUCTS]])</f>
        <v>59</v>
      </c>
    </row>
    <row r="1735" spans="1:8" x14ac:dyDescent="0.3">
      <c r="A1735" s="12">
        <v>8733</v>
      </c>
      <c r="B1735" s="12">
        <v>266</v>
      </c>
      <c r="C1735" s="8">
        <v>10439</v>
      </c>
      <c r="D1735" s="12" t="s">
        <v>1792</v>
      </c>
      <c r="E1735" s="13">
        <v>45546</v>
      </c>
      <c r="F1735" s="12" t="s">
        <v>16503</v>
      </c>
      <c r="G1735" s="12">
        <f>IF(ISNUMBER(MATCH(C1735, FACT_ORDERS!C:C, 0)), 1, 0)</f>
        <v>1</v>
      </c>
      <c r="H1735" s="12">
        <f>COUNTIF(B:B,FACT_SEARCHES[[#This Row],[WD_PRODUCTS]])</f>
        <v>94</v>
      </c>
    </row>
    <row r="1736" spans="1:8" x14ac:dyDescent="0.3">
      <c r="A1736" s="12">
        <v>8734</v>
      </c>
      <c r="B1736" s="12">
        <v>236</v>
      </c>
      <c r="C1736" s="8">
        <v>10439</v>
      </c>
      <c r="D1736" s="12" t="s">
        <v>1793</v>
      </c>
      <c r="E1736" s="13">
        <v>45546</v>
      </c>
      <c r="F1736" s="12" t="s">
        <v>3460</v>
      </c>
      <c r="G1736" s="12">
        <f>IF(ISNUMBER(MATCH(C1736, FACT_ORDERS!C:C, 0)), 1, 0)</f>
        <v>1</v>
      </c>
      <c r="H1736" s="12">
        <f>COUNTIF(B:B,FACT_SEARCHES[[#This Row],[WD_PRODUCTS]])</f>
        <v>80</v>
      </c>
    </row>
    <row r="1737" spans="1:8" x14ac:dyDescent="0.3">
      <c r="A1737" s="12">
        <v>8735</v>
      </c>
      <c r="B1737" s="12">
        <v>293</v>
      </c>
      <c r="C1737" s="8">
        <v>10439</v>
      </c>
      <c r="D1737" s="12" t="s">
        <v>1794</v>
      </c>
      <c r="E1737" s="13">
        <v>45546</v>
      </c>
      <c r="F1737" s="12" t="s">
        <v>16504</v>
      </c>
      <c r="G1737" s="12">
        <f>IF(ISNUMBER(MATCH(C1737, FACT_ORDERS!C:C, 0)), 1, 0)</f>
        <v>1</v>
      </c>
      <c r="H1737" s="12">
        <f>COUNTIF(B:B,FACT_SEARCHES[[#This Row],[WD_PRODUCTS]])</f>
        <v>70</v>
      </c>
    </row>
    <row r="1738" spans="1:8" x14ac:dyDescent="0.3">
      <c r="A1738" s="12">
        <v>8736</v>
      </c>
      <c r="B1738" s="12">
        <v>233</v>
      </c>
      <c r="C1738" s="8">
        <v>10439</v>
      </c>
      <c r="D1738" s="12" t="s">
        <v>1795</v>
      </c>
      <c r="E1738" s="13">
        <v>45546</v>
      </c>
      <c r="F1738" s="12" t="s">
        <v>16505</v>
      </c>
      <c r="G1738" s="12">
        <f>IF(ISNUMBER(MATCH(C1738, FACT_ORDERS!C:C, 0)), 1, 0)</f>
        <v>1</v>
      </c>
      <c r="H1738" s="12">
        <f>COUNTIF(B:B,FACT_SEARCHES[[#This Row],[WD_PRODUCTS]])</f>
        <v>76</v>
      </c>
    </row>
    <row r="1739" spans="1:8" x14ac:dyDescent="0.3">
      <c r="A1739" s="12">
        <v>8737</v>
      </c>
      <c r="B1739" s="12">
        <v>281</v>
      </c>
      <c r="C1739" s="8">
        <v>10757</v>
      </c>
      <c r="D1739" s="12" t="s">
        <v>1796</v>
      </c>
      <c r="E1739" s="13">
        <v>44925</v>
      </c>
      <c r="F1739" s="12" t="s">
        <v>16506</v>
      </c>
      <c r="G1739" s="12">
        <f>IF(ISNUMBER(MATCH(C1739, FACT_ORDERS!C:C, 0)), 1, 0)</f>
        <v>0</v>
      </c>
      <c r="H1739" s="12">
        <f>COUNTIF(B:B,FACT_SEARCHES[[#This Row],[WD_PRODUCTS]])</f>
        <v>86</v>
      </c>
    </row>
    <row r="1740" spans="1:8" x14ac:dyDescent="0.3">
      <c r="A1740" s="12">
        <v>8738</v>
      </c>
      <c r="B1740" s="12">
        <v>296</v>
      </c>
      <c r="C1740" s="8">
        <v>10757</v>
      </c>
      <c r="D1740" s="12" t="s">
        <v>1797</v>
      </c>
      <c r="E1740" s="13">
        <v>44925</v>
      </c>
      <c r="F1740" s="12" t="s">
        <v>16507</v>
      </c>
      <c r="G1740" s="12">
        <f>IF(ISNUMBER(MATCH(C1740, FACT_ORDERS!C:C, 0)), 1, 0)</f>
        <v>0</v>
      </c>
      <c r="H1740" s="12">
        <f>COUNTIF(B:B,FACT_SEARCHES[[#This Row],[WD_PRODUCTS]])</f>
        <v>106</v>
      </c>
    </row>
    <row r="1741" spans="1:8" x14ac:dyDescent="0.3">
      <c r="A1741" s="12">
        <v>8739</v>
      </c>
      <c r="B1741" s="12">
        <v>273</v>
      </c>
      <c r="C1741" s="8">
        <v>10757</v>
      </c>
      <c r="D1741" s="12" t="s">
        <v>1798</v>
      </c>
      <c r="E1741" s="13">
        <v>44925</v>
      </c>
      <c r="F1741" s="12" t="s">
        <v>16508</v>
      </c>
      <c r="G1741" s="12">
        <f>IF(ISNUMBER(MATCH(C1741, FACT_ORDERS!C:C, 0)), 1, 0)</f>
        <v>0</v>
      </c>
      <c r="H1741" s="12">
        <f>COUNTIF(B:B,FACT_SEARCHES[[#This Row],[WD_PRODUCTS]])</f>
        <v>73</v>
      </c>
    </row>
    <row r="1742" spans="1:8" x14ac:dyDescent="0.3">
      <c r="A1742" s="12">
        <v>8740</v>
      </c>
      <c r="B1742" s="12">
        <v>253</v>
      </c>
      <c r="C1742" s="8">
        <v>10525</v>
      </c>
      <c r="D1742" s="12" t="s">
        <v>1799</v>
      </c>
      <c r="E1742" s="13">
        <v>44563</v>
      </c>
      <c r="F1742" s="12" t="s">
        <v>16509</v>
      </c>
      <c r="G1742" s="12">
        <f>IF(ISNUMBER(MATCH(C1742, FACT_ORDERS!C:C, 0)), 1, 0)</f>
        <v>1</v>
      </c>
      <c r="H1742" s="12">
        <f>COUNTIF(B:B,FACT_SEARCHES[[#This Row],[WD_PRODUCTS]])</f>
        <v>78</v>
      </c>
    </row>
    <row r="1743" spans="1:8" x14ac:dyDescent="0.3">
      <c r="A1743" s="12">
        <v>8741</v>
      </c>
      <c r="B1743" s="12">
        <v>274</v>
      </c>
      <c r="C1743" s="8">
        <v>10525</v>
      </c>
      <c r="D1743" s="12" t="s">
        <v>1800</v>
      </c>
      <c r="E1743" s="13">
        <v>44563</v>
      </c>
      <c r="F1743" s="12" t="s">
        <v>16510</v>
      </c>
      <c r="G1743" s="12">
        <f>IF(ISNUMBER(MATCH(C1743, FACT_ORDERS!C:C, 0)), 1, 0)</f>
        <v>1</v>
      </c>
      <c r="H1743" s="12">
        <f>COUNTIF(B:B,FACT_SEARCHES[[#This Row],[WD_PRODUCTS]])</f>
        <v>45</v>
      </c>
    </row>
    <row r="1744" spans="1:8" x14ac:dyDescent="0.3">
      <c r="A1744" s="12">
        <v>8742</v>
      </c>
      <c r="B1744" s="12">
        <v>231</v>
      </c>
      <c r="C1744" s="8">
        <v>10802</v>
      </c>
      <c r="D1744" s="12" t="s">
        <v>1801</v>
      </c>
      <c r="E1744" s="13">
        <v>44441</v>
      </c>
      <c r="F1744" s="12" t="s">
        <v>3465</v>
      </c>
      <c r="G1744" s="12">
        <f>IF(ISNUMBER(MATCH(C1744, FACT_ORDERS!C:C, 0)), 1, 0)</f>
        <v>0</v>
      </c>
      <c r="H1744" s="12">
        <f>COUNTIF(B:B,FACT_SEARCHES[[#This Row],[WD_PRODUCTS]])</f>
        <v>58</v>
      </c>
    </row>
    <row r="1745" spans="1:8" x14ac:dyDescent="0.3">
      <c r="A1745" s="12">
        <v>8743</v>
      </c>
      <c r="B1745" s="12">
        <v>276</v>
      </c>
      <c r="C1745" s="8">
        <v>10735</v>
      </c>
      <c r="D1745" s="12" t="s">
        <v>1802</v>
      </c>
      <c r="E1745" s="13">
        <v>44951</v>
      </c>
      <c r="F1745" s="12" t="s">
        <v>16511</v>
      </c>
      <c r="G1745" s="12">
        <f>IF(ISNUMBER(MATCH(C1745, FACT_ORDERS!C:C, 0)), 1, 0)</f>
        <v>1</v>
      </c>
      <c r="H1745" s="12">
        <f>COUNTIF(B:B,FACT_SEARCHES[[#This Row],[WD_PRODUCTS]])</f>
        <v>65</v>
      </c>
    </row>
    <row r="1746" spans="1:8" x14ac:dyDescent="0.3">
      <c r="A1746" s="12">
        <v>8744</v>
      </c>
      <c r="B1746" s="12">
        <v>262</v>
      </c>
      <c r="C1746" s="8">
        <v>10735</v>
      </c>
      <c r="D1746" s="12" t="s">
        <v>1803</v>
      </c>
      <c r="E1746" s="13">
        <v>44951</v>
      </c>
      <c r="F1746" s="12" t="s">
        <v>16512</v>
      </c>
      <c r="G1746" s="12">
        <f>IF(ISNUMBER(MATCH(C1746, FACT_ORDERS!C:C, 0)), 1, 0)</f>
        <v>1</v>
      </c>
      <c r="H1746" s="12">
        <f>COUNTIF(B:B,FACT_SEARCHES[[#This Row],[WD_PRODUCTS]])</f>
        <v>70</v>
      </c>
    </row>
    <row r="1747" spans="1:8" x14ac:dyDescent="0.3">
      <c r="A1747" s="12">
        <v>8745</v>
      </c>
      <c r="B1747" s="12">
        <v>288</v>
      </c>
      <c r="C1747" s="8">
        <v>10295</v>
      </c>
      <c r="D1747" s="12" t="s">
        <v>1804</v>
      </c>
      <c r="E1747" s="13">
        <v>44792</v>
      </c>
      <c r="F1747" s="12" t="s">
        <v>16513</v>
      </c>
      <c r="G1747" s="12">
        <f>IF(ISNUMBER(MATCH(C1747, FACT_ORDERS!C:C, 0)), 1, 0)</f>
        <v>1</v>
      </c>
      <c r="H1747" s="12">
        <f>COUNTIF(B:B,FACT_SEARCHES[[#This Row],[WD_PRODUCTS]])</f>
        <v>106</v>
      </c>
    </row>
    <row r="1748" spans="1:8" x14ac:dyDescent="0.3">
      <c r="A1748" s="12">
        <v>8746</v>
      </c>
      <c r="B1748" s="12">
        <v>283</v>
      </c>
      <c r="C1748" s="8">
        <v>10295</v>
      </c>
      <c r="D1748" s="12" t="s">
        <v>1805</v>
      </c>
      <c r="E1748" s="13">
        <v>44792</v>
      </c>
      <c r="F1748" s="12" t="s">
        <v>4493</v>
      </c>
      <c r="G1748" s="12">
        <f>IF(ISNUMBER(MATCH(C1748, FACT_ORDERS!C:C, 0)), 1, 0)</f>
        <v>1</v>
      </c>
      <c r="H1748" s="12">
        <f>COUNTIF(B:B,FACT_SEARCHES[[#This Row],[WD_PRODUCTS]])</f>
        <v>65</v>
      </c>
    </row>
    <row r="1749" spans="1:8" x14ac:dyDescent="0.3">
      <c r="A1749" s="12">
        <v>8747</v>
      </c>
      <c r="B1749" s="12">
        <v>257</v>
      </c>
      <c r="C1749" s="8">
        <v>10295</v>
      </c>
      <c r="D1749" s="12" t="s">
        <v>1806</v>
      </c>
      <c r="E1749" s="13">
        <v>44792</v>
      </c>
      <c r="F1749" s="12" t="s">
        <v>16514</v>
      </c>
      <c r="G1749" s="12">
        <f>IF(ISNUMBER(MATCH(C1749, FACT_ORDERS!C:C, 0)), 1, 0)</f>
        <v>1</v>
      </c>
      <c r="H1749" s="12">
        <f>COUNTIF(B:B,FACT_SEARCHES[[#This Row],[WD_PRODUCTS]])</f>
        <v>75</v>
      </c>
    </row>
    <row r="1750" spans="1:8" x14ac:dyDescent="0.3">
      <c r="A1750" s="12">
        <v>8748</v>
      </c>
      <c r="B1750" s="12">
        <v>201</v>
      </c>
      <c r="C1750" s="8">
        <v>10295</v>
      </c>
      <c r="D1750" s="12" t="s">
        <v>1807</v>
      </c>
      <c r="E1750" s="13">
        <v>44792</v>
      </c>
      <c r="F1750" s="12" t="s">
        <v>16515</v>
      </c>
      <c r="G1750" s="12">
        <f>IF(ISNUMBER(MATCH(C1750, FACT_ORDERS!C:C, 0)), 1, 0)</f>
        <v>1</v>
      </c>
      <c r="H1750" s="12">
        <f>COUNTIF(B:B,FACT_SEARCHES[[#This Row],[WD_PRODUCTS]])</f>
        <v>65</v>
      </c>
    </row>
    <row r="1751" spans="1:8" x14ac:dyDescent="0.3">
      <c r="A1751" s="12">
        <v>8749</v>
      </c>
      <c r="B1751" s="12">
        <v>217</v>
      </c>
      <c r="C1751" s="8">
        <v>10295</v>
      </c>
      <c r="D1751" s="12" t="s">
        <v>1808</v>
      </c>
      <c r="E1751" s="13">
        <v>44792</v>
      </c>
      <c r="F1751" s="12" t="s">
        <v>16516</v>
      </c>
      <c r="G1751" s="12">
        <f>IF(ISNUMBER(MATCH(C1751, FACT_ORDERS!C:C, 0)), 1, 0)</f>
        <v>1</v>
      </c>
      <c r="H1751" s="12">
        <f>COUNTIF(B:B,FACT_SEARCHES[[#This Row],[WD_PRODUCTS]])</f>
        <v>49</v>
      </c>
    </row>
    <row r="1752" spans="1:8" x14ac:dyDescent="0.3">
      <c r="A1752" s="12">
        <v>8750</v>
      </c>
      <c r="B1752" s="12">
        <v>281</v>
      </c>
      <c r="C1752" s="8">
        <v>10757</v>
      </c>
      <c r="D1752" s="12" t="s">
        <v>1809</v>
      </c>
      <c r="E1752" s="13">
        <v>45111</v>
      </c>
      <c r="F1752" s="12" t="s">
        <v>16517</v>
      </c>
      <c r="G1752" s="12">
        <f>IF(ISNUMBER(MATCH(C1752, FACT_ORDERS!C:C, 0)), 1, 0)</f>
        <v>0</v>
      </c>
      <c r="H1752" s="12">
        <f>COUNTIF(B:B,FACT_SEARCHES[[#This Row],[WD_PRODUCTS]])</f>
        <v>86</v>
      </c>
    </row>
    <row r="1753" spans="1:8" x14ac:dyDescent="0.3">
      <c r="A1753" s="12">
        <v>8751</v>
      </c>
      <c r="B1753" s="12">
        <v>296</v>
      </c>
      <c r="C1753" s="8">
        <v>10757</v>
      </c>
      <c r="D1753" s="12" t="s">
        <v>1810</v>
      </c>
      <c r="E1753" s="13">
        <v>45111</v>
      </c>
      <c r="F1753" s="12" t="s">
        <v>16518</v>
      </c>
      <c r="G1753" s="12">
        <f>IF(ISNUMBER(MATCH(C1753, FACT_ORDERS!C:C, 0)), 1, 0)</f>
        <v>0</v>
      </c>
      <c r="H1753" s="12">
        <f>COUNTIF(B:B,FACT_SEARCHES[[#This Row],[WD_PRODUCTS]])</f>
        <v>106</v>
      </c>
    </row>
    <row r="1754" spans="1:8" x14ac:dyDescent="0.3">
      <c r="A1754" s="12">
        <v>8752</v>
      </c>
      <c r="B1754" s="12">
        <v>273</v>
      </c>
      <c r="C1754" s="8">
        <v>10757</v>
      </c>
      <c r="D1754" s="12" t="s">
        <v>1811</v>
      </c>
      <c r="E1754" s="13">
        <v>45111</v>
      </c>
      <c r="F1754" s="12" t="s">
        <v>16519</v>
      </c>
      <c r="G1754" s="12">
        <f>IF(ISNUMBER(MATCH(C1754, FACT_ORDERS!C:C, 0)), 1, 0)</f>
        <v>0</v>
      </c>
      <c r="H1754" s="12">
        <f>COUNTIF(B:B,FACT_SEARCHES[[#This Row],[WD_PRODUCTS]])</f>
        <v>73</v>
      </c>
    </row>
    <row r="1755" spans="1:8" x14ac:dyDescent="0.3">
      <c r="A1755" s="12">
        <v>8753</v>
      </c>
      <c r="B1755" s="12">
        <v>220</v>
      </c>
      <c r="C1755" s="8">
        <v>10185</v>
      </c>
      <c r="D1755" s="12" t="s">
        <v>1812</v>
      </c>
      <c r="E1755" s="13">
        <v>45078</v>
      </c>
      <c r="F1755" s="12" t="s">
        <v>16520</v>
      </c>
      <c r="G1755" s="12">
        <f>IF(ISNUMBER(MATCH(C1755, FACT_ORDERS!C:C, 0)), 1, 0)</f>
        <v>1</v>
      </c>
      <c r="H1755" s="12">
        <f>COUNTIF(B:B,FACT_SEARCHES[[#This Row],[WD_PRODUCTS]])</f>
        <v>60</v>
      </c>
    </row>
    <row r="1756" spans="1:8" x14ac:dyDescent="0.3">
      <c r="A1756" s="12">
        <v>8754</v>
      </c>
      <c r="B1756" s="12">
        <v>261</v>
      </c>
      <c r="C1756" s="8">
        <v>10185</v>
      </c>
      <c r="D1756" s="12" t="s">
        <v>1813</v>
      </c>
      <c r="E1756" s="13">
        <v>45078</v>
      </c>
      <c r="F1756" s="12" t="s">
        <v>3713</v>
      </c>
      <c r="G1756" s="12">
        <f>IF(ISNUMBER(MATCH(C1756, FACT_ORDERS!C:C, 0)), 1, 0)</f>
        <v>1</v>
      </c>
      <c r="H1756" s="12">
        <f>COUNTIF(B:B,FACT_SEARCHES[[#This Row],[WD_PRODUCTS]])</f>
        <v>77</v>
      </c>
    </row>
    <row r="1757" spans="1:8" x14ac:dyDescent="0.3">
      <c r="A1757" s="12">
        <v>8755</v>
      </c>
      <c r="B1757" s="12">
        <v>253</v>
      </c>
      <c r="C1757" s="8">
        <v>10665</v>
      </c>
      <c r="D1757" s="12" t="s">
        <v>1814</v>
      </c>
      <c r="E1757" s="13">
        <v>44424</v>
      </c>
      <c r="F1757" s="12" t="s">
        <v>16521</v>
      </c>
      <c r="G1757" s="12">
        <f>IF(ISNUMBER(MATCH(C1757, FACT_ORDERS!C:C, 0)), 1, 0)</f>
        <v>1</v>
      </c>
      <c r="H1757" s="12">
        <f>COUNTIF(B:B,FACT_SEARCHES[[#This Row],[WD_PRODUCTS]])</f>
        <v>78</v>
      </c>
    </row>
    <row r="1758" spans="1:8" x14ac:dyDescent="0.3">
      <c r="A1758" s="12">
        <v>8756</v>
      </c>
      <c r="B1758" s="12">
        <v>237</v>
      </c>
      <c r="C1758" s="8">
        <v>10665</v>
      </c>
      <c r="D1758" s="12" t="s">
        <v>1815</v>
      </c>
      <c r="E1758" s="13">
        <v>44424</v>
      </c>
      <c r="F1758" s="12" t="s">
        <v>16522</v>
      </c>
      <c r="G1758" s="12">
        <f>IF(ISNUMBER(MATCH(C1758, FACT_ORDERS!C:C, 0)), 1, 0)</f>
        <v>1</v>
      </c>
      <c r="H1758" s="12">
        <f>COUNTIF(B:B,FACT_SEARCHES[[#This Row],[WD_PRODUCTS]])</f>
        <v>99</v>
      </c>
    </row>
    <row r="1759" spans="1:8" x14ac:dyDescent="0.3">
      <c r="A1759" s="12">
        <v>8757</v>
      </c>
      <c r="B1759" s="12">
        <v>283</v>
      </c>
      <c r="C1759" s="8">
        <v>10665</v>
      </c>
      <c r="D1759" s="12" t="s">
        <v>1816</v>
      </c>
      <c r="E1759" s="13">
        <v>44424</v>
      </c>
      <c r="F1759" s="12" t="s">
        <v>16523</v>
      </c>
      <c r="G1759" s="12">
        <f>IF(ISNUMBER(MATCH(C1759, FACT_ORDERS!C:C, 0)), 1, 0)</f>
        <v>1</v>
      </c>
      <c r="H1759" s="12">
        <f>COUNTIF(B:B,FACT_SEARCHES[[#This Row],[WD_PRODUCTS]])</f>
        <v>65</v>
      </c>
    </row>
    <row r="1760" spans="1:8" x14ac:dyDescent="0.3">
      <c r="A1760" s="12">
        <v>8758</v>
      </c>
      <c r="B1760" s="12">
        <v>285</v>
      </c>
      <c r="C1760" s="8">
        <v>10018</v>
      </c>
      <c r="D1760" s="12" t="s">
        <v>1817</v>
      </c>
      <c r="E1760" s="13">
        <v>45431</v>
      </c>
      <c r="F1760" s="12" t="s">
        <v>16524</v>
      </c>
      <c r="G1760" s="12">
        <f>IF(ISNUMBER(MATCH(C1760, FACT_ORDERS!C:C, 0)), 1, 0)</f>
        <v>0</v>
      </c>
      <c r="H1760" s="12">
        <f>COUNTIF(B:B,FACT_SEARCHES[[#This Row],[WD_PRODUCTS]])</f>
        <v>56</v>
      </c>
    </row>
    <row r="1761" spans="1:8" x14ac:dyDescent="0.3">
      <c r="A1761" s="12">
        <v>8759</v>
      </c>
      <c r="B1761" s="12">
        <v>208</v>
      </c>
      <c r="C1761" s="8">
        <v>10391</v>
      </c>
      <c r="D1761" s="12" t="s">
        <v>1818</v>
      </c>
      <c r="E1761" s="13">
        <v>44268</v>
      </c>
      <c r="F1761" s="12" t="s">
        <v>16525</v>
      </c>
      <c r="G1761" s="12">
        <f>IF(ISNUMBER(MATCH(C1761, FACT_ORDERS!C:C, 0)), 1, 0)</f>
        <v>1</v>
      </c>
      <c r="H1761" s="12">
        <f>COUNTIF(B:B,FACT_SEARCHES[[#This Row],[WD_PRODUCTS]])</f>
        <v>91</v>
      </c>
    </row>
    <row r="1762" spans="1:8" x14ac:dyDescent="0.3">
      <c r="A1762" s="12">
        <v>8760</v>
      </c>
      <c r="B1762" s="12">
        <v>205</v>
      </c>
      <c r="C1762" s="8">
        <v>10391</v>
      </c>
      <c r="D1762" s="12" t="s">
        <v>1819</v>
      </c>
      <c r="E1762" s="13">
        <v>44268</v>
      </c>
      <c r="F1762" s="12" t="s">
        <v>16526</v>
      </c>
      <c r="G1762" s="12">
        <f>IF(ISNUMBER(MATCH(C1762, FACT_ORDERS!C:C, 0)), 1, 0)</f>
        <v>1</v>
      </c>
      <c r="H1762" s="12">
        <f>COUNTIF(B:B,FACT_SEARCHES[[#This Row],[WD_PRODUCTS]])</f>
        <v>40</v>
      </c>
    </row>
    <row r="1763" spans="1:8" x14ac:dyDescent="0.3">
      <c r="A1763" s="12">
        <v>8761</v>
      </c>
      <c r="B1763" s="12">
        <v>265</v>
      </c>
      <c r="C1763" s="8">
        <v>10391</v>
      </c>
      <c r="D1763" s="12" t="s">
        <v>1820</v>
      </c>
      <c r="E1763" s="13">
        <v>44268</v>
      </c>
      <c r="F1763" s="12" t="s">
        <v>16527</v>
      </c>
      <c r="G1763" s="12">
        <f>IF(ISNUMBER(MATCH(C1763, FACT_ORDERS!C:C, 0)), 1, 0)</f>
        <v>1</v>
      </c>
      <c r="H1763" s="12">
        <f>COUNTIF(B:B,FACT_SEARCHES[[#This Row],[WD_PRODUCTS]])</f>
        <v>89</v>
      </c>
    </row>
    <row r="1764" spans="1:8" x14ac:dyDescent="0.3">
      <c r="A1764" s="12">
        <v>8762</v>
      </c>
      <c r="B1764" s="12">
        <v>299</v>
      </c>
      <c r="C1764" s="8">
        <v>10519</v>
      </c>
      <c r="D1764" s="12" t="s">
        <v>1821</v>
      </c>
      <c r="E1764" s="13">
        <v>45276</v>
      </c>
      <c r="F1764" s="12" t="s">
        <v>16528</v>
      </c>
      <c r="G1764" s="12">
        <f>IF(ISNUMBER(MATCH(C1764, FACT_ORDERS!C:C, 0)), 1, 0)</f>
        <v>1</v>
      </c>
      <c r="H1764" s="12">
        <f>COUNTIF(B:B,FACT_SEARCHES[[#This Row],[WD_PRODUCTS]])</f>
        <v>125</v>
      </c>
    </row>
    <row r="1765" spans="1:8" x14ac:dyDescent="0.3">
      <c r="A1765" s="12">
        <v>8763</v>
      </c>
      <c r="B1765" s="12">
        <v>237</v>
      </c>
      <c r="C1765" s="8">
        <v>10661</v>
      </c>
      <c r="D1765" s="12" t="s">
        <v>1822</v>
      </c>
      <c r="E1765" s="13">
        <v>45033</v>
      </c>
      <c r="F1765" s="12" t="s">
        <v>16529</v>
      </c>
      <c r="G1765" s="12">
        <f>IF(ISNUMBER(MATCH(C1765, FACT_ORDERS!C:C, 0)), 1, 0)</f>
        <v>1</v>
      </c>
      <c r="H1765" s="12">
        <f>COUNTIF(B:B,FACT_SEARCHES[[#This Row],[WD_PRODUCTS]])</f>
        <v>99</v>
      </c>
    </row>
    <row r="1766" spans="1:8" x14ac:dyDescent="0.3">
      <c r="A1766" s="12">
        <v>8764</v>
      </c>
      <c r="B1766" s="12">
        <v>244</v>
      </c>
      <c r="C1766" s="8">
        <v>10661</v>
      </c>
      <c r="D1766" s="12" t="s">
        <v>1823</v>
      </c>
      <c r="E1766" s="13">
        <v>45033</v>
      </c>
      <c r="F1766" s="12" t="s">
        <v>16530</v>
      </c>
      <c r="G1766" s="12">
        <f>IF(ISNUMBER(MATCH(C1766, FACT_ORDERS!C:C, 0)), 1, 0)</f>
        <v>1</v>
      </c>
      <c r="H1766" s="12">
        <f>COUNTIF(B:B,FACT_SEARCHES[[#This Row],[WD_PRODUCTS]])</f>
        <v>59</v>
      </c>
    </row>
    <row r="1767" spans="1:8" x14ac:dyDescent="0.3">
      <c r="A1767" s="12">
        <v>8765</v>
      </c>
      <c r="B1767" s="12">
        <v>288</v>
      </c>
      <c r="C1767" s="8">
        <v>10266</v>
      </c>
      <c r="D1767" s="12" t="s">
        <v>1824</v>
      </c>
      <c r="E1767" s="13">
        <v>44774</v>
      </c>
      <c r="F1767" s="12" t="s">
        <v>16531</v>
      </c>
      <c r="G1767" s="12">
        <f>IF(ISNUMBER(MATCH(C1767, FACT_ORDERS!C:C, 0)), 1, 0)</f>
        <v>0</v>
      </c>
      <c r="H1767" s="12">
        <f>COUNTIF(B:B,FACT_SEARCHES[[#This Row],[WD_PRODUCTS]])</f>
        <v>106</v>
      </c>
    </row>
    <row r="1768" spans="1:8" x14ac:dyDescent="0.3">
      <c r="A1768" s="12">
        <v>8766</v>
      </c>
      <c r="B1768" s="12">
        <v>241</v>
      </c>
      <c r="C1768" s="8">
        <v>10266</v>
      </c>
      <c r="D1768" s="12" t="s">
        <v>1825</v>
      </c>
      <c r="E1768" s="13">
        <v>44774</v>
      </c>
      <c r="F1768" s="12" t="s">
        <v>16532</v>
      </c>
      <c r="G1768" s="12">
        <f>IF(ISNUMBER(MATCH(C1768, FACT_ORDERS!C:C, 0)), 1, 0)</f>
        <v>0</v>
      </c>
      <c r="H1768" s="12">
        <f>COUNTIF(B:B,FACT_SEARCHES[[#This Row],[WD_PRODUCTS]])</f>
        <v>96</v>
      </c>
    </row>
    <row r="1769" spans="1:8" x14ac:dyDescent="0.3">
      <c r="A1769" s="12">
        <v>8767</v>
      </c>
      <c r="B1769" s="12">
        <v>215</v>
      </c>
      <c r="C1769" s="8">
        <v>10618</v>
      </c>
      <c r="D1769" s="12" t="s">
        <v>1826</v>
      </c>
      <c r="E1769" s="13">
        <v>45060</v>
      </c>
      <c r="F1769" s="12" t="s">
        <v>16533</v>
      </c>
      <c r="G1769" s="12">
        <f>IF(ISNUMBER(MATCH(C1769, FACT_ORDERS!C:C, 0)), 1, 0)</f>
        <v>0</v>
      </c>
      <c r="H1769" s="12">
        <f>COUNTIF(B:B,FACT_SEARCHES[[#This Row],[WD_PRODUCTS]])</f>
        <v>67</v>
      </c>
    </row>
    <row r="1770" spans="1:8" x14ac:dyDescent="0.3">
      <c r="A1770" s="12">
        <v>8768</v>
      </c>
      <c r="B1770" s="12">
        <v>299</v>
      </c>
      <c r="C1770" s="8">
        <v>10618</v>
      </c>
      <c r="D1770" s="12" t="s">
        <v>1827</v>
      </c>
      <c r="E1770" s="13">
        <v>45060</v>
      </c>
      <c r="F1770" s="12" t="s">
        <v>16534</v>
      </c>
      <c r="G1770" s="12">
        <f>IF(ISNUMBER(MATCH(C1770, FACT_ORDERS!C:C, 0)), 1, 0)</f>
        <v>0</v>
      </c>
      <c r="H1770" s="12">
        <f>COUNTIF(B:B,FACT_SEARCHES[[#This Row],[WD_PRODUCTS]])</f>
        <v>125</v>
      </c>
    </row>
    <row r="1771" spans="1:8" x14ac:dyDescent="0.3">
      <c r="A1771" s="12">
        <v>8769</v>
      </c>
      <c r="B1771" s="12">
        <v>227</v>
      </c>
      <c r="C1771" s="8">
        <v>10618</v>
      </c>
      <c r="D1771" s="12" t="s">
        <v>1828</v>
      </c>
      <c r="E1771" s="13">
        <v>45060</v>
      </c>
      <c r="F1771" s="12" t="s">
        <v>16535</v>
      </c>
      <c r="G1771" s="12">
        <f>IF(ISNUMBER(MATCH(C1771, FACT_ORDERS!C:C, 0)), 1, 0)</f>
        <v>0</v>
      </c>
      <c r="H1771" s="12">
        <f>COUNTIF(B:B,FACT_SEARCHES[[#This Row],[WD_PRODUCTS]])</f>
        <v>93</v>
      </c>
    </row>
    <row r="1772" spans="1:8" x14ac:dyDescent="0.3">
      <c r="A1772" s="12">
        <v>8770</v>
      </c>
      <c r="B1772" s="12">
        <v>296</v>
      </c>
      <c r="C1772" s="8">
        <v>10852</v>
      </c>
      <c r="D1772" s="12" t="s">
        <v>1829</v>
      </c>
      <c r="E1772" s="13">
        <v>45139</v>
      </c>
      <c r="F1772" s="12" t="s">
        <v>16536</v>
      </c>
      <c r="G1772" s="12">
        <f>IF(ISNUMBER(MATCH(C1772, FACT_ORDERS!C:C, 0)), 1, 0)</f>
        <v>0</v>
      </c>
      <c r="H1772" s="12">
        <f>COUNTIF(B:B,FACT_SEARCHES[[#This Row],[WD_PRODUCTS]])</f>
        <v>106</v>
      </c>
    </row>
    <row r="1773" spans="1:8" x14ac:dyDescent="0.3">
      <c r="A1773" s="12">
        <v>8771</v>
      </c>
      <c r="B1773" s="12">
        <v>266</v>
      </c>
      <c r="C1773" s="8">
        <v>10852</v>
      </c>
      <c r="D1773" s="12" t="s">
        <v>1830</v>
      </c>
      <c r="E1773" s="13">
        <v>45139</v>
      </c>
      <c r="F1773" s="12" t="s">
        <v>13713</v>
      </c>
      <c r="G1773" s="12">
        <f>IF(ISNUMBER(MATCH(C1773, FACT_ORDERS!C:C, 0)), 1, 0)</f>
        <v>0</v>
      </c>
      <c r="H1773" s="12">
        <f>COUNTIF(B:B,FACT_SEARCHES[[#This Row],[WD_PRODUCTS]])</f>
        <v>94</v>
      </c>
    </row>
    <row r="1774" spans="1:8" x14ac:dyDescent="0.3">
      <c r="A1774" s="12">
        <v>8772</v>
      </c>
      <c r="B1774" s="12">
        <v>203</v>
      </c>
      <c r="C1774" s="8">
        <v>10132</v>
      </c>
      <c r="D1774" s="12" t="s">
        <v>1831</v>
      </c>
      <c r="E1774" s="13">
        <v>45147</v>
      </c>
      <c r="F1774" s="12" t="s">
        <v>16537</v>
      </c>
      <c r="G1774" s="12">
        <f>IF(ISNUMBER(MATCH(C1774, FACT_ORDERS!C:C, 0)), 1, 0)</f>
        <v>1</v>
      </c>
      <c r="H1774" s="12">
        <f>COUNTIF(B:B,FACT_SEARCHES[[#This Row],[WD_PRODUCTS]])</f>
        <v>46</v>
      </c>
    </row>
    <row r="1775" spans="1:8" x14ac:dyDescent="0.3">
      <c r="A1775" s="12">
        <v>8773</v>
      </c>
      <c r="B1775" s="12">
        <v>264</v>
      </c>
      <c r="C1775" s="8">
        <v>10132</v>
      </c>
      <c r="D1775" s="12" t="s">
        <v>1832</v>
      </c>
      <c r="E1775" s="13">
        <v>45147</v>
      </c>
      <c r="F1775" s="12" t="s">
        <v>15994</v>
      </c>
      <c r="G1775" s="12">
        <f>IF(ISNUMBER(MATCH(C1775, FACT_ORDERS!C:C, 0)), 1, 0)</f>
        <v>1</v>
      </c>
      <c r="H1775" s="12">
        <f>COUNTIF(B:B,FACT_SEARCHES[[#This Row],[WD_PRODUCTS]])</f>
        <v>53</v>
      </c>
    </row>
    <row r="1776" spans="1:8" x14ac:dyDescent="0.3">
      <c r="A1776" s="12">
        <v>8774</v>
      </c>
      <c r="B1776" s="12">
        <v>263</v>
      </c>
      <c r="C1776" s="8">
        <v>10132</v>
      </c>
      <c r="D1776" s="12" t="s">
        <v>1833</v>
      </c>
      <c r="E1776" s="13">
        <v>45147</v>
      </c>
      <c r="F1776" s="12" t="s">
        <v>16538</v>
      </c>
      <c r="G1776" s="12">
        <f>IF(ISNUMBER(MATCH(C1776, FACT_ORDERS!C:C, 0)), 1, 0)</f>
        <v>1</v>
      </c>
      <c r="H1776" s="12">
        <f>COUNTIF(B:B,FACT_SEARCHES[[#This Row],[WD_PRODUCTS]])</f>
        <v>108</v>
      </c>
    </row>
    <row r="1777" spans="1:8" x14ac:dyDescent="0.3">
      <c r="A1777" s="12">
        <v>8775</v>
      </c>
      <c r="B1777" s="12">
        <v>290</v>
      </c>
      <c r="C1777" s="8">
        <v>10291</v>
      </c>
      <c r="D1777" s="12" t="s">
        <v>1834</v>
      </c>
      <c r="E1777" s="13">
        <v>45551</v>
      </c>
      <c r="F1777" s="12" t="s">
        <v>16539</v>
      </c>
      <c r="G1777" s="12">
        <f>IF(ISNUMBER(MATCH(C1777, FACT_ORDERS!C:C, 0)), 1, 0)</f>
        <v>0</v>
      </c>
      <c r="H1777" s="12">
        <f>COUNTIF(B:B,FACT_SEARCHES[[#This Row],[WD_PRODUCTS]])</f>
        <v>47</v>
      </c>
    </row>
    <row r="1778" spans="1:8" x14ac:dyDescent="0.3">
      <c r="A1778" s="12">
        <v>8776</v>
      </c>
      <c r="B1778" s="12">
        <v>291</v>
      </c>
      <c r="C1778" s="8">
        <v>10260</v>
      </c>
      <c r="D1778" s="12" t="s">
        <v>1835</v>
      </c>
      <c r="E1778" s="13">
        <v>45374</v>
      </c>
      <c r="F1778" s="12" t="s">
        <v>16540</v>
      </c>
      <c r="G1778" s="12">
        <f>IF(ISNUMBER(MATCH(C1778, FACT_ORDERS!C:C, 0)), 1, 0)</f>
        <v>0</v>
      </c>
      <c r="H1778" s="12">
        <f>COUNTIF(B:B,FACT_SEARCHES[[#This Row],[WD_PRODUCTS]])</f>
        <v>42</v>
      </c>
    </row>
    <row r="1779" spans="1:8" x14ac:dyDescent="0.3">
      <c r="A1779" s="12">
        <v>8777</v>
      </c>
      <c r="B1779" s="12">
        <v>270</v>
      </c>
      <c r="C1779" s="8">
        <v>10260</v>
      </c>
      <c r="D1779" s="12" t="s">
        <v>1836</v>
      </c>
      <c r="E1779" s="13">
        <v>45374</v>
      </c>
      <c r="F1779" s="12" t="s">
        <v>15601</v>
      </c>
      <c r="G1779" s="12">
        <f>IF(ISNUMBER(MATCH(C1779, FACT_ORDERS!C:C, 0)), 1, 0)</f>
        <v>0</v>
      </c>
      <c r="H1779" s="12">
        <f>COUNTIF(B:B,FACT_SEARCHES[[#This Row],[WD_PRODUCTS]])</f>
        <v>54</v>
      </c>
    </row>
    <row r="1780" spans="1:8" x14ac:dyDescent="0.3">
      <c r="A1780" s="12">
        <v>8778</v>
      </c>
      <c r="B1780" s="12">
        <v>242</v>
      </c>
      <c r="C1780" s="8">
        <v>10260</v>
      </c>
      <c r="D1780" s="12" t="s">
        <v>1837</v>
      </c>
      <c r="E1780" s="13">
        <v>45374</v>
      </c>
      <c r="F1780" s="12" t="s">
        <v>4445</v>
      </c>
      <c r="G1780" s="12">
        <f>IF(ISNUMBER(MATCH(C1780, FACT_ORDERS!C:C, 0)), 1, 0)</f>
        <v>0</v>
      </c>
      <c r="H1780" s="12">
        <f>COUNTIF(B:B,FACT_SEARCHES[[#This Row],[WD_PRODUCTS]])</f>
        <v>76</v>
      </c>
    </row>
    <row r="1781" spans="1:8" x14ac:dyDescent="0.3">
      <c r="A1781" s="12">
        <v>8779</v>
      </c>
      <c r="B1781" s="12">
        <v>240</v>
      </c>
      <c r="C1781" s="8">
        <v>10245</v>
      </c>
      <c r="D1781" s="12" t="s">
        <v>1838</v>
      </c>
      <c r="E1781" s="13">
        <v>45547</v>
      </c>
      <c r="F1781" s="12" t="s">
        <v>16541</v>
      </c>
      <c r="G1781" s="12">
        <f>IF(ISNUMBER(MATCH(C1781, FACT_ORDERS!C:C, 0)), 1, 0)</f>
        <v>1</v>
      </c>
      <c r="H1781" s="12">
        <f>COUNTIF(B:B,FACT_SEARCHES[[#This Row],[WD_PRODUCTS]])</f>
        <v>51</v>
      </c>
    </row>
    <row r="1782" spans="1:8" x14ac:dyDescent="0.3">
      <c r="A1782" s="12">
        <v>8780</v>
      </c>
      <c r="B1782" s="12">
        <v>242</v>
      </c>
      <c r="C1782" s="8">
        <v>10465</v>
      </c>
      <c r="D1782" s="12" t="s">
        <v>1839</v>
      </c>
      <c r="E1782" s="13">
        <v>45554</v>
      </c>
      <c r="F1782" s="12" t="s">
        <v>16542</v>
      </c>
      <c r="G1782" s="12">
        <f>IF(ISNUMBER(MATCH(C1782, FACT_ORDERS!C:C, 0)), 1, 0)</f>
        <v>1</v>
      </c>
      <c r="H1782" s="12">
        <f>COUNTIF(B:B,FACT_SEARCHES[[#This Row],[WD_PRODUCTS]])</f>
        <v>76</v>
      </c>
    </row>
    <row r="1783" spans="1:8" x14ac:dyDescent="0.3">
      <c r="A1783" s="12">
        <v>8781</v>
      </c>
      <c r="B1783" s="12">
        <v>213</v>
      </c>
      <c r="C1783" s="8">
        <v>10879</v>
      </c>
      <c r="D1783" s="12" t="s">
        <v>1840</v>
      </c>
      <c r="E1783" s="13">
        <v>45366</v>
      </c>
      <c r="F1783" s="12" t="s">
        <v>16543</v>
      </c>
      <c r="G1783" s="12">
        <f>IF(ISNUMBER(MATCH(C1783, FACT_ORDERS!C:C, 0)), 1, 0)</f>
        <v>1</v>
      </c>
      <c r="H1783" s="12">
        <f>COUNTIF(B:B,FACT_SEARCHES[[#This Row],[WD_PRODUCTS]])</f>
        <v>86</v>
      </c>
    </row>
    <row r="1784" spans="1:8" x14ac:dyDescent="0.3">
      <c r="A1784" s="12">
        <v>8782</v>
      </c>
      <c r="B1784" s="12">
        <v>277</v>
      </c>
      <c r="C1784" s="8">
        <v>10879</v>
      </c>
      <c r="D1784" s="12" t="s">
        <v>1841</v>
      </c>
      <c r="E1784" s="13">
        <v>45366</v>
      </c>
      <c r="F1784" s="12" t="s">
        <v>3363</v>
      </c>
      <c r="G1784" s="12">
        <f>IF(ISNUMBER(MATCH(C1784, FACT_ORDERS!C:C, 0)), 1, 0)</f>
        <v>1</v>
      </c>
      <c r="H1784" s="12">
        <f>COUNTIF(B:B,FACT_SEARCHES[[#This Row],[WD_PRODUCTS]])</f>
        <v>98</v>
      </c>
    </row>
    <row r="1785" spans="1:8" x14ac:dyDescent="0.3">
      <c r="A1785" s="12">
        <v>8783</v>
      </c>
      <c r="B1785" s="12">
        <v>257</v>
      </c>
      <c r="C1785" s="8">
        <v>10091</v>
      </c>
      <c r="D1785" s="12" t="s">
        <v>1842</v>
      </c>
      <c r="E1785" s="13">
        <v>44879</v>
      </c>
      <c r="F1785" s="12" t="s">
        <v>16544</v>
      </c>
      <c r="G1785" s="12">
        <f>IF(ISNUMBER(MATCH(C1785, FACT_ORDERS!C:C, 0)), 1, 0)</f>
        <v>0</v>
      </c>
      <c r="H1785" s="12">
        <f>COUNTIF(B:B,FACT_SEARCHES[[#This Row],[WD_PRODUCTS]])</f>
        <v>75</v>
      </c>
    </row>
    <row r="1786" spans="1:8" x14ac:dyDescent="0.3">
      <c r="A1786" s="12">
        <v>8784</v>
      </c>
      <c r="B1786" s="12">
        <v>241</v>
      </c>
      <c r="C1786" s="8">
        <v>10683</v>
      </c>
      <c r="D1786" s="12" t="s">
        <v>1843</v>
      </c>
      <c r="E1786" s="13">
        <v>45432</v>
      </c>
      <c r="F1786" s="12" t="s">
        <v>4691</v>
      </c>
      <c r="G1786" s="12">
        <f>IF(ISNUMBER(MATCH(C1786, FACT_ORDERS!C:C, 0)), 1, 0)</f>
        <v>1</v>
      </c>
      <c r="H1786" s="12">
        <f>COUNTIF(B:B,FACT_SEARCHES[[#This Row],[WD_PRODUCTS]])</f>
        <v>96</v>
      </c>
    </row>
    <row r="1787" spans="1:8" x14ac:dyDescent="0.3">
      <c r="A1787" s="12">
        <v>8785</v>
      </c>
      <c r="B1787" s="12">
        <v>253</v>
      </c>
      <c r="C1787" s="8">
        <v>10683</v>
      </c>
      <c r="D1787" s="12" t="s">
        <v>1844</v>
      </c>
      <c r="E1787" s="13">
        <v>45432</v>
      </c>
      <c r="F1787" s="12" t="s">
        <v>16545</v>
      </c>
      <c r="G1787" s="12">
        <f>IF(ISNUMBER(MATCH(C1787, FACT_ORDERS!C:C, 0)), 1, 0)</f>
        <v>1</v>
      </c>
      <c r="H1787" s="12">
        <f>COUNTIF(B:B,FACT_SEARCHES[[#This Row],[WD_PRODUCTS]])</f>
        <v>78</v>
      </c>
    </row>
    <row r="1788" spans="1:8" x14ac:dyDescent="0.3">
      <c r="A1788" s="12">
        <v>8786</v>
      </c>
      <c r="B1788" s="12">
        <v>214</v>
      </c>
      <c r="C1788" s="8">
        <v>10683</v>
      </c>
      <c r="D1788" s="12" t="s">
        <v>1845</v>
      </c>
      <c r="E1788" s="13">
        <v>45432</v>
      </c>
      <c r="F1788" s="12" t="s">
        <v>4647</v>
      </c>
      <c r="G1788" s="12">
        <f>IF(ISNUMBER(MATCH(C1788, FACT_ORDERS!C:C, 0)), 1, 0)</f>
        <v>1</v>
      </c>
      <c r="H1788" s="12">
        <f>COUNTIF(B:B,FACT_SEARCHES[[#This Row],[WD_PRODUCTS]])</f>
        <v>51</v>
      </c>
    </row>
    <row r="1789" spans="1:8" x14ac:dyDescent="0.3">
      <c r="A1789" s="12">
        <v>8787</v>
      </c>
      <c r="B1789" s="12">
        <v>208</v>
      </c>
      <c r="C1789" s="8">
        <v>10683</v>
      </c>
      <c r="D1789" s="12" t="s">
        <v>1846</v>
      </c>
      <c r="E1789" s="13">
        <v>45432</v>
      </c>
      <c r="F1789" s="12" t="s">
        <v>16546</v>
      </c>
      <c r="G1789" s="12">
        <f>IF(ISNUMBER(MATCH(C1789, FACT_ORDERS!C:C, 0)), 1, 0)</f>
        <v>1</v>
      </c>
      <c r="H1789" s="12">
        <f>COUNTIF(B:B,FACT_SEARCHES[[#This Row],[WD_PRODUCTS]])</f>
        <v>91</v>
      </c>
    </row>
    <row r="1790" spans="1:8" x14ac:dyDescent="0.3">
      <c r="A1790" s="12">
        <v>8788</v>
      </c>
      <c r="B1790" s="12">
        <v>200</v>
      </c>
      <c r="C1790" s="8">
        <v>10683</v>
      </c>
      <c r="D1790" s="12" t="s">
        <v>1847</v>
      </c>
      <c r="E1790" s="13">
        <v>45432</v>
      </c>
      <c r="F1790" s="12" t="s">
        <v>16547</v>
      </c>
      <c r="G1790" s="12">
        <f>IF(ISNUMBER(MATCH(C1790, FACT_ORDERS!C:C, 0)), 1, 0)</f>
        <v>1</v>
      </c>
      <c r="H1790" s="12">
        <f>COUNTIF(B:B,FACT_SEARCHES[[#This Row],[WD_PRODUCTS]])</f>
        <v>81</v>
      </c>
    </row>
    <row r="1791" spans="1:8" x14ac:dyDescent="0.3">
      <c r="A1791" s="12">
        <v>8789</v>
      </c>
      <c r="B1791" s="12">
        <v>295</v>
      </c>
      <c r="C1791" s="8">
        <v>10318</v>
      </c>
      <c r="D1791" s="12" t="s">
        <v>1848</v>
      </c>
      <c r="E1791" s="13">
        <v>45267</v>
      </c>
      <c r="F1791" s="12" t="s">
        <v>16548</v>
      </c>
      <c r="G1791" s="12">
        <f>IF(ISNUMBER(MATCH(C1791, FACT_ORDERS!C:C, 0)), 1, 0)</f>
        <v>0</v>
      </c>
      <c r="H1791" s="12">
        <f>COUNTIF(B:B,FACT_SEARCHES[[#This Row],[WD_PRODUCTS]])</f>
        <v>72</v>
      </c>
    </row>
    <row r="1792" spans="1:8" x14ac:dyDescent="0.3">
      <c r="A1792" s="12">
        <v>8790</v>
      </c>
      <c r="B1792" s="12">
        <v>215</v>
      </c>
      <c r="C1792" s="8">
        <v>10318</v>
      </c>
      <c r="D1792" s="12" t="s">
        <v>1849</v>
      </c>
      <c r="E1792" s="13">
        <v>45267</v>
      </c>
      <c r="F1792" s="12" t="s">
        <v>16549</v>
      </c>
      <c r="G1792" s="12">
        <f>IF(ISNUMBER(MATCH(C1792, FACT_ORDERS!C:C, 0)), 1, 0)</f>
        <v>0</v>
      </c>
      <c r="H1792" s="12">
        <f>COUNTIF(B:B,FACT_SEARCHES[[#This Row],[WD_PRODUCTS]])</f>
        <v>67</v>
      </c>
    </row>
    <row r="1793" spans="1:8" x14ac:dyDescent="0.3">
      <c r="A1793" s="12">
        <v>8791</v>
      </c>
      <c r="B1793" s="12">
        <v>299</v>
      </c>
      <c r="C1793" s="8">
        <v>10037</v>
      </c>
      <c r="D1793" s="12" t="s">
        <v>1850</v>
      </c>
      <c r="E1793" s="13">
        <v>44124</v>
      </c>
      <c r="F1793" s="12" t="s">
        <v>16550</v>
      </c>
      <c r="G1793" s="12">
        <f>IF(ISNUMBER(MATCH(C1793, FACT_ORDERS!C:C, 0)), 1, 0)</f>
        <v>0</v>
      </c>
      <c r="H1793" s="12">
        <f>COUNTIF(B:B,FACT_SEARCHES[[#This Row],[WD_PRODUCTS]])</f>
        <v>125</v>
      </c>
    </row>
    <row r="1794" spans="1:8" x14ac:dyDescent="0.3">
      <c r="A1794" s="12">
        <v>8792</v>
      </c>
      <c r="B1794" s="12">
        <v>289</v>
      </c>
      <c r="C1794" s="8">
        <v>10601</v>
      </c>
      <c r="D1794" s="12" t="s">
        <v>1851</v>
      </c>
      <c r="E1794" s="13">
        <v>45393</v>
      </c>
      <c r="F1794" s="12" t="s">
        <v>16551</v>
      </c>
      <c r="G1794" s="12">
        <f>IF(ISNUMBER(MATCH(C1794, FACT_ORDERS!C:C, 0)), 1, 0)</f>
        <v>1</v>
      </c>
      <c r="H1794" s="12">
        <f>COUNTIF(B:B,FACT_SEARCHES[[#This Row],[WD_PRODUCTS]])</f>
        <v>56</v>
      </c>
    </row>
    <row r="1795" spans="1:8" x14ac:dyDescent="0.3">
      <c r="A1795" s="12">
        <v>8793</v>
      </c>
      <c r="B1795" s="12">
        <v>255</v>
      </c>
      <c r="C1795" s="8">
        <v>10601</v>
      </c>
      <c r="D1795" s="12" t="s">
        <v>1852</v>
      </c>
      <c r="E1795" s="13">
        <v>45393</v>
      </c>
      <c r="F1795" s="12" t="s">
        <v>16552</v>
      </c>
      <c r="G1795" s="12">
        <f>IF(ISNUMBER(MATCH(C1795, FACT_ORDERS!C:C, 0)), 1, 0)</f>
        <v>1</v>
      </c>
      <c r="H1795" s="12">
        <f>COUNTIF(B:B,FACT_SEARCHES[[#This Row],[WD_PRODUCTS]])</f>
        <v>74</v>
      </c>
    </row>
    <row r="1796" spans="1:8" x14ac:dyDescent="0.3">
      <c r="A1796" s="12">
        <v>8794</v>
      </c>
      <c r="B1796" s="12">
        <v>278</v>
      </c>
      <c r="C1796" s="8">
        <v>10601</v>
      </c>
      <c r="D1796" s="12" t="s">
        <v>1853</v>
      </c>
      <c r="E1796" s="13">
        <v>45393</v>
      </c>
      <c r="F1796" s="12" t="s">
        <v>16553</v>
      </c>
      <c r="G1796" s="12">
        <f>IF(ISNUMBER(MATCH(C1796, FACT_ORDERS!C:C, 0)), 1, 0)</f>
        <v>1</v>
      </c>
      <c r="H1796" s="12">
        <f>COUNTIF(B:B,FACT_SEARCHES[[#This Row],[WD_PRODUCTS]])</f>
        <v>81</v>
      </c>
    </row>
    <row r="1797" spans="1:8" x14ac:dyDescent="0.3">
      <c r="A1797" s="12">
        <v>8795</v>
      </c>
      <c r="B1797" s="12">
        <v>245</v>
      </c>
      <c r="C1797" s="8">
        <v>10447</v>
      </c>
      <c r="D1797" s="12" t="s">
        <v>1854</v>
      </c>
      <c r="E1797" s="13">
        <v>45246</v>
      </c>
      <c r="F1797" s="12" t="s">
        <v>16554</v>
      </c>
      <c r="G1797" s="12">
        <f>IF(ISNUMBER(MATCH(C1797, FACT_ORDERS!C:C, 0)), 1, 0)</f>
        <v>1</v>
      </c>
      <c r="H1797" s="12">
        <f>COUNTIF(B:B,FACT_SEARCHES[[#This Row],[WD_PRODUCTS]])</f>
        <v>58</v>
      </c>
    </row>
    <row r="1798" spans="1:8" x14ac:dyDescent="0.3">
      <c r="A1798" s="12">
        <v>8796</v>
      </c>
      <c r="B1798" s="12">
        <v>283</v>
      </c>
      <c r="C1798" s="8">
        <v>10447</v>
      </c>
      <c r="D1798" s="12" t="s">
        <v>1855</v>
      </c>
      <c r="E1798" s="13">
        <v>45246</v>
      </c>
      <c r="F1798" s="12" t="s">
        <v>3843</v>
      </c>
      <c r="G1798" s="12">
        <f>IF(ISNUMBER(MATCH(C1798, FACT_ORDERS!C:C, 0)), 1, 0)</f>
        <v>1</v>
      </c>
      <c r="H1798" s="12">
        <f>COUNTIF(B:B,FACT_SEARCHES[[#This Row],[WD_PRODUCTS]])</f>
        <v>65</v>
      </c>
    </row>
    <row r="1799" spans="1:8" x14ac:dyDescent="0.3">
      <c r="A1799" s="12">
        <v>8797</v>
      </c>
      <c r="B1799" s="12">
        <v>292</v>
      </c>
      <c r="C1799" s="8">
        <v>10855</v>
      </c>
      <c r="D1799" s="12" t="s">
        <v>1856</v>
      </c>
      <c r="E1799" s="13">
        <v>44855</v>
      </c>
      <c r="F1799" s="12" t="s">
        <v>16555</v>
      </c>
      <c r="G1799" s="12">
        <f>IF(ISNUMBER(MATCH(C1799, FACT_ORDERS!C:C, 0)), 1, 0)</f>
        <v>1</v>
      </c>
      <c r="H1799" s="12">
        <f>COUNTIF(B:B,FACT_SEARCHES[[#This Row],[WD_PRODUCTS]])</f>
        <v>95</v>
      </c>
    </row>
    <row r="1800" spans="1:8" x14ac:dyDescent="0.3">
      <c r="A1800" s="12">
        <v>8798</v>
      </c>
      <c r="B1800" s="12">
        <v>260</v>
      </c>
      <c r="C1800" s="8">
        <v>10855</v>
      </c>
      <c r="D1800" s="12" t="s">
        <v>1857</v>
      </c>
      <c r="E1800" s="13">
        <v>44855</v>
      </c>
      <c r="F1800" s="12" t="s">
        <v>16556</v>
      </c>
      <c r="G1800" s="12">
        <f>IF(ISNUMBER(MATCH(C1800, FACT_ORDERS!C:C, 0)), 1, 0)</f>
        <v>1</v>
      </c>
      <c r="H1800" s="12">
        <f>COUNTIF(B:B,FACT_SEARCHES[[#This Row],[WD_PRODUCTS]])</f>
        <v>86</v>
      </c>
    </row>
    <row r="1801" spans="1:8" x14ac:dyDescent="0.3">
      <c r="A1801" s="12">
        <v>8799</v>
      </c>
      <c r="B1801" s="12">
        <v>291</v>
      </c>
      <c r="C1801" s="8">
        <v>10855</v>
      </c>
      <c r="D1801" s="12" t="s">
        <v>1858</v>
      </c>
      <c r="E1801" s="13">
        <v>44855</v>
      </c>
      <c r="F1801" s="12" t="s">
        <v>16557</v>
      </c>
      <c r="G1801" s="12">
        <f>IF(ISNUMBER(MATCH(C1801, FACT_ORDERS!C:C, 0)), 1, 0)</f>
        <v>1</v>
      </c>
      <c r="H1801" s="12">
        <f>COUNTIF(B:B,FACT_SEARCHES[[#This Row],[WD_PRODUCTS]])</f>
        <v>42</v>
      </c>
    </row>
    <row r="1802" spans="1:8" x14ac:dyDescent="0.3">
      <c r="A1802" s="12">
        <v>8800</v>
      </c>
      <c r="B1802" s="12">
        <v>298</v>
      </c>
      <c r="C1802" s="8">
        <v>10855</v>
      </c>
      <c r="D1802" s="12" t="s">
        <v>1859</v>
      </c>
      <c r="E1802" s="13">
        <v>44855</v>
      </c>
      <c r="F1802" s="12" t="s">
        <v>16558</v>
      </c>
      <c r="G1802" s="12">
        <f>IF(ISNUMBER(MATCH(C1802, FACT_ORDERS!C:C, 0)), 1, 0)</f>
        <v>1</v>
      </c>
      <c r="H1802" s="12">
        <f>COUNTIF(B:B,FACT_SEARCHES[[#This Row],[WD_PRODUCTS]])</f>
        <v>79</v>
      </c>
    </row>
    <row r="1803" spans="1:8" x14ac:dyDescent="0.3">
      <c r="A1803" s="12">
        <v>8801</v>
      </c>
      <c r="B1803" s="12">
        <v>278</v>
      </c>
      <c r="C1803" s="8">
        <v>10855</v>
      </c>
      <c r="D1803" s="12" t="s">
        <v>1860</v>
      </c>
      <c r="E1803" s="13">
        <v>44855</v>
      </c>
      <c r="F1803" s="12" t="s">
        <v>16559</v>
      </c>
      <c r="G1803" s="12">
        <f>IF(ISNUMBER(MATCH(C1803, FACT_ORDERS!C:C, 0)), 1, 0)</f>
        <v>1</v>
      </c>
      <c r="H1803" s="12">
        <f>COUNTIF(B:B,FACT_SEARCHES[[#This Row],[WD_PRODUCTS]])</f>
        <v>81</v>
      </c>
    </row>
    <row r="1804" spans="1:8" x14ac:dyDescent="0.3">
      <c r="A1804" s="12">
        <v>8802</v>
      </c>
      <c r="B1804" s="12">
        <v>275</v>
      </c>
      <c r="C1804" s="8">
        <v>10855</v>
      </c>
      <c r="D1804" s="12" t="s">
        <v>1861</v>
      </c>
      <c r="E1804" s="13">
        <v>44855</v>
      </c>
      <c r="F1804" s="12" t="s">
        <v>16560</v>
      </c>
      <c r="G1804" s="12">
        <f>IF(ISNUMBER(MATCH(C1804, FACT_ORDERS!C:C, 0)), 1, 0)</f>
        <v>1</v>
      </c>
      <c r="H1804" s="12">
        <f>COUNTIF(B:B,FACT_SEARCHES[[#This Row],[WD_PRODUCTS]])</f>
        <v>70</v>
      </c>
    </row>
    <row r="1805" spans="1:8" x14ac:dyDescent="0.3">
      <c r="A1805" s="12">
        <v>8803</v>
      </c>
      <c r="B1805" s="12">
        <v>257</v>
      </c>
      <c r="C1805" s="8">
        <v>10997</v>
      </c>
      <c r="D1805" s="12" t="s">
        <v>1862</v>
      </c>
      <c r="E1805" s="13">
        <v>44636</v>
      </c>
      <c r="F1805" s="12" t="s">
        <v>4246</v>
      </c>
      <c r="G1805" s="12">
        <f>IF(ISNUMBER(MATCH(C1805, FACT_ORDERS!C:C, 0)), 1, 0)</f>
        <v>1</v>
      </c>
      <c r="H1805" s="12">
        <f>COUNTIF(B:B,FACT_SEARCHES[[#This Row],[WD_PRODUCTS]])</f>
        <v>75</v>
      </c>
    </row>
    <row r="1806" spans="1:8" x14ac:dyDescent="0.3">
      <c r="A1806" s="12">
        <v>8804</v>
      </c>
      <c r="B1806" s="12">
        <v>271</v>
      </c>
      <c r="C1806" s="8">
        <v>10151</v>
      </c>
      <c r="D1806" s="12" t="s">
        <v>1863</v>
      </c>
      <c r="E1806" s="13">
        <v>45059</v>
      </c>
      <c r="F1806" s="12" t="s">
        <v>16561</v>
      </c>
      <c r="G1806" s="12">
        <f>IF(ISNUMBER(MATCH(C1806, FACT_ORDERS!C:C, 0)), 1, 0)</f>
        <v>1</v>
      </c>
      <c r="H1806" s="12">
        <f>COUNTIF(B:B,FACT_SEARCHES[[#This Row],[WD_PRODUCTS]])</f>
        <v>74</v>
      </c>
    </row>
    <row r="1807" spans="1:8" x14ac:dyDescent="0.3">
      <c r="A1807" s="12">
        <v>8805</v>
      </c>
      <c r="B1807" s="12">
        <v>242</v>
      </c>
      <c r="C1807" s="8">
        <v>10151</v>
      </c>
      <c r="D1807" s="12" t="s">
        <v>1864</v>
      </c>
      <c r="E1807" s="13">
        <v>45059</v>
      </c>
      <c r="F1807" s="12" t="s">
        <v>16562</v>
      </c>
      <c r="G1807" s="12">
        <f>IF(ISNUMBER(MATCH(C1807, FACT_ORDERS!C:C, 0)), 1, 0)</f>
        <v>1</v>
      </c>
      <c r="H1807" s="12">
        <f>COUNTIF(B:B,FACT_SEARCHES[[#This Row],[WD_PRODUCTS]])</f>
        <v>76</v>
      </c>
    </row>
    <row r="1808" spans="1:8" x14ac:dyDescent="0.3">
      <c r="A1808" s="12">
        <v>8806</v>
      </c>
      <c r="B1808" s="12">
        <v>236</v>
      </c>
      <c r="C1808" s="8">
        <v>10151</v>
      </c>
      <c r="D1808" s="12" t="s">
        <v>1865</v>
      </c>
      <c r="E1808" s="13">
        <v>45059</v>
      </c>
      <c r="F1808" s="12" t="s">
        <v>16563</v>
      </c>
      <c r="G1808" s="12">
        <f>IF(ISNUMBER(MATCH(C1808, FACT_ORDERS!C:C, 0)), 1, 0)</f>
        <v>1</v>
      </c>
      <c r="H1808" s="12">
        <f>COUNTIF(B:B,FACT_SEARCHES[[#This Row],[WD_PRODUCTS]])</f>
        <v>80</v>
      </c>
    </row>
    <row r="1809" spans="1:8" x14ac:dyDescent="0.3">
      <c r="A1809" s="12">
        <v>8807</v>
      </c>
      <c r="B1809" s="12">
        <v>249</v>
      </c>
      <c r="C1809" s="8">
        <v>10583</v>
      </c>
      <c r="D1809" s="12" t="s">
        <v>1866</v>
      </c>
      <c r="E1809" s="13">
        <v>44788</v>
      </c>
      <c r="F1809" s="12" t="s">
        <v>3772</v>
      </c>
      <c r="G1809" s="12">
        <f>IF(ISNUMBER(MATCH(C1809, FACT_ORDERS!C:C, 0)), 1, 0)</f>
        <v>1</v>
      </c>
      <c r="H1809" s="12">
        <f>COUNTIF(B:B,FACT_SEARCHES[[#This Row],[WD_PRODUCTS]])</f>
        <v>85</v>
      </c>
    </row>
    <row r="1810" spans="1:8" x14ac:dyDescent="0.3">
      <c r="A1810" s="12">
        <v>8808</v>
      </c>
      <c r="B1810" s="12">
        <v>272</v>
      </c>
      <c r="C1810" s="8">
        <v>10583</v>
      </c>
      <c r="D1810" s="12" t="s">
        <v>1867</v>
      </c>
      <c r="E1810" s="13">
        <v>44788</v>
      </c>
      <c r="F1810" s="12" t="s">
        <v>16564</v>
      </c>
      <c r="G1810" s="12">
        <f>IF(ISNUMBER(MATCH(C1810, FACT_ORDERS!C:C, 0)), 1, 0)</f>
        <v>1</v>
      </c>
      <c r="H1810" s="12">
        <f>COUNTIF(B:B,FACT_SEARCHES[[#This Row],[WD_PRODUCTS]])</f>
        <v>39</v>
      </c>
    </row>
    <row r="1811" spans="1:8" x14ac:dyDescent="0.3">
      <c r="A1811" s="12">
        <v>8809</v>
      </c>
      <c r="B1811" s="12">
        <v>265</v>
      </c>
      <c r="C1811" s="8">
        <v>10583</v>
      </c>
      <c r="D1811" s="12" t="s">
        <v>1868</v>
      </c>
      <c r="E1811" s="13">
        <v>44788</v>
      </c>
      <c r="F1811" s="12" t="s">
        <v>16565</v>
      </c>
      <c r="G1811" s="12">
        <f>IF(ISNUMBER(MATCH(C1811, FACT_ORDERS!C:C, 0)), 1, 0)</f>
        <v>1</v>
      </c>
      <c r="H1811" s="12">
        <f>COUNTIF(B:B,FACT_SEARCHES[[#This Row],[WD_PRODUCTS]])</f>
        <v>89</v>
      </c>
    </row>
    <row r="1812" spans="1:8" x14ac:dyDescent="0.3">
      <c r="A1812" s="12">
        <v>8810</v>
      </c>
      <c r="B1812" s="12">
        <v>225</v>
      </c>
      <c r="C1812" s="8">
        <v>10918</v>
      </c>
      <c r="D1812" s="12" t="s">
        <v>1869</v>
      </c>
      <c r="E1812" s="13">
        <v>44835</v>
      </c>
      <c r="F1812" s="12" t="s">
        <v>16566</v>
      </c>
      <c r="G1812" s="12">
        <f>IF(ISNUMBER(MATCH(C1812, FACT_ORDERS!C:C, 0)), 1, 0)</f>
        <v>1</v>
      </c>
      <c r="H1812" s="12">
        <f>COUNTIF(B:B,FACT_SEARCHES[[#This Row],[WD_PRODUCTS]])</f>
        <v>74</v>
      </c>
    </row>
    <row r="1813" spans="1:8" x14ac:dyDescent="0.3">
      <c r="A1813" s="12">
        <v>8811</v>
      </c>
      <c r="B1813" s="12">
        <v>210</v>
      </c>
      <c r="C1813" s="8">
        <v>10918</v>
      </c>
      <c r="D1813" s="12" t="s">
        <v>1870</v>
      </c>
      <c r="E1813" s="13">
        <v>44835</v>
      </c>
      <c r="F1813" s="12" t="s">
        <v>16567</v>
      </c>
      <c r="G1813" s="12">
        <f>IF(ISNUMBER(MATCH(C1813, FACT_ORDERS!C:C, 0)), 1, 0)</f>
        <v>1</v>
      </c>
      <c r="H1813" s="12">
        <f>COUNTIF(B:B,FACT_SEARCHES[[#This Row],[WD_PRODUCTS]])</f>
        <v>77</v>
      </c>
    </row>
    <row r="1814" spans="1:8" x14ac:dyDescent="0.3">
      <c r="A1814" s="12">
        <v>8812</v>
      </c>
      <c r="B1814" s="12">
        <v>266</v>
      </c>
      <c r="C1814" s="8">
        <v>10918</v>
      </c>
      <c r="D1814" s="12" t="s">
        <v>1871</v>
      </c>
      <c r="E1814" s="13">
        <v>44835</v>
      </c>
      <c r="F1814" s="12" t="s">
        <v>16568</v>
      </c>
      <c r="G1814" s="12">
        <f>IF(ISNUMBER(MATCH(C1814, FACT_ORDERS!C:C, 0)), 1, 0)</f>
        <v>1</v>
      </c>
      <c r="H1814" s="12">
        <f>COUNTIF(B:B,FACT_SEARCHES[[#This Row],[WD_PRODUCTS]])</f>
        <v>94</v>
      </c>
    </row>
    <row r="1815" spans="1:8" x14ac:dyDescent="0.3">
      <c r="A1815" s="12">
        <v>8813</v>
      </c>
      <c r="B1815" s="12">
        <v>268</v>
      </c>
      <c r="C1815" s="8">
        <v>10918</v>
      </c>
      <c r="D1815" s="12" t="s">
        <v>1872</v>
      </c>
      <c r="E1815" s="13">
        <v>44835</v>
      </c>
      <c r="F1815" s="12" t="s">
        <v>14237</v>
      </c>
      <c r="G1815" s="12">
        <f>IF(ISNUMBER(MATCH(C1815, FACT_ORDERS!C:C, 0)), 1, 0)</f>
        <v>1</v>
      </c>
      <c r="H1815" s="12">
        <f>COUNTIF(B:B,FACT_SEARCHES[[#This Row],[WD_PRODUCTS]])</f>
        <v>78</v>
      </c>
    </row>
    <row r="1816" spans="1:8" x14ac:dyDescent="0.3">
      <c r="A1816" s="12">
        <v>8814</v>
      </c>
      <c r="B1816" s="12">
        <v>202</v>
      </c>
      <c r="C1816" s="8">
        <v>10616</v>
      </c>
      <c r="D1816" s="12" t="s">
        <v>1873</v>
      </c>
      <c r="E1816" s="13">
        <v>45389</v>
      </c>
      <c r="F1816" s="12" t="s">
        <v>16569</v>
      </c>
      <c r="G1816" s="12">
        <f>IF(ISNUMBER(MATCH(C1816, FACT_ORDERS!C:C, 0)), 1, 0)</f>
        <v>0</v>
      </c>
      <c r="H1816" s="12">
        <f>COUNTIF(B:B,FACT_SEARCHES[[#This Row],[WD_PRODUCTS]])</f>
        <v>74</v>
      </c>
    </row>
    <row r="1817" spans="1:8" x14ac:dyDescent="0.3">
      <c r="A1817" s="12">
        <v>8815</v>
      </c>
      <c r="B1817" s="12">
        <v>254</v>
      </c>
      <c r="C1817" s="8">
        <v>10616</v>
      </c>
      <c r="D1817" s="12" t="s">
        <v>1874</v>
      </c>
      <c r="E1817" s="13">
        <v>45389</v>
      </c>
      <c r="F1817" s="12" t="s">
        <v>16570</v>
      </c>
      <c r="G1817" s="12">
        <f>IF(ISNUMBER(MATCH(C1817, FACT_ORDERS!C:C, 0)), 1, 0)</f>
        <v>0</v>
      </c>
      <c r="H1817" s="12">
        <f>COUNTIF(B:B,FACT_SEARCHES[[#This Row],[WD_PRODUCTS]])</f>
        <v>77</v>
      </c>
    </row>
    <row r="1818" spans="1:8" x14ac:dyDescent="0.3">
      <c r="A1818" s="12">
        <v>8816</v>
      </c>
      <c r="B1818" s="12">
        <v>257</v>
      </c>
      <c r="C1818" s="8">
        <v>10363</v>
      </c>
      <c r="D1818" s="12" t="s">
        <v>1875</v>
      </c>
      <c r="E1818" s="13">
        <v>45111</v>
      </c>
      <c r="F1818" s="12" t="s">
        <v>16571</v>
      </c>
      <c r="G1818" s="12">
        <f>IF(ISNUMBER(MATCH(C1818, FACT_ORDERS!C:C, 0)), 1, 0)</f>
        <v>0</v>
      </c>
      <c r="H1818" s="12">
        <f>COUNTIF(B:B,FACT_SEARCHES[[#This Row],[WD_PRODUCTS]])</f>
        <v>75</v>
      </c>
    </row>
    <row r="1819" spans="1:8" x14ac:dyDescent="0.3">
      <c r="A1819" s="12">
        <v>8817</v>
      </c>
      <c r="B1819" s="12">
        <v>234</v>
      </c>
      <c r="C1819" s="8">
        <v>10363</v>
      </c>
      <c r="D1819" s="12" t="s">
        <v>1876</v>
      </c>
      <c r="E1819" s="13">
        <v>45111</v>
      </c>
      <c r="F1819" s="12" t="s">
        <v>16572</v>
      </c>
      <c r="G1819" s="12">
        <f>IF(ISNUMBER(MATCH(C1819, FACT_ORDERS!C:C, 0)), 1, 0)</f>
        <v>0</v>
      </c>
      <c r="H1819" s="12">
        <f>COUNTIF(B:B,FACT_SEARCHES[[#This Row],[WD_PRODUCTS]])</f>
        <v>77</v>
      </c>
    </row>
    <row r="1820" spans="1:8" x14ac:dyDescent="0.3">
      <c r="A1820" s="12">
        <v>8818</v>
      </c>
      <c r="B1820" s="12">
        <v>212</v>
      </c>
      <c r="C1820" s="8">
        <v>10363</v>
      </c>
      <c r="D1820" s="12" t="s">
        <v>1877</v>
      </c>
      <c r="E1820" s="13">
        <v>45111</v>
      </c>
      <c r="F1820" s="12" t="s">
        <v>16573</v>
      </c>
      <c r="G1820" s="12">
        <f>IF(ISNUMBER(MATCH(C1820, FACT_ORDERS!C:C, 0)), 1, 0)</f>
        <v>0</v>
      </c>
      <c r="H1820" s="12">
        <f>COUNTIF(B:B,FACT_SEARCHES[[#This Row],[WD_PRODUCTS]])</f>
        <v>67</v>
      </c>
    </row>
    <row r="1821" spans="1:8" x14ac:dyDescent="0.3">
      <c r="A1821" s="12">
        <v>8819</v>
      </c>
      <c r="B1821" s="12">
        <v>210</v>
      </c>
      <c r="C1821" s="8">
        <v>10363</v>
      </c>
      <c r="D1821" s="12" t="s">
        <v>1878</v>
      </c>
      <c r="E1821" s="13">
        <v>45111</v>
      </c>
      <c r="F1821" s="12" t="s">
        <v>16574</v>
      </c>
      <c r="G1821" s="12">
        <f>IF(ISNUMBER(MATCH(C1821, FACT_ORDERS!C:C, 0)), 1, 0)</f>
        <v>0</v>
      </c>
      <c r="H1821" s="12">
        <f>COUNTIF(B:B,FACT_SEARCHES[[#This Row],[WD_PRODUCTS]])</f>
        <v>77</v>
      </c>
    </row>
    <row r="1822" spans="1:8" x14ac:dyDescent="0.3">
      <c r="A1822" s="12">
        <v>8820</v>
      </c>
      <c r="B1822" s="12">
        <v>212</v>
      </c>
      <c r="C1822" s="8">
        <v>10968</v>
      </c>
      <c r="D1822" s="12" t="s">
        <v>1879</v>
      </c>
      <c r="E1822" s="13">
        <v>45505</v>
      </c>
      <c r="F1822" s="12" t="s">
        <v>16575</v>
      </c>
      <c r="G1822" s="12">
        <f>IF(ISNUMBER(MATCH(C1822, FACT_ORDERS!C:C, 0)), 1, 0)</f>
        <v>1</v>
      </c>
      <c r="H1822" s="12">
        <f>COUNTIF(B:B,FACT_SEARCHES[[#This Row],[WD_PRODUCTS]])</f>
        <v>67</v>
      </c>
    </row>
    <row r="1823" spans="1:8" x14ac:dyDescent="0.3">
      <c r="A1823" s="12">
        <v>8821</v>
      </c>
      <c r="B1823" s="12">
        <v>290</v>
      </c>
      <c r="C1823" s="8">
        <v>10968</v>
      </c>
      <c r="D1823" s="12" t="s">
        <v>1880</v>
      </c>
      <c r="E1823" s="13">
        <v>45505</v>
      </c>
      <c r="F1823" s="12" t="s">
        <v>16576</v>
      </c>
      <c r="G1823" s="12">
        <f>IF(ISNUMBER(MATCH(C1823, FACT_ORDERS!C:C, 0)), 1, 0)</f>
        <v>1</v>
      </c>
      <c r="H1823" s="12">
        <f>COUNTIF(B:B,FACT_SEARCHES[[#This Row],[WD_PRODUCTS]])</f>
        <v>47</v>
      </c>
    </row>
    <row r="1824" spans="1:8" x14ac:dyDescent="0.3">
      <c r="A1824" s="12">
        <v>8822</v>
      </c>
      <c r="B1824" s="12">
        <v>223</v>
      </c>
      <c r="C1824" s="8">
        <v>10184</v>
      </c>
      <c r="D1824" s="12" t="s">
        <v>1881</v>
      </c>
      <c r="E1824" s="13">
        <v>45455</v>
      </c>
      <c r="F1824" s="12" t="s">
        <v>16577</v>
      </c>
      <c r="G1824" s="12">
        <f>IF(ISNUMBER(MATCH(C1824, FACT_ORDERS!C:C, 0)), 1, 0)</f>
        <v>1</v>
      </c>
      <c r="H1824" s="12">
        <f>COUNTIF(B:B,FACT_SEARCHES[[#This Row],[WD_PRODUCTS]])</f>
        <v>45</v>
      </c>
    </row>
    <row r="1825" spans="1:8" x14ac:dyDescent="0.3">
      <c r="A1825" s="12">
        <v>8823</v>
      </c>
      <c r="B1825" s="12">
        <v>264</v>
      </c>
      <c r="C1825" s="8">
        <v>10184</v>
      </c>
      <c r="D1825" s="12" t="s">
        <v>1882</v>
      </c>
      <c r="E1825" s="13">
        <v>45455</v>
      </c>
      <c r="F1825" s="12" t="s">
        <v>16578</v>
      </c>
      <c r="G1825" s="12">
        <f>IF(ISNUMBER(MATCH(C1825, FACT_ORDERS!C:C, 0)), 1, 0)</f>
        <v>1</v>
      </c>
      <c r="H1825" s="12">
        <f>COUNTIF(B:B,FACT_SEARCHES[[#This Row],[WD_PRODUCTS]])</f>
        <v>53</v>
      </c>
    </row>
    <row r="1826" spans="1:8" x14ac:dyDescent="0.3">
      <c r="A1826" s="12">
        <v>8824</v>
      </c>
      <c r="B1826" s="12">
        <v>263</v>
      </c>
      <c r="C1826" s="8">
        <v>10109</v>
      </c>
      <c r="D1826" s="12" t="s">
        <v>1883</v>
      </c>
      <c r="E1826" s="13">
        <v>45547</v>
      </c>
      <c r="F1826" s="12" t="s">
        <v>16579</v>
      </c>
      <c r="G1826" s="12">
        <f>IF(ISNUMBER(MATCH(C1826, FACT_ORDERS!C:C, 0)), 1, 0)</f>
        <v>1</v>
      </c>
      <c r="H1826" s="12">
        <f>COUNTIF(B:B,FACT_SEARCHES[[#This Row],[WD_PRODUCTS]])</f>
        <v>108</v>
      </c>
    </row>
    <row r="1827" spans="1:8" x14ac:dyDescent="0.3">
      <c r="A1827" s="12">
        <v>8825</v>
      </c>
      <c r="B1827" s="12">
        <v>216</v>
      </c>
      <c r="C1827" s="8">
        <v>10109</v>
      </c>
      <c r="D1827" s="12" t="s">
        <v>1884</v>
      </c>
      <c r="E1827" s="13">
        <v>45547</v>
      </c>
      <c r="F1827" s="12" t="s">
        <v>16580</v>
      </c>
      <c r="G1827" s="12">
        <f>IF(ISNUMBER(MATCH(C1827, FACT_ORDERS!C:C, 0)), 1, 0)</f>
        <v>1</v>
      </c>
      <c r="H1827" s="12">
        <f>COUNTIF(B:B,FACT_SEARCHES[[#This Row],[WD_PRODUCTS]])</f>
        <v>107</v>
      </c>
    </row>
    <row r="1828" spans="1:8" x14ac:dyDescent="0.3">
      <c r="A1828" s="12">
        <v>8826</v>
      </c>
      <c r="B1828" s="12">
        <v>256</v>
      </c>
      <c r="C1828" s="8">
        <v>10109</v>
      </c>
      <c r="D1828" s="12" t="s">
        <v>1885</v>
      </c>
      <c r="E1828" s="13">
        <v>45547</v>
      </c>
      <c r="F1828" s="12" t="s">
        <v>16581</v>
      </c>
      <c r="G1828" s="12">
        <f>IF(ISNUMBER(MATCH(C1828, FACT_ORDERS!C:C, 0)), 1, 0)</f>
        <v>1</v>
      </c>
      <c r="H1828" s="12">
        <f>COUNTIF(B:B,FACT_SEARCHES[[#This Row],[WD_PRODUCTS]])</f>
        <v>63</v>
      </c>
    </row>
    <row r="1829" spans="1:8" x14ac:dyDescent="0.3">
      <c r="A1829" s="12">
        <v>8827</v>
      </c>
      <c r="B1829" s="12">
        <v>288</v>
      </c>
      <c r="C1829" s="8">
        <v>10109</v>
      </c>
      <c r="D1829" s="12" t="s">
        <v>1886</v>
      </c>
      <c r="E1829" s="13">
        <v>45547</v>
      </c>
      <c r="F1829" s="12" t="s">
        <v>16582</v>
      </c>
      <c r="G1829" s="12">
        <f>IF(ISNUMBER(MATCH(C1829, FACT_ORDERS!C:C, 0)), 1, 0)</f>
        <v>1</v>
      </c>
      <c r="H1829" s="12">
        <f>COUNTIF(B:B,FACT_SEARCHES[[#This Row],[WD_PRODUCTS]])</f>
        <v>106</v>
      </c>
    </row>
    <row r="1830" spans="1:8" x14ac:dyDescent="0.3">
      <c r="A1830" s="12">
        <v>8828</v>
      </c>
      <c r="B1830" s="12">
        <v>297</v>
      </c>
      <c r="C1830" s="8">
        <v>10452</v>
      </c>
      <c r="D1830" s="12" t="s">
        <v>1887</v>
      </c>
      <c r="E1830" s="13">
        <v>45321</v>
      </c>
      <c r="F1830" s="12" t="s">
        <v>16583</v>
      </c>
      <c r="G1830" s="12">
        <f>IF(ISNUMBER(MATCH(C1830, FACT_ORDERS!C:C, 0)), 1, 0)</f>
        <v>0</v>
      </c>
      <c r="H1830" s="12">
        <f>COUNTIF(B:B,FACT_SEARCHES[[#This Row],[WD_PRODUCTS]])</f>
        <v>64</v>
      </c>
    </row>
    <row r="1831" spans="1:8" x14ac:dyDescent="0.3">
      <c r="A1831" s="12">
        <v>8829</v>
      </c>
      <c r="B1831" s="12">
        <v>228</v>
      </c>
      <c r="C1831" s="8">
        <v>10452</v>
      </c>
      <c r="D1831" s="12" t="s">
        <v>1888</v>
      </c>
      <c r="E1831" s="13">
        <v>45321</v>
      </c>
      <c r="F1831" s="12" t="s">
        <v>16584</v>
      </c>
      <c r="G1831" s="12">
        <f>IF(ISNUMBER(MATCH(C1831, FACT_ORDERS!C:C, 0)), 1, 0)</f>
        <v>0</v>
      </c>
      <c r="H1831" s="12">
        <f>COUNTIF(B:B,FACT_SEARCHES[[#This Row],[WD_PRODUCTS]])</f>
        <v>79</v>
      </c>
    </row>
    <row r="1832" spans="1:8" x14ac:dyDescent="0.3">
      <c r="A1832" s="12">
        <v>8830</v>
      </c>
      <c r="B1832" s="12">
        <v>208</v>
      </c>
      <c r="C1832" s="8">
        <v>10452</v>
      </c>
      <c r="D1832" s="12" t="s">
        <v>1889</v>
      </c>
      <c r="E1832" s="13">
        <v>45321</v>
      </c>
      <c r="F1832" s="12" t="s">
        <v>16585</v>
      </c>
      <c r="G1832" s="12">
        <f>IF(ISNUMBER(MATCH(C1832, FACT_ORDERS!C:C, 0)), 1, 0)</f>
        <v>0</v>
      </c>
      <c r="H1832" s="12">
        <f>COUNTIF(B:B,FACT_SEARCHES[[#This Row],[WD_PRODUCTS]])</f>
        <v>91</v>
      </c>
    </row>
    <row r="1833" spans="1:8" x14ac:dyDescent="0.3">
      <c r="A1833" s="12">
        <v>8831</v>
      </c>
      <c r="B1833" s="12">
        <v>202</v>
      </c>
      <c r="C1833" s="8">
        <v>10452</v>
      </c>
      <c r="D1833" s="12" t="s">
        <v>1890</v>
      </c>
      <c r="E1833" s="13">
        <v>45321</v>
      </c>
      <c r="F1833" s="12" t="s">
        <v>16586</v>
      </c>
      <c r="G1833" s="12">
        <f>IF(ISNUMBER(MATCH(C1833, FACT_ORDERS!C:C, 0)), 1, 0)</f>
        <v>0</v>
      </c>
      <c r="H1833" s="12">
        <f>COUNTIF(B:B,FACT_SEARCHES[[#This Row],[WD_PRODUCTS]])</f>
        <v>74</v>
      </c>
    </row>
    <row r="1834" spans="1:8" x14ac:dyDescent="0.3">
      <c r="A1834" s="12">
        <v>8832</v>
      </c>
      <c r="B1834" s="12">
        <v>209</v>
      </c>
      <c r="C1834" s="8">
        <v>10937</v>
      </c>
      <c r="D1834" s="12" t="s">
        <v>1891</v>
      </c>
      <c r="E1834" s="13">
        <v>45529</v>
      </c>
      <c r="F1834" s="12" t="s">
        <v>16587</v>
      </c>
      <c r="G1834" s="12">
        <f>IF(ISNUMBER(MATCH(C1834, FACT_ORDERS!C:C, 0)), 1, 0)</f>
        <v>0</v>
      </c>
      <c r="H1834" s="12">
        <f>COUNTIF(B:B,FACT_SEARCHES[[#This Row],[WD_PRODUCTS]])</f>
        <v>91</v>
      </c>
    </row>
    <row r="1835" spans="1:8" x14ac:dyDescent="0.3">
      <c r="A1835" s="12">
        <v>8833</v>
      </c>
      <c r="B1835" s="12">
        <v>208</v>
      </c>
      <c r="C1835" s="8">
        <v>10607</v>
      </c>
      <c r="D1835" s="12" t="s">
        <v>1892</v>
      </c>
      <c r="E1835" s="13">
        <v>45186</v>
      </c>
      <c r="F1835" s="12" t="s">
        <v>16588</v>
      </c>
      <c r="G1835" s="12">
        <f>IF(ISNUMBER(MATCH(C1835, FACT_ORDERS!C:C, 0)), 1, 0)</f>
        <v>0</v>
      </c>
      <c r="H1835" s="12">
        <f>COUNTIF(B:B,FACT_SEARCHES[[#This Row],[WD_PRODUCTS]])</f>
        <v>91</v>
      </c>
    </row>
    <row r="1836" spans="1:8" x14ac:dyDescent="0.3">
      <c r="A1836" s="12">
        <v>8834</v>
      </c>
      <c r="B1836" s="12">
        <v>246</v>
      </c>
      <c r="C1836" s="8">
        <v>10607</v>
      </c>
      <c r="D1836" s="12" t="s">
        <v>1893</v>
      </c>
      <c r="E1836" s="13">
        <v>45186</v>
      </c>
      <c r="F1836" s="12" t="s">
        <v>16589</v>
      </c>
      <c r="G1836" s="12">
        <f>IF(ISNUMBER(MATCH(C1836, FACT_ORDERS!C:C, 0)), 1, 0)</f>
        <v>0</v>
      </c>
      <c r="H1836" s="12">
        <f>COUNTIF(B:B,FACT_SEARCHES[[#This Row],[WD_PRODUCTS]])</f>
        <v>55</v>
      </c>
    </row>
    <row r="1837" spans="1:8" x14ac:dyDescent="0.3">
      <c r="A1837" s="12">
        <v>8835</v>
      </c>
      <c r="B1837" s="12">
        <v>296</v>
      </c>
      <c r="C1837" s="8">
        <v>10607</v>
      </c>
      <c r="D1837" s="12" t="s">
        <v>1894</v>
      </c>
      <c r="E1837" s="13">
        <v>45186</v>
      </c>
      <c r="F1837" s="12" t="s">
        <v>16590</v>
      </c>
      <c r="G1837" s="12">
        <f>IF(ISNUMBER(MATCH(C1837, FACT_ORDERS!C:C, 0)), 1, 0)</f>
        <v>0</v>
      </c>
      <c r="H1837" s="12">
        <f>COUNTIF(B:B,FACT_SEARCHES[[#This Row],[WD_PRODUCTS]])</f>
        <v>106</v>
      </c>
    </row>
    <row r="1838" spans="1:8" x14ac:dyDescent="0.3">
      <c r="A1838" s="12">
        <v>8836</v>
      </c>
      <c r="B1838" s="12">
        <v>203</v>
      </c>
      <c r="C1838" s="8">
        <v>10703</v>
      </c>
      <c r="D1838" s="12" t="s">
        <v>1895</v>
      </c>
      <c r="E1838" s="13">
        <v>45233</v>
      </c>
      <c r="F1838" s="12" t="s">
        <v>16591</v>
      </c>
      <c r="G1838" s="12">
        <f>IF(ISNUMBER(MATCH(C1838, FACT_ORDERS!C:C, 0)), 1, 0)</f>
        <v>1</v>
      </c>
      <c r="H1838" s="12">
        <f>COUNTIF(B:B,FACT_SEARCHES[[#This Row],[WD_PRODUCTS]])</f>
        <v>46</v>
      </c>
    </row>
    <row r="1839" spans="1:8" x14ac:dyDescent="0.3">
      <c r="A1839" s="12">
        <v>8837</v>
      </c>
      <c r="B1839" s="12">
        <v>248</v>
      </c>
      <c r="C1839" s="8">
        <v>10703</v>
      </c>
      <c r="D1839" s="12" t="s">
        <v>1896</v>
      </c>
      <c r="E1839" s="13">
        <v>45233</v>
      </c>
      <c r="F1839" s="12" t="s">
        <v>16592</v>
      </c>
      <c r="G1839" s="12">
        <f>IF(ISNUMBER(MATCH(C1839, FACT_ORDERS!C:C, 0)), 1, 0)</f>
        <v>1</v>
      </c>
      <c r="H1839" s="12">
        <f>COUNTIF(B:B,FACT_SEARCHES[[#This Row],[WD_PRODUCTS]])</f>
        <v>101</v>
      </c>
    </row>
    <row r="1840" spans="1:8" x14ac:dyDescent="0.3">
      <c r="A1840" s="12">
        <v>8838</v>
      </c>
      <c r="B1840" s="12">
        <v>282</v>
      </c>
      <c r="C1840" s="8">
        <v>10703</v>
      </c>
      <c r="D1840" s="12" t="s">
        <v>1897</v>
      </c>
      <c r="E1840" s="13">
        <v>45233</v>
      </c>
      <c r="F1840" s="12" t="s">
        <v>16593</v>
      </c>
      <c r="G1840" s="12">
        <f>IF(ISNUMBER(MATCH(C1840, FACT_ORDERS!C:C, 0)), 1, 0)</f>
        <v>1</v>
      </c>
      <c r="H1840" s="12">
        <f>COUNTIF(B:B,FACT_SEARCHES[[#This Row],[WD_PRODUCTS]])</f>
        <v>43</v>
      </c>
    </row>
    <row r="1841" spans="1:8" x14ac:dyDescent="0.3">
      <c r="A1841" s="12">
        <v>8839</v>
      </c>
      <c r="B1841" s="12">
        <v>266</v>
      </c>
      <c r="C1841" s="8">
        <v>10633</v>
      </c>
      <c r="D1841" s="12" t="s">
        <v>1898</v>
      </c>
      <c r="E1841" s="13">
        <v>45060</v>
      </c>
      <c r="F1841" s="12" t="s">
        <v>16594</v>
      </c>
      <c r="G1841" s="12">
        <f>IF(ISNUMBER(MATCH(C1841, FACT_ORDERS!C:C, 0)), 1, 0)</f>
        <v>1</v>
      </c>
      <c r="H1841" s="12">
        <f>COUNTIF(B:B,FACT_SEARCHES[[#This Row],[WD_PRODUCTS]])</f>
        <v>94</v>
      </c>
    </row>
    <row r="1842" spans="1:8" x14ac:dyDescent="0.3">
      <c r="A1842" s="12">
        <v>8840</v>
      </c>
      <c r="B1842" s="12">
        <v>222</v>
      </c>
      <c r="C1842" s="8">
        <v>10633</v>
      </c>
      <c r="D1842" s="12" t="s">
        <v>1899</v>
      </c>
      <c r="E1842" s="13">
        <v>45060</v>
      </c>
      <c r="F1842" s="12" t="s">
        <v>16595</v>
      </c>
      <c r="G1842" s="12">
        <f>IF(ISNUMBER(MATCH(C1842, FACT_ORDERS!C:C, 0)), 1, 0)</f>
        <v>1</v>
      </c>
      <c r="H1842" s="12">
        <f>COUNTIF(B:B,FACT_SEARCHES[[#This Row],[WD_PRODUCTS]])</f>
        <v>73</v>
      </c>
    </row>
    <row r="1843" spans="1:8" x14ac:dyDescent="0.3">
      <c r="A1843" s="12">
        <v>8841</v>
      </c>
      <c r="B1843" s="12">
        <v>277</v>
      </c>
      <c r="C1843" s="8">
        <v>10633</v>
      </c>
      <c r="D1843" s="12" t="s">
        <v>1900</v>
      </c>
      <c r="E1843" s="13">
        <v>45060</v>
      </c>
      <c r="F1843" s="12" t="s">
        <v>11721</v>
      </c>
      <c r="G1843" s="12">
        <f>IF(ISNUMBER(MATCH(C1843, FACT_ORDERS!C:C, 0)), 1, 0)</f>
        <v>1</v>
      </c>
      <c r="H1843" s="12">
        <f>COUNTIF(B:B,FACT_SEARCHES[[#This Row],[WD_PRODUCTS]])</f>
        <v>98</v>
      </c>
    </row>
    <row r="1844" spans="1:8" x14ac:dyDescent="0.3">
      <c r="A1844" s="12">
        <v>8842</v>
      </c>
      <c r="B1844" s="12">
        <v>208</v>
      </c>
      <c r="C1844" s="8">
        <v>10633</v>
      </c>
      <c r="D1844" s="12" t="s">
        <v>1901</v>
      </c>
      <c r="E1844" s="13">
        <v>45060</v>
      </c>
      <c r="F1844" s="12" t="s">
        <v>16596</v>
      </c>
      <c r="G1844" s="12">
        <f>IF(ISNUMBER(MATCH(C1844, FACT_ORDERS!C:C, 0)), 1, 0)</f>
        <v>1</v>
      </c>
      <c r="H1844" s="12">
        <f>COUNTIF(B:B,FACT_SEARCHES[[#This Row],[WD_PRODUCTS]])</f>
        <v>91</v>
      </c>
    </row>
    <row r="1845" spans="1:8" x14ac:dyDescent="0.3">
      <c r="A1845" s="12">
        <v>8843</v>
      </c>
      <c r="B1845" s="12">
        <v>204</v>
      </c>
      <c r="C1845" s="8">
        <v>10633</v>
      </c>
      <c r="D1845" s="12" t="s">
        <v>1902</v>
      </c>
      <c r="E1845" s="13">
        <v>45060</v>
      </c>
      <c r="F1845" s="12" t="s">
        <v>16597</v>
      </c>
      <c r="G1845" s="12">
        <f>IF(ISNUMBER(MATCH(C1845, FACT_ORDERS!C:C, 0)), 1, 0)</f>
        <v>1</v>
      </c>
      <c r="H1845" s="12">
        <f>COUNTIF(B:B,FACT_SEARCHES[[#This Row],[WD_PRODUCTS]])</f>
        <v>139</v>
      </c>
    </row>
    <row r="1846" spans="1:8" x14ac:dyDescent="0.3">
      <c r="A1846" s="12">
        <v>8844</v>
      </c>
      <c r="B1846" s="12">
        <v>265</v>
      </c>
      <c r="C1846" s="8">
        <v>10108</v>
      </c>
      <c r="D1846" s="12" t="s">
        <v>1903</v>
      </c>
      <c r="E1846" s="13">
        <v>44697</v>
      </c>
      <c r="F1846" s="12" t="s">
        <v>16598</v>
      </c>
      <c r="G1846" s="12">
        <f>IF(ISNUMBER(MATCH(C1846, FACT_ORDERS!C:C, 0)), 1, 0)</f>
        <v>1</v>
      </c>
      <c r="H1846" s="12">
        <f>COUNTIF(B:B,FACT_SEARCHES[[#This Row],[WD_PRODUCTS]])</f>
        <v>89</v>
      </c>
    </row>
    <row r="1847" spans="1:8" x14ac:dyDescent="0.3">
      <c r="A1847" s="12">
        <v>8845</v>
      </c>
      <c r="B1847" s="12">
        <v>200</v>
      </c>
      <c r="C1847" s="8">
        <v>10108</v>
      </c>
      <c r="D1847" s="12" t="s">
        <v>1904</v>
      </c>
      <c r="E1847" s="13">
        <v>44697</v>
      </c>
      <c r="F1847" s="12" t="s">
        <v>16599</v>
      </c>
      <c r="G1847" s="12">
        <f>IF(ISNUMBER(MATCH(C1847, FACT_ORDERS!C:C, 0)), 1, 0)</f>
        <v>1</v>
      </c>
      <c r="H1847" s="12">
        <f>COUNTIF(B:B,FACT_SEARCHES[[#This Row],[WD_PRODUCTS]])</f>
        <v>81</v>
      </c>
    </row>
    <row r="1848" spans="1:8" x14ac:dyDescent="0.3">
      <c r="A1848" s="12">
        <v>8846</v>
      </c>
      <c r="B1848" s="12">
        <v>218</v>
      </c>
      <c r="C1848" s="8">
        <v>10108</v>
      </c>
      <c r="D1848" s="12" t="s">
        <v>1905</v>
      </c>
      <c r="E1848" s="13">
        <v>44697</v>
      </c>
      <c r="F1848" s="12" t="s">
        <v>16600</v>
      </c>
      <c r="G1848" s="12">
        <f>IF(ISNUMBER(MATCH(C1848, FACT_ORDERS!C:C, 0)), 1, 0)</f>
        <v>1</v>
      </c>
      <c r="H1848" s="12">
        <f>COUNTIF(B:B,FACT_SEARCHES[[#This Row],[WD_PRODUCTS]])</f>
        <v>39</v>
      </c>
    </row>
    <row r="1849" spans="1:8" x14ac:dyDescent="0.3">
      <c r="A1849" s="12">
        <v>8847</v>
      </c>
      <c r="B1849" s="12">
        <v>296</v>
      </c>
      <c r="C1849" s="8">
        <v>10757</v>
      </c>
      <c r="D1849" s="12" t="s">
        <v>1906</v>
      </c>
      <c r="E1849" s="13">
        <v>45511</v>
      </c>
      <c r="F1849" s="12" t="s">
        <v>16601</v>
      </c>
      <c r="G1849" s="12">
        <f>IF(ISNUMBER(MATCH(C1849, FACT_ORDERS!C:C, 0)), 1, 0)</f>
        <v>0</v>
      </c>
      <c r="H1849" s="12">
        <f>COUNTIF(B:B,FACT_SEARCHES[[#This Row],[WD_PRODUCTS]])</f>
        <v>106</v>
      </c>
    </row>
    <row r="1850" spans="1:8" x14ac:dyDescent="0.3">
      <c r="A1850" s="12">
        <v>8848</v>
      </c>
      <c r="B1850" s="12">
        <v>295</v>
      </c>
      <c r="C1850" s="8">
        <v>10036</v>
      </c>
      <c r="D1850" s="12" t="s">
        <v>1907</v>
      </c>
      <c r="E1850" s="13">
        <v>45380</v>
      </c>
      <c r="F1850" s="12" t="s">
        <v>16602</v>
      </c>
      <c r="G1850" s="12">
        <f>IF(ISNUMBER(MATCH(C1850, FACT_ORDERS!C:C, 0)), 1, 0)</f>
        <v>1</v>
      </c>
      <c r="H1850" s="12">
        <f>COUNTIF(B:B,FACT_SEARCHES[[#This Row],[WD_PRODUCTS]])</f>
        <v>72</v>
      </c>
    </row>
    <row r="1851" spans="1:8" x14ac:dyDescent="0.3">
      <c r="A1851" s="12">
        <v>8849</v>
      </c>
      <c r="B1851" s="12">
        <v>207</v>
      </c>
      <c r="C1851" s="8">
        <v>10555</v>
      </c>
      <c r="D1851" s="12" t="s">
        <v>1908</v>
      </c>
      <c r="E1851" s="13">
        <v>45471</v>
      </c>
      <c r="F1851" s="12" t="s">
        <v>10989</v>
      </c>
      <c r="G1851" s="12">
        <f>IF(ISNUMBER(MATCH(C1851, FACT_ORDERS!C:C, 0)), 1, 0)</f>
        <v>0</v>
      </c>
      <c r="H1851" s="12">
        <f>COUNTIF(B:B,FACT_SEARCHES[[#This Row],[WD_PRODUCTS]])</f>
        <v>47</v>
      </c>
    </row>
    <row r="1852" spans="1:8" x14ac:dyDescent="0.3">
      <c r="A1852" s="12">
        <v>8850</v>
      </c>
      <c r="B1852" s="12">
        <v>274</v>
      </c>
      <c r="C1852" s="8">
        <v>10555</v>
      </c>
      <c r="D1852" s="12" t="s">
        <v>1909</v>
      </c>
      <c r="E1852" s="13">
        <v>45471</v>
      </c>
      <c r="F1852" s="12" t="s">
        <v>16603</v>
      </c>
      <c r="G1852" s="12">
        <f>IF(ISNUMBER(MATCH(C1852, FACT_ORDERS!C:C, 0)), 1, 0)</f>
        <v>0</v>
      </c>
      <c r="H1852" s="12">
        <f>COUNTIF(B:B,FACT_SEARCHES[[#This Row],[WD_PRODUCTS]])</f>
        <v>45</v>
      </c>
    </row>
    <row r="1853" spans="1:8" x14ac:dyDescent="0.3">
      <c r="A1853" s="12">
        <v>8851</v>
      </c>
      <c r="B1853" s="12">
        <v>253</v>
      </c>
      <c r="C1853" s="8">
        <v>10157</v>
      </c>
      <c r="D1853" s="12" t="s">
        <v>1910</v>
      </c>
      <c r="E1853" s="13">
        <v>45260</v>
      </c>
      <c r="F1853" s="12" t="s">
        <v>16604</v>
      </c>
      <c r="G1853" s="12">
        <f>IF(ISNUMBER(MATCH(C1853, FACT_ORDERS!C:C, 0)), 1, 0)</f>
        <v>1</v>
      </c>
      <c r="H1853" s="12">
        <f>COUNTIF(B:B,FACT_SEARCHES[[#This Row],[WD_PRODUCTS]])</f>
        <v>78</v>
      </c>
    </row>
    <row r="1854" spans="1:8" x14ac:dyDescent="0.3">
      <c r="A1854" s="12">
        <v>8852</v>
      </c>
      <c r="B1854" s="12">
        <v>284</v>
      </c>
      <c r="C1854" s="8">
        <v>10157</v>
      </c>
      <c r="D1854" s="12" t="s">
        <v>1911</v>
      </c>
      <c r="E1854" s="13">
        <v>45260</v>
      </c>
      <c r="F1854" s="12" t="s">
        <v>16605</v>
      </c>
      <c r="G1854" s="12">
        <f>IF(ISNUMBER(MATCH(C1854, FACT_ORDERS!C:C, 0)), 1, 0)</f>
        <v>1</v>
      </c>
      <c r="H1854" s="12">
        <f>COUNTIF(B:B,FACT_SEARCHES[[#This Row],[WD_PRODUCTS]])</f>
        <v>97</v>
      </c>
    </row>
    <row r="1855" spans="1:8" x14ac:dyDescent="0.3">
      <c r="A1855" s="12">
        <v>8853</v>
      </c>
      <c r="B1855" s="12">
        <v>277</v>
      </c>
      <c r="C1855" s="8">
        <v>10157</v>
      </c>
      <c r="D1855" s="12" t="s">
        <v>1912</v>
      </c>
      <c r="E1855" s="13">
        <v>45260</v>
      </c>
      <c r="F1855" s="12" t="s">
        <v>16606</v>
      </c>
      <c r="G1855" s="12">
        <f>IF(ISNUMBER(MATCH(C1855, FACT_ORDERS!C:C, 0)), 1, 0)</f>
        <v>1</v>
      </c>
      <c r="H1855" s="12">
        <f>COUNTIF(B:B,FACT_SEARCHES[[#This Row],[WD_PRODUCTS]])</f>
        <v>98</v>
      </c>
    </row>
    <row r="1856" spans="1:8" x14ac:dyDescent="0.3">
      <c r="A1856" s="12">
        <v>8854</v>
      </c>
      <c r="B1856" s="12">
        <v>243</v>
      </c>
      <c r="C1856" s="8">
        <v>10157</v>
      </c>
      <c r="D1856" s="12" t="s">
        <v>1913</v>
      </c>
      <c r="E1856" s="13">
        <v>45260</v>
      </c>
      <c r="F1856" s="12" t="s">
        <v>16607</v>
      </c>
      <c r="G1856" s="12">
        <f>IF(ISNUMBER(MATCH(C1856, FACT_ORDERS!C:C, 0)), 1, 0)</f>
        <v>1</v>
      </c>
      <c r="H1856" s="12">
        <f>COUNTIF(B:B,FACT_SEARCHES[[#This Row],[WD_PRODUCTS]])</f>
        <v>70</v>
      </c>
    </row>
    <row r="1857" spans="1:8" x14ac:dyDescent="0.3">
      <c r="A1857" s="12">
        <v>8855</v>
      </c>
      <c r="B1857" s="12">
        <v>236</v>
      </c>
      <c r="C1857" s="8">
        <v>10157</v>
      </c>
      <c r="D1857" s="12" t="s">
        <v>1914</v>
      </c>
      <c r="E1857" s="13">
        <v>45260</v>
      </c>
      <c r="F1857" s="12" t="s">
        <v>16608</v>
      </c>
      <c r="G1857" s="12">
        <f>IF(ISNUMBER(MATCH(C1857, FACT_ORDERS!C:C, 0)), 1, 0)</f>
        <v>1</v>
      </c>
      <c r="H1857" s="12">
        <f>COUNTIF(B:B,FACT_SEARCHES[[#This Row],[WD_PRODUCTS]])</f>
        <v>80</v>
      </c>
    </row>
    <row r="1858" spans="1:8" x14ac:dyDescent="0.3">
      <c r="A1858" s="12">
        <v>8856</v>
      </c>
      <c r="B1858" s="12">
        <v>249</v>
      </c>
      <c r="C1858" s="8">
        <v>10645</v>
      </c>
      <c r="D1858" s="12" t="s">
        <v>1915</v>
      </c>
      <c r="E1858" s="13">
        <v>44632</v>
      </c>
      <c r="F1858" s="12" t="s">
        <v>16609</v>
      </c>
      <c r="G1858" s="12">
        <f>IF(ISNUMBER(MATCH(C1858, FACT_ORDERS!C:C, 0)), 1, 0)</f>
        <v>1</v>
      </c>
      <c r="H1858" s="12">
        <f>COUNTIF(B:B,FACT_SEARCHES[[#This Row],[WD_PRODUCTS]])</f>
        <v>85</v>
      </c>
    </row>
    <row r="1859" spans="1:8" x14ac:dyDescent="0.3">
      <c r="A1859" s="12">
        <v>8857</v>
      </c>
      <c r="B1859" s="12">
        <v>242</v>
      </c>
      <c r="C1859" s="8">
        <v>10645</v>
      </c>
      <c r="D1859" s="12" t="s">
        <v>1916</v>
      </c>
      <c r="E1859" s="13">
        <v>44632</v>
      </c>
      <c r="F1859" s="12" t="s">
        <v>4485</v>
      </c>
      <c r="G1859" s="12">
        <f>IF(ISNUMBER(MATCH(C1859, FACT_ORDERS!C:C, 0)), 1, 0)</f>
        <v>1</v>
      </c>
      <c r="H1859" s="12">
        <f>COUNTIF(B:B,FACT_SEARCHES[[#This Row],[WD_PRODUCTS]])</f>
        <v>76</v>
      </c>
    </row>
    <row r="1860" spans="1:8" x14ac:dyDescent="0.3">
      <c r="A1860" s="12">
        <v>8858</v>
      </c>
      <c r="B1860" s="12">
        <v>224</v>
      </c>
      <c r="C1860" s="8">
        <v>10645</v>
      </c>
      <c r="D1860" s="12" t="s">
        <v>1917</v>
      </c>
      <c r="E1860" s="13">
        <v>44632</v>
      </c>
      <c r="F1860" s="12" t="s">
        <v>16610</v>
      </c>
      <c r="G1860" s="12">
        <f>IF(ISNUMBER(MATCH(C1860, FACT_ORDERS!C:C, 0)), 1, 0)</f>
        <v>1</v>
      </c>
      <c r="H1860" s="12">
        <f>COUNTIF(B:B,FACT_SEARCHES[[#This Row],[WD_PRODUCTS]])</f>
        <v>63</v>
      </c>
    </row>
    <row r="1861" spans="1:8" x14ac:dyDescent="0.3">
      <c r="A1861" s="12">
        <v>8859</v>
      </c>
      <c r="B1861" s="12">
        <v>251</v>
      </c>
      <c r="C1861" s="8">
        <v>10880</v>
      </c>
      <c r="D1861" s="12" t="s">
        <v>1918</v>
      </c>
      <c r="E1861" s="13">
        <v>45409</v>
      </c>
      <c r="F1861" s="12" t="s">
        <v>16611</v>
      </c>
      <c r="G1861" s="12">
        <f>IF(ISNUMBER(MATCH(C1861, FACT_ORDERS!C:C, 0)), 1, 0)</f>
        <v>1</v>
      </c>
      <c r="H1861" s="12">
        <f>COUNTIF(B:B,FACT_SEARCHES[[#This Row],[WD_PRODUCTS]])</f>
        <v>67</v>
      </c>
    </row>
    <row r="1862" spans="1:8" x14ac:dyDescent="0.3">
      <c r="A1862" s="12">
        <v>8860</v>
      </c>
      <c r="B1862" s="12">
        <v>214</v>
      </c>
      <c r="C1862" s="8">
        <v>10731</v>
      </c>
      <c r="D1862" s="12" t="s">
        <v>1919</v>
      </c>
      <c r="E1862" s="13">
        <v>45111</v>
      </c>
      <c r="F1862" s="12" t="s">
        <v>16612</v>
      </c>
      <c r="G1862" s="12">
        <f>IF(ISNUMBER(MATCH(C1862, FACT_ORDERS!C:C, 0)), 1, 0)</f>
        <v>1</v>
      </c>
      <c r="H1862" s="12">
        <f>COUNTIF(B:B,FACT_SEARCHES[[#This Row],[WD_PRODUCTS]])</f>
        <v>51</v>
      </c>
    </row>
    <row r="1863" spans="1:8" x14ac:dyDescent="0.3">
      <c r="A1863" s="12">
        <v>8861</v>
      </c>
      <c r="B1863" s="12">
        <v>227</v>
      </c>
      <c r="C1863" s="8">
        <v>10731</v>
      </c>
      <c r="D1863" s="12" t="s">
        <v>1920</v>
      </c>
      <c r="E1863" s="13">
        <v>45111</v>
      </c>
      <c r="F1863" s="12" t="s">
        <v>3966</v>
      </c>
      <c r="G1863" s="12">
        <f>IF(ISNUMBER(MATCH(C1863, FACT_ORDERS!C:C, 0)), 1, 0)</f>
        <v>1</v>
      </c>
      <c r="H1863" s="12">
        <f>COUNTIF(B:B,FACT_SEARCHES[[#This Row],[WD_PRODUCTS]])</f>
        <v>93</v>
      </c>
    </row>
    <row r="1864" spans="1:8" x14ac:dyDescent="0.3">
      <c r="A1864" s="12">
        <v>8862</v>
      </c>
      <c r="B1864" s="12">
        <v>292</v>
      </c>
      <c r="C1864" s="8">
        <v>10855</v>
      </c>
      <c r="D1864" s="12" t="s">
        <v>1921</v>
      </c>
      <c r="E1864" s="13">
        <v>45072</v>
      </c>
      <c r="F1864" s="12" t="s">
        <v>16613</v>
      </c>
      <c r="G1864" s="12">
        <f>IF(ISNUMBER(MATCH(C1864, FACT_ORDERS!C:C, 0)), 1, 0)</f>
        <v>1</v>
      </c>
      <c r="H1864" s="12">
        <f>COUNTIF(B:B,FACT_SEARCHES[[#This Row],[WD_PRODUCTS]])</f>
        <v>95</v>
      </c>
    </row>
    <row r="1865" spans="1:8" x14ac:dyDescent="0.3">
      <c r="A1865" s="12">
        <v>8863</v>
      </c>
      <c r="B1865" s="12">
        <v>260</v>
      </c>
      <c r="C1865" s="8">
        <v>10855</v>
      </c>
      <c r="D1865" s="12" t="s">
        <v>1922</v>
      </c>
      <c r="E1865" s="13">
        <v>45072</v>
      </c>
      <c r="F1865" s="12" t="s">
        <v>16614</v>
      </c>
      <c r="G1865" s="12">
        <f>IF(ISNUMBER(MATCH(C1865, FACT_ORDERS!C:C, 0)), 1, 0)</f>
        <v>1</v>
      </c>
      <c r="H1865" s="12">
        <f>COUNTIF(B:B,FACT_SEARCHES[[#This Row],[WD_PRODUCTS]])</f>
        <v>86</v>
      </c>
    </row>
    <row r="1866" spans="1:8" x14ac:dyDescent="0.3">
      <c r="A1866" s="12">
        <v>8864</v>
      </c>
      <c r="B1866" s="12">
        <v>291</v>
      </c>
      <c r="C1866" s="8">
        <v>10855</v>
      </c>
      <c r="D1866" s="12" t="s">
        <v>1923</v>
      </c>
      <c r="E1866" s="13">
        <v>45072</v>
      </c>
      <c r="F1866" s="12" t="s">
        <v>16615</v>
      </c>
      <c r="G1866" s="12">
        <f>IF(ISNUMBER(MATCH(C1866, FACT_ORDERS!C:C, 0)), 1, 0)</f>
        <v>1</v>
      </c>
      <c r="H1866" s="12">
        <f>COUNTIF(B:B,FACT_SEARCHES[[#This Row],[WD_PRODUCTS]])</f>
        <v>42</v>
      </c>
    </row>
    <row r="1867" spans="1:8" x14ac:dyDescent="0.3">
      <c r="A1867" s="12">
        <v>8865</v>
      </c>
      <c r="B1867" s="12">
        <v>298</v>
      </c>
      <c r="C1867" s="8">
        <v>10855</v>
      </c>
      <c r="D1867" s="12" t="s">
        <v>1924</v>
      </c>
      <c r="E1867" s="13">
        <v>45072</v>
      </c>
      <c r="F1867" s="12" t="s">
        <v>16616</v>
      </c>
      <c r="G1867" s="12">
        <f>IF(ISNUMBER(MATCH(C1867, FACT_ORDERS!C:C, 0)), 1, 0)</f>
        <v>1</v>
      </c>
      <c r="H1867" s="12">
        <f>COUNTIF(B:B,FACT_SEARCHES[[#This Row],[WD_PRODUCTS]])</f>
        <v>79</v>
      </c>
    </row>
    <row r="1868" spans="1:8" x14ac:dyDescent="0.3">
      <c r="A1868" s="12">
        <v>8866</v>
      </c>
      <c r="B1868" s="12">
        <v>278</v>
      </c>
      <c r="C1868" s="8">
        <v>10855</v>
      </c>
      <c r="D1868" s="12" t="s">
        <v>1925</v>
      </c>
      <c r="E1868" s="13">
        <v>45072</v>
      </c>
      <c r="F1868" s="12" t="s">
        <v>16617</v>
      </c>
      <c r="G1868" s="12">
        <f>IF(ISNUMBER(MATCH(C1868, FACT_ORDERS!C:C, 0)), 1, 0)</f>
        <v>1</v>
      </c>
      <c r="H1868" s="12">
        <f>COUNTIF(B:B,FACT_SEARCHES[[#This Row],[WD_PRODUCTS]])</f>
        <v>81</v>
      </c>
    </row>
    <row r="1869" spans="1:8" x14ac:dyDescent="0.3">
      <c r="A1869" s="12">
        <v>8867</v>
      </c>
      <c r="B1869" s="12">
        <v>275</v>
      </c>
      <c r="C1869" s="8">
        <v>10855</v>
      </c>
      <c r="D1869" s="12" t="s">
        <v>1926</v>
      </c>
      <c r="E1869" s="13">
        <v>45072</v>
      </c>
      <c r="F1869" s="12" t="s">
        <v>16618</v>
      </c>
      <c r="G1869" s="12">
        <f>IF(ISNUMBER(MATCH(C1869, FACT_ORDERS!C:C, 0)), 1, 0)</f>
        <v>1</v>
      </c>
      <c r="H1869" s="12">
        <f>COUNTIF(B:B,FACT_SEARCHES[[#This Row],[WD_PRODUCTS]])</f>
        <v>70</v>
      </c>
    </row>
    <row r="1870" spans="1:8" x14ac:dyDescent="0.3">
      <c r="A1870" s="12">
        <v>8868</v>
      </c>
      <c r="B1870" s="12">
        <v>265</v>
      </c>
      <c r="C1870" s="8">
        <v>10013</v>
      </c>
      <c r="D1870" s="12" t="s">
        <v>1927</v>
      </c>
      <c r="E1870" s="13">
        <v>45273</v>
      </c>
      <c r="F1870" s="12" t="s">
        <v>16619</v>
      </c>
      <c r="G1870" s="12">
        <f>IF(ISNUMBER(MATCH(C1870, FACT_ORDERS!C:C, 0)), 1, 0)</f>
        <v>1</v>
      </c>
      <c r="H1870" s="12">
        <f>COUNTIF(B:B,FACT_SEARCHES[[#This Row],[WD_PRODUCTS]])</f>
        <v>89</v>
      </c>
    </row>
    <row r="1871" spans="1:8" x14ac:dyDescent="0.3">
      <c r="A1871" s="12">
        <v>8869</v>
      </c>
      <c r="B1871" s="12">
        <v>292</v>
      </c>
      <c r="C1871" s="8">
        <v>10013</v>
      </c>
      <c r="D1871" s="12" t="s">
        <v>1928</v>
      </c>
      <c r="E1871" s="13">
        <v>45273</v>
      </c>
      <c r="F1871" s="12" t="s">
        <v>16620</v>
      </c>
      <c r="G1871" s="12">
        <f>IF(ISNUMBER(MATCH(C1871, FACT_ORDERS!C:C, 0)), 1, 0)</f>
        <v>1</v>
      </c>
      <c r="H1871" s="12">
        <f>COUNTIF(B:B,FACT_SEARCHES[[#This Row],[WD_PRODUCTS]])</f>
        <v>95</v>
      </c>
    </row>
    <row r="1872" spans="1:8" x14ac:dyDescent="0.3">
      <c r="A1872" s="12">
        <v>8870</v>
      </c>
      <c r="B1872" s="12">
        <v>233</v>
      </c>
      <c r="C1872" s="8">
        <v>10013</v>
      </c>
      <c r="D1872" s="12" t="s">
        <v>1929</v>
      </c>
      <c r="E1872" s="13">
        <v>45273</v>
      </c>
      <c r="F1872" s="12" t="s">
        <v>16621</v>
      </c>
      <c r="G1872" s="12">
        <f>IF(ISNUMBER(MATCH(C1872, FACT_ORDERS!C:C, 0)), 1, 0)</f>
        <v>1</v>
      </c>
      <c r="H1872" s="12">
        <f>COUNTIF(B:B,FACT_SEARCHES[[#This Row],[WD_PRODUCTS]])</f>
        <v>76</v>
      </c>
    </row>
    <row r="1873" spans="1:8" x14ac:dyDescent="0.3">
      <c r="A1873" s="12">
        <v>8871</v>
      </c>
      <c r="B1873" s="12">
        <v>295</v>
      </c>
      <c r="C1873" s="8">
        <v>10013</v>
      </c>
      <c r="D1873" s="12" t="s">
        <v>1930</v>
      </c>
      <c r="E1873" s="13">
        <v>45273</v>
      </c>
      <c r="F1873" s="12" t="s">
        <v>12477</v>
      </c>
      <c r="G1873" s="12">
        <f>IF(ISNUMBER(MATCH(C1873, FACT_ORDERS!C:C, 0)), 1, 0)</f>
        <v>1</v>
      </c>
      <c r="H1873" s="12">
        <f>COUNTIF(B:B,FACT_SEARCHES[[#This Row],[WD_PRODUCTS]])</f>
        <v>72</v>
      </c>
    </row>
    <row r="1874" spans="1:8" x14ac:dyDescent="0.3">
      <c r="A1874" s="12">
        <v>8872</v>
      </c>
      <c r="B1874" s="12">
        <v>255</v>
      </c>
      <c r="C1874" s="8">
        <v>10473</v>
      </c>
      <c r="D1874" s="12" t="s">
        <v>1931</v>
      </c>
      <c r="E1874" s="13">
        <v>45440</v>
      </c>
      <c r="F1874" s="12" t="s">
        <v>16622</v>
      </c>
      <c r="G1874" s="12">
        <f>IF(ISNUMBER(MATCH(C1874, FACT_ORDERS!C:C, 0)), 1, 0)</f>
        <v>0</v>
      </c>
      <c r="H1874" s="12">
        <f>COUNTIF(B:B,FACT_SEARCHES[[#This Row],[WD_PRODUCTS]])</f>
        <v>74</v>
      </c>
    </row>
    <row r="1875" spans="1:8" x14ac:dyDescent="0.3">
      <c r="A1875" s="12">
        <v>8873</v>
      </c>
      <c r="B1875" s="12">
        <v>204</v>
      </c>
      <c r="C1875" s="8">
        <v>10488</v>
      </c>
      <c r="D1875" s="12" t="s">
        <v>1932</v>
      </c>
      <c r="E1875" s="13">
        <v>45485</v>
      </c>
      <c r="F1875" s="12" t="s">
        <v>16623</v>
      </c>
      <c r="G1875" s="12">
        <f>IF(ISNUMBER(MATCH(C1875, FACT_ORDERS!C:C, 0)), 1, 0)</f>
        <v>0</v>
      </c>
      <c r="H1875" s="12">
        <f>COUNTIF(B:B,FACT_SEARCHES[[#This Row],[WD_PRODUCTS]])</f>
        <v>139</v>
      </c>
    </row>
    <row r="1876" spans="1:8" x14ac:dyDescent="0.3">
      <c r="A1876" s="12">
        <v>8874</v>
      </c>
      <c r="B1876" s="12">
        <v>227</v>
      </c>
      <c r="C1876" s="8">
        <v>10488</v>
      </c>
      <c r="D1876" s="12" t="s">
        <v>1933</v>
      </c>
      <c r="E1876" s="13">
        <v>45485</v>
      </c>
      <c r="F1876" s="12" t="s">
        <v>16624</v>
      </c>
      <c r="G1876" s="12">
        <f>IF(ISNUMBER(MATCH(C1876, FACT_ORDERS!C:C, 0)), 1, 0)</f>
        <v>0</v>
      </c>
      <c r="H1876" s="12">
        <f>COUNTIF(B:B,FACT_SEARCHES[[#This Row],[WD_PRODUCTS]])</f>
        <v>93</v>
      </c>
    </row>
    <row r="1877" spans="1:8" x14ac:dyDescent="0.3">
      <c r="A1877" s="12">
        <v>8875</v>
      </c>
      <c r="B1877" s="12">
        <v>249</v>
      </c>
      <c r="C1877" s="8">
        <v>10631</v>
      </c>
      <c r="D1877" s="12" t="s">
        <v>1934</v>
      </c>
      <c r="E1877" s="13">
        <v>45152</v>
      </c>
      <c r="F1877" s="12" t="s">
        <v>16625</v>
      </c>
      <c r="G1877" s="12">
        <f>IF(ISNUMBER(MATCH(C1877, FACT_ORDERS!C:C, 0)), 1, 0)</f>
        <v>0</v>
      </c>
      <c r="H1877" s="12">
        <f>COUNTIF(B:B,FACT_SEARCHES[[#This Row],[WD_PRODUCTS]])</f>
        <v>85</v>
      </c>
    </row>
    <row r="1878" spans="1:8" x14ac:dyDescent="0.3">
      <c r="A1878" s="12">
        <v>8876</v>
      </c>
      <c r="B1878" s="12">
        <v>258</v>
      </c>
      <c r="C1878" s="8">
        <v>10056</v>
      </c>
      <c r="D1878" s="12" t="s">
        <v>1935</v>
      </c>
      <c r="E1878" s="13">
        <v>44453</v>
      </c>
      <c r="F1878" s="12" t="s">
        <v>16626</v>
      </c>
      <c r="G1878" s="12">
        <f>IF(ISNUMBER(MATCH(C1878, FACT_ORDERS!C:C, 0)), 1, 0)</f>
        <v>1</v>
      </c>
      <c r="H1878" s="12">
        <f>COUNTIF(B:B,FACT_SEARCHES[[#This Row],[WD_PRODUCTS]])</f>
        <v>57</v>
      </c>
    </row>
    <row r="1879" spans="1:8" x14ac:dyDescent="0.3">
      <c r="A1879" s="12">
        <v>8877</v>
      </c>
      <c r="B1879" s="12">
        <v>279</v>
      </c>
      <c r="C1879" s="8">
        <v>10722</v>
      </c>
      <c r="D1879" s="12" t="s">
        <v>1936</v>
      </c>
      <c r="E1879" s="13">
        <v>45008</v>
      </c>
      <c r="F1879" s="12" t="s">
        <v>16627</v>
      </c>
      <c r="G1879" s="12">
        <f>IF(ISNUMBER(MATCH(C1879, FACT_ORDERS!C:C, 0)), 1, 0)</f>
        <v>0</v>
      </c>
      <c r="H1879" s="12">
        <f>COUNTIF(B:B,FACT_SEARCHES[[#This Row],[WD_PRODUCTS]])</f>
        <v>44</v>
      </c>
    </row>
    <row r="1880" spans="1:8" x14ac:dyDescent="0.3">
      <c r="A1880" s="12">
        <v>8878</v>
      </c>
      <c r="B1880" s="12">
        <v>202</v>
      </c>
      <c r="C1880" s="8">
        <v>10722</v>
      </c>
      <c r="D1880" s="12" t="s">
        <v>1937</v>
      </c>
      <c r="E1880" s="13">
        <v>45008</v>
      </c>
      <c r="F1880" s="12" t="s">
        <v>16628</v>
      </c>
      <c r="G1880" s="12">
        <f>IF(ISNUMBER(MATCH(C1880, FACT_ORDERS!C:C, 0)), 1, 0)</f>
        <v>0</v>
      </c>
      <c r="H1880" s="12">
        <f>COUNTIF(B:B,FACT_SEARCHES[[#This Row],[WD_PRODUCTS]])</f>
        <v>74</v>
      </c>
    </row>
    <row r="1881" spans="1:8" x14ac:dyDescent="0.3">
      <c r="A1881" s="12">
        <v>8879</v>
      </c>
      <c r="B1881" s="12">
        <v>264</v>
      </c>
      <c r="C1881" s="8">
        <v>10722</v>
      </c>
      <c r="D1881" s="12" t="s">
        <v>1938</v>
      </c>
      <c r="E1881" s="13">
        <v>45008</v>
      </c>
      <c r="F1881" s="12" t="s">
        <v>16629</v>
      </c>
      <c r="G1881" s="12">
        <f>IF(ISNUMBER(MATCH(C1881, FACT_ORDERS!C:C, 0)), 1, 0)</f>
        <v>0</v>
      </c>
      <c r="H1881" s="12">
        <f>COUNTIF(B:B,FACT_SEARCHES[[#This Row],[WD_PRODUCTS]])</f>
        <v>53</v>
      </c>
    </row>
    <row r="1882" spans="1:8" x14ac:dyDescent="0.3">
      <c r="A1882" s="12">
        <v>8880</v>
      </c>
      <c r="B1882" s="12">
        <v>206</v>
      </c>
      <c r="C1882" s="8">
        <v>10722</v>
      </c>
      <c r="D1882" s="12" t="s">
        <v>1939</v>
      </c>
      <c r="E1882" s="13">
        <v>45008</v>
      </c>
      <c r="F1882" s="12" t="s">
        <v>3849</v>
      </c>
      <c r="G1882" s="12">
        <f>IF(ISNUMBER(MATCH(C1882, FACT_ORDERS!C:C, 0)), 1, 0)</f>
        <v>0</v>
      </c>
      <c r="H1882" s="12">
        <f>COUNTIF(B:B,FACT_SEARCHES[[#This Row],[WD_PRODUCTS]])</f>
        <v>54</v>
      </c>
    </row>
    <row r="1883" spans="1:8" x14ac:dyDescent="0.3">
      <c r="A1883" s="12">
        <v>8881</v>
      </c>
      <c r="B1883" s="12">
        <v>204</v>
      </c>
      <c r="C1883" s="8">
        <v>10933</v>
      </c>
      <c r="D1883" s="12" t="s">
        <v>1940</v>
      </c>
      <c r="E1883" s="13">
        <v>45487</v>
      </c>
      <c r="F1883" s="12" t="s">
        <v>16630</v>
      </c>
      <c r="G1883" s="12">
        <f>IF(ISNUMBER(MATCH(C1883, FACT_ORDERS!C:C, 0)), 1, 0)</f>
        <v>0</v>
      </c>
      <c r="H1883" s="12">
        <f>COUNTIF(B:B,FACT_SEARCHES[[#This Row],[WD_PRODUCTS]])</f>
        <v>139</v>
      </c>
    </row>
    <row r="1884" spans="1:8" x14ac:dyDescent="0.3">
      <c r="A1884" s="12">
        <v>8882</v>
      </c>
      <c r="B1884" s="12">
        <v>249</v>
      </c>
      <c r="C1884" s="8">
        <v>10433</v>
      </c>
      <c r="D1884" s="12" t="s">
        <v>1941</v>
      </c>
      <c r="E1884" s="13">
        <v>45379</v>
      </c>
      <c r="F1884" s="12" t="s">
        <v>4175</v>
      </c>
      <c r="G1884" s="12">
        <f>IF(ISNUMBER(MATCH(C1884, FACT_ORDERS!C:C, 0)), 1, 0)</f>
        <v>1</v>
      </c>
      <c r="H1884" s="12">
        <f>COUNTIF(B:B,FACT_SEARCHES[[#This Row],[WD_PRODUCTS]])</f>
        <v>85</v>
      </c>
    </row>
    <row r="1885" spans="1:8" x14ac:dyDescent="0.3">
      <c r="A1885" s="12">
        <v>8883</v>
      </c>
      <c r="B1885" s="12">
        <v>292</v>
      </c>
      <c r="C1885" s="8">
        <v>10433</v>
      </c>
      <c r="D1885" s="12" t="s">
        <v>1942</v>
      </c>
      <c r="E1885" s="13">
        <v>45379</v>
      </c>
      <c r="F1885" s="12" t="s">
        <v>16631</v>
      </c>
      <c r="G1885" s="12">
        <f>IF(ISNUMBER(MATCH(C1885, FACT_ORDERS!C:C, 0)), 1, 0)</f>
        <v>1</v>
      </c>
      <c r="H1885" s="12">
        <f>COUNTIF(B:B,FACT_SEARCHES[[#This Row],[WD_PRODUCTS]])</f>
        <v>95</v>
      </c>
    </row>
    <row r="1886" spans="1:8" x14ac:dyDescent="0.3">
      <c r="A1886" s="12">
        <v>8884</v>
      </c>
      <c r="B1886" s="12">
        <v>276</v>
      </c>
      <c r="C1886" s="8">
        <v>10785</v>
      </c>
      <c r="D1886" s="12" t="s">
        <v>1943</v>
      </c>
      <c r="E1886" s="13">
        <v>45425</v>
      </c>
      <c r="F1886" s="12" t="s">
        <v>3591</v>
      </c>
      <c r="G1886" s="12">
        <f>IF(ISNUMBER(MATCH(C1886, FACT_ORDERS!C:C, 0)), 1, 0)</f>
        <v>1</v>
      </c>
      <c r="H1886" s="12">
        <f>COUNTIF(B:B,FACT_SEARCHES[[#This Row],[WD_PRODUCTS]])</f>
        <v>65</v>
      </c>
    </row>
    <row r="1887" spans="1:8" x14ac:dyDescent="0.3">
      <c r="A1887" s="12">
        <v>8885</v>
      </c>
      <c r="B1887" s="12">
        <v>234</v>
      </c>
      <c r="C1887" s="8">
        <v>10434</v>
      </c>
      <c r="D1887" s="12" t="s">
        <v>1944</v>
      </c>
      <c r="E1887" s="13">
        <v>45434</v>
      </c>
      <c r="F1887" s="12" t="s">
        <v>16632</v>
      </c>
      <c r="G1887" s="12">
        <f>IF(ISNUMBER(MATCH(C1887, FACT_ORDERS!C:C, 0)), 1, 0)</f>
        <v>0</v>
      </c>
      <c r="H1887" s="12">
        <f>COUNTIF(B:B,FACT_SEARCHES[[#This Row],[WD_PRODUCTS]])</f>
        <v>77</v>
      </c>
    </row>
    <row r="1888" spans="1:8" x14ac:dyDescent="0.3">
      <c r="A1888" s="12">
        <v>8886</v>
      </c>
      <c r="B1888" s="12">
        <v>259</v>
      </c>
      <c r="C1888" s="8">
        <v>10343</v>
      </c>
      <c r="D1888" s="12" t="s">
        <v>1945</v>
      </c>
      <c r="E1888" s="13">
        <v>45521</v>
      </c>
      <c r="F1888" s="12" t="s">
        <v>16633</v>
      </c>
      <c r="G1888" s="12">
        <f>IF(ISNUMBER(MATCH(C1888, FACT_ORDERS!C:C, 0)), 1, 0)</f>
        <v>0</v>
      </c>
      <c r="H1888" s="12">
        <f>COUNTIF(B:B,FACT_SEARCHES[[#This Row],[WD_PRODUCTS]])</f>
        <v>64</v>
      </c>
    </row>
    <row r="1889" spans="1:8" x14ac:dyDescent="0.3">
      <c r="A1889" s="12">
        <v>8887</v>
      </c>
      <c r="B1889" s="12">
        <v>286</v>
      </c>
      <c r="C1889" s="8">
        <v>10343</v>
      </c>
      <c r="D1889" s="12" t="s">
        <v>1946</v>
      </c>
      <c r="E1889" s="13">
        <v>45521</v>
      </c>
      <c r="F1889" s="12" t="s">
        <v>4337</v>
      </c>
      <c r="G1889" s="12">
        <f>IF(ISNUMBER(MATCH(C1889, FACT_ORDERS!C:C, 0)), 1, 0)</f>
        <v>0</v>
      </c>
      <c r="H1889" s="12">
        <f>COUNTIF(B:B,FACT_SEARCHES[[#This Row],[WD_PRODUCTS]])</f>
        <v>71</v>
      </c>
    </row>
    <row r="1890" spans="1:8" x14ac:dyDescent="0.3">
      <c r="A1890" s="12">
        <v>8888</v>
      </c>
      <c r="B1890" s="12">
        <v>278</v>
      </c>
      <c r="C1890" s="8">
        <v>10955</v>
      </c>
      <c r="D1890" s="12" t="s">
        <v>1947</v>
      </c>
      <c r="E1890" s="13">
        <v>45510</v>
      </c>
      <c r="F1890" s="12" t="s">
        <v>16634</v>
      </c>
      <c r="G1890" s="12">
        <f>IF(ISNUMBER(MATCH(C1890, FACT_ORDERS!C:C, 0)), 1, 0)</f>
        <v>0</v>
      </c>
      <c r="H1890" s="12">
        <f>COUNTIF(B:B,FACT_SEARCHES[[#This Row],[WD_PRODUCTS]])</f>
        <v>81</v>
      </c>
    </row>
    <row r="1891" spans="1:8" x14ac:dyDescent="0.3">
      <c r="A1891" s="12">
        <v>8889</v>
      </c>
      <c r="B1891" s="12">
        <v>262</v>
      </c>
      <c r="C1891" s="8">
        <v>10955</v>
      </c>
      <c r="D1891" s="12" t="s">
        <v>1948</v>
      </c>
      <c r="E1891" s="13">
        <v>45510</v>
      </c>
      <c r="F1891" s="12" t="s">
        <v>12378</v>
      </c>
      <c r="G1891" s="12">
        <f>IF(ISNUMBER(MATCH(C1891, FACT_ORDERS!C:C, 0)), 1, 0)</f>
        <v>0</v>
      </c>
      <c r="H1891" s="12">
        <f>COUNTIF(B:B,FACT_SEARCHES[[#This Row],[WD_PRODUCTS]])</f>
        <v>70</v>
      </c>
    </row>
    <row r="1892" spans="1:8" x14ac:dyDescent="0.3">
      <c r="A1892" s="12">
        <v>8890</v>
      </c>
      <c r="B1892" s="12">
        <v>248</v>
      </c>
      <c r="C1892" s="8">
        <v>10892</v>
      </c>
      <c r="D1892" s="12" t="s">
        <v>1949</v>
      </c>
      <c r="E1892" s="13">
        <v>45134</v>
      </c>
      <c r="F1892" s="12" t="s">
        <v>16635</v>
      </c>
      <c r="G1892" s="12">
        <f>IF(ISNUMBER(MATCH(C1892, FACT_ORDERS!C:C, 0)), 1, 0)</f>
        <v>1</v>
      </c>
      <c r="H1892" s="12">
        <f>COUNTIF(B:B,FACT_SEARCHES[[#This Row],[WD_PRODUCTS]])</f>
        <v>101</v>
      </c>
    </row>
    <row r="1893" spans="1:8" x14ac:dyDescent="0.3">
      <c r="A1893" s="12">
        <v>8891</v>
      </c>
      <c r="B1893" s="12">
        <v>281</v>
      </c>
      <c r="C1893" s="8">
        <v>10551</v>
      </c>
      <c r="D1893" s="12" t="s">
        <v>1950</v>
      </c>
      <c r="E1893" s="13">
        <v>45543</v>
      </c>
      <c r="F1893" s="12" t="s">
        <v>16636</v>
      </c>
      <c r="G1893" s="12">
        <f>IF(ISNUMBER(MATCH(C1893, FACT_ORDERS!C:C, 0)), 1, 0)</f>
        <v>1</v>
      </c>
      <c r="H1893" s="12">
        <f>COUNTIF(B:B,FACT_SEARCHES[[#This Row],[WD_PRODUCTS]])</f>
        <v>86</v>
      </c>
    </row>
    <row r="1894" spans="1:8" x14ac:dyDescent="0.3">
      <c r="A1894" s="12">
        <v>8892</v>
      </c>
      <c r="B1894" s="12">
        <v>254</v>
      </c>
      <c r="C1894" s="8">
        <v>10551</v>
      </c>
      <c r="D1894" s="12" t="s">
        <v>1951</v>
      </c>
      <c r="E1894" s="13">
        <v>45543</v>
      </c>
      <c r="F1894" s="12" t="s">
        <v>16637</v>
      </c>
      <c r="G1894" s="12">
        <f>IF(ISNUMBER(MATCH(C1894, FACT_ORDERS!C:C, 0)), 1, 0)</f>
        <v>1</v>
      </c>
      <c r="H1894" s="12">
        <f>COUNTIF(B:B,FACT_SEARCHES[[#This Row],[WD_PRODUCTS]])</f>
        <v>77</v>
      </c>
    </row>
    <row r="1895" spans="1:8" x14ac:dyDescent="0.3">
      <c r="A1895" s="12">
        <v>8893</v>
      </c>
      <c r="B1895" s="12">
        <v>248</v>
      </c>
      <c r="C1895" s="8">
        <v>10249</v>
      </c>
      <c r="D1895" s="12" t="s">
        <v>1952</v>
      </c>
      <c r="E1895" s="13">
        <v>45432</v>
      </c>
      <c r="F1895" s="12" t="s">
        <v>16638</v>
      </c>
      <c r="G1895" s="12">
        <f>IF(ISNUMBER(MATCH(C1895, FACT_ORDERS!C:C, 0)), 1, 0)</f>
        <v>0</v>
      </c>
      <c r="H1895" s="12">
        <f>COUNTIF(B:B,FACT_SEARCHES[[#This Row],[WD_PRODUCTS]])</f>
        <v>101</v>
      </c>
    </row>
    <row r="1896" spans="1:8" x14ac:dyDescent="0.3">
      <c r="A1896" s="12">
        <v>8894</v>
      </c>
      <c r="B1896" s="12">
        <v>234</v>
      </c>
      <c r="C1896" s="8">
        <v>10779</v>
      </c>
      <c r="D1896" s="12" t="s">
        <v>1953</v>
      </c>
      <c r="E1896" s="13">
        <v>45408</v>
      </c>
      <c r="F1896" s="12" t="s">
        <v>16639</v>
      </c>
      <c r="G1896" s="12">
        <f>IF(ISNUMBER(MATCH(C1896, FACT_ORDERS!C:C, 0)), 1, 0)</f>
        <v>1</v>
      </c>
      <c r="H1896" s="12">
        <f>COUNTIF(B:B,FACT_SEARCHES[[#This Row],[WD_PRODUCTS]])</f>
        <v>77</v>
      </c>
    </row>
    <row r="1897" spans="1:8" x14ac:dyDescent="0.3">
      <c r="A1897" s="12">
        <v>8895</v>
      </c>
      <c r="B1897" s="12">
        <v>237</v>
      </c>
      <c r="C1897" s="8">
        <v>10779</v>
      </c>
      <c r="D1897" s="12" t="s">
        <v>1954</v>
      </c>
      <c r="E1897" s="13">
        <v>45408</v>
      </c>
      <c r="F1897" s="12" t="s">
        <v>13004</v>
      </c>
      <c r="G1897" s="12">
        <f>IF(ISNUMBER(MATCH(C1897, FACT_ORDERS!C:C, 0)), 1, 0)</f>
        <v>1</v>
      </c>
      <c r="H1897" s="12">
        <f>COUNTIF(B:B,FACT_SEARCHES[[#This Row],[WD_PRODUCTS]])</f>
        <v>99</v>
      </c>
    </row>
    <row r="1898" spans="1:8" x14ac:dyDescent="0.3">
      <c r="A1898" s="12">
        <v>8896</v>
      </c>
      <c r="B1898" s="12">
        <v>211</v>
      </c>
      <c r="C1898" s="8">
        <v>10779</v>
      </c>
      <c r="D1898" s="12" t="s">
        <v>1955</v>
      </c>
      <c r="E1898" s="13">
        <v>45408</v>
      </c>
      <c r="F1898" s="12" t="s">
        <v>16640</v>
      </c>
      <c r="G1898" s="12">
        <f>IF(ISNUMBER(MATCH(C1898, FACT_ORDERS!C:C, 0)), 1, 0)</f>
        <v>1</v>
      </c>
      <c r="H1898" s="12">
        <f>COUNTIF(B:B,FACT_SEARCHES[[#This Row],[WD_PRODUCTS]])</f>
        <v>65</v>
      </c>
    </row>
    <row r="1899" spans="1:8" x14ac:dyDescent="0.3">
      <c r="A1899" s="12">
        <v>8897</v>
      </c>
      <c r="B1899" s="12">
        <v>295</v>
      </c>
      <c r="C1899" s="8">
        <v>10228</v>
      </c>
      <c r="D1899" s="12" t="s">
        <v>1956</v>
      </c>
      <c r="E1899" s="13">
        <v>44470</v>
      </c>
      <c r="F1899" s="12" t="s">
        <v>3586</v>
      </c>
      <c r="G1899" s="12">
        <f>IF(ISNUMBER(MATCH(C1899, FACT_ORDERS!C:C, 0)), 1, 0)</f>
        <v>1</v>
      </c>
      <c r="H1899" s="12">
        <f>COUNTIF(B:B,FACT_SEARCHES[[#This Row],[WD_PRODUCTS]])</f>
        <v>72</v>
      </c>
    </row>
    <row r="1900" spans="1:8" x14ac:dyDescent="0.3">
      <c r="A1900" s="12">
        <v>8898</v>
      </c>
      <c r="B1900" s="12">
        <v>208</v>
      </c>
      <c r="C1900" s="8">
        <v>10582</v>
      </c>
      <c r="D1900" s="12" t="s">
        <v>1957</v>
      </c>
      <c r="E1900" s="13">
        <v>44979</v>
      </c>
      <c r="F1900" s="12" t="s">
        <v>16641</v>
      </c>
      <c r="G1900" s="12">
        <f>IF(ISNUMBER(MATCH(C1900, FACT_ORDERS!C:C, 0)), 1, 0)</f>
        <v>1</v>
      </c>
      <c r="H1900" s="12">
        <f>COUNTIF(B:B,FACT_SEARCHES[[#This Row],[WD_PRODUCTS]])</f>
        <v>91</v>
      </c>
    </row>
    <row r="1901" spans="1:8" x14ac:dyDescent="0.3">
      <c r="A1901" s="12">
        <v>8899</v>
      </c>
      <c r="B1901" s="12">
        <v>201</v>
      </c>
      <c r="C1901" s="8">
        <v>10961</v>
      </c>
      <c r="D1901" s="12" t="s">
        <v>1958</v>
      </c>
      <c r="E1901" s="13">
        <v>45104</v>
      </c>
      <c r="F1901" s="12" t="s">
        <v>16642</v>
      </c>
      <c r="G1901" s="12">
        <f>IF(ISNUMBER(MATCH(C1901, FACT_ORDERS!C:C, 0)), 1, 0)</f>
        <v>1</v>
      </c>
      <c r="H1901" s="12">
        <f>COUNTIF(B:B,FACT_SEARCHES[[#This Row],[WD_PRODUCTS]])</f>
        <v>65</v>
      </c>
    </row>
    <row r="1902" spans="1:8" x14ac:dyDescent="0.3">
      <c r="A1902" s="12">
        <v>8900</v>
      </c>
      <c r="B1902" s="12">
        <v>275</v>
      </c>
      <c r="C1902" s="8">
        <v>10961</v>
      </c>
      <c r="D1902" s="12" t="s">
        <v>1959</v>
      </c>
      <c r="E1902" s="13">
        <v>45104</v>
      </c>
      <c r="F1902" s="12" t="s">
        <v>16643</v>
      </c>
      <c r="G1902" s="12">
        <f>IF(ISNUMBER(MATCH(C1902, FACT_ORDERS!C:C, 0)), 1, 0)</f>
        <v>1</v>
      </c>
      <c r="H1902" s="12">
        <f>COUNTIF(B:B,FACT_SEARCHES[[#This Row],[WD_PRODUCTS]])</f>
        <v>70</v>
      </c>
    </row>
    <row r="1903" spans="1:8" x14ac:dyDescent="0.3">
      <c r="A1903" s="12">
        <v>8901</v>
      </c>
      <c r="B1903" s="12">
        <v>255</v>
      </c>
      <c r="C1903" s="8">
        <v>10961</v>
      </c>
      <c r="D1903" s="12" t="s">
        <v>1960</v>
      </c>
      <c r="E1903" s="13">
        <v>45104</v>
      </c>
      <c r="F1903" s="12" t="s">
        <v>14137</v>
      </c>
      <c r="G1903" s="12">
        <f>IF(ISNUMBER(MATCH(C1903, FACT_ORDERS!C:C, 0)), 1, 0)</f>
        <v>1</v>
      </c>
      <c r="H1903" s="12">
        <f>COUNTIF(B:B,FACT_SEARCHES[[#This Row],[WD_PRODUCTS]])</f>
        <v>74</v>
      </c>
    </row>
    <row r="1904" spans="1:8" x14ac:dyDescent="0.3">
      <c r="A1904" s="12">
        <v>8902</v>
      </c>
      <c r="B1904" s="12">
        <v>253</v>
      </c>
      <c r="C1904" s="8">
        <v>10119</v>
      </c>
      <c r="D1904" s="12" t="s">
        <v>1961</v>
      </c>
      <c r="E1904" s="13">
        <v>45254</v>
      </c>
      <c r="F1904" s="12" t="s">
        <v>16644</v>
      </c>
      <c r="G1904" s="12">
        <f>IF(ISNUMBER(MATCH(C1904, FACT_ORDERS!C:C, 0)), 1, 0)</f>
        <v>1</v>
      </c>
      <c r="H1904" s="12">
        <f>COUNTIF(B:B,FACT_SEARCHES[[#This Row],[WD_PRODUCTS]])</f>
        <v>78</v>
      </c>
    </row>
    <row r="1905" spans="1:8" x14ac:dyDescent="0.3">
      <c r="A1905" s="12">
        <v>8903</v>
      </c>
      <c r="B1905" s="12">
        <v>221</v>
      </c>
      <c r="C1905" s="8">
        <v>10119</v>
      </c>
      <c r="D1905" s="12" t="s">
        <v>1962</v>
      </c>
      <c r="E1905" s="13">
        <v>45254</v>
      </c>
      <c r="F1905" s="12" t="s">
        <v>3839</v>
      </c>
      <c r="G1905" s="12">
        <f>IF(ISNUMBER(MATCH(C1905, FACT_ORDERS!C:C, 0)), 1, 0)</f>
        <v>1</v>
      </c>
      <c r="H1905" s="12">
        <f>COUNTIF(B:B,FACT_SEARCHES[[#This Row],[WD_PRODUCTS]])</f>
        <v>31</v>
      </c>
    </row>
    <row r="1906" spans="1:8" x14ac:dyDescent="0.3">
      <c r="A1906" s="12">
        <v>8904</v>
      </c>
      <c r="B1906" s="12">
        <v>292</v>
      </c>
      <c r="C1906" s="8">
        <v>10119</v>
      </c>
      <c r="D1906" s="12" t="s">
        <v>1963</v>
      </c>
      <c r="E1906" s="13">
        <v>45254</v>
      </c>
      <c r="F1906" s="12" t="s">
        <v>16645</v>
      </c>
      <c r="G1906" s="12">
        <f>IF(ISNUMBER(MATCH(C1906, FACT_ORDERS!C:C, 0)), 1, 0)</f>
        <v>1</v>
      </c>
      <c r="H1906" s="12">
        <f>COUNTIF(B:B,FACT_SEARCHES[[#This Row],[WD_PRODUCTS]])</f>
        <v>95</v>
      </c>
    </row>
    <row r="1907" spans="1:8" x14ac:dyDescent="0.3">
      <c r="A1907" s="12">
        <v>8905</v>
      </c>
      <c r="B1907" s="12">
        <v>235</v>
      </c>
      <c r="C1907" s="8">
        <v>10689</v>
      </c>
      <c r="D1907" s="12" t="s">
        <v>1964</v>
      </c>
      <c r="E1907" s="13">
        <v>45378</v>
      </c>
      <c r="F1907" s="12" t="s">
        <v>16646</v>
      </c>
      <c r="G1907" s="12">
        <f>IF(ISNUMBER(MATCH(C1907, FACT_ORDERS!C:C, 0)), 1, 0)</f>
        <v>0</v>
      </c>
      <c r="H1907" s="12">
        <f>COUNTIF(B:B,FACT_SEARCHES[[#This Row],[WD_PRODUCTS]])</f>
        <v>58</v>
      </c>
    </row>
    <row r="1908" spans="1:8" x14ac:dyDescent="0.3">
      <c r="A1908" s="12">
        <v>8906</v>
      </c>
      <c r="B1908" s="12">
        <v>204</v>
      </c>
      <c r="C1908" s="8">
        <v>10689</v>
      </c>
      <c r="D1908" s="12" t="s">
        <v>1965</v>
      </c>
      <c r="E1908" s="13">
        <v>45378</v>
      </c>
      <c r="F1908" s="12" t="s">
        <v>16647</v>
      </c>
      <c r="G1908" s="12">
        <f>IF(ISNUMBER(MATCH(C1908, FACT_ORDERS!C:C, 0)), 1, 0)</f>
        <v>0</v>
      </c>
      <c r="H1908" s="12">
        <f>COUNTIF(B:B,FACT_SEARCHES[[#This Row],[WD_PRODUCTS]])</f>
        <v>139</v>
      </c>
    </row>
    <row r="1909" spans="1:8" x14ac:dyDescent="0.3">
      <c r="A1909" s="12">
        <v>8907</v>
      </c>
      <c r="B1909" s="12">
        <v>242</v>
      </c>
      <c r="C1909" s="8">
        <v>10689</v>
      </c>
      <c r="D1909" s="12" t="s">
        <v>1966</v>
      </c>
      <c r="E1909" s="13">
        <v>45378</v>
      </c>
      <c r="F1909" s="12" t="s">
        <v>4554</v>
      </c>
      <c r="G1909" s="12">
        <f>IF(ISNUMBER(MATCH(C1909, FACT_ORDERS!C:C, 0)), 1, 0)</f>
        <v>0</v>
      </c>
      <c r="H1909" s="12">
        <f>COUNTIF(B:B,FACT_SEARCHES[[#This Row],[WD_PRODUCTS]])</f>
        <v>76</v>
      </c>
    </row>
    <row r="1910" spans="1:8" x14ac:dyDescent="0.3">
      <c r="A1910" s="12">
        <v>8908</v>
      </c>
      <c r="B1910" s="12">
        <v>204</v>
      </c>
      <c r="C1910" s="8">
        <v>10889</v>
      </c>
      <c r="D1910" s="12" t="s">
        <v>1967</v>
      </c>
      <c r="E1910" s="13">
        <v>44803</v>
      </c>
      <c r="F1910" s="12" t="s">
        <v>16648</v>
      </c>
      <c r="G1910" s="12">
        <f>IF(ISNUMBER(MATCH(C1910, FACT_ORDERS!C:C, 0)), 1, 0)</f>
        <v>0</v>
      </c>
      <c r="H1910" s="12">
        <f>COUNTIF(B:B,FACT_SEARCHES[[#This Row],[WD_PRODUCTS]])</f>
        <v>139</v>
      </c>
    </row>
    <row r="1911" spans="1:8" x14ac:dyDescent="0.3">
      <c r="A1911" s="12">
        <v>8909</v>
      </c>
      <c r="B1911" s="12">
        <v>268</v>
      </c>
      <c r="C1911" s="8">
        <v>10889</v>
      </c>
      <c r="D1911" s="12" t="s">
        <v>1968</v>
      </c>
      <c r="E1911" s="13">
        <v>44803</v>
      </c>
      <c r="F1911" s="12" t="s">
        <v>16649</v>
      </c>
      <c r="G1911" s="12">
        <f>IF(ISNUMBER(MATCH(C1911, FACT_ORDERS!C:C, 0)), 1, 0)</f>
        <v>0</v>
      </c>
      <c r="H1911" s="12">
        <f>COUNTIF(B:B,FACT_SEARCHES[[#This Row],[WD_PRODUCTS]])</f>
        <v>78</v>
      </c>
    </row>
    <row r="1912" spans="1:8" x14ac:dyDescent="0.3">
      <c r="A1912" s="12">
        <v>8910</v>
      </c>
      <c r="B1912" s="12">
        <v>200</v>
      </c>
      <c r="C1912" s="8">
        <v>10889</v>
      </c>
      <c r="D1912" s="12" t="s">
        <v>1969</v>
      </c>
      <c r="E1912" s="13">
        <v>44803</v>
      </c>
      <c r="F1912" s="12" t="s">
        <v>16650</v>
      </c>
      <c r="G1912" s="12">
        <f>IF(ISNUMBER(MATCH(C1912, FACT_ORDERS!C:C, 0)), 1, 0)</f>
        <v>0</v>
      </c>
      <c r="H1912" s="12">
        <f>COUNTIF(B:B,FACT_SEARCHES[[#This Row],[WD_PRODUCTS]])</f>
        <v>81</v>
      </c>
    </row>
    <row r="1913" spans="1:8" x14ac:dyDescent="0.3">
      <c r="A1913" s="12">
        <v>8911</v>
      </c>
      <c r="B1913" s="12">
        <v>273</v>
      </c>
      <c r="C1913" s="8">
        <v>10539</v>
      </c>
      <c r="D1913" s="12" t="s">
        <v>1970</v>
      </c>
      <c r="E1913" s="13">
        <v>45049</v>
      </c>
      <c r="F1913" s="12" t="s">
        <v>16651</v>
      </c>
      <c r="G1913" s="12">
        <f>IF(ISNUMBER(MATCH(C1913, FACT_ORDERS!C:C, 0)), 1, 0)</f>
        <v>0</v>
      </c>
      <c r="H1913" s="12">
        <f>COUNTIF(B:B,FACT_SEARCHES[[#This Row],[WD_PRODUCTS]])</f>
        <v>73</v>
      </c>
    </row>
    <row r="1914" spans="1:8" x14ac:dyDescent="0.3">
      <c r="A1914" s="12">
        <v>8912</v>
      </c>
      <c r="B1914" s="12">
        <v>252</v>
      </c>
      <c r="C1914" s="8">
        <v>10539</v>
      </c>
      <c r="D1914" s="12" t="s">
        <v>1971</v>
      </c>
      <c r="E1914" s="13">
        <v>45049</v>
      </c>
      <c r="F1914" s="12" t="s">
        <v>16652</v>
      </c>
      <c r="G1914" s="12">
        <f>IF(ISNUMBER(MATCH(C1914, FACT_ORDERS!C:C, 0)), 1, 0)</f>
        <v>0</v>
      </c>
      <c r="H1914" s="12">
        <f>COUNTIF(B:B,FACT_SEARCHES[[#This Row],[WD_PRODUCTS]])</f>
        <v>64</v>
      </c>
    </row>
    <row r="1915" spans="1:8" x14ac:dyDescent="0.3">
      <c r="A1915" s="12">
        <v>8913</v>
      </c>
      <c r="B1915" s="12">
        <v>254</v>
      </c>
      <c r="C1915" s="8">
        <v>10021</v>
      </c>
      <c r="D1915" s="12" t="s">
        <v>1972</v>
      </c>
      <c r="E1915" s="13">
        <v>44933</v>
      </c>
      <c r="F1915" s="12" t="s">
        <v>16653</v>
      </c>
      <c r="G1915" s="12">
        <f>IF(ISNUMBER(MATCH(C1915, FACT_ORDERS!C:C, 0)), 1, 0)</f>
        <v>1</v>
      </c>
      <c r="H1915" s="12">
        <f>COUNTIF(B:B,FACT_SEARCHES[[#This Row],[WD_PRODUCTS]])</f>
        <v>77</v>
      </c>
    </row>
    <row r="1916" spans="1:8" x14ac:dyDescent="0.3">
      <c r="A1916" s="12">
        <v>8914</v>
      </c>
      <c r="B1916" s="12">
        <v>247</v>
      </c>
      <c r="C1916" s="8">
        <v>10866</v>
      </c>
      <c r="D1916" s="12" t="s">
        <v>1973</v>
      </c>
      <c r="E1916" s="13">
        <v>43975</v>
      </c>
      <c r="F1916" s="12" t="s">
        <v>16654</v>
      </c>
      <c r="G1916" s="12">
        <f>IF(ISNUMBER(MATCH(C1916, FACT_ORDERS!C:C, 0)), 1, 0)</f>
        <v>1</v>
      </c>
      <c r="H1916" s="12">
        <f>COUNTIF(B:B,FACT_SEARCHES[[#This Row],[WD_PRODUCTS]])</f>
        <v>72</v>
      </c>
    </row>
    <row r="1917" spans="1:8" x14ac:dyDescent="0.3">
      <c r="A1917" s="12">
        <v>8915</v>
      </c>
      <c r="B1917" s="12">
        <v>263</v>
      </c>
      <c r="C1917" s="8">
        <v>10866</v>
      </c>
      <c r="D1917" s="12" t="s">
        <v>1974</v>
      </c>
      <c r="E1917" s="13">
        <v>43975</v>
      </c>
      <c r="F1917" s="12" t="s">
        <v>16655</v>
      </c>
      <c r="G1917" s="12">
        <f>IF(ISNUMBER(MATCH(C1917, FACT_ORDERS!C:C, 0)), 1, 0)</f>
        <v>1</v>
      </c>
      <c r="H1917" s="12">
        <f>COUNTIF(B:B,FACT_SEARCHES[[#This Row],[WD_PRODUCTS]])</f>
        <v>108</v>
      </c>
    </row>
    <row r="1918" spans="1:8" x14ac:dyDescent="0.3">
      <c r="A1918" s="12">
        <v>8916</v>
      </c>
      <c r="B1918" s="12">
        <v>278</v>
      </c>
      <c r="C1918" s="8">
        <v>10866</v>
      </c>
      <c r="D1918" s="12" t="s">
        <v>1975</v>
      </c>
      <c r="E1918" s="13">
        <v>43975</v>
      </c>
      <c r="F1918" s="12" t="s">
        <v>16656</v>
      </c>
      <c r="G1918" s="12">
        <f>IF(ISNUMBER(MATCH(C1918, FACT_ORDERS!C:C, 0)), 1, 0)</f>
        <v>1</v>
      </c>
      <c r="H1918" s="12">
        <f>COUNTIF(B:B,FACT_SEARCHES[[#This Row],[WD_PRODUCTS]])</f>
        <v>81</v>
      </c>
    </row>
    <row r="1919" spans="1:8" x14ac:dyDescent="0.3">
      <c r="A1919" s="12">
        <v>8917</v>
      </c>
      <c r="B1919" s="12">
        <v>299</v>
      </c>
      <c r="C1919" s="8">
        <v>10492</v>
      </c>
      <c r="D1919" s="12" t="s">
        <v>1976</v>
      </c>
      <c r="E1919" s="13">
        <v>45441</v>
      </c>
      <c r="F1919" s="12" t="s">
        <v>13178</v>
      </c>
      <c r="G1919" s="12">
        <f>IF(ISNUMBER(MATCH(C1919, FACT_ORDERS!C:C, 0)), 1, 0)</f>
        <v>1</v>
      </c>
      <c r="H1919" s="12">
        <f>COUNTIF(B:B,FACT_SEARCHES[[#This Row],[WD_PRODUCTS]])</f>
        <v>125</v>
      </c>
    </row>
    <row r="1920" spans="1:8" x14ac:dyDescent="0.3">
      <c r="A1920" s="12">
        <v>8918</v>
      </c>
      <c r="B1920" s="12">
        <v>296</v>
      </c>
      <c r="C1920" s="8">
        <v>10492</v>
      </c>
      <c r="D1920" s="12" t="s">
        <v>1977</v>
      </c>
      <c r="E1920" s="13">
        <v>45441</v>
      </c>
      <c r="F1920" s="12" t="s">
        <v>4395</v>
      </c>
      <c r="G1920" s="12">
        <f>IF(ISNUMBER(MATCH(C1920, FACT_ORDERS!C:C, 0)), 1, 0)</f>
        <v>1</v>
      </c>
      <c r="H1920" s="12">
        <f>COUNTIF(B:B,FACT_SEARCHES[[#This Row],[WD_PRODUCTS]])</f>
        <v>106</v>
      </c>
    </row>
    <row r="1921" spans="1:8" x14ac:dyDescent="0.3">
      <c r="A1921" s="12">
        <v>8919</v>
      </c>
      <c r="B1921" s="12">
        <v>251</v>
      </c>
      <c r="C1921" s="8">
        <v>10492</v>
      </c>
      <c r="D1921" s="12" t="s">
        <v>1978</v>
      </c>
      <c r="E1921" s="13">
        <v>45441</v>
      </c>
      <c r="F1921" s="12" t="s">
        <v>16657</v>
      </c>
      <c r="G1921" s="12">
        <f>IF(ISNUMBER(MATCH(C1921, FACT_ORDERS!C:C, 0)), 1, 0)</f>
        <v>1</v>
      </c>
      <c r="H1921" s="12">
        <f>COUNTIF(B:B,FACT_SEARCHES[[#This Row],[WD_PRODUCTS]])</f>
        <v>67</v>
      </c>
    </row>
    <row r="1922" spans="1:8" x14ac:dyDescent="0.3">
      <c r="A1922" s="12">
        <v>8920</v>
      </c>
      <c r="B1922" s="12">
        <v>242</v>
      </c>
      <c r="C1922" s="8">
        <v>10241</v>
      </c>
      <c r="D1922" s="12" t="s">
        <v>1979</v>
      </c>
      <c r="E1922" s="13">
        <v>45090</v>
      </c>
      <c r="F1922" s="12" t="s">
        <v>16658</v>
      </c>
      <c r="G1922" s="12">
        <f>IF(ISNUMBER(MATCH(C1922, FACT_ORDERS!C:C, 0)), 1, 0)</f>
        <v>0</v>
      </c>
      <c r="H1922" s="12">
        <f>COUNTIF(B:B,FACT_SEARCHES[[#This Row],[WD_PRODUCTS]])</f>
        <v>76</v>
      </c>
    </row>
    <row r="1923" spans="1:8" x14ac:dyDescent="0.3">
      <c r="A1923" s="12">
        <v>8921</v>
      </c>
      <c r="B1923" s="12">
        <v>263</v>
      </c>
      <c r="C1923" s="8">
        <v>10241</v>
      </c>
      <c r="D1923" s="12" t="s">
        <v>1980</v>
      </c>
      <c r="E1923" s="13">
        <v>45090</v>
      </c>
      <c r="F1923" s="12" t="s">
        <v>16659</v>
      </c>
      <c r="G1923" s="12">
        <f>IF(ISNUMBER(MATCH(C1923, FACT_ORDERS!C:C, 0)), 1, 0)</f>
        <v>0</v>
      </c>
      <c r="H1923" s="12">
        <f>COUNTIF(B:B,FACT_SEARCHES[[#This Row],[WD_PRODUCTS]])</f>
        <v>108</v>
      </c>
    </row>
    <row r="1924" spans="1:8" x14ac:dyDescent="0.3">
      <c r="A1924" s="12">
        <v>8922</v>
      </c>
      <c r="B1924" s="12">
        <v>287</v>
      </c>
      <c r="C1924" s="8">
        <v>10241</v>
      </c>
      <c r="D1924" s="12" t="s">
        <v>1981</v>
      </c>
      <c r="E1924" s="13">
        <v>45090</v>
      </c>
      <c r="F1924" s="12" t="s">
        <v>16660</v>
      </c>
      <c r="G1924" s="12">
        <f>IF(ISNUMBER(MATCH(C1924, FACT_ORDERS!C:C, 0)), 1, 0)</f>
        <v>0</v>
      </c>
      <c r="H1924" s="12">
        <f>COUNTIF(B:B,FACT_SEARCHES[[#This Row],[WD_PRODUCTS]])</f>
        <v>59</v>
      </c>
    </row>
    <row r="1925" spans="1:8" x14ac:dyDescent="0.3">
      <c r="A1925" s="12">
        <v>8923</v>
      </c>
      <c r="B1925" s="12">
        <v>228</v>
      </c>
      <c r="C1925" s="8">
        <v>10241</v>
      </c>
      <c r="D1925" s="12" t="s">
        <v>1982</v>
      </c>
      <c r="E1925" s="13">
        <v>45090</v>
      </c>
      <c r="F1925" s="12" t="s">
        <v>16661</v>
      </c>
      <c r="G1925" s="12">
        <f>IF(ISNUMBER(MATCH(C1925, FACT_ORDERS!C:C, 0)), 1, 0)</f>
        <v>0</v>
      </c>
      <c r="H1925" s="12">
        <f>COUNTIF(B:B,FACT_SEARCHES[[#This Row],[WD_PRODUCTS]])</f>
        <v>79</v>
      </c>
    </row>
    <row r="1926" spans="1:8" x14ac:dyDescent="0.3">
      <c r="A1926" s="12">
        <v>8924</v>
      </c>
      <c r="B1926" s="12">
        <v>273</v>
      </c>
      <c r="C1926" s="8">
        <v>10237</v>
      </c>
      <c r="D1926" s="12" t="s">
        <v>1983</v>
      </c>
      <c r="E1926" s="13">
        <v>44023</v>
      </c>
      <c r="F1926" s="12" t="s">
        <v>16662</v>
      </c>
      <c r="G1926" s="12">
        <f>IF(ISNUMBER(MATCH(C1926, FACT_ORDERS!C:C, 0)), 1, 0)</f>
        <v>1</v>
      </c>
      <c r="H1926" s="12">
        <f>COUNTIF(B:B,FACT_SEARCHES[[#This Row],[WD_PRODUCTS]])</f>
        <v>73</v>
      </c>
    </row>
    <row r="1927" spans="1:8" x14ac:dyDescent="0.3">
      <c r="A1927" s="12">
        <v>8925</v>
      </c>
      <c r="B1927" s="12">
        <v>205</v>
      </c>
      <c r="C1927" s="8">
        <v>10237</v>
      </c>
      <c r="D1927" s="12" t="s">
        <v>1984</v>
      </c>
      <c r="E1927" s="13">
        <v>44023</v>
      </c>
      <c r="F1927" s="12" t="s">
        <v>4606</v>
      </c>
      <c r="G1927" s="12">
        <f>IF(ISNUMBER(MATCH(C1927, FACT_ORDERS!C:C, 0)), 1, 0)</f>
        <v>1</v>
      </c>
      <c r="H1927" s="12">
        <f>COUNTIF(B:B,FACT_SEARCHES[[#This Row],[WD_PRODUCTS]])</f>
        <v>40</v>
      </c>
    </row>
    <row r="1928" spans="1:8" x14ac:dyDescent="0.3">
      <c r="A1928" s="12">
        <v>8926</v>
      </c>
      <c r="B1928" s="12">
        <v>233</v>
      </c>
      <c r="C1928" s="8">
        <v>10237</v>
      </c>
      <c r="D1928" s="12" t="s">
        <v>1985</v>
      </c>
      <c r="E1928" s="13">
        <v>44023</v>
      </c>
      <c r="F1928" s="12" t="s">
        <v>16663</v>
      </c>
      <c r="G1928" s="12">
        <f>IF(ISNUMBER(MATCH(C1928, FACT_ORDERS!C:C, 0)), 1, 0)</f>
        <v>1</v>
      </c>
      <c r="H1928" s="12">
        <f>COUNTIF(B:B,FACT_SEARCHES[[#This Row],[WD_PRODUCTS]])</f>
        <v>76</v>
      </c>
    </row>
    <row r="1929" spans="1:8" x14ac:dyDescent="0.3">
      <c r="A1929" s="12">
        <v>8927</v>
      </c>
      <c r="B1929" s="12">
        <v>272</v>
      </c>
      <c r="C1929" s="8">
        <v>10237</v>
      </c>
      <c r="D1929" s="12" t="s">
        <v>1986</v>
      </c>
      <c r="E1929" s="13">
        <v>44023</v>
      </c>
      <c r="F1929" s="12" t="s">
        <v>16664</v>
      </c>
      <c r="G1929" s="12">
        <f>IF(ISNUMBER(MATCH(C1929, FACT_ORDERS!C:C, 0)), 1, 0)</f>
        <v>1</v>
      </c>
      <c r="H1929" s="12">
        <f>COUNTIF(B:B,FACT_SEARCHES[[#This Row],[WD_PRODUCTS]])</f>
        <v>39</v>
      </c>
    </row>
    <row r="1930" spans="1:8" x14ac:dyDescent="0.3">
      <c r="A1930" s="12">
        <v>8928</v>
      </c>
      <c r="B1930" s="12">
        <v>277</v>
      </c>
      <c r="C1930" s="8">
        <v>10890</v>
      </c>
      <c r="D1930" s="12" t="s">
        <v>1987</v>
      </c>
      <c r="E1930" s="13">
        <v>44496</v>
      </c>
      <c r="F1930" s="12" t="s">
        <v>16665</v>
      </c>
      <c r="G1930" s="12">
        <f>IF(ISNUMBER(MATCH(C1930, FACT_ORDERS!C:C, 0)), 1, 0)</f>
        <v>0</v>
      </c>
      <c r="H1930" s="12">
        <f>COUNTIF(B:B,FACT_SEARCHES[[#This Row],[WD_PRODUCTS]])</f>
        <v>98</v>
      </c>
    </row>
    <row r="1931" spans="1:8" x14ac:dyDescent="0.3">
      <c r="A1931" s="12">
        <v>8929</v>
      </c>
      <c r="B1931" s="12">
        <v>206</v>
      </c>
      <c r="C1931" s="8">
        <v>10469</v>
      </c>
      <c r="D1931" s="12" t="s">
        <v>1988</v>
      </c>
      <c r="E1931" s="13">
        <v>44807</v>
      </c>
      <c r="F1931" s="12" t="s">
        <v>16666</v>
      </c>
      <c r="G1931" s="12">
        <f>IF(ISNUMBER(MATCH(C1931, FACT_ORDERS!C:C, 0)), 1, 0)</f>
        <v>0</v>
      </c>
      <c r="H1931" s="12">
        <f>COUNTIF(B:B,FACT_SEARCHES[[#This Row],[WD_PRODUCTS]])</f>
        <v>54</v>
      </c>
    </row>
    <row r="1932" spans="1:8" x14ac:dyDescent="0.3">
      <c r="A1932" s="12">
        <v>8930</v>
      </c>
      <c r="B1932" s="12">
        <v>283</v>
      </c>
      <c r="C1932" s="8">
        <v>10469</v>
      </c>
      <c r="D1932" s="12" t="s">
        <v>1989</v>
      </c>
      <c r="E1932" s="13">
        <v>44807</v>
      </c>
      <c r="F1932" s="12" t="s">
        <v>16667</v>
      </c>
      <c r="G1932" s="12">
        <f>IF(ISNUMBER(MATCH(C1932, FACT_ORDERS!C:C, 0)), 1, 0)</f>
        <v>0</v>
      </c>
      <c r="H1932" s="12">
        <f>COUNTIF(B:B,FACT_SEARCHES[[#This Row],[WD_PRODUCTS]])</f>
        <v>65</v>
      </c>
    </row>
    <row r="1933" spans="1:8" x14ac:dyDescent="0.3">
      <c r="A1933" s="12">
        <v>8931</v>
      </c>
      <c r="B1933" s="12">
        <v>298</v>
      </c>
      <c r="C1933" s="8">
        <v>10469</v>
      </c>
      <c r="D1933" s="12" t="s">
        <v>1990</v>
      </c>
      <c r="E1933" s="13">
        <v>44807</v>
      </c>
      <c r="F1933" s="12" t="s">
        <v>16529</v>
      </c>
      <c r="G1933" s="12">
        <f>IF(ISNUMBER(MATCH(C1933, FACT_ORDERS!C:C, 0)), 1, 0)</f>
        <v>0</v>
      </c>
      <c r="H1933" s="12">
        <f>COUNTIF(B:B,FACT_SEARCHES[[#This Row],[WD_PRODUCTS]])</f>
        <v>79</v>
      </c>
    </row>
    <row r="1934" spans="1:8" x14ac:dyDescent="0.3">
      <c r="A1934" s="12">
        <v>8932</v>
      </c>
      <c r="B1934" s="12">
        <v>288</v>
      </c>
      <c r="C1934" s="8">
        <v>10144</v>
      </c>
      <c r="D1934" s="12" t="s">
        <v>1991</v>
      </c>
      <c r="E1934" s="13">
        <v>45386</v>
      </c>
      <c r="F1934" s="12" t="s">
        <v>16668</v>
      </c>
      <c r="G1934" s="12">
        <f>IF(ISNUMBER(MATCH(C1934, FACT_ORDERS!C:C, 0)), 1, 0)</f>
        <v>1</v>
      </c>
      <c r="H1934" s="12">
        <f>COUNTIF(B:B,FACT_SEARCHES[[#This Row],[WD_PRODUCTS]])</f>
        <v>106</v>
      </c>
    </row>
    <row r="1935" spans="1:8" x14ac:dyDescent="0.3">
      <c r="A1935" s="12">
        <v>8933</v>
      </c>
      <c r="B1935" s="12">
        <v>277</v>
      </c>
      <c r="C1935" s="8">
        <v>10144</v>
      </c>
      <c r="D1935" s="12" t="s">
        <v>1992</v>
      </c>
      <c r="E1935" s="13">
        <v>45386</v>
      </c>
      <c r="F1935" s="12" t="s">
        <v>16669</v>
      </c>
      <c r="G1935" s="12">
        <f>IF(ISNUMBER(MATCH(C1935, FACT_ORDERS!C:C, 0)), 1, 0)</f>
        <v>1</v>
      </c>
      <c r="H1935" s="12">
        <f>COUNTIF(B:B,FACT_SEARCHES[[#This Row],[WD_PRODUCTS]])</f>
        <v>98</v>
      </c>
    </row>
    <row r="1936" spans="1:8" x14ac:dyDescent="0.3">
      <c r="A1936" s="12">
        <v>8934</v>
      </c>
      <c r="B1936" s="12">
        <v>215</v>
      </c>
      <c r="C1936" s="8">
        <v>10144</v>
      </c>
      <c r="D1936" s="12" t="s">
        <v>1993</v>
      </c>
      <c r="E1936" s="13">
        <v>45386</v>
      </c>
      <c r="F1936" s="12" t="s">
        <v>16670</v>
      </c>
      <c r="G1936" s="12">
        <f>IF(ISNUMBER(MATCH(C1936, FACT_ORDERS!C:C, 0)), 1, 0)</f>
        <v>1</v>
      </c>
      <c r="H1936" s="12">
        <f>COUNTIF(B:B,FACT_SEARCHES[[#This Row],[WD_PRODUCTS]])</f>
        <v>67</v>
      </c>
    </row>
    <row r="1937" spans="1:8" x14ac:dyDescent="0.3">
      <c r="A1937" s="12">
        <v>8935</v>
      </c>
      <c r="B1937" s="12">
        <v>248</v>
      </c>
      <c r="C1937" s="8">
        <v>10328</v>
      </c>
      <c r="D1937" s="12" t="s">
        <v>1994</v>
      </c>
      <c r="E1937" s="13">
        <v>44651</v>
      </c>
      <c r="F1937" s="12" t="s">
        <v>3391</v>
      </c>
      <c r="G1937" s="12">
        <f>IF(ISNUMBER(MATCH(C1937, FACT_ORDERS!C:C, 0)), 1, 0)</f>
        <v>0</v>
      </c>
      <c r="H1937" s="12">
        <f>COUNTIF(B:B,FACT_SEARCHES[[#This Row],[WD_PRODUCTS]])</f>
        <v>101</v>
      </c>
    </row>
    <row r="1938" spans="1:8" x14ac:dyDescent="0.3">
      <c r="A1938" s="12">
        <v>8936</v>
      </c>
      <c r="B1938" s="12">
        <v>275</v>
      </c>
      <c r="C1938" s="8">
        <v>10787</v>
      </c>
      <c r="D1938" s="12" t="s">
        <v>1995</v>
      </c>
      <c r="E1938" s="13">
        <v>45295</v>
      </c>
      <c r="F1938" s="12" t="s">
        <v>16671</v>
      </c>
      <c r="G1938" s="12">
        <f>IF(ISNUMBER(MATCH(C1938, FACT_ORDERS!C:C, 0)), 1, 0)</f>
        <v>0</v>
      </c>
      <c r="H1938" s="12">
        <f>COUNTIF(B:B,FACT_SEARCHES[[#This Row],[WD_PRODUCTS]])</f>
        <v>70</v>
      </c>
    </row>
    <row r="1939" spans="1:8" x14ac:dyDescent="0.3">
      <c r="A1939" s="12">
        <v>8937</v>
      </c>
      <c r="B1939" s="12">
        <v>299</v>
      </c>
      <c r="C1939" s="8">
        <v>10787</v>
      </c>
      <c r="D1939" s="12" t="s">
        <v>1996</v>
      </c>
      <c r="E1939" s="13">
        <v>45295</v>
      </c>
      <c r="F1939" s="12" t="s">
        <v>16672</v>
      </c>
      <c r="G1939" s="12">
        <f>IF(ISNUMBER(MATCH(C1939, FACT_ORDERS!C:C, 0)), 1, 0)</f>
        <v>0</v>
      </c>
      <c r="H1939" s="12">
        <f>COUNTIF(B:B,FACT_SEARCHES[[#This Row],[WD_PRODUCTS]])</f>
        <v>125</v>
      </c>
    </row>
    <row r="1940" spans="1:8" x14ac:dyDescent="0.3">
      <c r="A1940" s="12">
        <v>8938</v>
      </c>
      <c r="B1940" s="12">
        <v>274</v>
      </c>
      <c r="C1940" s="8">
        <v>10686</v>
      </c>
      <c r="D1940" s="12" t="s">
        <v>1997</v>
      </c>
      <c r="E1940" s="13">
        <v>45412</v>
      </c>
      <c r="F1940" s="12" t="s">
        <v>4043</v>
      </c>
      <c r="G1940" s="12">
        <f>IF(ISNUMBER(MATCH(C1940, FACT_ORDERS!C:C, 0)), 1, 0)</f>
        <v>0</v>
      </c>
      <c r="H1940" s="12">
        <f>COUNTIF(B:B,FACT_SEARCHES[[#This Row],[WD_PRODUCTS]])</f>
        <v>45</v>
      </c>
    </row>
    <row r="1941" spans="1:8" x14ac:dyDescent="0.3">
      <c r="A1941" s="12">
        <v>8939</v>
      </c>
      <c r="B1941" s="12">
        <v>220</v>
      </c>
      <c r="C1941" s="8">
        <v>10367</v>
      </c>
      <c r="D1941" s="12" t="s">
        <v>1998</v>
      </c>
      <c r="E1941" s="13">
        <v>44951</v>
      </c>
      <c r="F1941" s="12" t="s">
        <v>4199</v>
      </c>
      <c r="G1941" s="12">
        <f>IF(ISNUMBER(MATCH(C1941, FACT_ORDERS!C:C, 0)), 1, 0)</f>
        <v>0</v>
      </c>
      <c r="H1941" s="12">
        <f>COUNTIF(B:B,FACT_SEARCHES[[#This Row],[WD_PRODUCTS]])</f>
        <v>60</v>
      </c>
    </row>
    <row r="1942" spans="1:8" x14ac:dyDescent="0.3">
      <c r="A1942" s="12">
        <v>8940</v>
      </c>
      <c r="B1942" s="12">
        <v>276</v>
      </c>
      <c r="C1942" s="8">
        <v>10427</v>
      </c>
      <c r="D1942" s="12" t="s">
        <v>1999</v>
      </c>
      <c r="E1942" s="13">
        <v>45226</v>
      </c>
      <c r="F1942" s="12" t="s">
        <v>16673</v>
      </c>
      <c r="G1942" s="12">
        <f>IF(ISNUMBER(MATCH(C1942, FACT_ORDERS!C:C, 0)), 1, 0)</f>
        <v>0</v>
      </c>
      <c r="H1942" s="12">
        <f>COUNTIF(B:B,FACT_SEARCHES[[#This Row],[WD_PRODUCTS]])</f>
        <v>65</v>
      </c>
    </row>
    <row r="1943" spans="1:8" x14ac:dyDescent="0.3">
      <c r="A1943" s="12">
        <v>8941</v>
      </c>
      <c r="B1943" s="12">
        <v>281</v>
      </c>
      <c r="C1943" s="8">
        <v>10427</v>
      </c>
      <c r="D1943" s="12" t="s">
        <v>2000</v>
      </c>
      <c r="E1943" s="13">
        <v>45226</v>
      </c>
      <c r="F1943" s="12" t="s">
        <v>16674</v>
      </c>
      <c r="G1943" s="12">
        <f>IF(ISNUMBER(MATCH(C1943, FACT_ORDERS!C:C, 0)), 1, 0)</f>
        <v>0</v>
      </c>
      <c r="H1943" s="12">
        <f>COUNTIF(B:B,FACT_SEARCHES[[#This Row],[WD_PRODUCTS]])</f>
        <v>86</v>
      </c>
    </row>
    <row r="1944" spans="1:8" x14ac:dyDescent="0.3">
      <c r="A1944" s="12">
        <v>8942</v>
      </c>
      <c r="B1944" s="12">
        <v>288</v>
      </c>
      <c r="C1944" s="8">
        <v>10600</v>
      </c>
      <c r="D1944" s="12" t="s">
        <v>2001</v>
      </c>
      <c r="E1944" s="13">
        <v>45486</v>
      </c>
      <c r="F1944" s="12" t="s">
        <v>16675</v>
      </c>
      <c r="G1944" s="12">
        <f>IF(ISNUMBER(MATCH(C1944, FACT_ORDERS!C:C, 0)), 1, 0)</f>
        <v>0</v>
      </c>
      <c r="H1944" s="12">
        <f>COUNTIF(B:B,FACT_SEARCHES[[#This Row],[WD_PRODUCTS]])</f>
        <v>106</v>
      </c>
    </row>
    <row r="1945" spans="1:8" x14ac:dyDescent="0.3">
      <c r="A1945" s="12">
        <v>8943</v>
      </c>
      <c r="B1945" s="12">
        <v>255</v>
      </c>
      <c r="C1945" s="8">
        <v>10600</v>
      </c>
      <c r="D1945" s="12" t="s">
        <v>2002</v>
      </c>
      <c r="E1945" s="13">
        <v>45486</v>
      </c>
      <c r="F1945" s="12" t="s">
        <v>16676</v>
      </c>
      <c r="G1945" s="12">
        <f>IF(ISNUMBER(MATCH(C1945, FACT_ORDERS!C:C, 0)), 1, 0)</f>
        <v>0</v>
      </c>
      <c r="H1945" s="12">
        <f>COUNTIF(B:B,FACT_SEARCHES[[#This Row],[WD_PRODUCTS]])</f>
        <v>74</v>
      </c>
    </row>
    <row r="1946" spans="1:8" x14ac:dyDescent="0.3">
      <c r="A1946" s="12">
        <v>8944</v>
      </c>
      <c r="B1946" s="12">
        <v>212</v>
      </c>
      <c r="C1946" s="8">
        <v>10730</v>
      </c>
      <c r="D1946" s="12" t="s">
        <v>2003</v>
      </c>
      <c r="E1946" s="13">
        <v>45496</v>
      </c>
      <c r="F1946" s="12" t="s">
        <v>16677</v>
      </c>
      <c r="G1946" s="12">
        <f>IF(ISNUMBER(MATCH(C1946, FACT_ORDERS!C:C, 0)), 1, 0)</f>
        <v>0</v>
      </c>
      <c r="H1946" s="12">
        <f>COUNTIF(B:B,FACT_SEARCHES[[#This Row],[WD_PRODUCTS]])</f>
        <v>67</v>
      </c>
    </row>
    <row r="1947" spans="1:8" x14ac:dyDescent="0.3">
      <c r="A1947" s="12">
        <v>8945</v>
      </c>
      <c r="B1947" s="12">
        <v>272</v>
      </c>
      <c r="C1947" s="8">
        <v>10730</v>
      </c>
      <c r="D1947" s="12" t="s">
        <v>2004</v>
      </c>
      <c r="E1947" s="13">
        <v>45496</v>
      </c>
      <c r="F1947" s="12" t="s">
        <v>16678</v>
      </c>
      <c r="G1947" s="12">
        <f>IF(ISNUMBER(MATCH(C1947, FACT_ORDERS!C:C, 0)), 1, 0)</f>
        <v>0</v>
      </c>
      <c r="H1947" s="12">
        <f>COUNTIF(B:B,FACT_SEARCHES[[#This Row],[WD_PRODUCTS]])</f>
        <v>39</v>
      </c>
    </row>
    <row r="1948" spans="1:8" x14ac:dyDescent="0.3">
      <c r="A1948" s="12">
        <v>8946</v>
      </c>
      <c r="B1948" s="12">
        <v>265</v>
      </c>
      <c r="C1948" s="8">
        <v>10730</v>
      </c>
      <c r="D1948" s="12" t="s">
        <v>2005</v>
      </c>
      <c r="E1948" s="13">
        <v>45496</v>
      </c>
      <c r="F1948" s="12" t="s">
        <v>16679</v>
      </c>
      <c r="G1948" s="12">
        <f>IF(ISNUMBER(MATCH(C1948, FACT_ORDERS!C:C, 0)), 1, 0)</f>
        <v>0</v>
      </c>
      <c r="H1948" s="12">
        <f>COUNTIF(B:B,FACT_SEARCHES[[#This Row],[WD_PRODUCTS]])</f>
        <v>89</v>
      </c>
    </row>
    <row r="1949" spans="1:8" x14ac:dyDescent="0.3">
      <c r="A1949" s="12">
        <v>8947</v>
      </c>
      <c r="B1949" s="12">
        <v>293</v>
      </c>
      <c r="C1949" s="8">
        <v>10699</v>
      </c>
      <c r="D1949" s="12" t="s">
        <v>2006</v>
      </c>
      <c r="E1949" s="13">
        <v>45106</v>
      </c>
      <c r="F1949" s="12" t="s">
        <v>16680</v>
      </c>
      <c r="G1949" s="12">
        <f>IF(ISNUMBER(MATCH(C1949, FACT_ORDERS!C:C, 0)), 1, 0)</f>
        <v>1</v>
      </c>
      <c r="H1949" s="12">
        <f>COUNTIF(B:B,FACT_SEARCHES[[#This Row],[WD_PRODUCTS]])</f>
        <v>70</v>
      </c>
    </row>
    <row r="1950" spans="1:8" x14ac:dyDescent="0.3">
      <c r="A1950" s="12">
        <v>8948</v>
      </c>
      <c r="B1950" s="12">
        <v>253</v>
      </c>
      <c r="C1950" s="8">
        <v>10699</v>
      </c>
      <c r="D1950" s="12" t="s">
        <v>2007</v>
      </c>
      <c r="E1950" s="13">
        <v>45106</v>
      </c>
      <c r="F1950" s="12" t="s">
        <v>4068</v>
      </c>
      <c r="G1950" s="12">
        <f>IF(ISNUMBER(MATCH(C1950, FACT_ORDERS!C:C, 0)), 1, 0)</f>
        <v>1</v>
      </c>
      <c r="H1950" s="12">
        <f>COUNTIF(B:B,FACT_SEARCHES[[#This Row],[WD_PRODUCTS]])</f>
        <v>78</v>
      </c>
    </row>
    <row r="1951" spans="1:8" x14ac:dyDescent="0.3">
      <c r="A1951" s="12">
        <v>8949</v>
      </c>
      <c r="B1951" s="12">
        <v>289</v>
      </c>
      <c r="C1951" s="8">
        <v>10699</v>
      </c>
      <c r="D1951" s="12" t="s">
        <v>2008</v>
      </c>
      <c r="E1951" s="13">
        <v>45106</v>
      </c>
      <c r="F1951" s="12" t="s">
        <v>16681</v>
      </c>
      <c r="G1951" s="12">
        <f>IF(ISNUMBER(MATCH(C1951, FACT_ORDERS!C:C, 0)), 1, 0)</f>
        <v>1</v>
      </c>
      <c r="H1951" s="12">
        <f>COUNTIF(B:B,FACT_SEARCHES[[#This Row],[WD_PRODUCTS]])</f>
        <v>56</v>
      </c>
    </row>
    <row r="1952" spans="1:8" x14ac:dyDescent="0.3">
      <c r="A1952" s="12">
        <v>8950</v>
      </c>
      <c r="B1952" s="12">
        <v>270</v>
      </c>
      <c r="C1952" s="8">
        <v>10699</v>
      </c>
      <c r="D1952" s="12" t="s">
        <v>2009</v>
      </c>
      <c r="E1952" s="13">
        <v>45106</v>
      </c>
      <c r="F1952" s="12" t="s">
        <v>16682</v>
      </c>
      <c r="G1952" s="12">
        <f>IF(ISNUMBER(MATCH(C1952, FACT_ORDERS!C:C, 0)), 1, 0)</f>
        <v>1</v>
      </c>
      <c r="H1952" s="12">
        <f>COUNTIF(B:B,FACT_SEARCHES[[#This Row],[WD_PRODUCTS]])</f>
        <v>54</v>
      </c>
    </row>
    <row r="1953" spans="1:8" x14ac:dyDescent="0.3">
      <c r="A1953" s="12">
        <v>8951</v>
      </c>
      <c r="B1953" s="12">
        <v>267</v>
      </c>
      <c r="C1953" s="8">
        <v>10638</v>
      </c>
      <c r="D1953" s="12" t="s">
        <v>2010</v>
      </c>
      <c r="E1953" s="13">
        <v>44959</v>
      </c>
      <c r="F1953" s="12" t="s">
        <v>16683</v>
      </c>
      <c r="G1953" s="12">
        <f>IF(ISNUMBER(MATCH(C1953, FACT_ORDERS!C:C, 0)), 1, 0)</f>
        <v>1</v>
      </c>
      <c r="H1953" s="12">
        <f>COUNTIF(B:B,FACT_SEARCHES[[#This Row],[WD_PRODUCTS]])</f>
        <v>82</v>
      </c>
    </row>
    <row r="1954" spans="1:8" x14ac:dyDescent="0.3">
      <c r="A1954" s="12">
        <v>8952</v>
      </c>
      <c r="B1954" s="12">
        <v>202</v>
      </c>
      <c r="C1954" s="8">
        <v>10638</v>
      </c>
      <c r="D1954" s="12" t="s">
        <v>2011</v>
      </c>
      <c r="E1954" s="13">
        <v>44959</v>
      </c>
      <c r="F1954" s="12" t="s">
        <v>16684</v>
      </c>
      <c r="G1954" s="12">
        <f>IF(ISNUMBER(MATCH(C1954, FACT_ORDERS!C:C, 0)), 1, 0)</f>
        <v>1</v>
      </c>
      <c r="H1954" s="12">
        <f>COUNTIF(B:B,FACT_SEARCHES[[#This Row],[WD_PRODUCTS]])</f>
        <v>74</v>
      </c>
    </row>
    <row r="1955" spans="1:8" x14ac:dyDescent="0.3">
      <c r="A1955" s="12">
        <v>8953</v>
      </c>
      <c r="B1955" s="12">
        <v>254</v>
      </c>
      <c r="C1955" s="8">
        <v>10638</v>
      </c>
      <c r="D1955" s="12" t="s">
        <v>2012</v>
      </c>
      <c r="E1955" s="13">
        <v>44959</v>
      </c>
      <c r="F1955" s="12" t="s">
        <v>16685</v>
      </c>
      <c r="G1955" s="12">
        <f>IF(ISNUMBER(MATCH(C1955, FACT_ORDERS!C:C, 0)), 1, 0)</f>
        <v>1</v>
      </c>
      <c r="H1955" s="12">
        <f>COUNTIF(B:B,FACT_SEARCHES[[#This Row],[WD_PRODUCTS]])</f>
        <v>77</v>
      </c>
    </row>
    <row r="1956" spans="1:8" x14ac:dyDescent="0.3">
      <c r="A1956" s="12">
        <v>8954</v>
      </c>
      <c r="B1956" s="12">
        <v>240</v>
      </c>
      <c r="C1956" s="8">
        <v>10725</v>
      </c>
      <c r="D1956" s="12" t="s">
        <v>2013</v>
      </c>
      <c r="E1956" s="13">
        <v>45261</v>
      </c>
      <c r="F1956" s="12" t="s">
        <v>16686</v>
      </c>
      <c r="G1956" s="12">
        <f>IF(ISNUMBER(MATCH(C1956, FACT_ORDERS!C:C, 0)), 1, 0)</f>
        <v>1</v>
      </c>
      <c r="H1956" s="12">
        <f>COUNTIF(B:B,FACT_SEARCHES[[#This Row],[WD_PRODUCTS]])</f>
        <v>51</v>
      </c>
    </row>
    <row r="1957" spans="1:8" x14ac:dyDescent="0.3">
      <c r="A1957" s="12">
        <v>8955</v>
      </c>
      <c r="B1957" s="12">
        <v>280</v>
      </c>
      <c r="C1957" s="8">
        <v>10701</v>
      </c>
      <c r="D1957" s="12" t="s">
        <v>2014</v>
      </c>
      <c r="E1957" s="13">
        <v>45205</v>
      </c>
      <c r="F1957" s="12" t="s">
        <v>16687</v>
      </c>
      <c r="G1957" s="12">
        <f>IF(ISNUMBER(MATCH(C1957, FACT_ORDERS!C:C, 0)), 1, 0)</f>
        <v>0</v>
      </c>
      <c r="H1957" s="12">
        <f>COUNTIF(B:B,FACT_SEARCHES[[#This Row],[WD_PRODUCTS]])</f>
        <v>40</v>
      </c>
    </row>
    <row r="1958" spans="1:8" x14ac:dyDescent="0.3">
      <c r="A1958" s="12">
        <v>8956</v>
      </c>
      <c r="B1958" s="12">
        <v>237</v>
      </c>
      <c r="C1958" s="8">
        <v>10701</v>
      </c>
      <c r="D1958" s="12" t="s">
        <v>2015</v>
      </c>
      <c r="E1958" s="13">
        <v>45205</v>
      </c>
      <c r="F1958" s="12" t="s">
        <v>16688</v>
      </c>
      <c r="G1958" s="12">
        <f>IF(ISNUMBER(MATCH(C1958, FACT_ORDERS!C:C, 0)), 1, 0)</f>
        <v>0</v>
      </c>
      <c r="H1958" s="12">
        <f>COUNTIF(B:B,FACT_SEARCHES[[#This Row],[WD_PRODUCTS]])</f>
        <v>99</v>
      </c>
    </row>
    <row r="1959" spans="1:8" x14ac:dyDescent="0.3">
      <c r="A1959" s="12">
        <v>8957</v>
      </c>
      <c r="B1959" s="12">
        <v>263</v>
      </c>
      <c r="C1959" s="8">
        <v>10839</v>
      </c>
      <c r="D1959" s="12" t="s">
        <v>2016</v>
      </c>
      <c r="E1959" s="13">
        <v>45487</v>
      </c>
      <c r="F1959" s="12" t="s">
        <v>16689</v>
      </c>
      <c r="G1959" s="12">
        <f>IF(ISNUMBER(MATCH(C1959, FACT_ORDERS!C:C, 0)), 1, 0)</f>
        <v>1</v>
      </c>
      <c r="H1959" s="12">
        <f>COUNTIF(B:B,FACT_SEARCHES[[#This Row],[WD_PRODUCTS]])</f>
        <v>108</v>
      </c>
    </row>
    <row r="1960" spans="1:8" x14ac:dyDescent="0.3">
      <c r="A1960" s="12">
        <v>8958</v>
      </c>
      <c r="B1960" s="12">
        <v>250</v>
      </c>
      <c r="C1960" s="8">
        <v>10839</v>
      </c>
      <c r="D1960" s="12" t="s">
        <v>2017</v>
      </c>
      <c r="E1960" s="13">
        <v>45487</v>
      </c>
      <c r="F1960" s="12" t="s">
        <v>16690</v>
      </c>
      <c r="G1960" s="12">
        <f>IF(ISNUMBER(MATCH(C1960, FACT_ORDERS!C:C, 0)), 1, 0)</f>
        <v>1</v>
      </c>
      <c r="H1960" s="12">
        <f>COUNTIF(B:B,FACT_SEARCHES[[#This Row],[WD_PRODUCTS]])</f>
        <v>65</v>
      </c>
    </row>
    <row r="1961" spans="1:8" x14ac:dyDescent="0.3">
      <c r="A1961" s="12">
        <v>8959</v>
      </c>
      <c r="B1961" s="12">
        <v>211</v>
      </c>
      <c r="C1961" s="8">
        <v>10839</v>
      </c>
      <c r="D1961" s="12" t="s">
        <v>2018</v>
      </c>
      <c r="E1961" s="13">
        <v>45487</v>
      </c>
      <c r="F1961" s="12" t="s">
        <v>16691</v>
      </c>
      <c r="G1961" s="12">
        <f>IF(ISNUMBER(MATCH(C1961, FACT_ORDERS!C:C, 0)), 1, 0)</f>
        <v>1</v>
      </c>
      <c r="H1961" s="12">
        <f>COUNTIF(B:B,FACT_SEARCHES[[#This Row],[WD_PRODUCTS]])</f>
        <v>65</v>
      </c>
    </row>
    <row r="1962" spans="1:8" x14ac:dyDescent="0.3">
      <c r="A1962" s="12">
        <v>8960</v>
      </c>
      <c r="B1962" s="12">
        <v>266</v>
      </c>
      <c r="C1962" s="8">
        <v>10057</v>
      </c>
      <c r="D1962" s="12" t="s">
        <v>2019</v>
      </c>
      <c r="E1962" s="13">
        <v>45288</v>
      </c>
      <c r="F1962" s="12" t="s">
        <v>16692</v>
      </c>
      <c r="G1962" s="12">
        <f>IF(ISNUMBER(MATCH(C1962, FACT_ORDERS!C:C, 0)), 1, 0)</f>
        <v>1</v>
      </c>
      <c r="H1962" s="12">
        <f>COUNTIF(B:B,FACT_SEARCHES[[#This Row],[WD_PRODUCTS]])</f>
        <v>94</v>
      </c>
    </row>
    <row r="1963" spans="1:8" x14ac:dyDescent="0.3">
      <c r="A1963" s="12">
        <v>8961</v>
      </c>
      <c r="B1963" s="12">
        <v>211</v>
      </c>
      <c r="C1963" s="8">
        <v>10057</v>
      </c>
      <c r="D1963" s="12" t="s">
        <v>2020</v>
      </c>
      <c r="E1963" s="13">
        <v>45288</v>
      </c>
      <c r="F1963" s="12" t="s">
        <v>16693</v>
      </c>
      <c r="G1963" s="12">
        <f>IF(ISNUMBER(MATCH(C1963, FACT_ORDERS!C:C, 0)), 1, 0)</f>
        <v>1</v>
      </c>
      <c r="H1963" s="12">
        <f>COUNTIF(B:B,FACT_SEARCHES[[#This Row],[WD_PRODUCTS]])</f>
        <v>65</v>
      </c>
    </row>
    <row r="1964" spans="1:8" x14ac:dyDescent="0.3">
      <c r="A1964" s="12">
        <v>8962</v>
      </c>
      <c r="B1964" s="12">
        <v>243</v>
      </c>
      <c r="C1964" s="8">
        <v>10777</v>
      </c>
      <c r="D1964" s="12" t="s">
        <v>2021</v>
      </c>
      <c r="E1964" s="13">
        <v>45552</v>
      </c>
      <c r="F1964" s="12" t="s">
        <v>16694</v>
      </c>
      <c r="G1964" s="12">
        <f>IF(ISNUMBER(MATCH(C1964, FACT_ORDERS!C:C, 0)), 1, 0)</f>
        <v>1</v>
      </c>
      <c r="H1964" s="12">
        <f>COUNTIF(B:B,FACT_SEARCHES[[#This Row],[WD_PRODUCTS]])</f>
        <v>70</v>
      </c>
    </row>
    <row r="1965" spans="1:8" x14ac:dyDescent="0.3">
      <c r="A1965" s="12">
        <v>8963</v>
      </c>
      <c r="B1965" s="12">
        <v>232</v>
      </c>
      <c r="C1965" s="8">
        <v>10777</v>
      </c>
      <c r="D1965" s="12" t="s">
        <v>2022</v>
      </c>
      <c r="E1965" s="13">
        <v>45552</v>
      </c>
      <c r="F1965" s="12" t="s">
        <v>16695</v>
      </c>
      <c r="G1965" s="12">
        <f>IF(ISNUMBER(MATCH(C1965, FACT_ORDERS!C:C, 0)), 1, 0)</f>
        <v>1</v>
      </c>
      <c r="H1965" s="12">
        <f>COUNTIF(B:B,FACT_SEARCHES[[#This Row],[WD_PRODUCTS]])</f>
        <v>69</v>
      </c>
    </row>
    <row r="1966" spans="1:8" x14ac:dyDescent="0.3">
      <c r="A1966" s="12">
        <v>8964</v>
      </c>
      <c r="B1966" s="12">
        <v>234</v>
      </c>
      <c r="C1966" s="8">
        <v>10963</v>
      </c>
      <c r="D1966" s="12" t="s">
        <v>2023</v>
      </c>
      <c r="E1966" s="13">
        <v>44880</v>
      </c>
      <c r="F1966" s="12" t="s">
        <v>3564</v>
      </c>
      <c r="G1966" s="12">
        <f>IF(ISNUMBER(MATCH(C1966, FACT_ORDERS!C:C, 0)), 1, 0)</f>
        <v>1</v>
      </c>
      <c r="H1966" s="12">
        <f>COUNTIF(B:B,FACT_SEARCHES[[#This Row],[WD_PRODUCTS]])</f>
        <v>77</v>
      </c>
    </row>
    <row r="1967" spans="1:8" x14ac:dyDescent="0.3">
      <c r="A1967" s="12">
        <v>8965</v>
      </c>
      <c r="B1967" s="12">
        <v>216</v>
      </c>
      <c r="C1967" s="8">
        <v>10379</v>
      </c>
      <c r="D1967" s="12" t="s">
        <v>2024</v>
      </c>
      <c r="E1967" s="13">
        <v>45202</v>
      </c>
      <c r="F1967" s="12" t="s">
        <v>16696</v>
      </c>
      <c r="G1967" s="12">
        <f>IF(ISNUMBER(MATCH(C1967, FACT_ORDERS!C:C, 0)), 1, 0)</f>
        <v>0</v>
      </c>
      <c r="H1967" s="12">
        <f>COUNTIF(B:B,FACT_SEARCHES[[#This Row],[WD_PRODUCTS]])</f>
        <v>107</v>
      </c>
    </row>
    <row r="1968" spans="1:8" x14ac:dyDescent="0.3">
      <c r="A1968" s="12">
        <v>8966</v>
      </c>
      <c r="B1968" s="12">
        <v>215</v>
      </c>
      <c r="C1968" s="8">
        <v>10497</v>
      </c>
      <c r="D1968" s="12" t="s">
        <v>2025</v>
      </c>
      <c r="E1968" s="13">
        <v>44754</v>
      </c>
      <c r="F1968" s="12" t="s">
        <v>3891</v>
      </c>
      <c r="G1968" s="12">
        <f>IF(ISNUMBER(MATCH(C1968, FACT_ORDERS!C:C, 0)), 1, 0)</f>
        <v>1</v>
      </c>
      <c r="H1968" s="12">
        <f>COUNTIF(B:B,FACT_SEARCHES[[#This Row],[WD_PRODUCTS]])</f>
        <v>67</v>
      </c>
    </row>
    <row r="1969" spans="1:8" x14ac:dyDescent="0.3">
      <c r="A1969" s="12">
        <v>8967</v>
      </c>
      <c r="B1969" s="12">
        <v>217</v>
      </c>
      <c r="C1969" s="8">
        <v>10497</v>
      </c>
      <c r="D1969" s="12" t="s">
        <v>2026</v>
      </c>
      <c r="E1969" s="13">
        <v>44754</v>
      </c>
      <c r="F1969" s="12" t="s">
        <v>4327</v>
      </c>
      <c r="G1969" s="12">
        <f>IF(ISNUMBER(MATCH(C1969, FACT_ORDERS!C:C, 0)), 1, 0)</f>
        <v>1</v>
      </c>
      <c r="H1969" s="12">
        <f>COUNTIF(B:B,FACT_SEARCHES[[#This Row],[WD_PRODUCTS]])</f>
        <v>49</v>
      </c>
    </row>
    <row r="1970" spans="1:8" x14ac:dyDescent="0.3">
      <c r="A1970" s="12">
        <v>8968</v>
      </c>
      <c r="B1970" s="12">
        <v>216</v>
      </c>
      <c r="C1970" s="8">
        <v>10497</v>
      </c>
      <c r="D1970" s="12" t="s">
        <v>2027</v>
      </c>
      <c r="E1970" s="13">
        <v>44754</v>
      </c>
      <c r="F1970" s="12" t="s">
        <v>3283</v>
      </c>
      <c r="G1970" s="12">
        <f>IF(ISNUMBER(MATCH(C1970, FACT_ORDERS!C:C, 0)), 1, 0)</f>
        <v>1</v>
      </c>
      <c r="H1970" s="12">
        <f>COUNTIF(B:B,FACT_SEARCHES[[#This Row],[WD_PRODUCTS]])</f>
        <v>107</v>
      </c>
    </row>
    <row r="1971" spans="1:8" x14ac:dyDescent="0.3">
      <c r="A1971" s="12">
        <v>8969</v>
      </c>
      <c r="B1971" s="12">
        <v>274</v>
      </c>
      <c r="C1971" s="8">
        <v>10497</v>
      </c>
      <c r="D1971" s="12" t="s">
        <v>2028</v>
      </c>
      <c r="E1971" s="13">
        <v>44754</v>
      </c>
      <c r="F1971" s="12" t="s">
        <v>16697</v>
      </c>
      <c r="G1971" s="12">
        <f>IF(ISNUMBER(MATCH(C1971, FACT_ORDERS!C:C, 0)), 1, 0)</f>
        <v>1</v>
      </c>
      <c r="H1971" s="12">
        <f>COUNTIF(B:B,FACT_SEARCHES[[#This Row],[WD_PRODUCTS]])</f>
        <v>45</v>
      </c>
    </row>
    <row r="1972" spans="1:8" x14ac:dyDescent="0.3">
      <c r="A1972" s="12">
        <v>8970</v>
      </c>
      <c r="B1972" s="12">
        <v>211</v>
      </c>
      <c r="C1972" s="8">
        <v>10153</v>
      </c>
      <c r="D1972" s="12" t="s">
        <v>2029</v>
      </c>
      <c r="E1972" s="13">
        <v>45397</v>
      </c>
      <c r="F1972" s="12" t="s">
        <v>4231</v>
      </c>
      <c r="G1972" s="12">
        <f>IF(ISNUMBER(MATCH(C1972, FACT_ORDERS!C:C, 0)), 1, 0)</f>
        <v>1</v>
      </c>
      <c r="H1972" s="12">
        <f>COUNTIF(B:B,FACT_SEARCHES[[#This Row],[WD_PRODUCTS]])</f>
        <v>65</v>
      </c>
    </row>
    <row r="1973" spans="1:8" x14ac:dyDescent="0.3">
      <c r="A1973" s="12">
        <v>8971</v>
      </c>
      <c r="B1973" s="12">
        <v>237</v>
      </c>
      <c r="C1973" s="8">
        <v>10592</v>
      </c>
      <c r="D1973" s="12" t="s">
        <v>2030</v>
      </c>
      <c r="E1973" s="13">
        <v>45453</v>
      </c>
      <c r="F1973" s="12" t="s">
        <v>16698</v>
      </c>
      <c r="G1973" s="12">
        <f>IF(ISNUMBER(MATCH(C1973, FACT_ORDERS!C:C, 0)), 1, 0)</f>
        <v>1</v>
      </c>
      <c r="H1973" s="12">
        <f>COUNTIF(B:B,FACT_SEARCHES[[#This Row],[WD_PRODUCTS]])</f>
        <v>99</v>
      </c>
    </row>
    <row r="1974" spans="1:8" x14ac:dyDescent="0.3">
      <c r="A1974" s="12">
        <v>8972</v>
      </c>
      <c r="B1974" s="12">
        <v>274</v>
      </c>
      <c r="C1974" s="8">
        <v>10592</v>
      </c>
      <c r="D1974" s="12" t="s">
        <v>2031</v>
      </c>
      <c r="E1974" s="13">
        <v>45453</v>
      </c>
      <c r="F1974" s="12" t="s">
        <v>16699</v>
      </c>
      <c r="G1974" s="12">
        <f>IF(ISNUMBER(MATCH(C1974, FACT_ORDERS!C:C, 0)), 1, 0)</f>
        <v>1</v>
      </c>
      <c r="H1974" s="12">
        <f>COUNTIF(B:B,FACT_SEARCHES[[#This Row],[WD_PRODUCTS]])</f>
        <v>45</v>
      </c>
    </row>
    <row r="1975" spans="1:8" x14ac:dyDescent="0.3">
      <c r="A1975" s="12">
        <v>8973</v>
      </c>
      <c r="B1975" s="12">
        <v>299</v>
      </c>
      <c r="C1975" s="8">
        <v>10172</v>
      </c>
      <c r="D1975" s="12" t="s">
        <v>2032</v>
      </c>
      <c r="E1975" s="13">
        <v>45436</v>
      </c>
      <c r="F1975" s="12" t="s">
        <v>16700</v>
      </c>
      <c r="G1975" s="12">
        <f>IF(ISNUMBER(MATCH(C1975, FACT_ORDERS!C:C, 0)), 1, 0)</f>
        <v>1</v>
      </c>
      <c r="H1975" s="12">
        <f>COUNTIF(B:B,FACT_SEARCHES[[#This Row],[WD_PRODUCTS]])</f>
        <v>125</v>
      </c>
    </row>
    <row r="1976" spans="1:8" x14ac:dyDescent="0.3">
      <c r="A1976" s="12">
        <v>8974</v>
      </c>
      <c r="B1976" s="12">
        <v>288</v>
      </c>
      <c r="C1976" s="8">
        <v>10172</v>
      </c>
      <c r="D1976" s="12" t="s">
        <v>2033</v>
      </c>
      <c r="E1976" s="13">
        <v>45436</v>
      </c>
      <c r="F1976" s="12" t="s">
        <v>16701</v>
      </c>
      <c r="G1976" s="12">
        <f>IF(ISNUMBER(MATCH(C1976, FACT_ORDERS!C:C, 0)), 1, 0)</f>
        <v>1</v>
      </c>
      <c r="H1976" s="12">
        <f>COUNTIF(B:B,FACT_SEARCHES[[#This Row],[WD_PRODUCTS]])</f>
        <v>106</v>
      </c>
    </row>
    <row r="1977" spans="1:8" x14ac:dyDescent="0.3">
      <c r="A1977" s="12">
        <v>8975</v>
      </c>
      <c r="B1977" s="12">
        <v>255</v>
      </c>
      <c r="C1977" s="8">
        <v>10473</v>
      </c>
      <c r="D1977" s="12" t="s">
        <v>2034</v>
      </c>
      <c r="E1977" s="13">
        <v>45220</v>
      </c>
      <c r="F1977" s="12" t="s">
        <v>16702</v>
      </c>
      <c r="G1977" s="12">
        <f>IF(ISNUMBER(MATCH(C1977, FACT_ORDERS!C:C, 0)), 1, 0)</f>
        <v>0</v>
      </c>
      <c r="H1977" s="12">
        <f>COUNTIF(B:B,FACT_SEARCHES[[#This Row],[WD_PRODUCTS]])</f>
        <v>74</v>
      </c>
    </row>
    <row r="1978" spans="1:8" x14ac:dyDescent="0.3">
      <c r="A1978" s="12">
        <v>8976</v>
      </c>
      <c r="B1978" s="12">
        <v>239</v>
      </c>
      <c r="C1978" s="8">
        <v>10927</v>
      </c>
      <c r="D1978" s="12" t="s">
        <v>2035</v>
      </c>
      <c r="E1978" s="13">
        <v>45260</v>
      </c>
      <c r="F1978" s="12" t="s">
        <v>16703</v>
      </c>
      <c r="G1978" s="12">
        <f>IF(ISNUMBER(MATCH(C1978, FACT_ORDERS!C:C, 0)), 1, 0)</f>
        <v>1</v>
      </c>
      <c r="H1978" s="12">
        <f>COUNTIF(B:B,FACT_SEARCHES[[#This Row],[WD_PRODUCTS]])</f>
        <v>41</v>
      </c>
    </row>
    <row r="1979" spans="1:8" x14ac:dyDescent="0.3">
      <c r="A1979" s="12">
        <v>8977</v>
      </c>
      <c r="B1979" s="12">
        <v>232</v>
      </c>
      <c r="C1979" s="8">
        <v>10927</v>
      </c>
      <c r="D1979" s="12" t="s">
        <v>2036</v>
      </c>
      <c r="E1979" s="13">
        <v>45260</v>
      </c>
      <c r="F1979" s="12" t="s">
        <v>16704</v>
      </c>
      <c r="G1979" s="12">
        <f>IF(ISNUMBER(MATCH(C1979, FACT_ORDERS!C:C, 0)), 1, 0)</f>
        <v>1</v>
      </c>
      <c r="H1979" s="12">
        <f>COUNTIF(B:B,FACT_SEARCHES[[#This Row],[WD_PRODUCTS]])</f>
        <v>69</v>
      </c>
    </row>
    <row r="1980" spans="1:8" x14ac:dyDescent="0.3">
      <c r="A1980" s="12">
        <v>8978</v>
      </c>
      <c r="B1980" s="12">
        <v>220</v>
      </c>
      <c r="C1980" s="8">
        <v>10154</v>
      </c>
      <c r="D1980" s="12" t="s">
        <v>2037</v>
      </c>
      <c r="E1980" s="13">
        <v>45043</v>
      </c>
      <c r="F1980" s="12" t="s">
        <v>16705</v>
      </c>
      <c r="G1980" s="12">
        <f>IF(ISNUMBER(MATCH(C1980, FACT_ORDERS!C:C, 0)), 1, 0)</f>
        <v>1</v>
      </c>
      <c r="H1980" s="12">
        <f>COUNTIF(B:B,FACT_SEARCHES[[#This Row],[WD_PRODUCTS]])</f>
        <v>60</v>
      </c>
    </row>
    <row r="1981" spans="1:8" x14ac:dyDescent="0.3">
      <c r="A1981" s="12">
        <v>8979</v>
      </c>
      <c r="B1981" s="12">
        <v>264</v>
      </c>
      <c r="C1981" s="8">
        <v>10154</v>
      </c>
      <c r="D1981" s="12" t="s">
        <v>2038</v>
      </c>
      <c r="E1981" s="13">
        <v>45043</v>
      </c>
      <c r="F1981" s="12" t="s">
        <v>16706</v>
      </c>
      <c r="G1981" s="12">
        <f>IF(ISNUMBER(MATCH(C1981, FACT_ORDERS!C:C, 0)), 1, 0)</f>
        <v>1</v>
      </c>
      <c r="H1981" s="12">
        <f>COUNTIF(B:B,FACT_SEARCHES[[#This Row],[WD_PRODUCTS]])</f>
        <v>53</v>
      </c>
    </row>
    <row r="1982" spans="1:8" x14ac:dyDescent="0.3">
      <c r="A1982" s="12">
        <v>8980</v>
      </c>
      <c r="B1982" s="12">
        <v>275</v>
      </c>
      <c r="C1982" s="8">
        <v>10154</v>
      </c>
      <c r="D1982" s="12" t="s">
        <v>2039</v>
      </c>
      <c r="E1982" s="13">
        <v>45043</v>
      </c>
      <c r="F1982" s="12" t="s">
        <v>16707</v>
      </c>
      <c r="G1982" s="12">
        <f>IF(ISNUMBER(MATCH(C1982, FACT_ORDERS!C:C, 0)), 1, 0)</f>
        <v>1</v>
      </c>
      <c r="H1982" s="12">
        <f>COUNTIF(B:B,FACT_SEARCHES[[#This Row],[WD_PRODUCTS]])</f>
        <v>70</v>
      </c>
    </row>
    <row r="1983" spans="1:8" x14ac:dyDescent="0.3">
      <c r="A1983" s="12">
        <v>8981</v>
      </c>
      <c r="B1983" s="12">
        <v>204</v>
      </c>
      <c r="C1983" s="8">
        <v>10154</v>
      </c>
      <c r="D1983" s="12" t="s">
        <v>2040</v>
      </c>
      <c r="E1983" s="13">
        <v>45043</v>
      </c>
      <c r="F1983" s="12" t="s">
        <v>16708</v>
      </c>
      <c r="G1983" s="12">
        <f>IF(ISNUMBER(MATCH(C1983, FACT_ORDERS!C:C, 0)), 1, 0)</f>
        <v>1</v>
      </c>
      <c r="H1983" s="12">
        <f>COUNTIF(B:B,FACT_SEARCHES[[#This Row],[WD_PRODUCTS]])</f>
        <v>139</v>
      </c>
    </row>
    <row r="1984" spans="1:8" x14ac:dyDescent="0.3">
      <c r="A1984" s="12">
        <v>8982</v>
      </c>
      <c r="B1984" s="12">
        <v>284</v>
      </c>
      <c r="C1984" s="8">
        <v>10029</v>
      </c>
      <c r="D1984" s="12" t="s">
        <v>2041</v>
      </c>
      <c r="E1984" s="13">
        <v>44950</v>
      </c>
      <c r="F1984" s="12" t="s">
        <v>16709</v>
      </c>
      <c r="G1984" s="12">
        <f>IF(ISNUMBER(MATCH(C1984, FACT_ORDERS!C:C, 0)), 1, 0)</f>
        <v>0</v>
      </c>
      <c r="H1984" s="12">
        <f>COUNTIF(B:B,FACT_SEARCHES[[#This Row],[WD_PRODUCTS]])</f>
        <v>97</v>
      </c>
    </row>
    <row r="1985" spans="1:8" x14ac:dyDescent="0.3">
      <c r="A1985" s="12">
        <v>8983</v>
      </c>
      <c r="B1985" s="12">
        <v>201</v>
      </c>
      <c r="C1985" s="8">
        <v>10029</v>
      </c>
      <c r="D1985" s="12" t="s">
        <v>2042</v>
      </c>
      <c r="E1985" s="13">
        <v>44950</v>
      </c>
      <c r="F1985" s="12" t="s">
        <v>16710</v>
      </c>
      <c r="G1985" s="12">
        <f>IF(ISNUMBER(MATCH(C1985, FACT_ORDERS!C:C, 0)), 1, 0)</f>
        <v>0</v>
      </c>
      <c r="H1985" s="12">
        <f>COUNTIF(B:B,FACT_SEARCHES[[#This Row],[WD_PRODUCTS]])</f>
        <v>65</v>
      </c>
    </row>
    <row r="1986" spans="1:8" x14ac:dyDescent="0.3">
      <c r="A1986" s="12">
        <v>8984</v>
      </c>
      <c r="B1986" s="12">
        <v>220</v>
      </c>
      <c r="C1986" s="8">
        <v>10201</v>
      </c>
      <c r="D1986" s="12" t="s">
        <v>2043</v>
      </c>
      <c r="E1986" s="13">
        <v>45131</v>
      </c>
      <c r="F1986" s="12" t="s">
        <v>16711</v>
      </c>
      <c r="G1986" s="12">
        <f>IF(ISNUMBER(MATCH(C1986, FACT_ORDERS!C:C, 0)), 1, 0)</f>
        <v>0</v>
      </c>
      <c r="H1986" s="12">
        <f>COUNTIF(B:B,FACT_SEARCHES[[#This Row],[WD_PRODUCTS]])</f>
        <v>60</v>
      </c>
    </row>
    <row r="1987" spans="1:8" x14ac:dyDescent="0.3">
      <c r="A1987" s="12">
        <v>8985</v>
      </c>
      <c r="B1987" s="12">
        <v>277</v>
      </c>
      <c r="C1987" s="8">
        <v>10201</v>
      </c>
      <c r="D1987" s="12" t="s">
        <v>2044</v>
      </c>
      <c r="E1987" s="13">
        <v>45131</v>
      </c>
      <c r="F1987" s="12" t="s">
        <v>10898</v>
      </c>
      <c r="G1987" s="12">
        <f>IF(ISNUMBER(MATCH(C1987, FACT_ORDERS!C:C, 0)), 1, 0)</f>
        <v>0</v>
      </c>
      <c r="H1987" s="12">
        <f>COUNTIF(B:B,FACT_SEARCHES[[#This Row],[WD_PRODUCTS]])</f>
        <v>98</v>
      </c>
    </row>
    <row r="1988" spans="1:8" x14ac:dyDescent="0.3">
      <c r="A1988" s="12">
        <v>8986</v>
      </c>
      <c r="B1988" s="12">
        <v>204</v>
      </c>
      <c r="C1988" s="8">
        <v>10201</v>
      </c>
      <c r="D1988" s="12" t="s">
        <v>2045</v>
      </c>
      <c r="E1988" s="13">
        <v>45131</v>
      </c>
      <c r="F1988" s="12" t="s">
        <v>16712</v>
      </c>
      <c r="G1988" s="12">
        <f>IF(ISNUMBER(MATCH(C1988, FACT_ORDERS!C:C, 0)), 1, 0)</f>
        <v>0</v>
      </c>
      <c r="H1988" s="12">
        <f>COUNTIF(B:B,FACT_SEARCHES[[#This Row],[WD_PRODUCTS]])</f>
        <v>139</v>
      </c>
    </row>
    <row r="1989" spans="1:8" x14ac:dyDescent="0.3">
      <c r="A1989" s="12">
        <v>8987</v>
      </c>
      <c r="B1989" s="12">
        <v>213</v>
      </c>
      <c r="C1989" s="8">
        <v>10308</v>
      </c>
      <c r="D1989" s="12" t="s">
        <v>2046</v>
      </c>
      <c r="E1989" s="13">
        <v>45469</v>
      </c>
      <c r="F1989" s="12" t="s">
        <v>16713</v>
      </c>
      <c r="G1989" s="12">
        <f>IF(ISNUMBER(MATCH(C1989, FACT_ORDERS!C:C, 0)), 1, 0)</f>
        <v>0</v>
      </c>
      <c r="H1989" s="12">
        <f>COUNTIF(B:B,FACT_SEARCHES[[#This Row],[WD_PRODUCTS]])</f>
        <v>86</v>
      </c>
    </row>
    <row r="1990" spans="1:8" x14ac:dyDescent="0.3">
      <c r="A1990" s="12">
        <v>8988</v>
      </c>
      <c r="B1990" s="12">
        <v>212</v>
      </c>
      <c r="C1990" s="8">
        <v>10308</v>
      </c>
      <c r="D1990" s="12" t="s">
        <v>2047</v>
      </c>
      <c r="E1990" s="13">
        <v>45469</v>
      </c>
      <c r="F1990" s="12" t="s">
        <v>16714</v>
      </c>
      <c r="G1990" s="12">
        <f>IF(ISNUMBER(MATCH(C1990, FACT_ORDERS!C:C, 0)), 1, 0)</f>
        <v>0</v>
      </c>
      <c r="H1990" s="12">
        <f>COUNTIF(B:B,FACT_SEARCHES[[#This Row],[WD_PRODUCTS]])</f>
        <v>67</v>
      </c>
    </row>
    <row r="1991" spans="1:8" x14ac:dyDescent="0.3">
      <c r="A1991" s="12">
        <v>8989</v>
      </c>
      <c r="B1991" s="12">
        <v>277</v>
      </c>
      <c r="C1991" s="8">
        <v>10875</v>
      </c>
      <c r="D1991" s="12" t="s">
        <v>2048</v>
      </c>
      <c r="E1991" s="13">
        <v>45174</v>
      </c>
      <c r="F1991" s="12" t="s">
        <v>16715</v>
      </c>
      <c r="G1991" s="12">
        <f>IF(ISNUMBER(MATCH(C1991, FACT_ORDERS!C:C, 0)), 1, 0)</f>
        <v>1</v>
      </c>
      <c r="H1991" s="12">
        <f>COUNTIF(B:B,FACT_SEARCHES[[#This Row],[WD_PRODUCTS]])</f>
        <v>98</v>
      </c>
    </row>
    <row r="1992" spans="1:8" x14ac:dyDescent="0.3">
      <c r="A1992" s="12">
        <v>8990</v>
      </c>
      <c r="B1992" s="12">
        <v>230</v>
      </c>
      <c r="C1992" s="8">
        <v>10875</v>
      </c>
      <c r="D1992" s="12" t="s">
        <v>2049</v>
      </c>
      <c r="E1992" s="13">
        <v>45174</v>
      </c>
      <c r="F1992" s="12" t="s">
        <v>16716</v>
      </c>
      <c r="G1992" s="12">
        <f>IF(ISNUMBER(MATCH(C1992, FACT_ORDERS!C:C, 0)), 1, 0)</f>
        <v>1</v>
      </c>
      <c r="H1992" s="12">
        <f>COUNTIF(B:B,FACT_SEARCHES[[#This Row],[WD_PRODUCTS]])</f>
        <v>74</v>
      </c>
    </row>
    <row r="1993" spans="1:8" x14ac:dyDescent="0.3">
      <c r="A1993" s="12">
        <v>8991</v>
      </c>
      <c r="B1993" s="12">
        <v>205</v>
      </c>
      <c r="C1993" s="8">
        <v>10690</v>
      </c>
      <c r="D1993" s="12" t="s">
        <v>2050</v>
      </c>
      <c r="E1993" s="13">
        <v>45456</v>
      </c>
      <c r="F1993" s="12" t="s">
        <v>10939</v>
      </c>
      <c r="G1993" s="12">
        <f>IF(ISNUMBER(MATCH(C1993, FACT_ORDERS!C:C, 0)), 1, 0)</f>
        <v>1</v>
      </c>
      <c r="H1993" s="12">
        <f>COUNTIF(B:B,FACT_SEARCHES[[#This Row],[WD_PRODUCTS]])</f>
        <v>40</v>
      </c>
    </row>
    <row r="1994" spans="1:8" x14ac:dyDescent="0.3">
      <c r="A1994" s="12">
        <v>8992</v>
      </c>
      <c r="B1994" s="12">
        <v>215</v>
      </c>
      <c r="C1994" s="8">
        <v>10690</v>
      </c>
      <c r="D1994" s="12" t="s">
        <v>2051</v>
      </c>
      <c r="E1994" s="13">
        <v>45456</v>
      </c>
      <c r="F1994" s="12" t="s">
        <v>16717</v>
      </c>
      <c r="G1994" s="12">
        <f>IF(ISNUMBER(MATCH(C1994, FACT_ORDERS!C:C, 0)), 1, 0)</f>
        <v>1</v>
      </c>
      <c r="H1994" s="12">
        <f>COUNTIF(B:B,FACT_SEARCHES[[#This Row],[WD_PRODUCTS]])</f>
        <v>67</v>
      </c>
    </row>
    <row r="1995" spans="1:8" x14ac:dyDescent="0.3">
      <c r="A1995" s="12">
        <v>8993</v>
      </c>
      <c r="B1995" s="12">
        <v>236</v>
      </c>
      <c r="C1995" s="8">
        <v>10243</v>
      </c>
      <c r="D1995" s="12" t="s">
        <v>2052</v>
      </c>
      <c r="E1995" s="13">
        <v>45496</v>
      </c>
      <c r="F1995" s="12" t="s">
        <v>16718</v>
      </c>
      <c r="G1995" s="12">
        <f>IF(ISNUMBER(MATCH(C1995, FACT_ORDERS!C:C, 0)), 1, 0)</f>
        <v>0</v>
      </c>
      <c r="H1995" s="12">
        <f>COUNTIF(B:B,FACT_SEARCHES[[#This Row],[WD_PRODUCTS]])</f>
        <v>80</v>
      </c>
    </row>
    <row r="1996" spans="1:8" x14ac:dyDescent="0.3">
      <c r="A1996" s="12">
        <v>8994</v>
      </c>
      <c r="B1996" s="12">
        <v>255</v>
      </c>
      <c r="C1996" s="8">
        <v>10513</v>
      </c>
      <c r="D1996" s="12" t="s">
        <v>2053</v>
      </c>
      <c r="E1996" s="13">
        <v>45343</v>
      </c>
      <c r="F1996" s="12" t="s">
        <v>3738</v>
      </c>
      <c r="G1996" s="12">
        <f>IF(ISNUMBER(MATCH(C1996, FACT_ORDERS!C:C, 0)), 1, 0)</f>
        <v>0</v>
      </c>
      <c r="H1996" s="12">
        <f>COUNTIF(B:B,FACT_SEARCHES[[#This Row],[WD_PRODUCTS]])</f>
        <v>74</v>
      </c>
    </row>
    <row r="1997" spans="1:8" x14ac:dyDescent="0.3">
      <c r="A1997" s="12">
        <v>8995</v>
      </c>
      <c r="B1997" s="12">
        <v>214</v>
      </c>
      <c r="C1997" s="8">
        <v>10513</v>
      </c>
      <c r="D1997" s="12" t="s">
        <v>2054</v>
      </c>
      <c r="E1997" s="13">
        <v>45343</v>
      </c>
      <c r="F1997" s="12" t="s">
        <v>16719</v>
      </c>
      <c r="G1997" s="12">
        <f>IF(ISNUMBER(MATCH(C1997, FACT_ORDERS!C:C, 0)), 1, 0)</f>
        <v>0</v>
      </c>
      <c r="H1997" s="12">
        <f>COUNTIF(B:B,FACT_SEARCHES[[#This Row],[WD_PRODUCTS]])</f>
        <v>51</v>
      </c>
    </row>
    <row r="1998" spans="1:8" x14ac:dyDescent="0.3">
      <c r="A1998" s="12">
        <v>8996</v>
      </c>
      <c r="B1998" s="12">
        <v>222</v>
      </c>
      <c r="C1998" s="8">
        <v>10981</v>
      </c>
      <c r="D1998" s="12" t="s">
        <v>2055</v>
      </c>
      <c r="E1998" s="13">
        <v>45372</v>
      </c>
      <c r="F1998" s="12" t="s">
        <v>3466</v>
      </c>
      <c r="G1998" s="12">
        <f>IF(ISNUMBER(MATCH(C1998, FACT_ORDERS!C:C, 0)), 1, 0)</f>
        <v>1</v>
      </c>
      <c r="H1998" s="12">
        <f>COUNTIF(B:B,FACT_SEARCHES[[#This Row],[WD_PRODUCTS]])</f>
        <v>73</v>
      </c>
    </row>
    <row r="1999" spans="1:8" x14ac:dyDescent="0.3">
      <c r="A1999" s="12">
        <v>8997</v>
      </c>
      <c r="B1999" s="12">
        <v>204</v>
      </c>
      <c r="C1999" s="8">
        <v>10981</v>
      </c>
      <c r="D1999" s="12" t="s">
        <v>2056</v>
      </c>
      <c r="E1999" s="13">
        <v>45372</v>
      </c>
      <c r="F1999" s="12" t="s">
        <v>16720</v>
      </c>
      <c r="G1999" s="12">
        <f>IF(ISNUMBER(MATCH(C1999, FACT_ORDERS!C:C, 0)), 1, 0)</f>
        <v>1</v>
      </c>
      <c r="H1999" s="12">
        <f>COUNTIF(B:B,FACT_SEARCHES[[#This Row],[WD_PRODUCTS]])</f>
        <v>139</v>
      </c>
    </row>
    <row r="2000" spans="1:8" x14ac:dyDescent="0.3">
      <c r="A2000" s="12">
        <v>8998</v>
      </c>
      <c r="B2000" s="12">
        <v>263</v>
      </c>
      <c r="C2000" s="8">
        <v>10981</v>
      </c>
      <c r="D2000" s="12" t="s">
        <v>2057</v>
      </c>
      <c r="E2000" s="13">
        <v>45372</v>
      </c>
      <c r="F2000" s="12" t="s">
        <v>16721</v>
      </c>
      <c r="G2000" s="12">
        <f>IF(ISNUMBER(MATCH(C2000, FACT_ORDERS!C:C, 0)), 1, 0)</f>
        <v>1</v>
      </c>
      <c r="H2000" s="12">
        <f>COUNTIF(B:B,FACT_SEARCHES[[#This Row],[WD_PRODUCTS]])</f>
        <v>108</v>
      </c>
    </row>
    <row r="2001" spans="1:8" x14ac:dyDescent="0.3">
      <c r="A2001" s="12">
        <v>8999</v>
      </c>
      <c r="B2001" s="12">
        <v>234</v>
      </c>
      <c r="C2001" s="8">
        <v>10981</v>
      </c>
      <c r="D2001" s="12" t="s">
        <v>2058</v>
      </c>
      <c r="E2001" s="13">
        <v>45372</v>
      </c>
      <c r="F2001" s="12" t="s">
        <v>16722</v>
      </c>
      <c r="G2001" s="12">
        <f>IF(ISNUMBER(MATCH(C2001, FACT_ORDERS!C:C, 0)), 1, 0)</f>
        <v>1</v>
      </c>
      <c r="H2001" s="12">
        <f>COUNTIF(B:B,FACT_SEARCHES[[#This Row],[WD_PRODUCTS]])</f>
        <v>77</v>
      </c>
    </row>
    <row r="2002" spans="1:8" x14ac:dyDescent="0.3">
      <c r="A2002" s="12">
        <v>9000</v>
      </c>
      <c r="B2002" s="12">
        <v>240</v>
      </c>
      <c r="C2002" s="8">
        <v>10725</v>
      </c>
      <c r="D2002" s="12" t="s">
        <v>2059</v>
      </c>
      <c r="E2002" s="13">
        <v>45333</v>
      </c>
      <c r="F2002" s="12" t="s">
        <v>16723</v>
      </c>
      <c r="G2002" s="12">
        <f>IF(ISNUMBER(MATCH(C2002, FACT_ORDERS!C:C, 0)), 1, 0)</f>
        <v>1</v>
      </c>
      <c r="H2002" s="12">
        <f>COUNTIF(B:B,FACT_SEARCHES[[#This Row],[WD_PRODUCTS]])</f>
        <v>51</v>
      </c>
    </row>
    <row r="2003" spans="1:8" x14ac:dyDescent="0.3">
      <c r="A2003" s="12">
        <v>9001</v>
      </c>
      <c r="B2003" s="12">
        <v>278</v>
      </c>
      <c r="C2003" s="8">
        <v>10530</v>
      </c>
      <c r="D2003" s="12" t="s">
        <v>2060</v>
      </c>
      <c r="E2003" s="13">
        <v>45315</v>
      </c>
      <c r="F2003" s="12" t="s">
        <v>16724</v>
      </c>
      <c r="G2003" s="12">
        <f>IF(ISNUMBER(MATCH(C2003, FACT_ORDERS!C:C, 0)), 1, 0)</f>
        <v>1</v>
      </c>
      <c r="H2003" s="12">
        <f>COUNTIF(B:B,FACT_SEARCHES[[#This Row],[WD_PRODUCTS]])</f>
        <v>81</v>
      </c>
    </row>
    <row r="2004" spans="1:8" x14ac:dyDescent="0.3">
      <c r="A2004" s="12">
        <v>9002</v>
      </c>
      <c r="B2004" s="12">
        <v>259</v>
      </c>
      <c r="C2004" s="8">
        <v>10530</v>
      </c>
      <c r="D2004" s="12" t="s">
        <v>2061</v>
      </c>
      <c r="E2004" s="13">
        <v>45315</v>
      </c>
      <c r="F2004" s="12" t="s">
        <v>16725</v>
      </c>
      <c r="G2004" s="12">
        <f>IF(ISNUMBER(MATCH(C2004, FACT_ORDERS!C:C, 0)), 1, 0)</f>
        <v>1</v>
      </c>
      <c r="H2004" s="12">
        <f>COUNTIF(B:B,FACT_SEARCHES[[#This Row],[WD_PRODUCTS]])</f>
        <v>64</v>
      </c>
    </row>
    <row r="2005" spans="1:8" x14ac:dyDescent="0.3">
      <c r="A2005" s="12">
        <v>9003</v>
      </c>
      <c r="B2005" s="12">
        <v>247</v>
      </c>
      <c r="C2005" s="8">
        <v>10530</v>
      </c>
      <c r="D2005" s="12" t="s">
        <v>2062</v>
      </c>
      <c r="E2005" s="13">
        <v>45315</v>
      </c>
      <c r="F2005" s="12" t="s">
        <v>16726</v>
      </c>
      <c r="G2005" s="12">
        <f>IF(ISNUMBER(MATCH(C2005, FACT_ORDERS!C:C, 0)), 1, 0)</f>
        <v>1</v>
      </c>
      <c r="H2005" s="12">
        <f>COUNTIF(B:B,FACT_SEARCHES[[#This Row],[WD_PRODUCTS]])</f>
        <v>72</v>
      </c>
    </row>
    <row r="2006" spans="1:8" x14ac:dyDescent="0.3">
      <c r="A2006" s="12">
        <v>9004</v>
      </c>
      <c r="B2006" s="12">
        <v>227</v>
      </c>
      <c r="C2006" s="8">
        <v>10530</v>
      </c>
      <c r="D2006" s="12" t="s">
        <v>2063</v>
      </c>
      <c r="E2006" s="13">
        <v>45315</v>
      </c>
      <c r="F2006" s="12" t="s">
        <v>16727</v>
      </c>
      <c r="G2006" s="12">
        <f>IF(ISNUMBER(MATCH(C2006, FACT_ORDERS!C:C, 0)), 1, 0)</f>
        <v>1</v>
      </c>
      <c r="H2006" s="12">
        <f>COUNTIF(B:B,FACT_SEARCHES[[#This Row],[WD_PRODUCTS]])</f>
        <v>93</v>
      </c>
    </row>
    <row r="2007" spans="1:8" x14ac:dyDescent="0.3">
      <c r="A2007" s="12">
        <v>9005</v>
      </c>
      <c r="B2007" s="12">
        <v>204</v>
      </c>
      <c r="C2007" s="8">
        <v>10554</v>
      </c>
      <c r="D2007" s="12" t="s">
        <v>2064</v>
      </c>
      <c r="E2007" s="13">
        <v>45022</v>
      </c>
      <c r="F2007" s="12" t="s">
        <v>4516</v>
      </c>
      <c r="G2007" s="12">
        <f>IF(ISNUMBER(MATCH(C2007, FACT_ORDERS!C:C, 0)), 1, 0)</f>
        <v>0</v>
      </c>
      <c r="H2007" s="12">
        <f>COUNTIF(B:B,FACT_SEARCHES[[#This Row],[WD_PRODUCTS]])</f>
        <v>139</v>
      </c>
    </row>
    <row r="2008" spans="1:8" x14ac:dyDescent="0.3">
      <c r="A2008" s="12">
        <v>9006</v>
      </c>
      <c r="B2008" s="12">
        <v>274</v>
      </c>
      <c r="C2008" s="8">
        <v>10686</v>
      </c>
      <c r="D2008" s="12" t="s">
        <v>2065</v>
      </c>
      <c r="E2008" s="13">
        <v>45391</v>
      </c>
      <c r="F2008" s="12" t="s">
        <v>14340</v>
      </c>
      <c r="G2008" s="12">
        <f>IF(ISNUMBER(MATCH(C2008, FACT_ORDERS!C:C, 0)), 1, 0)</f>
        <v>0</v>
      </c>
      <c r="H2008" s="12">
        <f>COUNTIF(B:B,FACT_SEARCHES[[#This Row],[WD_PRODUCTS]])</f>
        <v>45</v>
      </c>
    </row>
    <row r="2009" spans="1:8" x14ac:dyDescent="0.3">
      <c r="A2009" s="12">
        <v>9007</v>
      </c>
      <c r="B2009" s="12">
        <v>269</v>
      </c>
      <c r="C2009" s="8">
        <v>10256</v>
      </c>
      <c r="D2009" s="12" t="s">
        <v>2066</v>
      </c>
      <c r="E2009" s="13">
        <v>44198</v>
      </c>
      <c r="F2009" s="12" t="s">
        <v>3402</v>
      </c>
      <c r="G2009" s="12">
        <f>IF(ISNUMBER(MATCH(C2009, FACT_ORDERS!C:C, 0)), 1, 0)</f>
        <v>0</v>
      </c>
      <c r="H2009" s="12">
        <f>COUNTIF(B:B,FACT_SEARCHES[[#This Row],[WD_PRODUCTS]])</f>
        <v>50</v>
      </c>
    </row>
    <row r="2010" spans="1:8" x14ac:dyDescent="0.3">
      <c r="A2010" s="12">
        <v>9008</v>
      </c>
      <c r="B2010" s="12">
        <v>236</v>
      </c>
      <c r="C2010" s="8">
        <v>10256</v>
      </c>
      <c r="D2010" s="12" t="s">
        <v>2067</v>
      </c>
      <c r="E2010" s="13">
        <v>44198</v>
      </c>
      <c r="F2010" s="12" t="s">
        <v>16728</v>
      </c>
      <c r="G2010" s="12">
        <f>IF(ISNUMBER(MATCH(C2010, FACT_ORDERS!C:C, 0)), 1, 0)</f>
        <v>0</v>
      </c>
      <c r="H2010" s="12">
        <f>COUNTIF(B:B,FACT_SEARCHES[[#This Row],[WD_PRODUCTS]])</f>
        <v>80</v>
      </c>
    </row>
    <row r="2011" spans="1:8" x14ac:dyDescent="0.3">
      <c r="A2011" s="12">
        <v>9009</v>
      </c>
      <c r="B2011" s="12">
        <v>290</v>
      </c>
      <c r="C2011" s="8">
        <v>10256</v>
      </c>
      <c r="D2011" s="12" t="s">
        <v>2068</v>
      </c>
      <c r="E2011" s="13">
        <v>44198</v>
      </c>
      <c r="F2011" s="12" t="s">
        <v>16729</v>
      </c>
      <c r="G2011" s="12">
        <f>IF(ISNUMBER(MATCH(C2011, FACT_ORDERS!C:C, 0)), 1, 0)</f>
        <v>0</v>
      </c>
      <c r="H2011" s="12">
        <f>COUNTIF(B:B,FACT_SEARCHES[[#This Row],[WD_PRODUCTS]])</f>
        <v>47</v>
      </c>
    </row>
    <row r="2012" spans="1:8" x14ac:dyDescent="0.3">
      <c r="A2012" s="12">
        <v>9010</v>
      </c>
      <c r="B2012" s="12">
        <v>296</v>
      </c>
      <c r="C2012" s="8">
        <v>10052</v>
      </c>
      <c r="D2012" s="12" t="s">
        <v>2069</v>
      </c>
      <c r="E2012" s="13">
        <v>44636</v>
      </c>
      <c r="F2012" s="12" t="s">
        <v>16730</v>
      </c>
      <c r="G2012" s="12">
        <f>IF(ISNUMBER(MATCH(C2012, FACT_ORDERS!C:C, 0)), 1, 0)</f>
        <v>0</v>
      </c>
      <c r="H2012" s="12">
        <f>COUNTIF(B:B,FACT_SEARCHES[[#This Row],[WD_PRODUCTS]])</f>
        <v>106</v>
      </c>
    </row>
    <row r="2013" spans="1:8" x14ac:dyDescent="0.3">
      <c r="A2013" s="12">
        <v>9011</v>
      </c>
      <c r="B2013" s="12">
        <v>205</v>
      </c>
      <c r="C2013" s="8">
        <v>10690</v>
      </c>
      <c r="D2013" s="12" t="s">
        <v>2070</v>
      </c>
      <c r="E2013" s="13">
        <v>45557</v>
      </c>
      <c r="F2013" s="12" t="s">
        <v>16731</v>
      </c>
      <c r="G2013" s="12">
        <f>IF(ISNUMBER(MATCH(C2013, FACT_ORDERS!C:C, 0)), 1, 0)</f>
        <v>1</v>
      </c>
      <c r="H2013" s="12">
        <f>COUNTIF(B:B,FACT_SEARCHES[[#This Row],[WD_PRODUCTS]])</f>
        <v>40</v>
      </c>
    </row>
    <row r="2014" spans="1:8" x14ac:dyDescent="0.3">
      <c r="A2014" s="12">
        <v>9012</v>
      </c>
      <c r="B2014" s="12">
        <v>263</v>
      </c>
      <c r="C2014" s="8">
        <v>10396</v>
      </c>
      <c r="D2014" s="12" t="s">
        <v>2071</v>
      </c>
      <c r="E2014" s="13">
        <v>45517</v>
      </c>
      <c r="F2014" s="12" t="s">
        <v>4306</v>
      </c>
      <c r="G2014" s="12">
        <f>IF(ISNUMBER(MATCH(C2014, FACT_ORDERS!C:C, 0)), 1, 0)</f>
        <v>0</v>
      </c>
      <c r="H2014" s="12">
        <f>COUNTIF(B:B,FACT_SEARCHES[[#This Row],[WD_PRODUCTS]])</f>
        <v>108</v>
      </c>
    </row>
    <row r="2015" spans="1:8" x14ac:dyDescent="0.3">
      <c r="A2015" s="12">
        <v>9013</v>
      </c>
      <c r="B2015" s="12">
        <v>299</v>
      </c>
      <c r="C2015" s="8">
        <v>10396</v>
      </c>
      <c r="D2015" s="12" t="s">
        <v>2072</v>
      </c>
      <c r="E2015" s="13">
        <v>45517</v>
      </c>
      <c r="F2015" s="12" t="s">
        <v>16732</v>
      </c>
      <c r="G2015" s="12">
        <f>IF(ISNUMBER(MATCH(C2015, FACT_ORDERS!C:C, 0)), 1, 0)</f>
        <v>0</v>
      </c>
      <c r="H2015" s="12">
        <f>COUNTIF(B:B,FACT_SEARCHES[[#This Row],[WD_PRODUCTS]])</f>
        <v>125</v>
      </c>
    </row>
    <row r="2016" spans="1:8" x14ac:dyDescent="0.3">
      <c r="A2016" s="12">
        <v>9014</v>
      </c>
      <c r="B2016" s="12">
        <v>255</v>
      </c>
      <c r="C2016" s="8">
        <v>10396</v>
      </c>
      <c r="D2016" s="12" t="s">
        <v>2073</v>
      </c>
      <c r="E2016" s="13">
        <v>45517</v>
      </c>
      <c r="F2016" s="12" t="s">
        <v>16733</v>
      </c>
      <c r="G2016" s="12">
        <f>IF(ISNUMBER(MATCH(C2016, FACT_ORDERS!C:C, 0)), 1, 0)</f>
        <v>0</v>
      </c>
      <c r="H2016" s="12">
        <f>COUNTIF(B:B,FACT_SEARCHES[[#This Row],[WD_PRODUCTS]])</f>
        <v>74</v>
      </c>
    </row>
    <row r="2017" spans="1:8" x14ac:dyDescent="0.3">
      <c r="A2017" s="12">
        <v>9015</v>
      </c>
      <c r="B2017" s="12">
        <v>215</v>
      </c>
      <c r="C2017" s="8">
        <v>10970</v>
      </c>
      <c r="D2017" s="12" t="s">
        <v>2074</v>
      </c>
      <c r="E2017" s="13">
        <v>44851</v>
      </c>
      <c r="F2017" s="12" t="s">
        <v>16734</v>
      </c>
      <c r="G2017" s="12">
        <f>IF(ISNUMBER(MATCH(C2017, FACT_ORDERS!C:C, 0)), 1, 0)</f>
        <v>1</v>
      </c>
      <c r="H2017" s="12">
        <f>COUNTIF(B:B,FACT_SEARCHES[[#This Row],[WD_PRODUCTS]])</f>
        <v>67</v>
      </c>
    </row>
    <row r="2018" spans="1:8" x14ac:dyDescent="0.3">
      <c r="A2018" s="12">
        <v>9016</v>
      </c>
      <c r="B2018" s="12">
        <v>279</v>
      </c>
      <c r="C2018" s="8">
        <v>10970</v>
      </c>
      <c r="D2018" s="12" t="s">
        <v>2075</v>
      </c>
      <c r="E2018" s="13">
        <v>44851</v>
      </c>
      <c r="F2018" s="12" t="s">
        <v>16735</v>
      </c>
      <c r="G2018" s="12">
        <f>IF(ISNUMBER(MATCH(C2018, FACT_ORDERS!C:C, 0)), 1, 0)</f>
        <v>1</v>
      </c>
      <c r="H2018" s="12">
        <f>COUNTIF(B:B,FACT_SEARCHES[[#This Row],[WD_PRODUCTS]])</f>
        <v>44</v>
      </c>
    </row>
    <row r="2019" spans="1:8" x14ac:dyDescent="0.3">
      <c r="A2019" s="12">
        <v>9017</v>
      </c>
      <c r="B2019" s="12">
        <v>292</v>
      </c>
      <c r="C2019" s="8">
        <v>10357</v>
      </c>
      <c r="D2019" s="12" t="s">
        <v>2076</v>
      </c>
      <c r="E2019" s="13">
        <v>44581</v>
      </c>
      <c r="F2019" s="12" t="s">
        <v>16736</v>
      </c>
      <c r="G2019" s="12">
        <f>IF(ISNUMBER(MATCH(C2019, FACT_ORDERS!C:C, 0)), 1, 0)</f>
        <v>0</v>
      </c>
      <c r="H2019" s="12">
        <f>COUNTIF(B:B,FACT_SEARCHES[[#This Row],[WD_PRODUCTS]])</f>
        <v>95</v>
      </c>
    </row>
    <row r="2020" spans="1:8" x14ac:dyDescent="0.3">
      <c r="A2020" s="12">
        <v>9018</v>
      </c>
      <c r="B2020" s="12">
        <v>275</v>
      </c>
      <c r="C2020" s="8">
        <v>10017</v>
      </c>
      <c r="D2020" s="12" t="s">
        <v>2077</v>
      </c>
      <c r="E2020" s="13">
        <v>45415</v>
      </c>
      <c r="F2020" s="12" t="s">
        <v>16737</v>
      </c>
      <c r="G2020" s="12">
        <f>IF(ISNUMBER(MATCH(C2020, FACT_ORDERS!C:C, 0)), 1, 0)</f>
        <v>0</v>
      </c>
      <c r="H2020" s="12">
        <f>COUNTIF(B:B,FACT_SEARCHES[[#This Row],[WD_PRODUCTS]])</f>
        <v>70</v>
      </c>
    </row>
    <row r="2021" spans="1:8" x14ac:dyDescent="0.3">
      <c r="A2021" s="12">
        <v>9019</v>
      </c>
      <c r="B2021" s="12">
        <v>235</v>
      </c>
      <c r="C2021" s="8">
        <v>10590</v>
      </c>
      <c r="D2021" s="12" t="s">
        <v>2078</v>
      </c>
      <c r="E2021" s="13">
        <v>44578</v>
      </c>
      <c r="F2021" s="12" t="s">
        <v>16738</v>
      </c>
      <c r="G2021" s="12">
        <f>IF(ISNUMBER(MATCH(C2021, FACT_ORDERS!C:C, 0)), 1, 0)</f>
        <v>0</v>
      </c>
      <c r="H2021" s="12">
        <f>COUNTIF(B:B,FACT_SEARCHES[[#This Row],[WD_PRODUCTS]])</f>
        <v>58</v>
      </c>
    </row>
    <row r="2022" spans="1:8" x14ac:dyDescent="0.3">
      <c r="A2022" s="12">
        <v>9020</v>
      </c>
      <c r="B2022" s="12">
        <v>219</v>
      </c>
      <c r="C2022" s="8">
        <v>10590</v>
      </c>
      <c r="D2022" s="12" t="s">
        <v>2079</v>
      </c>
      <c r="E2022" s="13">
        <v>44578</v>
      </c>
      <c r="F2022" s="12" t="s">
        <v>4322</v>
      </c>
      <c r="G2022" s="12">
        <f>IF(ISNUMBER(MATCH(C2022, FACT_ORDERS!C:C, 0)), 1, 0)</f>
        <v>0</v>
      </c>
      <c r="H2022" s="12">
        <f>COUNTIF(B:B,FACT_SEARCHES[[#This Row],[WD_PRODUCTS]])</f>
        <v>83</v>
      </c>
    </row>
    <row r="2023" spans="1:8" x14ac:dyDescent="0.3">
      <c r="A2023" s="12">
        <v>9021</v>
      </c>
      <c r="B2023" s="12">
        <v>254</v>
      </c>
      <c r="C2023" s="8">
        <v>10669</v>
      </c>
      <c r="D2023" s="12" t="s">
        <v>2080</v>
      </c>
      <c r="E2023" s="13">
        <v>44725</v>
      </c>
      <c r="F2023" s="12" t="s">
        <v>11995</v>
      </c>
      <c r="G2023" s="12">
        <f>IF(ISNUMBER(MATCH(C2023, FACT_ORDERS!C:C, 0)), 1, 0)</f>
        <v>1</v>
      </c>
      <c r="H2023" s="12">
        <f>COUNTIF(B:B,FACT_SEARCHES[[#This Row],[WD_PRODUCTS]])</f>
        <v>77</v>
      </c>
    </row>
    <row r="2024" spans="1:8" x14ac:dyDescent="0.3">
      <c r="A2024" s="12">
        <v>9022</v>
      </c>
      <c r="B2024" s="12">
        <v>250</v>
      </c>
      <c r="C2024" s="8">
        <v>10669</v>
      </c>
      <c r="D2024" s="12" t="s">
        <v>2081</v>
      </c>
      <c r="E2024" s="13">
        <v>44725</v>
      </c>
      <c r="F2024" s="12" t="s">
        <v>16739</v>
      </c>
      <c r="G2024" s="12">
        <f>IF(ISNUMBER(MATCH(C2024, FACT_ORDERS!C:C, 0)), 1, 0)</f>
        <v>1</v>
      </c>
      <c r="H2024" s="12">
        <f>COUNTIF(B:B,FACT_SEARCHES[[#This Row],[WD_PRODUCTS]])</f>
        <v>65</v>
      </c>
    </row>
    <row r="2025" spans="1:8" x14ac:dyDescent="0.3">
      <c r="A2025" s="12">
        <v>9023</v>
      </c>
      <c r="B2025" s="12">
        <v>233</v>
      </c>
      <c r="C2025" s="8">
        <v>10019</v>
      </c>
      <c r="D2025" s="12" t="s">
        <v>2082</v>
      </c>
      <c r="E2025" s="13">
        <v>45556</v>
      </c>
      <c r="F2025" s="12" t="s">
        <v>16740</v>
      </c>
      <c r="G2025" s="12">
        <f>IF(ISNUMBER(MATCH(C2025, FACT_ORDERS!C:C, 0)), 1, 0)</f>
        <v>0</v>
      </c>
      <c r="H2025" s="12">
        <f>COUNTIF(B:B,FACT_SEARCHES[[#This Row],[WD_PRODUCTS]])</f>
        <v>76</v>
      </c>
    </row>
    <row r="2026" spans="1:8" x14ac:dyDescent="0.3">
      <c r="A2026" s="12">
        <v>9024</v>
      </c>
      <c r="B2026" s="12">
        <v>259</v>
      </c>
      <c r="C2026" s="8">
        <v>10019</v>
      </c>
      <c r="D2026" s="12" t="s">
        <v>2083</v>
      </c>
      <c r="E2026" s="13">
        <v>45556</v>
      </c>
      <c r="F2026" s="12" t="s">
        <v>16741</v>
      </c>
      <c r="G2026" s="12">
        <f>IF(ISNUMBER(MATCH(C2026, FACT_ORDERS!C:C, 0)), 1, 0)</f>
        <v>0</v>
      </c>
      <c r="H2026" s="12">
        <f>COUNTIF(B:B,FACT_SEARCHES[[#This Row],[WD_PRODUCTS]])</f>
        <v>64</v>
      </c>
    </row>
    <row r="2027" spans="1:8" x14ac:dyDescent="0.3">
      <c r="A2027" s="12">
        <v>9025</v>
      </c>
      <c r="B2027" s="12">
        <v>269</v>
      </c>
      <c r="C2027" s="8">
        <v>10499</v>
      </c>
      <c r="D2027" s="12" t="s">
        <v>2084</v>
      </c>
      <c r="E2027" s="13">
        <v>45041</v>
      </c>
      <c r="F2027" s="12" t="s">
        <v>16742</v>
      </c>
      <c r="G2027" s="12">
        <f>IF(ISNUMBER(MATCH(C2027, FACT_ORDERS!C:C, 0)), 1, 0)</f>
        <v>1</v>
      </c>
      <c r="H2027" s="12">
        <f>COUNTIF(B:B,FACT_SEARCHES[[#This Row],[WD_PRODUCTS]])</f>
        <v>50</v>
      </c>
    </row>
    <row r="2028" spans="1:8" x14ac:dyDescent="0.3">
      <c r="A2028" s="12">
        <v>9026</v>
      </c>
      <c r="B2028" s="12">
        <v>237</v>
      </c>
      <c r="C2028" s="8">
        <v>10499</v>
      </c>
      <c r="D2028" s="12" t="s">
        <v>2085</v>
      </c>
      <c r="E2028" s="13">
        <v>45041</v>
      </c>
      <c r="F2028" s="12" t="s">
        <v>16612</v>
      </c>
      <c r="G2028" s="12">
        <f>IF(ISNUMBER(MATCH(C2028, FACT_ORDERS!C:C, 0)), 1, 0)</f>
        <v>1</v>
      </c>
      <c r="H2028" s="12">
        <f>COUNTIF(B:B,FACT_SEARCHES[[#This Row],[WD_PRODUCTS]])</f>
        <v>99</v>
      </c>
    </row>
    <row r="2029" spans="1:8" x14ac:dyDescent="0.3">
      <c r="A2029" s="12">
        <v>9027</v>
      </c>
      <c r="B2029" s="12">
        <v>257</v>
      </c>
      <c r="C2029" s="8">
        <v>10559</v>
      </c>
      <c r="D2029" s="12" t="s">
        <v>2086</v>
      </c>
      <c r="E2029" s="13">
        <v>45163</v>
      </c>
      <c r="F2029" s="12" t="s">
        <v>16743</v>
      </c>
      <c r="G2029" s="12">
        <f>IF(ISNUMBER(MATCH(C2029, FACT_ORDERS!C:C, 0)), 1, 0)</f>
        <v>1</v>
      </c>
      <c r="H2029" s="12">
        <f>COUNTIF(B:B,FACT_SEARCHES[[#This Row],[WD_PRODUCTS]])</f>
        <v>75</v>
      </c>
    </row>
    <row r="2030" spans="1:8" x14ac:dyDescent="0.3">
      <c r="A2030" s="12">
        <v>9028</v>
      </c>
      <c r="B2030" s="12">
        <v>279</v>
      </c>
      <c r="C2030" s="8">
        <v>10559</v>
      </c>
      <c r="D2030" s="12" t="s">
        <v>2087</v>
      </c>
      <c r="E2030" s="13">
        <v>45163</v>
      </c>
      <c r="F2030" s="12" t="s">
        <v>16744</v>
      </c>
      <c r="G2030" s="12">
        <f>IF(ISNUMBER(MATCH(C2030, FACT_ORDERS!C:C, 0)), 1, 0)</f>
        <v>1</v>
      </c>
      <c r="H2030" s="12">
        <f>COUNTIF(B:B,FACT_SEARCHES[[#This Row],[WD_PRODUCTS]])</f>
        <v>44</v>
      </c>
    </row>
    <row r="2031" spans="1:8" x14ac:dyDescent="0.3">
      <c r="A2031" s="12">
        <v>9029</v>
      </c>
      <c r="B2031" s="12">
        <v>292</v>
      </c>
      <c r="C2031" s="8">
        <v>10559</v>
      </c>
      <c r="D2031" s="12" t="s">
        <v>2088</v>
      </c>
      <c r="E2031" s="13">
        <v>45163</v>
      </c>
      <c r="F2031" s="12" t="s">
        <v>16745</v>
      </c>
      <c r="G2031" s="12">
        <f>IF(ISNUMBER(MATCH(C2031, FACT_ORDERS!C:C, 0)), 1, 0)</f>
        <v>1</v>
      </c>
      <c r="H2031" s="12">
        <f>COUNTIF(B:B,FACT_SEARCHES[[#This Row],[WD_PRODUCTS]])</f>
        <v>95</v>
      </c>
    </row>
    <row r="2032" spans="1:8" x14ac:dyDescent="0.3">
      <c r="A2032" s="12">
        <v>9030</v>
      </c>
      <c r="B2032" s="12">
        <v>299</v>
      </c>
      <c r="C2032" s="8">
        <v>10559</v>
      </c>
      <c r="D2032" s="12" t="s">
        <v>2089</v>
      </c>
      <c r="E2032" s="13">
        <v>45163</v>
      </c>
      <c r="F2032" s="12" t="s">
        <v>16746</v>
      </c>
      <c r="G2032" s="12">
        <f>IF(ISNUMBER(MATCH(C2032, FACT_ORDERS!C:C, 0)), 1, 0)</f>
        <v>1</v>
      </c>
      <c r="H2032" s="12">
        <f>COUNTIF(B:B,FACT_SEARCHES[[#This Row],[WD_PRODUCTS]])</f>
        <v>125</v>
      </c>
    </row>
    <row r="2033" spans="1:8" x14ac:dyDescent="0.3">
      <c r="A2033" s="12">
        <v>9031</v>
      </c>
      <c r="B2033" s="12">
        <v>242</v>
      </c>
      <c r="C2033" s="8">
        <v>10891</v>
      </c>
      <c r="D2033" s="12" t="s">
        <v>2090</v>
      </c>
      <c r="E2033" s="13">
        <v>45504</v>
      </c>
      <c r="F2033" s="12" t="s">
        <v>16747</v>
      </c>
      <c r="G2033" s="12">
        <f>IF(ISNUMBER(MATCH(C2033, FACT_ORDERS!C:C, 0)), 1, 0)</f>
        <v>1</v>
      </c>
      <c r="H2033" s="12">
        <f>COUNTIF(B:B,FACT_SEARCHES[[#This Row],[WD_PRODUCTS]])</f>
        <v>76</v>
      </c>
    </row>
    <row r="2034" spans="1:8" x14ac:dyDescent="0.3">
      <c r="A2034" s="12">
        <v>9032</v>
      </c>
      <c r="B2034" s="12">
        <v>236</v>
      </c>
      <c r="C2034" s="8">
        <v>10891</v>
      </c>
      <c r="D2034" s="12" t="s">
        <v>2091</v>
      </c>
      <c r="E2034" s="13">
        <v>45504</v>
      </c>
      <c r="F2034" s="12" t="s">
        <v>16748</v>
      </c>
      <c r="G2034" s="12">
        <f>IF(ISNUMBER(MATCH(C2034, FACT_ORDERS!C:C, 0)), 1, 0)</f>
        <v>1</v>
      </c>
      <c r="H2034" s="12">
        <f>COUNTIF(B:B,FACT_SEARCHES[[#This Row],[WD_PRODUCTS]])</f>
        <v>80</v>
      </c>
    </row>
    <row r="2035" spans="1:8" x14ac:dyDescent="0.3">
      <c r="A2035" s="12">
        <v>9033</v>
      </c>
      <c r="B2035" s="12">
        <v>264</v>
      </c>
      <c r="C2035" s="8">
        <v>10891</v>
      </c>
      <c r="D2035" s="12" t="s">
        <v>2092</v>
      </c>
      <c r="E2035" s="13">
        <v>45504</v>
      </c>
      <c r="F2035" s="12" t="s">
        <v>16749</v>
      </c>
      <c r="G2035" s="12">
        <f>IF(ISNUMBER(MATCH(C2035, FACT_ORDERS!C:C, 0)), 1, 0)</f>
        <v>1</v>
      </c>
      <c r="H2035" s="12">
        <f>COUNTIF(B:B,FACT_SEARCHES[[#This Row],[WD_PRODUCTS]])</f>
        <v>53</v>
      </c>
    </row>
    <row r="2036" spans="1:8" x14ac:dyDescent="0.3">
      <c r="A2036" s="12">
        <v>9034</v>
      </c>
      <c r="B2036" s="12">
        <v>281</v>
      </c>
      <c r="C2036" s="8">
        <v>10180</v>
      </c>
      <c r="D2036" s="12" t="s">
        <v>2093</v>
      </c>
      <c r="E2036" s="13">
        <v>45517</v>
      </c>
      <c r="F2036" s="12" t="s">
        <v>3265</v>
      </c>
      <c r="G2036" s="12">
        <f>IF(ISNUMBER(MATCH(C2036, FACT_ORDERS!C:C, 0)), 1, 0)</f>
        <v>1</v>
      </c>
      <c r="H2036" s="12">
        <f>COUNTIF(B:B,FACT_SEARCHES[[#This Row],[WD_PRODUCTS]])</f>
        <v>86</v>
      </c>
    </row>
    <row r="2037" spans="1:8" x14ac:dyDescent="0.3">
      <c r="A2037" s="12">
        <v>9035</v>
      </c>
      <c r="B2037" s="12">
        <v>222</v>
      </c>
      <c r="C2037" s="8">
        <v>10694</v>
      </c>
      <c r="D2037" s="12" t="s">
        <v>2094</v>
      </c>
      <c r="E2037" s="13">
        <v>45039</v>
      </c>
      <c r="F2037" s="12" t="s">
        <v>4221</v>
      </c>
      <c r="G2037" s="12">
        <f>IF(ISNUMBER(MATCH(C2037, FACT_ORDERS!C:C, 0)), 1, 0)</f>
        <v>0</v>
      </c>
      <c r="H2037" s="12">
        <f>COUNTIF(B:B,FACT_SEARCHES[[#This Row],[WD_PRODUCTS]])</f>
        <v>73</v>
      </c>
    </row>
    <row r="2038" spans="1:8" x14ac:dyDescent="0.3">
      <c r="A2038" s="12">
        <v>9036</v>
      </c>
      <c r="B2038" s="12">
        <v>224</v>
      </c>
      <c r="C2038" s="8">
        <v>10696</v>
      </c>
      <c r="D2038" s="12" t="s">
        <v>2095</v>
      </c>
      <c r="E2038" s="13">
        <v>45423</v>
      </c>
      <c r="F2038" s="12" t="s">
        <v>16750</v>
      </c>
      <c r="G2038" s="12">
        <f>IF(ISNUMBER(MATCH(C2038, FACT_ORDERS!C:C, 0)), 1, 0)</f>
        <v>1</v>
      </c>
      <c r="H2038" s="12">
        <f>COUNTIF(B:B,FACT_SEARCHES[[#This Row],[WD_PRODUCTS]])</f>
        <v>63</v>
      </c>
    </row>
    <row r="2039" spans="1:8" x14ac:dyDescent="0.3">
      <c r="A2039" s="12">
        <v>9037</v>
      </c>
      <c r="B2039" s="12">
        <v>236</v>
      </c>
      <c r="C2039" s="8">
        <v>10696</v>
      </c>
      <c r="D2039" s="12" t="s">
        <v>2096</v>
      </c>
      <c r="E2039" s="13">
        <v>45423</v>
      </c>
      <c r="F2039" s="12" t="s">
        <v>16751</v>
      </c>
      <c r="G2039" s="12">
        <f>IF(ISNUMBER(MATCH(C2039, FACT_ORDERS!C:C, 0)), 1, 0)</f>
        <v>1</v>
      </c>
      <c r="H2039" s="12">
        <f>COUNTIF(B:B,FACT_SEARCHES[[#This Row],[WD_PRODUCTS]])</f>
        <v>80</v>
      </c>
    </row>
    <row r="2040" spans="1:8" x14ac:dyDescent="0.3">
      <c r="A2040" s="12">
        <v>9038</v>
      </c>
      <c r="B2040" s="12">
        <v>253</v>
      </c>
      <c r="C2040" s="8">
        <v>10119</v>
      </c>
      <c r="D2040" s="12" t="s">
        <v>2097</v>
      </c>
      <c r="E2040" s="13">
        <v>44990</v>
      </c>
      <c r="F2040" s="12" t="s">
        <v>4546</v>
      </c>
      <c r="G2040" s="12">
        <f>IF(ISNUMBER(MATCH(C2040, FACT_ORDERS!C:C, 0)), 1, 0)</f>
        <v>1</v>
      </c>
      <c r="H2040" s="12">
        <f>COUNTIF(B:B,FACT_SEARCHES[[#This Row],[WD_PRODUCTS]])</f>
        <v>78</v>
      </c>
    </row>
    <row r="2041" spans="1:8" x14ac:dyDescent="0.3">
      <c r="A2041" s="12">
        <v>9039</v>
      </c>
      <c r="B2041" s="12">
        <v>221</v>
      </c>
      <c r="C2041" s="8">
        <v>10119</v>
      </c>
      <c r="D2041" s="12" t="s">
        <v>2098</v>
      </c>
      <c r="E2041" s="13">
        <v>44990</v>
      </c>
      <c r="F2041" s="12" t="s">
        <v>4525</v>
      </c>
      <c r="G2041" s="12">
        <f>IF(ISNUMBER(MATCH(C2041, FACT_ORDERS!C:C, 0)), 1, 0)</f>
        <v>1</v>
      </c>
      <c r="H2041" s="12">
        <f>COUNTIF(B:B,FACT_SEARCHES[[#This Row],[WD_PRODUCTS]])</f>
        <v>31</v>
      </c>
    </row>
    <row r="2042" spans="1:8" x14ac:dyDescent="0.3">
      <c r="A2042" s="12">
        <v>9040</v>
      </c>
      <c r="B2042" s="12">
        <v>292</v>
      </c>
      <c r="C2042" s="8">
        <v>10119</v>
      </c>
      <c r="D2042" s="12" t="s">
        <v>2099</v>
      </c>
      <c r="E2042" s="13">
        <v>44990</v>
      </c>
      <c r="F2042" s="12" t="s">
        <v>16752</v>
      </c>
      <c r="G2042" s="12">
        <f>IF(ISNUMBER(MATCH(C2042, FACT_ORDERS!C:C, 0)), 1, 0)</f>
        <v>1</v>
      </c>
      <c r="H2042" s="12">
        <f>COUNTIF(B:B,FACT_SEARCHES[[#This Row],[WD_PRODUCTS]])</f>
        <v>95</v>
      </c>
    </row>
    <row r="2043" spans="1:8" x14ac:dyDescent="0.3">
      <c r="A2043" s="12">
        <v>9041</v>
      </c>
      <c r="B2043" s="12">
        <v>233</v>
      </c>
      <c r="C2043" s="8">
        <v>10416</v>
      </c>
      <c r="D2043" s="12" t="s">
        <v>2100</v>
      </c>
      <c r="E2043" s="13">
        <v>45031</v>
      </c>
      <c r="F2043" s="12" t="s">
        <v>16753</v>
      </c>
      <c r="G2043" s="12">
        <f>IF(ISNUMBER(MATCH(C2043, FACT_ORDERS!C:C, 0)), 1, 0)</f>
        <v>0</v>
      </c>
      <c r="H2043" s="12">
        <f>COUNTIF(B:B,FACT_SEARCHES[[#This Row],[WD_PRODUCTS]])</f>
        <v>76</v>
      </c>
    </row>
    <row r="2044" spans="1:8" x14ac:dyDescent="0.3">
      <c r="A2044" s="12">
        <v>9042</v>
      </c>
      <c r="B2044" s="12">
        <v>209</v>
      </c>
      <c r="C2044" s="8">
        <v>10416</v>
      </c>
      <c r="D2044" s="12" t="s">
        <v>2101</v>
      </c>
      <c r="E2044" s="13">
        <v>45031</v>
      </c>
      <c r="F2044" s="12" t="s">
        <v>16754</v>
      </c>
      <c r="G2044" s="12">
        <f>IF(ISNUMBER(MATCH(C2044, FACT_ORDERS!C:C, 0)), 1, 0)</f>
        <v>0</v>
      </c>
      <c r="H2044" s="12">
        <f>COUNTIF(B:B,FACT_SEARCHES[[#This Row],[WD_PRODUCTS]])</f>
        <v>91</v>
      </c>
    </row>
    <row r="2045" spans="1:8" x14ac:dyDescent="0.3">
      <c r="A2045" s="12">
        <v>9043</v>
      </c>
      <c r="B2045" s="12">
        <v>296</v>
      </c>
      <c r="C2045" s="8">
        <v>10416</v>
      </c>
      <c r="D2045" s="12" t="s">
        <v>2102</v>
      </c>
      <c r="E2045" s="13">
        <v>45031</v>
      </c>
      <c r="F2045" s="12" t="s">
        <v>16755</v>
      </c>
      <c r="G2045" s="12">
        <f>IF(ISNUMBER(MATCH(C2045, FACT_ORDERS!C:C, 0)), 1, 0)</f>
        <v>0</v>
      </c>
      <c r="H2045" s="12">
        <f>COUNTIF(B:B,FACT_SEARCHES[[#This Row],[WD_PRODUCTS]])</f>
        <v>106</v>
      </c>
    </row>
    <row r="2046" spans="1:8" x14ac:dyDescent="0.3">
      <c r="A2046" s="12">
        <v>9044</v>
      </c>
      <c r="B2046" s="12">
        <v>261</v>
      </c>
      <c r="C2046" s="8">
        <v>10416</v>
      </c>
      <c r="D2046" s="12" t="s">
        <v>2103</v>
      </c>
      <c r="E2046" s="13">
        <v>45031</v>
      </c>
      <c r="F2046" s="12" t="s">
        <v>16756</v>
      </c>
      <c r="G2046" s="12">
        <f>IF(ISNUMBER(MATCH(C2046, FACT_ORDERS!C:C, 0)), 1, 0)</f>
        <v>0</v>
      </c>
      <c r="H2046" s="12">
        <f>COUNTIF(B:B,FACT_SEARCHES[[#This Row],[WD_PRODUCTS]])</f>
        <v>77</v>
      </c>
    </row>
    <row r="2047" spans="1:8" x14ac:dyDescent="0.3">
      <c r="A2047" s="12">
        <v>9045</v>
      </c>
      <c r="B2047" s="12">
        <v>299</v>
      </c>
      <c r="C2047" s="8">
        <v>10416</v>
      </c>
      <c r="D2047" s="12" t="s">
        <v>2104</v>
      </c>
      <c r="E2047" s="13">
        <v>45031</v>
      </c>
      <c r="F2047" s="12" t="s">
        <v>16757</v>
      </c>
      <c r="G2047" s="12">
        <f>IF(ISNUMBER(MATCH(C2047, FACT_ORDERS!C:C, 0)), 1, 0)</f>
        <v>0</v>
      </c>
      <c r="H2047" s="12">
        <f>COUNTIF(B:B,FACT_SEARCHES[[#This Row],[WD_PRODUCTS]])</f>
        <v>125</v>
      </c>
    </row>
    <row r="2048" spans="1:8" x14ac:dyDescent="0.3">
      <c r="A2048" s="12">
        <v>9046</v>
      </c>
      <c r="B2048" s="12">
        <v>268</v>
      </c>
      <c r="C2048" s="8">
        <v>10069</v>
      </c>
      <c r="D2048" s="12" t="s">
        <v>2105</v>
      </c>
      <c r="E2048" s="13">
        <v>45230</v>
      </c>
      <c r="F2048" s="12" t="s">
        <v>16758</v>
      </c>
      <c r="G2048" s="12">
        <f>IF(ISNUMBER(MATCH(C2048, FACT_ORDERS!C:C, 0)), 1, 0)</f>
        <v>1</v>
      </c>
      <c r="H2048" s="12">
        <f>COUNTIF(B:B,FACT_SEARCHES[[#This Row],[WD_PRODUCTS]])</f>
        <v>78</v>
      </c>
    </row>
    <row r="2049" spans="1:8" x14ac:dyDescent="0.3">
      <c r="A2049" s="12">
        <v>9047</v>
      </c>
      <c r="B2049" s="12">
        <v>266</v>
      </c>
      <c r="C2049" s="8">
        <v>10069</v>
      </c>
      <c r="D2049" s="12" t="s">
        <v>2106</v>
      </c>
      <c r="E2049" s="13">
        <v>45230</v>
      </c>
      <c r="F2049" s="12" t="s">
        <v>16759</v>
      </c>
      <c r="G2049" s="12">
        <f>IF(ISNUMBER(MATCH(C2049, FACT_ORDERS!C:C, 0)), 1, 0)</f>
        <v>1</v>
      </c>
      <c r="H2049" s="12">
        <f>COUNTIF(B:B,FACT_SEARCHES[[#This Row],[WD_PRODUCTS]])</f>
        <v>94</v>
      </c>
    </row>
    <row r="2050" spans="1:8" x14ac:dyDescent="0.3">
      <c r="A2050" s="12">
        <v>9048</v>
      </c>
      <c r="B2050" s="12">
        <v>295</v>
      </c>
      <c r="C2050" s="8">
        <v>10235</v>
      </c>
      <c r="D2050" s="12" t="s">
        <v>2107</v>
      </c>
      <c r="E2050" s="13">
        <v>45070</v>
      </c>
      <c r="F2050" s="12" t="s">
        <v>16760</v>
      </c>
      <c r="G2050" s="12">
        <f>IF(ISNUMBER(MATCH(C2050, FACT_ORDERS!C:C, 0)), 1, 0)</f>
        <v>0</v>
      </c>
      <c r="H2050" s="12">
        <f>COUNTIF(B:B,FACT_SEARCHES[[#This Row],[WD_PRODUCTS]])</f>
        <v>72</v>
      </c>
    </row>
    <row r="2051" spans="1:8" x14ac:dyDescent="0.3">
      <c r="A2051" s="12">
        <v>9049</v>
      </c>
      <c r="B2051" s="12">
        <v>262</v>
      </c>
      <c r="C2051" s="8">
        <v>10432</v>
      </c>
      <c r="D2051" s="12" t="s">
        <v>2108</v>
      </c>
      <c r="E2051" s="13">
        <v>44797</v>
      </c>
      <c r="F2051" s="12" t="s">
        <v>16761</v>
      </c>
      <c r="G2051" s="12">
        <f>IF(ISNUMBER(MATCH(C2051, FACT_ORDERS!C:C, 0)), 1, 0)</f>
        <v>0</v>
      </c>
      <c r="H2051" s="12">
        <f>COUNTIF(B:B,FACT_SEARCHES[[#This Row],[WD_PRODUCTS]])</f>
        <v>70</v>
      </c>
    </row>
    <row r="2052" spans="1:8" x14ac:dyDescent="0.3">
      <c r="A2052" s="12">
        <v>9050</v>
      </c>
      <c r="B2052" s="12">
        <v>275</v>
      </c>
      <c r="C2052" s="8">
        <v>10432</v>
      </c>
      <c r="D2052" s="12" t="s">
        <v>2109</v>
      </c>
      <c r="E2052" s="13">
        <v>44797</v>
      </c>
      <c r="F2052" s="12" t="s">
        <v>16762</v>
      </c>
      <c r="G2052" s="12">
        <f>IF(ISNUMBER(MATCH(C2052, FACT_ORDERS!C:C, 0)), 1, 0)</f>
        <v>0</v>
      </c>
      <c r="H2052" s="12">
        <f>COUNTIF(B:B,FACT_SEARCHES[[#This Row],[WD_PRODUCTS]])</f>
        <v>70</v>
      </c>
    </row>
    <row r="2053" spans="1:8" x14ac:dyDescent="0.3">
      <c r="A2053" s="12">
        <v>9051</v>
      </c>
      <c r="B2053" s="12">
        <v>246</v>
      </c>
      <c r="C2053" s="8">
        <v>10100</v>
      </c>
      <c r="D2053" s="12" t="s">
        <v>2110</v>
      </c>
      <c r="E2053" s="13">
        <v>45419</v>
      </c>
      <c r="F2053" s="12" t="s">
        <v>3369</v>
      </c>
      <c r="G2053" s="12">
        <f>IF(ISNUMBER(MATCH(C2053, FACT_ORDERS!C:C, 0)), 1, 0)</f>
        <v>0</v>
      </c>
      <c r="H2053" s="12">
        <f>COUNTIF(B:B,FACT_SEARCHES[[#This Row],[WD_PRODUCTS]])</f>
        <v>55</v>
      </c>
    </row>
    <row r="2054" spans="1:8" x14ac:dyDescent="0.3">
      <c r="A2054" s="12">
        <v>9052</v>
      </c>
      <c r="B2054" s="12">
        <v>266</v>
      </c>
      <c r="C2054" s="8">
        <v>10100</v>
      </c>
      <c r="D2054" s="12" t="s">
        <v>2111</v>
      </c>
      <c r="E2054" s="13">
        <v>45419</v>
      </c>
      <c r="F2054" s="12" t="s">
        <v>16763</v>
      </c>
      <c r="G2054" s="12">
        <f>IF(ISNUMBER(MATCH(C2054, FACT_ORDERS!C:C, 0)), 1, 0)</f>
        <v>0</v>
      </c>
      <c r="H2054" s="12">
        <f>COUNTIF(B:B,FACT_SEARCHES[[#This Row],[WD_PRODUCTS]])</f>
        <v>94</v>
      </c>
    </row>
    <row r="2055" spans="1:8" x14ac:dyDescent="0.3">
      <c r="A2055" s="12">
        <v>9053</v>
      </c>
      <c r="B2055" s="12">
        <v>294</v>
      </c>
      <c r="C2055" s="8">
        <v>10100</v>
      </c>
      <c r="D2055" s="12" t="s">
        <v>2112</v>
      </c>
      <c r="E2055" s="13">
        <v>45419</v>
      </c>
      <c r="F2055" s="12" t="s">
        <v>16764</v>
      </c>
      <c r="G2055" s="12">
        <f>IF(ISNUMBER(MATCH(C2055, FACT_ORDERS!C:C, 0)), 1, 0)</f>
        <v>0</v>
      </c>
      <c r="H2055" s="12">
        <f>COUNTIF(B:B,FACT_SEARCHES[[#This Row],[WD_PRODUCTS]])</f>
        <v>60</v>
      </c>
    </row>
    <row r="2056" spans="1:8" x14ac:dyDescent="0.3">
      <c r="A2056" s="12">
        <v>9054</v>
      </c>
      <c r="B2056" s="12">
        <v>253</v>
      </c>
      <c r="C2056" s="8">
        <v>10665</v>
      </c>
      <c r="D2056" s="12" t="s">
        <v>2113</v>
      </c>
      <c r="E2056" s="13">
        <v>44872</v>
      </c>
      <c r="F2056" s="12" t="s">
        <v>16765</v>
      </c>
      <c r="G2056" s="12">
        <f>IF(ISNUMBER(MATCH(C2056, FACT_ORDERS!C:C, 0)), 1, 0)</f>
        <v>1</v>
      </c>
      <c r="H2056" s="12">
        <f>COUNTIF(B:B,FACT_SEARCHES[[#This Row],[WD_PRODUCTS]])</f>
        <v>78</v>
      </c>
    </row>
    <row r="2057" spans="1:8" x14ac:dyDescent="0.3">
      <c r="A2057" s="12">
        <v>9055</v>
      </c>
      <c r="B2057" s="12">
        <v>237</v>
      </c>
      <c r="C2057" s="8">
        <v>10665</v>
      </c>
      <c r="D2057" s="12" t="s">
        <v>2114</v>
      </c>
      <c r="E2057" s="13">
        <v>44872</v>
      </c>
      <c r="F2057" s="12" t="s">
        <v>16766</v>
      </c>
      <c r="G2057" s="12">
        <f>IF(ISNUMBER(MATCH(C2057, FACT_ORDERS!C:C, 0)), 1, 0)</f>
        <v>1</v>
      </c>
      <c r="H2057" s="12">
        <f>COUNTIF(B:B,FACT_SEARCHES[[#This Row],[WD_PRODUCTS]])</f>
        <v>99</v>
      </c>
    </row>
    <row r="2058" spans="1:8" x14ac:dyDescent="0.3">
      <c r="A2058" s="12">
        <v>9056</v>
      </c>
      <c r="B2058" s="12">
        <v>283</v>
      </c>
      <c r="C2058" s="8">
        <v>10665</v>
      </c>
      <c r="D2058" s="12" t="s">
        <v>2115</v>
      </c>
      <c r="E2058" s="13">
        <v>44872</v>
      </c>
      <c r="F2058" s="12" t="s">
        <v>16767</v>
      </c>
      <c r="G2058" s="12">
        <f>IF(ISNUMBER(MATCH(C2058, FACT_ORDERS!C:C, 0)), 1, 0)</f>
        <v>1</v>
      </c>
      <c r="H2058" s="12">
        <f>COUNTIF(B:B,FACT_SEARCHES[[#This Row],[WD_PRODUCTS]])</f>
        <v>65</v>
      </c>
    </row>
    <row r="2059" spans="1:8" x14ac:dyDescent="0.3">
      <c r="A2059" s="12">
        <v>9057</v>
      </c>
      <c r="B2059" s="12">
        <v>246</v>
      </c>
      <c r="C2059" s="8">
        <v>10915</v>
      </c>
      <c r="D2059" s="12" t="s">
        <v>2116</v>
      </c>
      <c r="E2059" s="13">
        <v>45228</v>
      </c>
      <c r="F2059" s="12" t="s">
        <v>16768</v>
      </c>
      <c r="G2059" s="12">
        <f>IF(ISNUMBER(MATCH(C2059, FACT_ORDERS!C:C, 0)), 1, 0)</f>
        <v>0</v>
      </c>
      <c r="H2059" s="12">
        <f>COUNTIF(B:B,FACT_SEARCHES[[#This Row],[WD_PRODUCTS]])</f>
        <v>55</v>
      </c>
    </row>
    <row r="2060" spans="1:8" x14ac:dyDescent="0.3">
      <c r="A2060" s="12">
        <v>9058</v>
      </c>
      <c r="B2060" s="12">
        <v>267</v>
      </c>
      <c r="C2060" s="8">
        <v>10915</v>
      </c>
      <c r="D2060" s="12" t="s">
        <v>2117</v>
      </c>
      <c r="E2060" s="13">
        <v>45228</v>
      </c>
      <c r="F2060" s="12" t="s">
        <v>16769</v>
      </c>
      <c r="G2060" s="12">
        <f>IF(ISNUMBER(MATCH(C2060, FACT_ORDERS!C:C, 0)), 1, 0)</f>
        <v>0</v>
      </c>
      <c r="H2060" s="12">
        <f>COUNTIF(B:B,FACT_SEARCHES[[#This Row],[WD_PRODUCTS]])</f>
        <v>82</v>
      </c>
    </row>
    <row r="2061" spans="1:8" x14ac:dyDescent="0.3">
      <c r="A2061" s="12">
        <v>9059</v>
      </c>
      <c r="B2061" s="12">
        <v>261</v>
      </c>
      <c r="C2061" s="8">
        <v>10915</v>
      </c>
      <c r="D2061" s="12" t="s">
        <v>2118</v>
      </c>
      <c r="E2061" s="13">
        <v>45228</v>
      </c>
      <c r="F2061" s="12" t="s">
        <v>16770</v>
      </c>
      <c r="G2061" s="12">
        <f>IF(ISNUMBER(MATCH(C2061, FACT_ORDERS!C:C, 0)), 1, 0)</f>
        <v>0</v>
      </c>
      <c r="H2061" s="12">
        <f>COUNTIF(B:B,FACT_SEARCHES[[#This Row],[WD_PRODUCTS]])</f>
        <v>77</v>
      </c>
    </row>
    <row r="2062" spans="1:8" x14ac:dyDescent="0.3">
      <c r="A2062" s="12">
        <v>9060</v>
      </c>
      <c r="B2062" s="12">
        <v>241</v>
      </c>
      <c r="C2062" s="8">
        <v>10915</v>
      </c>
      <c r="D2062" s="12" t="s">
        <v>2119</v>
      </c>
      <c r="E2062" s="13">
        <v>45228</v>
      </c>
      <c r="F2062" s="12" t="s">
        <v>16771</v>
      </c>
      <c r="G2062" s="12">
        <f>IF(ISNUMBER(MATCH(C2062, FACT_ORDERS!C:C, 0)), 1, 0)</f>
        <v>0</v>
      </c>
      <c r="H2062" s="12">
        <f>COUNTIF(B:B,FACT_SEARCHES[[#This Row],[WD_PRODUCTS]])</f>
        <v>96</v>
      </c>
    </row>
    <row r="2063" spans="1:8" x14ac:dyDescent="0.3">
      <c r="A2063" s="12">
        <v>9061</v>
      </c>
      <c r="B2063" s="12">
        <v>251</v>
      </c>
      <c r="C2063" s="8">
        <v>10449</v>
      </c>
      <c r="D2063" s="12" t="s">
        <v>2120</v>
      </c>
      <c r="E2063" s="13">
        <v>45447</v>
      </c>
      <c r="F2063" s="12" t="s">
        <v>16772</v>
      </c>
      <c r="G2063" s="12">
        <f>IF(ISNUMBER(MATCH(C2063, FACT_ORDERS!C:C, 0)), 1, 0)</f>
        <v>1</v>
      </c>
      <c r="H2063" s="12">
        <f>COUNTIF(B:B,FACT_SEARCHES[[#This Row],[WD_PRODUCTS]])</f>
        <v>67</v>
      </c>
    </row>
    <row r="2064" spans="1:8" x14ac:dyDescent="0.3">
      <c r="A2064" s="12">
        <v>9062</v>
      </c>
      <c r="B2064" s="12">
        <v>206</v>
      </c>
      <c r="C2064" s="8">
        <v>10449</v>
      </c>
      <c r="D2064" s="12" t="s">
        <v>2121</v>
      </c>
      <c r="E2064" s="13">
        <v>45447</v>
      </c>
      <c r="F2064" s="12" t="s">
        <v>16773</v>
      </c>
      <c r="G2064" s="12">
        <f>IF(ISNUMBER(MATCH(C2064, FACT_ORDERS!C:C, 0)), 1, 0)</f>
        <v>1</v>
      </c>
      <c r="H2064" s="12">
        <f>COUNTIF(B:B,FACT_SEARCHES[[#This Row],[WD_PRODUCTS]])</f>
        <v>54</v>
      </c>
    </row>
    <row r="2065" spans="1:8" x14ac:dyDescent="0.3">
      <c r="A2065" s="12">
        <v>9063</v>
      </c>
      <c r="B2065" s="12">
        <v>228</v>
      </c>
      <c r="C2065" s="8">
        <v>10482</v>
      </c>
      <c r="D2065" s="12" t="s">
        <v>2122</v>
      </c>
      <c r="E2065" s="13">
        <v>45282</v>
      </c>
      <c r="F2065" s="12" t="s">
        <v>16774</v>
      </c>
      <c r="G2065" s="12">
        <f>IF(ISNUMBER(MATCH(C2065, FACT_ORDERS!C:C, 0)), 1, 0)</f>
        <v>1</v>
      </c>
      <c r="H2065" s="12">
        <f>COUNTIF(B:B,FACT_SEARCHES[[#This Row],[WD_PRODUCTS]])</f>
        <v>79</v>
      </c>
    </row>
    <row r="2066" spans="1:8" x14ac:dyDescent="0.3">
      <c r="A2066" s="12">
        <v>9064</v>
      </c>
      <c r="B2066" s="12">
        <v>238</v>
      </c>
      <c r="C2066" s="8">
        <v>10482</v>
      </c>
      <c r="D2066" s="12" t="s">
        <v>2123</v>
      </c>
      <c r="E2066" s="13">
        <v>45282</v>
      </c>
      <c r="F2066" s="12" t="s">
        <v>16775</v>
      </c>
      <c r="G2066" s="12">
        <f>IF(ISNUMBER(MATCH(C2066, FACT_ORDERS!C:C, 0)), 1, 0)</f>
        <v>1</v>
      </c>
      <c r="H2066" s="12">
        <f>COUNTIF(B:B,FACT_SEARCHES[[#This Row],[WD_PRODUCTS]])</f>
        <v>57</v>
      </c>
    </row>
    <row r="2067" spans="1:8" x14ac:dyDescent="0.3">
      <c r="A2067" s="12">
        <v>9065</v>
      </c>
      <c r="B2067" s="12">
        <v>216</v>
      </c>
      <c r="C2067" s="8">
        <v>10379</v>
      </c>
      <c r="D2067" s="12" t="s">
        <v>2124</v>
      </c>
      <c r="E2067" s="13">
        <v>45446</v>
      </c>
      <c r="F2067" s="12" t="s">
        <v>3484</v>
      </c>
      <c r="G2067" s="12">
        <f>IF(ISNUMBER(MATCH(C2067, FACT_ORDERS!C:C, 0)), 1, 0)</f>
        <v>0</v>
      </c>
      <c r="H2067" s="12">
        <f>COUNTIF(B:B,FACT_SEARCHES[[#This Row],[WD_PRODUCTS]])</f>
        <v>107</v>
      </c>
    </row>
    <row r="2068" spans="1:8" x14ac:dyDescent="0.3">
      <c r="A2068" s="12">
        <v>9066</v>
      </c>
      <c r="B2068" s="12">
        <v>201</v>
      </c>
      <c r="C2068" s="8">
        <v>10961</v>
      </c>
      <c r="D2068" s="12" t="s">
        <v>2125</v>
      </c>
      <c r="E2068" s="13">
        <v>45248</v>
      </c>
      <c r="F2068" s="12" t="s">
        <v>16776</v>
      </c>
      <c r="G2068" s="12">
        <f>IF(ISNUMBER(MATCH(C2068, FACT_ORDERS!C:C, 0)), 1, 0)</f>
        <v>1</v>
      </c>
      <c r="H2068" s="12">
        <f>COUNTIF(B:B,FACT_SEARCHES[[#This Row],[WD_PRODUCTS]])</f>
        <v>65</v>
      </c>
    </row>
    <row r="2069" spans="1:8" x14ac:dyDescent="0.3">
      <c r="A2069" s="12">
        <v>9067</v>
      </c>
      <c r="B2069" s="12">
        <v>275</v>
      </c>
      <c r="C2069" s="8">
        <v>10961</v>
      </c>
      <c r="D2069" s="12" t="s">
        <v>2126</v>
      </c>
      <c r="E2069" s="13">
        <v>45248</v>
      </c>
      <c r="F2069" s="12" t="s">
        <v>16777</v>
      </c>
      <c r="G2069" s="12">
        <f>IF(ISNUMBER(MATCH(C2069, FACT_ORDERS!C:C, 0)), 1, 0)</f>
        <v>1</v>
      </c>
      <c r="H2069" s="12">
        <f>COUNTIF(B:B,FACT_SEARCHES[[#This Row],[WD_PRODUCTS]])</f>
        <v>70</v>
      </c>
    </row>
    <row r="2070" spans="1:8" x14ac:dyDescent="0.3">
      <c r="A2070" s="12">
        <v>9068</v>
      </c>
      <c r="B2070" s="12">
        <v>255</v>
      </c>
      <c r="C2070" s="8">
        <v>10961</v>
      </c>
      <c r="D2070" s="12" t="s">
        <v>2127</v>
      </c>
      <c r="E2070" s="13">
        <v>45248</v>
      </c>
      <c r="F2070" s="12" t="s">
        <v>16778</v>
      </c>
      <c r="G2070" s="12">
        <f>IF(ISNUMBER(MATCH(C2070, FACT_ORDERS!C:C, 0)), 1, 0)</f>
        <v>1</v>
      </c>
      <c r="H2070" s="12">
        <f>COUNTIF(B:B,FACT_SEARCHES[[#This Row],[WD_PRODUCTS]])</f>
        <v>74</v>
      </c>
    </row>
    <row r="2071" spans="1:8" x14ac:dyDescent="0.3">
      <c r="A2071" s="12">
        <v>9069</v>
      </c>
      <c r="B2071" s="12">
        <v>233</v>
      </c>
      <c r="C2071" s="8">
        <v>10416</v>
      </c>
      <c r="D2071" s="12" t="s">
        <v>2128</v>
      </c>
      <c r="E2071" s="13">
        <v>45276</v>
      </c>
      <c r="F2071" s="12" t="s">
        <v>16779</v>
      </c>
      <c r="G2071" s="12">
        <f>IF(ISNUMBER(MATCH(C2071, FACT_ORDERS!C:C, 0)), 1, 0)</f>
        <v>0</v>
      </c>
      <c r="H2071" s="12">
        <f>COUNTIF(B:B,FACT_SEARCHES[[#This Row],[WD_PRODUCTS]])</f>
        <v>76</v>
      </c>
    </row>
    <row r="2072" spans="1:8" x14ac:dyDescent="0.3">
      <c r="A2072" s="12">
        <v>9070</v>
      </c>
      <c r="B2072" s="12">
        <v>209</v>
      </c>
      <c r="C2072" s="8">
        <v>10416</v>
      </c>
      <c r="D2072" s="12" t="s">
        <v>2129</v>
      </c>
      <c r="E2072" s="13">
        <v>45276</v>
      </c>
      <c r="F2072" s="12" t="s">
        <v>16780</v>
      </c>
      <c r="G2072" s="12">
        <f>IF(ISNUMBER(MATCH(C2072, FACT_ORDERS!C:C, 0)), 1, 0)</f>
        <v>0</v>
      </c>
      <c r="H2072" s="12">
        <f>COUNTIF(B:B,FACT_SEARCHES[[#This Row],[WD_PRODUCTS]])</f>
        <v>91</v>
      </c>
    </row>
    <row r="2073" spans="1:8" x14ac:dyDescent="0.3">
      <c r="A2073" s="12">
        <v>9071</v>
      </c>
      <c r="B2073" s="12">
        <v>296</v>
      </c>
      <c r="C2073" s="8">
        <v>10416</v>
      </c>
      <c r="D2073" s="12" t="s">
        <v>2130</v>
      </c>
      <c r="E2073" s="13">
        <v>45276</v>
      </c>
      <c r="F2073" s="12" t="s">
        <v>16781</v>
      </c>
      <c r="G2073" s="12">
        <f>IF(ISNUMBER(MATCH(C2073, FACT_ORDERS!C:C, 0)), 1, 0)</f>
        <v>0</v>
      </c>
      <c r="H2073" s="12">
        <f>COUNTIF(B:B,FACT_SEARCHES[[#This Row],[WD_PRODUCTS]])</f>
        <v>106</v>
      </c>
    </row>
    <row r="2074" spans="1:8" x14ac:dyDescent="0.3">
      <c r="A2074" s="12">
        <v>9072</v>
      </c>
      <c r="B2074" s="12">
        <v>261</v>
      </c>
      <c r="C2074" s="8">
        <v>10416</v>
      </c>
      <c r="D2074" s="12" t="s">
        <v>2131</v>
      </c>
      <c r="E2074" s="13">
        <v>45276</v>
      </c>
      <c r="F2074" s="12" t="s">
        <v>16782</v>
      </c>
      <c r="G2074" s="12">
        <f>IF(ISNUMBER(MATCH(C2074, FACT_ORDERS!C:C, 0)), 1, 0)</f>
        <v>0</v>
      </c>
      <c r="H2074" s="12">
        <f>COUNTIF(B:B,FACT_SEARCHES[[#This Row],[WD_PRODUCTS]])</f>
        <v>77</v>
      </c>
    </row>
    <row r="2075" spans="1:8" x14ac:dyDescent="0.3">
      <c r="A2075" s="12">
        <v>9073</v>
      </c>
      <c r="B2075" s="12">
        <v>299</v>
      </c>
      <c r="C2075" s="8">
        <v>10416</v>
      </c>
      <c r="D2075" s="12" t="s">
        <v>2132</v>
      </c>
      <c r="E2075" s="13">
        <v>45276</v>
      </c>
      <c r="F2075" s="12" t="s">
        <v>16783</v>
      </c>
      <c r="G2075" s="12">
        <f>IF(ISNUMBER(MATCH(C2075, FACT_ORDERS!C:C, 0)), 1, 0)</f>
        <v>0</v>
      </c>
      <c r="H2075" s="12">
        <f>COUNTIF(B:B,FACT_SEARCHES[[#This Row],[WD_PRODUCTS]])</f>
        <v>125</v>
      </c>
    </row>
    <row r="2076" spans="1:8" x14ac:dyDescent="0.3">
      <c r="A2076" s="12">
        <v>9074</v>
      </c>
      <c r="B2076" s="12">
        <v>210</v>
      </c>
      <c r="C2076" s="8">
        <v>10092</v>
      </c>
      <c r="D2076" s="12" t="s">
        <v>2133</v>
      </c>
      <c r="E2076" s="13">
        <v>44403</v>
      </c>
      <c r="F2076" s="12" t="s">
        <v>16784</v>
      </c>
      <c r="G2076" s="12">
        <f>IF(ISNUMBER(MATCH(C2076, FACT_ORDERS!C:C, 0)), 1, 0)</f>
        <v>0</v>
      </c>
      <c r="H2076" s="12">
        <f>COUNTIF(B:B,FACT_SEARCHES[[#This Row],[WD_PRODUCTS]])</f>
        <v>77</v>
      </c>
    </row>
    <row r="2077" spans="1:8" x14ac:dyDescent="0.3">
      <c r="A2077" s="12">
        <v>9075</v>
      </c>
      <c r="B2077" s="12">
        <v>277</v>
      </c>
      <c r="C2077" s="8">
        <v>10814</v>
      </c>
      <c r="D2077" s="12" t="s">
        <v>2134</v>
      </c>
      <c r="E2077" s="13">
        <v>44592</v>
      </c>
      <c r="F2077" s="12" t="s">
        <v>4578</v>
      </c>
      <c r="G2077" s="12">
        <f>IF(ISNUMBER(MATCH(C2077, FACT_ORDERS!C:C, 0)), 1, 0)</f>
        <v>0</v>
      </c>
      <c r="H2077" s="12">
        <f>COUNTIF(B:B,FACT_SEARCHES[[#This Row],[WD_PRODUCTS]])</f>
        <v>98</v>
      </c>
    </row>
    <row r="2078" spans="1:8" x14ac:dyDescent="0.3">
      <c r="A2078" s="12">
        <v>9076</v>
      </c>
      <c r="B2078" s="12">
        <v>270</v>
      </c>
      <c r="C2078" s="8">
        <v>10814</v>
      </c>
      <c r="D2078" s="12" t="s">
        <v>2135</v>
      </c>
      <c r="E2078" s="13">
        <v>44592</v>
      </c>
      <c r="F2078" s="12" t="s">
        <v>16785</v>
      </c>
      <c r="G2078" s="12">
        <f>IF(ISNUMBER(MATCH(C2078, FACT_ORDERS!C:C, 0)), 1, 0)</f>
        <v>0</v>
      </c>
      <c r="H2078" s="12">
        <f>COUNTIF(B:B,FACT_SEARCHES[[#This Row],[WD_PRODUCTS]])</f>
        <v>54</v>
      </c>
    </row>
    <row r="2079" spans="1:8" x14ac:dyDescent="0.3">
      <c r="A2079" s="12">
        <v>9077</v>
      </c>
      <c r="B2079" s="12">
        <v>226</v>
      </c>
      <c r="C2079" s="8">
        <v>10043</v>
      </c>
      <c r="D2079" s="12" t="s">
        <v>2136</v>
      </c>
      <c r="E2079" s="13">
        <v>45441</v>
      </c>
      <c r="F2079" s="12" t="s">
        <v>16786</v>
      </c>
      <c r="G2079" s="12">
        <f>IF(ISNUMBER(MATCH(C2079, FACT_ORDERS!C:C, 0)), 1, 0)</f>
        <v>1</v>
      </c>
      <c r="H2079" s="12">
        <f>COUNTIF(B:B,FACT_SEARCHES[[#This Row],[WD_PRODUCTS]])</f>
        <v>56</v>
      </c>
    </row>
    <row r="2080" spans="1:8" x14ac:dyDescent="0.3">
      <c r="A2080" s="12">
        <v>9078</v>
      </c>
      <c r="B2080" s="12">
        <v>208</v>
      </c>
      <c r="C2080" s="8">
        <v>10043</v>
      </c>
      <c r="D2080" s="12" t="s">
        <v>2137</v>
      </c>
      <c r="E2080" s="13">
        <v>45441</v>
      </c>
      <c r="F2080" s="12" t="s">
        <v>16787</v>
      </c>
      <c r="G2080" s="12">
        <f>IF(ISNUMBER(MATCH(C2080, FACT_ORDERS!C:C, 0)), 1, 0)</f>
        <v>1</v>
      </c>
      <c r="H2080" s="12">
        <f>COUNTIF(B:B,FACT_SEARCHES[[#This Row],[WD_PRODUCTS]])</f>
        <v>91</v>
      </c>
    </row>
    <row r="2081" spans="1:8" x14ac:dyDescent="0.3">
      <c r="A2081" s="12">
        <v>9079</v>
      </c>
      <c r="B2081" s="12">
        <v>267</v>
      </c>
      <c r="C2081" s="8">
        <v>10740</v>
      </c>
      <c r="D2081" s="12" t="s">
        <v>2138</v>
      </c>
      <c r="E2081" s="13">
        <v>45552</v>
      </c>
      <c r="F2081" s="12" t="s">
        <v>3274</v>
      </c>
      <c r="G2081" s="12">
        <f>IF(ISNUMBER(MATCH(C2081, FACT_ORDERS!C:C, 0)), 1, 0)</f>
        <v>1</v>
      </c>
      <c r="H2081" s="12">
        <f>COUNTIF(B:B,FACT_SEARCHES[[#This Row],[WD_PRODUCTS]])</f>
        <v>82</v>
      </c>
    </row>
    <row r="2082" spans="1:8" x14ac:dyDescent="0.3">
      <c r="A2082" s="12">
        <v>9080</v>
      </c>
      <c r="B2082" s="12">
        <v>234</v>
      </c>
      <c r="C2082" s="8">
        <v>10010</v>
      </c>
      <c r="D2082" s="12" t="s">
        <v>2139</v>
      </c>
      <c r="E2082" s="13">
        <v>45533</v>
      </c>
      <c r="F2082" s="12" t="s">
        <v>16788</v>
      </c>
      <c r="G2082" s="12">
        <f>IF(ISNUMBER(MATCH(C2082, FACT_ORDERS!C:C, 0)), 1, 0)</f>
        <v>0</v>
      </c>
      <c r="H2082" s="12">
        <f>COUNTIF(B:B,FACT_SEARCHES[[#This Row],[WD_PRODUCTS]])</f>
        <v>77</v>
      </c>
    </row>
    <row r="2083" spans="1:8" x14ac:dyDescent="0.3">
      <c r="A2083" s="12">
        <v>9081</v>
      </c>
      <c r="B2083" s="12">
        <v>288</v>
      </c>
      <c r="C2083" s="8">
        <v>10010</v>
      </c>
      <c r="D2083" s="12" t="s">
        <v>2140</v>
      </c>
      <c r="E2083" s="13">
        <v>45533</v>
      </c>
      <c r="F2083" s="12" t="s">
        <v>15585</v>
      </c>
      <c r="G2083" s="12">
        <f>IF(ISNUMBER(MATCH(C2083, FACT_ORDERS!C:C, 0)), 1, 0)</f>
        <v>0</v>
      </c>
      <c r="H2083" s="12">
        <f>COUNTIF(B:B,FACT_SEARCHES[[#This Row],[WD_PRODUCTS]])</f>
        <v>106</v>
      </c>
    </row>
    <row r="2084" spans="1:8" x14ac:dyDescent="0.3">
      <c r="A2084" s="12">
        <v>9082</v>
      </c>
      <c r="B2084" s="12">
        <v>201</v>
      </c>
      <c r="C2084" s="8">
        <v>10884</v>
      </c>
      <c r="D2084" s="12" t="s">
        <v>2141</v>
      </c>
      <c r="E2084" s="13">
        <v>45133</v>
      </c>
      <c r="F2084" s="12" t="s">
        <v>16789</v>
      </c>
      <c r="G2084" s="12">
        <f>IF(ISNUMBER(MATCH(C2084, FACT_ORDERS!C:C, 0)), 1, 0)</f>
        <v>0</v>
      </c>
      <c r="H2084" s="12">
        <f>COUNTIF(B:B,FACT_SEARCHES[[#This Row],[WD_PRODUCTS]])</f>
        <v>65</v>
      </c>
    </row>
    <row r="2085" spans="1:8" x14ac:dyDescent="0.3">
      <c r="A2085" s="12">
        <v>9083</v>
      </c>
      <c r="B2085" s="12">
        <v>284</v>
      </c>
      <c r="C2085" s="8">
        <v>10884</v>
      </c>
      <c r="D2085" s="12" t="s">
        <v>2142</v>
      </c>
      <c r="E2085" s="13">
        <v>45133</v>
      </c>
      <c r="F2085" s="12" t="s">
        <v>16790</v>
      </c>
      <c r="G2085" s="12">
        <f>IF(ISNUMBER(MATCH(C2085, FACT_ORDERS!C:C, 0)), 1, 0)</f>
        <v>0</v>
      </c>
      <c r="H2085" s="12">
        <f>COUNTIF(B:B,FACT_SEARCHES[[#This Row],[WD_PRODUCTS]])</f>
        <v>97</v>
      </c>
    </row>
    <row r="2086" spans="1:8" x14ac:dyDescent="0.3">
      <c r="A2086" s="12">
        <v>9084</v>
      </c>
      <c r="B2086" s="12">
        <v>251</v>
      </c>
      <c r="C2086" s="8">
        <v>10932</v>
      </c>
      <c r="D2086" s="12" t="s">
        <v>2143</v>
      </c>
      <c r="E2086" s="13">
        <v>44641</v>
      </c>
      <c r="F2086" s="12" t="s">
        <v>16791</v>
      </c>
      <c r="G2086" s="12">
        <f>IF(ISNUMBER(MATCH(C2086, FACT_ORDERS!C:C, 0)), 1, 0)</f>
        <v>1</v>
      </c>
      <c r="H2086" s="12">
        <f>COUNTIF(B:B,FACT_SEARCHES[[#This Row],[WD_PRODUCTS]])</f>
        <v>67</v>
      </c>
    </row>
    <row r="2087" spans="1:8" x14ac:dyDescent="0.3">
      <c r="A2087" s="12">
        <v>9085</v>
      </c>
      <c r="B2087" s="12">
        <v>244</v>
      </c>
      <c r="C2087" s="8">
        <v>10932</v>
      </c>
      <c r="D2087" s="12" t="s">
        <v>2144</v>
      </c>
      <c r="E2087" s="13">
        <v>44641</v>
      </c>
      <c r="F2087" s="12" t="s">
        <v>16792</v>
      </c>
      <c r="G2087" s="12">
        <f>IF(ISNUMBER(MATCH(C2087, FACT_ORDERS!C:C, 0)), 1, 0)</f>
        <v>1</v>
      </c>
      <c r="H2087" s="12">
        <f>COUNTIF(B:B,FACT_SEARCHES[[#This Row],[WD_PRODUCTS]])</f>
        <v>59</v>
      </c>
    </row>
    <row r="2088" spans="1:8" x14ac:dyDescent="0.3">
      <c r="A2088" s="12">
        <v>9086</v>
      </c>
      <c r="B2088" s="12">
        <v>228</v>
      </c>
      <c r="C2088" s="8">
        <v>10046</v>
      </c>
      <c r="D2088" s="12" t="s">
        <v>2145</v>
      </c>
      <c r="E2088" s="13">
        <v>45443</v>
      </c>
      <c r="F2088" s="12" t="s">
        <v>16793</v>
      </c>
      <c r="G2088" s="12">
        <f>IF(ISNUMBER(MATCH(C2088, FACT_ORDERS!C:C, 0)), 1, 0)</f>
        <v>0</v>
      </c>
      <c r="H2088" s="12">
        <f>COUNTIF(B:B,FACT_SEARCHES[[#This Row],[WD_PRODUCTS]])</f>
        <v>79</v>
      </c>
    </row>
    <row r="2089" spans="1:8" x14ac:dyDescent="0.3">
      <c r="A2089" s="12">
        <v>9087</v>
      </c>
      <c r="B2089" s="12">
        <v>293</v>
      </c>
      <c r="C2089" s="8">
        <v>10366</v>
      </c>
      <c r="D2089" s="12" t="s">
        <v>2146</v>
      </c>
      <c r="E2089" s="13">
        <v>45459</v>
      </c>
      <c r="F2089" s="12" t="s">
        <v>16794</v>
      </c>
      <c r="G2089" s="12">
        <f>IF(ISNUMBER(MATCH(C2089, FACT_ORDERS!C:C, 0)), 1, 0)</f>
        <v>1</v>
      </c>
      <c r="H2089" s="12">
        <f>COUNTIF(B:B,FACT_SEARCHES[[#This Row],[WD_PRODUCTS]])</f>
        <v>70</v>
      </c>
    </row>
    <row r="2090" spans="1:8" x14ac:dyDescent="0.3">
      <c r="A2090" s="12">
        <v>9088</v>
      </c>
      <c r="B2090" s="12">
        <v>268</v>
      </c>
      <c r="C2090" s="8">
        <v>10069</v>
      </c>
      <c r="D2090" s="12" t="s">
        <v>2147</v>
      </c>
      <c r="E2090" s="13">
        <v>45208</v>
      </c>
      <c r="F2090" s="12" t="s">
        <v>16795</v>
      </c>
      <c r="G2090" s="12">
        <f>IF(ISNUMBER(MATCH(C2090, FACT_ORDERS!C:C, 0)), 1, 0)</f>
        <v>1</v>
      </c>
      <c r="H2090" s="12">
        <f>COUNTIF(B:B,FACT_SEARCHES[[#This Row],[WD_PRODUCTS]])</f>
        <v>78</v>
      </c>
    </row>
    <row r="2091" spans="1:8" x14ac:dyDescent="0.3">
      <c r="A2091" s="12">
        <v>9089</v>
      </c>
      <c r="B2091" s="12">
        <v>266</v>
      </c>
      <c r="C2091" s="8">
        <v>10069</v>
      </c>
      <c r="D2091" s="12" t="s">
        <v>2148</v>
      </c>
      <c r="E2091" s="13">
        <v>45208</v>
      </c>
      <c r="F2091" s="12" t="s">
        <v>16796</v>
      </c>
      <c r="G2091" s="12">
        <f>IF(ISNUMBER(MATCH(C2091, FACT_ORDERS!C:C, 0)), 1, 0)</f>
        <v>1</v>
      </c>
      <c r="H2091" s="12">
        <f>COUNTIF(B:B,FACT_SEARCHES[[#This Row],[WD_PRODUCTS]])</f>
        <v>94</v>
      </c>
    </row>
    <row r="2092" spans="1:8" x14ac:dyDescent="0.3">
      <c r="A2092" s="12">
        <v>9090</v>
      </c>
      <c r="B2092" s="12">
        <v>257</v>
      </c>
      <c r="C2092" s="8">
        <v>10559</v>
      </c>
      <c r="D2092" s="12" t="s">
        <v>2149</v>
      </c>
      <c r="E2092" s="13">
        <v>44552</v>
      </c>
      <c r="F2092" s="12" t="s">
        <v>16797</v>
      </c>
      <c r="G2092" s="12">
        <f>IF(ISNUMBER(MATCH(C2092, FACT_ORDERS!C:C, 0)), 1, 0)</f>
        <v>1</v>
      </c>
      <c r="H2092" s="12">
        <f>COUNTIF(B:B,FACT_SEARCHES[[#This Row],[WD_PRODUCTS]])</f>
        <v>75</v>
      </c>
    </row>
    <row r="2093" spans="1:8" x14ac:dyDescent="0.3">
      <c r="A2093" s="12">
        <v>9091</v>
      </c>
      <c r="B2093" s="12">
        <v>279</v>
      </c>
      <c r="C2093" s="8">
        <v>10559</v>
      </c>
      <c r="D2093" s="12" t="s">
        <v>2150</v>
      </c>
      <c r="E2093" s="13">
        <v>44552</v>
      </c>
      <c r="F2093" s="12" t="s">
        <v>16798</v>
      </c>
      <c r="G2093" s="12">
        <f>IF(ISNUMBER(MATCH(C2093, FACT_ORDERS!C:C, 0)), 1, 0)</f>
        <v>1</v>
      </c>
      <c r="H2093" s="12">
        <f>COUNTIF(B:B,FACT_SEARCHES[[#This Row],[WD_PRODUCTS]])</f>
        <v>44</v>
      </c>
    </row>
    <row r="2094" spans="1:8" x14ac:dyDescent="0.3">
      <c r="A2094" s="12">
        <v>9092</v>
      </c>
      <c r="B2094" s="12">
        <v>292</v>
      </c>
      <c r="C2094" s="8">
        <v>10559</v>
      </c>
      <c r="D2094" s="12" t="s">
        <v>2151</v>
      </c>
      <c r="E2094" s="13">
        <v>44552</v>
      </c>
      <c r="F2094" s="12" t="s">
        <v>11456</v>
      </c>
      <c r="G2094" s="12">
        <f>IF(ISNUMBER(MATCH(C2094, FACT_ORDERS!C:C, 0)), 1, 0)</f>
        <v>1</v>
      </c>
      <c r="H2094" s="12">
        <f>COUNTIF(B:B,FACT_SEARCHES[[#This Row],[WD_PRODUCTS]])</f>
        <v>95</v>
      </c>
    </row>
    <row r="2095" spans="1:8" x14ac:dyDescent="0.3">
      <c r="A2095" s="12">
        <v>9093</v>
      </c>
      <c r="B2095" s="12">
        <v>299</v>
      </c>
      <c r="C2095" s="8">
        <v>10559</v>
      </c>
      <c r="D2095" s="12" t="s">
        <v>2152</v>
      </c>
      <c r="E2095" s="13">
        <v>44552</v>
      </c>
      <c r="F2095" s="12" t="s">
        <v>16799</v>
      </c>
      <c r="G2095" s="12">
        <f>IF(ISNUMBER(MATCH(C2095, FACT_ORDERS!C:C, 0)), 1, 0)</f>
        <v>1</v>
      </c>
      <c r="H2095" s="12">
        <f>COUNTIF(B:B,FACT_SEARCHES[[#This Row],[WD_PRODUCTS]])</f>
        <v>125</v>
      </c>
    </row>
    <row r="2096" spans="1:8" x14ac:dyDescent="0.3">
      <c r="A2096" s="12">
        <v>9094</v>
      </c>
      <c r="B2096" s="12">
        <v>250</v>
      </c>
      <c r="C2096" s="8">
        <v>10559</v>
      </c>
      <c r="D2096" s="12" t="s">
        <v>2153</v>
      </c>
      <c r="E2096" s="13">
        <v>44552</v>
      </c>
      <c r="F2096" s="12" t="s">
        <v>16800</v>
      </c>
      <c r="G2096" s="12">
        <f>IF(ISNUMBER(MATCH(C2096, FACT_ORDERS!C:C, 0)), 1, 0)</f>
        <v>1</v>
      </c>
      <c r="H2096" s="12">
        <f>COUNTIF(B:B,FACT_SEARCHES[[#This Row],[WD_PRODUCTS]])</f>
        <v>65</v>
      </c>
    </row>
    <row r="2097" spans="1:8" x14ac:dyDescent="0.3">
      <c r="A2097" s="12">
        <v>9095</v>
      </c>
      <c r="B2097" s="12">
        <v>254</v>
      </c>
      <c r="C2097" s="8">
        <v>10315</v>
      </c>
      <c r="D2097" s="12" t="s">
        <v>2154</v>
      </c>
      <c r="E2097" s="13">
        <v>45515</v>
      </c>
      <c r="F2097" s="12" t="s">
        <v>16801</v>
      </c>
      <c r="G2097" s="12">
        <f>IF(ISNUMBER(MATCH(C2097, FACT_ORDERS!C:C, 0)), 1, 0)</f>
        <v>1</v>
      </c>
      <c r="H2097" s="12">
        <f>COUNTIF(B:B,FACT_SEARCHES[[#This Row],[WD_PRODUCTS]])</f>
        <v>77</v>
      </c>
    </row>
    <row r="2098" spans="1:8" x14ac:dyDescent="0.3">
      <c r="A2098" s="12">
        <v>9096</v>
      </c>
      <c r="B2098" s="12">
        <v>257</v>
      </c>
      <c r="C2098" s="8">
        <v>10315</v>
      </c>
      <c r="D2098" s="12" t="s">
        <v>2155</v>
      </c>
      <c r="E2098" s="13">
        <v>45515</v>
      </c>
      <c r="F2098" s="12" t="s">
        <v>16802</v>
      </c>
      <c r="G2098" s="12">
        <f>IF(ISNUMBER(MATCH(C2098, FACT_ORDERS!C:C, 0)), 1, 0)</f>
        <v>1</v>
      </c>
      <c r="H2098" s="12">
        <f>COUNTIF(B:B,FACT_SEARCHES[[#This Row],[WD_PRODUCTS]])</f>
        <v>75</v>
      </c>
    </row>
    <row r="2099" spans="1:8" x14ac:dyDescent="0.3">
      <c r="A2099" s="12">
        <v>9097</v>
      </c>
      <c r="B2099" s="12">
        <v>225</v>
      </c>
      <c r="C2099" s="8">
        <v>10930</v>
      </c>
      <c r="D2099" s="12" t="s">
        <v>2156</v>
      </c>
      <c r="E2099" s="13">
        <v>45153</v>
      </c>
      <c r="F2099" s="12" t="s">
        <v>16803</v>
      </c>
      <c r="G2099" s="12">
        <f>IF(ISNUMBER(MATCH(C2099, FACT_ORDERS!C:C, 0)), 1, 0)</f>
        <v>1</v>
      </c>
      <c r="H2099" s="12">
        <f>COUNTIF(B:B,FACT_SEARCHES[[#This Row],[WD_PRODUCTS]])</f>
        <v>74</v>
      </c>
    </row>
    <row r="2100" spans="1:8" x14ac:dyDescent="0.3">
      <c r="A2100" s="12">
        <v>9098</v>
      </c>
      <c r="B2100" s="12">
        <v>247</v>
      </c>
      <c r="C2100" s="8">
        <v>10930</v>
      </c>
      <c r="D2100" s="12" t="s">
        <v>2157</v>
      </c>
      <c r="E2100" s="13">
        <v>45153</v>
      </c>
      <c r="F2100" s="12" t="s">
        <v>16804</v>
      </c>
      <c r="G2100" s="12">
        <f>IF(ISNUMBER(MATCH(C2100, FACT_ORDERS!C:C, 0)), 1, 0)</f>
        <v>1</v>
      </c>
      <c r="H2100" s="12">
        <f>COUNTIF(B:B,FACT_SEARCHES[[#This Row],[WD_PRODUCTS]])</f>
        <v>72</v>
      </c>
    </row>
    <row r="2101" spans="1:8" x14ac:dyDescent="0.3">
      <c r="A2101" s="12">
        <v>9099</v>
      </c>
      <c r="B2101" s="12">
        <v>256</v>
      </c>
      <c r="C2101" s="8">
        <v>10000</v>
      </c>
      <c r="D2101" s="12" t="s">
        <v>2158</v>
      </c>
      <c r="E2101" s="13">
        <v>45523</v>
      </c>
      <c r="F2101" s="12" t="s">
        <v>4368</v>
      </c>
      <c r="G2101" s="12">
        <f>IF(ISNUMBER(MATCH(C2101, FACT_ORDERS!C:C, 0)), 1, 0)</f>
        <v>1</v>
      </c>
      <c r="H2101" s="12">
        <f>COUNTIF(B:B,FACT_SEARCHES[[#This Row],[WD_PRODUCTS]])</f>
        <v>63</v>
      </c>
    </row>
    <row r="2102" spans="1:8" x14ac:dyDescent="0.3">
      <c r="A2102" s="12">
        <v>9100</v>
      </c>
      <c r="B2102" s="12">
        <v>290</v>
      </c>
      <c r="C2102" s="8">
        <v>10776</v>
      </c>
      <c r="D2102" s="12" t="s">
        <v>2159</v>
      </c>
      <c r="E2102" s="13">
        <v>45106</v>
      </c>
      <c r="F2102" s="12" t="s">
        <v>4572</v>
      </c>
      <c r="G2102" s="12">
        <f>IF(ISNUMBER(MATCH(C2102, FACT_ORDERS!C:C, 0)), 1, 0)</f>
        <v>0</v>
      </c>
      <c r="H2102" s="12">
        <f>COUNTIF(B:B,FACT_SEARCHES[[#This Row],[WD_PRODUCTS]])</f>
        <v>47</v>
      </c>
    </row>
    <row r="2103" spans="1:8" x14ac:dyDescent="0.3">
      <c r="A2103" s="12">
        <v>9101</v>
      </c>
      <c r="B2103" s="12">
        <v>258</v>
      </c>
      <c r="C2103" s="8">
        <v>10845</v>
      </c>
      <c r="D2103" s="12" t="s">
        <v>2160</v>
      </c>
      <c r="E2103" s="13">
        <v>44841</v>
      </c>
      <c r="F2103" s="12" t="s">
        <v>16805</v>
      </c>
      <c r="G2103" s="12">
        <f>IF(ISNUMBER(MATCH(C2103, FACT_ORDERS!C:C, 0)), 1, 0)</f>
        <v>1</v>
      </c>
      <c r="H2103" s="12">
        <f>COUNTIF(B:B,FACT_SEARCHES[[#This Row],[WD_PRODUCTS]])</f>
        <v>57</v>
      </c>
    </row>
    <row r="2104" spans="1:8" x14ac:dyDescent="0.3">
      <c r="A2104" s="12">
        <v>9102</v>
      </c>
      <c r="B2104" s="12">
        <v>203</v>
      </c>
      <c r="C2104" s="8">
        <v>10845</v>
      </c>
      <c r="D2104" s="12" t="s">
        <v>2161</v>
      </c>
      <c r="E2104" s="13">
        <v>44841</v>
      </c>
      <c r="F2104" s="12" t="s">
        <v>16806</v>
      </c>
      <c r="G2104" s="12">
        <f>IF(ISNUMBER(MATCH(C2104, FACT_ORDERS!C:C, 0)), 1, 0)</f>
        <v>1</v>
      </c>
      <c r="H2104" s="12">
        <f>COUNTIF(B:B,FACT_SEARCHES[[#This Row],[WD_PRODUCTS]])</f>
        <v>46</v>
      </c>
    </row>
    <row r="2105" spans="1:8" x14ac:dyDescent="0.3">
      <c r="A2105" s="12">
        <v>9103</v>
      </c>
      <c r="B2105" s="12">
        <v>221</v>
      </c>
      <c r="C2105" s="8">
        <v>10845</v>
      </c>
      <c r="D2105" s="12" t="s">
        <v>2162</v>
      </c>
      <c r="E2105" s="13">
        <v>44841</v>
      </c>
      <c r="F2105" s="12" t="s">
        <v>4016</v>
      </c>
      <c r="G2105" s="12">
        <f>IF(ISNUMBER(MATCH(C2105, FACT_ORDERS!C:C, 0)), 1, 0)</f>
        <v>1</v>
      </c>
      <c r="H2105" s="12">
        <f>COUNTIF(B:B,FACT_SEARCHES[[#This Row],[WD_PRODUCTS]])</f>
        <v>31</v>
      </c>
    </row>
    <row r="2106" spans="1:8" x14ac:dyDescent="0.3">
      <c r="A2106" s="12">
        <v>9104</v>
      </c>
      <c r="B2106" s="12">
        <v>226</v>
      </c>
      <c r="C2106" s="8">
        <v>10845</v>
      </c>
      <c r="D2106" s="12" t="s">
        <v>2163</v>
      </c>
      <c r="E2106" s="13">
        <v>44841</v>
      </c>
      <c r="F2106" s="12" t="s">
        <v>16807</v>
      </c>
      <c r="G2106" s="12">
        <f>IF(ISNUMBER(MATCH(C2106, FACT_ORDERS!C:C, 0)), 1, 0)</f>
        <v>1</v>
      </c>
      <c r="H2106" s="12">
        <f>COUNTIF(B:B,FACT_SEARCHES[[#This Row],[WD_PRODUCTS]])</f>
        <v>56</v>
      </c>
    </row>
    <row r="2107" spans="1:8" x14ac:dyDescent="0.3">
      <c r="A2107" s="12">
        <v>9105</v>
      </c>
      <c r="B2107" s="12">
        <v>213</v>
      </c>
      <c r="C2107" s="8">
        <v>10845</v>
      </c>
      <c r="D2107" s="12" t="s">
        <v>2164</v>
      </c>
      <c r="E2107" s="13">
        <v>44841</v>
      </c>
      <c r="F2107" s="12" t="s">
        <v>16808</v>
      </c>
      <c r="G2107" s="12">
        <f>IF(ISNUMBER(MATCH(C2107, FACT_ORDERS!C:C, 0)), 1, 0)</f>
        <v>1</v>
      </c>
      <c r="H2107" s="12">
        <f>COUNTIF(B:B,FACT_SEARCHES[[#This Row],[WD_PRODUCTS]])</f>
        <v>86</v>
      </c>
    </row>
    <row r="2108" spans="1:8" x14ac:dyDescent="0.3">
      <c r="A2108" s="12">
        <v>9106</v>
      </c>
      <c r="B2108" s="12">
        <v>256</v>
      </c>
      <c r="C2108" s="8">
        <v>10966</v>
      </c>
      <c r="D2108" s="12" t="s">
        <v>2165</v>
      </c>
      <c r="E2108" s="13">
        <v>45521</v>
      </c>
      <c r="F2108" s="12" t="s">
        <v>16809</v>
      </c>
      <c r="G2108" s="12">
        <f>IF(ISNUMBER(MATCH(C2108, FACT_ORDERS!C:C, 0)), 1, 0)</f>
        <v>1</v>
      </c>
      <c r="H2108" s="12">
        <f>COUNTIF(B:B,FACT_SEARCHES[[#This Row],[WD_PRODUCTS]])</f>
        <v>63</v>
      </c>
    </row>
    <row r="2109" spans="1:8" x14ac:dyDescent="0.3">
      <c r="A2109" s="12">
        <v>9107</v>
      </c>
      <c r="B2109" s="12">
        <v>260</v>
      </c>
      <c r="C2109" s="8">
        <v>10177</v>
      </c>
      <c r="D2109" s="12" t="s">
        <v>2166</v>
      </c>
      <c r="E2109" s="13">
        <v>45371</v>
      </c>
      <c r="F2109" s="12" t="s">
        <v>3534</v>
      </c>
      <c r="G2109" s="12">
        <f>IF(ISNUMBER(MATCH(C2109, FACT_ORDERS!C:C, 0)), 1, 0)</f>
        <v>1</v>
      </c>
      <c r="H2109" s="12">
        <f>COUNTIF(B:B,FACT_SEARCHES[[#This Row],[WD_PRODUCTS]])</f>
        <v>86</v>
      </c>
    </row>
    <row r="2110" spans="1:8" x14ac:dyDescent="0.3">
      <c r="A2110" s="12">
        <v>9108</v>
      </c>
      <c r="B2110" s="12">
        <v>294</v>
      </c>
      <c r="C2110" s="8">
        <v>10177</v>
      </c>
      <c r="D2110" s="12" t="s">
        <v>2167</v>
      </c>
      <c r="E2110" s="13">
        <v>45371</v>
      </c>
      <c r="F2110" s="12" t="s">
        <v>16810</v>
      </c>
      <c r="G2110" s="12">
        <f>IF(ISNUMBER(MATCH(C2110, FACT_ORDERS!C:C, 0)), 1, 0)</f>
        <v>1</v>
      </c>
      <c r="H2110" s="12">
        <f>COUNTIF(B:B,FACT_SEARCHES[[#This Row],[WD_PRODUCTS]])</f>
        <v>60</v>
      </c>
    </row>
    <row r="2111" spans="1:8" x14ac:dyDescent="0.3">
      <c r="A2111" s="12">
        <v>9109</v>
      </c>
      <c r="B2111" s="12">
        <v>212</v>
      </c>
      <c r="C2111" s="8">
        <v>10177</v>
      </c>
      <c r="D2111" s="12" t="s">
        <v>2168</v>
      </c>
      <c r="E2111" s="13">
        <v>45371</v>
      </c>
      <c r="F2111" s="12" t="s">
        <v>233</v>
      </c>
      <c r="G2111" s="12">
        <f>IF(ISNUMBER(MATCH(C2111, FACT_ORDERS!C:C, 0)), 1, 0)</f>
        <v>1</v>
      </c>
      <c r="H2111" s="12">
        <f>COUNTIF(B:B,FACT_SEARCHES[[#This Row],[WD_PRODUCTS]])</f>
        <v>67</v>
      </c>
    </row>
    <row r="2112" spans="1:8" x14ac:dyDescent="0.3">
      <c r="A2112" s="12">
        <v>9110</v>
      </c>
      <c r="B2112" s="12">
        <v>215</v>
      </c>
      <c r="C2112" s="8">
        <v>10289</v>
      </c>
      <c r="D2112" s="12" t="s">
        <v>2169</v>
      </c>
      <c r="E2112" s="13">
        <v>44885</v>
      </c>
      <c r="F2112" s="12" t="s">
        <v>12181</v>
      </c>
      <c r="G2112" s="12">
        <f>IF(ISNUMBER(MATCH(C2112, FACT_ORDERS!C:C, 0)), 1, 0)</f>
        <v>0</v>
      </c>
      <c r="H2112" s="12">
        <f>COUNTIF(B:B,FACT_SEARCHES[[#This Row],[WD_PRODUCTS]])</f>
        <v>67</v>
      </c>
    </row>
    <row r="2113" spans="1:8" x14ac:dyDescent="0.3">
      <c r="A2113" s="12">
        <v>9111</v>
      </c>
      <c r="B2113" s="12">
        <v>236</v>
      </c>
      <c r="C2113" s="8">
        <v>10240</v>
      </c>
      <c r="D2113" s="12" t="s">
        <v>2170</v>
      </c>
      <c r="E2113" s="13">
        <v>45398</v>
      </c>
      <c r="F2113" s="12" t="s">
        <v>16811</v>
      </c>
      <c r="G2113" s="12">
        <f>IF(ISNUMBER(MATCH(C2113, FACT_ORDERS!C:C, 0)), 1, 0)</f>
        <v>0</v>
      </c>
      <c r="H2113" s="12">
        <f>COUNTIF(B:B,FACT_SEARCHES[[#This Row],[WD_PRODUCTS]])</f>
        <v>80</v>
      </c>
    </row>
    <row r="2114" spans="1:8" x14ac:dyDescent="0.3">
      <c r="A2114" s="12">
        <v>9112</v>
      </c>
      <c r="B2114" s="12">
        <v>260</v>
      </c>
      <c r="C2114" s="8">
        <v>10755</v>
      </c>
      <c r="D2114" s="12" t="s">
        <v>2171</v>
      </c>
      <c r="E2114" s="13">
        <v>45239</v>
      </c>
      <c r="F2114" s="12" t="s">
        <v>16812</v>
      </c>
      <c r="G2114" s="12">
        <f>IF(ISNUMBER(MATCH(C2114, FACT_ORDERS!C:C, 0)), 1, 0)</f>
        <v>1</v>
      </c>
      <c r="H2114" s="12">
        <f>COUNTIF(B:B,FACT_SEARCHES[[#This Row],[WD_PRODUCTS]])</f>
        <v>86</v>
      </c>
    </row>
    <row r="2115" spans="1:8" x14ac:dyDescent="0.3">
      <c r="A2115" s="12">
        <v>9113</v>
      </c>
      <c r="B2115" s="12">
        <v>283</v>
      </c>
      <c r="C2115" s="8">
        <v>10755</v>
      </c>
      <c r="D2115" s="12" t="s">
        <v>2172</v>
      </c>
      <c r="E2115" s="13">
        <v>45239</v>
      </c>
      <c r="F2115" s="12" t="s">
        <v>16813</v>
      </c>
      <c r="G2115" s="12">
        <f>IF(ISNUMBER(MATCH(C2115, FACT_ORDERS!C:C, 0)), 1, 0)</f>
        <v>1</v>
      </c>
      <c r="H2115" s="12">
        <f>COUNTIF(B:B,FACT_SEARCHES[[#This Row],[WD_PRODUCTS]])</f>
        <v>65</v>
      </c>
    </row>
    <row r="2116" spans="1:8" x14ac:dyDescent="0.3">
      <c r="A2116" s="12">
        <v>9114</v>
      </c>
      <c r="B2116" s="12">
        <v>266</v>
      </c>
      <c r="C2116" s="8">
        <v>10100</v>
      </c>
      <c r="D2116" s="12" t="s">
        <v>2173</v>
      </c>
      <c r="E2116" s="13">
        <v>45484</v>
      </c>
      <c r="F2116" s="12" t="s">
        <v>3955</v>
      </c>
      <c r="G2116" s="12">
        <f>IF(ISNUMBER(MATCH(C2116, FACT_ORDERS!C:C, 0)), 1, 0)</f>
        <v>0</v>
      </c>
      <c r="H2116" s="12">
        <f>COUNTIF(B:B,FACT_SEARCHES[[#This Row],[WD_PRODUCTS]])</f>
        <v>94</v>
      </c>
    </row>
    <row r="2117" spans="1:8" x14ac:dyDescent="0.3">
      <c r="A2117" s="12">
        <v>9115</v>
      </c>
      <c r="B2117" s="12">
        <v>294</v>
      </c>
      <c r="C2117" s="8">
        <v>10100</v>
      </c>
      <c r="D2117" s="12" t="s">
        <v>2174</v>
      </c>
      <c r="E2117" s="13">
        <v>45484</v>
      </c>
      <c r="F2117" s="12" t="s">
        <v>16814</v>
      </c>
      <c r="G2117" s="12">
        <f>IF(ISNUMBER(MATCH(C2117, FACT_ORDERS!C:C, 0)), 1, 0)</f>
        <v>0</v>
      </c>
      <c r="H2117" s="12">
        <f>COUNTIF(B:B,FACT_SEARCHES[[#This Row],[WD_PRODUCTS]])</f>
        <v>60</v>
      </c>
    </row>
    <row r="2118" spans="1:8" x14ac:dyDescent="0.3">
      <c r="A2118" s="12">
        <v>9116</v>
      </c>
      <c r="B2118" s="12">
        <v>246</v>
      </c>
      <c r="C2118" s="8">
        <v>10100</v>
      </c>
      <c r="D2118" s="12" t="s">
        <v>2175</v>
      </c>
      <c r="E2118" s="13">
        <v>45484</v>
      </c>
      <c r="F2118" s="12" t="s">
        <v>16815</v>
      </c>
      <c r="G2118" s="12">
        <f>IF(ISNUMBER(MATCH(C2118, FACT_ORDERS!C:C, 0)), 1, 0)</f>
        <v>0</v>
      </c>
      <c r="H2118" s="12">
        <f>COUNTIF(B:B,FACT_SEARCHES[[#This Row],[WD_PRODUCTS]])</f>
        <v>55</v>
      </c>
    </row>
    <row r="2119" spans="1:8" x14ac:dyDescent="0.3">
      <c r="A2119" s="12">
        <v>9117</v>
      </c>
      <c r="B2119" s="12">
        <v>216</v>
      </c>
      <c r="C2119" s="8">
        <v>10054</v>
      </c>
      <c r="D2119" s="12" t="s">
        <v>2176</v>
      </c>
      <c r="E2119" s="13">
        <v>45267</v>
      </c>
      <c r="F2119" s="12" t="s">
        <v>16816</v>
      </c>
      <c r="G2119" s="12">
        <f>IF(ISNUMBER(MATCH(C2119, FACT_ORDERS!C:C, 0)), 1, 0)</f>
        <v>1</v>
      </c>
      <c r="H2119" s="12">
        <f>COUNTIF(B:B,FACT_SEARCHES[[#This Row],[WD_PRODUCTS]])</f>
        <v>107</v>
      </c>
    </row>
    <row r="2120" spans="1:8" x14ac:dyDescent="0.3">
      <c r="A2120" s="12">
        <v>9118</v>
      </c>
      <c r="B2120" s="12">
        <v>287</v>
      </c>
      <c r="C2120" s="8">
        <v>10158</v>
      </c>
      <c r="D2120" s="12" t="s">
        <v>2177</v>
      </c>
      <c r="E2120" s="13">
        <v>45230</v>
      </c>
      <c r="F2120" s="12" t="s">
        <v>16817</v>
      </c>
      <c r="G2120" s="12">
        <f>IF(ISNUMBER(MATCH(C2120, FACT_ORDERS!C:C, 0)), 1, 0)</f>
        <v>1</v>
      </c>
      <c r="H2120" s="12">
        <f>COUNTIF(B:B,FACT_SEARCHES[[#This Row],[WD_PRODUCTS]])</f>
        <v>59</v>
      </c>
    </row>
    <row r="2121" spans="1:8" x14ac:dyDescent="0.3">
      <c r="A2121" s="12">
        <v>9119</v>
      </c>
      <c r="B2121" s="12">
        <v>261</v>
      </c>
      <c r="C2121" s="8">
        <v>10158</v>
      </c>
      <c r="D2121" s="12" t="s">
        <v>2178</v>
      </c>
      <c r="E2121" s="13">
        <v>45230</v>
      </c>
      <c r="F2121" s="12" t="s">
        <v>4136</v>
      </c>
      <c r="G2121" s="12">
        <f>IF(ISNUMBER(MATCH(C2121, FACT_ORDERS!C:C, 0)), 1, 0)</f>
        <v>1</v>
      </c>
      <c r="H2121" s="12">
        <f>COUNTIF(B:B,FACT_SEARCHES[[#This Row],[WD_PRODUCTS]])</f>
        <v>77</v>
      </c>
    </row>
    <row r="2122" spans="1:8" x14ac:dyDescent="0.3">
      <c r="A2122" s="12">
        <v>9120</v>
      </c>
      <c r="B2122" s="12">
        <v>242</v>
      </c>
      <c r="C2122" s="8">
        <v>10241</v>
      </c>
      <c r="D2122" s="12" t="s">
        <v>2179</v>
      </c>
      <c r="E2122" s="13">
        <v>44216</v>
      </c>
      <c r="F2122" s="12" t="s">
        <v>16818</v>
      </c>
      <c r="G2122" s="12">
        <f>IF(ISNUMBER(MATCH(C2122, FACT_ORDERS!C:C, 0)), 1, 0)</f>
        <v>0</v>
      </c>
      <c r="H2122" s="12">
        <f>COUNTIF(B:B,FACT_SEARCHES[[#This Row],[WD_PRODUCTS]])</f>
        <v>76</v>
      </c>
    </row>
    <row r="2123" spans="1:8" x14ac:dyDescent="0.3">
      <c r="A2123" s="12">
        <v>9121</v>
      </c>
      <c r="B2123" s="12">
        <v>263</v>
      </c>
      <c r="C2123" s="8">
        <v>10241</v>
      </c>
      <c r="D2123" s="12" t="s">
        <v>2180</v>
      </c>
      <c r="E2123" s="13">
        <v>44216</v>
      </c>
      <c r="F2123" s="12" t="s">
        <v>4502</v>
      </c>
      <c r="G2123" s="12">
        <f>IF(ISNUMBER(MATCH(C2123, FACT_ORDERS!C:C, 0)), 1, 0)</f>
        <v>0</v>
      </c>
      <c r="H2123" s="12">
        <f>COUNTIF(B:B,FACT_SEARCHES[[#This Row],[WD_PRODUCTS]])</f>
        <v>108</v>
      </c>
    </row>
    <row r="2124" spans="1:8" x14ac:dyDescent="0.3">
      <c r="A2124" s="12">
        <v>9122</v>
      </c>
      <c r="B2124" s="12">
        <v>287</v>
      </c>
      <c r="C2124" s="8">
        <v>10241</v>
      </c>
      <c r="D2124" s="12" t="s">
        <v>2181</v>
      </c>
      <c r="E2124" s="13">
        <v>44216</v>
      </c>
      <c r="F2124" s="12" t="s">
        <v>3632</v>
      </c>
      <c r="G2124" s="12">
        <f>IF(ISNUMBER(MATCH(C2124, FACT_ORDERS!C:C, 0)), 1, 0)</f>
        <v>0</v>
      </c>
      <c r="H2124" s="12">
        <f>COUNTIF(B:B,FACT_SEARCHES[[#This Row],[WD_PRODUCTS]])</f>
        <v>59</v>
      </c>
    </row>
    <row r="2125" spans="1:8" x14ac:dyDescent="0.3">
      <c r="A2125" s="12">
        <v>9123</v>
      </c>
      <c r="B2125" s="12">
        <v>228</v>
      </c>
      <c r="C2125" s="8">
        <v>10241</v>
      </c>
      <c r="D2125" s="12" t="s">
        <v>2182</v>
      </c>
      <c r="E2125" s="13">
        <v>44216</v>
      </c>
      <c r="F2125" s="12" t="s">
        <v>16819</v>
      </c>
      <c r="G2125" s="12">
        <f>IF(ISNUMBER(MATCH(C2125, FACT_ORDERS!C:C, 0)), 1, 0)</f>
        <v>0</v>
      </c>
      <c r="H2125" s="12">
        <f>COUNTIF(B:B,FACT_SEARCHES[[#This Row],[WD_PRODUCTS]])</f>
        <v>79</v>
      </c>
    </row>
    <row r="2126" spans="1:8" x14ac:dyDescent="0.3">
      <c r="A2126" s="12">
        <v>9124</v>
      </c>
      <c r="B2126" s="12">
        <v>298</v>
      </c>
      <c r="C2126" s="8">
        <v>10074</v>
      </c>
      <c r="D2126" s="12" t="s">
        <v>2183</v>
      </c>
      <c r="E2126" s="13">
        <v>45420</v>
      </c>
      <c r="F2126" s="12" t="s">
        <v>16820</v>
      </c>
      <c r="G2126" s="12">
        <f>IF(ISNUMBER(MATCH(C2126, FACT_ORDERS!C:C, 0)), 1, 0)</f>
        <v>0</v>
      </c>
      <c r="H2126" s="12">
        <f>COUNTIF(B:B,FACT_SEARCHES[[#This Row],[WD_PRODUCTS]])</f>
        <v>79</v>
      </c>
    </row>
    <row r="2127" spans="1:8" x14ac:dyDescent="0.3">
      <c r="A2127" s="12">
        <v>9125</v>
      </c>
      <c r="B2127" s="12">
        <v>222</v>
      </c>
      <c r="C2127" s="8">
        <v>10694</v>
      </c>
      <c r="D2127" s="12" t="s">
        <v>2184</v>
      </c>
      <c r="E2127" s="13">
        <v>44670</v>
      </c>
      <c r="F2127" s="12" t="s">
        <v>16821</v>
      </c>
      <c r="G2127" s="12">
        <f>IF(ISNUMBER(MATCH(C2127, FACT_ORDERS!C:C, 0)), 1, 0)</f>
        <v>0</v>
      </c>
      <c r="H2127" s="12">
        <f>COUNTIF(B:B,FACT_SEARCHES[[#This Row],[WD_PRODUCTS]])</f>
        <v>73</v>
      </c>
    </row>
    <row r="2128" spans="1:8" x14ac:dyDescent="0.3">
      <c r="A2128" s="12">
        <v>9126</v>
      </c>
      <c r="B2128" s="12">
        <v>254</v>
      </c>
      <c r="C2128" s="8">
        <v>10694</v>
      </c>
      <c r="D2128" s="12" t="s">
        <v>2185</v>
      </c>
      <c r="E2128" s="13">
        <v>44670</v>
      </c>
      <c r="F2128" s="12" t="s">
        <v>16822</v>
      </c>
      <c r="G2128" s="12">
        <f>IF(ISNUMBER(MATCH(C2128, FACT_ORDERS!C:C, 0)), 1, 0)</f>
        <v>0</v>
      </c>
      <c r="H2128" s="12">
        <f>COUNTIF(B:B,FACT_SEARCHES[[#This Row],[WD_PRODUCTS]])</f>
        <v>77</v>
      </c>
    </row>
    <row r="2129" spans="1:8" x14ac:dyDescent="0.3">
      <c r="A2129" s="12">
        <v>9127</v>
      </c>
      <c r="B2129" s="12">
        <v>255</v>
      </c>
      <c r="C2129" s="8">
        <v>10600</v>
      </c>
      <c r="D2129" s="12" t="s">
        <v>2186</v>
      </c>
      <c r="E2129" s="13">
        <v>45530</v>
      </c>
      <c r="F2129" s="12" t="s">
        <v>16823</v>
      </c>
      <c r="G2129" s="12">
        <f>IF(ISNUMBER(MATCH(C2129, FACT_ORDERS!C:C, 0)), 1, 0)</f>
        <v>0</v>
      </c>
      <c r="H2129" s="12">
        <f>COUNTIF(B:B,FACT_SEARCHES[[#This Row],[WD_PRODUCTS]])</f>
        <v>74</v>
      </c>
    </row>
    <row r="2130" spans="1:8" x14ac:dyDescent="0.3">
      <c r="A2130" s="12">
        <v>9128</v>
      </c>
      <c r="B2130" s="12">
        <v>277</v>
      </c>
      <c r="C2130" s="8">
        <v>10358</v>
      </c>
      <c r="D2130" s="12" t="s">
        <v>2187</v>
      </c>
      <c r="E2130" s="13">
        <v>45514</v>
      </c>
      <c r="F2130" s="12" t="s">
        <v>16824</v>
      </c>
      <c r="G2130" s="12">
        <f>IF(ISNUMBER(MATCH(C2130, FACT_ORDERS!C:C, 0)), 1, 0)</f>
        <v>1</v>
      </c>
      <c r="H2130" s="12">
        <f>COUNTIF(B:B,FACT_SEARCHES[[#This Row],[WD_PRODUCTS]])</f>
        <v>98</v>
      </c>
    </row>
    <row r="2131" spans="1:8" x14ac:dyDescent="0.3">
      <c r="A2131" s="12">
        <v>9129</v>
      </c>
      <c r="B2131" s="12">
        <v>292</v>
      </c>
      <c r="C2131" s="8">
        <v>10358</v>
      </c>
      <c r="D2131" s="12" t="s">
        <v>2188</v>
      </c>
      <c r="E2131" s="13">
        <v>45514</v>
      </c>
      <c r="F2131" s="12" t="s">
        <v>3378</v>
      </c>
      <c r="G2131" s="12">
        <f>IF(ISNUMBER(MATCH(C2131, FACT_ORDERS!C:C, 0)), 1, 0)</f>
        <v>1</v>
      </c>
      <c r="H2131" s="12">
        <f>COUNTIF(B:B,FACT_SEARCHES[[#This Row],[WD_PRODUCTS]])</f>
        <v>95</v>
      </c>
    </row>
    <row r="2132" spans="1:8" x14ac:dyDescent="0.3">
      <c r="A2132" s="12">
        <v>9130</v>
      </c>
      <c r="B2132" s="12">
        <v>214</v>
      </c>
      <c r="C2132" s="8">
        <v>10342</v>
      </c>
      <c r="D2132" s="12" t="s">
        <v>2189</v>
      </c>
      <c r="E2132" s="13">
        <v>45400</v>
      </c>
      <c r="F2132" s="12" t="s">
        <v>16825</v>
      </c>
      <c r="G2132" s="12">
        <f>IF(ISNUMBER(MATCH(C2132, FACT_ORDERS!C:C, 0)), 1, 0)</f>
        <v>1</v>
      </c>
      <c r="H2132" s="12">
        <f>COUNTIF(B:B,FACT_SEARCHES[[#This Row],[WD_PRODUCTS]])</f>
        <v>51</v>
      </c>
    </row>
    <row r="2133" spans="1:8" x14ac:dyDescent="0.3">
      <c r="A2133" s="12">
        <v>9131</v>
      </c>
      <c r="B2133" s="12">
        <v>208</v>
      </c>
      <c r="C2133" s="8">
        <v>10607</v>
      </c>
      <c r="D2133" s="12" t="s">
        <v>2190</v>
      </c>
      <c r="E2133" s="13">
        <v>44726</v>
      </c>
      <c r="F2133" s="12" t="s">
        <v>16826</v>
      </c>
      <c r="G2133" s="12">
        <f>IF(ISNUMBER(MATCH(C2133, FACT_ORDERS!C:C, 0)), 1, 0)</f>
        <v>0</v>
      </c>
      <c r="H2133" s="12">
        <f>COUNTIF(B:B,FACT_SEARCHES[[#This Row],[WD_PRODUCTS]])</f>
        <v>91</v>
      </c>
    </row>
    <row r="2134" spans="1:8" x14ac:dyDescent="0.3">
      <c r="A2134" s="12">
        <v>9132</v>
      </c>
      <c r="B2134" s="12">
        <v>246</v>
      </c>
      <c r="C2134" s="8">
        <v>10607</v>
      </c>
      <c r="D2134" s="12" t="s">
        <v>2191</v>
      </c>
      <c r="E2134" s="13">
        <v>44726</v>
      </c>
      <c r="F2134" s="12" t="s">
        <v>16827</v>
      </c>
      <c r="G2134" s="12">
        <f>IF(ISNUMBER(MATCH(C2134, FACT_ORDERS!C:C, 0)), 1, 0)</f>
        <v>0</v>
      </c>
      <c r="H2134" s="12">
        <f>COUNTIF(B:B,FACT_SEARCHES[[#This Row],[WD_PRODUCTS]])</f>
        <v>55</v>
      </c>
    </row>
    <row r="2135" spans="1:8" x14ac:dyDescent="0.3">
      <c r="A2135" s="12">
        <v>9133</v>
      </c>
      <c r="B2135" s="12">
        <v>296</v>
      </c>
      <c r="C2135" s="8">
        <v>10607</v>
      </c>
      <c r="D2135" s="12" t="s">
        <v>2192</v>
      </c>
      <c r="E2135" s="13">
        <v>44726</v>
      </c>
      <c r="F2135" s="12" t="s">
        <v>16828</v>
      </c>
      <c r="G2135" s="12">
        <f>IF(ISNUMBER(MATCH(C2135, FACT_ORDERS!C:C, 0)), 1, 0)</f>
        <v>0</v>
      </c>
      <c r="H2135" s="12">
        <f>COUNTIF(B:B,FACT_SEARCHES[[#This Row],[WD_PRODUCTS]])</f>
        <v>106</v>
      </c>
    </row>
    <row r="2136" spans="1:8" x14ac:dyDescent="0.3">
      <c r="A2136" s="12">
        <v>9134</v>
      </c>
      <c r="B2136" s="12">
        <v>293</v>
      </c>
      <c r="C2136" s="8">
        <v>10872</v>
      </c>
      <c r="D2136" s="12" t="s">
        <v>2193</v>
      </c>
      <c r="E2136" s="13">
        <v>45156</v>
      </c>
      <c r="F2136" s="12" t="s">
        <v>4709</v>
      </c>
      <c r="G2136" s="12">
        <f>IF(ISNUMBER(MATCH(C2136, FACT_ORDERS!C:C, 0)), 1, 0)</f>
        <v>1</v>
      </c>
      <c r="H2136" s="12">
        <f>COUNTIF(B:B,FACT_SEARCHES[[#This Row],[WD_PRODUCTS]])</f>
        <v>70</v>
      </c>
    </row>
    <row r="2137" spans="1:8" x14ac:dyDescent="0.3">
      <c r="A2137" s="12">
        <v>9135</v>
      </c>
      <c r="B2137" s="12">
        <v>235</v>
      </c>
      <c r="C2137" s="8">
        <v>10872</v>
      </c>
      <c r="D2137" s="12" t="s">
        <v>2194</v>
      </c>
      <c r="E2137" s="13">
        <v>45156</v>
      </c>
      <c r="F2137" s="12" t="s">
        <v>12913</v>
      </c>
      <c r="G2137" s="12">
        <f>IF(ISNUMBER(MATCH(C2137, FACT_ORDERS!C:C, 0)), 1, 0)</f>
        <v>1</v>
      </c>
      <c r="H2137" s="12">
        <f>COUNTIF(B:B,FACT_SEARCHES[[#This Row],[WD_PRODUCTS]])</f>
        <v>58</v>
      </c>
    </row>
    <row r="2138" spans="1:8" x14ac:dyDescent="0.3">
      <c r="A2138" s="12">
        <v>9136</v>
      </c>
      <c r="B2138" s="12">
        <v>200</v>
      </c>
      <c r="C2138" s="8">
        <v>10872</v>
      </c>
      <c r="D2138" s="12" t="s">
        <v>2195</v>
      </c>
      <c r="E2138" s="13">
        <v>45156</v>
      </c>
      <c r="F2138" s="12" t="s">
        <v>16829</v>
      </c>
      <c r="G2138" s="12">
        <f>IF(ISNUMBER(MATCH(C2138, FACT_ORDERS!C:C, 0)), 1, 0)</f>
        <v>1</v>
      </c>
      <c r="H2138" s="12">
        <f>COUNTIF(B:B,FACT_SEARCHES[[#This Row],[WD_PRODUCTS]])</f>
        <v>81</v>
      </c>
    </row>
    <row r="2139" spans="1:8" x14ac:dyDescent="0.3">
      <c r="A2139" s="12">
        <v>9137</v>
      </c>
      <c r="B2139" s="12">
        <v>288</v>
      </c>
      <c r="C2139" s="8">
        <v>10872</v>
      </c>
      <c r="D2139" s="12" t="s">
        <v>2196</v>
      </c>
      <c r="E2139" s="13">
        <v>45156</v>
      </c>
      <c r="F2139" s="12" t="s">
        <v>16830</v>
      </c>
      <c r="G2139" s="12">
        <f>IF(ISNUMBER(MATCH(C2139, FACT_ORDERS!C:C, 0)), 1, 0)</f>
        <v>1</v>
      </c>
      <c r="H2139" s="12">
        <f>COUNTIF(B:B,FACT_SEARCHES[[#This Row],[WD_PRODUCTS]])</f>
        <v>106</v>
      </c>
    </row>
    <row r="2140" spans="1:8" x14ac:dyDescent="0.3">
      <c r="A2140" s="12">
        <v>9138</v>
      </c>
      <c r="B2140" s="12">
        <v>255</v>
      </c>
      <c r="C2140" s="8">
        <v>10474</v>
      </c>
      <c r="D2140" s="12" t="s">
        <v>2197</v>
      </c>
      <c r="E2140" s="13">
        <v>44484</v>
      </c>
      <c r="F2140" s="12" t="s">
        <v>16831</v>
      </c>
      <c r="G2140" s="12">
        <f>IF(ISNUMBER(MATCH(C2140, FACT_ORDERS!C:C, 0)), 1, 0)</f>
        <v>0</v>
      </c>
      <c r="H2140" s="12">
        <f>COUNTIF(B:B,FACT_SEARCHES[[#This Row],[WD_PRODUCTS]])</f>
        <v>74</v>
      </c>
    </row>
    <row r="2141" spans="1:8" x14ac:dyDescent="0.3">
      <c r="A2141" s="12">
        <v>9139</v>
      </c>
      <c r="B2141" s="12">
        <v>234</v>
      </c>
      <c r="C2141" s="8">
        <v>10434</v>
      </c>
      <c r="D2141" s="12" t="s">
        <v>2198</v>
      </c>
      <c r="E2141" s="13">
        <v>45077</v>
      </c>
      <c r="F2141" s="12" t="s">
        <v>16832</v>
      </c>
      <c r="G2141" s="12">
        <f>IF(ISNUMBER(MATCH(C2141, FACT_ORDERS!C:C, 0)), 1, 0)</f>
        <v>0</v>
      </c>
      <c r="H2141" s="12">
        <f>COUNTIF(B:B,FACT_SEARCHES[[#This Row],[WD_PRODUCTS]])</f>
        <v>77</v>
      </c>
    </row>
    <row r="2142" spans="1:8" x14ac:dyDescent="0.3">
      <c r="A2142" s="12">
        <v>9140</v>
      </c>
      <c r="B2142" s="12">
        <v>265</v>
      </c>
      <c r="C2142" s="8">
        <v>10434</v>
      </c>
      <c r="D2142" s="12" t="s">
        <v>2199</v>
      </c>
      <c r="E2142" s="13">
        <v>45077</v>
      </c>
      <c r="F2142" s="12" t="s">
        <v>16833</v>
      </c>
      <c r="G2142" s="12">
        <f>IF(ISNUMBER(MATCH(C2142, FACT_ORDERS!C:C, 0)), 1, 0)</f>
        <v>0</v>
      </c>
      <c r="H2142" s="12">
        <f>COUNTIF(B:B,FACT_SEARCHES[[#This Row],[WD_PRODUCTS]])</f>
        <v>89</v>
      </c>
    </row>
    <row r="2143" spans="1:8" x14ac:dyDescent="0.3">
      <c r="A2143" s="12">
        <v>9141</v>
      </c>
      <c r="B2143" s="12">
        <v>256</v>
      </c>
      <c r="C2143" s="8">
        <v>10435</v>
      </c>
      <c r="D2143" s="12" t="s">
        <v>2200</v>
      </c>
      <c r="E2143" s="13">
        <v>45138</v>
      </c>
      <c r="F2143" s="12" t="s">
        <v>16834</v>
      </c>
      <c r="G2143" s="12">
        <f>IF(ISNUMBER(MATCH(C2143, FACT_ORDERS!C:C, 0)), 1, 0)</f>
        <v>1</v>
      </c>
      <c r="H2143" s="12">
        <f>COUNTIF(B:B,FACT_SEARCHES[[#This Row],[WD_PRODUCTS]])</f>
        <v>63</v>
      </c>
    </row>
    <row r="2144" spans="1:8" x14ac:dyDescent="0.3">
      <c r="A2144" s="12">
        <v>9142</v>
      </c>
      <c r="B2144" s="12">
        <v>245</v>
      </c>
      <c r="C2144" s="8">
        <v>10258</v>
      </c>
      <c r="D2144" s="12" t="s">
        <v>2201</v>
      </c>
      <c r="E2144" s="13">
        <v>44549</v>
      </c>
      <c r="F2144" s="12" t="s">
        <v>16835</v>
      </c>
      <c r="G2144" s="12">
        <f>IF(ISNUMBER(MATCH(C2144, FACT_ORDERS!C:C, 0)), 1, 0)</f>
        <v>0</v>
      </c>
      <c r="H2144" s="12">
        <f>COUNTIF(B:B,FACT_SEARCHES[[#This Row],[WD_PRODUCTS]])</f>
        <v>58</v>
      </c>
    </row>
    <row r="2145" spans="1:8" x14ac:dyDescent="0.3">
      <c r="A2145" s="12">
        <v>9143</v>
      </c>
      <c r="B2145" s="12">
        <v>271</v>
      </c>
      <c r="C2145" s="8">
        <v>10258</v>
      </c>
      <c r="D2145" s="12" t="s">
        <v>2202</v>
      </c>
      <c r="E2145" s="13">
        <v>44549</v>
      </c>
      <c r="F2145" s="12" t="s">
        <v>16836</v>
      </c>
      <c r="G2145" s="12">
        <f>IF(ISNUMBER(MATCH(C2145, FACT_ORDERS!C:C, 0)), 1, 0)</f>
        <v>0</v>
      </c>
      <c r="H2145" s="12">
        <f>COUNTIF(B:B,FACT_SEARCHES[[#This Row],[WD_PRODUCTS]])</f>
        <v>74</v>
      </c>
    </row>
    <row r="2146" spans="1:8" x14ac:dyDescent="0.3">
      <c r="A2146" s="12">
        <v>9144</v>
      </c>
      <c r="B2146" s="12">
        <v>211</v>
      </c>
      <c r="C2146" s="8">
        <v>10364</v>
      </c>
      <c r="D2146" s="12" t="s">
        <v>2203</v>
      </c>
      <c r="E2146" s="13">
        <v>45357</v>
      </c>
      <c r="F2146" s="12" t="s">
        <v>16837</v>
      </c>
      <c r="G2146" s="12">
        <f>IF(ISNUMBER(MATCH(C2146, FACT_ORDERS!C:C, 0)), 1, 0)</f>
        <v>1</v>
      </c>
      <c r="H2146" s="12">
        <f>COUNTIF(B:B,FACT_SEARCHES[[#This Row],[WD_PRODUCTS]])</f>
        <v>65</v>
      </c>
    </row>
    <row r="2147" spans="1:8" x14ac:dyDescent="0.3">
      <c r="A2147" s="12">
        <v>9145</v>
      </c>
      <c r="B2147" s="12">
        <v>217</v>
      </c>
      <c r="C2147" s="8">
        <v>10700</v>
      </c>
      <c r="D2147" s="12" t="s">
        <v>2204</v>
      </c>
      <c r="E2147" s="13">
        <v>45323</v>
      </c>
      <c r="F2147" s="12" t="s">
        <v>16838</v>
      </c>
      <c r="G2147" s="12">
        <f>IF(ISNUMBER(MATCH(C2147, FACT_ORDERS!C:C, 0)), 1, 0)</f>
        <v>0</v>
      </c>
      <c r="H2147" s="12">
        <f>COUNTIF(B:B,FACT_SEARCHES[[#This Row],[WD_PRODUCTS]])</f>
        <v>49</v>
      </c>
    </row>
    <row r="2148" spans="1:8" x14ac:dyDescent="0.3">
      <c r="A2148" s="12">
        <v>9146</v>
      </c>
      <c r="B2148" s="12">
        <v>297</v>
      </c>
      <c r="C2148" s="8">
        <v>10700</v>
      </c>
      <c r="D2148" s="12" t="s">
        <v>2205</v>
      </c>
      <c r="E2148" s="13">
        <v>45323</v>
      </c>
      <c r="F2148" s="12" t="s">
        <v>16839</v>
      </c>
      <c r="G2148" s="12">
        <f>IF(ISNUMBER(MATCH(C2148, FACT_ORDERS!C:C, 0)), 1, 0)</f>
        <v>0</v>
      </c>
      <c r="H2148" s="12">
        <f>COUNTIF(B:B,FACT_SEARCHES[[#This Row],[WD_PRODUCTS]])</f>
        <v>64</v>
      </c>
    </row>
    <row r="2149" spans="1:8" x14ac:dyDescent="0.3">
      <c r="A2149" s="12">
        <v>9147</v>
      </c>
      <c r="B2149" s="12">
        <v>252</v>
      </c>
      <c r="C2149" s="8">
        <v>10383</v>
      </c>
      <c r="D2149" s="12" t="s">
        <v>2206</v>
      </c>
      <c r="E2149" s="13">
        <v>45543</v>
      </c>
      <c r="F2149" s="12" t="s">
        <v>16840</v>
      </c>
      <c r="G2149" s="12">
        <f>IF(ISNUMBER(MATCH(C2149, FACT_ORDERS!C:C, 0)), 1, 0)</f>
        <v>1</v>
      </c>
      <c r="H2149" s="12">
        <f>COUNTIF(B:B,FACT_SEARCHES[[#This Row],[WD_PRODUCTS]])</f>
        <v>64</v>
      </c>
    </row>
    <row r="2150" spans="1:8" x14ac:dyDescent="0.3">
      <c r="A2150" s="12">
        <v>9148</v>
      </c>
      <c r="B2150" s="12">
        <v>281</v>
      </c>
      <c r="C2150" s="8">
        <v>10096</v>
      </c>
      <c r="D2150" s="12" t="s">
        <v>2207</v>
      </c>
      <c r="E2150" s="13">
        <v>45198</v>
      </c>
      <c r="F2150" s="12" t="s">
        <v>16841</v>
      </c>
      <c r="G2150" s="12">
        <f>IF(ISNUMBER(MATCH(C2150, FACT_ORDERS!C:C, 0)), 1, 0)</f>
        <v>0</v>
      </c>
      <c r="H2150" s="12">
        <f>COUNTIF(B:B,FACT_SEARCHES[[#This Row],[WD_PRODUCTS]])</f>
        <v>86</v>
      </c>
    </row>
    <row r="2151" spans="1:8" x14ac:dyDescent="0.3">
      <c r="A2151" s="12">
        <v>9149</v>
      </c>
      <c r="B2151" s="12">
        <v>219</v>
      </c>
      <c r="C2151" s="8">
        <v>10096</v>
      </c>
      <c r="D2151" s="12" t="s">
        <v>2208</v>
      </c>
      <c r="E2151" s="13">
        <v>45198</v>
      </c>
      <c r="F2151" s="12" t="s">
        <v>4511</v>
      </c>
      <c r="G2151" s="12">
        <f>IF(ISNUMBER(MATCH(C2151, FACT_ORDERS!C:C, 0)), 1, 0)</f>
        <v>0</v>
      </c>
      <c r="H2151" s="12">
        <f>COUNTIF(B:B,FACT_SEARCHES[[#This Row],[WD_PRODUCTS]])</f>
        <v>83</v>
      </c>
    </row>
    <row r="2152" spans="1:8" x14ac:dyDescent="0.3">
      <c r="A2152" s="12">
        <v>9150</v>
      </c>
      <c r="B2152" s="12">
        <v>284</v>
      </c>
      <c r="C2152" s="8">
        <v>10274</v>
      </c>
      <c r="D2152" s="12" t="s">
        <v>2209</v>
      </c>
      <c r="E2152" s="13">
        <v>45526</v>
      </c>
      <c r="F2152" s="12" t="s">
        <v>16842</v>
      </c>
      <c r="G2152" s="12">
        <f>IF(ISNUMBER(MATCH(C2152, FACT_ORDERS!C:C, 0)), 1, 0)</f>
        <v>1</v>
      </c>
      <c r="H2152" s="12">
        <f>COUNTIF(B:B,FACT_SEARCHES[[#This Row],[WD_PRODUCTS]])</f>
        <v>97</v>
      </c>
    </row>
    <row r="2153" spans="1:8" x14ac:dyDescent="0.3">
      <c r="A2153" s="12">
        <v>9151</v>
      </c>
      <c r="B2153" s="12">
        <v>250</v>
      </c>
      <c r="C2153" s="8">
        <v>10274</v>
      </c>
      <c r="D2153" s="12" t="s">
        <v>2210</v>
      </c>
      <c r="E2153" s="13">
        <v>45526</v>
      </c>
      <c r="F2153" s="12" t="s">
        <v>3300</v>
      </c>
      <c r="G2153" s="12">
        <f>IF(ISNUMBER(MATCH(C2153, FACT_ORDERS!C:C, 0)), 1, 0)</f>
        <v>1</v>
      </c>
      <c r="H2153" s="12">
        <f>COUNTIF(B:B,FACT_SEARCHES[[#This Row],[WD_PRODUCTS]])</f>
        <v>65</v>
      </c>
    </row>
    <row r="2154" spans="1:8" x14ac:dyDescent="0.3">
      <c r="A2154" s="12">
        <v>9152</v>
      </c>
      <c r="B2154" s="12">
        <v>227</v>
      </c>
      <c r="C2154" s="8">
        <v>10274</v>
      </c>
      <c r="D2154" s="12" t="s">
        <v>2211</v>
      </c>
      <c r="E2154" s="13">
        <v>45526</v>
      </c>
      <c r="F2154" s="12" t="s">
        <v>16843</v>
      </c>
      <c r="G2154" s="12">
        <f>IF(ISNUMBER(MATCH(C2154, FACT_ORDERS!C:C, 0)), 1, 0)</f>
        <v>1</v>
      </c>
      <c r="H2154" s="12">
        <f>COUNTIF(B:B,FACT_SEARCHES[[#This Row],[WD_PRODUCTS]])</f>
        <v>93</v>
      </c>
    </row>
    <row r="2155" spans="1:8" x14ac:dyDescent="0.3">
      <c r="A2155" s="12">
        <v>9153</v>
      </c>
      <c r="B2155" s="12">
        <v>211</v>
      </c>
      <c r="C2155" s="8">
        <v>10113</v>
      </c>
      <c r="D2155" s="12" t="s">
        <v>2212</v>
      </c>
      <c r="E2155" s="13">
        <v>45019</v>
      </c>
      <c r="F2155" s="12" t="s">
        <v>16844</v>
      </c>
      <c r="G2155" s="12">
        <f>IF(ISNUMBER(MATCH(C2155, FACT_ORDERS!C:C, 0)), 1, 0)</f>
        <v>0</v>
      </c>
      <c r="H2155" s="12">
        <f>COUNTIF(B:B,FACT_SEARCHES[[#This Row],[WD_PRODUCTS]])</f>
        <v>65</v>
      </c>
    </row>
    <row r="2156" spans="1:8" x14ac:dyDescent="0.3">
      <c r="A2156" s="12">
        <v>9154</v>
      </c>
      <c r="B2156" s="12">
        <v>230</v>
      </c>
      <c r="C2156" s="8">
        <v>10272</v>
      </c>
      <c r="D2156" s="12" t="s">
        <v>2213</v>
      </c>
      <c r="E2156" s="13">
        <v>45460</v>
      </c>
      <c r="F2156" s="12" t="s">
        <v>16845</v>
      </c>
      <c r="G2156" s="12">
        <f>IF(ISNUMBER(MATCH(C2156, FACT_ORDERS!C:C, 0)), 1, 0)</f>
        <v>0</v>
      </c>
      <c r="H2156" s="12">
        <f>COUNTIF(B:B,FACT_SEARCHES[[#This Row],[WD_PRODUCTS]])</f>
        <v>74</v>
      </c>
    </row>
    <row r="2157" spans="1:8" x14ac:dyDescent="0.3">
      <c r="A2157" s="12">
        <v>9155</v>
      </c>
      <c r="B2157" s="12">
        <v>209</v>
      </c>
      <c r="C2157" s="8">
        <v>10534</v>
      </c>
      <c r="D2157" s="12" t="s">
        <v>2214</v>
      </c>
      <c r="E2157" s="13">
        <v>44311</v>
      </c>
      <c r="F2157" s="12" t="s">
        <v>16846</v>
      </c>
      <c r="G2157" s="12">
        <f>IF(ISNUMBER(MATCH(C2157, FACT_ORDERS!C:C, 0)), 1, 0)</f>
        <v>1</v>
      </c>
      <c r="H2157" s="12">
        <f>COUNTIF(B:B,FACT_SEARCHES[[#This Row],[WD_PRODUCTS]])</f>
        <v>91</v>
      </c>
    </row>
    <row r="2158" spans="1:8" x14ac:dyDescent="0.3">
      <c r="A2158" s="12">
        <v>9156</v>
      </c>
      <c r="B2158" s="12">
        <v>276</v>
      </c>
      <c r="C2158" s="8">
        <v>10717</v>
      </c>
      <c r="D2158" s="12" t="s">
        <v>2215</v>
      </c>
      <c r="E2158" s="13">
        <v>45396</v>
      </c>
      <c r="F2158" s="12" t="s">
        <v>16847</v>
      </c>
      <c r="G2158" s="12">
        <f>IF(ISNUMBER(MATCH(C2158, FACT_ORDERS!C:C, 0)), 1, 0)</f>
        <v>0</v>
      </c>
      <c r="H2158" s="12">
        <f>COUNTIF(B:B,FACT_SEARCHES[[#This Row],[WD_PRODUCTS]])</f>
        <v>65</v>
      </c>
    </row>
    <row r="2159" spans="1:8" x14ac:dyDescent="0.3">
      <c r="A2159" s="12">
        <v>9157</v>
      </c>
      <c r="B2159" s="12">
        <v>265</v>
      </c>
      <c r="C2159" s="8">
        <v>10717</v>
      </c>
      <c r="D2159" s="12" t="s">
        <v>2216</v>
      </c>
      <c r="E2159" s="13">
        <v>45396</v>
      </c>
      <c r="F2159" s="12" t="s">
        <v>16848</v>
      </c>
      <c r="G2159" s="12">
        <f>IF(ISNUMBER(MATCH(C2159, FACT_ORDERS!C:C, 0)), 1, 0)</f>
        <v>0</v>
      </c>
      <c r="H2159" s="12">
        <f>COUNTIF(B:B,FACT_SEARCHES[[#This Row],[WD_PRODUCTS]])</f>
        <v>89</v>
      </c>
    </row>
    <row r="2160" spans="1:8" x14ac:dyDescent="0.3">
      <c r="A2160" s="12">
        <v>9158</v>
      </c>
      <c r="B2160" s="12">
        <v>255</v>
      </c>
      <c r="C2160" s="8">
        <v>10663</v>
      </c>
      <c r="D2160" s="12" t="s">
        <v>2217</v>
      </c>
      <c r="E2160" s="13">
        <v>45486</v>
      </c>
      <c r="F2160" s="12" t="s">
        <v>4438</v>
      </c>
      <c r="G2160" s="12">
        <f>IF(ISNUMBER(MATCH(C2160, FACT_ORDERS!C:C, 0)), 1, 0)</f>
        <v>0</v>
      </c>
      <c r="H2160" s="12">
        <f>COUNTIF(B:B,FACT_SEARCHES[[#This Row],[WD_PRODUCTS]])</f>
        <v>74</v>
      </c>
    </row>
    <row r="2161" spans="1:8" x14ac:dyDescent="0.3">
      <c r="A2161" s="12">
        <v>9159</v>
      </c>
      <c r="B2161" s="12">
        <v>278</v>
      </c>
      <c r="C2161" s="8">
        <v>10955</v>
      </c>
      <c r="D2161" s="12" t="s">
        <v>2218</v>
      </c>
      <c r="E2161" s="13">
        <v>45267</v>
      </c>
      <c r="F2161" s="12" t="s">
        <v>16849</v>
      </c>
      <c r="G2161" s="12">
        <f>IF(ISNUMBER(MATCH(C2161, FACT_ORDERS!C:C, 0)), 1, 0)</f>
        <v>0</v>
      </c>
      <c r="H2161" s="12">
        <f>COUNTIF(B:B,FACT_SEARCHES[[#This Row],[WD_PRODUCTS]])</f>
        <v>81</v>
      </c>
    </row>
    <row r="2162" spans="1:8" x14ac:dyDescent="0.3">
      <c r="A2162" s="12">
        <v>9160</v>
      </c>
      <c r="B2162" s="12">
        <v>262</v>
      </c>
      <c r="C2162" s="8">
        <v>10955</v>
      </c>
      <c r="D2162" s="12" t="s">
        <v>2219</v>
      </c>
      <c r="E2162" s="13">
        <v>45267</v>
      </c>
      <c r="F2162" s="12" t="s">
        <v>16850</v>
      </c>
      <c r="G2162" s="12">
        <f>IF(ISNUMBER(MATCH(C2162, FACT_ORDERS!C:C, 0)), 1, 0)</f>
        <v>0</v>
      </c>
      <c r="H2162" s="12">
        <f>COUNTIF(B:B,FACT_SEARCHES[[#This Row],[WD_PRODUCTS]])</f>
        <v>70</v>
      </c>
    </row>
    <row r="2163" spans="1:8" x14ac:dyDescent="0.3">
      <c r="A2163" s="12">
        <v>9161</v>
      </c>
      <c r="B2163" s="12">
        <v>208</v>
      </c>
      <c r="C2163" s="8">
        <v>10298</v>
      </c>
      <c r="D2163" s="12" t="s">
        <v>2220</v>
      </c>
      <c r="E2163" s="13">
        <v>44980</v>
      </c>
      <c r="F2163" s="12" t="s">
        <v>16851</v>
      </c>
      <c r="G2163" s="12">
        <f>IF(ISNUMBER(MATCH(C2163, FACT_ORDERS!C:C, 0)), 1, 0)</f>
        <v>0</v>
      </c>
      <c r="H2163" s="12">
        <f>COUNTIF(B:B,FACT_SEARCHES[[#This Row],[WD_PRODUCTS]])</f>
        <v>91</v>
      </c>
    </row>
    <row r="2164" spans="1:8" x14ac:dyDescent="0.3">
      <c r="A2164" s="12">
        <v>9162</v>
      </c>
      <c r="B2164" s="12">
        <v>225</v>
      </c>
      <c r="C2164" s="8">
        <v>10298</v>
      </c>
      <c r="D2164" s="12" t="s">
        <v>2221</v>
      </c>
      <c r="E2164" s="13">
        <v>44980</v>
      </c>
      <c r="F2164" s="12" t="s">
        <v>16852</v>
      </c>
      <c r="G2164" s="12">
        <f>IF(ISNUMBER(MATCH(C2164, FACT_ORDERS!C:C, 0)), 1, 0)</f>
        <v>0</v>
      </c>
      <c r="H2164" s="12">
        <f>COUNTIF(B:B,FACT_SEARCHES[[#This Row],[WD_PRODUCTS]])</f>
        <v>74</v>
      </c>
    </row>
    <row r="2165" spans="1:8" x14ac:dyDescent="0.3">
      <c r="A2165" s="12">
        <v>9163</v>
      </c>
      <c r="B2165" s="12">
        <v>296</v>
      </c>
      <c r="C2165" s="8">
        <v>10298</v>
      </c>
      <c r="D2165" s="12" t="s">
        <v>2222</v>
      </c>
      <c r="E2165" s="13">
        <v>44980</v>
      </c>
      <c r="F2165" s="12" t="s">
        <v>16853</v>
      </c>
      <c r="G2165" s="12">
        <f>IF(ISNUMBER(MATCH(C2165, FACT_ORDERS!C:C, 0)), 1, 0)</f>
        <v>0</v>
      </c>
      <c r="H2165" s="12">
        <f>COUNTIF(B:B,FACT_SEARCHES[[#This Row],[WD_PRODUCTS]])</f>
        <v>106</v>
      </c>
    </row>
    <row r="2166" spans="1:8" x14ac:dyDescent="0.3">
      <c r="A2166" s="12">
        <v>9164</v>
      </c>
      <c r="B2166" s="12">
        <v>239</v>
      </c>
      <c r="C2166" s="8">
        <v>10927</v>
      </c>
      <c r="D2166" s="12" t="s">
        <v>2223</v>
      </c>
      <c r="E2166" s="13">
        <v>44906</v>
      </c>
      <c r="F2166" s="12" t="s">
        <v>16854</v>
      </c>
      <c r="G2166" s="12">
        <f>IF(ISNUMBER(MATCH(C2166, FACT_ORDERS!C:C, 0)), 1, 0)</f>
        <v>1</v>
      </c>
      <c r="H2166" s="12">
        <f>COUNTIF(B:B,FACT_SEARCHES[[#This Row],[WD_PRODUCTS]])</f>
        <v>41</v>
      </c>
    </row>
    <row r="2167" spans="1:8" x14ac:dyDescent="0.3">
      <c r="A2167" s="12">
        <v>9165</v>
      </c>
      <c r="B2167" s="12">
        <v>232</v>
      </c>
      <c r="C2167" s="8">
        <v>10927</v>
      </c>
      <c r="D2167" s="12" t="s">
        <v>2224</v>
      </c>
      <c r="E2167" s="13">
        <v>44906</v>
      </c>
      <c r="F2167" s="12" t="s">
        <v>16855</v>
      </c>
      <c r="G2167" s="12">
        <f>IF(ISNUMBER(MATCH(C2167, FACT_ORDERS!C:C, 0)), 1, 0)</f>
        <v>1</v>
      </c>
      <c r="H2167" s="12">
        <f>COUNTIF(B:B,FACT_SEARCHES[[#This Row],[WD_PRODUCTS]])</f>
        <v>69</v>
      </c>
    </row>
    <row r="2168" spans="1:8" x14ac:dyDescent="0.3">
      <c r="A2168" s="12">
        <v>9166</v>
      </c>
      <c r="B2168" s="12">
        <v>217</v>
      </c>
      <c r="C2168" s="8">
        <v>10911</v>
      </c>
      <c r="D2168" s="12" t="s">
        <v>2225</v>
      </c>
      <c r="E2168" s="13">
        <v>44630</v>
      </c>
      <c r="F2168" s="12" t="s">
        <v>3585</v>
      </c>
      <c r="G2168" s="12">
        <f>IF(ISNUMBER(MATCH(C2168, FACT_ORDERS!C:C, 0)), 1, 0)</f>
        <v>0</v>
      </c>
      <c r="H2168" s="12">
        <f>COUNTIF(B:B,FACT_SEARCHES[[#This Row],[WD_PRODUCTS]])</f>
        <v>49</v>
      </c>
    </row>
    <row r="2169" spans="1:8" x14ac:dyDescent="0.3">
      <c r="A2169" s="12">
        <v>9167</v>
      </c>
      <c r="B2169" s="12">
        <v>243</v>
      </c>
      <c r="C2169" s="8">
        <v>10911</v>
      </c>
      <c r="D2169" s="12" t="s">
        <v>2226</v>
      </c>
      <c r="E2169" s="13">
        <v>44630</v>
      </c>
      <c r="F2169" s="12" t="s">
        <v>15772</v>
      </c>
      <c r="G2169" s="12">
        <f>IF(ISNUMBER(MATCH(C2169, FACT_ORDERS!C:C, 0)), 1, 0)</f>
        <v>0</v>
      </c>
      <c r="H2169" s="12">
        <f>COUNTIF(B:B,FACT_SEARCHES[[#This Row],[WD_PRODUCTS]])</f>
        <v>70</v>
      </c>
    </row>
    <row r="2170" spans="1:8" x14ac:dyDescent="0.3">
      <c r="A2170" s="12">
        <v>9168</v>
      </c>
      <c r="B2170" s="12">
        <v>256</v>
      </c>
      <c r="C2170" s="8">
        <v>10813</v>
      </c>
      <c r="D2170" s="12" t="s">
        <v>2227</v>
      </c>
      <c r="E2170" s="13">
        <v>45276</v>
      </c>
      <c r="F2170" s="12" t="s">
        <v>16856</v>
      </c>
      <c r="G2170" s="12">
        <f>IF(ISNUMBER(MATCH(C2170, FACT_ORDERS!C:C, 0)), 1, 0)</f>
        <v>1</v>
      </c>
      <c r="H2170" s="12">
        <f>COUNTIF(B:B,FACT_SEARCHES[[#This Row],[WD_PRODUCTS]])</f>
        <v>63</v>
      </c>
    </row>
    <row r="2171" spans="1:8" x14ac:dyDescent="0.3">
      <c r="A2171" s="12">
        <v>9169</v>
      </c>
      <c r="B2171" s="12">
        <v>288</v>
      </c>
      <c r="C2171" s="8">
        <v>10044</v>
      </c>
      <c r="D2171" s="12" t="s">
        <v>2228</v>
      </c>
      <c r="E2171" s="13">
        <v>44708</v>
      </c>
      <c r="F2171" s="12" t="s">
        <v>3430</v>
      </c>
      <c r="G2171" s="12">
        <f>IF(ISNUMBER(MATCH(C2171, FACT_ORDERS!C:C, 0)), 1, 0)</f>
        <v>1</v>
      </c>
      <c r="H2171" s="12">
        <f>COUNTIF(B:B,FACT_SEARCHES[[#This Row],[WD_PRODUCTS]])</f>
        <v>106</v>
      </c>
    </row>
    <row r="2172" spans="1:8" x14ac:dyDescent="0.3">
      <c r="A2172" s="12">
        <v>9170</v>
      </c>
      <c r="B2172" s="12">
        <v>204</v>
      </c>
      <c r="C2172" s="8">
        <v>10044</v>
      </c>
      <c r="D2172" s="12" t="s">
        <v>2229</v>
      </c>
      <c r="E2172" s="13">
        <v>44708</v>
      </c>
      <c r="F2172" s="12" t="s">
        <v>16857</v>
      </c>
      <c r="G2172" s="12">
        <f>IF(ISNUMBER(MATCH(C2172, FACT_ORDERS!C:C, 0)), 1, 0)</f>
        <v>1</v>
      </c>
      <c r="H2172" s="12">
        <f>COUNTIF(B:B,FACT_SEARCHES[[#This Row],[WD_PRODUCTS]])</f>
        <v>139</v>
      </c>
    </row>
    <row r="2173" spans="1:8" x14ac:dyDescent="0.3">
      <c r="A2173" s="12">
        <v>9171</v>
      </c>
      <c r="B2173" s="12">
        <v>260</v>
      </c>
      <c r="C2173" s="8">
        <v>10044</v>
      </c>
      <c r="D2173" s="12" t="s">
        <v>2230</v>
      </c>
      <c r="E2173" s="13">
        <v>44708</v>
      </c>
      <c r="F2173" s="12" t="s">
        <v>16858</v>
      </c>
      <c r="G2173" s="12">
        <f>IF(ISNUMBER(MATCH(C2173, FACT_ORDERS!C:C, 0)), 1, 0)</f>
        <v>1</v>
      </c>
      <c r="H2173" s="12">
        <f>COUNTIF(B:B,FACT_SEARCHES[[#This Row],[WD_PRODUCTS]])</f>
        <v>86</v>
      </c>
    </row>
    <row r="2174" spans="1:8" x14ac:dyDescent="0.3">
      <c r="A2174" s="12">
        <v>9172</v>
      </c>
      <c r="B2174" s="12">
        <v>267</v>
      </c>
      <c r="C2174" s="8">
        <v>10044</v>
      </c>
      <c r="D2174" s="12" t="s">
        <v>2231</v>
      </c>
      <c r="E2174" s="13">
        <v>44708</v>
      </c>
      <c r="F2174" s="12" t="s">
        <v>4084</v>
      </c>
      <c r="G2174" s="12">
        <f>IF(ISNUMBER(MATCH(C2174, FACT_ORDERS!C:C, 0)), 1, 0)</f>
        <v>1</v>
      </c>
      <c r="H2174" s="12">
        <f>COUNTIF(B:B,FACT_SEARCHES[[#This Row],[WD_PRODUCTS]])</f>
        <v>82</v>
      </c>
    </row>
    <row r="2175" spans="1:8" x14ac:dyDescent="0.3">
      <c r="A2175" s="12">
        <v>9173</v>
      </c>
      <c r="B2175" s="12">
        <v>273</v>
      </c>
      <c r="C2175" s="8">
        <v>10604</v>
      </c>
      <c r="D2175" s="12" t="s">
        <v>2232</v>
      </c>
      <c r="E2175" s="13">
        <v>45433</v>
      </c>
      <c r="F2175" s="12" t="s">
        <v>3973</v>
      </c>
      <c r="G2175" s="12">
        <f>IF(ISNUMBER(MATCH(C2175, FACT_ORDERS!C:C, 0)), 1, 0)</f>
        <v>1</v>
      </c>
      <c r="H2175" s="12">
        <f>COUNTIF(B:B,FACT_SEARCHES[[#This Row],[WD_PRODUCTS]])</f>
        <v>73</v>
      </c>
    </row>
    <row r="2176" spans="1:8" x14ac:dyDescent="0.3">
      <c r="A2176" s="12">
        <v>9174</v>
      </c>
      <c r="B2176" s="12">
        <v>211</v>
      </c>
      <c r="C2176" s="8">
        <v>10604</v>
      </c>
      <c r="D2176" s="12" t="s">
        <v>2233</v>
      </c>
      <c r="E2176" s="13">
        <v>45433</v>
      </c>
      <c r="F2176" s="12" t="s">
        <v>16859</v>
      </c>
      <c r="G2176" s="12">
        <f>IF(ISNUMBER(MATCH(C2176, FACT_ORDERS!C:C, 0)), 1, 0)</f>
        <v>1</v>
      </c>
      <c r="H2176" s="12">
        <f>COUNTIF(B:B,FACT_SEARCHES[[#This Row],[WD_PRODUCTS]])</f>
        <v>65</v>
      </c>
    </row>
    <row r="2177" spans="1:8" x14ac:dyDescent="0.3">
      <c r="A2177" s="12">
        <v>9175</v>
      </c>
      <c r="B2177" s="12">
        <v>217</v>
      </c>
      <c r="C2177" s="8">
        <v>10528</v>
      </c>
      <c r="D2177" s="12" t="s">
        <v>2234</v>
      </c>
      <c r="E2177" s="13">
        <v>45315</v>
      </c>
      <c r="F2177" s="12" t="s">
        <v>16860</v>
      </c>
      <c r="G2177" s="12">
        <f>IF(ISNUMBER(MATCH(C2177, FACT_ORDERS!C:C, 0)), 1, 0)</f>
        <v>1</v>
      </c>
      <c r="H2177" s="12">
        <f>COUNTIF(B:B,FACT_SEARCHES[[#This Row],[WD_PRODUCTS]])</f>
        <v>49</v>
      </c>
    </row>
    <row r="2178" spans="1:8" x14ac:dyDescent="0.3">
      <c r="A2178" s="12">
        <v>9176</v>
      </c>
      <c r="B2178" s="12">
        <v>215</v>
      </c>
      <c r="C2178" s="8">
        <v>10528</v>
      </c>
      <c r="D2178" s="12" t="s">
        <v>2235</v>
      </c>
      <c r="E2178" s="13">
        <v>45315</v>
      </c>
      <c r="F2178" s="12" t="s">
        <v>16861</v>
      </c>
      <c r="G2178" s="12">
        <f>IF(ISNUMBER(MATCH(C2178, FACT_ORDERS!C:C, 0)), 1, 0)</f>
        <v>1</v>
      </c>
      <c r="H2178" s="12">
        <f>COUNTIF(B:B,FACT_SEARCHES[[#This Row],[WD_PRODUCTS]])</f>
        <v>67</v>
      </c>
    </row>
    <row r="2179" spans="1:8" x14ac:dyDescent="0.3">
      <c r="A2179" s="12">
        <v>9177</v>
      </c>
      <c r="B2179" s="12">
        <v>264</v>
      </c>
      <c r="C2179" s="8">
        <v>10103</v>
      </c>
      <c r="D2179" s="12" t="s">
        <v>2236</v>
      </c>
      <c r="E2179" s="13">
        <v>45296</v>
      </c>
      <c r="F2179" s="12" t="s">
        <v>16862</v>
      </c>
      <c r="G2179" s="12">
        <f>IF(ISNUMBER(MATCH(C2179, FACT_ORDERS!C:C, 0)), 1, 0)</f>
        <v>0</v>
      </c>
      <c r="H2179" s="12">
        <f>COUNTIF(B:B,FACT_SEARCHES[[#This Row],[WD_PRODUCTS]])</f>
        <v>53</v>
      </c>
    </row>
    <row r="2180" spans="1:8" x14ac:dyDescent="0.3">
      <c r="A2180" s="12">
        <v>9178</v>
      </c>
      <c r="B2180" s="12">
        <v>247</v>
      </c>
      <c r="C2180" s="8">
        <v>10142</v>
      </c>
      <c r="D2180" s="12" t="s">
        <v>2237</v>
      </c>
      <c r="E2180" s="13">
        <v>45269</v>
      </c>
      <c r="F2180" s="12" t="s">
        <v>16863</v>
      </c>
      <c r="G2180" s="12">
        <f>IF(ISNUMBER(MATCH(C2180, FACT_ORDERS!C:C, 0)), 1, 0)</f>
        <v>0</v>
      </c>
      <c r="H2180" s="12">
        <f>COUNTIF(B:B,FACT_SEARCHES[[#This Row],[WD_PRODUCTS]])</f>
        <v>72</v>
      </c>
    </row>
    <row r="2181" spans="1:8" x14ac:dyDescent="0.3">
      <c r="A2181" s="12">
        <v>9179</v>
      </c>
      <c r="B2181" s="12">
        <v>249</v>
      </c>
      <c r="C2181" s="8">
        <v>10142</v>
      </c>
      <c r="D2181" s="12" t="s">
        <v>2238</v>
      </c>
      <c r="E2181" s="13">
        <v>45269</v>
      </c>
      <c r="F2181" s="12" t="s">
        <v>16864</v>
      </c>
      <c r="G2181" s="12">
        <f>IF(ISNUMBER(MATCH(C2181, FACT_ORDERS!C:C, 0)), 1, 0)</f>
        <v>0</v>
      </c>
      <c r="H2181" s="12">
        <f>COUNTIF(B:B,FACT_SEARCHES[[#This Row],[WD_PRODUCTS]])</f>
        <v>85</v>
      </c>
    </row>
    <row r="2182" spans="1:8" x14ac:dyDescent="0.3">
      <c r="A2182" s="12">
        <v>9180</v>
      </c>
      <c r="B2182" s="12">
        <v>287</v>
      </c>
      <c r="C2182" s="8">
        <v>10265</v>
      </c>
      <c r="D2182" s="12" t="s">
        <v>2239</v>
      </c>
      <c r="E2182" s="13">
        <v>44650</v>
      </c>
      <c r="F2182" s="12" t="s">
        <v>16865</v>
      </c>
      <c r="G2182" s="12">
        <f>IF(ISNUMBER(MATCH(C2182, FACT_ORDERS!C:C, 0)), 1, 0)</f>
        <v>1</v>
      </c>
      <c r="H2182" s="12">
        <f>COUNTIF(B:B,FACT_SEARCHES[[#This Row],[WD_PRODUCTS]])</f>
        <v>59</v>
      </c>
    </row>
    <row r="2183" spans="1:8" x14ac:dyDescent="0.3">
      <c r="A2183" s="12">
        <v>9181</v>
      </c>
      <c r="B2183" s="12">
        <v>216</v>
      </c>
      <c r="C2183" s="8">
        <v>10851</v>
      </c>
      <c r="D2183" s="12" t="s">
        <v>2240</v>
      </c>
      <c r="E2183" s="13">
        <v>45154</v>
      </c>
      <c r="F2183" s="12" t="s">
        <v>16866</v>
      </c>
      <c r="G2183" s="12">
        <f>IF(ISNUMBER(MATCH(C2183, FACT_ORDERS!C:C, 0)), 1, 0)</f>
        <v>0</v>
      </c>
      <c r="H2183" s="12">
        <f>COUNTIF(B:B,FACT_SEARCHES[[#This Row],[WD_PRODUCTS]])</f>
        <v>107</v>
      </c>
    </row>
    <row r="2184" spans="1:8" x14ac:dyDescent="0.3">
      <c r="A2184" s="12">
        <v>9182</v>
      </c>
      <c r="B2184" s="12">
        <v>244</v>
      </c>
      <c r="C2184" s="8">
        <v>10851</v>
      </c>
      <c r="D2184" s="12" t="s">
        <v>2241</v>
      </c>
      <c r="E2184" s="13">
        <v>45154</v>
      </c>
      <c r="F2184" s="12" t="s">
        <v>16867</v>
      </c>
      <c r="G2184" s="12">
        <f>IF(ISNUMBER(MATCH(C2184, FACT_ORDERS!C:C, 0)), 1, 0)</f>
        <v>0</v>
      </c>
      <c r="H2184" s="12">
        <f>COUNTIF(B:B,FACT_SEARCHES[[#This Row],[WD_PRODUCTS]])</f>
        <v>59</v>
      </c>
    </row>
    <row r="2185" spans="1:8" x14ac:dyDescent="0.3">
      <c r="A2185" s="12">
        <v>9183</v>
      </c>
      <c r="B2185" s="12">
        <v>206</v>
      </c>
      <c r="C2185" s="8">
        <v>10734</v>
      </c>
      <c r="D2185" s="12" t="s">
        <v>2242</v>
      </c>
      <c r="E2185" s="13">
        <v>44807</v>
      </c>
      <c r="F2185" s="12" t="s">
        <v>16868</v>
      </c>
      <c r="G2185" s="12">
        <f>IF(ISNUMBER(MATCH(C2185, FACT_ORDERS!C:C, 0)), 1, 0)</f>
        <v>0</v>
      </c>
      <c r="H2185" s="12">
        <f>COUNTIF(B:B,FACT_SEARCHES[[#This Row],[WD_PRODUCTS]])</f>
        <v>54</v>
      </c>
    </row>
    <row r="2186" spans="1:8" x14ac:dyDescent="0.3">
      <c r="A2186" s="12">
        <v>9184</v>
      </c>
      <c r="B2186" s="12">
        <v>213</v>
      </c>
      <c r="C2186" s="8">
        <v>10734</v>
      </c>
      <c r="D2186" s="12" t="s">
        <v>2243</v>
      </c>
      <c r="E2186" s="13">
        <v>44807</v>
      </c>
      <c r="F2186" s="12" t="s">
        <v>16869</v>
      </c>
      <c r="G2186" s="12">
        <f>IF(ISNUMBER(MATCH(C2186, FACT_ORDERS!C:C, 0)), 1, 0)</f>
        <v>0</v>
      </c>
      <c r="H2186" s="12">
        <f>COUNTIF(B:B,FACT_SEARCHES[[#This Row],[WD_PRODUCTS]])</f>
        <v>86</v>
      </c>
    </row>
    <row r="2187" spans="1:8" x14ac:dyDescent="0.3">
      <c r="A2187" s="12">
        <v>9185</v>
      </c>
      <c r="B2187" s="12">
        <v>233</v>
      </c>
      <c r="C2187" s="8">
        <v>10019</v>
      </c>
      <c r="D2187" s="12" t="s">
        <v>2244</v>
      </c>
      <c r="E2187" s="13">
        <v>45559</v>
      </c>
      <c r="F2187" s="12" t="s">
        <v>16870</v>
      </c>
      <c r="G2187" s="12">
        <f>IF(ISNUMBER(MATCH(C2187, FACT_ORDERS!C:C, 0)), 1, 0)</f>
        <v>0</v>
      </c>
      <c r="H2187" s="12">
        <f>COUNTIF(B:B,FACT_SEARCHES[[#This Row],[WD_PRODUCTS]])</f>
        <v>76</v>
      </c>
    </row>
    <row r="2188" spans="1:8" x14ac:dyDescent="0.3">
      <c r="A2188" s="12">
        <v>9186</v>
      </c>
      <c r="B2188" s="12">
        <v>268</v>
      </c>
      <c r="C2188" s="8">
        <v>10300</v>
      </c>
      <c r="D2188" s="12" t="s">
        <v>2245</v>
      </c>
      <c r="E2188" s="13">
        <v>45419</v>
      </c>
      <c r="F2188" s="12" t="s">
        <v>16871</v>
      </c>
      <c r="G2188" s="12">
        <f>IF(ISNUMBER(MATCH(C2188, FACT_ORDERS!C:C, 0)), 1, 0)</f>
        <v>0</v>
      </c>
      <c r="H2188" s="12">
        <f>COUNTIF(B:B,FACT_SEARCHES[[#This Row],[WD_PRODUCTS]])</f>
        <v>78</v>
      </c>
    </row>
    <row r="2189" spans="1:8" x14ac:dyDescent="0.3">
      <c r="A2189" s="12">
        <v>9187</v>
      </c>
      <c r="B2189" s="12">
        <v>231</v>
      </c>
      <c r="C2189" s="8">
        <v>10893</v>
      </c>
      <c r="D2189" s="12" t="s">
        <v>2246</v>
      </c>
      <c r="E2189" s="13">
        <v>45317</v>
      </c>
      <c r="F2189" s="12" t="s">
        <v>16872</v>
      </c>
      <c r="G2189" s="12">
        <f>IF(ISNUMBER(MATCH(C2189, FACT_ORDERS!C:C, 0)), 1, 0)</f>
        <v>0</v>
      </c>
      <c r="H2189" s="12">
        <f>COUNTIF(B:B,FACT_SEARCHES[[#This Row],[WD_PRODUCTS]])</f>
        <v>58</v>
      </c>
    </row>
    <row r="2190" spans="1:8" x14ac:dyDescent="0.3">
      <c r="A2190" s="12">
        <v>9188</v>
      </c>
      <c r="B2190" s="12">
        <v>271</v>
      </c>
      <c r="C2190" s="8">
        <v>10893</v>
      </c>
      <c r="D2190" s="12" t="s">
        <v>2247</v>
      </c>
      <c r="E2190" s="13">
        <v>45317</v>
      </c>
      <c r="F2190" s="12" t="s">
        <v>3560</v>
      </c>
      <c r="G2190" s="12">
        <f>IF(ISNUMBER(MATCH(C2190, FACT_ORDERS!C:C, 0)), 1, 0)</f>
        <v>0</v>
      </c>
      <c r="H2190" s="12">
        <f>COUNTIF(B:B,FACT_SEARCHES[[#This Row],[WD_PRODUCTS]])</f>
        <v>74</v>
      </c>
    </row>
    <row r="2191" spans="1:8" x14ac:dyDescent="0.3">
      <c r="A2191" s="12">
        <v>9189</v>
      </c>
      <c r="B2191" s="12">
        <v>217</v>
      </c>
      <c r="C2191" s="8">
        <v>10893</v>
      </c>
      <c r="D2191" s="12" t="s">
        <v>2248</v>
      </c>
      <c r="E2191" s="13">
        <v>45317</v>
      </c>
      <c r="F2191" s="12" t="s">
        <v>4675</v>
      </c>
      <c r="G2191" s="12">
        <f>IF(ISNUMBER(MATCH(C2191, FACT_ORDERS!C:C, 0)), 1, 0)</f>
        <v>0</v>
      </c>
      <c r="H2191" s="12">
        <f>COUNTIF(B:B,FACT_SEARCHES[[#This Row],[WD_PRODUCTS]])</f>
        <v>49</v>
      </c>
    </row>
    <row r="2192" spans="1:8" x14ac:dyDescent="0.3">
      <c r="A2192" s="12">
        <v>9190</v>
      </c>
      <c r="B2192" s="12">
        <v>283</v>
      </c>
      <c r="C2192" s="8">
        <v>10893</v>
      </c>
      <c r="D2192" s="12" t="s">
        <v>2249</v>
      </c>
      <c r="E2192" s="13">
        <v>45317</v>
      </c>
      <c r="F2192" s="12" t="s">
        <v>16873</v>
      </c>
      <c r="G2192" s="12">
        <f>IF(ISNUMBER(MATCH(C2192, FACT_ORDERS!C:C, 0)), 1, 0)</f>
        <v>0</v>
      </c>
      <c r="H2192" s="12">
        <f>COUNTIF(B:B,FACT_SEARCHES[[#This Row],[WD_PRODUCTS]])</f>
        <v>65</v>
      </c>
    </row>
    <row r="2193" spans="1:8" x14ac:dyDescent="0.3">
      <c r="A2193" s="12">
        <v>9191</v>
      </c>
      <c r="B2193" s="12">
        <v>270</v>
      </c>
      <c r="C2193" s="8">
        <v>10893</v>
      </c>
      <c r="D2193" s="12" t="s">
        <v>2250</v>
      </c>
      <c r="E2193" s="13">
        <v>45317</v>
      </c>
      <c r="F2193" s="12" t="s">
        <v>16874</v>
      </c>
      <c r="G2193" s="12">
        <f>IF(ISNUMBER(MATCH(C2193, FACT_ORDERS!C:C, 0)), 1, 0)</f>
        <v>0</v>
      </c>
      <c r="H2193" s="12">
        <f>COUNTIF(B:B,FACT_SEARCHES[[#This Row],[WD_PRODUCTS]])</f>
        <v>54</v>
      </c>
    </row>
    <row r="2194" spans="1:8" x14ac:dyDescent="0.3">
      <c r="A2194" s="12">
        <v>9192</v>
      </c>
      <c r="B2194" s="12">
        <v>246</v>
      </c>
      <c r="C2194" s="8">
        <v>10321</v>
      </c>
      <c r="D2194" s="12" t="s">
        <v>2251</v>
      </c>
      <c r="E2194" s="13">
        <v>45466</v>
      </c>
      <c r="F2194" s="12" t="s">
        <v>16875</v>
      </c>
      <c r="G2194" s="12">
        <f>IF(ISNUMBER(MATCH(C2194, FACT_ORDERS!C:C, 0)), 1, 0)</f>
        <v>0</v>
      </c>
      <c r="H2194" s="12">
        <f>COUNTIF(B:B,FACT_SEARCHES[[#This Row],[WD_PRODUCTS]])</f>
        <v>55</v>
      </c>
    </row>
    <row r="2195" spans="1:8" x14ac:dyDescent="0.3">
      <c r="A2195" s="12">
        <v>9193</v>
      </c>
      <c r="B2195" s="12">
        <v>260</v>
      </c>
      <c r="C2195" s="8">
        <v>10115</v>
      </c>
      <c r="D2195" s="12" t="s">
        <v>2252</v>
      </c>
      <c r="E2195" s="13">
        <v>45524</v>
      </c>
      <c r="F2195" s="12" t="s">
        <v>16876</v>
      </c>
      <c r="G2195" s="12">
        <f>IF(ISNUMBER(MATCH(C2195, FACT_ORDERS!C:C, 0)), 1, 0)</f>
        <v>0</v>
      </c>
      <c r="H2195" s="12">
        <f>COUNTIF(B:B,FACT_SEARCHES[[#This Row],[WD_PRODUCTS]])</f>
        <v>86</v>
      </c>
    </row>
    <row r="2196" spans="1:8" x14ac:dyDescent="0.3">
      <c r="A2196" s="12">
        <v>9194</v>
      </c>
      <c r="B2196" s="12">
        <v>262</v>
      </c>
      <c r="C2196" s="8">
        <v>10115</v>
      </c>
      <c r="D2196" s="12" t="s">
        <v>2253</v>
      </c>
      <c r="E2196" s="13">
        <v>45524</v>
      </c>
      <c r="F2196" s="12" t="s">
        <v>16877</v>
      </c>
      <c r="G2196" s="12">
        <f>IF(ISNUMBER(MATCH(C2196, FACT_ORDERS!C:C, 0)), 1, 0)</f>
        <v>0</v>
      </c>
      <c r="H2196" s="12">
        <f>COUNTIF(B:B,FACT_SEARCHES[[#This Row],[WD_PRODUCTS]])</f>
        <v>70</v>
      </c>
    </row>
    <row r="2197" spans="1:8" x14ac:dyDescent="0.3">
      <c r="A2197" s="12">
        <v>9195</v>
      </c>
      <c r="B2197" s="12">
        <v>279</v>
      </c>
      <c r="C2197" s="8">
        <v>10115</v>
      </c>
      <c r="D2197" s="12" t="s">
        <v>2254</v>
      </c>
      <c r="E2197" s="13">
        <v>45524</v>
      </c>
      <c r="F2197" s="12" t="s">
        <v>16878</v>
      </c>
      <c r="G2197" s="12">
        <f>IF(ISNUMBER(MATCH(C2197, FACT_ORDERS!C:C, 0)), 1, 0)</f>
        <v>0</v>
      </c>
      <c r="H2197" s="12">
        <f>COUNTIF(B:B,FACT_SEARCHES[[#This Row],[WD_PRODUCTS]])</f>
        <v>44</v>
      </c>
    </row>
    <row r="2198" spans="1:8" x14ac:dyDescent="0.3">
      <c r="A2198" s="12">
        <v>9196</v>
      </c>
      <c r="B2198" s="12">
        <v>207</v>
      </c>
      <c r="C2198" s="8">
        <v>10904</v>
      </c>
      <c r="D2198" s="12" t="s">
        <v>2255</v>
      </c>
      <c r="E2198" s="13">
        <v>45259</v>
      </c>
      <c r="F2198" s="12" t="s">
        <v>16879</v>
      </c>
      <c r="G2198" s="12">
        <f>IF(ISNUMBER(MATCH(C2198, FACT_ORDERS!C:C, 0)), 1, 0)</f>
        <v>0</v>
      </c>
      <c r="H2198" s="12">
        <f>COUNTIF(B:B,FACT_SEARCHES[[#This Row],[WD_PRODUCTS]])</f>
        <v>47</v>
      </c>
    </row>
    <row r="2199" spans="1:8" x14ac:dyDescent="0.3">
      <c r="A2199" s="12">
        <v>9197</v>
      </c>
      <c r="B2199" s="12">
        <v>213</v>
      </c>
      <c r="C2199" s="8">
        <v>10904</v>
      </c>
      <c r="D2199" s="12" t="s">
        <v>2256</v>
      </c>
      <c r="E2199" s="13">
        <v>45259</v>
      </c>
      <c r="F2199" s="12" t="s">
        <v>16880</v>
      </c>
      <c r="G2199" s="12">
        <f>IF(ISNUMBER(MATCH(C2199, FACT_ORDERS!C:C, 0)), 1, 0)</f>
        <v>0</v>
      </c>
      <c r="H2199" s="12">
        <f>COUNTIF(B:B,FACT_SEARCHES[[#This Row],[WD_PRODUCTS]])</f>
        <v>86</v>
      </c>
    </row>
    <row r="2200" spans="1:8" x14ac:dyDescent="0.3">
      <c r="A2200" s="12">
        <v>9198</v>
      </c>
      <c r="B2200" s="12">
        <v>285</v>
      </c>
      <c r="C2200" s="8">
        <v>10320</v>
      </c>
      <c r="D2200" s="12" t="s">
        <v>2257</v>
      </c>
      <c r="E2200" s="13">
        <v>44893</v>
      </c>
      <c r="F2200" s="12" t="s">
        <v>16881</v>
      </c>
      <c r="G2200" s="12">
        <f>IF(ISNUMBER(MATCH(C2200, FACT_ORDERS!C:C, 0)), 1, 0)</f>
        <v>1</v>
      </c>
      <c r="H2200" s="12">
        <f>COUNTIF(B:B,FACT_SEARCHES[[#This Row],[WD_PRODUCTS]])</f>
        <v>56</v>
      </c>
    </row>
    <row r="2201" spans="1:8" x14ac:dyDescent="0.3">
      <c r="A2201" s="12">
        <v>9199</v>
      </c>
      <c r="B2201" s="12">
        <v>241</v>
      </c>
      <c r="C2201" s="8">
        <v>10320</v>
      </c>
      <c r="D2201" s="12" t="s">
        <v>2258</v>
      </c>
      <c r="E2201" s="13">
        <v>44893</v>
      </c>
      <c r="F2201" s="12" t="s">
        <v>16882</v>
      </c>
      <c r="G2201" s="12">
        <f>IF(ISNUMBER(MATCH(C2201, FACT_ORDERS!C:C, 0)), 1, 0)</f>
        <v>1</v>
      </c>
      <c r="H2201" s="12">
        <f>COUNTIF(B:B,FACT_SEARCHES[[#This Row],[WD_PRODUCTS]])</f>
        <v>96</v>
      </c>
    </row>
    <row r="2202" spans="1:8" x14ac:dyDescent="0.3">
      <c r="A2202" s="12">
        <v>9200</v>
      </c>
      <c r="B2202" s="12">
        <v>255</v>
      </c>
      <c r="C2202" s="8">
        <v>10473</v>
      </c>
      <c r="D2202" s="12" t="s">
        <v>2259</v>
      </c>
      <c r="E2202" s="13">
        <v>45334</v>
      </c>
      <c r="F2202" s="12" t="s">
        <v>16883</v>
      </c>
      <c r="G2202" s="12">
        <f>IF(ISNUMBER(MATCH(C2202, FACT_ORDERS!C:C, 0)), 1, 0)</f>
        <v>0</v>
      </c>
      <c r="H2202" s="12">
        <f>COUNTIF(B:B,FACT_SEARCHES[[#This Row],[WD_PRODUCTS]])</f>
        <v>74</v>
      </c>
    </row>
    <row r="2203" spans="1:8" x14ac:dyDescent="0.3">
      <c r="A2203" s="12">
        <v>9201</v>
      </c>
      <c r="B2203" s="12">
        <v>216</v>
      </c>
      <c r="C2203" s="8">
        <v>10737</v>
      </c>
      <c r="D2203" s="12" t="s">
        <v>2260</v>
      </c>
      <c r="E2203" s="13">
        <v>44265</v>
      </c>
      <c r="F2203" s="12" t="s">
        <v>16884</v>
      </c>
      <c r="G2203" s="12">
        <f>IF(ISNUMBER(MATCH(C2203, FACT_ORDERS!C:C, 0)), 1, 0)</f>
        <v>1</v>
      </c>
      <c r="H2203" s="12">
        <f>COUNTIF(B:B,FACT_SEARCHES[[#This Row],[WD_PRODUCTS]])</f>
        <v>107</v>
      </c>
    </row>
    <row r="2204" spans="1:8" x14ac:dyDescent="0.3">
      <c r="A2204" s="12">
        <v>9202</v>
      </c>
      <c r="B2204" s="12">
        <v>225</v>
      </c>
      <c r="C2204" s="8">
        <v>10737</v>
      </c>
      <c r="D2204" s="12" t="s">
        <v>2261</v>
      </c>
      <c r="E2204" s="13">
        <v>44265</v>
      </c>
      <c r="F2204" s="12" t="s">
        <v>16885</v>
      </c>
      <c r="G2204" s="12">
        <f>IF(ISNUMBER(MATCH(C2204, FACT_ORDERS!C:C, 0)), 1, 0)</f>
        <v>1</v>
      </c>
      <c r="H2204" s="12">
        <f>COUNTIF(B:B,FACT_SEARCHES[[#This Row],[WD_PRODUCTS]])</f>
        <v>74</v>
      </c>
    </row>
    <row r="2205" spans="1:8" x14ac:dyDescent="0.3">
      <c r="A2205" s="12">
        <v>9203</v>
      </c>
      <c r="B2205" s="12">
        <v>202</v>
      </c>
      <c r="C2205" s="8">
        <v>10986</v>
      </c>
      <c r="D2205" s="12" t="s">
        <v>2262</v>
      </c>
      <c r="E2205" s="13">
        <v>44205</v>
      </c>
      <c r="F2205" s="12" t="s">
        <v>16886</v>
      </c>
      <c r="G2205" s="12">
        <f>IF(ISNUMBER(MATCH(C2205, FACT_ORDERS!C:C, 0)), 1, 0)</f>
        <v>1</v>
      </c>
      <c r="H2205" s="12">
        <f>COUNTIF(B:B,FACT_SEARCHES[[#This Row],[WD_PRODUCTS]])</f>
        <v>74</v>
      </c>
    </row>
    <row r="2206" spans="1:8" x14ac:dyDescent="0.3">
      <c r="A2206" s="12">
        <v>9204</v>
      </c>
      <c r="B2206" s="12">
        <v>286</v>
      </c>
      <c r="C2206" s="8">
        <v>10926</v>
      </c>
      <c r="D2206" s="12" t="s">
        <v>2263</v>
      </c>
      <c r="E2206" s="13">
        <v>45549</v>
      </c>
      <c r="F2206" s="12" t="s">
        <v>16887</v>
      </c>
      <c r="G2206" s="12">
        <f>IF(ISNUMBER(MATCH(C2206, FACT_ORDERS!C:C, 0)), 1, 0)</f>
        <v>1</v>
      </c>
      <c r="H2206" s="12">
        <f>COUNTIF(B:B,FACT_SEARCHES[[#This Row],[WD_PRODUCTS]])</f>
        <v>71</v>
      </c>
    </row>
    <row r="2207" spans="1:8" x14ac:dyDescent="0.3">
      <c r="A2207" s="12">
        <v>9205</v>
      </c>
      <c r="B2207" s="12">
        <v>299</v>
      </c>
      <c r="C2207" s="8">
        <v>10926</v>
      </c>
      <c r="D2207" s="12" t="s">
        <v>2264</v>
      </c>
      <c r="E2207" s="13">
        <v>45549</v>
      </c>
      <c r="F2207" s="12" t="s">
        <v>16888</v>
      </c>
      <c r="G2207" s="12">
        <f>IF(ISNUMBER(MATCH(C2207, FACT_ORDERS!C:C, 0)), 1, 0)</f>
        <v>1</v>
      </c>
      <c r="H2207" s="12">
        <f>COUNTIF(B:B,FACT_SEARCHES[[#This Row],[WD_PRODUCTS]])</f>
        <v>125</v>
      </c>
    </row>
    <row r="2208" spans="1:8" x14ac:dyDescent="0.3">
      <c r="A2208" s="12">
        <v>9206</v>
      </c>
      <c r="B2208" s="12">
        <v>210</v>
      </c>
      <c r="C2208" s="8">
        <v>10047</v>
      </c>
      <c r="D2208" s="12" t="s">
        <v>2265</v>
      </c>
      <c r="E2208" s="13">
        <v>45504</v>
      </c>
      <c r="F2208" s="12" t="s">
        <v>12120</v>
      </c>
      <c r="G2208" s="12">
        <f>IF(ISNUMBER(MATCH(C2208, FACT_ORDERS!C:C, 0)), 1, 0)</f>
        <v>0</v>
      </c>
      <c r="H2208" s="12">
        <f>COUNTIF(B:B,FACT_SEARCHES[[#This Row],[WD_PRODUCTS]])</f>
        <v>77</v>
      </c>
    </row>
    <row r="2209" spans="1:8" x14ac:dyDescent="0.3">
      <c r="A2209" s="12">
        <v>9207</v>
      </c>
      <c r="B2209" s="12">
        <v>212</v>
      </c>
      <c r="C2209" s="8">
        <v>10047</v>
      </c>
      <c r="D2209" s="12" t="s">
        <v>2266</v>
      </c>
      <c r="E2209" s="13">
        <v>45504</v>
      </c>
      <c r="F2209" s="12" t="s">
        <v>16889</v>
      </c>
      <c r="G2209" s="12">
        <f>IF(ISNUMBER(MATCH(C2209, FACT_ORDERS!C:C, 0)), 1, 0)</f>
        <v>0</v>
      </c>
      <c r="H2209" s="12">
        <f>COUNTIF(B:B,FACT_SEARCHES[[#This Row],[WD_PRODUCTS]])</f>
        <v>67</v>
      </c>
    </row>
    <row r="2210" spans="1:8" x14ac:dyDescent="0.3">
      <c r="A2210" s="12">
        <v>9208</v>
      </c>
      <c r="B2210" s="12">
        <v>241</v>
      </c>
      <c r="C2210" s="8">
        <v>10047</v>
      </c>
      <c r="D2210" s="12" t="s">
        <v>2267</v>
      </c>
      <c r="E2210" s="13">
        <v>45504</v>
      </c>
      <c r="F2210" s="12" t="s">
        <v>3463</v>
      </c>
      <c r="G2210" s="12">
        <f>IF(ISNUMBER(MATCH(C2210, FACT_ORDERS!C:C, 0)), 1, 0)</f>
        <v>0</v>
      </c>
      <c r="H2210" s="12">
        <f>COUNTIF(B:B,FACT_SEARCHES[[#This Row],[WD_PRODUCTS]])</f>
        <v>96</v>
      </c>
    </row>
    <row r="2211" spans="1:8" x14ac:dyDescent="0.3">
      <c r="A2211" s="12">
        <v>9209</v>
      </c>
      <c r="B2211" s="12">
        <v>213</v>
      </c>
      <c r="C2211" s="8">
        <v>10879</v>
      </c>
      <c r="D2211" s="12" t="s">
        <v>2268</v>
      </c>
      <c r="E2211" s="13">
        <v>45165</v>
      </c>
      <c r="F2211" s="12" t="s">
        <v>16890</v>
      </c>
      <c r="G2211" s="12">
        <f>IF(ISNUMBER(MATCH(C2211, FACT_ORDERS!C:C, 0)), 1, 0)</f>
        <v>1</v>
      </c>
      <c r="H2211" s="12">
        <f>COUNTIF(B:B,FACT_SEARCHES[[#This Row],[WD_PRODUCTS]])</f>
        <v>86</v>
      </c>
    </row>
    <row r="2212" spans="1:8" x14ac:dyDescent="0.3">
      <c r="A2212" s="12">
        <v>9210</v>
      </c>
      <c r="B2212" s="12">
        <v>277</v>
      </c>
      <c r="C2212" s="8">
        <v>10879</v>
      </c>
      <c r="D2212" s="12" t="s">
        <v>2269</v>
      </c>
      <c r="E2212" s="13">
        <v>45165</v>
      </c>
      <c r="F2212" s="12" t="s">
        <v>16891</v>
      </c>
      <c r="G2212" s="12">
        <f>IF(ISNUMBER(MATCH(C2212, FACT_ORDERS!C:C, 0)), 1, 0)</f>
        <v>1</v>
      </c>
      <c r="H2212" s="12">
        <f>COUNTIF(B:B,FACT_SEARCHES[[#This Row],[WD_PRODUCTS]])</f>
        <v>98</v>
      </c>
    </row>
    <row r="2213" spans="1:8" x14ac:dyDescent="0.3">
      <c r="A2213" s="12">
        <v>9211</v>
      </c>
      <c r="B2213" s="12">
        <v>209</v>
      </c>
      <c r="C2213" s="8">
        <v>10538</v>
      </c>
      <c r="D2213" s="12" t="s">
        <v>2270</v>
      </c>
      <c r="E2213" s="13">
        <v>45112</v>
      </c>
      <c r="F2213" s="12" t="s">
        <v>16892</v>
      </c>
      <c r="G2213" s="12">
        <f>IF(ISNUMBER(MATCH(C2213, FACT_ORDERS!C:C, 0)), 1, 0)</f>
        <v>0</v>
      </c>
      <c r="H2213" s="12">
        <f>COUNTIF(B:B,FACT_SEARCHES[[#This Row],[WD_PRODUCTS]])</f>
        <v>91</v>
      </c>
    </row>
    <row r="2214" spans="1:8" x14ac:dyDescent="0.3">
      <c r="A2214" s="12">
        <v>9212</v>
      </c>
      <c r="B2214" s="12">
        <v>243</v>
      </c>
      <c r="C2214" s="8">
        <v>10656</v>
      </c>
      <c r="D2214" s="12" t="s">
        <v>2271</v>
      </c>
      <c r="E2214" s="13">
        <v>45250</v>
      </c>
      <c r="F2214" s="12" t="s">
        <v>16893</v>
      </c>
      <c r="G2214" s="12">
        <f>IF(ISNUMBER(MATCH(C2214, FACT_ORDERS!C:C, 0)), 1, 0)</f>
        <v>0</v>
      </c>
      <c r="H2214" s="12">
        <f>COUNTIF(B:B,FACT_SEARCHES[[#This Row],[WD_PRODUCTS]])</f>
        <v>70</v>
      </c>
    </row>
    <row r="2215" spans="1:8" x14ac:dyDescent="0.3">
      <c r="A2215" s="12">
        <v>9213</v>
      </c>
      <c r="B2215" s="12">
        <v>271</v>
      </c>
      <c r="C2215" s="8">
        <v>10656</v>
      </c>
      <c r="D2215" s="12" t="s">
        <v>2272</v>
      </c>
      <c r="E2215" s="13">
        <v>45250</v>
      </c>
      <c r="F2215" s="12" t="s">
        <v>16894</v>
      </c>
      <c r="G2215" s="12">
        <f>IF(ISNUMBER(MATCH(C2215, FACT_ORDERS!C:C, 0)), 1, 0)</f>
        <v>0</v>
      </c>
      <c r="H2215" s="12">
        <f>COUNTIF(B:B,FACT_SEARCHES[[#This Row],[WD_PRODUCTS]])</f>
        <v>74</v>
      </c>
    </row>
    <row r="2216" spans="1:8" x14ac:dyDescent="0.3">
      <c r="A2216" s="12">
        <v>9214</v>
      </c>
      <c r="B2216" s="12">
        <v>219</v>
      </c>
      <c r="C2216" s="8">
        <v>10656</v>
      </c>
      <c r="D2216" s="12" t="s">
        <v>2273</v>
      </c>
      <c r="E2216" s="13">
        <v>45250</v>
      </c>
      <c r="F2216" s="12" t="s">
        <v>16895</v>
      </c>
      <c r="G2216" s="12">
        <f>IF(ISNUMBER(MATCH(C2216, FACT_ORDERS!C:C, 0)), 1, 0)</f>
        <v>0</v>
      </c>
      <c r="H2216" s="12">
        <f>COUNTIF(B:B,FACT_SEARCHES[[#This Row],[WD_PRODUCTS]])</f>
        <v>83</v>
      </c>
    </row>
    <row r="2217" spans="1:8" x14ac:dyDescent="0.3">
      <c r="A2217" s="12">
        <v>9215</v>
      </c>
      <c r="B2217" s="12">
        <v>274</v>
      </c>
      <c r="C2217" s="8">
        <v>10187</v>
      </c>
      <c r="D2217" s="12" t="s">
        <v>2274</v>
      </c>
      <c r="E2217" s="13">
        <v>45165</v>
      </c>
      <c r="F2217" s="12" t="s">
        <v>16896</v>
      </c>
      <c r="G2217" s="12">
        <f>IF(ISNUMBER(MATCH(C2217, FACT_ORDERS!C:C, 0)), 1, 0)</f>
        <v>1</v>
      </c>
      <c r="H2217" s="12">
        <f>COUNTIF(B:B,FACT_SEARCHES[[#This Row],[WD_PRODUCTS]])</f>
        <v>45</v>
      </c>
    </row>
    <row r="2218" spans="1:8" x14ac:dyDescent="0.3">
      <c r="A2218" s="12">
        <v>9216</v>
      </c>
      <c r="B2218" s="12">
        <v>260</v>
      </c>
      <c r="C2218" s="8">
        <v>10187</v>
      </c>
      <c r="D2218" s="12" t="s">
        <v>2275</v>
      </c>
      <c r="E2218" s="13">
        <v>45165</v>
      </c>
      <c r="F2218" s="12" t="s">
        <v>16897</v>
      </c>
      <c r="G2218" s="12">
        <f>IF(ISNUMBER(MATCH(C2218, FACT_ORDERS!C:C, 0)), 1, 0)</f>
        <v>1</v>
      </c>
      <c r="H2218" s="12">
        <f>COUNTIF(B:B,FACT_SEARCHES[[#This Row],[WD_PRODUCTS]])</f>
        <v>86</v>
      </c>
    </row>
    <row r="2219" spans="1:8" x14ac:dyDescent="0.3">
      <c r="A2219" s="12">
        <v>9217</v>
      </c>
      <c r="B2219" s="12">
        <v>222</v>
      </c>
      <c r="C2219" s="8">
        <v>10187</v>
      </c>
      <c r="D2219" s="12" t="s">
        <v>2276</v>
      </c>
      <c r="E2219" s="13">
        <v>45165</v>
      </c>
      <c r="F2219" s="12" t="s">
        <v>16898</v>
      </c>
      <c r="G2219" s="12">
        <f>IF(ISNUMBER(MATCH(C2219, FACT_ORDERS!C:C, 0)), 1, 0)</f>
        <v>1</v>
      </c>
      <c r="H2219" s="12">
        <f>COUNTIF(B:B,FACT_SEARCHES[[#This Row],[WD_PRODUCTS]])</f>
        <v>73</v>
      </c>
    </row>
    <row r="2220" spans="1:8" x14ac:dyDescent="0.3">
      <c r="A2220" s="12">
        <v>9218</v>
      </c>
      <c r="B2220" s="12">
        <v>299</v>
      </c>
      <c r="C2220" s="8">
        <v>10702</v>
      </c>
      <c r="D2220" s="12" t="s">
        <v>2277</v>
      </c>
      <c r="E2220" s="13">
        <v>44339</v>
      </c>
      <c r="F2220" s="12" t="s">
        <v>16899</v>
      </c>
      <c r="G2220" s="12">
        <f>IF(ISNUMBER(MATCH(C2220, FACT_ORDERS!C:C, 0)), 1, 0)</f>
        <v>0</v>
      </c>
      <c r="H2220" s="12">
        <f>COUNTIF(B:B,FACT_SEARCHES[[#This Row],[WD_PRODUCTS]])</f>
        <v>125</v>
      </c>
    </row>
    <row r="2221" spans="1:8" x14ac:dyDescent="0.3">
      <c r="A2221" s="12">
        <v>9219</v>
      </c>
      <c r="B2221" s="12">
        <v>285</v>
      </c>
      <c r="C2221" s="8">
        <v>10702</v>
      </c>
      <c r="D2221" s="12" t="s">
        <v>2278</v>
      </c>
      <c r="E2221" s="13">
        <v>44339</v>
      </c>
      <c r="F2221" s="12" t="s">
        <v>16900</v>
      </c>
      <c r="G2221" s="12">
        <f>IF(ISNUMBER(MATCH(C2221, FACT_ORDERS!C:C, 0)), 1, 0)</f>
        <v>0</v>
      </c>
      <c r="H2221" s="12">
        <f>COUNTIF(B:B,FACT_SEARCHES[[#This Row],[WD_PRODUCTS]])</f>
        <v>56</v>
      </c>
    </row>
    <row r="2222" spans="1:8" x14ac:dyDescent="0.3">
      <c r="A2222" s="12">
        <v>9220</v>
      </c>
      <c r="B2222" s="12">
        <v>299</v>
      </c>
      <c r="C2222" s="8">
        <v>10336</v>
      </c>
      <c r="D2222" s="12" t="s">
        <v>2279</v>
      </c>
      <c r="E2222" s="13">
        <v>45548</v>
      </c>
      <c r="F2222" s="12" t="s">
        <v>16901</v>
      </c>
      <c r="G2222" s="12">
        <f>IF(ISNUMBER(MATCH(C2222, FACT_ORDERS!C:C, 0)), 1, 0)</f>
        <v>1</v>
      </c>
      <c r="H2222" s="12">
        <f>COUNTIF(B:B,FACT_SEARCHES[[#This Row],[WD_PRODUCTS]])</f>
        <v>125</v>
      </c>
    </row>
    <row r="2223" spans="1:8" x14ac:dyDescent="0.3">
      <c r="A2223" s="12">
        <v>9221</v>
      </c>
      <c r="B2223" s="12">
        <v>226</v>
      </c>
      <c r="C2223" s="8">
        <v>10336</v>
      </c>
      <c r="D2223" s="12" t="s">
        <v>2280</v>
      </c>
      <c r="E2223" s="13">
        <v>45548</v>
      </c>
      <c r="F2223" s="12" t="s">
        <v>16902</v>
      </c>
      <c r="G2223" s="12">
        <f>IF(ISNUMBER(MATCH(C2223, FACT_ORDERS!C:C, 0)), 1, 0)</f>
        <v>1</v>
      </c>
      <c r="H2223" s="12">
        <f>COUNTIF(B:B,FACT_SEARCHES[[#This Row],[WD_PRODUCTS]])</f>
        <v>56</v>
      </c>
    </row>
    <row r="2224" spans="1:8" x14ac:dyDescent="0.3">
      <c r="A2224" s="12">
        <v>9222</v>
      </c>
      <c r="B2224" s="12">
        <v>209</v>
      </c>
      <c r="C2224" s="8">
        <v>10495</v>
      </c>
      <c r="D2224" s="12" t="s">
        <v>2281</v>
      </c>
      <c r="E2224" s="13">
        <v>44474</v>
      </c>
      <c r="F2224" s="12" t="s">
        <v>16903</v>
      </c>
      <c r="G2224" s="12">
        <f>IF(ISNUMBER(MATCH(C2224, FACT_ORDERS!C:C, 0)), 1, 0)</f>
        <v>1</v>
      </c>
      <c r="H2224" s="12">
        <f>COUNTIF(B:B,FACT_SEARCHES[[#This Row],[WD_PRODUCTS]])</f>
        <v>91</v>
      </c>
    </row>
    <row r="2225" spans="1:8" x14ac:dyDescent="0.3">
      <c r="A2225" s="12">
        <v>9223</v>
      </c>
      <c r="B2225" s="12">
        <v>271</v>
      </c>
      <c r="C2225" s="8">
        <v>10495</v>
      </c>
      <c r="D2225" s="12" t="s">
        <v>2282</v>
      </c>
      <c r="E2225" s="13">
        <v>44474</v>
      </c>
      <c r="F2225" s="12" t="s">
        <v>16904</v>
      </c>
      <c r="G2225" s="12">
        <f>IF(ISNUMBER(MATCH(C2225, FACT_ORDERS!C:C, 0)), 1, 0)</f>
        <v>1</v>
      </c>
      <c r="H2225" s="12">
        <f>COUNTIF(B:B,FACT_SEARCHES[[#This Row],[WD_PRODUCTS]])</f>
        <v>74</v>
      </c>
    </row>
    <row r="2226" spans="1:8" x14ac:dyDescent="0.3">
      <c r="A2226" s="12">
        <v>9224</v>
      </c>
      <c r="B2226" s="12">
        <v>294</v>
      </c>
      <c r="C2226" s="8">
        <v>10099</v>
      </c>
      <c r="D2226" s="12" t="s">
        <v>2283</v>
      </c>
      <c r="E2226" s="13">
        <v>44915</v>
      </c>
      <c r="F2226" s="12" t="s">
        <v>14410</v>
      </c>
      <c r="G2226" s="12">
        <f>IF(ISNUMBER(MATCH(C2226, FACT_ORDERS!C:C, 0)), 1, 0)</f>
        <v>1</v>
      </c>
      <c r="H2226" s="12">
        <f>COUNTIF(B:B,FACT_SEARCHES[[#This Row],[WD_PRODUCTS]])</f>
        <v>60</v>
      </c>
    </row>
    <row r="2227" spans="1:8" x14ac:dyDescent="0.3">
      <c r="A2227" s="12">
        <v>9225</v>
      </c>
      <c r="B2227" s="12">
        <v>249</v>
      </c>
      <c r="C2227" s="8">
        <v>10099</v>
      </c>
      <c r="D2227" s="12" t="s">
        <v>2284</v>
      </c>
      <c r="E2227" s="13">
        <v>44915</v>
      </c>
      <c r="F2227" s="12" t="s">
        <v>16905</v>
      </c>
      <c r="G2227" s="12">
        <f>IF(ISNUMBER(MATCH(C2227, FACT_ORDERS!C:C, 0)), 1, 0)</f>
        <v>1</v>
      </c>
      <c r="H2227" s="12">
        <f>COUNTIF(B:B,FACT_SEARCHES[[#This Row],[WD_PRODUCTS]])</f>
        <v>85</v>
      </c>
    </row>
    <row r="2228" spans="1:8" x14ac:dyDescent="0.3">
      <c r="A2228" s="12">
        <v>9226</v>
      </c>
      <c r="B2228" s="12">
        <v>265</v>
      </c>
      <c r="C2228" s="8">
        <v>10387</v>
      </c>
      <c r="D2228" s="12" t="s">
        <v>2285</v>
      </c>
      <c r="E2228" s="13">
        <v>45103</v>
      </c>
      <c r="F2228" s="12" t="s">
        <v>16906</v>
      </c>
      <c r="G2228" s="12">
        <f>IF(ISNUMBER(MATCH(C2228, FACT_ORDERS!C:C, 0)), 1, 0)</f>
        <v>1</v>
      </c>
      <c r="H2228" s="12">
        <f>COUNTIF(B:B,FACT_SEARCHES[[#This Row],[WD_PRODUCTS]])</f>
        <v>89</v>
      </c>
    </row>
    <row r="2229" spans="1:8" x14ac:dyDescent="0.3">
      <c r="A2229" s="12">
        <v>9227</v>
      </c>
      <c r="B2229" s="12">
        <v>214</v>
      </c>
      <c r="C2229" s="8">
        <v>10387</v>
      </c>
      <c r="D2229" s="12" t="s">
        <v>2286</v>
      </c>
      <c r="E2229" s="13">
        <v>45103</v>
      </c>
      <c r="F2229" s="12" t="s">
        <v>16907</v>
      </c>
      <c r="G2229" s="12">
        <f>IF(ISNUMBER(MATCH(C2229, FACT_ORDERS!C:C, 0)), 1, 0)</f>
        <v>1</v>
      </c>
      <c r="H2229" s="12">
        <f>COUNTIF(B:B,FACT_SEARCHES[[#This Row],[WD_PRODUCTS]])</f>
        <v>51</v>
      </c>
    </row>
    <row r="2230" spans="1:8" x14ac:dyDescent="0.3">
      <c r="A2230" s="12">
        <v>9228</v>
      </c>
      <c r="B2230" s="12">
        <v>277</v>
      </c>
      <c r="C2230" s="8">
        <v>10387</v>
      </c>
      <c r="D2230" s="12" t="s">
        <v>2287</v>
      </c>
      <c r="E2230" s="13">
        <v>45103</v>
      </c>
      <c r="F2230" s="12" t="s">
        <v>16908</v>
      </c>
      <c r="G2230" s="12">
        <f>IF(ISNUMBER(MATCH(C2230, FACT_ORDERS!C:C, 0)), 1, 0)</f>
        <v>1</v>
      </c>
      <c r="H2230" s="12">
        <f>COUNTIF(B:B,FACT_SEARCHES[[#This Row],[WD_PRODUCTS]])</f>
        <v>98</v>
      </c>
    </row>
    <row r="2231" spans="1:8" x14ac:dyDescent="0.3">
      <c r="A2231" s="12">
        <v>9229</v>
      </c>
      <c r="B2231" s="12">
        <v>249</v>
      </c>
      <c r="C2231" s="8">
        <v>10841</v>
      </c>
      <c r="D2231" s="12" t="s">
        <v>2288</v>
      </c>
      <c r="E2231" s="13">
        <v>45414</v>
      </c>
      <c r="F2231" s="12" t="s">
        <v>16909</v>
      </c>
      <c r="G2231" s="12">
        <f>IF(ISNUMBER(MATCH(C2231, FACT_ORDERS!C:C, 0)), 1, 0)</f>
        <v>1</v>
      </c>
      <c r="H2231" s="12">
        <f>COUNTIF(B:B,FACT_SEARCHES[[#This Row],[WD_PRODUCTS]])</f>
        <v>85</v>
      </c>
    </row>
    <row r="2232" spans="1:8" x14ac:dyDescent="0.3">
      <c r="A2232" s="12">
        <v>9230</v>
      </c>
      <c r="B2232" s="12">
        <v>278</v>
      </c>
      <c r="C2232" s="8">
        <v>10530</v>
      </c>
      <c r="D2232" s="12" t="s">
        <v>2289</v>
      </c>
      <c r="E2232" s="13">
        <v>45202</v>
      </c>
      <c r="F2232" s="12" t="s">
        <v>16910</v>
      </c>
      <c r="G2232" s="12">
        <f>IF(ISNUMBER(MATCH(C2232, FACT_ORDERS!C:C, 0)), 1, 0)</f>
        <v>1</v>
      </c>
      <c r="H2232" s="12">
        <f>COUNTIF(B:B,FACT_SEARCHES[[#This Row],[WD_PRODUCTS]])</f>
        <v>81</v>
      </c>
    </row>
    <row r="2233" spans="1:8" x14ac:dyDescent="0.3">
      <c r="A2233" s="12">
        <v>9231</v>
      </c>
      <c r="B2233" s="12">
        <v>259</v>
      </c>
      <c r="C2233" s="8">
        <v>10530</v>
      </c>
      <c r="D2233" s="12" t="s">
        <v>2290</v>
      </c>
      <c r="E2233" s="13">
        <v>45202</v>
      </c>
      <c r="F2233" s="12" t="s">
        <v>16911</v>
      </c>
      <c r="G2233" s="12">
        <f>IF(ISNUMBER(MATCH(C2233, FACT_ORDERS!C:C, 0)), 1, 0)</f>
        <v>1</v>
      </c>
      <c r="H2233" s="12">
        <f>COUNTIF(B:B,FACT_SEARCHES[[#This Row],[WD_PRODUCTS]])</f>
        <v>64</v>
      </c>
    </row>
    <row r="2234" spans="1:8" x14ac:dyDescent="0.3">
      <c r="A2234" s="12">
        <v>9232</v>
      </c>
      <c r="B2234" s="12">
        <v>247</v>
      </c>
      <c r="C2234" s="8">
        <v>10530</v>
      </c>
      <c r="D2234" s="12" t="s">
        <v>2291</v>
      </c>
      <c r="E2234" s="13">
        <v>45202</v>
      </c>
      <c r="F2234" s="12" t="s">
        <v>16912</v>
      </c>
      <c r="G2234" s="12">
        <f>IF(ISNUMBER(MATCH(C2234, FACT_ORDERS!C:C, 0)), 1, 0)</f>
        <v>1</v>
      </c>
      <c r="H2234" s="12">
        <f>COUNTIF(B:B,FACT_SEARCHES[[#This Row],[WD_PRODUCTS]])</f>
        <v>72</v>
      </c>
    </row>
    <row r="2235" spans="1:8" x14ac:dyDescent="0.3">
      <c r="A2235" s="12">
        <v>9233</v>
      </c>
      <c r="B2235" s="12">
        <v>227</v>
      </c>
      <c r="C2235" s="8">
        <v>10530</v>
      </c>
      <c r="D2235" s="12" t="s">
        <v>2292</v>
      </c>
      <c r="E2235" s="13">
        <v>45202</v>
      </c>
      <c r="F2235" s="12" t="s">
        <v>16913</v>
      </c>
      <c r="G2235" s="12">
        <f>IF(ISNUMBER(MATCH(C2235, FACT_ORDERS!C:C, 0)), 1, 0)</f>
        <v>1</v>
      </c>
      <c r="H2235" s="12">
        <f>COUNTIF(B:B,FACT_SEARCHES[[#This Row],[WD_PRODUCTS]])</f>
        <v>93</v>
      </c>
    </row>
    <row r="2236" spans="1:8" x14ac:dyDescent="0.3">
      <c r="A2236" s="12">
        <v>9234</v>
      </c>
      <c r="B2236" s="12">
        <v>263</v>
      </c>
      <c r="C2236" s="8">
        <v>10109</v>
      </c>
      <c r="D2236" s="12" t="s">
        <v>2293</v>
      </c>
      <c r="E2236" s="13">
        <v>45498</v>
      </c>
      <c r="F2236" s="12" t="s">
        <v>16914</v>
      </c>
      <c r="G2236" s="12">
        <f>IF(ISNUMBER(MATCH(C2236, FACT_ORDERS!C:C, 0)), 1, 0)</f>
        <v>1</v>
      </c>
      <c r="H2236" s="12">
        <f>COUNTIF(B:B,FACT_SEARCHES[[#This Row],[WD_PRODUCTS]])</f>
        <v>108</v>
      </c>
    </row>
    <row r="2237" spans="1:8" x14ac:dyDescent="0.3">
      <c r="A2237" s="12">
        <v>9235</v>
      </c>
      <c r="B2237" s="12">
        <v>216</v>
      </c>
      <c r="C2237" s="8">
        <v>10109</v>
      </c>
      <c r="D2237" s="12" t="s">
        <v>2294</v>
      </c>
      <c r="E2237" s="13">
        <v>45498</v>
      </c>
      <c r="F2237" s="12" t="s">
        <v>16915</v>
      </c>
      <c r="G2237" s="12">
        <f>IF(ISNUMBER(MATCH(C2237, FACT_ORDERS!C:C, 0)), 1, 0)</f>
        <v>1</v>
      </c>
      <c r="H2237" s="12">
        <f>COUNTIF(B:B,FACT_SEARCHES[[#This Row],[WD_PRODUCTS]])</f>
        <v>107</v>
      </c>
    </row>
    <row r="2238" spans="1:8" x14ac:dyDescent="0.3">
      <c r="A2238" s="12">
        <v>9236</v>
      </c>
      <c r="B2238" s="12">
        <v>256</v>
      </c>
      <c r="C2238" s="8">
        <v>10109</v>
      </c>
      <c r="D2238" s="12" t="s">
        <v>2295</v>
      </c>
      <c r="E2238" s="13">
        <v>45498</v>
      </c>
      <c r="F2238" s="12" t="s">
        <v>16916</v>
      </c>
      <c r="G2238" s="12">
        <f>IF(ISNUMBER(MATCH(C2238, FACT_ORDERS!C:C, 0)), 1, 0)</f>
        <v>1</v>
      </c>
      <c r="H2238" s="12">
        <f>COUNTIF(B:B,FACT_SEARCHES[[#This Row],[WD_PRODUCTS]])</f>
        <v>63</v>
      </c>
    </row>
    <row r="2239" spans="1:8" x14ac:dyDescent="0.3">
      <c r="A2239" s="12">
        <v>9237</v>
      </c>
      <c r="B2239" s="12">
        <v>288</v>
      </c>
      <c r="C2239" s="8">
        <v>10109</v>
      </c>
      <c r="D2239" s="12" t="s">
        <v>2296</v>
      </c>
      <c r="E2239" s="13">
        <v>45498</v>
      </c>
      <c r="F2239" s="12" t="s">
        <v>16917</v>
      </c>
      <c r="G2239" s="12">
        <f>IF(ISNUMBER(MATCH(C2239, FACT_ORDERS!C:C, 0)), 1, 0)</f>
        <v>1</v>
      </c>
      <c r="H2239" s="12">
        <f>COUNTIF(B:B,FACT_SEARCHES[[#This Row],[WD_PRODUCTS]])</f>
        <v>106</v>
      </c>
    </row>
    <row r="2240" spans="1:8" x14ac:dyDescent="0.3">
      <c r="A2240" s="12">
        <v>9238</v>
      </c>
      <c r="B2240" s="12">
        <v>240</v>
      </c>
      <c r="C2240" s="8">
        <v>10109</v>
      </c>
      <c r="D2240" s="12" t="s">
        <v>2297</v>
      </c>
      <c r="E2240" s="13">
        <v>45498</v>
      </c>
      <c r="F2240" s="12" t="s">
        <v>12508</v>
      </c>
      <c r="G2240" s="12">
        <f>IF(ISNUMBER(MATCH(C2240, FACT_ORDERS!C:C, 0)), 1, 0)</f>
        <v>1</v>
      </c>
      <c r="H2240" s="12">
        <f>COUNTIF(B:B,FACT_SEARCHES[[#This Row],[WD_PRODUCTS]])</f>
        <v>51</v>
      </c>
    </row>
    <row r="2241" spans="1:8" x14ac:dyDescent="0.3">
      <c r="A2241" s="12">
        <v>9239</v>
      </c>
      <c r="B2241" s="12">
        <v>295</v>
      </c>
      <c r="C2241" s="8">
        <v>10109</v>
      </c>
      <c r="D2241" s="12" t="s">
        <v>2298</v>
      </c>
      <c r="E2241" s="13">
        <v>45498</v>
      </c>
      <c r="F2241" s="12" t="s">
        <v>16918</v>
      </c>
      <c r="G2241" s="12">
        <f>IF(ISNUMBER(MATCH(C2241, FACT_ORDERS!C:C, 0)), 1, 0)</f>
        <v>1</v>
      </c>
      <c r="H2241" s="12">
        <f>COUNTIF(B:B,FACT_SEARCHES[[#This Row],[WD_PRODUCTS]])</f>
        <v>72</v>
      </c>
    </row>
    <row r="2242" spans="1:8" x14ac:dyDescent="0.3">
      <c r="A2242" s="12">
        <v>9240</v>
      </c>
      <c r="B2242" s="12">
        <v>219</v>
      </c>
      <c r="C2242" s="8">
        <v>10200</v>
      </c>
      <c r="D2242" s="12" t="s">
        <v>2299</v>
      </c>
      <c r="E2242" s="13">
        <v>45350</v>
      </c>
      <c r="F2242" s="12" t="s">
        <v>16919</v>
      </c>
      <c r="G2242" s="12">
        <f>IF(ISNUMBER(MATCH(C2242, FACT_ORDERS!C:C, 0)), 1, 0)</f>
        <v>1</v>
      </c>
      <c r="H2242" s="12">
        <f>COUNTIF(B:B,FACT_SEARCHES[[#This Row],[WD_PRODUCTS]])</f>
        <v>83</v>
      </c>
    </row>
    <row r="2243" spans="1:8" x14ac:dyDescent="0.3">
      <c r="A2243" s="12">
        <v>9241</v>
      </c>
      <c r="B2243" s="12">
        <v>213</v>
      </c>
      <c r="C2243" s="8">
        <v>10200</v>
      </c>
      <c r="D2243" s="12" t="s">
        <v>2300</v>
      </c>
      <c r="E2243" s="13">
        <v>45350</v>
      </c>
      <c r="F2243" s="12" t="s">
        <v>4008</v>
      </c>
      <c r="G2243" s="12">
        <f>IF(ISNUMBER(MATCH(C2243, FACT_ORDERS!C:C, 0)), 1, 0)</f>
        <v>1</v>
      </c>
      <c r="H2243" s="12">
        <f>COUNTIF(B:B,FACT_SEARCHES[[#This Row],[WD_PRODUCTS]])</f>
        <v>86</v>
      </c>
    </row>
    <row r="2244" spans="1:8" x14ac:dyDescent="0.3">
      <c r="A2244" s="12">
        <v>9242</v>
      </c>
      <c r="B2244" s="12">
        <v>208</v>
      </c>
      <c r="C2244" s="8">
        <v>10298</v>
      </c>
      <c r="D2244" s="12" t="s">
        <v>2301</v>
      </c>
      <c r="E2244" s="13">
        <v>44720</v>
      </c>
      <c r="F2244" s="12" t="s">
        <v>16920</v>
      </c>
      <c r="G2244" s="12">
        <f>IF(ISNUMBER(MATCH(C2244, FACT_ORDERS!C:C, 0)), 1, 0)</f>
        <v>0</v>
      </c>
      <c r="H2244" s="12">
        <f>COUNTIF(B:B,FACT_SEARCHES[[#This Row],[WD_PRODUCTS]])</f>
        <v>91</v>
      </c>
    </row>
    <row r="2245" spans="1:8" x14ac:dyDescent="0.3">
      <c r="A2245" s="12">
        <v>9243</v>
      </c>
      <c r="B2245" s="12">
        <v>225</v>
      </c>
      <c r="C2245" s="8">
        <v>10298</v>
      </c>
      <c r="D2245" s="12" t="s">
        <v>2302</v>
      </c>
      <c r="E2245" s="13">
        <v>44720</v>
      </c>
      <c r="F2245" s="12" t="s">
        <v>12832</v>
      </c>
      <c r="G2245" s="12">
        <f>IF(ISNUMBER(MATCH(C2245, FACT_ORDERS!C:C, 0)), 1, 0)</f>
        <v>0</v>
      </c>
      <c r="H2245" s="12">
        <f>COUNTIF(B:B,FACT_SEARCHES[[#This Row],[WD_PRODUCTS]])</f>
        <v>74</v>
      </c>
    </row>
    <row r="2246" spans="1:8" x14ac:dyDescent="0.3">
      <c r="A2246" s="12">
        <v>9244</v>
      </c>
      <c r="B2246" s="12">
        <v>296</v>
      </c>
      <c r="C2246" s="8">
        <v>10298</v>
      </c>
      <c r="D2246" s="12" t="s">
        <v>2303</v>
      </c>
      <c r="E2246" s="13">
        <v>44720</v>
      </c>
      <c r="F2246" s="12" t="s">
        <v>15544</v>
      </c>
      <c r="G2246" s="12">
        <f>IF(ISNUMBER(MATCH(C2246, FACT_ORDERS!C:C, 0)), 1, 0)</f>
        <v>0</v>
      </c>
      <c r="H2246" s="12">
        <f>COUNTIF(B:B,FACT_SEARCHES[[#This Row],[WD_PRODUCTS]])</f>
        <v>106</v>
      </c>
    </row>
    <row r="2247" spans="1:8" x14ac:dyDescent="0.3">
      <c r="A2247" s="12">
        <v>9245</v>
      </c>
      <c r="B2247" s="12">
        <v>212</v>
      </c>
      <c r="C2247" s="8">
        <v>10588</v>
      </c>
      <c r="D2247" s="12" t="s">
        <v>2304</v>
      </c>
      <c r="E2247" s="13">
        <v>45532</v>
      </c>
      <c r="F2247" s="12" t="s">
        <v>16921</v>
      </c>
      <c r="G2247" s="12">
        <f>IF(ISNUMBER(MATCH(C2247, FACT_ORDERS!C:C, 0)), 1, 0)</f>
        <v>1</v>
      </c>
      <c r="H2247" s="12">
        <f>COUNTIF(B:B,FACT_SEARCHES[[#This Row],[WD_PRODUCTS]])</f>
        <v>67</v>
      </c>
    </row>
    <row r="2248" spans="1:8" x14ac:dyDescent="0.3">
      <c r="A2248" s="12">
        <v>9246</v>
      </c>
      <c r="B2248" s="12">
        <v>237</v>
      </c>
      <c r="C2248" s="8">
        <v>10588</v>
      </c>
      <c r="D2248" s="12" t="s">
        <v>2305</v>
      </c>
      <c r="E2248" s="13">
        <v>45532</v>
      </c>
      <c r="F2248" s="12" t="s">
        <v>11722</v>
      </c>
      <c r="G2248" s="12">
        <f>IF(ISNUMBER(MATCH(C2248, FACT_ORDERS!C:C, 0)), 1, 0)</f>
        <v>1</v>
      </c>
      <c r="H2248" s="12">
        <f>COUNTIF(B:B,FACT_SEARCHES[[#This Row],[WD_PRODUCTS]])</f>
        <v>99</v>
      </c>
    </row>
    <row r="2249" spans="1:8" x14ac:dyDescent="0.3">
      <c r="A2249" s="12">
        <v>9247</v>
      </c>
      <c r="B2249" s="12">
        <v>227</v>
      </c>
      <c r="C2249" s="8">
        <v>10588</v>
      </c>
      <c r="D2249" s="12" t="s">
        <v>2306</v>
      </c>
      <c r="E2249" s="13">
        <v>45532</v>
      </c>
      <c r="F2249" s="12" t="s">
        <v>16922</v>
      </c>
      <c r="G2249" s="12">
        <f>IF(ISNUMBER(MATCH(C2249, FACT_ORDERS!C:C, 0)), 1, 0)</f>
        <v>1</v>
      </c>
      <c r="H2249" s="12">
        <f>COUNTIF(B:B,FACT_SEARCHES[[#This Row],[WD_PRODUCTS]])</f>
        <v>93</v>
      </c>
    </row>
    <row r="2250" spans="1:8" x14ac:dyDescent="0.3">
      <c r="A2250" s="12">
        <v>9248</v>
      </c>
      <c r="B2250" s="12">
        <v>251</v>
      </c>
      <c r="C2250" s="8">
        <v>10946</v>
      </c>
      <c r="D2250" s="12" t="s">
        <v>2307</v>
      </c>
      <c r="E2250" s="13">
        <v>44722</v>
      </c>
      <c r="F2250" s="12" t="s">
        <v>16923</v>
      </c>
      <c r="G2250" s="12">
        <f>IF(ISNUMBER(MATCH(C2250, FACT_ORDERS!C:C, 0)), 1, 0)</f>
        <v>1</v>
      </c>
      <c r="H2250" s="12">
        <f>COUNTIF(B:B,FACT_SEARCHES[[#This Row],[WD_PRODUCTS]])</f>
        <v>67</v>
      </c>
    </row>
    <row r="2251" spans="1:8" x14ac:dyDescent="0.3">
      <c r="A2251" s="12">
        <v>9249</v>
      </c>
      <c r="B2251" s="12">
        <v>241</v>
      </c>
      <c r="C2251" s="8">
        <v>10946</v>
      </c>
      <c r="D2251" s="12" t="s">
        <v>2308</v>
      </c>
      <c r="E2251" s="13">
        <v>44722</v>
      </c>
      <c r="F2251" s="12" t="s">
        <v>16924</v>
      </c>
      <c r="G2251" s="12">
        <f>IF(ISNUMBER(MATCH(C2251, FACT_ORDERS!C:C, 0)), 1, 0)</f>
        <v>1</v>
      </c>
      <c r="H2251" s="12">
        <f>COUNTIF(B:B,FACT_SEARCHES[[#This Row],[WD_PRODUCTS]])</f>
        <v>96</v>
      </c>
    </row>
    <row r="2252" spans="1:8" x14ac:dyDescent="0.3">
      <c r="A2252" s="12">
        <v>9250</v>
      </c>
      <c r="B2252" s="12">
        <v>263</v>
      </c>
      <c r="C2252" s="8">
        <v>10109</v>
      </c>
      <c r="D2252" s="12" t="s">
        <v>2309</v>
      </c>
      <c r="E2252" s="13">
        <v>45523</v>
      </c>
      <c r="F2252" s="12" t="s">
        <v>16925</v>
      </c>
      <c r="G2252" s="12">
        <f>IF(ISNUMBER(MATCH(C2252, FACT_ORDERS!C:C, 0)), 1, 0)</f>
        <v>1</v>
      </c>
      <c r="H2252" s="12">
        <f>COUNTIF(B:B,FACT_SEARCHES[[#This Row],[WD_PRODUCTS]])</f>
        <v>108</v>
      </c>
    </row>
    <row r="2253" spans="1:8" x14ac:dyDescent="0.3">
      <c r="A2253" s="12">
        <v>9251</v>
      </c>
      <c r="B2253" s="12">
        <v>216</v>
      </c>
      <c r="C2253" s="8">
        <v>10109</v>
      </c>
      <c r="D2253" s="12" t="s">
        <v>2310</v>
      </c>
      <c r="E2253" s="13">
        <v>45523</v>
      </c>
      <c r="F2253" s="12" t="s">
        <v>3852</v>
      </c>
      <c r="G2253" s="12">
        <f>IF(ISNUMBER(MATCH(C2253, FACT_ORDERS!C:C, 0)), 1, 0)</f>
        <v>1</v>
      </c>
      <c r="H2253" s="12">
        <f>COUNTIF(B:B,FACT_SEARCHES[[#This Row],[WD_PRODUCTS]])</f>
        <v>107</v>
      </c>
    </row>
    <row r="2254" spans="1:8" x14ac:dyDescent="0.3">
      <c r="A2254" s="12">
        <v>9252</v>
      </c>
      <c r="B2254" s="12">
        <v>256</v>
      </c>
      <c r="C2254" s="8">
        <v>10109</v>
      </c>
      <c r="D2254" s="12" t="s">
        <v>2311</v>
      </c>
      <c r="E2254" s="13">
        <v>45523</v>
      </c>
      <c r="F2254" s="12" t="s">
        <v>16926</v>
      </c>
      <c r="G2254" s="12">
        <f>IF(ISNUMBER(MATCH(C2254, FACT_ORDERS!C:C, 0)), 1, 0)</f>
        <v>1</v>
      </c>
      <c r="H2254" s="12">
        <f>COUNTIF(B:B,FACT_SEARCHES[[#This Row],[WD_PRODUCTS]])</f>
        <v>63</v>
      </c>
    </row>
    <row r="2255" spans="1:8" x14ac:dyDescent="0.3">
      <c r="A2255" s="12">
        <v>9253</v>
      </c>
      <c r="B2255" s="12">
        <v>288</v>
      </c>
      <c r="C2255" s="8">
        <v>10109</v>
      </c>
      <c r="D2255" s="12" t="s">
        <v>2312</v>
      </c>
      <c r="E2255" s="13">
        <v>45523</v>
      </c>
      <c r="F2255" s="12" t="s">
        <v>16927</v>
      </c>
      <c r="G2255" s="12">
        <f>IF(ISNUMBER(MATCH(C2255, FACT_ORDERS!C:C, 0)), 1, 0)</f>
        <v>1</v>
      </c>
      <c r="H2255" s="12">
        <f>COUNTIF(B:B,FACT_SEARCHES[[#This Row],[WD_PRODUCTS]])</f>
        <v>106</v>
      </c>
    </row>
    <row r="2256" spans="1:8" x14ac:dyDescent="0.3">
      <c r="A2256" s="12">
        <v>9254</v>
      </c>
      <c r="B2256" s="12">
        <v>265</v>
      </c>
      <c r="C2256" s="8">
        <v>10833</v>
      </c>
      <c r="D2256" s="12" t="s">
        <v>2313</v>
      </c>
      <c r="E2256" s="13">
        <v>44639</v>
      </c>
      <c r="F2256" s="12" t="s">
        <v>16928</v>
      </c>
      <c r="G2256" s="12">
        <f>IF(ISNUMBER(MATCH(C2256, FACT_ORDERS!C:C, 0)), 1, 0)</f>
        <v>1</v>
      </c>
      <c r="H2256" s="12">
        <f>COUNTIF(B:B,FACT_SEARCHES[[#This Row],[WD_PRODUCTS]])</f>
        <v>89</v>
      </c>
    </row>
    <row r="2257" spans="1:8" x14ac:dyDescent="0.3">
      <c r="A2257" s="12">
        <v>9255</v>
      </c>
      <c r="B2257" s="12">
        <v>293</v>
      </c>
      <c r="C2257" s="8">
        <v>10833</v>
      </c>
      <c r="D2257" s="12" t="s">
        <v>2314</v>
      </c>
      <c r="E2257" s="13">
        <v>44639</v>
      </c>
      <c r="F2257" s="12" t="s">
        <v>16929</v>
      </c>
      <c r="G2257" s="12">
        <f>IF(ISNUMBER(MATCH(C2257, FACT_ORDERS!C:C, 0)), 1, 0)</f>
        <v>1</v>
      </c>
      <c r="H2257" s="12">
        <f>COUNTIF(B:B,FACT_SEARCHES[[#This Row],[WD_PRODUCTS]])</f>
        <v>70</v>
      </c>
    </row>
    <row r="2258" spans="1:8" x14ac:dyDescent="0.3">
      <c r="A2258" s="12">
        <v>9256</v>
      </c>
      <c r="B2258" s="12">
        <v>275</v>
      </c>
      <c r="C2258" s="8">
        <v>10833</v>
      </c>
      <c r="D2258" s="12" t="s">
        <v>2315</v>
      </c>
      <c r="E2258" s="13">
        <v>44639</v>
      </c>
      <c r="F2258" s="12" t="s">
        <v>16930</v>
      </c>
      <c r="G2258" s="12">
        <f>IF(ISNUMBER(MATCH(C2258, FACT_ORDERS!C:C, 0)), 1, 0)</f>
        <v>1</v>
      </c>
      <c r="H2258" s="12">
        <f>COUNTIF(B:B,FACT_SEARCHES[[#This Row],[WD_PRODUCTS]])</f>
        <v>70</v>
      </c>
    </row>
    <row r="2259" spans="1:8" x14ac:dyDescent="0.3">
      <c r="A2259" s="12">
        <v>9257</v>
      </c>
      <c r="B2259" s="12">
        <v>243</v>
      </c>
      <c r="C2259" s="8">
        <v>10713</v>
      </c>
      <c r="D2259" s="12" t="s">
        <v>2316</v>
      </c>
      <c r="E2259" s="13">
        <v>43865</v>
      </c>
      <c r="F2259" s="12" t="s">
        <v>16931</v>
      </c>
      <c r="G2259" s="12">
        <f>IF(ISNUMBER(MATCH(C2259, FACT_ORDERS!C:C, 0)), 1, 0)</f>
        <v>1</v>
      </c>
      <c r="H2259" s="12">
        <f>COUNTIF(B:B,FACT_SEARCHES[[#This Row],[WD_PRODUCTS]])</f>
        <v>70</v>
      </c>
    </row>
    <row r="2260" spans="1:8" x14ac:dyDescent="0.3">
      <c r="A2260" s="12">
        <v>9258</v>
      </c>
      <c r="B2260" s="12">
        <v>293</v>
      </c>
      <c r="C2260" s="8">
        <v>10271</v>
      </c>
      <c r="D2260" s="12" t="s">
        <v>2317</v>
      </c>
      <c r="E2260" s="13">
        <v>45271</v>
      </c>
      <c r="F2260" s="12" t="s">
        <v>3478</v>
      </c>
      <c r="G2260" s="12">
        <f>IF(ISNUMBER(MATCH(C2260, FACT_ORDERS!C:C, 0)), 1, 0)</f>
        <v>1</v>
      </c>
      <c r="H2260" s="12">
        <f>COUNTIF(B:B,FACT_SEARCHES[[#This Row],[WD_PRODUCTS]])</f>
        <v>70</v>
      </c>
    </row>
    <row r="2261" spans="1:8" x14ac:dyDescent="0.3">
      <c r="A2261" s="12">
        <v>9259</v>
      </c>
      <c r="B2261" s="12">
        <v>224</v>
      </c>
      <c r="C2261" s="8">
        <v>10365</v>
      </c>
      <c r="D2261" s="12" t="s">
        <v>2318</v>
      </c>
      <c r="E2261" s="13">
        <v>45542</v>
      </c>
      <c r="F2261" s="12" t="s">
        <v>16932</v>
      </c>
      <c r="G2261" s="12">
        <f>IF(ISNUMBER(MATCH(C2261, FACT_ORDERS!C:C, 0)), 1, 0)</f>
        <v>0</v>
      </c>
      <c r="H2261" s="12">
        <f>COUNTIF(B:B,FACT_SEARCHES[[#This Row],[WD_PRODUCTS]])</f>
        <v>63</v>
      </c>
    </row>
    <row r="2262" spans="1:8" x14ac:dyDescent="0.3">
      <c r="A2262" s="12">
        <v>9260</v>
      </c>
      <c r="B2262" s="12">
        <v>272</v>
      </c>
      <c r="C2262" s="8">
        <v>10977</v>
      </c>
      <c r="D2262" s="12" t="s">
        <v>2319</v>
      </c>
      <c r="E2262" s="13">
        <v>45063</v>
      </c>
      <c r="F2262" s="12" t="s">
        <v>16933</v>
      </c>
      <c r="G2262" s="12">
        <f>IF(ISNUMBER(MATCH(C2262, FACT_ORDERS!C:C, 0)), 1, 0)</f>
        <v>0</v>
      </c>
      <c r="H2262" s="12">
        <f>COUNTIF(B:B,FACT_SEARCHES[[#This Row],[WD_PRODUCTS]])</f>
        <v>39</v>
      </c>
    </row>
    <row r="2263" spans="1:8" x14ac:dyDescent="0.3">
      <c r="A2263" s="12">
        <v>9261</v>
      </c>
      <c r="B2263" s="12">
        <v>284</v>
      </c>
      <c r="C2263" s="8">
        <v>10977</v>
      </c>
      <c r="D2263" s="12" t="s">
        <v>2320</v>
      </c>
      <c r="E2263" s="13">
        <v>45063</v>
      </c>
      <c r="F2263" s="12" t="s">
        <v>16934</v>
      </c>
      <c r="G2263" s="12">
        <f>IF(ISNUMBER(MATCH(C2263, FACT_ORDERS!C:C, 0)), 1, 0)</f>
        <v>0</v>
      </c>
      <c r="H2263" s="12">
        <f>COUNTIF(B:B,FACT_SEARCHES[[#This Row],[WD_PRODUCTS]])</f>
        <v>97</v>
      </c>
    </row>
    <row r="2264" spans="1:8" x14ac:dyDescent="0.3">
      <c r="A2264" s="12">
        <v>9262</v>
      </c>
      <c r="B2264" s="12">
        <v>216</v>
      </c>
      <c r="C2264" s="8">
        <v>10977</v>
      </c>
      <c r="D2264" s="12" t="s">
        <v>2321</v>
      </c>
      <c r="E2264" s="13">
        <v>45063</v>
      </c>
      <c r="F2264" s="12" t="s">
        <v>16935</v>
      </c>
      <c r="G2264" s="12">
        <f>IF(ISNUMBER(MATCH(C2264, FACT_ORDERS!C:C, 0)), 1, 0)</f>
        <v>0</v>
      </c>
      <c r="H2264" s="12">
        <f>COUNTIF(B:B,FACT_SEARCHES[[#This Row],[WD_PRODUCTS]])</f>
        <v>107</v>
      </c>
    </row>
    <row r="2265" spans="1:8" x14ac:dyDescent="0.3">
      <c r="A2265" s="12">
        <v>9263</v>
      </c>
      <c r="B2265" s="12">
        <v>268</v>
      </c>
      <c r="C2265" s="8">
        <v>10822</v>
      </c>
      <c r="D2265" s="12" t="s">
        <v>2322</v>
      </c>
      <c r="E2265" s="13">
        <v>45146</v>
      </c>
      <c r="F2265" s="12" t="s">
        <v>11023</v>
      </c>
      <c r="G2265" s="12">
        <f>IF(ISNUMBER(MATCH(C2265, FACT_ORDERS!C:C, 0)), 1, 0)</f>
        <v>1</v>
      </c>
      <c r="H2265" s="12">
        <f>COUNTIF(B:B,FACT_SEARCHES[[#This Row],[WD_PRODUCTS]])</f>
        <v>78</v>
      </c>
    </row>
    <row r="2266" spans="1:8" x14ac:dyDescent="0.3">
      <c r="A2266" s="12">
        <v>9264</v>
      </c>
      <c r="B2266" s="12">
        <v>207</v>
      </c>
      <c r="C2266" s="8">
        <v>10822</v>
      </c>
      <c r="D2266" s="12" t="s">
        <v>2323</v>
      </c>
      <c r="E2266" s="13">
        <v>45146</v>
      </c>
      <c r="F2266" s="12" t="s">
        <v>16936</v>
      </c>
      <c r="G2266" s="12">
        <f>IF(ISNUMBER(MATCH(C2266, FACT_ORDERS!C:C, 0)), 1, 0)</f>
        <v>1</v>
      </c>
      <c r="H2266" s="12">
        <f>COUNTIF(B:B,FACT_SEARCHES[[#This Row],[WD_PRODUCTS]])</f>
        <v>47</v>
      </c>
    </row>
    <row r="2267" spans="1:8" x14ac:dyDescent="0.3">
      <c r="A2267" s="12">
        <v>9265</v>
      </c>
      <c r="B2267" s="12">
        <v>286</v>
      </c>
      <c r="C2267" s="8">
        <v>10822</v>
      </c>
      <c r="D2267" s="12" t="s">
        <v>2324</v>
      </c>
      <c r="E2267" s="13">
        <v>45146</v>
      </c>
      <c r="F2267" s="12" t="s">
        <v>16937</v>
      </c>
      <c r="G2267" s="12">
        <f>IF(ISNUMBER(MATCH(C2267, FACT_ORDERS!C:C, 0)), 1, 0)</f>
        <v>1</v>
      </c>
      <c r="H2267" s="12">
        <f>COUNTIF(B:B,FACT_SEARCHES[[#This Row],[WD_PRODUCTS]])</f>
        <v>71</v>
      </c>
    </row>
    <row r="2268" spans="1:8" x14ac:dyDescent="0.3">
      <c r="A2268" s="12">
        <v>9266</v>
      </c>
      <c r="B2268" s="12">
        <v>265</v>
      </c>
      <c r="C2268" s="8">
        <v>10942</v>
      </c>
      <c r="D2268" s="12" t="s">
        <v>2325</v>
      </c>
      <c r="E2268" s="13">
        <v>44538</v>
      </c>
      <c r="F2268" s="12" t="s">
        <v>16938</v>
      </c>
      <c r="G2268" s="12">
        <f>IF(ISNUMBER(MATCH(C2268, FACT_ORDERS!C:C, 0)), 1, 0)</f>
        <v>1</v>
      </c>
      <c r="H2268" s="12">
        <f>COUNTIF(B:B,FACT_SEARCHES[[#This Row],[WD_PRODUCTS]])</f>
        <v>89</v>
      </c>
    </row>
    <row r="2269" spans="1:8" x14ac:dyDescent="0.3">
      <c r="A2269" s="12">
        <v>9267</v>
      </c>
      <c r="B2269" s="12">
        <v>220</v>
      </c>
      <c r="C2269" s="8">
        <v>10942</v>
      </c>
      <c r="D2269" s="12" t="s">
        <v>2326</v>
      </c>
      <c r="E2269" s="13">
        <v>44538</v>
      </c>
      <c r="F2269" s="12" t="s">
        <v>16939</v>
      </c>
      <c r="G2269" s="12">
        <f>IF(ISNUMBER(MATCH(C2269, FACT_ORDERS!C:C, 0)), 1, 0)</f>
        <v>1</v>
      </c>
      <c r="H2269" s="12">
        <f>COUNTIF(B:B,FACT_SEARCHES[[#This Row],[WD_PRODUCTS]])</f>
        <v>60</v>
      </c>
    </row>
    <row r="2270" spans="1:8" x14ac:dyDescent="0.3">
      <c r="A2270" s="12">
        <v>9268</v>
      </c>
      <c r="B2270" s="12">
        <v>244</v>
      </c>
      <c r="C2270" s="8">
        <v>10942</v>
      </c>
      <c r="D2270" s="12" t="s">
        <v>2327</v>
      </c>
      <c r="E2270" s="13">
        <v>44538</v>
      </c>
      <c r="F2270" s="12" t="s">
        <v>16940</v>
      </c>
      <c r="G2270" s="12">
        <f>IF(ISNUMBER(MATCH(C2270, FACT_ORDERS!C:C, 0)), 1, 0)</f>
        <v>1</v>
      </c>
      <c r="H2270" s="12">
        <f>COUNTIF(B:B,FACT_SEARCHES[[#This Row],[WD_PRODUCTS]])</f>
        <v>59</v>
      </c>
    </row>
    <row r="2271" spans="1:8" x14ac:dyDescent="0.3">
      <c r="A2271" s="12">
        <v>9269</v>
      </c>
      <c r="B2271" s="12">
        <v>284</v>
      </c>
      <c r="C2271" s="8">
        <v>10942</v>
      </c>
      <c r="D2271" s="12" t="s">
        <v>2328</v>
      </c>
      <c r="E2271" s="13">
        <v>44538</v>
      </c>
      <c r="F2271" s="12" t="s">
        <v>3284</v>
      </c>
      <c r="G2271" s="12">
        <f>IF(ISNUMBER(MATCH(C2271, FACT_ORDERS!C:C, 0)), 1, 0)</f>
        <v>1</v>
      </c>
      <c r="H2271" s="12">
        <f>COUNTIF(B:B,FACT_SEARCHES[[#This Row],[WD_PRODUCTS]])</f>
        <v>97</v>
      </c>
    </row>
    <row r="2272" spans="1:8" x14ac:dyDescent="0.3">
      <c r="A2272" s="12">
        <v>9270</v>
      </c>
      <c r="B2272" s="12">
        <v>237</v>
      </c>
      <c r="C2272" s="8">
        <v>10592</v>
      </c>
      <c r="D2272" s="12" t="s">
        <v>2329</v>
      </c>
      <c r="E2272" s="13">
        <v>45468</v>
      </c>
      <c r="F2272" s="12" t="s">
        <v>16941</v>
      </c>
      <c r="G2272" s="12">
        <f>IF(ISNUMBER(MATCH(C2272, FACT_ORDERS!C:C, 0)), 1, 0)</f>
        <v>1</v>
      </c>
      <c r="H2272" s="12">
        <f>COUNTIF(B:B,FACT_SEARCHES[[#This Row],[WD_PRODUCTS]])</f>
        <v>99</v>
      </c>
    </row>
    <row r="2273" spans="1:8" x14ac:dyDescent="0.3">
      <c r="A2273" s="12">
        <v>9271</v>
      </c>
      <c r="B2273" s="12">
        <v>274</v>
      </c>
      <c r="C2273" s="8">
        <v>10592</v>
      </c>
      <c r="D2273" s="12" t="s">
        <v>2330</v>
      </c>
      <c r="E2273" s="13">
        <v>45468</v>
      </c>
      <c r="F2273" s="12" t="s">
        <v>16942</v>
      </c>
      <c r="G2273" s="12">
        <f>IF(ISNUMBER(MATCH(C2273, FACT_ORDERS!C:C, 0)), 1, 0)</f>
        <v>1</v>
      </c>
      <c r="H2273" s="12">
        <f>COUNTIF(B:B,FACT_SEARCHES[[#This Row],[WD_PRODUCTS]])</f>
        <v>45</v>
      </c>
    </row>
    <row r="2274" spans="1:8" x14ac:dyDescent="0.3">
      <c r="A2274" s="12">
        <v>9272</v>
      </c>
      <c r="B2274" s="12">
        <v>292</v>
      </c>
      <c r="C2274" s="8">
        <v>10715</v>
      </c>
      <c r="D2274" s="12" t="s">
        <v>2331</v>
      </c>
      <c r="E2274" s="13">
        <v>44595</v>
      </c>
      <c r="F2274" s="12" t="s">
        <v>3974</v>
      </c>
      <c r="G2274" s="12">
        <f>IF(ISNUMBER(MATCH(C2274, FACT_ORDERS!C:C, 0)), 1, 0)</f>
        <v>1</v>
      </c>
      <c r="H2274" s="12">
        <f>COUNTIF(B:B,FACT_SEARCHES[[#This Row],[WD_PRODUCTS]])</f>
        <v>95</v>
      </c>
    </row>
    <row r="2275" spans="1:8" x14ac:dyDescent="0.3">
      <c r="A2275" s="12">
        <v>9273</v>
      </c>
      <c r="B2275" s="12">
        <v>205</v>
      </c>
      <c r="C2275" s="8">
        <v>10715</v>
      </c>
      <c r="D2275" s="12" t="s">
        <v>2332</v>
      </c>
      <c r="E2275" s="13">
        <v>44595</v>
      </c>
      <c r="F2275" s="12" t="s">
        <v>16943</v>
      </c>
      <c r="G2275" s="12">
        <f>IF(ISNUMBER(MATCH(C2275, FACT_ORDERS!C:C, 0)), 1, 0)</f>
        <v>1</v>
      </c>
      <c r="H2275" s="12">
        <f>COUNTIF(B:B,FACT_SEARCHES[[#This Row],[WD_PRODUCTS]])</f>
        <v>40</v>
      </c>
    </row>
    <row r="2276" spans="1:8" x14ac:dyDescent="0.3">
      <c r="A2276" s="12">
        <v>9274</v>
      </c>
      <c r="B2276" s="12">
        <v>278</v>
      </c>
      <c r="C2276" s="8">
        <v>10955</v>
      </c>
      <c r="D2276" s="12" t="s">
        <v>2333</v>
      </c>
      <c r="E2276" s="13">
        <v>45492</v>
      </c>
      <c r="F2276" s="12" t="s">
        <v>16944</v>
      </c>
      <c r="G2276" s="12">
        <f>IF(ISNUMBER(MATCH(C2276, FACT_ORDERS!C:C, 0)), 1, 0)</f>
        <v>0</v>
      </c>
      <c r="H2276" s="12">
        <f>COUNTIF(B:B,FACT_SEARCHES[[#This Row],[WD_PRODUCTS]])</f>
        <v>81</v>
      </c>
    </row>
    <row r="2277" spans="1:8" x14ac:dyDescent="0.3">
      <c r="A2277" s="12">
        <v>9275</v>
      </c>
      <c r="B2277" s="12">
        <v>262</v>
      </c>
      <c r="C2277" s="8">
        <v>10955</v>
      </c>
      <c r="D2277" s="12" t="s">
        <v>2334</v>
      </c>
      <c r="E2277" s="13">
        <v>45492</v>
      </c>
      <c r="F2277" s="12" t="s">
        <v>4483</v>
      </c>
      <c r="G2277" s="12">
        <f>IF(ISNUMBER(MATCH(C2277, FACT_ORDERS!C:C, 0)), 1, 0)</f>
        <v>0</v>
      </c>
      <c r="H2277" s="12">
        <f>COUNTIF(B:B,FACT_SEARCHES[[#This Row],[WD_PRODUCTS]])</f>
        <v>70</v>
      </c>
    </row>
    <row r="2278" spans="1:8" x14ac:dyDescent="0.3">
      <c r="A2278" s="12">
        <v>9276</v>
      </c>
      <c r="B2278" s="12">
        <v>201</v>
      </c>
      <c r="C2278" s="8">
        <v>10818</v>
      </c>
      <c r="D2278" s="12" t="s">
        <v>2335</v>
      </c>
      <c r="E2278" s="13">
        <v>45353</v>
      </c>
      <c r="F2278" s="12" t="s">
        <v>12776</v>
      </c>
      <c r="G2278" s="12">
        <f>IF(ISNUMBER(MATCH(C2278, FACT_ORDERS!C:C, 0)), 1, 0)</f>
        <v>1</v>
      </c>
      <c r="H2278" s="12">
        <f>COUNTIF(B:B,FACT_SEARCHES[[#This Row],[WD_PRODUCTS]])</f>
        <v>65</v>
      </c>
    </row>
    <row r="2279" spans="1:8" x14ac:dyDescent="0.3">
      <c r="A2279" s="12">
        <v>9277</v>
      </c>
      <c r="B2279" s="12">
        <v>233</v>
      </c>
      <c r="C2279" s="8">
        <v>10818</v>
      </c>
      <c r="D2279" s="12" t="s">
        <v>2336</v>
      </c>
      <c r="E2279" s="13">
        <v>45353</v>
      </c>
      <c r="F2279" s="12" t="s">
        <v>16945</v>
      </c>
      <c r="G2279" s="12">
        <f>IF(ISNUMBER(MATCH(C2279, FACT_ORDERS!C:C, 0)), 1, 0)</f>
        <v>1</v>
      </c>
      <c r="H2279" s="12">
        <f>COUNTIF(B:B,FACT_SEARCHES[[#This Row],[WD_PRODUCTS]])</f>
        <v>76</v>
      </c>
    </row>
    <row r="2280" spans="1:8" x14ac:dyDescent="0.3">
      <c r="A2280" s="12">
        <v>9278</v>
      </c>
      <c r="B2280" s="12">
        <v>244</v>
      </c>
      <c r="C2280" s="8">
        <v>10818</v>
      </c>
      <c r="D2280" s="12" t="s">
        <v>2337</v>
      </c>
      <c r="E2280" s="13">
        <v>45353</v>
      </c>
      <c r="F2280" s="12" t="s">
        <v>16946</v>
      </c>
      <c r="G2280" s="12">
        <f>IF(ISNUMBER(MATCH(C2280, FACT_ORDERS!C:C, 0)), 1, 0)</f>
        <v>1</v>
      </c>
      <c r="H2280" s="12">
        <f>COUNTIF(B:B,FACT_SEARCHES[[#This Row],[WD_PRODUCTS]])</f>
        <v>59</v>
      </c>
    </row>
    <row r="2281" spans="1:8" x14ac:dyDescent="0.3">
      <c r="A2281" s="12">
        <v>9279</v>
      </c>
      <c r="B2281" s="12">
        <v>278</v>
      </c>
      <c r="C2281" s="8">
        <v>10530</v>
      </c>
      <c r="D2281" s="12" t="s">
        <v>2338</v>
      </c>
      <c r="E2281" s="13">
        <v>45505</v>
      </c>
      <c r="F2281" s="12" t="s">
        <v>16947</v>
      </c>
      <c r="G2281" s="12">
        <f>IF(ISNUMBER(MATCH(C2281, FACT_ORDERS!C:C, 0)), 1, 0)</f>
        <v>1</v>
      </c>
      <c r="H2281" s="12">
        <f>COUNTIF(B:B,FACT_SEARCHES[[#This Row],[WD_PRODUCTS]])</f>
        <v>81</v>
      </c>
    </row>
    <row r="2282" spans="1:8" x14ac:dyDescent="0.3">
      <c r="A2282" s="12">
        <v>9280</v>
      </c>
      <c r="B2282" s="12">
        <v>259</v>
      </c>
      <c r="C2282" s="8">
        <v>10530</v>
      </c>
      <c r="D2282" s="12" t="s">
        <v>2339</v>
      </c>
      <c r="E2282" s="13">
        <v>45505</v>
      </c>
      <c r="F2282" s="12" t="s">
        <v>16948</v>
      </c>
      <c r="G2282" s="12">
        <f>IF(ISNUMBER(MATCH(C2282, FACT_ORDERS!C:C, 0)), 1, 0)</f>
        <v>1</v>
      </c>
      <c r="H2282" s="12">
        <f>COUNTIF(B:B,FACT_SEARCHES[[#This Row],[WD_PRODUCTS]])</f>
        <v>64</v>
      </c>
    </row>
    <row r="2283" spans="1:8" x14ac:dyDescent="0.3">
      <c r="A2283" s="12">
        <v>9281</v>
      </c>
      <c r="B2283" s="12">
        <v>284</v>
      </c>
      <c r="C2283" s="8">
        <v>10518</v>
      </c>
      <c r="D2283" s="12" t="s">
        <v>2340</v>
      </c>
      <c r="E2283" s="13">
        <v>45302</v>
      </c>
      <c r="F2283" s="12" t="s">
        <v>3983</v>
      </c>
      <c r="G2283" s="12">
        <f>IF(ISNUMBER(MATCH(C2283, FACT_ORDERS!C:C, 0)), 1, 0)</f>
        <v>1</v>
      </c>
      <c r="H2283" s="12">
        <f>COUNTIF(B:B,FACT_SEARCHES[[#This Row],[WD_PRODUCTS]])</f>
        <v>97</v>
      </c>
    </row>
    <row r="2284" spans="1:8" x14ac:dyDescent="0.3">
      <c r="A2284" s="12">
        <v>9282</v>
      </c>
      <c r="B2284" s="12">
        <v>248</v>
      </c>
      <c r="C2284" s="8">
        <v>10518</v>
      </c>
      <c r="D2284" s="12" t="s">
        <v>2341</v>
      </c>
      <c r="E2284" s="13">
        <v>45302</v>
      </c>
      <c r="F2284" s="12" t="s">
        <v>16949</v>
      </c>
      <c r="G2284" s="12">
        <f>IF(ISNUMBER(MATCH(C2284, FACT_ORDERS!C:C, 0)), 1, 0)</f>
        <v>1</v>
      </c>
      <c r="H2284" s="12">
        <f>COUNTIF(B:B,FACT_SEARCHES[[#This Row],[WD_PRODUCTS]])</f>
        <v>101</v>
      </c>
    </row>
    <row r="2285" spans="1:8" x14ac:dyDescent="0.3">
      <c r="A2285" s="12">
        <v>9283</v>
      </c>
      <c r="B2285" s="12">
        <v>273</v>
      </c>
      <c r="C2285" s="8">
        <v>10209</v>
      </c>
      <c r="D2285" s="12" t="s">
        <v>2342</v>
      </c>
      <c r="E2285" s="13">
        <v>44923</v>
      </c>
      <c r="F2285" s="12" t="s">
        <v>4441</v>
      </c>
      <c r="G2285" s="12">
        <f>IF(ISNUMBER(MATCH(C2285, FACT_ORDERS!C:C, 0)), 1, 0)</f>
        <v>0</v>
      </c>
      <c r="H2285" s="12">
        <f>COUNTIF(B:B,FACT_SEARCHES[[#This Row],[WD_PRODUCTS]])</f>
        <v>73</v>
      </c>
    </row>
    <row r="2286" spans="1:8" x14ac:dyDescent="0.3">
      <c r="A2286" s="12">
        <v>9284</v>
      </c>
      <c r="B2286" s="12">
        <v>250</v>
      </c>
      <c r="C2286" s="8">
        <v>10078</v>
      </c>
      <c r="D2286" s="12" t="s">
        <v>2343</v>
      </c>
      <c r="E2286" s="13">
        <v>44653</v>
      </c>
      <c r="F2286" s="12" t="s">
        <v>16950</v>
      </c>
      <c r="G2286" s="12">
        <f>IF(ISNUMBER(MATCH(C2286, FACT_ORDERS!C:C, 0)), 1, 0)</f>
        <v>0</v>
      </c>
      <c r="H2286" s="12">
        <f>COUNTIF(B:B,FACT_SEARCHES[[#This Row],[WD_PRODUCTS]])</f>
        <v>65</v>
      </c>
    </row>
    <row r="2287" spans="1:8" x14ac:dyDescent="0.3">
      <c r="A2287" s="12">
        <v>9285</v>
      </c>
      <c r="B2287" s="12">
        <v>260</v>
      </c>
      <c r="C2287" s="8">
        <v>10171</v>
      </c>
      <c r="D2287" s="12" t="s">
        <v>2344</v>
      </c>
      <c r="E2287" s="13">
        <v>45240</v>
      </c>
      <c r="F2287" s="12" t="s">
        <v>3930</v>
      </c>
      <c r="G2287" s="12">
        <f>IF(ISNUMBER(MATCH(C2287, FACT_ORDERS!C:C, 0)), 1, 0)</f>
        <v>1</v>
      </c>
      <c r="H2287" s="12">
        <f>COUNTIF(B:B,FACT_SEARCHES[[#This Row],[WD_PRODUCTS]])</f>
        <v>86</v>
      </c>
    </row>
    <row r="2288" spans="1:8" x14ac:dyDescent="0.3">
      <c r="A2288" s="12">
        <v>9286</v>
      </c>
      <c r="B2288" s="12">
        <v>239</v>
      </c>
      <c r="C2288" s="8">
        <v>10171</v>
      </c>
      <c r="D2288" s="12" t="s">
        <v>2345</v>
      </c>
      <c r="E2288" s="13">
        <v>45240</v>
      </c>
      <c r="F2288" s="12" t="s">
        <v>16951</v>
      </c>
      <c r="G2288" s="12">
        <f>IF(ISNUMBER(MATCH(C2288, FACT_ORDERS!C:C, 0)), 1, 0)</f>
        <v>1</v>
      </c>
      <c r="H2288" s="12">
        <f>COUNTIF(B:B,FACT_SEARCHES[[#This Row],[WD_PRODUCTS]])</f>
        <v>41</v>
      </c>
    </row>
    <row r="2289" spans="1:8" x14ac:dyDescent="0.3">
      <c r="A2289" s="12">
        <v>9287</v>
      </c>
      <c r="B2289" s="12">
        <v>298</v>
      </c>
      <c r="C2289" s="8">
        <v>10467</v>
      </c>
      <c r="D2289" s="12" t="s">
        <v>2346</v>
      </c>
      <c r="E2289" s="13">
        <v>44521</v>
      </c>
      <c r="F2289" s="12" t="s">
        <v>16952</v>
      </c>
      <c r="G2289" s="12">
        <f>IF(ISNUMBER(MATCH(C2289, FACT_ORDERS!C:C, 0)), 1, 0)</f>
        <v>0</v>
      </c>
      <c r="H2289" s="12">
        <f>COUNTIF(B:B,FACT_SEARCHES[[#This Row],[WD_PRODUCTS]])</f>
        <v>79</v>
      </c>
    </row>
    <row r="2290" spans="1:8" x14ac:dyDescent="0.3">
      <c r="A2290" s="12">
        <v>9288</v>
      </c>
      <c r="B2290" s="12">
        <v>273</v>
      </c>
      <c r="C2290" s="8">
        <v>10604</v>
      </c>
      <c r="D2290" s="12" t="s">
        <v>2347</v>
      </c>
      <c r="E2290" s="13">
        <v>45508</v>
      </c>
      <c r="F2290" s="12" t="s">
        <v>16953</v>
      </c>
      <c r="G2290" s="12">
        <f>IF(ISNUMBER(MATCH(C2290, FACT_ORDERS!C:C, 0)), 1, 0)</f>
        <v>1</v>
      </c>
      <c r="H2290" s="12">
        <f>COUNTIF(B:B,FACT_SEARCHES[[#This Row],[WD_PRODUCTS]])</f>
        <v>73</v>
      </c>
    </row>
    <row r="2291" spans="1:8" x14ac:dyDescent="0.3">
      <c r="A2291" s="12">
        <v>9289</v>
      </c>
      <c r="B2291" s="12">
        <v>211</v>
      </c>
      <c r="C2291" s="8">
        <v>10604</v>
      </c>
      <c r="D2291" s="12" t="s">
        <v>2348</v>
      </c>
      <c r="E2291" s="13">
        <v>45508</v>
      </c>
      <c r="F2291" s="12" t="s">
        <v>16954</v>
      </c>
      <c r="G2291" s="12">
        <f>IF(ISNUMBER(MATCH(C2291, FACT_ORDERS!C:C, 0)), 1, 0)</f>
        <v>1</v>
      </c>
      <c r="H2291" s="12">
        <f>COUNTIF(B:B,FACT_SEARCHES[[#This Row],[WD_PRODUCTS]])</f>
        <v>65</v>
      </c>
    </row>
    <row r="2292" spans="1:8" x14ac:dyDescent="0.3">
      <c r="A2292" s="12">
        <v>9290</v>
      </c>
      <c r="B2292" s="12">
        <v>250</v>
      </c>
      <c r="C2292" s="8">
        <v>10268</v>
      </c>
      <c r="D2292" s="12" t="s">
        <v>2349</v>
      </c>
      <c r="E2292" s="13">
        <v>45313</v>
      </c>
      <c r="F2292" s="12" t="s">
        <v>16955</v>
      </c>
      <c r="G2292" s="12">
        <f>IF(ISNUMBER(MATCH(C2292, FACT_ORDERS!C:C, 0)), 1, 0)</f>
        <v>1</v>
      </c>
      <c r="H2292" s="12">
        <f>COUNTIF(B:B,FACT_SEARCHES[[#This Row],[WD_PRODUCTS]])</f>
        <v>65</v>
      </c>
    </row>
    <row r="2293" spans="1:8" x14ac:dyDescent="0.3">
      <c r="A2293" s="12">
        <v>9291</v>
      </c>
      <c r="B2293" s="12">
        <v>200</v>
      </c>
      <c r="C2293" s="8">
        <v>10268</v>
      </c>
      <c r="D2293" s="12" t="s">
        <v>2350</v>
      </c>
      <c r="E2293" s="13">
        <v>45313</v>
      </c>
      <c r="F2293" s="12" t="s">
        <v>16956</v>
      </c>
      <c r="G2293" s="12">
        <f>IF(ISNUMBER(MATCH(C2293, FACT_ORDERS!C:C, 0)), 1, 0)</f>
        <v>1</v>
      </c>
      <c r="H2293" s="12">
        <f>COUNTIF(B:B,FACT_SEARCHES[[#This Row],[WD_PRODUCTS]])</f>
        <v>81</v>
      </c>
    </row>
    <row r="2294" spans="1:8" x14ac:dyDescent="0.3">
      <c r="A2294" s="12">
        <v>9292</v>
      </c>
      <c r="B2294" s="12">
        <v>243</v>
      </c>
      <c r="C2294" s="8">
        <v>10268</v>
      </c>
      <c r="D2294" s="12" t="s">
        <v>2351</v>
      </c>
      <c r="E2294" s="13">
        <v>45313</v>
      </c>
      <c r="F2294" s="12" t="s">
        <v>16957</v>
      </c>
      <c r="G2294" s="12">
        <f>IF(ISNUMBER(MATCH(C2294, FACT_ORDERS!C:C, 0)), 1, 0)</f>
        <v>1</v>
      </c>
      <c r="H2294" s="12">
        <f>COUNTIF(B:B,FACT_SEARCHES[[#This Row],[WD_PRODUCTS]])</f>
        <v>70</v>
      </c>
    </row>
    <row r="2295" spans="1:8" x14ac:dyDescent="0.3">
      <c r="A2295" s="12">
        <v>9293</v>
      </c>
      <c r="B2295" s="12">
        <v>256</v>
      </c>
      <c r="C2295" s="8">
        <v>10966</v>
      </c>
      <c r="D2295" s="12" t="s">
        <v>2352</v>
      </c>
      <c r="E2295" s="13">
        <v>45312</v>
      </c>
      <c r="F2295" s="12" t="s">
        <v>16958</v>
      </c>
      <c r="G2295" s="12">
        <f>IF(ISNUMBER(MATCH(C2295, FACT_ORDERS!C:C, 0)), 1, 0)</f>
        <v>1</v>
      </c>
      <c r="H2295" s="12">
        <f>COUNTIF(B:B,FACT_SEARCHES[[#This Row],[WD_PRODUCTS]])</f>
        <v>63</v>
      </c>
    </row>
    <row r="2296" spans="1:8" x14ac:dyDescent="0.3">
      <c r="A2296" s="12">
        <v>9294</v>
      </c>
      <c r="B2296" s="12">
        <v>277</v>
      </c>
      <c r="C2296" s="8">
        <v>10966</v>
      </c>
      <c r="D2296" s="12" t="s">
        <v>2353</v>
      </c>
      <c r="E2296" s="13">
        <v>45312</v>
      </c>
      <c r="F2296" s="12" t="s">
        <v>11115</v>
      </c>
      <c r="G2296" s="12">
        <f>IF(ISNUMBER(MATCH(C2296, FACT_ORDERS!C:C, 0)), 1, 0)</f>
        <v>1</v>
      </c>
      <c r="H2296" s="12">
        <f>COUNTIF(B:B,FACT_SEARCHES[[#This Row],[WD_PRODUCTS]])</f>
        <v>98</v>
      </c>
    </row>
    <row r="2297" spans="1:8" x14ac:dyDescent="0.3">
      <c r="A2297" s="12">
        <v>9295</v>
      </c>
      <c r="B2297" s="12">
        <v>237</v>
      </c>
      <c r="C2297" s="8">
        <v>10966</v>
      </c>
      <c r="D2297" s="12" t="s">
        <v>2354</v>
      </c>
      <c r="E2297" s="13">
        <v>45312</v>
      </c>
      <c r="F2297" s="12" t="s">
        <v>16959</v>
      </c>
      <c r="G2297" s="12">
        <f>IF(ISNUMBER(MATCH(C2297, FACT_ORDERS!C:C, 0)), 1, 0)</f>
        <v>1</v>
      </c>
      <c r="H2297" s="12">
        <f>COUNTIF(B:B,FACT_SEARCHES[[#This Row],[WD_PRODUCTS]])</f>
        <v>99</v>
      </c>
    </row>
    <row r="2298" spans="1:8" x14ac:dyDescent="0.3">
      <c r="A2298" s="12">
        <v>9296</v>
      </c>
      <c r="B2298" s="12">
        <v>231</v>
      </c>
      <c r="C2298" s="8">
        <v>10728</v>
      </c>
      <c r="D2298" s="12" t="s">
        <v>2355</v>
      </c>
      <c r="E2298" s="13">
        <v>45083</v>
      </c>
      <c r="F2298" s="12" t="s">
        <v>16960</v>
      </c>
      <c r="G2298" s="12">
        <f>IF(ISNUMBER(MATCH(C2298, FACT_ORDERS!C:C, 0)), 1, 0)</f>
        <v>0</v>
      </c>
      <c r="H2298" s="12">
        <f>COUNTIF(B:B,FACT_SEARCHES[[#This Row],[WD_PRODUCTS]])</f>
        <v>58</v>
      </c>
    </row>
    <row r="2299" spans="1:8" x14ac:dyDescent="0.3">
      <c r="A2299" s="12">
        <v>9297</v>
      </c>
      <c r="B2299" s="12">
        <v>248</v>
      </c>
      <c r="C2299" s="8">
        <v>10663</v>
      </c>
      <c r="D2299" s="12" t="s">
        <v>2356</v>
      </c>
      <c r="E2299" s="13">
        <v>45186</v>
      </c>
      <c r="F2299" s="12" t="s">
        <v>13576</v>
      </c>
      <c r="G2299" s="12">
        <f>IF(ISNUMBER(MATCH(C2299, FACT_ORDERS!C:C, 0)), 1, 0)</f>
        <v>0</v>
      </c>
      <c r="H2299" s="12">
        <f>COUNTIF(B:B,FACT_SEARCHES[[#This Row],[WD_PRODUCTS]])</f>
        <v>101</v>
      </c>
    </row>
    <row r="2300" spans="1:8" x14ac:dyDescent="0.3">
      <c r="A2300" s="12">
        <v>9298</v>
      </c>
      <c r="B2300" s="12">
        <v>255</v>
      </c>
      <c r="C2300" s="8">
        <v>10663</v>
      </c>
      <c r="D2300" s="12" t="s">
        <v>2357</v>
      </c>
      <c r="E2300" s="13">
        <v>45186</v>
      </c>
      <c r="F2300" s="12" t="s">
        <v>16961</v>
      </c>
      <c r="G2300" s="12">
        <f>IF(ISNUMBER(MATCH(C2300, FACT_ORDERS!C:C, 0)), 1, 0)</f>
        <v>0</v>
      </c>
      <c r="H2300" s="12">
        <f>COUNTIF(B:B,FACT_SEARCHES[[#This Row],[WD_PRODUCTS]])</f>
        <v>74</v>
      </c>
    </row>
    <row r="2301" spans="1:8" x14ac:dyDescent="0.3">
      <c r="A2301" s="12">
        <v>9299</v>
      </c>
      <c r="B2301" s="12">
        <v>250</v>
      </c>
      <c r="C2301" s="8">
        <v>10663</v>
      </c>
      <c r="D2301" s="12" t="s">
        <v>2358</v>
      </c>
      <c r="E2301" s="13">
        <v>45186</v>
      </c>
      <c r="F2301" s="12" t="s">
        <v>16962</v>
      </c>
      <c r="G2301" s="12">
        <f>IF(ISNUMBER(MATCH(C2301, FACT_ORDERS!C:C, 0)), 1, 0)</f>
        <v>0</v>
      </c>
      <c r="H2301" s="12">
        <f>COUNTIF(B:B,FACT_SEARCHES[[#This Row],[WD_PRODUCTS]])</f>
        <v>65</v>
      </c>
    </row>
    <row r="2302" spans="1:8" x14ac:dyDescent="0.3">
      <c r="A2302" s="12">
        <v>9300</v>
      </c>
      <c r="B2302" s="12">
        <v>245</v>
      </c>
      <c r="C2302" s="8">
        <v>10447</v>
      </c>
      <c r="D2302" s="12" t="s">
        <v>2359</v>
      </c>
      <c r="E2302" s="13">
        <v>44647</v>
      </c>
      <c r="F2302" s="12" t="s">
        <v>16963</v>
      </c>
      <c r="G2302" s="12">
        <f>IF(ISNUMBER(MATCH(C2302, FACT_ORDERS!C:C, 0)), 1, 0)</f>
        <v>1</v>
      </c>
      <c r="H2302" s="12">
        <f>COUNTIF(B:B,FACT_SEARCHES[[#This Row],[WD_PRODUCTS]])</f>
        <v>58</v>
      </c>
    </row>
    <row r="2303" spans="1:8" x14ac:dyDescent="0.3">
      <c r="A2303" s="12">
        <v>9301</v>
      </c>
      <c r="B2303" s="12">
        <v>283</v>
      </c>
      <c r="C2303" s="8">
        <v>10447</v>
      </c>
      <c r="D2303" s="12" t="s">
        <v>2360</v>
      </c>
      <c r="E2303" s="13">
        <v>44647</v>
      </c>
      <c r="F2303" s="12" t="s">
        <v>4569</v>
      </c>
      <c r="G2303" s="12">
        <f>IF(ISNUMBER(MATCH(C2303, FACT_ORDERS!C:C, 0)), 1, 0)</f>
        <v>1</v>
      </c>
      <c r="H2303" s="12">
        <f>COUNTIF(B:B,FACT_SEARCHES[[#This Row],[WD_PRODUCTS]])</f>
        <v>65</v>
      </c>
    </row>
    <row r="2304" spans="1:8" x14ac:dyDescent="0.3">
      <c r="A2304" s="12">
        <v>9302</v>
      </c>
      <c r="B2304" s="12">
        <v>276</v>
      </c>
      <c r="C2304" s="8">
        <v>10024</v>
      </c>
      <c r="D2304" s="12" t="s">
        <v>2361</v>
      </c>
      <c r="E2304" s="13">
        <v>45504</v>
      </c>
      <c r="F2304" s="12" t="s">
        <v>16964</v>
      </c>
      <c r="G2304" s="12">
        <f>IF(ISNUMBER(MATCH(C2304, FACT_ORDERS!C:C, 0)), 1, 0)</f>
        <v>0</v>
      </c>
      <c r="H2304" s="12">
        <f>COUNTIF(B:B,FACT_SEARCHES[[#This Row],[WD_PRODUCTS]])</f>
        <v>65</v>
      </c>
    </row>
    <row r="2305" spans="1:8" x14ac:dyDescent="0.3">
      <c r="A2305" s="12">
        <v>9303</v>
      </c>
      <c r="B2305" s="12">
        <v>225</v>
      </c>
      <c r="C2305" s="8">
        <v>10024</v>
      </c>
      <c r="D2305" s="12" t="s">
        <v>2362</v>
      </c>
      <c r="E2305" s="13">
        <v>45504</v>
      </c>
      <c r="F2305" s="12" t="s">
        <v>16965</v>
      </c>
      <c r="G2305" s="12">
        <f>IF(ISNUMBER(MATCH(C2305, FACT_ORDERS!C:C, 0)), 1, 0)</f>
        <v>0</v>
      </c>
      <c r="H2305" s="12">
        <f>COUNTIF(B:B,FACT_SEARCHES[[#This Row],[WD_PRODUCTS]])</f>
        <v>74</v>
      </c>
    </row>
    <row r="2306" spans="1:8" x14ac:dyDescent="0.3">
      <c r="A2306" s="12">
        <v>9304</v>
      </c>
      <c r="B2306" s="12">
        <v>288</v>
      </c>
      <c r="C2306" s="8">
        <v>10390</v>
      </c>
      <c r="D2306" s="12" t="s">
        <v>2363</v>
      </c>
      <c r="E2306" s="13">
        <v>44974</v>
      </c>
      <c r="F2306" s="12" t="s">
        <v>16966</v>
      </c>
      <c r="G2306" s="12">
        <f>IF(ISNUMBER(MATCH(C2306, FACT_ORDERS!C:C, 0)), 1, 0)</f>
        <v>1</v>
      </c>
      <c r="H2306" s="12">
        <f>COUNTIF(B:B,FACT_SEARCHES[[#This Row],[WD_PRODUCTS]])</f>
        <v>106</v>
      </c>
    </row>
    <row r="2307" spans="1:8" x14ac:dyDescent="0.3">
      <c r="A2307" s="12">
        <v>9305</v>
      </c>
      <c r="B2307" s="12">
        <v>287</v>
      </c>
      <c r="C2307" s="8">
        <v>10390</v>
      </c>
      <c r="D2307" s="12" t="s">
        <v>2364</v>
      </c>
      <c r="E2307" s="13">
        <v>44974</v>
      </c>
      <c r="F2307" s="12" t="s">
        <v>16967</v>
      </c>
      <c r="G2307" s="12">
        <f>IF(ISNUMBER(MATCH(C2307, FACT_ORDERS!C:C, 0)), 1, 0)</f>
        <v>1</v>
      </c>
      <c r="H2307" s="12">
        <f>COUNTIF(B:B,FACT_SEARCHES[[#This Row],[WD_PRODUCTS]])</f>
        <v>59</v>
      </c>
    </row>
    <row r="2308" spans="1:8" x14ac:dyDescent="0.3">
      <c r="A2308" s="12">
        <v>9306</v>
      </c>
      <c r="B2308" s="12">
        <v>283</v>
      </c>
      <c r="C2308" s="8">
        <v>10390</v>
      </c>
      <c r="D2308" s="12" t="s">
        <v>2365</v>
      </c>
      <c r="E2308" s="13">
        <v>44974</v>
      </c>
      <c r="F2308" s="12" t="s">
        <v>16968</v>
      </c>
      <c r="G2308" s="12">
        <f>IF(ISNUMBER(MATCH(C2308, FACT_ORDERS!C:C, 0)), 1, 0)</f>
        <v>1</v>
      </c>
      <c r="H2308" s="12">
        <f>COUNTIF(B:B,FACT_SEARCHES[[#This Row],[WD_PRODUCTS]])</f>
        <v>65</v>
      </c>
    </row>
    <row r="2309" spans="1:8" x14ac:dyDescent="0.3">
      <c r="A2309" s="12">
        <v>9307</v>
      </c>
      <c r="B2309" s="12">
        <v>249</v>
      </c>
      <c r="C2309" s="8">
        <v>10390</v>
      </c>
      <c r="D2309" s="12" t="s">
        <v>2366</v>
      </c>
      <c r="E2309" s="13">
        <v>44974</v>
      </c>
      <c r="F2309" s="12" t="s">
        <v>16969</v>
      </c>
      <c r="G2309" s="12">
        <f>IF(ISNUMBER(MATCH(C2309, FACT_ORDERS!C:C, 0)), 1, 0)</f>
        <v>1</v>
      </c>
      <c r="H2309" s="12">
        <f>COUNTIF(B:B,FACT_SEARCHES[[#This Row],[WD_PRODUCTS]])</f>
        <v>85</v>
      </c>
    </row>
    <row r="2310" spans="1:8" x14ac:dyDescent="0.3">
      <c r="A2310" s="12">
        <v>9308</v>
      </c>
      <c r="B2310" s="12">
        <v>277</v>
      </c>
      <c r="C2310" s="8">
        <v>10875</v>
      </c>
      <c r="D2310" s="12" t="s">
        <v>2367</v>
      </c>
      <c r="E2310" s="13">
        <v>45128</v>
      </c>
      <c r="F2310" s="12" t="s">
        <v>16970</v>
      </c>
      <c r="G2310" s="12">
        <f>IF(ISNUMBER(MATCH(C2310, FACT_ORDERS!C:C, 0)), 1, 0)</f>
        <v>1</v>
      </c>
      <c r="H2310" s="12">
        <f>COUNTIF(B:B,FACT_SEARCHES[[#This Row],[WD_PRODUCTS]])</f>
        <v>98</v>
      </c>
    </row>
    <row r="2311" spans="1:8" x14ac:dyDescent="0.3">
      <c r="A2311" s="12">
        <v>9309</v>
      </c>
      <c r="B2311" s="12">
        <v>230</v>
      </c>
      <c r="C2311" s="8">
        <v>10875</v>
      </c>
      <c r="D2311" s="12" t="s">
        <v>2368</v>
      </c>
      <c r="E2311" s="13">
        <v>45128</v>
      </c>
      <c r="F2311" s="12" t="s">
        <v>16971</v>
      </c>
      <c r="G2311" s="12">
        <f>IF(ISNUMBER(MATCH(C2311, FACT_ORDERS!C:C, 0)), 1, 0)</f>
        <v>1</v>
      </c>
      <c r="H2311" s="12">
        <f>COUNTIF(B:B,FACT_SEARCHES[[#This Row],[WD_PRODUCTS]])</f>
        <v>74</v>
      </c>
    </row>
    <row r="2312" spans="1:8" x14ac:dyDescent="0.3">
      <c r="A2312" s="12">
        <v>9310</v>
      </c>
      <c r="B2312" s="12">
        <v>210</v>
      </c>
      <c r="C2312" s="8">
        <v>10440</v>
      </c>
      <c r="D2312" s="12" t="s">
        <v>2369</v>
      </c>
      <c r="E2312" s="13">
        <v>44136</v>
      </c>
      <c r="F2312" s="12" t="s">
        <v>16972</v>
      </c>
      <c r="G2312" s="12">
        <f>IF(ISNUMBER(MATCH(C2312, FACT_ORDERS!C:C, 0)), 1, 0)</f>
        <v>0</v>
      </c>
      <c r="H2312" s="12">
        <f>COUNTIF(B:B,FACT_SEARCHES[[#This Row],[WD_PRODUCTS]])</f>
        <v>77</v>
      </c>
    </row>
    <row r="2313" spans="1:8" x14ac:dyDescent="0.3">
      <c r="A2313" s="12">
        <v>9311</v>
      </c>
      <c r="B2313" s="12">
        <v>276</v>
      </c>
      <c r="C2313" s="8">
        <v>10076</v>
      </c>
      <c r="D2313" s="12" t="s">
        <v>2370</v>
      </c>
      <c r="E2313" s="13">
        <v>44941</v>
      </c>
      <c r="F2313" s="12" t="s">
        <v>16973</v>
      </c>
      <c r="G2313" s="12">
        <f>IF(ISNUMBER(MATCH(C2313, FACT_ORDERS!C:C, 0)), 1, 0)</f>
        <v>0</v>
      </c>
      <c r="H2313" s="12">
        <f>COUNTIF(B:B,FACT_SEARCHES[[#This Row],[WD_PRODUCTS]])</f>
        <v>65</v>
      </c>
    </row>
    <row r="2314" spans="1:8" x14ac:dyDescent="0.3">
      <c r="A2314" s="12">
        <v>9312</v>
      </c>
      <c r="B2314" s="12">
        <v>237</v>
      </c>
      <c r="C2314" s="8">
        <v>10454</v>
      </c>
      <c r="D2314" s="12" t="s">
        <v>2371</v>
      </c>
      <c r="E2314" s="13">
        <v>44116</v>
      </c>
      <c r="F2314" s="12" t="s">
        <v>16974</v>
      </c>
      <c r="G2314" s="12">
        <f>IF(ISNUMBER(MATCH(C2314, FACT_ORDERS!C:C, 0)), 1, 0)</f>
        <v>1</v>
      </c>
      <c r="H2314" s="12">
        <f>COUNTIF(B:B,FACT_SEARCHES[[#This Row],[WD_PRODUCTS]])</f>
        <v>99</v>
      </c>
    </row>
    <row r="2315" spans="1:8" x14ac:dyDescent="0.3">
      <c r="A2315" s="12">
        <v>9313</v>
      </c>
      <c r="B2315" s="12">
        <v>205</v>
      </c>
      <c r="C2315" s="8">
        <v>10208</v>
      </c>
      <c r="D2315" s="12" t="s">
        <v>2372</v>
      </c>
      <c r="E2315" s="13">
        <v>45095</v>
      </c>
      <c r="F2315" s="12" t="s">
        <v>4430</v>
      </c>
      <c r="G2315" s="12">
        <f>IF(ISNUMBER(MATCH(C2315, FACT_ORDERS!C:C, 0)), 1, 0)</f>
        <v>0</v>
      </c>
      <c r="H2315" s="12">
        <f>COUNTIF(B:B,FACT_SEARCHES[[#This Row],[WD_PRODUCTS]])</f>
        <v>40</v>
      </c>
    </row>
    <row r="2316" spans="1:8" x14ac:dyDescent="0.3">
      <c r="A2316" s="12">
        <v>9314</v>
      </c>
      <c r="B2316" s="12">
        <v>243</v>
      </c>
      <c r="C2316" s="8">
        <v>10208</v>
      </c>
      <c r="D2316" s="12" t="s">
        <v>2373</v>
      </c>
      <c r="E2316" s="13">
        <v>45095</v>
      </c>
      <c r="F2316" s="12" t="s">
        <v>16975</v>
      </c>
      <c r="G2316" s="12">
        <f>IF(ISNUMBER(MATCH(C2316, FACT_ORDERS!C:C, 0)), 1, 0)</f>
        <v>0</v>
      </c>
      <c r="H2316" s="12">
        <f>COUNTIF(B:B,FACT_SEARCHES[[#This Row],[WD_PRODUCTS]])</f>
        <v>70</v>
      </c>
    </row>
    <row r="2317" spans="1:8" x14ac:dyDescent="0.3">
      <c r="A2317" s="12">
        <v>9315</v>
      </c>
      <c r="B2317" s="12">
        <v>209</v>
      </c>
      <c r="C2317" s="8">
        <v>10538</v>
      </c>
      <c r="D2317" s="12" t="s">
        <v>2374</v>
      </c>
      <c r="E2317" s="13">
        <v>44809</v>
      </c>
      <c r="F2317" s="12" t="s">
        <v>16976</v>
      </c>
      <c r="G2317" s="12">
        <f>IF(ISNUMBER(MATCH(C2317, FACT_ORDERS!C:C, 0)), 1, 0)</f>
        <v>0</v>
      </c>
      <c r="H2317" s="12">
        <f>COUNTIF(B:B,FACT_SEARCHES[[#This Row],[WD_PRODUCTS]])</f>
        <v>91</v>
      </c>
    </row>
    <row r="2318" spans="1:8" x14ac:dyDescent="0.3">
      <c r="A2318" s="12">
        <v>9316</v>
      </c>
      <c r="B2318" s="12">
        <v>242</v>
      </c>
      <c r="C2318" s="8">
        <v>10062</v>
      </c>
      <c r="D2318" s="12" t="s">
        <v>2375</v>
      </c>
      <c r="E2318" s="13">
        <v>45507</v>
      </c>
      <c r="F2318" s="12" t="s">
        <v>16977</v>
      </c>
      <c r="G2318" s="12">
        <f>IF(ISNUMBER(MATCH(C2318, FACT_ORDERS!C:C, 0)), 1, 0)</f>
        <v>1</v>
      </c>
      <c r="H2318" s="12">
        <f>COUNTIF(B:B,FACT_SEARCHES[[#This Row],[WD_PRODUCTS]])</f>
        <v>76</v>
      </c>
    </row>
    <row r="2319" spans="1:8" x14ac:dyDescent="0.3">
      <c r="A2319" s="12">
        <v>9317</v>
      </c>
      <c r="B2319" s="12">
        <v>213</v>
      </c>
      <c r="C2319" s="8">
        <v>10197</v>
      </c>
      <c r="D2319" s="12" t="s">
        <v>2376</v>
      </c>
      <c r="E2319" s="13">
        <v>45078</v>
      </c>
      <c r="F2319" s="12" t="s">
        <v>16978</v>
      </c>
      <c r="G2319" s="12">
        <f>IF(ISNUMBER(MATCH(C2319, FACT_ORDERS!C:C, 0)), 1, 0)</f>
        <v>1</v>
      </c>
      <c r="H2319" s="12">
        <f>COUNTIF(B:B,FACT_SEARCHES[[#This Row],[WD_PRODUCTS]])</f>
        <v>86</v>
      </c>
    </row>
    <row r="2320" spans="1:8" x14ac:dyDescent="0.3">
      <c r="A2320" s="12">
        <v>9318</v>
      </c>
      <c r="B2320" s="12">
        <v>288</v>
      </c>
      <c r="C2320" s="8">
        <v>10197</v>
      </c>
      <c r="D2320" s="12" t="s">
        <v>2377</v>
      </c>
      <c r="E2320" s="13">
        <v>45078</v>
      </c>
      <c r="F2320" s="12" t="s">
        <v>3530</v>
      </c>
      <c r="G2320" s="12">
        <f>IF(ISNUMBER(MATCH(C2320, FACT_ORDERS!C:C, 0)), 1, 0)</f>
        <v>1</v>
      </c>
      <c r="H2320" s="12">
        <f>COUNTIF(B:B,FACT_SEARCHES[[#This Row],[WD_PRODUCTS]])</f>
        <v>106</v>
      </c>
    </row>
    <row r="2321" spans="1:8" x14ac:dyDescent="0.3">
      <c r="A2321" s="12">
        <v>9319</v>
      </c>
      <c r="B2321" s="12">
        <v>224</v>
      </c>
      <c r="C2321" s="8">
        <v>10197</v>
      </c>
      <c r="D2321" s="12" t="s">
        <v>2378</v>
      </c>
      <c r="E2321" s="13">
        <v>45078</v>
      </c>
      <c r="F2321" s="12" t="s">
        <v>16979</v>
      </c>
      <c r="G2321" s="12">
        <f>IF(ISNUMBER(MATCH(C2321, FACT_ORDERS!C:C, 0)), 1, 0)</f>
        <v>1</v>
      </c>
      <c r="H2321" s="12">
        <f>COUNTIF(B:B,FACT_SEARCHES[[#This Row],[WD_PRODUCTS]])</f>
        <v>63</v>
      </c>
    </row>
    <row r="2322" spans="1:8" x14ac:dyDescent="0.3">
      <c r="A2322" s="12">
        <v>9320</v>
      </c>
      <c r="B2322" s="12">
        <v>225</v>
      </c>
      <c r="C2322" s="8">
        <v>10408</v>
      </c>
      <c r="D2322" s="12" t="s">
        <v>2379</v>
      </c>
      <c r="E2322" s="13">
        <v>45328</v>
      </c>
      <c r="F2322" s="12" t="s">
        <v>16980</v>
      </c>
      <c r="G2322" s="12">
        <f>IF(ISNUMBER(MATCH(C2322, FACT_ORDERS!C:C, 0)), 1, 0)</f>
        <v>0</v>
      </c>
      <c r="H2322" s="12">
        <f>COUNTIF(B:B,FACT_SEARCHES[[#This Row],[WD_PRODUCTS]])</f>
        <v>74</v>
      </c>
    </row>
    <row r="2323" spans="1:8" x14ac:dyDescent="0.3">
      <c r="A2323" s="12">
        <v>9321</v>
      </c>
      <c r="B2323" s="12">
        <v>212</v>
      </c>
      <c r="C2323" s="8">
        <v>10968</v>
      </c>
      <c r="D2323" s="12" t="s">
        <v>2380</v>
      </c>
      <c r="E2323" s="13">
        <v>45404</v>
      </c>
      <c r="F2323" s="12" t="s">
        <v>3609</v>
      </c>
      <c r="G2323" s="12">
        <f>IF(ISNUMBER(MATCH(C2323, FACT_ORDERS!C:C, 0)), 1, 0)</f>
        <v>1</v>
      </c>
      <c r="H2323" s="12">
        <f>COUNTIF(B:B,FACT_SEARCHES[[#This Row],[WD_PRODUCTS]])</f>
        <v>67</v>
      </c>
    </row>
    <row r="2324" spans="1:8" x14ac:dyDescent="0.3">
      <c r="A2324" s="12">
        <v>9322</v>
      </c>
      <c r="B2324" s="12">
        <v>290</v>
      </c>
      <c r="C2324" s="8">
        <v>10968</v>
      </c>
      <c r="D2324" s="12" t="s">
        <v>2381</v>
      </c>
      <c r="E2324" s="13">
        <v>45404</v>
      </c>
      <c r="F2324" s="12" t="s">
        <v>16981</v>
      </c>
      <c r="G2324" s="12">
        <f>IF(ISNUMBER(MATCH(C2324, FACT_ORDERS!C:C, 0)), 1, 0)</f>
        <v>1</v>
      </c>
      <c r="H2324" s="12">
        <f>COUNTIF(B:B,FACT_SEARCHES[[#This Row],[WD_PRODUCTS]])</f>
        <v>47</v>
      </c>
    </row>
    <row r="2325" spans="1:8" x14ac:dyDescent="0.3">
      <c r="A2325" s="12">
        <v>9323</v>
      </c>
      <c r="B2325" s="12">
        <v>238</v>
      </c>
      <c r="C2325" s="8">
        <v>10155</v>
      </c>
      <c r="D2325" s="12" t="s">
        <v>2382</v>
      </c>
      <c r="E2325" s="13">
        <v>45206</v>
      </c>
      <c r="F2325" s="12" t="s">
        <v>16982</v>
      </c>
      <c r="G2325" s="12">
        <f>IF(ISNUMBER(MATCH(C2325, FACT_ORDERS!C:C, 0)), 1, 0)</f>
        <v>0</v>
      </c>
      <c r="H2325" s="12">
        <f>COUNTIF(B:B,FACT_SEARCHES[[#This Row],[WD_PRODUCTS]])</f>
        <v>57</v>
      </c>
    </row>
    <row r="2326" spans="1:8" x14ac:dyDescent="0.3">
      <c r="A2326" s="12">
        <v>9324</v>
      </c>
      <c r="B2326" s="12">
        <v>293</v>
      </c>
      <c r="C2326" s="8">
        <v>10973</v>
      </c>
      <c r="D2326" s="12" t="s">
        <v>2383</v>
      </c>
      <c r="E2326" s="13">
        <v>44549</v>
      </c>
      <c r="F2326" s="12" t="s">
        <v>16983</v>
      </c>
      <c r="G2326" s="12">
        <f>IF(ISNUMBER(MATCH(C2326, FACT_ORDERS!C:C, 0)), 1, 0)</f>
        <v>0</v>
      </c>
      <c r="H2326" s="12">
        <f>COUNTIF(B:B,FACT_SEARCHES[[#This Row],[WD_PRODUCTS]])</f>
        <v>70</v>
      </c>
    </row>
    <row r="2327" spans="1:8" x14ac:dyDescent="0.3">
      <c r="A2327" s="12">
        <v>9325</v>
      </c>
      <c r="B2327" s="12">
        <v>268</v>
      </c>
      <c r="C2327" s="8">
        <v>10973</v>
      </c>
      <c r="D2327" s="12" t="s">
        <v>2384</v>
      </c>
      <c r="E2327" s="13">
        <v>44549</v>
      </c>
      <c r="F2327" s="12" t="s">
        <v>16984</v>
      </c>
      <c r="G2327" s="12">
        <f>IF(ISNUMBER(MATCH(C2327, FACT_ORDERS!C:C, 0)), 1, 0)</f>
        <v>0</v>
      </c>
      <c r="H2327" s="12">
        <f>COUNTIF(B:B,FACT_SEARCHES[[#This Row],[WD_PRODUCTS]])</f>
        <v>78</v>
      </c>
    </row>
    <row r="2328" spans="1:8" x14ac:dyDescent="0.3">
      <c r="A2328" s="12">
        <v>9326</v>
      </c>
      <c r="B2328" s="12">
        <v>209</v>
      </c>
      <c r="C2328" s="8">
        <v>10973</v>
      </c>
      <c r="D2328" s="12" t="s">
        <v>2385</v>
      </c>
      <c r="E2328" s="13">
        <v>44549</v>
      </c>
      <c r="F2328" s="12" t="s">
        <v>16985</v>
      </c>
      <c r="G2328" s="12">
        <f>IF(ISNUMBER(MATCH(C2328, FACT_ORDERS!C:C, 0)), 1, 0)</f>
        <v>0</v>
      </c>
      <c r="H2328" s="12">
        <f>COUNTIF(B:B,FACT_SEARCHES[[#This Row],[WD_PRODUCTS]])</f>
        <v>91</v>
      </c>
    </row>
    <row r="2329" spans="1:8" x14ac:dyDescent="0.3">
      <c r="A2329" s="12">
        <v>9327</v>
      </c>
      <c r="B2329" s="12">
        <v>237</v>
      </c>
      <c r="C2329" s="8">
        <v>10760</v>
      </c>
      <c r="D2329" s="12" t="s">
        <v>2386</v>
      </c>
      <c r="E2329" s="13">
        <v>45185</v>
      </c>
      <c r="F2329" s="12" t="s">
        <v>16986</v>
      </c>
      <c r="G2329" s="12">
        <f>IF(ISNUMBER(MATCH(C2329, FACT_ORDERS!C:C, 0)), 1, 0)</f>
        <v>0</v>
      </c>
      <c r="H2329" s="12">
        <f>COUNTIF(B:B,FACT_SEARCHES[[#This Row],[WD_PRODUCTS]])</f>
        <v>99</v>
      </c>
    </row>
    <row r="2330" spans="1:8" x14ac:dyDescent="0.3">
      <c r="A2330" s="12">
        <v>9328</v>
      </c>
      <c r="B2330" s="12">
        <v>239</v>
      </c>
      <c r="C2330" s="8">
        <v>10927</v>
      </c>
      <c r="D2330" s="12" t="s">
        <v>2387</v>
      </c>
      <c r="E2330" s="13">
        <v>45318</v>
      </c>
      <c r="F2330" s="12" t="s">
        <v>16987</v>
      </c>
      <c r="G2330" s="12">
        <f>IF(ISNUMBER(MATCH(C2330, FACT_ORDERS!C:C, 0)), 1, 0)</f>
        <v>1</v>
      </c>
      <c r="H2330" s="12">
        <f>COUNTIF(B:B,FACT_SEARCHES[[#This Row],[WD_PRODUCTS]])</f>
        <v>41</v>
      </c>
    </row>
    <row r="2331" spans="1:8" x14ac:dyDescent="0.3">
      <c r="A2331" s="12">
        <v>9329</v>
      </c>
      <c r="B2331" s="12">
        <v>232</v>
      </c>
      <c r="C2331" s="8">
        <v>10927</v>
      </c>
      <c r="D2331" s="12" t="s">
        <v>2388</v>
      </c>
      <c r="E2331" s="13">
        <v>45318</v>
      </c>
      <c r="F2331" s="12" t="s">
        <v>16988</v>
      </c>
      <c r="G2331" s="12">
        <f>IF(ISNUMBER(MATCH(C2331, FACT_ORDERS!C:C, 0)), 1, 0)</f>
        <v>1</v>
      </c>
      <c r="H2331" s="12">
        <f>COUNTIF(B:B,FACT_SEARCHES[[#This Row],[WD_PRODUCTS]])</f>
        <v>69</v>
      </c>
    </row>
    <row r="2332" spans="1:8" x14ac:dyDescent="0.3">
      <c r="A2332" s="12">
        <v>9330</v>
      </c>
      <c r="B2332" s="12">
        <v>236</v>
      </c>
      <c r="C2332" s="8">
        <v>10562</v>
      </c>
      <c r="D2332" s="12" t="s">
        <v>2389</v>
      </c>
      <c r="E2332" s="13">
        <v>45425</v>
      </c>
      <c r="F2332" s="12" t="s">
        <v>16989</v>
      </c>
      <c r="G2332" s="12">
        <f>IF(ISNUMBER(MATCH(C2332, FACT_ORDERS!C:C, 0)), 1, 0)</f>
        <v>0</v>
      </c>
      <c r="H2332" s="12">
        <f>COUNTIF(B:B,FACT_SEARCHES[[#This Row],[WD_PRODUCTS]])</f>
        <v>80</v>
      </c>
    </row>
    <row r="2333" spans="1:8" x14ac:dyDescent="0.3">
      <c r="A2333" s="12">
        <v>9331</v>
      </c>
      <c r="B2333" s="12">
        <v>275</v>
      </c>
      <c r="C2333" s="8">
        <v>10562</v>
      </c>
      <c r="D2333" s="12" t="s">
        <v>2390</v>
      </c>
      <c r="E2333" s="13">
        <v>45425</v>
      </c>
      <c r="F2333" s="12" t="s">
        <v>16990</v>
      </c>
      <c r="G2333" s="12">
        <f>IF(ISNUMBER(MATCH(C2333, FACT_ORDERS!C:C, 0)), 1, 0)</f>
        <v>0</v>
      </c>
      <c r="H2333" s="12">
        <f>COUNTIF(B:B,FACT_SEARCHES[[#This Row],[WD_PRODUCTS]])</f>
        <v>70</v>
      </c>
    </row>
    <row r="2334" spans="1:8" x14ac:dyDescent="0.3">
      <c r="A2334" s="12">
        <v>9332</v>
      </c>
      <c r="B2334" s="12">
        <v>291</v>
      </c>
      <c r="C2334" s="8">
        <v>10562</v>
      </c>
      <c r="D2334" s="12" t="s">
        <v>2391</v>
      </c>
      <c r="E2334" s="13">
        <v>45425</v>
      </c>
      <c r="F2334" s="12" t="s">
        <v>16991</v>
      </c>
      <c r="G2334" s="12">
        <f>IF(ISNUMBER(MATCH(C2334, FACT_ORDERS!C:C, 0)), 1, 0)</f>
        <v>0</v>
      </c>
      <c r="H2334" s="12">
        <f>COUNTIF(B:B,FACT_SEARCHES[[#This Row],[WD_PRODUCTS]])</f>
        <v>42</v>
      </c>
    </row>
    <row r="2335" spans="1:8" x14ac:dyDescent="0.3">
      <c r="A2335" s="12">
        <v>9333</v>
      </c>
      <c r="B2335" s="12">
        <v>260</v>
      </c>
      <c r="C2335" s="8">
        <v>10177</v>
      </c>
      <c r="D2335" s="12" t="s">
        <v>2392</v>
      </c>
      <c r="E2335" s="13">
        <v>45507</v>
      </c>
      <c r="F2335" s="12" t="s">
        <v>16992</v>
      </c>
      <c r="G2335" s="12">
        <f>IF(ISNUMBER(MATCH(C2335, FACT_ORDERS!C:C, 0)), 1, 0)</f>
        <v>1</v>
      </c>
      <c r="H2335" s="12">
        <f>COUNTIF(B:B,FACT_SEARCHES[[#This Row],[WD_PRODUCTS]])</f>
        <v>86</v>
      </c>
    </row>
    <row r="2336" spans="1:8" x14ac:dyDescent="0.3">
      <c r="A2336" s="12">
        <v>9334</v>
      </c>
      <c r="B2336" s="12">
        <v>294</v>
      </c>
      <c r="C2336" s="8">
        <v>10177</v>
      </c>
      <c r="D2336" s="12" t="s">
        <v>2393</v>
      </c>
      <c r="E2336" s="13">
        <v>45507</v>
      </c>
      <c r="F2336" s="12" t="s">
        <v>16993</v>
      </c>
      <c r="G2336" s="12">
        <f>IF(ISNUMBER(MATCH(C2336, FACT_ORDERS!C:C, 0)), 1, 0)</f>
        <v>1</v>
      </c>
      <c r="H2336" s="12">
        <f>COUNTIF(B:B,FACT_SEARCHES[[#This Row],[WD_PRODUCTS]])</f>
        <v>60</v>
      </c>
    </row>
    <row r="2337" spans="1:8" x14ac:dyDescent="0.3">
      <c r="A2337" s="12">
        <v>9335</v>
      </c>
      <c r="B2337" s="12">
        <v>269</v>
      </c>
      <c r="C2337" s="8">
        <v>10529</v>
      </c>
      <c r="D2337" s="12" t="s">
        <v>2394</v>
      </c>
      <c r="E2337" s="13">
        <v>44981</v>
      </c>
      <c r="F2337" s="12" t="s">
        <v>16994</v>
      </c>
      <c r="G2337" s="12">
        <f>IF(ISNUMBER(MATCH(C2337, FACT_ORDERS!C:C, 0)), 1, 0)</f>
        <v>1</v>
      </c>
      <c r="H2337" s="12">
        <f>COUNTIF(B:B,FACT_SEARCHES[[#This Row],[WD_PRODUCTS]])</f>
        <v>50</v>
      </c>
    </row>
    <row r="2338" spans="1:8" x14ac:dyDescent="0.3">
      <c r="A2338" s="12">
        <v>9336</v>
      </c>
      <c r="B2338" s="12">
        <v>249</v>
      </c>
      <c r="C2338" s="8">
        <v>10825</v>
      </c>
      <c r="D2338" s="12" t="s">
        <v>2395</v>
      </c>
      <c r="E2338" s="13">
        <v>45445</v>
      </c>
      <c r="F2338" s="12" t="s">
        <v>12112</v>
      </c>
      <c r="G2338" s="12">
        <f>IF(ISNUMBER(MATCH(C2338, FACT_ORDERS!C:C, 0)), 1, 0)</f>
        <v>1</v>
      </c>
      <c r="H2338" s="12">
        <f>COUNTIF(B:B,FACT_SEARCHES[[#This Row],[WD_PRODUCTS]])</f>
        <v>85</v>
      </c>
    </row>
    <row r="2339" spans="1:8" x14ac:dyDescent="0.3">
      <c r="A2339" s="12">
        <v>9337</v>
      </c>
      <c r="B2339" s="12">
        <v>222</v>
      </c>
      <c r="C2339" s="8">
        <v>10968</v>
      </c>
      <c r="D2339" s="12" t="s">
        <v>2396</v>
      </c>
      <c r="E2339" s="13">
        <v>44590</v>
      </c>
      <c r="F2339" s="12" t="s">
        <v>16995</v>
      </c>
      <c r="G2339" s="12">
        <f>IF(ISNUMBER(MATCH(C2339, FACT_ORDERS!C:C, 0)), 1, 0)</f>
        <v>1</v>
      </c>
      <c r="H2339" s="12">
        <f>COUNTIF(B:B,FACT_SEARCHES[[#This Row],[WD_PRODUCTS]])</f>
        <v>73</v>
      </c>
    </row>
    <row r="2340" spans="1:8" x14ac:dyDescent="0.3">
      <c r="A2340" s="12">
        <v>9338</v>
      </c>
      <c r="B2340" s="12">
        <v>212</v>
      </c>
      <c r="C2340" s="8">
        <v>10968</v>
      </c>
      <c r="D2340" s="12" t="s">
        <v>2397</v>
      </c>
      <c r="E2340" s="13">
        <v>44590</v>
      </c>
      <c r="F2340" s="12" t="s">
        <v>16996</v>
      </c>
      <c r="G2340" s="12">
        <f>IF(ISNUMBER(MATCH(C2340, FACT_ORDERS!C:C, 0)), 1, 0)</f>
        <v>1</v>
      </c>
      <c r="H2340" s="12">
        <f>COUNTIF(B:B,FACT_SEARCHES[[#This Row],[WD_PRODUCTS]])</f>
        <v>67</v>
      </c>
    </row>
    <row r="2341" spans="1:8" x14ac:dyDescent="0.3">
      <c r="A2341" s="12">
        <v>9339</v>
      </c>
      <c r="B2341" s="12">
        <v>290</v>
      </c>
      <c r="C2341" s="8">
        <v>10968</v>
      </c>
      <c r="D2341" s="12" t="s">
        <v>2398</v>
      </c>
      <c r="E2341" s="13">
        <v>44590</v>
      </c>
      <c r="F2341" s="12" t="s">
        <v>16997</v>
      </c>
      <c r="G2341" s="12">
        <f>IF(ISNUMBER(MATCH(C2341, FACT_ORDERS!C:C, 0)), 1, 0)</f>
        <v>1</v>
      </c>
      <c r="H2341" s="12">
        <f>COUNTIF(B:B,FACT_SEARCHES[[#This Row],[WD_PRODUCTS]])</f>
        <v>47</v>
      </c>
    </row>
    <row r="2342" spans="1:8" x14ac:dyDescent="0.3">
      <c r="A2342" s="12">
        <v>9340</v>
      </c>
      <c r="B2342" s="12">
        <v>238</v>
      </c>
      <c r="C2342" s="8">
        <v>10360</v>
      </c>
      <c r="D2342" s="12" t="s">
        <v>2399</v>
      </c>
      <c r="E2342" s="13">
        <v>45470</v>
      </c>
      <c r="F2342" s="12" t="s">
        <v>16627</v>
      </c>
      <c r="G2342" s="12">
        <f>IF(ISNUMBER(MATCH(C2342, FACT_ORDERS!C:C, 0)), 1, 0)</f>
        <v>1</v>
      </c>
      <c r="H2342" s="12">
        <f>COUNTIF(B:B,FACT_SEARCHES[[#This Row],[WD_PRODUCTS]])</f>
        <v>57</v>
      </c>
    </row>
    <row r="2343" spans="1:8" x14ac:dyDescent="0.3">
      <c r="A2343" s="12">
        <v>9341</v>
      </c>
      <c r="B2343" s="12">
        <v>234</v>
      </c>
      <c r="C2343" s="8">
        <v>10360</v>
      </c>
      <c r="D2343" s="12" t="s">
        <v>2400</v>
      </c>
      <c r="E2343" s="13">
        <v>45470</v>
      </c>
      <c r="F2343" s="12" t="s">
        <v>16998</v>
      </c>
      <c r="G2343" s="12">
        <f>IF(ISNUMBER(MATCH(C2343, FACT_ORDERS!C:C, 0)), 1, 0)</f>
        <v>1</v>
      </c>
      <c r="H2343" s="12">
        <f>COUNTIF(B:B,FACT_SEARCHES[[#This Row],[WD_PRODUCTS]])</f>
        <v>77</v>
      </c>
    </row>
    <row r="2344" spans="1:8" x14ac:dyDescent="0.3">
      <c r="A2344" s="12">
        <v>9342</v>
      </c>
      <c r="B2344" s="12">
        <v>210</v>
      </c>
      <c r="C2344" s="8">
        <v>10523</v>
      </c>
      <c r="D2344" s="12" t="s">
        <v>2401</v>
      </c>
      <c r="E2344" s="13">
        <v>44866</v>
      </c>
      <c r="F2344" s="12" t="s">
        <v>16999</v>
      </c>
      <c r="G2344" s="12">
        <f>IF(ISNUMBER(MATCH(C2344, FACT_ORDERS!C:C, 0)), 1, 0)</f>
        <v>1</v>
      </c>
      <c r="H2344" s="12">
        <f>COUNTIF(B:B,FACT_SEARCHES[[#This Row],[WD_PRODUCTS]])</f>
        <v>77</v>
      </c>
    </row>
    <row r="2345" spans="1:8" x14ac:dyDescent="0.3">
      <c r="A2345" s="12">
        <v>9343</v>
      </c>
      <c r="B2345" s="12">
        <v>258</v>
      </c>
      <c r="C2345" s="8">
        <v>10523</v>
      </c>
      <c r="D2345" s="12" t="s">
        <v>2402</v>
      </c>
      <c r="E2345" s="13">
        <v>44866</v>
      </c>
      <c r="F2345" s="12" t="s">
        <v>17000</v>
      </c>
      <c r="G2345" s="12">
        <f>IF(ISNUMBER(MATCH(C2345, FACT_ORDERS!C:C, 0)), 1, 0)</f>
        <v>1</v>
      </c>
      <c r="H2345" s="12">
        <f>COUNTIF(B:B,FACT_SEARCHES[[#This Row],[WD_PRODUCTS]])</f>
        <v>57</v>
      </c>
    </row>
    <row r="2346" spans="1:8" x14ac:dyDescent="0.3">
      <c r="A2346" s="12">
        <v>9344</v>
      </c>
      <c r="B2346" s="12">
        <v>299</v>
      </c>
      <c r="C2346" s="8">
        <v>10523</v>
      </c>
      <c r="D2346" s="12" t="s">
        <v>2403</v>
      </c>
      <c r="E2346" s="13">
        <v>44866</v>
      </c>
      <c r="F2346" s="12" t="s">
        <v>17001</v>
      </c>
      <c r="G2346" s="12">
        <f>IF(ISNUMBER(MATCH(C2346, FACT_ORDERS!C:C, 0)), 1, 0)</f>
        <v>1</v>
      </c>
      <c r="H2346" s="12">
        <f>COUNTIF(B:B,FACT_SEARCHES[[#This Row],[WD_PRODUCTS]])</f>
        <v>125</v>
      </c>
    </row>
    <row r="2347" spans="1:8" x14ac:dyDescent="0.3">
      <c r="A2347" s="12">
        <v>9345</v>
      </c>
      <c r="B2347" s="12">
        <v>242</v>
      </c>
      <c r="C2347" s="8">
        <v>10241</v>
      </c>
      <c r="D2347" s="12" t="s">
        <v>2404</v>
      </c>
      <c r="E2347" s="13">
        <v>44986</v>
      </c>
      <c r="F2347" s="12" t="s">
        <v>17002</v>
      </c>
      <c r="G2347" s="12">
        <f>IF(ISNUMBER(MATCH(C2347, FACT_ORDERS!C:C, 0)), 1, 0)</f>
        <v>0</v>
      </c>
      <c r="H2347" s="12">
        <f>COUNTIF(B:B,FACT_SEARCHES[[#This Row],[WD_PRODUCTS]])</f>
        <v>76</v>
      </c>
    </row>
    <row r="2348" spans="1:8" x14ac:dyDescent="0.3">
      <c r="A2348" s="12">
        <v>9346</v>
      </c>
      <c r="B2348" s="12">
        <v>263</v>
      </c>
      <c r="C2348" s="8">
        <v>10241</v>
      </c>
      <c r="D2348" s="12" t="s">
        <v>2405</v>
      </c>
      <c r="E2348" s="13">
        <v>44986</v>
      </c>
      <c r="F2348" s="12" t="s">
        <v>13432</v>
      </c>
      <c r="G2348" s="12">
        <f>IF(ISNUMBER(MATCH(C2348, FACT_ORDERS!C:C, 0)), 1, 0)</f>
        <v>0</v>
      </c>
      <c r="H2348" s="12">
        <f>COUNTIF(B:B,FACT_SEARCHES[[#This Row],[WD_PRODUCTS]])</f>
        <v>108</v>
      </c>
    </row>
    <row r="2349" spans="1:8" x14ac:dyDescent="0.3">
      <c r="A2349" s="12">
        <v>9347</v>
      </c>
      <c r="B2349" s="12">
        <v>287</v>
      </c>
      <c r="C2349" s="8">
        <v>10241</v>
      </c>
      <c r="D2349" s="12" t="s">
        <v>2406</v>
      </c>
      <c r="E2349" s="13">
        <v>44986</v>
      </c>
      <c r="F2349" s="12" t="s">
        <v>17003</v>
      </c>
      <c r="G2349" s="12">
        <f>IF(ISNUMBER(MATCH(C2349, FACT_ORDERS!C:C, 0)), 1, 0)</f>
        <v>0</v>
      </c>
      <c r="H2349" s="12">
        <f>COUNTIF(B:B,FACT_SEARCHES[[#This Row],[WD_PRODUCTS]])</f>
        <v>59</v>
      </c>
    </row>
    <row r="2350" spans="1:8" x14ac:dyDescent="0.3">
      <c r="A2350" s="12">
        <v>9348</v>
      </c>
      <c r="B2350" s="12">
        <v>228</v>
      </c>
      <c r="C2350" s="8">
        <v>10241</v>
      </c>
      <c r="D2350" s="12" t="s">
        <v>2407</v>
      </c>
      <c r="E2350" s="13">
        <v>44986</v>
      </c>
      <c r="F2350" s="12" t="s">
        <v>4210</v>
      </c>
      <c r="G2350" s="12">
        <f>IF(ISNUMBER(MATCH(C2350, FACT_ORDERS!C:C, 0)), 1, 0)</f>
        <v>0</v>
      </c>
      <c r="H2350" s="12">
        <f>COUNTIF(B:B,FACT_SEARCHES[[#This Row],[WD_PRODUCTS]])</f>
        <v>79</v>
      </c>
    </row>
    <row r="2351" spans="1:8" x14ac:dyDescent="0.3">
      <c r="A2351" s="12">
        <v>9349</v>
      </c>
      <c r="B2351" s="12">
        <v>212</v>
      </c>
      <c r="C2351" s="8">
        <v>10588</v>
      </c>
      <c r="D2351" s="12" t="s">
        <v>2408</v>
      </c>
      <c r="E2351" s="13">
        <v>45435</v>
      </c>
      <c r="F2351" s="12" t="s">
        <v>17004</v>
      </c>
      <c r="G2351" s="12">
        <f>IF(ISNUMBER(MATCH(C2351, FACT_ORDERS!C:C, 0)), 1, 0)</f>
        <v>1</v>
      </c>
      <c r="H2351" s="12">
        <f>COUNTIF(B:B,FACT_SEARCHES[[#This Row],[WD_PRODUCTS]])</f>
        <v>67</v>
      </c>
    </row>
    <row r="2352" spans="1:8" x14ac:dyDescent="0.3">
      <c r="A2352" s="12">
        <v>9350</v>
      </c>
      <c r="B2352" s="12">
        <v>237</v>
      </c>
      <c r="C2352" s="8">
        <v>10588</v>
      </c>
      <c r="D2352" s="12" t="s">
        <v>2409</v>
      </c>
      <c r="E2352" s="13">
        <v>45435</v>
      </c>
      <c r="F2352" s="12" t="s">
        <v>17005</v>
      </c>
      <c r="G2352" s="12">
        <f>IF(ISNUMBER(MATCH(C2352, FACT_ORDERS!C:C, 0)), 1, 0)</f>
        <v>1</v>
      </c>
      <c r="H2352" s="12">
        <f>COUNTIF(B:B,FACT_SEARCHES[[#This Row],[WD_PRODUCTS]])</f>
        <v>99</v>
      </c>
    </row>
    <row r="2353" spans="1:8" x14ac:dyDescent="0.3">
      <c r="A2353" s="12">
        <v>9351</v>
      </c>
      <c r="B2353" s="12">
        <v>227</v>
      </c>
      <c r="C2353" s="8">
        <v>10588</v>
      </c>
      <c r="D2353" s="12" t="s">
        <v>2410</v>
      </c>
      <c r="E2353" s="13">
        <v>45435</v>
      </c>
      <c r="F2353" s="12" t="s">
        <v>17006</v>
      </c>
      <c r="G2353" s="12">
        <f>IF(ISNUMBER(MATCH(C2353, FACT_ORDERS!C:C, 0)), 1, 0)</f>
        <v>1</v>
      </c>
      <c r="H2353" s="12">
        <f>COUNTIF(B:B,FACT_SEARCHES[[#This Row],[WD_PRODUCTS]])</f>
        <v>93</v>
      </c>
    </row>
    <row r="2354" spans="1:8" x14ac:dyDescent="0.3">
      <c r="A2354" s="12">
        <v>9352</v>
      </c>
      <c r="B2354" s="12">
        <v>225</v>
      </c>
      <c r="C2354" s="8">
        <v>10337</v>
      </c>
      <c r="D2354" s="12" t="s">
        <v>2411</v>
      </c>
      <c r="E2354" s="13">
        <v>45362</v>
      </c>
      <c r="F2354" s="12" t="s">
        <v>17007</v>
      </c>
      <c r="G2354" s="12">
        <f>IF(ISNUMBER(MATCH(C2354, FACT_ORDERS!C:C, 0)), 1, 0)</f>
        <v>1</v>
      </c>
      <c r="H2354" s="12">
        <f>COUNTIF(B:B,FACT_SEARCHES[[#This Row],[WD_PRODUCTS]])</f>
        <v>74</v>
      </c>
    </row>
    <row r="2355" spans="1:8" x14ac:dyDescent="0.3">
      <c r="A2355" s="12">
        <v>9353</v>
      </c>
      <c r="B2355" s="12">
        <v>224</v>
      </c>
      <c r="C2355" s="8">
        <v>10337</v>
      </c>
      <c r="D2355" s="12" t="s">
        <v>2412</v>
      </c>
      <c r="E2355" s="13">
        <v>45362</v>
      </c>
      <c r="F2355" s="12" t="s">
        <v>16188</v>
      </c>
      <c r="G2355" s="12">
        <f>IF(ISNUMBER(MATCH(C2355, FACT_ORDERS!C:C, 0)), 1, 0)</f>
        <v>1</v>
      </c>
      <c r="H2355" s="12">
        <f>COUNTIF(B:B,FACT_SEARCHES[[#This Row],[WD_PRODUCTS]])</f>
        <v>63</v>
      </c>
    </row>
    <row r="2356" spans="1:8" x14ac:dyDescent="0.3">
      <c r="A2356" s="12">
        <v>9354</v>
      </c>
      <c r="B2356" s="12">
        <v>253</v>
      </c>
      <c r="C2356" s="8">
        <v>10337</v>
      </c>
      <c r="D2356" s="12" t="s">
        <v>2413</v>
      </c>
      <c r="E2356" s="13">
        <v>45362</v>
      </c>
      <c r="F2356" s="12" t="s">
        <v>17008</v>
      </c>
      <c r="G2356" s="12">
        <f>IF(ISNUMBER(MATCH(C2356, FACT_ORDERS!C:C, 0)), 1, 0)</f>
        <v>1</v>
      </c>
      <c r="H2356" s="12">
        <f>COUNTIF(B:B,FACT_SEARCHES[[#This Row],[WD_PRODUCTS]])</f>
        <v>78</v>
      </c>
    </row>
    <row r="2357" spans="1:8" x14ac:dyDescent="0.3">
      <c r="A2357" s="12">
        <v>9355</v>
      </c>
      <c r="B2357" s="12">
        <v>203</v>
      </c>
      <c r="C2357" s="8">
        <v>10166</v>
      </c>
      <c r="D2357" s="12" t="s">
        <v>2414</v>
      </c>
      <c r="E2357" s="13">
        <v>45443</v>
      </c>
      <c r="F2357" s="12" t="s">
        <v>13784</v>
      </c>
      <c r="G2357" s="12">
        <f>IF(ISNUMBER(MATCH(C2357, FACT_ORDERS!C:C, 0)), 1, 0)</f>
        <v>1</v>
      </c>
      <c r="H2357" s="12">
        <f>COUNTIF(B:B,FACT_SEARCHES[[#This Row],[WD_PRODUCTS]])</f>
        <v>46</v>
      </c>
    </row>
    <row r="2358" spans="1:8" x14ac:dyDescent="0.3">
      <c r="A2358" s="12">
        <v>9356</v>
      </c>
      <c r="B2358" s="12">
        <v>262</v>
      </c>
      <c r="C2358" s="8">
        <v>10166</v>
      </c>
      <c r="D2358" s="12" t="s">
        <v>2415</v>
      </c>
      <c r="E2358" s="13">
        <v>45443</v>
      </c>
      <c r="F2358" s="12" t="s">
        <v>17009</v>
      </c>
      <c r="G2358" s="12">
        <f>IF(ISNUMBER(MATCH(C2358, FACT_ORDERS!C:C, 0)), 1, 0)</f>
        <v>1</v>
      </c>
      <c r="H2358" s="12">
        <f>COUNTIF(B:B,FACT_SEARCHES[[#This Row],[WD_PRODUCTS]])</f>
        <v>70</v>
      </c>
    </row>
    <row r="2359" spans="1:8" x14ac:dyDescent="0.3">
      <c r="A2359" s="12">
        <v>9357</v>
      </c>
      <c r="B2359" s="12">
        <v>214</v>
      </c>
      <c r="C2359" s="8">
        <v>10166</v>
      </c>
      <c r="D2359" s="12" t="s">
        <v>2416</v>
      </c>
      <c r="E2359" s="13">
        <v>45443</v>
      </c>
      <c r="F2359" s="12" t="s">
        <v>17010</v>
      </c>
      <c r="G2359" s="12">
        <f>IF(ISNUMBER(MATCH(C2359, FACT_ORDERS!C:C, 0)), 1, 0)</f>
        <v>1</v>
      </c>
      <c r="H2359" s="12">
        <f>COUNTIF(B:B,FACT_SEARCHES[[#This Row],[WD_PRODUCTS]])</f>
        <v>51</v>
      </c>
    </row>
    <row r="2360" spans="1:8" x14ac:dyDescent="0.3">
      <c r="A2360" s="12">
        <v>9358</v>
      </c>
      <c r="B2360" s="12">
        <v>233</v>
      </c>
      <c r="C2360" s="8">
        <v>10166</v>
      </c>
      <c r="D2360" s="12" t="s">
        <v>2417</v>
      </c>
      <c r="E2360" s="13">
        <v>45443</v>
      </c>
      <c r="F2360" s="12" t="s">
        <v>17011</v>
      </c>
      <c r="G2360" s="12">
        <f>IF(ISNUMBER(MATCH(C2360, FACT_ORDERS!C:C, 0)), 1, 0)</f>
        <v>1</v>
      </c>
      <c r="H2360" s="12">
        <f>COUNTIF(B:B,FACT_SEARCHES[[#This Row],[WD_PRODUCTS]])</f>
        <v>76</v>
      </c>
    </row>
    <row r="2361" spans="1:8" x14ac:dyDescent="0.3">
      <c r="A2361" s="12">
        <v>9359</v>
      </c>
      <c r="B2361" s="12">
        <v>288</v>
      </c>
      <c r="C2361" s="8">
        <v>10578</v>
      </c>
      <c r="D2361" s="12" t="s">
        <v>2418</v>
      </c>
      <c r="E2361" s="13">
        <v>45481</v>
      </c>
      <c r="F2361" s="12" t="s">
        <v>17012</v>
      </c>
      <c r="G2361" s="12">
        <f>IF(ISNUMBER(MATCH(C2361, FACT_ORDERS!C:C, 0)), 1, 0)</f>
        <v>0</v>
      </c>
      <c r="H2361" s="12">
        <f>COUNTIF(B:B,FACT_SEARCHES[[#This Row],[WD_PRODUCTS]])</f>
        <v>106</v>
      </c>
    </row>
    <row r="2362" spans="1:8" x14ac:dyDescent="0.3">
      <c r="A2362" s="12">
        <v>9360</v>
      </c>
      <c r="B2362" s="12">
        <v>295</v>
      </c>
      <c r="C2362" s="8">
        <v>10261</v>
      </c>
      <c r="D2362" s="12" t="s">
        <v>2419</v>
      </c>
      <c r="E2362" s="13">
        <v>45448</v>
      </c>
      <c r="F2362" s="12" t="s">
        <v>17013</v>
      </c>
      <c r="G2362" s="12">
        <f>IF(ISNUMBER(MATCH(C2362, FACT_ORDERS!C:C, 0)), 1, 0)</f>
        <v>1</v>
      </c>
      <c r="H2362" s="12">
        <f>COUNTIF(B:B,FACT_SEARCHES[[#This Row],[WD_PRODUCTS]])</f>
        <v>72</v>
      </c>
    </row>
    <row r="2363" spans="1:8" x14ac:dyDescent="0.3">
      <c r="A2363" s="12">
        <v>9361</v>
      </c>
      <c r="B2363" s="12">
        <v>225</v>
      </c>
      <c r="C2363" s="8">
        <v>10408</v>
      </c>
      <c r="D2363" s="12" t="s">
        <v>2420</v>
      </c>
      <c r="E2363" s="13">
        <v>44859</v>
      </c>
      <c r="F2363" s="12" t="s">
        <v>17014</v>
      </c>
      <c r="G2363" s="12">
        <f>IF(ISNUMBER(MATCH(C2363, FACT_ORDERS!C:C, 0)), 1, 0)</f>
        <v>0</v>
      </c>
      <c r="H2363" s="12">
        <f>COUNTIF(B:B,FACT_SEARCHES[[#This Row],[WD_PRODUCTS]])</f>
        <v>74</v>
      </c>
    </row>
    <row r="2364" spans="1:8" x14ac:dyDescent="0.3">
      <c r="A2364" s="12">
        <v>9362</v>
      </c>
      <c r="B2364" s="12">
        <v>206</v>
      </c>
      <c r="C2364" s="8">
        <v>10408</v>
      </c>
      <c r="D2364" s="12" t="s">
        <v>2421</v>
      </c>
      <c r="E2364" s="13">
        <v>44859</v>
      </c>
      <c r="F2364" s="12" t="s">
        <v>17015</v>
      </c>
      <c r="G2364" s="12">
        <f>IF(ISNUMBER(MATCH(C2364, FACT_ORDERS!C:C, 0)), 1, 0)</f>
        <v>0</v>
      </c>
      <c r="H2364" s="12">
        <f>COUNTIF(B:B,FACT_SEARCHES[[#This Row],[WD_PRODUCTS]])</f>
        <v>54</v>
      </c>
    </row>
    <row r="2365" spans="1:8" x14ac:dyDescent="0.3">
      <c r="A2365" s="12">
        <v>9363</v>
      </c>
      <c r="B2365" s="12">
        <v>230</v>
      </c>
      <c r="C2365" s="8">
        <v>10662</v>
      </c>
      <c r="D2365" s="12" t="s">
        <v>2422</v>
      </c>
      <c r="E2365" s="13">
        <v>44244</v>
      </c>
      <c r="F2365" s="12" t="s">
        <v>17016</v>
      </c>
      <c r="G2365" s="12">
        <f>IF(ISNUMBER(MATCH(C2365, FACT_ORDERS!C:C, 0)), 1, 0)</f>
        <v>1</v>
      </c>
      <c r="H2365" s="12">
        <f>COUNTIF(B:B,FACT_SEARCHES[[#This Row],[WD_PRODUCTS]])</f>
        <v>74</v>
      </c>
    </row>
    <row r="2366" spans="1:8" x14ac:dyDescent="0.3">
      <c r="A2366" s="12">
        <v>9364</v>
      </c>
      <c r="B2366" s="12">
        <v>228</v>
      </c>
      <c r="C2366" s="8">
        <v>10482</v>
      </c>
      <c r="D2366" s="12" t="s">
        <v>2423</v>
      </c>
      <c r="E2366" s="13">
        <v>45192</v>
      </c>
      <c r="F2366" s="12" t="s">
        <v>17017</v>
      </c>
      <c r="G2366" s="12">
        <f>IF(ISNUMBER(MATCH(C2366, FACT_ORDERS!C:C, 0)), 1, 0)</f>
        <v>1</v>
      </c>
      <c r="H2366" s="12">
        <f>COUNTIF(B:B,FACT_SEARCHES[[#This Row],[WD_PRODUCTS]])</f>
        <v>79</v>
      </c>
    </row>
    <row r="2367" spans="1:8" x14ac:dyDescent="0.3">
      <c r="A2367" s="12">
        <v>9365</v>
      </c>
      <c r="B2367" s="12">
        <v>238</v>
      </c>
      <c r="C2367" s="8">
        <v>10482</v>
      </c>
      <c r="D2367" s="12" t="s">
        <v>2424</v>
      </c>
      <c r="E2367" s="13">
        <v>45192</v>
      </c>
      <c r="F2367" s="12" t="s">
        <v>17018</v>
      </c>
      <c r="G2367" s="12">
        <f>IF(ISNUMBER(MATCH(C2367, FACT_ORDERS!C:C, 0)), 1, 0)</f>
        <v>1</v>
      </c>
      <c r="H2367" s="12">
        <f>COUNTIF(B:B,FACT_SEARCHES[[#This Row],[WD_PRODUCTS]])</f>
        <v>57</v>
      </c>
    </row>
    <row r="2368" spans="1:8" x14ac:dyDescent="0.3">
      <c r="A2368" s="12">
        <v>9366</v>
      </c>
      <c r="B2368" s="12">
        <v>293</v>
      </c>
      <c r="C2368" s="8">
        <v>10654</v>
      </c>
      <c r="D2368" s="12" t="s">
        <v>2425</v>
      </c>
      <c r="E2368" s="13">
        <v>45005</v>
      </c>
      <c r="F2368" s="12" t="s">
        <v>17019</v>
      </c>
      <c r="G2368" s="12">
        <f>IF(ISNUMBER(MATCH(C2368, FACT_ORDERS!C:C, 0)), 1, 0)</f>
        <v>0</v>
      </c>
      <c r="H2368" s="12">
        <f>COUNTIF(B:B,FACT_SEARCHES[[#This Row],[WD_PRODUCTS]])</f>
        <v>70</v>
      </c>
    </row>
    <row r="2369" spans="1:8" x14ac:dyDescent="0.3">
      <c r="A2369" s="12">
        <v>9367</v>
      </c>
      <c r="B2369" s="12">
        <v>227</v>
      </c>
      <c r="C2369" s="8">
        <v>10654</v>
      </c>
      <c r="D2369" s="12" t="s">
        <v>2426</v>
      </c>
      <c r="E2369" s="13">
        <v>45005</v>
      </c>
      <c r="F2369" s="12" t="s">
        <v>17020</v>
      </c>
      <c r="G2369" s="12">
        <f>IF(ISNUMBER(MATCH(C2369, FACT_ORDERS!C:C, 0)), 1, 0)</f>
        <v>0</v>
      </c>
      <c r="H2369" s="12">
        <f>COUNTIF(B:B,FACT_SEARCHES[[#This Row],[WD_PRODUCTS]])</f>
        <v>93</v>
      </c>
    </row>
    <row r="2370" spans="1:8" x14ac:dyDescent="0.3">
      <c r="A2370" s="12">
        <v>9368</v>
      </c>
      <c r="B2370" s="12">
        <v>288</v>
      </c>
      <c r="C2370" s="8">
        <v>10857</v>
      </c>
      <c r="D2370" s="12" t="s">
        <v>2427</v>
      </c>
      <c r="E2370" s="13">
        <v>45450</v>
      </c>
      <c r="F2370" s="12" t="s">
        <v>17021</v>
      </c>
      <c r="G2370" s="12">
        <f>IF(ISNUMBER(MATCH(C2370, FACT_ORDERS!C:C, 0)), 1, 0)</f>
        <v>1</v>
      </c>
      <c r="H2370" s="12">
        <f>COUNTIF(B:B,FACT_SEARCHES[[#This Row],[WD_PRODUCTS]])</f>
        <v>106</v>
      </c>
    </row>
    <row r="2371" spans="1:8" x14ac:dyDescent="0.3">
      <c r="A2371" s="12">
        <v>9369</v>
      </c>
      <c r="B2371" s="12">
        <v>212</v>
      </c>
      <c r="C2371" s="8">
        <v>10857</v>
      </c>
      <c r="D2371" s="12" t="s">
        <v>2428</v>
      </c>
      <c r="E2371" s="13">
        <v>45450</v>
      </c>
      <c r="F2371" s="12" t="s">
        <v>17022</v>
      </c>
      <c r="G2371" s="12">
        <f>IF(ISNUMBER(MATCH(C2371, FACT_ORDERS!C:C, 0)), 1, 0)</f>
        <v>1</v>
      </c>
      <c r="H2371" s="12">
        <f>COUNTIF(B:B,FACT_SEARCHES[[#This Row],[WD_PRODUCTS]])</f>
        <v>67</v>
      </c>
    </row>
    <row r="2372" spans="1:8" x14ac:dyDescent="0.3">
      <c r="A2372" s="12">
        <v>9370</v>
      </c>
      <c r="B2372" s="12">
        <v>273</v>
      </c>
      <c r="C2372" s="8">
        <v>10857</v>
      </c>
      <c r="D2372" s="12" t="s">
        <v>2429</v>
      </c>
      <c r="E2372" s="13">
        <v>45450</v>
      </c>
      <c r="F2372" s="12" t="s">
        <v>17023</v>
      </c>
      <c r="G2372" s="12">
        <f>IF(ISNUMBER(MATCH(C2372, FACT_ORDERS!C:C, 0)), 1, 0)</f>
        <v>1</v>
      </c>
      <c r="H2372" s="12">
        <f>COUNTIF(B:B,FACT_SEARCHES[[#This Row],[WD_PRODUCTS]])</f>
        <v>73</v>
      </c>
    </row>
    <row r="2373" spans="1:8" x14ac:dyDescent="0.3">
      <c r="A2373" s="12">
        <v>9371</v>
      </c>
      <c r="B2373" s="12">
        <v>246</v>
      </c>
      <c r="C2373" s="8">
        <v>10857</v>
      </c>
      <c r="D2373" s="12" t="s">
        <v>2430</v>
      </c>
      <c r="E2373" s="13">
        <v>45450</v>
      </c>
      <c r="F2373" s="12" t="s">
        <v>17024</v>
      </c>
      <c r="G2373" s="12">
        <f>IF(ISNUMBER(MATCH(C2373, FACT_ORDERS!C:C, 0)), 1, 0)</f>
        <v>1</v>
      </c>
      <c r="H2373" s="12">
        <f>COUNTIF(B:B,FACT_SEARCHES[[#This Row],[WD_PRODUCTS]])</f>
        <v>55</v>
      </c>
    </row>
    <row r="2374" spans="1:8" x14ac:dyDescent="0.3">
      <c r="A2374" s="12">
        <v>9372</v>
      </c>
      <c r="B2374" s="12">
        <v>248</v>
      </c>
      <c r="C2374" s="8">
        <v>10663</v>
      </c>
      <c r="D2374" s="12" t="s">
        <v>2431</v>
      </c>
      <c r="E2374" s="13">
        <v>44890</v>
      </c>
      <c r="F2374" s="12" t="s">
        <v>3603</v>
      </c>
      <c r="G2374" s="12">
        <f>IF(ISNUMBER(MATCH(C2374, FACT_ORDERS!C:C, 0)), 1, 0)</f>
        <v>0</v>
      </c>
      <c r="H2374" s="12">
        <f>COUNTIF(B:B,FACT_SEARCHES[[#This Row],[WD_PRODUCTS]])</f>
        <v>101</v>
      </c>
    </row>
    <row r="2375" spans="1:8" x14ac:dyDescent="0.3">
      <c r="A2375" s="12">
        <v>9373</v>
      </c>
      <c r="B2375" s="12">
        <v>255</v>
      </c>
      <c r="C2375" s="8">
        <v>10663</v>
      </c>
      <c r="D2375" s="12" t="s">
        <v>2432</v>
      </c>
      <c r="E2375" s="13">
        <v>44890</v>
      </c>
      <c r="F2375" s="12" t="s">
        <v>3414</v>
      </c>
      <c r="G2375" s="12">
        <f>IF(ISNUMBER(MATCH(C2375, FACT_ORDERS!C:C, 0)), 1, 0)</f>
        <v>0</v>
      </c>
      <c r="H2375" s="12">
        <f>COUNTIF(B:B,FACT_SEARCHES[[#This Row],[WD_PRODUCTS]])</f>
        <v>74</v>
      </c>
    </row>
    <row r="2376" spans="1:8" x14ac:dyDescent="0.3">
      <c r="A2376" s="12">
        <v>9374</v>
      </c>
      <c r="B2376" s="12">
        <v>250</v>
      </c>
      <c r="C2376" s="8">
        <v>10663</v>
      </c>
      <c r="D2376" s="12" t="s">
        <v>2433</v>
      </c>
      <c r="E2376" s="13">
        <v>44890</v>
      </c>
      <c r="F2376" s="12" t="s">
        <v>17025</v>
      </c>
      <c r="G2376" s="12">
        <f>IF(ISNUMBER(MATCH(C2376, FACT_ORDERS!C:C, 0)), 1, 0)</f>
        <v>0</v>
      </c>
      <c r="H2376" s="12">
        <f>COUNTIF(B:B,FACT_SEARCHES[[#This Row],[WD_PRODUCTS]])</f>
        <v>65</v>
      </c>
    </row>
    <row r="2377" spans="1:8" x14ac:dyDescent="0.3">
      <c r="A2377" s="12">
        <v>9375</v>
      </c>
      <c r="B2377" s="12">
        <v>299</v>
      </c>
      <c r="C2377" s="8">
        <v>10160</v>
      </c>
      <c r="D2377" s="12" t="s">
        <v>2434</v>
      </c>
      <c r="E2377" s="13">
        <v>44488</v>
      </c>
      <c r="F2377" s="12" t="s">
        <v>17026</v>
      </c>
      <c r="G2377" s="12">
        <f>IF(ISNUMBER(MATCH(C2377, FACT_ORDERS!C:C, 0)), 1, 0)</f>
        <v>0</v>
      </c>
      <c r="H2377" s="12">
        <f>COUNTIF(B:B,FACT_SEARCHES[[#This Row],[WD_PRODUCTS]])</f>
        <v>125</v>
      </c>
    </row>
    <row r="2378" spans="1:8" x14ac:dyDescent="0.3">
      <c r="A2378" s="12">
        <v>9376</v>
      </c>
      <c r="B2378" s="12">
        <v>273</v>
      </c>
      <c r="C2378" s="8">
        <v>10160</v>
      </c>
      <c r="D2378" s="12" t="s">
        <v>2435</v>
      </c>
      <c r="E2378" s="13">
        <v>44488</v>
      </c>
      <c r="F2378" s="12" t="s">
        <v>17027</v>
      </c>
      <c r="G2378" s="12">
        <f>IF(ISNUMBER(MATCH(C2378, FACT_ORDERS!C:C, 0)), 1, 0)</f>
        <v>0</v>
      </c>
      <c r="H2378" s="12">
        <f>COUNTIF(B:B,FACT_SEARCHES[[#This Row],[WD_PRODUCTS]])</f>
        <v>73</v>
      </c>
    </row>
    <row r="2379" spans="1:8" x14ac:dyDescent="0.3">
      <c r="A2379" s="12">
        <v>9377</v>
      </c>
      <c r="B2379" s="12">
        <v>297</v>
      </c>
      <c r="C2379" s="8">
        <v>10160</v>
      </c>
      <c r="D2379" s="12" t="s">
        <v>2436</v>
      </c>
      <c r="E2379" s="13">
        <v>44488</v>
      </c>
      <c r="F2379" s="12" t="s">
        <v>17028</v>
      </c>
      <c r="G2379" s="12">
        <f>IF(ISNUMBER(MATCH(C2379, FACT_ORDERS!C:C, 0)), 1, 0)</f>
        <v>0</v>
      </c>
      <c r="H2379" s="12">
        <f>COUNTIF(B:B,FACT_SEARCHES[[#This Row],[WD_PRODUCTS]])</f>
        <v>64</v>
      </c>
    </row>
    <row r="2380" spans="1:8" x14ac:dyDescent="0.3">
      <c r="A2380" s="12">
        <v>9378</v>
      </c>
      <c r="B2380" s="12">
        <v>277</v>
      </c>
      <c r="C2380" s="8">
        <v>10853</v>
      </c>
      <c r="D2380" s="12" t="s">
        <v>2437</v>
      </c>
      <c r="E2380" s="13">
        <v>45123</v>
      </c>
      <c r="F2380" s="12" t="s">
        <v>17029</v>
      </c>
      <c r="G2380" s="12">
        <f>IF(ISNUMBER(MATCH(C2380, FACT_ORDERS!C:C, 0)), 1, 0)</f>
        <v>0</v>
      </c>
      <c r="H2380" s="12">
        <f>COUNTIF(B:B,FACT_SEARCHES[[#This Row],[WD_PRODUCTS]])</f>
        <v>98</v>
      </c>
    </row>
    <row r="2381" spans="1:8" x14ac:dyDescent="0.3">
      <c r="A2381" s="12">
        <v>9379</v>
      </c>
      <c r="B2381" s="12">
        <v>270</v>
      </c>
      <c r="C2381" s="8">
        <v>10853</v>
      </c>
      <c r="D2381" s="12" t="s">
        <v>2438</v>
      </c>
      <c r="E2381" s="13">
        <v>45123</v>
      </c>
      <c r="F2381" s="12" t="s">
        <v>17030</v>
      </c>
      <c r="G2381" s="12">
        <f>IF(ISNUMBER(MATCH(C2381, FACT_ORDERS!C:C, 0)), 1, 0)</f>
        <v>0</v>
      </c>
      <c r="H2381" s="12">
        <f>COUNTIF(B:B,FACT_SEARCHES[[#This Row],[WD_PRODUCTS]])</f>
        <v>54</v>
      </c>
    </row>
    <row r="2382" spans="1:8" x14ac:dyDescent="0.3">
      <c r="A2382" s="12">
        <v>9380</v>
      </c>
      <c r="B2382" s="12">
        <v>248</v>
      </c>
      <c r="C2382" s="8">
        <v>10853</v>
      </c>
      <c r="D2382" s="12" t="s">
        <v>2439</v>
      </c>
      <c r="E2382" s="13">
        <v>45123</v>
      </c>
      <c r="F2382" s="12" t="s">
        <v>17031</v>
      </c>
      <c r="G2382" s="12">
        <f>IF(ISNUMBER(MATCH(C2382, FACT_ORDERS!C:C, 0)), 1, 0)</f>
        <v>0</v>
      </c>
      <c r="H2382" s="12">
        <f>COUNTIF(B:B,FACT_SEARCHES[[#This Row],[WD_PRODUCTS]])</f>
        <v>101</v>
      </c>
    </row>
    <row r="2383" spans="1:8" x14ac:dyDescent="0.3">
      <c r="A2383" s="12">
        <v>9381</v>
      </c>
      <c r="B2383" s="12">
        <v>214</v>
      </c>
      <c r="C2383" s="8">
        <v>10561</v>
      </c>
      <c r="D2383" s="12" t="s">
        <v>2440</v>
      </c>
      <c r="E2383" s="13">
        <v>45115</v>
      </c>
      <c r="F2383" s="12" t="s">
        <v>17032</v>
      </c>
      <c r="G2383" s="12">
        <f>IF(ISNUMBER(MATCH(C2383, FACT_ORDERS!C:C, 0)), 1, 0)</f>
        <v>0</v>
      </c>
      <c r="H2383" s="12">
        <f>COUNTIF(B:B,FACT_SEARCHES[[#This Row],[WD_PRODUCTS]])</f>
        <v>51</v>
      </c>
    </row>
    <row r="2384" spans="1:8" x14ac:dyDescent="0.3">
      <c r="A2384" s="12">
        <v>9382</v>
      </c>
      <c r="B2384" s="12">
        <v>246</v>
      </c>
      <c r="C2384" s="8">
        <v>10561</v>
      </c>
      <c r="D2384" s="12" t="s">
        <v>2441</v>
      </c>
      <c r="E2384" s="13">
        <v>45115</v>
      </c>
      <c r="F2384" s="12" t="s">
        <v>17033</v>
      </c>
      <c r="G2384" s="12">
        <f>IF(ISNUMBER(MATCH(C2384, FACT_ORDERS!C:C, 0)), 1, 0)</f>
        <v>0</v>
      </c>
      <c r="H2384" s="12">
        <f>COUNTIF(B:B,FACT_SEARCHES[[#This Row],[WD_PRODUCTS]])</f>
        <v>55</v>
      </c>
    </row>
    <row r="2385" spans="1:8" x14ac:dyDescent="0.3">
      <c r="A2385" s="12">
        <v>9383</v>
      </c>
      <c r="B2385" s="12">
        <v>224</v>
      </c>
      <c r="C2385" s="8">
        <v>10283</v>
      </c>
      <c r="D2385" s="12" t="s">
        <v>2442</v>
      </c>
      <c r="E2385" s="13">
        <v>45254</v>
      </c>
      <c r="F2385" s="12" t="s">
        <v>17034</v>
      </c>
      <c r="G2385" s="12">
        <f>IF(ISNUMBER(MATCH(C2385, FACT_ORDERS!C:C, 0)), 1, 0)</f>
        <v>1</v>
      </c>
      <c r="H2385" s="12">
        <f>COUNTIF(B:B,FACT_SEARCHES[[#This Row],[WD_PRODUCTS]])</f>
        <v>63</v>
      </c>
    </row>
    <row r="2386" spans="1:8" x14ac:dyDescent="0.3">
      <c r="A2386" s="12">
        <v>9384</v>
      </c>
      <c r="B2386" s="12">
        <v>277</v>
      </c>
      <c r="C2386" s="8">
        <v>10283</v>
      </c>
      <c r="D2386" s="12" t="s">
        <v>2443</v>
      </c>
      <c r="E2386" s="13">
        <v>45254</v>
      </c>
      <c r="F2386" s="12" t="s">
        <v>17035</v>
      </c>
      <c r="G2386" s="12">
        <f>IF(ISNUMBER(MATCH(C2386, FACT_ORDERS!C:C, 0)), 1, 0)</f>
        <v>1</v>
      </c>
      <c r="H2386" s="12">
        <f>COUNTIF(B:B,FACT_SEARCHES[[#This Row],[WD_PRODUCTS]])</f>
        <v>98</v>
      </c>
    </row>
    <row r="2387" spans="1:8" x14ac:dyDescent="0.3">
      <c r="A2387" s="12">
        <v>9385</v>
      </c>
      <c r="B2387" s="12">
        <v>231</v>
      </c>
      <c r="C2387" s="8">
        <v>10283</v>
      </c>
      <c r="D2387" s="12" t="s">
        <v>2444</v>
      </c>
      <c r="E2387" s="13">
        <v>45254</v>
      </c>
      <c r="F2387" s="12" t="s">
        <v>17036</v>
      </c>
      <c r="G2387" s="12">
        <f>IF(ISNUMBER(MATCH(C2387, FACT_ORDERS!C:C, 0)), 1, 0)</f>
        <v>1</v>
      </c>
      <c r="H2387" s="12">
        <f>COUNTIF(B:B,FACT_SEARCHES[[#This Row],[WD_PRODUCTS]])</f>
        <v>58</v>
      </c>
    </row>
    <row r="2388" spans="1:8" x14ac:dyDescent="0.3">
      <c r="A2388" s="12">
        <v>9386</v>
      </c>
      <c r="B2388" s="12">
        <v>278</v>
      </c>
      <c r="C2388" s="8">
        <v>10283</v>
      </c>
      <c r="D2388" s="12" t="s">
        <v>2445</v>
      </c>
      <c r="E2388" s="13">
        <v>45254</v>
      </c>
      <c r="F2388" s="12" t="s">
        <v>17037</v>
      </c>
      <c r="G2388" s="12">
        <f>IF(ISNUMBER(MATCH(C2388, FACT_ORDERS!C:C, 0)), 1, 0)</f>
        <v>1</v>
      </c>
      <c r="H2388" s="12">
        <f>COUNTIF(B:B,FACT_SEARCHES[[#This Row],[WD_PRODUCTS]])</f>
        <v>81</v>
      </c>
    </row>
    <row r="2389" spans="1:8" x14ac:dyDescent="0.3">
      <c r="A2389" s="12">
        <v>9387</v>
      </c>
      <c r="B2389" s="12">
        <v>279</v>
      </c>
      <c r="C2389" s="8">
        <v>10722</v>
      </c>
      <c r="D2389" s="12" t="s">
        <v>2446</v>
      </c>
      <c r="E2389" s="13">
        <v>44921</v>
      </c>
      <c r="F2389" s="12" t="s">
        <v>17038</v>
      </c>
      <c r="G2389" s="12">
        <f>IF(ISNUMBER(MATCH(C2389, FACT_ORDERS!C:C, 0)), 1, 0)</f>
        <v>0</v>
      </c>
      <c r="H2389" s="12">
        <f>COUNTIF(B:B,FACT_SEARCHES[[#This Row],[WD_PRODUCTS]])</f>
        <v>44</v>
      </c>
    </row>
    <row r="2390" spans="1:8" x14ac:dyDescent="0.3">
      <c r="A2390" s="12">
        <v>9388</v>
      </c>
      <c r="B2390" s="12">
        <v>202</v>
      </c>
      <c r="C2390" s="8">
        <v>10722</v>
      </c>
      <c r="D2390" s="12" t="s">
        <v>2447</v>
      </c>
      <c r="E2390" s="13">
        <v>44921</v>
      </c>
      <c r="F2390" s="12" t="s">
        <v>17039</v>
      </c>
      <c r="G2390" s="12">
        <f>IF(ISNUMBER(MATCH(C2390, FACT_ORDERS!C:C, 0)), 1, 0)</f>
        <v>0</v>
      </c>
      <c r="H2390" s="12">
        <f>COUNTIF(B:B,FACT_SEARCHES[[#This Row],[WD_PRODUCTS]])</f>
        <v>74</v>
      </c>
    </row>
    <row r="2391" spans="1:8" x14ac:dyDescent="0.3">
      <c r="A2391" s="12">
        <v>9389</v>
      </c>
      <c r="B2391" s="12">
        <v>264</v>
      </c>
      <c r="C2391" s="8">
        <v>10722</v>
      </c>
      <c r="D2391" s="12" t="s">
        <v>2448</v>
      </c>
      <c r="E2391" s="13">
        <v>44921</v>
      </c>
      <c r="F2391" s="12" t="s">
        <v>17040</v>
      </c>
      <c r="G2391" s="12">
        <f>IF(ISNUMBER(MATCH(C2391, FACT_ORDERS!C:C, 0)), 1, 0)</f>
        <v>0</v>
      </c>
      <c r="H2391" s="12">
        <f>COUNTIF(B:B,FACT_SEARCHES[[#This Row],[WD_PRODUCTS]])</f>
        <v>53</v>
      </c>
    </row>
    <row r="2392" spans="1:8" x14ac:dyDescent="0.3">
      <c r="A2392" s="12">
        <v>9390</v>
      </c>
      <c r="B2392" s="12">
        <v>206</v>
      </c>
      <c r="C2392" s="8">
        <v>10722</v>
      </c>
      <c r="D2392" s="12" t="s">
        <v>2449</v>
      </c>
      <c r="E2392" s="13">
        <v>44921</v>
      </c>
      <c r="F2392" s="12" t="s">
        <v>17041</v>
      </c>
      <c r="G2392" s="12">
        <f>IF(ISNUMBER(MATCH(C2392, FACT_ORDERS!C:C, 0)), 1, 0)</f>
        <v>0</v>
      </c>
      <c r="H2392" s="12">
        <f>COUNTIF(B:B,FACT_SEARCHES[[#This Row],[WD_PRODUCTS]])</f>
        <v>54</v>
      </c>
    </row>
    <row r="2393" spans="1:8" x14ac:dyDescent="0.3">
      <c r="A2393" s="12">
        <v>9391</v>
      </c>
      <c r="B2393" s="12">
        <v>243</v>
      </c>
      <c r="C2393" s="8">
        <v>10431</v>
      </c>
      <c r="D2393" s="12" t="s">
        <v>2450</v>
      </c>
      <c r="E2393" s="13">
        <v>45190</v>
      </c>
      <c r="F2393" s="12" t="s">
        <v>17042</v>
      </c>
      <c r="G2393" s="12">
        <f>IF(ISNUMBER(MATCH(C2393, FACT_ORDERS!C:C, 0)), 1, 0)</f>
        <v>0</v>
      </c>
      <c r="H2393" s="12">
        <f>COUNTIF(B:B,FACT_SEARCHES[[#This Row],[WD_PRODUCTS]])</f>
        <v>70</v>
      </c>
    </row>
    <row r="2394" spans="1:8" x14ac:dyDescent="0.3">
      <c r="A2394" s="12">
        <v>9392</v>
      </c>
      <c r="B2394" s="12">
        <v>254</v>
      </c>
      <c r="C2394" s="8">
        <v>10550</v>
      </c>
      <c r="D2394" s="12" t="s">
        <v>2451</v>
      </c>
      <c r="E2394" s="13">
        <v>44572</v>
      </c>
      <c r="F2394" s="12" t="s">
        <v>17043</v>
      </c>
      <c r="G2394" s="12">
        <f>IF(ISNUMBER(MATCH(C2394, FACT_ORDERS!C:C, 0)), 1, 0)</f>
        <v>0</v>
      </c>
      <c r="H2394" s="12">
        <f>COUNTIF(B:B,FACT_SEARCHES[[#This Row],[WD_PRODUCTS]])</f>
        <v>77</v>
      </c>
    </row>
    <row r="2395" spans="1:8" x14ac:dyDescent="0.3">
      <c r="A2395" s="12">
        <v>9393</v>
      </c>
      <c r="B2395" s="12">
        <v>252</v>
      </c>
      <c r="C2395" s="8">
        <v>10550</v>
      </c>
      <c r="D2395" s="12" t="s">
        <v>2452</v>
      </c>
      <c r="E2395" s="13">
        <v>44572</v>
      </c>
      <c r="F2395" s="12" t="s">
        <v>4383</v>
      </c>
      <c r="G2395" s="12">
        <f>IF(ISNUMBER(MATCH(C2395, FACT_ORDERS!C:C, 0)), 1, 0)</f>
        <v>0</v>
      </c>
      <c r="H2395" s="12">
        <f>COUNTIF(B:B,FACT_SEARCHES[[#This Row],[WD_PRODUCTS]])</f>
        <v>64</v>
      </c>
    </row>
    <row r="2396" spans="1:8" x14ac:dyDescent="0.3">
      <c r="A2396" s="12">
        <v>9394</v>
      </c>
      <c r="B2396" s="12">
        <v>249</v>
      </c>
      <c r="C2396" s="8">
        <v>10793</v>
      </c>
      <c r="D2396" s="12" t="s">
        <v>2453</v>
      </c>
      <c r="E2396" s="13">
        <v>44352</v>
      </c>
      <c r="F2396" s="12" t="s">
        <v>17044</v>
      </c>
      <c r="G2396" s="12">
        <f>IF(ISNUMBER(MATCH(C2396, FACT_ORDERS!C:C, 0)), 1, 0)</f>
        <v>1</v>
      </c>
      <c r="H2396" s="12">
        <f>COUNTIF(B:B,FACT_SEARCHES[[#This Row],[WD_PRODUCTS]])</f>
        <v>85</v>
      </c>
    </row>
    <row r="2397" spans="1:8" x14ac:dyDescent="0.3">
      <c r="A2397" s="12">
        <v>9395</v>
      </c>
      <c r="B2397" s="12">
        <v>215</v>
      </c>
      <c r="C2397" s="8">
        <v>10793</v>
      </c>
      <c r="D2397" s="12" t="s">
        <v>2454</v>
      </c>
      <c r="E2397" s="13">
        <v>44352</v>
      </c>
      <c r="F2397" s="12" t="s">
        <v>17045</v>
      </c>
      <c r="G2397" s="12">
        <f>IF(ISNUMBER(MATCH(C2397, FACT_ORDERS!C:C, 0)), 1, 0)</f>
        <v>1</v>
      </c>
      <c r="H2397" s="12">
        <f>COUNTIF(B:B,FACT_SEARCHES[[#This Row],[WD_PRODUCTS]])</f>
        <v>67</v>
      </c>
    </row>
    <row r="2398" spans="1:8" x14ac:dyDescent="0.3">
      <c r="A2398" s="12">
        <v>9396</v>
      </c>
      <c r="B2398" s="12">
        <v>235</v>
      </c>
      <c r="C2398" s="8">
        <v>10786</v>
      </c>
      <c r="D2398" s="12" t="s">
        <v>2455</v>
      </c>
      <c r="E2398" s="13">
        <v>45433</v>
      </c>
      <c r="F2398" s="12" t="s">
        <v>17046</v>
      </c>
      <c r="G2398" s="12">
        <f>IF(ISNUMBER(MATCH(C2398, FACT_ORDERS!C:C, 0)), 1, 0)</f>
        <v>1</v>
      </c>
      <c r="H2398" s="12">
        <f>COUNTIF(B:B,FACT_SEARCHES[[#This Row],[WD_PRODUCTS]])</f>
        <v>58</v>
      </c>
    </row>
    <row r="2399" spans="1:8" x14ac:dyDescent="0.3">
      <c r="A2399" s="12">
        <v>9397</v>
      </c>
      <c r="B2399" s="12">
        <v>278</v>
      </c>
      <c r="C2399" s="8">
        <v>10786</v>
      </c>
      <c r="D2399" s="12" t="s">
        <v>2456</v>
      </c>
      <c r="E2399" s="13">
        <v>45433</v>
      </c>
      <c r="F2399" s="12" t="s">
        <v>17047</v>
      </c>
      <c r="G2399" s="12">
        <f>IF(ISNUMBER(MATCH(C2399, FACT_ORDERS!C:C, 0)), 1, 0)</f>
        <v>1</v>
      </c>
      <c r="H2399" s="12">
        <f>COUNTIF(B:B,FACT_SEARCHES[[#This Row],[WD_PRODUCTS]])</f>
        <v>81</v>
      </c>
    </row>
    <row r="2400" spans="1:8" x14ac:dyDescent="0.3">
      <c r="A2400" s="12">
        <v>9398</v>
      </c>
      <c r="B2400" s="12">
        <v>265</v>
      </c>
      <c r="C2400" s="8">
        <v>10786</v>
      </c>
      <c r="D2400" s="12" t="s">
        <v>2457</v>
      </c>
      <c r="E2400" s="13">
        <v>45433</v>
      </c>
      <c r="F2400" s="12" t="s">
        <v>17048</v>
      </c>
      <c r="G2400" s="12">
        <f>IF(ISNUMBER(MATCH(C2400, FACT_ORDERS!C:C, 0)), 1, 0)</f>
        <v>1</v>
      </c>
      <c r="H2400" s="12">
        <f>COUNTIF(B:B,FACT_SEARCHES[[#This Row],[WD_PRODUCTS]])</f>
        <v>89</v>
      </c>
    </row>
    <row r="2401" spans="1:8" x14ac:dyDescent="0.3">
      <c r="A2401" s="12">
        <v>9399</v>
      </c>
      <c r="B2401" s="12">
        <v>214</v>
      </c>
      <c r="C2401" s="8">
        <v>10731</v>
      </c>
      <c r="D2401" s="12" t="s">
        <v>2458</v>
      </c>
      <c r="E2401" s="13">
        <v>44564</v>
      </c>
      <c r="F2401" s="12" t="s">
        <v>11526</v>
      </c>
      <c r="G2401" s="12">
        <f>IF(ISNUMBER(MATCH(C2401, FACT_ORDERS!C:C, 0)), 1, 0)</f>
        <v>1</v>
      </c>
      <c r="H2401" s="12">
        <f>COUNTIF(B:B,FACT_SEARCHES[[#This Row],[WD_PRODUCTS]])</f>
        <v>51</v>
      </c>
    </row>
    <row r="2402" spans="1:8" x14ac:dyDescent="0.3">
      <c r="A2402" s="12">
        <v>9400</v>
      </c>
      <c r="B2402" s="12">
        <v>227</v>
      </c>
      <c r="C2402" s="8">
        <v>10731</v>
      </c>
      <c r="D2402" s="12" t="s">
        <v>2459</v>
      </c>
      <c r="E2402" s="13">
        <v>44564</v>
      </c>
      <c r="F2402" s="12" t="s">
        <v>17049</v>
      </c>
      <c r="G2402" s="12">
        <f>IF(ISNUMBER(MATCH(C2402, FACT_ORDERS!C:C, 0)), 1, 0)</f>
        <v>1</v>
      </c>
      <c r="H2402" s="12">
        <f>COUNTIF(B:B,FACT_SEARCHES[[#This Row],[WD_PRODUCTS]])</f>
        <v>93</v>
      </c>
    </row>
    <row r="2403" spans="1:8" x14ac:dyDescent="0.3">
      <c r="A2403" s="12">
        <v>9401</v>
      </c>
      <c r="B2403" s="12">
        <v>215</v>
      </c>
      <c r="C2403" s="8">
        <v>10744</v>
      </c>
      <c r="D2403" s="12" t="s">
        <v>2460</v>
      </c>
      <c r="E2403" s="13">
        <v>44070</v>
      </c>
      <c r="F2403" s="12" t="s">
        <v>3857</v>
      </c>
      <c r="G2403" s="12">
        <f>IF(ISNUMBER(MATCH(C2403, FACT_ORDERS!C:C, 0)), 1, 0)</f>
        <v>1</v>
      </c>
      <c r="H2403" s="12">
        <f>COUNTIF(B:B,FACT_SEARCHES[[#This Row],[WD_PRODUCTS]])</f>
        <v>67</v>
      </c>
    </row>
    <row r="2404" spans="1:8" x14ac:dyDescent="0.3">
      <c r="A2404" s="12">
        <v>9402</v>
      </c>
      <c r="B2404" s="12">
        <v>298</v>
      </c>
      <c r="C2404" s="8">
        <v>10744</v>
      </c>
      <c r="D2404" s="12" t="s">
        <v>2461</v>
      </c>
      <c r="E2404" s="13">
        <v>44070</v>
      </c>
      <c r="F2404" s="12" t="s">
        <v>17050</v>
      </c>
      <c r="G2404" s="12">
        <f>IF(ISNUMBER(MATCH(C2404, FACT_ORDERS!C:C, 0)), 1, 0)</f>
        <v>1</v>
      </c>
      <c r="H2404" s="12">
        <f>COUNTIF(B:B,FACT_SEARCHES[[#This Row],[WD_PRODUCTS]])</f>
        <v>79</v>
      </c>
    </row>
    <row r="2405" spans="1:8" x14ac:dyDescent="0.3">
      <c r="A2405" s="12">
        <v>9403</v>
      </c>
      <c r="B2405" s="12">
        <v>291</v>
      </c>
      <c r="C2405" s="8">
        <v>10744</v>
      </c>
      <c r="D2405" s="12" t="s">
        <v>2462</v>
      </c>
      <c r="E2405" s="13">
        <v>44070</v>
      </c>
      <c r="F2405" s="12" t="s">
        <v>17051</v>
      </c>
      <c r="G2405" s="12">
        <f>IF(ISNUMBER(MATCH(C2405, FACT_ORDERS!C:C, 0)), 1, 0)</f>
        <v>1</v>
      </c>
      <c r="H2405" s="12">
        <f>COUNTIF(B:B,FACT_SEARCHES[[#This Row],[WD_PRODUCTS]])</f>
        <v>42</v>
      </c>
    </row>
    <row r="2406" spans="1:8" x14ac:dyDescent="0.3">
      <c r="A2406" s="12">
        <v>9404</v>
      </c>
      <c r="B2406" s="12">
        <v>279</v>
      </c>
      <c r="C2406" s="8">
        <v>10178</v>
      </c>
      <c r="D2406" s="12" t="s">
        <v>2463</v>
      </c>
      <c r="E2406" s="13">
        <v>45362</v>
      </c>
      <c r="F2406" s="12" t="s">
        <v>17052</v>
      </c>
      <c r="G2406" s="12">
        <f>IF(ISNUMBER(MATCH(C2406, FACT_ORDERS!C:C, 0)), 1, 0)</f>
        <v>1</v>
      </c>
      <c r="H2406" s="12">
        <f>COUNTIF(B:B,FACT_SEARCHES[[#This Row],[WD_PRODUCTS]])</f>
        <v>44</v>
      </c>
    </row>
    <row r="2407" spans="1:8" x14ac:dyDescent="0.3">
      <c r="A2407" s="12">
        <v>9405</v>
      </c>
      <c r="B2407" s="12">
        <v>246</v>
      </c>
      <c r="C2407" s="8">
        <v>10739</v>
      </c>
      <c r="D2407" s="12" t="s">
        <v>2464</v>
      </c>
      <c r="E2407" s="13">
        <v>45433</v>
      </c>
      <c r="F2407" s="12" t="s">
        <v>17053</v>
      </c>
      <c r="G2407" s="12">
        <f>IF(ISNUMBER(MATCH(C2407, FACT_ORDERS!C:C, 0)), 1, 0)</f>
        <v>0</v>
      </c>
      <c r="H2407" s="12">
        <f>COUNTIF(B:B,FACT_SEARCHES[[#This Row],[WD_PRODUCTS]])</f>
        <v>55</v>
      </c>
    </row>
    <row r="2408" spans="1:8" x14ac:dyDescent="0.3">
      <c r="A2408" s="12">
        <v>9406</v>
      </c>
      <c r="B2408" s="12">
        <v>216</v>
      </c>
      <c r="C2408" s="8">
        <v>10739</v>
      </c>
      <c r="D2408" s="12" t="s">
        <v>2465</v>
      </c>
      <c r="E2408" s="13">
        <v>45433</v>
      </c>
      <c r="F2408" s="12" t="s">
        <v>17054</v>
      </c>
      <c r="G2408" s="12">
        <f>IF(ISNUMBER(MATCH(C2408, FACT_ORDERS!C:C, 0)), 1, 0)</f>
        <v>0</v>
      </c>
      <c r="H2408" s="12">
        <f>COUNTIF(B:B,FACT_SEARCHES[[#This Row],[WD_PRODUCTS]])</f>
        <v>107</v>
      </c>
    </row>
    <row r="2409" spans="1:8" x14ac:dyDescent="0.3">
      <c r="A2409" s="12">
        <v>9407</v>
      </c>
      <c r="B2409" s="12">
        <v>210</v>
      </c>
      <c r="C2409" s="8">
        <v>10908</v>
      </c>
      <c r="D2409" s="12" t="s">
        <v>2466</v>
      </c>
      <c r="E2409" s="13">
        <v>44845</v>
      </c>
      <c r="F2409" s="12" t="s">
        <v>17055</v>
      </c>
      <c r="G2409" s="12">
        <f>IF(ISNUMBER(MATCH(C2409, FACT_ORDERS!C:C, 0)), 1, 0)</f>
        <v>0</v>
      </c>
      <c r="H2409" s="12">
        <f>COUNTIF(B:B,FACT_SEARCHES[[#This Row],[WD_PRODUCTS]])</f>
        <v>77</v>
      </c>
    </row>
    <row r="2410" spans="1:8" x14ac:dyDescent="0.3">
      <c r="A2410" s="12">
        <v>9408</v>
      </c>
      <c r="B2410" s="12">
        <v>258</v>
      </c>
      <c r="C2410" s="8">
        <v>10908</v>
      </c>
      <c r="D2410" s="12" t="s">
        <v>2467</v>
      </c>
      <c r="E2410" s="13">
        <v>44845</v>
      </c>
      <c r="F2410" s="12" t="s">
        <v>17056</v>
      </c>
      <c r="G2410" s="12">
        <f>IF(ISNUMBER(MATCH(C2410, FACT_ORDERS!C:C, 0)), 1, 0)</f>
        <v>0</v>
      </c>
      <c r="H2410" s="12">
        <f>COUNTIF(B:B,FACT_SEARCHES[[#This Row],[WD_PRODUCTS]])</f>
        <v>57</v>
      </c>
    </row>
    <row r="2411" spans="1:8" x14ac:dyDescent="0.3">
      <c r="A2411" s="12">
        <v>9409</v>
      </c>
      <c r="B2411" s="12">
        <v>286</v>
      </c>
      <c r="C2411" s="8">
        <v>10908</v>
      </c>
      <c r="D2411" s="12" t="s">
        <v>2468</v>
      </c>
      <c r="E2411" s="13">
        <v>44845</v>
      </c>
      <c r="F2411" s="12" t="s">
        <v>17057</v>
      </c>
      <c r="G2411" s="12">
        <f>IF(ISNUMBER(MATCH(C2411, FACT_ORDERS!C:C, 0)), 1, 0)</f>
        <v>0</v>
      </c>
      <c r="H2411" s="12">
        <f>COUNTIF(B:B,FACT_SEARCHES[[#This Row],[WD_PRODUCTS]])</f>
        <v>71</v>
      </c>
    </row>
    <row r="2412" spans="1:8" x14ac:dyDescent="0.3">
      <c r="A2412" s="12">
        <v>9410</v>
      </c>
      <c r="B2412" s="12">
        <v>260</v>
      </c>
      <c r="C2412" s="8">
        <v>10908</v>
      </c>
      <c r="D2412" s="12" t="s">
        <v>2469</v>
      </c>
      <c r="E2412" s="13">
        <v>44845</v>
      </c>
      <c r="F2412" s="12" t="s">
        <v>17058</v>
      </c>
      <c r="G2412" s="12">
        <f>IF(ISNUMBER(MATCH(C2412, FACT_ORDERS!C:C, 0)), 1, 0)</f>
        <v>0</v>
      </c>
      <c r="H2412" s="12">
        <f>COUNTIF(B:B,FACT_SEARCHES[[#This Row],[WD_PRODUCTS]])</f>
        <v>86</v>
      </c>
    </row>
    <row r="2413" spans="1:8" x14ac:dyDescent="0.3">
      <c r="A2413" s="12">
        <v>9411</v>
      </c>
      <c r="B2413" s="12">
        <v>248</v>
      </c>
      <c r="C2413" s="8">
        <v>10908</v>
      </c>
      <c r="D2413" s="12" t="s">
        <v>2470</v>
      </c>
      <c r="E2413" s="13">
        <v>44845</v>
      </c>
      <c r="F2413" s="12" t="s">
        <v>4548</v>
      </c>
      <c r="G2413" s="12">
        <f>IF(ISNUMBER(MATCH(C2413, FACT_ORDERS!C:C, 0)), 1, 0)</f>
        <v>0</v>
      </c>
      <c r="H2413" s="12">
        <f>COUNTIF(B:B,FACT_SEARCHES[[#This Row],[WD_PRODUCTS]])</f>
        <v>101</v>
      </c>
    </row>
    <row r="2414" spans="1:8" x14ac:dyDescent="0.3">
      <c r="A2414" s="12">
        <v>9412</v>
      </c>
      <c r="B2414" s="12">
        <v>244</v>
      </c>
      <c r="C2414" s="8">
        <v>10908</v>
      </c>
      <c r="D2414" s="12" t="s">
        <v>2471</v>
      </c>
      <c r="E2414" s="13">
        <v>44845</v>
      </c>
      <c r="F2414" s="12" t="s">
        <v>17059</v>
      </c>
      <c r="G2414" s="12">
        <f>IF(ISNUMBER(MATCH(C2414, FACT_ORDERS!C:C, 0)), 1, 0)</f>
        <v>0</v>
      </c>
      <c r="H2414" s="12">
        <f>COUNTIF(B:B,FACT_SEARCHES[[#This Row],[WD_PRODUCTS]])</f>
        <v>59</v>
      </c>
    </row>
    <row r="2415" spans="1:8" x14ac:dyDescent="0.3">
      <c r="A2415" s="12">
        <v>9413</v>
      </c>
      <c r="B2415" s="12">
        <v>257</v>
      </c>
      <c r="C2415" s="8">
        <v>10066</v>
      </c>
      <c r="D2415" s="12" t="s">
        <v>2472</v>
      </c>
      <c r="E2415" s="13">
        <v>44013</v>
      </c>
      <c r="F2415" s="12" t="s">
        <v>17060</v>
      </c>
      <c r="G2415" s="12">
        <f>IF(ISNUMBER(MATCH(C2415, FACT_ORDERS!C:C, 0)), 1, 0)</f>
        <v>1</v>
      </c>
      <c r="H2415" s="12">
        <f>COUNTIF(B:B,FACT_SEARCHES[[#This Row],[WD_PRODUCTS]])</f>
        <v>75</v>
      </c>
    </row>
    <row r="2416" spans="1:8" x14ac:dyDescent="0.3">
      <c r="A2416" s="12">
        <v>9414</v>
      </c>
      <c r="B2416" s="12">
        <v>209</v>
      </c>
      <c r="C2416" s="8">
        <v>10066</v>
      </c>
      <c r="D2416" s="12" t="s">
        <v>2473</v>
      </c>
      <c r="E2416" s="13">
        <v>44013</v>
      </c>
      <c r="F2416" s="12" t="s">
        <v>17061</v>
      </c>
      <c r="G2416" s="12">
        <f>IF(ISNUMBER(MATCH(C2416, FACT_ORDERS!C:C, 0)), 1, 0)</f>
        <v>1</v>
      </c>
      <c r="H2416" s="12">
        <f>COUNTIF(B:B,FACT_SEARCHES[[#This Row],[WD_PRODUCTS]])</f>
        <v>91</v>
      </c>
    </row>
    <row r="2417" spans="1:8" x14ac:dyDescent="0.3">
      <c r="A2417" s="12">
        <v>9415</v>
      </c>
      <c r="B2417" s="12">
        <v>298</v>
      </c>
      <c r="C2417" s="8">
        <v>10553</v>
      </c>
      <c r="D2417" s="12" t="s">
        <v>2474</v>
      </c>
      <c r="E2417" s="13">
        <v>45421</v>
      </c>
      <c r="F2417" s="12" t="s">
        <v>17062</v>
      </c>
      <c r="G2417" s="12">
        <f>IF(ISNUMBER(MATCH(C2417, FACT_ORDERS!C:C, 0)), 1, 0)</f>
        <v>1</v>
      </c>
      <c r="H2417" s="12">
        <f>COUNTIF(B:B,FACT_SEARCHES[[#This Row],[WD_PRODUCTS]])</f>
        <v>79</v>
      </c>
    </row>
    <row r="2418" spans="1:8" x14ac:dyDescent="0.3">
      <c r="A2418" s="12">
        <v>9416</v>
      </c>
      <c r="B2418" s="12">
        <v>299</v>
      </c>
      <c r="C2418" s="8">
        <v>10160</v>
      </c>
      <c r="D2418" s="12" t="s">
        <v>2475</v>
      </c>
      <c r="E2418" s="13">
        <v>44162</v>
      </c>
      <c r="F2418" s="12" t="s">
        <v>17063</v>
      </c>
      <c r="G2418" s="12">
        <f>IF(ISNUMBER(MATCH(C2418, FACT_ORDERS!C:C, 0)), 1, 0)</f>
        <v>0</v>
      </c>
      <c r="H2418" s="12">
        <f>COUNTIF(B:B,FACT_SEARCHES[[#This Row],[WD_PRODUCTS]])</f>
        <v>125</v>
      </c>
    </row>
    <row r="2419" spans="1:8" x14ac:dyDescent="0.3">
      <c r="A2419" s="12">
        <v>9417</v>
      </c>
      <c r="B2419" s="12">
        <v>273</v>
      </c>
      <c r="C2419" s="8">
        <v>10160</v>
      </c>
      <c r="D2419" s="12" t="s">
        <v>2476</v>
      </c>
      <c r="E2419" s="13">
        <v>44162</v>
      </c>
      <c r="F2419" s="12" t="s">
        <v>17064</v>
      </c>
      <c r="G2419" s="12">
        <f>IF(ISNUMBER(MATCH(C2419, FACT_ORDERS!C:C, 0)), 1, 0)</f>
        <v>0</v>
      </c>
      <c r="H2419" s="12">
        <f>COUNTIF(B:B,FACT_SEARCHES[[#This Row],[WD_PRODUCTS]])</f>
        <v>73</v>
      </c>
    </row>
    <row r="2420" spans="1:8" x14ac:dyDescent="0.3">
      <c r="A2420" s="12">
        <v>9418</v>
      </c>
      <c r="B2420" s="12">
        <v>297</v>
      </c>
      <c r="C2420" s="8">
        <v>10160</v>
      </c>
      <c r="D2420" s="12" t="s">
        <v>2477</v>
      </c>
      <c r="E2420" s="13">
        <v>44162</v>
      </c>
      <c r="F2420" s="12" t="s">
        <v>17065</v>
      </c>
      <c r="G2420" s="12">
        <f>IF(ISNUMBER(MATCH(C2420, FACT_ORDERS!C:C, 0)), 1, 0)</f>
        <v>0</v>
      </c>
      <c r="H2420" s="12">
        <f>COUNTIF(B:B,FACT_SEARCHES[[#This Row],[WD_PRODUCTS]])</f>
        <v>64</v>
      </c>
    </row>
    <row r="2421" spans="1:8" x14ac:dyDescent="0.3">
      <c r="A2421" s="12">
        <v>9419</v>
      </c>
      <c r="B2421" s="12">
        <v>209</v>
      </c>
      <c r="C2421" s="8">
        <v>10829</v>
      </c>
      <c r="D2421" s="12" t="s">
        <v>2478</v>
      </c>
      <c r="E2421" s="13">
        <v>45447</v>
      </c>
      <c r="F2421" s="12" t="s">
        <v>17066</v>
      </c>
      <c r="G2421" s="12">
        <f>IF(ISNUMBER(MATCH(C2421, FACT_ORDERS!C:C, 0)), 1, 0)</f>
        <v>1</v>
      </c>
      <c r="H2421" s="12">
        <f>COUNTIF(B:B,FACT_SEARCHES[[#This Row],[WD_PRODUCTS]])</f>
        <v>91</v>
      </c>
    </row>
    <row r="2422" spans="1:8" x14ac:dyDescent="0.3">
      <c r="A2422" s="12">
        <v>9420</v>
      </c>
      <c r="B2422" s="12">
        <v>226</v>
      </c>
      <c r="C2422" s="8">
        <v>10079</v>
      </c>
      <c r="D2422" s="12" t="s">
        <v>2479</v>
      </c>
      <c r="E2422" s="13">
        <v>44964</v>
      </c>
      <c r="F2422" s="12" t="s">
        <v>17067</v>
      </c>
      <c r="G2422" s="12">
        <f>IF(ISNUMBER(MATCH(C2422, FACT_ORDERS!C:C, 0)), 1, 0)</f>
        <v>0</v>
      </c>
      <c r="H2422" s="12">
        <f>COUNTIF(B:B,FACT_SEARCHES[[#This Row],[WD_PRODUCTS]])</f>
        <v>56</v>
      </c>
    </row>
    <row r="2423" spans="1:8" x14ac:dyDescent="0.3">
      <c r="A2423" s="12">
        <v>9421</v>
      </c>
      <c r="B2423" s="12">
        <v>271</v>
      </c>
      <c r="C2423" s="8">
        <v>10079</v>
      </c>
      <c r="D2423" s="12" t="s">
        <v>2480</v>
      </c>
      <c r="E2423" s="13">
        <v>44964</v>
      </c>
      <c r="F2423" s="12" t="s">
        <v>17068</v>
      </c>
      <c r="G2423" s="12">
        <f>IF(ISNUMBER(MATCH(C2423, FACT_ORDERS!C:C, 0)), 1, 0)</f>
        <v>0</v>
      </c>
      <c r="H2423" s="12">
        <f>COUNTIF(B:B,FACT_SEARCHES[[#This Row],[WD_PRODUCTS]])</f>
        <v>74</v>
      </c>
    </row>
    <row r="2424" spans="1:8" x14ac:dyDescent="0.3">
      <c r="A2424" s="12">
        <v>9422</v>
      </c>
      <c r="B2424" s="12">
        <v>287</v>
      </c>
      <c r="C2424" s="8">
        <v>10020</v>
      </c>
      <c r="D2424" s="12" t="s">
        <v>2481</v>
      </c>
      <c r="E2424" s="13">
        <v>45526</v>
      </c>
      <c r="F2424" s="12" t="s">
        <v>17069</v>
      </c>
      <c r="G2424" s="12">
        <f>IF(ISNUMBER(MATCH(C2424, FACT_ORDERS!C:C, 0)), 1, 0)</f>
        <v>1</v>
      </c>
      <c r="H2424" s="12">
        <f>COUNTIF(B:B,FACT_SEARCHES[[#This Row],[WD_PRODUCTS]])</f>
        <v>59</v>
      </c>
    </row>
    <row r="2425" spans="1:8" x14ac:dyDescent="0.3">
      <c r="A2425" s="12">
        <v>9423</v>
      </c>
      <c r="B2425" s="12">
        <v>272</v>
      </c>
      <c r="C2425" s="8">
        <v>10020</v>
      </c>
      <c r="D2425" s="12" t="s">
        <v>2482</v>
      </c>
      <c r="E2425" s="13">
        <v>45526</v>
      </c>
      <c r="F2425" s="12" t="s">
        <v>17070</v>
      </c>
      <c r="G2425" s="12">
        <f>IF(ISNUMBER(MATCH(C2425, FACT_ORDERS!C:C, 0)), 1, 0)</f>
        <v>1</v>
      </c>
      <c r="H2425" s="12">
        <f>COUNTIF(B:B,FACT_SEARCHES[[#This Row],[WD_PRODUCTS]])</f>
        <v>39</v>
      </c>
    </row>
    <row r="2426" spans="1:8" x14ac:dyDescent="0.3">
      <c r="A2426" s="12">
        <v>9424</v>
      </c>
      <c r="B2426" s="12">
        <v>245</v>
      </c>
      <c r="C2426" s="8">
        <v>10020</v>
      </c>
      <c r="D2426" s="12" t="s">
        <v>2483</v>
      </c>
      <c r="E2426" s="13">
        <v>45526</v>
      </c>
      <c r="F2426" s="12" t="s">
        <v>17071</v>
      </c>
      <c r="G2426" s="12">
        <f>IF(ISNUMBER(MATCH(C2426, FACT_ORDERS!C:C, 0)), 1, 0)</f>
        <v>1</v>
      </c>
      <c r="H2426" s="12">
        <f>COUNTIF(B:B,FACT_SEARCHES[[#This Row],[WD_PRODUCTS]])</f>
        <v>58</v>
      </c>
    </row>
    <row r="2427" spans="1:8" x14ac:dyDescent="0.3">
      <c r="A2427" s="12">
        <v>9425</v>
      </c>
      <c r="B2427" s="12">
        <v>218</v>
      </c>
      <c r="C2427" s="8">
        <v>10020</v>
      </c>
      <c r="D2427" s="12" t="s">
        <v>2484</v>
      </c>
      <c r="E2427" s="13">
        <v>45526</v>
      </c>
      <c r="F2427" s="12" t="s">
        <v>17072</v>
      </c>
      <c r="G2427" s="12">
        <f>IF(ISNUMBER(MATCH(C2427, FACT_ORDERS!C:C, 0)), 1, 0)</f>
        <v>1</v>
      </c>
      <c r="H2427" s="12">
        <f>COUNTIF(B:B,FACT_SEARCHES[[#This Row],[WD_PRODUCTS]])</f>
        <v>39</v>
      </c>
    </row>
    <row r="2428" spans="1:8" x14ac:dyDescent="0.3">
      <c r="A2428" s="12">
        <v>9426</v>
      </c>
      <c r="B2428" s="12">
        <v>213</v>
      </c>
      <c r="C2428" s="8">
        <v>10020</v>
      </c>
      <c r="D2428" s="12" t="s">
        <v>2485</v>
      </c>
      <c r="E2428" s="13">
        <v>45526</v>
      </c>
      <c r="F2428" s="12" t="s">
        <v>17073</v>
      </c>
      <c r="G2428" s="12">
        <f>IF(ISNUMBER(MATCH(C2428, FACT_ORDERS!C:C, 0)), 1, 0)</f>
        <v>1</v>
      </c>
      <c r="H2428" s="12">
        <f>COUNTIF(B:B,FACT_SEARCHES[[#This Row],[WD_PRODUCTS]])</f>
        <v>86</v>
      </c>
    </row>
    <row r="2429" spans="1:8" x14ac:dyDescent="0.3">
      <c r="A2429" s="12">
        <v>9427</v>
      </c>
      <c r="B2429" s="12">
        <v>236</v>
      </c>
      <c r="C2429" s="8">
        <v>10325</v>
      </c>
      <c r="D2429" s="12" t="s">
        <v>2486</v>
      </c>
      <c r="E2429" s="13">
        <v>45227</v>
      </c>
      <c r="F2429" s="12" t="s">
        <v>17074</v>
      </c>
      <c r="G2429" s="12">
        <f>IF(ISNUMBER(MATCH(C2429, FACT_ORDERS!C:C, 0)), 1, 0)</f>
        <v>0</v>
      </c>
      <c r="H2429" s="12">
        <f>COUNTIF(B:B,FACT_SEARCHES[[#This Row],[WD_PRODUCTS]])</f>
        <v>80</v>
      </c>
    </row>
    <row r="2430" spans="1:8" x14ac:dyDescent="0.3">
      <c r="A2430" s="12">
        <v>9428</v>
      </c>
      <c r="B2430" s="12">
        <v>241</v>
      </c>
      <c r="C2430" s="8">
        <v>10325</v>
      </c>
      <c r="D2430" s="12" t="s">
        <v>2487</v>
      </c>
      <c r="E2430" s="13">
        <v>45227</v>
      </c>
      <c r="F2430" s="12" t="s">
        <v>17075</v>
      </c>
      <c r="G2430" s="12">
        <f>IF(ISNUMBER(MATCH(C2430, FACT_ORDERS!C:C, 0)), 1, 0)</f>
        <v>0</v>
      </c>
      <c r="H2430" s="12">
        <f>COUNTIF(B:B,FACT_SEARCHES[[#This Row],[WD_PRODUCTS]])</f>
        <v>96</v>
      </c>
    </row>
    <row r="2431" spans="1:8" x14ac:dyDescent="0.3">
      <c r="A2431" s="12">
        <v>9429</v>
      </c>
      <c r="B2431" s="12">
        <v>299</v>
      </c>
      <c r="C2431" s="8">
        <v>10325</v>
      </c>
      <c r="D2431" s="12" t="s">
        <v>2488</v>
      </c>
      <c r="E2431" s="13">
        <v>45227</v>
      </c>
      <c r="F2431" s="12" t="s">
        <v>17076</v>
      </c>
      <c r="G2431" s="12">
        <f>IF(ISNUMBER(MATCH(C2431, FACT_ORDERS!C:C, 0)), 1, 0)</f>
        <v>0</v>
      </c>
      <c r="H2431" s="12">
        <f>COUNTIF(B:B,FACT_SEARCHES[[#This Row],[WD_PRODUCTS]])</f>
        <v>125</v>
      </c>
    </row>
    <row r="2432" spans="1:8" x14ac:dyDescent="0.3">
      <c r="A2432" s="12">
        <v>9430</v>
      </c>
      <c r="B2432" s="12">
        <v>294</v>
      </c>
      <c r="C2432" s="8">
        <v>10762</v>
      </c>
      <c r="D2432" s="12" t="s">
        <v>2489</v>
      </c>
      <c r="E2432" s="13">
        <v>45229</v>
      </c>
      <c r="F2432" s="12" t="s">
        <v>17077</v>
      </c>
      <c r="G2432" s="12">
        <f>IF(ISNUMBER(MATCH(C2432, FACT_ORDERS!C:C, 0)), 1, 0)</f>
        <v>1</v>
      </c>
      <c r="H2432" s="12">
        <f>COUNTIF(B:B,FACT_SEARCHES[[#This Row],[WD_PRODUCTS]])</f>
        <v>60</v>
      </c>
    </row>
    <row r="2433" spans="1:8" x14ac:dyDescent="0.3">
      <c r="A2433" s="12">
        <v>9431</v>
      </c>
      <c r="B2433" s="12">
        <v>285</v>
      </c>
      <c r="C2433" s="8">
        <v>10762</v>
      </c>
      <c r="D2433" s="12" t="s">
        <v>2490</v>
      </c>
      <c r="E2433" s="13">
        <v>45229</v>
      </c>
      <c r="F2433" s="12" t="s">
        <v>17078</v>
      </c>
      <c r="G2433" s="12">
        <f>IF(ISNUMBER(MATCH(C2433, FACT_ORDERS!C:C, 0)), 1, 0)</f>
        <v>1</v>
      </c>
      <c r="H2433" s="12">
        <f>COUNTIF(B:B,FACT_SEARCHES[[#This Row],[WD_PRODUCTS]])</f>
        <v>56</v>
      </c>
    </row>
    <row r="2434" spans="1:8" x14ac:dyDescent="0.3">
      <c r="A2434" s="12">
        <v>9432</v>
      </c>
      <c r="B2434" s="12">
        <v>276</v>
      </c>
      <c r="C2434" s="8">
        <v>10762</v>
      </c>
      <c r="D2434" s="12" t="s">
        <v>2491</v>
      </c>
      <c r="E2434" s="13">
        <v>45229</v>
      </c>
      <c r="F2434" s="12" t="s">
        <v>3759</v>
      </c>
      <c r="G2434" s="12">
        <f>IF(ISNUMBER(MATCH(C2434, FACT_ORDERS!C:C, 0)), 1, 0)</f>
        <v>1</v>
      </c>
      <c r="H2434" s="12">
        <f>COUNTIF(B:B,FACT_SEARCHES[[#This Row],[WD_PRODUCTS]])</f>
        <v>65</v>
      </c>
    </row>
    <row r="2435" spans="1:8" x14ac:dyDescent="0.3">
      <c r="A2435" s="12">
        <v>9433</v>
      </c>
      <c r="B2435" s="12">
        <v>271</v>
      </c>
      <c r="C2435" s="8">
        <v>10883</v>
      </c>
      <c r="D2435" s="12" t="s">
        <v>2492</v>
      </c>
      <c r="E2435" s="13">
        <v>44760</v>
      </c>
      <c r="F2435" s="12" t="s">
        <v>17079</v>
      </c>
      <c r="G2435" s="12">
        <f>IF(ISNUMBER(MATCH(C2435, FACT_ORDERS!C:C, 0)), 1, 0)</f>
        <v>0</v>
      </c>
      <c r="H2435" s="12">
        <f>COUNTIF(B:B,FACT_SEARCHES[[#This Row],[WD_PRODUCTS]])</f>
        <v>74</v>
      </c>
    </row>
    <row r="2436" spans="1:8" x14ac:dyDescent="0.3">
      <c r="A2436" s="12">
        <v>9434</v>
      </c>
      <c r="B2436" s="12">
        <v>255</v>
      </c>
      <c r="C2436" s="8">
        <v>10883</v>
      </c>
      <c r="D2436" s="12" t="s">
        <v>2493</v>
      </c>
      <c r="E2436" s="13">
        <v>44760</v>
      </c>
      <c r="F2436" s="12" t="s">
        <v>17080</v>
      </c>
      <c r="G2436" s="12">
        <f>IF(ISNUMBER(MATCH(C2436, FACT_ORDERS!C:C, 0)), 1, 0)</f>
        <v>0</v>
      </c>
      <c r="H2436" s="12">
        <f>COUNTIF(B:B,FACT_SEARCHES[[#This Row],[WD_PRODUCTS]])</f>
        <v>74</v>
      </c>
    </row>
    <row r="2437" spans="1:8" x14ac:dyDescent="0.3">
      <c r="A2437" s="12">
        <v>9435</v>
      </c>
      <c r="B2437" s="12">
        <v>296</v>
      </c>
      <c r="C2437" s="8">
        <v>10883</v>
      </c>
      <c r="D2437" s="12" t="s">
        <v>2494</v>
      </c>
      <c r="E2437" s="13">
        <v>44760</v>
      </c>
      <c r="F2437" s="12" t="s">
        <v>17081</v>
      </c>
      <c r="G2437" s="12">
        <f>IF(ISNUMBER(MATCH(C2437, FACT_ORDERS!C:C, 0)), 1, 0)</f>
        <v>0</v>
      </c>
      <c r="H2437" s="12">
        <f>COUNTIF(B:B,FACT_SEARCHES[[#This Row],[WD_PRODUCTS]])</f>
        <v>106</v>
      </c>
    </row>
    <row r="2438" spans="1:8" x14ac:dyDescent="0.3">
      <c r="A2438" s="12">
        <v>9436</v>
      </c>
      <c r="B2438" s="12">
        <v>200</v>
      </c>
      <c r="C2438" s="8">
        <v>10883</v>
      </c>
      <c r="D2438" s="12" t="s">
        <v>2495</v>
      </c>
      <c r="E2438" s="13">
        <v>44760</v>
      </c>
      <c r="F2438" s="12" t="s">
        <v>17082</v>
      </c>
      <c r="G2438" s="12">
        <f>IF(ISNUMBER(MATCH(C2438, FACT_ORDERS!C:C, 0)), 1, 0)</f>
        <v>0</v>
      </c>
      <c r="H2438" s="12">
        <f>COUNTIF(B:B,FACT_SEARCHES[[#This Row],[WD_PRODUCTS]])</f>
        <v>81</v>
      </c>
    </row>
    <row r="2439" spans="1:8" x14ac:dyDescent="0.3">
      <c r="A2439" s="12">
        <v>9437</v>
      </c>
      <c r="B2439" s="12">
        <v>227</v>
      </c>
      <c r="C2439" s="8">
        <v>10883</v>
      </c>
      <c r="D2439" s="12" t="s">
        <v>2496</v>
      </c>
      <c r="E2439" s="13">
        <v>44760</v>
      </c>
      <c r="F2439" s="12" t="s">
        <v>17083</v>
      </c>
      <c r="G2439" s="12">
        <f>IF(ISNUMBER(MATCH(C2439, FACT_ORDERS!C:C, 0)), 1, 0)</f>
        <v>0</v>
      </c>
      <c r="H2439" s="12">
        <f>COUNTIF(B:B,FACT_SEARCHES[[#This Row],[WD_PRODUCTS]])</f>
        <v>93</v>
      </c>
    </row>
    <row r="2440" spans="1:8" x14ac:dyDescent="0.3">
      <c r="A2440" s="12">
        <v>9438</v>
      </c>
      <c r="B2440" s="12">
        <v>214</v>
      </c>
      <c r="C2440" s="8">
        <v>10642</v>
      </c>
      <c r="D2440" s="12" t="s">
        <v>2497</v>
      </c>
      <c r="E2440" s="13">
        <v>44898</v>
      </c>
      <c r="F2440" s="12" t="s">
        <v>4390</v>
      </c>
      <c r="G2440" s="12">
        <f>IF(ISNUMBER(MATCH(C2440, FACT_ORDERS!C:C, 0)), 1, 0)</f>
        <v>0</v>
      </c>
      <c r="H2440" s="12">
        <f>COUNTIF(B:B,FACT_SEARCHES[[#This Row],[WD_PRODUCTS]])</f>
        <v>51</v>
      </c>
    </row>
    <row r="2441" spans="1:8" x14ac:dyDescent="0.3">
      <c r="A2441" s="12">
        <v>9439</v>
      </c>
      <c r="B2441" s="12">
        <v>200</v>
      </c>
      <c r="C2441" s="8">
        <v>10642</v>
      </c>
      <c r="D2441" s="12" t="s">
        <v>2498</v>
      </c>
      <c r="E2441" s="13">
        <v>44898</v>
      </c>
      <c r="F2441" s="12" t="s">
        <v>17084</v>
      </c>
      <c r="G2441" s="12">
        <f>IF(ISNUMBER(MATCH(C2441, FACT_ORDERS!C:C, 0)), 1, 0)</f>
        <v>0</v>
      </c>
      <c r="H2441" s="12">
        <f>COUNTIF(B:B,FACT_SEARCHES[[#This Row],[WD_PRODUCTS]])</f>
        <v>81</v>
      </c>
    </row>
    <row r="2442" spans="1:8" x14ac:dyDescent="0.3">
      <c r="A2442" s="12">
        <v>9440</v>
      </c>
      <c r="B2442" s="12">
        <v>261</v>
      </c>
      <c r="C2442" s="8">
        <v>10642</v>
      </c>
      <c r="D2442" s="12" t="s">
        <v>2499</v>
      </c>
      <c r="E2442" s="13">
        <v>44898</v>
      </c>
      <c r="F2442" s="12" t="s">
        <v>17085</v>
      </c>
      <c r="G2442" s="12">
        <f>IF(ISNUMBER(MATCH(C2442, FACT_ORDERS!C:C, 0)), 1, 0)</f>
        <v>0</v>
      </c>
      <c r="H2442" s="12">
        <f>COUNTIF(B:B,FACT_SEARCHES[[#This Row],[WD_PRODUCTS]])</f>
        <v>77</v>
      </c>
    </row>
    <row r="2443" spans="1:8" x14ac:dyDescent="0.3">
      <c r="A2443" s="12">
        <v>9441</v>
      </c>
      <c r="B2443" s="12">
        <v>206</v>
      </c>
      <c r="C2443" s="8">
        <v>10734</v>
      </c>
      <c r="D2443" s="12" t="s">
        <v>2500</v>
      </c>
      <c r="E2443" s="13">
        <v>44806</v>
      </c>
      <c r="F2443" s="12" t="s">
        <v>17086</v>
      </c>
      <c r="G2443" s="12">
        <f>IF(ISNUMBER(MATCH(C2443, FACT_ORDERS!C:C, 0)), 1, 0)</f>
        <v>0</v>
      </c>
      <c r="H2443" s="12">
        <f>COUNTIF(B:B,FACT_SEARCHES[[#This Row],[WD_PRODUCTS]])</f>
        <v>54</v>
      </c>
    </row>
    <row r="2444" spans="1:8" x14ac:dyDescent="0.3">
      <c r="A2444" s="12">
        <v>9442</v>
      </c>
      <c r="B2444" s="12">
        <v>213</v>
      </c>
      <c r="C2444" s="8">
        <v>10734</v>
      </c>
      <c r="D2444" s="12" t="s">
        <v>2501</v>
      </c>
      <c r="E2444" s="13">
        <v>44806</v>
      </c>
      <c r="F2444" s="12" t="s">
        <v>17087</v>
      </c>
      <c r="G2444" s="12">
        <f>IF(ISNUMBER(MATCH(C2444, FACT_ORDERS!C:C, 0)), 1, 0)</f>
        <v>0</v>
      </c>
      <c r="H2444" s="12">
        <f>COUNTIF(B:B,FACT_SEARCHES[[#This Row],[WD_PRODUCTS]])</f>
        <v>86</v>
      </c>
    </row>
    <row r="2445" spans="1:8" x14ac:dyDescent="0.3">
      <c r="A2445" s="12">
        <v>9443</v>
      </c>
      <c r="B2445" s="12">
        <v>263</v>
      </c>
      <c r="C2445" s="8">
        <v>10531</v>
      </c>
      <c r="D2445" s="12" t="s">
        <v>2502</v>
      </c>
      <c r="E2445" s="13">
        <v>44674</v>
      </c>
      <c r="F2445" s="12" t="s">
        <v>17088</v>
      </c>
      <c r="G2445" s="12">
        <f>IF(ISNUMBER(MATCH(C2445, FACT_ORDERS!C:C, 0)), 1, 0)</f>
        <v>1</v>
      </c>
      <c r="H2445" s="12">
        <f>COUNTIF(B:B,FACT_SEARCHES[[#This Row],[WD_PRODUCTS]])</f>
        <v>108</v>
      </c>
    </row>
    <row r="2446" spans="1:8" x14ac:dyDescent="0.3">
      <c r="A2446" s="12">
        <v>9444</v>
      </c>
      <c r="B2446" s="12">
        <v>214</v>
      </c>
      <c r="C2446" s="8">
        <v>10531</v>
      </c>
      <c r="D2446" s="12" t="s">
        <v>2503</v>
      </c>
      <c r="E2446" s="13">
        <v>44674</v>
      </c>
      <c r="F2446" s="12" t="s">
        <v>17089</v>
      </c>
      <c r="G2446" s="12">
        <f>IF(ISNUMBER(MATCH(C2446, FACT_ORDERS!C:C, 0)), 1, 0)</f>
        <v>1</v>
      </c>
      <c r="H2446" s="12">
        <f>COUNTIF(B:B,FACT_SEARCHES[[#This Row],[WD_PRODUCTS]])</f>
        <v>51</v>
      </c>
    </row>
    <row r="2447" spans="1:8" x14ac:dyDescent="0.3">
      <c r="A2447" s="12">
        <v>9445</v>
      </c>
      <c r="B2447" s="12">
        <v>216</v>
      </c>
      <c r="C2447" s="8">
        <v>10922</v>
      </c>
      <c r="D2447" s="12" t="s">
        <v>2504</v>
      </c>
      <c r="E2447" s="13">
        <v>44699</v>
      </c>
      <c r="F2447" s="12" t="s">
        <v>17090</v>
      </c>
      <c r="G2447" s="12">
        <f>IF(ISNUMBER(MATCH(C2447, FACT_ORDERS!C:C, 0)), 1, 0)</f>
        <v>1</v>
      </c>
      <c r="H2447" s="12">
        <f>COUNTIF(B:B,FACT_SEARCHES[[#This Row],[WD_PRODUCTS]])</f>
        <v>107</v>
      </c>
    </row>
    <row r="2448" spans="1:8" x14ac:dyDescent="0.3">
      <c r="A2448" s="12">
        <v>9446</v>
      </c>
      <c r="B2448" s="12">
        <v>220</v>
      </c>
      <c r="C2448" s="8">
        <v>10922</v>
      </c>
      <c r="D2448" s="12" t="s">
        <v>2505</v>
      </c>
      <c r="E2448" s="13">
        <v>44699</v>
      </c>
      <c r="F2448" s="12" t="s">
        <v>17091</v>
      </c>
      <c r="G2448" s="12">
        <f>IF(ISNUMBER(MATCH(C2448, FACT_ORDERS!C:C, 0)), 1, 0)</f>
        <v>1</v>
      </c>
      <c r="H2448" s="12">
        <f>COUNTIF(B:B,FACT_SEARCHES[[#This Row],[WD_PRODUCTS]])</f>
        <v>60</v>
      </c>
    </row>
    <row r="2449" spans="1:8" x14ac:dyDescent="0.3">
      <c r="A2449" s="12">
        <v>9447</v>
      </c>
      <c r="B2449" s="12">
        <v>259</v>
      </c>
      <c r="C2449" s="8">
        <v>10922</v>
      </c>
      <c r="D2449" s="12" t="s">
        <v>2506</v>
      </c>
      <c r="E2449" s="13">
        <v>44699</v>
      </c>
      <c r="F2449" s="12" t="s">
        <v>17092</v>
      </c>
      <c r="G2449" s="12">
        <f>IF(ISNUMBER(MATCH(C2449, FACT_ORDERS!C:C, 0)), 1, 0)</f>
        <v>1</v>
      </c>
      <c r="H2449" s="12">
        <f>COUNTIF(B:B,FACT_SEARCHES[[#This Row],[WD_PRODUCTS]])</f>
        <v>64</v>
      </c>
    </row>
    <row r="2450" spans="1:8" x14ac:dyDescent="0.3">
      <c r="A2450" s="12">
        <v>9448</v>
      </c>
      <c r="B2450" s="12">
        <v>295</v>
      </c>
      <c r="C2450" s="8">
        <v>10296</v>
      </c>
      <c r="D2450" s="12" t="s">
        <v>2507</v>
      </c>
      <c r="E2450" s="13">
        <v>45484</v>
      </c>
      <c r="F2450" s="12" t="s">
        <v>11966</v>
      </c>
      <c r="G2450" s="12">
        <f>IF(ISNUMBER(MATCH(C2450, FACT_ORDERS!C:C, 0)), 1, 0)</f>
        <v>1</v>
      </c>
      <c r="H2450" s="12">
        <f>COUNTIF(B:B,FACT_SEARCHES[[#This Row],[WD_PRODUCTS]])</f>
        <v>72</v>
      </c>
    </row>
    <row r="2451" spans="1:8" x14ac:dyDescent="0.3">
      <c r="A2451" s="12">
        <v>9449</v>
      </c>
      <c r="B2451" s="12">
        <v>288</v>
      </c>
      <c r="C2451" s="8">
        <v>10296</v>
      </c>
      <c r="D2451" s="12" t="s">
        <v>2508</v>
      </c>
      <c r="E2451" s="13">
        <v>45484</v>
      </c>
      <c r="F2451" s="12" t="s">
        <v>17093</v>
      </c>
      <c r="G2451" s="12">
        <f>IF(ISNUMBER(MATCH(C2451, FACT_ORDERS!C:C, 0)), 1, 0)</f>
        <v>1</v>
      </c>
      <c r="H2451" s="12">
        <f>COUNTIF(B:B,FACT_SEARCHES[[#This Row],[WD_PRODUCTS]])</f>
        <v>106</v>
      </c>
    </row>
    <row r="2452" spans="1:8" x14ac:dyDescent="0.3">
      <c r="A2452" s="12">
        <v>9450</v>
      </c>
      <c r="B2452" s="12">
        <v>268</v>
      </c>
      <c r="C2452" s="8">
        <v>10973</v>
      </c>
      <c r="D2452" s="12" t="s">
        <v>2509</v>
      </c>
      <c r="E2452" s="13">
        <v>45431</v>
      </c>
      <c r="F2452" s="12" t="s">
        <v>3970</v>
      </c>
      <c r="G2452" s="12">
        <f>IF(ISNUMBER(MATCH(C2452, FACT_ORDERS!C:C, 0)), 1, 0)</f>
        <v>0</v>
      </c>
      <c r="H2452" s="12">
        <f>COUNTIF(B:B,FACT_SEARCHES[[#This Row],[WD_PRODUCTS]])</f>
        <v>78</v>
      </c>
    </row>
    <row r="2453" spans="1:8" x14ac:dyDescent="0.3">
      <c r="A2453" s="12">
        <v>9451</v>
      </c>
      <c r="B2453" s="12">
        <v>248</v>
      </c>
      <c r="C2453" s="8">
        <v>10861</v>
      </c>
      <c r="D2453" s="12" t="s">
        <v>2510</v>
      </c>
      <c r="E2453" s="13">
        <v>44940</v>
      </c>
      <c r="F2453" s="12" t="s">
        <v>17094</v>
      </c>
      <c r="G2453" s="12">
        <f>IF(ISNUMBER(MATCH(C2453, FACT_ORDERS!C:C, 0)), 1, 0)</f>
        <v>0</v>
      </c>
      <c r="H2453" s="12">
        <f>COUNTIF(B:B,FACT_SEARCHES[[#This Row],[WD_PRODUCTS]])</f>
        <v>101</v>
      </c>
    </row>
    <row r="2454" spans="1:8" x14ac:dyDescent="0.3">
      <c r="A2454" s="12">
        <v>9452</v>
      </c>
      <c r="B2454" s="12">
        <v>258</v>
      </c>
      <c r="C2454" s="8">
        <v>10861</v>
      </c>
      <c r="D2454" s="12" t="s">
        <v>2511</v>
      </c>
      <c r="E2454" s="13">
        <v>44940</v>
      </c>
      <c r="F2454" s="12" t="s">
        <v>17095</v>
      </c>
      <c r="G2454" s="12">
        <f>IF(ISNUMBER(MATCH(C2454, FACT_ORDERS!C:C, 0)), 1, 0)</f>
        <v>0</v>
      </c>
      <c r="H2454" s="12">
        <f>COUNTIF(B:B,FACT_SEARCHES[[#This Row],[WD_PRODUCTS]])</f>
        <v>57</v>
      </c>
    </row>
    <row r="2455" spans="1:8" x14ac:dyDescent="0.3">
      <c r="A2455" s="12">
        <v>9453</v>
      </c>
      <c r="B2455" s="12">
        <v>202</v>
      </c>
      <c r="C2455" s="8">
        <v>10861</v>
      </c>
      <c r="D2455" s="12" t="s">
        <v>2512</v>
      </c>
      <c r="E2455" s="13">
        <v>44940</v>
      </c>
      <c r="F2455" s="12" t="s">
        <v>17096</v>
      </c>
      <c r="G2455" s="12">
        <f>IF(ISNUMBER(MATCH(C2455, FACT_ORDERS!C:C, 0)), 1, 0)</f>
        <v>0</v>
      </c>
      <c r="H2455" s="12">
        <f>COUNTIF(B:B,FACT_SEARCHES[[#This Row],[WD_PRODUCTS]])</f>
        <v>74</v>
      </c>
    </row>
    <row r="2456" spans="1:8" x14ac:dyDescent="0.3">
      <c r="A2456" s="12">
        <v>9454</v>
      </c>
      <c r="B2456" s="12">
        <v>271</v>
      </c>
      <c r="C2456" s="8">
        <v>10861</v>
      </c>
      <c r="D2456" s="12" t="s">
        <v>2513</v>
      </c>
      <c r="E2456" s="13">
        <v>44940</v>
      </c>
      <c r="F2456" s="12" t="s">
        <v>17097</v>
      </c>
      <c r="G2456" s="12">
        <f>IF(ISNUMBER(MATCH(C2456, FACT_ORDERS!C:C, 0)), 1, 0)</f>
        <v>0</v>
      </c>
      <c r="H2456" s="12">
        <f>COUNTIF(B:B,FACT_SEARCHES[[#This Row],[WD_PRODUCTS]])</f>
        <v>74</v>
      </c>
    </row>
    <row r="2457" spans="1:8" x14ac:dyDescent="0.3">
      <c r="A2457" s="12">
        <v>9455</v>
      </c>
      <c r="B2457" s="12">
        <v>204</v>
      </c>
      <c r="C2457" s="8">
        <v>10861</v>
      </c>
      <c r="D2457" s="12" t="s">
        <v>2514</v>
      </c>
      <c r="E2457" s="13">
        <v>44940</v>
      </c>
      <c r="F2457" s="12" t="s">
        <v>17098</v>
      </c>
      <c r="G2457" s="12">
        <f>IF(ISNUMBER(MATCH(C2457, FACT_ORDERS!C:C, 0)), 1, 0)</f>
        <v>0</v>
      </c>
      <c r="H2457" s="12">
        <f>COUNTIF(B:B,FACT_SEARCHES[[#This Row],[WD_PRODUCTS]])</f>
        <v>139</v>
      </c>
    </row>
    <row r="2458" spans="1:8" x14ac:dyDescent="0.3">
      <c r="A2458" s="12">
        <v>9456</v>
      </c>
      <c r="B2458" s="12">
        <v>267</v>
      </c>
      <c r="C2458" s="8">
        <v>10374</v>
      </c>
      <c r="D2458" s="12" t="s">
        <v>2515</v>
      </c>
      <c r="E2458" s="13">
        <v>44878</v>
      </c>
      <c r="F2458" s="12" t="s">
        <v>17099</v>
      </c>
      <c r="G2458" s="12">
        <f>IF(ISNUMBER(MATCH(C2458, FACT_ORDERS!C:C, 0)), 1, 0)</f>
        <v>1</v>
      </c>
      <c r="H2458" s="12">
        <f>COUNTIF(B:B,FACT_SEARCHES[[#This Row],[WD_PRODUCTS]])</f>
        <v>82</v>
      </c>
    </row>
    <row r="2459" spans="1:8" x14ac:dyDescent="0.3">
      <c r="A2459" s="12">
        <v>9457</v>
      </c>
      <c r="B2459" s="12">
        <v>272</v>
      </c>
      <c r="C2459" s="8">
        <v>10374</v>
      </c>
      <c r="D2459" s="12" t="s">
        <v>2516</v>
      </c>
      <c r="E2459" s="13">
        <v>44878</v>
      </c>
      <c r="F2459" s="12" t="s">
        <v>17100</v>
      </c>
      <c r="G2459" s="12">
        <f>IF(ISNUMBER(MATCH(C2459, FACT_ORDERS!C:C, 0)), 1, 0)</f>
        <v>1</v>
      </c>
      <c r="H2459" s="12">
        <f>COUNTIF(B:B,FACT_SEARCHES[[#This Row],[WD_PRODUCTS]])</f>
        <v>39</v>
      </c>
    </row>
    <row r="2460" spans="1:8" x14ac:dyDescent="0.3">
      <c r="A2460" s="12">
        <v>9458</v>
      </c>
      <c r="B2460" s="12">
        <v>220</v>
      </c>
      <c r="C2460" s="8">
        <v>10374</v>
      </c>
      <c r="D2460" s="12" t="s">
        <v>2517</v>
      </c>
      <c r="E2460" s="13">
        <v>44878</v>
      </c>
      <c r="F2460" s="12" t="s">
        <v>17101</v>
      </c>
      <c r="G2460" s="12">
        <f>IF(ISNUMBER(MATCH(C2460, FACT_ORDERS!C:C, 0)), 1, 0)</f>
        <v>1</v>
      </c>
      <c r="H2460" s="12">
        <f>COUNTIF(B:B,FACT_SEARCHES[[#This Row],[WD_PRODUCTS]])</f>
        <v>60</v>
      </c>
    </row>
    <row r="2461" spans="1:8" x14ac:dyDescent="0.3">
      <c r="A2461" s="12">
        <v>9459</v>
      </c>
      <c r="B2461" s="12">
        <v>237</v>
      </c>
      <c r="C2461" s="8">
        <v>10374</v>
      </c>
      <c r="D2461" s="12" t="s">
        <v>2518</v>
      </c>
      <c r="E2461" s="13">
        <v>44878</v>
      </c>
      <c r="F2461" s="12" t="s">
        <v>11997</v>
      </c>
      <c r="G2461" s="12">
        <f>IF(ISNUMBER(MATCH(C2461, FACT_ORDERS!C:C, 0)), 1, 0)</f>
        <v>1</v>
      </c>
      <c r="H2461" s="12">
        <f>COUNTIF(B:B,FACT_SEARCHES[[#This Row],[WD_PRODUCTS]])</f>
        <v>99</v>
      </c>
    </row>
    <row r="2462" spans="1:8" x14ac:dyDescent="0.3">
      <c r="A2462" s="12">
        <v>9460</v>
      </c>
      <c r="B2462" s="12">
        <v>228</v>
      </c>
      <c r="C2462" s="8">
        <v>10186</v>
      </c>
      <c r="D2462" s="12" t="s">
        <v>2519</v>
      </c>
      <c r="E2462" s="13">
        <v>44648</v>
      </c>
      <c r="F2462" s="12" t="s">
        <v>17102</v>
      </c>
      <c r="G2462" s="12">
        <f>IF(ISNUMBER(MATCH(C2462, FACT_ORDERS!C:C, 0)), 1, 0)</f>
        <v>1</v>
      </c>
      <c r="H2462" s="12">
        <f>COUNTIF(B:B,FACT_SEARCHES[[#This Row],[WD_PRODUCTS]])</f>
        <v>79</v>
      </c>
    </row>
    <row r="2463" spans="1:8" x14ac:dyDescent="0.3">
      <c r="A2463" s="12">
        <v>9461</v>
      </c>
      <c r="B2463" s="12">
        <v>235</v>
      </c>
      <c r="C2463" s="8">
        <v>10994</v>
      </c>
      <c r="D2463" s="12" t="s">
        <v>2520</v>
      </c>
      <c r="E2463" s="13">
        <v>44622</v>
      </c>
      <c r="F2463" s="12" t="s">
        <v>17103</v>
      </c>
      <c r="G2463" s="12">
        <f>IF(ISNUMBER(MATCH(C2463, FACT_ORDERS!C:C, 0)), 1, 0)</f>
        <v>0</v>
      </c>
      <c r="H2463" s="12">
        <f>COUNTIF(B:B,FACT_SEARCHES[[#This Row],[WD_PRODUCTS]])</f>
        <v>58</v>
      </c>
    </row>
    <row r="2464" spans="1:8" x14ac:dyDescent="0.3">
      <c r="A2464" s="12">
        <v>9462</v>
      </c>
      <c r="B2464" s="12">
        <v>222</v>
      </c>
      <c r="C2464" s="8">
        <v>10994</v>
      </c>
      <c r="D2464" s="12" t="s">
        <v>2521</v>
      </c>
      <c r="E2464" s="13">
        <v>44622</v>
      </c>
      <c r="F2464" s="12" t="s">
        <v>14704</v>
      </c>
      <c r="G2464" s="12">
        <f>IF(ISNUMBER(MATCH(C2464, FACT_ORDERS!C:C, 0)), 1, 0)</f>
        <v>0</v>
      </c>
      <c r="H2464" s="12">
        <f>COUNTIF(B:B,FACT_SEARCHES[[#This Row],[WD_PRODUCTS]])</f>
        <v>73</v>
      </c>
    </row>
    <row r="2465" spans="1:8" x14ac:dyDescent="0.3">
      <c r="A2465" s="12">
        <v>9463</v>
      </c>
      <c r="B2465" s="12">
        <v>267</v>
      </c>
      <c r="C2465" s="8">
        <v>10486</v>
      </c>
      <c r="D2465" s="12" t="s">
        <v>2522</v>
      </c>
      <c r="E2465" s="13">
        <v>44843</v>
      </c>
      <c r="F2465" s="12" t="s">
        <v>4310</v>
      </c>
      <c r="G2465" s="12">
        <f>IF(ISNUMBER(MATCH(C2465, FACT_ORDERS!C:C, 0)), 1, 0)</f>
        <v>0</v>
      </c>
      <c r="H2465" s="12">
        <f>COUNTIF(B:B,FACT_SEARCHES[[#This Row],[WD_PRODUCTS]])</f>
        <v>82</v>
      </c>
    </row>
    <row r="2466" spans="1:8" x14ac:dyDescent="0.3">
      <c r="A2466" s="12">
        <v>9464</v>
      </c>
      <c r="B2466" s="12">
        <v>247</v>
      </c>
      <c r="C2466" s="8">
        <v>10486</v>
      </c>
      <c r="D2466" s="12" t="s">
        <v>2523</v>
      </c>
      <c r="E2466" s="13">
        <v>44843</v>
      </c>
      <c r="F2466" s="12" t="s">
        <v>14152</v>
      </c>
      <c r="G2466" s="12">
        <f>IF(ISNUMBER(MATCH(C2466, FACT_ORDERS!C:C, 0)), 1, 0)</f>
        <v>0</v>
      </c>
      <c r="H2466" s="12">
        <f>COUNTIF(B:B,FACT_SEARCHES[[#This Row],[WD_PRODUCTS]])</f>
        <v>72</v>
      </c>
    </row>
    <row r="2467" spans="1:8" x14ac:dyDescent="0.3">
      <c r="A2467" s="12">
        <v>9465</v>
      </c>
      <c r="B2467" s="12">
        <v>235</v>
      </c>
      <c r="C2467" s="8">
        <v>10867</v>
      </c>
      <c r="D2467" s="12" t="s">
        <v>2524</v>
      </c>
      <c r="E2467" s="13">
        <v>45211</v>
      </c>
      <c r="F2467" s="12" t="s">
        <v>17104</v>
      </c>
      <c r="G2467" s="12">
        <f>IF(ISNUMBER(MATCH(C2467, FACT_ORDERS!C:C, 0)), 1, 0)</f>
        <v>1</v>
      </c>
      <c r="H2467" s="12">
        <f>COUNTIF(B:B,FACT_SEARCHES[[#This Row],[WD_PRODUCTS]])</f>
        <v>58</v>
      </c>
    </row>
    <row r="2468" spans="1:8" x14ac:dyDescent="0.3">
      <c r="A2468" s="12">
        <v>9466</v>
      </c>
      <c r="B2468" s="12">
        <v>281</v>
      </c>
      <c r="C2468" s="8">
        <v>10867</v>
      </c>
      <c r="D2468" s="12" t="s">
        <v>2525</v>
      </c>
      <c r="E2468" s="13">
        <v>45211</v>
      </c>
      <c r="F2468" s="12" t="s">
        <v>17105</v>
      </c>
      <c r="G2468" s="12">
        <f>IF(ISNUMBER(MATCH(C2468, FACT_ORDERS!C:C, 0)), 1, 0)</f>
        <v>1</v>
      </c>
      <c r="H2468" s="12">
        <f>COUNTIF(B:B,FACT_SEARCHES[[#This Row],[WD_PRODUCTS]])</f>
        <v>86</v>
      </c>
    </row>
    <row r="2469" spans="1:8" x14ac:dyDescent="0.3">
      <c r="A2469" s="12">
        <v>9467</v>
      </c>
      <c r="B2469" s="12">
        <v>204</v>
      </c>
      <c r="C2469" s="8">
        <v>10867</v>
      </c>
      <c r="D2469" s="12" t="s">
        <v>2526</v>
      </c>
      <c r="E2469" s="13">
        <v>45211</v>
      </c>
      <c r="F2469" s="12" t="s">
        <v>17106</v>
      </c>
      <c r="G2469" s="12">
        <f>IF(ISNUMBER(MATCH(C2469, FACT_ORDERS!C:C, 0)), 1, 0)</f>
        <v>1</v>
      </c>
      <c r="H2469" s="12">
        <f>COUNTIF(B:B,FACT_SEARCHES[[#This Row],[WD_PRODUCTS]])</f>
        <v>139</v>
      </c>
    </row>
    <row r="2470" spans="1:8" x14ac:dyDescent="0.3">
      <c r="A2470" s="12">
        <v>9468</v>
      </c>
      <c r="B2470" s="12">
        <v>258</v>
      </c>
      <c r="C2470" s="8">
        <v>10417</v>
      </c>
      <c r="D2470" s="12" t="s">
        <v>2527</v>
      </c>
      <c r="E2470" s="13">
        <v>45153</v>
      </c>
      <c r="F2470" s="12" t="s">
        <v>17107</v>
      </c>
      <c r="G2470" s="12">
        <f>IF(ISNUMBER(MATCH(C2470, FACT_ORDERS!C:C, 0)), 1, 0)</f>
        <v>1</v>
      </c>
      <c r="H2470" s="12">
        <f>COUNTIF(B:B,FACT_SEARCHES[[#This Row],[WD_PRODUCTS]])</f>
        <v>57</v>
      </c>
    </row>
    <row r="2471" spans="1:8" x14ac:dyDescent="0.3">
      <c r="A2471" s="12">
        <v>9469</v>
      </c>
      <c r="B2471" s="12">
        <v>243</v>
      </c>
      <c r="C2471" s="8">
        <v>10417</v>
      </c>
      <c r="D2471" s="12" t="s">
        <v>2528</v>
      </c>
      <c r="E2471" s="13">
        <v>45153</v>
      </c>
      <c r="F2471" s="12" t="s">
        <v>17108</v>
      </c>
      <c r="G2471" s="12">
        <f>IF(ISNUMBER(MATCH(C2471, FACT_ORDERS!C:C, 0)), 1, 0)</f>
        <v>1</v>
      </c>
      <c r="H2471" s="12">
        <f>COUNTIF(B:B,FACT_SEARCHES[[#This Row],[WD_PRODUCTS]])</f>
        <v>70</v>
      </c>
    </row>
    <row r="2472" spans="1:8" x14ac:dyDescent="0.3">
      <c r="A2472" s="12">
        <v>9470</v>
      </c>
      <c r="B2472" s="12">
        <v>259</v>
      </c>
      <c r="C2472" s="8">
        <v>10480</v>
      </c>
      <c r="D2472" s="12" t="s">
        <v>2529</v>
      </c>
      <c r="E2472" s="13">
        <v>45537</v>
      </c>
      <c r="F2472" s="12" t="s">
        <v>17109</v>
      </c>
      <c r="G2472" s="12">
        <f>IF(ISNUMBER(MATCH(C2472, FACT_ORDERS!C:C, 0)), 1, 0)</f>
        <v>0</v>
      </c>
      <c r="H2472" s="12">
        <f>COUNTIF(B:B,FACT_SEARCHES[[#This Row],[WD_PRODUCTS]])</f>
        <v>64</v>
      </c>
    </row>
    <row r="2473" spans="1:8" x14ac:dyDescent="0.3">
      <c r="A2473" s="12">
        <v>9471</v>
      </c>
      <c r="B2473" s="12">
        <v>200</v>
      </c>
      <c r="C2473" s="8">
        <v>10480</v>
      </c>
      <c r="D2473" s="12" t="s">
        <v>2530</v>
      </c>
      <c r="E2473" s="13">
        <v>45537</v>
      </c>
      <c r="F2473" s="12" t="s">
        <v>17110</v>
      </c>
      <c r="G2473" s="12">
        <f>IF(ISNUMBER(MATCH(C2473, FACT_ORDERS!C:C, 0)), 1, 0)</f>
        <v>0</v>
      </c>
      <c r="H2473" s="12">
        <f>COUNTIF(B:B,FACT_SEARCHES[[#This Row],[WD_PRODUCTS]])</f>
        <v>81</v>
      </c>
    </row>
    <row r="2474" spans="1:8" x14ac:dyDescent="0.3">
      <c r="A2474" s="12">
        <v>9472</v>
      </c>
      <c r="B2474" s="12">
        <v>213</v>
      </c>
      <c r="C2474" s="8">
        <v>10745</v>
      </c>
      <c r="D2474" s="12" t="s">
        <v>2531</v>
      </c>
      <c r="E2474" s="13">
        <v>45257</v>
      </c>
      <c r="F2474" s="12" t="s">
        <v>17111</v>
      </c>
      <c r="G2474" s="12">
        <f>IF(ISNUMBER(MATCH(C2474, FACT_ORDERS!C:C, 0)), 1, 0)</f>
        <v>1</v>
      </c>
      <c r="H2474" s="12">
        <f>COUNTIF(B:B,FACT_SEARCHES[[#This Row],[WD_PRODUCTS]])</f>
        <v>86</v>
      </c>
    </row>
    <row r="2475" spans="1:8" x14ac:dyDescent="0.3">
      <c r="A2475" s="12">
        <v>9473</v>
      </c>
      <c r="B2475" s="12">
        <v>250</v>
      </c>
      <c r="C2475" s="8">
        <v>10745</v>
      </c>
      <c r="D2475" s="12" t="s">
        <v>2532</v>
      </c>
      <c r="E2475" s="13">
        <v>45257</v>
      </c>
      <c r="F2475" s="12" t="s">
        <v>17112</v>
      </c>
      <c r="G2475" s="12">
        <f>IF(ISNUMBER(MATCH(C2475, FACT_ORDERS!C:C, 0)), 1, 0)</f>
        <v>1</v>
      </c>
      <c r="H2475" s="12">
        <f>COUNTIF(B:B,FACT_SEARCHES[[#This Row],[WD_PRODUCTS]])</f>
        <v>65</v>
      </c>
    </row>
    <row r="2476" spans="1:8" x14ac:dyDescent="0.3">
      <c r="A2476" s="12">
        <v>9474</v>
      </c>
      <c r="B2476" s="12">
        <v>274</v>
      </c>
      <c r="C2476" s="8">
        <v>10745</v>
      </c>
      <c r="D2476" s="12" t="s">
        <v>2533</v>
      </c>
      <c r="E2476" s="13">
        <v>45257</v>
      </c>
      <c r="F2476" s="12" t="s">
        <v>17113</v>
      </c>
      <c r="G2476" s="12">
        <f>IF(ISNUMBER(MATCH(C2476, FACT_ORDERS!C:C, 0)), 1, 0)</f>
        <v>1</v>
      </c>
      <c r="H2476" s="12">
        <f>COUNTIF(B:B,FACT_SEARCHES[[#This Row],[WD_PRODUCTS]])</f>
        <v>45</v>
      </c>
    </row>
    <row r="2477" spans="1:8" x14ac:dyDescent="0.3">
      <c r="A2477" s="12">
        <v>9475</v>
      </c>
      <c r="B2477" s="12">
        <v>261</v>
      </c>
      <c r="C2477" s="8">
        <v>10468</v>
      </c>
      <c r="D2477" s="12" t="s">
        <v>2534</v>
      </c>
      <c r="E2477" s="13">
        <v>45362</v>
      </c>
      <c r="F2477" s="12" t="s">
        <v>17114</v>
      </c>
      <c r="G2477" s="12">
        <f>IF(ISNUMBER(MATCH(C2477, FACT_ORDERS!C:C, 0)), 1, 0)</f>
        <v>0</v>
      </c>
      <c r="H2477" s="12">
        <f>COUNTIF(B:B,FACT_SEARCHES[[#This Row],[WD_PRODUCTS]])</f>
        <v>77</v>
      </c>
    </row>
    <row r="2478" spans="1:8" x14ac:dyDescent="0.3">
      <c r="A2478" s="12">
        <v>9476</v>
      </c>
      <c r="B2478" s="12">
        <v>287</v>
      </c>
      <c r="C2478" s="8">
        <v>10472</v>
      </c>
      <c r="D2478" s="12" t="s">
        <v>2535</v>
      </c>
      <c r="E2478" s="13">
        <v>45544</v>
      </c>
      <c r="F2478" s="12" t="s">
        <v>4723</v>
      </c>
      <c r="G2478" s="12">
        <f>IF(ISNUMBER(MATCH(C2478, FACT_ORDERS!C:C, 0)), 1, 0)</f>
        <v>1</v>
      </c>
      <c r="H2478" s="12">
        <f>COUNTIF(B:B,FACT_SEARCHES[[#This Row],[WD_PRODUCTS]])</f>
        <v>59</v>
      </c>
    </row>
    <row r="2479" spans="1:8" x14ac:dyDescent="0.3">
      <c r="A2479" s="12">
        <v>9477</v>
      </c>
      <c r="B2479" s="12">
        <v>227</v>
      </c>
      <c r="C2479" s="8">
        <v>10205</v>
      </c>
      <c r="D2479" s="12" t="s">
        <v>2536</v>
      </c>
      <c r="E2479" s="13">
        <v>44131</v>
      </c>
      <c r="F2479" s="12" t="s">
        <v>17115</v>
      </c>
      <c r="G2479" s="12">
        <f>IF(ISNUMBER(MATCH(C2479, FACT_ORDERS!C:C, 0)), 1, 0)</f>
        <v>0</v>
      </c>
      <c r="H2479" s="12">
        <f>COUNTIF(B:B,FACT_SEARCHES[[#This Row],[WD_PRODUCTS]])</f>
        <v>93</v>
      </c>
    </row>
    <row r="2480" spans="1:8" x14ac:dyDescent="0.3">
      <c r="A2480" s="12">
        <v>9478</v>
      </c>
      <c r="B2480" s="12">
        <v>261</v>
      </c>
      <c r="C2480" s="8">
        <v>10205</v>
      </c>
      <c r="D2480" s="12" t="s">
        <v>2537</v>
      </c>
      <c r="E2480" s="13">
        <v>44131</v>
      </c>
      <c r="F2480" s="12" t="s">
        <v>17116</v>
      </c>
      <c r="G2480" s="12">
        <f>IF(ISNUMBER(MATCH(C2480, FACT_ORDERS!C:C, 0)), 1, 0)</f>
        <v>0</v>
      </c>
      <c r="H2480" s="12">
        <f>COUNTIF(B:B,FACT_SEARCHES[[#This Row],[WD_PRODUCTS]])</f>
        <v>77</v>
      </c>
    </row>
    <row r="2481" spans="1:8" x14ac:dyDescent="0.3">
      <c r="A2481" s="12">
        <v>9479</v>
      </c>
      <c r="B2481" s="12">
        <v>264</v>
      </c>
      <c r="C2481" s="8">
        <v>10205</v>
      </c>
      <c r="D2481" s="12" t="s">
        <v>2538</v>
      </c>
      <c r="E2481" s="13">
        <v>44131</v>
      </c>
      <c r="F2481" s="12" t="s">
        <v>17117</v>
      </c>
      <c r="G2481" s="12">
        <f>IF(ISNUMBER(MATCH(C2481, FACT_ORDERS!C:C, 0)), 1, 0)</f>
        <v>0</v>
      </c>
      <c r="H2481" s="12">
        <f>COUNTIF(B:B,FACT_SEARCHES[[#This Row],[WD_PRODUCTS]])</f>
        <v>53</v>
      </c>
    </row>
    <row r="2482" spans="1:8" x14ac:dyDescent="0.3">
      <c r="A2482" s="12">
        <v>9480</v>
      </c>
      <c r="B2482" s="12">
        <v>265</v>
      </c>
      <c r="C2482" s="8">
        <v>10942</v>
      </c>
      <c r="D2482" s="12" t="s">
        <v>2539</v>
      </c>
      <c r="E2482" s="13">
        <v>44914</v>
      </c>
      <c r="F2482" s="12" t="s">
        <v>17118</v>
      </c>
      <c r="G2482" s="12">
        <f>IF(ISNUMBER(MATCH(C2482, FACT_ORDERS!C:C, 0)), 1, 0)</f>
        <v>1</v>
      </c>
      <c r="H2482" s="12">
        <f>COUNTIF(B:B,FACT_SEARCHES[[#This Row],[WD_PRODUCTS]])</f>
        <v>89</v>
      </c>
    </row>
    <row r="2483" spans="1:8" x14ac:dyDescent="0.3">
      <c r="A2483" s="12">
        <v>9481</v>
      </c>
      <c r="B2483" s="12">
        <v>220</v>
      </c>
      <c r="C2483" s="8">
        <v>10942</v>
      </c>
      <c r="D2483" s="12" t="s">
        <v>2540</v>
      </c>
      <c r="E2483" s="13">
        <v>44914</v>
      </c>
      <c r="F2483" s="12" t="s">
        <v>17119</v>
      </c>
      <c r="G2483" s="12">
        <f>IF(ISNUMBER(MATCH(C2483, FACT_ORDERS!C:C, 0)), 1, 0)</f>
        <v>1</v>
      </c>
      <c r="H2483" s="12">
        <f>COUNTIF(B:B,FACT_SEARCHES[[#This Row],[WD_PRODUCTS]])</f>
        <v>60</v>
      </c>
    </row>
    <row r="2484" spans="1:8" x14ac:dyDescent="0.3">
      <c r="A2484" s="12">
        <v>9482</v>
      </c>
      <c r="B2484" s="12">
        <v>244</v>
      </c>
      <c r="C2484" s="8">
        <v>10942</v>
      </c>
      <c r="D2484" s="12" t="s">
        <v>2541</v>
      </c>
      <c r="E2484" s="13">
        <v>44914</v>
      </c>
      <c r="F2484" s="12" t="s">
        <v>17120</v>
      </c>
      <c r="G2484" s="12">
        <f>IF(ISNUMBER(MATCH(C2484, FACT_ORDERS!C:C, 0)), 1, 0)</f>
        <v>1</v>
      </c>
      <c r="H2484" s="12">
        <f>COUNTIF(B:B,FACT_SEARCHES[[#This Row],[WD_PRODUCTS]])</f>
        <v>59</v>
      </c>
    </row>
    <row r="2485" spans="1:8" x14ac:dyDescent="0.3">
      <c r="A2485" s="12">
        <v>9483</v>
      </c>
      <c r="B2485" s="12">
        <v>284</v>
      </c>
      <c r="C2485" s="8">
        <v>10942</v>
      </c>
      <c r="D2485" s="12" t="s">
        <v>2542</v>
      </c>
      <c r="E2485" s="13">
        <v>44914</v>
      </c>
      <c r="F2485" s="12" t="s">
        <v>3821</v>
      </c>
      <c r="G2485" s="12">
        <f>IF(ISNUMBER(MATCH(C2485, FACT_ORDERS!C:C, 0)), 1, 0)</f>
        <v>1</v>
      </c>
      <c r="H2485" s="12">
        <f>COUNTIF(B:B,FACT_SEARCHES[[#This Row],[WD_PRODUCTS]])</f>
        <v>97</v>
      </c>
    </row>
    <row r="2486" spans="1:8" x14ac:dyDescent="0.3">
      <c r="A2486" s="12">
        <v>9484</v>
      </c>
      <c r="B2486" s="12">
        <v>245</v>
      </c>
      <c r="C2486" s="8">
        <v>10796</v>
      </c>
      <c r="D2486" s="12" t="s">
        <v>2543</v>
      </c>
      <c r="E2486" s="13">
        <v>45410</v>
      </c>
      <c r="F2486" s="12" t="s">
        <v>17121</v>
      </c>
      <c r="G2486" s="12">
        <f>IF(ISNUMBER(MATCH(C2486, FACT_ORDERS!C:C, 0)), 1, 0)</f>
        <v>1</v>
      </c>
      <c r="H2486" s="12">
        <f>COUNTIF(B:B,FACT_SEARCHES[[#This Row],[WD_PRODUCTS]])</f>
        <v>58</v>
      </c>
    </row>
    <row r="2487" spans="1:8" x14ac:dyDescent="0.3">
      <c r="A2487" s="12">
        <v>9485</v>
      </c>
      <c r="B2487" s="12">
        <v>231</v>
      </c>
      <c r="C2487" s="8">
        <v>10796</v>
      </c>
      <c r="D2487" s="12" t="s">
        <v>2544</v>
      </c>
      <c r="E2487" s="13">
        <v>45410</v>
      </c>
      <c r="F2487" s="12" t="s">
        <v>17122</v>
      </c>
      <c r="G2487" s="12">
        <f>IF(ISNUMBER(MATCH(C2487, FACT_ORDERS!C:C, 0)), 1, 0)</f>
        <v>1</v>
      </c>
      <c r="H2487" s="12">
        <f>COUNTIF(B:B,FACT_SEARCHES[[#This Row],[WD_PRODUCTS]])</f>
        <v>58</v>
      </c>
    </row>
    <row r="2488" spans="1:8" x14ac:dyDescent="0.3">
      <c r="A2488" s="12">
        <v>9486</v>
      </c>
      <c r="B2488" s="12">
        <v>216</v>
      </c>
      <c r="C2488" s="8">
        <v>10851</v>
      </c>
      <c r="D2488" s="12" t="s">
        <v>2545</v>
      </c>
      <c r="E2488" s="13">
        <v>45303</v>
      </c>
      <c r="F2488" s="12" t="s">
        <v>17123</v>
      </c>
      <c r="G2488" s="12">
        <f>IF(ISNUMBER(MATCH(C2488, FACT_ORDERS!C:C, 0)), 1, 0)</f>
        <v>0</v>
      </c>
      <c r="H2488" s="12">
        <f>COUNTIF(B:B,FACT_SEARCHES[[#This Row],[WD_PRODUCTS]])</f>
        <v>107</v>
      </c>
    </row>
    <row r="2489" spans="1:8" x14ac:dyDescent="0.3">
      <c r="A2489" s="12">
        <v>9487</v>
      </c>
      <c r="B2489" s="12">
        <v>244</v>
      </c>
      <c r="C2489" s="8">
        <v>10851</v>
      </c>
      <c r="D2489" s="12" t="s">
        <v>2546</v>
      </c>
      <c r="E2489" s="13">
        <v>45303</v>
      </c>
      <c r="F2489" s="12" t="s">
        <v>17124</v>
      </c>
      <c r="G2489" s="12">
        <f>IF(ISNUMBER(MATCH(C2489, FACT_ORDERS!C:C, 0)), 1, 0)</f>
        <v>0</v>
      </c>
      <c r="H2489" s="12">
        <f>COUNTIF(B:B,FACT_SEARCHES[[#This Row],[WD_PRODUCTS]])</f>
        <v>59</v>
      </c>
    </row>
    <row r="2490" spans="1:8" x14ac:dyDescent="0.3">
      <c r="A2490" s="12">
        <v>9488</v>
      </c>
      <c r="B2490" s="12">
        <v>249</v>
      </c>
      <c r="C2490" s="8">
        <v>10823</v>
      </c>
      <c r="D2490" s="12" t="s">
        <v>2547</v>
      </c>
      <c r="E2490" s="13">
        <v>45469</v>
      </c>
      <c r="F2490" s="12" t="s">
        <v>17125</v>
      </c>
      <c r="G2490" s="12">
        <f>IF(ISNUMBER(MATCH(C2490, FACT_ORDERS!C:C, 0)), 1, 0)</f>
        <v>0</v>
      </c>
      <c r="H2490" s="12">
        <f>COUNTIF(B:B,FACT_SEARCHES[[#This Row],[WD_PRODUCTS]])</f>
        <v>85</v>
      </c>
    </row>
    <row r="2491" spans="1:8" x14ac:dyDescent="0.3">
      <c r="A2491" s="12">
        <v>9489</v>
      </c>
      <c r="B2491" s="12">
        <v>272</v>
      </c>
      <c r="C2491" s="8">
        <v>10823</v>
      </c>
      <c r="D2491" s="12" t="s">
        <v>2548</v>
      </c>
      <c r="E2491" s="13">
        <v>45469</v>
      </c>
      <c r="F2491" s="12" t="s">
        <v>17126</v>
      </c>
      <c r="G2491" s="12">
        <f>IF(ISNUMBER(MATCH(C2491, FACT_ORDERS!C:C, 0)), 1, 0)</f>
        <v>0</v>
      </c>
      <c r="H2491" s="12">
        <f>COUNTIF(B:B,FACT_SEARCHES[[#This Row],[WD_PRODUCTS]])</f>
        <v>39</v>
      </c>
    </row>
    <row r="2492" spans="1:8" x14ac:dyDescent="0.3">
      <c r="A2492" s="12">
        <v>9490</v>
      </c>
      <c r="B2492" s="12">
        <v>268</v>
      </c>
      <c r="C2492" s="8">
        <v>10823</v>
      </c>
      <c r="D2492" s="12" t="s">
        <v>2549</v>
      </c>
      <c r="E2492" s="13">
        <v>45469</v>
      </c>
      <c r="F2492" s="12" t="s">
        <v>17127</v>
      </c>
      <c r="G2492" s="12">
        <f>IF(ISNUMBER(MATCH(C2492, FACT_ORDERS!C:C, 0)), 1, 0)</f>
        <v>0</v>
      </c>
      <c r="H2492" s="12">
        <f>COUNTIF(B:B,FACT_SEARCHES[[#This Row],[WD_PRODUCTS]])</f>
        <v>78</v>
      </c>
    </row>
    <row r="2493" spans="1:8" x14ac:dyDescent="0.3">
      <c r="A2493" s="12">
        <v>9491</v>
      </c>
      <c r="B2493" s="12">
        <v>259</v>
      </c>
      <c r="C2493" s="8">
        <v>10575</v>
      </c>
      <c r="D2493" s="12" t="s">
        <v>2550</v>
      </c>
      <c r="E2493" s="13">
        <v>45506</v>
      </c>
      <c r="F2493" s="12" t="s">
        <v>10985</v>
      </c>
      <c r="G2493" s="12">
        <f>IF(ISNUMBER(MATCH(C2493, FACT_ORDERS!C:C, 0)), 1, 0)</f>
        <v>0</v>
      </c>
      <c r="H2493" s="12">
        <f>COUNTIF(B:B,FACT_SEARCHES[[#This Row],[WD_PRODUCTS]])</f>
        <v>64</v>
      </c>
    </row>
    <row r="2494" spans="1:8" x14ac:dyDescent="0.3">
      <c r="A2494" s="12">
        <v>9492</v>
      </c>
      <c r="B2494" s="12">
        <v>257</v>
      </c>
      <c r="C2494" s="8">
        <v>10575</v>
      </c>
      <c r="D2494" s="12" t="s">
        <v>2551</v>
      </c>
      <c r="E2494" s="13">
        <v>45506</v>
      </c>
      <c r="F2494" s="12" t="s">
        <v>17128</v>
      </c>
      <c r="G2494" s="12">
        <f>IF(ISNUMBER(MATCH(C2494, FACT_ORDERS!C:C, 0)), 1, 0)</f>
        <v>0</v>
      </c>
      <c r="H2494" s="12">
        <f>COUNTIF(B:B,FACT_SEARCHES[[#This Row],[WD_PRODUCTS]])</f>
        <v>75</v>
      </c>
    </row>
    <row r="2495" spans="1:8" x14ac:dyDescent="0.3">
      <c r="A2495" s="12">
        <v>9493</v>
      </c>
      <c r="B2495" s="12">
        <v>284</v>
      </c>
      <c r="C2495" s="8">
        <v>10732</v>
      </c>
      <c r="D2495" s="12" t="s">
        <v>2552</v>
      </c>
      <c r="E2495" s="13">
        <v>45218</v>
      </c>
      <c r="F2495" s="12" t="s">
        <v>17129</v>
      </c>
      <c r="G2495" s="12">
        <f>IF(ISNUMBER(MATCH(C2495, FACT_ORDERS!C:C, 0)), 1, 0)</f>
        <v>1</v>
      </c>
      <c r="H2495" s="12">
        <f>COUNTIF(B:B,FACT_SEARCHES[[#This Row],[WD_PRODUCTS]])</f>
        <v>97</v>
      </c>
    </row>
    <row r="2496" spans="1:8" x14ac:dyDescent="0.3">
      <c r="A2496" s="12">
        <v>9494</v>
      </c>
      <c r="B2496" s="12">
        <v>266</v>
      </c>
      <c r="C2496" s="8">
        <v>10439</v>
      </c>
      <c r="D2496" s="12" t="s">
        <v>2553</v>
      </c>
      <c r="E2496" s="13">
        <v>45560</v>
      </c>
      <c r="F2496" s="12" t="s">
        <v>4077</v>
      </c>
      <c r="G2496" s="12">
        <f>IF(ISNUMBER(MATCH(C2496, FACT_ORDERS!C:C, 0)), 1, 0)</f>
        <v>1</v>
      </c>
      <c r="H2496" s="12">
        <f>COUNTIF(B:B,FACT_SEARCHES[[#This Row],[WD_PRODUCTS]])</f>
        <v>94</v>
      </c>
    </row>
    <row r="2497" spans="1:8" x14ac:dyDescent="0.3">
      <c r="A2497" s="12">
        <v>9495</v>
      </c>
      <c r="B2497" s="12">
        <v>233</v>
      </c>
      <c r="C2497" s="8">
        <v>10439</v>
      </c>
      <c r="D2497" s="12" t="s">
        <v>2554</v>
      </c>
      <c r="E2497" s="13">
        <v>45560</v>
      </c>
      <c r="F2497" s="12" t="s">
        <v>3436</v>
      </c>
      <c r="G2497" s="12">
        <f>IF(ISNUMBER(MATCH(C2497, FACT_ORDERS!C:C, 0)), 1, 0)</f>
        <v>1</v>
      </c>
      <c r="H2497" s="12">
        <f>COUNTIF(B:B,FACT_SEARCHES[[#This Row],[WD_PRODUCTS]])</f>
        <v>76</v>
      </c>
    </row>
    <row r="2498" spans="1:8" x14ac:dyDescent="0.3">
      <c r="A2498" s="12">
        <v>9496</v>
      </c>
      <c r="B2498" s="12">
        <v>247</v>
      </c>
      <c r="C2498" s="8">
        <v>10866</v>
      </c>
      <c r="D2498" s="12" t="s">
        <v>2555</v>
      </c>
      <c r="E2498" s="13">
        <v>44481</v>
      </c>
      <c r="F2498" s="12" t="s">
        <v>17130</v>
      </c>
      <c r="G2498" s="12">
        <f>IF(ISNUMBER(MATCH(C2498, FACT_ORDERS!C:C, 0)), 1, 0)</f>
        <v>1</v>
      </c>
      <c r="H2498" s="12">
        <f>COUNTIF(B:B,FACT_SEARCHES[[#This Row],[WD_PRODUCTS]])</f>
        <v>72</v>
      </c>
    </row>
    <row r="2499" spans="1:8" x14ac:dyDescent="0.3">
      <c r="A2499" s="12">
        <v>9497</v>
      </c>
      <c r="B2499" s="12">
        <v>263</v>
      </c>
      <c r="C2499" s="8">
        <v>10866</v>
      </c>
      <c r="D2499" s="12" t="s">
        <v>2556</v>
      </c>
      <c r="E2499" s="13">
        <v>44481</v>
      </c>
      <c r="F2499" s="12" t="s">
        <v>17131</v>
      </c>
      <c r="G2499" s="12">
        <f>IF(ISNUMBER(MATCH(C2499, FACT_ORDERS!C:C, 0)), 1, 0)</f>
        <v>1</v>
      </c>
      <c r="H2499" s="12">
        <f>COUNTIF(B:B,FACT_SEARCHES[[#This Row],[WD_PRODUCTS]])</f>
        <v>108</v>
      </c>
    </row>
    <row r="2500" spans="1:8" x14ac:dyDescent="0.3">
      <c r="A2500" s="12">
        <v>9498</v>
      </c>
      <c r="B2500" s="12">
        <v>278</v>
      </c>
      <c r="C2500" s="8">
        <v>10866</v>
      </c>
      <c r="D2500" s="12" t="s">
        <v>2557</v>
      </c>
      <c r="E2500" s="13">
        <v>44481</v>
      </c>
      <c r="F2500" s="12" t="s">
        <v>17132</v>
      </c>
      <c r="G2500" s="12">
        <f>IF(ISNUMBER(MATCH(C2500, FACT_ORDERS!C:C, 0)), 1, 0)</f>
        <v>1</v>
      </c>
      <c r="H2500" s="12">
        <f>COUNTIF(B:B,FACT_SEARCHES[[#This Row],[WD_PRODUCTS]])</f>
        <v>81</v>
      </c>
    </row>
    <row r="2501" spans="1:8" x14ac:dyDescent="0.3">
      <c r="A2501" s="12">
        <v>9499</v>
      </c>
      <c r="B2501" s="12">
        <v>289</v>
      </c>
      <c r="C2501" s="8">
        <v>10350</v>
      </c>
      <c r="D2501" s="12" t="s">
        <v>2558</v>
      </c>
      <c r="E2501" s="13">
        <v>45370</v>
      </c>
      <c r="F2501" s="12" t="s">
        <v>17133</v>
      </c>
      <c r="G2501" s="12">
        <f>IF(ISNUMBER(MATCH(C2501, FACT_ORDERS!C:C, 0)), 1, 0)</f>
        <v>0</v>
      </c>
      <c r="H2501" s="12">
        <f>COUNTIF(B:B,FACT_SEARCHES[[#This Row],[WD_PRODUCTS]])</f>
        <v>56</v>
      </c>
    </row>
    <row r="2502" spans="1:8" x14ac:dyDescent="0.3">
      <c r="A2502" s="12">
        <v>9500</v>
      </c>
      <c r="B2502" s="12">
        <v>241</v>
      </c>
      <c r="C2502" s="8">
        <v>10683</v>
      </c>
      <c r="D2502" s="12" t="s">
        <v>2559</v>
      </c>
      <c r="E2502" s="13">
        <v>45552</v>
      </c>
      <c r="F2502" s="12" t="s">
        <v>17134</v>
      </c>
      <c r="G2502" s="12">
        <f>IF(ISNUMBER(MATCH(C2502, FACT_ORDERS!C:C, 0)), 1, 0)</f>
        <v>1</v>
      </c>
      <c r="H2502" s="12">
        <f>COUNTIF(B:B,FACT_SEARCHES[[#This Row],[WD_PRODUCTS]])</f>
        <v>96</v>
      </c>
    </row>
    <row r="2503" spans="1:8" x14ac:dyDescent="0.3">
      <c r="A2503" s="12">
        <v>9501</v>
      </c>
      <c r="B2503" s="12">
        <v>253</v>
      </c>
      <c r="C2503" s="8">
        <v>10683</v>
      </c>
      <c r="D2503" s="12" t="s">
        <v>2560</v>
      </c>
      <c r="E2503" s="13">
        <v>45552</v>
      </c>
      <c r="F2503" s="12" t="s">
        <v>17135</v>
      </c>
      <c r="G2503" s="12">
        <f>IF(ISNUMBER(MATCH(C2503, FACT_ORDERS!C:C, 0)), 1, 0)</f>
        <v>1</v>
      </c>
      <c r="H2503" s="12">
        <f>COUNTIF(B:B,FACT_SEARCHES[[#This Row],[WD_PRODUCTS]])</f>
        <v>78</v>
      </c>
    </row>
    <row r="2504" spans="1:8" x14ac:dyDescent="0.3">
      <c r="A2504" s="12">
        <v>9502</v>
      </c>
      <c r="B2504" s="12">
        <v>214</v>
      </c>
      <c r="C2504" s="8">
        <v>10683</v>
      </c>
      <c r="D2504" s="12" t="s">
        <v>2561</v>
      </c>
      <c r="E2504" s="13">
        <v>45552</v>
      </c>
      <c r="F2504" s="12" t="s">
        <v>17136</v>
      </c>
      <c r="G2504" s="12">
        <f>IF(ISNUMBER(MATCH(C2504, FACT_ORDERS!C:C, 0)), 1, 0)</f>
        <v>1</v>
      </c>
      <c r="H2504" s="12">
        <f>COUNTIF(B:B,FACT_SEARCHES[[#This Row],[WD_PRODUCTS]])</f>
        <v>51</v>
      </c>
    </row>
    <row r="2505" spans="1:8" x14ac:dyDescent="0.3">
      <c r="A2505" s="12">
        <v>9503</v>
      </c>
      <c r="B2505" s="12">
        <v>208</v>
      </c>
      <c r="C2505" s="8">
        <v>10683</v>
      </c>
      <c r="D2505" s="12" t="s">
        <v>2562</v>
      </c>
      <c r="E2505" s="13">
        <v>45552</v>
      </c>
      <c r="F2505" s="12" t="s">
        <v>17137</v>
      </c>
      <c r="G2505" s="12">
        <f>IF(ISNUMBER(MATCH(C2505, FACT_ORDERS!C:C, 0)), 1, 0)</f>
        <v>1</v>
      </c>
      <c r="H2505" s="12">
        <f>COUNTIF(B:B,FACT_SEARCHES[[#This Row],[WD_PRODUCTS]])</f>
        <v>91</v>
      </c>
    </row>
    <row r="2506" spans="1:8" x14ac:dyDescent="0.3">
      <c r="A2506" s="12">
        <v>9504</v>
      </c>
      <c r="B2506" s="12">
        <v>256</v>
      </c>
      <c r="C2506" s="8">
        <v>10812</v>
      </c>
      <c r="D2506" s="12" t="s">
        <v>2563</v>
      </c>
      <c r="E2506" s="13">
        <v>45196</v>
      </c>
      <c r="F2506" s="12" t="s">
        <v>17138</v>
      </c>
      <c r="G2506" s="12">
        <f>IF(ISNUMBER(MATCH(C2506, FACT_ORDERS!C:C, 0)), 1, 0)</f>
        <v>1</v>
      </c>
      <c r="H2506" s="12">
        <f>COUNTIF(B:B,FACT_SEARCHES[[#This Row],[WD_PRODUCTS]])</f>
        <v>63</v>
      </c>
    </row>
    <row r="2507" spans="1:8" x14ac:dyDescent="0.3">
      <c r="A2507" s="12">
        <v>9505</v>
      </c>
      <c r="B2507" s="12">
        <v>277</v>
      </c>
      <c r="C2507" s="8">
        <v>10962</v>
      </c>
      <c r="D2507" s="12" t="s">
        <v>2564</v>
      </c>
      <c r="E2507" s="13">
        <v>44965</v>
      </c>
      <c r="F2507" s="12" t="s">
        <v>17139</v>
      </c>
      <c r="G2507" s="12">
        <f>IF(ISNUMBER(MATCH(C2507, FACT_ORDERS!C:C, 0)), 1, 0)</f>
        <v>0</v>
      </c>
      <c r="H2507" s="12">
        <f>COUNTIF(B:B,FACT_SEARCHES[[#This Row],[WD_PRODUCTS]])</f>
        <v>98</v>
      </c>
    </row>
    <row r="2508" spans="1:8" x14ac:dyDescent="0.3">
      <c r="A2508" s="12">
        <v>9506</v>
      </c>
      <c r="B2508" s="12">
        <v>204</v>
      </c>
      <c r="C2508" s="8">
        <v>10962</v>
      </c>
      <c r="D2508" s="12" t="s">
        <v>2565</v>
      </c>
      <c r="E2508" s="13">
        <v>44965</v>
      </c>
      <c r="F2508" s="12" t="s">
        <v>17140</v>
      </c>
      <c r="G2508" s="12">
        <f>IF(ISNUMBER(MATCH(C2508, FACT_ORDERS!C:C, 0)), 1, 0)</f>
        <v>0</v>
      </c>
      <c r="H2508" s="12">
        <f>COUNTIF(B:B,FACT_SEARCHES[[#This Row],[WD_PRODUCTS]])</f>
        <v>139</v>
      </c>
    </row>
    <row r="2509" spans="1:8" x14ac:dyDescent="0.3">
      <c r="A2509" s="12">
        <v>9507</v>
      </c>
      <c r="B2509" s="12">
        <v>281</v>
      </c>
      <c r="C2509" s="8">
        <v>10962</v>
      </c>
      <c r="D2509" s="12" t="s">
        <v>2566</v>
      </c>
      <c r="E2509" s="13">
        <v>44965</v>
      </c>
      <c r="F2509" s="12" t="s">
        <v>17141</v>
      </c>
      <c r="G2509" s="12">
        <f>IF(ISNUMBER(MATCH(C2509, FACT_ORDERS!C:C, 0)), 1, 0)</f>
        <v>0</v>
      </c>
      <c r="H2509" s="12">
        <f>COUNTIF(B:B,FACT_SEARCHES[[#This Row],[WD_PRODUCTS]])</f>
        <v>86</v>
      </c>
    </row>
    <row r="2510" spans="1:8" x14ac:dyDescent="0.3">
      <c r="A2510" s="12">
        <v>9508</v>
      </c>
      <c r="B2510" s="12">
        <v>215</v>
      </c>
      <c r="C2510" s="8">
        <v>10970</v>
      </c>
      <c r="D2510" s="12" t="s">
        <v>2567</v>
      </c>
      <c r="E2510" s="13">
        <v>45132</v>
      </c>
      <c r="F2510" s="12" t="s">
        <v>11286</v>
      </c>
      <c r="G2510" s="12">
        <f>IF(ISNUMBER(MATCH(C2510, FACT_ORDERS!C:C, 0)), 1, 0)</f>
        <v>1</v>
      </c>
      <c r="H2510" s="12">
        <f>COUNTIF(B:B,FACT_SEARCHES[[#This Row],[WD_PRODUCTS]])</f>
        <v>67</v>
      </c>
    </row>
    <row r="2511" spans="1:8" x14ac:dyDescent="0.3">
      <c r="A2511" s="12">
        <v>9509</v>
      </c>
      <c r="B2511" s="12">
        <v>279</v>
      </c>
      <c r="C2511" s="8">
        <v>10970</v>
      </c>
      <c r="D2511" s="12" t="s">
        <v>2568</v>
      </c>
      <c r="E2511" s="13">
        <v>45132</v>
      </c>
      <c r="F2511" s="12" t="s">
        <v>17142</v>
      </c>
      <c r="G2511" s="12">
        <f>IF(ISNUMBER(MATCH(C2511, FACT_ORDERS!C:C, 0)), 1, 0)</f>
        <v>1</v>
      </c>
      <c r="H2511" s="12">
        <f>COUNTIF(B:B,FACT_SEARCHES[[#This Row],[WD_PRODUCTS]])</f>
        <v>44</v>
      </c>
    </row>
    <row r="2512" spans="1:8" x14ac:dyDescent="0.3">
      <c r="A2512" s="12">
        <v>9510</v>
      </c>
      <c r="B2512" s="12">
        <v>217</v>
      </c>
      <c r="C2512" s="8">
        <v>10060</v>
      </c>
      <c r="D2512" s="12" t="s">
        <v>2569</v>
      </c>
      <c r="E2512" s="13">
        <v>45030</v>
      </c>
      <c r="F2512" s="12" t="s">
        <v>17143</v>
      </c>
      <c r="G2512" s="12">
        <f>IF(ISNUMBER(MATCH(C2512, FACT_ORDERS!C:C, 0)), 1, 0)</f>
        <v>1</v>
      </c>
      <c r="H2512" s="12">
        <f>COUNTIF(B:B,FACT_SEARCHES[[#This Row],[WD_PRODUCTS]])</f>
        <v>49</v>
      </c>
    </row>
    <row r="2513" spans="1:8" x14ac:dyDescent="0.3">
      <c r="A2513" s="12">
        <v>9511</v>
      </c>
      <c r="B2513" s="12">
        <v>291</v>
      </c>
      <c r="C2513" s="8">
        <v>10060</v>
      </c>
      <c r="D2513" s="12" t="s">
        <v>2570</v>
      </c>
      <c r="E2513" s="13">
        <v>45030</v>
      </c>
      <c r="F2513" s="12" t="s">
        <v>17144</v>
      </c>
      <c r="G2513" s="12">
        <f>IF(ISNUMBER(MATCH(C2513, FACT_ORDERS!C:C, 0)), 1, 0)</f>
        <v>1</v>
      </c>
      <c r="H2513" s="12">
        <f>COUNTIF(B:B,FACT_SEARCHES[[#This Row],[WD_PRODUCTS]])</f>
        <v>42</v>
      </c>
    </row>
    <row r="2514" spans="1:8" x14ac:dyDescent="0.3">
      <c r="A2514" s="12">
        <v>9512</v>
      </c>
      <c r="B2514" s="12">
        <v>245</v>
      </c>
      <c r="C2514" s="8">
        <v>10060</v>
      </c>
      <c r="D2514" s="12" t="s">
        <v>2571</v>
      </c>
      <c r="E2514" s="13">
        <v>45030</v>
      </c>
      <c r="F2514" s="12" t="s">
        <v>3681</v>
      </c>
      <c r="G2514" s="12">
        <f>IF(ISNUMBER(MATCH(C2514, FACT_ORDERS!C:C, 0)), 1, 0)</f>
        <v>1</v>
      </c>
      <c r="H2514" s="12">
        <f>COUNTIF(B:B,FACT_SEARCHES[[#This Row],[WD_PRODUCTS]])</f>
        <v>58</v>
      </c>
    </row>
    <row r="2515" spans="1:8" x14ac:dyDescent="0.3">
      <c r="A2515" s="12">
        <v>9513</v>
      </c>
      <c r="B2515" s="12">
        <v>235</v>
      </c>
      <c r="C2515" s="8">
        <v>10590</v>
      </c>
      <c r="D2515" s="12" t="s">
        <v>2572</v>
      </c>
      <c r="E2515" s="13">
        <v>45449</v>
      </c>
      <c r="F2515" s="12" t="s">
        <v>17145</v>
      </c>
      <c r="G2515" s="12">
        <f>IF(ISNUMBER(MATCH(C2515, FACT_ORDERS!C:C, 0)), 1, 0)</f>
        <v>0</v>
      </c>
      <c r="H2515" s="12">
        <f>COUNTIF(B:B,FACT_SEARCHES[[#This Row],[WD_PRODUCTS]])</f>
        <v>58</v>
      </c>
    </row>
    <row r="2516" spans="1:8" x14ac:dyDescent="0.3">
      <c r="A2516" s="12">
        <v>9514</v>
      </c>
      <c r="B2516" s="12">
        <v>219</v>
      </c>
      <c r="C2516" s="8">
        <v>10590</v>
      </c>
      <c r="D2516" s="12" t="s">
        <v>2573</v>
      </c>
      <c r="E2516" s="13">
        <v>45449</v>
      </c>
      <c r="F2516" s="12" t="s">
        <v>17146</v>
      </c>
      <c r="G2516" s="12">
        <f>IF(ISNUMBER(MATCH(C2516, FACT_ORDERS!C:C, 0)), 1, 0)</f>
        <v>0</v>
      </c>
      <c r="H2516" s="12">
        <f>COUNTIF(B:B,FACT_SEARCHES[[#This Row],[WD_PRODUCTS]])</f>
        <v>83</v>
      </c>
    </row>
    <row r="2517" spans="1:8" x14ac:dyDescent="0.3">
      <c r="A2517" s="12">
        <v>9515</v>
      </c>
      <c r="B2517" s="12">
        <v>260</v>
      </c>
      <c r="C2517" s="8">
        <v>10742</v>
      </c>
      <c r="D2517" s="12" t="s">
        <v>2574</v>
      </c>
      <c r="E2517" s="13">
        <v>44616</v>
      </c>
      <c r="F2517" s="12" t="s">
        <v>17147</v>
      </c>
      <c r="G2517" s="12">
        <f>IF(ISNUMBER(MATCH(C2517, FACT_ORDERS!C:C, 0)), 1, 0)</f>
        <v>1</v>
      </c>
      <c r="H2517" s="12">
        <f>COUNTIF(B:B,FACT_SEARCHES[[#This Row],[WD_PRODUCTS]])</f>
        <v>86</v>
      </c>
    </row>
    <row r="2518" spans="1:8" x14ac:dyDescent="0.3">
      <c r="A2518" s="12">
        <v>9516</v>
      </c>
      <c r="B2518" s="12">
        <v>252</v>
      </c>
      <c r="C2518" s="8">
        <v>10742</v>
      </c>
      <c r="D2518" s="12" t="s">
        <v>2575</v>
      </c>
      <c r="E2518" s="13">
        <v>44616</v>
      </c>
      <c r="F2518" s="12" t="s">
        <v>17148</v>
      </c>
      <c r="G2518" s="12">
        <f>IF(ISNUMBER(MATCH(C2518, FACT_ORDERS!C:C, 0)), 1, 0)</f>
        <v>1</v>
      </c>
      <c r="H2518" s="12">
        <f>COUNTIF(B:B,FACT_SEARCHES[[#This Row],[WD_PRODUCTS]])</f>
        <v>64</v>
      </c>
    </row>
    <row r="2519" spans="1:8" x14ac:dyDescent="0.3">
      <c r="A2519" s="12">
        <v>9517</v>
      </c>
      <c r="B2519" s="12">
        <v>262</v>
      </c>
      <c r="C2519" s="8">
        <v>10742</v>
      </c>
      <c r="D2519" s="12" t="s">
        <v>2576</v>
      </c>
      <c r="E2519" s="13">
        <v>44616</v>
      </c>
      <c r="F2519" s="12" t="s">
        <v>17149</v>
      </c>
      <c r="G2519" s="12">
        <f>IF(ISNUMBER(MATCH(C2519, FACT_ORDERS!C:C, 0)), 1, 0)</f>
        <v>1</v>
      </c>
      <c r="H2519" s="12">
        <f>COUNTIF(B:B,FACT_SEARCHES[[#This Row],[WD_PRODUCTS]])</f>
        <v>70</v>
      </c>
    </row>
    <row r="2520" spans="1:8" x14ac:dyDescent="0.3">
      <c r="A2520" s="12">
        <v>9518</v>
      </c>
      <c r="B2520" s="12">
        <v>262</v>
      </c>
      <c r="C2520" s="8">
        <v>10834</v>
      </c>
      <c r="D2520" s="12" t="s">
        <v>2577</v>
      </c>
      <c r="E2520" s="13">
        <v>45358</v>
      </c>
      <c r="F2520" s="12" t="s">
        <v>17150</v>
      </c>
      <c r="G2520" s="12">
        <f>IF(ISNUMBER(MATCH(C2520, FACT_ORDERS!C:C, 0)), 1, 0)</f>
        <v>0</v>
      </c>
      <c r="H2520" s="12">
        <f>COUNTIF(B:B,FACT_SEARCHES[[#This Row],[WD_PRODUCTS]])</f>
        <v>70</v>
      </c>
    </row>
    <row r="2521" spans="1:8" x14ac:dyDescent="0.3">
      <c r="A2521" s="12">
        <v>9519</v>
      </c>
      <c r="B2521" s="12">
        <v>208</v>
      </c>
      <c r="C2521" s="8">
        <v>10582</v>
      </c>
      <c r="D2521" s="12" t="s">
        <v>2578</v>
      </c>
      <c r="E2521" s="13">
        <v>45202</v>
      </c>
      <c r="F2521" s="12" t="s">
        <v>13204</v>
      </c>
      <c r="G2521" s="12">
        <f>IF(ISNUMBER(MATCH(C2521, FACT_ORDERS!C:C, 0)), 1, 0)</f>
        <v>1</v>
      </c>
      <c r="H2521" s="12">
        <f>COUNTIF(B:B,FACT_SEARCHES[[#This Row],[WD_PRODUCTS]])</f>
        <v>91</v>
      </c>
    </row>
    <row r="2522" spans="1:8" x14ac:dyDescent="0.3">
      <c r="A2522" s="12">
        <v>9520</v>
      </c>
      <c r="B2522" s="12">
        <v>266</v>
      </c>
      <c r="C2522" s="8">
        <v>10439</v>
      </c>
      <c r="D2522" s="12" t="s">
        <v>2579</v>
      </c>
      <c r="E2522" s="13">
        <v>45556</v>
      </c>
      <c r="F2522" s="12" t="s">
        <v>17151</v>
      </c>
      <c r="G2522" s="12">
        <f>IF(ISNUMBER(MATCH(C2522, FACT_ORDERS!C:C, 0)), 1, 0)</f>
        <v>1</v>
      </c>
      <c r="H2522" s="12">
        <f>COUNTIF(B:B,FACT_SEARCHES[[#This Row],[WD_PRODUCTS]])</f>
        <v>94</v>
      </c>
    </row>
    <row r="2523" spans="1:8" x14ac:dyDescent="0.3">
      <c r="A2523" s="12">
        <v>9521</v>
      </c>
      <c r="B2523" s="12">
        <v>236</v>
      </c>
      <c r="C2523" s="8">
        <v>10439</v>
      </c>
      <c r="D2523" s="12" t="s">
        <v>2580</v>
      </c>
      <c r="E2523" s="13">
        <v>45556</v>
      </c>
      <c r="F2523" s="12" t="s">
        <v>17152</v>
      </c>
      <c r="G2523" s="12">
        <f>IF(ISNUMBER(MATCH(C2523, FACT_ORDERS!C:C, 0)), 1, 0)</f>
        <v>1</v>
      </c>
      <c r="H2523" s="12">
        <f>COUNTIF(B:B,FACT_SEARCHES[[#This Row],[WD_PRODUCTS]])</f>
        <v>80</v>
      </c>
    </row>
    <row r="2524" spans="1:8" x14ac:dyDescent="0.3">
      <c r="A2524" s="12">
        <v>9522</v>
      </c>
      <c r="B2524" s="12">
        <v>293</v>
      </c>
      <c r="C2524" s="8">
        <v>10439</v>
      </c>
      <c r="D2524" s="12" t="s">
        <v>2581</v>
      </c>
      <c r="E2524" s="13">
        <v>45556</v>
      </c>
      <c r="F2524" s="12" t="s">
        <v>17153</v>
      </c>
      <c r="G2524" s="12">
        <f>IF(ISNUMBER(MATCH(C2524, FACT_ORDERS!C:C, 0)), 1, 0)</f>
        <v>1</v>
      </c>
      <c r="H2524" s="12">
        <f>COUNTIF(B:B,FACT_SEARCHES[[#This Row],[WD_PRODUCTS]])</f>
        <v>70</v>
      </c>
    </row>
    <row r="2525" spans="1:8" x14ac:dyDescent="0.3">
      <c r="A2525" s="12">
        <v>9523</v>
      </c>
      <c r="B2525" s="12">
        <v>233</v>
      </c>
      <c r="C2525" s="8">
        <v>10439</v>
      </c>
      <c r="D2525" s="12" t="s">
        <v>2582</v>
      </c>
      <c r="E2525" s="13">
        <v>45556</v>
      </c>
      <c r="F2525" s="12" t="s">
        <v>17154</v>
      </c>
      <c r="G2525" s="12">
        <f>IF(ISNUMBER(MATCH(C2525, FACT_ORDERS!C:C, 0)), 1, 0)</f>
        <v>1</v>
      </c>
      <c r="H2525" s="12">
        <f>COUNTIF(B:B,FACT_SEARCHES[[#This Row],[WD_PRODUCTS]])</f>
        <v>76</v>
      </c>
    </row>
    <row r="2526" spans="1:8" x14ac:dyDescent="0.3">
      <c r="A2526" s="12">
        <v>9524</v>
      </c>
      <c r="B2526" s="12">
        <v>216</v>
      </c>
      <c r="C2526" s="8">
        <v>10930</v>
      </c>
      <c r="D2526" s="12" t="s">
        <v>2583</v>
      </c>
      <c r="E2526" s="13">
        <v>44949</v>
      </c>
      <c r="F2526" s="12" t="s">
        <v>17155</v>
      </c>
      <c r="G2526" s="12">
        <f>IF(ISNUMBER(MATCH(C2526, FACT_ORDERS!C:C, 0)), 1, 0)</f>
        <v>1</v>
      </c>
      <c r="H2526" s="12">
        <f>COUNTIF(B:B,FACT_SEARCHES[[#This Row],[WD_PRODUCTS]])</f>
        <v>107</v>
      </c>
    </row>
    <row r="2527" spans="1:8" x14ac:dyDescent="0.3">
      <c r="A2527" s="12">
        <v>9525</v>
      </c>
      <c r="B2527" s="12">
        <v>247</v>
      </c>
      <c r="C2527" s="8">
        <v>10930</v>
      </c>
      <c r="D2527" s="12" t="s">
        <v>2584</v>
      </c>
      <c r="E2527" s="13">
        <v>44949</v>
      </c>
      <c r="F2527" s="12" t="s">
        <v>17156</v>
      </c>
      <c r="G2527" s="12">
        <f>IF(ISNUMBER(MATCH(C2527, FACT_ORDERS!C:C, 0)), 1, 0)</f>
        <v>1</v>
      </c>
      <c r="H2527" s="12">
        <f>COUNTIF(B:B,FACT_SEARCHES[[#This Row],[WD_PRODUCTS]])</f>
        <v>72</v>
      </c>
    </row>
    <row r="2528" spans="1:8" x14ac:dyDescent="0.3">
      <c r="A2528" s="12">
        <v>9526</v>
      </c>
      <c r="B2528" s="12">
        <v>225</v>
      </c>
      <c r="C2528" s="8">
        <v>10930</v>
      </c>
      <c r="D2528" s="12" t="s">
        <v>2585</v>
      </c>
      <c r="E2528" s="13">
        <v>44949</v>
      </c>
      <c r="F2528" s="12" t="s">
        <v>17157</v>
      </c>
      <c r="G2528" s="12">
        <f>IF(ISNUMBER(MATCH(C2528, FACT_ORDERS!C:C, 0)), 1, 0)</f>
        <v>1</v>
      </c>
      <c r="H2528" s="12">
        <f>COUNTIF(B:B,FACT_SEARCHES[[#This Row],[WD_PRODUCTS]])</f>
        <v>74</v>
      </c>
    </row>
    <row r="2529" spans="1:8" x14ac:dyDescent="0.3">
      <c r="A2529" s="12">
        <v>9527</v>
      </c>
      <c r="B2529" s="12">
        <v>271</v>
      </c>
      <c r="C2529" s="8">
        <v>10345</v>
      </c>
      <c r="D2529" s="12" t="s">
        <v>2586</v>
      </c>
      <c r="E2529" s="13">
        <v>44817</v>
      </c>
      <c r="F2529" s="12" t="s">
        <v>17158</v>
      </c>
      <c r="G2529" s="12">
        <f>IF(ISNUMBER(MATCH(C2529, FACT_ORDERS!C:C, 0)), 1, 0)</f>
        <v>1</v>
      </c>
      <c r="H2529" s="12">
        <f>COUNTIF(B:B,FACT_SEARCHES[[#This Row],[WD_PRODUCTS]])</f>
        <v>74</v>
      </c>
    </row>
    <row r="2530" spans="1:8" x14ac:dyDescent="0.3">
      <c r="A2530" s="12">
        <v>9528</v>
      </c>
      <c r="B2530" s="12">
        <v>248</v>
      </c>
      <c r="C2530" s="8">
        <v>10345</v>
      </c>
      <c r="D2530" s="12" t="s">
        <v>2587</v>
      </c>
      <c r="E2530" s="13">
        <v>44817</v>
      </c>
      <c r="F2530" s="12" t="s">
        <v>14169</v>
      </c>
      <c r="G2530" s="12">
        <f>IF(ISNUMBER(MATCH(C2530, FACT_ORDERS!C:C, 0)), 1, 0)</f>
        <v>1</v>
      </c>
      <c r="H2530" s="12">
        <f>COUNTIF(B:B,FACT_SEARCHES[[#This Row],[WD_PRODUCTS]])</f>
        <v>101</v>
      </c>
    </row>
    <row r="2531" spans="1:8" x14ac:dyDescent="0.3">
      <c r="A2531" s="12">
        <v>9529</v>
      </c>
      <c r="B2531" s="12">
        <v>230</v>
      </c>
      <c r="C2531" s="8">
        <v>10345</v>
      </c>
      <c r="D2531" s="12" t="s">
        <v>2588</v>
      </c>
      <c r="E2531" s="13">
        <v>44817</v>
      </c>
      <c r="F2531" s="12" t="s">
        <v>17159</v>
      </c>
      <c r="G2531" s="12">
        <f>IF(ISNUMBER(MATCH(C2531, FACT_ORDERS!C:C, 0)), 1, 0)</f>
        <v>1</v>
      </c>
      <c r="H2531" s="12">
        <f>COUNTIF(B:B,FACT_SEARCHES[[#This Row],[WD_PRODUCTS]])</f>
        <v>74</v>
      </c>
    </row>
    <row r="2532" spans="1:8" x14ac:dyDescent="0.3">
      <c r="A2532" s="12">
        <v>9530</v>
      </c>
      <c r="B2532" s="12">
        <v>202</v>
      </c>
      <c r="C2532" s="8">
        <v>10923</v>
      </c>
      <c r="D2532" s="12" t="s">
        <v>2589</v>
      </c>
      <c r="E2532" s="13">
        <v>44931</v>
      </c>
      <c r="F2532" s="12" t="s">
        <v>17160</v>
      </c>
      <c r="G2532" s="12">
        <f>IF(ISNUMBER(MATCH(C2532, FACT_ORDERS!C:C, 0)), 1, 0)</f>
        <v>0</v>
      </c>
      <c r="H2532" s="12">
        <f>COUNTIF(B:B,FACT_SEARCHES[[#This Row],[WD_PRODUCTS]])</f>
        <v>74</v>
      </c>
    </row>
    <row r="2533" spans="1:8" x14ac:dyDescent="0.3">
      <c r="A2533" s="12">
        <v>9531</v>
      </c>
      <c r="B2533" s="12">
        <v>244</v>
      </c>
      <c r="C2533" s="8">
        <v>10239</v>
      </c>
      <c r="D2533" s="12" t="s">
        <v>2590</v>
      </c>
      <c r="E2533" s="13">
        <v>45437</v>
      </c>
      <c r="F2533" s="12" t="s">
        <v>17161</v>
      </c>
      <c r="G2533" s="12">
        <f>IF(ISNUMBER(MATCH(C2533, FACT_ORDERS!C:C, 0)), 1, 0)</f>
        <v>0</v>
      </c>
      <c r="H2533" s="12">
        <f>COUNTIF(B:B,FACT_SEARCHES[[#This Row],[WD_PRODUCTS]])</f>
        <v>59</v>
      </c>
    </row>
    <row r="2534" spans="1:8" x14ac:dyDescent="0.3">
      <c r="A2534" s="12">
        <v>9532</v>
      </c>
      <c r="B2534" s="12">
        <v>261</v>
      </c>
      <c r="C2534" s="8">
        <v>10239</v>
      </c>
      <c r="D2534" s="12" t="s">
        <v>2591</v>
      </c>
      <c r="E2534" s="13">
        <v>45437</v>
      </c>
      <c r="F2534" s="12" t="s">
        <v>4457</v>
      </c>
      <c r="G2534" s="12">
        <f>IF(ISNUMBER(MATCH(C2534, FACT_ORDERS!C:C, 0)), 1, 0)</f>
        <v>0</v>
      </c>
      <c r="H2534" s="12">
        <f>COUNTIF(B:B,FACT_SEARCHES[[#This Row],[WD_PRODUCTS]])</f>
        <v>77</v>
      </c>
    </row>
    <row r="2535" spans="1:8" x14ac:dyDescent="0.3">
      <c r="A2535" s="12">
        <v>9533</v>
      </c>
      <c r="B2535" s="12">
        <v>294</v>
      </c>
      <c r="C2535" s="8">
        <v>10239</v>
      </c>
      <c r="D2535" s="12" t="s">
        <v>2592</v>
      </c>
      <c r="E2535" s="13">
        <v>45437</v>
      </c>
      <c r="F2535" s="12" t="s">
        <v>17162</v>
      </c>
      <c r="G2535" s="12">
        <f>IF(ISNUMBER(MATCH(C2535, FACT_ORDERS!C:C, 0)), 1, 0)</f>
        <v>0</v>
      </c>
      <c r="H2535" s="12">
        <f>COUNTIF(B:B,FACT_SEARCHES[[#This Row],[WD_PRODUCTS]])</f>
        <v>60</v>
      </c>
    </row>
    <row r="2536" spans="1:8" x14ac:dyDescent="0.3">
      <c r="A2536" s="12">
        <v>9534</v>
      </c>
      <c r="B2536" s="12">
        <v>296</v>
      </c>
      <c r="C2536" s="8">
        <v>10202</v>
      </c>
      <c r="D2536" s="12" t="s">
        <v>2593</v>
      </c>
      <c r="E2536" s="13">
        <v>45533</v>
      </c>
      <c r="F2536" s="12" t="s">
        <v>17163</v>
      </c>
      <c r="G2536" s="12">
        <f>IF(ISNUMBER(MATCH(C2536, FACT_ORDERS!C:C, 0)), 1, 0)</f>
        <v>1</v>
      </c>
      <c r="H2536" s="12">
        <f>COUNTIF(B:B,FACT_SEARCHES[[#This Row],[WD_PRODUCTS]])</f>
        <v>106</v>
      </c>
    </row>
    <row r="2537" spans="1:8" x14ac:dyDescent="0.3">
      <c r="A2537" s="12">
        <v>9535</v>
      </c>
      <c r="B2537" s="12">
        <v>298</v>
      </c>
      <c r="C2537" s="8">
        <v>10202</v>
      </c>
      <c r="D2537" s="12" t="s">
        <v>2594</v>
      </c>
      <c r="E2537" s="13">
        <v>45533</v>
      </c>
      <c r="F2537" s="12" t="s">
        <v>17164</v>
      </c>
      <c r="G2537" s="12">
        <f>IF(ISNUMBER(MATCH(C2537, FACT_ORDERS!C:C, 0)), 1, 0)</f>
        <v>1</v>
      </c>
      <c r="H2537" s="12">
        <f>COUNTIF(B:B,FACT_SEARCHES[[#This Row],[WD_PRODUCTS]])</f>
        <v>79</v>
      </c>
    </row>
    <row r="2538" spans="1:8" x14ac:dyDescent="0.3">
      <c r="A2538" s="12">
        <v>9536</v>
      </c>
      <c r="B2538" s="12">
        <v>206</v>
      </c>
      <c r="C2538" s="8">
        <v>10202</v>
      </c>
      <c r="D2538" s="12" t="s">
        <v>2595</v>
      </c>
      <c r="E2538" s="13">
        <v>45533</v>
      </c>
      <c r="F2538" s="12" t="s">
        <v>17165</v>
      </c>
      <c r="G2538" s="12">
        <f>IF(ISNUMBER(MATCH(C2538, FACT_ORDERS!C:C, 0)), 1, 0)</f>
        <v>1</v>
      </c>
      <c r="H2538" s="12">
        <f>COUNTIF(B:B,FACT_SEARCHES[[#This Row],[WD_PRODUCTS]])</f>
        <v>54</v>
      </c>
    </row>
    <row r="2539" spans="1:8" x14ac:dyDescent="0.3">
      <c r="A2539" s="12">
        <v>9537</v>
      </c>
      <c r="B2539" s="12">
        <v>229</v>
      </c>
      <c r="C2539" s="8">
        <v>10202</v>
      </c>
      <c r="D2539" s="12" t="s">
        <v>2596</v>
      </c>
      <c r="E2539" s="13">
        <v>45533</v>
      </c>
      <c r="F2539" s="12" t="s">
        <v>17166</v>
      </c>
      <c r="G2539" s="12">
        <f>IF(ISNUMBER(MATCH(C2539, FACT_ORDERS!C:C, 0)), 1, 0)</f>
        <v>1</v>
      </c>
      <c r="H2539" s="12">
        <f>COUNTIF(B:B,FACT_SEARCHES[[#This Row],[WD_PRODUCTS]])</f>
        <v>42</v>
      </c>
    </row>
    <row r="2540" spans="1:8" x14ac:dyDescent="0.3">
      <c r="A2540" s="12">
        <v>9538</v>
      </c>
      <c r="B2540" s="12">
        <v>220</v>
      </c>
      <c r="C2540" s="8">
        <v>10185</v>
      </c>
      <c r="D2540" s="12" t="s">
        <v>2597</v>
      </c>
      <c r="E2540" s="13">
        <v>45363</v>
      </c>
      <c r="F2540" s="12" t="s">
        <v>17167</v>
      </c>
      <c r="G2540" s="12">
        <f>IF(ISNUMBER(MATCH(C2540, FACT_ORDERS!C:C, 0)), 1, 0)</f>
        <v>1</v>
      </c>
      <c r="H2540" s="12">
        <f>COUNTIF(B:B,FACT_SEARCHES[[#This Row],[WD_PRODUCTS]])</f>
        <v>60</v>
      </c>
    </row>
    <row r="2541" spans="1:8" x14ac:dyDescent="0.3">
      <c r="A2541" s="12">
        <v>9539</v>
      </c>
      <c r="B2541" s="12">
        <v>261</v>
      </c>
      <c r="C2541" s="8">
        <v>10185</v>
      </c>
      <c r="D2541" s="12" t="s">
        <v>2598</v>
      </c>
      <c r="E2541" s="13">
        <v>45363</v>
      </c>
      <c r="F2541" s="12" t="s">
        <v>17168</v>
      </c>
      <c r="G2541" s="12">
        <f>IF(ISNUMBER(MATCH(C2541, FACT_ORDERS!C:C, 0)), 1, 0)</f>
        <v>1</v>
      </c>
      <c r="H2541" s="12">
        <f>COUNTIF(B:B,FACT_SEARCHES[[#This Row],[WD_PRODUCTS]])</f>
        <v>77</v>
      </c>
    </row>
    <row r="2542" spans="1:8" x14ac:dyDescent="0.3">
      <c r="A2542" s="12">
        <v>9540</v>
      </c>
      <c r="B2542" s="12">
        <v>260</v>
      </c>
      <c r="C2542" s="8">
        <v>10386</v>
      </c>
      <c r="D2542" s="12" t="s">
        <v>2599</v>
      </c>
      <c r="E2542" s="13">
        <v>45261</v>
      </c>
      <c r="F2542" s="12" t="s">
        <v>17169</v>
      </c>
      <c r="G2542" s="12">
        <f>IF(ISNUMBER(MATCH(C2542, FACT_ORDERS!C:C, 0)), 1, 0)</f>
        <v>1</v>
      </c>
      <c r="H2542" s="12">
        <f>COUNTIF(B:B,FACT_SEARCHES[[#This Row],[WD_PRODUCTS]])</f>
        <v>86</v>
      </c>
    </row>
    <row r="2543" spans="1:8" x14ac:dyDescent="0.3">
      <c r="A2543" s="12">
        <v>9541</v>
      </c>
      <c r="B2543" s="12">
        <v>219</v>
      </c>
      <c r="C2543" s="8">
        <v>10386</v>
      </c>
      <c r="D2543" s="12" t="s">
        <v>2600</v>
      </c>
      <c r="E2543" s="13">
        <v>45261</v>
      </c>
      <c r="F2543" s="12" t="s">
        <v>17170</v>
      </c>
      <c r="G2543" s="12">
        <f>IF(ISNUMBER(MATCH(C2543, FACT_ORDERS!C:C, 0)), 1, 0)</f>
        <v>1</v>
      </c>
      <c r="H2543" s="12">
        <f>COUNTIF(B:B,FACT_SEARCHES[[#This Row],[WD_PRODUCTS]])</f>
        <v>83</v>
      </c>
    </row>
    <row r="2544" spans="1:8" x14ac:dyDescent="0.3">
      <c r="A2544" s="12">
        <v>9542</v>
      </c>
      <c r="B2544" s="12">
        <v>213</v>
      </c>
      <c r="C2544" s="8">
        <v>10386</v>
      </c>
      <c r="D2544" s="12" t="s">
        <v>2601</v>
      </c>
      <c r="E2544" s="13">
        <v>45261</v>
      </c>
      <c r="F2544" s="12" t="s">
        <v>17171</v>
      </c>
      <c r="G2544" s="12">
        <f>IF(ISNUMBER(MATCH(C2544, FACT_ORDERS!C:C, 0)), 1, 0)</f>
        <v>1</v>
      </c>
      <c r="H2544" s="12">
        <f>COUNTIF(B:B,FACT_SEARCHES[[#This Row],[WD_PRODUCTS]])</f>
        <v>86</v>
      </c>
    </row>
    <row r="2545" spans="1:8" x14ac:dyDescent="0.3">
      <c r="A2545" s="12">
        <v>9543</v>
      </c>
      <c r="B2545" s="12">
        <v>216</v>
      </c>
      <c r="C2545" s="8">
        <v>10386</v>
      </c>
      <c r="D2545" s="12" t="s">
        <v>2602</v>
      </c>
      <c r="E2545" s="13">
        <v>45261</v>
      </c>
      <c r="F2545" s="12" t="s">
        <v>17172</v>
      </c>
      <c r="G2545" s="12">
        <f>IF(ISNUMBER(MATCH(C2545, FACT_ORDERS!C:C, 0)), 1, 0)</f>
        <v>1</v>
      </c>
      <c r="H2545" s="12">
        <f>COUNTIF(B:B,FACT_SEARCHES[[#This Row],[WD_PRODUCTS]])</f>
        <v>107</v>
      </c>
    </row>
    <row r="2546" spans="1:8" x14ac:dyDescent="0.3">
      <c r="A2546" s="12">
        <v>9544</v>
      </c>
      <c r="B2546" s="12">
        <v>251</v>
      </c>
      <c r="C2546" s="8">
        <v>10929</v>
      </c>
      <c r="D2546" s="12" t="s">
        <v>2603</v>
      </c>
      <c r="E2546" s="13">
        <v>45389</v>
      </c>
      <c r="F2546" s="12" t="s">
        <v>17173</v>
      </c>
      <c r="G2546" s="12">
        <f>IF(ISNUMBER(MATCH(C2546, FACT_ORDERS!C:C, 0)), 1, 0)</f>
        <v>0</v>
      </c>
      <c r="H2546" s="12">
        <f>COUNTIF(B:B,FACT_SEARCHES[[#This Row],[WD_PRODUCTS]])</f>
        <v>67</v>
      </c>
    </row>
    <row r="2547" spans="1:8" x14ac:dyDescent="0.3">
      <c r="A2547" s="12">
        <v>9545</v>
      </c>
      <c r="B2547" s="12">
        <v>209</v>
      </c>
      <c r="C2547" s="8">
        <v>10929</v>
      </c>
      <c r="D2547" s="12" t="s">
        <v>2604</v>
      </c>
      <c r="E2547" s="13">
        <v>45389</v>
      </c>
      <c r="F2547" s="12" t="s">
        <v>17174</v>
      </c>
      <c r="G2547" s="12">
        <f>IF(ISNUMBER(MATCH(C2547, FACT_ORDERS!C:C, 0)), 1, 0)</f>
        <v>0</v>
      </c>
      <c r="H2547" s="12">
        <f>COUNTIF(B:B,FACT_SEARCHES[[#This Row],[WD_PRODUCTS]])</f>
        <v>91</v>
      </c>
    </row>
    <row r="2548" spans="1:8" x14ac:dyDescent="0.3">
      <c r="A2548" s="12">
        <v>9546</v>
      </c>
      <c r="B2548" s="12">
        <v>256</v>
      </c>
      <c r="C2548" s="8">
        <v>10929</v>
      </c>
      <c r="D2548" s="12" t="s">
        <v>2605</v>
      </c>
      <c r="E2548" s="13">
        <v>45389</v>
      </c>
      <c r="F2548" s="12" t="s">
        <v>17175</v>
      </c>
      <c r="G2548" s="12">
        <f>IF(ISNUMBER(MATCH(C2548, FACT_ORDERS!C:C, 0)), 1, 0)</f>
        <v>0</v>
      </c>
      <c r="H2548" s="12">
        <f>COUNTIF(B:B,FACT_SEARCHES[[#This Row],[WD_PRODUCTS]])</f>
        <v>63</v>
      </c>
    </row>
    <row r="2549" spans="1:8" x14ac:dyDescent="0.3">
      <c r="A2549" s="12">
        <v>9547</v>
      </c>
      <c r="B2549" s="12">
        <v>293</v>
      </c>
      <c r="C2549" s="8">
        <v>10763</v>
      </c>
      <c r="D2549" s="12" t="s">
        <v>2606</v>
      </c>
      <c r="E2549" s="13">
        <v>45505</v>
      </c>
      <c r="F2549" s="12" t="s">
        <v>3449</v>
      </c>
      <c r="G2549" s="12">
        <f>IF(ISNUMBER(MATCH(C2549, FACT_ORDERS!C:C, 0)), 1, 0)</f>
        <v>1</v>
      </c>
      <c r="H2549" s="12">
        <f>COUNTIF(B:B,FACT_SEARCHES[[#This Row],[WD_PRODUCTS]])</f>
        <v>70</v>
      </c>
    </row>
    <row r="2550" spans="1:8" x14ac:dyDescent="0.3">
      <c r="A2550" s="12">
        <v>9548</v>
      </c>
      <c r="B2550" s="12">
        <v>214</v>
      </c>
      <c r="C2550" s="8">
        <v>10642</v>
      </c>
      <c r="D2550" s="12" t="s">
        <v>2607</v>
      </c>
      <c r="E2550" s="13">
        <v>44486</v>
      </c>
      <c r="F2550" s="12" t="s">
        <v>17176</v>
      </c>
      <c r="G2550" s="12">
        <f>IF(ISNUMBER(MATCH(C2550, FACT_ORDERS!C:C, 0)), 1, 0)</f>
        <v>0</v>
      </c>
      <c r="H2550" s="12">
        <f>COUNTIF(B:B,FACT_SEARCHES[[#This Row],[WD_PRODUCTS]])</f>
        <v>51</v>
      </c>
    </row>
    <row r="2551" spans="1:8" x14ac:dyDescent="0.3">
      <c r="A2551" s="12">
        <v>9549</v>
      </c>
      <c r="B2551" s="12">
        <v>200</v>
      </c>
      <c r="C2551" s="8">
        <v>10642</v>
      </c>
      <c r="D2551" s="12" t="s">
        <v>2608</v>
      </c>
      <c r="E2551" s="13">
        <v>44486</v>
      </c>
      <c r="F2551" s="12" t="s">
        <v>17177</v>
      </c>
      <c r="G2551" s="12">
        <f>IF(ISNUMBER(MATCH(C2551, FACT_ORDERS!C:C, 0)), 1, 0)</f>
        <v>0</v>
      </c>
      <c r="H2551" s="12">
        <f>COUNTIF(B:B,FACT_SEARCHES[[#This Row],[WD_PRODUCTS]])</f>
        <v>81</v>
      </c>
    </row>
    <row r="2552" spans="1:8" x14ac:dyDescent="0.3">
      <c r="A2552" s="12">
        <v>9550</v>
      </c>
      <c r="B2552" s="12">
        <v>261</v>
      </c>
      <c r="C2552" s="8">
        <v>10642</v>
      </c>
      <c r="D2552" s="12" t="s">
        <v>2609</v>
      </c>
      <c r="E2552" s="13">
        <v>44486</v>
      </c>
      <c r="F2552" s="12" t="s">
        <v>17178</v>
      </c>
      <c r="G2552" s="12">
        <f>IF(ISNUMBER(MATCH(C2552, FACT_ORDERS!C:C, 0)), 1, 0)</f>
        <v>0</v>
      </c>
      <c r="H2552" s="12">
        <f>COUNTIF(B:B,FACT_SEARCHES[[#This Row],[WD_PRODUCTS]])</f>
        <v>77</v>
      </c>
    </row>
    <row r="2553" spans="1:8" x14ac:dyDescent="0.3">
      <c r="A2553" s="12">
        <v>9551</v>
      </c>
      <c r="B2553" s="12">
        <v>215</v>
      </c>
      <c r="C2553" s="8">
        <v>10618</v>
      </c>
      <c r="D2553" s="12" t="s">
        <v>2610</v>
      </c>
      <c r="E2553" s="13">
        <v>44966</v>
      </c>
      <c r="F2553" s="12" t="s">
        <v>17179</v>
      </c>
      <c r="G2553" s="12">
        <f>IF(ISNUMBER(MATCH(C2553, FACT_ORDERS!C:C, 0)), 1, 0)</f>
        <v>0</v>
      </c>
      <c r="H2553" s="12">
        <f>COUNTIF(B:B,FACT_SEARCHES[[#This Row],[WD_PRODUCTS]])</f>
        <v>67</v>
      </c>
    </row>
    <row r="2554" spans="1:8" x14ac:dyDescent="0.3">
      <c r="A2554" s="12">
        <v>9552</v>
      </c>
      <c r="B2554" s="12">
        <v>299</v>
      </c>
      <c r="C2554" s="8">
        <v>10618</v>
      </c>
      <c r="D2554" s="12" t="s">
        <v>2611</v>
      </c>
      <c r="E2554" s="13">
        <v>44966</v>
      </c>
      <c r="F2554" s="12" t="s">
        <v>17180</v>
      </c>
      <c r="G2554" s="12">
        <f>IF(ISNUMBER(MATCH(C2554, FACT_ORDERS!C:C, 0)), 1, 0)</f>
        <v>0</v>
      </c>
      <c r="H2554" s="12">
        <f>COUNTIF(B:B,FACT_SEARCHES[[#This Row],[WD_PRODUCTS]])</f>
        <v>125</v>
      </c>
    </row>
    <row r="2555" spans="1:8" x14ac:dyDescent="0.3">
      <c r="A2555" s="12">
        <v>9553</v>
      </c>
      <c r="B2555" s="12">
        <v>227</v>
      </c>
      <c r="C2555" s="8">
        <v>10618</v>
      </c>
      <c r="D2555" s="12" t="s">
        <v>2612</v>
      </c>
      <c r="E2555" s="13">
        <v>44966</v>
      </c>
      <c r="F2555" s="12" t="s">
        <v>17181</v>
      </c>
      <c r="G2555" s="12">
        <f>IF(ISNUMBER(MATCH(C2555, FACT_ORDERS!C:C, 0)), 1, 0)</f>
        <v>0</v>
      </c>
      <c r="H2555" s="12">
        <f>COUNTIF(B:B,FACT_SEARCHES[[#This Row],[WD_PRODUCTS]])</f>
        <v>93</v>
      </c>
    </row>
    <row r="2556" spans="1:8" x14ac:dyDescent="0.3">
      <c r="A2556" s="12">
        <v>9554</v>
      </c>
      <c r="B2556" s="12">
        <v>248</v>
      </c>
      <c r="C2556" s="8">
        <v>10663</v>
      </c>
      <c r="D2556" s="12" t="s">
        <v>2613</v>
      </c>
      <c r="E2556" s="13">
        <v>45109</v>
      </c>
      <c r="F2556" s="12" t="s">
        <v>17182</v>
      </c>
      <c r="G2556" s="12">
        <f>IF(ISNUMBER(MATCH(C2556, FACT_ORDERS!C:C, 0)), 1, 0)</f>
        <v>0</v>
      </c>
      <c r="H2556" s="12">
        <f>COUNTIF(B:B,FACT_SEARCHES[[#This Row],[WD_PRODUCTS]])</f>
        <v>101</v>
      </c>
    </row>
    <row r="2557" spans="1:8" x14ac:dyDescent="0.3">
      <c r="A2557" s="12">
        <v>9555</v>
      </c>
      <c r="B2557" s="12">
        <v>255</v>
      </c>
      <c r="C2557" s="8">
        <v>10663</v>
      </c>
      <c r="D2557" s="12" t="s">
        <v>2614</v>
      </c>
      <c r="E2557" s="13">
        <v>45109</v>
      </c>
      <c r="F2557" s="12" t="s">
        <v>17183</v>
      </c>
      <c r="G2557" s="12">
        <f>IF(ISNUMBER(MATCH(C2557, FACT_ORDERS!C:C, 0)), 1, 0)</f>
        <v>0</v>
      </c>
      <c r="H2557" s="12">
        <f>COUNTIF(B:B,FACT_SEARCHES[[#This Row],[WD_PRODUCTS]])</f>
        <v>74</v>
      </c>
    </row>
    <row r="2558" spans="1:8" x14ac:dyDescent="0.3">
      <c r="A2558" s="12">
        <v>9556</v>
      </c>
      <c r="B2558" s="12">
        <v>250</v>
      </c>
      <c r="C2558" s="8">
        <v>10663</v>
      </c>
      <c r="D2558" s="12" t="s">
        <v>2615</v>
      </c>
      <c r="E2558" s="13">
        <v>45109</v>
      </c>
      <c r="F2558" s="12" t="s">
        <v>17184</v>
      </c>
      <c r="G2558" s="12">
        <f>IF(ISNUMBER(MATCH(C2558, FACT_ORDERS!C:C, 0)), 1, 0)</f>
        <v>0</v>
      </c>
      <c r="H2558" s="12">
        <f>COUNTIF(B:B,FACT_SEARCHES[[#This Row],[WD_PRODUCTS]])</f>
        <v>65</v>
      </c>
    </row>
    <row r="2559" spans="1:8" x14ac:dyDescent="0.3">
      <c r="A2559" s="12">
        <v>9557</v>
      </c>
      <c r="B2559" s="12">
        <v>205</v>
      </c>
      <c r="C2559" s="8">
        <v>10690</v>
      </c>
      <c r="D2559" s="12" t="s">
        <v>2616</v>
      </c>
      <c r="E2559" s="13">
        <v>45373</v>
      </c>
      <c r="F2559" s="12" t="s">
        <v>17185</v>
      </c>
      <c r="G2559" s="12">
        <f>IF(ISNUMBER(MATCH(C2559, FACT_ORDERS!C:C, 0)), 1, 0)</f>
        <v>1</v>
      </c>
      <c r="H2559" s="12">
        <f>COUNTIF(B:B,FACT_SEARCHES[[#This Row],[WD_PRODUCTS]])</f>
        <v>40</v>
      </c>
    </row>
    <row r="2560" spans="1:8" x14ac:dyDescent="0.3">
      <c r="A2560" s="12">
        <v>9558</v>
      </c>
      <c r="B2560" s="12">
        <v>215</v>
      </c>
      <c r="C2560" s="8">
        <v>10690</v>
      </c>
      <c r="D2560" s="12" t="s">
        <v>2617</v>
      </c>
      <c r="E2560" s="13">
        <v>45373</v>
      </c>
      <c r="F2560" s="12" t="s">
        <v>13974</v>
      </c>
      <c r="G2560" s="12">
        <f>IF(ISNUMBER(MATCH(C2560, FACT_ORDERS!C:C, 0)), 1, 0)</f>
        <v>1</v>
      </c>
      <c r="H2560" s="12">
        <f>COUNTIF(B:B,FACT_SEARCHES[[#This Row],[WD_PRODUCTS]])</f>
        <v>67</v>
      </c>
    </row>
    <row r="2561" spans="1:8" x14ac:dyDescent="0.3">
      <c r="A2561" s="12">
        <v>9559</v>
      </c>
      <c r="B2561" s="12">
        <v>265</v>
      </c>
      <c r="C2561" s="8">
        <v>10649</v>
      </c>
      <c r="D2561" s="12" t="s">
        <v>2618</v>
      </c>
      <c r="E2561" s="13">
        <v>45176</v>
      </c>
      <c r="F2561" s="12" t="s">
        <v>17186</v>
      </c>
      <c r="G2561" s="12">
        <f>IF(ISNUMBER(MATCH(C2561, FACT_ORDERS!C:C, 0)), 1, 0)</f>
        <v>0</v>
      </c>
      <c r="H2561" s="12">
        <f>COUNTIF(B:B,FACT_SEARCHES[[#This Row],[WD_PRODUCTS]])</f>
        <v>89</v>
      </c>
    </row>
    <row r="2562" spans="1:8" x14ac:dyDescent="0.3">
      <c r="A2562" s="12">
        <v>9560</v>
      </c>
      <c r="B2562" s="12">
        <v>287</v>
      </c>
      <c r="C2562" s="8">
        <v>10356</v>
      </c>
      <c r="D2562" s="12" t="s">
        <v>2619</v>
      </c>
      <c r="E2562" s="13">
        <v>45433</v>
      </c>
      <c r="F2562" s="12" t="s">
        <v>17187</v>
      </c>
      <c r="G2562" s="12">
        <f>IF(ISNUMBER(MATCH(C2562, FACT_ORDERS!C:C, 0)), 1, 0)</f>
        <v>1</v>
      </c>
      <c r="H2562" s="12">
        <f>COUNTIF(B:B,FACT_SEARCHES[[#This Row],[WD_PRODUCTS]])</f>
        <v>59</v>
      </c>
    </row>
    <row r="2563" spans="1:8" x14ac:dyDescent="0.3">
      <c r="A2563" s="12">
        <v>9561</v>
      </c>
      <c r="B2563" s="12">
        <v>243</v>
      </c>
      <c r="C2563" s="8">
        <v>10356</v>
      </c>
      <c r="D2563" s="12" t="s">
        <v>2620</v>
      </c>
      <c r="E2563" s="13">
        <v>45433</v>
      </c>
      <c r="F2563" s="12" t="s">
        <v>17188</v>
      </c>
      <c r="G2563" s="12">
        <f>IF(ISNUMBER(MATCH(C2563, FACT_ORDERS!C:C, 0)), 1, 0)</f>
        <v>1</v>
      </c>
      <c r="H2563" s="12">
        <f>COUNTIF(B:B,FACT_SEARCHES[[#This Row],[WD_PRODUCTS]])</f>
        <v>70</v>
      </c>
    </row>
    <row r="2564" spans="1:8" x14ac:dyDescent="0.3">
      <c r="A2564" s="12">
        <v>9562</v>
      </c>
      <c r="B2564" s="12">
        <v>281</v>
      </c>
      <c r="C2564" s="8">
        <v>10180</v>
      </c>
      <c r="D2564" s="12" t="s">
        <v>2621</v>
      </c>
      <c r="E2564" s="13">
        <v>45101</v>
      </c>
      <c r="F2564" s="12" t="s">
        <v>17189</v>
      </c>
      <c r="G2564" s="12">
        <f>IF(ISNUMBER(MATCH(C2564, FACT_ORDERS!C:C, 0)), 1, 0)</f>
        <v>1</v>
      </c>
      <c r="H2564" s="12">
        <f>COUNTIF(B:B,FACT_SEARCHES[[#This Row],[WD_PRODUCTS]])</f>
        <v>86</v>
      </c>
    </row>
    <row r="2565" spans="1:8" x14ac:dyDescent="0.3">
      <c r="A2565" s="12">
        <v>9563</v>
      </c>
      <c r="B2565" s="12">
        <v>239</v>
      </c>
      <c r="C2565" s="8">
        <v>10898</v>
      </c>
      <c r="D2565" s="12" t="s">
        <v>2622</v>
      </c>
      <c r="E2565" s="13">
        <v>45510</v>
      </c>
      <c r="F2565" s="12" t="s">
        <v>17190</v>
      </c>
      <c r="G2565" s="12">
        <f>IF(ISNUMBER(MATCH(C2565, FACT_ORDERS!C:C, 0)), 1, 0)</f>
        <v>1</v>
      </c>
      <c r="H2565" s="12">
        <f>COUNTIF(B:B,FACT_SEARCHES[[#This Row],[WD_PRODUCTS]])</f>
        <v>41</v>
      </c>
    </row>
    <row r="2566" spans="1:8" x14ac:dyDescent="0.3">
      <c r="A2566" s="12">
        <v>9564</v>
      </c>
      <c r="B2566" s="12">
        <v>209</v>
      </c>
      <c r="C2566" s="8">
        <v>10534</v>
      </c>
      <c r="D2566" s="12" t="s">
        <v>2623</v>
      </c>
      <c r="E2566" s="13">
        <v>44051</v>
      </c>
      <c r="F2566" s="12" t="s">
        <v>17191</v>
      </c>
      <c r="G2566" s="12">
        <f>IF(ISNUMBER(MATCH(C2566, FACT_ORDERS!C:C, 0)), 1, 0)</f>
        <v>1</v>
      </c>
      <c r="H2566" s="12">
        <f>COUNTIF(B:B,FACT_SEARCHES[[#This Row],[WD_PRODUCTS]])</f>
        <v>91</v>
      </c>
    </row>
    <row r="2567" spans="1:8" x14ac:dyDescent="0.3">
      <c r="A2567" s="12">
        <v>9565</v>
      </c>
      <c r="B2567" s="12">
        <v>256</v>
      </c>
      <c r="C2567" s="8">
        <v>10380</v>
      </c>
      <c r="D2567" s="12" t="s">
        <v>2624</v>
      </c>
      <c r="E2567" s="13">
        <v>44974</v>
      </c>
      <c r="F2567" s="12" t="s">
        <v>17192</v>
      </c>
      <c r="G2567" s="12">
        <f>IF(ISNUMBER(MATCH(C2567, FACT_ORDERS!C:C, 0)), 1, 0)</f>
        <v>1</v>
      </c>
      <c r="H2567" s="12">
        <f>COUNTIF(B:B,FACT_SEARCHES[[#This Row],[WD_PRODUCTS]])</f>
        <v>63</v>
      </c>
    </row>
    <row r="2568" spans="1:8" x14ac:dyDescent="0.3">
      <c r="A2568" s="12">
        <v>9566</v>
      </c>
      <c r="B2568" s="12">
        <v>231</v>
      </c>
      <c r="C2568" s="8">
        <v>10233</v>
      </c>
      <c r="D2568" s="12" t="s">
        <v>2625</v>
      </c>
      <c r="E2568" s="13">
        <v>45412</v>
      </c>
      <c r="F2568" s="12" t="s">
        <v>13376</v>
      </c>
      <c r="G2568" s="12">
        <f>IF(ISNUMBER(MATCH(C2568, FACT_ORDERS!C:C, 0)), 1, 0)</f>
        <v>1</v>
      </c>
      <c r="H2568" s="12">
        <f>COUNTIF(B:B,FACT_SEARCHES[[#This Row],[WD_PRODUCTS]])</f>
        <v>58</v>
      </c>
    </row>
    <row r="2569" spans="1:8" x14ac:dyDescent="0.3">
      <c r="A2569" s="12">
        <v>9567</v>
      </c>
      <c r="B2569" s="12">
        <v>295</v>
      </c>
      <c r="C2569" s="8">
        <v>10784</v>
      </c>
      <c r="D2569" s="12" t="s">
        <v>2626</v>
      </c>
      <c r="E2569" s="13">
        <v>44564</v>
      </c>
      <c r="F2569" s="12" t="s">
        <v>17193</v>
      </c>
      <c r="G2569" s="12">
        <f>IF(ISNUMBER(MATCH(C2569, FACT_ORDERS!C:C, 0)), 1, 0)</f>
        <v>0</v>
      </c>
      <c r="H2569" s="12">
        <f>COUNTIF(B:B,FACT_SEARCHES[[#This Row],[WD_PRODUCTS]])</f>
        <v>72</v>
      </c>
    </row>
    <row r="2570" spans="1:8" x14ac:dyDescent="0.3">
      <c r="A2570" s="12">
        <v>9568</v>
      </c>
      <c r="B2570" s="12">
        <v>227</v>
      </c>
      <c r="C2570" s="8">
        <v>10784</v>
      </c>
      <c r="D2570" s="12" t="s">
        <v>2627</v>
      </c>
      <c r="E2570" s="13">
        <v>44564</v>
      </c>
      <c r="F2570" s="12" t="s">
        <v>17194</v>
      </c>
      <c r="G2570" s="12">
        <f>IF(ISNUMBER(MATCH(C2570, FACT_ORDERS!C:C, 0)), 1, 0)</f>
        <v>0</v>
      </c>
      <c r="H2570" s="12">
        <f>COUNTIF(B:B,FACT_SEARCHES[[#This Row],[WD_PRODUCTS]])</f>
        <v>93</v>
      </c>
    </row>
    <row r="2571" spans="1:8" x14ac:dyDescent="0.3">
      <c r="A2571" s="12">
        <v>9569</v>
      </c>
      <c r="B2571" s="12">
        <v>260</v>
      </c>
      <c r="C2571" s="8">
        <v>10784</v>
      </c>
      <c r="D2571" s="12" t="s">
        <v>2628</v>
      </c>
      <c r="E2571" s="13">
        <v>44564</v>
      </c>
      <c r="F2571" s="12" t="s">
        <v>17195</v>
      </c>
      <c r="G2571" s="12">
        <f>IF(ISNUMBER(MATCH(C2571, FACT_ORDERS!C:C, 0)), 1, 0)</f>
        <v>0</v>
      </c>
      <c r="H2571" s="12">
        <f>COUNTIF(B:B,FACT_SEARCHES[[#This Row],[WD_PRODUCTS]])</f>
        <v>86</v>
      </c>
    </row>
    <row r="2572" spans="1:8" x14ac:dyDescent="0.3">
      <c r="A2572" s="12">
        <v>9570</v>
      </c>
      <c r="B2572" s="12">
        <v>230</v>
      </c>
      <c r="C2572" s="8">
        <v>10784</v>
      </c>
      <c r="D2572" s="12" t="s">
        <v>2629</v>
      </c>
      <c r="E2572" s="13">
        <v>44564</v>
      </c>
      <c r="F2572" s="12" t="s">
        <v>17196</v>
      </c>
      <c r="G2572" s="12">
        <f>IF(ISNUMBER(MATCH(C2572, FACT_ORDERS!C:C, 0)), 1, 0)</f>
        <v>0</v>
      </c>
      <c r="H2572" s="12">
        <f>COUNTIF(B:B,FACT_SEARCHES[[#This Row],[WD_PRODUCTS]])</f>
        <v>74</v>
      </c>
    </row>
    <row r="2573" spans="1:8" x14ac:dyDescent="0.3">
      <c r="A2573" s="12">
        <v>9571</v>
      </c>
      <c r="B2573" s="12">
        <v>209</v>
      </c>
      <c r="C2573" s="8">
        <v>10003</v>
      </c>
      <c r="D2573" s="12" t="s">
        <v>2630</v>
      </c>
      <c r="E2573" s="13">
        <v>45089</v>
      </c>
      <c r="F2573" s="12" t="s">
        <v>17197</v>
      </c>
      <c r="G2573" s="12">
        <f>IF(ISNUMBER(MATCH(C2573, FACT_ORDERS!C:C, 0)), 1, 0)</f>
        <v>1</v>
      </c>
      <c r="H2573" s="12">
        <f>COUNTIF(B:B,FACT_SEARCHES[[#This Row],[WD_PRODUCTS]])</f>
        <v>91</v>
      </c>
    </row>
    <row r="2574" spans="1:8" x14ac:dyDescent="0.3">
      <c r="A2574" s="12">
        <v>9572</v>
      </c>
      <c r="B2574" s="12">
        <v>216</v>
      </c>
      <c r="C2574" s="8">
        <v>10737</v>
      </c>
      <c r="D2574" s="12" t="s">
        <v>2631</v>
      </c>
      <c r="E2574" s="13">
        <v>44552</v>
      </c>
      <c r="F2574" s="12" t="s">
        <v>17198</v>
      </c>
      <c r="G2574" s="12">
        <f>IF(ISNUMBER(MATCH(C2574, FACT_ORDERS!C:C, 0)), 1, 0)</f>
        <v>1</v>
      </c>
      <c r="H2574" s="12">
        <f>COUNTIF(B:B,FACT_SEARCHES[[#This Row],[WD_PRODUCTS]])</f>
        <v>107</v>
      </c>
    </row>
    <row r="2575" spans="1:8" x14ac:dyDescent="0.3">
      <c r="A2575" s="12">
        <v>9573</v>
      </c>
      <c r="B2575" s="12">
        <v>225</v>
      </c>
      <c r="C2575" s="8">
        <v>10737</v>
      </c>
      <c r="D2575" s="12" t="s">
        <v>2632</v>
      </c>
      <c r="E2575" s="13">
        <v>44552</v>
      </c>
      <c r="F2575" s="12" t="s">
        <v>17199</v>
      </c>
      <c r="G2575" s="12">
        <f>IF(ISNUMBER(MATCH(C2575, FACT_ORDERS!C:C, 0)), 1, 0)</f>
        <v>1</v>
      </c>
      <c r="H2575" s="12">
        <f>COUNTIF(B:B,FACT_SEARCHES[[#This Row],[WD_PRODUCTS]])</f>
        <v>74</v>
      </c>
    </row>
    <row r="2576" spans="1:8" x14ac:dyDescent="0.3">
      <c r="A2576" s="12">
        <v>9574</v>
      </c>
      <c r="B2576" s="12">
        <v>278</v>
      </c>
      <c r="C2576" s="8">
        <v>10955</v>
      </c>
      <c r="D2576" s="12" t="s">
        <v>2633</v>
      </c>
      <c r="E2576" s="13">
        <v>45505</v>
      </c>
      <c r="F2576" s="12" t="s">
        <v>17200</v>
      </c>
      <c r="G2576" s="12">
        <f>IF(ISNUMBER(MATCH(C2576, FACT_ORDERS!C:C, 0)), 1, 0)</f>
        <v>0</v>
      </c>
      <c r="H2576" s="12">
        <f>COUNTIF(B:B,FACT_SEARCHES[[#This Row],[WD_PRODUCTS]])</f>
        <v>81</v>
      </c>
    </row>
    <row r="2577" spans="1:8" x14ac:dyDescent="0.3">
      <c r="A2577" s="12">
        <v>9575</v>
      </c>
      <c r="B2577" s="12">
        <v>262</v>
      </c>
      <c r="C2577" s="8">
        <v>10955</v>
      </c>
      <c r="D2577" s="12" t="s">
        <v>2634</v>
      </c>
      <c r="E2577" s="13">
        <v>45505</v>
      </c>
      <c r="F2577" s="12" t="s">
        <v>17201</v>
      </c>
      <c r="G2577" s="12">
        <f>IF(ISNUMBER(MATCH(C2577, FACT_ORDERS!C:C, 0)), 1, 0)</f>
        <v>0</v>
      </c>
      <c r="H2577" s="12">
        <f>COUNTIF(B:B,FACT_SEARCHES[[#This Row],[WD_PRODUCTS]])</f>
        <v>70</v>
      </c>
    </row>
    <row r="2578" spans="1:8" x14ac:dyDescent="0.3">
      <c r="A2578" s="12">
        <v>9576</v>
      </c>
      <c r="B2578" s="12">
        <v>256</v>
      </c>
      <c r="C2578" s="8">
        <v>10761</v>
      </c>
      <c r="D2578" s="12" t="s">
        <v>2635</v>
      </c>
      <c r="E2578" s="13">
        <v>45527</v>
      </c>
      <c r="F2578" s="12" t="s">
        <v>17202</v>
      </c>
      <c r="G2578" s="12">
        <f>IF(ISNUMBER(MATCH(C2578, FACT_ORDERS!C:C, 0)), 1, 0)</f>
        <v>0</v>
      </c>
      <c r="H2578" s="12">
        <f>COUNTIF(B:B,FACT_SEARCHES[[#This Row],[WD_PRODUCTS]])</f>
        <v>63</v>
      </c>
    </row>
    <row r="2579" spans="1:8" x14ac:dyDescent="0.3">
      <c r="A2579" s="12">
        <v>9577</v>
      </c>
      <c r="B2579" s="12">
        <v>200</v>
      </c>
      <c r="C2579" s="8">
        <v>10502</v>
      </c>
      <c r="D2579" s="12" t="s">
        <v>2636</v>
      </c>
      <c r="E2579" s="13">
        <v>44858</v>
      </c>
      <c r="F2579" s="12" t="s">
        <v>17203</v>
      </c>
      <c r="G2579" s="12">
        <f>IF(ISNUMBER(MATCH(C2579, FACT_ORDERS!C:C, 0)), 1, 0)</f>
        <v>1</v>
      </c>
      <c r="H2579" s="12">
        <f>COUNTIF(B:B,FACT_SEARCHES[[#This Row],[WD_PRODUCTS]])</f>
        <v>81</v>
      </c>
    </row>
    <row r="2580" spans="1:8" x14ac:dyDescent="0.3">
      <c r="A2580" s="12">
        <v>9578</v>
      </c>
      <c r="B2580" s="12">
        <v>293</v>
      </c>
      <c r="C2580" s="8">
        <v>10674</v>
      </c>
      <c r="D2580" s="12" t="s">
        <v>2637</v>
      </c>
      <c r="E2580" s="13">
        <v>45545</v>
      </c>
      <c r="F2580" s="12" t="s">
        <v>17204</v>
      </c>
      <c r="G2580" s="12">
        <f>IF(ISNUMBER(MATCH(C2580, FACT_ORDERS!C:C, 0)), 1, 0)</f>
        <v>1</v>
      </c>
      <c r="H2580" s="12">
        <f>COUNTIF(B:B,FACT_SEARCHES[[#This Row],[WD_PRODUCTS]])</f>
        <v>70</v>
      </c>
    </row>
    <row r="2581" spans="1:8" x14ac:dyDescent="0.3">
      <c r="A2581" s="12">
        <v>9579</v>
      </c>
      <c r="B2581" s="12">
        <v>278</v>
      </c>
      <c r="C2581" s="8">
        <v>10674</v>
      </c>
      <c r="D2581" s="12" t="s">
        <v>2638</v>
      </c>
      <c r="E2581" s="13">
        <v>45545</v>
      </c>
      <c r="F2581" s="12" t="s">
        <v>17205</v>
      </c>
      <c r="G2581" s="12">
        <f>IF(ISNUMBER(MATCH(C2581, FACT_ORDERS!C:C, 0)), 1, 0)</f>
        <v>1</v>
      </c>
      <c r="H2581" s="12">
        <f>COUNTIF(B:B,FACT_SEARCHES[[#This Row],[WD_PRODUCTS]])</f>
        <v>81</v>
      </c>
    </row>
    <row r="2582" spans="1:8" x14ac:dyDescent="0.3">
      <c r="A2582" s="12">
        <v>9580</v>
      </c>
      <c r="B2582" s="12">
        <v>242</v>
      </c>
      <c r="C2582" s="8">
        <v>10522</v>
      </c>
      <c r="D2582" s="12" t="s">
        <v>2639</v>
      </c>
      <c r="E2582" s="13">
        <v>45476</v>
      </c>
      <c r="F2582" s="12" t="s">
        <v>17206</v>
      </c>
      <c r="G2582" s="12">
        <f>IF(ISNUMBER(MATCH(C2582, FACT_ORDERS!C:C, 0)), 1, 0)</f>
        <v>1</v>
      </c>
      <c r="H2582" s="12">
        <f>COUNTIF(B:B,FACT_SEARCHES[[#This Row],[WD_PRODUCTS]])</f>
        <v>76</v>
      </c>
    </row>
    <row r="2583" spans="1:8" x14ac:dyDescent="0.3">
      <c r="A2583" s="12">
        <v>9581</v>
      </c>
      <c r="B2583" s="12">
        <v>294</v>
      </c>
      <c r="C2583" s="8">
        <v>10522</v>
      </c>
      <c r="D2583" s="12" t="s">
        <v>2640</v>
      </c>
      <c r="E2583" s="13">
        <v>45476</v>
      </c>
      <c r="F2583" s="12" t="s">
        <v>17207</v>
      </c>
      <c r="G2583" s="12">
        <f>IF(ISNUMBER(MATCH(C2583, FACT_ORDERS!C:C, 0)), 1, 0)</f>
        <v>1</v>
      </c>
      <c r="H2583" s="12">
        <f>COUNTIF(B:B,FACT_SEARCHES[[#This Row],[WD_PRODUCTS]])</f>
        <v>60</v>
      </c>
    </row>
    <row r="2584" spans="1:8" x14ac:dyDescent="0.3">
      <c r="A2584" s="12">
        <v>9582</v>
      </c>
      <c r="B2584" s="12">
        <v>235</v>
      </c>
      <c r="C2584" s="8">
        <v>10617</v>
      </c>
      <c r="D2584" s="12" t="s">
        <v>2641</v>
      </c>
      <c r="E2584" s="13">
        <v>45148</v>
      </c>
      <c r="F2584" s="12" t="s">
        <v>17208</v>
      </c>
      <c r="G2584" s="12">
        <f>IF(ISNUMBER(MATCH(C2584, FACT_ORDERS!C:C, 0)), 1, 0)</f>
        <v>0</v>
      </c>
      <c r="H2584" s="12">
        <f>COUNTIF(B:B,FACT_SEARCHES[[#This Row],[WD_PRODUCTS]])</f>
        <v>58</v>
      </c>
    </row>
    <row r="2585" spans="1:8" x14ac:dyDescent="0.3">
      <c r="A2585" s="12">
        <v>9583</v>
      </c>
      <c r="B2585" s="12">
        <v>293</v>
      </c>
      <c r="C2585" s="8">
        <v>10617</v>
      </c>
      <c r="D2585" s="12" t="s">
        <v>2642</v>
      </c>
      <c r="E2585" s="13">
        <v>45148</v>
      </c>
      <c r="F2585" s="12" t="s">
        <v>17209</v>
      </c>
      <c r="G2585" s="12">
        <f>IF(ISNUMBER(MATCH(C2585, FACT_ORDERS!C:C, 0)), 1, 0)</f>
        <v>0</v>
      </c>
      <c r="H2585" s="12">
        <f>COUNTIF(B:B,FACT_SEARCHES[[#This Row],[WD_PRODUCTS]])</f>
        <v>70</v>
      </c>
    </row>
    <row r="2586" spans="1:8" x14ac:dyDescent="0.3">
      <c r="A2586" s="12">
        <v>9584</v>
      </c>
      <c r="B2586" s="12">
        <v>265</v>
      </c>
      <c r="C2586" s="8">
        <v>10387</v>
      </c>
      <c r="D2586" s="12" t="s">
        <v>2643</v>
      </c>
      <c r="E2586" s="13">
        <v>45016</v>
      </c>
      <c r="F2586" s="12" t="s">
        <v>11933</v>
      </c>
      <c r="G2586" s="12">
        <f>IF(ISNUMBER(MATCH(C2586, FACT_ORDERS!C:C, 0)), 1, 0)</f>
        <v>1</v>
      </c>
      <c r="H2586" s="12">
        <f>COUNTIF(B:B,FACT_SEARCHES[[#This Row],[WD_PRODUCTS]])</f>
        <v>89</v>
      </c>
    </row>
    <row r="2587" spans="1:8" x14ac:dyDescent="0.3">
      <c r="A2587" s="12">
        <v>9585</v>
      </c>
      <c r="B2587" s="12">
        <v>214</v>
      </c>
      <c r="C2587" s="8">
        <v>10387</v>
      </c>
      <c r="D2587" s="12" t="s">
        <v>2644</v>
      </c>
      <c r="E2587" s="13">
        <v>45016</v>
      </c>
      <c r="F2587" s="12" t="s">
        <v>4050</v>
      </c>
      <c r="G2587" s="12">
        <f>IF(ISNUMBER(MATCH(C2587, FACT_ORDERS!C:C, 0)), 1, 0)</f>
        <v>1</v>
      </c>
      <c r="H2587" s="12">
        <f>COUNTIF(B:B,FACT_SEARCHES[[#This Row],[WD_PRODUCTS]])</f>
        <v>51</v>
      </c>
    </row>
    <row r="2588" spans="1:8" x14ac:dyDescent="0.3">
      <c r="A2588" s="12">
        <v>9586</v>
      </c>
      <c r="B2588" s="12">
        <v>277</v>
      </c>
      <c r="C2588" s="8">
        <v>10387</v>
      </c>
      <c r="D2588" s="12" t="s">
        <v>2645</v>
      </c>
      <c r="E2588" s="13">
        <v>45016</v>
      </c>
      <c r="F2588" s="12" t="s">
        <v>17210</v>
      </c>
      <c r="G2588" s="12">
        <f>IF(ISNUMBER(MATCH(C2588, FACT_ORDERS!C:C, 0)), 1, 0)</f>
        <v>1</v>
      </c>
      <c r="H2588" s="12">
        <f>COUNTIF(B:B,FACT_SEARCHES[[#This Row],[WD_PRODUCTS]])</f>
        <v>98</v>
      </c>
    </row>
    <row r="2589" spans="1:8" x14ac:dyDescent="0.3">
      <c r="A2589" s="12">
        <v>9587</v>
      </c>
      <c r="B2589" s="12">
        <v>282</v>
      </c>
      <c r="C2589" s="8">
        <v>10666</v>
      </c>
      <c r="D2589" s="12" t="s">
        <v>2646</v>
      </c>
      <c r="E2589" s="13">
        <v>45497</v>
      </c>
      <c r="F2589" s="12" t="s">
        <v>17211</v>
      </c>
      <c r="G2589" s="12">
        <f>IF(ISNUMBER(MATCH(C2589, FACT_ORDERS!C:C, 0)), 1, 0)</f>
        <v>1</v>
      </c>
      <c r="H2589" s="12">
        <f>COUNTIF(B:B,FACT_SEARCHES[[#This Row],[WD_PRODUCTS]])</f>
        <v>43</v>
      </c>
    </row>
    <row r="2590" spans="1:8" x14ac:dyDescent="0.3">
      <c r="A2590" s="12">
        <v>9588</v>
      </c>
      <c r="B2590" s="12">
        <v>232</v>
      </c>
      <c r="C2590" s="8">
        <v>10958</v>
      </c>
      <c r="D2590" s="12" t="s">
        <v>2647</v>
      </c>
      <c r="E2590" s="13">
        <v>45275</v>
      </c>
      <c r="F2590" s="12" t="s">
        <v>17212</v>
      </c>
      <c r="G2590" s="12">
        <f>IF(ISNUMBER(MATCH(C2590, FACT_ORDERS!C:C, 0)), 1, 0)</f>
        <v>1</v>
      </c>
      <c r="H2590" s="12">
        <f>COUNTIF(B:B,FACT_SEARCHES[[#This Row],[WD_PRODUCTS]])</f>
        <v>69</v>
      </c>
    </row>
    <row r="2591" spans="1:8" x14ac:dyDescent="0.3">
      <c r="A2591" s="12">
        <v>9589</v>
      </c>
      <c r="B2591" s="12">
        <v>297</v>
      </c>
      <c r="C2591" s="8">
        <v>10958</v>
      </c>
      <c r="D2591" s="12" t="s">
        <v>2648</v>
      </c>
      <c r="E2591" s="13">
        <v>45275</v>
      </c>
      <c r="F2591" s="12" t="s">
        <v>17213</v>
      </c>
      <c r="G2591" s="12">
        <f>IF(ISNUMBER(MATCH(C2591, FACT_ORDERS!C:C, 0)), 1, 0)</f>
        <v>1</v>
      </c>
      <c r="H2591" s="12">
        <f>COUNTIF(B:B,FACT_SEARCHES[[#This Row],[WD_PRODUCTS]])</f>
        <v>64</v>
      </c>
    </row>
    <row r="2592" spans="1:8" x14ac:dyDescent="0.3">
      <c r="A2592" s="12">
        <v>9590</v>
      </c>
      <c r="B2592" s="12">
        <v>293</v>
      </c>
      <c r="C2592" s="8">
        <v>10973</v>
      </c>
      <c r="D2592" s="12" t="s">
        <v>2649</v>
      </c>
      <c r="E2592" s="13">
        <v>44830</v>
      </c>
      <c r="F2592" s="12" t="s">
        <v>17214</v>
      </c>
      <c r="G2592" s="12">
        <f>IF(ISNUMBER(MATCH(C2592, FACT_ORDERS!C:C, 0)), 1, 0)</f>
        <v>0</v>
      </c>
      <c r="H2592" s="12">
        <f>COUNTIF(B:B,FACT_SEARCHES[[#This Row],[WD_PRODUCTS]])</f>
        <v>70</v>
      </c>
    </row>
    <row r="2593" spans="1:8" x14ac:dyDescent="0.3">
      <c r="A2593" s="12">
        <v>9591</v>
      </c>
      <c r="B2593" s="12">
        <v>268</v>
      </c>
      <c r="C2593" s="8">
        <v>10973</v>
      </c>
      <c r="D2593" s="12" t="s">
        <v>2650</v>
      </c>
      <c r="E2593" s="13">
        <v>44830</v>
      </c>
      <c r="F2593" s="12" t="s">
        <v>17215</v>
      </c>
      <c r="G2593" s="12">
        <f>IF(ISNUMBER(MATCH(C2593, FACT_ORDERS!C:C, 0)), 1, 0)</f>
        <v>0</v>
      </c>
      <c r="H2593" s="12">
        <f>COUNTIF(B:B,FACT_SEARCHES[[#This Row],[WD_PRODUCTS]])</f>
        <v>78</v>
      </c>
    </row>
    <row r="2594" spans="1:8" x14ac:dyDescent="0.3">
      <c r="A2594" s="12">
        <v>9592</v>
      </c>
      <c r="B2594" s="12">
        <v>209</v>
      </c>
      <c r="C2594" s="8">
        <v>10973</v>
      </c>
      <c r="D2594" s="12" t="s">
        <v>2651</v>
      </c>
      <c r="E2594" s="13">
        <v>44830</v>
      </c>
      <c r="F2594" s="12" t="s">
        <v>17216</v>
      </c>
      <c r="G2594" s="12">
        <f>IF(ISNUMBER(MATCH(C2594, FACT_ORDERS!C:C, 0)), 1, 0)</f>
        <v>0</v>
      </c>
      <c r="H2594" s="12">
        <f>COUNTIF(B:B,FACT_SEARCHES[[#This Row],[WD_PRODUCTS]])</f>
        <v>91</v>
      </c>
    </row>
    <row r="2595" spans="1:8" x14ac:dyDescent="0.3">
      <c r="A2595" s="12">
        <v>9593</v>
      </c>
      <c r="B2595" s="12">
        <v>204</v>
      </c>
      <c r="C2595" s="8">
        <v>10889</v>
      </c>
      <c r="D2595" s="12" t="s">
        <v>2652</v>
      </c>
      <c r="E2595" s="13">
        <v>45410</v>
      </c>
      <c r="F2595" s="12" t="s">
        <v>17217</v>
      </c>
      <c r="G2595" s="12">
        <f>IF(ISNUMBER(MATCH(C2595, FACT_ORDERS!C:C, 0)), 1, 0)</f>
        <v>0</v>
      </c>
      <c r="H2595" s="12">
        <f>COUNTIF(B:B,FACT_SEARCHES[[#This Row],[WD_PRODUCTS]])</f>
        <v>139</v>
      </c>
    </row>
    <row r="2596" spans="1:8" x14ac:dyDescent="0.3">
      <c r="A2596" s="12">
        <v>9594</v>
      </c>
      <c r="B2596" s="12">
        <v>268</v>
      </c>
      <c r="C2596" s="8">
        <v>10889</v>
      </c>
      <c r="D2596" s="12" t="s">
        <v>2653</v>
      </c>
      <c r="E2596" s="13">
        <v>45410</v>
      </c>
      <c r="F2596" s="12" t="s">
        <v>3542</v>
      </c>
      <c r="G2596" s="12">
        <f>IF(ISNUMBER(MATCH(C2596, FACT_ORDERS!C:C, 0)), 1, 0)</f>
        <v>0</v>
      </c>
      <c r="H2596" s="12">
        <f>COUNTIF(B:B,FACT_SEARCHES[[#This Row],[WD_PRODUCTS]])</f>
        <v>78</v>
      </c>
    </row>
    <row r="2597" spans="1:8" x14ac:dyDescent="0.3">
      <c r="A2597" s="12">
        <v>9595</v>
      </c>
      <c r="B2597" s="12">
        <v>200</v>
      </c>
      <c r="C2597" s="8">
        <v>10889</v>
      </c>
      <c r="D2597" s="12" t="s">
        <v>2654</v>
      </c>
      <c r="E2597" s="13">
        <v>45410</v>
      </c>
      <c r="F2597" s="12" t="s">
        <v>17218</v>
      </c>
      <c r="G2597" s="12">
        <f>IF(ISNUMBER(MATCH(C2597, FACT_ORDERS!C:C, 0)), 1, 0)</f>
        <v>0</v>
      </c>
      <c r="H2597" s="12">
        <f>COUNTIF(B:B,FACT_SEARCHES[[#This Row],[WD_PRODUCTS]])</f>
        <v>81</v>
      </c>
    </row>
    <row r="2598" spans="1:8" x14ac:dyDescent="0.3">
      <c r="A2598" s="12">
        <v>9596</v>
      </c>
      <c r="B2598" s="12">
        <v>228</v>
      </c>
      <c r="C2598" s="8">
        <v>10384</v>
      </c>
      <c r="D2598" s="12" t="s">
        <v>2655</v>
      </c>
      <c r="E2598" s="13">
        <v>45454</v>
      </c>
      <c r="F2598" s="12" t="s">
        <v>17219</v>
      </c>
      <c r="G2598" s="12">
        <f>IF(ISNUMBER(MATCH(C2598, FACT_ORDERS!C:C, 0)), 1, 0)</f>
        <v>1</v>
      </c>
      <c r="H2598" s="12">
        <f>COUNTIF(B:B,FACT_SEARCHES[[#This Row],[WD_PRODUCTS]])</f>
        <v>79</v>
      </c>
    </row>
    <row r="2599" spans="1:8" x14ac:dyDescent="0.3">
      <c r="A2599" s="12">
        <v>9597</v>
      </c>
      <c r="B2599" s="12">
        <v>205</v>
      </c>
      <c r="C2599" s="8">
        <v>10629</v>
      </c>
      <c r="D2599" s="12" t="s">
        <v>2656</v>
      </c>
      <c r="E2599" s="13">
        <v>44547</v>
      </c>
      <c r="F2599" s="12" t="s">
        <v>17220</v>
      </c>
      <c r="G2599" s="12">
        <f>IF(ISNUMBER(MATCH(C2599, FACT_ORDERS!C:C, 0)), 1, 0)</f>
        <v>0</v>
      </c>
      <c r="H2599" s="12">
        <f>COUNTIF(B:B,FACT_SEARCHES[[#This Row],[WD_PRODUCTS]])</f>
        <v>40</v>
      </c>
    </row>
    <row r="2600" spans="1:8" x14ac:dyDescent="0.3">
      <c r="A2600" s="12">
        <v>9598</v>
      </c>
      <c r="B2600" s="12">
        <v>226</v>
      </c>
      <c r="C2600" s="8">
        <v>10043</v>
      </c>
      <c r="D2600" s="12" t="s">
        <v>2657</v>
      </c>
      <c r="E2600" s="13">
        <v>45314</v>
      </c>
      <c r="F2600" s="12" t="s">
        <v>17221</v>
      </c>
      <c r="G2600" s="12">
        <f>IF(ISNUMBER(MATCH(C2600, FACT_ORDERS!C:C, 0)), 1, 0)</f>
        <v>1</v>
      </c>
      <c r="H2600" s="12">
        <f>COUNTIF(B:B,FACT_SEARCHES[[#This Row],[WD_PRODUCTS]])</f>
        <v>56</v>
      </c>
    </row>
    <row r="2601" spans="1:8" x14ac:dyDescent="0.3">
      <c r="A2601" s="12">
        <v>9599</v>
      </c>
      <c r="B2601" s="12">
        <v>208</v>
      </c>
      <c r="C2601" s="8">
        <v>10043</v>
      </c>
      <c r="D2601" s="12" t="s">
        <v>2658</v>
      </c>
      <c r="E2601" s="13">
        <v>45314</v>
      </c>
      <c r="F2601" s="12" t="s">
        <v>17222</v>
      </c>
      <c r="G2601" s="12">
        <f>IF(ISNUMBER(MATCH(C2601, FACT_ORDERS!C:C, 0)), 1, 0)</f>
        <v>1</v>
      </c>
      <c r="H2601" s="12">
        <f>COUNTIF(B:B,FACT_SEARCHES[[#This Row],[WD_PRODUCTS]])</f>
        <v>91</v>
      </c>
    </row>
    <row r="2602" spans="1:8" x14ac:dyDescent="0.3">
      <c r="A2602" s="12">
        <v>9600</v>
      </c>
      <c r="B2602" s="12">
        <v>266</v>
      </c>
      <c r="C2602" s="8">
        <v>10633</v>
      </c>
      <c r="D2602" s="12" t="s">
        <v>2659</v>
      </c>
      <c r="E2602" s="13">
        <v>44901</v>
      </c>
      <c r="F2602" s="12" t="s">
        <v>17223</v>
      </c>
      <c r="G2602" s="12">
        <f>IF(ISNUMBER(MATCH(C2602, FACT_ORDERS!C:C, 0)), 1, 0)</f>
        <v>1</v>
      </c>
      <c r="H2602" s="12">
        <f>COUNTIF(B:B,FACT_SEARCHES[[#This Row],[WD_PRODUCTS]])</f>
        <v>94</v>
      </c>
    </row>
    <row r="2603" spans="1:8" x14ac:dyDescent="0.3">
      <c r="A2603" s="12">
        <v>9601</v>
      </c>
      <c r="B2603" s="12">
        <v>222</v>
      </c>
      <c r="C2603" s="8">
        <v>10633</v>
      </c>
      <c r="D2603" s="12" t="s">
        <v>2660</v>
      </c>
      <c r="E2603" s="13">
        <v>44901</v>
      </c>
      <c r="F2603" s="12" t="s">
        <v>17224</v>
      </c>
      <c r="G2603" s="12">
        <f>IF(ISNUMBER(MATCH(C2603, FACT_ORDERS!C:C, 0)), 1, 0)</f>
        <v>1</v>
      </c>
      <c r="H2603" s="12">
        <f>COUNTIF(B:B,FACT_SEARCHES[[#This Row],[WD_PRODUCTS]])</f>
        <v>73</v>
      </c>
    </row>
    <row r="2604" spans="1:8" x14ac:dyDescent="0.3">
      <c r="A2604" s="12">
        <v>9602</v>
      </c>
      <c r="B2604" s="12">
        <v>277</v>
      </c>
      <c r="C2604" s="8">
        <v>10633</v>
      </c>
      <c r="D2604" s="12" t="s">
        <v>2661</v>
      </c>
      <c r="E2604" s="13">
        <v>44901</v>
      </c>
      <c r="F2604" s="12" t="s">
        <v>14263</v>
      </c>
      <c r="G2604" s="12">
        <f>IF(ISNUMBER(MATCH(C2604, FACT_ORDERS!C:C, 0)), 1, 0)</f>
        <v>1</v>
      </c>
      <c r="H2604" s="12">
        <f>COUNTIF(B:B,FACT_SEARCHES[[#This Row],[WD_PRODUCTS]])</f>
        <v>98</v>
      </c>
    </row>
    <row r="2605" spans="1:8" x14ac:dyDescent="0.3">
      <c r="A2605" s="12">
        <v>9603</v>
      </c>
      <c r="B2605" s="12">
        <v>208</v>
      </c>
      <c r="C2605" s="8">
        <v>10633</v>
      </c>
      <c r="D2605" s="12" t="s">
        <v>2662</v>
      </c>
      <c r="E2605" s="13">
        <v>44901</v>
      </c>
      <c r="F2605" s="12" t="s">
        <v>17225</v>
      </c>
      <c r="G2605" s="12">
        <f>IF(ISNUMBER(MATCH(C2605, FACT_ORDERS!C:C, 0)), 1, 0)</f>
        <v>1</v>
      </c>
      <c r="H2605" s="12">
        <f>COUNTIF(B:B,FACT_SEARCHES[[#This Row],[WD_PRODUCTS]])</f>
        <v>91</v>
      </c>
    </row>
    <row r="2606" spans="1:8" x14ac:dyDescent="0.3">
      <c r="A2606" s="12">
        <v>9604</v>
      </c>
      <c r="B2606" s="12">
        <v>204</v>
      </c>
      <c r="C2606" s="8">
        <v>10633</v>
      </c>
      <c r="D2606" s="12" t="s">
        <v>2663</v>
      </c>
      <c r="E2606" s="13">
        <v>44901</v>
      </c>
      <c r="F2606" s="12" t="s">
        <v>17226</v>
      </c>
      <c r="G2606" s="12">
        <f>IF(ISNUMBER(MATCH(C2606, FACT_ORDERS!C:C, 0)), 1, 0)</f>
        <v>1</v>
      </c>
      <c r="H2606" s="12">
        <f>COUNTIF(B:B,FACT_SEARCHES[[#This Row],[WD_PRODUCTS]])</f>
        <v>139</v>
      </c>
    </row>
    <row r="2607" spans="1:8" x14ac:dyDescent="0.3">
      <c r="A2607" s="12">
        <v>9605</v>
      </c>
      <c r="B2607" s="12">
        <v>211</v>
      </c>
      <c r="C2607" s="8">
        <v>10335</v>
      </c>
      <c r="D2607" s="12" t="s">
        <v>2664</v>
      </c>
      <c r="E2607" s="13">
        <v>44608</v>
      </c>
      <c r="F2607" s="12" t="s">
        <v>15929</v>
      </c>
      <c r="G2607" s="12">
        <f>IF(ISNUMBER(MATCH(C2607, FACT_ORDERS!C:C, 0)), 1, 0)</f>
        <v>0</v>
      </c>
      <c r="H2607" s="12">
        <f>COUNTIF(B:B,FACT_SEARCHES[[#This Row],[WD_PRODUCTS]])</f>
        <v>65</v>
      </c>
    </row>
    <row r="2608" spans="1:8" x14ac:dyDescent="0.3">
      <c r="A2608" s="12">
        <v>9606</v>
      </c>
      <c r="B2608" s="12">
        <v>203</v>
      </c>
      <c r="C2608" s="8">
        <v>10335</v>
      </c>
      <c r="D2608" s="12" t="s">
        <v>2665</v>
      </c>
      <c r="E2608" s="13">
        <v>44608</v>
      </c>
      <c r="F2608" s="12" t="s">
        <v>17227</v>
      </c>
      <c r="G2608" s="12">
        <f>IF(ISNUMBER(MATCH(C2608, FACT_ORDERS!C:C, 0)), 1, 0)</f>
        <v>0</v>
      </c>
      <c r="H2608" s="12">
        <f>COUNTIF(B:B,FACT_SEARCHES[[#This Row],[WD_PRODUCTS]])</f>
        <v>46</v>
      </c>
    </row>
    <row r="2609" spans="1:8" x14ac:dyDescent="0.3">
      <c r="A2609" s="12">
        <v>9607</v>
      </c>
      <c r="B2609" s="12">
        <v>287</v>
      </c>
      <c r="C2609" s="8">
        <v>10356</v>
      </c>
      <c r="D2609" s="12" t="s">
        <v>2666</v>
      </c>
      <c r="E2609" s="13">
        <v>45179</v>
      </c>
      <c r="F2609" s="12" t="s">
        <v>17228</v>
      </c>
      <c r="G2609" s="12">
        <f>IF(ISNUMBER(MATCH(C2609, FACT_ORDERS!C:C, 0)), 1, 0)</f>
        <v>1</v>
      </c>
      <c r="H2609" s="12">
        <f>COUNTIF(B:B,FACT_SEARCHES[[#This Row],[WD_PRODUCTS]])</f>
        <v>59</v>
      </c>
    </row>
    <row r="2610" spans="1:8" x14ac:dyDescent="0.3">
      <c r="A2610" s="12">
        <v>9608</v>
      </c>
      <c r="B2610" s="12">
        <v>243</v>
      </c>
      <c r="C2610" s="8">
        <v>10356</v>
      </c>
      <c r="D2610" s="12" t="s">
        <v>2667</v>
      </c>
      <c r="E2610" s="13">
        <v>45179</v>
      </c>
      <c r="F2610" s="12" t="s">
        <v>17229</v>
      </c>
      <c r="G2610" s="12">
        <f>IF(ISNUMBER(MATCH(C2610, FACT_ORDERS!C:C, 0)), 1, 0)</f>
        <v>1</v>
      </c>
      <c r="H2610" s="12">
        <f>COUNTIF(B:B,FACT_SEARCHES[[#This Row],[WD_PRODUCTS]])</f>
        <v>70</v>
      </c>
    </row>
    <row r="2611" spans="1:8" x14ac:dyDescent="0.3">
      <c r="A2611" s="12">
        <v>9609</v>
      </c>
      <c r="B2611" s="12">
        <v>250</v>
      </c>
      <c r="C2611" s="8">
        <v>10238</v>
      </c>
      <c r="D2611" s="12" t="s">
        <v>2668</v>
      </c>
      <c r="E2611" s="13">
        <v>45328</v>
      </c>
      <c r="F2611" s="12" t="s">
        <v>17230</v>
      </c>
      <c r="G2611" s="12">
        <f>IF(ISNUMBER(MATCH(C2611, FACT_ORDERS!C:C, 0)), 1, 0)</f>
        <v>0</v>
      </c>
      <c r="H2611" s="12">
        <f>COUNTIF(B:B,FACT_SEARCHES[[#This Row],[WD_PRODUCTS]])</f>
        <v>65</v>
      </c>
    </row>
    <row r="2612" spans="1:8" x14ac:dyDescent="0.3">
      <c r="A2612" s="12">
        <v>9610</v>
      </c>
      <c r="B2612" s="12">
        <v>242</v>
      </c>
      <c r="C2612" s="8">
        <v>10238</v>
      </c>
      <c r="D2612" s="12" t="s">
        <v>2669</v>
      </c>
      <c r="E2612" s="13">
        <v>45328</v>
      </c>
      <c r="F2612" s="12" t="s">
        <v>17231</v>
      </c>
      <c r="G2612" s="12">
        <f>IF(ISNUMBER(MATCH(C2612, FACT_ORDERS!C:C, 0)), 1, 0)</f>
        <v>0</v>
      </c>
      <c r="H2612" s="12">
        <f>COUNTIF(B:B,FACT_SEARCHES[[#This Row],[WD_PRODUCTS]])</f>
        <v>76</v>
      </c>
    </row>
    <row r="2613" spans="1:8" x14ac:dyDescent="0.3">
      <c r="A2613" s="12">
        <v>9611</v>
      </c>
      <c r="B2613" s="12">
        <v>240</v>
      </c>
      <c r="C2613" s="8">
        <v>10725</v>
      </c>
      <c r="D2613" s="12" t="s">
        <v>2670</v>
      </c>
      <c r="E2613" s="13">
        <v>45530</v>
      </c>
      <c r="F2613" s="12" t="s">
        <v>17232</v>
      </c>
      <c r="G2613" s="12">
        <f>IF(ISNUMBER(MATCH(C2613, FACT_ORDERS!C:C, 0)), 1, 0)</f>
        <v>1</v>
      </c>
      <c r="H2613" s="12">
        <f>COUNTIF(B:B,FACT_SEARCHES[[#This Row],[WD_PRODUCTS]])</f>
        <v>51</v>
      </c>
    </row>
    <row r="2614" spans="1:8" x14ac:dyDescent="0.3">
      <c r="A2614" s="12">
        <v>9612</v>
      </c>
      <c r="B2614" s="12">
        <v>278</v>
      </c>
      <c r="C2614" s="8">
        <v>10378</v>
      </c>
      <c r="D2614" s="12" t="s">
        <v>2671</v>
      </c>
      <c r="E2614" s="13">
        <v>45459</v>
      </c>
      <c r="F2614" s="12" t="s">
        <v>17233</v>
      </c>
      <c r="G2614" s="12">
        <f>IF(ISNUMBER(MATCH(C2614, FACT_ORDERS!C:C, 0)), 1, 0)</f>
        <v>1</v>
      </c>
      <c r="H2614" s="12">
        <f>COUNTIF(B:B,FACT_SEARCHES[[#This Row],[WD_PRODUCTS]])</f>
        <v>81</v>
      </c>
    </row>
    <row r="2615" spans="1:8" x14ac:dyDescent="0.3">
      <c r="A2615" s="12">
        <v>9613</v>
      </c>
      <c r="B2615" s="12">
        <v>298</v>
      </c>
      <c r="C2615" s="8">
        <v>10378</v>
      </c>
      <c r="D2615" s="12" t="s">
        <v>2672</v>
      </c>
      <c r="E2615" s="13">
        <v>45459</v>
      </c>
      <c r="F2615" s="12" t="s">
        <v>17234</v>
      </c>
      <c r="G2615" s="12">
        <f>IF(ISNUMBER(MATCH(C2615, FACT_ORDERS!C:C, 0)), 1, 0)</f>
        <v>1</v>
      </c>
      <c r="H2615" s="12">
        <f>COUNTIF(B:B,FACT_SEARCHES[[#This Row],[WD_PRODUCTS]])</f>
        <v>79</v>
      </c>
    </row>
    <row r="2616" spans="1:8" x14ac:dyDescent="0.3">
      <c r="A2616" s="12">
        <v>9614</v>
      </c>
      <c r="B2616" s="12">
        <v>202</v>
      </c>
      <c r="C2616" s="8">
        <v>10923</v>
      </c>
      <c r="D2616" s="12" t="s">
        <v>2673</v>
      </c>
      <c r="E2616" s="13">
        <v>45118</v>
      </c>
      <c r="F2616" s="12" t="s">
        <v>12137</v>
      </c>
      <c r="G2616" s="12">
        <f>IF(ISNUMBER(MATCH(C2616, FACT_ORDERS!C:C, 0)), 1, 0)</f>
        <v>0</v>
      </c>
      <c r="H2616" s="12">
        <f>COUNTIF(B:B,FACT_SEARCHES[[#This Row],[WD_PRODUCTS]])</f>
        <v>74</v>
      </c>
    </row>
    <row r="2617" spans="1:8" x14ac:dyDescent="0.3">
      <c r="A2617" s="12">
        <v>9615</v>
      </c>
      <c r="B2617" s="12">
        <v>232</v>
      </c>
      <c r="C2617" s="8">
        <v>10992</v>
      </c>
      <c r="D2617" s="12" t="s">
        <v>2674</v>
      </c>
      <c r="E2617" s="13">
        <v>44593</v>
      </c>
      <c r="F2617" s="12" t="s">
        <v>17235</v>
      </c>
      <c r="G2617" s="12">
        <f>IF(ISNUMBER(MATCH(C2617, FACT_ORDERS!C:C, 0)), 1, 0)</f>
        <v>1</v>
      </c>
      <c r="H2617" s="12">
        <f>COUNTIF(B:B,FACT_SEARCHES[[#This Row],[WD_PRODUCTS]])</f>
        <v>69</v>
      </c>
    </row>
    <row r="2618" spans="1:8" x14ac:dyDescent="0.3">
      <c r="A2618" s="12">
        <v>9616</v>
      </c>
      <c r="B2618" s="12">
        <v>210</v>
      </c>
      <c r="C2618" s="8">
        <v>10992</v>
      </c>
      <c r="D2618" s="12" t="s">
        <v>2675</v>
      </c>
      <c r="E2618" s="13">
        <v>44593</v>
      </c>
      <c r="F2618" s="12" t="s">
        <v>17236</v>
      </c>
      <c r="G2618" s="12">
        <f>IF(ISNUMBER(MATCH(C2618, FACT_ORDERS!C:C, 0)), 1, 0)</f>
        <v>1</v>
      </c>
      <c r="H2618" s="12">
        <f>COUNTIF(B:B,FACT_SEARCHES[[#This Row],[WD_PRODUCTS]])</f>
        <v>77</v>
      </c>
    </row>
    <row r="2619" spans="1:8" x14ac:dyDescent="0.3">
      <c r="A2619" s="12">
        <v>9617</v>
      </c>
      <c r="B2619" s="12">
        <v>229</v>
      </c>
      <c r="C2619" s="8">
        <v>10992</v>
      </c>
      <c r="D2619" s="12" t="s">
        <v>2676</v>
      </c>
      <c r="E2619" s="13">
        <v>44593</v>
      </c>
      <c r="F2619" s="12" t="s">
        <v>17237</v>
      </c>
      <c r="G2619" s="12">
        <f>IF(ISNUMBER(MATCH(C2619, FACT_ORDERS!C:C, 0)), 1, 0)</f>
        <v>1</v>
      </c>
      <c r="H2619" s="12">
        <f>COUNTIF(B:B,FACT_SEARCHES[[#This Row],[WD_PRODUCTS]])</f>
        <v>42</v>
      </c>
    </row>
    <row r="2620" spans="1:8" x14ac:dyDescent="0.3">
      <c r="A2620" s="12">
        <v>9618</v>
      </c>
      <c r="B2620" s="12">
        <v>219</v>
      </c>
      <c r="C2620" s="8">
        <v>10386</v>
      </c>
      <c r="D2620" s="12" t="s">
        <v>2677</v>
      </c>
      <c r="E2620" s="13">
        <v>44945</v>
      </c>
      <c r="F2620" s="12" t="s">
        <v>17238</v>
      </c>
      <c r="G2620" s="12">
        <f>IF(ISNUMBER(MATCH(C2620, FACT_ORDERS!C:C, 0)), 1, 0)</f>
        <v>1</v>
      </c>
      <c r="H2620" s="12">
        <f>COUNTIF(B:B,FACT_SEARCHES[[#This Row],[WD_PRODUCTS]])</f>
        <v>83</v>
      </c>
    </row>
    <row r="2621" spans="1:8" x14ac:dyDescent="0.3">
      <c r="A2621" s="12">
        <v>9619</v>
      </c>
      <c r="B2621" s="12">
        <v>260</v>
      </c>
      <c r="C2621" s="8">
        <v>10386</v>
      </c>
      <c r="D2621" s="12" t="s">
        <v>2678</v>
      </c>
      <c r="E2621" s="13">
        <v>44945</v>
      </c>
      <c r="F2621" s="12" t="s">
        <v>17239</v>
      </c>
      <c r="G2621" s="12">
        <f>IF(ISNUMBER(MATCH(C2621, FACT_ORDERS!C:C, 0)), 1, 0)</f>
        <v>1</v>
      </c>
      <c r="H2621" s="12">
        <f>COUNTIF(B:B,FACT_SEARCHES[[#This Row],[WD_PRODUCTS]])</f>
        <v>86</v>
      </c>
    </row>
    <row r="2622" spans="1:8" x14ac:dyDescent="0.3">
      <c r="A2622" s="12">
        <v>9620</v>
      </c>
      <c r="B2622" s="12">
        <v>213</v>
      </c>
      <c r="C2622" s="8">
        <v>10386</v>
      </c>
      <c r="D2622" s="12" t="s">
        <v>2679</v>
      </c>
      <c r="E2622" s="13">
        <v>44945</v>
      </c>
      <c r="F2622" s="12" t="s">
        <v>17240</v>
      </c>
      <c r="G2622" s="12">
        <f>IF(ISNUMBER(MATCH(C2622, FACT_ORDERS!C:C, 0)), 1, 0)</f>
        <v>1</v>
      </c>
      <c r="H2622" s="12">
        <f>COUNTIF(B:B,FACT_SEARCHES[[#This Row],[WD_PRODUCTS]])</f>
        <v>86</v>
      </c>
    </row>
    <row r="2623" spans="1:8" x14ac:dyDescent="0.3">
      <c r="A2623" s="12">
        <v>9621</v>
      </c>
      <c r="B2623" s="12">
        <v>216</v>
      </c>
      <c r="C2623" s="8">
        <v>10386</v>
      </c>
      <c r="D2623" s="12" t="s">
        <v>2680</v>
      </c>
      <c r="E2623" s="13">
        <v>44945</v>
      </c>
      <c r="F2623" s="12" t="s">
        <v>4607</v>
      </c>
      <c r="G2623" s="12">
        <f>IF(ISNUMBER(MATCH(C2623, FACT_ORDERS!C:C, 0)), 1, 0)</f>
        <v>1</v>
      </c>
      <c r="H2623" s="12">
        <f>COUNTIF(B:B,FACT_SEARCHES[[#This Row],[WD_PRODUCTS]])</f>
        <v>107</v>
      </c>
    </row>
    <row r="2624" spans="1:8" x14ac:dyDescent="0.3">
      <c r="A2624" s="12">
        <v>9622</v>
      </c>
      <c r="B2624" s="12">
        <v>242</v>
      </c>
      <c r="C2624" s="8">
        <v>10868</v>
      </c>
      <c r="D2624" s="12" t="s">
        <v>2681</v>
      </c>
      <c r="E2624" s="13">
        <v>45308</v>
      </c>
      <c r="F2624" s="12" t="s">
        <v>17241</v>
      </c>
      <c r="G2624" s="12">
        <f>IF(ISNUMBER(MATCH(C2624, FACT_ORDERS!C:C, 0)), 1, 0)</f>
        <v>1</v>
      </c>
      <c r="H2624" s="12">
        <f>COUNTIF(B:B,FACT_SEARCHES[[#This Row],[WD_PRODUCTS]])</f>
        <v>76</v>
      </c>
    </row>
    <row r="2625" spans="1:8" x14ac:dyDescent="0.3">
      <c r="A2625" s="12">
        <v>9623</v>
      </c>
      <c r="B2625" s="12">
        <v>229</v>
      </c>
      <c r="C2625" s="8">
        <v>10868</v>
      </c>
      <c r="D2625" s="12" t="s">
        <v>2682</v>
      </c>
      <c r="E2625" s="13">
        <v>45308</v>
      </c>
      <c r="F2625" s="12" t="s">
        <v>17242</v>
      </c>
      <c r="G2625" s="12">
        <f>IF(ISNUMBER(MATCH(C2625, FACT_ORDERS!C:C, 0)), 1, 0)</f>
        <v>1</v>
      </c>
      <c r="H2625" s="12">
        <f>COUNTIF(B:B,FACT_SEARCHES[[#This Row],[WD_PRODUCTS]])</f>
        <v>42</v>
      </c>
    </row>
    <row r="2626" spans="1:8" x14ac:dyDescent="0.3">
      <c r="A2626" s="12">
        <v>9624</v>
      </c>
      <c r="B2626" s="12">
        <v>268</v>
      </c>
      <c r="C2626" s="8">
        <v>10868</v>
      </c>
      <c r="D2626" s="12" t="s">
        <v>2683</v>
      </c>
      <c r="E2626" s="13">
        <v>45308</v>
      </c>
      <c r="F2626" s="12" t="s">
        <v>17243</v>
      </c>
      <c r="G2626" s="12">
        <f>IF(ISNUMBER(MATCH(C2626, FACT_ORDERS!C:C, 0)), 1, 0)</f>
        <v>1</v>
      </c>
      <c r="H2626" s="12">
        <f>COUNTIF(B:B,FACT_SEARCHES[[#This Row],[WD_PRODUCTS]])</f>
        <v>78</v>
      </c>
    </row>
    <row r="2627" spans="1:8" x14ac:dyDescent="0.3">
      <c r="A2627" s="12">
        <v>9625</v>
      </c>
      <c r="B2627" s="12">
        <v>209</v>
      </c>
      <c r="C2627" s="8">
        <v>10801</v>
      </c>
      <c r="D2627" s="12" t="s">
        <v>2684</v>
      </c>
      <c r="E2627" s="13">
        <v>44941</v>
      </c>
      <c r="F2627" s="12" t="s">
        <v>17244</v>
      </c>
      <c r="G2627" s="12">
        <f>IF(ISNUMBER(MATCH(C2627, FACT_ORDERS!C:C, 0)), 1, 0)</f>
        <v>0</v>
      </c>
      <c r="H2627" s="12">
        <f>COUNTIF(B:B,FACT_SEARCHES[[#This Row],[WD_PRODUCTS]])</f>
        <v>91</v>
      </c>
    </row>
    <row r="2628" spans="1:8" x14ac:dyDescent="0.3">
      <c r="A2628" s="12">
        <v>9626</v>
      </c>
      <c r="B2628" s="12">
        <v>274</v>
      </c>
      <c r="C2628" s="8">
        <v>10801</v>
      </c>
      <c r="D2628" s="12" t="s">
        <v>2685</v>
      </c>
      <c r="E2628" s="13">
        <v>44941</v>
      </c>
      <c r="F2628" s="12" t="s">
        <v>17245</v>
      </c>
      <c r="G2628" s="12">
        <f>IF(ISNUMBER(MATCH(C2628, FACT_ORDERS!C:C, 0)), 1, 0)</f>
        <v>0</v>
      </c>
      <c r="H2628" s="12">
        <f>COUNTIF(B:B,FACT_SEARCHES[[#This Row],[WD_PRODUCTS]])</f>
        <v>45</v>
      </c>
    </row>
    <row r="2629" spans="1:8" x14ac:dyDescent="0.3">
      <c r="A2629" s="12">
        <v>9627</v>
      </c>
      <c r="B2629" s="12">
        <v>210</v>
      </c>
      <c r="C2629" s="8">
        <v>10047</v>
      </c>
      <c r="D2629" s="12" t="s">
        <v>2686</v>
      </c>
      <c r="E2629" s="13">
        <v>45503</v>
      </c>
      <c r="F2629" s="12" t="s">
        <v>17246</v>
      </c>
      <c r="G2629" s="12">
        <f>IF(ISNUMBER(MATCH(C2629, FACT_ORDERS!C:C, 0)), 1, 0)</f>
        <v>0</v>
      </c>
      <c r="H2629" s="12">
        <f>COUNTIF(B:B,FACT_SEARCHES[[#This Row],[WD_PRODUCTS]])</f>
        <v>77</v>
      </c>
    </row>
    <row r="2630" spans="1:8" x14ac:dyDescent="0.3">
      <c r="A2630" s="12">
        <v>9628</v>
      </c>
      <c r="B2630" s="12">
        <v>212</v>
      </c>
      <c r="C2630" s="8">
        <v>10047</v>
      </c>
      <c r="D2630" s="12" t="s">
        <v>2687</v>
      </c>
      <c r="E2630" s="13">
        <v>45503</v>
      </c>
      <c r="F2630" s="12" t="s">
        <v>17247</v>
      </c>
      <c r="G2630" s="12">
        <f>IF(ISNUMBER(MATCH(C2630, FACT_ORDERS!C:C, 0)), 1, 0)</f>
        <v>0</v>
      </c>
      <c r="H2630" s="12">
        <f>COUNTIF(B:B,FACT_SEARCHES[[#This Row],[WD_PRODUCTS]])</f>
        <v>67</v>
      </c>
    </row>
    <row r="2631" spans="1:8" x14ac:dyDescent="0.3">
      <c r="A2631" s="12">
        <v>9629</v>
      </c>
      <c r="B2631" s="12">
        <v>241</v>
      </c>
      <c r="C2631" s="8">
        <v>10047</v>
      </c>
      <c r="D2631" s="12" t="s">
        <v>2688</v>
      </c>
      <c r="E2631" s="13">
        <v>45503</v>
      </c>
      <c r="F2631" s="12" t="s">
        <v>15785</v>
      </c>
      <c r="G2631" s="12">
        <f>IF(ISNUMBER(MATCH(C2631, FACT_ORDERS!C:C, 0)), 1, 0)</f>
        <v>0</v>
      </c>
      <c r="H2631" s="12">
        <f>COUNTIF(B:B,FACT_SEARCHES[[#This Row],[WD_PRODUCTS]])</f>
        <v>96</v>
      </c>
    </row>
    <row r="2632" spans="1:8" x14ac:dyDescent="0.3">
      <c r="A2632" s="12">
        <v>9630</v>
      </c>
      <c r="B2632" s="12">
        <v>272</v>
      </c>
      <c r="C2632" s="8">
        <v>10704</v>
      </c>
      <c r="D2632" s="12" t="s">
        <v>2689</v>
      </c>
      <c r="E2632" s="13">
        <v>44839</v>
      </c>
      <c r="F2632" s="12" t="s">
        <v>3373</v>
      </c>
      <c r="G2632" s="12">
        <f>IF(ISNUMBER(MATCH(C2632, FACT_ORDERS!C:C, 0)), 1, 0)</f>
        <v>1</v>
      </c>
      <c r="H2632" s="12">
        <f>COUNTIF(B:B,FACT_SEARCHES[[#This Row],[WD_PRODUCTS]])</f>
        <v>39</v>
      </c>
    </row>
    <row r="2633" spans="1:8" x14ac:dyDescent="0.3">
      <c r="A2633" s="12">
        <v>9631</v>
      </c>
      <c r="B2633" s="12">
        <v>240</v>
      </c>
      <c r="C2633" s="8">
        <v>10704</v>
      </c>
      <c r="D2633" s="12" t="s">
        <v>2690</v>
      </c>
      <c r="E2633" s="13">
        <v>44839</v>
      </c>
      <c r="F2633" s="12" t="s">
        <v>4568</v>
      </c>
      <c r="G2633" s="12">
        <f>IF(ISNUMBER(MATCH(C2633, FACT_ORDERS!C:C, 0)), 1, 0)</f>
        <v>1</v>
      </c>
      <c r="H2633" s="12">
        <f>COUNTIF(B:B,FACT_SEARCHES[[#This Row],[WD_PRODUCTS]])</f>
        <v>51</v>
      </c>
    </row>
    <row r="2634" spans="1:8" x14ac:dyDescent="0.3">
      <c r="A2634" s="12">
        <v>9632</v>
      </c>
      <c r="B2634" s="12">
        <v>225</v>
      </c>
      <c r="C2634" s="8">
        <v>10704</v>
      </c>
      <c r="D2634" s="12" t="s">
        <v>2691</v>
      </c>
      <c r="E2634" s="13">
        <v>44839</v>
      </c>
      <c r="F2634" s="12" t="s">
        <v>17248</v>
      </c>
      <c r="G2634" s="12">
        <f>IF(ISNUMBER(MATCH(C2634, FACT_ORDERS!C:C, 0)), 1, 0)</f>
        <v>1</v>
      </c>
      <c r="H2634" s="12">
        <f>COUNTIF(B:B,FACT_SEARCHES[[#This Row],[WD_PRODUCTS]])</f>
        <v>74</v>
      </c>
    </row>
    <row r="2635" spans="1:8" x14ac:dyDescent="0.3">
      <c r="A2635" s="12">
        <v>9633</v>
      </c>
      <c r="B2635" s="12">
        <v>256</v>
      </c>
      <c r="C2635" s="8">
        <v>10526</v>
      </c>
      <c r="D2635" s="12" t="s">
        <v>2692</v>
      </c>
      <c r="E2635" s="13">
        <v>44837</v>
      </c>
      <c r="F2635" s="12" t="s">
        <v>17108</v>
      </c>
      <c r="G2635" s="12">
        <f>IF(ISNUMBER(MATCH(C2635, FACT_ORDERS!C:C, 0)), 1, 0)</f>
        <v>0</v>
      </c>
      <c r="H2635" s="12">
        <f>COUNTIF(B:B,FACT_SEARCHES[[#This Row],[WD_PRODUCTS]])</f>
        <v>63</v>
      </c>
    </row>
    <row r="2636" spans="1:8" x14ac:dyDescent="0.3">
      <c r="A2636" s="12">
        <v>9634</v>
      </c>
      <c r="B2636" s="12">
        <v>252</v>
      </c>
      <c r="C2636" s="8">
        <v>10759</v>
      </c>
      <c r="D2636" s="12" t="s">
        <v>2693</v>
      </c>
      <c r="E2636" s="13">
        <v>45409</v>
      </c>
      <c r="F2636" s="12" t="s">
        <v>3245</v>
      </c>
      <c r="G2636" s="12">
        <f>IF(ISNUMBER(MATCH(C2636, FACT_ORDERS!C:C, 0)), 1, 0)</f>
        <v>1</v>
      </c>
      <c r="H2636" s="12">
        <f>COUNTIF(B:B,FACT_SEARCHES[[#This Row],[WD_PRODUCTS]])</f>
        <v>64</v>
      </c>
    </row>
    <row r="2637" spans="1:8" x14ac:dyDescent="0.3">
      <c r="A2637" s="12">
        <v>9635</v>
      </c>
      <c r="B2637" s="12">
        <v>205</v>
      </c>
      <c r="C2637" s="8">
        <v>10759</v>
      </c>
      <c r="D2637" s="12" t="s">
        <v>2694</v>
      </c>
      <c r="E2637" s="13">
        <v>45409</v>
      </c>
      <c r="F2637" s="12" t="s">
        <v>17249</v>
      </c>
      <c r="G2637" s="12">
        <f>IF(ISNUMBER(MATCH(C2637, FACT_ORDERS!C:C, 0)), 1, 0)</f>
        <v>1</v>
      </c>
      <c r="H2637" s="12">
        <f>COUNTIF(B:B,FACT_SEARCHES[[#This Row],[WD_PRODUCTS]])</f>
        <v>40</v>
      </c>
    </row>
    <row r="2638" spans="1:8" x14ac:dyDescent="0.3">
      <c r="A2638" s="12">
        <v>9636</v>
      </c>
      <c r="B2638" s="12">
        <v>289</v>
      </c>
      <c r="C2638" s="8">
        <v>10127</v>
      </c>
      <c r="D2638" s="12" t="s">
        <v>2695</v>
      </c>
      <c r="E2638" s="13">
        <v>44954</v>
      </c>
      <c r="F2638" s="12" t="s">
        <v>17250</v>
      </c>
      <c r="G2638" s="12">
        <f>IF(ISNUMBER(MATCH(C2638, FACT_ORDERS!C:C, 0)), 1, 0)</f>
        <v>1</v>
      </c>
      <c r="H2638" s="12">
        <f>COUNTIF(B:B,FACT_SEARCHES[[#This Row],[WD_PRODUCTS]])</f>
        <v>56</v>
      </c>
    </row>
    <row r="2639" spans="1:8" x14ac:dyDescent="0.3">
      <c r="A2639" s="12">
        <v>9637</v>
      </c>
      <c r="B2639" s="12">
        <v>219</v>
      </c>
      <c r="C2639" s="8">
        <v>10127</v>
      </c>
      <c r="D2639" s="12" t="s">
        <v>2696</v>
      </c>
      <c r="E2639" s="13">
        <v>44954</v>
      </c>
      <c r="F2639" s="12" t="s">
        <v>17251</v>
      </c>
      <c r="G2639" s="12">
        <f>IF(ISNUMBER(MATCH(C2639, FACT_ORDERS!C:C, 0)), 1, 0)</f>
        <v>1</v>
      </c>
      <c r="H2639" s="12">
        <f>COUNTIF(B:B,FACT_SEARCHES[[#This Row],[WD_PRODUCTS]])</f>
        <v>83</v>
      </c>
    </row>
    <row r="2640" spans="1:8" x14ac:dyDescent="0.3">
      <c r="A2640" s="12">
        <v>9638</v>
      </c>
      <c r="B2640" s="12">
        <v>297</v>
      </c>
      <c r="C2640" s="8">
        <v>10411</v>
      </c>
      <c r="D2640" s="12" t="s">
        <v>2697</v>
      </c>
      <c r="E2640" s="13">
        <v>45281</v>
      </c>
      <c r="F2640" s="12" t="s">
        <v>17252</v>
      </c>
      <c r="G2640" s="12">
        <f>IF(ISNUMBER(MATCH(C2640, FACT_ORDERS!C:C, 0)), 1, 0)</f>
        <v>1</v>
      </c>
      <c r="H2640" s="12">
        <f>COUNTIF(B:B,FACT_SEARCHES[[#This Row],[WD_PRODUCTS]])</f>
        <v>64</v>
      </c>
    </row>
    <row r="2641" spans="1:8" x14ac:dyDescent="0.3">
      <c r="A2641" s="12">
        <v>9639</v>
      </c>
      <c r="B2641" s="12">
        <v>284</v>
      </c>
      <c r="C2641" s="8">
        <v>10411</v>
      </c>
      <c r="D2641" s="12" t="s">
        <v>2698</v>
      </c>
      <c r="E2641" s="13">
        <v>45281</v>
      </c>
      <c r="F2641" s="12" t="s">
        <v>17253</v>
      </c>
      <c r="G2641" s="12">
        <f>IF(ISNUMBER(MATCH(C2641, FACT_ORDERS!C:C, 0)), 1, 0)</f>
        <v>1</v>
      </c>
      <c r="H2641" s="12">
        <f>COUNTIF(B:B,FACT_SEARCHES[[#This Row],[WD_PRODUCTS]])</f>
        <v>97</v>
      </c>
    </row>
    <row r="2642" spans="1:8" x14ac:dyDescent="0.3">
      <c r="A2642" s="12">
        <v>9640</v>
      </c>
      <c r="B2642" s="12">
        <v>256</v>
      </c>
      <c r="C2642" s="8">
        <v>10813</v>
      </c>
      <c r="D2642" s="12" t="s">
        <v>2699</v>
      </c>
      <c r="E2642" s="13">
        <v>44689</v>
      </c>
      <c r="F2642" s="12" t="s">
        <v>4114</v>
      </c>
      <c r="G2642" s="12">
        <f>IF(ISNUMBER(MATCH(C2642, FACT_ORDERS!C:C, 0)), 1, 0)</f>
        <v>1</v>
      </c>
      <c r="H2642" s="12">
        <f>COUNTIF(B:B,FACT_SEARCHES[[#This Row],[WD_PRODUCTS]])</f>
        <v>63</v>
      </c>
    </row>
    <row r="2643" spans="1:8" x14ac:dyDescent="0.3">
      <c r="A2643" s="12">
        <v>9641</v>
      </c>
      <c r="B2643" s="12">
        <v>225</v>
      </c>
      <c r="C2643" s="8">
        <v>10918</v>
      </c>
      <c r="D2643" s="12" t="s">
        <v>2700</v>
      </c>
      <c r="E2643" s="13">
        <v>45498</v>
      </c>
      <c r="F2643" s="12" t="s">
        <v>17254</v>
      </c>
      <c r="G2643" s="12">
        <f>IF(ISNUMBER(MATCH(C2643, FACT_ORDERS!C:C, 0)), 1, 0)</f>
        <v>1</v>
      </c>
      <c r="H2643" s="12">
        <f>COUNTIF(B:B,FACT_SEARCHES[[#This Row],[WD_PRODUCTS]])</f>
        <v>74</v>
      </c>
    </row>
    <row r="2644" spans="1:8" x14ac:dyDescent="0.3">
      <c r="A2644" s="12">
        <v>9642</v>
      </c>
      <c r="B2644" s="12">
        <v>210</v>
      </c>
      <c r="C2644" s="8">
        <v>10918</v>
      </c>
      <c r="D2644" s="12" t="s">
        <v>2701</v>
      </c>
      <c r="E2644" s="13">
        <v>45498</v>
      </c>
      <c r="F2644" s="12" t="s">
        <v>3677</v>
      </c>
      <c r="G2644" s="12">
        <f>IF(ISNUMBER(MATCH(C2644, FACT_ORDERS!C:C, 0)), 1, 0)</f>
        <v>1</v>
      </c>
      <c r="H2644" s="12">
        <f>COUNTIF(B:B,FACT_SEARCHES[[#This Row],[WD_PRODUCTS]])</f>
        <v>77</v>
      </c>
    </row>
    <row r="2645" spans="1:8" x14ac:dyDescent="0.3">
      <c r="A2645" s="12">
        <v>9643</v>
      </c>
      <c r="B2645" s="12">
        <v>299</v>
      </c>
      <c r="C2645" s="8">
        <v>10037</v>
      </c>
      <c r="D2645" s="12" t="s">
        <v>2702</v>
      </c>
      <c r="E2645" s="13">
        <v>45236</v>
      </c>
      <c r="F2645" s="12" t="s">
        <v>17255</v>
      </c>
      <c r="G2645" s="12">
        <f>IF(ISNUMBER(MATCH(C2645, FACT_ORDERS!C:C, 0)), 1, 0)</f>
        <v>0</v>
      </c>
      <c r="H2645" s="12">
        <f>COUNTIF(B:B,FACT_SEARCHES[[#This Row],[WD_PRODUCTS]])</f>
        <v>125</v>
      </c>
    </row>
    <row r="2646" spans="1:8" x14ac:dyDescent="0.3">
      <c r="A2646" s="12">
        <v>9644</v>
      </c>
      <c r="B2646" s="12">
        <v>257</v>
      </c>
      <c r="C2646" s="8">
        <v>10091</v>
      </c>
      <c r="D2646" s="12" t="s">
        <v>2703</v>
      </c>
      <c r="E2646" s="13">
        <v>45143</v>
      </c>
      <c r="F2646" s="12" t="s">
        <v>17256</v>
      </c>
      <c r="G2646" s="12">
        <f>IF(ISNUMBER(MATCH(C2646, FACT_ORDERS!C:C, 0)), 1, 0)</f>
        <v>0</v>
      </c>
      <c r="H2646" s="12">
        <f>COUNTIF(B:B,FACT_SEARCHES[[#This Row],[WD_PRODUCTS]])</f>
        <v>75</v>
      </c>
    </row>
    <row r="2647" spans="1:8" x14ac:dyDescent="0.3">
      <c r="A2647" s="12">
        <v>9645</v>
      </c>
      <c r="B2647" s="12">
        <v>267</v>
      </c>
      <c r="C2647" s="8">
        <v>10520</v>
      </c>
      <c r="D2647" s="12" t="s">
        <v>2704</v>
      </c>
      <c r="E2647" s="13">
        <v>45471</v>
      </c>
      <c r="F2647" s="12" t="s">
        <v>17257</v>
      </c>
      <c r="G2647" s="12">
        <f>IF(ISNUMBER(MATCH(C2647, FACT_ORDERS!C:C, 0)), 1, 0)</f>
        <v>1</v>
      </c>
      <c r="H2647" s="12">
        <f>COUNTIF(B:B,FACT_SEARCHES[[#This Row],[WD_PRODUCTS]])</f>
        <v>82</v>
      </c>
    </row>
    <row r="2648" spans="1:8" x14ac:dyDescent="0.3">
      <c r="A2648" s="12">
        <v>9646</v>
      </c>
      <c r="B2648" s="12">
        <v>240</v>
      </c>
      <c r="C2648" s="8">
        <v>10410</v>
      </c>
      <c r="D2648" s="12" t="s">
        <v>2705</v>
      </c>
      <c r="E2648" s="13">
        <v>45487</v>
      </c>
      <c r="F2648" s="12" t="s">
        <v>17258</v>
      </c>
      <c r="G2648" s="12">
        <f>IF(ISNUMBER(MATCH(C2648, FACT_ORDERS!C:C, 0)), 1, 0)</f>
        <v>1</v>
      </c>
      <c r="H2648" s="12">
        <f>COUNTIF(B:B,FACT_SEARCHES[[#This Row],[WD_PRODUCTS]])</f>
        <v>51</v>
      </c>
    </row>
    <row r="2649" spans="1:8" x14ac:dyDescent="0.3">
      <c r="A2649" s="12">
        <v>9647</v>
      </c>
      <c r="B2649" s="12">
        <v>281</v>
      </c>
      <c r="C2649" s="8">
        <v>10410</v>
      </c>
      <c r="D2649" s="12" t="s">
        <v>2706</v>
      </c>
      <c r="E2649" s="13">
        <v>45487</v>
      </c>
      <c r="F2649" s="12" t="s">
        <v>4490</v>
      </c>
      <c r="G2649" s="12">
        <f>IF(ISNUMBER(MATCH(C2649, FACT_ORDERS!C:C, 0)), 1, 0)</f>
        <v>1</v>
      </c>
      <c r="H2649" s="12">
        <f>COUNTIF(B:B,FACT_SEARCHES[[#This Row],[WD_PRODUCTS]])</f>
        <v>86</v>
      </c>
    </row>
    <row r="2650" spans="1:8" x14ac:dyDescent="0.3">
      <c r="A2650" s="12">
        <v>9648</v>
      </c>
      <c r="B2650" s="12">
        <v>299</v>
      </c>
      <c r="C2650" s="8">
        <v>10410</v>
      </c>
      <c r="D2650" s="12" t="s">
        <v>2707</v>
      </c>
      <c r="E2650" s="13">
        <v>45487</v>
      </c>
      <c r="F2650" s="12" t="s">
        <v>17259</v>
      </c>
      <c r="G2650" s="12">
        <f>IF(ISNUMBER(MATCH(C2650, FACT_ORDERS!C:C, 0)), 1, 0)</f>
        <v>1</v>
      </c>
      <c r="H2650" s="12">
        <f>COUNTIF(B:B,FACT_SEARCHES[[#This Row],[WD_PRODUCTS]])</f>
        <v>125</v>
      </c>
    </row>
    <row r="2651" spans="1:8" x14ac:dyDescent="0.3">
      <c r="A2651" s="12">
        <v>9649</v>
      </c>
      <c r="B2651" s="12">
        <v>240</v>
      </c>
      <c r="C2651" s="8">
        <v>10129</v>
      </c>
      <c r="D2651" s="12" t="s">
        <v>2708</v>
      </c>
      <c r="E2651" s="13">
        <v>45057</v>
      </c>
      <c r="F2651" s="12" t="s">
        <v>17260</v>
      </c>
      <c r="G2651" s="12">
        <f>IF(ISNUMBER(MATCH(C2651, FACT_ORDERS!C:C, 0)), 1, 0)</f>
        <v>0</v>
      </c>
      <c r="H2651" s="12">
        <f>COUNTIF(B:B,FACT_SEARCHES[[#This Row],[WD_PRODUCTS]])</f>
        <v>51</v>
      </c>
    </row>
    <row r="2652" spans="1:8" x14ac:dyDescent="0.3">
      <c r="A2652" s="12">
        <v>9650</v>
      </c>
      <c r="B2652" s="12">
        <v>263</v>
      </c>
      <c r="C2652" s="8">
        <v>10129</v>
      </c>
      <c r="D2652" s="12" t="s">
        <v>2709</v>
      </c>
      <c r="E2652" s="13">
        <v>45057</v>
      </c>
      <c r="F2652" s="12" t="s">
        <v>17261</v>
      </c>
      <c r="G2652" s="12">
        <f>IF(ISNUMBER(MATCH(C2652, FACT_ORDERS!C:C, 0)), 1, 0)</f>
        <v>0</v>
      </c>
      <c r="H2652" s="12">
        <f>COUNTIF(B:B,FACT_SEARCHES[[#This Row],[WD_PRODUCTS]])</f>
        <v>108</v>
      </c>
    </row>
    <row r="2653" spans="1:8" x14ac:dyDescent="0.3">
      <c r="A2653" s="12">
        <v>9651</v>
      </c>
      <c r="B2653" s="12">
        <v>251</v>
      </c>
      <c r="C2653" s="8">
        <v>10129</v>
      </c>
      <c r="D2653" s="12" t="s">
        <v>2710</v>
      </c>
      <c r="E2653" s="13">
        <v>45057</v>
      </c>
      <c r="F2653" s="12" t="s">
        <v>17262</v>
      </c>
      <c r="G2653" s="12">
        <f>IF(ISNUMBER(MATCH(C2653, FACT_ORDERS!C:C, 0)), 1, 0)</f>
        <v>0</v>
      </c>
      <c r="H2653" s="12">
        <f>COUNTIF(B:B,FACT_SEARCHES[[#This Row],[WD_PRODUCTS]])</f>
        <v>67</v>
      </c>
    </row>
    <row r="2654" spans="1:8" x14ac:dyDescent="0.3">
      <c r="A2654" s="12">
        <v>9652</v>
      </c>
      <c r="B2654" s="12">
        <v>207</v>
      </c>
      <c r="C2654" s="8">
        <v>10129</v>
      </c>
      <c r="D2654" s="12" t="s">
        <v>2711</v>
      </c>
      <c r="E2654" s="13">
        <v>45057</v>
      </c>
      <c r="F2654" s="12" t="s">
        <v>17263</v>
      </c>
      <c r="G2654" s="12">
        <f>IF(ISNUMBER(MATCH(C2654, FACT_ORDERS!C:C, 0)), 1, 0)</f>
        <v>0</v>
      </c>
      <c r="H2654" s="12">
        <f>COUNTIF(B:B,FACT_SEARCHES[[#This Row],[WD_PRODUCTS]])</f>
        <v>47</v>
      </c>
    </row>
    <row r="2655" spans="1:8" x14ac:dyDescent="0.3">
      <c r="A2655" s="12">
        <v>9653</v>
      </c>
      <c r="B2655" s="12">
        <v>299</v>
      </c>
      <c r="C2655" s="8">
        <v>10172</v>
      </c>
      <c r="D2655" s="12" t="s">
        <v>2712</v>
      </c>
      <c r="E2655" s="13">
        <v>44543</v>
      </c>
      <c r="F2655" s="12" t="s">
        <v>12349</v>
      </c>
      <c r="G2655" s="12">
        <f>IF(ISNUMBER(MATCH(C2655, FACT_ORDERS!C:C, 0)), 1, 0)</f>
        <v>1</v>
      </c>
      <c r="H2655" s="12">
        <f>COUNTIF(B:B,FACT_SEARCHES[[#This Row],[WD_PRODUCTS]])</f>
        <v>125</v>
      </c>
    </row>
    <row r="2656" spans="1:8" x14ac:dyDescent="0.3">
      <c r="A2656" s="12">
        <v>9654</v>
      </c>
      <c r="B2656" s="12">
        <v>254</v>
      </c>
      <c r="C2656" s="8">
        <v>10172</v>
      </c>
      <c r="D2656" s="12" t="s">
        <v>2713</v>
      </c>
      <c r="E2656" s="13">
        <v>44543</v>
      </c>
      <c r="F2656" s="12" t="s">
        <v>17264</v>
      </c>
      <c r="G2656" s="12">
        <f>IF(ISNUMBER(MATCH(C2656, FACT_ORDERS!C:C, 0)), 1, 0)</f>
        <v>1</v>
      </c>
      <c r="H2656" s="12">
        <f>COUNTIF(B:B,FACT_SEARCHES[[#This Row],[WD_PRODUCTS]])</f>
        <v>77</v>
      </c>
    </row>
    <row r="2657" spans="1:8" x14ac:dyDescent="0.3">
      <c r="A2657" s="12">
        <v>9655</v>
      </c>
      <c r="B2657" s="12">
        <v>288</v>
      </c>
      <c r="C2657" s="8">
        <v>10172</v>
      </c>
      <c r="D2657" s="12" t="s">
        <v>2714</v>
      </c>
      <c r="E2657" s="13">
        <v>44543</v>
      </c>
      <c r="F2657" s="12" t="s">
        <v>17265</v>
      </c>
      <c r="G2657" s="12">
        <f>IF(ISNUMBER(MATCH(C2657, FACT_ORDERS!C:C, 0)), 1, 0)</f>
        <v>1</v>
      </c>
      <c r="H2657" s="12">
        <f>COUNTIF(B:B,FACT_SEARCHES[[#This Row],[WD_PRODUCTS]])</f>
        <v>106</v>
      </c>
    </row>
    <row r="2658" spans="1:8" x14ac:dyDescent="0.3">
      <c r="A2658" s="12">
        <v>9656</v>
      </c>
      <c r="B2658" s="12">
        <v>280</v>
      </c>
      <c r="C2658" s="8">
        <v>10701</v>
      </c>
      <c r="D2658" s="12" t="s">
        <v>2715</v>
      </c>
      <c r="E2658" s="13">
        <v>45287</v>
      </c>
      <c r="F2658" s="12" t="s">
        <v>17266</v>
      </c>
      <c r="G2658" s="12">
        <f>IF(ISNUMBER(MATCH(C2658, FACT_ORDERS!C:C, 0)), 1, 0)</f>
        <v>0</v>
      </c>
      <c r="H2658" s="12">
        <f>COUNTIF(B:B,FACT_SEARCHES[[#This Row],[WD_PRODUCTS]])</f>
        <v>40</v>
      </c>
    </row>
    <row r="2659" spans="1:8" x14ac:dyDescent="0.3">
      <c r="A2659" s="12">
        <v>9657</v>
      </c>
      <c r="B2659" s="12">
        <v>237</v>
      </c>
      <c r="C2659" s="8">
        <v>10701</v>
      </c>
      <c r="D2659" s="12" t="s">
        <v>2716</v>
      </c>
      <c r="E2659" s="13">
        <v>45287</v>
      </c>
      <c r="F2659" s="12" t="s">
        <v>17267</v>
      </c>
      <c r="G2659" s="12">
        <f>IF(ISNUMBER(MATCH(C2659, FACT_ORDERS!C:C, 0)), 1, 0)</f>
        <v>0</v>
      </c>
      <c r="H2659" s="12">
        <f>COUNTIF(B:B,FACT_SEARCHES[[#This Row],[WD_PRODUCTS]])</f>
        <v>99</v>
      </c>
    </row>
    <row r="2660" spans="1:8" x14ac:dyDescent="0.3">
      <c r="A2660" s="12">
        <v>9658</v>
      </c>
      <c r="B2660" s="12">
        <v>277</v>
      </c>
      <c r="C2660" s="8">
        <v>10660</v>
      </c>
      <c r="D2660" s="12" t="s">
        <v>2717</v>
      </c>
      <c r="E2660" s="13">
        <v>45378</v>
      </c>
      <c r="F2660" s="12" t="s">
        <v>4531</v>
      </c>
      <c r="G2660" s="12">
        <f>IF(ISNUMBER(MATCH(C2660, FACT_ORDERS!C:C, 0)), 1, 0)</f>
        <v>1</v>
      </c>
      <c r="H2660" s="12">
        <f>COUNTIF(B:B,FACT_SEARCHES[[#This Row],[WD_PRODUCTS]])</f>
        <v>98</v>
      </c>
    </row>
    <row r="2661" spans="1:8" x14ac:dyDescent="0.3">
      <c r="A2661" s="12">
        <v>9659</v>
      </c>
      <c r="B2661" s="12">
        <v>260</v>
      </c>
      <c r="C2661" s="8">
        <v>10660</v>
      </c>
      <c r="D2661" s="12" t="s">
        <v>2718</v>
      </c>
      <c r="E2661" s="13">
        <v>45378</v>
      </c>
      <c r="F2661" s="12" t="s">
        <v>17268</v>
      </c>
      <c r="G2661" s="12">
        <f>IF(ISNUMBER(MATCH(C2661, FACT_ORDERS!C:C, 0)), 1, 0)</f>
        <v>1</v>
      </c>
      <c r="H2661" s="12">
        <f>COUNTIF(B:B,FACT_SEARCHES[[#This Row],[WD_PRODUCTS]])</f>
        <v>86</v>
      </c>
    </row>
    <row r="2662" spans="1:8" x14ac:dyDescent="0.3">
      <c r="A2662" s="12">
        <v>9660</v>
      </c>
      <c r="B2662" s="12">
        <v>271</v>
      </c>
      <c r="C2662" s="8">
        <v>10660</v>
      </c>
      <c r="D2662" s="12" t="s">
        <v>2719</v>
      </c>
      <c r="E2662" s="13">
        <v>45378</v>
      </c>
      <c r="F2662" s="12" t="s">
        <v>17269</v>
      </c>
      <c r="G2662" s="12">
        <f>IF(ISNUMBER(MATCH(C2662, FACT_ORDERS!C:C, 0)), 1, 0)</f>
        <v>1</v>
      </c>
      <c r="H2662" s="12">
        <f>COUNTIF(B:B,FACT_SEARCHES[[#This Row],[WD_PRODUCTS]])</f>
        <v>74</v>
      </c>
    </row>
    <row r="2663" spans="1:8" x14ac:dyDescent="0.3">
      <c r="A2663" s="12">
        <v>9661</v>
      </c>
      <c r="B2663" s="12">
        <v>216</v>
      </c>
      <c r="C2663" s="8">
        <v>10660</v>
      </c>
      <c r="D2663" s="12" t="s">
        <v>2720</v>
      </c>
      <c r="E2663" s="13">
        <v>45378</v>
      </c>
      <c r="F2663" s="12" t="s">
        <v>17270</v>
      </c>
      <c r="G2663" s="12">
        <f>IF(ISNUMBER(MATCH(C2663, FACT_ORDERS!C:C, 0)), 1, 0)</f>
        <v>1</v>
      </c>
      <c r="H2663" s="12">
        <f>COUNTIF(B:B,FACT_SEARCHES[[#This Row],[WD_PRODUCTS]])</f>
        <v>107</v>
      </c>
    </row>
    <row r="2664" spans="1:8" x14ac:dyDescent="0.3">
      <c r="A2664" s="12">
        <v>9662</v>
      </c>
      <c r="B2664" s="12">
        <v>258</v>
      </c>
      <c r="C2664" s="8">
        <v>10660</v>
      </c>
      <c r="D2664" s="12" t="s">
        <v>2721</v>
      </c>
      <c r="E2664" s="13">
        <v>45378</v>
      </c>
      <c r="F2664" s="12" t="s">
        <v>17271</v>
      </c>
      <c r="G2664" s="12">
        <f>IF(ISNUMBER(MATCH(C2664, FACT_ORDERS!C:C, 0)), 1, 0)</f>
        <v>1</v>
      </c>
      <c r="H2664" s="12">
        <f>COUNTIF(B:B,FACT_SEARCHES[[#This Row],[WD_PRODUCTS]])</f>
        <v>57</v>
      </c>
    </row>
    <row r="2665" spans="1:8" x14ac:dyDescent="0.3">
      <c r="A2665" s="12">
        <v>9663</v>
      </c>
      <c r="B2665" s="12">
        <v>239</v>
      </c>
      <c r="C2665" s="8">
        <v>10810</v>
      </c>
      <c r="D2665" s="12" t="s">
        <v>2722</v>
      </c>
      <c r="E2665" s="13">
        <v>45230</v>
      </c>
      <c r="F2665" s="12" t="s">
        <v>17272</v>
      </c>
      <c r="G2665" s="12">
        <f>IF(ISNUMBER(MATCH(C2665, FACT_ORDERS!C:C, 0)), 1, 0)</f>
        <v>1</v>
      </c>
      <c r="H2665" s="12">
        <f>COUNTIF(B:B,FACT_SEARCHES[[#This Row],[WD_PRODUCTS]])</f>
        <v>41</v>
      </c>
    </row>
    <row r="2666" spans="1:8" x14ac:dyDescent="0.3">
      <c r="A2666" s="12">
        <v>9664</v>
      </c>
      <c r="B2666" s="12">
        <v>204</v>
      </c>
      <c r="C2666" s="8">
        <v>10810</v>
      </c>
      <c r="D2666" s="12" t="s">
        <v>2723</v>
      </c>
      <c r="E2666" s="13">
        <v>45230</v>
      </c>
      <c r="F2666" s="12" t="s">
        <v>17273</v>
      </c>
      <c r="G2666" s="12">
        <f>IF(ISNUMBER(MATCH(C2666, FACT_ORDERS!C:C, 0)), 1, 0)</f>
        <v>1</v>
      </c>
      <c r="H2666" s="12">
        <f>COUNTIF(B:B,FACT_SEARCHES[[#This Row],[WD_PRODUCTS]])</f>
        <v>139</v>
      </c>
    </row>
    <row r="2667" spans="1:8" x14ac:dyDescent="0.3">
      <c r="A2667" s="12">
        <v>9665</v>
      </c>
      <c r="B2667" s="12">
        <v>232</v>
      </c>
      <c r="C2667" s="8">
        <v>10810</v>
      </c>
      <c r="D2667" s="12" t="s">
        <v>2724</v>
      </c>
      <c r="E2667" s="13">
        <v>45230</v>
      </c>
      <c r="F2667" s="12" t="s">
        <v>17274</v>
      </c>
      <c r="G2667" s="12">
        <f>IF(ISNUMBER(MATCH(C2667, FACT_ORDERS!C:C, 0)), 1, 0)</f>
        <v>1</v>
      </c>
      <c r="H2667" s="12">
        <f>COUNTIF(B:B,FACT_SEARCHES[[#This Row],[WD_PRODUCTS]])</f>
        <v>69</v>
      </c>
    </row>
    <row r="2668" spans="1:8" x14ac:dyDescent="0.3">
      <c r="A2668" s="12">
        <v>9666</v>
      </c>
      <c r="B2668" s="12">
        <v>295</v>
      </c>
      <c r="C2668" s="8">
        <v>10810</v>
      </c>
      <c r="D2668" s="12" t="s">
        <v>2725</v>
      </c>
      <c r="E2668" s="13">
        <v>45230</v>
      </c>
      <c r="F2668" s="12" t="s">
        <v>17275</v>
      </c>
      <c r="G2668" s="12">
        <f>IF(ISNUMBER(MATCH(C2668, FACT_ORDERS!C:C, 0)), 1, 0)</f>
        <v>1</v>
      </c>
      <c r="H2668" s="12">
        <f>COUNTIF(B:B,FACT_SEARCHES[[#This Row],[WD_PRODUCTS]])</f>
        <v>72</v>
      </c>
    </row>
    <row r="2669" spans="1:8" x14ac:dyDescent="0.3">
      <c r="A2669" s="12">
        <v>9667</v>
      </c>
      <c r="B2669" s="12">
        <v>204</v>
      </c>
      <c r="C2669" s="8">
        <v>10602</v>
      </c>
      <c r="D2669" s="12" t="s">
        <v>2726</v>
      </c>
      <c r="E2669" s="13">
        <v>45385</v>
      </c>
      <c r="F2669" s="12" t="s">
        <v>4678</v>
      </c>
      <c r="G2669" s="12">
        <f>IF(ISNUMBER(MATCH(C2669, FACT_ORDERS!C:C, 0)), 1, 0)</f>
        <v>1</v>
      </c>
      <c r="H2669" s="12">
        <f>COUNTIF(B:B,FACT_SEARCHES[[#This Row],[WD_PRODUCTS]])</f>
        <v>139</v>
      </c>
    </row>
    <row r="2670" spans="1:8" x14ac:dyDescent="0.3">
      <c r="A2670" s="12">
        <v>9668</v>
      </c>
      <c r="B2670" s="12">
        <v>295</v>
      </c>
      <c r="C2670" s="8">
        <v>10318</v>
      </c>
      <c r="D2670" s="12" t="s">
        <v>2727</v>
      </c>
      <c r="E2670" s="13">
        <v>45320</v>
      </c>
      <c r="F2670" s="12" t="s">
        <v>17276</v>
      </c>
      <c r="G2670" s="12">
        <f>IF(ISNUMBER(MATCH(C2670, FACT_ORDERS!C:C, 0)), 1, 0)</f>
        <v>0</v>
      </c>
      <c r="H2670" s="12">
        <f>COUNTIF(B:B,FACT_SEARCHES[[#This Row],[WD_PRODUCTS]])</f>
        <v>72</v>
      </c>
    </row>
    <row r="2671" spans="1:8" x14ac:dyDescent="0.3">
      <c r="A2671" s="12">
        <v>9669</v>
      </c>
      <c r="B2671" s="12">
        <v>215</v>
      </c>
      <c r="C2671" s="8">
        <v>10318</v>
      </c>
      <c r="D2671" s="12" t="s">
        <v>2728</v>
      </c>
      <c r="E2671" s="13">
        <v>45320</v>
      </c>
      <c r="F2671" s="12" t="s">
        <v>17277</v>
      </c>
      <c r="G2671" s="12">
        <f>IF(ISNUMBER(MATCH(C2671, FACT_ORDERS!C:C, 0)), 1, 0)</f>
        <v>0</v>
      </c>
      <c r="H2671" s="12">
        <f>COUNTIF(B:B,FACT_SEARCHES[[#This Row],[WD_PRODUCTS]])</f>
        <v>67</v>
      </c>
    </row>
    <row r="2672" spans="1:8" x14ac:dyDescent="0.3">
      <c r="A2672" s="12">
        <v>9670</v>
      </c>
      <c r="B2672" s="12">
        <v>211</v>
      </c>
      <c r="C2672" s="8">
        <v>10153</v>
      </c>
      <c r="D2672" s="12" t="s">
        <v>2729</v>
      </c>
      <c r="E2672" s="13">
        <v>44137</v>
      </c>
      <c r="F2672" s="12" t="s">
        <v>17278</v>
      </c>
      <c r="G2672" s="12">
        <f>IF(ISNUMBER(MATCH(C2672, FACT_ORDERS!C:C, 0)), 1, 0)</f>
        <v>1</v>
      </c>
      <c r="H2672" s="12">
        <f>COUNTIF(B:B,FACT_SEARCHES[[#This Row],[WD_PRODUCTS]])</f>
        <v>65</v>
      </c>
    </row>
    <row r="2673" spans="1:8" x14ac:dyDescent="0.3">
      <c r="A2673" s="12">
        <v>9671</v>
      </c>
      <c r="B2673" s="12">
        <v>285</v>
      </c>
      <c r="C2673" s="8">
        <v>10153</v>
      </c>
      <c r="D2673" s="12" t="s">
        <v>2730</v>
      </c>
      <c r="E2673" s="13">
        <v>44137</v>
      </c>
      <c r="F2673" s="12" t="s">
        <v>17279</v>
      </c>
      <c r="G2673" s="12">
        <f>IF(ISNUMBER(MATCH(C2673, FACT_ORDERS!C:C, 0)), 1, 0)</f>
        <v>1</v>
      </c>
      <c r="H2673" s="12">
        <f>COUNTIF(B:B,FACT_SEARCHES[[#This Row],[WD_PRODUCTS]])</f>
        <v>56</v>
      </c>
    </row>
    <row r="2674" spans="1:8" x14ac:dyDescent="0.3">
      <c r="A2674" s="12">
        <v>9672</v>
      </c>
      <c r="B2674" s="12">
        <v>237</v>
      </c>
      <c r="C2674" s="8">
        <v>10001</v>
      </c>
      <c r="D2674" s="12" t="s">
        <v>2731</v>
      </c>
      <c r="E2674" s="13">
        <v>45275</v>
      </c>
      <c r="F2674" s="12" t="s">
        <v>17280</v>
      </c>
      <c r="G2674" s="12">
        <f>IF(ISNUMBER(MATCH(C2674, FACT_ORDERS!C:C, 0)), 1, 0)</f>
        <v>1</v>
      </c>
      <c r="H2674" s="12">
        <f>COUNTIF(B:B,FACT_SEARCHES[[#This Row],[WD_PRODUCTS]])</f>
        <v>99</v>
      </c>
    </row>
    <row r="2675" spans="1:8" x14ac:dyDescent="0.3">
      <c r="A2675" s="12">
        <v>9673</v>
      </c>
      <c r="B2675" s="12">
        <v>251</v>
      </c>
      <c r="C2675" s="8">
        <v>10129</v>
      </c>
      <c r="D2675" s="12" t="s">
        <v>2732</v>
      </c>
      <c r="E2675" s="13">
        <v>45350</v>
      </c>
      <c r="F2675" s="12" t="s">
        <v>17281</v>
      </c>
      <c r="G2675" s="12">
        <f>IF(ISNUMBER(MATCH(C2675, FACT_ORDERS!C:C, 0)), 1, 0)</f>
        <v>0</v>
      </c>
      <c r="H2675" s="12">
        <f>COUNTIF(B:B,FACT_SEARCHES[[#This Row],[WD_PRODUCTS]])</f>
        <v>67</v>
      </c>
    </row>
    <row r="2676" spans="1:8" x14ac:dyDescent="0.3">
      <c r="A2676" s="12">
        <v>9674</v>
      </c>
      <c r="B2676" s="12">
        <v>207</v>
      </c>
      <c r="C2676" s="8">
        <v>10129</v>
      </c>
      <c r="D2676" s="12" t="s">
        <v>2733</v>
      </c>
      <c r="E2676" s="13">
        <v>45350</v>
      </c>
      <c r="F2676" s="12" t="s">
        <v>17282</v>
      </c>
      <c r="G2676" s="12">
        <f>IF(ISNUMBER(MATCH(C2676, FACT_ORDERS!C:C, 0)), 1, 0)</f>
        <v>0</v>
      </c>
      <c r="H2676" s="12">
        <f>COUNTIF(B:B,FACT_SEARCHES[[#This Row],[WD_PRODUCTS]])</f>
        <v>47</v>
      </c>
    </row>
    <row r="2677" spans="1:8" x14ac:dyDescent="0.3">
      <c r="A2677" s="12">
        <v>9675</v>
      </c>
      <c r="B2677" s="12">
        <v>239</v>
      </c>
      <c r="C2677" s="8">
        <v>10198</v>
      </c>
      <c r="D2677" s="12" t="s">
        <v>2734</v>
      </c>
      <c r="E2677" s="13">
        <v>45384</v>
      </c>
      <c r="F2677" s="12" t="s">
        <v>17283</v>
      </c>
      <c r="G2677" s="12">
        <f>IF(ISNUMBER(MATCH(C2677, FACT_ORDERS!C:C, 0)), 1, 0)</f>
        <v>1</v>
      </c>
      <c r="H2677" s="12">
        <f>COUNTIF(B:B,FACT_SEARCHES[[#This Row],[WD_PRODUCTS]])</f>
        <v>41</v>
      </c>
    </row>
    <row r="2678" spans="1:8" x14ac:dyDescent="0.3">
      <c r="A2678" s="12">
        <v>9676</v>
      </c>
      <c r="B2678" s="12">
        <v>222</v>
      </c>
      <c r="C2678" s="8">
        <v>10385</v>
      </c>
      <c r="D2678" s="12" t="s">
        <v>2735</v>
      </c>
      <c r="E2678" s="13">
        <v>45450</v>
      </c>
      <c r="F2678" s="12" t="s">
        <v>17284</v>
      </c>
      <c r="G2678" s="12">
        <f>IF(ISNUMBER(MATCH(C2678, FACT_ORDERS!C:C, 0)), 1, 0)</f>
        <v>1</v>
      </c>
      <c r="H2678" s="12">
        <f>COUNTIF(B:B,FACT_SEARCHES[[#This Row],[WD_PRODUCTS]])</f>
        <v>73</v>
      </c>
    </row>
    <row r="2679" spans="1:8" x14ac:dyDescent="0.3">
      <c r="A2679" s="12">
        <v>9677</v>
      </c>
      <c r="B2679" s="12">
        <v>202</v>
      </c>
      <c r="C2679" s="8">
        <v>10580</v>
      </c>
      <c r="D2679" s="12" t="s">
        <v>2736</v>
      </c>
      <c r="E2679" s="13">
        <v>45388</v>
      </c>
      <c r="F2679" s="12" t="s">
        <v>16322</v>
      </c>
      <c r="G2679" s="12">
        <f>IF(ISNUMBER(MATCH(C2679, FACT_ORDERS!C:C, 0)), 1, 0)</f>
        <v>1</v>
      </c>
      <c r="H2679" s="12">
        <f>COUNTIF(B:B,FACT_SEARCHES[[#This Row],[WD_PRODUCTS]])</f>
        <v>74</v>
      </c>
    </row>
    <row r="2680" spans="1:8" x14ac:dyDescent="0.3">
      <c r="A2680" s="12">
        <v>9678</v>
      </c>
      <c r="B2680" s="12">
        <v>268</v>
      </c>
      <c r="C2680" s="8">
        <v>10580</v>
      </c>
      <c r="D2680" s="12" t="s">
        <v>2737</v>
      </c>
      <c r="E2680" s="13">
        <v>45388</v>
      </c>
      <c r="F2680" s="12" t="s">
        <v>3898</v>
      </c>
      <c r="G2680" s="12">
        <f>IF(ISNUMBER(MATCH(C2680, FACT_ORDERS!C:C, 0)), 1, 0)</f>
        <v>1</v>
      </c>
      <c r="H2680" s="12">
        <f>COUNTIF(B:B,FACT_SEARCHES[[#This Row],[WD_PRODUCTS]])</f>
        <v>78</v>
      </c>
    </row>
    <row r="2681" spans="1:8" x14ac:dyDescent="0.3">
      <c r="A2681" s="12">
        <v>9679</v>
      </c>
      <c r="B2681" s="12">
        <v>268</v>
      </c>
      <c r="C2681" s="8">
        <v>10305</v>
      </c>
      <c r="D2681" s="12" t="s">
        <v>2738</v>
      </c>
      <c r="E2681" s="13">
        <v>44242</v>
      </c>
      <c r="F2681" s="12" t="s">
        <v>17285</v>
      </c>
      <c r="G2681" s="12">
        <f>IF(ISNUMBER(MATCH(C2681, FACT_ORDERS!C:C, 0)), 1, 0)</f>
        <v>0</v>
      </c>
      <c r="H2681" s="12">
        <f>COUNTIF(B:B,FACT_SEARCHES[[#This Row],[WD_PRODUCTS]])</f>
        <v>78</v>
      </c>
    </row>
    <row r="2682" spans="1:8" x14ac:dyDescent="0.3">
      <c r="A2682" s="12">
        <v>9680</v>
      </c>
      <c r="B2682" s="12">
        <v>261</v>
      </c>
      <c r="C2682" s="8">
        <v>10615</v>
      </c>
      <c r="D2682" s="12" t="s">
        <v>2739</v>
      </c>
      <c r="E2682" s="13">
        <v>44874</v>
      </c>
      <c r="F2682" s="12" t="s">
        <v>4137</v>
      </c>
      <c r="G2682" s="12">
        <f>IF(ISNUMBER(MATCH(C2682, FACT_ORDERS!C:C, 0)), 1, 0)</f>
        <v>1</v>
      </c>
      <c r="H2682" s="12">
        <f>COUNTIF(B:B,FACT_SEARCHES[[#This Row],[WD_PRODUCTS]])</f>
        <v>77</v>
      </c>
    </row>
    <row r="2683" spans="1:8" x14ac:dyDescent="0.3">
      <c r="A2683" s="12">
        <v>9681</v>
      </c>
      <c r="B2683" s="12">
        <v>263</v>
      </c>
      <c r="C2683" s="8">
        <v>10615</v>
      </c>
      <c r="D2683" s="12" t="s">
        <v>2740</v>
      </c>
      <c r="E2683" s="13">
        <v>44874</v>
      </c>
      <c r="F2683" s="12" t="s">
        <v>17286</v>
      </c>
      <c r="G2683" s="12">
        <f>IF(ISNUMBER(MATCH(C2683, FACT_ORDERS!C:C, 0)), 1, 0)</f>
        <v>1</v>
      </c>
      <c r="H2683" s="12">
        <f>COUNTIF(B:B,FACT_SEARCHES[[#This Row],[WD_PRODUCTS]])</f>
        <v>108</v>
      </c>
    </row>
    <row r="2684" spans="1:8" x14ac:dyDescent="0.3">
      <c r="A2684" s="12">
        <v>9682</v>
      </c>
      <c r="B2684" s="12">
        <v>282</v>
      </c>
      <c r="C2684" s="8">
        <v>10615</v>
      </c>
      <c r="D2684" s="12" t="s">
        <v>2741</v>
      </c>
      <c r="E2684" s="13">
        <v>44874</v>
      </c>
      <c r="F2684" s="12" t="s">
        <v>17287</v>
      </c>
      <c r="G2684" s="12">
        <f>IF(ISNUMBER(MATCH(C2684, FACT_ORDERS!C:C, 0)), 1, 0)</f>
        <v>1</v>
      </c>
      <c r="H2684" s="12">
        <f>COUNTIF(B:B,FACT_SEARCHES[[#This Row],[WD_PRODUCTS]])</f>
        <v>43</v>
      </c>
    </row>
    <row r="2685" spans="1:8" x14ac:dyDescent="0.3">
      <c r="A2685" s="12">
        <v>9683</v>
      </c>
      <c r="B2685" s="12">
        <v>208</v>
      </c>
      <c r="C2685" s="8">
        <v>10615</v>
      </c>
      <c r="D2685" s="12" t="s">
        <v>2742</v>
      </c>
      <c r="E2685" s="13">
        <v>44874</v>
      </c>
      <c r="F2685" s="12" t="s">
        <v>17288</v>
      </c>
      <c r="G2685" s="12">
        <f>IF(ISNUMBER(MATCH(C2685, FACT_ORDERS!C:C, 0)), 1, 0)</f>
        <v>1</v>
      </c>
      <c r="H2685" s="12">
        <f>COUNTIF(B:B,FACT_SEARCHES[[#This Row],[WD_PRODUCTS]])</f>
        <v>91</v>
      </c>
    </row>
    <row r="2686" spans="1:8" x14ac:dyDescent="0.3">
      <c r="A2686" s="12">
        <v>9684</v>
      </c>
      <c r="B2686" s="12">
        <v>271</v>
      </c>
      <c r="C2686" s="8">
        <v>10615</v>
      </c>
      <c r="D2686" s="12" t="s">
        <v>2743</v>
      </c>
      <c r="E2686" s="13">
        <v>44874</v>
      </c>
      <c r="F2686" s="12" t="s">
        <v>11312</v>
      </c>
      <c r="G2686" s="12">
        <f>IF(ISNUMBER(MATCH(C2686, FACT_ORDERS!C:C, 0)), 1, 0)</f>
        <v>1</v>
      </c>
      <c r="H2686" s="12">
        <f>COUNTIF(B:B,FACT_SEARCHES[[#This Row],[WD_PRODUCTS]])</f>
        <v>74</v>
      </c>
    </row>
    <row r="2687" spans="1:8" x14ac:dyDescent="0.3">
      <c r="A2687" s="12">
        <v>9685</v>
      </c>
      <c r="B2687" s="12">
        <v>255</v>
      </c>
      <c r="C2687" s="8">
        <v>10615</v>
      </c>
      <c r="D2687" s="12" t="s">
        <v>2744</v>
      </c>
      <c r="E2687" s="13">
        <v>44874</v>
      </c>
      <c r="F2687" s="12" t="s">
        <v>17289</v>
      </c>
      <c r="G2687" s="12">
        <f>IF(ISNUMBER(MATCH(C2687, FACT_ORDERS!C:C, 0)), 1, 0)</f>
        <v>1</v>
      </c>
      <c r="H2687" s="12">
        <f>COUNTIF(B:B,FACT_SEARCHES[[#This Row],[WD_PRODUCTS]])</f>
        <v>74</v>
      </c>
    </row>
    <row r="2688" spans="1:8" x14ac:dyDescent="0.3">
      <c r="A2688" s="12">
        <v>9686</v>
      </c>
      <c r="B2688" s="12">
        <v>219</v>
      </c>
      <c r="C2688" s="8">
        <v>10615</v>
      </c>
      <c r="D2688" s="12" t="s">
        <v>2745</v>
      </c>
      <c r="E2688" s="13">
        <v>44874</v>
      </c>
      <c r="F2688" s="12" t="s">
        <v>17290</v>
      </c>
      <c r="G2688" s="12">
        <f>IF(ISNUMBER(MATCH(C2688, FACT_ORDERS!C:C, 0)), 1, 0)</f>
        <v>1</v>
      </c>
      <c r="H2688" s="12">
        <f>COUNTIF(B:B,FACT_SEARCHES[[#This Row],[WD_PRODUCTS]])</f>
        <v>83</v>
      </c>
    </row>
    <row r="2689" spans="1:8" x14ac:dyDescent="0.3">
      <c r="A2689" s="12">
        <v>9687</v>
      </c>
      <c r="B2689" s="12">
        <v>209</v>
      </c>
      <c r="C2689" s="8">
        <v>10829</v>
      </c>
      <c r="D2689" s="12" t="s">
        <v>2746</v>
      </c>
      <c r="E2689" s="13">
        <v>45480</v>
      </c>
      <c r="F2689" s="12" t="s">
        <v>17291</v>
      </c>
      <c r="G2689" s="12">
        <f>IF(ISNUMBER(MATCH(C2689, FACT_ORDERS!C:C, 0)), 1, 0)</f>
        <v>1</v>
      </c>
      <c r="H2689" s="12">
        <f>COUNTIF(B:B,FACT_SEARCHES[[#This Row],[WD_PRODUCTS]])</f>
        <v>91</v>
      </c>
    </row>
    <row r="2690" spans="1:8" x14ac:dyDescent="0.3">
      <c r="A2690" s="12">
        <v>9688</v>
      </c>
      <c r="B2690" s="12">
        <v>296</v>
      </c>
      <c r="C2690" s="8">
        <v>10840</v>
      </c>
      <c r="D2690" s="12" t="s">
        <v>2747</v>
      </c>
      <c r="E2690" s="13">
        <v>45498</v>
      </c>
      <c r="F2690" s="12" t="s">
        <v>4451</v>
      </c>
      <c r="G2690" s="12">
        <f>IF(ISNUMBER(MATCH(C2690, FACT_ORDERS!C:C, 0)), 1, 0)</f>
        <v>1</v>
      </c>
      <c r="H2690" s="12">
        <f>COUNTIF(B:B,FACT_SEARCHES[[#This Row],[WD_PRODUCTS]])</f>
        <v>106</v>
      </c>
    </row>
    <row r="2691" spans="1:8" x14ac:dyDescent="0.3">
      <c r="A2691" s="12">
        <v>9689</v>
      </c>
      <c r="B2691" s="12">
        <v>207</v>
      </c>
      <c r="C2691" s="8">
        <v>10840</v>
      </c>
      <c r="D2691" s="12" t="s">
        <v>2748</v>
      </c>
      <c r="E2691" s="13">
        <v>45498</v>
      </c>
      <c r="F2691" s="12" t="s">
        <v>17292</v>
      </c>
      <c r="G2691" s="12">
        <f>IF(ISNUMBER(MATCH(C2691, FACT_ORDERS!C:C, 0)), 1, 0)</f>
        <v>1</v>
      </c>
      <c r="H2691" s="12">
        <f>COUNTIF(B:B,FACT_SEARCHES[[#This Row],[WD_PRODUCTS]])</f>
        <v>47</v>
      </c>
    </row>
    <row r="2692" spans="1:8" x14ac:dyDescent="0.3">
      <c r="A2692" s="12">
        <v>9690</v>
      </c>
      <c r="B2692" s="12">
        <v>249</v>
      </c>
      <c r="C2692" s="8">
        <v>10840</v>
      </c>
      <c r="D2692" s="12" t="s">
        <v>2749</v>
      </c>
      <c r="E2692" s="13">
        <v>45498</v>
      </c>
      <c r="F2692" s="12" t="s">
        <v>17293</v>
      </c>
      <c r="G2692" s="12">
        <f>IF(ISNUMBER(MATCH(C2692, FACT_ORDERS!C:C, 0)), 1, 0)</f>
        <v>1</v>
      </c>
      <c r="H2692" s="12">
        <f>COUNTIF(B:B,FACT_SEARCHES[[#This Row],[WD_PRODUCTS]])</f>
        <v>85</v>
      </c>
    </row>
    <row r="2693" spans="1:8" x14ac:dyDescent="0.3">
      <c r="A2693" s="12">
        <v>9691</v>
      </c>
      <c r="B2693" s="12">
        <v>278</v>
      </c>
      <c r="C2693" s="8">
        <v>10840</v>
      </c>
      <c r="D2693" s="12" t="s">
        <v>2750</v>
      </c>
      <c r="E2693" s="13">
        <v>45498</v>
      </c>
      <c r="F2693" s="12" t="s">
        <v>17294</v>
      </c>
      <c r="G2693" s="12">
        <f>IF(ISNUMBER(MATCH(C2693, FACT_ORDERS!C:C, 0)), 1, 0)</f>
        <v>1</v>
      </c>
      <c r="H2693" s="12">
        <f>COUNTIF(B:B,FACT_SEARCHES[[#This Row],[WD_PRODUCTS]])</f>
        <v>81</v>
      </c>
    </row>
    <row r="2694" spans="1:8" x14ac:dyDescent="0.3">
      <c r="A2694" s="12">
        <v>9692</v>
      </c>
      <c r="B2694" s="12">
        <v>209</v>
      </c>
      <c r="C2694" s="8">
        <v>10801</v>
      </c>
      <c r="D2694" s="12" t="s">
        <v>2751</v>
      </c>
      <c r="E2694" s="13">
        <v>45006</v>
      </c>
      <c r="F2694" s="12" t="s">
        <v>17295</v>
      </c>
      <c r="G2694" s="12">
        <f>IF(ISNUMBER(MATCH(C2694, FACT_ORDERS!C:C, 0)), 1, 0)</f>
        <v>0</v>
      </c>
      <c r="H2694" s="12">
        <f>COUNTIF(B:B,FACT_SEARCHES[[#This Row],[WD_PRODUCTS]])</f>
        <v>91</v>
      </c>
    </row>
    <row r="2695" spans="1:8" x14ac:dyDescent="0.3">
      <c r="A2695" s="12">
        <v>9693</v>
      </c>
      <c r="B2695" s="12">
        <v>274</v>
      </c>
      <c r="C2695" s="8">
        <v>10801</v>
      </c>
      <c r="D2695" s="12" t="s">
        <v>2752</v>
      </c>
      <c r="E2695" s="13">
        <v>45006</v>
      </c>
      <c r="F2695" s="12" t="s">
        <v>17296</v>
      </c>
      <c r="G2695" s="12">
        <f>IF(ISNUMBER(MATCH(C2695, FACT_ORDERS!C:C, 0)), 1, 0)</f>
        <v>0</v>
      </c>
      <c r="H2695" s="12">
        <f>COUNTIF(B:B,FACT_SEARCHES[[#This Row],[WD_PRODUCTS]])</f>
        <v>45</v>
      </c>
    </row>
    <row r="2696" spans="1:8" x14ac:dyDescent="0.3">
      <c r="A2696" s="12">
        <v>9694</v>
      </c>
      <c r="B2696" s="12">
        <v>237</v>
      </c>
      <c r="C2696" s="8">
        <v>10001</v>
      </c>
      <c r="D2696" s="12" t="s">
        <v>2753</v>
      </c>
      <c r="E2696" s="13">
        <v>45305</v>
      </c>
      <c r="F2696" s="12" t="s">
        <v>17297</v>
      </c>
      <c r="G2696" s="12">
        <f>IF(ISNUMBER(MATCH(C2696, FACT_ORDERS!C:C, 0)), 1, 0)</f>
        <v>1</v>
      </c>
      <c r="H2696" s="12">
        <f>COUNTIF(B:B,FACT_SEARCHES[[#This Row],[WD_PRODUCTS]])</f>
        <v>99</v>
      </c>
    </row>
    <row r="2697" spans="1:8" x14ac:dyDescent="0.3">
      <c r="A2697" s="12">
        <v>9695</v>
      </c>
      <c r="B2697" s="12">
        <v>257</v>
      </c>
      <c r="C2697" s="8">
        <v>10170</v>
      </c>
      <c r="D2697" s="12" t="s">
        <v>2754</v>
      </c>
      <c r="E2697" s="13">
        <v>45162</v>
      </c>
      <c r="F2697" s="12" t="s">
        <v>17298</v>
      </c>
      <c r="G2697" s="12">
        <f>IF(ISNUMBER(MATCH(C2697, FACT_ORDERS!C:C, 0)), 1, 0)</f>
        <v>1</v>
      </c>
      <c r="H2697" s="12">
        <f>COUNTIF(B:B,FACT_SEARCHES[[#This Row],[WD_PRODUCTS]])</f>
        <v>75</v>
      </c>
    </row>
    <row r="2698" spans="1:8" x14ac:dyDescent="0.3">
      <c r="A2698" s="12">
        <v>9696</v>
      </c>
      <c r="B2698" s="12">
        <v>265</v>
      </c>
      <c r="C2698" s="8">
        <v>10170</v>
      </c>
      <c r="D2698" s="12" t="s">
        <v>2755</v>
      </c>
      <c r="E2698" s="13">
        <v>45162</v>
      </c>
      <c r="F2698" s="12" t="s">
        <v>17299</v>
      </c>
      <c r="G2698" s="12">
        <f>IF(ISNUMBER(MATCH(C2698, FACT_ORDERS!C:C, 0)), 1, 0)</f>
        <v>1</v>
      </c>
      <c r="H2698" s="12">
        <f>COUNTIF(B:B,FACT_SEARCHES[[#This Row],[WD_PRODUCTS]])</f>
        <v>89</v>
      </c>
    </row>
    <row r="2699" spans="1:8" x14ac:dyDescent="0.3">
      <c r="A2699" s="12">
        <v>9697</v>
      </c>
      <c r="B2699" s="12">
        <v>267</v>
      </c>
      <c r="C2699" s="8">
        <v>10333</v>
      </c>
      <c r="D2699" s="12" t="s">
        <v>2756</v>
      </c>
      <c r="E2699" s="13">
        <v>44993</v>
      </c>
      <c r="F2699" s="12" t="s">
        <v>17300</v>
      </c>
      <c r="G2699" s="12">
        <f>IF(ISNUMBER(MATCH(C2699, FACT_ORDERS!C:C, 0)), 1, 0)</f>
        <v>1</v>
      </c>
      <c r="H2699" s="12">
        <f>COUNTIF(B:B,FACT_SEARCHES[[#This Row],[WD_PRODUCTS]])</f>
        <v>82</v>
      </c>
    </row>
    <row r="2700" spans="1:8" x14ac:dyDescent="0.3">
      <c r="A2700" s="12">
        <v>9698</v>
      </c>
      <c r="B2700" s="12">
        <v>247</v>
      </c>
      <c r="C2700" s="8">
        <v>10124</v>
      </c>
      <c r="D2700" s="12" t="s">
        <v>2757</v>
      </c>
      <c r="E2700" s="13">
        <v>45317</v>
      </c>
      <c r="F2700" s="12" t="s">
        <v>13729</v>
      </c>
      <c r="G2700" s="12">
        <f>IF(ISNUMBER(MATCH(C2700, FACT_ORDERS!C:C, 0)), 1, 0)</f>
        <v>1</v>
      </c>
      <c r="H2700" s="12">
        <f>COUNTIF(B:B,FACT_SEARCHES[[#This Row],[WD_PRODUCTS]])</f>
        <v>72</v>
      </c>
    </row>
    <row r="2701" spans="1:8" x14ac:dyDescent="0.3">
      <c r="A2701" s="12">
        <v>9699</v>
      </c>
      <c r="B2701" s="12">
        <v>200</v>
      </c>
      <c r="C2701" s="8">
        <v>10124</v>
      </c>
      <c r="D2701" s="12" t="s">
        <v>2758</v>
      </c>
      <c r="E2701" s="13">
        <v>45317</v>
      </c>
      <c r="F2701" s="12" t="s">
        <v>17301</v>
      </c>
      <c r="G2701" s="12">
        <f>IF(ISNUMBER(MATCH(C2701, FACT_ORDERS!C:C, 0)), 1, 0)</f>
        <v>1</v>
      </c>
      <c r="H2701" s="12">
        <f>COUNTIF(B:B,FACT_SEARCHES[[#This Row],[WD_PRODUCTS]])</f>
        <v>81</v>
      </c>
    </row>
    <row r="2702" spans="1:8" x14ac:dyDescent="0.3">
      <c r="A2702" s="12">
        <v>9700</v>
      </c>
      <c r="B2702" s="12">
        <v>252</v>
      </c>
      <c r="C2702" s="8">
        <v>10124</v>
      </c>
      <c r="D2702" s="12" t="s">
        <v>2759</v>
      </c>
      <c r="E2702" s="13">
        <v>45317</v>
      </c>
      <c r="F2702" s="12" t="s">
        <v>3496</v>
      </c>
      <c r="G2702" s="12">
        <f>IF(ISNUMBER(MATCH(C2702, FACT_ORDERS!C:C, 0)), 1, 0)</f>
        <v>1</v>
      </c>
      <c r="H2702" s="12">
        <f>COUNTIF(B:B,FACT_SEARCHES[[#This Row],[WD_PRODUCTS]])</f>
        <v>64</v>
      </c>
    </row>
    <row r="2703" spans="1:8" x14ac:dyDescent="0.3">
      <c r="A2703" s="12">
        <v>9701</v>
      </c>
      <c r="B2703" s="12">
        <v>286</v>
      </c>
      <c r="C2703" s="8">
        <v>10124</v>
      </c>
      <c r="D2703" s="12" t="s">
        <v>2760</v>
      </c>
      <c r="E2703" s="13">
        <v>45317</v>
      </c>
      <c r="F2703" s="12" t="s">
        <v>17302</v>
      </c>
      <c r="G2703" s="12">
        <f>IF(ISNUMBER(MATCH(C2703, FACT_ORDERS!C:C, 0)), 1, 0)</f>
        <v>1</v>
      </c>
      <c r="H2703" s="12">
        <f>COUNTIF(B:B,FACT_SEARCHES[[#This Row],[WD_PRODUCTS]])</f>
        <v>71</v>
      </c>
    </row>
    <row r="2704" spans="1:8" x14ac:dyDescent="0.3">
      <c r="A2704" s="12">
        <v>9702</v>
      </c>
      <c r="B2704" s="12">
        <v>234</v>
      </c>
      <c r="C2704" s="8">
        <v>10359</v>
      </c>
      <c r="D2704" s="12" t="s">
        <v>2761</v>
      </c>
      <c r="E2704" s="13">
        <v>44214</v>
      </c>
      <c r="F2704" s="12" t="s">
        <v>17303</v>
      </c>
      <c r="G2704" s="12">
        <f>IF(ISNUMBER(MATCH(C2704, FACT_ORDERS!C:C, 0)), 1, 0)</f>
        <v>0</v>
      </c>
      <c r="H2704" s="12">
        <f>COUNTIF(B:B,FACT_SEARCHES[[#This Row],[WD_PRODUCTS]])</f>
        <v>77</v>
      </c>
    </row>
    <row r="2705" spans="1:8" x14ac:dyDescent="0.3">
      <c r="A2705" s="12">
        <v>9703</v>
      </c>
      <c r="B2705" s="12">
        <v>224</v>
      </c>
      <c r="C2705" s="8">
        <v>10128</v>
      </c>
      <c r="D2705" s="12" t="s">
        <v>2762</v>
      </c>
      <c r="E2705" s="13">
        <v>45405</v>
      </c>
      <c r="F2705" s="12" t="s">
        <v>17304</v>
      </c>
      <c r="G2705" s="12">
        <f>IF(ISNUMBER(MATCH(C2705, FACT_ORDERS!C:C, 0)), 1, 0)</f>
        <v>0</v>
      </c>
      <c r="H2705" s="12">
        <f>COUNTIF(B:B,FACT_SEARCHES[[#This Row],[WD_PRODUCTS]])</f>
        <v>63</v>
      </c>
    </row>
    <row r="2706" spans="1:8" x14ac:dyDescent="0.3">
      <c r="A2706" s="12">
        <v>9704</v>
      </c>
      <c r="B2706" s="12">
        <v>216</v>
      </c>
      <c r="C2706" s="8">
        <v>10128</v>
      </c>
      <c r="D2706" s="12" t="s">
        <v>2763</v>
      </c>
      <c r="E2706" s="13">
        <v>45405</v>
      </c>
      <c r="F2706" s="12" t="s">
        <v>17305</v>
      </c>
      <c r="G2706" s="12">
        <f>IF(ISNUMBER(MATCH(C2706, FACT_ORDERS!C:C, 0)), 1, 0)</f>
        <v>0</v>
      </c>
      <c r="H2706" s="12">
        <f>COUNTIF(B:B,FACT_SEARCHES[[#This Row],[WD_PRODUCTS]])</f>
        <v>107</v>
      </c>
    </row>
    <row r="2707" spans="1:8" x14ac:dyDescent="0.3">
      <c r="A2707" s="12">
        <v>9705</v>
      </c>
      <c r="B2707" s="12">
        <v>286</v>
      </c>
      <c r="C2707" s="8">
        <v>10279</v>
      </c>
      <c r="D2707" s="12" t="s">
        <v>2764</v>
      </c>
      <c r="E2707" s="13">
        <v>45491</v>
      </c>
      <c r="F2707" s="12" t="s">
        <v>17306</v>
      </c>
      <c r="G2707" s="12">
        <f>IF(ISNUMBER(MATCH(C2707, FACT_ORDERS!C:C, 0)), 1, 0)</f>
        <v>0</v>
      </c>
      <c r="H2707" s="12">
        <f>COUNTIF(B:B,FACT_SEARCHES[[#This Row],[WD_PRODUCTS]])</f>
        <v>71</v>
      </c>
    </row>
    <row r="2708" spans="1:8" x14ac:dyDescent="0.3">
      <c r="A2708" s="12">
        <v>9706</v>
      </c>
      <c r="B2708" s="12">
        <v>256</v>
      </c>
      <c r="C2708" s="8">
        <v>10279</v>
      </c>
      <c r="D2708" s="12" t="s">
        <v>2765</v>
      </c>
      <c r="E2708" s="13">
        <v>45491</v>
      </c>
      <c r="F2708" s="12" t="s">
        <v>4336</v>
      </c>
      <c r="G2708" s="12">
        <f>IF(ISNUMBER(MATCH(C2708, FACT_ORDERS!C:C, 0)), 1, 0)</f>
        <v>0</v>
      </c>
      <c r="H2708" s="12">
        <f>COUNTIF(B:B,FACT_SEARCHES[[#This Row],[WD_PRODUCTS]])</f>
        <v>63</v>
      </c>
    </row>
    <row r="2709" spans="1:8" x14ac:dyDescent="0.3">
      <c r="A2709" s="12">
        <v>9707</v>
      </c>
      <c r="B2709" s="12">
        <v>252</v>
      </c>
      <c r="C2709" s="8">
        <v>10279</v>
      </c>
      <c r="D2709" s="12" t="s">
        <v>2766</v>
      </c>
      <c r="E2709" s="13">
        <v>45491</v>
      </c>
      <c r="F2709" s="12" t="s">
        <v>17307</v>
      </c>
      <c r="G2709" s="12">
        <f>IF(ISNUMBER(MATCH(C2709, FACT_ORDERS!C:C, 0)), 1, 0)</f>
        <v>0</v>
      </c>
      <c r="H2709" s="12">
        <f>COUNTIF(B:B,FACT_SEARCHES[[#This Row],[WD_PRODUCTS]])</f>
        <v>64</v>
      </c>
    </row>
    <row r="2710" spans="1:8" x14ac:dyDescent="0.3">
      <c r="A2710" s="12">
        <v>9708</v>
      </c>
      <c r="B2710" s="12">
        <v>222</v>
      </c>
      <c r="C2710" s="8">
        <v>10496</v>
      </c>
      <c r="D2710" s="12" t="s">
        <v>2767</v>
      </c>
      <c r="E2710" s="13">
        <v>45060</v>
      </c>
      <c r="F2710" s="12" t="s">
        <v>17308</v>
      </c>
      <c r="G2710" s="12">
        <f>IF(ISNUMBER(MATCH(C2710, FACT_ORDERS!C:C, 0)), 1, 0)</f>
        <v>1</v>
      </c>
      <c r="H2710" s="12">
        <f>COUNTIF(B:B,FACT_SEARCHES[[#This Row],[WD_PRODUCTS]])</f>
        <v>73</v>
      </c>
    </row>
    <row r="2711" spans="1:8" x14ac:dyDescent="0.3">
      <c r="A2711" s="12">
        <v>9709</v>
      </c>
      <c r="B2711" s="12">
        <v>283</v>
      </c>
      <c r="C2711" s="8">
        <v>10496</v>
      </c>
      <c r="D2711" s="12" t="s">
        <v>2768</v>
      </c>
      <c r="E2711" s="13">
        <v>45060</v>
      </c>
      <c r="F2711" s="12" t="s">
        <v>17309</v>
      </c>
      <c r="G2711" s="12">
        <f>IF(ISNUMBER(MATCH(C2711, FACT_ORDERS!C:C, 0)), 1, 0)</f>
        <v>1</v>
      </c>
      <c r="H2711" s="12">
        <f>COUNTIF(B:B,FACT_SEARCHES[[#This Row],[WD_PRODUCTS]])</f>
        <v>65</v>
      </c>
    </row>
    <row r="2712" spans="1:8" x14ac:dyDescent="0.3">
      <c r="A2712" s="12">
        <v>9710</v>
      </c>
      <c r="B2712" s="12">
        <v>204</v>
      </c>
      <c r="C2712" s="8">
        <v>10496</v>
      </c>
      <c r="D2712" s="12" t="s">
        <v>2769</v>
      </c>
      <c r="E2712" s="13">
        <v>45060</v>
      </c>
      <c r="F2712" s="12" t="s">
        <v>11130</v>
      </c>
      <c r="G2712" s="12">
        <f>IF(ISNUMBER(MATCH(C2712, FACT_ORDERS!C:C, 0)), 1, 0)</f>
        <v>1</v>
      </c>
      <c r="H2712" s="12">
        <f>COUNTIF(B:B,FACT_SEARCHES[[#This Row],[WD_PRODUCTS]])</f>
        <v>139</v>
      </c>
    </row>
    <row r="2713" spans="1:8" x14ac:dyDescent="0.3">
      <c r="A2713" s="12">
        <v>9711</v>
      </c>
      <c r="B2713" s="12">
        <v>267</v>
      </c>
      <c r="C2713" s="8">
        <v>10520</v>
      </c>
      <c r="D2713" s="12" t="s">
        <v>2770</v>
      </c>
      <c r="E2713" s="13">
        <v>45356</v>
      </c>
      <c r="F2713" s="12" t="s">
        <v>17310</v>
      </c>
      <c r="G2713" s="12">
        <f>IF(ISNUMBER(MATCH(C2713, FACT_ORDERS!C:C, 0)), 1, 0)</f>
        <v>1</v>
      </c>
      <c r="H2713" s="12">
        <f>COUNTIF(B:B,FACT_SEARCHES[[#This Row],[WD_PRODUCTS]])</f>
        <v>82</v>
      </c>
    </row>
    <row r="2714" spans="1:8" x14ac:dyDescent="0.3">
      <c r="A2714" s="12">
        <v>9712</v>
      </c>
      <c r="B2714" s="12">
        <v>259</v>
      </c>
      <c r="C2714" s="8">
        <v>10575</v>
      </c>
      <c r="D2714" s="12" t="s">
        <v>2771</v>
      </c>
      <c r="E2714" s="13">
        <v>44741</v>
      </c>
      <c r="F2714" s="12" t="s">
        <v>17311</v>
      </c>
      <c r="G2714" s="12">
        <f>IF(ISNUMBER(MATCH(C2714, FACT_ORDERS!C:C, 0)), 1, 0)</f>
        <v>0</v>
      </c>
      <c r="H2714" s="12">
        <f>COUNTIF(B:B,FACT_SEARCHES[[#This Row],[WD_PRODUCTS]])</f>
        <v>64</v>
      </c>
    </row>
    <row r="2715" spans="1:8" x14ac:dyDescent="0.3">
      <c r="A2715" s="12">
        <v>9713</v>
      </c>
      <c r="B2715" s="12">
        <v>257</v>
      </c>
      <c r="C2715" s="8">
        <v>10575</v>
      </c>
      <c r="D2715" s="12" t="s">
        <v>2772</v>
      </c>
      <c r="E2715" s="13">
        <v>44741</v>
      </c>
      <c r="F2715" s="12" t="s">
        <v>15518</v>
      </c>
      <c r="G2715" s="12">
        <f>IF(ISNUMBER(MATCH(C2715, FACT_ORDERS!C:C, 0)), 1, 0)</f>
        <v>0</v>
      </c>
      <c r="H2715" s="12">
        <f>COUNTIF(B:B,FACT_SEARCHES[[#This Row],[WD_PRODUCTS]])</f>
        <v>75</v>
      </c>
    </row>
    <row r="2716" spans="1:8" x14ac:dyDescent="0.3">
      <c r="A2716" s="12">
        <v>9714</v>
      </c>
      <c r="B2716" s="12">
        <v>242</v>
      </c>
      <c r="C2716" s="8">
        <v>10575</v>
      </c>
      <c r="D2716" s="12" t="s">
        <v>2773</v>
      </c>
      <c r="E2716" s="13">
        <v>44741</v>
      </c>
      <c r="F2716" s="12" t="s">
        <v>17312</v>
      </c>
      <c r="G2716" s="12">
        <f>IF(ISNUMBER(MATCH(C2716, FACT_ORDERS!C:C, 0)), 1, 0)</f>
        <v>0</v>
      </c>
      <c r="H2716" s="12">
        <f>COUNTIF(B:B,FACT_SEARCHES[[#This Row],[WD_PRODUCTS]])</f>
        <v>76</v>
      </c>
    </row>
    <row r="2717" spans="1:8" x14ac:dyDescent="0.3">
      <c r="A2717" s="12">
        <v>9715</v>
      </c>
      <c r="B2717" s="12">
        <v>254</v>
      </c>
      <c r="C2717" s="8">
        <v>10550</v>
      </c>
      <c r="D2717" s="12" t="s">
        <v>2774</v>
      </c>
      <c r="E2717" s="13">
        <v>44614</v>
      </c>
      <c r="F2717" s="12" t="s">
        <v>17313</v>
      </c>
      <c r="G2717" s="12">
        <f>IF(ISNUMBER(MATCH(C2717, FACT_ORDERS!C:C, 0)), 1, 0)</f>
        <v>0</v>
      </c>
      <c r="H2717" s="12">
        <f>COUNTIF(B:B,FACT_SEARCHES[[#This Row],[WD_PRODUCTS]])</f>
        <v>77</v>
      </c>
    </row>
    <row r="2718" spans="1:8" x14ac:dyDescent="0.3">
      <c r="A2718" s="12">
        <v>9716</v>
      </c>
      <c r="B2718" s="12">
        <v>252</v>
      </c>
      <c r="C2718" s="8">
        <v>10550</v>
      </c>
      <c r="D2718" s="12" t="s">
        <v>2775</v>
      </c>
      <c r="E2718" s="13">
        <v>44614</v>
      </c>
      <c r="F2718" s="12" t="s">
        <v>17314</v>
      </c>
      <c r="G2718" s="12">
        <f>IF(ISNUMBER(MATCH(C2718, FACT_ORDERS!C:C, 0)), 1, 0)</f>
        <v>0</v>
      </c>
      <c r="H2718" s="12">
        <f>COUNTIF(B:B,FACT_SEARCHES[[#This Row],[WD_PRODUCTS]])</f>
        <v>64</v>
      </c>
    </row>
    <row r="2719" spans="1:8" x14ac:dyDescent="0.3">
      <c r="A2719" s="12">
        <v>9717</v>
      </c>
      <c r="B2719" s="12">
        <v>220</v>
      </c>
      <c r="C2719" s="8">
        <v>10154</v>
      </c>
      <c r="D2719" s="12" t="s">
        <v>2776</v>
      </c>
      <c r="E2719" s="13">
        <v>44615</v>
      </c>
      <c r="F2719" s="12" t="s">
        <v>3411</v>
      </c>
      <c r="G2719" s="12">
        <f>IF(ISNUMBER(MATCH(C2719, FACT_ORDERS!C:C, 0)), 1, 0)</f>
        <v>1</v>
      </c>
      <c r="H2719" s="12">
        <f>COUNTIF(B:B,FACT_SEARCHES[[#This Row],[WD_PRODUCTS]])</f>
        <v>60</v>
      </c>
    </row>
    <row r="2720" spans="1:8" x14ac:dyDescent="0.3">
      <c r="A2720" s="12">
        <v>9718</v>
      </c>
      <c r="B2720" s="12">
        <v>264</v>
      </c>
      <c r="C2720" s="8">
        <v>10154</v>
      </c>
      <c r="D2720" s="12" t="s">
        <v>2777</v>
      </c>
      <c r="E2720" s="13">
        <v>44615</v>
      </c>
      <c r="F2720" s="12" t="s">
        <v>17315</v>
      </c>
      <c r="G2720" s="12">
        <f>IF(ISNUMBER(MATCH(C2720, FACT_ORDERS!C:C, 0)), 1, 0)</f>
        <v>1</v>
      </c>
      <c r="H2720" s="12">
        <f>COUNTIF(B:B,FACT_SEARCHES[[#This Row],[WD_PRODUCTS]])</f>
        <v>53</v>
      </c>
    </row>
    <row r="2721" spans="1:8" x14ac:dyDescent="0.3">
      <c r="A2721" s="12">
        <v>9719</v>
      </c>
      <c r="B2721" s="12">
        <v>275</v>
      </c>
      <c r="C2721" s="8">
        <v>10154</v>
      </c>
      <c r="D2721" s="12" t="s">
        <v>2778</v>
      </c>
      <c r="E2721" s="13">
        <v>44615</v>
      </c>
      <c r="F2721" s="12" t="s">
        <v>17316</v>
      </c>
      <c r="G2721" s="12">
        <f>IF(ISNUMBER(MATCH(C2721, FACT_ORDERS!C:C, 0)), 1, 0)</f>
        <v>1</v>
      </c>
      <c r="H2721" s="12">
        <f>COUNTIF(B:B,FACT_SEARCHES[[#This Row],[WD_PRODUCTS]])</f>
        <v>70</v>
      </c>
    </row>
    <row r="2722" spans="1:8" x14ac:dyDescent="0.3">
      <c r="A2722" s="12">
        <v>9720</v>
      </c>
      <c r="B2722" s="12">
        <v>204</v>
      </c>
      <c r="C2722" s="8">
        <v>10154</v>
      </c>
      <c r="D2722" s="12" t="s">
        <v>2779</v>
      </c>
      <c r="E2722" s="13">
        <v>44615</v>
      </c>
      <c r="F2722" s="12" t="s">
        <v>17317</v>
      </c>
      <c r="G2722" s="12">
        <f>IF(ISNUMBER(MATCH(C2722, FACT_ORDERS!C:C, 0)), 1, 0)</f>
        <v>1</v>
      </c>
      <c r="H2722" s="12">
        <f>COUNTIF(B:B,FACT_SEARCHES[[#This Row],[WD_PRODUCTS]])</f>
        <v>139</v>
      </c>
    </row>
    <row r="2723" spans="1:8" x14ac:dyDescent="0.3">
      <c r="A2723" s="12">
        <v>9721</v>
      </c>
      <c r="B2723" s="12">
        <v>299</v>
      </c>
      <c r="C2723" s="8">
        <v>10314</v>
      </c>
      <c r="D2723" s="12" t="s">
        <v>2780</v>
      </c>
      <c r="E2723" s="13">
        <v>44812</v>
      </c>
      <c r="F2723" s="12" t="s">
        <v>17318</v>
      </c>
      <c r="G2723" s="12">
        <f>IF(ISNUMBER(MATCH(C2723, FACT_ORDERS!C:C, 0)), 1, 0)</f>
        <v>0</v>
      </c>
      <c r="H2723" s="12">
        <f>COUNTIF(B:B,FACT_SEARCHES[[#This Row],[WD_PRODUCTS]])</f>
        <v>125</v>
      </c>
    </row>
    <row r="2724" spans="1:8" x14ac:dyDescent="0.3">
      <c r="A2724" s="12">
        <v>9722</v>
      </c>
      <c r="B2724" s="12">
        <v>237</v>
      </c>
      <c r="C2724" s="8">
        <v>10314</v>
      </c>
      <c r="D2724" s="12" t="s">
        <v>2781</v>
      </c>
      <c r="E2724" s="13">
        <v>44812</v>
      </c>
      <c r="F2724" s="12" t="s">
        <v>17319</v>
      </c>
      <c r="G2724" s="12">
        <f>IF(ISNUMBER(MATCH(C2724, FACT_ORDERS!C:C, 0)), 1, 0)</f>
        <v>0</v>
      </c>
      <c r="H2724" s="12">
        <f>COUNTIF(B:B,FACT_SEARCHES[[#This Row],[WD_PRODUCTS]])</f>
        <v>99</v>
      </c>
    </row>
    <row r="2725" spans="1:8" x14ac:dyDescent="0.3">
      <c r="A2725" s="12">
        <v>9723</v>
      </c>
      <c r="B2725" s="12">
        <v>286</v>
      </c>
      <c r="C2725" s="8">
        <v>10314</v>
      </c>
      <c r="D2725" s="12" t="s">
        <v>2782</v>
      </c>
      <c r="E2725" s="13">
        <v>44812</v>
      </c>
      <c r="F2725" s="12" t="s">
        <v>12777</v>
      </c>
      <c r="G2725" s="12">
        <f>IF(ISNUMBER(MATCH(C2725, FACT_ORDERS!C:C, 0)), 1, 0)</f>
        <v>0</v>
      </c>
      <c r="H2725" s="12">
        <f>COUNTIF(B:B,FACT_SEARCHES[[#This Row],[WD_PRODUCTS]])</f>
        <v>71</v>
      </c>
    </row>
    <row r="2726" spans="1:8" x14ac:dyDescent="0.3">
      <c r="A2726" s="12">
        <v>9724</v>
      </c>
      <c r="B2726" s="12">
        <v>285</v>
      </c>
      <c r="C2726" s="8">
        <v>10320</v>
      </c>
      <c r="D2726" s="12" t="s">
        <v>2783</v>
      </c>
      <c r="E2726" s="13">
        <v>44756</v>
      </c>
      <c r="F2726" s="12" t="s">
        <v>17320</v>
      </c>
      <c r="G2726" s="12">
        <f>IF(ISNUMBER(MATCH(C2726, FACT_ORDERS!C:C, 0)), 1, 0)</f>
        <v>1</v>
      </c>
      <c r="H2726" s="12">
        <f>COUNTIF(B:B,FACT_SEARCHES[[#This Row],[WD_PRODUCTS]])</f>
        <v>56</v>
      </c>
    </row>
    <row r="2727" spans="1:8" x14ac:dyDescent="0.3">
      <c r="A2727" s="12">
        <v>9725</v>
      </c>
      <c r="B2727" s="12">
        <v>241</v>
      </c>
      <c r="C2727" s="8">
        <v>10320</v>
      </c>
      <c r="D2727" s="12" t="s">
        <v>2784</v>
      </c>
      <c r="E2727" s="13">
        <v>44756</v>
      </c>
      <c r="F2727" s="12" t="s">
        <v>3660</v>
      </c>
      <c r="G2727" s="12">
        <f>IF(ISNUMBER(MATCH(C2727, FACT_ORDERS!C:C, 0)), 1, 0)</f>
        <v>1</v>
      </c>
      <c r="H2727" s="12">
        <f>COUNTIF(B:B,FACT_SEARCHES[[#This Row],[WD_PRODUCTS]])</f>
        <v>96</v>
      </c>
    </row>
    <row r="2728" spans="1:8" x14ac:dyDescent="0.3">
      <c r="A2728" s="12">
        <v>9726</v>
      </c>
      <c r="B2728" s="12">
        <v>285</v>
      </c>
      <c r="C2728" s="8">
        <v>10545</v>
      </c>
      <c r="D2728" s="12" t="s">
        <v>2785</v>
      </c>
      <c r="E2728" s="13">
        <v>44850</v>
      </c>
      <c r="F2728" s="12" t="s">
        <v>17321</v>
      </c>
      <c r="G2728" s="12">
        <f>IF(ISNUMBER(MATCH(C2728, FACT_ORDERS!C:C, 0)), 1, 0)</f>
        <v>1</v>
      </c>
      <c r="H2728" s="12">
        <f>COUNTIF(B:B,FACT_SEARCHES[[#This Row],[WD_PRODUCTS]])</f>
        <v>56</v>
      </c>
    </row>
    <row r="2729" spans="1:8" x14ac:dyDescent="0.3">
      <c r="A2729" s="12">
        <v>9727</v>
      </c>
      <c r="B2729" s="12">
        <v>247</v>
      </c>
      <c r="C2729" s="8">
        <v>10124</v>
      </c>
      <c r="D2729" s="12" t="s">
        <v>2786</v>
      </c>
      <c r="E2729" s="13">
        <v>45107</v>
      </c>
      <c r="F2729" s="12" t="s">
        <v>4706</v>
      </c>
      <c r="G2729" s="12">
        <f>IF(ISNUMBER(MATCH(C2729, FACT_ORDERS!C:C, 0)), 1, 0)</f>
        <v>1</v>
      </c>
      <c r="H2729" s="12">
        <f>COUNTIF(B:B,FACT_SEARCHES[[#This Row],[WD_PRODUCTS]])</f>
        <v>72</v>
      </c>
    </row>
    <row r="2730" spans="1:8" x14ac:dyDescent="0.3">
      <c r="A2730" s="12">
        <v>9728</v>
      </c>
      <c r="B2730" s="12">
        <v>200</v>
      </c>
      <c r="C2730" s="8">
        <v>10124</v>
      </c>
      <c r="D2730" s="12" t="s">
        <v>2787</v>
      </c>
      <c r="E2730" s="13">
        <v>45107</v>
      </c>
      <c r="F2730" s="12" t="s">
        <v>17322</v>
      </c>
      <c r="G2730" s="12">
        <f>IF(ISNUMBER(MATCH(C2730, FACT_ORDERS!C:C, 0)), 1, 0)</f>
        <v>1</v>
      </c>
      <c r="H2730" s="12">
        <f>COUNTIF(B:B,FACT_SEARCHES[[#This Row],[WD_PRODUCTS]])</f>
        <v>81</v>
      </c>
    </row>
    <row r="2731" spans="1:8" x14ac:dyDescent="0.3">
      <c r="A2731" s="12">
        <v>9729</v>
      </c>
      <c r="B2731" s="12">
        <v>252</v>
      </c>
      <c r="C2731" s="8">
        <v>10124</v>
      </c>
      <c r="D2731" s="12" t="s">
        <v>2788</v>
      </c>
      <c r="E2731" s="13">
        <v>45107</v>
      </c>
      <c r="F2731" s="12" t="s">
        <v>17323</v>
      </c>
      <c r="G2731" s="12">
        <f>IF(ISNUMBER(MATCH(C2731, FACT_ORDERS!C:C, 0)), 1, 0)</f>
        <v>1</v>
      </c>
      <c r="H2731" s="12">
        <f>COUNTIF(B:B,FACT_SEARCHES[[#This Row],[WD_PRODUCTS]])</f>
        <v>64</v>
      </c>
    </row>
    <row r="2732" spans="1:8" x14ac:dyDescent="0.3">
      <c r="A2732" s="12">
        <v>9730</v>
      </c>
      <c r="B2732" s="12">
        <v>286</v>
      </c>
      <c r="C2732" s="8">
        <v>10124</v>
      </c>
      <c r="D2732" s="12" t="s">
        <v>2789</v>
      </c>
      <c r="E2732" s="13">
        <v>45107</v>
      </c>
      <c r="F2732" s="12" t="s">
        <v>12759</v>
      </c>
      <c r="G2732" s="12">
        <f>IF(ISNUMBER(MATCH(C2732, FACT_ORDERS!C:C, 0)), 1, 0)</f>
        <v>1</v>
      </c>
      <c r="H2732" s="12">
        <f>COUNTIF(B:B,FACT_SEARCHES[[#This Row],[WD_PRODUCTS]])</f>
        <v>71</v>
      </c>
    </row>
    <row r="2733" spans="1:8" x14ac:dyDescent="0.3">
      <c r="A2733" s="12">
        <v>9731</v>
      </c>
      <c r="B2733" s="12">
        <v>266</v>
      </c>
      <c r="C2733" s="8">
        <v>10322</v>
      </c>
      <c r="D2733" s="12" t="s">
        <v>2790</v>
      </c>
      <c r="E2733" s="13">
        <v>44184</v>
      </c>
      <c r="F2733" s="12" t="s">
        <v>3282</v>
      </c>
      <c r="G2733" s="12">
        <f>IF(ISNUMBER(MATCH(C2733, FACT_ORDERS!C:C, 0)), 1, 0)</f>
        <v>0</v>
      </c>
      <c r="H2733" s="12">
        <f>COUNTIF(B:B,FACT_SEARCHES[[#This Row],[WD_PRODUCTS]])</f>
        <v>94</v>
      </c>
    </row>
    <row r="2734" spans="1:8" x14ac:dyDescent="0.3">
      <c r="A2734" s="12">
        <v>9732</v>
      </c>
      <c r="B2734" s="12">
        <v>208</v>
      </c>
      <c r="C2734" s="8">
        <v>10582</v>
      </c>
      <c r="D2734" s="12" t="s">
        <v>2791</v>
      </c>
      <c r="E2734" s="13">
        <v>45437</v>
      </c>
      <c r="F2734" s="12" t="s">
        <v>17324</v>
      </c>
      <c r="G2734" s="12">
        <f>IF(ISNUMBER(MATCH(C2734, FACT_ORDERS!C:C, 0)), 1, 0)</f>
        <v>1</v>
      </c>
      <c r="H2734" s="12">
        <f>COUNTIF(B:B,FACT_SEARCHES[[#This Row],[WD_PRODUCTS]])</f>
        <v>91</v>
      </c>
    </row>
    <row r="2735" spans="1:8" x14ac:dyDescent="0.3">
      <c r="A2735" s="12">
        <v>9733</v>
      </c>
      <c r="B2735" s="12">
        <v>280</v>
      </c>
      <c r="C2735" s="8">
        <v>10475</v>
      </c>
      <c r="D2735" s="12" t="s">
        <v>2792</v>
      </c>
      <c r="E2735" s="13">
        <v>45171</v>
      </c>
      <c r="F2735" s="12" t="s">
        <v>15939</v>
      </c>
      <c r="G2735" s="12">
        <f>IF(ISNUMBER(MATCH(C2735, FACT_ORDERS!C:C, 0)), 1, 0)</f>
        <v>0</v>
      </c>
      <c r="H2735" s="12">
        <f>COUNTIF(B:B,FACT_SEARCHES[[#This Row],[WD_PRODUCTS]])</f>
        <v>40</v>
      </c>
    </row>
    <row r="2736" spans="1:8" x14ac:dyDescent="0.3">
      <c r="A2736" s="12">
        <v>9734</v>
      </c>
      <c r="B2736" s="12">
        <v>284</v>
      </c>
      <c r="C2736" s="8">
        <v>10475</v>
      </c>
      <c r="D2736" s="12" t="s">
        <v>2793</v>
      </c>
      <c r="E2736" s="13">
        <v>45171</v>
      </c>
      <c r="F2736" s="12" t="s">
        <v>4475</v>
      </c>
      <c r="G2736" s="12">
        <f>IF(ISNUMBER(MATCH(C2736, FACT_ORDERS!C:C, 0)), 1, 0)</f>
        <v>0</v>
      </c>
      <c r="H2736" s="12">
        <f>COUNTIF(B:B,FACT_SEARCHES[[#This Row],[WD_PRODUCTS]])</f>
        <v>97</v>
      </c>
    </row>
    <row r="2737" spans="1:8" x14ac:dyDescent="0.3">
      <c r="A2737" s="12">
        <v>9735</v>
      </c>
      <c r="B2737" s="12">
        <v>255</v>
      </c>
      <c r="C2737" s="8">
        <v>10400</v>
      </c>
      <c r="D2737" s="12" t="s">
        <v>2794</v>
      </c>
      <c r="E2737" s="13">
        <v>45418</v>
      </c>
      <c r="F2737" s="12" t="s">
        <v>17325</v>
      </c>
      <c r="G2737" s="12">
        <f>IF(ISNUMBER(MATCH(C2737, FACT_ORDERS!C:C, 0)), 1, 0)</f>
        <v>1</v>
      </c>
      <c r="H2737" s="12">
        <f>COUNTIF(B:B,FACT_SEARCHES[[#This Row],[WD_PRODUCTS]])</f>
        <v>74</v>
      </c>
    </row>
    <row r="2738" spans="1:8" x14ac:dyDescent="0.3">
      <c r="A2738" s="12">
        <v>9736</v>
      </c>
      <c r="B2738" s="12">
        <v>209</v>
      </c>
      <c r="C2738" s="8">
        <v>10400</v>
      </c>
      <c r="D2738" s="12" t="s">
        <v>2795</v>
      </c>
      <c r="E2738" s="13">
        <v>45418</v>
      </c>
      <c r="F2738" s="12" t="s">
        <v>17326</v>
      </c>
      <c r="G2738" s="12">
        <f>IF(ISNUMBER(MATCH(C2738, FACT_ORDERS!C:C, 0)), 1, 0)</f>
        <v>1</v>
      </c>
      <c r="H2738" s="12">
        <f>COUNTIF(B:B,FACT_SEARCHES[[#This Row],[WD_PRODUCTS]])</f>
        <v>91</v>
      </c>
    </row>
    <row r="2739" spans="1:8" x14ac:dyDescent="0.3">
      <c r="A2739" s="12">
        <v>9737</v>
      </c>
      <c r="B2739" s="12">
        <v>232</v>
      </c>
      <c r="C2739" s="8">
        <v>10400</v>
      </c>
      <c r="D2739" s="12" t="s">
        <v>2796</v>
      </c>
      <c r="E2739" s="13">
        <v>45418</v>
      </c>
      <c r="F2739" s="12" t="s">
        <v>17327</v>
      </c>
      <c r="G2739" s="12">
        <f>IF(ISNUMBER(MATCH(C2739, FACT_ORDERS!C:C, 0)), 1, 0)</f>
        <v>1</v>
      </c>
      <c r="H2739" s="12">
        <f>COUNTIF(B:B,FACT_SEARCHES[[#This Row],[WD_PRODUCTS]])</f>
        <v>69</v>
      </c>
    </row>
    <row r="2740" spans="1:8" x14ac:dyDescent="0.3">
      <c r="A2740" s="12">
        <v>9738</v>
      </c>
      <c r="B2740" s="12">
        <v>253</v>
      </c>
      <c r="C2740" s="8">
        <v>10400</v>
      </c>
      <c r="D2740" s="12" t="s">
        <v>2797</v>
      </c>
      <c r="E2740" s="13">
        <v>45418</v>
      </c>
      <c r="F2740" s="12" t="s">
        <v>17328</v>
      </c>
      <c r="G2740" s="12">
        <f>IF(ISNUMBER(MATCH(C2740, FACT_ORDERS!C:C, 0)), 1, 0)</f>
        <v>1</v>
      </c>
      <c r="H2740" s="12">
        <f>COUNTIF(B:B,FACT_SEARCHES[[#This Row],[WD_PRODUCTS]])</f>
        <v>78</v>
      </c>
    </row>
    <row r="2741" spans="1:8" x14ac:dyDescent="0.3">
      <c r="A2741" s="12">
        <v>9739</v>
      </c>
      <c r="B2741" s="12">
        <v>204</v>
      </c>
      <c r="C2741" s="8">
        <v>10400</v>
      </c>
      <c r="D2741" s="12" t="s">
        <v>2798</v>
      </c>
      <c r="E2741" s="13">
        <v>45418</v>
      </c>
      <c r="F2741" s="12" t="s">
        <v>17329</v>
      </c>
      <c r="G2741" s="12">
        <f>IF(ISNUMBER(MATCH(C2741, FACT_ORDERS!C:C, 0)), 1, 0)</f>
        <v>1</v>
      </c>
      <c r="H2741" s="12">
        <f>COUNTIF(B:B,FACT_SEARCHES[[#This Row],[WD_PRODUCTS]])</f>
        <v>139</v>
      </c>
    </row>
    <row r="2742" spans="1:8" x14ac:dyDescent="0.3">
      <c r="A2742" s="12">
        <v>9740</v>
      </c>
      <c r="B2742" s="12">
        <v>263</v>
      </c>
      <c r="C2742" s="8">
        <v>10909</v>
      </c>
      <c r="D2742" s="12" t="s">
        <v>2799</v>
      </c>
      <c r="E2742" s="13">
        <v>44972</v>
      </c>
      <c r="F2742" s="12" t="s">
        <v>17330</v>
      </c>
      <c r="G2742" s="12">
        <f>IF(ISNUMBER(MATCH(C2742, FACT_ORDERS!C:C, 0)), 1, 0)</f>
        <v>1</v>
      </c>
      <c r="H2742" s="12">
        <f>COUNTIF(B:B,FACT_SEARCHES[[#This Row],[WD_PRODUCTS]])</f>
        <v>108</v>
      </c>
    </row>
    <row r="2743" spans="1:8" x14ac:dyDescent="0.3">
      <c r="A2743" s="12">
        <v>9741</v>
      </c>
      <c r="B2743" s="12">
        <v>277</v>
      </c>
      <c r="C2743" s="8">
        <v>10909</v>
      </c>
      <c r="D2743" s="12" t="s">
        <v>2800</v>
      </c>
      <c r="E2743" s="13">
        <v>44972</v>
      </c>
      <c r="F2743" s="12" t="s">
        <v>17331</v>
      </c>
      <c r="G2743" s="12">
        <f>IF(ISNUMBER(MATCH(C2743, FACT_ORDERS!C:C, 0)), 1, 0)</f>
        <v>1</v>
      </c>
      <c r="H2743" s="12">
        <f>COUNTIF(B:B,FACT_SEARCHES[[#This Row],[WD_PRODUCTS]])</f>
        <v>98</v>
      </c>
    </row>
    <row r="2744" spans="1:8" x14ac:dyDescent="0.3">
      <c r="A2744" s="12">
        <v>9742</v>
      </c>
      <c r="B2744" s="12">
        <v>239</v>
      </c>
      <c r="C2744" s="8">
        <v>10909</v>
      </c>
      <c r="D2744" s="12" t="s">
        <v>2801</v>
      </c>
      <c r="E2744" s="13">
        <v>44972</v>
      </c>
      <c r="F2744" s="12" t="s">
        <v>17332</v>
      </c>
      <c r="G2744" s="12">
        <f>IF(ISNUMBER(MATCH(C2744, FACT_ORDERS!C:C, 0)), 1, 0)</f>
        <v>1</v>
      </c>
      <c r="H2744" s="12">
        <f>COUNTIF(B:B,FACT_SEARCHES[[#This Row],[WD_PRODUCTS]])</f>
        <v>41</v>
      </c>
    </row>
    <row r="2745" spans="1:8" x14ac:dyDescent="0.3">
      <c r="A2745" s="12">
        <v>9743</v>
      </c>
      <c r="B2745" s="12">
        <v>262</v>
      </c>
      <c r="C2745" s="8">
        <v>10909</v>
      </c>
      <c r="D2745" s="12" t="s">
        <v>2802</v>
      </c>
      <c r="E2745" s="13">
        <v>44972</v>
      </c>
      <c r="F2745" s="12" t="s">
        <v>17333</v>
      </c>
      <c r="G2745" s="12">
        <f>IF(ISNUMBER(MATCH(C2745, FACT_ORDERS!C:C, 0)), 1, 0)</f>
        <v>1</v>
      </c>
      <c r="H2745" s="12">
        <f>COUNTIF(B:B,FACT_SEARCHES[[#This Row],[WD_PRODUCTS]])</f>
        <v>70</v>
      </c>
    </row>
    <row r="2746" spans="1:8" x14ac:dyDescent="0.3">
      <c r="A2746" s="12">
        <v>9744</v>
      </c>
      <c r="B2746" s="12">
        <v>274</v>
      </c>
      <c r="C2746" s="8">
        <v>10611</v>
      </c>
      <c r="D2746" s="12" t="s">
        <v>2803</v>
      </c>
      <c r="E2746" s="13">
        <v>45435</v>
      </c>
      <c r="F2746" s="12" t="s">
        <v>17334</v>
      </c>
      <c r="G2746" s="12">
        <f>IF(ISNUMBER(MATCH(C2746, FACT_ORDERS!C:C, 0)), 1, 0)</f>
        <v>0</v>
      </c>
      <c r="H2746" s="12">
        <f>COUNTIF(B:B,FACT_SEARCHES[[#This Row],[WD_PRODUCTS]])</f>
        <v>45</v>
      </c>
    </row>
    <row r="2747" spans="1:8" x14ac:dyDescent="0.3">
      <c r="A2747" s="12">
        <v>9745</v>
      </c>
      <c r="B2747" s="12">
        <v>290</v>
      </c>
      <c r="C2747" s="8">
        <v>10611</v>
      </c>
      <c r="D2747" s="12" t="s">
        <v>2804</v>
      </c>
      <c r="E2747" s="13">
        <v>45435</v>
      </c>
      <c r="F2747" s="12" t="s">
        <v>17335</v>
      </c>
      <c r="G2747" s="12">
        <f>IF(ISNUMBER(MATCH(C2747, FACT_ORDERS!C:C, 0)), 1, 0)</f>
        <v>0</v>
      </c>
      <c r="H2747" s="12">
        <f>COUNTIF(B:B,FACT_SEARCHES[[#This Row],[WD_PRODUCTS]])</f>
        <v>47</v>
      </c>
    </row>
    <row r="2748" spans="1:8" x14ac:dyDescent="0.3">
      <c r="A2748" s="12">
        <v>9746</v>
      </c>
      <c r="B2748" s="12">
        <v>263</v>
      </c>
      <c r="C2748" s="8">
        <v>10556</v>
      </c>
      <c r="D2748" s="12" t="s">
        <v>2805</v>
      </c>
      <c r="E2748" s="13">
        <v>45411</v>
      </c>
      <c r="F2748" s="12" t="s">
        <v>17336</v>
      </c>
      <c r="G2748" s="12">
        <f>IF(ISNUMBER(MATCH(C2748, FACT_ORDERS!C:C, 0)), 1, 0)</f>
        <v>1</v>
      </c>
      <c r="H2748" s="12">
        <f>COUNTIF(B:B,FACT_SEARCHES[[#This Row],[WD_PRODUCTS]])</f>
        <v>108</v>
      </c>
    </row>
    <row r="2749" spans="1:8" x14ac:dyDescent="0.3">
      <c r="A2749" s="12">
        <v>9747</v>
      </c>
      <c r="B2749" s="12">
        <v>292</v>
      </c>
      <c r="C2749" s="8">
        <v>10556</v>
      </c>
      <c r="D2749" s="12" t="s">
        <v>2806</v>
      </c>
      <c r="E2749" s="13">
        <v>45411</v>
      </c>
      <c r="F2749" s="12" t="s">
        <v>17337</v>
      </c>
      <c r="G2749" s="12">
        <f>IF(ISNUMBER(MATCH(C2749, FACT_ORDERS!C:C, 0)), 1, 0)</f>
        <v>1</v>
      </c>
      <c r="H2749" s="12">
        <f>COUNTIF(B:B,FACT_SEARCHES[[#This Row],[WD_PRODUCTS]])</f>
        <v>95</v>
      </c>
    </row>
    <row r="2750" spans="1:8" x14ac:dyDescent="0.3">
      <c r="A2750" s="12">
        <v>9748</v>
      </c>
      <c r="B2750" s="12">
        <v>269</v>
      </c>
      <c r="C2750" s="8">
        <v>10556</v>
      </c>
      <c r="D2750" s="12" t="s">
        <v>2807</v>
      </c>
      <c r="E2750" s="13">
        <v>45411</v>
      </c>
      <c r="F2750" s="12" t="s">
        <v>17338</v>
      </c>
      <c r="G2750" s="12">
        <f>IF(ISNUMBER(MATCH(C2750, FACT_ORDERS!C:C, 0)), 1, 0)</f>
        <v>1</v>
      </c>
      <c r="H2750" s="12">
        <f>COUNTIF(B:B,FACT_SEARCHES[[#This Row],[WD_PRODUCTS]])</f>
        <v>50</v>
      </c>
    </row>
    <row r="2751" spans="1:8" x14ac:dyDescent="0.3">
      <c r="A2751" s="12">
        <v>9749</v>
      </c>
      <c r="B2751" s="12">
        <v>236</v>
      </c>
      <c r="C2751" s="8">
        <v>10556</v>
      </c>
      <c r="D2751" s="12" t="s">
        <v>2808</v>
      </c>
      <c r="E2751" s="13">
        <v>45411</v>
      </c>
      <c r="F2751" s="12" t="s">
        <v>17339</v>
      </c>
      <c r="G2751" s="12">
        <f>IF(ISNUMBER(MATCH(C2751, FACT_ORDERS!C:C, 0)), 1, 0)</f>
        <v>1</v>
      </c>
      <c r="H2751" s="12">
        <f>COUNTIF(B:B,FACT_SEARCHES[[#This Row],[WD_PRODUCTS]])</f>
        <v>80</v>
      </c>
    </row>
    <row r="2752" spans="1:8" x14ac:dyDescent="0.3">
      <c r="A2752" s="12">
        <v>9750</v>
      </c>
      <c r="B2752" s="12">
        <v>233</v>
      </c>
      <c r="C2752" s="8">
        <v>10416</v>
      </c>
      <c r="D2752" s="12" t="s">
        <v>2809</v>
      </c>
      <c r="E2752" s="13">
        <v>45327</v>
      </c>
      <c r="F2752" s="12" t="s">
        <v>13626</v>
      </c>
      <c r="G2752" s="12">
        <f>IF(ISNUMBER(MATCH(C2752, FACT_ORDERS!C:C, 0)), 1, 0)</f>
        <v>0</v>
      </c>
      <c r="H2752" s="12">
        <f>COUNTIF(B:B,FACT_SEARCHES[[#This Row],[WD_PRODUCTS]])</f>
        <v>76</v>
      </c>
    </row>
    <row r="2753" spans="1:8" x14ac:dyDescent="0.3">
      <c r="A2753" s="12">
        <v>9751</v>
      </c>
      <c r="B2753" s="12">
        <v>209</v>
      </c>
      <c r="C2753" s="8">
        <v>10416</v>
      </c>
      <c r="D2753" s="12" t="s">
        <v>2810</v>
      </c>
      <c r="E2753" s="13">
        <v>45327</v>
      </c>
      <c r="F2753" s="12" t="s">
        <v>17340</v>
      </c>
      <c r="G2753" s="12">
        <f>IF(ISNUMBER(MATCH(C2753, FACT_ORDERS!C:C, 0)), 1, 0)</f>
        <v>0</v>
      </c>
      <c r="H2753" s="12">
        <f>COUNTIF(B:B,FACT_SEARCHES[[#This Row],[WD_PRODUCTS]])</f>
        <v>91</v>
      </c>
    </row>
    <row r="2754" spans="1:8" x14ac:dyDescent="0.3">
      <c r="A2754" s="12">
        <v>9752</v>
      </c>
      <c r="B2754" s="12">
        <v>296</v>
      </c>
      <c r="C2754" s="8">
        <v>10416</v>
      </c>
      <c r="D2754" s="12" t="s">
        <v>2811</v>
      </c>
      <c r="E2754" s="13">
        <v>45327</v>
      </c>
      <c r="F2754" s="12" t="s">
        <v>17341</v>
      </c>
      <c r="G2754" s="12">
        <f>IF(ISNUMBER(MATCH(C2754, FACT_ORDERS!C:C, 0)), 1, 0)</f>
        <v>0</v>
      </c>
      <c r="H2754" s="12">
        <f>COUNTIF(B:B,FACT_SEARCHES[[#This Row],[WD_PRODUCTS]])</f>
        <v>106</v>
      </c>
    </row>
    <row r="2755" spans="1:8" x14ac:dyDescent="0.3">
      <c r="A2755" s="12">
        <v>9753</v>
      </c>
      <c r="B2755" s="12">
        <v>261</v>
      </c>
      <c r="C2755" s="8">
        <v>10416</v>
      </c>
      <c r="D2755" s="12" t="s">
        <v>2812</v>
      </c>
      <c r="E2755" s="13">
        <v>45327</v>
      </c>
      <c r="F2755" s="12" t="s">
        <v>17342</v>
      </c>
      <c r="G2755" s="12">
        <f>IF(ISNUMBER(MATCH(C2755, FACT_ORDERS!C:C, 0)), 1, 0)</f>
        <v>0</v>
      </c>
      <c r="H2755" s="12">
        <f>COUNTIF(B:B,FACT_SEARCHES[[#This Row],[WD_PRODUCTS]])</f>
        <v>77</v>
      </c>
    </row>
    <row r="2756" spans="1:8" x14ac:dyDescent="0.3">
      <c r="A2756" s="12">
        <v>9754</v>
      </c>
      <c r="B2756" s="12">
        <v>299</v>
      </c>
      <c r="C2756" s="8">
        <v>10416</v>
      </c>
      <c r="D2756" s="12" t="s">
        <v>2813</v>
      </c>
      <c r="E2756" s="13">
        <v>45327</v>
      </c>
      <c r="F2756" s="12" t="s">
        <v>17343</v>
      </c>
      <c r="G2756" s="12">
        <f>IF(ISNUMBER(MATCH(C2756, FACT_ORDERS!C:C, 0)), 1, 0)</f>
        <v>0</v>
      </c>
      <c r="H2756" s="12">
        <f>COUNTIF(B:B,FACT_SEARCHES[[#This Row],[WD_PRODUCTS]])</f>
        <v>125</v>
      </c>
    </row>
    <row r="2757" spans="1:8" x14ac:dyDescent="0.3">
      <c r="A2757" s="12">
        <v>9755</v>
      </c>
      <c r="B2757" s="12">
        <v>245</v>
      </c>
      <c r="C2757" s="8">
        <v>10447</v>
      </c>
      <c r="D2757" s="12" t="s">
        <v>2814</v>
      </c>
      <c r="E2757" s="13">
        <v>44232</v>
      </c>
      <c r="F2757" s="12" t="s">
        <v>17344</v>
      </c>
      <c r="G2757" s="12">
        <f>IF(ISNUMBER(MATCH(C2757, FACT_ORDERS!C:C, 0)), 1, 0)</f>
        <v>1</v>
      </c>
      <c r="H2757" s="12">
        <f>COUNTIF(B:B,FACT_SEARCHES[[#This Row],[WD_PRODUCTS]])</f>
        <v>58</v>
      </c>
    </row>
    <row r="2758" spans="1:8" x14ac:dyDescent="0.3">
      <c r="A2758" s="12">
        <v>9756</v>
      </c>
      <c r="B2758" s="12">
        <v>283</v>
      </c>
      <c r="C2758" s="8">
        <v>10447</v>
      </c>
      <c r="D2758" s="12" t="s">
        <v>2815</v>
      </c>
      <c r="E2758" s="13">
        <v>44232</v>
      </c>
      <c r="F2758" s="12" t="s">
        <v>17345</v>
      </c>
      <c r="G2758" s="12">
        <f>IF(ISNUMBER(MATCH(C2758, FACT_ORDERS!C:C, 0)), 1, 0)</f>
        <v>1</v>
      </c>
      <c r="H2758" s="12">
        <f>COUNTIF(B:B,FACT_SEARCHES[[#This Row],[WD_PRODUCTS]])</f>
        <v>65</v>
      </c>
    </row>
    <row r="2759" spans="1:8" x14ac:dyDescent="0.3">
      <c r="A2759" s="12">
        <v>9757</v>
      </c>
      <c r="B2759" s="12">
        <v>288</v>
      </c>
      <c r="C2759" s="8">
        <v>10193</v>
      </c>
      <c r="D2759" s="12" t="s">
        <v>2816</v>
      </c>
      <c r="E2759" s="13">
        <v>44354</v>
      </c>
      <c r="F2759" s="12" t="s">
        <v>17346</v>
      </c>
      <c r="G2759" s="12">
        <f>IF(ISNUMBER(MATCH(C2759, FACT_ORDERS!C:C, 0)), 1, 0)</f>
        <v>0</v>
      </c>
      <c r="H2759" s="12">
        <f>COUNTIF(B:B,FACT_SEARCHES[[#This Row],[WD_PRODUCTS]])</f>
        <v>106</v>
      </c>
    </row>
    <row r="2760" spans="1:8" x14ac:dyDescent="0.3">
      <c r="A2760" s="12">
        <v>9758</v>
      </c>
      <c r="B2760" s="12">
        <v>296</v>
      </c>
      <c r="C2760" s="8">
        <v>10193</v>
      </c>
      <c r="D2760" s="12" t="s">
        <v>2817</v>
      </c>
      <c r="E2760" s="13">
        <v>44354</v>
      </c>
      <c r="F2760" s="12" t="s">
        <v>17347</v>
      </c>
      <c r="G2760" s="12">
        <f>IF(ISNUMBER(MATCH(C2760, FACT_ORDERS!C:C, 0)), 1, 0)</f>
        <v>0</v>
      </c>
      <c r="H2760" s="12">
        <f>COUNTIF(B:B,FACT_SEARCHES[[#This Row],[WD_PRODUCTS]])</f>
        <v>106</v>
      </c>
    </row>
    <row r="2761" spans="1:8" x14ac:dyDescent="0.3">
      <c r="A2761" s="12">
        <v>9759</v>
      </c>
      <c r="B2761" s="12">
        <v>297</v>
      </c>
      <c r="C2761" s="8">
        <v>10193</v>
      </c>
      <c r="D2761" s="12" t="s">
        <v>2818</v>
      </c>
      <c r="E2761" s="13">
        <v>44354</v>
      </c>
      <c r="F2761" s="12" t="s">
        <v>17348</v>
      </c>
      <c r="G2761" s="12">
        <f>IF(ISNUMBER(MATCH(C2761, FACT_ORDERS!C:C, 0)), 1, 0)</f>
        <v>0</v>
      </c>
      <c r="H2761" s="12">
        <f>COUNTIF(B:B,FACT_SEARCHES[[#This Row],[WD_PRODUCTS]])</f>
        <v>64</v>
      </c>
    </row>
    <row r="2762" spans="1:8" x14ac:dyDescent="0.3">
      <c r="A2762" s="12">
        <v>9760</v>
      </c>
      <c r="B2762" s="12">
        <v>219</v>
      </c>
      <c r="C2762" s="8">
        <v>10199</v>
      </c>
      <c r="D2762" s="12" t="s">
        <v>2819</v>
      </c>
      <c r="E2762" s="13">
        <v>45506</v>
      </c>
      <c r="F2762" s="12" t="s">
        <v>17349</v>
      </c>
      <c r="G2762" s="12">
        <f>IF(ISNUMBER(MATCH(C2762, FACT_ORDERS!C:C, 0)), 1, 0)</f>
        <v>0</v>
      </c>
      <c r="H2762" s="12">
        <f>COUNTIF(B:B,FACT_SEARCHES[[#This Row],[WD_PRODUCTS]])</f>
        <v>83</v>
      </c>
    </row>
    <row r="2763" spans="1:8" x14ac:dyDescent="0.3">
      <c r="A2763" s="12">
        <v>9761</v>
      </c>
      <c r="B2763" s="12">
        <v>296</v>
      </c>
      <c r="C2763" s="8">
        <v>10199</v>
      </c>
      <c r="D2763" s="12" t="s">
        <v>2820</v>
      </c>
      <c r="E2763" s="13">
        <v>45506</v>
      </c>
      <c r="F2763" s="12" t="s">
        <v>4614</v>
      </c>
      <c r="G2763" s="12">
        <f>IF(ISNUMBER(MATCH(C2763, FACT_ORDERS!C:C, 0)), 1, 0)</f>
        <v>0</v>
      </c>
      <c r="H2763" s="12">
        <f>COUNTIF(B:B,FACT_SEARCHES[[#This Row],[WD_PRODUCTS]])</f>
        <v>106</v>
      </c>
    </row>
    <row r="2764" spans="1:8" x14ac:dyDescent="0.3">
      <c r="A2764" s="12">
        <v>9762</v>
      </c>
      <c r="B2764" s="12">
        <v>245</v>
      </c>
      <c r="C2764" s="8">
        <v>10199</v>
      </c>
      <c r="D2764" s="12" t="s">
        <v>2821</v>
      </c>
      <c r="E2764" s="13">
        <v>45506</v>
      </c>
      <c r="F2764" s="12" t="s">
        <v>17350</v>
      </c>
      <c r="G2764" s="12">
        <f>IF(ISNUMBER(MATCH(C2764, FACT_ORDERS!C:C, 0)), 1, 0)</f>
        <v>0</v>
      </c>
      <c r="H2764" s="12">
        <f>COUNTIF(B:B,FACT_SEARCHES[[#This Row],[WD_PRODUCTS]])</f>
        <v>58</v>
      </c>
    </row>
    <row r="2765" spans="1:8" x14ac:dyDescent="0.3">
      <c r="A2765" s="12">
        <v>9763</v>
      </c>
      <c r="B2765" s="12">
        <v>297</v>
      </c>
      <c r="C2765" s="8">
        <v>10193</v>
      </c>
      <c r="D2765" s="12" t="s">
        <v>2822</v>
      </c>
      <c r="E2765" s="13">
        <v>45346</v>
      </c>
      <c r="F2765" s="12" t="s">
        <v>4681</v>
      </c>
      <c r="G2765" s="12">
        <f>IF(ISNUMBER(MATCH(C2765, FACT_ORDERS!C:C, 0)), 1, 0)</f>
        <v>0</v>
      </c>
      <c r="H2765" s="12">
        <f>COUNTIF(B:B,FACT_SEARCHES[[#This Row],[WD_PRODUCTS]])</f>
        <v>64</v>
      </c>
    </row>
    <row r="2766" spans="1:8" x14ac:dyDescent="0.3">
      <c r="A2766" s="12">
        <v>9764</v>
      </c>
      <c r="B2766" s="12">
        <v>265</v>
      </c>
      <c r="C2766" s="8">
        <v>10634</v>
      </c>
      <c r="D2766" s="12" t="s">
        <v>2823</v>
      </c>
      <c r="E2766" s="13">
        <v>45296</v>
      </c>
      <c r="F2766" s="12" t="s">
        <v>17351</v>
      </c>
      <c r="G2766" s="12">
        <f>IF(ISNUMBER(MATCH(C2766, FACT_ORDERS!C:C, 0)), 1, 0)</f>
        <v>0</v>
      </c>
      <c r="H2766" s="12">
        <f>COUNTIF(B:B,FACT_SEARCHES[[#This Row],[WD_PRODUCTS]])</f>
        <v>89</v>
      </c>
    </row>
    <row r="2767" spans="1:8" x14ac:dyDescent="0.3">
      <c r="A2767" s="12">
        <v>9765</v>
      </c>
      <c r="B2767" s="12">
        <v>241</v>
      </c>
      <c r="C2767" s="8">
        <v>10634</v>
      </c>
      <c r="D2767" s="12" t="s">
        <v>2824</v>
      </c>
      <c r="E2767" s="13">
        <v>45296</v>
      </c>
      <c r="F2767" s="12" t="s">
        <v>17352</v>
      </c>
      <c r="G2767" s="12">
        <f>IF(ISNUMBER(MATCH(C2767, FACT_ORDERS!C:C, 0)), 1, 0)</f>
        <v>0</v>
      </c>
      <c r="H2767" s="12">
        <f>COUNTIF(B:B,FACT_SEARCHES[[#This Row],[WD_PRODUCTS]])</f>
        <v>96</v>
      </c>
    </row>
    <row r="2768" spans="1:8" x14ac:dyDescent="0.3">
      <c r="A2768" s="12">
        <v>9766</v>
      </c>
      <c r="B2768" s="12">
        <v>249</v>
      </c>
      <c r="C2768" s="8">
        <v>10825</v>
      </c>
      <c r="D2768" s="12" t="s">
        <v>2825</v>
      </c>
      <c r="E2768" s="13">
        <v>45393</v>
      </c>
      <c r="F2768" s="12" t="s">
        <v>17353</v>
      </c>
      <c r="G2768" s="12">
        <f>IF(ISNUMBER(MATCH(C2768, FACT_ORDERS!C:C, 0)), 1, 0)</f>
        <v>1</v>
      </c>
      <c r="H2768" s="12">
        <f>COUNTIF(B:B,FACT_SEARCHES[[#This Row],[WD_PRODUCTS]])</f>
        <v>85</v>
      </c>
    </row>
    <row r="2769" spans="1:8" x14ac:dyDescent="0.3">
      <c r="A2769" s="12">
        <v>9767</v>
      </c>
      <c r="B2769" s="12">
        <v>270</v>
      </c>
      <c r="C2769" s="8">
        <v>10244</v>
      </c>
      <c r="D2769" s="12" t="s">
        <v>2826</v>
      </c>
      <c r="E2769" s="13">
        <v>44642</v>
      </c>
      <c r="F2769" s="12" t="s">
        <v>17354</v>
      </c>
      <c r="G2769" s="12">
        <f>IF(ISNUMBER(MATCH(C2769, FACT_ORDERS!C:C, 0)), 1, 0)</f>
        <v>0</v>
      </c>
      <c r="H2769" s="12">
        <f>COUNTIF(B:B,FACT_SEARCHES[[#This Row],[WD_PRODUCTS]])</f>
        <v>54</v>
      </c>
    </row>
    <row r="2770" spans="1:8" x14ac:dyDescent="0.3">
      <c r="A2770" s="12">
        <v>9768</v>
      </c>
      <c r="B2770" s="12">
        <v>238</v>
      </c>
      <c r="C2770" s="8">
        <v>10080</v>
      </c>
      <c r="D2770" s="12" t="s">
        <v>2827</v>
      </c>
      <c r="E2770" s="13">
        <v>45234</v>
      </c>
      <c r="F2770" s="12" t="s">
        <v>17355</v>
      </c>
      <c r="G2770" s="12">
        <f>IF(ISNUMBER(MATCH(C2770, FACT_ORDERS!C:C, 0)), 1, 0)</f>
        <v>0</v>
      </c>
      <c r="H2770" s="12">
        <f>COUNTIF(B:B,FACT_SEARCHES[[#This Row],[WD_PRODUCTS]])</f>
        <v>57</v>
      </c>
    </row>
    <row r="2771" spans="1:8" x14ac:dyDescent="0.3">
      <c r="A2771" s="12">
        <v>9769</v>
      </c>
      <c r="B2771" s="12">
        <v>240</v>
      </c>
      <c r="C2771" s="8">
        <v>10725</v>
      </c>
      <c r="D2771" s="12" t="s">
        <v>2828</v>
      </c>
      <c r="E2771" s="13">
        <v>45406</v>
      </c>
      <c r="F2771" s="12" t="s">
        <v>17356</v>
      </c>
      <c r="G2771" s="12">
        <f>IF(ISNUMBER(MATCH(C2771, FACT_ORDERS!C:C, 0)), 1, 0)</f>
        <v>1</v>
      </c>
      <c r="H2771" s="12">
        <f>COUNTIF(B:B,FACT_SEARCHES[[#This Row],[WD_PRODUCTS]])</f>
        <v>51</v>
      </c>
    </row>
    <row r="2772" spans="1:8" x14ac:dyDescent="0.3">
      <c r="A2772" s="12">
        <v>9770</v>
      </c>
      <c r="B2772" s="12">
        <v>210</v>
      </c>
      <c r="C2772" s="8">
        <v>10440</v>
      </c>
      <c r="D2772" s="12" t="s">
        <v>2829</v>
      </c>
      <c r="E2772" s="13">
        <v>44329</v>
      </c>
      <c r="F2772" s="12" t="s">
        <v>17357</v>
      </c>
      <c r="G2772" s="12">
        <f>IF(ISNUMBER(MATCH(C2772, FACT_ORDERS!C:C, 0)), 1, 0)</f>
        <v>0</v>
      </c>
      <c r="H2772" s="12">
        <f>COUNTIF(B:B,FACT_SEARCHES[[#This Row],[WD_PRODUCTS]])</f>
        <v>77</v>
      </c>
    </row>
    <row r="2773" spans="1:8" x14ac:dyDescent="0.3">
      <c r="A2773" s="12">
        <v>9771</v>
      </c>
      <c r="B2773" s="12">
        <v>279</v>
      </c>
      <c r="C2773" s="8">
        <v>10722</v>
      </c>
      <c r="D2773" s="12" t="s">
        <v>2830</v>
      </c>
      <c r="E2773" s="13">
        <v>44861</v>
      </c>
      <c r="F2773" s="12" t="s">
        <v>17358</v>
      </c>
      <c r="G2773" s="12">
        <f>IF(ISNUMBER(MATCH(C2773, FACT_ORDERS!C:C, 0)), 1, 0)</f>
        <v>0</v>
      </c>
      <c r="H2773" s="12">
        <f>COUNTIF(B:B,FACT_SEARCHES[[#This Row],[WD_PRODUCTS]])</f>
        <v>44</v>
      </c>
    </row>
    <row r="2774" spans="1:8" x14ac:dyDescent="0.3">
      <c r="A2774" s="12">
        <v>9772</v>
      </c>
      <c r="B2774" s="12">
        <v>202</v>
      </c>
      <c r="C2774" s="8">
        <v>10722</v>
      </c>
      <c r="D2774" s="12" t="s">
        <v>2831</v>
      </c>
      <c r="E2774" s="13">
        <v>44861</v>
      </c>
      <c r="F2774" s="12" t="s">
        <v>17359</v>
      </c>
      <c r="G2774" s="12">
        <f>IF(ISNUMBER(MATCH(C2774, FACT_ORDERS!C:C, 0)), 1, 0)</f>
        <v>0</v>
      </c>
      <c r="H2774" s="12">
        <f>COUNTIF(B:B,FACT_SEARCHES[[#This Row],[WD_PRODUCTS]])</f>
        <v>74</v>
      </c>
    </row>
    <row r="2775" spans="1:8" x14ac:dyDescent="0.3">
      <c r="A2775" s="12">
        <v>9773</v>
      </c>
      <c r="B2775" s="12">
        <v>264</v>
      </c>
      <c r="C2775" s="8">
        <v>10722</v>
      </c>
      <c r="D2775" s="12" t="s">
        <v>2832</v>
      </c>
      <c r="E2775" s="13">
        <v>44861</v>
      </c>
      <c r="F2775" s="12" t="s">
        <v>17360</v>
      </c>
      <c r="G2775" s="12">
        <f>IF(ISNUMBER(MATCH(C2775, FACT_ORDERS!C:C, 0)), 1, 0)</f>
        <v>0</v>
      </c>
      <c r="H2775" s="12">
        <f>COUNTIF(B:B,FACT_SEARCHES[[#This Row],[WD_PRODUCTS]])</f>
        <v>53</v>
      </c>
    </row>
    <row r="2776" spans="1:8" x14ac:dyDescent="0.3">
      <c r="A2776" s="12">
        <v>9774</v>
      </c>
      <c r="B2776" s="12">
        <v>206</v>
      </c>
      <c r="C2776" s="8">
        <v>10722</v>
      </c>
      <c r="D2776" s="12" t="s">
        <v>2833</v>
      </c>
      <c r="E2776" s="13">
        <v>44861</v>
      </c>
      <c r="F2776" s="12" t="s">
        <v>17361</v>
      </c>
      <c r="G2776" s="12">
        <f>IF(ISNUMBER(MATCH(C2776, FACT_ORDERS!C:C, 0)), 1, 0)</f>
        <v>0</v>
      </c>
      <c r="H2776" s="12">
        <f>COUNTIF(B:B,FACT_SEARCHES[[#This Row],[WD_PRODUCTS]])</f>
        <v>54</v>
      </c>
    </row>
    <row r="2777" spans="1:8" x14ac:dyDescent="0.3">
      <c r="A2777" s="12">
        <v>9775</v>
      </c>
      <c r="B2777" s="12">
        <v>233</v>
      </c>
      <c r="C2777" s="8">
        <v>10214</v>
      </c>
      <c r="D2777" s="12" t="s">
        <v>2834</v>
      </c>
      <c r="E2777" s="13">
        <v>45490</v>
      </c>
      <c r="F2777" s="12" t="s">
        <v>17362</v>
      </c>
      <c r="G2777" s="12">
        <f>IF(ISNUMBER(MATCH(C2777, FACT_ORDERS!C:C, 0)), 1, 0)</f>
        <v>0</v>
      </c>
      <c r="H2777" s="12">
        <f>COUNTIF(B:B,FACT_SEARCHES[[#This Row],[WD_PRODUCTS]])</f>
        <v>76</v>
      </c>
    </row>
    <row r="2778" spans="1:8" x14ac:dyDescent="0.3">
      <c r="A2778" s="12">
        <v>9776</v>
      </c>
      <c r="B2778" s="12">
        <v>205</v>
      </c>
      <c r="C2778" s="8">
        <v>10690</v>
      </c>
      <c r="D2778" s="12" t="s">
        <v>2835</v>
      </c>
      <c r="E2778" s="13">
        <v>45505</v>
      </c>
      <c r="F2778" s="12" t="s">
        <v>17363</v>
      </c>
      <c r="G2778" s="12">
        <f>IF(ISNUMBER(MATCH(C2778, FACT_ORDERS!C:C, 0)), 1, 0)</f>
        <v>1</v>
      </c>
      <c r="H2778" s="12">
        <f>COUNTIF(B:B,FACT_SEARCHES[[#This Row],[WD_PRODUCTS]])</f>
        <v>40</v>
      </c>
    </row>
    <row r="2779" spans="1:8" x14ac:dyDescent="0.3">
      <c r="A2779" s="12">
        <v>9777</v>
      </c>
      <c r="B2779" s="12">
        <v>227</v>
      </c>
      <c r="C2779" s="8">
        <v>10205</v>
      </c>
      <c r="D2779" s="12" t="s">
        <v>2836</v>
      </c>
      <c r="E2779" s="13">
        <v>44696</v>
      </c>
      <c r="F2779" s="12" t="s">
        <v>17364</v>
      </c>
      <c r="G2779" s="12">
        <f>IF(ISNUMBER(MATCH(C2779, FACT_ORDERS!C:C, 0)), 1, 0)</f>
        <v>0</v>
      </c>
      <c r="H2779" s="12">
        <f>COUNTIF(B:B,FACT_SEARCHES[[#This Row],[WD_PRODUCTS]])</f>
        <v>93</v>
      </c>
    </row>
    <row r="2780" spans="1:8" x14ac:dyDescent="0.3">
      <c r="A2780" s="12">
        <v>9778</v>
      </c>
      <c r="B2780" s="12">
        <v>261</v>
      </c>
      <c r="C2780" s="8">
        <v>10205</v>
      </c>
      <c r="D2780" s="12" t="s">
        <v>2837</v>
      </c>
      <c r="E2780" s="13">
        <v>44696</v>
      </c>
      <c r="F2780" s="12" t="s">
        <v>17365</v>
      </c>
      <c r="G2780" s="12">
        <f>IF(ISNUMBER(MATCH(C2780, FACT_ORDERS!C:C, 0)), 1, 0)</f>
        <v>0</v>
      </c>
      <c r="H2780" s="12">
        <f>COUNTIF(B:B,FACT_SEARCHES[[#This Row],[WD_PRODUCTS]])</f>
        <v>77</v>
      </c>
    </row>
    <row r="2781" spans="1:8" x14ac:dyDescent="0.3">
      <c r="A2781" s="12">
        <v>9779</v>
      </c>
      <c r="B2781" s="12">
        <v>264</v>
      </c>
      <c r="C2781" s="8">
        <v>10205</v>
      </c>
      <c r="D2781" s="12" t="s">
        <v>2838</v>
      </c>
      <c r="E2781" s="13">
        <v>44696</v>
      </c>
      <c r="F2781" s="12" t="s">
        <v>17366</v>
      </c>
      <c r="G2781" s="12">
        <f>IF(ISNUMBER(MATCH(C2781, FACT_ORDERS!C:C, 0)), 1, 0)</f>
        <v>0</v>
      </c>
      <c r="H2781" s="12">
        <f>COUNTIF(B:B,FACT_SEARCHES[[#This Row],[WD_PRODUCTS]])</f>
        <v>53</v>
      </c>
    </row>
    <row r="2782" spans="1:8" x14ac:dyDescent="0.3">
      <c r="A2782" s="12">
        <v>9780</v>
      </c>
      <c r="B2782" s="12">
        <v>247</v>
      </c>
      <c r="C2782" s="8">
        <v>10881</v>
      </c>
      <c r="D2782" s="12" t="s">
        <v>2839</v>
      </c>
      <c r="E2782" s="13">
        <v>45498</v>
      </c>
      <c r="F2782" s="12" t="s">
        <v>17367</v>
      </c>
      <c r="G2782" s="12">
        <f>IF(ISNUMBER(MATCH(C2782, FACT_ORDERS!C:C, 0)), 1, 0)</f>
        <v>1</v>
      </c>
      <c r="H2782" s="12">
        <f>COUNTIF(B:B,FACT_SEARCHES[[#This Row],[WD_PRODUCTS]])</f>
        <v>72</v>
      </c>
    </row>
    <row r="2783" spans="1:8" x14ac:dyDescent="0.3">
      <c r="A2783" s="12">
        <v>9781</v>
      </c>
      <c r="B2783" s="12">
        <v>260</v>
      </c>
      <c r="C2783" s="8">
        <v>10199</v>
      </c>
      <c r="D2783" s="12" t="s">
        <v>2840</v>
      </c>
      <c r="E2783" s="13">
        <v>45180</v>
      </c>
      <c r="F2783" s="12" t="s">
        <v>17368</v>
      </c>
      <c r="G2783" s="12">
        <f>IF(ISNUMBER(MATCH(C2783, FACT_ORDERS!C:C, 0)), 1, 0)</f>
        <v>0</v>
      </c>
      <c r="H2783" s="12">
        <f>COUNTIF(B:B,FACT_SEARCHES[[#This Row],[WD_PRODUCTS]])</f>
        <v>86</v>
      </c>
    </row>
    <row r="2784" spans="1:8" x14ac:dyDescent="0.3">
      <c r="A2784" s="12">
        <v>9782</v>
      </c>
      <c r="B2784" s="12">
        <v>219</v>
      </c>
      <c r="C2784" s="8">
        <v>10199</v>
      </c>
      <c r="D2784" s="12" t="s">
        <v>2841</v>
      </c>
      <c r="E2784" s="13">
        <v>45180</v>
      </c>
      <c r="F2784" s="12" t="s">
        <v>3871</v>
      </c>
      <c r="G2784" s="12">
        <f>IF(ISNUMBER(MATCH(C2784, FACT_ORDERS!C:C, 0)), 1, 0)</f>
        <v>0</v>
      </c>
      <c r="H2784" s="12">
        <f>COUNTIF(B:B,FACT_SEARCHES[[#This Row],[WD_PRODUCTS]])</f>
        <v>83</v>
      </c>
    </row>
    <row r="2785" spans="1:8" x14ac:dyDescent="0.3">
      <c r="A2785" s="12">
        <v>9783</v>
      </c>
      <c r="B2785" s="12">
        <v>296</v>
      </c>
      <c r="C2785" s="8">
        <v>10199</v>
      </c>
      <c r="D2785" s="12" t="s">
        <v>2842</v>
      </c>
      <c r="E2785" s="13">
        <v>45180</v>
      </c>
      <c r="F2785" s="12" t="s">
        <v>17369</v>
      </c>
      <c r="G2785" s="12">
        <f>IF(ISNUMBER(MATCH(C2785, FACT_ORDERS!C:C, 0)), 1, 0)</f>
        <v>0</v>
      </c>
      <c r="H2785" s="12">
        <f>COUNTIF(B:B,FACT_SEARCHES[[#This Row],[WD_PRODUCTS]])</f>
        <v>106</v>
      </c>
    </row>
    <row r="2786" spans="1:8" x14ac:dyDescent="0.3">
      <c r="A2786" s="12">
        <v>9784</v>
      </c>
      <c r="B2786" s="12">
        <v>245</v>
      </c>
      <c r="C2786" s="8">
        <v>10199</v>
      </c>
      <c r="D2786" s="12" t="s">
        <v>2843</v>
      </c>
      <c r="E2786" s="13">
        <v>45180</v>
      </c>
      <c r="F2786" s="12" t="s">
        <v>17370</v>
      </c>
      <c r="G2786" s="12">
        <f>IF(ISNUMBER(MATCH(C2786, FACT_ORDERS!C:C, 0)), 1, 0)</f>
        <v>0</v>
      </c>
      <c r="H2786" s="12">
        <f>COUNTIF(B:B,FACT_SEARCHES[[#This Row],[WD_PRODUCTS]])</f>
        <v>58</v>
      </c>
    </row>
    <row r="2787" spans="1:8" x14ac:dyDescent="0.3">
      <c r="A2787" s="12">
        <v>9785</v>
      </c>
      <c r="B2787" s="12">
        <v>223</v>
      </c>
      <c r="C2787" s="8">
        <v>10184</v>
      </c>
      <c r="D2787" s="12" t="s">
        <v>2844</v>
      </c>
      <c r="E2787" s="13">
        <v>45535</v>
      </c>
      <c r="F2787" s="12" t="s">
        <v>17371</v>
      </c>
      <c r="G2787" s="12">
        <f>IF(ISNUMBER(MATCH(C2787, FACT_ORDERS!C:C, 0)), 1, 0)</f>
        <v>1</v>
      </c>
      <c r="H2787" s="12">
        <f>COUNTIF(B:B,FACT_SEARCHES[[#This Row],[WD_PRODUCTS]])</f>
        <v>45</v>
      </c>
    </row>
    <row r="2788" spans="1:8" x14ac:dyDescent="0.3">
      <c r="A2788" s="12">
        <v>9786</v>
      </c>
      <c r="B2788" s="12">
        <v>264</v>
      </c>
      <c r="C2788" s="8">
        <v>10184</v>
      </c>
      <c r="D2788" s="12" t="s">
        <v>2845</v>
      </c>
      <c r="E2788" s="13">
        <v>45535</v>
      </c>
      <c r="F2788" s="12" t="s">
        <v>17372</v>
      </c>
      <c r="G2788" s="12">
        <f>IF(ISNUMBER(MATCH(C2788, FACT_ORDERS!C:C, 0)), 1, 0)</f>
        <v>1</v>
      </c>
      <c r="H2788" s="12">
        <f>COUNTIF(B:B,FACT_SEARCHES[[#This Row],[WD_PRODUCTS]])</f>
        <v>53</v>
      </c>
    </row>
    <row r="2789" spans="1:8" x14ac:dyDescent="0.3">
      <c r="A2789" s="12">
        <v>9787</v>
      </c>
      <c r="B2789" s="12">
        <v>263</v>
      </c>
      <c r="C2789" s="8">
        <v>10623</v>
      </c>
      <c r="D2789" s="12" t="s">
        <v>2846</v>
      </c>
      <c r="E2789" s="13">
        <v>44001</v>
      </c>
      <c r="F2789" s="12" t="s">
        <v>4622</v>
      </c>
      <c r="G2789" s="12">
        <f>IF(ISNUMBER(MATCH(C2789, FACT_ORDERS!C:C, 0)), 1, 0)</f>
        <v>0</v>
      </c>
      <c r="H2789" s="12">
        <f>COUNTIF(B:B,FACT_SEARCHES[[#This Row],[WD_PRODUCTS]])</f>
        <v>108</v>
      </c>
    </row>
    <row r="2790" spans="1:8" x14ac:dyDescent="0.3">
      <c r="A2790" s="12">
        <v>9788</v>
      </c>
      <c r="B2790" s="12">
        <v>284</v>
      </c>
      <c r="C2790" s="8">
        <v>10033</v>
      </c>
      <c r="D2790" s="12" t="s">
        <v>2847</v>
      </c>
      <c r="E2790" s="13">
        <v>44296</v>
      </c>
      <c r="F2790" s="12" t="s">
        <v>17373</v>
      </c>
      <c r="G2790" s="12">
        <f>IF(ISNUMBER(MATCH(C2790, FACT_ORDERS!C:C, 0)), 1, 0)</f>
        <v>0</v>
      </c>
      <c r="H2790" s="12">
        <f>COUNTIF(B:B,FACT_SEARCHES[[#This Row],[WD_PRODUCTS]])</f>
        <v>97</v>
      </c>
    </row>
    <row r="2791" spans="1:8" x14ac:dyDescent="0.3">
      <c r="A2791" s="12">
        <v>9789</v>
      </c>
      <c r="B2791" s="12">
        <v>296</v>
      </c>
      <c r="C2791" s="8">
        <v>10033</v>
      </c>
      <c r="D2791" s="12" t="s">
        <v>2848</v>
      </c>
      <c r="E2791" s="13">
        <v>44296</v>
      </c>
      <c r="F2791" s="12" t="s">
        <v>17374</v>
      </c>
      <c r="G2791" s="12">
        <f>IF(ISNUMBER(MATCH(C2791, FACT_ORDERS!C:C, 0)), 1, 0)</f>
        <v>0</v>
      </c>
      <c r="H2791" s="12">
        <f>COUNTIF(B:B,FACT_SEARCHES[[#This Row],[WD_PRODUCTS]])</f>
        <v>106</v>
      </c>
    </row>
    <row r="2792" spans="1:8" x14ac:dyDescent="0.3">
      <c r="A2792" s="12">
        <v>9790</v>
      </c>
      <c r="B2792" s="12">
        <v>250</v>
      </c>
      <c r="C2792" s="8">
        <v>10033</v>
      </c>
      <c r="D2792" s="12" t="s">
        <v>2849</v>
      </c>
      <c r="E2792" s="13">
        <v>44296</v>
      </c>
      <c r="F2792" s="12" t="s">
        <v>17375</v>
      </c>
      <c r="G2792" s="12">
        <f>IF(ISNUMBER(MATCH(C2792, FACT_ORDERS!C:C, 0)), 1, 0)</f>
        <v>0</v>
      </c>
      <c r="H2792" s="12">
        <f>COUNTIF(B:B,FACT_SEARCHES[[#This Row],[WD_PRODUCTS]])</f>
        <v>65</v>
      </c>
    </row>
    <row r="2793" spans="1:8" x14ac:dyDescent="0.3">
      <c r="A2793" s="12">
        <v>9791</v>
      </c>
      <c r="B2793" s="12">
        <v>246</v>
      </c>
      <c r="C2793" s="8">
        <v>10915</v>
      </c>
      <c r="D2793" s="12" t="s">
        <v>2850</v>
      </c>
      <c r="E2793" s="13">
        <v>45415</v>
      </c>
      <c r="F2793" s="12" t="s">
        <v>16333</v>
      </c>
      <c r="G2793" s="12">
        <f>IF(ISNUMBER(MATCH(C2793, FACT_ORDERS!C:C, 0)), 1, 0)</f>
        <v>0</v>
      </c>
      <c r="H2793" s="12">
        <f>COUNTIF(B:B,FACT_SEARCHES[[#This Row],[WD_PRODUCTS]])</f>
        <v>55</v>
      </c>
    </row>
    <row r="2794" spans="1:8" x14ac:dyDescent="0.3">
      <c r="A2794" s="12">
        <v>9792</v>
      </c>
      <c r="B2794" s="12">
        <v>267</v>
      </c>
      <c r="C2794" s="8">
        <v>10915</v>
      </c>
      <c r="D2794" s="12" t="s">
        <v>2851</v>
      </c>
      <c r="E2794" s="13">
        <v>45415</v>
      </c>
      <c r="F2794" s="12" t="s">
        <v>17376</v>
      </c>
      <c r="G2794" s="12">
        <f>IF(ISNUMBER(MATCH(C2794, FACT_ORDERS!C:C, 0)), 1, 0)</f>
        <v>0</v>
      </c>
      <c r="H2794" s="12">
        <f>COUNTIF(B:B,FACT_SEARCHES[[#This Row],[WD_PRODUCTS]])</f>
        <v>82</v>
      </c>
    </row>
    <row r="2795" spans="1:8" x14ac:dyDescent="0.3">
      <c r="A2795" s="12">
        <v>9793</v>
      </c>
      <c r="B2795" s="12">
        <v>261</v>
      </c>
      <c r="C2795" s="8">
        <v>10915</v>
      </c>
      <c r="D2795" s="12" t="s">
        <v>2852</v>
      </c>
      <c r="E2795" s="13">
        <v>45415</v>
      </c>
      <c r="F2795" s="12" t="s">
        <v>17377</v>
      </c>
      <c r="G2795" s="12">
        <f>IF(ISNUMBER(MATCH(C2795, FACT_ORDERS!C:C, 0)), 1, 0)</f>
        <v>0</v>
      </c>
      <c r="H2795" s="12">
        <f>COUNTIF(B:B,FACT_SEARCHES[[#This Row],[WD_PRODUCTS]])</f>
        <v>77</v>
      </c>
    </row>
    <row r="2796" spans="1:8" x14ac:dyDescent="0.3">
      <c r="A2796" s="12">
        <v>9794</v>
      </c>
      <c r="B2796" s="12">
        <v>241</v>
      </c>
      <c r="C2796" s="8">
        <v>10915</v>
      </c>
      <c r="D2796" s="12" t="s">
        <v>2853</v>
      </c>
      <c r="E2796" s="13">
        <v>45415</v>
      </c>
      <c r="F2796" s="12" t="s">
        <v>17378</v>
      </c>
      <c r="G2796" s="12">
        <f>IF(ISNUMBER(MATCH(C2796, FACT_ORDERS!C:C, 0)), 1, 0)</f>
        <v>0</v>
      </c>
      <c r="H2796" s="12">
        <f>COUNTIF(B:B,FACT_SEARCHES[[#This Row],[WD_PRODUCTS]])</f>
        <v>96</v>
      </c>
    </row>
    <row r="2797" spans="1:8" x14ac:dyDescent="0.3">
      <c r="A2797" s="12">
        <v>9795</v>
      </c>
      <c r="B2797" s="12">
        <v>277</v>
      </c>
      <c r="C2797" s="8">
        <v>10660</v>
      </c>
      <c r="D2797" s="12" t="s">
        <v>2854</v>
      </c>
      <c r="E2797" s="13">
        <v>44946</v>
      </c>
      <c r="F2797" s="12" t="s">
        <v>13258</v>
      </c>
      <c r="G2797" s="12">
        <f>IF(ISNUMBER(MATCH(C2797, FACT_ORDERS!C:C, 0)), 1, 0)</f>
        <v>1</v>
      </c>
      <c r="H2797" s="12">
        <f>COUNTIF(B:B,FACT_SEARCHES[[#This Row],[WD_PRODUCTS]])</f>
        <v>98</v>
      </c>
    </row>
    <row r="2798" spans="1:8" x14ac:dyDescent="0.3">
      <c r="A2798" s="12">
        <v>9796</v>
      </c>
      <c r="B2798" s="12">
        <v>260</v>
      </c>
      <c r="C2798" s="8">
        <v>10660</v>
      </c>
      <c r="D2798" s="12" t="s">
        <v>2855</v>
      </c>
      <c r="E2798" s="13">
        <v>44946</v>
      </c>
      <c r="F2798" s="12" t="s">
        <v>17379</v>
      </c>
      <c r="G2798" s="12">
        <f>IF(ISNUMBER(MATCH(C2798, FACT_ORDERS!C:C, 0)), 1, 0)</f>
        <v>1</v>
      </c>
      <c r="H2798" s="12">
        <f>COUNTIF(B:B,FACT_SEARCHES[[#This Row],[WD_PRODUCTS]])</f>
        <v>86</v>
      </c>
    </row>
    <row r="2799" spans="1:8" x14ac:dyDescent="0.3">
      <c r="A2799" s="12">
        <v>9797</v>
      </c>
      <c r="B2799" s="12">
        <v>271</v>
      </c>
      <c r="C2799" s="8">
        <v>10660</v>
      </c>
      <c r="D2799" s="12" t="s">
        <v>2856</v>
      </c>
      <c r="E2799" s="13">
        <v>44946</v>
      </c>
      <c r="F2799" s="12" t="s">
        <v>17380</v>
      </c>
      <c r="G2799" s="12">
        <f>IF(ISNUMBER(MATCH(C2799, FACT_ORDERS!C:C, 0)), 1, 0)</f>
        <v>1</v>
      </c>
      <c r="H2799" s="12">
        <f>COUNTIF(B:B,FACT_SEARCHES[[#This Row],[WD_PRODUCTS]])</f>
        <v>74</v>
      </c>
    </row>
    <row r="2800" spans="1:8" x14ac:dyDescent="0.3">
      <c r="A2800" s="12">
        <v>9798</v>
      </c>
      <c r="B2800" s="12">
        <v>216</v>
      </c>
      <c r="C2800" s="8">
        <v>10660</v>
      </c>
      <c r="D2800" s="12" t="s">
        <v>2857</v>
      </c>
      <c r="E2800" s="13">
        <v>44946</v>
      </c>
      <c r="F2800" s="12" t="s">
        <v>13891</v>
      </c>
      <c r="G2800" s="12">
        <f>IF(ISNUMBER(MATCH(C2800, FACT_ORDERS!C:C, 0)), 1, 0)</f>
        <v>1</v>
      </c>
      <c r="H2800" s="12">
        <f>COUNTIF(B:B,FACT_SEARCHES[[#This Row],[WD_PRODUCTS]])</f>
        <v>107</v>
      </c>
    </row>
    <row r="2801" spans="1:8" x14ac:dyDescent="0.3">
      <c r="A2801" s="12">
        <v>9799</v>
      </c>
      <c r="B2801" s="12">
        <v>258</v>
      </c>
      <c r="C2801" s="8">
        <v>10660</v>
      </c>
      <c r="D2801" s="12" t="s">
        <v>2858</v>
      </c>
      <c r="E2801" s="13">
        <v>44946</v>
      </c>
      <c r="F2801" s="12" t="s">
        <v>17381</v>
      </c>
      <c r="G2801" s="12">
        <f>IF(ISNUMBER(MATCH(C2801, FACT_ORDERS!C:C, 0)), 1, 0)</f>
        <v>1</v>
      </c>
      <c r="H2801" s="12">
        <f>COUNTIF(B:B,FACT_SEARCHES[[#This Row],[WD_PRODUCTS]])</f>
        <v>57</v>
      </c>
    </row>
    <row r="2802" spans="1:8" x14ac:dyDescent="0.3">
      <c r="A2802" s="12">
        <v>9800</v>
      </c>
      <c r="B2802" s="12">
        <v>247</v>
      </c>
      <c r="C2802" s="8">
        <v>10881</v>
      </c>
      <c r="D2802" s="12" t="s">
        <v>2859</v>
      </c>
      <c r="E2802" s="13">
        <v>44843</v>
      </c>
      <c r="F2802" s="12" t="s">
        <v>17382</v>
      </c>
      <c r="G2802" s="12">
        <f>IF(ISNUMBER(MATCH(C2802, FACT_ORDERS!C:C, 0)), 1, 0)</f>
        <v>1</v>
      </c>
      <c r="H2802" s="12">
        <f>COUNTIF(B:B,FACT_SEARCHES[[#This Row],[WD_PRODUCTS]])</f>
        <v>72</v>
      </c>
    </row>
    <row r="2803" spans="1:8" x14ac:dyDescent="0.3">
      <c r="A2803" s="12">
        <v>9801</v>
      </c>
      <c r="B2803" s="12">
        <v>288</v>
      </c>
      <c r="C2803" s="8">
        <v>10412</v>
      </c>
      <c r="D2803" s="12" t="s">
        <v>2860</v>
      </c>
      <c r="E2803" s="13">
        <v>44999</v>
      </c>
      <c r="F2803" s="12" t="s">
        <v>17383</v>
      </c>
      <c r="G2803" s="12">
        <f>IF(ISNUMBER(MATCH(C2803, FACT_ORDERS!C:C, 0)), 1, 0)</f>
        <v>1</v>
      </c>
      <c r="H2803" s="12">
        <f>COUNTIF(B:B,FACT_SEARCHES[[#This Row],[WD_PRODUCTS]])</f>
        <v>106</v>
      </c>
    </row>
    <row r="2804" spans="1:8" x14ac:dyDescent="0.3">
      <c r="A2804" s="12">
        <v>9802</v>
      </c>
      <c r="B2804" s="12">
        <v>245</v>
      </c>
      <c r="C2804" s="8">
        <v>10412</v>
      </c>
      <c r="D2804" s="12" t="s">
        <v>2861</v>
      </c>
      <c r="E2804" s="13">
        <v>44999</v>
      </c>
      <c r="F2804" s="12" t="s">
        <v>17384</v>
      </c>
      <c r="G2804" s="12">
        <f>IF(ISNUMBER(MATCH(C2804, FACT_ORDERS!C:C, 0)), 1, 0)</f>
        <v>1</v>
      </c>
      <c r="H2804" s="12">
        <f>COUNTIF(B:B,FACT_SEARCHES[[#This Row],[WD_PRODUCTS]])</f>
        <v>58</v>
      </c>
    </row>
    <row r="2805" spans="1:8" x14ac:dyDescent="0.3">
      <c r="A2805" s="12">
        <v>9803</v>
      </c>
      <c r="B2805" s="12">
        <v>239</v>
      </c>
      <c r="C2805" s="8">
        <v>10810</v>
      </c>
      <c r="D2805" s="12" t="s">
        <v>2862</v>
      </c>
      <c r="E2805" s="13">
        <v>44831</v>
      </c>
      <c r="F2805" s="12" t="s">
        <v>17385</v>
      </c>
      <c r="G2805" s="12">
        <f>IF(ISNUMBER(MATCH(C2805, FACT_ORDERS!C:C, 0)), 1, 0)</f>
        <v>1</v>
      </c>
      <c r="H2805" s="12">
        <f>COUNTIF(B:B,FACT_SEARCHES[[#This Row],[WD_PRODUCTS]])</f>
        <v>41</v>
      </c>
    </row>
    <row r="2806" spans="1:8" x14ac:dyDescent="0.3">
      <c r="A2806" s="12">
        <v>9804</v>
      </c>
      <c r="B2806" s="12">
        <v>232</v>
      </c>
      <c r="C2806" s="8">
        <v>10810</v>
      </c>
      <c r="D2806" s="12" t="s">
        <v>2863</v>
      </c>
      <c r="E2806" s="13">
        <v>44831</v>
      </c>
      <c r="F2806" s="12" t="s">
        <v>4332</v>
      </c>
      <c r="G2806" s="12">
        <f>IF(ISNUMBER(MATCH(C2806, FACT_ORDERS!C:C, 0)), 1, 0)</f>
        <v>1</v>
      </c>
      <c r="H2806" s="12">
        <f>COUNTIF(B:B,FACT_SEARCHES[[#This Row],[WD_PRODUCTS]])</f>
        <v>69</v>
      </c>
    </row>
    <row r="2807" spans="1:8" x14ac:dyDescent="0.3">
      <c r="A2807" s="12">
        <v>9805</v>
      </c>
      <c r="B2807" s="12">
        <v>204</v>
      </c>
      <c r="C2807" s="8">
        <v>10810</v>
      </c>
      <c r="D2807" s="12" t="s">
        <v>2864</v>
      </c>
      <c r="E2807" s="13">
        <v>44831</v>
      </c>
      <c r="F2807" s="12" t="s">
        <v>3613</v>
      </c>
      <c r="G2807" s="12">
        <f>IF(ISNUMBER(MATCH(C2807, FACT_ORDERS!C:C, 0)), 1, 0)</f>
        <v>1</v>
      </c>
      <c r="H2807" s="12">
        <f>COUNTIF(B:B,FACT_SEARCHES[[#This Row],[WD_PRODUCTS]])</f>
        <v>139</v>
      </c>
    </row>
    <row r="2808" spans="1:8" x14ac:dyDescent="0.3">
      <c r="A2808" s="12">
        <v>9806</v>
      </c>
      <c r="B2808" s="12">
        <v>295</v>
      </c>
      <c r="C2808" s="8">
        <v>10810</v>
      </c>
      <c r="D2808" s="12" t="s">
        <v>2865</v>
      </c>
      <c r="E2808" s="13">
        <v>44831</v>
      </c>
      <c r="F2808" s="12" t="s">
        <v>17386</v>
      </c>
      <c r="G2808" s="12">
        <f>IF(ISNUMBER(MATCH(C2808, FACT_ORDERS!C:C, 0)), 1, 0)</f>
        <v>1</v>
      </c>
      <c r="H2808" s="12">
        <f>COUNTIF(B:B,FACT_SEARCHES[[#This Row],[WD_PRODUCTS]])</f>
        <v>72</v>
      </c>
    </row>
    <row r="2809" spans="1:8" x14ac:dyDescent="0.3">
      <c r="A2809" s="12">
        <v>9807</v>
      </c>
      <c r="B2809" s="12">
        <v>292</v>
      </c>
      <c r="C2809" s="8">
        <v>10612</v>
      </c>
      <c r="D2809" s="12" t="s">
        <v>2866</v>
      </c>
      <c r="E2809" s="13">
        <v>45216</v>
      </c>
      <c r="F2809" s="12" t="s">
        <v>17387</v>
      </c>
      <c r="G2809" s="12">
        <f>IF(ISNUMBER(MATCH(C2809, FACT_ORDERS!C:C, 0)), 1, 0)</f>
        <v>1</v>
      </c>
      <c r="H2809" s="12">
        <f>COUNTIF(B:B,FACT_SEARCHES[[#This Row],[WD_PRODUCTS]])</f>
        <v>95</v>
      </c>
    </row>
    <row r="2810" spans="1:8" x14ac:dyDescent="0.3">
      <c r="A2810" s="12">
        <v>9808</v>
      </c>
      <c r="B2810" s="12">
        <v>287</v>
      </c>
      <c r="C2810" s="8">
        <v>10612</v>
      </c>
      <c r="D2810" s="12" t="s">
        <v>2867</v>
      </c>
      <c r="E2810" s="13">
        <v>45216</v>
      </c>
      <c r="F2810" s="12" t="s">
        <v>11777</v>
      </c>
      <c r="G2810" s="12">
        <f>IF(ISNUMBER(MATCH(C2810, FACT_ORDERS!C:C, 0)), 1, 0)</f>
        <v>1</v>
      </c>
      <c r="H2810" s="12">
        <f>COUNTIF(B:B,FACT_SEARCHES[[#This Row],[WD_PRODUCTS]])</f>
        <v>59</v>
      </c>
    </row>
    <row r="2811" spans="1:8" x14ac:dyDescent="0.3">
      <c r="A2811" s="12">
        <v>9809</v>
      </c>
      <c r="B2811" s="12">
        <v>235</v>
      </c>
      <c r="C2811" s="8">
        <v>10612</v>
      </c>
      <c r="D2811" s="12" t="s">
        <v>2868</v>
      </c>
      <c r="E2811" s="13">
        <v>45216</v>
      </c>
      <c r="F2811" s="12" t="s">
        <v>17388</v>
      </c>
      <c r="G2811" s="12">
        <f>IF(ISNUMBER(MATCH(C2811, FACT_ORDERS!C:C, 0)), 1, 0)</f>
        <v>1</v>
      </c>
      <c r="H2811" s="12">
        <f>COUNTIF(B:B,FACT_SEARCHES[[#This Row],[WD_PRODUCTS]])</f>
        <v>58</v>
      </c>
    </row>
    <row r="2812" spans="1:8" x14ac:dyDescent="0.3">
      <c r="A2812" s="12">
        <v>9810</v>
      </c>
      <c r="B2812" s="12">
        <v>273</v>
      </c>
      <c r="C2812" s="8">
        <v>10209</v>
      </c>
      <c r="D2812" s="12" t="s">
        <v>2869</v>
      </c>
      <c r="E2812" s="13">
        <v>44752</v>
      </c>
      <c r="F2812" s="12" t="s">
        <v>17389</v>
      </c>
      <c r="G2812" s="12">
        <f>IF(ISNUMBER(MATCH(C2812, FACT_ORDERS!C:C, 0)), 1, 0)</f>
        <v>0</v>
      </c>
      <c r="H2812" s="12">
        <f>COUNTIF(B:B,FACT_SEARCHES[[#This Row],[WD_PRODUCTS]])</f>
        <v>73</v>
      </c>
    </row>
    <row r="2813" spans="1:8" x14ac:dyDescent="0.3">
      <c r="A2813" s="12">
        <v>9811</v>
      </c>
      <c r="B2813" s="12">
        <v>249</v>
      </c>
      <c r="C2813" s="8">
        <v>10425</v>
      </c>
      <c r="D2813" s="12" t="s">
        <v>2870</v>
      </c>
      <c r="E2813" s="13">
        <v>44473</v>
      </c>
      <c r="F2813" s="12" t="s">
        <v>17390</v>
      </c>
      <c r="G2813" s="12">
        <f>IF(ISNUMBER(MATCH(C2813, FACT_ORDERS!C:C, 0)), 1, 0)</f>
        <v>0</v>
      </c>
      <c r="H2813" s="12">
        <f>COUNTIF(B:B,FACT_SEARCHES[[#This Row],[WD_PRODUCTS]])</f>
        <v>85</v>
      </c>
    </row>
    <row r="2814" spans="1:8" x14ac:dyDescent="0.3">
      <c r="A2814" s="12">
        <v>9812</v>
      </c>
      <c r="B2814" s="12">
        <v>223</v>
      </c>
      <c r="C2814" s="8">
        <v>10425</v>
      </c>
      <c r="D2814" s="12" t="s">
        <v>2871</v>
      </c>
      <c r="E2814" s="13">
        <v>44473</v>
      </c>
      <c r="F2814" s="12" t="s">
        <v>17391</v>
      </c>
      <c r="G2814" s="12">
        <f>IF(ISNUMBER(MATCH(C2814, FACT_ORDERS!C:C, 0)), 1, 0)</f>
        <v>0</v>
      </c>
      <c r="H2814" s="12">
        <f>COUNTIF(B:B,FACT_SEARCHES[[#This Row],[WD_PRODUCTS]])</f>
        <v>45</v>
      </c>
    </row>
    <row r="2815" spans="1:8" x14ac:dyDescent="0.3">
      <c r="A2815" s="12">
        <v>9813</v>
      </c>
      <c r="B2815" s="12">
        <v>283</v>
      </c>
      <c r="C2815" s="8">
        <v>10425</v>
      </c>
      <c r="D2815" s="12" t="s">
        <v>2872</v>
      </c>
      <c r="E2815" s="13">
        <v>44473</v>
      </c>
      <c r="F2815" s="12" t="s">
        <v>17392</v>
      </c>
      <c r="G2815" s="12">
        <f>IF(ISNUMBER(MATCH(C2815, FACT_ORDERS!C:C, 0)), 1, 0)</f>
        <v>0</v>
      </c>
      <c r="H2815" s="12">
        <f>COUNTIF(B:B,FACT_SEARCHES[[#This Row],[WD_PRODUCTS]])</f>
        <v>65</v>
      </c>
    </row>
    <row r="2816" spans="1:8" x14ac:dyDescent="0.3">
      <c r="A2816" s="12">
        <v>9814</v>
      </c>
      <c r="B2816" s="12">
        <v>291</v>
      </c>
      <c r="C2816" s="8">
        <v>10711</v>
      </c>
      <c r="D2816" s="12" t="s">
        <v>2873</v>
      </c>
      <c r="E2816" s="13">
        <v>44252</v>
      </c>
      <c r="F2816" s="12" t="s">
        <v>17393</v>
      </c>
      <c r="G2816" s="12">
        <f>IF(ISNUMBER(MATCH(C2816, FACT_ORDERS!C:C, 0)), 1, 0)</f>
        <v>1</v>
      </c>
      <c r="H2816" s="12">
        <f>COUNTIF(B:B,FACT_SEARCHES[[#This Row],[WD_PRODUCTS]])</f>
        <v>42</v>
      </c>
    </row>
    <row r="2817" spans="1:8" x14ac:dyDescent="0.3">
      <c r="A2817" s="12">
        <v>9815</v>
      </c>
      <c r="B2817" s="12">
        <v>222</v>
      </c>
      <c r="C2817" s="8">
        <v>10711</v>
      </c>
      <c r="D2817" s="12" t="s">
        <v>2874</v>
      </c>
      <c r="E2817" s="13">
        <v>44252</v>
      </c>
      <c r="F2817" s="12" t="s">
        <v>13005</v>
      </c>
      <c r="G2817" s="12">
        <f>IF(ISNUMBER(MATCH(C2817, FACT_ORDERS!C:C, 0)), 1, 0)</f>
        <v>1</v>
      </c>
      <c r="H2817" s="12">
        <f>COUNTIF(B:B,FACT_SEARCHES[[#This Row],[WD_PRODUCTS]])</f>
        <v>73</v>
      </c>
    </row>
    <row r="2818" spans="1:8" x14ac:dyDescent="0.3">
      <c r="A2818" s="12">
        <v>9816</v>
      </c>
      <c r="B2818" s="12">
        <v>228</v>
      </c>
      <c r="C2818" s="8">
        <v>10643</v>
      </c>
      <c r="D2818" s="12" t="s">
        <v>2875</v>
      </c>
      <c r="E2818" s="13">
        <v>44126</v>
      </c>
      <c r="F2818" s="12" t="s">
        <v>17394</v>
      </c>
      <c r="G2818" s="12">
        <f>IF(ISNUMBER(MATCH(C2818, FACT_ORDERS!C:C, 0)), 1, 0)</f>
        <v>0</v>
      </c>
      <c r="H2818" s="12">
        <f>COUNTIF(B:B,FACT_SEARCHES[[#This Row],[WD_PRODUCTS]])</f>
        <v>79</v>
      </c>
    </row>
    <row r="2819" spans="1:8" x14ac:dyDescent="0.3">
      <c r="A2819" s="12">
        <v>9817</v>
      </c>
      <c r="B2819" s="12">
        <v>206</v>
      </c>
      <c r="C2819" s="8">
        <v>10734</v>
      </c>
      <c r="D2819" s="12" t="s">
        <v>2876</v>
      </c>
      <c r="E2819" s="13">
        <v>44836</v>
      </c>
      <c r="F2819" s="12" t="s">
        <v>17395</v>
      </c>
      <c r="G2819" s="12">
        <f>IF(ISNUMBER(MATCH(C2819, FACT_ORDERS!C:C, 0)), 1, 0)</f>
        <v>0</v>
      </c>
      <c r="H2819" s="12">
        <f>COUNTIF(B:B,FACT_SEARCHES[[#This Row],[WD_PRODUCTS]])</f>
        <v>54</v>
      </c>
    </row>
    <row r="2820" spans="1:8" x14ac:dyDescent="0.3">
      <c r="A2820" s="12">
        <v>9818</v>
      </c>
      <c r="B2820" s="12">
        <v>213</v>
      </c>
      <c r="C2820" s="8">
        <v>10734</v>
      </c>
      <c r="D2820" s="12" t="s">
        <v>2877</v>
      </c>
      <c r="E2820" s="13">
        <v>44836</v>
      </c>
      <c r="F2820" s="12" t="s">
        <v>4473</v>
      </c>
      <c r="G2820" s="12">
        <f>IF(ISNUMBER(MATCH(C2820, FACT_ORDERS!C:C, 0)), 1, 0)</f>
        <v>0</v>
      </c>
      <c r="H2820" s="12">
        <f>COUNTIF(B:B,FACT_SEARCHES[[#This Row],[WD_PRODUCTS]])</f>
        <v>86</v>
      </c>
    </row>
    <row r="2821" spans="1:8" x14ac:dyDescent="0.3">
      <c r="A2821" s="12">
        <v>9819</v>
      </c>
      <c r="B2821" s="12">
        <v>202</v>
      </c>
      <c r="C2821" s="8">
        <v>10580</v>
      </c>
      <c r="D2821" s="12" t="s">
        <v>2878</v>
      </c>
      <c r="E2821" s="13">
        <v>44968</v>
      </c>
      <c r="F2821" s="12" t="s">
        <v>17396</v>
      </c>
      <c r="G2821" s="12">
        <f>IF(ISNUMBER(MATCH(C2821, FACT_ORDERS!C:C, 0)), 1, 0)</f>
        <v>1</v>
      </c>
      <c r="H2821" s="12">
        <f>COUNTIF(B:B,FACT_SEARCHES[[#This Row],[WD_PRODUCTS]])</f>
        <v>74</v>
      </c>
    </row>
    <row r="2822" spans="1:8" x14ac:dyDescent="0.3">
      <c r="A2822" s="12">
        <v>9820</v>
      </c>
      <c r="B2822" s="12">
        <v>268</v>
      </c>
      <c r="C2822" s="8">
        <v>10580</v>
      </c>
      <c r="D2822" s="12" t="s">
        <v>2879</v>
      </c>
      <c r="E2822" s="13">
        <v>44968</v>
      </c>
      <c r="F2822" s="12" t="s">
        <v>3384</v>
      </c>
      <c r="G2822" s="12">
        <f>IF(ISNUMBER(MATCH(C2822, FACT_ORDERS!C:C, 0)), 1, 0)</f>
        <v>1</v>
      </c>
      <c r="H2822" s="12">
        <f>COUNTIF(B:B,FACT_SEARCHES[[#This Row],[WD_PRODUCTS]])</f>
        <v>78</v>
      </c>
    </row>
    <row r="2823" spans="1:8" x14ac:dyDescent="0.3">
      <c r="A2823" s="12">
        <v>9821</v>
      </c>
      <c r="B2823" s="12">
        <v>201</v>
      </c>
      <c r="C2823" s="8">
        <v>10580</v>
      </c>
      <c r="D2823" s="12" t="s">
        <v>2880</v>
      </c>
      <c r="E2823" s="13">
        <v>44968</v>
      </c>
      <c r="F2823" s="12" t="s">
        <v>17397</v>
      </c>
      <c r="G2823" s="12">
        <f>IF(ISNUMBER(MATCH(C2823, FACT_ORDERS!C:C, 0)), 1, 0)</f>
        <v>1</v>
      </c>
      <c r="H2823" s="12">
        <f>COUNTIF(B:B,FACT_SEARCHES[[#This Row],[WD_PRODUCTS]])</f>
        <v>65</v>
      </c>
    </row>
    <row r="2824" spans="1:8" x14ac:dyDescent="0.3">
      <c r="A2824" s="12">
        <v>9822</v>
      </c>
      <c r="B2824" s="12">
        <v>235</v>
      </c>
      <c r="C2824" s="8">
        <v>10580</v>
      </c>
      <c r="D2824" s="12" t="s">
        <v>2881</v>
      </c>
      <c r="E2824" s="13">
        <v>44968</v>
      </c>
      <c r="F2824" s="12" t="s">
        <v>14199</v>
      </c>
      <c r="G2824" s="12">
        <f>IF(ISNUMBER(MATCH(C2824, FACT_ORDERS!C:C, 0)), 1, 0)</f>
        <v>1</v>
      </c>
      <c r="H2824" s="12">
        <f>COUNTIF(B:B,FACT_SEARCHES[[#This Row],[WD_PRODUCTS]])</f>
        <v>58</v>
      </c>
    </row>
    <row r="2825" spans="1:8" x14ac:dyDescent="0.3">
      <c r="A2825" s="12">
        <v>9823</v>
      </c>
      <c r="B2825" s="12">
        <v>222</v>
      </c>
      <c r="C2825" s="8">
        <v>10429</v>
      </c>
      <c r="D2825" s="12" t="s">
        <v>2882</v>
      </c>
      <c r="E2825" s="13">
        <v>45178</v>
      </c>
      <c r="F2825" s="12" t="s">
        <v>17398</v>
      </c>
      <c r="G2825" s="12">
        <f>IF(ISNUMBER(MATCH(C2825, FACT_ORDERS!C:C, 0)), 1, 0)</f>
        <v>0</v>
      </c>
      <c r="H2825" s="12">
        <f>COUNTIF(B:B,FACT_SEARCHES[[#This Row],[WD_PRODUCTS]])</f>
        <v>73</v>
      </c>
    </row>
    <row r="2826" spans="1:8" x14ac:dyDescent="0.3">
      <c r="A2826" s="12">
        <v>9824</v>
      </c>
      <c r="B2826" s="12">
        <v>201</v>
      </c>
      <c r="C2826" s="8">
        <v>10429</v>
      </c>
      <c r="D2826" s="12" t="s">
        <v>2883</v>
      </c>
      <c r="E2826" s="13">
        <v>45178</v>
      </c>
      <c r="F2826" s="12" t="s">
        <v>17399</v>
      </c>
      <c r="G2826" s="12">
        <f>IF(ISNUMBER(MATCH(C2826, FACT_ORDERS!C:C, 0)), 1, 0)</f>
        <v>0</v>
      </c>
      <c r="H2826" s="12">
        <f>COUNTIF(B:B,FACT_SEARCHES[[#This Row],[WD_PRODUCTS]])</f>
        <v>65</v>
      </c>
    </row>
    <row r="2827" spans="1:8" x14ac:dyDescent="0.3">
      <c r="A2827" s="12">
        <v>9825</v>
      </c>
      <c r="B2827" s="12">
        <v>298</v>
      </c>
      <c r="C2827" s="8">
        <v>10074</v>
      </c>
      <c r="D2827" s="12" t="s">
        <v>2884</v>
      </c>
      <c r="E2827" s="13">
        <v>44778</v>
      </c>
      <c r="F2827" s="12" t="s">
        <v>17400</v>
      </c>
      <c r="G2827" s="12">
        <f>IF(ISNUMBER(MATCH(C2827, FACT_ORDERS!C:C, 0)), 1, 0)</f>
        <v>0</v>
      </c>
      <c r="H2827" s="12">
        <f>COUNTIF(B:B,FACT_SEARCHES[[#This Row],[WD_PRODUCTS]])</f>
        <v>79</v>
      </c>
    </row>
    <row r="2828" spans="1:8" x14ac:dyDescent="0.3">
      <c r="A2828" s="12">
        <v>9826</v>
      </c>
      <c r="B2828" s="12">
        <v>236</v>
      </c>
      <c r="C2828" s="8">
        <v>10511</v>
      </c>
      <c r="D2828" s="12" t="s">
        <v>2885</v>
      </c>
      <c r="E2828" s="13">
        <v>44894</v>
      </c>
      <c r="F2828" s="12" t="s">
        <v>4616</v>
      </c>
      <c r="G2828" s="12">
        <f>IF(ISNUMBER(MATCH(C2828, FACT_ORDERS!C:C, 0)), 1, 0)</f>
        <v>1</v>
      </c>
      <c r="H2828" s="12">
        <f>COUNTIF(B:B,FACT_SEARCHES[[#This Row],[WD_PRODUCTS]])</f>
        <v>80</v>
      </c>
    </row>
    <row r="2829" spans="1:8" x14ac:dyDescent="0.3">
      <c r="A2829" s="12">
        <v>9827</v>
      </c>
      <c r="B2829" s="12">
        <v>277</v>
      </c>
      <c r="C2829" s="8">
        <v>10660</v>
      </c>
      <c r="D2829" s="12" t="s">
        <v>2886</v>
      </c>
      <c r="E2829" s="13">
        <v>44817</v>
      </c>
      <c r="F2829" s="12" t="s">
        <v>17401</v>
      </c>
      <c r="G2829" s="12">
        <f>IF(ISNUMBER(MATCH(C2829, FACT_ORDERS!C:C, 0)), 1, 0)</f>
        <v>1</v>
      </c>
      <c r="H2829" s="12">
        <f>COUNTIF(B:B,FACT_SEARCHES[[#This Row],[WD_PRODUCTS]])</f>
        <v>98</v>
      </c>
    </row>
    <row r="2830" spans="1:8" x14ac:dyDescent="0.3">
      <c r="A2830" s="12">
        <v>9828</v>
      </c>
      <c r="B2830" s="12">
        <v>260</v>
      </c>
      <c r="C2830" s="8">
        <v>10660</v>
      </c>
      <c r="D2830" s="12" t="s">
        <v>2887</v>
      </c>
      <c r="E2830" s="13">
        <v>44817</v>
      </c>
      <c r="F2830" s="12" t="s">
        <v>17402</v>
      </c>
      <c r="G2830" s="12">
        <f>IF(ISNUMBER(MATCH(C2830, FACT_ORDERS!C:C, 0)), 1, 0)</f>
        <v>1</v>
      </c>
      <c r="H2830" s="12">
        <f>COUNTIF(B:B,FACT_SEARCHES[[#This Row],[WD_PRODUCTS]])</f>
        <v>86</v>
      </c>
    </row>
    <row r="2831" spans="1:8" x14ac:dyDescent="0.3">
      <c r="A2831" s="12">
        <v>9829</v>
      </c>
      <c r="B2831" s="12">
        <v>271</v>
      </c>
      <c r="C2831" s="8">
        <v>10660</v>
      </c>
      <c r="D2831" s="12" t="s">
        <v>2888</v>
      </c>
      <c r="E2831" s="13">
        <v>44817</v>
      </c>
      <c r="F2831" s="12" t="s">
        <v>11015</v>
      </c>
      <c r="G2831" s="12">
        <f>IF(ISNUMBER(MATCH(C2831, FACT_ORDERS!C:C, 0)), 1, 0)</f>
        <v>1</v>
      </c>
      <c r="H2831" s="12">
        <f>COUNTIF(B:B,FACT_SEARCHES[[#This Row],[WD_PRODUCTS]])</f>
        <v>74</v>
      </c>
    </row>
    <row r="2832" spans="1:8" x14ac:dyDescent="0.3">
      <c r="A2832" s="12">
        <v>9830</v>
      </c>
      <c r="B2832" s="12">
        <v>216</v>
      </c>
      <c r="C2832" s="8">
        <v>10660</v>
      </c>
      <c r="D2832" s="12" t="s">
        <v>2889</v>
      </c>
      <c r="E2832" s="13">
        <v>44817</v>
      </c>
      <c r="F2832" s="12" t="s">
        <v>17403</v>
      </c>
      <c r="G2832" s="12">
        <f>IF(ISNUMBER(MATCH(C2832, FACT_ORDERS!C:C, 0)), 1, 0)</f>
        <v>1</v>
      </c>
      <c r="H2832" s="12">
        <f>COUNTIF(B:B,FACT_SEARCHES[[#This Row],[WD_PRODUCTS]])</f>
        <v>107</v>
      </c>
    </row>
    <row r="2833" spans="1:8" x14ac:dyDescent="0.3">
      <c r="A2833" s="12">
        <v>9831</v>
      </c>
      <c r="B2833" s="12">
        <v>258</v>
      </c>
      <c r="C2833" s="8">
        <v>10660</v>
      </c>
      <c r="D2833" s="12" t="s">
        <v>2890</v>
      </c>
      <c r="E2833" s="13">
        <v>44817</v>
      </c>
      <c r="F2833" s="12" t="s">
        <v>17404</v>
      </c>
      <c r="G2833" s="12">
        <f>IF(ISNUMBER(MATCH(C2833, FACT_ORDERS!C:C, 0)), 1, 0)</f>
        <v>1</v>
      </c>
      <c r="H2833" s="12">
        <f>COUNTIF(B:B,FACT_SEARCHES[[#This Row],[WD_PRODUCTS]])</f>
        <v>57</v>
      </c>
    </row>
    <row r="2834" spans="1:8" x14ac:dyDescent="0.3">
      <c r="A2834" s="12">
        <v>9832</v>
      </c>
      <c r="B2834" s="12">
        <v>296</v>
      </c>
      <c r="C2834" s="8">
        <v>10399</v>
      </c>
      <c r="D2834" s="12" t="s">
        <v>2891</v>
      </c>
      <c r="E2834" s="13">
        <v>44180</v>
      </c>
      <c r="F2834" s="12" t="s">
        <v>17405</v>
      </c>
      <c r="G2834" s="12">
        <f>IF(ISNUMBER(MATCH(C2834, FACT_ORDERS!C:C, 0)), 1, 0)</f>
        <v>1</v>
      </c>
      <c r="H2834" s="12">
        <f>COUNTIF(B:B,FACT_SEARCHES[[#This Row],[WD_PRODUCTS]])</f>
        <v>106</v>
      </c>
    </row>
    <row r="2835" spans="1:8" x14ac:dyDescent="0.3">
      <c r="A2835" s="12">
        <v>9833</v>
      </c>
      <c r="B2835" s="12">
        <v>293</v>
      </c>
      <c r="C2835" s="8">
        <v>10039</v>
      </c>
      <c r="D2835" s="12" t="s">
        <v>2892</v>
      </c>
      <c r="E2835" s="13">
        <v>44967</v>
      </c>
      <c r="F2835" s="12" t="s">
        <v>4057</v>
      </c>
      <c r="G2835" s="12">
        <f>IF(ISNUMBER(MATCH(C2835, FACT_ORDERS!C:C, 0)), 1, 0)</f>
        <v>0</v>
      </c>
      <c r="H2835" s="12">
        <f>COUNTIF(B:B,FACT_SEARCHES[[#This Row],[WD_PRODUCTS]])</f>
        <v>70</v>
      </c>
    </row>
    <row r="2836" spans="1:8" x14ac:dyDescent="0.3">
      <c r="A2836" s="12">
        <v>9834</v>
      </c>
      <c r="B2836" s="12">
        <v>228</v>
      </c>
      <c r="C2836" s="8">
        <v>10482</v>
      </c>
      <c r="D2836" s="12" t="s">
        <v>2893</v>
      </c>
      <c r="E2836" s="13">
        <v>45091</v>
      </c>
      <c r="F2836" s="12" t="s">
        <v>17406</v>
      </c>
      <c r="G2836" s="12">
        <f>IF(ISNUMBER(MATCH(C2836, FACT_ORDERS!C:C, 0)), 1, 0)</f>
        <v>1</v>
      </c>
      <c r="H2836" s="12">
        <f>COUNTIF(B:B,FACT_SEARCHES[[#This Row],[WD_PRODUCTS]])</f>
        <v>79</v>
      </c>
    </row>
    <row r="2837" spans="1:8" x14ac:dyDescent="0.3">
      <c r="A2837" s="12">
        <v>9835</v>
      </c>
      <c r="B2837" s="12">
        <v>238</v>
      </c>
      <c r="C2837" s="8">
        <v>10482</v>
      </c>
      <c r="D2837" s="12" t="s">
        <v>2894</v>
      </c>
      <c r="E2837" s="13">
        <v>45091</v>
      </c>
      <c r="F2837" s="12" t="s">
        <v>17407</v>
      </c>
      <c r="G2837" s="12">
        <f>IF(ISNUMBER(MATCH(C2837, FACT_ORDERS!C:C, 0)), 1, 0)</f>
        <v>1</v>
      </c>
      <c r="H2837" s="12">
        <f>COUNTIF(B:B,FACT_SEARCHES[[#This Row],[WD_PRODUCTS]])</f>
        <v>57</v>
      </c>
    </row>
    <row r="2838" spans="1:8" x14ac:dyDescent="0.3">
      <c r="A2838" s="12">
        <v>9836</v>
      </c>
      <c r="B2838" s="12">
        <v>201</v>
      </c>
      <c r="C2838" s="8">
        <v>10818</v>
      </c>
      <c r="D2838" s="12" t="s">
        <v>2895</v>
      </c>
      <c r="E2838" s="13">
        <v>45235</v>
      </c>
      <c r="F2838" s="12" t="s">
        <v>17408</v>
      </c>
      <c r="G2838" s="12">
        <f>IF(ISNUMBER(MATCH(C2838, FACT_ORDERS!C:C, 0)), 1, 0)</f>
        <v>1</v>
      </c>
      <c r="H2838" s="12">
        <f>COUNTIF(B:B,FACT_SEARCHES[[#This Row],[WD_PRODUCTS]])</f>
        <v>65</v>
      </c>
    </row>
    <row r="2839" spans="1:8" x14ac:dyDescent="0.3">
      <c r="A2839" s="12">
        <v>9837</v>
      </c>
      <c r="B2839" s="12">
        <v>233</v>
      </c>
      <c r="C2839" s="8">
        <v>10818</v>
      </c>
      <c r="D2839" s="12" t="s">
        <v>2896</v>
      </c>
      <c r="E2839" s="13">
        <v>45235</v>
      </c>
      <c r="F2839" s="12" t="s">
        <v>17409</v>
      </c>
      <c r="G2839" s="12">
        <f>IF(ISNUMBER(MATCH(C2839, FACT_ORDERS!C:C, 0)), 1, 0)</f>
        <v>1</v>
      </c>
      <c r="H2839" s="12">
        <f>COUNTIF(B:B,FACT_SEARCHES[[#This Row],[WD_PRODUCTS]])</f>
        <v>76</v>
      </c>
    </row>
    <row r="2840" spans="1:8" x14ac:dyDescent="0.3">
      <c r="A2840" s="12">
        <v>9838</v>
      </c>
      <c r="B2840" s="12">
        <v>244</v>
      </c>
      <c r="C2840" s="8">
        <v>10818</v>
      </c>
      <c r="D2840" s="12" t="s">
        <v>2897</v>
      </c>
      <c r="E2840" s="13">
        <v>45235</v>
      </c>
      <c r="F2840" s="12" t="s">
        <v>17410</v>
      </c>
      <c r="G2840" s="12">
        <f>IF(ISNUMBER(MATCH(C2840, FACT_ORDERS!C:C, 0)), 1, 0)</f>
        <v>1</v>
      </c>
      <c r="H2840" s="12">
        <f>COUNTIF(B:B,FACT_SEARCHES[[#This Row],[WD_PRODUCTS]])</f>
        <v>59</v>
      </c>
    </row>
    <row r="2841" spans="1:8" x14ac:dyDescent="0.3">
      <c r="A2841" s="12">
        <v>9839</v>
      </c>
      <c r="B2841" s="12">
        <v>222</v>
      </c>
      <c r="C2841" s="8">
        <v>10291</v>
      </c>
      <c r="D2841" s="12" t="s">
        <v>2898</v>
      </c>
      <c r="E2841" s="13">
        <v>44753</v>
      </c>
      <c r="F2841" s="12" t="s">
        <v>4279</v>
      </c>
      <c r="G2841" s="12">
        <f>IF(ISNUMBER(MATCH(C2841, FACT_ORDERS!C:C, 0)), 1, 0)</f>
        <v>0</v>
      </c>
      <c r="H2841" s="12">
        <f>COUNTIF(B:B,FACT_SEARCHES[[#This Row],[WD_PRODUCTS]])</f>
        <v>73</v>
      </c>
    </row>
    <row r="2842" spans="1:8" x14ac:dyDescent="0.3">
      <c r="A2842" s="12">
        <v>9840</v>
      </c>
      <c r="B2842" s="12">
        <v>290</v>
      </c>
      <c r="C2842" s="8">
        <v>10291</v>
      </c>
      <c r="D2842" s="12" t="s">
        <v>2899</v>
      </c>
      <c r="E2842" s="13">
        <v>44753</v>
      </c>
      <c r="F2842" s="12" t="s">
        <v>17411</v>
      </c>
      <c r="G2842" s="12">
        <f>IF(ISNUMBER(MATCH(C2842, FACT_ORDERS!C:C, 0)), 1, 0)</f>
        <v>0</v>
      </c>
      <c r="H2842" s="12">
        <f>COUNTIF(B:B,FACT_SEARCHES[[#This Row],[WD_PRODUCTS]])</f>
        <v>47</v>
      </c>
    </row>
    <row r="2843" spans="1:8" x14ac:dyDescent="0.3">
      <c r="A2843" s="12">
        <v>9841</v>
      </c>
      <c r="B2843" s="12">
        <v>295</v>
      </c>
      <c r="C2843" s="8">
        <v>10291</v>
      </c>
      <c r="D2843" s="12" t="s">
        <v>2900</v>
      </c>
      <c r="E2843" s="13">
        <v>44753</v>
      </c>
      <c r="F2843" s="12" t="s">
        <v>17412</v>
      </c>
      <c r="G2843" s="12">
        <f>IF(ISNUMBER(MATCH(C2843, FACT_ORDERS!C:C, 0)), 1, 0)</f>
        <v>0</v>
      </c>
      <c r="H2843" s="12">
        <f>COUNTIF(B:B,FACT_SEARCHES[[#This Row],[WD_PRODUCTS]])</f>
        <v>72</v>
      </c>
    </row>
    <row r="2844" spans="1:8" x14ac:dyDescent="0.3">
      <c r="A2844" s="12">
        <v>9842</v>
      </c>
      <c r="B2844" s="12">
        <v>238</v>
      </c>
      <c r="C2844" s="8">
        <v>10291</v>
      </c>
      <c r="D2844" s="12" t="s">
        <v>2901</v>
      </c>
      <c r="E2844" s="13">
        <v>44753</v>
      </c>
      <c r="F2844" s="12" t="s">
        <v>3785</v>
      </c>
      <c r="G2844" s="12">
        <f>IF(ISNUMBER(MATCH(C2844, FACT_ORDERS!C:C, 0)), 1, 0)</f>
        <v>0</v>
      </c>
      <c r="H2844" s="12">
        <f>COUNTIF(B:B,FACT_SEARCHES[[#This Row],[WD_PRODUCTS]])</f>
        <v>57</v>
      </c>
    </row>
    <row r="2845" spans="1:8" x14ac:dyDescent="0.3">
      <c r="A2845" s="12">
        <v>9843</v>
      </c>
      <c r="B2845" s="12">
        <v>249</v>
      </c>
      <c r="C2845" s="8">
        <v>10291</v>
      </c>
      <c r="D2845" s="12" t="s">
        <v>2902</v>
      </c>
      <c r="E2845" s="13">
        <v>44753</v>
      </c>
      <c r="F2845" s="12" t="s">
        <v>14105</v>
      </c>
      <c r="G2845" s="12">
        <f>IF(ISNUMBER(MATCH(C2845, FACT_ORDERS!C:C, 0)), 1, 0)</f>
        <v>0</v>
      </c>
      <c r="H2845" s="12">
        <f>COUNTIF(B:B,FACT_SEARCHES[[#This Row],[WD_PRODUCTS]])</f>
        <v>85</v>
      </c>
    </row>
    <row r="2846" spans="1:8" x14ac:dyDescent="0.3">
      <c r="A2846" s="12">
        <v>9844</v>
      </c>
      <c r="B2846" s="12">
        <v>287</v>
      </c>
      <c r="C2846" s="8">
        <v>10827</v>
      </c>
      <c r="D2846" s="12" t="s">
        <v>2903</v>
      </c>
      <c r="E2846" s="13">
        <v>43887</v>
      </c>
      <c r="F2846" s="12" t="s">
        <v>17413</v>
      </c>
      <c r="G2846" s="12">
        <f>IF(ISNUMBER(MATCH(C2846, FACT_ORDERS!C:C, 0)), 1, 0)</f>
        <v>0</v>
      </c>
      <c r="H2846" s="12">
        <f>COUNTIF(B:B,FACT_SEARCHES[[#This Row],[WD_PRODUCTS]])</f>
        <v>59</v>
      </c>
    </row>
    <row r="2847" spans="1:8" x14ac:dyDescent="0.3">
      <c r="A2847" s="12">
        <v>9845</v>
      </c>
      <c r="B2847" s="12">
        <v>254</v>
      </c>
      <c r="C2847" s="8">
        <v>10733</v>
      </c>
      <c r="D2847" s="12" t="s">
        <v>2904</v>
      </c>
      <c r="E2847" s="13">
        <v>45089</v>
      </c>
      <c r="F2847" s="12" t="s">
        <v>17414</v>
      </c>
      <c r="G2847" s="12">
        <f>IF(ISNUMBER(MATCH(C2847, FACT_ORDERS!C:C, 0)), 1, 0)</f>
        <v>0</v>
      </c>
      <c r="H2847" s="12">
        <f>COUNTIF(B:B,FACT_SEARCHES[[#This Row],[WD_PRODUCTS]])</f>
        <v>77</v>
      </c>
    </row>
    <row r="2848" spans="1:8" x14ac:dyDescent="0.3">
      <c r="A2848" s="12">
        <v>9846</v>
      </c>
      <c r="B2848" s="12">
        <v>294</v>
      </c>
      <c r="C2848" s="8">
        <v>10733</v>
      </c>
      <c r="D2848" s="12" t="s">
        <v>2905</v>
      </c>
      <c r="E2848" s="13">
        <v>45089</v>
      </c>
      <c r="F2848" s="12" t="s">
        <v>17415</v>
      </c>
      <c r="G2848" s="12">
        <f>IF(ISNUMBER(MATCH(C2848, FACT_ORDERS!C:C, 0)), 1, 0)</f>
        <v>0</v>
      </c>
      <c r="H2848" s="12">
        <f>COUNTIF(B:B,FACT_SEARCHES[[#This Row],[WD_PRODUCTS]])</f>
        <v>60</v>
      </c>
    </row>
    <row r="2849" spans="1:8" x14ac:dyDescent="0.3">
      <c r="A2849" s="12">
        <v>9847</v>
      </c>
      <c r="B2849" s="12">
        <v>232</v>
      </c>
      <c r="C2849" s="8">
        <v>10733</v>
      </c>
      <c r="D2849" s="12" t="s">
        <v>2906</v>
      </c>
      <c r="E2849" s="13">
        <v>45089</v>
      </c>
      <c r="F2849" s="12" t="s">
        <v>17416</v>
      </c>
      <c r="G2849" s="12">
        <f>IF(ISNUMBER(MATCH(C2849, FACT_ORDERS!C:C, 0)), 1, 0)</f>
        <v>0</v>
      </c>
      <c r="H2849" s="12">
        <f>COUNTIF(B:B,FACT_SEARCHES[[#This Row],[WD_PRODUCTS]])</f>
        <v>69</v>
      </c>
    </row>
    <row r="2850" spans="1:8" x14ac:dyDescent="0.3">
      <c r="A2850" s="12">
        <v>9848</v>
      </c>
      <c r="B2850" s="12">
        <v>244</v>
      </c>
      <c r="C2850" s="8">
        <v>10954</v>
      </c>
      <c r="D2850" s="12" t="s">
        <v>2907</v>
      </c>
      <c r="E2850" s="13">
        <v>45295</v>
      </c>
      <c r="F2850" s="12" t="s">
        <v>13558</v>
      </c>
      <c r="G2850" s="12">
        <f>IF(ISNUMBER(MATCH(C2850, FACT_ORDERS!C:C, 0)), 1, 0)</f>
        <v>0</v>
      </c>
      <c r="H2850" s="12">
        <f>COUNTIF(B:B,FACT_SEARCHES[[#This Row],[WD_PRODUCTS]])</f>
        <v>59</v>
      </c>
    </row>
    <row r="2851" spans="1:8" x14ac:dyDescent="0.3">
      <c r="A2851" s="12">
        <v>9849</v>
      </c>
      <c r="B2851" s="12">
        <v>243</v>
      </c>
      <c r="C2851" s="8">
        <v>10954</v>
      </c>
      <c r="D2851" s="12" t="s">
        <v>2908</v>
      </c>
      <c r="E2851" s="13">
        <v>45295</v>
      </c>
      <c r="F2851" s="12" t="s">
        <v>17417</v>
      </c>
      <c r="G2851" s="12">
        <f>IF(ISNUMBER(MATCH(C2851, FACT_ORDERS!C:C, 0)), 1, 0)</f>
        <v>0</v>
      </c>
      <c r="H2851" s="12">
        <f>COUNTIF(B:B,FACT_SEARCHES[[#This Row],[WD_PRODUCTS]])</f>
        <v>70</v>
      </c>
    </row>
    <row r="2852" spans="1:8" x14ac:dyDescent="0.3">
      <c r="A2852" s="12">
        <v>9850</v>
      </c>
      <c r="B2852" s="12">
        <v>262</v>
      </c>
      <c r="C2852" s="8">
        <v>10262</v>
      </c>
      <c r="D2852" s="12" t="s">
        <v>2909</v>
      </c>
      <c r="E2852" s="13">
        <v>45053</v>
      </c>
      <c r="F2852" s="12" t="s">
        <v>15637</v>
      </c>
      <c r="G2852" s="12">
        <f>IF(ISNUMBER(MATCH(C2852, FACT_ORDERS!C:C, 0)), 1, 0)</f>
        <v>1</v>
      </c>
      <c r="H2852" s="12">
        <f>COUNTIF(B:B,FACT_SEARCHES[[#This Row],[WD_PRODUCTS]])</f>
        <v>70</v>
      </c>
    </row>
    <row r="2853" spans="1:8" x14ac:dyDescent="0.3">
      <c r="A2853" s="12">
        <v>9851</v>
      </c>
      <c r="B2853" s="12">
        <v>211</v>
      </c>
      <c r="C2853" s="8">
        <v>10262</v>
      </c>
      <c r="D2853" s="12" t="s">
        <v>2910</v>
      </c>
      <c r="E2853" s="13">
        <v>45053</v>
      </c>
      <c r="F2853" s="12" t="s">
        <v>17418</v>
      </c>
      <c r="G2853" s="12">
        <f>IF(ISNUMBER(MATCH(C2853, FACT_ORDERS!C:C, 0)), 1, 0)</f>
        <v>1</v>
      </c>
      <c r="H2853" s="12">
        <f>COUNTIF(B:B,FACT_SEARCHES[[#This Row],[WD_PRODUCTS]])</f>
        <v>65</v>
      </c>
    </row>
    <row r="2854" spans="1:8" x14ac:dyDescent="0.3">
      <c r="A2854" s="12">
        <v>9852</v>
      </c>
      <c r="B2854" s="12">
        <v>285</v>
      </c>
      <c r="C2854" s="8">
        <v>10018</v>
      </c>
      <c r="D2854" s="12" t="s">
        <v>2911</v>
      </c>
      <c r="E2854" s="13">
        <v>45487</v>
      </c>
      <c r="F2854" s="12" t="s">
        <v>17419</v>
      </c>
      <c r="G2854" s="12">
        <f>IF(ISNUMBER(MATCH(C2854, FACT_ORDERS!C:C, 0)), 1, 0)</f>
        <v>0</v>
      </c>
      <c r="H2854" s="12">
        <f>COUNTIF(B:B,FACT_SEARCHES[[#This Row],[WD_PRODUCTS]])</f>
        <v>56</v>
      </c>
    </row>
    <row r="2855" spans="1:8" x14ac:dyDescent="0.3">
      <c r="A2855" s="12">
        <v>9853</v>
      </c>
      <c r="B2855" s="12">
        <v>292</v>
      </c>
      <c r="C2855" s="8">
        <v>10855</v>
      </c>
      <c r="D2855" s="12" t="s">
        <v>2912</v>
      </c>
      <c r="E2855" s="13">
        <v>45223</v>
      </c>
      <c r="F2855" s="12" t="s">
        <v>17420</v>
      </c>
      <c r="G2855" s="12">
        <f>IF(ISNUMBER(MATCH(C2855, FACT_ORDERS!C:C, 0)), 1, 0)</f>
        <v>1</v>
      </c>
      <c r="H2855" s="12">
        <f>COUNTIF(B:B,FACT_SEARCHES[[#This Row],[WD_PRODUCTS]])</f>
        <v>95</v>
      </c>
    </row>
    <row r="2856" spans="1:8" x14ac:dyDescent="0.3">
      <c r="A2856" s="12">
        <v>9854</v>
      </c>
      <c r="B2856" s="12">
        <v>260</v>
      </c>
      <c r="C2856" s="8">
        <v>10855</v>
      </c>
      <c r="D2856" s="12" t="s">
        <v>2913</v>
      </c>
      <c r="E2856" s="13">
        <v>45223</v>
      </c>
      <c r="F2856" s="12" t="s">
        <v>17421</v>
      </c>
      <c r="G2856" s="12">
        <f>IF(ISNUMBER(MATCH(C2856, FACT_ORDERS!C:C, 0)), 1, 0)</f>
        <v>1</v>
      </c>
      <c r="H2856" s="12">
        <f>COUNTIF(B:B,FACT_SEARCHES[[#This Row],[WD_PRODUCTS]])</f>
        <v>86</v>
      </c>
    </row>
    <row r="2857" spans="1:8" x14ac:dyDescent="0.3">
      <c r="A2857" s="12">
        <v>9855</v>
      </c>
      <c r="B2857" s="12">
        <v>291</v>
      </c>
      <c r="C2857" s="8">
        <v>10855</v>
      </c>
      <c r="D2857" s="12" t="s">
        <v>2914</v>
      </c>
      <c r="E2857" s="13">
        <v>45223</v>
      </c>
      <c r="F2857" s="12" t="s">
        <v>17422</v>
      </c>
      <c r="G2857" s="12">
        <f>IF(ISNUMBER(MATCH(C2857, FACT_ORDERS!C:C, 0)), 1, 0)</f>
        <v>1</v>
      </c>
      <c r="H2857" s="12">
        <f>COUNTIF(B:B,FACT_SEARCHES[[#This Row],[WD_PRODUCTS]])</f>
        <v>42</v>
      </c>
    </row>
    <row r="2858" spans="1:8" x14ac:dyDescent="0.3">
      <c r="A2858" s="12">
        <v>9856</v>
      </c>
      <c r="B2858" s="12">
        <v>298</v>
      </c>
      <c r="C2858" s="8">
        <v>10855</v>
      </c>
      <c r="D2858" s="12" t="s">
        <v>2915</v>
      </c>
      <c r="E2858" s="13">
        <v>45223</v>
      </c>
      <c r="F2858" s="12" t="s">
        <v>17423</v>
      </c>
      <c r="G2858" s="12">
        <f>IF(ISNUMBER(MATCH(C2858, FACT_ORDERS!C:C, 0)), 1, 0)</f>
        <v>1</v>
      </c>
      <c r="H2858" s="12">
        <f>COUNTIF(B:B,FACT_SEARCHES[[#This Row],[WD_PRODUCTS]])</f>
        <v>79</v>
      </c>
    </row>
    <row r="2859" spans="1:8" x14ac:dyDescent="0.3">
      <c r="A2859" s="12">
        <v>9857</v>
      </c>
      <c r="B2859" s="12">
        <v>278</v>
      </c>
      <c r="C2859" s="8">
        <v>10855</v>
      </c>
      <c r="D2859" s="12" t="s">
        <v>2916</v>
      </c>
      <c r="E2859" s="13">
        <v>45223</v>
      </c>
      <c r="F2859" s="12" t="s">
        <v>17424</v>
      </c>
      <c r="G2859" s="12">
        <f>IF(ISNUMBER(MATCH(C2859, FACT_ORDERS!C:C, 0)), 1, 0)</f>
        <v>1</v>
      </c>
      <c r="H2859" s="12">
        <f>COUNTIF(B:B,FACT_SEARCHES[[#This Row],[WD_PRODUCTS]])</f>
        <v>81</v>
      </c>
    </row>
    <row r="2860" spans="1:8" x14ac:dyDescent="0.3">
      <c r="A2860" s="12">
        <v>9858</v>
      </c>
      <c r="B2860" s="12">
        <v>275</v>
      </c>
      <c r="C2860" s="8">
        <v>10855</v>
      </c>
      <c r="D2860" s="12" t="s">
        <v>2917</v>
      </c>
      <c r="E2860" s="13">
        <v>45223</v>
      </c>
      <c r="F2860" s="12" t="s">
        <v>16651</v>
      </c>
      <c r="G2860" s="12">
        <f>IF(ISNUMBER(MATCH(C2860, FACT_ORDERS!C:C, 0)), 1, 0)</f>
        <v>1</v>
      </c>
      <c r="H2860" s="12">
        <f>COUNTIF(B:B,FACT_SEARCHES[[#This Row],[WD_PRODUCTS]])</f>
        <v>70</v>
      </c>
    </row>
    <row r="2861" spans="1:8" x14ac:dyDescent="0.3">
      <c r="A2861" s="12">
        <v>9859</v>
      </c>
      <c r="B2861" s="12">
        <v>228</v>
      </c>
      <c r="C2861" s="8">
        <v>10186</v>
      </c>
      <c r="D2861" s="12" t="s">
        <v>2918</v>
      </c>
      <c r="E2861" s="13">
        <v>44964</v>
      </c>
      <c r="F2861" s="12" t="s">
        <v>4297</v>
      </c>
      <c r="G2861" s="12">
        <f>IF(ISNUMBER(MATCH(C2861, FACT_ORDERS!C:C, 0)), 1, 0)</f>
        <v>1</v>
      </c>
      <c r="H2861" s="12">
        <f>COUNTIF(B:B,FACT_SEARCHES[[#This Row],[WD_PRODUCTS]])</f>
        <v>79</v>
      </c>
    </row>
    <row r="2862" spans="1:8" x14ac:dyDescent="0.3">
      <c r="A2862" s="12">
        <v>9860</v>
      </c>
      <c r="B2862" s="12">
        <v>257</v>
      </c>
      <c r="C2862" s="8">
        <v>10453</v>
      </c>
      <c r="D2862" s="12" t="s">
        <v>2919</v>
      </c>
      <c r="E2862" s="13">
        <v>44540</v>
      </c>
      <c r="F2862" s="12" t="s">
        <v>17425</v>
      </c>
      <c r="G2862" s="12">
        <f>IF(ISNUMBER(MATCH(C2862, FACT_ORDERS!C:C, 0)), 1, 0)</f>
        <v>0</v>
      </c>
      <c r="H2862" s="12">
        <f>COUNTIF(B:B,FACT_SEARCHES[[#This Row],[WD_PRODUCTS]])</f>
        <v>75</v>
      </c>
    </row>
    <row r="2863" spans="1:8" x14ac:dyDescent="0.3">
      <c r="A2863" s="12">
        <v>9861</v>
      </c>
      <c r="B2863" s="12">
        <v>254</v>
      </c>
      <c r="C2863" s="8">
        <v>10669</v>
      </c>
      <c r="D2863" s="12" t="s">
        <v>2920</v>
      </c>
      <c r="E2863" s="13">
        <v>44242</v>
      </c>
      <c r="F2863" s="12" t="s">
        <v>17426</v>
      </c>
      <c r="G2863" s="12">
        <f>IF(ISNUMBER(MATCH(C2863, FACT_ORDERS!C:C, 0)), 1, 0)</f>
        <v>1</v>
      </c>
      <c r="H2863" s="12">
        <f>COUNTIF(B:B,FACT_SEARCHES[[#This Row],[WD_PRODUCTS]])</f>
        <v>77</v>
      </c>
    </row>
    <row r="2864" spans="1:8" x14ac:dyDescent="0.3">
      <c r="A2864" s="12">
        <v>9862</v>
      </c>
      <c r="B2864" s="12">
        <v>250</v>
      </c>
      <c r="C2864" s="8">
        <v>10669</v>
      </c>
      <c r="D2864" s="12" t="s">
        <v>2921</v>
      </c>
      <c r="E2864" s="13">
        <v>44242</v>
      </c>
      <c r="F2864" s="12" t="s">
        <v>17427</v>
      </c>
      <c r="G2864" s="12">
        <f>IF(ISNUMBER(MATCH(C2864, FACT_ORDERS!C:C, 0)), 1, 0)</f>
        <v>1</v>
      </c>
      <c r="H2864" s="12">
        <f>COUNTIF(B:B,FACT_SEARCHES[[#This Row],[WD_PRODUCTS]])</f>
        <v>65</v>
      </c>
    </row>
    <row r="2865" spans="1:8" x14ac:dyDescent="0.3">
      <c r="A2865" s="12">
        <v>9863</v>
      </c>
      <c r="B2865" s="12">
        <v>260</v>
      </c>
      <c r="C2865" s="8">
        <v>10755</v>
      </c>
      <c r="D2865" s="12" t="s">
        <v>2922</v>
      </c>
      <c r="E2865" s="13">
        <v>45118</v>
      </c>
      <c r="F2865" s="12" t="s">
        <v>4563</v>
      </c>
      <c r="G2865" s="12">
        <f>IF(ISNUMBER(MATCH(C2865, FACT_ORDERS!C:C, 0)), 1, 0)</f>
        <v>1</v>
      </c>
      <c r="H2865" s="12">
        <f>COUNTIF(B:B,FACT_SEARCHES[[#This Row],[WD_PRODUCTS]])</f>
        <v>86</v>
      </c>
    </row>
    <row r="2866" spans="1:8" x14ac:dyDescent="0.3">
      <c r="A2866" s="12">
        <v>9864</v>
      </c>
      <c r="B2866" s="12">
        <v>283</v>
      </c>
      <c r="C2866" s="8">
        <v>10755</v>
      </c>
      <c r="D2866" s="12" t="s">
        <v>2923</v>
      </c>
      <c r="E2866" s="13">
        <v>45118</v>
      </c>
      <c r="F2866" s="12" t="s">
        <v>17428</v>
      </c>
      <c r="G2866" s="12">
        <f>IF(ISNUMBER(MATCH(C2866, FACT_ORDERS!C:C, 0)), 1, 0)</f>
        <v>1</v>
      </c>
      <c r="H2866" s="12">
        <f>COUNTIF(B:B,FACT_SEARCHES[[#This Row],[WD_PRODUCTS]])</f>
        <v>65</v>
      </c>
    </row>
    <row r="2867" spans="1:8" x14ac:dyDescent="0.3">
      <c r="A2867" s="12">
        <v>9865</v>
      </c>
      <c r="B2867" s="12">
        <v>259</v>
      </c>
      <c r="C2867" s="8">
        <v>10755</v>
      </c>
      <c r="D2867" s="12" t="s">
        <v>2924</v>
      </c>
      <c r="E2867" s="13">
        <v>45118</v>
      </c>
      <c r="F2867" s="12" t="s">
        <v>17429</v>
      </c>
      <c r="G2867" s="12">
        <f>IF(ISNUMBER(MATCH(C2867, FACT_ORDERS!C:C, 0)), 1, 0)</f>
        <v>1</v>
      </c>
      <c r="H2867" s="12">
        <f>COUNTIF(B:B,FACT_SEARCHES[[#This Row],[WD_PRODUCTS]])</f>
        <v>64</v>
      </c>
    </row>
    <row r="2868" spans="1:8" x14ac:dyDescent="0.3">
      <c r="A2868" s="12">
        <v>9866</v>
      </c>
      <c r="B2868" s="12">
        <v>205</v>
      </c>
      <c r="C2868" s="8">
        <v>10629</v>
      </c>
      <c r="D2868" s="12" t="s">
        <v>2925</v>
      </c>
      <c r="E2868" s="13">
        <v>44855</v>
      </c>
      <c r="F2868" s="12" t="s">
        <v>17430</v>
      </c>
      <c r="G2868" s="12">
        <f>IF(ISNUMBER(MATCH(C2868, FACT_ORDERS!C:C, 0)), 1, 0)</f>
        <v>0</v>
      </c>
      <c r="H2868" s="12">
        <f>COUNTIF(B:B,FACT_SEARCHES[[#This Row],[WD_PRODUCTS]])</f>
        <v>40</v>
      </c>
    </row>
    <row r="2869" spans="1:8" x14ac:dyDescent="0.3">
      <c r="A2869" s="12">
        <v>9867</v>
      </c>
      <c r="B2869" s="12">
        <v>257</v>
      </c>
      <c r="C2869" s="8">
        <v>10091</v>
      </c>
      <c r="D2869" s="12" t="s">
        <v>2926</v>
      </c>
      <c r="E2869" s="13">
        <v>44745</v>
      </c>
      <c r="F2869" s="12" t="s">
        <v>4276</v>
      </c>
      <c r="G2869" s="12">
        <f>IF(ISNUMBER(MATCH(C2869, FACT_ORDERS!C:C, 0)), 1, 0)</f>
        <v>0</v>
      </c>
      <c r="H2869" s="12">
        <f>COUNTIF(B:B,FACT_SEARCHES[[#This Row],[WD_PRODUCTS]])</f>
        <v>75</v>
      </c>
    </row>
    <row r="2870" spans="1:8" x14ac:dyDescent="0.3">
      <c r="A2870" s="12">
        <v>9868</v>
      </c>
      <c r="B2870" s="12">
        <v>276</v>
      </c>
      <c r="C2870" s="8">
        <v>10190</v>
      </c>
      <c r="D2870" s="12" t="s">
        <v>2927</v>
      </c>
      <c r="E2870" s="13">
        <v>44017</v>
      </c>
      <c r="F2870" s="12" t="s">
        <v>17431</v>
      </c>
      <c r="G2870" s="12">
        <f>IF(ISNUMBER(MATCH(C2870, FACT_ORDERS!C:C, 0)), 1, 0)</f>
        <v>0</v>
      </c>
      <c r="H2870" s="12">
        <f>COUNTIF(B:B,FACT_SEARCHES[[#This Row],[WD_PRODUCTS]])</f>
        <v>65</v>
      </c>
    </row>
    <row r="2871" spans="1:8" x14ac:dyDescent="0.3">
      <c r="A2871" s="12">
        <v>9869</v>
      </c>
      <c r="B2871" s="12">
        <v>251</v>
      </c>
      <c r="C2871" s="8">
        <v>10190</v>
      </c>
      <c r="D2871" s="12" t="s">
        <v>2928</v>
      </c>
      <c r="E2871" s="13">
        <v>44017</v>
      </c>
      <c r="F2871" s="12" t="s">
        <v>17432</v>
      </c>
      <c r="G2871" s="12">
        <f>IF(ISNUMBER(MATCH(C2871, FACT_ORDERS!C:C, 0)), 1, 0)</f>
        <v>0</v>
      </c>
      <c r="H2871" s="12">
        <f>COUNTIF(B:B,FACT_SEARCHES[[#This Row],[WD_PRODUCTS]])</f>
        <v>67</v>
      </c>
    </row>
    <row r="2872" spans="1:8" x14ac:dyDescent="0.3">
      <c r="A2872" s="12">
        <v>9870</v>
      </c>
      <c r="B2872" s="12">
        <v>260</v>
      </c>
      <c r="C2872" s="8">
        <v>10755</v>
      </c>
      <c r="D2872" s="12" t="s">
        <v>2929</v>
      </c>
      <c r="E2872" s="13">
        <v>44271</v>
      </c>
      <c r="F2872" s="12" t="s">
        <v>4216</v>
      </c>
      <c r="G2872" s="12">
        <f>IF(ISNUMBER(MATCH(C2872, FACT_ORDERS!C:C, 0)), 1, 0)</f>
        <v>1</v>
      </c>
      <c r="H2872" s="12">
        <f>COUNTIF(B:B,FACT_SEARCHES[[#This Row],[WD_PRODUCTS]])</f>
        <v>86</v>
      </c>
    </row>
    <row r="2873" spans="1:8" x14ac:dyDescent="0.3">
      <c r="A2873" s="12">
        <v>9871</v>
      </c>
      <c r="B2873" s="12">
        <v>283</v>
      </c>
      <c r="C2873" s="8">
        <v>10755</v>
      </c>
      <c r="D2873" s="12" t="s">
        <v>2930</v>
      </c>
      <c r="E2873" s="13">
        <v>44271</v>
      </c>
      <c r="F2873" s="12" t="s">
        <v>3532</v>
      </c>
      <c r="G2873" s="12">
        <f>IF(ISNUMBER(MATCH(C2873, FACT_ORDERS!C:C, 0)), 1, 0)</f>
        <v>1</v>
      </c>
      <c r="H2873" s="12">
        <f>COUNTIF(B:B,FACT_SEARCHES[[#This Row],[WD_PRODUCTS]])</f>
        <v>65</v>
      </c>
    </row>
    <row r="2874" spans="1:8" x14ac:dyDescent="0.3">
      <c r="A2874" s="12">
        <v>9872</v>
      </c>
      <c r="B2874" s="12">
        <v>259</v>
      </c>
      <c r="C2874" s="8">
        <v>10755</v>
      </c>
      <c r="D2874" s="12" t="s">
        <v>2931</v>
      </c>
      <c r="E2874" s="13">
        <v>44271</v>
      </c>
      <c r="F2874" s="12" t="s">
        <v>17433</v>
      </c>
      <c r="G2874" s="12">
        <f>IF(ISNUMBER(MATCH(C2874, FACT_ORDERS!C:C, 0)), 1, 0)</f>
        <v>1</v>
      </c>
      <c r="H2874" s="12">
        <f>COUNTIF(B:B,FACT_SEARCHES[[#This Row],[WD_PRODUCTS]])</f>
        <v>64</v>
      </c>
    </row>
    <row r="2875" spans="1:8" x14ac:dyDescent="0.3">
      <c r="A2875" s="12">
        <v>9873</v>
      </c>
      <c r="B2875" s="12">
        <v>216</v>
      </c>
      <c r="C2875" s="8">
        <v>10192</v>
      </c>
      <c r="D2875" s="12" t="s">
        <v>2932</v>
      </c>
      <c r="E2875" s="13">
        <v>43824</v>
      </c>
      <c r="F2875" s="12" t="s">
        <v>17434</v>
      </c>
      <c r="G2875" s="12">
        <f>IF(ISNUMBER(MATCH(C2875, FACT_ORDERS!C:C, 0)), 1, 0)</f>
        <v>1</v>
      </c>
      <c r="H2875" s="12">
        <f>COUNTIF(B:B,FACT_SEARCHES[[#This Row],[WD_PRODUCTS]])</f>
        <v>107</v>
      </c>
    </row>
    <row r="2876" spans="1:8" x14ac:dyDescent="0.3">
      <c r="A2876" s="12">
        <v>9874</v>
      </c>
      <c r="B2876" s="12">
        <v>200</v>
      </c>
      <c r="C2876" s="8">
        <v>10502</v>
      </c>
      <c r="D2876" s="12" t="s">
        <v>2933</v>
      </c>
      <c r="E2876" s="13">
        <v>45312</v>
      </c>
      <c r="F2876" s="12" t="s">
        <v>17435</v>
      </c>
      <c r="G2876" s="12">
        <f>IF(ISNUMBER(MATCH(C2876, FACT_ORDERS!C:C, 0)), 1, 0)</f>
        <v>1</v>
      </c>
      <c r="H2876" s="12">
        <f>COUNTIF(B:B,FACT_SEARCHES[[#This Row],[WD_PRODUCTS]])</f>
        <v>81</v>
      </c>
    </row>
    <row r="2877" spans="1:8" x14ac:dyDescent="0.3">
      <c r="A2877" s="12">
        <v>9875</v>
      </c>
      <c r="B2877" s="12">
        <v>203</v>
      </c>
      <c r="C2877" s="8">
        <v>10965</v>
      </c>
      <c r="D2877" s="12" t="s">
        <v>2934</v>
      </c>
      <c r="E2877" s="13">
        <v>44615</v>
      </c>
      <c r="F2877" s="12" t="s">
        <v>17436</v>
      </c>
      <c r="G2877" s="12">
        <f>IF(ISNUMBER(MATCH(C2877, FACT_ORDERS!C:C, 0)), 1, 0)</f>
        <v>1</v>
      </c>
      <c r="H2877" s="12">
        <f>COUNTIF(B:B,FACT_SEARCHES[[#This Row],[WD_PRODUCTS]])</f>
        <v>46</v>
      </c>
    </row>
    <row r="2878" spans="1:8" x14ac:dyDescent="0.3">
      <c r="A2878" s="12">
        <v>9876</v>
      </c>
      <c r="B2878" s="12">
        <v>234</v>
      </c>
      <c r="C2878" s="8">
        <v>10965</v>
      </c>
      <c r="D2878" s="12" t="s">
        <v>2935</v>
      </c>
      <c r="E2878" s="13">
        <v>44615</v>
      </c>
      <c r="F2878" s="12" t="s">
        <v>4041</v>
      </c>
      <c r="G2878" s="12">
        <f>IF(ISNUMBER(MATCH(C2878, FACT_ORDERS!C:C, 0)), 1, 0)</f>
        <v>1</v>
      </c>
      <c r="H2878" s="12">
        <f>COUNTIF(B:B,FACT_SEARCHES[[#This Row],[WD_PRODUCTS]])</f>
        <v>77</v>
      </c>
    </row>
    <row r="2879" spans="1:8" x14ac:dyDescent="0.3">
      <c r="A2879" s="12">
        <v>9877</v>
      </c>
      <c r="B2879" s="12">
        <v>269</v>
      </c>
      <c r="C2879" s="8">
        <v>10965</v>
      </c>
      <c r="D2879" s="12" t="s">
        <v>2936</v>
      </c>
      <c r="E2879" s="13">
        <v>44615</v>
      </c>
      <c r="F2879" s="12" t="s">
        <v>17437</v>
      </c>
      <c r="G2879" s="12">
        <f>IF(ISNUMBER(MATCH(C2879, FACT_ORDERS!C:C, 0)), 1, 0)</f>
        <v>1</v>
      </c>
      <c r="H2879" s="12">
        <f>COUNTIF(B:B,FACT_SEARCHES[[#This Row],[WD_PRODUCTS]])</f>
        <v>50</v>
      </c>
    </row>
    <row r="2880" spans="1:8" x14ac:dyDescent="0.3">
      <c r="A2880" s="12">
        <v>9878</v>
      </c>
      <c r="B2880" s="12">
        <v>222</v>
      </c>
      <c r="C2880" s="8">
        <v>10981</v>
      </c>
      <c r="D2880" s="12" t="s">
        <v>2937</v>
      </c>
      <c r="E2880" s="13">
        <v>45450</v>
      </c>
      <c r="F2880" s="12" t="s">
        <v>17438</v>
      </c>
      <c r="G2880" s="12">
        <f>IF(ISNUMBER(MATCH(C2880, FACT_ORDERS!C:C, 0)), 1, 0)</f>
        <v>1</v>
      </c>
      <c r="H2880" s="12">
        <f>COUNTIF(B:B,FACT_SEARCHES[[#This Row],[WD_PRODUCTS]])</f>
        <v>73</v>
      </c>
    </row>
    <row r="2881" spans="1:8" x14ac:dyDescent="0.3">
      <c r="A2881" s="12">
        <v>9879</v>
      </c>
      <c r="B2881" s="12">
        <v>204</v>
      </c>
      <c r="C2881" s="8">
        <v>10981</v>
      </c>
      <c r="D2881" s="12" t="s">
        <v>2938</v>
      </c>
      <c r="E2881" s="13">
        <v>45450</v>
      </c>
      <c r="F2881" s="12" t="s">
        <v>17439</v>
      </c>
      <c r="G2881" s="12">
        <f>IF(ISNUMBER(MATCH(C2881, FACT_ORDERS!C:C, 0)), 1, 0)</f>
        <v>1</v>
      </c>
      <c r="H2881" s="12">
        <f>COUNTIF(B:B,FACT_SEARCHES[[#This Row],[WD_PRODUCTS]])</f>
        <v>139</v>
      </c>
    </row>
    <row r="2882" spans="1:8" x14ac:dyDescent="0.3">
      <c r="A2882" s="12">
        <v>9880</v>
      </c>
      <c r="B2882" s="12">
        <v>263</v>
      </c>
      <c r="C2882" s="8">
        <v>10981</v>
      </c>
      <c r="D2882" s="12" t="s">
        <v>2939</v>
      </c>
      <c r="E2882" s="13">
        <v>45450</v>
      </c>
      <c r="F2882" s="12" t="s">
        <v>17440</v>
      </c>
      <c r="G2882" s="12">
        <f>IF(ISNUMBER(MATCH(C2882, FACT_ORDERS!C:C, 0)), 1, 0)</f>
        <v>1</v>
      </c>
      <c r="H2882" s="12">
        <f>COUNTIF(B:B,FACT_SEARCHES[[#This Row],[WD_PRODUCTS]])</f>
        <v>108</v>
      </c>
    </row>
    <row r="2883" spans="1:8" x14ac:dyDescent="0.3">
      <c r="A2883" s="12">
        <v>9881</v>
      </c>
      <c r="B2883" s="12">
        <v>234</v>
      </c>
      <c r="C2883" s="8">
        <v>10981</v>
      </c>
      <c r="D2883" s="12" t="s">
        <v>2940</v>
      </c>
      <c r="E2883" s="13">
        <v>45450</v>
      </c>
      <c r="F2883" s="12" t="s">
        <v>16436</v>
      </c>
      <c r="G2883" s="12">
        <f>IF(ISNUMBER(MATCH(C2883, FACT_ORDERS!C:C, 0)), 1, 0)</f>
        <v>1</v>
      </c>
      <c r="H2883" s="12">
        <f>COUNTIF(B:B,FACT_SEARCHES[[#This Row],[WD_PRODUCTS]])</f>
        <v>77</v>
      </c>
    </row>
    <row r="2884" spans="1:8" x14ac:dyDescent="0.3">
      <c r="A2884" s="12">
        <v>9882</v>
      </c>
      <c r="B2884" s="12">
        <v>220</v>
      </c>
      <c r="C2884" s="8">
        <v>10459</v>
      </c>
      <c r="D2884" s="12" t="s">
        <v>2941</v>
      </c>
      <c r="E2884" s="13">
        <v>44743</v>
      </c>
      <c r="F2884" s="12" t="s">
        <v>14173</v>
      </c>
      <c r="G2884" s="12">
        <f>IF(ISNUMBER(MATCH(C2884, FACT_ORDERS!C:C, 0)), 1, 0)</f>
        <v>1</v>
      </c>
      <c r="H2884" s="12">
        <f>COUNTIF(B:B,FACT_SEARCHES[[#This Row],[WD_PRODUCTS]])</f>
        <v>60</v>
      </c>
    </row>
    <row r="2885" spans="1:8" x14ac:dyDescent="0.3">
      <c r="A2885" s="12">
        <v>9883</v>
      </c>
      <c r="B2885" s="12">
        <v>262</v>
      </c>
      <c r="C2885" s="8">
        <v>10459</v>
      </c>
      <c r="D2885" s="12" t="s">
        <v>2942</v>
      </c>
      <c r="E2885" s="13">
        <v>44743</v>
      </c>
      <c r="F2885" s="12" t="s">
        <v>17441</v>
      </c>
      <c r="G2885" s="12">
        <f>IF(ISNUMBER(MATCH(C2885, FACT_ORDERS!C:C, 0)), 1, 0)</f>
        <v>1</v>
      </c>
      <c r="H2885" s="12">
        <f>COUNTIF(B:B,FACT_SEARCHES[[#This Row],[WD_PRODUCTS]])</f>
        <v>70</v>
      </c>
    </row>
    <row r="2886" spans="1:8" x14ac:dyDescent="0.3">
      <c r="A2886" s="12">
        <v>9884</v>
      </c>
      <c r="B2886" s="12">
        <v>285</v>
      </c>
      <c r="C2886" s="8">
        <v>10459</v>
      </c>
      <c r="D2886" s="12" t="s">
        <v>2943</v>
      </c>
      <c r="E2886" s="13">
        <v>44743</v>
      </c>
      <c r="F2886" s="12" t="s">
        <v>17442</v>
      </c>
      <c r="G2886" s="12">
        <f>IF(ISNUMBER(MATCH(C2886, FACT_ORDERS!C:C, 0)), 1, 0)</f>
        <v>1</v>
      </c>
      <c r="H2886" s="12">
        <f>COUNTIF(B:B,FACT_SEARCHES[[#This Row],[WD_PRODUCTS]])</f>
        <v>56</v>
      </c>
    </row>
    <row r="2887" spans="1:8" x14ac:dyDescent="0.3">
      <c r="A2887" s="12">
        <v>9885</v>
      </c>
      <c r="B2887" s="12">
        <v>248</v>
      </c>
      <c r="C2887" s="8">
        <v>10169</v>
      </c>
      <c r="D2887" s="12" t="s">
        <v>2944</v>
      </c>
      <c r="E2887" s="13">
        <v>45082</v>
      </c>
      <c r="F2887" s="12" t="s">
        <v>17443</v>
      </c>
      <c r="G2887" s="12">
        <f>IF(ISNUMBER(MATCH(C2887, FACT_ORDERS!C:C, 0)), 1, 0)</f>
        <v>1</v>
      </c>
      <c r="H2887" s="12">
        <f>COUNTIF(B:B,FACT_SEARCHES[[#This Row],[WD_PRODUCTS]])</f>
        <v>101</v>
      </c>
    </row>
    <row r="2888" spans="1:8" x14ac:dyDescent="0.3">
      <c r="A2888" s="12">
        <v>9886</v>
      </c>
      <c r="B2888" s="12">
        <v>234</v>
      </c>
      <c r="C2888" s="8">
        <v>10169</v>
      </c>
      <c r="D2888" s="12" t="s">
        <v>2945</v>
      </c>
      <c r="E2888" s="13">
        <v>45082</v>
      </c>
      <c r="F2888" s="12" t="s">
        <v>17444</v>
      </c>
      <c r="G2888" s="12">
        <f>IF(ISNUMBER(MATCH(C2888, FACT_ORDERS!C:C, 0)), 1, 0)</f>
        <v>1</v>
      </c>
      <c r="H2888" s="12">
        <f>COUNTIF(B:B,FACT_SEARCHES[[#This Row],[WD_PRODUCTS]])</f>
        <v>77</v>
      </c>
    </row>
    <row r="2889" spans="1:8" x14ac:dyDescent="0.3">
      <c r="A2889" s="12">
        <v>9887</v>
      </c>
      <c r="B2889" s="12">
        <v>212</v>
      </c>
      <c r="C2889" s="8">
        <v>10169</v>
      </c>
      <c r="D2889" s="12" t="s">
        <v>2946</v>
      </c>
      <c r="E2889" s="13">
        <v>45082</v>
      </c>
      <c r="F2889" s="12" t="s">
        <v>17445</v>
      </c>
      <c r="G2889" s="12">
        <f>IF(ISNUMBER(MATCH(C2889, FACT_ORDERS!C:C, 0)), 1, 0)</f>
        <v>1</v>
      </c>
      <c r="H2889" s="12">
        <f>COUNTIF(B:B,FACT_SEARCHES[[#This Row],[WD_PRODUCTS]])</f>
        <v>67</v>
      </c>
    </row>
    <row r="2890" spans="1:8" x14ac:dyDescent="0.3">
      <c r="A2890" s="12">
        <v>9888</v>
      </c>
      <c r="B2890" s="12">
        <v>266</v>
      </c>
      <c r="C2890" s="8">
        <v>10169</v>
      </c>
      <c r="D2890" s="12" t="s">
        <v>2947</v>
      </c>
      <c r="E2890" s="13">
        <v>45082</v>
      </c>
      <c r="F2890" s="12" t="s">
        <v>4330</v>
      </c>
      <c r="G2890" s="12">
        <f>IF(ISNUMBER(MATCH(C2890, FACT_ORDERS!C:C, 0)), 1, 0)</f>
        <v>1</v>
      </c>
      <c r="H2890" s="12">
        <f>COUNTIF(B:B,FACT_SEARCHES[[#This Row],[WD_PRODUCTS]])</f>
        <v>94</v>
      </c>
    </row>
    <row r="2891" spans="1:8" x14ac:dyDescent="0.3">
      <c r="A2891" s="12">
        <v>9889</v>
      </c>
      <c r="B2891" s="12">
        <v>230</v>
      </c>
      <c r="C2891" s="8">
        <v>10169</v>
      </c>
      <c r="D2891" s="12" t="s">
        <v>2948</v>
      </c>
      <c r="E2891" s="13">
        <v>45082</v>
      </c>
      <c r="F2891" s="12" t="s">
        <v>17446</v>
      </c>
      <c r="G2891" s="12">
        <f>IF(ISNUMBER(MATCH(C2891, FACT_ORDERS!C:C, 0)), 1, 0)</f>
        <v>1</v>
      </c>
      <c r="H2891" s="12">
        <f>COUNTIF(B:B,FACT_SEARCHES[[#This Row],[WD_PRODUCTS]])</f>
        <v>74</v>
      </c>
    </row>
    <row r="2892" spans="1:8" x14ac:dyDescent="0.3">
      <c r="A2892" s="12">
        <v>9890</v>
      </c>
      <c r="B2892" s="12">
        <v>296</v>
      </c>
      <c r="C2892" s="8">
        <v>10311</v>
      </c>
      <c r="D2892" s="12" t="s">
        <v>2949</v>
      </c>
      <c r="E2892" s="13">
        <v>44780</v>
      </c>
      <c r="F2892" s="12" t="s">
        <v>17447</v>
      </c>
      <c r="G2892" s="12">
        <f>IF(ISNUMBER(MATCH(C2892, FACT_ORDERS!C:C, 0)), 1, 0)</f>
        <v>1</v>
      </c>
      <c r="H2892" s="12">
        <f>COUNTIF(B:B,FACT_SEARCHES[[#This Row],[WD_PRODUCTS]])</f>
        <v>106</v>
      </c>
    </row>
    <row r="2893" spans="1:8" x14ac:dyDescent="0.3">
      <c r="A2893" s="12">
        <v>9891</v>
      </c>
      <c r="B2893" s="12">
        <v>225</v>
      </c>
      <c r="C2893" s="8">
        <v>10311</v>
      </c>
      <c r="D2893" s="12" t="s">
        <v>2950</v>
      </c>
      <c r="E2893" s="13">
        <v>44780</v>
      </c>
      <c r="F2893" s="12" t="s">
        <v>17448</v>
      </c>
      <c r="G2893" s="12">
        <f>IF(ISNUMBER(MATCH(C2893, FACT_ORDERS!C:C, 0)), 1, 0)</f>
        <v>1</v>
      </c>
      <c r="H2893" s="12">
        <f>COUNTIF(B:B,FACT_SEARCHES[[#This Row],[WD_PRODUCTS]])</f>
        <v>74</v>
      </c>
    </row>
    <row r="2894" spans="1:8" x14ac:dyDescent="0.3">
      <c r="A2894" s="12">
        <v>9892</v>
      </c>
      <c r="B2894" s="12">
        <v>213</v>
      </c>
      <c r="C2894" s="8">
        <v>10311</v>
      </c>
      <c r="D2894" s="12" t="s">
        <v>2951</v>
      </c>
      <c r="E2894" s="13">
        <v>44780</v>
      </c>
      <c r="F2894" s="12" t="s">
        <v>17449</v>
      </c>
      <c r="G2894" s="12">
        <f>IF(ISNUMBER(MATCH(C2894, FACT_ORDERS!C:C, 0)), 1, 0)</f>
        <v>1</v>
      </c>
      <c r="H2894" s="12">
        <f>COUNTIF(B:B,FACT_SEARCHES[[#This Row],[WD_PRODUCTS]])</f>
        <v>86</v>
      </c>
    </row>
    <row r="2895" spans="1:8" x14ac:dyDescent="0.3">
      <c r="A2895" s="12">
        <v>9893</v>
      </c>
      <c r="B2895" s="12">
        <v>234</v>
      </c>
      <c r="C2895" s="8">
        <v>10169</v>
      </c>
      <c r="D2895" s="12" t="s">
        <v>2952</v>
      </c>
      <c r="E2895" s="13">
        <v>44751</v>
      </c>
      <c r="F2895" s="12" t="s">
        <v>17450</v>
      </c>
      <c r="G2895" s="12">
        <f>IF(ISNUMBER(MATCH(C2895, FACT_ORDERS!C:C, 0)), 1, 0)</f>
        <v>1</v>
      </c>
      <c r="H2895" s="12">
        <f>COUNTIF(B:B,FACT_SEARCHES[[#This Row],[WD_PRODUCTS]])</f>
        <v>77</v>
      </c>
    </row>
    <row r="2896" spans="1:8" x14ac:dyDescent="0.3">
      <c r="A2896" s="12">
        <v>9894</v>
      </c>
      <c r="B2896" s="12">
        <v>212</v>
      </c>
      <c r="C2896" s="8">
        <v>10169</v>
      </c>
      <c r="D2896" s="12" t="s">
        <v>2953</v>
      </c>
      <c r="E2896" s="13">
        <v>44751</v>
      </c>
      <c r="F2896" s="12" t="s">
        <v>17451</v>
      </c>
      <c r="G2896" s="12">
        <f>IF(ISNUMBER(MATCH(C2896, FACT_ORDERS!C:C, 0)), 1, 0)</f>
        <v>1</v>
      </c>
      <c r="H2896" s="12">
        <f>COUNTIF(B:B,FACT_SEARCHES[[#This Row],[WD_PRODUCTS]])</f>
        <v>67</v>
      </c>
    </row>
    <row r="2897" spans="1:8" x14ac:dyDescent="0.3">
      <c r="A2897" s="12">
        <v>9895</v>
      </c>
      <c r="B2897" s="12">
        <v>266</v>
      </c>
      <c r="C2897" s="8">
        <v>10169</v>
      </c>
      <c r="D2897" s="12" t="s">
        <v>2954</v>
      </c>
      <c r="E2897" s="13">
        <v>44751</v>
      </c>
      <c r="F2897" s="12" t="s">
        <v>17452</v>
      </c>
      <c r="G2897" s="12">
        <f>IF(ISNUMBER(MATCH(C2897, FACT_ORDERS!C:C, 0)), 1, 0)</f>
        <v>1</v>
      </c>
      <c r="H2897" s="12">
        <f>COUNTIF(B:B,FACT_SEARCHES[[#This Row],[WD_PRODUCTS]])</f>
        <v>94</v>
      </c>
    </row>
    <row r="2898" spans="1:8" x14ac:dyDescent="0.3">
      <c r="A2898" s="12">
        <v>9896</v>
      </c>
      <c r="B2898" s="12">
        <v>248</v>
      </c>
      <c r="C2898" s="8">
        <v>10169</v>
      </c>
      <c r="D2898" s="12" t="s">
        <v>2955</v>
      </c>
      <c r="E2898" s="13">
        <v>44751</v>
      </c>
      <c r="F2898" s="12" t="s">
        <v>17453</v>
      </c>
      <c r="G2898" s="12">
        <f>IF(ISNUMBER(MATCH(C2898, FACT_ORDERS!C:C, 0)), 1, 0)</f>
        <v>1</v>
      </c>
      <c r="H2898" s="12">
        <f>COUNTIF(B:B,FACT_SEARCHES[[#This Row],[WD_PRODUCTS]])</f>
        <v>101</v>
      </c>
    </row>
    <row r="2899" spans="1:8" x14ac:dyDescent="0.3">
      <c r="A2899" s="12">
        <v>9897</v>
      </c>
      <c r="B2899" s="12">
        <v>230</v>
      </c>
      <c r="C2899" s="8">
        <v>10169</v>
      </c>
      <c r="D2899" s="12" t="s">
        <v>2956</v>
      </c>
      <c r="E2899" s="13">
        <v>44751</v>
      </c>
      <c r="F2899" s="12" t="s">
        <v>17454</v>
      </c>
      <c r="G2899" s="12">
        <f>IF(ISNUMBER(MATCH(C2899, FACT_ORDERS!C:C, 0)), 1, 0)</f>
        <v>1</v>
      </c>
      <c r="H2899" s="12">
        <f>COUNTIF(B:B,FACT_SEARCHES[[#This Row],[WD_PRODUCTS]])</f>
        <v>74</v>
      </c>
    </row>
    <row r="2900" spans="1:8" x14ac:dyDescent="0.3">
      <c r="A2900" s="12">
        <v>9898</v>
      </c>
      <c r="B2900" s="12">
        <v>200</v>
      </c>
      <c r="C2900" s="8">
        <v>10071</v>
      </c>
      <c r="D2900" s="12" t="s">
        <v>2957</v>
      </c>
      <c r="E2900" s="13">
        <v>45124</v>
      </c>
      <c r="F2900" s="12" t="s">
        <v>17455</v>
      </c>
      <c r="G2900" s="12">
        <f>IF(ISNUMBER(MATCH(C2900, FACT_ORDERS!C:C, 0)), 1, 0)</f>
        <v>0</v>
      </c>
      <c r="H2900" s="12">
        <f>COUNTIF(B:B,FACT_SEARCHES[[#This Row],[WD_PRODUCTS]])</f>
        <v>81</v>
      </c>
    </row>
    <row r="2901" spans="1:8" x14ac:dyDescent="0.3">
      <c r="A2901" s="12">
        <v>9899</v>
      </c>
      <c r="B2901" s="12">
        <v>282</v>
      </c>
      <c r="C2901" s="8">
        <v>10360</v>
      </c>
      <c r="D2901" s="12" t="s">
        <v>2958</v>
      </c>
      <c r="E2901" s="13">
        <v>44708</v>
      </c>
      <c r="F2901" s="12" t="s">
        <v>17456</v>
      </c>
      <c r="G2901" s="12">
        <f>IF(ISNUMBER(MATCH(C2901, FACT_ORDERS!C:C, 0)), 1, 0)</f>
        <v>1</v>
      </c>
      <c r="H2901" s="12">
        <f>COUNTIF(B:B,FACT_SEARCHES[[#This Row],[WD_PRODUCTS]])</f>
        <v>43</v>
      </c>
    </row>
    <row r="2902" spans="1:8" x14ac:dyDescent="0.3">
      <c r="A2902" s="12">
        <v>9900</v>
      </c>
      <c r="B2902" s="12">
        <v>238</v>
      </c>
      <c r="C2902" s="8">
        <v>10360</v>
      </c>
      <c r="D2902" s="12" t="s">
        <v>2959</v>
      </c>
      <c r="E2902" s="13">
        <v>44708</v>
      </c>
      <c r="F2902" s="12" t="s">
        <v>17457</v>
      </c>
      <c r="G2902" s="12">
        <f>IF(ISNUMBER(MATCH(C2902, FACT_ORDERS!C:C, 0)), 1, 0)</f>
        <v>1</v>
      </c>
      <c r="H2902" s="12">
        <f>COUNTIF(B:B,FACT_SEARCHES[[#This Row],[WD_PRODUCTS]])</f>
        <v>57</v>
      </c>
    </row>
    <row r="2903" spans="1:8" x14ac:dyDescent="0.3">
      <c r="A2903" s="12">
        <v>9901</v>
      </c>
      <c r="B2903" s="12">
        <v>234</v>
      </c>
      <c r="C2903" s="8">
        <v>10360</v>
      </c>
      <c r="D2903" s="12" t="s">
        <v>2960</v>
      </c>
      <c r="E2903" s="13">
        <v>44708</v>
      </c>
      <c r="F2903" s="12" t="s">
        <v>17458</v>
      </c>
      <c r="G2903" s="12">
        <f>IF(ISNUMBER(MATCH(C2903, FACT_ORDERS!C:C, 0)), 1, 0)</f>
        <v>1</v>
      </c>
      <c r="H2903" s="12">
        <f>COUNTIF(B:B,FACT_SEARCHES[[#This Row],[WD_PRODUCTS]])</f>
        <v>77</v>
      </c>
    </row>
    <row r="2904" spans="1:8" x14ac:dyDescent="0.3">
      <c r="A2904" s="12">
        <v>9902</v>
      </c>
      <c r="B2904" s="12">
        <v>228</v>
      </c>
      <c r="C2904" s="8">
        <v>10186</v>
      </c>
      <c r="D2904" s="12" t="s">
        <v>2961</v>
      </c>
      <c r="E2904" s="13">
        <v>45032</v>
      </c>
      <c r="F2904" s="12" t="s">
        <v>4384</v>
      </c>
      <c r="G2904" s="12">
        <f>IF(ISNUMBER(MATCH(C2904, FACT_ORDERS!C:C, 0)), 1, 0)</f>
        <v>1</v>
      </c>
      <c r="H2904" s="12">
        <f>COUNTIF(B:B,FACT_SEARCHES[[#This Row],[WD_PRODUCTS]])</f>
        <v>79</v>
      </c>
    </row>
    <row r="2905" spans="1:8" x14ac:dyDescent="0.3">
      <c r="A2905" s="12">
        <v>9903</v>
      </c>
      <c r="B2905" s="12">
        <v>252</v>
      </c>
      <c r="C2905" s="8">
        <v>10414</v>
      </c>
      <c r="D2905" s="12" t="s">
        <v>2962</v>
      </c>
      <c r="E2905" s="13">
        <v>45260</v>
      </c>
      <c r="F2905" s="12" t="s">
        <v>17459</v>
      </c>
      <c r="G2905" s="12">
        <f>IF(ISNUMBER(MATCH(C2905, FACT_ORDERS!C:C, 0)), 1, 0)</f>
        <v>1</v>
      </c>
      <c r="H2905" s="12">
        <f>COUNTIF(B:B,FACT_SEARCHES[[#This Row],[WD_PRODUCTS]])</f>
        <v>64</v>
      </c>
    </row>
    <row r="2906" spans="1:8" x14ac:dyDescent="0.3">
      <c r="A2906" s="12">
        <v>9904</v>
      </c>
      <c r="B2906" s="12">
        <v>257</v>
      </c>
      <c r="C2906" s="8">
        <v>10414</v>
      </c>
      <c r="D2906" s="12" t="s">
        <v>2963</v>
      </c>
      <c r="E2906" s="13">
        <v>45260</v>
      </c>
      <c r="F2906" s="12" t="s">
        <v>17460</v>
      </c>
      <c r="G2906" s="12">
        <f>IF(ISNUMBER(MATCH(C2906, FACT_ORDERS!C:C, 0)), 1, 0)</f>
        <v>1</v>
      </c>
      <c r="H2906" s="12">
        <f>COUNTIF(B:B,FACT_SEARCHES[[#This Row],[WD_PRODUCTS]])</f>
        <v>75</v>
      </c>
    </row>
    <row r="2907" spans="1:8" x14ac:dyDescent="0.3">
      <c r="A2907" s="12">
        <v>9905</v>
      </c>
      <c r="B2907" s="12">
        <v>294</v>
      </c>
      <c r="C2907" s="8">
        <v>10762</v>
      </c>
      <c r="D2907" s="12" t="s">
        <v>2964</v>
      </c>
      <c r="E2907" s="13">
        <v>44989</v>
      </c>
      <c r="F2907" s="12" t="s">
        <v>17461</v>
      </c>
      <c r="G2907" s="12">
        <f>IF(ISNUMBER(MATCH(C2907, FACT_ORDERS!C:C, 0)), 1, 0)</f>
        <v>1</v>
      </c>
      <c r="H2907" s="12">
        <f>COUNTIF(B:B,FACT_SEARCHES[[#This Row],[WD_PRODUCTS]])</f>
        <v>60</v>
      </c>
    </row>
    <row r="2908" spans="1:8" x14ac:dyDescent="0.3">
      <c r="A2908" s="12">
        <v>9906</v>
      </c>
      <c r="B2908" s="12">
        <v>285</v>
      </c>
      <c r="C2908" s="8">
        <v>10762</v>
      </c>
      <c r="D2908" s="12" t="s">
        <v>2965</v>
      </c>
      <c r="E2908" s="13">
        <v>44989</v>
      </c>
      <c r="F2908" s="12" t="s">
        <v>17462</v>
      </c>
      <c r="G2908" s="12">
        <f>IF(ISNUMBER(MATCH(C2908, FACT_ORDERS!C:C, 0)), 1, 0)</f>
        <v>1</v>
      </c>
      <c r="H2908" s="12">
        <f>COUNTIF(B:B,FACT_SEARCHES[[#This Row],[WD_PRODUCTS]])</f>
        <v>56</v>
      </c>
    </row>
    <row r="2909" spans="1:8" x14ac:dyDescent="0.3">
      <c r="A2909" s="12">
        <v>9907</v>
      </c>
      <c r="B2909" s="12">
        <v>276</v>
      </c>
      <c r="C2909" s="8">
        <v>10762</v>
      </c>
      <c r="D2909" s="12" t="s">
        <v>2966</v>
      </c>
      <c r="E2909" s="13">
        <v>44989</v>
      </c>
      <c r="F2909" s="12" t="s">
        <v>17463</v>
      </c>
      <c r="G2909" s="12">
        <f>IF(ISNUMBER(MATCH(C2909, FACT_ORDERS!C:C, 0)), 1, 0)</f>
        <v>1</v>
      </c>
      <c r="H2909" s="12">
        <f>COUNTIF(B:B,FACT_SEARCHES[[#This Row],[WD_PRODUCTS]])</f>
        <v>65</v>
      </c>
    </row>
    <row r="2910" spans="1:8" x14ac:dyDescent="0.3">
      <c r="A2910" s="12">
        <v>9908</v>
      </c>
      <c r="B2910" s="12">
        <v>286</v>
      </c>
      <c r="C2910" s="8">
        <v>10075</v>
      </c>
      <c r="D2910" s="12" t="s">
        <v>2967</v>
      </c>
      <c r="E2910" s="13">
        <v>45137</v>
      </c>
      <c r="F2910" s="12" t="s">
        <v>17464</v>
      </c>
      <c r="G2910" s="12">
        <f>IF(ISNUMBER(MATCH(C2910, FACT_ORDERS!C:C, 0)), 1, 0)</f>
        <v>1</v>
      </c>
      <c r="H2910" s="12">
        <f>COUNTIF(B:B,FACT_SEARCHES[[#This Row],[WD_PRODUCTS]])</f>
        <v>71</v>
      </c>
    </row>
    <row r="2911" spans="1:8" x14ac:dyDescent="0.3">
      <c r="A2911" s="12">
        <v>9909</v>
      </c>
      <c r="B2911" s="12">
        <v>298</v>
      </c>
      <c r="C2911" s="8">
        <v>10075</v>
      </c>
      <c r="D2911" s="12" t="s">
        <v>2968</v>
      </c>
      <c r="E2911" s="13">
        <v>45137</v>
      </c>
      <c r="F2911" s="12" t="s">
        <v>17465</v>
      </c>
      <c r="G2911" s="12">
        <f>IF(ISNUMBER(MATCH(C2911, FACT_ORDERS!C:C, 0)), 1, 0)</f>
        <v>1</v>
      </c>
      <c r="H2911" s="12">
        <f>COUNTIF(B:B,FACT_SEARCHES[[#This Row],[WD_PRODUCTS]])</f>
        <v>79</v>
      </c>
    </row>
    <row r="2912" spans="1:8" x14ac:dyDescent="0.3">
      <c r="A2912" s="12">
        <v>9910</v>
      </c>
      <c r="B2912" s="12">
        <v>232</v>
      </c>
      <c r="C2912" s="8">
        <v>10075</v>
      </c>
      <c r="D2912" s="12" t="s">
        <v>2969</v>
      </c>
      <c r="E2912" s="13">
        <v>45137</v>
      </c>
      <c r="F2912" s="12" t="s">
        <v>12794</v>
      </c>
      <c r="G2912" s="12">
        <f>IF(ISNUMBER(MATCH(C2912, FACT_ORDERS!C:C, 0)), 1, 0)</f>
        <v>1</v>
      </c>
      <c r="H2912" s="12">
        <f>COUNTIF(B:B,FACT_SEARCHES[[#This Row],[WD_PRODUCTS]])</f>
        <v>69</v>
      </c>
    </row>
    <row r="2913" spans="1:8" x14ac:dyDescent="0.3">
      <c r="A2913" s="12">
        <v>9911</v>
      </c>
      <c r="B2913" s="12">
        <v>242</v>
      </c>
      <c r="C2913" s="8">
        <v>10951</v>
      </c>
      <c r="D2913" s="12" t="s">
        <v>2970</v>
      </c>
      <c r="E2913" s="13">
        <v>44979</v>
      </c>
      <c r="F2913" s="12" t="s">
        <v>17466</v>
      </c>
      <c r="G2913" s="12">
        <f>IF(ISNUMBER(MATCH(C2913, FACT_ORDERS!C:C, 0)), 1, 0)</f>
        <v>0</v>
      </c>
      <c r="H2913" s="12">
        <f>COUNTIF(B:B,FACT_SEARCHES[[#This Row],[WD_PRODUCTS]])</f>
        <v>76</v>
      </c>
    </row>
    <row r="2914" spans="1:8" x14ac:dyDescent="0.3">
      <c r="A2914" s="12">
        <v>9912</v>
      </c>
      <c r="B2914" s="12">
        <v>210</v>
      </c>
      <c r="C2914" s="8">
        <v>10951</v>
      </c>
      <c r="D2914" s="12" t="s">
        <v>2971</v>
      </c>
      <c r="E2914" s="13">
        <v>44979</v>
      </c>
      <c r="F2914" s="12" t="s">
        <v>17467</v>
      </c>
      <c r="G2914" s="12">
        <f>IF(ISNUMBER(MATCH(C2914, FACT_ORDERS!C:C, 0)), 1, 0)</f>
        <v>0</v>
      </c>
      <c r="H2914" s="12">
        <f>COUNTIF(B:B,FACT_SEARCHES[[#This Row],[WD_PRODUCTS]])</f>
        <v>77</v>
      </c>
    </row>
    <row r="2915" spans="1:8" x14ac:dyDescent="0.3">
      <c r="A2915" s="12">
        <v>9913</v>
      </c>
      <c r="B2915" s="12">
        <v>231</v>
      </c>
      <c r="C2915" s="8">
        <v>10728</v>
      </c>
      <c r="D2915" s="12" t="s">
        <v>2972</v>
      </c>
      <c r="E2915" s="13">
        <v>44303</v>
      </c>
      <c r="F2915" s="12" t="s">
        <v>17468</v>
      </c>
      <c r="G2915" s="12">
        <f>IF(ISNUMBER(MATCH(C2915, FACT_ORDERS!C:C, 0)), 1, 0)</f>
        <v>0</v>
      </c>
      <c r="H2915" s="12">
        <f>COUNTIF(B:B,FACT_SEARCHES[[#This Row],[WD_PRODUCTS]])</f>
        <v>58</v>
      </c>
    </row>
    <row r="2916" spans="1:8" x14ac:dyDescent="0.3">
      <c r="A2916" s="12">
        <v>9914</v>
      </c>
      <c r="B2916" s="12">
        <v>268</v>
      </c>
      <c r="C2916" s="8">
        <v>10072</v>
      </c>
      <c r="D2916" s="12" t="s">
        <v>2973</v>
      </c>
      <c r="E2916" s="13">
        <v>45429</v>
      </c>
      <c r="F2916" s="12" t="s">
        <v>17469</v>
      </c>
      <c r="G2916" s="12">
        <f>IF(ISNUMBER(MATCH(C2916, FACT_ORDERS!C:C, 0)), 1, 0)</f>
        <v>0</v>
      </c>
      <c r="H2916" s="12">
        <f>COUNTIF(B:B,FACT_SEARCHES[[#This Row],[WD_PRODUCTS]])</f>
        <v>78</v>
      </c>
    </row>
    <row r="2917" spans="1:8" x14ac:dyDescent="0.3">
      <c r="A2917" s="12">
        <v>9915</v>
      </c>
      <c r="B2917" s="12">
        <v>217</v>
      </c>
      <c r="C2917" s="8">
        <v>10072</v>
      </c>
      <c r="D2917" s="12" t="s">
        <v>2974</v>
      </c>
      <c r="E2917" s="13">
        <v>45429</v>
      </c>
      <c r="F2917" s="12" t="s">
        <v>17470</v>
      </c>
      <c r="G2917" s="12">
        <f>IF(ISNUMBER(MATCH(C2917, FACT_ORDERS!C:C, 0)), 1, 0)</f>
        <v>0</v>
      </c>
      <c r="H2917" s="12">
        <f>COUNTIF(B:B,FACT_SEARCHES[[#This Row],[WD_PRODUCTS]])</f>
        <v>49</v>
      </c>
    </row>
    <row r="2918" spans="1:8" x14ac:dyDescent="0.3">
      <c r="A2918" s="12">
        <v>9916</v>
      </c>
      <c r="B2918" s="12">
        <v>246</v>
      </c>
      <c r="C2918" s="8">
        <v>10303</v>
      </c>
      <c r="D2918" s="12" t="s">
        <v>2975</v>
      </c>
      <c r="E2918" s="13">
        <v>45319</v>
      </c>
      <c r="F2918" s="12" t="s">
        <v>17471</v>
      </c>
      <c r="G2918" s="12">
        <f>IF(ISNUMBER(MATCH(C2918, FACT_ORDERS!C:C, 0)), 1, 0)</f>
        <v>1</v>
      </c>
      <c r="H2918" s="12">
        <f>COUNTIF(B:B,FACT_SEARCHES[[#This Row],[WD_PRODUCTS]])</f>
        <v>55</v>
      </c>
    </row>
    <row r="2919" spans="1:8" x14ac:dyDescent="0.3">
      <c r="A2919" s="12">
        <v>9917</v>
      </c>
      <c r="B2919" s="12">
        <v>265</v>
      </c>
      <c r="C2919" s="8">
        <v>10303</v>
      </c>
      <c r="D2919" s="12" t="s">
        <v>2976</v>
      </c>
      <c r="E2919" s="13">
        <v>45319</v>
      </c>
      <c r="F2919" s="12" t="s">
        <v>17472</v>
      </c>
      <c r="G2919" s="12">
        <f>IF(ISNUMBER(MATCH(C2919, FACT_ORDERS!C:C, 0)), 1, 0)</f>
        <v>1</v>
      </c>
      <c r="H2919" s="12">
        <f>COUNTIF(B:B,FACT_SEARCHES[[#This Row],[WD_PRODUCTS]])</f>
        <v>89</v>
      </c>
    </row>
    <row r="2920" spans="1:8" x14ac:dyDescent="0.3">
      <c r="A2920" s="12">
        <v>9918</v>
      </c>
      <c r="B2920" s="12">
        <v>282</v>
      </c>
      <c r="C2920" s="8">
        <v>10303</v>
      </c>
      <c r="D2920" s="12" t="s">
        <v>2977</v>
      </c>
      <c r="E2920" s="13">
        <v>45319</v>
      </c>
      <c r="F2920" s="12" t="s">
        <v>17473</v>
      </c>
      <c r="G2920" s="12">
        <f>IF(ISNUMBER(MATCH(C2920, FACT_ORDERS!C:C, 0)), 1, 0)</f>
        <v>1</v>
      </c>
      <c r="H2920" s="12">
        <f>COUNTIF(B:B,FACT_SEARCHES[[#This Row],[WD_PRODUCTS]])</f>
        <v>43</v>
      </c>
    </row>
    <row r="2921" spans="1:8" x14ac:dyDescent="0.3">
      <c r="A2921" s="12">
        <v>9919</v>
      </c>
      <c r="B2921" s="12">
        <v>223</v>
      </c>
      <c r="C2921" s="8">
        <v>10303</v>
      </c>
      <c r="D2921" s="12" t="s">
        <v>2978</v>
      </c>
      <c r="E2921" s="13">
        <v>45319</v>
      </c>
      <c r="F2921" s="12" t="s">
        <v>17474</v>
      </c>
      <c r="G2921" s="12">
        <f>IF(ISNUMBER(MATCH(C2921, FACT_ORDERS!C:C, 0)), 1, 0)</f>
        <v>1</v>
      </c>
      <c r="H2921" s="12">
        <f>COUNTIF(B:B,FACT_SEARCHES[[#This Row],[WD_PRODUCTS]])</f>
        <v>45</v>
      </c>
    </row>
    <row r="2922" spans="1:8" x14ac:dyDescent="0.3">
      <c r="A2922" s="12">
        <v>9920</v>
      </c>
      <c r="B2922" s="12">
        <v>263</v>
      </c>
      <c r="C2922" s="8">
        <v>10556</v>
      </c>
      <c r="D2922" s="12" t="s">
        <v>2979</v>
      </c>
      <c r="E2922" s="13">
        <v>45400</v>
      </c>
      <c r="F2922" s="12" t="s">
        <v>17475</v>
      </c>
      <c r="G2922" s="12">
        <f>IF(ISNUMBER(MATCH(C2922, FACT_ORDERS!C:C, 0)), 1, 0)</f>
        <v>1</v>
      </c>
      <c r="H2922" s="12">
        <f>COUNTIF(B:B,FACT_SEARCHES[[#This Row],[WD_PRODUCTS]])</f>
        <v>108</v>
      </c>
    </row>
    <row r="2923" spans="1:8" x14ac:dyDescent="0.3">
      <c r="A2923" s="12">
        <v>9921</v>
      </c>
      <c r="B2923" s="12">
        <v>292</v>
      </c>
      <c r="C2923" s="8">
        <v>10556</v>
      </c>
      <c r="D2923" s="12" t="s">
        <v>2980</v>
      </c>
      <c r="E2923" s="13">
        <v>45400</v>
      </c>
      <c r="F2923" s="12" t="s">
        <v>4119</v>
      </c>
      <c r="G2923" s="12">
        <f>IF(ISNUMBER(MATCH(C2923, FACT_ORDERS!C:C, 0)), 1, 0)</f>
        <v>1</v>
      </c>
      <c r="H2923" s="12">
        <f>COUNTIF(B:B,FACT_SEARCHES[[#This Row],[WD_PRODUCTS]])</f>
        <v>95</v>
      </c>
    </row>
    <row r="2924" spans="1:8" x14ac:dyDescent="0.3">
      <c r="A2924" s="12">
        <v>9922</v>
      </c>
      <c r="B2924" s="12">
        <v>269</v>
      </c>
      <c r="C2924" s="8">
        <v>10556</v>
      </c>
      <c r="D2924" s="12" t="s">
        <v>2981</v>
      </c>
      <c r="E2924" s="13">
        <v>45400</v>
      </c>
      <c r="F2924" s="12" t="s">
        <v>17476</v>
      </c>
      <c r="G2924" s="12">
        <f>IF(ISNUMBER(MATCH(C2924, FACT_ORDERS!C:C, 0)), 1, 0)</f>
        <v>1</v>
      </c>
      <c r="H2924" s="12">
        <f>COUNTIF(B:B,FACT_SEARCHES[[#This Row],[WD_PRODUCTS]])</f>
        <v>50</v>
      </c>
    </row>
    <row r="2925" spans="1:8" x14ac:dyDescent="0.3">
      <c r="A2925" s="12">
        <v>9923</v>
      </c>
      <c r="B2925" s="12">
        <v>236</v>
      </c>
      <c r="C2925" s="8">
        <v>10556</v>
      </c>
      <c r="D2925" s="12" t="s">
        <v>2982</v>
      </c>
      <c r="E2925" s="13">
        <v>45400</v>
      </c>
      <c r="F2925" s="12" t="s">
        <v>17477</v>
      </c>
      <c r="G2925" s="12">
        <f>IF(ISNUMBER(MATCH(C2925, FACT_ORDERS!C:C, 0)), 1, 0)</f>
        <v>1</v>
      </c>
      <c r="H2925" s="12">
        <f>COUNTIF(B:B,FACT_SEARCHES[[#This Row],[WD_PRODUCTS]])</f>
        <v>80</v>
      </c>
    </row>
    <row r="2926" spans="1:8" x14ac:dyDescent="0.3">
      <c r="A2926" s="12">
        <v>9924</v>
      </c>
      <c r="B2926" s="12">
        <v>248</v>
      </c>
      <c r="C2926" s="8">
        <v>10861</v>
      </c>
      <c r="D2926" s="12" t="s">
        <v>2983</v>
      </c>
      <c r="E2926" s="13">
        <v>45367</v>
      </c>
      <c r="F2926" s="12" t="s">
        <v>12224</v>
      </c>
      <c r="G2926" s="12">
        <f>IF(ISNUMBER(MATCH(C2926, FACT_ORDERS!C:C, 0)), 1, 0)</f>
        <v>0</v>
      </c>
      <c r="H2926" s="12">
        <f>COUNTIF(B:B,FACT_SEARCHES[[#This Row],[WD_PRODUCTS]])</f>
        <v>101</v>
      </c>
    </row>
    <row r="2927" spans="1:8" x14ac:dyDescent="0.3">
      <c r="A2927" s="12">
        <v>9925</v>
      </c>
      <c r="B2927" s="12">
        <v>258</v>
      </c>
      <c r="C2927" s="8">
        <v>10861</v>
      </c>
      <c r="D2927" s="12" t="s">
        <v>2984</v>
      </c>
      <c r="E2927" s="13">
        <v>45367</v>
      </c>
      <c r="F2927" s="12" t="s">
        <v>17478</v>
      </c>
      <c r="G2927" s="12">
        <f>IF(ISNUMBER(MATCH(C2927, FACT_ORDERS!C:C, 0)), 1, 0)</f>
        <v>0</v>
      </c>
      <c r="H2927" s="12">
        <f>COUNTIF(B:B,FACT_SEARCHES[[#This Row],[WD_PRODUCTS]])</f>
        <v>57</v>
      </c>
    </row>
    <row r="2928" spans="1:8" x14ac:dyDescent="0.3">
      <c r="A2928" s="12">
        <v>9926</v>
      </c>
      <c r="B2928" s="12">
        <v>202</v>
      </c>
      <c r="C2928" s="8">
        <v>10861</v>
      </c>
      <c r="D2928" s="12" t="s">
        <v>2985</v>
      </c>
      <c r="E2928" s="13">
        <v>45367</v>
      </c>
      <c r="F2928" s="12" t="s">
        <v>11411</v>
      </c>
      <c r="G2928" s="12">
        <f>IF(ISNUMBER(MATCH(C2928, FACT_ORDERS!C:C, 0)), 1, 0)</f>
        <v>0</v>
      </c>
      <c r="H2928" s="12">
        <f>COUNTIF(B:B,FACT_SEARCHES[[#This Row],[WD_PRODUCTS]])</f>
        <v>74</v>
      </c>
    </row>
    <row r="2929" spans="1:8" x14ac:dyDescent="0.3">
      <c r="A2929" s="12">
        <v>9927</v>
      </c>
      <c r="B2929" s="12">
        <v>271</v>
      </c>
      <c r="C2929" s="8">
        <v>10861</v>
      </c>
      <c r="D2929" s="12" t="s">
        <v>2986</v>
      </c>
      <c r="E2929" s="13">
        <v>45367</v>
      </c>
      <c r="F2929" s="12" t="s">
        <v>17479</v>
      </c>
      <c r="G2929" s="12">
        <f>IF(ISNUMBER(MATCH(C2929, FACT_ORDERS!C:C, 0)), 1, 0)</f>
        <v>0</v>
      </c>
      <c r="H2929" s="12">
        <f>COUNTIF(B:B,FACT_SEARCHES[[#This Row],[WD_PRODUCTS]])</f>
        <v>74</v>
      </c>
    </row>
    <row r="2930" spans="1:8" x14ac:dyDescent="0.3">
      <c r="A2930" s="12">
        <v>9928</v>
      </c>
      <c r="B2930" s="12">
        <v>204</v>
      </c>
      <c r="C2930" s="8">
        <v>10861</v>
      </c>
      <c r="D2930" s="12" t="s">
        <v>2987</v>
      </c>
      <c r="E2930" s="13">
        <v>45367</v>
      </c>
      <c r="F2930" s="12" t="s">
        <v>17480</v>
      </c>
      <c r="G2930" s="12">
        <f>IF(ISNUMBER(MATCH(C2930, FACT_ORDERS!C:C, 0)), 1, 0)</f>
        <v>0</v>
      </c>
      <c r="H2930" s="12">
        <f>COUNTIF(B:B,FACT_SEARCHES[[#This Row],[WD_PRODUCTS]])</f>
        <v>139</v>
      </c>
    </row>
    <row r="2931" spans="1:8" x14ac:dyDescent="0.3">
      <c r="A2931" s="12">
        <v>9929</v>
      </c>
      <c r="B2931" s="12">
        <v>233</v>
      </c>
      <c r="C2931" s="8">
        <v>10416</v>
      </c>
      <c r="D2931" s="12" t="s">
        <v>2988</v>
      </c>
      <c r="E2931" s="13">
        <v>45178</v>
      </c>
      <c r="F2931" s="12" t="s">
        <v>17481</v>
      </c>
      <c r="G2931" s="12">
        <f>IF(ISNUMBER(MATCH(C2931, FACT_ORDERS!C:C, 0)), 1, 0)</f>
        <v>0</v>
      </c>
      <c r="H2931" s="12">
        <f>COUNTIF(B:B,FACT_SEARCHES[[#This Row],[WD_PRODUCTS]])</f>
        <v>76</v>
      </c>
    </row>
    <row r="2932" spans="1:8" x14ac:dyDescent="0.3">
      <c r="A2932" s="12">
        <v>9930</v>
      </c>
      <c r="B2932" s="12">
        <v>209</v>
      </c>
      <c r="C2932" s="8">
        <v>10416</v>
      </c>
      <c r="D2932" s="12" t="s">
        <v>2989</v>
      </c>
      <c r="E2932" s="13">
        <v>45178</v>
      </c>
      <c r="F2932" s="12" t="s">
        <v>17482</v>
      </c>
      <c r="G2932" s="12">
        <f>IF(ISNUMBER(MATCH(C2932, FACT_ORDERS!C:C, 0)), 1, 0)</f>
        <v>0</v>
      </c>
      <c r="H2932" s="12">
        <f>COUNTIF(B:B,FACT_SEARCHES[[#This Row],[WD_PRODUCTS]])</f>
        <v>91</v>
      </c>
    </row>
    <row r="2933" spans="1:8" x14ac:dyDescent="0.3">
      <c r="A2933" s="12">
        <v>9931</v>
      </c>
      <c r="B2933" s="12">
        <v>296</v>
      </c>
      <c r="C2933" s="8">
        <v>10416</v>
      </c>
      <c r="D2933" s="12" t="s">
        <v>2990</v>
      </c>
      <c r="E2933" s="13">
        <v>45178</v>
      </c>
      <c r="F2933" s="12" t="s">
        <v>17483</v>
      </c>
      <c r="G2933" s="12">
        <f>IF(ISNUMBER(MATCH(C2933, FACT_ORDERS!C:C, 0)), 1, 0)</f>
        <v>0</v>
      </c>
      <c r="H2933" s="12">
        <f>COUNTIF(B:B,FACT_SEARCHES[[#This Row],[WD_PRODUCTS]])</f>
        <v>106</v>
      </c>
    </row>
    <row r="2934" spans="1:8" x14ac:dyDescent="0.3">
      <c r="A2934" s="12">
        <v>9932</v>
      </c>
      <c r="B2934" s="12">
        <v>261</v>
      </c>
      <c r="C2934" s="8">
        <v>10416</v>
      </c>
      <c r="D2934" s="12" t="s">
        <v>2991</v>
      </c>
      <c r="E2934" s="13">
        <v>45178</v>
      </c>
      <c r="F2934" s="12" t="s">
        <v>3357</v>
      </c>
      <c r="G2934" s="12">
        <f>IF(ISNUMBER(MATCH(C2934, FACT_ORDERS!C:C, 0)), 1, 0)</f>
        <v>0</v>
      </c>
      <c r="H2934" s="12">
        <f>COUNTIF(B:B,FACT_SEARCHES[[#This Row],[WD_PRODUCTS]])</f>
        <v>77</v>
      </c>
    </row>
    <row r="2935" spans="1:8" x14ac:dyDescent="0.3">
      <c r="A2935" s="12">
        <v>9933</v>
      </c>
      <c r="B2935" s="12">
        <v>299</v>
      </c>
      <c r="C2935" s="8">
        <v>10416</v>
      </c>
      <c r="D2935" s="12" t="s">
        <v>2992</v>
      </c>
      <c r="E2935" s="13">
        <v>45178</v>
      </c>
      <c r="F2935" s="12" t="s">
        <v>17484</v>
      </c>
      <c r="G2935" s="12">
        <f>IF(ISNUMBER(MATCH(C2935, FACT_ORDERS!C:C, 0)), 1, 0)</f>
        <v>0</v>
      </c>
      <c r="H2935" s="12">
        <f>COUNTIF(B:B,FACT_SEARCHES[[#This Row],[WD_PRODUCTS]])</f>
        <v>125</v>
      </c>
    </row>
    <row r="2936" spans="1:8" x14ac:dyDescent="0.3">
      <c r="A2936" s="12">
        <v>9934</v>
      </c>
      <c r="B2936" s="12">
        <v>247</v>
      </c>
      <c r="C2936" s="8">
        <v>10294</v>
      </c>
      <c r="D2936" s="12" t="s">
        <v>2993</v>
      </c>
      <c r="E2936" s="13">
        <v>44272</v>
      </c>
      <c r="F2936" s="12" t="s">
        <v>3349</v>
      </c>
      <c r="G2936" s="12">
        <f>IF(ISNUMBER(MATCH(C2936, FACT_ORDERS!C:C, 0)), 1, 0)</f>
        <v>1</v>
      </c>
      <c r="H2936" s="12">
        <f>COUNTIF(B:B,FACT_SEARCHES[[#This Row],[WD_PRODUCTS]])</f>
        <v>72</v>
      </c>
    </row>
    <row r="2937" spans="1:8" x14ac:dyDescent="0.3">
      <c r="A2937" s="12">
        <v>9935</v>
      </c>
      <c r="B2937" s="12">
        <v>251</v>
      </c>
      <c r="C2937" s="8">
        <v>10129</v>
      </c>
      <c r="D2937" s="12" t="s">
        <v>2994</v>
      </c>
      <c r="E2937" s="13">
        <v>45145</v>
      </c>
      <c r="F2937" s="12" t="s">
        <v>17485</v>
      </c>
      <c r="G2937" s="12">
        <f>IF(ISNUMBER(MATCH(C2937, FACT_ORDERS!C:C, 0)), 1, 0)</f>
        <v>0</v>
      </c>
      <c r="H2937" s="12">
        <f>COUNTIF(B:B,FACT_SEARCHES[[#This Row],[WD_PRODUCTS]])</f>
        <v>67</v>
      </c>
    </row>
    <row r="2938" spans="1:8" x14ac:dyDescent="0.3">
      <c r="A2938" s="12">
        <v>9936</v>
      </c>
      <c r="B2938" s="12">
        <v>207</v>
      </c>
      <c r="C2938" s="8">
        <v>10129</v>
      </c>
      <c r="D2938" s="12" t="s">
        <v>2995</v>
      </c>
      <c r="E2938" s="13">
        <v>45145</v>
      </c>
      <c r="F2938" s="12" t="s">
        <v>17486</v>
      </c>
      <c r="G2938" s="12">
        <f>IF(ISNUMBER(MATCH(C2938, FACT_ORDERS!C:C, 0)), 1, 0)</f>
        <v>0</v>
      </c>
      <c r="H2938" s="12">
        <f>COUNTIF(B:B,FACT_SEARCHES[[#This Row],[WD_PRODUCTS]])</f>
        <v>47</v>
      </c>
    </row>
    <row r="2939" spans="1:8" x14ac:dyDescent="0.3">
      <c r="A2939" s="12">
        <v>9937</v>
      </c>
      <c r="B2939" s="12">
        <v>233</v>
      </c>
      <c r="C2939" s="8">
        <v>10416</v>
      </c>
      <c r="D2939" s="12" t="s">
        <v>2996</v>
      </c>
      <c r="E2939" s="13">
        <v>44888</v>
      </c>
      <c r="F2939" s="12" t="s">
        <v>17487</v>
      </c>
      <c r="G2939" s="12">
        <f>IF(ISNUMBER(MATCH(C2939, FACT_ORDERS!C:C, 0)), 1, 0)</f>
        <v>0</v>
      </c>
      <c r="H2939" s="12">
        <f>COUNTIF(B:B,FACT_SEARCHES[[#This Row],[WD_PRODUCTS]])</f>
        <v>76</v>
      </c>
    </row>
    <row r="2940" spans="1:8" x14ac:dyDescent="0.3">
      <c r="A2940" s="12">
        <v>9938</v>
      </c>
      <c r="B2940" s="12">
        <v>209</v>
      </c>
      <c r="C2940" s="8">
        <v>10416</v>
      </c>
      <c r="D2940" s="12" t="s">
        <v>2997</v>
      </c>
      <c r="E2940" s="13">
        <v>44888</v>
      </c>
      <c r="F2940" s="12" t="s">
        <v>3722</v>
      </c>
      <c r="G2940" s="12">
        <f>IF(ISNUMBER(MATCH(C2940, FACT_ORDERS!C:C, 0)), 1, 0)</f>
        <v>0</v>
      </c>
      <c r="H2940" s="12">
        <f>COUNTIF(B:B,FACT_SEARCHES[[#This Row],[WD_PRODUCTS]])</f>
        <v>91</v>
      </c>
    </row>
    <row r="2941" spans="1:8" x14ac:dyDescent="0.3">
      <c r="A2941" s="12">
        <v>9939</v>
      </c>
      <c r="B2941" s="12">
        <v>296</v>
      </c>
      <c r="C2941" s="8">
        <v>10416</v>
      </c>
      <c r="D2941" s="12" t="s">
        <v>2998</v>
      </c>
      <c r="E2941" s="13">
        <v>44888</v>
      </c>
      <c r="F2941" s="12" t="s">
        <v>17488</v>
      </c>
      <c r="G2941" s="12">
        <f>IF(ISNUMBER(MATCH(C2941, FACT_ORDERS!C:C, 0)), 1, 0)</f>
        <v>0</v>
      </c>
      <c r="H2941" s="12">
        <f>COUNTIF(B:B,FACT_SEARCHES[[#This Row],[WD_PRODUCTS]])</f>
        <v>106</v>
      </c>
    </row>
    <row r="2942" spans="1:8" x14ac:dyDescent="0.3">
      <c r="A2942" s="12">
        <v>9940</v>
      </c>
      <c r="B2942" s="12">
        <v>261</v>
      </c>
      <c r="C2942" s="8">
        <v>10416</v>
      </c>
      <c r="D2942" s="12" t="s">
        <v>2999</v>
      </c>
      <c r="E2942" s="13">
        <v>44888</v>
      </c>
      <c r="F2942" s="12" t="s">
        <v>17489</v>
      </c>
      <c r="G2942" s="12">
        <f>IF(ISNUMBER(MATCH(C2942, FACT_ORDERS!C:C, 0)), 1, 0)</f>
        <v>0</v>
      </c>
      <c r="H2942" s="12">
        <f>COUNTIF(B:B,FACT_SEARCHES[[#This Row],[WD_PRODUCTS]])</f>
        <v>77</v>
      </c>
    </row>
    <row r="2943" spans="1:8" x14ac:dyDescent="0.3">
      <c r="A2943" s="12">
        <v>9941</v>
      </c>
      <c r="B2943" s="12">
        <v>299</v>
      </c>
      <c r="C2943" s="8">
        <v>10416</v>
      </c>
      <c r="D2943" s="12" t="s">
        <v>3000</v>
      </c>
      <c r="E2943" s="13">
        <v>44888</v>
      </c>
      <c r="F2943" s="12" t="s">
        <v>17490</v>
      </c>
      <c r="G2943" s="12">
        <f>IF(ISNUMBER(MATCH(C2943, FACT_ORDERS!C:C, 0)), 1, 0)</f>
        <v>0</v>
      </c>
      <c r="H2943" s="12">
        <f>COUNTIF(B:B,FACT_SEARCHES[[#This Row],[WD_PRODUCTS]])</f>
        <v>125</v>
      </c>
    </row>
    <row r="2944" spans="1:8" x14ac:dyDescent="0.3">
      <c r="A2944" s="12">
        <v>9942</v>
      </c>
      <c r="B2944" s="12">
        <v>260</v>
      </c>
      <c r="C2944" s="8">
        <v>10755</v>
      </c>
      <c r="D2944" s="12" t="s">
        <v>3001</v>
      </c>
      <c r="E2944" s="13">
        <v>44354</v>
      </c>
      <c r="F2944" s="12" t="s">
        <v>17491</v>
      </c>
      <c r="G2944" s="12">
        <f>IF(ISNUMBER(MATCH(C2944, FACT_ORDERS!C:C, 0)), 1, 0)</f>
        <v>1</v>
      </c>
      <c r="H2944" s="12">
        <f>COUNTIF(B:B,FACT_SEARCHES[[#This Row],[WD_PRODUCTS]])</f>
        <v>86</v>
      </c>
    </row>
    <row r="2945" spans="1:8" x14ac:dyDescent="0.3">
      <c r="A2945" s="12">
        <v>9943</v>
      </c>
      <c r="B2945" s="12">
        <v>283</v>
      </c>
      <c r="C2945" s="8">
        <v>10755</v>
      </c>
      <c r="D2945" s="12" t="s">
        <v>3002</v>
      </c>
      <c r="E2945" s="13">
        <v>44354</v>
      </c>
      <c r="F2945" s="12" t="s">
        <v>17492</v>
      </c>
      <c r="G2945" s="12">
        <f>IF(ISNUMBER(MATCH(C2945, FACT_ORDERS!C:C, 0)), 1, 0)</f>
        <v>1</v>
      </c>
      <c r="H2945" s="12">
        <f>COUNTIF(B:B,FACT_SEARCHES[[#This Row],[WD_PRODUCTS]])</f>
        <v>65</v>
      </c>
    </row>
    <row r="2946" spans="1:8" x14ac:dyDescent="0.3">
      <c r="A2946" s="12">
        <v>9944</v>
      </c>
      <c r="B2946" s="12">
        <v>259</v>
      </c>
      <c r="C2946" s="8">
        <v>10755</v>
      </c>
      <c r="D2946" s="12" t="s">
        <v>3003</v>
      </c>
      <c r="E2946" s="13">
        <v>44354</v>
      </c>
      <c r="F2946" s="12" t="s">
        <v>17493</v>
      </c>
      <c r="G2946" s="12">
        <f>IF(ISNUMBER(MATCH(C2946, FACT_ORDERS!C:C, 0)), 1, 0)</f>
        <v>1</v>
      </c>
      <c r="H2946" s="12">
        <f>COUNTIF(B:B,FACT_SEARCHES[[#This Row],[WD_PRODUCTS]])</f>
        <v>64</v>
      </c>
    </row>
    <row r="2947" spans="1:8" x14ac:dyDescent="0.3">
      <c r="A2947" s="12">
        <v>9945</v>
      </c>
      <c r="B2947" s="12">
        <v>270</v>
      </c>
      <c r="C2947" s="8">
        <v>10244</v>
      </c>
      <c r="D2947" s="12" t="s">
        <v>3004</v>
      </c>
      <c r="E2947" s="13">
        <v>45283</v>
      </c>
      <c r="F2947" s="12" t="s">
        <v>17494</v>
      </c>
      <c r="G2947" s="12">
        <f>IF(ISNUMBER(MATCH(C2947, FACT_ORDERS!C:C, 0)), 1, 0)</f>
        <v>0</v>
      </c>
      <c r="H2947" s="12">
        <f>COUNTIF(B:B,FACT_SEARCHES[[#This Row],[WD_PRODUCTS]])</f>
        <v>54</v>
      </c>
    </row>
    <row r="2948" spans="1:8" x14ac:dyDescent="0.3">
      <c r="A2948" s="12">
        <v>9946</v>
      </c>
      <c r="B2948" s="12">
        <v>209</v>
      </c>
      <c r="C2948" s="8">
        <v>10395</v>
      </c>
      <c r="D2948" s="12" t="s">
        <v>3005</v>
      </c>
      <c r="E2948" s="13">
        <v>44294</v>
      </c>
      <c r="F2948" s="12" t="s">
        <v>17495</v>
      </c>
      <c r="G2948" s="12">
        <f>IF(ISNUMBER(MATCH(C2948, FACT_ORDERS!C:C, 0)), 1, 0)</f>
        <v>1</v>
      </c>
      <c r="H2948" s="12">
        <f>COUNTIF(B:B,FACT_SEARCHES[[#This Row],[WD_PRODUCTS]])</f>
        <v>91</v>
      </c>
    </row>
    <row r="2949" spans="1:8" x14ac:dyDescent="0.3">
      <c r="A2949" s="12">
        <v>9947</v>
      </c>
      <c r="B2949" s="12">
        <v>215</v>
      </c>
      <c r="C2949" s="8">
        <v>10395</v>
      </c>
      <c r="D2949" s="12" t="s">
        <v>3006</v>
      </c>
      <c r="E2949" s="13">
        <v>44294</v>
      </c>
      <c r="F2949" s="12" t="s">
        <v>17496</v>
      </c>
      <c r="G2949" s="12">
        <f>IF(ISNUMBER(MATCH(C2949, FACT_ORDERS!C:C, 0)), 1, 0)</f>
        <v>1</v>
      </c>
      <c r="H2949" s="12">
        <f>COUNTIF(B:B,FACT_SEARCHES[[#This Row],[WD_PRODUCTS]])</f>
        <v>67</v>
      </c>
    </row>
    <row r="2950" spans="1:8" x14ac:dyDescent="0.3">
      <c r="A2950" s="12">
        <v>9948</v>
      </c>
      <c r="B2950" s="12">
        <v>237</v>
      </c>
      <c r="C2950" s="8">
        <v>10395</v>
      </c>
      <c r="D2950" s="12" t="s">
        <v>3007</v>
      </c>
      <c r="E2950" s="13">
        <v>44294</v>
      </c>
      <c r="F2950" s="12" t="s">
        <v>17497</v>
      </c>
      <c r="G2950" s="12">
        <f>IF(ISNUMBER(MATCH(C2950, FACT_ORDERS!C:C, 0)), 1, 0)</f>
        <v>1</v>
      </c>
      <c r="H2950" s="12">
        <f>COUNTIF(B:B,FACT_SEARCHES[[#This Row],[WD_PRODUCTS]])</f>
        <v>99</v>
      </c>
    </row>
    <row r="2951" spans="1:8" x14ac:dyDescent="0.3">
      <c r="A2951" s="12">
        <v>9949</v>
      </c>
      <c r="B2951" s="12">
        <v>254</v>
      </c>
      <c r="C2951" s="8">
        <v>10070</v>
      </c>
      <c r="D2951" s="12" t="s">
        <v>3008</v>
      </c>
      <c r="E2951" s="13">
        <v>44782</v>
      </c>
      <c r="F2951" s="12" t="s">
        <v>17498</v>
      </c>
      <c r="G2951" s="12">
        <f>IF(ISNUMBER(MATCH(C2951, FACT_ORDERS!C:C, 0)), 1, 0)</f>
        <v>0</v>
      </c>
      <c r="H2951" s="12">
        <f>COUNTIF(B:B,FACT_SEARCHES[[#This Row],[WD_PRODUCTS]])</f>
        <v>77</v>
      </c>
    </row>
    <row r="2952" spans="1:8" x14ac:dyDescent="0.3">
      <c r="A2952" s="12">
        <v>9950</v>
      </c>
      <c r="B2952" s="12">
        <v>226</v>
      </c>
      <c r="C2952" s="8">
        <v>10070</v>
      </c>
      <c r="D2952" s="12" t="s">
        <v>3009</v>
      </c>
      <c r="E2952" s="13">
        <v>44782</v>
      </c>
      <c r="F2952" s="12" t="s">
        <v>17499</v>
      </c>
      <c r="G2952" s="12">
        <f>IF(ISNUMBER(MATCH(C2952, FACT_ORDERS!C:C, 0)), 1, 0)</f>
        <v>0</v>
      </c>
      <c r="H2952" s="12">
        <f>COUNTIF(B:B,FACT_SEARCHES[[#This Row],[WD_PRODUCTS]])</f>
        <v>56</v>
      </c>
    </row>
    <row r="2953" spans="1:8" x14ac:dyDescent="0.3">
      <c r="A2953" s="12">
        <v>9951</v>
      </c>
      <c r="B2953" s="12">
        <v>213</v>
      </c>
      <c r="C2953" s="8">
        <v>10572</v>
      </c>
      <c r="D2953" s="12" t="s">
        <v>3010</v>
      </c>
      <c r="E2953" s="13">
        <v>45016</v>
      </c>
      <c r="F2953" s="12" t="s">
        <v>17500</v>
      </c>
      <c r="G2953" s="12">
        <f>IF(ISNUMBER(MATCH(C2953, FACT_ORDERS!C:C, 0)), 1, 0)</f>
        <v>1</v>
      </c>
      <c r="H2953" s="12">
        <f>COUNTIF(B:B,FACT_SEARCHES[[#This Row],[WD_PRODUCTS]])</f>
        <v>86</v>
      </c>
    </row>
    <row r="2954" spans="1:8" x14ac:dyDescent="0.3">
      <c r="A2954" s="12">
        <v>9952</v>
      </c>
      <c r="B2954" s="12">
        <v>289</v>
      </c>
      <c r="C2954" s="8">
        <v>10572</v>
      </c>
      <c r="D2954" s="12" t="s">
        <v>3011</v>
      </c>
      <c r="E2954" s="13">
        <v>45016</v>
      </c>
      <c r="F2954" s="12" t="s">
        <v>17501</v>
      </c>
      <c r="G2954" s="12">
        <f>IF(ISNUMBER(MATCH(C2954, FACT_ORDERS!C:C, 0)), 1, 0)</f>
        <v>1</v>
      </c>
      <c r="H2954" s="12">
        <f>COUNTIF(B:B,FACT_SEARCHES[[#This Row],[WD_PRODUCTS]])</f>
        <v>56</v>
      </c>
    </row>
    <row r="2955" spans="1:8" x14ac:dyDescent="0.3">
      <c r="A2955" s="12">
        <v>9953</v>
      </c>
      <c r="B2955" s="12">
        <v>227</v>
      </c>
      <c r="C2955" s="8">
        <v>10572</v>
      </c>
      <c r="D2955" s="12" t="s">
        <v>3012</v>
      </c>
      <c r="E2955" s="13">
        <v>45016</v>
      </c>
      <c r="F2955" s="12" t="s">
        <v>17502</v>
      </c>
      <c r="G2955" s="12">
        <f>IF(ISNUMBER(MATCH(C2955, FACT_ORDERS!C:C, 0)), 1, 0)</f>
        <v>1</v>
      </c>
      <c r="H2955" s="12">
        <f>COUNTIF(B:B,FACT_SEARCHES[[#This Row],[WD_PRODUCTS]])</f>
        <v>93</v>
      </c>
    </row>
    <row r="2956" spans="1:8" x14ac:dyDescent="0.3">
      <c r="A2956" s="12">
        <v>9954</v>
      </c>
      <c r="B2956" s="12">
        <v>217</v>
      </c>
      <c r="C2956" s="8">
        <v>10700</v>
      </c>
      <c r="D2956" s="12" t="s">
        <v>3013</v>
      </c>
      <c r="E2956" s="13">
        <v>45537</v>
      </c>
      <c r="F2956" s="12" t="s">
        <v>17503</v>
      </c>
      <c r="G2956" s="12">
        <f>IF(ISNUMBER(MATCH(C2956, FACT_ORDERS!C:C, 0)), 1, 0)</f>
        <v>0</v>
      </c>
      <c r="H2956" s="12">
        <f>COUNTIF(B:B,FACT_SEARCHES[[#This Row],[WD_PRODUCTS]])</f>
        <v>49</v>
      </c>
    </row>
    <row r="2957" spans="1:8" x14ac:dyDescent="0.3">
      <c r="A2957" s="12">
        <v>9955</v>
      </c>
      <c r="B2957" s="12">
        <v>242</v>
      </c>
      <c r="C2957" s="8">
        <v>10062</v>
      </c>
      <c r="D2957" s="12" t="s">
        <v>3014</v>
      </c>
      <c r="E2957" s="13">
        <v>45095</v>
      </c>
      <c r="F2957" s="12" t="s">
        <v>17504</v>
      </c>
      <c r="G2957" s="12">
        <f>IF(ISNUMBER(MATCH(C2957, FACT_ORDERS!C:C, 0)), 1, 0)</f>
        <v>1</v>
      </c>
      <c r="H2957" s="12">
        <f>COUNTIF(B:B,FACT_SEARCHES[[#This Row],[WD_PRODUCTS]])</f>
        <v>76</v>
      </c>
    </row>
    <row r="2958" spans="1:8" x14ac:dyDescent="0.3">
      <c r="A2958" s="12">
        <v>9956</v>
      </c>
      <c r="B2958" s="12">
        <v>285</v>
      </c>
      <c r="C2958" s="8">
        <v>10062</v>
      </c>
      <c r="D2958" s="12" t="s">
        <v>3015</v>
      </c>
      <c r="E2958" s="13">
        <v>45095</v>
      </c>
      <c r="F2958" s="12" t="s">
        <v>17505</v>
      </c>
      <c r="G2958" s="12">
        <f>IF(ISNUMBER(MATCH(C2958, FACT_ORDERS!C:C, 0)), 1, 0)</f>
        <v>1</v>
      </c>
      <c r="H2958" s="12">
        <f>COUNTIF(B:B,FACT_SEARCHES[[#This Row],[WD_PRODUCTS]])</f>
        <v>56</v>
      </c>
    </row>
    <row r="2959" spans="1:8" x14ac:dyDescent="0.3">
      <c r="A2959" s="12">
        <v>9957</v>
      </c>
      <c r="B2959" s="12">
        <v>273</v>
      </c>
      <c r="C2959" s="8">
        <v>10062</v>
      </c>
      <c r="D2959" s="12" t="s">
        <v>3016</v>
      </c>
      <c r="E2959" s="13">
        <v>45095</v>
      </c>
      <c r="F2959" s="12" t="s">
        <v>17506</v>
      </c>
      <c r="G2959" s="12">
        <f>IF(ISNUMBER(MATCH(C2959, FACT_ORDERS!C:C, 0)), 1, 0)</f>
        <v>1</v>
      </c>
      <c r="H2959" s="12">
        <f>COUNTIF(B:B,FACT_SEARCHES[[#This Row],[WD_PRODUCTS]])</f>
        <v>73</v>
      </c>
    </row>
    <row r="2960" spans="1:8" x14ac:dyDescent="0.3">
      <c r="A2960" s="12">
        <v>9958</v>
      </c>
      <c r="B2960" s="12">
        <v>231</v>
      </c>
      <c r="C2960" s="8">
        <v>10597</v>
      </c>
      <c r="D2960" s="12" t="s">
        <v>3017</v>
      </c>
      <c r="E2960" s="13">
        <v>45521</v>
      </c>
      <c r="F2960" s="12" t="s">
        <v>17507</v>
      </c>
      <c r="G2960" s="12">
        <f>IF(ISNUMBER(MATCH(C2960, FACT_ORDERS!C:C, 0)), 1, 0)</f>
        <v>0</v>
      </c>
      <c r="H2960" s="12">
        <f>COUNTIF(B:B,FACT_SEARCHES[[#This Row],[WD_PRODUCTS]])</f>
        <v>58</v>
      </c>
    </row>
    <row r="2961" spans="1:8" x14ac:dyDescent="0.3">
      <c r="A2961" s="12">
        <v>9959</v>
      </c>
      <c r="B2961" s="12">
        <v>213</v>
      </c>
      <c r="C2961" s="8">
        <v>10572</v>
      </c>
      <c r="D2961" s="12" t="s">
        <v>3018</v>
      </c>
      <c r="E2961" s="13">
        <v>45111</v>
      </c>
      <c r="F2961" s="12" t="s">
        <v>17508</v>
      </c>
      <c r="G2961" s="12">
        <f>IF(ISNUMBER(MATCH(C2961, FACT_ORDERS!C:C, 0)), 1, 0)</f>
        <v>1</v>
      </c>
      <c r="H2961" s="12">
        <f>COUNTIF(B:B,FACT_SEARCHES[[#This Row],[WD_PRODUCTS]])</f>
        <v>86</v>
      </c>
    </row>
    <row r="2962" spans="1:8" x14ac:dyDescent="0.3">
      <c r="A2962" s="12">
        <v>9960</v>
      </c>
      <c r="B2962" s="12">
        <v>289</v>
      </c>
      <c r="C2962" s="8">
        <v>10572</v>
      </c>
      <c r="D2962" s="12" t="s">
        <v>3019</v>
      </c>
      <c r="E2962" s="13">
        <v>45111</v>
      </c>
      <c r="F2962" s="12" t="s">
        <v>17509</v>
      </c>
      <c r="G2962" s="12">
        <f>IF(ISNUMBER(MATCH(C2962, FACT_ORDERS!C:C, 0)), 1, 0)</f>
        <v>1</v>
      </c>
      <c r="H2962" s="12">
        <f>COUNTIF(B:B,FACT_SEARCHES[[#This Row],[WD_PRODUCTS]])</f>
        <v>56</v>
      </c>
    </row>
    <row r="2963" spans="1:8" x14ac:dyDescent="0.3">
      <c r="A2963" s="12">
        <v>9961</v>
      </c>
      <c r="B2963" s="12">
        <v>227</v>
      </c>
      <c r="C2963" s="8">
        <v>10572</v>
      </c>
      <c r="D2963" s="12" t="s">
        <v>3020</v>
      </c>
      <c r="E2963" s="13">
        <v>45111</v>
      </c>
      <c r="F2963" s="12" t="s">
        <v>17510</v>
      </c>
      <c r="G2963" s="12">
        <f>IF(ISNUMBER(MATCH(C2963, FACT_ORDERS!C:C, 0)), 1, 0)</f>
        <v>1</v>
      </c>
      <c r="H2963" s="12">
        <f>COUNTIF(B:B,FACT_SEARCHES[[#This Row],[WD_PRODUCTS]])</f>
        <v>93</v>
      </c>
    </row>
    <row r="2964" spans="1:8" x14ac:dyDescent="0.3">
      <c r="A2964" s="12">
        <v>9962</v>
      </c>
      <c r="B2964" s="12">
        <v>237</v>
      </c>
      <c r="C2964" s="8">
        <v>10936</v>
      </c>
      <c r="D2964" s="12" t="s">
        <v>3021</v>
      </c>
      <c r="E2964" s="13">
        <v>45520</v>
      </c>
      <c r="F2964" s="12" t="s">
        <v>17511</v>
      </c>
      <c r="G2964" s="12">
        <f>IF(ISNUMBER(MATCH(C2964, FACT_ORDERS!C:C, 0)), 1, 0)</f>
        <v>1</v>
      </c>
      <c r="H2964" s="12">
        <f>COUNTIF(B:B,FACT_SEARCHES[[#This Row],[WD_PRODUCTS]])</f>
        <v>99</v>
      </c>
    </row>
    <row r="2965" spans="1:8" x14ac:dyDescent="0.3">
      <c r="A2965" s="12">
        <v>9963</v>
      </c>
      <c r="B2965" s="12">
        <v>288</v>
      </c>
      <c r="C2965" s="8">
        <v>10936</v>
      </c>
      <c r="D2965" s="12" t="s">
        <v>3022</v>
      </c>
      <c r="E2965" s="13">
        <v>45520</v>
      </c>
      <c r="F2965" s="12" t="s">
        <v>17512</v>
      </c>
      <c r="G2965" s="12">
        <f>IF(ISNUMBER(MATCH(C2965, FACT_ORDERS!C:C, 0)), 1, 0)</f>
        <v>1</v>
      </c>
      <c r="H2965" s="12">
        <f>COUNTIF(B:B,FACT_SEARCHES[[#This Row],[WD_PRODUCTS]])</f>
        <v>106</v>
      </c>
    </row>
    <row r="2966" spans="1:8" x14ac:dyDescent="0.3">
      <c r="A2966" s="12">
        <v>9964</v>
      </c>
      <c r="B2966" s="12">
        <v>298</v>
      </c>
      <c r="C2966" s="8">
        <v>10697</v>
      </c>
      <c r="D2966" s="12" t="s">
        <v>3023</v>
      </c>
      <c r="E2966" s="13">
        <v>45309</v>
      </c>
      <c r="F2966" s="12" t="s">
        <v>17513</v>
      </c>
      <c r="G2966" s="12">
        <f>IF(ISNUMBER(MATCH(C2966, FACT_ORDERS!C:C, 0)), 1, 0)</f>
        <v>1</v>
      </c>
      <c r="H2966" s="12">
        <f>COUNTIF(B:B,FACT_SEARCHES[[#This Row],[WD_PRODUCTS]])</f>
        <v>79</v>
      </c>
    </row>
    <row r="2967" spans="1:8" x14ac:dyDescent="0.3">
      <c r="A2967" s="12">
        <v>9965</v>
      </c>
      <c r="B2967" s="12">
        <v>298</v>
      </c>
      <c r="C2967" s="8">
        <v>10781</v>
      </c>
      <c r="D2967" s="12" t="s">
        <v>3024</v>
      </c>
      <c r="E2967" s="13">
        <v>45206</v>
      </c>
      <c r="F2967" s="12" t="s">
        <v>4039</v>
      </c>
      <c r="G2967" s="12">
        <f>IF(ISNUMBER(MATCH(C2967, FACT_ORDERS!C:C, 0)), 1, 0)</f>
        <v>1</v>
      </c>
      <c r="H2967" s="12">
        <f>COUNTIF(B:B,FACT_SEARCHES[[#This Row],[WD_PRODUCTS]])</f>
        <v>79</v>
      </c>
    </row>
    <row r="2968" spans="1:8" x14ac:dyDescent="0.3">
      <c r="A2968" s="12">
        <v>9966</v>
      </c>
      <c r="B2968" s="12">
        <v>251</v>
      </c>
      <c r="C2968" s="8">
        <v>10781</v>
      </c>
      <c r="D2968" s="12" t="s">
        <v>3025</v>
      </c>
      <c r="E2968" s="13">
        <v>45206</v>
      </c>
      <c r="F2968" s="12" t="s">
        <v>17514</v>
      </c>
      <c r="G2968" s="12">
        <f>IF(ISNUMBER(MATCH(C2968, FACT_ORDERS!C:C, 0)), 1, 0)</f>
        <v>1</v>
      </c>
      <c r="H2968" s="12">
        <f>COUNTIF(B:B,FACT_SEARCHES[[#This Row],[WD_PRODUCTS]])</f>
        <v>67</v>
      </c>
    </row>
    <row r="2969" spans="1:8" x14ac:dyDescent="0.3">
      <c r="A2969" s="12">
        <v>9967</v>
      </c>
      <c r="B2969" s="12">
        <v>202</v>
      </c>
      <c r="C2969" s="8">
        <v>10781</v>
      </c>
      <c r="D2969" s="12" t="s">
        <v>3026</v>
      </c>
      <c r="E2969" s="13">
        <v>45206</v>
      </c>
      <c r="F2969" s="12" t="s">
        <v>4067</v>
      </c>
      <c r="G2969" s="12">
        <f>IF(ISNUMBER(MATCH(C2969, FACT_ORDERS!C:C, 0)), 1, 0)</f>
        <v>1</v>
      </c>
      <c r="H2969" s="12">
        <f>COUNTIF(B:B,FACT_SEARCHES[[#This Row],[WD_PRODUCTS]])</f>
        <v>74</v>
      </c>
    </row>
    <row r="2970" spans="1:8" x14ac:dyDescent="0.3">
      <c r="A2970" s="12">
        <v>9968</v>
      </c>
      <c r="B2970" s="12">
        <v>292</v>
      </c>
      <c r="C2970" s="8">
        <v>10781</v>
      </c>
      <c r="D2970" s="12" t="s">
        <v>3027</v>
      </c>
      <c r="E2970" s="13">
        <v>45206</v>
      </c>
      <c r="F2970" s="12" t="s">
        <v>3707</v>
      </c>
      <c r="G2970" s="12">
        <f>IF(ISNUMBER(MATCH(C2970, FACT_ORDERS!C:C, 0)), 1, 0)</f>
        <v>1</v>
      </c>
      <c r="H2970" s="12">
        <f>COUNTIF(B:B,FACT_SEARCHES[[#This Row],[WD_PRODUCTS]])</f>
        <v>95</v>
      </c>
    </row>
    <row r="2971" spans="1:8" x14ac:dyDescent="0.3">
      <c r="A2971" s="12">
        <v>9969</v>
      </c>
      <c r="B2971" s="12">
        <v>249</v>
      </c>
      <c r="C2971" s="8">
        <v>10645</v>
      </c>
      <c r="D2971" s="12" t="s">
        <v>3028</v>
      </c>
      <c r="E2971" s="13">
        <v>44593</v>
      </c>
      <c r="F2971" s="12" t="s">
        <v>17515</v>
      </c>
      <c r="G2971" s="12">
        <f>IF(ISNUMBER(MATCH(C2971, FACT_ORDERS!C:C, 0)), 1, 0)</f>
        <v>1</v>
      </c>
      <c r="H2971" s="12">
        <f>COUNTIF(B:B,FACT_SEARCHES[[#This Row],[WD_PRODUCTS]])</f>
        <v>85</v>
      </c>
    </row>
    <row r="2972" spans="1:8" x14ac:dyDescent="0.3">
      <c r="A2972" s="12">
        <v>9970</v>
      </c>
      <c r="B2972" s="12">
        <v>242</v>
      </c>
      <c r="C2972" s="8">
        <v>10645</v>
      </c>
      <c r="D2972" s="12" t="s">
        <v>3029</v>
      </c>
      <c r="E2972" s="13">
        <v>44593</v>
      </c>
      <c r="F2972" s="12" t="s">
        <v>17516</v>
      </c>
      <c r="G2972" s="12">
        <f>IF(ISNUMBER(MATCH(C2972, FACT_ORDERS!C:C, 0)), 1, 0)</f>
        <v>1</v>
      </c>
      <c r="H2972" s="12">
        <f>COUNTIF(B:B,FACT_SEARCHES[[#This Row],[WD_PRODUCTS]])</f>
        <v>76</v>
      </c>
    </row>
    <row r="2973" spans="1:8" x14ac:dyDescent="0.3">
      <c r="A2973" s="12">
        <v>9971</v>
      </c>
      <c r="B2973" s="12">
        <v>224</v>
      </c>
      <c r="C2973" s="8">
        <v>10645</v>
      </c>
      <c r="D2973" s="12" t="s">
        <v>3030</v>
      </c>
      <c r="E2973" s="13">
        <v>44593</v>
      </c>
      <c r="F2973" s="12" t="s">
        <v>17517</v>
      </c>
      <c r="G2973" s="12">
        <f>IF(ISNUMBER(MATCH(C2973, FACT_ORDERS!C:C, 0)), 1, 0)</f>
        <v>1</v>
      </c>
      <c r="H2973" s="12">
        <f>COUNTIF(B:B,FACT_SEARCHES[[#This Row],[WD_PRODUCTS]])</f>
        <v>63</v>
      </c>
    </row>
    <row r="2974" spans="1:8" x14ac:dyDescent="0.3">
      <c r="A2974" s="12">
        <v>9972</v>
      </c>
      <c r="B2974" s="12">
        <v>223</v>
      </c>
      <c r="C2974" s="8">
        <v>10899</v>
      </c>
      <c r="D2974" s="12" t="s">
        <v>3031</v>
      </c>
      <c r="E2974" s="13">
        <v>45502</v>
      </c>
      <c r="F2974" s="12" t="s">
        <v>17518</v>
      </c>
      <c r="G2974" s="12">
        <f>IF(ISNUMBER(MATCH(C2974, FACT_ORDERS!C:C, 0)), 1, 0)</f>
        <v>1</v>
      </c>
      <c r="H2974" s="12">
        <f>COUNTIF(B:B,FACT_SEARCHES[[#This Row],[WD_PRODUCTS]])</f>
        <v>45</v>
      </c>
    </row>
    <row r="2975" spans="1:8" x14ac:dyDescent="0.3">
      <c r="A2975" s="12">
        <v>9973</v>
      </c>
      <c r="B2975" s="12">
        <v>298</v>
      </c>
      <c r="C2975" s="8">
        <v>10899</v>
      </c>
      <c r="D2975" s="12" t="s">
        <v>3032</v>
      </c>
      <c r="E2975" s="13">
        <v>45502</v>
      </c>
      <c r="F2975" s="12" t="s">
        <v>3726</v>
      </c>
      <c r="G2975" s="12">
        <f>IF(ISNUMBER(MATCH(C2975, FACT_ORDERS!C:C, 0)), 1, 0)</f>
        <v>1</v>
      </c>
      <c r="H2975" s="12">
        <f>COUNTIF(B:B,FACT_SEARCHES[[#This Row],[WD_PRODUCTS]])</f>
        <v>79</v>
      </c>
    </row>
    <row r="2976" spans="1:8" x14ac:dyDescent="0.3">
      <c r="A2976" s="12">
        <v>9974</v>
      </c>
      <c r="B2976" s="12">
        <v>292</v>
      </c>
      <c r="C2976" s="8">
        <v>10835</v>
      </c>
      <c r="D2976" s="12" t="s">
        <v>3033</v>
      </c>
      <c r="E2976" s="13">
        <v>44958</v>
      </c>
      <c r="F2976" s="12" t="s">
        <v>17519</v>
      </c>
      <c r="G2976" s="12">
        <f>IF(ISNUMBER(MATCH(C2976, FACT_ORDERS!C:C, 0)), 1, 0)</f>
        <v>0</v>
      </c>
      <c r="H2976" s="12">
        <f>COUNTIF(B:B,FACT_SEARCHES[[#This Row],[WD_PRODUCTS]])</f>
        <v>95</v>
      </c>
    </row>
    <row r="2977" spans="1:8" x14ac:dyDescent="0.3">
      <c r="A2977" s="12">
        <v>9975</v>
      </c>
      <c r="B2977" s="12">
        <v>201</v>
      </c>
      <c r="C2977" s="8">
        <v>10884</v>
      </c>
      <c r="D2977" s="12" t="s">
        <v>3034</v>
      </c>
      <c r="E2977" s="13">
        <v>45408</v>
      </c>
      <c r="F2977" s="12" t="s">
        <v>17520</v>
      </c>
      <c r="G2977" s="12">
        <f>IF(ISNUMBER(MATCH(C2977, FACT_ORDERS!C:C, 0)), 1, 0)</f>
        <v>0</v>
      </c>
      <c r="H2977" s="12">
        <f>COUNTIF(B:B,FACT_SEARCHES[[#This Row],[WD_PRODUCTS]])</f>
        <v>65</v>
      </c>
    </row>
    <row r="2978" spans="1:8" x14ac:dyDescent="0.3">
      <c r="A2978" s="12">
        <v>9976</v>
      </c>
      <c r="B2978" s="12">
        <v>284</v>
      </c>
      <c r="C2978" s="8">
        <v>10884</v>
      </c>
      <c r="D2978" s="12" t="s">
        <v>3035</v>
      </c>
      <c r="E2978" s="13">
        <v>45408</v>
      </c>
      <c r="F2978" s="12" t="s">
        <v>17521</v>
      </c>
      <c r="G2978" s="12">
        <f>IF(ISNUMBER(MATCH(C2978, FACT_ORDERS!C:C, 0)), 1, 0)</f>
        <v>0</v>
      </c>
      <c r="H2978" s="12">
        <f>COUNTIF(B:B,FACT_SEARCHES[[#This Row],[WD_PRODUCTS]])</f>
        <v>97</v>
      </c>
    </row>
    <row r="2979" spans="1:8" x14ac:dyDescent="0.3">
      <c r="A2979" s="12">
        <v>9977</v>
      </c>
      <c r="B2979" s="12">
        <v>268</v>
      </c>
      <c r="C2979" s="8">
        <v>10709</v>
      </c>
      <c r="D2979" s="12" t="s">
        <v>3036</v>
      </c>
      <c r="E2979" s="13">
        <v>45281</v>
      </c>
      <c r="F2979" s="12" t="s">
        <v>11578</v>
      </c>
      <c r="G2979" s="12">
        <f>IF(ISNUMBER(MATCH(C2979, FACT_ORDERS!C:C, 0)), 1, 0)</f>
        <v>1</v>
      </c>
      <c r="H2979" s="12">
        <f>COUNTIF(B:B,FACT_SEARCHES[[#This Row],[WD_PRODUCTS]])</f>
        <v>78</v>
      </c>
    </row>
    <row r="2980" spans="1:8" x14ac:dyDescent="0.3">
      <c r="A2980" s="12">
        <v>9978</v>
      </c>
      <c r="B2980" s="12">
        <v>202</v>
      </c>
      <c r="C2980" s="8">
        <v>10709</v>
      </c>
      <c r="D2980" s="12" t="s">
        <v>3037</v>
      </c>
      <c r="E2980" s="13">
        <v>45281</v>
      </c>
      <c r="F2980" s="12" t="s">
        <v>17522</v>
      </c>
      <c r="G2980" s="12">
        <f>IF(ISNUMBER(MATCH(C2980, FACT_ORDERS!C:C, 0)), 1, 0)</f>
        <v>1</v>
      </c>
      <c r="H2980" s="12">
        <f>COUNTIF(B:B,FACT_SEARCHES[[#This Row],[WD_PRODUCTS]])</f>
        <v>74</v>
      </c>
    </row>
    <row r="2981" spans="1:8" x14ac:dyDescent="0.3">
      <c r="A2981" s="12">
        <v>9979</v>
      </c>
      <c r="B2981" s="12">
        <v>263</v>
      </c>
      <c r="C2981" s="8">
        <v>10709</v>
      </c>
      <c r="D2981" s="12" t="s">
        <v>3038</v>
      </c>
      <c r="E2981" s="13">
        <v>45281</v>
      </c>
      <c r="F2981" s="12" t="s">
        <v>17523</v>
      </c>
      <c r="G2981" s="12">
        <f>IF(ISNUMBER(MATCH(C2981, FACT_ORDERS!C:C, 0)), 1, 0)</f>
        <v>1</v>
      </c>
      <c r="H2981" s="12">
        <f>COUNTIF(B:B,FACT_SEARCHES[[#This Row],[WD_PRODUCTS]])</f>
        <v>108</v>
      </c>
    </row>
    <row r="2982" spans="1:8" x14ac:dyDescent="0.3">
      <c r="A2982" s="12">
        <v>9980</v>
      </c>
      <c r="B2982" s="12">
        <v>201</v>
      </c>
      <c r="C2982" s="8">
        <v>10709</v>
      </c>
      <c r="D2982" s="12" t="s">
        <v>3039</v>
      </c>
      <c r="E2982" s="13">
        <v>45281</v>
      </c>
      <c r="F2982" s="12" t="s">
        <v>17524</v>
      </c>
      <c r="G2982" s="12">
        <f>IF(ISNUMBER(MATCH(C2982, FACT_ORDERS!C:C, 0)), 1, 0)</f>
        <v>1</v>
      </c>
      <c r="H2982" s="12">
        <f>COUNTIF(B:B,FACT_SEARCHES[[#This Row],[WD_PRODUCTS]])</f>
        <v>65</v>
      </c>
    </row>
    <row r="2983" spans="1:8" x14ac:dyDescent="0.3">
      <c r="A2983" s="12">
        <v>9981</v>
      </c>
      <c r="B2983" s="12">
        <v>299</v>
      </c>
      <c r="C2983" s="8">
        <v>10709</v>
      </c>
      <c r="D2983" s="12" t="s">
        <v>3040</v>
      </c>
      <c r="E2983" s="13">
        <v>45281</v>
      </c>
      <c r="F2983" s="12" t="s">
        <v>17525</v>
      </c>
      <c r="G2983" s="12">
        <f>IF(ISNUMBER(MATCH(C2983, FACT_ORDERS!C:C, 0)), 1, 0)</f>
        <v>1</v>
      </c>
      <c r="H2983" s="12">
        <f>COUNTIF(B:B,FACT_SEARCHES[[#This Row],[WD_PRODUCTS]])</f>
        <v>125</v>
      </c>
    </row>
    <row r="2984" spans="1:8" x14ac:dyDescent="0.3">
      <c r="A2984" s="12">
        <v>9982</v>
      </c>
      <c r="B2984" s="12">
        <v>266</v>
      </c>
      <c r="C2984" s="8">
        <v>10709</v>
      </c>
      <c r="D2984" s="12" t="s">
        <v>3041</v>
      </c>
      <c r="E2984" s="13">
        <v>45281</v>
      </c>
      <c r="F2984" s="12" t="s">
        <v>17526</v>
      </c>
      <c r="G2984" s="12">
        <f>IF(ISNUMBER(MATCH(C2984, FACT_ORDERS!C:C, 0)), 1, 0)</f>
        <v>1</v>
      </c>
      <c r="H2984" s="12">
        <f>COUNTIF(B:B,FACT_SEARCHES[[#This Row],[WD_PRODUCTS]])</f>
        <v>94</v>
      </c>
    </row>
    <row r="2985" spans="1:8" x14ac:dyDescent="0.3">
      <c r="A2985" s="12">
        <v>9983</v>
      </c>
      <c r="B2985" s="12">
        <v>253</v>
      </c>
      <c r="C2985" s="8">
        <v>10699</v>
      </c>
      <c r="D2985" s="12" t="s">
        <v>3042</v>
      </c>
      <c r="E2985" s="13">
        <v>45537</v>
      </c>
      <c r="F2985" s="12" t="s">
        <v>17527</v>
      </c>
      <c r="G2985" s="12">
        <f>IF(ISNUMBER(MATCH(C2985, FACT_ORDERS!C:C, 0)), 1, 0)</f>
        <v>1</v>
      </c>
      <c r="H2985" s="12">
        <f>COUNTIF(B:B,FACT_SEARCHES[[#This Row],[WD_PRODUCTS]])</f>
        <v>78</v>
      </c>
    </row>
    <row r="2986" spans="1:8" x14ac:dyDescent="0.3">
      <c r="A2986" s="12">
        <v>9984</v>
      </c>
      <c r="B2986" s="12">
        <v>293</v>
      </c>
      <c r="C2986" s="8">
        <v>10654</v>
      </c>
      <c r="D2986" s="12" t="s">
        <v>3043</v>
      </c>
      <c r="E2986" s="13">
        <v>45181</v>
      </c>
      <c r="F2986" s="12" t="s">
        <v>17528</v>
      </c>
      <c r="G2986" s="12">
        <f>IF(ISNUMBER(MATCH(C2986, FACT_ORDERS!C:C, 0)), 1, 0)</f>
        <v>0</v>
      </c>
      <c r="H2986" s="12">
        <f>COUNTIF(B:B,FACT_SEARCHES[[#This Row],[WD_PRODUCTS]])</f>
        <v>70</v>
      </c>
    </row>
    <row r="2987" spans="1:8" x14ac:dyDescent="0.3">
      <c r="A2987" s="12">
        <v>9985</v>
      </c>
      <c r="B2987" s="12">
        <v>227</v>
      </c>
      <c r="C2987" s="8">
        <v>10654</v>
      </c>
      <c r="D2987" s="12" t="s">
        <v>3044</v>
      </c>
      <c r="E2987" s="13">
        <v>45181</v>
      </c>
      <c r="F2987" s="12" t="s">
        <v>17529</v>
      </c>
      <c r="G2987" s="12">
        <f>IF(ISNUMBER(MATCH(C2987, FACT_ORDERS!C:C, 0)), 1, 0)</f>
        <v>0</v>
      </c>
      <c r="H2987" s="12">
        <f>COUNTIF(B:B,FACT_SEARCHES[[#This Row],[WD_PRODUCTS]])</f>
        <v>93</v>
      </c>
    </row>
    <row r="2988" spans="1:8" x14ac:dyDescent="0.3">
      <c r="A2988" s="12">
        <v>9986</v>
      </c>
      <c r="B2988" s="12">
        <v>291</v>
      </c>
      <c r="C2988" s="8">
        <v>10217</v>
      </c>
      <c r="D2988" s="12" t="s">
        <v>3045</v>
      </c>
      <c r="E2988" s="13">
        <v>45255</v>
      </c>
      <c r="F2988" s="12" t="s">
        <v>17530</v>
      </c>
      <c r="G2988" s="12">
        <f>IF(ISNUMBER(MATCH(C2988, FACT_ORDERS!C:C, 0)), 1, 0)</f>
        <v>1</v>
      </c>
      <c r="H2988" s="12">
        <f>COUNTIF(B:B,FACT_SEARCHES[[#This Row],[WD_PRODUCTS]])</f>
        <v>42</v>
      </c>
    </row>
    <row r="2989" spans="1:8" x14ac:dyDescent="0.3">
      <c r="A2989" s="12">
        <v>9987</v>
      </c>
      <c r="B2989" s="12">
        <v>238</v>
      </c>
      <c r="C2989" s="8">
        <v>10008</v>
      </c>
      <c r="D2989" s="12" t="s">
        <v>3046</v>
      </c>
      <c r="E2989" s="13">
        <v>44755</v>
      </c>
      <c r="F2989" s="12" t="s">
        <v>17531</v>
      </c>
      <c r="G2989" s="12">
        <f>IF(ISNUMBER(MATCH(C2989, FACT_ORDERS!C:C, 0)), 1, 0)</f>
        <v>1</v>
      </c>
      <c r="H2989" s="12">
        <f>COUNTIF(B:B,FACT_SEARCHES[[#This Row],[WD_PRODUCTS]])</f>
        <v>57</v>
      </c>
    </row>
    <row r="2990" spans="1:8" x14ac:dyDescent="0.3">
      <c r="A2990" s="12">
        <v>9988</v>
      </c>
      <c r="B2990" s="12">
        <v>233</v>
      </c>
      <c r="C2990" s="8">
        <v>10008</v>
      </c>
      <c r="D2990" s="12" t="s">
        <v>3047</v>
      </c>
      <c r="E2990" s="13">
        <v>44755</v>
      </c>
      <c r="F2990" s="12" t="s">
        <v>17532</v>
      </c>
      <c r="G2990" s="12">
        <f>IF(ISNUMBER(MATCH(C2990, FACT_ORDERS!C:C, 0)), 1, 0)</f>
        <v>1</v>
      </c>
      <c r="H2990" s="12">
        <f>COUNTIF(B:B,FACT_SEARCHES[[#This Row],[WD_PRODUCTS]])</f>
        <v>76</v>
      </c>
    </row>
    <row r="2991" spans="1:8" x14ac:dyDescent="0.3">
      <c r="A2991" s="12">
        <v>9989</v>
      </c>
      <c r="B2991" s="12">
        <v>297</v>
      </c>
      <c r="C2991" s="8">
        <v>10008</v>
      </c>
      <c r="D2991" s="12" t="s">
        <v>3048</v>
      </c>
      <c r="E2991" s="13">
        <v>44755</v>
      </c>
      <c r="F2991" s="12" t="s">
        <v>17533</v>
      </c>
      <c r="G2991" s="12">
        <f>IF(ISNUMBER(MATCH(C2991, FACT_ORDERS!C:C, 0)), 1, 0)</f>
        <v>1</v>
      </c>
      <c r="H2991" s="12">
        <f>COUNTIF(B:B,FACT_SEARCHES[[#This Row],[WD_PRODUCTS]])</f>
        <v>64</v>
      </c>
    </row>
    <row r="2992" spans="1:8" x14ac:dyDescent="0.3">
      <c r="A2992" s="12">
        <v>9990</v>
      </c>
      <c r="B2992" s="12">
        <v>237</v>
      </c>
      <c r="C2992" s="8">
        <v>10936</v>
      </c>
      <c r="D2992" s="12" t="s">
        <v>3049</v>
      </c>
      <c r="E2992" s="13">
        <v>45371</v>
      </c>
      <c r="F2992" s="12" t="s">
        <v>17534</v>
      </c>
      <c r="G2992" s="12">
        <f>IF(ISNUMBER(MATCH(C2992, FACT_ORDERS!C:C, 0)), 1, 0)</f>
        <v>1</v>
      </c>
      <c r="H2992" s="12">
        <f>COUNTIF(B:B,FACT_SEARCHES[[#This Row],[WD_PRODUCTS]])</f>
        <v>99</v>
      </c>
    </row>
    <row r="2993" spans="1:8" x14ac:dyDescent="0.3">
      <c r="A2993" s="12">
        <v>9991</v>
      </c>
      <c r="B2993" s="12">
        <v>288</v>
      </c>
      <c r="C2993" s="8">
        <v>10936</v>
      </c>
      <c r="D2993" s="12" t="s">
        <v>3050</v>
      </c>
      <c r="E2993" s="13">
        <v>45371</v>
      </c>
      <c r="F2993" s="12" t="s">
        <v>17535</v>
      </c>
      <c r="G2993" s="12">
        <f>IF(ISNUMBER(MATCH(C2993, FACT_ORDERS!C:C, 0)), 1, 0)</f>
        <v>1</v>
      </c>
      <c r="H2993" s="12">
        <f>COUNTIF(B:B,FACT_SEARCHES[[#This Row],[WD_PRODUCTS]])</f>
        <v>106</v>
      </c>
    </row>
    <row r="2994" spans="1:8" x14ac:dyDescent="0.3">
      <c r="A2994" s="12">
        <v>9992</v>
      </c>
      <c r="B2994" s="12">
        <v>295</v>
      </c>
      <c r="C2994" s="8">
        <v>10191</v>
      </c>
      <c r="D2994" s="12" t="s">
        <v>3051</v>
      </c>
      <c r="E2994" s="13">
        <v>44837</v>
      </c>
      <c r="F2994" s="12" t="s">
        <v>3842</v>
      </c>
      <c r="G2994" s="12">
        <f>IF(ISNUMBER(MATCH(C2994, FACT_ORDERS!C:C, 0)), 1, 0)</f>
        <v>0</v>
      </c>
      <c r="H2994" s="12">
        <f>COUNTIF(B:B,FACT_SEARCHES[[#This Row],[WD_PRODUCTS]])</f>
        <v>72</v>
      </c>
    </row>
    <row r="2995" spans="1:8" x14ac:dyDescent="0.3">
      <c r="A2995" s="12">
        <v>9993</v>
      </c>
      <c r="B2995" s="12">
        <v>284</v>
      </c>
      <c r="C2995" s="8">
        <v>10191</v>
      </c>
      <c r="D2995" s="12" t="s">
        <v>3052</v>
      </c>
      <c r="E2995" s="13">
        <v>44837</v>
      </c>
      <c r="F2995" s="12" t="s">
        <v>17536</v>
      </c>
      <c r="G2995" s="12">
        <f>IF(ISNUMBER(MATCH(C2995, FACT_ORDERS!C:C, 0)), 1, 0)</f>
        <v>0</v>
      </c>
      <c r="H2995" s="12">
        <f>COUNTIF(B:B,FACT_SEARCHES[[#This Row],[WD_PRODUCTS]])</f>
        <v>97</v>
      </c>
    </row>
    <row r="2996" spans="1:8" x14ac:dyDescent="0.3">
      <c r="A2996" s="12">
        <v>9994</v>
      </c>
      <c r="B2996" s="12">
        <v>257</v>
      </c>
      <c r="C2996" s="8">
        <v>10170</v>
      </c>
      <c r="D2996" s="12" t="s">
        <v>3053</v>
      </c>
      <c r="E2996" s="13">
        <v>45452</v>
      </c>
      <c r="F2996" s="12" t="s">
        <v>17537</v>
      </c>
      <c r="G2996" s="12">
        <f>IF(ISNUMBER(MATCH(C2996, FACT_ORDERS!C:C, 0)), 1, 0)</f>
        <v>1</v>
      </c>
      <c r="H2996" s="12">
        <f>COUNTIF(B:B,FACT_SEARCHES[[#This Row],[WD_PRODUCTS]])</f>
        <v>75</v>
      </c>
    </row>
    <row r="2997" spans="1:8" x14ac:dyDescent="0.3">
      <c r="A2997" s="12">
        <v>9995</v>
      </c>
      <c r="B2997" s="12">
        <v>265</v>
      </c>
      <c r="C2997" s="8">
        <v>10170</v>
      </c>
      <c r="D2997" s="12" t="s">
        <v>3054</v>
      </c>
      <c r="E2997" s="13">
        <v>45452</v>
      </c>
      <c r="F2997" s="12" t="s">
        <v>13849</v>
      </c>
      <c r="G2997" s="12">
        <f>IF(ISNUMBER(MATCH(C2997, FACT_ORDERS!C:C, 0)), 1, 0)</f>
        <v>1</v>
      </c>
      <c r="H2997" s="12">
        <f>COUNTIF(B:B,FACT_SEARCHES[[#This Row],[WD_PRODUCTS]])</f>
        <v>89</v>
      </c>
    </row>
    <row r="2998" spans="1:8" x14ac:dyDescent="0.3">
      <c r="A2998" s="12">
        <v>9996</v>
      </c>
      <c r="B2998" s="12">
        <v>286</v>
      </c>
      <c r="C2998" s="8">
        <v>10075</v>
      </c>
      <c r="D2998" s="12" t="s">
        <v>3055</v>
      </c>
      <c r="E2998" s="13">
        <v>45340</v>
      </c>
      <c r="F2998" s="12" t="s">
        <v>17538</v>
      </c>
      <c r="G2998" s="12">
        <f>IF(ISNUMBER(MATCH(C2998, FACT_ORDERS!C:C, 0)), 1, 0)</f>
        <v>1</v>
      </c>
      <c r="H2998" s="12">
        <f>COUNTIF(B:B,FACT_SEARCHES[[#This Row],[WD_PRODUCTS]])</f>
        <v>71</v>
      </c>
    </row>
    <row r="2999" spans="1:8" x14ac:dyDescent="0.3">
      <c r="A2999" s="12">
        <v>9997</v>
      </c>
      <c r="B2999" s="12">
        <v>298</v>
      </c>
      <c r="C2999" s="8">
        <v>10075</v>
      </c>
      <c r="D2999" s="12" t="s">
        <v>3056</v>
      </c>
      <c r="E2999" s="13">
        <v>45340</v>
      </c>
      <c r="F2999" s="12" t="s">
        <v>17539</v>
      </c>
      <c r="G2999" s="12">
        <f>IF(ISNUMBER(MATCH(C2999, FACT_ORDERS!C:C, 0)), 1, 0)</f>
        <v>1</v>
      </c>
      <c r="H2999" s="12">
        <f>COUNTIF(B:B,FACT_SEARCHES[[#This Row],[WD_PRODUCTS]])</f>
        <v>79</v>
      </c>
    </row>
    <row r="3000" spans="1:8" x14ac:dyDescent="0.3">
      <c r="A3000" s="12">
        <v>9998</v>
      </c>
      <c r="B3000" s="12">
        <v>232</v>
      </c>
      <c r="C3000" s="8">
        <v>10075</v>
      </c>
      <c r="D3000" s="12" t="s">
        <v>3057</v>
      </c>
      <c r="E3000" s="13">
        <v>45340</v>
      </c>
      <c r="F3000" s="12" t="s">
        <v>17306</v>
      </c>
      <c r="G3000" s="12">
        <f>IF(ISNUMBER(MATCH(C3000, FACT_ORDERS!C:C, 0)), 1, 0)</f>
        <v>1</v>
      </c>
      <c r="H3000" s="12">
        <f>COUNTIF(B:B,FACT_SEARCHES[[#This Row],[WD_PRODUCTS]])</f>
        <v>69</v>
      </c>
    </row>
    <row r="3001" spans="1:8" x14ac:dyDescent="0.3">
      <c r="A3001" s="12">
        <v>9999</v>
      </c>
      <c r="B3001" s="12">
        <v>268</v>
      </c>
      <c r="C3001" s="8">
        <v>10822</v>
      </c>
      <c r="D3001" s="12" t="s">
        <v>3058</v>
      </c>
      <c r="E3001" s="13">
        <v>44711</v>
      </c>
      <c r="F3001" s="12" t="s">
        <v>3747</v>
      </c>
      <c r="G3001" s="12">
        <f>IF(ISNUMBER(MATCH(C3001, FACT_ORDERS!C:C, 0)), 1, 0)</f>
        <v>1</v>
      </c>
      <c r="H3001" s="12">
        <f>COUNTIF(B:B,FACT_SEARCHES[[#This Row],[WD_PRODUCTS]])</f>
        <v>78</v>
      </c>
    </row>
    <row r="3002" spans="1:8" x14ac:dyDescent="0.3">
      <c r="A3002" s="12">
        <v>10000</v>
      </c>
      <c r="B3002" s="12">
        <v>207</v>
      </c>
      <c r="C3002" s="8">
        <v>10822</v>
      </c>
      <c r="D3002" s="12" t="s">
        <v>3059</v>
      </c>
      <c r="E3002" s="13">
        <v>44711</v>
      </c>
      <c r="F3002" s="12" t="s">
        <v>17540</v>
      </c>
      <c r="G3002" s="12">
        <f>IF(ISNUMBER(MATCH(C3002, FACT_ORDERS!C:C, 0)), 1, 0)</f>
        <v>1</v>
      </c>
      <c r="H3002" s="12">
        <f>COUNTIF(B:B,FACT_SEARCHES[[#This Row],[WD_PRODUCTS]])</f>
        <v>47</v>
      </c>
    </row>
    <row r="3003" spans="1:8" x14ac:dyDescent="0.3">
      <c r="A3003" s="12">
        <v>10001</v>
      </c>
      <c r="B3003" s="12">
        <v>286</v>
      </c>
      <c r="C3003" s="8">
        <v>10822</v>
      </c>
      <c r="D3003" s="12" t="s">
        <v>3060</v>
      </c>
      <c r="E3003" s="13">
        <v>44711</v>
      </c>
      <c r="F3003" s="12" t="s">
        <v>17541</v>
      </c>
      <c r="G3003" s="12">
        <f>IF(ISNUMBER(MATCH(C3003, FACT_ORDERS!C:C, 0)), 1, 0)</f>
        <v>1</v>
      </c>
      <c r="H3003" s="12">
        <f>COUNTIF(B:B,FACT_SEARCHES[[#This Row],[WD_PRODUCTS]])</f>
        <v>71</v>
      </c>
    </row>
    <row r="3004" spans="1:8" x14ac:dyDescent="0.3">
      <c r="A3004" s="12">
        <v>10002</v>
      </c>
      <c r="B3004" s="12">
        <v>236</v>
      </c>
      <c r="C3004" s="8">
        <v>10514</v>
      </c>
      <c r="D3004" s="12" t="s">
        <v>3061</v>
      </c>
      <c r="E3004" s="13">
        <v>44434</v>
      </c>
      <c r="F3004" s="12" t="s">
        <v>17542</v>
      </c>
      <c r="G3004" s="12">
        <f>IF(ISNUMBER(MATCH(C3004, FACT_ORDERS!C:C, 0)), 1, 0)</f>
        <v>1</v>
      </c>
      <c r="H3004" s="12">
        <f>COUNTIF(B:B,FACT_SEARCHES[[#This Row],[WD_PRODUCTS]])</f>
        <v>80</v>
      </c>
    </row>
    <row r="3005" spans="1:8" x14ac:dyDescent="0.3">
      <c r="A3005" s="12">
        <v>10003</v>
      </c>
      <c r="B3005" s="12">
        <v>295</v>
      </c>
      <c r="C3005" s="8">
        <v>10235</v>
      </c>
      <c r="D3005" s="12" t="s">
        <v>3062</v>
      </c>
      <c r="E3005" s="13">
        <v>44860</v>
      </c>
      <c r="F3005" s="12" t="s">
        <v>17543</v>
      </c>
      <c r="G3005" s="12">
        <f>IF(ISNUMBER(MATCH(C3005, FACT_ORDERS!C:C, 0)), 1, 0)</f>
        <v>0</v>
      </c>
      <c r="H3005" s="12">
        <f>COUNTIF(B:B,FACT_SEARCHES[[#This Row],[WD_PRODUCTS]])</f>
        <v>72</v>
      </c>
    </row>
    <row r="3006" spans="1:8" x14ac:dyDescent="0.3">
      <c r="A3006" s="12">
        <v>10004</v>
      </c>
      <c r="B3006" s="12">
        <v>247</v>
      </c>
      <c r="C3006" s="8">
        <v>10182</v>
      </c>
      <c r="D3006" s="12" t="s">
        <v>3063</v>
      </c>
      <c r="E3006" s="13">
        <v>45217</v>
      </c>
      <c r="F3006" s="12" t="s">
        <v>17544</v>
      </c>
      <c r="G3006" s="12">
        <f>IF(ISNUMBER(MATCH(C3006, FACT_ORDERS!C:C, 0)), 1, 0)</f>
        <v>0</v>
      </c>
      <c r="H3006" s="12">
        <f>COUNTIF(B:B,FACT_SEARCHES[[#This Row],[WD_PRODUCTS]])</f>
        <v>72</v>
      </c>
    </row>
    <row r="3007" spans="1:8" x14ac:dyDescent="0.3">
      <c r="A3007" s="12">
        <v>10005</v>
      </c>
      <c r="B3007" s="12">
        <v>215</v>
      </c>
      <c r="C3007" s="8">
        <v>10289</v>
      </c>
      <c r="D3007" s="12" t="s">
        <v>3064</v>
      </c>
      <c r="E3007" s="13">
        <v>44521</v>
      </c>
      <c r="F3007" s="12" t="s">
        <v>17545</v>
      </c>
      <c r="G3007" s="12">
        <f>IF(ISNUMBER(MATCH(C3007, FACT_ORDERS!C:C, 0)), 1, 0)</f>
        <v>0</v>
      </c>
      <c r="H3007" s="12">
        <f>COUNTIF(B:B,FACT_SEARCHES[[#This Row],[WD_PRODUCTS]])</f>
        <v>67</v>
      </c>
    </row>
    <row r="3008" spans="1:8" x14ac:dyDescent="0.3">
      <c r="A3008" s="12">
        <v>10006</v>
      </c>
      <c r="B3008" s="12">
        <v>293</v>
      </c>
      <c r="C3008" s="8">
        <v>10763</v>
      </c>
      <c r="D3008" s="12" t="s">
        <v>3065</v>
      </c>
      <c r="E3008" s="13">
        <v>44897</v>
      </c>
      <c r="F3008" s="12" t="s">
        <v>17546</v>
      </c>
      <c r="G3008" s="12">
        <f>IF(ISNUMBER(MATCH(C3008, FACT_ORDERS!C:C, 0)), 1, 0)</f>
        <v>1</v>
      </c>
      <c r="H3008" s="12">
        <f>COUNTIF(B:B,FACT_SEARCHES[[#This Row],[WD_PRODUCTS]])</f>
        <v>70</v>
      </c>
    </row>
    <row r="3009" spans="1:8" x14ac:dyDescent="0.3">
      <c r="A3009" s="12">
        <v>10007</v>
      </c>
      <c r="B3009" s="12">
        <v>297</v>
      </c>
      <c r="C3009" s="8">
        <v>10290</v>
      </c>
      <c r="D3009" s="12" t="s">
        <v>3066</v>
      </c>
      <c r="E3009" s="13">
        <v>45390</v>
      </c>
      <c r="F3009" s="12" t="s">
        <v>17547</v>
      </c>
      <c r="G3009" s="12">
        <f>IF(ISNUMBER(MATCH(C3009, FACT_ORDERS!C:C, 0)), 1, 0)</f>
        <v>1</v>
      </c>
      <c r="H3009" s="12">
        <f>COUNTIF(B:B,FACT_SEARCHES[[#This Row],[WD_PRODUCTS]])</f>
        <v>64</v>
      </c>
    </row>
    <row r="3010" spans="1:8" x14ac:dyDescent="0.3">
      <c r="A3010" s="12">
        <v>10008</v>
      </c>
      <c r="B3010" s="12">
        <v>237</v>
      </c>
      <c r="C3010" s="8">
        <v>10967</v>
      </c>
      <c r="D3010" s="12" t="s">
        <v>3067</v>
      </c>
      <c r="E3010" s="13">
        <v>45028</v>
      </c>
      <c r="F3010" s="12" t="s">
        <v>17548</v>
      </c>
      <c r="G3010" s="12">
        <f>IF(ISNUMBER(MATCH(C3010, FACT_ORDERS!C:C, 0)), 1, 0)</f>
        <v>0</v>
      </c>
      <c r="H3010" s="12">
        <f>COUNTIF(B:B,FACT_SEARCHES[[#This Row],[WD_PRODUCTS]])</f>
        <v>99</v>
      </c>
    </row>
    <row r="3011" spans="1:8" x14ac:dyDescent="0.3">
      <c r="A3011" s="12">
        <v>10009</v>
      </c>
      <c r="B3011" s="12">
        <v>228</v>
      </c>
      <c r="C3011" s="8">
        <v>10967</v>
      </c>
      <c r="D3011" s="12" t="s">
        <v>3068</v>
      </c>
      <c r="E3011" s="13">
        <v>45028</v>
      </c>
      <c r="F3011" s="12" t="s">
        <v>17549</v>
      </c>
      <c r="G3011" s="12">
        <f>IF(ISNUMBER(MATCH(C3011, FACT_ORDERS!C:C, 0)), 1, 0)</f>
        <v>0</v>
      </c>
      <c r="H3011" s="12">
        <f>COUNTIF(B:B,FACT_SEARCHES[[#This Row],[WD_PRODUCTS]])</f>
        <v>79</v>
      </c>
    </row>
    <row r="3012" spans="1:8" x14ac:dyDescent="0.3">
      <c r="A3012" s="12">
        <v>10010</v>
      </c>
      <c r="B3012" s="12">
        <v>267</v>
      </c>
      <c r="C3012" s="8">
        <v>10848</v>
      </c>
      <c r="D3012" s="12" t="s">
        <v>3069</v>
      </c>
      <c r="E3012" s="13">
        <v>45079</v>
      </c>
      <c r="F3012" s="12" t="s">
        <v>17550</v>
      </c>
      <c r="G3012" s="12">
        <f>IF(ISNUMBER(MATCH(C3012, FACT_ORDERS!C:C, 0)), 1, 0)</f>
        <v>1</v>
      </c>
      <c r="H3012" s="12">
        <f>COUNTIF(B:B,FACT_SEARCHES[[#This Row],[WD_PRODUCTS]])</f>
        <v>82</v>
      </c>
    </row>
    <row r="3013" spans="1:8" x14ac:dyDescent="0.3">
      <c r="A3013" s="12">
        <v>10011</v>
      </c>
      <c r="B3013" s="12">
        <v>283</v>
      </c>
      <c r="C3013" s="8">
        <v>10848</v>
      </c>
      <c r="D3013" s="12" t="s">
        <v>3070</v>
      </c>
      <c r="E3013" s="13">
        <v>45079</v>
      </c>
      <c r="F3013" s="12" t="s">
        <v>4135</v>
      </c>
      <c r="G3013" s="12">
        <f>IF(ISNUMBER(MATCH(C3013, FACT_ORDERS!C:C, 0)), 1, 0)</f>
        <v>1</v>
      </c>
      <c r="H3013" s="12">
        <f>COUNTIF(B:B,FACT_SEARCHES[[#This Row],[WD_PRODUCTS]])</f>
        <v>65</v>
      </c>
    </row>
    <row r="3014" spans="1:8" x14ac:dyDescent="0.3">
      <c r="A3014" s="12">
        <v>10012</v>
      </c>
      <c r="B3014" s="12">
        <v>259</v>
      </c>
      <c r="C3014" s="8">
        <v>10848</v>
      </c>
      <c r="D3014" s="12" t="s">
        <v>3071</v>
      </c>
      <c r="E3014" s="13">
        <v>45079</v>
      </c>
      <c r="F3014" s="12" t="s">
        <v>17551</v>
      </c>
      <c r="G3014" s="12">
        <f>IF(ISNUMBER(MATCH(C3014, FACT_ORDERS!C:C, 0)), 1, 0)</f>
        <v>1</v>
      </c>
      <c r="H3014" s="12">
        <f>COUNTIF(B:B,FACT_SEARCHES[[#This Row],[WD_PRODUCTS]])</f>
        <v>64</v>
      </c>
    </row>
    <row r="3015" spans="1:8" x14ac:dyDescent="0.3">
      <c r="A3015" s="12">
        <v>10013</v>
      </c>
      <c r="B3015" s="12">
        <v>224</v>
      </c>
      <c r="C3015" s="8">
        <v>10848</v>
      </c>
      <c r="D3015" s="12" t="s">
        <v>3072</v>
      </c>
      <c r="E3015" s="13">
        <v>45079</v>
      </c>
      <c r="F3015" s="12" t="s">
        <v>17552</v>
      </c>
      <c r="G3015" s="12">
        <f>IF(ISNUMBER(MATCH(C3015, FACT_ORDERS!C:C, 0)), 1, 0)</f>
        <v>1</v>
      </c>
      <c r="H3015" s="12">
        <f>COUNTIF(B:B,FACT_SEARCHES[[#This Row],[WD_PRODUCTS]])</f>
        <v>63</v>
      </c>
    </row>
    <row r="3016" spans="1:8" x14ac:dyDescent="0.3">
      <c r="A3016" s="12">
        <v>10014</v>
      </c>
      <c r="B3016" s="12">
        <v>246</v>
      </c>
      <c r="C3016" s="8">
        <v>10915</v>
      </c>
      <c r="D3016" s="12" t="s">
        <v>3073</v>
      </c>
      <c r="E3016" s="13">
        <v>45480</v>
      </c>
      <c r="F3016" s="12" t="s">
        <v>17553</v>
      </c>
      <c r="G3016" s="12">
        <f>IF(ISNUMBER(MATCH(C3016, FACT_ORDERS!C:C, 0)), 1, 0)</f>
        <v>0</v>
      </c>
      <c r="H3016" s="12">
        <f>COUNTIF(B:B,FACT_SEARCHES[[#This Row],[WD_PRODUCTS]])</f>
        <v>55</v>
      </c>
    </row>
    <row r="3017" spans="1:8" x14ac:dyDescent="0.3">
      <c r="A3017" s="12">
        <v>10015</v>
      </c>
      <c r="B3017" s="12">
        <v>267</v>
      </c>
      <c r="C3017" s="8">
        <v>10915</v>
      </c>
      <c r="D3017" s="12" t="s">
        <v>3074</v>
      </c>
      <c r="E3017" s="13">
        <v>45480</v>
      </c>
      <c r="F3017" s="12" t="s">
        <v>17554</v>
      </c>
      <c r="G3017" s="12">
        <f>IF(ISNUMBER(MATCH(C3017, FACT_ORDERS!C:C, 0)), 1, 0)</f>
        <v>0</v>
      </c>
      <c r="H3017" s="12">
        <f>COUNTIF(B:B,FACT_SEARCHES[[#This Row],[WD_PRODUCTS]])</f>
        <v>82</v>
      </c>
    </row>
    <row r="3018" spans="1:8" x14ac:dyDescent="0.3">
      <c r="A3018" s="12">
        <v>10016</v>
      </c>
      <c r="B3018" s="12">
        <v>241</v>
      </c>
      <c r="C3018" s="8">
        <v>10915</v>
      </c>
      <c r="D3018" s="12" t="s">
        <v>3075</v>
      </c>
      <c r="E3018" s="13">
        <v>45480</v>
      </c>
      <c r="F3018" s="12" t="s">
        <v>17555</v>
      </c>
      <c r="G3018" s="12">
        <f>IF(ISNUMBER(MATCH(C3018, FACT_ORDERS!C:C, 0)), 1, 0)</f>
        <v>0</v>
      </c>
      <c r="H3018" s="12">
        <f>COUNTIF(B:B,FACT_SEARCHES[[#This Row],[WD_PRODUCTS]])</f>
        <v>96</v>
      </c>
    </row>
    <row r="3019" spans="1:8" x14ac:dyDescent="0.3">
      <c r="A3019" s="12">
        <v>10017</v>
      </c>
      <c r="B3019" s="12">
        <v>277</v>
      </c>
      <c r="C3019" s="8">
        <v>10853</v>
      </c>
      <c r="D3019" s="12" t="s">
        <v>3076</v>
      </c>
      <c r="E3019" s="13">
        <v>45368</v>
      </c>
      <c r="F3019" s="12" t="s">
        <v>17556</v>
      </c>
      <c r="G3019" s="12">
        <f>IF(ISNUMBER(MATCH(C3019, FACT_ORDERS!C:C, 0)), 1, 0)</f>
        <v>0</v>
      </c>
      <c r="H3019" s="12">
        <f>COUNTIF(B:B,FACT_SEARCHES[[#This Row],[WD_PRODUCTS]])</f>
        <v>98</v>
      </c>
    </row>
    <row r="3020" spans="1:8" x14ac:dyDescent="0.3">
      <c r="A3020" s="12">
        <v>10018</v>
      </c>
      <c r="B3020" s="12">
        <v>270</v>
      </c>
      <c r="C3020" s="8">
        <v>10853</v>
      </c>
      <c r="D3020" s="12" t="s">
        <v>3077</v>
      </c>
      <c r="E3020" s="13">
        <v>45368</v>
      </c>
      <c r="F3020" s="12" t="s">
        <v>17557</v>
      </c>
      <c r="G3020" s="12">
        <f>IF(ISNUMBER(MATCH(C3020, FACT_ORDERS!C:C, 0)), 1, 0)</f>
        <v>0</v>
      </c>
      <c r="H3020" s="12">
        <f>COUNTIF(B:B,FACT_SEARCHES[[#This Row],[WD_PRODUCTS]])</f>
        <v>54</v>
      </c>
    </row>
    <row r="3021" spans="1:8" x14ac:dyDescent="0.3">
      <c r="A3021" s="12">
        <v>10019</v>
      </c>
      <c r="B3021" s="12">
        <v>248</v>
      </c>
      <c r="C3021" s="8">
        <v>10853</v>
      </c>
      <c r="D3021" s="12" t="s">
        <v>3078</v>
      </c>
      <c r="E3021" s="13">
        <v>45368</v>
      </c>
      <c r="F3021" s="12" t="s">
        <v>17558</v>
      </c>
      <c r="G3021" s="12">
        <f>IF(ISNUMBER(MATCH(C3021, FACT_ORDERS!C:C, 0)), 1, 0)</f>
        <v>0</v>
      </c>
      <c r="H3021" s="12">
        <f>COUNTIF(B:B,FACT_SEARCHES[[#This Row],[WD_PRODUCTS]])</f>
        <v>101</v>
      </c>
    </row>
    <row r="3022" spans="1:8" x14ac:dyDescent="0.3">
      <c r="A3022" s="12">
        <v>10020</v>
      </c>
      <c r="B3022" s="12">
        <v>287</v>
      </c>
      <c r="C3022" s="8">
        <v>10265</v>
      </c>
      <c r="D3022" s="12" t="s">
        <v>3079</v>
      </c>
      <c r="E3022" s="13">
        <v>43957</v>
      </c>
      <c r="F3022" s="12" t="s">
        <v>17559</v>
      </c>
      <c r="G3022" s="12">
        <f>IF(ISNUMBER(MATCH(C3022, FACT_ORDERS!C:C, 0)), 1, 0)</f>
        <v>1</v>
      </c>
      <c r="H3022" s="12">
        <f>COUNTIF(B:B,FACT_SEARCHES[[#This Row],[WD_PRODUCTS]])</f>
        <v>59</v>
      </c>
    </row>
    <row r="3023" spans="1:8" x14ac:dyDescent="0.3">
      <c r="A3023" s="12">
        <v>10021</v>
      </c>
      <c r="B3023" s="12">
        <v>289</v>
      </c>
      <c r="C3023" s="8">
        <v>10874</v>
      </c>
      <c r="D3023" s="12" t="s">
        <v>3080</v>
      </c>
      <c r="E3023" s="13">
        <v>44997</v>
      </c>
      <c r="F3023" s="12" t="s">
        <v>17560</v>
      </c>
      <c r="G3023" s="12">
        <f>IF(ISNUMBER(MATCH(C3023, FACT_ORDERS!C:C, 0)), 1, 0)</f>
        <v>1</v>
      </c>
      <c r="H3023" s="12">
        <f>COUNTIF(B:B,FACT_SEARCHES[[#This Row],[WD_PRODUCTS]])</f>
        <v>56</v>
      </c>
    </row>
    <row r="3024" spans="1:8" x14ac:dyDescent="0.3">
      <c r="A3024" s="12">
        <v>10022</v>
      </c>
      <c r="B3024" s="12">
        <v>297</v>
      </c>
      <c r="C3024" s="8">
        <v>10874</v>
      </c>
      <c r="D3024" s="12" t="s">
        <v>3081</v>
      </c>
      <c r="E3024" s="13">
        <v>44997</v>
      </c>
      <c r="F3024" s="12" t="s">
        <v>3350</v>
      </c>
      <c r="G3024" s="12">
        <f>IF(ISNUMBER(MATCH(C3024, FACT_ORDERS!C:C, 0)), 1, 0)</f>
        <v>1</v>
      </c>
      <c r="H3024" s="12">
        <f>COUNTIF(B:B,FACT_SEARCHES[[#This Row],[WD_PRODUCTS]])</f>
        <v>64</v>
      </c>
    </row>
    <row r="3025" spans="1:8" x14ac:dyDescent="0.3">
      <c r="A3025" s="12">
        <v>10023</v>
      </c>
      <c r="B3025" s="12">
        <v>258</v>
      </c>
      <c r="C3025" s="8">
        <v>10874</v>
      </c>
      <c r="D3025" s="12" t="s">
        <v>3082</v>
      </c>
      <c r="E3025" s="13">
        <v>44997</v>
      </c>
      <c r="F3025" s="12" t="s">
        <v>17561</v>
      </c>
      <c r="G3025" s="12">
        <f>IF(ISNUMBER(MATCH(C3025, FACT_ORDERS!C:C, 0)), 1, 0)</f>
        <v>1</v>
      </c>
      <c r="H3025" s="12">
        <f>COUNTIF(B:B,FACT_SEARCHES[[#This Row],[WD_PRODUCTS]])</f>
        <v>57</v>
      </c>
    </row>
    <row r="3026" spans="1:8" x14ac:dyDescent="0.3">
      <c r="A3026" s="12">
        <v>10024</v>
      </c>
      <c r="B3026" s="12">
        <v>204</v>
      </c>
      <c r="C3026" s="8">
        <v>10874</v>
      </c>
      <c r="D3026" s="12" t="s">
        <v>3083</v>
      </c>
      <c r="E3026" s="13">
        <v>44997</v>
      </c>
      <c r="F3026" s="12" t="s">
        <v>17562</v>
      </c>
      <c r="G3026" s="12">
        <f>IF(ISNUMBER(MATCH(C3026, FACT_ORDERS!C:C, 0)), 1, 0)</f>
        <v>1</v>
      </c>
      <c r="H3026" s="12">
        <f>COUNTIF(B:B,FACT_SEARCHES[[#This Row],[WD_PRODUCTS]])</f>
        <v>139</v>
      </c>
    </row>
    <row r="3027" spans="1:8" x14ac:dyDescent="0.3">
      <c r="A3027" s="12">
        <v>10025</v>
      </c>
      <c r="B3027" s="12">
        <v>239</v>
      </c>
      <c r="C3027" s="8">
        <v>10927</v>
      </c>
      <c r="D3027" s="12" t="s">
        <v>3084</v>
      </c>
      <c r="E3027" s="13">
        <v>45514</v>
      </c>
      <c r="F3027" s="12" t="s">
        <v>17563</v>
      </c>
      <c r="G3027" s="12">
        <f>IF(ISNUMBER(MATCH(C3027, FACT_ORDERS!C:C, 0)), 1, 0)</f>
        <v>1</v>
      </c>
      <c r="H3027" s="12">
        <f>COUNTIF(B:B,FACT_SEARCHES[[#This Row],[WD_PRODUCTS]])</f>
        <v>41</v>
      </c>
    </row>
    <row r="3028" spans="1:8" x14ac:dyDescent="0.3">
      <c r="A3028" s="12">
        <v>10026</v>
      </c>
      <c r="B3028" s="12">
        <v>248</v>
      </c>
      <c r="C3028" s="8">
        <v>10334</v>
      </c>
      <c r="D3028" s="12" t="s">
        <v>3085</v>
      </c>
      <c r="E3028" s="13">
        <v>44361</v>
      </c>
      <c r="F3028" s="12" t="s">
        <v>17564</v>
      </c>
      <c r="G3028" s="12">
        <f>IF(ISNUMBER(MATCH(C3028, FACT_ORDERS!C:C, 0)), 1, 0)</f>
        <v>1</v>
      </c>
      <c r="H3028" s="12">
        <f>COUNTIF(B:B,FACT_SEARCHES[[#This Row],[WD_PRODUCTS]])</f>
        <v>101</v>
      </c>
    </row>
    <row r="3029" spans="1:8" x14ac:dyDescent="0.3">
      <c r="A3029" s="12">
        <v>10027</v>
      </c>
      <c r="B3029" s="12">
        <v>235</v>
      </c>
      <c r="C3029" s="8">
        <v>10334</v>
      </c>
      <c r="D3029" s="12" t="s">
        <v>3086</v>
      </c>
      <c r="E3029" s="13">
        <v>44361</v>
      </c>
      <c r="F3029" s="12" t="s">
        <v>17565</v>
      </c>
      <c r="G3029" s="12">
        <f>IF(ISNUMBER(MATCH(C3029, FACT_ORDERS!C:C, 0)), 1, 0)</f>
        <v>1</v>
      </c>
      <c r="H3029" s="12">
        <f>COUNTIF(B:B,FACT_SEARCHES[[#This Row],[WD_PRODUCTS]])</f>
        <v>58</v>
      </c>
    </row>
    <row r="3030" spans="1:8" x14ac:dyDescent="0.3">
      <c r="A3030" s="12">
        <v>10028</v>
      </c>
      <c r="B3030" s="12">
        <v>262</v>
      </c>
      <c r="C3030" s="8">
        <v>10834</v>
      </c>
      <c r="D3030" s="12" t="s">
        <v>3087</v>
      </c>
      <c r="E3030" s="13">
        <v>45341</v>
      </c>
      <c r="F3030" s="12" t="s">
        <v>17566</v>
      </c>
      <c r="G3030" s="12">
        <f>IF(ISNUMBER(MATCH(C3030, FACT_ORDERS!C:C, 0)), 1, 0)</f>
        <v>0</v>
      </c>
      <c r="H3030" s="12">
        <f>COUNTIF(B:B,FACT_SEARCHES[[#This Row],[WD_PRODUCTS]])</f>
        <v>70</v>
      </c>
    </row>
    <row r="3031" spans="1:8" x14ac:dyDescent="0.3">
      <c r="A3031" s="12">
        <v>10029</v>
      </c>
      <c r="B3031" s="12">
        <v>295</v>
      </c>
      <c r="C3031" s="8">
        <v>10191</v>
      </c>
      <c r="D3031" s="12" t="s">
        <v>3088</v>
      </c>
      <c r="E3031" s="13">
        <v>44213</v>
      </c>
      <c r="F3031" s="12" t="s">
        <v>4321</v>
      </c>
      <c r="G3031" s="12">
        <f>IF(ISNUMBER(MATCH(C3031, FACT_ORDERS!C:C, 0)), 1, 0)</f>
        <v>0</v>
      </c>
      <c r="H3031" s="12">
        <f>COUNTIF(B:B,FACT_SEARCHES[[#This Row],[WD_PRODUCTS]])</f>
        <v>72</v>
      </c>
    </row>
    <row r="3032" spans="1:8" x14ac:dyDescent="0.3">
      <c r="A3032" s="12">
        <v>10030</v>
      </c>
      <c r="B3032" s="12">
        <v>284</v>
      </c>
      <c r="C3032" s="8">
        <v>10191</v>
      </c>
      <c r="D3032" s="12" t="s">
        <v>3089</v>
      </c>
      <c r="E3032" s="13">
        <v>44213</v>
      </c>
      <c r="F3032" s="12" t="s">
        <v>17567</v>
      </c>
      <c r="G3032" s="12">
        <f>IF(ISNUMBER(MATCH(C3032, FACT_ORDERS!C:C, 0)), 1, 0)</f>
        <v>0</v>
      </c>
      <c r="H3032" s="12">
        <f>COUNTIF(B:B,FACT_SEARCHES[[#This Row],[WD_PRODUCTS]])</f>
        <v>97</v>
      </c>
    </row>
    <row r="3033" spans="1:8" x14ac:dyDescent="0.3">
      <c r="A3033" s="12">
        <v>10031</v>
      </c>
      <c r="B3033" s="12">
        <v>294</v>
      </c>
      <c r="C3033" s="8">
        <v>10507</v>
      </c>
      <c r="D3033" s="12" t="s">
        <v>3090</v>
      </c>
      <c r="E3033" s="13">
        <v>45464</v>
      </c>
      <c r="F3033" s="12" t="s">
        <v>4326</v>
      </c>
      <c r="G3033" s="12">
        <f>IF(ISNUMBER(MATCH(C3033, FACT_ORDERS!C:C, 0)), 1, 0)</f>
        <v>1</v>
      </c>
      <c r="H3033" s="12">
        <f>COUNTIF(B:B,FACT_SEARCHES[[#This Row],[WD_PRODUCTS]])</f>
        <v>60</v>
      </c>
    </row>
    <row r="3034" spans="1:8" x14ac:dyDescent="0.3">
      <c r="A3034" s="12">
        <v>10032</v>
      </c>
      <c r="B3034" s="12">
        <v>285</v>
      </c>
      <c r="C3034" s="8">
        <v>10320</v>
      </c>
      <c r="D3034" s="12" t="s">
        <v>3091</v>
      </c>
      <c r="E3034" s="13">
        <v>45335</v>
      </c>
      <c r="F3034" s="12" t="s">
        <v>17568</v>
      </c>
      <c r="G3034" s="12">
        <f>IF(ISNUMBER(MATCH(C3034, FACT_ORDERS!C:C, 0)), 1, 0)</f>
        <v>1</v>
      </c>
      <c r="H3034" s="12">
        <f>COUNTIF(B:B,FACT_SEARCHES[[#This Row],[WD_PRODUCTS]])</f>
        <v>56</v>
      </c>
    </row>
    <row r="3035" spans="1:8" x14ac:dyDescent="0.3">
      <c r="A3035" s="12">
        <v>10033</v>
      </c>
      <c r="B3035" s="12">
        <v>241</v>
      </c>
      <c r="C3035" s="8">
        <v>10320</v>
      </c>
      <c r="D3035" s="12" t="s">
        <v>3092</v>
      </c>
      <c r="E3035" s="13">
        <v>45335</v>
      </c>
      <c r="F3035" s="12" t="s">
        <v>11809</v>
      </c>
      <c r="G3035" s="12">
        <f>IF(ISNUMBER(MATCH(C3035, FACT_ORDERS!C:C, 0)), 1, 0)</f>
        <v>1</v>
      </c>
      <c r="H3035" s="12">
        <f>COUNTIF(B:B,FACT_SEARCHES[[#This Row],[WD_PRODUCTS]])</f>
        <v>96</v>
      </c>
    </row>
    <row r="3036" spans="1:8" x14ac:dyDescent="0.3">
      <c r="A3036" s="12">
        <v>10034</v>
      </c>
      <c r="B3036" s="12">
        <v>214</v>
      </c>
      <c r="C3036" s="8">
        <v>10561</v>
      </c>
      <c r="D3036" s="12" t="s">
        <v>3093</v>
      </c>
      <c r="E3036" s="13">
        <v>45233</v>
      </c>
      <c r="F3036" s="12" t="s">
        <v>17569</v>
      </c>
      <c r="G3036" s="12">
        <f>IF(ISNUMBER(MATCH(C3036, FACT_ORDERS!C:C, 0)), 1, 0)</f>
        <v>0</v>
      </c>
      <c r="H3036" s="12">
        <f>COUNTIF(B:B,FACT_SEARCHES[[#This Row],[WD_PRODUCTS]])</f>
        <v>51</v>
      </c>
    </row>
    <row r="3037" spans="1:8" x14ac:dyDescent="0.3">
      <c r="A3037" s="12">
        <v>10035</v>
      </c>
      <c r="B3037" s="12">
        <v>246</v>
      </c>
      <c r="C3037" s="8">
        <v>10561</v>
      </c>
      <c r="D3037" s="12" t="s">
        <v>3094</v>
      </c>
      <c r="E3037" s="13">
        <v>45233</v>
      </c>
      <c r="F3037" s="12" t="s">
        <v>17570</v>
      </c>
      <c r="G3037" s="12">
        <f>IF(ISNUMBER(MATCH(C3037, FACT_ORDERS!C:C, 0)), 1, 0)</f>
        <v>0</v>
      </c>
      <c r="H3037" s="12">
        <f>COUNTIF(B:B,FACT_SEARCHES[[#This Row],[WD_PRODUCTS]])</f>
        <v>55</v>
      </c>
    </row>
    <row r="3038" spans="1:8" x14ac:dyDescent="0.3">
      <c r="A3038" s="12">
        <v>10036</v>
      </c>
      <c r="B3038" s="12">
        <v>204</v>
      </c>
      <c r="C3038" s="8">
        <v>10073</v>
      </c>
      <c r="D3038" s="12" t="s">
        <v>3095</v>
      </c>
      <c r="E3038" s="13">
        <v>44915</v>
      </c>
      <c r="F3038" s="12" t="s">
        <v>17571</v>
      </c>
      <c r="G3038" s="12">
        <f>IF(ISNUMBER(MATCH(C3038, FACT_ORDERS!C:C, 0)), 1, 0)</f>
        <v>1</v>
      </c>
      <c r="H3038" s="12">
        <f>COUNTIF(B:B,FACT_SEARCHES[[#This Row],[WD_PRODUCTS]])</f>
        <v>139</v>
      </c>
    </row>
    <row r="3039" spans="1:8" x14ac:dyDescent="0.3">
      <c r="A3039" s="12">
        <v>10037</v>
      </c>
      <c r="B3039" s="12">
        <v>273</v>
      </c>
      <c r="C3039" s="8">
        <v>10073</v>
      </c>
      <c r="D3039" s="12" t="s">
        <v>3096</v>
      </c>
      <c r="E3039" s="13">
        <v>44915</v>
      </c>
      <c r="F3039" s="12" t="s">
        <v>3915</v>
      </c>
      <c r="G3039" s="12">
        <f>IF(ISNUMBER(MATCH(C3039, FACT_ORDERS!C:C, 0)), 1, 0)</f>
        <v>1</v>
      </c>
      <c r="H3039" s="12">
        <f>COUNTIF(B:B,FACT_SEARCHES[[#This Row],[WD_PRODUCTS]])</f>
        <v>73</v>
      </c>
    </row>
    <row r="3040" spans="1:8" x14ac:dyDescent="0.3">
      <c r="A3040" s="12">
        <v>10038</v>
      </c>
      <c r="B3040" s="12">
        <v>234</v>
      </c>
      <c r="C3040" s="8">
        <v>10073</v>
      </c>
      <c r="D3040" s="12" t="s">
        <v>3097</v>
      </c>
      <c r="E3040" s="13">
        <v>44915</v>
      </c>
      <c r="F3040" s="12" t="s">
        <v>15745</v>
      </c>
      <c r="G3040" s="12">
        <f>IF(ISNUMBER(MATCH(C3040, FACT_ORDERS!C:C, 0)), 1, 0)</f>
        <v>1</v>
      </c>
      <c r="H3040" s="12">
        <f>COUNTIF(B:B,FACT_SEARCHES[[#This Row],[WD_PRODUCTS]])</f>
        <v>77</v>
      </c>
    </row>
    <row r="3041" spans="1:8" x14ac:dyDescent="0.3">
      <c r="A3041" s="12">
        <v>10039</v>
      </c>
      <c r="B3041" s="12">
        <v>201</v>
      </c>
      <c r="C3041" s="8">
        <v>10203</v>
      </c>
      <c r="D3041" s="12" t="s">
        <v>3098</v>
      </c>
      <c r="E3041" s="13">
        <v>45374</v>
      </c>
      <c r="F3041" s="12" t="s">
        <v>13048</v>
      </c>
      <c r="G3041" s="12">
        <f>IF(ISNUMBER(MATCH(C3041, FACT_ORDERS!C:C, 0)), 1, 0)</f>
        <v>0</v>
      </c>
      <c r="H3041" s="12">
        <f>COUNTIF(B:B,FACT_SEARCHES[[#This Row],[WD_PRODUCTS]])</f>
        <v>65</v>
      </c>
    </row>
    <row r="3042" spans="1:8" x14ac:dyDescent="0.3">
      <c r="A3042" s="12">
        <v>10040</v>
      </c>
      <c r="B3042" s="12">
        <v>253</v>
      </c>
      <c r="C3042" s="8">
        <v>10263</v>
      </c>
      <c r="D3042" s="12" t="s">
        <v>3099</v>
      </c>
      <c r="E3042" s="13">
        <v>45435</v>
      </c>
      <c r="F3042" s="12" t="s">
        <v>17572</v>
      </c>
      <c r="G3042" s="12">
        <f>IF(ISNUMBER(MATCH(C3042, FACT_ORDERS!C:C, 0)), 1, 0)</f>
        <v>1</v>
      </c>
      <c r="H3042" s="12">
        <f>COUNTIF(B:B,FACT_SEARCHES[[#This Row],[WD_PRODUCTS]])</f>
        <v>78</v>
      </c>
    </row>
    <row r="3043" spans="1:8" x14ac:dyDescent="0.3">
      <c r="A3043" s="12">
        <v>10041</v>
      </c>
      <c r="B3043" s="12">
        <v>216</v>
      </c>
      <c r="C3043" s="8">
        <v>10263</v>
      </c>
      <c r="D3043" s="12" t="s">
        <v>3100</v>
      </c>
      <c r="E3043" s="13">
        <v>45435</v>
      </c>
      <c r="F3043" s="12" t="s">
        <v>17573</v>
      </c>
      <c r="G3043" s="12">
        <f>IF(ISNUMBER(MATCH(C3043, FACT_ORDERS!C:C, 0)), 1, 0)</f>
        <v>1</v>
      </c>
      <c r="H3043" s="12">
        <f>COUNTIF(B:B,FACT_SEARCHES[[#This Row],[WD_PRODUCTS]])</f>
        <v>107</v>
      </c>
    </row>
    <row r="3044" spans="1:8" x14ac:dyDescent="0.3">
      <c r="A3044" s="12">
        <v>10042</v>
      </c>
      <c r="B3044" s="12">
        <v>225</v>
      </c>
      <c r="C3044" s="8">
        <v>10337</v>
      </c>
      <c r="D3044" s="12" t="s">
        <v>3101</v>
      </c>
      <c r="E3044" s="13">
        <v>45138</v>
      </c>
      <c r="F3044" s="12" t="s">
        <v>17574</v>
      </c>
      <c r="G3044" s="12">
        <f>IF(ISNUMBER(MATCH(C3044, FACT_ORDERS!C:C, 0)), 1, 0)</f>
        <v>1</v>
      </c>
      <c r="H3044" s="12">
        <f>COUNTIF(B:B,FACT_SEARCHES[[#This Row],[WD_PRODUCTS]])</f>
        <v>74</v>
      </c>
    </row>
    <row r="3045" spans="1:8" x14ac:dyDescent="0.3">
      <c r="A3045" s="12">
        <v>10043</v>
      </c>
      <c r="B3045" s="12">
        <v>224</v>
      </c>
      <c r="C3045" s="8">
        <v>10337</v>
      </c>
      <c r="D3045" s="12" t="s">
        <v>3102</v>
      </c>
      <c r="E3045" s="13">
        <v>45138</v>
      </c>
      <c r="F3045" s="12" t="s">
        <v>17575</v>
      </c>
      <c r="G3045" s="12">
        <f>IF(ISNUMBER(MATCH(C3045, FACT_ORDERS!C:C, 0)), 1, 0)</f>
        <v>1</v>
      </c>
      <c r="H3045" s="12">
        <f>COUNTIF(B:B,FACT_SEARCHES[[#This Row],[WD_PRODUCTS]])</f>
        <v>63</v>
      </c>
    </row>
    <row r="3046" spans="1:8" x14ac:dyDescent="0.3">
      <c r="A3046" s="12">
        <v>10044</v>
      </c>
      <c r="B3046" s="12">
        <v>253</v>
      </c>
      <c r="C3046" s="8">
        <v>10337</v>
      </c>
      <c r="D3046" s="12" t="s">
        <v>3103</v>
      </c>
      <c r="E3046" s="13">
        <v>45138</v>
      </c>
      <c r="F3046" s="12" t="s">
        <v>13332</v>
      </c>
      <c r="G3046" s="12">
        <f>IF(ISNUMBER(MATCH(C3046, FACT_ORDERS!C:C, 0)), 1, 0)</f>
        <v>1</v>
      </c>
      <c r="H3046" s="12">
        <f>COUNTIF(B:B,FACT_SEARCHES[[#This Row],[WD_PRODUCTS]])</f>
        <v>78</v>
      </c>
    </row>
    <row r="3047" spans="1:8" x14ac:dyDescent="0.3">
      <c r="A3047" s="12">
        <v>10045</v>
      </c>
      <c r="B3047" s="12">
        <v>272</v>
      </c>
      <c r="C3047" s="8">
        <v>10704</v>
      </c>
      <c r="D3047" s="12" t="s">
        <v>3104</v>
      </c>
      <c r="E3047" s="13">
        <v>45285</v>
      </c>
      <c r="F3047" s="12" t="s">
        <v>17576</v>
      </c>
      <c r="G3047" s="12">
        <f>IF(ISNUMBER(MATCH(C3047, FACT_ORDERS!C:C, 0)), 1, 0)</f>
        <v>1</v>
      </c>
      <c r="H3047" s="12">
        <f>COUNTIF(B:B,FACT_SEARCHES[[#This Row],[WD_PRODUCTS]])</f>
        <v>39</v>
      </c>
    </row>
    <row r="3048" spans="1:8" x14ac:dyDescent="0.3">
      <c r="A3048" s="12">
        <v>10046</v>
      </c>
      <c r="B3048" s="12">
        <v>240</v>
      </c>
      <c r="C3048" s="8">
        <v>10704</v>
      </c>
      <c r="D3048" s="12" t="s">
        <v>3105</v>
      </c>
      <c r="E3048" s="13">
        <v>45285</v>
      </c>
      <c r="F3048" s="12" t="s">
        <v>17577</v>
      </c>
      <c r="G3048" s="12">
        <f>IF(ISNUMBER(MATCH(C3048, FACT_ORDERS!C:C, 0)), 1, 0)</f>
        <v>1</v>
      </c>
      <c r="H3048" s="12">
        <f>COUNTIF(B:B,FACT_SEARCHES[[#This Row],[WD_PRODUCTS]])</f>
        <v>51</v>
      </c>
    </row>
    <row r="3049" spans="1:8" x14ac:dyDescent="0.3">
      <c r="A3049" s="12">
        <v>10047</v>
      </c>
      <c r="B3049" s="12">
        <v>263</v>
      </c>
      <c r="C3049" s="8">
        <v>10920</v>
      </c>
      <c r="D3049" s="12" t="s">
        <v>3106</v>
      </c>
      <c r="E3049" s="13">
        <v>45442</v>
      </c>
      <c r="F3049" s="12" t="s">
        <v>17578</v>
      </c>
      <c r="G3049" s="12">
        <f>IF(ISNUMBER(MATCH(C3049, FACT_ORDERS!C:C, 0)), 1, 0)</f>
        <v>0</v>
      </c>
      <c r="H3049" s="12">
        <f>COUNTIF(B:B,FACT_SEARCHES[[#This Row],[WD_PRODUCTS]])</f>
        <v>108</v>
      </c>
    </row>
    <row r="3050" spans="1:8" x14ac:dyDescent="0.3">
      <c r="A3050" s="12">
        <v>10048</v>
      </c>
      <c r="B3050" s="12">
        <v>261</v>
      </c>
      <c r="C3050" s="8">
        <v>10468</v>
      </c>
      <c r="D3050" s="12" t="s">
        <v>3107</v>
      </c>
      <c r="E3050" s="13">
        <v>45424</v>
      </c>
      <c r="F3050" s="12" t="s">
        <v>17579</v>
      </c>
      <c r="G3050" s="12">
        <f>IF(ISNUMBER(MATCH(C3050, FACT_ORDERS!C:C, 0)), 1, 0)</f>
        <v>0</v>
      </c>
      <c r="H3050" s="12">
        <f>COUNTIF(B:B,FACT_SEARCHES[[#This Row],[WD_PRODUCTS]])</f>
        <v>77</v>
      </c>
    </row>
    <row r="3051" spans="1:8" x14ac:dyDescent="0.3">
      <c r="A3051" s="12">
        <v>10049</v>
      </c>
      <c r="B3051" s="12">
        <v>248</v>
      </c>
      <c r="C3051" s="8">
        <v>10663</v>
      </c>
      <c r="D3051" s="12" t="s">
        <v>3108</v>
      </c>
      <c r="E3051" s="13">
        <v>45142</v>
      </c>
      <c r="F3051" s="12" t="s">
        <v>17580</v>
      </c>
      <c r="G3051" s="12">
        <f>IF(ISNUMBER(MATCH(C3051, FACT_ORDERS!C:C, 0)), 1, 0)</f>
        <v>0</v>
      </c>
      <c r="H3051" s="12">
        <f>COUNTIF(B:B,FACT_SEARCHES[[#This Row],[WD_PRODUCTS]])</f>
        <v>101</v>
      </c>
    </row>
    <row r="3052" spans="1:8" x14ac:dyDescent="0.3">
      <c r="A3052" s="12">
        <v>10050</v>
      </c>
      <c r="B3052" s="12">
        <v>255</v>
      </c>
      <c r="C3052" s="8">
        <v>10663</v>
      </c>
      <c r="D3052" s="12" t="s">
        <v>3109</v>
      </c>
      <c r="E3052" s="13">
        <v>45142</v>
      </c>
      <c r="F3052" s="12" t="s">
        <v>3438</v>
      </c>
      <c r="G3052" s="12">
        <f>IF(ISNUMBER(MATCH(C3052, FACT_ORDERS!C:C, 0)), 1, 0)</f>
        <v>0</v>
      </c>
      <c r="H3052" s="12">
        <f>COUNTIF(B:B,FACT_SEARCHES[[#This Row],[WD_PRODUCTS]])</f>
        <v>74</v>
      </c>
    </row>
    <row r="3053" spans="1:8" x14ac:dyDescent="0.3">
      <c r="A3053" s="12">
        <v>10051</v>
      </c>
      <c r="B3053" s="12">
        <v>250</v>
      </c>
      <c r="C3053" s="8">
        <v>10663</v>
      </c>
      <c r="D3053" s="12" t="s">
        <v>3110</v>
      </c>
      <c r="E3053" s="13">
        <v>45142</v>
      </c>
      <c r="F3053" s="12" t="s">
        <v>11357</v>
      </c>
      <c r="G3053" s="12">
        <f>IF(ISNUMBER(MATCH(C3053, FACT_ORDERS!C:C, 0)), 1, 0)</f>
        <v>0</v>
      </c>
      <c r="H3053" s="12">
        <f>COUNTIF(B:B,FACT_SEARCHES[[#This Row],[WD_PRODUCTS]])</f>
        <v>65</v>
      </c>
    </row>
    <row r="3054" spans="1:8" x14ac:dyDescent="0.3">
      <c r="A3054" s="12">
        <v>10052</v>
      </c>
      <c r="B3054" s="12">
        <v>222</v>
      </c>
      <c r="C3054" s="8">
        <v>10496</v>
      </c>
      <c r="D3054" s="12" t="s">
        <v>3111</v>
      </c>
      <c r="E3054" s="13">
        <v>45303</v>
      </c>
      <c r="F3054" s="12" t="s">
        <v>17581</v>
      </c>
      <c r="G3054" s="12">
        <f>IF(ISNUMBER(MATCH(C3054, FACT_ORDERS!C:C, 0)), 1, 0)</f>
        <v>1</v>
      </c>
      <c r="H3054" s="12">
        <f>COUNTIF(B:B,FACT_SEARCHES[[#This Row],[WD_PRODUCTS]])</f>
        <v>73</v>
      </c>
    </row>
    <row r="3055" spans="1:8" x14ac:dyDescent="0.3">
      <c r="A3055" s="12">
        <v>10053</v>
      </c>
      <c r="B3055" s="12">
        <v>283</v>
      </c>
      <c r="C3055" s="8">
        <v>10496</v>
      </c>
      <c r="D3055" s="12" t="s">
        <v>3112</v>
      </c>
      <c r="E3055" s="13">
        <v>45303</v>
      </c>
      <c r="F3055" s="12" t="s">
        <v>17582</v>
      </c>
      <c r="G3055" s="12">
        <f>IF(ISNUMBER(MATCH(C3055, FACT_ORDERS!C:C, 0)), 1, 0)</f>
        <v>1</v>
      </c>
      <c r="H3055" s="12">
        <f>COUNTIF(B:B,FACT_SEARCHES[[#This Row],[WD_PRODUCTS]])</f>
        <v>65</v>
      </c>
    </row>
    <row r="3056" spans="1:8" x14ac:dyDescent="0.3">
      <c r="A3056" s="12">
        <v>10054</v>
      </c>
      <c r="B3056" s="12">
        <v>204</v>
      </c>
      <c r="C3056" s="8">
        <v>10496</v>
      </c>
      <c r="D3056" s="12" t="s">
        <v>3113</v>
      </c>
      <c r="E3056" s="13">
        <v>45303</v>
      </c>
      <c r="F3056" s="12" t="s">
        <v>17583</v>
      </c>
      <c r="G3056" s="12">
        <f>IF(ISNUMBER(MATCH(C3056, FACT_ORDERS!C:C, 0)), 1, 0)</f>
        <v>1</v>
      </c>
      <c r="H3056" s="12">
        <f>COUNTIF(B:B,FACT_SEARCHES[[#This Row],[WD_PRODUCTS]])</f>
        <v>139</v>
      </c>
    </row>
    <row r="3057" spans="1:8" x14ac:dyDescent="0.3">
      <c r="A3057" s="12">
        <v>10055</v>
      </c>
      <c r="B3057" s="12">
        <v>209</v>
      </c>
      <c r="C3057" s="8">
        <v>10801</v>
      </c>
      <c r="D3057" s="12" t="s">
        <v>3114</v>
      </c>
      <c r="E3057" s="13">
        <v>45231</v>
      </c>
      <c r="F3057" s="12" t="s">
        <v>17584</v>
      </c>
      <c r="G3057" s="12">
        <f>IF(ISNUMBER(MATCH(C3057, FACT_ORDERS!C:C, 0)), 1, 0)</f>
        <v>0</v>
      </c>
      <c r="H3057" s="12">
        <f>COUNTIF(B:B,FACT_SEARCHES[[#This Row],[WD_PRODUCTS]])</f>
        <v>91</v>
      </c>
    </row>
    <row r="3058" spans="1:8" x14ac:dyDescent="0.3">
      <c r="A3058" s="12">
        <v>10056</v>
      </c>
      <c r="B3058" s="12">
        <v>274</v>
      </c>
      <c r="C3058" s="8">
        <v>10801</v>
      </c>
      <c r="D3058" s="12" t="s">
        <v>3115</v>
      </c>
      <c r="E3058" s="13">
        <v>45231</v>
      </c>
      <c r="F3058" s="12" t="s">
        <v>4185</v>
      </c>
      <c r="G3058" s="12">
        <f>IF(ISNUMBER(MATCH(C3058, FACT_ORDERS!C:C, 0)), 1, 0)</f>
        <v>0</v>
      </c>
      <c r="H3058" s="12">
        <f>COUNTIF(B:B,FACT_SEARCHES[[#This Row],[WD_PRODUCTS]])</f>
        <v>45</v>
      </c>
    </row>
    <row r="3059" spans="1:8" x14ac:dyDescent="0.3">
      <c r="A3059" s="12">
        <v>10057</v>
      </c>
      <c r="B3059" s="12">
        <v>236</v>
      </c>
      <c r="C3059" s="8">
        <v>10514</v>
      </c>
      <c r="D3059" s="12" t="s">
        <v>3116</v>
      </c>
      <c r="E3059" s="13">
        <v>44835</v>
      </c>
      <c r="F3059" s="12" t="s">
        <v>3547</v>
      </c>
      <c r="G3059" s="12">
        <f>IF(ISNUMBER(MATCH(C3059, FACT_ORDERS!C:C, 0)), 1, 0)</f>
        <v>1</v>
      </c>
      <c r="H3059" s="12">
        <f>COUNTIF(B:B,FACT_SEARCHES[[#This Row],[WD_PRODUCTS]])</f>
        <v>80</v>
      </c>
    </row>
    <row r="3060" spans="1:8" x14ac:dyDescent="0.3">
      <c r="A3060" s="12">
        <v>10058</v>
      </c>
      <c r="B3060" s="12">
        <v>248</v>
      </c>
      <c r="C3060" s="8">
        <v>10861</v>
      </c>
      <c r="D3060" s="12" t="s">
        <v>3117</v>
      </c>
      <c r="E3060" s="13">
        <v>44948</v>
      </c>
      <c r="F3060" s="12" t="s">
        <v>4340</v>
      </c>
      <c r="G3060" s="12">
        <f>IF(ISNUMBER(MATCH(C3060, FACT_ORDERS!C:C, 0)), 1, 0)</f>
        <v>0</v>
      </c>
      <c r="H3060" s="12">
        <f>COUNTIF(B:B,FACT_SEARCHES[[#This Row],[WD_PRODUCTS]])</f>
        <v>101</v>
      </c>
    </row>
    <row r="3061" spans="1:8" x14ac:dyDescent="0.3">
      <c r="A3061" s="12">
        <v>10059</v>
      </c>
      <c r="B3061" s="12">
        <v>258</v>
      </c>
      <c r="C3061" s="8">
        <v>10861</v>
      </c>
      <c r="D3061" s="12" t="s">
        <v>3118</v>
      </c>
      <c r="E3061" s="13">
        <v>44948</v>
      </c>
      <c r="F3061" s="12" t="s">
        <v>17585</v>
      </c>
      <c r="G3061" s="12">
        <f>IF(ISNUMBER(MATCH(C3061, FACT_ORDERS!C:C, 0)), 1, 0)</f>
        <v>0</v>
      </c>
      <c r="H3061" s="12">
        <f>COUNTIF(B:B,FACT_SEARCHES[[#This Row],[WD_PRODUCTS]])</f>
        <v>57</v>
      </c>
    </row>
    <row r="3062" spans="1:8" x14ac:dyDescent="0.3">
      <c r="A3062" s="12">
        <v>10060</v>
      </c>
      <c r="B3062" s="12">
        <v>202</v>
      </c>
      <c r="C3062" s="8">
        <v>10861</v>
      </c>
      <c r="D3062" s="12" t="s">
        <v>3119</v>
      </c>
      <c r="E3062" s="13">
        <v>44948</v>
      </c>
      <c r="F3062" s="12" t="s">
        <v>17586</v>
      </c>
      <c r="G3062" s="12">
        <f>IF(ISNUMBER(MATCH(C3062, FACT_ORDERS!C:C, 0)), 1, 0)</f>
        <v>0</v>
      </c>
      <c r="H3062" s="12">
        <f>COUNTIF(B:B,FACT_SEARCHES[[#This Row],[WD_PRODUCTS]])</f>
        <v>74</v>
      </c>
    </row>
    <row r="3063" spans="1:8" x14ac:dyDescent="0.3">
      <c r="A3063" s="12">
        <v>10061</v>
      </c>
      <c r="B3063" s="12">
        <v>271</v>
      </c>
      <c r="C3063" s="8">
        <v>10861</v>
      </c>
      <c r="D3063" s="12" t="s">
        <v>3120</v>
      </c>
      <c r="E3063" s="13">
        <v>44948</v>
      </c>
      <c r="F3063" s="12" t="s">
        <v>17587</v>
      </c>
      <c r="G3063" s="12">
        <f>IF(ISNUMBER(MATCH(C3063, FACT_ORDERS!C:C, 0)), 1, 0)</f>
        <v>0</v>
      </c>
      <c r="H3063" s="12">
        <f>COUNTIF(B:B,FACT_SEARCHES[[#This Row],[WD_PRODUCTS]])</f>
        <v>74</v>
      </c>
    </row>
    <row r="3064" spans="1:8" x14ac:dyDescent="0.3">
      <c r="A3064" s="12">
        <v>10062</v>
      </c>
      <c r="B3064" s="12">
        <v>204</v>
      </c>
      <c r="C3064" s="8">
        <v>10861</v>
      </c>
      <c r="D3064" s="12" t="s">
        <v>3121</v>
      </c>
      <c r="E3064" s="13">
        <v>44948</v>
      </c>
      <c r="F3064" s="12" t="s">
        <v>4731</v>
      </c>
      <c r="G3064" s="12">
        <f>IF(ISNUMBER(MATCH(C3064, FACT_ORDERS!C:C, 0)), 1, 0)</f>
        <v>0</v>
      </c>
      <c r="H3064" s="12">
        <f>COUNTIF(B:B,FACT_SEARCHES[[#This Row],[WD_PRODUCTS]])</f>
        <v>139</v>
      </c>
    </row>
    <row r="3065" spans="1:8" x14ac:dyDescent="0.3">
      <c r="A3065" s="12">
        <v>10063</v>
      </c>
      <c r="B3065" s="12">
        <v>270</v>
      </c>
      <c r="C3065" s="8">
        <v>10244</v>
      </c>
      <c r="D3065" s="12" t="s">
        <v>3122</v>
      </c>
      <c r="E3065" s="13">
        <v>45248</v>
      </c>
      <c r="F3065" s="12" t="s">
        <v>17588</v>
      </c>
      <c r="G3065" s="12">
        <f>IF(ISNUMBER(MATCH(C3065, FACT_ORDERS!C:C, 0)), 1, 0)</f>
        <v>0</v>
      </c>
      <c r="H3065" s="12">
        <f>COUNTIF(B:B,FACT_SEARCHES[[#This Row],[WD_PRODUCTS]])</f>
        <v>54</v>
      </c>
    </row>
    <row r="3066" spans="1:8" x14ac:dyDescent="0.3">
      <c r="A3066" s="12">
        <v>10064</v>
      </c>
      <c r="B3066" s="12">
        <v>297</v>
      </c>
      <c r="C3066" s="8">
        <v>10452</v>
      </c>
      <c r="D3066" s="12" t="s">
        <v>3123</v>
      </c>
      <c r="E3066" s="13">
        <v>45426</v>
      </c>
      <c r="F3066" s="12" t="s">
        <v>17589</v>
      </c>
      <c r="G3066" s="12">
        <f>IF(ISNUMBER(MATCH(C3066, FACT_ORDERS!C:C, 0)), 1, 0)</f>
        <v>0</v>
      </c>
      <c r="H3066" s="12">
        <f>COUNTIF(B:B,FACT_SEARCHES[[#This Row],[WD_PRODUCTS]])</f>
        <v>64</v>
      </c>
    </row>
    <row r="3067" spans="1:8" x14ac:dyDescent="0.3">
      <c r="A3067" s="12">
        <v>10065</v>
      </c>
      <c r="B3067" s="12">
        <v>228</v>
      </c>
      <c r="C3067" s="8">
        <v>10452</v>
      </c>
      <c r="D3067" s="12" t="s">
        <v>3124</v>
      </c>
      <c r="E3067" s="13">
        <v>45426</v>
      </c>
      <c r="F3067" s="12" t="s">
        <v>17590</v>
      </c>
      <c r="G3067" s="12">
        <f>IF(ISNUMBER(MATCH(C3067, FACT_ORDERS!C:C, 0)), 1, 0)</f>
        <v>0</v>
      </c>
      <c r="H3067" s="12">
        <f>COUNTIF(B:B,FACT_SEARCHES[[#This Row],[WD_PRODUCTS]])</f>
        <v>79</v>
      </c>
    </row>
    <row r="3068" spans="1:8" x14ac:dyDescent="0.3">
      <c r="A3068" s="12">
        <v>10066</v>
      </c>
      <c r="B3068" s="12">
        <v>208</v>
      </c>
      <c r="C3068" s="8">
        <v>10452</v>
      </c>
      <c r="D3068" s="12" t="s">
        <v>3125</v>
      </c>
      <c r="E3068" s="13">
        <v>45426</v>
      </c>
      <c r="F3068" s="12" t="s">
        <v>17591</v>
      </c>
      <c r="G3068" s="12">
        <f>IF(ISNUMBER(MATCH(C3068, FACT_ORDERS!C:C, 0)), 1, 0)</f>
        <v>0</v>
      </c>
      <c r="H3068" s="12">
        <f>COUNTIF(B:B,FACT_SEARCHES[[#This Row],[WD_PRODUCTS]])</f>
        <v>91</v>
      </c>
    </row>
    <row r="3069" spans="1:8" x14ac:dyDescent="0.3">
      <c r="A3069" s="12">
        <v>10067</v>
      </c>
      <c r="B3069" s="12">
        <v>202</v>
      </c>
      <c r="C3069" s="8">
        <v>10452</v>
      </c>
      <c r="D3069" s="12" t="s">
        <v>3126</v>
      </c>
      <c r="E3069" s="13">
        <v>45426</v>
      </c>
      <c r="F3069" s="12" t="s">
        <v>17592</v>
      </c>
      <c r="G3069" s="12">
        <f>IF(ISNUMBER(MATCH(C3069, FACT_ORDERS!C:C, 0)), 1, 0)</f>
        <v>0</v>
      </c>
      <c r="H3069" s="12">
        <f>COUNTIF(B:B,FACT_SEARCHES[[#This Row],[WD_PRODUCTS]])</f>
        <v>74</v>
      </c>
    </row>
    <row r="3070" spans="1:8" x14ac:dyDescent="0.3">
      <c r="A3070" s="12">
        <v>10068</v>
      </c>
      <c r="B3070" s="12">
        <v>286</v>
      </c>
      <c r="C3070" s="8">
        <v>10035</v>
      </c>
      <c r="D3070" s="12" t="s">
        <v>3127</v>
      </c>
      <c r="E3070" s="13">
        <v>44911</v>
      </c>
      <c r="F3070" s="12" t="s">
        <v>17593</v>
      </c>
      <c r="G3070" s="12">
        <f>IF(ISNUMBER(MATCH(C3070, FACT_ORDERS!C:C, 0)), 1, 0)</f>
        <v>0</v>
      </c>
      <c r="H3070" s="12">
        <f>COUNTIF(B:B,FACT_SEARCHES[[#This Row],[WD_PRODUCTS]])</f>
        <v>71</v>
      </c>
    </row>
    <row r="3071" spans="1:8" x14ac:dyDescent="0.3">
      <c r="A3071" s="12">
        <v>10069</v>
      </c>
      <c r="B3071" s="12">
        <v>227</v>
      </c>
      <c r="C3071" s="8">
        <v>10035</v>
      </c>
      <c r="D3071" s="12" t="s">
        <v>3128</v>
      </c>
      <c r="E3071" s="13">
        <v>44911</v>
      </c>
      <c r="F3071" s="12" t="s">
        <v>17594</v>
      </c>
      <c r="G3071" s="12">
        <f>IF(ISNUMBER(MATCH(C3071, FACT_ORDERS!C:C, 0)), 1, 0)</f>
        <v>0</v>
      </c>
      <c r="H3071" s="12">
        <f>COUNTIF(B:B,FACT_SEARCHES[[#This Row],[WD_PRODUCTS]])</f>
        <v>93</v>
      </c>
    </row>
    <row r="3072" spans="1:8" x14ac:dyDescent="0.3">
      <c r="A3072" s="12">
        <v>10070</v>
      </c>
      <c r="B3072" s="12">
        <v>203</v>
      </c>
      <c r="C3072" s="8">
        <v>10703</v>
      </c>
      <c r="D3072" s="12" t="s">
        <v>3129</v>
      </c>
      <c r="E3072" s="13">
        <v>45484</v>
      </c>
      <c r="F3072" s="12" t="s">
        <v>17595</v>
      </c>
      <c r="G3072" s="12">
        <f>IF(ISNUMBER(MATCH(C3072, FACT_ORDERS!C:C, 0)), 1, 0)</f>
        <v>1</v>
      </c>
      <c r="H3072" s="12">
        <f>COUNTIF(B:B,FACT_SEARCHES[[#This Row],[WD_PRODUCTS]])</f>
        <v>46</v>
      </c>
    </row>
    <row r="3073" spans="1:8" x14ac:dyDescent="0.3">
      <c r="A3073" s="12">
        <v>10071</v>
      </c>
      <c r="B3073" s="12">
        <v>248</v>
      </c>
      <c r="C3073" s="8">
        <v>10703</v>
      </c>
      <c r="D3073" s="12" t="s">
        <v>3130</v>
      </c>
      <c r="E3073" s="13">
        <v>45484</v>
      </c>
      <c r="F3073" s="12" t="s">
        <v>17596</v>
      </c>
      <c r="G3073" s="12">
        <f>IF(ISNUMBER(MATCH(C3073, FACT_ORDERS!C:C, 0)), 1, 0)</f>
        <v>1</v>
      </c>
      <c r="H3073" s="12">
        <f>COUNTIF(B:B,FACT_SEARCHES[[#This Row],[WD_PRODUCTS]])</f>
        <v>101</v>
      </c>
    </row>
    <row r="3074" spans="1:8" x14ac:dyDescent="0.3">
      <c r="A3074" s="12">
        <v>10072</v>
      </c>
      <c r="B3074" s="12">
        <v>279</v>
      </c>
      <c r="C3074" s="8">
        <v>10614</v>
      </c>
      <c r="D3074" s="12" t="s">
        <v>3131</v>
      </c>
      <c r="E3074" s="13">
        <v>43954</v>
      </c>
      <c r="F3074" s="12" t="s">
        <v>17597</v>
      </c>
      <c r="G3074" s="12">
        <f>IF(ISNUMBER(MATCH(C3074, FACT_ORDERS!C:C, 0)), 1, 0)</f>
        <v>0</v>
      </c>
      <c r="H3074" s="12">
        <f>COUNTIF(B:B,FACT_SEARCHES[[#This Row],[WD_PRODUCTS]])</f>
        <v>44</v>
      </c>
    </row>
    <row r="3075" spans="1:8" x14ac:dyDescent="0.3">
      <c r="A3075" s="12">
        <v>10073</v>
      </c>
      <c r="B3075" s="12">
        <v>225</v>
      </c>
      <c r="C3075" s="8">
        <v>10614</v>
      </c>
      <c r="D3075" s="12" t="s">
        <v>3132</v>
      </c>
      <c r="E3075" s="13">
        <v>43954</v>
      </c>
      <c r="F3075" s="12" t="s">
        <v>17598</v>
      </c>
      <c r="G3075" s="12">
        <f>IF(ISNUMBER(MATCH(C3075, FACT_ORDERS!C:C, 0)), 1, 0)</f>
        <v>0</v>
      </c>
      <c r="H3075" s="12">
        <f>COUNTIF(B:B,FACT_SEARCHES[[#This Row],[WD_PRODUCTS]])</f>
        <v>74</v>
      </c>
    </row>
    <row r="3076" spans="1:8" x14ac:dyDescent="0.3">
      <c r="A3076" s="12">
        <v>10074</v>
      </c>
      <c r="B3076" s="12">
        <v>217</v>
      </c>
      <c r="C3076" s="8">
        <v>10700</v>
      </c>
      <c r="D3076" s="12" t="s">
        <v>3133</v>
      </c>
      <c r="E3076" s="13">
        <v>45287</v>
      </c>
      <c r="F3076" s="12" t="s">
        <v>17599</v>
      </c>
      <c r="G3076" s="12">
        <f>IF(ISNUMBER(MATCH(C3076, FACT_ORDERS!C:C, 0)), 1, 0)</f>
        <v>0</v>
      </c>
      <c r="H3076" s="12">
        <f>COUNTIF(B:B,FACT_SEARCHES[[#This Row],[WD_PRODUCTS]])</f>
        <v>49</v>
      </c>
    </row>
    <row r="3077" spans="1:8" x14ac:dyDescent="0.3">
      <c r="A3077" s="12">
        <v>10075</v>
      </c>
      <c r="B3077" s="12">
        <v>297</v>
      </c>
      <c r="C3077" s="8">
        <v>10700</v>
      </c>
      <c r="D3077" s="12" t="s">
        <v>3134</v>
      </c>
      <c r="E3077" s="13">
        <v>45287</v>
      </c>
      <c r="F3077" s="12" t="s">
        <v>3489</v>
      </c>
      <c r="G3077" s="12">
        <f>IF(ISNUMBER(MATCH(C3077, FACT_ORDERS!C:C, 0)), 1, 0)</f>
        <v>0</v>
      </c>
      <c r="H3077" s="12">
        <f>COUNTIF(B:B,FACT_SEARCHES[[#This Row],[WD_PRODUCTS]])</f>
        <v>64</v>
      </c>
    </row>
    <row r="3078" spans="1:8" x14ac:dyDescent="0.3">
      <c r="A3078" s="12">
        <v>10076</v>
      </c>
      <c r="B3078" s="12">
        <v>212</v>
      </c>
      <c r="C3078" s="8">
        <v>10588</v>
      </c>
      <c r="D3078" s="12" t="s">
        <v>3135</v>
      </c>
      <c r="E3078" s="13">
        <v>45354</v>
      </c>
      <c r="F3078" s="12" t="s">
        <v>3909</v>
      </c>
      <c r="G3078" s="12">
        <f>IF(ISNUMBER(MATCH(C3078, FACT_ORDERS!C:C, 0)), 1, 0)</f>
        <v>1</v>
      </c>
      <c r="H3078" s="12">
        <f>COUNTIF(B:B,FACT_SEARCHES[[#This Row],[WD_PRODUCTS]])</f>
        <v>67</v>
      </c>
    </row>
    <row r="3079" spans="1:8" x14ac:dyDescent="0.3">
      <c r="A3079" s="12">
        <v>10077</v>
      </c>
      <c r="B3079" s="12">
        <v>237</v>
      </c>
      <c r="C3079" s="8">
        <v>10588</v>
      </c>
      <c r="D3079" s="12" t="s">
        <v>3136</v>
      </c>
      <c r="E3079" s="13">
        <v>45354</v>
      </c>
      <c r="F3079" s="12" t="s">
        <v>17600</v>
      </c>
      <c r="G3079" s="12">
        <f>IF(ISNUMBER(MATCH(C3079, FACT_ORDERS!C:C, 0)), 1, 0)</f>
        <v>1</v>
      </c>
      <c r="H3079" s="12">
        <f>COUNTIF(B:B,FACT_SEARCHES[[#This Row],[WD_PRODUCTS]])</f>
        <v>99</v>
      </c>
    </row>
    <row r="3080" spans="1:8" x14ac:dyDescent="0.3">
      <c r="A3080" s="12">
        <v>10078</v>
      </c>
      <c r="B3080" s="12">
        <v>227</v>
      </c>
      <c r="C3080" s="8">
        <v>10588</v>
      </c>
      <c r="D3080" s="12" t="s">
        <v>3137</v>
      </c>
      <c r="E3080" s="13">
        <v>45354</v>
      </c>
      <c r="F3080" s="12" t="s">
        <v>17601</v>
      </c>
      <c r="G3080" s="12">
        <f>IF(ISNUMBER(MATCH(C3080, FACT_ORDERS!C:C, 0)), 1, 0)</f>
        <v>1</v>
      </c>
      <c r="H3080" s="12">
        <f>COUNTIF(B:B,FACT_SEARCHES[[#This Row],[WD_PRODUCTS]])</f>
        <v>93</v>
      </c>
    </row>
    <row r="3081" spans="1:8" x14ac:dyDescent="0.3">
      <c r="A3081" s="12">
        <v>10079</v>
      </c>
      <c r="B3081" s="12">
        <v>242</v>
      </c>
      <c r="C3081" s="8">
        <v>10241</v>
      </c>
      <c r="D3081" s="12" t="s">
        <v>3138</v>
      </c>
      <c r="E3081" s="13">
        <v>44849</v>
      </c>
      <c r="F3081" s="12" t="s">
        <v>17602</v>
      </c>
      <c r="G3081" s="12">
        <f>IF(ISNUMBER(MATCH(C3081, FACT_ORDERS!C:C, 0)), 1, 0)</f>
        <v>0</v>
      </c>
      <c r="H3081" s="12">
        <f>COUNTIF(B:B,FACT_SEARCHES[[#This Row],[WD_PRODUCTS]])</f>
        <v>76</v>
      </c>
    </row>
    <row r="3082" spans="1:8" x14ac:dyDescent="0.3">
      <c r="A3082" s="12">
        <v>10080</v>
      </c>
      <c r="B3082" s="12">
        <v>263</v>
      </c>
      <c r="C3082" s="8">
        <v>10241</v>
      </c>
      <c r="D3082" s="12" t="s">
        <v>3139</v>
      </c>
      <c r="E3082" s="13">
        <v>44849</v>
      </c>
      <c r="F3082" s="12" t="s">
        <v>3394</v>
      </c>
      <c r="G3082" s="12">
        <f>IF(ISNUMBER(MATCH(C3082, FACT_ORDERS!C:C, 0)), 1, 0)</f>
        <v>0</v>
      </c>
      <c r="H3082" s="12">
        <f>COUNTIF(B:B,FACT_SEARCHES[[#This Row],[WD_PRODUCTS]])</f>
        <v>108</v>
      </c>
    </row>
    <row r="3083" spans="1:8" x14ac:dyDescent="0.3">
      <c r="A3083" s="12">
        <v>10081</v>
      </c>
      <c r="B3083" s="12">
        <v>287</v>
      </c>
      <c r="C3083" s="8">
        <v>10241</v>
      </c>
      <c r="D3083" s="12" t="s">
        <v>3140</v>
      </c>
      <c r="E3083" s="13">
        <v>44849</v>
      </c>
      <c r="F3083" s="12" t="s">
        <v>17603</v>
      </c>
      <c r="G3083" s="12">
        <f>IF(ISNUMBER(MATCH(C3083, FACT_ORDERS!C:C, 0)), 1, 0)</f>
        <v>0</v>
      </c>
      <c r="H3083" s="12">
        <f>COUNTIF(B:B,FACT_SEARCHES[[#This Row],[WD_PRODUCTS]])</f>
        <v>59</v>
      </c>
    </row>
    <row r="3084" spans="1:8" x14ac:dyDescent="0.3">
      <c r="A3084" s="12">
        <v>10082</v>
      </c>
      <c r="B3084" s="12">
        <v>228</v>
      </c>
      <c r="C3084" s="8">
        <v>10241</v>
      </c>
      <c r="D3084" s="12" t="s">
        <v>3141</v>
      </c>
      <c r="E3084" s="13">
        <v>44849</v>
      </c>
      <c r="F3084" s="12" t="s">
        <v>17604</v>
      </c>
      <c r="G3084" s="12">
        <f>IF(ISNUMBER(MATCH(C3084, FACT_ORDERS!C:C, 0)), 1, 0)</f>
        <v>0</v>
      </c>
      <c r="H3084" s="12">
        <f>COUNTIF(B:B,FACT_SEARCHES[[#This Row],[WD_PRODUCTS]])</f>
        <v>79</v>
      </c>
    </row>
    <row r="3085" spans="1:8" x14ac:dyDescent="0.3">
      <c r="A3085" s="12">
        <v>10083</v>
      </c>
      <c r="B3085" s="12">
        <v>226</v>
      </c>
      <c r="C3085" s="8">
        <v>10346</v>
      </c>
      <c r="D3085" s="12" t="s">
        <v>3142</v>
      </c>
      <c r="E3085" s="13">
        <v>45533</v>
      </c>
      <c r="F3085" s="12" t="s">
        <v>17605</v>
      </c>
      <c r="G3085" s="12">
        <f>IF(ISNUMBER(MATCH(C3085, FACT_ORDERS!C:C, 0)), 1, 0)</f>
        <v>1</v>
      </c>
      <c r="H3085" s="12">
        <f>COUNTIF(B:B,FACT_SEARCHES[[#This Row],[WD_PRODUCTS]])</f>
        <v>56</v>
      </c>
    </row>
    <row r="3086" spans="1:8" x14ac:dyDescent="0.3">
      <c r="A3086" s="12">
        <v>10084</v>
      </c>
      <c r="B3086" s="12">
        <v>250</v>
      </c>
      <c r="C3086" s="8">
        <v>10346</v>
      </c>
      <c r="D3086" s="12" t="s">
        <v>3143</v>
      </c>
      <c r="E3086" s="13">
        <v>45533</v>
      </c>
      <c r="F3086" s="12" t="s">
        <v>17606</v>
      </c>
      <c r="G3086" s="12">
        <f>IF(ISNUMBER(MATCH(C3086, FACT_ORDERS!C:C, 0)), 1, 0)</f>
        <v>1</v>
      </c>
      <c r="H3086" s="12">
        <f>COUNTIF(B:B,FACT_SEARCHES[[#This Row],[WD_PRODUCTS]])</f>
        <v>65</v>
      </c>
    </row>
    <row r="3087" spans="1:8" x14ac:dyDescent="0.3">
      <c r="A3087" s="12">
        <v>10085</v>
      </c>
      <c r="B3087" s="12">
        <v>258</v>
      </c>
      <c r="C3087" s="8">
        <v>10346</v>
      </c>
      <c r="D3087" s="12" t="s">
        <v>3144</v>
      </c>
      <c r="E3087" s="13">
        <v>45533</v>
      </c>
      <c r="F3087" s="12" t="s">
        <v>17607</v>
      </c>
      <c r="G3087" s="12">
        <f>IF(ISNUMBER(MATCH(C3087, FACT_ORDERS!C:C, 0)), 1, 0)</f>
        <v>1</v>
      </c>
      <c r="H3087" s="12">
        <f>COUNTIF(B:B,FACT_SEARCHES[[#This Row],[WD_PRODUCTS]])</f>
        <v>57</v>
      </c>
    </row>
    <row r="3088" spans="1:8" x14ac:dyDescent="0.3">
      <c r="A3088" s="12">
        <v>10086</v>
      </c>
      <c r="B3088" s="12">
        <v>242</v>
      </c>
      <c r="C3088" s="8">
        <v>10868</v>
      </c>
      <c r="D3088" s="12" t="s">
        <v>3145</v>
      </c>
      <c r="E3088" s="13">
        <v>45247</v>
      </c>
      <c r="F3088" s="12" t="s">
        <v>17608</v>
      </c>
      <c r="G3088" s="12">
        <f>IF(ISNUMBER(MATCH(C3088, FACT_ORDERS!C:C, 0)), 1, 0)</f>
        <v>1</v>
      </c>
      <c r="H3088" s="12">
        <f>COUNTIF(B:B,FACT_SEARCHES[[#This Row],[WD_PRODUCTS]])</f>
        <v>76</v>
      </c>
    </row>
    <row r="3089" spans="1:8" x14ac:dyDescent="0.3">
      <c r="A3089" s="12">
        <v>10087</v>
      </c>
      <c r="B3089" s="12">
        <v>229</v>
      </c>
      <c r="C3089" s="8">
        <v>10868</v>
      </c>
      <c r="D3089" s="12" t="s">
        <v>3146</v>
      </c>
      <c r="E3089" s="13">
        <v>45247</v>
      </c>
      <c r="F3089" s="12" t="s">
        <v>17609</v>
      </c>
      <c r="G3089" s="12">
        <f>IF(ISNUMBER(MATCH(C3089, FACT_ORDERS!C:C, 0)), 1, 0)</f>
        <v>1</v>
      </c>
      <c r="H3089" s="12">
        <f>COUNTIF(B:B,FACT_SEARCHES[[#This Row],[WD_PRODUCTS]])</f>
        <v>42</v>
      </c>
    </row>
    <row r="3090" spans="1:8" x14ac:dyDescent="0.3">
      <c r="A3090" s="12">
        <v>10088</v>
      </c>
      <c r="B3090" s="12">
        <v>268</v>
      </c>
      <c r="C3090" s="8">
        <v>10868</v>
      </c>
      <c r="D3090" s="12" t="s">
        <v>3147</v>
      </c>
      <c r="E3090" s="13">
        <v>45247</v>
      </c>
      <c r="F3090" s="12" t="s">
        <v>11894</v>
      </c>
      <c r="G3090" s="12">
        <f>IF(ISNUMBER(MATCH(C3090, FACT_ORDERS!C:C, 0)), 1, 0)</f>
        <v>1</v>
      </c>
      <c r="H3090" s="12">
        <f>COUNTIF(B:B,FACT_SEARCHES[[#This Row],[WD_PRODUCTS]])</f>
        <v>78</v>
      </c>
    </row>
    <row r="3091" spans="1:8" x14ac:dyDescent="0.3">
      <c r="A3091" s="12">
        <v>10089</v>
      </c>
      <c r="B3091" s="12">
        <v>210</v>
      </c>
      <c r="C3091" s="8">
        <v>10047</v>
      </c>
      <c r="D3091" s="12" t="s">
        <v>3148</v>
      </c>
      <c r="E3091" s="13">
        <v>45545</v>
      </c>
      <c r="F3091" s="12" t="s">
        <v>17610</v>
      </c>
      <c r="G3091" s="12">
        <f>IF(ISNUMBER(MATCH(C3091, FACT_ORDERS!C:C, 0)), 1, 0)</f>
        <v>0</v>
      </c>
      <c r="H3091" s="12">
        <f>COUNTIF(B:B,FACT_SEARCHES[[#This Row],[WD_PRODUCTS]])</f>
        <v>77</v>
      </c>
    </row>
    <row r="3092" spans="1:8" x14ac:dyDescent="0.3">
      <c r="A3092" s="12">
        <v>10090</v>
      </c>
      <c r="B3092" s="12">
        <v>241</v>
      </c>
      <c r="C3092" s="8">
        <v>10047</v>
      </c>
      <c r="D3092" s="12" t="s">
        <v>3149</v>
      </c>
      <c r="E3092" s="13">
        <v>45545</v>
      </c>
      <c r="F3092" s="12" t="s">
        <v>17611</v>
      </c>
      <c r="G3092" s="12">
        <f>IF(ISNUMBER(MATCH(C3092, FACT_ORDERS!C:C, 0)), 1, 0)</f>
        <v>0</v>
      </c>
      <c r="H3092" s="12">
        <f>COUNTIF(B:B,FACT_SEARCHES[[#This Row],[WD_PRODUCTS]])</f>
        <v>96</v>
      </c>
    </row>
    <row r="3093" spans="1:8" x14ac:dyDescent="0.3">
      <c r="A3093" s="12">
        <v>10091</v>
      </c>
      <c r="B3093" s="12">
        <v>279</v>
      </c>
      <c r="C3093" s="8">
        <v>10083</v>
      </c>
      <c r="D3093" s="12" t="s">
        <v>3150</v>
      </c>
      <c r="E3093" s="13">
        <v>45522</v>
      </c>
      <c r="F3093" s="12" t="s">
        <v>17612</v>
      </c>
      <c r="G3093" s="12">
        <f>IF(ISNUMBER(MATCH(C3093, FACT_ORDERS!C:C, 0)), 1, 0)</f>
        <v>1</v>
      </c>
      <c r="H3093" s="12">
        <f>COUNTIF(B:B,FACT_SEARCHES[[#This Row],[WD_PRODUCTS]])</f>
        <v>44</v>
      </c>
    </row>
    <row r="3094" spans="1:8" x14ac:dyDescent="0.3">
      <c r="A3094" s="12">
        <v>10092</v>
      </c>
      <c r="B3094" s="12">
        <v>299</v>
      </c>
      <c r="C3094" s="8">
        <v>10083</v>
      </c>
      <c r="D3094" s="12" t="s">
        <v>3151</v>
      </c>
      <c r="E3094" s="13">
        <v>45522</v>
      </c>
      <c r="F3094" s="12" t="s">
        <v>17613</v>
      </c>
      <c r="G3094" s="12">
        <f>IF(ISNUMBER(MATCH(C3094, FACT_ORDERS!C:C, 0)), 1, 0)</f>
        <v>1</v>
      </c>
      <c r="H3094" s="12">
        <f>COUNTIF(B:B,FACT_SEARCHES[[#This Row],[WD_PRODUCTS]])</f>
        <v>125</v>
      </c>
    </row>
    <row r="3095" spans="1:8" x14ac:dyDescent="0.3">
      <c r="A3095" s="12">
        <v>10093</v>
      </c>
      <c r="B3095" s="12">
        <v>284</v>
      </c>
      <c r="C3095" s="8">
        <v>10083</v>
      </c>
      <c r="D3095" s="12" t="s">
        <v>3152</v>
      </c>
      <c r="E3095" s="13">
        <v>45522</v>
      </c>
      <c r="F3095" s="12" t="s">
        <v>17614</v>
      </c>
      <c r="G3095" s="12">
        <f>IF(ISNUMBER(MATCH(C3095, FACT_ORDERS!C:C, 0)), 1, 0)</f>
        <v>1</v>
      </c>
      <c r="H3095" s="12">
        <f>COUNTIF(B:B,FACT_SEARCHES[[#This Row],[WD_PRODUCTS]])</f>
        <v>97</v>
      </c>
    </row>
    <row r="3096" spans="1:8" x14ac:dyDescent="0.3">
      <c r="A3096" s="12">
        <v>10094</v>
      </c>
      <c r="B3096" s="12">
        <v>220</v>
      </c>
      <c r="C3096" s="8">
        <v>10083</v>
      </c>
      <c r="D3096" s="12" t="s">
        <v>3153</v>
      </c>
      <c r="E3096" s="13">
        <v>45522</v>
      </c>
      <c r="F3096" s="12" t="s">
        <v>17615</v>
      </c>
      <c r="G3096" s="12">
        <f>IF(ISNUMBER(MATCH(C3096, FACT_ORDERS!C:C, 0)), 1, 0)</f>
        <v>1</v>
      </c>
      <c r="H3096" s="12">
        <f>COUNTIF(B:B,FACT_SEARCHES[[#This Row],[WD_PRODUCTS]])</f>
        <v>60</v>
      </c>
    </row>
    <row r="3097" spans="1:8" x14ac:dyDescent="0.3">
      <c r="A3097" s="12">
        <v>10095</v>
      </c>
      <c r="B3097" s="12">
        <v>219</v>
      </c>
      <c r="C3097" s="8">
        <v>10061</v>
      </c>
      <c r="D3097" s="12" t="s">
        <v>3154</v>
      </c>
      <c r="E3097" s="13">
        <v>44477</v>
      </c>
      <c r="F3097" s="12" t="s">
        <v>17616</v>
      </c>
      <c r="G3097" s="12">
        <f>IF(ISNUMBER(MATCH(C3097, FACT_ORDERS!C:C, 0)), 1, 0)</f>
        <v>0</v>
      </c>
      <c r="H3097" s="12">
        <f>COUNTIF(B:B,FACT_SEARCHES[[#This Row],[WD_PRODUCTS]])</f>
        <v>83</v>
      </c>
    </row>
    <row r="3098" spans="1:8" x14ac:dyDescent="0.3">
      <c r="A3098" s="12">
        <v>10096</v>
      </c>
      <c r="B3098" s="12">
        <v>297</v>
      </c>
      <c r="C3098" s="8">
        <v>10290</v>
      </c>
      <c r="D3098" s="12" t="s">
        <v>3155</v>
      </c>
      <c r="E3098" s="13">
        <v>44228</v>
      </c>
      <c r="F3098" s="12" t="s">
        <v>17617</v>
      </c>
      <c r="G3098" s="12">
        <f>IF(ISNUMBER(MATCH(C3098, FACT_ORDERS!C:C, 0)), 1, 0)</f>
        <v>1</v>
      </c>
      <c r="H3098" s="12">
        <f>COUNTIF(B:B,FACT_SEARCHES[[#This Row],[WD_PRODUCTS]])</f>
        <v>64</v>
      </c>
    </row>
    <row r="3099" spans="1:8" x14ac:dyDescent="0.3">
      <c r="A3099" s="12">
        <v>10097</v>
      </c>
      <c r="B3099" s="12">
        <v>241</v>
      </c>
      <c r="C3099" s="8">
        <v>10290</v>
      </c>
      <c r="D3099" s="12" t="s">
        <v>3156</v>
      </c>
      <c r="E3099" s="13">
        <v>44228</v>
      </c>
      <c r="F3099" s="12" t="s">
        <v>4065</v>
      </c>
      <c r="G3099" s="12">
        <f>IF(ISNUMBER(MATCH(C3099, FACT_ORDERS!C:C, 0)), 1, 0)</f>
        <v>1</v>
      </c>
      <c r="H3099" s="12">
        <f>COUNTIF(B:B,FACT_SEARCHES[[#This Row],[WD_PRODUCTS]])</f>
        <v>96</v>
      </c>
    </row>
    <row r="3100" spans="1:8" x14ac:dyDescent="0.3">
      <c r="A3100" s="12">
        <v>10098</v>
      </c>
      <c r="B3100" s="12">
        <v>230</v>
      </c>
      <c r="C3100" s="8">
        <v>10290</v>
      </c>
      <c r="D3100" s="12" t="s">
        <v>3157</v>
      </c>
      <c r="E3100" s="13">
        <v>44228</v>
      </c>
      <c r="F3100" s="12" t="s">
        <v>17618</v>
      </c>
      <c r="G3100" s="12">
        <f>IF(ISNUMBER(MATCH(C3100, FACT_ORDERS!C:C, 0)), 1, 0)</f>
        <v>1</v>
      </c>
      <c r="H3100" s="12">
        <f>COUNTIF(B:B,FACT_SEARCHES[[#This Row],[WD_PRODUCTS]])</f>
        <v>74</v>
      </c>
    </row>
    <row r="3101" spans="1:8" x14ac:dyDescent="0.3">
      <c r="A3101" s="12">
        <v>10099</v>
      </c>
      <c r="B3101" s="12">
        <v>200</v>
      </c>
      <c r="C3101" s="8">
        <v>10290</v>
      </c>
      <c r="D3101" s="12" t="s">
        <v>3158</v>
      </c>
      <c r="E3101" s="13">
        <v>44228</v>
      </c>
      <c r="F3101" s="12" t="s">
        <v>17619</v>
      </c>
      <c r="G3101" s="12">
        <f>IF(ISNUMBER(MATCH(C3101, FACT_ORDERS!C:C, 0)), 1, 0)</f>
        <v>1</v>
      </c>
      <c r="H3101" s="12">
        <f>COUNTIF(B:B,FACT_SEARCHES[[#This Row],[WD_PRODUCTS]])</f>
        <v>81</v>
      </c>
    </row>
    <row r="3102" spans="1:8" x14ac:dyDescent="0.3">
      <c r="A3102" s="12">
        <v>10100</v>
      </c>
      <c r="B3102" s="12">
        <v>235</v>
      </c>
      <c r="C3102" s="8">
        <v>10877</v>
      </c>
      <c r="D3102" s="12" t="s">
        <v>3159</v>
      </c>
      <c r="E3102" s="13">
        <v>44528</v>
      </c>
      <c r="F3102" s="12" t="s">
        <v>17620</v>
      </c>
      <c r="G3102" s="12">
        <f>IF(ISNUMBER(MATCH(C3102, FACT_ORDERS!C:C, 0)), 1, 0)</f>
        <v>1</v>
      </c>
      <c r="H3102" s="12">
        <f>COUNTIF(B:B,FACT_SEARCHES[[#This Row],[WD_PRODUCTS]])</f>
        <v>58</v>
      </c>
    </row>
    <row r="3103" spans="1:8" x14ac:dyDescent="0.3">
      <c r="A3103" s="12">
        <v>10101</v>
      </c>
      <c r="B3103" s="12">
        <v>252</v>
      </c>
      <c r="C3103" s="8">
        <v>10877</v>
      </c>
      <c r="D3103" s="12" t="s">
        <v>3160</v>
      </c>
      <c r="E3103" s="13">
        <v>44528</v>
      </c>
      <c r="F3103" s="12" t="s">
        <v>17621</v>
      </c>
      <c r="G3103" s="12">
        <f>IF(ISNUMBER(MATCH(C3103, FACT_ORDERS!C:C, 0)), 1, 0)</f>
        <v>1</v>
      </c>
      <c r="H3103" s="12">
        <f>COUNTIF(B:B,FACT_SEARCHES[[#This Row],[WD_PRODUCTS]])</f>
        <v>64</v>
      </c>
    </row>
    <row r="3104" spans="1:8" x14ac:dyDescent="0.3">
      <c r="A3104" s="12">
        <v>10102</v>
      </c>
      <c r="B3104" s="12">
        <v>296</v>
      </c>
      <c r="C3104" s="8">
        <v>10877</v>
      </c>
      <c r="D3104" s="12" t="s">
        <v>3161</v>
      </c>
      <c r="E3104" s="13">
        <v>44528</v>
      </c>
      <c r="F3104" s="12" t="s">
        <v>3953</v>
      </c>
      <c r="G3104" s="12">
        <f>IF(ISNUMBER(MATCH(C3104, FACT_ORDERS!C:C, 0)), 1, 0)</f>
        <v>1</v>
      </c>
      <c r="H3104" s="12">
        <f>COUNTIF(B:B,FACT_SEARCHES[[#This Row],[WD_PRODUCTS]])</f>
        <v>106</v>
      </c>
    </row>
    <row r="3105" spans="1:8" x14ac:dyDescent="0.3">
      <c r="A3105" s="12">
        <v>10103</v>
      </c>
      <c r="B3105" s="12">
        <v>277</v>
      </c>
      <c r="C3105" s="8">
        <v>10875</v>
      </c>
      <c r="D3105" s="12" t="s">
        <v>3162</v>
      </c>
      <c r="E3105" s="13">
        <v>44752</v>
      </c>
      <c r="F3105" s="12" t="s">
        <v>17622</v>
      </c>
      <c r="G3105" s="12">
        <f>IF(ISNUMBER(MATCH(C3105, FACT_ORDERS!C:C, 0)), 1, 0)</f>
        <v>1</v>
      </c>
      <c r="H3105" s="12">
        <f>COUNTIF(B:B,FACT_SEARCHES[[#This Row],[WD_PRODUCTS]])</f>
        <v>98</v>
      </c>
    </row>
    <row r="3106" spans="1:8" x14ac:dyDescent="0.3">
      <c r="A3106" s="12">
        <v>10104</v>
      </c>
      <c r="B3106" s="12">
        <v>230</v>
      </c>
      <c r="C3106" s="8">
        <v>10875</v>
      </c>
      <c r="D3106" s="12" t="s">
        <v>3163</v>
      </c>
      <c r="E3106" s="13">
        <v>44752</v>
      </c>
      <c r="F3106" s="12" t="s">
        <v>17623</v>
      </c>
      <c r="G3106" s="12">
        <f>IF(ISNUMBER(MATCH(C3106, FACT_ORDERS!C:C, 0)), 1, 0)</f>
        <v>1</v>
      </c>
      <c r="H3106" s="12">
        <f>COUNTIF(B:B,FACT_SEARCHES[[#This Row],[WD_PRODUCTS]])</f>
        <v>74</v>
      </c>
    </row>
    <row r="3107" spans="1:8" x14ac:dyDescent="0.3">
      <c r="A3107" s="12">
        <v>10105</v>
      </c>
      <c r="B3107" s="12">
        <v>265</v>
      </c>
      <c r="C3107" s="8">
        <v>10013</v>
      </c>
      <c r="D3107" s="12" t="s">
        <v>3164</v>
      </c>
      <c r="E3107" s="13">
        <v>45270</v>
      </c>
      <c r="F3107" s="12" t="s">
        <v>3709</v>
      </c>
      <c r="G3107" s="12">
        <f>IF(ISNUMBER(MATCH(C3107, FACT_ORDERS!C:C, 0)), 1, 0)</f>
        <v>1</v>
      </c>
      <c r="H3107" s="12">
        <f>COUNTIF(B:B,FACT_SEARCHES[[#This Row],[WD_PRODUCTS]])</f>
        <v>89</v>
      </c>
    </row>
    <row r="3108" spans="1:8" x14ac:dyDescent="0.3">
      <c r="A3108" s="12">
        <v>10106</v>
      </c>
      <c r="B3108" s="12">
        <v>292</v>
      </c>
      <c r="C3108" s="8">
        <v>10013</v>
      </c>
      <c r="D3108" s="12" t="s">
        <v>3165</v>
      </c>
      <c r="E3108" s="13">
        <v>45270</v>
      </c>
      <c r="F3108" s="12" t="s">
        <v>17624</v>
      </c>
      <c r="G3108" s="12">
        <f>IF(ISNUMBER(MATCH(C3108, FACT_ORDERS!C:C, 0)), 1, 0)</f>
        <v>1</v>
      </c>
      <c r="H3108" s="12">
        <f>COUNTIF(B:B,FACT_SEARCHES[[#This Row],[WD_PRODUCTS]])</f>
        <v>95</v>
      </c>
    </row>
    <row r="3109" spans="1:8" x14ac:dyDescent="0.3">
      <c r="A3109" s="12">
        <v>10107</v>
      </c>
      <c r="B3109" s="12">
        <v>233</v>
      </c>
      <c r="C3109" s="8">
        <v>10013</v>
      </c>
      <c r="D3109" s="12" t="s">
        <v>3166</v>
      </c>
      <c r="E3109" s="13">
        <v>45270</v>
      </c>
      <c r="F3109" s="12" t="s">
        <v>17625</v>
      </c>
      <c r="G3109" s="12">
        <f>IF(ISNUMBER(MATCH(C3109, FACT_ORDERS!C:C, 0)), 1, 0)</f>
        <v>1</v>
      </c>
      <c r="H3109" s="12">
        <f>COUNTIF(B:B,FACT_SEARCHES[[#This Row],[WD_PRODUCTS]])</f>
        <v>76</v>
      </c>
    </row>
    <row r="3110" spans="1:8" x14ac:dyDescent="0.3">
      <c r="A3110" s="12">
        <v>10108</v>
      </c>
      <c r="B3110" s="12">
        <v>295</v>
      </c>
      <c r="C3110" s="8">
        <v>10013</v>
      </c>
      <c r="D3110" s="12" t="s">
        <v>3167</v>
      </c>
      <c r="E3110" s="13">
        <v>45270</v>
      </c>
      <c r="F3110" s="12" t="s">
        <v>17626</v>
      </c>
      <c r="G3110" s="12">
        <f>IF(ISNUMBER(MATCH(C3110, FACT_ORDERS!C:C, 0)), 1, 0)</f>
        <v>1</v>
      </c>
      <c r="H3110" s="12">
        <f>COUNTIF(B:B,FACT_SEARCHES[[#This Row],[WD_PRODUCTS]])</f>
        <v>72</v>
      </c>
    </row>
    <row r="3111" spans="1:8" x14ac:dyDescent="0.3">
      <c r="A3111" s="12">
        <v>10109</v>
      </c>
      <c r="B3111" s="12">
        <v>247</v>
      </c>
      <c r="C3111" s="8">
        <v>10124</v>
      </c>
      <c r="D3111" s="12" t="s">
        <v>3168</v>
      </c>
      <c r="E3111" s="13">
        <v>45180</v>
      </c>
      <c r="F3111" s="12" t="s">
        <v>17627</v>
      </c>
      <c r="G3111" s="12">
        <f>IF(ISNUMBER(MATCH(C3111, FACT_ORDERS!C:C, 0)), 1, 0)</f>
        <v>1</v>
      </c>
      <c r="H3111" s="12">
        <f>COUNTIF(B:B,FACT_SEARCHES[[#This Row],[WD_PRODUCTS]])</f>
        <v>72</v>
      </c>
    </row>
    <row r="3112" spans="1:8" x14ac:dyDescent="0.3">
      <c r="A3112" s="12">
        <v>10110</v>
      </c>
      <c r="B3112" s="12">
        <v>200</v>
      </c>
      <c r="C3112" s="8">
        <v>10124</v>
      </c>
      <c r="D3112" s="12" t="s">
        <v>3169</v>
      </c>
      <c r="E3112" s="13">
        <v>45180</v>
      </c>
      <c r="F3112" s="12" t="s">
        <v>17628</v>
      </c>
      <c r="G3112" s="12">
        <f>IF(ISNUMBER(MATCH(C3112, FACT_ORDERS!C:C, 0)), 1, 0)</f>
        <v>1</v>
      </c>
      <c r="H3112" s="12">
        <f>COUNTIF(B:B,FACT_SEARCHES[[#This Row],[WD_PRODUCTS]])</f>
        <v>81</v>
      </c>
    </row>
    <row r="3113" spans="1:8" x14ac:dyDescent="0.3">
      <c r="A3113" s="12">
        <v>10111</v>
      </c>
      <c r="B3113" s="12">
        <v>252</v>
      </c>
      <c r="C3113" s="8">
        <v>10124</v>
      </c>
      <c r="D3113" s="12" t="s">
        <v>3170</v>
      </c>
      <c r="E3113" s="13">
        <v>45180</v>
      </c>
      <c r="F3113" s="12" t="s">
        <v>17629</v>
      </c>
      <c r="G3113" s="12">
        <f>IF(ISNUMBER(MATCH(C3113, FACT_ORDERS!C:C, 0)), 1, 0)</f>
        <v>1</v>
      </c>
      <c r="H3113" s="12">
        <f>COUNTIF(B:B,FACT_SEARCHES[[#This Row],[WD_PRODUCTS]])</f>
        <v>64</v>
      </c>
    </row>
    <row r="3114" spans="1:8" x14ac:dyDescent="0.3">
      <c r="A3114" s="12">
        <v>10112</v>
      </c>
      <c r="B3114" s="12">
        <v>286</v>
      </c>
      <c r="C3114" s="8">
        <v>10124</v>
      </c>
      <c r="D3114" s="12" t="s">
        <v>3171</v>
      </c>
      <c r="E3114" s="13">
        <v>45180</v>
      </c>
      <c r="F3114" s="12" t="s">
        <v>17630</v>
      </c>
      <c r="G3114" s="12">
        <f>IF(ISNUMBER(MATCH(C3114, FACT_ORDERS!C:C, 0)), 1, 0)</f>
        <v>1</v>
      </c>
      <c r="H3114" s="12">
        <f>COUNTIF(B:B,FACT_SEARCHES[[#This Row],[WD_PRODUCTS]])</f>
        <v>71</v>
      </c>
    </row>
    <row r="3115" spans="1:8" x14ac:dyDescent="0.3">
      <c r="A3115" s="12">
        <v>10113</v>
      </c>
      <c r="B3115" s="12">
        <v>237</v>
      </c>
      <c r="C3115" s="8">
        <v>10876</v>
      </c>
      <c r="D3115" s="12" t="s">
        <v>3172</v>
      </c>
      <c r="E3115" s="13">
        <v>45230</v>
      </c>
      <c r="F3115" s="12" t="s">
        <v>17631</v>
      </c>
      <c r="G3115" s="12">
        <f>IF(ISNUMBER(MATCH(C3115, FACT_ORDERS!C:C, 0)), 1, 0)</f>
        <v>1</v>
      </c>
      <c r="H3115" s="12">
        <f>COUNTIF(B:B,FACT_SEARCHES[[#This Row],[WD_PRODUCTS]])</f>
        <v>99</v>
      </c>
    </row>
    <row r="3116" spans="1:8" x14ac:dyDescent="0.3">
      <c r="A3116" s="12">
        <v>10114</v>
      </c>
      <c r="B3116" s="12">
        <v>294</v>
      </c>
      <c r="C3116" s="8">
        <v>10876</v>
      </c>
      <c r="D3116" s="12" t="s">
        <v>3173</v>
      </c>
      <c r="E3116" s="13">
        <v>45230</v>
      </c>
      <c r="F3116" s="12" t="s">
        <v>17198</v>
      </c>
      <c r="G3116" s="12">
        <f>IF(ISNUMBER(MATCH(C3116, FACT_ORDERS!C:C, 0)), 1, 0)</f>
        <v>1</v>
      </c>
      <c r="H3116" s="12">
        <f>COUNTIF(B:B,FACT_SEARCHES[[#This Row],[WD_PRODUCTS]])</f>
        <v>60</v>
      </c>
    </row>
    <row r="3117" spans="1:8" x14ac:dyDescent="0.3">
      <c r="A3117" s="12">
        <v>10115</v>
      </c>
      <c r="B3117" s="12">
        <v>203</v>
      </c>
      <c r="C3117" s="8">
        <v>10795</v>
      </c>
      <c r="D3117" s="12" t="s">
        <v>3174</v>
      </c>
      <c r="E3117" s="13">
        <v>45366</v>
      </c>
      <c r="F3117" s="12" t="s">
        <v>4672</v>
      </c>
      <c r="G3117" s="12">
        <f>IF(ISNUMBER(MATCH(C3117, FACT_ORDERS!C:C, 0)), 1, 0)</f>
        <v>1</v>
      </c>
      <c r="H3117" s="12">
        <f>COUNTIF(B:B,FACT_SEARCHES[[#This Row],[WD_PRODUCTS]])</f>
        <v>46</v>
      </c>
    </row>
    <row r="3118" spans="1:8" x14ac:dyDescent="0.3">
      <c r="A3118" s="12">
        <v>10116</v>
      </c>
      <c r="B3118" s="12">
        <v>249</v>
      </c>
      <c r="C3118" s="8">
        <v>10795</v>
      </c>
      <c r="D3118" s="12" t="s">
        <v>3175</v>
      </c>
      <c r="E3118" s="13">
        <v>45366</v>
      </c>
      <c r="F3118" s="12" t="s">
        <v>3770</v>
      </c>
      <c r="G3118" s="12">
        <f>IF(ISNUMBER(MATCH(C3118, FACT_ORDERS!C:C, 0)), 1, 0)</f>
        <v>1</v>
      </c>
      <c r="H3118" s="12">
        <f>COUNTIF(B:B,FACT_SEARCHES[[#This Row],[WD_PRODUCTS]])</f>
        <v>85</v>
      </c>
    </row>
    <row r="3119" spans="1:8" x14ac:dyDescent="0.3">
      <c r="A3119" s="12">
        <v>10117</v>
      </c>
      <c r="B3119" s="12">
        <v>238</v>
      </c>
      <c r="C3119" s="8">
        <v>10795</v>
      </c>
      <c r="D3119" s="12" t="s">
        <v>3176</v>
      </c>
      <c r="E3119" s="13">
        <v>45366</v>
      </c>
      <c r="F3119" s="12" t="s">
        <v>17632</v>
      </c>
      <c r="G3119" s="12">
        <f>IF(ISNUMBER(MATCH(C3119, FACT_ORDERS!C:C, 0)), 1, 0)</f>
        <v>1</v>
      </c>
      <c r="H3119" s="12">
        <f>COUNTIF(B:B,FACT_SEARCHES[[#This Row],[WD_PRODUCTS]])</f>
        <v>57</v>
      </c>
    </row>
    <row r="3120" spans="1:8" x14ac:dyDescent="0.3">
      <c r="A3120" s="12">
        <v>10118</v>
      </c>
      <c r="B3120" s="12">
        <v>295</v>
      </c>
      <c r="C3120" s="8">
        <v>10191</v>
      </c>
      <c r="D3120" s="12" t="s">
        <v>3177</v>
      </c>
      <c r="E3120" s="13">
        <v>45404</v>
      </c>
      <c r="F3120" s="12" t="s">
        <v>17633</v>
      </c>
      <c r="G3120" s="12">
        <f>IF(ISNUMBER(MATCH(C3120, FACT_ORDERS!C:C, 0)), 1, 0)</f>
        <v>0</v>
      </c>
      <c r="H3120" s="12">
        <f>COUNTIF(B:B,FACT_SEARCHES[[#This Row],[WD_PRODUCTS]])</f>
        <v>72</v>
      </c>
    </row>
    <row r="3121" spans="1:8" x14ac:dyDescent="0.3">
      <c r="A3121" s="12">
        <v>10119</v>
      </c>
      <c r="B3121" s="12">
        <v>234</v>
      </c>
      <c r="C3121" s="8">
        <v>10809</v>
      </c>
      <c r="D3121" s="12" t="s">
        <v>3178</v>
      </c>
      <c r="E3121" s="13">
        <v>45154</v>
      </c>
      <c r="F3121" s="12" t="s">
        <v>17634</v>
      </c>
      <c r="G3121" s="12">
        <f>IF(ISNUMBER(MATCH(C3121, FACT_ORDERS!C:C, 0)), 1, 0)</f>
        <v>1</v>
      </c>
      <c r="H3121" s="12">
        <f>COUNTIF(B:B,FACT_SEARCHES[[#This Row],[WD_PRODUCTS]])</f>
        <v>77</v>
      </c>
    </row>
    <row r="3122" spans="1:8" x14ac:dyDescent="0.3">
      <c r="A3122" s="12">
        <v>10120</v>
      </c>
      <c r="B3122" s="12">
        <v>243</v>
      </c>
      <c r="C3122" s="8">
        <v>10713</v>
      </c>
      <c r="D3122" s="12" t="s">
        <v>3179</v>
      </c>
      <c r="E3122" s="13">
        <v>45324</v>
      </c>
      <c r="F3122" s="12" t="s">
        <v>17635</v>
      </c>
      <c r="G3122" s="12">
        <f>IF(ISNUMBER(MATCH(C3122, FACT_ORDERS!C:C, 0)), 1, 0)</f>
        <v>1</v>
      </c>
      <c r="H3122" s="12">
        <f>COUNTIF(B:B,FACT_SEARCHES[[#This Row],[WD_PRODUCTS]])</f>
        <v>70</v>
      </c>
    </row>
    <row r="3123" spans="1:8" x14ac:dyDescent="0.3">
      <c r="A3123" s="12">
        <v>10121</v>
      </c>
      <c r="B3123" s="12">
        <v>273</v>
      </c>
      <c r="C3123" s="8">
        <v>10048</v>
      </c>
      <c r="D3123" s="12" t="s">
        <v>3180</v>
      </c>
      <c r="E3123" s="13">
        <v>45079</v>
      </c>
      <c r="F3123" s="12" t="s">
        <v>17636</v>
      </c>
      <c r="G3123" s="12">
        <f>IF(ISNUMBER(MATCH(C3123, FACT_ORDERS!C:C, 0)), 1, 0)</f>
        <v>1</v>
      </c>
      <c r="H3123" s="12">
        <f>COUNTIF(B:B,FACT_SEARCHES[[#This Row],[WD_PRODUCTS]])</f>
        <v>73</v>
      </c>
    </row>
    <row r="3124" spans="1:8" x14ac:dyDescent="0.3">
      <c r="A3124" s="12">
        <v>10122</v>
      </c>
      <c r="B3124" s="12">
        <v>252</v>
      </c>
      <c r="C3124" s="8">
        <v>10048</v>
      </c>
      <c r="D3124" s="12" t="s">
        <v>3181</v>
      </c>
      <c r="E3124" s="13">
        <v>45079</v>
      </c>
      <c r="F3124" s="12" t="s">
        <v>17637</v>
      </c>
      <c r="G3124" s="12">
        <f>IF(ISNUMBER(MATCH(C3124, FACT_ORDERS!C:C, 0)), 1, 0)</f>
        <v>1</v>
      </c>
      <c r="H3124" s="12">
        <f>COUNTIF(B:B,FACT_SEARCHES[[#This Row],[WD_PRODUCTS]])</f>
        <v>64</v>
      </c>
    </row>
    <row r="3125" spans="1:8" x14ac:dyDescent="0.3">
      <c r="A3125" s="12">
        <v>10123</v>
      </c>
      <c r="B3125" s="12">
        <v>229</v>
      </c>
      <c r="C3125" s="8">
        <v>10991</v>
      </c>
      <c r="D3125" s="12" t="s">
        <v>3182</v>
      </c>
      <c r="E3125" s="13">
        <v>44866</v>
      </c>
      <c r="F3125" s="12" t="s">
        <v>17638</v>
      </c>
      <c r="G3125" s="12">
        <f>IF(ISNUMBER(MATCH(C3125, FACT_ORDERS!C:C, 0)), 1, 0)</f>
        <v>1</v>
      </c>
      <c r="H3125" s="12">
        <f>COUNTIF(B:B,FACT_SEARCHES[[#This Row],[WD_PRODUCTS]])</f>
        <v>42</v>
      </c>
    </row>
    <row r="3126" spans="1:8" x14ac:dyDescent="0.3">
      <c r="A3126" s="12">
        <v>10124</v>
      </c>
      <c r="B3126" s="12">
        <v>257</v>
      </c>
      <c r="C3126" s="8">
        <v>10489</v>
      </c>
      <c r="D3126" s="12" t="s">
        <v>3183</v>
      </c>
      <c r="E3126" s="13">
        <v>45364</v>
      </c>
      <c r="F3126" s="12" t="s">
        <v>17639</v>
      </c>
      <c r="G3126" s="12">
        <f>IF(ISNUMBER(MATCH(C3126, FACT_ORDERS!C:C, 0)), 1, 0)</f>
        <v>0</v>
      </c>
      <c r="H3126" s="12">
        <f>COUNTIF(B:B,FACT_SEARCHES[[#This Row],[WD_PRODUCTS]])</f>
        <v>75</v>
      </c>
    </row>
    <row r="3127" spans="1:8" x14ac:dyDescent="0.3">
      <c r="A3127" s="12">
        <v>10125</v>
      </c>
      <c r="B3127" s="12">
        <v>271</v>
      </c>
      <c r="C3127" s="8">
        <v>10489</v>
      </c>
      <c r="D3127" s="12" t="s">
        <v>3184</v>
      </c>
      <c r="E3127" s="13">
        <v>45364</v>
      </c>
      <c r="F3127" s="12" t="s">
        <v>17640</v>
      </c>
      <c r="G3127" s="12">
        <f>IF(ISNUMBER(MATCH(C3127, FACT_ORDERS!C:C, 0)), 1, 0)</f>
        <v>0</v>
      </c>
      <c r="H3127" s="12">
        <f>COUNTIF(B:B,FACT_SEARCHES[[#This Row],[WD_PRODUCTS]])</f>
        <v>74</v>
      </c>
    </row>
    <row r="3128" spans="1:8" x14ac:dyDescent="0.3">
      <c r="A3128" s="12">
        <v>10126</v>
      </c>
      <c r="B3128" s="12">
        <v>292</v>
      </c>
      <c r="C3128" s="8">
        <v>10828</v>
      </c>
      <c r="D3128" s="12" t="s">
        <v>3185</v>
      </c>
      <c r="E3128" s="13">
        <v>44955</v>
      </c>
      <c r="F3128" s="12" t="s">
        <v>17641</v>
      </c>
      <c r="G3128" s="12">
        <f>IF(ISNUMBER(MATCH(C3128, FACT_ORDERS!C:C, 0)), 1, 0)</f>
        <v>1</v>
      </c>
      <c r="H3128" s="12">
        <f>COUNTIF(B:B,FACT_SEARCHES[[#This Row],[WD_PRODUCTS]])</f>
        <v>95</v>
      </c>
    </row>
    <row r="3129" spans="1:8" x14ac:dyDescent="0.3">
      <c r="A3129" s="12">
        <v>10127</v>
      </c>
      <c r="B3129" s="12">
        <v>256</v>
      </c>
      <c r="C3129" s="8">
        <v>10104</v>
      </c>
      <c r="D3129" s="12" t="s">
        <v>3186</v>
      </c>
      <c r="E3129" s="13">
        <v>45496</v>
      </c>
      <c r="F3129" s="12" t="s">
        <v>17642</v>
      </c>
      <c r="G3129" s="12">
        <f>IF(ISNUMBER(MATCH(C3129, FACT_ORDERS!C:C, 0)), 1, 0)</f>
        <v>1</v>
      </c>
      <c r="H3129" s="12">
        <f>COUNTIF(B:B,FACT_SEARCHES[[#This Row],[WD_PRODUCTS]])</f>
        <v>63</v>
      </c>
    </row>
    <row r="3130" spans="1:8" x14ac:dyDescent="0.3">
      <c r="A3130" s="12">
        <v>10128</v>
      </c>
      <c r="B3130" s="12">
        <v>290</v>
      </c>
      <c r="C3130" s="8">
        <v>10527</v>
      </c>
      <c r="D3130" s="12" t="s">
        <v>3187</v>
      </c>
      <c r="E3130" s="13">
        <v>44943</v>
      </c>
      <c r="F3130" s="12" t="s">
        <v>17643</v>
      </c>
      <c r="G3130" s="12">
        <f>IF(ISNUMBER(MATCH(C3130, FACT_ORDERS!C:C, 0)), 1, 0)</f>
        <v>1</v>
      </c>
      <c r="H3130" s="12">
        <f>COUNTIF(B:B,FACT_SEARCHES[[#This Row],[WD_PRODUCTS]])</f>
        <v>47</v>
      </c>
    </row>
    <row r="3131" spans="1:8" x14ac:dyDescent="0.3">
      <c r="A3131" s="12">
        <v>10129</v>
      </c>
      <c r="B3131" s="12">
        <v>268</v>
      </c>
      <c r="C3131" s="8">
        <v>10527</v>
      </c>
      <c r="D3131" s="12" t="s">
        <v>3188</v>
      </c>
      <c r="E3131" s="13">
        <v>44943</v>
      </c>
      <c r="F3131" s="12" t="s">
        <v>17644</v>
      </c>
      <c r="G3131" s="12">
        <f>IF(ISNUMBER(MATCH(C3131, FACT_ORDERS!C:C, 0)), 1, 0)</f>
        <v>1</v>
      </c>
      <c r="H3131" s="12">
        <f>COUNTIF(B:B,FACT_SEARCHES[[#This Row],[WD_PRODUCTS]])</f>
        <v>78</v>
      </c>
    </row>
    <row r="3132" spans="1:8" x14ac:dyDescent="0.3">
      <c r="A3132" s="12">
        <v>10130</v>
      </c>
      <c r="B3132" s="12">
        <v>230</v>
      </c>
      <c r="C3132" s="8">
        <v>10527</v>
      </c>
      <c r="D3132" s="12" t="s">
        <v>3189</v>
      </c>
      <c r="E3132" s="13">
        <v>44943</v>
      </c>
      <c r="F3132" s="12" t="s">
        <v>17645</v>
      </c>
      <c r="G3132" s="12">
        <f>IF(ISNUMBER(MATCH(C3132, FACT_ORDERS!C:C, 0)), 1, 0)</f>
        <v>1</v>
      </c>
      <c r="H3132" s="12">
        <f>COUNTIF(B:B,FACT_SEARCHES[[#This Row],[WD_PRODUCTS]])</f>
        <v>74</v>
      </c>
    </row>
    <row r="3133" spans="1:8" x14ac:dyDescent="0.3">
      <c r="A3133" s="12">
        <v>10131</v>
      </c>
      <c r="B3133" s="12">
        <v>261</v>
      </c>
      <c r="C3133" s="8">
        <v>10527</v>
      </c>
      <c r="D3133" s="12" t="s">
        <v>3190</v>
      </c>
      <c r="E3133" s="13">
        <v>44943</v>
      </c>
      <c r="F3133" s="12" t="s">
        <v>17646</v>
      </c>
      <c r="G3133" s="12">
        <f>IF(ISNUMBER(MATCH(C3133, FACT_ORDERS!C:C, 0)), 1, 0)</f>
        <v>1</v>
      </c>
      <c r="H3133" s="12">
        <f>COUNTIF(B:B,FACT_SEARCHES[[#This Row],[WD_PRODUCTS]])</f>
        <v>77</v>
      </c>
    </row>
    <row r="3134" spans="1:8" x14ac:dyDescent="0.3">
      <c r="A3134" s="12">
        <v>10132</v>
      </c>
      <c r="B3134" s="12">
        <v>244</v>
      </c>
      <c r="C3134" s="8">
        <v>10330</v>
      </c>
      <c r="D3134" s="12" t="s">
        <v>3191</v>
      </c>
      <c r="E3134" s="13">
        <v>45254</v>
      </c>
      <c r="F3134" s="12" t="s">
        <v>17647</v>
      </c>
      <c r="G3134" s="12">
        <f>IF(ISNUMBER(MATCH(C3134, FACT_ORDERS!C:C, 0)), 1, 0)</f>
        <v>1</v>
      </c>
      <c r="H3134" s="12">
        <f>COUNTIF(B:B,FACT_SEARCHES[[#This Row],[WD_PRODUCTS]])</f>
        <v>59</v>
      </c>
    </row>
    <row r="3135" spans="1:8" x14ac:dyDescent="0.3">
      <c r="A3135" s="12">
        <v>10133</v>
      </c>
      <c r="B3135" s="12">
        <v>220</v>
      </c>
      <c r="C3135" s="8">
        <v>10330</v>
      </c>
      <c r="D3135" s="12" t="s">
        <v>3192</v>
      </c>
      <c r="E3135" s="13">
        <v>45254</v>
      </c>
      <c r="F3135" s="12" t="s">
        <v>17648</v>
      </c>
      <c r="G3135" s="12">
        <f>IF(ISNUMBER(MATCH(C3135, FACT_ORDERS!C:C, 0)), 1, 0)</f>
        <v>1</v>
      </c>
      <c r="H3135" s="12">
        <f>COUNTIF(B:B,FACT_SEARCHES[[#This Row],[WD_PRODUCTS]])</f>
        <v>60</v>
      </c>
    </row>
    <row r="3136" spans="1:8" x14ac:dyDescent="0.3">
      <c r="A3136" s="12">
        <v>10134</v>
      </c>
      <c r="B3136" s="12">
        <v>254</v>
      </c>
      <c r="C3136" s="8">
        <v>10330</v>
      </c>
      <c r="D3136" s="12" t="s">
        <v>3193</v>
      </c>
      <c r="E3136" s="13">
        <v>45254</v>
      </c>
      <c r="F3136" s="12" t="s">
        <v>17649</v>
      </c>
      <c r="G3136" s="12">
        <f>IF(ISNUMBER(MATCH(C3136, FACT_ORDERS!C:C, 0)), 1, 0)</f>
        <v>1</v>
      </c>
      <c r="H3136" s="12">
        <f>COUNTIF(B:B,FACT_SEARCHES[[#This Row],[WD_PRODUCTS]])</f>
        <v>77</v>
      </c>
    </row>
    <row r="3137" spans="1:8" x14ac:dyDescent="0.3">
      <c r="A3137" s="12">
        <v>10135</v>
      </c>
      <c r="B3137" s="12">
        <v>227</v>
      </c>
      <c r="C3137" s="8">
        <v>10330</v>
      </c>
      <c r="D3137" s="12" t="s">
        <v>3194</v>
      </c>
      <c r="E3137" s="13">
        <v>45254</v>
      </c>
      <c r="F3137" s="12" t="s">
        <v>3277</v>
      </c>
      <c r="G3137" s="12">
        <f>IF(ISNUMBER(MATCH(C3137, FACT_ORDERS!C:C, 0)), 1, 0)</f>
        <v>1</v>
      </c>
      <c r="H3137" s="12">
        <f>COUNTIF(B:B,FACT_SEARCHES[[#This Row],[WD_PRODUCTS]])</f>
        <v>93</v>
      </c>
    </row>
    <row r="3138" spans="1:8" x14ac:dyDescent="0.3">
      <c r="A3138" s="12">
        <v>10136</v>
      </c>
      <c r="B3138" s="12">
        <v>208</v>
      </c>
      <c r="C3138" s="8">
        <v>10090</v>
      </c>
      <c r="D3138" s="12" t="s">
        <v>3195</v>
      </c>
      <c r="E3138" s="13">
        <v>45408</v>
      </c>
      <c r="F3138" s="12" t="s">
        <v>17650</v>
      </c>
      <c r="G3138" s="12">
        <f>IF(ISNUMBER(MATCH(C3138, FACT_ORDERS!C:C, 0)), 1, 0)</f>
        <v>0</v>
      </c>
      <c r="H3138" s="12">
        <f>COUNTIF(B:B,FACT_SEARCHES[[#This Row],[WD_PRODUCTS]])</f>
        <v>91</v>
      </c>
    </row>
    <row r="3139" spans="1:8" x14ac:dyDescent="0.3">
      <c r="A3139" s="12">
        <v>10137</v>
      </c>
      <c r="B3139" s="12">
        <v>283</v>
      </c>
      <c r="C3139" s="8">
        <v>10319</v>
      </c>
      <c r="D3139" s="12" t="s">
        <v>3196</v>
      </c>
      <c r="E3139" s="13">
        <v>44240</v>
      </c>
      <c r="F3139" s="12" t="s">
        <v>13938</v>
      </c>
      <c r="G3139" s="12">
        <f>IF(ISNUMBER(MATCH(C3139, FACT_ORDERS!C:C, 0)), 1, 0)</f>
        <v>0</v>
      </c>
      <c r="H3139" s="12">
        <f>COUNTIF(B:B,FACT_SEARCHES[[#This Row],[WD_PRODUCTS]])</f>
        <v>65</v>
      </c>
    </row>
    <row r="3140" spans="1:8" x14ac:dyDescent="0.3">
      <c r="A3140" s="12">
        <v>10138</v>
      </c>
      <c r="B3140" s="12">
        <v>276</v>
      </c>
      <c r="C3140" s="8">
        <v>10735</v>
      </c>
      <c r="D3140" s="12" t="s">
        <v>3197</v>
      </c>
      <c r="E3140" s="13">
        <v>44603</v>
      </c>
      <c r="F3140" s="12" t="s">
        <v>17651</v>
      </c>
      <c r="G3140" s="12">
        <f>IF(ISNUMBER(MATCH(C3140, FACT_ORDERS!C:C, 0)), 1, 0)</f>
        <v>1</v>
      </c>
      <c r="H3140" s="12">
        <f>COUNTIF(B:B,FACT_SEARCHES[[#This Row],[WD_PRODUCTS]])</f>
        <v>65</v>
      </c>
    </row>
    <row r="3141" spans="1:8" x14ac:dyDescent="0.3">
      <c r="A3141" s="12">
        <v>10139</v>
      </c>
      <c r="B3141" s="12">
        <v>262</v>
      </c>
      <c r="C3141" s="8">
        <v>10735</v>
      </c>
      <c r="D3141" s="12" t="s">
        <v>3198</v>
      </c>
      <c r="E3141" s="13">
        <v>44603</v>
      </c>
      <c r="F3141" s="12" t="s">
        <v>17652</v>
      </c>
      <c r="G3141" s="12">
        <f>IF(ISNUMBER(MATCH(C3141, FACT_ORDERS!C:C, 0)), 1, 0)</f>
        <v>1</v>
      </c>
      <c r="H3141" s="12">
        <f>COUNTIF(B:B,FACT_SEARCHES[[#This Row],[WD_PRODUCTS]])</f>
        <v>70</v>
      </c>
    </row>
    <row r="3142" spans="1:8" x14ac:dyDescent="0.3">
      <c r="A3142" s="12">
        <v>10140</v>
      </c>
      <c r="B3142" s="12">
        <v>297</v>
      </c>
      <c r="C3142" s="8">
        <v>10729</v>
      </c>
      <c r="D3142" s="12" t="s">
        <v>3199</v>
      </c>
      <c r="E3142" s="13">
        <v>45006</v>
      </c>
      <c r="F3142" s="12" t="s">
        <v>17653</v>
      </c>
      <c r="G3142" s="12">
        <f>IF(ISNUMBER(MATCH(C3142, FACT_ORDERS!C:C, 0)), 1, 0)</f>
        <v>0</v>
      </c>
      <c r="H3142" s="12">
        <f>COUNTIF(B:B,FACT_SEARCHES[[#This Row],[WD_PRODUCTS]])</f>
        <v>64</v>
      </c>
    </row>
    <row r="3143" spans="1:8" x14ac:dyDescent="0.3">
      <c r="A3143" s="12">
        <v>10141</v>
      </c>
      <c r="B3143" s="12">
        <v>224</v>
      </c>
      <c r="C3143" s="8">
        <v>10729</v>
      </c>
      <c r="D3143" s="12" t="s">
        <v>3200</v>
      </c>
      <c r="E3143" s="13">
        <v>45006</v>
      </c>
      <c r="F3143" s="12" t="s">
        <v>17654</v>
      </c>
      <c r="G3143" s="12">
        <f>IF(ISNUMBER(MATCH(C3143, FACT_ORDERS!C:C, 0)), 1, 0)</f>
        <v>0</v>
      </c>
      <c r="H3143" s="12">
        <f>COUNTIF(B:B,FACT_SEARCHES[[#This Row],[WD_PRODUCTS]])</f>
        <v>63</v>
      </c>
    </row>
    <row r="3144" spans="1:8" x14ac:dyDescent="0.3">
      <c r="A3144" s="12">
        <v>10142</v>
      </c>
      <c r="B3144" s="12">
        <v>259</v>
      </c>
      <c r="C3144" s="8">
        <v>10575</v>
      </c>
      <c r="D3144" s="12" t="s">
        <v>3201</v>
      </c>
      <c r="E3144" s="13">
        <v>44921</v>
      </c>
      <c r="F3144" s="12" t="s">
        <v>17655</v>
      </c>
      <c r="G3144" s="12">
        <f>IF(ISNUMBER(MATCH(C3144, FACT_ORDERS!C:C, 0)), 1, 0)</f>
        <v>0</v>
      </c>
      <c r="H3144" s="12">
        <f>COUNTIF(B:B,FACT_SEARCHES[[#This Row],[WD_PRODUCTS]])</f>
        <v>64</v>
      </c>
    </row>
    <row r="3145" spans="1:8" x14ac:dyDescent="0.3">
      <c r="A3145" s="12">
        <v>10143</v>
      </c>
      <c r="B3145" s="12">
        <v>257</v>
      </c>
      <c r="C3145" s="8">
        <v>10575</v>
      </c>
      <c r="D3145" s="12" t="s">
        <v>3202</v>
      </c>
      <c r="E3145" s="13">
        <v>44921</v>
      </c>
      <c r="F3145" s="12" t="s">
        <v>17656</v>
      </c>
      <c r="G3145" s="12">
        <f>IF(ISNUMBER(MATCH(C3145, FACT_ORDERS!C:C, 0)), 1, 0)</f>
        <v>0</v>
      </c>
      <c r="H3145" s="12">
        <f>COUNTIF(B:B,FACT_SEARCHES[[#This Row],[WD_PRODUCTS]])</f>
        <v>75</v>
      </c>
    </row>
    <row r="3146" spans="1:8" x14ac:dyDescent="0.3">
      <c r="A3146" s="12">
        <v>10144</v>
      </c>
      <c r="B3146" s="12">
        <v>242</v>
      </c>
      <c r="C3146" s="8">
        <v>10575</v>
      </c>
      <c r="D3146" s="12" t="s">
        <v>3203</v>
      </c>
      <c r="E3146" s="13">
        <v>44921</v>
      </c>
      <c r="F3146" s="12" t="s">
        <v>17657</v>
      </c>
      <c r="G3146" s="12">
        <f>IF(ISNUMBER(MATCH(C3146, FACT_ORDERS!C:C, 0)), 1, 0)</f>
        <v>0</v>
      </c>
      <c r="H3146" s="12">
        <f>COUNTIF(B:B,FACT_SEARCHES[[#This Row],[WD_PRODUCTS]])</f>
        <v>76</v>
      </c>
    </row>
    <row r="3147" spans="1:8" x14ac:dyDescent="0.3">
      <c r="A3147" s="12">
        <v>10145</v>
      </c>
      <c r="B3147" s="12">
        <v>286</v>
      </c>
      <c r="C3147" s="8">
        <v>10953</v>
      </c>
      <c r="D3147" s="12" t="s">
        <v>3204</v>
      </c>
      <c r="E3147" s="13">
        <v>45494</v>
      </c>
      <c r="F3147" s="12" t="s">
        <v>17658</v>
      </c>
      <c r="G3147" s="12">
        <f>IF(ISNUMBER(MATCH(C3147, FACT_ORDERS!C:C, 0)), 1, 0)</f>
        <v>1</v>
      </c>
      <c r="H3147" s="12">
        <f>COUNTIF(B:B,FACT_SEARCHES[[#This Row],[WD_PRODUCTS]])</f>
        <v>71</v>
      </c>
    </row>
    <row r="3148" spans="1:8" x14ac:dyDescent="0.3">
      <c r="A3148" s="12">
        <v>10146</v>
      </c>
      <c r="B3148" s="12">
        <v>265</v>
      </c>
      <c r="C3148" s="8">
        <v>10953</v>
      </c>
      <c r="D3148" s="12" t="s">
        <v>3205</v>
      </c>
      <c r="E3148" s="13">
        <v>45494</v>
      </c>
      <c r="F3148" s="12" t="s">
        <v>17659</v>
      </c>
      <c r="G3148" s="12">
        <f>IF(ISNUMBER(MATCH(C3148, FACT_ORDERS!C:C, 0)), 1, 0)</f>
        <v>1</v>
      </c>
      <c r="H3148" s="12">
        <f>COUNTIF(B:B,FACT_SEARCHES[[#This Row],[WD_PRODUCTS]])</f>
        <v>89</v>
      </c>
    </row>
    <row r="3149" spans="1:8" x14ac:dyDescent="0.3">
      <c r="A3149" s="12">
        <v>10147</v>
      </c>
      <c r="B3149" s="12">
        <v>226</v>
      </c>
      <c r="C3149" s="8">
        <v>10953</v>
      </c>
      <c r="D3149" s="12" t="s">
        <v>3206</v>
      </c>
      <c r="E3149" s="13">
        <v>45494</v>
      </c>
      <c r="F3149" s="12" t="s">
        <v>17660</v>
      </c>
      <c r="G3149" s="12">
        <f>IF(ISNUMBER(MATCH(C3149, FACT_ORDERS!C:C, 0)), 1, 0)</f>
        <v>1</v>
      </c>
      <c r="H3149" s="12">
        <f>COUNTIF(B:B,FACT_SEARCHES[[#This Row],[WD_PRODUCTS]])</f>
        <v>56</v>
      </c>
    </row>
    <row r="3150" spans="1:8" x14ac:dyDescent="0.3">
      <c r="A3150" s="12">
        <v>10148</v>
      </c>
      <c r="B3150" s="12">
        <v>271</v>
      </c>
      <c r="C3150" s="8">
        <v>10012</v>
      </c>
      <c r="D3150" s="12" t="s">
        <v>3207</v>
      </c>
      <c r="E3150" s="13">
        <v>44499</v>
      </c>
      <c r="F3150" s="12" t="s">
        <v>17661</v>
      </c>
      <c r="G3150" s="12">
        <f>IF(ISNUMBER(MATCH(C3150, FACT_ORDERS!C:C, 0)), 1, 0)</f>
        <v>0</v>
      </c>
      <c r="H3150" s="12">
        <f>COUNTIF(B:B,FACT_SEARCHES[[#This Row],[WD_PRODUCTS]])</f>
        <v>74</v>
      </c>
    </row>
    <row r="3151" spans="1:8" x14ac:dyDescent="0.3">
      <c r="A3151" s="12">
        <v>10149</v>
      </c>
      <c r="B3151" s="12">
        <v>232</v>
      </c>
      <c r="C3151" s="8">
        <v>10012</v>
      </c>
      <c r="D3151" s="12" t="s">
        <v>3208</v>
      </c>
      <c r="E3151" s="13">
        <v>44499</v>
      </c>
      <c r="F3151" s="12" t="s">
        <v>17662</v>
      </c>
      <c r="G3151" s="12">
        <f>IF(ISNUMBER(MATCH(C3151, FACT_ORDERS!C:C, 0)), 1, 0)</f>
        <v>0</v>
      </c>
      <c r="H3151" s="12">
        <f>COUNTIF(B:B,FACT_SEARCHES[[#This Row],[WD_PRODUCTS]])</f>
        <v>69</v>
      </c>
    </row>
    <row r="3152" spans="1:8" x14ac:dyDescent="0.3">
      <c r="A3152" s="12">
        <v>10150</v>
      </c>
      <c r="B3152" s="12">
        <v>218</v>
      </c>
      <c r="C3152" s="8">
        <v>10718</v>
      </c>
      <c r="D3152" s="12" t="s">
        <v>3209</v>
      </c>
      <c r="E3152" s="13">
        <v>45062</v>
      </c>
      <c r="F3152" s="12" t="s">
        <v>3231</v>
      </c>
      <c r="G3152" s="12">
        <f>IF(ISNUMBER(MATCH(C3152, FACT_ORDERS!C:C, 0)), 1, 0)</f>
        <v>1</v>
      </c>
      <c r="H3152" s="12">
        <f>COUNTIF(B:B,FACT_SEARCHES[[#This Row],[WD_PRODUCTS]])</f>
        <v>39</v>
      </c>
    </row>
    <row r="3153" spans="1:8" x14ac:dyDescent="0.3">
      <c r="A3153" s="12">
        <v>10151</v>
      </c>
      <c r="B3153" s="12">
        <v>273</v>
      </c>
      <c r="C3153" s="8">
        <v>10209</v>
      </c>
      <c r="D3153" s="12" t="s">
        <v>3210</v>
      </c>
      <c r="E3153" s="13">
        <v>45240</v>
      </c>
      <c r="F3153" s="12" t="s">
        <v>17663</v>
      </c>
      <c r="G3153" s="12">
        <f>IF(ISNUMBER(MATCH(C3153, FACT_ORDERS!C:C, 0)), 1, 0)</f>
        <v>0</v>
      </c>
      <c r="H3153" s="12">
        <f>COUNTIF(B:B,FACT_SEARCHES[[#This Row],[WD_PRODUCTS]])</f>
        <v>73</v>
      </c>
    </row>
    <row r="3154" spans="1:8" x14ac:dyDescent="0.3">
      <c r="A3154" s="12">
        <v>10152</v>
      </c>
      <c r="B3154" s="12">
        <v>200</v>
      </c>
      <c r="C3154" s="8">
        <v>10032</v>
      </c>
      <c r="D3154" s="12" t="s">
        <v>3211</v>
      </c>
      <c r="E3154" s="13">
        <v>44600</v>
      </c>
      <c r="F3154" s="12" t="s">
        <v>17664</v>
      </c>
      <c r="G3154" s="12">
        <f>IF(ISNUMBER(MATCH(C3154, FACT_ORDERS!C:C, 0)), 1, 0)</f>
        <v>0</v>
      </c>
      <c r="H3154" s="12">
        <f>COUNTIF(B:B,FACT_SEARCHES[[#This Row],[WD_PRODUCTS]])</f>
        <v>81</v>
      </c>
    </row>
    <row r="3155" spans="1:8" x14ac:dyDescent="0.3">
      <c r="A3155" s="12">
        <v>10153</v>
      </c>
      <c r="B3155" s="12">
        <v>221</v>
      </c>
      <c r="C3155" s="8">
        <v>10032</v>
      </c>
      <c r="D3155" s="12" t="s">
        <v>3212</v>
      </c>
      <c r="E3155" s="13">
        <v>44600</v>
      </c>
      <c r="F3155" s="12" t="s">
        <v>17665</v>
      </c>
      <c r="G3155" s="12">
        <f>IF(ISNUMBER(MATCH(C3155, FACT_ORDERS!C:C, 0)), 1, 0)</f>
        <v>0</v>
      </c>
      <c r="H3155" s="12">
        <f>COUNTIF(B:B,FACT_SEARCHES[[#This Row],[WD_PRODUCTS]])</f>
        <v>31</v>
      </c>
    </row>
    <row r="3156" spans="1:8" x14ac:dyDescent="0.3">
      <c r="A3156" s="12">
        <v>10154</v>
      </c>
      <c r="B3156" s="12">
        <v>284</v>
      </c>
      <c r="C3156" s="8">
        <v>10830</v>
      </c>
      <c r="D3156" s="12" t="s">
        <v>3213</v>
      </c>
      <c r="E3156" s="13">
        <v>45495</v>
      </c>
      <c r="F3156" s="12" t="s">
        <v>4648</v>
      </c>
      <c r="G3156" s="12">
        <f>IF(ISNUMBER(MATCH(C3156, FACT_ORDERS!C:C, 0)), 1, 0)</f>
        <v>0</v>
      </c>
      <c r="H3156" s="12">
        <f>COUNTIF(B:B,FACT_SEARCHES[[#This Row],[WD_PRODUCTS]])</f>
        <v>97</v>
      </c>
    </row>
    <row r="3157" spans="1:8" x14ac:dyDescent="0.3">
      <c r="A3157" s="12">
        <v>10155</v>
      </c>
      <c r="B3157" s="12">
        <v>276</v>
      </c>
      <c r="C3157" s="8">
        <v>10830</v>
      </c>
      <c r="D3157" s="12" t="s">
        <v>3214</v>
      </c>
      <c r="E3157" s="13">
        <v>45495</v>
      </c>
      <c r="F3157" s="12" t="s">
        <v>17666</v>
      </c>
      <c r="G3157" s="12">
        <f>IF(ISNUMBER(MATCH(C3157, FACT_ORDERS!C:C, 0)), 1, 0)</f>
        <v>0</v>
      </c>
      <c r="H3157" s="12">
        <f>COUNTIF(B:B,FACT_SEARCHES[[#This Row],[WD_PRODUCTS]])</f>
        <v>65</v>
      </c>
    </row>
    <row r="3158" spans="1:8" x14ac:dyDescent="0.3">
      <c r="A3158" s="12">
        <v>10156</v>
      </c>
      <c r="B3158" s="12">
        <v>271</v>
      </c>
      <c r="C3158" s="8">
        <v>10345</v>
      </c>
      <c r="D3158" s="12" t="s">
        <v>3215</v>
      </c>
      <c r="E3158" s="13">
        <v>45389</v>
      </c>
      <c r="F3158" s="12" t="s">
        <v>17667</v>
      </c>
      <c r="G3158" s="12">
        <f>IF(ISNUMBER(MATCH(C3158, FACT_ORDERS!C:C, 0)), 1, 0)</f>
        <v>1</v>
      </c>
      <c r="H3158" s="12">
        <f>COUNTIF(B:B,FACT_SEARCHES[[#This Row],[WD_PRODUCTS]])</f>
        <v>74</v>
      </c>
    </row>
    <row r="3159" spans="1:8" x14ac:dyDescent="0.3">
      <c r="A3159" s="12">
        <v>10157</v>
      </c>
      <c r="B3159" s="12">
        <v>248</v>
      </c>
      <c r="C3159" s="8">
        <v>10345</v>
      </c>
      <c r="D3159" s="12" t="s">
        <v>3216</v>
      </c>
      <c r="E3159" s="13">
        <v>45389</v>
      </c>
      <c r="F3159" s="12" t="s">
        <v>17668</v>
      </c>
      <c r="G3159" s="12">
        <f>IF(ISNUMBER(MATCH(C3159, FACT_ORDERS!C:C, 0)), 1, 0)</f>
        <v>1</v>
      </c>
      <c r="H3159" s="12">
        <f>COUNTIF(B:B,FACT_SEARCHES[[#This Row],[WD_PRODUCTS]])</f>
        <v>101</v>
      </c>
    </row>
    <row r="3160" spans="1:8" x14ac:dyDescent="0.3">
      <c r="A3160" s="12">
        <v>10158</v>
      </c>
      <c r="B3160" s="12">
        <v>229</v>
      </c>
      <c r="C3160" s="8">
        <v>10599</v>
      </c>
      <c r="D3160" s="12" t="s">
        <v>3217</v>
      </c>
      <c r="E3160" s="13">
        <v>45487</v>
      </c>
      <c r="F3160" s="12" t="s">
        <v>17669</v>
      </c>
      <c r="G3160" s="12">
        <f>IF(ISNUMBER(MATCH(C3160, FACT_ORDERS!C:C, 0)), 1, 0)</f>
        <v>1</v>
      </c>
      <c r="H3160" s="12">
        <f>COUNTIF(B:B,FACT_SEARCHES[[#This Row],[WD_PRODUCTS]])</f>
        <v>42</v>
      </c>
    </row>
    <row r="3161" spans="1:8" x14ac:dyDescent="0.3">
      <c r="A3161" s="12">
        <v>10159</v>
      </c>
      <c r="B3161" s="12">
        <v>213</v>
      </c>
      <c r="C3161" s="8">
        <v>10599</v>
      </c>
      <c r="D3161" s="12" t="s">
        <v>3218</v>
      </c>
      <c r="E3161" s="13">
        <v>45487</v>
      </c>
      <c r="F3161" s="12" t="s">
        <v>12631</v>
      </c>
      <c r="G3161" s="12">
        <f>IF(ISNUMBER(MATCH(C3161, FACT_ORDERS!C:C, 0)), 1, 0)</f>
        <v>1</v>
      </c>
      <c r="H3161" s="12">
        <f>COUNTIF(B:B,FACT_SEARCHES[[#This Row],[WD_PRODUCTS]])</f>
        <v>86</v>
      </c>
    </row>
    <row r="3162" spans="1:8" x14ac:dyDescent="0.3">
      <c r="A3162" s="12">
        <v>10160</v>
      </c>
      <c r="B3162" s="12">
        <v>296</v>
      </c>
      <c r="C3162" s="8">
        <v>10136</v>
      </c>
      <c r="D3162" s="12" t="s">
        <v>3219</v>
      </c>
      <c r="E3162" s="13">
        <v>45301</v>
      </c>
      <c r="F3162" s="12" t="s">
        <v>17670</v>
      </c>
      <c r="G3162" s="12">
        <f>IF(ISNUMBER(MATCH(C3162, FACT_ORDERS!C:C, 0)), 1, 0)</f>
        <v>0</v>
      </c>
      <c r="H3162" s="12">
        <f>COUNTIF(B:B,FACT_SEARCHES[[#This Row],[WD_PRODUCTS]])</f>
        <v>106</v>
      </c>
    </row>
    <row r="3163" spans="1:8" x14ac:dyDescent="0.3">
      <c r="A3163" s="12">
        <v>10161</v>
      </c>
      <c r="B3163" s="12">
        <v>261</v>
      </c>
      <c r="C3163" s="8">
        <v>10468</v>
      </c>
      <c r="D3163" s="12" t="s">
        <v>3220</v>
      </c>
      <c r="E3163" s="13">
        <v>45409</v>
      </c>
      <c r="F3163" s="12" t="s">
        <v>17671</v>
      </c>
      <c r="G3163" s="12">
        <f>IF(ISNUMBER(MATCH(C3163, FACT_ORDERS!C:C, 0)), 1, 0)</f>
        <v>0</v>
      </c>
      <c r="H3163" s="12">
        <f>COUNTIF(B:B,FACT_SEARCHES[[#This Row],[WD_PRODUCTS]])</f>
        <v>77</v>
      </c>
    </row>
    <row r="3164" spans="1:8" x14ac:dyDescent="0.3">
      <c r="A3164" s="12">
        <v>10162</v>
      </c>
      <c r="B3164" s="12">
        <v>282</v>
      </c>
      <c r="C3164" s="8">
        <v>10547</v>
      </c>
      <c r="D3164" s="12" t="s">
        <v>3221</v>
      </c>
      <c r="E3164" s="13">
        <v>45504</v>
      </c>
      <c r="F3164" s="12" t="s">
        <v>17672</v>
      </c>
      <c r="G3164" s="12">
        <f>IF(ISNUMBER(MATCH(C3164, FACT_ORDERS!C:C, 0)), 1, 0)</f>
        <v>0</v>
      </c>
      <c r="H3164" s="12">
        <f>COUNTIF(B:B,FACT_SEARCHES[[#This Row],[WD_PRODUCTS]])</f>
        <v>43</v>
      </c>
    </row>
    <row r="3165" spans="1:8" x14ac:dyDescent="0.3">
      <c r="A3165" s="12">
        <v>10163</v>
      </c>
      <c r="B3165" s="12">
        <v>242</v>
      </c>
      <c r="C3165" s="8">
        <v>10868</v>
      </c>
      <c r="D3165" s="12" t="s">
        <v>3222</v>
      </c>
      <c r="E3165" s="13">
        <v>45385</v>
      </c>
      <c r="F3165" s="12" t="s">
        <v>17673</v>
      </c>
      <c r="G3165" s="12">
        <f>IF(ISNUMBER(MATCH(C3165, FACT_ORDERS!C:C, 0)), 1, 0)</f>
        <v>1</v>
      </c>
      <c r="H3165" s="12">
        <f>COUNTIF(B:B,FACT_SEARCHES[[#This Row],[WD_PRODUCTS]])</f>
        <v>76</v>
      </c>
    </row>
    <row r="3166" spans="1:8" x14ac:dyDescent="0.3">
      <c r="A3166" s="12">
        <v>10164</v>
      </c>
      <c r="B3166" s="12">
        <v>229</v>
      </c>
      <c r="C3166" s="8">
        <v>10868</v>
      </c>
      <c r="D3166" s="12" t="s">
        <v>3223</v>
      </c>
      <c r="E3166" s="13">
        <v>45385</v>
      </c>
      <c r="F3166" s="12" t="s">
        <v>17674</v>
      </c>
      <c r="G3166" s="12">
        <f>IF(ISNUMBER(MATCH(C3166, FACT_ORDERS!C:C, 0)), 1, 0)</f>
        <v>1</v>
      </c>
      <c r="H3166" s="12">
        <f>COUNTIF(B:B,FACT_SEARCHES[[#This Row],[WD_PRODUCTS]])</f>
        <v>42</v>
      </c>
    </row>
    <row r="3167" spans="1:8" x14ac:dyDescent="0.3">
      <c r="A3167" s="12">
        <v>10165</v>
      </c>
      <c r="B3167" s="12">
        <v>268</v>
      </c>
      <c r="C3167" s="8">
        <v>10868</v>
      </c>
      <c r="D3167" s="12" t="s">
        <v>3224</v>
      </c>
      <c r="E3167" s="13">
        <v>45385</v>
      </c>
      <c r="F3167" s="12" t="s">
        <v>17675</v>
      </c>
      <c r="G3167" s="12">
        <f>IF(ISNUMBER(MATCH(C3167, FACT_ORDERS!C:C, 0)), 1, 0)</f>
        <v>1</v>
      </c>
      <c r="H3167" s="12">
        <f>COUNTIF(B:B,FACT_SEARCHES[[#This Row],[WD_PRODUCTS]])</f>
        <v>78</v>
      </c>
    </row>
    <row r="3168" spans="1:8" x14ac:dyDescent="0.3">
      <c r="A3168" s="12">
        <v>10166</v>
      </c>
      <c r="B3168" s="12">
        <v>284</v>
      </c>
      <c r="C3168" s="8">
        <v>10753</v>
      </c>
      <c r="D3168" s="12" t="s">
        <v>3225</v>
      </c>
      <c r="E3168" s="13">
        <v>44656</v>
      </c>
      <c r="F3168" s="12" t="s">
        <v>17676</v>
      </c>
      <c r="G3168" s="12">
        <f>IF(ISNUMBER(MATCH(C3168, FACT_ORDERS!C:C, 0)), 1, 0)</f>
        <v>0</v>
      </c>
      <c r="H3168" s="12">
        <f>COUNTIF(B:B,FACT_SEARCHES[[#This Row],[WD_PRODUCTS]])</f>
        <v>97</v>
      </c>
    </row>
    <row r="3169" spans="1:8" x14ac:dyDescent="0.3">
      <c r="A3169" s="12">
        <v>10167</v>
      </c>
      <c r="B3169" s="12">
        <v>299</v>
      </c>
      <c r="C3169" s="8">
        <v>10753</v>
      </c>
      <c r="D3169" s="12" t="s">
        <v>3226</v>
      </c>
      <c r="E3169" s="13">
        <v>44656</v>
      </c>
      <c r="F3169" s="12" t="s">
        <v>17677</v>
      </c>
      <c r="G3169" s="12">
        <f>IF(ISNUMBER(MATCH(C3169, FACT_ORDERS!C:C, 0)), 1, 0)</f>
        <v>0</v>
      </c>
      <c r="H3169" s="12">
        <f>COUNTIF(B:B,FACT_SEARCHES[[#This Row],[WD_PRODUCTS]])</f>
        <v>125</v>
      </c>
    </row>
    <row r="3170" spans="1:8" x14ac:dyDescent="0.3">
      <c r="A3170" s="12">
        <v>10168</v>
      </c>
      <c r="B3170" s="12">
        <v>257</v>
      </c>
      <c r="C3170" s="8">
        <v>10753</v>
      </c>
      <c r="D3170" s="12" t="s">
        <v>3227</v>
      </c>
      <c r="E3170" s="13">
        <v>44656</v>
      </c>
      <c r="F3170" s="12" t="s">
        <v>17678</v>
      </c>
      <c r="G3170" s="12">
        <f>IF(ISNUMBER(MATCH(C3170, FACT_ORDERS!C:C, 0)), 1, 0)</f>
        <v>0</v>
      </c>
      <c r="H3170" s="12">
        <f>COUNTIF(B:B,FACT_SEARCHES[[#This Row],[WD_PRODUCTS]])</f>
        <v>75</v>
      </c>
    </row>
    <row r="3171" spans="1:8" x14ac:dyDescent="0.3">
      <c r="A3171" s="12">
        <v>10169</v>
      </c>
      <c r="B3171" s="12">
        <v>250</v>
      </c>
      <c r="C3171" s="8">
        <v>10753</v>
      </c>
      <c r="D3171" s="12" t="s">
        <v>3228</v>
      </c>
      <c r="E3171" s="13">
        <v>44656</v>
      </c>
      <c r="F3171" s="12" t="s">
        <v>16702</v>
      </c>
      <c r="G3171" s="12">
        <f>IF(ISNUMBER(MATCH(C3171, FACT_ORDERS!C:C, 0)), 1, 0)</f>
        <v>0</v>
      </c>
      <c r="H3171" s="12">
        <f>COUNTIF(B:B,FACT_SEARCHES[[#This Row],[WD_PRODUCTS]])</f>
        <v>65</v>
      </c>
    </row>
    <row r="3172" spans="1:8" x14ac:dyDescent="0.3">
      <c r="A3172" s="12">
        <v>10170</v>
      </c>
      <c r="B3172" s="12">
        <v>240</v>
      </c>
      <c r="C3172" s="8">
        <v>10129</v>
      </c>
      <c r="D3172" s="12" t="s">
        <v>3229</v>
      </c>
      <c r="E3172" s="13">
        <v>44976</v>
      </c>
      <c r="F3172" s="12" t="s">
        <v>17679</v>
      </c>
      <c r="G3172" s="12">
        <f>IF(ISNUMBER(MATCH(C3172, FACT_ORDERS!C:C, 0)), 1, 0)</f>
        <v>0</v>
      </c>
      <c r="H3172" s="12">
        <f>COUNTIF(B:B,FACT_SEARCHES[[#This Row],[WD_PRODUCTS]])</f>
        <v>51</v>
      </c>
    </row>
    <row r="3173" spans="1:8" x14ac:dyDescent="0.3">
      <c r="A3173" s="12">
        <v>10171</v>
      </c>
      <c r="B3173" s="12">
        <v>263</v>
      </c>
      <c r="C3173" s="8">
        <v>10129</v>
      </c>
      <c r="D3173" s="12" t="s">
        <v>4840</v>
      </c>
      <c r="E3173" s="13">
        <v>44976</v>
      </c>
      <c r="F3173" s="12" t="s">
        <v>17680</v>
      </c>
      <c r="G3173" s="12">
        <f>IF(ISNUMBER(MATCH(C3173, FACT_ORDERS!C:C, 0)), 1, 0)</f>
        <v>0</v>
      </c>
      <c r="H3173" s="12">
        <f>COUNTIF(B:B,FACT_SEARCHES[[#This Row],[WD_PRODUCTS]])</f>
        <v>108</v>
      </c>
    </row>
    <row r="3174" spans="1:8" x14ac:dyDescent="0.3">
      <c r="A3174" s="12">
        <v>10172</v>
      </c>
      <c r="B3174" s="12">
        <v>251</v>
      </c>
      <c r="C3174" s="8">
        <v>10129</v>
      </c>
      <c r="D3174" s="12" t="s">
        <v>4841</v>
      </c>
      <c r="E3174" s="13">
        <v>44976</v>
      </c>
      <c r="F3174" s="12" t="s">
        <v>17681</v>
      </c>
      <c r="G3174" s="12">
        <f>IF(ISNUMBER(MATCH(C3174, FACT_ORDERS!C:C, 0)), 1, 0)</f>
        <v>0</v>
      </c>
      <c r="H3174" s="12">
        <f>COUNTIF(B:B,FACT_SEARCHES[[#This Row],[WD_PRODUCTS]])</f>
        <v>67</v>
      </c>
    </row>
    <row r="3175" spans="1:8" x14ac:dyDescent="0.3">
      <c r="A3175" s="12">
        <v>10173</v>
      </c>
      <c r="B3175" s="12">
        <v>207</v>
      </c>
      <c r="C3175" s="8">
        <v>10129</v>
      </c>
      <c r="D3175" s="12" t="s">
        <v>4842</v>
      </c>
      <c r="E3175" s="13">
        <v>44976</v>
      </c>
      <c r="F3175" s="12" t="s">
        <v>17682</v>
      </c>
      <c r="G3175" s="12">
        <f>IF(ISNUMBER(MATCH(C3175, FACT_ORDERS!C:C, 0)), 1, 0)</f>
        <v>0</v>
      </c>
      <c r="H3175" s="12">
        <f>COUNTIF(B:B,FACT_SEARCHES[[#This Row],[WD_PRODUCTS]])</f>
        <v>47</v>
      </c>
    </row>
    <row r="3176" spans="1:8" x14ac:dyDescent="0.3">
      <c r="A3176" s="12">
        <v>10174</v>
      </c>
      <c r="B3176" s="12">
        <v>293</v>
      </c>
      <c r="C3176" s="8">
        <v>10654</v>
      </c>
      <c r="D3176" s="12" t="s">
        <v>4843</v>
      </c>
      <c r="E3176" s="13">
        <v>45131</v>
      </c>
      <c r="F3176" s="12" t="s">
        <v>17683</v>
      </c>
      <c r="G3176" s="12">
        <f>IF(ISNUMBER(MATCH(C3176, FACT_ORDERS!C:C, 0)), 1, 0)</f>
        <v>0</v>
      </c>
      <c r="H3176" s="12">
        <f>COUNTIF(B:B,FACT_SEARCHES[[#This Row],[WD_PRODUCTS]])</f>
        <v>70</v>
      </c>
    </row>
    <row r="3177" spans="1:8" x14ac:dyDescent="0.3">
      <c r="A3177" s="12">
        <v>10175</v>
      </c>
      <c r="B3177" s="12">
        <v>227</v>
      </c>
      <c r="C3177" s="8">
        <v>10654</v>
      </c>
      <c r="D3177" s="12" t="s">
        <v>4844</v>
      </c>
      <c r="E3177" s="13">
        <v>45131</v>
      </c>
      <c r="F3177" s="12" t="s">
        <v>11755</v>
      </c>
      <c r="G3177" s="12">
        <f>IF(ISNUMBER(MATCH(C3177, FACT_ORDERS!C:C, 0)), 1, 0)</f>
        <v>0</v>
      </c>
      <c r="H3177" s="12">
        <f>COUNTIF(B:B,FACT_SEARCHES[[#This Row],[WD_PRODUCTS]])</f>
        <v>93</v>
      </c>
    </row>
    <row r="3178" spans="1:8" x14ac:dyDescent="0.3">
      <c r="A3178" s="12">
        <v>10176</v>
      </c>
      <c r="B3178" s="12">
        <v>299</v>
      </c>
      <c r="C3178" s="8">
        <v>10979</v>
      </c>
      <c r="D3178" s="12" t="s">
        <v>4845</v>
      </c>
      <c r="E3178" s="13">
        <v>45432</v>
      </c>
      <c r="F3178" s="12" t="s">
        <v>4244</v>
      </c>
      <c r="G3178" s="12">
        <f>IF(ISNUMBER(MATCH(C3178, FACT_ORDERS!C:C, 0)), 1, 0)</f>
        <v>1</v>
      </c>
      <c r="H3178" s="12">
        <f>COUNTIF(B:B,FACT_SEARCHES[[#This Row],[WD_PRODUCTS]])</f>
        <v>125</v>
      </c>
    </row>
    <row r="3179" spans="1:8" x14ac:dyDescent="0.3">
      <c r="A3179" s="12">
        <v>10177</v>
      </c>
      <c r="B3179" s="12">
        <v>290</v>
      </c>
      <c r="C3179" s="8">
        <v>10979</v>
      </c>
      <c r="D3179" s="12" t="s">
        <v>4846</v>
      </c>
      <c r="E3179" s="13">
        <v>45432</v>
      </c>
      <c r="F3179" s="12" t="s">
        <v>17684</v>
      </c>
      <c r="G3179" s="12">
        <f>IF(ISNUMBER(MATCH(C3179, FACT_ORDERS!C:C, 0)), 1, 0)</f>
        <v>1</v>
      </c>
      <c r="H3179" s="12">
        <f>COUNTIF(B:B,FACT_SEARCHES[[#This Row],[WD_PRODUCTS]])</f>
        <v>47</v>
      </c>
    </row>
    <row r="3180" spans="1:8" x14ac:dyDescent="0.3">
      <c r="A3180" s="12">
        <v>10178</v>
      </c>
      <c r="B3180" s="12">
        <v>256</v>
      </c>
      <c r="C3180" s="8">
        <v>10526</v>
      </c>
      <c r="D3180" s="12" t="s">
        <v>4847</v>
      </c>
      <c r="E3180" s="13">
        <v>45204</v>
      </c>
      <c r="F3180" s="12" t="s">
        <v>17685</v>
      </c>
      <c r="G3180" s="12">
        <f>IF(ISNUMBER(MATCH(C3180, FACT_ORDERS!C:C, 0)), 1, 0)</f>
        <v>0</v>
      </c>
      <c r="H3180" s="12">
        <f>COUNTIF(B:B,FACT_SEARCHES[[#This Row],[WD_PRODUCTS]])</f>
        <v>63</v>
      </c>
    </row>
    <row r="3181" spans="1:8" x14ac:dyDescent="0.3">
      <c r="A3181" s="12">
        <v>10179</v>
      </c>
      <c r="B3181" s="12">
        <v>210</v>
      </c>
      <c r="C3181" s="8">
        <v>10908</v>
      </c>
      <c r="D3181" s="12" t="s">
        <v>4848</v>
      </c>
      <c r="E3181" s="13">
        <v>45290</v>
      </c>
      <c r="F3181" s="12" t="s">
        <v>17686</v>
      </c>
      <c r="G3181" s="12">
        <f>IF(ISNUMBER(MATCH(C3181, FACT_ORDERS!C:C, 0)), 1, 0)</f>
        <v>0</v>
      </c>
      <c r="H3181" s="12">
        <f>COUNTIF(B:B,FACT_SEARCHES[[#This Row],[WD_PRODUCTS]])</f>
        <v>77</v>
      </c>
    </row>
    <row r="3182" spans="1:8" x14ac:dyDescent="0.3">
      <c r="A3182" s="12">
        <v>10180</v>
      </c>
      <c r="B3182" s="12">
        <v>258</v>
      </c>
      <c r="C3182" s="8">
        <v>10908</v>
      </c>
      <c r="D3182" s="12" t="s">
        <v>4849</v>
      </c>
      <c r="E3182" s="13">
        <v>45290</v>
      </c>
      <c r="F3182" s="12" t="s">
        <v>17687</v>
      </c>
      <c r="G3182" s="12">
        <f>IF(ISNUMBER(MATCH(C3182, FACT_ORDERS!C:C, 0)), 1, 0)</f>
        <v>0</v>
      </c>
      <c r="H3182" s="12">
        <f>COUNTIF(B:B,FACT_SEARCHES[[#This Row],[WD_PRODUCTS]])</f>
        <v>57</v>
      </c>
    </row>
    <row r="3183" spans="1:8" x14ac:dyDescent="0.3">
      <c r="A3183" s="12">
        <v>10181</v>
      </c>
      <c r="B3183" s="12">
        <v>286</v>
      </c>
      <c r="C3183" s="8">
        <v>10908</v>
      </c>
      <c r="D3183" s="12" t="s">
        <v>4850</v>
      </c>
      <c r="E3183" s="13">
        <v>45290</v>
      </c>
      <c r="F3183" s="12" t="s">
        <v>13912</v>
      </c>
      <c r="G3183" s="12">
        <f>IF(ISNUMBER(MATCH(C3183, FACT_ORDERS!C:C, 0)), 1, 0)</f>
        <v>0</v>
      </c>
      <c r="H3183" s="12">
        <f>COUNTIF(B:B,FACT_SEARCHES[[#This Row],[WD_PRODUCTS]])</f>
        <v>71</v>
      </c>
    </row>
    <row r="3184" spans="1:8" x14ac:dyDescent="0.3">
      <c r="A3184" s="12">
        <v>10182</v>
      </c>
      <c r="B3184" s="12">
        <v>260</v>
      </c>
      <c r="C3184" s="8">
        <v>10908</v>
      </c>
      <c r="D3184" s="12" t="s">
        <v>4851</v>
      </c>
      <c r="E3184" s="13">
        <v>45290</v>
      </c>
      <c r="F3184" s="12" t="s">
        <v>17688</v>
      </c>
      <c r="G3184" s="12">
        <f>IF(ISNUMBER(MATCH(C3184, FACT_ORDERS!C:C, 0)), 1, 0)</f>
        <v>0</v>
      </c>
      <c r="H3184" s="12">
        <f>COUNTIF(B:B,FACT_SEARCHES[[#This Row],[WD_PRODUCTS]])</f>
        <v>86</v>
      </c>
    </row>
    <row r="3185" spans="1:8" x14ac:dyDescent="0.3">
      <c r="A3185" s="12">
        <v>10183</v>
      </c>
      <c r="B3185" s="12">
        <v>248</v>
      </c>
      <c r="C3185" s="8">
        <v>10908</v>
      </c>
      <c r="D3185" s="12" t="s">
        <v>4852</v>
      </c>
      <c r="E3185" s="13">
        <v>45290</v>
      </c>
      <c r="F3185" s="12" t="s">
        <v>12070</v>
      </c>
      <c r="G3185" s="12">
        <f>IF(ISNUMBER(MATCH(C3185, FACT_ORDERS!C:C, 0)), 1, 0)</f>
        <v>0</v>
      </c>
      <c r="H3185" s="12">
        <f>COUNTIF(B:B,FACT_SEARCHES[[#This Row],[WD_PRODUCTS]])</f>
        <v>101</v>
      </c>
    </row>
    <row r="3186" spans="1:8" x14ac:dyDescent="0.3">
      <c r="A3186" s="12">
        <v>10184</v>
      </c>
      <c r="B3186" s="12">
        <v>244</v>
      </c>
      <c r="C3186" s="8">
        <v>10908</v>
      </c>
      <c r="D3186" s="12" t="s">
        <v>4853</v>
      </c>
      <c r="E3186" s="13">
        <v>45290</v>
      </c>
      <c r="F3186" s="12" t="s">
        <v>14481</v>
      </c>
      <c r="G3186" s="12">
        <f>IF(ISNUMBER(MATCH(C3186, FACT_ORDERS!C:C, 0)), 1, 0)</f>
        <v>0</v>
      </c>
      <c r="H3186" s="12">
        <f>COUNTIF(B:B,FACT_SEARCHES[[#This Row],[WD_PRODUCTS]])</f>
        <v>59</v>
      </c>
    </row>
    <row r="3187" spans="1:8" x14ac:dyDescent="0.3">
      <c r="A3187" s="12">
        <v>10185</v>
      </c>
      <c r="B3187" s="12">
        <v>288</v>
      </c>
      <c r="C3187" s="8">
        <v>10857</v>
      </c>
      <c r="D3187" s="12" t="s">
        <v>4854</v>
      </c>
      <c r="E3187" s="13">
        <v>45469</v>
      </c>
      <c r="F3187" s="12" t="s">
        <v>17689</v>
      </c>
      <c r="G3187" s="12">
        <f>IF(ISNUMBER(MATCH(C3187, FACT_ORDERS!C:C, 0)), 1, 0)</f>
        <v>1</v>
      </c>
      <c r="H3187" s="12">
        <f>COUNTIF(B:B,FACT_SEARCHES[[#This Row],[WD_PRODUCTS]])</f>
        <v>106</v>
      </c>
    </row>
    <row r="3188" spans="1:8" x14ac:dyDescent="0.3">
      <c r="A3188" s="12">
        <v>10186</v>
      </c>
      <c r="B3188" s="12">
        <v>212</v>
      </c>
      <c r="C3188" s="8">
        <v>10857</v>
      </c>
      <c r="D3188" s="12" t="s">
        <v>4855</v>
      </c>
      <c r="E3188" s="13">
        <v>45469</v>
      </c>
      <c r="F3188" s="12" t="s">
        <v>17690</v>
      </c>
      <c r="G3188" s="12">
        <f>IF(ISNUMBER(MATCH(C3188, FACT_ORDERS!C:C, 0)), 1, 0)</f>
        <v>1</v>
      </c>
      <c r="H3188" s="12">
        <f>COUNTIF(B:B,FACT_SEARCHES[[#This Row],[WD_PRODUCTS]])</f>
        <v>67</v>
      </c>
    </row>
    <row r="3189" spans="1:8" x14ac:dyDescent="0.3">
      <c r="A3189" s="12">
        <v>10187</v>
      </c>
      <c r="B3189" s="12">
        <v>273</v>
      </c>
      <c r="C3189" s="8">
        <v>10857</v>
      </c>
      <c r="D3189" s="12" t="s">
        <v>4856</v>
      </c>
      <c r="E3189" s="13">
        <v>45469</v>
      </c>
      <c r="F3189" s="12" t="s">
        <v>17691</v>
      </c>
      <c r="G3189" s="12">
        <f>IF(ISNUMBER(MATCH(C3189, FACT_ORDERS!C:C, 0)), 1, 0)</f>
        <v>1</v>
      </c>
      <c r="H3189" s="12">
        <f>COUNTIF(B:B,FACT_SEARCHES[[#This Row],[WD_PRODUCTS]])</f>
        <v>73</v>
      </c>
    </row>
    <row r="3190" spans="1:8" x14ac:dyDescent="0.3">
      <c r="A3190" s="12">
        <v>10188</v>
      </c>
      <c r="B3190" s="12">
        <v>246</v>
      </c>
      <c r="C3190" s="8">
        <v>10857</v>
      </c>
      <c r="D3190" s="12" t="s">
        <v>4857</v>
      </c>
      <c r="E3190" s="13">
        <v>45469</v>
      </c>
      <c r="F3190" s="12" t="s">
        <v>17692</v>
      </c>
      <c r="G3190" s="12">
        <f>IF(ISNUMBER(MATCH(C3190, FACT_ORDERS!C:C, 0)), 1, 0)</f>
        <v>1</v>
      </c>
      <c r="H3190" s="12">
        <f>COUNTIF(B:B,FACT_SEARCHES[[#This Row],[WD_PRODUCTS]])</f>
        <v>55</v>
      </c>
    </row>
    <row r="3191" spans="1:8" x14ac:dyDescent="0.3">
      <c r="A3191" s="12">
        <v>10189</v>
      </c>
      <c r="B3191" s="12">
        <v>248</v>
      </c>
      <c r="C3191" s="8">
        <v>10861</v>
      </c>
      <c r="D3191" s="12" t="s">
        <v>4858</v>
      </c>
      <c r="E3191" s="13">
        <v>45063</v>
      </c>
      <c r="F3191" s="12" t="s">
        <v>17693</v>
      </c>
      <c r="G3191" s="12">
        <f>IF(ISNUMBER(MATCH(C3191, FACT_ORDERS!C:C, 0)), 1, 0)</f>
        <v>0</v>
      </c>
      <c r="H3191" s="12">
        <f>COUNTIF(B:B,FACT_SEARCHES[[#This Row],[WD_PRODUCTS]])</f>
        <v>101</v>
      </c>
    </row>
    <row r="3192" spans="1:8" x14ac:dyDescent="0.3">
      <c r="A3192" s="12">
        <v>10190</v>
      </c>
      <c r="B3192" s="12">
        <v>258</v>
      </c>
      <c r="C3192" s="8">
        <v>10861</v>
      </c>
      <c r="D3192" s="12" t="s">
        <v>4859</v>
      </c>
      <c r="E3192" s="13">
        <v>45063</v>
      </c>
      <c r="F3192" s="12" t="s">
        <v>17694</v>
      </c>
      <c r="G3192" s="12">
        <f>IF(ISNUMBER(MATCH(C3192, FACT_ORDERS!C:C, 0)), 1, 0)</f>
        <v>0</v>
      </c>
      <c r="H3192" s="12">
        <f>COUNTIF(B:B,FACT_SEARCHES[[#This Row],[WD_PRODUCTS]])</f>
        <v>57</v>
      </c>
    </row>
    <row r="3193" spans="1:8" x14ac:dyDescent="0.3">
      <c r="A3193" s="12">
        <v>10191</v>
      </c>
      <c r="B3193" s="12">
        <v>202</v>
      </c>
      <c r="C3193" s="8">
        <v>10861</v>
      </c>
      <c r="D3193" s="12" t="s">
        <v>4860</v>
      </c>
      <c r="E3193" s="13">
        <v>45063</v>
      </c>
      <c r="F3193" s="12" t="s">
        <v>17695</v>
      </c>
      <c r="G3193" s="12">
        <f>IF(ISNUMBER(MATCH(C3193, FACT_ORDERS!C:C, 0)), 1, 0)</f>
        <v>0</v>
      </c>
      <c r="H3193" s="12">
        <f>COUNTIF(B:B,FACT_SEARCHES[[#This Row],[WD_PRODUCTS]])</f>
        <v>74</v>
      </c>
    </row>
    <row r="3194" spans="1:8" x14ac:dyDescent="0.3">
      <c r="A3194" s="12">
        <v>10192</v>
      </c>
      <c r="B3194" s="12">
        <v>271</v>
      </c>
      <c r="C3194" s="8">
        <v>10861</v>
      </c>
      <c r="D3194" s="12" t="s">
        <v>4861</v>
      </c>
      <c r="E3194" s="13">
        <v>45063</v>
      </c>
      <c r="F3194" s="12" t="s">
        <v>17696</v>
      </c>
      <c r="G3194" s="12">
        <f>IF(ISNUMBER(MATCH(C3194, FACT_ORDERS!C:C, 0)), 1, 0)</f>
        <v>0</v>
      </c>
      <c r="H3194" s="12">
        <f>COUNTIF(B:B,FACT_SEARCHES[[#This Row],[WD_PRODUCTS]])</f>
        <v>74</v>
      </c>
    </row>
    <row r="3195" spans="1:8" x14ac:dyDescent="0.3">
      <c r="A3195" s="12">
        <v>10193</v>
      </c>
      <c r="B3195" s="12">
        <v>204</v>
      </c>
      <c r="C3195" s="8">
        <v>10861</v>
      </c>
      <c r="D3195" s="12" t="s">
        <v>4862</v>
      </c>
      <c r="E3195" s="13">
        <v>45063</v>
      </c>
      <c r="F3195" s="12" t="s">
        <v>14031</v>
      </c>
      <c r="G3195" s="12">
        <f>IF(ISNUMBER(MATCH(C3195, FACT_ORDERS!C:C, 0)), 1, 0)</f>
        <v>0</v>
      </c>
      <c r="H3195" s="12">
        <f>COUNTIF(B:B,FACT_SEARCHES[[#This Row],[WD_PRODUCTS]])</f>
        <v>139</v>
      </c>
    </row>
    <row r="3196" spans="1:8" x14ac:dyDescent="0.3">
      <c r="A3196" s="12">
        <v>10194</v>
      </c>
      <c r="B3196" s="12">
        <v>241</v>
      </c>
      <c r="C3196" s="8">
        <v>10805</v>
      </c>
      <c r="D3196" s="12" t="s">
        <v>4863</v>
      </c>
      <c r="E3196" s="13">
        <v>45329</v>
      </c>
      <c r="F3196" s="12" t="s">
        <v>17697</v>
      </c>
      <c r="G3196" s="12">
        <f>IF(ISNUMBER(MATCH(C3196, FACT_ORDERS!C:C, 0)), 1, 0)</f>
        <v>1</v>
      </c>
      <c r="H3196" s="12">
        <f>COUNTIF(B:B,FACT_SEARCHES[[#This Row],[WD_PRODUCTS]])</f>
        <v>96</v>
      </c>
    </row>
    <row r="3197" spans="1:8" x14ac:dyDescent="0.3">
      <c r="A3197" s="12">
        <v>10195</v>
      </c>
      <c r="B3197" s="12">
        <v>226</v>
      </c>
      <c r="C3197" s="8">
        <v>10346</v>
      </c>
      <c r="D3197" s="12" t="s">
        <v>4864</v>
      </c>
      <c r="E3197" s="13">
        <v>45537</v>
      </c>
      <c r="F3197" s="12" t="s">
        <v>17698</v>
      </c>
      <c r="G3197" s="12">
        <f>IF(ISNUMBER(MATCH(C3197, FACT_ORDERS!C:C, 0)), 1, 0)</f>
        <v>1</v>
      </c>
      <c r="H3197" s="12">
        <f>COUNTIF(B:B,FACT_SEARCHES[[#This Row],[WD_PRODUCTS]])</f>
        <v>56</v>
      </c>
    </row>
    <row r="3198" spans="1:8" x14ac:dyDescent="0.3">
      <c r="A3198" s="12">
        <v>10196</v>
      </c>
      <c r="B3198" s="12">
        <v>250</v>
      </c>
      <c r="C3198" s="8">
        <v>10346</v>
      </c>
      <c r="D3198" s="12" t="s">
        <v>4865</v>
      </c>
      <c r="E3198" s="13">
        <v>45537</v>
      </c>
      <c r="F3198" s="12" t="s">
        <v>4543</v>
      </c>
      <c r="G3198" s="12">
        <f>IF(ISNUMBER(MATCH(C3198, FACT_ORDERS!C:C, 0)), 1, 0)</f>
        <v>1</v>
      </c>
      <c r="H3198" s="12">
        <f>COUNTIF(B:B,FACT_SEARCHES[[#This Row],[WD_PRODUCTS]])</f>
        <v>65</v>
      </c>
    </row>
    <row r="3199" spans="1:8" x14ac:dyDescent="0.3">
      <c r="A3199" s="12">
        <v>10197</v>
      </c>
      <c r="B3199" s="12">
        <v>258</v>
      </c>
      <c r="C3199" s="8">
        <v>10346</v>
      </c>
      <c r="D3199" s="12" t="s">
        <v>4866</v>
      </c>
      <c r="E3199" s="13">
        <v>45537</v>
      </c>
      <c r="F3199" s="12" t="s">
        <v>17699</v>
      </c>
      <c r="G3199" s="12">
        <f>IF(ISNUMBER(MATCH(C3199, FACT_ORDERS!C:C, 0)), 1, 0)</f>
        <v>1</v>
      </c>
      <c r="H3199" s="12">
        <f>COUNTIF(B:B,FACT_SEARCHES[[#This Row],[WD_PRODUCTS]])</f>
        <v>57</v>
      </c>
    </row>
    <row r="3200" spans="1:8" x14ac:dyDescent="0.3">
      <c r="A3200" s="12">
        <v>10198</v>
      </c>
      <c r="B3200" s="12">
        <v>284</v>
      </c>
      <c r="C3200" s="8">
        <v>10306</v>
      </c>
      <c r="D3200" s="12" t="s">
        <v>4867</v>
      </c>
      <c r="E3200" s="13">
        <v>45353</v>
      </c>
      <c r="F3200" s="12" t="s">
        <v>17700</v>
      </c>
      <c r="G3200" s="12">
        <f>IF(ISNUMBER(MATCH(C3200, FACT_ORDERS!C:C, 0)), 1, 0)</f>
        <v>0</v>
      </c>
      <c r="H3200" s="12">
        <f>COUNTIF(B:B,FACT_SEARCHES[[#This Row],[WD_PRODUCTS]])</f>
        <v>97</v>
      </c>
    </row>
    <row r="3201" spans="1:8" x14ac:dyDescent="0.3">
      <c r="A3201" s="12">
        <v>10199</v>
      </c>
      <c r="B3201" s="12">
        <v>266</v>
      </c>
      <c r="C3201" s="8">
        <v>10306</v>
      </c>
      <c r="D3201" s="12" t="s">
        <v>4868</v>
      </c>
      <c r="E3201" s="13">
        <v>45353</v>
      </c>
      <c r="F3201" s="12" t="s">
        <v>17701</v>
      </c>
      <c r="G3201" s="12">
        <f>IF(ISNUMBER(MATCH(C3201, FACT_ORDERS!C:C, 0)), 1, 0)</f>
        <v>0</v>
      </c>
      <c r="H3201" s="12">
        <f>COUNTIF(B:B,FACT_SEARCHES[[#This Row],[WD_PRODUCTS]])</f>
        <v>94</v>
      </c>
    </row>
    <row r="3202" spans="1:8" x14ac:dyDescent="0.3">
      <c r="A3202" s="12">
        <v>10200</v>
      </c>
      <c r="B3202" s="12">
        <v>289</v>
      </c>
      <c r="C3202" s="8">
        <v>10306</v>
      </c>
      <c r="D3202" s="12" t="s">
        <v>4869</v>
      </c>
      <c r="E3202" s="13">
        <v>45353</v>
      </c>
      <c r="F3202" s="12" t="s">
        <v>17702</v>
      </c>
      <c r="G3202" s="12">
        <f>IF(ISNUMBER(MATCH(C3202, FACT_ORDERS!C:C, 0)), 1, 0)</f>
        <v>0</v>
      </c>
      <c r="H3202" s="12">
        <f>COUNTIF(B:B,FACT_SEARCHES[[#This Row],[WD_PRODUCTS]])</f>
        <v>56</v>
      </c>
    </row>
    <row r="3203" spans="1:8" x14ac:dyDescent="0.3">
      <c r="A3203" s="12">
        <v>10201</v>
      </c>
      <c r="B3203" s="12">
        <v>250</v>
      </c>
      <c r="C3203" s="8">
        <v>10268</v>
      </c>
      <c r="D3203" s="12" t="s">
        <v>4870</v>
      </c>
      <c r="E3203" s="13">
        <v>45349</v>
      </c>
      <c r="F3203" s="12" t="s">
        <v>15238</v>
      </c>
      <c r="G3203" s="12">
        <f>IF(ISNUMBER(MATCH(C3203, FACT_ORDERS!C:C, 0)), 1, 0)</f>
        <v>1</v>
      </c>
      <c r="H3203" s="12">
        <f>COUNTIF(B:B,FACT_SEARCHES[[#This Row],[WD_PRODUCTS]])</f>
        <v>65</v>
      </c>
    </row>
    <row r="3204" spans="1:8" x14ac:dyDescent="0.3">
      <c r="A3204" s="12">
        <v>10202</v>
      </c>
      <c r="B3204" s="12">
        <v>200</v>
      </c>
      <c r="C3204" s="8">
        <v>10268</v>
      </c>
      <c r="D3204" s="12" t="s">
        <v>4871</v>
      </c>
      <c r="E3204" s="13">
        <v>45349</v>
      </c>
      <c r="F3204" s="12" t="s">
        <v>17703</v>
      </c>
      <c r="G3204" s="12">
        <f>IF(ISNUMBER(MATCH(C3204, FACT_ORDERS!C:C, 0)), 1, 0)</f>
        <v>1</v>
      </c>
      <c r="H3204" s="12">
        <f>COUNTIF(B:B,FACT_SEARCHES[[#This Row],[WD_PRODUCTS]])</f>
        <v>81</v>
      </c>
    </row>
    <row r="3205" spans="1:8" x14ac:dyDescent="0.3">
      <c r="A3205" s="12">
        <v>10203</v>
      </c>
      <c r="B3205" s="12">
        <v>243</v>
      </c>
      <c r="C3205" s="8">
        <v>10268</v>
      </c>
      <c r="D3205" s="12" t="s">
        <v>4872</v>
      </c>
      <c r="E3205" s="13">
        <v>45349</v>
      </c>
      <c r="F3205" s="12" t="s">
        <v>3942</v>
      </c>
      <c r="G3205" s="12">
        <f>IF(ISNUMBER(MATCH(C3205, FACT_ORDERS!C:C, 0)), 1, 0)</f>
        <v>1</v>
      </c>
      <c r="H3205" s="12">
        <f>COUNTIF(B:B,FACT_SEARCHES[[#This Row],[WD_PRODUCTS]])</f>
        <v>70</v>
      </c>
    </row>
    <row r="3206" spans="1:8" x14ac:dyDescent="0.3">
      <c r="A3206" s="12">
        <v>10204</v>
      </c>
      <c r="B3206" s="12">
        <v>299</v>
      </c>
      <c r="C3206" s="8">
        <v>10714</v>
      </c>
      <c r="D3206" s="12" t="s">
        <v>4873</v>
      </c>
      <c r="E3206" s="13">
        <v>44729</v>
      </c>
      <c r="F3206" s="12" t="s">
        <v>17704</v>
      </c>
      <c r="G3206" s="12">
        <f>IF(ISNUMBER(MATCH(C3206, FACT_ORDERS!C:C, 0)), 1, 0)</f>
        <v>1</v>
      </c>
      <c r="H3206" s="12">
        <f>COUNTIF(B:B,FACT_SEARCHES[[#This Row],[WD_PRODUCTS]])</f>
        <v>125</v>
      </c>
    </row>
    <row r="3207" spans="1:8" x14ac:dyDescent="0.3">
      <c r="A3207" s="12">
        <v>10205</v>
      </c>
      <c r="B3207" s="12">
        <v>216</v>
      </c>
      <c r="C3207" s="8">
        <v>10054</v>
      </c>
      <c r="D3207" s="12" t="s">
        <v>4874</v>
      </c>
      <c r="E3207" s="13">
        <v>45190</v>
      </c>
      <c r="F3207" s="12" t="s">
        <v>17705</v>
      </c>
      <c r="G3207" s="12">
        <f>IF(ISNUMBER(MATCH(C3207, FACT_ORDERS!C:C, 0)), 1, 0)</f>
        <v>1</v>
      </c>
      <c r="H3207" s="12">
        <f>COUNTIF(B:B,FACT_SEARCHES[[#This Row],[WD_PRODUCTS]])</f>
        <v>107</v>
      </c>
    </row>
    <row r="3208" spans="1:8" x14ac:dyDescent="0.3">
      <c r="A3208" s="12">
        <v>10206</v>
      </c>
      <c r="B3208" s="12">
        <v>275</v>
      </c>
      <c r="C3208" s="8">
        <v>10897</v>
      </c>
      <c r="D3208" s="12" t="s">
        <v>4875</v>
      </c>
      <c r="E3208" s="13">
        <v>45492</v>
      </c>
      <c r="F3208" s="12" t="s">
        <v>17706</v>
      </c>
      <c r="G3208" s="12">
        <f>IF(ISNUMBER(MATCH(C3208, FACT_ORDERS!C:C, 0)), 1, 0)</f>
        <v>0</v>
      </c>
      <c r="H3208" s="12">
        <f>COUNTIF(B:B,FACT_SEARCHES[[#This Row],[WD_PRODUCTS]])</f>
        <v>70</v>
      </c>
    </row>
    <row r="3209" spans="1:8" x14ac:dyDescent="0.3">
      <c r="A3209" s="12">
        <v>10207</v>
      </c>
      <c r="B3209" s="12">
        <v>280</v>
      </c>
      <c r="C3209" s="8">
        <v>10897</v>
      </c>
      <c r="D3209" s="12" t="s">
        <v>4876</v>
      </c>
      <c r="E3209" s="13">
        <v>45492</v>
      </c>
      <c r="F3209" s="12" t="s">
        <v>12871</v>
      </c>
      <c r="G3209" s="12">
        <f>IF(ISNUMBER(MATCH(C3209, FACT_ORDERS!C:C, 0)), 1, 0)</f>
        <v>0</v>
      </c>
      <c r="H3209" s="12">
        <f>COUNTIF(B:B,FACT_SEARCHES[[#This Row],[WD_PRODUCTS]])</f>
        <v>40</v>
      </c>
    </row>
    <row r="3210" spans="1:8" x14ac:dyDescent="0.3">
      <c r="A3210" s="12">
        <v>10208</v>
      </c>
      <c r="B3210" s="12">
        <v>251</v>
      </c>
      <c r="C3210" s="8">
        <v>10449</v>
      </c>
      <c r="D3210" s="12" t="s">
        <v>4877</v>
      </c>
      <c r="E3210" s="13">
        <v>45407</v>
      </c>
      <c r="F3210" s="12" t="s">
        <v>17707</v>
      </c>
      <c r="G3210" s="12">
        <f>IF(ISNUMBER(MATCH(C3210, FACT_ORDERS!C:C, 0)), 1, 0)</f>
        <v>1</v>
      </c>
      <c r="H3210" s="12">
        <f>COUNTIF(B:B,FACT_SEARCHES[[#This Row],[WD_PRODUCTS]])</f>
        <v>67</v>
      </c>
    </row>
    <row r="3211" spans="1:8" x14ac:dyDescent="0.3">
      <c r="A3211" s="12">
        <v>10209</v>
      </c>
      <c r="B3211" s="12">
        <v>206</v>
      </c>
      <c r="C3211" s="8">
        <v>10449</v>
      </c>
      <c r="D3211" s="12" t="s">
        <v>4878</v>
      </c>
      <c r="E3211" s="13">
        <v>45407</v>
      </c>
      <c r="F3211" s="12" t="s">
        <v>17708</v>
      </c>
      <c r="G3211" s="12">
        <f>IF(ISNUMBER(MATCH(C3211, FACT_ORDERS!C:C, 0)), 1, 0)</f>
        <v>1</v>
      </c>
      <c r="H3211" s="12">
        <f>COUNTIF(B:B,FACT_SEARCHES[[#This Row],[WD_PRODUCTS]])</f>
        <v>54</v>
      </c>
    </row>
    <row r="3212" spans="1:8" x14ac:dyDescent="0.3">
      <c r="A3212" s="12">
        <v>10210</v>
      </c>
      <c r="B3212" s="12">
        <v>211</v>
      </c>
      <c r="C3212" s="8">
        <v>10183</v>
      </c>
      <c r="D3212" s="12" t="s">
        <v>4879</v>
      </c>
      <c r="E3212" s="13">
        <v>45196</v>
      </c>
      <c r="F3212" s="12" t="s">
        <v>17709</v>
      </c>
      <c r="G3212" s="12">
        <f>IF(ISNUMBER(MATCH(C3212, FACT_ORDERS!C:C, 0)), 1, 0)</f>
        <v>0</v>
      </c>
      <c r="H3212" s="12">
        <f>COUNTIF(B:B,FACT_SEARCHES[[#This Row],[WD_PRODUCTS]])</f>
        <v>65</v>
      </c>
    </row>
    <row r="3213" spans="1:8" x14ac:dyDescent="0.3">
      <c r="A3213" s="12">
        <v>10211</v>
      </c>
      <c r="B3213" s="12">
        <v>238</v>
      </c>
      <c r="C3213" s="8">
        <v>10183</v>
      </c>
      <c r="D3213" s="12" t="s">
        <v>4880</v>
      </c>
      <c r="E3213" s="13">
        <v>45196</v>
      </c>
      <c r="F3213" s="12" t="s">
        <v>17710</v>
      </c>
      <c r="G3213" s="12">
        <f>IF(ISNUMBER(MATCH(C3213, FACT_ORDERS!C:C, 0)), 1, 0)</f>
        <v>0</v>
      </c>
      <c r="H3213" s="12">
        <f>COUNTIF(B:B,FACT_SEARCHES[[#This Row],[WD_PRODUCTS]])</f>
        <v>57</v>
      </c>
    </row>
    <row r="3214" spans="1:8" x14ac:dyDescent="0.3">
      <c r="A3214" s="12">
        <v>10212</v>
      </c>
      <c r="B3214" s="12">
        <v>285</v>
      </c>
      <c r="C3214" s="8">
        <v>10183</v>
      </c>
      <c r="D3214" s="12" t="s">
        <v>4881</v>
      </c>
      <c r="E3214" s="13">
        <v>45196</v>
      </c>
      <c r="F3214" s="12" t="s">
        <v>17711</v>
      </c>
      <c r="G3214" s="12">
        <f>IF(ISNUMBER(MATCH(C3214, FACT_ORDERS!C:C, 0)), 1, 0)</f>
        <v>0</v>
      </c>
      <c r="H3214" s="12">
        <f>COUNTIF(B:B,FACT_SEARCHES[[#This Row],[WD_PRODUCTS]])</f>
        <v>56</v>
      </c>
    </row>
    <row r="3215" spans="1:8" x14ac:dyDescent="0.3">
      <c r="A3215" s="12">
        <v>10213</v>
      </c>
      <c r="B3215" s="12">
        <v>216</v>
      </c>
      <c r="C3215" s="8">
        <v>10242</v>
      </c>
      <c r="D3215" s="12" t="s">
        <v>4882</v>
      </c>
      <c r="E3215" s="13">
        <v>44824</v>
      </c>
      <c r="F3215" s="12" t="s">
        <v>3563</v>
      </c>
      <c r="G3215" s="12">
        <f>IF(ISNUMBER(MATCH(C3215, FACT_ORDERS!C:C, 0)), 1, 0)</f>
        <v>0</v>
      </c>
      <c r="H3215" s="12">
        <f>COUNTIF(B:B,FACT_SEARCHES[[#This Row],[WD_PRODUCTS]])</f>
        <v>107</v>
      </c>
    </row>
    <row r="3216" spans="1:8" x14ac:dyDescent="0.3">
      <c r="A3216" s="12">
        <v>10214</v>
      </c>
      <c r="B3216" s="12">
        <v>263</v>
      </c>
      <c r="C3216" s="8">
        <v>10242</v>
      </c>
      <c r="D3216" s="12" t="s">
        <v>4883</v>
      </c>
      <c r="E3216" s="13">
        <v>44824</v>
      </c>
      <c r="F3216" s="12" t="s">
        <v>17712</v>
      </c>
      <c r="G3216" s="12">
        <f>IF(ISNUMBER(MATCH(C3216, FACT_ORDERS!C:C, 0)), 1, 0)</f>
        <v>0</v>
      </c>
      <c r="H3216" s="12">
        <f>COUNTIF(B:B,FACT_SEARCHES[[#This Row],[WD_PRODUCTS]])</f>
        <v>108</v>
      </c>
    </row>
    <row r="3217" spans="1:8" x14ac:dyDescent="0.3">
      <c r="A3217" s="12">
        <v>10215</v>
      </c>
      <c r="B3217" s="12">
        <v>273</v>
      </c>
      <c r="C3217" s="8">
        <v>10684</v>
      </c>
      <c r="D3217" s="12" t="s">
        <v>4884</v>
      </c>
      <c r="E3217" s="13">
        <v>45513</v>
      </c>
      <c r="F3217" s="12" t="s">
        <v>17713</v>
      </c>
      <c r="G3217" s="12">
        <f>IF(ISNUMBER(MATCH(C3217, FACT_ORDERS!C:C, 0)), 1, 0)</f>
        <v>0</v>
      </c>
      <c r="H3217" s="12">
        <f>COUNTIF(B:B,FACT_SEARCHES[[#This Row],[WD_PRODUCTS]])</f>
        <v>73</v>
      </c>
    </row>
    <row r="3218" spans="1:8" x14ac:dyDescent="0.3">
      <c r="A3218" s="12">
        <v>10216</v>
      </c>
      <c r="B3218" s="12">
        <v>238</v>
      </c>
      <c r="C3218" s="8">
        <v>10008</v>
      </c>
      <c r="D3218" s="12" t="s">
        <v>4885</v>
      </c>
      <c r="E3218" s="13">
        <v>44850</v>
      </c>
      <c r="F3218" s="12" t="s">
        <v>17714</v>
      </c>
      <c r="G3218" s="12">
        <f>IF(ISNUMBER(MATCH(C3218, FACT_ORDERS!C:C, 0)), 1, 0)</f>
        <v>1</v>
      </c>
      <c r="H3218" s="12">
        <f>COUNTIF(B:B,FACT_SEARCHES[[#This Row],[WD_PRODUCTS]])</f>
        <v>57</v>
      </c>
    </row>
    <row r="3219" spans="1:8" x14ac:dyDescent="0.3">
      <c r="A3219" s="12">
        <v>10217</v>
      </c>
      <c r="B3219" s="12">
        <v>233</v>
      </c>
      <c r="C3219" s="8">
        <v>10008</v>
      </c>
      <c r="D3219" s="12" t="s">
        <v>4886</v>
      </c>
      <c r="E3219" s="13">
        <v>44850</v>
      </c>
      <c r="F3219" s="12" t="s">
        <v>17715</v>
      </c>
      <c r="G3219" s="12">
        <f>IF(ISNUMBER(MATCH(C3219, FACT_ORDERS!C:C, 0)), 1, 0)</f>
        <v>1</v>
      </c>
      <c r="H3219" s="12">
        <f>COUNTIF(B:B,FACT_SEARCHES[[#This Row],[WD_PRODUCTS]])</f>
        <v>76</v>
      </c>
    </row>
    <row r="3220" spans="1:8" x14ac:dyDescent="0.3">
      <c r="A3220" s="12">
        <v>10218</v>
      </c>
      <c r="B3220" s="12">
        <v>297</v>
      </c>
      <c r="C3220" s="8">
        <v>10008</v>
      </c>
      <c r="D3220" s="12" t="s">
        <v>4887</v>
      </c>
      <c r="E3220" s="13">
        <v>44850</v>
      </c>
      <c r="F3220" s="12" t="s">
        <v>17017</v>
      </c>
      <c r="G3220" s="12">
        <f>IF(ISNUMBER(MATCH(C3220, FACT_ORDERS!C:C, 0)), 1, 0)</f>
        <v>1</v>
      </c>
      <c r="H3220" s="12">
        <f>COUNTIF(B:B,FACT_SEARCHES[[#This Row],[WD_PRODUCTS]])</f>
        <v>64</v>
      </c>
    </row>
    <row r="3221" spans="1:8" x14ac:dyDescent="0.3">
      <c r="A3221" s="12">
        <v>10219</v>
      </c>
      <c r="B3221" s="12">
        <v>282</v>
      </c>
      <c r="C3221" s="8">
        <v>10586</v>
      </c>
      <c r="D3221" s="12" t="s">
        <v>4888</v>
      </c>
      <c r="E3221" s="13">
        <v>45136</v>
      </c>
      <c r="F3221" s="12" t="s">
        <v>17716</v>
      </c>
      <c r="G3221" s="12">
        <f>IF(ISNUMBER(MATCH(C3221, FACT_ORDERS!C:C, 0)), 1, 0)</f>
        <v>1</v>
      </c>
      <c r="H3221" s="12">
        <f>COUNTIF(B:B,FACT_SEARCHES[[#This Row],[WD_PRODUCTS]])</f>
        <v>43</v>
      </c>
    </row>
    <row r="3222" spans="1:8" x14ac:dyDescent="0.3">
      <c r="A3222" s="12">
        <v>10220</v>
      </c>
      <c r="B3222" s="12">
        <v>204</v>
      </c>
      <c r="C3222" s="8">
        <v>10586</v>
      </c>
      <c r="D3222" s="12" t="s">
        <v>4889</v>
      </c>
      <c r="E3222" s="13">
        <v>45136</v>
      </c>
      <c r="F3222" s="12" t="s">
        <v>17717</v>
      </c>
      <c r="G3222" s="12">
        <f>IF(ISNUMBER(MATCH(C3222, FACT_ORDERS!C:C, 0)), 1, 0)</f>
        <v>1</v>
      </c>
      <c r="H3222" s="12">
        <f>COUNTIF(B:B,FACT_SEARCHES[[#This Row],[WD_PRODUCTS]])</f>
        <v>139</v>
      </c>
    </row>
    <row r="3223" spans="1:8" x14ac:dyDescent="0.3">
      <c r="A3223" s="12">
        <v>10221</v>
      </c>
      <c r="B3223" s="12">
        <v>206</v>
      </c>
      <c r="C3223" s="8">
        <v>10586</v>
      </c>
      <c r="D3223" s="12" t="s">
        <v>4890</v>
      </c>
      <c r="E3223" s="13">
        <v>45136</v>
      </c>
      <c r="F3223" s="12" t="s">
        <v>17718</v>
      </c>
      <c r="G3223" s="12">
        <f>IF(ISNUMBER(MATCH(C3223, FACT_ORDERS!C:C, 0)), 1, 0)</f>
        <v>1</v>
      </c>
      <c r="H3223" s="12">
        <f>COUNTIF(B:B,FACT_SEARCHES[[#This Row],[WD_PRODUCTS]])</f>
        <v>54</v>
      </c>
    </row>
    <row r="3224" spans="1:8" x14ac:dyDescent="0.3">
      <c r="A3224" s="12">
        <v>10222</v>
      </c>
      <c r="B3224" s="12">
        <v>273</v>
      </c>
      <c r="C3224" s="8">
        <v>10586</v>
      </c>
      <c r="D3224" s="12" t="s">
        <v>4891</v>
      </c>
      <c r="E3224" s="13">
        <v>45136</v>
      </c>
      <c r="F3224" s="12" t="s">
        <v>17719</v>
      </c>
      <c r="G3224" s="12">
        <f>IF(ISNUMBER(MATCH(C3224, FACT_ORDERS!C:C, 0)), 1, 0)</f>
        <v>1</v>
      </c>
      <c r="H3224" s="12">
        <f>COUNTIF(B:B,FACT_SEARCHES[[#This Row],[WD_PRODUCTS]])</f>
        <v>73</v>
      </c>
    </row>
    <row r="3225" spans="1:8" x14ac:dyDescent="0.3">
      <c r="A3225" s="12">
        <v>10223</v>
      </c>
      <c r="B3225" s="12">
        <v>248</v>
      </c>
      <c r="C3225" s="8">
        <v>10169</v>
      </c>
      <c r="D3225" s="12" t="s">
        <v>4892</v>
      </c>
      <c r="E3225" s="13">
        <v>45498</v>
      </c>
      <c r="F3225" s="12" t="s">
        <v>17720</v>
      </c>
      <c r="G3225" s="12">
        <f>IF(ISNUMBER(MATCH(C3225, FACT_ORDERS!C:C, 0)), 1, 0)</f>
        <v>1</v>
      </c>
      <c r="H3225" s="12">
        <f>COUNTIF(B:B,FACT_SEARCHES[[#This Row],[WD_PRODUCTS]])</f>
        <v>101</v>
      </c>
    </row>
    <row r="3226" spans="1:8" x14ac:dyDescent="0.3">
      <c r="A3226" s="12">
        <v>10224</v>
      </c>
      <c r="B3226" s="12">
        <v>270</v>
      </c>
      <c r="C3226" s="8">
        <v>10244</v>
      </c>
      <c r="D3226" s="12" t="s">
        <v>4893</v>
      </c>
      <c r="E3226" s="13">
        <v>44844</v>
      </c>
      <c r="F3226" s="12" t="s">
        <v>17721</v>
      </c>
      <c r="G3226" s="12">
        <f>IF(ISNUMBER(MATCH(C3226, FACT_ORDERS!C:C, 0)), 1, 0)</f>
        <v>0</v>
      </c>
      <c r="H3226" s="12">
        <f>COUNTIF(B:B,FACT_SEARCHES[[#This Row],[WD_PRODUCTS]])</f>
        <v>54</v>
      </c>
    </row>
    <row r="3227" spans="1:8" x14ac:dyDescent="0.3">
      <c r="A3227" s="12">
        <v>10225</v>
      </c>
      <c r="B3227" s="12">
        <v>250</v>
      </c>
      <c r="C3227" s="8">
        <v>10078</v>
      </c>
      <c r="D3227" s="12" t="s">
        <v>4894</v>
      </c>
      <c r="E3227" s="13">
        <v>44460</v>
      </c>
      <c r="F3227" s="12" t="s">
        <v>17722</v>
      </c>
      <c r="G3227" s="12">
        <f>IF(ISNUMBER(MATCH(C3227, FACT_ORDERS!C:C, 0)), 1, 0)</f>
        <v>0</v>
      </c>
      <c r="H3227" s="12">
        <f>COUNTIF(B:B,FACT_SEARCHES[[#This Row],[WD_PRODUCTS]])</f>
        <v>65</v>
      </c>
    </row>
    <row r="3228" spans="1:8" x14ac:dyDescent="0.3">
      <c r="A3228" s="12">
        <v>10226</v>
      </c>
      <c r="B3228" s="12">
        <v>249</v>
      </c>
      <c r="C3228" s="8">
        <v>10645</v>
      </c>
      <c r="D3228" s="12" t="s">
        <v>4895</v>
      </c>
      <c r="E3228" s="13">
        <v>44587</v>
      </c>
      <c r="F3228" s="12" t="s">
        <v>17723</v>
      </c>
      <c r="G3228" s="12">
        <f>IF(ISNUMBER(MATCH(C3228, FACT_ORDERS!C:C, 0)), 1, 0)</f>
        <v>1</v>
      </c>
      <c r="H3228" s="12">
        <f>COUNTIF(B:B,FACT_SEARCHES[[#This Row],[WD_PRODUCTS]])</f>
        <v>85</v>
      </c>
    </row>
    <row r="3229" spans="1:8" x14ac:dyDescent="0.3">
      <c r="A3229" s="12">
        <v>10227</v>
      </c>
      <c r="B3229" s="12">
        <v>242</v>
      </c>
      <c r="C3229" s="8">
        <v>10645</v>
      </c>
      <c r="D3229" s="12" t="s">
        <v>4896</v>
      </c>
      <c r="E3229" s="13">
        <v>44587</v>
      </c>
      <c r="F3229" s="12" t="s">
        <v>17724</v>
      </c>
      <c r="G3229" s="12">
        <f>IF(ISNUMBER(MATCH(C3229, FACT_ORDERS!C:C, 0)), 1, 0)</f>
        <v>1</v>
      </c>
      <c r="H3229" s="12">
        <f>COUNTIF(B:B,FACT_SEARCHES[[#This Row],[WD_PRODUCTS]])</f>
        <v>76</v>
      </c>
    </row>
    <row r="3230" spans="1:8" x14ac:dyDescent="0.3">
      <c r="A3230" s="12">
        <v>10228</v>
      </c>
      <c r="B3230" s="12">
        <v>224</v>
      </c>
      <c r="C3230" s="8">
        <v>10645</v>
      </c>
      <c r="D3230" s="12" t="s">
        <v>4897</v>
      </c>
      <c r="E3230" s="13">
        <v>44587</v>
      </c>
      <c r="F3230" s="12" t="s">
        <v>17725</v>
      </c>
      <c r="G3230" s="12">
        <f>IF(ISNUMBER(MATCH(C3230, FACT_ORDERS!C:C, 0)), 1, 0)</f>
        <v>1</v>
      </c>
      <c r="H3230" s="12">
        <f>COUNTIF(B:B,FACT_SEARCHES[[#This Row],[WD_PRODUCTS]])</f>
        <v>63</v>
      </c>
    </row>
    <row r="3231" spans="1:8" x14ac:dyDescent="0.3">
      <c r="A3231" s="12">
        <v>10229</v>
      </c>
      <c r="B3231" s="12">
        <v>285</v>
      </c>
      <c r="C3231" s="8">
        <v>10059</v>
      </c>
      <c r="D3231" s="12" t="s">
        <v>4898</v>
      </c>
      <c r="E3231" s="13">
        <v>45534</v>
      </c>
      <c r="F3231" s="12" t="s">
        <v>12392</v>
      </c>
      <c r="G3231" s="12">
        <f>IF(ISNUMBER(MATCH(C3231, FACT_ORDERS!C:C, 0)), 1, 0)</f>
        <v>1</v>
      </c>
      <c r="H3231" s="12">
        <f>COUNTIF(B:B,FACT_SEARCHES[[#This Row],[WD_PRODUCTS]])</f>
        <v>56</v>
      </c>
    </row>
    <row r="3232" spans="1:8" x14ac:dyDescent="0.3">
      <c r="A3232" s="12">
        <v>10230</v>
      </c>
      <c r="B3232" s="12">
        <v>266</v>
      </c>
      <c r="C3232" s="8">
        <v>10059</v>
      </c>
      <c r="D3232" s="12" t="s">
        <v>4899</v>
      </c>
      <c r="E3232" s="13">
        <v>45534</v>
      </c>
      <c r="F3232" s="12" t="s">
        <v>17726</v>
      </c>
      <c r="G3232" s="12">
        <f>IF(ISNUMBER(MATCH(C3232, FACT_ORDERS!C:C, 0)), 1, 0)</f>
        <v>1</v>
      </c>
      <c r="H3232" s="12">
        <f>COUNTIF(B:B,FACT_SEARCHES[[#This Row],[WD_PRODUCTS]])</f>
        <v>94</v>
      </c>
    </row>
    <row r="3233" spans="1:8" x14ac:dyDescent="0.3">
      <c r="A3233" s="12">
        <v>10231</v>
      </c>
      <c r="B3233" s="12">
        <v>268</v>
      </c>
      <c r="C3233" s="8">
        <v>10059</v>
      </c>
      <c r="D3233" s="12" t="s">
        <v>4900</v>
      </c>
      <c r="E3233" s="13">
        <v>45534</v>
      </c>
      <c r="F3233" s="12" t="s">
        <v>4319</v>
      </c>
      <c r="G3233" s="12">
        <f>IF(ISNUMBER(MATCH(C3233, FACT_ORDERS!C:C, 0)), 1, 0)</f>
        <v>1</v>
      </c>
      <c r="H3233" s="12">
        <f>COUNTIF(B:B,FACT_SEARCHES[[#This Row],[WD_PRODUCTS]])</f>
        <v>78</v>
      </c>
    </row>
    <row r="3234" spans="1:8" x14ac:dyDescent="0.3">
      <c r="A3234" s="12">
        <v>10232</v>
      </c>
      <c r="B3234" s="12">
        <v>288</v>
      </c>
      <c r="C3234" s="8">
        <v>10059</v>
      </c>
      <c r="D3234" s="12" t="s">
        <v>4901</v>
      </c>
      <c r="E3234" s="13">
        <v>45534</v>
      </c>
      <c r="F3234" s="12" t="s">
        <v>17727</v>
      </c>
      <c r="G3234" s="12">
        <f>IF(ISNUMBER(MATCH(C3234, FACT_ORDERS!C:C, 0)), 1, 0)</f>
        <v>1</v>
      </c>
      <c r="H3234" s="12">
        <f>COUNTIF(B:B,FACT_SEARCHES[[#This Row],[WD_PRODUCTS]])</f>
        <v>106</v>
      </c>
    </row>
    <row r="3235" spans="1:8" x14ac:dyDescent="0.3">
      <c r="A3235" s="12">
        <v>10233</v>
      </c>
      <c r="B3235" s="12">
        <v>210</v>
      </c>
      <c r="C3235" s="8">
        <v>10236</v>
      </c>
      <c r="D3235" s="12" t="s">
        <v>4902</v>
      </c>
      <c r="E3235" s="13">
        <v>45275</v>
      </c>
      <c r="F3235" s="12" t="s">
        <v>17728</v>
      </c>
      <c r="G3235" s="12">
        <f>IF(ISNUMBER(MATCH(C3235, FACT_ORDERS!C:C, 0)), 1, 0)</f>
        <v>1</v>
      </c>
      <c r="H3235" s="12">
        <f>COUNTIF(B:B,FACT_SEARCHES[[#This Row],[WD_PRODUCTS]])</f>
        <v>77</v>
      </c>
    </row>
    <row r="3236" spans="1:8" x14ac:dyDescent="0.3">
      <c r="A3236" s="12">
        <v>10234</v>
      </c>
      <c r="B3236" s="12">
        <v>269</v>
      </c>
      <c r="C3236" s="8">
        <v>10236</v>
      </c>
      <c r="D3236" s="12" t="s">
        <v>4903</v>
      </c>
      <c r="E3236" s="13">
        <v>45275</v>
      </c>
      <c r="F3236" s="12" t="s">
        <v>17729</v>
      </c>
      <c r="G3236" s="12">
        <f>IF(ISNUMBER(MATCH(C3236, FACT_ORDERS!C:C, 0)), 1, 0)</f>
        <v>1</v>
      </c>
      <c r="H3236" s="12">
        <f>COUNTIF(B:B,FACT_SEARCHES[[#This Row],[WD_PRODUCTS]])</f>
        <v>50</v>
      </c>
    </row>
    <row r="3237" spans="1:8" x14ac:dyDescent="0.3">
      <c r="A3237" s="12">
        <v>10235</v>
      </c>
      <c r="B3237" s="12">
        <v>210</v>
      </c>
      <c r="C3237" s="8">
        <v>10523</v>
      </c>
      <c r="D3237" s="12" t="s">
        <v>4904</v>
      </c>
      <c r="E3237" s="13">
        <v>44727</v>
      </c>
      <c r="F3237" s="12" t="s">
        <v>17730</v>
      </c>
      <c r="G3237" s="12">
        <f>IF(ISNUMBER(MATCH(C3237, FACT_ORDERS!C:C, 0)), 1, 0)</f>
        <v>1</v>
      </c>
      <c r="H3237" s="12">
        <f>COUNTIF(B:B,FACT_SEARCHES[[#This Row],[WD_PRODUCTS]])</f>
        <v>77</v>
      </c>
    </row>
    <row r="3238" spans="1:8" x14ac:dyDescent="0.3">
      <c r="A3238" s="12">
        <v>10236</v>
      </c>
      <c r="B3238" s="12">
        <v>258</v>
      </c>
      <c r="C3238" s="8">
        <v>10523</v>
      </c>
      <c r="D3238" s="12" t="s">
        <v>4905</v>
      </c>
      <c r="E3238" s="13">
        <v>44727</v>
      </c>
      <c r="F3238" s="12" t="s">
        <v>17731</v>
      </c>
      <c r="G3238" s="12">
        <f>IF(ISNUMBER(MATCH(C3238, FACT_ORDERS!C:C, 0)), 1, 0)</f>
        <v>1</v>
      </c>
      <c r="H3238" s="12">
        <f>COUNTIF(B:B,FACT_SEARCHES[[#This Row],[WD_PRODUCTS]])</f>
        <v>57</v>
      </c>
    </row>
    <row r="3239" spans="1:8" x14ac:dyDescent="0.3">
      <c r="A3239" s="12">
        <v>10237</v>
      </c>
      <c r="B3239" s="12">
        <v>299</v>
      </c>
      <c r="C3239" s="8">
        <v>10523</v>
      </c>
      <c r="D3239" s="12" t="s">
        <v>4906</v>
      </c>
      <c r="E3239" s="13">
        <v>44727</v>
      </c>
      <c r="F3239" s="12" t="s">
        <v>3635</v>
      </c>
      <c r="G3239" s="12">
        <f>IF(ISNUMBER(MATCH(C3239, FACT_ORDERS!C:C, 0)), 1, 0)</f>
        <v>1</v>
      </c>
      <c r="H3239" s="12">
        <f>COUNTIF(B:B,FACT_SEARCHES[[#This Row],[WD_PRODUCTS]])</f>
        <v>125</v>
      </c>
    </row>
    <row r="3240" spans="1:8" x14ac:dyDescent="0.3">
      <c r="A3240" s="12">
        <v>10238</v>
      </c>
      <c r="B3240" s="12">
        <v>265</v>
      </c>
      <c r="C3240" s="8">
        <v>10775</v>
      </c>
      <c r="D3240" s="12" t="s">
        <v>4907</v>
      </c>
      <c r="E3240" s="13">
        <v>45045</v>
      </c>
      <c r="F3240" s="12" t="s">
        <v>17732</v>
      </c>
      <c r="G3240" s="12">
        <f>IF(ISNUMBER(MATCH(C3240, FACT_ORDERS!C:C, 0)), 1, 0)</f>
        <v>1</v>
      </c>
      <c r="H3240" s="12">
        <f>COUNTIF(B:B,FACT_SEARCHES[[#This Row],[WD_PRODUCTS]])</f>
        <v>89</v>
      </c>
    </row>
    <row r="3241" spans="1:8" x14ac:dyDescent="0.3">
      <c r="A3241" s="12">
        <v>10239</v>
      </c>
      <c r="B3241" s="12">
        <v>296</v>
      </c>
      <c r="C3241" s="8">
        <v>10775</v>
      </c>
      <c r="D3241" s="12" t="s">
        <v>4908</v>
      </c>
      <c r="E3241" s="13">
        <v>45045</v>
      </c>
      <c r="F3241" s="12" t="s">
        <v>17733</v>
      </c>
      <c r="G3241" s="12">
        <f>IF(ISNUMBER(MATCH(C3241, FACT_ORDERS!C:C, 0)), 1, 0)</f>
        <v>1</v>
      </c>
      <c r="H3241" s="12">
        <f>COUNTIF(B:B,FACT_SEARCHES[[#This Row],[WD_PRODUCTS]])</f>
        <v>106</v>
      </c>
    </row>
    <row r="3242" spans="1:8" x14ac:dyDescent="0.3">
      <c r="A3242" s="12">
        <v>10240</v>
      </c>
      <c r="B3242" s="12">
        <v>233</v>
      </c>
      <c r="C3242" s="8">
        <v>10775</v>
      </c>
      <c r="D3242" s="12" t="s">
        <v>4909</v>
      </c>
      <c r="E3242" s="13">
        <v>45045</v>
      </c>
      <c r="F3242" s="12" t="s">
        <v>4443</v>
      </c>
      <c r="G3242" s="12">
        <f>IF(ISNUMBER(MATCH(C3242, FACT_ORDERS!C:C, 0)), 1, 0)</f>
        <v>1</v>
      </c>
      <c r="H3242" s="12">
        <f>COUNTIF(B:B,FACT_SEARCHES[[#This Row],[WD_PRODUCTS]])</f>
        <v>76</v>
      </c>
    </row>
    <row r="3243" spans="1:8" x14ac:dyDescent="0.3">
      <c r="A3243" s="12">
        <v>10241</v>
      </c>
      <c r="B3243" s="12">
        <v>255</v>
      </c>
      <c r="C3243" s="8">
        <v>10441</v>
      </c>
      <c r="D3243" s="12" t="s">
        <v>4910</v>
      </c>
      <c r="E3243" s="13">
        <v>45382</v>
      </c>
      <c r="F3243" s="12" t="s">
        <v>17734</v>
      </c>
      <c r="G3243" s="12">
        <f>IF(ISNUMBER(MATCH(C3243, FACT_ORDERS!C:C, 0)), 1, 0)</f>
        <v>0</v>
      </c>
      <c r="H3243" s="12">
        <f>COUNTIF(B:B,FACT_SEARCHES[[#This Row],[WD_PRODUCTS]])</f>
        <v>74</v>
      </c>
    </row>
    <row r="3244" spans="1:8" x14ac:dyDescent="0.3">
      <c r="A3244" s="12">
        <v>10242</v>
      </c>
      <c r="B3244" s="12">
        <v>255</v>
      </c>
      <c r="C3244" s="8">
        <v>10400</v>
      </c>
      <c r="D3244" s="12" t="s">
        <v>4911</v>
      </c>
      <c r="E3244" s="13">
        <v>44903</v>
      </c>
      <c r="F3244" s="12" t="s">
        <v>12402</v>
      </c>
      <c r="G3244" s="12">
        <f>IF(ISNUMBER(MATCH(C3244, FACT_ORDERS!C:C, 0)), 1, 0)</f>
        <v>1</v>
      </c>
      <c r="H3244" s="12">
        <f>COUNTIF(B:B,FACT_SEARCHES[[#This Row],[WD_PRODUCTS]])</f>
        <v>74</v>
      </c>
    </row>
    <row r="3245" spans="1:8" x14ac:dyDescent="0.3">
      <c r="A3245" s="12">
        <v>10243</v>
      </c>
      <c r="B3245" s="12">
        <v>209</v>
      </c>
      <c r="C3245" s="8">
        <v>10400</v>
      </c>
      <c r="D3245" s="12" t="s">
        <v>4912</v>
      </c>
      <c r="E3245" s="13">
        <v>44903</v>
      </c>
      <c r="F3245" s="12" t="s">
        <v>17735</v>
      </c>
      <c r="G3245" s="12">
        <f>IF(ISNUMBER(MATCH(C3245, FACT_ORDERS!C:C, 0)), 1, 0)</f>
        <v>1</v>
      </c>
      <c r="H3245" s="12">
        <f>COUNTIF(B:B,FACT_SEARCHES[[#This Row],[WD_PRODUCTS]])</f>
        <v>91</v>
      </c>
    </row>
    <row r="3246" spans="1:8" x14ac:dyDescent="0.3">
      <c r="A3246" s="12">
        <v>10244</v>
      </c>
      <c r="B3246" s="12">
        <v>232</v>
      </c>
      <c r="C3246" s="8">
        <v>10400</v>
      </c>
      <c r="D3246" s="12" t="s">
        <v>4913</v>
      </c>
      <c r="E3246" s="13">
        <v>44903</v>
      </c>
      <c r="F3246" s="12" t="s">
        <v>17736</v>
      </c>
      <c r="G3246" s="12">
        <f>IF(ISNUMBER(MATCH(C3246, FACT_ORDERS!C:C, 0)), 1, 0)</f>
        <v>1</v>
      </c>
      <c r="H3246" s="12">
        <f>COUNTIF(B:B,FACT_SEARCHES[[#This Row],[WD_PRODUCTS]])</f>
        <v>69</v>
      </c>
    </row>
    <row r="3247" spans="1:8" x14ac:dyDescent="0.3">
      <c r="A3247" s="12">
        <v>10245</v>
      </c>
      <c r="B3247" s="12">
        <v>253</v>
      </c>
      <c r="C3247" s="8">
        <v>10400</v>
      </c>
      <c r="D3247" s="12" t="s">
        <v>4914</v>
      </c>
      <c r="E3247" s="13">
        <v>44903</v>
      </c>
      <c r="F3247" s="12" t="s">
        <v>17737</v>
      </c>
      <c r="G3247" s="12">
        <f>IF(ISNUMBER(MATCH(C3247, FACT_ORDERS!C:C, 0)), 1, 0)</f>
        <v>1</v>
      </c>
      <c r="H3247" s="12">
        <f>COUNTIF(B:B,FACT_SEARCHES[[#This Row],[WD_PRODUCTS]])</f>
        <v>78</v>
      </c>
    </row>
    <row r="3248" spans="1:8" x14ac:dyDescent="0.3">
      <c r="A3248" s="12">
        <v>10246</v>
      </c>
      <c r="B3248" s="12">
        <v>204</v>
      </c>
      <c r="C3248" s="8">
        <v>10400</v>
      </c>
      <c r="D3248" s="12" t="s">
        <v>4915</v>
      </c>
      <c r="E3248" s="13">
        <v>44903</v>
      </c>
      <c r="F3248" s="12" t="s">
        <v>16369</v>
      </c>
      <c r="G3248" s="12">
        <f>IF(ISNUMBER(MATCH(C3248, FACT_ORDERS!C:C, 0)), 1, 0)</f>
        <v>1</v>
      </c>
      <c r="H3248" s="12">
        <f>COUNTIF(B:B,FACT_SEARCHES[[#This Row],[WD_PRODUCTS]])</f>
        <v>139</v>
      </c>
    </row>
    <row r="3249" spans="1:8" x14ac:dyDescent="0.3">
      <c r="A3249" s="12">
        <v>10247</v>
      </c>
      <c r="B3249" s="12">
        <v>215</v>
      </c>
      <c r="C3249" s="8">
        <v>10859</v>
      </c>
      <c r="D3249" s="12" t="s">
        <v>4916</v>
      </c>
      <c r="E3249" s="13">
        <v>45419</v>
      </c>
      <c r="F3249" s="12" t="s">
        <v>17738</v>
      </c>
      <c r="G3249" s="12">
        <f>IF(ISNUMBER(MATCH(C3249, FACT_ORDERS!C:C, 0)), 1, 0)</f>
        <v>0</v>
      </c>
      <c r="H3249" s="12">
        <f>COUNTIF(B:B,FACT_SEARCHES[[#This Row],[WD_PRODUCTS]])</f>
        <v>67</v>
      </c>
    </row>
    <row r="3250" spans="1:8" x14ac:dyDescent="0.3">
      <c r="A3250" s="12">
        <v>10248</v>
      </c>
      <c r="B3250" s="12">
        <v>208</v>
      </c>
      <c r="C3250" s="8">
        <v>10298</v>
      </c>
      <c r="D3250" s="12" t="s">
        <v>4917</v>
      </c>
      <c r="E3250" s="13">
        <v>45148</v>
      </c>
      <c r="F3250" s="12" t="s">
        <v>17739</v>
      </c>
      <c r="G3250" s="12">
        <f>IF(ISNUMBER(MATCH(C3250, FACT_ORDERS!C:C, 0)), 1, 0)</f>
        <v>0</v>
      </c>
      <c r="H3250" s="12">
        <f>COUNTIF(B:B,FACT_SEARCHES[[#This Row],[WD_PRODUCTS]])</f>
        <v>91</v>
      </c>
    </row>
    <row r="3251" spans="1:8" x14ac:dyDescent="0.3">
      <c r="A3251" s="12">
        <v>10249</v>
      </c>
      <c r="B3251" s="12">
        <v>225</v>
      </c>
      <c r="C3251" s="8">
        <v>10298</v>
      </c>
      <c r="D3251" s="12" t="s">
        <v>4918</v>
      </c>
      <c r="E3251" s="13">
        <v>45148</v>
      </c>
      <c r="F3251" s="12" t="s">
        <v>17740</v>
      </c>
      <c r="G3251" s="12">
        <f>IF(ISNUMBER(MATCH(C3251, FACT_ORDERS!C:C, 0)), 1, 0)</f>
        <v>0</v>
      </c>
      <c r="H3251" s="12">
        <f>COUNTIF(B:B,FACT_SEARCHES[[#This Row],[WD_PRODUCTS]])</f>
        <v>74</v>
      </c>
    </row>
    <row r="3252" spans="1:8" x14ac:dyDescent="0.3">
      <c r="A3252" s="12">
        <v>10250</v>
      </c>
      <c r="B3252" s="12">
        <v>299</v>
      </c>
      <c r="C3252" s="8">
        <v>10316</v>
      </c>
      <c r="D3252" s="12" t="s">
        <v>4919</v>
      </c>
      <c r="E3252" s="13">
        <v>45228</v>
      </c>
      <c r="F3252" s="12" t="s">
        <v>17741</v>
      </c>
      <c r="G3252" s="12">
        <f>IF(ISNUMBER(MATCH(C3252, FACT_ORDERS!C:C, 0)), 1, 0)</f>
        <v>1</v>
      </c>
      <c r="H3252" s="12">
        <f>COUNTIF(B:B,FACT_SEARCHES[[#This Row],[WD_PRODUCTS]])</f>
        <v>125</v>
      </c>
    </row>
    <row r="3253" spans="1:8" x14ac:dyDescent="0.3">
      <c r="A3253" s="12">
        <v>10251</v>
      </c>
      <c r="B3253" s="12">
        <v>281</v>
      </c>
      <c r="C3253" s="8">
        <v>10551</v>
      </c>
      <c r="D3253" s="12" t="s">
        <v>4920</v>
      </c>
      <c r="E3253" s="13">
        <v>45505</v>
      </c>
      <c r="F3253" s="12" t="s">
        <v>17742</v>
      </c>
      <c r="G3253" s="12">
        <f>IF(ISNUMBER(MATCH(C3253, FACT_ORDERS!C:C, 0)), 1, 0)</f>
        <v>1</v>
      </c>
      <c r="H3253" s="12">
        <f>COUNTIF(B:B,FACT_SEARCHES[[#This Row],[WD_PRODUCTS]])</f>
        <v>86</v>
      </c>
    </row>
    <row r="3254" spans="1:8" x14ac:dyDescent="0.3">
      <c r="A3254" s="12">
        <v>10252</v>
      </c>
      <c r="B3254" s="12">
        <v>254</v>
      </c>
      <c r="C3254" s="8">
        <v>10551</v>
      </c>
      <c r="D3254" s="12" t="s">
        <v>4921</v>
      </c>
      <c r="E3254" s="13">
        <v>45505</v>
      </c>
      <c r="F3254" s="12" t="s">
        <v>17743</v>
      </c>
      <c r="G3254" s="12">
        <f>IF(ISNUMBER(MATCH(C3254, FACT_ORDERS!C:C, 0)), 1, 0)</f>
        <v>1</v>
      </c>
      <c r="H3254" s="12">
        <f>COUNTIF(B:B,FACT_SEARCHES[[#This Row],[WD_PRODUCTS]])</f>
        <v>77</v>
      </c>
    </row>
    <row r="3255" spans="1:8" x14ac:dyDescent="0.3">
      <c r="A3255" s="12">
        <v>10253</v>
      </c>
      <c r="B3255" s="12">
        <v>296</v>
      </c>
      <c r="C3255" s="8">
        <v>10399</v>
      </c>
      <c r="D3255" s="12" t="s">
        <v>4922</v>
      </c>
      <c r="E3255" s="13">
        <v>45033</v>
      </c>
      <c r="F3255" s="12" t="s">
        <v>17744</v>
      </c>
      <c r="G3255" s="12">
        <f>IF(ISNUMBER(MATCH(C3255, FACT_ORDERS!C:C, 0)), 1, 0)</f>
        <v>1</v>
      </c>
      <c r="H3255" s="12">
        <f>COUNTIF(B:B,FACT_SEARCHES[[#This Row],[WD_PRODUCTS]])</f>
        <v>106</v>
      </c>
    </row>
    <row r="3256" spans="1:8" x14ac:dyDescent="0.3">
      <c r="A3256" s="12">
        <v>10254</v>
      </c>
      <c r="B3256" s="12">
        <v>211</v>
      </c>
      <c r="C3256" s="8">
        <v>10281</v>
      </c>
      <c r="D3256" s="12" t="s">
        <v>4923</v>
      </c>
      <c r="E3256" s="13">
        <v>45336</v>
      </c>
      <c r="F3256" s="12" t="s">
        <v>17745</v>
      </c>
      <c r="G3256" s="12">
        <f>IF(ISNUMBER(MATCH(C3256, FACT_ORDERS!C:C, 0)), 1, 0)</f>
        <v>0</v>
      </c>
      <c r="H3256" s="12">
        <f>COUNTIF(B:B,FACT_SEARCHES[[#This Row],[WD_PRODUCTS]])</f>
        <v>65</v>
      </c>
    </row>
    <row r="3257" spans="1:8" x14ac:dyDescent="0.3">
      <c r="A3257" s="12">
        <v>10255</v>
      </c>
      <c r="B3257" s="12">
        <v>206</v>
      </c>
      <c r="C3257" s="8">
        <v>10281</v>
      </c>
      <c r="D3257" s="12" t="s">
        <v>4924</v>
      </c>
      <c r="E3257" s="13">
        <v>45336</v>
      </c>
      <c r="F3257" s="12" t="s">
        <v>17746</v>
      </c>
      <c r="G3257" s="12">
        <f>IF(ISNUMBER(MATCH(C3257, FACT_ORDERS!C:C, 0)), 1, 0)</f>
        <v>0</v>
      </c>
      <c r="H3257" s="12">
        <f>COUNTIF(B:B,FACT_SEARCHES[[#This Row],[WD_PRODUCTS]])</f>
        <v>54</v>
      </c>
    </row>
    <row r="3258" spans="1:8" x14ac:dyDescent="0.3">
      <c r="A3258" s="12">
        <v>10256</v>
      </c>
      <c r="B3258" s="12">
        <v>247</v>
      </c>
      <c r="C3258" s="8">
        <v>10027</v>
      </c>
      <c r="D3258" s="12" t="s">
        <v>4925</v>
      </c>
      <c r="E3258" s="13">
        <v>45329</v>
      </c>
      <c r="F3258" s="12" t="s">
        <v>17747</v>
      </c>
      <c r="G3258" s="12">
        <f>IF(ISNUMBER(MATCH(C3258, FACT_ORDERS!C:C, 0)), 1, 0)</f>
        <v>0</v>
      </c>
      <c r="H3258" s="12">
        <f>COUNTIF(B:B,FACT_SEARCHES[[#This Row],[WD_PRODUCTS]])</f>
        <v>72</v>
      </c>
    </row>
    <row r="3259" spans="1:8" x14ac:dyDescent="0.3">
      <c r="A3259" s="12">
        <v>10257</v>
      </c>
      <c r="B3259" s="12">
        <v>292</v>
      </c>
      <c r="C3259" s="8">
        <v>10027</v>
      </c>
      <c r="D3259" s="12" t="s">
        <v>4926</v>
      </c>
      <c r="E3259" s="13">
        <v>45329</v>
      </c>
      <c r="F3259" s="12" t="s">
        <v>17748</v>
      </c>
      <c r="G3259" s="12">
        <f>IF(ISNUMBER(MATCH(C3259, FACT_ORDERS!C:C, 0)), 1, 0)</f>
        <v>0</v>
      </c>
      <c r="H3259" s="12">
        <f>COUNTIF(B:B,FACT_SEARCHES[[#This Row],[WD_PRODUCTS]])</f>
        <v>95</v>
      </c>
    </row>
    <row r="3260" spans="1:8" x14ac:dyDescent="0.3">
      <c r="A3260" s="12">
        <v>10258</v>
      </c>
      <c r="B3260" s="12">
        <v>259</v>
      </c>
      <c r="C3260" s="8">
        <v>10510</v>
      </c>
      <c r="D3260" s="12" t="s">
        <v>4927</v>
      </c>
      <c r="E3260" s="13">
        <v>44426</v>
      </c>
      <c r="F3260" s="12" t="s">
        <v>4245</v>
      </c>
      <c r="G3260" s="12">
        <f>IF(ISNUMBER(MATCH(C3260, FACT_ORDERS!C:C, 0)), 1, 0)</f>
        <v>1</v>
      </c>
      <c r="H3260" s="12">
        <f>COUNTIF(B:B,FACT_SEARCHES[[#This Row],[WD_PRODUCTS]])</f>
        <v>64</v>
      </c>
    </row>
    <row r="3261" spans="1:8" x14ac:dyDescent="0.3">
      <c r="A3261" s="12">
        <v>10259</v>
      </c>
      <c r="B3261" s="12">
        <v>247</v>
      </c>
      <c r="C3261" s="8">
        <v>10510</v>
      </c>
      <c r="D3261" s="12" t="s">
        <v>4928</v>
      </c>
      <c r="E3261" s="13">
        <v>44426</v>
      </c>
      <c r="F3261" s="12" t="s">
        <v>17749</v>
      </c>
      <c r="G3261" s="12">
        <f>IF(ISNUMBER(MATCH(C3261, FACT_ORDERS!C:C, 0)), 1, 0)</f>
        <v>1</v>
      </c>
      <c r="H3261" s="12">
        <f>COUNTIF(B:B,FACT_SEARCHES[[#This Row],[WD_PRODUCTS]])</f>
        <v>72</v>
      </c>
    </row>
    <row r="3262" spans="1:8" x14ac:dyDescent="0.3">
      <c r="A3262" s="12">
        <v>10260</v>
      </c>
      <c r="B3262" s="12">
        <v>214</v>
      </c>
      <c r="C3262" s="8">
        <v>10513</v>
      </c>
      <c r="D3262" s="12" t="s">
        <v>4929</v>
      </c>
      <c r="E3262" s="13">
        <v>45465</v>
      </c>
      <c r="F3262" s="12" t="s">
        <v>17750</v>
      </c>
      <c r="G3262" s="12">
        <f>IF(ISNUMBER(MATCH(C3262, FACT_ORDERS!C:C, 0)), 1, 0)</f>
        <v>0</v>
      </c>
      <c r="H3262" s="12">
        <f>COUNTIF(B:B,FACT_SEARCHES[[#This Row],[WD_PRODUCTS]])</f>
        <v>51</v>
      </c>
    </row>
    <row r="3263" spans="1:8" x14ac:dyDescent="0.3">
      <c r="A3263" s="12">
        <v>10261</v>
      </c>
      <c r="B3263" s="12">
        <v>222</v>
      </c>
      <c r="C3263" s="8">
        <v>10542</v>
      </c>
      <c r="D3263" s="12" t="s">
        <v>4930</v>
      </c>
      <c r="E3263" s="13">
        <v>45452</v>
      </c>
      <c r="F3263" s="12" t="s">
        <v>17751</v>
      </c>
      <c r="G3263" s="12">
        <f>IF(ISNUMBER(MATCH(C3263, FACT_ORDERS!C:C, 0)), 1, 0)</f>
        <v>1</v>
      </c>
      <c r="H3263" s="12">
        <f>COUNTIF(B:B,FACT_SEARCHES[[#This Row],[WD_PRODUCTS]])</f>
        <v>73</v>
      </c>
    </row>
    <row r="3264" spans="1:8" x14ac:dyDescent="0.3">
      <c r="A3264" s="12">
        <v>10262</v>
      </c>
      <c r="B3264" s="12">
        <v>299</v>
      </c>
      <c r="C3264" s="8">
        <v>10542</v>
      </c>
      <c r="D3264" s="12" t="s">
        <v>4931</v>
      </c>
      <c r="E3264" s="13">
        <v>45452</v>
      </c>
      <c r="F3264" s="12" t="s">
        <v>17752</v>
      </c>
      <c r="G3264" s="12">
        <f>IF(ISNUMBER(MATCH(C3264, FACT_ORDERS!C:C, 0)), 1, 0)</f>
        <v>1</v>
      </c>
      <c r="H3264" s="12">
        <f>COUNTIF(B:B,FACT_SEARCHES[[#This Row],[WD_PRODUCTS]])</f>
        <v>125</v>
      </c>
    </row>
    <row r="3265" spans="1:8" x14ac:dyDescent="0.3">
      <c r="A3265" s="12">
        <v>10263</v>
      </c>
      <c r="B3265" s="12">
        <v>243</v>
      </c>
      <c r="C3265" s="8">
        <v>10542</v>
      </c>
      <c r="D3265" s="12" t="s">
        <v>4932</v>
      </c>
      <c r="E3265" s="13">
        <v>45452</v>
      </c>
      <c r="F3265" s="12" t="s">
        <v>17753</v>
      </c>
      <c r="G3265" s="12">
        <f>IF(ISNUMBER(MATCH(C3265, FACT_ORDERS!C:C, 0)), 1, 0)</f>
        <v>1</v>
      </c>
      <c r="H3265" s="12">
        <f>COUNTIF(B:B,FACT_SEARCHES[[#This Row],[WD_PRODUCTS]])</f>
        <v>70</v>
      </c>
    </row>
    <row r="3266" spans="1:8" x14ac:dyDescent="0.3">
      <c r="A3266" s="12">
        <v>10264</v>
      </c>
      <c r="B3266" s="12">
        <v>215</v>
      </c>
      <c r="C3266" s="8">
        <v>10289</v>
      </c>
      <c r="D3266" s="12" t="s">
        <v>4933</v>
      </c>
      <c r="E3266" s="13">
        <v>45032</v>
      </c>
      <c r="F3266" s="12" t="s">
        <v>4562</v>
      </c>
      <c r="G3266" s="12">
        <f>IF(ISNUMBER(MATCH(C3266, FACT_ORDERS!C:C, 0)), 1, 0)</f>
        <v>0</v>
      </c>
      <c r="H3266" s="12">
        <f>COUNTIF(B:B,FACT_SEARCHES[[#This Row],[WD_PRODUCTS]])</f>
        <v>67</v>
      </c>
    </row>
    <row r="3267" spans="1:8" x14ac:dyDescent="0.3">
      <c r="A3267" s="12">
        <v>10265</v>
      </c>
      <c r="B3267" s="12">
        <v>276</v>
      </c>
      <c r="C3267" s="8">
        <v>10106</v>
      </c>
      <c r="D3267" s="12" t="s">
        <v>4934</v>
      </c>
      <c r="E3267" s="13">
        <v>45281</v>
      </c>
      <c r="F3267" s="12" t="s">
        <v>17754</v>
      </c>
      <c r="G3267" s="12">
        <f>IF(ISNUMBER(MATCH(C3267, FACT_ORDERS!C:C, 0)), 1, 0)</f>
        <v>1</v>
      </c>
      <c r="H3267" s="12">
        <f>COUNTIF(B:B,FACT_SEARCHES[[#This Row],[WD_PRODUCTS]])</f>
        <v>65</v>
      </c>
    </row>
    <row r="3268" spans="1:8" x14ac:dyDescent="0.3">
      <c r="A3268" s="12">
        <v>10266</v>
      </c>
      <c r="B3268" s="12">
        <v>277</v>
      </c>
      <c r="C3268" s="8">
        <v>10719</v>
      </c>
      <c r="D3268" s="12" t="s">
        <v>4935</v>
      </c>
      <c r="E3268" s="13">
        <v>45476</v>
      </c>
      <c r="F3268" s="12" t="s">
        <v>17755</v>
      </c>
      <c r="G3268" s="12">
        <f>IF(ISNUMBER(MATCH(C3268, FACT_ORDERS!C:C, 0)), 1, 0)</f>
        <v>0</v>
      </c>
      <c r="H3268" s="12">
        <f>COUNTIF(B:B,FACT_SEARCHES[[#This Row],[WD_PRODUCTS]])</f>
        <v>98</v>
      </c>
    </row>
    <row r="3269" spans="1:8" x14ac:dyDescent="0.3">
      <c r="A3269" s="12">
        <v>10267</v>
      </c>
      <c r="B3269" s="12">
        <v>297</v>
      </c>
      <c r="C3269" s="8">
        <v>10719</v>
      </c>
      <c r="D3269" s="12" t="s">
        <v>4936</v>
      </c>
      <c r="E3269" s="13">
        <v>45476</v>
      </c>
      <c r="F3269" s="12" t="s">
        <v>17756</v>
      </c>
      <c r="G3269" s="12">
        <f>IF(ISNUMBER(MATCH(C3269, FACT_ORDERS!C:C, 0)), 1, 0)</f>
        <v>0</v>
      </c>
      <c r="H3269" s="12">
        <f>COUNTIF(B:B,FACT_SEARCHES[[#This Row],[WD_PRODUCTS]])</f>
        <v>64</v>
      </c>
    </row>
    <row r="3270" spans="1:8" x14ac:dyDescent="0.3">
      <c r="A3270" s="12">
        <v>10268</v>
      </c>
      <c r="B3270" s="12">
        <v>238</v>
      </c>
      <c r="C3270" s="8">
        <v>10719</v>
      </c>
      <c r="D3270" s="12" t="s">
        <v>4937</v>
      </c>
      <c r="E3270" s="13">
        <v>45476</v>
      </c>
      <c r="F3270" s="12" t="s">
        <v>4584</v>
      </c>
      <c r="G3270" s="12">
        <f>IF(ISNUMBER(MATCH(C3270, FACT_ORDERS!C:C, 0)), 1, 0)</f>
        <v>0</v>
      </c>
      <c r="H3270" s="12">
        <f>COUNTIF(B:B,FACT_SEARCHES[[#This Row],[WD_PRODUCTS]])</f>
        <v>57</v>
      </c>
    </row>
    <row r="3271" spans="1:8" x14ac:dyDescent="0.3">
      <c r="A3271" s="12">
        <v>10269</v>
      </c>
      <c r="B3271" s="12">
        <v>224</v>
      </c>
      <c r="C3271" s="8">
        <v>10126</v>
      </c>
      <c r="D3271" s="12" t="s">
        <v>4938</v>
      </c>
      <c r="E3271" s="13">
        <v>45328</v>
      </c>
      <c r="F3271" s="12" t="s">
        <v>17757</v>
      </c>
      <c r="G3271" s="12">
        <f>IF(ISNUMBER(MATCH(C3271, FACT_ORDERS!C:C, 0)), 1, 0)</f>
        <v>0</v>
      </c>
      <c r="H3271" s="12">
        <f>COUNTIF(B:B,FACT_SEARCHES[[#This Row],[WD_PRODUCTS]])</f>
        <v>63</v>
      </c>
    </row>
    <row r="3272" spans="1:8" x14ac:dyDescent="0.3">
      <c r="A3272" s="12">
        <v>10270</v>
      </c>
      <c r="B3272" s="12">
        <v>204</v>
      </c>
      <c r="C3272" s="8">
        <v>10554</v>
      </c>
      <c r="D3272" s="12" t="s">
        <v>4939</v>
      </c>
      <c r="E3272" s="13">
        <v>45176</v>
      </c>
      <c r="F3272" s="12" t="s">
        <v>4442</v>
      </c>
      <c r="G3272" s="12">
        <f>IF(ISNUMBER(MATCH(C3272, FACT_ORDERS!C:C, 0)), 1, 0)</f>
        <v>0</v>
      </c>
      <c r="H3272" s="12">
        <f>COUNTIF(B:B,FACT_SEARCHES[[#This Row],[WD_PRODUCTS]])</f>
        <v>139</v>
      </c>
    </row>
    <row r="3273" spans="1:8" x14ac:dyDescent="0.3">
      <c r="A3273" s="12">
        <v>10271</v>
      </c>
      <c r="B3273" s="12">
        <v>272</v>
      </c>
      <c r="C3273" s="8">
        <v>10704</v>
      </c>
      <c r="D3273" s="12" t="s">
        <v>4940</v>
      </c>
      <c r="E3273" s="13">
        <v>44769</v>
      </c>
      <c r="F3273" s="12" t="s">
        <v>3583</v>
      </c>
      <c r="G3273" s="12">
        <f>IF(ISNUMBER(MATCH(C3273, FACT_ORDERS!C:C, 0)), 1, 0)</f>
        <v>1</v>
      </c>
      <c r="H3273" s="12">
        <f>COUNTIF(B:B,FACT_SEARCHES[[#This Row],[WD_PRODUCTS]])</f>
        <v>39</v>
      </c>
    </row>
    <row r="3274" spans="1:8" x14ac:dyDescent="0.3">
      <c r="A3274" s="12">
        <v>10272</v>
      </c>
      <c r="B3274" s="12">
        <v>240</v>
      </c>
      <c r="C3274" s="8">
        <v>10704</v>
      </c>
      <c r="D3274" s="12" t="s">
        <v>4941</v>
      </c>
      <c r="E3274" s="13">
        <v>44769</v>
      </c>
      <c r="F3274" s="12" t="s">
        <v>17758</v>
      </c>
      <c r="G3274" s="12">
        <f>IF(ISNUMBER(MATCH(C3274, FACT_ORDERS!C:C, 0)), 1, 0)</f>
        <v>1</v>
      </c>
      <c r="H3274" s="12">
        <f>COUNTIF(B:B,FACT_SEARCHES[[#This Row],[WD_PRODUCTS]])</f>
        <v>51</v>
      </c>
    </row>
    <row r="3275" spans="1:8" x14ac:dyDescent="0.3">
      <c r="A3275" s="12">
        <v>10273</v>
      </c>
      <c r="B3275" s="12">
        <v>225</v>
      </c>
      <c r="C3275" s="8">
        <v>10704</v>
      </c>
      <c r="D3275" s="12" t="s">
        <v>4942</v>
      </c>
      <c r="E3275" s="13">
        <v>44769</v>
      </c>
      <c r="F3275" s="12" t="s">
        <v>17759</v>
      </c>
      <c r="G3275" s="12">
        <f>IF(ISNUMBER(MATCH(C3275, FACT_ORDERS!C:C, 0)), 1, 0)</f>
        <v>1</v>
      </c>
      <c r="H3275" s="12">
        <f>COUNTIF(B:B,FACT_SEARCHES[[#This Row],[WD_PRODUCTS]])</f>
        <v>74</v>
      </c>
    </row>
    <row r="3276" spans="1:8" x14ac:dyDescent="0.3">
      <c r="A3276" s="12">
        <v>10274</v>
      </c>
      <c r="B3276" s="12">
        <v>202</v>
      </c>
      <c r="C3276" s="8">
        <v>10923</v>
      </c>
      <c r="D3276" s="12" t="s">
        <v>4943</v>
      </c>
      <c r="E3276" s="13">
        <v>44212</v>
      </c>
      <c r="F3276" s="12" t="s">
        <v>17760</v>
      </c>
      <c r="G3276" s="12">
        <f>IF(ISNUMBER(MATCH(C3276, FACT_ORDERS!C:C, 0)), 1, 0)</f>
        <v>0</v>
      </c>
      <c r="H3276" s="12">
        <f>COUNTIF(B:B,FACT_SEARCHES[[#This Row],[WD_PRODUCTS]])</f>
        <v>74</v>
      </c>
    </row>
    <row r="3277" spans="1:8" x14ac:dyDescent="0.3">
      <c r="A3277" s="12">
        <v>10275</v>
      </c>
      <c r="B3277" s="12">
        <v>209</v>
      </c>
      <c r="C3277" s="8">
        <v>10923</v>
      </c>
      <c r="D3277" s="12" t="s">
        <v>4944</v>
      </c>
      <c r="E3277" s="13">
        <v>44212</v>
      </c>
      <c r="F3277" s="12" t="s">
        <v>17761</v>
      </c>
      <c r="G3277" s="12">
        <f>IF(ISNUMBER(MATCH(C3277, FACT_ORDERS!C:C, 0)), 1, 0)</f>
        <v>0</v>
      </c>
      <c r="H3277" s="12">
        <f>COUNTIF(B:B,FACT_SEARCHES[[#This Row],[WD_PRODUCTS]])</f>
        <v>91</v>
      </c>
    </row>
    <row r="3278" spans="1:8" x14ac:dyDescent="0.3">
      <c r="A3278" s="12">
        <v>10276</v>
      </c>
      <c r="B3278" s="12">
        <v>280</v>
      </c>
      <c r="C3278" s="8">
        <v>10102</v>
      </c>
      <c r="D3278" s="12" t="s">
        <v>4945</v>
      </c>
      <c r="E3278" s="13">
        <v>45349</v>
      </c>
      <c r="F3278" s="12" t="s">
        <v>3673</v>
      </c>
      <c r="G3278" s="12">
        <f>IF(ISNUMBER(MATCH(C3278, FACT_ORDERS!C:C, 0)), 1, 0)</f>
        <v>1</v>
      </c>
      <c r="H3278" s="12">
        <f>COUNTIF(B:B,FACT_SEARCHES[[#This Row],[WD_PRODUCTS]])</f>
        <v>40</v>
      </c>
    </row>
    <row r="3279" spans="1:8" x14ac:dyDescent="0.3">
      <c r="A3279" s="12">
        <v>10277</v>
      </c>
      <c r="B3279" s="12">
        <v>266</v>
      </c>
      <c r="C3279" s="8">
        <v>10430</v>
      </c>
      <c r="D3279" s="12" t="s">
        <v>4946</v>
      </c>
      <c r="E3279" s="13">
        <v>45467</v>
      </c>
      <c r="F3279" s="12" t="s">
        <v>17762</v>
      </c>
      <c r="G3279" s="12">
        <f>IF(ISNUMBER(MATCH(C3279, FACT_ORDERS!C:C, 0)), 1, 0)</f>
        <v>0</v>
      </c>
      <c r="H3279" s="12">
        <f>COUNTIF(B:B,FACT_SEARCHES[[#This Row],[WD_PRODUCTS]])</f>
        <v>94</v>
      </c>
    </row>
    <row r="3280" spans="1:8" x14ac:dyDescent="0.3">
      <c r="A3280" s="12">
        <v>10278</v>
      </c>
      <c r="B3280" s="12">
        <v>249</v>
      </c>
      <c r="C3280" s="8">
        <v>10430</v>
      </c>
      <c r="D3280" s="12" t="s">
        <v>4947</v>
      </c>
      <c r="E3280" s="13">
        <v>45467</v>
      </c>
      <c r="F3280" s="12" t="s">
        <v>17763</v>
      </c>
      <c r="G3280" s="12">
        <f>IF(ISNUMBER(MATCH(C3280, FACT_ORDERS!C:C, 0)), 1, 0)</f>
        <v>0</v>
      </c>
      <c r="H3280" s="12">
        <f>COUNTIF(B:B,FACT_SEARCHES[[#This Row],[WD_PRODUCTS]])</f>
        <v>85</v>
      </c>
    </row>
    <row r="3281" spans="1:8" x14ac:dyDescent="0.3">
      <c r="A3281" s="12">
        <v>10279</v>
      </c>
      <c r="B3281" s="12">
        <v>223</v>
      </c>
      <c r="C3281" s="8">
        <v>10175</v>
      </c>
      <c r="D3281" s="12" t="s">
        <v>4948</v>
      </c>
      <c r="E3281" s="13">
        <v>44886</v>
      </c>
      <c r="F3281" s="12" t="s">
        <v>17764</v>
      </c>
      <c r="G3281" s="12">
        <f>IF(ISNUMBER(MATCH(C3281, FACT_ORDERS!C:C, 0)), 1, 0)</f>
        <v>0</v>
      </c>
      <c r="H3281" s="12">
        <f>COUNTIF(B:B,FACT_SEARCHES[[#This Row],[WD_PRODUCTS]])</f>
        <v>45</v>
      </c>
    </row>
    <row r="3282" spans="1:8" x14ac:dyDescent="0.3">
      <c r="A3282" s="12">
        <v>10280</v>
      </c>
      <c r="B3282" s="12">
        <v>270</v>
      </c>
      <c r="C3282" s="8">
        <v>10317</v>
      </c>
      <c r="D3282" s="12" t="s">
        <v>4949</v>
      </c>
      <c r="E3282" s="13">
        <v>44982</v>
      </c>
      <c r="F3282" s="12" t="s">
        <v>17765</v>
      </c>
      <c r="G3282" s="12">
        <f>IF(ISNUMBER(MATCH(C3282, FACT_ORDERS!C:C, 0)), 1, 0)</f>
        <v>1</v>
      </c>
      <c r="H3282" s="12">
        <f>COUNTIF(B:B,FACT_SEARCHES[[#This Row],[WD_PRODUCTS]])</f>
        <v>54</v>
      </c>
    </row>
    <row r="3283" spans="1:8" x14ac:dyDescent="0.3">
      <c r="A3283" s="12">
        <v>10281</v>
      </c>
      <c r="B3283" s="12">
        <v>275</v>
      </c>
      <c r="C3283" s="8">
        <v>10897</v>
      </c>
      <c r="D3283" s="12" t="s">
        <v>4950</v>
      </c>
      <c r="E3283" s="13">
        <v>44827</v>
      </c>
      <c r="F3283" s="12" t="s">
        <v>17766</v>
      </c>
      <c r="G3283" s="12">
        <f>IF(ISNUMBER(MATCH(C3283, FACT_ORDERS!C:C, 0)), 1, 0)</f>
        <v>0</v>
      </c>
      <c r="H3283" s="12">
        <f>COUNTIF(B:B,FACT_SEARCHES[[#This Row],[WD_PRODUCTS]])</f>
        <v>70</v>
      </c>
    </row>
    <row r="3284" spans="1:8" x14ac:dyDescent="0.3">
      <c r="A3284" s="12">
        <v>10282</v>
      </c>
      <c r="B3284" s="12">
        <v>280</v>
      </c>
      <c r="C3284" s="8">
        <v>10897</v>
      </c>
      <c r="D3284" s="12" t="s">
        <v>4951</v>
      </c>
      <c r="E3284" s="13">
        <v>44827</v>
      </c>
      <c r="F3284" s="12" t="s">
        <v>17767</v>
      </c>
      <c r="G3284" s="12">
        <f>IF(ISNUMBER(MATCH(C3284, FACT_ORDERS!C:C, 0)), 1, 0)</f>
        <v>0</v>
      </c>
      <c r="H3284" s="12">
        <f>COUNTIF(B:B,FACT_SEARCHES[[#This Row],[WD_PRODUCTS]])</f>
        <v>40</v>
      </c>
    </row>
    <row r="3285" spans="1:8" x14ac:dyDescent="0.3">
      <c r="A3285" s="12">
        <v>10283</v>
      </c>
      <c r="B3285" s="12">
        <v>289</v>
      </c>
      <c r="C3285" s="8">
        <v>10601</v>
      </c>
      <c r="D3285" s="12" t="s">
        <v>4952</v>
      </c>
      <c r="E3285" s="13">
        <v>45276</v>
      </c>
      <c r="F3285" s="12" t="s">
        <v>17768</v>
      </c>
      <c r="G3285" s="12">
        <f>IF(ISNUMBER(MATCH(C3285, FACT_ORDERS!C:C, 0)), 1, 0)</f>
        <v>1</v>
      </c>
      <c r="H3285" s="12">
        <f>COUNTIF(B:B,FACT_SEARCHES[[#This Row],[WD_PRODUCTS]])</f>
        <v>56</v>
      </c>
    </row>
    <row r="3286" spans="1:8" x14ac:dyDescent="0.3">
      <c r="A3286" s="12">
        <v>10284</v>
      </c>
      <c r="B3286" s="12">
        <v>255</v>
      </c>
      <c r="C3286" s="8">
        <v>10601</v>
      </c>
      <c r="D3286" s="12" t="s">
        <v>4953</v>
      </c>
      <c r="E3286" s="13">
        <v>45276</v>
      </c>
      <c r="F3286" s="12" t="s">
        <v>17769</v>
      </c>
      <c r="G3286" s="12">
        <f>IF(ISNUMBER(MATCH(C3286, FACT_ORDERS!C:C, 0)), 1, 0)</f>
        <v>1</v>
      </c>
      <c r="H3286" s="12">
        <f>COUNTIF(B:B,FACT_SEARCHES[[#This Row],[WD_PRODUCTS]])</f>
        <v>74</v>
      </c>
    </row>
    <row r="3287" spans="1:8" x14ac:dyDescent="0.3">
      <c r="A3287" s="12">
        <v>10285</v>
      </c>
      <c r="B3287" s="12">
        <v>278</v>
      </c>
      <c r="C3287" s="8">
        <v>10601</v>
      </c>
      <c r="D3287" s="12" t="s">
        <v>4954</v>
      </c>
      <c r="E3287" s="13">
        <v>45276</v>
      </c>
      <c r="F3287" s="12" t="s">
        <v>17770</v>
      </c>
      <c r="G3287" s="12">
        <f>IF(ISNUMBER(MATCH(C3287, FACT_ORDERS!C:C, 0)), 1, 0)</f>
        <v>1</v>
      </c>
      <c r="H3287" s="12">
        <f>COUNTIF(B:B,FACT_SEARCHES[[#This Row],[WD_PRODUCTS]])</f>
        <v>81</v>
      </c>
    </row>
    <row r="3288" spans="1:8" x14ac:dyDescent="0.3">
      <c r="A3288" s="12">
        <v>10286</v>
      </c>
      <c r="B3288" s="12">
        <v>297</v>
      </c>
      <c r="C3288" s="8">
        <v>10601</v>
      </c>
      <c r="D3288" s="12" t="s">
        <v>4955</v>
      </c>
      <c r="E3288" s="13">
        <v>45276</v>
      </c>
      <c r="F3288" s="12" t="s">
        <v>17771</v>
      </c>
      <c r="G3288" s="12">
        <f>IF(ISNUMBER(MATCH(C3288, FACT_ORDERS!C:C, 0)), 1, 0)</f>
        <v>1</v>
      </c>
      <c r="H3288" s="12">
        <f>COUNTIF(B:B,FACT_SEARCHES[[#This Row],[WD_PRODUCTS]])</f>
        <v>64</v>
      </c>
    </row>
    <row r="3289" spans="1:8" x14ac:dyDescent="0.3">
      <c r="A3289" s="12">
        <v>10287</v>
      </c>
      <c r="B3289" s="12">
        <v>247</v>
      </c>
      <c r="C3289" s="8">
        <v>10541</v>
      </c>
      <c r="D3289" s="12" t="s">
        <v>4956</v>
      </c>
      <c r="E3289" s="13">
        <v>45164</v>
      </c>
      <c r="F3289" s="12" t="s">
        <v>17772</v>
      </c>
      <c r="G3289" s="12">
        <f>IF(ISNUMBER(MATCH(C3289, FACT_ORDERS!C:C, 0)), 1, 0)</f>
        <v>1</v>
      </c>
      <c r="H3289" s="12">
        <f>COUNTIF(B:B,FACT_SEARCHES[[#This Row],[WD_PRODUCTS]])</f>
        <v>72</v>
      </c>
    </row>
    <row r="3290" spans="1:8" x14ac:dyDescent="0.3">
      <c r="A3290" s="12">
        <v>10288</v>
      </c>
      <c r="B3290" s="12">
        <v>254</v>
      </c>
      <c r="C3290" s="8">
        <v>10541</v>
      </c>
      <c r="D3290" s="12" t="s">
        <v>4957</v>
      </c>
      <c r="E3290" s="13">
        <v>45164</v>
      </c>
      <c r="F3290" s="12" t="s">
        <v>17773</v>
      </c>
      <c r="G3290" s="12">
        <f>IF(ISNUMBER(MATCH(C3290, FACT_ORDERS!C:C, 0)), 1, 0)</f>
        <v>1</v>
      </c>
      <c r="H3290" s="12">
        <f>COUNTIF(B:B,FACT_SEARCHES[[#This Row],[WD_PRODUCTS]])</f>
        <v>77</v>
      </c>
    </row>
    <row r="3291" spans="1:8" x14ac:dyDescent="0.3">
      <c r="A3291" s="12">
        <v>10289</v>
      </c>
      <c r="B3291" s="12">
        <v>241</v>
      </c>
      <c r="C3291" s="8">
        <v>10541</v>
      </c>
      <c r="D3291" s="12" t="s">
        <v>4958</v>
      </c>
      <c r="E3291" s="13">
        <v>45164</v>
      </c>
      <c r="F3291" s="12" t="s">
        <v>17774</v>
      </c>
      <c r="G3291" s="12">
        <f>IF(ISNUMBER(MATCH(C3291, FACT_ORDERS!C:C, 0)), 1, 0)</f>
        <v>1</v>
      </c>
      <c r="H3291" s="12">
        <f>COUNTIF(B:B,FACT_SEARCHES[[#This Row],[WD_PRODUCTS]])</f>
        <v>96</v>
      </c>
    </row>
    <row r="3292" spans="1:8" x14ac:dyDescent="0.3">
      <c r="A3292" s="12">
        <v>10290</v>
      </c>
      <c r="B3292" s="12">
        <v>288</v>
      </c>
      <c r="C3292" s="8">
        <v>10295</v>
      </c>
      <c r="D3292" s="12" t="s">
        <v>4959</v>
      </c>
      <c r="E3292" s="13">
        <v>45499</v>
      </c>
      <c r="F3292" s="12" t="s">
        <v>12897</v>
      </c>
      <c r="G3292" s="12">
        <f>IF(ISNUMBER(MATCH(C3292, FACT_ORDERS!C:C, 0)), 1, 0)</f>
        <v>1</v>
      </c>
      <c r="H3292" s="12">
        <f>COUNTIF(B:B,FACT_SEARCHES[[#This Row],[WD_PRODUCTS]])</f>
        <v>106</v>
      </c>
    </row>
    <row r="3293" spans="1:8" x14ac:dyDescent="0.3">
      <c r="A3293" s="12">
        <v>10291</v>
      </c>
      <c r="B3293" s="12">
        <v>283</v>
      </c>
      <c r="C3293" s="8">
        <v>10295</v>
      </c>
      <c r="D3293" s="12" t="s">
        <v>4960</v>
      </c>
      <c r="E3293" s="13">
        <v>45499</v>
      </c>
      <c r="F3293" s="12" t="s">
        <v>17775</v>
      </c>
      <c r="G3293" s="12">
        <f>IF(ISNUMBER(MATCH(C3293, FACT_ORDERS!C:C, 0)), 1, 0)</f>
        <v>1</v>
      </c>
      <c r="H3293" s="12">
        <f>COUNTIF(B:B,FACT_SEARCHES[[#This Row],[WD_PRODUCTS]])</f>
        <v>65</v>
      </c>
    </row>
    <row r="3294" spans="1:8" x14ac:dyDescent="0.3">
      <c r="A3294" s="12">
        <v>10292</v>
      </c>
      <c r="B3294" s="12">
        <v>234</v>
      </c>
      <c r="C3294" s="8">
        <v>10169</v>
      </c>
      <c r="D3294" s="12" t="s">
        <v>4961</v>
      </c>
      <c r="E3294" s="13">
        <v>44484</v>
      </c>
      <c r="F3294" s="12" t="s">
        <v>17776</v>
      </c>
      <c r="G3294" s="12">
        <f>IF(ISNUMBER(MATCH(C3294, FACT_ORDERS!C:C, 0)), 1, 0)</f>
        <v>1</v>
      </c>
      <c r="H3294" s="12">
        <f>COUNTIF(B:B,FACT_SEARCHES[[#This Row],[WD_PRODUCTS]])</f>
        <v>77</v>
      </c>
    </row>
    <row r="3295" spans="1:8" x14ac:dyDescent="0.3">
      <c r="A3295" s="12">
        <v>10293</v>
      </c>
      <c r="B3295" s="12">
        <v>212</v>
      </c>
      <c r="C3295" s="8">
        <v>10169</v>
      </c>
      <c r="D3295" s="12" t="s">
        <v>4962</v>
      </c>
      <c r="E3295" s="13">
        <v>44484</v>
      </c>
      <c r="F3295" s="12" t="s">
        <v>17777</v>
      </c>
      <c r="G3295" s="12">
        <f>IF(ISNUMBER(MATCH(C3295, FACT_ORDERS!C:C, 0)), 1, 0)</f>
        <v>1</v>
      </c>
      <c r="H3295" s="12">
        <f>COUNTIF(B:B,FACT_SEARCHES[[#This Row],[WD_PRODUCTS]])</f>
        <v>67</v>
      </c>
    </row>
    <row r="3296" spans="1:8" x14ac:dyDescent="0.3">
      <c r="A3296" s="12">
        <v>10294</v>
      </c>
      <c r="B3296" s="12">
        <v>266</v>
      </c>
      <c r="C3296" s="8">
        <v>10169</v>
      </c>
      <c r="D3296" s="12" t="s">
        <v>4963</v>
      </c>
      <c r="E3296" s="13">
        <v>44484</v>
      </c>
      <c r="F3296" s="12" t="s">
        <v>17778</v>
      </c>
      <c r="G3296" s="12">
        <f>IF(ISNUMBER(MATCH(C3296, FACT_ORDERS!C:C, 0)), 1, 0)</f>
        <v>1</v>
      </c>
      <c r="H3296" s="12">
        <f>COUNTIF(B:B,FACT_SEARCHES[[#This Row],[WD_PRODUCTS]])</f>
        <v>94</v>
      </c>
    </row>
    <row r="3297" spans="1:8" x14ac:dyDescent="0.3">
      <c r="A3297" s="12">
        <v>10295</v>
      </c>
      <c r="B3297" s="12">
        <v>248</v>
      </c>
      <c r="C3297" s="8">
        <v>10169</v>
      </c>
      <c r="D3297" s="12" t="s">
        <v>4964</v>
      </c>
      <c r="E3297" s="13">
        <v>44484</v>
      </c>
      <c r="F3297" s="12" t="s">
        <v>17779</v>
      </c>
      <c r="G3297" s="12">
        <f>IF(ISNUMBER(MATCH(C3297, FACT_ORDERS!C:C, 0)), 1, 0)</f>
        <v>1</v>
      </c>
      <c r="H3297" s="12">
        <f>COUNTIF(B:B,FACT_SEARCHES[[#This Row],[WD_PRODUCTS]])</f>
        <v>101</v>
      </c>
    </row>
    <row r="3298" spans="1:8" x14ac:dyDescent="0.3">
      <c r="A3298" s="12">
        <v>10296</v>
      </c>
      <c r="B3298" s="12">
        <v>230</v>
      </c>
      <c r="C3298" s="8">
        <v>10169</v>
      </c>
      <c r="D3298" s="12" t="s">
        <v>4965</v>
      </c>
      <c r="E3298" s="13">
        <v>44484</v>
      </c>
      <c r="F3298" s="12" t="s">
        <v>17780</v>
      </c>
      <c r="G3298" s="12">
        <f>IF(ISNUMBER(MATCH(C3298, FACT_ORDERS!C:C, 0)), 1, 0)</f>
        <v>1</v>
      </c>
      <c r="H3298" s="12">
        <f>COUNTIF(B:B,FACT_SEARCHES[[#This Row],[WD_PRODUCTS]])</f>
        <v>74</v>
      </c>
    </row>
    <row r="3299" spans="1:8" x14ac:dyDescent="0.3">
      <c r="A3299" s="12">
        <v>10297</v>
      </c>
      <c r="B3299" s="12">
        <v>277</v>
      </c>
      <c r="C3299" s="8">
        <v>10814</v>
      </c>
      <c r="D3299" s="12" t="s">
        <v>4966</v>
      </c>
      <c r="E3299" s="13">
        <v>45205</v>
      </c>
      <c r="F3299" s="12" t="s">
        <v>17781</v>
      </c>
      <c r="G3299" s="12">
        <f>IF(ISNUMBER(MATCH(C3299, FACT_ORDERS!C:C, 0)), 1, 0)</f>
        <v>0</v>
      </c>
      <c r="H3299" s="12">
        <f>COUNTIF(B:B,FACT_SEARCHES[[#This Row],[WD_PRODUCTS]])</f>
        <v>98</v>
      </c>
    </row>
    <row r="3300" spans="1:8" x14ac:dyDescent="0.3">
      <c r="A3300" s="12">
        <v>10298</v>
      </c>
      <c r="B3300" s="12">
        <v>270</v>
      </c>
      <c r="C3300" s="8">
        <v>10814</v>
      </c>
      <c r="D3300" s="12" t="s">
        <v>4967</v>
      </c>
      <c r="E3300" s="13">
        <v>45205</v>
      </c>
      <c r="F3300" s="12" t="s">
        <v>17782</v>
      </c>
      <c r="G3300" s="12">
        <f>IF(ISNUMBER(MATCH(C3300, FACT_ORDERS!C:C, 0)), 1, 0)</f>
        <v>0</v>
      </c>
      <c r="H3300" s="12">
        <f>COUNTIF(B:B,FACT_SEARCHES[[#This Row],[WD_PRODUCTS]])</f>
        <v>54</v>
      </c>
    </row>
    <row r="3301" spans="1:8" x14ac:dyDescent="0.3">
      <c r="A3301" s="12">
        <v>10299</v>
      </c>
      <c r="B3301" s="12">
        <v>247</v>
      </c>
      <c r="C3301" s="8">
        <v>10866</v>
      </c>
      <c r="D3301" s="12" t="s">
        <v>4968</v>
      </c>
      <c r="E3301" s="13">
        <v>44341</v>
      </c>
      <c r="F3301" s="12" t="s">
        <v>17783</v>
      </c>
      <c r="G3301" s="12">
        <f>IF(ISNUMBER(MATCH(C3301, FACT_ORDERS!C:C, 0)), 1, 0)</f>
        <v>1</v>
      </c>
      <c r="H3301" s="12">
        <f>COUNTIF(B:B,FACT_SEARCHES[[#This Row],[WD_PRODUCTS]])</f>
        <v>72</v>
      </c>
    </row>
    <row r="3302" spans="1:8" x14ac:dyDescent="0.3">
      <c r="A3302" s="12">
        <v>10300</v>
      </c>
      <c r="B3302" s="12">
        <v>263</v>
      </c>
      <c r="C3302" s="8">
        <v>10866</v>
      </c>
      <c r="D3302" s="12" t="s">
        <v>4969</v>
      </c>
      <c r="E3302" s="13">
        <v>44341</v>
      </c>
      <c r="F3302" s="12" t="s">
        <v>17784</v>
      </c>
      <c r="G3302" s="12">
        <f>IF(ISNUMBER(MATCH(C3302, FACT_ORDERS!C:C, 0)), 1, 0)</f>
        <v>1</v>
      </c>
      <c r="H3302" s="12">
        <f>COUNTIF(B:B,FACT_SEARCHES[[#This Row],[WD_PRODUCTS]])</f>
        <v>108</v>
      </c>
    </row>
    <row r="3303" spans="1:8" x14ac:dyDescent="0.3">
      <c r="A3303" s="12">
        <v>10301</v>
      </c>
      <c r="B3303" s="12">
        <v>278</v>
      </c>
      <c r="C3303" s="8">
        <v>10866</v>
      </c>
      <c r="D3303" s="12" t="s">
        <v>4970</v>
      </c>
      <c r="E3303" s="13">
        <v>44341</v>
      </c>
      <c r="F3303" s="12" t="s">
        <v>3240</v>
      </c>
      <c r="G3303" s="12">
        <f>IF(ISNUMBER(MATCH(C3303, FACT_ORDERS!C:C, 0)), 1, 0)</f>
        <v>1</v>
      </c>
      <c r="H3303" s="12">
        <f>COUNTIF(B:B,FACT_SEARCHES[[#This Row],[WD_PRODUCTS]])</f>
        <v>81</v>
      </c>
    </row>
    <row r="3304" spans="1:8" x14ac:dyDescent="0.3">
      <c r="A3304" s="12">
        <v>10302</v>
      </c>
      <c r="B3304" s="12">
        <v>249</v>
      </c>
      <c r="C3304" s="8">
        <v>10583</v>
      </c>
      <c r="D3304" s="12" t="s">
        <v>4971</v>
      </c>
      <c r="E3304" s="13">
        <v>44221</v>
      </c>
      <c r="F3304" s="12" t="s">
        <v>17785</v>
      </c>
      <c r="G3304" s="12">
        <f>IF(ISNUMBER(MATCH(C3304, FACT_ORDERS!C:C, 0)), 1, 0)</f>
        <v>1</v>
      </c>
      <c r="H3304" s="12">
        <f>COUNTIF(B:B,FACT_SEARCHES[[#This Row],[WD_PRODUCTS]])</f>
        <v>85</v>
      </c>
    </row>
    <row r="3305" spans="1:8" x14ac:dyDescent="0.3">
      <c r="A3305" s="12">
        <v>10303</v>
      </c>
      <c r="B3305" s="12">
        <v>272</v>
      </c>
      <c r="C3305" s="8">
        <v>10583</v>
      </c>
      <c r="D3305" s="12" t="s">
        <v>4972</v>
      </c>
      <c r="E3305" s="13">
        <v>44221</v>
      </c>
      <c r="F3305" s="12" t="s">
        <v>17786</v>
      </c>
      <c r="G3305" s="12">
        <f>IF(ISNUMBER(MATCH(C3305, FACT_ORDERS!C:C, 0)), 1, 0)</f>
        <v>1</v>
      </c>
      <c r="H3305" s="12">
        <f>COUNTIF(B:B,FACT_SEARCHES[[#This Row],[WD_PRODUCTS]])</f>
        <v>39</v>
      </c>
    </row>
    <row r="3306" spans="1:8" x14ac:dyDescent="0.3">
      <c r="A3306" s="12">
        <v>10304</v>
      </c>
      <c r="B3306" s="12">
        <v>265</v>
      </c>
      <c r="C3306" s="8">
        <v>10583</v>
      </c>
      <c r="D3306" s="12" t="s">
        <v>4973</v>
      </c>
      <c r="E3306" s="13">
        <v>44221</v>
      </c>
      <c r="F3306" s="12" t="s">
        <v>17787</v>
      </c>
      <c r="G3306" s="12">
        <f>IF(ISNUMBER(MATCH(C3306, FACT_ORDERS!C:C, 0)), 1, 0)</f>
        <v>1</v>
      </c>
      <c r="H3306" s="12">
        <f>COUNTIF(B:B,FACT_SEARCHES[[#This Row],[WD_PRODUCTS]])</f>
        <v>89</v>
      </c>
    </row>
    <row r="3307" spans="1:8" x14ac:dyDescent="0.3">
      <c r="A3307" s="12">
        <v>10305</v>
      </c>
      <c r="B3307" s="12">
        <v>208</v>
      </c>
      <c r="C3307" s="8">
        <v>10286</v>
      </c>
      <c r="D3307" s="12" t="s">
        <v>4974</v>
      </c>
      <c r="E3307" s="13">
        <v>44448</v>
      </c>
      <c r="F3307" s="12" t="s">
        <v>14370</v>
      </c>
      <c r="G3307" s="12">
        <f>IF(ISNUMBER(MATCH(C3307, FACT_ORDERS!C:C, 0)), 1, 0)</f>
        <v>1</v>
      </c>
      <c r="H3307" s="12">
        <f>COUNTIF(B:B,FACT_SEARCHES[[#This Row],[WD_PRODUCTS]])</f>
        <v>91</v>
      </c>
    </row>
    <row r="3308" spans="1:8" x14ac:dyDescent="0.3">
      <c r="A3308" s="12">
        <v>10306</v>
      </c>
      <c r="B3308" s="12">
        <v>276</v>
      </c>
      <c r="C3308" s="8">
        <v>10286</v>
      </c>
      <c r="D3308" s="12" t="s">
        <v>4975</v>
      </c>
      <c r="E3308" s="13">
        <v>44448</v>
      </c>
      <c r="F3308" s="12" t="s">
        <v>17788</v>
      </c>
      <c r="G3308" s="12">
        <f>IF(ISNUMBER(MATCH(C3308, FACT_ORDERS!C:C, 0)), 1, 0)</f>
        <v>1</v>
      </c>
      <c r="H3308" s="12">
        <f>COUNTIF(B:B,FACT_SEARCHES[[#This Row],[WD_PRODUCTS]])</f>
        <v>65</v>
      </c>
    </row>
    <row r="3309" spans="1:8" x14ac:dyDescent="0.3">
      <c r="A3309" s="12">
        <v>10307</v>
      </c>
      <c r="B3309" s="12">
        <v>240</v>
      </c>
      <c r="C3309" s="8">
        <v>10286</v>
      </c>
      <c r="D3309" s="12" t="s">
        <v>4976</v>
      </c>
      <c r="E3309" s="13">
        <v>44448</v>
      </c>
      <c r="F3309" s="12" t="s">
        <v>17789</v>
      </c>
      <c r="G3309" s="12">
        <f>IF(ISNUMBER(MATCH(C3309, FACT_ORDERS!C:C, 0)), 1, 0)</f>
        <v>1</v>
      </c>
      <c r="H3309" s="12">
        <f>COUNTIF(B:B,FACT_SEARCHES[[#This Row],[WD_PRODUCTS]])</f>
        <v>51</v>
      </c>
    </row>
    <row r="3310" spans="1:8" x14ac:dyDescent="0.3">
      <c r="A3310" s="12">
        <v>10308</v>
      </c>
      <c r="B3310" s="12">
        <v>286</v>
      </c>
      <c r="C3310" s="8">
        <v>10286</v>
      </c>
      <c r="D3310" s="12" t="s">
        <v>4977</v>
      </c>
      <c r="E3310" s="13">
        <v>44448</v>
      </c>
      <c r="F3310" s="12" t="s">
        <v>17790</v>
      </c>
      <c r="G3310" s="12">
        <f>IF(ISNUMBER(MATCH(C3310, FACT_ORDERS!C:C, 0)), 1, 0)</f>
        <v>1</v>
      </c>
      <c r="H3310" s="12">
        <f>COUNTIF(B:B,FACT_SEARCHES[[#This Row],[WD_PRODUCTS]])</f>
        <v>71</v>
      </c>
    </row>
    <row r="3311" spans="1:8" x14ac:dyDescent="0.3">
      <c r="A3311" s="12">
        <v>10309</v>
      </c>
      <c r="B3311" s="12">
        <v>291</v>
      </c>
      <c r="C3311" s="8">
        <v>10988</v>
      </c>
      <c r="D3311" s="12" t="s">
        <v>4978</v>
      </c>
      <c r="E3311" s="13">
        <v>45488</v>
      </c>
      <c r="F3311" s="12" t="s">
        <v>17791</v>
      </c>
      <c r="G3311" s="12">
        <f>IF(ISNUMBER(MATCH(C3311, FACT_ORDERS!C:C, 0)), 1, 0)</f>
        <v>0</v>
      </c>
      <c r="H3311" s="12">
        <f>COUNTIF(B:B,FACT_SEARCHES[[#This Row],[WD_PRODUCTS]])</f>
        <v>42</v>
      </c>
    </row>
    <row r="3312" spans="1:8" x14ac:dyDescent="0.3">
      <c r="A3312" s="12">
        <v>10310</v>
      </c>
      <c r="B3312" s="12">
        <v>219</v>
      </c>
      <c r="C3312" s="8">
        <v>10988</v>
      </c>
      <c r="D3312" s="12" t="s">
        <v>4979</v>
      </c>
      <c r="E3312" s="13">
        <v>45488</v>
      </c>
      <c r="F3312" s="12" t="s">
        <v>17792</v>
      </c>
      <c r="G3312" s="12">
        <f>IF(ISNUMBER(MATCH(C3312, FACT_ORDERS!C:C, 0)), 1, 0)</f>
        <v>0</v>
      </c>
      <c r="H3312" s="12">
        <f>COUNTIF(B:B,FACT_SEARCHES[[#This Row],[WD_PRODUCTS]])</f>
        <v>83</v>
      </c>
    </row>
    <row r="3313" spans="1:8" x14ac:dyDescent="0.3">
      <c r="A3313" s="12">
        <v>10311</v>
      </c>
      <c r="B3313" s="12">
        <v>203</v>
      </c>
      <c r="C3313" s="8">
        <v>10965</v>
      </c>
      <c r="D3313" s="12" t="s">
        <v>4980</v>
      </c>
      <c r="E3313" s="13">
        <v>44205</v>
      </c>
      <c r="F3313" s="12" t="s">
        <v>17793</v>
      </c>
      <c r="G3313" s="12">
        <f>IF(ISNUMBER(MATCH(C3313, FACT_ORDERS!C:C, 0)), 1, 0)</f>
        <v>1</v>
      </c>
      <c r="H3313" s="12">
        <f>COUNTIF(B:B,FACT_SEARCHES[[#This Row],[WD_PRODUCTS]])</f>
        <v>46</v>
      </c>
    </row>
    <row r="3314" spans="1:8" x14ac:dyDescent="0.3">
      <c r="A3314" s="12">
        <v>10312</v>
      </c>
      <c r="B3314" s="12">
        <v>234</v>
      </c>
      <c r="C3314" s="8">
        <v>10965</v>
      </c>
      <c r="D3314" s="12" t="s">
        <v>4981</v>
      </c>
      <c r="E3314" s="13">
        <v>44205</v>
      </c>
      <c r="F3314" s="12" t="s">
        <v>17794</v>
      </c>
      <c r="G3314" s="12">
        <f>IF(ISNUMBER(MATCH(C3314, FACT_ORDERS!C:C, 0)), 1, 0)</f>
        <v>1</v>
      </c>
      <c r="H3314" s="12">
        <f>COUNTIF(B:B,FACT_SEARCHES[[#This Row],[WD_PRODUCTS]])</f>
        <v>77</v>
      </c>
    </row>
    <row r="3315" spans="1:8" x14ac:dyDescent="0.3">
      <c r="A3315" s="12">
        <v>10313</v>
      </c>
      <c r="B3315" s="12">
        <v>269</v>
      </c>
      <c r="C3315" s="8">
        <v>10965</v>
      </c>
      <c r="D3315" s="12" t="s">
        <v>4982</v>
      </c>
      <c r="E3315" s="13">
        <v>44205</v>
      </c>
      <c r="F3315" s="12" t="s">
        <v>17795</v>
      </c>
      <c r="G3315" s="12">
        <f>IF(ISNUMBER(MATCH(C3315, FACT_ORDERS!C:C, 0)), 1, 0)</f>
        <v>1</v>
      </c>
      <c r="H3315" s="12">
        <f>COUNTIF(B:B,FACT_SEARCHES[[#This Row],[WD_PRODUCTS]])</f>
        <v>50</v>
      </c>
    </row>
    <row r="3316" spans="1:8" x14ac:dyDescent="0.3">
      <c r="A3316" s="12">
        <v>10314</v>
      </c>
      <c r="B3316" s="12">
        <v>228</v>
      </c>
      <c r="C3316" s="8">
        <v>10482</v>
      </c>
      <c r="D3316" s="12" t="s">
        <v>4983</v>
      </c>
      <c r="E3316" s="13">
        <v>45487</v>
      </c>
      <c r="F3316" s="12" t="s">
        <v>17796</v>
      </c>
      <c r="G3316" s="12">
        <f>IF(ISNUMBER(MATCH(C3316, FACT_ORDERS!C:C, 0)), 1, 0)</f>
        <v>1</v>
      </c>
      <c r="H3316" s="12">
        <f>COUNTIF(B:B,FACT_SEARCHES[[#This Row],[WD_PRODUCTS]])</f>
        <v>79</v>
      </c>
    </row>
    <row r="3317" spans="1:8" x14ac:dyDescent="0.3">
      <c r="A3317" s="12">
        <v>10315</v>
      </c>
      <c r="B3317" s="12">
        <v>238</v>
      </c>
      <c r="C3317" s="8">
        <v>10482</v>
      </c>
      <c r="D3317" s="12" t="s">
        <v>4984</v>
      </c>
      <c r="E3317" s="13">
        <v>45487</v>
      </c>
      <c r="F3317" s="12" t="s">
        <v>17797</v>
      </c>
      <c r="G3317" s="12">
        <f>IF(ISNUMBER(MATCH(C3317, FACT_ORDERS!C:C, 0)), 1, 0)</f>
        <v>1</v>
      </c>
      <c r="H3317" s="12">
        <f>COUNTIF(B:B,FACT_SEARCHES[[#This Row],[WD_PRODUCTS]])</f>
        <v>57</v>
      </c>
    </row>
    <row r="3318" spans="1:8" x14ac:dyDescent="0.3">
      <c r="A3318" s="12">
        <v>10316</v>
      </c>
      <c r="B3318" s="12">
        <v>248</v>
      </c>
      <c r="C3318" s="8">
        <v>10249</v>
      </c>
      <c r="D3318" s="12" t="s">
        <v>4985</v>
      </c>
      <c r="E3318" s="13">
        <v>45490</v>
      </c>
      <c r="F3318" s="12" t="s">
        <v>17798</v>
      </c>
      <c r="G3318" s="12">
        <f>IF(ISNUMBER(MATCH(C3318, FACT_ORDERS!C:C, 0)), 1, 0)</f>
        <v>0</v>
      </c>
      <c r="H3318" s="12">
        <f>COUNTIF(B:B,FACT_SEARCHES[[#This Row],[WD_PRODUCTS]])</f>
        <v>101</v>
      </c>
    </row>
    <row r="3319" spans="1:8" x14ac:dyDescent="0.3">
      <c r="A3319" s="12">
        <v>10317</v>
      </c>
      <c r="B3319" s="12">
        <v>259</v>
      </c>
      <c r="C3319" s="8">
        <v>10130</v>
      </c>
      <c r="D3319" s="12" t="s">
        <v>4986</v>
      </c>
      <c r="E3319" s="13">
        <v>45019</v>
      </c>
      <c r="F3319" s="12" t="s">
        <v>17799</v>
      </c>
      <c r="G3319" s="12">
        <f>IF(ISNUMBER(MATCH(C3319, FACT_ORDERS!C:C, 0)), 1, 0)</f>
        <v>0</v>
      </c>
      <c r="H3319" s="12">
        <f>COUNTIF(B:B,FACT_SEARCHES[[#This Row],[WD_PRODUCTS]])</f>
        <v>64</v>
      </c>
    </row>
    <row r="3320" spans="1:8" x14ac:dyDescent="0.3">
      <c r="A3320" s="12">
        <v>10318</v>
      </c>
      <c r="B3320" s="12">
        <v>208</v>
      </c>
      <c r="C3320" s="8">
        <v>10130</v>
      </c>
      <c r="D3320" s="12" t="s">
        <v>4987</v>
      </c>
      <c r="E3320" s="13">
        <v>45019</v>
      </c>
      <c r="F3320" s="12" t="s">
        <v>17800</v>
      </c>
      <c r="G3320" s="12">
        <f>IF(ISNUMBER(MATCH(C3320, FACT_ORDERS!C:C, 0)), 1, 0)</f>
        <v>0</v>
      </c>
      <c r="H3320" s="12">
        <f>COUNTIF(B:B,FACT_SEARCHES[[#This Row],[WD_PRODUCTS]])</f>
        <v>91</v>
      </c>
    </row>
    <row r="3321" spans="1:8" x14ac:dyDescent="0.3">
      <c r="A3321" s="12">
        <v>10319</v>
      </c>
      <c r="B3321" s="12">
        <v>253</v>
      </c>
      <c r="C3321" s="8">
        <v>10263</v>
      </c>
      <c r="D3321" s="12" t="s">
        <v>4988</v>
      </c>
      <c r="E3321" s="13">
        <v>45475</v>
      </c>
      <c r="F3321" s="12" t="s">
        <v>17801</v>
      </c>
      <c r="G3321" s="12">
        <f>IF(ISNUMBER(MATCH(C3321, FACT_ORDERS!C:C, 0)), 1, 0)</f>
        <v>1</v>
      </c>
      <c r="H3321" s="12">
        <f>COUNTIF(B:B,FACT_SEARCHES[[#This Row],[WD_PRODUCTS]])</f>
        <v>78</v>
      </c>
    </row>
    <row r="3322" spans="1:8" x14ac:dyDescent="0.3">
      <c r="A3322" s="12">
        <v>10320</v>
      </c>
      <c r="B3322" s="12">
        <v>216</v>
      </c>
      <c r="C3322" s="8">
        <v>10263</v>
      </c>
      <c r="D3322" s="12" t="s">
        <v>4989</v>
      </c>
      <c r="E3322" s="13">
        <v>45475</v>
      </c>
      <c r="F3322" s="12" t="s">
        <v>17802</v>
      </c>
      <c r="G3322" s="12">
        <f>IF(ISNUMBER(MATCH(C3322, FACT_ORDERS!C:C, 0)), 1, 0)</f>
        <v>1</v>
      </c>
      <c r="H3322" s="12">
        <f>COUNTIF(B:B,FACT_SEARCHES[[#This Row],[WD_PRODUCTS]])</f>
        <v>107</v>
      </c>
    </row>
    <row r="3323" spans="1:8" x14ac:dyDescent="0.3">
      <c r="A3323" s="12">
        <v>10321</v>
      </c>
      <c r="B3323" s="12">
        <v>223</v>
      </c>
      <c r="C3323" s="8">
        <v>10064</v>
      </c>
      <c r="D3323" s="12" t="s">
        <v>4990</v>
      </c>
      <c r="E3323" s="13">
        <v>45269</v>
      </c>
      <c r="F3323" s="12" t="s">
        <v>17803</v>
      </c>
      <c r="G3323" s="12">
        <f>IF(ISNUMBER(MATCH(C3323, FACT_ORDERS!C:C, 0)), 1, 0)</f>
        <v>0</v>
      </c>
      <c r="H3323" s="12">
        <f>COUNTIF(B:B,FACT_SEARCHES[[#This Row],[WD_PRODUCTS]])</f>
        <v>45</v>
      </c>
    </row>
    <row r="3324" spans="1:8" x14ac:dyDescent="0.3">
      <c r="A3324" s="12">
        <v>10322</v>
      </c>
      <c r="B3324" s="12">
        <v>202</v>
      </c>
      <c r="C3324" s="8">
        <v>10064</v>
      </c>
      <c r="D3324" s="12" t="s">
        <v>4991</v>
      </c>
      <c r="E3324" s="13">
        <v>45269</v>
      </c>
      <c r="F3324" s="12" t="s">
        <v>17804</v>
      </c>
      <c r="G3324" s="12">
        <f>IF(ISNUMBER(MATCH(C3324, FACT_ORDERS!C:C, 0)), 1, 0)</f>
        <v>0</v>
      </c>
      <c r="H3324" s="12">
        <f>COUNTIF(B:B,FACT_SEARCHES[[#This Row],[WD_PRODUCTS]])</f>
        <v>74</v>
      </c>
    </row>
    <row r="3325" spans="1:8" x14ac:dyDescent="0.3">
      <c r="A3325" s="12">
        <v>10323</v>
      </c>
      <c r="B3325" s="12">
        <v>215</v>
      </c>
      <c r="C3325" s="8">
        <v>10744</v>
      </c>
      <c r="D3325" s="12" t="s">
        <v>4992</v>
      </c>
      <c r="E3325" s="13">
        <v>44395</v>
      </c>
      <c r="F3325" s="12" t="s">
        <v>17805</v>
      </c>
      <c r="G3325" s="12">
        <f>IF(ISNUMBER(MATCH(C3325, FACT_ORDERS!C:C, 0)), 1, 0)</f>
        <v>1</v>
      </c>
      <c r="H3325" s="12">
        <f>COUNTIF(B:B,FACT_SEARCHES[[#This Row],[WD_PRODUCTS]])</f>
        <v>67</v>
      </c>
    </row>
    <row r="3326" spans="1:8" x14ac:dyDescent="0.3">
      <c r="A3326" s="12">
        <v>10324</v>
      </c>
      <c r="B3326" s="12">
        <v>298</v>
      </c>
      <c r="C3326" s="8">
        <v>10744</v>
      </c>
      <c r="D3326" s="12" t="s">
        <v>4993</v>
      </c>
      <c r="E3326" s="13">
        <v>44395</v>
      </c>
      <c r="F3326" s="12" t="s">
        <v>17806</v>
      </c>
      <c r="G3326" s="12">
        <f>IF(ISNUMBER(MATCH(C3326, FACT_ORDERS!C:C, 0)), 1, 0)</f>
        <v>1</v>
      </c>
      <c r="H3326" s="12">
        <f>COUNTIF(B:B,FACT_SEARCHES[[#This Row],[WD_PRODUCTS]])</f>
        <v>79</v>
      </c>
    </row>
    <row r="3327" spans="1:8" x14ac:dyDescent="0.3">
      <c r="A3327" s="12">
        <v>10325</v>
      </c>
      <c r="B3327" s="12">
        <v>291</v>
      </c>
      <c r="C3327" s="8">
        <v>10744</v>
      </c>
      <c r="D3327" s="12" t="s">
        <v>4994</v>
      </c>
      <c r="E3327" s="13">
        <v>44395</v>
      </c>
      <c r="F3327" s="12" t="s">
        <v>17807</v>
      </c>
      <c r="G3327" s="12">
        <f>IF(ISNUMBER(MATCH(C3327, FACT_ORDERS!C:C, 0)), 1, 0)</f>
        <v>1</v>
      </c>
      <c r="H3327" s="12">
        <f>COUNTIF(B:B,FACT_SEARCHES[[#This Row],[WD_PRODUCTS]])</f>
        <v>42</v>
      </c>
    </row>
    <row r="3328" spans="1:8" x14ac:dyDescent="0.3">
      <c r="A3328" s="12">
        <v>10326</v>
      </c>
      <c r="B3328" s="12">
        <v>225</v>
      </c>
      <c r="C3328" s="8">
        <v>10485</v>
      </c>
      <c r="D3328" s="12" t="s">
        <v>4995</v>
      </c>
      <c r="E3328" s="13">
        <v>45499</v>
      </c>
      <c r="F3328" s="12" t="s">
        <v>17808</v>
      </c>
      <c r="G3328" s="12">
        <f>IF(ISNUMBER(MATCH(C3328, FACT_ORDERS!C:C, 0)), 1, 0)</f>
        <v>1</v>
      </c>
      <c r="H3328" s="12">
        <f>COUNTIF(B:B,FACT_SEARCHES[[#This Row],[WD_PRODUCTS]])</f>
        <v>74</v>
      </c>
    </row>
    <row r="3329" spans="1:8" x14ac:dyDescent="0.3">
      <c r="A3329" s="12">
        <v>10327</v>
      </c>
      <c r="B3329" s="12">
        <v>258</v>
      </c>
      <c r="C3329" s="8">
        <v>10845</v>
      </c>
      <c r="D3329" s="12" t="s">
        <v>4996</v>
      </c>
      <c r="E3329" s="13">
        <v>45141</v>
      </c>
      <c r="F3329" s="12" t="s">
        <v>17809</v>
      </c>
      <c r="G3329" s="12">
        <f>IF(ISNUMBER(MATCH(C3329, FACT_ORDERS!C:C, 0)), 1, 0)</f>
        <v>1</v>
      </c>
      <c r="H3329" s="12">
        <f>COUNTIF(B:B,FACT_SEARCHES[[#This Row],[WD_PRODUCTS]])</f>
        <v>57</v>
      </c>
    </row>
    <row r="3330" spans="1:8" x14ac:dyDescent="0.3">
      <c r="A3330" s="12">
        <v>10328</v>
      </c>
      <c r="B3330" s="12">
        <v>203</v>
      </c>
      <c r="C3330" s="8">
        <v>10845</v>
      </c>
      <c r="D3330" s="12" t="s">
        <v>4997</v>
      </c>
      <c r="E3330" s="13">
        <v>45141</v>
      </c>
      <c r="F3330" s="12" t="s">
        <v>17810</v>
      </c>
      <c r="G3330" s="12">
        <f>IF(ISNUMBER(MATCH(C3330, FACT_ORDERS!C:C, 0)), 1, 0)</f>
        <v>1</v>
      </c>
      <c r="H3330" s="12">
        <f>COUNTIF(B:B,FACT_SEARCHES[[#This Row],[WD_PRODUCTS]])</f>
        <v>46</v>
      </c>
    </row>
    <row r="3331" spans="1:8" x14ac:dyDescent="0.3">
      <c r="A3331" s="12">
        <v>10329</v>
      </c>
      <c r="B3331" s="12">
        <v>221</v>
      </c>
      <c r="C3331" s="8">
        <v>10845</v>
      </c>
      <c r="D3331" s="12" t="s">
        <v>4998</v>
      </c>
      <c r="E3331" s="13">
        <v>45141</v>
      </c>
      <c r="F3331" s="12" t="s">
        <v>17811</v>
      </c>
      <c r="G3331" s="12">
        <f>IF(ISNUMBER(MATCH(C3331, FACT_ORDERS!C:C, 0)), 1, 0)</f>
        <v>1</v>
      </c>
      <c r="H3331" s="12">
        <f>COUNTIF(B:B,FACT_SEARCHES[[#This Row],[WD_PRODUCTS]])</f>
        <v>31</v>
      </c>
    </row>
    <row r="3332" spans="1:8" x14ac:dyDescent="0.3">
      <c r="A3332" s="12">
        <v>10330</v>
      </c>
      <c r="B3332" s="12">
        <v>226</v>
      </c>
      <c r="C3332" s="8">
        <v>10845</v>
      </c>
      <c r="D3332" s="12" t="s">
        <v>4999</v>
      </c>
      <c r="E3332" s="13">
        <v>45141</v>
      </c>
      <c r="F3332" s="12" t="s">
        <v>17812</v>
      </c>
      <c r="G3332" s="12">
        <f>IF(ISNUMBER(MATCH(C3332, FACT_ORDERS!C:C, 0)), 1, 0)</f>
        <v>1</v>
      </c>
      <c r="H3332" s="12">
        <f>COUNTIF(B:B,FACT_SEARCHES[[#This Row],[WD_PRODUCTS]])</f>
        <v>56</v>
      </c>
    </row>
    <row r="3333" spans="1:8" x14ac:dyDescent="0.3">
      <c r="A3333" s="12">
        <v>10331</v>
      </c>
      <c r="B3333" s="12">
        <v>213</v>
      </c>
      <c r="C3333" s="8">
        <v>10845</v>
      </c>
      <c r="D3333" s="12" t="s">
        <v>5000</v>
      </c>
      <c r="E3333" s="13">
        <v>45141</v>
      </c>
      <c r="F3333" s="12" t="s">
        <v>17097</v>
      </c>
      <c r="G3333" s="12">
        <f>IF(ISNUMBER(MATCH(C3333, FACT_ORDERS!C:C, 0)), 1, 0)</f>
        <v>1</v>
      </c>
      <c r="H3333" s="12">
        <f>COUNTIF(B:B,FACT_SEARCHES[[#This Row],[WD_PRODUCTS]])</f>
        <v>86</v>
      </c>
    </row>
    <row r="3334" spans="1:8" x14ac:dyDescent="0.3">
      <c r="A3334" s="12">
        <v>10332</v>
      </c>
      <c r="B3334" s="12">
        <v>252</v>
      </c>
      <c r="C3334" s="8">
        <v>10247</v>
      </c>
      <c r="D3334" s="12" t="s">
        <v>5001</v>
      </c>
      <c r="E3334" s="13">
        <v>45250</v>
      </c>
      <c r="F3334" s="12" t="s">
        <v>15130</v>
      </c>
      <c r="G3334" s="12">
        <f>IF(ISNUMBER(MATCH(C3334, FACT_ORDERS!C:C, 0)), 1, 0)</f>
        <v>0</v>
      </c>
      <c r="H3334" s="12">
        <f>COUNTIF(B:B,FACT_SEARCHES[[#This Row],[WD_PRODUCTS]])</f>
        <v>64</v>
      </c>
    </row>
    <row r="3335" spans="1:8" x14ac:dyDescent="0.3">
      <c r="A3335" s="12">
        <v>10333</v>
      </c>
      <c r="B3335" s="12">
        <v>202</v>
      </c>
      <c r="C3335" s="8">
        <v>10247</v>
      </c>
      <c r="D3335" s="12" t="s">
        <v>5002</v>
      </c>
      <c r="E3335" s="13">
        <v>45250</v>
      </c>
      <c r="F3335" s="12" t="s">
        <v>17813</v>
      </c>
      <c r="G3335" s="12">
        <f>IF(ISNUMBER(MATCH(C3335, FACT_ORDERS!C:C, 0)), 1, 0)</f>
        <v>0</v>
      </c>
      <c r="H3335" s="12">
        <f>COUNTIF(B:B,FACT_SEARCHES[[#This Row],[WD_PRODUCTS]])</f>
        <v>74</v>
      </c>
    </row>
    <row r="3336" spans="1:8" x14ac:dyDescent="0.3">
      <c r="A3336" s="12">
        <v>10334</v>
      </c>
      <c r="B3336" s="12">
        <v>273</v>
      </c>
      <c r="C3336" s="8">
        <v>10247</v>
      </c>
      <c r="D3336" s="12" t="s">
        <v>5003</v>
      </c>
      <c r="E3336" s="13">
        <v>45250</v>
      </c>
      <c r="F3336" s="12" t="s">
        <v>17814</v>
      </c>
      <c r="G3336" s="12">
        <f>IF(ISNUMBER(MATCH(C3336, FACT_ORDERS!C:C, 0)), 1, 0)</f>
        <v>0</v>
      </c>
      <c r="H3336" s="12">
        <f>COUNTIF(B:B,FACT_SEARCHES[[#This Row],[WD_PRODUCTS]])</f>
        <v>73</v>
      </c>
    </row>
    <row r="3337" spans="1:8" x14ac:dyDescent="0.3">
      <c r="A3337" s="12">
        <v>10335</v>
      </c>
      <c r="B3337" s="12">
        <v>228</v>
      </c>
      <c r="C3337" s="8">
        <v>10247</v>
      </c>
      <c r="D3337" s="12" t="s">
        <v>5004</v>
      </c>
      <c r="E3337" s="13">
        <v>45250</v>
      </c>
      <c r="F3337" s="12" t="s">
        <v>17815</v>
      </c>
      <c r="G3337" s="12">
        <f>IF(ISNUMBER(MATCH(C3337, FACT_ORDERS!C:C, 0)), 1, 0)</f>
        <v>0</v>
      </c>
      <c r="H3337" s="12">
        <f>COUNTIF(B:B,FACT_SEARCHES[[#This Row],[WD_PRODUCTS]])</f>
        <v>79</v>
      </c>
    </row>
    <row r="3338" spans="1:8" x14ac:dyDescent="0.3">
      <c r="A3338" s="12">
        <v>10336</v>
      </c>
      <c r="B3338" s="12">
        <v>287</v>
      </c>
      <c r="C3338" s="8">
        <v>10011</v>
      </c>
      <c r="D3338" s="12" t="s">
        <v>5005</v>
      </c>
      <c r="E3338" s="13">
        <v>45174</v>
      </c>
      <c r="F3338" s="12" t="s">
        <v>17816</v>
      </c>
      <c r="G3338" s="12">
        <f>IF(ISNUMBER(MATCH(C3338, FACT_ORDERS!C:C, 0)), 1, 0)</f>
        <v>1</v>
      </c>
      <c r="H3338" s="12">
        <f>COUNTIF(B:B,FACT_SEARCHES[[#This Row],[WD_PRODUCTS]])</f>
        <v>59</v>
      </c>
    </row>
    <row r="3339" spans="1:8" x14ac:dyDescent="0.3">
      <c r="A3339" s="12">
        <v>10337</v>
      </c>
      <c r="B3339" s="12">
        <v>233</v>
      </c>
      <c r="C3339" s="8">
        <v>10620</v>
      </c>
      <c r="D3339" s="12" t="s">
        <v>5006</v>
      </c>
      <c r="E3339" s="13">
        <v>45156</v>
      </c>
      <c r="F3339" s="12" t="s">
        <v>17817</v>
      </c>
      <c r="G3339" s="12">
        <f>IF(ISNUMBER(MATCH(C3339, FACT_ORDERS!C:C, 0)), 1, 0)</f>
        <v>0</v>
      </c>
      <c r="H3339" s="12">
        <f>COUNTIF(B:B,FACT_SEARCHES[[#This Row],[WD_PRODUCTS]])</f>
        <v>76</v>
      </c>
    </row>
    <row r="3340" spans="1:8" x14ac:dyDescent="0.3">
      <c r="A3340" s="12">
        <v>10338</v>
      </c>
      <c r="B3340" s="12">
        <v>237</v>
      </c>
      <c r="C3340" s="8">
        <v>10423</v>
      </c>
      <c r="D3340" s="12" t="s">
        <v>5007</v>
      </c>
      <c r="E3340" s="13">
        <v>45347</v>
      </c>
      <c r="F3340" s="12" t="s">
        <v>17818</v>
      </c>
      <c r="G3340" s="12">
        <f>IF(ISNUMBER(MATCH(C3340, FACT_ORDERS!C:C, 0)), 1, 0)</f>
        <v>1</v>
      </c>
      <c r="H3340" s="12">
        <f>COUNTIF(B:B,FACT_SEARCHES[[#This Row],[WD_PRODUCTS]])</f>
        <v>99</v>
      </c>
    </row>
    <row r="3341" spans="1:8" x14ac:dyDescent="0.3">
      <c r="A3341" s="12">
        <v>10339</v>
      </c>
      <c r="B3341" s="12">
        <v>258</v>
      </c>
      <c r="C3341" s="8">
        <v>10423</v>
      </c>
      <c r="D3341" s="12" t="s">
        <v>5008</v>
      </c>
      <c r="E3341" s="13">
        <v>45347</v>
      </c>
      <c r="F3341" s="12" t="s">
        <v>17819</v>
      </c>
      <c r="G3341" s="12">
        <f>IF(ISNUMBER(MATCH(C3341, FACT_ORDERS!C:C, 0)), 1, 0)</f>
        <v>1</v>
      </c>
      <c r="H3341" s="12">
        <f>COUNTIF(B:B,FACT_SEARCHES[[#This Row],[WD_PRODUCTS]])</f>
        <v>57</v>
      </c>
    </row>
    <row r="3342" spans="1:8" x14ac:dyDescent="0.3">
      <c r="A3342" s="12">
        <v>10340</v>
      </c>
      <c r="B3342" s="12">
        <v>288</v>
      </c>
      <c r="C3342" s="8">
        <v>10390</v>
      </c>
      <c r="D3342" s="12" t="s">
        <v>5009</v>
      </c>
      <c r="E3342" s="13">
        <v>44830</v>
      </c>
      <c r="F3342" s="12" t="s">
        <v>16552</v>
      </c>
      <c r="G3342" s="12">
        <f>IF(ISNUMBER(MATCH(C3342, FACT_ORDERS!C:C, 0)), 1, 0)</f>
        <v>1</v>
      </c>
      <c r="H3342" s="12">
        <f>COUNTIF(B:B,FACT_SEARCHES[[#This Row],[WD_PRODUCTS]])</f>
        <v>106</v>
      </c>
    </row>
    <row r="3343" spans="1:8" x14ac:dyDescent="0.3">
      <c r="A3343" s="12">
        <v>10341</v>
      </c>
      <c r="B3343" s="12">
        <v>287</v>
      </c>
      <c r="C3343" s="8">
        <v>10390</v>
      </c>
      <c r="D3343" s="12" t="s">
        <v>5010</v>
      </c>
      <c r="E3343" s="13">
        <v>44830</v>
      </c>
      <c r="F3343" s="12" t="s">
        <v>3367</v>
      </c>
      <c r="G3343" s="12">
        <f>IF(ISNUMBER(MATCH(C3343, FACT_ORDERS!C:C, 0)), 1, 0)</f>
        <v>1</v>
      </c>
      <c r="H3343" s="12">
        <f>COUNTIF(B:B,FACT_SEARCHES[[#This Row],[WD_PRODUCTS]])</f>
        <v>59</v>
      </c>
    </row>
    <row r="3344" spans="1:8" x14ac:dyDescent="0.3">
      <c r="A3344" s="12">
        <v>10342</v>
      </c>
      <c r="B3344" s="12">
        <v>283</v>
      </c>
      <c r="C3344" s="8">
        <v>10390</v>
      </c>
      <c r="D3344" s="12" t="s">
        <v>5011</v>
      </c>
      <c r="E3344" s="13">
        <v>44830</v>
      </c>
      <c r="F3344" s="12" t="s">
        <v>17820</v>
      </c>
      <c r="G3344" s="12">
        <f>IF(ISNUMBER(MATCH(C3344, FACT_ORDERS!C:C, 0)), 1, 0)</f>
        <v>1</v>
      </c>
      <c r="H3344" s="12">
        <f>COUNTIF(B:B,FACT_SEARCHES[[#This Row],[WD_PRODUCTS]])</f>
        <v>65</v>
      </c>
    </row>
    <row r="3345" spans="1:8" x14ac:dyDescent="0.3">
      <c r="A3345" s="12">
        <v>10343</v>
      </c>
      <c r="B3345" s="12">
        <v>249</v>
      </c>
      <c r="C3345" s="8">
        <v>10390</v>
      </c>
      <c r="D3345" s="12" t="s">
        <v>5012</v>
      </c>
      <c r="E3345" s="13">
        <v>44830</v>
      </c>
      <c r="F3345" s="12" t="s">
        <v>17821</v>
      </c>
      <c r="G3345" s="12">
        <f>IF(ISNUMBER(MATCH(C3345, FACT_ORDERS!C:C, 0)), 1, 0)</f>
        <v>1</v>
      </c>
      <c r="H3345" s="12">
        <f>COUNTIF(B:B,FACT_SEARCHES[[#This Row],[WD_PRODUCTS]])</f>
        <v>85</v>
      </c>
    </row>
    <row r="3346" spans="1:8" x14ac:dyDescent="0.3">
      <c r="A3346" s="12">
        <v>10344</v>
      </c>
      <c r="B3346" s="12">
        <v>204</v>
      </c>
      <c r="C3346" s="8">
        <v>10390</v>
      </c>
      <c r="D3346" s="12" t="s">
        <v>5013</v>
      </c>
      <c r="E3346" s="13">
        <v>44830</v>
      </c>
      <c r="F3346" s="12" t="s">
        <v>17822</v>
      </c>
      <c r="G3346" s="12">
        <f>IF(ISNUMBER(MATCH(C3346, FACT_ORDERS!C:C, 0)), 1, 0)</f>
        <v>1</v>
      </c>
      <c r="H3346" s="12">
        <f>COUNTIF(B:B,FACT_SEARCHES[[#This Row],[WD_PRODUCTS]])</f>
        <v>139</v>
      </c>
    </row>
    <row r="3347" spans="1:8" x14ac:dyDescent="0.3">
      <c r="A3347" s="12">
        <v>10345</v>
      </c>
      <c r="B3347" s="12">
        <v>254</v>
      </c>
      <c r="C3347" s="8">
        <v>10669</v>
      </c>
      <c r="D3347" s="12" t="s">
        <v>5014</v>
      </c>
      <c r="E3347" s="13">
        <v>45089</v>
      </c>
      <c r="F3347" s="12" t="s">
        <v>11192</v>
      </c>
      <c r="G3347" s="12">
        <f>IF(ISNUMBER(MATCH(C3347, FACT_ORDERS!C:C, 0)), 1, 0)</f>
        <v>1</v>
      </c>
      <c r="H3347" s="12">
        <f>COUNTIF(B:B,FACT_SEARCHES[[#This Row],[WD_PRODUCTS]])</f>
        <v>77</v>
      </c>
    </row>
    <row r="3348" spans="1:8" x14ac:dyDescent="0.3">
      <c r="A3348" s="12">
        <v>10346</v>
      </c>
      <c r="B3348" s="12">
        <v>250</v>
      </c>
      <c r="C3348" s="8">
        <v>10669</v>
      </c>
      <c r="D3348" s="12" t="s">
        <v>5015</v>
      </c>
      <c r="E3348" s="13">
        <v>45089</v>
      </c>
      <c r="F3348" s="12" t="s">
        <v>17823</v>
      </c>
      <c r="G3348" s="12">
        <f>IF(ISNUMBER(MATCH(C3348, FACT_ORDERS!C:C, 0)), 1, 0)</f>
        <v>1</v>
      </c>
      <c r="H3348" s="12">
        <f>COUNTIF(B:B,FACT_SEARCHES[[#This Row],[WD_PRODUCTS]])</f>
        <v>65</v>
      </c>
    </row>
    <row r="3349" spans="1:8" x14ac:dyDescent="0.3">
      <c r="A3349" s="12">
        <v>10347</v>
      </c>
      <c r="B3349" s="12">
        <v>225</v>
      </c>
      <c r="C3349" s="8">
        <v>10408</v>
      </c>
      <c r="D3349" s="12" t="s">
        <v>5016</v>
      </c>
      <c r="E3349" s="13">
        <v>44292</v>
      </c>
      <c r="F3349" s="12" t="s">
        <v>17824</v>
      </c>
      <c r="G3349" s="12">
        <f>IF(ISNUMBER(MATCH(C3349, FACT_ORDERS!C:C, 0)), 1, 0)</f>
        <v>0</v>
      </c>
      <c r="H3349" s="12">
        <f>COUNTIF(B:B,FACT_SEARCHES[[#This Row],[WD_PRODUCTS]])</f>
        <v>74</v>
      </c>
    </row>
    <row r="3350" spans="1:8" x14ac:dyDescent="0.3">
      <c r="A3350" s="12">
        <v>10348</v>
      </c>
      <c r="B3350" s="12">
        <v>215</v>
      </c>
      <c r="C3350" s="8">
        <v>10408</v>
      </c>
      <c r="D3350" s="12" t="s">
        <v>5017</v>
      </c>
      <c r="E3350" s="13">
        <v>44292</v>
      </c>
      <c r="F3350" s="12" t="s">
        <v>17825</v>
      </c>
      <c r="G3350" s="12">
        <f>IF(ISNUMBER(MATCH(C3350, FACT_ORDERS!C:C, 0)), 1, 0)</f>
        <v>0</v>
      </c>
      <c r="H3350" s="12">
        <f>COUNTIF(B:B,FACT_SEARCHES[[#This Row],[WD_PRODUCTS]])</f>
        <v>67</v>
      </c>
    </row>
    <row r="3351" spans="1:8" x14ac:dyDescent="0.3">
      <c r="A3351" s="12">
        <v>10349</v>
      </c>
      <c r="B3351" s="12">
        <v>206</v>
      </c>
      <c r="C3351" s="8">
        <v>10408</v>
      </c>
      <c r="D3351" s="12" t="s">
        <v>5018</v>
      </c>
      <c r="E3351" s="13">
        <v>44292</v>
      </c>
      <c r="F3351" s="12" t="s">
        <v>4552</v>
      </c>
      <c r="G3351" s="12">
        <f>IF(ISNUMBER(MATCH(C3351, FACT_ORDERS!C:C, 0)), 1, 0)</f>
        <v>0</v>
      </c>
      <c r="H3351" s="12">
        <f>COUNTIF(B:B,FACT_SEARCHES[[#This Row],[WD_PRODUCTS]])</f>
        <v>54</v>
      </c>
    </row>
    <row r="3352" spans="1:8" x14ac:dyDescent="0.3">
      <c r="A3352" s="12">
        <v>10350</v>
      </c>
      <c r="B3352" s="12">
        <v>219</v>
      </c>
      <c r="C3352" s="8">
        <v>10211</v>
      </c>
      <c r="D3352" s="12" t="s">
        <v>5019</v>
      </c>
      <c r="E3352" s="13">
        <v>45358</v>
      </c>
      <c r="F3352" s="12" t="s">
        <v>17826</v>
      </c>
      <c r="G3352" s="12">
        <f>IF(ISNUMBER(MATCH(C3352, FACT_ORDERS!C:C, 0)), 1, 0)</f>
        <v>1</v>
      </c>
      <c r="H3352" s="12">
        <f>COUNTIF(B:B,FACT_SEARCHES[[#This Row],[WD_PRODUCTS]])</f>
        <v>83</v>
      </c>
    </row>
    <row r="3353" spans="1:8" x14ac:dyDescent="0.3">
      <c r="A3353" s="12">
        <v>10351</v>
      </c>
      <c r="B3353" s="12">
        <v>219</v>
      </c>
      <c r="C3353" s="8">
        <v>10181</v>
      </c>
      <c r="D3353" s="12" t="s">
        <v>5020</v>
      </c>
      <c r="E3353" s="13">
        <v>44216</v>
      </c>
      <c r="F3353" s="12" t="s">
        <v>17827</v>
      </c>
      <c r="G3353" s="12">
        <f>IF(ISNUMBER(MATCH(C3353, FACT_ORDERS!C:C, 0)), 1, 0)</f>
        <v>1</v>
      </c>
      <c r="H3353" s="12">
        <f>COUNTIF(B:B,FACT_SEARCHES[[#This Row],[WD_PRODUCTS]])</f>
        <v>83</v>
      </c>
    </row>
    <row r="3354" spans="1:8" x14ac:dyDescent="0.3">
      <c r="A3354" s="12">
        <v>10352</v>
      </c>
      <c r="B3354" s="12">
        <v>206</v>
      </c>
      <c r="C3354" s="8">
        <v>10181</v>
      </c>
      <c r="D3354" s="12" t="s">
        <v>5021</v>
      </c>
      <c r="E3354" s="13">
        <v>44216</v>
      </c>
      <c r="F3354" s="12" t="s">
        <v>17828</v>
      </c>
      <c r="G3354" s="12">
        <f>IF(ISNUMBER(MATCH(C3354, FACT_ORDERS!C:C, 0)), 1, 0)</f>
        <v>1</v>
      </c>
      <c r="H3354" s="12">
        <f>COUNTIF(B:B,FACT_SEARCHES[[#This Row],[WD_PRODUCTS]])</f>
        <v>54</v>
      </c>
    </row>
    <row r="3355" spans="1:8" x14ac:dyDescent="0.3">
      <c r="A3355" s="12">
        <v>10353</v>
      </c>
      <c r="B3355" s="12">
        <v>222</v>
      </c>
      <c r="C3355" s="8">
        <v>10595</v>
      </c>
      <c r="D3355" s="12" t="s">
        <v>5022</v>
      </c>
      <c r="E3355" s="13">
        <v>44766</v>
      </c>
      <c r="F3355" s="12" t="s">
        <v>17829</v>
      </c>
      <c r="G3355" s="12">
        <f>IF(ISNUMBER(MATCH(C3355, FACT_ORDERS!C:C, 0)), 1, 0)</f>
        <v>0</v>
      </c>
      <c r="H3355" s="12">
        <f>COUNTIF(B:B,FACT_SEARCHES[[#This Row],[WD_PRODUCTS]])</f>
        <v>73</v>
      </c>
    </row>
    <row r="3356" spans="1:8" x14ac:dyDescent="0.3">
      <c r="A3356" s="12">
        <v>10354</v>
      </c>
      <c r="B3356" s="12">
        <v>208</v>
      </c>
      <c r="C3356" s="8">
        <v>10595</v>
      </c>
      <c r="D3356" s="12" t="s">
        <v>5023</v>
      </c>
      <c r="E3356" s="13">
        <v>44766</v>
      </c>
      <c r="F3356" s="12" t="s">
        <v>17830</v>
      </c>
      <c r="G3356" s="12">
        <f>IF(ISNUMBER(MATCH(C3356, FACT_ORDERS!C:C, 0)), 1, 0)</f>
        <v>0</v>
      </c>
      <c r="H3356" s="12">
        <f>COUNTIF(B:B,FACT_SEARCHES[[#This Row],[WD_PRODUCTS]])</f>
        <v>91</v>
      </c>
    </row>
    <row r="3357" spans="1:8" x14ac:dyDescent="0.3">
      <c r="A3357" s="12">
        <v>10355</v>
      </c>
      <c r="B3357" s="12">
        <v>238</v>
      </c>
      <c r="C3357" s="8">
        <v>10183</v>
      </c>
      <c r="D3357" s="12" t="s">
        <v>5024</v>
      </c>
      <c r="E3357" s="13">
        <v>45514</v>
      </c>
      <c r="F3357" s="12" t="s">
        <v>3782</v>
      </c>
      <c r="G3357" s="12">
        <f>IF(ISNUMBER(MATCH(C3357, FACT_ORDERS!C:C, 0)), 1, 0)</f>
        <v>0</v>
      </c>
      <c r="H3357" s="12">
        <f>COUNTIF(B:B,FACT_SEARCHES[[#This Row],[WD_PRODUCTS]])</f>
        <v>57</v>
      </c>
    </row>
    <row r="3358" spans="1:8" x14ac:dyDescent="0.3">
      <c r="A3358" s="12">
        <v>10356</v>
      </c>
      <c r="B3358" s="12">
        <v>221</v>
      </c>
      <c r="C3358" s="8">
        <v>10945</v>
      </c>
      <c r="D3358" s="12" t="s">
        <v>5025</v>
      </c>
      <c r="E3358" s="13">
        <v>45459</v>
      </c>
      <c r="F3358" s="12" t="s">
        <v>17831</v>
      </c>
      <c r="G3358" s="12">
        <f>IF(ISNUMBER(MATCH(C3358, FACT_ORDERS!C:C, 0)), 1, 0)</f>
        <v>0</v>
      </c>
      <c r="H3358" s="12">
        <f>COUNTIF(B:B,FACT_SEARCHES[[#This Row],[WD_PRODUCTS]])</f>
        <v>31</v>
      </c>
    </row>
    <row r="3359" spans="1:8" x14ac:dyDescent="0.3">
      <c r="A3359" s="12">
        <v>10357</v>
      </c>
      <c r="B3359" s="12">
        <v>286</v>
      </c>
      <c r="C3359" s="8">
        <v>10945</v>
      </c>
      <c r="D3359" s="12" t="s">
        <v>5026</v>
      </c>
      <c r="E3359" s="13">
        <v>45459</v>
      </c>
      <c r="F3359" s="12" t="s">
        <v>17832</v>
      </c>
      <c r="G3359" s="12">
        <f>IF(ISNUMBER(MATCH(C3359, FACT_ORDERS!C:C, 0)), 1, 0)</f>
        <v>0</v>
      </c>
      <c r="H3359" s="12">
        <f>COUNTIF(B:B,FACT_SEARCHES[[#This Row],[WD_PRODUCTS]])</f>
        <v>71</v>
      </c>
    </row>
    <row r="3360" spans="1:8" x14ac:dyDescent="0.3">
      <c r="A3360" s="12">
        <v>10358</v>
      </c>
      <c r="B3360" s="12">
        <v>269</v>
      </c>
      <c r="C3360" s="8">
        <v>10256</v>
      </c>
      <c r="D3360" s="12" t="s">
        <v>5027</v>
      </c>
      <c r="E3360" s="13">
        <v>44837</v>
      </c>
      <c r="F3360" s="12" t="s">
        <v>17833</v>
      </c>
      <c r="G3360" s="12">
        <f>IF(ISNUMBER(MATCH(C3360, FACT_ORDERS!C:C, 0)), 1, 0)</f>
        <v>0</v>
      </c>
      <c r="H3360" s="12">
        <f>COUNTIF(B:B,FACT_SEARCHES[[#This Row],[WD_PRODUCTS]])</f>
        <v>50</v>
      </c>
    </row>
    <row r="3361" spans="1:8" x14ac:dyDescent="0.3">
      <c r="A3361" s="12">
        <v>10359</v>
      </c>
      <c r="B3361" s="12">
        <v>236</v>
      </c>
      <c r="C3361" s="8">
        <v>10256</v>
      </c>
      <c r="D3361" s="12" t="s">
        <v>5028</v>
      </c>
      <c r="E3361" s="13">
        <v>44837</v>
      </c>
      <c r="F3361" s="12" t="s">
        <v>3450</v>
      </c>
      <c r="G3361" s="12">
        <f>IF(ISNUMBER(MATCH(C3361, FACT_ORDERS!C:C, 0)), 1, 0)</f>
        <v>0</v>
      </c>
      <c r="H3361" s="12">
        <f>COUNTIF(B:B,FACT_SEARCHES[[#This Row],[WD_PRODUCTS]])</f>
        <v>80</v>
      </c>
    </row>
    <row r="3362" spans="1:8" x14ac:dyDescent="0.3">
      <c r="A3362" s="12">
        <v>10360</v>
      </c>
      <c r="B3362" s="12">
        <v>290</v>
      </c>
      <c r="C3362" s="8">
        <v>10256</v>
      </c>
      <c r="D3362" s="12" t="s">
        <v>5029</v>
      </c>
      <c r="E3362" s="13">
        <v>44837</v>
      </c>
      <c r="F3362" s="12" t="s">
        <v>17834</v>
      </c>
      <c r="G3362" s="12">
        <f>IF(ISNUMBER(MATCH(C3362, FACT_ORDERS!C:C, 0)), 1, 0)</f>
        <v>0</v>
      </c>
      <c r="H3362" s="12">
        <f>COUNTIF(B:B,FACT_SEARCHES[[#This Row],[WD_PRODUCTS]])</f>
        <v>47</v>
      </c>
    </row>
    <row r="3363" spans="1:8" x14ac:dyDescent="0.3">
      <c r="A3363" s="12">
        <v>10361</v>
      </c>
      <c r="B3363" s="12">
        <v>233</v>
      </c>
      <c r="C3363" s="8">
        <v>10620</v>
      </c>
      <c r="D3363" s="12" t="s">
        <v>5030</v>
      </c>
      <c r="E3363" s="13">
        <v>45167</v>
      </c>
      <c r="F3363" s="12" t="s">
        <v>17835</v>
      </c>
      <c r="G3363" s="12">
        <f>IF(ISNUMBER(MATCH(C3363, FACT_ORDERS!C:C, 0)), 1, 0)</f>
        <v>0</v>
      </c>
      <c r="H3363" s="12">
        <f>COUNTIF(B:B,FACT_SEARCHES[[#This Row],[WD_PRODUCTS]])</f>
        <v>76</v>
      </c>
    </row>
    <row r="3364" spans="1:8" x14ac:dyDescent="0.3">
      <c r="A3364" s="12">
        <v>10362</v>
      </c>
      <c r="B3364" s="12">
        <v>219</v>
      </c>
      <c r="C3364" s="8">
        <v>10089</v>
      </c>
      <c r="D3364" s="12" t="s">
        <v>5031</v>
      </c>
      <c r="E3364" s="13">
        <v>45025</v>
      </c>
      <c r="F3364" s="12" t="s">
        <v>17836</v>
      </c>
      <c r="G3364" s="12">
        <f>IF(ISNUMBER(MATCH(C3364, FACT_ORDERS!C:C, 0)), 1, 0)</f>
        <v>0</v>
      </c>
      <c r="H3364" s="12">
        <f>COUNTIF(B:B,FACT_SEARCHES[[#This Row],[WD_PRODUCTS]])</f>
        <v>83</v>
      </c>
    </row>
    <row r="3365" spans="1:8" x14ac:dyDescent="0.3">
      <c r="A3365" s="12">
        <v>10363</v>
      </c>
      <c r="B3365" s="12">
        <v>261</v>
      </c>
      <c r="C3365" s="8">
        <v>10089</v>
      </c>
      <c r="D3365" s="12" t="s">
        <v>5032</v>
      </c>
      <c r="E3365" s="13">
        <v>45025</v>
      </c>
      <c r="F3365" s="12" t="s">
        <v>17837</v>
      </c>
      <c r="G3365" s="12">
        <f>IF(ISNUMBER(MATCH(C3365, FACT_ORDERS!C:C, 0)), 1, 0)</f>
        <v>0</v>
      </c>
      <c r="H3365" s="12">
        <f>COUNTIF(B:B,FACT_SEARCHES[[#This Row],[WD_PRODUCTS]])</f>
        <v>77</v>
      </c>
    </row>
    <row r="3366" spans="1:8" x14ac:dyDescent="0.3">
      <c r="A3366" s="12">
        <v>10364</v>
      </c>
      <c r="B3366" s="12">
        <v>236</v>
      </c>
      <c r="C3366" s="8">
        <v>10089</v>
      </c>
      <c r="D3366" s="12" t="s">
        <v>5033</v>
      </c>
      <c r="E3366" s="13">
        <v>45025</v>
      </c>
      <c r="F3366" s="12" t="s">
        <v>17838</v>
      </c>
      <c r="G3366" s="12">
        <f>IF(ISNUMBER(MATCH(C3366, FACT_ORDERS!C:C, 0)), 1, 0)</f>
        <v>0</v>
      </c>
      <c r="H3366" s="12">
        <f>COUNTIF(B:B,FACT_SEARCHES[[#This Row],[WD_PRODUCTS]])</f>
        <v>80</v>
      </c>
    </row>
    <row r="3367" spans="1:8" x14ac:dyDescent="0.3">
      <c r="A3367" s="12">
        <v>10365</v>
      </c>
      <c r="B3367" s="12">
        <v>248</v>
      </c>
      <c r="C3367" s="8">
        <v>10340</v>
      </c>
      <c r="D3367" s="12" t="s">
        <v>5034</v>
      </c>
      <c r="E3367" s="13">
        <v>45165</v>
      </c>
      <c r="F3367" s="12" t="s">
        <v>17839</v>
      </c>
      <c r="G3367" s="12">
        <f>IF(ISNUMBER(MATCH(C3367, FACT_ORDERS!C:C, 0)), 1, 0)</f>
        <v>0</v>
      </c>
      <c r="H3367" s="12">
        <f>COUNTIF(B:B,FACT_SEARCHES[[#This Row],[WD_PRODUCTS]])</f>
        <v>101</v>
      </c>
    </row>
    <row r="3368" spans="1:8" x14ac:dyDescent="0.3">
      <c r="A3368" s="12">
        <v>10366</v>
      </c>
      <c r="B3368" s="12">
        <v>243</v>
      </c>
      <c r="C3368" s="8">
        <v>10340</v>
      </c>
      <c r="D3368" s="12" t="s">
        <v>5035</v>
      </c>
      <c r="E3368" s="13">
        <v>45165</v>
      </c>
      <c r="F3368" s="12" t="s">
        <v>17840</v>
      </c>
      <c r="G3368" s="12">
        <f>IF(ISNUMBER(MATCH(C3368, FACT_ORDERS!C:C, 0)), 1, 0)</f>
        <v>0</v>
      </c>
      <c r="H3368" s="12">
        <f>COUNTIF(B:B,FACT_SEARCHES[[#This Row],[WD_PRODUCTS]])</f>
        <v>70</v>
      </c>
    </row>
    <row r="3369" spans="1:8" x14ac:dyDescent="0.3">
      <c r="A3369" s="12">
        <v>10367</v>
      </c>
      <c r="B3369" s="12">
        <v>213</v>
      </c>
      <c r="C3369" s="8">
        <v>10340</v>
      </c>
      <c r="D3369" s="12" t="s">
        <v>5036</v>
      </c>
      <c r="E3369" s="13">
        <v>45165</v>
      </c>
      <c r="F3369" s="12" t="s">
        <v>17841</v>
      </c>
      <c r="G3369" s="12">
        <f>IF(ISNUMBER(MATCH(C3369, FACT_ORDERS!C:C, 0)), 1, 0)</f>
        <v>0</v>
      </c>
      <c r="H3369" s="12">
        <f>COUNTIF(B:B,FACT_SEARCHES[[#This Row],[WD_PRODUCTS]])</f>
        <v>86</v>
      </c>
    </row>
    <row r="3370" spans="1:8" x14ac:dyDescent="0.3">
      <c r="A3370" s="12">
        <v>10368</v>
      </c>
      <c r="B3370" s="12">
        <v>282</v>
      </c>
      <c r="C3370" s="8">
        <v>10360</v>
      </c>
      <c r="D3370" s="12" t="s">
        <v>5037</v>
      </c>
      <c r="E3370" s="13">
        <v>44830</v>
      </c>
      <c r="F3370" s="12" t="s">
        <v>4149</v>
      </c>
      <c r="G3370" s="12">
        <f>IF(ISNUMBER(MATCH(C3370, FACT_ORDERS!C:C, 0)), 1, 0)</f>
        <v>1</v>
      </c>
      <c r="H3370" s="12">
        <f>COUNTIF(B:B,FACT_SEARCHES[[#This Row],[WD_PRODUCTS]])</f>
        <v>43</v>
      </c>
    </row>
    <row r="3371" spans="1:8" x14ac:dyDescent="0.3">
      <c r="A3371" s="12">
        <v>10369</v>
      </c>
      <c r="B3371" s="12">
        <v>238</v>
      </c>
      <c r="C3371" s="8">
        <v>10360</v>
      </c>
      <c r="D3371" s="12" t="s">
        <v>5038</v>
      </c>
      <c r="E3371" s="13">
        <v>44830</v>
      </c>
      <c r="F3371" s="12" t="s">
        <v>3922</v>
      </c>
      <c r="G3371" s="12">
        <f>IF(ISNUMBER(MATCH(C3371, FACT_ORDERS!C:C, 0)), 1, 0)</f>
        <v>1</v>
      </c>
      <c r="H3371" s="12">
        <f>COUNTIF(B:B,FACT_SEARCHES[[#This Row],[WD_PRODUCTS]])</f>
        <v>57</v>
      </c>
    </row>
    <row r="3372" spans="1:8" x14ac:dyDescent="0.3">
      <c r="A3372" s="12">
        <v>10370</v>
      </c>
      <c r="B3372" s="12">
        <v>234</v>
      </c>
      <c r="C3372" s="8">
        <v>10360</v>
      </c>
      <c r="D3372" s="12" t="s">
        <v>5039</v>
      </c>
      <c r="E3372" s="13">
        <v>44830</v>
      </c>
      <c r="F3372" s="12" t="s">
        <v>17842</v>
      </c>
      <c r="G3372" s="12">
        <f>IF(ISNUMBER(MATCH(C3372, FACT_ORDERS!C:C, 0)), 1, 0)</f>
        <v>1</v>
      </c>
      <c r="H3372" s="12">
        <f>COUNTIF(B:B,FACT_SEARCHES[[#This Row],[WD_PRODUCTS]])</f>
        <v>77</v>
      </c>
    </row>
    <row r="3373" spans="1:8" x14ac:dyDescent="0.3">
      <c r="A3373" s="12">
        <v>10371</v>
      </c>
      <c r="B3373" s="12">
        <v>216</v>
      </c>
      <c r="C3373" s="8">
        <v>10619</v>
      </c>
      <c r="D3373" s="12" t="s">
        <v>5040</v>
      </c>
      <c r="E3373" s="13">
        <v>44650</v>
      </c>
      <c r="F3373" s="12" t="s">
        <v>3304</v>
      </c>
      <c r="G3373" s="12">
        <f>IF(ISNUMBER(MATCH(C3373, FACT_ORDERS!C:C, 0)), 1, 0)</f>
        <v>1</v>
      </c>
      <c r="H3373" s="12">
        <f>COUNTIF(B:B,FACT_SEARCHES[[#This Row],[WD_PRODUCTS]])</f>
        <v>107</v>
      </c>
    </row>
    <row r="3374" spans="1:8" x14ac:dyDescent="0.3">
      <c r="A3374" s="12">
        <v>10372</v>
      </c>
      <c r="B3374" s="12">
        <v>204</v>
      </c>
      <c r="C3374" s="8">
        <v>10619</v>
      </c>
      <c r="D3374" s="12" t="s">
        <v>5041</v>
      </c>
      <c r="E3374" s="13">
        <v>44650</v>
      </c>
      <c r="F3374" s="12" t="s">
        <v>17843</v>
      </c>
      <c r="G3374" s="12">
        <f>IF(ISNUMBER(MATCH(C3374, FACT_ORDERS!C:C, 0)), 1, 0)</f>
        <v>1</v>
      </c>
      <c r="H3374" s="12">
        <f>COUNTIF(B:B,FACT_SEARCHES[[#This Row],[WD_PRODUCTS]])</f>
        <v>139</v>
      </c>
    </row>
    <row r="3375" spans="1:8" x14ac:dyDescent="0.3">
      <c r="A3375" s="12">
        <v>10373</v>
      </c>
      <c r="B3375" s="12">
        <v>239</v>
      </c>
      <c r="C3375" s="8">
        <v>10898</v>
      </c>
      <c r="D3375" s="12" t="s">
        <v>5042</v>
      </c>
      <c r="E3375" s="13">
        <v>45454</v>
      </c>
      <c r="F3375" s="12" t="s">
        <v>17844</v>
      </c>
      <c r="G3375" s="12">
        <f>IF(ISNUMBER(MATCH(C3375, FACT_ORDERS!C:C, 0)), 1, 0)</f>
        <v>1</v>
      </c>
      <c r="H3375" s="12">
        <f>COUNTIF(B:B,FACT_SEARCHES[[#This Row],[WD_PRODUCTS]])</f>
        <v>41</v>
      </c>
    </row>
    <row r="3376" spans="1:8" x14ac:dyDescent="0.3">
      <c r="A3376" s="12">
        <v>10374</v>
      </c>
      <c r="B3376" s="12">
        <v>248</v>
      </c>
      <c r="C3376" s="8">
        <v>10921</v>
      </c>
      <c r="D3376" s="12" t="s">
        <v>5043</v>
      </c>
      <c r="E3376" s="13">
        <v>44795</v>
      </c>
      <c r="F3376" s="12" t="s">
        <v>17845</v>
      </c>
      <c r="G3376" s="12">
        <f>IF(ISNUMBER(MATCH(C3376, FACT_ORDERS!C:C, 0)), 1, 0)</f>
        <v>1</v>
      </c>
      <c r="H3376" s="12">
        <f>COUNTIF(B:B,FACT_SEARCHES[[#This Row],[WD_PRODUCTS]])</f>
        <v>101</v>
      </c>
    </row>
    <row r="3377" spans="1:8" x14ac:dyDescent="0.3">
      <c r="A3377" s="12">
        <v>10375</v>
      </c>
      <c r="B3377" s="12">
        <v>234</v>
      </c>
      <c r="C3377" s="8">
        <v>10921</v>
      </c>
      <c r="D3377" s="12" t="s">
        <v>5044</v>
      </c>
      <c r="E3377" s="13">
        <v>44795</v>
      </c>
      <c r="F3377" s="12" t="s">
        <v>17846</v>
      </c>
      <c r="G3377" s="12">
        <f>IF(ISNUMBER(MATCH(C3377, FACT_ORDERS!C:C, 0)), 1, 0)</f>
        <v>1</v>
      </c>
      <c r="H3377" s="12">
        <f>COUNTIF(B:B,FACT_SEARCHES[[#This Row],[WD_PRODUCTS]])</f>
        <v>77</v>
      </c>
    </row>
    <row r="3378" spans="1:8" x14ac:dyDescent="0.3">
      <c r="A3378" s="12">
        <v>10376</v>
      </c>
      <c r="B3378" s="12">
        <v>233</v>
      </c>
      <c r="C3378" s="8">
        <v>10921</v>
      </c>
      <c r="D3378" s="12" t="s">
        <v>5045</v>
      </c>
      <c r="E3378" s="13">
        <v>44795</v>
      </c>
      <c r="F3378" s="12" t="s">
        <v>17847</v>
      </c>
      <c r="G3378" s="12">
        <f>IF(ISNUMBER(MATCH(C3378, FACT_ORDERS!C:C, 0)), 1, 0)</f>
        <v>1</v>
      </c>
      <c r="H3378" s="12">
        <f>COUNTIF(B:B,FACT_SEARCHES[[#This Row],[WD_PRODUCTS]])</f>
        <v>76</v>
      </c>
    </row>
    <row r="3379" spans="1:8" x14ac:dyDescent="0.3">
      <c r="A3379" s="12">
        <v>10377</v>
      </c>
      <c r="B3379" s="12">
        <v>225</v>
      </c>
      <c r="C3379" s="8">
        <v>10921</v>
      </c>
      <c r="D3379" s="12" t="s">
        <v>5046</v>
      </c>
      <c r="E3379" s="13">
        <v>44795</v>
      </c>
      <c r="F3379" s="12" t="s">
        <v>17848</v>
      </c>
      <c r="G3379" s="12">
        <f>IF(ISNUMBER(MATCH(C3379, FACT_ORDERS!C:C, 0)), 1, 0)</f>
        <v>1</v>
      </c>
      <c r="H3379" s="12">
        <f>COUNTIF(B:B,FACT_SEARCHES[[#This Row],[WD_PRODUCTS]])</f>
        <v>74</v>
      </c>
    </row>
    <row r="3380" spans="1:8" x14ac:dyDescent="0.3">
      <c r="A3380" s="12">
        <v>10378</v>
      </c>
      <c r="B3380" s="12">
        <v>284</v>
      </c>
      <c r="C3380" s="8">
        <v>10830</v>
      </c>
      <c r="D3380" s="12" t="s">
        <v>5047</v>
      </c>
      <c r="E3380" s="13">
        <v>45334</v>
      </c>
      <c r="F3380" s="12" t="s">
        <v>17849</v>
      </c>
      <c r="G3380" s="12">
        <f>IF(ISNUMBER(MATCH(C3380, FACT_ORDERS!C:C, 0)), 1, 0)</f>
        <v>0</v>
      </c>
      <c r="H3380" s="12">
        <f>COUNTIF(B:B,FACT_SEARCHES[[#This Row],[WD_PRODUCTS]])</f>
        <v>97</v>
      </c>
    </row>
    <row r="3381" spans="1:8" x14ac:dyDescent="0.3">
      <c r="A3381" s="12">
        <v>10379</v>
      </c>
      <c r="B3381" s="12">
        <v>276</v>
      </c>
      <c r="C3381" s="8">
        <v>10830</v>
      </c>
      <c r="D3381" s="12" t="s">
        <v>5048</v>
      </c>
      <c r="E3381" s="13">
        <v>45334</v>
      </c>
      <c r="F3381" s="12" t="s">
        <v>17850</v>
      </c>
      <c r="G3381" s="12">
        <f>IF(ISNUMBER(MATCH(C3381, FACT_ORDERS!C:C, 0)), 1, 0)</f>
        <v>0</v>
      </c>
      <c r="H3381" s="12">
        <f>COUNTIF(B:B,FACT_SEARCHES[[#This Row],[WD_PRODUCTS]])</f>
        <v>65</v>
      </c>
    </row>
    <row r="3382" spans="1:8" x14ac:dyDescent="0.3">
      <c r="A3382" s="12">
        <v>10380</v>
      </c>
      <c r="B3382" s="12">
        <v>235</v>
      </c>
      <c r="C3382" s="8">
        <v>10590</v>
      </c>
      <c r="D3382" s="12" t="s">
        <v>5049</v>
      </c>
      <c r="E3382" s="13">
        <v>44308</v>
      </c>
      <c r="F3382" s="12" t="s">
        <v>17851</v>
      </c>
      <c r="G3382" s="12">
        <f>IF(ISNUMBER(MATCH(C3382, FACT_ORDERS!C:C, 0)), 1, 0)</f>
        <v>0</v>
      </c>
      <c r="H3382" s="12">
        <f>COUNTIF(B:B,FACT_SEARCHES[[#This Row],[WD_PRODUCTS]])</f>
        <v>58</v>
      </c>
    </row>
    <row r="3383" spans="1:8" x14ac:dyDescent="0.3">
      <c r="A3383" s="12">
        <v>10381</v>
      </c>
      <c r="B3383" s="12">
        <v>219</v>
      </c>
      <c r="C3383" s="8">
        <v>10590</v>
      </c>
      <c r="D3383" s="12" t="s">
        <v>5050</v>
      </c>
      <c r="E3383" s="13">
        <v>44308</v>
      </c>
      <c r="F3383" s="12" t="s">
        <v>17852</v>
      </c>
      <c r="G3383" s="12">
        <f>IF(ISNUMBER(MATCH(C3383, FACT_ORDERS!C:C, 0)), 1, 0)</f>
        <v>0</v>
      </c>
      <c r="H3383" s="12">
        <f>COUNTIF(B:B,FACT_SEARCHES[[#This Row],[WD_PRODUCTS]])</f>
        <v>83</v>
      </c>
    </row>
    <row r="3384" spans="1:8" x14ac:dyDescent="0.3">
      <c r="A3384" s="12">
        <v>10382</v>
      </c>
      <c r="B3384" s="12">
        <v>293</v>
      </c>
      <c r="C3384" s="8">
        <v>10654</v>
      </c>
      <c r="D3384" s="12" t="s">
        <v>5051</v>
      </c>
      <c r="E3384" s="13">
        <v>45057</v>
      </c>
      <c r="F3384" s="12" t="s">
        <v>17853</v>
      </c>
      <c r="G3384" s="12">
        <f>IF(ISNUMBER(MATCH(C3384, FACT_ORDERS!C:C, 0)), 1, 0)</f>
        <v>0</v>
      </c>
      <c r="H3384" s="12">
        <f>COUNTIF(B:B,FACT_SEARCHES[[#This Row],[WD_PRODUCTS]])</f>
        <v>70</v>
      </c>
    </row>
    <row r="3385" spans="1:8" x14ac:dyDescent="0.3">
      <c r="A3385" s="12">
        <v>10383</v>
      </c>
      <c r="B3385" s="12">
        <v>227</v>
      </c>
      <c r="C3385" s="8">
        <v>10654</v>
      </c>
      <c r="D3385" s="12" t="s">
        <v>5052</v>
      </c>
      <c r="E3385" s="13">
        <v>45057</v>
      </c>
      <c r="F3385" s="12" t="s">
        <v>17854</v>
      </c>
      <c r="G3385" s="12">
        <f>IF(ISNUMBER(MATCH(C3385, FACT_ORDERS!C:C, 0)), 1, 0)</f>
        <v>0</v>
      </c>
      <c r="H3385" s="12">
        <f>COUNTIF(B:B,FACT_SEARCHES[[#This Row],[WD_PRODUCTS]])</f>
        <v>93</v>
      </c>
    </row>
    <row r="3386" spans="1:8" x14ac:dyDescent="0.3">
      <c r="A3386" s="12">
        <v>10384</v>
      </c>
      <c r="B3386" s="12">
        <v>253</v>
      </c>
      <c r="C3386" s="8">
        <v>10188</v>
      </c>
      <c r="D3386" s="12" t="s">
        <v>5053</v>
      </c>
      <c r="E3386" s="13">
        <v>44640</v>
      </c>
      <c r="F3386" s="12" t="s">
        <v>17855</v>
      </c>
      <c r="G3386" s="12">
        <f>IF(ISNUMBER(MATCH(C3386, FACT_ORDERS!C:C, 0)), 1, 0)</f>
        <v>1</v>
      </c>
      <c r="H3386" s="12">
        <f>COUNTIF(B:B,FACT_SEARCHES[[#This Row],[WD_PRODUCTS]])</f>
        <v>78</v>
      </c>
    </row>
    <row r="3387" spans="1:8" x14ac:dyDescent="0.3">
      <c r="A3387" s="12">
        <v>10385</v>
      </c>
      <c r="B3387" s="12">
        <v>230</v>
      </c>
      <c r="C3387" s="8">
        <v>10188</v>
      </c>
      <c r="D3387" s="12" t="s">
        <v>5054</v>
      </c>
      <c r="E3387" s="13">
        <v>44640</v>
      </c>
      <c r="F3387" s="12" t="s">
        <v>17856</v>
      </c>
      <c r="G3387" s="12">
        <f>IF(ISNUMBER(MATCH(C3387, FACT_ORDERS!C:C, 0)), 1, 0)</f>
        <v>1</v>
      </c>
      <c r="H3387" s="12">
        <f>COUNTIF(B:B,FACT_SEARCHES[[#This Row],[WD_PRODUCTS]])</f>
        <v>74</v>
      </c>
    </row>
    <row r="3388" spans="1:8" x14ac:dyDescent="0.3">
      <c r="A3388" s="12">
        <v>10386</v>
      </c>
      <c r="B3388" s="12">
        <v>265</v>
      </c>
      <c r="C3388" s="8">
        <v>10649</v>
      </c>
      <c r="D3388" s="12" t="s">
        <v>5055</v>
      </c>
      <c r="E3388" s="13">
        <v>45275</v>
      </c>
      <c r="F3388" s="12" t="s">
        <v>17857</v>
      </c>
      <c r="G3388" s="12">
        <f>IF(ISNUMBER(MATCH(C3388, FACT_ORDERS!C:C, 0)), 1, 0)</f>
        <v>0</v>
      </c>
      <c r="H3388" s="12">
        <f>COUNTIF(B:B,FACT_SEARCHES[[#This Row],[WD_PRODUCTS]])</f>
        <v>89</v>
      </c>
    </row>
    <row r="3389" spans="1:8" x14ac:dyDescent="0.3">
      <c r="A3389" s="12">
        <v>10387</v>
      </c>
      <c r="B3389" s="12">
        <v>265</v>
      </c>
      <c r="C3389" s="8">
        <v>10942</v>
      </c>
      <c r="D3389" s="12" t="s">
        <v>5056</v>
      </c>
      <c r="E3389" s="13">
        <v>44809</v>
      </c>
      <c r="F3389" s="12" t="s">
        <v>17858</v>
      </c>
      <c r="G3389" s="12">
        <f>IF(ISNUMBER(MATCH(C3389, FACT_ORDERS!C:C, 0)), 1, 0)</f>
        <v>1</v>
      </c>
      <c r="H3389" s="12">
        <f>COUNTIF(B:B,FACT_SEARCHES[[#This Row],[WD_PRODUCTS]])</f>
        <v>89</v>
      </c>
    </row>
    <row r="3390" spans="1:8" x14ac:dyDescent="0.3">
      <c r="A3390" s="12">
        <v>10388</v>
      </c>
      <c r="B3390" s="12">
        <v>220</v>
      </c>
      <c r="C3390" s="8">
        <v>10942</v>
      </c>
      <c r="D3390" s="12" t="s">
        <v>5057</v>
      </c>
      <c r="E3390" s="13">
        <v>44809</v>
      </c>
      <c r="F3390" s="12" t="s">
        <v>15339</v>
      </c>
      <c r="G3390" s="12">
        <f>IF(ISNUMBER(MATCH(C3390, FACT_ORDERS!C:C, 0)), 1, 0)</f>
        <v>1</v>
      </c>
      <c r="H3390" s="12">
        <f>COUNTIF(B:B,FACT_SEARCHES[[#This Row],[WD_PRODUCTS]])</f>
        <v>60</v>
      </c>
    </row>
    <row r="3391" spans="1:8" x14ac:dyDescent="0.3">
      <c r="A3391" s="12">
        <v>10389</v>
      </c>
      <c r="B3391" s="12">
        <v>244</v>
      </c>
      <c r="C3391" s="8">
        <v>10942</v>
      </c>
      <c r="D3391" s="12" t="s">
        <v>5058</v>
      </c>
      <c r="E3391" s="13">
        <v>44809</v>
      </c>
      <c r="F3391" s="12" t="s">
        <v>17859</v>
      </c>
      <c r="G3391" s="12">
        <f>IF(ISNUMBER(MATCH(C3391, FACT_ORDERS!C:C, 0)), 1, 0)</f>
        <v>1</v>
      </c>
      <c r="H3391" s="12">
        <f>COUNTIF(B:B,FACT_SEARCHES[[#This Row],[WD_PRODUCTS]])</f>
        <v>59</v>
      </c>
    </row>
    <row r="3392" spans="1:8" x14ac:dyDescent="0.3">
      <c r="A3392" s="12">
        <v>10390</v>
      </c>
      <c r="B3392" s="12">
        <v>284</v>
      </c>
      <c r="C3392" s="8">
        <v>10942</v>
      </c>
      <c r="D3392" s="12" t="s">
        <v>5059</v>
      </c>
      <c r="E3392" s="13">
        <v>44809</v>
      </c>
      <c r="F3392" s="12" t="s">
        <v>17860</v>
      </c>
      <c r="G3392" s="12">
        <f>IF(ISNUMBER(MATCH(C3392, FACT_ORDERS!C:C, 0)), 1, 0)</f>
        <v>1</v>
      </c>
      <c r="H3392" s="12">
        <f>COUNTIF(B:B,FACT_SEARCHES[[#This Row],[WD_PRODUCTS]])</f>
        <v>97</v>
      </c>
    </row>
    <row r="3393" spans="1:8" x14ac:dyDescent="0.3">
      <c r="A3393" s="12">
        <v>10391</v>
      </c>
      <c r="B3393" s="12">
        <v>203</v>
      </c>
      <c r="C3393" s="8">
        <v>10703</v>
      </c>
      <c r="D3393" s="12" t="s">
        <v>5060</v>
      </c>
      <c r="E3393" s="13">
        <v>45486</v>
      </c>
      <c r="F3393" s="12" t="s">
        <v>17861</v>
      </c>
      <c r="G3393" s="12">
        <f>IF(ISNUMBER(MATCH(C3393, FACT_ORDERS!C:C, 0)), 1, 0)</f>
        <v>1</v>
      </c>
      <c r="H3393" s="12">
        <f>COUNTIF(B:B,FACT_SEARCHES[[#This Row],[WD_PRODUCTS]])</f>
        <v>46</v>
      </c>
    </row>
    <row r="3394" spans="1:8" x14ac:dyDescent="0.3">
      <c r="A3394" s="12">
        <v>10392</v>
      </c>
      <c r="B3394" s="12">
        <v>248</v>
      </c>
      <c r="C3394" s="8">
        <v>10703</v>
      </c>
      <c r="D3394" s="12" t="s">
        <v>5061</v>
      </c>
      <c r="E3394" s="13">
        <v>45486</v>
      </c>
      <c r="F3394" s="12" t="s">
        <v>17862</v>
      </c>
      <c r="G3394" s="12">
        <f>IF(ISNUMBER(MATCH(C3394, FACT_ORDERS!C:C, 0)), 1, 0)</f>
        <v>1</v>
      </c>
      <c r="H3394" s="12">
        <f>COUNTIF(B:B,FACT_SEARCHES[[#This Row],[WD_PRODUCTS]])</f>
        <v>101</v>
      </c>
    </row>
    <row r="3395" spans="1:8" x14ac:dyDescent="0.3">
      <c r="A3395" s="12">
        <v>10393</v>
      </c>
      <c r="B3395" s="12">
        <v>202</v>
      </c>
      <c r="C3395" s="8">
        <v>10986</v>
      </c>
      <c r="D3395" s="12" t="s">
        <v>5062</v>
      </c>
      <c r="E3395" s="13">
        <v>43878</v>
      </c>
      <c r="F3395" s="12" t="s">
        <v>17863</v>
      </c>
      <c r="G3395" s="12">
        <f>IF(ISNUMBER(MATCH(C3395, FACT_ORDERS!C:C, 0)), 1, 0)</f>
        <v>1</v>
      </c>
      <c r="H3395" s="12">
        <f>COUNTIF(B:B,FACT_SEARCHES[[#This Row],[WD_PRODUCTS]])</f>
        <v>74</v>
      </c>
    </row>
    <row r="3396" spans="1:8" x14ac:dyDescent="0.3">
      <c r="A3396" s="12">
        <v>10394</v>
      </c>
      <c r="B3396" s="12">
        <v>215</v>
      </c>
      <c r="C3396" s="8">
        <v>10970</v>
      </c>
      <c r="D3396" s="12" t="s">
        <v>5063</v>
      </c>
      <c r="E3396" s="13">
        <v>44642</v>
      </c>
      <c r="F3396" s="12" t="s">
        <v>17864</v>
      </c>
      <c r="G3396" s="12">
        <f>IF(ISNUMBER(MATCH(C3396, FACT_ORDERS!C:C, 0)), 1, 0)</f>
        <v>1</v>
      </c>
      <c r="H3396" s="12">
        <f>COUNTIF(B:B,FACT_SEARCHES[[#This Row],[WD_PRODUCTS]])</f>
        <v>67</v>
      </c>
    </row>
    <row r="3397" spans="1:8" x14ac:dyDescent="0.3">
      <c r="A3397" s="12">
        <v>10395</v>
      </c>
      <c r="B3397" s="12">
        <v>279</v>
      </c>
      <c r="C3397" s="8">
        <v>10970</v>
      </c>
      <c r="D3397" s="12" t="s">
        <v>5064</v>
      </c>
      <c r="E3397" s="13">
        <v>44642</v>
      </c>
      <c r="F3397" s="12" t="s">
        <v>17865</v>
      </c>
      <c r="G3397" s="12">
        <f>IF(ISNUMBER(MATCH(C3397, FACT_ORDERS!C:C, 0)), 1, 0)</f>
        <v>1</v>
      </c>
      <c r="H3397" s="12">
        <f>COUNTIF(B:B,FACT_SEARCHES[[#This Row],[WD_PRODUCTS]])</f>
        <v>44</v>
      </c>
    </row>
    <row r="3398" spans="1:8" x14ac:dyDescent="0.3">
      <c r="A3398" s="12">
        <v>10396</v>
      </c>
      <c r="B3398" s="12">
        <v>258</v>
      </c>
      <c r="C3398" s="8">
        <v>10845</v>
      </c>
      <c r="D3398" s="12" t="s">
        <v>5065</v>
      </c>
      <c r="E3398" s="13">
        <v>44959</v>
      </c>
      <c r="F3398" s="12" t="s">
        <v>17866</v>
      </c>
      <c r="G3398" s="12">
        <f>IF(ISNUMBER(MATCH(C3398, FACT_ORDERS!C:C, 0)), 1, 0)</f>
        <v>1</v>
      </c>
      <c r="H3398" s="12">
        <f>COUNTIF(B:B,FACT_SEARCHES[[#This Row],[WD_PRODUCTS]])</f>
        <v>57</v>
      </c>
    </row>
    <row r="3399" spans="1:8" x14ac:dyDescent="0.3">
      <c r="A3399" s="12">
        <v>10397</v>
      </c>
      <c r="B3399" s="12">
        <v>203</v>
      </c>
      <c r="C3399" s="8">
        <v>10845</v>
      </c>
      <c r="D3399" s="12" t="s">
        <v>5066</v>
      </c>
      <c r="E3399" s="13">
        <v>44959</v>
      </c>
      <c r="F3399" s="12" t="s">
        <v>17867</v>
      </c>
      <c r="G3399" s="12">
        <f>IF(ISNUMBER(MATCH(C3399, FACT_ORDERS!C:C, 0)), 1, 0)</f>
        <v>1</v>
      </c>
      <c r="H3399" s="12">
        <f>COUNTIF(B:B,FACT_SEARCHES[[#This Row],[WD_PRODUCTS]])</f>
        <v>46</v>
      </c>
    </row>
    <row r="3400" spans="1:8" x14ac:dyDescent="0.3">
      <c r="A3400" s="12">
        <v>10398</v>
      </c>
      <c r="B3400" s="12">
        <v>221</v>
      </c>
      <c r="C3400" s="8">
        <v>10845</v>
      </c>
      <c r="D3400" s="12" t="s">
        <v>5067</v>
      </c>
      <c r="E3400" s="13">
        <v>44959</v>
      </c>
      <c r="F3400" s="12" t="s">
        <v>17868</v>
      </c>
      <c r="G3400" s="12">
        <f>IF(ISNUMBER(MATCH(C3400, FACT_ORDERS!C:C, 0)), 1, 0)</f>
        <v>1</v>
      </c>
      <c r="H3400" s="12">
        <f>COUNTIF(B:B,FACT_SEARCHES[[#This Row],[WD_PRODUCTS]])</f>
        <v>31</v>
      </c>
    </row>
    <row r="3401" spans="1:8" x14ac:dyDescent="0.3">
      <c r="A3401" s="12">
        <v>10399</v>
      </c>
      <c r="B3401" s="12">
        <v>226</v>
      </c>
      <c r="C3401" s="8">
        <v>10845</v>
      </c>
      <c r="D3401" s="12" t="s">
        <v>5068</v>
      </c>
      <c r="E3401" s="13">
        <v>44959</v>
      </c>
      <c r="F3401" s="12" t="s">
        <v>17869</v>
      </c>
      <c r="G3401" s="12">
        <f>IF(ISNUMBER(MATCH(C3401, FACT_ORDERS!C:C, 0)), 1, 0)</f>
        <v>1</v>
      </c>
      <c r="H3401" s="12">
        <f>COUNTIF(B:B,FACT_SEARCHES[[#This Row],[WD_PRODUCTS]])</f>
        <v>56</v>
      </c>
    </row>
    <row r="3402" spans="1:8" x14ac:dyDescent="0.3">
      <c r="A3402" s="12">
        <v>10400</v>
      </c>
      <c r="B3402" s="12">
        <v>213</v>
      </c>
      <c r="C3402" s="8">
        <v>10845</v>
      </c>
      <c r="D3402" s="12" t="s">
        <v>5069</v>
      </c>
      <c r="E3402" s="13">
        <v>44959</v>
      </c>
      <c r="F3402" s="12" t="s">
        <v>17870</v>
      </c>
      <c r="G3402" s="12">
        <f>IF(ISNUMBER(MATCH(C3402, FACT_ORDERS!C:C, 0)), 1, 0)</f>
        <v>1</v>
      </c>
      <c r="H3402" s="12">
        <f>COUNTIF(B:B,FACT_SEARCHES[[#This Row],[WD_PRODUCTS]])</f>
        <v>86</v>
      </c>
    </row>
    <row r="3403" spans="1:8" x14ac:dyDescent="0.3">
      <c r="A3403" s="12">
        <v>10401</v>
      </c>
      <c r="B3403" s="12">
        <v>293</v>
      </c>
      <c r="C3403" s="8">
        <v>10872</v>
      </c>
      <c r="D3403" s="12" t="s">
        <v>5070</v>
      </c>
      <c r="E3403" s="13">
        <v>44601</v>
      </c>
      <c r="F3403" s="12" t="s">
        <v>4667</v>
      </c>
      <c r="G3403" s="12">
        <f>IF(ISNUMBER(MATCH(C3403, FACT_ORDERS!C:C, 0)), 1, 0)</f>
        <v>1</v>
      </c>
      <c r="H3403" s="12">
        <f>COUNTIF(B:B,FACT_SEARCHES[[#This Row],[WD_PRODUCTS]])</f>
        <v>70</v>
      </c>
    </row>
    <row r="3404" spans="1:8" x14ac:dyDescent="0.3">
      <c r="A3404" s="12">
        <v>10402</v>
      </c>
      <c r="B3404" s="12">
        <v>235</v>
      </c>
      <c r="C3404" s="8">
        <v>10872</v>
      </c>
      <c r="D3404" s="12" t="s">
        <v>5071</v>
      </c>
      <c r="E3404" s="13">
        <v>44601</v>
      </c>
      <c r="F3404" s="12" t="s">
        <v>17871</v>
      </c>
      <c r="G3404" s="12">
        <f>IF(ISNUMBER(MATCH(C3404, FACT_ORDERS!C:C, 0)), 1, 0)</f>
        <v>1</v>
      </c>
      <c r="H3404" s="12">
        <f>COUNTIF(B:B,FACT_SEARCHES[[#This Row],[WD_PRODUCTS]])</f>
        <v>58</v>
      </c>
    </row>
    <row r="3405" spans="1:8" x14ac:dyDescent="0.3">
      <c r="A3405" s="12">
        <v>10403</v>
      </c>
      <c r="B3405" s="12">
        <v>200</v>
      </c>
      <c r="C3405" s="8">
        <v>10872</v>
      </c>
      <c r="D3405" s="12" t="s">
        <v>5072</v>
      </c>
      <c r="E3405" s="13">
        <v>44601</v>
      </c>
      <c r="F3405" s="12" t="s">
        <v>17872</v>
      </c>
      <c r="G3405" s="12">
        <f>IF(ISNUMBER(MATCH(C3405, FACT_ORDERS!C:C, 0)), 1, 0)</f>
        <v>1</v>
      </c>
      <c r="H3405" s="12">
        <f>COUNTIF(B:B,FACT_SEARCHES[[#This Row],[WD_PRODUCTS]])</f>
        <v>81</v>
      </c>
    </row>
    <row r="3406" spans="1:8" x14ac:dyDescent="0.3">
      <c r="A3406" s="12">
        <v>10404</v>
      </c>
      <c r="B3406" s="12">
        <v>288</v>
      </c>
      <c r="C3406" s="8">
        <v>10872</v>
      </c>
      <c r="D3406" s="12" t="s">
        <v>5073</v>
      </c>
      <c r="E3406" s="13">
        <v>44601</v>
      </c>
      <c r="F3406" s="12" t="s">
        <v>15196</v>
      </c>
      <c r="G3406" s="12">
        <f>IF(ISNUMBER(MATCH(C3406, FACT_ORDERS!C:C, 0)), 1, 0)</f>
        <v>1</v>
      </c>
      <c r="H3406" s="12">
        <f>COUNTIF(B:B,FACT_SEARCHES[[#This Row],[WD_PRODUCTS]])</f>
        <v>106</v>
      </c>
    </row>
    <row r="3407" spans="1:8" x14ac:dyDescent="0.3">
      <c r="A3407" s="12">
        <v>10405</v>
      </c>
      <c r="B3407" s="12">
        <v>254</v>
      </c>
      <c r="C3407" s="8">
        <v>10021</v>
      </c>
      <c r="D3407" s="12" t="s">
        <v>5074</v>
      </c>
      <c r="E3407" s="13">
        <v>45375</v>
      </c>
      <c r="F3407" s="12" t="s">
        <v>3276</v>
      </c>
      <c r="G3407" s="12">
        <f>IF(ISNUMBER(MATCH(C3407, FACT_ORDERS!C:C, 0)), 1, 0)</f>
        <v>1</v>
      </c>
      <c r="H3407" s="12">
        <f>COUNTIF(B:B,FACT_SEARCHES[[#This Row],[WD_PRODUCTS]])</f>
        <v>77</v>
      </c>
    </row>
    <row r="3408" spans="1:8" x14ac:dyDescent="0.3">
      <c r="A3408" s="12">
        <v>10406</v>
      </c>
      <c r="B3408" s="12">
        <v>269</v>
      </c>
      <c r="C3408" s="8">
        <v>10811</v>
      </c>
      <c r="D3408" s="12" t="s">
        <v>5075</v>
      </c>
      <c r="E3408" s="13">
        <v>45025</v>
      </c>
      <c r="F3408" s="12" t="s">
        <v>17873</v>
      </c>
      <c r="G3408" s="12">
        <f>IF(ISNUMBER(MATCH(C3408, FACT_ORDERS!C:C, 0)), 1, 0)</f>
        <v>1</v>
      </c>
      <c r="H3408" s="12">
        <f>COUNTIF(B:B,FACT_SEARCHES[[#This Row],[WD_PRODUCTS]])</f>
        <v>50</v>
      </c>
    </row>
    <row r="3409" spans="1:8" x14ac:dyDescent="0.3">
      <c r="A3409" s="12">
        <v>10407</v>
      </c>
      <c r="B3409" s="12">
        <v>242</v>
      </c>
      <c r="C3409" s="8">
        <v>10811</v>
      </c>
      <c r="D3409" s="12" t="s">
        <v>5076</v>
      </c>
      <c r="E3409" s="13">
        <v>45025</v>
      </c>
      <c r="F3409" s="12" t="s">
        <v>17874</v>
      </c>
      <c r="G3409" s="12">
        <f>IF(ISNUMBER(MATCH(C3409, FACT_ORDERS!C:C, 0)), 1, 0)</f>
        <v>1</v>
      </c>
      <c r="H3409" s="12">
        <f>COUNTIF(B:B,FACT_SEARCHES[[#This Row],[WD_PRODUCTS]])</f>
        <v>76</v>
      </c>
    </row>
    <row r="3410" spans="1:8" x14ac:dyDescent="0.3">
      <c r="A3410" s="12">
        <v>10408</v>
      </c>
      <c r="B3410" s="12">
        <v>242</v>
      </c>
      <c r="C3410" s="8">
        <v>10672</v>
      </c>
      <c r="D3410" s="12" t="s">
        <v>5077</v>
      </c>
      <c r="E3410" s="13">
        <v>45195</v>
      </c>
      <c r="F3410" s="12" t="s">
        <v>17875</v>
      </c>
      <c r="G3410" s="12">
        <f>IF(ISNUMBER(MATCH(C3410, FACT_ORDERS!C:C, 0)), 1, 0)</f>
        <v>1</v>
      </c>
      <c r="H3410" s="12">
        <f>COUNTIF(B:B,FACT_SEARCHES[[#This Row],[WD_PRODUCTS]])</f>
        <v>76</v>
      </c>
    </row>
    <row r="3411" spans="1:8" x14ac:dyDescent="0.3">
      <c r="A3411" s="12">
        <v>10409</v>
      </c>
      <c r="B3411" s="12">
        <v>222</v>
      </c>
      <c r="C3411" s="8">
        <v>10496</v>
      </c>
      <c r="D3411" s="12" t="s">
        <v>5078</v>
      </c>
      <c r="E3411" s="13">
        <v>45388</v>
      </c>
      <c r="F3411" s="12" t="s">
        <v>17876</v>
      </c>
      <c r="G3411" s="12">
        <f>IF(ISNUMBER(MATCH(C3411, FACT_ORDERS!C:C, 0)), 1, 0)</f>
        <v>1</v>
      </c>
      <c r="H3411" s="12">
        <f>COUNTIF(B:B,FACT_SEARCHES[[#This Row],[WD_PRODUCTS]])</f>
        <v>73</v>
      </c>
    </row>
    <row r="3412" spans="1:8" x14ac:dyDescent="0.3">
      <c r="A3412" s="12">
        <v>10410</v>
      </c>
      <c r="B3412" s="12">
        <v>204</v>
      </c>
      <c r="C3412" s="8">
        <v>10496</v>
      </c>
      <c r="D3412" s="12" t="s">
        <v>5079</v>
      </c>
      <c r="E3412" s="13">
        <v>45388</v>
      </c>
      <c r="F3412" s="12" t="s">
        <v>17877</v>
      </c>
      <c r="G3412" s="12">
        <f>IF(ISNUMBER(MATCH(C3412, FACT_ORDERS!C:C, 0)), 1, 0)</f>
        <v>1</v>
      </c>
      <c r="H3412" s="12">
        <f>COUNTIF(B:B,FACT_SEARCHES[[#This Row],[WD_PRODUCTS]])</f>
        <v>139</v>
      </c>
    </row>
    <row r="3413" spans="1:8" x14ac:dyDescent="0.3">
      <c r="A3413" s="12">
        <v>10411</v>
      </c>
      <c r="B3413" s="12">
        <v>269</v>
      </c>
      <c r="C3413" s="8">
        <v>10811</v>
      </c>
      <c r="D3413" s="12" t="s">
        <v>5080</v>
      </c>
      <c r="E3413" s="13">
        <v>45505</v>
      </c>
      <c r="F3413" s="12" t="s">
        <v>17878</v>
      </c>
      <c r="G3413" s="12">
        <f>IF(ISNUMBER(MATCH(C3413, FACT_ORDERS!C:C, 0)), 1, 0)</f>
        <v>1</v>
      </c>
      <c r="H3413" s="12">
        <f>COUNTIF(B:B,FACT_SEARCHES[[#This Row],[WD_PRODUCTS]])</f>
        <v>50</v>
      </c>
    </row>
    <row r="3414" spans="1:8" x14ac:dyDescent="0.3">
      <c r="A3414" s="12">
        <v>10412</v>
      </c>
      <c r="B3414" s="12">
        <v>242</v>
      </c>
      <c r="C3414" s="8">
        <v>10811</v>
      </c>
      <c r="D3414" s="12" t="s">
        <v>5081</v>
      </c>
      <c r="E3414" s="13">
        <v>45505</v>
      </c>
      <c r="F3414" s="12" t="s">
        <v>17879</v>
      </c>
      <c r="G3414" s="12">
        <f>IF(ISNUMBER(MATCH(C3414, FACT_ORDERS!C:C, 0)), 1, 0)</f>
        <v>1</v>
      </c>
      <c r="H3414" s="12">
        <f>COUNTIF(B:B,FACT_SEARCHES[[#This Row],[WD_PRODUCTS]])</f>
        <v>76</v>
      </c>
    </row>
    <row r="3415" spans="1:8" x14ac:dyDescent="0.3">
      <c r="A3415" s="12">
        <v>10413</v>
      </c>
      <c r="B3415" s="12">
        <v>295</v>
      </c>
      <c r="C3415" s="8">
        <v>10191</v>
      </c>
      <c r="D3415" s="12" t="s">
        <v>5082</v>
      </c>
      <c r="E3415" s="13">
        <v>45262</v>
      </c>
      <c r="F3415" s="12" t="s">
        <v>3878</v>
      </c>
      <c r="G3415" s="12">
        <f>IF(ISNUMBER(MATCH(C3415, FACT_ORDERS!C:C, 0)), 1, 0)</f>
        <v>0</v>
      </c>
      <c r="H3415" s="12">
        <f>COUNTIF(B:B,FACT_SEARCHES[[#This Row],[WD_PRODUCTS]])</f>
        <v>72</v>
      </c>
    </row>
    <row r="3416" spans="1:8" x14ac:dyDescent="0.3">
      <c r="A3416" s="12">
        <v>10414</v>
      </c>
      <c r="B3416" s="12">
        <v>292</v>
      </c>
      <c r="C3416" s="8">
        <v>10828</v>
      </c>
      <c r="D3416" s="12" t="s">
        <v>5083</v>
      </c>
      <c r="E3416" s="13">
        <v>44415</v>
      </c>
      <c r="F3416" s="12" t="s">
        <v>17880</v>
      </c>
      <c r="G3416" s="12">
        <f>IF(ISNUMBER(MATCH(C3416, FACT_ORDERS!C:C, 0)), 1, 0)</f>
        <v>1</v>
      </c>
      <c r="H3416" s="12">
        <f>COUNTIF(B:B,FACT_SEARCHES[[#This Row],[WD_PRODUCTS]])</f>
        <v>95</v>
      </c>
    </row>
    <row r="3417" spans="1:8" x14ac:dyDescent="0.3">
      <c r="A3417" s="12">
        <v>10415</v>
      </c>
      <c r="B3417" s="12">
        <v>238</v>
      </c>
      <c r="C3417" s="8">
        <v>10483</v>
      </c>
      <c r="D3417" s="12" t="s">
        <v>5084</v>
      </c>
      <c r="E3417" s="13">
        <v>44637</v>
      </c>
      <c r="F3417" s="12" t="s">
        <v>17881</v>
      </c>
      <c r="G3417" s="12">
        <f>IF(ISNUMBER(MATCH(C3417, FACT_ORDERS!C:C, 0)), 1, 0)</f>
        <v>0</v>
      </c>
      <c r="H3417" s="12">
        <f>COUNTIF(B:B,FACT_SEARCHES[[#This Row],[WD_PRODUCTS]])</f>
        <v>57</v>
      </c>
    </row>
    <row r="3418" spans="1:8" x14ac:dyDescent="0.3">
      <c r="A3418" s="12">
        <v>10416</v>
      </c>
      <c r="B3418" s="12">
        <v>299</v>
      </c>
      <c r="C3418" s="8">
        <v>10160</v>
      </c>
      <c r="D3418" s="12" t="s">
        <v>5085</v>
      </c>
      <c r="E3418" s="13">
        <v>44514</v>
      </c>
      <c r="F3418" s="12" t="s">
        <v>15403</v>
      </c>
      <c r="G3418" s="12">
        <f>IF(ISNUMBER(MATCH(C3418, FACT_ORDERS!C:C, 0)), 1, 0)</f>
        <v>0</v>
      </c>
      <c r="H3418" s="12">
        <f>COUNTIF(B:B,FACT_SEARCHES[[#This Row],[WD_PRODUCTS]])</f>
        <v>125</v>
      </c>
    </row>
    <row r="3419" spans="1:8" x14ac:dyDescent="0.3">
      <c r="A3419" s="12">
        <v>10417</v>
      </c>
      <c r="B3419" s="12">
        <v>273</v>
      </c>
      <c r="C3419" s="8">
        <v>10160</v>
      </c>
      <c r="D3419" s="12" t="s">
        <v>5086</v>
      </c>
      <c r="E3419" s="13">
        <v>44514</v>
      </c>
      <c r="F3419" s="12" t="s">
        <v>17882</v>
      </c>
      <c r="G3419" s="12">
        <f>IF(ISNUMBER(MATCH(C3419, FACT_ORDERS!C:C, 0)), 1, 0)</f>
        <v>0</v>
      </c>
      <c r="H3419" s="12">
        <f>COUNTIF(B:B,FACT_SEARCHES[[#This Row],[WD_PRODUCTS]])</f>
        <v>73</v>
      </c>
    </row>
    <row r="3420" spans="1:8" x14ac:dyDescent="0.3">
      <c r="A3420" s="12">
        <v>10418</v>
      </c>
      <c r="B3420" s="12">
        <v>297</v>
      </c>
      <c r="C3420" s="8">
        <v>10160</v>
      </c>
      <c r="D3420" s="12" t="s">
        <v>5087</v>
      </c>
      <c r="E3420" s="13">
        <v>44514</v>
      </c>
      <c r="F3420" s="12" t="s">
        <v>17883</v>
      </c>
      <c r="G3420" s="12">
        <f>IF(ISNUMBER(MATCH(C3420, FACT_ORDERS!C:C, 0)), 1, 0)</f>
        <v>0</v>
      </c>
      <c r="H3420" s="12">
        <f>COUNTIF(B:B,FACT_SEARCHES[[#This Row],[WD_PRODUCTS]])</f>
        <v>64</v>
      </c>
    </row>
    <row r="3421" spans="1:8" x14ac:dyDescent="0.3">
      <c r="A3421" s="12">
        <v>10419</v>
      </c>
      <c r="B3421" s="12">
        <v>210</v>
      </c>
      <c r="C3421" s="8">
        <v>10236</v>
      </c>
      <c r="D3421" s="12" t="s">
        <v>5088</v>
      </c>
      <c r="E3421" s="13">
        <v>44791</v>
      </c>
      <c r="F3421" s="12" t="s">
        <v>17884</v>
      </c>
      <c r="G3421" s="12">
        <f>IF(ISNUMBER(MATCH(C3421, FACT_ORDERS!C:C, 0)), 1, 0)</f>
        <v>1</v>
      </c>
      <c r="H3421" s="12">
        <f>COUNTIF(B:B,FACT_SEARCHES[[#This Row],[WD_PRODUCTS]])</f>
        <v>77</v>
      </c>
    </row>
    <row r="3422" spans="1:8" x14ac:dyDescent="0.3">
      <c r="A3422" s="12">
        <v>10420</v>
      </c>
      <c r="B3422" s="12">
        <v>269</v>
      </c>
      <c r="C3422" s="8">
        <v>10236</v>
      </c>
      <c r="D3422" s="12" t="s">
        <v>5089</v>
      </c>
      <c r="E3422" s="13">
        <v>44791</v>
      </c>
      <c r="F3422" s="12" t="s">
        <v>17885</v>
      </c>
      <c r="G3422" s="12">
        <f>IF(ISNUMBER(MATCH(C3422, FACT_ORDERS!C:C, 0)), 1, 0)</f>
        <v>1</v>
      </c>
      <c r="H3422" s="12">
        <f>COUNTIF(B:B,FACT_SEARCHES[[#This Row],[WD_PRODUCTS]])</f>
        <v>50</v>
      </c>
    </row>
    <row r="3423" spans="1:8" x14ac:dyDescent="0.3">
      <c r="A3423" s="12">
        <v>10421</v>
      </c>
      <c r="B3423" s="12">
        <v>208</v>
      </c>
      <c r="C3423" s="8">
        <v>10564</v>
      </c>
      <c r="D3423" s="12" t="s">
        <v>5090</v>
      </c>
      <c r="E3423" s="13">
        <v>45424</v>
      </c>
      <c r="F3423" s="12" t="s">
        <v>17886</v>
      </c>
      <c r="G3423" s="12">
        <f>IF(ISNUMBER(MATCH(C3423, FACT_ORDERS!C:C, 0)), 1, 0)</f>
        <v>1</v>
      </c>
      <c r="H3423" s="12">
        <f>COUNTIF(B:B,FACT_SEARCHES[[#This Row],[WD_PRODUCTS]])</f>
        <v>91</v>
      </c>
    </row>
    <row r="3424" spans="1:8" x14ac:dyDescent="0.3">
      <c r="A3424" s="12">
        <v>10422</v>
      </c>
      <c r="B3424" s="12">
        <v>239</v>
      </c>
      <c r="C3424" s="8">
        <v>10564</v>
      </c>
      <c r="D3424" s="12" t="s">
        <v>5091</v>
      </c>
      <c r="E3424" s="13">
        <v>45424</v>
      </c>
      <c r="F3424" s="12" t="s">
        <v>17887</v>
      </c>
      <c r="G3424" s="12">
        <f>IF(ISNUMBER(MATCH(C3424, FACT_ORDERS!C:C, 0)), 1, 0)</f>
        <v>1</v>
      </c>
      <c r="H3424" s="12">
        <f>COUNTIF(B:B,FACT_SEARCHES[[#This Row],[WD_PRODUCTS]])</f>
        <v>41</v>
      </c>
    </row>
    <row r="3425" spans="1:8" x14ac:dyDescent="0.3">
      <c r="A3425" s="12">
        <v>10423</v>
      </c>
      <c r="B3425" s="12">
        <v>261</v>
      </c>
      <c r="C3425" s="8">
        <v>10821</v>
      </c>
      <c r="D3425" s="12" t="s">
        <v>5092</v>
      </c>
      <c r="E3425" s="13">
        <v>44572</v>
      </c>
      <c r="F3425" s="12" t="s">
        <v>4385</v>
      </c>
      <c r="G3425" s="12">
        <f>IF(ISNUMBER(MATCH(C3425, FACT_ORDERS!C:C, 0)), 1, 0)</f>
        <v>0</v>
      </c>
      <c r="H3425" s="12">
        <f>COUNTIF(B:B,FACT_SEARCHES[[#This Row],[WD_PRODUCTS]])</f>
        <v>77</v>
      </c>
    </row>
    <row r="3426" spans="1:8" x14ac:dyDescent="0.3">
      <c r="A3426" s="12">
        <v>10424</v>
      </c>
      <c r="B3426" s="12">
        <v>237</v>
      </c>
      <c r="C3426" s="8">
        <v>10967</v>
      </c>
      <c r="D3426" s="12" t="s">
        <v>5093</v>
      </c>
      <c r="E3426" s="13">
        <v>44812</v>
      </c>
      <c r="F3426" s="12" t="s">
        <v>17888</v>
      </c>
      <c r="G3426" s="12">
        <f>IF(ISNUMBER(MATCH(C3426, FACT_ORDERS!C:C, 0)), 1, 0)</f>
        <v>0</v>
      </c>
      <c r="H3426" s="12">
        <f>COUNTIF(B:B,FACT_SEARCHES[[#This Row],[WD_PRODUCTS]])</f>
        <v>99</v>
      </c>
    </row>
    <row r="3427" spans="1:8" x14ac:dyDescent="0.3">
      <c r="A3427" s="12">
        <v>10425</v>
      </c>
      <c r="B3427" s="12">
        <v>228</v>
      </c>
      <c r="C3427" s="8">
        <v>10967</v>
      </c>
      <c r="D3427" s="12" t="s">
        <v>5094</v>
      </c>
      <c r="E3427" s="13">
        <v>44812</v>
      </c>
      <c r="F3427" s="12" t="s">
        <v>17889</v>
      </c>
      <c r="G3427" s="12">
        <f>IF(ISNUMBER(MATCH(C3427, FACT_ORDERS!C:C, 0)), 1, 0)</f>
        <v>0</v>
      </c>
      <c r="H3427" s="12">
        <f>COUNTIF(B:B,FACT_SEARCHES[[#This Row],[WD_PRODUCTS]])</f>
        <v>79</v>
      </c>
    </row>
    <row r="3428" spans="1:8" x14ac:dyDescent="0.3">
      <c r="A3428" s="12">
        <v>10426</v>
      </c>
      <c r="B3428" s="12">
        <v>238</v>
      </c>
      <c r="C3428" s="8">
        <v>10360</v>
      </c>
      <c r="D3428" s="12" t="s">
        <v>5095</v>
      </c>
      <c r="E3428" s="13">
        <v>45367</v>
      </c>
      <c r="F3428" s="12" t="s">
        <v>17890</v>
      </c>
      <c r="G3428" s="12">
        <f>IF(ISNUMBER(MATCH(C3428, FACT_ORDERS!C:C, 0)), 1, 0)</f>
        <v>1</v>
      </c>
      <c r="H3428" s="12">
        <f>COUNTIF(B:B,FACT_SEARCHES[[#This Row],[WD_PRODUCTS]])</f>
        <v>57</v>
      </c>
    </row>
    <row r="3429" spans="1:8" x14ac:dyDescent="0.3">
      <c r="A3429" s="12">
        <v>10427</v>
      </c>
      <c r="B3429" s="12">
        <v>234</v>
      </c>
      <c r="C3429" s="8">
        <v>10360</v>
      </c>
      <c r="D3429" s="12" t="s">
        <v>5096</v>
      </c>
      <c r="E3429" s="13">
        <v>45367</v>
      </c>
      <c r="F3429" s="12" t="s">
        <v>17891</v>
      </c>
      <c r="G3429" s="12">
        <f>IF(ISNUMBER(MATCH(C3429, FACT_ORDERS!C:C, 0)), 1, 0)</f>
        <v>1</v>
      </c>
      <c r="H3429" s="12">
        <f>COUNTIF(B:B,FACT_SEARCHES[[#This Row],[WD_PRODUCTS]])</f>
        <v>77</v>
      </c>
    </row>
    <row r="3430" spans="1:8" x14ac:dyDescent="0.3">
      <c r="A3430" s="12">
        <v>10428</v>
      </c>
      <c r="B3430" s="12">
        <v>233</v>
      </c>
      <c r="C3430" s="8">
        <v>10521</v>
      </c>
      <c r="D3430" s="12" t="s">
        <v>5097</v>
      </c>
      <c r="E3430" s="13">
        <v>45414</v>
      </c>
      <c r="F3430" s="12" t="s">
        <v>4628</v>
      </c>
      <c r="G3430" s="12">
        <f>IF(ISNUMBER(MATCH(C3430, FACT_ORDERS!C:C, 0)), 1, 0)</f>
        <v>1</v>
      </c>
      <c r="H3430" s="12">
        <f>COUNTIF(B:B,FACT_SEARCHES[[#This Row],[WD_PRODUCTS]])</f>
        <v>76</v>
      </c>
    </row>
    <row r="3431" spans="1:8" x14ac:dyDescent="0.3">
      <c r="A3431" s="12">
        <v>10429</v>
      </c>
      <c r="B3431" s="12">
        <v>201</v>
      </c>
      <c r="C3431" s="8">
        <v>10521</v>
      </c>
      <c r="D3431" s="12" t="s">
        <v>5098</v>
      </c>
      <c r="E3431" s="13">
        <v>45414</v>
      </c>
      <c r="F3431" s="12" t="s">
        <v>17892</v>
      </c>
      <c r="G3431" s="12">
        <f>IF(ISNUMBER(MATCH(C3431, FACT_ORDERS!C:C, 0)), 1, 0)</f>
        <v>1</v>
      </c>
      <c r="H3431" s="12">
        <f>COUNTIF(B:B,FACT_SEARCHES[[#This Row],[WD_PRODUCTS]])</f>
        <v>65</v>
      </c>
    </row>
    <row r="3432" spans="1:8" x14ac:dyDescent="0.3">
      <c r="A3432" s="12">
        <v>10430</v>
      </c>
      <c r="B3432" s="12">
        <v>299</v>
      </c>
      <c r="C3432" s="8">
        <v>10168</v>
      </c>
      <c r="D3432" s="12" t="s">
        <v>5099</v>
      </c>
      <c r="E3432" s="13">
        <v>44238</v>
      </c>
      <c r="F3432" s="12" t="s">
        <v>17893</v>
      </c>
      <c r="G3432" s="12">
        <f>IF(ISNUMBER(MATCH(C3432, FACT_ORDERS!C:C, 0)), 1, 0)</f>
        <v>1</v>
      </c>
      <c r="H3432" s="12">
        <f>COUNTIF(B:B,FACT_SEARCHES[[#This Row],[WD_PRODUCTS]])</f>
        <v>125</v>
      </c>
    </row>
    <row r="3433" spans="1:8" x14ac:dyDescent="0.3">
      <c r="A3433" s="12">
        <v>10431</v>
      </c>
      <c r="B3433" s="12">
        <v>238</v>
      </c>
      <c r="C3433" s="8">
        <v>10168</v>
      </c>
      <c r="D3433" s="12" t="s">
        <v>5100</v>
      </c>
      <c r="E3433" s="13">
        <v>44238</v>
      </c>
      <c r="F3433" s="12" t="s">
        <v>17894</v>
      </c>
      <c r="G3433" s="12">
        <f>IF(ISNUMBER(MATCH(C3433, FACT_ORDERS!C:C, 0)), 1, 0)</f>
        <v>1</v>
      </c>
      <c r="H3433" s="12">
        <f>COUNTIF(B:B,FACT_SEARCHES[[#This Row],[WD_PRODUCTS]])</f>
        <v>57</v>
      </c>
    </row>
    <row r="3434" spans="1:8" x14ac:dyDescent="0.3">
      <c r="A3434" s="12">
        <v>10432</v>
      </c>
      <c r="B3434" s="12">
        <v>282</v>
      </c>
      <c r="C3434" s="8">
        <v>10168</v>
      </c>
      <c r="D3434" s="12" t="s">
        <v>5101</v>
      </c>
      <c r="E3434" s="13">
        <v>44238</v>
      </c>
      <c r="F3434" s="12" t="s">
        <v>17895</v>
      </c>
      <c r="G3434" s="12">
        <f>IF(ISNUMBER(MATCH(C3434, FACT_ORDERS!C:C, 0)), 1, 0)</f>
        <v>1</v>
      </c>
      <c r="H3434" s="12">
        <f>COUNTIF(B:B,FACT_SEARCHES[[#This Row],[WD_PRODUCTS]])</f>
        <v>43</v>
      </c>
    </row>
    <row r="3435" spans="1:8" x14ac:dyDescent="0.3">
      <c r="A3435" s="12">
        <v>10433</v>
      </c>
      <c r="B3435" s="12">
        <v>255</v>
      </c>
      <c r="C3435" s="8">
        <v>10168</v>
      </c>
      <c r="D3435" s="12" t="s">
        <v>5102</v>
      </c>
      <c r="E3435" s="13">
        <v>44238</v>
      </c>
      <c r="F3435" s="12" t="s">
        <v>3385</v>
      </c>
      <c r="G3435" s="12">
        <f>IF(ISNUMBER(MATCH(C3435, FACT_ORDERS!C:C, 0)), 1, 0)</f>
        <v>1</v>
      </c>
      <c r="H3435" s="12">
        <f>COUNTIF(B:B,FACT_SEARCHES[[#This Row],[WD_PRODUCTS]])</f>
        <v>74</v>
      </c>
    </row>
    <row r="3436" spans="1:8" x14ac:dyDescent="0.3">
      <c r="A3436" s="12">
        <v>10434</v>
      </c>
      <c r="B3436" s="12">
        <v>289</v>
      </c>
      <c r="C3436" s="8">
        <v>10168</v>
      </c>
      <c r="D3436" s="12" t="s">
        <v>5103</v>
      </c>
      <c r="E3436" s="13">
        <v>44238</v>
      </c>
      <c r="F3436" s="12" t="s">
        <v>4263</v>
      </c>
      <c r="G3436" s="12">
        <f>IF(ISNUMBER(MATCH(C3436, FACT_ORDERS!C:C, 0)), 1, 0)</f>
        <v>1</v>
      </c>
      <c r="H3436" s="12">
        <f>COUNTIF(B:B,FACT_SEARCHES[[#This Row],[WD_PRODUCTS]])</f>
        <v>56</v>
      </c>
    </row>
    <row r="3437" spans="1:8" x14ac:dyDescent="0.3">
      <c r="A3437" s="12">
        <v>10435</v>
      </c>
      <c r="B3437" s="12">
        <v>251</v>
      </c>
      <c r="C3437" s="8">
        <v>10693</v>
      </c>
      <c r="D3437" s="12" t="s">
        <v>5104</v>
      </c>
      <c r="E3437" s="13">
        <v>45551</v>
      </c>
      <c r="F3437" s="12" t="s">
        <v>17896</v>
      </c>
      <c r="G3437" s="12">
        <f>IF(ISNUMBER(MATCH(C3437, FACT_ORDERS!C:C, 0)), 1, 0)</f>
        <v>0</v>
      </c>
      <c r="H3437" s="12">
        <f>COUNTIF(B:B,FACT_SEARCHES[[#This Row],[WD_PRODUCTS]])</f>
        <v>67</v>
      </c>
    </row>
    <row r="3438" spans="1:8" x14ac:dyDescent="0.3">
      <c r="A3438" s="12">
        <v>10436</v>
      </c>
      <c r="B3438" s="12">
        <v>206</v>
      </c>
      <c r="C3438" s="8">
        <v>10693</v>
      </c>
      <c r="D3438" s="12" t="s">
        <v>5105</v>
      </c>
      <c r="E3438" s="13">
        <v>45551</v>
      </c>
      <c r="F3438" s="12" t="s">
        <v>17897</v>
      </c>
      <c r="G3438" s="12">
        <f>IF(ISNUMBER(MATCH(C3438, FACT_ORDERS!C:C, 0)), 1, 0)</f>
        <v>0</v>
      </c>
      <c r="H3438" s="12">
        <f>COUNTIF(B:B,FACT_SEARCHES[[#This Row],[WD_PRODUCTS]])</f>
        <v>54</v>
      </c>
    </row>
    <row r="3439" spans="1:8" x14ac:dyDescent="0.3">
      <c r="A3439" s="12">
        <v>10437</v>
      </c>
      <c r="B3439" s="12">
        <v>212</v>
      </c>
      <c r="C3439" s="8">
        <v>10968</v>
      </c>
      <c r="D3439" s="12" t="s">
        <v>5106</v>
      </c>
      <c r="E3439" s="13">
        <v>45192</v>
      </c>
      <c r="F3439" s="12" t="s">
        <v>17898</v>
      </c>
      <c r="G3439" s="12">
        <f>IF(ISNUMBER(MATCH(C3439, FACT_ORDERS!C:C, 0)), 1, 0)</f>
        <v>1</v>
      </c>
      <c r="H3439" s="12">
        <f>COUNTIF(B:B,FACT_SEARCHES[[#This Row],[WD_PRODUCTS]])</f>
        <v>67</v>
      </c>
    </row>
    <row r="3440" spans="1:8" x14ac:dyDescent="0.3">
      <c r="A3440" s="12">
        <v>10438</v>
      </c>
      <c r="B3440" s="12">
        <v>290</v>
      </c>
      <c r="C3440" s="8">
        <v>10968</v>
      </c>
      <c r="D3440" s="12" t="s">
        <v>5107</v>
      </c>
      <c r="E3440" s="13">
        <v>45192</v>
      </c>
      <c r="F3440" s="12" t="s">
        <v>12875</v>
      </c>
      <c r="G3440" s="12">
        <f>IF(ISNUMBER(MATCH(C3440, FACT_ORDERS!C:C, 0)), 1, 0)</f>
        <v>1</v>
      </c>
      <c r="H3440" s="12">
        <f>COUNTIF(B:B,FACT_SEARCHES[[#This Row],[WD_PRODUCTS]])</f>
        <v>47</v>
      </c>
    </row>
    <row r="3441" spans="1:8" x14ac:dyDescent="0.3">
      <c r="A3441" s="12">
        <v>10439</v>
      </c>
      <c r="B3441" s="12">
        <v>265</v>
      </c>
      <c r="C3441" s="8">
        <v>10387</v>
      </c>
      <c r="D3441" s="12" t="s">
        <v>5108</v>
      </c>
      <c r="E3441" s="13">
        <v>45299</v>
      </c>
      <c r="F3441" s="12" t="s">
        <v>17899</v>
      </c>
      <c r="G3441" s="12">
        <f>IF(ISNUMBER(MATCH(C3441, FACT_ORDERS!C:C, 0)), 1, 0)</f>
        <v>1</v>
      </c>
      <c r="H3441" s="12">
        <f>COUNTIF(B:B,FACT_SEARCHES[[#This Row],[WD_PRODUCTS]])</f>
        <v>89</v>
      </c>
    </row>
    <row r="3442" spans="1:8" x14ac:dyDescent="0.3">
      <c r="A3442" s="12">
        <v>10440</v>
      </c>
      <c r="B3442" s="12">
        <v>214</v>
      </c>
      <c r="C3442" s="8">
        <v>10387</v>
      </c>
      <c r="D3442" s="12" t="s">
        <v>5109</v>
      </c>
      <c r="E3442" s="13">
        <v>45299</v>
      </c>
      <c r="F3442" s="12" t="s">
        <v>17900</v>
      </c>
      <c r="G3442" s="12">
        <f>IF(ISNUMBER(MATCH(C3442, FACT_ORDERS!C:C, 0)), 1, 0)</f>
        <v>1</v>
      </c>
      <c r="H3442" s="12">
        <f>COUNTIF(B:B,FACT_SEARCHES[[#This Row],[WD_PRODUCTS]])</f>
        <v>51</v>
      </c>
    </row>
    <row r="3443" spans="1:8" x14ac:dyDescent="0.3">
      <c r="A3443" s="12">
        <v>10441</v>
      </c>
      <c r="B3443" s="12">
        <v>277</v>
      </c>
      <c r="C3443" s="8">
        <v>10387</v>
      </c>
      <c r="D3443" s="12" t="s">
        <v>5110</v>
      </c>
      <c r="E3443" s="13">
        <v>45299</v>
      </c>
      <c r="F3443" s="12" t="s">
        <v>17901</v>
      </c>
      <c r="G3443" s="12">
        <f>IF(ISNUMBER(MATCH(C3443, FACT_ORDERS!C:C, 0)), 1, 0)</f>
        <v>1</v>
      </c>
      <c r="H3443" s="12">
        <f>COUNTIF(B:B,FACT_SEARCHES[[#This Row],[WD_PRODUCTS]])</f>
        <v>98</v>
      </c>
    </row>
    <row r="3444" spans="1:8" x14ac:dyDescent="0.3">
      <c r="A3444" s="12">
        <v>10442</v>
      </c>
      <c r="B3444" s="12">
        <v>260</v>
      </c>
      <c r="C3444" s="8">
        <v>10177</v>
      </c>
      <c r="D3444" s="12" t="s">
        <v>5111</v>
      </c>
      <c r="E3444" s="13">
        <v>45302</v>
      </c>
      <c r="F3444" s="12" t="s">
        <v>4167</v>
      </c>
      <c r="G3444" s="12">
        <f>IF(ISNUMBER(MATCH(C3444, FACT_ORDERS!C:C, 0)), 1, 0)</f>
        <v>1</v>
      </c>
      <c r="H3444" s="12">
        <f>COUNTIF(B:B,FACT_SEARCHES[[#This Row],[WD_PRODUCTS]])</f>
        <v>86</v>
      </c>
    </row>
    <row r="3445" spans="1:8" x14ac:dyDescent="0.3">
      <c r="A3445" s="12">
        <v>10443</v>
      </c>
      <c r="B3445" s="12">
        <v>294</v>
      </c>
      <c r="C3445" s="8">
        <v>10177</v>
      </c>
      <c r="D3445" s="12" t="s">
        <v>5112</v>
      </c>
      <c r="E3445" s="13">
        <v>45302</v>
      </c>
      <c r="F3445" s="12" t="s">
        <v>3259</v>
      </c>
      <c r="G3445" s="12">
        <f>IF(ISNUMBER(MATCH(C3445, FACT_ORDERS!C:C, 0)), 1, 0)</f>
        <v>1</v>
      </c>
      <c r="H3445" s="12">
        <f>COUNTIF(B:B,FACT_SEARCHES[[#This Row],[WD_PRODUCTS]])</f>
        <v>60</v>
      </c>
    </row>
    <row r="3446" spans="1:8" x14ac:dyDescent="0.3">
      <c r="A3446" s="12">
        <v>10444</v>
      </c>
      <c r="B3446" s="12">
        <v>212</v>
      </c>
      <c r="C3446" s="8">
        <v>10177</v>
      </c>
      <c r="D3446" s="12" t="s">
        <v>5113</v>
      </c>
      <c r="E3446" s="13">
        <v>45302</v>
      </c>
      <c r="F3446" s="12" t="s">
        <v>17902</v>
      </c>
      <c r="G3446" s="12">
        <f>IF(ISNUMBER(MATCH(C3446, FACT_ORDERS!C:C, 0)), 1, 0)</f>
        <v>1</v>
      </c>
      <c r="H3446" s="12">
        <f>COUNTIF(B:B,FACT_SEARCHES[[#This Row],[WD_PRODUCTS]])</f>
        <v>67</v>
      </c>
    </row>
    <row r="3447" spans="1:8" x14ac:dyDescent="0.3">
      <c r="A3447" s="12">
        <v>10445</v>
      </c>
      <c r="B3447" s="12">
        <v>287</v>
      </c>
      <c r="C3447" s="8">
        <v>10356</v>
      </c>
      <c r="D3447" s="12" t="s">
        <v>5114</v>
      </c>
      <c r="E3447" s="13">
        <v>45203</v>
      </c>
      <c r="F3447" s="12" t="s">
        <v>17903</v>
      </c>
      <c r="G3447" s="12">
        <f>IF(ISNUMBER(MATCH(C3447, FACT_ORDERS!C:C, 0)), 1, 0)</f>
        <v>1</v>
      </c>
      <c r="H3447" s="12">
        <f>COUNTIF(B:B,FACT_SEARCHES[[#This Row],[WD_PRODUCTS]])</f>
        <v>59</v>
      </c>
    </row>
    <row r="3448" spans="1:8" x14ac:dyDescent="0.3">
      <c r="A3448" s="12">
        <v>10446</v>
      </c>
      <c r="B3448" s="12">
        <v>243</v>
      </c>
      <c r="C3448" s="8">
        <v>10356</v>
      </c>
      <c r="D3448" s="12" t="s">
        <v>5115</v>
      </c>
      <c r="E3448" s="13">
        <v>45203</v>
      </c>
      <c r="F3448" s="12" t="s">
        <v>17904</v>
      </c>
      <c r="G3448" s="12">
        <f>IF(ISNUMBER(MATCH(C3448, FACT_ORDERS!C:C, 0)), 1, 0)</f>
        <v>1</v>
      </c>
      <c r="H3448" s="12">
        <f>COUNTIF(B:B,FACT_SEARCHES[[#This Row],[WD_PRODUCTS]])</f>
        <v>70</v>
      </c>
    </row>
    <row r="3449" spans="1:8" x14ac:dyDescent="0.3">
      <c r="A3449" s="12">
        <v>10447</v>
      </c>
      <c r="B3449" s="12">
        <v>268</v>
      </c>
      <c r="C3449" s="8">
        <v>10082</v>
      </c>
      <c r="D3449" s="12" t="s">
        <v>5116</v>
      </c>
      <c r="E3449" s="13">
        <v>45465</v>
      </c>
      <c r="F3449" s="12" t="s">
        <v>17905</v>
      </c>
      <c r="G3449" s="12">
        <f>IF(ISNUMBER(MATCH(C3449, FACT_ORDERS!C:C, 0)), 1, 0)</f>
        <v>1</v>
      </c>
      <c r="H3449" s="12">
        <f>COUNTIF(B:B,FACT_SEARCHES[[#This Row],[WD_PRODUCTS]])</f>
        <v>78</v>
      </c>
    </row>
    <row r="3450" spans="1:8" x14ac:dyDescent="0.3">
      <c r="A3450" s="12">
        <v>10448</v>
      </c>
      <c r="B3450" s="12">
        <v>228</v>
      </c>
      <c r="C3450" s="8">
        <v>10082</v>
      </c>
      <c r="D3450" s="12" t="s">
        <v>5117</v>
      </c>
      <c r="E3450" s="13">
        <v>45465</v>
      </c>
      <c r="F3450" s="12" t="s">
        <v>17906</v>
      </c>
      <c r="G3450" s="12">
        <f>IF(ISNUMBER(MATCH(C3450, FACT_ORDERS!C:C, 0)), 1, 0)</f>
        <v>1</v>
      </c>
      <c r="H3450" s="12">
        <f>COUNTIF(B:B,FACT_SEARCHES[[#This Row],[WD_PRODUCTS]])</f>
        <v>79</v>
      </c>
    </row>
    <row r="3451" spans="1:8" x14ac:dyDescent="0.3">
      <c r="A3451" s="12">
        <v>10449</v>
      </c>
      <c r="B3451" s="12">
        <v>211</v>
      </c>
      <c r="C3451" s="8">
        <v>10281</v>
      </c>
      <c r="D3451" s="12" t="s">
        <v>5118</v>
      </c>
      <c r="E3451" s="13">
        <v>45435</v>
      </c>
      <c r="F3451" s="12" t="s">
        <v>17907</v>
      </c>
      <c r="G3451" s="12">
        <f>IF(ISNUMBER(MATCH(C3451, FACT_ORDERS!C:C, 0)), 1, 0)</f>
        <v>0</v>
      </c>
      <c r="H3451" s="12">
        <f>COUNTIF(B:B,FACT_SEARCHES[[#This Row],[WD_PRODUCTS]])</f>
        <v>65</v>
      </c>
    </row>
    <row r="3452" spans="1:8" x14ac:dyDescent="0.3">
      <c r="A3452" s="12">
        <v>10450</v>
      </c>
      <c r="B3452" s="12">
        <v>206</v>
      </c>
      <c r="C3452" s="8">
        <v>10281</v>
      </c>
      <c r="D3452" s="12" t="s">
        <v>5119</v>
      </c>
      <c r="E3452" s="13">
        <v>45435</v>
      </c>
      <c r="F3452" s="12" t="s">
        <v>17908</v>
      </c>
      <c r="G3452" s="12">
        <f>IF(ISNUMBER(MATCH(C3452, FACT_ORDERS!C:C, 0)), 1, 0)</f>
        <v>0</v>
      </c>
      <c r="H3452" s="12">
        <f>COUNTIF(B:B,FACT_SEARCHES[[#This Row],[WD_PRODUCTS]])</f>
        <v>54</v>
      </c>
    </row>
    <row r="3453" spans="1:8" x14ac:dyDescent="0.3">
      <c r="A3453" s="12">
        <v>10451</v>
      </c>
      <c r="B3453" s="12">
        <v>259</v>
      </c>
      <c r="C3453" s="8">
        <v>10575</v>
      </c>
      <c r="D3453" s="12" t="s">
        <v>5120</v>
      </c>
      <c r="E3453" s="13">
        <v>44779</v>
      </c>
      <c r="F3453" s="12" t="s">
        <v>17909</v>
      </c>
      <c r="G3453" s="12">
        <f>IF(ISNUMBER(MATCH(C3453, FACT_ORDERS!C:C, 0)), 1, 0)</f>
        <v>0</v>
      </c>
      <c r="H3453" s="12">
        <f>COUNTIF(B:B,FACT_SEARCHES[[#This Row],[WD_PRODUCTS]])</f>
        <v>64</v>
      </c>
    </row>
    <row r="3454" spans="1:8" x14ac:dyDescent="0.3">
      <c r="A3454" s="12">
        <v>10452</v>
      </c>
      <c r="B3454" s="12">
        <v>257</v>
      </c>
      <c r="C3454" s="8">
        <v>10575</v>
      </c>
      <c r="D3454" s="12" t="s">
        <v>5121</v>
      </c>
      <c r="E3454" s="13">
        <v>44779</v>
      </c>
      <c r="F3454" s="12" t="s">
        <v>4293</v>
      </c>
      <c r="G3454" s="12">
        <f>IF(ISNUMBER(MATCH(C3454, FACT_ORDERS!C:C, 0)), 1, 0)</f>
        <v>0</v>
      </c>
      <c r="H3454" s="12">
        <f>COUNTIF(B:B,FACT_SEARCHES[[#This Row],[WD_PRODUCTS]])</f>
        <v>75</v>
      </c>
    </row>
    <row r="3455" spans="1:8" x14ac:dyDescent="0.3">
      <c r="A3455" s="12">
        <v>10453</v>
      </c>
      <c r="B3455" s="12">
        <v>242</v>
      </c>
      <c r="C3455" s="8">
        <v>10575</v>
      </c>
      <c r="D3455" s="12" t="s">
        <v>5122</v>
      </c>
      <c r="E3455" s="13">
        <v>44779</v>
      </c>
      <c r="F3455" s="12" t="s">
        <v>11451</v>
      </c>
      <c r="G3455" s="12">
        <f>IF(ISNUMBER(MATCH(C3455, FACT_ORDERS!C:C, 0)), 1, 0)</f>
        <v>0</v>
      </c>
      <c r="H3455" s="12">
        <f>COUNTIF(B:B,FACT_SEARCHES[[#This Row],[WD_PRODUCTS]])</f>
        <v>76</v>
      </c>
    </row>
    <row r="3456" spans="1:8" x14ac:dyDescent="0.3">
      <c r="A3456" s="12">
        <v>10454</v>
      </c>
      <c r="B3456" s="12">
        <v>240</v>
      </c>
      <c r="C3456" s="8">
        <v>10129</v>
      </c>
      <c r="D3456" s="12" t="s">
        <v>5123</v>
      </c>
      <c r="E3456" s="13">
        <v>44789</v>
      </c>
      <c r="F3456" s="12" t="s">
        <v>17910</v>
      </c>
      <c r="G3456" s="12">
        <f>IF(ISNUMBER(MATCH(C3456, FACT_ORDERS!C:C, 0)), 1, 0)</f>
        <v>0</v>
      </c>
      <c r="H3456" s="12">
        <f>COUNTIF(B:B,FACT_SEARCHES[[#This Row],[WD_PRODUCTS]])</f>
        <v>51</v>
      </c>
    </row>
    <row r="3457" spans="1:8" x14ac:dyDescent="0.3">
      <c r="A3457" s="12">
        <v>10455</v>
      </c>
      <c r="B3457" s="12">
        <v>263</v>
      </c>
      <c r="C3457" s="8">
        <v>10129</v>
      </c>
      <c r="D3457" s="12" t="s">
        <v>5124</v>
      </c>
      <c r="E3457" s="13">
        <v>44789</v>
      </c>
      <c r="F3457" s="12" t="s">
        <v>17911</v>
      </c>
      <c r="G3457" s="12">
        <f>IF(ISNUMBER(MATCH(C3457, FACT_ORDERS!C:C, 0)), 1, 0)</f>
        <v>0</v>
      </c>
      <c r="H3457" s="12">
        <f>COUNTIF(B:B,FACT_SEARCHES[[#This Row],[WD_PRODUCTS]])</f>
        <v>108</v>
      </c>
    </row>
    <row r="3458" spans="1:8" x14ac:dyDescent="0.3">
      <c r="A3458" s="12">
        <v>10456</v>
      </c>
      <c r="B3458" s="12">
        <v>251</v>
      </c>
      <c r="C3458" s="8">
        <v>10129</v>
      </c>
      <c r="D3458" s="12" t="s">
        <v>5125</v>
      </c>
      <c r="E3458" s="13">
        <v>44789</v>
      </c>
      <c r="F3458" s="12" t="s">
        <v>17912</v>
      </c>
      <c r="G3458" s="12">
        <f>IF(ISNUMBER(MATCH(C3458, FACT_ORDERS!C:C, 0)), 1, 0)</f>
        <v>0</v>
      </c>
      <c r="H3458" s="12">
        <f>COUNTIF(B:B,FACT_SEARCHES[[#This Row],[WD_PRODUCTS]])</f>
        <v>67</v>
      </c>
    </row>
    <row r="3459" spans="1:8" x14ac:dyDescent="0.3">
      <c r="A3459" s="12">
        <v>10457</v>
      </c>
      <c r="B3459" s="12">
        <v>207</v>
      </c>
      <c r="C3459" s="8">
        <v>10129</v>
      </c>
      <c r="D3459" s="12" t="s">
        <v>5126</v>
      </c>
      <c r="E3459" s="13">
        <v>44789</v>
      </c>
      <c r="F3459" s="12" t="s">
        <v>17913</v>
      </c>
      <c r="G3459" s="12">
        <f>IF(ISNUMBER(MATCH(C3459, FACT_ORDERS!C:C, 0)), 1, 0)</f>
        <v>0</v>
      </c>
      <c r="H3459" s="12">
        <f>COUNTIF(B:B,FACT_SEARCHES[[#This Row],[WD_PRODUCTS]])</f>
        <v>47</v>
      </c>
    </row>
    <row r="3460" spans="1:8" x14ac:dyDescent="0.3">
      <c r="A3460" s="12">
        <v>10458</v>
      </c>
      <c r="B3460" s="12">
        <v>204</v>
      </c>
      <c r="C3460" s="8">
        <v>10889</v>
      </c>
      <c r="D3460" s="12" t="s">
        <v>5127</v>
      </c>
      <c r="E3460" s="13">
        <v>45092</v>
      </c>
      <c r="F3460" s="12" t="s">
        <v>17914</v>
      </c>
      <c r="G3460" s="12">
        <f>IF(ISNUMBER(MATCH(C3460, FACT_ORDERS!C:C, 0)), 1, 0)</f>
        <v>0</v>
      </c>
      <c r="H3460" s="12">
        <f>COUNTIF(B:B,FACT_SEARCHES[[#This Row],[WD_PRODUCTS]])</f>
        <v>139</v>
      </c>
    </row>
    <row r="3461" spans="1:8" x14ac:dyDescent="0.3">
      <c r="A3461" s="12">
        <v>10459</v>
      </c>
      <c r="B3461" s="12">
        <v>268</v>
      </c>
      <c r="C3461" s="8">
        <v>10889</v>
      </c>
      <c r="D3461" s="12" t="s">
        <v>5128</v>
      </c>
      <c r="E3461" s="13">
        <v>45092</v>
      </c>
      <c r="F3461" s="12" t="s">
        <v>16701</v>
      </c>
      <c r="G3461" s="12">
        <f>IF(ISNUMBER(MATCH(C3461, FACT_ORDERS!C:C, 0)), 1, 0)</f>
        <v>0</v>
      </c>
      <c r="H3461" s="12">
        <f>COUNTIF(B:B,FACT_SEARCHES[[#This Row],[WD_PRODUCTS]])</f>
        <v>78</v>
      </c>
    </row>
    <row r="3462" spans="1:8" x14ac:dyDescent="0.3">
      <c r="A3462" s="12">
        <v>10460</v>
      </c>
      <c r="B3462" s="12">
        <v>200</v>
      </c>
      <c r="C3462" s="8">
        <v>10889</v>
      </c>
      <c r="D3462" s="12" t="s">
        <v>5129</v>
      </c>
      <c r="E3462" s="13">
        <v>45092</v>
      </c>
      <c r="F3462" s="12" t="s">
        <v>17915</v>
      </c>
      <c r="G3462" s="12">
        <f>IF(ISNUMBER(MATCH(C3462, FACT_ORDERS!C:C, 0)), 1, 0)</f>
        <v>0</v>
      </c>
      <c r="H3462" s="12">
        <f>COUNTIF(B:B,FACT_SEARCHES[[#This Row],[WD_PRODUCTS]])</f>
        <v>81</v>
      </c>
    </row>
    <row r="3463" spans="1:8" x14ac:dyDescent="0.3">
      <c r="A3463" s="12">
        <v>10461</v>
      </c>
      <c r="B3463" s="12">
        <v>261</v>
      </c>
      <c r="C3463" s="8">
        <v>10055</v>
      </c>
      <c r="D3463" s="12" t="s">
        <v>5130</v>
      </c>
      <c r="E3463" s="13">
        <v>44787</v>
      </c>
      <c r="F3463" s="12" t="s">
        <v>3268</v>
      </c>
      <c r="G3463" s="12">
        <f>IF(ISNUMBER(MATCH(C3463, FACT_ORDERS!C:C, 0)), 1, 0)</f>
        <v>1</v>
      </c>
      <c r="H3463" s="12">
        <f>COUNTIF(B:B,FACT_SEARCHES[[#This Row],[WD_PRODUCTS]])</f>
        <v>77</v>
      </c>
    </row>
    <row r="3464" spans="1:8" x14ac:dyDescent="0.3">
      <c r="A3464" s="12">
        <v>10462</v>
      </c>
      <c r="B3464" s="12">
        <v>259</v>
      </c>
      <c r="C3464" s="8">
        <v>10055</v>
      </c>
      <c r="D3464" s="12" t="s">
        <v>5131</v>
      </c>
      <c r="E3464" s="13">
        <v>44787</v>
      </c>
      <c r="F3464" s="12" t="s">
        <v>17916</v>
      </c>
      <c r="G3464" s="12">
        <f>IF(ISNUMBER(MATCH(C3464, FACT_ORDERS!C:C, 0)), 1, 0)</f>
        <v>1</v>
      </c>
      <c r="H3464" s="12">
        <f>COUNTIF(B:B,FACT_SEARCHES[[#This Row],[WD_PRODUCTS]])</f>
        <v>64</v>
      </c>
    </row>
    <row r="3465" spans="1:8" x14ac:dyDescent="0.3">
      <c r="A3465" s="12">
        <v>10463</v>
      </c>
      <c r="B3465" s="12">
        <v>281</v>
      </c>
      <c r="C3465" s="8">
        <v>10055</v>
      </c>
      <c r="D3465" s="12" t="s">
        <v>5132</v>
      </c>
      <c r="E3465" s="13">
        <v>44787</v>
      </c>
      <c r="F3465" s="12" t="s">
        <v>17917</v>
      </c>
      <c r="G3465" s="12">
        <f>IF(ISNUMBER(MATCH(C3465, FACT_ORDERS!C:C, 0)), 1, 0)</f>
        <v>1</v>
      </c>
      <c r="H3465" s="12">
        <f>COUNTIF(B:B,FACT_SEARCHES[[#This Row],[WD_PRODUCTS]])</f>
        <v>86</v>
      </c>
    </row>
    <row r="3466" spans="1:8" x14ac:dyDescent="0.3">
      <c r="A3466" s="12">
        <v>10464</v>
      </c>
      <c r="B3466" s="12">
        <v>266</v>
      </c>
      <c r="C3466" s="8">
        <v>10888</v>
      </c>
      <c r="D3466" s="12" t="s">
        <v>5133</v>
      </c>
      <c r="E3466" s="13">
        <v>45061</v>
      </c>
      <c r="F3466" s="12" t="s">
        <v>17918</v>
      </c>
      <c r="G3466" s="12">
        <f>IF(ISNUMBER(MATCH(C3466, FACT_ORDERS!C:C, 0)), 1, 0)</f>
        <v>1</v>
      </c>
      <c r="H3466" s="12">
        <f>COUNTIF(B:B,FACT_SEARCHES[[#This Row],[WD_PRODUCTS]])</f>
        <v>94</v>
      </c>
    </row>
    <row r="3467" spans="1:8" x14ac:dyDescent="0.3">
      <c r="A3467" s="12">
        <v>10465</v>
      </c>
      <c r="B3467" s="12">
        <v>231</v>
      </c>
      <c r="C3467" s="8">
        <v>10888</v>
      </c>
      <c r="D3467" s="12" t="s">
        <v>5134</v>
      </c>
      <c r="E3467" s="13">
        <v>45061</v>
      </c>
      <c r="F3467" s="12" t="s">
        <v>17919</v>
      </c>
      <c r="G3467" s="12">
        <f>IF(ISNUMBER(MATCH(C3467, FACT_ORDERS!C:C, 0)), 1, 0)</f>
        <v>1</v>
      </c>
      <c r="H3467" s="12">
        <f>COUNTIF(B:B,FACT_SEARCHES[[#This Row],[WD_PRODUCTS]])</f>
        <v>58</v>
      </c>
    </row>
    <row r="3468" spans="1:8" x14ac:dyDescent="0.3">
      <c r="A3468" s="12">
        <v>10466</v>
      </c>
      <c r="B3468" s="12">
        <v>213</v>
      </c>
      <c r="C3468" s="8">
        <v>10888</v>
      </c>
      <c r="D3468" s="12" t="s">
        <v>5135</v>
      </c>
      <c r="E3468" s="13">
        <v>45061</v>
      </c>
      <c r="F3468" s="12" t="s">
        <v>17920</v>
      </c>
      <c r="G3468" s="12">
        <f>IF(ISNUMBER(MATCH(C3468, FACT_ORDERS!C:C, 0)), 1, 0)</f>
        <v>1</v>
      </c>
      <c r="H3468" s="12">
        <f>COUNTIF(B:B,FACT_SEARCHES[[#This Row],[WD_PRODUCTS]])</f>
        <v>86</v>
      </c>
    </row>
    <row r="3469" spans="1:8" x14ac:dyDescent="0.3">
      <c r="A3469" s="12">
        <v>10467</v>
      </c>
      <c r="B3469" s="12">
        <v>235</v>
      </c>
      <c r="C3469" s="8">
        <v>10689</v>
      </c>
      <c r="D3469" s="12" t="s">
        <v>5136</v>
      </c>
      <c r="E3469" s="13">
        <v>45223</v>
      </c>
      <c r="F3469" s="12" t="s">
        <v>17921</v>
      </c>
      <c r="G3469" s="12">
        <f>IF(ISNUMBER(MATCH(C3469, FACT_ORDERS!C:C, 0)), 1, 0)</f>
        <v>0</v>
      </c>
      <c r="H3469" s="12">
        <f>COUNTIF(B:B,FACT_SEARCHES[[#This Row],[WD_PRODUCTS]])</f>
        <v>58</v>
      </c>
    </row>
    <row r="3470" spans="1:8" x14ac:dyDescent="0.3">
      <c r="A3470" s="12">
        <v>10468</v>
      </c>
      <c r="B3470" s="12">
        <v>204</v>
      </c>
      <c r="C3470" s="8">
        <v>10689</v>
      </c>
      <c r="D3470" s="12" t="s">
        <v>5137</v>
      </c>
      <c r="E3470" s="13">
        <v>45223</v>
      </c>
      <c r="F3470" s="12" t="s">
        <v>17922</v>
      </c>
      <c r="G3470" s="12">
        <f>IF(ISNUMBER(MATCH(C3470, FACT_ORDERS!C:C, 0)), 1, 0)</f>
        <v>0</v>
      </c>
      <c r="H3470" s="12">
        <f>COUNTIF(B:B,FACT_SEARCHES[[#This Row],[WD_PRODUCTS]])</f>
        <v>139</v>
      </c>
    </row>
    <row r="3471" spans="1:8" x14ac:dyDescent="0.3">
      <c r="A3471" s="12">
        <v>10469</v>
      </c>
      <c r="B3471" s="12">
        <v>242</v>
      </c>
      <c r="C3471" s="8">
        <v>10689</v>
      </c>
      <c r="D3471" s="12" t="s">
        <v>5138</v>
      </c>
      <c r="E3471" s="13">
        <v>45223</v>
      </c>
      <c r="F3471" s="12" t="s">
        <v>17923</v>
      </c>
      <c r="G3471" s="12">
        <f>IF(ISNUMBER(MATCH(C3471, FACT_ORDERS!C:C, 0)), 1, 0)</f>
        <v>0</v>
      </c>
      <c r="H3471" s="12">
        <f>COUNTIF(B:B,FACT_SEARCHES[[#This Row],[WD_PRODUCTS]])</f>
        <v>76</v>
      </c>
    </row>
    <row r="3472" spans="1:8" x14ac:dyDescent="0.3">
      <c r="A3472" s="12">
        <v>10470</v>
      </c>
      <c r="B3472" s="12">
        <v>237</v>
      </c>
      <c r="C3472" s="8">
        <v>10967</v>
      </c>
      <c r="D3472" s="12" t="s">
        <v>5139</v>
      </c>
      <c r="E3472" s="13">
        <v>44911</v>
      </c>
      <c r="F3472" s="12" t="s">
        <v>3376</v>
      </c>
      <c r="G3472" s="12">
        <f>IF(ISNUMBER(MATCH(C3472, FACT_ORDERS!C:C, 0)), 1, 0)</f>
        <v>0</v>
      </c>
      <c r="H3472" s="12">
        <f>COUNTIF(B:B,FACT_SEARCHES[[#This Row],[WD_PRODUCTS]])</f>
        <v>99</v>
      </c>
    </row>
    <row r="3473" spans="1:8" x14ac:dyDescent="0.3">
      <c r="A3473" s="12">
        <v>10471</v>
      </c>
      <c r="B3473" s="12">
        <v>228</v>
      </c>
      <c r="C3473" s="8">
        <v>10967</v>
      </c>
      <c r="D3473" s="12" t="s">
        <v>5140</v>
      </c>
      <c r="E3473" s="13">
        <v>44911</v>
      </c>
      <c r="F3473" s="12" t="s">
        <v>17924</v>
      </c>
      <c r="G3473" s="12">
        <f>IF(ISNUMBER(MATCH(C3473, FACT_ORDERS!C:C, 0)), 1, 0)</f>
        <v>0</v>
      </c>
      <c r="H3473" s="12">
        <f>COUNTIF(B:B,FACT_SEARCHES[[#This Row],[WD_PRODUCTS]])</f>
        <v>79</v>
      </c>
    </row>
    <row r="3474" spans="1:8" x14ac:dyDescent="0.3">
      <c r="A3474" s="12">
        <v>10472</v>
      </c>
      <c r="B3474" s="12">
        <v>217</v>
      </c>
      <c r="C3474" s="8">
        <v>10111</v>
      </c>
      <c r="D3474" s="12" t="s">
        <v>5141</v>
      </c>
      <c r="E3474" s="13">
        <v>45384</v>
      </c>
      <c r="F3474" s="12" t="s">
        <v>17925</v>
      </c>
      <c r="G3474" s="12">
        <f>IF(ISNUMBER(MATCH(C3474, FACT_ORDERS!C:C, 0)), 1, 0)</f>
        <v>1</v>
      </c>
      <c r="H3474" s="12">
        <f>COUNTIF(B:B,FACT_SEARCHES[[#This Row],[WD_PRODUCTS]])</f>
        <v>49</v>
      </c>
    </row>
    <row r="3475" spans="1:8" x14ac:dyDescent="0.3">
      <c r="A3475" s="12">
        <v>10473</v>
      </c>
      <c r="B3475" s="12">
        <v>298</v>
      </c>
      <c r="C3475" s="8">
        <v>10781</v>
      </c>
      <c r="D3475" s="12" t="s">
        <v>5142</v>
      </c>
      <c r="E3475" s="13">
        <v>44762</v>
      </c>
      <c r="F3475" s="12" t="s">
        <v>17926</v>
      </c>
      <c r="G3475" s="12">
        <f>IF(ISNUMBER(MATCH(C3475, FACT_ORDERS!C:C, 0)), 1, 0)</f>
        <v>1</v>
      </c>
      <c r="H3475" s="12">
        <f>COUNTIF(B:B,FACT_SEARCHES[[#This Row],[WD_PRODUCTS]])</f>
        <v>79</v>
      </c>
    </row>
    <row r="3476" spans="1:8" x14ac:dyDescent="0.3">
      <c r="A3476" s="12">
        <v>10474</v>
      </c>
      <c r="B3476" s="12">
        <v>251</v>
      </c>
      <c r="C3476" s="8">
        <v>10781</v>
      </c>
      <c r="D3476" s="12" t="s">
        <v>5143</v>
      </c>
      <c r="E3476" s="13">
        <v>44762</v>
      </c>
      <c r="F3476" s="12" t="s">
        <v>17927</v>
      </c>
      <c r="G3476" s="12">
        <f>IF(ISNUMBER(MATCH(C3476, FACT_ORDERS!C:C, 0)), 1, 0)</f>
        <v>1</v>
      </c>
      <c r="H3476" s="12">
        <f>COUNTIF(B:B,FACT_SEARCHES[[#This Row],[WD_PRODUCTS]])</f>
        <v>67</v>
      </c>
    </row>
    <row r="3477" spans="1:8" x14ac:dyDescent="0.3">
      <c r="A3477" s="12">
        <v>10475</v>
      </c>
      <c r="B3477" s="12">
        <v>202</v>
      </c>
      <c r="C3477" s="8">
        <v>10781</v>
      </c>
      <c r="D3477" s="12" t="s">
        <v>5144</v>
      </c>
      <c r="E3477" s="13">
        <v>44762</v>
      </c>
      <c r="F3477" s="12" t="s">
        <v>17928</v>
      </c>
      <c r="G3477" s="12">
        <f>IF(ISNUMBER(MATCH(C3477, FACT_ORDERS!C:C, 0)), 1, 0)</f>
        <v>1</v>
      </c>
      <c r="H3477" s="12">
        <f>COUNTIF(B:B,FACT_SEARCHES[[#This Row],[WD_PRODUCTS]])</f>
        <v>74</v>
      </c>
    </row>
    <row r="3478" spans="1:8" x14ac:dyDescent="0.3">
      <c r="A3478" s="12">
        <v>10476</v>
      </c>
      <c r="B3478" s="12">
        <v>292</v>
      </c>
      <c r="C3478" s="8">
        <v>10781</v>
      </c>
      <c r="D3478" s="12" t="s">
        <v>5145</v>
      </c>
      <c r="E3478" s="13">
        <v>44762</v>
      </c>
      <c r="F3478" s="12" t="s">
        <v>17929</v>
      </c>
      <c r="G3478" s="12">
        <f>IF(ISNUMBER(MATCH(C3478, FACT_ORDERS!C:C, 0)), 1, 0)</f>
        <v>1</v>
      </c>
      <c r="H3478" s="12">
        <f>COUNTIF(B:B,FACT_SEARCHES[[#This Row],[WD_PRODUCTS]])</f>
        <v>95</v>
      </c>
    </row>
    <row r="3479" spans="1:8" x14ac:dyDescent="0.3">
      <c r="A3479" s="12">
        <v>10477</v>
      </c>
      <c r="B3479" s="12">
        <v>226</v>
      </c>
      <c r="C3479" s="8">
        <v>10079</v>
      </c>
      <c r="D3479" s="12" t="s">
        <v>5146</v>
      </c>
      <c r="E3479" s="13">
        <v>45049</v>
      </c>
      <c r="F3479" s="12" t="s">
        <v>17930</v>
      </c>
      <c r="G3479" s="12">
        <f>IF(ISNUMBER(MATCH(C3479, FACT_ORDERS!C:C, 0)), 1, 0)</f>
        <v>0</v>
      </c>
      <c r="H3479" s="12">
        <f>COUNTIF(B:B,FACT_SEARCHES[[#This Row],[WD_PRODUCTS]])</f>
        <v>56</v>
      </c>
    </row>
    <row r="3480" spans="1:8" x14ac:dyDescent="0.3">
      <c r="A3480" s="12">
        <v>10478</v>
      </c>
      <c r="B3480" s="12">
        <v>271</v>
      </c>
      <c r="C3480" s="8">
        <v>10079</v>
      </c>
      <c r="D3480" s="12" t="s">
        <v>5147</v>
      </c>
      <c r="E3480" s="13">
        <v>45049</v>
      </c>
      <c r="F3480" s="12" t="s">
        <v>3863</v>
      </c>
      <c r="G3480" s="12">
        <f>IF(ISNUMBER(MATCH(C3480, FACT_ORDERS!C:C, 0)), 1, 0)</f>
        <v>0</v>
      </c>
      <c r="H3480" s="12">
        <f>COUNTIF(B:B,FACT_SEARCHES[[#This Row],[WD_PRODUCTS]])</f>
        <v>74</v>
      </c>
    </row>
    <row r="3481" spans="1:8" x14ac:dyDescent="0.3">
      <c r="A3481" s="12">
        <v>10479</v>
      </c>
      <c r="B3481" s="12">
        <v>249</v>
      </c>
      <c r="C3481" s="8">
        <v>10841</v>
      </c>
      <c r="D3481" s="12" t="s">
        <v>5148</v>
      </c>
      <c r="E3481" s="13">
        <v>45451</v>
      </c>
      <c r="F3481" s="12" t="s">
        <v>17931</v>
      </c>
      <c r="G3481" s="12">
        <f>IF(ISNUMBER(MATCH(C3481, FACT_ORDERS!C:C, 0)), 1, 0)</f>
        <v>1</v>
      </c>
      <c r="H3481" s="12">
        <f>COUNTIF(B:B,FACT_SEARCHES[[#This Row],[WD_PRODUCTS]])</f>
        <v>85</v>
      </c>
    </row>
    <row r="3482" spans="1:8" x14ac:dyDescent="0.3">
      <c r="A3482" s="12">
        <v>10480</v>
      </c>
      <c r="B3482" s="12">
        <v>253</v>
      </c>
      <c r="C3482" s="8">
        <v>10131</v>
      </c>
      <c r="D3482" s="12" t="s">
        <v>5149</v>
      </c>
      <c r="E3482" s="13">
        <v>45109</v>
      </c>
      <c r="F3482" s="12" t="s">
        <v>17932</v>
      </c>
      <c r="G3482" s="12">
        <f>IF(ISNUMBER(MATCH(C3482, FACT_ORDERS!C:C, 0)), 1, 0)</f>
        <v>0</v>
      </c>
      <c r="H3482" s="12">
        <f>COUNTIF(B:B,FACT_SEARCHES[[#This Row],[WD_PRODUCTS]])</f>
        <v>78</v>
      </c>
    </row>
    <row r="3483" spans="1:8" x14ac:dyDescent="0.3">
      <c r="A3483" s="12">
        <v>10481</v>
      </c>
      <c r="B3483" s="12">
        <v>297</v>
      </c>
      <c r="C3483" s="8">
        <v>10131</v>
      </c>
      <c r="D3483" s="12" t="s">
        <v>5150</v>
      </c>
      <c r="E3483" s="13">
        <v>45109</v>
      </c>
      <c r="F3483" s="12" t="s">
        <v>17933</v>
      </c>
      <c r="G3483" s="12">
        <f>IF(ISNUMBER(MATCH(C3483, FACT_ORDERS!C:C, 0)), 1, 0)</f>
        <v>0</v>
      </c>
      <c r="H3483" s="12">
        <f>COUNTIF(B:B,FACT_SEARCHES[[#This Row],[WD_PRODUCTS]])</f>
        <v>64</v>
      </c>
    </row>
    <row r="3484" spans="1:8" x14ac:dyDescent="0.3">
      <c r="A3484" s="12">
        <v>10482</v>
      </c>
      <c r="B3484" s="12">
        <v>267</v>
      </c>
      <c r="C3484" s="8">
        <v>10131</v>
      </c>
      <c r="D3484" s="12" t="s">
        <v>5151</v>
      </c>
      <c r="E3484" s="13">
        <v>45109</v>
      </c>
      <c r="F3484" s="12" t="s">
        <v>17934</v>
      </c>
      <c r="G3484" s="12">
        <f>IF(ISNUMBER(MATCH(C3484, FACT_ORDERS!C:C, 0)), 1, 0)</f>
        <v>0</v>
      </c>
      <c r="H3484" s="12">
        <f>COUNTIF(B:B,FACT_SEARCHES[[#This Row],[WD_PRODUCTS]])</f>
        <v>82</v>
      </c>
    </row>
    <row r="3485" spans="1:8" x14ac:dyDescent="0.3">
      <c r="A3485" s="12">
        <v>10483</v>
      </c>
      <c r="B3485" s="12">
        <v>263</v>
      </c>
      <c r="C3485" s="8">
        <v>10131</v>
      </c>
      <c r="D3485" s="12" t="s">
        <v>5152</v>
      </c>
      <c r="E3485" s="13">
        <v>45109</v>
      </c>
      <c r="F3485" s="12" t="s">
        <v>17935</v>
      </c>
      <c r="G3485" s="12">
        <f>IF(ISNUMBER(MATCH(C3485, FACT_ORDERS!C:C, 0)), 1, 0)</f>
        <v>0</v>
      </c>
      <c r="H3485" s="12">
        <f>COUNTIF(B:B,FACT_SEARCHES[[#This Row],[WD_PRODUCTS]])</f>
        <v>108</v>
      </c>
    </row>
    <row r="3486" spans="1:8" x14ac:dyDescent="0.3">
      <c r="A3486" s="12">
        <v>10484</v>
      </c>
      <c r="B3486" s="12">
        <v>273</v>
      </c>
      <c r="C3486" s="8">
        <v>10084</v>
      </c>
      <c r="D3486" s="12" t="s">
        <v>5153</v>
      </c>
      <c r="E3486" s="13">
        <v>44813</v>
      </c>
      <c r="F3486" s="12" t="s">
        <v>17936</v>
      </c>
      <c r="G3486" s="12">
        <f>IF(ISNUMBER(MATCH(C3486, FACT_ORDERS!C:C, 0)), 1, 0)</f>
        <v>0</v>
      </c>
      <c r="H3486" s="12">
        <f>COUNTIF(B:B,FACT_SEARCHES[[#This Row],[WD_PRODUCTS]])</f>
        <v>73</v>
      </c>
    </row>
    <row r="3487" spans="1:8" x14ac:dyDescent="0.3">
      <c r="A3487" s="12">
        <v>10485</v>
      </c>
      <c r="B3487" s="12">
        <v>274</v>
      </c>
      <c r="C3487" s="8">
        <v>10084</v>
      </c>
      <c r="D3487" s="12" t="s">
        <v>5154</v>
      </c>
      <c r="E3487" s="13">
        <v>44813</v>
      </c>
      <c r="F3487" s="12" t="s">
        <v>13994</v>
      </c>
      <c r="G3487" s="12">
        <f>IF(ISNUMBER(MATCH(C3487, FACT_ORDERS!C:C, 0)), 1, 0)</f>
        <v>0</v>
      </c>
      <c r="H3487" s="12">
        <f>COUNTIF(B:B,FACT_SEARCHES[[#This Row],[WD_PRODUCTS]])</f>
        <v>45</v>
      </c>
    </row>
    <row r="3488" spans="1:8" x14ac:dyDescent="0.3">
      <c r="A3488" s="12">
        <v>10486</v>
      </c>
      <c r="B3488" s="12">
        <v>284</v>
      </c>
      <c r="C3488" s="8">
        <v>10685</v>
      </c>
      <c r="D3488" s="12" t="s">
        <v>5155</v>
      </c>
      <c r="E3488" s="13">
        <v>44717</v>
      </c>
      <c r="F3488" s="12" t="s">
        <v>17937</v>
      </c>
      <c r="G3488" s="12">
        <f>IF(ISNUMBER(MATCH(C3488, FACT_ORDERS!C:C, 0)), 1, 0)</f>
        <v>0</v>
      </c>
      <c r="H3488" s="12">
        <f>COUNTIF(B:B,FACT_SEARCHES[[#This Row],[WD_PRODUCTS]])</f>
        <v>97</v>
      </c>
    </row>
    <row r="3489" spans="1:8" x14ac:dyDescent="0.3">
      <c r="A3489" s="12">
        <v>10487</v>
      </c>
      <c r="B3489" s="12">
        <v>282</v>
      </c>
      <c r="C3489" s="8">
        <v>10685</v>
      </c>
      <c r="D3489" s="12" t="s">
        <v>5156</v>
      </c>
      <c r="E3489" s="13">
        <v>44717</v>
      </c>
      <c r="F3489" s="12" t="s">
        <v>17938</v>
      </c>
      <c r="G3489" s="12">
        <f>IF(ISNUMBER(MATCH(C3489, FACT_ORDERS!C:C, 0)), 1, 0)</f>
        <v>0</v>
      </c>
      <c r="H3489" s="12">
        <f>COUNTIF(B:B,FACT_SEARCHES[[#This Row],[WD_PRODUCTS]])</f>
        <v>43</v>
      </c>
    </row>
    <row r="3490" spans="1:8" x14ac:dyDescent="0.3">
      <c r="A3490" s="12">
        <v>10488</v>
      </c>
      <c r="B3490" s="12">
        <v>257</v>
      </c>
      <c r="C3490" s="8">
        <v>10077</v>
      </c>
      <c r="D3490" s="12" t="s">
        <v>5157</v>
      </c>
      <c r="E3490" s="13">
        <v>45327</v>
      </c>
      <c r="F3490" s="12" t="s">
        <v>17939</v>
      </c>
      <c r="G3490" s="12">
        <f>IF(ISNUMBER(MATCH(C3490, FACT_ORDERS!C:C, 0)), 1, 0)</f>
        <v>0</v>
      </c>
      <c r="H3490" s="12">
        <f>COUNTIF(B:B,FACT_SEARCHES[[#This Row],[WD_PRODUCTS]])</f>
        <v>75</v>
      </c>
    </row>
    <row r="3491" spans="1:8" x14ac:dyDescent="0.3">
      <c r="A3491" s="12">
        <v>10489</v>
      </c>
      <c r="B3491" s="12">
        <v>242</v>
      </c>
      <c r="C3491" s="8">
        <v>10077</v>
      </c>
      <c r="D3491" s="12" t="s">
        <v>5158</v>
      </c>
      <c r="E3491" s="13">
        <v>45327</v>
      </c>
      <c r="F3491" s="12" t="s">
        <v>3299</v>
      </c>
      <c r="G3491" s="12">
        <f>IF(ISNUMBER(MATCH(C3491, FACT_ORDERS!C:C, 0)), 1, 0)</f>
        <v>0</v>
      </c>
      <c r="H3491" s="12">
        <f>COUNTIF(B:B,FACT_SEARCHES[[#This Row],[WD_PRODUCTS]])</f>
        <v>76</v>
      </c>
    </row>
    <row r="3492" spans="1:8" x14ac:dyDescent="0.3">
      <c r="A3492" s="12">
        <v>10490</v>
      </c>
      <c r="B3492" s="12">
        <v>208</v>
      </c>
      <c r="C3492" s="8">
        <v>10077</v>
      </c>
      <c r="D3492" s="12" t="s">
        <v>5159</v>
      </c>
      <c r="E3492" s="13">
        <v>45327</v>
      </c>
      <c r="F3492" s="12" t="s">
        <v>17940</v>
      </c>
      <c r="G3492" s="12">
        <f>IF(ISNUMBER(MATCH(C3492, FACT_ORDERS!C:C, 0)), 1, 0)</f>
        <v>0</v>
      </c>
      <c r="H3492" s="12">
        <f>COUNTIF(B:B,FACT_SEARCHES[[#This Row],[WD_PRODUCTS]])</f>
        <v>91</v>
      </c>
    </row>
    <row r="3493" spans="1:8" x14ac:dyDescent="0.3">
      <c r="A3493" s="12">
        <v>10491</v>
      </c>
      <c r="B3493" s="12">
        <v>245</v>
      </c>
      <c r="C3493" s="8">
        <v>10077</v>
      </c>
      <c r="D3493" s="12" t="s">
        <v>5160</v>
      </c>
      <c r="E3493" s="13">
        <v>45327</v>
      </c>
      <c r="F3493" s="12" t="s">
        <v>17941</v>
      </c>
      <c r="G3493" s="12">
        <f>IF(ISNUMBER(MATCH(C3493, FACT_ORDERS!C:C, 0)), 1, 0)</f>
        <v>0</v>
      </c>
      <c r="H3493" s="12">
        <f>COUNTIF(B:B,FACT_SEARCHES[[#This Row],[WD_PRODUCTS]])</f>
        <v>58</v>
      </c>
    </row>
    <row r="3494" spans="1:8" x14ac:dyDescent="0.3">
      <c r="A3494" s="12">
        <v>10492</v>
      </c>
      <c r="B3494" s="12">
        <v>294</v>
      </c>
      <c r="C3494" s="8">
        <v>10077</v>
      </c>
      <c r="D3494" s="12" t="s">
        <v>5161</v>
      </c>
      <c r="E3494" s="13">
        <v>45327</v>
      </c>
      <c r="F3494" s="12" t="s">
        <v>17942</v>
      </c>
      <c r="G3494" s="12">
        <f>IF(ISNUMBER(MATCH(C3494, FACT_ORDERS!C:C, 0)), 1, 0)</f>
        <v>0</v>
      </c>
      <c r="H3494" s="12">
        <f>COUNTIF(B:B,FACT_SEARCHES[[#This Row],[WD_PRODUCTS]])</f>
        <v>60</v>
      </c>
    </row>
    <row r="3495" spans="1:8" x14ac:dyDescent="0.3">
      <c r="A3495" s="12">
        <v>10493</v>
      </c>
      <c r="B3495" s="12">
        <v>222</v>
      </c>
      <c r="C3495" s="8">
        <v>10077</v>
      </c>
      <c r="D3495" s="12" t="s">
        <v>5162</v>
      </c>
      <c r="E3495" s="13">
        <v>45327</v>
      </c>
      <c r="F3495" s="12" t="s">
        <v>17943</v>
      </c>
      <c r="G3495" s="12">
        <f>IF(ISNUMBER(MATCH(C3495, FACT_ORDERS!C:C, 0)), 1, 0)</f>
        <v>0</v>
      </c>
      <c r="H3495" s="12">
        <f>COUNTIF(B:B,FACT_SEARCHES[[#This Row],[WD_PRODUCTS]])</f>
        <v>73</v>
      </c>
    </row>
    <row r="3496" spans="1:8" x14ac:dyDescent="0.3">
      <c r="A3496" s="12">
        <v>10494</v>
      </c>
      <c r="B3496" s="12">
        <v>227</v>
      </c>
      <c r="C3496" s="8">
        <v>10077</v>
      </c>
      <c r="D3496" s="12" t="s">
        <v>5163</v>
      </c>
      <c r="E3496" s="13">
        <v>45327</v>
      </c>
      <c r="F3496" s="12" t="s">
        <v>10827</v>
      </c>
      <c r="G3496" s="12">
        <f>IF(ISNUMBER(MATCH(C3496, FACT_ORDERS!C:C, 0)), 1, 0)</f>
        <v>0</v>
      </c>
      <c r="H3496" s="12">
        <f>COUNTIF(B:B,FACT_SEARCHES[[#This Row],[WD_PRODUCTS]])</f>
        <v>93</v>
      </c>
    </row>
    <row r="3497" spans="1:8" x14ac:dyDescent="0.3">
      <c r="A3497" s="12">
        <v>10495</v>
      </c>
      <c r="B3497" s="12">
        <v>280</v>
      </c>
      <c r="C3497" s="8">
        <v>10159</v>
      </c>
      <c r="D3497" s="12" t="s">
        <v>5164</v>
      </c>
      <c r="E3497" s="13">
        <v>45558</v>
      </c>
      <c r="F3497" s="12" t="s">
        <v>3867</v>
      </c>
      <c r="G3497" s="12">
        <f>IF(ISNUMBER(MATCH(C3497, FACT_ORDERS!C:C, 0)), 1, 0)</f>
        <v>1</v>
      </c>
      <c r="H3497" s="12">
        <f>COUNTIF(B:B,FACT_SEARCHES[[#This Row],[WD_PRODUCTS]])</f>
        <v>40</v>
      </c>
    </row>
    <row r="3498" spans="1:8" x14ac:dyDescent="0.3">
      <c r="A3498" s="12">
        <v>10496</v>
      </c>
      <c r="B3498" s="12">
        <v>229</v>
      </c>
      <c r="C3498" s="8">
        <v>10159</v>
      </c>
      <c r="D3498" s="12" t="s">
        <v>5165</v>
      </c>
      <c r="E3498" s="13">
        <v>45558</v>
      </c>
      <c r="F3498" s="12" t="s">
        <v>4079</v>
      </c>
      <c r="G3498" s="12">
        <f>IF(ISNUMBER(MATCH(C3498, FACT_ORDERS!C:C, 0)), 1, 0)</f>
        <v>1</v>
      </c>
      <c r="H3498" s="12">
        <f>COUNTIF(B:B,FACT_SEARCHES[[#This Row],[WD_PRODUCTS]])</f>
        <v>42</v>
      </c>
    </row>
    <row r="3499" spans="1:8" x14ac:dyDescent="0.3">
      <c r="A3499" s="12">
        <v>10497</v>
      </c>
      <c r="B3499" s="12">
        <v>288</v>
      </c>
      <c r="C3499" s="8">
        <v>10159</v>
      </c>
      <c r="D3499" s="12" t="s">
        <v>5166</v>
      </c>
      <c r="E3499" s="13">
        <v>45558</v>
      </c>
      <c r="F3499" s="12" t="s">
        <v>17944</v>
      </c>
      <c r="G3499" s="12">
        <f>IF(ISNUMBER(MATCH(C3499, FACT_ORDERS!C:C, 0)), 1, 0)</f>
        <v>1</v>
      </c>
      <c r="H3499" s="12">
        <f>COUNTIF(B:B,FACT_SEARCHES[[#This Row],[WD_PRODUCTS]])</f>
        <v>106</v>
      </c>
    </row>
    <row r="3500" spans="1:8" x14ac:dyDescent="0.3">
      <c r="A3500" s="12">
        <v>10498</v>
      </c>
      <c r="B3500" s="12">
        <v>231</v>
      </c>
      <c r="C3500" s="8">
        <v>10159</v>
      </c>
      <c r="D3500" s="12" t="s">
        <v>5167</v>
      </c>
      <c r="E3500" s="13">
        <v>45558</v>
      </c>
      <c r="F3500" s="12" t="s">
        <v>17945</v>
      </c>
      <c r="G3500" s="12">
        <f>IF(ISNUMBER(MATCH(C3500, FACT_ORDERS!C:C, 0)), 1, 0)</f>
        <v>1</v>
      </c>
      <c r="H3500" s="12">
        <f>COUNTIF(B:B,FACT_SEARCHES[[#This Row],[WD_PRODUCTS]])</f>
        <v>58</v>
      </c>
    </row>
    <row r="3501" spans="1:8" x14ac:dyDescent="0.3">
      <c r="A3501" s="12">
        <v>10499</v>
      </c>
      <c r="B3501" s="12">
        <v>235</v>
      </c>
      <c r="C3501" s="8">
        <v>10786</v>
      </c>
      <c r="D3501" s="12" t="s">
        <v>5168</v>
      </c>
      <c r="E3501" s="13">
        <v>45304</v>
      </c>
      <c r="F3501" s="12" t="s">
        <v>17946</v>
      </c>
      <c r="G3501" s="12">
        <f>IF(ISNUMBER(MATCH(C3501, FACT_ORDERS!C:C, 0)), 1, 0)</f>
        <v>1</v>
      </c>
      <c r="H3501" s="12">
        <f>COUNTIF(B:B,FACT_SEARCHES[[#This Row],[WD_PRODUCTS]])</f>
        <v>58</v>
      </c>
    </row>
    <row r="3502" spans="1:8" x14ac:dyDescent="0.3">
      <c r="A3502" s="12">
        <v>10500</v>
      </c>
      <c r="B3502" s="12">
        <v>278</v>
      </c>
      <c r="C3502" s="8">
        <v>10786</v>
      </c>
      <c r="D3502" s="12" t="s">
        <v>5169</v>
      </c>
      <c r="E3502" s="13">
        <v>45304</v>
      </c>
      <c r="F3502" s="12" t="s">
        <v>17947</v>
      </c>
      <c r="G3502" s="12">
        <f>IF(ISNUMBER(MATCH(C3502, FACT_ORDERS!C:C, 0)), 1, 0)</f>
        <v>1</v>
      </c>
      <c r="H3502" s="12">
        <f>COUNTIF(B:B,FACT_SEARCHES[[#This Row],[WD_PRODUCTS]])</f>
        <v>81</v>
      </c>
    </row>
    <row r="3503" spans="1:8" x14ac:dyDescent="0.3">
      <c r="A3503" s="12">
        <v>10501</v>
      </c>
      <c r="B3503" s="12">
        <v>265</v>
      </c>
      <c r="C3503" s="8">
        <v>10786</v>
      </c>
      <c r="D3503" s="12" t="s">
        <v>5170</v>
      </c>
      <c r="E3503" s="13">
        <v>45304</v>
      </c>
      <c r="F3503" s="12" t="s">
        <v>17948</v>
      </c>
      <c r="G3503" s="12">
        <f>IF(ISNUMBER(MATCH(C3503, FACT_ORDERS!C:C, 0)), 1, 0)</f>
        <v>1</v>
      </c>
      <c r="H3503" s="12">
        <f>COUNTIF(B:B,FACT_SEARCHES[[#This Row],[WD_PRODUCTS]])</f>
        <v>89</v>
      </c>
    </row>
    <row r="3504" spans="1:8" x14ac:dyDescent="0.3">
      <c r="A3504" s="12">
        <v>10502</v>
      </c>
      <c r="B3504" s="12">
        <v>225</v>
      </c>
      <c r="C3504" s="8">
        <v>10485</v>
      </c>
      <c r="D3504" s="12" t="s">
        <v>5171</v>
      </c>
      <c r="E3504" s="13">
        <v>45547</v>
      </c>
      <c r="F3504" s="12" t="s">
        <v>17949</v>
      </c>
      <c r="G3504" s="12">
        <f>IF(ISNUMBER(MATCH(C3504, FACT_ORDERS!C:C, 0)), 1, 0)</f>
        <v>1</v>
      </c>
      <c r="H3504" s="12">
        <f>COUNTIF(B:B,FACT_SEARCHES[[#This Row],[WD_PRODUCTS]])</f>
        <v>74</v>
      </c>
    </row>
    <row r="3505" spans="1:8" x14ac:dyDescent="0.3">
      <c r="A3505" s="12">
        <v>10503</v>
      </c>
      <c r="B3505" s="12">
        <v>212</v>
      </c>
      <c r="C3505" s="8">
        <v>10588</v>
      </c>
      <c r="D3505" s="12" t="s">
        <v>5172</v>
      </c>
      <c r="E3505" s="13">
        <v>45389</v>
      </c>
      <c r="F3505" s="12" t="s">
        <v>3601</v>
      </c>
      <c r="G3505" s="12">
        <f>IF(ISNUMBER(MATCH(C3505, FACT_ORDERS!C:C, 0)), 1, 0)</f>
        <v>1</v>
      </c>
      <c r="H3505" s="12">
        <f>COUNTIF(B:B,FACT_SEARCHES[[#This Row],[WD_PRODUCTS]])</f>
        <v>67</v>
      </c>
    </row>
    <row r="3506" spans="1:8" x14ac:dyDescent="0.3">
      <c r="A3506" s="12">
        <v>10504</v>
      </c>
      <c r="B3506" s="12">
        <v>237</v>
      </c>
      <c r="C3506" s="8">
        <v>10588</v>
      </c>
      <c r="D3506" s="12" t="s">
        <v>5173</v>
      </c>
      <c r="E3506" s="13">
        <v>45389</v>
      </c>
      <c r="F3506" s="12" t="s">
        <v>17950</v>
      </c>
      <c r="G3506" s="12">
        <f>IF(ISNUMBER(MATCH(C3506, FACT_ORDERS!C:C, 0)), 1, 0)</f>
        <v>1</v>
      </c>
      <c r="H3506" s="12">
        <f>COUNTIF(B:B,FACT_SEARCHES[[#This Row],[WD_PRODUCTS]])</f>
        <v>99</v>
      </c>
    </row>
    <row r="3507" spans="1:8" x14ac:dyDescent="0.3">
      <c r="A3507" s="12">
        <v>10505</v>
      </c>
      <c r="B3507" s="12">
        <v>227</v>
      </c>
      <c r="C3507" s="8">
        <v>10588</v>
      </c>
      <c r="D3507" s="12" t="s">
        <v>5174</v>
      </c>
      <c r="E3507" s="13">
        <v>45389</v>
      </c>
      <c r="F3507" s="12" t="s">
        <v>16333</v>
      </c>
      <c r="G3507" s="12">
        <f>IF(ISNUMBER(MATCH(C3507, FACT_ORDERS!C:C, 0)), 1, 0)</f>
        <v>1</v>
      </c>
      <c r="H3507" s="12">
        <f>COUNTIF(B:B,FACT_SEARCHES[[#This Row],[WD_PRODUCTS]])</f>
        <v>93</v>
      </c>
    </row>
    <row r="3508" spans="1:8" x14ac:dyDescent="0.3">
      <c r="A3508" s="12">
        <v>10506</v>
      </c>
      <c r="B3508" s="12">
        <v>231</v>
      </c>
      <c r="C3508" s="8">
        <v>10802</v>
      </c>
      <c r="D3508" s="12" t="s">
        <v>5175</v>
      </c>
      <c r="E3508" s="13">
        <v>44481</v>
      </c>
      <c r="F3508" s="12" t="s">
        <v>17951</v>
      </c>
      <c r="G3508" s="12">
        <f>IF(ISNUMBER(MATCH(C3508, FACT_ORDERS!C:C, 0)), 1, 0)</f>
        <v>0</v>
      </c>
      <c r="H3508" s="12">
        <f>COUNTIF(B:B,FACT_SEARCHES[[#This Row],[WD_PRODUCTS]])</f>
        <v>58</v>
      </c>
    </row>
    <row r="3509" spans="1:8" x14ac:dyDescent="0.3">
      <c r="A3509" s="12">
        <v>10507</v>
      </c>
      <c r="B3509" s="12">
        <v>263</v>
      </c>
      <c r="C3509" s="8">
        <v>10787</v>
      </c>
      <c r="D3509" s="12" t="s">
        <v>5176</v>
      </c>
      <c r="E3509" s="13">
        <v>44804</v>
      </c>
      <c r="F3509" s="12" t="s">
        <v>17952</v>
      </c>
      <c r="G3509" s="12">
        <f>IF(ISNUMBER(MATCH(C3509, FACT_ORDERS!C:C, 0)), 1, 0)</f>
        <v>0</v>
      </c>
      <c r="H3509" s="12">
        <f>COUNTIF(B:B,FACT_SEARCHES[[#This Row],[WD_PRODUCTS]])</f>
        <v>108</v>
      </c>
    </row>
    <row r="3510" spans="1:8" x14ac:dyDescent="0.3">
      <c r="A3510" s="12">
        <v>10508</v>
      </c>
      <c r="B3510" s="12">
        <v>275</v>
      </c>
      <c r="C3510" s="8">
        <v>10787</v>
      </c>
      <c r="D3510" s="12" t="s">
        <v>5177</v>
      </c>
      <c r="E3510" s="13">
        <v>44804</v>
      </c>
      <c r="F3510" s="12" t="s">
        <v>17953</v>
      </c>
      <c r="G3510" s="12">
        <f>IF(ISNUMBER(MATCH(C3510, FACT_ORDERS!C:C, 0)), 1, 0)</f>
        <v>0</v>
      </c>
      <c r="H3510" s="12">
        <f>COUNTIF(B:B,FACT_SEARCHES[[#This Row],[WD_PRODUCTS]])</f>
        <v>70</v>
      </c>
    </row>
    <row r="3511" spans="1:8" x14ac:dyDescent="0.3">
      <c r="A3511" s="12">
        <v>10509</v>
      </c>
      <c r="B3511" s="12">
        <v>299</v>
      </c>
      <c r="C3511" s="8">
        <v>10787</v>
      </c>
      <c r="D3511" s="12" t="s">
        <v>5178</v>
      </c>
      <c r="E3511" s="13">
        <v>44804</v>
      </c>
      <c r="F3511" s="12" t="s">
        <v>17954</v>
      </c>
      <c r="G3511" s="12">
        <f>IF(ISNUMBER(MATCH(C3511, FACT_ORDERS!C:C, 0)), 1, 0)</f>
        <v>0</v>
      </c>
      <c r="H3511" s="12">
        <f>COUNTIF(B:B,FACT_SEARCHES[[#This Row],[WD_PRODUCTS]])</f>
        <v>125</v>
      </c>
    </row>
    <row r="3512" spans="1:8" x14ac:dyDescent="0.3">
      <c r="A3512" s="12">
        <v>10510</v>
      </c>
      <c r="B3512" s="12">
        <v>253</v>
      </c>
      <c r="C3512" s="8">
        <v>10571</v>
      </c>
      <c r="D3512" s="12" t="s">
        <v>5179</v>
      </c>
      <c r="E3512" s="13">
        <v>45321</v>
      </c>
      <c r="F3512" s="12" t="s">
        <v>17955</v>
      </c>
      <c r="G3512" s="12">
        <f>IF(ISNUMBER(MATCH(C3512, FACT_ORDERS!C:C, 0)), 1, 0)</f>
        <v>1</v>
      </c>
      <c r="H3512" s="12">
        <f>COUNTIF(B:B,FACT_SEARCHES[[#This Row],[WD_PRODUCTS]])</f>
        <v>78</v>
      </c>
    </row>
    <row r="3513" spans="1:8" x14ac:dyDescent="0.3">
      <c r="A3513" s="12">
        <v>10511</v>
      </c>
      <c r="B3513" s="12">
        <v>208</v>
      </c>
      <c r="C3513" s="8">
        <v>10571</v>
      </c>
      <c r="D3513" s="12" t="s">
        <v>5180</v>
      </c>
      <c r="E3513" s="13">
        <v>45321</v>
      </c>
      <c r="F3513" s="12" t="s">
        <v>3360</v>
      </c>
      <c r="G3513" s="12">
        <f>IF(ISNUMBER(MATCH(C3513, FACT_ORDERS!C:C, 0)), 1, 0)</f>
        <v>1</v>
      </c>
      <c r="H3513" s="12">
        <f>COUNTIF(B:B,FACT_SEARCHES[[#This Row],[WD_PRODUCTS]])</f>
        <v>91</v>
      </c>
    </row>
    <row r="3514" spans="1:8" x14ac:dyDescent="0.3">
      <c r="A3514" s="12">
        <v>10512</v>
      </c>
      <c r="B3514" s="12">
        <v>209</v>
      </c>
      <c r="C3514" s="8">
        <v>10571</v>
      </c>
      <c r="D3514" s="12" t="s">
        <v>5181</v>
      </c>
      <c r="E3514" s="13">
        <v>45321</v>
      </c>
      <c r="F3514" s="12" t="s">
        <v>4437</v>
      </c>
      <c r="G3514" s="12">
        <f>IF(ISNUMBER(MATCH(C3514, FACT_ORDERS!C:C, 0)), 1, 0)</f>
        <v>1</v>
      </c>
      <c r="H3514" s="12">
        <f>COUNTIF(B:B,FACT_SEARCHES[[#This Row],[WD_PRODUCTS]])</f>
        <v>91</v>
      </c>
    </row>
    <row r="3515" spans="1:8" x14ac:dyDescent="0.3">
      <c r="A3515" s="12">
        <v>10513</v>
      </c>
      <c r="B3515" s="12">
        <v>270</v>
      </c>
      <c r="C3515" s="8">
        <v>10244</v>
      </c>
      <c r="D3515" s="12" t="s">
        <v>5182</v>
      </c>
      <c r="E3515" s="13">
        <v>45205</v>
      </c>
      <c r="F3515" s="12" t="s">
        <v>17956</v>
      </c>
      <c r="G3515" s="12">
        <f>IF(ISNUMBER(MATCH(C3515, FACT_ORDERS!C:C, 0)), 1, 0)</f>
        <v>0</v>
      </c>
      <c r="H3515" s="12">
        <f>COUNTIF(B:B,FACT_SEARCHES[[#This Row],[WD_PRODUCTS]])</f>
        <v>54</v>
      </c>
    </row>
    <row r="3516" spans="1:8" x14ac:dyDescent="0.3">
      <c r="A3516" s="12">
        <v>10514</v>
      </c>
      <c r="B3516" s="12">
        <v>259</v>
      </c>
      <c r="C3516" s="8">
        <v>10326</v>
      </c>
      <c r="D3516" s="12" t="s">
        <v>5183</v>
      </c>
      <c r="E3516" s="13">
        <v>44618</v>
      </c>
      <c r="F3516" s="12" t="s">
        <v>17957</v>
      </c>
      <c r="G3516" s="12">
        <f>IF(ISNUMBER(MATCH(C3516, FACT_ORDERS!C:C, 0)), 1, 0)</f>
        <v>1</v>
      </c>
      <c r="H3516" s="12">
        <f>COUNTIF(B:B,FACT_SEARCHES[[#This Row],[WD_PRODUCTS]])</f>
        <v>64</v>
      </c>
    </row>
    <row r="3517" spans="1:8" x14ac:dyDescent="0.3">
      <c r="A3517" s="12">
        <v>10515</v>
      </c>
      <c r="B3517" s="12">
        <v>240</v>
      </c>
      <c r="C3517" s="8">
        <v>10326</v>
      </c>
      <c r="D3517" s="12" t="s">
        <v>5184</v>
      </c>
      <c r="E3517" s="13">
        <v>44618</v>
      </c>
      <c r="F3517" s="12" t="s">
        <v>3939</v>
      </c>
      <c r="G3517" s="12">
        <f>IF(ISNUMBER(MATCH(C3517, FACT_ORDERS!C:C, 0)), 1, 0)</f>
        <v>1</v>
      </c>
      <c r="H3517" s="12">
        <f>COUNTIF(B:B,FACT_SEARCHES[[#This Row],[WD_PRODUCTS]])</f>
        <v>51</v>
      </c>
    </row>
    <row r="3518" spans="1:8" x14ac:dyDescent="0.3">
      <c r="A3518" s="12">
        <v>10516</v>
      </c>
      <c r="B3518" s="12">
        <v>275</v>
      </c>
      <c r="C3518" s="8">
        <v>10326</v>
      </c>
      <c r="D3518" s="12" t="s">
        <v>5185</v>
      </c>
      <c r="E3518" s="13">
        <v>44618</v>
      </c>
      <c r="F3518" s="12" t="s">
        <v>17958</v>
      </c>
      <c r="G3518" s="12">
        <f>IF(ISNUMBER(MATCH(C3518, FACT_ORDERS!C:C, 0)), 1, 0)</f>
        <v>1</v>
      </c>
      <c r="H3518" s="12">
        <f>COUNTIF(B:B,FACT_SEARCHES[[#This Row],[WD_PRODUCTS]])</f>
        <v>70</v>
      </c>
    </row>
    <row r="3519" spans="1:8" x14ac:dyDescent="0.3">
      <c r="A3519" s="12">
        <v>10517</v>
      </c>
      <c r="B3519" s="12">
        <v>253</v>
      </c>
      <c r="C3519" s="8">
        <v>10326</v>
      </c>
      <c r="D3519" s="12" t="s">
        <v>5186</v>
      </c>
      <c r="E3519" s="13">
        <v>44618</v>
      </c>
      <c r="F3519" s="12" t="s">
        <v>3729</v>
      </c>
      <c r="G3519" s="12">
        <f>IF(ISNUMBER(MATCH(C3519, FACT_ORDERS!C:C, 0)), 1, 0)</f>
        <v>1</v>
      </c>
      <c r="H3519" s="12">
        <f>COUNTIF(B:B,FACT_SEARCHES[[#This Row],[WD_PRODUCTS]])</f>
        <v>78</v>
      </c>
    </row>
    <row r="3520" spans="1:8" x14ac:dyDescent="0.3">
      <c r="A3520" s="12">
        <v>10518</v>
      </c>
      <c r="B3520" s="12">
        <v>237</v>
      </c>
      <c r="C3520" s="8">
        <v>10760</v>
      </c>
      <c r="D3520" s="12" t="s">
        <v>5187</v>
      </c>
      <c r="E3520" s="13">
        <v>45087</v>
      </c>
      <c r="F3520" s="12" t="s">
        <v>17959</v>
      </c>
      <c r="G3520" s="12">
        <f>IF(ISNUMBER(MATCH(C3520, FACT_ORDERS!C:C, 0)), 1, 0)</f>
        <v>0</v>
      </c>
      <c r="H3520" s="12">
        <f>COUNTIF(B:B,FACT_SEARCHES[[#This Row],[WD_PRODUCTS]])</f>
        <v>99</v>
      </c>
    </row>
    <row r="3521" spans="1:8" x14ac:dyDescent="0.3">
      <c r="A3521" s="12">
        <v>10519</v>
      </c>
      <c r="B3521" s="12">
        <v>216</v>
      </c>
      <c r="C3521" s="8">
        <v>10850</v>
      </c>
      <c r="D3521" s="12" t="s">
        <v>5188</v>
      </c>
      <c r="E3521" s="13">
        <v>45517</v>
      </c>
      <c r="F3521" s="12" t="s">
        <v>17960</v>
      </c>
      <c r="G3521" s="12">
        <f>IF(ISNUMBER(MATCH(C3521, FACT_ORDERS!C:C, 0)), 1, 0)</f>
        <v>1</v>
      </c>
      <c r="H3521" s="12">
        <f>COUNTIF(B:B,FACT_SEARCHES[[#This Row],[WD_PRODUCTS]])</f>
        <v>107</v>
      </c>
    </row>
    <row r="3522" spans="1:8" x14ac:dyDescent="0.3">
      <c r="A3522" s="12">
        <v>10520</v>
      </c>
      <c r="B3522" s="12">
        <v>235</v>
      </c>
      <c r="C3522" s="8">
        <v>10617</v>
      </c>
      <c r="D3522" s="12" t="s">
        <v>5189</v>
      </c>
      <c r="E3522" s="13">
        <v>45306</v>
      </c>
      <c r="F3522" s="12" t="s">
        <v>17961</v>
      </c>
      <c r="G3522" s="12">
        <f>IF(ISNUMBER(MATCH(C3522, FACT_ORDERS!C:C, 0)), 1, 0)</f>
        <v>0</v>
      </c>
      <c r="H3522" s="12">
        <f>COUNTIF(B:B,FACT_SEARCHES[[#This Row],[WD_PRODUCTS]])</f>
        <v>58</v>
      </c>
    </row>
    <row r="3523" spans="1:8" x14ac:dyDescent="0.3">
      <c r="A3523" s="12">
        <v>10521</v>
      </c>
      <c r="B3523" s="12">
        <v>293</v>
      </c>
      <c r="C3523" s="8">
        <v>10617</v>
      </c>
      <c r="D3523" s="12" t="s">
        <v>5190</v>
      </c>
      <c r="E3523" s="13">
        <v>45306</v>
      </c>
      <c r="F3523" s="12" t="s">
        <v>17962</v>
      </c>
      <c r="G3523" s="12">
        <f>IF(ISNUMBER(MATCH(C3523, FACT_ORDERS!C:C, 0)), 1, 0)</f>
        <v>0</v>
      </c>
      <c r="H3523" s="12">
        <f>COUNTIF(B:B,FACT_SEARCHES[[#This Row],[WD_PRODUCTS]])</f>
        <v>70</v>
      </c>
    </row>
    <row r="3524" spans="1:8" x14ac:dyDescent="0.3">
      <c r="A3524" s="12">
        <v>10522</v>
      </c>
      <c r="B3524" s="12">
        <v>222</v>
      </c>
      <c r="C3524" s="8">
        <v>10429</v>
      </c>
      <c r="D3524" s="12" t="s">
        <v>5191</v>
      </c>
      <c r="E3524" s="13">
        <v>45232</v>
      </c>
      <c r="F3524" s="12" t="s">
        <v>17963</v>
      </c>
      <c r="G3524" s="12">
        <f>IF(ISNUMBER(MATCH(C3524, FACT_ORDERS!C:C, 0)), 1, 0)</f>
        <v>0</v>
      </c>
      <c r="H3524" s="12">
        <f>COUNTIF(B:B,FACT_SEARCHES[[#This Row],[WD_PRODUCTS]])</f>
        <v>73</v>
      </c>
    </row>
    <row r="3525" spans="1:8" x14ac:dyDescent="0.3">
      <c r="A3525" s="12">
        <v>10523</v>
      </c>
      <c r="B3525" s="12">
        <v>201</v>
      </c>
      <c r="C3525" s="8">
        <v>10429</v>
      </c>
      <c r="D3525" s="12" t="s">
        <v>5192</v>
      </c>
      <c r="E3525" s="13">
        <v>45232</v>
      </c>
      <c r="F3525" s="12" t="s">
        <v>17964</v>
      </c>
      <c r="G3525" s="12">
        <f>IF(ISNUMBER(MATCH(C3525, FACT_ORDERS!C:C, 0)), 1, 0)</f>
        <v>0</v>
      </c>
      <c r="H3525" s="12">
        <f>COUNTIF(B:B,FACT_SEARCHES[[#This Row],[WD_PRODUCTS]])</f>
        <v>65</v>
      </c>
    </row>
    <row r="3526" spans="1:8" x14ac:dyDescent="0.3">
      <c r="A3526" s="12">
        <v>10524</v>
      </c>
      <c r="B3526" s="12">
        <v>232</v>
      </c>
      <c r="C3526" s="8">
        <v>10120</v>
      </c>
      <c r="D3526" s="12" t="s">
        <v>5193</v>
      </c>
      <c r="E3526" s="13">
        <v>44008</v>
      </c>
      <c r="F3526" s="12" t="s">
        <v>17965</v>
      </c>
      <c r="G3526" s="12">
        <f>IF(ISNUMBER(MATCH(C3526, FACT_ORDERS!C:C, 0)), 1, 0)</f>
        <v>0</v>
      </c>
      <c r="H3526" s="12">
        <f>COUNTIF(B:B,FACT_SEARCHES[[#This Row],[WD_PRODUCTS]])</f>
        <v>69</v>
      </c>
    </row>
    <row r="3527" spans="1:8" x14ac:dyDescent="0.3">
      <c r="A3527" s="12">
        <v>10525</v>
      </c>
      <c r="B3527" s="12">
        <v>218</v>
      </c>
      <c r="C3527" s="8">
        <v>10718</v>
      </c>
      <c r="D3527" s="12" t="s">
        <v>5194</v>
      </c>
      <c r="E3527" s="13">
        <v>44857</v>
      </c>
      <c r="F3527" s="12" t="s">
        <v>17966</v>
      </c>
      <c r="G3527" s="12">
        <f>IF(ISNUMBER(MATCH(C3527, FACT_ORDERS!C:C, 0)), 1, 0)</f>
        <v>1</v>
      </c>
      <c r="H3527" s="12">
        <f>COUNTIF(B:B,FACT_SEARCHES[[#This Row],[WD_PRODUCTS]])</f>
        <v>39</v>
      </c>
    </row>
    <row r="3528" spans="1:8" x14ac:dyDescent="0.3">
      <c r="A3528" s="12">
        <v>10526</v>
      </c>
      <c r="B3528" s="12">
        <v>266</v>
      </c>
      <c r="C3528" s="8">
        <v>10322</v>
      </c>
      <c r="D3528" s="12" t="s">
        <v>5195</v>
      </c>
      <c r="E3528" s="13">
        <v>44984</v>
      </c>
      <c r="F3528" s="12" t="s">
        <v>17967</v>
      </c>
      <c r="G3528" s="12">
        <f>IF(ISNUMBER(MATCH(C3528, FACT_ORDERS!C:C, 0)), 1, 0)</f>
        <v>0</v>
      </c>
      <c r="H3528" s="12">
        <f>COUNTIF(B:B,FACT_SEARCHES[[#This Row],[WD_PRODUCTS]])</f>
        <v>94</v>
      </c>
    </row>
    <row r="3529" spans="1:8" x14ac:dyDescent="0.3">
      <c r="A3529" s="12">
        <v>10527</v>
      </c>
      <c r="B3529" s="12">
        <v>299</v>
      </c>
      <c r="C3529" s="8">
        <v>10702</v>
      </c>
      <c r="D3529" s="12" t="s">
        <v>5196</v>
      </c>
      <c r="E3529" s="13">
        <v>44739</v>
      </c>
      <c r="F3529" s="12" t="s">
        <v>17968</v>
      </c>
      <c r="G3529" s="12">
        <f>IF(ISNUMBER(MATCH(C3529, FACT_ORDERS!C:C, 0)), 1, 0)</f>
        <v>0</v>
      </c>
      <c r="H3529" s="12">
        <f>COUNTIF(B:B,FACT_SEARCHES[[#This Row],[WD_PRODUCTS]])</f>
        <v>125</v>
      </c>
    </row>
    <row r="3530" spans="1:8" x14ac:dyDescent="0.3">
      <c r="A3530" s="12">
        <v>10528</v>
      </c>
      <c r="B3530" s="12">
        <v>285</v>
      </c>
      <c r="C3530" s="8">
        <v>10702</v>
      </c>
      <c r="D3530" s="12" t="s">
        <v>5197</v>
      </c>
      <c r="E3530" s="13">
        <v>44739</v>
      </c>
      <c r="F3530" s="12" t="s">
        <v>17969</v>
      </c>
      <c r="G3530" s="12">
        <f>IF(ISNUMBER(MATCH(C3530, FACT_ORDERS!C:C, 0)), 1, 0)</f>
        <v>0</v>
      </c>
      <c r="H3530" s="12">
        <f>COUNTIF(B:B,FACT_SEARCHES[[#This Row],[WD_PRODUCTS]])</f>
        <v>56</v>
      </c>
    </row>
    <row r="3531" spans="1:8" x14ac:dyDescent="0.3">
      <c r="A3531" s="12">
        <v>10529</v>
      </c>
      <c r="B3531" s="12">
        <v>292</v>
      </c>
      <c r="C3531" s="8">
        <v>10781</v>
      </c>
      <c r="D3531" s="12" t="s">
        <v>5198</v>
      </c>
      <c r="E3531" s="13">
        <v>45546</v>
      </c>
      <c r="F3531" s="12" t="s">
        <v>17970</v>
      </c>
      <c r="G3531" s="12">
        <f>IF(ISNUMBER(MATCH(C3531, FACT_ORDERS!C:C, 0)), 1, 0)</f>
        <v>1</v>
      </c>
      <c r="H3531" s="12">
        <f>COUNTIF(B:B,FACT_SEARCHES[[#This Row],[WD_PRODUCTS]])</f>
        <v>95</v>
      </c>
    </row>
    <row r="3532" spans="1:8" x14ac:dyDescent="0.3">
      <c r="A3532" s="12">
        <v>10530</v>
      </c>
      <c r="B3532" s="12">
        <v>208</v>
      </c>
      <c r="C3532" s="8">
        <v>10607</v>
      </c>
      <c r="D3532" s="12" t="s">
        <v>5199</v>
      </c>
      <c r="E3532" s="13">
        <v>45387</v>
      </c>
      <c r="F3532" s="12" t="s">
        <v>17971</v>
      </c>
      <c r="G3532" s="12">
        <f>IF(ISNUMBER(MATCH(C3532, FACT_ORDERS!C:C, 0)), 1, 0)</f>
        <v>0</v>
      </c>
      <c r="H3532" s="12">
        <f>COUNTIF(B:B,FACT_SEARCHES[[#This Row],[WD_PRODUCTS]])</f>
        <v>91</v>
      </c>
    </row>
    <row r="3533" spans="1:8" x14ac:dyDescent="0.3">
      <c r="A3533" s="12">
        <v>10531</v>
      </c>
      <c r="B3533" s="12">
        <v>246</v>
      </c>
      <c r="C3533" s="8">
        <v>10607</v>
      </c>
      <c r="D3533" s="12" t="s">
        <v>5200</v>
      </c>
      <c r="E3533" s="13">
        <v>45387</v>
      </c>
      <c r="F3533" s="12" t="s">
        <v>17972</v>
      </c>
      <c r="G3533" s="12">
        <f>IF(ISNUMBER(MATCH(C3533, FACT_ORDERS!C:C, 0)), 1, 0)</f>
        <v>0</v>
      </c>
      <c r="H3533" s="12">
        <f>COUNTIF(B:B,FACT_SEARCHES[[#This Row],[WD_PRODUCTS]])</f>
        <v>55</v>
      </c>
    </row>
    <row r="3534" spans="1:8" x14ac:dyDescent="0.3">
      <c r="A3534" s="12">
        <v>10532</v>
      </c>
      <c r="B3534" s="12">
        <v>219</v>
      </c>
      <c r="C3534" s="8">
        <v>10061</v>
      </c>
      <c r="D3534" s="12" t="s">
        <v>5201</v>
      </c>
      <c r="E3534" s="13">
        <v>44801</v>
      </c>
      <c r="F3534" s="12" t="s">
        <v>17973</v>
      </c>
      <c r="G3534" s="12">
        <f>IF(ISNUMBER(MATCH(C3534, FACT_ORDERS!C:C, 0)), 1, 0)</f>
        <v>0</v>
      </c>
      <c r="H3534" s="12">
        <f>COUNTIF(B:B,FACT_SEARCHES[[#This Row],[WD_PRODUCTS]])</f>
        <v>83</v>
      </c>
    </row>
    <row r="3535" spans="1:8" x14ac:dyDescent="0.3">
      <c r="A3535" s="12">
        <v>10533</v>
      </c>
      <c r="B3535" s="12">
        <v>266</v>
      </c>
      <c r="C3535" s="8">
        <v>10057</v>
      </c>
      <c r="D3535" s="12" t="s">
        <v>5202</v>
      </c>
      <c r="E3535" s="13">
        <v>44132</v>
      </c>
      <c r="F3535" s="12" t="s">
        <v>4149</v>
      </c>
      <c r="G3535" s="12">
        <f>IF(ISNUMBER(MATCH(C3535, FACT_ORDERS!C:C, 0)), 1, 0)</f>
        <v>1</v>
      </c>
      <c r="H3535" s="12">
        <f>COUNTIF(B:B,FACT_SEARCHES[[#This Row],[WD_PRODUCTS]])</f>
        <v>94</v>
      </c>
    </row>
    <row r="3536" spans="1:8" x14ac:dyDescent="0.3">
      <c r="A3536" s="12">
        <v>10534</v>
      </c>
      <c r="B3536" s="12">
        <v>211</v>
      </c>
      <c r="C3536" s="8">
        <v>10057</v>
      </c>
      <c r="D3536" s="12" t="s">
        <v>5203</v>
      </c>
      <c r="E3536" s="13">
        <v>44132</v>
      </c>
      <c r="F3536" s="12" t="s">
        <v>4364</v>
      </c>
      <c r="G3536" s="12">
        <f>IF(ISNUMBER(MATCH(C3536, FACT_ORDERS!C:C, 0)), 1, 0)</f>
        <v>1</v>
      </c>
      <c r="H3536" s="12">
        <f>COUNTIF(B:B,FACT_SEARCHES[[#This Row],[WD_PRODUCTS]])</f>
        <v>65</v>
      </c>
    </row>
    <row r="3537" spans="1:8" x14ac:dyDescent="0.3">
      <c r="A3537" s="12">
        <v>10535</v>
      </c>
      <c r="B3537" s="12">
        <v>242</v>
      </c>
      <c r="C3537" s="8">
        <v>10057</v>
      </c>
      <c r="D3537" s="12" t="s">
        <v>5204</v>
      </c>
      <c r="E3537" s="13">
        <v>44132</v>
      </c>
      <c r="F3537" s="12" t="s">
        <v>17974</v>
      </c>
      <c r="G3537" s="12">
        <f>IF(ISNUMBER(MATCH(C3537, FACT_ORDERS!C:C, 0)), 1, 0)</f>
        <v>1</v>
      </c>
      <c r="H3537" s="12">
        <f>COUNTIF(B:B,FACT_SEARCHES[[#This Row],[WD_PRODUCTS]])</f>
        <v>76</v>
      </c>
    </row>
    <row r="3538" spans="1:8" x14ac:dyDescent="0.3">
      <c r="A3538" s="12">
        <v>10536</v>
      </c>
      <c r="B3538" s="12">
        <v>295</v>
      </c>
      <c r="C3538" s="8">
        <v>10741</v>
      </c>
      <c r="D3538" s="12" t="s">
        <v>5205</v>
      </c>
      <c r="E3538" s="13">
        <v>44759</v>
      </c>
      <c r="F3538" s="12" t="s">
        <v>17975</v>
      </c>
      <c r="G3538" s="12">
        <f>IF(ISNUMBER(MATCH(C3538, FACT_ORDERS!C:C, 0)), 1, 0)</f>
        <v>0</v>
      </c>
      <c r="H3538" s="12">
        <f>COUNTIF(B:B,FACT_SEARCHES[[#This Row],[WD_PRODUCTS]])</f>
        <v>72</v>
      </c>
    </row>
    <row r="3539" spans="1:8" x14ac:dyDescent="0.3">
      <c r="A3539" s="12">
        <v>10537</v>
      </c>
      <c r="B3539" s="12">
        <v>202</v>
      </c>
      <c r="C3539" s="8">
        <v>10580</v>
      </c>
      <c r="D3539" s="12" t="s">
        <v>5206</v>
      </c>
      <c r="E3539" s="13">
        <v>44690</v>
      </c>
      <c r="F3539" s="12" t="s">
        <v>17976</v>
      </c>
      <c r="G3539" s="12">
        <f>IF(ISNUMBER(MATCH(C3539, FACT_ORDERS!C:C, 0)), 1, 0)</f>
        <v>1</v>
      </c>
      <c r="H3539" s="12">
        <f>COUNTIF(B:B,FACT_SEARCHES[[#This Row],[WD_PRODUCTS]])</f>
        <v>74</v>
      </c>
    </row>
    <row r="3540" spans="1:8" x14ac:dyDescent="0.3">
      <c r="A3540" s="12">
        <v>10538</v>
      </c>
      <c r="B3540" s="12">
        <v>201</v>
      </c>
      <c r="C3540" s="8">
        <v>10580</v>
      </c>
      <c r="D3540" s="12" t="s">
        <v>5207</v>
      </c>
      <c r="E3540" s="13">
        <v>44690</v>
      </c>
      <c r="F3540" s="12" t="s">
        <v>17977</v>
      </c>
      <c r="G3540" s="12">
        <f>IF(ISNUMBER(MATCH(C3540, FACT_ORDERS!C:C, 0)), 1, 0)</f>
        <v>1</v>
      </c>
      <c r="H3540" s="12">
        <f>COUNTIF(B:B,FACT_SEARCHES[[#This Row],[WD_PRODUCTS]])</f>
        <v>65</v>
      </c>
    </row>
    <row r="3541" spans="1:8" x14ac:dyDescent="0.3">
      <c r="A3541" s="12">
        <v>10539</v>
      </c>
      <c r="B3541" s="12">
        <v>235</v>
      </c>
      <c r="C3541" s="8">
        <v>10580</v>
      </c>
      <c r="D3541" s="12" t="s">
        <v>5208</v>
      </c>
      <c r="E3541" s="13">
        <v>44690</v>
      </c>
      <c r="F3541" s="12" t="s">
        <v>17978</v>
      </c>
      <c r="G3541" s="12">
        <f>IF(ISNUMBER(MATCH(C3541, FACT_ORDERS!C:C, 0)), 1, 0)</f>
        <v>1</v>
      </c>
      <c r="H3541" s="12">
        <f>COUNTIF(B:B,FACT_SEARCHES[[#This Row],[WD_PRODUCTS]])</f>
        <v>58</v>
      </c>
    </row>
    <row r="3542" spans="1:8" x14ac:dyDescent="0.3">
      <c r="A3542" s="12">
        <v>10540</v>
      </c>
      <c r="B3542" s="12">
        <v>268</v>
      </c>
      <c r="C3542" s="8">
        <v>10580</v>
      </c>
      <c r="D3542" s="12" t="s">
        <v>5209</v>
      </c>
      <c r="E3542" s="13">
        <v>44690</v>
      </c>
      <c r="F3542" s="12" t="s">
        <v>17979</v>
      </c>
      <c r="G3542" s="12">
        <f>IF(ISNUMBER(MATCH(C3542, FACT_ORDERS!C:C, 0)), 1, 0)</f>
        <v>1</v>
      </c>
      <c r="H3542" s="12">
        <f>COUNTIF(B:B,FACT_SEARCHES[[#This Row],[WD_PRODUCTS]])</f>
        <v>78</v>
      </c>
    </row>
    <row r="3543" spans="1:8" x14ac:dyDescent="0.3">
      <c r="A3543" s="12">
        <v>10541</v>
      </c>
      <c r="B3543" s="12">
        <v>284</v>
      </c>
      <c r="C3543" s="8">
        <v>10512</v>
      </c>
      <c r="D3543" s="12" t="s">
        <v>5210</v>
      </c>
      <c r="E3543" s="13">
        <v>45056</v>
      </c>
      <c r="F3543" s="12" t="s">
        <v>17980</v>
      </c>
      <c r="G3543" s="12">
        <f>IF(ISNUMBER(MATCH(C3543, FACT_ORDERS!C:C, 0)), 1, 0)</f>
        <v>0</v>
      </c>
      <c r="H3543" s="12">
        <f>COUNTIF(B:B,FACT_SEARCHES[[#This Row],[WD_PRODUCTS]])</f>
        <v>97</v>
      </c>
    </row>
    <row r="3544" spans="1:8" x14ac:dyDescent="0.3">
      <c r="A3544" s="12">
        <v>10542</v>
      </c>
      <c r="B3544" s="12">
        <v>287</v>
      </c>
      <c r="C3544" s="8">
        <v>10512</v>
      </c>
      <c r="D3544" s="12" t="s">
        <v>5211</v>
      </c>
      <c r="E3544" s="13">
        <v>45056</v>
      </c>
      <c r="F3544" s="12" t="s">
        <v>17981</v>
      </c>
      <c r="G3544" s="12">
        <f>IF(ISNUMBER(MATCH(C3544, FACT_ORDERS!C:C, 0)), 1, 0)</f>
        <v>0</v>
      </c>
      <c r="H3544" s="12">
        <f>COUNTIF(B:B,FACT_SEARCHES[[#This Row],[WD_PRODUCTS]])</f>
        <v>59</v>
      </c>
    </row>
    <row r="3545" spans="1:8" x14ac:dyDescent="0.3">
      <c r="A3545" s="12">
        <v>10543</v>
      </c>
      <c r="B3545" s="12">
        <v>217</v>
      </c>
      <c r="C3545" s="8">
        <v>10512</v>
      </c>
      <c r="D3545" s="12" t="s">
        <v>5212</v>
      </c>
      <c r="E3545" s="13">
        <v>45056</v>
      </c>
      <c r="F3545" s="12" t="s">
        <v>17982</v>
      </c>
      <c r="G3545" s="12">
        <f>IF(ISNUMBER(MATCH(C3545, FACT_ORDERS!C:C, 0)), 1, 0)</f>
        <v>0</v>
      </c>
      <c r="H3545" s="12">
        <f>COUNTIF(B:B,FACT_SEARCHES[[#This Row],[WD_PRODUCTS]])</f>
        <v>49</v>
      </c>
    </row>
    <row r="3546" spans="1:8" x14ac:dyDescent="0.3">
      <c r="A3546" s="12">
        <v>10544</v>
      </c>
      <c r="B3546" s="12">
        <v>268</v>
      </c>
      <c r="C3546" s="8">
        <v>10125</v>
      </c>
      <c r="D3546" s="12" t="s">
        <v>5213</v>
      </c>
      <c r="E3546" s="13">
        <v>45412</v>
      </c>
      <c r="F3546" s="12" t="s">
        <v>17983</v>
      </c>
      <c r="G3546" s="12">
        <f>IF(ISNUMBER(MATCH(C3546, FACT_ORDERS!C:C, 0)), 1, 0)</f>
        <v>0</v>
      </c>
      <c r="H3546" s="12">
        <f>COUNTIF(B:B,FACT_SEARCHES[[#This Row],[WD_PRODUCTS]])</f>
        <v>78</v>
      </c>
    </row>
    <row r="3547" spans="1:8" x14ac:dyDescent="0.3">
      <c r="A3547" s="12">
        <v>10545</v>
      </c>
      <c r="B3547" s="12">
        <v>214</v>
      </c>
      <c r="C3547" s="8">
        <v>10678</v>
      </c>
      <c r="D3547" s="12" t="s">
        <v>5214</v>
      </c>
      <c r="E3547" s="13">
        <v>44480</v>
      </c>
      <c r="F3547" s="12" t="s">
        <v>17984</v>
      </c>
      <c r="G3547" s="12">
        <f>IF(ISNUMBER(MATCH(C3547, FACT_ORDERS!C:C, 0)), 1, 0)</f>
        <v>1</v>
      </c>
      <c r="H3547" s="12">
        <f>COUNTIF(B:B,FACT_SEARCHES[[#This Row],[WD_PRODUCTS]])</f>
        <v>51</v>
      </c>
    </row>
    <row r="3548" spans="1:8" x14ac:dyDescent="0.3">
      <c r="A3548" s="12">
        <v>10546</v>
      </c>
      <c r="B3548" s="12">
        <v>232</v>
      </c>
      <c r="C3548" s="8">
        <v>10678</v>
      </c>
      <c r="D3548" s="12" t="s">
        <v>5215</v>
      </c>
      <c r="E3548" s="13">
        <v>44480</v>
      </c>
      <c r="F3548" s="12" t="s">
        <v>17985</v>
      </c>
      <c r="G3548" s="12">
        <f>IF(ISNUMBER(MATCH(C3548, FACT_ORDERS!C:C, 0)), 1, 0)</f>
        <v>1</v>
      </c>
      <c r="H3548" s="12">
        <f>COUNTIF(B:B,FACT_SEARCHES[[#This Row],[WD_PRODUCTS]])</f>
        <v>69</v>
      </c>
    </row>
    <row r="3549" spans="1:8" x14ac:dyDescent="0.3">
      <c r="A3549" s="12">
        <v>10547</v>
      </c>
      <c r="B3549" s="12">
        <v>223</v>
      </c>
      <c r="C3549" s="8">
        <v>10462</v>
      </c>
      <c r="D3549" s="12" t="s">
        <v>5216</v>
      </c>
      <c r="E3549" s="13">
        <v>45174</v>
      </c>
      <c r="F3549" s="12" t="s">
        <v>17986</v>
      </c>
      <c r="G3549" s="12">
        <f>IF(ISNUMBER(MATCH(C3549, FACT_ORDERS!C:C, 0)), 1, 0)</f>
        <v>1</v>
      </c>
      <c r="H3549" s="12">
        <f>COUNTIF(B:B,FACT_SEARCHES[[#This Row],[WD_PRODUCTS]])</f>
        <v>45</v>
      </c>
    </row>
    <row r="3550" spans="1:8" x14ac:dyDescent="0.3">
      <c r="A3550" s="12">
        <v>10548</v>
      </c>
      <c r="B3550" s="12">
        <v>297</v>
      </c>
      <c r="C3550" s="8">
        <v>10290</v>
      </c>
      <c r="D3550" s="12" t="s">
        <v>5217</v>
      </c>
      <c r="E3550" s="13">
        <v>44830</v>
      </c>
      <c r="F3550" s="12" t="s">
        <v>17987</v>
      </c>
      <c r="G3550" s="12">
        <f>IF(ISNUMBER(MATCH(C3550, FACT_ORDERS!C:C, 0)), 1, 0)</f>
        <v>1</v>
      </c>
      <c r="H3550" s="12">
        <f>COUNTIF(B:B,FACT_SEARCHES[[#This Row],[WD_PRODUCTS]])</f>
        <v>64</v>
      </c>
    </row>
    <row r="3551" spans="1:8" x14ac:dyDescent="0.3">
      <c r="A3551" s="12">
        <v>10549</v>
      </c>
      <c r="B3551" s="12">
        <v>241</v>
      </c>
      <c r="C3551" s="8">
        <v>10290</v>
      </c>
      <c r="D3551" s="12" t="s">
        <v>5218</v>
      </c>
      <c r="E3551" s="13">
        <v>44830</v>
      </c>
      <c r="F3551" s="12" t="s">
        <v>17988</v>
      </c>
      <c r="G3551" s="12">
        <f>IF(ISNUMBER(MATCH(C3551, FACT_ORDERS!C:C, 0)), 1, 0)</f>
        <v>1</v>
      </c>
      <c r="H3551" s="12">
        <f>COUNTIF(B:B,FACT_SEARCHES[[#This Row],[WD_PRODUCTS]])</f>
        <v>96</v>
      </c>
    </row>
    <row r="3552" spans="1:8" x14ac:dyDescent="0.3">
      <c r="A3552" s="12">
        <v>10550</v>
      </c>
      <c r="B3552" s="12">
        <v>230</v>
      </c>
      <c r="C3552" s="8">
        <v>10290</v>
      </c>
      <c r="D3552" s="12" t="s">
        <v>5219</v>
      </c>
      <c r="E3552" s="13">
        <v>44830</v>
      </c>
      <c r="F3552" s="12" t="s">
        <v>17989</v>
      </c>
      <c r="G3552" s="12">
        <f>IF(ISNUMBER(MATCH(C3552, FACT_ORDERS!C:C, 0)), 1, 0)</f>
        <v>1</v>
      </c>
      <c r="H3552" s="12">
        <f>COUNTIF(B:B,FACT_SEARCHES[[#This Row],[WD_PRODUCTS]])</f>
        <v>74</v>
      </c>
    </row>
    <row r="3553" spans="1:8" x14ac:dyDescent="0.3">
      <c r="A3553" s="12">
        <v>10551</v>
      </c>
      <c r="B3553" s="12">
        <v>200</v>
      </c>
      <c r="C3553" s="8">
        <v>10290</v>
      </c>
      <c r="D3553" s="12" t="s">
        <v>5220</v>
      </c>
      <c r="E3553" s="13">
        <v>44830</v>
      </c>
      <c r="F3553" s="12" t="s">
        <v>17990</v>
      </c>
      <c r="G3553" s="12">
        <f>IF(ISNUMBER(MATCH(C3553, FACT_ORDERS!C:C, 0)), 1, 0)</f>
        <v>1</v>
      </c>
      <c r="H3553" s="12">
        <f>COUNTIF(B:B,FACT_SEARCHES[[#This Row],[WD_PRODUCTS]])</f>
        <v>81</v>
      </c>
    </row>
    <row r="3554" spans="1:8" x14ac:dyDescent="0.3">
      <c r="A3554" s="12">
        <v>10552</v>
      </c>
      <c r="B3554" s="12">
        <v>247</v>
      </c>
      <c r="C3554" s="8">
        <v>10636</v>
      </c>
      <c r="D3554" s="12" t="s">
        <v>5221</v>
      </c>
      <c r="E3554" s="13">
        <v>44579</v>
      </c>
      <c r="F3554" s="12" t="s">
        <v>17991</v>
      </c>
      <c r="G3554" s="12">
        <f>IF(ISNUMBER(MATCH(C3554, FACT_ORDERS!C:C, 0)), 1, 0)</f>
        <v>1</v>
      </c>
      <c r="H3554" s="12">
        <f>COUNTIF(B:B,FACT_SEARCHES[[#This Row],[WD_PRODUCTS]])</f>
        <v>72</v>
      </c>
    </row>
    <row r="3555" spans="1:8" x14ac:dyDescent="0.3">
      <c r="A3555" s="12">
        <v>10553</v>
      </c>
      <c r="B3555" s="12">
        <v>267</v>
      </c>
      <c r="C3555" s="8">
        <v>10333</v>
      </c>
      <c r="D3555" s="12" t="s">
        <v>5222</v>
      </c>
      <c r="E3555" s="13">
        <v>45395</v>
      </c>
      <c r="F3555" s="12" t="s">
        <v>17992</v>
      </c>
      <c r="G3555" s="12">
        <f>IF(ISNUMBER(MATCH(C3555, FACT_ORDERS!C:C, 0)), 1, 0)</f>
        <v>1</v>
      </c>
      <c r="H3555" s="12">
        <f>COUNTIF(B:B,FACT_SEARCHES[[#This Row],[WD_PRODUCTS]])</f>
        <v>82</v>
      </c>
    </row>
    <row r="3556" spans="1:8" x14ac:dyDescent="0.3">
      <c r="A3556" s="12">
        <v>10554</v>
      </c>
      <c r="B3556" s="12">
        <v>293</v>
      </c>
      <c r="C3556" s="8">
        <v>10699</v>
      </c>
      <c r="D3556" s="12" t="s">
        <v>5223</v>
      </c>
      <c r="E3556" s="13">
        <v>45192</v>
      </c>
      <c r="F3556" s="12" t="s">
        <v>17993</v>
      </c>
      <c r="G3556" s="12">
        <f>IF(ISNUMBER(MATCH(C3556, FACT_ORDERS!C:C, 0)), 1, 0)</f>
        <v>1</v>
      </c>
      <c r="H3556" s="12">
        <f>COUNTIF(B:B,FACT_SEARCHES[[#This Row],[WD_PRODUCTS]])</f>
        <v>70</v>
      </c>
    </row>
    <row r="3557" spans="1:8" x14ac:dyDescent="0.3">
      <c r="A3557" s="12">
        <v>10555</v>
      </c>
      <c r="B3557" s="12">
        <v>253</v>
      </c>
      <c r="C3557" s="8">
        <v>10699</v>
      </c>
      <c r="D3557" s="12" t="s">
        <v>5224</v>
      </c>
      <c r="E3557" s="13">
        <v>45192</v>
      </c>
      <c r="F3557" s="12" t="s">
        <v>17994</v>
      </c>
      <c r="G3557" s="12">
        <f>IF(ISNUMBER(MATCH(C3557, FACT_ORDERS!C:C, 0)), 1, 0)</f>
        <v>1</v>
      </c>
      <c r="H3557" s="12">
        <f>COUNTIF(B:B,FACT_SEARCHES[[#This Row],[WD_PRODUCTS]])</f>
        <v>78</v>
      </c>
    </row>
    <row r="3558" spans="1:8" x14ac:dyDescent="0.3">
      <c r="A3558" s="12">
        <v>10556</v>
      </c>
      <c r="B3558" s="12">
        <v>289</v>
      </c>
      <c r="C3558" s="8">
        <v>10699</v>
      </c>
      <c r="D3558" s="12" t="s">
        <v>5225</v>
      </c>
      <c r="E3558" s="13">
        <v>45192</v>
      </c>
      <c r="F3558" s="12" t="s">
        <v>17995</v>
      </c>
      <c r="G3558" s="12">
        <f>IF(ISNUMBER(MATCH(C3558, FACT_ORDERS!C:C, 0)), 1, 0)</f>
        <v>1</v>
      </c>
      <c r="H3558" s="12">
        <f>COUNTIF(B:B,FACT_SEARCHES[[#This Row],[WD_PRODUCTS]])</f>
        <v>56</v>
      </c>
    </row>
    <row r="3559" spans="1:8" x14ac:dyDescent="0.3">
      <c r="A3559" s="12">
        <v>10557</v>
      </c>
      <c r="B3559" s="12">
        <v>270</v>
      </c>
      <c r="C3559" s="8">
        <v>10699</v>
      </c>
      <c r="D3559" s="12" t="s">
        <v>5226</v>
      </c>
      <c r="E3559" s="13">
        <v>45192</v>
      </c>
      <c r="F3559" s="12" t="s">
        <v>17996</v>
      </c>
      <c r="G3559" s="12">
        <f>IF(ISNUMBER(MATCH(C3559, FACT_ORDERS!C:C, 0)), 1, 0)</f>
        <v>1</v>
      </c>
      <c r="H3559" s="12">
        <f>COUNTIF(B:B,FACT_SEARCHES[[#This Row],[WD_PRODUCTS]])</f>
        <v>54</v>
      </c>
    </row>
    <row r="3560" spans="1:8" x14ac:dyDescent="0.3">
      <c r="A3560" s="12">
        <v>10558</v>
      </c>
      <c r="B3560" s="12">
        <v>264</v>
      </c>
      <c r="C3560" s="8">
        <v>10133</v>
      </c>
      <c r="D3560" s="12" t="s">
        <v>5227</v>
      </c>
      <c r="E3560" s="13">
        <v>45329</v>
      </c>
      <c r="F3560" s="12" t="s">
        <v>17997</v>
      </c>
      <c r="G3560" s="12">
        <f>IF(ISNUMBER(MATCH(C3560, FACT_ORDERS!C:C, 0)), 1, 0)</f>
        <v>1</v>
      </c>
      <c r="H3560" s="12">
        <f>COUNTIF(B:B,FACT_SEARCHES[[#This Row],[WD_PRODUCTS]])</f>
        <v>53</v>
      </c>
    </row>
    <row r="3561" spans="1:8" x14ac:dyDescent="0.3">
      <c r="A3561" s="12">
        <v>10559</v>
      </c>
      <c r="B3561" s="12">
        <v>234</v>
      </c>
      <c r="C3561" s="8">
        <v>10133</v>
      </c>
      <c r="D3561" s="12" t="s">
        <v>5228</v>
      </c>
      <c r="E3561" s="13">
        <v>45329</v>
      </c>
      <c r="F3561" s="12" t="s">
        <v>17998</v>
      </c>
      <c r="G3561" s="12">
        <f>IF(ISNUMBER(MATCH(C3561, FACT_ORDERS!C:C, 0)), 1, 0)</f>
        <v>1</v>
      </c>
      <c r="H3561" s="12">
        <f>COUNTIF(B:B,FACT_SEARCHES[[#This Row],[WD_PRODUCTS]])</f>
        <v>77</v>
      </c>
    </row>
    <row r="3562" spans="1:8" x14ac:dyDescent="0.3">
      <c r="A3562" s="12">
        <v>10560</v>
      </c>
      <c r="B3562" s="12">
        <v>242</v>
      </c>
      <c r="C3562" s="8">
        <v>10868</v>
      </c>
      <c r="D3562" s="12" t="s">
        <v>5229</v>
      </c>
      <c r="E3562" s="13">
        <v>45460</v>
      </c>
      <c r="F3562" s="12" t="s">
        <v>17999</v>
      </c>
      <c r="G3562" s="12">
        <f>IF(ISNUMBER(MATCH(C3562, FACT_ORDERS!C:C, 0)), 1, 0)</f>
        <v>1</v>
      </c>
      <c r="H3562" s="12">
        <f>COUNTIF(B:B,FACT_SEARCHES[[#This Row],[WD_PRODUCTS]])</f>
        <v>76</v>
      </c>
    </row>
    <row r="3563" spans="1:8" x14ac:dyDescent="0.3">
      <c r="A3563" s="12">
        <v>10561</v>
      </c>
      <c r="B3563" s="12">
        <v>229</v>
      </c>
      <c r="C3563" s="8">
        <v>10868</v>
      </c>
      <c r="D3563" s="12" t="s">
        <v>5230</v>
      </c>
      <c r="E3563" s="13">
        <v>45460</v>
      </c>
      <c r="F3563" s="12" t="s">
        <v>18000</v>
      </c>
      <c r="G3563" s="12">
        <f>IF(ISNUMBER(MATCH(C3563, FACT_ORDERS!C:C, 0)), 1, 0)</f>
        <v>1</v>
      </c>
      <c r="H3563" s="12">
        <f>COUNTIF(B:B,FACT_SEARCHES[[#This Row],[WD_PRODUCTS]])</f>
        <v>42</v>
      </c>
    </row>
    <row r="3564" spans="1:8" x14ac:dyDescent="0.3">
      <c r="A3564" s="12">
        <v>10562</v>
      </c>
      <c r="B3564" s="12">
        <v>268</v>
      </c>
      <c r="C3564" s="8">
        <v>10868</v>
      </c>
      <c r="D3564" s="12" t="s">
        <v>5231</v>
      </c>
      <c r="E3564" s="13">
        <v>45460</v>
      </c>
      <c r="F3564" s="12" t="s">
        <v>18001</v>
      </c>
      <c r="G3564" s="12">
        <f>IF(ISNUMBER(MATCH(C3564, FACT_ORDERS!C:C, 0)), 1, 0)</f>
        <v>1</v>
      </c>
      <c r="H3564" s="12">
        <f>COUNTIF(B:B,FACT_SEARCHES[[#This Row],[WD_PRODUCTS]])</f>
        <v>78</v>
      </c>
    </row>
    <row r="3565" spans="1:8" x14ac:dyDescent="0.3">
      <c r="A3565" s="12">
        <v>10563</v>
      </c>
      <c r="B3565" s="12">
        <v>249</v>
      </c>
      <c r="C3565" s="8">
        <v>10393</v>
      </c>
      <c r="D3565" s="12" t="s">
        <v>5232</v>
      </c>
      <c r="E3565" s="13">
        <v>45359</v>
      </c>
      <c r="F3565" s="12" t="s">
        <v>18002</v>
      </c>
      <c r="G3565" s="12">
        <f>IF(ISNUMBER(MATCH(C3565, FACT_ORDERS!C:C, 0)), 1, 0)</f>
        <v>1</v>
      </c>
      <c r="H3565" s="12">
        <f>COUNTIF(B:B,FACT_SEARCHES[[#This Row],[WD_PRODUCTS]])</f>
        <v>85</v>
      </c>
    </row>
    <row r="3566" spans="1:8" x14ac:dyDescent="0.3">
      <c r="A3566" s="12">
        <v>10564</v>
      </c>
      <c r="B3566" s="12">
        <v>270</v>
      </c>
      <c r="C3566" s="8">
        <v>10393</v>
      </c>
      <c r="D3566" s="12" t="s">
        <v>5233</v>
      </c>
      <c r="E3566" s="13">
        <v>45359</v>
      </c>
      <c r="F3566" s="12" t="s">
        <v>18003</v>
      </c>
      <c r="G3566" s="12">
        <f>IF(ISNUMBER(MATCH(C3566, FACT_ORDERS!C:C, 0)), 1, 0)</f>
        <v>1</v>
      </c>
      <c r="H3566" s="12">
        <f>COUNTIF(B:B,FACT_SEARCHES[[#This Row],[WD_PRODUCTS]])</f>
        <v>54</v>
      </c>
    </row>
    <row r="3567" spans="1:8" x14ac:dyDescent="0.3">
      <c r="A3567" s="12">
        <v>10565</v>
      </c>
      <c r="B3567" s="12">
        <v>268</v>
      </c>
      <c r="C3567" s="8">
        <v>10419</v>
      </c>
      <c r="D3567" s="12" t="s">
        <v>5234</v>
      </c>
      <c r="E3567" s="13">
        <v>44432</v>
      </c>
      <c r="F3567" s="12" t="s">
        <v>18004</v>
      </c>
      <c r="G3567" s="12">
        <f>IF(ISNUMBER(MATCH(C3567, FACT_ORDERS!C:C, 0)), 1, 0)</f>
        <v>0</v>
      </c>
      <c r="H3567" s="12">
        <f>COUNTIF(B:B,FACT_SEARCHES[[#This Row],[WD_PRODUCTS]])</f>
        <v>78</v>
      </c>
    </row>
    <row r="3568" spans="1:8" x14ac:dyDescent="0.3">
      <c r="A3568" s="12">
        <v>10566</v>
      </c>
      <c r="B3568" s="12">
        <v>231</v>
      </c>
      <c r="C3568" s="8">
        <v>10728</v>
      </c>
      <c r="D3568" s="12" t="s">
        <v>5235</v>
      </c>
      <c r="E3568" s="13">
        <v>45358</v>
      </c>
      <c r="F3568" s="12" t="s">
        <v>18005</v>
      </c>
      <c r="G3568" s="12">
        <f>IF(ISNUMBER(MATCH(C3568, FACT_ORDERS!C:C, 0)), 1, 0)</f>
        <v>0</v>
      </c>
      <c r="H3568" s="12">
        <f>COUNTIF(B:B,FACT_SEARCHES[[#This Row],[WD_PRODUCTS]])</f>
        <v>58</v>
      </c>
    </row>
    <row r="3569" spans="1:8" x14ac:dyDescent="0.3">
      <c r="A3569" s="12">
        <v>10567</v>
      </c>
      <c r="B3569" s="12">
        <v>220</v>
      </c>
      <c r="C3569" s="8">
        <v>10201</v>
      </c>
      <c r="D3569" s="12" t="s">
        <v>5236</v>
      </c>
      <c r="E3569" s="13">
        <v>44659</v>
      </c>
      <c r="F3569" s="12" t="s">
        <v>18006</v>
      </c>
      <c r="G3569" s="12">
        <f>IF(ISNUMBER(MATCH(C3569, FACT_ORDERS!C:C, 0)), 1, 0)</f>
        <v>0</v>
      </c>
      <c r="H3569" s="12">
        <f>COUNTIF(B:B,FACT_SEARCHES[[#This Row],[WD_PRODUCTS]])</f>
        <v>60</v>
      </c>
    </row>
    <row r="3570" spans="1:8" x14ac:dyDescent="0.3">
      <c r="A3570" s="12">
        <v>10568</v>
      </c>
      <c r="B3570" s="12">
        <v>277</v>
      </c>
      <c r="C3570" s="8">
        <v>10201</v>
      </c>
      <c r="D3570" s="12" t="s">
        <v>5237</v>
      </c>
      <c r="E3570" s="13">
        <v>44659</v>
      </c>
      <c r="F3570" s="12" t="s">
        <v>3903</v>
      </c>
      <c r="G3570" s="12">
        <f>IF(ISNUMBER(MATCH(C3570, FACT_ORDERS!C:C, 0)), 1, 0)</f>
        <v>0</v>
      </c>
      <c r="H3570" s="12">
        <f>COUNTIF(B:B,FACT_SEARCHES[[#This Row],[WD_PRODUCTS]])</f>
        <v>98</v>
      </c>
    </row>
    <row r="3571" spans="1:8" x14ac:dyDescent="0.3">
      <c r="A3571" s="12">
        <v>10569</v>
      </c>
      <c r="B3571" s="12">
        <v>262</v>
      </c>
      <c r="C3571" s="8">
        <v>10201</v>
      </c>
      <c r="D3571" s="12" t="s">
        <v>5238</v>
      </c>
      <c r="E3571" s="13">
        <v>44659</v>
      </c>
      <c r="F3571" s="12" t="s">
        <v>14208</v>
      </c>
      <c r="G3571" s="12">
        <f>IF(ISNUMBER(MATCH(C3571, FACT_ORDERS!C:C, 0)), 1, 0)</f>
        <v>0</v>
      </c>
      <c r="H3571" s="12">
        <f>COUNTIF(B:B,FACT_SEARCHES[[#This Row],[WD_PRODUCTS]])</f>
        <v>70</v>
      </c>
    </row>
    <row r="3572" spans="1:8" x14ac:dyDescent="0.3">
      <c r="A3572" s="12">
        <v>10570</v>
      </c>
      <c r="B3572" s="12">
        <v>204</v>
      </c>
      <c r="C3572" s="8">
        <v>10201</v>
      </c>
      <c r="D3572" s="12" t="s">
        <v>5239</v>
      </c>
      <c r="E3572" s="13">
        <v>44659</v>
      </c>
      <c r="F3572" s="12" t="s">
        <v>18007</v>
      </c>
      <c r="G3572" s="12">
        <f>IF(ISNUMBER(MATCH(C3572, FACT_ORDERS!C:C, 0)), 1, 0)</f>
        <v>0</v>
      </c>
      <c r="H3572" s="12">
        <f>COUNTIF(B:B,FACT_SEARCHES[[#This Row],[WD_PRODUCTS]])</f>
        <v>139</v>
      </c>
    </row>
    <row r="3573" spans="1:8" x14ac:dyDescent="0.3">
      <c r="A3573" s="12">
        <v>10571</v>
      </c>
      <c r="B3573" s="12">
        <v>248</v>
      </c>
      <c r="C3573" s="8">
        <v>10517</v>
      </c>
      <c r="D3573" s="12" t="s">
        <v>5240</v>
      </c>
      <c r="E3573" s="13">
        <v>45082</v>
      </c>
      <c r="F3573" s="12" t="s">
        <v>18008</v>
      </c>
      <c r="G3573" s="12">
        <f>IF(ISNUMBER(MATCH(C3573, FACT_ORDERS!C:C, 0)), 1, 0)</f>
        <v>1</v>
      </c>
      <c r="H3573" s="12">
        <f>COUNTIF(B:B,FACT_SEARCHES[[#This Row],[WD_PRODUCTS]])</f>
        <v>101</v>
      </c>
    </row>
    <row r="3574" spans="1:8" x14ac:dyDescent="0.3">
      <c r="A3574" s="12">
        <v>10572</v>
      </c>
      <c r="B3574" s="12">
        <v>297</v>
      </c>
      <c r="C3574" s="8">
        <v>10193</v>
      </c>
      <c r="D3574" s="12" t="s">
        <v>5241</v>
      </c>
      <c r="E3574" s="13">
        <v>45550</v>
      </c>
      <c r="F3574" s="12" t="s">
        <v>18009</v>
      </c>
      <c r="G3574" s="12">
        <f>IF(ISNUMBER(MATCH(C3574, FACT_ORDERS!C:C, 0)), 1, 0)</f>
        <v>0</v>
      </c>
      <c r="H3574" s="12">
        <f>COUNTIF(B:B,FACT_SEARCHES[[#This Row],[WD_PRODUCTS]])</f>
        <v>64</v>
      </c>
    </row>
    <row r="3575" spans="1:8" x14ac:dyDescent="0.3">
      <c r="A3575" s="12">
        <v>10573</v>
      </c>
      <c r="B3575" s="12">
        <v>247</v>
      </c>
      <c r="C3575" s="8">
        <v>10027</v>
      </c>
      <c r="D3575" s="12" t="s">
        <v>5242</v>
      </c>
      <c r="E3575" s="13">
        <v>45151</v>
      </c>
      <c r="F3575" s="12" t="s">
        <v>18010</v>
      </c>
      <c r="G3575" s="12">
        <f>IF(ISNUMBER(MATCH(C3575, FACT_ORDERS!C:C, 0)), 1, 0)</f>
        <v>0</v>
      </c>
      <c r="H3575" s="12">
        <f>COUNTIF(B:B,FACT_SEARCHES[[#This Row],[WD_PRODUCTS]])</f>
        <v>72</v>
      </c>
    </row>
    <row r="3576" spans="1:8" x14ac:dyDescent="0.3">
      <c r="A3576" s="12">
        <v>10574</v>
      </c>
      <c r="B3576" s="12">
        <v>292</v>
      </c>
      <c r="C3576" s="8">
        <v>10027</v>
      </c>
      <c r="D3576" s="12" t="s">
        <v>5243</v>
      </c>
      <c r="E3576" s="13">
        <v>45151</v>
      </c>
      <c r="F3576" s="12" t="s">
        <v>4727</v>
      </c>
      <c r="G3576" s="12">
        <f>IF(ISNUMBER(MATCH(C3576, FACT_ORDERS!C:C, 0)), 1, 0)</f>
        <v>0</v>
      </c>
      <c r="H3576" s="12">
        <f>COUNTIF(B:B,FACT_SEARCHES[[#This Row],[WD_PRODUCTS]])</f>
        <v>95</v>
      </c>
    </row>
    <row r="3577" spans="1:8" x14ac:dyDescent="0.3">
      <c r="A3577" s="12">
        <v>10575</v>
      </c>
      <c r="B3577" s="12">
        <v>288</v>
      </c>
      <c r="C3577" s="8">
        <v>10578</v>
      </c>
      <c r="D3577" s="12" t="s">
        <v>5244</v>
      </c>
      <c r="E3577" s="13">
        <v>45493</v>
      </c>
      <c r="F3577" s="12" t="s">
        <v>18011</v>
      </c>
      <c r="G3577" s="12">
        <f>IF(ISNUMBER(MATCH(C3577, FACT_ORDERS!C:C, 0)), 1, 0)</f>
        <v>0</v>
      </c>
      <c r="H3577" s="12">
        <f>COUNTIF(B:B,FACT_SEARCHES[[#This Row],[WD_PRODUCTS]])</f>
        <v>106</v>
      </c>
    </row>
    <row r="3578" spans="1:8" x14ac:dyDescent="0.3">
      <c r="A3578" s="12">
        <v>10576</v>
      </c>
      <c r="B3578" s="12">
        <v>266</v>
      </c>
      <c r="C3578" s="8">
        <v>10100</v>
      </c>
      <c r="D3578" s="12" t="s">
        <v>5245</v>
      </c>
      <c r="E3578" s="13">
        <v>45532</v>
      </c>
      <c r="F3578" s="12" t="s">
        <v>18012</v>
      </c>
      <c r="G3578" s="12">
        <f>IF(ISNUMBER(MATCH(C3578, FACT_ORDERS!C:C, 0)), 1, 0)</f>
        <v>0</v>
      </c>
      <c r="H3578" s="12">
        <f>COUNTIF(B:B,FACT_SEARCHES[[#This Row],[WD_PRODUCTS]])</f>
        <v>94</v>
      </c>
    </row>
    <row r="3579" spans="1:8" x14ac:dyDescent="0.3">
      <c r="A3579" s="12">
        <v>10577</v>
      </c>
      <c r="B3579" s="12">
        <v>294</v>
      </c>
      <c r="C3579" s="8">
        <v>10100</v>
      </c>
      <c r="D3579" s="12" t="s">
        <v>5246</v>
      </c>
      <c r="E3579" s="13">
        <v>45532</v>
      </c>
      <c r="F3579" s="12" t="s">
        <v>18013</v>
      </c>
      <c r="G3579" s="12">
        <f>IF(ISNUMBER(MATCH(C3579, FACT_ORDERS!C:C, 0)), 1, 0)</f>
        <v>0</v>
      </c>
      <c r="H3579" s="12">
        <f>COUNTIF(B:B,FACT_SEARCHES[[#This Row],[WD_PRODUCTS]])</f>
        <v>60</v>
      </c>
    </row>
    <row r="3580" spans="1:8" x14ac:dyDescent="0.3">
      <c r="A3580" s="12">
        <v>10578</v>
      </c>
      <c r="B3580" s="12">
        <v>262</v>
      </c>
      <c r="C3580" s="8">
        <v>10333</v>
      </c>
      <c r="D3580" s="12" t="s">
        <v>5247</v>
      </c>
      <c r="E3580" s="13">
        <v>44771</v>
      </c>
      <c r="F3580" s="12" t="s">
        <v>18014</v>
      </c>
      <c r="G3580" s="12">
        <f>IF(ISNUMBER(MATCH(C3580, FACT_ORDERS!C:C, 0)), 1, 0)</f>
        <v>1</v>
      </c>
      <c r="H3580" s="12">
        <f>COUNTIF(B:B,FACT_SEARCHES[[#This Row],[WD_PRODUCTS]])</f>
        <v>70</v>
      </c>
    </row>
    <row r="3581" spans="1:8" x14ac:dyDescent="0.3">
      <c r="A3581" s="12">
        <v>10579</v>
      </c>
      <c r="B3581" s="12">
        <v>267</v>
      </c>
      <c r="C3581" s="8">
        <v>10333</v>
      </c>
      <c r="D3581" s="12" t="s">
        <v>5248</v>
      </c>
      <c r="E3581" s="13">
        <v>44771</v>
      </c>
      <c r="F3581" s="12" t="s">
        <v>18015</v>
      </c>
      <c r="G3581" s="12">
        <f>IF(ISNUMBER(MATCH(C3581, FACT_ORDERS!C:C, 0)), 1, 0)</f>
        <v>1</v>
      </c>
      <c r="H3581" s="12">
        <f>COUNTIF(B:B,FACT_SEARCHES[[#This Row],[WD_PRODUCTS]])</f>
        <v>82</v>
      </c>
    </row>
    <row r="3582" spans="1:8" x14ac:dyDescent="0.3">
      <c r="A3582" s="12">
        <v>10580</v>
      </c>
      <c r="B3582" s="12">
        <v>230</v>
      </c>
      <c r="C3582" s="8">
        <v>10240</v>
      </c>
      <c r="D3582" s="12" t="s">
        <v>5249</v>
      </c>
      <c r="E3582" s="13">
        <v>44999</v>
      </c>
      <c r="F3582" s="12" t="s">
        <v>3927</v>
      </c>
      <c r="G3582" s="12">
        <f>IF(ISNUMBER(MATCH(C3582, FACT_ORDERS!C:C, 0)), 1, 0)</f>
        <v>0</v>
      </c>
      <c r="H3582" s="12">
        <f>COUNTIF(B:B,FACT_SEARCHES[[#This Row],[WD_PRODUCTS]])</f>
        <v>74</v>
      </c>
    </row>
    <row r="3583" spans="1:8" x14ac:dyDescent="0.3">
      <c r="A3583" s="12">
        <v>10581</v>
      </c>
      <c r="B3583" s="12">
        <v>236</v>
      </c>
      <c r="C3583" s="8">
        <v>10240</v>
      </c>
      <c r="D3583" s="12" t="s">
        <v>5250</v>
      </c>
      <c r="E3583" s="13">
        <v>44999</v>
      </c>
      <c r="F3583" s="12" t="s">
        <v>17215</v>
      </c>
      <c r="G3583" s="12">
        <f>IF(ISNUMBER(MATCH(C3583, FACT_ORDERS!C:C, 0)), 1, 0)</f>
        <v>0</v>
      </c>
      <c r="H3583" s="12">
        <f>COUNTIF(B:B,FACT_SEARCHES[[#This Row],[WD_PRODUCTS]])</f>
        <v>80</v>
      </c>
    </row>
    <row r="3584" spans="1:8" x14ac:dyDescent="0.3">
      <c r="A3584" s="12">
        <v>10582</v>
      </c>
      <c r="B3584" s="12">
        <v>218</v>
      </c>
      <c r="C3584" s="8">
        <v>10584</v>
      </c>
      <c r="D3584" s="12" t="s">
        <v>5251</v>
      </c>
      <c r="E3584" s="13">
        <v>45363</v>
      </c>
      <c r="F3584" s="12" t="s">
        <v>18016</v>
      </c>
      <c r="G3584" s="12">
        <f>IF(ISNUMBER(MATCH(C3584, FACT_ORDERS!C:C, 0)), 1, 0)</f>
        <v>0</v>
      </c>
      <c r="H3584" s="12">
        <f>COUNTIF(B:B,FACT_SEARCHES[[#This Row],[WD_PRODUCTS]])</f>
        <v>39</v>
      </c>
    </row>
    <row r="3585" spans="1:8" x14ac:dyDescent="0.3">
      <c r="A3585" s="12">
        <v>10583</v>
      </c>
      <c r="B3585" s="12">
        <v>256</v>
      </c>
      <c r="C3585" s="8">
        <v>10584</v>
      </c>
      <c r="D3585" s="12" t="s">
        <v>5252</v>
      </c>
      <c r="E3585" s="13">
        <v>45363</v>
      </c>
      <c r="F3585" s="12" t="s">
        <v>18017</v>
      </c>
      <c r="G3585" s="12">
        <f>IF(ISNUMBER(MATCH(C3585, FACT_ORDERS!C:C, 0)), 1, 0)</f>
        <v>0</v>
      </c>
      <c r="H3585" s="12">
        <f>COUNTIF(B:B,FACT_SEARCHES[[#This Row],[WD_PRODUCTS]])</f>
        <v>63</v>
      </c>
    </row>
    <row r="3586" spans="1:8" x14ac:dyDescent="0.3">
      <c r="A3586" s="12">
        <v>10584</v>
      </c>
      <c r="B3586" s="12">
        <v>203</v>
      </c>
      <c r="C3586" s="8">
        <v>10584</v>
      </c>
      <c r="D3586" s="12" t="s">
        <v>5253</v>
      </c>
      <c r="E3586" s="13">
        <v>45363</v>
      </c>
      <c r="F3586" s="12" t="s">
        <v>18018</v>
      </c>
      <c r="G3586" s="12">
        <f>IF(ISNUMBER(MATCH(C3586, FACT_ORDERS!C:C, 0)), 1, 0)</f>
        <v>0</v>
      </c>
      <c r="H3586" s="12">
        <f>COUNTIF(B:B,FACT_SEARCHES[[#This Row],[WD_PRODUCTS]])</f>
        <v>46</v>
      </c>
    </row>
    <row r="3587" spans="1:8" x14ac:dyDescent="0.3">
      <c r="A3587" s="12">
        <v>10585</v>
      </c>
      <c r="B3587" s="12">
        <v>255</v>
      </c>
      <c r="C3587" s="8">
        <v>10584</v>
      </c>
      <c r="D3587" s="12" t="s">
        <v>5254</v>
      </c>
      <c r="E3587" s="13">
        <v>45363</v>
      </c>
      <c r="F3587" s="12" t="s">
        <v>18019</v>
      </c>
      <c r="G3587" s="12">
        <f>IF(ISNUMBER(MATCH(C3587, FACT_ORDERS!C:C, 0)), 1, 0)</f>
        <v>0</v>
      </c>
      <c r="H3587" s="12">
        <f>COUNTIF(B:B,FACT_SEARCHES[[#This Row],[WD_PRODUCTS]])</f>
        <v>74</v>
      </c>
    </row>
    <row r="3588" spans="1:8" x14ac:dyDescent="0.3">
      <c r="A3588" s="12">
        <v>10586</v>
      </c>
      <c r="B3588" s="12">
        <v>289</v>
      </c>
      <c r="C3588" s="8">
        <v>10584</v>
      </c>
      <c r="D3588" s="12" t="s">
        <v>5255</v>
      </c>
      <c r="E3588" s="13">
        <v>45363</v>
      </c>
      <c r="F3588" s="12" t="s">
        <v>18020</v>
      </c>
      <c r="G3588" s="12">
        <f>IF(ISNUMBER(MATCH(C3588, FACT_ORDERS!C:C, 0)), 1, 0)</f>
        <v>0</v>
      </c>
      <c r="H3588" s="12">
        <f>COUNTIF(B:B,FACT_SEARCHES[[#This Row],[WD_PRODUCTS]])</f>
        <v>56</v>
      </c>
    </row>
    <row r="3589" spans="1:8" x14ac:dyDescent="0.3">
      <c r="A3589" s="12">
        <v>10587</v>
      </c>
      <c r="B3589" s="12">
        <v>295</v>
      </c>
      <c r="C3589" s="8">
        <v>10584</v>
      </c>
      <c r="D3589" s="12" t="s">
        <v>5256</v>
      </c>
      <c r="E3589" s="13">
        <v>45363</v>
      </c>
      <c r="F3589" s="12" t="s">
        <v>18021</v>
      </c>
      <c r="G3589" s="12">
        <f>IF(ISNUMBER(MATCH(C3589, FACT_ORDERS!C:C, 0)), 1, 0)</f>
        <v>0</v>
      </c>
      <c r="H3589" s="12">
        <f>COUNTIF(B:B,FACT_SEARCHES[[#This Row],[WD_PRODUCTS]])</f>
        <v>72</v>
      </c>
    </row>
    <row r="3590" spans="1:8" x14ac:dyDescent="0.3">
      <c r="A3590" s="12">
        <v>10588</v>
      </c>
      <c r="B3590" s="12">
        <v>292</v>
      </c>
      <c r="C3590" s="8">
        <v>10612</v>
      </c>
      <c r="D3590" s="12" t="s">
        <v>5257</v>
      </c>
      <c r="E3590" s="13">
        <v>45121</v>
      </c>
      <c r="F3590" s="12" t="s">
        <v>18022</v>
      </c>
      <c r="G3590" s="12">
        <f>IF(ISNUMBER(MATCH(C3590, FACT_ORDERS!C:C, 0)), 1, 0)</f>
        <v>1</v>
      </c>
      <c r="H3590" s="12">
        <f>COUNTIF(B:B,FACT_SEARCHES[[#This Row],[WD_PRODUCTS]])</f>
        <v>95</v>
      </c>
    </row>
    <row r="3591" spans="1:8" x14ac:dyDescent="0.3">
      <c r="A3591" s="12">
        <v>10589</v>
      </c>
      <c r="B3591" s="12">
        <v>287</v>
      </c>
      <c r="C3591" s="8">
        <v>10612</v>
      </c>
      <c r="D3591" s="12" t="s">
        <v>5258</v>
      </c>
      <c r="E3591" s="13">
        <v>45121</v>
      </c>
      <c r="F3591" s="12" t="s">
        <v>18023</v>
      </c>
      <c r="G3591" s="12">
        <f>IF(ISNUMBER(MATCH(C3591, FACT_ORDERS!C:C, 0)), 1, 0)</f>
        <v>1</v>
      </c>
      <c r="H3591" s="12">
        <f>COUNTIF(B:B,FACT_SEARCHES[[#This Row],[WD_PRODUCTS]])</f>
        <v>59</v>
      </c>
    </row>
    <row r="3592" spans="1:8" x14ac:dyDescent="0.3">
      <c r="A3592" s="12">
        <v>10590</v>
      </c>
      <c r="B3592" s="12">
        <v>235</v>
      </c>
      <c r="C3592" s="8">
        <v>10612</v>
      </c>
      <c r="D3592" s="12" t="s">
        <v>5259</v>
      </c>
      <c r="E3592" s="13">
        <v>45121</v>
      </c>
      <c r="F3592" s="12" t="s">
        <v>18024</v>
      </c>
      <c r="G3592" s="12">
        <f>IF(ISNUMBER(MATCH(C3592, FACT_ORDERS!C:C, 0)), 1, 0)</f>
        <v>1</v>
      </c>
      <c r="H3592" s="12">
        <f>COUNTIF(B:B,FACT_SEARCHES[[#This Row],[WD_PRODUCTS]])</f>
        <v>58</v>
      </c>
    </row>
    <row r="3593" spans="1:8" x14ac:dyDescent="0.3">
      <c r="A3593" s="12">
        <v>10591</v>
      </c>
      <c r="B3593" s="12">
        <v>236</v>
      </c>
      <c r="C3593" s="8">
        <v>10443</v>
      </c>
      <c r="D3593" s="12" t="s">
        <v>5260</v>
      </c>
      <c r="E3593" s="13">
        <v>45012</v>
      </c>
      <c r="F3593" s="12" t="s">
        <v>18025</v>
      </c>
      <c r="G3593" s="12">
        <f>IF(ISNUMBER(MATCH(C3593, FACT_ORDERS!C:C, 0)), 1, 0)</f>
        <v>0</v>
      </c>
      <c r="H3593" s="12">
        <f>COUNTIF(B:B,FACT_SEARCHES[[#This Row],[WD_PRODUCTS]])</f>
        <v>80</v>
      </c>
    </row>
    <row r="3594" spans="1:8" x14ac:dyDescent="0.3">
      <c r="A3594" s="12">
        <v>10592</v>
      </c>
      <c r="B3594" s="12">
        <v>250</v>
      </c>
      <c r="C3594" s="8">
        <v>10332</v>
      </c>
      <c r="D3594" s="12" t="s">
        <v>5261</v>
      </c>
      <c r="E3594" s="13">
        <v>45313</v>
      </c>
      <c r="F3594" s="12" t="s">
        <v>18026</v>
      </c>
      <c r="G3594" s="12">
        <f>IF(ISNUMBER(MATCH(C3594, FACT_ORDERS!C:C, 0)), 1, 0)</f>
        <v>0</v>
      </c>
      <c r="H3594" s="12">
        <f>COUNTIF(B:B,FACT_SEARCHES[[#This Row],[WD_PRODUCTS]])</f>
        <v>65</v>
      </c>
    </row>
    <row r="3595" spans="1:8" x14ac:dyDescent="0.3">
      <c r="A3595" s="12">
        <v>10593</v>
      </c>
      <c r="B3595" s="12">
        <v>267</v>
      </c>
      <c r="C3595" s="8">
        <v>10101</v>
      </c>
      <c r="D3595" s="12" t="s">
        <v>5262</v>
      </c>
      <c r="E3595" s="13">
        <v>45361</v>
      </c>
      <c r="F3595" s="12" t="s">
        <v>18027</v>
      </c>
      <c r="G3595" s="12">
        <f>IF(ISNUMBER(MATCH(C3595, FACT_ORDERS!C:C, 0)), 1, 0)</f>
        <v>0</v>
      </c>
      <c r="H3595" s="12">
        <f>COUNTIF(B:B,FACT_SEARCHES[[#This Row],[WD_PRODUCTS]])</f>
        <v>82</v>
      </c>
    </row>
    <row r="3596" spans="1:8" x14ac:dyDescent="0.3">
      <c r="A3596" s="12">
        <v>10594</v>
      </c>
      <c r="B3596" s="12">
        <v>267</v>
      </c>
      <c r="C3596" s="8">
        <v>10333</v>
      </c>
      <c r="D3596" s="12" t="s">
        <v>5263</v>
      </c>
      <c r="E3596" s="13">
        <v>45385</v>
      </c>
      <c r="F3596" s="12" t="s">
        <v>18028</v>
      </c>
      <c r="G3596" s="12">
        <f>IF(ISNUMBER(MATCH(C3596, FACT_ORDERS!C:C, 0)), 1, 0)</f>
        <v>1</v>
      </c>
      <c r="H3596" s="12">
        <f>COUNTIF(B:B,FACT_SEARCHES[[#This Row],[WD_PRODUCTS]])</f>
        <v>82</v>
      </c>
    </row>
    <row r="3597" spans="1:8" x14ac:dyDescent="0.3">
      <c r="A3597" s="12">
        <v>10595</v>
      </c>
      <c r="B3597" s="12">
        <v>292</v>
      </c>
      <c r="C3597" s="8">
        <v>10490</v>
      </c>
      <c r="D3597" s="12" t="s">
        <v>5264</v>
      </c>
      <c r="E3597" s="13">
        <v>45395</v>
      </c>
      <c r="F3597" s="12" t="s">
        <v>18029</v>
      </c>
      <c r="G3597" s="12">
        <f>IF(ISNUMBER(MATCH(C3597, FACT_ORDERS!C:C, 0)), 1, 0)</f>
        <v>1</v>
      </c>
      <c r="H3597" s="12">
        <f>COUNTIF(B:B,FACT_SEARCHES[[#This Row],[WD_PRODUCTS]])</f>
        <v>95</v>
      </c>
    </row>
    <row r="3598" spans="1:8" x14ac:dyDescent="0.3">
      <c r="A3598" s="12">
        <v>10596</v>
      </c>
      <c r="B3598" s="12">
        <v>242</v>
      </c>
      <c r="C3598" s="8">
        <v>10490</v>
      </c>
      <c r="D3598" s="12" t="s">
        <v>5265</v>
      </c>
      <c r="E3598" s="13">
        <v>45395</v>
      </c>
      <c r="F3598" s="12" t="s">
        <v>18030</v>
      </c>
      <c r="G3598" s="12">
        <f>IF(ISNUMBER(MATCH(C3598, FACT_ORDERS!C:C, 0)), 1, 0)</f>
        <v>1</v>
      </c>
      <c r="H3598" s="12">
        <f>COUNTIF(B:B,FACT_SEARCHES[[#This Row],[WD_PRODUCTS]])</f>
        <v>76</v>
      </c>
    </row>
    <row r="3599" spans="1:8" x14ac:dyDescent="0.3">
      <c r="A3599" s="12">
        <v>10597</v>
      </c>
      <c r="B3599" s="12">
        <v>297</v>
      </c>
      <c r="C3599" s="8">
        <v>10490</v>
      </c>
      <c r="D3599" s="12" t="s">
        <v>5266</v>
      </c>
      <c r="E3599" s="13">
        <v>45395</v>
      </c>
      <c r="F3599" s="12" t="s">
        <v>18031</v>
      </c>
      <c r="G3599" s="12">
        <f>IF(ISNUMBER(MATCH(C3599, FACT_ORDERS!C:C, 0)), 1, 0)</f>
        <v>1</v>
      </c>
      <c r="H3599" s="12">
        <f>COUNTIF(B:B,FACT_SEARCHES[[#This Row],[WD_PRODUCTS]])</f>
        <v>64</v>
      </c>
    </row>
    <row r="3600" spans="1:8" x14ac:dyDescent="0.3">
      <c r="A3600" s="12">
        <v>10598</v>
      </c>
      <c r="B3600" s="12">
        <v>278</v>
      </c>
      <c r="C3600" s="8">
        <v>10490</v>
      </c>
      <c r="D3600" s="12" t="s">
        <v>5267</v>
      </c>
      <c r="E3600" s="13">
        <v>45395</v>
      </c>
      <c r="F3600" s="12" t="s">
        <v>18032</v>
      </c>
      <c r="G3600" s="12">
        <f>IF(ISNUMBER(MATCH(C3600, FACT_ORDERS!C:C, 0)), 1, 0)</f>
        <v>1</v>
      </c>
      <c r="H3600" s="12">
        <f>COUNTIF(B:B,FACT_SEARCHES[[#This Row],[WD_PRODUCTS]])</f>
        <v>81</v>
      </c>
    </row>
    <row r="3601" spans="1:8" x14ac:dyDescent="0.3">
      <c r="A3601" s="12">
        <v>10599</v>
      </c>
      <c r="B3601" s="12">
        <v>285</v>
      </c>
      <c r="C3601" s="8">
        <v>10490</v>
      </c>
      <c r="D3601" s="12" t="s">
        <v>5268</v>
      </c>
      <c r="E3601" s="13">
        <v>45395</v>
      </c>
      <c r="F3601" s="12" t="s">
        <v>18033</v>
      </c>
      <c r="G3601" s="12">
        <f>IF(ISNUMBER(MATCH(C3601, FACT_ORDERS!C:C, 0)), 1, 0)</f>
        <v>1</v>
      </c>
      <c r="H3601" s="12">
        <f>COUNTIF(B:B,FACT_SEARCHES[[#This Row],[WD_PRODUCTS]])</f>
        <v>56</v>
      </c>
    </row>
    <row r="3602" spans="1:8" x14ac:dyDescent="0.3">
      <c r="A3602" s="12">
        <v>10600</v>
      </c>
      <c r="B3602" s="12">
        <v>210</v>
      </c>
      <c r="C3602" s="8">
        <v>10490</v>
      </c>
      <c r="D3602" s="12" t="s">
        <v>5269</v>
      </c>
      <c r="E3602" s="13">
        <v>45395</v>
      </c>
      <c r="F3602" s="12" t="s">
        <v>18034</v>
      </c>
      <c r="G3602" s="12">
        <f>IF(ISNUMBER(MATCH(C3602, FACT_ORDERS!C:C, 0)), 1, 0)</f>
        <v>1</v>
      </c>
      <c r="H3602" s="12">
        <f>COUNTIF(B:B,FACT_SEARCHES[[#This Row],[WD_PRODUCTS]])</f>
        <v>77</v>
      </c>
    </row>
    <row r="3603" spans="1:8" x14ac:dyDescent="0.3">
      <c r="A3603" s="12">
        <v>10601</v>
      </c>
      <c r="B3603" s="12">
        <v>258</v>
      </c>
      <c r="C3603" s="8">
        <v>10845</v>
      </c>
      <c r="D3603" s="12" t="s">
        <v>5270</v>
      </c>
      <c r="E3603" s="13">
        <v>45201</v>
      </c>
      <c r="F3603" s="12" t="s">
        <v>18035</v>
      </c>
      <c r="G3603" s="12">
        <f>IF(ISNUMBER(MATCH(C3603, FACT_ORDERS!C:C, 0)), 1, 0)</f>
        <v>1</v>
      </c>
      <c r="H3603" s="12">
        <f>COUNTIF(B:B,FACT_SEARCHES[[#This Row],[WD_PRODUCTS]])</f>
        <v>57</v>
      </c>
    </row>
    <row r="3604" spans="1:8" x14ac:dyDescent="0.3">
      <c r="A3604" s="12">
        <v>10602</v>
      </c>
      <c r="B3604" s="12">
        <v>203</v>
      </c>
      <c r="C3604" s="8">
        <v>10845</v>
      </c>
      <c r="D3604" s="12" t="s">
        <v>5271</v>
      </c>
      <c r="E3604" s="13">
        <v>45201</v>
      </c>
      <c r="F3604" s="12" t="s">
        <v>18036</v>
      </c>
      <c r="G3604" s="12">
        <f>IF(ISNUMBER(MATCH(C3604, FACT_ORDERS!C:C, 0)), 1, 0)</f>
        <v>1</v>
      </c>
      <c r="H3604" s="12">
        <f>COUNTIF(B:B,FACT_SEARCHES[[#This Row],[WD_PRODUCTS]])</f>
        <v>46</v>
      </c>
    </row>
    <row r="3605" spans="1:8" x14ac:dyDescent="0.3">
      <c r="A3605" s="12">
        <v>10603</v>
      </c>
      <c r="B3605" s="12">
        <v>221</v>
      </c>
      <c r="C3605" s="8">
        <v>10845</v>
      </c>
      <c r="D3605" s="12" t="s">
        <v>5272</v>
      </c>
      <c r="E3605" s="13">
        <v>45201</v>
      </c>
      <c r="F3605" s="12" t="s">
        <v>18037</v>
      </c>
      <c r="G3605" s="12">
        <f>IF(ISNUMBER(MATCH(C3605, FACT_ORDERS!C:C, 0)), 1, 0)</f>
        <v>1</v>
      </c>
      <c r="H3605" s="12">
        <f>COUNTIF(B:B,FACT_SEARCHES[[#This Row],[WD_PRODUCTS]])</f>
        <v>31</v>
      </c>
    </row>
    <row r="3606" spans="1:8" x14ac:dyDescent="0.3">
      <c r="A3606" s="12">
        <v>10604</v>
      </c>
      <c r="B3606" s="12">
        <v>226</v>
      </c>
      <c r="C3606" s="8">
        <v>10845</v>
      </c>
      <c r="D3606" s="12" t="s">
        <v>5273</v>
      </c>
      <c r="E3606" s="13">
        <v>45201</v>
      </c>
      <c r="F3606" s="12" t="s">
        <v>18038</v>
      </c>
      <c r="G3606" s="12">
        <f>IF(ISNUMBER(MATCH(C3606, FACT_ORDERS!C:C, 0)), 1, 0)</f>
        <v>1</v>
      </c>
      <c r="H3606" s="12">
        <f>COUNTIF(B:B,FACT_SEARCHES[[#This Row],[WD_PRODUCTS]])</f>
        <v>56</v>
      </c>
    </row>
    <row r="3607" spans="1:8" x14ac:dyDescent="0.3">
      <c r="A3607" s="12">
        <v>10605</v>
      </c>
      <c r="B3607" s="12">
        <v>213</v>
      </c>
      <c r="C3607" s="8">
        <v>10845</v>
      </c>
      <c r="D3607" s="12" t="s">
        <v>5274</v>
      </c>
      <c r="E3607" s="13">
        <v>45201</v>
      </c>
      <c r="F3607" s="12" t="s">
        <v>18039</v>
      </c>
      <c r="G3607" s="12">
        <f>IF(ISNUMBER(MATCH(C3607, FACT_ORDERS!C:C, 0)), 1, 0)</f>
        <v>1</v>
      </c>
      <c r="H3607" s="12">
        <f>COUNTIF(B:B,FACT_SEARCHES[[#This Row],[WD_PRODUCTS]])</f>
        <v>86</v>
      </c>
    </row>
    <row r="3608" spans="1:8" x14ac:dyDescent="0.3">
      <c r="A3608" s="12">
        <v>10606</v>
      </c>
      <c r="B3608" s="12">
        <v>213</v>
      </c>
      <c r="C3608" s="8">
        <v>10764</v>
      </c>
      <c r="D3608" s="12" t="s">
        <v>5275</v>
      </c>
      <c r="E3608" s="13">
        <v>45494</v>
      </c>
      <c r="F3608" s="12" t="s">
        <v>18040</v>
      </c>
      <c r="G3608" s="12">
        <f>IF(ISNUMBER(MATCH(C3608, FACT_ORDERS!C:C, 0)), 1, 0)</f>
        <v>1</v>
      </c>
      <c r="H3608" s="12">
        <f>COUNTIF(B:B,FACT_SEARCHES[[#This Row],[WD_PRODUCTS]])</f>
        <v>86</v>
      </c>
    </row>
    <row r="3609" spans="1:8" x14ac:dyDescent="0.3">
      <c r="A3609" s="12">
        <v>10607</v>
      </c>
      <c r="B3609" s="12">
        <v>231</v>
      </c>
      <c r="C3609" s="8">
        <v>10764</v>
      </c>
      <c r="D3609" s="12" t="s">
        <v>5276</v>
      </c>
      <c r="E3609" s="13">
        <v>45494</v>
      </c>
      <c r="F3609" s="12" t="s">
        <v>4481</v>
      </c>
      <c r="G3609" s="12">
        <f>IF(ISNUMBER(MATCH(C3609, FACT_ORDERS!C:C, 0)), 1, 0)</f>
        <v>1</v>
      </c>
      <c r="H3609" s="12">
        <f>COUNTIF(B:B,FACT_SEARCHES[[#This Row],[WD_PRODUCTS]])</f>
        <v>58</v>
      </c>
    </row>
    <row r="3610" spans="1:8" x14ac:dyDescent="0.3">
      <c r="A3610" s="12">
        <v>10608</v>
      </c>
      <c r="B3610" s="12">
        <v>297</v>
      </c>
      <c r="C3610" s="8">
        <v>10290</v>
      </c>
      <c r="D3610" s="12" t="s">
        <v>5277</v>
      </c>
      <c r="E3610" s="13">
        <v>44575</v>
      </c>
      <c r="F3610" s="12" t="s">
        <v>18041</v>
      </c>
      <c r="G3610" s="12">
        <f>IF(ISNUMBER(MATCH(C3610, FACT_ORDERS!C:C, 0)), 1, 0)</f>
        <v>1</v>
      </c>
      <c r="H3610" s="12">
        <f>COUNTIF(B:B,FACT_SEARCHES[[#This Row],[WD_PRODUCTS]])</f>
        <v>64</v>
      </c>
    </row>
    <row r="3611" spans="1:8" x14ac:dyDescent="0.3">
      <c r="A3611" s="12">
        <v>10609</v>
      </c>
      <c r="B3611" s="12">
        <v>241</v>
      </c>
      <c r="C3611" s="8">
        <v>10290</v>
      </c>
      <c r="D3611" s="12" t="s">
        <v>5278</v>
      </c>
      <c r="E3611" s="13">
        <v>44575</v>
      </c>
      <c r="F3611" s="12" t="s">
        <v>18042</v>
      </c>
      <c r="G3611" s="12">
        <f>IF(ISNUMBER(MATCH(C3611, FACT_ORDERS!C:C, 0)), 1, 0)</f>
        <v>1</v>
      </c>
      <c r="H3611" s="12">
        <f>COUNTIF(B:B,FACT_SEARCHES[[#This Row],[WD_PRODUCTS]])</f>
        <v>96</v>
      </c>
    </row>
    <row r="3612" spans="1:8" x14ac:dyDescent="0.3">
      <c r="A3612" s="12">
        <v>10610</v>
      </c>
      <c r="B3612" s="12">
        <v>230</v>
      </c>
      <c r="C3612" s="8">
        <v>10290</v>
      </c>
      <c r="D3612" s="12" t="s">
        <v>5279</v>
      </c>
      <c r="E3612" s="13">
        <v>44575</v>
      </c>
      <c r="F3612" s="12" t="s">
        <v>18043</v>
      </c>
      <c r="G3612" s="12">
        <f>IF(ISNUMBER(MATCH(C3612, FACT_ORDERS!C:C, 0)), 1, 0)</f>
        <v>1</v>
      </c>
      <c r="H3612" s="12">
        <f>COUNTIF(B:B,FACT_SEARCHES[[#This Row],[WD_PRODUCTS]])</f>
        <v>74</v>
      </c>
    </row>
    <row r="3613" spans="1:8" x14ac:dyDescent="0.3">
      <c r="A3613" s="12">
        <v>10611</v>
      </c>
      <c r="B3613" s="12">
        <v>200</v>
      </c>
      <c r="C3613" s="8">
        <v>10290</v>
      </c>
      <c r="D3613" s="12" t="s">
        <v>5280</v>
      </c>
      <c r="E3613" s="13">
        <v>44575</v>
      </c>
      <c r="F3613" s="12" t="s">
        <v>18044</v>
      </c>
      <c r="G3613" s="12">
        <f>IF(ISNUMBER(MATCH(C3613, FACT_ORDERS!C:C, 0)), 1, 0)</f>
        <v>1</v>
      </c>
      <c r="H3613" s="12">
        <f>COUNTIF(B:B,FACT_SEARCHES[[#This Row],[WD_PRODUCTS]])</f>
        <v>81</v>
      </c>
    </row>
    <row r="3614" spans="1:8" x14ac:dyDescent="0.3">
      <c r="A3614" s="12">
        <v>10612</v>
      </c>
      <c r="B3614" s="12">
        <v>255</v>
      </c>
      <c r="C3614" s="8">
        <v>10474</v>
      </c>
      <c r="D3614" s="12" t="s">
        <v>5281</v>
      </c>
      <c r="E3614" s="13">
        <v>44934</v>
      </c>
      <c r="F3614" s="12" t="s">
        <v>13045</v>
      </c>
      <c r="G3614" s="12">
        <f>IF(ISNUMBER(MATCH(C3614, FACT_ORDERS!C:C, 0)), 1, 0)</f>
        <v>0</v>
      </c>
      <c r="H3614" s="12">
        <f>COUNTIF(B:B,FACT_SEARCHES[[#This Row],[WD_PRODUCTS]])</f>
        <v>74</v>
      </c>
    </row>
    <row r="3615" spans="1:8" x14ac:dyDescent="0.3">
      <c r="A3615" s="12">
        <v>10613</v>
      </c>
      <c r="B3615" s="12">
        <v>248</v>
      </c>
      <c r="C3615" s="8">
        <v>10226</v>
      </c>
      <c r="D3615" s="12" t="s">
        <v>5282</v>
      </c>
      <c r="E3615" s="13">
        <v>44828</v>
      </c>
      <c r="F3615" s="12" t="s">
        <v>14264</v>
      </c>
      <c r="G3615" s="12">
        <f>IF(ISNUMBER(MATCH(C3615, FACT_ORDERS!C:C, 0)), 1, 0)</f>
        <v>0</v>
      </c>
      <c r="H3615" s="12">
        <f>COUNTIF(B:B,FACT_SEARCHES[[#This Row],[WD_PRODUCTS]])</f>
        <v>101</v>
      </c>
    </row>
    <row r="3616" spans="1:8" x14ac:dyDescent="0.3">
      <c r="A3616" s="12">
        <v>10614</v>
      </c>
      <c r="B3616" s="12">
        <v>278</v>
      </c>
      <c r="C3616" s="8">
        <v>10226</v>
      </c>
      <c r="D3616" s="12" t="s">
        <v>5283</v>
      </c>
      <c r="E3616" s="13">
        <v>44828</v>
      </c>
      <c r="F3616" s="12" t="s">
        <v>3623</v>
      </c>
      <c r="G3616" s="12">
        <f>IF(ISNUMBER(MATCH(C3616, FACT_ORDERS!C:C, 0)), 1, 0)</f>
        <v>0</v>
      </c>
      <c r="H3616" s="12">
        <f>COUNTIF(B:B,FACT_SEARCHES[[#This Row],[WD_PRODUCTS]])</f>
        <v>81</v>
      </c>
    </row>
    <row r="3617" spans="1:8" x14ac:dyDescent="0.3">
      <c r="A3617" s="12">
        <v>10615</v>
      </c>
      <c r="B3617" s="12">
        <v>259</v>
      </c>
      <c r="C3617" s="8">
        <v>10019</v>
      </c>
      <c r="D3617" s="12" t="s">
        <v>5284</v>
      </c>
      <c r="E3617" s="13">
        <v>45541</v>
      </c>
      <c r="F3617" s="12" t="s">
        <v>18045</v>
      </c>
      <c r="G3617" s="12">
        <f>IF(ISNUMBER(MATCH(C3617, FACT_ORDERS!C:C, 0)), 1, 0)</f>
        <v>0</v>
      </c>
      <c r="H3617" s="12">
        <f>COUNTIF(B:B,FACT_SEARCHES[[#This Row],[WD_PRODUCTS]])</f>
        <v>64</v>
      </c>
    </row>
    <row r="3618" spans="1:8" x14ac:dyDescent="0.3">
      <c r="A3618" s="12">
        <v>10616</v>
      </c>
      <c r="B3618" s="12">
        <v>233</v>
      </c>
      <c r="C3618" s="8">
        <v>10019</v>
      </c>
      <c r="D3618" s="12" t="s">
        <v>5285</v>
      </c>
      <c r="E3618" s="13">
        <v>45541</v>
      </c>
      <c r="F3618" s="12" t="s">
        <v>3968</v>
      </c>
      <c r="G3618" s="12">
        <f>IF(ISNUMBER(MATCH(C3618, FACT_ORDERS!C:C, 0)), 1, 0)</f>
        <v>0</v>
      </c>
      <c r="H3618" s="12">
        <f>COUNTIF(B:B,FACT_SEARCHES[[#This Row],[WD_PRODUCTS]])</f>
        <v>76</v>
      </c>
    </row>
    <row r="3619" spans="1:8" x14ac:dyDescent="0.3">
      <c r="A3619" s="12">
        <v>10617</v>
      </c>
      <c r="B3619" s="12">
        <v>228</v>
      </c>
      <c r="C3619" s="8">
        <v>10671</v>
      </c>
      <c r="D3619" s="12" t="s">
        <v>5286</v>
      </c>
      <c r="E3619" s="13">
        <v>44905</v>
      </c>
      <c r="F3619" s="12" t="s">
        <v>18046</v>
      </c>
      <c r="G3619" s="12">
        <f>IF(ISNUMBER(MATCH(C3619, FACT_ORDERS!C:C, 0)), 1, 0)</f>
        <v>0</v>
      </c>
      <c r="H3619" s="12">
        <f>COUNTIF(B:B,FACT_SEARCHES[[#This Row],[WD_PRODUCTS]])</f>
        <v>79</v>
      </c>
    </row>
    <row r="3620" spans="1:8" x14ac:dyDescent="0.3">
      <c r="A3620" s="12">
        <v>10618</v>
      </c>
      <c r="B3620" s="12">
        <v>270</v>
      </c>
      <c r="C3620" s="8">
        <v>10317</v>
      </c>
      <c r="D3620" s="12" t="s">
        <v>5287</v>
      </c>
      <c r="E3620" s="13">
        <v>44915</v>
      </c>
      <c r="F3620" s="12" t="s">
        <v>18047</v>
      </c>
      <c r="G3620" s="12">
        <f>IF(ISNUMBER(MATCH(C3620, FACT_ORDERS!C:C, 0)), 1, 0)</f>
        <v>1</v>
      </c>
      <c r="H3620" s="12">
        <f>COUNTIF(B:B,FACT_SEARCHES[[#This Row],[WD_PRODUCTS]])</f>
        <v>54</v>
      </c>
    </row>
    <row r="3621" spans="1:8" x14ac:dyDescent="0.3">
      <c r="A3621" s="12">
        <v>10619</v>
      </c>
      <c r="B3621" s="12">
        <v>257</v>
      </c>
      <c r="C3621" s="8">
        <v>10750</v>
      </c>
      <c r="D3621" s="12" t="s">
        <v>5288</v>
      </c>
      <c r="E3621" s="13">
        <v>45334</v>
      </c>
      <c r="F3621" s="12" t="s">
        <v>18048</v>
      </c>
      <c r="G3621" s="12">
        <f>IF(ISNUMBER(MATCH(C3621, FACT_ORDERS!C:C, 0)), 1, 0)</f>
        <v>0</v>
      </c>
      <c r="H3621" s="12">
        <f>COUNTIF(B:B,FACT_SEARCHES[[#This Row],[WD_PRODUCTS]])</f>
        <v>75</v>
      </c>
    </row>
    <row r="3622" spans="1:8" x14ac:dyDescent="0.3">
      <c r="A3622" s="12">
        <v>10620</v>
      </c>
      <c r="B3622" s="12">
        <v>266</v>
      </c>
      <c r="C3622" s="8">
        <v>10736</v>
      </c>
      <c r="D3622" s="12" t="s">
        <v>5289</v>
      </c>
      <c r="E3622" s="13">
        <v>45451</v>
      </c>
      <c r="F3622" s="12" t="s">
        <v>18049</v>
      </c>
      <c r="G3622" s="12">
        <f>IF(ISNUMBER(MATCH(C3622, FACT_ORDERS!C:C, 0)), 1, 0)</f>
        <v>1</v>
      </c>
      <c r="H3622" s="12">
        <f>COUNTIF(B:B,FACT_SEARCHES[[#This Row],[WD_PRODUCTS]])</f>
        <v>94</v>
      </c>
    </row>
    <row r="3623" spans="1:8" x14ac:dyDescent="0.3">
      <c r="A3623" s="12">
        <v>10621</v>
      </c>
      <c r="B3623" s="12">
        <v>249</v>
      </c>
      <c r="C3623" s="8">
        <v>10736</v>
      </c>
      <c r="D3623" s="12" t="s">
        <v>5290</v>
      </c>
      <c r="E3623" s="13">
        <v>45451</v>
      </c>
      <c r="F3623" s="12" t="s">
        <v>18050</v>
      </c>
      <c r="G3623" s="12">
        <f>IF(ISNUMBER(MATCH(C3623, FACT_ORDERS!C:C, 0)), 1, 0)</f>
        <v>1</v>
      </c>
      <c r="H3623" s="12">
        <f>COUNTIF(B:B,FACT_SEARCHES[[#This Row],[WD_PRODUCTS]])</f>
        <v>85</v>
      </c>
    </row>
    <row r="3624" spans="1:8" x14ac:dyDescent="0.3">
      <c r="A3624" s="12">
        <v>10622</v>
      </c>
      <c r="B3624" s="12">
        <v>255</v>
      </c>
      <c r="C3624" s="8">
        <v>10736</v>
      </c>
      <c r="D3624" s="12" t="s">
        <v>5291</v>
      </c>
      <c r="E3624" s="13">
        <v>45451</v>
      </c>
      <c r="F3624" s="12" t="s">
        <v>17585</v>
      </c>
      <c r="G3624" s="12">
        <f>IF(ISNUMBER(MATCH(C3624, FACT_ORDERS!C:C, 0)), 1, 0)</f>
        <v>1</v>
      </c>
      <c r="H3624" s="12">
        <f>COUNTIF(B:B,FACT_SEARCHES[[#This Row],[WD_PRODUCTS]])</f>
        <v>74</v>
      </c>
    </row>
    <row r="3625" spans="1:8" x14ac:dyDescent="0.3">
      <c r="A3625" s="12">
        <v>10623</v>
      </c>
      <c r="B3625" s="12">
        <v>254</v>
      </c>
      <c r="C3625" s="8">
        <v>10736</v>
      </c>
      <c r="D3625" s="12" t="s">
        <v>5292</v>
      </c>
      <c r="E3625" s="13">
        <v>45451</v>
      </c>
      <c r="F3625" s="12" t="s">
        <v>18051</v>
      </c>
      <c r="G3625" s="12">
        <f>IF(ISNUMBER(MATCH(C3625, FACT_ORDERS!C:C, 0)), 1, 0)</f>
        <v>1</v>
      </c>
      <c r="H3625" s="12">
        <f>COUNTIF(B:B,FACT_SEARCHES[[#This Row],[WD_PRODUCTS]])</f>
        <v>77</v>
      </c>
    </row>
    <row r="3626" spans="1:8" x14ac:dyDescent="0.3">
      <c r="A3626" s="12">
        <v>10624</v>
      </c>
      <c r="B3626" s="12">
        <v>262</v>
      </c>
      <c r="C3626" s="8">
        <v>10736</v>
      </c>
      <c r="D3626" s="12" t="s">
        <v>5293</v>
      </c>
      <c r="E3626" s="13">
        <v>45451</v>
      </c>
      <c r="F3626" s="12" t="s">
        <v>18052</v>
      </c>
      <c r="G3626" s="12">
        <f>IF(ISNUMBER(MATCH(C3626, FACT_ORDERS!C:C, 0)), 1, 0)</f>
        <v>1</v>
      </c>
      <c r="H3626" s="12">
        <f>COUNTIF(B:B,FACT_SEARCHES[[#This Row],[WD_PRODUCTS]])</f>
        <v>70</v>
      </c>
    </row>
    <row r="3627" spans="1:8" x14ac:dyDescent="0.3">
      <c r="A3627" s="12">
        <v>10625</v>
      </c>
      <c r="B3627" s="12">
        <v>257</v>
      </c>
      <c r="C3627" s="8">
        <v>10559</v>
      </c>
      <c r="D3627" s="12" t="s">
        <v>5294</v>
      </c>
      <c r="E3627" s="13">
        <v>44289</v>
      </c>
      <c r="F3627" s="12" t="s">
        <v>18053</v>
      </c>
      <c r="G3627" s="12">
        <f>IF(ISNUMBER(MATCH(C3627, FACT_ORDERS!C:C, 0)), 1, 0)</f>
        <v>1</v>
      </c>
      <c r="H3627" s="12">
        <f>COUNTIF(B:B,FACT_SEARCHES[[#This Row],[WD_PRODUCTS]])</f>
        <v>75</v>
      </c>
    </row>
    <row r="3628" spans="1:8" x14ac:dyDescent="0.3">
      <c r="A3628" s="12">
        <v>10626</v>
      </c>
      <c r="B3628" s="12">
        <v>279</v>
      </c>
      <c r="C3628" s="8">
        <v>10559</v>
      </c>
      <c r="D3628" s="12" t="s">
        <v>5295</v>
      </c>
      <c r="E3628" s="13">
        <v>44289</v>
      </c>
      <c r="F3628" s="12" t="s">
        <v>18054</v>
      </c>
      <c r="G3628" s="12">
        <f>IF(ISNUMBER(MATCH(C3628, FACT_ORDERS!C:C, 0)), 1, 0)</f>
        <v>1</v>
      </c>
      <c r="H3628" s="12">
        <f>COUNTIF(B:B,FACT_SEARCHES[[#This Row],[WD_PRODUCTS]])</f>
        <v>44</v>
      </c>
    </row>
    <row r="3629" spans="1:8" x14ac:dyDescent="0.3">
      <c r="A3629" s="12">
        <v>10627</v>
      </c>
      <c r="B3629" s="12">
        <v>292</v>
      </c>
      <c r="C3629" s="8">
        <v>10559</v>
      </c>
      <c r="D3629" s="12" t="s">
        <v>5296</v>
      </c>
      <c r="E3629" s="13">
        <v>44289</v>
      </c>
      <c r="F3629" s="12" t="s">
        <v>18055</v>
      </c>
      <c r="G3629" s="12">
        <f>IF(ISNUMBER(MATCH(C3629, FACT_ORDERS!C:C, 0)), 1, 0)</f>
        <v>1</v>
      </c>
      <c r="H3629" s="12">
        <f>COUNTIF(B:B,FACT_SEARCHES[[#This Row],[WD_PRODUCTS]])</f>
        <v>95</v>
      </c>
    </row>
    <row r="3630" spans="1:8" x14ac:dyDescent="0.3">
      <c r="A3630" s="12">
        <v>10628</v>
      </c>
      <c r="B3630" s="12">
        <v>299</v>
      </c>
      <c r="C3630" s="8">
        <v>10559</v>
      </c>
      <c r="D3630" s="12" t="s">
        <v>5297</v>
      </c>
      <c r="E3630" s="13">
        <v>44289</v>
      </c>
      <c r="F3630" s="12" t="s">
        <v>18056</v>
      </c>
      <c r="G3630" s="12">
        <f>IF(ISNUMBER(MATCH(C3630, FACT_ORDERS!C:C, 0)), 1, 0)</f>
        <v>1</v>
      </c>
      <c r="H3630" s="12">
        <f>COUNTIF(B:B,FACT_SEARCHES[[#This Row],[WD_PRODUCTS]])</f>
        <v>125</v>
      </c>
    </row>
    <row r="3631" spans="1:8" x14ac:dyDescent="0.3">
      <c r="A3631" s="12">
        <v>10629</v>
      </c>
      <c r="B3631" s="12">
        <v>250</v>
      </c>
      <c r="C3631" s="8">
        <v>10559</v>
      </c>
      <c r="D3631" s="12" t="s">
        <v>5298</v>
      </c>
      <c r="E3631" s="13">
        <v>44289</v>
      </c>
      <c r="F3631" s="12" t="s">
        <v>18057</v>
      </c>
      <c r="G3631" s="12">
        <f>IF(ISNUMBER(MATCH(C3631, FACT_ORDERS!C:C, 0)), 1, 0)</f>
        <v>1</v>
      </c>
      <c r="H3631" s="12">
        <f>COUNTIF(B:B,FACT_SEARCHES[[#This Row],[WD_PRODUCTS]])</f>
        <v>65</v>
      </c>
    </row>
    <row r="3632" spans="1:8" x14ac:dyDescent="0.3">
      <c r="A3632" s="12">
        <v>10630</v>
      </c>
      <c r="B3632" s="12">
        <v>260</v>
      </c>
      <c r="C3632" s="8">
        <v>10171</v>
      </c>
      <c r="D3632" s="12" t="s">
        <v>5299</v>
      </c>
      <c r="E3632" s="13">
        <v>45473</v>
      </c>
      <c r="F3632" s="12" t="s">
        <v>14060</v>
      </c>
      <c r="G3632" s="12">
        <f>IF(ISNUMBER(MATCH(C3632, FACT_ORDERS!C:C, 0)), 1, 0)</f>
        <v>1</v>
      </c>
      <c r="H3632" s="12">
        <f>COUNTIF(B:B,FACT_SEARCHES[[#This Row],[WD_PRODUCTS]])</f>
        <v>86</v>
      </c>
    </row>
    <row r="3633" spans="1:8" x14ac:dyDescent="0.3">
      <c r="A3633" s="12">
        <v>10631</v>
      </c>
      <c r="B3633" s="12">
        <v>239</v>
      </c>
      <c r="C3633" s="8">
        <v>10171</v>
      </c>
      <c r="D3633" s="12" t="s">
        <v>5300</v>
      </c>
      <c r="E3633" s="13">
        <v>45473</v>
      </c>
      <c r="F3633" s="12" t="s">
        <v>18058</v>
      </c>
      <c r="G3633" s="12">
        <f>IF(ISNUMBER(MATCH(C3633, FACT_ORDERS!C:C, 0)), 1, 0)</f>
        <v>1</v>
      </c>
      <c r="H3633" s="12">
        <f>COUNTIF(B:B,FACT_SEARCHES[[#This Row],[WD_PRODUCTS]])</f>
        <v>41</v>
      </c>
    </row>
    <row r="3634" spans="1:8" x14ac:dyDescent="0.3">
      <c r="A3634" s="12">
        <v>10632</v>
      </c>
      <c r="B3634" s="12">
        <v>240</v>
      </c>
      <c r="C3634" s="8">
        <v>10129</v>
      </c>
      <c r="D3634" s="12" t="s">
        <v>5301</v>
      </c>
      <c r="E3634" s="13">
        <v>45007</v>
      </c>
      <c r="F3634" s="12" t="s">
        <v>18059</v>
      </c>
      <c r="G3634" s="12">
        <f>IF(ISNUMBER(MATCH(C3634, FACT_ORDERS!C:C, 0)), 1, 0)</f>
        <v>0</v>
      </c>
      <c r="H3634" s="12">
        <f>COUNTIF(B:B,FACT_SEARCHES[[#This Row],[WD_PRODUCTS]])</f>
        <v>51</v>
      </c>
    </row>
    <row r="3635" spans="1:8" x14ac:dyDescent="0.3">
      <c r="A3635" s="12">
        <v>10633</v>
      </c>
      <c r="B3635" s="12">
        <v>263</v>
      </c>
      <c r="C3635" s="8">
        <v>10129</v>
      </c>
      <c r="D3635" s="12" t="s">
        <v>5302</v>
      </c>
      <c r="E3635" s="13">
        <v>45007</v>
      </c>
      <c r="F3635" s="12" t="s">
        <v>18060</v>
      </c>
      <c r="G3635" s="12">
        <f>IF(ISNUMBER(MATCH(C3635, FACT_ORDERS!C:C, 0)), 1, 0)</f>
        <v>0</v>
      </c>
      <c r="H3635" s="12">
        <f>COUNTIF(B:B,FACT_SEARCHES[[#This Row],[WD_PRODUCTS]])</f>
        <v>108</v>
      </c>
    </row>
    <row r="3636" spans="1:8" x14ac:dyDescent="0.3">
      <c r="A3636" s="12">
        <v>10634</v>
      </c>
      <c r="B3636" s="12">
        <v>251</v>
      </c>
      <c r="C3636" s="8">
        <v>10129</v>
      </c>
      <c r="D3636" s="12" t="s">
        <v>5303</v>
      </c>
      <c r="E3636" s="13">
        <v>45007</v>
      </c>
      <c r="F3636" s="12" t="s">
        <v>18061</v>
      </c>
      <c r="G3636" s="12">
        <f>IF(ISNUMBER(MATCH(C3636, FACT_ORDERS!C:C, 0)), 1, 0)</f>
        <v>0</v>
      </c>
      <c r="H3636" s="12">
        <f>COUNTIF(B:B,FACT_SEARCHES[[#This Row],[WD_PRODUCTS]])</f>
        <v>67</v>
      </c>
    </row>
    <row r="3637" spans="1:8" x14ac:dyDescent="0.3">
      <c r="A3637" s="12">
        <v>10635</v>
      </c>
      <c r="B3637" s="12">
        <v>207</v>
      </c>
      <c r="C3637" s="8">
        <v>10129</v>
      </c>
      <c r="D3637" s="12" t="s">
        <v>5304</v>
      </c>
      <c r="E3637" s="13">
        <v>45007</v>
      </c>
      <c r="F3637" s="12" t="s">
        <v>18062</v>
      </c>
      <c r="G3637" s="12">
        <f>IF(ISNUMBER(MATCH(C3637, FACT_ORDERS!C:C, 0)), 1, 0)</f>
        <v>0</v>
      </c>
      <c r="H3637" s="12">
        <f>COUNTIF(B:B,FACT_SEARCHES[[#This Row],[WD_PRODUCTS]])</f>
        <v>47</v>
      </c>
    </row>
    <row r="3638" spans="1:8" x14ac:dyDescent="0.3">
      <c r="A3638" s="12">
        <v>10636</v>
      </c>
      <c r="B3638" s="12">
        <v>285</v>
      </c>
      <c r="C3638" s="8">
        <v>10568</v>
      </c>
      <c r="D3638" s="12" t="s">
        <v>5305</v>
      </c>
      <c r="E3638" s="13">
        <v>45119</v>
      </c>
      <c r="F3638" s="12" t="s">
        <v>4117</v>
      </c>
      <c r="G3638" s="12">
        <f>IF(ISNUMBER(MATCH(C3638, FACT_ORDERS!C:C, 0)), 1, 0)</f>
        <v>1</v>
      </c>
      <c r="H3638" s="12">
        <f>COUNTIF(B:B,FACT_SEARCHES[[#This Row],[WD_PRODUCTS]])</f>
        <v>56</v>
      </c>
    </row>
    <row r="3639" spans="1:8" x14ac:dyDescent="0.3">
      <c r="A3639" s="12">
        <v>10637</v>
      </c>
      <c r="B3639" s="12">
        <v>208</v>
      </c>
      <c r="C3639" s="8">
        <v>10568</v>
      </c>
      <c r="D3639" s="12" t="s">
        <v>5306</v>
      </c>
      <c r="E3639" s="13">
        <v>45119</v>
      </c>
      <c r="F3639" s="12" t="s">
        <v>18063</v>
      </c>
      <c r="G3639" s="12">
        <f>IF(ISNUMBER(MATCH(C3639, FACT_ORDERS!C:C, 0)), 1, 0)</f>
        <v>1</v>
      </c>
      <c r="H3639" s="12">
        <f>COUNTIF(B:B,FACT_SEARCHES[[#This Row],[WD_PRODUCTS]])</f>
        <v>91</v>
      </c>
    </row>
    <row r="3640" spans="1:8" x14ac:dyDescent="0.3">
      <c r="A3640" s="12">
        <v>10638</v>
      </c>
      <c r="B3640" s="12">
        <v>211</v>
      </c>
      <c r="C3640" s="8">
        <v>10470</v>
      </c>
      <c r="D3640" s="12" t="s">
        <v>5307</v>
      </c>
      <c r="E3640" s="13">
        <v>44583</v>
      </c>
      <c r="F3640" s="12" t="s">
        <v>18064</v>
      </c>
      <c r="G3640" s="12">
        <f>IF(ISNUMBER(MATCH(C3640, FACT_ORDERS!C:C, 0)), 1, 0)</f>
        <v>0</v>
      </c>
      <c r="H3640" s="12">
        <f>COUNTIF(B:B,FACT_SEARCHES[[#This Row],[WD_PRODUCTS]])</f>
        <v>65</v>
      </c>
    </row>
    <row r="3641" spans="1:8" x14ac:dyDescent="0.3">
      <c r="A3641" s="12">
        <v>10639</v>
      </c>
      <c r="B3641" s="12">
        <v>286</v>
      </c>
      <c r="C3641" s="8">
        <v>10761</v>
      </c>
      <c r="D3641" s="12" t="s">
        <v>5308</v>
      </c>
      <c r="E3641" s="13">
        <v>45262</v>
      </c>
      <c r="F3641" s="12" t="s">
        <v>14021</v>
      </c>
      <c r="G3641" s="12">
        <f>IF(ISNUMBER(MATCH(C3641, FACT_ORDERS!C:C, 0)), 1, 0)</f>
        <v>0</v>
      </c>
      <c r="H3641" s="12">
        <f>COUNTIF(B:B,FACT_SEARCHES[[#This Row],[WD_PRODUCTS]])</f>
        <v>71</v>
      </c>
    </row>
    <row r="3642" spans="1:8" x14ac:dyDescent="0.3">
      <c r="A3642" s="12">
        <v>10640</v>
      </c>
      <c r="B3642" s="12">
        <v>256</v>
      </c>
      <c r="C3642" s="8">
        <v>10761</v>
      </c>
      <c r="D3642" s="12" t="s">
        <v>5309</v>
      </c>
      <c r="E3642" s="13">
        <v>45262</v>
      </c>
      <c r="F3642" s="12" t="s">
        <v>18065</v>
      </c>
      <c r="G3642" s="12">
        <f>IF(ISNUMBER(MATCH(C3642, FACT_ORDERS!C:C, 0)), 1, 0)</f>
        <v>0</v>
      </c>
      <c r="H3642" s="12">
        <f>COUNTIF(B:B,FACT_SEARCHES[[#This Row],[WD_PRODUCTS]])</f>
        <v>63</v>
      </c>
    </row>
    <row r="3643" spans="1:8" x14ac:dyDescent="0.3">
      <c r="A3643" s="12">
        <v>10641</v>
      </c>
      <c r="B3643" s="12">
        <v>248</v>
      </c>
      <c r="C3643" s="8">
        <v>10663</v>
      </c>
      <c r="D3643" s="12" t="s">
        <v>5310</v>
      </c>
      <c r="E3643" s="13">
        <v>45206</v>
      </c>
      <c r="F3643" s="12" t="s">
        <v>18066</v>
      </c>
      <c r="G3643" s="12">
        <f>IF(ISNUMBER(MATCH(C3643, FACT_ORDERS!C:C, 0)), 1, 0)</f>
        <v>0</v>
      </c>
      <c r="H3643" s="12">
        <f>COUNTIF(B:B,FACT_SEARCHES[[#This Row],[WD_PRODUCTS]])</f>
        <v>101</v>
      </c>
    </row>
    <row r="3644" spans="1:8" x14ac:dyDescent="0.3">
      <c r="A3644" s="12">
        <v>10642</v>
      </c>
      <c r="B3644" s="12">
        <v>255</v>
      </c>
      <c r="C3644" s="8">
        <v>10663</v>
      </c>
      <c r="D3644" s="12" t="s">
        <v>5311</v>
      </c>
      <c r="E3644" s="13">
        <v>45206</v>
      </c>
      <c r="F3644" s="12" t="s">
        <v>3510</v>
      </c>
      <c r="G3644" s="12">
        <f>IF(ISNUMBER(MATCH(C3644, FACT_ORDERS!C:C, 0)), 1, 0)</f>
        <v>0</v>
      </c>
      <c r="H3644" s="12">
        <f>COUNTIF(B:B,FACT_SEARCHES[[#This Row],[WD_PRODUCTS]])</f>
        <v>74</v>
      </c>
    </row>
    <row r="3645" spans="1:8" x14ac:dyDescent="0.3">
      <c r="A3645" s="12">
        <v>10643</v>
      </c>
      <c r="B3645" s="12">
        <v>250</v>
      </c>
      <c r="C3645" s="8">
        <v>10663</v>
      </c>
      <c r="D3645" s="12" t="s">
        <v>5312</v>
      </c>
      <c r="E3645" s="13">
        <v>45206</v>
      </c>
      <c r="F3645" s="12" t="s">
        <v>18067</v>
      </c>
      <c r="G3645" s="12">
        <f>IF(ISNUMBER(MATCH(C3645, FACT_ORDERS!C:C, 0)), 1, 0)</f>
        <v>0</v>
      </c>
      <c r="H3645" s="12">
        <f>COUNTIF(B:B,FACT_SEARCHES[[#This Row],[WD_PRODUCTS]])</f>
        <v>65</v>
      </c>
    </row>
    <row r="3646" spans="1:8" x14ac:dyDescent="0.3">
      <c r="A3646" s="12">
        <v>10644</v>
      </c>
      <c r="B3646" s="12">
        <v>244</v>
      </c>
      <c r="C3646" s="8">
        <v>10148</v>
      </c>
      <c r="D3646" s="12" t="s">
        <v>5313</v>
      </c>
      <c r="E3646" s="13">
        <v>44925</v>
      </c>
      <c r="F3646" s="12" t="s">
        <v>3933</v>
      </c>
      <c r="G3646" s="12">
        <f>IF(ISNUMBER(MATCH(C3646, FACT_ORDERS!C:C, 0)), 1, 0)</f>
        <v>1</v>
      </c>
      <c r="H3646" s="12">
        <f>COUNTIF(B:B,FACT_SEARCHES[[#This Row],[WD_PRODUCTS]])</f>
        <v>59</v>
      </c>
    </row>
    <row r="3647" spans="1:8" x14ac:dyDescent="0.3">
      <c r="A3647" s="12">
        <v>10645</v>
      </c>
      <c r="B3647" s="12">
        <v>284</v>
      </c>
      <c r="C3647" s="8">
        <v>10164</v>
      </c>
      <c r="D3647" s="12" t="s">
        <v>5314</v>
      </c>
      <c r="E3647" s="13">
        <v>45475</v>
      </c>
      <c r="F3647" s="12" t="s">
        <v>18068</v>
      </c>
      <c r="G3647" s="12">
        <f>IF(ISNUMBER(MATCH(C3647, FACT_ORDERS!C:C, 0)), 1, 0)</f>
        <v>0</v>
      </c>
      <c r="H3647" s="12">
        <f>COUNTIF(B:B,FACT_SEARCHES[[#This Row],[WD_PRODUCTS]])</f>
        <v>97</v>
      </c>
    </row>
    <row r="3648" spans="1:8" x14ac:dyDescent="0.3">
      <c r="A3648" s="12">
        <v>10646</v>
      </c>
      <c r="B3648" s="12">
        <v>249</v>
      </c>
      <c r="C3648" s="8">
        <v>10375</v>
      </c>
      <c r="D3648" s="12" t="s">
        <v>5315</v>
      </c>
      <c r="E3648" s="13">
        <v>45501</v>
      </c>
      <c r="F3648" s="12" t="s">
        <v>18069</v>
      </c>
      <c r="G3648" s="12">
        <f>IF(ISNUMBER(MATCH(C3648, FACT_ORDERS!C:C, 0)), 1, 0)</f>
        <v>0</v>
      </c>
      <c r="H3648" s="12">
        <f>COUNTIF(B:B,FACT_SEARCHES[[#This Row],[WD_PRODUCTS]])</f>
        <v>85</v>
      </c>
    </row>
    <row r="3649" spans="1:8" x14ac:dyDescent="0.3">
      <c r="A3649" s="12">
        <v>10647</v>
      </c>
      <c r="B3649" s="12">
        <v>224</v>
      </c>
      <c r="C3649" s="8">
        <v>10375</v>
      </c>
      <c r="D3649" s="12" t="s">
        <v>5316</v>
      </c>
      <c r="E3649" s="13">
        <v>45501</v>
      </c>
      <c r="F3649" s="12" t="s">
        <v>18070</v>
      </c>
      <c r="G3649" s="12">
        <f>IF(ISNUMBER(MATCH(C3649, FACT_ORDERS!C:C, 0)), 1, 0)</f>
        <v>0</v>
      </c>
      <c r="H3649" s="12">
        <f>COUNTIF(B:B,FACT_SEARCHES[[#This Row],[WD_PRODUCTS]])</f>
        <v>63</v>
      </c>
    </row>
    <row r="3650" spans="1:8" x14ac:dyDescent="0.3">
      <c r="A3650" s="12">
        <v>10648</v>
      </c>
      <c r="B3650" s="12">
        <v>286</v>
      </c>
      <c r="C3650" s="8">
        <v>10375</v>
      </c>
      <c r="D3650" s="12" t="s">
        <v>5317</v>
      </c>
      <c r="E3650" s="13">
        <v>45501</v>
      </c>
      <c r="F3650" s="12" t="s">
        <v>18071</v>
      </c>
      <c r="G3650" s="12">
        <f>IF(ISNUMBER(MATCH(C3650, FACT_ORDERS!C:C, 0)), 1, 0)</f>
        <v>0</v>
      </c>
      <c r="H3650" s="12">
        <f>COUNTIF(B:B,FACT_SEARCHES[[#This Row],[WD_PRODUCTS]])</f>
        <v>71</v>
      </c>
    </row>
    <row r="3651" spans="1:8" x14ac:dyDescent="0.3">
      <c r="A3651" s="12">
        <v>10649</v>
      </c>
      <c r="B3651" s="12">
        <v>247</v>
      </c>
      <c r="C3651" s="8">
        <v>10027</v>
      </c>
      <c r="D3651" s="12" t="s">
        <v>5318</v>
      </c>
      <c r="E3651" s="13">
        <v>45350</v>
      </c>
      <c r="F3651" s="12" t="s">
        <v>3317</v>
      </c>
      <c r="G3651" s="12">
        <f>IF(ISNUMBER(MATCH(C3651, FACT_ORDERS!C:C, 0)), 1, 0)</f>
        <v>0</v>
      </c>
      <c r="H3651" s="12">
        <f>COUNTIF(B:B,FACT_SEARCHES[[#This Row],[WD_PRODUCTS]])</f>
        <v>72</v>
      </c>
    </row>
    <row r="3652" spans="1:8" x14ac:dyDescent="0.3">
      <c r="A3652" s="12">
        <v>10650</v>
      </c>
      <c r="B3652" s="12">
        <v>292</v>
      </c>
      <c r="C3652" s="8">
        <v>10027</v>
      </c>
      <c r="D3652" s="12" t="s">
        <v>5319</v>
      </c>
      <c r="E3652" s="13">
        <v>45350</v>
      </c>
      <c r="F3652" s="12" t="s">
        <v>18072</v>
      </c>
      <c r="G3652" s="12">
        <f>IF(ISNUMBER(MATCH(C3652, FACT_ORDERS!C:C, 0)), 1, 0)</f>
        <v>0</v>
      </c>
      <c r="H3652" s="12">
        <f>COUNTIF(B:B,FACT_SEARCHES[[#This Row],[WD_PRODUCTS]])</f>
        <v>95</v>
      </c>
    </row>
    <row r="3653" spans="1:8" x14ac:dyDescent="0.3">
      <c r="A3653" s="12">
        <v>10651</v>
      </c>
      <c r="B3653" s="12">
        <v>297</v>
      </c>
      <c r="C3653" s="8">
        <v>10411</v>
      </c>
      <c r="D3653" s="12" t="s">
        <v>5320</v>
      </c>
      <c r="E3653" s="13">
        <v>45231</v>
      </c>
      <c r="F3653" s="12" t="s">
        <v>4669</v>
      </c>
      <c r="G3653" s="12">
        <f>IF(ISNUMBER(MATCH(C3653, FACT_ORDERS!C:C, 0)), 1, 0)</f>
        <v>1</v>
      </c>
      <c r="H3653" s="12">
        <f>COUNTIF(B:B,FACT_SEARCHES[[#This Row],[WD_PRODUCTS]])</f>
        <v>64</v>
      </c>
    </row>
    <row r="3654" spans="1:8" x14ac:dyDescent="0.3">
      <c r="A3654" s="12">
        <v>10652</v>
      </c>
      <c r="B3654" s="12">
        <v>284</v>
      </c>
      <c r="C3654" s="8">
        <v>10411</v>
      </c>
      <c r="D3654" s="12" t="s">
        <v>5321</v>
      </c>
      <c r="E3654" s="13">
        <v>45231</v>
      </c>
      <c r="F3654" s="12" t="s">
        <v>3683</v>
      </c>
      <c r="G3654" s="12">
        <f>IF(ISNUMBER(MATCH(C3654, FACT_ORDERS!C:C, 0)), 1, 0)</f>
        <v>1</v>
      </c>
      <c r="H3654" s="12">
        <f>COUNTIF(B:B,FACT_SEARCHES[[#This Row],[WD_PRODUCTS]])</f>
        <v>97</v>
      </c>
    </row>
    <row r="3655" spans="1:8" x14ac:dyDescent="0.3">
      <c r="A3655" s="12">
        <v>10653</v>
      </c>
      <c r="B3655" s="12">
        <v>243</v>
      </c>
      <c r="C3655" s="8">
        <v>10713</v>
      </c>
      <c r="D3655" s="12" t="s">
        <v>5322</v>
      </c>
      <c r="E3655" s="13">
        <v>45327</v>
      </c>
      <c r="F3655" s="12" t="s">
        <v>18073</v>
      </c>
      <c r="G3655" s="12">
        <f>IF(ISNUMBER(MATCH(C3655, FACT_ORDERS!C:C, 0)), 1, 0)</f>
        <v>1</v>
      </c>
      <c r="H3655" s="12">
        <f>COUNTIF(B:B,FACT_SEARCHES[[#This Row],[WD_PRODUCTS]])</f>
        <v>70</v>
      </c>
    </row>
    <row r="3656" spans="1:8" x14ac:dyDescent="0.3">
      <c r="A3656" s="12">
        <v>10654</v>
      </c>
      <c r="B3656" s="12">
        <v>275</v>
      </c>
      <c r="C3656" s="8">
        <v>10516</v>
      </c>
      <c r="D3656" s="12" t="s">
        <v>5323</v>
      </c>
      <c r="E3656" s="13">
        <v>45130</v>
      </c>
      <c r="F3656" s="12" t="s">
        <v>18074</v>
      </c>
      <c r="G3656" s="12">
        <f>IF(ISNUMBER(MATCH(C3656, FACT_ORDERS!C:C, 0)), 1, 0)</f>
        <v>1</v>
      </c>
      <c r="H3656" s="12">
        <f>COUNTIF(B:B,FACT_SEARCHES[[#This Row],[WD_PRODUCTS]])</f>
        <v>70</v>
      </c>
    </row>
    <row r="3657" spans="1:8" x14ac:dyDescent="0.3">
      <c r="A3657" s="12">
        <v>10655</v>
      </c>
      <c r="B3657" s="12">
        <v>225</v>
      </c>
      <c r="C3657" s="8">
        <v>10516</v>
      </c>
      <c r="D3657" s="12" t="s">
        <v>5324</v>
      </c>
      <c r="E3657" s="13">
        <v>45130</v>
      </c>
      <c r="F3657" s="12" t="s">
        <v>4154</v>
      </c>
      <c r="G3657" s="12">
        <f>IF(ISNUMBER(MATCH(C3657, FACT_ORDERS!C:C, 0)), 1, 0)</f>
        <v>1</v>
      </c>
      <c r="H3657" s="12">
        <f>COUNTIF(B:B,FACT_SEARCHES[[#This Row],[WD_PRODUCTS]])</f>
        <v>74</v>
      </c>
    </row>
    <row r="3658" spans="1:8" x14ac:dyDescent="0.3">
      <c r="A3658" s="12">
        <v>10656</v>
      </c>
      <c r="B3658" s="12">
        <v>299</v>
      </c>
      <c r="C3658" s="8">
        <v>10516</v>
      </c>
      <c r="D3658" s="12" t="s">
        <v>5325</v>
      </c>
      <c r="E3658" s="13">
        <v>45130</v>
      </c>
      <c r="F3658" s="12" t="s">
        <v>18075</v>
      </c>
      <c r="G3658" s="12">
        <f>IF(ISNUMBER(MATCH(C3658, FACT_ORDERS!C:C, 0)), 1, 0)</f>
        <v>1</v>
      </c>
      <c r="H3658" s="12">
        <f>COUNTIF(B:B,FACT_SEARCHES[[#This Row],[WD_PRODUCTS]])</f>
        <v>125</v>
      </c>
    </row>
    <row r="3659" spans="1:8" x14ac:dyDescent="0.3">
      <c r="A3659" s="12">
        <v>10657</v>
      </c>
      <c r="B3659" s="12">
        <v>209</v>
      </c>
      <c r="C3659" s="8">
        <v>10801</v>
      </c>
      <c r="D3659" s="12" t="s">
        <v>5326</v>
      </c>
      <c r="E3659" s="13">
        <v>44934</v>
      </c>
      <c r="F3659" s="12" t="s">
        <v>18076</v>
      </c>
      <c r="G3659" s="12">
        <f>IF(ISNUMBER(MATCH(C3659, FACT_ORDERS!C:C, 0)), 1, 0)</f>
        <v>0</v>
      </c>
      <c r="H3659" s="12">
        <f>COUNTIF(B:B,FACT_SEARCHES[[#This Row],[WD_PRODUCTS]])</f>
        <v>91</v>
      </c>
    </row>
    <row r="3660" spans="1:8" x14ac:dyDescent="0.3">
      <c r="A3660" s="12">
        <v>10658</v>
      </c>
      <c r="B3660" s="12">
        <v>274</v>
      </c>
      <c r="C3660" s="8">
        <v>10801</v>
      </c>
      <c r="D3660" s="12" t="s">
        <v>5327</v>
      </c>
      <c r="E3660" s="13">
        <v>44934</v>
      </c>
      <c r="F3660" s="12" t="s">
        <v>18077</v>
      </c>
      <c r="G3660" s="12">
        <f>IF(ISNUMBER(MATCH(C3660, FACT_ORDERS!C:C, 0)), 1, 0)</f>
        <v>0</v>
      </c>
      <c r="H3660" s="12">
        <f>COUNTIF(B:B,FACT_SEARCHES[[#This Row],[WD_PRODUCTS]])</f>
        <v>45</v>
      </c>
    </row>
    <row r="3661" spans="1:8" x14ac:dyDescent="0.3">
      <c r="A3661" s="12">
        <v>10659</v>
      </c>
      <c r="B3661" s="12">
        <v>253</v>
      </c>
      <c r="C3661" s="8">
        <v>10665</v>
      </c>
      <c r="D3661" s="12" t="s">
        <v>5328</v>
      </c>
      <c r="E3661" s="13">
        <v>44336</v>
      </c>
      <c r="F3661" s="12" t="s">
        <v>18078</v>
      </c>
      <c r="G3661" s="12">
        <f>IF(ISNUMBER(MATCH(C3661, FACT_ORDERS!C:C, 0)), 1, 0)</f>
        <v>1</v>
      </c>
      <c r="H3661" s="12">
        <f>COUNTIF(B:B,FACT_SEARCHES[[#This Row],[WD_PRODUCTS]])</f>
        <v>78</v>
      </c>
    </row>
    <row r="3662" spans="1:8" x14ac:dyDescent="0.3">
      <c r="A3662" s="12">
        <v>10660</v>
      </c>
      <c r="B3662" s="12">
        <v>237</v>
      </c>
      <c r="C3662" s="8">
        <v>10665</v>
      </c>
      <c r="D3662" s="12" t="s">
        <v>5329</v>
      </c>
      <c r="E3662" s="13">
        <v>44336</v>
      </c>
      <c r="F3662" s="12" t="s">
        <v>3978</v>
      </c>
      <c r="G3662" s="12">
        <f>IF(ISNUMBER(MATCH(C3662, FACT_ORDERS!C:C, 0)), 1, 0)</f>
        <v>1</v>
      </c>
      <c r="H3662" s="12">
        <f>COUNTIF(B:B,FACT_SEARCHES[[#This Row],[WD_PRODUCTS]])</f>
        <v>99</v>
      </c>
    </row>
    <row r="3663" spans="1:8" x14ac:dyDescent="0.3">
      <c r="A3663" s="12">
        <v>10661</v>
      </c>
      <c r="B3663" s="12">
        <v>283</v>
      </c>
      <c r="C3663" s="8">
        <v>10665</v>
      </c>
      <c r="D3663" s="12" t="s">
        <v>5330</v>
      </c>
      <c r="E3663" s="13">
        <v>44336</v>
      </c>
      <c r="F3663" s="12" t="s">
        <v>18079</v>
      </c>
      <c r="G3663" s="12">
        <f>IF(ISNUMBER(MATCH(C3663, FACT_ORDERS!C:C, 0)), 1, 0)</f>
        <v>1</v>
      </c>
      <c r="H3663" s="12">
        <f>COUNTIF(B:B,FACT_SEARCHES[[#This Row],[WD_PRODUCTS]])</f>
        <v>65</v>
      </c>
    </row>
    <row r="3664" spans="1:8" x14ac:dyDescent="0.3">
      <c r="A3664" s="12">
        <v>10662</v>
      </c>
      <c r="B3664" s="12">
        <v>228</v>
      </c>
      <c r="C3664" s="8">
        <v>10671</v>
      </c>
      <c r="D3664" s="12" t="s">
        <v>5331</v>
      </c>
      <c r="E3664" s="13">
        <v>45348</v>
      </c>
      <c r="F3664" s="12" t="s">
        <v>18080</v>
      </c>
      <c r="G3664" s="12">
        <f>IF(ISNUMBER(MATCH(C3664, FACT_ORDERS!C:C, 0)), 1, 0)</f>
        <v>0</v>
      </c>
      <c r="H3664" s="12">
        <f>COUNTIF(B:B,FACT_SEARCHES[[#This Row],[WD_PRODUCTS]])</f>
        <v>79</v>
      </c>
    </row>
    <row r="3665" spans="1:8" x14ac:dyDescent="0.3">
      <c r="A3665" s="12">
        <v>10663</v>
      </c>
      <c r="B3665" s="12">
        <v>264</v>
      </c>
      <c r="C3665" s="8">
        <v>10103</v>
      </c>
      <c r="D3665" s="12" t="s">
        <v>5332</v>
      </c>
      <c r="E3665" s="13">
        <v>45538</v>
      </c>
      <c r="F3665" s="12" t="s">
        <v>18081</v>
      </c>
      <c r="G3665" s="12">
        <f>IF(ISNUMBER(MATCH(C3665, FACT_ORDERS!C:C, 0)), 1, 0)</f>
        <v>0</v>
      </c>
      <c r="H3665" s="12">
        <f>COUNTIF(B:B,FACT_SEARCHES[[#This Row],[WD_PRODUCTS]])</f>
        <v>53</v>
      </c>
    </row>
    <row r="3666" spans="1:8" x14ac:dyDescent="0.3">
      <c r="A3666" s="12">
        <v>10664</v>
      </c>
      <c r="B3666" s="12">
        <v>257</v>
      </c>
      <c r="C3666" s="8">
        <v>10453</v>
      </c>
      <c r="D3666" s="12" t="s">
        <v>5333</v>
      </c>
      <c r="E3666" s="13">
        <v>44685</v>
      </c>
      <c r="F3666" s="12" t="s">
        <v>18082</v>
      </c>
      <c r="G3666" s="12">
        <f>IF(ISNUMBER(MATCH(C3666, FACT_ORDERS!C:C, 0)), 1, 0)</f>
        <v>0</v>
      </c>
      <c r="H3666" s="12">
        <f>COUNTIF(B:B,FACT_SEARCHES[[#This Row],[WD_PRODUCTS]])</f>
        <v>75</v>
      </c>
    </row>
    <row r="3667" spans="1:8" x14ac:dyDescent="0.3">
      <c r="A3667" s="12">
        <v>10665</v>
      </c>
      <c r="B3667" s="12">
        <v>281</v>
      </c>
      <c r="C3667" s="8">
        <v>10757</v>
      </c>
      <c r="D3667" s="12" t="s">
        <v>5334</v>
      </c>
      <c r="E3667" s="13">
        <v>45418</v>
      </c>
      <c r="F3667" s="12" t="s">
        <v>18083</v>
      </c>
      <c r="G3667" s="12">
        <f>IF(ISNUMBER(MATCH(C3667, FACT_ORDERS!C:C, 0)), 1, 0)</f>
        <v>0</v>
      </c>
      <c r="H3667" s="12">
        <f>COUNTIF(B:B,FACT_SEARCHES[[#This Row],[WD_PRODUCTS]])</f>
        <v>86</v>
      </c>
    </row>
    <row r="3668" spans="1:8" x14ac:dyDescent="0.3">
      <c r="A3668" s="12">
        <v>10666</v>
      </c>
      <c r="B3668" s="12">
        <v>296</v>
      </c>
      <c r="C3668" s="8">
        <v>10757</v>
      </c>
      <c r="D3668" s="12" t="s">
        <v>5335</v>
      </c>
      <c r="E3668" s="13">
        <v>45418</v>
      </c>
      <c r="F3668" s="12" t="s">
        <v>18084</v>
      </c>
      <c r="G3668" s="12">
        <f>IF(ISNUMBER(MATCH(C3668, FACT_ORDERS!C:C, 0)), 1, 0)</f>
        <v>0</v>
      </c>
      <c r="H3668" s="12">
        <f>COUNTIF(B:B,FACT_SEARCHES[[#This Row],[WD_PRODUCTS]])</f>
        <v>106</v>
      </c>
    </row>
    <row r="3669" spans="1:8" x14ac:dyDescent="0.3">
      <c r="A3669" s="12">
        <v>10667</v>
      </c>
      <c r="B3669" s="12">
        <v>273</v>
      </c>
      <c r="C3669" s="8">
        <v>10757</v>
      </c>
      <c r="D3669" s="12" t="s">
        <v>5336</v>
      </c>
      <c r="E3669" s="13">
        <v>45418</v>
      </c>
      <c r="F3669" s="12" t="s">
        <v>18085</v>
      </c>
      <c r="G3669" s="12">
        <f>IF(ISNUMBER(MATCH(C3669, FACT_ORDERS!C:C, 0)), 1, 0)</f>
        <v>0</v>
      </c>
      <c r="H3669" s="12">
        <f>COUNTIF(B:B,FACT_SEARCHES[[#This Row],[WD_PRODUCTS]])</f>
        <v>73</v>
      </c>
    </row>
    <row r="3670" spans="1:8" x14ac:dyDescent="0.3">
      <c r="A3670" s="12">
        <v>10668</v>
      </c>
      <c r="B3670" s="12">
        <v>234</v>
      </c>
      <c r="C3670" s="8">
        <v>10779</v>
      </c>
      <c r="D3670" s="12" t="s">
        <v>5337</v>
      </c>
      <c r="E3670" s="13">
        <v>45210</v>
      </c>
      <c r="F3670" s="12" t="s">
        <v>18086</v>
      </c>
      <c r="G3670" s="12">
        <f>IF(ISNUMBER(MATCH(C3670, FACT_ORDERS!C:C, 0)), 1, 0)</f>
        <v>1</v>
      </c>
      <c r="H3670" s="12">
        <f>COUNTIF(B:B,FACT_SEARCHES[[#This Row],[WD_PRODUCTS]])</f>
        <v>77</v>
      </c>
    </row>
    <row r="3671" spans="1:8" x14ac:dyDescent="0.3">
      <c r="A3671" s="12">
        <v>10669</v>
      </c>
      <c r="B3671" s="12">
        <v>237</v>
      </c>
      <c r="C3671" s="8">
        <v>10779</v>
      </c>
      <c r="D3671" s="12" t="s">
        <v>5338</v>
      </c>
      <c r="E3671" s="13">
        <v>45210</v>
      </c>
      <c r="F3671" s="12" t="s">
        <v>18087</v>
      </c>
      <c r="G3671" s="12">
        <f>IF(ISNUMBER(MATCH(C3671, FACT_ORDERS!C:C, 0)), 1, 0)</f>
        <v>1</v>
      </c>
      <c r="H3671" s="12">
        <f>COUNTIF(B:B,FACT_SEARCHES[[#This Row],[WD_PRODUCTS]])</f>
        <v>99</v>
      </c>
    </row>
    <row r="3672" spans="1:8" x14ac:dyDescent="0.3">
      <c r="A3672" s="12">
        <v>10670</v>
      </c>
      <c r="B3672" s="12">
        <v>211</v>
      </c>
      <c r="C3672" s="8">
        <v>10779</v>
      </c>
      <c r="D3672" s="12" t="s">
        <v>5339</v>
      </c>
      <c r="E3672" s="13">
        <v>45210</v>
      </c>
      <c r="F3672" s="12" t="s">
        <v>18088</v>
      </c>
      <c r="G3672" s="12">
        <f>IF(ISNUMBER(MATCH(C3672, FACT_ORDERS!C:C, 0)), 1, 0)</f>
        <v>1</v>
      </c>
      <c r="H3672" s="12">
        <f>COUNTIF(B:B,FACT_SEARCHES[[#This Row],[WD_PRODUCTS]])</f>
        <v>65</v>
      </c>
    </row>
    <row r="3673" spans="1:8" x14ac:dyDescent="0.3">
      <c r="A3673" s="12">
        <v>10671</v>
      </c>
      <c r="B3673" s="12">
        <v>231</v>
      </c>
      <c r="C3673" s="8">
        <v>10728</v>
      </c>
      <c r="D3673" s="12" t="s">
        <v>5340</v>
      </c>
      <c r="E3673" s="13">
        <v>44937</v>
      </c>
      <c r="F3673" s="12" t="s">
        <v>18089</v>
      </c>
      <c r="G3673" s="12">
        <f>IF(ISNUMBER(MATCH(C3673, FACT_ORDERS!C:C, 0)), 1, 0)</f>
        <v>0</v>
      </c>
      <c r="H3673" s="12">
        <f>COUNTIF(B:B,FACT_SEARCHES[[#This Row],[WD_PRODUCTS]])</f>
        <v>58</v>
      </c>
    </row>
    <row r="3674" spans="1:8" x14ac:dyDescent="0.3">
      <c r="A3674" s="12">
        <v>10672</v>
      </c>
      <c r="B3674" s="12">
        <v>209</v>
      </c>
      <c r="C3674" s="8">
        <v>10829</v>
      </c>
      <c r="D3674" s="12" t="s">
        <v>5341</v>
      </c>
      <c r="E3674" s="13">
        <v>45026</v>
      </c>
      <c r="F3674" s="12" t="s">
        <v>4435</v>
      </c>
      <c r="G3674" s="12">
        <f>IF(ISNUMBER(MATCH(C3674, FACT_ORDERS!C:C, 0)), 1, 0)</f>
        <v>1</v>
      </c>
      <c r="H3674" s="12">
        <f>COUNTIF(B:B,FACT_SEARCHES[[#This Row],[WD_PRODUCTS]])</f>
        <v>91</v>
      </c>
    </row>
    <row r="3675" spans="1:8" x14ac:dyDescent="0.3">
      <c r="A3675" s="12">
        <v>10673</v>
      </c>
      <c r="B3675" s="12">
        <v>269</v>
      </c>
      <c r="C3675" s="8">
        <v>10499</v>
      </c>
      <c r="D3675" s="12" t="s">
        <v>5342</v>
      </c>
      <c r="E3675" s="13">
        <v>45396</v>
      </c>
      <c r="F3675" s="12" t="s">
        <v>18090</v>
      </c>
      <c r="G3675" s="12">
        <f>IF(ISNUMBER(MATCH(C3675, FACT_ORDERS!C:C, 0)), 1, 0)</f>
        <v>1</v>
      </c>
      <c r="H3675" s="12">
        <f>COUNTIF(B:B,FACT_SEARCHES[[#This Row],[WD_PRODUCTS]])</f>
        <v>50</v>
      </c>
    </row>
    <row r="3676" spans="1:8" x14ac:dyDescent="0.3">
      <c r="A3676" s="12">
        <v>10674</v>
      </c>
      <c r="B3676" s="12">
        <v>237</v>
      </c>
      <c r="C3676" s="8">
        <v>10499</v>
      </c>
      <c r="D3676" s="12" t="s">
        <v>5343</v>
      </c>
      <c r="E3676" s="13">
        <v>45396</v>
      </c>
      <c r="F3676" s="12" t="s">
        <v>18091</v>
      </c>
      <c r="G3676" s="12">
        <f>IF(ISNUMBER(MATCH(C3676, FACT_ORDERS!C:C, 0)), 1, 0)</f>
        <v>1</v>
      </c>
      <c r="H3676" s="12">
        <f>COUNTIF(B:B,FACT_SEARCHES[[#This Row],[WD_PRODUCTS]])</f>
        <v>99</v>
      </c>
    </row>
    <row r="3677" spans="1:8" x14ac:dyDescent="0.3">
      <c r="A3677" s="12">
        <v>10675</v>
      </c>
      <c r="B3677" s="12">
        <v>231</v>
      </c>
      <c r="C3677" s="8">
        <v>10797</v>
      </c>
      <c r="D3677" s="12" t="s">
        <v>5344</v>
      </c>
      <c r="E3677" s="13">
        <v>45077</v>
      </c>
      <c r="F3677" s="12" t="s">
        <v>18092</v>
      </c>
      <c r="G3677" s="12">
        <f>IF(ISNUMBER(MATCH(C3677, FACT_ORDERS!C:C, 0)), 1, 0)</f>
        <v>0</v>
      </c>
      <c r="H3677" s="12">
        <f>COUNTIF(B:B,FACT_SEARCHES[[#This Row],[WD_PRODUCTS]])</f>
        <v>58</v>
      </c>
    </row>
    <row r="3678" spans="1:8" x14ac:dyDescent="0.3">
      <c r="A3678" s="12">
        <v>10676</v>
      </c>
      <c r="B3678" s="12">
        <v>206</v>
      </c>
      <c r="C3678" s="8">
        <v>10797</v>
      </c>
      <c r="D3678" s="12" t="s">
        <v>5345</v>
      </c>
      <c r="E3678" s="13">
        <v>45077</v>
      </c>
      <c r="F3678" s="12" t="s">
        <v>18093</v>
      </c>
      <c r="G3678" s="12">
        <f>IF(ISNUMBER(MATCH(C3678, FACT_ORDERS!C:C, 0)), 1, 0)</f>
        <v>0</v>
      </c>
      <c r="H3678" s="12">
        <f>COUNTIF(B:B,FACT_SEARCHES[[#This Row],[WD_PRODUCTS]])</f>
        <v>54</v>
      </c>
    </row>
    <row r="3679" spans="1:8" x14ac:dyDescent="0.3">
      <c r="A3679" s="12">
        <v>10677</v>
      </c>
      <c r="B3679" s="12">
        <v>257</v>
      </c>
      <c r="C3679" s="8">
        <v>10797</v>
      </c>
      <c r="D3679" s="12" t="s">
        <v>5346</v>
      </c>
      <c r="E3679" s="13">
        <v>45077</v>
      </c>
      <c r="F3679" s="12" t="s">
        <v>18094</v>
      </c>
      <c r="G3679" s="12">
        <f>IF(ISNUMBER(MATCH(C3679, FACT_ORDERS!C:C, 0)), 1, 0)</f>
        <v>0</v>
      </c>
      <c r="H3679" s="12">
        <f>COUNTIF(B:B,FACT_SEARCHES[[#This Row],[WD_PRODUCTS]])</f>
        <v>75</v>
      </c>
    </row>
    <row r="3680" spans="1:8" x14ac:dyDescent="0.3">
      <c r="A3680" s="12">
        <v>10678</v>
      </c>
      <c r="B3680" s="12">
        <v>265</v>
      </c>
      <c r="C3680" s="8">
        <v>10797</v>
      </c>
      <c r="D3680" s="12" t="s">
        <v>5347</v>
      </c>
      <c r="E3680" s="13">
        <v>45077</v>
      </c>
      <c r="F3680" s="12" t="s">
        <v>4359</v>
      </c>
      <c r="G3680" s="12">
        <f>IF(ISNUMBER(MATCH(C3680, FACT_ORDERS!C:C, 0)), 1, 0)</f>
        <v>0</v>
      </c>
      <c r="H3680" s="12">
        <f>COUNTIF(B:B,FACT_SEARCHES[[#This Row],[WD_PRODUCTS]])</f>
        <v>89</v>
      </c>
    </row>
    <row r="3681" spans="1:8" x14ac:dyDescent="0.3">
      <c r="A3681" s="12">
        <v>10679</v>
      </c>
      <c r="B3681" s="12">
        <v>201</v>
      </c>
      <c r="C3681" s="8">
        <v>10797</v>
      </c>
      <c r="D3681" s="12" t="s">
        <v>5348</v>
      </c>
      <c r="E3681" s="13">
        <v>45077</v>
      </c>
      <c r="F3681" s="12" t="s">
        <v>16168</v>
      </c>
      <c r="G3681" s="12">
        <f>IF(ISNUMBER(MATCH(C3681, FACT_ORDERS!C:C, 0)), 1, 0)</f>
        <v>0</v>
      </c>
      <c r="H3681" s="12">
        <f>COUNTIF(B:B,FACT_SEARCHES[[#This Row],[WD_PRODUCTS]])</f>
        <v>65</v>
      </c>
    </row>
    <row r="3682" spans="1:8" x14ac:dyDescent="0.3">
      <c r="A3682" s="12">
        <v>10680</v>
      </c>
      <c r="B3682" s="12">
        <v>275</v>
      </c>
      <c r="C3682" s="8">
        <v>10787</v>
      </c>
      <c r="D3682" s="12" t="s">
        <v>5349</v>
      </c>
      <c r="E3682" s="13">
        <v>45429</v>
      </c>
      <c r="F3682" s="12" t="s">
        <v>18095</v>
      </c>
      <c r="G3682" s="12">
        <f>IF(ISNUMBER(MATCH(C3682, FACT_ORDERS!C:C, 0)), 1, 0)</f>
        <v>0</v>
      </c>
      <c r="H3682" s="12">
        <f>COUNTIF(B:B,FACT_SEARCHES[[#This Row],[WD_PRODUCTS]])</f>
        <v>70</v>
      </c>
    </row>
    <row r="3683" spans="1:8" x14ac:dyDescent="0.3">
      <c r="A3683" s="12">
        <v>10681</v>
      </c>
      <c r="B3683" s="12">
        <v>299</v>
      </c>
      <c r="C3683" s="8">
        <v>10787</v>
      </c>
      <c r="D3683" s="12" t="s">
        <v>5350</v>
      </c>
      <c r="E3683" s="13">
        <v>45429</v>
      </c>
      <c r="F3683" s="12" t="s">
        <v>18096</v>
      </c>
      <c r="G3683" s="12">
        <f>IF(ISNUMBER(MATCH(C3683, FACT_ORDERS!C:C, 0)), 1, 0)</f>
        <v>0</v>
      </c>
      <c r="H3683" s="12">
        <f>COUNTIF(B:B,FACT_SEARCHES[[#This Row],[WD_PRODUCTS]])</f>
        <v>125</v>
      </c>
    </row>
    <row r="3684" spans="1:8" x14ac:dyDescent="0.3">
      <c r="A3684" s="12">
        <v>10682</v>
      </c>
      <c r="B3684" s="12">
        <v>268</v>
      </c>
      <c r="C3684" s="8">
        <v>10706</v>
      </c>
      <c r="D3684" s="12" t="s">
        <v>5351</v>
      </c>
      <c r="E3684" s="13">
        <v>45000</v>
      </c>
      <c r="F3684" s="12" t="s">
        <v>18097</v>
      </c>
      <c r="G3684" s="12">
        <f>IF(ISNUMBER(MATCH(C3684, FACT_ORDERS!C:C, 0)), 1, 0)</f>
        <v>0</v>
      </c>
      <c r="H3684" s="12">
        <f>COUNTIF(B:B,FACT_SEARCHES[[#This Row],[WD_PRODUCTS]])</f>
        <v>78</v>
      </c>
    </row>
    <row r="3685" spans="1:8" x14ac:dyDescent="0.3">
      <c r="A3685" s="12">
        <v>10683</v>
      </c>
      <c r="B3685" s="12">
        <v>228</v>
      </c>
      <c r="C3685" s="8">
        <v>10139</v>
      </c>
      <c r="D3685" s="12" t="s">
        <v>5352</v>
      </c>
      <c r="E3685" s="13">
        <v>45450</v>
      </c>
      <c r="F3685" s="12" t="s">
        <v>18098</v>
      </c>
      <c r="G3685" s="12">
        <f>IF(ISNUMBER(MATCH(C3685, FACT_ORDERS!C:C, 0)), 1, 0)</f>
        <v>0</v>
      </c>
      <c r="H3685" s="12">
        <f>COUNTIF(B:B,FACT_SEARCHES[[#This Row],[WD_PRODUCTS]])</f>
        <v>79</v>
      </c>
    </row>
    <row r="3686" spans="1:8" x14ac:dyDescent="0.3">
      <c r="A3686" s="12">
        <v>10684</v>
      </c>
      <c r="B3686" s="12">
        <v>203</v>
      </c>
      <c r="C3686" s="8">
        <v>10139</v>
      </c>
      <c r="D3686" s="12" t="s">
        <v>5353</v>
      </c>
      <c r="E3686" s="13">
        <v>45450</v>
      </c>
      <c r="F3686" s="12" t="s">
        <v>18099</v>
      </c>
      <c r="G3686" s="12">
        <f>IF(ISNUMBER(MATCH(C3686, FACT_ORDERS!C:C, 0)), 1, 0)</f>
        <v>0</v>
      </c>
      <c r="H3686" s="12">
        <f>COUNTIF(B:B,FACT_SEARCHES[[#This Row],[WD_PRODUCTS]])</f>
        <v>46</v>
      </c>
    </row>
    <row r="3687" spans="1:8" x14ac:dyDescent="0.3">
      <c r="A3687" s="12">
        <v>10685</v>
      </c>
      <c r="B3687" s="12">
        <v>219</v>
      </c>
      <c r="C3687" s="8">
        <v>10931</v>
      </c>
      <c r="D3687" s="12" t="s">
        <v>5354</v>
      </c>
      <c r="E3687" s="13">
        <v>45204</v>
      </c>
      <c r="F3687" s="12" t="s">
        <v>18100</v>
      </c>
      <c r="G3687" s="12">
        <f>IF(ISNUMBER(MATCH(C3687, FACT_ORDERS!C:C, 0)), 1, 0)</f>
        <v>0</v>
      </c>
      <c r="H3687" s="12">
        <f>COUNTIF(B:B,FACT_SEARCHES[[#This Row],[WD_PRODUCTS]])</f>
        <v>83</v>
      </c>
    </row>
    <row r="3688" spans="1:8" x14ac:dyDescent="0.3">
      <c r="A3688" s="12">
        <v>10686</v>
      </c>
      <c r="B3688" s="12">
        <v>233</v>
      </c>
      <c r="C3688" s="8">
        <v>10931</v>
      </c>
      <c r="D3688" s="12" t="s">
        <v>5355</v>
      </c>
      <c r="E3688" s="13">
        <v>45204</v>
      </c>
      <c r="F3688" s="12" t="s">
        <v>18101</v>
      </c>
      <c r="G3688" s="12">
        <f>IF(ISNUMBER(MATCH(C3688, FACT_ORDERS!C:C, 0)), 1, 0)</f>
        <v>0</v>
      </c>
      <c r="H3688" s="12">
        <f>COUNTIF(B:B,FACT_SEARCHES[[#This Row],[WD_PRODUCTS]])</f>
        <v>76</v>
      </c>
    </row>
    <row r="3689" spans="1:8" x14ac:dyDescent="0.3">
      <c r="A3689" s="12">
        <v>10687</v>
      </c>
      <c r="B3689" s="12">
        <v>205</v>
      </c>
      <c r="C3689" s="8">
        <v>10931</v>
      </c>
      <c r="D3689" s="12" t="s">
        <v>5356</v>
      </c>
      <c r="E3689" s="13">
        <v>45204</v>
      </c>
      <c r="F3689" s="12" t="s">
        <v>18102</v>
      </c>
      <c r="G3689" s="12">
        <f>IF(ISNUMBER(MATCH(C3689, FACT_ORDERS!C:C, 0)), 1, 0)</f>
        <v>0</v>
      </c>
      <c r="H3689" s="12">
        <f>COUNTIF(B:B,FACT_SEARCHES[[#This Row],[WD_PRODUCTS]])</f>
        <v>40</v>
      </c>
    </row>
    <row r="3690" spans="1:8" x14ac:dyDescent="0.3">
      <c r="A3690" s="12">
        <v>10688</v>
      </c>
      <c r="B3690" s="12">
        <v>263</v>
      </c>
      <c r="C3690" s="8">
        <v>10931</v>
      </c>
      <c r="D3690" s="12" t="s">
        <v>5357</v>
      </c>
      <c r="E3690" s="13">
        <v>45204</v>
      </c>
      <c r="F3690" s="12" t="s">
        <v>14533</v>
      </c>
      <c r="G3690" s="12">
        <f>IF(ISNUMBER(MATCH(C3690, FACT_ORDERS!C:C, 0)), 1, 0)</f>
        <v>0</v>
      </c>
      <c r="H3690" s="12">
        <f>COUNTIF(B:B,FACT_SEARCHES[[#This Row],[WD_PRODUCTS]])</f>
        <v>108</v>
      </c>
    </row>
    <row r="3691" spans="1:8" x14ac:dyDescent="0.3">
      <c r="A3691" s="12">
        <v>10689</v>
      </c>
      <c r="B3691" s="12">
        <v>253</v>
      </c>
      <c r="C3691" s="8">
        <v>10931</v>
      </c>
      <c r="D3691" s="12" t="s">
        <v>5358</v>
      </c>
      <c r="E3691" s="13">
        <v>45204</v>
      </c>
      <c r="F3691" s="12" t="s">
        <v>12194</v>
      </c>
      <c r="G3691" s="12">
        <f>IF(ISNUMBER(MATCH(C3691, FACT_ORDERS!C:C, 0)), 1, 0)</f>
        <v>0</v>
      </c>
      <c r="H3691" s="12">
        <f>COUNTIF(B:B,FACT_SEARCHES[[#This Row],[WD_PRODUCTS]])</f>
        <v>78</v>
      </c>
    </row>
    <row r="3692" spans="1:8" x14ac:dyDescent="0.3">
      <c r="A3692" s="12">
        <v>10690</v>
      </c>
      <c r="B3692" s="12">
        <v>210</v>
      </c>
      <c r="C3692" s="8">
        <v>10625</v>
      </c>
      <c r="D3692" s="12" t="s">
        <v>5359</v>
      </c>
      <c r="E3692" s="13">
        <v>45331</v>
      </c>
      <c r="F3692" s="12" t="s">
        <v>18103</v>
      </c>
      <c r="G3692" s="12">
        <f>IF(ISNUMBER(MATCH(C3692, FACT_ORDERS!C:C, 0)), 1, 0)</f>
        <v>1</v>
      </c>
      <c r="H3692" s="12">
        <f>COUNTIF(B:B,FACT_SEARCHES[[#This Row],[WD_PRODUCTS]])</f>
        <v>77</v>
      </c>
    </row>
    <row r="3693" spans="1:8" x14ac:dyDescent="0.3">
      <c r="A3693" s="12">
        <v>10691</v>
      </c>
      <c r="B3693" s="12">
        <v>201</v>
      </c>
      <c r="C3693" s="8">
        <v>10625</v>
      </c>
      <c r="D3693" s="12" t="s">
        <v>5360</v>
      </c>
      <c r="E3693" s="13">
        <v>45331</v>
      </c>
      <c r="F3693" s="12" t="s">
        <v>18104</v>
      </c>
      <c r="G3693" s="12">
        <f>IF(ISNUMBER(MATCH(C3693, FACT_ORDERS!C:C, 0)), 1, 0)</f>
        <v>1</v>
      </c>
      <c r="H3693" s="12">
        <f>COUNTIF(B:B,FACT_SEARCHES[[#This Row],[WD_PRODUCTS]])</f>
        <v>65</v>
      </c>
    </row>
    <row r="3694" spans="1:8" x14ac:dyDescent="0.3">
      <c r="A3694" s="12">
        <v>10692</v>
      </c>
      <c r="B3694" s="12">
        <v>228</v>
      </c>
      <c r="C3694" s="8">
        <v>10643</v>
      </c>
      <c r="D3694" s="12" t="s">
        <v>5361</v>
      </c>
      <c r="E3694" s="13">
        <v>44829</v>
      </c>
      <c r="F3694" s="12" t="s">
        <v>3862</v>
      </c>
      <c r="G3694" s="12">
        <f>IF(ISNUMBER(MATCH(C3694, FACT_ORDERS!C:C, 0)), 1, 0)</f>
        <v>0</v>
      </c>
      <c r="H3694" s="12">
        <f>COUNTIF(B:B,FACT_SEARCHES[[#This Row],[WD_PRODUCTS]])</f>
        <v>79</v>
      </c>
    </row>
    <row r="3695" spans="1:8" x14ac:dyDescent="0.3">
      <c r="A3695" s="12">
        <v>10693</v>
      </c>
      <c r="B3695" s="12">
        <v>256</v>
      </c>
      <c r="C3695" s="8">
        <v>10457</v>
      </c>
      <c r="D3695" s="12" t="s">
        <v>5362</v>
      </c>
      <c r="E3695" s="13">
        <v>44128</v>
      </c>
      <c r="F3695" s="12" t="s">
        <v>18105</v>
      </c>
      <c r="G3695" s="12">
        <f>IF(ISNUMBER(MATCH(C3695, FACT_ORDERS!C:C, 0)), 1, 0)</f>
        <v>0</v>
      </c>
      <c r="H3695" s="12">
        <f>COUNTIF(B:B,FACT_SEARCHES[[#This Row],[WD_PRODUCTS]])</f>
        <v>63</v>
      </c>
    </row>
    <row r="3696" spans="1:8" x14ac:dyDescent="0.3">
      <c r="A3696" s="12">
        <v>10694</v>
      </c>
      <c r="B3696" s="12">
        <v>203</v>
      </c>
      <c r="C3696" s="8">
        <v>10457</v>
      </c>
      <c r="D3696" s="12" t="s">
        <v>5363</v>
      </c>
      <c r="E3696" s="13">
        <v>44128</v>
      </c>
      <c r="F3696" s="12" t="s">
        <v>17449</v>
      </c>
      <c r="G3696" s="12">
        <f>IF(ISNUMBER(MATCH(C3696, FACT_ORDERS!C:C, 0)), 1, 0)</f>
        <v>0</v>
      </c>
      <c r="H3696" s="12">
        <f>COUNTIF(B:B,FACT_SEARCHES[[#This Row],[WD_PRODUCTS]])</f>
        <v>46</v>
      </c>
    </row>
    <row r="3697" spans="1:8" x14ac:dyDescent="0.3">
      <c r="A3697" s="12">
        <v>10695</v>
      </c>
      <c r="B3697" s="12">
        <v>218</v>
      </c>
      <c r="C3697" s="8">
        <v>10438</v>
      </c>
      <c r="D3697" s="12" t="s">
        <v>5364</v>
      </c>
      <c r="E3697" s="13">
        <v>45119</v>
      </c>
      <c r="F3697" s="12" t="s">
        <v>18106</v>
      </c>
      <c r="G3697" s="12">
        <f>IF(ISNUMBER(MATCH(C3697, FACT_ORDERS!C:C, 0)), 1, 0)</f>
        <v>1</v>
      </c>
      <c r="H3697" s="12">
        <f>COUNTIF(B:B,FACT_SEARCHES[[#This Row],[WD_PRODUCTS]])</f>
        <v>39</v>
      </c>
    </row>
    <row r="3698" spans="1:8" x14ac:dyDescent="0.3">
      <c r="A3698" s="12">
        <v>10696</v>
      </c>
      <c r="B3698" s="12">
        <v>233</v>
      </c>
      <c r="C3698" s="8">
        <v>10438</v>
      </c>
      <c r="D3698" s="12" t="s">
        <v>5365</v>
      </c>
      <c r="E3698" s="13">
        <v>45119</v>
      </c>
      <c r="F3698" s="12" t="s">
        <v>18107</v>
      </c>
      <c r="G3698" s="12">
        <f>IF(ISNUMBER(MATCH(C3698, FACT_ORDERS!C:C, 0)), 1, 0)</f>
        <v>1</v>
      </c>
      <c r="H3698" s="12">
        <f>COUNTIF(B:B,FACT_SEARCHES[[#This Row],[WD_PRODUCTS]])</f>
        <v>76</v>
      </c>
    </row>
    <row r="3699" spans="1:8" x14ac:dyDescent="0.3">
      <c r="A3699" s="12">
        <v>10697</v>
      </c>
      <c r="B3699" s="12">
        <v>214</v>
      </c>
      <c r="C3699" s="8">
        <v>10342</v>
      </c>
      <c r="D3699" s="12" t="s">
        <v>5366</v>
      </c>
      <c r="E3699" s="13">
        <v>45382</v>
      </c>
      <c r="F3699" s="12" t="s">
        <v>18108</v>
      </c>
      <c r="G3699" s="12">
        <f>IF(ISNUMBER(MATCH(C3699, FACT_ORDERS!C:C, 0)), 1, 0)</f>
        <v>1</v>
      </c>
      <c r="H3699" s="12">
        <f>COUNTIF(B:B,FACT_SEARCHES[[#This Row],[WD_PRODUCTS]])</f>
        <v>51</v>
      </c>
    </row>
    <row r="3700" spans="1:8" x14ac:dyDescent="0.3">
      <c r="A3700" s="12">
        <v>10698</v>
      </c>
      <c r="B3700" s="12">
        <v>298</v>
      </c>
      <c r="C3700" s="8">
        <v>10781</v>
      </c>
      <c r="D3700" s="12" t="s">
        <v>5367</v>
      </c>
      <c r="E3700" s="13">
        <v>44508</v>
      </c>
      <c r="F3700" s="12" t="s">
        <v>18109</v>
      </c>
      <c r="G3700" s="12">
        <f>IF(ISNUMBER(MATCH(C3700, FACT_ORDERS!C:C, 0)), 1, 0)</f>
        <v>1</v>
      </c>
      <c r="H3700" s="12">
        <f>COUNTIF(B:B,FACT_SEARCHES[[#This Row],[WD_PRODUCTS]])</f>
        <v>79</v>
      </c>
    </row>
    <row r="3701" spans="1:8" x14ac:dyDescent="0.3">
      <c r="A3701" s="12">
        <v>10699</v>
      </c>
      <c r="B3701" s="12">
        <v>251</v>
      </c>
      <c r="C3701" s="8">
        <v>10781</v>
      </c>
      <c r="D3701" s="12" t="s">
        <v>5368</v>
      </c>
      <c r="E3701" s="13">
        <v>44508</v>
      </c>
      <c r="F3701" s="12" t="s">
        <v>18110</v>
      </c>
      <c r="G3701" s="12">
        <f>IF(ISNUMBER(MATCH(C3701, FACT_ORDERS!C:C, 0)), 1, 0)</f>
        <v>1</v>
      </c>
      <c r="H3701" s="12">
        <f>COUNTIF(B:B,FACT_SEARCHES[[#This Row],[WD_PRODUCTS]])</f>
        <v>67</v>
      </c>
    </row>
    <row r="3702" spans="1:8" x14ac:dyDescent="0.3">
      <c r="A3702" s="12">
        <v>10700</v>
      </c>
      <c r="B3702" s="12">
        <v>202</v>
      </c>
      <c r="C3702" s="8">
        <v>10781</v>
      </c>
      <c r="D3702" s="12" t="s">
        <v>5369</v>
      </c>
      <c r="E3702" s="13">
        <v>44508</v>
      </c>
      <c r="F3702" s="12" t="s">
        <v>18111</v>
      </c>
      <c r="G3702" s="12">
        <f>IF(ISNUMBER(MATCH(C3702, FACT_ORDERS!C:C, 0)), 1, 0)</f>
        <v>1</v>
      </c>
      <c r="H3702" s="12">
        <f>COUNTIF(B:B,FACT_SEARCHES[[#This Row],[WD_PRODUCTS]])</f>
        <v>74</v>
      </c>
    </row>
    <row r="3703" spans="1:8" x14ac:dyDescent="0.3">
      <c r="A3703" s="12">
        <v>10701</v>
      </c>
      <c r="B3703" s="12">
        <v>292</v>
      </c>
      <c r="C3703" s="8">
        <v>10781</v>
      </c>
      <c r="D3703" s="12" t="s">
        <v>5370</v>
      </c>
      <c r="E3703" s="13">
        <v>44508</v>
      </c>
      <c r="F3703" s="12" t="s">
        <v>3269</v>
      </c>
      <c r="G3703" s="12">
        <f>IF(ISNUMBER(MATCH(C3703, FACT_ORDERS!C:C, 0)), 1, 0)</f>
        <v>1</v>
      </c>
      <c r="H3703" s="12">
        <f>COUNTIF(B:B,FACT_SEARCHES[[#This Row],[WD_PRODUCTS]])</f>
        <v>95</v>
      </c>
    </row>
    <row r="3704" spans="1:8" x14ac:dyDescent="0.3">
      <c r="A3704" s="12">
        <v>10702</v>
      </c>
      <c r="B3704" s="12">
        <v>257</v>
      </c>
      <c r="C3704" s="8">
        <v>10077</v>
      </c>
      <c r="D3704" s="12" t="s">
        <v>5371</v>
      </c>
      <c r="E3704" s="13">
        <v>44463</v>
      </c>
      <c r="F3704" s="12" t="s">
        <v>15710</v>
      </c>
      <c r="G3704" s="12">
        <f>IF(ISNUMBER(MATCH(C3704, FACT_ORDERS!C:C, 0)), 1, 0)</f>
        <v>0</v>
      </c>
      <c r="H3704" s="12">
        <f>COUNTIF(B:B,FACT_SEARCHES[[#This Row],[WD_PRODUCTS]])</f>
        <v>75</v>
      </c>
    </row>
    <row r="3705" spans="1:8" x14ac:dyDescent="0.3">
      <c r="A3705" s="12">
        <v>10703</v>
      </c>
      <c r="B3705" s="12">
        <v>242</v>
      </c>
      <c r="C3705" s="8">
        <v>10077</v>
      </c>
      <c r="D3705" s="12" t="s">
        <v>5372</v>
      </c>
      <c r="E3705" s="13">
        <v>44463</v>
      </c>
      <c r="F3705" s="12" t="s">
        <v>18112</v>
      </c>
      <c r="G3705" s="12">
        <f>IF(ISNUMBER(MATCH(C3705, FACT_ORDERS!C:C, 0)), 1, 0)</f>
        <v>0</v>
      </c>
      <c r="H3705" s="12">
        <f>COUNTIF(B:B,FACT_SEARCHES[[#This Row],[WD_PRODUCTS]])</f>
        <v>76</v>
      </c>
    </row>
    <row r="3706" spans="1:8" x14ac:dyDescent="0.3">
      <c r="A3706" s="12">
        <v>10704</v>
      </c>
      <c r="B3706" s="12">
        <v>208</v>
      </c>
      <c r="C3706" s="8">
        <v>10077</v>
      </c>
      <c r="D3706" s="12" t="s">
        <v>5373</v>
      </c>
      <c r="E3706" s="13">
        <v>44463</v>
      </c>
      <c r="F3706" s="12" t="s">
        <v>18113</v>
      </c>
      <c r="G3706" s="12">
        <f>IF(ISNUMBER(MATCH(C3706, FACT_ORDERS!C:C, 0)), 1, 0)</f>
        <v>0</v>
      </c>
      <c r="H3706" s="12">
        <f>COUNTIF(B:B,FACT_SEARCHES[[#This Row],[WD_PRODUCTS]])</f>
        <v>91</v>
      </c>
    </row>
    <row r="3707" spans="1:8" x14ac:dyDescent="0.3">
      <c r="A3707" s="12">
        <v>10705</v>
      </c>
      <c r="B3707" s="12">
        <v>245</v>
      </c>
      <c r="C3707" s="8">
        <v>10077</v>
      </c>
      <c r="D3707" s="12" t="s">
        <v>5374</v>
      </c>
      <c r="E3707" s="13">
        <v>44463</v>
      </c>
      <c r="F3707" s="12" t="s">
        <v>18114</v>
      </c>
      <c r="G3707" s="12">
        <f>IF(ISNUMBER(MATCH(C3707, FACT_ORDERS!C:C, 0)), 1, 0)</f>
        <v>0</v>
      </c>
      <c r="H3707" s="12">
        <f>COUNTIF(B:B,FACT_SEARCHES[[#This Row],[WD_PRODUCTS]])</f>
        <v>58</v>
      </c>
    </row>
    <row r="3708" spans="1:8" x14ac:dyDescent="0.3">
      <c r="A3708" s="12">
        <v>10706</v>
      </c>
      <c r="B3708" s="12">
        <v>294</v>
      </c>
      <c r="C3708" s="8">
        <v>10077</v>
      </c>
      <c r="D3708" s="12" t="s">
        <v>5375</v>
      </c>
      <c r="E3708" s="13">
        <v>44463</v>
      </c>
      <c r="F3708" s="12" t="s">
        <v>4389</v>
      </c>
      <c r="G3708" s="12">
        <f>IF(ISNUMBER(MATCH(C3708, FACT_ORDERS!C:C, 0)), 1, 0)</f>
        <v>0</v>
      </c>
      <c r="H3708" s="12">
        <f>COUNTIF(B:B,FACT_SEARCHES[[#This Row],[WD_PRODUCTS]])</f>
        <v>60</v>
      </c>
    </row>
    <row r="3709" spans="1:8" x14ac:dyDescent="0.3">
      <c r="A3709" s="12">
        <v>10707</v>
      </c>
      <c r="B3709" s="12">
        <v>222</v>
      </c>
      <c r="C3709" s="8">
        <v>10077</v>
      </c>
      <c r="D3709" s="12" t="s">
        <v>5376</v>
      </c>
      <c r="E3709" s="13">
        <v>44463</v>
      </c>
      <c r="F3709" s="12" t="s">
        <v>18115</v>
      </c>
      <c r="G3709" s="12">
        <f>IF(ISNUMBER(MATCH(C3709, FACT_ORDERS!C:C, 0)), 1, 0)</f>
        <v>0</v>
      </c>
      <c r="H3709" s="12">
        <f>COUNTIF(B:B,FACT_SEARCHES[[#This Row],[WD_PRODUCTS]])</f>
        <v>73</v>
      </c>
    </row>
    <row r="3710" spans="1:8" x14ac:dyDescent="0.3">
      <c r="A3710" s="12">
        <v>10708</v>
      </c>
      <c r="B3710" s="12">
        <v>227</v>
      </c>
      <c r="C3710" s="8">
        <v>10077</v>
      </c>
      <c r="D3710" s="12" t="s">
        <v>5377</v>
      </c>
      <c r="E3710" s="13">
        <v>44463</v>
      </c>
      <c r="F3710" s="12" t="s">
        <v>18116</v>
      </c>
      <c r="G3710" s="12">
        <f>IF(ISNUMBER(MATCH(C3710, FACT_ORDERS!C:C, 0)), 1, 0)</f>
        <v>0</v>
      </c>
      <c r="H3710" s="12">
        <f>COUNTIF(B:B,FACT_SEARCHES[[#This Row],[WD_PRODUCTS]])</f>
        <v>93</v>
      </c>
    </row>
    <row r="3711" spans="1:8" x14ac:dyDescent="0.3">
      <c r="A3711" s="12">
        <v>10709</v>
      </c>
      <c r="B3711" s="12">
        <v>225</v>
      </c>
      <c r="C3711" s="8">
        <v>10077</v>
      </c>
      <c r="D3711" s="12" t="s">
        <v>5378</v>
      </c>
      <c r="E3711" s="13">
        <v>44463</v>
      </c>
      <c r="F3711" s="12" t="s">
        <v>18117</v>
      </c>
      <c r="G3711" s="12">
        <f>IF(ISNUMBER(MATCH(C3711, FACT_ORDERS!C:C, 0)), 1, 0)</f>
        <v>0</v>
      </c>
      <c r="H3711" s="12">
        <f>COUNTIF(B:B,FACT_SEARCHES[[#This Row],[WD_PRODUCTS]])</f>
        <v>74</v>
      </c>
    </row>
    <row r="3712" spans="1:8" x14ac:dyDescent="0.3">
      <c r="A3712" s="12">
        <v>10710</v>
      </c>
      <c r="B3712" s="12">
        <v>260</v>
      </c>
      <c r="C3712" s="8">
        <v>10115</v>
      </c>
      <c r="D3712" s="12" t="s">
        <v>5379</v>
      </c>
      <c r="E3712" s="13">
        <v>45499</v>
      </c>
      <c r="F3712" s="12" t="s">
        <v>18118</v>
      </c>
      <c r="G3712" s="12">
        <f>IF(ISNUMBER(MATCH(C3712, FACT_ORDERS!C:C, 0)), 1, 0)</f>
        <v>0</v>
      </c>
      <c r="H3712" s="12">
        <f>COUNTIF(B:B,FACT_SEARCHES[[#This Row],[WD_PRODUCTS]])</f>
        <v>86</v>
      </c>
    </row>
    <row r="3713" spans="1:8" x14ac:dyDescent="0.3">
      <c r="A3713" s="12">
        <v>10711</v>
      </c>
      <c r="B3713" s="12">
        <v>262</v>
      </c>
      <c r="C3713" s="8">
        <v>10115</v>
      </c>
      <c r="D3713" s="12" t="s">
        <v>5380</v>
      </c>
      <c r="E3713" s="13">
        <v>45499</v>
      </c>
      <c r="F3713" s="12" t="s">
        <v>18119</v>
      </c>
      <c r="G3713" s="12">
        <f>IF(ISNUMBER(MATCH(C3713, FACT_ORDERS!C:C, 0)), 1, 0)</f>
        <v>0</v>
      </c>
      <c r="H3713" s="12">
        <f>COUNTIF(B:B,FACT_SEARCHES[[#This Row],[WD_PRODUCTS]])</f>
        <v>70</v>
      </c>
    </row>
    <row r="3714" spans="1:8" x14ac:dyDescent="0.3">
      <c r="A3714" s="12">
        <v>10712</v>
      </c>
      <c r="B3714" s="12">
        <v>279</v>
      </c>
      <c r="C3714" s="8">
        <v>10115</v>
      </c>
      <c r="D3714" s="12" t="s">
        <v>5381</v>
      </c>
      <c r="E3714" s="13">
        <v>45499</v>
      </c>
      <c r="F3714" s="12" t="s">
        <v>18120</v>
      </c>
      <c r="G3714" s="12">
        <f>IF(ISNUMBER(MATCH(C3714, FACT_ORDERS!C:C, 0)), 1, 0)</f>
        <v>0</v>
      </c>
      <c r="H3714" s="12">
        <f>COUNTIF(B:B,FACT_SEARCHES[[#This Row],[WD_PRODUCTS]])</f>
        <v>44</v>
      </c>
    </row>
    <row r="3715" spans="1:8" x14ac:dyDescent="0.3">
      <c r="A3715" s="12">
        <v>10713</v>
      </c>
      <c r="B3715" s="12">
        <v>299</v>
      </c>
      <c r="C3715" s="8">
        <v>10336</v>
      </c>
      <c r="D3715" s="12" t="s">
        <v>5382</v>
      </c>
      <c r="E3715" s="13">
        <v>45517</v>
      </c>
      <c r="F3715" s="12" t="s">
        <v>18121</v>
      </c>
      <c r="G3715" s="12">
        <f>IF(ISNUMBER(MATCH(C3715, FACT_ORDERS!C:C, 0)), 1, 0)</f>
        <v>1</v>
      </c>
      <c r="H3715" s="12">
        <f>COUNTIF(B:B,FACT_SEARCHES[[#This Row],[WD_PRODUCTS]])</f>
        <v>125</v>
      </c>
    </row>
    <row r="3716" spans="1:8" x14ac:dyDescent="0.3">
      <c r="A3716" s="12">
        <v>10714</v>
      </c>
      <c r="B3716" s="12">
        <v>226</v>
      </c>
      <c r="C3716" s="8">
        <v>10336</v>
      </c>
      <c r="D3716" s="12" t="s">
        <v>5383</v>
      </c>
      <c r="E3716" s="13">
        <v>45517</v>
      </c>
      <c r="F3716" s="12" t="s">
        <v>18122</v>
      </c>
      <c r="G3716" s="12">
        <f>IF(ISNUMBER(MATCH(C3716, FACT_ORDERS!C:C, 0)), 1, 0)</f>
        <v>1</v>
      </c>
      <c r="H3716" s="12">
        <f>COUNTIF(B:B,FACT_SEARCHES[[#This Row],[WD_PRODUCTS]])</f>
        <v>56</v>
      </c>
    </row>
    <row r="3717" spans="1:8" x14ac:dyDescent="0.3">
      <c r="A3717" s="12">
        <v>10715</v>
      </c>
      <c r="B3717" s="12">
        <v>206</v>
      </c>
      <c r="C3717" s="8">
        <v>10980</v>
      </c>
      <c r="D3717" s="12" t="s">
        <v>5384</v>
      </c>
      <c r="E3717" s="13">
        <v>45027</v>
      </c>
      <c r="F3717" s="12" t="s">
        <v>18123</v>
      </c>
      <c r="G3717" s="12">
        <f>IF(ISNUMBER(MATCH(C3717, FACT_ORDERS!C:C, 0)), 1, 0)</f>
        <v>1</v>
      </c>
      <c r="H3717" s="12">
        <f>COUNTIF(B:B,FACT_SEARCHES[[#This Row],[WD_PRODUCTS]])</f>
        <v>54</v>
      </c>
    </row>
    <row r="3718" spans="1:8" x14ac:dyDescent="0.3">
      <c r="A3718" s="12">
        <v>10716</v>
      </c>
      <c r="B3718" s="12">
        <v>241</v>
      </c>
      <c r="C3718" s="8">
        <v>10805</v>
      </c>
      <c r="D3718" s="12" t="s">
        <v>5385</v>
      </c>
      <c r="E3718" s="13">
        <v>45331</v>
      </c>
      <c r="F3718" s="12" t="s">
        <v>16591</v>
      </c>
      <c r="G3718" s="12">
        <f>IF(ISNUMBER(MATCH(C3718, FACT_ORDERS!C:C, 0)), 1, 0)</f>
        <v>1</v>
      </c>
      <c r="H3718" s="12">
        <f>COUNTIF(B:B,FACT_SEARCHES[[#This Row],[WD_PRODUCTS]])</f>
        <v>96</v>
      </c>
    </row>
    <row r="3719" spans="1:8" x14ac:dyDescent="0.3">
      <c r="A3719" s="12">
        <v>10717</v>
      </c>
      <c r="B3719" s="12">
        <v>253</v>
      </c>
      <c r="C3719" s="8">
        <v>10225</v>
      </c>
      <c r="D3719" s="12" t="s">
        <v>5386</v>
      </c>
      <c r="E3719" s="13">
        <v>44493</v>
      </c>
      <c r="F3719" s="12" t="s">
        <v>18124</v>
      </c>
      <c r="G3719" s="12">
        <f>IF(ISNUMBER(MATCH(C3719, FACT_ORDERS!C:C, 0)), 1, 0)</f>
        <v>0</v>
      </c>
      <c r="H3719" s="12">
        <f>COUNTIF(B:B,FACT_SEARCHES[[#This Row],[WD_PRODUCTS]])</f>
        <v>78</v>
      </c>
    </row>
    <row r="3720" spans="1:8" x14ac:dyDescent="0.3">
      <c r="A3720" s="12">
        <v>10718</v>
      </c>
      <c r="B3720" s="12">
        <v>254</v>
      </c>
      <c r="C3720" s="8">
        <v>10983</v>
      </c>
      <c r="D3720" s="12" t="s">
        <v>5387</v>
      </c>
      <c r="E3720" s="13">
        <v>44520</v>
      </c>
      <c r="F3720" s="12" t="s">
        <v>18125</v>
      </c>
      <c r="G3720" s="12">
        <f>IF(ISNUMBER(MATCH(C3720, FACT_ORDERS!C:C, 0)), 1, 0)</f>
        <v>1</v>
      </c>
      <c r="H3720" s="12">
        <f>COUNTIF(B:B,FACT_SEARCHES[[#This Row],[WD_PRODUCTS]])</f>
        <v>77</v>
      </c>
    </row>
    <row r="3721" spans="1:8" x14ac:dyDescent="0.3">
      <c r="A3721" s="12">
        <v>10719</v>
      </c>
      <c r="B3721" s="12">
        <v>269</v>
      </c>
      <c r="C3721" s="8">
        <v>10983</v>
      </c>
      <c r="D3721" s="12" t="s">
        <v>5388</v>
      </c>
      <c r="E3721" s="13">
        <v>44520</v>
      </c>
      <c r="F3721" s="12" t="s">
        <v>18126</v>
      </c>
      <c r="G3721" s="12">
        <f>IF(ISNUMBER(MATCH(C3721, FACT_ORDERS!C:C, 0)), 1, 0)</f>
        <v>1</v>
      </c>
      <c r="H3721" s="12">
        <f>COUNTIF(B:B,FACT_SEARCHES[[#This Row],[WD_PRODUCTS]])</f>
        <v>50</v>
      </c>
    </row>
    <row r="3722" spans="1:8" x14ac:dyDescent="0.3">
      <c r="A3722" s="12">
        <v>10720</v>
      </c>
      <c r="B3722" s="12">
        <v>248</v>
      </c>
      <c r="C3722" s="8">
        <v>10983</v>
      </c>
      <c r="D3722" s="12" t="s">
        <v>5389</v>
      </c>
      <c r="E3722" s="13">
        <v>44520</v>
      </c>
      <c r="F3722" s="12" t="s">
        <v>18127</v>
      </c>
      <c r="G3722" s="12">
        <f>IF(ISNUMBER(MATCH(C3722, FACT_ORDERS!C:C, 0)), 1, 0)</f>
        <v>1</v>
      </c>
      <c r="H3722" s="12">
        <f>COUNTIF(B:B,FACT_SEARCHES[[#This Row],[WD_PRODUCTS]])</f>
        <v>101</v>
      </c>
    </row>
    <row r="3723" spans="1:8" x14ac:dyDescent="0.3">
      <c r="A3723" s="12">
        <v>10721</v>
      </c>
      <c r="B3723" s="12">
        <v>249</v>
      </c>
      <c r="C3723" s="8">
        <v>10327</v>
      </c>
      <c r="D3723" s="12" t="s">
        <v>5390</v>
      </c>
      <c r="E3723" s="13">
        <v>45423</v>
      </c>
      <c r="F3723" s="12" t="s">
        <v>18128</v>
      </c>
      <c r="G3723" s="12">
        <f>IF(ISNUMBER(MATCH(C3723, FACT_ORDERS!C:C, 0)), 1, 0)</f>
        <v>1</v>
      </c>
      <c r="H3723" s="12">
        <f>COUNTIF(B:B,FACT_SEARCHES[[#This Row],[WD_PRODUCTS]])</f>
        <v>85</v>
      </c>
    </row>
    <row r="3724" spans="1:8" x14ac:dyDescent="0.3">
      <c r="A3724" s="12">
        <v>10722</v>
      </c>
      <c r="B3724" s="12">
        <v>279</v>
      </c>
      <c r="C3724" s="8">
        <v>10327</v>
      </c>
      <c r="D3724" s="12" t="s">
        <v>5391</v>
      </c>
      <c r="E3724" s="13">
        <v>45423</v>
      </c>
      <c r="F3724" s="12" t="s">
        <v>16026</v>
      </c>
      <c r="G3724" s="12">
        <f>IF(ISNUMBER(MATCH(C3724, FACT_ORDERS!C:C, 0)), 1, 0)</f>
        <v>1</v>
      </c>
      <c r="H3724" s="12">
        <f>COUNTIF(B:B,FACT_SEARCHES[[#This Row],[WD_PRODUCTS]])</f>
        <v>44</v>
      </c>
    </row>
    <row r="3725" spans="1:8" x14ac:dyDescent="0.3">
      <c r="A3725" s="12">
        <v>10723</v>
      </c>
      <c r="B3725" s="12">
        <v>262</v>
      </c>
      <c r="C3725" s="8">
        <v>10432</v>
      </c>
      <c r="D3725" s="12" t="s">
        <v>5392</v>
      </c>
      <c r="E3725" s="13">
        <v>44909</v>
      </c>
      <c r="F3725" s="12" t="s">
        <v>18129</v>
      </c>
      <c r="G3725" s="12">
        <f>IF(ISNUMBER(MATCH(C3725, FACT_ORDERS!C:C, 0)), 1, 0)</f>
        <v>0</v>
      </c>
      <c r="H3725" s="12">
        <f>COUNTIF(B:B,FACT_SEARCHES[[#This Row],[WD_PRODUCTS]])</f>
        <v>70</v>
      </c>
    </row>
    <row r="3726" spans="1:8" x14ac:dyDescent="0.3">
      <c r="A3726" s="12">
        <v>10724</v>
      </c>
      <c r="B3726" s="12">
        <v>275</v>
      </c>
      <c r="C3726" s="8">
        <v>10432</v>
      </c>
      <c r="D3726" s="12" t="s">
        <v>5393</v>
      </c>
      <c r="E3726" s="13">
        <v>44909</v>
      </c>
      <c r="F3726" s="12" t="s">
        <v>18130</v>
      </c>
      <c r="G3726" s="12">
        <f>IF(ISNUMBER(MATCH(C3726, FACT_ORDERS!C:C, 0)), 1, 0)</f>
        <v>0</v>
      </c>
      <c r="H3726" s="12">
        <f>COUNTIF(B:B,FACT_SEARCHES[[#This Row],[WD_PRODUCTS]])</f>
        <v>70</v>
      </c>
    </row>
    <row r="3727" spans="1:8" x14ac:dyDescent="0.3">
      <c r="A3727" s="12">
        <v>10725</v>
      </c>
      <c r="B3727" s="12">
        <v>222</v>
      </c>
      <c r="C3727" s="8">
        <v>10291</v>
      </c>
      <c r="D3727" s="12" t="s">
        <v>5394</v>
      </c>
      <c r="E3727" s="13">
        <v>44869</v>
      </c>
      <c r="F3727" s="12" t="s">
        <v>18131</v>
      </c>
      <c r="G3727" s="12">
        <f>IF(ISNUMBER(MATCH(C3727, FACT_ORDERS!C:C, 0)), 1, 0)</f>
        <v>0</v>
      </c>
      <c r="H3727" s="12">
        <f>COUNTIF(B:B,FACT_SEARCHES[[#This Row],[WD_PRODUCTS]])</f>
        <v>73</v>
      </c>
    </row>
    <row r="3728" spans="1:8" x14ac:dyDescent="0.3">
      <c r="A3728" s="12">
        <v>10726</v>
      </c>
      <c r="B3728" s="12">
        <v>290</v>
      </c>
      <c r="C3728" s="8">
        <v>10291</v>
      </c>
      <c r="D3728" s="12" t="s">
        <v>5395</v>
      </c>
      <c r="E3728" s="13">
        <v>44869</v>
      </c>
      <c r="F3728" s="12" t="s">
        <v>18132</v>
      </c>
      <c r="G3728" s="12">
        <f>IF(ISNUMBER(MATCH(C3728, FACT_ORDERS!C:C, 0)), 1, 0)</f>
        <v>0</v>
      </c>
      <c r="H3728" s="12">
        <f>COUNTIF(B:B,FACT_SEARCHES[[#This Row],[WD_PRODUCTS]])</f>
        <v>47</v>
      </c>
    </row>
    <row r="3729" spans="1:8" x14ac:dyDescent="0.3">
      <c r="A3729" s="12">
        <v>10727</v>
      </c>
      <c r="B3729" s="12">
        <v>295</v>
      </c>
      <c r="C3729" s="8">
        <v>10291</v>
      </c>
      <c r="D3729" s="12" t="s">
        <v>5396</v>
      </c>
      <c r="E3729" s="13">
        <v>44869</v>
      </c>
      <c r="F3729" s="12" t="s">
        <v>4630</v>
      </c>
      <c r="G3729" s="12">
        <f>IF(ISNUMBER(MATCH(C3729, FACT_ORDERS!C:C, 0)), 1, 0)</f>
        <v>0</v>
      </c>
      <c r="H3729" s="12">
        <f>COUNTIF(B:B,FACT_SEARCHES[[#This Row],[WD_PRODUCTS]])</f>
        <v>72</v>
      </c>
    </row>
    <row r="3730" spans="1:8" x14ac:dyDescent="0.3">
      <c r="A3730" s="12">
        <v>10728</v>
      </c>
      <c r="B3730" s="12">
        <v>238</v>
      </c>
      <c r="C3730" s="8">
        <v>10291</v>
      </c>
      <c r="D3730" s="12" t="s">
        <v>5397</v>
      </c>
      <c r="E3730" s="13">
        <v>44869</v>
      </c>
      <c r="F3730" s="12" t="s">
        <v>18133</v>
      </c>
      <c r="G3730" s="12">
        <f>IF(ISNUMBER(MATCH(C3730, FACT_ORDERS!C:C, 0)), 1, 0)</f>
        <v>0</v>
      </c>
      <c r="H3730" s="12">
        <f>COUNTIF(B:B,FACT_SEARCHES[[#This Row],[WD_PRODUCTS]])</f>
        <v>57</v>
      </c>
    </row>
    <row r="3731" spans="1:8" x14ac:dyDescent="0.3">
      <c r="A3731" s="12">
        <v>10729</v>
      </c>
      <c r="B3731" s="12">
        <v>249</v>
      </c>
      <c r="C3731" s="8">
        <v>10291</v>
      </c>
      <c r="D3731" s="12" t="s">
        <v>5398</v>
      </c>
      <c r="E3731" s="13">
        <v>44869</v>
      </c>
      <c r="F3731" s="12" t="s">
        <v>18134</v>
      </c>
      <c r="G3731" s="12">
        <f>IF(ISNUMBER(MATCH(C3731, FACT_ORDERS!C:C, 0)), 1, 0)</f>
        <v>0</v>
      </c>
      <c r="H3731" s="12">
        <f>COUNTIF(B:B,FACT_SEARCHES[[#This Row],[WD_PRODUCTS]])</f>
        <v>85</v>
      </c>
    </row>
    <row r="3732" spans="1:8" x14ac:dyDescent="0.3">
      <c r="A3732" s="12">
        <v>10730</v>
      </c>
      <c r="B3732" s="12">
        <v>216</v>
      </c>
      <c r="C3732" s="8">
        <v>10737</v>
      </c>
      <c r="D3732" s="12" t="s">
        <v>5399</v>
      </c>
      <c r="E3732" s="13">
        <v>45299</v>
      </c>
      <c r="F3732" s="12" t="s">
        <v>18135</v>
      </c>
      <c r="G3732" s="12">
        <f>IF(ISNUMBER(MATCH(C3732, FACT_ORDERS!C:C, 0)), 1, 0)</f>
        <v>1</v>
      </c>
      <c r="H3732" s="12">
        <f>COUNTIF(B:B,FACT_SEARCHES[[#This Row],[WD_PRODUCTS]])</f>
        <v>107</v>
      </c>
    </row>
    <row r="3733" spans="1:8" x14ac:dyDescent="0.3">
      <c r="A3733" s="12">
        <v>10731</v>
      </c>
      <c r="B3733" s="12">
        <v>267</v>
      </c>
      <c r="C3733" s="8">
        <v>10246</v>
      </c>
      <c r="D3733" s="12" t="s">
        <v>5400</v>
      </c>
      <c r="E3733" s="13">
        <v>44382</v>
      </c>
      <c r="F3733" s="12" t="s">
        <v>12508</v>
      </c>
      <c r="G3733" s="12">
        <f>IF(ISNUMBER(MATCH(C3733, FACT_ORDERS!C:C, 0)), 1, 0)</f>
        <v>1</v>
      </c>
      <c r="H3733" s="12">
        <f>COUNTIF(B:B,FACT_SEARCHES[[#This Row],[WD_PRODUCTS]])</f>
        <v>82</v>
      </c>
    </row>
    <row r="3734" spans="1:8" x14ac:dyDescent="0.3">
      <c r="A3734" s="12">
        <v>10732</v>
      </c>
      <c r="B3734" s="12">
        <v>262</v>
      </c>
      <c r="C3734" s="8">
        <v>10246</v>
      </c>
      <c r="D3734" s="12" t="s">
        <v>5401</v>
      </c>
      <c r="E3734" s="13">
        <v>44382</v>
      </c>
      <c r="F3734" s="12" t="s">
        <v>18136</v>
      </c>
      <c r="G3734" s="12">
        <f>IF(ISNUMBER(MATCH(C3734, FACT_ORDERS!C:C, 0)), 1, 0)</f>
        <v>1</v>
      </c>
      <c r="H3734" s="12">
        <f>COUNTIF(B:B,FACT_SEARCHES[[#This Row],[WD_PRODUCTS]])</f>
        <v>70</v>
      </c>
    </row>
    <row r="3735" spans="1:8" x14ac:dyDescent="0.3">
      <c r="A3735" s="12">
        <v>10733</v>
      </c>
      <c r="B3735" s="12">
        <v>289</v>
      </c>
      <c r="C3735" s="8">
        <v>10246</v>
      </c>
      <c r="D3735" s="12" t="s">
        <v>5402</v>
      </c>
      <c r="E3735" s="13">
        <v>44382</v>
      </c>
      <c r="F3735" s="12" t="s">
        <v>18137</v>
      </c>
      <c r="G3735" s="12">
        <f>IF(ISNUMBER(MATCH(C3735, FACT_ORDERS!C:C, 0)), 1, 0)</f>
        <v>1</v>
      </c>
      <c r="H3735" s="12">
        <f>COUNTIF(B:B,FACT_SEARCHES[[#This Row],[WD_PRODUCTS]])</f>
        <v>56</v>
      </c>
    </row>
    <row r="3736" spans="1:8" x14ac:dyDescent="0.3">
      <c r="A3736" s="12">
        <v>10734</v>
      </c>
      <c r="B3736" s="12">
        <v>288</v>
      </c>
      <c r="C3736" s="8">
        <v>10390</v>
      </c>
      <c r="D3736" s="12" t="s">
        <v>5403</v>
      </c>
      <c r="E3736" s="13">
        <v>45112</v>
      </c>
      <c r="F3736" s="12" t="s">
        <v>18138</v>
      </c>
      <c r="G3736" s="12">
        <f>IF(ISNUMBER(MATCH(C3736, FACT_ORDERS!C:C, 0)), 1, 0)</f>
        <v>1</v>
      </c>
      <c r="H3736" s="12">
        <f>COUNTIF(B:B,FACT_SEARCHES[[#This Row],[WD_PRODUCTS]])</f>
        <v>106</v>
      </c>
    </row>
    <row r="3737" spans="1:8" x14ac:dyDescent="0.3">
      <c r="A3737" s="12">
        <v>10735</v>
      </c>
      <c r="B3737" s="12">
        <v>287</v>
      </c>
      <c r="C3737" s="8">
        <v>10390</v>
      </c>
      <c r="D3737" s="12" t="s">
        <v>5404</v>
      </c>
      <c r="E3737" s="13">
        <v>45112</v>
      </c>
      <c r="F3737" s="12" t="s">
        <v>18139</v>
      </c>
      <c r="G3737" s="12">
        <f>IF(ISNUMBER(MATCH(C3737, FACT_ORDERS!C:C, 0)), 1, 0)</f>
        <v>1</v>
      </c>
      <c r="H3737" s="12">
        <f>COUNTIF(B:B,FACT_SEARCHES[[#This Row],[WD_PRODUCTS]])</f>
        <v>59</v>
      </c>
    </row>
    <row r="3738" spans="1:8" x14ac:dyDescent="0.3">
      <c r="A3738" s="12">
        <v>10736</v>
      </c>
      <c r="B3738" s="12">
        <v>283</v>
      </c>
      <c r="C3738" s="8">
        <v>10390</v>
      </c>
      <c r="D3738" s="12" t="s">
        <v>5405</v>
      </c>
      <c r="E3738" s="13">
        <v>45112</v>
      </c>
      <c r="F3738" s="12" t="s">
        <v>18140</v>
      </c>
      <c r="G3738" s="12">
        <f>IF(ISNUMBER(MATCH(C3738, FACT_ORDERS!C:C, 0)), 1, 0)</f>
        <v>1</v>
      </c>
      <c r="H3738" s="12">
        <f>COUNTIF(B:B,FACT_SEARCHES[[#This Row],[WD_PRODUCTS]])</f>
        <v>65</v>
      </c>
    </row>
    <row r="3739" spans="1:8" x14ac:dyDescent="0.3">
      <c r="A3739" s="12">
        <v>10737</v>
      </c>
      <c r="B3739" s="12">
        <v>249</v>
      </c>
      <c r="C3739" s="8">
        <v>10390</v>
      </c>
      <c r="D3739" s="12" t="s">
        <v>5406</v>
      </c>
      <c r="E3739" s="13">
        <v>45112</v>
      </c>
      <c r="F3739" s="12" t="s">
        <v>18141</v>
      </c>
      <c r="G3739" s="12">
        <f>IF(ISNUMBER(MATCH(C3739, FACT_ORDERS!C:C, 0)), 1, 0)</f>
        <v>1</v>
      </c>
      <c r="H3739" s="12">
        <f>COUNTIF(B:B,FACT_SEARCHES[[#This Row],[WD_PRODUCTS]])</f>
        <v>85</v>
      </c>
    </row>
    <row r="3740" spans="1:8" x14ac:dyDescent="0.3">
      <c r="A3740" s="12">
        <v>10738</v>
      </c>
      <c r="B3740" s="12">
        <v>286</v>
      </c>
      <c r="C3740" s="8">
        <v>10761</v>
      </c>
      <c r="D3740" s="12" t="s">
        <v>5407</v>
      </c>
      <c r="E3740" s="13">
        <v>45297</v>
      </c>
      <c r="F3740" s="12" t="s">
        <v>18142</v>
      </c>
      <c r="G3740" s="12">
        <f>IF(ISNUMBER(MATCH(C3740, FACT_ORDERS!C:C, 0)), 1, 0)</f>
        <v>0</v>
      </c>
      <c r="H3740" s="12">
        <f>COUNTIF(B:B,FACT_SEARCHES[[#This Row],[WD_PRODUCTS]])</f>
        <v>71</v>
      </c>
    </row>
    <row r="3741" spans="1:8" x14ac:dyDescent="0.3">
      <c r="A3741" s="12">
        <v>10739</v>
      </c>
      <c r="B3741" s="12">
        <v>256</v>
      </c>
      <c r="C3741" s="8">
        <v>10761</v>
      </c>
      <c r="D3741" s="12" t="s">
        <v>5408</v>
      </c>
      <c r="E3741" s="13">
        <v>45297</v>
      </c>
      <c r="F3741" s="12" t="s">
        <v>18143</v>
      </c>
      <c r="G3741" s="12">
        <f>IF(ISNUMBER(MATCH(C3741, FACT_ORDERS!C:C, 0)), 1, 0)</f>
        <v>0</v>
      </c>
      <c r="H3741" s="12">
        <f>COUNTIF(B:B,FACT_SEARCHES[[#This Row],[WD_PRODUCTS]])</f>
        <v>63</v>
      </c>
    </row>
    <row r="3742" spans="1:8" x14ac:dyDescent="0.3">
      <c r="A3742" s="12">
        <v>10740</v>
      </c>
      <c r="B3742" s="12">
        <v>296</v>
      </c>
      <c r="C3742" s="8">
        <v>10639</v>
      </c>
      <c r="D3742" s="12" t="s">
        <v>5409</v>
      </c>
      <c r="E3742" s="13">
        <v>45243</v>
      </c>
      <c r="F3742" s="12" t="s">
        <v>18144</v>
      </c>
      <c r="G3742" s="12">
        <f>IF(ISNUMBER(MATCH(C3742, FACT_ORDERS!C:C, 0)), 1, 0)</f>
        <v>0</v>
      </c>
      <c r="H3742" s="12">
        <f>COUNTIF(B:B,FACT_SEARCHES[[#This Row],[WD_PRODUCTS]])</f>
        <v>106</v>
      </c>
    </row>
    <row r="3743" spans="1:8" x14ac:dyDescent="0.3">
      <c r="A3743" s="12">
        <v>10741</v>
      </c>
      <c r="B3743" s="12">
        <v>230</v>
      </c>
      <c r="C3743" s="8">
        <v>10639</v>
      </c>
      <c r="D3743" s="12" t="s">
        <v>5410</v>
      </c>
      <c r="E3743" s="13">
        <v>45243</v>
      </c>
      <c r="F3743" s="12" t="s">
        <v>18145</v>
      </c>
      <c r="G3743" s="12">
        <f>IF(ISNUMBER(MATCH(C3743, FACT_ORDERS!C:C, 0)), 1, 0)</f>
        <v>0</v>
      </c>
      <c r="H3743" s="12">
        <f>COUNTIF(B:B,FACT_SEARCHES[[#This Row],[WD_PRODUCTS]])</f>
        <v>74</v>
      </c>
    </row>
    <row r="3744" spans="1:8" x14ac:dyDescent="0.3">
      <c r="A3744" s="12">
        <v>10742</v>
      </c>
      <c r="B3744" s="12">
        <v>238</v>
      </c>
      <c r="C3744" s="8">
        <v>10008</v>
      </c>
      <c r="D3744" s="12" t="s">
        <v>5411</v>
      </c>
      <c r="E3744" s="13">
        <v>44835</v>
      </c>
      <c r="F3744" s="12" t="s">
        <v>18146</v>
      </c>
      <c r="G3744" s="12">
        <f>IF(ISNUMBER(MATCH(C3744, FACT_ORDERS!C:C, 0)), 1, 0)</f>
        <v>1</v>
      </c>
      <c r="H3744" s="12">
        <f>COUNTIF(B:B,FACT_SEARCHES[[#This Row],[WD_PRODUCTS]])</f>
        <v>57</v>
      </c>
    </row>
    <row r="3745" spans="1:8" x14ac:dyDescent="0.3">
      <c r="A3745" s="12">
        <v>10743</v>
      </c>
      <c r="B3745" s="12">
        <v>233</v>
      </c>
      <c r="C3745" s="8">
        <v>10008</v>
      </c>
      <c r="D3745" s="12" t="s">
        <v>5412</v>
      </c>
      <c r="E3745" s="13">
        <v>44835</v>
      </c>
      <c r="F3745" s="12" t="s">
        <v>18147</v>
      </c>
      <c r="G3745" s="12">
        <f>IF(ISNUMBER(MATCH(C3745, FACT_ORDERS!C:C, 0)), 1, 0)</f>
        <v>1</v>
      </c>
      <c r="H3745" s="12">
        <f>COUNTIF(B:B,FACT_SEARCHES[[#This Row],[WD_PRODUCTS]])</f>
        <v>76</v>
      </c>
    </row>
    <row r="3746" spans="1:8" x14ac:dyDescent="0.3">
      <c r="A3746" s="12">
        <v>10744</v>
      </c>
      <c r="B3746" s="12">
        <v>297</v>
      </c>
      <c r="C3746" s="8">
        <v>10008</v>
      </c>
      <c r="D3746" s="12" t="s">
        <v>5413</v>
      </c>
      <c r="E3746" s="13">
        <v>44835</v>
      </c>
      <c r="F3746" s="12" t="s">
        <v>18148</v>
      </c>
      <c r="G3746" s="12">
        <f>IF(ISNUMBER(MATCH(C3746, FACT_ORDERS!C:C, 0)), 1, 0)</f>
        <v>1</v>
      </c>
      <c r="H3746" s="12">
        <f>COUNTIF(B:B,FACT_SEARCHES[[#This Row],[WD_PRODUCTS]])</f>
        <v>64</v>
      </c>
    </row>
    <row r="3747" spans="1:8" x14ac:dyDescent="0.3">
      <c r="A3747" s="12">
        <v>10745</v>
      </c>
      <c r="B3747" s="12">
        <v>271</v>
      </c>
      <c r="C3747" s="8">
        <v>10883</v>
      </c>
      <c r="D3747" s="12" t="s">
        <v>5414</v>
      </c>
      <c r="E3747" s="13">
        <v>45032</v>
      </c>
      <c r="F3747" s="12" t="s">
        <v>18149</v>
      </c>
      <c r="G3747" s="12">
        <f>IF(ISNUMBER(MATCH(C3747, FACT_ORDERS!C:C, 0)), 1, 0)</f>
        <v>0</v>
      </c>
      <c r="H3747" s="12">
        <f>COUNTIF(B:B,FACT_SEARCHES[[#This Row],[WD_PRODUCTS]])</f>
        <v>74</v>
      </c>
    </row>
    <row r="3748" spans="1:8" x14ac:dyDescent="0.3">
      <c r="A3748" s="12">
        <v>10746</v>
      </c>
      <c r="B3748" s="12">
        <v>255</v>
      </c>
      <c r="C3748" s="8">
        <v>10883</v>
      </c>
      <c r="D3748" s="12" t="s">
        <v>5415</v>
      </c>
      <c r="E3748" s="13">
        <v>45032</v>
      </c>
      <c r="F3748" s="12" t="s">
        <v>18150</v>
      </c>
      <c r="G3748" s="12">
        <f>IF(ISNUMBER(MATCH(C3748, FACT_ORDERS!C:C, 0)), 1, 0)</f>
        <v>0</v>
      </c>
      <c r="H3748" s="12">
        <f>COUNTIF(B:B,FACT_SEARCHES[[#This Row],[WD_PRODUCTS]])</f>
        <v>74</v>
      </c>
    </row>
    <row r="3749" spans="1:8" x14ac:dyDescent="0.3">
      <c r="A3749" s="12">
        <v>10747</v>
      </c>
      <c r="B3749" s="12">
        <v>296</v>
      </c>
      <c r="C3749" s="8">
        <v>10883</v>
      </c>
      <c r="D3749" s="12" t="s">
        <v>5416</v>
      </c>
      <c r="E3749" s="13">
        <v>45032</v>
      </c>
      <c r="F3749" s="12" t="s">
        <v>18151</v>
      </c>
      <c r="G3749" s="12">
        <f>IF(ISNUMBER(MATCH(C3749, FACT_ORDERS!C:C, 0)), 1, 0)</f>
        <v>0</v>
      </c>
      <c r="H3749" s="12">
        <f>COUNTIF(B:B,FACT_SEARCHES[[#This Row],[WD_PRODUCTS]])</f>
        <v>106</v>
      </c>
    </row>
    <row r="3750" spans="1:8" x14ac:dyDescent="0.3">
      <c r="A3750" s="12">
        <v>10748</v>
      </c>
      <c r="B3750" s="12">
        <v>200</v>
      </c>
      <c r="C3750" s="8">
        <v>10883</v>
      </c>
      <c r="D3750" s="12" t="s">
        <v>5417</v>
      </c>
      <c r="E3750" s="13">
        <v>45032</v>
      </c>
      <c r="F3750" s="12" t="s">
        <v>3721</v>
      </c>
      <c r="G3750" s="12">
        <f>IF(ISNUMBER(MATCH(C3750, FACT_ORDERS!C:C, 0)), 1, 0)</f>
        <v>0</v>
      </c>
      <c r="H3750" s="12">
        <f>COUNTIF(B:B,FACT_SEARCHES[[#This Row],[WD_PRODUCTS]])</f>
        <v>81</v>
      </c>
    </row>
    <row r="3751" spans="1:8" x14ac:dyDescent="0.3">
      <c r="A3751" s="12">
        <v>10749</v>
      </c>
      <c r="B3751" s="12">
        <v>227</v>
      </c>
      <c r="C3751" s="8">
        <v>10883</v>
      </c>
      <c r="D3751" s="12" t="s">
        <v>5418</v>
      </c>
      <c r="E3751" s="13">
        <v>45032</v>
      </c>
      <c r="F3751" s="12" t="s">
        <v>18152</v>
      </c>
      <c r="G3751" s="12">
        <f>IF(ISNUMBER(MATCH(C3751, FACT_ORDERS!C:C, 0)), 1, 0)</f>
        <v>0</v>
      </c>
      <c r="H3751" s="12">
        <f>COUNTIF(B:B,FACT_SEARCHES[[#This Row],[WD_PRODUCTS]])</f>
        <v>93</v>
      </c>
    </row>
    <row r="3752" spans="1:8" x14ac:dyDescent="0.3">
      <c r="A3752" s="12">
        <v>10750</v>
      </c>
      <c r="B3752" s="12">
        <v>225</v>
      </c>
      <c r="C3752" s="8">
        <v>10930</v>
      </c>
      <c r="D3752" s="12" t="s">
        <v>5419</v>
      </c>
      <c r="E3752" s="13">
        <v>45133</v>
      </c>
      <c r="F3752" s="12" t="s">
        <v>18153</v>
      </c>
      <c r="G3752" s="12">
        <f>IF(ISNUMBER(MATCH(C3752, FACT_ORDERS!C:C, 0)), 1, 0)</f>
        <v>1</v>
      </c>
      <c r="H3752" s="12">
        <f>COUNTIF(B:B,FACT_SEARCHES[[#This Row],[WD_PRODUCTS]])</f>
        <v>74</v>
      </c>
    </row>
    <row r="3753" spans="1:8" x14ac:dyDescent="0.3">
      <c r="A3753" s="12">
        <v>10751</v>
      </c>
      <c r="B3753" s="12">
        <v>247</v>
      </c>
      <c r="C3753" s="8">
        <v>10930</v>
      </c>
      <c r="D3753" s="12" t="s">
        <v>5420</v>
      </c>
      <c r="E3753" s="13">
        <v>45133</v>
      </c>
      <c r="F3753" s="12" t="s">
        <v>4480</v>
      </c>
      <c r="G3753" s="12">
        <f>IF(ISNUMBER(MATCH(C3753, FACT_ORDERS!C:C, 0)), 1, 0)</f>
        <v>1</v>
      </c>
      <c r="H3753" s="12">
        <f>COUNTIF(B:B,FACT_SEARCHES[[#This Row],[WD_PRODUCTS]])</f>
        <v>72</v>
      </c>
    </row>
    <row r="3754" spans="1:8" x14ac:dyDescent="0.3">
      <c r="A3754" s="12">
        <v>10752</v>
      </c>
      <c r="B3754" s="12">
        <v>208</v>
      </c>
      <c r="C3754" s="8">
        <v>10391</v>
      </c>
      <c r="D3754" s="12" t="s">
        <v>5421</v>
      </c>
      <c r="E3754" s="13">
        <v>44706</v>
      </c>
      <c r="F3754" s="12" t="s">
        <v>18154</v>
      </c>
      <c r="G3754" s="12">
        <f>IF(ISNUMBER(MATCH(C3754, FACT_ORDERS!C:C, 0)), 1, 0)</f>
        <v>1</v>
      </c>
      <c r="H3754" s="12">
        <f>COUNTIF(B:B,FACT_SEARCHES[[#This Row],[WD_PRODUCTS]])</f>
        <v>91</v>
      </c>
    </row>
    <row r="3755" spans="1:8" x14ac:dyDescent="0.3">
      <c r="A3755" s="12">
        <v>10753</v>
      </c>
      <c r="B3755" s="12">
        <v>205</v>
      </c>
      <c r="C3755" s="8">
        <v>10391</v>
      </c>
      <c r="D3755" s="12" t="s">
        <v>5422</v>
      </c>
      <c r="E3755" s="13">
        <v>44706</v>
      </c>
      <c r="F3755" s="12" t="s">
        <v>18155</v>
      </c>
      <c r="G3755" s="12">
        <f>IF(ISNUMBER(MATCH(C3755, FACT_ORDERS!C:C, 0)), 1, 0)</f>
        <v>1</v>
      </c>
      <c r="H3755" s="12">
        <f>COUNTIF(B:B,FACT_SEARCHES[[#This Row],[WD_PRODUCTS]])</f>
        <v>40</v>
      </c>
    </row>
    <row r="3756" spans="1:8" x14ac:dyDescent="0.3">
      <c r="A3756" s="12">
        <v>10754</v>
      </c>
      <c r="B3756" s="12">
        <v>265</v>
      </c>
      <c r="C3756" s="8">
        <v>10391</v>
      </c>
      <c r="D3756" s="12" t="s">
        <v>5423</v>
      </c>
      <c r="E3756" s="13">
        <v>44706</v>
      </c>
      <c r="F3756" s="12" t="s">
        <v>18156</v>
      </c>
      <c r="G3756" s="12">
        <f>IF(ISNUMBER(MATCH(C3756, FACT_ORDERS!C:C, 0)), 1, 0)</f>
        <v>1</v>
      </c>
      <c r="H3756" s="12">
        <f>COUNTIF(B:B,FACT_SEARCHES[[#This Row],[WD_PRODUCTS]])</f>
        <v>89</v>
      </c>
    </row>
    <row r="3757" spans="1:8" x14ac:dyDescent="0.3">
      <c r="A3757" s="12">
        <v>10755</v>
      </c>
      <c r="B3757" s="12">
        <v>284</v>
      </c>
      <c r="C3757" s="8">
        <v>10753</v>
      </c>
      <c r="D3757" s="12" t="s">
        <v>5424</v>
      </c>
      <c r="E3757" s="13">
        <v>44913</v>
      </c>
      <c r="F3757" s="12" t="s">
        <v>18157</v>
      </c>
      <c r="G3757" s="12">
        <f>IF(ISNUMBER(MATCH(C3757, FACT_ORDERS!C:C, 0)), 1, 0)</f>
        <v>0</v>
      </c>
      <c r="H3757" s="12">
        <f>COUNTIF(B:B,FACT_SEARCHES[[#This Row],[WD_PRODUCTS]])</f>
        <v>97</v>
      </c>
    </row>
    <row r="3758" spans="1:8" x14ac:dyDescent="0.3">
      <c r="A3758" s="12">
        <v>10756</v>
      </c>
      <c r="B3758" s="12">
        <v>299</v>
      </c>
      <c r="C3758" s="8">
        <v>10753</v>
      </c>
      <c r="D3758" s="12" t="s">
        <v>5425</v>
      </c>
      <c r="E3758" s="13">
        <v>44913</v>
      </c>
      <c r="F3758" s="12" t="s">
        <v>18158</v>
      </c>
      <c r="G3758" s="12">
        <f>IF(ISNUMBER(MATCH(C3758, FACT_ORDERS!C:C, 0)), 1, 0)</f>
        <v>0</v>
      </c>
      <c r="H3758" s="12">
        <f>COUNTIF(B:B,FACT_SEARCHES[[#This Row],[WD_PRODUCTS]])</f>
        <v>125</v>
      </c>
    </row>
    <row r="3759" spans="1:8" x14ac:dyDescent="0.3">
      <c r="A3759" s="12">
        <v>10757</v>
      </c>
      <c r="B3759" s="12">
        <v>257</v>
      </c>
      <c r="C3759" s="8">
        <v>10753</v>
      </c>
      <c r="D3759" s="12" t="s">
        <v>5426</v>
      </c>
      <c r="E3759" s="13">
        <v>44913</v>
      </c>
      <c r="F3759" s="12" t="s">
        <v>18159</v>
      </c>
      <c r="G3759" s="12">
        <f>IF(ISNUMBER(MATCH(C3759, FACT_ORDERS!C:C, 0)), 1, 0)</f>
        <v>0</v>
      </c>
      <c r="H3759" s="12">
        <f>COUNTIF(B:B,FACT_SEARCHES[[#This Row],[WD_PRODUCTS]])</f>
        <v>75</v>
      </c>
    </row>
    <row r="3760" spans="1:8" x14ac:dyDescent="0.3">
      <c r="A3760" s="12">
        <v>10758</v>
      </c>
      <c r="B3760" s="12">
        <v>250</v>
      </c>
      <c r="C3760" s="8">
        <v>10753</v>
      </c>
      <c r="D3760" s="12" t="s">
        <v>5427</v>
      </c>
      <c r="E3760" s="13">
        <v>44913</v>
      </c>
      <c r="F3760" s="12" t="s">
        <v>18160</v>
      </c>
      <c r="G3760" s="12">
        <f>IF(ISNUMBER(MATCH(C3760, FACT_ORDERS!C:C, 0)), 1, 0)</f>
        <v>0</v>
      </c>
      <c r="H3760" s="12">
        <f>COUNTIF(B:B,FACT_SEARCHES[[#This Row],[WD_PRODUCTS]])</f>
        <v>65</v>
      </c>
    </row>
    <row r="3761" spans="1:8" x14ac:dyDescent="0.3">
      <c r="A3761" s="12">
        <v>10759</v>
      </c>
      <c r="B3761" s="12">
        <v>235</v>
      </c>
      <c r="C3761" s="8">
        <v>10877</v>
      </c>
      <c r="D3761" s="12" t="s">
        <v>5428</v>
      </c>
      <c r="E3761" s="13">
        <v>45077</v>
      </c>
      <c r="F3761" s="12" t="s">
        <v>18161</v>
      </c>
      <c r="G3761" s="12">
        <f>IF(ISNUMBER(MATCH(C3761, FACT_ORDERS!C:C, 0)), 1, 0)</f>
        <v>1</v>
      </c>
      <c r="H3761" s="12">
        <f>COUNTIF(B:B,FACT_SEARCHES[[#This Row],[WD_PRODUCTS]])</f>
        <v>58</v>
      </c>
    </row>
    <row r="3762" spans="1:8" x14ac:dyDescent="0.3">
      <c r="A3762" s="12">
        <v>10760</v>
      </c>
      <c r="B3762" s="12">
        <v>252</v>
      </c>
      <c r="C3762" s="8">
        <v>10877</v>
      </c>
      <c r="D3762" s="12" t="s">
        <v>5429</v>
      </c>
      <c r="E3762" s="13">
        <v>45077</v>
      </c>
      <c r="F3762" s="12" t="s">
        <v>18162</v>
      </c>
      <c r="G3762" s="12">
        <f>IF(ISNUMBER(MATCH(C3762, FACT_ORDERS!C:C, 0)), 1, 0)</f>
        <v>1</v>
      </c>
      <c r="H3762" s="12">
        <f>COUNTIF(B:B,FACT_SEARCHES[[#This Row],[WD_PRODUCTS]])</f>
        <v>64</v>
      </c>
    </row>
    <row r="3763" spans="1:8" x14ac:dyDescent="0.3">
      <c r="A3763" s="12">
        <v>10761</v>
      </c>
      <c r="B3763" s="12">
        <v>296</v>
      </c>
      <c r="C3763" s="8">
        <v>10877</v>
      </c>
      <c r="D3763" s="12" t="s">
        <v>5430</v>
      </c>
      <c r="E3763" s="13">
        <v>45077</v>
      </c>
      <c r="F3763" s="12" t="s">
        <v>4665</v>
      </c>
      <c r="G3763" s="12">
        <f>IF(ISNUMBER(MATCH(C3763, FACT_ORDERS!C:C, 0)), 1, 0)</f>
        <v>1</v>
      </c>
      <c r="H3763" s="12">
        <f>COUNTIF(B:B,FACT_SEARCHES[[#This Row],[WD_PRODUCTS]])</f>
        <v>106</v>
      </c>
    </row>
    <row r="3764" spans="1:8" x14ac:dyDescent="0.3">
      <c r="A3764" s="12">
        <v>10762</v>
      </c>
      <c r="B3764" s="12">
        <v>282</v>
      </c>
      <c r="C3764" s="8">
        <v>10586</v>
      </c>
      <c r="D3764" s="12" t="s">
        <v>5431</v>
      </c>
      <c r="E3764" s="13">
        <v>45304</v>
      </c>
      <c r="F3764" s="12" t="s">
        <v>18163</v>
      </c>
      <c r="G3764" s="12">
        <f>IF(ISNUMBER(MATCH(C3764, FACT_ORDERS!C:C, 0)), 1, 0)</f>
        <v>1</v>
      </c>
      <c r="H3764" s="12">
        <f>COUNTIF(B:B,FACT_SEARCHES[[#This Row],[WD_PRODUCTS]])</f>
        <v>43</v>
      </c>
    </row>
    <row r="3765" spans="1:8" x14ac:dyDescent="0.3">
      <c r="A3765" s="12">
        <v>10763</v>
      </c>
      <c r="B3765" s="12">
        <v>204</v>
      </c>
      <c r="C3765" s="8">
        <v>10586</v>
      </c>
      <c r="D3765" s="12" t="s">
        <v>5432</v>
      </c>
      <c r="E3765" s="13">
        <v>45304</v>
      </c>
      <c r="F3765" s="12" t="s">
        <v>18164</v>
      </c>
      <c r="G3765" s="12">
        <f>IF(ISNUMBER(MATCH(C3765, FACT_ORDERS!C:C, 0)), 1, 0)</f>
        <v>1</v>
      </c>
      <c r="H3765" s="12">
        <f>COUNTIF(B:B,FACT_SEARCHES[[#This Row],[WD_PRODUCTS]])</f>
        <v>139</v>
      </c>
    </row>
    <row r="3766" spans="1:8" x14ac:dyDescent="0.3">
      <c r="A3766" s="12">
        <v>10764</v>
      </c>
      <c r="B3766" s="12">
        <v>206</v>
      </c>
      <c r="C3766" s="8">
        <v>10586</v>
      </c>
      <c r="D3766" s="12" t="s">
        <v>5433</v>
      </c>
      <c r="E3766" s="13">
        <v>45304</v>
      </c>
      <c r="F3766" s="12" t="s">
        <v>18165</v>
      </c>
      <c r="G3766" s="12">
        <f>IF(ISNUMBER(MATCH(C3766, FACT_ORDERS!C:C, 0)), 1, 0)</f>
        <v>1</v>
      </c>
      <c r="H3766" s="12">
        <f>COUNTIF(B:B,FACT_SEARCHES[[#This Row],[WD_PRODUCTS]])</f>
        <v>54</v>
      </c>
    </row>
    <row r="3767" spans="1:8" x14ac:dyDescent="0.3">
      <c r="A3767" s="12">
        <v>10765</v>
      </c>
      <c r="B3767" s="12">
        <v>273</v>
      </c>
      <c r="C3767" s="8">
        <v>10586</v>
      </c>
      <c r="D3767" s="12" t="s">
        <v>5434</v>
      </c>
      <c r="E3767" s="13">
        <v>45304</v>
      </c>
      <c r="F3767" s="12" t="s">
        <v>3831</v>
      </c>
      <c r="G3767" s="12">
        <f>IF(ISNUMBER(MATCH(C3767, FACT_ORDERS!C:C, 0)), 1, 0)</f>
        <v>1</v>
      </c>
      <c r="H3767" s="12">
        <f>COUNTIF(B:B,FACT_SEARCHES[[#This Row],[WD_PRODUCTS]])</f>
        <v>73</v>
      </c>
    </row>
    <row r="3768" spans="1:8" x14ac:dyDescent="0.3">
      <c r="A3768" s="12">
        <v>10766</v>
      </c>
      <c r="B3768" s="12">
        <v>201</v>
      </c>
      <c r="C3768" s="8">
        <v>10522</v>
      </c>
      <c r="D3768" s="12" t="s">
        <v>5435</v>
      </c>
      <c r="E3768" s="13">
        <v>45244</v>
      </c>
      <c r="F3768" s="12" t="s">
        <v>18166</v>
      </c>
      <c r="G3768" s="12">
        <f>IF(ISNUMBER(MATCH(C3768, FACT_ORDERS!C:C, 0)), 1, 0)</f>
        <v>1</v>
      </c>
      <c r="H3768" s="12">
        <f>COUNTIF(B:B,FACT_SEARCHES[[#This Row],[WD_PRODUCTS]])</f>
        <v>65</v>
      </c>
    </row>
    <row r="3769" spans="1:8" x14ac:dyDescent="0.3">
      <c r="A3769" s="12">
        <v>10767</v>
      </c>
      <c r="B3769" s="12">
        <v>242</v>
      </c>
      <c r="C3769" s="8">
        <v>10522</v>
      </c>
      <c r="D3769" s="12" t="s">
        <v>5436</v>
      </c>
      <c r="E3769" s="13">
        <v>45244</v>
      </c>
      <c r="F3769" s="12" t="s">
        <v>17408</v>
      </c>
      <c r="G3769" s="12">
        <f>IF(ISNUMBER(MATCH(C3769, FACT_ORDERS!C:C, 0)), 1, 0)</f>
        <v>1</v>
      </c>
      <c r="H3769" s="12">
        <f>COUNTIF(B:B,FACT_SEARCHES[[#This Row],[WD_PRODUCTS]])</f>
        <v>76</v>
      </c>
    </row>
    <row r="3770" spans="1:8" x14ac:dyDescent="0.3">
      <c r="A3770" s="12">
        <v>10768</v>
      </c>
      <c r="B3770" s="12">
        <v>294</v>
      </c>
      <c r="C3770" s="8">
        <v>10522</v>
      </c>
      <c r="D3770" s="12" t="s">
        <v>5437</v>
      </c>
      <c r="E3770" s="13">
        <v>45244</v>
      </c>
      <c r="F3770" s="12" t="s">
        <v>4577</v>
      </c>
      <c r="G3770" s="12">
        <f>IF(ISNUMBER(MATCH(C3770, FACT_ORDERS!C:C, 0)), 1, 0)</f>
        <v>1</v>
      </c>
      <c r="H3770" s="12">
        <f>COUNTIF(B:B,FACT_SEARCHES[[#This Row],[WD_PRODUCTS]])</f>
        <v>60</v>
      </c>
    </row>
    <row r="3771" spans="1:8" x14ac:dyDescent="0.3">
      <c r="A3771" s="12">
        <v>10769</v>
      </c>
      <c r="B3771" s="12">
        <v>241</v>
      </c>
      <c r="C3771" s="8">
        <v>10522</v>
      </c>
      <c r="D3771" s="12" t="s">
        <v>5438</v>
      </c>
      <c r="E3771" s="13">
        <v>45244</v>
      </c>
      <c r="F3771" s="12" t="s">
        <v>18167</v>
      </c>
      <c r="G3771" s="12">
        <f>IF(ISNUMBER(MATCH(C3771, FACT_ORDERS!C:C, 0)), 1, 0)</f>
        <v>1</v>
      </c>
      <c r="H3771" s="12">
        <f>COUNTIF(B:B,FACT_SEARCHES[[#This Row],[WD_PRODUCTS]])</f>
        <v>96</v>
      </c>
    </row>
    <row r="3772" spans="1:8" x14ac:dyDescent="0.3">
      <c r="A3772" s="12">
        <v>10770</v>
      </c>
      <c r="B3772" s="12">
        <v>240</v>
      </c>
      <c r="C3772" s="8">
        <v>10129</v>
      </c>
      <c r="D3772" s="12" t="s">
        <v>5439</v>
      </c>
      <c r="E3772" s="13">
        <v>44878</v>
      </c>
      <c r="F3772" s="12" t="s">
        <v>4034</v>
      </c>
      <c r="G3772" s="12">
        <f>IF(ISNUMBER(MATCH(C3772, FACT_ORDERS!C:C, 0)), 1, 0)</f>
        <v>0</v>
      </c>
      <c r="H3772" s="12">
        <f>COUNTIF(B:B,FACT_SEARCHES[[#This Row],[WD_PRODUCTS]])</f>
        <v>51</v>
      </c>
    </row>
    <row r="3773" spans="1:8" x14ac:dyDescent="0.3">
      <c r="A3773" s="12">
        <v>10771</v>
      </c>
      <c r="B3773" s="12">
        <v>263</v>
      </c>
      <c r="C3773" s="8">
        <v>10129</v>
      </c>
      <c r="D3773" s="12" t="s">
        <v>5440</v>
      </c>
      <c r="E3773" s="13">
        <v>44878</v>
      </c>
      <c r="F3773" s="12" t="s">
        <v>18168</v>
      </c>
      <c r="G3773" s="12">
        <f>IF(ISNUMBER(MATCH(C3773, FACT_ORDERS!C:C, 0)), 1, 0)</f>
        <v>0</v>
      </c>
      <c r="H3773" s="12">
        <f>COUNTIF(B:B,FACT_SEARCHES[[#This Row],[WD_PRODUCTS]])</f>
        <v>108</v>
      </c>
    </row>
    <row r="3774" spans="1:8" x14ac:dyDescent="0.3">
      <c r="A3774" s="12">
        <v>10772</v>
      </c>
      <c r="B3774" s="12">
        <v>251</v>
      </c>
      <c r="C3774" s="8">
        <v>10129</v>
      </c>
      <c r="D3774" s="12" t="s">
        <v>5441</v>
      </c>
      <c r="E3774" s="13">
        <v>44878</v>
      </c>
      <c r="F3774" s="12" t="s">
        <v>18169</v>
      </c>
      <c r="G3774" s="12">
        <f>IF(ISNUMBER(MATCH(C3774, FACT_ORDERS!C:C, 0)), 1, 0)</f>
        <v>0</v>
      </c>
      <c r="H3774" s="12">
        <f>COUNTIF(B:B,FACT_SEARCHES[[#This Row],[WD_PRODUCTS]])</f>
        <v>67</v>
      </c>
    </row>
    <row r="3775" spans="1:8" x14ac:dyDescent="0.3">
      <c r="A3775" s="12">
        <v>10773</v>
      </c>
      <c r="B3775" s="12">
        <v>207</v>
      </c>
      <c r="C3775" s="8">
        <v>10129</v>
      </c>
      <c r="D3775" s="12" t="s">
        <v>5442</v>
      </c>
      <c r="E3775" s="13">
        <v>44878</v>
      </c>
      <c r="F3775" s="12" t="s">
        <v>18170</v>
      </c>
      <c r="G3775" s="12">
        <f>IF(ISNUMBER(MATCH(C3775, FACT_ORDERS!C:C, 0)), 1, 0)</f>
        <v>0</v>
      </c>
      <c r="H3775" s="12">
        <f>COUNTIF(B:B,FACT_SEARCHES[[#This Row],[WD_PRODUCTS]])</f>
        <v>47</v>
      </c>
    </row>
    <row r="3776" spans="1:8" x14ac:dyDescent="0.3">
      <c r="A3776" s="12">
        <v>10774</v>
      </c>
      <c r="B3776" s="12">
        <v>289</v>
      </c>
      <c r="C3776" s="8">
        <v>10145</v>
      </c>
      <c r="D3776" s="12" t="s">
        <v>5443</v>
      </c>
      <c r="E3776" s="13">
        <v>45232</v>
      </c>
      <c r="F3776" s="12" t="s">
        <v>18171</v>
      </c>
      <c r="G3776" s="12">
        <f>IF(ISNUMBER(MATCH(C3776, FACT_ORDERS!C:C, 0)), 1, 0)</f>
        <v>1</v>
      </c>
      <c r="H3776" s="12">
        <f>COUNTIF(B:B,FACT_SEARCHES[[#This Row],[WD_PRODUCTS]])</f>
        <v>56</v>
      </c>
    </row>
    <row r="3777" spans="1:8" x14ac:dyDescent="0.3">
      <c r="A3777" s="12">
        <v>10775</v>
      </c>
      <c r="B3777" s="12">
        <v>281</v>
      </c>
      <c r="C3777" s="8">
        <v>10145</v>
      </c>
      <c r="D3777" s="12" t="s">
        <v>5444</v>
      </c>
      <c r="E3777" s="13">
        <v>45232</v>
      </c>
      <c r="F3777" s="12" t="s">
        <v>18172</v>
      </c>
      <c r="G3777" s="12">
        <f>IF(ISNUMBER(MATCH(C3777, FACT_ORDERS!C:C, 0)), 1, 0)</f>
        <v>1</v>
      </c>
      <c r="H3777" s="12">
        <f>COUNTIF(B:B,FACT_SEARCHES[[#This Row],[WD_PRODUCTS]])</f>
        <v>86</v>
      </c>
    </row>
    <row r="3778" spans="1:8" x14ac:dyDescent="0.3">
      <c r="A3778" s="12">
        <v>10776</v>
      </c>
      <c r="B3778" s="12">
        <v>289</v>
      </c>
      <c r="C3778" s="8">
        <v>10145</v>
      </c>
      <c r="D3778" s="12" t="s">
        <v>5445</v>
      </c>
      <c r="E3778" s="13">
        <v>44751</v>
      </c>
      <c r="F3778" s="12" t="s">
        <v>18173</v>
      </c>
      <c r="G3778" s="12">
        <f>IF(ISNUMBER(MATCH(C3778, FACT_ORDERS!C:C, 0)), 1, 0)</f>
        <v>1</v>
      </c>
      <c r="H3778" s="12">
        <f>COUNTIF(B:B,FACT_SEARCHES[[#This Row],[WD_PRODUCTS]])</f>
        <v>56</v>
      </c>
    </row>
    <row r="3779" spans="1:8" x14ac:dyDescent="0.3">
      <c r="A3779" s="12">
        <v>10777</v>
      </c>
      <c r="B3779" s="12">
        <v>281</v>
      </c>
      <c r="C3779" s="8">
        <v>10145</v>
      </c>
      <c r="D3779" s="12" t="s">
        <v>5446</v>
      </c>
      <c r="E3779" s="13">
        <v>44751</v>
      </c>
      <c r="F3779" s="12" t="s">
        <v>18174</v>
      </c>
      <c r="G3779" s="12">
        <f>IF(ISNUMBER(MATCH(C3779, FACT_ORDERS!C:C, 0)), 1, 0)</f>
        <v>1</v>
      </c>
      <c r="H3779" s="12">
        <f>COUNTIF(B:B,FACT_SEARCHES[[#This Row],[WD_PRODUCTS]])</f>
        <v>86</v>
      </c>
    </row>
    <row r="3780" spans="1:8" x14ac:dyDescent="0.3">
      <c r="A3780" s="12">
        <v>10778</v>
      </c>
      <c r="B3780" s="12">
        <v>298</v>
      </c>
      <c r="C3780" s="8">
        <v>10145</v>
      </c>
      <c r="D3780" s="12" t="s">
        <v>5447</v>
      </c>
      <c r="E3780" s="13">
        <v>44751</v>
      </c>
      <c r="F3780" s="12" t="s">
        <v>18175</v>
      </c>
      <c r="G3780" s="12">
        <f>IF(ISNUMBER(MATCH(C3780, FACT_ORDERS!C:C, 0)), 1, 0)</f>
        <v>1</v>
      </c>
      <c r="H3780" s="12">
        <f>COUNTIF(B:B,FACT_SEARCHES[[#This Row],[WD_PRODUCTS]])</f>
        <v>79</v>
      </c>
    </row>
    <row r="3781" spans="1:8" x14ac:dyDescent="0.3">
      <c r="A3781" s="12">
        <v>10779</v>
      </c>
      <c r="B3781" s="12">
        <v>210</v>
      </c>
      <c r="C3781" s="8">
        <v>10770</v>
      </c>
      <c r="D3781" s="12" t="s">
        <v>5448</v>
      </c>
      <c r="E3781" s="13">
        <v>44742</v>
      </c>
      <c r="F3781" s="12" t="s">
        <v>18176</v>
      </c>
      <c r="G3781" s="12">
        <f>IF(ISNUMBER(MATCH(C3781, FACT_ORDERS!C:C, 0)), 1, 0)</f>
        <v>0</v>
      </c>
      <c r="H3781" s="12">
        <f>COUNTIF(B:B,FACT_SEARCHES[[#This Row],[WD_PRODUCTS]])</f>
        <v>77</v>
      </c>
    </row>
    <row r="3782" spans="1:8" x14ac:dyDescent="0.3">
      <c r="A3782" s="12">
        <v>10780</v>
      </c>
      <c r="B3782" s="12">
        <v>252</v>
      </c>
      <c r="C3782" s="8">
        <v>10552</v>
      </c>
      <c r="D3782" s="12" t="s">
        <v>5449</v>
      </c>
      <c r="E3782" s="13">
        <v>45137</v>
      </c>
      <c r="F3782" s="12" t="s">
        <v>18177</v>
      </c>
      <c r="G3782" s="12">
        <f>IF(ISNUMBER(MATCH(C3782, FACT_ORDERS!C:C, 0)), 1, 0)</f>
        <v>0</v>
      </c>
      <c r="H3782" s="12">
        <f>COUNTIF(B:B,FACT_SEARCHES[[#This Row],[WD_PRODUCTS]])</f>
        <v>64</v>
      </c>
    </row>
    <row r="3783" spans="1:8" x14ac:dyDescent="0.3">
      <c r="A3783" s="12">
        <v>10781</v>
      </c>
      <c r="B3783" s="12">
        <v>270</v>
      </c>
      <c r="C3783" s="8">
        <v>10552</v>
      </c>
      <c r="D3783" s="12" t="s">
        <v>5450</v>
      </c>
      <c r="E3783" s="13">
        <v>45137</v>
      </c>
      <c r="F3783" s="12" t="s">
        <v>18178</v>
      </c>
      <c r="G3783" s="12">
        <f>IF(ISNUMBER(MATCH(C3783, FACT_ORDERS!C:C, 0)), 1, 0)</f>
        <v>0</v>
      </c>
      <c r="H3783" s="12">
        <f>COUNTIF(B:B,FACT_SEARCHES[[#This Row],[WD_PRODUCTS]])</f>
        <v>54</v>
      </c>
    </row>
    <row r="3784" spans="1:8" x14ac:dyDescent="0.3">
      <c r="A3784" s="12">
        <v>10782</v>
      </c>
      <c r="B3784" s="12">
        <v>202</v>
      </c>
      <c r="C3784" s="8">
        <v>10986</v>
      </c>
      <c r="D3784" s="12" t="s">
        <v>5451</v>
      </c>
      <c r="E3784" s="13">
        <v>44819</v>
      </c>
      <c r="F3784" s="12" t="s">
        <v>18179</v>
      </c>
      <c r="G3784" s="12">
        <f>IF(ISNUMBER(MATCH(C3784, FACT_ORDERS!C:C, 0)), 1, 0)</f>
        <v>1</v>
      </c>
      <c r="H3784" s="12">
        <f>COUNTIF(B:B,FACT_SEARCHES[[#This Row],[WD_PRODUCTS]])</f>
        <v>74</v>
      </c>
    </row>
    <row r="3785" spans="1:8" x14ac:dyDescent="0.3">
      <c r="A3785" s="12">
        <v>10783</v>
      </c>
      <c r="B3785" s="12">
        <v>217</v>
      </c>
      <c r="C3785" s="8">
        <v>10111</v>
      </c>
      <c r="D3785" s="12" t="s">
        <v>5452</v>
      </c>
      <c r="E3785" s="13">
        <v>45178</v>
      </c>
      <c r="F3785" s="12" t="s">
        <v>18180</v>
      </c>
      <c r="G3785" s="12">
        <f>IF(ISNUMBER(MATCH(C3785, FACT_ORDERS!C:C, 0)), 1, 0)</f>
        <v>1</v>
      </c>
      <c r="H3785" s="12">
        <f>COUNTIF(B:B,FACT_SEARCHES[[#This Row],[WD_PRODUCTS]])</f>
        <v>49</v>
      </c>
    </row>
    <row r="3786" spans="1:8" x14ac:dyDescent="0.3">
      <c r="A3786" s="12">
        <v>10784</v>
      </c>
      <c r="B3786" s="12">
        <v>262</v>
      </c>
      <c r="C3786" s="8">
        <v>10432</v>
      </c>
      <c r="D3786" s="12" t="s">
        <v>5453</v>
      </c>
      <c r="E3786" s="13">
        <v>44918</v>
      </c>
      <c r="F3786" s="12" t="s">
        <v>17232</v>
      </c>
      <c r="G3786" s="12">
        <f>IF(ISNUMBER(MATCH(C3786, FACT_ORDERS!C:C, 0)), 1, 0)</f>
        <v>0</v>
      </c>
      <c r="H3786" s="12">
        <f>COUNTIF(B:B,FACT_SEARCHES[[#This Row],[WD_PRODUCTS]])</f>
        <v>70</v>
      </c>
    </row>
    <row r="3787" spans="1:8" x14ac:dyDescent="0.3">
      <c r="A3787" s="12">
        <v>10785</v>
      </c>
      <c r="B3787" s="12">
        <v>275</v>
      </c>
      <c r="C3787" s="8">
        <v>10432</v>
      </c>
      <c r="D3787" s="12" t="s">
        <v>5454</v>
      </c>
      <c r="E3787" s="13">
        <v>44918</v>
      </c>
      <c r="F3787" s="12" t="s">
        <v>18181</v>
      </c>
      <c r="G3787" s="12">
        <f>IF(ISNUMBER(MATCH(C3787, FACT_ORDERS!C:C, 0)), 1, 0)</f>
        <v>0</v>
      </c>
      <c r="H3787" s="12">
        <f>COUNTIF(B:B,FACT_SEARCHES[[#This Row],[WD_PRODUCTS]])</f>
        <v>70</v>
      </c>
    </row>
    <row r="3788" spans="1:8" x14ac:dyDescent="0.3">
      <c r="A3788" s="12">
        <v>10786</v>
      </c>
      <c r="B3788" s="12">
        <v>248</v>
      </c>
      <c r="C3788" s="8">
        <v>10861</v>
      </c>
      <c r="D3788" s="12" t="s">
        <v>5455</v>
      </c>
      <c r="E3788" s="13">
        <v>44831</v>
      </c>
      <c r="F3788" s="12" t="s">
        <v>15143</v>
      </c>
      <c r="G3788" s="12">
        <f>IF(ISNUMBER(MATCH(C3788, FACT_ORDERS!C:C, 0)), 1, 0)</f>
        <v>0</v>
      </c>
      <c r="H3788" s="12">
        <f>COUNTIF(B:B,FACT_SEARCHES[[#This Row],[WD_PRODUCTS]])</f>
        <v>101</v>
      </c>
    </row>
    <row r="3789" spans="1:8" x14ac:dyDescent="0.3">
      <c r="A3789" s="12">
        <v>10787</v>
      </c>
      <c r="B3789" s="12">
        <v>258</v>
      </c>
      <c r="C3789" s="8">
        <v>10861</v>
      </c>
      <c r="D3789" s="12" t="s">
        <v>5456</v>
      </c>
      <c r="E3789" s="13">
        <v>44831</v>
      </c>
      <c r="F3789" s="12" t="s">
        <v>18182</v>
      </c>
      <c r="G3789" s="12">
        <f>IF(ISNUMBER(MATCH(C3789, FACT_ORDERS!C:C, 0)), 1, 0)</f>
        <v>0</v>
      </c>
      <c r="H3789" s="12">
        <f>COUNTIF(B:B,FACT_SEARCHES[[#This Row],[WD_PRODUCTS]])</f>
        <v>57</v>
      </c>
    </row>
    <row r="3790" spans="1:8" x14ac:dyDescent="0.3">
      <c r="A3790" s="12">
        <v>10788</v>
      </c>
      <c r="B3790" s="12">
        <v>202</v>
      </c>
      <c r="C3790" s="8">
        <v>10861</v>
      </c>
      <c r="D3790" s="12" t="s">
        <v>5457</v>
      </c>
      <c r="E3790" s="13">
        <v>44831</v>
      </c>
      <c r="F3790" s="12" t="s">
        <v>18183</v>
      </c>
      <c r="G3790" s="12">
        <f>IF(ISNUMBER(MATCH(C3790, FACT_ORDERS!C:C, 0)), 1, 0)</f>
        <v>0</v>
      </c>
      <c r="H3790" s="12">
        <f>COUNTIF(B:B,FACT_SEARCHES[[#This Row],[WD_PRODUCTS]])</f>
        <v>74</v>
      </c>
    </row>
    <row r="3791" spans="1:8" x14ac:dyDescent="0.3">
      <c r="A3791" s="12">
        <v>10789</v>
      </c>
      <c r="B3791" s="12">
        <v>271</v>
      </c>
      <c r="C3791" s="8">
        <v>10861</v>
      </c>
      <c r="D3791" s="12" t="s">
        <v>5458</v>
      </c>
      <c r="E3791" s="13">
        <v>44831</v>
      </c>
      <c r="F3791" s="12" t="s">
        <v>18184</v>
      </c>
      <c r="G3791" s="12">
        <f>IF(ISNUMBER(MATCH(C3791, FACT_ORDERS!C:C, 0)), 1, 0)</f>
        <v>0</v>
      </c>
      <c r="H3791" s="12">
        <f>COUNTIF(B:B,FACT_SEARCHES[[#This Row],[WD_PRODUCTS]])</f>
        <v>74</v>
      </c>
    </row>
    <row r="3792" spans="1:8" x14ac:dyDescent="0.3">
      <c r="A3792" s="12">
        <v>10790</v>
      </c>
      <c r="B3792" s="12">
        <v>204</v>
      </c>
      <c r="C3792" s="8">
        <v>10861</v>
      </c>
      <c r="D3792" s="12" t="s">
        <v>5459</v>
      </c>
      <c r="E3792" s="13">
        <v>44831</v>
      </c>
      <c r="F3792" s="12" t="s">
        <v>18185</v>
      </c>
      <c r="G3792" s="12">
        <f>IF(ISNUMBER(MATCH(C3792, FACT_ORDERS!C:C, 0)), 1, 0)</f>
        <v>0</v>
      </c>
      <c r="H3792" s="12">
        <f>COUNTIF(B:B,FACT_SEARCHES[[#This Row],[WD_PRODUCTS]])</f>
        <v>139</v>
      </c>
    </row>
    <row r="3793" spans="1:8" x14ac:dyDescent="0.3">
      <c r="A3793" s="12">
        <v>10791</v>
      </c>
      <c r="B3793" s="12">
        <v>277</v>
      </c>
      <c r="C3793" s="8">
        <v>10962</v>
      </c>
      <c r="D3793" s="12" t="s">
        <v>5460</v>
      </c>
      <c r="E3793" s="13">
        <v>45241</v>
      </c>
      <c r="F3793" s="12" t="s">
        <v>4260</v>
      </c>
      <c r="G3793" s="12">
        <f>IF(ISNUMBER(MATCH(C3793, FACT_ORDERS!C:C, 0)), 1, 0)</f>
        <v>0</v>
      </c>
      <c r="H3793" s="12">
        <f>COUNTIF(B:B,FACT_SEARCHES[[#This Row],[WD_PRODUCTS]])</f>
        <v>98</v>
      </c>
    </row>
    <row r="3794" spans="1:8" x14ac:dyDescent="0.3">
      <c r="A3794" s="12">
        <v>10792</v>
      </c>
      <c r="B3794" s="12">
        <v>204</v>
      </c>
      <c r="C3794" s="8">
        <v>10962</v>
      </c>
      <c r="D3794" s="12" t="s">
        <v>5461</v>
      </c>
      <c r="E3794" s="13">
        <v>45241</v>
      </c>
      <c r="F3794" s="12" t="s">
        <v>4367</v>
      </c>
      <c r="G3794" s="12">
        <f>IF(ISNUMBER(MATCH(C3794, FACT_ORDERS!C:C, 0)), 1, 0)</f>
        <v>0</v>
      </c>
      <c r="H3794" s="12">
        <f>COUNTIF(B:B,FACT_SEARCHES[[#This Row],[WD_PRODUCTS]])</f>
        <v>139</v>
      </c>
    </row>
    <row r="3795" spans="1:8" x14ac:dyDescent="0.3">
      <c r="A3795" s="12">
        <v>10793</v>
      </c>
      <c r="B3795" s="12">
        <v>281</v>
      </c>
      <c r="C3795" s="8">
        <v>10962</v>
      </c>
      <c r="D3795" s="12" t="s">
        <v>5462</v>
      </c>
      <c r="E3795" s="13">
        <v>45241</v>
      </c>
      <c r="F3795" s="12" t="s">
        <v>11220</v>
      </c>
      <c r="G3795" s="12">
        <f>IF(ISNUMBER(MATCH(C3795, FACT_ORDERS!C:C, 0)), 1, 0)</f>
        <v>0</v>
      </c>
      <c r="H3795" s="12">
        <f>COUNTIF(B:B,FACT_SEARCHES[[#This Row],[WD_PRODUCTS]])</f>
        <v>86</v>
      </c>
    </row>
    <row r="3796" spans="1:8" x14ac:dyDescent="0.3">
      <c r="A3796" s="12">
        <v>10794</v>
      </c>
      <c r="B3796" s="12">
        <v>225</v>
      </c>
      <c r="C3796" s="8">
        <v>10409</v>
      </c>
      <c r="D3796" s="12" t="s">
        <v>5463</v>
      </c>
      <c r="E3796" s="13">
        <v>44747</v>
      </c>
      <c r="F3796" s="12" t="s">
        <v>18186</v>
      </c>
      <c r="G3796" s="12">
        <f>IF(ISNUMBER(MATCH(C3796, FACT_ORDERS!C:C, 0)), 1, 0)</f>
        <v>1</v>
      </c>
      <c r="H3796" s="12">
        <f>COUNTIF(B:B,FACT_SEARCHES[[#This Row],[WD_PRODUCTS]])</f>
        <v>74</v>
      </c>
    </row>
    <row r="3797" spans="1:8" x14ac:dyDescent="0.3">
      <c r="A3797" s="12">
        <v>10795</v>
      </c>
      <c r="B3797" s="12">
        <v>218</v>
      </c>
      <c r="C3797" s="8">
        <v>10584</v>
      </c>
      <c r="D3797" s="12" t="s">
        <v>5464</v>
      </c>
      <c r="E3797" s="13">
        <v>45285</v>
      </c>
      <c r="F3797" s="12" t="s">
        <v>3335</v>
      </c>
      <c r="G3797" s="12">
        <f>IF(ISNUMBER(MATCH(C3797, FACT_ORDERS!C:C, 0)), 1, 0)</f>
        <v>0</v>
      </c>
      <c r="H3797" s="12">
        <f>COUNTIF(B:B,FACT_SEARCHES[[#This Row],[WD_PRODUCTS]])</f>
        <v>39</v>
      </c>
    </row>
    <row r="3798" spans="1:8" x14ac:dyDescent="0.3">
      <c r="A3798" s="12">
        <v>10796</v>
      </c>
      <c r="B3798" s="12">
        <v>256</v>
      </c>
      <c r="C3798" s="8">
        <v>10584</v>
      </c>
      <c r="D3798" s="12" t="s">
        <v>5465</v>
      </c>
      <c r="E3798" s="13">
        <v>45285</v>
      </c>
      <c r="F3798" s="12" t="s">
        <v>3967</v>
      </c>
      <c r="G3798" s="12">
        <f>IF(ISNUMBER(MATCH(C3798, FACT_ORDERS!C:C, 0)), 1, 0)</f>
        <v>0</v>
      </c>
      <c r="H3798" s="12">
        <f>COUNTIF(B:B,FACT_SEARCHES[[#This Row],[WD_PRODUCTS]])</f>
        <v>63</v>
      </c>
    </row>
    <row r="3799" spans="1:8" x14ac:dyDescent="0.3">
      <c r="A3799" s="12">
        <v>10797</v>
      </c>
      <c r="B3799" s="12">
        <v>203</v>
      </c>
      <c r="C3799" s="8">
        <v>10584</v>
      </c>
      <c r="D3799" s="12" t="s">
        <v>5466</v>
      </c>
      <c r="E3799" s="13">
        <v>45285</v>
      </c>
      <c r="F3799" s="12" t="s">
        <v>18187</v>
      </c>
      <c r="G3799" s="12">
        <f>IF(ISNUMBER(MATCH(C3799, FACT_ORDERS!C:C, 0)), 1, 0)</f>
        <v>0</v>
      </c>
      <c r="H3799" s="12">
        <f>COUNTIF(B:B,FACT_SEARCHES[[#This Row],[WD_PRODUCTS]])</f>
        <v>46</v>
      </c>
    </row>
    <row r="3800" spans="1:8" x14ac:dyDescent="0.3">
      <c r="A3800" s="12">
        <v>10798</v>
      </c>
      <c r="B3800" s="12">
        <v>255</v>
      </c>
      <c r="C3800" s="8">
        <v>10584</v>
      </c>
      <c r="D3800" s="12" t="s">
        <v>5467</v>
      </c>
      <c r="E3800" s="13">
        <v>45285</v>
      </c>
      <c r="F3800" s="12" t="s">
        <v>18188</v>
      </c>
      <c r="G3800" s="12">
        <f>IF(ISNUMBER(MATCH(C3800, FACT_ORDERS!C:C, 0)), 1, 0)</f>
        <v>0</v>
      </c>
      <c r="H3800" s="12">
        <f>COUNTIF(B:B,FACT_SEARCHES[[#This Row],[WD_PRODUCTS]])</f>
        <v>74</v>
      </c>
    </row>
    <row r="3801" spans="1:8" x14ac:dyDescent="0.3">
      <c r="A3801" s="12">
        <v>10799</v>
      </c>
      <c r="B3801" s="12">
        <v>289</v>
      </c>
      <c r="C3801" s="8">
        <v>10584</v>
      </c>
      <c r="D3801" s="12" t="s">
        <v>5468</v>
      </c>
      <c r="E3801" s="13">
        <v>45285</v>
      </c>
      <c r="F3801" s="12" t="s">
        <v>18189</v>
      </c>
      <c r="G3801" s="12">
        <f>IF(ISNUMBER(MATCH(C3801, FACT_ORDERS!C:C, 0)), 1, 0)</f>
        <v>0</v>
      </c>
      <c r="H3801" s="12">
        <f>COUNTIF(B:B,FACT_SEARCHES[[#This Row],[WD_PRODUCTS]])</f>
        <v>56</v>
      </c>
    </row>
    <row r="3802" spans="1:8" x14ac:dyDescent="0.3">
      <c r="A3802" s="12">
        <v>10800</v>
      </c>
      <c r="B3802" s="12">
        <v>295</v>
      </c>
      <c r="C3802" s="8">
        <v>10584</v>
      </c>
      <c r="D3802" s="12" t="s">
        <v>5469</v>
      </c>
      <c r="E3802" s="13">
        <v>45285</v>
      </c>
      <c r="F3802" s="12" t="s">
        <v>18190</v>
      </c>
      <c r="G3802" s="12">
        <f>IF(ISNUMBER(MATCH(C3802, FACT_ORDERS!C:C, 0)), 1, 0)</f>
        <v>0</v>
      </c>
      <c r="H3802" s="12">
        <f>COUNTIF(B:B,FACT_SEARCHES[[#This Row],[WD_PRODUCTS]])</f>
        <v>72</v>
      </c>
    </row>
    <row r="3803" spans="1:8" x14ac:dyDescent="0.3">
      <c r="A3803" s="12">
        <v>10801</v>
      </c>
      <c r="B3803" s="12">
        <v>209</v>
      </c>
      <c r="C3803" s="8">
        <v>10495</v>
      </c>
      <c r="D3803" s="12" t="s">
        <v>5470</v>
      </c>
      <c r="E3803" s="13">
        <v>44717</v>
      </c>
      <c r="F3803" s="12" t="s">
        <v>18191</v>
      </c>
      <c r="G3803" s="12">
        <f>IF(ISNUMBER(MATCH(C3803, FACT_ORDERS!C:C, 0)), 1, 0)</f>
        <v>1</v>
      </c>
      <c r="H3803" s="12">
        <f>COUNTIF(B:B,FACT_SEARCHES[[#This Row],[WD_PRODUCTS]])</f>
        <v>91</v>
      </c>
    </row>
    <row r="3804" spans="1:8" x14ac:dyDescent="0.3">
      <c r="A3804" s="12">
        <v>10802</v>
      </c>
      <c r="B3804" s="12">
        <v>271</v>
      </c>
      <c r="C3804" s="8">
        <v>10495</v>
      </c>
      <c r="D3804" s="12" t="s">
        <v>5471</v>
      </c>
      <c r="E3804" s="13">
        <v>44717</v>
      </c>
      <c r="F3804" s="12" t="s">
        <v>18192</v>
      </c>
      <c r="G3804" s="12">
        <f>IF(ISNUMBER(MATCH(C3804, FACT_ORDERS!C:C, 0)), 1, 0)</f>
        <v>1</v>
      </c>
      <c r="H3804" s="12">
        <f>COUNTIF(B:B,FACT_SEARCHES[[#This Row],[WD_PRODUCTS]])</f>
        <v>74</v>
      </c>
    </row>
    <row r="3805" spans="1:8" x14ac:dyDescent="0.3">
      <c r="A3805" s="12">
        <v>10803</v>
      </c>
      <c r="B3805" s="12">
        <v>254</v>
      </c>
      <c r="C3805" s="8">
        <v>10021</v>
      </c>
      <c r="D3805" s="12" t="s">
        <v>5472</v>
      </c>
      <c r="E3805" s="13">
        <v>45493</v>
      </c>
      <c r="F3805" s="12" t="s">
        <v>18193</v>
      </c>
      <c r="G3805" s="12">
        <f>IF(ISNUMBER(MATCH(C3805, FACT_ORDERS!C:C, 0)), 1, 0)</f>
        <v>1</v>
      </c>
      <c r="H3805" s="12">
        <f>COUNTIF(B:B,FACT_SEARCHES[[#This Row],[WD_PRODUCTS]])</f>
        <v>77</v>
      </c>
    </row>
    <row r="3806" spans="1:8" x14ac:dyDescent="0.3">
      <c r="A3806" s="12">
        <v>10804</v>
      </c>
      <c r="B3806" s="12">
        <v>248</v>
      </c>
      <c r="C3806" s="8">
        <v>10921</v>
      </c>
      <c r="D3806" s="12" t="s">
        <v>5473</v>
      </c>
      <c r="E3806" s="13">
        <v>44812</v>
      </c>
      <c r="F3806" s="12" t="s">
        <v>4129</v>
      </c>
      <c r="G3806" s="12">
        <f>IF(ISNUMBER(MATCH(C3806, FACT_ORDERS!C:C, 0)), 1, 0)</f>
        <v>1</v>
      </c>
      <c r="H3806" s="12">
        <f>COUNTIF(B:B,FACT_SEARCHES[[#This Row],[WD_PRODUCTS]])</f>
        <v>101</v>
      </c>
    </row>
    <row r="3807" spans="1:8" x14ac:dyDescent="0.3">
      <c r="A3807" s="12">
        <v>10805</v>
      </c>
      <c r="B3807" s="12">
        <v>234</v>
      </c>
      <c r="C3807" s="8">
        <v>10921</v>
      </c>
      <c r="D3807" s="12" t="s">
        <v>5474</v>
      </c>
      <c r="E3807" s="13">
        <v>44812</v>
      </c>
      <c r="F3807" s="12" t="s">
        <v>18194</v>
      </c>
      <c r="G3807" s="12">
        <f>IF(ISNUMBER(MATCH(C3807, FACT_ORDERS!C:C, 0)), 1, 0)</f>
        <v>1</v>
      </c>
      <c r="H3807" s="12">
        <f>COUNTIF(B:B,FACT_SEARCHES[[#This Row],[WD_PRODUCTS]])</f>
        <v>77</v>
      </c>
    </row>
    <row r="3808" spans="1:8" x14ac:dyDescent="0.3">
      <c r="A3808" s="12">
        <v>10806</v>
      </c>
      <c r="B3808" s="12">
        <v>233</v>
      </c>
      <c r="C3808" s="8">
        <v>10921</v>
      </c>
      <c r="D3808" s="12" t="s">
        <v>5475</v>
      </c>
      <c r="E3808" s="13">
        <v>44812</v>
      </c>
      <c r="F3808" s="12" t="s">
        <v>18195</v>
      </c>
      <c r="G3808" s="12">
        <f>IF(ISNUMBER(MATCH(C3808, FACT_ORDERS!C:C, 0)), 1, 0)</f>
        <v>1</v>
      </c>
      <c r="H3808" s="12">
        <f>COUNTIF(B:B,FACT_SEARCHES[[#This Row],[WD_PRODUCTS]])</f>
        <v>76</v>
      </c>
    </row>
    <row r="3809" spans="1:8" x14ac:dyDescent="0.3">
      <c r="A3809" s="12">
        <v>10807</v>
      </c>
      <c r="B3809" s="12">
        <v>225</v>
      </c>
      <c r="C3809" s="8">
        <v>10921</v>
      </c>
      <c r="D3809" s="12" t="s">
        <v>5476</v>
      </c>
      <c r="E3809" s="13">
        <v>44812</v>
      </c>
      <c r="F3809" s="12" t="s">
        <v>3370</v>
      </c>
      <c r="G3809" s="12">
        <f>IF(ISNUMBER(MATCH(C3809, FACT_ORDERS!C:C, 0)), 1, 0)</f>
        <v>1</v>
      </c>
      <c r="H3809" s="12">
        <f>COUNTIF(B:B,FACT_SEARCHES[[#This Row],[WD_PRODUCTS]])</f>
        <v>74</v>
      </c>
    </row>
    <row r="3810" spans="1:8" x14ac:dyDescent="0.3">
      <c r="A3810" s="12">
        <v>10808</v>
      </c>
      <c r="B3810" s="12">
        <v>227</v>
      </c>
      <c r="C3810" s="8">
        <v>10028</v>
      </c>
      <c r="D3810" s="12" t="s">
        <v>5477</v>
      </c>
      <c r="E3810" s="13">
        <v>45289</v>
      </c>
      <c r="F3810" s="12" t="s">
        <v>18196</v>
      </c>
      <c r="G3810" s="12">
        <f>IF(ISNUMBER(MATCH(C3810, FACT_ORDERS!C:C, 0)), 1, 0)</f>
        <v>0</v>
      </c>
      <c r="H3810" s="12">
        <f>COUNTIF(B:B,FACT_SEARCHES[[#This Row],[WD_PRODUCTS]])</f>
        <v>93</v>
      </c>
    </row>
    <row r="3811" spans="1:8" x14ac:dyDescent="0.3">
      <c r="A3811" s="12">
        <v>10809</v>
      </c>
      <c r="B3811" s="12">
        <v>215</v>
      </c>
      <c r="C3811" s="8">
        <v>10028</v>
      </c>
      <c r="D3811" s="12" t="s">
        <v>5478</v>
      </c>
      <c r="E3811" s="13">
        <v>45289</v>
      </c>
      <c r="F3811" s="12" t="s">
        <v>18197</v>
      </c>
      <c r="G3811" s="12">
        <f>IF(ISNUMBER(MATCH(C3811, FACT_ORDERS!C:C, 0)), 1, 0)</f>
        <v>0</v>
      </c>
      <c r="H3811" s="12">
        <f>COUNTIF(B:B,FACT_SEARCHES[[#This Row],[WD_PRODUCTS]])</f>
        <v>67</v>
      </c>
    </row>
    <row r="3812" spans="1:8" x14ac:dyDescent="0.3">
      <c r="A3812" s="12">
        <v>10810</v>
      </c>
      <c r="B3812" s="12">
        <v>212</v>
      </c>
      <c r="C3812" s="8">
        <v>10968</v>
      </c>
      <c r="D3812" s="12" t="s">
        <v>5479</v>
      </c>
      <c r="E3812" s="13">
        <v>45422</v>
      </c>
      <c r="F3812" s="12" t="s">
        <v>18198</v>
      </c>
      <c r="G3812" s="12">
        <f>IF(ISNUMBER(MATCH(C3812, FACT_ORDERS!C:C, 0)), 1, 0)</f>
        <v>1</v>
      </c>
      <c r="H3812" s="12">
        <f>COUNTIF(B:B,FACT_SEARCHES[[#This Row],[WD_PRODUCTS]])</f>
        <v>67</v>
      </c>
    </row>
    <row r="3813" spans="1:8" x14ac:dyDescent="0.3">
      <c r="A3813" s="12">
        <v>10811</v>
      </c>
      <c r="B3813" s="12">
        <v>290</v>
      </c>
      <c r="C3813" s="8">
        <v>10968</v>
      </c>
      <c r="D3813" s="12" t="s">
        <v>5480</v>
      </c>
      <c r="E3813" s="13">
        <v>45422</v>
      </c>
      <c r="F3813" s="12" t="s">
        <v>16932</v>
      </c>
      <c r="G3813" s="12">
        <f>IF(ISNUMBER(MATCH(C3813, FACT_ORDERS!C:C, 0)), 1, 0)</f>
        <v>1</v>
      </c>
      <c r="H3813" s="12">
        <f>COUNTIF(B:B,FACT_SEARCHES[[#This Row],[WD_PRODUCTS]])</f>
        <v>47</v>
      </c>
    </row>
    <row r="3814" spans="1:8" x14ac:dyDescent="0.3">
      <c r="A3814" s="12">
        <v>10812</v>
      </c>
      <c r="B3814" s="12">
        <v>283</v>
      </c>
      <c r="C3814" s="8">
        <v>10319</v>
      </c>
      <c r="D3814" s="12" t="s">
        <v>5481</v>
      </c>
      <c r="E3814" s="13">
        <v>44803</v>
      </c>
      <c r="F3814" s="12" t="s">
        <v>18199</v>
      </c>
      <c r="G3814" s="12">
        <f>IF(ISNUMBER(MATCH(C3814, FACT_ORDERS!C:C, 0)), 1, 0)</f>
        <v>0</v>
      </c>
      <c r="H3814" s="12">
        <f>COUNTIF(B:B,FACT_SEARCHES[[#This Row],[WD_PRODUCTS]])</f>
        <v>65</v>
      </c>
    </row>
    <row r="3815" spans="1:8" x14ac:dyDescent="0.3">
      <c r="A3815" s="12">
        <v>10813</v>
      </c>
      <c r="B3815" s="12">
        <v>207</v>
      </c>
      <c r="C3815" s="8">
        <v>10098</v>
      </c>
      <c r="D3815" s="12" t="s">
        <v>5482</v>
      </c>
      <c r="E3815" s="13">
        <v>45457</v>
      </c>
      <c r="F3815" s="12" t="s">
        <v>4065</v>
      </c>
      <c r="G3815" s="12">
        <f>IF(ISNUMBER(MATCH(C3815, FACT_ORDERS!C:C, 0)), 1, 0)</f>
        <v>0</v>
      </c>
      <c r="H3815" s="12">
        <f>COUNTIF(B:B,FACT_SEARCHES[[#This Row],[WD_PRODUCTS]])</f>
        <v>47</v>
      </c>
    </row>
    <row r="3816" spans="1:8" x14ac:dyDescent="0.3">
      <c r="A3816" s="12">
        <v>10814</v>
      </c>
      <c r="B3816" s="12">
        <v>256</v>
      </c>
      <c r="C3816" s="8">
        <v>10098</v>
      </c>
      <c r="D3816" s="12" t="s">
        <v>5483</v>
      </c>
      <c r="E3816" s="13">
        <v>45457</v>
      </c>
      <c r="F3816" s="12" t="s">
        <v>18200</v>
      </c>
      <c r="G3816" s="12">
        <f>IF(ISNUMBER(MATCH(C3816, FACT_ORDERS!C:C, 0)), 1, 0)</f>
        <v>0</v>
      </c>
      <c r="H3816" s="12">
        <f>COUNTIF(B:B,FACT_SEARCHES[[#This Row],[WD_PRODUCTS]])</f>
        <v>63</v>
      </c>
    </row>
    <row r="3817" spans="1:8" x14ac:dyDescent="0.3">
      <c r="A3817" s="12">
        <v>10815</v>
      </c>
      <c r="B3817" s="12">
        <v>276</v>
      </c>
      <c r="C3817" s="8">
        <v>10173</v>
      </c>
      <c r="D3817" s="12" t="s">
        <v>5484</v>
      </c>
      <c r="E3817" s="13">
        <v>45465</v>
      </c>
      <c r="F3817" s="12" t="s">
        <v>18201</v>
      </c>
      <c r="G3817" s="12">
        <f>IF(ISNUMBER(MATCH(C3817, FACT_ORDERS!C:C, 0)), 1, 0)</f>
        <v>0</v>
      </c>
      <c r="H3817" s="12">
        <f>COUNTIF(B:B,FACT_SEARCHES[[#This Row],[WD_PRODUCTS]])</f>
        <v>65</v>
      </c>
    </row>
    <row r="3818" spans="1:8" x14ac:dyDescent="0.3">
      <c r="A3818" s="12">
        <v>10816</v>
      </c>
      <c r="B3818" s="12">
        <v>249</v>
      </c>
      <c r="C3818" s="8">
        <v>10433</v>
      </c>
      <c r="D3818" s="12" t="s">
        <v>5485</v>
      </c>
      <c r="E3818" s="13">
        <v>45427</v>
      </c>
      <c r="F3818" s="12" t="s">
        <v>18202</v>
      </c>
      <c r="G3818" s="12">
        <f>IF(ISNUMBER(MATCH(C3818, FACT_ORDERS!C:C, 0)), 1, 0)</f>
        <v>1</v>
      </c>
      <c r="H3818" s="12">
        <f>COUNTIF(B:B,FACT_SEARCHES[[#This Row],[WD_PRODUCTS]])</f>
        <v>85</v>
      </c>
    </row>
    <row r="3819" spans="1:8" x14ac:dyDescent="0.3">
      <c r="A3819" s="12">
        <v>10817</v>
      </c>
      <c r="B3819" s="12">
        <v>292</v>
      </c>
      <c r="C3819" s="8">
        <v>10433</v>
      </c>
      <c r="D3819" s="12" t="s">
        <v>5486</v>
      </c>
      <c r="E3819" s="13">
        <v>45427</v>
      </c>
      <c r="F3819" s="12" t="s">
        <v>18203</v>
      </c>
      <c r="G3819" s="12">
        <f>IF(ISNUMBER(MATCH(C3819, FACT_ORDERS!C:C, 0)), 1, 0)</f>
        <v>1</v>
      </c>
      <c r="H3819" s="12">
        <f>COUNTIF(B:B,FACT_SEARCHES[[#This Row],[WD_PRODUCTS]])</f>
        <v>95</v>
      </c>
    </row>
    <row r="3820" spans="1:8" x14ac:dyDescent="0.3">
      <c r="A3820" s="12">
        <v>10818</v>
      </c>
      <c r="B3820" s="12">
        <v>210</v>
      </c>
      <c r="C3820" s="8">
        <v>10816</v>
      </c>
      <c r="D3820" s="12" t="s">
        <v>5487</v>
      </c>
      <c r="E3820" s="13">
        <v>45258</v>
      </c>
      <c r="F3820" s="12" t="s">
        <v>18204</v>
      </c>
      <c r="G3820" s="12">
        <f>IF(ISNUMBER(MATCH(C3820, FACT_ORDERS!C:C, 0)), 1, 0)</f>
        <v>1</v>
      </c>
      <c r="H3820" s="12">
        <f>COUNTIF(B:B,FACT_SEARCHES[[#This Row],[WD_PRODUCTS]])</f>
        <v>77</v>
      </c>
    </row>
    <row r="3821" spans="1:8" x14ac:dyDescent="0.3">
      <c r="A3821" s="12">
        <v>10819</v>
      </c>
      <c r="B3821" s="12">
        <v>203</v>
      </c>
      <c r="C3821" s="8">
        <v>10816</v>
      </c>
      <c r="D3821" s="12" t="s">
        <v>5488</v>
      </c>
      <c r="E3821" s="13">
        <v>45258</v>
      </c>
      <c r="F3821" s="12" t="s">
        <v>18205</v>
      </c>
      <c r="G3821" s="12">
        <f>IF(ISNUMBER(MATCH(C3821, FACT_ORDERS!C:C, 0)), 1, 0)</f>
        <v>1</v>
      </c>
      <c r="H3821" s="12">
        <f>COUNTIF(B:B,FACT_SEARCHES[[#This Row],[WD_PRODUCTS]])</f>
        <v>46</v>
      </c>
    </row>
    <row r="3822" spans="1:8" x14ac:dyDescent="0.3">
      <c r="A3822" s="12">
        <v>10820</v>
      </c>
      <c r="B3822" s="12">
        <v>209</v>
      </c>
      <c r="C3822" s="8">
        <v>10705</v>
      </c>
      <c r="D3822" s="12" t="s">
        <v>5489</v>
      </c>
      <c r="E3822" s="13">
        <v>44388</v>
      </c>
      <c r="F3822" s="12" t="s">
        <v>18206</v>
      </c>
      <c r="G3822" s="12">
        <f>IF(ISNUMBER(MATCH(C3822, FACT_ORDERS!C:C, 0)), 1, 0)</f>
        <v>1</v>
      </c>
      <c r="H3822" s="12">
        <f>COUNTIF(B:B,FACT_SEARCHES[[#This Row],[WD_PRODUCTS]])</f>
        <v>91</v>
      </c>
    </row>
    <row r="3823" spans="1:8" x14ac:dyDescent="0.3">
      <c r="A3823" s="12">
        <v>10821</v>
      </c>
      <c r="B3823" s="12">
        <v>260</v>
      </c>
      <c r="C3823" s="8">
        <v>10705</v>
      </c>
      <c r="D3823" s="12" t="s">
        <v>5490</v>
      </c>
      <c r="E3823" s="13">
        <v>44388</v>
      </c>
      <c r="F3823" s="12" t="s">
        <v>18207</v>
      </c>
      <c r="G3823" s="12">
        <f>IF(ISNUMBER(MATCH(C3823, FACT_ORDERS!C:C, 0)), 1, 0)</f>
        <v>1</v>
      </c>
      <c r="H3823" s="12">
        <f>COUNTIF(B:B,FACT_SEARCHES[[#This Row],[WD_PRODUCTS]])</f>
        <v>86</v>
      </c>
    </row>
    <row r="3824" spans="1:8" x14ac:dyDescent="0.3">
      <c r="A3824" s="12">
        <v>10822</v>
      </c>
      <c r="B3824" s="12">
        <v>284</v>
      </c>
      <c r="C3824" s="8">
        <v>10307</v>
      </c>
      <c r="D3824" s="12" t="s">
        <v>5491</v>
      </c>
      <c r="E3824" s="13">
        <v>45394</v>
      </c>
      <c r="F3824" s="12" t="s">
        <v>18208</v>
      </c>
      <c r="G3824" s="12">
        <f>IF(ISNUMBER(MATCH(C3824, FACT_ORDERS!C:C, 0)), 1, 0)</f>
        <v>1</v>
      </c>
      <c r="H3824" s="12">
        <f>COUNTIF(B:B,FACT_SEARCHES[[#This Row],[WD_PRODUCTS]])</f>
        <v>97</v>
      </c>
    </row>
    <row r="3825" spans="1:8" x14ac:dyDescent="0.3">
      <c r="A3825" s="12">
        <v>10823</v>
      </c>
      <c r="B3825" s="12">
        <v>216</v>
      </c>
      <c r="C3825" s="8">
        <v>10737</v>
      </c>
      <c r="D3825" s="12" t="s">
        <v>5492</v>
      </c>
      <c r="E3825" s="13">
        <v>44450</v>
      </c>
      <c r="F3825" s="12" t="s">
        <v>18209</v>
      </c>
      <c r="G3825" s="12">
        <f>IF(ISNUMBER(MATCH(C3825, FACT_ORDERS!C:C, 0)), 1, 0)</f>
        <v>1</v>
      </c>
      <c r="H3825" s="12">
        <f>COUNTIF(B:B,FACT_SEARCHES[[#This Row],[WD_PRODUCTS]])</f>
        <v>107</v>
      </c>
    </row>
    <row r="3826" spans="1:8" x14ac:dyDescent="0.3">
      <c r="A3826" s="12">
        <v>10824</v>
      </c>
      <c r="B3826" s="12">
        <v>225</v>
      </c>
      <c r="C3826" s="8">
        <v>10737</v>
      </c>
      <c r="D3826" s="12" t="s">
        <v>5493</v>
      </c>
      <c r="E3826" s="13">
        <v>44450</v>
      </c>
      <c r="F3826" s="12" t="s">
        <v>18210</v>
      </c>
      <c r="G3826" s="12">
        <f>IF(ISNUMBER(MATCH(C3826, FACT_ORDERS!C:C, 0)), 1, 0)</f>
        <v>1</v>
      </c>
      <c r="H3826" s="12">
        <f>COUNTIF(B:B,FACT_SEARCHES[[#This Row],[WD_PRODUCTS]])</f>
        <v>74</v>
      </c>
    </row>
    <row r="3827" spans="1:8" x14ac:dyDescent="0.3">
      <c r="A3827" s="12">
        <v>10825</v>
      </c>
      <c r="B3827" s="12">
        <v>265</v>
      </c>
      <c r="C3827" s="8">
        <v>10634</v>
      </c>
      <c r="D3827" s="12" t="s">
        <v>5494</v>
      </c>
      <c r="E3827" s="13">
        <v>45336</v>
      </c>
      <c r="F3827" s="12" t="s">
        <v>18211</v>
      </c>
      <c r="G3827" s="12">
        <f>IF(ISNUMBER(MATCH(C3827, FACT_ORDERS!C:C, 0)), 1, 0)</f>
        <v>0</v>
      </c>
      <c r="H3827" s="12">
        <f>COUNTIF(B:B,FACT_SEARCHES[[#This Row],[WD_PRODUCTS]])</f>
        <v>89</v>
      </c>
    </row>
    <row r="3828" spans="1:8" x14ac:dyDescent="0.3">
      <c r="A3828" s="12">
        <v>10826</v>
      </c>
      <c r="B3828" s="12">
        <v>241</v>
      </c>
      <c r="C3828" s="8">
        <v>10634</v>
      </c>
      <c r="D3828" s="12" t="s">
        <v>5495</v>
      </c>
      <c r="E3828" s="13">
        <v>45336</v>
      </c>
      <c r="F3828" s="12" t="s">
        <v>18212</v>
      </c>
      <c r="G3828" s="12">
        <f>IF(ISNUMBER(MATCH(C3828, FACT_ORDERS!C:C, 0)), 1, 0)</f>
        <v>0</v>
      </c>
      <c r="H3828" s="12">
        <f>COUNTIF(B:B,FACT_SEARCHES[[#This Row],[WD_PRODUCTS]])</f>
        <v>96</v>
      </c>
    </row>
    <row r="3829" spans="1:8" x14ac:dyDescent="0.3">
      <c r="A3829" s="12">
        <v>10827</v>
      </c>
      <c r="B3829" s="12">
        <v>253</v>
      </c>
      <c r="C3829" s="8">
        <v>10225</v>
      </c>
      <c r="D3829" s="12" t="s">
        <v>5496</v>
      </c>
      <c r="E3829" s="13">
        <v>44551</v>
      </c>
      <c r="F3829" s="12" t="s">
        <v>18213</v>
      </c>
      <c r="G3829" s="12">
        <f>IF(ISNUMBER(MATCH(C3829, FACT_ORDERS!C:C, 0)), 1, 0)</f>
        <v>0</v>
      </c>
      <c r="H3829" s="12">
        <f>COUNTIF(B:B,FACT_SEARCHES[[#This Row],[WD_PRODUCTS]])</f>
        <v>78</v>
      </c>
    </row>
    <row r="3830" spans="1:8" x14ac:dyDescent="0.3">
      <c r="A3830" s="12">
        <v>10828</v>
      </c>
      <c r="B3830" s="12">
        <v>200</v>
      </c>
      <c r="C3830" s="8">
        <v>10989</v>
      </c>
      <c r="D3830" s="12" t="s">
        <v>5497</v>
      </c>
      <c r="E3830" s="13">
        <v>44112</v>
      </c>
      <c r="F3830" s="12" t="s">
        <v>18214</v>
      </c>
      <c r="G3830" s="12">
        <f>IF(ISNUMBER(MATCH(C3830, FACT_ORDERS!C:C, 0)), 1, 0)</f>
        <v>0</v>
      </c>
      <c r="H3830" s="12">
        <f>COUNTIF(B:B,FACT_SEARCHES[[#This Row],[WD_PRODUCTS]])</f>
        <v>81</v>
      </c>
    </row>
    <row r="3831" spans="1:8" x14ac:dyDescent="0.3">
      <c r="A3831" s="12">
        <v>10829</v>
      </c>
      <c r="B3831" s="12">
        <v>259</v>
      </c>
      <c r="C3831" s="8">
        <v>10480</v>
      </c>
      <c r="D3831" s="12" t="s">
        <v>5498</v>
      </c>
      <c r="E3831" s="13">
        <v>45390</v>
      </c>
      <c r="F3831" s="12" t="s">
        <v>18215</v>
      </c>
      <c r="G3831" s="12">
        <f>IF(ISNUMBER(MATCH(C3831, FACT_ORDERS!C:C, 0)), 1, 0)</f>
        <v>0</v>
      </c>
      <c r="H3831" s="12">
        <f>COUNTIF(B:B,FACT_SEARCHES[[#This Row],[WD_PRODUCTS]])</f>
        <v>64</v>
      </c>
    </row>
    <row r="3832" spans="1:8" x14ac:dyDescent="0.3">
      <c r="A3832" s="12">
        <v>10830</v>
      </c>
      <c r="B3832" s="12">
        <v>200</v>
      </c>
      <c r="C3832" s="8">
        <v>10480</v>
      </c>
      <c r="D3832" s="12" t="s">
        <v>5499</v>
      </c>
      <c r="E3832" s="13">
        <v>45390</v>
      </c>
      <c r="F3832" s="12" t="s">
        <v>18216</v>
      </c>
      <c r="G3832" s="12">
        <f>IF(ISNUMBER(MATCH(C3832, FACT_ORDERS!C:C, 0)), 1, 0)</f>
        <v>0</v>
      </c>
      <c r="H3832" s="12">
        <f>COUNTIF(B:B,FACT_SEARCHES[[#This Row],[WD_PRODUCTS]])</f>
        <v>81</v>
      </c>
    </row>
    <row r="3833" spans="1:8" x14ac:dyDescent="0.3">
      <c r="A3833" s="12">
        <v>10831</v>
      </c>
      <c r="B3833" s="12">
        <v>213</v>
      </c>
      <c r="C3833" s="8">
        <v>10572</v>
      </c>
      <c r="D3833" s="12" t="s">
        <v>5500</v>
      </c>
      <c r="E3833" s="13">
        <v>44821</v>
      </c>
      <c r="F3833" s="12" t="s">
        <v>4303</v>
      </c>
      <c r="G3833" s="12">
        <f>IF(ISNUMBER(MATCH(C3833, FACT_ORDERS!C:C, 0)), 1, 0)</f>
        <v>1</v>
      </c>
      <c r="H3833" s="12">
        <f>COUNTIF(B:B,FACT_SEARCHES[[#This Row],[WD_PRODUCTS]])</f>
        <v>86</v>
      </c>
    </row>
    <row r="3834" spans="1:8" x14ac:dyDescent="0.3">
      <c r="A3834" s="12">
        <v>10832</v>
      </c>
      <c r="B3834" s="12">
        <v>289</v>
      </c>
      <c r="C3834" s="8">
        <v>10572</v>
      </c>
      <c r="D3834" s="12" t="s">
        <v>5501</v>
      </c>
      <c r="E3834" s="13">
        <v>44821</v>
      </c>
      <c r="F3834" s="12" t="s">
        <v>18217</v>
      </c>
      <c r="G3834" s="12">
        <f>IF(ISNUMBER(MATCH(C3834, FACT_ORDERS!C:C, 0)), 1, 0)</f>
        <v>1</v>
      </c>
      <c r="H3834" s="12">
        <f>COUNTIF(B:B,FACT_SEARCHES[[#This Row],[WD_PRODUCTS]])</f>
        <v>56</v>
      </c>
    </row>
    <row r="3835" spans="1:8" x14ac:dyDescent="0.3">
      <c r="A3835" s="12">
        <v>10833</v>
      </c>
      <c r="B3835" s="12">
        <v>227</v>
      </c>
      <c r="C3835" s="8">
        <v>10572</v>
      </c>
      <c r="D3835" s="12" t="s">
        <v>5502</v>
      </c>
      <c r="E3835" s="13">
        <v>44821</v>
      </c>
      <c r="F3835" s="12" t="s">
        <v>18218</v>
      </c>
      <c r="G3835" s="12">
        <f>IF(ISNUMBER(MATCH(C3835, FACT_ORDERS!C:C, 0)), 1, 0)</f>
        <v>1</v>
      </c>
      <c r="H3835" s="12">
        <f>COUNTIF(B:B,FACT_SEARCHES[[#This Row],[WD_PRODUCTS]])</f>
        <v>93</v>
      </c>
    </row>
    <row r="3836" spans="1:8" x14ac:dyDescent="0.3">
      <c r="A3836" s="12">
        <v>10834</v>
      </c>
      <c r="B3836" s="12">
        <v>267</v>
      </c>
      <c r="C3836" s="8">
        <v>10740</v>
      </c>
      <c r="D3836" s="12" t="s">
        <v>5503</v>
      </c>
      <c r="E3836" s="13">
        <v>45185</v>
      </c>
      <c r="F3836" s="12" t="s">
        <v>18219</v>
      </c>
      <c r="G3836" s="12">
        <f>IF(ISNUMBER(MATCH(C3836, FACT_ORDERS!C:C, 0)), 1, 0)</f>
        <v>1</v>
      </c>
      <c r="H3836" s="12">
        <f>COUNTIF(B:B,FACT_SEARCHES[[#This Row],[WD_PRODUCTS]])</f>
        <v>82</v>
      </c>
    </row>
    <row r="3837" spans="1:8" x14ac:dyDescent="0.3">
      <c r="A3837" s="12">
        <v>10835</v>
      </c>
      <c r="B3837" s="12">
        <v>227</v>
      </c>
      <c r="C3837" s="8">
        <v>10740</v>
      </c>
      <c r="D3837" s="12" t="s">
        <v>5504</v>
      </c>
      <c r="E3837" s="13">
        <v>45185</v>
      </c>
      <c r="F3837" s="12" t="s">
        <v>18220</v>
      </c>
      <c r="G3837" s="12">
        <f>IF(ISNUMBER(MATCH(C3837, FACT_ORDERS!C:C, 0)), 1, 0)</f>
        <v>1</v>
      </c>
      <c r="H3837" s="12">
        <f>COUNTIF(B:B,FACT_SEARCHES[[#This Row],[WD_PRODUCTS]])</f>
        <v>93</v>
      </c>
    </row>
    <row r="3838" spans="1:8" x14ac:dyDescent="0.3">
      <c r="A3838" s="12">
        <v>10836</v>
      </c>
      <c r="B3838" s="12">
        <v>226</v>
      </c>
      <c r="C3838" s="8">
        <v>10302</v>
      </c>
      <c r="D3838" s="12" t="s">
        <v>5505</v>
      </c>
      <c r="E3838" s="13">
        <v>45155</v>
      </c>
      <c r="F3838" s="12" t="s">
        <v>18221</v>
      </c>
      <c r="G3838" s="12">
        <f>IF(ISNUMBER(MATCH(C3838, FACT_ORDERS!C:C, 0)), 1, 0)</f>
        <v>1</v>
      </c>
      <c r="H3838" s="12">
        <f>COUNTIF(B:B,FACT_SEARCHES[[#This Row],[WD_PRODUCTS]])</f>
        <v>56</v>
      </c>
    </row>
    <row r="3839" spans="1:8" x14ac:dyDescent="0.3">
      <c r="A3839" s="12">
        <v>10837</v>
      </c>
      <c r="B3839" s="12">
        <v>228</v>
      </c>
      <c r="C3839" s="8">
        <v>10302</v>
      </c>
      <c r="D3839" s="12" t="s">
        <v>5506</v>
      </c>
      <c r="E3839" s="13">
        <v>45155</v>
      </c>
      <c r="F3839" s="12" t="s">
        <v>18222</v>
      </c>
      <c r="G3839" s="12">
        <f>IF(ISNUMBER(MATCH(C3839, FACT_ORDERS!C:C, 0)), 1, 0)</f>
        <v>1</v>
      </c>
      <c r="H3839" s="12">
        <f>COUNTIF(B:B,FACT_SEARCHES[[#This Row],[WD_PRODUCTS]])</f>
        <v>79</v>
      </c>
    </row>
    <row r="3840" spans="1:8" x14ac:dyDescent="0.3">
      <c r="A3840" s="12">
        <v>10838</v>
      </c>
      <c r="B3840" s="12">
        <v>234</v>
      </c>
      <c r="C3840" s="8">
        <v>10779</v>
      </c>
      <c r="D3840" s="12" t="s">
        <v>5507</v>
      </c>
      <c r="E3840" s="13">
        <v>45324</v>
      </c>
      <c r="F3840" s="12" t="s">
        <v>4522</v>
      </c>
      <c r="G3840" s="12">
        <f>IF(ISNUMBER(MATCH(C3840, FACT_ORDERS!C:C, 0)), 1, 0)</f>
        <v>1</v>
      </c>
      <c r="H3840" s="12">
        <f>COUNTIF(B:B,FACT_SEARCHES[[#This Row],[WD_PRODUCTS]])</f>
        <v>77</v>
      </c>
    </row>
    <row r="3841" spans="1:8" x14ac:dyDescent="0.3">
      <c r="A3841" s="12">
        <v>10839</v>
      </c>
      <c r="B3841" s="12">
        <v>237</v>
      </c>
      <c r="C3841" s="8">
        <v>10779</v>
      </c>
      <c r="D3841" s="12" t="s">
        <v>5508</v>
      </c>
      <c r="E3841" s="13">
        <v>45324</v>
      </c>
      <c r="F3841" s="12" t="s">
        <v>18223</v>
      </c>
      <c r="G3841" s="12">
        <f>IF(ISNUMBER(MATCH(C3841, FACT_ORDERS!C:C, 0)), 1, 0)</f>
        <v>1</v>
      </c>
      <c r="H3841" s="12">
        <f>COUNTIF(B:B,FACT_SEARCHES[[#This Row],[WD_PRODUCTS]])</f>
        <v>99</v>
      </c>
    </row>
    <row r="3842" spans="1:8" x14ac:dyDescent="0.3">
      <c r="A3842" s="12">
        <v>10840</v>
      </c>
      <c r="B3842" s="12">
        <v>211</v>
      </c>
      <c r="C3842" s="8">
        <v>10779</v>
      </c>
      <c r="D3842" s="12" t="s">
        <v>5509</v>
      </c>
      <c r="E3842" s="13">
        <v>45324</v>
      </c>
      <c r="F3842" s="12" t="s">
        <v>18224</v>
      </c>
      <c r="G3842" s="12">
        <f>IF(ISNUMBER(MATCH(C3842, FACT_ORDERS!C:C, 0)), 1, 0)</f>
        <v>1</v>
      </c>
      <c r="H3842" s="12">
        <f>COUNTIF(B:B,FACT_SEARCHES[[#This Row],[WD_PRODUCTS]])</f>
        <v>65</v>
      </c>
    </row>
    <row r="3843" spans="1:8" x14ac:dyDescent="0.3">
      <c r="A3843" s="12">
        <v>10841</v>
      </c>
      <c r="B3843" s="12">
        <v>235</v>
      </c>
      <c r="C3843" s="8">
        <v>10994</v>
      </c>
      <c r="D3843" s="12" t="s">
        <v>5510</v>
      </c>
      <c r="E3843" s="13">
        <v>45407</v>
      </c>
      <c r="F3843" s="12" t="s">
        <v>18225</v>
      </c>
      <c r="G3843" s="12">
        <f>IF(ISNUMBER(MATCH(C3843, FACT_ORDERS!C:C, 0)), 1, 0)</f>
        <v>0</v>
      </c>
      <c r="H3843" s="12">
        <f>COUNTIF(B:B,FACT_SEARCHES[[#This Row],[WD_PRODUCTS]])</f>
        <v>58</v>
      </c>
    </row>
    <row r="3844" spans="1:8" x14ac:dyDescent="0.3">
      <c r="A3844" s="12">
        <v>10842</v>
      </c>
      <c r="B3844" s="12">
        <v>259</v>
      </c>
      <c r="C3844" s="8">
        <v>10907</v>
      </c>
      <c r="D3844" s="12" t="s">
        <v>5511</v>
      </c>
      <c r="E3844" s="13">
        <v>44130</v>
      </c>
      <c r="F3844" s="12" t="s">
        <v>3441</v>
      </c>
      <c r="G3844" s="12">
        <f>IF(ISNUMBER(MATCH(C3844, FACT_ORDERS!C:C, 0)), 1, 0)</f>
        <v>1</v>
      </c>
      <c r="H3844" s="12">
        <f>COUNTIF(B:B,FACT_SEARCHES[[#This Row],[WD_PRODUCTS]])</f>
        <v>64</v>
      </c>
    </row>
    <row r="3845" spans="1:8" x14ac:dyDescent="0.3">
      <c r="A3845" s="12">
        <v>10843</v>
      </c>
      <c r="B3845" s="12">
        <v>256</v>
      </c>
      <c r="C3845" s="8">
        <v>10907</v>
      </c>
      <c r="D3845" s="12" t="s">
        <v>5512</v>
      </c>
      <c r="E3845" s="13">
        <v>44130</v>
      </c>
      <c r="F3845" s="12" t="s">
        <v>18226</v>
      </c>
      <c r="G3845" s="12">
        <f>IF(ISNUMBER(MATCH(C3845, FACT_ORDERS!C:C, 0)), 1, 0)</f>
        <v>1</v>
      </c>
      <c r="H3845" s="12">
        <f>COUNTIF(B:B,FACT_SEARCHES[[#This Row],[WD_PRODUCTS]])</f>
        <v>63</v>
      </c>
    </row>
    <row r="3846" spans="1:8" x14ac:dyDescent="0.3">
      <c r="A3846" s="12">
        <v>10844</v>
      </c>
      <c r="B3846" s="12">
        <v>284</v>
      </c>
      <c r="C3846" s="8">
        <v>10907</v>
      </c>
      <c r="D3846" s="12" t="s">
        <v>5513</v>
      </c>
      <c r="E3846" s="13">
        <v>44130</v>
      </c>
      <c r="F3846" s="12" t="s">
        <v>18227</v>
      </c>
      <c r="G3846" s="12">
        <f>IF(ISNUMBER(MATCH(C3846, FACT_ORDERS!C:C, 0)), 1, 0)</f>
        <v>1</v>
      </c>
      <c r="H3846" s="12">
        <f>COUNTIF(B:B,FACT_SEARCHES[[#This Row],[WD_PRODUCTS]])</f>
        <v>97</v>
      </c>
    </row>
    <row r="3847" spans="1:8" x14ac:dyDescent="0.3">
      <c r="A3847" s="12">
        <v>10845</v>
      </c>
      <c r="B3847" s="12">
        <v>283</v>
      </c>
      <c r="C3847" s="8">
        <v>10907</v>
      </c>
      <c r="D3847" s="12" t="s">
        <v>5514</v>
      </c>
      <c r="E3847" s="13">
        <v>44130</v>
      </c>
      <c r="F3847" s="12" t="s">
        <v>18228</v>
      </c>
      <c r="G3847" s="12">
        <f>IF(ISNUMBER(MATCH(C3847, FACT_ORDERS!C:C, 0)), 1, 0)</f>
        <v>1</v>
      </c>
      <c r="H3847" s="12">
        <f>COUNTIF(B:B,FACT_SEARCHES[[#This Row],[WD_PRODUCTS]])</f>
        <v>65</v>
      </c>
    </row>
    <row r="3848" spans="1:8" x14ac:dyDescent="0.3">
      <c r="A3848" s="12">
        <v>10846</v>
      </c>
      <c r="B3848" s="12">
        <v>228</v>
      </c>
      <c r="C3848" s="8">
        <v>10384</v>
      </c>
      <c r="D3848" s="12" t="s">
        <v>5515</v>
      </c>
      <c r="E3848" s="13">
        <v>45455</v>
      </c>
      <c r="F3848" s="12" t="s">
        <v>18229</v>
      </c>
      <c r="G3848" s="12">
        <f>IF(ISNUMBER(MATCH(C3848, FACT_ORDERS!C:C, 0)), 1, 0)</f>
        <v>1</v>
      </c>
      <c r="H3848" s="12">
        <f>COUNTIF(B:B,FACT_SEARCHES[[#This Row],[WD_PRODUCTS]])</f>
        <v>79</v>
      </c>
    </row>
    <row r="3849" spans="1:8" x14ac:dyDescent="0.3">
      <c r="A3849" s="12">
        <v>10847</v>
      </c>
      <c r="B3849" s="12">
        <v>275</v>
      </c>
      <c r="C3849" s="8">
        <v>10516</v>
      </c>
      <c r="D3849" s="12" t="s">
        <v>5516</v>
      </c>
      <c r="E3849" s="13">
        <v>45416</v>
      </c>
      <c r="F3849" s="12" t="s">
        <v>12221</v>
      </c>
      <c r="G3849" s="12">
        <f>IF(ISNUMBER(MATCH(C3849, FACT_ORDERS!C:C, 0)), 1, 0)</f>
        <v>1</v>
      </c>
      <c r="H3849" s="12">
        <f>COUNTIF(B:B,FACT_SEARCHES[[#This Row],[WD_PRODUCTS]])</f>
        <v>70</v>
      </c>
    </row>
    <row r="3850" spans="1:8" x14ac:dyDescent="0.3">
      <c r="A3850" s="12">
        <v>10848</v>
      </c>
      <c r="B3850" s="12">
        <v>225</v>
      </c>
      <c r="C3850" s="8">
        <v>10516</v>
      </c>
      <c r="D3850" s="12" t="s">
        <v>5517</v>
      </c>
      <c r="E3850" s="13">
        <v>45416</v>
      </c>
      <c r="F3850" s="12" t="s">
        <v>18230</v>
      </c>
      <c r="G3850" s="12">
        <f>IF(ISNUMBER(MATCH(C3850, FACT_ORDERS!C:C, 0)), 1, 0)</f>
        <v>1</v>
      </c>
      <c r="H3850" s="12">
        <f>COUNTIF(B:B,FACT_SEARCHES[[#This Row],[WD_PRODUCTS]])</f>
        <v>74</v>
      </c>
    </row>
    <row r="3851" spans="1:8" x14ac:dyDescent="0.3">
      <c r="A3851" s="12">
        <v>10849</v>
      </c>
      <c r="B3851" s="12">
        <v>263</v>
      </c>
      <c r="C3851" s="8">
        <v>10920</v>
      </c>
      <c r="D3851" s="12" t="s">
        <v>5518</v>
      </c>
      <c r="E3851" s="13">
        <v>45485</v>
      </c>
      <c r="F3851" s="12" t="s">
        <v>18231</v>
      </c>
      <c r="G3851" s="12">
        <f>IF(ISNUMBER(MATCH(C3851, FACT_ORDERS!C:C, 0)), 1, 0)</f>
        <v>0</v>
      </c>
      <c r="H3851" s="12">
        <f>COUNTIF(B:B,FACT_SEARCHES[[#This Row],[WD_PRODUCTS]])</f>
        <v>108</v>
      </c>
    </row>
    <row r="3852" spans="1:8" x14ac:dyDescent="0.3">
      <c r="A3852" s="12">
        <v>10850</v>
      </c>
      <c r="B3852" s="12">
        <v>257</v>
      </c>
      <c r="C3852" s="8">
        <v>10997</v>
      </c>
      <c r="D3852" s="12" t="s">
        <v>5519</v>
      </c>
      <c r="E3852" s="13">
        <v>45482</v>
      </c>
      <c r="F3852" s="12" t="s">
        <v>18232</v>
      </c>
      <c r="G3852" s="12">
        <f>IF(ISNUMBER(MATCH(C3852, FACT_ORDERS!C:C, 0)), 1, 0)</f>
        <v>1</v>
      </c>
      <c r="H3852" s="12">
        <f>COUNTIF(B:B,FACT_SEARCHES[[#This Row],[WD_PRODUCTS]])</f>
        <v>75</v>
      </c>
    </row>
    <row r="3853" spans="1:8" x14ac:dyDescent="0.3">
      <c r="A3853" s="12">
        <v>10851</v>
      </c>
      <c r="B3853" s="12">
        <v>242</v>
      </c>
      <c r="C3853" s="8">
        <v>10868</v>
      </c>
      <c r="D3853" s="12" t="s">
        <v>5520</v>
      </c>
      <c r="E3853" s="13">
        <v>45293</v>
      </c>
      <c r="F3853" s="12" t="s">
        <v>17731</v>
      </c>
      <c r="G3853" s="12">
        <f>IF(ISNUMBER(MATCH(C3853, FACT_ORDERS!C:C, 0)), 1, 0)</f>
        <v>1</v>
      </c>
      <c r="H3853" s="12">
        <f>COUNTIF(B:B,FACT_SEARCHES[[#This Row],[WD_PRODUCTS]])</f>
        <v>76</v>
      </c>
    </row>
    <row r="3854" spans="1:8" x14ac:dyDescent="0.3">
      <c r="A3854" s="12">
        <v>10852</v>
      </c>
      <c r="B3854" s="12">
        <v>229</v>
      </c>
      <c r="C3854" s="8">
        <v>10868</v>
      </c>
      <c r="D3854" s="12" t="s">
        <v>5521</v>
      </c>
      <c r="E3854" s="13">
        <v>45293</v>
      </c>
      <c r="F3854" s="12" t="s">
        <v>18233</v>
      </c>
      <c r="G3854" s="12">
        <f>IF(ISNUMBER(MATCH(C3854, FACT_ORDERS!C:C, 0)), 1, 0)</f>
        <v>1</v>
      </c>
      <c r="H3854" s="12">
        <f>COUNTIF(B:B,FACT_SEARCHES[[#This Row],[WD_PRODUCTS]])</f>
        <v>42</v>
      </c>
    </row>
    <row r="3855" spans="1:8" x14ac:dyDescent="0.3">
      <c r="A3855" s="12">
        <v>10853</v>
      </c>
      <c r="B3855" s="12">
        <v>268</v>
      </c>
      <c r="C3855" s="8">
        <v>10868</v>
      </c>
      <c r="D3855" s="12" t="s">
        <v>5522</v>
      </c>
      <c r="E3855" s="13">
        <v>45293</v>
      </c>
      <c r="F3855" s="12" t="s">
        <v>18234</v>
      </c>
      <c r="G3855" s="12">
        <f>IF(ISNUMBER(MATCH(C3855, FACT_ORDERS!C:C, 0)), 1, 0)</f>
        <v>1</v>
      </c>
      <c r="H3855" s="12">
        <f>COUNTIF(B:B,FACT_SEARCHES[[#This Row],[WD_PRODUCTS]])</f>
        <v>78</v>
      </c>
    </row>
    <row r="3856" spans="1:8" x14ac:dyDescent="0.3">
      <c r="A3856" s="12">
        <v>10854</v>
      </c>
      <c r="B3856" s="12">
        <v>202</v>
      </c>
      <c r="C3856" s="8">
        <v>10923</v>
      </c>
      <c r="D3856" s="12" t="s">
        <v>5523</v>
      </c>
      <c r="E3856" s="13">
        <v>44484</v>
      </c>
      <c r="F3856" s="12" t="s">
        <v>3901</v>
      </c>
      <c r="G3856" s="12">
        <f>IF(ISNUMBER(MATCH(C3856, FACT_ORDERS!C:C, 0)), 1, 0)</f>
        <v>0</v>
      </c>
      <c r="H3856" s="12">
        <f>COUNTIF(B:B,FACT_SEARCHES[[#This Row],[WD_PRODUCTS]])</f>
        <v>74</v>
      </c>
    </row>
    <row r="3857" spans="1:8" x14ac:dyDescent="0.3">
      <c r="A3857" s="12">
        <v>10855</v>
      </c>
      <c r="B3857" s="12">
        <v>209</v>
      </c>
      <c r="C3857" s="8">
        <v>10923</v>
      </c>
      <c r="D3857" s="12" t="s">
        <v>5524</v>
      </c>
      <c r="E3857" s="13">
        <v>44484</v>
      </c>
      <c r="F3857" s="12" t="s">
        <v>18235</v>
      </c>
      <c r="G3857" s="12">
        <f>IF(ISNUMBER(MATCH(C3857, FACT_ORDERS!C:C, 0)), 1, 0)</f>
        <v>0</v>
      </c>
      <c r="H3857" s="12">
        <f>COUNTIF(B:B,FACT_SEARCHES[[#This Row],[WD_PRODUCTS]])</f>
        <v>91</v>
      </c>
    </row>
    <row r="3858" spans="1:8" x14ac:dyDescent="0.3">
      <c r="A3858" s="12">
        <v>10856</v>
      </c>
      <c r="B3858" s="12">
        <v>281</v>
      </c>
      <c r="C3858" s="8">
        <v>10180</v>
      </c>
      <c r="D3858" s="12" t="s">
        <v>5525</v>
      </c>
      <c r="E3858" s="13">
        <v>45365</v>
      </c>
      <c r="F3858" s="12" t="s">
        <v>18236</v>
      </c>
      <c r="G3858" s="12">
        <f>IF(ISNUMBER(MATCH(C3858, FACT_ORDERS!C:C, 0)), 1, 0)</f>
        <v>1</v>
      </c>
      <c r="H3858" s="12">
        <f>COUNTIF(B:B,FACT_SEARCHES[[#This Row],[WD_PRODUCTS]])</f>
        <v>86</v>
      </c>
    </row>
    <row r="3859" spans="1:8" x14ac:dyDescent="0.3">
      <c r="A3859" s="12">
        <v>10857</v>
      </c>
      <c r="B3859" s="12">
        <v>263</v>
      </c>
      <c r="C3859" s="8">
        <v>10863</v>
      </c>
      <c r="D3859" s="12" t="s">
        <v>5526</v>
      </c>
      <c r="E3859" s="13">
        <v>45147</v>
      </c>
      <c r="F3859" s="12" t="s">
        <v>18237</v>
      </c>
      <c r="G3859" s="12">
        <f>IF(ISNUMBER(MATCH(C3859, FACT_ORDERS!C:C, 0)), 1, 0)</f>
        <v>0</v>
      </c>
      <c r="H3859" s="12">
        <f>COUNTIF(B:B,FACT_SEARCHES[[#This Row],[WD_PRODUCTS]])</f>
        <v>108</v>
      </c>
    </row>
    <row r="3860" spans="1:8" x14ac:dyDescent="0.3">
      <c r="A3860" s="12">
        <v>10858</v>
      </c>
      <c r="B3860" s="12">
        <v>224</v>
      </c>
      <c r="C3860" s="8">
        <v>10863</v>
      </c>
      <c r="D3860" s="12" t="s">
        <v>5527</v>
      </c>
      <c r="E3860" s="13">
        <v>45147</v>
      </c>
      <c r="F3860" s="12" t="s">
        <v>18238</v>
      </c>
      <c r="G3860" s="12">
        <f>IF(ISNUMBER(MATCH(C3860, FACT_ORDERS!C:C, 0)), 1, 0)</f>
        <v>0</v>
      </c>
      <c r="H3860" s="12">
        <f>COUNTIF(B:B,FACT_SEARCHES[[#This Row],[WD_PRODUCTS]])</f>
        <v>63</v>
      </c>
    </row>
    <row r="3861" spans="1:8" x14ac:dyDescent="0.3">
      <c r="A3861" s="12">
        <v>10859</v>
      </c>
      <c r="B3861" s="12">
        <v>294</v>
      </c>
      <c r="C3861" s="8">
        <v>10762</v>
      </c>
      <c r="D3861" s="12" t="s">
        <v>5528</v>
      </c>
      <c r="E3861" s="13">
        <v>45075</v>
      </c>
      <c r="F3861" s="12" t="s">
        <v>18239</v>
      </c>
      <c r="G3861" s="12">
        <f>IF(ISNUMBER(MATCH(C3861, FACT_ORDERS!C:C, 0)), 1, 0)</f>
        <v>1</v>
      </c>
      <c r="H3861" s="12">
        <f>COUNTIF(B:B,FACT_SEARCHES[[#This Row],[WD_PRODUCTS]])</f>
        <v>60</v>
      </c>
    </row>
    <row r="3862" spans="1:8" x14ac:dyDescent="0.3">
      <c r="A3862" s="12">
        <v>10860</v>
      </c>
      <c r="B3862" s="12">
        <v>285</v>
      </c>
      <c r="C3862" s="8">
        <v>10762</v>
      </c>
      <c r="D3862" s="12" t="s">
        <v>5529</v>
      </c>
      <c r="E3862" s="13">
        <v>45075</v>
      </c>
      <c r="F3862" s="12" t="s">
        <v>18240</v>
      </c>
      <c r="G3862" s="12">
        <f>IF(ISNUMBER(MATCH(C3862, FACT_ORDERS!C:C, 0)), 1, 0)</f>
        <v>1</v>
      </c>
      <c r="H3862" s="12">
        <f>COUNTIF(B:B,FACT_SEARCHES[[#This Row],[WD_PRODUCTS]])</f>
        <v>56</v>
      </c>
    </row>
    <row r="3863" spans="1:8" x14ac:dyDescent="0.3">
      <c r="A3863" s="12">
        <v>10861</v>
      </c>
      <c r="B3863" s="12">
        <v>276</v>
      </c>
      <c r="C3863" s="8">
        <v>10762</v>
      </c>
      <c r="D3863" s="12" t="s">
        <v>5530</v>
      </c>
      <c r="E3863" s="13">
        <v>45075</v>
      </c>
      <c r="F3863" s="12" t="s">
        <v>18241</v>
      </c>
      <c r="G3863" s="12">
        <f>IF(ISNUMBER(MATCH(C3863, FACT_ORDERS!C:C, 0)), 1, 0)</f>
        <v>1</v>
      </c>
      <c r="H3863" s="12">
        <f>COUNTIF(B:B,FACT_SEARCHES[[#This Row],[WD_PRODUCTS]])</f>
        <v>65</v>
      </c>
    </row>
    <row r="3864" spans="1:8" x14ac:dyDescent="0.3">
      <c r="A3864" s="12">
        <v>10862</v>
      </c>
      <c r="B3864" s="12">
        <v>295</v>
      </c>
      <c r="C3864" s="8">
        <v>10318</v>
      </c>
      <c r="D3864" s="12" t="s">
        <v>5531</v>
      </c>
      <c r="E3864" s="13">
        <v>45193</v>
      </c>
      <c r="F3864" s="12" t="s">
        <v>18242</v>
      </c>
      <c r="G3864" s="12">
        <f>IF(ISNUMBER(MATCH(C3864, FACT_ORDERS!C:C, 0)), 1, 0)</f>
        <v>0</v>
      </c>
      <c r="H3864" s="12">
        <f>COUNTIF(B:B,FACT_SEARCHES[[#This Row],[WD_PRODUCTS]])</f>
        <v>72</v>
      </c>
    </row>
    <row r="3865" spans="1:8" x14ac:dyDescent="0.3">
      <c r="A3865" s="12">
        <v>10863</v>
      </c>
      <c r="B3865" s="12">
        <v>215</v>
      </c>
      <c r="C3865" s="8">
        <v>10318</v>
      </c>
      <c r="D3865" s="12" t="s">
        <v>5532</v>
      </c>
      <c r="E3865" s="13">
        <v>45193</v>
      </c>
      <c r="F3865" s="12" t="s">
        <v>18243</v>
      </c>
      <c r="G3865" s="12">
        <f>IF(ISNUMBER(MATCH(C3865, FACT_ORDERS!C:C, 0)), 1, 0)</f>
        <v>0</v>
      </c>
      <c r="H3865" s="12">
        <f>COUNTIF(B:B,FACT_SEARCHES[[#This Row],[WD_PRODUCTS]])</f>
        <v>67</v>
      </c>
    </row>
    <row r="3866" spans="1:8" x14ac:dyDescent="0.3">
      <c r="A3866" s="12">
        <v>10864</v>
      </c>
      <c r="B3866" s="12">
        <v>229</v>
      </c>
      <c r="C3866" s="8">
        <v>10599</v>
      </c>
      <c r="D3866" s="12" t="s">
        <v>5533</v>
      </c>
      <c r="E3866" s="13">
        <v>45549</v>
      </c>
      <c r="F3866" s="12" t="s">
        <v>18244</v>
      </c>
      <c r="G3866" s="12">
        <f>IF(ISNUMBER(MATCH(C3866, FACT_ORDERS!C:C, 0)), 1, 0)</f>
        <v>1</v>
      </c>
      <c r="H3866" s="12">
        <f>COUNTIF(B:B,FACT_SEARCHES[[#This Row],[WD_PRODUCTS]])</f>
        <v>42</v>
      </c>
    </row>
    <row r="3867" spans="1:8" x14ac:dyDescent="0.3">
      <c r="A3867" s="12">
        <v>10865</v>
      </c>
      <c r="B3867" s="12">
        <v>213</v>
      </c>
      <c r="C3867" s="8">
        <v>10599</v>
      </c>
      <c r="D3867" s="12" t="s">
        <v>5534</v>
      </c>
      <c r="E3867" s="13">
        <v>45549</v>
      </c>
      <c r="F3867" s="12" t="s">
        <v>18245</v>
      </c>
      <c r="G3867" s="12">
        <f>IF(ISNUMBER(MATCH(C3867, FACT_ORDERS!C:C, 0)), 1, 0)</f>
        <v>1</v>
      </c>
      <c r="H3867" s="12">
        <f>COUNTIF(B:B,FACT_SEARCHES[[#This Row],[WD_PRODUCTS]])</f>
        <v>86</v>
      </c>
    </row>
    <row r="3868" spans="1:8" x14ac:dyDescent="0.3">
      <c r="A3868" s="12">
        <v>10866</v>
      </c>
      <c r="B3868" s="12">
        <v>243</v>
      </c>
      <c r="C3868" s="8">
        <v>10045</v>
      </c>
      <c r="D3868" s="12" t="s">
        <v>5535</v>
      </c>
      <c r="E3868" s="13">
        <v>45295</v>
      </c>
      <c r="F3868" s="12" t="s">
        <v>18246</v>
      </c>
      <c r="G3868" s="12">
        <f>IF(ISNUMBER(MATCH(C3868, FACT_ORDERS!C:C, 0)), 1, 0)</f>
        <v>1</v>
      </c>
      <c r="H3868" s="12">
        <f>COUNTIF(B:B,FACT_SEARCHES[[#This Row],[WD_PRODUCTS]])</f>
        <v>70</v>
      </c>
    </row>
    <row r="3869" spans="1:8" x14ac:dyDescent="0.3">
      <c r="A3869" s="12">
        <v>10867</v>
      </c>
      <c r="B3869" s="12">
        <v>276</v>
      </c>
      <c r="C3869" s="8">
        <v>10045</v>
      </c>
      <c r="D3869" s="12" t="s">
        <v>5536</v>
      </c>
      <c r="E3869" s="13">
        <v>45295</v>
      </c>
      <c r="F3869" s="12" t="s">
        <v>18247</v>
      </c>
      <c r="G3869" s="12">
        <f>IF(ISNUMBER(MATCH(C3869, FACT_ORDERS!C:C, 0)), 1, 0)</f>
        <v>1</v>
      </c>
      <c r="H3869" s="12">
        <f>COUNTIF(B:B,FACT_SEARCHES[[#This Row],[WD_PRODUCTS]])</f>
        <v>65</v>
      </c>
    </row>
    <row r="3870" spans="1:8" x14ac:dyDescent="0.3">
      <c r="A3870" s="12">
        <v>10868</v>
      </c>
      <c r="B3870" s="12">
        <v>254</v>
      </c>
      <c r="C3870" s="8">
        <v>10733</v>
      </c>
      <c r="D3870" s="12" t="s">
        <v>5537</v>
      </c>
      <c r="E3870" s="13">
        <v>45211</v>
      </c>
      <c r="F3870" s="12" t="s">
        <v>18248</v>
      </c>
      <c r="G3870" s="12">
        <f>IF(ISNUMBER(MATCH(C3870, FACT_ORDERS!C:C, 0)), 1, 0)</f>
        <v>0</v>
      </c>
      <c r="H3870" s="12">
        <f>COUNTIF(B:B,FACT_SEARCHES[[#This Row],[WD_PRODUCTS]])</f>
        <v>77</v>
      </c>
    </row>
    <row r="3871" spans="1:8" x14ac:dyDescent="0.3">
      <c r="A3871" s="12">
        <v>10869</v>
      </c>
      <c r="B3871" s="12">
        <v>294</v>
      </c>
      <c r="C3871" s="8">
        <v>10733</v>
      </c>
      <c r="D3871" s="12" t="s">
        <v>5538</v>
      </c>
      <c r="E3871" s="13">
        <v>45211</v>
      </c>
      <c r="F3871" s="12" t="s">
        <v>3462</v>
      </c>
      <c r="G3871" s="12">
        <f>IF(ISNUMBER(MATCH(C3871, FACT_ORDERS!C:C, 0)), 1, 0)</f>
        <v>0</v>
      </c>
      <c r="H3871" s="12">
        <f>COUNTIF(B:B,FACT_SEARCHES[[#This Row],[WD_PRODUCTS]])</f>
        <v>60</v>
      </c>
    </row>
    <row r="3872" spans="1:8" x14ac:dyDescent="0.3">
      <c r="A3872" s="12">
        <v>10870</v>
      </c>
      <c r="B3872" s="12">
        <v>232</v>
      </c>
      <c r="C3872" s="8">
        <v>10733</v>
      </c>
      <c r="D3872" s="12" t="s">
        <v>5539</v>
      </c>
      <c r="E3872" s="13">
        <v>45211</v>
      </c>
      <c r="F3872" s="12" t="s">
        <v>18249</v>
      </c>
      <c r="G3872" s="12">
        <f>IF(ISNUMBER(MATCH(C3872, FACT_ORDERS!C:C, 0)), 1, 0)</f>
        <v>0</v>
      </c>
      <c r="H3872" s="12">
        <f>COUNTIF(B:B,FACT_SEARCHES[[#This Row],[WD_PRODUCTS]])</f>
        <v>69</v>
      </c>
    </row>
    <row r="3873" spans="1:8" x14ac:dyDescent="0.3">
      <c r="A3873" s="12">
        <v>10871</v>
      </c>
      <c r="B3873" s="12">
        <v>284</v>
      </c>
      <c r="C3873" s="8">
        <v>10164</v>
      </c>
      <c r="D3873" s="12" t="s">
        <v>5540</v>
      </c>
      <c r="E3873" s="13">
        <v>45417</v>
      </c>
      <c r="F3873" s="12" t="s">
        <v>18250</v>
      </c>
      <c r="G3873" s="12">
        <f>IF(ISNUMBER(MATCH(C3873, FACT_ORDERS!C:C, 0)), 1, 0)</f>
        <v>0</v>
      </c>
      <c r="H3873" s="12">
        <f>COUNTIF(B:B,FACT_SEARCHES[[#This Row],[WD_PRODUCTS]])</f>
        <v>97</v>
      </c>
    </row>
    <row r="3874" spans="1:8" x14ac:dyDescent="0.3">
      <c r="A3874" s="12">
        <v>10872</v>
      </c>
      <c r="B3874" s="12">
        <v>295</v>
      </c>
      <c r="C3874" s="8">
        <v>10478</v>
      </c>
      <c r="D3874" s="12" t="s">
        <v>5541</v>
      </c>
      <c r="E3874" s="13">
        <v>44830</v>
      </c>
      <c r="F3874" s="12" t="s">
        <v>18251</v>
      </c>
      <c r="G3874" s="12">
        <f>IF(ISNUMBER(MATCH(C3874, FACT_ORDERS!C:C, 0)), 1, 0)</f>
        <v>1</v>
      </c>
      <c r="H3874" s="12">
        <f>COUNTIF(B:B,FACT_SEARCHES[[#This Row],[WD_PRODUCTS]])</f>
        <v>72</v>
      </c>
    </row>
    <row r="3875" spans="1:8" x14ac:dyDescent="0.3">
      <c r="A3875" s="12">
        <v>10873</v>
      </c>
      <c r="B3875" s="12">
        <v>268</v>
      </c>
      <c r="C3875" s="8">
        <v>10305</v>
      </c>
      <c r="D3875" s="12" t="s">
        <v>5542</v>
      </c>
      <c r="E3875" s="13">
        <v>44503</v>
      </c>
      <c r="F3875" s="12" t="s">
        <v>18252</v>
      </c>
      <c r="G3875" s="12">
        <f>IF(ISNUMBER(MATCH(C3875, FACT_ORDERS!C:C, 0)), 1, 0)</f>
        <v>0</v>
      </c>
      <c r="H3875" s="12">
        <f>COUNTIF(B:B,FACT_SEARCHES[[#This Row],[WD_PRODUCTS]])</f>
        <v>78</v>
      </c>
    </row>
    <row r="3876" spans="1:8" x14ac:dyDescent="0.3">
      <c r="A3876" s="12">
        <v>10874</v>
      </c>
      <c r="B3876" s="12">
        <v>261</v>
      </c>
      <c r="C3876" s="8">
        <v>10615</v>
      </c>
      <c r="D3876" s="12" t="s">
        <v>5543</v>
      </c>
      <c r="E3876" s="13">
        <v>45197</v>
      </c>
      <c r="F3876" s="12" t="s">
        <v>12671</v>
      </c>
      <c r="G3876" s="12">
        <f>IF(ISNUMBER(MATCH(C3876, FACT_ORDERS!C:C, 0)), 1, 0)</f>
        <v>1</v>
      </c>
      <c r="H3876" s="12">
        <f>COUNTIF(B:B,FACT_SEARCHES[[#This Row],[WD_PRODUCTS]])</f>
        <v>77</v>
      </c>
    </row>
    <row r="3877" spans="1:8" x14ac:dyDescent="0.3">
      <c r="A3877" s="12">
        <v>10875</v>
      </c>
      <c r="B3877" s="12">
        <v>263</v>
      </c>
      <c r="C3877" s="8">
        <v>10615</v>
      </c>
      <c r="D3877" s="12" t="s">
        <v>5544</v>
      </c>
      <c r="E3877" s="13">
        <v>45197</v>
      </c>
      <c r="F3877" s="12" t="s">
        <v>4150</v>
      </c>
      <c r="G3877" s="12">
        <f>IF(ISNUMBER(MATCH(C3877, FACT_ORDERS!C:C, 0)), 1, 0)</f>
        <v>1</v>
      </c>
      <c r="H3877" s="12">
        <f>COUNTIF(B:B,FACT_SEARCHES[[#This Row],[WD_PRODUCTS]])</f>
        <v>108</v>
      </c>
    </row>
    <row r="3878" spans="1:8" x14ac:dyDescent="0.3">
      <c r="A3878" s="12">
        <v>10876</v>
      </c>
      <c r="B3878" s="12">
        <v>282</v>
      </c>
      <c r="C3878" s="8">
        <v>10615</v>
      </c>
      <c r="D3878" s="12" t="s">
        <v>5545</v>
      </c>
      <c r="E3878" s="13">
        <v>45197</v>
      </c>
      <c r="F3878" s="12" t="s">
        <v>4604</v>
      </c>
      <c r="G3878" s="12">
        <f>IF(ISNUMBER(MATCH(C3878, FACT_ORDERS!C:C, 0)), 1, 0)</f>
        <v>1</v>
      </c>
      <c r="H3878" s="12">
        <f>COUNTIF(B:B,FACT_SEARCHES[[#This Row],[WD_PRODUCTS]])</f>
        <v>43</v>
      </c>
    </row>
    <row r="3879" spans="1:8" x14ac:dyDescent="0.3">
      <c r="A3879" s="12">
        <v>10877</v>
      </c>
      <c r="B3879" s="12">
        <v>208</v>
      </c>
      <c r="C3879" s="8">
        <v>10615</v>
      </c>
      <c r="D3879" s="12" t="s">
        <v>5546</v>
      </c>
      <c r="E3879" s="13">
        <v>45197</v>
      </c>
      <c r="F3879" s="12" t="s">
        <v>18253</v>
      </c>
      <c r="G3879" s="12">
        <f>IF(ISNUMBER(MATCH(C3879, FACT_ORDERS!C:C, 0)), 1, 0)</f>
        <v>1</v>
      </c>
      <c r="H3879" s="12">
        <f>COUNTIF(B:B,FACT_SEARCHES[[#This Row],[WD_PRODUCTS]])</f>
        <v>91</v>
      </c>
    </row>
    <row r="3880" spans="1:8" x14ac:dyDescent="0.3">
      <c r="A3880" s="12">
        <v>10878</v>
      </c>
      <c r="B3880" s="12">
        <v>271</v>
      </c>
      <c r="C3880" s="8">
        <v>10615</v>
      </c>
      <c r="D3880" s="12" t="s">
        <v>5547</v>
      </c>
      <c r="E3880" s="13">
        <v>45197</v>
      </c>
      <c r="F3880" s="12" t="s">
        <v>18254</v>
      </c>
      <c r="G3880" s="12">
        <f>IF(ISNUMBER(MATCH(C3880, FACT_ORDERS!C:C, 0)), 1, 0)</f>
        <v>1</v>
      </c>
      <c r="H3880" s="12">
        <f>COUNTIF(B:B,FACT_SEARCHES[[#This Row],[WD_PRODUCTS]])</f>
        <v>74</v>
      </c>
    </row>
    <row r="3881" spans="1:8" x14ac:dyDescent="0.3">
      <c r="A3881" s="12">
        <v>10879</v>
      </c>
      <c r="B3881" s="12">
        <v>255</v>
      </c>
      <c r="C3881" s="8">
        <v>10615</v>
      </c>
      <c r="D3881" s="12" t="s">
        <v>5548</v>
      </c>
      <c r="E3881" s="13">
        <v>45197</v>
      </c>
      <c r="F3881" s="12" t="s">
        <v>18255</v>
      </c>
      <c r="G3881" s="12">
        <f>IF(ISNUMBER(MATCH(C3881, FACT_ORDERS!C:C, 0)), 1, 0)</f>
        <v>1</v>
      </c>
      <c r="H3881" s="12">
        <f>COUNTIF(B:B,FACT_SEARCHES[[#This Row],[WD_PRODUCTS]])</f>
        <v>74</v>
      </c>
    </row>
    <row r="3882" spans="1:8" x14ac:dyDescent="0.3">
      <c r="A3882" s="12">
        <v>10880</v>
      </c>
      <c r="B3882" s="12">
        <v>219</v>
      </c>
      <c r="C3882" s="8">
        <v>10615</v>
      </c>
      <c r="D3882" s="12" t="s">
        <v>5549</v>
      </c>
      <c r="E3882" s="13">
        <v>45197</v>
      </c>
      <c r="F3882" s="12" t="s">
        <v>18256</v>
      </c>
      <c r="G3882" s="12">
        <f>IF(ISNUMBER(MATCH(C3882, FACT_ORDERS!C:C, 0)), 1, 0)</f>
        <v>1</v>
      </c>
      <c r="H3882" s="12">
        <f>COUNTIF(B:B,FACT_SEARCHES[[#This Row],[WD_PRODUCTS]])</f>
        <v>83</v>
      </c>
    </row>
    <row r="3883" spans="1:8" x14ac:dyDescent="0.3">
      <c r="A3883" s="12">
        <v>10881</v>
      </c>
      <c r="B3883" s="12">
        <v>282</v>
      </c>
      <c r="C3883" s="8">
        <v>10547</v>
      </c>
      <c r="D3883" s="12" t="s">
        <v>5550</v>
      </c>
      <c r="E3883" s="13">
        <v>45528</v>
      </c>
      <c r="F3883" s="12" t="s">
        <v>11355</v>
      </c>
      <c r="G3883" s="12">
        <f>IF(ISNUMBER(MATCH(C3883, FACT_ORDERS!C:C, 0)), 1, 0)</f>
        <v>0</v>
      </c>
      <c r="H3883" s="12">
        <f>COUNTIF(B:B,FACT_SEARCHES[[#This Row],[WD_PRODUCTS]])</f>
        <v>43</v>
      </c>
    </row>
    <row r="3884" spans="1:8" x14ac:dyDescent="0.3">
      <c r="A3884" s="12">
        <v>10882</v>
      </c>
      <c r="B3884" s="12">
        <v>204</v>
      </c>
      <c r="C3884" s="8">
        <v>10962</v>
      </c>
      <c r="D3884" s="12" t="s">
        <v>5551</v>
      </c>
      <c r="E3884" s="13">
        <v>45489</v>
      </c>
      <c r="F3884" s="12" t="s">
        <v>18257</v>
      </c>
      <c r="G3884" s="12">
        <f>IF(ISNUMBER(MATCH(C3884, FACT_ORDERS!C:C, 0)), 1, 0)</f>
        <v>0</v>
      </c>
      <c r="H3884" s="12">
        <f>COUNTIF(B:B,FACT_SEARCHES[[#This Row],[WD_PRODUCTS]])</f>
        <v>139</v>
      </c>
    </row>
    <row r="3885" spans="1:8" x14ac:dyDescent="0.3">
      <c r="A3885" s="12">
        <v>10883</v>
      </c>
      <c r="B3885" s="12">
        <v>281</v>
      </c>
      <c r="C3885" s="8">
        <v>10962</v>
      </c>
      <c r="D3885" s="12" t="s">
        <v>5552</v>
      </c>
      <c r="E3885" s="13">
        <v>45489</v>
      </c>
      <c r="F3885" s="12" t="s">
        <v>18258</v>
      </c>
      <c r="G3885" s="12">
        <f>IF(ISNUMBER(MATCH(C3885, FACT_ORDERS!C:C, 0)), 1, 0)</f>
        <v>0</v>
      </c>
      <c r="H3885" s="12">
        <f>COUNTIF(B:B,FACT_SEARCHES[[#This Row],[WD_PRODUCTS]])</f>
        <v>86</v>
      </c>
    </row>
    <row r="3886" spans="1:8" x14ac:dyDescent="0.3">
      <c r="A3886" s="12">
        <v>10884</v>
      </c>
      <c r="B3886" s="12">
        <v>242</v>
      </c>
      <c r="C3886" s="8">
        <v>10179</v>
      </c>
      <c r="D3886" s="12" t="s">
        <v>5553</v>
      </c>
      <c r="E3886" s="13">
        <v>45412</v>
      </c>
      <c r="F3886" s="12" t="s">
        <v>4400</v>
      </c>
      <c r="G3886" s="12">
        <f>IF(ISNUMBER(MATCH(C3886, FACT_ORDERS!C:C, 0)), 1, 0)</f>
        <v>0</v>
      </c>
      <c r="H3886" s="12">
        <f>COUNTIF(B:B,FACT_SEARCHES[[#This Row],[WD_PRODUCTS]])</f>
        <v>76</v>
      </c>
    </row>
    <row r="3887" spans="1:8" x14ac:dyDescent="0.3">
      <c r="A3887" s="12">
        <v>10885</v>
      </c>
      <c r="B3887" s="12">
        <v>260</v>
      </c>
      <c r="C3887" s="8">
        <v>10742</v>
      </c>
      <c r="D3887" s="12" t="s">
        <v>5554</v>
      </c>
      <c r="E3887" s="13">
        <v>45484</v>
      </c>
      <c r="F3887" s="12" t="s">
        <v>18259</v>
      </c>
      <c r="G3887" s="12">
        <f>IF(ISNUMBER(MATCH(C3887, FACT_ORDERS!C:C, 0)), 1, 0)</f>
        <v>1</v>
      </c>
      <c r="H3887" s="12">
        <f>COUNTIF(B:B,FACT_SEARCHES[[#This Row],[WD_PRODUCTS]])</f>
        <v>86</v>
      </c>
    </row>
    <row r="3888" spans="1:8" x14ac:dyDescent="0.3">
      <c r="A3888" s="12">
        <v>10886</v>
      </c>
      <c r="B3888" s="12">
        <v>252</v>
      </c>
      <c r="C3888" s="8">
        <v>10742</v>
      </c>
      <c r="D3888" s="12" t="s">
        <v>5555</v>
      </c>
      <c r="E3888" s="13">
        <v>45484</v>
      </c>
      <c r="F3888" s="12" t="s">
        <v>18260</v>
      </c>
      <c r="G3888" s="12">
        <f>IF(ISNUMBER(MATCH(C3888, FACT_ORDERS!C:C, 0)), 1, 0)</f>
        <v>1</v>
      </c>
      <c r="H3888" s="12">
        <f>COUNTIF(B:B,FACT_SEARCHES[[#This Row],[WD_PRODUCTS]])</f>
        <v>64</v>
      </c>
    </row>
    <row r="3889" spans="1:8" x14ac:dyDescent="0.3">
      <c r="A3889" s="12">
        <v>10887</v>
      </c>
      <c r="B3889" s="12">
        <v>293</v>
      </c>
      <c r="C3889" s="8">
        <v>10674</v>
      </c>
      <c r="D3889" s="12" t="s">
        <v>5556</v>
      </c>
      <c r="E3889" s="13">
        <v>45543</v>
      </c>
      <c r="F3889" s="12" t="s">
        <v>18261</v>
      </c>
      <c r="G3889" s="12">
        <f>IF(ISNUMBER(MATCH(C3889, FACT_ORDERS!C:C, 0)), 1, 0)</f>
        <v>1</v>
      </c>
      <c r="H3889" s="12">
        <f>COUNTIF(B:B,FACT_SEARCHES[[#This Row],[WD_PRODUCTS]])</f>
        <v>70</v>
      </c>
    </row>
    <row r="3890" spans="1:8" x14ac:dyDescent="0.3">
      <c r="A3890" s="12">
        <v>10888</v>
      </c>
      <c r="B3890" s="12">
        <v>278</v>
      </c>
      <c r="C3890" s="8">
        <v>10674</v>
      </c>
      <c r="D3890" s="12" t="s">
        <v>5557</v>
      </c>
      <c r="E3890" s="13">
        <v>45543</v>
      </c>
      <c r="F3890" s="12" t="s">
        <v>3243</v>
      </c>
      <c r="G3890" s="12">
        <f>IF(ISNUMBER(MATCH(C3890, FACT_ORDERS!C:C, 0)), 1, 0)</f>
        <v>1</v>
      </c>
      <c r="H3890" s="12">
        <f>COUNTIF(B:B,FACT_SEARCHES[[#This Row],[WD_PRODUCTS]])</f>
        <v>81</v>
      </c>
    </row>
    <row r="3891" spans="1:8" x14ac:dyDescent="0.3">
      <c r="A3891" s="12">
        <v>10889</v>
      </c>
      <c r="B3891" s="12">
        <v>211</v>
      </c>
      <c r="C3891" s="8">
        <v>10323</v>
      </c>
      <c r="D3891" s="12" t="s">
        <v>5558</v>
      </c>
      <c r="E3891" s="13">
        <v>44741</v>
      </c>
      <c r="F3891" s="12" t="s">
        <v>18262</v>
      </c>
      <c r="G3891" s="12">
        <f>IF(ISNUMBER(MATCH(C3891, FACT_ORDERS!C:C, 0)), 1, 0)</f>
        <v>0</v>
      </c>
      <c r="H3891" s="12">
        <f>COUNTIF(B:B,FACT_SEARCHES[[#This Row],[WD_PRODUCTS]])</f>
        <v>65</v>
      </c>
    </row>
    <row r="3892" spans="1:8" x14ac:dyDescent="0.3">
      <c r="A3892" s="12">
        <v>10890</v>
      </c>
      <c r="B3892" s="12">
        <v>276</v>
      </c>
      <c r="C3892" s="8">
        <v>10323</v>
      </c>
      <c r="D3892" s="12" t="s">
        <v>5559</v>
      </c>
      <c r="E3892" s="13">
        <v>44741</v>
      </c>
      <c r="F3892" s="12" t="s">
        <v>18263</v>
      </c>
      <c r="G3892" s="12">
        <f>IF(ISNUMBER(MATCH(C3892, FACT_ORDERS!C:C, 0)), 1, 0)</f>
        <v>0</v>
      </c>
      <c r="H3892" s="12">
        <f>COUNTIF(B:B,FACT_SEARCHES[[#This Row],[WD_PRODUCTS]])</f>
        <v>65</v>
      </c>
    </row>
    <row r="3893" spans="1:8" x14ac:dyDescent="0.3">
      <c r="A3893" s="12">
        <v>10891</v>
      </c>
      <c r="B3893" s="12">
        <v>277</v>
      </c>
      <c r="C3893" s="8">
        <v>10962</v>
      </c>
      <c r="D3893" s="12" t="s">
        <v>5560</v>
      </c>
      <c r="E3893" s="13">
        <v>44993</v>
      </c>
      <c r="F3893" s="12" t="s">
        <v>18264</v>
      </c>
      <c r="G3893" s="12">
        <f>IF(ISNUMBER(MATCH(C3893, FACT_ORDERS!C:C, 0)), 1, 0)</f>
        <v>0</v>
      </c>
      <c r="H3893" s="12">
        <f>COUNTIF(B:B,FACT_SEARCHES[[#This Row],[WD_PRODUCTS]])</f>
        <v>98</v>
      </c>
    </row>
    <row r="3894" spans="1:8" x14ac:dyDescent="0.3">
      <c r="A3894" s="12">
        <v>10892</v>
      </c>
      <c r="B3894" s="12">
        <v>204</v>
      </c>
      <c r="C3894" s="8">
        <v>10962</v>
      </c>
      <c r="D3894" s="12" t="s">
        <v>5561</v>
      </c>
      <c r="E3894" s="13">
        <v>44993</v>
      </c>
      <c r="F3894" s="12" t="s">
        <v>18265</v>
      </c>
      <c r="G3894" s="12">
        <f>IF(ISNUMBER(MATCH(C3894, FACT_ORDERS!C:C, 0)), 1, 0)</f>
        <v>0</v>
      </c>
      <c r="H3894" s="12">
        <f>COUNTIF(B:B,FACT_SEARCHES[[#This Row],[WD_PRODUCTS]])</f>
        <v>139</v>
      </c>
    </row>
    <row r="3895" spans="1:8" x14ac:dyDescent="0.3">
      <c r="A3895" s="12">
        <v>10893</v>
      </c>
      <c r="B3895" s="12">
        <v>281</v>
      </c>
      <c r="C3895" s="8">
        <v>10962</v>
      </c>
      <c r="D3895" s="12" t="s">
        <v>5562</v>
      </c>
      <c r="E3895" s="13">
        <v>44993</v>
      </c>
      <c r="F3895" s="12" t="s">
        <v>18266</v>
      </c>
      <c r="G3895" s="12">
        <f>IF(ISNUMBER(MATCH(C3895, FACT_ORDERS!C:C, 0)), 1, 0)</f>
        <v>0</v>
      </c>
      <c r="H3895" s="12">
        <f>COUNTIF(B:B,FACT_SEARCHES[[#This Row],[WD_PRODUCTS]])</f>
        <v>86</v>
      </c>
    </row>
    <row r="3896" spans="1:8" x14ac:dyDescent="0.3">
      <c r="A3896" s="12">
        <v>10894</v>
      </c>
      <c r="B3896" s="12">
        <v>222</v>
      </c>
      <c r="C3896" s="8">
        <v>10981</v>
      </c>
      <c r="D3896" s="12" t="s">
        <v>5563</v>
      </c>
      <c r="E3896" s="13">
        <v>45388</v>
      </c>
      <c r="F3896" s="12" t="s">
        <v>3237</v>
      </c>
      <c r="G3896" s="12">
        <f>IF(ISNUMBER(MATCH(C3896, FACT_ORDERS!C:C, 0)), 1, 0)</f>
        <v>1</v>
      </c>
      <c r="H3896" s="12">
        <f>COUNTIF(B:B,FACT_SEARCHES[[#This Row],[WD_PRODUCTS]])</f>
        <v>73</v>
      </c>
    </row>
    <row r="3897" spans="1:8" x14ac:dyDescent="0.3">
      <c r="A3897" s="12">
        <v>10895</v>
      </c>
      <c r="B3897" s="12">
        <v>204</v>
      </c>
      <c r="C3897" s="8">
        <v>10981</v>
      </c>
      <c r="D3897" s="12" t="s">
        <v>5564</v>
      </c>
      <c r="E3897" s="13">
        <v>45388</v>
      </c>
      <c r="F3897" s="12" t="s">
        <v>18267</v>
      </c>
      <c r="G3897" s="12">
        <f>IF(ISNUMBER(MATCH(C3897, FACT_ORDERS!C:C, 0)), 1, 0)</f>
        <v>1</v>
      </c>
      <c r="H3897" s="12">
        <f>COUNTIF(B:B,FACT_SEARCHES[[#This Row],[WD_PRODUCTS]])</f>
        <v>139</v>
      </c>
    </row>
    <row r="3898" spans="1:8" x14ac:dyDescent="0.3">
      <c r="A3898" s="12">
        <v>10896</v>
      </c>
      <c r="B3898" s="12">
        <v>263</v>
      </c>
      <c r="C3898" s="8">
        <v>10981</v>
      </c>
      <c r="D3898" s="12" t="s">
        <v>5565</v>
      </c>
      <c r="E3898" s="13">
        <v>45388</v>
      </c>
      <c r="F3898" s="12" t="s">
        <v>18268</v>
      </c>
      <c r="G3898" s="12">
        <f>IF(ISNUMBER(MATCH(C3898, FACT_ORDERS!C:C, 0)), 1, 0)</f>
        <v>1</v>
      </c>
      <c r="H3898" s="12">
        <f>COUNTIF(B:B,FACT_SEARCHES[[#This Row],[WD_PRODUCTS]])</f>
        <v>108</v>
      </c>
    </row>
    <row r="3899" spans="1:8" x14ac:dyDescent="0.3">
      <c r="A3899" s="12">
        <v>10897</v>
      </c>
      <c r="B3899" s="12">
        <v>234</v>
      </c>
      <c r="C3899" s="8">
        <v>10981</v>
      </c>
      <c r="D3899" s="12" t="s">
        <v>5566</v>
      </c>
      <c r="E3899" s="13">
        <v>45388</v>
      </c>
      <c r="F3899" s="12" t="s">
        <v>18269</v>
      </c>
      <c r="G3899" s="12">
        <f>IF(ISNUMBER(MATCH(C3899, FACT_ORDERS!C:C, 0)), 1, 0)</f>
        <v>1</v>
      </c>
      <c r="H3899" s="12">
        <f>COUNTIF(B:B,FACT_SEARCHES[[#This Row],[WD_PRODUCTS]])</f>
        <v>77</v>
      </c>
    </row>
    <row r="3900" spans="1:8" x14ac:dyDescent="0.3">
      <c r="A3900" s="12">
        <v>10898</v>
      </c>
      <c r="B3900" s="12">
        <v>212</v>
      </c>
      <c r="C3900" s="8">
        <v>10415</v>
      </c>
      <c r="D3900" s="12" t="s">
        <v>5567</v>
      </c>
      <c r="E3900" s="13">
        <v>45506</v>
      </c>
      <c r="F3900" s="12" t="s">
        <v>18270</v>
      </c>
      <c r="G3900" s="12">
        <f>IF(ISNUMBER(MATCH(C3900, FACT_ORDERS!C:C, 0)), 1, 0)</f>
        <v>1</v>
      </c>
      <c r="H3900" s="12">
        <f>COUNTIF(B:B,FACT_SEARCHES[[#This Row],[WD_PRODUCTS]])</f>
        <v>67</v>
      </c>
    </row>
    <row r="3901" spans="1:8" x14ac:dyDescent="0.3">
      <c r="A3901" s="12">
        <v>10899</v>
      </c>
      <c r="B3901" s="12">
        <v>239</v>
      </c>
      <c r="C3901" s="8">
        <v>10587</v>
      </c>
      <c r="D3901" s="12" t="s">
        <v>5568</v>
      </c>
      <c r="E3901" s="13">
        <v>44768</v>
      </c>
      <c r="F3901" s="12" t="s">
        <v>18271</v>
      </c>
      <c r="G3901" s="12">
        <f>IF(ISNUMBER(MATCH(C3901, FACT_ORDERS!C:C, 0)), 1, 0)</f>
        <v>1</v>
      </c>
      <c r="H3901" s="12">
        <f>COUNTIF(B:B,FACT_SEARCHES[[#This Row],[WD_PRODUCTS]])</f>
        <v>41</v>
      </c>
    </row>
    <row r="3902" spans="1:8" x14ac:dyDescent="0.3">
      <c r="A3902" s="12">
        <v>10900</v>
      </c>
      <c r="B3902" s="12">
        <v>200</v>
      </c>
      <c r="C3902" s="8">
        <v>10587</v>
      </c>
      <c r="D3902" s="12" t="s">
        <v>5569</v>
      </c>
      <c r="E3902" s="13">
        <v>44768</v>
      </c>
      <c r="F3902" s="12" t="s">
        <v>18272</v>
      </c>
      <c r="G3902" s="12">
        <f>IF(ISNUMBER(MATCH(C3902, FACT_ORDERS!C:C, 0)), 1, 0)</f>
        <v>1</v>
      </c>
      <c r="H3902" s="12">
        <f>COUNTIF(B:B,FACT_SEARCHES[[#This Row],[WD_PRODUCTS]])</f>
        <v>81</v>
      </c>
    </row>
    <row r="3903" spans="1:8" x14ac:dyDescent="0.3">
      <c r="A3903" s="12">
        <v>10901</v>
      </c>
      <c r="B3903" s="12">
        <v>248</v>
      </c>
      <c r="C3903" s="8">
        <v>10587</v>
      </c>
      <c r="D3903" s="12" t="s">
        <v>5570</v>
      </c>
      <c r="E3903" s="13">
        <v>44768</v>
      </c>
      <c r="F3903" s="12" t="s">
        <v>18273</v>
      </c>
      <c r="G3903" s="12">
        <f>IF(ISNUMBER(MATCH(C3903, FACT_ORDERS!C:C, 0)), 1, 0)</f>
        <v>1</v>
      </c>
      <c r="H3903" s="12">
        <f>COUNTIF(B:B,FACT_SEARCHES[[#This Row],[WD_PRODUCTS]])</f>
        <v>101</v>
      </c>
    </row>
    <row r="3904" spans="1:8" x14ac:dyDescent="0.3">
      <c r="A3904" s="12">
        <v>10902</v>
      </c>
      <c r="B3904" s="12">
        <v>267</v>
      </c>
      <c r="C3904" s="8">
        <v>10587</v>
      </c>
      <c r="D3904" s="12" t="s">
        <v>5571</v>
      </c>
      <c r="E3904" s="13">
        <v>44768</v>
      </c>
      <c r="F3904" s="12" t="s">
        <v>18274</v>
      </c>
      <c r="G3904" s="12">
        <f>IF(ISNUMBER(MATCH(C3904, FACT_ORDERS!C:C, 0)), 1, 0)</f>
        <v>1</v>
      </c>
      <c r="H3904" s="12">
        <f>COUNTIF(B:B,FACT_SEARCHES[[#This Row],[WD_PRODUCTS]])</f>
        <v>82</v>
      </c>
    </row>
    <row r="3905" spans="1:8" x14ac:dyDescent="0.3">
      <c r="A3905" s="12">
        <v>10903</v>
      </c>
      <c r="B3905" s="12">
        <v>237</v>
      </c>
      <c r="C3905" s="8">
        <v>10587</v>
      </c>
      <c r="D3905" s="12" t="s">
        <v>5572</v>
      </c>
      <c r="E3905" s="13">
        <v>44768</v>
      </c>
      <c r="F3905" s="12" t="s">
        <v>17990</v>
      </c>
      <c r="G3905" s="12">
        <f>IF(ISNUMBER(MATCH(C3905, FACT_ORDERS!C:C, 0)), 1, 0)</f>
        <v>1</v>
      </c>
      <c r="H3905" s="12">
        <f>COUNTIF(B:B,FACT_SEARCHES[[#This Row],[WD_PRODUCTS]])</f>
        <v>99</v>
      </c>
    </row>
    <row r="3906" spans="1:8" x14ac:dyDescent="0.3">
      <c r="A3906" s="12">
        <v>10904</v>
      </c>
      <c r="B3906" s="12">
        <v>211</v>
      </c>
      <c r="C3906" s="8">
        <v>10587</v>
      </c>
      <c r="D3906" s="12" t="s">
        <v>5573</v>
      </c>
      <c r="E3906" s="13">
        <v>44768</v>
      </c>
      <c r="F3906" s="12" t="s">
        <v>18275</v>
      </c>
      <c r="G3906" s="12">
        <f>IF(ISNUMBER(MATCH(C3906, FACT_ORDERS!C:C, 0)), 1, 0)</f>
        <v>1</v>
      </c>
      <c r="H3906" s="12">
        <f>COUNTIF(B:B,FACT_SEARCHES[[#This Row],[WD_PRODUCTS]])</f>
        <v>65</v>
      </c>
    </row>
    <row r="3907" spans="1:8" x14ac:dyDescent="0.3">
      <c r="A3907" s="12">
        <v>10905</v>
      </c>
      <c r="B3907" s="12">
        <v>288</v>
      </c>
      <c r="C3907" s="8">
        <v>10044</v>
      </c>
      <c r="D3907" s="12" t="s">
        <v>5574</v>
      </c>
      <c r="E3907" s="13">
        <v>44909</v>
      </c>
      <c r="F3907" s="12" t="s">
        <v>18276</v>
      </c>
      <c r="G3907" s="12">
        <f>IF(ISNUMBER(MATCH(C3907, FACT_ORDERS!C:C, 0)), 1, 0)</f>
        <v>1</v>
      </c>
      <c r="H3907" s="12">
        <f>COUNTIF(B:B,FACT_SEARCHES[[#This Row],[WD_PRODUCTS]])</f>
        <v>106</v>
      </c>
    </row>
    <row r="3908" spans="1:8" x14ac:dyDescent="0.3">
      <c r="A3908" s="12">
        <v>10906</v>
      </c>
      <c r="B3908" s="12">
        <v>204</v>
      </c>
      <c r="C3908" s="8">
        <v>10044</v>
      </c>
      <c r="D3908" s="12" t="s">
        <v>5575</v>
      </c>
      <c r="E3908" s="13">
        <v>44909</v>
      </c>
      <c r="F3908" s="12" t="s">
        <v>18277</v>
      </c>
      <c r="G3908" s="12">
        <f>IF(ISNUMBER(MATCH(C3908, FACT_ORDERS!C:C, 0)), 1, 0)</f>
        <v>1</v>
      </c>
      <c r="H3908" s="12">
        <f>COUNTIF(B:B,FACT_SEARCHES[[#This Row],[WD_PRODUCTS]])</f>
        <v>139</v>
      </c>
    </row>
    <row r="3909" spans="1:8" x14ac:dyDescent="0.3">
      <c r="A3909" s="12">
        <v>10907</v>
      </c>
      <c r="B3909" s="12">
        <v>260</v>
      </c>
      <c r="C3909" s="8">
        <v>10044</v>
      </c>
      <c r="D3909" s="12" t="s">
        <v>5576</v>
      </c>
      <c r="E3909" s="13">
        <v>44909</v>
      </c>
      <c r="F3909" s="12" t="s">
        <v>18278</v>
      </c>
      <c r="G3909" s="12">
        <f>IF(ISNUMBER(MATCH(C3909, FACT_ORDERS!C:C, 0)), 1, 0)</f>
        <v>1</v>
      </c>
      <c r="H3909" s="12">
        <f>COUNTIF(B:B,FACT_SEARCHES[[#This Row],[WD_PRODUCTS]])</f>
        <v>86</v>
      </c>
    </row>
    <row r="3910" spans="1:8" x14ac:dyDescent="0.3">
      <c r="A3910" s="12">
        <v>10908</v>
      </c>
      <c r="B3910" s="12">
        <v>267</v>
      </c>
      <c r="C3910" s="8">
        <v>10044</v>
      </c>
      <c r="D3910" s="12" t="s">
        <v>5577</v>
      </c>
      <c r="E3910" s="13">
        <v>44909</v>
      </c>
      <c r="F3910" s="12" t="s">
        <v>18279</v>
      </c>
      <c r="G3910" s="12">
        <f>IF(ISNUMBER(MATCH(C3910, FACT_ORDERS!C:C, 0)), 1, 0)</f>
        <v>1</v>
      </c>
      <c r="H3910" s="12">
        <f>COUNTIF(B:B,FACT_SEARCHES[[#This Row],[WD_PRODUCTS]])</f>
        <v>82</v>
      </c>
    </row>
    <row r="3911" spans="1:8" x14ac:dyDescent="0.3">
      <c r="A3911" s="12">
        <v>10909</v>
      </c>
      <c r="B3911" s="12">
        <v>278</v>
      </c>
      <c r="C3911" s="8">
        <v>10378</v>
      </c>
      <c r="D3911" s="12" t="s">
        <v>5578</v>
      </c>
      <c r="E3911" s="13">
        <v>45498</v>
      </c>
      <c r="F3911" s="12" t="s">
        <v>18280</v>
      </c>
      <c r="G3911" s="12">
        <f>IF(ISNUMBER(MATCH(C3911, FACT_ORDERS!C:C, 0)), 1, 0)</f>
        <v>1</v>
      </c>
      <c r="H3911" s="12">
        <f>COUNTIF(B:B,FACT_SEARCHES[[#This Row],[WD_PRODUCTS]])</f>
        <v>81</v>
      </c>
    </row>
    <row r="3912" spans="1:8" x14ac:dyDescent="0.3">
      <c r="A3912" s="12">
        <v>10910</v>
      </c>
      <c r="B3912" s="12">
        <v>298</v>
      </c>
      <c r="C3912" s="8">
        <v>10378</v>
      </c>
      <c r="D3912" s="12" t="s">
        <v>5579</v>
      </c>
      <c r="E3912" s="13">
        <v>45498</v>
      </c>
      <c r="F3912" s="12" t="s">
        <v>18281</v>
      </c>
      <c r="G3912" s="12">
        <f>IF(ISNUMBER(MATCH(C3912, FACT_ORDERS!C:C, 0)), 1, 0)</f>
        <v>1</v>
      </c>
      <c r="H3912" s="12">
        <f>COUNTIF(B:B,FACT_SEARCHES[[#This Row],[WD_PRODUCTS]])</f>
        <v>79</v>
      </c>
    </row>
    <row r="3913" spans="1:8" x14ac:dyDescent="0.3">
      <c r="A3913" s="12">
        <v>10911</v>
      </c>
      <c r="B3913" s="12">
        <v>218</v>
      </c>
      <c r="C3913" s="8">
        <v>10438</v>
      </c>
      <c r="D3913" s="12" t="s">
        <v>5580</v>
      </c>
      <c r="E3913" s="13">
        <v>45024</v>
      </c>
      <c r="F3913" s="12" t="s">
        <v>18282</v>
      </c>
      <c r="G3913" s="12">
        <f>IF(ISNUMBER(MATCH(C3913, FACT_ORDERS!C:C, 0)), 1, 0)</f>
        <v>1</v>
      </c>
      <c r="H3913" s="12">
        <f>COUNTIF(B:B,FACT_SEARCHES[[#This Row],[WD_PRODUCTS]])</f>
        <v>39</v>
      </c>
    </row>
    <row r="3914" spans="1:8" x14ac:dyDescent="0.3">
      <c r="A3914" s="12">
        <v>10912</v>
      </c>
      <c r="B3914" s="12">
        <v>233</v>
      </c>
      <c r="C3914" s="8">
        <v>10438</v>
      </c>
      <c r="D3914" s="12" t="s">
        <v>5581</v>
      </c>
      <c r="E3914" s="13">
        <v>45024</v>
      </c>
      <c r="F3914" s="12" t="s">
        <v>18283</v>
      </c>
      <c r="G3914" s="12">
        <f>IF(ISNUMBER(MATCH(C3914, FACT_ORDERS!C:C, 0)), 1, 0)</f>
        <v>1</v>
      </c>
      <c r="H3914" s="12">
        <f>COUNTIF(B:B,FACT_SEARCHES[[#This Row],[WD_PRODUCTS]])</f>
        <v>76</v>
      </c>
    </row>
    <row r="3915" spans="1:8" x14ac:dyDescent="0.3">
      <c r="A3915" s="12">
        <v>10913</v>
      </c>
      <c r="B3915" s="12">
        <v>204</v>
      </c>
      <c r="C3915" s="8">
        <v>10094</v>
      </c>
      <c r="D3915" s="12" t="s">
        <v>5582</v>
      </c>
      <c r="E3915" s="13">
        <v>45374</v>
      </c>
      <c r="F3915" s="12" t="s">
        <v>18284</v>
      </c>
      <c r="G3915" s="12">
        <f>IF(ISNUMBER(MATCH(C3915, FACT_ORDERS!C:C, 0)), 1, 0)</f>
        <v>1</v>
      </c>
      <c r="H3915" s="12">
        <f>COUNTIF(B:B,FACT_SEARCHES[[#This Row],[WD_PRODUCTS]])</f>
        <v>139</v>
      </c>
    </row>
    <row r="3916" spans="1:8" x14ac:dyDescent="0.3">
      <c r="A3916" s="12">
        <v>10914</v>
      </c>
      <c r="B3916" s="12">
        <v>267</v>
      </c>
      <c r="C3916" s="8">
        <v>10094</v>
      </c>
      <c r="D3916" s="12" t="s">
        <v>5583</v>
      </c>
      <c r="E3916" s="13">
        <v>45374</v>
      </c>
      <c r="F3916" s="12" t="s">
        <v>4093</v>
      </c>
      <c r="G3916" s="12">
        <f>IF(ISNUMBER(MATCH(C3916, FACT_ORDERS!C:C, 0)), 1, 0)</f>
        <v>1</v>
      </c>
      <c r="H3916" s="12">
        <f>COUNTIF(B:B,FACT_SEARCHES[[#This Row],[WD_PRODUCTS]])</f>
        <v>82</v>
      </c>
    </row>
    <row r="3917" spans="1:8" x14ac:dyDescent="0.3">
      <c r="A3917" s="12">
        <v>10915</v>
      </c>
      <c r="B3917" s="12">
        <v>246</v>
      </c>
      <c r="C3917" s="8">
        <v>10915</v>
      </c>
      <c r="D3917" s="12" t="s">
        <v>5584</v>
      </c>
      <c r="E3917" s="13">
        <v>45163</v>
      </c>
      <c r="F3917" s="12" t="s">
        <v>18285</v>
      </c>
      <c r="G3917" s="12">
        <f>IF(ISNUMBER(MATCH(C3917, FACT_ORDERS!C:C, 0)), 1, 0)</f>
        <v>0</v>
      </c>
      <c r="H3917" s="12">
        <f>COUNTIF(B:B,FACT_SEARCHES[[#This Row],[WD_PRODUCTS]])</f>
        <v>55</v>
      </c>
    </row>
    <row r="3918" spans="1:8" x14ac:dyDescent="0.3">
      <c r="A3918" s="12">
        <v>10916</v>
      </c>
      <c r="B3918" s="12">
        <v>267</v>
      </c>
      <c r="C3918" s="8">
        <v>10915</v>
      </c>
      <c r="D3918" s="12" t="s">
        <v>5585</v>
      </c>
      <c r="E3918" s="13">
        <v>45163</v>
      </c>
      <c r="F3918" s="12" t="s">
        <v>18286</v>
      </c>
      <c r="G3918" s="12">
        <f>IF(ISNUMBER(MATCH(C3918, FACT_ORDERS!C:C, 0)), 1, 0)</f>
        <v>0</v>
      </c>
      <c r="H3918" s="12">
        <f>COUNTIF(B:B,FACT_SEARCHES[[#This Row],[WD_PRODUCTS]])</f>
        <v>82</v>
      </c>
    </row>
    <row r="3919" spans="1:8" x14ac:dyDescent="0.3">
      <c r="A3919" s="12">
        <v>10917</v>
      </c>
      <c r="B3919" s="12">
        <v>261</v>
      </c>
      <c r="C3919" s="8">
        <v>10915</v>
      </c>
      <c r="D3919" s="12" t="s">
        <v>5586</v>
      </c>
      <c r="E3919" s="13">
        <v>45163</v>
      </c>
      <c r="F3919" s="12" t="s">
        <v>18287</v>
      </c>
      <c r="G3919" s="12">
        <f>IF(ISNUMBER(MATCH(C3919, FACT_ORDERS!C:C, 0)), 1, 0)</f>
        <v>0</v>
      </c>
      <c r="H3919" s="12">
        <f>COUNTIF(B:B,FACT_SEARCHES[[#This Row],[WD_PRODUCTS]])</f>
        <v>77</v>
      </c>
    </row>
    <row r="3920" spans="1:8" x14ac:dyDescent="0.3">
      <c r="A3920" s="12">
        <v>10918</v>
      </c>
      <c r="B3920" s="12">
        <v>241</v>
      </c>
      <c r="C3920" s="8">
        <v>10915</v>
      </c>
      <c r="D3920" s="12" t="s">
        <v>5587</v>
      </c>
      <c r="E3920" s="13">
        <v>45163</v>
      </c>
      <c r="F3920" s="12" t="s">
        <v>18288</v>
      </c>
      <c r="G3920" s="12">
        <f>IF(ISNUMBER(MATCH(C3920, FACT_ORDERS!C:C, 0)), 1, 0)</f>
        <v>0</v>
      </c>
      <c r="H3920" s="12">
        <f>COUNTIF(B:B,FACT_SEARCHES[[#This Row],[WD_PRODUCTS]])</f>
        <v>96</v>
      </c>
    </row>
    <row r="3921" spans="1:8" x14ac:dyDescent="0.3">
      <c r="A3921" s="12">
        <v>10919</v>
      </c>
      <c r="B3921" s="12">
        <v>213</v>
      </c>
      <c r="C3921" s="8">
        <v>10197</v>
      </c>
      <c r="D3921" s="12" t="s">
        <v>5588</v>
      </c>
      <c r="E3921" s="13">
        <v>45288</v>
      </c>
      <c r="F3921" s="12" t="s">
        <v>18289</v>
      </c>
      <c r="G3921" s="12">
        <f>IF(ISNUMBER(MATCH(C3921, FACT_ORDERS!C:C, 0)), 1, 0)</f>
        <v>1</v>
      </c>
      <c r="H3921" s="12">
        <f>COUNTIF(B:B,FACT_SEARCHES[[#This Row],[WD_PRODUCTS]])</f>
        <v>86</v>
      </c>
    </row>
    <row r="3922" spans="1:8" x14ac:dyDescent="0.3">
      <c r="A3922" s="12">
        <v>10920</v>
      </c>
      <c r="B3922" s="12">
        <v>288</v>
      </c>
      <c r="C3922" s="8">
        <v>10197</v>
      </c>
      <c r="D3922" s="12" t="s">
        <v>5589</v>
      </c>
      <c r="E3922" s="13">
        <v>45288</v>
      </c>
      <c r="F3922" s="12" t="s">
        <v>18290</v>
      </c>
      <c r="G3922" s="12">
        <f>IF(ISNUMBER(MATCH(C3922, FACT_ORDERS!C:C, 0)), 1, 0)</f>
        <v>1</v>
      </c>
      <c r="H3922" s="12">
        <f>COUNTIF(B:B,FACT_SEARCHES[[#This Row],[WD_PRODUCTS]])</f>
        <v>106</v>
      </c>
    </row>
    <row r="3923" spans="1:8" x14ac:dyDescent="0.3">
      <c r="A3923" s="12">
        <v>10921</v>
      </c>
      <c r="B3923" s="12">
        <v>224</v>
      </c>
      <c r="C3923" s="8">
        <v>10197</v>
      </c>
      <c r="D3923" s="12" t="s">
        <v>5590</v>
      </c>
      <c r="E3923" s="13">
        <v>45288</v>
      </c>
      <c r="F3923" s="12" t="s">
        <v>18291</v>
      </c>
      <c r="G3923" s="12">
        <f>IF(ISNUMBER(MATCH(C3923, FACT_ORDERS!C:C, 0)), 1, 0)</f>
        <v>1</v>
      </c>
      <c r="H3923" s="12">
        <f>COUNTIF(B:B,FACT_SEARCHES[[#This Row],[WD_PRODUCTS]])</f>
        <v>63</v>
      </c>
    </row>
    <row r="3924" spans="1:8" x14ac:dyDescent="0.3">
      <c r="A3924" s="12">
        <v>10922</v>
      </c>
      <c r="B3924" s="12">
        <v>243</v>
      </c>
      <c r="C3924" s="8">
        <v>10713</v>
      </c>
      <c r="D3924" s="12" t="s">
        <v>5591</v>
      </c>
      <c r="E3924" s="13">
        <v>44476</v>
      </c>
      <c r="F3924" s="12" t="s">
        <v>3809</v>
      </c>
      <c r="G3924" s="12">
        <f>IF(ISNUMBER(MATCH(C3924, FACT_ORDERS!C:C, 0)), 1, 0)</f>
        <v>1</v>
      </c>
      <c r="H3924" s="12">
        <f>COUNTIF(B:B,FACT_SEARCHES[[#This Row],[WD_PRODUCTS]])</f>
        <v>70</v>
      </c>
    </row>
    <row r="3925" spans="1:8" x14ac:dyDescent="0.3">
      <c r="A3925" s="12">
        <v>10923</v>
      </c>
      <c r="B3925" s="12">
        <v>290</v>
      </c>
      <c r="C3925" s="8">
        <v>10611</v>
      </c>
      <c r="D3925" s="12" t="s">
        <v>5592</v>
      </c>
      <c r="E3925" s="13">
        <v>44450</v>
      </c>
      <c r="F3925" s="12" t="s">
        <v>18292</v>
      </c>
      <c r="G3925" s="12">
        <f>IF(ISNUMBER(MATCH(C3925, FACT_ORDERS!C:C, 0)), 1, 0)</f>
        <v>0</v>
      </c>
      <c r="H3925" s="12">
        <f>COUNTIF(B:B,FACT_SEARCHES[[#This Row],[WD_PRODUCTS]])</f>
        <v>47</v>
      </c>
    </row>
    <row r="3926" spans="1:8" x14ac:dyDescent="0.3">
      <c r="A3926" s="12">
        <v>10924</v>
      </c>
      <c r="B3926" s="12">
        <v>220</v>
      </c>
      <c r="C3926" s="8">
        <v>10611</v>
      </c>
      <c r="D3926" s="12" t="s">
        <v>5593</v>
      </c>
      <c r="E3926" s="13">
        <v>44450</v>
      </c>
      <c r="F3926" s="12" t="s">
        <v>18083</v>
      </c>
      <c r="G3926" s="12">
        <f>IF(ISNUMBER(MATCH(C3926, FACT_ORDERS!C:C, 0)), 1, 0)</f>
        <v>0</v>
      </c>
      <c r="H3926" s="12">
        <f>COUNTIF(B:B,FACT_SEARCHES[[#This Row],[WD_PRODUCTS]])</f>
        <v>60</v>
      </c>
    </row>
    <row r="3927" spans="1:8" x14ac:dyDescent="0.3">
      <c r="A3927" s="12">
        <v>10925</v>
      </c>
      <c r="B3927" s="12">
        <v>274</v>
      </c>
      <c r="C3927" s="8">
        <v>10611</v>
      </c>
      <c r="D3927" s="12" t="s">
        <v>5594</v>
      </c>
      <c r="E3927" s="13">
        <v>44450</v>
      </c>
      <c r="F3927" s="12" t="s">
        <v>3598</v>
      </c>
      <c r="G3927" s="12">
        <f>IF(ISNUMBER(MATCH(C3927, FACT_ORDERS!C:C, 0)), 1, 0)</f>
        <v>0</v>
      </c>
      <c r="H3927" s="12">
        <f>COUNTIF(B:B,FACT_SEARCHES[[#This Row],[WD_PRODUCTS]])</f>
        <v>45</v>
      </c>
    </row>
    <row r="3928" spans="1:8" x14ac:dyDescent="0.3">
      <c r="A3928" s="12">
        <v>10926</v>
      </c>
      <c r="B3928" s="12">
        <v>239</v>
      </c>
      <c r="C3928" s="8">
        <v>10611</v>
      </c>
      <c r="D3928" s="12" t="s">
        <v>5595</v>
      </c>
      <c r="E3928" s="13">
        <v>44450</v>
      </c>
      <c r="F3928" s="12" t="s">
        <v>18293</v>
      </c>
      <c r="G3928" s="12">
        <f>IF(ISNUMBER(MATCH(C3928, FACT_ORDERS!C:C, 0)), 1, 0)</f>
        <v>0</v>
      </c>
      <c r="H3928" s="12">
        <f>COUNTIF(B:B,FACT_SEARCHES[[#This Row],[WD_PRODUCTS]])</f>
        <v>41</v>
      </c>
    </row>
    <row r="3929" spans="1:8" x14ac:dyDescent="0.3">
      <c r="A3929" s="12">
        <v>10927</v>
      </c>
      <c r="B3929" s="12">
        <v>248</v>
      </c>
      <c r="C3929" s="8">
        <v>10611</v>
      </c>
      <c r="D3929" s="12" t="s">
        <v>5596</v>
      </c>
      <c r="E3929" s="13">
        <v>44450</v>
      </c>
      <c r="F3929" s="12" t="s">
        <v>18294</v>
      </c>
      <c r="G3929" s="12">
        <f>IF(ISNUMBER(MATCH(C3929, FACT_ORDERS!C:C, 0)), 1, 0)</f>
        <v>0</v>
      </c>
      <c r="H3929" s="12">
        <f>COUNTIF(B:B,FACT_SEARCHES[[#This Row],[WD_PRODUCTS]])</f>
        <v>101</v>
      </c>
    </row>
    <row r="3930" spans="1:8" x14ac:dyDescent="0.3">
      <c r="A3930" s="12">
        <v>10928</v>
      </c>
      <c r="B3930" s="12">
        <v>266</v>
      </c>
      <c r="C3930" s="8">
        <v>10633</v>
      </c>
      <c r="D3930" s="12" t="s">
        <v>5597</v>
      </c>
      <c r="E3930" s="13">
        <v>45255</v>
      </c>
      <c r="F3930" s="12" t="s">
        <v>18295</v>
      </c>
      <c r="G3930" s="12">
        <f>IF(ISNUMBER(MATCH(C3930, FACT_ORDERS!C:C, 0)), 1, 0)</f>
        <v>1</v>
      </c>
      <c r="H3930" s="12">
        <f>COUNTIF(B:B,FACT_SEARCHES[[#This Row],[WD_PRODUCTS]])</f>
        <v>94</v>
      </c>
    </row>
    <row r="3931" spans="1:8" x14ac:dyDescent="0.3">
      <c r="A3931" s="12">
        <v>10929</v>
      </c>
      <c r="B3931" s="12">
        <v>222</v>
      </c>
      <c r="C3931" s="8">
        <v>10633</v>
      </c>
      <c r="D3931" s="12" t="s">
        <v>5598</v>
      </c>
      <c r="E3931" s="13">
        <v>45255</v>
      </c>
      <c r="F3931" s="12" t="s">
        <v>3687</v>
      </c>
      <c r="G3931" s="12">
        <f>IF(ISNUMBER(MATCH(C3931, FACT_ORDERS!C:C, 0)), 1, 0)</f>
        <v>1</v>
      </c>
      <c r="H3931" s="12">
        <f>COUNTIF(B:B,FACT_SEARCHES[[#This Row],[WD_PRODUCTS]])</f>
        <v>73</v>
      </c>
    </row>
    <row r="3932" spans="1:8" x14ac:dyDescent="0.3">
      <c r="A3932" s="12">
        <v>10930</v>
      </c>
      <c r="B3932" s="12">
        <v>277</v>
      </c>
      <c r="C3932" s="8">
        <v>10633</v>
      </c>
      <c r="D3932" s="12" t="s">
        <v>5599</v>
      </c>
      <c r="E3932" s="13">
        <v>45255</v>
      </c>
      <c r="F3932" s="12" t="s">
        <v>18296</v>
      </c>
      <c r="G3932" s="12">
        <f>IF(ISNUMBER(MATCH(C3932, FACT_ORDERS!C:C, 0)), 1, 0)</f>
        <v>1</v>
      </c>
      <c r="H3932" s="12">
        <f>COUNTIF(B:B,FACT_SEARCHES[[#This Row],[WD_PRODUCTS]])</f>
        <v>98</v>
      </c>
    </row>
    <row r="3933" spans="1:8" x14ac:dyDescent="0.3">
      <c r="A3933" s="12">
        <v>10931</v>
      </c>
      <c r="B3933" s="12">
        <v>208</v>
      </c>
      <c r="C3933" s="8">
        <v>10633</v>
      </c>
      <c r="D3933" s="12" t="s">
        <v>5600</v>
      </c>
      <c r="E3933" s="13">
        <v>45255</v>
      </c>
      <c r="F3933" s="12" t="s">
        <v>18297</v>
      </c>
      <c r="G3933" s="12">
        <f>IF(ISNUMBER(MATCH(C3933, FACT_ORDERS!C:C, 0)), 1, 0)</f>
        <v>1</v>
      </c>
      <c r="H3933" s="12">
        <f>COUNTIF(B:B,FACT_SEARCHES[[#This Row],[WD_PRODUCTS]])</f>
        <v>91</v>
      </c>
    </row>
    <row r="3934" spans="1:8" x14ac:dyDescent="0.3">
      <c r="A3934" s="12">
        <v>10932</v>
      </c>
      <c r="B3934" s="12">
        <v>204</v>
      </c>
      <c r="C3934" s="8">
        <v>10633</v>
      </c>
      <c r="D3934" s="12" t="s">
        <v>5601</v>
      </c>
      <c r="E3934" s="13">
        <v>45255</v>
      </c>
      <c r="F3934" s="12" t="s">
        <v>18298</v>
      </c>
      <c r="G3934" s="12">
        <f>IF(ISNUMBER(MATCH(C3934, FACT_ORDERS!C:C, 0)), 1, 0)</f>
        <v>1</v>
      </c>
      <c r="H3934" s="12">
        <f>COUNTIF(B:B,FACT_SEARCHES[[#This Row],[WD_PRODUCTS]])</f>
        <v>139</v>
      </c>
    </row>
    <row r="3935" spans="1:8" x14ac:dyDescent="0.3">
      <c r="A3935" s="12">
        <v>10933</v>
      </c>
      <c r="B3935" s="12">
        <v>249</v>
      </c>
      <c r="C3935" s="8">
        <v>10793</v>
      </c>
      <c r="D3935" s="12" t="s">
        <v>5602</v>
      </c>
      <c r="E3935" s="13">
        <v>44815</v>
      </c>
      <c r="F3935" s="12" t="s">
        <v>18299</v>
      </c>
      <c r="G3935" s="12">
        <f>IF(ISNUMBER(MATCH(C3935, FACT_ORDERS!C:C, 0)), 1, 0)</f>
        <v>1</v>
      </c>
      <c r="H3935" s="12">
        <f>COUNTIF(B:B,FACT_SEARCHES[[#This Row],[WD_PRODUCTS]])</f>
        <v>85</v>
      </c>
    </row>
    <row r="3936" spans="1:8" x14ac:dyDescent="0.3">
      <c r="A3936" s="12">
        <v>10934</v>
      </c>
      <c r="B3936" s="12">
        <v>215</v>
      </c>
      <c r="C3936" s="8">
        <v>10793</v>
      </c>
      <c r="D3936" s="12" t="s">
        <v>5603</v>
      </c>
      <c r="E3936" s="13">
        <v>44815</v>
      </c>
      <c r="F3936" s="12" t="s">
        <v>18300</v>
      </c>
      <c r="G3936" s="12">
        <f>IF(ISNUMBER(MATCH(C3936, FACT_ORDERS!C:C, 0)), 1, 0)</f>
        <v>1</v>
      </c>
      <c r="H3936" s="12">
        <f>COUNTIF(B:B,FACT_SEARCHES[[#This Row],[WD_PRODUCTS]])</f>
        <v>67</v>
      </c>
    </row>
    <row r="3937" spans="1:8" x14ac:dyDescent="0.3">
      <c r="A3937" s="12">
        <v>10935</v>
      </c>
      <c r="B3937" s="12">
        <v>227</v>
      </c>
      <c r="C3937" s="8">
        <v>10028</v>
      </c>
      <c r="D3937" s="12" t="s">
        <v>5604</v>
      </c>
      <c r="E3937" s="13">
        <v>45351</v>
      </c>
      <c r="F3937" s="12" t="s">
        <v>18301</v>
      </c>
      <c r="G3937" s="12">
        <f>IF(ISNUMBER(MATCH(C3937, FACT_ORDERS!C:C, 0)), 1, 0)</f>
        <v>0</v>
      </c>
      <c r="H3937" s="12">
        <f>COUNTIF(B:B,FACT_SEARCHES[[#This Row],[WD_PRODUCTS]])</f>
        <v>93</v>
      </c>
    </row>
    <row r="3938" spans="1:8" x14ac:dyDescent="0.3">
      <c r="A3938" s="12">
        <v>10936</v>
      </c>
      <c r="B3938" s="12">
        <v>215</v>
      </c>
      <c r="C3938" s="8">
        <v>10028</v>
      </c>
      <c r="D3938" s="12" t="s">
        <v>5605</v>
      </c>
      <c r="E3938" s="13">
        <v>45351</v>
      </c>
      <c r="F3938" s="12" t="s">
        <v>13533</v>
      </c>
      <c r="G3938" s="12">
        <f>IF(ISNUMBER(MATCH(C3938, FACT_ORDERS!C:C, 0)), 1, 0)</f>
        <v>0</v>
      </c>
      <c r="H3938" s="12">
        <f>COUNTIF(B:B,FACT_SEARCHES[[#This Row],[WD_PRODUCTS]])</f>
        <v>67</v>
      </c>
    </row>
    <row r="3939" spans="1:8" x14ac:dyDescent="0.3">
      <c r="A3939" s="12">
        <v>10937</v>
      </c>
      <c r="B3939" s="12">
        <v>295</v>
      </c>
      <c r="C3939" s="8">
        <v>10784</v>
      </c>
      <c r="D3939" s="12" t="s">
        <v>5606</v>
      </c>
      <c r="E3939" s="13">
        <v>45063</v>
      </c>
      <c r="F3939" s="12" t="s">
        <v>18302</v>
      </c>
      <c r="G3939" s="12">
        <f>IF(ISNUMBER(MATCH(C3939, FACT_ORDERS!C:C, 0)), 1, 0)</f>
        <v>0</v>
      </c>
      <c r="H3939" s="12">
        <f>COUNTIF(B:B,FACT_SEARCHES[[#This Row],[WD_PRODUCTS]])</f>
        <v>72</v>
      </c>
    </row>
    <row r="3940" spans="1:8" x14ac:dyDescent="0.3">
      <c r="A3940" s="12">
        <v>10938</v>
      </c>
      <c r="B3940" s="12">
        <v>227</v>
      </c>
      <c r="C3940" s="8">
        <v>10784</v>
      </c>
      <c r="D3940" s="12" t="s">
        <v>5607</v>
      </c>
      <c r="E3940" s="13">
        <v>45063</v>
      </c>
      <c r="F3940" s="12" t="s">
        <v>18303</v>
      </c>
      <c r="G3940" s="12">
        <f>IF(ISNUMBER(MATCH(C3940, FACT_ORDERS!C:C, 0)), 1, 0)</f>
        <v>0</v>
      </c>
      <c r="H3940" s="12">
        <f>COUNTIF(B:B,FACT_SEARCHES[[#This Row],[WD_PRODUCTS]])</f>
        <v>93</v>
      </c>
    </row>
    <row r="3941" spans="1:8" x14ac:dyDescent="0.3">
      <c r="A3941" s="12">
        <v>10939</v>
      </c>
      <c r="B3941" s="12">
        <v>260</v>
      </c>
      <c r="C3941" s="8">
        <v>10784</v>
      </c>
      <c r="D3941" s="12" t="s">
        <v>5608</v>
      </c>
      <c r="E3941" s="13">
        <v>45063</v>
      </c>
      <c r="F3941" s="12" t="s">
        <v>18304</v>
      </c>
      <c r="G3941" s="12">
        <f>IF(ISNUMBER(MATCH(C3941, FACT_ORDERS!C:C, 0)), 1, 0)</f>
        <v>0</v>
      </c>
      <c r="H3941" s="12">
        <f>COUNTIF(B:B,FACT_SEARCHES[[#This Row],[WD_PRODUCTS]])</f>
        <v>86</v>
      </c>
    </row>
    <row r="3942" spans="1:8" x14ac:dyDescent="0.3">
      <c r="A3942" s="12">
        <v>10940</v>
      </c>
      <c r="B3942" s="12">
        <v>230</v>
      </c>
      <c r="C3942" s="8">
        <v>10784</v>
      </c>
      <c r="D3942" s="12" t="s">
        <v>5609</v>
      </c>
      <c r="E3942" s="13">
        <v>45063</v>
      </c>
      <c r="F3942" s="12" t="s">
        <v>18305</v>
      </c>
      <c r="G3942" s="12">
        <f>IF(ISNUMBER(MATCH(C3942, FACT_ORDERS!C:C, 0)), 1, 0)</f>
        <v>0</v>
      </c>
      <c r="H3942" s="12">
        <f>COUNTIF(B:B,FACT_SEARCHES[[#This Row],[WD_PRODUCTS]])</f>
        <v>74</v>
      </c>
    </row>
    <row r="3943" spans="1:8" x14ac:dyDescent="0.3">
      <c r="A3943" s="12">
        <v>10941</v>
      </c>
      <c r="B3943" s="12">
        <v>299</v>
      </c>
      <c r="C3943" s="8">
        <v>10316</v>
      </c>
      <c r="D3943" s="12" t="s">
        <v>5610</v>
      </c>
      <c r="E3943" s="13">
        <v>44826</v>
      </c>
      <c r="F3943" s="12" t="s">
        <v>18306</v>
      </c>
      <c r="G3943" s="12">
        <f>IF(ISNUMBER(MATCH(C3943, FACT_ORDERS!C:C, 0)), 1, 0)</f>
        <v>1</v>
      </c>
      <c r="H3943" s="12">
        <f>COUNTIF(B:B,FACT_SEARCHES[[#This Row],[WD_PRODUCTS]])</f>
        <v>125</v>
      </c>
    </row>
    <row r="3944" spans="1:8" x14ac:dyDescent="0.3">
      <c r="A3944" s="12">
        <v>10942</v>
      </c>
      <c r="B3944" s="12">
        <v>225</v>
      </c>
      <c r="C3944" s="8">
        <v>10337</v>
      </c>
      <c r="D3944" s="12" t="s">
        <v>5611</v>
      </c>
      <c r="E3944" s="13">
        <v>45165</v>
      </c>
      <c r="F3944" s="12" t="s">
        <v>18307</v>
      </c>
      <c r="G3944" s="12">
        <f>IF(ISNUMBER(MATCH(C3944, FACT_ORDERS!C:C, 0)), 1, 0)</f>
        <v>1</v>
      </c>
      <c r="H3944" s="12">
        <f>COUNTIF(B:B,FACT_SEARCHES[[#This Row],[WD_PRODUCTS]])</f>
        <v>74</v>
      </c>
    </row>
    <row r="3945" spans="1:8" x14ac:dyDescent="0.3">
      <c r="A3945" s="12">
        <v>10943</v>
      </c>
      <c r="B3945" s="12">
        <v>224</v>
      </c>
      <c r="C3945" s="8">
        <v>10337</v>
      </c>
      <c r="D3945" s="12" t="s">
        <v>5612</v>
      </c>
      <c r="E3945" s="13">
        <v>45165</v>
      </c>
      <c r="F3945" s="12" t="s">
        <v>18308</v>
      </c>
      <c r="G3945" s="12">
        <f>IF(ISNUMBER(MATCH(C3945, FACT_ORDERS!C:C, 0)), 1, 0)</f>
        <v>1</v>
      </c>
      <c r="H3945" s="12">
        <f>COUNTIF(B:B,FACT_SEARCHES[[#This Row],[WD_PRODUCTS]])</f>
        <v>63</v>
      </c>
    </row>
    <row r="3946" spans="1:8" x14ac:dyDescent="0.3">
      <c r="A3946" s="12">
        <v>10944</v>
      </c>
      <c r="B3946" s="12">
        <v>253</v>
      </c>
      <c r="C3946" s="8">
        <v>10337</v>
      </c>
      <c r="D3946" s="12" t="s">
        <v>5613</v>
      </c>
      <c r="E3946" s="13">
        <v>45165</v>
      </c>
      <c r="F3946" s="12" t="s">
        <v>18309</v>
      </c>
      <c r="G3946" s="12">
        <f>IF(ISNUMBER(MATCH(C3946, FACT_ORDERS!C:C, 0)), 1, 0)</f>
        <v>1</v>
      </c>
      <c r="H3946" s="12">
        <f>COUNTIF(B:B,FACT_SEARCHES[[#This Row],[WD_PRODUCTS]])</f>
        <v>78</v>
      </c>
    </row>
    <row r="3947" spans="1:8" x14ac:dyDescent="0.3">
      <c r="A3947" s="12">
        <v>10945</v>
      </c>
      <c r="B3947" s="12">
        <v>246</v>
      </c>
      <c r="C3947" s="8">
        <v>10739</v>
      </c>
      <c r="D3947" s="12" t="s">
        <v>5614</v>
      </c>
      <c r="E3947" s="13">
        <v>45436</v>
      </c>
      <c r="F3947" s="12" t="s">
        <v>12498</v>
      </c>
      <c r="G3947" s="12">
        <f>IF(ISNUMBER(MATCH(C3947, FACT_ORDERS!C:C, 0)), 1, 0)</f>
        <v>0</v>
      </c>
      <c r="H3947" s="12">
        <f>COUNTIF(B:B,FACT_SEARCHES[[#This Row],[WD_PRODUCTS]])</f>
        <v>55</v>
      </c>
    </row>
    <row r="3948" spans="1:8" x14ac:dyDescent="0.3">
      <c r="A3948" s="12">
        <v>10946</v>
      </c>
      <c r="B3948" s="12">
        <v>216</v>
      </c>
      <c r="C3948" s="8">
        <v>10739</v>
      </c>
      <c r="D3948" s="12" t="s">
        <v>5615</v>
      </c>
      <c r="E3948" s="13">
        <v>45436</v>
      </c>
      <c r="F3948" s="12" t="s">
        <v>18310</v>
      </c>
      <c r="G3948" s="12">
        <f>IF(ISNUMBER(MATCH(C3948, FACT_ORDERS!C:C, 0)), 1, 0)</f>
        <v>0</v>
      </c>
      <c r="H3948" s="12">
        <f>COUNTIF(B:B,FACT_SEARCHES[[#This Row],[WD_PRODUCTS]])</f>
        <v>107</v>
      </c>
    </row>
    <row r="3949" spans="1:8" x14ac:dyDescent="0.3">
      <c r="A3949" s="12">
        <v>10947</v>
      </c>
      <c r="B3949" s="12">
        <v>254</v>
      </c>
      <c r="C3949" s="8">
        <v>10366</v>
      </c>
      <c r="D3949" s="12" t="s">
        <v>5616</v>
      </c>
      <c r="E3949" s="13">
        <v>44600</v>
      </c>
      <c r="F3949" s="12" t="s">
        <v>18311</v>
      </c>
      <c r="G3949" s="12">
        <f>IF(ISNUMBER(MATCH(C3949, FACT_ORDERS!C:C, 0)), 1, 0)</f>
        <v>1</v>
      </c>
      <c r="H3949" s="12">
        <f>COUNTIF(B:B,FACT_SEARCHES[[#This Row],[WD_PRODUCTS]])</f>
        <v>77</v>
      </c>
    </row>
    <row r="3950" spans="1:8" x14ac:dyDescent="0.3">
      <c r="A3950" s="12">
        <v>10948</v>
      </c>
      <c r="B3950" s="12">
        <v>293</v>
      </c>
      <c r="C3950" s="8">
        <v>10366</v>
      </c>
      <c r="D3950" s="12" t="s">
        <v>5617</v>
      </c>
      <c r="E3950" s="13">
        <v>44600</v>
      </c>
      <c r="F3950" s="12" t="s">
        <v>13764</v>
      </c>
      <c r="G3950" s="12">
        <f>IF(ISNUMBER(MATCH(C3950, FACT_ORDERS!C:C, 0)), 1, 0)</f>
        <v>1</v>
      </c>
      <c r="H3950" s="12">
        <f>COUNTIF(B:B,FACT_SEARCHES[[#This Row],[WD_PRODUCTS]])</f>
        <v>70</v>
      </c>
    </row>
    <row r="3951" spans="1:8" x14ac:dyDescent="0.3">
      <c r="A3951" s="12">
        <v>10949</v>
      </c>
      <c r="B3951" s="12">
        <v>281</v>
      </c>
      <c r="C3951" s="8">
        <v>10551</v>
      </c>
      <c r="D3951" s="12" t="s">
        <v>5618</v>
      </c>
      <c r="E3951" s="13">
        <v>45485</v>
      </c>
      <c r="F3951" s="12" t="s">
        <v>18312</v>
      </c>
      <c r="G3951" s="12">
        <f>IF(ISNUMBER(MATCH(C3951, FACT_ORDERS!C:C, 0)), 1, 0)</f>
        <v>1</v>
      </c>
      <c r="H3951" s="12">
        <f>COUNTIF(B:B,FACT_SEARCHES[[#This Row],[WD_PRODUCTS]])</f>
        <v>86</v>
      </c>
    </row>
    <row r="3952" spans="1:8" x14ac:dyDescent="0.3">
      <c r="A3952" s="12">
        <v>10950</v>
      </c>
      <c r="B3952" s="12">
        <v>254</v>
      </c>
      <c r="C3952" s="8">
        <v>10551</v>
      </c>
      <c r="D3952" s="12" t="s">
        <v>5619</v>
      </c>
      <c r="E3952" s="13">
        <v>45485</v>
      </c>
      <c r="F3952" s="12" t="s">
        <v>18313</v>
      </c>
      <c r="G3952" s="12">
        <f>IF(ISNUMBER(MATCH(C3952, FACT_ORDERS!C:C, 0)), 1, 0)</f>
        <v>1</v>
      </c>
      <c r="H3952" s="12">
        <f>COUNTIF(B:B,FACT_SEARCHES[[#This Row],[WD_PRODUCTS]])</f>
        <v>77</v>
      </c>
    </row>
    <row r="3953" spans="1:8" x14ac:dyDescent="0.3">
      <c r="A3953" s="12">
        <v>10951</v>
      </c>
      <c r="B3953" s="12">
        <v>208</v>
      </c>
      <c r="C3953" s="8">
        <v>10298</v>
      </c>
      <c r="D3953" s="12" t="s">
        <v>5620</v>
      </c>
      <c r="E3953" s="13">
        <v>44482</v>
      </c>
      <c r="F3953" s="12" t="s">
        <v>18314</v>
      </c>
      <c r="G3953" s="12">
        <f>IF(ISNUMBER(MATCH(C3953, FACT_ORDERS!C:C, 0)), 1, 0)</f>
        <v>0</v>
      </c>
      <c r="H3953" s="12">
        <f>COUNTIF(B:B,FACT_SEARCHES[[#This Row],[WD_PRODUCTS]])</f>
        <v>91</v>
      </c>
    </row>
    <row r="3954" spans="1:8" x14ac:dyDescent="0.3">
      <c r="A3954" s="12">
        <v>10952</v>
      </c>
      <c r="B3954" s="12">
        <v>225</v>
      </c>
      <c r="C3954" s="8">
        <v>10298</v>
      </c>
      <c r="D3954" s="12" t="s">
        <v>5621</v>
      </c>
      <c r="E3954" s="13">
        <v>44482</v>
      </c>
      <c r="F3954" s="12" t="s">
        <v>18315</v>
      </c>
      <c r="G3954" s="12">
        <f>IF(ISNUMBER(MATCH(C3954, FACT_ORDERS!C:C, 0)), 1, 0)</f>
        <v>0</v>
      </c>
      <c r="H3954" s="12">
        <f>COUNTIF(B:B,FACT_SEARCHES[[#This Row],[WD_PRODUCTS]])</f>
        <v>74</v>
      </c>
    </row>
    <row r="3955" spans="1:8" x14ac:dyDescent="0.3">
      <c r="A3955" s="12">
        <v>10953</v>
      </c>
      <c r="B3955" s="12">
        <v>296</v>
      </c>
      <c r="C3955" s="8">
        <v>10298</v>
      </c>
      <c r="D3955" s="12" t="s">
        <v>5622</v>
      </c>
      <c r="E3955" s="13">
        <v>44482</v>
      </c>
      <c r="F3955" s="12" t="s">
        <v>18316</v>
      </c>
      <c r="G3955" s="12">
        <f>IF(ISNUMBER(MATCH(C3955, FACT_ORDERS!C:C, 0)), 1, 0)</f>
        <v>0</v>
      </c>
      <c r="H3955" s="12">
        <f>COUNTIF(B:B,FACT_SEARCHES[[#This Row],[WD_PRODUCTS]])</f>
        <v>106</v>
      </c>
    </row>
    <row r="3956" spans="1:8" x14ac:dyDescent="0.3">
      <c r="A3956" s="12">
        <v>10954</v>
      </c>
      <c r="B3956" s="12">
        <v>290</v>
      </c>
      <c r="C3956" s="8">
        <v>10838</v>
      </c>
      <c r="D3956" s="12" t="s">
        <v>5623</v>
      </c>
      <c r="E3956" s="13">
        <v>44947</v>
      </c>
      <c r="F3956" s="12" t="s">
        <v>18317</v>
      </c>
      <c r="G3956" s="12">
        <f>IF(ISNUMBER(MATCH(C3956, FACT_ORDERS!C:C, 0)), 1, 0)</f>
        <v>0</v>
      </c>
      <c r="H3956" s="12">
        <f>COUNTIF(B:B,FACT_SEARCHES[[#This Row],[WD_PRODUCTS]])</f>
        <v>47</v>
      </c>
    </row>
    <row r="3957" spans="1:8" x14ac:dyDescent="0.3">
      <c r="A3957" s="12">
        <v>10955</v>
      </c>
      <c r="B3957" s="12">
        <v>244</v>
      </c>
      <c r="C3957" s="8">
        <v>10838</v>
      </c>
      <c r="D3957" s="12" t="s">
        <v>5624</v>
      </c>
      <c r="E3957" s="13">
        <v>44947</v>
      </c>
      <c r="F3957" s="12" t="s">
        <v>18318</v>
      </c>
      <c r="G3957" s="12">
        <f>IF(ISNUMBER(MATCH(C3957, FACT_ORDERS!C:C, 0)), 1, 0)</f>
        <v>0</v>
      </c>
      <c r="H3957" s="12">
        <f>COUNTIF(B:B,FACT_SEARCHES[[#This Row],[WD_PRODUCTS]])</f>
        <v>59</v>
      </c>
    </row>
    <row r="3958" spans="1:8" x14ac:dyDescent="0.3">
      <c r="A3958" s="12">
        <v>10956</v>
      </c>
      <c r="B3958" s="12">
        <v>264</v>
      </c>
      <c r="C3958" s="8">
        <v>10838</v>
      </c>
      <c r="D3958" s="12" t="s">
        <v>5625</v>
      </c>
      <c r="E3958" s="13">
        <v>44947</v>
      </c>
      <c r="F3958" s="12" t="s">
        <v>18319</v>
      </c>
      <c r="G3958" s="12">
        <f>IF(ISNUMBER(MATCH(C3958, FACT_ORDERS!C:C, 0)), 1, 0)</f>
        <v>0</v>
      </c>
      <c r="H3958" s="12">
        <f>COUNTIF(B:B,FACT_SEARCHES[[#This Row],[WD_PRODUCTS]])</f>
        <v>53</v>
      </c>
    </row>
    <row r="3959" spans="1:8" x14ac:dyDescent="0.3">
      <c r="A3959" s="12">
        <v>10957</v>
      </c>
      <c r="B3959" s="12">
        <v>291</v>
      </c>
      <c r="C3959" s="8">
        <v>10135</v>
      </c>
      <c r="D3959" s="12" t="s">
        <v>5626</v>
      </c>
      <c r="E3959" s="13">
        <v>45559</v>
      </c>
      <c r="F3959" s="12" t="s">
        <v>18320</v>
      </c>
      <c r="G3959" s="12">
        <f>IF(ISNUMBER(MATCH(C3959, FACT_ORDERS!C:C, 0)), 1, 0)</f>
        <v>0</v>
      </c>
      <c r="H3959" s="12">
        <f>COUNTIF(B:B,FACT_SEARCHES[[#This Row],[WD_PRODUCTS]])</f>
        <v>42</v>
      </c>
    </row>
    <row r="3960" spans="1:8" x14ac:dyDescent="0.3">
      <c r="A3960" s="12">
        <v>10958</v>
      </c>
      <c r="B3960" s="12">
        <v>221</v>
      </c>
      <c r="C3960" s="8">
        <v>10135</v>
      </c>
      <c r="D3960" s="12" t="s">
        <v>5627</v>
      </c>
      <c r="E3960" s="13">
        <v>45559</v>
      </c>
      <c r="F3960" s="12" t="s">
        <v>18321</v>
      </c>
      <c r="G3960" s="12">
        <f>IF(ISNUMBER(MATCH(C3960, FACT_ORDERS!C:C, 0)), 1, 0)</f>
        <v>0</v>
      </c>
      <c r="H3960" s="12">
        <f>COUNTIF(B:B,FACT_SEARCHES[[#This Row],[WD_PRODUCTS]])</f>
        <v>31</v>
      </c>
    </row>
    <row r="3961" spans="1:8" x14ac:dyDescent="0.3">
      <c r="A3961" s="12">
        <v>10959</v>
      </c>
      <c r="B3961" s="12">
        <v>260</v>
      </c>
      <c r="C3961" s="8">
        <v>10755</v>
      </c>
      <c r="D3961" s="12" t="s">
        <v>5628</v>
      </c>
      <c r="E3961" s="13">
        <v>44836</v>
      </c>
      <c r="F3961" s="12" t="s">
        <v>18322</v>
      </c>
      <c r="G3961" s="12">
        <f>IF(ISNUMBER(MATCH(C3961, FACT_ORDERS!C:C, 0)), 1, 0)</f>
        <v>1</v>
      </c>
      <c r="H3961" s="12">
        <f>COUNTIF(B:B,FACT_SEARCHES[[#This Row],[WD_PRODUCTS]])</f>
        <v>86</v>
      </c>
    </row>
    <row r="3962" spans="1:8" x14ac:dyDescent="0.3">
      <c r="A3962" s="12">
        <v>10960</v>
      </c>
      <c r="B3962" s="12">
        <v>283</v>
      </c>
      <c r="C3962" s="8">
        <v>10755</v>
      </c>
      <c r="D3962" s="12" t="s">
        <v>5629</v>
      </c>
      <c r="E3962" s="13">
        <v>44836</v>
      </c>
      <c r="F3962" s="12" t="s">
        <v>4703</v>
      </c>
      <c r="G3962" s="12">
        <f>IF(ISNUMBER(MATCH(C3962, FACT_ORDERS!C:C, 0)), 1, 0)</f>
        <v>1</v>
      </c>
      <c r="H3962" s="12">
        <f>COUNTIF(B:B,FACT_SEARCHES[[#This Row],[WD_PRODUCTS]])</f>
        <v>65</v>
      </c>
    </row>
    <row r="3963" spans="1:8" x14ac:dyDescent="0.3">
      <c r="A3963" s="12">
        <v>10961</v>
      </c>
      <c r="B3963" s="12">
        <v>259</v>
      </c>
      <c r="C3963" s="8">
        <v>10755</v>
      </c>
      <c r="D3963" s="12" t="s">
        <v>5630</v>
      </c>
      <c r="E3963" s="13">
        <v>44836</v>
      </c>
      <c r="F3963" s="12" t="s">
        <v>18323</v>
      </c>
      <c r="G3963" s="12">
        <f>IF(ISNUMBER(MATCH(C3963, FACT_ORDERS!C:C, 0)), 1, 0)</f>
        <v>1</v>
      </c>
      <c r="H3963" s="12">
        <f>COUNTIF(B:B,FACT_SEARCHES[[#This Row],[WD_PRODUCTS]])</f>
        <v>64</v>
      </c>
    </row>
    <row r="3964" spans="1:8" x14ac:dyDescent="0.3">
      <c r="A3964" s="12">
        <v>10962</v>
      </c>
      <c r="B3964" s="12">
        <v>219</v>
      </c>
      <c r="C3964" s="8">
        <v>10931</v>
      </c>
      <c r="D3964" s="12" t="s">
        <v>5631</v>
      </c>
      <c r="E3964" s="13">
        <v>45501</v>
      </c>
      <c r="F3964" s="12" t="s">
        <v>4046</v>
      </c>
      <c r="G3964" s="12">
        <f>IF(ISNUMBER(MATCH(C3964, FACT_ORDERS!C:C, 0)), 1, 0)</f>
        <v>0</v>
      </c>
      <c r="H3964" s="12">
        <f>COUNTIF(B:B,FACT_SEARCHES[[#This Row],[WD_PRODUCTS]])</f>
        <v>83</v>
      </c>
    </row>
    <row r="3965" spans="1:8" x14ac:dyDescent="0.3">
      <c r="A3965" s="12">
        <v>10963</v>
      </c>
      <c r="B3965" s="12">
        <v>233</v>
      </c>
      <c r="C3965" s="8">
        <v>10931</v>
      </c>
      <c r="D3965" s="12" t="s">
        <v>5632</v>
      </c>
      <c r="E3965" s="13">
        <v>45501</v>
      </c>
      <c r="F3965" s="12" t="s">
        <v>18324</v>
      </c>
      <c r="G3965" s="12">
        <f>IF(ISNUMBER(MATCH(C3965, FACT_ORDERS!C:C, 0)), 1, 0)</f>
        <v>0</v>
      </c>
      <c r="H3965" s="12">
        <f>COUNTIF(B:B,FACT_SEARCHES[[#This Row],[WD_PRODUCTS]])</f>
        <v>76</v>
      </c>
    </row>
    <row r="3966" spans="1:8" x14ac:dyDescent="0.3">
      <c r="A3966" s="12">
        <v>10964</v>
      </c>
      <c r="B3966" s="12">
        <v>263</v>
      </c>
      <c r="C3966" s="8">
        <v>10931</v>
      </c>
      <c r="D3966" s="12" t="s">
        <v>5633</v>
      </c>
      <c r="E3966" s="13">
        <v>45501</v>
      </c>
      <c r="F3966" s="12" t="s">
        <v>18325</v>
      </c>
      <c r="G3966" s="12">
        <f>IF(ISNUMBER(MATCH(C3966, FACT_ORDERS!C:C, 0)), 1, 0)</f>
        <v>0</v>
      </c>
      <c r="H3966" s="12">
        <f>COUNTIF(B:B,FACT_SEARCHES[[#This Row],[WD_PRODUCTS]])</f>
        <v>108</v>
      </c>
    </row>
    <row r="3967" spans="1:8" x14ac:dyDescent="0.3">
      <c r="A3967" s="12">
        <v>10965</v>
      </c>
      <c r="B3967" s="12">
        <v>239</v>
      </c>
      <c r="C3967" s="8">
        <v>10587</v>
      </c>
      <c r="D3967" s="12" t="s">
        <v>5634</v>
      </c>
      <c r="E3967" s="13">
        <v>44856</v>
      </c>
      <c r="F3967" s="12" t="s">
        <v>18326</v>
      </c>
      <c r="G3967" s="12">
        <f>IF(ISNUMBER(MATCH(C3967, FACT_ORDERS!C:C, 0)), 1, 0)</f>
        <v>1</v>
      </c>
      <c r="H3967" s="12">
        <f>COUNTIF(B:B,FACT_SEARCHES[[#This Row],[WD_PRODUCTS]])</f>
        <v>41</v>
      </c>
    </row>
    <row r="3968" spans="1:8" x14ac:dyDescent="0.3">
      <c r="A3968" s="12">
        <v>10966</v>
      </c>
      <c r="B3968" s="12">
        <v>200</v>
      </c>
      <c r="C3968" s="8">
        <v>10587</v>
      </c>
      <c r="D3968" s="12" t="s">
        <v>5635</v>
      </c>
      <c r="E3968" s="13">
        <v>44856</v>
      </c>
      <c r="F3968" s="12" t="s">
        <v>18327</v>
      </c>
      <c r="G3968" s="12">
        <f>IF(ISNUMBER(MATCH(C3968, FACT_ORDERS!C:C, 0)), 1, 0)</f>
        <v>1</v>
      </c>
      <c r="H3968" s="12">
        <f>COUNTIF(B:B,FACT_SEARCHES[[#This Row],[WD_PRODUCTS]])</f>
        <v>81</v>
      </c>
    </row>
    <row r="3969" spans="1:8" x14ac:dyDescent="0.3">
      <c r="A3969" s="12">
        <v>10967</v>
      </c>
      <c r="B3969" s="12">
        <v>248</v>
      </c>
      <c r="C3969" s="8">
        <v>10587</v>
      </c>
      <c r="D3969" s="12" t="s">
        <v>5636</v>
      </c>
      <c r="E3969" s="13">
        <v>44856</v>
      </c>
      <c r="F3969" s="12" t="s">
        <v>18328</v>
      </c>
      <c r="G3969" s="12">
        <f>IF(ISNUMBER(MATCH(C3969, FACT_ORDERS!C:C, 0)), 1, 0)</f>
        <v>1</v>
      </c>
      <c r="H3969" s="12">
        <f>COUNTIF(B:B,FACT_SEARCHES[[#This Row],[WD_PRODUCTS]])</f>
        <v>101</v>
      </c>
    </row>
    <row r="3970" spans="1:8" x14ac:dyDescent="0.3">
      <c r="A3970" s="12">
        <v>10968</v>
      </c>
      <c r="B3970" s="12">
        <v>267</v>
      </c>
      <c r="C3970" s="8">
        <v>10587</v>
      </c>
      <c r="D3970" s="12" t="s">
        <v>5637</v>
      </c>
      <c r="E3970" s="13">
        <v>44856</v>
      </c>
      <c r="F3970" s="12" t="s">
        <v>18329</v>
      </c>
      <c r="G3970" s="12">
        <f>IF(ISNUMBER(MATCH(C3970, FACT_ORDERS!C:C, 0)), 1, 0)</f>
        <v>1</v>
      </c>
      <c r="H3970" s="12">
        <f>COUNTIF(B:B,FACT_SEARCHES[[#This Row],[WD_PRODUCTS]])</f>
        <v>82</v>
      </c>
    </row>
    <row r="3971" spans="1:8" x14ac:dyDescent="0.3">
      <c r="A3971" s="12">
        <v>10969</v>
      </c>
      <c r="B3971" s="12">
        <v>237</v>
      </c>
      <c r="C3971" s="8">
        <v>10587</v>
      </c>
      <c r="D3971" s="12" t="s">
        <v>5638</v>
      </c>
      <c r="E3971" s="13">
        <v>44856</v>
      </c>
      <c r="F3971" s="12" t="s">
        <v>18330</v>
      </c>
      <c r="G3971" s="12">
        <f>IF(ISNUMBER(MATCH(C3971, FACT_ORDERS!C:C, 0)), 1, 0)</f>
        <v>1</v>
      </c>
      <c r="H3971" s="12">
        <f>COUNTIF(B:B,FACT_SEARCHES[[#This Row],[WD_PRODUCTS]])</f>
        <v>99</v>
      </c>
    </row>
    <row r="3972" spans="1:8" x14ac:dyDescent="0.3">
      <c r="A3972" s="12">
        <v>10970</v>
      </c>
      <c r="B3972" s="12">
        <v>211</v>
      </c>
      <c r="C3972" s="8">
        <v>10587</v>
      </c>
      <c r="D3972" s="12" t="s">
        <v>5639</v>
      </c>
      <c r="E3972" s="13">
        <v>44856</v>
      </c>
      <c r="F3972" s="12" t="s">
        <v>18331</v>
      </c>
      <c r="G3972" s="12">
        <f>IF(ISNUMBER(MATCH(C3972, FACT_ORDERS!C:C, 0)), 1, 0)</f>
        <v>1</v>
      </c>
      <c r="H3972" s="12">
        <f>COUNTIF(B:B,FACT_SEARCHES[[#This Row],[WD_PRODUCTS]])</f>
        <v>65</v>
      </c>
    </row>
    <row r="3973" spans="1:8" x14ac:dyDescent="0.3">
      <c r="A3973" s="12">
        <v>10971</v>
      </c>
      <c r="B3973" s="12">
        <v>238</v>
      </c>
      <c r="C3973" s="8">
        <v>10080</v>
      </c>
      <c r="D3973" s="12" t="s">
        <v>5640</v>
      </c>
      <c r="E3973" s="13">
        <v>44620</v>
      </c>
      <c r="F3973" s="12" t="s">
        <v>3479</v>
      </c>
      <c r="G3973" s="12">
        <f>IF(ISNUMBER(MATCH(C3973, FACT_ORDERS!C:C, 0)), 1, 0)</f>
        <v>0</v>
      </c>
      <c r="H3973" s="12">
        <f>COUNTIF(B:B,FACT_SEARCHES[[#This Row],[WD_PRODUCTS]])</f>
        <v>57</v>
      </c>
    </row>
    <row r="3974" spans="1:8" x14ac:dyDescent="0.3">
      <c r="A3974" s="12">
        <v>10972</v>
      </c>
      <c r="B3974" s="12">
        <v>288</v>
      </c>
      <c r="C3974" s="8">
        <v>10594</v>
      </c>
      <c r="D3974" s="12" t="s">
        <v>5641</v>
      </c>
      <c r="E3974" s="13">
        <v>44271</v>
      </c>
      <c r="F3974" s="12" t="s">
        <v>18332</v>
      </c>
      <c r="G3974" s="12">
        <f>IF(ISNUMBER(MATCH(C3974, FACT_ORDERS!C:C, 0)), 1, 0)</f>
        <v>0</v>
      </c>
      <c r="H3974" s="12">
        <f>COUNTIF(B:B,FACT_SEARCHES[[#This Row],[WD_PRODUCTS]])</f>
        <v>106</v>
      </c>
    </row>
    <row r="3975" spans="1:8" x14ac:dyDescent="0.3">
      <c r="A3975" s="12">
        <v>10973</v>
      </c>
      <c r="B3975" s="12">
        <v>263</v>
      </c>
      <c r="C3975" s="8">
        <v>10839</v>
      </c>
      <c r="D3975" s="12" t="s">
        <v>5642</v>
      </c>
      <c r="E3975" s="13">
        <v>44911</v>
      </c>
      <c r="F3975" s="12" t="s">
        <v>4209</v>
      </c>
      <c r="G3975" s="12">
        <f>IF(ISNUMBER(MATCH(C3975, FACT_ORDERS!C:C, 0)), 1, 0)</f>
        <v>1</v>
      </c>
      <c r="H3975" s="12">
        <f>COUNTIF(B:B,FACT_SEARCHES[[#This Row],[WD_PRODUCTS]])</f>
        <v>108</v>
      </c>
    </row>
    <row r="3976" spans="1:8" x14ac:dyDescent="0.3">
      <c r="A3976" s="12">
        <v>10974</v>
      </c>
      <c r="B3976" s="12">
        <v>250</v>
      </c>
      <c r="C3976" s="8">
        <v>10839</v>
      </c>
      <c r="D3976" s="12" t="s">
        <v>5643</v>
      </c>
      <c r="E3976" s="13">
        <v>44911</v>
      </c>
      <c r="F3976" s="12" t="s">
        <v>18333</v>
      </c>
      <c r="G3976" s="12">
        <f>IF(ISNUMBER(MATCH(C3976, FACT_ORDERS!C:C, 0)), 1, 0)</f>
        <v>1</v>
      </c>
      <c r="H3976" s="12">
        <f>COUNTIF(B:B,FACT_SEARCHES[[#This Row],[WD_PRODUCTS]])</f>
        <v>65</v>
      </c>
    </row>
    <row r="3977" spans="1:8" x14ac:dyDescent="0.3">
      <c r="A3977" s="12">
        <v>10975</v>
      </c>
      <c r="B3977" s="12">
        <v>211</v>
      </c>
      <c r="C3977" s="8">
        <v>10839</v>
      </c>
      <c r="D3977" s="12" t="s">
        <v>5644</v>
      </c>
      <c r="E3977" s="13">
        <v>44911</v>
      </c>
      <c r="F3977" s="12" t="s">
        <v>18334</v>
      </c>
      <c r="G3977" s="12">
        <f>IF(ISNUMBER(MATCH(C3977, FACT_ORDERS!C:C, 0)), 1, 0)</f>
        <v>1</v>
      </c>
      <c r="H3977" s="12">
        <f>COUNTIF(B:B,FACT_SEARCHES[[#This Row],[WD_PRODUCTS]])</f>
        <v>65</v>
      </c>
    </row>
    <row r="3978" spans="1:8" x14ac:dyDescent="0.3">
      <c r="A3978" s="12">
        <v>10976</v>
      </c>
      <c r="B3978" s="12">
        <v>209</v>
      </c>
      <c r="C3978" s="8">
        <v>10937</v>
      </c>
      <c r="D3978" s="12" t="s">
        <v>5645</v>
      </c>
      <c r="E3978" s="13">
        <v>45543</v>
      </c>
      <c r="F3978" s="12" t="s">
        <v>18335</v>
      </c>
      <c r="G3978" s="12">
        <f>IF(ISNUMBER(MATCH(C3978, FACT_ORDERS!C:C, 0)), 1, 0)</f>
        <v>0</v>
      </c>
      <c r="H3978" s="12">
        <f>COUNTIF(B:B,FACT_SEARCHES[[#This Row],[WD_PRODUCTS]])</f>
        <v>91</v>
      </c>
    </row>
    <row r="3979" spans="1:8" x14ac:dyDescent="0.3">
      <c r="A3979" s="12">
        <v>10977</v>
      </c>
      <c r="B3979" s="12">
        <v>267</v>
      </c>
      <c r="C3979" s="8">
        <v>10520</v>
      </c>
      <c r="D3979" s="12" t="s">
        <v>5646</v>
      </c>
      <c r="E3979" s="13">
        <v>45272</v>
      </c>
      <c r="F3979" s="12" t="s">
        <v>16832</v>
      </c>
      <c r="G3979" s="12">
        <f>IF(ISNUMBER(MATCH(C3979, FACT_ORDERS!C:C, 0)), 1, 0)</f>
        <v>1</v>
      </c>
      <c r="H3979" s="12">
        <f>COUNTIF(B:B,FACT_SEARCHES[[#This Row],[WD_PRODUCTS]])</f>
        <v>82</v>
      </c>
    </row>
    <row r="3980" spans="1:8" x14ac:dyDescent="0.3">
      <c r="A3980" s="12">
        <v>10978</v>
      </c>
      <c r="B3980" s="12">
        <v>213</v>
      </c>
      <c r="C3980" s="8">
        <v>10576</v>
      </c>
      <c r="D3980" s="12" t="s">
        <v>5647</v>
      </c>
      <c r="E3980" s="13">
        <v>45550</v>
      </c>
      <c r="F3980" s="12" t="s">
        <v>18336</v>
      </c>
      <c r="G3980" s="12">
        <f>IF(ISNUMBER(MATCH(C3980, FACT_ORDERS!C:C, 0)), 1, 0)</f>
        <v>1</v>
      </c>
      <c r="H3980" s="12">
        <f>COUNTIF(B:B,FACT_SEARCHES[[#This Row],[WD_PRODUCTS]])</f>
        <v>86</v>
      </c>
    </row>
    <row r="3981" spans="1:8" x14ac:dyDescent="0.3">
      <c r="A3981" s="12">
        <v>10979</v>
      </c>
      <c r="B3981" s="12">
        <v>268</v>
      </c>
      <c r="C3981" s="8">
        <v>10706</v>
      </c>
      <c r="D3981" s="12" t="s">
        <v>5648</v>
      </c>
      <c r="E3981" s="13">
        <v>44005</v>
      </c>
      <c r="F3981" s="12" t="s">
        <v>18337</v>
      </c>
      <c r="G3981" s="12">
        <f>IF(ISNUMBER(MATCH(C3981, FACT_ORDERS!C:C, 0)), 1, 0)</f>
        <v>0</v>
      </c>
      <c r="H3981" s="12">
        <f>COUNTIF(B:B,FACT_SEARCHES[[#This Row],[WD_PRODUCTS]])</f>
        <v>78</v>
      </c>
    </row>
    <row r="3982" spans="1:8" x14ac:dyDescent="0.3">
      <c r="A3982" s="12">
        <v>10980</v>
      </c>
      <c r="B3982" s="12">
        <v>296</v>
      </c>
      <c r="C3982" s="8">
        <v>10706</v>
      </c>
      <c r="D3982" s="12" t="s">
        <v>5649</v>
      </c>
      <c r="E3982" s="13">
        <v>44005</v>
      </c>
      <c r="F3982" s="12" t="s">
        <v>18338</v>
      </c>
      <c r="G3982" s="12">
        <f>IF(ISNUMBER(MATCH(C3982, FACT_ORDERS!C:C, 0)), 1, 0)</f>
        <v>0</v>
      </c>
      <c r="H3982" s="12">
        <f>COUNTIF(B:B,FACT_SEARCHES[[#This Row],[WD_PRODUCTS]])</f>
        <v>106</v>
      </c>
    </row>
    <row r="3983" spans="1:8" x14ac:dyDescent="0.3">
      <c r="A3983" s="12">
        <v>10981</v>
      </c>
      <c r="B3983" s="12">
        <v>219</v>
      </c>
      <c r="C3983" s="8">
        <v>10931</v>
      </c>
      <c r="D3983" s="12" t="s">
        <v>5650</v>
      </c>
      <c r="E3983" s="13">
        <v>44992</v>
      </c>
      <c r="F3983" s="12" t="s">
        <v>18339</v>
      </c>
      <c r="G3983" s="12">
        <f>IF(ISNUMBER(MATCH(C3983, FACT_ORDERS!C:C, 0)), 1, 0)</f>
        <v>0</v>
      </c>
      <c r="H3983" s="12">
        <f>COUNTIF(B:B,FACT_SEARCHES[[#This Row],[WD_PRODUCTS]])</f>
        <v>83</v>
      </c>
    </row>
    <row r="3984" spans="1:8" x14ac:dyDescent="0.3">
      <c r="A3984" s="12">
        <v>10982</v>
      </c>
      <c r="B3984" s="12">
        <v>233</v>
      </c>
      <c r="C3984" s="8">
        <v>10931</v>
      </c>
      <c r="D3984" s="12" t="s">
        <v>5651</v>
      </c>
      <c r="E3984" s="13">
        <v>44992</v>
      </c>
      <c r="F3984" s="12" t="s">
        <v>18340</v>
      </c>
      <c r="G3984" s="12">
        <f>IF(ISNUMBER(MATCH(C3984, FACT_ORDERS!C:C, 0)), 1, 0)</f>
        <v>0</v>
      </c>
      <c r="H3984" s="12">
        <f>COUNTIF(B:B,FACT_SEARCHES[[#This Row],[WD_PRODUCTS]])</f>
        <v>76</v>
      </c>
    </row>
    <row r="3985" spans="1:8" x14ac:dyDescent="0.3">
      <c r="A3985" s="12">
        <v>10983</v>
      </c>
      <c r="B3985" s="12">
        <v>205</v>
      </c>
      <c r="C3985" s="8">
        <v>10931</v>
      </c>
      <c r="D3985" s="12" t="s">
        <v>5652</v>
      </c>
      <c r="E3985" s="13">
        <v>44992</v>
      </c>
      <c r="F3985" s="12" t="s">
        <v>18341</v>
      </c>
      <c r="G3985" s="12">
        <f>IF(ISNUMBER(MATCH(C3985, FACT_ORDERS!C:C, 0)), 1, 0)</f>
        <v>0</v>
      </c>
      <c r="H3985" s="12">
        <f>COUNTIF(B:B,FACT_SEARCHES[[#This Row],[WD_PRODUCTS]])</f>
        <v>40</v>
      </c>
    </row>
    <row r="3986" spans="1:8" x14ac:dyDescent="0.3">
      <c r="A3986" s="12">
        <v>10984</v>
      </c>
      <c r="B3986" s="12">
        <v>263</v>
      </c>
      <c r="C3986" s="8">
        <v>10931</v>
      </c>
      <c r="D3986" s="12" t="s">
        <v>5653</v>
      </c>
      <c r="E3986" s="13">
        <v>44992</v>
      </c>
      <c r="F3986" s="12" t="s">
        <v>18342</v>
      </c>
      <c r="G3986" s="12">
        <f>IF(ISNUMBER(MATCH(C3986, FACT_ORDERS!C:C, 0)), 1, 0)</f>
        <v>0</v>
      </c>
      <c r="H3986" s="12">
        <f>COUNTIF(B:B,FACT_SEARCHES[[#This Row],[WD_PRODUCTS]])</f>
        <v>108</v>
      </c>
    </row>
    <row r="3987" spans="1:8" x14ac:dyDescent="0.3">
      <c r="A3987" s="12">
        <v>10985</v>
      </c>
      <c r="B3987" s="12">
        <v>253</v>
      </c>
      <c r="C3987" s="8">
        <v>10931</v>
      </c>
      <c r="D3987" s="12" t="s">
        <v>5654</v>
      </c>
      <c r="E3987" s="13">
        <v>44992</v>
      </c>
      <c r="F3987" s="12" t="s">
        <v>3554</v>
      </c>
      <c r="G3987" s="12">
        <f>IF(ISNUMBER(MATCH(C3987, FACT_ORDERS!C:C, 0)), 1, 0)</f>
        <v>0</v>
      </c>
      <c r="H3987" s="12">
        <f>COUNTIF(B:B,FACT_SEARCHES[[#This Row],[WD_PRODUCTS]])</f>
        <v>78</v>
      </c>
    </row>
    <row r="3988" spans="1:8" x14ac:dyDescent="0.3">
      <c r="A3988" s="12">
        <v>10986</v>
      </c>
      <c r="B3988" s="12">
        <v>288</v>
      </c>
      <c r="C3988" s="8">
        <v>10295</v>
      </c>
      <c r="D3988" s="12" t="s">
        <v>5655</v>
      </c>
      <c r="E3988" s="13">
        <v>44742</v>
      </c>
      <c r="F3988" s="12" t="s">
        <v>3855</v>
      </c>
      <c r="G3988" s="12">
        <f>IF(ISNUMBER(MATCH(C3988, FACT_ORDERS!C:C, 0)), 1, 0)</f>
        <v>1</v>
      </c>
      <c r="H3988" s="12">
        <f>COUNTIF(B:B,FACT_SEARCHES[[#This Row],[WD_PRODUCTS]])</f>
        <v>106</v>
      </c>
    </row>
    <row r="3989" spans="1:8" x14ac:dyDescent="0.3">
      <c r="A3989" s="12">
        <v>10987</v>
      </c>
      <c r="B3989" s="12">
        <v>283</v>
      </c>
      <c r="C3989" s="8">
        <v>10295</v>
      </c>
      <c r="D3989" s="12" t="s">
        <v>5656</v>
      </c>
      <c r="E3989" s="13">
        <v>44742</v>
      </c>
      <c r="F3989" s="12" t="s">
        <v>18343</v>
      </c>
      <c r="G3989" s="12">
        <f>IF(ISNUMBER(MATCH(C3989, FACT_ORDERS!C:C, 0)), 1, 0)</f>
        <v>1</v>
      </c>
      <c r="H3989" s="12">
        <f>COUNTIF(B:B,FACT_SEARCHES[[#This Row],[WD_PRODUCTS]])</f>
        <v>65</v>
      </c>
    </row>
    <row r="3990" spans="1:8" x14ac:dyDescent="0.3">
      <c r="A3990" s="12">
        <v>10988</v>
      </c>
      <c r="B3990" s="12">
        <v>257</v>
      </c>
      <c r="C3990" s="8">
        <v>10295</v>
      </c>
      <c r="D3990" s="12" t="s">
        <v>5657</v>
      </c>
      <c r="E3990" s="13">
        <v>44742</v>
      </c>
      <c r="F3990" s="12" t="s">
        <v>18344</v>
      </c>
      <c r="G3990" s="12">
        <f>IF(ISNUMBER(MATCH(C3990, FACT_ORDERS!C:C, 0)), 1, 0)</f>
        <v>1</v>
      </c>
      <c r="H3990" s="12">
        <f>COUNTIF(B:B,FACT_SEARCHES[[#This Row],[WD_PRODUCTS]])</f>
        <v>75</v>
      </c>
    </row>
    <row r="3991" spans="1:8" x14ac:dyDescent="0.3">
      <c r="A3991" s="12">
        <v>10989</v>
      </c>
      <c r="B3991" s="12">
        <v>201</v>
      </c>
      <c r="C3991" s="8">
        <v>10295</v>
      </c>
      <c r="D3991" s="12" t="s">
        <v>5658</v>
      </c>
      <c r="E3991" s="13">
        <v>44742</v>
      </c>
      <c r="F3991" s="12" t="s">
        <v>18345</v>
      </c>
      <c r="G3991" s="12">
        <f>IF(ISNUMBER(MATCH(C3991, FACT_ORDERS!C:C, 0)), 1, 0)</f>
        <v>1</v>
      </c>
      <c r="H3991" s="12">
        <f>COUNTIF(B:B,FACT_SEARCHES[[#This Row],[WD_PRODUCTS]])</f>
        <v>65</v>
      </c>
    </row>
    <row r="3992" spans="1:8" x14ac:dyDescent="0.3">
      <c r="A3992" s="12">
        <v>10990</v>
      </c>
      <c r="B3992" s="12">
        <v>217</v>
      </c>
      <c r="C3992" s="8">
        <v>10295</v>
      </c>
      <c r="D3992" s="12" t="s">
        <v>5659</v>
      </c>
      <c r="E3992" s="13">
        <v>44742</v>
      </c>
      <c r="F3992" s="12" t="s">
        <v>18346</v>
      </c>
      <c r="G3992" s="12">
        <f>IF(ISNUMBER(MATCH(C3992, FACT_ORDERS!C:C, 0)), 1, 0)</f>
        <v>1</v>
      </c>
      <c r="H3992" s="12">
        <f>COUNTIF(B:B,FACT_SEARCHES[[#This Row],[WD_PRODUCTS]])</f>
        <v>49</v>
      </c>
    </row>
    <row r="3993" spans="1:8" x14ac:dyDescent="0.3">
      <c r="A3993" s="12">
        <v>10991</v>
      </c>
      <c r="B3993" s="12">
        <v>219</v>
      </c>
      <c r="C3993" s="8">
        <v>10386</v>
      </c>
      <c r="D3993" s="12" t="s">
        <v>5660</v>
      </c>
      <c r="E3993" s="13">
        <v>44360</v>
      </c>
      <c r="F3993" s="12" t="s">
        <v>18347</v>
      </c>
      <c r="G3993" s="12">
        <f>IF(ISNUMBER(MATCH(C3993, FACT_ORDERS!C:C, 0)), 1, 0)</f>
        <v>1</v>
      </c>
      <c r="H3993" s="12">
        <f>COUNTIF(B:B,FACT_SEARCHES[[#This Row],[WD_PRODUCTS]])</f>
        <v>83</v>
      </c>
    </row>
    <row r="3994" spans="1:8" x14ac:dyDescent="0.3">
      <c r="A3994" s="12">
        <v>10992</v>
      </c>
      <c r="B3994" s="12">
        <v>260</v>
      </c>
      <c r="C3994" s="8">
        <v>10386</v>
      </c>
      <c r="D3994" s="12" t="s">
        <v>5661</v>
      </c>
      <c r="E3994" s="13">
        <v>44360</v>
      </c>
      <c r="F3994" s="12" t="s">
        <v>18348</v>
      </c>
      <c r="G3994" s="12">
        <f>IF(ISNUMBER(MATCH(C3994, FACT_ORDERS!C:C, 0)), 1, 0)</f>
        <v>1</v>
      </c>
      <c r="H3994" s="12">
        <f>COUNTIF(B:B,FACT_SEARCHES[[#This Row],[WD_PRODUCTS]])</f>
        <v>86</v>
      </c>
    </row>
    <row r="3995" spans="1:8" x14ac:dyDescent="0.3">
      <c r="A3995" s="12">
        <v>10993</v>
      </c>
      <c r="B3995" s="12">
        <v>213</v>
      </c>
      <c r="C3995" s="8">
        <v>10386</v>
      </c>
      <c r="D3995" s="12" t="s">
        <v>5662</v>
      </c>
      <c r="E3995" s="13">
        <v>44360</v>
      </c>
      <c r="F3995" s="12" t="s">
        <v>18349</v>
      </c>
      <c r="G3995" s="12">
        <f>IF(ISNUMBER(MATCH(C3995, FACT_ORDERS!C:C, 0)), 1, 0)</f>
        <v>1</v>
      </c>
      <c r="H3995" s="12">
        <f>COUNTIF(B:B,FACT_SEARCHES[[#This Row],[WD_PRODUCTS]])</f>
        <v>86</v>
      </c>
    </row>
    <row r="3996" spans="1:8" x14ac:dyDescent="0.3">
      <c r="A3996" s="12">
        <v>10994</v>
      </c>
      <c r="B3996" s="12">
        <v>216</v>
      </c>
      <c r="C3996" s="8">
        <v>10386</v>
      </c>
      <c r="D3996" s="12" t="s">
        <v>5663</v>
      </c>
      <c r="E3996" s="13">
        <v>44360</v>
      </c>
      <c r="F3996" s="12" t="s">
        <v>18350</v>
      </c>
      <c r="G3996" s="12">
        <f>IF(ISNUMBER(MATCH(C3996, FACT_ORDERS!C:C, 0)), 1, 0)</f>
        <v>1</v>
      </c>
      <c r="H3996" s="12">
        <f>COUNTIF(B:B,FACT_SEARCHES[[#This Row],[WD_PRODUCTS]])</f>
        <v>107</v>
      </c>
    </row>
    <row r="3997" spans="1:8" x14ac:dyDescent="0.3">
      <c r="A3997" s="12">
        <v>10995</v>
      </c>
      <c r="B3997" s="12">
        <v>235</v>
      </c>
      <c r="C3997" s="8">
        <v>10877</v>
      </c>
      <c r="D3997" s="12" t="s">
        <v>5664</v>
      </c>
      <c r="E3997" s="13">
        <v>44911</v>
      </c>
      <c r="F3997" s="12" t="s">
        <v>18351</v>
      </c>
      <c r="G3997" s="12">
        <f>IF(ISNUMBER(MATCH(C3997, FACT_ORDERS!C:C, 0)), 1, 0)</f>
        <v>1</v>
      </c>
      <c r="H3997" s="12">
        <f>COUNTIF(B:B,FACT_SEARCHES[[#This Row],[WD_PRODUCTS]])</f>
        <v>58</v>
      </c>
    </row>
    <row r="3998" spans="1:8" x14ac:dyDescent="0.3">
      <c r="A3998" s="12">
        <v>10996</v>
      </c>
      <c r="B3998" s="12">
        <v>252</v>
      </c>
      <c r="C3998" s="8">
        <v>10877</v>
      </c>
      <c r="D3998" s="12" t="s">
        <v>5665</v>
      </c>
      <c r="E3998" s="13">
        <v>44911</v>
      </c>
      <c r="F3998" s="12" t="s">
        <v>18352</v>
      </c>
      <c r="G3998" s="12">
        <f>IF(ISNUMBER(MATCH(C3998, FACT_ORDERS!C:C, 0)), 1, 0)</f>
        <v>1</v>
      </c>
      <c r="H3998" s="12">
        <f>COUNTIF(B:B,FACT_SEARCHES[[#This Row],[WD_PRODUCTS]])</f>
        <v>64</v>
      </c>
    </row>
    <row r="3999" spans="1:8" x14ac:dyDescent="0.3">
      <c r="A3999" s="12">
        <v>10997</v>
      </c>
      <c r="B3999" s="12">
        <v>296</v>
      </c>
      <c r="C3999" s="8">
        <v>10877</v>
      </c>
      <c r="D3999" s="12" t="s">
        <v>5666</v>
      </c>
      <c r="E3999" s="13">
        <v>44911</v>
      </c>
      <c r="F3999" s="12" t="s">
        <v>18353</v>
      </c>
      <c r="G3999" s="12">
        <f>IF(ISNUMBER(MATCH(C3999, FACT_ORDERS!C:C, 0)), 1, 0)</f>
        <v>1</v>
      </c>
      <c r="H3999" s="12">
        <f>COUNTIF(B:B,FACT_SEARCHES[[#This Row],[WD_PRODUCTS]])</f>
        <v>106</v>
      </c>
    </row>
    <row r="4000" spans="1:8" x14ac:dyDescent="0.3">
      <c r="A4000" s="12">
        <v>10998</v>
      </c>
      <c r="B4000" s="12">
        <v>271</v>
      </c>
      <c r="C4000" s="8">
        <v>10012</v>
      </c>
      <c r="D4000" s="12" t="s">
        <v>5667</v>
      </c>
      <c r="E4000" s="13">
        <v>45213</v>
      </c>
      <c r="F4000" s="12" t="s">
        <v>18354</v>
      </c>
      <c r="G4000" s="12">
        <f>IF(ISNUMBER(MATCH(C4000, FACT_ORDERS!C:C, 0)), 1, 0)</f>
        <v>0</v>
      </c>
      <c r="H4000" s="12">
        <f>COUNTIF(B:B,FACT_SEARCHES[[#This Row],[WD_PRODUCTS]])</f>
        <v>74</v>
      </c>
    </row>
    <row r="4001" spans="1:8" x14ac:dyDescent="0.3">
      <c r="A4001" s="12">
        <v>10999</v>
      </c>
      <c r="B4001" s="12">
        <v>232</v>
      </c>
      <c r="C4001" s="8">
        <v>10012</v>
      </c>
      <c r="D4001" s="12" t="s">
        <v>5668</v>
      </c>
      <c r="E4001" s="13">
        <v>45213</v>
      </c>
      <c r="F4001" s="12" t="s">
        <v>18355</v>
      </c>
      <c r="G4001" s="12">
        <f>IF(ISNUMBER(MATCH(C4001, FACT_ORDERS!C:C, 0)), 1, 0)</f>
        <v>0</v>
      </c>
      <c r="H4001" s="12">
        <f>COUNTIF(B:B,FACT_SEARCHES[[#This Row],[WD_PRODUCTS]])</f>
        <v>69</v>
      </c>
    </row>
    <row r="4002" spans="1:8" x14ac:dyDescent="0.3">
      <c r="A4002" s="12">
        <v>11000</v>
      </c>
      <c r="B4002" s="12">
        <v>205</v>
      </c>
      <c r="C4002" s="8">
        <v>10227</v>
      </c>
      <c r="D4002" s="12" t="s">
        <v>5669</v>
      </c>
      <c r="E4002" s="13">
        <v>45410</v>
      </c>
      <c r="F4002" s="12" t="s">
        <v>18356</v>
      </c>
      <c r="G4002" s="12">
        <f>IF(ISNUMBER(MATCH(C4002, FACT_ORDERS!C:C, 0)), 1, 0)</f>
        <v>0</v>
      </c>
      <c r="H4002" s="12">
        <f>COUNTIF(B:B,FACT_SEARCHES[[#This Row],[WD_PRODUCTS]])</f>
        <v>40</v>
      </c>
    </row>
    <row r="4003" spans="1:8" x14ac:dyDescent="0.3">
      <c r="A4003" s="12">
        <v>11001</v>
      </c>
      <c r="B4003" s="12">
        <v>241</v>
      </c>
      <c r="C4003" s="8">
        <v>10227</v>
      </c>
      <c r="D4003" s="12" t="s">
        <v>5670</v>
      </c>
      <c r="E4003" s="13">
        <v>45410</v>
      </c>
      <c r="F4003" s="12" t="s">
        <v>11753</v>
      </c>
      <c r="G4003" s="12">
        <f>IF(ISNUMBER(MATCH(C4003, FACT_ORDERS!C:C, 0)), 1, 0)</f>
        <v>0</v>
      </c>
      <c r="H4003" s="12">
        <f>COUNTIF(B:B,FACT_SEARCHES[[#This Row],[WD_PRODUCTS]])</f>
        <v>96</v>
      </c>
    </row>
    <row r="4004" spans="1:8" x14ac:dyDescent="0.3">
      <c r="A4004" s="12">
        <v>11002</v>
      </c>
      <c r="B4004" s="12">
        <v>227</v>
      </c>
      <c r="C4004" s="8">
        <v>10205</v>
      </c>
      <c r="D4004" s="12" t="s">
        <v>5671</v>
      </c>
      <c r="E4004" s="13">
        <v>45273</v>
      </c>
      <c r="F4004" s="12" t="s">
        <v>18357</v>
      </c>
      <c r="G4004" s="12">
        <f>IF(ISNUMBER(MATCH(C4004, FACT_ORDERS!C:C, 0)), 1, 0)</f>
        <v>0</v>
      </c>
      <c r="H4004" s="12">
        <f>COUNTIF(B:B,FACT_SEARCHES[[#This Row],[WD_PRODUCTS]])</f>
        <v>93</v>
      </c>
    </row>
    <row r="4005" spans="1:8" x14ac:dyDescent="0.3">
      <c r="A4005" s="12">
        <v>11003</v>
      </c>
      <c r="B4005" s="12">
        <v>261</v>
      </c>
      <c r="C4005" s="8">
        <v>10205</v>
      </c>
      <c r="D4005" s="12" t="s">
        <v>5672</v>
      </c>
      <c r="E4005" s="13">
        <v>45273</v>
      </c>
      <c r="F4005" s="12" t="s">
        <v>12732</v>
      </c>
      <c r="G4005" s="12">
        <f>IF(ISNUMBER(MATCH(C4005, FACT_ORDERS!C:C, 0)), 1, 0)</f>
        <v>0</v>
      </c>
      <c r="H4005" s="12">
        <f>COUNTIF(B:B,FACT_SEARCHES[[#This Row],[WD_PRODUCTS]])</f>
        <v>77</v>
      </c>
    </row>
    <row r="4006" spans="1:8" x14ac:dyDescent="0.3">
      <c r="A4006" s="12">
        <v>11004</v>
      </c>
      <c r="B4006" s="12">
        <v>264</v>
      </c>
      <c r="C4006" s="8">
        <v>10205</v>
      </c>
      <c r="D4006" s="12" t="s">
        <v>5673</v>
      </c>
      <c r="E4006" s="13">
        <v>45273</v>
      </c>
      <c r="F4006" s="12" t="s">
        <v>18358</v>
      </c>
      <c r="G4006" s="12">
        <f>IF(ISNUMBER(MATCH(C4006, FACT_ORDERS!C:C, 0)), 1, 0)</f>
        <v>0</v>
      </c>
      <c r="H4006" s="12">
        <f>COUNTIF(B:B,FACT_SEARCHES[[#This Row],[WD_PRODUCTS]])</f>
        <v>53</v>
      </c>
    </row>
    <row r="4007" spans="1:8" x14ac:dyDescent="0.3">
      <c r="A4007" s="12">
        <v>11005</v>
      </c>
      <c r="B4007" s="12">
        <v>210</v>
      </c>
      <c r="C4007" s="8">
        <v>10219</v>
      </c>
      <c r="D4007" s="12" t="s">
        <v>5674</v>
      </c>
      <c r="E4007" s="13">
        <v>45471</v>
      </c>
      <c r="F4007" s="12" t="s">
        <v>18359</v>
      </c>
      <c r="G4007" s="12">
        <f>IF(ISNUMBER(MATCH(C4007, FACT_ORDERS!C:C, 0)), 1, 0)</f>
        <v>0</v>
      </c>
      <c r="H4007" s="12">
        <f>COUNTIF(B:B,FACT_SEARCHES[[#This Row],[WD_PRODUCTS]])</f>
        <v>77</v>
      </c>
    </row>
    <row r="4008" spans="1:8" x14ac:dyDescent="0.3">
      <c r="A4008" s="12">
        <v>11006</v>
      </c>
      <c r="B4008" s="12">
        <v>247</v>
      </c>
      <c r="C4008" s="8">
        <v>10463</v>
      </c>
      <c r="D4008" s="12" t="s">
        <v>5675</v>
      </c>
      <c r="E4008" s="13">
        <v>45448</v>
      </c>
      <c r="F4008" s="12" t="s">
        <v>18360</v>
      </c>
      <c r="G4008" s="12">
        <f>IF(ISNUMBER(MATCH(C4008, FACT_ORDERS!C:C, 0)), 1, 0)</f>
        <v>0</v>
      </c>
      <c r="H4008" s="12">
        <f>COUNTIF(B:B,FACT_SEARCHES[[#This Row],[WD_PRODUCTS]])</f>
        <v>72</v>
      </c>
    </row>
    <row r="4009" spans="1:8" x14ac:dyDescent="0.3">
      <c r="A4009" s="12">
        <v>11007</v>
      </c>
      <c r="B4009" s="12">
        <v>244</v>
      </c>
      <c r="C4009" s="8">
        <v>10148</v>
      </c>
      <c r="D4009" s="12" t="s">
        <v>5676</v>
      </c>
      <c r="E4009" s="13">
        <v>45526</v>
      </c>
      <c r="F4009" s="12" t="s">
        <v>13606</v>
      </c>
      <c r="G4009" s="12">
        <f>IF(ISNUMBER(MATCH(C4009, FACT_ORDERS!C:C, 0)), 1, 0)</f>
        <v>1</v>
      </c>
      <c r="H4009" s="12">
        <f>COUNTIF(B:B,FACT_SEARCHES[[#This Row],[WD_PRODUCTS]])</f>
        <v>59</v>
      </c>
    </row>
    <row r="4010" spans="1:8" x14ac:dyDescent="0.3">
      <c r="A4010" s="12">
        <v>11008</v>
      </c>
      <c r="B4010" s="12">
        <v>267</v>
      </c>
      <c r="C4010" s="8">
        <v>10161</v>
      </c>
      <c r="D4010" s="12" t="s">
        <v>5677</v>
      </c>
      <c r="E4010" s="13">
        <v>45089</v>
      </c>
      <c r="F4010" s="12" t="s">
        <v>15920</v>
      </c>
      <c r="G4010" s="12">
        <f>IF(ISNUMBER(MATCH(C4010, FACT_ORDERS!C:C, 0)), 1, 0)</f>
        <v>1</v>
      </c>
      <c r="H4010" s="12">
        <f>COUNTIF(B:B,FACT_SEARCHES[[#This Row],[WD_PRODUCTS]])</f>
        <v>82</v>
      </c>
    </row>
    <row r="4011" spans="1:8" x14ac:dyDescent="0.3">
      <c r="A4011" s="12">
        <v>11009</v>
      </c>
      <c r="B4011" s="12">
        <v>229</v>
      </c>
      <c r="C4011" s="8">
        <v>10161</v>
      </c>
      <c r="D4011" s="12" t="s">
        <v>5678</v>
      </c>
      <c r="E4011" s="13">
        <v>45089</v>
      </c>
      <c r="F4011" s="12" t="s">
        <v>18361</v>
      </c>
      <c r="G4011" s="12">
        <f>IF(ISNUMBER(MATCH(C4011, FACT_ORDERS!C:C, 0)), 1, 0)</f>
        <v>1</v>
      </c>
      <c r="H4011" s="12">
        <f>COUNTIF(B:B,FACT_SEARCHES[[#This Row],[WD_PRODUCTS]])</f>
        <v>42</v>
      </c>
    </row>
    <row r="4012" spans="1:8" x14ac:dyDescent="0.3">
      <c r="A4012" s="12">
        <v>11010</v>
      </c>
      <c r="B4012" s="12">
        <v>224</v>
      </c>
      <c r="C4012" s="8">
        <v>10161</v>
      </c>
      <c r="D4012" s="12" t="s">
        <v>5679</v>
      </c>
      <c r="E4012" s="13">
        <v>45089</v>
      </c>
      <c r="F4012" s="12" t="s">
        <v>4220</v>
      </c>
      <c r="G4012" s="12">
        <f>IF(ISNUMBER(MATCH(C4012, FACT_ORDERS!C:C, 0)), 1, 0)</f>
        <v>1</v>
      </c>
      <c r="H4012" s="12">
        <f>COUNTIF(B:B,FACT_SEARCHES[[#This Row],[WD_PRODUCTS]])</f>
        <v>63</v>
      </c>
    </row>
    <row r="4013" spans="1:8" x14ac:dyDescent="0.3">
      <c r="A4013" s="12">
        <v>11011</v>
      </c>
      <c r="B4013" s="12">
        <v>280</v>
      </c>
      <c r="C4013" s="8">
        <v>10161</v>
      </c>
      <c r="D4013" s="12" t="s">
        <v>5680</v>
      </c>
      <c r="E4013" s="13">
        <v>45089</v>
      </c>
      <c r="F4013" s="12" t="s">
        <v>18362</v>
      </c>
      <c r="G4013" s="12">
        <f>IF(ISNUMBER(MATCH(C4013, FACT_ORDERS!C:C, 0)), 1, 0)</f>
        <v>1</v>
      </c>
      <c r="H4013" s="12">
        <f>COUNTIF(B:B,FACT_SEARCHES[[#This Row],[WD_PRODUCTS]])</f>
        <v>40</v>
      </c>
    </row>
    <row r="4014" spans="1:8" x14ac:dyDescent="0.3">
      <c r="A4014" s="12">
        <v>11012</v>
      </c>
      <c r="B4014" s="12">
        <v>241</v>
      </c>
      <c r="C4014" s="8">
        <v>10161</v>
      </c>
      <c r="D4014" s="12" t="s">
        <v>5681</v>
      </c>
      <c r="E4014" s="13">
        <v>45089</v>
      </c>
      <c r="F4014" s="12" t="s">
        <v>3783</v>
      </c>
      <c r="G4014" s="12">
        <f>IF(ISNUMBER(MATCH(C4014, FACT_ORDERS!C:C, 0)), 1, 0)</f>
        <v>1</v>
      </c>
      <c r="H4014" s="12">
        <f>COUNTIF(B:B,FACT_SEARCHES[[#This Row],[WD_PRODUCTS]])</f>
        <v>96</v>
      </c>
    </row>
    <row r="4015" spans="1:8" x14ac:dyDescent="0.3">
      <c r="A4015" s="12">
        <v>11013</v>
      </c>
      <c r="B4015" s="12">
        <v>253</v>
      </c>
      <c r="C4015" s="8">
        <v>10188</v>
      </c>
      <c r="D4015" s="12" t="s">
        <v>5682</v>
      </c>
      <c r="E4015" s="13">
        <v>43776</v>
      </c>
      <c r="F4015" s="12" t="s">
        <v>18363</v>
      </c>
      <c r="G4015" s="12">
        <f>IF(ISNUMBER(MATCH(C4015, FACT_ORDERS!C:C, 0)), 1, 0)</f>
        <v>1</v>
      </c>
      <c r="H4015" s="12">
        <f>COUNTIF(B:B,FACT_SEARCHES[[#This Row],[WD_PRODUCTS]])</f>
        <v>78</v>
      </c>
    </row>
    <row r="4016" spans="1:8" x14ac:dyDescent="0.3">
      <c r="A4016" s="12">
        <v>11014</v>
      </c>
      <c r="B4016" s="12">
        <v>230</v>
      </c>
      <c r="C4016" s="8">
        <v>10188</v>
      </c>
      <c r="D4016" s="12" t="s">
        <v>5683</v>
      </c>
      <c r="E4016" s="13">
        <v>43776</v>
      </c>
      <c r="F4016" s="12" t="s">
        <v>18364</v>
      </c>
      <c r="G4016" s="12">
        <f>IF(ISNUMBER(MATCH(C4016, FACT_ORDERS!C:C, 0)), 1, 0)</f>
        <v>1</v>
      </c>
      <c r="H4016" s="12">
        <f>COUNTIF(B:B,FACT_SEARCHES[[#This Row],[WD_PRODUCTS]])</f>
        <v>74</v>
      </c>
    </row>
    <row r="4017" spans="1:8" x14ac:dyDescent="0.3">
      <c r="A4017" s="12">
        <v>11015</v>
      </c>
      <c r="B4017" s="12">
        <v>248</v>
      </c>
      <c r="C4017" s="8">
        <v>10517</v>
      </c>
      <c r="D4017" s="12" t="s">
        <v>5684</v>
      </c>
      <c r="E4017" s="13">
        <v>44454</v>
      </c>
      <c r="F4017" s="12" t="s">
        <v>18365</v>
      </c>
      <c r="G4017" s="12">
        <f>IF(ISNUMBER(MATCH(C4017, FACT_ORDERS!C:C, 0)), 1, 0)</f>
        <v>1</v>
      </c>
      <c r="H4017" s="12">
        <f>COUNTIF(B:B,FACT_SEARCHES[[#This Row],[WD_PRODUCTS]])</f>
        <v>101</v>
      </c>
    </row>
    <row r="4018" spans="1:8" x14ac:dyDescent="0.3">
      <c r="A4018" s="12">
        <v>11016</v>
      </c>
      <c r="B4018" s="12">
        <v>255</v>
      </c>
      <c r="C4018" s="8">
        <v>10473</v>
      </c>
      <c r="D4018" s="12" t="s">
        <v>5685</v>
      </c>
      <c r="E4018" s="13">
        <v>45504</v>
      </c>
      <c r="F4018" s="12" t="s">
        <v>18366</v>
      </c>
      <c r="G4018" s="12">
        <f>IF(ISNUMBER(MATCH(C4018, FACT_ORDERS!C:C, 0)), 1, 0)</f>
        <v>0</v>
      </c>
      <c r="H4018" s="12">
        <f>COUNTIF(B:B,FACT_SEARCHES[[#This Row],[WD_PRODUCTS]])</f>
        <v>74</v>
      </c>
    </row>
    <row r="4019" spans="1:8" x14ac:dyDescent="0.3">
      <c r="A4019" s="12">
        <v>11017</v>
      </c>
      <c r="B4019" s="12">
        <v>280</v>
      </c>
      <c r="C4019" s="8">
        <v>10229</v>
      </c>
      <c r="D4019" s="12" t="s">
        <v>5686</v>
      </c>
      <c r="E4019" s="13">
        <v>44118</v>
      </c>
      <c r="F4019" s="12" t="s">
        <v>18367</v>
      </c>
      <c r="G4019" s="12">
        <f>IF(ISNUMBER(MATCH(C4019, FACT_ORDERS!C:C, 0)), 1, 0)</f>
        <v>1</v>
      </c>
      <c r="H4019" s="12">
        <f>COUNTIF(B:B,FACT_SEARCHES[[#This Row],[WD_PRODUCTS]])</f>
        <v>40</v>
      </c>
    </row>
    <row r="4020" spans="1:8" x14ac:dyDescent="0.3">
      <c r="A4020" s="12">
        <v>11018</v>
      </c>
      <c r="B4020" s="12">
        <v>232</v>
      </c>
      <c r="C4020" s="8">
        <v>10229</v>
      </c>
      <c r="D4020" s="12" t="s">
        <v>5687</v>
      </c>
      <c r="E4020" s="13">
        <v>44118</v>
      </c>
      <c r="F4020" s="12" t="s">
        <v>3685</v>
      </c>
      <c r="G4020" s="12">
        <f>IF(ISNUMBER(MATCH(C4020, FACT_ORDERS!C:C, 0)), 1, 0)</f>
        <v>1</v>
      </c>
      <c r="H4020" s="12">
        <f>COUNTIF(B:B,FACT_SEARCHES[[#This Row],[WD_PRODUCTS]])</f>
        <v>69</v>
      </c>
    </row>
    <row r="4021" spans="1:8" x14ac:dyDescent="0.3">
      <c r="A4021" s="12">
        <v>11019</v>
      </c>
      <c r="B4021" s="12">
        <v>296</v>
      </c>
      <c r="C4021" s="8">
        <v>10304</v>
      </c>
      <c r="D4021" s="12" t="s">
        <v>5688</v>
      </c>
      <c r="E4021" s="13">
        <v>44559</v>
      </c>
      <c r="F4021" s="12" t="s">
        <v>18368</v>
      </c>
      <c r="G4021" s="12">
        <f>IF(ISNUMBER(MATCH(C4021, FACT_ORDERS!C:C, 0)), 1, 0)</f>
        <v>0</v>
      </c>
      <c r="H4021" s="12">
        <f>COUNTIF(B:B,FACT_SEARCHES[[#This Row],[WD_PRODUCTS]])</f>
        <v>106</v>
      </c>
    </row>
    <row r="4022" spans="1:8" x14ac:dyDescent="0.3">
      <c r="A4022" s="12">
        <v>11020</v>
      </c>
      <c r="B4022" s="12">
        <v>260</v>
      </c>
      <c r="C4022" s="8">
        <v>10304</v>
      </c>
      <c r="D4022" s="12" t="s">
        <v>5689</v>
      </c>
      <c r="E4022" s="13">
        <v>44559</v>
      </c>
      <c r="F4022" s="12" t="s">
        <v>18369</v>
      </c>
      <c r="G4022" s="12">
        <f>IF(ISNUMBER(MATCH(C4022, FACT_ORDERS!C:C, 0)), 1, 0)</f>
        <v>0</v>
      </c>
      <c r="H4022" s="12">
        <f>COUNTIF(B:B,FACT_SEARCHES[[#This Row],[WD_PRODUCTS]])</f>
        <v>86</v>
      </c>
    </row>
    <row r="4023" spans="1:8" x14ac:dyDescent="0.3">
      <c r="A4023" s="12">
        <v>11021</v>
      </c>
      <c r="B4023" s="12">
        <v>208</v>
      </c>
      <c r="C4023" s="8">
        <v>10312</v>
      </c>
      <c r="D4023" s="12" t="s">
        <v>5690</v>
      </c>
      <c r="E4023" s="13">
        <v>45341</v>
      </c>
      <c r="F4023" s="12" t="s">
        <v>18370</v>
      </c>
      <c r="G4023" s="12">
        <f>IF(ISNUMBER(MATCH(C4023, FACT_ORDERS!C:C, 0)), 1, 0)</f>
        <v>0</v>
      </c>
      <c r="H4023" s="12">
        <f>COUNTIF(B:B,FACT_SEARCHES[[#This Row],[WD_PRODUCTS]])</f>
        <v>91</v>
      </c>
    </row>
    <row r="4024" spans="1:8" x14ac:dyDescent="0.3">
      <c r="A4024" s="12">
        <v>11022</v>
      </c>
      <c r="B4024" s="12">
        <v>257</v>
      </c>
      <c r="C4024" s="8">
        <v>10559</v>
      </c>
      <c r="D4024" s="12" t="s">
        <v>5691</v>
      </c>
      <c r="E4024" s="13">
        <v>44264</v>
      </c>
      <c r="F4024" s="12" t="s">
        <v>18371</v>
      </c>
      <c r="G4024" s="12">
        <f>IF(ISNUMBER(MATCH(C4024, FACT_ORDERS!C:C, 0)), 1, 0)</f>
        <v>1</v>
      </c>
      <c r="H4024" s="12">
        <f>COUNTIF(B:B,FACT_SEARCHES[[#This Row],[WD_PRODUCTS]])</f>
        <v>75</v>
      </c>
    </row>
    <row r="4025" spans="1:8" x14ac:dyDescent="0.3">
      <c r="A4025" s="12">
        <v>11023</v>
      </c>
      <c r="B4025" s="12">
        <v>279</v>
      </c>
      <c r="C4025" s="8">
        <v>10559</v>
      </c>
      <c r="D4025" s="12" t="s">
        <v>5692</v>
      </c>
      <c r="E4025" s="13">
        <v>44264</v>
      </c>
      <c r="F4025" s="12" t="s">
        <v>17395</v>
      </c>
      <c r="G4025" s="12">
        <f>IF(ISNUMBER(MATCH(C4025, FACT_ORDERS!C:C, 0)), 1, 0)</f>
        <v>1</v>
      </c>
      <c r="H4025" s="12">
        <f>COUNTIF(B:B,FACT_SEARCHES[[#This Row],[WD_PRODUCTS]])</f>
        <v>44</v>
      </c>
    </row>
    <row r="4026" spans="1:8" x14ac:dyDescent="0.3">
      <c r="A4026" s="12">
        <v>11024</v>
      </c>
      <c r="B4026" s="12">
        <v>292</v>
      </c>
      <c r="C4026" s="8">
        <v>10559</v>
      </c>
      <c r="D4026" s="12" t="s">
        <v>5693</v>
      </c>
      <c r="E4026" s="13">
        <v>44264</v>
      </c>
      <c r="F4026" s="12" t="s">
        <v>18372</v>
      </c>
      <c r="G4026" s="12">
        <f>IF(ISNUMBER(MATCH(C4026, FACT_ORDERS!C:C, 0)), 1, 0)</f>
        <v>1</v>
      </c>
      <c r="H4026" s="12">
        <f>COUNTIF(B:B,FACT_SEARCHES[[#This Row],[WD_PRODUCTS]])</f>
        <v>95</v>
      </c>
    </row>
    <row r="4027" spans="1:8" x14ac:dyDescent="0.3">
      <c r="A4027" s="12">
        <v>11025</v>
      </c>
      <c r="B4027" s="12">
        <v>299</v>
      </c>
      <c r="C4027" s="8">
        <v>10559</v>
      </c>
      <c r="D4027" s="12" t="s">
        <v>5694</v>
      </c>
      <c r="E4027" s="13">
        <v>44264</v>
      </c>
      <c r="F4027" s="12" t="s">
        <v>18373</v>
      </c>
      <c r="G4027" s="12">
        <f>IF(ISNUMBER(MATCH(C4027, FACT_ORDERS!C:C, 0)), 1, 0)</f>
        <v>1</v>
      </c>
      <c r="H4027" s="12">
        <f>COUNTIF(B:B,FACT_SEARCHES[[#This Row],[WD_PRODUCTS]])</f>
        <v>125</v>
      </c>
    </row>
    <row r="4028" spans="1:8" x14ac:dyDescent="0.3">
      <c r="A4028" s="12">
        <v>11026</v>
      </c>
      <c r="B4028" s="12">
        <v>250</v>
      </c>
      <c r="C4028" s="8">
        <v>10559</v>
      </c>
      <c r="D4028" s="12" t="s">
        <v>5695</v>
      </c>
      <c r="E4028" s="13">
        <v>44264</v>
      </c>
      <c r="F4028" s="12" t="s">
        <v>18374</v>
      </c>
      <c r="G4028" s="12">
        <f>IF(ISNUMBER(MATCH(C4028, FACT_ORDERS!C:C, 0)), 1, 0)</f>
        <v>1</v>
      </c>
      <c r="H4028" s="12">
        <f>COUNTIF(B:B,FACT_SEARCHES[[#This Row],[WD_PRODUCTS]])</f>
        <v>65</v>
      </c>
    </row>
    <row r="4029" spans="1:8" x14ac:dyDescent="0.3">
      <c r="A4029" s="12">
        <v>11027</v>
      </c>
      <c r="B4029" s="12">
        <v>274</v>
      </c>
      <c r="C4029" s="8">
        <v>10798</v>
      </c>
      <c r="D4029" s="12" t="s">
        <v>5696</v>
      </c>
      <c r="E4029" s="13">
        <v>45460</v>
      </c>
      <c r="F4029" s="12" t="s">
        <v>18375</v>
      </c>
      <c r="G4029" s="12">
        <f>IF(ISNUMBER(MATCH(C4029, FACT_ORDERS!C:C, 0)), 1, 0)</f>
        <v>0</v>
      </c>
      <c r="H4029" s="12">
        <f>COUNTIF(B:B,FACT_SEARCHES[[#This Row],[WD_PRODUCTS]])</f>
        <v>45</v>
      </c>
    </row>
    <row r="4030" spans="1:8" x14ac:dyDescent="0.3">
      <c r="A4030" s="12">
        <v>11028</v>
      </c>
      <c r="B4030" s="12">
        <v>229</v>
      </c>
      <c r="C4030" s="8">
        <v>10798</v>
      </c>
      <c r="D4030" s="12" t="s">
        <v>5697</v>
      </c>
      <c r="E4030" s="13">
        <v>45460</v>
      </c>
      <c r="F4030" s="12" t="s">
        <v>18376</v>
      </c>
      <c r="G4030" s="12">
        <f>IF(ISNUMBER(MATCH(C4030, FACT_ORDERS!C:C, 0)), 1, 0)</f>
        <v>0</v>
      </c>
      <c r="H4030" s="12">
        <f>COUNTIF(B:B,FACT_SEARCHES[[#This Row],[WD_PRODUCTS]])</f>
        <v>42</v>
      </c>
    </row>
    <row r="4031" spans="1:8" x14ac:dyDescent="0.3">
      <c r="A4031" s="12">
        <v>11029</v>
      </c>
      <c r="B4031" s="12">
        <v>234</v>
      </c>
      <c r="C4031" s="8">
        <v>10798</v>
      </c>
      <c r="D4031" s="12" t="s">
        <v>5698</v>
      </c>
      <c r="E4031" s="13">
        <v>45460</v>
      </c>
      <c r="F4031" s="12" t="s">
        <v>18377</v>
      </c>
      <c r="G4031" s="12">
        <f>IF(ISNUMBER(MATCH(C4031, FACT_ORDERS!C:C, 0)), 1, 0)</f>
        <v>0</v>
      </c>
      <c r="H4031" s="12">
        <f>COUNTIF(B:B,FACT_SEARCHES[[#This Row],[WD_PRODUCTS]])</f>
        <v>77</v>
      </c>
    </row>
    <row r="4032" spans="1:8" x14ac:dyDescent="0.3">
      <c r="A4032" s="12">
        <v>11030</v>
      </c>
      <c r="B4032" s="12">
        <v>243</v>
      </c>
      <c r="C4032" s="8">
        <v>10656</v>
      </c>
      <c r="D4032" s="12" t="s">
        <v>5699</v>
      </c>
      <c r="E4032" s="13">
        <v>45221</v>
      </c>
      <c r="F4032" s="12" t="s">
        <v>18378</v>
      </c>
      <c r="G4032" s="12">
        <f>IF(ISNUMBER(MATCH(C4032, FACT_ORDERS!C:C, 0)), 1, 0)</f>
        <v>0</v>
      </c>
      <c r="H4032" s="12">
        <f>COUNTIF(B:B,FACT_SEARCHES[[#This Row],[WD_PRODUCTS]])</f>
        <v>70</v>
      </c>
    </row>
    <row r="4033" spans="1:8" x14ac:dyDescent="0.3">
      <c r="A4033" s="12">
        <v>11031</v>
      </c>
      <c r="B4033" s="12">
        <v>271</v>
      </c>
      <c r="C4033" s="8">
        <v>10656</v>
      </c>
      <c r="D4033" s="12" t="s">
        <v>5700</v>
      </c>
      <c r="E4033" s="13">
        <v>45221</v>
      </c>
      <c r="F4033" s="12" t="s">
        <v>18379</v>
      </c>
      <c r="G4033" s="12">
        <f>IF(ISNUMBER(MATCH(C4033, FACT_ORDERS!C:C, 0)), 1, 0)</f>
        <v>0</v>
      </c>
      <c r="H4033" s="12">
        <f>COUNTIF(B:B,FACT_SEARCHES[[#This Row],[WD_PRODUCTS]])</f>
        <v>74</v>
      </c>
    </row>
    <row r="4034" spans="1:8" x14ac:dyDescent="0.3">
      <c r="A4034" s="12">
        <v>11032</v>
      </c>
      <c r="B4034" s="12">
        <v>219</v>
      </c>
      <c r="C4034" s="8">
        <v>10656</v>
      </c>
      <c r="D4034" s="12" t="s">
        <v>5701</v>
      </c>
      <c r="E4034" s="13">
        <v>45221</v>
      </c>
      <c r="F4034" s="12" t="s">
        <v>18380</v>
      </c>
      <c r="G4034" s="12">
        <f>IF(ISNUMBER(MATCH(C4034, FACT_ORDERS!C:C, 0)), 1, 0)</f>
        <v>0</v>
      </c>
      <c r="H4034" s="12">
        <f>COUNTIF(B:B,FACT_SEARCHES[[#This Row],[WD_PRODUCTS]])</f>
        <v>83</v>
      </c>
    </row>
    <row r="4035" spans="1:8" x14ac:dyDescent="0.3">
      <c r="A4035" s="12">
        <v>11033</v>
      </c>
      <c r="B4035" s="12">
        <v>276</v>
      </c>
      <c r="C4035" s="8">
        <v>10418</v>
      </c>
      <c r="D4035" s="12" t="s">
        <v>5702</v>
      </c>
      <c r="E4035" s="13">
        <v>44196</v>
      </c>
      <c r="F4035" s="12" t="s">
        <v>18381</v>
      </c>
      <c r="G4035" s="12">
        <f>IF(ISNUMBER(MATCH(C4035, FACT_ORDERS!C:C, 0)), 1, 0)</f>
        <v>0</v>
      </c>
      <c r="H4035" s="12">
        <f>COUNTIF(B:B,FACT_SEARCHES[[#This Row],[WD_PRODUCTS]])</f>
        <v>65</v>
      </c>
    </row>
    <row r="4036" spans="1:8" x14ac:dyDescent="0.3">
      <c r="A4036" s="12">
        <v>11034</v>
      </c>
      <c r="B4036" s="12">
        <v>209</v>
      </c>
      <c r="C4036" s="8">
        <v>10418</v>
      </c>
      <c r="D4036" s="12" t="s">
        <v>5703</v>
      </c>
      <c r="E4036" s="13">
        <v>44196</v>
      </c>
      <c r="F4036" s="12" t="s">
        <v>4623</v>
      </c>
      <c r="G4036" s="12">
        <f>IF(ISNUMBER(MATCH(C4036, FACT_ORDERS!C:C, 0)), 1, 0)</f>
        <v>0</v>
      </c>
      <c r="H4036" s="12">
        <f>COUNTIF(B:B,FACT_SEARCHES[[#This Row],[WD_PRODUCTS]])</f>
        <v>91</v>
      </c>
    </row>
    <row r="4037" spans="1:8" x14ac:dyDescent="0.3">
      <c r="A4037" s="12">
        <v>11035</v>
      </c>
      <c r="B4037" s="12">
        <v>287</v>
      </c>
      <c r="C4037" s="8">
        <v>10418</v>
      </c>
      <c r="D4037" s="12" t="s">
        <v>5704</v>
      </c>
      <c r="E4037" s="13">
        <v>44196</v>
      </c>
      <c r="F4037" s="12" t="s">
        <v>14661</v>
      </c>
      <c r="G4037" s="12">
        <f>IF(ISNUMBER(MATCH(C4037, FACT_ORDERS!C:C, 0)), 1, 0)</f>
        <v>0</v>
      </c>
      <c r="H4037" s="12">
        <f>COUNTIF(B:B,FACT_SEARCHES[[#This Row],[WD_PRODUCTS]])</f>
        <v>59</v>
      </c>
    </row>
    <row r="4038" spans="1:8" x14ac:dyDescent="0.3">
      <c r="A4038" s="12">
        <v>11036</v>
      </c>
      <c r="B4038" s="12">
        <v>289</v>
      </c>
      <c r="C4038" s="8">
        <v>10418</v>
      </c>
      <c r="D4038" s="12" t="s">
        <v>5705</v>
      </c>
      <c r="E4038" s="13">
        <v>44196</v>
      </c>
      <c r="F4038" s="12" t="s">
        <v>18382</v>
      </c>
      <c r="G4038" s="12">
        <f>IF(ISNUMBER(MATCH(C4038, FACT_ORDERS!C:C, 0)), 1, 0)</f>
        <v>0</v>
      </c>
      <c r="H4038" s="12">
        <f>COUNTIF(B:B,FACT_SEARCHES[[#This Row],[WD_PRODUCTS]])</f>
        <v>56</v>
      </c>
    </row>
    <row r="4039" spans="1:8" x14ac:dyDescent="0.3">
      <c r="A4039" s="12">
        <v>11037</v>
      </c>
      <c r="B4039" s="12">
        <v>203</v>
      </c>
      <c r="C4039" s="8">
        <v>10132</v>
      </c>
      <c r="D4039" s="12" t="s">
        <v>5706</v>
      </c>
      <c r="E4039" s="13">
        <v>45154</v>
      </c>
      <c r="F4039" s="12" t="s">
        <v>18383</v>
      </c>
      <c r="G4039" s="12">
        <f>IF(ISNUMBER(MATCH(C4039, FACT_ORDERS!C:C, 0)), 1, 0)</f>
        <v>1</v>
      </c>
      <c r="H4039" s="12">
        <f>COUNTIF(B:B,FACT_SEARCHES[[#This Row],[WD_PRODUCTS]])</f>
        <v>46</v>
      </c>
    </row>
    <row r="4040" spans="1:8" x14ac:dyDescent="0.3">
      <c r="A4040" s="12">
        <v>11038</v>
      </c>
      <c r="B4040" s="12">
        <v>264</v>
      </c>
      <c r="C4040" s="8">
        <v>10132</v>
      </c>
      <c r="D4040" s="12" t="s">
        <v>5707</v>
      </c>
      <c r="E4040" s="13">
        <v>45154</v>
      </c>
      <c r="F4040" s="12" t="s">
        <v>14786</v>
      </c>
      <c r="G4040" s="12">
        <f>IF(ISNUMBER(MATCH(C4040, FACT_ORDERS!C:C, 0)), 1, 0)</f>
        <v>1</v>
      </c>
      <c r="H4040" s="12">
        <f>COUNTIF(B:B,FACT_SEARCHES[[#This Row],[WD_PRODUCTS]])</f>
        <v>53</v>
      </c>
    </row>
    <row r="4041" spans="1:8" x14ac:dyDescent="0.3">
      <c r="A4041" s="12">
        <v>11039</v>
      </c>
      <c r="B4041" s="12">
        <v>263</v>
      </c>
      <c r="C4041" s="8">
        <v>10132</v>
      </c>
      <c r="D4041" s="12" t="s">
        <v>5708</v>
      </c>
      <c r="E4041" s="13">
        <v>45154</v>
      </c>
      <c r="F4041" s="12" t="s">
        <v>18384</v>
      </c>
      <c r="G4041" s="12">
        <f>IF(ISNUMBER(MATCH(C4041, FACT_ORDERS!C:C, 0)), 1, 0)</f>
        <v>1</v>
      </c>
      <c r="H4041" s="12">
        <f>COUNTIF(B:B,FACT_SEARCHES[[#This Row],[WD_PRODUCTS]])</f>
        <v>108</v>
      </c>
    </row>
    <row r="4042" spans="1:8" x14ac:dyDescent="0.3">
      <c r="A4042" s="12">
        <v>11040</v>
      </c>
      <c r="B4042" s="12">
        <v>212</v>
      </c>
      <c r="C4042" s="8">
        <v>10588</v>
      </c>
      <c r="D4042" s="12" t="s">
        <v>5709</v>
      </c>
      <c r="E4042" s="13">
        <v>45443</v>
      </c>
      <c r="F4042" s="12" t="s">
        <v>18385</v>
      </c>
      <c r="G4042" s="12">
        <f>IF(ISNUMBER(MATCH(C4042, FACT_ORDERS!C:C, 0)), 1, 0)</f>
        <v>1</v>
      </c>
      <c r="H4042" s="12">
        <f>COUNTIF(B:B,FACT_SEARCHES[[#This Row],[WD_PRODUCTS]])</f>
        <v>67</v>
      </c>
    </row>
    <row r="4043" spans="1:8" x14ac:dyDescent="0.3">
      <c r="A4043" s="12">
        <v>11041</v>
      </c>
      <c r="B4043" s="12">
        <v>237</v>
      </c>
      <c r="C4043" s="8">
        <v>10588</v>
      </c>
      <c r="D4043" s="12" t="s">
        <v>5710</v>
      </c>
      <c r="E4043" s="13">
        <v>45443</v>
      </c>
      <c r="F4043" s="12" t="s">
        <v>18386</v>
      </c>
      <c r="G4043" s="12">
        <f>IF(ISNUMBER(MATCH(C4043, FACT_ORDERS!C:C, 0)), 1, 0)</f>
        <v>1</v>
      </c>
      <c r="H4043" s="12">
        <f>COUNTIF(B:B,FACT_SEARCHES[[#This Row],[WD_PRODUCTS]])</f>
        <v>99</v>
      </c>
    </row>
    <row r="4044" spans="1:8" x14ac:dyDescent="0.3">
      <c r="A4044" s="12">
        <v>11042</v>
      </c>
      <c r="B4044" s="12">
        <v>227</v>
      </c>
      <c r="C4044" s="8">
        <v>10588</v>
      </c>
      <c r="D4044" s="12" t="s">
        <v>5711</v>
      </c>
      <c r="E4044" s="13">
        <v>45443</v>
      </c>
      <c r="F4044" s="12" t="s">
        <v>18387</v>
      </c>
      <c r="G4044" s="12">
        <f>IF(ISNUMBER(MATCH(C4044, FACT_ORDERS!C:C, 0)), 1, 0)</f>
        <v>1</v>
      </c>
      <c r="H4044" s="12">
        <f>COUNTIF(B:B,FACT_SEARCHES[[#This Row],[WD_PRODUCTS]])</f>
        <v>93</v>
      </c>
    </row>
    <row r="4045" spans="1:8" x14ac:dyDescent="0.3">
      <c r="A4045" s="12">
        <v>11043</v>
      </c>
      <c r="B4045" s="12">
        <v>263</v>
      </c>
      <c r="C4045" s="8">
        <v>10863</v>
      </c>
      <c r="D4045" s="12" t="s">
        <v>5712</v>
      </c>
      <c r="E4045" s="13">
        <v>44950</v>
      </c>
      <c r="F4045" s="12" t="s">
        <v>12906</v>
      </c>
      <c r="G4045" s="12">
        <f>IF(ISNUMBER(MATCH(C4045, FACT_ORDERS!C:C, 0)), 1, 0)</f>
        <v>0</v>
      </c>
      <c r="H4045" s="12">
        <f>COUNTIF(B:B,FACT_SEARCHES[[#This Row],[WD_PRODUCTS]])</f>
        <v>108</v>
      </c>
    </row>
    <row r="4046" spans="1:8" x14ac:dyDescent="0.3">
      <c r="A4046" s="12">
        <v>11044</v>
      </c>
      <c r="B4046" s="12">
        <v>224</v>
      </c>
      <c r="C4046" s="8">
        <v>10863</v>
      </c>
      <c r="D4046" s="12" t="s">
        <v>5713</v>
      </c>
      <c r="E4046" s="13">
        <v>44950</v>
      </c>
      <c r="F4046" s="12" t="s">
        <v>18388</v>
      </c>
      <c r="G4046" s="12">
        <f>IF(ISNUMBER(MATCH(C4046, FACT_ORDERS!C:C, 0)), 1, 0)</f>
        <v>0</v>
      </c>
      <c r="H4046" s="12">
        <f>COUNTIF(B:B,FACT_SEARCHES[[#This Row],[WD_PRODUCTS]])</f>
        <v>63</v>
      </c>
    </row>
    <row r="4047" spans="1:8" x14ac:dyDescent="0.3">
      <c r="A4047" s="12">
        <v>11045</v>
      </c>
      <c r="B4047" s="12">
        <v>296</v>
      </c>
      <c r="C4047" s="8">
        <v>10212</v>
      </c>
      <c r="D4047" s="12" t="s">
        <v>5714</v>
      </c>
      <c r="E4047" s="13">
        <v>45105</v>
      </c>
      <c r="F4047" s="12" t="s">
        <v>18389</v>
      </c>
      <c r="G4047" s="12">
        <f>IF(ISNUMBER(MATCH(C4047, FACT_ORDERS!C:C, 0)), 1, 0)</f>
        <v>0</v>
      </c>
      <c r="H4047" s="12">
        <f>COUNTIF(B:B,FACT_SEARCHES[[#This Row],[WD_PRODUCTS]])</f>
        <v>106</v>
      </c>
    </row>
    <row r="4048" spans="1:8" x14ac:dyDescent="0.3">
      <c r="A4048" s="12">
        <v>11046</v>
      </c>
      <c r="B4048" s="12">
        <v>234</v>
      </c>
      <c r="C4048" s="8">
        <v>10809</v>
      </c>
      <c r="D4048" s="12" t="s">
        <v>5715</v>
      </c>
      <c r="E4048" s="13">
        <v>44727</v>
      </c>
      <c r="F4048" s="12" t="s">
        <v>18390</v>
      </c>
      <c r="G4048" s="12">
        <f>IF(ISNUMBER(MATCH(C4048, FACT_ORDERS!C:C, 0)), 1, 0)</f>
        <v>1</v>
      </c>
      <c r="H4048" s="12">
        <f>COUNTIF(B:B,FACT_SEARCHES[[#This Row],[WD_PRODUCTS]])</f>
        <v>77</v>
      </c>
    </row>
    <row r="4049" spans="1:8" x14ac:dyDescent="0.3">
      <c r="A4049" s="12">
        <v>11047</v>
      </c>
      <c r="B4049" s="12">
        <v>222</v>
      </c>
      <c r="C4049" s="8">
        <v>10809</v>
      </c>
      <c r="D4049" s="12" t="s">
        <v>5716</v>
      </c>
      <c r="E4049" s="13">
        <v>44727</v>
      </c>
      <c r="F4049" s="12" t="s">
        <v>3519</v>
      </c>
      <c r="G4049" s="12">
        <f>IF(ISNUMBER(MATCH(C4049, FACT_ORDERS!C:C, 0)), 1, 0)</f>
        <v>1</v>
      </c>
      <c r="H4049" s="12">
        <f>COUNTIF(B:B,FACT_SEARCHES[[#This Row],[WD_PRODUCTS]])</f>
        <v>73</v>
      </c>
    </row>
    <row r="4050" spans="1:8" x14ac:dyDescent="0.3">
      <c r="A4050" s="12">
        <v>11048</v>
      </c>
      <c r="B4050" s="12">
        <v>281</v>
      </c>
      <c r="C4050" s="8">
        <v>10162</v>
      </c>
      <c r="D4050" s="12" t="s">
        <v>5717</v>
      </c>
      <c r="E4050" s="13">
        <v>45418</v>
      </c>
      <c r="F4050" s="12" t="s">
        <v>18391</v>
      </c>
      <c r="G4050" s="12">
        <f>IF(ISNUMBER(MATCH(C4050, FACT_ORDERS!C:C, 0)), 1, 0)</f>
        <v>0</v>
      </c>
      <c r="H4050" s="12">
        <f>COUNTIF(B:B,FACT_SEARCHES[[#This Row],[WD_PRODUCTS]])</f>
        <v>86</v>
      </c>
    </row>
    <row r="4051" spans="1:8" x14ac:dyDescent="0.3">
      <c r="A4051" s="12">
        <v>11049</v>
      </c>
      <c r="B4051" s="12">
        <v>236</v>
      </c>
      <c r="C4051" s="8">
        <v>10325</v>
      </c>
      <c r="D4051" s="12" t="s">
        <v>5718</v>
      </c>
      <c r="E4051" s="13">
        <v>45185</v>
      </c>
      <c r="F4051" s="12" t="s">
        <v>14293</v>
      </c>
      <c r="G4051" s="12">
        <f>IF(ISNUMBER(MATCH(C4051, FACT_ORDERS!C:C, 0)), 1, 0)</f>
        <v>0</v>
      </c>
      <c r="H4051" s="12">
        <f>COUNTIF(B:B,FACT_SEARCHES[[#This Row],[WD_PRODUCTS]])</f>
        <v>80</v>
      </c>
    </row>
    <row r="4052" spans="1:8" x14ac:dyDescent="0.3">
      <c r="A4052" s="12">
        <v>11050</v>
      </c>
      <c r="B4052" s="12">
        <v>241</v>
      </c>
      <c r="C4052" s="8">
        <v>10325</v>
      </c>
      <c r="D4052" s="12" t="s">
        <v>5719</v>
      </c>
      <c r="E4052" s="13">
        <v>45185</v>
      </c>
      <c r="F4052" s="12" t="s">
        <v>18392</v>
      </c>
      <c r="G4052" s="12">
        <f>IF(ISNUMBER(MATCH(C4052, FACT_ORDERS!C:C, 0)), 1, 0)</f>
        <v>0</v>
      </c>
      <c r="H4052" s="12">
        <f>COUNTIF(B:B,FACT_SEARCHES[[#This Row],[WD_PRODUCTS]])</f>
        <v>96</v>
      </c>
    </row>
    <row r="4053" spans="1:8" x14ac:dyDescent="0.3">
      <c r="A4053" s="12">
        <v>11051</v>
      </c>
      <c r="B4053" s="12">
        <v>299</v>
      </c>
      <c r="C4053" s="8">
        <v>10325</v>
      </c>
      <c r="D4053" s="12" t="s">
        <v>5720</v>
      </c>
      <c r="E4053" s="13">
        <v>45185</v>
      </c>
      <c r="F4053" s="12" t="s">
        <v>18393</v>
      </c>
      <c r="G4053" s="12">
        <f>IF(ISNUMBER(MATCH(C4053, FACT_ORDERS!C:C, 0)), 1, 0)</f>
        <v>0</v>
      </c>
      <c r="H4053" s="12">
        <f>COUNTIF(B:B,FACT_SEARCHES[[#This Row],[WD_PRODUCTS]])</f>
        <v>125</v>
      </c>
    </row>
    <row r="4054" spans="1:8" x14ac:dyDescent="0.3">
      <c r="A4054" s="12">
        <v>11052</v>
      </c>
      <c r="B4054" s="12">
        <v>233</v>
      </c>
      <c r="C4054" s="8">
        <v>10624</v>
      </c>
      <c r="D4054" s="12" t="s">
        <v>5721</v>
      </c>
      <c r="E4054" s="13">
        <v>44743</v>
      </c>
      <c r="F4054" s="12" t="s">
        <v>3920</v>
      </c>
      <c r="G4054" s="12">
        <f>IF(ISNUMBER(MATCH(C4054, FACT_ORDERS!C:C, 0)), 1, 0)</f>
        <v>0</v>
      </c>
      <c r="H4054" s="12">
        <f>COUNTIF(B:B,FACT_SEARCHES[[#This Row],[WD_PRODUCTS]])</f>
        <v>76</v>
      </c>
    </row>
    <row r="4055" spans="1:8" x14ac:dyDescent="0.3">
      <c r="A4055" s="12">
        <v>11053</v>
      </c>
      <c r="B4055" s="12">
        <v>229</v>
      </c>
      <c r="C4055" s="8">
        <v>10624</v>
      </c>
      <c r="D4055" s="12" t="s">
        <v>5722</v>
      </c>
      <c r="E4055" s="13">
        <v>44743</v>
      </c>
      <c r="F4055" s="12" t="s">
        <v>11997</v>
      </c>
      <c r="G4055" s="12">
        <f>IF(ISNUMBER(MATCH(C4055, FACT_ORDERS!C:C, 0)), 1, 0)</f>
        <v>0</v>
      </c>
      <c r="H4055" s="12">
        <f>COUNTIF(B:B,FACT_SEARCHES[[#This Row],[WD_PRODUCTS]])</f>
        <v>42</v>
      </c>
    </row>
    <row r="4056" spans="1:8" x14ac:dyDescent="0.3">
      <c r="A4056" s="12">
        <v>11054</v>
      </c>
      <c r="B4056" s="12">
        <v>211</v>
      </c>
      <c r="C4056" s="8">
        <v>10843</v>
      </c>
      <c r="D4056" s="12" t="s">
        <v>5723</v>
      </c>
      <c r="E4056" s="13">
        <v>45186</v>
      </c>
      <c r="F4056" s="12" t="s">
        <v>18394</v>
      </c>
      <c r="G4056" s="12">
        <f>IF(ISNUMBER(MATCH(C4056, FACT_ORDERS!C:C, 0)), 1, 0)</f>
        <v>0</v>
      </c>
      <c r="H4056" s="12">
        <f>COUNTIF(B:B,FACT_SEARCHES[[#This Row],[WD_PRODUCTS]])</f>
        <v>65</v>
      </c>
    </row>
    <row r="4057" spans="1:8" x14ac:dyDescent="0.3">
      <c r="A4057" s="12">
        <v>11055</v>
      </c>
      <c r="B4057" s="12">
        <v>243</v>
      </c>
      <c r="C4057" s="8">
        <v>10777</v>
      </c>
      <c r="D4057" s="12" t="s">
        <v>5724</v>
      </c>
      <c r="E4057" s="13">
        <v>45231</v>
      </c>
      <c r="F4057" s="12" t="s">
        <v>18395</v>
      </c>
      <c r="G4057" s="12">
        <f>IF(ISNUMBER(MATCH(C4057, FACT_ORDERS!C:C, 0)), 1, 0)</f>
        <v>1</v>
      </c>
      <c r="H4057" s="12">
        <f>COUNTIF(B:B,FACT_SEARCHES[[#This Row],[WD_PRODUCTS]])</f>
        <v>70</v>
      </c>
    </row>
    <row r="4058" spans="1:8" x14ac:dyDescent="0.3">
      <c r="A4058" s="12">
        <v>11056</v>
      </c>
      <c r="B4058" s="12">
        <v>232</v>
      </c>
      <c r="C4058" s="8">
        <v>10777</v>
      </c>
      <c r="D4058" s="12" t="s">
        <v>5725</v>
      </c>
      <c r="E4058" s="13">
        <v>45231</v>
      </c>
      <c r="F4058" s="12" t="s">
        <v>18396</v>
      </c>
      <c r="G4058" s="12">
        <f>IF(ISNUMBER(MATCH(C4058, FACT_ORDERS!C:C, 0)), 1, 0)</f>
        <v>1</v>
      </c>
      <c r="H4058" s="12">
        <f>COUNTIF(B:B,FACT_SEARCHES[[#This Row],[WD_PRODUCTS]])</f>
        <v>69</v>
      </c>
    </row>
    <row r="4059" spans="1:8" x14ac:dyDescent="0.3">
      <c r="A4059" s="12">
        <v>11057</v>
      </c>
      <c r="B4059" s="12">
        <v>278</v>
      </c>
      <c r="C4059" s="8">
        <v>10955</v>
      </c>
      <c r="D4059" s="12" t="s">
        <v>5726</v>
      </c>
      <c r="E4059" s="13">
        <v>45404</v>
      </c>
      <c r="F4059" s="12" t="s">
        <v>18397</v>
      </c>
      <c r="G4059" s="12">
        <f>IF(ISNUMBER(MATCH(C4059, FACT_ORDERS!C:C, 0)), 1, 0)</f>
        <v>0</v>
      </c>
      <c r="H4059" s="12">
        <f>COUNTIF(B:B,FACT_SEARCHES[[#This Row],[WD_PRODUCTS]])</f>
        <v>81</v>
      </c>
    </row>
    <row r="4060" spans="1:8" x14ac:dyDescent="0.3">
      <c r="A4060" s="12">
        <v>11058</v>
      </c>
      <c r="B4060" s="12">
        <v>262</v>
      </c>
      <c r="C4060" s="8">
        <v>10955</v>
      </c>
      <c r="D4060" s="12" t="s">
        <v>5727</v>
      </c>
      <c r="E4060" s="13">
        <v>45404</v>
      </c>
      <c r="F4060" s="12" t="s">
        <v>18398</v>
      </c>
      <c r="G4060" s="12">
        <f>IF(ISNUMBER(MATCH(C4060, FACT_ORDERS!C:C, 0)), 1, 0)</f>
        <v>0</v>
      </c>
      <c r="H4060" s="12">
        <f>COUNTIF(B:B,FACT_SEARCHES[[#This Row],[WD_PRODUCTS]])</f>
        <v>70</v>
      </c>
    </row>
    <row r="4061" spans="1:8" x14ac:dyDescent="0.3">
      <c r="A4061" s="12">
        <v>11059</v>
      </c>
      <c r="B4061" s="12">
        <v>289</v>
      </c>
      <c r="C4061" s="8">
        <v>10145</v>
      </c>
      <c r="D4061" s="12" t="s">
        <v>5728</v>
      </c>
      <c r="E4061" s="13">
        <v>44883</v>
      </c>
      <c r="F4061" s="12" t="s">
        <v>3896</v>
      </c>
      <c r="G4061" s="12">
        <f>IF(ISNUMBER(MATCH(C4061, FACT_ORDERS!C:C, 0)), 1, 0)</f>
        <v>1</v>
      </c>
      <c r="H4061" s="12">
        <f>COUNTIF(B:B,FACT_SEARCHES[[#This Row],[WD_PRODUCTS]])</f>
        <v>56</v>
      </c>
    </row>
    <row r="4062" spans="1:8" x14ac:dyDescent="0.3">
      <c r="A4062" s="12">
        <v>11060</v>
      </c>
      <c r="B4062" s="12">
        <v>281</v>
      </c>
      <c r="C4062" s="8">
        <v>10145</v>
      </c>
      <c r="D4062" s="12" t="s">
        <v>5729</v>
      </c>
      <c r="E4062" s="13">
        <v>44883</v>
      </c>
      <c r="F4062" s="12" t="s">
        <v>11512</v>
      </c>
      <c r="G4062" s="12">
        <f>IF(ISNUMBER(MATCH(C4062, FACT_ORDERS!C:C, 0)), 1, 0)</f>
        <v>1</v>
      </c>
      <c r="H4062" s="12">
        <f>COUNTIF(B:B,FACT_SEARCHES[[#This Row],[WD_PRODUCTS]])</f>
        <v>86</v>
      </c>
    </row>
    <row r="4063" spans="1:8" x14ac:dyDescent="0.3">
      <c r="A4063" s="12">
        <v>11061</v>
      </c>
      <c r="B4063" s="12">
        <v>298</v>
      </c>
      <c r="C4063" s="8">
        <v>10145</v>
      </c>
      <c r="D4063" s="12" t="s">
        <v>5730</v>
      </c>
      <c r="E4063" s="13">
        <v>44883</v>
      </c>
      <c r="F4063" s="12" t="s">
        <v>18399</v>
      </c>
      <c r="G4063" s="12">
        <f>IF(ISNUMBER(MATCH(C4063, FACT_ORDERS!C:C, 0)), 1, 0)</f>
        <v>1</v>
      </c>
      <c r="H4063" s="12">
        <f>COUNTIF(B:B,FACT_SEARCHES[[#This Row],[WD_PRODUCTS]])</f>
        <v>79</v>
      </c>
    </row>
    <row r="4064" spans="1:8" x14ac:dyDescent="0.3">
      <c r="A4064" s="12">
        <v>11062</v>
      </c>
      <c r="B4064" s="12">
        <v>246</v>
      </c>
      <c r="C4064" s="8">
        <v>10739</v>
      </c>
      <c r="D4064" s="12" t="s">
        <v>5731</v>
      </c>
      <c r="E4064" s="13">
        <v>45470</v>
      </c>
      <c r="F4064" s="12" t="s">
        <v>18400</v>
      </c>
      <c r="G4064" s="12">
        <f>IF(ISNUMBER(MATCH(C4064, FACT_ORDERS!C:C, 0)), 1, 0)</f>
        <v>0</v>
      </c>
      <c r="H4064" s="12">
        <f>COUNTIF(B:B,FACT_SEARCHES[[#This Row],[WD_PRODUCTS]])</f>
        <v>55</v>
      </c>
    </row>
    <row r="4065" spans="1:8" x14ac:dyDescent="0.3">
      <c r="A4065" s="12">
        <v>11063</v>
      </c>
      <c r="B4065" s="12">
        <v>216</v>
      </c>
      <c r="C4065" s="8">
        <v>10739</v>
      </c>
      <c r="D4065" s="12" t="s">
        <v>5732</v>
      </c>
      <c r="E4065" s="13">
        <v>45470</v>
      </c>
      <c r="F4065" s="12" t="s">
        <v>18401</v>
      </c>
      <c r="G4065" s="12">
        <f>IF(ISNUMBER(MATCH(C4065, FACT_ORDERS!C:C, 0)), 1, 0)</f>
        <v>0</v>
      </c>
      <c r="H4065" s="12">
        <f>COUNTIF(B:B,FACT_SEARCHES[[#This Row],[WD_PRODUCTS]])</f>
        <v>107</v>
      </c>
    </row>
    <row r="4066" spans="1:8" x14ac:dyDescent="0.3">
      <c r="A4066" s="12">
        <v>11064</v>
      </c>
      <c r="B4066" s="12">
        <v>253</v>
      </c>
      <c r="C4066" s="8">
        <v>10225</v>
      </c>
      <c r="D4066" s="12" t="s">
        <v>5733</v>
      </c>
      <c r="E4066" s="13">
        <v>44944</v>
      </c>
      <c r="F4066" s="12" t="s">
        <v>18402</v>
      </c>
      <c r="G4066" s="12">
        <f>IF(ISNUMBER(MATCH(C4066, FACT_ORDERS!C:C, 0)), 1, 0)</f>
        <v>0</v>
      </c>
      <c r="H4066" s="12">
        <f>COUNTIF(B:B,FACT_SEARCHES[[#This Row],[WD_PRODUCTS]])</f>
        <v>78</v>
      </c>
    </row>
    <row r="4067" spans="1:8" x14ac:dyDescent="0.3">
      <c r="A4067" s="12">
        <v>11065</v>
      </c>
      <c r="B4067" s="12">
        <v>271</v>
      </c>
      <c r="C4067" s="8">
        <v>10854</v>
      </c>
      <c r="D4067" s="12" t="s">
        <v>5734</v>
      </c>
      <c r="E4067" s="13">
        <v>45007</v>
      </c>
      <c r="F4067" s="12" t="s">
        <v>3644</v>
      </c>
      <c r="G4067" s="12">
        <f>IF(ISNUMBER(MATCH(C4067, FACT_ORDERS!C:C, 0)), 1, 0)</f>
        <v>1</v>
      </c>
      <c r="H4067" s="12">
        <f>COUNTIF(B:B,FACT_SEARCHES[[#This Row],[WD_PRODUCTS]])</f>
        <v>74</v>
      </c>
    </row>
    <row r="4068" spans="1:8" x14ac:dyDescent="0.3">
      <c r="A4068" s="12">
        <v>11066</v>
      </c>
      <c r="B4068" s="12">
        <v>213</v>
      </c>
      <c r="C4068" s="8">
        <v>10572</v>
      </c>
      <c r="D4068" s="12" t="s">
        <v>5735</v>
      </c>
      <c r="E4068" s="13">
        <v>44823</v>
      </c>
      <c r="F4068" s="12" t="s">
        <v>18403</v>
      </c>
      <c r="G4068" s="12">
        <f>IF(ISNUMBER(MATCH(C4068, FACT_ORDERS!C:C, 0)), 1, 0)</f>
        <v>1</v>
      </c>
      <c r="H4068" s="12">
        <f>COUNTIF(B:B,FACT_SEARCHES[[#This Row],[WD_PRODUCTS]])</f>
        <v>86</v>
      </c>
    </row>
    <row r="4069" spans="1:8" x14ac:dyDescent="0.3">
      <c r="A4069" s="12">
        <v>11067</v>
      </c>
      <c r="B4069" s="12">
        <v>289</v>
      </c>
      <c r="C4069" s="8">
        <v>10572</v>
      </c>
      <c r="D4069" s="12" t="s">
        <v>5736</v>
      </c>
      <c r="E4069" s="13">
        <v>44823</v>
      </c>
      <c r="F4069" s="12" t="s">
        <v>18404</v>
      </c>
      <c r="G4069" s="12">
        <f>IF(ISNUMBER(MATCH(C4069, FACT_ORDERS!C:C, 0)), 1, 0)</f>
        <v>1</v>
      </c>
      <c r="H4069" s="12">
        <f>COUNTIF(B:B,FACT_SEARCHES[[#This Row],[WD_PRODUCTS]])</f>
        <v>56</v>
      </c>
    </row>
    <row r="4070" spans="1:8" x14ac:dyDescent="0.3">
      <c r="A4070" s="12">
        <v>11068</v>
      </c>
      <c r="B4070" s="12">
        <v>227</v>
      </c>
      <c r="C4070" s="8">
        <v>10572</v>
      </c>
      <c r="D4070" s="12" t="s">
        <v>5737</v>
      </c>
      <c r="E4070" s="13">
        <v>44823</v>
      </c>
      <c r="F4070" s="12" t="s">
        <v>18405</v>
      </c>
      <c r="G4070" s="12">
        <f>IF(ISNUMBER(MATCH(C4070, FACT_ORDERS!C:C, 0)), 1, 0)</f>
        <v>1</v>
      </c>
      <c r="H4070" s="12">
        <f>COUNTIF(B:B,FACT_SEARCHES[[#This Row],[WD_PRODUCTS]])</f>
        <v>93</v>
      </c>
    </row>
    <row r="4071" spans="1:8" x14ac:dyDescent="0.3">
      <c r="A4071" s="12">
        <v>11069</v>
      </c>
      <c r="B4071" s="12">
        <v>265</v>
      </c>
      <c r="C4071" s="8">
        <v>10108</v>
      </c>
      <c r="D4071" s="12" t="s">
        <v>5738</v>
      </c>
      <c r="E4071" s="13">
        <v>43878</v>
      </c>
      <c r="F4071" s="12" t="s">
        <v>18406</v>
      </c>
      <c r="G4071" s="12">
        <f>IF(ISNUMBER(MATCH(C4071, FACT_ORDERS!C:C, 0)), 1, 0)</f>
        <v>1</v>
      </c>
      <c r="H4071" s="12">
        <f>COUNTIF(B:B,FACT_SEARCHES[[#This Row],[WD_PRODUCTS]])</f>
        <v>89</v>
      </c>
    </row>
    <row r="4072" spans="1:8" x14ac:dyDescent="0.3">
      <c r="A4072" s="12">
        <v>11070</v>
      </c>
      <c r="B4072" s="12">
        <v>200</v>
      </c>
      <c r="C4072" s="8">
        <v>10108</v>
      </c>
      <c r="D4072" s="12" t="s">
        <v>5739</v>
      </c>
      <c r="E4072" s="13">
        <v>43878</v>
      </c>
      <c r="F4072" s="12" t="s">
        <v>18407</v>
      </c>
      <c r="G4072" s="12">
        <f>IF(ISNUMBER(MATCH(C4072, FACT_ORDERS!C:C, 0)), 1, 0)</f>
        <v>1</v>
      </c>
      <c r="H4072" s="12">
        <f>COUNTIF(B:B,FACT_SEARCHES[[#This Row],[WD_PRODUCTS]])</f>
        <v>81</v>
      </c>
    </row>
    <row r="4073" spans="1:8" x14ac:dyDescent="0.3">
      <c r="A4073" s="12">
        <v>11071</v>
      </c>
      <c r="B4073" s="12">
        <v>218</v>
      </c>
      <c r="C4073" s="8">
        <v>10108</v>
      </c>
      <c r="D4073" s="12" t="s">
        <v>5740</v>
      </c>
      <c r="E4073" s="13">
        <v>43878</v>
      </c>
      <c r="F4073" s="12" t="s">
        <v>18408</v>
      </c>
      <c r="G4073" s="12">
        <f>IF(ISNUMBER(MATCH(C4073, FACT_ORDERS!C:C, 0)), 1, 0)</f>
        <v>1</v>
      </c>
      <c r="H4073" s="12">
        <f>COUNTIF(B:B,FACT_SEARCHES[[#This Row],[WD_PRODUCTS]])</f>
        <v>39</v>
      </c>
    </row>
    <row r="4074" spans="1:8" x14ac:dyDescent="0.3">
      <c r="A4074" s="12">
        <v>11072</v>
      </c>
      <c r="B4074" s="12">
        <v>202</v>
      </c>
      <c r="C4074" s="8">
        <v>10580</v>
      </c>
      <c r="D4074" s="12" t="s">
        <v>5741</v>
      </c>
      <c r="E4074" s="13">
        <v>44937</v>
      </c>
      <c r="F4074" s="12" t="s">
        <v>18409</v>
      </c>
      <c r="G4074" s="12">
        <f>IF(ISNUMBER(MATCH(C4074, FACT_ORDERS!C:C, 0)), 1, 0)</f>
        <v>1</v>
      </c>
      <c r="H4074" s="12">
        <f>COUNTIF(B:B,FACT_SEARCHES[[#This Row],[WD_PRODUCTS]])</f>
        <v>74</v>
      </c>
    </row>
    <row r="4075" spans="1:8" x14ac:dyDescent="0.3">
      <c r="A4075" s="12">
        <v>11073</v>
      </c>
      <c r="B4075" s="12">
        <v>201</v>
      </c>
      <c r="C4075" s="8">
        <v>10580</v>
      </c>
      <c r="D4075" s="12" t="s">
        <v>5742</v>
      </c>
      <c r="E4075" s="13">
        <v>44937</v>
      </c>
      <c r="F4075" s="12" t="s">
        <v>18410</v>
      </c>
      <c r="G4075" s="12">
        <f>IF(ISNUMBER(MATCH(C4075, FACT_ORDERS!C:C, 0)), 1, 0)</f>
        <v>1</v>
      </c>
      <c r="H4075" s="12">
        <f>COUNTIF(B:B,FACT_SEARCHES[[#This Row],[WD_PRODUCTS]])</f>
        <v>65</v>
      </c>
    </row>
    <row r="4076" spans="1:8" x14ac:dyDescent="0.3">
      <c r="A4076" s="12">
        <v>11074</v>
      </c>
      <c r="B4076" s="12">
        <v>235</v>
      </c>
      <c r="C4076" s="8">
        <v>10580</v>
      </c>
      <c r="D4076" s="12" t="s">
        <v>5743</v>
      </c>
      <c r="E4076" s="13">
        <v>44937</v>
      </c>
      <c r="F4076" s="12" t="s">
        <v>18411</v>
      </c>
      <c r="G4076" s="12">
        <f>IF(ISNUMBER(MATCH(C4076, FACT_ORDERS!C:C, 0)), 1, 0)</f>
        <v>1</v>
      </c>
      <c r="H4076" s="12">
        <f>COUNTIF(B:B,FACT_SEARCHES[[#This Row],[WD_PRODUCTS]])</f>
        <v>58</v>
      </c>
    </row>
    <row r="4077" spans="1:8" x14ac:dyDescent="0.3">
      <c r="A4077" s="12">
        <v>11075</v>
      </c>
      <c r="B4077" s="12">
        <v>268</v>
      </c>
      <c r="C4077" s="8">
        <v>10580</v>
      </c>
      <c r="D4077" s="12" t="s">
        <v>5744</v>
      </c>
      <c r="E4077" s="13">
        <v>44937</v>
      </c>
      <c r="F4077" s="12" t="s">
        <v>18412</v>
      </c>
      <c r="G4077" s="12">
        <f>IF(ISNUMBER(MATCH(C4077, FACT_ORDERS!C:C, 0)), 1, 0)</f>
        <v>1</v>
      </c>
      <c r="H4077" s="12">
        <f>COUNTIF(B:B,FACT_SEARCHES[[#This Row],[WD_PRODUCTS]])</f>
        <v>78</v>
      </c>
    </row>
    <row r="4078" spans="1:8" x14ac:dyDescent="0.3">
      <c r="A4078" s="12">
        <v>11076</v>
      </c>
      <c r="B4078" s="12">
        <v>266</v>
      </c>
      <c r="C4078" s="8">
        <v>10503</v>
      </c>
      <c r="D4078" s="12" t="s">
        <v>5745</v>
      </c>
      <c r="E4078" s="13">
        <v>45396</v>
      </c>
      <c r="F4078" s="12" t="s">
        <v>18413</v>
      </c>
      <c r="G4078" s="12">
        <f>IF(ISNUMBER(MATCH(C4078, FACT_ORDERS!C:C, 0)), 1, 0)</f>
        <v>1</v>
      </c>
      <c r="H4078" s="12">
        <f>COUNTIF(B:B,FACT_SEARCHES[[#This Row],[WD_PRODUCTS]])</f>
        <v>94</v>
      </c>
    </row>
    <row r="4079" spans="1:8" x14ac:dyDescent="0.3">
      <c r="A4079" s="12">
        <v>11077</v>
      </c>
      <c r="B4079" s="12">
        <v>236</v>
      </c>
      <c r="C4079" s="8">
        <v>10503</v>
      </c>
      <c r="D4079" s="12" t="s">
        <v>5746</v>
      </c>
      <c r="E4079" s="13">
        <v>45396</v>
      </c>
      <c r="F4079" s="12" t="s">
        <v>3285</v>
      </c>
      <c r="G4079" s="12">
        <f>IF(ISNUMBER(MATCH(C4079, FACT_ORDERS!C:C, 0)), 1, 0)</f>
        <v>1</v>
      </c>
      <c r="H4079" s="12">
        <f>COUNTIF(B:B,FACT_SEARCHES[[#This Row],[WD_PRODUCTS]])</f>
        <v>80</v>
      </c>
    </row>
    <row r="4080" spans="1:8" x14ac:dyDescent="0.3">
      <c r="A4080" s="12">
        <v>11078</v>
      </c>
      <c r="B4080" s="12">
        <v>295</v>
      </c>
      <c r="C4080" s="8">
        <v>10079</v>
      </c>
      <c r="D4080" s="12" t="s">
        <v>5747</v>
      </c>
      <c r="E4080" s="13">
        <v>44782</v>
      </c>
      <c r="F4080" s="12" t="s">
        <v>18414</v>
      </c>
      <c r="G4080" s="12">
        <f>IF(ISNUMBER(MATCH(C4080, FACT_ORDERS!C:C, 0)), 1, 0)</f>
        <v>0</v>
      </c>
      <c r="H4080" s="12">
        <f>COUNTIF(B:B,FACT_SEARCHES[[#This Row],[WD_PRODUCTS]])</f>
        <v>72</v>
      </c>
    </row>
    <row r="4081" spans="1:8" x14ac:dyDescent="0.3">
      <c r="A4081" s="12">
        <v>11079</v>
      </c>
      <c r="B4081" s="12">
        <v>226</v>
      </c>
      <c r="C4081" s="8">
        <v>10079</v>
      </c>
      <c r="D4081" s="12" t="s">
        <v>5748</v>
      </c>
      <c r="E4081" s="13">
        <v>44782</v>
      </c>
      <c r="F4081" s="12" t="s">
        <v>18415</v>
      </c>
      <c r="G4081" s="12">
        <f>IF(ISNUMBER(MATCH(C4081, FACT_ORDERS!C:C, 0)), 1, 0)</f>
        <v>0</v>
      </c>
      <c r="H4081" s="12">
        <f>COUNTIF(B:B,FACT_SEARCHES[[#This Row],[WD_PRODUCTS]])</f>
        <v>56</v>
      </c>
    </row>
    <row r="4082" spans="1:8" x14ac:dyDescent="0.3">
      <c r="A4082" s="12">
        <v>11080</v>
      </c>
      <c r="B4082" s="12">
        <v>271</v>
      </c>
      <c r="C4082" s="8">
        <v>10079</v>
      </c>
      <c r="D4082" s="12" t="s">
        <v>5749</v>
      </c>
      <c r="E4082" s="13">
        <v>44782</v>
      </c>
      <c r="F4082" s="12" t="s">
        <v>18416</v>
      </c>
      <c r="G4082" s="12">
        <f>IF(ISNUMBER(MATCH(C4082, FACT_ORDERS!C:C, 0)), 1, 0)</f>
        <v>0</v>
      </c>
      <c r="H4082" s="12">
        <f>COUNTIF(B:B,FACT_SEARCHES[[#This Row],[WD_PRODUCTS]])</f>
        <v>74</v>
      </c>
    </row>
    <row r="4083" spans="1:8" x14ac:dyDescent="0.3">
      <c r="A4083" s="12">
        <v>11081</v>
      </c>
      <c r="B4083" s="12">
        <v>263</v>
      </c>
      <c r="C4083" s="8">
        <v>10396</v>
      </c>
      <c r="D4083" s="12" t="s">
        <v>5750</v>
      </c>
      <c r="E4083" s="13">
        <v>45507</v>
      </c>
      <c r="F4083" s="12" t="s">
        <v>18417</v>
      </c>
      <c r="G4083" s="12">
        <f>IF(ISNUMBER(MATCH(C4083, FACT_ORDERS!C:C, 0)), 1, 0)</f>
        <v>0</v>
      </c>
      <c r="H4083" s="12">
        <f>COUNTIF(B:B,FACT_SEARCHES[[#This Row],[WD_PRODUCTS]])</f>
        <v>108</v>
      </c>
    </row>
    <row r="4084" spans="1:8" x14ac:dyDescent="0.3">
      <c r="A4084" s="12">
        <v>11082</v>
      </c>
      <c r="B4084" s="12">
        <v>299</v>
      </c>
      <c r="C4084" s="8">
        <v>10396</v>
      </c>
      <c r="D4084" s="12" t="s">
        <v>5751</v>
      </c>
      <c r="E4084" s="13">
        <v>45507</v>
      </c>
      <c r="F4084" s="12" t="s">
        <v>18418</v>
      </c>
      <c r="G4084" s="12">
        <f>IF(ISNUMBER(MATCH(C4084, FACT_ORDERS!C:C, 0)), 1, 0)</f>
        <v>0</v>
      </c>
      <c r="H4084" s="12">
        <f>COUNTIF(B:B,FACT_SEARCHES[[#This Row],[WD_PRODUCTS]])</f>
        <v>125</v>
      </c>
    </row>
    <row r="4085" spans="1:8" x14ac:dyDescent="0.3">
      <c r="A4085" s="12">
        <v>11083</v>
      </c>
      <c r="B4085" s="12">
        <v>255</v>
      </c>
      <c r="C4085" s="8">
        <v>10396</v>
      </c>
      <c r="D4085" s="12" t="s">
        <v>5752</v>
      </c>
      <c r="E4085" s="13">
        <v>45507</v>
      </c>
      <c r="F4085" s="12" t="s">
        <v>3617</v>
      </c>
      <c r="G4085" s="12">
        <f>IF(ISNUMBER(MATCH(C4085, FACT_ORDERS!C:C, 0)), 1, 0)</f>
        <v>0</v>
      </c>
      <c r="H4085" s="12">
        <f>COUNTIF(B:B,FACT_SEARCHES[[#This Row],[WD_PRODUCTS]])</f>
        <v>74</v>
      </c>
    </row>
    <row r="4086" spans="1:8" x14ac:dyDescent="0.3">
      <c r="A4086" s="12">
        <v>11084</v>
      </c>
      <c r="B4086" s="12">
        <v>202</v>
      </c>
      <c r="C4086" s="8">
        <v>10923</v>
      </c>
      <c r="D4086" s="12" t="s">
        <v>5753</v>
      </c>
      <c r="E4086" s="13">
        <v>44405</v>
      </c>
      <c r="F4086" s="12" t="s">
        <v>4037</v>
      </c>
      <c r="G4086" s="12">
        <f>IF(ISNUMBER(MATCH(C4086, FACT_ORDERS!C:C, 0)), 1, 0)</f>
        <v>0</v>
      </c>
      <c r="H4086" s="12">
        <f>COUNTIF(B:B,FACT_SEARCHES[[#This Row],[WD_PRODUCTS]])</f>
        <v>74</v>
      </c>
    </row>
    <row r="4087" spans="1:8" x14ac:dyDescent="0.3">
      <c r="A4087" s="12">
        <v>11085</v>
      </c>
      <c r="B4087" s="12">
        <v>209</v>
      </c>
      <c r="C4087" s="8">
        <v>10923</v>
      </c>
      <c r="D4087" s="12" t="s">
        <v>5754</v>
      </c>
      <c r="E4087" s="13">
        <v>44405</v>
      </c>
      <c r="F4087" s="12" t="s">
        <v>18419</v>
      </c>
      <c r="G4087" s="12">
        <f>IF(ISNUMBER(MATCH(C4087, FACT_ORDERS!C:C, 0)), 1, 0)</f>
        <v>0</v>
      </c>
      <c r="H4087" s="12">
        <f>COUNTIF(B:B,FACT_SEARCHES[[#This Row],[WD_PRODUCTS]])</f>
        <v>91</v>
      </c>
    </row>
    <row r="4088" spans="1:8" x14ac:dyDescent="0.3">
      <c r="A4088" s="12">
        <v>11086</v>
      </c>
      <c r="B4088" s="12">
        <v>277</v>
      </c>
      <c r="C4088" s="8">
        <v>10890</v>
      </c>
      <c r="D4088" s="12" t="s">
        <v>5755</v>
      </c>
      <c r="E4088" s="13">
        <v>44507</v>
      </c>
      <c r="F4088" s="12" t="s">
        <v>12311</v>
      </c>
      <c r="G4088" s="12">
        <f>IF(ISNUMBER(MATCH(C4088, FACT_ORDERS!C:C, 0)), 1, 0)</f>
        <v>0</v>
      </c>
      <c r="H4088" s="12">
        <f>COUNTIF(B:B,FACT_SEARCHES[[#This Row],[WD_PRODUCTS]])</f>
        <v>98</v>
      </c>
    </row>
    <row r="4089" spans="1:8" x14ac:dyDescent="0.3">
      <c r="A4089" s="12">
        <v>11087</v>
      </c>
      <c r="B4089" s="12">
        <v>225</v>
      </c>
      <c r="C4089" s="8">
        <v>10659</v>
      </c>
      <c r="D4089" s="12" t="s">
        <v>5756</v>
      </c>
      <c r="E4089" s="13">
        <v>45318</v>
      </c>
      <c r="F4089" s="12" t="s">
        <v>18420</v>
      </c>
      <c r="G4089" s="12">
        <f>IF(ISNUMBER(MATCH(C4089, FACT_ORDERS!C:C, 0)), 1, 0)</f>
        <v>0</v>
      </c>
      <c r="H4089" s="12">
        <f>COUNTIF(B:B,FACT_SEARCHES[[#This Row],[WD_PRODUCTS]])</f>
        <v>74</v>
      </c>
    </row>
    <row r="4090" spans="1:8" x14ac:dyDescent="0.3">
      <c r="A4090" s="12">
        <v>11088</v>
      </c>
      <c r="B4090" s="12">
        <v>280</v>
      </c>
      <c r="C4090" s="8">
        <v>10659</v>
      </c>
      <c r="D4090" s="12" t="s">
        <v>5757</v>
      </c>
      <c r="E4090" s="13">
        <v>45318</v>
      </c>
      <c r="F4090" s="12" t="s">
        <v>18421</v>
      </c>
      <c r="G4090" s="12">
        <f>IF(ISNUMBER(MATCH(C4090, FACT_ORDERS!C:C, 0)), 1, 0)</f>
        <v>0</v>
      </c>
      <c r="H4090" s="12">
        <f>COUNTIF(B:B,FACT_SEARCHES[[#This Row],[WD_PRODUCTS]])</f>
        <v>40</v>
      </c>
    </row>
    <row r="4091" spans="1:8" x14ac:dyDescent="0.3">
      <c r="A4091" s="12">
        <v>11089</v>
      </c>
      <c r="B4091" s="12">
        <v>297</v>
      </c>
      <c r="C4091" s="8">
        <v>10719</v>
      </c>
      <c r="D4091" s="12" t="s">
        <v>5758</v>
      </c>
      <c r="E4091" s="13">
        <v>45533</v>
      </c>
      <c r="F4091" s="12" t="s">
        <v>18422</v>
      </c>
      <c r="G4091" s="12">
        <f>IF(ISNUMBER(MATCH(C4091, FACT_ORDERS!C:C, 0)), 1, 0)</f>
        <v>0</v>
      </c>
      <c r="H4091" s="12">
        <f>COUNTIF(B:B,FACT_SEARCHES[[#This Row],[WD_PRODUCTS]])</f>
        <v>64</v>
      </c>
    </row>
    <row r="4092" spans="1:8" x14ac:dyDescent="0.3">
      <c r="A4092" s="12">
        <v>11090</v>
      </c>
      <c r="B4092" s="12">
        <v>277</v>
      </c>
      <c r="C4092" s="8">
        <v>10719</v>
      </c>
      <c r="D4092" s="12" t="s">
        <v>5759</v>
      </c>
      <c r="E4092" s="13">
        <v>45533</v>
      </c>
      <c r="F4092" s="12" t="s">
        <v>14373</v>
      </c>
      <c r="G4092" s="12">
        <f>IF(ISNUMBER(MATCH(C4092, FACT_ORDERS!C:C, 0)), 1, 0)</f>
        <v>0</v>
      </c>
      <c r="H4092" s="12">
        <f>COUNTIF(B:B,FACT_SEARCHES[[#This Row],[WD_PRODUCTS]])</f>
        <v>98</v>
      </c>
    </row>
    <row r="4093" spans="1:8" x14ac:dyDescent="0.3">
      <c r="A4093" s="12">
        <v>11091</v>
      </c>
      <c r="B4093" s="12">
        <v>238</v>
      </c>
      <c r="C4093" s="8">
        <v>10719</v>
      </c>
      <c r="D4093" s="12" t="s">
        <v>5760</v>
      </c>
      <c r="E4093" s="13">
        <v>45533</v>
      </c>
      <c r="F4093" s="12" t="s">
        <v>17875</v>
      </c>
      <c r="G4093" s="12">
        <f>IF(ISNUMBER(MATCH(C4093, FACT_ORDERS!C:C, 0)), 1, 0)</f>
        <v>0</v>
      </c>
      <c r="H4093" s="12">
        <f>COUNTIF(B:B,FACT_SEARCHES[[#This Row],[WD_PRODUCTS]])</f>
        <v>57</v>
      </c>
    </row>
    <row r="4094" spans="1:8" x14ac:dyDescent="0.3">
      <c r="A4094" s="12">
        <v>11092</v>
      </c>
      <c r="B4094" s="12">
        <v>259</v>
      </c>
      <c r="C4094" s="8">
        <v>10956</v>
      </c>
      <c r="D4094" s="12" t="s">
        <v>5761</v>
      </c>
      <c r="E4094" s="13">
        <v>45410</v>
      </c>
      <c r="F4094" s="12" t="s">
        <v>18423</v>
      </c>
      <c r="G4094" s="12">
        <f>IF(ISNUMBER(MATCH(C4094, FACT_ORDERS!C:C, 0)), 1, 0)</f>
        <v>0</v>
      </c>
      <c r="H4094" s="12">
        <f>COUNTIF(B:B,FACT_SEARCHES[[#This Row],[WD_PRODUCTS]])</f>
        <v>64</v>
      </c>
    </row>
    <row r="4095" spans="1:8" x14ac:dyDescent="0.3">
      <c r="A4095" s="12">
        <v>11093</v>
      </c>
      <c r="B4095" s="12">
        <v>247</v>
      </c>
      <c r="C4095" s="8">
        <v>10142</v>
      </c>
      <c r="D4095" s="12" t="s">
        <v>5762</v>
      </c>
      <c r="E4095" s="13">
        <v>45264</v>
      </c>
      <c r="F4095" s="12" t="s">
        <v>18424</v>
      </c>
      <c r="G4095" s="12">
        <f>IF(ISNUMBER(MATCH(C4095, FACT_ORDERS!C:C, 0)), 1, 0)</f>
        <v>0</v>
      </c>
      <c r="H4095" s="12">
        <f>COUNTIF(B:B,FACT_SEARCHES[[#This Row],[WD_PRODUCTS]])</f>
        <v>72</v>
      </c>
    </row>
    <row r="4096" spans="1:8" x14ac:dyDescent="0.3">
      <c r="A4096" s="12">
        <v>11094</v>
      </c>
      <c r="B4096" s="12">
        <v>249</v>
      </c>
      <c r="C4096" s="8">
        <v>10142</v>
      </c>
      <c r="D4096" s="12" t="s">
        <v>5763</v>
      </c>
      <c r="E4096" s="13">
        <v>45264</v>
      </c>
      <c r="F4096" s="12" t="s">
        <v>18425</v>
      </c>
      <c r="G4096" s="12">
        <f>IF(ISNUMBER(MATCH(C4096, FACT_ORDERS!C:C, 0)), 1, 0)</f>
        <v>0</v>
      </c>
      <c r="H4096" s="12">
        <f>COUNTIF(B:B,FACT_SEARCHES[[#This Row],[WD_PRODUCTS]])</f>
        <v>85</v>
      </c>
    </row>
    <row r="4097" spans="1:8" x14ac:dyDescent="0.3">
      <c r="A4097" s="12">
        <v>11095</v>
      </c>
      <c r="B4097" s="12">
        <v>201</v>
      </c>
      <c r="C4097" s="8">
        <v>10134</v>
      </c>
      <c r="D4097" s="12" t="s">
        <v>5764</v>
      </c>
      <c r="E4097" s="13">
        <v>44470</v>
      </c>
      <c r="F4097" s="12" t="s">
        <v>18426</v>
      </c>
      <c r="G4097" s="12">
        <f>IF(ISNUMBER(MATCH(C4097, FACT_ORDERS!C:C, 0)), 1, 0)</f>
        <v>1</v>
      </c>
      <c r="H4097" s="12">
        <f>COUNTIF(B:B,FACT_SEARCHES[[#This Row],[WD_PRODUCTS]])</f>
        <v>65</v>
      </c>
    </row>
    <row r="4098" spans="1:8" x14ac:dyDescent="0.3">
      <c r="A4098" s="12">
        <v>11096</v>
      </c>
      <c r="B4098" s="12">
        <v>252</v>
      </c>
      <c r="C4098" s="8">
        <v>10134</v>
      </c>
      <c r="D4098" s="12" t="s">
        <v>5765</v>
      </c>
      <c r="E4098" s="13">
        <v>44470</v>
      </c>
      <c r="F4098" s="12" t="s">
        <v>18427</v>
      </c>
      <c r="G4098" s="12">
        <f>IF(ISNUMBER(MATCH(C4098, FACT_ORDERS!C:C, 0)), 1, 0)</f>
        <v>1</v>
      </c>
      <c r="H4098" s="12">
        <f>COUNTIF(B:B,FACT_SEARCHES[[#This Row],[WD_PRODUCTS]])</f>
        <v>64</v>
      </c>
    </row>
    <row r="4099" spans="1:8" x14ac:dyDescent="0.3">
      <c r="A4099" s="12">
        <v>11097</v>
      </c>
      <c r="B4099" s="12">
        <v>263</v>
      </c>
      <c r="C4099" s="8">
        <v>10396</v>
      </c>
      <c r="D4099" s="12" t="s">
        <v>5766</v>
      </c>
      <c r="E4099" s="13">
        <v>45528</v>
      </c>
      <c r="F4099" s="12" t="s">
        <v>18428</v>
      </c>
      <c r="G4099" s="12">
        <f>IF(ISNUMBER(MATCH(C4099, FACT_ORDERS!C:C, 0)), 1, 0)</f>
        <v>0</v>
      </c>
      <c r="H4099" s="12">
        <f>COUNTIF(B:B,FACT_SEARCHES[[#This Row],[WD_PRODUCTS]])</f>
        <v>108</v>
      </c>
    </row>
    <row r="4100" spans="1:8" x14ac:dyDescent="0.3">
      <c r="A4100" s="12">
        <v>11098</v>
      </c>
      <c r="B4100" s="12">
        <v>299</v>
      </c>
      <c r="C4100" s="8">
        <v>10396</v>
      </c>
      <c r="D4100" s="12" t="s">
        <v>5767</v>
      </c>
      <c r="E4100" s="13">
        <v>45528</v>
      </c>
      <c r="F4100" s="12" t="s">
        <v>18429</v>
      </c>
      <c r="G4100" s="12">
        <f>IF(ISNUMBER(MATCH(C4100, FACT_ORDERS!C:C, 0)), 1, 0)</f>
        <v>0</v>
      </c>
      <c r="H4100" s="12">
        <f>COUNTIF(B:B,FACT_SEARCHES[[#This Row],[WD_PRODUCTS]])</f>
        <v>125</v>
      </c>
    </row>
    <row r="4101" spans="1:8" x14ac:dyDescent="0.3">
      <c r="A4101" s="12">
        <v>11099</v>
      </c>
      <c r="B4101" s="12">
        <v>255</v>
      </c>
      <c r="C4101" s="8">
        <v>10396</v>
      </c>
      <c r="D4101" s="12" t="s">
        <v>5768</v>
      </c>
      <c r="E4101" s="13">
        <v>45528</v>
      </c>
      <c r="F4101" s="12" t="s">
        <v>18430</v>
      </c>
      <c r="G4101" s="12">
        <f>IF(ISNUMBER(MATCH(C4101, FACT_ORDERS!C:C, 0)), 1, 0)</f>
        <v>0</v>
      </c>
      <c r="H4101" s="12">
        <f>COUNTIF(B:B,FACT_SEARCHES[[#This Row],[WD_PRODUCTS]])</f>
        <v>74</v>
      </c>
    </row>
    <row r="4102" spans="1:8" x14ac:dyDescent="0.3">
      <c r="A4102" s="12">
        <v>11100</v>
      </c>
      <c r="B4102" s="12">
        <v>212</v>
      </c>
      <c r="C4102" s="8">
        <v>10940</v>
      </c>
      <c r="D4102" s="12" t="s">
        <v>5769</v>
      </c>
      <c r="E4102" s="13">
        <v>45217</v>
      </c>
      <c r="F4102" s="12" t="s">
        <v>18431</v>
      </c>
      <c r="G4102" s="12">
        <f>IF(ISNUMBER(MATCH(C4102, FACT_ORDERS!C:C, 0)), 1, 0)</f>
        <v>1</v>
      </c>
      <c r="H4102" s="12">
        <f>COUNTIF(B:B,FACT_SEARCHES[[#This Row],[WD_PRODUCTS]])</f>
        <v>67</v>
      </c>
    </row>
    <row r="4103" spans="1:8" x14ac:dyDescent="0.3">
      <c r="A4103" s="12">
        <v>11101</v>
      </c>
      <c r="B4103" s="12">
        <v>254</v>
      </c>
      <c r="C4103" s="8">
        <v>10940</v>
      </c>
      <c r="D4103" s="12" t="s">
        <v>5770</v>
      </c>
      <c r="E4103" s="13">
        <v>45217</v>
      </c>
      <c r="F4103" s="12" t="s">
        <v>18432</v>
      </c>
      <c r="G4103" s="12">
        <f>IF(ISNUMBER(MATCH(C4103, FACT_ORDERS!C:C, 0)), 1, 0)</f>
        <v>1</v>
      </c>
      <c r="H4103" s="12">
        <f>COUNTIF(B:B,FACT_SEARCHES[[#This Row],[WD_PRODUCTS]])</f>
        <v>77</v>
      </c>
    </row>
    <row r="4104" spans="1:8" x14ac:dyDescent="0.3">
      <c r="A4104" s="12">
        <v>11102</v>
      </c>
      <c r="B4104" s="12">
        <v>200</v>
      </c>
      <c r="C4104" s="8">
        <v>10940</v>
      </c>
      <c r="D4104" s="12" t="s">
        <v>5771</v>
      </c>
      <c r="E4104" s="13">
        <v>45217</v>
      </c>
      <c r="F4104" s="12" t="s">
        <v>17696</v>
      </c>
      <c r="G4104" s="12">
        <f>IF(ISNUMBER(MATCH(C4104, FACT_ORDERS!C:C, 0)), 1, 0)</f>
        <v>1</v>
      </c>
      <c r="H4104" s="12">
        <f>COUNTIF(B:B,FACT_SEARCHES[[#This Row],[WD_PRODUCTS]])</f>
        <v>81</v>
      </c>
    </row>
    <row r="4105" spans="1:8" x14ac:dyDescent="0.3">
      <c r="A4105" s="12">
        <v>11103</v>
      </c>
      <c r="B4105" s="12">
        <v>263</v>
      </c>
      <c r="C4105" s="8">
        <v>10042</v>
      </c>
      <c r="D4105" s="12" t="s">
        <v>5772</v>
      </c>
      <c r="E4105" s="13">
        <v>44639</v>
      </c>
      <c r="F4105" s="12" t="s">
        <v>18433</v>
      </c>
      <c r="G4105" s="12">
        <f>IF(ISNUMBER(MATCH(C4105, FACT_ORDERS!C:C, 0)), 1, 0)</f>
        <v>0</v>
      </c>
      <c r="H4105" s="12">
        <f>COUNTIF(B:B,FACT_SEARCHES[[#This Row],[WD_PRODUCTS]])</f>
        <v>108</v>
      </c>
    </row>
    <row r="4106" spans="1:8" x14ac:dyDescent="0.3">
      <c r="A4106" s="12">
        <v>11104</v>
      </c>
      <c r="B4106" s="12">
        <v>299</v>
      </c>
      <c r="C4106" s="8">
        <v>10456</v>
      </c>
      <c r="D4106" s="12" t="s">
        <v>5773</v>
      </c>
      <c r="E4106" s="13">
        <v>45192</v>
      </c>
      <c r="F4106" s="12" t="s">
        <v>18434</v>
      </c>
      <c r="G4106" s="12">
        <f>IF(ISNUMBER(MATCH(C4106, FACT_ORDERS!C:C, 0)), 1, 0)</f>
        <v>0</v>
      </c>
      <c r="H4106" s="12">
        <f>COUNTIF(B:B,FACT_SEARCHES[[#This Row],[WD_PRODUCTS]])</f>
        <v>125</v>
      </c>
    </row>
    <row r="4107" spans="1:8" x14ac:dyDescent="0.3">
      <c r="A4107" s="12">
        <v>11105</v>
      </c>
      <c r="B4107" s="12">
        <v>213</v>
      </c>
      <c r="C4107" s="8">
        <v>10456</v>
      </c>
      <c r="D4107" s="12" t="s">
        <v>5774</v>
      </c>
      <c r="E4107" s="13">
        <v>45192</v>
      </c>
      <c r="F4107" s="12" t="s">
        <v>18435</v>
      </c>
      <c r="G4107" s="12">
        <f>IF(ISNUMBER(MATCH(C4107, FACT_ORDERS!C:C, 0)), 1, 0)</f>
        <v>0</v>
      </c>
      <c r="H4107" s="12">
        <f>COUNTIF(B:B,FACT_SEARCHES[[#This Row],[WD_PRODUCTS]])</f>
        <v>86</v>
      </c>
    </row>
    <row r="4108" spans="1:8" x14ac:dyDescent="0.3">
      <c r="A4108" s="12">
        <v>11106</v>
      </c>
      <c r="B4108" s="12">
        <v>277</v>
      </c>
      <c r="C4108" s="8">
        <v>10144</v>
      </c>
      <c r="D4108" s="12" t="s">
        <v>5775</v>
      </c>
      <c r="E4108" s="13">
        <v>44406</v>
      </c>
      <c r="F4108" s="12" t="s">
        <v>18436</v>
      </c>
      <c r="G4108" s="12">
        <f>IF(ISNUMBER(MATCH(C4108, FACT_ORDERS!C:C, 0)), 1, 0)</f>
        <v>1</v>
      </c>
      <c r="H4108" s="12">
        <f>COUNTIF(B:B,FACT_SEARCHES[[#This Row],[WD_PRODUCTS]])</f>
        <v>98</v>
      </c>
    </row>
    <row r="4109" spans="1:8" x14ac:dyDescent="0.3">
      <c r="A4109" s="12">
        <v>11107</v>
      </c>
      <c r="B4109" s="12">
        <v>215</v>
      </c>
      <c r="C4109" s="8">
        <v>10144</v>
      </c>
      <c r="D4109" s="12" t="s">
        <v>5776</v>
      </c>
      <c r="E4109" s="13">
        <v>44406</v>
      </c>
      <c r="F4109" s="12" t="s">
        <v>18437</v>
      </c>
      <c r="G4109" s="12">
        <f>IF(ISNUMBER(MATCH(C4109, FACT_ORDERS!C:C, 0)), 1, 0)</f>
        <v>1</v>
      </c>
      <c r="H4109" s="12">
        <f>COUNTIF(B:B,FACT_SEARCHES[[#This Row],[WD_PRODUCTS]])</f>
        <v>67</v>
      </c>
    </row>
    <row r="4110" spans="1:8" x14ac:dyDescent="0.3">
      <c r="A4110" s="12">
        <v>11108</v>
      </c>
      <c r="B4110" s="12">
        <v>288</v>
      </c>
      <c r="C4110" s="8">
        <v>10144</v>
      </c>
      <c r="D4110" s="12" t="s">
        <v>5777</v>
      </c>
      <c r="E4110" s="13">
        <v>44406</v>
      </c>
      <c r="F4110" s="12" t="s">
        <v>18438</v>
      </c>
      <c r="G4110" s="12">
        <f>IF(ISNUMBER(MATCH(C4110, FACT_ORDERS!C:C, 0)), 1, 0)</f>
        <v>1</v>
      </c>
      <c r="H4110" s="12">
        <f>COUNTIF(B:B,FACT_SEARCHES[[#This Row],[WD_PRODUCTS]])</f>
        <v>106</v>
      </c>
    </row>
    <row r="4111" spans="1:8" x14ac:dyDescent="0.3">
      <c r="A4111" s="12">
        <v>11109</v>
      </c>
      <c r="B4111" s="12">
        <v>277</v>
      </c>
      <c r="C4111" s="8">
        <v>10853</v>
      </c>
      <c r="D4111" s="12" t="s">
        <v>5778</v>
      </c>
      <c r="E4111" s="13">
        <v>45377</v>
      </c>
      <c r="F4111" s="12" t="s">
        <v>18439</v>
      </c>
      <c r="G4111" s="12">
        <f>IF(ISNUMBER(MATCH(C4111, FACT_ORDERS!C:C, 0)), 1, 0)</f>
        <v>0</v>
      </c>
      <c r="H4111" s="12">
        <f>COUNTIF(B:B,FACT_SEARCHES[[#This Row],[WD_PRODUCTS]])</f>
        <v>98</v>
      </c>
    </row>
    <row r="4112" spans="1:8" x14ac:dyDescent="0.3">
      <c r="A4112" s="12">
        <v>11110</v>
      </c>
      <c r="B4112" s="12">
        <v>270</v>
      </c>
      <c r="C4112" s="8">
        <v>10853</v>
      </c>
      <c r="D4112" s="12" t="s">
        <v>5779</v>
      </c>
      <c r="E4112" s="13">
        <v>45377</v>
      </c>
      <c r="F4112" s="12" t="s">
        <v>18440</v>
      </c>
      <c r="G4112" s="12">
        <f>IF(ISNUMBER(MATCH(C4112, FACT_ORDERS!C:C, 0)), 1, 0)</f>
        <v>0</v>
      </c>
      <c r="H4112" s="12">
        <f>COUNTIF(B:B,FACT_SEARCHES[[#This Row],[WD_PRODUCTS]])</f>
        <v>54</v>
      </c>
    </row>
    <row r="4113" spans="1:8" x14ac:dyDescent="0.3">
      <c r="A4113" s="12">
        <v>11111</v>
      </c>
      <c r="B4113" s="12">
        <v>225</v>
      </c>
      <c r="C4113" s="8">
        <v>10918</v>
      </c>
      <c r="D4113" s="12" t="s">
        <v>5780</v>
      </c>
      <c r="E4113" s="13">
        <v>44704</v>
      </c>
      <c r="F4113" s="12" t="s">
        <v>18441</v>
      </c>
      <c r="G4113" s="12">
        <f>IF(ISNUMBER(MATCH(C4113, FACT_ORDERS!C:C, 0)), 1, 0)</f>
        <v>1</v>
      </c>
      <c r="H4113" s="12">
        <f>COUNTIF(B:B,FACT_SEARCHES[[#This Row],[WD_PRODUCTS]])</f>
        <v>74</v>
      </c>
    </row>
    <row r="4114" spans="1:8" x14ac:dyDescent="0.3">
      <c r="A4114" s="12">
        <v>11112</v>
      </c>
      <c r="B4114" s="12">
        <v>210</v>
      </c>
      <c r="C4114" s="8">
        <v>10918</v>
      </c>
      <c r="D4114" s="12" t="s">
        <v>5781</v>
      </c>
      <c r="E4114" s="13">
        <v>44704</v>
      </c>
      <c r="F4114" s="12" t="s">
        <v>3561</v>
      </c>
      <c r="G4114" s="12">
        <f>IF(ISNUMBER(MATCH(C4114, FACT_ORDERS!C:C, 0)), 1, 0)</f>
        <v>1</v>
      </c>
      <c r="H4114" s="12">
        <f>COUNTIF(B:B,FACT_SEARCHES[[#This Row],[WD_PRODUCTS]])</f>
        <v>77</v>
      </c>
    </row>
    <row r="4115" spans="1:8" x14ac:dyDescent="0.3">
      <c r="A4115" s="12">
        <v>11113</v>
      </c>
      <c r="B4115" s="12">
        <v>266</v>
      </c>
      <c r="C4115" s="8">
        <v>10918</v>
      </c>
      <c r="D4115" s="12" t="s">
        <v>5782</v>
      </c>
      <c r="E4115" s="13">
        <v>44704</v>
      </c>
      <c r="F4115" s="12" t="s">
        <v>18442</v>
      </c>
      <c r="G4115" s="12">
        <f>IF(ISNUMBER(MATCH(C4115, FACT_ORDERS!C:C, 0)), 1, 0)</f>
        <v>1</v>
      </c>
      <c r="H4115" s="12">
        <f>COUNTIF(B:B,FACT_SEARCHES[[#This Row],[WD_PRODUCTS]])</f>
        <v>94</v>
      </c>
    </row>
    <row r="4116" spans="1:8" x14ac:dyDescent="0.3">
      <c r="A4116" s="12">
        <v>11114</v>
      </c>
      <c r="B4116" s="12">
        <v>268</v>
      </c>
      <c r="C4116" s="8">
        <v>10918</v>
      </c>
      <c r="D4116" s="12" t="s">
        <v>5783</v>
      </c>
      <c r="E4116" s="13">
        <v>44704</v>
      </c>
      <c r="F4116" s="12" t="s">
        <v>18443</v>
      </c>
      <c r="G4116" s="12">
        <f>IF(ISNUMBER(MATCH(C4116, FACT_ORDERS!C:C, 0)), 1, 0)</f>
        <v>1</v>
      </c>
      <c r="H4116" s="12">
        <f>COUNTIF(B:B,FACT_SEARCHES[[#This Row],[WD_PRODUCTS]])</f>
        <v>78</v>
      </c>
    </row>
    <row r="4117" spans="1:8" x14ac:dyDescent="0.3">
      <c r="A4117" s="12">
        <v>11115</v>
      </c>
      <c r="B4117" s="12">
        <v>229</v>
      </c>
      <c r="C4117" s="8">
        <v>10362</v>
      </c>
      <c r="D4117" s="12" t="s">
        <v>5784</v>
      </c>
      <c r="E4117" s="13">
        <v>44115</v>
      </c>
      <c r="F4117" s="12" t="s">
        <v>18444</v>
      </c>
      <c r="G4117" s="12">
        <f>IF(ISNUMBER(MATCH(C4117, FACT_ORDERS!C:C, 0)), 1, 0)</f>
        <v>1</v>
      </c>
      <c r="H4117" s="12">
        <f>COUNTIF(B:B,FACT_SEARCHES[[#This Row],[WD_PRODUCTS]])</f>
        <v>42</v>
      </c>
    </row>
    <row r="4118" spans="1:8" x14ac:dyDescent="0.3">
      <c r="A4118" s="12">
        <v>11116</v>
      </c>
      <c r="B4118" s="12">
        <v>264</v>
      </c>
      <c r="C4118" s="8">
        <v>10362</v>
      </c>
      <c r="D4118" s="12" t="s">
        <v>5785</v>
      </c>
      <c r="E4118" s="13">
        <v>44115</v>
      </c>
      <c r="F4118" s="12" t="s">
        <v>18445</v>
      </c>
      <c r="G4118" s="12">
        <f>IF(ISNUMBER(MATCH(C4118, FACT_ORDERS!C:C, 0)), 1, 0)</f>
        <v>1</v>
      </c>
      <c r="H4118" s="12">
        <f>COUNTIF(B:B,FACT_SEARCHES[[#This Row],[WD_PRODUCTS]])</f>
        <v>53</v>
      </c>
    </row>
    <row r="4119" spans="1:8" x14ac:dyDescent="0.3">
      <c r="A4119" s="12">
        <v>11117</v>
      </c>
      <c r="B4119" s="12">
        <v>247</v>
      </c>
      <c r="C4119" s="8">
        <v>10182</v>
      </c>
      <c r="D4119" s="12" t="s">
        <v>5786</v>
      </c>
      <c r="E4119" s="13">
        <v>44542</v>
      </c>
      <c r="F4119" s="12" t="s">
        <v>18446</v>
      </c>
      <c r="G4119" s="12">
        <f>IF(ISNUMBER(MATCH(C4119, FACT_ORDERS!C:C, 0)), 1, 0)</f>
        <v>0</v>
      </c>
      <c r="H4119" s="12">
        <f>COUNTIF(B:B,FACT_SEARCHES[[#This Row],[WD_PRODUCTS]])</f>
        <v>72</v>
      </c>
    </row>
    <row r="4120" spans="1:8" x14ac:dyDescent="0.3">
      <c r="A4120" s="12">
        <v>11118</v>
      </c>
      <c r="B4120" s="12">
        <v>289</v>
      </c>
      <c r="C4120" s="8">
        <v>10488</v>
      </c>
      <c r="D4120" s="12" t="s">
        <v>5787</v>
      </c>
      <c r="E4120" s="13">
        <v>44672</v>
      </c>
      <c r="F4120" s="12" t="s">
        <v>18447</v>
      </c>
      <c r="G4120" s="12">
        <f>IF(ISNUMBER(MATCH(C4120, FACT_ORDERS!C:C, 0)), 1, 0)</f>
        <v>0</v>
      </c>
      <c r="H4120" s="12">
        <f>COUNTIF(B:B,FACT_SEARCHES[[#This Row],[WD_PRODUCTS]])</f>
        <v>56</v>
      </c>
    </row>
    <row r="4121" spans="1:8" x14ac:dyDescent="0.3">
      <c r="A4121" s="12">
        <v>11119</v>
      </c>
      <c r="B4121" s="12">
        <v>204</v>
      </c>
      <c r="C4121" s="8">
        <v>10488</v>
      </c>
      <c r="D4121" s="12" t="s">
        <v>5788</v>
      </c>
      <c r="E4121" s="13">
        <v>44672</v>
      </c>
      <c r="F4121" s="12" t="s">
        <v>18448</v>
      </c>
      <c r="G4121" s="12">
        <f>IF(ISNUMBER(MATCH(C4121, FACT_ORDERS!C:C, 0)), 1, 0)</f>
        <v>0</v>
      </c>
      <c r="H4121" s="12">
        <f>COUNTIF(B:B,FACT_SEARCHES[[#This Row],[WD_PRODUCTS]])</f>
        <v>139</v>
      </c>
    </row>
    <row r="4122" spans="1:8" x14ac:dyDescent="0.3">
      <c r="A4122" s="12">
        <v>11120</v>
      </c>
      <c r="B4122" s="12">
        <v>227</v>
      </c>
      <c r="C4122" s="8">
        <v>10488</v>
      </c>
      <c r="D4122" s="12" t="s">
        <v>5789</v>
      </c>
      <c r="E4122" s="13">
        <v>44672</v>
      </c>
      <c r="F4122" s="12" t="s">
        <v>14273</v>
      </c>
      <c r="G4122" s="12">
        <f>IF(ISNUMBER(MATCH(C4122, FACT_ORDERS!C:C, 0)), 1, 0)</f>
        <v>0</v>
      </c>
      <c r="H4122" s="12">
        <f>COUNTIF(B:B,FACT_SEARCHES[[#This Row],[WD_PRODUCTS]])</f>
        <v>93</v>
      </c>
    </row>
    <row r="4123" spans="1:8" x14ac:dyDescent="0.3">
      <c r="A4123" s="12">
        <v>11121</v>
      </c>
      <c r="B4123" s="12">
        <v>222</v>
      </c>
      <c r="C4123" s="8">
        <v>10652</v>
      </c>
      <c r="D4123" s="12" t="s">
        <v>5790</v>
      </c>
      <c r="E4123" s="13">
        <v>45376</v>
      </c>
      <c r="F4123" s="12" t="s">
        <v>18449</v>
      </c>
      <c r="G4123" s="12">
        <f>IF(ISNUMBER(MATCH(C4123, FACT_ORDERS!C:C, 0)), 1, 0)</f>
        <v>0</v>
      </c>
      <c r="H4123" s="12">
        <f>COUNTIF(B:B,FACT_SEARCHES[[#This Row],[WD_PRODUCTS]])</f>
        <v>73</v>
      </c>
    </row>
    <row r="4124" spans="1:8" x14ac:dyDescent="0.3">
      <c r="A4124" s="12">
        <v>11122</v>
      </c>
      <c r="B4124" s="12">
        <v>270</v>
      </c>
      <c r="C4124" s="8">
        <v>10652</v>
      </c>
      <c r="D4124" s="12" t="s">
        <v>5791</v>
      </c>
      <c r="E4124" s="13">
        <v>45376</v>
      </c>
      <c r="F4124" s="12" t="s">
        <v>3288</v>
      </c>
      <c r="G4124" s="12">
        <f>IF(ISNUMBER(MATCH(C4124, FACT_ORDERS!C:C, 0)), 1, 0)</f>
        <v>0</v>
      </c>
      <c r="H4124" s="12">
        <f>COUNTIF(B:B,FACT_SEARCHES[[#This Row],[WD_PRODUCTS]])</f>
        <v>54</v>
      </c>
    </row>
    <row r="4125" spans="1:8" x14ac:dyDescent="0.3">
      <c r="A4125" s="12">
        <v>11123</v>
      </c>
      <c r="B4125" s="12">
        <v>298</v>
      </c>
      <c r="C4125" s="8">
        <v>10467</v>
      </c>
      <c r="D4125" s="12" t="s">
        <v>5792</v>
      </c>
      <c r="E4125" s="13">
        <v>44614</v>
      </c>
      <c r="F4125" s="12" t="s">
        <v>18450</v>
      </c>
      <c r="G4125" s="12">
        <f>IF(ISNUMBER(MATCH(C4125, FACT_ORDERS!C:C, 0)), 1, 0)</f>
        <v>0</v>
      </c>
      <c r="H4125" s="12">
        <f>COUNTIF(B:B,FACT_SEARCHES[[#This Row],[WD_PRODUCTS]])</f>
        <v>79</v>
      </c>
    </row>
    <row r="4126" spans="1:8" x14ac:dyDescent="0.3">
      <c r="A4126" s="12">
        <v>11124</v>
      </c>
      <c r="B4126" s="12">
        <v>246</v>
      </c>
      <c r="C4126" s="8">
        <v>10915</v>
      </c>
      <c r="D4126" s="12" t="s">
        <v>5793</v>
      </c>
      <c r="E4126" s="13">
        <v>45338</v>
      </c>
      <c r="F4126" s="12" t="s">
        <v>18451</v>
      </c>
      <c r="G4126" s="12">
        <f>IF(ISNUMBER(MATCH(C4126, FACT_ORDERS!C:C, 0)), 1, 0)</f>
        <v>0</v>
      </c>
      <c r="H4126" s="12">
        <f>COUNTIF(B:B,FACT_SEARCHES[[#This Row],[WD_PRODUCTS]])</f>
        <v>55</v>
      </c>
    </row>
    <row r="4127" spans="1:8" x14ac:dyDescent="0.3">
      <c r="A4127" s="12">
        <v>11125</v>
      </c>
      <c r="B4127" s="12">
        <v>267</v>
      </c>
      <c r="C4127" s="8">
        <v>10915</v>
      </c>
      <c r="D4127" s="12" t="s">
        <v>5794</v>
      </c>
      <c r="E4127" s="13">
        <v>45338</v>
      </c>
      <c r="F4127" s="12" t="s">
        <v>3670</v>
      </c>
      <c r="G4127" s="12">
        <f>IF(ISNUMBER(MATCH(C4127, FACT_ORDERS!C:C, 0)), 1, 0)</f>
        <v>0</v>
      </c>
      <c r="H4127" s="12">
        <f>COUNTIF(B:B,FACT_SEARCHES[[#This Row],[WD_PRODUCTS]])</f>
        <v>82</v>
      </c>
    </row>
    <row r="4128" spans="1:8" x14ac:dyDescent="0.3">
      <c r="A4128" s="12">
        <v>11126</v>
      </c>
      <c r="B4128" s="12">
        <v>261</v>
      </c>
      <c r="C4128" s="8">
        <v>10915</v>
      </c>
      <c r="D4128" s="12" t="s">
        <v>5795</v>
      </c>
      <c r="E4128" s="13">
        <v>45338</v>
      </c>
      <c r="F4128" s="12" t="s">
        <v>18452</v>
      </c>
      <c r="G4128" s="12">
        <f>IF(ISNUMBER(MATCH(C4128, FACT_ORDERS!C:C, 0)), 1, 0)</f>
        <v>0</v>
      </c>
      <c r="H4128" s="12">
        <f>COUNTIF(B:B,FACT_SEARCHES[[#This Row],[WD_PRODUCTS]])</f>
        <v>77</v>
      </c>
    </row>
    <row r="4129" spans="1:8" x14ac:dyDescent="0.3">
      <c r="A4129" s="12">
        <v>11127</v>
      </c>
      <c r="B4129" s="12">
        <v>241</v>
      </c>
      <c r="C4129" s="8">
        <v>10915</v>
      </c>
      <c r="D4129" s="12" t="s">
        <v>5796</v>
      </c>
      <c r="E4129" s="13">
        <v>45338</v>
      </c>
      <c r="F4129" s="12" t="s">
        <v>18453</v>
      </c>
      <c r="G4129" s="12">
        <f>IF(ISNUMBER(MATCH(C4129, FACT_ORDERS!C:C, 0)), 1, 0)</f>
        <v>0</v>
      </c>
      <c r="H4129" s="12">
        <f>COUNTIF(B:B,FACT_SEARCHES[[#This Row],[WD_PRODUCTS]])</f>
        <v>96</v>
      </c>
    </row>
    <row r="4130" spans="1:8" x14ac:dyDescent="0.3">
      <c r="A4130" s="12">
        <v>11128</v>
      </c>
      <c r="B4130" s="12">
        <v>295</v>
      </c>
      <c r="C4130" s="8">
        <v>10235</v>
      </c>
      <c r="D4130" s="12" t="s">
        <v>5797</v>
      </c>
      <c r="E4130" s="13">
        <v>45030</v>
      </c>
      <c r="F4130" s="12" t="s">
        <v>18454</v>
      </c>
      <c r="G4130" s="12">
        <f>IF(ISNUMBER(MATCH(C4130, FACT_ORDERS!C:C, 0)), 1, 0)</f>
        <v>0</v>
      </c>
      <c r="H4130" s="12">
        <f>COUNTIF(B:B,FACT_SEARCHES[[#This Row],[WD_PRODUCTS]])</f>
        <v>72</v>
      </c>
    </row>
    <row r="4131" spans="1:8" x14ac:dyDescent="0.3">
      <c r="A4131" s="12">
        <v>11129</v>
      </c>
      <c r="B4131" s="12">
        <v>249</v>
      </c>
      <c r="C4131" s="8">
        <v>10758</v>
      </c>
      <c r="D4131" s="12" t="s">
        <v>5798</v>
      </c>
      <c r="E4131" s="13">
        <v>45397</v>
      </c>
      <c r="F4131" s="12" t="s">
        <v>18455</v>
      </c>
      <c r="G4131" s="12">
        <f>IF(ISNUMBER(MATCH(C4131, FACT_ORDERS!C:C, 0)), 1, 0)</f>
        <v>0</v>
      </c>
      <c r="H4131" s="12">
        <f>COUNTIF(B:B,FACT_SEARCHES[[#This Row],[WD_PRODUCTS]])</f>
        <v>85</v>
      </c>
    </row>
    <row r="4132" spans="1:8" x14ac:dyDescent="0.3">
      <c r="A4132" s="12">
        <v>11130</v>
      </c>
      <c r="B4132" s="12">
        <v>259</v>
      </c>
      <c r="C4132" s="8">
        <v>10510</v>
      </c>
      <c r="D4132" s="12" t="s">
        <v>5799</v>
      </c>
      <c r="E4132" s="13">
        <v>44351</v>
      </c>
      <c r="F4132" s="12" t="s">
        <v>18456</v>
      </c>
      <c r="G4132" s="12">
        <f>IF(ISNUMBER(MATCH(C4132, FACT_ORDERS!C:C, 0)), 1, 0)</f>
        <v>1</v>
      </c>
      <c r="H4132" s="12">
        <f>COUNTIF(B:B,FACT_SEARCHES[[#This Row],[WD_PRODUCTS]])</f>
        <v>64</v>
      </c>
    </row>
    <row r="4133" spans="1:8" x14ac:dyDescent="0.3">
      <c r="A4133" s="12">
        <v>11131</v>
      </c>
      <c r="B4133" s="12">
        <v>247</v>
      </c>
      <c r="C4133" s="8">
        <v>10510</v>
      </c>
      <c r="D4133" s="12" t="s">
        <v>5800</v>
      </c>
      <c r="E4133" s="13">
        <v>44351</v>
      </c>
      <c r="F4133" s="12" t="s">
        <v>18457</v>
      </c>
      <c r="G4133" s="12">
        <f>IF(ISNUMBER(MATCH(C4133, FACT_ORDERS!C:C, 0)), 1, 0)</f>
        <v>1</v>
      </c>
      <c r="H4133" s="12">
        <f>COUNTIF(B:B,FACT_SEARCHES[[#This Row],[WD_PRODUCTS]])</f>
        <v>72</v>
      </c>
    </row>
    <row r="4134" spans="1:8" x14ac:dyDescent="0.3">
      <c r="A4134" s="12">
        <v>11132</v>
      </c>
      <c r="B4134" s="12">
        <v>263</v>
      </c>
      <c r="C4134" s="8">
        <v>10109</v>
      </c>
      <c r="D4134" s="12" t="s">
        <v>5801</v>
      </c>
      <c r="E4134" s="13">
        <v>45502</v>
      </c>
      <c r="F4134" s="12" t="s">
        <v>18458</v>
      </c>
      <c r="G4134" s="12">
        <f>IF(ISNUMBER(MATCH(C4134, FACT_ORDERS!C:C, 0)), 1, 0)</f>
        <v>1</v>
      </c>
      <c r="H4134" s="12">
        <f>COUNTIF(B:B,FACT_SEARCHES[[#This Row],[WD_PRODUCTS]])</f>
        <v>108</v>
      </c>
    </row>
    <row r="4135" spans="1:8" x14ac:dyDescent="0.3">
      <c r="A4135" s="12">
        <v>11133</v>
      </c>
      <c r="B4135" s="12">
        <v>216</v>
      </c>
      <c r="C4135" s="8">
        <v>10109</v>
      </c>
      <c r="D4135" s="12" t="s">
        <v>5802</v>
      </c>
      <c r="E4135" s="13">
        <v>45502</v>
      </c>
      <c r="F4135" s="12" t="s">
        <v>18459</v>
      </c>
      <c r="G4135" s="12">
        <f>IF(ISNUMBER(MATCH(C4135, FACT_ORDERS!C:C, 0)), 1, 0)</f>
        <v>1</v>
      </c>
      <c r="H4135" s="12">
        <f>COUNTIF(B:B,FACT_SEARCHES[[#This Row],[WD_PRODUCTS]])</f>
        <v>107</v>
      </c>
    </row>
    <row r="4136" spans="1:8" x14ac:dyDescent="0.3">
      <c r="A4136" s="12">
        <v>11134</v>
      </c>
      <c r="B4136" s="12">
        <v>256</v>
      </c>
      <c r="C4136" s="8">
        <v>10109</v>
      </c>
      <c r="D4136" s="12" t="s">
        <v>5803</v>
      </c>
      <c r="E4136" s="13">
        <v>45502</v>
      </c>
      <c r="F4136" s="12" t="s">
        <v>18460</v>
      </c>
      <c r="G4136" s="12">
        <f>IF(ISNUMBER(MATCH(C4136, FACT_ORDERS!C:C, 0)), 1, 0)</f>
        <v>1</v>
      </c>
      <c r="H4136" s="12">
        <f>COUNTIF(B:B,FACT_SEARCHES[[#This Row],[WD_PRODUCTS]])</f>
        <v>63</v>
      </c>
    </row>
    <row r="4137" spans="1:8" x14ac:dyDescent="0.3">
      <c r="A4137" s="12">
        <v>11135</v>
      </c>
      <c r="B4137" s="12">
        <v>288</v>
      </c>
      <c r="C4137" s="8">
        <v>10109</v>
      </c>
      <c r="D4137" s="12" t="s">
        <v>5804</v>
      </c>
      <c r="E4137" s="13">
        <v>45502</v>
      </c>
      <c r="F4137" s="12" t="s">
        <v>18461</v>
      </c>
      <c r="G4137" s="12">
        <f>IF(ISNUMBER(MATCH(C4137, FACT_ORDERS!C:C, 0)), 1, 0)</f>
        <v>1</v>
      </c>
      <c r="H4137" s="12">
        <f>COUNTIF(B:B,FACT_SEARCHES[[#This Row],[WD_PRODUCTS]])</f>
        <v>106</v>
      </c>
    </row>
    <row r="4138" spans="1:8" x14ac:dyDescent="0.3">
      <c r="A4138" s="12">
        <v>11136</v>
      </c>
      <c r="B4138" s="12">
        <v>240</v>
      </c>
      <c r="C4138" s="8">
        <v>10109</v>
      </c>
      <c r="D4138" s="12" t="s">
        <v>5805</v>
      </c>
      <c r="E4138" s="13">
        <v>45502</v>
      </c>
      <c r="F4138" s="12" t="s">
        <v>18462</v>
      </c>
      <c r="G4138" s="12">
        <f>IF(ISNUMBER(MATCH(C4138, FACT_ORDERS!C:C, 0)), 1, 0)</f>
        <v>1</v>
      </c>
      <c r="H4138" s="12">
        <f>COUNTIF(B:B,FACT_SEARCHES[[#This Row],[WD_PRODUCTS]])</f>
        <v>51</v>
      </c>
    </row>
    <row r="4139" spans="1:8" x14ac:dyDescent="0.3">
      <c r="A4139" s="12">
        <v>11137</v>
      </c>
      <c r="B4139" s="12">
        <v>295</v>
      </c>
      <c r="C4139" s="8">
        <v>10109</v>
      </c>
      <c r="D4139" s="12" t="s">
        <v>5806</v>
      </c>
      <c r="E4139" s="13">
        <v>45502</v>
      </c>
      <c r="F4139" s="12" t="s">
        <v>12355</v>
      </c>
      <c r="G4139" s="12">
        <f>IF(ISNUMBER(MATCH(C4139, FACT_ORDERS!C:C, 0)), 1, 0)</f>
        <v>1</v>
      </c>
      <c r="H4139" s="12">
        <f>COUNTIF(B:B,FACT_SEARCHES[[#This Row],[WD_PRODUCTS]])</f>
        <v>72</v>
      </c>
    </row>
    <row r="4140" spans="1:8" x14ac:dyDescent="0.3">
      <c r="A4140" s="12">
        <v>11138</v>
      </c>
      <c r="B4140" s="12">
        <v>295</v>
      </c>
      <c r="C4140" s="8">
        <v>10228</v>
      </c>
      <c r="D4140" s="12" t="s">
        <v>5807</v>
      </c>
      <c r="E4140" s="13">
        <v>44968</v>
      </c>
      <c r="F4140" s="12" t="s">
        <v>18463</v>
      </c>
      <c r="G4140" s="12">
        <f>IF(ISNUMBER(MATCH(C4140, FACT_ORDERS!C:C, 0)), 1, 0)</f>
        <v>1</v>
      </c>
      <c r="H4140" s="12">
        <f>COUNTIF(B:B,FACT_SEARCHES[[#This Row],[WD_PRODUCTS]])</f>
        <v>72</v>
      </c>
    </row>
    <row r="4141" spans="1:8" x14ac:dyDescent="0.3">
      <c r="A4141" s="12">
        <v>11139</v>
      </c>
      <c r="B4141" s="12">
        <v>215</v>
      </c>
      <c r="C4141" s="8">
        <v>10528</v>
      </c>
      <c r="D4141" s="12" t="s">
        <v>5808</v>
      </c>
      <c r="E4141" s="13">
        <v>45301</v>
      </c>
      <c r="F4141" s="12" t="s">
        <v>18464</v>
      </c>
      <c r="G4141" s="12">
        <f>IF(ISNUMBER(MATCH(C4141, FACT_ORDERS!C:C, 0)), 1, 0)</f>
        <v>1</v>
      </c>
      <c r="H4141" s="12">
        <f>COUNTIF(B:B,FACT_SEARCHES[[#This Row],[WD_PRODUCTS]])</f>
        <v>67</v>
      </c>
    </row>
    <row r="4142" spans="1:8" x14ac:dyDescent="0.3">
      <c r="A4142" s="12">
        <v>11140</v>
      </c>
      <c r="B4142" s="12">
        <v>217</v>
      </c>
      <c r="C4142" s="8">
        <v>10528</v>
      </c>
      <c r="D4142" s="12" t="s">
        <v>5809</v>
      </c>
      <c r="E4142" s="13">
        <v>45301</v>
      </c>
      <c r="F4142" s="12" t="s">
        <v>18465</v>
      </c>
      <c r="G4142" s="12">
        <f>IF(ISNUMBER(MATCH(C4142, FACT_ORDERS!C:C, 0)), 1, 0)</f>
        <v>1</v>
      </c>
      <c r="H4142" s="12">
        <f>COUNTIF(B:B,FACT_SEARCHES[[#This Row],[WD_PRODUCTS]])</f>
        <v>49</v>
      </c>
    </row>
    <row r="4143" spans="1:8" x14ac:dyDescent="0.3">
      <c r="A4143" s="12">
        <v>11141</v>
      </c>
      <c r="B4143" s="12">
        <v>268</v>
      </c>
      <c r="C4143" s="8">
        <v>10069</v>
      </c>
      <c r="D4143" s="12" t="s">
        <v>5810</v>
      </c>
      <c r="E4143" s="13">
        <v>45180</v>
      </c>
      <c r="F4143" s="12" t="s">
        <v>18466</v>
      </c>
      <c r="G4143" s="12">
        <f>IF(ISNUMBER(MATCH(C4143, FACT_ORDERS!C:C, 0)), 1, 0)</f>
        <v>1</v>
      </c>
      <c r="H4143" s="12">
        <f>COUNTIF(B:B,FACT_SEARCHES[[#This Row],[WD_PRODUCTS]])</f>
        <v>78</v>
      </c>
    </row>
    <row r="4144" spans="1:8" x14ac:dyDescent="0.3">
      <c r="A4144" s="12">
        <v>11142</v>
      </c>
      <c r="B4144" s="12">
        <v>266</v>
      </c>
      <c r="C4144" s="8">
        <v>10069</v>
      </c>
      <c r="D4144" s="12" t="s">
        <v>5811</v>
      </c>
      <c r="E4144" s="13">
        <v>45180</v>
      </c>
      <c r="F4144" s="12" t="s">
        <v>18467</v>
      </c>
      <c r="G4144" s="12">
        <f>IF(ISNUMBER(MATCH(C4144, FACT_ORDERS!C:C, 0)), 1, 0)</f>
        <v>1</v>
      </c>
      <c r="H4144" s="12">
        <f>COUNTIF(B:B,FACT_SEARCHES[[#This Row],[WD_PRODUCTS]])</f>
        <v>94</v>
      </c>
    </row>
    <row r="4145" spans="1:8" x14ac:dyDescent="0.3">
      <c r="A4145" s="12">
        <v>11143</v>
      </c>
      <c r="B4145" s="12">
        <v>202</v>
      </c>
      <c r="C4145" s="8">
        <v>10069</v>
      </c>
      <c r="D4145" s="12" t="s">
        <v>5812</v>
      </c>
      <c r="E4145" s="13">
        <v>45180</v>
      </c>
      <c r="F4145" s="12" t="s">
        <v>18468</v>
      </c>
      <c r="G4145" s="12">
        <f>IF(ISNUMBER(MATCH(C4145, FACT_ORDERS!C:C, 0)), 1, 0)</f>
        <v>1</v>
      </c>
      <c r="H4145" s="12">
        <f>COUNTIF(B:B,FACT_SEARCHES[[#This Row],[WD_PRODUCTS]])</f>
        <v>74</v>
      </c>
    </row>
    <row r="4146" spans="1:8" x14ac:dyDescent="0.3">
      <c r="A4146" s="12">
        <v>11144</v>
      </c>
      <c r="B4146" s="12">
        <v>274</v>
      </c>
      <c r="C4146" s="8">
        <v>10187</v>
      </c>
      <c r="D4146" s="12" t="s">
        <v>5813</v>
      </c>
      <c r="E4146" s="13">
        <v>45070</v>
      </c>
      <c r="F4146" s="12" t="s">
        <v>18469</v>
      </c>
      <c r="G4146" s="12">
        <f>IF(ISNUMBER(MATCH(C4146, FACT_ORDERS!C:C, 0)), 1, 0)</f>
        <v>1</v>
      </c>
      <c r="H4146" s="12">
        <f>COUNTIF(B:B,FACT_SEARCHES[[#This Row],[WD_PRODUCTS]])</f>
        <v>45</v>
      </c>
    </row>
    <row r="4147" spans="1:8" x14ac:dyDescent="0.3">
      <c r="A4147" s="12">
        <v>11145</v>
      </c>
      <c r="B4147" s="12">
        <v>260</v>
      </c>
      <c r="C4147" s="8">
        <v>10187</v>
      </c>
      <c r="D4147" s="12" t="s">
        <v>5814</v>
      </c>
      <c r="E4147" s="13">
        <v>45070</v>
      </c>
      <c r="F4147" s="12" t="s">
        <v>18470</v>
      </c>
      <c r="G4147" s="12">
        <f>IF(ISNUMBER(MATCH(C4147, FACT_ORDERS!C:C, 0)), 1, 0)</f>
        <v>1</v>
      </c>
      <c r="H4147" s="12">
        <f>COUNTIF(B:B,FACT_SEARCHES[[#This Row],[WD_PRODUCTS]])</f>
        <v>86</v>
      </c>
    </row>
    <row r="4148" spans="1:8" x14ac:dyDescent="0.3">
      <c r="A4148" s="12">
        <v>11146</v>
      </c>
      <c r="B4148" s="12">
        <v>222</v>
      </c>
      <c r="C4148" s="8">
        <v>10187</v>
      </c>
      <c r="D4148" s="12" t="s">
        <v>5815</v>
      </c>
      <c r="E4148" s="13">
        <v>45070</v>
      </c>
      <c r="F4148" s="12" t="s">
        <v>18471</v>
      </c>
      <c r="G4148" s="12">
        <f>IF(ISNUMBER(MATCH(C4148, FACT_ORDERS!C:C, 0)), 1, 0)</f>
        <v>1</v>
      </c>
      <c r="H4148" s="12">
        <f>COUNTIF(B:B,FACT_SEARCHES[[#This Row],[WD_PRODUCTS]])</f>
        <v>73</v>
      </c>
    </row>
    <row r="4149" spans="1:8" x14ac:dyDescent="0.3">
      <c r="A4149" s="12">
        <v>11147</v>
      </c>
      <c r="B4149" s="12">
        <v>287</v>
      </c>
      <c r="C4149" s="8">
        <v>10827</v>
      </c>
      <c r="D4149" s="12" t="s">
        <v>5816</v>
      </c>
      <c r="E4149" s="13">
        <v>45074</v>
      </c>
      <c r="F4149" s="12" t="s">
        <v>18472</v>
      </c>
      <c r="G4149" s="12">
        <f>IF(ISNUMBER(MATCH(C4149, FACT_ORDERS!C:C, 0)), 1, 0)</f>
        <v>0</v>
      </c>
      <c r="H4149" s="12">
        <f>COUNTIF(B:B,FACT_SEARCHES[[#This Row],[WD_PRODUCTS]])</f>
        <v>59</v>
      </c>
    </row>
    <row r="4150" spans="1:8" x14ac:dyDescent="0.3">
      <c r="A4150" s="12">
        <v>11148</v>
      </c>
      <c r="B4150" s="12">
        <v>288</v>
      </c>
      <c r="C4150" s="8">
        <v>10389</v>
      </c>
      <c r="D4150" s="12" t="s">
        <v>5817</v>
      </c>
      <c r="E4150" s="13">
        <v>45234</v>
      </c>
      <c r="F4150" s="12" t="s">
        <v>18473</v>
      </c>
      <c r="G4150" s="12">
        <f>IF(ISNUMBER(MATCH(C4150, FACT_ORDERS!C:C, 0)), 1, 0)</f>
        <v>0</v>
      </c>
      <c r="H4150" s="12">
        <f>COUNTIF(B:B,FACT_SEARCHES[[#This Row],[WD_PRODUCTS]])</f>
        <v>106</v>
      </c>
    </row>
    <row r="4151" spans="1:8" x14ac:dyDescent="0.3">
      <c r="A4151" s="12">
        <v>11149</v>
      </c>
      <c r="B4151" s="12">
        <v>259</v>
      </c>
      <c r="C4151" s="8">
        <v>10389</v>
      </c>
      <c r="D4151" s="12" t="s">
        <v>5818</v>
      </c>
      <c r="E4151" s="13">
        <v>45234</v>
      </c>
      <c r="F4151" s="12" t="s">
        <v>18474</v>
      </c>
      <c r="G4151" s="12">
        <f>IF(ISNUMBER(MATCH(C4151, FACT_ORDERS!C:C, 0)), 1, 0)</f>
        <v>0</v>
      </c>
      <c r="H4151" s="12">
        <f>COUNTIF(B:B,FACT_SEARCHES[[#This Row],[WD_PRODUCTS]])</f>
        <v>64</v>
      </c>
    </row>
    <row r="4152" spans="1:8" x14ac:dyDescent="0.3">
      <c r="A4152" s="12">
        <v>11150</v>
      </c>
      <c r="B4152" s="12">
        <v>293</v>
      </c>
      <c r="C4152" s="8">
        <v>10674</v>
      </c>
      <c r="D4152" s="12" t="s">
        <v>5819</v>
      </c>
      <c r="E4152" s="13">
        <v>45508</v>
      </c>
      <c r="F4152" s="12" t="s">
        <v>18475</v>
      </c>
      <c r="G4152" s="12">
        <f>IF(ISNUMBER(MATCH(C4152, FACT_ORDERS!C:C, 0)), 1, 0)</f>
        <v>1</v>
      </c>
      <c r="H4152" s="12">
        <f>COUNTIF(B:B,FACT_SEARCHES[[#This Row],[WD_PRODUCTS]])</f>
        <v>70</v>
      </c>
    </row>
    <row r="4153" spans="1:8" x14ac:dyDescent="0.3">
      <c r="A4153" s="12">
        <v>11151</v>
      </c>
      <c r="B4153" s="12">
        <v>278</v>
      </c>
      <c r="C4153" s="8">
        <v>10674</v>
      </c>
      <c r="D4153" s="12" t="s">
        <v>5820</v>
      </c>
      <c r="E4153" s="13">
        <v>45508</v>
      </c>
      <c r="F4153" s="12" t="s">
        <v>11331</v>
      </c>
      <c r="G4153" s="12">
        <f>IF(ISNUMBER(MATCH(C4153, FACT_ORDERS!C:C, 0)), 1, 0)</f>
        <v>1</v>
      </c>
      <c r="H4153" s="12">
        <f>COUNTIF(B:B,FACT_SEARCHES[[#This Row],[WD_PRODUCTS]])</f>
        <v>81</v>
      </c>
    </row>
    <row r="4154" spans="1:8" x14ac:dyDescent="0.3">
      <c r="A4154" s="12">
        <v>11152</v>
      </c>
      <c r="B4154" s="12">
        <v>246</v>
      </c>
      <c r="C4154" s="8">
        <v>10536</v>
      </c>
      <c r="D4154" s="12" t="s">
        <v>5821</v>
      </c>
      <c r="E4154" s="13">
        <v>44097</v>
      </c>
      <c r="F4154" s="12" t="s">
        <v>18476</v>
      </c>
      <c r="G4154" s="12">
        <f>IF(ISNUMBER(MATCH(C4154, FACT_ORDERS!C:C, 0)), 1, 0)</f>
        <v>0</v>
      </c>
      <c r="H4154" s="12">
        <f>COUNTIF(B:B,FACT_SEARCHES[[#This Row],[WD_PRODUCTS]])</f>
        <v>55</v>
      </c>
    </row>
    <row r="4155" spans="1:8" x14ac:dyDescent="0.3">
      <c r="A4155" s="12">
        <v>11153</v>
      </c>
      <c r="B4155" s="12">
        <v>284</v>
      </c>
      <c r="C4155" s="8">
        <v>10536</v>
      </c>
      <c r="D4155" s="12" t="s">
        <v>5822</v>
      </c>
      <c r="E4155" s="13">
        <v>44097</v>
      </c>
      <c r="F4155" s="12" t="s">
        <v>18477</v>
      </c>
      <c r="G4155" s="12">
        <f>IF(ISNUMBER(MATCH(C4155, FACT_ORDERS!C:C, 0)), 1, 0)</f>
        <v>0</v>
      </c>
      <c r="H4155" s="12">
        <f>COUNTIF(B:B,FACT_SEARCHES[[#This Row],[WD_PRODUCTS]])</f>
        <v>97</v>
      </c>
    </row>
    <row r="4156" spans="1:8" x14ac:dyDescent="0.3">
      <c r="A4156" s="12">
        <v>11154</v>
      </c>
      <c r="B4156" s="12">
        <v>200</v>
      </c>
      <c r="C4156" s="8">
        <v>10536</v>
      </c>
      <c r="D4156" s="12" t="s">
        <v>5823</v>
      </c>
      <c r="E4156" s="13">
        <v>44097</v>
      </c>
      <c r="F4156" s="12" t="s">
        <v>18478</v>
      </c>
      <c r="G4156" s="12">
        <f>IF(ISNUMBER(MATCH(C4156, FACT_ORDERS!C:C, 0)), 1, 0)</f>
        <v>0</v>
      </c>
      <c r="H4156" s="12">
        <f>COUNTIF(B:B,FACT_SEARCHES[[#This Row],[WD_PRODUCTS]])</f>
        <v>81</v>
      </c>
    </row>
    <row r="4157" spans="1:8" x14ac:dyDescent="0.3">
      <c r="A4157" s="12">
        <v>11155</v>
      </c>
      <c r="B4157" s="12">
        <v>259</v>
      </c>
      <c r="C4157" s="8">
        <v>10343</v>
      </c>
      <c r="D4157" s="12" t="s">
        <v>5824</v>
      </c>
      <c r="E4157" s="13">
        <v>45496</v>
      </c>
      <c r="F4157" s="12" t="s">
        <v>18479</v>
      </c>
      <c r="G4157" s="12">
        <f>IF(ISNUMBER(MATCH(C4157, FACT_ORDERS!C:C, 0)), 1, 0)</f>
        <v>0</v>
      </c>
      <c r="H4157" s="12">
        <f>COUNTIF(B:B,FACT_SEARCHES[[#This Row],[WD_PRODUCTS]])</f>
        <v>64</v>
      </c>
    </row>
    <row r="4158" spans="1:8" x14ac:dyDescent="0.3">
      <c r="A4158" s="12">
        <v>11156</v>
      </c>
      <c r="B4158" s="12">
        <v>286</v>
      </c>
      <c r="C4158" s="8">
        <v>10343</v>
      </c>
      <c r="D4158" s="12" t="s">
        <v>5825</v>
      </c>
      <c r="E4158" s="13">
        <v>45496</v>
      </c>
      <c r="F4158" s="12" t="s">
        <v>18480</v>
      </c>
      <c r="G4158" s="12">
        <f>IF(ISNUMBER(MATCH(C4158, FACT_ORDERS!C:C, 0)), 1, 0)</f>
        <v>0</v>
      </c>
      <c r="H4158" s="12">
        <f>COUNTIF(B:B,FACT_SEARCHES[[#This Row],[WD_PRODUCTS]])</f>
        <v>71</v>
      </c>
    </row>
    <row r="4159" spans="1:8" x14ac:dyDescent="0.3">
      <c r="A4159" s="12">
        <v>11157</v>
      </c>
      <c r="B4159" s="12">
        <v>271</v>
      </c>
      <c r="C4159" s="8">
        <v>10012</v>
      </c>
      <c r="D4159" s="12" t="s">
        <v>5826</v>
      </c>
      <c r="E4159" s="13">
        <v>44208</v>
      </c>
      <c r="F4159" s="12" t="s">
        <v>18481</v>
      </c>
      <c r="G4159" s="12">
        <f>IF(ISNUMBER(MATCH(C4159, FACT_ORDERS!C:C, 0)), 1, 0)</f>
        <v>0</v>
      </c>
      <c r="H4159" s="12">
        <f>COUNTIF(B:B,FACT_SEARCHES[[#This Row],[WD_PRODUCTS]])</f>
        <v>74</v>
      </c>
    </row>
    <row r="4160" spans="1:8" x14ac:dyDescent="0.3">
      <c r="A4160" s="12">
        <v>11158</v>
      </c>
      <c r="B4160" s="12">
        <v>232</v>
      </c>
      <c r="C4160" s="8">
        <v>10012</v>
      </c>
      <c r="D4160" s="12" t="s">
        <v>5827</v>
      </c>
      <c r="E4160" s="13">
        <v>44208</v>
      </c>
      <c r="F4160" s="12" t="s">
        <v>18482</v>
      </c>
      <c r="G4160" s="12">
        <f>IF(ISNUMBER(MATCH(C4160, FACT_ORDERS!C:C, 0)), 1, 0)</f>
        <v>0</v>
      </c>
      <c r="H4160" s="12">
        <f>COUNTIF(B:B,FACT_SEARCHES[[#This Row],[WD_PRODUCTS]])</f>
        <v>69</v>
      </c>
    </row>
    <row r="4161" spans="1:8" x14ac:dyDescent="0.3">
      <c r="A4161" s="12">
        <v>11159</v>
      </c>
      <c r="B4161" s="12">
        <v>212</v>
      </c>
      <c r="C4161" s="8">
        <v>10940</v>
      </c>
      <c r="D4161" s="12" t="s">
        <v>5828</v>
      </c>
      <c r="E4161" s="13">
        <v>45279</v>
      </c>
      <c r="F4161" s="12" t="s">
        <v>14266</v>
      </c>
      <c r="G4161" s="12">
        <f>IF(ISNUMBER(MATCH(C4161, FACT_ORDERS!C:C, 0)), 1, 0)</f>
        <v>1</v>
      </c>
      <c r="H4161" s="12">
        <f>COUNTIF(B:B,FACT_SEARCHES[[#This Row],[WD_PRODUCTS]])</f>
        <v>67</v>
      </c>
    </row>
    <row r="4162" spans="1:8" x14ac:dyDescent="0.3">
      <c r="A4162" s="12">
        <v>11160</v>
      </c>
      <c r="B4162" s="12">
        <v>254</v>
      </c>
      <c r="C4162" s="8">
        <v>10940</v>
      </c>
      <c r="D4162" s="12" t="s">
        <v>5829</v>
      </c>
      <c r="E4162" s="13">
        <v>45279</v>
      </c>
      <c r="F4162" s="12" t="s">
        <v>18483</v>
      </c>
      <c r="G4162" s="12">
        <f>IF(ISNUMBER(MATCH(C4162, FACT_ORDERS!C:C, 0)), 1, 0)</f>
        <v>1</v>
      </c>
      <c r="H4162" s="12">
        <f>COUNTIF(B:B,FACT_SEARCHES[[#This Row],[WD_PRODUCTS]])</f>
        <v>77</v>
      </c>
    </row>
    <row r="4163" spans="1:8" x14ac:dyDescent="0.3">
      <c r="A4163" s="12">
        <v>11161</v>
      </c>
      <c r="B4163" s="12">
        <v>200</v>
      </c>
      <c r="C4163" s="8">
        <v>10940</v>
      </c>
      <c r="D4163" s="12" t="s">
        <v>5830</v>
      </c>
      <c r="E4163" s="13">
        <v>45279</v>
      </c>
      <c r="F4163" s="12" t="s">
        <v>18484</v>
      </c>
      <c r="G4163" s="12">
        <f>IF(ISNUMBER(MATCH(C4163, FACT_ORDERS!C:C, 0)), 1, 0)</f>
        <v>1</v>
      </c>
      <c r="H4163" s="12">
        <f>COUNTIF(B:B,FACT_SEARCHES[[#This Row],[WD_PRODUCTS]])</f>
        <v>81</v>
      </c>
    </row>
    <row r="4164" spans="1:8" x14ac:dyDescent="0.3">
      <c r="A4164" s="12">
        <v>11162</v>
      </c>
      <c r="B4164" s="12">
        <v>245</v>
      </c>
      <c r="C4164" s="8">
        <v>10020</v>
      </c>
      <c r="D4164" s="12" t="s">
        <v>5831</v>
      </c>
      <c r="E4164" s="13">
        <v>45470</v>
      </c>
      <c r="F4164" s="12" t="s">
        <v>18485</v>
      </c>
      <c r="G4164" s="12">
        <f>IF(ISNUMBER(MATCH(C4164, FACT_ORDERS!C:C, 0)), 1, 0)</f>
        <v>1</v>
      </c>
      <c r="H4164" s="12">
        <f>COUNTIF(B:B,FACT_SEARCHES[[#This Row],[WD_PRODUCTS]])</f>
        <v>58</v>
      </c>
    </row>
    <row r="4165" spans="1:8" x14ac:dyDescent="0.3">
      <c r="A4165" s="12">
        <v>11163</v>
      </c>
      <c r="B4165" s="12">
        <v>287</v>
      </c>
      <c r="C4165" s="8">
        <v>10020</v>
      </c>
      <c r="D4165" s="12" t="s">
        <v>5832</v>
      </c>
      <c r="E4165" s="13">
        <v>45470</v>
      </c>
      <c r="F4165" s="12" t="s">
        <v>18486</v>
      </c>
      <c r="G4165" s="12">
        <f>IF(ISNUMBER(MATCH(C4165, FACT_ORDERS!C:C, 0)), 1, 0)</f>
        <v>1</v>
      </c>
      <c r="H4165" s="12">
        <f>COUNTIF(B:B,FACT_SEARCHES[[#This Row],[WD_PRODUCTS]])</f>
        <v>59</v>
      </c>
    </row>
    <row r="4166" spans="1:8" x14ac:dyDescent="0.3">
      <c r="A4166" s="12">
        <v>11164</v>
      </c>
      <c r="B4166" s="12">
        <v>218</v>
      </c>
      <c r="C4166" s="8">
        <v>10020</v>
      </c>
      <c r="D4166" s="12" t="s">
        <v>5833</v>
      </c>
      <c r="E4166" s="13">
        <v>45470</v>
      </c>
      <c r="F4166" s="12" t="s">
        <v>18487</v>
      </c>
      <c r="G4166" s="12">
        <f>IF(ISNUMBER(MATCH(C4166, FACT_ORDERS!C:C, 0)), 1, 0)</f>
        <v>1</v>
      </c>
      <c r="H4166" s="12">
        <f>COUNTIF(B:B,FACT_SEARCHES[[#This Row],[WD_PRODUCTS]])</f>
        <v>39</v>
      </c>
    </row>
    <row r="4167" spans="1:8" x14ac:dyDescent="0.3">
      <c r="A4167" s="12">
        <v>11165</v>
      </c>
      <c r="B4167" s="12">
        <v>213</v>
      </c>
      <c r="C4167" s="8">
        <v>10020</v>
      </c>
      <c r="D4167" s="12" t="s">
        <v>5834</v>
      </c>
      <c r="E4167" s="13">
        <v>45470</v>
      </c>
      <c r="F4167" s="12" t="s">
        <v>18056</v>
      </c>
      <c r="G4167" s="12">
        <f>IF(ISNUMBER(MATCH(C4167, FACT_ORDERS!C:C, 0)), 1, 0)</f>
        <v>1</v>
      </c>
      <c r="H4167" s="12">
        <f>COUNTIF(B:B,FACT_SEARCHES[[#This Row],[WD_PRODUCTS]])</f>
        <v>86</v>
      </c>
    </row>
    <row r="4168" spans="1:8" x14ac:dyDescent="0.3">
      <c r="A4168" s="12">
        <v>11166</v>
      </c>
      <c r="B4168" s="12">
        <v>272</v>
      </c>
      <c r="C4168" s="8">
        <v>10020</v>
      </c>
      <c r="D4168" s="12" t="s">
        <v>5835</v>
      </c>
      <c r="E4168" s="13">
        <v>45470</v>
      </c>
      <c r="F4168" s="12" t="s">
        <v>18488</v>
      </c>
      <c r="G4168" s="12">
        <f>IF(ISNUMBER(MATCH(C4168, FACT_ORDERS!C:C, 0)), 1, 0)</f>
        <v>1</v>
      </c>
      <c r="H4168" s="12">
        <f>COUNTIF(B:B,FACT_SEARCHES[[#This Row],[WD_PRODUCTS]])</f>
        <v>39</v>
      </c>
    </row>
    <row r="4169" spans="1:8" x14ac:dyDescent="0.3">
      <c r="A4169" s="12">
        <v>11167</v>
      </c>
      <c r="B4169" s="12">
        <v>297</v>
      </c>
      <c r="C4169" s="8">
        <v>10290</v>
      </c>
      <c r="D4169" s="12" t="s">
        <v>5836</v>
      </c>
      <c r="E4169" s="13">
        <v>44574</v>
      </c>
      <c r="F4169" s="12" t="s">
        <v>18489</v>
      </c>
      <c r="G4169" s="12">
        <f>IF(ISNUMBER(MATCH(C4169, FACT_ORDERS!C:C, 0)), 1, 0)</f>
        <v>1</v>
      </c>
      <c r="H4169" s="12">
        <f>COUNTIF(B:B,FACT_SEARCHES[[#This Row],[WD_PRODUCTS]])</f>
        <v>64</v>
      </c>
    </row>
    <row r="4170" spans="1:8" x14ac:dyDescent="0.3">
      <c r="A4170" s="12">
        <v>11168</v>
      </c>
      <c r="B4170" s="12">
        <v>241</v>
      </c>
      <c r="C4170" s="8">
        <v>10290</v>
      </c>
      <c r="D4170" s="12" t="s">
        <v>5837</v>
      </c>
      <c r="E4170" s="13">
        <v>44574</v>
      </c>
      <c r="F4170" s="12" t="s">
        <v>11784</v>
      </c>
      <c r="G4170" s="12">
        <f>IF(ISNUMBER(MATCH(C4170, FACT_ORDERS!C:C, 0)), 1, 0)</f>
        <v>1</v>
      </c>
      <c r="H4170" s="12">
        <f>COUNTIF(B:B,FACT_SEARCHES[[#This Row],[WD_PRODUCTS]])</f>
        <v>96</v>
      </c>
    </row>
    <row r="4171" spans="1:8" x14ac:dyDescent="0.3">
      <c r="A4171" s="12">
        <v>11169</v>
      </c>
      <c r="B4171" s="12">
        <v>230</v>
      </c>
      <c r="C4171" s="8">
        <v>10290</v>
      </c>
      <c r="D4171" s="12" t="s">
        <v>5838</v>
      </c>
      <c r="E4171" s="13">
        <v>44574</v>
      </c>
      <c r="F4171" s="12" t="s">
        <v>18490</v>
      </c>
      <c r="G4171" s="12">
        <f>IF(ISNUMBER(MATCH(C4171, FACT_ORDERS!C:C, 0)), 1, 0)</f>
        <v>1</v>
      </c>
      <c r="H4171" s="12">
        <f>COUNTIF(B:B,FACT_SEARCHES[[#This Row],[WD_PRODUCTS]])</f>
        <v>74</v>
      </c>
    </row>
    <row r="4172" spans="1:8" x14ac:dyDescent="0.3">
      <c r="A4172" s="12">
        <v>11170</v>
      </c>
      <c r="B4172" s="12">
        <v>200</v>
      </c>
      <c r="C4172" s="8">
        <v>10290</v>
      </c>
      <c r="D4172" s="12" t="s">
        <v>5839</v>
      </c>
      <c r="E4172" s="13">
        <v>44574</v>
      </c>
      <c r="F4172" s="12" t="s">
        <v>18491</v>
      </c>
      <c r="G4172" s="12">
        <f>IF(ISNUMBER(MATCH(C4172, FACT_ORDERS!C:C, 0)), 1, 0)</f>
        <v>1</v>
      </c>
      <c r="H4172" s="12">
        <f>COUNTIF(B:B,FACT_SEARCHES[[#This Row],[WD_PRODUCTS]])</f>
        <v>81</v>
      </c>
    </row>
    <row r="4173" spans="1:8" x14ac:dyDescent="0.3">
      <c r="A4173" s="12">
        <v>11171</v>
      </c>
      <c r="B4173" s="12">
        <v>251</v>
      </c>
      <c r="C4173" s="8">
        <v>10932</v>
      </c>
      <c r="D4173" s="12" t="s">
        <v>5840</v>
      </c>
      <c r="E4173" s="13">
        <v>44335</v>
      </c>
      <c r="F4173" s="12" t="s">
        <v>16890</v>
      </c>
      <c r="G4173" s="12">
        <f>IF(ISNUMBER(MATCH(C4173, FACT_ORDERS!C:C, 0)), 1, 0)</f>
        <v>1</v>
      </c>
      <c r="H4173" s="12">
        <f>COUNTIF(B:B,FACT_SEARCHES[[#This Row],[WD_PRODUCTS]])</f>
        <v>67</v>
      </c>
    </row>
    <row r="4174" spans="1:8" x14ac:dyDescent="0.3">
      <c r="A4174" s="12">
        <v>11172</v>
      </c>
      <c r="B4174" s="12">
        <v>244</v>
      </c>
      <c r="C4174" s="8">
        <v>10932</v>
      </c>
      <c r="D4174" s="12" t="s">
        <v>5841</v>
      </c>
      <c r="E4174" s="13">
        <v>44335</v>
      </c>
      <c r="F4174" s="12" t="s">
        <v>18492</v>
      </c>
      <c r="G4174" s="12">
        <f>IF(ISNUMBER(MATCH(C4174, FACT_ORDERS!C:C, 0)), 1, 0)</f>
        <v>1</v>
      </c>
      <c r="H4174" s="12">
        <f>COUNTIF(B:B,FACT_SEARCHES[[#This Row],[WD_PRODUCTS]])</f>
        <v>59</v>
      </c>
    </row>
    <row r="4175" spans="1:8" x14ac:dyDescent="0.3">
      <c r="A4175" s="12">
        <v>11173</v>
      </c>
      <c r="B4175" s="12">
        <v>267</v>
      </c>
      <c r="C4175" s="8">
        <v>10915</v>
      </c>
      <c r="D4175" s="12" t="s">
        <v>5842</v>
      </c>
      <c r="E4175" s="13">
        <v>45526</v>
      </c>
      <c r="F4175" s="12" t="s">
        <v>18493</v>
      </c>
      <c r="G4175" s="12">
        <f>IF(ISNUMBER(MATCH(C4175, FACT_ORDERS!C:C, 0)), 1, 0)</f>
        <v>0</v>
      </c>
      <c r="H4175" s="12">
        <f>COUNTIF(B:B,FACT_SEARCHES[[#This Row],[WD_PRODUCTS]])</f>
        <v>82</v>
      </c>
    </row>
    <row r="4176" spans="1:8" x14ac:dyDescent="0.3">
      <c r="A4176" s="12">
        <v>11174</v>
      </c>
      <c r="B4176" s="12">
        <v>241</v>
      </c>
      <c r="C4176" s="8">
        <v>10915</v>
      </c>
      <c r="D4176" s="12" t="s">
        <v>5843</v>
      </c>
      <c r="E4176" s="13">
        <v>45526</v>
      </c>
      <c r="F4176" s="12" t="s">
        <v>18494</v>
      </c>
      <c r="G4176" s="12">
        <f>IF(ISNUMBER(MATCH(C4176, FACT_ORDERS!C:C, 0)), 1, 0)</f>
        <v>0</v>
      </c>
      <c r="H4176" s="12">
        <f>COUNTIF(B:B,FACT_SEARCHES[[#This Row],[WD_PRODUCTS]])</f>
        <v>96</v>
      </c>
    </row>
    <row r="4177" spans="1:8" x14ac:dyDescent="0.3">
      <c r="A4177" s="12">
        <v>11175</v>
      </c>
      <c r="B4177" s="12">
        <v>263</v>
      </c>
      <c r="C4177" s="8">
        <v>10042</v>
      </c>
      <c r="D4177" s="12" t="s">
        <v>5844</v>
      </c>
      <c r="E4177" s="13">
        <v>44579</v>
      </c>
      <c r="F4177" s="12" t="s">
        <v>18495</v>
      </c>
      <c r="G4177" s="12">
        <f>IF(ISNUMBER(MATCH(C4177, FACT_ORDERS!C:C, 0)), 1, 0)</f>
        <v>0</v>
      </c>
      <c r="H4177" s="12">
        <f>COUNTIF(B:B,FACT_SEARCHES[[#This Row],[WD_PRODUCTS]])</f>
        <v>108</v>
      </c>
    </row>
    <row r="4178" spans="1:8" x14ac:dyDescent="0.3">
      <c r="A4178" s="12">
        <v>11176</v>
      </c>
      <c r="B4178" s="12">
        <v>284</v>
      </c>
      <c r="C4178" s="8">
        <v>10685</v>
      </c>
      <c r="D4178" s="12" t="s">
        <v>5845</v>
      </c>
      <c r="E4178" s="13">
        <v>45202</v>
      </c>
      <c r="F4178" s="12" t="s">
        <v>18496</v>
      </c>
      <c r="G4178" s="12">
        <f>IF(ISNUMBER(MATCH(C4178, FACT_ORDERS!C:C, 0)), 1, 0)</f>
        <v>0</v>
      </c>
      <c r="H4178" s="12">
        <f>COUNTIF(B:B,FACT_SEARCHES[[#This Row],[WD_PRODUCTS]])</f>
        <v>97</v>
      </c>
    </row>
    <row r="4179" spans="1:8" x14ac:dyDescent="0.3">
      <c r="A4179" s="12">
        <v>11177</v>
      </c>
      <c r="B4179" s="12">
        <v>282</v>
      </c>
      <c r="C4179" s="8">
        <v>10685</v>
      </c>
      <c r="D4179" s="12" t="s">
        <v>5846</v>
      </c>
      <c r="E4179" s="13">
        <v>45202</v>
      </c>
      <c r="F4179" s="12" t="s">
        <v>18497</v>
      </c>
      <c r="G4179" s="12">
        <f>IF(ISNUMBER(MATCH(C4179, FACT_ORDERS!C:C, 0)), 1, 0)</f>
        <v>0</v>
      </c>
      <c r="H4179" s="12">
        <f>COUNTIF(B:B,FACT_SEARCHES[[#This Row],[WD_PRODUCTS]])</f>
        <v>43</v>
      </c>
    </row>
    <row r="4180" spans="1:8" x14ac:dyDescent="0.3">
      <c r="A4180" s="12">
        <v>11178</v>
      </c>
      <c r="B4180" s="12">
        <v>262</v>
      </c>
      <c r="C4180" s="8">
        <v>10262</v>
      </c>
      <c r="D4180" s="12" t="s">
        <v>5847</v>
      </c>
      <c r="E4180" s="13">
        <v>44723</v>
      </c>
      <c r="F4180" s="12" t="s">
        <v>4091</v>
      </c>
      <c r="G4180" s="12">
        <f>IF(ISNUMBER(MATCH(C4180, FACT_ORDERS!C:C, 0)), 1, 0)</f>
        <v>1</v>
      </c>
      <c r="H4180" s="12">
        <f>COUNTIF(B:B,FACT_SEARCHES[[#This Row],[WD_PRODUCTS]])</f>
        <v>70</v>
      </c>
    </row>
    <row r="4181" spans="1:8" x14ac:dyDescent="0.3">
      <c r="A4181" s="12">
        <v>11179</v>
      </c>
      <c r="B4181" s="12">
        <v>211</v>
      </c>
      <c r="C4181" s="8">
        <v>10262</v>
      </c>
      <c r="D4181" s="12" t="s">
        <v>5848</v>
      </c>
      <c r="E4181" s="13">
        <v>44723</v>
      </c>
      <c r="F4181" s="12" t="s">
        <v>18498</v>
      </c>
      <c r="G4181" s="12">
        <f>IF(ISNUMBER(MATCH(C4181, FACT_ORDERS!C:C, 0)), 1, 0)</f>
        <v>1</v>
      </c>
      <c r="H4181" s="12">
        <f>COUNTIF(B:B,FACT_SEARCHES[[#This Row],[WD_PRODUCTS]])</f>
        <v>65</v>
      </c>
    </row>
    <row r="4182" spans="1:8" x14ac:dyDescent="0.3">
      <c r="A4182" s="12">
        <v>11180</v>
      </c>
      <c r="B4182" s="12">
        <v>277</v>
      </c>
      <c r="C4182" s="8">
        <v>10875</v>
      </c>
      <c r="D4182" s="12" t="s">
        <v>5849</v>
      </c>
      <c r="E4182" s="13">
        <v>45073</v>
      </c>
      <c r="F4182" s="12" t="s">
        <v>3823</v>
      </c>
      <c r="G4182" s="12">
        <f>IF(ISNUMBER(MATCH(C4182, FACT_ORDERS!C:C, 0)), 1, 0)</f>
        <v>1</v>
      </c>
      <c r="H4182" s="12">
        <f>COUNTIF(B:B,FACT_SEARCHES[[#This Row],[WD_PRODUCTS]])</f>
        <v>98</v>
      </c>
    </row>
    <row r="4183" spans="1:8" x14ac:dyDescent="0.3">
      <c r="A4183" s="12">
        <v>11181</v>
      </c>
      <c r="B4183" s="12">
        <v>230</v>
      </c>
      <c r="C4183" s="8">
        <v>10875</v>
      </c>
      <c r="D4183" s="12" t="s">
        <v>5850</v>
      </c>
      <c r="E4183" s="13">
        <v>45073</v>
      </c>
      <c r="F4183" s="12" t="s">
        <v>18499</v>
      </c>
      <c r="G4183" s="12">
        <f>IF(ISNUMBER(MATCH(C4183, FACT_ORDERS!C:C, 0)), 1, 0)</f>
        <v>1</v>
      </c>
      <c r="H4183" s="12">
        <f>COUNTIF(B:B,FACT_SEARCHES[[#This Row],[WD_PRODUCTS]])</f>
        <v>74</v>
      </c>
    </row>
    <row r="4184" spans="1:8" x14ac:dyDescent="0.3">
      <c r="A4184" s="12">
        <v>11182</v>
      </c>
      <c r="B4184" s="12">
        <v>209</v>
      </c>
      <c r="C4184" s="8">
        <v>10807</v>
      </c>
      <c r="D4184" s="12" t="s">
        <v>5851</v>
      </c>
      <c r="E4184" s="13">
        <v>44995</v>
      </c>
      <c r="F4184" s="12" t="s">
        <v>18500</v>
      </c>
      <c r="G4184" s="12">
        <f>IF(ISNUMBER(MATCH(C4184, FACT_ORDERS!C:C, 0)), 1, 0)</f>
        <v>1</v>
      </c>
      <c r="H4184" s="12">
        <f>COUNTIF(B:B,FACT_SEARCHES[[#This Row],[WD_PRODUCTS]])</f>
        <v>91</v>
      </c>
    </row>
    <row r="4185" spans="1:8" x14ac:dyDescent="0.3">
      <c r="A4185" s="12">
        <v>11183</v>
      </c>
      <c r="B4185" s="12">
        <v>290</v>
      </c>
      <c r="C4185" s="8">
        <v>10807</v>
      </c>
      <c r="D4185" s="12" t="s">
        <v>5852</v>
      </c>
      <c r="E4185" s="13">
        <v>44995</v>
      </c>
      <c r="F4185" s="12" t="s">
        <v>18501</v>
      </c>
      <c r="G4185" s="12">
        <f>IF(ISNUMBER(MATCH(C4185, FACT_ORDERS!C:C, 0)), 1, 0)</f>
        <v>1</v>
      </c>
      <c r="H4185" s="12">
        <f>COUNTIF(B:B,FACT_SEARCHES[[#This Row],[WD_PRODUCTS]])</f>
        <v>47</v>
      </c>
    </row>
    <row r="4186" spans="1:8" x14ac:dyDescent="0.3">
      <c r="A4186" s="12">
        <v>11184</v>
      </c>
      <c r="B4186" s="12">
        <v>238</v>
      </c>
      <c r="C4186" s="8">
        <v>10807</v>
      </c>
      <c r="D4186" s="12" t="s">
        <v>5853</v>
      </c>
      <c r="E4186" s="13">
        <v>44995</v>
      </c>
      <c r="F4186" s="12" t="s">
        <v>18502</v>
      </c>
      <c r="G4186" s="12">
        <f>IF(ISNUMBER(MATCH(C4186, FACT_ORDERS!C:C, 0)), 1, 0)</f>
        <v>1</v>
      </c>
      <c r="H4186" s="12">
        <f>COUNTIF(B:B,FACT_SEARCHES[[#This Row],[WD_PRODUCTS]])</f>
        <v>57</v>
      </c>
    </row>
    <row r="4187" spans="1:8" x14ac:dyDescent="0.3">
      <c r="A4187" s="12">
        <v>11185</v>
      </c>
      <c r="B4187" s="12">
        <v>266</v>
      </c>
      <c r="C4187" s="8">
        <v>10633</v>
      </c>
      <c r="D4187" s="12" t="s">
        <v>5854</v>
      </c>
      <c r="E4187" s="13">
        <v>45317</v>
      </c>
      <c r="F4187" s="12" t="s">
        <v>18503</v>
      </c>
      <c r="G4187" s="12">
        <f>IF(ISNUMBER(MATCH(C4187, FACT_ORDERS!C:C, 0)), 1, 0)</f>
        <v>1</v>
      </c>
      <c r="H4187" s="12">
        <f>COUNTIF(B:B,FACT_SEARCHES[[#This Row],[WD_PRODUCTS]])</f>
        <v>94</v>
      </c>
    </row>
    <row r="4188" spans="1:8" x14ac:dyDescent="0.3">
      <c r="A4188" s="12">
        <v>11186</v>
      </c>
      <c r="B4188" s="12">
        <v>222</v>
      </c>
      <c r="C4188" s="8">
        <v>10633</v>
      </c>
      <c r="D4188" s="12" t="s">
        <v>5855</v>
      </c>
      <c r="E4188" s="13">
        <v>45317</v>
      </c>
      <c r="F4188" s="12" t="s">
        <v>18504</v>
      </c>
      <c r="G4188" s="12">
        <f>IF(ISNUMBER(MATCH(C4188, FACT_ORDERS!C:C, 0)), 1, 0)</f>
        <v>1</v>
      </c>
      <c r="H4188" s="12">
        <f>COUNTIF(B:B,FACT_SEARCHES[[#This Row],[WD_PRODUCTS]])</f>
        <v>73</v>
      </c>
    </row>
    <row r="4189" spans="1:8" x14ac:dyDescent="0.3">
      <c r="A4189" s="12">
        <v>11187</v>
      </c>
      <c r="B4189" s="12">
        <v>277</v>
      </c>
      <c r="C4189" s="8">
        <v>10633</v>
      </c>
      <c r="D4189" s="12" t="s">
        <v>5856</v>
      </c>
      <c r="E4189" s="13">
        <v>45317</v>
      </c>
      <c r="F4189" s="12" t="s">
        <v>18505</v>
      </c>
      <c r="G4189" s="12">
        <f>IF(ISNUMBER(MATCH(C4189, FACT_ORDERS!C:C, 0)), 1, 0)</f>
        <v>1</v>
      </c>
      <c r="H4189" s="12">
        <f>COUNTIF(B:B,FACT_SEARCHES[[#This Row],[WD_PRODUCTS]])</f>
        <v>98</v>
      </c>
    </row>
    <row r="4190" spans="1:8" x14ac:dyDescent="0.3">
      <c r="A4190" s="12">
        <v>11188</v>
      </c>
      <c r="B4190" s="12">
        <v>208</v>
      </c>
      <c r="C4190" s="8">
        <v>10633</v>
      </c>
      <c r="D4190" s="12" t="s">
        <v>5857</v>
      </c>
      <c r="E4190" s="13">
        <v>45317</v>
      </c>
      <c r="F4190" s="12" t="s">
        <v>18506</v>
      </c>
      <c r="G4190" s="12">
        <f>IF(ISNUMBER(MATCH(C4190, FACT_ORDERS!C:C, 0)), 1, 0)</f>
        <v>1</v>
      </c>
      <c r="H4190" s="12">
        <f>COUNTIF(B:B,FACT_SEARCHES[[#This Row],[WD_PRODUCTS]])</f>
        <v>91</v>
      </c>
    </row>
    <row r="4191" spans="1:8" x14ac:dyDescent="0.3">
      <c r="A4191" s="12">
        <v>11189</v>
      </c>
      <c r="B4191" s="12">
        <v>204</v>
      </c>
      <c r="C4191" s="8">
        <v>10633</v>
      </c>
      <c r="D4191" s="12" t="s">
        <v>5858</v>
      </c>
      <c r="E4191" s="13">
        <v>45317</v>
      </c>
      <c r="F4191" s="12" t="s">
        <v>18507</v>
      </c>
      <c r="G4191" s="12">
        <f>IF(ISNUMBER(MATCH(C4191, FACT_ORDERS!C:C, 0)), 1, 0)</f>
        <v>1</v>
      </c>
      <c r="H4191" s="12">
        <f>COUNTIF(B:B,FACT_SEARCHES[[#This Row],[WD_PRODUCTS]])</f>
        <v>139</v>
      </c>
    </row>
    <row r="4192" spans="1:8" x14ac:dyDescent="0.3">
      <c r="A4192" s="12">
        <v>11190</v>
      </c>
      <c r="B4192" s="12">
        <v>203</v>
      </c>
      <c r="C4192" s="8">
        <v>10335</v>
      </c>
      <c r="D4192" s="12" t="s">
        <v>5859</v>
      </c>
      <c r="E4192" s="13">
        <v>45448</v>
      </c>
      <c r="F4192" s="12" t="s">
        <v>18508</v>
      </c>
      <c r="G4192" s="12">
        <f>IF(ISNUMBER(MATCH(C4192, FACT_ORDERS!C:C, 0)), 1, 0)</f>
        <v>0</v>
      </c>
      <c r="H4192" s="12">
        <f>COUNTIF(B:B,FACT_SEARCHES[[#This Row],[WD_PRODUCTS]])</f>
        <v>46</v>
      </c>
    </row>
    <row r="4193" spans="1:8" x14ac:dyDescent="0.3">
      <c r="A4193" s="12">
        <v>11191</v>
      </c>
      <c r="B4193" s="12">
        <v>218</v>
      </c>
      <c r="C4193" s="8">
        <v>10718</v>
      </c>
      <c r="D4193" s="12" t="s">
        <v>5860</v>
      </c>
      <c r="E4193" s="13">
        <v>45065</v>
      </c>
      <c r="F4193" s="12" t="s">
        <v>11463</v>
      </c>
      <c r="G4193" s="12">
        <f>IF(ISNUMBER(MATCH(C4193, FACT_ORDERS!C:C, 0)), 1, 0)</f>
        <v>1</v>
      </c>
      <c r="H4193" s="12">
        <f>COUNTIF(B:B,FACT_SEARCHES[[#This Row],[WD_PRODUCTS]])</f>
        <v>39</v>
      </c>
    </row>
    <row r="4194" spans="1:8" x14ac:dyDescent="0.3">
      <c r="A4194" s="12">
        <v>11192</v>
      </c>
      <c r="B4194" s="12">
        <v>268</v>
      </c>
      <c r="C4194" s="8">
        <v>10338</v>
      </c>
      <c r="D4194" s="12" t="s">
        <v>5861</v>
      </c>
      <c r="E4194" s="13">
        <v>45540</v>
      </c>
      <c r="F4194" s="12" t="s">
        <v>18509</v>
      </c>
      <c r="G4194" s="12">
        <f>IF(ISNUMBER(MATCH(C4194, FACT_ORDERS!C:C, 0)), 1, 0)</f>
        <v>0</v>
      </c>
      <c r="H4194" s="12">
        <f>COUNTIF(B:B,FACT_SEARCHES[[#This Row],[WD_PRODUCTS]])</f>
        <v>78</v>
      </c>
    </row>
    <row r="4195" spans="1:8" x14ac:dyDescent="0.3">
      <c r="A4195" s="12">
        <v>11193</v>
      </c>
      <c r="B4195" s="12">
        <v>230</v>
      </c>
      <c r="C4195" s="8">
        <v>10338</v>
      </c>
      <c r="D4195" s="12" t="s">
        <v>5862</v>
      </c>
      <c r="E4195" s="13">
        <v>45540</v>
      </c>
      <c r="F4195" s="12" t="s">
        <v>4673</v>
      </c>
      <c r="G4195" s="12">
        <f>IF(ISNUMBER(MATCH(C4195, FACT_ORDERS!C:C, 0)), 1, 0)</f>
        <v>0</v>
      </c>
      <c r="H4195" s="12">
        <f>COUNTIF(B:B,FACT_SEARCHES[[#This Row],[WD_PRODUCTS]])</f>
        <v>74</v>
      </c>
    </row>
    <row r="4196" spans="1:8" x14ac:dyDescent="0.3">
      <c r="A4196" s="12">
        <v>11194</v>
      </c>
      <c r="B4196" s="12">
        <v>296</v>
      </c>
      <c r="C4196" s="8">
        <v>10852</v>
      </c>
      <c r="D4196" s="12" t="s">
        <v>5863</v>
      </c>
      <c r="E4196" s="13">
        <v>45518</v>
      </c>
      <c r="F4196" s="12" t="s">
        <v>18510</v>
      </c>
      <c r="G4196" s="12">
        <f>IF(ISNUMBER(MATCH(C4196, FACT_ORDERS!C:C, 0)), 1, 0)</f>
        <v>0</v>
      </c>
      <c r="H4196" s="12">
        <f>COUNTIF(B:B,FACT_SEARCHES[[#This Row],[WD_PRODUCTS]])</f>
        <v>106</v>
      </c>
    </row>
    <row r="4197" spans="1:8" x14ac:dyDescent="0.3">
      <c r="A4197" s="12">
        <v>11195</v>
      </c>
      <c r="B4197" s="12">
        <v>266</v>
      </c>
      <c r="C4197" s="8">
        <v>10852</v>
      </c>
      <c r="D4197" s="12" t="s">
        <v>5864</v>
      </c>
      <c r="E4197" s="13">
        <v>45518</v>
      </c>
      <c r="F4197" s="12" t="s">
        <v>18511</v>
      </c>
      <c r="G4197" s="12">
        <f>IF(ISNUMBER(MATCH(C4197, FACT_ORDERS!C:C, 0)), 1, 0)</f>
        <v>0</v>
      </c>
      <c r="H4197" s="12">
        <f>COUNTIF(B:B,FACT_SEARCHES[[#This Row],[WD_PRODUCTS]])</f>
        <v>94</v>
      </c>
    </row>
    <row r="4198" spans="1:8" x14ac:dyDescent="0.3">
      <c r="A4198" s="12">
        <v>11196</v>
      </c>
      <c r="B4198" s="12">
        <v>271</v>
      </c>
      <c r="C4198" s="8">
        <v>10883</v>
      </c>
      <c r="D4198" s="12" t="s">
        <v>5865</v>
      </c>
      <c r="E4198" s="13">
        <v>44697</v>
      </c>
      <c r="F4198" s="12" t="s">
        <v>4149</v>
      </c>
      <c r="G4198" s="12">
        <f>IF(ISNUMBER(MATCH(C4198, FACT_ORDERS!C:C, 0)), 1, 0)</f>
        <v>0</v>
      </c>
      <c r="H4198" s="12">
        <f>COUNTIF(B:B,FACT_SEARCHES[[#This Row],[WD_PRODUCTS]])</f>
        <v>74</v>
      </c>
    </row>
    <row r="4199" spans="1:8" x14ac:dyDescent="0.3">
      <c r="A4199" s="12">
        <v>11197</v>
      </c>
      <c r="B4199" s="12">
        <v>255</v>
      </c>
      <c r="C4199" s="8">
        <v>10883</v>
      </c>
      <c r="D4199" s="12" t="s">
        <v>5866</v>
      </c>
      <c r="E4199" s="13">
        <v>44697</v>
      </c>
      <c r="F4199" s="12" t="s">
        <v>18512</v>
      </c>
      <c r="G4199" s="12">
        <f>IF(ISNUMBER(MATCH(C4199, FACT_ORDERS!C:C, 0)), 1, 0)</f>
        <v>0</v>
      </c>
      <c r="H4199" s="12">
        <f>COUNTIF(B:B,FACT_SEARCHES[[#This Row],[WD_PRODUCTS]])</f>
        <v>74</v>
      </c>
    </row>
    <row r="4200" spans="1:8" x14ac:dyDescent="0.3">
      <c r="A4200" s="12">
        <v>11198</v>
      </c>
      <c r="B4200" s="12">
        <v>296</v>
      </c>
      <c r="C4200" s="8">
        <v>10883</v>
      </c>
      <c r="D4200" s="12" t="s">
        <v>5867</v>
      </c>
      <c r="E4200" s="13">
        <v>44697</v>
      </c>
      <c r="F4200" s="12" t="s">
        <v>18513</v>
      </c>
      <c r="G4200" s="12">
        <f>IF(ISNUMBER(MATCH(C4200, FACT_ORDERS!C:C, 0)), 1, 0)</f>
        <v>0</v>
      </c>
      <c r="H4200" s="12">
        <f>COUNTIF(B:B,FACT_SEARCHES[[#This Row],[WD_PRODUCTS]])</f>
        <v>106</v>
      </c>
    </row>
    <row r="4201" spans="1:8" x14ac:dyDescent="0.3">
      <c r="A4201" s="12">
        <v>11199</v>
      </c>
      <c r="B4201" s="12">
        <v>200</v>
      </c>
      <c r="C4201" s="8">
        <v>10883</v>
      </c>
      <c r="D4201" s="12" t="s">
        <v>5868</v>
      </c>
      <c r="E4201" s="13">
        <v>44697</v>
      </c>
      <c r="F4201" s="12" t="s">
        <v>12072</v>
      </c>
      <c r="G4201" s="12">
        <f>IF(ISNUMBER(MATCH(C4201, FACT_ORDERS!C:C, 0)), 1, 0)</f>
        <v>0</v>
      </c>
      <c r="H4201" s="12">
        <f>COUNTIF(B:B,FACT_SEARCHES[[#This Row],[WD_PRODUCTS]])</f>
        <v>81</v>
      </c>
    </row>
    <row r="4202" spans="1:8" x14ac:dyDescent="0.3">
      <c r="A4202" s="12">
        <v>11200</v>
      </c>
      <c r="B4202" s="12">
        <v>227</v>
      </c>
      <c r="C4202" s="8">
        <v>10883</v>
      </c>
      <c r="D4202" s="12" t="s">
        <v>5869</v>
      </c>
      <c r="E4202" s="13">
        <v>44697</v>
      </c>
      <c r="F4202" s="12" t="s">
        <v>18514</v>
      </c>
      <c r="G4202" s="12">
        <f>IF(ISNUMBER(MATCH(C4202, FACT_ORDERS!C:C, 0)), 1, 0)</f>
        <v>0</v>
      </c>
      <c r="H4202" s="12">
        <f>COUNTIF(B:B,FACT_SEARCHES[[#This Row],[WD_PRODUCTS]])</f>
        <v>93</v>
      </c>
    </row>
    <row r="4203" spans="1:8" x14ac:dyDescent="0.3">
      <c r="A4203" s="12">
        <v>11201</v>
      </c>
      <c r="B4203" s="12">
        <v>210</v>
      </c>
      <c r="C4203" s="8">
        <v>10928</v>
      </c>
      <c r="D4203" s="12" t="s">
        <v>5870</v>
      </c>
      <c r="E4203" s="13">
        <v>45236</v>
      </c>
      <c r="F4203" s="12" t="s">
        <v>18515</v>
      </c>
      <c r="G4203" s="12">
        <f>IF(ISNUMBER(MATCH(C4203, FACT_ORDERS!C:C, 0)), 1, 0)</f>
        <v>1</v>
      </c>
      <c r="H4203" s="12">
        <f>COUNTIF(B:B,FACT_SEARCHES[[#This Row],[WD_PRODUCTS]])</f>
        <v>77</v>
      </c>
    </row>
    <row r="4204" spans="1:8" x14ac:dyDescent="0.3">
      <c r="A4204" s="12">
        <v>11202</v>
      </c>
      <c r="B4204" s="12">
        <v>234</v>
      </c>
      <c r="C4204" s="8">
        <v>10963</v>
      </c>
      <c r="D4204" s="12" t="s">
        <v>5871</v>
      </c>
      <c r="E4204" s="13">
        <v>45303</v>
      </c>
      <c r="F4204" s="12" t="s">
        <v>18516</v>
      </c>
      <c r="G4204" s="12">
        <f>IF(ISNUMBER(MATCH(C4204, FACT_ORDERS!C:C, 0)), 1, 0)</f>
        <v>1</v>
      </c>
      <c r="H4204" s="12">
        <f>COUNTIF(B:B,FACT_SEARCHES[[#This Row],[WD_PRODUCTS]])</f>
        <v>77</v>
      </c>
    </row>
    <row r="4205" spans="1:8" x14ac:dyDescent="0.3">
      <c r="A4205" s="12">
        <v>11203</v>
      </c>
      <c r="B4205" s="12">
        <v>292</v>
      </c>
      <c r="C4205" s="8">
        <v>10828</v>
      </c>
      <c r="D4205" s="12" t="s">
        <v>5872</v>
      </c>
      <c r="E4205" s="13">
        <v>44260</v>
      </c>
      <c r="F4205" s="12" t="s">
        <v>18517</v>
      </c>
      <c r="G4205" s="12">
        <f>IF(ISNUMBER(MATCH(C4205, FACT_ORDERS!C:C, 0)), 1, 0)</f>
        <v>1</v>
      </c>
      <c r="H4205" s="12">
        <f>COUNTIF(B:B,FACT_SEARCHES[[#This Row],[WD_PRODUCTS]])</f>
        <v>95</v>
      </c>
    </row>
    <row r="4206" spans="1:8" x14ac:dyDescent="0.3">
      <c r="A4206" s="12">
        <v>11204</v>
      </c>
      <c r="B4206" s="12">
        <v>264</v>
      </c>
      <c r="C4206" s="8">
        <v>10103</v>
      </c>
      <c r="D4206" s="12" t="s">
        <v>5873</v>
      </c>
      <c r="E4206" s="13">
        <v>45319</v>
      </c>
      <c r="F4206" s="12" t="s">
        <v>18518</v>
      </c>
      <c r="G4206" s="12">
        <f>IF(ISNUMBER(MATCH(C4206, FACT_ORDERS!C:C, 0)), 1, 0)</f>
        <v>0</v>
      </c>
      <c r="H4206" s="12">
        <f>COUNTIF(B:B,FACT_SEARCHES[[#This Row],[WD_PRODUCTS]])</f>
        <v>53</v>
      </c>
    </row>
    <row r="4207" spans="1:8" x14ac:dyDescent="0.3">
      <c r="A4207" s="12">
        <v>11205</v>
      </c>
      <c r="B4207" s="12">
        <v>299</v>
      </c>
      <c r="C4207" s="8">
        <v>10492</v>
      </c>
      <c r="D4207" s="12" t="s">
        <v>5874</v>
      </c>
      <c r="E4207" s="13">
        <v>45385</v>
      </c>
      <c r="F4207" s="12" t="s">
        <v>18519</v>
      </c>
      <c r="G4207" s="12">
        <f>IF(ISNUMBER(MATCH(C4207, FACT_ORDERS!C:C, 0)), 1, 0)</f>
        <v>1</v>
      </c>
      <c r="H4207" s="12">
        <f>COUNTIF(B:B,FACT_SEARCHES[[#This Row],[WD_PRODUCTS]])</f>
        <v>125</v>
      </c>
    </row>
    <row r="4208" spans="1:8" x14ac:dyDescent="0.3">
      <c r="A4208" s="12">
        <v>11206</v>
      </c>
      <c r="B4208" s="12">
        <v>296</v>
      </c>
      <c r="C4208" s="8">
        <v>10492</v>
      </c>
      <c r="D4208" s="12" t="s">
        <v>5875</v>
      </c>
      <c r="E4208" s="13">
        <v>45385</v>
      </c>
      <c r="F4208" s="12" t="s">
        <v>18520</v>
      </c>
      <c r="G4208" s="12">
        <f>IF(ISNUMBER(MATCH(C4208, FACT_ORDERS!C:C, 0)), 1, 0)</f>
        <v>1</v>
      </c>
      <c r="H4208" s="12">
        <f>COUNTIF(B:B,FACT_SEARCHES[[#This Row],[WD_PRODUCTS]])</f>
        <v>106</v>
      </c>
    </row>
    <row r="4209" spans="1:8" x14ac:dyDescent="0.3">
      <c r="A4209" s="12">
        <v>11207</v>
      </c>
      <c r="B4209" s="12">
        <v>251</v>
      </c>
      <c r="C4209" s="8">
        <v>10492</v>
      </c>
      <c r="D4209" s="12" t="s">
        <v>5876</v>
      </c>
      <c r="E4209" s="13">
        <v>45385</v>
      </c>
      <c r="F4209" s="12" t="s">
        <v>18521</v>
      </c>
      <c r="G4209" s="12">
        <f>IF(ISNUMBER(MATCH(C4209, FACT_ORDERS!C:C, 0)), 1, 0)</f>
        <v>1</v>
      </c>
      <c r="H4209" s="12">
        <f>COUNTIF(B:B,FACT_SEARCHES[[#This Row],[WD_PRODUCTS]])</f>
        <v>67</v>
      </c>
    </row>
    <row r="4210" spans="1:8" x14ac:dyDescent="0.3">
      <c r="A4210" s="12">
        <v>11208</v>
      </c>
      <c r="B4210" s="12">
        <v>207</v>
      </c>
      <c r="C4210" s="8">
        <v>10492</v>
      </c>
      <c r="D4210" s="12" t="s">
        <v>5877</v>
      </c>
      <c r="E4210" s="13">
        <v>45385</v>
      </c>
      <c r="F4210" s="12" t="s">
        <v>18522</v>
      </c>
      <c r="G4210" s="12">
        <f>IF(ISNUMBER(MATCH(C4210, FACT_ORDERS!C:C, 0)), 1, 0)</f>
        <v>1</v>
      </c>
      <c r="H4210" s="12">
        <f>COUNTIF(B:B,FACT_SEARCHES[[#This Row],[WD_PRODUCTS]])</f>
        <v>47</v>
      </c>
    </row>
    <row r="4211" spans="1:8" x14ac:dyDescent="0.3">
      <c r="A4211" s="12">
        <v>11209</v>
      </c>
      <c r="B4211" s="12">
        <v>231</v>
      </c>
      <c r="C4211" s="8">
        <v>10282</v>
      </c>
      <c r="D4211" s="12" t="s">
        <v>5878</v>
      </c>
      <c r="E4211" s="13">
        <v>45450</v>
      </c>
      <c r="F4211" s="12" t="s">
        <v>4362</v>
      </c>
      <c r="G4211" s="12">
        <f>IF(ISNUMBER(MATCH(C4211, FACT_ORDERS!C:C, 0)), 1, 0)</f>
        <v>1</v>
      </c>
      <c r="H4211" s="12">
        <f>COUNTIF(B:B,FACT_SEARCHES[[#This Row],[WD_PRODUCTS]])</f>
        <v>58</v>
      </c>
    </row>
    <row r="4212" spans="1:8" x14ac:dyDescent="0.3">
      <c r="A4212" s="12">
        <v>11210</v>
      </c>
      <c r="B4212" s="12">
        <v>284</v>
      </c>
      <c r="C4212" s="8">
        <v>10820</v>
      </c>
      <c r="D4212" s="12" t="s">
        <v>5879</v>
      </c>
      <c r="E4212" s="13">
        <v>45472</v>
      </c>
      <c r="F4212" s="12" t="s">
        <v>3437</v>
      </c>
      <c r="G4212" s="12">
        <f>IF(ISNUMBER(MATCH(C4212, FACT_ORDERS!C:C, 0)), 1, 0)</f>
        <v>1</v>
      </c>
      <c r="H4212" s="12">
        <f>COUNTIF(B:B,FACT_SEARCHES[[#This Row],[WD_PRODUCTS]])</f>
        <v>97</v>
      </c>
    </row>
    <row r="4213" spans="1:8" x14ac:dyDescent="0.3">
      <c r="A4213" s="12">
        <v>11211</v>
      </c>
      <c r="B4213" s="12">
        <v>222</v>
      </c>
      <c r="C4213" s="8">
        <v>10694</v>
      </c>
      <c r="D4213" s="12" t="s">
        <v>5880</v>
      </c>
      <c r="E4213" s="13">
        <v>45187</v>
      </c>
      <c r="F4213" s="12" t="s">
        <v>18523</v>
      </c>
      <c r="G4213" s="12">
        <f>IF(ISNUMBER(MATCH(C4213, FACT_ORDERS!C:C, 0)), 1, 0)</f>
        <v>0</v>
      </c>
      <c r="H4213" s="12">
        <f>COUNTIF(B:B,FACT_SEARCHES[[#This Row],[WD_PRODUCTS]])</f>
        <v>73</v>
      </c>
    </row>
    <row r="4214" spans="1:8" x14ac:dyDescent="0.3">
      <c r="A4214" s="12">
        <v>11212</v>
      </c>
      <c r="B4214" s="12">
        <v>210</v>
      </c>
      <c r="C4214" s="8">
        <v>10908</v>
      </c>
      <c r="D4214" s="12" t="s">
        <v>5881</v>
      </c>
      <c r="E4214" s="13">
        <v>45057</v>
      </c>
      <c r="F4214" s="12" t="s">
        <v>4664</v>
      </c>
      <c r="G4214" s="12">
        <f>IF(ISNUMBER(MATCH(C4214, FACT_ORDERS!C:C, 0)), 1, 0)</f>
        <v>0</v>
      </c>
      <c r="H4214" s="12">
        <f>COUNTIF(B:B,FACT_SEARCHES[[#This Row],[WD_PRODUCTS]])</f>
        <v>77</v>
      </c>
    </row>
    <row r="4215" spans="1:8" x14ac:dyDescent="0.3">
      <c r="A4215" s="12">
        <v>11213</v>
      </c>
      <c r="B4215" s="12">
        <v>258</v>
      </c>
      <c r="C4215" s="8">
        <v>10908</v>
      </c>
      <c r="D4215" s="12" t="s">
        <v>5882</v>
      </c>
      <c r="E4215" s="13">
        <v>45057</v>
      </c>
      <c r="F4215" s="12" t="s">
        <v>18524</v>
      </c>
      <c r="G4215" s="12">
        <f>IF(ISNUMBER(MATCH(C4215, FACT_ORDERS!C:C, 0)), 1, 0)</f>
        <v>0</v>
      </c>
      <c r="H4215" s="12">
        <f>COUNTIF(B:B,FACT_SEARCHES[[#This Row],[WD_PRODUCTS]])</f>
        <v>57</v>
      </c>
    </row>
    <row r="4216" spans="1:8" x14ac:dyDescent="0.3">
      <c r="A4216" s="12">
        <v>11214</v>
      </c>
      <c r="B4216" s="12">
        <v>286</v>
      </c>
      <c r="C4216" s="8">
        <v>10908</v>
      </c>
      <c r="D4216" s="12" t="s">
        <v>5883</v>
      </c>
      <c r="E4216" s="13">
        <v>45057</v>
      </c>
      <c r="F4216" s="12" t="s">
        <v>18525</v>
      </c>
      <c r="G4216" s="12">
        <f>IF(ISNUMBER(MATCH(C4216, FACT_ORDERS!C:C, 0)), 1, 0)</f>
        <v>0</v>
      </c>
      <c r="H4216" s="12">
        <f>COUNTIF(B:B,FACT_SEARCHES[[#This Row],[WD_PRODUCTS]])</f>
        <v>71</v>
      </c>
    </row>
    <row r="4217" spans="1:8" x14ac:dyDescent="0.3">
      <c r="A4217" s="12">
        <v>11215</v>
      </c>
      <c r="B4217" s="12">
        <v>260</v>
      </c>
      <c r="C4217" s="8">
        <v>10908</v>
      </c>
      <c r="D4217" s="12" t="s">
        <v>5884</v>
      </c>
      <c r="E4217" s="13">
        <v>45057</v>
      </c>
      <c r="F4217" s="12" t="s">
        <v>18526</v>
      </c>
      <c r="G4217" s="12">
        <f>IF(ISNUMBER(MATCH(C4217, FACT_ORDERS!C:C, 0)), 1, 0)</f>
        <v>0</v>
      </c>
      <c r="H4217" s="12">
        <f>COUNTIF(B:B,FACT_SEARCHES[[#This Row],[WD_PRODUCTS]])</f>
        <v>86</v>
      </c>
    </row>
    <row r="4218" spans="1:8" x14ac:dyDescent="0.3">
      <c r="A4218" s="12">
        <v>11216</v>
      </c>
      <c r="B4218" s="12">
        <v>248</v>
      </c>
      <c r="C4218" s="8">
        <v>10908</v>
      </c>
      <c r="D4218" s="12" t="s">
        <v>5885</v>
      </c>
      <c r="E4218" s="13">
        <v>45057</v>
      </c>
      <c r="F4218" s="12" t="s">
        <v>18527</v>
      </c>
      <c r="G4218" s="12">
        <f>IF(ISNUMBER(MATCH(C4218, FACT_ORDERS!C:C, 0)), 1, 0)</f>
        <v>0</v>
      </c>
      <c r="H4218" s="12">
        <f>COUNTIF(B:B,FACT_SEARCHES[[#This Row],[WD_PRODUCTS]])</f>
        <v>101</v>
      </c>
    </row>
    <row r="4219" spans="1:8" x14ac:dyDescent="0.3">
      <c r="A4219" s="12">
        <v>11217</v>
      </c>
      <c r="B4219" s="12">
        <v>244</v>
      </c>
      <c r="C4219" s="8">
        <v>10908</v>
      </c>
      <c r="D4219" s="12" t="s">
        <v>5886</v>
      </c>
      <c r="E4219" s="13">
        <v>45057</v>
      </c>
      <c r="F4219" s="12" t="s">
        <v>18528</v>
      </c>
      <c r="G4219" s="12">
        <f>IF(ISNUMBER(MATCH(C4219, FACT_ORDERS!C:C, 0)), 1, 0)</f>
        <v>0</v>
      </c>
      <c r="H4219" s="12">
        <f>COUNTIF(B:B,FACT_SEARCHES[[#This Row],[WD_PRODUCTS]])</f>
        <v>59</v>
      </c>
    </row>
    <row r="4220" spans="1:8" x14ac:dyDescent="0.3">
      <c r="A4220" s="12">
        <v>11218</v>
      </c>
      <c r="B4220" s="12">
        <v>288</v>
      </c>
      <c r="C4220" s="8">
        <v>10600</v>
      </c>
      <c r="D4220" s="12" t="s">
        <v>5887</v>
      </c>
      <c r="E4220" s="13">
        <v>45115</v>
      </c>
      <c r="F4220" s="12" t="s">
        <v>18529</v>
      </c>
      <c r="G4220" s="12">
        <f>IF(ISNUMBER(MATCH(C4220, FACT_ORDERS!C:C, 0)), 1, 0)</f>
        <v>0</v>
      </c>
      <c r="H4220" s="12">
        <f>COUNTIF(B:B,FACT_SEARCHES[[#This Row],[WD_PRODUCTS]])</f>
        <v>106</v>
      </c>
    </row>
    <row r="4221" spans="1:8" x14ac:dyDescent="0.3">
      <c r="A4221" s="12">
        <v>11219</v>
      </c>
      <c r="B4221" s="12">
        <v>255</v>
      </c>
      <c r="C4221" s="8">
        <v>10600</v>
      </c>
      <c r="D4221" s="12" t="s">
        <v>5888</v>
      </c>
      <c r="E4221" s="13">
        <v>45115</v>
      </c>
      <c r="F4221" s="12" t="s">
        <v>18530</v>
      </c>
      <c r="G4221" s="12">
        <f>IF(ISNUMBER(MATCH(C4221, FACT_ORDERS!C:C, 0)), 1, 0)</f>
        <v>0</v>
      </c>
      <c r="H4221" s="12">
        <f>COUNTIF(B:B,FACT_SEARCHES[[#This Row],[WD_PRODUCTS]])</f>
        <v>74</v>
      </c>
    </row>
    <row r="4222" spans="1:8" x14ac:dyDescent="0.3">
      <c r="A4222" s="12">
        <v>11220</v>
      </c>
      <c r="B4222" s="12">
        <v>226</v>
      </c>
      <c r="C4222" s="8">
        <v>10600</v>
      </c>
      <c r="D4222" s="12" t="s">
        <v>5889</v>
      </c>
      <c r="E4222" s="13">
        <v>45115</v>
      </c>
      <c r="F4222" s="12" t="s">
        <v>18531</v>
      </c>
      <c r="G4222" s="12">
        <f>IF(ISNUMBER(MATCH(C4222, FACT_ORDERS!C:C, 0)), 1, 0)</f>
        <v>0</v>
      </c>
      <c r="H4222" s="12">
        <f>COUNTIF(B:B,FACT_SEARCHES[[#This Row],[WD_PRODUCTS]])</f>
        <v>56</v>
      </c>
    </row>
    <row r="4223" spans="1:8" x14ac:dyDescent="0.3">
      <c r="A4223" s="12">
        <v>11221</v>
      </c>
      <c r="B4223" s="12">
        <v>212</v>
      </c>
      <c r="C4223" s="8">
        <v>10588</v>
      </c>
      <c r="D4223" s="12" t="s">
        <v>5890</v>
      </c>
      <c r="E4223" s="13">
        <v>45457</v>
      </c>
      <c r="F4223" s="12" t="s">
        <v>18532</v>
      </c>
      <c r="G4223" s="12">
        <f>IF(ISNUMBER(MATCH(C4223, FACT_ORDERS!C:C, 0)), 1, 0)</f>
        <v>1</v>
      </c>
      <c r="H4223" s="12">
        <f>COUNTIF(B:B,FACT_SEARCHES[[#This Row],[WD_PRODUCTS]])</f>
        <v>67</v>
      </c>
    </row>
    <row r="4224" spans="1:8" x14ac:dyDescent="0.3">
      <c r="A4224" s="12">
        <v>11222</v>
      </c>
      <c r="B4224" s="12">
        <v>237</v>
      </c>
      <c r="C4224" s="8">
        <v>10588</v>
      </c>
      <c r="D4224" s="12" t="s">
        <v>5891</v>
      </c>
      <c r="E4224" s="13">
        <v>45457</v>
      </c>
      <c r="F4224" s="12" t="s">
        <v>18533</v>
      </c>
      <c r="G4224" s="12">
        <f>IF(ISNUMBER(MATCH(C4224, FACT_ORDERS!C:C, 0)), 1, 0)</f>
        <v>1</v>
      </c>
      <c r="H4224" s="12">
        <f>COUNTIF(B:B,FACT_SEARCHES[[#This Row],[WD_PRODUCTS]])</f>
        <v>99</v>
      </c>
    </row>
    <row r="4225" spans="1:8" x14ac:dyDescent="0.3">
      <c r="A4225" s="12">
        <v>11223</v>
      </c>
      <c r="B4225" s="12">
        <v>227</v>
      </c>
      <c r="C4225" s="8">
        <v>10588</v>
      </c>
      <c r="D4225" s="12" t="s">
        <v>5892</v>
      </c>
      <c r="E4225" s="13">
        <v>45457</v>
      </c>
      <c r="F4225" s="12" t="s">
        <v>18534</v>
      </c>
      <c r="G4225" s="12">
        <f>IF(ISNUMBER(MATCH(C4225, FACT_ORDERS!C:C, 0)), 1, 0)</f>
        <v>1</v>
      </c>
      <c r="H4225" s="12">
        <f>COUNTIF(B:B,FACT_SEARCHES[[#This Row],[WD_PRODUCTS]])</f>
        <v>93</v>
      </c>
    </row>
    <row r="4226" spans="1:8" x14ac:dyDescent="0.3">
      <c r="A4226" s="12">
        <v>11224</v>
      </c>
      <c r="B4226" s="12">
        <v>266</v>
      </c>
      <c r="C4226" s="8">
        <v>10736</v>
      </c>
      <c r="D4226" s="12" t="s">
        <v>5893</v>
      </c>
      <c r="E4226" s="13">
        <v>45534</v>
      </c>
      <c r="F4226" s="12" t="s">
        <v>18535</v>
      </c>
      <c r="G4226" s="12">
        <f>IF(ISNUMBER(MATCH(C4226, FACT_ORDERS!C:C, 0)), 1, 0)</f>
        <v>1</v>
      </c>
      <c r="H4226" s="12">
        <f>COUNTIF(B:B,FACT_SEARCHES[[#This Row],[WD_PRODUCTS]])</f>
        <v>94</v>
      </c>
    </row>
    <row r="4227" spans="1:8" x14ac:dyDescent="0.3">
      <c r="A4227" s="12">
        <v>11225</v>
      </c>
      <c r="B4227" s="12">
        <v>255</v>
      </c>
      <c r="C4227" s="8">
        <v>10736</v>
      </c>
      <c r="D4227" s="12" t="s">
        <v>5894</v>
      </c>
      <c r="E4227" s="13">
        <v>45534</v>
      </c>
      <c r="F4227" s="12" t="s">
        <v>14092</v>
      </c>
      <c r="G4227" s="12">
        <f>IF(ISNUMBER(MATCH(C4227, FACT_ORDERS!C:C, 0)), 1, 0)</f>
        <v>1</v>
      </c>
      <c r="H4227" s="12">
        <f>COUNTIF(B:B,FACT_SEARCHES[[#This Row],[WD_PRODUCTS]])</f>
        <v>74</v>
      </c>
    </row>
    <row r="4228" spans="1:8" x14ac:dyDescent="0.3">
      <c r="A4228" s="12">
        <v>11226</v>
      </c>
      <c r="B4228" s="12">
        <v>262</v>
      </c>
      <c r="C4228" s="8">
        <v>10736</v>
      </c>
      <c r="D4228" s="12" t="s">
        <v>5895</v>
      </c>
      <c r="E4228" s="13">
        <v>45534</v>
      </c>
      <c r="F4228" s="12" t="s">
        <v>18536</v>
      </c>
      <c r="G4228" s="12">
        <f>IF(ISNUMBER(MATCH(C4228, FACT_ORDERS!C:C, 0)), 1, 0)</f>
        <v>1</v>
      </c>
      <c r="H4228" s="12">
        <f>COUNTIF(B:B,FACT_SEARCHES[[#This Row],[WD_PRODUCTS]])</f>
        <v>70</v>
      </c>
    </row>
    <row r="4229" spans="1:8" x14ac:dyDescent="0.3">
      <c r="A4229" s="12">
        <v>11227</v>
      </c>
      <c r="B4229" s="12">
        <v>260</v>
      </c>
      <c r="C4229" s="8">
        <v>10199</v>
      </c>
      <c r="D4229" s="12" t="s">
        <v>5896</v>
      </c>
      <c r="E4229" s="13">
        <v>45007</v>
      </c>
      <c r="F4229" s="12" t="s">
        <v>12351</v>
      </c>
      <c r="G4229" s="12">
        <f>IF(ISNUMBER(MATCH(C4229, FACT_ORDERS!C:C, 0)), 1, 0)</f>
        <v>0</v>
      </c>
      <c r="H4229" s="12">
        <f>COUNTIF(B:B,FACT_SEARCHES[[#This Row],[WD_PRODUCTS]])</f>
        <v>86</v>
      </c>
    </row>
    <row r="4230" spans="1:8" x14ac:dyDescent="0.3">
      <c r="A4230" s="12">
        <v>11228</v>
      </c>
      <c r="B4230" s="12">
        <v>219</v>
      </c>
      <c r="C4230" s="8">
        <v>10199</v>
      </c>
      <c r="D4230" s="12" t="s">
        <v>5897</v>
      </c>
      <c r="E4230" s="13">
        <v>45007</v>
      </c>
      <c r="F4230" s="12" t="s">
        <v>18537</v>
      </c>
      <c r="G4230" s="12">
        <f>IF(ISNUMBER(MATCH(C4230, FACT_ORDERS!C:C, 0)), 1, 0)</f>
        <v>0</v>
      </c>
      <c r="H4230" s="12">
        <f>COUNTIF(B:B,FACT_SEARCHES[[#This Row],[WD_PRODUCTS]])</f>
        <v>83</v>
      </c>
    </row>
    <row r="4231" spans="1:8" x14ac:dyDescent="0.3">
      <c r="A4231" s="12">
        <v>11229</v>
      </c>
      <c r="B4231" s="12">
        <v>296</v>
      </c>
      <c r="C4231" s="8">
        <v>10199</v>
      </c>
      <c r="D4231" s="12" t="s">
        <v>5898</v>
      </c>
      <c r="E4231" s="13">
        <v>45007</v>
      </c>
      <c r="F4231" s="12" t="s">
        <v>18538</v>
      </c>
      <c r="G4231" s="12">
        <f>IF(ISNUMBER(MATCH(C4231, FACT_ORDERS!C:C, 0)), 1, 0)</f>
        <v>0</v>
      </c>
      <c r="H4231" s="12">
        <f>COUNTIF(B:B,FACT_SEARCHES[[#This Row],[WD_PRODUCTS]])</f>
        <v>106</v>
      </c>
    </row>
    <row r="4232" spans="1:8" x14ac:dyDescent="0.3">
      <c r="A4232" s="12">
        <v>11230</v>
      </c>
      <c r="B4232" s="12">
        <v>245</v>
      </c>
      <c r="C4232" s="8">
        <v>10199</v>
      </c>
      <c r="D4232" s="12" t="s">
        <v>5899</v>
      </c>
      <c r="E4232" s="13">
        <v>45007</v>
      </c>
      <c r="F4232" s="12" t="s">
        <v>18539</v>
      </c>
      <c r="G4232" s="12">
        <f>IF(ISNUMBER(MATCH(C4232, FACT_ORDERS!C:C, 0)), 1, 0)</f>
        <v>0</v>
      </c>
      <c r="H4232" s="12">
        <f>COUNTIF(B:B,FACT_SEARCHES[[#This Row],[WD_PRODUCTS]])</f>
        <v>58</v>
      </c>
    </row>
    <row r="4233" spans="1:8" x14ac:dyDescent="0.3">
      <c r="A4233" s="12">
        <v>11231</v>
      </c>
      <c r="B4233" s="12">
        <v>246</v>
      </c>
      <c r="C4233" s="8">
        <v>10303</v>
      </c>
      <c r="D4233" s="12" t="s">
        <v>5900</v>
      </c>
      <c r="E4233" s="13">
        <v>45238</v>
      </c>
      <c r="F4233" s="12" t="s">
        <v>18540</v>
      </c>
      <c r="G4233" s="12">
        <f>IF(ISNUMBER(MATCH(C4233, FACT_ORDERS!C:C, 0)), 1, 0)</f>
        <v>1</v>
      </c>
      <c r="H4233" s="12">
        <f>COUNTIF(B:B,FACT_SEARCHES[[#This Row],[WD_PRODUCTS]])</f>
        <v>55</v>
      </c>
    </row>
    <row r="4234" spans="1:8" x14ac:dyDescent="0.3">
      <c r="A4234" s="12">
        <v>11232</v>
      </c>
      <c r="B4234" s="12">
        <v>265</v>
      </c>
      <c r="C4234" s="8">
        <v>10303</v>
      </c>
      <c r="D4234" s="12" t="s">
        <v>5901</v>
      </c>
      <c r="E4234" s="13">
        <v>45238</v>
      </c>
      <c r="F4234" s="12" t="s">
        <v>18541</v>
      </c>
      <c r="G4234" s="12">
        <f>IF(ISNUMBER(MATCH(C4234, FACT_ORDERS!C:C, 0)), 1, 0)</f>
        <v>1</v>
      </c>
      <c r="H4234" s="12">
        <f>COUNTIF(B:B,FACT_SEARCHES[[#This Row],[WD_PRODUCTS]])</f>
        <v>89</v>
      </c>
    </row>
    <row r="4235" spans="1:8" x14ac:dyDescent="0.3">
      <c r="A4235" s="12">
        <v>11233</v>
      </c>
      <c r="B4235" s="12">
        <v>282</v>
      </c>
      <c r="C4235" s="8">
        <v>10303</v>
      </c>
      <c r="D4235" s="12" t="s">
        <v>5902</v>
      </c>
      <c r="E4235" s="13">
        <v>45238</v>
      </c>
      <c r="F4235" s="12" t="s">
        <v>13749</v>
      </c>
      <c r="G4235" s="12">
        <f>IF(ISNUMBER(MATCH(C4235, FACT_ORDERS!C:C, 0)), 1, 0)</f>
        <v>1</v>
      </c>
      <c r="H4235" s="12">
        <f>COUNTIF(B:B,FACT_SEARCHES[[#This Row],[WD_PRODUCTS]])</f>
        <v>43</v>
      </c>
    </row>
    <row r="4236" spans="1:8" x14ac:dyDescent="0.3">
      <c r="A4236" s="12">
        <v>11234</v>
      </c>
      <c r="B4236" s="12">
        <v>223</v>
      </c>
      <c r="C4236" s="8">
        <v>10303</v>
      </c>
      <c r="D4236" s="12" t="s">
        <v>5903</v>
      </c>
      <c r="E4236" s="13">
        <v>45238</v>
      </c>
      <c r="F4236" s="12" t="s">
        <v>17504</v>
      </c>
      <c r="G4236" s="12">
        <f>IF(ISNUMBER(MATCH(C4236, FACT_ORDERS!C:C, 0)), 1, 0)</f>
        <v>1</v>
      </c>
      <c r="H4236" s="12">
        <f>COUNTIF(B:B,FACT_SEARCHES[[#This Row],[WD_PRODUCTS]])</f>
        <v>45</v>
      </c>
    </row>
    <row r="4237" spans="1:8" x14ac:dyDescent="0.3">
      <c r="A4237" s="12">
        <v>11235</v>
      </c>
      <c r="B4237" s="12">
        <v>274</v>
      </c>
      <c r="C4237" s="8">
        <v>10798</v>
      </c>
      <c r="D4237" s="12" t="s">
        <v>5904</v>
      </c>
      <c r="E4237" s="13">
        <v>45526</v>
      </c>
      <c r="F4237" s="12" t="s">
        <v>3305</v>
      </c>
      <c r="G4237" s="12">
        <f>IF(ISNUMBER(MATCH(C4237, FACT_ORDERS!C:C, 0)), 1, 0)</f>
        <v>0</v>
      </c>
      <c r="H4237" s="12">
        <f>COUNTIF(B:B,FACT_SEARCHES[[#This Row],[WD_PRODUCTS]])</f>
        <v>45</v>
      </c>
    </row>
    <row r="4238" spans="1:8" x14ac:dyDescent="0.3">
      <c r="A4238" s="12">
        <v>11236</v>
      </c>
      <c r="B4238" s="12">
        <v>229</v>
      </c>
      <c r="C4238" s="8">
        <v>10798</v>
      </c>
      <c r="D4238" s="12" t="s">
        <v>5905</v>
      </c>
      <c r="E4238" s="13">
        <v>45526</v>
      </c>
      <c r="F4238" s="12" t="s">
        <v>18542</v>
      </c>
      <c r="G4238" s="12">
        <f>IF(ISNUMBER(MATCH(C4238, FACT_ORDERS!C:C, 0)), 1, 0)</f>
        <v>0</v>
      </c>
      <c r="H4238" s="12">
        <f>COUNTIF(B:B,FACT_SEARCHES[[#This Row],[WD_PRODUCTS]])</f>
        <v>42</v>
      </c>
    </row>
    <row r="4239" spans="1:8" x14ac:dyDescent="0.3">
      <c r="A4239" s="12">
        <v>11237</v>
      </c>
      <c r="B4239" s="12">
        <v>234</v>
      </c>
      <c r="C4239" s="8">
        <v>10798</v>
      </c>
      <c r="D4239" s="12" t="s">
        <v>5906</v>
      </c>
      <c r="E4239" s="13">
        <v>45526</v>
      </c>
      <c r="F4239" s="12" t="s">
        <v>18543</v>
      </c>
      <c r="G4239" s="12">
        <f>IF(ISNUMBER(MATCH(C4239, FACT_ORDERS!C:C, 0)), 1, 0)</f>
        <v>0</v>
      </c>
      <c r="H4239" s="12">
        <f>COUNTIF(B:B,FACT_SEARCHES[[#This Row],[WD_PRODUCTS]])</f>
        <v>77</v>
      </c>
    </row>
    <row r="4240" spans="1:8" x14ac:dyDescent="0.3">
      <c r="A4240" s="12">
        <v>11238</v>
      </c>
      <c r="B4240" s="12">
        <v>225</v>
      </c>
      <c r="C4240" s="8">
        <v>10659</v>
      </c>
      <c r="D4240" s="12" t="s">
        <v>5907</v>
      </c>
      <c r="E4240" s="13">
        <v>45529</v>
      </c>
      <c r="F4240" s="12" t="s">
        <v>18544</v>
      </c>
      <c r="G4240" s="12">
        <f>IF(ISNUMBER(MATCH(C4240, FACT_ORDERS!C:C, 0)), 1, 0)</f>
        <v>0</v>
      </c>
      <c r="H4240" s="12">
        <f>COUNTIF(B:B,FACT_SEARCHES[[#This Row],[WD_PRODUCTS]])</f>
        <v>74</v>
      </c>
    </row>
    <row r="4241" spans="1:8" x14ac:dyDescent="0.3">
      <c r="A4241" s="12">
        <v>11239</v>
      </c>
      <c r="B4241" s="12">
        <v>241</v>
      </c>
      <c r="C4241" s="8">
        <v>10805</v>
      </c>
      <c r="D4241" s="12" t="s">
        <v>5908</v>
      </c>
      <c r="E4241" s="13">
        <v>44738</v>
      </c>
      <c r="F4241" s="12" t="s">
        <v>18545</v>
      </c>
      <c r="G4241" s="12">
        <f>IF(ISNUMBER(MATCH(C4241, FACT_ORDERS!C:C, 0)), 1, 0)</f>
        <v>1</v>
      </c>
      <c r="H4241" s="12">
        <f>COUNTIF(B:B,FACT_SEARCHES[[#This Row],[WD_PRODUCTS]])</f>
        <v>96</v>
      </c>
    </row>
    <row r="4242" spans="1:8" x14ac:dyDescent="0.3">
      <c r="A4242" s="12">
        <v>11240</v>
      </c>
      <c r="B4242" s="12">
        <v>235</v>
      </c>
      <c r="C4242" s="8">
        <v>10805</v>
      </c>
      <c r="D4242" s="12" t="s">
        <v>5909</v>
      </c>
      <c r="E4242" s="13">
        <v>44738</v>
      </c>
      <c r="F4242" s="12" t="s">
        <v>18546</v>
      </c>
      <c r="G4242" s="12">
        <f>IF(ISNUMBER(MATCH(C4242, FACT_ORDERS!C:C, 0)), 1, 0)</f>
        <v>1</v>
      </c>
      <c r="H4242" s="12">
        <f>COUNTIF(B:B,FACT_SEARCHES[[#This Row],[WD_PRODUCTS]])</f>
        <v>58</v>
      </c>
    </row>
    <row r="4243" spans="1:8" x14ac:dyDescent="0.3">
      <c r="A4243" s="12">
        <v>11241</v>
      </c>
      <c r="B4243" s="12">
        <v>212</v>
      </c>
      <c r="C4243" s="8">
        <v>10494</v>
      </c>
      <c r="D4243" s="12" t="s">
        <v>5910</v>
      </c>
      <c r="E4243" s="13">
        <v>44153</v>
      </c>
      <c r="F4243" s="12" t="s">
        <v>18547</v>
      </c>
      <c r="G4243" s="12">
        <f>IF(ISNUMBER(MATCH(C4243, FACT_ORDERS!C:C, 0)), 1, 0)</f>
        <v>0</v>
      </c>
      <c r="H4243" s="12">
        <f>COUNTIF(B:B,FACT_SEARCHES[[#This Row],[WD_PRODUCTS]])</f>
        <v>67</v>
      </c>
    </row>
    <row r="4244" spans="1:8" x14ac:dyDescent="0.3">
      <c r="A4244" s="12">
        <v>11242</v>
      </c>
      <c r="B4244" s="12">
        <v>272</v>
      </c>
      <c r="C4244" s="8">
        <v>10494</v>
      </c>
      <c r="D4244" s="12" t="s">
        <v>5911</v>
      </c>
      <c r="E4244" s="13">
        <v>44153</v>
      </c>
      <c r="F4244" s="12" t="s">
        <v>18548</v>
      </c>
      <c r="G4244" s="12">
        <f>IF(ISNUMBER(MATCH(C4244, FACT_ORDERS!C:C, 0)), 1, 0)</f>
        <v>0</v>
      </c>
      <c r="H4244" s="12">
        <f>COUNTIF(B:B,FACT_SEARCHES[[#This Row],[WD_PRODUCTS]])</f>
        <v>39</v>
      </c>
    </row>
    <row r="4245" spans="1:8" x14ac:dyDescent="0.3">
      <c r="A4245" s="12">
        <v>11243</v>
      </c>
      <c r="B4245" s="12">
        <v>213</v>
      </c>
      <c r="C4245" s="8">
        <v>10277</v>
      </c>
      <c r="D4245" s="12" t="s">
        <v>5912</v>
      </c>
      <c r="E4245" s="13">
        <v>44701</v>
      </c>
      <c r="F4245" s="12" t="s">
        <v>18549</v>
      </c>
      <c r="G4245" s="12">
        <f>IF(ISNUMBER(MATCH(C4245, FACT_ORDERS!C:C, 0)), 1, 0)</f>
        <v>1</v>
      </c>
      <c r="H4245" s="12">
        <f>COUNTIF(B:B,FACT_SEARCHES[[#This Row],[WD_PRODUCTS]])</f>
        <v>86</v>
      </c>
    </row>
    <row r="4246" spans="1:8" x14ac:dyDescent="0.3">
      <c r="A4246" s="12">
        <v>11244</v>
      </c>
      <c r="B4246" s="12">
        <v>260</v>
      </c>
      <c r="C4246" s="8">
        <v>10177</v>
      </c>
      <c r="D4246" s="12" t="s">
        <v>5913</v>
      </c>
      <c r="E4246" s="13">
        <v>44827</v>
      </c>
      <c r="F4246" s="12" t="s">
        <v>18550</v>
      </c>
      <c r="G4246" s="12">
        <f>IF(ISNUMBER(MATCH(C4246, FACT_ORDERS!C:C, 0)), 1, 0)</f>
        <v>1</v>
      </c>
      <c r="H4246" s="12">
        <f>COUNTIF(B:B,FACT_SEARCHES[[#This Row],[WD_PRODUCTS]])</f>
        <v>86</v>
      </c>
    </row>
    <row r="4247" spans="1:8" x14ac:dyDescent="0.3">
      <c r="A4247" s="12">
        <v>11245</v>
      </c>
      <c r="B4247" s="12">
        <v>294</v>
      </c>
      <c r="C4247" s="8">
        <v>10177</v>
      </c>
      <c r="D4247" s="12" t="s">
        <v>5914</v>
      </c>
      <c r="E4247" s="13">
        <v>44827</v>
      </c>
      <c r="F4247" s="12" t="s">
        <v>14873</v>
      </c>
      <c r="G4247" s="12">
        <f>IF(ISNUMBER(MATCH(C4247, FACT_ORDERS!C:C, 0)), 1, 0)</f>
        <v>1</v>
      </c>
      <c r="H4247" s="12">
        <f>COUNTIF(B:B,FACT_SEARCHES[[#This Row],[WD_PRODUCTS]])</f>
        <v>60</v>
      </c>
    </row>
    <row r="4248" spans="1:8" x14ac:dyDescent="0.3">
      <c r="A4248" s="12">
        <v>11246</v>
      </c>
      <c r="B4248" s="12">
        <v>212</v>
      </c>
      <c r="C4248" s="8">
        <v>10177</v>
      </c>
      <c r="D4248" s="12" t="s">
        <v>5915</v>
      </c>
      <c r="E4248" s="13">
        <v>44827</v>
      </c>
      <c r="F4248" s="12" t="s">
        <v>18551</v>
      </c>
      <c r="G4248" s="12">
        <f>IF(ISNUMBER(MATCH(C4248, FACT_ORDERS!C:C, 0)), 1, 0)</f>
        <v>1</v>
      </c>
      <c r="H4248" s="12">
        <f>COUNTIF(B:B,FACT_SEARCHES[[#This Row],[WD_PRODUCTS]])</f>
        <v>67</v>
      </c>
    </row>
    <row r="4249" spans="1:8" x14ac:dyDescent="0.3">
      <c r="A4249" s="12">
        <v>11247</v>
      </c>
      <c r="B4249" s="12">
        <v>238</v>
      </c>
      <c r="C4249" s="8">
        <v>10749</v>
      </c>
      <c r="D4249" s="12" t="s">
        <v>5916</v>
      </c>
      <c r="E4249" s="13">
        <v>45547</v>
      </c>
      <c r="F4249" s="12" t="s">
        <v>18552</v>
      </c>
      <c r="G4249" s="12">
        <f>IF(ISNUMBER(MATCH(C4249, FACT_ORDERS!C:C, 0)), 1, 0)</f>
        <v>0</v>
      </c>
      <c r="H4249" s="12">
        <f>COUNTIF(B:B,FACT_SEARCHES[[#This Row],[WD_PRODUCTS]])</f>
        <v>57</v>
      </c>
    </row>
    <row r="4250" spans="1:8" x14ac:dyDescent="0.3">
      <c r="A4250" s="12">
        <v>11248</v>
      </c>
      <c r="B4250" s="12">
        <v>292</v>
      </c>
      <c r="C4250" s="8">
        <v>10855</v>
      </c>
      <c r="D4250" s="12" t="s">
        <v>5917</v>
      </c>
      <c r="E4250" s="13">
        <v>45546</v>
      </c>
      <c r="F4250" s="12" t="s">
        <v>18553</v>
      </c>
      <c r="G4250" s="12">
        <f>IF(ISNUMBER(MATCH(C4250, FACT_ORDERS!C:C, 0)), 1, 0)</f>
        <v>1</v>
      </c>
      <c r="H4250" s="12">
        <f>COUNTIF(B:B,FACT_SEARCHES[[#This Row],[WD_PRODUCTS]])</f>
        <v>95</v>
      </c>
    </row>
    <row r="4251" spans="1:8" x14ac:dyDescent="0.3">
      <c r="A4251" s="12">
        <v>11249</v>
      </c>
      <c r="B4251" s="12">
        <v>260</v>
      </c>
      <c r="C4251" s="8">
        <v>10855</v>
      </c>
      <c r="D4251" s="12" t="s">
        <v>5918</v>
      </c>
      <c r="E4251" s="13">
        <v>45546</v>
      </c>
      <c r="F4251" s="12" t="s">
        <v>18554</v>
      </c>
      <c r="G4251" s="12">
        <f>IF(ISNUMBER(MATCH(C4251, FACT_ORDERS!C:C, 0)), 1, 0)</f>
        <v>1</v>
      </c>
      <c r="H4251" s="12">
        <f>COUNTIF(B:B,FACT_SEARCHES[[#This Row],[WD_PRODUCTS]])</f>
        <v>86</v>
      </c>
    </row>
    <row r="4252" spans="1:8" x14ac:dyDescent="0.3">
      <c r="A4252" s="12">
        <v>11250</v>
      </c>
      <c r="B4252" s="12">
        <v>267</v>
      </c>
      <c r="C4252" s="8">
        <v>10101</v>
      </c>
      <c r="D4252" s="12" t="s">
        <v>5919</v>
      </c>
      <c r="E4252" s="13">
        <v>45530</v>
      </c>
      <c r="F4252" s="12" t="s">
        <v>18555</v>
      </c>
      <c r="G4252" s="12">
        <f>IF(ISNUMBER(MATCH(C4252, FACT_ORDERS!C:C, 0)), 1, 0)</f>
        <v>0</v>
      </c>
      <c r="H4252" s="12">
        <f>COUNTIF(B:B,FACT_SEARCHES[[#This Row],[WD_PRODUCTS]])</f>
        <v>82</v>
      </c>
    </row>
    <row r="4253" spans="1:8" x14ac:dyDescent="0.3">
      <c r="A4253" s="12">
        <v>11251</v>
      </c>
      <c r="B4253" s="12">
        <v>246</v>
      </c>
      <c r="C4253" s="8">
        <v>10536</v>
      </c>
      <c r="D4253" s="12" t="s">
        <v>5920</v>
      </c>
      <c r="E4253" s="13">
        <v>45343</v>
      </c>
      <c r="F4253" s="12" t="s">
        <v>18556</v>
      </c>
      <c r="G4253" s="12">
        <f>IF(ISNUMBER(MATCH(C4253, FACT_ORDERS!C:C, 0)), 1, 0)</f>
        <v>0</v>
      </c>
      <c r="H4253" s="12">
        <f>COUNTIF(B:B,FACT_SEARCHES[[#This Row],[WD_PRODUCTS]])</f>
        <v>55</v>
      </c>
    </row>
    <row r="4254" spans="1:8" x14ac:dyDescent="0.3">
      <c r="A4254" s="12">
        <v>11252</v>
      </c>
      <c r="B4254" s="12">
        <v>284</v>
      </c>
      <c r="C4254" s="8">
        <v>10536</v>
      </c>
      <c r="D4254" s="12" t="s">
        <v>5921</v>
      </c>
      <c r="E4254" s="13">
        <v>45343</v>
      </c>
      <c r="F4254" s="12" t="s">
        <v>4118</v>
      </c>
      <c r="G4254" s="12">
        <f>IF(ISNUMBER(MATCH(C4254, FACT_ORDERS!C:C, 0)), 1, 0)</f>
        <v>0</v>
      </c>
      <c r="H4254" s="12">
        <f>COUNTIF(B:B,FACT_SEARCHES[[#This Row],[WD_PRODUCTS]])</f>
        <v>97</v>
      </c>
    </row>
    <row r="4255" spans="1:8" x14ac:dyDescent="0.3">
      <c r="A4255" s="12">
        <v>11253</v>
      </c>
      <c r="B4255" s="12">
        <v>227</v>
      </c>
      <c r="C4255" s="8">
        <v>10107</v>
      </c>
      <c r="D4255" s="12" t="s">
        <v>5922</v>
      </c>
      <c r="E4255" s="13">
        <v>45135</v>
      </c>
      <c r="F4255" s="12" t="s">
        <v>18557</v>
      </c>
      <c r="G4255" s="12">
        <f>IF(ISNUMBER(MATCH(C4255, FACT_ORDERS!C:C, 0)), 1, 0)</f>
        <v>1</v>
      </c>
      <c r="H4255" s="12">
        <f>COUNTIF(B:B,FACT_SEARCHES[[#This Row],[WD_PRODUCTS]])</f>
        <v>93</v>
      </c>
    </row>
    <row r="4256" spans="1:8" x14ac:dyDescent="0.3">
      <c r="A4256" s="12">
        <v>11254</v>
      </c>
      <c r="B4256" s="12">
        <v>296</v>
      </c>
      <c r="C4256" s="8">
        <v>10107</v>
      </c>
      <c r="D4256" s="12" t="s">
        <v>5923</v>
      </c>
      <c r="E4256" s="13">
        <v>45135</v>
      </c>
      <c r="F4256" s="12" t="s">
        <v>15724</v>
      </c>
      <c r="G4256" s="12">
        <f>IF(ISNUMBER(MATCH(C4256, FACT_ORDERS!C:C, 0)), 1, 0)</f>
        <v>1</v>
      </c>
      <c r="H4256" s="12">
        <f>COUNTIF(B:B,FACT_SEARCHES[[#This Row],[WD_PRODUCTS]])</f>
        <v>106</v>
      </c>
    </row>
    <row r="4257" spans="1:8" x14ac:dyDescent="0.3">
      <c r="A4257" s="12">
        <v>11255</v>
      </c>
      <c r="B4257" s="12">
        <v>222</v>
      </c>
      <c r="C4257" s="8">
        <v>10652</v>
      </c>
      <c r="D4257" s="12" t="s">
        <v>5924</v>
      </c>
      <c r="E4257" s="13">
        <v>44960</v>
      </c>
      <c r="F4257" s="12" t="s">
        <v>18558</v>
      </c>
      <c r="G4257" s="12">
        <f>IF(ISNUMBER(MATCH(C4257, FACT_ORDERS!C:C, 0)), 1, 0)</f>
        <v>0</v>
      </c>
      <c r="H4257" s="12">
        <f>COUNTIF(B:B,FACT_SEARCHES[[#This Row],[WD_PRODUCTS]])</f>
        <v>73</v>
      </c>
    </row>
    <row r="4258" spans="1:8" x14ac:dyDescent="0.3">
      <c r="A4258" s="12">
        <v>11256</v>
      </c>
      <c r="B4258" s="12">
        <v>270</v>
      </c>
      <c r="C4258" s="8">
        <v>10652</v>
      </c>
      <c r="D4258" s="12" t="s">
        <v>5925</v>
      </c>
      <c r="E4258" s="13">
        <v>44960</v>
      </c>
      <c r="F4258" s="12" t="s">
        <v>18559</v>
      </c>
      <c r="G4258" s="12">
        <f>IF(ISNUMBER(MATCH(C4258, FACT_ORDERS!C:C, 0)), 1, 0)</f>
        <v>0</v>
      </c>
      <c r="H4258" s="12">
        <f>COUNTIF(B:B,FACT_SEARCHES[[#This Row],[WD_PRODUCTS]])</f>
        <v>54</v>
      </c>
    </row>
    <row r="4259" spans="1:8" x14ac:dyDescent="0.3">
      <c r="A4259" s="12">
        <v>11257</v>
      </c>
      <c r="B4259" s="12">
        <v>248</v>
      </c>
      <c r="C4259" s="8">
        <v>10532</v>
      </c>
      <c r="D4259" s="12" t="s">
        <v>5926</v>
      </c>
      <c r="E4259" s="13">
        <v>45127</v>
      </c>
      <c r="F4259" s="12" t="s">
        <v>18560</v>
      </c>
      <c r="G4259" s="12">
        <f>IF(ISNUMBER(MATCH(C4259, FACT_ORDERS!C:C, 0)), 1, 0)</f>
        <v>1</v>
      </c>
      <c r="H4259" s="12">
        <f>COUNTIF(B:B,FACT_SEARCHES[[#This Row],[WD_PRODUCTS]])</f>
        <v>101</v>
      </c>
    </row>
    <row r="4260" spans="1:8" x14ac:dyDescent="0.3">
      <c r="A4260" s="12">
        <v>11258</v>
      </c>
      <c r="B4260" s="12">
        <v>241</v>
      </c>
      <c r="C4260" s="8">
        <v>10532</v>
      </c>
      <c r="D4260" s="12" t="s">
        <v>5927</v>
      </c>
      <c r="E4260" s="13">
        <v>45127</v>
      </c>
      <c r="F4260" s="12" t="s">
        <v>18561</v>
      </c>
      <c r="G4260" s="12">
        <f>IF(ISNUMBER(MATCH(C4260, FACT_ORDERS!C:C, 0)), 1, 0)</f>
        <v>1</v>
      </c>
      <c r="H4260" s="12">
        <f>COUNTIF(B:B,FACT_SEARCHES[[#This Row],[WD_PRODUCTS]])</f>
        <v>96</v>
      </c>
    </row>
    <row r="4261" spans="1:8" x14ac:dyDescent="0.3">
      <c r="A4261" s="12">
        <v>11259</v>
      </c>
      <c r="B4261" s="12">
        <v>234</v>
      </c>
      <c r="C4261" s="8">
        <v>10963</v>
      </c>
      <c r="D4261" s="12" t="s">
        <v>5928</v>
      </c>
      <c r="E4261" s="13">
        <v>44778</v>
      </c>
      <c r="F4261" s="12" t="s">
        <v>18562</v>
      </c>
      <c r="G4261" s="12">
        <f>IF(ISNUMBER(MATCH(C4261, FACT_ORDERS!C:C, 0)), 1, 0)</f>
        <v>1</v>
      </c>
      <c r="H4261" s="12">
        <f>COUNTIF(B:B,FACT_SEARCHES[[#This Row],[WD_PRODUCTS]])</f>
        <v>77</v>
      </c>
    </row>
    <row r="4262" spans="1:8" x14ac:dyDescent="0.3">
      <c r="A4262" s="12">
        <v>11260</v>
      </c>
      <c r="B4262" s="12">
        <v>202</v>
      </c>
      <c r="C4262" s="8">
        <v>10580</v>
      </c>
      <c r="D4262" s="12" t="s">
        <v>5929</v>
      </c>
      <c r="E4262" s="13">
        <v>45495</v>
      </c>
      <c r="F4262" s="12" t="s">
        <v>18563</v>
      </c>
      <c r="G4262" s="12">
        <f>IF(ISNUMBER(MATCH(C4262, FACT_ORDERS!C:C, 0)), 1, 0)</f>
        <v>1</v>
      </c>
      <c r="H4262" s="12">
        <f>COUNTIF(B:B,FACT_SEARCHES[[#This Row],[WD_PRODUCTS]])</f>
        <v>74</v>
      </c>
    </row>
    <row r="4263" spans="1:8" x14ac:dyDescent="0.3">
      <c r="A4263" s="12">
        <v>11261</v>
      </c>
      <c r="B4263" s="12">
        <v>268</v>
      </c>
      <c r="C4263" s="8">
        <v>10580</v>
      </c>
      <c r="D4263" s="12" t="s">
        <v>5930</v>
      </c>
      <c r="E4263" s="13">
        <v>45495</v>
      </c>
      <c r="F4263" s="12" t="s">
        <v>18564</v>
      </c>
      <c r="G4263" s="12">
        <f>IF(ISNUMBER(MATCH(C4263, FACT_ORDERS!C:C, 0)), 1, 0)</f>
        <v>1</v>
      </c>
      <c r="H4263" s="12">
        <f>COUNTIF(B:B,FACT_SEARCHES[[#This Row],[WD_PRODUCTS]])</f>
        <v>78</v>
      </c>
    </row>
    <row r="4264" spans="1:8" x14ac:dyDescent="0.3">
      <c r="A4264" s="12">
        <v>11262</v>
      </c>
      <c r="B4264" s="12">
        <v>262</v>
      </c>
      <c r="C4264" s="8">
        <v>10432</v>
      </c>
      <c r="D4264" s="12" t="s">
        <v>5931</v>
      </c>
      <c r="E4264" s="13">
        <v>44968</v>
      </c>
      <c r="F4264" s="12" t="s">
        <v>18565</v>
      </c>
      <c r="G4264" s="12">
        <f>IF(ISNUMBER(MATCH(C4264, FACT_ORDERS!C:C, 0)), 1, 0)</f>
        <v>0</v>
      </c>
      <c r="H4264" s="12">
        <f>COUNTIF(B:B,FACT_SEARCHES[[#This Row],[WD_PRODUCTS]])</f>
        <v>70</v>
      </c>
    </row>
    <row r="4265" spans="1:8" x14ac:dyDescent="0.3">
      <c r="A4265" s="12">
        <v>11263</v>
      </c>
      <c r="B4265" s="12">
        <v>275</v>
      </c>
      <c r="C4265" s="8">
        <v>10432</v>
      </c>
      <c r="D4265" s="12" t="s">
        <v>5932</v>
      </c>
      <c r="E4265" s="13">
        <v>44968</v>
      </c>
      <c r="F4265" s="12" t="s">
        <v>10801</v>
      </c>
      <c r="G4265" s="12">
        <f>IF(ISNUMBER(MATCH(C4265, FACT_ORDERS!C:C, 0)), 1, 0)</f>
        <v>0</v>
      </c>
      <c r="H4265" s="12">
        <f>COUNTIF(B:B,FACT_SEARCHES[[#This Row],[WD_PRODUCTS]])</f>
        <v>70</v>
      </c>
    </row>
    <row r="4266" spans="1:8" x14ac:dyDescent="0.3">
      <c r="A4266" s="12">
        <v>11264</v>
      </c>
      <c r="B4266" s="12">
        <v>294</v>
      </c>
      <c r="C4266" s="8">
        <v>10635</v>
      </c>
      <c r="D4266" s="12" t="s">
        <v>5933</v>
      </c>
      <c r="E4266" s="13">
        <v>44203</v>
      </c>
      <c r="F4266" s="12" t="s">
        <v>18566</v>
      </c>
      <c r="G4266" s="12">
        <f>IF(ISNUMBER(MATCH(C4266, FACT_ORDERS!C:C, 0)), 1, 0)</f>
        <v>1</v>
      </c>
      <c r="H4266" s="12">
        <f>COUNTIF(B:B,FACT_SEARCHES[[#This Row],[WD_PRODUCTS]])</f>
        <v>60</v>
      </c>
    </row>
    <row r="4267" spans="1:8" x14ac:dyDescent="0.3">
      <c r="A4267" s="12">
        <v>11265</v>
      </c>
      <c r="B4267" s="12">
        <v>225</v>
      </c>
      <c r="C4267" s="8">
        <v>10918</v>
      </c>
      <c r="D4267" s="12" t="s">
        <v>5934</v>
      </c>
      <c r="E4267" s="13">
        <v>44710</v>
      </c>
      <c r="F4267" s="12" t="s">
        <v>18567</v>
      </c>
      <c r="G4267" s="12">
        <f>IF(ISNUMBER(MATCH(C4267, FACT_ORDERS!C:C, 0)), 1, 0)</f>
        <v>1</v>
      </c>
      <c r="H4267" s="12">
        <f>COUNTIF(B:B,FACT_SEARCHES[[#This Row],[WD_PRODUCTS]])</f>
        <v>74</v>
      </c>
    </row>
    <row r="4268" spans="1:8" x14ac:dyDescent="0.3">
      <c r="A4268" s="12">
        <v>11266</v>
      </c>
      <c r="B4268" s="12">
        <v>210</v>
      </c>
      <c r="C4268" s="8">
        <v>10918</v>
      </c>
      <c r="D4268" s="12" t="s">
        <v>5935</v>
      </c>
      <c r="E4268" s="13">
        <v>44710</v>
      </c>
      <c r="F4268" s="12" t="s">
        <v>18568</v>
      </c>
      <c r="G4268" s="12">
        <f>IF(ISNUMBER(MATCH(C4268, FACT_ORDERS!C:C, 0)), 1, 0)</f>
        <v>1</v>
      </c>
      <c r="H4268" s="12">
        <f>COUNTIF(B:B,FACT_SEARCHES[[#This Row],[WD_PRODUCTS]])</f>
        <v>77</v>
      </c>
    </row>
    <row r="4269" spans="1:8" x14ac:dyDescent="0.3">
      <c r="A4269" s="12">
        <v>11267</v>
      </c>
      <c r="B4269" s="12">
        <v>266</v>
      </c>
      <c r="C4269" s="8">
        <v>10918</v>
      </c>
      <c r="D4269" s="12" t="s">
        <v>5936</v>
      </c>
      <c r="E4269" s="13">
        <v>44710</v>
      </c>
      <c r="F4269" s="12" t="s">
        <v>18569</v>
      </c>
      <c r="G4269" s="12">
        <f>IF(ISNUMBER(MATCH(C4269, FACT_ORDERS!C:C, 0)), 1, 0)</f>
        <v>1</v>
      </c>
      <c r="H4269" s="12">
        <f>COUNTIF(B:B,FACT_SEARCHES[[#This Row],[WD_PRODUCTS]])</f>
        <v>94</v>
      </c>
    </row>
    <row r="4270" spans="1:8" x14ac:dyDescent="0.3">
      <c r="A4270" s="12">
        <v>11268</v>
      </c>
      <c r="B4270" s="12">
        <v>268</v>
      </c>
      <c r="C4270" s="8">
        <v>10918</v>
      </c>
      <c r="D4270" s="12" t="s">
        <v>5937</v>
      </c>
      <c r="E4270" s="13">
        <v>44710</v>
      </c>
      <c r="F4270" s="12" t="s">
        <v>3710</v>
      </c>
      <c r="G4270" s="12">
        <f>IF(ISNUMBER(MATCH(C4270, FACT_ORDERS!C:C, 0)), 1, 0)</f>
        <v>1</v>
      </c>
      <c r="H4270" s="12">
        <f>COUNTIF(B:B,FACT_SEARCHES[[#This Row],[WD_PRODUCTS]])</f>
        <v>78</v>
      </c>
    </row>
    <row r="4271" spans="1:8" x14ac:dyDescent="0.3">
      <c r="A4271" s="12">
        <v>11269</v>
      </c>
      <c r="B4271" s="12">
        <v>268</v>
      </c>
      <c r="C4271" s="8">
        <v>10709</v>
      </c>
      <c r="D4271" s="12" t="s">
        <v>5938</v>
      </c>
      <c r="E4271" s="13">
        <v>44975</v>
      </c>
      <c r="F4271" s="12" t="s">
        <v>18570</v>
      </c>
      <c r="G4271" s="12">
        <f>IF(ISNUMBER(MATCH(C4271, FACT_ORDERS!C:C, 0)), 1, 0)</f>
        <v>1</v>
      </c>
      <c r="H4271" s="12">
        <f>COUNTIF(B:B,FACT_SEARCHES[[#This Row],[WD_PRODUCTS]])</f>
        <v>78</v>
      </c>
    </row>
    <row r="4272" spans="1:8" x14ac:dyDescent="0.3">
      <c r="A4272" s="12">
        <v>11270</v>
      </c>
      <c r="B4272" s="12">
        <v>202</v>
      </c>
      <c r="C4272" s="8">
        <v>10709</v>
      </c>
      <c r="D4272" s="12" t="s">
        <v>5939</v>
      </c>
      <c r="E4272" s="13">
        <v>44975</v>
      </c>
      <c r="F4272" s="12" t="s">
        <v>18571</v>
      </c>
      <c r="G4272" s="12">
        <f>IF(ISNUMBER(MATCH(C4272, FACT_ORDERS!C:C, 0)), 1, 0)</f>
        <v>1</v>
      </c>
      <c r="H4272" s="12">
        <f>COUNTIF(B:B,FACT_SEARCHES[[#This Row],[WD_PRODUCTS]])</f>
        <v>74</v>
      </c>
    </row>
    <row r="4273" spans="1:8" x14ac:dyDescent="0.3">
      <c r="A4273" s="12">
        <v>11271</v>
      </c>
      <c r="B4273" s="12">
        <v>263</v>
      </c>
      <c r="C4273" s="8">
        <v>10709</v>
      </c>
      <c r="D4273" s="12" t="s">
        <v>5940</v>
      </c>
      <c r="E4273" s="13">
        <v>44975</v>
      </c>
      <c r="F4273" s="12" t="s">
        <v>18572</v>
      </c>
      <c r="G4273" s="12">
        <f>IF(ISNUMBER(MATCH(C4273, FACT_ORDERS!C:C, 0)), 1, 0)</f>
        <v>1</v>
      </c>
      <c r="H4273" s="12">
        <f>COUNTIF(B:B,FACT_SEARCHES[[#This Row],[WD_PRODUCTS]])</f>
        <v>108</v>
      </c>
    </row>
    <row r="4274" spans="1:8" x14ac:dyDescent="0.3">
      <c r="A4274" s="12">
        <v>11272</v>
      </c>
      <c r="B4274" s="12">
        <v>201</v>
      </c>
      <c r="C4274" s="8">
        <v>10709</v>
      </c>
      <c r="D4274" s="12" t="s">
        <v>5941</v>
      </c>
      <c r="E4274" s="13">
        <v>44975</v>
      </c>
      <c r="F4274" s="12" t="s">
        <v>18573</v>
      </c>
      <c r="G4274" s="12">
        <f>IF(ISNUMBER(MATCH(C4274, FACT_ORDERS!C:C, 0)), 1, 0)</f>
        <v>1</v>
      </c>
      <c r="H4274" s="12">
        <f>COUNTIF(B:B,FACT_SEARCHES[[#This Row],[WD_PRODUCTS]])</f>
        <v>65</v>
      </c>
    </row>
    <row r="4275" spans="1:8" x14ac:dyDescent="0.3">
      <c r="A4275" s="12">
        <v>11273</v>
      </c>
      <c r="B4275" s="12">
        <v>299</v>
      </c>
      <c r="C4275" s="8">
        <v>10709</v>
      </c>
      <c r="D4275" s="12" t="s">
        <v>5942</v>
      </c>
      <c r="E4275" s="13">
        <v>44975</v>
      </c>
      <c r="F4275" s="12" t="s">
        <v>18574</v>
      </c>
      <c r="G4275" s="12">
        <f>IF(ISNUMBER(MATCH(C4275, FACT_ORDERS!C:C, 0)), 1, 0)</f>
        <v>1</v>
      </c>
      <c r="H4275" s="12">
        <f>COUNTIF(B:B,FACT_SEARCHES[[#This Row],[WD_PRODUCTS]])</f>
        <v>125</v>
      </c>
    </row>
    <row r="4276" spans="1:8" x14ac:dyDescent="0.3">
      <c r="A4276" s="12">
        <v>11274</v>
      </c>
      <c r="B4276" s="12">
        <v>266</v>
      </c>
      <c r="C4276" s="8">
        <v>10709</v>
      </c>
      <c r="D4276" s="12" t="s">
        <v>5943</v>
      </c>
      <c r="E4276" s="13">
        <v>44975</v>
      </c>
      <c r="F4276" s="12" t="s">
        <v>18575</v>
      </c>
      <c r="G4276" s="12">
        <f>IF(ISNUMBER(MATCH(C4276, FACT_ORDERS!C:C, 0)), 1, 0)</f>
        <v>1</v>
      </c>
      <c r="H4276" s="12">
        <f>COUNTIF(B:B,FACT_SEARCHES[[#This Row],[WD_PRODUCTS]])</f>
        <v>94</v>
      </c>
    </row>
    <row r="4277" spans="1:8" x14ac:dyDescent="0.3">
      <c r="A4277" s="12">
        <v>11275</v>
      </c>
      <c r="B4277" s="12">
        <v>288</v>
      </c>
      <c r="C4277" s="8">
        <v>10193</v>
      </c>
      <c r="D4277" s="12" t="s">
        <v>5944</v>
      </c>
      <c r="E4277" s="13">
        <v>44440</v>
      </c>
      <c r="F4277" s="12" t="s">
        <v>18576</v>
      </c>
      <c r="G4277" s="12">
        <f>IF(ISNUMBER(MATCH(C4277, FACT_ORDERS!C:C, 0)), 1, 0)</f>
        <v>0</v>
      </c>
      <c r="H4277" s="12">
        <f>COUNTIF(B:B,FACT_SEARCHES[[#This Row],[WD_PRODUCTS]])</f>
        <v>106</v>
      </c>
    </row>
    <row r="4278" spans="1:8" x14ac:dyDescent="0.3">
      <c r="A4278" s="12">
        <v>11276</v>
      </c>
      <c r="B4278" s="12">
        <v>296</v>
      </c>
      <c r="C4278" s="8">
        <v>10193</v>
      </c>
      <c r="D4278" s="12" t="s">
        <v>5945</v>
      </c>
      <c r="E4278" s="13">
        <v>44440</v>
      </c>
      <c r="F4278" s="12" t="s">
        <v>17230</v>
      </c>
      <c r="G4278" s="12">
        <f>IF(ISNUMBER(MATCH(C4278, FACT_ORDERS!C:C, 0)), 1, 0)</f>
        <v>0</v>
      </c>
      <c r="H4278" s="12">
        <f>COUNTIF(B:B,FACT_SEARCHES[[#This Row],[WD_PRODUCTS]])</f>
        <v>106</v>
      </c>
    </row>
    <row r="4279" spans="1:8" x14ac:dyDescent="0.3">
      <c r="A4279" s="12">
        <v>11277</v>
      </c>
      <c r="B4279" s="12">
        <v>297</v>
      </c>
      <c r="C4279" s="8">
        <v>10193</v>
      </c>
      <c r="D4279" s="12" t="s">
        <v>5946</v>
      </c>
      <c r="E4279" s="13">
        <v>44440</v>
      </c>
      <c r="F4279" s="12" t="s">
        <v>18577</v>
      </c>
      <c r="G4279" s="12">
        <f>IF(ISNUMBER(MATCH(C4279, FACT_ORDERS!C:C, 0)), 1, 0)</f>
        <v>0</v>
      </c>
      <c r="H4279" s="12">
        <f>COUNTIF(B:B,FACT_SEARCHES[[#This Row],[WD_PRODUCTS]])</f>
        <v>64</v>
      </c>
    </row>
    <row r="4280" spans="1:8" x14ac:dyDescent="0.3">
      <c r="A4280" s="12">
        <v>11278</v>
      </c>
      <c r="B4280" s="12">
        <v>285</v>
      </c>
      <c r="C4280" s="8">
        <v>10545</v>
      </c>
      <c r="D4280" s="12" t="s">
        <v>5947</v>
      </c>
      <c r="E4280" s="13">
        <v>44707</v>
      </c>
      <c r="F4280" s="12" t="s">
        <v>18578</v>
      </c>
      <c r="G4280" s="12">
        <f>IF(ISNUMBER(MATCH(C4280, FACT_ORDERS!C:C, 0)), 1, 0)</f>
        <v>1</v>
      </c>
      <c r="H4280" s="12">
        <f>COUNTIF(B:B,FACT_SEARCHES[[#This Row],[WD_PRODUCTS]])</f>
        <v>56</v>
      </c>
    </row>
    <row r="4281" spans="1:8" x14ac:dyDescent="0.3">
      <c r="A4281" s="12">
        <v>11279</v>
      </c>
      <c r="B4281" s="12">
        <v>284</v>
      </c>
      <c r="C4281" s="8">
        <v>10306</v>
      </c>
      <c r="D4281" s="12" t="s">
        <v>5948</v>
      </c>
      <c r="E4281" s="13">
        <v>45380</v>
      </c>
      <c r="F4281" s="12" t="s">
        <v>18579</v>
      </c>
      <c r="G4281" s="12">
        <f>IF(ISNUMBER(MATCH(C4281, FACT_ORDERS!C:C, 0)), 1, 0)</f>
        <v>0</v>
      </c>
      <c r="H4281" s="12">
        <f>COUNTIF(B:B,FACT_SEARCHES[[#This Row],[WD_PRODUCTS]])</f>
        <v>97</v>
      </c>
    </row>
    <row r="4282" spans="1:8" x14ac:dyDescent="0.3">
      <c r="A4282" s="12">
        <v>11280</v>
      </c>
      <c r="B4282" s="12">
        <v>266</v>
      </c>
      <c r="C4282" s="8">
        <v>10306</v>
      </c>
      <c r="D4282" s="12" t="s">
        <v>5949</v>
      </c>
      <c r="E4282" s="13">
        <v>45380</v>
      </c>
      <c r="F4282" s="12" t="s">
        <v>18580</v>
      </c>
      <c r="G4282" s="12">
        <f>IF(ISNUMBER(MATCH(C4282, FACT_ORDERS!C:C, 0)), 1, 0)</f>
        <v>0</v>
      </c>
      <c r="H4282" s="12">
        <f>COUNTIF(B:B,FACT_SEARCHES[[#This Row],[WD_PRODUCTS]])</f>
        <v>94</v>
      </c>
    </row>
    <row r="4283" spans="1:8" x14ac:dyDescent="0.3">
      <c r="A4283" s="12">
        <v>11281</v>
      </c>
      <c r="B4283" s="12">
        <v>289</v>
      </c>
      <c r="C4283" s="8">
        <v>10306</v>
      </c>
      <c r="D4283" s="12" t="s">
        <v>5950</v>
      </c>
      <c r="E4283" s="13">
        <v>45380</v>
      </c>
      <c r="F4283" s="12" t="s">
        <v>18581</v>
      </c>
      <c r="G4283" s="12">
        <f>IF(ISNUMBER(MATCH(C4283, FACT_ORDERS!C:C, 0)), 1, 0)</f>
        <v>0</v>
      </c>
      <c r="H4283" s="12">
        <f>COUNTIF(B:B,FACT_SEARCHES[[#This Row],[WD_PRODUCTS]])</f>
        <v>56</v>
      </c>
    </row>
    <row r="4284" spans="1:8" x14ac:dyDescent="0.3">
      <c r="A4284" s="12">
        <v>11282</v>
      </c>
      <c r="B4284" s="12">
        <v>293</v>
      </c>
      <c r="C4284" s="8">
        <v>10763</v>
      </c>
      <c r="D4284" s="12" t="s">
        <v>5951</v>
      </c>
      <c r="E4284" s="13">
        <v>44671</v>
      </c>
      <c r="F4284" s="12" t="s">
        <v>18582</v>
      </c>
      <c r="G4284" s="12">
        <f>IF(ISNUMBER(MATCH(C4284, FACT_ORDERS!C:C, 0)), 1, 0)</f>
        <v>1</v>
      </c>
      <c r="H4284" s="12">
        <f>COUNTIF(B:B,FACT_SEARCHES[[#This Row],[WD_PRODUCTS]])</f>
        <v>70</v>
      </c>
    </row>
    <row r="4285" spans="1:8" x14ac:dyDescent="0.3">
      <c r="A4285" s="12">
        <v>11283</v>
      </c>
      <c r="B4285" s="12">
        <v>270</v>
      </c>
      <c r="C4285" s="8">
        <v>10938</v>
      </c>
      <c r="D4285" s="12" t="s">
        <v>5952</v>
      </c>
      <c r="E4285" s="13">
        <v>43930</v>
      </c>
      <c r="F4285" s="12" t="s">
        <v>13069</v>
      </c>
      <c r="G4285" s="12">
        <f>IF(ISNUMBER(MATCH(C4285, FACT_ORDERS!C:C, 0)), 1, 0)</f>
        <v>0</v>
      </c>
      <c r="H4285" s="12">
        <f>COUNTIF(B:B,FACT_SEARCHES[[#This Row],[WD_PRODUCTS]])</f>
        <v>54</v>
      </c>
    </row>
    <row r="4286" spans="1:8" x14ac:dyDescent="0.3">
      <c r="A4286" s="12">
        <v>11284</v>
      </c>
      <c r="B4286" s="12">
        <v>255</v>
      </c>
      <c r="C4286" s="8">
        <v>10938</v>
      </c>
      <c r="D4286" s="12" t="s">
        <v>5953</v>
      </c>
      <c r="E4286" s="13">
        <v>43930</v>
      </c>
      <c r="F4286" s="12" t="s">
        <v>18583</v>
      </c>
      <c r="G4286" s="12">
        <f>IF(ISNUMBER(MATCH(C4286, FACT_ORDERS!C:C, 0)), 1, 0)</f>
        <v>0</v>
      </c>
      <c r="H4286" s="12">
        <f>COUNTIF(B:B,FACT_SEARCHES[[#This Row],[WD_PRODUCTS]])</f>
        <v>74</v>
      </c>
    </row>
    <row r="4287" spans="1:8" x14ac:dyDescent="0.3">
      <c r="A4287" s="12">
        <v>11285</v>
      </c>
      <c r="B4287" s="12">
        <v>216</v>
      </c>
      <c r="C4287" s="8">
        <v>10938</v>
      </c>
      <c r="D4287" s="12" t="s">
        <v>5954</v>
      </c>
      <c r="E4287" s="13">
        <v>43930</v>
      </c>
      <c r="F4287" s="12" t="s">
        <v>18584</v>
      </c>
      <c r="G4287" s="12">
        <f>IF(ISNUMBER(MATCH(C4287, FACT_ORDERS!C:C, 0)), 1, 0)</f>
        <v>0</v>
      </c>
      <c r="H4287" s="12">
        <f>COUNTIF(B:B,FACT_SEARCHES[[#This Row],[WD_PRODUCTS]])</f>
        <v>107</v>
      </c>
    </row>
    <row r="4288" spans="1:8" x14ac:dyDescent="0.3">
      <c r="A4288" s="12">
        <v>11286</v>
      </c>
      <c r="B4288" s="12">
        <v>299</v>
      </c>
      <c r="C4288" s="8">
        <v>10576</v>
      </c>
      <c r="D4288" s="12" t="s">
        <v>5955</v>
      </c>
      <c r="E4288" s="13">
        <v>45498</v>
      </c>
      <c r="F4288" s="12" t="s">
        <v>18585</v>
      </c>
      <c r="G4288" s="12">
        <f>IF(ISNUMBER(MATCH(C4288, FACT_ORDERS!C:C, 0)), 1, 0)</f>
        <v>1</v>
      </c>
      <c r="H4288" s="12">
        <f>COUNTIF(B:B,FACT_SEARCHES[[#This Row],[WD_PRODUCTS]])</f>
        <v>125</v>
      </c>
    </row>
    <row r="4289" spans="1:8" x14ac:dyDescent="0.3">
      <c r="A4289" s="12">
        <v>11287</v>
      </c>
      <c r="B4289" s="12">
        <v>213</v>
      </c>
      <c r="C4289" s="8">
        <v>10576</v>
      </c>
      <c r="D4289" s="12" t="s">
        <v>5956</v>
      </c>
      <c r="E4289" s="13">
        <v>45498</v>
      </c>
      <c r="F4289" s="12" t="s">
        <v>18586</v>
      </c>
      <c r="G4289" s="12">
        <f>IF(ISNUMBER(MATCH(C4289, FACT_ORDERS!C:C, 0)), 1, 0)</f>
        <v>1</v>
      </c>
      <c r="H4289" s="12">
        <f>COUNTIF(B:B,FACT_SEARCHES[[#This Row],[WD_PRODUCTS]])</f>
        <v>86</v>
      </c>
    </row>
    <row r="4290" spans="1:8" x14ac:dyDescent="0.3">
      <c r="A4290" s="12">
        <v>11288</v>
      </c>
      <c r="B4290" s="12">
        <v>256</v>
      </c>
      <c r="C4290" s="8">
        <v>10576</v>
      </c>
      <c r="D4290" s="12" t="s">
        <v>5957</v>
      </c>
      <c r="E4290" s="13">
        <v>45498</v>
      </c>
      <c r="F4290" s="12" t="s">
        <v>18587</v>
      </c>
      <c r="G4290" s="12">
        <f>IF(ISNUMBER(MATCH(C4290, FACT_ORDERS!C:C, 0)), 1, 0)</f>
        <v>1</v>
      </c>
      <c r="H4290" s="12">
        <f>COUNTIF(B:B,FACT_SEARCHES[[#This Row],[WD_PRODUCTS]])</f>
        <v>63</v>
      </c>
    </row>
    <row r="4291" spans="1:8" x14ac:dyDescent="0.3">
      <c r="A4291" s="12">
        <v>11289</v>
      </c>
      <c r="B4291" s="12">
        <v>287</v>
      </c>
      <c r="C4291" s="8">
        <v>10390</v>
      </c>
      <c r="D4291" s="12" t="s">
        <v>5958</v>
      </c>
      <c r="E4291" s="13">
        <v>45497</v>
      </c>
      <c r="F4291" s="12" t="s">
        <v>18588</v>
      </c>
      <c r="G4291" s="12">
        <f>IF(ISNUMBER(MATCH(C4291, FACT_ORDERS!C:C, 0)), 1, 0)</f>
        <v>1</v>
      </c>
      <c r="H4291" s="12">
        <f>COUNTIF(B:B,FACT_SEARCHES[[#This Row],[WD_PRODUCTS]])</f>
        <v>59</v>
      </c>
    </row>
    <row r="4292" spans="1:8" x14ac:dyDescent="0.3">
      <c r="A4292" s="12">
        <v>11290</v>
      </c>
      <c r="B4292" s="12">
        <v>218</v>
      </c>
      <c r="C4292" s="8">
        <v>10718</v>
      </c>
      <c r="D4292" s="12" t="s">
        <v>5959</v>
      </c>
      <c r="E4292" s="13">
        <v>44867</v>
      </c>
      <c r="F4292" s="12" t="s">
        <v>18589</v>
      </c>
      <c r="G4292" s="12">
        <f>IF(ISNUMBER(MATCH(C4292, FACT_ORDERS!C:C, 0)), 1, 0)</f>
        <v>1</v>
      </c>
      <c r="H4292" s="12">
        <f>COUNTIF(B:B,FACT_SEARCHES[[#This Row],[WD_PRODUCTS]])</f>
        <v>39</v>
      </c>
    </row>
    <row r="4293" spans="1:8" x14ac:dyDescent="0.3">
      <c r="A4293" s="12">
        <v>11291</v>
      </c>
      <c r="B4293" s="12">
        <v>244</v>
      </c>
      <c r="C4293" s="8">
        <v>10330</v>
      </c>
      <c r="D4293" s="12" t="s">
        <v>5960</v>
      </c>
      <c r="E4293" s="13">
        <v>45282</v>
      </c>
      <c r="F4293" s="12" t="s">
        <v>18590</v>
      </c>
      <c r="G4293" s="12">
        <f>IF(ISNUMBER(MATCH(C4293, FACT_ORDERS!C:C, 0)), 1, 0)</f>
        <v>1</v>
      </c>
      <c r="H4293" s="12">
        <f>COUNTIF(B:B,FACT_SEARCHES[[#This Row],[WD_PRODUCTS]])</f>
        <v>59</v>
      </c>
    </row>
    <row r="4294" spans="1:8" x14ac:dyDescent="0.3">
      <c r="A4294" s="12">
        <v>11292</v>
      </c>
      <c r="B4294" s="12">
        <v>220</v>
      </c>
      <c r="C4294" s="8">
        <v>10330</v>
      </c>
      <c r="D4294" s="12" t="s">
        <v>5961</v>
      </c>
      <c r="E4294" s="13">
        <v>45282</v>
      </c>
      <c r="F4294" s="12" t="s">
        <v>4027</v>
      </c>
      <c r="G4294" s="12">
        <f>IF(ISNUMBER(MATCH(C4294, FACT_ORDERS!C:C, 0)), 1, 0)</f>
        <v>1</v>
      </c>
      <c r="H4294" s="12">
        <f>COUNTIF(B:B,FACT_SEARCHES[[#This Row],[WD_PRODUCTS]])</f>
        <v>60</v>
      </c>
    </row>
    <row r="4295" spans="1:8" x14ac:dyDescent="0.3">
      <c r="A4295" s="12">
        <v>11293</v>
      </c>
      <c r="B4295" s="12">
        <v>254</v>
      </c>
      <c r="C4295" s="8">
        <v>10330</v>
      </c>
      <c r="D4295" s="12" t="s">
        <v>5962</v>
      </c>
      <c r="E4295" s="13">
        <v>45282</v>
      </c>
      <c r="F4295" s="12" t="s">
        <v>18591</v>
      </c>
      <c r="G4295" s="12">
        <f>IF(ISNUMBER(MATCH(C4295, FACT_ORDERS!C:C, 0)), 1, 0)</f>
        <v>1</v>
      </c>
      <c r="H4295" s="12">
        <f>COUNTIF(B:B,FACT_SEARCHES[[#This Row],[WD_PRODUCTS]])</f>
        <v>77</v>
      </c>
    </row>
    <row r="4296" spans="1:8" x14ac:dyDescent="0.3">
      <c r="A4296" s="12">
        <v>11294</v>
      </c>
      <c r="B4296" s="12">
        <v>227</v>
      </c>
      <c r="C4296" s="8">
        <v>10330</v>
      </c>
      <c r="D4296" s="12" t="s">
        <v>5963</v>
      </c>
      <c r="E4296" s="13">
        <v>45282</v>
      </c>
      <c r="F4296" s="12" t="s">
        <v>18592</v>
      </c>
      <c r="G4296" s="12">
        <f>IF(ISNUMBER(MATCH(C4296, FACT_ORDERS!C:C, 0)), 1, 0)</f>
        <v>1</v>
      </c>
      <c r="H4296" s="12">
        <f>COUNTIF(B:B,FACT_SEARCHES[[#This Row],[WD_PRODUCTS]])</f>
        <v>93</v>
      </c>
    </row>
    <row r="4297" spans="1:8" x14ac:dyDescent="0.3">
      <c r="A4297" s="12">
        <v>11295</v>
      </c>
      <c r="B4297" s="12">
        <v>204</v>
      </c>
      <c r="C4297" s="8">
        <v>10602</v>
      </c>
      <c r="D4297" s="12" t="s">
        <v>5964</v>
      </c>
      <c r="E4297" s="13">
        <v>45424</v>
      </c>
      <c r="F4297" s="12" t="s">
        <v>18593</v>
      </c>
      <c r="G4297" s="12">
        <f>IF(ISNUMBER(MATCH(C4297, FACT_ORDERS!C:C, 0)), 1, 0)</f>
        <v>1</v>
      </c>
      <c r="H4297" s="12">
        <f>COUNTIF(B:B,FACT_SEARCHES[[#This Row],[WD_PRODUCTS]])</f>
        <v>139</v>
      </c>
    </row>
    <row r="4298" spans="1:8" x14ac:dyDescent="0.3">
      <c r="A4298" s="12">
        <v>11296</v>
      </c>
      <c r="B4298" s="12">
        <v>265</v>
      </c>
      <c r="C4298" s="8">
        <v>10634</v>
      </c>
      <c r="D4298" s="12" t="s">
        <v>5965</v>
      </c>
      <c r="E4298" s="13">
        <v>45494</v>
      </c>
      <c r="F4298" s="12" t="s">
        <v>18594</v>
      </c>
      <c r="G4298" s="12">
        <f>IF(ISNUMBER(MATCH(C4298, FACT_ORDERS!C:C, 0)), 1, 0)</f>
        <v>0</v>
      </c>
      <c r="H4298" s="12">
        <f>COUNTIF(B:B,FACT_SEARCHES[[#This Row],[WD_PRODUCTS]])</f>
        <v>89</v>
      </c>
    </row>
    <row r="4299" spans="1:8" x14ac:dyDescent="0.3">
      <c r="A4299" s="12">
        <v>11297</v>
      </c>
      <c r="B4299" s="12">
        <v>241</v>
      </c>
      <c r="C4299" s="8">
        <v>10634</v>
      </c>
      <c r="D4299" s="12" t="s">
        <v>5966</v>
      </c>
      <c r="E4299" s="13">
        <v>45494</v>
      </c>
      <c r="F4299" s="12" t="s">
        <v>18595</v>
      </c>
      <c r="G4299" s="12">
        <f>IF(ISNUMBER(MATCH(C4299, FACT_ORDERS!C:C, 0)), 1, 0)</f>
        <v>0</v>
      </c>
      <c r="H4299" s="12">
        <f>COUNTIF(B:B,FACT_SEARCHES[[#This Row],[WD_PRODUCTS]])</f>
        <v>96</v>
      </c>
    </row>
    <row r="4300" spans="1:8" x14ac:dyDescent="0.3">
      <c r="A4300" s="12">
        <v>11298</v>
      </c>
      <c r="B4300" s="12">
        <v>297</v>
      </c>
      <c r="C4300" s="8">
        <v>10501</v>
      </c>
      <c r="D4300" s="12" t="s">
        <v>5967</v>
      </c>
      <c r="E4300" s="13">
        <v>44604</v>
      </c>
      <c r="F4300" s="12" t="s">
        <v>4234</v>
      </c>
      <c r="G4300" s="12">
        <f>IF(ISNUMBER(MATCH(C4300, FACT_ORDERS!C:C, 0)), 1, 0)</f>
        <v>1</v>
      </c>
      <c r="H4300" s="12">
        <f>COUNTIF(B:B,FACT_SEARCHES[[#This Row],[WD_PRODUCTS]])</f>
        <v>64</v>
      </c>
    </row>
    <row r="4301" spans="1:8" x14ac:dyDescent="0.3">
      <c r="A4301" s="12">
        <v>11299</v>
      </c>
      <c r="B4301" s="12">
        <v>224</v>
      </c>
      <c r="C4301" s="8">
        <v>10501</v>
      </c>
      <c r="D4301" s="12" t="s">
        <v>5968</v>
      </c>
      <c r="E4301" s="13">
        <v>44604</v>
      </c>
      <c r="F4301" s="12" t="s">
        <v>18596</v>
      </c>
      <c r="G4301" s="12">
        <f>IF(ISNUMBER(MATCH(C4301, FACT_ORDERS!C:C, 0)), 1, 0)</f>
        <v>1</v>
      </c>
      <c r="H4301" s="12">
        <f>COUNTIF(B:B,FACT_SEARCHES[[#This Row],[WD_PRODUCTS]])</f>
        <v>63</v>
      </c>
    </row>
    <row r="4302" spans="1:8" x14ac:dyDescent="0.3">
      <c r="A4302" s="12">
        <v>11300</v>
      </c>
      <c r="B4302" s="12">
        <v>275</v>
      </c>
      <c r="C4302" s="8">
        <v>10756</v>
      </c>
      <c r="D4302" s="12" t="s">
        <v>5969</v>
      </c>
      <c r="E4302" s="13">
        <v>45255</v>
      </c>
      <c r="F4302" s="12" t="s">
        <v>18597</v>
      </c>
      <c r="G4302" s="12">
        <f>IF(ISNUMBER(MATCH(C4302, FACT_ORDERS!C:C, 0)), 1, 0)</f>
        <v>1</v>
      </c>
      <c r="H4302" s="12">
        <f>COUNTIF(B:B,FACT_SEARCHES[[#This Row],[WD_PRODUCTS]])</f>
        <v>70</v>
      </c>
    </row>
    <row r="4303" spans="1:8" x14ac:dyDescent="0.3">
      <c r="A4303" s="12">
        <v>11301</v>
      </c>
      <c r="B4303" s="12">
        <v>289</v>
      </c>
      <c r="C4303" s="8">
        <v>10794</v>
      </c>
      <c r="D4303" s="12" t="s">
        <v>5970</v>
      </c>
      <c r="E4303" s="13">
        <v>45104</v>
      </c>
      <c r="F4303" s="12" t="s">
        <v>13920</v>
      </c>
      <c r="G4303" s="12">
        <f>IF(ISNUMBER(MATCH(C4303, FACT_ORDERS!C:C, 0)), 1, 0)</f>
        <v>1</v>
      </c>
      <c r="H4303" s="12">
        <f>COUNTIF(B:B,FACT_SEARCHES[[#This Row],[WD_PRODUCTS]])</f>
        <v>56</v>
      </c>
    </row>
    <row r="4304" spans="1:8" x14ac:dyDescent="0.3">
      <c r="A4304" s="12">
        <v>11302</v>
      </c>
      <c r="B4304" s="12">
        <v>242</v>
      </c>
      <c r="C4304" s="8">
        <v>10794</v>
      </c>
      <c r="D4304" s="12" t="s">
        <v>5971</v>
      </c>
      <c r="E4304" s="13">
        <v>45104</v>
      </c>
      <c r="F4304" s="12" t="s">
        <v>18598</v>
      </c>
      <c r="G4304" s="12">
        <f>IF(ISNUMBER(MATCH(C4304, FACT_ORDERS!C:C, 0)), 1, 0)</f>
        <v>1</v>
      </c>
      <c r="H4304" s="12">
        <f>COUNTIF(B:B,FACT_SEARCHES[[#This Row],[WD_PRODUCTS]])</f>
        <v>76</v>
      </c>
    </row>
    <row r="4305" spans="1:8" x14ac:dyDescent="0.3">
      <c r="A4305" s="12">
        <v>11303</v>
      </c>
      <c r="B4305" s="12">
        <v>284</v>
      </c>
      <c r="C4305" s="8">
        <v>10033</v>
      </c>
      <c r="D4305" s="12" t="s">
        <v>5972</v>
      </c>
      <c r="E4305" s="13">
        <v>44840</v>
      </c>
      <c r="F4305" s="12" t="s">
        <v>18599</v>
      </c>
      <c r="G4305" s="12">
        <f>IF(ISNUMBER(MATCH(C4305, FACT_ORDERS!C:C, 0)), 1, 0)</f>
        <v>0</v>
      </c>
      <c r="H4305" s="12">
        <f>COUNTIF(B:B,FACT_SEARCHES[[#This Row],[WD_PRODUCTS]])</f>
        <v>97</v>
      </c>
    </row>
    <row r="4306" spans="1:8" x14ac:dyDescent="0.3">
      <c r="A4306" s="12">
        <v>11304</v>
      </c>
      <c r="B4306" s="12">
        <v>296</v>
      </c>
      <c r="C4306" s="8">
        <v>10033</v>
      </c>
      <c r="D4306" s="12" t="s">
        <v>5973</v>
      </c>
      <c r="E4306" s="13">
        <v>44840</v>
      </c>
      <c r="F4306" s="12" t="s">
        <v>4250</v>
      </c>
      <c r="G4306" s="12">
        <f>IF(ISNUMBER(MATCH(C4306, FACT_ORDERS!C:C, 0)), 1, 0)</f>
        <v>0</v>
      </c>
      <c r="H4306" s="12">
        <f>COUNTIF(B:B,FACT_SEARCHES[[#This Row],[WD_PRODUCTS]])</f>
        <v>106</v>
      </c>
    </row>
    <row r="4307" spans="1:8" x14ac:dyDescent="0.3">
      <c r="A4307" s="12">
        <v>11305</v>
      </c>
      <c r="B4307" s="12">
        <v>261</v>
      </c>
      <c r="C4307" s="8">
        <v>10055</v>
      </c>
      <c r="D4307" s="12" t="s">
        <v>5974</v>
      </c>
      <c r="E4307" s="13">
        <v>44685</v>
      </c>
      <c r="F4307" s="12" t="s">
        <v>18600</v>
      </c>
      <c r="G4307" s="12">
        <f>IF(ISNUMBER(MATCH(C4307, FACT_ORDERS!C:C, 0)), 1, 0)</f>
        <v>1</v>
      </c>
      <c r="H4307" s="12">
        <f>COUNTIF(B:B,FACT_SEARCHES[[#This Row],[WD_PRODUCTS]])</f>
        <v>77</v>
      </c>
    </row>
    <row r="4308" spans="1:8" x14ac:dyDescent="0.3">
      <c r="A4308" s="12">
        <v>11306</v>
      </c>
      <c r="B4308" s="12">
        <v>259</v>
      </c>
      <c r="C4308" s="8">
        <v>10055</v>
      </c>
      <c r="D4308" s="12" t="s">
        <v>5975</v>
      </c>
      <c r="E4308" s="13">
        <v>44685</v>
      </c>
      <c r="F4308" s="12" t="s">
        <v>15664</v>
      </c>
      <c r="G4308" s="12">
        <f>IF(ISNUMBER(MATCH(C4308, FACT_ORDERS!C:C, 0)), 1, 0)</f>
        <v>1</v>
      </c>
      <c r="H4308" s="12">
        <f>COUNTIF(B:B,FACT_SEARCHES[[#This Row],[WD_PRODUCTS]])</f>
        <v>64</v>
      </c>
    </row>
    <row r="4309" spans="1:8" x14ac:dyDescent="0.3">
      <c r="A4309" s="12">
        <v>11307</v>
      </c>
      <c r="B4309" s="12">
        <v>281</v>
      </c>
      <c r="C4309" s="8">
        <v>10055</v>
      </c>
      <c r="D4309" s="12" t="s">
        <v>5976</v>
      </c>
      <c r="E4309" s="13">
        <v>44685</v>
      </c>
      <c r="F4309" s="12" t="s">
        <v>18601</v>
      </c>
      <c r="G4309" s="12">
        <f>IF(ISNUMBER(MATCH(C4309, FACT_ORDERS!C:C, 0)), 1, 0)</f>
        <v>1</v>
      </c>
      <c r="H4309" s="12">
        <f>COUNTIF(B:B,FACT_SEARCHES[[#This Row],[WD_PRODUCTS]])</f>
        <v>86</v>
      </c>
    </row>
    <row r="4310" spans="1:8" x14ac:dyDescent="0.3">
      <c r="A4310" s="12">
        <v>11308</v>
      </c>
      <c r="B4310" s="12">
        <v>228</v>
      </c>
      <c r="C4310" s="8">
        <v>10007</v>
      </c>
      <c r="D4310" s="12" t="s">
        <v>5977</v>
      </c>
      <c r="E4310" s="13">
        <v>44745</v>
      </c>
      <c r="F4310" s="12" t="s">
        <v>18602</v>
      </c>
      <c r="G4310" s="12">
        <f>IF(ISNUMBER(MATCH(C4310, FACT_ORDERS!C:C, 0)), 1, 0)</f>
        <v>1</v>
      </c>
      <c r="H4310" s="12">
        <f>COUNTIF(B:B,FACT_SEARCHES[[#This Row],[WD_PRODUCTS]])</f>
        <v>79</v>
      </c>
    </row>
    <row r="4311" spans="1:8" x14ac:dyDescent="0.3">
      <c r="A4311" s="12">
        <v>11309</v>
      </c>
      <c r="B4311" s="12">
        <v>232</v>
      </c>
      <c r="C4311" s="8">
        <v>10992</v>
      </c>
      <c r="D4311" s="12" t="s">
        <v>5978</v>
      </c>
      <c r="E4311" s="13">
        <v>45436</v>
      </c>
      <c r="F4311" s="12" t="s">
        <v>18603</v>
      </c>
      <c r="G4311" s="12">
        <f>IF(ISNUMBER(MATCH(C4311, FACT_ORDERS!C:C, 0)), 1, 0)</f>
        <v>1</v>
      </c>
      <c r="H4311" s="12">
        <f>COUNTIF(B:B,FACT_SEARCHES[[#This Row],[WD_PRODUCTS]])</f>
        <v>69</v>
      </c>
    </row>
    <row r="4312" spans="1:8" x14ac:dyDescent="0.3">
      <c r="A4312" s="12">
        <v>11310</v>
      </c>
      <c r="B4312" s="12">
        <v>210</v>
      </c>
      <c r="C4312" s="8">
        <v>10992</v>
      </c>
      <c r="D4312" s="12" t="s">
        <v>5979</v>
      </c>
      <c r="E4312" s="13">
        <v>45436</v>
      </c>
      <c r="F4312" s="12" t="s">
        <v>18604</v>
      </c>
      <c r="G4312" s="12">
        <f>IF(ISNUMBER(MATCH(C4312, FACT_ORDERS!C:C, 0)), 1, 0)</f>
        <v>1</v>
      </c>
      <c r="H4312" s="12">
        <f>COUNTIF(B:B,FACT_SEARCHES[[#This Row],[WD_PRODUCTS]])</f>
        <v>77</v>
      </c>
    </row>
    <row r="4313" spans="1:8" x14ac:dyDescent="0.3">
      <c r="A4313" s="12">
        <v>11311</v>
      </c>
      <c r="B4313" s="12">
        <v>219</v>
      </c>
      <c r="C4313" s="8">
        <v>10386</v>
      </c>
      <c r="D4313" s="12" t="s">
        <v>5980</v>
      </c>
      <c r="E4313" s="13">
        <v>44932</v>
      </c>
      <c r="F4313" s="12" t="s">
        <v>12376</v>
      </c>
      <c r="G4313" s="12">
        <f>IF(ISNUMBER(MATCH(C4313, FACT_ORDERS!C:C, 0)), 1, 0)</f>
        <v>1</v>
      </c>
      <c r="H4313" s="12">
        <f>COUNTIF(B:B,FACT_SEARCHES[[#This Row],[WD_PRODUCTS]])</f>
        <v>83</v>
      </c>
    </row>
    <row r="4314" spans="1:8" x14ac:dyDescent="0.3">
      <c r="A4314" s="12">
        <v>11312</v>
      </c>
      <c r="B4314" s="12">
        <v>260</v>
      </c>
      <c r="C4314" s="8">
        <v>10386</v>
      </c>
      <c r="D4314" s="12" t="s">
        <v>5981</v>
      </c>
      <c r="E4314" s="13">
        <v>44932</v>
      </c>
      <c r="F4314" s="12" t="s">
        <v>18472</v>
      </c>
      <c r="G4314" s="12">
        <f>IF(ISNUMBER(MATCH(C4314, FACT_ORDERS!C:C, 0)), 1, 0)</f>
        <v>1</v>
      </c>
      <c r="H4314" s="12">
        <f>COUNTIF(B:B,FACT_SEARCHES[[#This Row],[WD_PRODUCTS]])</f>
        <v>86</v>
      </c>
    </row>
    <row r="4315" spans="1:8" x14ac:dyDescent="0.3">
      <c r="A4315" s="12">
        <v>11313</v>
      </c>
      <c r="B4315" s="12">
        <v>213</v>
      </c>
      <c r="C4315" s="8">
        <v>10386</v>
      </c>
      <c r="D4315" s="12" t="s">
        <v>5982</v>
      </c>
      <c r="E4315" s="13">
        <v>44932</v>
      </c>
      <c r="F4315" s="12" t="s">
        <v>18605</v>
      </c>
      <c r="G4315" s="12">
        <f>IF(ISNUMBER(MATCH(C4315, FACT_ORDERS!C:C, 0)), 1, 0)</f>
        <v>1</v>
      </c>
      <c r="H4315" s="12">
        <f>COUNTIF(B:B,FACT_SEARCHES[[#This Row],[WD_PRODUCTS]])</f>
        <v>86</v>
      </c>
    </row>
    <row r="4316" spans="1:8" x14ac:dyDescent="0.3">
      <c r="A4316" s="12">
        <v>11314</v>
      </c>
      <c r="B4316" s="12">
        <v>216</v>
      </c>
      <c r="C4316" s="8">
        <v>10386</v>
      </c>
      <c r="D4316" s="12" t="s">
        <v>5983</v>
      </c>
      <c r="E4316" s="13">
        <v>44932</v>
      </c>
      <c r="F4316" s="12" t="s">
        <v>18606</v>
      </c>
      <c r="G4316" s="12">
        <f>IF(ISNUMBER(MATCH(C4316, FACT_ORDERS!C:C, 0)), 1, 0)</f>
        <v>1</v>
      </c>
      <c r="H4316" s="12">
        <f>COUNTIF(B:B,FACT_SEARCHES[[#This Row],[WD_PRODUCTS]])</f>
        <v>107</v>
      </c>
    </row>
    <row r="4317" spans="1:8" x14ac:dyDescent="0.3">
      <c r="A4317" s="12">
        <v>11315</v>
      </c>
      <c r="B4317" s="12">
        <v>226</v>
      </c>
      <c r="C4317" s="8">
        <v>10947</v>
      </c>
      <c r="D4317" s="12" t="s">
        <v>5984</v>
      </c>
      <c r="E4317" s="13">
        <v>44828</v>
      </c>
      <c r="F4317" s="12" t="s">
        <v>18607</v>
      </c>
      <c r="G4317" s="12">
        <f>IF(ISNUMBER(MATCH(C4317, FACT_ORDERS!C:C, 0)), 1, 0)</f>
        <v>1</v>
      </c>
      <c r="H4317" s="12">
        <f>COUNTIF(B:B,FACT_SEARCHES[[#This Row],[WD_PRODUCTS]])</f>
        <v>56</v>
      </c>
    </row>
    <row r="4318" spans="1:8" x14ac:dyDescent="0.3">
      <c r="A4318" s="12">
        <v>11316</v>
      </c>
      <c r="B4318" s="12">
        <v>248</v>
      </c>
      <c r="C4318" s="8">
        <v>10328</v>
      </c>
      <c r="D4318" s="12" t="s">
        <v>5985</v>
      </c>
      <c r="E4318" s="13">
        <v>44742</v>
      </c>
      <c r="F4318" s="12" t="s">
        <v>18608</v>
      </c>
      <c r="G4318" s="12">
        <f>IF(ISNUMBER(MATCH(C4318, FACT_ORDERS!C:C, 0)), 1, 0)</f>
        <v>0</v>
      </c>
      <c r="H4318" s="12">
        <f>COUNTIF(B:B,FACT_SEARCHES[[#This Row],[WD_PRODUCTS]])</f>
        <v>101</v>
      </c>
    </row>
    <row r="4319" spans="1:8" x14ac:dyDescent="0.3">
      <c r="A4319" s="12">
        <v>11317</v>
      </c>
      <c r="B4319" s="12">
        <v>206</v>
      </c>
      <c r="C4319" s="8">
        <v>10469</v>
      </c>
      <c r="D4319" s="12" t="s">
        <v>5986</v>
      </c>
      <c r="E4319" s="13">
        <v>45176</v>
      </c>
      <c r="F4319" s="12" t="s">
        <v>18609</v>
      </c>
      <c r="G4319" s="12">
        <f>IF(ISNUMBER(MATCH(C4319, FACT_ORDERS!C:C, 0)), 1, 0)</f>
        <v>0</v>
      </c>
      <c r="H4319" s="12">
        <f>COUNTIF(B:B,FACT_SEARCHES[[#This Row],[WD_PRODUCTS]])</f>
        <v>54</v>
      </c>
    </row>
    <row r="4320" spans="1:8" x14ac:dyDescent="0.3">
      <c r="A4320" s="12">
        <v>11318</v>
      </c>
      <c r="B4320" s="12">
        <v>283</v>
      </c>
      <c r="C4320" s="8">
        <v>10469</v>
      </c>
      <c r="D4320" s="12" t="s">
        <v>5987</v>
      </c>
      <c r="E4320" s="13">
        <v>45176</v>
      </c>
      <c r="F4320" s="12" t="s">
        <v>18610</v>
      </c>
      <c r="G4320" s="12">
        <f>IF(ISNUMBER(MATCH(C4320, FACT_ORDERS!C:C, 0)), 1, 0)</f>
        <v>0</v>
      </c>
      <c r="H4320" s="12">
        <f>COUNTIF(B:B,FACT_SEARCHES[[#This Row],[WD_PRODUCTS]])</f>
        <v>65</v>
      </c>
    </row>
    <row r="4321" spans="1:8" x14ac:dyDescent="0.3">
      <c r="A4321" s="12">
        <v>11319</v>
      </c>
      <c r="B4321" s="12">
        <v>298</v>
      </c>
      <c r="C4321" s="8">
        <v>10469</v>
      </c>
      <c r="D4321" s="12" t="s">
        <v>5988</v>
      </c>
      <c r="E4321" s="13">
        <v>45176</v>
      </c>
      <c r="F4321" s="12" t="s">
        <v>18611</v>
      </c>
      <c r="G4321" s="12">
        <f>IF(ISNUMBER(MATCH(C4321, FACT_ORDERS!C:C, 0)), 1, 0)</f>
        <v>0</v>
      </c>
      <c r="H4321" s="12">
        <f>COUNTIF(B:B,FACT_SEARCHES[[#This Row],[WD_PRODUCTS]])</f>
        <v>79</v>
      </c>
    </row>
    <row r="4322" spans="1:8" x14ac:dyDescent="0.3">
      <c r="A4322" s="12">
        <v>11320</v>
      </c>
      <c r="B4322" s="12">
        <v>227</v>
      </c>
      <c r="C4322" s="8">
        <v>10205</v>
      </c>
      <c r="D4322" s="12" t="s">
        <v>5989</v>
      </c>
      <c r="E4322" s="13">
        <v>43980</v>
      </c>
      <c r="F4322" s="12" t="s">
        <v>18612</v>
      </c>
      <c r="G4322" s="12">
        <f>IF(ISNUMBER(MATCH(C4322, FACT_ORDERS!C:C, 0)), 1, 0)</f>
        <v>0</v>
      </c>
      <c r="H4322" s="12">
        <f>COUNTIF(B:B,FACT_SEARCHES[[#This Row],[WD_PRODUCTS]])</f>
        <v>93</v>
      </c>
    </row>
    <row r="4323" spans="1:8" x14ac:dyDescent="0.3">
      <c r="A4323" s="12">
        <v>11321</v>
      </c>
      <c r="B4323" s="12">
        <v>261</v>
      </c>
      <c r="C4323" s="8">
        <v>10205</v>
      </c>
      <c r="D4323" s="12" t="s">
        <v>5990</v>
      </c>
      <c r="E4323" s="13">
        <v>43980</v>
      </c>
      <c r="F4323" s="12" t="s">
        <v>18613</v>
      </c>
      <c r="G4323" s="12">
        <f>IF(ISNUMBER(MATCH(C4323, FACT_ORDERS!C:C, 0)), 1, 0)</f>
        <v>0</v>
      </c>
      <c r="H4323" s="12">
        <f>COUNTIF(B:B,FACT_SEARCHES[[#This Row],[WD_PRODUCTS]])</f>
        <v>77</v>
      </c>
    </row>
    <row r="4324" spans="1:8" x14ac:dyDescent="0.3">
      <c r="A4324" s="12">
        <v>11322</v>
      </c>
      <c r="B4324" s="12">
        <v>264</v>
      </c>
      <c r="C4324" s="8">
        <v>10205</v>
      </c>
      <c r="D4324" s="12" t="s">
        <v>5991</v>
      </c>
      <c r="E4324" s="13">
        <v>43980</v>
      </c>
      <c r="F4324" s="12" t="s">
        <v>18614</v>
      </c>
      <c r="G4324" s="12">
        <f>IF(ISNUMBER(MATCH(C4324, FACT_ORDERS!C:C, 0)), 1, 0)</f>
        <v>0</v>
      </c>
      <c r="H4324" s="12">
        <f>COUNTIF(B:B,FACT_SEARCHES[[#This Row],[WD_PRODUCTS]])</f>
        <v>53</v>
      </c>
    </row>
    <row r="4325" spans="1:8" x14ac:dyDescent="0.3">
      <c r="A4325" s="12">
        <v>11323</v>
      </c>
      <c r="B4325" s="12">
        <v>256</v>
      </c>
      <c r="C4325" s="8">
        <v>10435</v>
      </c>
      <c r="D4325" s="12" t="s">
        <v>5992</v>
      </c>
      <c r="E4325" s="13">
        <v>44867</v>
      </c>
      <c r="F4325" s="12" t="s">
        <v>18615</v>
      </c>
      <c r="G4325" s="12">
        <f>IF(ISNUMBER(MATCH(C4325, FACT_ORDERS!C:C, 0)), 1, 0)</f>
        <v>1</v>
      </c>
      <c r="H4325" s="12">
        <f>COUNTIF(B:B,FACT_SEARCHES[[#This Row],[WD_PRODUCTS]])</f>
        <v>63</v>
      </c>
    </row>
    <row r="4326" spans="1:8" x14ac:dyDescent="0.3">
      <c r="A4326" s="12">
        <v>11324</v>
      </c>
      <c r="B4326" s="12">
        <v>255</v>
      </c>
      <c r="C4326" s="8">
        <v>10473</v>
      </c>
      <c r="D4326" s="12" t="s">
        <v>5993</v>
      </c>
      <c r="E4326" s="13">
        <v>45444</v>
      </c>
      <c r="F4326" s="12" t="s">
        <v>16071</v>
      </c>
      <c r="G4326" s="12">
        <f>IF(ISNUMBER(MATCH(C4326, FACT_ORDERS!C:C, 0)), 1, 0)</f>
        <v>0</v>
      </c>
      <c r="H4326" s="12">
        <f>COUNTIF(B:B,FACT_SEARCHES[[#This Row],[WD_PRODUCTS]])</f>
        <v>74</v>
      </c>
    </row>
    <row r="4327" spans="1:8" x14ac:dyDescent="0.3">
      <c r="A4327" s="12">
        <v>11325</v>
      </c>
      <c r="B4327" s="12">
        <v>251</v>
      </c>
      <c r="C4327" s="8">
        <v>10570</v>
      </c>
      <c r="D4327" s="12" t="s">
        <v>5994</v>
      </c>
      <c r="E4327" s="13">
        <v>45400</v>
      </c>
      <c r="F4327" s="12" t="s">
        <v>18616</v>
      </c>
      <c r="G4327" s="12">
        <f>IF(ISNUMBER(MATCH(C4327, FACT_ORDERS!C:C, 0)), 1, 0)</f>
        <v>0</v>
      </c>
      <c r="H4327" s="12">
        <f>COUNTIF(B:B,FACT_SEARCHES[[#This Row],[WD_PRODUCTS]])</f>
        <v>67</v>
      </c>
    </row>
    <row r="4328" spans="1:8" x14ac:dyDescent="0.3">
      <c r="A4328" s="12">
        <v>11326</v>
      </c>
      <c r="B4328" s="12">
        <v>213</v>
      </c>
      <c r="C4328" s="8">
        <v>10570</v>
      </c>
      <c r="D4328" s="12" t="s">
        <v>5995</v>
      </c>
      <c r="E4328" s="13">
        <v>45400</v>
      </c>
      <c r="F4328" s="12" t="s">
        <v>18617</v>
      </c>
      <c r="G4328" s="12">
        <f>IF(ISNUMBER(MATCH(C4328, FACT_ORDERS!C:C, 0)), 1, 0)</f>
        <v>0</v>
      </c>
      <c r="H4328" s="12">
        <f>COUNTIF(B:B,FACT_SEARCHES[[#This Row],[WD_PRODUCTS]])</f>
        <v>86</v>
      </c>
    </row>
    <row r="4329" spans="1:8" x14ac:dyDescent="0.3">
      <c r="A4329" s="12">
        <v>11327</v>
      </c>
      <c r="B4329" s="12">
        <v>229</v>
      </c>
      <c r="C4329" s="8">
        <v>10392</v>
      </c>
      <c r="D4329" s="12" t="s">
        <v>5996</v>
      </c>
      <c r="E4329" s="13">
        <v>45418</v>
      </c>
      <c r="F4329" s="12" t="s">
        <v>18618</v>
      </c>
      <c r="G4329" s="12">
        <f>IF(ISNUMBER(MATCH(C4329, FACT_ORDERS!C:C, 0)), 1, 0)</f>
        <v>1</v>
      </c>
      <c r="H4329" s="12">
        <f>COUNTIF(B:B,FACT_SEARCHES[[#This Row],[WD_PRODUCTS]])</f>
        <v>42</v>
      </c>
    </row>
    <row r="4330" spans="1:8" x14ac:dyDescent="0.3">
      <c r="A4330" s="12">
        <v>11328</v>
      </c>
      <c r="B4330" s="12">
        <v>256</v>
      </c>
      <c r="C4330" s="8">
        <v>10966</v>
      </c>
      <c r="D4330" s="12" t="s">
        <v>5997</v>
      </c>
      <c r="E4330" s="13">
        <v>45512</v>
      </c>
      <c r="F4330" s="12" t="s">
        <v>18619</v>
      </c>
      <c r="G4330" s="12">
        <f>IF(ISNUMBER(MATCH(C4330, FACT_ORDERS!C:C, 0)), 1, 0)</f>
        <v>1</v>
      </c>
      <c r="H4330" s="12">
        <f>COUNTIF(B:B,FACT_SEARCHES[[#This Row],[WD_PRODUCTS]])</f>
        <v>63</v>
      </c>
    </row>
    <row r="4331" spans="1:8" x14ac:dyDescent="0.3">
      <c r="A4331" s="12">
        <v>11329</v>
      </c>
      <c r="B4331" s="12">
        <v>247</v>
      </c>
      <c r="C4331" s="8">
        <v>10924</v>
      </c>
      <c r="D4331" s="12" t="s">
        <v>5998</v>
      </c>
      <c r="E4331" s="13">
        <v>44716</v>
      </c>
      <c r="F4331" s="12" t="s">
        <v>4288</v>
      </c>
      <c r="G4331" s="12">
        <f>IF(ISNUMBER(MATCH(C4331, FACT_ORDERS!C:C, 0)), 1, 0)</f>
        <v>0</v>
      </c>
      <c r="H4331" s="12">
        <f>COUNTIF(B:B,FACT_SEARCHES[[#This Row],[WD_PRODUCTS]])</f>
        <v>72</v>
      </c>
    </row>
    <row r="4332" spans="1:8" x14ac:dyDescent="0.3">
      <c r="A4332" s="12">
        <v>11330</v>
      </c>
      <c r="B4332" s="12">
        <v>260</v>
      </c>
      <c r="C4332" s="8">
        <v>10924</v>
      </c>
      <c r="D4332" s="12" t="s">
        <v>5999</v>
      </c>
      <c r="E4332" s="13">
        <v>44716</v>
      </c>
      <c r="F4332" s="12" t="s">
        <v>18620</v>
      </c>
      <c r="G4332" s="12">
        <f>IF(ISNUMBER(MATCH(C4332, FACT_ORDERS!C:C, 0)), 1, 0)</f>
        <v>0</v>
      </c>
      <c r="H4332" s="12">
        <f>COUNTIF(B:B,FACT_SEARCHES[[#This Row],[WD_PRODUCTS]])</f>
        <v>86</v>
      </c>
    </row>
    <row r="4333" spans="1:8" x14ac:dyDescent="0.3">
      <c r="A4333" s="12">
        <v>11331</v>
      </c>
      <c r="B4333" s="12">
        <v>231</v>
      </c>
      <c r="C4333" s="8">
        <v>10924</v>
      </c>
      <c r="D4333" s="12" t="s">
        <v>6000</v>
      </c>
      <c r="E4333" s="13">
        <v>44716</v>
      </c>
      <c r="F4333" s="12" t="s">
        <v>18621</v>
      </c>
      <c r="G4333" s="12">
        <f>IF(ISNUMBER(MATCH(C4333, FACT_ORDERS!C:C, 0)), 1, 0)</f>
        <v>0</v>
      </c>
      <c r="H4333" s="12">
        <f>COUNTIF(B:B,FACT_SEARCHES[[#This Row],[WD_PRODUCTS]])</f>
        <v>58</v>
      </c>
    </row>
    <row r="4334" spans="1:8" x14ac:dyDescent="0.3">
      <c r="A4334" s="12">
        <v>11332</v>
      </c>
      <c r="B4334" s="12">
        <v>240</v>
      </c>
      <c r="C4334" s="8">
        <v>10129</v>
      </c>
      <c r="D4334" s="12" t="s">
        <v>6001</v>
      </c>
      <c r="E4334" s="13">
        <v>45081</v>
      </c>
      <c r="F4334" s="12" t="s">
        <v>18622</v>
      </c>
      <c r="G4334" s="12">
        <f>IF(ISNUMBER(MATCH(C4334, FACT_ORDERS!C:C, 0)), 1, 0)</f>
        <v>0</v>
      </c>
      <c r="H4334" s="12">
        <f>COUNTIF(B:B,FACT_SEARCHES[[#This Row],[WD_PRODUCTS]])</f>
        <v>51</v>
      </c>
    </row>
    <row r="4335" spans="1:8" x14ac:dyDescent="0.3">
      <c r="A4335" s="12">
        <v>11333</v>
      </c>
      <c r="B4335" s="12">
        <v>263</v>
      </c>
      <c r="C4335" s="8">
        <v>10129</v>
      </c>
      <c r="D4335" s="12" t="s">
        <v>6002</v>
      </c>
      <c r="E4335" s="13">
        <v>45081</v>
      </c>
      <c r="F4335" s="12" t="s">
        <v>18623</v>
      </c>
      <c r="G4335" s="12">
        <f>IF(ISNUMBER(MATCH(C4335, FACT_ORDERS!C:C, 0)), 1, 0)</f>
        <v>0</v>
      </c>
      <c r="H4335" s="12">
        <f>COUNTIF(B:B,FACT_SEARCHES[[#This Row],[WD_PRODUCTS]])</f>
        <v>108</v>
      </c>
    </row>
    <row r="4336" spans="1:8" x14ac:dyDescent="0.3">
      <c r="A4336" s="12">
        <v>11334</v>
      </c>
      <c r="B4336" s="12">
        <v>251</v>
      </c>
      <c r="C4336" s="8">
        <v>10129</v>
      </c>
      <c r="D4336" s="12" t="s">
        <v>6003</v>
      </c>
      <c r="E4336" s="13">
        <v>45081</v>
      </c>
      <c r="F4336" s="12" t="s">
        <v>17959</v>
      </c>
      <c r="G4336" s="12">
        <f>IF(ISNUMBER(MATCH(C4336, FACT_ORDERS!C:C, 0)), 1, 0)</f>
        <v>0</v>
      </c>
      <c r="H4336" s="12">
        <f>COUNTIF(B:B,FACT_SEARCHES[[#This Row],[WD_PRODUCTS]])</f>
        <v>67</v>
      </c>
    </row>
    <row r="4337" spans="1:8" x14ac:dyDescent="0.3">
      <c r="A4337" s="12">
        <v>11335</v>
      </c>
      <c r="B4337" s="12">
        <v>207</v>
      </c>
      <c r="C4337" s="8">
        <v>10129</v>
      </c>
      <c r="D4337" s="12" t="s">
        <v>6004</v>
      </c>
      <c r="E4337" s="13">
        <v>45081</v>
      </c>
      <c r="F4337" s="12" t="s">
        <v>18624</v>
      </c>
      <c r="G4337" s="12">
        <f>IF(ISNUMBER(MATCH(C4337, FACT_ORDERS!C:C, 0)), 1, 0)</f>
        <v>0</v>
      </c>
      <c r="H4337" s="12">
        <f>COUNTIF(B:B,FACT_SEARCHES[[#This Row],[WD_PRODUCTS]])</f>
        <v>47</v>
      </c>
    </row>
    <row r="4338" spans="1:8" x14ac:dyDescent="0.3">
      <c r="A4338" s="12">
        <v>11336</v>
      </c>
      <c r="B4338" s="12">
        <v>264</v>
      </c>
      <c r="C4338" s="8">
        <v>10133</v>
      </c>
      <c r="D4338" s="12" t="s">
        <v>6005</v>
      </c>
      <c r="E4338" s="13">
        <v>44093</v>
      </c>
      <c r="F4338" s="12" t="s">
        <v>18625</v>
      </c>
      <c r="G4338" s="12">
        <f>IF(ISNUMBER(MATCH(C4338, FACT_ORDERS!C:C, 0)), 1, 0)</f>
        <v>1</v>
      </c>
      <c r="H4338" s="12">
        <f>COUNTIF(B:B,FACT_SEARCHES[[#This Row],[WD_PRODUCTS]])</f>
        <v>53</v>
      </c>
    </row>
    <row r="4339" spans="1:8" x14ac:dyDescent="0.3">
      <c r="A4339" s="12">
        <v>11337</v>
      </c>
      <c r="B4339" s="12">
        <v>234</v>
      </c>
      <c r="C4339" s="8">
        <v>10133</v>
      </c>
      <c r="D4339" s="12" t="s">
        <v>6006</v>
      </c>
      <c r="E4339" s="13">
        <v>44093</v>
      </c>
      <c r="F4339" s="12" t="s">
        <v>18626</v>
      </c>
      <c r="G4339" s="12">
        <f>IF(ISNUMBER(MATCH(C4339, FACT_ORDERS!C:C, 0)), 1, 0)</f>
        <v>1</v>
      </c>
      <c r="H4339" s="12">
        <f>COUNTIF(B:B,FACT_SEARCHES[[#This Row],[WD_PRODUCTS]])</f>
        <v>77</v>
      </c>
    </row>
    <row r="4340" spans="1:8" x14ac:dyDescent="0.3">
      <c r="A4340" s="12">
        <v>11338</v>
      </c>
      <c r="B4340" s="12">
        <v>212</v>
      </c>
      <c r="C4340" s="8">
        <v>10133</v>
      </c>
      <c r="D4340" s="12" t="s">
        <v>6007</v>
      </c>
      <c r="E4340" s="13">
        <v>44093</v>
      </c>
      <c r="F4340" s="12" t="s">
        <v>3329</v>
      </c>
      <c r="G4340" s="12">
        <f>IF(ISNUMBER(MATCH(C4340, FACT_ORDERS!C:C, 0)), 1, 0)</f>
        <v>1</v>
      </c>
      <c r="H4340" s="12">
        <f>COUNTIF(B:B,FACT_SEARCHES[[#This Row],[WD_PRODUCTS]])</f>
        <v>67</v>
      </c>
    </row>
    <row r="4341" spans="1:8" x14ac:dyDescent="0.3">
      <c r="A4341" s="12">
        <v>11339</v>
      </c>
      <c r="B4341" s="12">
        <v>259</v>
      </c>
      <c r="C4341" s="8">
        <v>10133</v>
      </c>
      <c r="D4341" s="12" t="s">
        <v>6008</v>
      </c>
      <c r="E4341" s="13">
        <v>44093</v>
      </c>
      <c r="F4341" s="12" t="s">
        <v>18627</v>
      </c>
      <c r="G4341" s="12">
        <f>IF(ISNUMBER(MATCH(C4341, FACT_ORDERS!C:C, 0)), 1, 0)</f>
        <v>1</v>
      </c>
      <c r="H4341" s="12">
        <f>COUNTIF(B:B,FACT_SEARCHES[[#This Row],[WD_PRODUCTS]])</f>
        <v>64</v>
      </c>
    </row>
    <row r="4342" spans="1:8" x14ac:dyDescent="0.3">
      <c r="A4342" s="12">
        <v>11340</v>
      </c>
      <c r="B4342" s="12">
        <v>292</v>
      </c>
      <c r="C4342" s="8">
        <v>10358</v>
      </c>
      <c r="D4342" s="12" t="s">
        <v>6009</v>
      </c>
      <c r="E4342" s="13">
        <v>45551</v>
      </c>
      <c r="F4342" s="12" t="s">
        <v>18628</v>
      </c>
      <c r="G4342" s="12">
        <f>IF(ISNUMBER(MATCH(C4342, FACT_ORDERS!C:C, 0)), 1, 0)</f>
        <v>1</v>
      </c>
      <c r="H4342" s="12">
        <f>COUNTIF(B:B,FACT_SEARCHES[[#This Row],[WD_PRODUCTS]])</f>
        <v>95</v>
      </c>
    </row>
    <row r="4343" spans="1:8" x14ac:dyDescent="0.3">
      <c r="A4343" s="12">
        <v>11341</v>
      </c>
      <c r="B4343" s="12">
        <v>265</v>
      </c>
      <c r="C4343" s="8">
        <v>10013</v>
      </c>
      <c r="D4343" s="12" t="s">
        <v>6010</v>
      </c>
      <c r="E4343" s="13">
        <v>45441</v>
      </c>
      <c r="F4343" s="12" t="s">
        <v>18629</v>
      </c>
      <c r="G4343" s="12">
        <f>IF(ISNUMBER(MATCH(C4343, FACT_ORDERS!C:C, 0)), 1, 0)</f>
        <v>1</v>
      </c>
      <c r="H4343" s="12">
        <f>COUNTIF(B:B,FACT_SEARCHES[[#This Row],[WD_PRODUCTS]])</f>
        <v>89</v>
      </c>
    </row>
    <row r="4344" spans="1:8" x14ac:dyDescent="0.3">
      <c r="A4344" s="12">
        <v>11342</v>
      </c>
      <c r="B4344" s="12">
        <v>292</v>
      </c>
      <c r="C4344" s="8">
        <v>10013</v>
      </c>
      <c r="D4344" s="12" t="s">
        <v>6011</v>
      </c>
      <c r="E4344" s="13">
        <v>45441</v>
      </c>
      <c r="F4344" s="12" t="s">
        <v>18630</v>
      </c>
      <c r="G4344" s="12">
        <f>IF(ISNUMBER(MATCH(C4344, FACT_ORDERS!C:C, 0)), 1, 0)</f>
        <v>1</v>
      </c>
      <c r="H4344" s="12">
        <f>COUNTIF(B:B,FACT_SEARCHES[[#This Row],[WD_PRODUCTS]])</f>
        <v>95</v>
      </c>
    </row>
    <row r="4345" spans="1:8" x14ac:dyDescent="0.3">
      <c r="A4345" s="12">
        <v>11343</v>
      </c>
      <c r="B4345" s="12">
        <v>233</v>
      </c>
      <c r="C4345" s="8">
        <v>10013</v>
      </c>
      <c r="D4345" s="12" t="s">
        <v>6012</v>
      </c>
      <c r="E4345" s="13">
        <v>45441</v>
      </c>
      <c r="F4345" s="12" t="s">
        <v>18631</v>
      </c>
      <c r="G4345" s="12">
        <f>IF(ISNUMBER(MATCH(C4345, FACT_ORDERS!C:C, 0)), 1, 0)</f>
        <v>1</v>
      </c>
      <c r="H4345" s="12">
        <f>COUNTIF(B:B,FACT_SEARCHES[[#This Row],[WD_PRODUCTS]])</f>
        <v>76</v>
      </c>
    </row>
    <row r="4346" spans="1:8" x14ac:dyDescent="0.3">
      <c r="A4346" s="12">
        <v>11344</v>
      </c>
      <c r="B4346" s="12">
        <v>295</v>
      </c>
      <c r="C4346" s="8">
        <v>10013</v>
      </c>
      <c r="D4346" s="12" t="s">
        <v>6013</v>
      </c>
      <c r="E4346" s="13">
        <v>45441</v>
      </c>
      <c r="F4346" s="12" t="s">
        <v>18632</v>
      </c>
      <c r="G4346" s="12">
        <f>IF(ISNUMBER(MATCH(C4346, FACT_ORDERS!C:C, 0)), 1, 0)</f>
        <v>1</v>
      </c>
      <c r="H4346" s="12">
        <f>COUNTIF(B:B,FACT_SEARCHES[[#This Row],[WD_PRODUCTS]])</f>
        <v>72</v>
      </c>
    </row>
    <row r="4347" spans="1:8" x14ac:dyDescent="0.3">
      <c r="A4347" s="12">
        <v>11345</v>
      </c>
      <c r="B4347" s="12">
        <v>211</v>
      </c>
      <c r="C4347" s="8">
        <v>10470</v>
      </c>
      <c r="D4347" s="12" t="s">
        <v>6014</v>
      </c>
      <c r="E4347" s="13">
        <v>45169</v>
      </c>
      <c r="F4347" s="12" t="s">
        <v>18633</v>
      </c>
      <c r="G4347" s="12">
        <f>IF(ISNUMBER(MATCH(C4347, FACT_ORDERS!C:C, 0)), 1, 0)</f>
        <v>0</v>
      </c>
      <c r="H4347" s="12">
        <f>COUNTIF(B:B,FACT_SEARCHES[[#This Row],[WD_PRODUCTS]])</f>
        <v>65</v>
      </c>
    </row>
    <row r="4348" spans="1:8" x14ac:dyDescent="0.3">
      <c r="A4348" s="12">
        <v>11346</v>
      </c>
      <c r="B4348" s="12">
        <v>250</v>
      </c>
      <c r="C4348" s="8">
        <v>10078</v>
      </c>
      <c r="D4348" s="12" t="s">
        <v>6015</v>
      </c>
      <c r="E4348" s="13">
        <v>45201</v>
      </c>
      <c r="F4348" s="12" t="s">
        <v>18634</v>
      </c>
      <c r="G4348" s="12">
        <f>IF(ISNUMBER(MATCH(C4348, FACT_ORDERS!C:C, 0)), 1, 0)</f>
        <v>0</v>
      </c>
      <c r="H4348" s="12">
        <f>COUNTIF(B:B,FACT_SEARCHES[[#This Row],[WD_PRODUCTS]])</f>
        <v>65</v>
      </c>
    </row>
    <row r="4349" spans="1:8" x14ac:dyDescent="0.3">
      <c r="A4349" s="12">
        <v>11347</v>
      </c>
      <c r="B4349" s="12">
        <v>279</v>
      </c>
      <c r="C4349" s="8">
        <v>10722</v>
      </c>
      <c r="D4349" s="12" t="s">
        <v>6016</v>
      </c>
      <c r="E4349" s="13">
        <v>45202</v>
      </c>
      <c r="F4349" s="12" t="s">
        <v>18635</v>
      </c>
      <c r="G4349" s="12">
        <f>IF(ISNUMBER(MATCH(C4349, FACT_ORDERS!C:C, 0)), 1, 0)</f>
        <v>0</v>
      </c>
      <c r="H4349" s="12">
        <f>COUNTIF(B:B,FACT_SEARCHES[[#This Row],[WD_PRODUCTS]])</f>
        <v>44</v>
      </c>
    </row>
    <row r="4350" spans="1:8" x14ac:dyDescent="0.3">
      <c r="A4350" s="12">
        <v>11348</v>
      </c>
      <c r="B4350" s="12">
        <v>202</v>
      </c>
      <c r="C4350" s="8">
        <v>10722</v>
      </c>
      <c r="D4350" s="12" t="s">
        <v>6017</v>
      </c>
      <c r="E4350" s="13">
        <v>45202</v>
      </c>
      <c r="F4350" s="12" t="s">
        <v>11267</v>
      </c>
      <c r="G4350" s="12">
        <f>IF(ISNUMBER(MATCH(C4350, FACT_ORDERS!C:C, 0)), 1, 0)</f>
        <v>0</v>
      </c>
      <c r="H4350" s="12">
        <f>COUNTIF(B:B,FACT_SEARCHES[[#This Row],[WD_PRODUCTS]])</f>
        <v>74</v>
      </c>
    </row>
    <row r="4351" spans="1:8" x14ac:dyDescent="0.3">
      <c r="A4351" s="12">
        <v>11349</v>
      </c>
      <c r="B4351" s="12">
        <v>264</v>
      </c>
      <c r="C4351" s="8">
        <v>10722</v>
      </c>
      <c r="D4351" s="12" t="s">
        <v>6018</v>
      </c>
      <c r="E4351" s="13">
        <v>45202</v>
      </c>
      <c r="F4351" s="12" t="s">
        <v>16448</v>
      </c>
      <c r="G4351" s="12">
        <f>IF(ISNUMBER(MATCH(C4351, FACT_ORDERS!C:C, 0)), 1, 0)</f>
        <v>0</v>
      </c>
      <c r="H4351" s="12">
        <f>COUNTIF(B:B,FACT_SEARCHES[[#This Row],[WD_PRODUCTS]])</f>
        <v>53</v>
      </c>
    </row>
    <row r="4352" spans="1:8" x14ac:dyDescent="0.3">
      <c r="A4352" s="12">
        <v>11350</v>
      </c>
      <c r="B4352" s="12">
        <v>206</v>
      </c>
      <c r="C4352" s="8">
        <v>10722</v>
      </c>
      <c r="D4352" s="12" t="s">
        <v>6019</v>
      </c>
      <c r="E4352" s="13">
        <v>45202</v>
      </c>
      <c r="F4352" s="12" t="s">
        <v>18636</v>
      </c>
      <c r="G4352" s="12">
        <f>IF(ISNUMBER(MATCH(C4352, FACT_ORDERS!C:C, 0)), 1, 0)</f>
        <v>0</v>
      </c>
      <c r="H4352" s="12">
        <f>COUNTIF(B:B,FACT_SEARCHES[[#This Row],[WD_PRODUCTS]])</f>
        <v>54</v>
      </c>
    </row>
    <row r="4353" spans="1:8" x14ac:dyDescent="0.3">
      <c r="A4353" s="12">
        <v>11351</v>
      </c>
      <c r="B4353" s="12">
        <v>253</v>
      </c>
      <c r="C4353" s="8">
        <v>10525</v>
      </c>
      <c r="D4353" s="12" t="s">
        <v>6020</v>
      </c>
      <c r="E4353" s="13">
        <v>44586</v>
      </c>
      <c r="F4353" s="12" t="s">
        <v>18637</v>
      </c>
      <c r="G4353" s="12">
        <f>IF(ISNUMBER(MATCH(C4353, FACT_ORDERS!C:C, 0)), 1, 0)</f>
        <v>1</v>
      </c>
      <c r="H4353" s="12">
        <f>COUNTIF(B:B,FACT_SEARCHES[[#This Row],[WD_PRODUCTS]])</f>
        <v>78</v>
      </c>
    </row>
    <row r="4354" spans="1:8" x14ac:dyDescent="0.3">
      <c r="A4354" s="12">
        <v>11352</v>
      </c>
      <c r="B4354" s="12">
        <v>274</v>
      </c>
      <c r="C4354" s="8">
        <v>10525</v>
      </c>
      <c r="D4354" s="12" t="s">
        <v>6021</v>
      </c>
      <c r="E4354" s="13">
        <v>44586</v>
      </c>
      <c r="F4354" s="12" t="s">
        <v>18638</v>
      </c>
      <c r="G4354" s="12">
        <f>IF(ISNUMBER(MATCH(C4354, FACT_ORDERS!C:C, 0)), 1, 0)</f>
        <v>1</v>
      </c>
      <c r="H4354" s="12">
        <f>COUNTIF(B:B,FACT_SEARCHES[[#This Row],[WD_PRODUCTS]])</f>
        <v>45</v>
      </c>
    </row>
    <row r="4355" spans="1:8" x14ac:dyDescent="0.3">
      <c r="A4355" s="12">
        <v>11353</v>
      </c>
      <c r="B4355" s="12">
        <v>231</v>
      </c>
      <c r="C4355" s="8">
        <v>10799</v>
      </c>
      <c r="D4355" s="12" t="s">
        <v>6022</v>
      </c>
      <c r="E4355" s="13">
        <v>45231</v>
      </c>
      <c r="F4355" s="12" t="s">
        <v>4275</v>
      </c>
      <c r="G4355" s="12">
        <f>IF(ISNUMBER(MATCH(C4355, FACT_ORDERS!C:C, 0)), 1, 0)</f>
        <v>1</v>
      </c>
      <c r="H4355" s="12">
        <f>COUNTIF(B:B,FACT_SEARCHES[[#This Row],[WD_PRODUCTS]])</f>
        <v>58</v>
      </c>
    </row>
    <row r="4356" spans="1:8" x14ac:dyDescent="0.3">
      <c r="A4356" s="12">
        <v>11354</v>
      </c>
      <c r="B4356" s="12">
        <v>239</v>
      </c>
      <c r="C4356" s="8">
        <v>10799</v>
      </c>
      <c r="D4356" s="12" t="s">
        <v>6023</v>
      </c>
      <c r="E4356" s="13">
        <v>45231</v>
      </c>
      <c r="F4356" s="12" t="s">
        <v>18639</v>
      </c>
      <c r="G4356" s="12">
        <f>IF(ISNUMBER(MATCH(C4356, FACT_ORDERS!C:C, 0)), 1, 0)</f>
        <v>1</v>
      </c>
      <c r="H4356" s="12">
        <f>COUNTIF(B:B,FACT_SEARCHES[[#This Row],[WD_PRODUCTS]])</f>
        <v>41</v>
      </c>
    </row>
    <row r="4357" spans="1:8" x14ac:dyDescent="0.3">
      <c r="A4357" s="12">
        <v>11355</v>
      </c>
      <c r="B4357" s="12">
        <v>278</v>
      </c>
      <c r="C4357" s="8">
        <v>10799</v>
      </c>
      <c r="D4357" s="12" t="s">
        <v>6024</v>
      </c>
      <c r="E4357" s="13">
        <v>45231</v>
      </c>
      <c r="F4357" s="12" t="s">
        <v>18640</v>
      </c>
      <c r="G4357" s="12">
        <f>IF(ISNUMBER(MATCH(C4357, FACT_ORDERS!C:C, 0)), 1, 0)</f>
        <v>1</v>
      </c>
      <c r="H4357" s="12">
        <f>COUNTIF(B:B,FACT_SEARCHES[[#This Row],[WD_PRODUCTS]])</f>
        <v>81</v>
      </c>
    </row>
    <row r="4358" spans="1:8" x14ac:dyDescent="0.3">
      <c r="A4358" s="12">
        <v>11356</v>
      </c>
      <c r="B4358" s="12">
        <v>225</v>
      </c>
      <c r="C4358" s="8">
        <v>10799</v>
      </c>
      <c r="D4358" s="12" t="s">
        <v>6025</v>
      </c>
      <c r="E4358" s="13">
        <v>45231</v>
      </c>
      <c r="F4358" s="12" t="s">
        <v>18641</v>
      </c>
      <c r="G4358" s="12">
        <f>IF(ISNUMBER(MATCH(C4358, FACT_ORDERS!C:C, 0)), 1, 0)</f>
        <v>1</v>
      </c>
      <c r="H4358" s="12">
        <f>COUNTIF(B:B,FACT_SEARCHES[[#This Row],[WD_PRODUCTS]])</f>
        <v>74</v>
      </c>
    </row>
    <row r="4359" spans="1:8" x14ac:dyDescent="0.3">
      <c r="A4359" s="12">
        <v>11357</v>
      </c>
      <c r="B4359" s="12">
        <v>290</v>
      </c>
      <c r="C4359" s="8">
        <v>10799</v>
      </c>
      <c r="D4359" s="12" t="s">
        <v>6026</v>
      </c>
      <c r="E4359" s="13">
        <v>45231</v>
      </c>
      <c r="F4359" s="12" t="s">
        <v>18642</v>
      </c>
      <c r="G4359" s="12">
        <f>IF(ISNUMBER(MATCH(C4359, FACT_ORDERS!C:C, 0)), 1, 0)</f>
        <v>1</v>
      </c>
      <c r="H4359" s="12">
        <f>COUNTIF(B:B,FACT_SEARCHES[[#This Row],[WD_PRODUCTS]])</f>
        <v>47</v>
      </c>
    </row>
    <row r="4360" spans="1:8" x14ac:dyDescent="0.3">
      <c r="A4360" s="12">
        <v>11358</v>
      </c>
      <c r="B4360" s="12">
        <v>285</v>
      </c>
      <c r="C4360" s="8">
        <v>10018</v>
      </c>
      <c r="D4360" s="12" t="s">
        <v>6027</v>
      </c>
      <c r="E4360" s="13">
        <v>45514</v>
      </c>
      <c r="F4360" s="12" t="s">
        <v>3332</v>
      </c>
      <c r="G4360" s="12">
        <f>IF(ISNUMBER(MATCH(C4360, FACT_ORDERS!C:C, 0)), 1, 0)</f>
        <v>0</v>
      </c>
      <c r="H4360" s="12">
        <f>COUNTIF(B:B,FACT_SEARCHES[[#This Row],[WD_PRODUCTS]])</f>
        <v>56</v>
      </c>
    </row>
    <row r="4361" spans="1:8" x14ac:dyDescent="0.3">
      <c r="A4361" s="12">
        <v>11359</v>
      </c>
      <c r="B4361" s="12">
        <v>269</v>
      </c>
      <c r="C4361" s="8">
        <v>10394</v>
      </c>
      <c r="D4361" s="12" t="s">
        <v>6028</v>
      </c>
      <c r="E4361" s="13">
        <v>44854</v>
      </c>
      <c r="F4361" s="12" t="s">
        <v>4329</v>
      </c>
      <c r="G4361" s="12">
        <f>IF(ISNUMBER(MATCH(C4361, FACT_ORDERS!C:C, 0)), 1, 0)</f>
        <v>0</v>
      </c>
      <c r="H4361" s="12">
        <f>COUNTIF(B:B,FACT_SEARCHES[[#This Row],[WD_PRODUCTS]])</f>
        <v>50</v>
      </c>
    </row>
    <row r="4362" spans="1:8" x14ac:dyDescent="0.3">
      <c r="A4362" s="12">
        <v>11360</v>
      </c>
      <c r="B4362" s="12">
        <v>261</v>
      </c>
      <c r="C4362" s="8">
        <v>10394</v>
      </c>
      <c r="D4362" s="12" t="s">
        <v>6029</v>
      </c>
      <c r="E4362" s="13">
        <v>44854</v>
      </c>
      <c r="F4362" s="12" t="s">
        <v>18643</v>
      </c>
      <c r="G4362" s="12">
        <f>IF(ISNUMBER(MATCH(C4362, FACT_ORDERS!C:C, 0)), 1, 0)</f>
        <v>0</v>
      </c>
      <c r="H4362" s="12">
        <f>COUNTIF(B:B,FACT_SEARCHES[[#This Row],[WD_PRODUCTS]])</f>
        <v>77</v>
      </c>
    </row>
    <row r="4363" spans="1:8" x14ac:dyDescent="0.3">
      <c r="A4363" s="12">
        <v>11361</v>
      </c>
      <c r="B4363" s="12">
        <v>293</v>
      </c>
      <c r="C4363" s="8">
        <v>10833</v>
      </c>
      <c r="D4363" s="12" t="s">
        <v>6030</v>
      </c>
      <c r="E4363" s="13">
        <v>45402</v>
      </c>
      <c r="F4363" s="12" t="s">
        <v>18644</v>
      </c>
      <c r="G4363" s="12">
        <f>IF(ISNUMBER(MATCH(C4363, FACT_ORDERS!C:C, 0)), 1, 0)</f>
        <v>1</v>
      </c>
      <c r="H4363" s="12">
        <f>COUNTIF(B:B,FACT_SEARCHES[[#This Row],[WD_PRODUCTS]])</f>
        <v>70</v>
      </c>
    </row>
    <row r="4364" spans="1:8" x14ac:dyDescent="0.3">
      <c r="A4364" s="12">
        <v>11362</v>
      </c>
      <c r="B4364" s="12">
        <v>275</v>
      </c>
      <c r="C4364" s="8">
        <v>10833</v>
      </c>
      <c r="D4364" s="12" t="s">
        <v>6031</v>
      </c>
      <c r="E4364" s="13">
        <v>45402</v>
      </c>
      <c r="F4364" s="12" t="s">
        <v>4515</v>
      </c>
      <c r="G4364" s="12">
        <f>IF(ISNUMBER(MATCH(C4364, FACT_ORDERS!C:C, 0)), 1, 0)</f>
        <v>1</v>
      </c>
      <c r="H4364" s="12">
        <f>COUNTIF(B:B,FACT_SEARCHES[[#This Row],[WD_PRODUCTS]])</f>
        <v>70</v>
      </c>
    </row>
    <row r="4365" spans="1:8" x14ac:dyDescent="0.3">
      <c r="A4365" s="12">
        <v>11363</v>
      </c>
      <c r="B4365" s="12">
        <v>265</v>
      </c>
      <c r="C4365" s="8">
        <v>10108</v>
      </c>
      <c r="D4365" s="12" t="s">
        <v>6032</v>
      </c>
      <c r="E4365" s="13">
        <v>45126</v>
      </c>
      <c r="F4365" s="12" t="s">
        <v>18645</v>
      </c>
      <c r="G4365" s="12">
        <f>IF(ISNUMBER(MATCH(C4365, FACT_ORDERS!C:C, 0)), 1, 0)</f>
        <v>1</v>
      </c>
      <c r="H4365" s="12">
        <f>COUNTIF(B:B,FACT_SEARCHES[[#This Row],[WD_PRODUCTS]])</f>
        <v>89</v>
      </c>
    </row>
    <row r="4366" spans="1:8" x14ac:dyDescent="0.3">
      <c r="A4366" s="12">
        <v>11364</v>
      </c>
      <c r="B4366" s="12">
        <v>200</v>
      </c>
      <c r="C4366" s="8">
        <v>10108</v>
      </c>
      <c r="D4366" s="12" t="s">
        <v>6033</v>
      </c>
      <c r="E4366" s="13">
        <v>45126</v>
      </c>
      <c r="F4366" s="12" t="s">
        <v>14780</v>
      </c>
      <c r="G4366" s="12">
        <f>IF(ISNUMBER(MATCH(C4366, FACT_ORDERS!C:C, 0)), 1, 0)</f>
        <v>1</v>
      </c>
      <c r="H4366" s="12">
        <f>COUNTIF(B:B,FACT_SEARCHES[[#This Row],[WD_PRODUCTS]])</f>
        <v>81</v>
      </c>
    </row>
    <row r="4367" spans="1:8" x14ac:dyDescent="0.3">
      <c r="A4367" s="12">
        <v>11365</v>
      </c>
      <c r="B4367" s="12">
        <v>248</v>
      </c>
      <c r="C4367" s="8">
        <v>10340</v>
      </c>
      <c r="D4367" s="12" t="s">
        <v>6034</v>
      </c>
      <c r="E4367" s="13">
        <v>45469</v>
      </c>
      <c r="F4367" s="12" t="s">
        <v>18646</v>
      </c>
      <c r="G4367" s="12">
        <f>IF(ISNUMBER(MATCH(C4367, FACT_ORDERS!C:C, 0)), 1, 0)</f>
        <v>0</v>
      </c>
      <c r="H4367" s="12">
        <f>COUNTIF(B:B,FACT_SEARCHES[[#This Row],[WD_PRODUCTS]])</f>
        <v>101</v>
      </c>
    </row>
    <row r="4368" spans="1:8" x14ac:dyDescent="0.3">
      <c r="A4368" s="12">
        <v>11366</v>
      </c>
      <c r="B4368" s="12">
        <v>243</v>
      </c>
      <c r="C4368" s="8">
        <v>10340</v>
      </c>
      <c r="D4368" s="12" t="s">
        <v>6035</v>
      </c>
      <c r="E4368" s="13">
        <v>45469</v>
      </c>
      <c r="F4368" s="12" t="s">
        <v>18647</v>
      </c>
      <c r="G4368" s="12">
        <f>IF(ISNUMBER(MATCH(C4368, FACT_ORDERS!C:C, 0)), 1, 0)</f>
        <v>0</v>
      </c>
      <c r="H4368" s="12">
        <f>COUNTIF(B:B,FACT_SEARCHES[[#This Row],[WD_PRODUCTS]])</f>
        <v>70</v>
      </c>
    </row>
    <row r="4369" spans="1:8" x14ac:dyDescent="0.3">
      <c r="A4369" s="12">
        <v>11367</v>
      </c>
      <c r="B4369" s="12">
        <v>213</v>
      </c>
      <c r="C4369" s="8">
        <v>10340</v>
      </c>
      <c r="D4369" s="12" t="s">
        <v>6036</v>
      </c>
      <c r="E4369" s="13">
        <v>45469</v>
      </c>
      <c r="F4369" s="12" t="s">
        <v>18648</v>
      </c>
      <c r="G4369" s="12">
        <f>IF(ISNUMBER(MATCH(C4369, FACT_ORDERS!C:C, 0)), 1, 0)</f>
        <v>0</v>
      </c>
      <c r="H4369" s="12">
        <f>COUNTIF(B:B,FACT_SEARCHES[[#This Row],[WD_PRODUCTS]])</f>
        <v>86</v>
      </c>
    </row>
    <row r="4370" spans="1:8" x14ac:dyDescent="0.3">
      <c r="A4370" s="12">
        <v>11368</v>
      </c>
      <c r="B4370" s="12">
        <v>249</v>
      </c>
      <c r="C4370" s="8">
        <v>10841</v>
      </c>
      <c r="D4370" s="12" t="s">
        <v>6037</v>
      </c>
      <c r="E4370" s="13">
        <v>44241</v>
      </c>
      <c r="F4370" s="12" t="s">
        <v>18649</v>
      </c>
      <c r="G4370" s="12">
        <f>IF(ISNUMBER(MATCH(C4370, FACT_ORDERS!C:C, 0)), 1, 0)</f>
        <v>1</v>
      </c>
      <c r="H4370" s="12">
        <f>COUNTIF(B:B,FACT_SEARCHES[[#This Row],[WD_PRODUCTS]])</f>
        <v>85</v>
      </c>
    </row>
    <row r="4371" spans="1:8" x14ac:dyDescent="0.3">
      <c r="A4371" s="12">
        <v>11369</v>
      </c>
      <c r="B4371" s="12">
        <v>254</v>
      </c>
      <c r="C4371" s="8">
        <v>10983</v>
      </c>
      <c r="D4371" s="12" t="s">
        <v>6038</v>
      </c>
      <c r="E4371" s="13">
        <v>44896</v>
      </c>
      <c r="F4371" s="12" t="s">
        <v>18650</v>
      </c>
      <c r="G4371" s="12">
        <f>IF(ISNUMBER(MATCH(C4371, FACT_ORDERS!C:C, 0)), 1, 0)</f>
        <v>1</v>
      </c>
      <c r="H4371" s="12">
        <f>COUNTIF(B:B,FACT_SEARCHES[[#This Row],[WD_PRODUCTS]])</f>
        <v>77</v>
      </c>
    </row>
    <row r="4372" spans="1:8" x14ac:dyDescent="0.3">
      <c r="A4372" s="12">
        <v>11370</v>
      </c>
      <c r="B4372" s="12">
        <v>269</v>
      </c>
      <c r="C4372" s="8">
        <v>10983</v>
      </c>
      <c r="D4372" s="12" t="s">
        <v>6039</v>
      </c>
      <c r="E4372" s="13">
        <v>44896</v>
      </c>
      <c r="F4372" s="12" t="s">
        <v>18651</v>
      </c>
      <c r="G4372" s="12">
        <f>IF(ISNUMBER(MATCH(C4372, FACT_ORDERS!C:C, 0)), 1, 0)</f>
        <v>1</v>
      </c>
      <c r="H4372" s="12">
        <f>COUNTIF(B:B,FACT_SEARCHES[[#This Row],[WD_PRODUCTS]])</f>
        <v>50</v>
      </c>
    </row>
    <row r="4373" spans="1:8" x14ac:dyDescent="0.3">
      <c r="A4373" s="12">
        <v>11371</v>
      </c>
      <c r="B4373" s="12">
        <v>248</v>
      </c>
      <c r="C4373" s="8">
        <v>10983</v>
      </c>
      <c r="D4373" s="12" t="s">
        <v>6040</v>
      </c>
      <c r="E4373" s="13">
        <v>44896</v>
      </c>
      <c r="F4373" s="12" t="s">
        <v>18652</v>
      </c>
      <c r="G4373" s="12">
        <f>IF(ISNUMBER(MATCH(C4373, FACT_ORDERS!C:C, 0)), 1, 0)</f>
        <v>1</v>
      </c>
      <c r="H4373" s="12">
        <f>COUNTIF(B:B,FACT_SEARCHES[[#This Row],[WD_PRODUCTS]])</f>
        <v>101</v>
      </c>
    </row>
    <row r="4374" spans="1:8" x14ac:dyDescent="0.3">
      <c r="A4374" s="12">
        <v>11372</v>
      </c>
      <c r="B4374" s="12">
        <v>216</v>
      </c>
      <c r="C4374" s="8">
        <v>10242</v>
      </c>
      <c r="D4374" s="12" t="s">
        <v>6041</v>
      </c>
      <c r="E4374" s="13">
        <v>44820</v>
      </c>
      <c r="F4374" s="12" t="s">
        <v>18653</v>
      </c>
      <c r="G4374" s="12">
        <f>IF(ISNUMBER(MATCH(C4374, FACT_ORDERS!C:C, 0)), 1, 0)</f>
        <v>0</v>
      </c>
      <c r="H4374" s="12">
        <f>COUNTIF(B:B,FACT_SEARCHES[[#This Row],[WD_PRODUCTS]])</f>
        <v>107</v>
      </c>
    </row>
    <row r="4375" spans="1:8" x14ac:dyDescent="0.3">
      <c r="A4375" s="12">
        <v>11373</v>
      </c>
      <c r="B4375" s="12">
        <v>263</v>
      </c>
      <c r="C4375" s="8">
        <v>10242</v>
      </c>
      <c r="D4375" s="12" t="s">
        <v>6042</v>
      </c>
      <c r="E4375" s="13">
        <v>44820</v>
      </c>
      <c r="F4375" s="12" t="s">
        <v>18654</v>
      </c>
      <c r="G4375" s="12">
        <f>IF(ISNUMBER(MATCH(C4375, FACT_ORDERS!C:C, 0)), 1, 0)</f>
        <v>0</v>
      </c>
      <c r="H4375" s="12">
        <f>COUNTIF(B:B,FACT_SEARCHES[[#This Row],[WD_PRODUCTS]])</f>
        <v>108</v>
      </c>
    </row>
    <row r="4376" spans="1:8" x14ac:dyDescent="0.3">
      <c r="A4376" s="12">
        <v>11374</v>
      </c>
      <c r="B4376" s="12">
        <v>280</v>
      </c>
      <c r="C4376" s="8">
        <v>10163</v>
      </c>
      <c r="D4376" s="12" t="s">
        <v>6043</v>
      </c>
      <c r="E4376" s="13">
        <v>45338</v>
      </c>
      <c r="F4376" s="12" t="s">
        <v>18655</v>
      </c>
      <c r="G4376" s="12">
        <f>IF(ISNUMBER(MATCH(C4376, FACT_ORDERS!C:C, 0)), 1, 0)</f>
        <v>1</v>
      </c>
      <c r="H4376" s="12">
        <f>COUNTIF(B:B,FACT_SEARCHES[[#This Row],[WD_PRODUCTS]])</f>
        <v>40</v>
      </c>
    </row>
    <row r="4377" spans="1:8" x14ac:dyDescent="0.3">
      <c r="A4377" s="12">
        <v>11375</v>
      </c>
      <c r="B4377" s="12">
        <v>284</v>
      </c>
      <c r="C4377" s="8">
        <v>10748</v>
      </c>
      <c r="D4377" s="12" t="s">
        <v>6044</v>
      </c>
      <c r="E4377" s="13">
        <v>45364</v>
      </c>
      <c r="F4377" s="12" t="s">
        <v>18656</v>
      </c>
      <c r="G4377" s="12">
        <f>IF(ISNUMBER(MATCH(C4377, FACT_ORDERS!C:C, 0)), 1, 0)</f>
        <v>1</v>
      </c>
      <c r="H4377" s="12">
        <f>COUNTIF(B:B,FACT_SEARCHES[[#This Row],[WD_PRODUCTS]])</f>
        <v>97</v>
      </c>
    </row>
    <row r="4378" spans="1:8" x14ac:dyDescent="0.3">
      <c r="A4378" s="12">
        <v>11376</v>
      </c>
      <c r="B4378" s="12">
        <v>268</v>
      </c>
      <c r="C4378" s="8">
        <v>10748</v>
      </c>
      <c r="D4378" s="12" t="s">
        <v>6045</v>
      </c>
      <c r="E4378" s="13">
        <v>45364</v>
      </c>
      <c r="F4378" s="12" t="s">
        <v>18657</v>
      </c>
      <c r="G4378" s="12">
        <f>IF(ISNUMBER(MATCH(C4378, FACT_ORDERS!C:C, 0)), 1, 0)</f>
        <v>1</v>
      </c>
      <c r="H4378" s="12">
        <f>COUNTIF(B:B,FACT_SEARCHES[[#This Row],[WD_PRODUCTS]])</f>
        <v>78</v>
      </c>
    </row>
    <row r="4379" spans="1:8" x14ac:dyDescent="0.3">
      <c r="A4379" s="12">
        <v>11377</v>
      </c>
      <c r="B4379" s="12">
        <v>295</v>
      </c>
      <c r="C4379" s="8">
        <v>10747</v>
      </c>
      <c r="D4379" s="12" t="s">
        <v>6046</v>
      </c>
      <c r="E4379" s="13">
        <v>45457</v>
      </c>
      <c r="F4379" s="12" t="s">
        <v>18658</v>
      </c>
      <c r="G4379" s="12">
        <f>IF(ISNUMBER(MATCH(C4379, FACT_ORDERS!C:C, 0)), 1, 0)</f>
        <v>0</v>
      </c>
      <c r="H4379" s="12">
        <f>COUNTIF(B:B,FACT_SEARCHES[[#This Row],[WD_PRODUCTS]])</f>
        <v>72</v>
      </c>
    </row>
    <row r="4380" spans="1:8" x14ac:dyDescent="0.3">
      <c r="A4380" s="12">
        <v>11378</v>
      </c>
      <c r="B4380" s="12">
        <v>271</v>
      </c>
      <c r="C4380" s="8">
        <v>10883</v>
      </c>
      <c r="D4380" s="12" t="s">
        <v>6047</v>
      </c>
      <c r="E4380" s="13">
        <v>45008</v>
      </c>
      <c r="F4380" s="12" t="s">
        <v>14904</v>
      </c>
      <c r="G4380" s="12">
        <f>IF(ISNUMBER(MATCH(C4380, FACT_ORDERS!C:C, 0)), 1, 0)</f>
        <v>0</v>
      </c>
      <c r="H4380" s="12">
        <f>COUNTIF(B:B,FACT_SEARCHES[[#This Row],[WD_PRODUCTS]])</f>
        <v>74</v>
      </c>
    </row>
    <row r="4381" spans="1:8" x14ac:dyDescent="0.3">
      <c r="A4381" s="12">
        <v>11379</v>
      </c>
      <c r="B4381" s="12">
        <v>255</v>
      </c>
      <c r="C4381" s="8">
        <v>10883</v>
      </c>
      <c r="D4381" s="12" t="s">
        <v>6048</v>
      </c>
      <c r="E4381" s="13">
        <v>45008</v>
      </c>
      <c r="F4381" s="12" t="s">
        <v>18659</v>
      </c>
      <c r="G4381" s="12">
        <f>IF(ISNUMBER(MATCH(C4381, FACT_ORDERS!C:C, 0)), 1, 0)</f>
        <v>0</v>
      </c>
      <c r="H4381" s="12">
        <f>COUNTIF(B:B,FACT_SEARCHES[[#This Row],[WD_PRODUCTS]])</f>
        <v>74</v>
      </c>
    </row>
    <row r="4382" spans="1:8" x14ac:dyDescent="0.3">
      <c r="A4382" s="12">
        <v>11380</v>
      </c>
      <c r="B4382" s="12">
        <v>296</v>
      </c>
      <c r="C4382" s="8">
        <v>10883</v>
      </c>
      <c r="D4382" s="12" t="s">
        <v>6049</v>
      </c>
      <c r="E4382" s="13">
        <v>45008</v>
      </c>
      <c r="F4382" s="12" t="s">
        <v>18660</v>
      </c>
      <c r="G4382" s="12">
        <f>IF(ISNUMBER(MATCH(C4382, FACT_ORDERS!C:C, 0)), 1, 0)</f>
        <v>0</v>
      </c>
      <c r="H4382" s="12">
        <f>COUNTIF(B:B,FACT_SEARCHES[[#This Row],[WD_PRODUCTS]])</f>
        <v>106</v>
      </c>
    </row>
    <row r="4383" spans="1:8" x14ac:dyDescent="0.3">
      <c r="A4383" s="12">
        <v>11381</v>
      </c>
      <c r="B4383" s="12">
        <v>200</v>
      </c>
      <c r="C4383" s="8">
        <v>10883</v>
      </c>
      <c r="D4383" s="12" t="s">
        <v>6050</v>
      </c>
      <c r="E4383" s="13">
        <v>45008</v>
      </c>
      <c r="F4383" s="12" t="s">
        <v>18661</v>
      </c>
      <c r="G4383" s="12">
        <f>IF(ISNUMBER(MATCH(C4383, FACT_ORDERS!C:C, 0)), 1, 0)</f>
        <v>0</v>
      </c>
      <c r="H4383" s="12">
        <f>COUNTIF(B:B,FACT_SEARCHES[[#This Row],[WD_PRODUCTS]])</f>
        <v>81</v>
      </c>
    </row>
    <row r="4384" spans="1:8" x14ac:dyDescent="0.3">
      <c r="A4384" s="12">
        <v>11382</v>
      </c>
      <c r="B4384" s="12">
        <v>227</v>
      </c>
      <c r="C4384" s="8">
        <v>10883</v>
      </c>
      <c r="D4384" s="12" t="s">
        <v>6051</v>
      </c>
      <c r="E4384" s="13">
        <v>45008</v>
      </c>
      <c r="F4384" s="12" t="s">
        <v>18662</v>
      </c>
      <c r="G4384" s="12">
        <f>IF(ISNUMBER(MATCH(C4384, FACT_ORDERS!C:C, 0)), 1, 0)</f>
        <v>0</v>
      </c>
      <c r="H4384" s="12">
        <f>COUNTIF(B:B,FACT_SEARCHES[[#This Row],[WD_PRODUCTS]])</f>
        <v>93</v>
      </c>
    </row>
    <row r="4385" spans="1:8" x14ac:dyDescent="0.3">
      <c r="A4385" s="12">
        <v>11383</v>
      </c>
      <c r="B4385" s="12">
        <v>264</v>
      </c>
      <c r="C4385" s="8">
        <v>10133</v>
      </c>
      <c r="D4385" s="12" t="s">
        <v>6052</v>
      </c>
      <c r="E4385" s="13">
        <v>45223</v>
      </c>
      <c r="F4385" s="12" t="s">
        <v>18663</v>
      </c>
      <c r="G4385" s="12">
        <f>IF(ISNUMBER(MATCH(C4385, FACT_ORDERS!C:C, 0)), 1, 0)</f>
        <v>1</v>
      </c>
      <c r="H4385" s="12">
        <f>COUNTIF(B:B,FACT_SEARCHES[[#This Row],[WD_PRODUCTS]])</f>
        <v>53</v>
      </c>
    </row>
    <row r="4386" spans="1:8" x14ac:dyDescent="0.3">
      <c r="A4386" s="12">
        <v>11384</v>
      </c>
      <c r="B4386" s="12">
        <v>234</v>
      </c>
      <c r="C4386" s="8">
        <v>10133</v>
      </c>
      <c r="D4386" s="12" t="s">
        <v>6053</v>
      </c>
      <c r="E4386" s="13">
        <v>45223</v>
      </c>
      <c r="F4386" s="12" t="s">
        <v>18664</v>
      </c>
      <c r="G4386" s="12">
        <f>IF(ISNUMBER(MATCH(C4386, FACT_ORDERS!C:C, 0)), 1, 0)</f>
        <v>1</v>
      </c>
      <c r="H4386" s="12">
        <f>COUNTIF(B:B,FACT_SEARCHES[[#This Row],[WD_PRODUCTS]])</f>
        <v>77</v>
      </c>
    </row>
    <row r="4387" spans="1:8" x14ac:dyDescent="0.3">
      <c r="A4387" s="12">
        <v>11385</v>
      </c>
      <c r="B4387" s="12">
        <v>259</v>
      </c>
      <c r="C4387" s="8">
        <v>10133</v>
      </c>
      <c r="D4387" s="12" t="s">
        <v>6054</v>
      </c>
      <c r="E4387" s="13">
        <v>45223</v>
      </c>
      <c r="F4387" s="12" t="s">
        <v>16585</v>
      </c>
      <c r="G4387" s="12">
        <f>IF(ISNUMBER(MATCH(C4387, FACT_ORDERS!C:C, 0)), 1, 0)</f>
        <v>1</v>
      </c>
      <c r="H4387" s="12">
        <f>COUNTIF(B:B,FACT_SEARCHES[[#This Row],[WD_PRODUCTS]])</f>
        <v>64</v>
      </c>
    </row>
    <row r="4388" spans="1:8" x14ac:dyDescent="0.3">
      <c r="A4388" s="12">
        <v>11386</v>
      </c>
      <c r="B4388" s="12">
        <v>201</v>
      </c>
      <c r="C4388" s="8">
        <v>10522</v>
      </c>
      <c r="D4388" s="12" t="s">
        <v>6055</v>
      </c>
      <c r="E4388" s="13">
        <v>44903</v>
      </c>
      <c r="F4388" s="12" t="s">
        <v>18665</v>
      </c>
      <c r="G4388" s="12">
        <f>IF(ISNUMBER(MATCH(C4388, FACT_ORDERS!C:C, 0)), 1, 0)</f>
        <v>1</v>
      </c>
      <c r="H4388" s="12">
        <f>COUNTIF(B:B,FACT_SEARCHES[[#This Row],[WD_PRODUCTS]])</f>
        <v>65</v>
      </c>
    </row>
    <row r="4389" spans="1:8" x14ac:dyDescent="0.3">
      <c r="A4389" s="12">
        <v>11387</v>
      </c>
      <c r="B4389" s="12">
        <v>242</v>
      </c>
      <c r="C4389" s="8">
        <v>10522</v>
      </c>
      <c r="D4389" s="12" t="s">
        <v>6056</v>
      </c>
      <c r="E4389" s="13">
        <v>44903</v>
      </c>
      <c r="F4389" s="12" t="s">
        <v>18666</v>
      </c>
      <c r="G4389" s="12">
        <f>IF(ISNUMBER(MATCH(C4389, FACT_ORDERS!C:C, 0)), 1, 0)</f>
        <v>1</v>
      </c>
      <c r="H4389" s="12">
        <f>COUNTIF(B:B,FACT_SEARCHES[[#This Row],[WD_PRODUCTS]])</f>
        <v>76</v>
      </c>
    </row>
    <row r="4390" spans="1:8" x14ac:dyDescent="0.3">
      <c r="A4390" s="12">
        <v>11388</v>
      </c>
      <c r="B4390" s="12">
        <v>294</v>
      </c>
      <c r="C4390" s="8">
        <v>10522</v>
      </c>
      <c r="D4390" s="12" t="s">
        <v>6057</v>
      </c>
      <c r="E4390" s="13">
        <v>44903</v>
      </c>
      <c r="F4390" s="12" t="s">
        <v>18667</v>
      </c>
      <c r="G4390" s="12">
        <f>IF(ISNUMBER(MATCH(C4390, FACT_ORDERS!C:C, 0)), 1, 0)</f>
        <v>1</v>
      </c>
      <c r="H4390" s="12">
        <f>COUNTIF(B:B,FACT_SEARCHES[[#This Row],[WD_PRODUCTS]])</f>
        <v>60</v>
      </c>
    </row>
    <row r="4391" spans="1:8" x14ac:dyDescent="0.3">
      <c r="A4391" s="12">
        <v>11389</v>
      </c>
      <c r="B4391" s="12">
        <v>241</v>
      </c>
      <c r="C4391" s="8">
        <v>10522</v>
      </c>
      <c r="D4391" s="12" t="s">
        <v>6058</v>
      </c>
      <c r="E4391" s="13">
        <v>44903</v>
      </c>
      <c r="F4391" s="12" t="s">
        <v>18668</v>
      </c>
      <c r="G4391" s="12">
        <f>IF(ISNUMBER(MATCH(C4391, FACT_ORDERS!C:C, 0)), 1, 0)</f>
        <v>1</v>
      </c>
      <c r="H4391" s="12">
        <f>COUNTIF(B:B,FACT_SEARCHES[[#This Row],[WD_PRODUCTS]])</f>
        <v>96</v>
      </c>
    </row>
    <row r="4392" spans="1:8" x14ac:dyDescent="0.3">
      <c r="A4392" s="12">
        <v>11390</v>
      </c>
      <c r="B4392" s="12">
        <v>299</v>
      </c>
      <c r="C4392" s="8">
        <v>10492</v>
      </c>
      <c r="D4392" s="12" t="s">
        <v>6059</v>
      </c>
      <c r="E4392" s="13">
        <v>45373</v>
      </c>
      <c r="F4392" s="12" t="s">
        <v>18669</v>
      </c>
      <c r="G4392" s="12">
        <f>IF(ISNUMBER(MATCH(C4392, FACT_ORDERS!C:C, 0)), 1, 0)</f>
        <v>1</v>
      </c>
      <c r="H4392" s="12">
        <f>COUNTIF(B:B,FACT_SEARCHES[[#This Row],[WD_PRODUCTS]])</f>
        <v>125</v>
      </c>
    </row>
    <row r="4393" spans="1:8" x14ac:dyDescent="0.3">
      <c r="A4393" s="12">
        <v>11391</v>
      </c>
      <c r="B4393" s="12">
        <v>296</v>
      </c>
      <c r="C4393" s="8">
        <v>10492</v>
      </c>
      <c r="D4393" s="12" t="s">
        <v>6060</v>
      </c>
      <c r="E4393" s="13">
        <v>45373</v>
      </c>
      <c r="F4393" s="12" t="s">
        <v>18670</v>
      </c>
      <c r="G4393" s="12">
        <f>IF(ISNUMBER(MATCH(C4393, FACT_ORDERS!C:C, 0)), 1, 0)</f>
        <v>1</v>
      </c>
      <c r="H4393" s="12">
        <f>COUNTIF(B:B,FACT_SEARCHES[[#This Row],[WD_PRODUCTS]])</f>
        <v>106</v>
      </c>
    </row>
    <row r="4394" spans="1:8" x14ac:dyDescent="0.3">
      <c r="A4394" s="12">
        <v>11392</v>
      </c>
      <c r="B4394" s="12">
        <v>251</v>
      </c>
      <c r="C4394" s="8">
        <v>10492</v>
      </c>
      <c r="D4394" s="12" t="s">
        <v>6061</v>
      </c>
      <c r="E4394" s="13">
        <v>45373</v>
      </c>
      <c r="F4394" s="12" t="s">
        <v>18671</v>
      </c>
      <c r="G4394" s="12">
        <f>IF(ISNUMBER(MATCH(C4394, FACT_ORDERS!C:C, 0)), 1, 0)</f>
        <v>1</v>
      </c>
      <c r="H4394" s="12">
        <f>COUNTIF(B:B,FACT_SEARCHES[[#This Row],[WD_PRODUCTS]])</f>
        <v>67</v>
      </c>
    </row>
    <row r="4395" spans="1:8" x14ac:dyDescent="0.3">
      <c r="A4395" s="12">
        <v>11393</v>
      </c>
      <c r="B4395" s="12">
        <v>207</v>
      </c>
      <c r="C4395" s="8">
        <v>10492</v>
      </c>
      <c r="D4395" s="12" t="s">
        <v>6062</v>
      </c>
      <c r="E4395" s="13">
        <v>45373</v>
      </c>
      <c r="F4395" s="12" t="s">
        <v>18672</v>
      </c>
      <c r="G4395" s="12">
        <f>IF(ISNUMBER(MATCH(C4395, FACT_ORDERS!C:C, 0)), 1, 0)</f>
        <v>1</v>
      </c>
      <c r="H4395" s="12">
        <f>COUNTIF(B:B,FACT_SEARCHES[[#This Row],[WD_PRODUCTS]])</f>
        <v>47</v>
      </c>
    </row>
    <row r="4396" spans="1:8" x14ac:dyDescent="0.3">
      <c r="A4396" s="12">
        <v>11394</v>
      </c>
      <c r="B4396" s="12">
        <v>253</v>
      </c>
      <c r="C4396" s="8">
        <v>10767</v>
      </c>
      <c r="D4396" s="12" t="s">
        <v>6063</v>
      </c>
      <c r="E4396" s="13">
        <v>43991</v>
      </c>
      <c r="F4396" s="12" t="s">
        <v>11035</v>
      </c>
      <c r="G4396" s="12">
        <f>IF(ISNUMBER(MATCH(C4396, FACT_ORDERS!C:C, 0)), 1, 0)</f>
        <v>1</v>
      </c>
      <c r="H4396" s="12">
        <f>COUNTIF(B:B,FACT_SEARCHES[[#This Row],[WD_PRODUCTS]])</f>
        <v>78</v>
      </c>
    </row>
    <row r="4397" spans="1:8" x14ac:dyDescent="0.3">
      <c r="A4397" s="12">
        <v>11395</v>
      </c>
      <c r="B4397" s="12">
        <v>231</v>
      </c>
      <c r="C4397" s="8">
        <v>10767</v>
      </c>
      <c r="D4397" s="12" t="s">
        <v>6064</v>
      </c>
      <c r="E4397" s="13">
        <v>43991</v>
      </c>
      <c r="F4397" s="12" t="s">
        <v>18673</v>
      </c>
      <c r="G4397" s="12">
        <f>IF(ISNUMBER(MATCH(C4397, FACT_ORDERS!C:C, 0)), 1, 0)</f>
        <v>1</v>
      </c>
      <c r="H4397" s="12">
        <f>COUNTIF(B:B,FACT_SEARCHES[[#This Row],[WD_PRODUCTS]])</f>
        <v>58</v>
      </c>
    </row>
    <row r="4398" spans="1:8" x14ac:dyDescent="0.3">
      <c r="A4398" s="12">
        <v>11396</v>
      </c>
      <c r="B4398" s="12">
        <v>236</v>
      </c>
      <c r="C4398" s="8">
        <v>10275</v>
      </c>
      <c r="D4398" s="12" t="s">
        <v>6065</v>
      </c>
      <c r="E4398" s="13">
        <v>45286</v>
      </c>
      <c r="F4398" s="12" t="s">
        <v>18674</v>
      </c>
      <c r="G4398" s="12">
        <f>IF(ISNUMBER(MATCH(C4398, FACT_ORDERS!C:C, 0)), 1, 0)</f>
        <v>0</v>
      </c>
      <c r="H4398" s="12">
        <f>COUNTIF(B:B,FACT_SEARCHES[[#This Row],[WD_PRODUCTS]])</f>
        <v>80</v>
      </c>
    </row>
    <row r="4399" spans="1:8" x14ac:dyDescent="0.3">
      <c r="A4399" s="12">
        <v>11397</v>
      </c>
      <c r="B4399" s="12">
        <v>266</v>
      </c>
      <c r="C4399" s="8">
        <v>10439</v>
      </c>
      <c r="D4399" s="12" t="s">
        <v>6066</v>
      </c>
      <c r="E4399" s="13">
        <v>45549</v>
      </c>
      <c r="F4399" s="12" t="s">
        <v>18675</v>
      </c>
      <c r="G4399" s="12">
        <f>IF(ISNUMBER(MATCH(C4399, FACT_ORDERS!C:C, 0)), 1, 0)</f>
        <v>1</v>
      </c>
      <c r="H4399" s="12">
        <f>COUNTIF(B:B,FACT_SEARCHES[[#This Row],[WD_PRODUCTS]])</f>
        <v>94</v>
      </c>
    </row>
    <row r="4400" spans="1:8" x14ac:dyDescent="0.3">
      <c r="A4400" s="12">
        <v>11398</v>
      </c>
      <c r="B4400" s="12">
        <v>236</v>
      </c>
      <c r="C4400" s="8">
        <v>10439</v>
      </c>
      <c r="D4400" s="12" t="s">
        <v>6067</v>
      </c>
      <c r="E4400" s="13">
        <v>45549</v>
      </c>
      <c r="F4400" s="12" t="s">
        <v>18676</v>
      </c>
      <c r="G4400" s="12">
        <f>IF(ISNUMBER(MATCH(C4400, FACT_ORDERS!C:C, 0)), 1, 0)</f>
        <v>1</v>
      </c>
      <c r="H4400" s="12">
        <f>COUNTIF(B:B,FACT_SEARCHES[[#This Row],[WD_PRODUCTS]])</f>
        <v>80</v>
      </c>
    </row>
    <row r="4401" spans="1:8" x14ac:dyDescent="0.3">
      <c r="A4401" s="12">
        <v>11399</v>
      </c>
      <c r="B4401" s="12">
        <v>293</v>
      </c>
      <c r="C4401" s="8">
        <v>10439</v>
      </c>
      <c r="D4401" s="12" t="s">
        <v>6068</v>
      </c>
      <c r="E4401" s="13">
        <v>45549</v>
      </c>
      <c r="F4401" s="12" t="s">
        <v>18677</v>
      </c>
      <c r="G4401" s="12">
        <f>IF(ISNUMBER(MATCH(C4401, FACT_ORDERS!C:C, 0)), 1, 0)</f>
        <v>1</v>
      </c>
      <c r="H4401" s="12">
        <f>COUNTIF(B:B,FACT_SEARCHES[[#This Row],[WD_PRODUCTS]])</f>
        <v>70</v>
      </c>
    </row>
    <row r="4402" spans="1:8" x14ac:dyDescent="0.3">
      <c r="A4402" s="12">
        <v>11400</v>
      </c>
      <c r="B4402" s="12">
        <v>233</v>
      </c>
      <c r="C4402" s="8">
        <v>10439</v>
      </c>
      <c r="D4402" s="12" t="s">
        <v>6069</v>
      </c>
      <c r="E4402" s="13">
        <v>45549</v>
      </c>
      <c r="F4402" s="12" t="s">
        <v>18678</v>
      </c>
      <c r="G4402" s="12">
        <f>IF(ISNUMBER(MATCH(C4402, FACT_ORDERS!C:C, 0)), 1, 0)</f>
        <v>1</v>
      </c>
      <c r="H4402" s="12">
        <f>COUNTIF(B:B,FACT_SEARCHES[[#This Row],[WD_PRODUCTS]])</f>
        <v>76</v>
      </c>
    </row>
    <row r="4403" spans="1:8" x14ac:dyDescent="0.3">
      <c r="A4403" s="12">
        <v>11401</v>
      </c>
      <c r="B4403" s="12">
        <v>263</v>
      </c>
      <c r="C4403" s="8">
        <v>10839</v>
      </c>
      <c r="D4403" s="12" t="s">
        <v>6070</v>
      </c>
      <c r="E4403" s="13">
        <v>44885</v>
      </c>
      <c r="F4403" s="12" t="s">
        <v>18679</v>
      </c>
      <c r="G4403" s="12">
        <f>IF(ISNUMBER(MATCH(C4403, FACT_ORDERS!C:C, 0)), 1, 0)</f>
        <v>1</v>
      </c>
      <c r="H4403" s="12">
        <f>COUNTIF(B:B,FACT_SEARCHES[[#This Row],[WD_PRODUCTS]])</f>
        <v>108</v>
      </c>
    </row>
    <row r="4404" spans="1:8" x14ac:dyDescent="0.3">
      <c r="A4404" s="12">
        <v>11402</v>
      </c>
      <c r="B4404" s="12">
        <v>250</v>
      </c>
      <c r="C4404" s="8">
        <v>10839</v>
      </c>
      <c r="D4404" s="12" t="s">
        <v>6071</v>
      </c>
      <c r="E4404" s="13">
        <v>44885</v>
      </c>
      <c r="F4404" s="12" t="s">
        <v>18680</v>
      </c>
      <c r="G4404" s="12">
        <f>IF(ISNUMBER(MATCH(C4404, FACT_ORDERS!C:C, 0)), 1, 0)</f>
        <v>1</v>
      </c>
      <c r="H4404" s="12">
        <f>COUNTIF(B:B,FACT_SEARCHES[[#This Row],[WD_PRODUCTS]])</f>
        <v>65</v>
      </c>
    </row>
    <row r="4405" spans="1:8" x14ac:dyDescent="0.3">
      <c r="A4405" s="12">
        <v>11403</v>
      </c>
      <c r="B4405" s="12">
        <v>211</v>
      </c>
      <c r="C4405" s="8">
        <v>10839</v>
      </c>
      <c r="D4405" s="12" t="s">
        <v>6072</v>
      </c>
      <c r="E4405" s="13">
        <v>44885</v>
      </c>
      <c r="F4405" s="12" t="s">
        <v>18681</v>
      </c>
      <c r="G4405" s="12">
        <f>IF(ISNUMBER(MATCH(C4405, FACT_ORDERS!C:C, 0)), 1, 0)</f>
        <v>1</v>
      </c>
      <c r="H4405" s="12">
        <f>COUNTIF(B:B,FACT_SEARCHES[[#This Row],[WD_PRODUCTS]])</f>
        <v>65</v>
      </c>
    </row>
    <row r="4406" spans="1:8" x14ac:dyDescent="0.3">
      <c r="A4406" s="12">
        <v>11404</v>
      </c>
      <c r="B4406" s="12">
        <v>240</v>
      </c>
      <c r="C4406" s="8">
        <v>10410</v>
      </c>
      <c r="D4406" s="12" t="s">
        <v>6073</v>
      </c>
      <c r="E4406" s="13">
        <v>45452</v>
      </c>
      <c r="F4406" s="12" t="s">
        <v>18682</v>
      </c>
      <c r="G4406" s="12">
        <f>IF(ISNUMBER(MATCH(C4406, FACT_ORDERS!C:C, 0)), 1, 0)</f>
        <v>1</v>
      </c>
      <c r="H4406" s="12">
        <f>COUNTIF(B:B,FACT_SEARCHES[[#This Row],[WD_PRODUCTS]])</f>
        <v>51</v>
      </c>
    </row>
    <row r="4407" spans="1:8" x14ac:dyDescent="0.3">
      <c r="A4407" s="12">
        <v>11405</v>
      </c>
      <c r="B4407" s="12">
        <v>281</v>
      </c>
      <c r="C4407" s="8">
        <v>10410</v>
      </c>
      <c r="D4407" s="12" t="s">
        <v>6074</v>
      </c>
      <c r="E4407" s="13">
        <v>45452</v>
      </c>
      <c r="F4407" s="12" t="s">
        <v>18683</v>
      </c>
      <c r="G4407" s="12">
        <f>IF(ISNUMBER(MATCH(C4407, FACT_ORDERS!C:C, 0)), 1, 0)</f>
        <v>1</v>
      </c>
      <c r="H4407" s="12">
        <f>COUNTIF(B:B,FACT_SEARCHES[[#This Row],[WD_PRODUCTS]])</f>
        <v>86</v>
      </c>
    </row>
    <row r="4408" spans="1:8" x14ac:dyDescent="0.3">
      <c r="A4408" s="12">
        <v>11406</v>
      </c>
      <c r="B4408" s="12">
        <v>280</v>
      </c>
      <c r="C4408" s="8">
        <v>10410</v>
      </c>
      <c r="D4408" s="12" t="s">
        <v>6075</v>
      </c>
      <c r="E4408" s="13">
        <v>45452</v>
      </c>
      <c r="F4408" s="12" t="s">
        <v>18684</v>
      </c>
      <c r="G4408" s="12">
        <f>IF(ISNUMBER(MATCH(C4408, FACT_ORDERS!C:C, 0)), 1, 0)</f>
        <v>1</v>
      </c>
      <c r="H4408" s="12">
        <f>COUNTIF(B:B,FACT_SEARCHES[[#This Row],[WD_PRODUCTS]])</f>
        <v>40</v>
      </c>
    </row>
    <row r="4409" spans="1:8" x14ac:dyDescent="0.3">
      <c r="A4409" s="12">
        <v>11407</v>
      </c>
      <c r="B4409" s="12">
        <v>299</v>
      </c>
      <c r="C4409" s="8">
        <v>10410</v>
      </c>
      <c r="D4409" s="12" t="s">
        <v>6076</v>
      </c>
      <c r="E4409" s="13">
        <v>45452</v>
      </c>
      <c r="F4409" s="12" t="s">
        <v>18685</v>
      </c>
      <c r="G4409" s="12">
        <f>IF(ISNUMBER(MATCH(C4409, FACT_ORDERS!C:C, 0)), 1, 0)</f>
        <v>1</v>
      </c>
      <c r="H4409" s="12">
        <f>COUNTIF(B:B,FACT_SEARCHES[[#This Row],[WD_PRODUCTS]])</f>
        <v>125</v>
      </c>
    </row>
    <row r="4410" spans="1:8" x14ac:dyDescent="0.3">
      <c r="A4410" s="12">
        <v>11408</v>
      </c>
      <c r="B4410" s="12">
        <v>252</v>
      </c>
      <c r="C4410" s="8">
        <v>10254</v>
      </c>
      <c r="D4410" s="12" t="s">
        <v>6077</v>
      </c>
      <c r="E4410" s="13">
        <v>44045</v>
      </c>
      <c r="F4410" s="12" t="s">
        <v>18686</v>
      </c>
      <c r="G4410" s="12">
        <f>IF(ISNUMBER(MATCH(C4410, FACT_ORDERS!C:C, 0)), 1, 0)</f>
        <v>0</v>
      </c>
      <c r="H4410" s="12">
        <f>COUNTIF(B:B,FACT_SEARCHES[[#This Row],[WD_PRODUCTS]])</f>
        <v>64</v>
      </c>
    </row>
    <row r="4411" spans="1:8" x14ac:dyDescent="0.3">
      <c r="A4411" s="12">
        <v>11409</v>
      </c>
      <c r="B4411" s="12">
        <v>256</v>
      </c>
      <c r="C4411" s="8">
        <v>10254</v>
      </c>
      <c r="D4411" s="12" t="s">
        <v>6078</v>
      </c>
      <c r="E4411" s="13">
        <v>44045</v>
      </c>
      <c r="F4411" s="12" t="s">
        <v>18687</v>
      </c>
      <c r="G4411" s="12">
        <f>IF(ISNUMBER(MATCH(C4411, FACT_ORDERS!C:C, 0)), 1, 0)</f>
        <v>0</v>
      </c>
      <c r="H4411" s="12">
        <f>COUNTIF(B:B,FACT_SEARCHES[[#This Row],[WD_PRODUCTS]])</f>
        <v>63</v>
      </c>
    </row>
    <row r="4412" spans="1:8" x14ac:dyDescent="0.3">
      <c r="A4412" s="12">
        <v>11410</v>
      </c>
      <c r="B4412" s="12">
        <v>243</v>
      </c>
      <c r="C4412" s="8">
        <v>10045</v>
      </c>
      <c r="D4412" s="12" t="s">
        <v>6079</v>
      </c>
      <c r="E4412" s="13">
        <v>45124</v>
      </c>
      <c r="F4412" s="12" t="s">
        <v>18688</v>
      </c>
      <c r="G4412" s="12">
        <f>IF(ISNUMBER(MATCH(C4412, FACT_ORDERS!C:C, 0)), 1, 0)</f>
        <v>1</v>
      </c>
      <c r="H4412" s="12">
        <f>COUNTIF(B:B,FACT_SEARCHES[[#This Row],[WD_PRODUCTS]])</f>
        <v>70</v>
      </c>
    </row>
    <row r="4413" spans="1:8" x14ac:dyDescent="0.3">
      <c r="A4413" s="12">
        <v>11411</v>
      </c>
      <c r="B4413" s="12">
        <v>276</v>
      </c>
      <c r="C4413" s="8">
        <v>10045</v>
      </c>
      <c r="D4413" s="12" t="s">
        <v>6080</v>
      </c>
      <c r="E4413" s="13">
        <v>45124</v>
      </c>
      <c r="F4413" s="12" t="s">
        <v>18689</v>
      </c>
      <c r="G4413" s="12">
        <f>IF(ISNUMBER(MATCH(C4413, FACT_ORDERS!C:C, 0)), 1, 0)</f>
        <v>1</v>
      </c>
      <c r="H4413" s="12">
        <f>COUNTIF(B:B,FACT_SEARCHES[[#This Row],[WD_PRODUCTS]])</f>
        <v>65</v>
      </c>
    </row>
    <row r="4414" spans="1:8" x14ac:dyDescent="0.3">
      <c r="A4414" s="12">
        <v>11412</v>
      </c>
      <c r="B4414" s="12">
        <v>270</v>
      </c>
      <c r="C4414" s="8">
        <v>10317</v>
      </c>
      <c r="D4414" s="12" t="s">
        <v>6081</v>
      </c>
      <c r="E4414" s="13">
        <v>44786</v>
      </c>
      <c r="F4414" s="12" t="s">
        <v>18690</v>
      </c>
      <c r="G4414" s="12">
        <f>IF(ISNUMBER(MATCH(C4414, FACT_ORDERS!C:C, 0)), 1, 0)</f>
        <v>1</v>
      </c>
      <c r="H4414" s="12">
        <f>COUNTIF(B:B,FACT_SEARCHES[[#This Row],[WD_PRODUCTS]])</f>
        <v>54</v>
      </c>
    </row>
    <row r="4415" spans="1:8" x14ac:dyDescent="0.3">
      <c r="A4415" s="12">
        <v>11413</v>
      </c>
      <c r="B4415" s="12">
        <v>236</v>
      </c>
      <c r="C4415" s="8">
        <v>10511</v>
      </c>
      <c r="D4415" s="12" t="s">
        <v>6082</v>
      </c>
      <c r="E4415" s="13">
        <v>44323</v>
      </c>
      <c r="F4415" s="12" t="s">
        <v>18691</v>
      </c>
      <c r="G4415" s="12">
        <f>IF(ISNUMBER(MATCH(C4415, FACT_ORDERS!C:C, 0)), 1, 0)</f>
        <v>1</v>
      </c>
      <c r="H4415" s="12">
        <f>COUNTIF(B:B,FACT_SEARCHES[[#This Row],[WD_PRODUCTS]])</f>
        <v>80</v>
      </c>
    </row>
    <row r="4416" spans="1:8" x14ac:dyDescent="0.3">
      <c r="A4416" s="12">
        <v>11414</v>
      </c>
      <c r="B4416" s="12">
        <v>242</v>
      </c>
      <c r="C4416" s="8">
        <v>10891</v>
      </c>
      <c r="D4416" s="12" t="s">
        <v>6083</v>
      </c>
      <c r="E4416" s="13">
        <v>45547</v>
      </c>
      <c r="F4416" s="12" t="s">
        <v>3434</v>
      </c>
      <c r="G4416" s="12">
        <f>IF(ISNUMBER(MATCH(C4416, FACT_ORDERS!C:C, 0)), 1, 0)</f>
        <v>1</v>
      </c>
      <c r="H4416" s="12">
        <f>COUNTIF(B:B,FACT_SEARCHES[[#This Row],[WD_PRODUCTS]])</f>
        <v>76</v>
      </c>
    </row>
    <row r="4417" spans="1:8" x14ac:dyDescent="0.3">
      <c r="A4417" s="12">
        <v>11415</v>
      </c>
      <c r="B4417" s="12">
        <v>264</v>
      </c>
      <c r="C4417" s="8">
        <v>10891</v>
      </c>
      <c r="D4417" s="12" t="s">
        <v>6084</v>
      </c>
      <c r="E4417" s="13">
        <v>45547</v>
      </c>
      <c r="F4417" s="12" t="s">
        <v>4509</v>
      </c>
      <c r="G4417" s="12">
        <f>IF(ISNUMBER(MATCH(C4417, FACT_ORDERS!C:C, 0)), 1, 0)</f>
        <v>1</v>
      </c>
      <c r="H4417" s="12">
        <f>COUNTIF(B:B,FACT_SEARCHES[[#This Row],[WD_PRODUCTS]])</f>
        <v>53</v>
      </c>
    </row>
    <row r="4418" spans="1:8" x14ac:dyDescent="0.3">
      <c r="A4418" s="12">
        <v>11416</v>
      </c>
      <c r="B4418" s="12">
        <v>269</v>
      </c>
      <c r="C4418" s="8">
        <v>10529</v>
      </c>
      <c r="D4418" s="12" t="s">
        <v>6085</v>
      </c>
      <c r="E4418" s="13">
        <v>44830</v>
      </c>
      <c r="F4418" s="12" t="s">
        <v>18692</v>
      </c>
      <c r="G4418" s="12">
        <f>IF(ISNUMBER(MATCH(C4418, FACT_ORDERS!C:C, 0)), 1, 0)</f>
        <v>1</v>
      </c>
      <c r="H4418" s="12">
        <f>COUNTIF(B:B,FACT_SEARCHES[[#This Row],[WD_PRODUCTS]])</f>
        <v>50</v>
      </c>
    </row>
    <row r="4419" spans="1:8" x14ac:dyDescent="0.3">
      <c r="A4419" s="12">
        <v>11417</v>
      </c>
      <c r="B4419" s="12">
        <v>272</v>
      </c>
      <c r="C4419" s="8">
        <v>10977</v>
      </c>
      <c r="D4419" s="12" t="s">
        <v>6086</v>
      </c>
      <c r="E4419" s="13">
        <v>45072</v>
      </c>
      <c r="F4419" s="12" t="s">
        <v>18693</v>
      </c>
      <c r="G4419" s="12">
        <f>IF(ISNUMBER(MATCH(C4419, FACT_ORDERS!C:C, 0)), 1, 0)</f>
        <v>0</v>
      </c>
      <c r="H4419" s="12">
        <f>COUNTIF(B:B,FACT_SEARCHES[[#This Row],[WD_PRODUCTS]])</f>
        <v>39</v>
      </c>
    </row>
    <row r="4420" spans="1:8" x14ac:dyDescent="0.3">
      <c r="A4420" s="12">
        <v>11418</v>
      </c>
      <c r="B4420" s="12">
        <v>284</v>
      </c>
      <c r="C4420" s="8">
        <v>10977</v>
      </c>
      <c r="D4420" s="12" t="s">
        <v>6087</v>
      </c>
      <c r="E4420" s="13">
        <v>45072</v>
      </c>
      <c r="F4420" s="12" t="s">
        <v>15707</v>
      </c>
      <c r="G4420" s="12">
        <f>IF(ISNUMBER(MATCH(C4420, FACT_ORDERS!C:C, 0)), 1, 0)</f>
        <v>0</v>
      </c>
      <c r="H4420" s="12">
        <f>COUNTIF(B:B,FACT_SEARCHES[[#This Row],[WD_PRODUCTS]])</f>
        <v>97</v>
      </c>
    </row>
    <row r="4421" spans="1:8" x14ac:dyDescent="0.3">
      <c r="A4421" s="12">
        <v>11419</v>
      </c>
      <c r="B4421" s="12">
        <v>216</v>
      </c>
      <c r="C4421" s="8">
        <v>10977</v>
      </c>
      <c r="D4421" s="12" t="s">
        <v>6088</v>
      </c>
      <c r="E4421" s="13">
        <v>45072</v>
      </c>
      <c r="F4421" s="12" t="s">
        <v>18694</v>
      </c>
      <c r="G4421" s="12">
        <f>IF(ISNUMBER(MATCH(C4421, FACT_ORDERS!C:C, 0)), 1, 0)</f>
        <v>0</v>
      </c>
      <c r="H4421" s="12">
        <f>COUNTIF(B:B,FACT_SEARCHES[[#This Row],[WD_PRODUCTS]])</f>
        <v>107</v>
      </c>
    </row>
    <row r="4422" spans="1:8" x14ac:dyDescent="0.3">
      <c r="A4422" s="12">
        <v>11420</v>
      </c>
      <c r="B4422" s="12">
        <v>215</v>
      </c>
      <c r="C4422" s="8">
        <v>10744</v>
      </c>
      <c r="D4422" s="12" t="s">
        <v>6089</v>
      </c>
      <c r="E4422" s="13">
        <v>44088</v>
      </c>
      <c r="F4422" s="12" t="s">
        <v>18695</v>
      </c>
      <c r="G4422" s="12">
        <f>IF(ISNUMBER(MATCH(C4422, FACT_ORDERS!C:C, 0)), 1, 0)</f>
        <v>1</v>
      </c>
      <c r="H4422" s="12">
        <f>COUNTIF(B:B,FACT_SEARCHES[[#This Row],[WD_PRODUCTS]])</f>
        <v>67</v>
      </c>
    </row>
    <row r="4423" spans="1:8" x14ac:dyDescent="0.3">
      <c r="A4423" s="12">
        <v>11421</v>
      </c>
      <c r="B4423" s="12">
        <v>298</v>
      </c>
      <c r="C4423" s="8">
        <v>10744</v>
      </c>
      <c r="D4423" s="12" t="s">
        <v>6090</v>
      </c>
      <c r="E4423" s="13">
        <v>44088</v>
      </c>
      <c r="F4423" s="12" t="s">
        <v>18696</v>
      </c>
      <c r="G4423" s="12">
        <f>IF(ISNUMBER(MATCH(C4423, FACT_ORDERS!C:C, 0)), 1, 0)</f>
        <v>1</v>
      </c>
      <c r="H4423" s="12">
        <f>COUNTIF(B:B,FACT_SEARCHES[[#This Row],[WD_PRODUCTS]])</f>
        <v>79</v>
      </c>
    </row>
    <row r="4424" spans="1:8" x14ac:dyDescent="0.3">
      <c r="A4424" s="12">
        <v>11422</v>
      </c>
      <c r="B4424" s="12">
        <v>291</v>
      </c>
      <c r="C4424" s="8">
        <v>10744</v>
      </c>
      <c r="D4424" s="12" t="s">
        <v>6091</v>
      </c>
      <c r="E4424" s="13">
        <v>44088</v>
      </c>
      <c r="F4424" s="12" t="s">
        <v>4571</v>
      </c>
      <c r="G4424" s="12">
        <f>IF(ISNUMBER(MATCH(C4424, FACT_ORDERS!C:C, 0)), 1, 0)</f>
        <v>1</v>
      </c>
      <c r="H4424" s="12">
        <f>COUNTIF(B:B,FACT_SEARCHES[[#This Row],[WD_PRODUCTS]])</f>
        <v>42</v>
      </c>
    </row>
    <row r="4425" spans="1:8" x14ac:dyDescent="0.3">
      <c r="A4425" s="12">
        <v>11423</v>
      </c>
      <c r="B4425" s="12">
        <v>265</v>
      </c>
      <c r="C4425" s="8">
        <v>10942</v>
      </c>
      <c r="D4425" s="12" t="s">
        <v>6092</v>
      </c>
      <c r="E4425" s="13">
        <v>45385</v>
      </c>
      <c r="F4425" s="12" t="s">
        <v>18697</v>
      </c>
      <c r="G4425" s="12">
        <f>IF(ISNUMBER(MATCH(C4425, FACT_ORDERS!C:C, 0)), 1, 0)</f>
        <v>1</v>
      </c>
      <c r="H4425" s="12">
        <f>COUNTIF(B:B,FACT_SEARCHES[[#This Row],[WD_PRODUCTS]])</f>
        <v>89</v>
      </c>
    </row>
    <row r="4426" spans="1:8" x14ac:dyDescent="0.3">
      <c r="A4426" s="12">
        <v>11424</v>
      </c>
      <c r="B4426" s="12">
        <v>220</v>
      </c>
      <c r="C4426" s="8">
        <v>10942</v>
      </c>
      <c r="D4426" s="12" t="s">
        <v>6093</v>
      </c>
      <c r="E4426" s="13">
        <v>45385</v>
      </c>
      <c r="F4426" s="12" t="s">
        <v>18698</v>
      </c>
      <c r="G4426" s="12">
        <f>IF(ISNUMBER(MATCH(C4426, FACT_ORDERS!C:C, 0)), 1, 0)</f>
        <v>1</v>
      </c>
      <c r="H4426" s="12">
        <f>COUNTIF(B:B,FACT_SEARCHES[[#This Row],[WD_PRODUCTS]])</f>
        <v>60</v>
      </c>
    </row>
    <row r="4427" spans="1:8" x14ac:dyDescent="0.3">
      <c r="A4427" s="12">
        <v>11425</v>
      </c>
      <c r="B4427" s="12">
        <v>244</v>
      </c>
      <c r="C4427" s="8">
        <v>10942</v>
      </c>
      <c r="D4427" s="12" t="s">
        <v>6094</v>
      </c>
      <c r="E4427" s="13">
        <v>45385</v>
      </c>
      <c r="F4427" s="12" t="s">
        <v>4041</v>
      </c>
      <c r="G4427" s="12">
        <f>IF(ISNUMBER(MATCH(C4427, FACT_ORDERS!C:C, 0)), 1, 0)</f>
        <v>1</v>
      </c>
      <c r="H4427" s="12">
        <f>COUNTIF(B:B,FACT_SEARCHES[[#This Row],[WD_PRODUCTS]])</f>
        <v>59</v>
      </c>
    </row>
    <row r="4428" spans="1:8" x14ac:dyDescent="0.3">
      <c r="A4428" s="12">
        <v>11426</v>
      </c>
      <c r="B4428" s="12">
        <v>284</v>
      </c>
      <c r="C4428" s="8">
        <v>10942</v>
      </c>
      <c r="D4428" s="12" t="s">
        <v>6095</v>
      </c>
      <c r="E4428" s="13">
        <v>45385</v>
      </c>
      <c r="F4428" s="12" t="s">
        <v>18699</v>
      </c>
      <c r="G4428" s="12">
        <f>IF(ISNUMBER(MATCH(C4428, FACT_ORDERS!C:C, 0)), 1, 0)</f>
        <v>1</v>
      </c>
      <c r="H4428" s="12">
        <f>COUNTIF(B:B,FACT_SEARCHES[[#This Row],[WD_PRODUCTS]])</f>
        <v>97</v>
      </c>
    </row>
    <row r="4429" spans="1:8" x14ac:dyDescent="0.3">
      <c r="A4429" s="12">
        <v>11427</v>
      </c>
      <c r="B4429" s="12">
        <v>223</v>
      </c>
      <c r="C4429" s="8">
        <v>10873</v>
      </c>
      <c r="D4429" s="12" t="s">
        <v>6096</v>
      </c>
      <c r="E4429" s="13">
        <v>45547</v>
      </c>
      <c r="F4429" s="12" t="s">
        <v>18700</v>
      </c>
      <c r="G4429" s="12">
        <f>IF(ISNUMBER(MATCH(C4429, FACT_ORDERS!C:C, 0)), 1, 0)</f>
        <v>1</v>
      </c>
      <c r="H4429" s="12">
        <f>COUNTIF(B:B,FACT_SEARCHES[[#This Row],[WD_PRODUCTS]])</f>
        <v>45</v>
      </c>
    </row>
    <row r="4430" spans="1:8" x14ac:dyDescent="0.3">
      <c r="A4430" s="12">
        <v>11428</v>
      </c>
      <c r="B4430" s="12">
        <v>246</v>
      </c>
      <c r="C4430" s="8">
        <v>10873</v>
      </c>
      <c r="D4430" s="12" t="s">
        <v>6097</v>
      </c>
      <c r="E4430" s="13">
        <v>45547</v>
      </c>
      <c r="F4430" s="12" t="s">
        <v>18701</v>
      </c>
      <c r="G4430" s="12">
        <f>IF(ISNUMBER(MATCH(C4430, FACT_ORDERS!C:C, 0)), 1, 0)</f>
        <v>1</v>
      </c>
      <c r="H4430" s="12">
        <f>COUNTIF(B:B,FACT_SEARCHES[[#This Row],[WD_PRODUCTS]])</f>
        <v>55</v>
      </c>
    </row>
    <row r="4431" spans="1:8" x14ac:dyDescent="0.3">
      <c r="A4431" s="12">
        <v>11429</v>
      </c>
      <c r="B4431" s="12">
        <v>266</v>
      </c>
      <c r="C4431" s="8">
        <v>10621</v>
      </c>
      <c r="D4431" s="12" t="s">
        <v>6098</v>
      </c>
      <c r="E4431" s="13">
        <v>44984</v>
      </c>
      <c r="F4431" s="12" t="s">
        <v>18702</v>
      </c>
      <c r="G4431" s="12">
        <f>IF(ISNUMBER(MATCH(C4431, FACT_ORDERS!C:C, 0)), 1, 0)</f>
        <v>1</v>
      </c>
      <c r="H4431" s="12">
        <f>COUNTIF(B:B,FACT_SEARCHES[[#This Row],[WD_PRODUCTS]])</f>
        <v>94</v>
      </c>
    </row>
    <row r="4432" spans="1:8" x14ac:dyDescent="0.3">
      <c r="A4432" s="12">
        <v>11430</v>
      </c>
      <c r="B4432" s="12">
        <v>253</v>
      </c>
      <c r="C4432" s="8">
        <v>10571</v>
      </c>
      <c r="D4432" s="12" t="s">
        <v>6099</v>
      </c>
      <c r="E4432" s="13">
        <v>45026</v>
      </c>
      <c r="F4432" s="12" t="s">
        <v>18703</v>
      </c>
      <c r="G4432" s="12">
        <f>IF(ISNUMBER(MATCH(C4432, FACT_ORDERS!C:C, 0)), 1, 0)</f>
        <v>1</v>
      </c>
      <c r="H4432" s="12">
        <f>COUNTIF(B:B,FACT_SEARCHES[[#This Row],[WD_PRODUCTS]])</f>
        <v>78</v>
      </c>
    </row>
    <row r="4433" spans="1:8" x14ac:dyDescent="0.3">
      <c r="A4433" s="12">
        <v>11431</v>
      </c>
      <c r="B4433" s="12">
        <v>208</v>
      </c>
      <c r="C4433" s="8">
        <v>10571</v>
      </c>
      <c r="D4433" s="12" t="s">
        <v>6100</v>
      </c>
      <c r="E4433" s="13">
        <v>45026</v>
      </c>
      <c r="F4433" s="12" t="s">
        <v>18704</v>
      </c>
      <c r="G4433" s="12">
        <f>IF(ISNUMBER(MATCH(C4433, FACT_ORDERS!C:C, 0)), 1, 0)</f>
        <v>1</v>
      </c>
      <c r="H4433" s="12">
        <f>COUNTIF(B:B,FACT_SEARCHES[[#This Row],[WD_PRODUCTS]])</f>
        <v>91</v>
      </c>
    </row>
    <row r="4434" spans="1:8" x14ac:dyDescent="0.3">
      <c r="A4434" s="12">
        <v>11432</v>
      </c>
      <c r="B4434" s="12">
        <v>209</v>
      </c>
      <c r="C4434" s="8">
        <v>10571</v>
      </c>
      <c r="D4434" s="12" t="s">
        <v>6101</v>
      </c>
      <c r="E4434" s="13">
        <v>45026</v>
      </c>
      <c r="F4434" s="12" t="s">
        <v>18705</v>
      </c>
      <c r="G4434" s="12">
        <f>IF(ISNUMBER(MATCH(C4434, FACT_ORDERS!C:C, 0)), 1, 0)</f>
        <v>1</v>
      </c>
      <c r="H4434" s="12">
        <f>COUNTIF(B:B,FACT_SEARCHES[[#This Row],[WD_PRODUCTS]])</f>
        <v>91</v>
      </c>
    </row>
    <row r="4435" spans="1:8" x14ac:dyDescent="0.3">
      <c r="A4435" s="12">
        <v>11433</v>
      </c>
      <c r="B4435" s="12">
        <v>277</v>
      </c>
      <c r="C4435" s="8">
        <v>10890</v>
      </c>
      <c r="D4435" s="12" t="s">
        <v>6102</v>
      </c>
      <c r="E4435" s="13">
        <v>44290</v>
      </c>
      <c r="F4435" s="12" t="s">
        <v>18706</v>
      </c>
      <c r="G4435" s="12">
        <f>IF(ISNUMBER(MATCH(C4435, FACT_ORDERS!C:C, 0)), 1, 0)</f>
        <v>0</v>
      </c>
      <c r="H4435" s="12">
        <f>COUNTIF(B:B,FACT_SEARCHES[[#This Row],[WD_PRODUCTS]])</f>
        <v>98</v>
      </c>
    </row>
    <row r="4436" spans="1:8" x14ac:dyDescent="0.3">
      <c r="A4436" s="12">
        <v>11434</v>
      </c>
      <c r="B4436" s="12">
        <v>225</v>
      </c>
      <c r="C4436" s="8">
        <v>10918</v>
      </c>
      <c r="D4436" s="12" t="s">
        <v>6103</v>
      </c>
      <c r="E4436" s="13">
        <v>45472</v>
      </c>
      <c r="F4436" s="12" t="s">
        <v>18707</v>
      </c>
      <c r="G4436" s="12">
        <f>IF(ISNUMBER(MATCH(C4436, FACT_ORDERS!C:C, 0)), 1, 0)</f>
        <v>1</v>
      </c>
      <c r="H4436" s="12">
        <f>COUNTIF(B:B,FACT_SEARCHES[[#This Row],[WD_PRODUCTS]])</f>
        <v>74</v>
      </c>
    </row>
    <row r="4437" spans="1:8" x14ac:dyDescent="0.3">
      <c r="A4437" s="12">
        <v>11435</v>
      </c>
      <c r="B4437" s="12">
        <v>210</v>
      </c>
      <c r="C4437" s="8">
        <v>10918</v>
      </c>
      <c r="D4437" s="12" t="s">
        <v>6104</v>
      </c>
      <c r="E4437" s="13">
        <v>45472</v>
      </c>
      <c r="F4437" s="12" t="s">
        <v>18708</v>
      </c>
      <c r="G4437" s="12">
        <f>IF(ISNUMBER(MATCH(C4437, FACT_ORDERS!C:C, 0)), 1, 0)</f>
        <v>1</v>
      </c>
      <c r="H4437" s="12">
        <f>COUNTIF(B:B,FACT_SEARCHES[[#This Row],[WD_PRODUCTS]])</f>
        <v>77</v>
      </c>
    </row>
    <row r="4438" spans="1:8" x14ac:dyDescent="0.3">
      <c r="A4438" s="12">
        <v>11436</v>
      </c>
      <c r="B4438" s="12">
        <v>266</v>
      </c>
      <c r="C4438" s="8">
        <v>10918</v>
      </c>
      <c r="D4438" s="12" t="s">
        <v>6105</v>
      </c>
      <c r="E4438" s="13">
        <v>45472</v>
      </c>
      <c r="F4438" s="12" t="s">
        <v>12792</v>
      </c>
      <c r="G4438" s="12">
        <f>IF(ISNUMBER(MATCH(C4438, FACT_ORDERS!C:C, 0)), 1, 0)</f>
        <v>1</v>
      </c>
      <c r="H4438" s="12">
        <f>COUNTIF(B:B,FACT_SEARCHES[[#This Row],[WD_PRODUCTS]])</f>
        <v>94</v>
      </c>
    </row>
    <row r="4439" spans="1:8" x14ac:dyDescent="0.3">
      <c r="A4439" s="12">
        <v>11437</v>
      </c>
      <c r="B4439" s="12">
        <v>277</v>
      </c>
      <c r="C4439" s="8">
        <v>10719</v>
      </c>
      <c r="D4439" s="12" t="s">
        <v>6106</v>
      </c>
      <c r="E4439" s="13">
        <v>45524</v>
      </c>
      <c r="F4439" s="12" t="s">
        <v>18709</v>
      </c>
      <c r="G4439" s="12">
        <f>IF(ISNUMBER(MATCH(C4439, FACT_ORDERS!C:C, 0)), 1, 0)</f>
        <v>0</v>
      </c>
      <c r="H4439" s="12">
        <f>COUNTIF(B:B,FACT_SEARCHES[[#This Row],[WD_PRODUCTS]])</f>
        <v>98</v>
      </c>
    </row>
    <row r="4440" spans="1:8" x14ac:dyDescent="0.3">
      <c r="A4440" s="12">
        <v>11438</v>
      </c>
      <c r="B4440" s="12">
        <v>297</v>
      </c>
      <c r="C4440" s="8">
        <v>10719</v>
      </c>
      <c r="D4440" s="12" t="s">
        <v>6107</v>
      </c>
      <c r="E4440" s="13">
        <v>45524</v>
      </c>
      <c r="F4440" s="12" t="s">
        <v>18710</v>
      </c>
      <c r="G4440" s="12">
        <f>IF(ISNUMBER(MATCH(C4440, FACT_ORDERS!C:C, 0)), 1, 0)</f>
        <v>0</v>
      </c>
      <c r="H4440" s="12">
        <f>COUNTIF(B:B,FACT_SEARCHES[[#This Row],[WD_PRODUCTS]])</f>
        <v>64</v>
      </c>
    </row>
    <row r="4441" spans="1:8" x14ac:dyDescent="0.3">
      <c r="A4441" s="12">
        <v>11439</v>
      </c>
      <c r="B4441" s="12">
        <v>238</v>
      </c>
      <c r="C4441" s="8">
        <v>10719</v>
      </c>
      <c r="D4441" s="12" t="s">
        <v>6108</v>
      </c>
      <c r="E4441" s="13">
        <v>45524</v>
      </c>
      <c r="F4441" s="12" t="s">
        <v>18711</v>
      </c>
      <c r="G4441" s="12">
        <f>IF(ISNUMBER(MATCH(C4441, FACT_ORDERS!C:C, 0)), 1, 0)</f>
        <v>0</v>
      </c>
      <c r="H4441" s="12">
        <f>COUNTIF(B:B,FACT_SEARCHES[[#This Row],[WD_PRODUCTS]])</f>
        <v>57</v>
      </c>
    </row>
    <row r="4442" spans="1:8" x14ac:dyDescent="0.3">
      <c r="A4442" s="12">
        <v>11440</v>
      </c>
      <c r="B4442" s="12">
        <v>224</v>
      </c>
      <c r="C4442" s="8">
        <v>10871</v>
      </c>
      <c r="D4442" s="12" t="s">
        <v>6109</v>
      </c>
      <c r="E4442" s="13">
        <v>44625</v>
      </c>
      <c r="F4442" s="12" t="s">
        <v>18712</v>
      </c>
      <c r="G4442" s="12">
        <f>IF(ISNUMBER(MATCH(C4442, FACT_ORDERS!C:C, 0)), 1, 0)</f>
        <v>1</v>
      </c>
      <c r="H4442" s="12">
        <f>COUNTIF(B:B,FACT_SEARCHES[[#This Row],[WD_PRODUCTS]])</f>
        <v>63</v>
      </c>
    </row>
    <row r="4443" spans="1:8" x14ac:dyDescent="0.3">
      <c r="A4443" s="12">
        <v>11441</v>
      </c>
      <c r="B4443" s="12">
        <v>291</v>
      </c>
      <c r="C4443" s="8">
        <v>10871</v>
      </c>
      <c r="D4443" s="12" t="s">
        <v>6110</v>
      </c>
      <c r="E4443" s="13">
        <v>44625</v>
      </c>
      <c r="F4443" s="12" t="s">
        <v>18713</v>
      </c>
      <c r="G4443" s="12">
        <f>IF(ISNUMBER(MATCH(C4443, FACT_ORDERS!C:C, 0)), 1, 0)</f>
        <v>1</v>
      </c>
      <c r="H4443" s="12">
        <f>COUNTIF(B:B,FACT_SEARCHES[[#This Row],[WD_PRODUCTS]])</f>
        <v>42</v>
      </c>
    </row>
    <row r="4444" spans="1:8" x14ac:dyDescent="0.3">
      <c r="A4444" s="12">
        <v>11442</v>
      </c>
      <c r="B4444" s="12">
        <v>223</v>
      </c>
      <c r="C4444" s="8">
        <v>10899</v>
      </c>
      <c r="D4444" s="12" t="s">
        <v>6111</v>
      </c>
      <c r="E4444" s="13">
        <v>44400</v>
      </c>
      <c r="F4444" s="12" t="s">
        <v>18714</v>
      </c>
      <c r="G4444" s="12">
        <f>IF(ISNUMBER(MATCH(C4444, FACT_ORDERS!C:C, 0)), 1, 0)</f>
        <v>1</v>
      </c>
      <c r="H4444" s="12">
        <f>COUNTIF(B:B,FACT_SEARCHES[[#This Row],[WD_PRODUCTS]])</f>
        <v>45</v>
      </c>
    </row>
    <row r="4445" spans="1:8" x14ac:dyDescent="0.3">
      <c r="A4445" s="12">
        <v>11443</v>
      </c>
      <c r="B4445" s="12">
        <v>298</v>
      </c>
      <c r="C4445" s="8">
        <v>10899</v>
      </c>
      <c r="D4445" s="12" t="s">
        <v>6112</v>
      </c>
      <c r="E4445" s="13">
        <v>44400</v>
      </c>
      <c r="F4445" s="12" t="s">
        <v>18715</v>
      </c>
      <c r="G4445" s="12">
        <f>IF(ISNUMBER(MATCH(C4445, FACT_ORDERS!C:C, 0)), 1, 0)</f>
        <v>1</v>
      </c>
      <c r="H4445" s="12">
        <f>COUNTIF(B:B,FACT_SEARCHES[[#This Row],[WD_PRODUCTS]])</f>
        <v>79</v>
      </c>
    </row>
    <row r="4446" spans="1:8" x14ac:dyDescent="0.3">
      <c r="A4446" s="12">
        <v>11444</v>
      </c>
      <c r="B4446" s="12">
        <v>243</v>
      </c>
      <c r="C4446" s="8">
        <v>10899</v>
      </c>
      <c r="D4446" s="12" t="s">
        <v>6113</v>
      </c>
      <c r="E4446" s="13">
        <v>44400</v>
      </c>
      <c r="F4446" s="12" t="s">
        <v>17155</v>
      </c>
      <c r="G4446" s="12">
        <f>IF(ISNUMBER(MATCH(C4446, FACT_ORDERS!C:C, 0)), 1, 0)</f>
        <v>1</v>
      </c>
      <c r="H4446" s="12">
        <f>COUNTIF(B:B,FACT_SEARCHES[[#This Row],[WD_PRODUCTS]])</f>
        <v>70</v>
      </c>
    </row>
    <row r="4447" spans="1:8" x14ac:dyDescent="0.3">
      <c r="A4447" s="12">
        <v>11445</v>
      </c>
      <c r="B4447" s="12">
        <v>288</v>
      </c>
      <c r="C4447" s="8">
        <v>10390</v>
      </c>
      <c r="D4447" s="12" t="s">
        <v>6114</v>
      </c>
      <c r="E4447" s="13">
        <v>44789</v>
      </c>
      <c r="F4447" s="12" t="s">
        <v>18716</v>
      </c>
      <c r="G4447" s="12">
        <f>IF(ISNUMBER(MATCH(C4447, FACT_ORDERS!C:C, 0)), 1, 0)</f>
        <v>1</v>
      </c>
      <c r="H4447" s="12">
        <f>COUNTIF(B:B,FACT_SEARCHES[[#This Row],[WD_PRODUCTS]])</f>
        <v>106</v>
      </c>
    </row>
    <row r="4448" spans="1:8" x14ac:dyDescent="0.3">
      <c r="A4448" s="12">
        <v>11446</v>
      </c>
      <c r="B4448" s="12">
        <v>287</v>
      </c>
      <c r="C4448" s="8">
        <v>10390</v>
      </c>
      <c r="D4448" s="12" t="s">
        <v>6115</v>
      </c>
      <c r="E4448" s="13">
        <v>44789</v>
      </c>
      <c r="F4448" s="12" t="s">
        <v>14885</v>
      </c>
      <c r="G4448" s="12">
        <f>IF(ISNUMBER(MATCH(C4448, FACT_ORDERS!C:C, 0)), 1, 0)</f>
        <v>1</v>
      </c>
      <c r="H4448" s="12">
        <f>COUNTIF(B:B,FACT_SEARCHES[[#This Row],[WD_PRODUCTS]])</f>
        <v>59</v>
      </c>
    </row>
    <row r="4449" spans="1:8" x14ac:dyDescent="0.3">
      <c r="A4449" s="12">
        <v>11447</v>
      </c>
      <c r="B4449" s="12">
        <v>283</v>
      </c>
      <c r="C4449" s="8">
        <v>10390</v>
      </c>
      <c r="D4449" s="12" t="s">
        <v>6116</v>
      </c>
      <c r="E4449" s="13">
        <v>44789</v>
      </c>
      <c r="F4449" s="12" t="s">
        <v>18717</v>
      </c>
      <c r="G4449" s="12">
        <f>IF(ISNUMBER(MATCH(C4449, FACT_ORDERS!C:C, 0)), 1, 0)</f>
        <v>1</v>
      </c>
      <c r="H4449" s="12">
        <f>COUNTIF(B:B,FACT_SEARCHES[[#This Row],[WD_PRODUCTS]])</f>
        <v>65</v>
      </c>
    </row>
    <row r="4450" spans="1:8" x14ac:dyDescent="0.3">
      <c r="A4450" s="12">
        <v>11448</v>
      </c>
      <c r="B4450" s="12">
        <v>249</v>
      </c>
      <c r="C4450" s="8">
        <v>10390</v>
      </c>
      <c r="D4450" s="12" t="s">
        <v>6117</v>
      </c>
      <c r="E4450" s="13">
        <v>44789</v>
      </c>
      <c r="F4450" s="12" t="s">
        <v>18718</v>
      </c>
      <c r="G4450" s="12">
        <f>IF(ISNUMBER(MATCH(C4450, FACT_ORDERS!C:C, 0)), 1, 0)</f>
        <v>1</v>
      </c>
      <c r="H4450" s="12">
        <f>COUNTIF(B:B,FACT_SEARCHES[[#This Row],[WD_PRODUCTS]])</f>
        <v>85</v>
      </c>
    </row>
    <row r="4451" spans="1:8" x14ac:dyDescent="0.3">
      <c r="A4451" s="12">
        <v>11449</v>
      </c>
      <c r="B4451" s="12">
        <v>204</v>
      </c>
      <c r="C4451" s="8">
        <v>10390</v>
      </c>
      <c r="D4451" s="12" t="s">
        <v>6118</v>
      </c>
      <c r="E4451" s="13">
        <v>44789</v>
      </c>
      <c r="F4451" s="12" t="s">
        <v>18719</v>
      </c>
      <c r="G4451" s="12">
        <f>IF(ISNUMBER(MATCH(C4451, FACT_ORDERS!C:C, 0)), 1, 0)</f>
        <v>1</v>
      </c>
      <c r="H4451" s="12">
        <f>COUNTIF(B:B,FACT_SEARCHES[[#This Row],[WD_PRODUCTS]])</f>
        <v>139</v>
      </c>
    </row>
    <row r="4452" spans="1:8" x14ac:dyDescent="0.3">
      <c r="A4452" s="12">
        <v>11450</v>
      </c>
      <c r="B4452" s="12">
        <v>208</v>
      </c>
      <c r="C4452" s="8">
        <v>10286</v>
      </c>
      <c r="D4452" s="12" t="s">
        <v>6119</v>
      </c>
      <c r="E4452" s="13">
        <v>45265</v>
      </c>
      <c r="F4452" s="12" t="s">
        <v>18720</v>
      </c>
      <c r="G4452" s="12">
        <f>IF(ISNUMBER(MATCH(C4452, FACT_ORDERS!C:C, 0)), 1, 0)</f>
        <v>1</v>
      </c>
      <c r="H4452" s="12">
        <f>COUNTIF(B:B,FACT_SEARCHES[[#This Row],[WD_PRODUCTS]])</f>
        <v>91</v>
      </c>
    </row>
    <row r="4453" spans="1:8" x14ac:dyDescent="0.3">
      <c r="A4453" s="12">
        <v>11451</v>
      </c>
      <c r="B4453" s="12">
        <v>276</v>
      </c>
      <c r="C4453" s="8">
        <v>10286</v>
      </c>
      <c r="D4453" s="12" t="s">
        <v>6120</v>
      </c>
      <c r="E4453" s="13">
        <v>45265</v>
      </c>
      <c r="F4453" s="12" t="s">
        <v>18721</v>
      </c>
      <c r="G4453" s="12">
        <f>IF(ISNUMBER(MATCH(C4453, FACT_ORDERS!C:C, 0)), 1, 0)</f>
        <v>1</v>
      </c>
      <c r="H4453" s="12">
        <f>COUNTIF(B:B,FACT_SEARCHES[[#This Row],[WD_PRODUCTS]])</f>
        <v>65</v>
      </c>
    </row>
    <row r="4454" spans="1:8" x14ac:dyDescent="0.3">
      <c r="A4454" s="12">
        <v>11452</v>
      </c>
      <c r="B4454" s="12">
        <v>240</v>
      </c>
      <c r="C4454" s="8">
        <v>10286</v>
      </c>
      <c r="D4454" s="12" t="s">
        <v>6121</v>
      </c>
      <c r="E4454" s="13">
        <v>45265</v>
      </c>
      <c r="F4454" s="12" t="s">
        <v>18722</v>
      </c>
      <c r="G4454" s="12">
        <f>IF(ISNUMBER(MATCH(C4454, FACT_ORDERS!C:C, 0)), 1, 0)</f>
        <v>1</v>
      </c>
      <c r="H4454" s="12">
        <f>COUNTIF(B:B,FACT_SEARCHES[[#This Row],[WD_PRODUCTS]])</f>
        <v>51</v>
      </c>
    </row>
    <row r="4455" spans="1:8" x14ac:dyDescent="0.3">
      <c r="A4455" s="12">
        <v>11453</v>
      </c>
      <c r="B4455" s="12">
        <v>292</v>
      </c>
      <c r="C4455" s="8">
        <v>10720</v>
      </c>
      <c r="D4455" s="12" t="s">
        <v>6122</v>
      </c>
      <c r="E4455" s="13">
        <v>45251</v>
      </c>
      <c r="F4455" s="12" t="s">
        <v>18723</v>
      </c>
      <c r="G4455" s="12">
        <f>IF(ISNUMBER(MATCH(C4455, FACT_ORDERS!C:C, 0)), 1, 0)</f>
        <v>1</v>
      </c>
      <c r="H4455" s="12">
        <f>COUNTIF(B:B,FACT_SEARCHES[[#This Row],[WD_PRODUCTS]])</f>
        <v>95</v>
      </c>
    </row>
    <row r="4456" spans="1:8" x14ac:dyDescent="0.3">
      <c r="A4456" s="12">
        <v>11454</v>
      </c>
      <c r="B4456" s="12">
        <v>204</v>
      </c>
      <c r="C4456" s="8">
        <v>10720</v>
      </c>
      <c r="D4456" s="12" t="s">
        <v>6123</v>
      </c>
      <c r="E4456" s="13">
        <v>45251</v>
      </c>
      <c r="F4456" s="12" t="s">
        <v>18724</v>
      </c>
      <c r="G4456" s="12">
        <f>IF(ISNUMBER(MATCH(C4456, FACT_ORDERS!C:C, 0)), 1, 0)</f>
        <v>1</v>
      </c>
      <c r="H4456" s="12">
        <f>COUNTIF(B:B,FACT_SEARCHES[[#This Row],[WD_PRODUCTS]])</f>
        <v>139</v>
      </c>
    </row>
    <row r="4457" spans="1:8" x14ac:dyDescent="0.3">
      <c r="A4457" s="12">
        <v>11455</v>
      </c>
      <c r="B4457" s="12">
        <v>261</v>
      </c>
      <c r="C4457" s="8">
        <v>10720</v>
      </c>
      <c r="D4457" s="12" t="s">
        <v>6124</v>
      </c>
      <c r="E4457" s="13">
        <v>45251</v>
      </c>
      <c r="F4457" s="12" t="s">
        <v>18725</v>
      </c>
      <c r="G4457" s="12">
        <f>IF(ISNUMBER(MATCH(C4457, FACT_ORDERS!C:C, 0)), 1, 0)</f>
        <v>1</v>
      </c>
      <c r="H4457" s="12">
        <f>COUNTIF(B:B,FACT_SEARCHES[[#This Row],[WD_PRODUCTS]])</f>
        <v>77</v>
      </c>
    </row>
    <row r="4458" spans="1:8" x14ac:dyDescent="0.3">
      <c r="A4458" s="12">
        <v>11456</v>
      </c>
      <c r="B4458" s="12">
        <v>243</v>
      </c>
      <c r="C4458" s="8">
        <v>10713</v>
      </c>
      <c r="D4458" s="12" t="s">
        <v>6125</v>
      </c>
      <c r="E4458" s="13">
        <v>44830</v>
      </c>
      <c r="F4458" s="12" t="s">
        <v>18726</v>
      </c>
      <c r="G4458" s="12">
        <f>IF(ISNUMBER(MATCH(C4458, FACT_ORDERS!C:C, 0)), 1, 0)</f>
        <v>1</v>
      </c>
      <c r="H4458" s="12">
        <f>COUNTIF(B:B,FACT_SEARCHES[[#This Row],[WD_PRODUCTS]])</f>
        <v>70</v>
      </c>
    </row>
    <row r="4459" spans="1:8" x14ac:dyDescent="0.3">
      <c r="A4459" s="12">
        <v>11457</v>
      </c>
      <c r="B4459" s="12">
        <v>263</v>
      </c>
      <c r="C4459" s="8">
        <v>10839</v>
      </c>
      <c r="D4459" s="12" t="s">
        <v>6126</v>
      </c>
      <c r="E4459" s="13">
        <v>45256</v>
      </c>
      <c r="F4459" s="12" t="s">
        <v>4707</v>
      </c>
      <c r="G4459" s="12">
        <f>IF(ISNUMBER(MATCH(C4459, FACT_ORDERS!C:C, 0)), 1, 0)</f>
        <v>1</v>
      </c>
      <c r="H4459" s="12">
        <f>COUNTIF(B:B,FACT_SEARCHES[[#This Row],[WD_PRODUCTS]])</f>
        <v>108</v>
      </c>
    </row>
    <row r="4460" spans="1:8" x14ac:dyDescent="0.3">
      <c r="A4460" s="12">
        <v>11458</v>
      </c>
      <c r="B4460" s="12">
        <v>250</v>
      </c>
      <c r="C4460" s="8">
        <v>10839</v>
      </c>
      <c r="D4460" s="12" t="s">
        <v>6127</v>
      </c>
      <c r="E4460" s="13">
        <v>45256</v>
      </c>
      <c r="F4460" s="12" t="s">
        <v>18727</v>
      </c>
      <c r="G4460" s="12">
        <f>IF(ISNUMBER(MATCH(C4460, FACT_ORDERS!C:C, 0)), 1, 0)</f>
        <v>1</v>
      </c>
      <c r="H4460" s="12">
        <f>COUNTIF(B:B,FACT_SEARCHES[[#This Row],[WD_PRODUCTS]])</f>
        <v>65</v>
      </c>
    </row>
    <row r="4461" spans="1:8" x14ac:dyDescent="0.3">
      <c r="A4461" s="12">
        <v>11459</v>
      </c>
      <c r="B4461" s="12">
        <v>211</v>
      </c>
      <c r="C4461" s="8">
        <v>10839</v>
      </c>
      <c r="D4461" s="12" t="s">
        <v>6128</v>
      </c>
      <c r="E4461" s="13">
        <v>45256</v>
      </c>
      <c r="F4461" s="12" t="s">
        <v>3342</v>
      </c>
      <c r="G4461" s="12">
        <f>IF(ISNUMBER(MATCH(C4461, FACT_ORDERS!C:C, 0)), 1, 0)</f>
        <v>1</v>
      </c>
      <c r="H4461" s="12">
        <f>COUNTIF(B:B,FACT_SEARCHES[[#This Row],[WD_PRODUCTS]])</f>
        <v>65</v>
      </c>
    </row>
    <row r="4462" spans="1:8" x14ac:dyDescent="0.3">
      <c r="A4462" s="12">
        <v>11460</v>
      </c>
      <c r="B4462" s="12">
        <v>239</v>
      </c>
      <c r="C4462" s="8">
        <v>10587</v>
      </c>
      <c r="D4462" s="12" t="s">
        <v>6129</v>
      </c>
      <c r="E4462" s="13">
        <v>44649</v>
      </c>
      <c r="F4462" s="12" t="s">
        <v>18728</v>
      </c>
      <c r="G4462" s="12">
        <f>IF(ISNUMBER(MATCH(C4462, FACT_ORDERS!C:C, 0)), 1, 0)</f>
        <v>1</v>
      </c>
      <c r="H4462" s="12">
        <f>COUNTIF(B:B,FACT_SEARCHES[[#This Row],[WD_PRODUCTS]])</f>
        <v>41</v>
      </c>
    </row>
    <row r="4463" spans="1:8" x14ac:dyDescent="0.3">
      <c r="A4463" s="12">
        <v>11461</v>
      </c>
      <c r="B4463" s="12">
        <v>200</v>
      </c>
      <c r="C4463" s="8">
        <v>10587</v>
      </c>
      <c r="D4463" s="12" t="s">
        <v>6130</v>
      </c>
      <c r="E4463" s="13">
        <v>44649</v>
      </c>
      <c r="F4463" s="12" t="s">
        <v>18729</v>
      </c>
      <c r="G4463" s="12">
        <f>IF(ISNUMBER(MATCH(C4463, FACT_ORDERS!C:C, 0)), 1, 0)</f>
        <v>1</v>
      </c>
      <c r="H4463" s="12">
        <f>COUNTIF(B:B,FACT_SEARCHES[[#This Row],[WD_PRODUCTS]])</f>
        <v>81</v>
      </c>
    </row>
    <row r="4464" spans="1:8" x14ac:dyDescent="0.3">
      <c r="A4464" s="12">
        <v>11462</v>
      </c>
      <c r="B4464" s="12">
        <v>248</v>
      </c>
      <c r="C4464" s="8">
        <v>10587</v>
      </c>
      <c r="D4464" s="12" t="s">
        <v>6131</v>
      </c>
      <c r="E4464" s="13">
        <v>44649</v>
      </c>
      <c r="F4464" s="12" t="s">
        <v>18730</v>
      </c>
      <c r="G4464" s="12">
        <f>IF(ISNUMBER(MATCH(C4464, FACT_ORDERS!C:C, 0)), 1, 0)</f>
        <v>1</v>
      </c>
      <c r="H4464" s="12">
        <f>COUNTIF(B:B,FACT_SEARCHES[[#This Row],[WD_PRODUCTS]])</f>
        <v>101</v>
      </c>
    </row>
    <row r="4465" spans="1:8" x14ac:dyDescent="0.3">
      <c r="A4465" s="12">
        <v>11463</v>
      </c>
      <c r="B4465" s="12">
        <v>267</v>
      </c>
      <c r="C4465" s="8">
        <v>10587</v>
      </c>
      <c r="D4465" s="12" t="s">
        <v>6132</v>
      </c>
      <c r="E4465" s="13">
        <v>44649</v>
      </c>
      <c r="F4465" s="12" t="s">
        <v>18731</v>
      </c>
      <c r="G4465" s="12">
        <f>IF(ISNUMBER(MATCH(C4465, FACT_ORDERS!C:C, 0)), 1, 0)</f>
        <v>1</v>
      </c>
      <c r="H4465" s="12">
        <f>COUNTIF(B:B,FACT_SEARCHES[[#This Row],[WD_PRODUCTS]])</f>
        <v>82</v>
      </c>
    </row>
    <row r="4466" spans="1:8" x14ac:dyDescent="0.3">
      <c r="A4466" s="12">
        <v>11464</v>
      </c>
      <c r="B4466" s="12">
        <v>237</v>
      </c>
      <c r="C4466" s="8">
        <v>10587</v>
      </c>
      <c r="D4466" s="12" t="s">
        <v>6133</v>
      </c>
      <c r="E4466" s="13">
        <v>44649</v>
      </c>
      <c r="F4466" s="12" t="s">
        <v>18732</v>
      </c>
      <c r="G4466" s="12">
        <f>IF(ISNUMBER(MATCH(C4466, FACT_ORDERS!C:C, 0)), 1, 0)</f>
        <v>1</v>
      </c>
      <c r="H4466" s="12">
        <f>COUNTIF(B:B,FACT_SEARCHES[[#This Row],[WD_PRODUCTS]])</f>
        <v>99</v>
      </c>
    </row>
    <row r="4467" spans="1:8" x14ac:dyDescent="0.3">
      <c r="A4467" s="12">
        <v>11465</v>
      </c>
      <c r="B4467" s="12">
        <v>211</v>
      </c>
      <c r="C4467" s="8">
        <v>10587</v>
      </c>
      <c r="D4467" s="12" t="s">
        <v>6134</v>
      </c>
      <c r="E4467" s="13">
        <v>44649</v>
      </c>
      <c r="F4467" s="12" t="s">
        <v>3616</v>
      </c>
      <c r="G4467" s="12">
        <f>IF(ISNUMBER(MATCH(C4467, FACT_ORDERS!C:C, 0)), 1, 0)</f>
        <v>1</v>
      </c>
      <c r="H4467" s="12">
        <f>COUNTIF(B:B,FACT_SEARCHES[[#This Row],[WD_PRODUCTS]])</f>
        <v>65</v>
      </c>
    </row>
    <row r="4468" spans="1:8" x14ac:dyDescent="0.3">
      <c r="A4468" s="12">
        <v>11466</v>
      </c>
      <c r="B4468" s="12">
        <v>271</v>
      </c>
      <c r="C4468" s="8">
        <v>10768</v>
      </c>
      <c r="D4468" s="12" t="s">
        <v>6135</v>
      </c>
      <c r="E4468" s="13">
        <v>45367</v>
      </c>
      <c r="F4468" s="12" t="s">
        <v>18733</v>
      </c>
      <c r="G4468" s="12">
        <f>IF(ISNUMBER(MATCH(C4468, FACT_ORDERS!C:C, 0)), 1, 0)</f>
        <v>1</v>
      </c>
      <c r="H4468" s="12">
        <f>COUNTIF(B:B,FACT_SEARCHES[[#This Row],[WD_PRODUCTS]])</f>
        <v>74</v>
      </c>
    </row>
    <row r="4469" spans="1:8" x14ac:dyDescent="0.3">
      <c r="A4469" s="12">
        <v>11467</v>
      </c>
      <c r="B4469" s="12">
        <v>219</v>
      </c>
      <c r="C4469" s="8">
        <v>10768</v>
      </c>
      <c r="D4469" s="12" t="s">
        <v>6136</v>
      </c>
      <c r="E4469" s="13">
        <v>45367</v>
      </c>
      <c r="F4469" s="12" t="s">
        <v>18734</v>
      </c>
      <c r="G4469" s="12">
        <f>IF(ISNUMBER(MATCH(C4469, FACT_ORDERS!C:C, 0)), 1, 0)</f>
        <v>1</v>
      </c>
      <c r="H4469" s="12">
        <f>COUNTIF(B:B,FACT_SEARCHES[[#This Row],[WD_PRODUCTS]])</f>
        <v>83</v>
      </c>
    </row>
    <row r="4470" spans="1:8" x14ac:dyDescent="0.3">
      <c r="A4470" s="12">
        <v>11468</v>
      </c>
      <c r="B4470" s="12">
        <v>245</v>
      </c>
      <c r="C4470" s="8">
        <v>10768</v>
      </c>
      <c r="D4470" s="12" t="s">
        <v>6137</v>
      </c>
      <c r="E4470" s="13">
        <v>45367</v>
      </c>
      <c r="F4470" s="12" t="s">
        <v>4713</v>
      </c>
      <c r="G4470" s="12">
        <f>IF(ISNUMBER(MATCH(C4470, FACT_ORDERS!C:C, 0)), 1, 0)</f>
        <v>1</v>
      </c>
      <c r="H4470" s="12">
        <f>COUNTIF(B:B,FACT_SEARCHES[[#This Row],[WD_PRODUCTS]])</f>
        <v>58</v>
      </c>
    </row>
    <row r="4471" spans="1:8" x14ac:dyDescent="0.3">
      <c r="A4471" s="12">
        <v>11469</v>
      </c>
      <c r="B4471" s="12">
        <v>211</v>
      </c>
      <c r="C4471" s="8">
        <v>10113</v>
      </c>
      <c r="D4471" s="12" t="s">
        <v>6138</v>
      </c>
      <c r="E4471" s="13">
        <v>45378</v>
      </c>
      <c r="F4471" s="12" t="s">
        <v>18735</v>
      </c>
      <c r="G4471" s="12">
        <f>IF(ISNUMBER(MATCH(C4471, FACT_ORDERS!C:C, 0)), 1, 0)</f>
        <v>0</v>
      </c>
      <c r="H4471" s="12">
        <f>COUNTIF(B:B,FACT_SEARCHES[[#This Row],[WD_PRODUCTS]])</f>
        <v>65</v>
      </c>
    </row>
    <row r="4472" spans="1:8" x14ac:dyDescent="0.3">
      <c r="A4472" s="12">
        <v>11470</v>
      </c>
      <c r="B4472" s="12">
        <v>207</v>
      </c>
      <c r="C4472" s="8">
        <v>10904</v>
      </c>
      <c r="D4472" s="12" t="s">
        <v>6139</v>
      </c>
      <c r="E4472" s="13">
        <v>45065</v>
      </c>
      <c r="F4472" s="12" t="s">
        <v>18736</v>
      </c>
      <c r="G4472" s="12">
        <f>IF(ISNUMBER(MATCH(C4472, FACT_ORDERS!C:C, 0)), 1, 0)</f>
        <v>0</v>
      </c>
      <c r="H4472" s="12">
        <f>COUNTIF(B:B,FACT_SEARCHES[[#This Row],[WD_PRODUCTS]])</f>
        <v>47</v>
      </c>
    </row>
    <row r="4473" spans="1:8" x14ac:dyDescent="0.3">
      <c r="A4473" s="12">
        <v>11471</v>
      </c>
      <c r="B4473" s="12">
        <v>213</v>
      </c>
      <c r="C4473" s="8">
        <v>10904</v>
      </c>
      <c r="D4473" s="12" t="s">
        <v>6140</v>
      </c>
      <c r="E4473" s="13">
        <v>45065</v>
      </c>
      <c r="F4473" s="12" t="s">
        <v>18737</v>
      </c>
      <c r="G4473" s="12">
        <f>IF(ISNUMBER(MATCH(C4473, FACT_ORDERS!C:C, 0)), 1, 0)</f>
        <v>0</v>
      </c>
      <c r="H4473" s="12">
        <f>COUNTIF(B:B,FACT_SEARCHES[[#This Row],[WD_PRODUCTS]])</f>
        <v>86</v>
      </c>
    </row>
    <row r="4474" spans="1:8" x14ac:dyDescent="0.3">
      <c r="A4474" s="12">
        <v>11472</v>
      </c>
      <c r="B4474" s="12">
        <v>225</v>
      </c>
      <c r="C4474" s="8">
        <v>10337</v>
      </c>
      <c r="D4474" s="12" t="s">
        <v>6141</v>
      </c>
      <c r="E4474" s="13">
        <v>45181</v>
      </c>
      <c r="F4474" s="12" t="s">
        <v>4361</v>
      </c>
      <c r="G4474" s="12">
        <f>IF(ISNUMBER(MATCH(C4474, FACT_ORDERS!C:C, 0)), 1, 0)</f>
        <v>1</v>
      </c>
      <c r="H4474" s="12">
        <f>COUNTIF(B:B,FACT_SEARCHES[[#This Row],[WD_PRODUCTS]])</f>
        <v>74</v>
      </c>
    </row>
    <row r="4475" spans="1:8" x14ac:dyDescent="0.3">
      <c r="A4475" s="12">
        <v>11473</v>
      </c>
      <c r="B4475" s="12">
        <v>224</v>
      </c>
      <c r="C4475" s="8">
        <v>10337</v>
      </c>
      <c r="D4475" s="12" t="s">
        <v>6142</v>
      </c>
      <c r="E4475" s="13">
        <v>45181</v>
      </c>
      <c r="F4475" s="12" t="s">
        <v>18738</v>
      </c>
      <c r="G4475" s="12">
        <f>IF(ISNUMBER(MATCH(C4475, FACT_ORDERS!C:C, 0)), 1, 0)</f>
        <v>1</v>
      </c>
      <c r="H4475" s="12">
        <f>COUNTIF(B:B,FACT_SEARCHES[[#This Row],[WD_PRODUCTS]])</f>
        <v>63</v>
      </c>
    </row>
    <row r="4476" spans="1:8" x14ac:dyDescent="0.3">
      <c r="A4476" s="12">
        <v>11474</v>
      </c>
      <c r="B4476" s="12">
        <v>253</v>
      </c>
      <c r="C4476" s="8">
        <v>10337</v>
      </c>
      <c r="D4476" s="12" t="s">
        <v>6143</v>
      </c>
      <c r="E4476" s="13">
        <v>45181</v>
      </c>
      <c r="F4476" s="12" t="s">
        <v>18739</v>
      </c>
      <c r="G4476" s="12">
        <f>IF(ISNUMBER(MATCH(C4476, FACT_ORDERS!C:C, 0)), 1, 0)</f>
        <v>1</v>
      </c>
      <c r="H4476" s="12">
        <f>COUNTIF(B:B,FACT_SEARCHES[[#This Row],[WD_PRODUCTS]])</f>
        <v>78</v>
      </c>
    </row>
    <row r="4477" spans="1:8" x14ac:dyDescent="0.3">
      <c r="A4477" s="12">
        <v>11475</v>
      </c>
      <c r="B4477" s="12">
        <v>252</v>
      </c>
      <c r="C4477" s="8">
        <v>10383</v>
      </c>
      <c r="D4477" s="12" t="s">
        <v>6144</v>
      </c>
      <c r="E4477" s="13">
        <v>45401</v>
      </c>
      <c r="F4477" s="12" t="s">
        <v>18740</v>
      </c>
      <c r="G4477" s="12">
        <f>IF(ISNUMBER(MATCH(C4477, FACT_ORDERS!C:C, 0)), 1, 0)</f>
        <v>1</v>
      </c>
      <c r="H4477" s="12">
        <f>COUNTIF(B:B,FACT_SEARCHES[[#This Row],[WD_PRODUCTS]])</f>
        <v>64</v>
      </c>
    </row>
    <row r="4478" spans="1:8" x14ac:dyDescent="0.3">
      <c r="A4478" s="12">
        <v>11476</v>
      </c>
      <c r="B4478" s="12">
        <v>202</v>
      </c>
      <c r="C4478" s="8">
        <v>10383</v>
      </c>
      <c r="D4478" s="12" t="s">
        <v>6145</v>
      </c>
      <c r="E4478" s="13">
        <v>45401</v>
      </c>
      <c r="F4478" s="12" t="s">
        <v>4000</v>
      </c>
      <c r="G4478" s="12">
        <f>IF(ISNUMBER(MATCH(C4478, FACT_ORDERS!C:C, 0)), 1, 0)</f>
        <v>1</v>
      </c>
      <c r="H4478" s="12">
        <f>COUNTIF(B:B,FACT_SEARCHES[[#This Row],[WD_PRODUCTS]])</f>
        <v>74</v>
      </c>
    </row>
    <row r="4479" spans="1:8" x14ac:dyDescent="0.3">
      <c r="A4479" s="12">
        <v>11477</v>
      </c>
      <c r="B4479" s="12">
        <v>294</v>
      </c>
      <c r="C4479" s="8">
        <v>10099</v>
      </c>
      <c r="D4479" s="12" t="s">
        <v>6146</v>
      </c>
      <c r="E4479" s="13">
        <v>45358</v>
      </c>
      <c r="F4479" s="12" t="s">
        <v>18741</v>
      </c>
      <c r="G4479" s="12">
        <f>IF(ISNUMBER(MATCH(C4479, FACT_ORDERS!C:C, 0)), 1, 0)</f>
        <v>1</v>
      </c>
      <c r="H4479" s="12">
        <f>COUNTIF(B:B,FACT_SEARCHES[[#This Row],[WD_PRODUCTS]])</f>
        <v>60</v>
      </c>
    </row>
    <row r="4480" spans="1:8" x14ac:dyDescent="0.3">
      <c r="A4480" s="12">
        <v>11478</v>
      </c>
      <c r="B4480" s="12">
        <v>214</v>
      </c>
      <c r="C4480" s="8">
        <v>10642</v>
      </c>
      <c r="D4480" s="12" t="s">
        <v>6147</v>
      </c>
      <c r="E4480" s="13">
        <v>44891</v>
      </c>
      <c r="F4480" s="12" t="s">
        <v>18742</v>
      </c>
      <c r="G4480" s="12">
        <f>IF(ISNUMBER(MATCH(C4480, FACT_ORDERS!C:C, 0)), 1, 0)</f>
        <v>0</v>
      </c>
      <c r="H4480" s="12">
        <f>COUNTIF(B:B,FACT_SEARCHES[[#This Row],[WD_PRODUCTS]])</f>
        <v>51</v>
      </c>
    </row>
    <row r="4481" spans="1:8" x14ac:dyDescent="0.3">
      <c r="A4481" s="12">
        <v>11479</v>
      </c>
      <c r="B4481" s="12">
        <v>200</v>
      </c>
      <c r="C4481" s="8">
        <v>10642</v>
      </c>
      <c r="D4481" s="12" t="s">
        <v>6148</v>
      </c>
      <c r="E4481" s="13">
        <v>44891</v>
      </c>
      <c r="F4481" s="12" t="s">
        <v>18743</v>
      </c>
      <c r="G4481" s="12">
        <f>IF(ISNUMBER(MATCH(C4481, FACT_ORDERS!C:C, 0)), 1, 0)</f>
        <v>0</v>
      </c>
      <c r="H4481" s="12">
        <f>COUNTIF(B:B,FACT_SEARCHES[[#This Row],[WD_PRODUCTS]])</f>
        <v>81</v>
      </c>
    </row>
    <row r="4482" spans="1:8" x14ac:dyDescent="0.3">
      <c r="A4482" s="12">
        <v>11480</v>
      </c>
      <c r="B4482" s="12">
        <v>261</v>
      </c>
      <c r="C4482" s="8">
        <v>10642</v>
      </c>
      <c r="D4482" s="12" t="s">
        <v>6149</v>
      </c>
      <c r="E4482" s="13">
        <v>44891</v>
      </c>
      <c r="F4482" s="12" t="s">
        <v>18744</v>
      </c>
      <c r="G4482" s="12">
        <f>IF(ISNUMBER(MATCH(C4482, FACT_ORDERS!C:C, 0)), 1, 0)</f>
        <v>0</v>
      </c>
      <c r="H4482" s="12">
        <f>COUNTIF(B:B,FACT_SEARCHES[[#This Row],[WD_PRODUCTS]])</f>
        <v>77</v>
      </c>
    </row>
    <row r="4483" spans="1:8" x14ac:dyDescent="0.3">
      <c r="A4483" s="12">
        <v>11481</v>
      </c>
      <c r="B4483" s="12">
        <v>257</v>
      </c>
      <c r="C4483" s="8">
        <v>10363</v>
      </c>
      <c r="D4483" s="12" t="s">
        <v>6150</v>
      </c>
      <c r="E4483" s="13">
        <v>45218</v>
      </c>
      <c r="F4483" s="12" t="s">
        <v>18745</v>
      </c>
      <c r="G4483" s="12">
        <f>IF(ISNUMBER(MATCH(C4483, FACT_ORDERS!C:C, 0)), 1, 0)</f>
        <v>0</v>
      </c>
      <c r="H4483" s="12">
        <f>COUNTIF(B:B,FACT_SEARCHES[[#This Row],[WD_PRODUCTS]])</f>
        <v>75</v>
      </c>
    </row>
    <row r="4484" spans="1:8" x14ac:dyDescent="0.3">
      <c r="A4484" s="12">
        <v>11482</v>
      </c>
      <c r="B4484" s="12">
        <v>234</v>
      </c>
      <c r="C4484" s="8">
        <v>10363</v>
      </c>
      <c r="D4484" s="12" t="s">
        <v>6151</v>
      </c>
      <c r="E4484" s="13">
        <v>45218</v>
      </c>
      <c r="F4484" s="12" t="s">
        <v>18746</v>
      </c>
      <c r="G4484" s="12">
        <f>IF(ISNUMBER(MATCH(C4484, FACT_ORDERS!C:C, 0)), 1, 0)</f>
        <v>0</v>
      </c>
      <c r="H4484" s="12">
        <f>COUNTIF(B:B,FACT_SEARCHES[[#This Row],[WD_PRODUCTS]])</f>
        <v>77</v>
      </c>
    </row>
    <row r="4485" spans="1:8" x14ac:dyDescent="0.3">
      <c r="A4485" s="12">
        <v>11483</v>
      </c>
      <c r="B4485" s="12">
        <v>212</v>
      </c>
      <c r="C4485" s="8">
        <v>10363</v>
      </c>
      <c r="D4485" s="12" t="s">
        <v>6152</v>
      </c>
      <c r="E4485" s="13">
        <v>45218</v>
      </c>
      <c r="F4485" s="12" t="s">
        <v>18747</v>
      </c>
      <c r="G4485" s="12">
        <f>IF(ISNUMBER(MATCH(C4485, FACT_ORDERS!C:C, 0)), 1, 0)</f>
        <v>0</v>
      </c>
      <c r="H4485" s="12">
        <f>COUNTIF(B:B,FACT_SEARCHES[[#This Row],[WD_PRODUCTS]])</f>
        <v>67</v>
      </c>
    </row>
    <row r="4486" spans="1:8" x14ac:dyDescent="0.3">
      <c r="A4486" s="12">
        <v>11484</v>
      </c>
      <c r="B4486" s="12">
        <v>210</v>
      </c>
      <c r="C4486" s="8">
        <v>10363</v>
      </c>
      <c r="D4486" s="12" t="s">
        <v>6153</v>
      </c>
      <c r="E4486" s="13">
        <v>45218</v>
      </c>
      <c r="F4486" s="12" t="s">
        <v>3579</v>
      </c>
      <c r="G4486" s="12">
        <f>IF(ISNUMBER(MATCH(C4486, FACT_ORDERS!C:C, 0)), 1, 0)</f>
        <v>0</v>
      </c>
      <c r="H4486" s="12">
        <f>COUNTIF(B:B,FACT_SEARCHES[[#This Row],[WD_PRODUCTS]])</f>
        <v>77</v>
      </c>
    </row>
    <row r="4487" spans="1:8" x14ac:dyDescent="0.3">
      <c r="A4487" s="12">
        <v>11485</v>
      </c>
      <c r="B4487" s="12">
        <v>259</v>
      </c>
      <c r="C4487" s="8">
        <v>10019</v>
      </c>
      <c r="D4487" s="12" t="s">
        <v>6154</v>
      </c>
      <c r="E4487" s="13">
        <v>45535</v>
      </c>
      <c r="F4487" s="12" t="s">
        <v>3491</v>
      </c>
      <c r="G4487" s="12">
        <f>IF(ISNUMBER(MATCH(C4487, FACT_ORDERS!C:C, 0)), 1, 0)</f>
        <v>0</v>
      </c>
      <c r="H4487" s="12">
        <f>COUNTIF(B:B,FACT_SEARCHES[[#This Row],[WD_PRODUCTS]])</f>
        <v>64</v>
      </c>
    </row>
    <row r="4488" spans="1:8" x14ac:dyDescent="0.3">
      <c r="A4488" s="12">
        <v>11486</v>
      </c>
      <c r="B4488" s="12">
        <v>233</v>
      </c>
      <c r="C4488" s="8">
        <v>10019</v>
      </c>
      <c r="D4488" s="12" t="s">
        <v>6155</v>
      </c>
      <c r="E4488" s="13">
        <v>45535</v>
      </c>
      <c r="F4488" s="12" t="s">
        <v>18748</v>
      </c>
      <c r="G4488" s="12">
        <f>IF(ISNUMBER(MATCH(C4488, FACT_ORDERS!C:C, 0)), 1, 0)</f>
        <v>0</v>
      </c>
      <c r="H4488" s="12">
        <f>COUNTIF(B:B,FACT_SEARCHES[[#This Row],[WD_PRODUCTS]])</f>
        <v>76</v>
      </c>
    </row>
    <row r="4489" spans="1:8" x14ac:dyDescent="0.3">
      <c r="A4489" s="12">
        <v>11487</v>
      </c>
      <c r="B4489" s="12">
        <v>275</v>
      </c>
      <c r="C4489" s="8">
        <v>10712</v>
      </c>
      <c r="D4489" s="12" t="s">
        <v>6156</v>
      </c>
      <c r="E4489" s="13">
        <v>45045</v>
      </c>
      <c r="F4489" s="12" t="s">
        <v>18749</v>
      </c>
      <c r="G4489" s="12">
        <f>IF(ISNUMBER(MATCH(C4489, FACT_ORDERS!C:C, 0)), 1, 0)</f>
        <v>0</v>
      </c>
      <c r="H4489" s="12">
        <f>COUNTIF(B:B,FACT_SEARCHES[[#This Row],[WD_PRODUCTS]])</f>
        <v>70</v>
      </c>
    </row>
    <row r="4490" spans="1:8" x14ac:dyDescent="0.3">
      <c r="A4490" s="12">
        <v>11488</v>
      </c>
      <c r="B4490" s="12">
        <v>281</v>
      </c>
      <c r="C4490" s="8">
        <v>10712</v>
      </c>
      <c r="D4490" s="12" t="s">
        <v>6157</v>
      </c>
      <c r="E4490" s="13">
        <v>45045</v>
      </c>
      <c r="F4490" s="12" t="s">
        <v>18750</v>
      </c>
      <c r="G4490" s="12">
        <f>IF(ISNUMBER(MATCH(C4490, FACT_ORDERS!C:C, 0)), 1, 0)</f>
        <v>0</v>
      </c>
      <c r="H4490" s="12">
        <f>COUNTIF(B:B,FACT_SEARCHES[[#This Row],[WD_PRODUCTS]])</f>
        <v>86</v>
      </c>
    </row>
    <row r="4491" spans="1:8" x14ac:dyDescent="0.3">
      <c r="A4491" s="12">
        <v>11489</v>
      </c>
      <c r="B4491" s="12">
        <v>207</v>
      </c>
      <c r="C4491" s="8">
        <v>10790</v>
      </c>
      <c r="D4491" s="12" t="s">
        <v>6158</v>
      </c>
      <c r="E4491" s="13">
        <v>45032</v>
      </c>
      <c r="F4491" s="12" t="s">
        <v>18751</v>
      </c>
      <c r="G4491" s="12">
        <f>IF(ISNUMBER(MATCH(C4491, FACT_ORDERS!C:C, 0)), 1, 0)</f>
        <v>1</v>
      </c>
      <c r="H4491" s="12">
        <f>COUNTIF(B:B,FACT_SEARCHES[[#This Row],[WD_PRODUCTS]])</f>
        <v>47</v>
      </c>
    </row>
    <row r="4492" spans="1:8" x14ac:dyDescent="0.3">
      <c r="A4492" s="12">
        <v>11490</v>
      </c>
      <c r="B4492" s="12">
        <v>292</v>
      </c>
      <c r="C4492" s="8">
        <v>10490</v>
      </c>
      <c r="D4492" s="12" t="s">
        <v>6159</v>
      </c>
      <c r="E4492" s="13">
        <v>45014</v>
      </c>
      <c r="F4492" s="12" t="s">
        <v>13462</v>
      </c>
      <c r="G4492" s="12">
        <f>IF(ISNUMBER(MATCH(C4492, FACT_ORDERS!C:C, 0)), 1, 0)</f>
        <v>1</v>
      </c>
      <c r="H4492" s="12">
        <f>COUNTIF(B:B,FACT_SEARCHES[[#This Row],[WD_PRODUCTS]])</f>
        <v>95</v>
      </c>
    </row>
    <row r="4493" spans="1:8" x14ac:dyDescent="0.3">
      <c r="A4493" s="12">
        <v>11491</v>
      </c>
      <c r="B4493" s="12">
        <v>242</v>
      </c>
      <c r="C4493" s="8">
        <v>10490</v>
      </c>
      <c r="D4493" s="12" t="s">
        <v>6160</v>
      </c>
      <c r="E4493" s="13">
        <v>45014</v>
      </c>
      <c r="F4493" s="12" t="s">
        <v>18752</v>
      </c>
      <c r="G4493" s="12">
        <f>IF(ISNUMBER(MATCH(C4493, FACT_ORDERS!C:C, 0)), 1, 0)</f>
        <v>1</v>
      </c>
      <c r="H4493" s="12">
        <f>COUNTIF(B:B,FACT_SEARCHES[[#This Row],[WD_PRODUCTS]])</f>
        <v>76</v>
      </c>
    </row>
    <row r="4494" spans="1:8" x14ac:dyDescent="0.3">
      <c r="A4494" s="12">
        <v>11492</v>
      </c>
      <c r="B4494" s="12">
        <v>297</v>
      </c>
      <c r="C4494" s="8">
        <v>10490</v>
      </c>
      <c r="D4494" s="12" t="s">
        <v>6161</v>
      </c>
      <c r="E4494" s="13">
        <v>45014</v>
      </c>
      <c r="F4494" s="12" t="s">
        <v>18753</v>
      </c>
      <c r="G4494" s="12">
        <f>IF(ISNUMBER(MATCH(C4494, FACT_ORDERS!C:C, 0)), 1, 0)</f>
        <v>1</v>
      </c>
      <c r="H4494" s="12">
        <f>COUNTIF(B:B,FACT_SEARCHES[[#This Row],[WD_PRODUCTS]])</f>
        <v>64</v>
      </c>
    </row>
    <row r="4495" spans="1:8" x14ac:dyDescent="0.3">
      <c r="A4495" s="12">
        <v>11493</v>
      </c>
      <c r="B4495" s="12">
        <v>278</v>
      </c>
      <c r="C4495" s="8">
        <v>10490</v>
      </c>
      <c r="D4495" s="12" t="s">
        <v>6162</v>
      </c>
      <c r="E4495" s="13">
        <v>45014</v>
      </c>
      <c r="F4495" s="12" t="s">
        <v>18754</v>
      </c>
      <c r="G4495" s="12">
        <f>IF(ISNUMBER(MATCH(C4495, FACT_ORDERS!C:C, 0)), 1, 0)</f>
        <v>1</v>
      </c>
      <c r="H4495" s="12">
        <f>COUNTIF(B:B,FACT_SEARCHES[[#This Row],[WD_PRODUCTS]])</f>
        <v>81</v>
      </c>
    </row>
    <row r="4496" spans="1:8" x14ac:dyDescent="0.3">
      <c r="A4496" s="12">
        <v>11494</v>
      </c>
      <c r="B4496" s="12">
        <v>209</v>
      </c>
      <c r="C4496" s="8">
        <v>10490</v>
      </c>
      <c r="D4496" s="12" t="s">
        <v>6163</v>
      </c>
      <c r="E4496" s="13">
        <v>45014</v>
      </c>
      <c r="F4496" s="12" t="s">
        <v>18755</v>
      </c>
      <c r="G4496" s="12">
        <f>IF(ISNUMBER(MATCH(C4496, FACT_ORDERS!C:C, 0)), 1, 0)</f>
        <v>1</v>
      </c>
      <c r="H4496" s="12">
        <f>COUNTIF(B:B,FACT_SEARCHES[[#This Row],[WD_PRODUCTS]])</f>
        <v>91</v>
      </c>
    </row>
    <row r="4497" spans="1:8" x14ac:dyDescent="0.3">
      <c r="A4497" s="12">
        <v>11495</v>
      </c>
      <c r="B4497" s="12">
        <v>285</v>
      </c>
      <c r="C4497" s="8">
        <v>10490</v>
      </c>
      <c r="D4497" s="12" t="s">
        <v>6164</v>
      </c>
      <c r="E4497" s="13">
        <v>45014</v>
      </c>
      <c r="F4497" s="12" t="s">
        <v>3740</v>
      </c>
      <c r="G4497" s="12">
        <f>IF(ISNUMBER(MATCH(C4497, FACT_ORDERS!C:C, 0)), 1, 0)</f>
        <v>1</v>
      </c>
      <c r="H4497" s="12">
        <f>COUNTIF(B:B,FACT_SEARCHES[[#This Row],[WD_PRODUCTS]])</f>
        <v>56</v>
      </c>
    </row>
    <row r="4498" spans="1:8" x14ac:dyDescent="0.3">
      <c r="A4498" s="12">
        <v>11496</v>
      </c>
      <c r="B4498" s="12">
        <v>210</v>
      </c>
      <c r="C4498" s="8">
        <v>10490</v>
      </c>
      <c r="D4498" s="12" t="s">
        <v>6165</v>
      </c>
      <c r="E4498" s="13">
        <v>45014</v>
      </c>
      <c r="F4498" s="12" t="s">
        <v>18756</v>
      </c>
      <c r="G4498" s="12">
        <f>IF(ISNUMBER(MATCH(C4498, FACT_ORDERS!C:C, 0)), 1, 0)</f>
        <v>1</v>
      </c>
      <c r="H4498" s="12">
        <f>COUNTIF(B:B,FACT_SEARCHES[[#This Row],[WD_PRODUCTS]])</f>
        <v>77</v>
      </c>
    </row>
    <row r="4499" spans="1:8" x14ac:dyDescent="0.3">
      <c r="A4499" s="12">
        <v>11497</v>
      </c>
      <c r="B4499" s="12">
        <v>246</v>
      </c>
      <c r="C4499" s="8">
        <v>10739</v>
      </c>
      <c r="D4499" s="12" t="s">
        <v>6166</v>
      </c>
      <c r="E4499" s="13">
        <v>45259</v>
      </c>
      <c r="F4499" s="12" t="s">
        <v>18757</v>
      </c>
      <c r="G4499" s="12">
        <f>IF(ISNUMBER(MATCH(C4499, FACT_ORDERS!C:C, 0)), 1, 0)</f>
        <v>0</v>
      </c>
      <c r="H4499" s="12">
        <f>COUNTIF(B:B,FACT_SEARCHES[[#This Row],[WD_PRODUCTS]])</f>
        <v>55</v>
      </c>
    </row>
    <row r="4500" spans="1:8" x14ac:dyDescent="0.3">
      <c r="A4500" s="12">
        <v>11498</v>
      </c>
      <c r="B4500" s="12">
        <v>216</v>
      </c>
      <c r="C4500" s="8">
        <v>10739</v>
      </c>
      <c r="D4500" s="12" t="s">
        <v>6167</v>
      </c>
      <c r="E4500" s="13">
        <v>45259</v>
      </c>
      <c r="F4500" s="12" t="s">
        <v>18758</v>
      </c>
      <c r="G4500" s="12">
        <f>IF(ISNUMBER(MATCH(C4500, FACT_ORDERS!C:C, 0)), 1, 0)</f>
        <v>0</v>
      </c>
      <c r="H4500" s="12">
        <f>COUNTIF(B:B,FACT_SEARCHES[[#This Row],[WD_PRODUCTS]])</f>
        <v>107</v>
      </c>
    </row>
    <row r="4501" spans="1:8" x14ac:dyDescent="0.3">
      <c r="A4501" s="12">
        <v>11499</v>
      </c>
      <c r="B4501" s="12">
        <v>214</v>
      </c>
      <c r="C4501" s="8">
        <v>10640</v>
      </c>
      <c r="D4501" s="12" t="s">
        <v>6168</v>
      </c>
      <c r="E4501" s="13">
        <v>45249</v>
      </c>
      <c r="F4501" s="12" t="s">
        <v>18759</v>
      </c>
      <c r="G4501" s="12">
        <f>IF(ISNUMBER(MATCH(C4501, FACT_ORDERS!C:C, 0)), 1, 0)</f>
        <v>1</v>
      </c>
      <c r="H4501" s="12">
        <f>COUNTIF(B:B,FACT_SEARCHES[[#This Row],[WD_PRODUCTS]])</f>
        <v>51</v>
      </c>
    </row>
    <row r="4502" spans="1:8" x14ac:dyDescent="0.3">
      <c r="A4502" s="12">
        <v>11500</v>
      </c>
      <c r="B4502" s="12">
        <v>242</v>
      </c>
      <c r="C4502" s="8">
        <v>10891</v>
      </c>
      <c r="D4502" s="12" t="s">
        <v>6169</v>
      </c>
      <c r="E4502" s="13">
        <v>45468</v>
      </c>
      <c r="F4502" s="12" t="s">
        <v>18760</v>
      </c>
      <c r="G4502" s="12">
        <f>IF(ISNUMBER(MATCH(C4502, FACT_ORDERS!C:C, 0)), 1, 0)</f>
        <v>1</v>
      </c>
      <c r="H4502" s="12">
        <f>COUNTIF(B:B,FACT_SEARCHES[[#This Row],[WD_PRODUCTS]])</f>
        <v>76</v>
      </c>
    </row>
    <row r="4503" spans="1:8" x14ac:dyDescent="0.3">
      <c r="A4503" s="12">
        <v>11501</v>
      </c>
      <c r="B4503" s="12">
        <v>236</v>
      </c>
      <c r="C4503" s="8">
        <v>10891</v>
      </c>
      <c r="D4503" s="12" t="s">
        <v>6170</v>
      </c>
      <c r="E4503" s="13">
        <v>45468</v>
      </c>
      <c r="F4503" s="12" t="s">
        <v>18761</v>
      </c>
      <c r="G4503" s="12">
        <f>IF(ISNUMBER(MATCH(C4503, FACT_ORDERS!C:C, 0)), 1, 0)</f>
        <v>1</v>
      </c>
      <c r="H4503" s="12">
        <f>COUNTIF(B:B,FACT_SEARCHES[[#This Row],[WD_PRODUCTS]])</f>
        <v>80</v>
      </c>
    </row>
    <row r="4504" spans="1:8" x14ac:dyDescent="0.3">
      <c r="A4504" s="12">
        <v>11502</v>
      </c>
      <c r="B4504" s="12">
        <v>264</v>
      </c>
      <c r="C4504" s="8">
        <v>10891</v>
      </c>
      <c r="D4504" s="12" t="s">
        <v>6171</v>
      </c>
      <c r="E4504" s="13">
        <v>45468</v>
      </c>
      <c r="F4504" s="12" t="s">
        <v>18762</v>
      </c>
      <c r="G4504" s="12">
        <f>IF(ISNUMBER(MATCH(C4504, FACT_ORDERS!C:C, 0)), 1, 0)</f>
        <v>1</v>
      </c>
      <c r="H4504" s="12">
        <f>COUNTIF(B:B,FACT_SEARCHES[[#This Row],[WD_PRODUCTS]])</f>
        <v>53</v>
      </c>
    </row>
    <row r="4505" spans="1:8" x14ac:dyDescent="0.3">
      <c r="A4505" s="12">
        <v>11503</v>
      </c>
      <c r="B4505" s="12">
        <v>222</v>
      </c>
      <c r="C4505" s="8">
        <v>10981</v>
      </c>
      <c r="D4505" s="12" t="s">
        <v>6172</v>
      </c>
      <c r="E4505" s="13">
        <v>45333</v>
      </c>
      <c r="F4505" s="12" t="s">
        <v>18763</v>
      </c>
      <c r="G4505" s="12">
        <f>IF(ISNUMBER(MATCH(C4505, FACT_ORDERS!C:C, 0)), 1, 0)</f>
        <v>1</v>
      </c>
      <c r="H4505" s="12">
        <f>COUNTIF(B:B,FACT_SEARCHES[[#This Row],[WD_PRODUCTS]])</f>
        <v>73</v>
      </c>
    </row>
    <row r="4506" spans="1:8" x14ac:dyDescent="0.3">
      <c r="A4506" s="12">
        <v>11504</v>
      </c>
      <c r="B4506" s="12">
        <v>204</v>
      </c>
      <c r="C4506" s="8">
        <v>10981</v>
      </c>
      <c r="D4506" s="12" t="s">
        <v>6173</v>
      </c>
      <c r="E4506" s="13">
        <v>45333</v>
      </c>
      <c r="F4506" s="12" t="s">
        <v>18764</v>
      </c>
      <c r="G4506" s="12">
        <f>IF(ISNUMBER(MATCH(C4506, FACT_ORDERS!C:C, 0)), 1, 0)</f>
        <v>1</v>
      </c>
      <c r="H4506" s="12">
        <f>COUNTIF(B:B,FACT_SEARCHES[[#This Row],[WD_PRODUCTS]])</f>
        <v>139</v>
      </c>
    </row>
    <row r="4507" spans="1:8" x14ac:dyDescent="0.3">
      <c r="A4507" s="12">
        <v>11505</v>
      </c>
      <c r="B4507" s="12">
        <v>263</v>
      </c>
      <c r="C4507" s="8">
        <v>10981</v>
      </c>
      <c r="D4507" s="12" t="s">
        <v>6174</v>
      </c>
      <c r="E4507" s="13">
        <v>45333</v>
      </c>
      <c r="F4507" s="12" t="s">
        <v>15971</v>
      </c>
      <c r="G4507" s="12">
        <f>IF(ISNUMBER(MATCH(C4507, FACT_ORDERS!C:C, 0)), 1, 0)</f>
        <v>1</v>
      </c>
      <c r="H4507" s="12">
        <f>COUNTIF(B:B,FACT_SEARCHES[[#This Row],[WD_PRODUCTS]])</f>
        <v>108</v>
      </c>
    </row>
    <row r="4508" spans="1:8" x14ac:dyDescent="0.3">
      <c r="A4508" s="12">
        <v>11506</v>
      </c>
      <c r="B4508" s="12">
        <v>234</v>
      </c>
      <c r="C4508" s="8">
        <v>10981</v>
      </c>
      <c r="D4508" s="12" t="s">
        <v>6175</v>
      </c>
      <c r="E4508" s="13">
        <v>45333</v>
      </c>
      <c r="F4508" s="12" t="s">
        <v>3813</v>
      </c>
      <c r="G4508" s="12">
        <f>IF(ISNUMBER(MATCH(C4508, FACT_ORDERS!C:C, 0)), 1, 0)</f>
        <v>1</v>
      </c>
      <c r="H4508" s="12">
        <f>COUNTIF(B:B,FACT_SEARCHES[[#This Row],[WD_PRODUCTS]])</f>
        <v>77</v>
      </c>
    </row>
    <row r="4509" spans="1:8" x14ac:dyDescent="0.3">
      <c r="A4509" s="12">
        <v>11507</v>
      </c>
      <c r="B4509" s="12">
        <v>238</v>
      </c>
      <c r="C4509" s="8">
        <v>10627</v>
      </c>
      <c r="D4509" s="12" t="s">
        <v>6176</v>
      </c>
      <c r="E4509" s="13">
        <v>44791</v>
      </c>
      <c r="F4509" s="12" t="s">
        <v>18765</v>
      </c>
      <c r="G4509" s="12">
        <f>IF(ISNUMBER(MATCH(C4509, FACT_ORDERS!C:C, 0)), 1, 0)</f>
        <v>1</v>
      </c>
      <c r="H4509" s="12">
        <f>COUNTIF(B:B,FACT_SEARCHES[[#This Row],[WD_PRODUCTS]])</f>
        <v>57</v>
      </c>
    </row>
    <row r="4510" spans="1:8" x14ac:dyDescent="0.3">
      <c r="A4510" s="12">
        <v>11508</v>
      </c>
      <c r="B4510" s="12">
        <v>224</v>
      </c>
      <c r="C4510" s="8">
        <v>10627</v>
      </c>
      <c r="D4510" s="12" t="s">
        <v>6177</v>
      </c>
      <c r="E4510" s="13">
        <v>44791</v>
      </c>
      <c r="F4510" s="12" t="s">
        <v>18766</v>
      </c>
      <c r="G4510" s="12">
        <f>IF(ISNUMBER(MATCH(C4510, FACT_ORDERS!C:C, 0)), 1, 0)</f>
        <v>1</v>
      </c>
      <c r="H4510" s="12">
        <f>COUNTIF(B:B,FACT_SEARCHES[[#This Row],[WD_PRODUCTS]])</f>
        <v>63</v>
      </c>
    </row>
    <row r="4511" spans="1:8" x14ac:dyDescent="0.3">
      <c r="A4511" s="12">
        <v>11509</v>
      </c>
      <c r="B4511" s="12">
        <v>218</v>
      </c>
      <c r="C4511" s="8">
        <v>10627</v>
      </c>
      <c r="D4511" s="12" t="s">
        <v>6178</v>
      </c>
      <c r="E4511" s="13">
        <v>44791</v>
      </c>
      <c r="F4511" s="12" t="s">
        <v>18767</v>
      </c>
      <c r="G4511" s="12">
        <f>IF(ISNUMBER(MATCH(C4511, FACT_ORDERS!C:C, 0)), 1, 0)</f>
        <v>1</v>
      </c>
      <c r="H4511" s="12">
        <f>COUNTIF(B:B,FACT_SEARCHES[[#This Row],[WD_PRODUCTS]])</f>
        <v>39</v>
      </c>
    </row>
    <row r="4512" spans="1:8" x14ac:dyDescent="0.3">
      <c r="A4512" s="12">
        <v>11510</v>
      </c>
      <c r="B4512" s="12">
        <v>284</v>
      </c>
      <c r="C4512" s="8">
        <v>10850</v>
      </c>
      <c r="D4512" s="12" t="s">
        <v>6179</v>
      </c>
      <c r="E4512" s="13">
        <v>44963</v>
      </c>
      <c r="F4512" s="12" t="s">
        <v>4323</v>
      </c>
      <c r="G4512" s="12">
        <f>IF(ISNUMBER(MATCH(C4512, FACT_ORDERS!C:C, 0)), 1, 0)</f>
        <v>1</v>
      </c>
      <c r="H4512" s="12">
        <f>COUNTIF(B:B,FACT_SEARCHES[[#This Row],[WD_PRODUCTS]])</f>
        <v>97</v>
      </c>
    </row>
    <row r="4513" spans="1:8" x14ac:dyDescent="0.3">
      <c r="A4513" s="12">
        <v>11511</v>
      </c>
      <c r="B4513" s="12">
        <v>216</v>
      </c>
      <c r="C4513" s="8">
        <v>10850</v>
      </c>
      <c r="D4513" s="12" t="s">
        <v>6180</v>
      </c>
      <c r="E4513" s="13">
        <v>44963</v>
      </c>
      <c r="F4513" s="12" t="s">
        <v>18768</v>
      </c>
      <c r="G4513" s="12">
        <f>IF(ISNUMBER(MATCH(C4513, FACT_ORDERS!C:C, 0)), 1, 0)</f>
        <v>1</v>
      </c>
      <c r="H4513" s="12">
        <f>COUNTIF(B:B,FACT_SEARCHES[[#This Row],[WD_PRODUCTS]])</f>
        <v>107</v>
      </c>
    </row>
    <row r="4514" spans="1:8" x14ac:dyDescent="0.3">
      <c r="A4514" s="12">
        <v>11512</v>
      </c>
      <c r="B4514" s="12">
        <v>259</v>
      </c>
      <c r="C4514" s="8">
        <v>10019</v>
      </c>
      <c r="D4514" s="12" t="s">
        <v>6181</v>
      </c>
      <c r="E4514" s="13">
        <v>45550</v>
      </c>
      <c r="F4514" s="12" t="s">
        <v>18769</v>
      </c>
      <c r="G4514" s="12">
        <f>IF(ISNUMBER(MATCH(C4514, FACT_ORDERS!C:C, 0)), 1, 0)</f>
        <v>0</v>
      </c>
      <c r="H4514" s="12">
        <f>COUNTIF(B:B,FACT_SEARCHES[[#This Row],[WD_PRODUCTS]])</f>
        <v>64</v>
      </c>
    </row>
    <row r="4515" spans="1:8" x14ac:dyDescent="0.3">
      <c r="A4515" s="12">
        <v>11513</v>
      </c>
      <c r="B4515" s="12">
        <v>233</v>
      </c>
      <c r="C4515" s="8">
        <v>10019</v>
      </c>
      <c r="D4515" s="12" t="s">
        <v>6182</v>
      </c>
      <c r="E4515" s="13">
        <v>45550</v>
      </c>
      <c r="F4515" s="12" t="s">
        <v>18770</v>
      </c>
      <c r="G4515" s="12">
        <f>IF(ISNUMBER(MATCH(C4515, FACT_ORDERS!C:C, 0)), 1, 0)</f>
        <v>0</v>
      </c>
      <c r="H4515" s="12">
        <f>COUNTIF(B:B,FACT_SEARCHES[[#This Row],[WD_PRODUCTS]])</f>
        <v>76</v>
      </c>
    </row>
    <row r="4516" spans="1:8" x14ac:dyDescent="0.3">
      <c r="A4516" s="12">
        <v>11514</v>
      </c>
      <c r="B4516" s="12">
        <v>297</v>
      </c>
      <c r="C4516" s="8">
        <v>10413</v>
      </c>
      <c r="D4516" s="12" t="s">
        <v>6183</v>
      </c>
      <c r="E4516" s="13">
        <v>45153</v>
      </c>
      <c r="F4516" s="12" t="s">
        <v>18771</v>
      </c>
      <c r="G4516" s="12">
        <f>IF(ISNUMBER(MATCH(C4516, FACT_ORDERS!C:C, 0)), 1, 0)</f>
        <v>0</v>
      </c>
      <c r="H4516" s="12">
        <f>COUNTIF(B:B,FACT_SEARCHES[[#This Row],[WD_PRODUCTS]])</f>
        <v>64</v>
      </c>
    </row>
    <row r="4517" spans="1:8" x14ac:dyDescent="0.3">
      <c r="A4517" s="12">
        <v>11515</v>
      </c>
      <c r="B4517" s="12">
        <v>285</v>
      </c>
      <c r="C4517" s="8">
        <v>10413</v>
      </c>
      <c r="D4517" s="12" t="s">
        <v>6184</v>
      </c>
      <c r="E4517" s="13">
        <v>45153</v>
      </c>
      <c r="F4517" s="12" t="s">
        <v>18772</v>
      </c>
      <c r="G4517" s="12">
        <f>IF(ISNUMBER(MATCH(C4517, FACT_ORDERS!C:C, 0)), 1, 0)</f>
        <v>0</v>
      </c>
      <c r="H4517" s="12">
        <f>COUNTIF(B:B,FACT_SEARCHES[[#This Row],[WD_PRODUCTS]])</f>
        <v>56</v>
      </c>
    </row>
    <row r="4518" spans="1:8" x14ac:dyDescent="0.3">
      <c r="A4518" s="12">
        <v>11516</v>
      </c>
      <c r="B4518" s="12">
        <v>223</v>
      </c>
      <c r="C4518" s="8">
        <v>10413</v>
      </c>
      <c r="D4518" s="12" t="s">
        <v>6185</v>
      </c>
      <c r="E4518" s="13">
        <v>45153</v>
      </c>
      <c r="F4518" s="12" t="s">
        <v>18773</v>
      </c>
      <c r="G4518" s="12">
        <f>IF(ISNUMBER(MATCH(C4518, FACT_ORDERS!C:C, 0)), 1, 0)</f>
        <v>0</v>
      </c>
      <c r="H4518" s="12">
        <f>COUNTIF(B:B,FACT_SEARCHES[[#This Row],[WD_PRODUCTS]])</f>
        <v>45</v>
      </c>
    </row>
    <row r="4519" spans="1:8" x14ac:dyDescent="0.3">
      <c r="A4519" s="12">
        <v>11517</v>
      </c>
      <c r="B4519" s="12">
        <v>262</v>
      </c>
      <c r="C4519" s="8">
        <v>10735</v>
      </c>
      <c r="D4519" s="12" t="s">
        <v>6186</v>
      </c>
      <c r="E4519" s="13">
        <v>45320</v>
      </c>
      <c r="F4519" s="12" t="s">
        <v>18774</v>
      </c>
      <c r="G4519" s="12">
        <f>IF(ISNUMBER(MATCH(C4519, FACT_ORDERS!C:C, 0)), 1, 0)</f>
        <v>1</v>
      </c>
      <c r="H4519" s="12">
        <f>COUNTIF(B:B,FACT_SEARCHES[[#This Row],[WD_PRODUCTS]])</f>
        <v>70</v>
      </c>
    </row>
    <row r="4520" spans="1:8" x14ac:dyDescent="0.3">
      <c r="A4520" s="12">
        <v>11518</v>
      </c>
      <c r="B4520" s="12">
        <v>295</v>
      </c>
      <c r="C4520" s="8">
        <v>10784</v>
      </c>
      <c r="D4520" s="12" t="s">
        <v>6187</v>
      </c>
      <c r="E4520" s="13">
        <v>44413</v>
      </c>
      <c r="F4520" s="12" t="s">
        <v>18775</v>
      </c>
      <c r="G4520" s="12">
        <f>IF(ISNUMBER(MATCH(C4520, FACT_ORDERS!C:C, 0)), 1, 0)</f>
        <v>0</v>
      </c>
      <c r="H4520" s="12">
        <f>COUNTIF(B:B,FACT_SEARCHES[[#This Row],[WD_PRODUCTS]])</f>
        <v>72</v>
      </c>
    </row>
    <row r="4521" spans="1:8" x14ac:dyDescent="0.3">
      <c r="A4521" s="12">
        <v>11519</v>
      </c>
      <c r="B4521" s="12">
        <v>227</v>
      </c>
      <c r="C4521" s="8">
        <v>10784</v>
      </c>
      <c r="D4521" s="12" t="s">
        <v>6188</v>
      </c>
      <c r="E4521" s="13">
        <v>44413</v>
      </c>
      <c r="F4521" s="12" t="s">
        <v>18776</v>
      </c>
      <c r="G4521" s="12">
        <f>IF(ISNUMBER(MATCH(C4521, FACT_ORDERS!C:C, 0)), 1, 0)</f>
        <v>0</v>
      </c>
      <c r="H4521" s="12">
        <f>COUNTIF(B:B,FACT_SEARCHES[[#This Row],[WD_PRODUCTS]])</f>
        <v>93</v>
      </c>
    </row>
    <row r="4522" spans="1:8" x14ac:dyDescent="0.3">
      <c r="A4522" s="12">
        <v>11520</v>
      </c>
      <c r="B4522" s="12">
        <v>260</v>
      </c>
      <c r="C4522" s="8">
        <v>10784</v>
      </c>
      <c r="D4522" s="12" t="s">
        <v>6189</v>
      </c>
      <c r="E4522" s="13">
        <v>44413</v>
      </c>
      <c r="F4522" s="12" t="s">
        <v>18777</v>
      </c>
      <c r="G4522" s="12">
        <f>IF(ISNUMBER(MATCH(C4522, FACT_ORDERS!C:C, 0)), 1, 0)</f>
        <v>0</v>
      </c>
      <c r="H4522" s="12">
        <f>COUNTIF(B:B,FACT_SEARCHES[[#This Row],[WD_PRODUCTS]])</f>
        <v>86</v>
      </c>
    </row>
    <row r="4523" spans="1:8" x14ac:dyDescent="0.3">
      <c r="A4523" s="12">
        <v>11521</v>
      </c>
      <c r="B4523" s="12">
        <v>230</v>
      </c>
      <c r="C4523" s="8">
        <v>10784</v>
      </c>
      <c r="D4523" s="12" t="s">
        <v>6190</v>
      </c>
      <c r="E4523" s="13">
        <v>44413</v>
      </c>
      <c r="F4523" s="12" t="s">
        <v>18778</v>
      </c>
      <c r="G4523" s="12">
        <f>IF(ISNUMBER(MATCH(C4523, FACT_ORDERS!C:C, 0)), 1, 0)</f>
        <v>0</v>
      </c>
      <c r="H4523" s="12">
        <f>COUNTIF(B:B,FACT_SEARCHES[[#This Row],[WD_PRODUCTS]])</f>
        <v>74</v>
      </c>
    </row>
    <row r="4524" spans="1:8" x14ac:dyDescent="0.3">
      <c r="A4524" s="12">
        <v>11522</v>
      </c>
      <c r="B4524" s="12">
        <v>232</v>
      </c>
      <c r="C4524" s="8">
        <v>10116</v>
      </c>
      <c r="D4524" s="12" t="s">
        <v>6191</v>
      </c>
      <c r="E4524" s="13">
        <v>45373</v>
      </c>
      <c r="F4524" s="12" t="s">
        <v>18779</v>
      </c>
      <c r="G4524" s="12">
        <f>IF(ISNUMBER(MATCH(C4524, FACT_ORDERS!C:C, 0)), 1, 0)</f>
        <v>1</v>
      </c>
      <c r="H4524" s="12">
        <f>COUNTIF(B:B,FACT_SEARCHES[[#This Row],[WD_PRODUCTS]])</f>
        <v>69</v>
      </c>
    </row>
    <row r="4525" spans="1:8" x14ac:dyDescent="0.3">
      <c r="A4525" s="12">
        <v>11523</v>
      </c>
      <c r="B4525" s="12">
        <v>281</v>
      </c>
      <c r="C4525" s="8">
        <v>10195</v>
      </c>
      <c r="D4525" s="12" t="s">
        <v>6192</v>
      </c>
      <c r="E4525" s="13">
        <v>45260</v>
      </c>
      <c r="F4525" s="12" t="s">
        <v>18780</v>
      </c>
      <c r="G4525" s="12">
        <f>IF(ISNUMBER(MATCH(C4525, FACT_ORDERS!C:C, 0)), 1, 0)</f>
        <v>0</v>
      </c>
      <c r="H4525" s="12">
        <f>COUNTIF(B:B,FACT_SEARCHES[[#This Row],[WD_PRODUCTS]])</f>
        <v>86</v>
      </c>
    </row>
    <row r="4526" spans="1:8" x14ac:dyDescent="0.3">
      <c r="A4526" s="12">
        <v>11524</v>
      </c>
      <c r="B4526" s="12">
        <v>275</v>
      </c>
      <c r="C4526" s="8">
        <v>10195</v>
      </c>
      <c r="D4526" s="12" t="s">
        <v>6193</v>
      </c>
      <c r="E4526" s="13">
        <v>45260</v>
      </c>
      <c r="F4526" s="12" t="s">
        <v>18781</v>
      </c>
      <c r="G4526" s="12">
        <f>IF(ISNUMBER(MATCH(C4526, FACT_ORDERS!C:C, 0)), 1, 0)</f>
        <v>0</v>
      </c>
      <c r="H4526" s="12">
        <f>COUNTIF(B:B,FACT_SEARCHES[[#This Row],[WD_PRODUCTS]])</f>
        <v>70</v>
      </c>
    </row>
    <row r="4527" spans="1:8" x14ac:dyDescent="0.3">
      <c r="A4527" s="12">
        <v>11525</v>
      </c>
      <c r="B4527" s="12">
        <v>293</v>
      </c>
      <c r="C4527" s="8">
        <v>10195</v>
      </c>
      <c r="D4527" s="12" t="s">
        <v>6194</v>
      </c>
      <c r="E4527" s="13">
        <v>45260</v>
      </c>
      <c r="F4527" s="12" t="s">
        <v>18782</v>
      </c>
      <c r="G4527" s="12">
        <f>IF(ISNUMBER(MATCH(C4527, FACT_ORDERS!C:C, 0)), 1, 0)</f>
        <v>0</v>
      </c>
      <c r="H4527" s="12">
        <f>COUNTIF(B:B,FACT_SEARCHES[[#This Row],[WD_PRODUCTS]])</f>
        <v>70</v>
      </c>
    </row>
    <row r="4528" spans="1:8" x14ac:dyDescent="0.3">
      <c r="A4528" s="12">
        <v>11526</v>
      </c>
      <c r="B4528" s="12">
        <v>285</v>
      </c>
      <c r="C4528" s="8">
        <v>10059</v>
      </c>
      <c r="D4528" s="12" t="s">
        <v>6195</v>
      </c>
      <c r="E4528" s="13">
        <v>45533</v>
      </c>
      <c r="F4528" s="12" t="s">
        <v>18783</v>
      </c>
      <c r="G4528" s="12">
        <f>IF(ISNUMBER(MATCH(C4528, FACT_ORDERS!C:C, 0)), 1, 0)</f>
        <v>1</v>
      </c>
      <c r="H4528" s="12">
        <f>COUNTIF(B:B,FACT_SEARCHES[[#This Row],[WD_PRODUCTS]])</f>
        <v>56</v>
      </c>
    </row>
    <row r="4529" spans="1:8" x14ac:dyDescent="0.3">
      <c r="A4529" s="12">
        <v>11527</v>
      </c>
      <c r="B4529" s="12">
        <v>266</v>
      </c>
      <c r="C4529" s="8">
        <v>10059</v>
      </c>
      <c r="D4529" s="12" t="s">
        <v>6196</v>
      </c>
      <c r="E4529" s="13">
        <v>45533</v>
      </c>
      <c r="F4529" s="12" t="s">
        <v>18784</v>
      </c>
      <c r="G4529" s="12">
        <f>IF(ISNUMBER(MATCH(C4529, FACT_ORDERS!C:C, 0)), 1, 0)</f>
        <v>1</v>
      </c>
      <c r="H4529" s="12">
        <f>COUNTIF(B:B,FACT_SEARCHES[[#This Row],[WD_PRODUCTS]])</f>
        <v>94</v>
      </c>
    </row>
    <row r="4530" spans="1:8" x14ac:dyDescent="0.3">
      <c r="A4530" s="12">
        <v>11528</v>
      </c>
      <c r="B4530" s="12">
        <v>268</v>
      </c>
      <c r="C4530" s="8">
        <v>10059</v>
      </c>
      <c r="D4530" s="12" t="s">
        <v>6197</v>
      </c>
      <c r="E4530" s="13">
        <v>45533</v>
      </c>
      <c r="F4530" s="12" t="s">
        <v>18785</v>
      </c>
      <c r="G4530" s="12">
        <f>IF(ISNUMBER(MATCH(C4530, FACT_ORDERS!C:C, 0)), 1, 0)</f>
        <v>1</v>
      </c>
      <c r="H4530" s="12">
        <f>COUNTIF(B:B,FACT_SEARCHES[[#This Row],[WD_PRODUCTS]])</f>
        <v>78</v>
      </c>
    </row>
    <row r="4531" spans="1:8" x14ac:dyDescent="0.3">
      <c r="A4531" s="12">
        <v>11529</v>
      </c>
      <c r="B4531" s="12">
        <v>288</v>
      </c>
      <c r="C4531" s="8">
        <v>10059</v>
      </c>
      <c r="D4531" s="12" t="s">
        <v>6198</v>
      </c>
      <c r="E4531" s="13">
        <v>45533</v>
      </c>
      <c r="F4531" s="12" t="s">
        <v>18786</v>
      </c>
      <c r="G4531" s="12">
        <f>IF(ISNUMBER(MATCH(C4531, FACT_ORDERS!C:C, 0)), 1, 0)</f>
        <v>1</v>
      </c>
      <c r="H4531" s="12">
        <f>COUNTIF(B:B,FACT_SEARCHES[[#This Row],[WD_PRODUCTS]])</f>
        <v>106</v>
      </c>
    </row>
    <row r="4532" spans="1:8" x14ac:dyDescent="0.3">
      <c r="A4532" s="12">
        <v>11530</v>
      </c>
      <c r="B4532" s="12">
        <v>204</v>
      </c>
      <c r="C4532" s="8">
        <v>10981</v>
      </c>
      <c r="D4532" s="12" t="s">
        <v>6199</v>
      </c>
      <c r="E4532" s="13">
        <v>45504</v>
      </c>
      <c r="F4532" s="12" t="s">
        <v>18787</v>
      </c>
      <c r="G4532" s="12">
        <f>IF(ISNUMBER(MATCH(C4532, FACT_ORDERS!C:C, 0)), 1, 0)</f>
        <v>1</v>
      </c>
      <c r="H4532" s="12">
        <f>COUNTIF(B:B,FACT_SEARCHES[[#This Row],[WD_PRODUCTS]])</f>
        <v>139</v>
      </c>
    </row>
    <row r="4533" spans="1:8" x14ac:dyDescent="0.3">
      <c r="A4533" s="12">
        <v>11531</v>
      </c>
      <c r="B4533" s="12">
        <v>263</v>
      </c>
      <c r="C4533" s="8">
        <v>10981</v>
      </c>
      <c r="D4533" s="12" t="s">
        <v>6200</v>
      </c>
      <c r="E4533" s="13">
        <v>45504</v>
      </c>
      <c r="F4533" s="12" t="s">
        <v>18788</v>
      </c>
      <c r="G4533" s="12">
        <f>IF(ISNUMBER(MATCH(C4533, FACT_ORDERS!C:C, 0)), 1, 0)</f>
        <v>1</v>
      </c>
      <c r="H4533" s="12">
        <f>COUNTIF(B:B,FACT_SEARCHES[[#This Row],[WD_PRODUCTS]])</f>
        <v>108</v>
      </c>
    </row>
    <row r="4534" spans="1:8" x14ac:dyDescent="0.3">
      <c r="A4534" s="12">
        <v>11532</v>
      </c>
      <c r="B4534" s="12">
        <v>203</v>
      </c>
      <c r="C4534" s="8">
        <v>10415</v>
      </c>
      <c r="D4534" s="12" t="s">
        <v>6201</v>
      </c>
      <c r="E4534" s="13">
        <v>45097</v>
      </c>
      <c r="F4534" s="12" t="s">
        <v>18789</v>
      </c>
      <c r="G4534" s="12">
        <f>IF(ISNUMBER(MATCH(C4534, FACT_ORDERS!C:C, 0)), 1, 0)</f>
        <v>1</v>
      </c>
      <c r="H4534" s="12">
        <f>COUNTIF(B:B,FACT_SEARCHES[[#This Row],[WD_PRODUCTS]])</f>
        <v>46</v>
      </c>
    </row>
    <row r="4535" spans="1:8" x14ac:dyDescent="0.3">
      <c r="A4535" s="12">
        <v>11533</v>
      </c>
      <c r="B4535" s="12">
        <v>212</v>
      </c>
      <c r="C4535" s="8">
        <v>10415</v>
      </c>
      <c r="D4535" s="12" t="s">
        <v>6202</v>
      </c>
      <c r="E4535" s="13">
        <v>45097</v>
      </c>
      <c r="F4535" s="12" t="s">
        <v>18790</v>
      </c>
      <c r="G4535" s="12">
        <f>IF(ISNUMBER(MATCH(C4535, FACT_ORDERS!C:C, 0)), 1, 0)</f>
        <v>1</v>
      </c>
      <c r="H4535" s="12">
        <f>COUNTIF(B:B,FACT_SEARCHES[[#This Row],[WD_PRODUCTS]])</f>
        <v>67</v>
      </c>
    </row>
    <row r="4536" spans="1:8" x14ac:dyDescent="0.3">
      <c r="A4536" s="12">
        <v>11534</v>
      </c>
      <c r="B4536" s="12">
        <v>204</v>
      </c>
      <c r="C4536" s="8">
        <v>10981</v>
      </c>
      <c r="D4536" s="12" t="s">
        <v>6203</v>
      </c>
      <c r="E4536" s="13">
        <v>45544</v>
      </c>
      <c r="F4536" s="12" t="s">
        <v>4286</v>
      </c>
      <c r="G4536" s="12">
        <f>IF(ISNUMBER(MATCH(C4536, FACT_ORDERS!C:C, 0)), 1, 0)</f>
        <v>1</v>
      </c>
      <c r="H4536" s="12">
        <f>COUNTIF(B:B,FACT_SEARCHES[[#This Row],[WD_PRODUCTS]])</f>
        <v>139</v>
      </c>
    </row>
    <row r="4537" spans="1:8" x14ac:dyDescent="0.3">
      <c r="A4537" s="12">
        <v>11535</v>
      </c>
      <c r="B4537" s="12">
        <v>263</v>
      </c>
      <c r="C4537" s="8">
        <v>10981</v>
      </c>
      <c r="D4537" s="12" t="s">
        <v>6204</v>
      </c>
      <c r="E4537" s="13">
        <v>45544</v>
      </c>
      <c r="F4537" s="12" t="s">
        <v>18791</v>
      </c>
      <c r="G4537" s="12">
        <f>IF(ISNUMBER(MATCH(C4537, FACT_ORDERS!C:C, 0)), 1, 0)</f>
        <v>1</v>
      </c>
      <c r="H4537" s="12">
        <f>COUNTIF(B:B,FACT_SEARCHES[[#This Row],[WD_PRODUCTS]])</f>
        <v>108</v>
      </c>
    </row>
    <row r="4538" spans="1:8" x14ac:dyDescent="0.3">
      <c r="A4538" s="12">
        <v>11536</v>
      </c>
      <c r="B4538" s="12">
        <v>288</v>
      </c>
      <c r="C4538" s="8">
        <v>10389</v>
      </c>
      <c r="D4538" s="12" t="s">
        <v>6205</v>
      </c>
      <c r="E4538" s="13">
        <v>44424</v>
      </c>
      <c r="F4538" s="12" t="s">
        <v>18792</v>
      </c>
      <c r="G4538" s="12">
        <f>IF(ISNUMBER(MATCH(C4538, FACT_ORDERS!C:C, 0)), 1, 0)</f>
        <v>0</v>
      </c>
      <c r="H4538" s="12">
        <f>COUNTIF(B:B,FACT_SEARCHES[[#This Row],[WD_PRODUCTS]])</f>
        <v>106</v>
      </c>
    </row>
    <row r="4539" spans="1:8" x14ac:dyDescent="0.3">
      <c r="A4539" s="12">
        <v>11537</v>
      </c>
      <c r="B4539" s="12">
        <v>259</v>
      </c>
      <c r="C4539" s="8">
        <v>10389</v>
      </c>
      <c r="D4539" s="12" t="s">
        <v>6206</v>
      </c>
      <c r="E4539" s="13">
        <v>44424</v>
      </c>
      <c r="F4539" s="12" t="s">
        <v>16946</v>
      </c>
      <c r="G4539" s="12">
        <f>IF(ISNUMBER(MATCH(C4539, FACT_ORDERS!C:C, 0)), 1, 0)</f>
        <v>0</v>
      </c>
      <c r="H4539" s="12">
        <f>COUNTIF(B:B,FACT_SEARCHES[[#This Row],[WD_PRODUCTS]])</f>
        <v>64</v>
      </c>
    </row>
    <row r="4540" spans="1:8" x14ac:dyDescent="0.3">
      <c r="A4540" s="12">
        <v>11538</v>
      </c>
      <c r="B4540" s="12">
        <v>214</v>
      </c>
      <c r="C4540" s="8">
        <v>10389</v>
      </c>
      <c r="D4540" s="12" t="s">
        <v>6207</v>
      </c>
      <c r="E4540" s="13">
        <v>44424</v>
      </c>
      <c r="F4540" s="12" t="s">
        <v>18793</v>
      </c>
      <c r="G4540" s="12">
        <f>IF(ISNUMBER(MATCH(C4540, FACT_ORDERS!C:C, 0)), 1, 0)</f>
        <v>0</v>
      </c>
      <c r="H4540" s="12">
        <f>COUNTIF(B:B,FACT_SEARCHES[[#This Row],[WD_PRODUCTS]])</f>
        <v>51</v>
      </c>
    </row>
    <row r="4541" spans="1:8" x14ac:dyDescent="0.3">
      <c r="A4541" s="12">
        <v>11539</v>
      </c>
      <c r="B4541" s="12">
        <v>267</v>
      </c>
      <c r="C4541" s="8">
        <v>10231</v>
      </c>
      <c r="D4541" s="12" t="s">
        <v>6208</v>
      </c>
      <c r="E4541" s="13">
        <v>44077</v>
      </c>
      <c r="F4541" s="12" t="s">
        <v>18794</v>
      </c>
      <c r="G4541" s="12">
        <f>IF(ISNUMBER(MATCH(C4541, FACT_ORDERS!C:C, 0)), 1, 0)</f>
        <v>0</v>
      </c>
      <c r="H4541" s="12">
        <f>COUNTIF(B:B,FACT_SEARCHES[[#This Row],[WD_PRODUCTS]])</f>
        <v>82</v>
      </c>
    </row>
    <row r="4542" spans="1:8" x14ac:dyDescent="0.3">
      <c r="A4542" s="12">
        <v>11540</v>
      </c>
      <c r="B4542" s="12">
        <v>284</v>
      </c>
      <c r="C4542" s="8">
        <v>10512</v>
      </c>
      <c r="D4542" s="12" t="s">
        <v>6209</v>
      </c>
      <c r="E4542" s="13">
        <v>45432</v>
      </c>
      <c r="F4542" s="12" t="s">
        <v>18795</v>
      </c>
      <c r="G4542" s="12">
        <f>IF(ISNUMBER(MATCH(C4542, FACT_ORDERS!C:C, 0)), 1, 0)</f>
        <v>0</v>
      </c>
      <c r="H4542" s="12">
        <f>COUNTIF(B:B,FACT_SEARCHES[[#This Row],[WD_PRODUCTS]])</f>
        <v>97</v>
      </c>
    </row>
    <row r="4543" spans="1:8" x14ac:dyDescent="0.3">
      <c r="A4543" s="12">
        <v>11541</v>
      </c>
      <c r="B4543" s="12">
        <v>287</v>
      </c>
      <c r="C4543" s="8">
        <v>10512</v>
      </c>
      <c r="D4543" s="12" t="s">
        <v>6210</v>
      </c>
      <c r="E4543" s="13">
        <v>45432</v>
      </c>
      <c r="F4543" s="12" t="s">
        <v>18796</v>
      </c>
      <c r="G4543" s="12">
        <f>IF(ISNUMBER(MATCH(C4543, FACT_ORDERS!C:C, 0)), 1, 0)</f>
        <v>0</v>
      </c>
      <c r="H4543" s="12">
        <f>COUNTIF(B:B,FACT_SEARCHES[[#This Row],[WD_PRODUCTS]])</f>
        <v>59</v>
      </c>
    </row>
    <row r="4544" spans="1:8" x14ac:dyDescent="0.3">
      <c r="A4544" s="12">
        <v>11542</v>
      </c>
      <c r="B4544" s="12">
        <v>217</v>
      </c>
      <c r="C4544" s="8">
        <v>10512</v>
      </c>
      <c r="D4544" s="12" t="s">
        <v>6211</v>
      </c>
      <c r="E4544" s="13">
        <v>45432</v>
      </c>
      <c r="F4544" s="12" t="s">
        <v>18797</v>
      </c>
      <c r="G4544" s="12">
        <f>IF(ISNUMBER(MATCH(C4544, FACT_ORDERS!C:C, 0)), 1, 0)</f>
        <v>0</v>
      </c>
      <c r="H4544" s="12">
        <f>COUNTIF(B:B,FACT_SEARCHES[[#This Row],[WD_PRODUCTS]])</f>
        <v>49</v>
      </c>
    </row>
    <row r="4545" spans="1:8" x14ac:dyDescent="0.3">
      <c r="A4545" s="12">
        <v>11543</v>
      </c>
      <c r="B4545" s="12">
        <v>219</v>
      </c>
      <c r="C4545" s="8">
        <v>10252</v>
      </c>
      <c r="D4545" s="12" t="s">
        <v>6212</v>
      </c>
      <c r="E4545" s="13">
        <v>44667</v>
      </c>
      <c r="F4545" s="12" t="s">
        <v>18798</v>
      </c>
      <c r="G4545" s="12">
        <f>IF(ISNUMBER(MATCH(C4545, FACT_ORDERS!C:C, 0)), 1, 0)</f>
        <v>1</v>
      </c>
      <c r="H4545" s="12">
        <f>COUNTIF(B:B,FACT_SEARCHES[[#This Row],[WD_PRODUCTS]])</f>
        <v>83</v>
      </c>
    </row>
    <row r="4546" spans="1:8" x14ac:dyDescent="0.3">
      <c r="A4546" s="12">
        <v>11544</v>
      </c>
      <c r="B4546" s="12">
        <v>247</v>
      </c>
      <c r="C4546" s="8">
        <v>10182</v>
      </c>
      <c r="D4546" s="12" t="s">
        <v>6213</v>
      </c>
      <c r="E4546" s="13">
        <v>45091</v>
      </c>
      <c r="F4546" s="12" t="s">
        <v>18799</v>
      </c>
      <c r="G4546" s="12">
        <f>IF(ISNUMBER(MATCH(C4546, FACT_ORDERS!C:C, 0)), 1, 0)</f>
        <v>0</v>
      </c>
      <c r="H4546" s="12">
        <f>COUNTIF(B:B,FACT_SEARCHES[[#This Row],[WD_PRODUCTS]])</f>
        <v>72</v>
      </c>
    </row>
    <row r="4547" spans="1:8" x14ac:dyDescent="0.3">
      <c r="A4547" s="12">
        <v>11545</v>
      </c>
      <c r="B4547" s="12">
        <v>236</v>
      </c>
      <c r="C4547" s="8">
        <v>10325</v>
      </c>
      <c r="D4547" s="12" t="s">
        <v>6214</v>
      </c>
      <c r="E4547" s="13">
        <v>45118</v>
      </c>
      <c r="F4547" s="12" t="s">
        <v>16670</v>
      </c>
      <c r="G4547" s="12">
        <f>IF(ISNUMBER(MATCH(C4547, FACT_ORDERS!C:C, 0)), 1, 0)</f>
        <v>0</v>
      </c>
      <c r="H4547" s="12">
        <f>COUNTIF(B:B,FACT_SEARCHES[[#This Row],[WD_PRODUCTS]])</f>
        <v>80</v>
      </c>
    </row>
    <row r="4548" spans="1:8" x14ac:dyDescent="0.3">
      <c r="A4548" s="12">
        <v>11546</v>
      </c>
      <c r="B4548" s="12">
        <v>241</v>
      </c>
      <c r="C4548" s="8">
        <v>10325</v>
      </c>
      <c r="D4548" s="12" t="s">
        <v>6215</v>
      </c>
      <c r="E4548" s="13">
        <v>45118</v>
      </c>
      <c r="F4548" s="12" t="s">
        <v>18800</v>
      </c>
      <c r="G4548" s="12">
        <f>IF(ISNUMBER(MATCH(C4548, FACT_ORDERS!C:C, 0)), 1, 0)</f>
        <v>0</v>
      </c>
      <c r="H4548" s="12">
        <f>COUNTIF(B:B,FACT_SEARCHES[[#This Row],[WD_PRODUCTS]])</f>
        <v>96</v>
      </c>
    </row>
    <row r="4549" spans="1:8" x14ac:dyDescent="0.3">
      <c r="A4549" s="12">
        <v>11547</v>
      </c>
      <c r="B4549" s="12">
        <v>299</v>
      </c>
      <c r="C4549" s="8">
        <v>10325</v>
      </c>
      <c r="D4549" s="12" t="s">
        <v>6216</v>
      </c>
      <c r="E4549" s="13">
        <v>45118</v>
      </c>
      <c r="F4549" s="12" t="s">
        <v>18801</v>
      </c>
      <c r="G4549" s="12">
        <f>IF(ISNUMBER(MATCH(C4549, FACT_ORDERS!C:C, 0)), 1, 0)</f>
        <v>0</v>
      </c>
      <c r="H4549" s="12">
        <f>COUNTIF(B:B,FACT_SEARCHES[[#This Row],[WD_PRODUCTS]])</f>
        <v>125</v>
      </c>
    </row>
    <row r="4550" spans="1:8" x14ac:dyDescent="0.3">
      <c r="A4550" s="12">
        <v>11548</v>
      </c>
      <c r="B4550" s="12">
        <v>297</v>
      </c>
      <c r="C4550" s="8">
        <v>10193</v>
      </c>
      <c r="D4550" s="12" t="s">
        <v>6217</v>
      </c>
      <c r="E4550" s="13">
        <v>45557</v>
      </c>
      <c r="F4550" s="12" t="s">
        <v>18802</v>
      </c>
      <c r="G4550" s="12">
        <f>IF(ISNUMBER(MATCH(C4550, FACT_ORDERS!C:C, 0)), 1, 0)</f>
        <v>0</v>
      </c>
      <c r="H4550" s="12">
        <f>COUNTIF(B:B,FACT_SEARCHES[[#This Row],[WD_PRODUCTS]])</f>
        <v>64</v>
      </c>
    </row>
    <row r="4551" spans="1:8" x14ac:dyDescent="0.3">
      <c r="A4551" s="12">
        <v>11549</v>
      </c>
      <c r="B4551" s="12">
        <v>296</v>
      </c>
      <c r="C4551" s="8">
        <v>10639</v>
      </c>
      <c r="D4551" s="12" t="s">
        <v>6218</v>
      </c>
      <c r="E4551" s="13">
        <v>45520</v>
      </c>
      <c r="F4551" s="12" t="s">
        <v>18803</v>
      </c>
      <c r="G4551" s="12">
        <f>IF(ISNUMBER(MATCH(C4551, FACT_ORDERS!C:C, 0)), 1, 0)</f>
        <v>0</v>
      </c>
      <c r="H4551" s="12">
        <f>COUNTIF(B:B,FACT_SEARCHES[[#This Row],[WD_PRODUCTS]])</f>
        <v>106</v>
      </c>
    </row>
    <row r="4552" spans="1:8" x14ac:dyDescent="0.3">
      <c r="A4552" s="12">
        <v>11550</v>
      </c>
      <c r="B4552" s="12">
        <v>230</v>
      </c>
      <c r="C4552" s="8">
        <v>10639</v>
      </c>
      <c r="D4552" s="12" t="s">
        <v>6219</v>
      </c>
      <c r="E4552" s="13">
        <v>45520</v>
      </c>
      <c r="F4552" s="12" t="s">
        <v>3406</v>
      </c>
      <c r="G4552" s="12">
        <f>IF(ISNUMBER(MATCH(C4552, FACT_ORDERS!C:C, 0)), 1, 0)</f>
        <v>0</v>
      </c>
      <c r="H4552" s="12">
        <f>COUNTIF(B:B,FACT_SEARCHES[[#This Row],[WD_PRODUCTS]])</f>
        <v>74</v>
      </c>
    </row>
    <row r="4553" spans="1:8" x14ac:dyDescent="0.3">
      <c r="A4553" s="12">
        <v>11551</v>
      </c>
      <c r="B4553" s="12">
        <v>271</v>
      </c>
      <c r="C4553" s="8">
        <v>10883</v>
      </c>
      <c r="D4553" s="12" t="s">
        <v>6220</v>
      </c>
      <c r="E4553" s="13">
        <v>44864</v>
      </c>
      <c r="F4553" s="12" t="s">
        <v>18804</v>
      </c>
      <c r="G4553" s="12">
        <f>IF(ISNUMBER(MATCH(C4553, FACT_ORDERS!C:C, 0)), 1, 0)</f>
        <v>0</v>
      </c>
      <c r="H4553" s="12">
        <f>COUNTIF(B:B,FACT_SEARCHES[[#This Row],[WD_PRODUCTS]])</f>
        <v>74</v>
      </c>
    </row>
    <row r="4554" spans="1:8" x14ac:dyDescent="0.3">
      <c r="A4554" s="12">
        <v>11552</v>
      </c>
      <c r="B4554" s="12">
        <v>255</v>
      </c>
      <c r="C4554" s="8">
        <v>10883</v>
      </c>
      <c r="D4554" s="12" t="s">
        <v>6221</v>
      </c>
      <c r="E4554" s="13">
        <v>44864</v>
      </c>
      <c r="F4554" s="12" t="s">
        <v>18805</v>
      </c>
      <c r="G4554" s="12">
        <f>IF(ISNUMBER(MATCH(C4554, FACT_ORDERS!C:C, 0)), 1, 0)</f>
        <v>0</v>
      </c>
      <c r="H4554" s="12">
        <f>COUNTIF(B:B,FACT_SEARCHES[[#This Row],[WD_PRODUCTS]])</f>
        <v>74</v>
      </c>
    </row>
    <row r="4555" spans="1:8" x14ac:dyDescent="0.3">
      <c r="A4555" s="12">
        <v>11553</v>
      </c>
      <c r="B4555" s="12">
        <v>296</v>
      </c>
      <c r="C4555" s="8">
        <v>10883</v>
      </c>
      <c r="D4555" s="12" t="s">
        <v>6222</v>
      </c>
      <c r="E4555" s="13">
        <v>44864</v>
      </c>
      <c r="F4555" s="12" t="s">
        <v>18806</v>
      </c>
      <c r="G4555" s="12">
        <f>IF(ISNUMBER(MATCH(C4555, FACT_ORDERS!C:C, 0)), 1, 0)</f>
        <v>0</v>
      </c>
      <c r="H4555" s="12">
        <f>COUNTIF(B:B,FACT_SEARCHES[[#This Row],[WD_PRODUCTS]])</f>
        <v>106</v>
      </c>
    </row>
    <row r="4556" spans="1:8" x14ac:dyDescent="0.3">
      <c r="A4556" s="12">
        <v>11554</v>
      </c>
      <c r="B4556" s="12">
        <v>200</v>
      </c>
      <c r="C4556" s="8">
        <v>10883</v>
      </c>
      <c r="D4556" s="12" t="s">
        <v>6223</v>
      </c>
      <c r="E4556" s="13">
        <v>44864</v>
      </c>
      <c r="F4556" s="12" t="s">
        <v>4335</v>
      </c>
      <c r="G4556" s="12">
        <f>IF(ISNUMBER(MATCH(C4556, FACT_ORDERS!C:C, 0)), 1, 0)</f>
        <v>0</v>
      </c>
      <c r="H4556" s="12">
        <f>COUNTIF(B:B,FACT_SEARCHES[[#This Row],[WD_PRODUCTS]])</f>
        <v>81</v>
      </c>
    </row>
    <row r="4557" spans="1:8" x14ac:dyDescent="0.3">
      <c r="A4557" s="12">
        <v>11555</v>
      </c>
      <c r="B4557" s="12">
        <v>227</v>
      </c>
      <c r="C4557" s="8">
        <v>10883</v>
      </c>
      <c r="D4557" s="12" t="s">
        <v>6224</v>
      </c>
      <c r="E4557" s="13">
        <v>44864</v>
      </c>
      <c r="F4557" s="12" t="s">
        <v>18807</v>
      </c>
      <c r="G4557" s="12">
        <f>IF(ISNUMBER(MATCH(C4557, FACT_ORDERS!C:C, 0)), 1, 0)</f>
        <v>0</v>
      </c>
      <c r="H4557" s="12">
        <f>COUNTIF(B:B,FACT_SEARCHES[[#This Row],[WD_PRODUCTS]])</f>
        <v>93</v>
      </c>
    </row>
    <row r="4558" spans="1:8" x14ac:dyDescent="0.3">
      <c r="A4558" s="12">
        <v>11556</v>
      </c>
      <c r="B4558" s="12">
        <v>243</v>
      </c>
      <c r="C4558" s="8">
        <v>10431</v>
      </c>
      <c r="D4558" s="12" t="s">
        <v>6225</v>
      </c>
      <c r="E4558" s="13">
        <v>45430</v>
      </c>
      <c r="F4558" s="12" t="s">
        <v>18808</v>
      </c>
      <c r="G4558" s="12">
        <f>IF(ISNUMBER(MATCH(C4558, FACT_ORDERS!C:C, 0)), 1, 0)</f>
        <v>0</v>
      </c>
      <c r="H4558" s="12">
        <f>COUNTIF(B:B,FACT_SEARCHES[[#This Row],[WD_PRODUCTS]])</f>
        <v>70</v>
      </c>
    </row>
    <row r="4559" spans="1:8" x14ac:dyDescent="0.3">
      <c r="A4559" s="12">
        <v>11557</v>
      </c>
      <c r="B4559" s="12">
        <v>216</v>
      </c>
      <c r="C4559" s="8">
        <v>10242</v>
      </c>
      <c r="D4559" s="12" t="s">
        <v>6226</v>
      </c>
      <c r="E4559" s="13">
        <v>44669</v>
      </c>
      <c r="F4559" s="12" t="s">
        <v>18809</v>
      </c>
      <c r="G4559" s="12">
        <f>IF(ISNUMBER(MATCH(C4559, FACT_ORDERS!C:C, 0)), 1, 0)</f>
        <v>0</v>
      </c>
      <c r="H4559" s="12">
        <f>COUNTIF(B:B,FACT_SEARCHES[[#This Row],[WD_PRODUCTS]])</f>
        <v>107</v>
      </c>
    </row>
    <row r="4560" spans="1:8" x14ac:dyDescent="0.3">
      <c r="A4560" s="12">
        <v>11558</v>
      </c>
      <c r="B4560" s="12">
        <v>263</v>
      </c>
      <c r="C4560" s="8">
        <v>10242</v>
      </c>
      <c r="D4560" s="12" t="s">
        <v>6227</v>
      </c>
      <c r="E4560" s="13">
        <v>44669</v>
      </c>
      <c r="F4560" s="12" t="s">
        <v>18810</v>
      </c>
      <c r="G4560" s="12">
        <f>IF(ISNUMBER(MATCH(C4560, FACT_ORDERS!C:C, 0)), 1, 0)</f>
        <v>0</v>
      </c>
      <c r="H4560" s="12">
        <f>COUNTIF(B:B,FACT_SEARCHES[[#This Row],[WD_PRODUCTS]])</f>
        <v>108</v>
      </c>
    </row>
    <row r="4561" spans="1:8" x14ac:dyDescent="0.3">
      <c r="A4561" s="12">
        <v>11559</v>
      </c>
      <c r="B4561" s="12">
        <v>237</v>
      </c>
      <c r="C4561" s="8">
        <v>10001</v>
      </c>
      <c r="D4561" s="12" t="s">
        <v>6228</v>
      </c>
      <c r="E4561" s="13">
        <v>45262</v>
      </c>
      <c r="F4561" s="12" t="s">
        <v>18811</v>
      </c>
      <c r="G4561" s="12">
        <f>IF(ISNUMBER(MATCH(C4561, FACT_ORDERS!C:C, 0)), 1, 0)</f>
        <v>1</v>
      </c>
      <c r="H4561" s="12">
        <f>COUNTIF(B:B,FACT_SEARCHES[[#This Row],[WD_PRODUCTS]])</f>
        <v>99</v>
      </c>
    </row>
    <row r="4562" spans="1:8" x14ac:dyDescent="0.3">
      <c r="A4562" s="12">
        <v>11560</v>
      </c>
      <c r="B4562" s="12">
        <v>228</v>
      </c>
      <c r="C4562" s="8">
        <v>10384</v>
      </c>
      <c r="D4562" s="12" t="s">
        <v>6229</v>
      </c>
      <c r="E4562" s="13">
        <v>45488</v>
      </c>
      <c r="F4562" s="12" t="s">
        <v>18812</v>
      </c>
      <c r="G4562" s="12">
        <f>IF(ISNUMBER(MATCH(C4562, FACT_ORDERS!C:C, 0)), 1, 0)</f>
        <v>1</v>
      </c>
      <c r="H4562" s="12">
        <f>COUNTIF(B:B,FACT_SEARCHES[[#This Row],[WD_PRODUCTS]])</f>
        <v>79</v>
      </c>
    </row>
    <row r="4563" spans="1:8" x14ac:dyDescent="0.3">
      <c r="A4563" s="12">
        <v>11561</v>
      </c>
      <c r="B4563" s="12">
        <v>284</v>
      </c>
      <c r="C4563" s="8">
        <v>10512</v>
      </c>
      <c r="D4563" s="12" t="s">
        <v>6230</v>
      </c>
      <c r="E4563" s="13">
        <v>44441</v>
      </c>
      <c r="F4563" s="12" t="s">
        <v>18813</v>
      </c>
      <c r="G4563" s="12">
        <f>IF(ISNUMBER(MATCH(C4563, FACT_ORDERS!C:C, 0)), 1, 0)</f>
        <v>0</v>
      </c>
      <c r="H4563" s="12">
        <f>COUNTIF(B:B,FACT_SEARCHES[[#This Row],[WD_PRODUCTS]])</f>
        <v>97</v>
      </c>
    </row>
    <row r="4564" spans="1:8" x14ac:dyDescent="0.3">
      <c r="A4564" s="12">
        <v>11562</v>
      </c>
      <c r="B4564" s="12">
        <v>287</v>
      </c>
      <c r="C4564" s="8">
        <v>10512</v>
      </c>
      <c r="D4564" s="12" t="s">
        <v>6231</v>
      </c>
      <c r="E4564" s="13">
        <v>44441</v>
      </c>
      <c r="F4564" s="12" t="s">
        <v>18814</v>
      </c>
      <c r="G4564" s="12">
        <f>IF(ISNUMBER(MATCH(C4564, FACT_ORDERS!C:C, 0)), 1, 0)</f>
        <v>0</v>
      </c>
      <c r="H4564" s="12">
        <f>COUNTIF(B:B,FACT_SEARCHES[[#This Row],[WD_PRODUCTS]])</f>
        <v>59</v>
      </c>
    </row>
    <row r="4565" spans="1:8" x14ac:dyDescent="0.3">
      <c r="A4565" s="12">
        <v>11563</v>
      </c>
      <c r="B4565" s="12">
        <v>217</v>
      </c>
      <c r="C4565" s="8">
        <v>10512</v>
      </c>
      <c r="D4565" s="12" t="s">
        <v>6232</v>
      </c>
      <c r="E4565" s="13">
        <v>44441</v>
      </c>
      <c r="F4565" s="12" t="s">
        <v>18815</v>
      </c>
      <c r="G4565" s="12">
        <f>IF(ISNUMBER(MATCH(C4565, FACT_ORDERS!C:C, 0)), 1, 0)</f>
        <v>0</v>
      </c>
      <c r="H4565" s="12">
        <f>COUNTIF(B:B,FACT_SEARCHES[[#This Row],[WD_PRODUCTS]])</f>
        <v>49</v>
      </c>
    </row>
    <row r="4566" spans="1:8" x14ac:dyDescent="0.3">
      <c r="A4566" s="12">
        <v>11564</v>
      </c>
      <c r="B4566" s="12">
        <v>246</v>
      </c>
      <c r="C4566" s="8">
        <v>10512</v>
      </c>
      <c r="D4566" s="12" t="s">
        <v>6233</v>
      </c>
      <c r="E4566" s="13">
        <v>44441</v>
      </c>
      <c r="F4566" s="12" t="s">
        <v>3815</v>
      </c>
      <c r="G4566" s="12">
        <f>IF(ISNUMBER(MATCH(C4566, FACT_ORDERS!C:C, 0)), 1, 0)</f>
        <v>0</v>
      </c>
      <c r="H4566" s="12">
        <f>COUNTIF(B:B,FACT_SEARCHES[[#This Row],[WD_PRODUCTS]])</f>
        <v>55</v>
      </c>
    </row>
    <row r="4567" spans="1:8" x14ac:dyDescent="0.3">
      <c r="A4567" s="12">
        <v>11565</v>
      </c>
      <c r="B4567" s="12">
        <v>241</v>
      </c>
      <c r="C4567" s="8">
        <v>10512</v>
      </c>
      <c r="D4567" s="12" t="s">
        <v>6234</v>
      </c>
      <c r="E4567" s="13">
        <v>44441</v>
      </c>
      <c r="F4567" s="12" t="s">
        <v>18800</v>
      </c>
      <c r="G4567" s="12">
        <f>IF(ISNUMBER(MATCH(C4567, FACT_ORDERS!C:C, 0)), 1, 0)</f>
        <v>0</v>
      </c>
      <c r="H4567" s="12">
        <f>COUNTIF(B:B,FACT_SEARCHES[[#This Row],[WD_PRODUCTS]])</f>
        <v>96</v>
      </c>
    </row>
    <row r="4568" spans="1:8" x14ac:dyDescent="0.3">
      <c r="A4568" s="12">
        <v>11566</v>
      </c>
      <c r="B4568" s="12">
        <v>295</v>
      </c>
      <c r="C4568" s="8">
        <v>10079</v>
      </c>
      <c r="D4568" s="12" t="s">
        <v>6235</v>
      </c>
      <c r="E4568" s="13">
        <v>44790</v>
      </c>
      <c r="F4568" s="12" t="s">
        <v>18816</v>
      </c>
      <c r="G4568" s="12">
        <f>IF(ISNUMBER(MATCH(C4568, FACT_ORDERS!C:C, 0)), 1, 0)</f>
        <v>0</v>
      </c>
      <c r="H4568" s="12">
        <f>COUNTIF(B:B,FACT_SEARCHES[[#This Row],[WD_PRODUCTS]])</f>
        <v>72</v>
      </c>
    </row>
    <row r="4569" spans="1:8" x14ac:dyDescent="0.3">
      <c r="A4569" s="12">
        <v>11567</v>
      </c>
      <c r="B4569" s="12">
        <v>226</v>
      </c>
      <c r="C4569" s="8">
        <v>10079</v>
      </c>
      <c r="D4569" s="12" t="s">
        <v>6236</v>
      </c>
      <c r="E4569" s="13">
        <v>44790</v>
      </c>
      <c r="F4569" s="12" t="s">
        <v>18817</v>
      </c>
      <c r="G4569" s="12">
        <f>IF(ISNUMBER(MATCH(C4569, FACT_ORDERS!C:C, 0)), 1, 0)</f>
        <v>0</v>
      </c>
      <c r="H4569" s="12">
        <f>COUNTIF(B:B,FACT_SEARCHES[[#This Row],[WD_PRODUCTS]])</f>
        <v>56</v>
      </c>
    </row>
    <row r="4570" spans="1:8" x14ac:dyDescent="0.3">
      <c r="A4570" s="12">
        <v>11568</v>
      </c>
      <c r="B4570" s="12">
        <v>271</v>
      </c>
      <c r="C4570" s="8">
        <v>10079</v>
      </c>
      <c r="D4570" s="12" t="s">
        <v>6237</v>
      </c>
      <c r="E4570" s="13">
        <v>44790</v>
      </c>
      <c r="F4570" s="12" t="s">
        <v>18818</v>
      </c>
      <c r="G4570" s="12">
        <f>IF(ISNUMBER(MATCH(C4570, FACT_ORDERS!C:C, 0)), 1, 0)</f>
        <v>0</v>
      </c>
      <c r="H4570" s="12">
        <f>COUNTIF(B:B,FACT_SEARCHES[[#This Row],[WD_PRODUCTS]])</f>
        <v>74</v>
      </c>
    </row>
    <row r="4571" spans="1:8" x14ac:dyDescent="0.3">
      <c r="A4571" s="12">
        <v>11569</v>
      </c>
      <c r="B4571" s="12">
        <v>257</v>
      </c>
      <c r="C4571" s="8">
        <v>10077</v>
      </c>
      <c r="D4571" s="12" t="s">
        <v>6238</v>
      </c>
      <c r="E4571" s="13">
        <v>44806</v>
      </c>
      <c r="F4571" s="12" t="s">
        <v>18819</v>
      </c>
      <c r="G4571" s="12">
        <f>IF(ISNUMBER(MATCH(C4571, FACT_ORDERS!C:C, 0)), 1, 0)</f>
        <v>0</v>
      </c>
      <c r="H4571" s="12">
        <f>COUNTIF(B:B,FACT_SEARCHES[[#This Row],[WD_PRODUCTS]])</f>
        <v>75</v>
      </c>
    </row>
    <row r="4572" spans="1:8" x14ac:dyDescent="0.3">
      <c r="A4572" s="12">
        <v>11570</v>
      </c>
      <c r="B4572" s="12">
        <v>242</v>
      </c>
      <c r="C4572" s="8">
        <v>10077</v>
      </c>
      <c r="D4572" s="12" t="s">
        <v>6239</v>
      </c>
      <c r="E4572" s="13">
        <v>44806</v>
      </c>
      <c r="F4572" s="12" t="s">
        <v>18820</v>
      </c>
      <c r="G4572" s="12">
        <f>IF(ISNUMBER(MATCH(C4572, FACT_ORDERS!C:C, 0)), 1, 0)</f>
        <v>0</v>
      </c>
      <c r="H4572" s="12">
        <f>COUNTIF(B:B,FACT_SEARCHES[[#This Row],[WD_PRODUCTS]])</f>
        <v>76</v>
      </c>
    </row>
    <row r="4573" spans="1:8" x14ac:dyDescent="0.3">
      <c r="A4573" s="12">
        <v>11571</v>
      </c>
      <c r="B4573" s="12">
        <v>208</v>
      </c>
      <c r="C4573" s="8">
        <v>10077</v>
      </c>
      <c r="D4573" s="12" t="s">
        <v>6240</v>
      </c>
      <c r="E4573" s="13">
        <v>44806</v>
      </c>
      <c r="F4573" s="12" t="s">
        <v>18821</v>
      </c>
      <c r="G4573" s="12">
        <f>IF(ISNUMBER(MATCH(C4573, FACT_ORDERS!C:C, 0)), 1, 0)</f>
        <v>0</v>
      </c>
      <c r="H4573" s="12">
        <f>COUNTIF(B:B,FACT_SEARCHES[[#This Row],[WD_PRODUCTS]])</f>
        <v>91</v>
      </c>
    </row>
    <row r="4574" spans="1:8" x14ac:dyDescent="0.3">
      <c r="A4574" s="12">
        <v>11572</v>
      </c>
      <c r="B4574" s="12">
        <v>245</v>
      </c>
      <c r="C4574" s="8">
        <v>10077</v>
      </c>
      <c r="D4574" s="12" t="s">
        <v>6241</v>
      </c>
      <c r="E4574" s="13">
        <v>44806</v>
      </c>
      <c r="F4574" s="12" t="s">
        <v>18822</v>
      </c>
      <c r="G4574" s="12">
        <f>IF(ISNUMBER(MATCH(C4574, FACT_ORDERS!C:C, 0)), 1, 0)</f>
        <v>0</v>
      </c>
      <c r="H4574" s="12">
        <f>COUNTIF(B:B,FACT_SEARCHES[[#This Row],[WD_PRODUCTS]])</f>
        <v>58</v>
      </c>
    </row>
    <row r="4575" spans="1:8" x14ac:dyDescent="0.3">
      <c r="A4575" s="12">
        <v>11573</v>
      </c>
      <c r="B4575" s="12">
        <v>294</v>
      </c>
      <c r="C4575" s="8">
        <v>10077</v>
      </c>
      <c r="D4575" s="12" t="s">
        <v>6242</v>
      </c>
      <c r="E4575" s="13">
        <v>44806</v>
      </c>
      <c r="F4575" s="12" t="s">
        <v>18823</v>
      </c>
      <c r="G4575" s="12">
        <f>IF(ISNUMBER(MATCH(C4575, FACT_ORDERS!C:C, 0)), 1, 0)</f>
        <v>0</v>
      </c>
      <c r="H4575" s="12">
        <f>COUNTIF(B:B,FACT_SEARCHES[[#This Row],[WD_PRODUCTS]])</f>
        <v>60</v>
      </c>
    </row>
    <row r="4576" spans="1:8" x14ac:dyDescent="0.3">
      <c r="A4576" s="12">
        <v>11574</v>
      </c>
      <c r="B4576" s="12">
        <v>222</v>
      </c>
      <c r="C4576" s="8">
        <v>10077</v>
      </c>
      <c r="D4576" s="12" t="s">
        <v>6243</v>
      </c>
      <c r="E4576" s="13">
        <v>44806</v>
      </c>
      <c r="F4576" s="12" t="s">
        <v>18824</v>
      </c>
      <c r="G4576" s="12">
        <f>IF(ISNUMBER(MATCH(C4576, FACT_ORDERS!C:C, 0)), 1, 0)</f>
        <v>0</v>
      </c>
      <c r="H4576" s="12">
        <f>COUNTIF(B:B,FACT_SEARCHES[[#This Row],[WD_PRODUCTS]])</f>
        <v>73</v>
      </c>
    </row>
    <row r="4577" spans="1:8" x14ac:dyDescent="0.3">
      <c r="A4577" s="12">
        <v>11575</v>
      </c>
      <c r="B4577" s="12">
        <v>227</v>
      </c>
      <c r="C4577" s="8">
        <v>10077</v>
      </c>
      <c r="D4577" s="12" t="s">
        <v>6244</v>
      </c>
      <c r="E4577" s="13">
        <v>44806</v>
      </c>
      <c r="F4577" s="12" t="s">
        <v>18825</v>
      </c>
      <c r="G4577" s="12">
        <f>IF(ISNUMBER(MATCH(C4577, FACT_ORDERS!C:C, 0)), 1, 0)</f>
        <v>0</v>
      </c>
      <c r="H4577" s="12">
        <f>COUNTIF(B:B,FACT_SEARCHES[[#This Row],[WD_PRODUCTS]])</f>
        <v>93</v>
      </c>
    </row>
    <row r="4578" spans="1:8" x14ac:dyDescent="0.3">
      <c r="A4578" s="12">
        <v>11576</v>
      </c>
      <c r="B4578" s="12">
        <v>225</v>
      </c>
      <c r="C4578" s="8">
        <v>10077</v>
      </c>
      <c r="D4578" s="12" t="s">
        <v>6245</v>
      </c>
      <c r="E4578" s="13">
        <v>44806</v>
      </c>
      <c r="F4578" s="12" t="s">
        <v>3358</v>
      </c>
      <c r="G4578" s="12">
        <f>IF(ISNUMBER(MATCH(C4578, FACT_ORDERS!C:C, 0)), 1, 0)</f>
        <v>0</v>
      </c>
      <c r="H4578" s="12">
        <f>COUNTIF(B:B,FACT_SEARCHES[[#This Row],[WD_PRODUCTS]])</f>
        <v>74</v>
      </c>
    </row>
    <row r="4579" spans="1:8" x14ac:dyDescent="0.3">
      <c r="A4579" s="12">
        <v>11577</v>
      </c>
      <c r="B4579" s="12">
        <v>233</v>
      </c>
      <c r="C4579" s="8">
        <v>10416</v>
      </c>
      <c r="D4579" s="12" t="s">
        <v>6246</v>
      </c>
      <c r="E4579" s="13">
        <v>45278</v>
      </c>
      <c r="F4579" s="12" t="s">
        <v>3667</v>
      </c>
      <c r="G4579" s="12">
        <f>IF(ISNUMBER(MATCH(C4579, FACT_ORDERS!C:C, 0)), 1, 0)</f>
        <v>0</v>
      </c>
      <c r="H4579" s="12">
        <f>COUNTIF(B:B,FACT_SEARCHES[[#This Row],[WD_PRODUCTS]])</f>
        <v>76</v>
      </c>
    </row>
    <row r="4580" spans="1:8" x14ac:dyDescent="0.3">
      <c r="A4580" s="12">
        <v>11578</v>
      </c>
      <c r="B4580" s="12">
        <v>209</v>
      </c>
      <c r="C4580" s="8">
        <v>10416</v>
      </c>
      <c r="D4580" s="12" t="s">
        <v>6247</v>
      </c>
      <c r="E4580" s="13">
        <v>45278</v>
      </c>
      <c r="F4580" s="12" t="s">
        <v>14777</v>
      </c>
      <c r="G4580" s="12">
        <f>IF(ISNUMBER(MATCH(C4580, FACT_ORDERS!C:C, 0)), 1, 0)</f>
        <v>0</v>
      </c>
      <c r="H4580" s="12">
        <f>COUNTIF(B:B,FACT_SEARCHES[[#This Row],[WD_PRODUCTS]])</f>
        <v>91</v>
      </c>
    </row>
    <row r="4581" spans="1:8" x14ac:dyDescent="0.3">
      <c r="A4581" s="12">
        <v>11579</v>
      </c>
      <c r="B4581" s="12">
        <v>296</v>
      </c>
      <c r="C4581" s="8">
        <v>10416</v>
      </c>
      <c r="D4581" s="12" t="s">
        <v>6248</v>
      </c>
      <c r="E4581" s="13">
        <v>45278</v>
      </c>
      <c r="F4581" s="12" t="s">
        <v>18826</v>
      </c>
      <c r="G4581" s="12">
        <f>IF(ISNUMBER(MATCH(C4581, FACT_ORDERS!C:C, 0)), 1, 0)</f>
        <v>0</v>
      </c>
      <c r="H4581" s="12">
        <f>COUNTIF(B:B,FACT_SEARCHES[[#This Row],[WD_PRODUCTS]])</f>
        <v>106</v>
      </c>
    </row>
    <row r="4582" spans="1:8" x14ac:dyDescent="0.3">
      <c r="A4582" s="12">
        <v>11580</v>
      </c>
      <c r="B4582" s="12">
        <v>261</v>
      </c>
      <c r="C4582" s="8">
        <v>10416</v>
      </c>
      <c r="D4582" s="12" t="s">
        <v>6249</v>
      </c>
      <c r="E4582" s="13">
        <v>45278</v>
      </c>
      <c r="F4582" s="12" t="s">
        <v>18827</v>
      </c>
      <c r="G4582" s="12">
        <f>IF(ISNUMBER(MATCH(C4582, FACT_ORDERS!C:C, 0)), 1, 0)</f>
        <v>0</v>
      </c>
      <c r="H4582" s="12">
        <f>COUNTIF(B:B,FACT_SEARCHES[[#This Row],[WD_PRODUCTS]])</f>
        <v>77</v>
      </c>
    </row>
    <row r="4583" spans="1:8" x14ac:dyDescent="0.3">
      <c r="A4583" s="12">
        <v>11581</v>
      </c>
      <c r="B4583" s="12">
        <v>299</v>
      </c>
      <c r="C4583" s="8">
        <v>10416</v>
      </c>
      <c r="D4583" s="12" t="s">
        <v>6250</v>
      </c>
      <c r="E4583" s="13">
        <v>45278</v>
      </c>
      <c r="F4583" s="12" t="s">
        <v>18828</v>
      </c>
      <c r="G4583" s="12">
        <f>IF(ISNUMBER(MATCH(C4583, FACT_ORDERS!C:C, 0)), 1, 0)</f>
        <v>0</v>
      </c>
      <c r="H4583" s="12">
        <f>COUNTIF(B:B,FACT_SEARCHES[[#This Row],[WD_PRODUCTS]])</f>
        <v>125</v>
      </c>
    </row>
    <row r="4584" spans="1:8" x14ac:dyDescent="0.3">
      <c r="A4584" s="12">
        <v>11582</v>
      </c>
      <c r="B4584" s="12">
        <v>229</v>
      </c>
      <c r="C4584" s="8">
        <v>10991</v>
      </c>
      <c r="D4584" s="12" t="s">
        <v>6251</v>
      </c>
      <c r="E4584" s="13">
        <v>44843</v>
      </c>
      <c r="F4584" s="12" t="s">
        <v>18829</v>
      </c>
      <c r="G4584" s="12">
        <f>IF(ISNUMBER(MATCH(C4584, FACT_ORDERS!C:C, 0)), 1, 0)</f>
        <v>1</v>
      </c>
      <c r="H4584" s="12">
        <f>COUNTIF(B:B,FACT_SEARCHES[[#This Row],[WD_PRODUCTS]])</f>
        <v>42</v>
      </c>
    </row>
    <row r="4585" spans="1:8" x14ac:dyDescent="0.3">
      <c r="A4585" s="12">
        <v>11583</v>
      </c>
      <c r="B4585" s="12">
        <v>233</v>
      </c>
      <c r="C4585" s="8">
        <v>10416</v>
      </c>
      <c r="D4585" s="12" t="s">
        <v>6252</v>
      </c>
      <c r="E4585" s="13">
        <v>45284</v>
      </c>
      <c r="F4585" s="12" t="s">
        <v>18830</v>
      </c>
      <c r="G4585" s="12">
        <f>IF(ISNUMBER(MATCH(C4585, FACT_ORDERS!C:C, 0)), 1, 0)</f>
        <v>0</v>
      </c>
      <c r="H4585" s="12">
        <f>COUNTIF(B:B,FACT_SEARCHES[[#This Row],[WD_PRODUCTS]])</f>
        <v>76</v>
      </c>
    </row>
    <row r="4586" spans="1:8" x14ac:dyDescent="0.3">
      <c r="A4586" s="12">
        <v>11584</v>
      </c>
      <c r="B4586" s="12">
        <v>209</v>
      </c>
      <c r="C4586" s="8">
        <v>10416</v>
      </c>
      <c r="D4586" s="12" t="s">
        <v>6253</v>
      </c>
      <c r="E4586" s="13">
        <v>45284</v>
      </c>
      <c r="F4586" s="12" t="s">
        <v>18831</v>
      </c>
      <c r="G4586" s="12">
        <f>IF(ISNUMBER(MATCH(C4586, FACT_ORDERS!C:C, 0)), 1, 0)</f>
        <v>0</v>
      </c>
      <c r="H4586" s="12">
        <f>COUNTIF(B:B,FACT_SEARCHES[[#This Row],[WD_PRODUCTS]])</f>
        <v>91</v>
      </c>
    </row>
    <row r="4587" spans="1:8" x14ac:dyDescent="0.3">
      <c r="A4587" s="12">
        <v>11585</v>
      </c>
      <c r="B4587" s="12">
        <v>296</v>
      </c>
      <c r="C4587" s="8">
        <v>10416</v>
      </c>
      <c r="D4587" s="12" t="s">
        <v>6254</v>
      </c>
      <c r="E4587" s="13">
        <v>45284</v>
      </c>
      <c r="F4587" s="12" t="s">
        <v>18832</v>
      </c>
      <c r="G4587" s="12">
        <f>IF(ISNUMBER(MATCH(C4587, FACT_ORDERS!C:C, 0)), 1, 0)</f>
        <v>0</v>
      </c>
      <c r="H4587" s="12">
        <f>COUNTIF(B:B,FACT_SEARCHES[[#This Row],[WD_PRODUCTS]])</f>
        <v>106</v>
      </c>
    </row>
    <row r="4588" spans="1:8" x14ac:dyDescent="0.3">
      <c r="A4588" s="12">
        <v>11586</v>
      </c>
      <c r="B4588" s="12">
        <v>261</v>
      </c>
      <c r="C4588" s="8">
        <v>10416</v>
      </c>
      <c r="D4588" s="12" t="s">
        <v>6255</v>
      </c>
      <c r="E4588" s="13">
        <v>45284</v>
      </c>
      <c r="F4588" s="12" t="s">
        <v>18833</v>
      </c>
      <c r="G4588" s="12">
        <f>IF(ISNUMBER(MATCH(C4588, FACT_ORDERS!C:C, 0)), 1, 0)</f>
        <v>0</v>
      </c>
      <c r="H4588" s="12">
        <f>COUNTIF(B:B,FACT_SEARCHES[[#This Row],[WD_PRODUCTS]])</f>
        <v>77</v>
      </c>
    </row>
    <row r="4589" spans="1:8" x14ac:dyDescent="0.3">
      <c r="A4589" s="12">
        <v>11587</v>
      </c>
      <c r="B4589" s="12">
        <v>299</v>
      </c>
      <c r="C4589" s="8">
        <v>10416</v>
      </c>
      <c r="D4589" s="12" t="s">
        <v>6256</v>
      </c>
      <c r="E4589" s="13">
        <v>45284</v>
      </c>
      <c r="F4589" s="12" t="s">
        <v>18834</v>
      </c>
      <c r="G4589" s="12">
        <f>IF(ISNUMBER(MATCH(C4589, FACT_ORDERS!C:C, 0)), 1, 0)</f>
        <v>0</v>
      </c>
      <c r="H4589" s="12">
        <f>COUNTIF(B:B,FACT_SEARCHES[[#This Row],[WD_PRODUCTS]])</f>
        <v>125</v>
      </c>
    </row>
    <row r="4590" spans="1:8" x14ac:dyDescent="0.3">
      <c r="A4590" s="12">
        <v>11588</v>
      </c>
      <c r="B4590" s="12">
        <v>237</v>
      </c>
      <c r="C4590" s="8">
        <v>10421</v>
      </c>
      <c r="D4590" s="12" t="s">
        <v>6257</v>
      </c>
      <c r="E4590" s="13">
        <v>45405</v>
      </c>
      <c r="F4590" s="12" t="s">
        <v>3883</v>
      </c>
      <c r="G4590" s="12">
        <f>IF(ISNUMBER(MATCH(C4590, FACT_ORDERS!C:C, 0)), 1, 0)</f>
        <v>1</v>
      </c>
      <c r="H4590" s="12">
        <f>COUNTIF(B:B,FACT_SEARCHES[[#This Row],[WD_PRODUCTS]])</f>
        <v>99</v>
      </c>
    </row>
    <row r="4591" spans="1:8" x14ac:dyDescent="0.3">
      <c r="A4591" s="12">
        <v>11589</v>
      </c>
      <c r="B4591" s="12">
        <v>282</v>
      </c>
      <c r="C4591" s="8">
        <v>10407</v>
      </c>
      <c r="D4591" s="12" t="s">
        <v>6258</v>
      </c>
      <c r="E4591" s="13">
        <v>45518</v>
      </c>
      <c r="F4591" s="12" t="s">
        <v>18835</v>
      </c>
      <c r="G4591" s="12">
        <f>IF(ISNUMBER(MATCH(C4591, FACT_ORDERS!C:C, 0)), 1, 0)</f>
        <v>1</v>
      </c>
      <c r="H4591" s="12">
        <f>COUNTIF(B:B,FACT_SEARCHES[[#This Row],[WD_PRODUCTS]])</f>
        <v>43</v>
      </c>
    </row>
    <row r="4592" spans="1:8" x14ac:dyDescent="0.3">
      <c r="A4592" s="12">
        <v>11590</v>
      </c>
      <c r="B4592" s="12">
        <v>284</v>
      </c>
      <c r="C4592" s="8">
        <v>10157</v>
      </c>
      <c r="D4592" s="12" t="s">
        <v>6259</v>
      </c>
      <c r="E4592" s="13">
        <v>45481</v>
      </c>
      <c r="F4592" s="12" t="s">
        <v>4662</v>
      </c>
      <c r="G4592" s="12">
        <f>IF(ISNUMBER(MATCH(C4592, FACT_ORDERS!C:C, 0)), 1, 0)</f>
        <v>1</v>
      </c>
      <c r="H4592" s="12">
        <f>COUNTIF(B:B,FACT_SEARCHES[[#This Row],[WD_PRODUCTS]])</f>
        <v>97</v>
      </c>
    </row>
    <row r="4593" spans="1:8" x14ac:dyDescent="0.3">
      <c r="A4593" s="12">
        <v>11591</v>
      </c>
      <c r="B4593" s="12">
        <v>277</v>
      </c>
      <c r="C4593" s="8">
        <v>10157</v>
      </c>
      <c r="D4593" s="12" t="s">
        <v>6260</v>
      </c>
      <c r="E4593" s="13">
        <v>45481</v>
      </c>
      <c r="F4593" s="12" t="s">
        <v>18836</v>
      </c>
      <c r="G4593" s="12">
        <f>IF(ISNUMBER(MATCH(C4593, FACT_ORDERS!C:C, 0)), 1, 0)</f>
        <v>1</v>
      </c>
      <c r="H4593" s="12">
        <f>COUNTIF(B:B,FACT_SEARCHES[[#This Row],[WD_PRODUCTS]])</f>
        <v>98</v>
      </c>
    </row>
    <row r="4594" spans="1:8" x14ac:dyDescent="0.3">
      <c r="A4594" s="12">
        <v>11592</v>
      </c>
      <c r="B4594" s="12">
        <v>243</v>
      </c>
      <c r="C4594" s="8">
        <v>10157</v>
      </c>
      <c r="D4594" s="12" t="s">
        <v>6261</v>
      </c>
      <c r="E4594" s="13">
        <v>45481</v>
      </c>
      <c r="F4594" s="12" t="s">
        <v>18837</v>
      </c>
      <c r="G4594" s="12">
        <f>IF(ISNUMBER(MATCH(C4594, FACT_ORDERS!C:C, 0)), 1, 0)</f>
        <v>1</v>
      </c>
      <c r="H4594" s="12">
        <f>COUNTIF(B:B,FACT_SEARCHES[[#This Row],[WD_PRODUCTS]])</f>
        <v>70</v>
      </c>
    </row>
    <row r="4595" spans="1:8" x14ac:dyDescent="0.3">
      <c r="A4595" s="12">
        <v>11593</v>
      </c>
      <c r="B4595" s="12">
        <v>236</v>
      </c>
      <c r="C4595" s="8">
        <v>10157</v>
      </c>
      <c r="D4595" s="12" t="s">
        <v>6262</v>
      </c>
      <c r="E4595" s="13">
        <v>45481</v>
      </c>
      <c r="F4595" s="12" t="s">
        <v>18838</v>
      </c>
      <c r="G4595" s="12">
        <f>IF(ISNUMBER(MATCH(C4595, FACT_ORDERS!C:C, 0)), 1, 0)</f>
        <v>1</v>
      </c>
      <c r="H4595" s="12">
        <f>COUNTIF(B:B,FACT_SEARCHES[[#This Row],[WD_PRODUCTS]])</f>
        <v>80</v>
      </c>
    </row>
    <row r="4596" spans="1:8" x14ac:dyDescent="0.3">
      <c r="A4596" s="12">
        <v>11594</v>
      </c>
      <c r="B4596" s="12">
        <v>257</v>
      </c>
      <c r="C4596" s="8">
        <v>10997</v>
      </c>
      <c r="D4596" s="12" t="s">
        <v>6263</v>
      </c>
      <c r="E4596" s="13">
        <v>45199</v>
      </c>
      <c r="F4596" s="12" t="s">
        <v>18839</v>
      </c>
      <c r="G4596" s="12">
        <f>IF(ISNUMBER(MATCH(C4596, FACT_ORDERS!C:C, 0)), 1, 0)</f>
        <v>1</v>
      </c>
      <c r="H4596" s="12">
        <f>COUNTIF(B:B,FACT_SEARCHES[[#This Row],[WD_PRODUCTS]])</f>
        <v>75</v>
      </c>
    </row>
    <row r="4597" spans="1:8" x14ac:dyDescent="0.3">
      <c r="A4597" s="12">
        <v>11595</v>
      </c>
      <c r="B4597" s="12">
        <v>236</v>
      </c>
      <c r="C4597" s="8">
        <v>10448</v>
      </c>
      <c r="D4597" s="12" t="s">
        <v>6264</v>
      </c>
      <c r="E4597" s="13">
        <v>45357</v>
      </c>
      <c r="F4597" s="12" t="s">
        <v>18840</v>
      </c>
      <c r="G4597" s="12">
        <f>IF(ISNUMBER(MATCH(C4597, FACT_ORDERS!C:C, 0)), 1, 0)</f>
        <v>0</v>
      </c>
      <c r="H4597" s="12">
        <f>COUNTIF(B:B,FACT_SEARCHES[[#This Row],[WD_PRODUCTS]])</f>
        <v>80</v>
      </c>
    </row>
    <row r="4598" spans="1:8" x14ac:dyDescent="0.3">
      <c r="A4598" s="12">
        <v>11596</v>
      </c>
      <c r="B4598" s="12">
        <v>218</v>
      </c>
      <c r="C4598" s="8">
        <v>10448</v>
      </c>
      <c r="D4598" s="12" t="s">
        <v>6265</v>
      </c>
      <c r="E4598" s="13">
        <v>45357</v>
      </c>
      <c r="F4598" s="12" t="s">
        <v>18841</v>
      </c>
      <c r="G4598" s="12">
        <f>IF(ISNUMBER(MATCH(C4598, FACT_ORDERS!C:C, 0)), 1, 0)</f>
        <v>0</v>
      </c>
      <c r="H4598" s="12">
        <f>COUNTIF(B:B,FACT_SEARCHES[[#This Row],[WD_PRODUCTS]])</f>
        <v>39</v>
      </c>
    </row>
    <row r="4599" spans="1:8" x14ac:dyDescent="0.3">
      <c r="A4599" s="12">
        <v>11597</v>
      </c>
      <c r="B4599" s="12">
        <v>276</v>
      </c>
      <c r="C4599" s="8">
        <v>10323</v>
      </c>
      <c r="D4599" s="12" t="s">
        <v>6266</v>
      </c>
      <c r="E4599" s="13">
        <v>45276</v>
      </c>
      <c r="F4599" s="12" t="s">
        <v>18842</v>
      </c>
      <c r="G4599" s="12">
        <f>IF(ISNUMBER(MATCH(C4599, FACT_ORDERS!C:C, 0)), 1, 0)</f>
        <v>0</v>
      </c>
      <c r="H4599" s="12">
        <f>COUNTIF(B:B,FACT_SEARCHES[[#This Row],[WD_PRODUCTS]])</f>
        <v>65</v>
      </c>
    </row>
    <row r="4600" spans="1:8" x14ac:dyDescent="0.3">
      <c r="A4600" s="12">
        <v>11598</v>
      </c>
      <c r="B4600" s="12">
        <v>218</v>
      </c>
      <c r="C4600" s="8">
        <v>10147</v>
      </c>
      <c r="D4600" s="12" t="s">
        <v>6267</v>
      </c>
      <c r="E4600" s="13">
        <v>44378</v>
      </c>
      <c r="F4600" s="12" t="s">
        <v>18843</v>
      </c>
      <c r="G4600" s="12">
        <f>IF(ISNUMBER(MATCH(C4600, FACT_ORDERS!C:C, 0)), 1, 0)</f>
        <v>1</v>
      </c>
      <c r="H4600" s="12">
        <f>COUNTIF(B:B,FACT_SEARCHES[[#This Row],[WD_PRODUCTS]])</f>
        <v>39</v>
      </c>
    </row>
    <row r="4601" spans="1:8" x14ac:dyDescent="0.3">
      <c r="A4601" s="12">
        <v>11599</v>
      </c>
      <c r="B4601" s="12">
        <v>284</v>
      </c>
      <c r="C4601" s="8">
        <v>10147</v>
      </c>
      <c r="D4601" s="12" t="s">
        <v>6268</v>
      </c>
      <c r="E4601" s="13">
        <v>44378</v>
      </c>
      <c r="F4601" s="12" t="s">
        <v>18844</v>
      </c>
      <c r="G4601" s="12">
        <f>IF(ISNUMBER(MATCH(C4601, FACT_ORDERS!C:C, 0)), 1, 0)</f>
        <v>1</v>
      </c>
      <c r="H4601" s="12">
        <f>COUNTIF(B:B,FACT_SEARCHES[[#This Row],[WD_PRODUCTS]])</f>
        <v>97</v>
      </c>
    </row>
    <row r="4602" spans="1:8" x14ac:dyDescent="0.3">
      <c r="A4602" s="12">
        <v>11600</v>
      </c>
      <c r="B4602" s="12">
        <v>201</v>
      </c>
      <c r="C4602" s="8">
        <v>10610</v>
      </c>
      <c r="D4602" s="12" t="s">
        <v>6269</v>
      </c>
      <c r="E4602" s="13">
        <v>44840</v>
      </c>
      <c r="F4602" s="12" t="s">
        <v>18845</v>
      </c>
      <c r="G4602" s="12">
        <f>IF(ISNUMBER(MATCH(C4602, FACT_ORDERS!C:C, 0)), 1, 0)</f>
        <v>1</v>
      </c>
      <c r="H4602" s="12">
        <f>COUNTIF(B:B,FACT_SEARCHES[[#This Row],[WD_PRODUCTS]])</f>
        <v>65</v>
      </c>
    </row>
    <row r="4603" spans="1:8" x14ac:dyDescent="0.3">
      <c r="A4603" s="12">
        <v>11601</v>
      </c>
      <c r="B4603" s="12">
        <v>236</v>
      </c>
      <c r="C4603" s="8">
        <v>10610</v>
      </c>
      <c r="D4603" s="12" t="s">
        <v>6270</v>
      </c>
      <c r="E4603" s="13">
        <v>44840</v>
      </c>
      <c r="F4603" s="12" t="s">
        <v>18846</v>
      </c>
      <c r="G4603" s="12">
        <f>IF(ISNUMBER(MATCH(C4603, FACT_ORDERS!C:C, 0)), 1, 0)</f>
        <v>1</v>
      </c>
      <c r="H4603" s="12">
        <f>COUNTIF(B:B,FACT_SEARCHES[[#This Row],[WD_PRODUCTS]])</f>
        <v>80</v>
      </c>
    </row>
    <row r="4604" spans="1:8" x14ac:dyDescent="0.3">
      <c r="A4604" s="12">
        <v>11602</v>
      </c>
      <c r="B4604" s="12">
        <v>277</v>
      </c>
      <c r="C4604" s="8">
        <v>10610</v>
      </c>
      <c r="D4604" s="12" t="s">
        <v>6271</v>
      </c>
      <c r="E4604" s="13">
        <v>44840</v>
      </c>
      <c r="F4604" s="12" t="s">
        <v>18847</v>
      </c>
      <c r="G4604" s="12">
        <f>IF(ISNUMBER(MATCH(C4604, FACT_ORDERS!C:C, 0)), 1, 0)</f>
        <v>1</v>
      </c>
      <c r="H4604" s="12">
        <f>COUNTIF(B:B,FACT_SEARCHES[[#This Row],[WD_PRODUCTS]])</f>
        <v>98</v>
      </c>
    </row>
    <row r="4605" spans="1:8" x14ac:dyDescent="0.3">
      <c r="A4605" s="12">
        <v>11603</v>
      </c>
      <c r="B4605" s="12">
        <v>215</v>
      </c>
      <c r="C4605" s="8">
        <v>10610</v>
      </c>
      <c r="D4605" s="12" t="s">
        <v>6272</v>
      </c>
      <c r="E4605" s="13">
        <v>44840</v>
      </c>
      <c r="F4605" s="12" t="s">
        <v>18400</v>
      </c>
      <c r="G4605" s="12">
        <f>IF(ISNUMBER(MATCH(C4605, FACT_ORDERS!C:C, 0)), 1, 0)</f>
        <v>1</v>
      </c>
      <c r="H4605" s="12">
        <f>COUNTIF(B:B,FACT_SEARCHES[[#This Row],[WD_PRODUCTS]])</f>
        <v>67</v>
      </c>
    </row>
    <row r="4606" spans="1:8" x14ac:dyDescent="0.3">
      <c r="A4606" s="12">
        <v>11604</v>
      </c>
      <c r="B4606" s="12">
        <v>274</v>
      </c>
      <c r="C4606" s="8">
        <v>10610</v>
      </c>
      <c r="D4606" s="12" t="s">
        <v>6273</v>
      </c>
      <c r="E4606" s="13">
        <v>44840</v>
      </c>
      <c r="F4606" s="12" t="s">
        <v>18848</v>
      </c>
      <c r="G4606" s="12">
        <f>IF(ISNUMBER(MATCH(C4606, FACT_ORDERS!C:C, 0)), 1, 0)</f>
        <v>1</v>
      </c>
      <c r="H4606" s="12">
        <f>COUNTIF(B:B,FACT_SEARCHES[[#This Row],[WD_PRODUCTS]])</f>
        <v>45</v>
      </c>
    </row>
    <row r="4607" spans="1:8" x14ac:dyDescent="0.3">
      <c r="A4607" s="12">
        <v>11605</v>
      </c>
      <c r="B4607" s="12">
        <v>246</v>
      </c>
      <c r="C4607" s="8">
        <v>10915</v>
      </c>
      <c r="D4607" s="12" t="s">
        <v>6274</v>
      </c>
      <c r="E4607" s="13">
        <v>45255</v>
      </c>
      <c r="F4607" s="12" t="s">
        <v>18849</v>
      </c>
      <c r="G4607" s="12">
        <f>IF(ISNUMBER(MATCH(C4607, FACT_ORDERS!C:C, 0)), 1, 0)</f>
        <v>0</v>
      </c>
      <c r="H4607" s="12">
        <f>COUNTIF(B:B,FACT_SEARCHES[[#This Row],[WD_PRODUCTS]])</f>
        <v>55</v>
      </c>
    </row>
    <row r="4608" spans="1:8" x14ac:dyDescent="0.3">
      <c r="A4608" s="12">
        <v>11606</v>
      </c>
      <c r="B4608" s="12">
        <v>267</v>
      </c>
      <c r="C4608" s="8">
        <v>10915</v>
      </c>
      <c r="D4608" s="12" t="s">
        <v>6275</v>
      </c>
      <c r="E4608" s="13">
        <v>45255</v>
      </c>
      <c r="F4608" s="12" t="s">
        <v>17087</v>
      </c>
      <c r="G4608" s="12">
        <f>IF(ISNUMBER(MATCH(C4608, FACT_ORDERS!C:C, 0)), 1, 0)</f>
        <v>0</v>
      </c>
      <c r="H4608" s="12">
        <f>COUNTIF(B:B,FACT_SEARCHES[[#This Row],[WD_PRODUCTS]])</f>
        <v>82</v>
      </c>
    </row>
    <row r="4609" spans="1:8" x14ac:dyDescent="0.3">
      <c r="A4609" s="12">
        <v>11607</v>
      </c>
      <c r="B4609" s="12">
        <v>261</v>
      </c>
      <c r="C4609" s="8">
        <v>10915</v>
      </c>
      <c r="D4609" s="12" t="s">
        <v>6276</v>
      </c>
      <c r="E4609" s="13">
        <v>45255</v>
      </c>
      <c r="F4609" s="12" t="s">
        <v>18850</v>
      </c>
      <c r="G4609" s="12">
        <f>IF(ISNUMBER(MATCH(C4609, FACT_ORDERS!C:C, 0)), 1, 0)</f>
        <v>0</v>
      </c>
      <c r="H4609" s="12">
        <f>COUNTIF(B:B,FACT_SEARCHES[[#This Row],[WD_PRODUCTS]])</f>
        <v>77</v>
      </c>
    </row>
    <row r="4610" spans="1:8" x14ac:dyDescent="0.3">
      <c r="A4610" s="12">
        <v>11608</v>
      </c>
      <c r="B4610" s="12">
        <v>241</v>
      </c>
      <c r="C4610" s="8">
        <v>10915</v>
      </c>
      <c r="D4610" s="12" t="s">
        <v>6277</v>
      </c>
      <c r="E4610" s="13">
        <v>45255</v>
      </c>
      <c r="F4610" s="12" t="s">
        <v>18851</v>
      </c>
      <c r="G4610" s="12">
        <f>IF(ISNUMBER(MATCH(C4610, FACT_ORDERS!C:C, 0)), 1, 0)</f>
        <v>0</v>
      </c>
      <c r="H4610" s="12">
        <f>COUNTIF(B:B,FACT_SEARCHES[[#This Row],[WD_PRODUCTS]])</f>
        <v>96</v>
      </c>
    </row>
    <row r="4611" spans="1:8" x14ac:dyDescent="0.3">
      <c r="A4611" s="12">
        <v>11609</v>
      </c>
      <c r="B4611" s="12">
        <v>205</v>
      </c>
      <c r="C4611" s="8">
        <v>10690</v>
      </c>
      <c r="D4611" s="12" t="s">
        <v>6278</v>
      </c>
      <c r="E4611" s="13">
        <v>45529</v>
      </c>
      <c r="F4611" s="12" t="s">
        <v>18852</v>
      </c>
      <c r="G4611" s="12">
        <f>IF(ISNUMBER(MATCH(C4611, FACT_ORDERS!C:C, 0)), 1, 0)</f>
        <v>1</v>
      </c>
      <c r="H4611" s="12">
        <f>COUNTIF(B:B,FACT_SEARCHES[[#This Row],[WD_PRODUCTS]])</f>
        <v>40</v>
      </c>
    </row>
    <row r="4612" spans="1:8" x14ac:dyDescent="0.3">
      <c r="A4612" s="12">
        <v>11610</v>
      </c>
      <c r="B4612" s="12">
        <v>217</v>
      </c>
      <c r="C4612" s="8">
        <v>10111</v>
      </c>
      <c r="D4612" s="12" t="s">
        <v>6279</v>
      </c>
      <c r="E4612" s="13">
        <v>45501</v>
      </c>
      <c r="F4612" s="12" t="s">
        <v>18853</v>
      </c>
      <c r="G4612" s="12">
        <f>IF(ISNUMBER(MATCH(C4612, FACT_ORDERS!C:C, 0)), 1, 0)</f>
        <v>1</v>
      </c>
      <c r="H4612" s="12">
        <f>COUNTIF(B:B,FACT_SEARCHES[[#This Row],[WD_PRODUCTS]])</f>
        <v>49</v>
      </c>
    </row>
    <row r="4613" spans="1:8" x14ac:dyDescent="0.3">
      <c r="A4613" s="12">
        <v>11611</v>
      </c>
      <c r="B4613" s="12">
        <v>238</v>
      </c>
      <c r="C4613" s="8">
        <v>10749</v>
      </c>
      <c r="D4613" s="12" t="s">
        <v>6280</v>
      </c>
      <c r="E4613" s="13">
        <v>45471</v>
      </c>
      <c r="F4613" s="12" t="s">
        <v>18854</v>
      </c>
      <c r="G4613" s="12">
        <f>IF(ISNUMBER(MATCH(C4613, FACT_ORDERS!C:C, 0)), 1, 0)</f>
        <v>0</v>
      </c>
      <c r="H4613" s="12">
        <f>COUNTIF(B:B,FACT_SEARCHES[[#This Row],[WD_PRODUCTS]])</f>
        <v>57</v>
      </c>
    </row>
    <row r="4614" spans="1:8" x14ac:dyDescent="0.3">
      <c r="A4614" s="12">
        <v>11612</v>
      </c>
      <c r="B4614" s="12">
        <v>265</v>
      </c>
      <c r="C4614" s="8">
        <v>10634</v>
      </c>
      <c r="D4614" s="12" t="s">
        <v>6281</v>
      </c>
      <c r="E4614" s="13">
        <v>45343</v>
      </c>
      <c r="F4614" s="12" t="s">
        <v>18855</v>
      </c>
      <c r="G4614" s="12">
        <f>IF(ISNUMBER(MATCH(C4614, FACT_ORDERS!C:C, 0)), 1, 0)</f>
        <v>0</v>
      </c>
      <c r="H4614" s="12">
        <f>COUNTIF(B:B,FACT_SEARCHES[[#This Row],[WD_PRODUCTS]])</f>
        <v>89</v>
      </c>
    </row>
    <row r="4615" spans="1:8" x14ac:dyDescent="0.3">
      <c r="A4615" s="12">
        <v>11613</v>
      </c>
      <c r="B4615" s="12">
        <v>241</v>
      </c>
      <c r="C4615" s="8">
        <v>10634</v>
      </c>
      <c r="D4615" s="12" t="s">
        <v>6282</v>
      </c>
      <c r="E4615" s="13">
        <v>45343</v>
      </c>
      <c r="F4615" s="12" t="s">
        <v>18159</v>
      </c>
      <c r="G4615" s="12">
        <f>IF(ISNUMBER(MATCH(C4615, FACT_ORDERS!C:C, 0)), 1, 0)</f>
        <v>0</v>
      </c>
      <c r="H4615" s="12">
        <f>COUNTIF(B:B,FACT_SEARCHES[[#This Row],[WD_PRODUCTS]])</f>
        <v>96</v>
      </c>
    </row>
    <row r="4616" spans="1:8" x14ac:dyDescent="0.3">
      <c r="A4616" s="12">
        <v>11614</v>
      </c>
      <c r="B4616" s="12">
        <v>216</v>
      </c>
      <c r="C4616" s="8">
        <v>10242</v>
      </c>
      <c r="D4616" s="12" t="s">
        <v>6283</v>
      </c>
      <c r="E4616" s="13">
        <v>45340</v>
      </c>
      <c r="F4616" s="12" t="s">
        <v>18856</v>
      </c>
      <c r="G4616" s="12">
        <f>IF(ISNUMBER(MATCH(C4616, FACT_ORDERS!C:C, 0)), 1, 0)</f>
        <v>0</v>
      </c>
      <c r="H4616" s="12">
        <f>COUNTIF(B:B,FACT_SEARCHES[[#This Row],[WD_PRODUCTS]])</f>
        <v>107</v>
      </c>
    </row>
    <row r="4617" spans="1:8" x14ac:dyDescent="0.3">
      <c r="A4617" s="12">
        <v>11615</v>
      </c>
      <c r="B4617" s="12">
        <v>232</v>
      </c>
      <c r="C4617" s="8">
        <v>10887</v>
      </c>
      <c r="D4617" s="12" t="s">
        <v>6284</v>
      </c>
      <c r="E4617" s="13">
        <v>44855</v>
      </c>
      <c r="F4617" s="12" t="s">
        <v>18857</v>
      </c>
      <c r="G4617" s="12">
        <f>IF(ISNUMBER(MATCH(C4617, FACT_ORDERS!C:C, 0)), 1, 0)</f>
        <v>1</v>
      </c>
      <c r="H4617" s="12">
        <f>COUNTIF(B:B,FACT_SEARCHES[[#This Row],[WD_PRODUCTS]])</f>
        <v>69</v>
      </c>
    </row>
    <row r="4618" spans="1:8" x14ac:dyDescent="0.3">
      <c r="A4618" s="12">
        <v>11616</v>
      </c>
      <c r="B4618" s="12">
        <v>221</v>
      </c>
      <c r="C4618" s="8">
        <v>10887</v>
      </c>
      <c r="D4618" s="12" t="s">
        <v>6285</v>
      </c>
      <c r="E4618" s="13">
        <v>44855</v>
      </c>
      <c r="F4618" s="12" t="s">
        <v>18858</v>
      </c>
      <c r="G4618" s="12">
        <f>IF(ISNUMBER(MATCH(C4618, FACT_ORDERS!C:C, 0)), 1, 0)</f>
        <v>1</v>
      </c>
      <c r="H4618" s="12">
        <f>COUNTIF(B:B,FACT_SEARCHES[[#This Row],[WD_PRODUCTS]])</f>
        <v>31</v>
      </c>
    </row>
    <row r="4619" spans="1:8" x14ac:dyDescent="0.3">
      <c r="A4619" s="12">
        <v>11617</v>
      </c>
      <c r="B4619" s="12">
        <v>240</v>
      </c>
      <c r="C4619" s="8">
        <v>10887</v>
      </c>
      <c r="D4619" s="12" t="s">
        <v>6286</v>
      </c>
      <c r="E4619" s="13">
        <v>44855</v>
      </c>
      <c r="F4619" s="12" t="s">
        <v>18859</v>
      </c>
      <c r="G4619" s="12">
        <f>IF(ISNUMBER(MATCH(C4619, FACT_ORDERS!C:C, 0)), 1, 0)</f>
        <v>1</v>
      </c>
      <c r="H4619" s="12">
        <f>COUNTIF(B:B,FACT_SEARCHES[[#This Row],[WD_PRODUCTS]])</f>
        <v>51</v>
      </c>
    </row>
    <row r="4620" spans="1:8" x14ac:dyDescent="0.3">
      <c r="A4620" s="12">
        <v>11618</v>
      </c>
      <c r="B4620" s="12">
        <v>299</v>
      </c>
      <c r="C4620" s="8">
        <v>10887</v>
      </c>
      <c r="D4620" s="12" t="s">
        <v>6287</v>
      </c>
      <c r="E4620" s="13">
        <v>44855</v>
      </c>
      <c r="F4620" s="12" t="s">
        <v>18860</v>
      </c>
      <c r="G4620" s="12">
        <f>IF(ISNUMBER(MATCH(C4620, FACT_ORDERS!C:C, 0)), 1, 0)</f>
        <v>1</v>
      </c>
      <c r="H4620" s="12">
        <f>COUNTIF(B:B,FACT_SEARCHES[[#This Row],[WD_PRODUCTS]])</f>
        <v>125</v>
      </c>
    </row>
    <row r="4621" spans="1:8" x14ac:dyDescent="0.3">
      <c r="A4621" s="12">
        <v>11619</v>
      </c>
      <c r="B4621" s="12">
        <v>233</v>
      </c>
      <c r="C4621" s="8">
        <v>10887</v>
      </c>
      <c r="D4621" s="12" t="s">
        <v>6288</v>
      </c>
      <c r="E4621" s="13">
        <v>44855</v>
      </c>
      <c r="F4621" s="12" t="s">
        <v>18861</v>
      </c>
      <c r="G4621" s="12">
        <f>IF(ISNUMBER(MATCH(C4621, FACT_ORDERS!C:C, 0)), 1, 0)</f>
        <v>1</v>
      </c>
      <c r="H4621" s="12">
        <f>COUNTIF(B:B,FACT_SEARCHES[[#This Row],[WD_PRODUCTS]])</f>
        <v>76</v>
      </c>
    </row>
    <row r="4622" spans="1:8" x14ac:dyDescent="0.3">
      <c r="A4622" s="12">
        <v>11620</v>
      </c>
      <c r="B4622" s="12">
        <v>210</v>
      </c>
      <c r="C4622" s="8">
        <v>10928</v>
      </c>
      <c r="D4622" s="12" t="s">
        <v>6289</v>
      </c>
      <c r="E4622" s="13">
        <v>45391</v>
      </c>
      <c r="F4622" s="12" t="s">
        <v>18862</v>
      </c>
      <c r="G4622" s="12">
        <f>IF(ISNUMBER(MATCH(C4622, FACT_ORDERS!C:C, 0)), 1, 0)</f>
        <v>1</v>
      </c>
      <c r="H4622" s="12">
        <f>COUNTIF(B:B,FACT_SEARCHES[[#This Row],[WD_PRODUCTS]])</f>
        <v>77</v>
      </c>
    </row>
    <row r="4623" spans="1:8" x14ac:dyDescent="0.3">
      <c r="A4623" s="12">
        <v>11621</v>
      </c>
      <c r="B4623" s="12">
        <v>231</v>
      </c>
      <c r="C4623" s="8">
        <v>10728</v>
      </c>
      <c r="D4623" s="12" t="s">
        <v>6290</v>
      </c>
      <c r="E4623" s="13">
        <v>44720</v>
      </c>
      <c r="F4623" s="12" t="s">
        <v>18863</v>
      </c>
      <c r="G4623" s="12">
        <f>IF(ISNUMBER(MATCH(C4623, FACT_ORDERS!C:C, 0)), 1, 0)</f>
        <v>0</v>
      </c>
      <c r="H4623" s="12">
        <f>COUNTIF(B:B,FACT_SEARCHES[[#This Row],[WD_PRODUCTS]])</f>
        <v>58</v>
      </c>
    </row>
    <row r="4624" spans="1:8" x14ac:dyDescent="0.3">
      <c r="A4624" s="12">
        <v>11622</v>
      </c>
      <c r="B4624" s="12">
        <v>282</v>
      </c>
      <c r="C4624" s="8">
        <v>10586</v>
      </c>
      <c r="D4624" s="12" t="s">
        <v>6291</v>
      </c>
      <c r="E4624" s="13">
        <v>44819</v>
      </c>
      <c r="F4624" s="12" t="s">
        <v>18864</v>
      </c>
      <c r="G4624" s="12">
        <f>IF(ISNUMBER(MATCH(C4624, FACT_ORDERS!C:C, 0)), 1, 0)</f>
        <v>1</v>
      </c>
      <c r="H4624" s="12">
        <f>COUNTIF(B:B,FACT_SEARCHES[[#This Row],[WD_PRODUCTS]])</f>
        <v>43</v>
      </c>
    </row>
    <row r="4625" spans="1:8" x14ac:dyDescent="0.3">
      <c r="A4625" s="12">
        <v>11623</v>
      </c>
      <c r="B4625" s="12">
        <v>204</v>
      </c>
      <c r="C4625" s="8">
        <v>10586</v>
      </c>
      <c r="D4625" s="12" t="s">
        <v>6292</v>
      </c>
      <c r="E4625" s="13">
        <v>44819</v>
      </c>
      <c r="F4625" s="12" t="s">
        <v>18865</v>
      </c>
      <c r="G4625" s="12">
        <f>IF(ISNUMBER(MATCH(C4625, FACT_ORDERS!C:C, 0)), 1, 0)</f>
        <v>1</v>
      </c>
      <c r="H4625" s="12">
        <f>COUNTIF(B:B,FACT_SEARCHES[[#This Row],[WD_PRODUCTS]])</f>
        <v>139</v>
      </c>
    </row>
    <row r="4626" spans="1:8" x14ac:dyDescent="0.3">
      <c r="A4626" s="12">
        <v>11624</v>
      </c>
      <c r="B4626" s="12">
        <v>206</v>
      </c>
      <c r="C4626" s="8">
        <v>10586</v>
      </c>
      <c r="D4626" s="12" t="s">
        <v>6293</v>
      </c>
      <c r="E4626" s="13">
        <v>44819</v>
      </c>
      <c r="F4626" s="12" t="s">
        <v>18866</v>
      </c>
      <c r="G4626" s="12">
        <f>IF(ISNUMBER(MATCH(C4626, FACT_ORDERS!C:C, 0)), 1, 0)</f>
        <v>1</v>
      </c>
      <c r="H4626" s="12">
        <f>COUNTIF(B:B,FACT_SEARCHES[[#This Row],[WD_PRODUCTS]])</f>
        <v>54</v>
      </c>
    </row>
    <row r="4627" spans="1:8" x14ac:dyDescent="0.3">
      <c r="A4627" s="12">
        <v>11625</v>
      </c>
      <c r="B4627" s="12">
        <v>273</v>
      </c>
      <c r="C4627" s="8">
        <v>10586</v>
      </c>
      <c r="D4627" s="12" t="s">
        <v>6294</v>
      </c>
      <c r="E4627" s="13">
        <v>44819</v>
      </c>
      <c r="F4627" s="12" t="s">
        <v>18867</v>
      </c>
      <c r="G4627" s="12">
        <f>IF(ISNUMBER(MATCH(C4627, FACT_ORDERS!C:C, 0)), 1, 0)</f>
        <v>1</v>
      </c>
      <c r="H4627" s="12">
        <f>COUNTIF(B:B,FACT_SEARCHES[[#This Row],[WD_PRODUCTS]])</f>
        <v>73</v>
      </c>
    </row>
    <row r="4628" spans="1:8" x14ac:dyDescent="0.3">
      <c r="A4628" s="12">
        <v>11626</v>
      </c>
      <c r="B4628" s="12">
        <v>226</v>
      </c>
      <c r="C4628" s="8">
        <v>10346</v>
      </c>
      <c r="D4628" s="12" t="s">
        <v>6295</v>
      </c>
      <c r="E4628" s="13">
        <v>45536</v>
      </c>
      <c r="F4628" s="12" t="s">
        <v>18868</v>
      </c>
      <c r="G4628" s="12">
        <f>IF(ISNUMBER(MATCH(C4628, FACT_ORDERS!C:C, 0)), 1, 0)</f>
        <v>1</v>
      </c>
      <c r="H4628" s="12">
        <f>COUNTIF(B:B,FACT_SEARCHES[[#This Row],[WD_PRODUCTS]])</f>
        <v>56</v>
      </c>
    </row>
    <row r="4629" spans="1:8" x14ac:dyDescent="0.3">
      <c r="A4629" s="12">
        <v>11627</v>
      </c>
      <c r="B4629" s="12">
        <v>250</v>
      </c>
      <c r="C4629" s="8">
        <v>10346</v>
      </c>
      <c r="D4629" s="12" t="s">
        <v>6296</v>
      </c>
      <c r="E4629" s="13">
        <v>45536</v>
      </c>
      <c r="F4629" s="12" t="s">
        <v>18869</v>
      </c>
      <c r="G4629" s="12">
        <f>IF(ISNUMBER(MATCH(C4629, FACT_ORDERS!C:C, 0)), 1, 0)</f>
        <v>1</v>
      </c>
      <c r="H4629" s="12">
        <f>COUNTIF(B:B,FACT_SEARCHES[[#This Row],[WD_PRODUCTS]])</f>
        <v>65</v>
      </c>
    </row>
    <row r="4630" spans="1:8" x14ac:dyDescent="0.3">
      <c r="A4630" s="12">
        <v>11628</v>
      </c>
      <c r="B4630" s="12">
        <v>258</v>
      </c>
      <c r="C4630" s="8">
        <v>10346</v>
      </c>
      <c r="D4630" s="12" t="s">
        <v>6297</v>
      </c>
      <c r="E4630" s="13">
        <v>45536</v>
      </c>
      <c r="F4630" s="12" t="s">
        <v>18870</v>
      </c>
      <c r="G4630" s="12">
        <f>IF(ISNUMBER(MATCH(C4630, FACT_ORDERS!C:C, 0)), 1, 0)</f>
        <v>1</v>
      </c>
      <c r="H4630" s="12">
        <f>COUNTIF(B:B,FACT_SEARCHES[[#This Row],[WD_PRODUCTS]])</f>
        <v>57</v>
      </c>
    </row>
    <row r="4631" spans="1:8" x14ac:dyDescent="0.3">
      <c r="A4631" s="12">
        <v>11629</v>
      </c>
      <c r="B4631" s="12">
        <v>212</v>
      </c>
      <c r="C4631" s="8">
        <v>10857</v>
      </c>
      <c r="D4631" s="12" t="s">
        <v>6298</v>
      </c>
      <c r="E4631" s="13">
        <v>45513</v>
      </c>
      <c r="F4631" s="12" t="s">
        <v>18871</v>
      </c>
      <c r="G4631" s="12">
        <f>IF(ISNUMBER(MATCH(C4631, FACT_ORDERS!C:C, 0)), 1, 0)</f>
        <v>1</v>
      </c>
      <c r="H4631" s="12">
        <f>COUNTIF(B:B,FACT_SEARCHES[[#This Row],[WD_PRODUCTS]])</f>
        <v>67</v>
      </c>
    </row>
    <row r="4632" spans="1:8" x14ac:dyDescent="0.3">
      <c r="A4632" s="12">
        <v>11630</v>
      </c>
      <c r="B4632" s="12">
        <v>273</v>
      </c>
      <c r="C4632" s="8">
        <v>10857</v>
      </c>
      <c r="D4632" s="12" t="s">
        <v>6299</v>
      </c>
      <c r="E4632" s="13">
        <v>45513</v>
      </c>
      <c r="F4632" s="12" t="s">
        <v>18872</v>
      </c>
      <c r="G4632" s="12">
        <f>IF(ISNUMBER(MATCH(C4632, FACT_ORDERS!C:C, 0)), 1, 0)</f>
        <v>1</v>
      </c>
      <c r="H4632" s="12">
        <f>COUNTIF(B:B,FACT_SEARCHES[[#This Row],[WD_PRODUCTS]])</f>
        <v>73</v>
      </c>
    </row>
    <row r="4633" spans="1:8" x14ac:dyDescent="0.3">
      <c r="A4633" s="12">
        <v>11631</v>
      </c>
      <c r="B4633" s="12">
        <v>246</v>
      </c>
      <c r="C4633" s="8">
        <v>10857</v>
      </c>
      <c r="D4633" s="12" t="s">
        <v>6300</v>
      </c>
      <c r="E4633" s="13">
        <v>45513</v>
      </c>
      <c r="F4633" s="12" t="s">
        <v>230</v>
      </c>
      <c r="G4633" s="12">
        <f>IF(ISNUMBER(MATCH(C4633, FACT_ORDERS!C:C, 0)), 1, 0)</f>
        <v>1</v>
      </c>
      <c r="H4633" s="12">
        <f>COUNTIF(B:B,FACT_SEARCHES[[#This Row],[WD_PRODUCTS]])</f>
        <v>55</v>
      </c>
    </row>
    <row r="4634" spans="1:8" x14ac:dyDescent="0.3">
      <c r="A4634" s="12">
        <v>11632</v>
      </c>
      <c r="B4634" s="12">
        <v>288</v>
      </c>
      <c r="C4634" s="8">
        <v>10857</v>
      </c>
      <c r="D4634" s="12" t="s">
        <v>6301</v>
      </c>
      <c r="E4634" s="13">
        <v>45513</v>
      </c>
      <c r="F4634" s="12" t="s">
        <v>4004</v>
      </c>
      <c r="G4634" s="12">
        <f>IF(ISNUMBER(MATCH(C4634, FACT_ORDERS!C:C, 0)), 1, 0)</f>
        <v>1</v>
      </c>
      <c r="H4634" s="12">
        <f>COUNTIF(B:B,FACT_SEARCHES[[#This Row],[WD_PRODUCTS]])</f>
        <v>106</v>
      </c>
    </row>
    <row r="4635" spans="1:8" x14ac:dyDescent="0.3">
      <c r="A4635" s="12">
        <v>11633</v>
      </c>
      <c r="B4635" s="12">
        <v>299</v>
      </c>
      <c r="C4635" s="8">
        <v>10979</v>
      </c>
      <c r="D4635" s="12" t="s">
        <v>6302</v>
      </c>
      <c r="E4635" s="13">
        <v>45405</v>
      </c>
      <c r="F4635" s="12" t="s">
        <v>11505</v>
      </c>
      <c r="G4635" s="12">
        <f>IF(ISNUMBER(MATCH(C4635, FACT_ORDERS!C:C, 0)), 1, 0)</f>
        <v>1</v>
      </c>
      <c r="H4635" s="12">
        <f>COUNTIF(B:B,FACT_SEARCHES[[#This Row],[WD_PRODUCTS]])</f>
        <v>125</v>
      </c>
    </row>
    <row r="4636" spans="1:8" x14ac:dyDescent="0.3">
      <c r="A4636" s="12">
        <v>11634</v>
      </c>
      <c r="B4636" s="12">
        <v>290</v>
      </c>
      <c r="C4636" s="8">
        <v>10979</v>
      </c>
      <c r="D4636" s="12" t="s">
        <v>6303</v>
      </c>
      <c r="E4636" s="13">
        <v>45405</v>
      </c>
      <c r="F4636" s="12" t="s">
        <v>18873</v>
      </c>
      <c r="G4636" s="12">
        <f>IF(ISNUMBER(MATCH(C4636, FACT_ORDERS!C:C, 0)), 1, 0)</f>
        <v>1</v>
      </c>
      <c r="H4636" s="12">
        <f>COUNTIF(B:B,FACT_SEARCHES[[#This Row],[WD_PRODUCTS]])</f>
        <v>47</v>
      </c>
    </row>
    <row r="4637" spans="1:8" x14ac:dyDescent="0.3">
      <c r="A4637" s="12">
        <v>11635</v>
      </c>
      <c r="B4637" s="12">
        <v>250</v>
      </c>
      <c r="C4637" s="8">
        <v>10979</v>
      </c>
      <c r="D4637" s="12" t="s">
        <v>6304</v>
      </c>
      <c r="E4637" s="13">
        <v>45405</v>
      </c>
      <c r="F4637" s="12" t="s">
        <v>18874</v>
      </c>
      <c r="G4637" s="12">
        <f>IF(ISNUMBER(MATCH(C4637, FACT_ORDERS!C:C, 0)), 1, 0)</f>
        <v>1</v>
      </c>
      <c r="H4637" s="12">
        <f>COUNTIF(B:B,FACT_SEARCHES[[#This Row],[WD_PRODUCTS]])</f>
        <v>65</v>
      </c>
    </row>
    <row r="4638" spans="1:8" x14ac:dyDescent="0.3">
      <c r="A4638" s="12">
        <v>11636</v>
      </c>
      <c r="B4638" s="12">
        <v>287</v>
      </c>
      <c r="C4638" s="8">
        <v>10472</v>
      </c>
      <c r="D4638" s="12" t="s">
        <v>6305</v>
      </c>
      <c r="E4638" s="13">
        <v>45518</v>
      </c>
      <c r="F4638" s="12" t="s">
        <v>18875</v>
      </c>
      <c r="G4638" s="12">
        <f>IF(ISNUMBER(MATCH(C4638, FACT_ORDERS!C:C, 0)), 1, 0)</f>
        <v>1</v>
      </c>
      <c r="H4638" s="12">
        <f>COUNTIF(B:B,FACT_SEARCHES[[#This Row],[WD_PRODUCTS]])</f>
        <v>59</v>
      </c>
    </row>
    <row r="4639" spans="1:8" x14ac:dyDescent="0.3">
      <c r="A4639" s="12">
        <v>11637</v>
      </c>
      <c r="B4639" s="12">
        <v>281</v>
      </c>
      <c r="C4639" s="8">
        <v>10757</v>
      </c>
      <c r="D4639" s="12" t="s">
        <v>6306</v>
      </c>
      <c r="E4639" s="13">
        <v>44981</v>
      </c>
      <c r="F4639" s="12" t="s">
        <v>18876</v>
      </c>
      <c r="G4639" s="12">
        <f>IF(ISNUMBER(MATCH(C4639, FACT_ORDERS!C:C, 0)), 1, 0)</f>
        <v>0</v>
      </c>
      <c r="H4639" s="12">
        <f>COUNTIF(B:B,FACT_SEARCHES[[#This Row],[WD_PRODUCTS]])</f>
        <v>86</v>
      </c>
    </row>
    <row r="4640" spans="1:8" x14ac:dyDescent="0.3">
      <c r="A4640" s="12">
        <v>11638</v>
      </c>
      <c r="B4640" s="12">
        <v>296</v>
      </c>
      <c r="C4640" s="8">
        <v>10757</v>
      </c>
      <c r="D4640" s="12" t="s">
        <v>6307</v>
      </c>
      <c r="E4640" s="13">
        <v>44981</v>
      </c>
      <c r="F4640" s="12" t="s">
        <v>18877</v>
      </c>
      <c r="G4640" s="12">
        <f>IF(ISNUMBER(MATCH(C4640, FACT_ORDERS!C:C, 0)), 1, 0)</f>
        <v>0</v>
      </c>
      <c r="H4640" s="12">
        <f>COUNTIF(B:B,FACT_SEARCHES[[#This Row],[WD_PRODUCTS]])</f>
        <v>106</v>
      </c>
    </row>
    <row r="4641" spans="1:8" x14ac:dyDescent="0.3">
      <c r="A4641" s="12">
        <v>11639</v>
      </c>
      <c r="B4641" s="12">
        <v>273</v>
      </c>
      <c r="C4641" s="8">
        <v>10757</v>
      </c>
      <c r="D4641" s="12" t="s">
        <v>6308</v>
      </c>
      <c r="E4641" s="13">
        <v>44981</v>
      </c>
      <c r="F4641" s="12" t="s">
        <v>18878</v>
      </c>
      <c r="G4641" s="12">
        <f>IF(ISNUMBER(MATCH(C4641, FACT_ORDERS!C:C, 0)), 1, 0)</f>
        <v>0</v>
      </c>
      <c r="H4641" s="12">
        <f>COUNTIF(B:B,FACT_SEARCHES[[#This Row],[WD_PRODUCTS]])</f>
        <v>73</v>
      </c>
    </row>
    <row r="4642" spans="1:8" x14ac:dyDescent="0.3">
      <c r="A4642" s="12">
        <v>11640</v>
      </c>
      <c r="B4642" s="12">
        <v>209</v>
      </c>
      <c r="C4642" s="8">
        <v>10053</v>
      </c>
      <c r="D4642" s="12" t="s">
        <v>6309</v>
      </c>
      <c r="E4642" s="13">
        <v>44778</v>
      </c>
      <c r="F4642" s="12" t="s">
        <v>18879</v>
      </c>
      <c r="G4642" s="12">
        <f>IF(ISNUMBER(MATCH(C4642, FACT_ORDERS!C:C, 0)), 1, 0)</f>
        <v>0</v>
      </c>
      <c r="H4642" s="12">
        <f>COUNTIF(B:B,FACT_SEARCHES[[#This Row],[WD_PRODUCTS]])</f>
        <v>91</v>
      </c>
    </row>
    <row r="4643" spans="1:8" x14ac:dyDescent="0.3">
      <c r="A4643" s="12">
        <v>11641</v>
      </c>
      <c r="B4643" s="12">
        <v>259</v>
      </c>
      <c r="C4643" s="8">
        <v>10053</v>
      </c>
      <c r="D4643" s="12" t="s">
        <v>6310</v>
      </c>
      <c r="E4643" s="13">
        <v>44778</v>
      </c>
      <c r="F4643" s="12" t="s">
        <v>18880</v>
      </c>
      <c r="G4643" s="12">
        <f>IF(ISNUMBER(MATCH(C4643, FACT_ORDERS!C:C, 0)), 1, 0)</f>
        <v>0</v>
      </c>
      <c r="H4643" s="12">
        <f>COUNTIF(B:B,FACT_SEARCHES[[#This Row],[WD_PRODUCTS]])</f>
        <v>64</v>
      </c>
    </row>
    <row r="4644" spans="1:8" x14ac:dyDescent="0.3">
      <c r="A4644" s="12">
        <v>11642</v>
      </c>
      <c r="B4644" s="12">
        <v>220</v>
      </c>
      <c r="C4644" s="8">
        <v>10053</v>
      </c>
      <c r="D4644" s="12" t="s">
        <v>6311</v>
      </c>
      <c r="E4644" s="13">
        <v>44778</v>
      </c>
      <c r="F4644" s="12" t="s">
        <v>18881</v>
      </c>
      <c r="G4644" s="12">
        <f>IF(ISNUMBER(MATCH(C4644, FACT_ORDERS!C:C, 0)), 1, 0)</f>
        <v>0</v>
      </c>
      <c r="H4644" s="12">
        <f>COUNTIF(B:B,FACT_SEARCHES[[#This Row],[WD_PRODUCTS]])</f>
        <v>60</v>
      </c>
    </row>
    <row r="4645" spans="1:8" x14ac:dyDescent="0.3">
      <c r="A4645" s="12">
        <v>11643</v>
      </c>
      <c r="B4645" s="12">
        <v>241</v>
      </c>
      <c r="C4645" s="8">
        <v>10053</v>
      </c>
      <c r="D4645" s="12" t="s">
        <v>6312</v>
      </c>
      <c r="E4645" s="13">
        <v>44778</v>
      </c>
      <c r="F4645" s="12" t="s">
        <v>4466</v>
      </c>
      <c r="G4645" s="12">
        <f>IF(ISNUMBER(MATCH(C4645, FACT_ORDERS!C:C, 0)), 1, 0)</f>
        <v>0</v>
      </c>
      <c r="H4645" s="12">
        <f>COUNTIF(B:B,FACT_SEARCHES[[#This Row],[WD_PRODUCTS]])</f>
        <v>96</v>
      </c>
    </row>
    <row r="4646" spans="1:8" x14ac:dyDescent="0.3">
      <c r="A4646" s="12">
        <v>11644</v>
      </c>
      <c r="B4646" s="12">
        <v>286</v>
      </c>
      <c r="C4646" s="8">
        <v>10279</v>
      </c>
      <c r="D4646" s="12" t="s">
        <v>6313</v>
      </c>
      <c r="E4646" s="13">
        <v>45383</v>
      </c>
      <c r="F4646" s="12" t="s">
        <v>18882</v>
      </c>
      <c r="G4646" s="12">
        <f>IF(ISNUMBER(MATCH(C4646, FACT_ORDERS!C:C, 0)), 1, 0)</f>
        <v>0</v>
      </c>
      <c r="H4646" s="12">
        <f>COUNTIF(B:B,FACT_SEARCHES[[#This Row],[WD_PRODUCTS]])</f>
        <v>71</v>
      </c>
    </row>
    <row r="4647" spans="1:8" x14ac:dyDescent="0.3">
      <c r="A4647" s="12">
        <v>11645</v>
      </c>
      <c r="B4647" s="12">
        <v>256</v>
      </c>
      <c r="C4647" s="8">
        <v>10279</v>
      </c>
      <c r="D4647" s="12" t="s">
        <v>6314</v>
      </c>
      <c r="E4647" s="13">
        <v>45383</v>
      </c>
      <c r="F4647" s="12" t="s">
        <v>4402</v>
      </c>
      <c r="G4647" s="12">
        <f>IF(ISNUMBER(MATCH(C4647, FACT_ORDERS!C:C, 0)), 1, 0)</f>
        <v>0</v>
      </c>
      <c r="H4647" s="12">
        <f>COUNTIF(B:B,FACT_SEARCHES[[#This Row],[WD_PRODUCTS]])</f>
        <v>63</v>
      </c>
    </row>
    <row r="4648" spans="1:8" x14ac:dyDescent="0.3">
      <c r="A4648" s="12">
        <v>11646</v>
      </c>
      <c r="B4648" s="12">
        <v>252</v>
      </c>
      <c r="C4648" s="8">
        <v>10279</v>
      </c>
      <c r="D4648" s="12" t="s">
        <v>6315</v>
      </c>
      <c r="E4648" s="13">
        <v>45383</v>
      </c>
      <c r="F4648" s="12" t="s">
        <v>18883</v>
      </c>
      <c r="G4648" s="12">
        <f>IF(ISNUMBER(MATCH(C4648, FACT_ORDERS!C:C, 0)), 1, 0)</f>
        <v>0</v>
      </c>
      <c r="H4648" s="12">
        <f>COUNTIF(B:B,FACT_SEARCHES[[#This Row],[WD_PRODUCTS]])</f>
        <v>64</v>
      </c>
    </row>
    <row r="4649" spans="1:8" x14ac:dyDescent="0.3">
      <c r="A4649" s="12">
        <v>11647</v>
      </c>
      <c r="B4649" s="12">
        <v>212</v>
      </c>
      <c r="C4649" s="8">
        <v>10494</v>
      </c>
      <c r="D4649" s="12" t="s">
        <v>6316</v>
      </c>
      <c r="E4649" s="13">
        <v>43832</v>
      </c>
      <c r="F4649" s="12" t="s">
        <v>18884</v>
      </c>
      <c r="G4649" s="12">
        <f>IF(ISNUMBER(MATCH(C4649, FACT_ORDERS!C:C, 0)), 1, 0)</f>
        <v>0</v>
      </c>
      <c r="H4649" s="12">
        <f>COUNTIF(B:B,FACT_SEARCHES[[#This Row],[WD_PRODUCTS]])</f>
        <v>67</v>
      </c>
    </row>
    <row r="4650" spans="1:8" x14ac:dyDescent="0.3">
      <c r="A4650" s="12">
        <v>11648</v>
      </c>
      <c r="B4650" s="12">
        <v>272</v>
      </c>
      <c r="C4650" s="8">
        <v>10494</v>
      </c>
      <c r="D4650" s="12" t="s">
        <v>6317</v>
      </c>
      <c r="E4650" s="13">
        <v>43832</v>
      </c>
      <c r="F4650" s="12" t="s">
        <v>18885</v>
      </c>
      <c r="G4650" s="12">
        <f>IF(ISNUMBER(MATCH(C4650, FACT_ORDERS!C:C, 0)), 1, 0)</f>
        <v>0</v>
      </c>
      <c r="H4650" s="12">
        <f>COUNTIF(B:B,FACT_SEARCHES[[#This Row],[WD_PRODUCTS]])</f>
        <v>39</v>
      </c>
    </row>
    <row r="4651" spans="1:8" x14ac:dyDescent="0.3">
      <c r="A4651" s="12">
        <v>11649</v>
      </c>
      <c r="B4651" s="12">
        <v>290</v>
      </c>
      <c r="C4651" s="8">
        <v>10527</v>
      </c>
      <c r="D4651" s="12" t="s">
        <v>6318</v>
      </c>
      <c r="E4651" s="13">
        <v>44869</v>
      </c>
      <c r="F4651" s="12" t="s">
        <v>18886</v>
      </c>
      <c r="G4651" s="12">
        <f>IF(ISNUMBER(MATCH(C4651, FACT_ORDERS!C:C, 0)), 1, 0)</f>
        <v>1</v>
      </c>
      <c r="H4651" s="12">
        <f>COUNTIF(B:B,FACT_SEARCHES[[#This Row],[WD_PRODUCTS]])</f>
        <v>47</v>
      </c>
    </row>
    <row r="4652" spans="1:8" x14ac:dyDescent="0.3">
      <c r="A4652" s="12">
        <v>11650</v>
      </c>
      <c r="B4652" s="12">
        <v>268</v>
      </c>
      <c r="C4652" s="8">
        <v>10527</v>
      </c>
      <c r="D4652" s="12" t="s">
        <v>6319</v>
      </c>
      <c r="E4652" s="13">
        <v>44869</v>
      </c>
      <c r="F4652" s="12" t="s">
        <v>18887</v>
      </c>
      <c r="G4652" s="12">
        <f>IF(ISNUMBER(MATCH(C4652, FACT_ORDERS!C:C, 0)), 1, 0)</f>
        <v>1</v>
      </c>
      <c r="H4652" s="12">
        <f>COUNTIF(B:B,FACT_SEARCHES[[#This Row],[WD_PRODUCTS]])</f>
        <v>78</v>
      </c>
    </row>
    <row r="4653" spans="1:8" x14ac:dyDescent="0.3">
      <c r="A4653" s="12">
        <v>11651</v>
      </c>
      <c r="B4653" s="12">
        <v>230</v>
      </c>
      <c r="C4653" s="8">
        <v>10527</v>
      </c>
      <c r="D4653" s="12" t="s">
        <v>6320</v>
      </c>
      <c r="E4653" s="13">
        <v>44869</v>
      </c>
      <c r="F4653" s="12" t="s">
        <v>18888</v>
      </c>
      <c r="G4653" s="12">
        <f>IF(ISNUMBER(MATCH(C4653, FACT_ORDERS!C:C, 0)), 1, 0)</f>
        <v>1</v>
      </c>
      <c r="H4653" s="12">
        <f>COUNTIF(B:B,FACT_SEARCHES[[#This Row],[WD_PRODUCTS]])</f>
        <v>74</v>
      </c>
    </row>
    <row r="4654" spans="1:8" x14ac:dyDescent="0.3">
      <c r="A4654" s="12">
        <v>11652</v>
      </c>
      <c r="B4654" s="12">
        <v>261</v>
      </c>
      <c r="C4654" s="8">
        <v>10527</v>
      </c>
      <c r="D4654" s="12" t="s">
        <v>6321</v>
      </c>
      <c r="E4654" s="13">
        <v>44869</v>
      </c>
      <c r="F4654" s="12" t="s">
        <v>13556</v>
      </c>
      <c r="G4654" s="12">
        <f>IF(ISNUMBER(MATCH(C4654, FACT_ORDERS!C:C, 0)), 1, 0)</f>
        <v>1</v>
      </c>
      <c r="H4654" s="12">
        <f>COUNTIF(B:B,FACT_SEARCHES[[#This Row],[WD_PRODUCTS]])</f>
        <v>77</v>
      </c>
    </row>
    <row r="4655" spans="1:8" x14ac:dyDescent="0.3">
      <c r="A4655" s="12">
        <v>11653</v>
      </c>
      <c r="B4655" s="12">
        <v>299</v>
      </c>
      <c r="C4655" s="8">
        <v>10172</v>
      </c>
      <c r="D4655" s="12" t="s">
        <v>6322</v>
      </c>
      <c r="E4655" s="13">
        <v>44663</v>
      </c>
      <c r="F4655" s="12" t="s">
        <v>18889</v>
      </c>
      <c r="G4655" s="12">
        <f>IF(ISNUMBER(MATCH(C4655, FACT_ORDERS!C:C, 0)), 1, 0)</f>
        <v>1</v>
      </c>
      <c r="H4655" s="12">
        <f>COUNTIF(B:B,FACT_SEARCHES[[#This Row],[WD_PRODUCTS]])</f>
        <v>125</v>
      </c>
    </row>
    <row r="4656" spans="1:8" x14ac:dyDescent="0.3">
      <c r="A4656" s="12">
        <v>11654</v>
      </c>
      <c r="B4656" s="12">
        <v>254</v>
      </c>
      <c r="C4656" s="8">
        <v>10172</v>
      </c>
      <c r="D4656" s="12" t="s">
        <v>6323</v>
      </c>
      <c r="E4656" s="13">
        <v>44663</v>
      </c>
      <c r="F4656" s="12" t="s">
        <v>18890</v>
      </c>
      <c r="G4656" s="12">
        <f>IF(ISNUMBER(MATCH(C4656, FACT_ORDERS!C:C, 0)), 1, 0)</f>
        <v>1</v>
      </c>
      <c r="H4656" s="12">
        <f>COUNTIF(B:B,FACT_SEARCHES[[#This Row],[WD_PRODUCTS]])</f>
        <v>77</v>
      </c>
    </row>
    <row r="4657" spans="1:8" x14ac:dyDescent="0.3">
      <c r="A4657" s="12">
        <v>11655</v>
      </c>
      <c r="B4657" s="12">
        <v>288</v>
      </c>
      <c r="C4657" s="8">
        <v>10172</v>
      </c>
      <c r="D4657" s="12" t="s">
        <v>6324</v>
      </c>
      <c r="E4657" s="13">
        <v>44663</v>
      </c>
      <c r="F4657" s="12" t="s">
        <v>18891</v>
      </c>
      <c r="G4657" s="12">
        <f>IF(ISNUMBER(MATCH(C4657, FACT_ORDERS!C:C, 0)), 1, 0)</f>
        <v>1</v>
      </c>
      <c r="H4657" s="12">
        <f>COUNTIF(B:B,FACT_SEARCHES[[#This Row],[WD_PRODUCTS]])</f>
        <v>106</v>
      </c>
    </row>
    <row r="4658" spans="1:8" x14ac:dyDescent="0.3">
      <c r="A4658" s="12">
        <v>11656</v>
      </c>
      <c r="B4658" s="12">
        <v>204</v>
      </c>
      <c r="C4658" s="8">
        <v>10650</v>
      </c>
      <c r="D4658" s="12" t="s">
        <v>6325</v>
      </c>
      <c r="E4658" s="13">
        <v>44431</v>
      </c>
      <c r="F4658" s="12" t="s">
        <v>18892</v>
      </c>
      <c r="G4658" s="12">
        <f>IF(ISNUMBER(MATCH(C4658, FACT_ORDERS!C:C, 0)), 1, 0)</f>
        <v>1</v>
      </c>
      <c r="H4658" s="12">
        <f>COUNTIF(B:B,FACT_SEARCHES[[#This Row],[WD_PRODUCTS]])</f>
        <v>139</v>
      </c>
    </row>
    <row r="4659" spans="1:8" x14ac:dyDescent="0.3">
      <c r="A4659" s="12">
        <v>11657</v>
      </c>
      <c r="B4659" s="12">
        <v>289</v>
      </c>
      <c r="C4659" s="8">
        <v>10650</v>
      </c>
      <c r="D4659" s="12" t="s">
        <v>6326</v>
      </c>
      <c r="E4659" s="13">
        <v>44431</v>
      </c>
      <c r="F4659" s="12" t="s">
        <v>18893</v>
      </c>
      <c r="G4659" s="12">
        <f>IF(ISNUMBER(MATCH(C4659, FACT_ORDERS!C:C, 0)), 1, 0)</f>
        <v>1</v>
      </c>
      <c r="H4659" s="12">
        <f>COUNTIF(B:B,FACT_SEARCHES[[#This Row],[WD_PRODUCTS]])</f>
        <v>56</v>
      </c>
    </row>
    <row r="4660" spans="1:8" x14ac:dyDescent="0.3">
      <c r="A4660" s="12">
        <v>11658</v>
      </c>
      <c r="B4660" s="12">
        <v>299</v>
      </c>
      <c r="C4660" s="8">
        <v>10917</v>
      </c>
      <c r="D4660" s="12" t="s">
        <v>6327</v>
      </c>
      <c r="E4660" s="13">
        <v>44959</v>
      </c>
      <c r="F4660" s="12" t="s">
        <v>18894</v>
      </c>
      <c r="G4660" s="12">
        <f>IF(ISNUMBER(MATCH(C4660, FACT_ORDERS!C:C, 0)), 1, 0)</f>
        <v>0</v>
      </c>
      <c r="H4660" s="12">
        <f>COUNTIF(B:B,FACT_SEARCHES[[#This Row],[WD_PRODUCTS]])</f>
        <v>125</v>
      </c>
    </row>
    <row r="4661" spans="1:8" x14ac:dyDescent="0.3">
      <c r="A4661" s="12">
        <v>11659</v>
      </c>
      <c r="B4661" s="12">
        <v>229</v>
      </c>
      <c r="C4661" s="8">
        <v>10917</v>
      </c>
      <c r="D4661" s="12" t="s">
        <v>6328</v>
      </c>
      <c r="E4661" s="13">
        <v>44959</v>
      </c>
      <c r="F4661" s="12" t="s">
        <v>18895</v>
      </c>
      <c r="G4661" s="12">
        <f>IF(ISNUMBER(MATCH(C4661, FACT_ORDERS!C:C, 0)), 1, 0)</f>
        <v>0</v>
      </c>
      <c r="H4661" s="12">
        <f>COUNTIF(B:B,FACT_SEARCHES[[#This Row],[WD_PRODUCTS]])</f>
        <v>42</v>
      </c>
    </row>
    <row r="4662" spans="1:8" x14ac:dyDescent="0.3">
      <c r="A4662" s="12">
        <v>11660</v>
      </c>
      <c r="B4662" s="12">
        <v>206</v>
      </c>
      <c r="C4662" s="8">
        <v>10647</v>
      </c>
      <c r="D4662" s="12" t="s">
        <v>6329</v>
      </c>
      <c r="E4662" s="13">
        <v>45199</v>
      </c>
      <c r="F4662" s="12" t="s">
        <v>18896</v>
      </c>
      <c r="G4662" s="12">
        <f>IF(ISNUMBER(MATCH(C4662, FACT_ORDERS!C:C, 0)), 1, 0)</f>
        <v>1</v>
      </c>
      <c r="H4662" s="12">
        <f>COUNTIF(B:B,FACT_SEARCHES[[#This Row],[WD_PRODUCTS]])</f>
        <v>54</v>
      </c>
    </row>
    <row r="4663" spans="1:8" x14ac:dyDescent="0.3">
      <c r="A4663" s="12">
        <v>11661</v>
      </c>
      <c r="B4663" s="12">
        <v>293</v>
      </c>
      <c r="C4663" s="8">
        <v>10647</v>
      </c>
      <c r="D4663" s="12" t="s">
        <v>6330</v>
      </c>
      <c r="E4663" s="13">
        <v>45199</v>
      </c>
      <c r="F4663" s="12" t="s">
        <v>18897</v>
      </c>
      <c r="G4663" s="12">
        <f>IF(ISNUMBER(MATCH(C4663, FACT_ORDERS!C:C, 0)), 1, 0)</f>
        <v>1</v>
      </c>
      <c r="H4663" s="12">
        <f>COUNTIF(B:B,FACT_SEARCHES[[#This Row],[WD_PRODUCTS]])</f>
        <v>70</v>
      </c>
    </row>
    <row r="4664" spans="1:8" x14ac:dyDescent="0.3">
      <c r="A4664" s="12">
        <v>11662</v>
      </c>
      <c r="B4664" s="12">
        <v>218</v>
      </c>
      <c r="C4664" s="8">
        <v>10647</v>
      </c>
      <c r="D4664" s="12" t="s">
        <v>6331</v>
      </c>
      <c r="E4664" s="13">
        <v>45199</v>
      </c>
      <c r="F4664" s="12" t="s">
        <v>18898</v>
      </c>
      <c r="G4664" s="12">
        <f>IF(ISNUMBER(MATCH(C4664, FACT_ORDERS!C:C, 0)), 1, 0)</f>
        <v>1</v>
      </c>
      <c r="H4664" s="12">
        <f>COUNTIF(B:B,FACT_SEARCHES[[#This Row],[WD_PRODUCTS]])</f>
        <v>39</v>
      </c>
    </row>
    <row r="4665" spans="1:8" x14ac:dyDescent="0.3">
      <c r="A4665" s="12">
        <v>11663</v>
      </c>
      <c r="B4665" s="12">
        <v>298</v>
      </c>
      <c r="C4665" s="8">
        <v>10647</v>
      </c>
      <c r="D4665" s="12" t="s">
        <v>6332</v>
      </c>
      <c r="E4665" s="13">
        <v>45199</v>
      </c>
      <c r="F4665" s="12" t="s">
        <v>18899</v>
      </c>
      <c r="G4665" s="12">
        <f>IF(ISNUMBER(MATCH(C4665, FACT_ORDERS!C:C, 0)), 1, 0)</f>
        <v>1</v>
      </c>
      <c r="H4665" s="12">
        <f>COUNTIF(B:B,FACT_SEARCHES[[#This Row],[WD_PRODUCTS]])</f>
        <v>79</v>
      </c>
    </row>
    <row r="4666" spans="1:8" x14ac:dyDescent="0.3">
      <c r="A4666" s="12">
        <v>11664</v>
      </c>
      <c r="B4666" s="12">
        <v>235</v>
      </c>
      <c r="C4666" s="8">
        <v>10590</v>
      </c>
      <c r="D4666" s="12" t="s">
        <v>6333</v>
      </c>
      <c r="E4666" s="13">
        <v>45426</v>
      </c>
      <c r="F4666" s="12" t="s">
        <v>18900</v>
      </c>
      <c r="G4666" s="12">
        <f>IF(ISNUMBER(MATCH(C4666, FACT_ORDERS!C:C, 0)), 1, 0)</f>
        <v>0</v>
      </c>
      <c r="H4666" s="12">
        <f>COUNTIF(B:B,FACT_SEARCHES[[#This Row],[WD_PRODUCTS]])</f>
        <v>58</v>
      </c>
    </row>
    <row r="4667" spans="1:8" x14ac:dyDescent="0.3">
      <c r="A4667" s="12">
        <v>11665</v>
      </c>
      <c r="B4667" s="12">
        <v>219</v>
      </c>
      <c r="C4667" s="8">
        <v>10590</v>
      </c>
      <c r="D4667" s="12" t="s">
        <v>6334</v>
      </c>
      <c r="E4667" s="13">
        <v>45426</v>
      </c>
      <c r="F4667" s="12" t="s">
        <v>18901</v>
      </c>
      <c r="G4667" s="12">
        <f>IF(ISNUMBER(MATCH(C4667, FACT_ORDERS!C:C, 0)), 1, 0)</f>
        <v>0</v>
      </c>
      <c r="H4667" s="12">
        <f>COUNTIF(B:B,FACT_SEARCHES[[#This Row],[WD_PRODUCTS]])</f>
        <v>83</v>
      </c>
    </row>
    <row r="4668" spans="1:8" x14ac:dyDescent="0.3">
      <c r="A4668" s="12">
        <v>11666</v>
      </c>
      <c r="B4668" s="12">
        <v>258</v>
      </c>
      <c r="C4668" s="8">
        <v>10651</v>
      </c>
      <c r="D4668" s="12" t="s">
        <v>6335</v>
      </c>
      <c r="E4668" s="13">
        <v>45529</v>
      </c>
      <c r="F4668" s="12" t="s">
        <v>18902</v>
      </c>
      <c r="G4668" s="12">
        <f>IF(ISNUMBER(MATCH(C4668, FACT_ORDERS!C:C, 0)), 1, 0)</f>
        <v>0</v>
      </c>
      <c r="H4668" s="12">
        <f>COUNTIF(B:B,FACT_SEARCHES[[#This Row],[WD_PRODUCTS]])</f>
        <v>57</v>
      </c>
    </row>
    <row r="4669" spans="1:8" x14ac:dyDescent="0.3">
      <c r="A4669" s="12">
        <v>11667</v>
      </c>
      <c r="B4669" s="12">
        <v>211</v>
      </c>
      <c r="C4669" s="8">
        <v>10651</v>
      </c>
      <c r="D4669" s="12" t="s">
        <v>6336</v>
      </c>
      <c r="E4669" s="13">
        <v>45529</v>
      </c>
      <c r="F4669" s="12" t="s">
        <v>18903</v>
      </c>
      <c r="G4669" s="12">
        <f>IF(ISNUMBER(MATCH(C4669, FACT_ORDERS!C:C, 0)), 1, 0)</f>
        <v>0</v>
      </c>
      <c r="H4669" s="12">
        <f>COUNTIF(B:B,FACT_SEARCHES[[#This Row],[WD_PRODUCTS]])</f>
        <v>65</v>
      </c>
    </row>
    <row r="4670" spans="1:8" x14ac:dyDescent="0.3">
      <c r="A4670" s="12">
        <v>11668</v>
      </c>
      <c r="B4670" s="12">
        <v>288</v>
      </c>
      <c r="C4670" s="8">
        <v>10651</v>
      </c>
      <c r="D4670" s="12" t="s">
        <v>6337</v>
      </c>
      <c r="E4670" s="13">
        <v>45529</v>
      </c>
      <c r="F4670" s="12" t="s">
        <v>18904</v>
      </c>
      <c r="G4670" s="12">
        <f>IF(ISNUMBER(MATCH(C4670, FACT_ORDERS!C:C, 0)), 1, 0)</f>
        <v>0</v>
      </c>
      <c r="H4670" s="12">
        <f>COUNTIF(B:B,FACT_SEARCHES[[#This Row],[WD_PRODUCTS]])</f>
        <v>106</v>
      </c>
    </row>
    <row r="4671" spans="1:8" x14ac:dyDescent="0.3">
      <c r="A4671" s="12">
        <v>11669</v>
      </c>
      <c r="B4671" s="12">
        <v>244</v>
      </c>
      <c r="C4671" s="8">
        <v>10330</v>
      </c>
      <c r="D4671" s="12" t="s">
        <v>6338</v>
      </c>
      <c r="E4671" s="13">
        <v>45130</v>
      </c>
      <c r="F4671" s="12" t="s">
        <v>18905</v>
      </c>
      <c r="G4671" s="12">
        <f>IF(ISNUMBER(MATCH(C4671, FACT_ORDERS!C:C, 0)), 1, 0)</f>
        <v>1</v>
      </c>
      <c r="H4671" s="12">
        <f>COUNTIF(B:B,FACT_SEARCHES[[#This Row],[WD_PRODUCTS]])</f>
        <v>59</v>
      </c>
    </row>
    <row r="4672" spans="1:8" x14ac:dyDescent="0.3">
      <c r="A4672" s="12">
        <v>11670</v>
      </c>
      <c r="B4672" s="12">
        <v>220</v>
      </c>
      <c r="C4672" s="8">
        <v>10330</v>
      </c>
      <c r="D4672" s="12" t="s">
        <v>6339</v>
      </c>
      <c r="E4672" s="13">
        <v>45130</v>
      </c>
      <c r="F4672" s="12" t="s">
        <v>18906</v>
      </c>
      <c r="G4672" s="12">
        <f>IF(ISNUMBER(MATCH(C4672, FACT_ORDERS!C:C, 0)), 1, 0)</f>
        <v>1</v>
      </c>
      <c r="H4672" s="12">
        <f>COUNTIF(B:B,FACT_SEARCHES[[#This Row],[WD_PRODUCTS]])</f>
        <v>60</v>
      </c>
    </row>
    <row r="4673" spans="1:8" x14ac:dyDescent="0.3">
      <c r="A4673" s="12">
        <v>11671</v>
      </c>
      <c r="B4673" s="12">
        <v>254</v>
      </c>
      <c r="C4673" s="8">
        <v>10330</v>
      </c>
      <c r="D4673" s="12" t="s">
        <v>6340</v>
      </c>
      <c r="E4673" s="13">
        <v>45130</v>
      </c>
      <c r="F4673" s="12" t="s">
        <v>18907</v>
      </c>
      <c r="G4673" s="12">
        <f>IF(ISNUMBER(MATCH(C4673, FACT_ORDERS!C:C, 0)), 1, 0)</f>
        <v>1</v>
      </c>
      <c r="H4673" s="12">
        <f>COUNTIF(B:B,FACT_SEARCHES[[#This Row],[WD_PRODUCTS]])</f>
        <v>77</v>
      </c>
    </row>
    <row r="4674" spans="1:8" x14ac:dyDescent="0.3">
      <c r="A4674" s="12">
        <v>11672</v>
      </c>
      <c r="B4674" s="12">
        <v>227</v>
      </c>
      <c r="C4674" s="8">
        <v>10330</v>
      </c>
      <c r="D4674" s="12" t="s">
        <v>6341</v>
      </c>
      <c r="E4674" s="13">
        <v>45130</v>
      </c>
      <c r="F4674" s="12" t="s">
        <v>18908</v>
      </c>
      <c r="G4674" s="12">
        <f>IF(ISNUMBER(MATCH(C4674, FACT_ORDERS!C:C, 0)), 1, 0)</f>
        <v>1</v>
      </c>
      <c r="H4674" s="12">
        <f>COUNTIF(B:B,FACT_SEARCHES[[#This Row],[WD_PRODUCTS]])</f>
        <v>93</v>
      </c>
    </row>
    <row r="4675" spans="1:8" x14ac:dyDescent="0.3">
      <c r="A4675" s="12">
        <v>11673</v>
      </c>
      <c r="B4675" s="12">
        <v>253</v>
      </c>
      <c r="C4675" s="8">
        <v>10131</v>
      </c>
      <c r="D4675" s="12" t="s">
        <v>6342</v>
      </c>
      <c r="E4675" s="13">
        <v>45305</v>
      </c>
      <c r="F4675" s="12" t="s">
        <v>18909</v>
      </c>
      <c r="G4675" s="12">
        <f>IF(ISNUMBER(MATCH(C4675, FACT_ORDERS!C:C, 0)), 1, 0)</f>
        <v>0</v>
      </c>
      <c r="H4675" s="12">
        <f>COUNTIF(B:B,FACT_SEARCHES[[#This Row],[WD_PRODUCTS]])</f>
        <v>78</v>
      </c>
    </row>
    <row r="4676" spans="1:8" x14ac:dyDescent="0.3">
      <c r="A4676" s="12">
        <v>11674</v>
      </c>
      <c r="B4676" s="12">
        <v>297</v>
      </c>
      <c r="C4676" s="8">
        <v>10131</v>
      </c>
      <c r="D4676" s="12" t="s">
        <v>6343</v>
      </c>
      <c r="E4676" s="13">
        <v>45305</v>
      </c>
      <c r="F4676" s="12" t="s">
        <v>12650</v>
      </c>
      <c r="G4676" s="12">
        <f>IF(ISNUMBER(MATCH(C4676, FACT_ORDERS!C:C, 0)), 1, 0)</f>
        <v>0</v>
      </c>
      <c r="H4676" s="12">
        <f>COUNTIF(B:B,FACT_SEARCHES[[#This Row],[WD_PRODUCTS]])</f>
        <v>64</v>
      </c>
    </row>
    <row r="4677" spans="1:8" x14ac:dyDescent="0.3">
      <c r="A4677" s="12">
        <v>11675</v>
      </c>
      <c r="B4677" s="12">
        <v>267</v>
      </c>
      <c r="C4677" s="8">
        <v>10131</v>
      </c>
      <c r="D4677" s="12" t="s">
        <v>6344</v>
      </c>
      <c r="E4677" s="13">
        <v>45305</v>
      </c>
      <c r="F4677" s="12" t="s">
        <v>18910</v>
      </c>
      <c r="G4677" s="12">
        <f>IF(ISNUMBER(MATCH(C4677, FACT_ORDERS!C:C, 0)), 1, 0)</f>
        <v>0</v>
      </c>
      <c r="H4677" s="12">
        <f>COUNTIF(B:B,FACT_SEARCHES[[#This Row],[WD_PRODUCTS]])</f>
        <v>82</v>
      </c>
    </row>
    <row r="4678" spans="1:8" x14ac:dyDescent="0.3">
      <c r="A4678" s="12">
        <v>11676</v>
      </c>
      <c r="B4678" s="12">
        <v>263</v>
      </c>
      <c r="C4678" s="8">
        <v>10131</v>
      </c>
      <c r="D4678" s="12" t="s">
        <v>6345</v>
      </c>
      <c r="E4678" s="13">
        <v>45305</v>
      </c>
      <c r="F4678" s="12" t="s">
        <v>18911</v>
      </c>
      <c r="G4678" s="12">
        <f>IF(ISNUMBER(MATCH(C4678, FACT_ORDERS!C:C, 0)), 1, 0)</f>
        <v>0</v>
      </c>
      <c r="H4678" s="12">
        <f>COUNTIF(B:B,FACT_SEARCHES[[#This Row],[WD_PRODUCTS]])</f>
        <v>108</v>
      </c>
    </row>
    <row r="4679" spans="1:8" x14ac:dyDescent="0.3">
      <c r="A4679" s="12">
        <v>11677</v>
      </c>
      <c r="B4679" s="12">
        <v>243</v>
      </c>
      <c r="C4679" s="8">
        <v>10777</v>
      </c>
      <c r="D4679" s="12" t="s">
        <v>6346</v>
      </c>
      <c r="E4679" s="13">
        <v>44883</v>
      </c>
      <c r="F4679" s="12" t="s">
        <v>18912</v>
      </c>
      <c r="G4679" s="12">
        <f>IF(ISNUMBER(MATCH(C4679, FACT_ORDERS!C:C, 0)), 1, 0)</f>
        <v>1</v>
      </c>
      <c r="H4679" s="12">
        <f>COUNTIF(B:B,FACT_SEARCHES[[#This Row],[WD_PRODUCTS]])</f>
        <v>70</v>
      </c>
    </row>
    <row r="4680" spans="1:8" x14ac:dyDescent="0.3">
      <c r="A4680" s="12">
        <v>11678</v>
      </c>
      <c r="B4680" s="12">
        <v>232</v>
      </c>
      <c r="C4680" s="8">
        <v>10777</v>
      </c>
      <c r="D4680" s="12" t="s">
        <v>6347</v>
      </c>
      <c r="E4680" s="13">
        <v>44883</v>
      </c>
      <c r="F4680" s="12" t="s">
        <v>14724</v>
      </c>
      <c r="G4680" s="12">
        <f>IF(ISNUMBER(MATCH(C4680, FACT_ORDERS!C:C, 0)), 1, 0)</f>
        <v>1</v>
      </c>
      <c r="H4680" s="12">
        <f>COUNTIF(B:B,FACT_SEARCHES[[#This Row],[WD_PRODUCTS]])</f>
        <v>69</v>
      </c>
    </row>
    <row r="4681" spans="1:8" x14ac:dyDescent="0.3">
      <c r="A4681" s="12">
        <v>11679</v>
      </c>
      <c r="B4681" s="12">
        <v>280</v>
      </c>
      <c r="C4681" s="8">
        <v>10777</v>
      </c>
      <c r="D4681" s="12" t="s">
        <v>6348</v>
      </c>
      <c r="E4681" s="13">
        <v>44883</v>
      </c>
      <c r="F4681" s="12" t="s">
        <v>18913</v>
      </c>
      <c r="G4681" s="12">
        <f>IF(ISNUMBER(MATCH(C4681, FACT_ORDERS!C:C, 0)), 1, 0)</f>
        <v>1</v>
      </c>
      <c r="H4681" s="12">
        <f>COUNTIF(B:B,FACT_SEARCHES[[#This Row],[WD_PRODUCTS]])</f>
        <v>40</v>
      </c>
    </row>
    <row r="4682" spans="1:8" x14ac:dyDescent="0.3">
      <c r="A4682" s="12">
        <v>11680</v>
      </c>
      <c r="B4682" s="12">
        <v>250</v>
      </c>
      <c r="C4682" s="8">
        <v>10268</v>
      </c>
      <c r="D4682" s="12" t="s">
        <v>6349</v>
      </c>
      <c r="E4682" s="13">
        <v>45492</v>
      </c>
      <c r="F4682" s="12" t="s">
        <v>16489</v>
      </c>
      <c r="G4682" s="12">
        <f>IF(ISNUMBER(MATCH(C4682, FACT_ORDERS!C:C, 0)), 1, 0)</f>
        <v>1</v>
      </c>
      <c r="H4682" s="12">
        <f>COUNTIF(B:B,FACT_SEARCHES[[#This Row],[WD_PRODUCTS]])</f>
        <v>65</v>
      </c>
    </row>
    <row r="4683" spans="1:8" x14ac:dyDescent="0.3">
      <c r="A4683" s="12">
        <v>11681</v>
      </c>
      <c r="B4683" s="12">
        <v>200</v>
      </c>
      <c r="C4683" s="8">
        <v>10268</v>
      </c>
      <c r="D4683" s="12" t="s">
        <v>6350</v>
      </c>
      <c r="E4683" s="13">
        <v>45492</v>
      </c>
      <c r="F4683" s="12" t="s">
        <v>18914</v>
      </c>
      <c r="G4683" s="12">
        <f>IF(ISNUMBER(MATCH(C4683, FACT_ORDERS!C:C, 0)), 1, 0)</f>
        <v>1</v>
      </c>
      <c r="H4683" s="12">
        <f>COUNTIF(B:B,FACT_SEARCHES[[#This Row],[WD_PRODUCTS]])</f>
        <v>81</v>
      </c>
    </row>
    <row r="4684" spans="1:8" x14ac:dyDescent="0.3">
      <c r="A4684" s="12">
        <v>11682</v>
      </c>
      <c r="B4684" s="12">
        <v>243</v>
      </c>
      <c r="C4684" s="8">
        <v>10268</v>
      </c>
      <c r="D4684" s="12" t="s">
        <v>6351</v>
      </c>
      <c r="E4684" s="13">
        <v>45492</v>
      </c>
      <c r="F4684" s="12" t="s">
        <v>18915</v>
      </c>
      <c r="G4684" s="12">
        <f>IF(ISNUMBER(MATCH(C4684, FACT_ORDERS!C:C, 0)), 1, 0)</f>
        <v>1</v>
      </c>
      <c r="H4684" s="12">
        <f>COUNTIF(B:B,FACT_SEARCHES[[#This Row],[WD_PRODUCTS]])</f>
        <v>70</v>
      </c>
    </row>
    <row r="4685" spans="1:8" x14ac:dyDescent="0.3">
      <c r="A4685" s="12">
        <v>11683</v>
      </c>
      <c r="B4685" s="12">
        <v>210</v>
      </c>
      <c r="C4685" s="8">
        <v>10625</v>
      </c>
      <c r="D4685" s="12" t="s">
        <v>6352</v>
      </c>
      <c r="E4685" s="13">
        <v>45425</v>
      </c>
      <c r="F4685" s="12" t="s">
        <v>18916</v>
      </c>
      <c r="G4685" s="12">
        <f>IF(ISNUMBER(MATCH(C4685, FACT_ORDERS!C:C, 0)), 1, 0)</f>
        <v>1</v>
      </c>
      <c r="H4685" s="12">
        <f>COUNTIF(B:B,FACT_SEARCHES[[#This Row],[WD_PRODUCTS]])</f>
        <v>77</v>
      </c>
    </row>
    <row r="4686" spans="1:8" x14ac:dyDescent="0.3">
      <c r="A4686" s="12">
        <v>11684</v>
      </c>
      <c r="B4686" s="12">
        <v>201</v>
      </c>
      <c r="C4686" s="8">
        <v>10625</v>
      </c>
      <c r="D4686" s="12" t="s">
        <v>6353</v>
      </c>
      <c r="E4686" s="13">
        <v>45425</v>
      </c>
      <c r="F4686" s="12" t="s">
        <v>3693</v>
      </c>
      <c r="G4686" s="12">
        <f>IF(ISNUMBER(MATCH(C4686, FACT_ORDERS!C:C, 0)), 1, 0)</f>
        <v>1</v>
      </c>
      <c r="H4686" s="12">
        <f>COUNTIF(B:B,FACT_SEARCHES[[#This Row],[WD_PRODUCTS]])</f>
        <v>65</v>
      </c>
    </row>
    <row r="4687" spans="1:8" x14ac:dyDescent="0.3">
      <c r="A4687" s="12">
        <v>11685</v>
      </c>
      <c r="B4687" s="12">
        <v>286</v>
      </c>
      <c r="C4687" s="8">
        <v>10213</v>
      </c>
      <c r="D4687" s="12" t="s">
        <v>6354</v>
      </c>
      <c r="E4687" s="13">
        <v>45214</v>
      </c>
      <c r="F4687" s="12" t="s">
        <v>18917</v>
      </c>
      <c r="G4687" s="12">
        <f>IF(ISNUMBER(MATCH(C4687, FACT_ORDERS!C:C, 0)), 1, 0)</f>
        <v>0</v>
      </c>
      <c r="H4687" s="12">
        <f>COUNTIF(B:B,FACT_SEARCHES[[#This Row],[WD_PRODUCTS]])</f>
        <v>71</v>
      </c>
    </row>
    <row r="4688" spans="1:8" x14ac:dyDescent="0.3">
      <c r="A4688" s="12">
        <v>11686</v>
      </c>
      <c r="B4688" s="12">
        <v>267</v>
      </c>
      <c r="C4688" s="8">
        <v>10213</v>
      </c>
      <c r="D4688" s="12" t="s">
        <v>6355</v>
      </c>
      <c r="E4688" s="13">
        <v>45214</v>
      </c>
      <c r="F4688" s="12" t="s">
        <v>18918</v>
      </c>
      <c r="G4688" s="12">
        <f>IF(ISNUMBER(MATCH(C4688, FACT_ORDERS!C:C, 0)), 1, 0)</f>
        <v>0</v>
      </c>
      <c r="H4688" s="12">
        <f>COUNTIF(B:B,FACT_SEARCHES[[#This Row],[WD_PRODUCTS]])</f>
        <v>82</v>
      </c>
    </row>
    <row r="4689" spans="1:8" x14ac:dyDescent="0.3">
      <c r="A4689" s="12">
        <v>11687</v>
      </c>
      <c r="B4689" s="12">
        <v>246</v>
      </c>
      <c r="C4689" s="8">
        <v>10915</v>
      </c>
      <c r="D4689" s="12" t="s">
        <v>6356</v>
      </c>
      <c r="E4689" s="13">
        <v>45206</v>
      </c>
      <c r="F4689" s="12" t="s">
        <v>18919</v>
      </c>
      <c r="G4689" s="12">
        <f>IF(ISNUMBER(MATCH(C4689, FACT_ORDERS!C:C, 0)), 1, 0)</f>
        <v>0</v>
      </c>
      <c r="H4689" s="12">
        <f>COUNTIF(B:B,FACT_SEARCHES[[#This Row],[WD_PRODUCTS]])</f>
        <v>55</v>
      </c>
    </row>
    <row r="4690" spans="1:8" x14ac:dyDescent="0.3">
      <c r="A4690" s="12">
        <v>11688</v>
      </c>
      <c r="B4690" s="12">
        <v>267</v>
      </c>
      <c r="C4690" s="8">
        <v>10915</v>
      </c>
      <c r="D4690" s="12" t="s">
        <v>6357</v>
      </c>
      <c r="E4690" s="13">
        <v>45206</v>
      </c>
      <c r="F4690" s="12" t="s">
        <v>18920</v>
      </c>
      <c r="G4690" s="12">
        <f>IF(ISNUMBER(MATCH(C4690, FACT_ORDERS!C:C, 0)), 1, 0)</f>
        <v>0</v>
      </c>
      <c r="H4690" s="12">
        <f>COUNTIF(B:B,FACT_SEARCHES[[#This Row],[WD_PRODUCTS]])</f>
        <v>82</v>
      </c>
    </row>
    <row r="4691" spans="1:8" x14ac:dyDescent="0.3">
      <c r="A4691" s="12">
        <v>11689</v>
      </c>
      <c r="B4691" s="12">
        <v>261</v>
      </c>
      <c r="C4691" s="8">
        <v>10915</v>
      </c>
      <c r="D4691" s="12" t="s">
        <v>6358</v>
      </c>
      <c r="E4691" s="13">
        <v>45206</v>
      </c>
      <c r="F4691" s="12" t="s">
        <v>18921</v>
      </c>
      <c r="G4691" s="12">
        <f>IF(ISNUMBER(MATCH(C4691, FACT_ORDERS!C:C, 0)), 1, 0)</f>
        <v>0</v>
      </c>
      <c r="H4691" s="12">
        <f>COUNTIF(B:B,FACT_SEARCHES[[#This Row],[WD_PRODUCTS]])</f>
        <v>77</v>
      </c>
    </row>
    <row r="4692" spans="1:8" x14ac:dyDescent="0.3">
      <c r="A4692" s="12">
        <v>11690</v>
      </c>
      <c r="B4692" s="12">
        <v>241</v>
      </c>
      <c r="C4692" s="8">
        <v>10915</v>
      </c>
      <c r="D4692" s="12" t="s">
        <v>6359</v>
      </c>
      <c r="E4692" s="13">
        <v>45206</v>
      </c>
      <c r="F4692" s="12" t="s">
        <v>18922</v>
      </c>
      <c r="G4692" s="12">
        <f>IF(ISNUMBER(MATCH(C4692, FACT_ORDERS!C:C, 0)), 1, 0)</f>
        <v>0</v>
      </c>
      <c r="H4692" s="12">
        <f>COUNTIF(B:B,FACT_SEARCHES[[#This Row],[WD_PRODUCTS]])</f>
        <v>96</v>
      </c>
    </row>
    <row r="4693" spans="1:8" x14ac:dyDescent="0.3">
      <c r="A4693" s="12">
        <v>11691</v>
      </c>
      <c r="B4693" s="12">
        <v>214</v>
      </c>
      <c r="C4693" s="8">
        <v>10642</v>
      </c>
      <c r="D4693" s="12" t="s">
        <v>6360</v>
      </c>
      <c r="E4693" s="13">
        <v>45418</v>
      </c>
      <c r="F4693" s="12" t="s">
        <v>18923</v>
      </c>
      <c r="G4693" s="12">
        <f>IF(ISNUMBER(MATCH(C4693, FACT_ORDERS!C:C, 0)), 1, 0)</f>
        <v>0</v>
      </c>
      <c r="H4693" s="12">
        <f>COUNTIF(B:B,FACT_SEARCHES[[#This Row],[WD_PRODUCTS]])</f>
        <v>51</v>
      </c>
    </row>
    <row r="4694" spans="1:8" x14ac:dyDescent="0.3">
      <c r="A4694" s="12">
        <v>11692</v>
      </c>
      <c r="B4694" s="12">
        <v>200</v>
      </c>
      <c r="C4694" s="8">
        <v>10642</v>
      </c>
      <c r="D4694" s="12" t="s">
        <v>6361</v>
      </c>
      <c r="E4694" s="13">
        <v>45418</v>
      </c>
      <c r="F4694" s="12" t="s">
        <v>4403</v>
      </c>
      <c r="G4694" s="12">
        <f>IF(ISNUMBER(MATCH(C4694, FACT_ORDERS!C:C, 0)), 1, 0)</f>
        <v>0</v>
      </c>
      <c r="H4694" s="12">
        <f>COUNTIF(B:B,FACT_SEARCHES[[#This Row],[WD_PRODUCTS]])</f>
        <v>81</v>
      </c>
    </row>
    <row r="4695" spans="1:8" x14ac:dyDescent="0.3">
      <c r="A4695" s="12">
        <v>11693</v>
      </c>
      <c r="B4695" s="12">
        <v>261</v>
      </c>
      <c r="C4695" s="8">
        <v>10642</v>
      </c>
      <c r="D4695" s="12" t="s">
        <v>6362</v>
      </c>
      <c r="E4695" s="13">
        <v>45418</v>
      </c>
      <c r="F4695" s="12" t="s">
        <v>18924</v>
      </c>
      <c r="G4695" s="12">
        <f>IF(ISNUMBER(MATCH(C4695, FACT_ORDERS!C:C, 0)), 1, 0)</f>
        <v>0</v>
      </c>
      <c r="H4695" s="12">
        <f>COUNTIF(B:B,FACT_SEARCHES[[#This Row],[WD_PRODUCTS]])</f>
        <v>77</v>
      </c>
    </row>
    <row r="4696" spans="1:8" x14ac:dyDescent="0.3">
      <c r="A4696" s="12">
        <v>11694</v>
      </c>
      <c r="B4696" s="12">
        <v>292</v>
      </c>
      <c r="C4696" s="8">
        <v>10357</v>
      </c>
      <c r="D4696" s="12" t="s">
        <v>6363</v>
      </c>
      <c r="E4696" s="13">
        <v>44651</v>
      </c>
      <c r="F4696" s="12" t="s">
        <v>4040</v>
      </c>
      <c r="G4696" s="12">
        <f>IF(ISNUMBER(MATCH(C4696, FACT_ORDERS!C:C, 0)), 1, 0)</f>
        <v>0</v>
      </c>
      <c r="H4696" s="12">
        <f>COUNTIF(B:B,FACT_SEARCHES[[#This Row],[WD_PRODUCTS]])</f>
        <v>95</v>
      </c>
    </row>
    <row r="4697" spans="1:8" x14ac:dyDescent="0.3">
      <c r="A4697" s="12">
        <v>11695</v>
      </c>
      <c r="B4697" s="12">
        <v>206</v>
      </c>
      <c r="C4697" s="8">
        <v>10469</v>
      </c>
      <c r="D4697" s="12" t="s">
        <v>6364</v>
      </c>
      <c r="E4697" s="13">
        <v>45002</v>
      </c>
      <c r="F4697" s="12" t="s">
        <v>18925</v>
      </c>
      <c r="G4697" s="12">
        <f>IF(ISNUMBER(MATCH(C4697, FACT_ORDERS!C:C, 0)), 1, 0)</f>
        <v>0</v>
      </c>
      <c r="H4697" s="12">
        <f>COUNTIF(B:B,FACT_SEARCHES[[#This Row],[WD_PRODUCTS]])</f>
        <v>54</v>
      </c>
    </row>
    <row r="4698" spans="1:8" x14ac:dyDescent="0.3">
      <c r="A4698" s="12">
        <v>11696</v>
      </c>
      <c r="B4698" s="12">
        <v>283</v>
      </c>
      <c r="C4698" s="8">
        <v>10469</v>
      </c>
      <c r="D4698" s="12" t="s">
        <v>6365</v>
      </c>
      <c r="E4698" s="13">
        <v>45002</v>
      </c>
      <c r="F4698" s="12" t="s">
        <v>18926</v>
      </c>
      <c r="G4698" s="12">
        <f>IF(ISNUMBER(MATCH(C4698, FACT_ORDERS!C:C, 0)), 1, 0)</f>
        <v>0</v>
      </c>
      <c r="H4698" s="12">
        <f>COUNTIF(B:B,FACT_SEARCHES[[#This Row],[WD_PRODUCTS]])</f>
        <v>65</v>
      </c>
    </row>
    <row r="4699" spans="1:8" x14ac:dyDescent="0.3">
      <c r="A4699" s="12">
        <v>11697</v>
      </c>
      <c r="B4699" s="12">
        <v>298</v>
      </c>
      <c r="C4699" s="8">
        <v>10469</v>
      </c>
      <c r="D4699" s="12" t="s">
        <v>6366</v>
      </c>
      <c r="E4699" s="13">
        <v>45002</v>
      </c>
      <c r="F4699" s="12" t="s">
        <v>18927</v>
      </c>
      <c r="G4699" s="12">
        <f>IF(ISNUMBER(MATCH(C4699, FACT_ORDERS!C:C, 0)), 1, 0)</f>
        <v>0</v>
      </c>
      <c r="H4699" s="12">
        <f>COUNTIF(B:B,FACT_SEARCHES[[#This Row],[WD_PRODUCTS]])</f>
        <v>79</v>
      </c>
    </row>
    <row r="4700" spans="1:8" x14ac:dyDescent="0.3">
      <c r="A4700" s="12">
        <v>11698</v>
      </c>
      <c r="B4700" s="12">
        <v>237</v>
      </c>
      <c r="C4700" s="8">
        <v>10585</v>
      </c>
      <c r="D4700" s="12" t="s">
        <v>6367</v>
      </c>
      <c r="E4700" s="13">
        <v>45449</v>
      </c>
      <c r="F4700" s="12" t="s">
        <v>18928</v>
      </c>
      <c r="G4700" s="12">
        <f>IF(ISNUMBER(MATCH(C4700, FACT_ORDERS!C:C, 0)), 1, 0)</f>
        <v>1</v>
      </c>
      <c r="H4700" s="12">
        <f>COUNTIF(B:B,FACT_SEARCHES[[#This Row],[WD_PRODUCTS]])</f>
        <v>99</v>
      </c>
    </row>
    <row r="4701" spans="1:8" x14ac:dyDescent="0.3">
      <c r="A4701" s="12">
        <v>11699</v>
      </c>
      <c r="B4701" s="12">
        <v>245</v>
      </c>
      <c r="C4701" s="8">
        <v>10585</v>
      </c>
      <c r="D4701" s="12" t="s">
        <v>6368</v>
      </c>
      <c r="E4701" s="13">
        <v>45449</v>
      </c>
      <c r="F4701" s="12" t="s">
        <v>18929</v>
      </c>
      <c r="G4701" s="12">
        <f>IF(ISNUMBER(MATCH(C4701, FACT_ORDERS!C:C, 0)), 1, 0)</f>
        <v>1</v>
      </c>
      <c r="H4701" s="12">
        <f>COUNTIF(B:B,FACT_SEARCHES[[#This Row],[WD_PRODUCTS]])</f>
        <v>58</v>
      </c>
    </row>
    <row r="4702" spans="1:8" x14ac:dyDescent="0.3">
      <c r="A4702" s="12">
        <v>11700</v>
      </c>
      <c r="B4702" s="12">
        <v>214</v>
      </c>
      <c r="C4702" s="8">
        <v>10731</v>
      </c>
      <c r="D4702" s="12" t="s">
        <v>6369</v>
      </c>
      <c r="E4702" s="13">
        <v>44884</v>
      </c>
      <c r="F4702" s="12" t="s">
        <v>18930</v>
      </c>
      <c r="G4702" s="12">
        <f>IF(ISNUMBER(MATCH(C4702, FACT_ORDERS!C:C, 0)), 1, 0)</f>
        <v>1</v>
      </c>
      <c r="H4702" s="12">
        <f>COUNTIF(B:B,FACT_SEARCHES[[#This Row],[WD_PRODUCTS]])</f>
        <v>51</v>
      </c>
    </row>
    <row r="4703" spans="1:8" x14ac:dyDescent="0.3">
      <c r="A4703" s="12">
        <v>11701</v>
      </c>
      <c r="B4703" s="12">
        <v>227</v>
      </c>
      <c r="C4703" s="8">
        <v>10731</v>
      </c>
      <c r="D4703" s="12" t="s">
        <v>6370</v>
      </c>
      <c r="E4703" s="13">
        <v>44884</v>
      </c>
      <c r="F4703" s="12" t="s">
        <v>4042</v>
      </c>
      <c r="G4703" s="12">
        <f>IF(ISNUMBER(MATCH(C4703, FACT_ORDERS!C:C, 0)), 1, 0)</f>
        <v>1</v>
      </c>
      <c r="H4703" s="12">
        <f>COUNTIF(B:B,FACT_SEARCHES[[#This Row],[WD_PRODUCTS]])</f>
        <v>93</v>
      </c>
    </row>
    <row r="4704" spans="1:8" x14ac:dyDescent="0.3">
      <c r="A4704" s="12">
        <v>11702</v>
      </c>
      <c r="B4704" s="12">
        <v>280</v>
      </c>
      <c r="C4704" s="8">
        <v>10475</v>
      </c>
      <c r="D4704" s="12" t="s">
        <v>6371</v>
      </c>
      <c r="E4704" s="13">
        <v>45276</v>
      </c>
      <c r="F4704" s="12" t="s">
        <v>18931</v>
      </c>
      <c r="G4704" s="12">
        <f>IF(ISNUMBER(MATCH(C4704, FACT_ORDERS!C:C, 0)), 1, 0)</f>
        <v>0</v>
      </c>
      <c r="H4704" s="12">
        <f>COUNTIF(B:B,FACT_SEARCHES[[#This Row],[WD_PRODUCTS]])</f>
        <v>40</v>
      </c>
    </row>
    <row r="4705" spans="1:8" x14ac:dyDescent="0.3">
      <c r="A4705" s="12">
        <v>11703</v>
      </c>
      <c r="B4705" s="12">
        <v>284</v>
      </c>
      <c r="C4705" s="8">
        <v>10475</v>
      </c>
      <c r="D4705" s="12" t="s">
        <v>6372</v>
      </c>
      <c r="E4705" s="13">
        <v>45276</v>
      </c>
      <c r="F4705" s="12" t="s">
        <v>18932</v>
      </c>
      <c r="G4705" s="12">
        <f>IF(ISNUMBER(MATCH(C4705, FACT_ORDERS!C:C, 0)), 1, 0)</f>
        <v>0</v>
      </c>
      <c r="H4705" s="12">
        <f>COUNTIF(B:B,FACT_SEARCHES[[#This Row],[WD_PRODUCTS]])</f>
        <v>97</v>
      </c>
    </row>
    <row r="4706" spans="1:8" x14ac:dyDescent="0.3">
      <c r="A4706" s="12">
        <v>11704</v>
      </c>
      <c r="B4706" s="12">
        <v>233</v>
      </c>
      <c r="C4706" s="8">
        <v>10521</v>
      </c>
      <c r="D4706" s="12" t="s">
        <v>6373</v>
      </c>
      <c r="E4706" s="13">
        <v>45446</v>
      </c>
      <c r="F4706" s="12" t="s">
        <v>14040</v>
      </c>
      <c r="G4706" s="12">
        <f>IF(ISNUMBER(MATCH(C4706, FACT_ORDERS!C:C, 0)), 1, 0)</f>
        <v>1</v>
      </c>
      <c r="H4706" s="12">
        <f>COUNTIF(B:B,FACT_SEARCHES[[#This Row],[WD_PRODUCTS]])</f>
        <v>76</v>
      </c>
    </row>
    <row r="4707" spans="1:8" x14ac:dyDescent="0.3">
      <c r="A4707" s="12">
        <v>11705</v>
      </c>
      <c r="B4707" s="12">
        <v>201</v>
      </c>
      <c r="C4707" s="8">
        <v>10521</v>
      </c>
      <c r="D4707" s="12" t="s">
        <v>6374</v>
      </c>
      <c r="E4707" s="13">
        <v>45446</v>
      </c>
      <c r="F4707" s="12" t="s">
        <v>18933</v>
      </c>
      <c r="G4707" s="12">
        <f>IF(ISNUMBER(MATCH(C4707, FACT_ORDERS!C:C, 0)), 1, 0)</f>
        <v>1</v>
      </c>
      <c r="H4707" s="12">
        <f>COUNTIF(B:B,FACT_SEARCHES[[#This Row],[WD_PRODUCTS]])</f>
        <v>65</v>
      </c>
    </row>
    <row r="4708" spans="1:8" x14ac:dyDescent="0.3">
      <c r="A4708" s="12">
        <v>11706</v>
      </c>
      <c r="B4708" s="12">
        <v>276</v>
      </c>
      <c r="C4708" s="8">
        <v>10427</v>
      </c>
      <c r="D4708" s="12" t="s">
        <v>6375</v>
      </c>
      <c r="E4708" s="13">
        <v>45330</v>
      </c>
      <c r="F4708" s="12" t="s">
        <v>18934</v>
      </c>
      <c r="G4708" s="12">
        <f>IF(ISNUMBER(MATCH(C4708, FACT_ORDERS!C:C, 0)), 1, 0)</f>
        <v>0</v>
      </c>
      <c r="H4708" s="12">
        <f>COUNTIF(B:B,FACT_SEARCHES[[#This Row],[WD_PRODUCTS]])</f>
        <v>65</v>
      </c>
    </row>
    <row r="4709" spans="1:8" x14ac:dyDescent="0.3">
      <c r="A4709" s="12">
        <v>11707</v>
      </c>
      <c r="B4709" s="12">
        <v>281</v>
      </c>
      <c r="C4709" s="8">
        <v>10427</v>
      </c>
      <c r="D4709" s="12" t="s">
        <v>6376</v>
      </c>
      <c r="E4709" s="13">
        <v>45330</v>
      </c>
      <c r="F4709" s="12" t="s">
        <v>18935</v>
      </c>
      <c r="G4709" s="12">
        <f>IF(ISNUMBER(MATCH(C4709, FACT_ORDERS!C:C, 0)), 1, 0)</f>
        <v>0</v>
      </c>
      <c r="H4709" s="12">
        <f>COUNTIF(B:B,FACT_SEARCHES[[#This Row],[WD_PRODUCTS]])</f>
        <v>86</v>
      </c>
    </row>
    <row r="4710" spans="1:8" x14ac:dyDescent="0.3">
      <c r="A4710" s="12">
        <v>11708</v>
      </c>
      <c r="B4710" s="12">
        <v>226</v>
      </c>
      <c r="C4710" s="8">
        <v>10043</v>
      </c>
      <c r="D4710" s="12" t="s">
        <v>6377</v>
      </c>
      <c r="E4710" s="13">
        <v>45322</v>
      </c>
      <c r="F4710" s="12" t="s">
        <v>18936</v>
      </c>
      <c r="G4710" s="12">
        <f>IF(ISNUMBER(MATCH(C4710, FACT_ORDERS!C:C, 0)), 1, 0)</f>
        <v>1</v>
      </c>
      <c r="H4710" s="12">
        <f>COUNTIF(B:B,FACT_SEARCHES[[#This Row],[WD_PRODUCTS]])</f>
        <v>56</v>
      </c>
    </row>
    <row r="4711" spans="1:8" x14ac:dyDescent="0.3">
      <c r="A4711" s="12">
        <v>11709</v>
      </c>
      <c r="B4711" s="12">
        <v>208</v>
      </c>
      <c r="C4711" s="8">
        <v>10043</v>
      </c>
      <c r="D4711" s="12" t="s">
        <v>6378</v>
      </c>
      <c r="E4711" s="13">
        <v>45322</v>
      </c>
      <c r="F4711" s="12" t="s">
        <v>18937</v>
      </c>
      <c r="G4711" s="12">
        <f>IF(ISNUMBER(MATCH(C4711, FACT_ORDERS!C:C, 0)), 1, 0)</f>
        <v>1</v>
      </c>
      <c r="H4711" s="12">
        <f>COUNTIF(B:B,FACT_SEARCHES[[#This Row],[WD_PRODUCTS]])</f>
        <v>91</v>
      </c>
    </row>
    <row r="4712" spans="1:8" x14ac:dyDescent="0.3">
      <c r="A4712" s="12">
        <v>11710</v>
      </c>
      <c r="B4712" s="12">
        <v>295</v>
      </c>
      <c r="C4712" s="8">
        <v>10253</v>
      </c>
      <c r="D4712" s="12" t="s">
        <v>6379</v>
      </c>
      <c r="E4712" s="13">
        <v>44421</v>
      </c>
      <c r="F4712" s="12" t="s">
        <v>18938</v>
      </c>
      <c r="G4712" s="12">
        <f>IF(ISNUMBER(MATCH(C4712, FACT_ORDERS!C:C, 0)), 1, 0)</f>
        <v>0</v>
      </c>
      <c r="H4712" s="12">
        <f>COUNTIF(B:B,FACT_SEARCHES[[#This Row],[WD_PRODUCTS]])</f>
        <v>72</v>
      </c>
    </row>
    <row r="4713" spans="1:8" x14ac:dyDescent="0.3">
      <c r="A4713" s="12">
        <v>11711</v>
      </c>
      <c r="B4713" s="12">
        <v>210</v>
      </c>
      <c r="C4713" s="8">
        <v>10253</v>
      </c>
      <c r="D4713" s="12" t="s">
        <v>6380</v>
      </c>
      <c r="E4713" s="13">
        <v>44421</v>
      </c>
      <c r="F4713" s="12" t="s">
        <v>18939</v>
      </c>
      <c r="G4713" s="12">
        <f>IF(ISNUMBER(MATCH(C4713, FACT_ORDERS!C:C, 0)), 1, 0)</f>
        <v>0</v>
      </c>
      <c r="H4713" s="12">
        <f>COUNTIF(B:B,FACT_SEARCHES[[#This Row],[WD_PRODUCTS]])</f>
        <v>77</v>
      </c>
    </row>
    <row r="4714" spans="1:8" x14ac:dyDescent="0.3">
      <c r="A4714" s="12">
        <v>11712</v>
      </c>
      <c r="B4714" s="12">
        <v>208</v>
      </c>
      <c r="C4714" s="8">
        <v>10253</v>
      </c>
      <c r="D4714" s="12" t="s">
        <v>6381</v>
      </c>
      <c r="E4714" s="13">
        <v>44421</v>
      </c>
      <c r="F4714" s="12" t="s">
        <v>18940</v>
      </c>
      <c r="G4714" s="12">
        <f>IF(ISNUMBER(MATCH(C4714, FACT_ORDERS!C:C, 0)), 1, 0)</f>
        <v>0</v>
      </c>
      <c r="H4714" s="12">
        <f>COUNTIF(B:B,FACT_SEARCHES[[#This Row],[WD_PRODUCTS]])</f>
        <v>91</v>
      </c>
    </row>
    <row r="4715" spans="1:8" x14ac:dyDescent="0.3">
      <c r="A4715" s="12">
        <v>11713</v>
      </c>
      <c r="B4715" s="12">
        <v>236</v>
      </c>
      <c r="C4715" s="8">
        <v>10325</v>
      </c>
      <c r="D4715" s="12" t="s">
        <v>6382</v>
      </c>
      <c r="E4715" s="13">
        <v>45484</v>
      </c>
      <c r="F4715" s="12" t="s">
        <v>18941</v>
      </c>
      <c r="G4715" s="12">
        <f>IF(ISNUMBER(MATCH(C4715, FACT_ORDERS!C:C, 0)), 1, 0)</f>
        <v>0</v>
      </c>
      <c r="H4715" s="12">
        <f>COUNTIF(B:B,FACT_SEARCHES[[#This Row],[WD_PRODUCTS]])</f>
        <v>80</v>
      </c>
    </row>
    <row r="4716" spans="1:8" x14ac:dyDescent="0.3">
      <c r="A4716" s="12">
        <v>11714</v>
      </c>
      <c r="B4716" s="12">
        <v>241</v>
      </c>
      <c r="C4716" s="8">
        <v>10325</v>
      </c>
      <c r="D4716" s="12" t="s">
        <v>6383</v>
      </c>
      <c r="E4716" s="13">
        <v>45484</v>
      </c>
      <c r="F4716" s="12" t="s">
        <v>15157</v>
      </c>
      <c r="G4716" s="12">
        <f>IF(ISNUMBER(MATCH(C4716, FACT_ORDERS!C:C, 0)), 1, 0)</f>
        <v>0</v>
      </c>
      <c r="H4716" s="12">
        <f>COUNTIF(B:B,FACT_SEARCHES[[#This Row],[WD_PRODUCTS]])</f>
        <v>96</v>
      </c>
    </row>
    <row r="4717" spans="1:8" x14ac:dyDescent="0.3">
      <c r="A4717" s="12">
        <v>11715</v>
      </c>
      <c r="B4717" s="12">
        <v>299</v>
      </c>
      <c r="C4717" s="8">
        <v>10492</v>
      </c>
      <c r="D4717" s="12" t="s">
        <v>6384</v>
      </c>
      <c r="E4717" s="13">
        <v>45244</v>
      </c>
      <c r="F4717" s="12" t="s">
        <v>18942</v>
      </c>
      <c r="G4717" s="12">
        <f>IF(ISNUMBER(MATCH(C4717, FACT_ORDERS!C:C, 0)), 1, 0)</f>
        <v>1</v>
      </c>
      <c r="H4717" s="12">
        <f>COUNTIF(B:B,FACT_SEARCHES[[#This Row],[WD_PRODUCTS]])</f>
        <v>125</v>
      </c>
    </row>
    <row r="4718" spans="1:8" x14ac:dyDescent="0.3">
      <c r="A4718" s="12">
        <v>11716</v>
      </c>
      <c r="B4718" s="12">
        <v>296</v>
      </c>
      <c r="C4718" s="8">
        <v>10492</v>
      </c>
      <c r="D4718" s="12" t="s">
        <v>6385</v>
      </c>
      <c r="E4718" s="13">
        <v>45244</v>
      </c>
      <c r="F4718" s="12" t="s">
        <v>18943</v>
      </c>
      <c r="G4718" s="12">
        <f>IF(ISNUMBER(MATCH(C4718, FACT_ORDERS!C:C, 0)), 1, 0)</f>
        <v>1</v>
      </c>
      <c r="H4718" s="12">
        <f>COUNTIF(B:B,FACT_SEARCHES[[#This Row],[WD_PRODUCTS]])</f>
        <v>106</v>
      </c>
    </row>
    <row r="4719" spans="1:8" x14ac:dyDescent="0.3">
      <c r="A4719" s="12">
        <v>11717</v>
      </c>
      <c r="B4719" s="12">
        <v>251</v>
      </c>
      <c r="C4719" s="8">
        <v>10492</v>
      </c>
      <c r="D4719" s="12" t="s">
        <v>6386</v>
      </c>
      <c r="E4719" s="13">
        <v>45244</v>
      </c>
      <c r="F4719" s="12" t="s">
        <v>18944</v>
      </c>
      <c r="G4719" s="12">
        <f>IF(ISNUMBER(MATCH(C4719, FACT_ORDERS!C:C, 0)), 1, 0)</f>
        <v>1</v>
      </c>
      <c r="H4719" s="12">
        <f>COUNTIF(B:B,FACT_SEARCHES[[#This Row],[WD_PRODUCTS]])</f>
        <v>67</v>
      </c>
    </row>
    <row r="4720" spans="1:8" x14ac:dyDescent="0.3">
      <c r="A4720" s="12">
        <v>11718</v>
      </c>
      <c r="B4720" s="12">
        <v>207</v>
      </c>
      <c r="C4720" s="8">
        <v>10492</v>
      </c>
      <c r="D4720" s="12" t="s">
        <v>6387</v>
      </c>
      <c r="E4720" s="13">
        <v>45244</v>
      </c>
      <c r="F4720" s="12" t="s">
        <v>18945</v>
      </c>
      <c r="G4720" s="12">
        <f>IF(ISNUMBER(MATCH(C4720, FACT_ORDERS!C:C, 0)), 1, 0)</f>
        <v>1</v>
      </c>
      <c r="H4720" s="12">
        <f>COUNTIF(B:B,FACT_SEARCHES[[#This Row],[WD_PRODUCTS]])</f>
        <v>47</v>
      </c>
    </row>
    <row r="4721" spans="1:8" x14ac:dyDescent="0.3">
      <c r="A4721" s="12">
        <v>11719</v>
      </c>
      <c r="B4721" s="12">
        <v>298</v>
      </c>
      <c r="C4721" s="8">
        <v>10553</v>
      </c>
      <c r="D4721" s="12" t="s">
        <v>6388</v>
      </c>
      <c r="E4721" s="13">
        <v>45284</v>
      </c>
      <c r="F4721" s="12" t="s">
        <v>4419</v>
      </c>
      <c r="G4721" s="12">
        <f>IF(ISNUMBER(MATCH(C4721, FACT_ORDERS!C:C, 0)), 1, 0)</f>
        <v>1</v>
      </c>
      <c r="H4721" s="12">
        <f>COUNTIF(B:B,FACT_SEARCHES[[#This Row],[WD_PRODUCTS]])</f>
        <v>79</v>
      </c>
    </row>
    <row r="4722" spans="1:8" x14ac:dyDescent="0.3">
      <c r="A4722" s="12">
        <v>11720</v>
      </c>
      <c r="B4722" s="12">
        <v>298</v>
      </c>
      <c r="C4722" s="8">
        <v>10467</v>
      </c>
      <c r="D4722" s="12" t="s">
        <v>6389</v>
      </c>
      <c r="E4722" s="13">
        <v>44996</v>
      </c>
      <c r="F4722" s="12" t="s">
        <v>18946</v>
      </c>
      <c r="G4722" s="12">
        <f>IF(ISNUMBER(MATCH(C4722, FACT_ORDERS!C:C, 0)), 1, 0)</f>
        <v>0</v>
      </c>
      <c r="H4722" s="12">
        <f>COUNTIF(B:B,FACT_SEARCHES[[#This Row],[WD_PRODUCTS]])</f>
        <v>79</v>
      </c>
    </row>
    <row r="4723" spans="1:8" x14ac:dyDescent="0.3">
      <c r="A4723" s="12">
        <v>11721</v>
      </c>
      <c r="B4723" s="12">
        <v>277</v>
      </c>
      <c r="C4723" s="8">
        <v>10853</v>
      </c>
      <c r="D4723" s="12" t="s">
        <v>6390</v>
      </c>
      <c r="E4723" s="13">
        <v>45490</v>
      </c>
      <c r="F4723" s="12" t="s">
        <v>18947</v>
      </c>
      <c r="G4723" s="12">
        <f>IF(ISNUMBER(MATCH(C4723, FACT_ORDERS!C:C, 0)), 1, 0)</f>
        <v>0</v>
      </c>
      <c r="H4723" s="12">
        <f>COUNTIF(B:B,FACT_SEARCHES[[#This Row],[WD_PRODUCTS]])</f>
        <v>98</v>
      </c>
    </row>
    <row r="4724" spans="1:8" x14ac:dyDescent="0.3">
      <c r="A4724" s="12">
        <v>11722</v>
      </c>
      <c r="B4724" s="12">
        <v>270</v>
      </c>
      <c r="C4724" s="8">
        <v>10853</v>
      </c>
      <c r="D4724" s="12" t="s">
        <v>6391</v>
      </c>
      <c r="E4724" s="13">
        <v>45490</v>
      </c>
      <c r="F4724" s="12" t="s">
        <v>11237</v>
      </c>
      <c r="G4724" s="12">
        <f>IF(ISNUMBER(MATCH(C4724, FACT_ORDERS!C:C, 0)), 1, 0)</f>
        <v>0</v>
      </c>
      <c r="H4724" s="12">
        <f>COUNTIF(B:B,FACT_SEARCHES[[#This Row],[WD_PRODUCTS]])</f>
        <v>54</v>
      </c>
    </row>
    <row r="4725" spans="1:8" x14ac:dyDescent="0.3">
      <c r="A4725" s="12">
        <v>11723</v>
      </c>
      <c r="B4725" s="12">
        <v>267</v>
      </c>
      <c r="C4725" s="8">
        <v>10085</v>
      </c>
      <c r="D4725" s="12" t="s">
        <v>6392</v>
      </c>
      <c r="E4725" s="13">
        <v>44657</v>
      </c>
      <c r="F4725" s="12" t="s">
        <v>18948</v>
      </c>
      <c r="G4725" s="12">
        <f>IF(ISNUMBER(MATCH(C4725, FACT_ORDERS!C:C, 0)), 1, 0)</f>
        <v>0</v>
      </c>
      <c r="H4725" s="12">
        <f>COUNTIF(B:B,FACT_SEARCHES[[#This Row],[WD_PRODUCTS]])</f>
        <v>82</v>
      </c>
    </row>
    <row r="4726" spans="1:8" x14ac:dyDescent="0.3">
      <c r="A4726" s="12">
        <v>11724</v>
      </c>
      <c r="B4726" s="12">
        <v>265</v>
      </c>
      <c r="C4726" s="8">
        <v>10786</v>
      </c>
      <c r="D4726" s="12" t="s">
        <v>6393</v>
      </c>
      <c r="E4726" s="13">
        <v>45491</v>
      </c>
      <c r="F4726" s="12" t="s">
        <v>18949</v>
      </c>
      <c r="G4726" s="12">
        <f>IF(ISNUMBER(MATCH(C4726, FACT_ORDERS!C:C, 0)), 1, 0)</f>
        <v>1</v>
      </c>
      <c r="H4726" s="12">
        <f>COUNTIF(B:B,FACT_SEARCHES[[#This Row],[WD_PRODUCTS]])</f>
        <v>89</v>
      </c>
    </row>
    <row r="4727" spans="1:8" x14ac:dyDescent="0.3">
      <c r="A4727" s="12">
        <v>11725</v>
      </c>
      <c r="B4727" s="12">
        <v>278</v>
      </c>
      <c r="C4727" s="8">
        <v>10786</v>
      </c>
      <c r="D4727" s="12" t="s">
        <v>6394</v>
      </c>
      <c r="E4727" s="13">
        <v>45491</v>
      </c>
      <c r="F4727" s="12" t="s">
        <v>14249</v>
      </c>
      <c r="G4727" s="12">
        <f>IF(ISNUMBER(MATCH(C4727, FACT_ORDERS!C:C, 0)), 1, 0)</f>
        <v>1</v>
      </c>
      <c r="H4727" s="12">
        <f>COUNTIF(B:B,FACT_SEARCHES[[#This Row],[WD_PRODUCTS]])</f>
        <v>81</v>
      </c>
    </row>
    <row r="4728" spans="1:8" x14ac:dyDescent="0.3">
      <c r="A4728" s="12">
        <v>11726</v>
      </c>
      <c r="B4728" s="12">
        <v>235</v>
      </c>
      <c r="C4728" s="8">
        <v>10786</v>
      </c>
      <c r="D4728" s="12" t="s">
        <v>6395</v>
      </c>
      <c r="E4728" s="13">
        <v>45491</v>
      </c>
      <c r="F4728" s="12" t="s">
        <v>18950</v>
      </c>
      <c r="G4728" s="12">
        <f>IF(ISNUMBER(MATCH(C4728, FACT_ORDERS!C:C, 0)), 1, 0)</f>
        <v>1</v>
      </c>
      <c r="H4728" s="12">
        <f>COUNTIF(B:B,FACT_SEARCHES[[#This Row],[WD_PRODUCTS]])</f>
        <v>58</v>
      </c>
    </row>
    <row r="4729" spans="1:8" x14ac:dyDescent="0.3">
      <c r="A4729" s="12">
        <v>11727</v>
      </c>
      <c r="B4729" s="12">
        <v>203</v>
      </c>
      <c r="C4729" s="8">
        <v>10965</v>
      </c>
      <c r="D4729" s="12" t="s">
        <v>6396</v>
      </c>
      <c r="E4729" s="13">
        <v>44401</v>
      </c>
      <c r="F4729" s="12" t="s">
        <v>18951</v>
      </c>
      <c r="G4729" s="12">
        <f>IF(ISNUMBER(MATCH(C4729, FACT_ORDERS!C:C, 0)), 1, 0)</f>
        <v>1</v>
      </c>
      <c r="H4729" s="12">
        <f>COUNTIF(B:B,FACT_SEARCHES[[#This Row],[WD_PRODUCTS]])</f>
        <v>46</v>
      </c>
    </row>
    <row r="4730" spans="1:8" x14ac:dyDescent="0.3">
      <c r="A4730" s="12">
        <v>11728</v>
      </c>
      <c r="B4730" s="12">
        <v>234</v>
      </c>
      <c r="C4730" s="8">
        <v>10965</v>
      </c>
      <c r="D4730" s="12" t="s">
        <v>6397</v>
      </c>
      <c r="E4730" s="13">
        <v>44401</v>
      </c>
      <c r="F4730" s="12" t="s">
        <v>3549</v>
      </c>
      <c r="G4730" s="12">
        <f>IF(ISNUMBER(MATCH(C4730, FACT_ORDERS!C:C, 0)), 1, 0)</f>
        <v>1</v>
      </c>
      <c r="H4730" s="12">
        <f>COUNTIF(B:B,FACT_SEARCHES[[#This Row],[WD_PRODUCTS]])</f>
        <v>77</v>
      </c>
    </row>
    <row r="4731" spans="1:8" x14ac:dyDescent="0.3">
      <c r="A4731" s="12">
        <v>11729</v>
      </c>
      <c r="B4731" s="12">
        <v>269</v>
      </c>
      <c r="C4731" s="8">
        <v>10965</v>
      </c>
      <c r="D4731" s="12" t="s">
        <v>6398</v>
      </c>
      <c r="E4731" s="13">
        <v>44401</v>
      </c>
      <c r="F4731" s="12" t="s">
        <v>18952</v>
      </c>
      <c r="G4731" s="12">
        <f>IF(ISNUMBER(MATCH(C4731, FACT_ORDERS!C:C, 0)), 1, 0)</f>
        <v>1</v>
      </c>
      <c r="H4731" s="12">
        <f>COUNTIF(B:B,FACT_SEARCHES[[#This Row],[WD_PRODUCTS]])</f>
        <v>50</v>
      </c>
    </row>
    <row r="4732" spans="1:8" x14ac:dyDescent="0.3">
      <c r="A4732" s="12">
        <v>11730</v>
      </c>
      <c r="B4732" s="12">
        <v>237</v>
      </c>
      <c r="C4732" s="8">
        <v>10585</v>
      </c>
      <c r="D4732" s="12" t="s">
        <v>6399</v>
      </c>
      <c r="E4732" s="13">
        <v>45299</v>
      </c>
      <c r="F4732" s="12" t="s">
        <v>18953</v>
      </c>
      <c r="G4732" s="12">
        <f>IF(ISNUMBER(MATCH(C4732, FACT_ORDERS!C:C, 0)), 1, 0)</f>
        <v>1</v>
      </c>
      <c r="H4732" s="12">
        <f>COUNTIF(B:B,FACT_SEARCHES[[#This Row],[WD_PRODUCTS]])</f>
        <v>99</v>
      </c>
    </row>
    <row r="4733" spans="1:8" x14ac:dyDescent="0.3">
      <c r="A4733" s="12">
        <v>11731</v>
      </c>
      <c r="B4733" s="12">
        <v>245</v>
      </c>
      <c r="C4733" s="8">
        <v>10585</v>
      </c>
      <c r="D4733" s="12" t="s">
        <v>6400</v>
      </c>
      <c r="E4733" s="13">
        <v>45299</v>
      </c>
      <c r="F4733" s="12" t="s">
        <v>18954</v>
      </c>
      <c r="G4733" s="12">
        <f>IF(ISNUMBER(MATCH(C4733, FACT_ORDERS!C:C, 0)), 1, 0)</f>
        <v>1</v>
      </c>
      <c r="H4733" s="12">
        <f>COUNTIF(B:B,FACT_SEARCHES[[#This Row],[WD_PRODUCTS]])</f>
        <v>58</v>
      </c>
    </row>
    <row r="4734" spans="1:8" x14ac:dyDescent="0.3">
      <c r="A4734" s="12">
        <v>11732</v>
      </c>
      <c r="B4734" s="12">
        <v>215</v>
      </c>
      <c r="C4734" s="8">
        <v>10497</v>
      </c>
      <c r="D4734" s="12" t="s">
        <v>6401</v>
      </c>
      <c r="E4734" s="13">
        <v>44752</v>
      </c>
      <c r="F4734" s="12" t="s">
        <v>18955</v>
      </c>
      <c r="G4734" s="12">
        <f>IF(ISNUMBER(MATCH(C4734, FACT_ORDERS!C:C, 0)), 1, 0)</f>
        <v>1</v>
      </c>
      <c r="H4734" s="12">
        <f>COUNTIF(B:B,FACT_SEARCHES[[#This Row],[WD_PRODUCTS]])</f>
        <v>67</v>
      </c>
    </row>
    <row r="4735" spans="1:8" x14ac:dyDescent="0.3">
      <c r="A4735" s="12">
        <v>11733</v>
      </c>
      <c r="B4735" s="12">
        <v>217</v>
      </c>
      <c r="C4735" s="8">
        <v>10497</v>
      </c>
      <c r="D4735" s="12" t="s">
        <v>6402</v>
      </c>
      <c r="E4735" s="13">
        <v>44752</v>
      </c>
      <c r="F4735" s="12" t="s">
        <v>18956</v>
      </c>
      <c r="G4735" s="12">
        <f>IF(ISNUMBER(MATCH(C4735, FACT_ORDERS!C:C, 0)), 1, 0)</f>
        <v>1</v>
      </c>
      <c r="H4735" s="12">
        <f>COUNTIF(B:B,FACT_SEARCHES[[#This Row],[WD_PRODUCTS]])</f>
        <v>49</v>
      </c>
    </row>
    <row r="4736" spans="1:8" x14ac:dyDescent="0.3">
      <c r="A4736" s="12">
        <v>11734</v>
      </c>
      <c r="B4736" s="12">
        <v>216</v>
      </c>
      <c r="C4736" s="8">
        <v>10497</v>
      </c>
      <c r="D4736" s="12" t="s">
        <v>6403</v>
      </c>
      <c r="E4736" s="13">
        <v>44752</v>
      </c>
      <c r="F4736" s="12" t="s">
        <v>18957</v>
      </c>
      <c r="G4736" s="12">
        <f>IF(ISNUMBER(MATCH(C4736, FACT_ORDERS!C:C, 0)), 1, 0)</f>
        <v>1</v>
      </c>
      <c r="H4736" s="12">
        <f>COUNTIF(B:B,FACT_SEARCHES[[#This Row],[WD_PRODUCTS]])</f>
        <v>107</v>
      </c>
    </row>
    <row r="4737" spans="1:8" x14ac:dyDescent="0.3">
      <c r="A4737" s="12">
        <v>11735</v>
      </c>
      <c r="B4737" s="12">
        <v>274</v>
      </c>
      <c r="C4737" s="8">
        <v>10497</v>
      </c>
      <c r="D4737" s="12" t="s">
        <v>6404</v>
      </c>
      <c r="E4737" s="13">
        <v>44752</v>
      </c>
      <c r="F4737" s="12" t="s">
        <v>18958</v>
      </c>
      <c r="G4737" s="12">
        <f>IF(ISNUMBER(MATCH(C4737, FACT_ORDERS!C:C, 0)), 1, 0)</f>
        <v>1</v>
      </c>
      <c r="H4737" s="12">
        <f>COUNTIF(B:B,FACT_SEARCHES[[#This Row],[WD_PRODUCTS]])</f>
        <v>45</v>
      </c>
    </row>
    <row r="4738" spans="1:8" x14ac:dyDescent="0.3">
      <c r="A4738" s="12">
        <v>11736</v>
      </c>
      <c r="B4738" s="12">
        <v>243</v>
      </c>
      <c r="C4738" s="8">
        <v>10656</v>
      </c>
      <c r="D4738" s="12" t="s">
        <v>6405</v>
      </c>
      <c r="E4738" s="13">
        <v>45357</v>
      </c>
      <c r="F4738" s="12" t="s">
        <v>18959</v>
      </c>
      <c r="G4738" s="12">
        <f>IF(ISNUMBER(MATCH(C4738, FACT_ORDERS!C:C, 0)), 1, 0)</f>
        <v>0</v>
      </c>
      <c r="H4738" s="12">
        <f>COUNTIF(B:B,FACT_SEARCHES[[#This Row],[WD_PRODUCTS]])</f>
        <v>70</v>
      </c>
    </row>
    <row r="4739" spans="1:8" x14ac:dyDescent="0.3">
      <c r="A4739" s="12">
        <v>11737</v>
      </c>
      <c r="B4739" s="12">
        <v>271</v>
      </c>
      <c r="C4739" s="8">
        <v>10656</v>
      </c>
      <c r="D4739" s="12" t="s">
        <v>6406</v>
      </c>
      <c r="E4739" s="13">
        <v>45357</v>
      </c>
      <c r="F4739" s="12" t="s">
        <v>18960</v>
      </c>
      <c r="G4739" s="12">
        <f>IF(ISNUMBER(MATCH(C4739, FACT_ORDERS!C:C, 0)), 1, 0)</f>
        <v>0</v>
      </c>
      <c r="H4739" s="12">
        <f>COUNTIF(B:B,FACT_SEARCHES[[#This Row],[WD_PRODUCTS]])</f>
        <v>74</v>
      </c>
    </row>
    <row r="4740" spans="1:8" x14ac:dyDescent="0.3">
      <c r="A4740" s="12">
        <v>11738</v>
      </c>
      <c r="B4740" s="12">
        <v>219</v>
      </c>
      <c r="C4740" s="8">
        <v>10656</v>
      </c>
      <c r="D4740" s="12" t="s">
        <v>6407</v>
      </c>
      <c r="E4740" s="13">
        <v>45357</v>
      </c>
      <c r="F4740" s="12" t="s">
        <v>18961</v>
      </c>
      <c r="G4740" s="12">
        <f>IF(ISNUMBER(MATCH(C4740, FACT_ORDERS!C:C, 0)), 1, 0)</f>
        <v>0</v>
      </c>
      <c r="H4740" s="12">
        <f>COUNTIF(B:B,FACT_SEARCHES[[#This Row],[WD_PRODUCTS]])</f>
        <v>83</v>
      </c>
    </row>
    <row r="4741" spans="1:8" x14ac:dyDescent="0.3">
      <c r="A4741" s="12">
        <v>11739</v>
      </c>
      <c r="B4741" s="12">
        <v>256</v>
      </c>
      <c r="C4741" s="8">
        <v>10907</v>
      </c>
      <c r="D4741" s="12" t="s">
        <v>6408</v>
      </c>
      <c r="E4741" s="13">
        <v>44948</v>
      </c>
      <c r="F4741" s="12" t="s">
        <v>18962</v>
      </c>
      <c r="G4741" s="12">
        <f>IF(ISNUMBER(MATCH(C4741, FACT_ORDERS!C:C, 0)), 1, 0)</f>
        <v>1</v>
      </c>
      <c r="H4741" s="12">
        <f>COUNTIF(B:B,FACT_SEARCHES[[#This Row],[WD_PRODUCTS]])</f>
        <v>63</v>
      </c>
    </row>
    <row r="4742" spans="1:8" x14ac:dyDescent="0.3">
      <c r="A4742" s="12">
        <v>11740</v>
      </c>
      <c r="B4742" s="12">
        <v>283</v>
      </c>
      <c r="C4742" s="8">
        <v>10907</v>
      </c>
      <c r="D4742" s="12" t="s">
        <v>6409</v>
      </c>
      <c r="E4742" s="13">
        <v>44948</v>
      </c>
      <c r="F4742" s="12" t="s">
        <v>18963</v>
      </c>
      <c r="G4742" s="12">
        <f>IF(ISNUMBER(MATCH(C4742, FACT_ORDERS!C:C, 0)), 1, 0)</f>
        <v>1</v>
      </c>
      <c r="H4742" s="12">
        <f>COUNTIF(B:B,FACT_SEARCHES[[#This Row],[WD_PRODUCTS]])</f>
        <v>65</v>
      </c>
    </row>
    <row r="4743" spans="1:8" x14ac:dyDescent="0.3">
      <c r="A4743" s="12">
        <v>11741</v>
      </c>
      <c r="B4743" s="12">
        <v>284</v>
      </c>
      <c r="C4743" s="8">
        <v>10907</v>
      </c>
      <c r="D4743" s="12" t="s">
        <v>6410</v>
      </c>
      <c r="E4743" s="13">
        <v>44948</v>
      </c>
      <c r="F4743" s="12" t="s">
        <v>4106</v>
      </c>
      <c r="G4743" s="12">
        <f>IF(ISNUMBER(MATCH(C4743, FACT_ORDERS!C:C, 0)), 1, 0)</f>
        <v>1</v>
      </c>
      <c r="H4743" s="12">
        <f>COUNTIF(B:B,FACT_SEARCHES[[#This Row],[WD_PRODUCTS]])</f>
        <v>97</v>
      </c>
    </row>
    <row r="4744" spans="1:8" x14ac:dyDescent="0.3">
      <c r="A4744" s="12">
        <v>11742</v>
      </c>
      <c r="B4744" s="12">
        <v>236</v>
      </c>
      <c r="C4744" s="8">
        <v>10721</v>
      </c>
      <c r="D4744" s="12" t="s">
        <v>6411</v>
      </c>
      <c r="E4744" s="13">
        <v>45233</v>
      </c>
      <c r="F4744" s="12" t="s">
        <v>18964</v>
      </c>
      <c r="G4744" s="12">
        <f>IF(ISNUMBER(MATCH(C4744, FACT_ORDERS!C:C, 0)), 1, 0)</f>
        <v>0</v>
      </c>
      <c r="H4744" s="12">
        <f>COUNTIF(B:B,FACT_SEARCHES[[#This Row],[WD_PRODUCTS]])</f>
        <v>80</v>
      </c>
    </row>
    <row r="4745" spans="1:8" x14ac:dyDescent="0.3">
      <c r="A4745" s="12">
        <v>11743</v>
      </c>
      <c r="B4745" s="12">
        <v>288</v>
      </c>
      <c r="C4745" s="8">
        <v>10721</v>
      </c>
      <c r="D4745" s="12" t="s">
        <v>6412</v>
      </c>
      <c r="E4745" s="13">
        <v>45233</v>
      </c>
      <c r="F4745" s="12" t="s">
        <v>18965</v>
      </c>
      <c r="G4745" s="12">
        <f>IF(ISNUMBER(MATCH(C4745, FACT_ORDERS!C:C, 0)), 1, 0)</f>
        <v>0</v>
      </c>
      <c r="H4745" s="12">
        <f>COUNTIF(B:B,FACT_SEARCHES[[#This Row],[WD_PRODUCTS]])</f>
        <v>106</v>
      </c>
    </row>
    <row r="4746" spans="1:8" x14ac:dyDescent="0.3">
      <c r="A4746" s="12">
        <v>11744</v>
      </c>
      <c r="B4746" s="12">
        <v>211</v>
      </c>
      <c r="C4746" s="8">
        <v>10281</v>
      </c>
      <c r="D4746" s="12" t="s">
        <v>6413</v>
      </c>
      <c r="E4746" s="13">
        <v>45339</v>
      </c>
      <c r="F4746" s="12" t="s">
        <v>18966</v>
      </c>
      <c r="G4746" s="12">
        <f>IF(ISNUMBER(MATCH(C4746, FACT_ORDERS!C:C, 0)), 1, 0)</f>
        <v>0</v>
      </c>
      <c r="H4746" s="12">
        <f>COUNTIF(B:B,FACT_SEARCHES[[#This Row],[WD_PRODUCTS]])</f>
        <v>65</v>
      </c>
    </row>
    <row r="4747" spans="1:8" x14ac:dyDescent="0.3">
      <c r="A4747" s="12">
        <v>11745</v>
      </c>
      <c r="B4747" s="12">
        <v>206</v>
      </c>
      <c r="C4747" s="8">
        <v>10281</v>
      </c>
      <c r="D4747" s="12" t="s">
        <v>6414</v>
      </c>
      <c r="E4747" s="13">
        <v>45339</v>
      </c>
      <c r="F4747" s="12" t="s">
        <v>18967</v>
      </c>
      <c r="G4747" s="12">
        <f>IF(ISNUMBER(MATCH(C4747, FACT_ORDERS!C:C, 0)), 1, 0)</f>
        <v>0</v>
      </c>
      <c r="H4747" s="12">
        <f>COUNTIF(B:B,FACT_SEARCHES[[#This Row],[WD_PRODUCTS]])</f>
        <v>54</v>
      </c>
    </row>
    <row r="4748" spans="1:8" x14ac:dyDescent="0.3">
      <c r="A4748" s="12">
        <v>11746</v>
      </c>
      <c r="B4748" s="12">
        <v>238</v>
      </c>
      <c r="C4748" s="8">
        <v>10627</v>
      </c>
      <c r="D4748" s="12" t="s">
        <v>6415</v>
      </c>
      <c r="E4748" s="13">
        <v>45510</v>
      </c>
      <c r="F4748" s="12" t="s">
        <v>17603</v>
      </c>
      <c r="G4748" s="12">
        <f>IF(ISNUMBER(MATCH(C4748, FACT_ORDERS!C:C, 0)), 1, 0)</f>
        <v>1</v>
      </c>
      <c r="H4748" s="12">
        <f>COUNTIF(B:B,FACT_SEARCHES[[#This Row],[WD_PRODUCTS]])</f>
        <v>57</v>
      </c>
    </row>
    <row r="4749" spans="1:8" x14ac:dyDescent="0.3">
      <c r="A4749" s="12">
        <v>11747</v>
      </c>
      <c r="B4749" s="12">
        <v>201</v>
      </c>
      <c r="C4749" s="8">
        <v>10961</v>
      </c>
      <c r="D4749" s="12" t="s">
        <v>6416</v>
      </c>
      <c r="E4749" s="13">
        <v>45319</v>
      </c>
      <c r="F4749" s="12" t="s">
        <v>18968</v>
      </c>
      <c r="G4749" s="12">
        <f>IF(ISNUMBER(MATCH(C4749, FACT_ORDERS!C:C, 0)), 1, 0)</f>
        <v>1</v>
      </c>
      <c r="H4749" s="12">
        <f>COUNTIF(B:B,FACT_SEARCHES[[#This Row],[WD_PRODUCTS]])</f>
        <v>65</v>
      </c>
    </row>
    <row r="4750" spans="1:8" x14ac:dyDescent="0.3">
      <c r="A4750" s="12">
        <v>11748</v>
      </c>
      <c r="B4750" s="12">
        <v>275</v>
      </c>
      <c r="C4750" s="8">
        <v>10961</v>
      </c>
      <c r="D4750" s="12" t="s">
        <v>6417</v>
      </c>
      <c r="E4750" s="13">
        <v>45319</v>
      </c>
      <c r="F4750" s="12" t="s">
        <v>18969</v>
      </c>
      <c r="G4750" s="12">
        <f>IF(ISNUMBER(MATCH(C4750, FACT_ORDERS!C:C, 0)), 1, 0)</f>
        <v>1</v>
      </c>
      <c r="H4750" s="12">
        <f>COUNTIF(B:B,FACT_SEARCHES[[#This Row],[WD_PRODUCTS]])</f>
        <v>70</v>
      </c>
    </row>
    <row r="4751" spans="1:8" x14ac:dyDescent="0.3">
      <c r="A4751" s="12">
        <v>11749</v>
      </c>
      <c r="B4751" s="12">
        <v>255</v>
      </c>
      <c r="C4751" s="8">
        <v>10961</v>
      </c>
      <c r="D4751" s="12" t="s">
        <v>6418</v>
      </c>
      <c r="E4751" s="13">
        <v>45319</v>
      </c>
      <c r="F4751" s="12" t="s">
        <v>18970</v>
      </c>
      <c r="G4751" s="12">
        <f>IF(ISNUMBER(MATCH(C4751, FACT_ORDERS!C:C, 0)), 1, 0)</f>
        <v>1</v>
      </c>
      <c r="H4751" s="12">
        <f>COUNTIF(B:B,FACT_SEARCHES[[#This Row],[WD_PRODUCTS]])</f>
        <v>74</v>
      </c>
    </row>
    <row r="4752" spans="1:8" x14ac:dyDescent="0.3">
      <c r="A4752" s="12">
        <v>11750</v>
      </c>
      <c r="B4752" s="12">
        <v>262</v>
      </c>
      <c r="C4752" s="8">
        <v>10432</v>
      </c>
      <c r="D4752" s="12" t="s">
        <v>6419</v>
      </c>
      <c r="E4752" s="13">
        <v>44439</v>
      </c>
      <c r="F4752" s="12" t="s">
        <v>3368</v>
      </c>
      <c r="G4752" s="12">
        <f>IF(ISNUMBER(MATCH(C4752, FACT_ORDERS!C:C, 0)), 1, 0)</f>
        <v>0</v>
      </c>
      <c r="H4752" s="12">
        <f>COUNTIF(B:B,FACT_SEARCHES[[#This Row],[WD_PRODUCTS]])</f>
        <v>70</v>
      </c>
    </row>
    <row r="4753" spans="1:8" x14ac:dyDescent="0.3">
      <c r="A4753" s="12">
        <v>11751</v>
      </c>
      <c r="B4753" s="12">
        <v>275</v>
      </c>
      <c r="C4753" s="8">
        <v>10432</v>
      </c>
      <c r="D4753" s="12" t="s">
        <v>6420</v>
      </c>
      <c r="E4753" s="13">
        <v>44439</v>
      </c>
      <c r="F4753" s="12" t="s">
        <v>13050</v>
      </c>
      <c r="G4753" s="12">
        <f>IF(ISNUMBER(MATCH(C4753, FACT_ORDERS!C:C, 0)), 1, 0)</f>
        <v>0</v>
      </c>
      <c r="H4753" s="12">
        <f>COUNTIF(B:B,FACT_SEARCHES[[#This Row],[WD_PRODUCTS]])</f>
        <v>70</v>
      </c>
    </row>
    <row r="4754" spans="1:8" x14ac:dyDescent="0.3">
      <c r="A4754" s="12">
        <v>11752</v>
      </c>
      <c r="B4754" s="12">
        <v>213</v>
      </c>
      <c r="C4754" s="8">
        <v>10197</v>
      </c>
      <c r="D4754" s="12" t="s">
        <v>6421</v>
      </c>
      <c r="E4754" s="13">
        <v>45090</v>
      </c>
      <c r="F4754" s="12" t="s">
        <v>4122</v>
      </c>
      <c r="G4754" s="12">
        <f>IF(ISNUMBER(MATCH(C4754, FACT_ORDERS!C:C, 0)), 1, 0)</f>
        <v>1</v>
      </c>
      <c r="H4754" s="12">
        <f>COUNTIF(B:B,FACT_SEARCHES[[#This Row],[WD_PRODUCTS]])</f>
        <v>86</v>
      </c>
    </row>
    <row r="4755" spans="1:8" x14ac:dyDescent="0.3">
      <c r="A4755" s="12">
        <v>11753</v>
      </c>
      <c r="B4755" s="12">
        <v>288</v>
      </c>
      <c r="C4755" s="8">
        <v>10197</v>
      </c>
      <c r="D4755" s="12" t="s">
        <v>6422</v>
      </c>
      <c r="E4755" s="13">
        <v>45090</v>
      </c>
      <c r="F4755" s="12" t="s">
        <v>14496</v>
      </c>
      <c r="G4755" s="12">
        <f>IF(ISNUMBER(MATCH(C4755, FACT_ORDERS!C:C, 0)), 1, 0)</f>
        <v>1</v>
      </c>
      <c r="H4755" s="12">
        <f>COUNTIF(B:B,FACT_SEARCHES[[#This Row],[WD_PRODUCTS]])</f>
        <v>106</v>
      </c>
    </row>
    <row r="4756" spans="1:8" x14ac:dyDescent="0.3">
      <c r="A4756" s="12">
        <v>11754</v>
      </c>
      <c r="B4756" s="12">
        <v>224</v>
      </c>
      <c r="C4756" s="8">
        <v>10197</v>
      </c>
      <c r="D4756" s="12" t="s">
        <v>6423</v>
      </c>
      <c r="E4756" s="13">
        <v>45090</v>
      </c>
      <c r="F4756" s="12" t="s">
        <v>18971</v>
      </c>
      <c r="G4756" s="12">
        <f>IF(ISNUMBER(MATCH(C4756, FACT_ORDERS!C:C, 0)), 1, 0)</f>
        <v>1</v>
      </c>
      <c r="H4756" s="12">
        <f>COUNTIF(B:B,FACT_SEARCHES[[#This Row],[WD_PRODUCTS]])</f>
        <v>63</v>
      </c>
    </row>
    <row r="4757" spans="1:8" x14ac:dyDescent="0.3">
      <c r="A4757" s="12">
        <v>11755</v>
      </c>
      <c r="B4757" s="12">
        <v>204</v>
      </c>
      <c r="C4757" s="8">
        <v>10554</v>
      </c>
      <c r="D4757" s="12" t="s">
        <v>6424</v>
      </c>
      <c r="E4757" s="13">
        <v>44371</v>
      </c>
      <c r="F4757" s="12" t="s">
        <v>4408</v>
      </c>
      <c r="G4757" s="12">
        <f>IF(ISNUMBER(MATCH(C4757, FACT_ORDERS!C:C, 0)), 1, 0)</f>
        <v>0</v>
      </c>
      <c r="H4757" s="12">
        <f>COUNTIF(B:B,FACT_SEARCHES[[#This Row],[WD_PRODUCTS]])</f>
        <v>139</v>
      </c>
    </row>
    <row r="4758" spans="1:8" x14ac:dyDescent="0.3">
      <c r="A4758" s="12">
        <v>11756</v>
      </c>
      <c r="B4758" s="12">
        <v>207</v>
      </c>
      <c r="C4758" s="8">
        <v>10904</v>
      </c>
      <c r="D4758" s="12" t="s">
        <v>6425</v>
      </c>
      <c r="E4758" s="13">
        <v>45464</v>
      </c>
      <c r="F4758" s="12" t="s">
        <v>18972</v>
      </c>
      <c r="G4758" s="12">
        <f>IF(ISNUMBER(MATCH(C4758, FACT_ORDERS!C:C, 0)), 1, 0)</f>
        <v>0</v>
      </c>
      <c r="H4758" s="12">
        <f>COUNTIF(B:B,FACT_SEARCHES[[#This Row],[WD_PRODUCTS]])</f>
        <v>47</v>
      </c>
    </row>
    <row r="4759" spans="1:8" x14ac:dyDescent="0.3">
      <c r="A4759" s="12">
        <v>11757</v>
      </c>
      <c r="B4759" s="12">
        <v>213</v>
      </c>
      <c r="C4759" s="8">
        <v>10904</v>
      </c>
      <c r="D4759" s="12" t="s">
        <v>6426</v>
      </c>
      <c r="E4759" s="13">
        <v>45464</v>
      </c>
      <c r="F4759" s="12" t="s">
        <v>18973</v>
      </c>
      <c r="G4759" s="12">
        <f>IF(ISNUMBER(MATCH(C4759, FACT_ORDERS!C:C, 0)), 1, 0)</f>
        <v>0</v>
      </c>
      <c r="H4759" s="12">
        <f>COUNTIF(B:B,FACT_SEARCHES[[#This Row],[WD_PRODUCTS]])</f>
        <v>86</v>
      </c>
    </row>
    <row r="4760" spans="1:8" x14ac:dyDescent="0.3">
      <c r="A4760" s="12">
        <v>11758</v>
      </c>
      <c r="B4760" s="12">
        <v>258</v>
      </c>
      <c r="C4760" s="8">
        <v>10651</v>
      </c>
      <c r="D4760" s="12" t="s">
        <v>6427</v>
      </c>
      <c r="E4760" s="13">
        <v>45407</v>
      </c>
      <c r="F4760" s="12" t="s">
        <v>18974</v>
      </c>
      <c r="G4760" s="12">
        <f>IF(ISNUMBER(MATCH(C4760, FACT_ORDERS!C:C, 0)), 1, 0)</f>
        <v>0</v>
      </c>
      <c r="H4760" s="12">
        <f>COUNTIF(B:B,FACT_SEARCHES[[#This Row],[WD_PRODUCTS]])</f>
        <v>57</v>
      </c>
    </row>
    <row r="4761" spans="1:8" x14ac:dyDescent="0.3">
      <c r="A4761" s="12">
        <v>11759</v>
      </c>
      <c r="B4761" s="12">
        <v>211</v>
      </c>
      <c r="C4761" s="8">
        <v>10651</v>
      </c>
      <c r="D4761" s="12" t="s">
        <v>6428</v>
      </c>
      <c r="E4761" s="13">
        <v>45407</v>
      </c>
      <c r="F4761" s="12" t="s">
        <v>18975</v>
      </c>
      <c r="G4761" s="12">
        <f>IF(ISNUMBER(MATCH(C4761, FACT_ORDERS!C:C, 0)), 1, 0)</f>
        <v>0</v>
      </c>
      <c r="H4761" s="12">
        <f>COUNTIF(B:B,FACT_SEARCHES[[#This Row],[WD_PRODUCTS]])</f>
        <v>65</v>
      </c>
    </row>
    <row r="4762" spans="1:8" x14ac:dyDescent="0.3">
      <c r="A4762" s="12">
        <v>11760</v>
      </c>
      <c r="B4762" s="12">
        <v>288</v>
      </c>
      <c r="C4762" s="8">
        <v>10651</v>
      </c>
      <c r="D4762" s="12" t="s">
        <v>6429</v>
      </c>
      <c r="E4762" s="13">
        <v>45407</v>
      </c>
      <c r="F4762" s="12" t="s">
        <v>18976</v>
      </c>
      <c r="G4762" s="12">
        <f>IF(ISNUMBER(MATCH(C4762, FACT_ORDERS!C:C, 0)), 1, 0)</f>
        <v>0</v>
      </c>
      <c r="H4762" s="12">
        <f>COUNTIF(B:B,FACT_SEARCHES[[#This Row],[WD_PRODUCTS]])</f>
        <v>106</v>
      </c>
    </row>
    <row r="4763" spans="1:8" x14ac:dyDescent="0.3">
      <c r="A4763" s="12">
        <v>11761</v>
      </c>
      <c r="B4763" s="12">
        <v>263</v>
      </c>
      <c r="C4763" s="8">
        <v>10787</v>
      </c>
      <c r="D4763" s="12" t="s">
        <v>6430</v>
      </c>
      <c r="E4763" s="13">
        <v>44930</v>
      </c>
      <c r="F4763" s="12" t="s">
        <v>18977</v>
      </c>
      <c r="G4763" s="12">
        <f>IF(ISNUMBER(MATCH(C4763, FACT_ORDERS!C:C, 0)), 1, 0)</f>
        <v>0</v>
      </c>
      <c r="H4763" s="12">
        <f>COUNTIF(B:B,FACT_SEARCHES[[#This Row],[WD_PRODUCTS]])</f>
        <v>108</v>
      </c>
    </row>
    <row r="4764" spans="1:8" x14ac:dyDescent="0.3">
      <c r="A4764" s="12">
        <v>11762</v>
      </c>
      <c r="B4764" s="12">
        <v>275</v>
      </c>
      <c r="C4764" s="8">
        <v>10787</v>
      </c>
      <c r="D4764" s="12" t="s">
        <v>6431</v>
      </c>
      <c r="E4764" s="13">
        <v>44930</v>
      </c>
      <c r="F4764" s="12" t="s">
        <v>4370</v>
      </c>
      <c r="G4764" s="12">
        <f>IF(ISNUMBER(MATCH(C4764, FACT_ORDERS!C:C, 0)), 1, 0)</f>
        <v>0</v>
      </c>
      <c r="H4764" s="12">
        <f>COUNTIF(B:B,FACT_SEARCHES[[#This Row],[WD_PRODUCTS]])</f>
        <v>70</v>
      </c>
    </row>
    <row r="4765" spans="1:8" x14ac:dyDescent="0.3">
      <c r="A4765" s="12">
        <v>11763</v>
      </c>
      <c r="B4765" s="12">
        <v>299</v>
      </c>
      <c r="C4765" s="8">
        <v>10787</v>
      </c>
      <c r="D4765" s="12" t="s">
        <v>6432</v>
      </c>
      <c r="E4765" s="13">
        <v>44930</v>
      </c>
      <c r="F4765" s="12" t="s">
        <v>18978</v>
      </c>
      <c r="G4765" s="12">
        <f>IF(ISNUMBER(MATCH(C4765, FACT_ORDERS!C:C, 0)), 1, 0)</f>
        <v>0</v>
      </c>
      <c r="H4765" s="12">
        <f>COUNTIF(B:B,FACT_SEARCHES[[#This Row],[WD_PRODUCTS]])</f>
        <v>125</v>
      </c>
    </row>
    <row r="4766" spans="1:8" x14ac:dyDescent="0.3">
      <c r="A4766" s="12">
        <v>11764</v>
      </c>
      <c r="B4766" s="12">
        <v>285</v>
      </c>
      <c r="C4766" s="8">
        <v>10895</v>
      </c>
      <c r="D4766" s="12" t="s">
        <v>6433</v>
      </c>
      <c r="E4766" s="13">
        <v>44930</v>
      </c>
      <c r="F4766" s="12" t="s">
        <v>18979</v>
      </c>
      <c r="G4766" s="12">
        <f>IF(ISNUMBER(MATCH(C4766, FACT_ORDERS!C:C, 0)), 1, 0)</f>
        <v>0</v>
      </c>
      <c r="H4766" s="12">
        <f>COUNTIF(B:B,FACT_SEARCHES[[#This Row],[WD_PRODUCTS]])</f>
        <v>56</v>
      </c>
    </row>
    <row r="4767" spans="1:8" x14ac:dyDescent="0.3">
      <c r="A4767" s="12">
        <v>11765</v>
      </c>
      <c r="B4767" s="12">
        <v>257</v>
      </c>
      <c r="C4767" s="8">
        <v>10895</v>
      </c>
      <c r="D4767" s="12" t="s">
        <v>6434</v>
      </c>
      <c r="E4767" s="13">
        <v>44930</v>
      </c>
      <c r="F4767" s="12" t="s">
        <v>18980</v>
      </c>
      <c r="G4767" s="12">
        <f>IF(ISNUMBER(MATCH(C4767, FACT_ORDERS!C:C, 0)), 1, 0)</f>
        <v>0</v>
      </c>
      <c r="H4767" s="12">
        <f>COUNTIF(B:B,FACT_SEARCHES[[#This Row],[WD_PRODUCTS]])</f>
        <v>75</v>
      </c>
    </row>
    <row r="4768" spans="1:8" x14ac:dyDescent="0.3">
      <c r="A4768" s="12">
        <v>11766</v>
      </c>
      <c r="B4768" s="12">
        <v>262</v>
      </c>
      <c r="C4768" s="8">
        <v>10114</v>
      </c>
      <c r="D4768" s="12" t="s">
        <v>6435</v>
      </c>
      <c r="E4768" s="13">
        <v>45435</v>
      </c>
      <c r="F4768" s="12" t="s">
        <v>18981</v>
      </c>
      <c r="G4768" s="12">
        <f>IF(ISNUMBER(MATCH(C4768, FACT_ORDERS!C:C, 0)), 1, 0)</f>
        <v>0</v>
      </c>
      <c r="H4768" s="12">
        <f>COUNTIF(B:B,FACT_SEARCHES[[#This Row],[WD_PRODUCTS]])</f>
        <v>70</v>
      </c>
    </row>
    <row r="4769" spans="1:8" x14ac:dyDescent="0.3">
      <c r="A4769" s="12">
        <v>11767</v>
      </c>
      <c r="B4769" s="12">
        <v>256</v>
      </c>
      <c r="C4769" s="8">
        <v>10673</v>
      </c>
      <c r="D4769" s="12" t="s">
        <v>6436</v>
      </c>
      <c r="E4769" s="13">
        <v>45062</v>
      </c>
      <c r="F4769" s="12" t="s">
        <v>18982</v>
      </c>
      <c r="G4769" s="12">
        <f>IF(ISNUMBER(MATCH(C4769, FACT_ORDERS!C:C, 0)), 1, 0)</f>
        <v>0</v>
      </c>
      <c r="H4769" s="12">
        <f>COUNTIF(B:B,FACT_SEARCHES[[#This Row],[WD_PRODUCTS]])</f>
        <v>63</v>
      </c>
    </row>
    <row r="4770" spans="1:8" x14ac:dyDescent="0.3">
      <c r="A4770" s="12">
        <v>11768</v>
      </c>
      <c r="B4770" s="12">
        <v>263</v>
      </c>
      <c r="C4770" s="8">
        <v>10673</v>
      </c>
      <c r="D4770" s="12" t="s">
        <v>6437</v>
      </c>
      <c r="E4770" s="13">
        <v>45062</v>
      </c>
      <c r="F4770" s="12" t="s">
        <v>18983</v>
      </c>
      <c r="G4770" s="12">
        <f>IF(ISNUMBER(MATCH(C4770, FACT_ORDERS!C:C, 0)), 1, 0)</f>
        <v>0</v>
      </c>
      <c r="H4770" s="12">
        <f>COUNTIF(B:B,FACT_SEARCHES[[#This Row],[WD_PRODUCTS]])</f>
        <v>108</v>
      </c>
    </row>
    <row r="4771" spans="1:8" x14ac:dyDescent="0.3">
      <c r="A4771" s="12">
        <v>11769</v>
      </c>
      <c r="B4771" s="12">
        <v>207</v>
      </c>
      <c r="C4771" s="8">
        <v>10904</v>
      </c>
      <c r="D4771" s="12" t="s">
        <v>6438</v>
      </c>
      <c r="E4771" s="13">
        <v>45451</v>
      </c>
      <c r="F4771" s="12" t="s">
        <v>18984</v>
      </c>
      <c r="G4771" s="12">
        <f>IF(ISNUMBER(MATCH(C4771, FACT_ORDERS!C:C, 0)), 1, 0)</f>
        <v>0</v>
      </c>
      <c r="H4771" s="12">
        <f>COUNTIF(B:B,FACT_SEARCHES[[#This Row],[WD_PRODUCTS]])</f>
        <v>47</v>
      </c>
    </row>
    <row r="4772" spans="1:8" x14ac:dyDescent="0.3">
      <c r="A4772" s="12">
        <v>11770</v>
      </c>
      <c r="B4772" s="12">
        <v>213</v>
      </c>
      <c r="C4772" s="8">
        <v>10904</v>
      </c>
      <c r="D4772" s="12" t="s">
        <v>6439</v>
      </c>
      <c r="E4772" s="13">
        <v>45451</v>
      </c>
      <c r="F4772" s="12" t="s">
        <v>15209</v>
      </c>
      <c r="G4772" s="12">
        <f>IF(ISNUMBER(MATCH(C4772, FACT_ORDERS!C:C, 0)), 1, 0)</f>
        <v>0</v>
      </c>
      <c r="H4772" s="12">
        <f>COUNTIF(B:B,FACT_SEARCHES[[#This Row],[WD_PRODUCTS]])</f>
        <v>86</v>
      </c>
    </row>
    <row r="4773" spans="1:8" x14ac:dyDescent="0.3">
      <c r="A4773" s="12">
        <v>11771</v>
      </c>
      <c r="B4773" s="12">
        <v>299</v>
      </c>
      <c r="C4773" s="8">
        <v>10492</v>
      </c>
      <c r="D4773" s="12" t="s">
        <v>6440</v>
      </c>
      <c r="E4773" s="13">
        <v>45448</v>
      </c>
      <c r="F4773" s="12" t="s">
        <v>15581</v>
      </c>
      <c r="G4773" s="12">
        <f>IF(ISNUMBER(MATCH(C4773, FACT_ORDERS!C:C, 0)), 1, 0)</f>
        <v>1</v>
      </c>
      <c r="H4773" s="12">
        <f>COUNTIF(B:B,FACT_SEARCHES[[#This Row],[WD_PRODUCTS]])</f>
        <v>125</v>
      </c>
    </row>
    <row r="4774" spans="1:8" x14ac:dyDescent="0.3">
      <c r="A4774" s="12">
        <v>11772</v>
      </c>
      <c r="B4774" s="12">
        <v>296</v>
      </c>
      <c r="C4774" s="8">
        <v>10492</v>
      </c>
      <c r="D4774" s="12" t="s">
        <v>6441</v>
      </c>
      <c r="E4774" s="13">
        <v>45448</v>
      </c>
      <c r="F4774" s="12" t="s">
        <v>18985</v>
      </c>
      <c r="G4774" s="12">
        <f>IF(ISNUMBER(MATCH(C4774, FACT_ORDERS!C:C, 0)), 1, 0)</f>
        <v>1</v>
      </c>
      <c r="H4774" s="12">
        <f>COUNTIF(B:B,FACT_SEARCHES[[#This Row],[WD_PRODUCTS]])</f>
        <v>106</v>
      </c>
    </row>
    <row r="4775" spans="1:8" x14ac:dyDescent="0.3">
      <c r="A4775" s="12">
        <v>11773</v>
      </c>
      <c r="B4775" s="12">
        <v>251</v>
      </c>
      <c r="C4775" s="8">
        <v>10492</v>
      </c>
      <c r="D4775" s="12" t="s">
        <v>6442</v>
      </c>
      <c r="E4775" s="13">
        <v>45448</v>
      </c>
      <c r="F4775" s="12" t="s">
        <v>18986</v>
      </c>
      <c r="G4775" s="12">
        <f>IF(ISNUMBER(MATCH(C4775, FACT_ORDERS!C:C, 0)), 1, 0)</f>
        <v>1</v>
      </c>
      <c r="H4775" s="12">
        <f>COUNTIF(B:B,FACT_SEARCHES[[#This Row],[WD_PRODUCTS]])</f>
        <v>67</v>
      </c>
    </row>
    <row r="4776" spans="1:8" x14ac:dyDescent="0.3">
      <c r="A4776" s="12">
        <v>11774</v>
      </c>
      <c r="B4776" s="12">
        <v>243</v>
      </c>
      <c r="C4776" s="8">
        <v>10431</v>
      </c>
      <c r="D4776" s="12" t="s">
        <v>6443</v>
      </c>
      <c r="E4776" s="13">
        <v>44974</v>
      </c>
      <c r="F4776" s="12" t="s">
        <v>18987</v>
      </c>
      <c r="G4776" s="12">
        <f>IF(ISNUMBER(MATCH(C4776, FACT_ORDERS!C:C, 0)), 1, 0)</f>
        <v>0</v>
      </c>
      <c r="H4776" s="12">
        <f>COUNTIF(B:B,FACT_SEARCHES[[#This Row],[WD_PRODUCTS]])</f>
        <v>70</v>
      </c>
    </row>
    <row r="4777" spans="1:8" x14ac:dyDescent="0.3">
      <c r="A4777" s="12">
        <v>11775</v>
      </c>
      <c r="B4777" s="12">
        <v>263</v>
      </c>
      <c r="C4777" s="8">
        <v>10042</v>
      </c>
      <c r="D4777" s="12" t="s">
        <v>6444</v>
      </c>
      <c r="E4777" s="13">
        <v>44484</v>
      </c>
      <c r="F4777" s="12" t="s">
        <v>18988</v>
      </c>
      <c r="G4777" s="12">
        <f>IF(ISNUMBER(MATCH(C4777, FACT_ORDERS!C:C, 0)), 1, 0)</f>
        <v>0</v>
      </c>
      <c r="H4777" s="12">
        <f>COUNTIF(B:B,FACT_SEARCHES[[#This Row],[WD_PRODUCTS]])</f>
        <v>108</v>
      </c>
    </row>
    <row r="4778" spans="1:8" x14ac:dyDescent="0.3">
      <c r="A4778" s="12">
        <v>11776</v>
      </c>
      <c r="B4778" s="12">
        <v>234</v>
      </c>
      <c r="C4778" s="8">
        <v>10073</v>
      </c>
      <c r="D4778" s="12" t="s">
        <v>6445</v>
      </c>
      <c r="E4778" s="13">
        <v>44702</v>
      </c>
      <c r="F4778" s="12" t="s">
        <v>18989</v>
      </c>
      <c r="G4778" s="12">
        <f>IF(ISNUMBER(MATCH(C4778, FACT_ORDERS!C:C, 0)), 1, 0)</f>
        <v>1</v>
      </c>
      <c r="H4778" s="12">
        <f>COUNTIF(B:B,FACT_SEARCHES[[#This Row],[WD_PRODUCTS]])</f>
        <v>77</v>
      </c>
    </row>
    <row r="4779" spans="1:8" x14ac:dyDescent="0.3">
      <c r="A4779" s="12">
        <v>11777</v>
      </c>
      <c r="B4779" s="12">
        <v>204</v>
      </c>
      <c r="C4779" s="8">
        <v>10073</v>
      </c>
      <c r="D4779" s="12" t="s">
        <v>6446</v>
      </c>
      <c r="E4779" s="13">
        <v>44702</v>
      </c>
      <c r="F4779" s="12" t="s">
        <v>11788</v>
      </c>
      <c r="G4779" s="12">
        <f>IF(ISNUMBER(MATCH(C4779, FACT_ORDERS!C:C, 0)), 1, 0)</f>
        <v>1</v>
      </c>
      <c r="H4779" s="12">
        <f>COUNTIF(B:B,FACT_SEARCHES[[#This Row],[WD_PRODUCTS]])</f>
        <v>139</v>
      </c>
    </row>
    <row r="4780" spans="1:8" x14ac:dyDescent="0.3">
      <c r="A4780" s="12">
        <v>11778</v>
      </c>
      <c r="B4780" s="12">
        <v>273</v>
      </c>
      <c r="C4780" s="8">
        <v>10073</v>
      </c>
      <c r="D4780" s="12" t="s">
        <v>6447</v>
      </c>
      <c r="E4780" s="13">
        <v>44702</v>
      </c>
      <c r="F4780" s="12" t="s">
        <v>3745</v>
      </c>
      <c r="G4780" s="12">
        <f>IF(ISNUMBER(MATCH(C4780, FACT_ORDERS!C:C, 0)), 1, 0)</f>
        <v>1</v>
      </c>
      <c r="H4780" s="12">
        <f>COUNTIF(B:B,FACT_SEARCHES[[#This Row],[WD_PRODUCTS]])</f>
        <v>73</v>
      </c>
    </row>
    <row r="4781" spans="1:8" x14ac:dyDescent="0.3">
      <c r="A4781" s="12">
        <v>11779</v>
      </c>
      <c r="B4781" s="12">
        <v>251</v>
      </c>
      <c r="C4781" s="8">
        <v>10471</v>
      </c>
      <c r="D4781" s="12" t="s">
        <v>6448</v>
      </c>
      <c r="E4781" s="13">
        <v>45528</v>
      </c>
      <c r="F4781" s="12" t="s">
        <v>18990</v>
      </c>
      <c r="G4781" s="12">
        <f>IF(ISNUMBER(MATCH(C4781, FACT_ORDERS!C:C, 0)), 1, 0)</f>
        <v>0</v>
      </c>
      <c r="H4781" s="12">
        <f>COUNTIF(B:B,FACT_SEARCHES[[#This Row],[WD_PRODUCTS]])</f>
        <v>67</v>
      </c>
    </row>
    <row r="4782" spans="1:8" x14ac:dyDescent="0.3">
      <c r="A4782" s="12">
        <v>11780</v>
      </c>
      <c r="B4782" s="12">
        <v>231</v>
      </c>
      <c r="C4782" s="8">
        <v>10471</v>
      </c>
      <c r="D4782" s="12" t="s">
        <v>6449</v>
      </c>
      <c r="E4782" s="13">
        <v>45528</v>
      </c>
      <c r="F4782" s="12" t="s">
        <v>18991</v>
      </c>
      <c r="G4782" s="12">
        <f>IF(ISNUMBER(MATCH(C4782, FACT_ORDERS!C:C, 0)), 1, 0)</f>
        <v>0</v>
      </c>
      <c r="H4782" s="12">
        <f>COUNTIF(B:B,FACT_SEARCHES[[#This Row],[WD_PRODUCTS]])</f>
        <v>58</v>
      </c>
    </row>
    <row r="4783" spans="1:8" x14ac:dyDescent="0.3">
      <c r="A4783" s="12">
        <v>11781</v>
      </c>
      <c r="B4783" s="12">
        <v>250</v>
      </c>
      <c r="C4783" s="8">
        <v>10691</v>
      </c>
      <c r="D4783" s="12" t="s">
        <v>6450</v>
      </c>
      <c r="E4783" s="13">
        <v>45341</v>
      </c>
      <c r="F4783" s="12" t="s">
        <v>18992</v>
      </c>
      <c r="G4783" s="12">
        <f>IF(ISNUMBER(MATCH(C4783, FACT_ORDERS!C:C, 0)), 1, 0)</f>
        <v>0</v>
      </c>
      <c r="H4783" s="12">
        <f>COUNTIF(B:B,FACT_SEARCHES[[#This Row],[WD_PRODUCTS]])</f>
        <v>65</v>
      </c>
    </row>
    <row r="4784" spans="1:8" x14ac:dyDescent="0.3">
      <c r="A4784" s="12">
        <v>11782</v>
      </c>
      <c r="B4784" s="12">
        <v>299</v>
      </c>
      <c r="C4784" s="8">
        <v>10160</v>
      </c>
      <c r="D4784" s="12" t="s">
        <v>6451</v>
      </c>
      <c r="E4784" s="13">
        <v>44468</v>
      </c>
      <c r="F4784" s="12" t="s">
        <v>18993</v>
      </c>
      <c r="G4784" s="12">
        <f>IF(ISNUMBER(MATCH(C4784, FACT_ORDERS!C:C, 0)), 1, 0)</f>
        <v>0</v>
      </c>
      <c r="H4784" s="12">
        <f>COUNTIF(B:B,FACT_SEARCHES[[#This Row],[WD_PRODUCTS]])</f>
        <v>125</v>
      </c>
    </row>
    <row r="4785" spans="1:8" x14ac:dyDescent="0.3">
      <c r="A4785" s="12">
        <v>11783</v>
      </c>
      <c r="B4785" s="12">
        <v>273</v>
      </c>
      <c r="C4785" s="8">
        <v>10160</v>
      </c>
      <c r="D4785" s="12" t="s">
        <v>6452</v>
      </c>
      <c r="E4785" s="13">
        <v>44468</v>
      </c>
      <c r="F4785" s="12" t="s">
        <v>18994</v>
      </c>
      <c r="G4785" s="12">
        <f>IF(ISNUMBER(MATCH(C4785, FACT_ORDERS!C:C, 0)), 1, 0)</f>
        <v>0</v>
      </c>
      <c r="H4785" s="12">
        <f>COUNTIF(B:B,FACT_SEARCHES[[#This Row],[WD_PRODUCTS]])</f>
        <v>73</v>
      </c>
    </row>
    <row r="4786" spans="1:8" x14ac:dyDescent="0.3">
      <c r="A4786" s="12">
        <v>11784</v>
      </c>
      <c r="B4786" s="12">
        <v>297</v>
      </c>
      <c r="C4786" s="8">
        <v>10160</v>
      </c>
      <c r="D4786" s="12" t="s">
        <v>6453</v>
      </c>
      <c r="E4786" s="13">
        <v>44468</v>
      </c>
      <c r="F4786" s="12" t="s">
        <v>18995</v>
      </c>
      <c r="G4786" s="12">
        <f>IF(ISNUMBER(MATCH(C4786, FACT_ORDERS!C:C, 0)), 1, 0)</f>
        <v>0</v>
      </c>
      <c r="H4786" s="12">
        <f>COUNTIF(B:B,FACT_SEARCHES[[#This Row],[WD_PRODUCTS]])</f>
        <v>64</v>
      </c>
    </row>
    <row r="4787" spans="1:8" x14ac:dyDescent="0.3">
      <c r="A4787" s="12">
        <v>11785</v>
      </c>
      <c r="B4787" s="12">
        <v>246</v>
      </c>
      <c r="C4787" s="8">
        <v>10536</v>
      </c>
      <c r="D4787" s="12" t="s">
        <v>6454</v>
      </c>
      <c r="E4787" s="13">
        <v>44558</v>
      </c>
      <c r="F4787" s="12" t="s">
        <v>18996</v>
      </c>
      <c r="G4787" s="12">
        <f>IF(ISNUMBER(MATCH(C4787, FACT_ORDERS!C:C, 0)), 1, 0)</f>
        <v>0</v>
      </c>
      <c r="H4787" s="12">
        <f>COUNTIF(B:B,FACT_SEARCHES[[#This Row],[WD_PRODUCTS]])</f>
        <v>55</v>
      </c>
    </row>
    <row r="4788" spans="1:8" x14ac:dyDescent="0.3">
      <c r="A4788" s="12">
        <v>11786</v>
      </c>
      <c r="B4788" s="12">
        <v>284</v>
      </c>
      <c r="C4788" s="8">
        <v>10536</v>
      </c>
      <c r="D4788" s="12" t="s">
        <v>6455</v>
      </c>
      <c r="E4788" s="13">
        <v>44558</v>
      </c>
      <c r="F4788" s="12" t="s">
        <v>18997</v>
      </c>
      <c r="G4788" s="12">
        <f>IF(ISNUMBER(MATCH(C4788, FACT_ORDERS!C:C, 0)), 1, 0)</f>
        <v>0</v>
      </c>
      <c r="H4788" s="12">
        <f>COUNTIF(B:B,FACT_SEARCHES[[#This Row],[WD_PRODUCTS]])</f>
        <v>97</v>
      </c>
    </row>
    <row r="4789" spans="1:8" x14ac:dyDescent="0.3">
      <c r="A4789" s="12">
        <v>11787</v>
      </c>
      <c r="B4789" s="12">
        <v>200</v>
      </c>
      <c r="C4789" s="8">
        <v>10536</v>
      </c>
      <c r="D4789" s="12" t="s">
        <v>6456</v>
      </c>
      <c r="E4789" s="13">
        <v>44558</v>
      </c>
      <c r="F4789" s="12" t="s">
        <v>18998</v>
      </c>
      <c r="G4789" s="12">
        <f>IF(ISNUMBER(MATCH(C4789, FACT_ORDERS!C:C, 0)), 1, 0)</f>
        <v>0</v>
      </c>
      <c r="H4789" s="12">
        <f>COUNTIF(B:B,FACT_SEARCHES[[#This Row],[WD_PRODUCTS]])</f>
        <v>81</v>
      </c>
    </row>
    <row r="4790" spans="1:8" x14ac:dyDescent="0.3">
      <c r="A4790" s="12">
        <v>11788</v>
      </c>
      <c r="B4790" s="12">
        <v>212</v>
      </c>
      <c r="C4790" s="8">
        <v>10968</v>
      </c>
      <c r="D4790" s="12" t="s">
        <v>6457</v>
      </c>
      <c r="E4790" s="13">
        <v>45410</v>
      </c>
      <c r="F4790" s="12" t="s">
        <v>14087</v>
      </c>
      <c r="G4790" s="12">
        <f>IF(ISNUMBER(MATCH(C4790, FACT_ORDERS!C:C, 0)), 1, 0)</f>
        <v>1</v>
      </c>
      <c r="H4790" s="12">
        <f>COUNTIF(B:B,FACT_SEARCHES[[#This Row],[WD_PRODUCTS]])</f>
        <v>67</v>
      </c>
    </row>
    <row r="4791" spans="1:8" x14ac:dyDescent="0.3">
      <c r="A4791" s="12">
        <v>11789</v>
      </c>
      <c r="B4791" s="12">
        <v>290</v>
      </c>
      <c r="C4791" s="8">
        <v>10968</v>
      </c>
      <c r="D4791" s="12" t="s">
        <v>6458</v>
      </c>
      <c r="E4791" s="13">
        <v>45410</v>
      </c>
      <c r="F4791" s="12" t="s">
        <v>11264</v>
      </c>
      <c r="G4791" s="12">
        <f>IF(ISNUMBER(MATCH(C4791, FACT_ORDERS!C:C, 0)), 1, 0)</f>
        <v>1</v>
      </c>
      <c r="H4791" s="12">
        <f>COUNTIF(B:B,FACT_SEARCHES[[#This Row],[WD_PRODUCTS]])</f>
        <v>47</v>
      </c>
    </row>
    <row r="4792" spans="1:8" x14ac:dyDescent="0.3">
      <c r="A4792" s="12">
        <v>11790</v>
      </c>
      <c r="B4792" s="12">
        <v>216</v>
      </c>
      <c r="C4792" s="8">
        <v>10619</v>
      </c>
      <c r="D4792" s="12" t="s">
        <v>6459</v>
      </c>
      <c r="E4792" s="13">
        <v>44356</v>
      </c>
      <c r="F4792" s="12" t="s">
        <v>18999</v>
      </c>
      <c r="G4792" s="12">
        <f>IF(ISNUMBER(MATCH(C4792, FACT_ORDERS!C:C, 0)), 1, 0)</f>
        <v>1</v>
      </c>
      <c r="H4792" s="12">
        <f>COUNTIF(B:B,FACT_SEARCHES[[#This Row],[WD_PRODUCTS]])</f>
        <v>107</v>
      </c>
    </row>
    <row r="4793" spans="1:8" x14ac:dyDescent="0.3">
      <c r="A4793" s="12">
        <v>11791</v>
      </c>
      <c r="B4793" s="12">
        <v>204</v>
      </c>
      <c r="C4793" s="8">
        <v>10619</v>
      </c>
      <c r="D4793" s="12" t="s">
        <v>6460</v>
      </c>
      <c r="E4793" s="13">
        <v>44356</v>
      </c>
      <c r="F4793" s="12" t="s">
        <v>19000</v>
      </c>
      <c r="G4793" s="12">
        <f>IF(ISNUMBER(MATCH(C4793, FACT_ORDERS!C:C, 0)), 1, 0)</f>
        <v>1</v>
      </c>
      <c r="H4793" s="12">
        <f>COUNTIF(B:B,FACT_SEARCHES[[#This Row],[WD_PRODUCTS]])</f>
        <v>139</v>
      </c>
    </row>
    <row r="4794" spans="1:8" x14ac:dyDescent="0.3">
      <c r="A4794" s="12">
        <v>11792</v>
      </c>
      <c r="B4794" s="12">
        <v>290</v>
      </c>
      <c r="C4794" s="8">
        <v>10527</v>
      </c>
      <c r="D4794" s="12" t="s">
        <v>6461</v>
      </c>
      <c r="E4794" s="13">
        <v>45284</v>
      </c>
      <c r="F4794" s="12" t="s">
        <v>19001</v>
      </c>
      <c r="G4794" s="12">
        <f>IF(ISNUMBER(MATCH(C4794, FACT_ORDERS!C:C, 0)), 1, 0)</f>
        <v>1</v>
      </c>
      <c r="H4794" s="12">
        <f>COUNTIF(B:B,FACT_SEARCHES[[#This Row],[WD_PRODUCTS]])</f>
        <v>47</v>
      </c>
    </row>
    <row r="4795" spans="1:8" x14ac:dyDescent="0.3">
      <c r="A4795" s="12">
        <v>11793</v>
      </c>
      <c r="B4795" s="12">
        <v>268</v>
      </c>
      <c r="C4795" s="8">
        <v>10527</v>
      </c>
      <c r="D4795" s="12" t="s">
        <v>6462</v>
      </c>
      <c r="E4795" s="13">
        <v>45284</v>
      </c>
      <c r="F4795" s="12" t="s">
        <v>19002</v>
      </c>
      <c r="G4795" s="12">
        <f>IF(ISNUMBER(MATCH(C4795, FACT_ORDERS!C:C, 0)), 1, 0)</f>
        <v>1</v>
      </c>
      <c r="H4795" s="12">
        <f>COUNTIF(B:B,FACT_SEARCHES[[#This Row],[WD_PRODUCTS]])</f>
        <v>78</v>
      </c>
    </row>
    <row r="4796" spans="1:8" x14ac:dyDescent="0.3">
      <c r="A4796" s="12">
        <v>11794</v>
      </c>
      <c r="B4796" s="12">
        <v>230</v>
      </c>
      <c r="C4796" s="8">
        <v>10527</v>
      </c>
      <c r="D4796" s="12" t="s">
        <v>6463</v>
      </c>
      <c r="E4796" s="13">
        <v>45284</v>
      </c>
      <c r="F4796" s="12" t="s">
        <v>19003</v>
      </c>
      <c r="G4796" s="12">
        <f>IF(ISNUMBER(MATCH(C4796, FACT_ORDERS!C:C, 0)), 1, 0)</f>
        <v>1</v>
      </c>
      <c r="H4796" s="12">
        <f>COUNTIF(B:B,FACT_SEARCHES[[#This Row],[WD_PRODUCTS]])</f>
        <v>74</v>
      </c>
    </row>
    <row r="4797" spans="1:8" x14ac:dyDescent="0.3">
      <c r="A4797" s="12">
        <v>11795</v>
      </c>
      <c r="B4797" s="12">
        <v>261</v>
      </c>
      <c r="C4797" s="8">
        <v>10527</v>
      </c>
      <c r="D4797" s="12" t="s">
        <v>6464</v>
      </c>
      <c r="E4797" s="13">
        <v>45284</v>
      </c>
      <c r="F4797" s="12" t="s">
        <v>19004</v>
      </c>
      <c r="G4797" s="12">
        <f>IF(ISNUMBER(MATCH(C4797, FACT_ORDERS!C:C, 0)), 1, 0)</f>
        <v>1</v>
      </c>
      <c r="H4797" s="12">
        <f>COUNTIF(B:B,FACT_SEARCHES[[#This Row],[WD_PRODUCTS]])</f>
        <v>77</v>
      </c>
    </row>
    <row r="4798" spans="1:8" x14ac:dyDescent="0.3">
      <c r="A4798" s="12">
        <v>11796</v>
      </c>
      <c r="B4798" s="12">
        <v>276</v>
      </c>
      <c r="C4798" s="8">
        <v>10076</v>
      </c>
      <c r="D4798" s="12" t="s">
        <v>6465</v>
      </c>
      <c r="E4798" s="13">
        <v>45354</v>
      </c>
      <c r="F4798" s="12" t="s">
        <v>19005</v>
      </c>
      <c r="G4798" s="12">
        <f>IF(ISNUMBER(MATCH(C4798, FACT_ORDERS!C:C, 0)), 1, 0)</f>
        <v>0</v>
      </c>
      <c r="H4798" s="12">
        <f>COUNTIF(B:B,FACT_SEARCHES[[#This Row],[WD_PRODUCTS]])</f>
        <v>65</v>
      </c>
    </row>
    <row r="4799" spans="1:8" x14ac:dyDescent="0.3">
      <c r="A4799" s="12">
        <v>11797</v>
      </c>
      <c r="B4799" s="12">
        <v>274</v>
      </c>
      <c r="C4799" s="8">
        <v>10686</v>
      </c>
      <c r="D4799" s="12" t="s">
        <v>6466</v>
      </c>
      <c r="E4799" s="13">
        <v>45477</v>
      </c>
      <c r="F4799" s="12" t="s">
        <v>19006</v>
      </c>
      <c r="G4799" s="12">
        <f>IF(ISNUMBER(MATCH(C4799, FACT_ORDERS!C:C, 0)), 1, 0)</f>
        <v>0</v>
      </c>
      <c r="H4799" s="12">
        <f>COUNTIF(B:B,FACT_SEARCHES[[#This Row],[WD_PRODUCTS]])</f>
        <v>45</v>
      </c>
    </row>
    <row r="4800" spans="1:8" x14ac:dyDescent="0.3">
      <c r="A4800" s="12">
        <v>11798</v>
      </c>
      <c r="B4800" s="12">
        <v>247</v>
      </c>
      <c r="C4800" s="8">
        <v>10636</v>
      </c>
      <c r="D4800" s="12" t="s">
        <v>6467</v>
      </c>
      <c r="E4800" s="13">
        <v>44009</v>
      </c>
      <c r="F4800" s="12" t="s">
        <v>19007</v>
      </c>
      <c r="G4800" s="12">
        <f>IF(ISNUMBER(MATCH(C4800, FACT_ORDERS!C:C, 0)), 1, 0)</f>
        <v>1</v>
      </c>
      <c r="H4800" s="12">
        <f>COUNTIF(B:B,FACT_SEARCHES[[#This Row],[WD_PRODUCTS]])</f>
        <v>72</v>
      </c>
    </row>
    <row r="4801" spans="1:8" x14ac:dyDescent="0.3">
      <c r="A4801" s="12">
        <v>11799</v>
      </c>
      <c r="B4801" s="12">
        <v>285</v>
      </c>
      <c r="C4801" s="8">
        <v>10320</v>
      </c>
      <c r="D4801" s="12" t="s">
        <v>6468</v>
      </c>
      <c r="E4801" s="13">
        <v>45043</v>
      </c>
      <c r="F4801" s="12" t="s">
        <v>19008</v>
      </c>
      <c r="G4801" s="12">
        <f>IF(ISNUMBER(MATCH(C4801, FACT_ORDERS!C:C, 0)), 1, 0)</f>
        <v>1</v>
      </c>
      <c r="H4801" s="12">
        <f>COUNTIF(B:B,FACT_SEARCHES[[#This Row],[WD_PRODUCTS]])</f>
        <v>56</v>
      </c>
    </row>
    <row r="4802" spans="1:8" x14ac:dyDescent="0.3">
      <c r="A4802" s="12">
        <v>11800</v>
      </c>
      <c r="B4802" s="12">
        <v>241</v>
      </c>
      <c r="C4802" s="8">
        <v>10320</v>
      </c>
      <c r="D4802" s="12" t="s">
        <v>6469</v>
      </c>
      <c r="E4802" s="13">
        <v>45043</v>
      </c>
      <c r="F4802" s="12" t="s">
        <v>19009</v>
      </c>
      <c r="G4802" s="12">
        <f>IF(ISNUMBER(MATCH(C4802, FACT_ORDERS!C:C, 0)), 1, 0)</f>
        <v>1</v>
      </c>
      <c r="H4802" s="12">
        <f>COUNTIF(B:B,FACT_SEARCHES[[#This Row],[WD_PRODUCTS]])</f>
        <v>96</v>
      </c>
    </row>
    <row r="4803" spans="1:8" x14ac:dyDescent="0.3">
      <c r="A4803" s="12">
        <v>11801</v>
      </c>
      <c r="B4803" s="12">
        <v>247</v>
      </c>
      <c r="C4803" s="8">
        <v>10381</v>
      </c>
      <c r="D4803" s="12" t="s">
        <v>6470</v>
      </c>
      <c r="E4803" s="13">
        <v>44899</v>
      </c>
      <c r="F4803" s="12" t="s">
        <v>19010</v>
      </c>
      <c r="G4803" s="12">
        <f>IF(ISNUMBER(MATCH(C4803, FACT_ORDERS!C:C, 0)), 1, 0)</f>
        <v>1</v>
      </c>
      <c r="H4803" s="12">
        <f>COUNTIF(B:B,FACT_SEARCHES[[#This Row],[WD_PRODUCTS]])</f>
        <v>72</v>
      </c>
    </row>
    <row r="4804" spans="1:8" x14ac:dyDescent="0.3">
      <c r="A4804" s="12">
        <v>11802</v>
      </c>
      <c r="B4804" s="12">
        <v>205</v>
      </c>
      <c r="C4804" s="8">
        <v>10381</v>
      </c>
      <c r="D4804" s="12" t="s">
        <v>6471</v>
      </c>
      <c r="E4804" s="13">
        <v>44899</v>
      </c>
      <c r="F4804" s="12" t="s">
        <v>19011</v>
      </c>
      <c r="G4804" s="12">
        <f>IF(ISNUMBER(MATCH(C4804, FACT_ORDERS!C:C, 0)), 1, 0)</f>
        <v>1</v>
      </c>
      <c r="H4804" s="12">
        <f>COUNTIF(B:B,FACT_SEARCHES[[#This Row],[WD_PRODUCTS]])</f>
        <v>40</v>
      </c>
    </row>
    <row r="4805" spans="1:8" x14ac:dyDescent="0.3">
      <c r="A4805" s="12">
        <v>11803</v>
      </c>
      <c r="B4805" s="12">
        <v>215</v>
      </c>
      <c r="C4805" s="8">
        <v>10773</v>
      </c>
      <c r="D4805" s="12" t="s">
        <v>6472</v>
      </c>
      <c r="E4805" s="13">
        <v>45196</v>
      </c>
      <c r="F4805" s="12" t="s">
        <v>19012</v>
      </c>
      <c r="G4805" s="12">
        <f>IF(ISNUMBER(MATCH(C4805, FACT_ORDERS!C:C, 0)), 1, 0)</f>
        <v>1</v>
      </c>
      <c r="H4805" s="12">
        <f>COUNTIF(B:B,FACT_SEARCHES[[#This Row],[WD_PRODUCTS]])</f>
        <v>67</v>
      </c>
    </row>
    <row r="4806" spans="1:8" x14ac:dyDescent="0.3">
      <c r="A4806" s="12">
        <v>11804</v>
      </c>
      <c r="B4806" s="12">
        <v>269</v>
      </c>
      <c r="C4806" s="8">
        <v>10221</v>
      </c>
      <c r="D4806" s="12" t="s">
        <v>6473</v>
      </c>
      <c r="E4806" s="13">
        <v>45046</v>
      </c>
      <c r="F4806" s="12" t="s">
        <v>19013</v>
      </c>
      <c r="G4806" s="12">
        <f>IF(ISNUMBER(MATCH(C4806, FACT_ORDERS!C:C, 0)), 1, 0)</f>
        <v>0</v>
      </c>
      <c r="H4806" s="12">
        <f>COUNTIF(B:B,FACT_SEARCHES[[#This Row],[WD_PRODUCTS]])</f>
        <v>50</v>
      </c>
    </row>
    <row r="4807" spans="1:8" x14ac:dyDescent="0.3">
      <c r="A4807" s="12">
        <v>11805</v>
      </c>
      <c r="B4807" s="12">
        <v>270</v>
      </c>
      <c r="C4807" s="8">
        <v>10221</v>
      </c>
      <c r="D4807" s="12" t="s">
        <v>6474</v>
      </c>
      <c r="E4807" s="13">
        <v>45046</v>
      </c>
      <c r="F4807" s="12" t="s">
        <v>19014</v>
      </c>
      <c r="G4807" s="12">
        <f>IF(ISNUMBER(MATCH(C4807, FACT_ORDERS!C:C, 0)), 1, 0)</f>
        <v>0</v>
      </c>
      <c r="H4807" s="12">
        <f>COUNTIF(B:B,FACT_SEARCHES[[#This Row],[WD_PRODUCTS]])</f>
        <v>54</v>
      </c>
    </row>
    <row r="4808" spans="1:8" x14ac:dyDescent="0.3">
      <c r="A4808" s="12">
        <v>11806</v>
      </c>
      <c r="B4808" s="12">
        <v>219</v>
      </c>
      <c r="C4808" s="8">
        <v>10137</v>
      </c>
      <c r="D4808" s="12" t="s">
        <v>6475</v>
      </c>
      <c r="E4808" s="13">
        <v>45032</v>
      </c>
      <c r="F4808" s="12" t="s">
        <v>19015</v>
      </c>
      <c r="G4808" s="12">
        <f>IF(ISNUMBER(MATCH(C4808, FACT_ORDERS!C:C, 0)), 1, 0)</f>
        <v>1</v>
      </c>
      <c r="H4808" s="12">
        <f>COUNTIF(B:B,FACT_SEARCHES[[#This Row],[WD_PRODUCTS]])</f>
        <v>83</v>
      </c>
    </row>
    <row r="4809" spans="1:8" x14ac:dyDescent="0.3">
      <c r="A4809" s="12">
        <v>11807</v>
      </c>
      <c r="B4809" s="12">
        <v>228</v>
      </c>
      <c r="C4809" s="8">
        <v>10137</v>
      </c>
      <c r="D4809" s="12" t="s">
        <v>6476</v>
      </c>
      <c r="E4809" s="13">
        <v>45032</v>
      </c>
      <c r="F4809" s="12" t="s">
        <v>19016</v>
      </c>
      <c r="G4809" s="12">
        <f>IF(ISNUMBER(MATCH(C4809, FACT_ORDERS!C:C, 0)), 1, 0)</f>
        <v>1</v>
      </c>
      <c r="H4809" s="12">
        <f>COUNTIF(B:B,FACT_SEARCHES[[#This Row],[WD_PRODUCTS]])</f>
        <v>79</v>
      </c>
    </row>
    <row r="4810" spans="1:8" x14ac:dyDescent="0.3">
      <c r="A4810" s="12">
        <v>11808</v>
      </c>
      <c r="B4810" s="12">
        <v>210</v>
      </c>
      <c r="C4810" s="8">
        <v>10137</v>
      </c>
      <c r="D4810" s="12" t="s">
        <v>6477</v>
      </c>
      <c r="E4810" s="13">
        <v>45032</v>
      </c>
      <c r="F4810" s="12" t="s">
        <v>19017</v>
      </c>
      <c r="G4810" s="12">
        <f>IF(ISNUMBER(MATCH(C4810, FACT_ORDERS!C:C, 0)), 1, 0)</f>
        <v>1</v>
      </c>
      <c r="H4810" s="12">
        <f>COUNTIF(B:B,FACT_SEARCHES[[#This Row],[WD_PRODUCTS]])</f>
        <v>77</v>
      </c>
    </row>
    <row r="4811" spans="1:8" x14ac:dyDescent="0.3">
      <c r="A4811" s="12">
        <v>11809</v>
      </c>
      <c r="B4811" s="12">
        <v>266</v>
      </c>
      <c r="C4811" s="8">
        <v>10137</v>
      </c>
      <c r="D4811" s="12" t="s">
        <v>6478</v>
      </c>
      <c r="E4811" s="13">
        <v>45032</v>
      </c>
      <c r="F4811" s="12" t="s">
        <v>3458</v>
      </c>
      <c r="G4811" s="12">
        <f>IF(ISNUMBER(MATCH(C4811, FACT_ORDERS!C:C, 0)), 1, 0)</f>
        <v>1</v>
      </c>
      <c r="H4811" s="12">
        <f>COUNTIF(B:B,FACT_SEARCHES[[#This Row],[WD_PRODUCTS]])</f>
        <v>94</v>
      </c>
    </row>
    <row r="4812" spans="1:8" x14ac:dyDescent="0.3">
      <c r="A4812" s="12">
        <v>11810</v>
      </c>
      <c r="B4812" s="12">
        <v>246</v>
      </c>
      <c r="C4812" s="8">
        <v>10100</v>
      </c>
      <c r="D4812" s="12" t="s">
        <v>6479</v>
      </c>
      <c r="E4812" s="13">
        <v>45207</v>
      </c>
      <c r="F4812" s="12" t="s">
        <v>19018</v>
      </c>
      <c r="G4812" s="12">
        <f>IF(ISNUMBER(MATCH(C4812, FACT_ORDERS!C:C, 0)), 1, 0)</f>
        <v>0</v>
      </c>
      <c r="H4812" s="12">
        <f>COUNTIF(B:B,FACT_SEARCHES[[#This Row],[WD_PRODUCTS]])</f>
        <v>55</v>
      </c>
    </row>
    <row r="4813" spans="1:8" x14ac:dyDescent="0.3">
      <c r="A4813" s="12">
        <v>11811</v>
      </c>
      <c r="B4813" s="12">
        <v>266</v>
      </c>
      <c r="C4813" s="8">
        <v>10100</v>
      </c>
      <c r="D4813" s="12" t="s">
        <v>6480</v>
      </c>
      <c r="E4813" s="13">
        <v>45207</v>
      </c>
      <c r="F4813" s="12" t="s">
        <v>19019</v>
      </c>
      <c r="G4813" s="12">
        <f>IF(ISNUMBER(MATCH(C4813, FACT_ORDERS!C:C, 0)), 1, 0)</f>
        <v>0</v>
      </c>
      <c r="H4813" s="12">
        <f>COUNTIF(B:B,FACT_SEARCHES[[#This Row],[WD_PRODUCTS]])</f>
        <v>94</v>
      </c>
    </row>
    <row r="4814" spans="1:8" x14ac:dyDescent="0.3">
      <c r="A4814" s="12">
        <v>11812</v>
      </c>
      <c r="B4814" s="12">
        <v>294</v>
      </c>
      <c r="C4814" s="8">
        <v>10100</v>
      </c>
      <c r="D4814" s="12" t="s">
        <v>6481</v>
      </c>
      <c r="E4814" s="13">
        <v>45207</v>
      </c>
      <c r="F4814" s="12" t="s">
        <v>19020</v>
      </c>
      <c r="G4814" s="12">
        <f>IF(ISNUMBER(MATCH(C4814, FACT_ORDERS!C:C, 0)), 1, 0)</f>
        <v>0</v>
      </c>
      <c r="H4814" s="12">
        <f>COUNTIF(B:B,FACT_SEARCHES[[#This Row],[WD_PRODUCTS]])</f>
        <v>60</v>
      </c>
    </row>
    <row r="4815" spans="1:8" x14ac:dyDescent="0.3">
      <c r="A4815" s="12">
        <v>11813</v>
      </c>
      <c r="B4815" s="12">
        <v>284</v>
      </c>
      <c r="C4815" s="8">
        <v>10830</v>
      </c>
      <c r="D4815" s="12" t="s">
        <v>6482</v>
      </c>
      <c r="E4815" s="13">
        <v>45256</v>
      </c>
      <c r="F4815" s="12" t="s">
        <v>19021</v>
      </c>
      <c r="G4815" s="12">
        <f>IF(ISNUMBER(MATCH(C4815, FACT_ORDERS!C:C, 0)), 1, 0)</f>
        <v>0</v>
      </c>
      <c r="H4815" s="12">
        <f>COUNTIF(B:B,FACT_SEARCHES[[#This Row],[WD_PRODUCTS]])</f>
        <v>97</v>
      </c>
    </row>
    <row r="4816" spans="1:8" x14ac:dyDescent="0.3">
      <c r="A4816" s="12">
        <v>11814</v>
      </c>
      <c r="B4816" s="12">
        <v>276</v>
      </c>
      <c r="C4816" s="8">
        <v>10830</v>
      </c>
      <c r="D4816" s="12" t="s">
        <v>6483</v>
      </c>
      <c r="E4816" s="13">
        <v>45256</v>
      </c>
      <c r="F4816" s="12" t="s">
        <v>11109</v>
      </c>
      <c r="G4816" s="12">
        <f>IF(ISNUMBER(MATCH(C4816, FACT_ORDERS!C:C, 0)), 1, 0)</f>
        <v>0</v>
      </c>
      <c r="H4816" s="12">
        <f>COUNTIF(B:B,FACT_SEARCHES[[#This Row],[WD_PRODUCTS]])</f>
        <v>65</v>
      </c>
    </row>
    <row r="4817" spans="1:8" x14ac:dyDescent="0.3">
      <c r="A4817" s="12">
        <v>11815</v>
      </c>
      <c r="B4817" s="12">
        <v>267</v>
      </c>
      <c r="C4817" s="8">
        <v>10486</v>
      </c>
      <c r="D4817" s="12" t="s">
        <v>6484</v>
      </c>
      <c r="E4817" s="13">
        <v>44775</v>
      </c>
      <c r="F4817" s="12" t="s">
        <v>19022</v>
      </c>
      <c r="G4817" s="12">
        <f>IF(ISNUMBER(MATCH(C4817, FACT_ORDERS!C:C, 0)), 1, 0)</f>
        <v>0</v>
      </c>
      <c r="H4817" s="12">
        <f>COUNTIF(B:B,FACT_SEARCHES[[#This Row],[WD_PRODUCTS]])</f>
        <v>82</v>
      </c>
    </row>
    <row r="4818" spans="1:8" x14ac:dyDescent="0.3">
      <c r="A4818" s="12">
        <v>11816</v>
      </c>
      <c r="B4818" s="12">
        <v>247</v>
      </c>
      <c r="C4818" s="8">
        <v>10486</v>
      </c>
      <c r="D4818" s="12" t="s">
        <v>6485</v>
      </c>
      <c r="E4818" s="13">
        <v>44775</v>
      </c>
      <c r="F4818" s="12" t="s">
        <v>19023</v>
      </c>
      <c r="G4818" s="12">
        <f>IF(ISNUMBER(MATCH(C4818, FACT_ORDERS!C:C, 0)), 1, 0)</f>
        <v>0</v>
      </c>
      <c r="H4818" s="12">
        <f>COUNTIF(B:B,FACT_SEARCHES[[#This Row],[WD_PRODUCTS]])</f>
        <v>72</v>
      </c>
    </row>
    <row r="4819" spans="1:8" x14ac:dyDescent="0.3">
      <c r="A4819" s="12">
        <v>11817</v>
      </c>
      <c r="B4819" s="12">
        <v>216</v>
      </c>
      <c r="C4819" s="8">
        <v>10851</v>
      </c>
      <c r="D4819" s="12" t="s">
        <v>6486</v>
      </c>
      <c r="E4819" s="13">
        <v>45331</v>
      </c>
      <c r="F4819" s="12" t="s">
        <v>19024</v>
      </c>
      <c r="G4819" s="12">
        <f>IF(ISNUMBER(MATCH(C4819, FACT_ORDERS!C:C, 0)), 1, 0)</f>
        <v>0</v>
      </c>
      <c r="H4819" s="12">
        <f>COUNTIF(B:B,FACT_SEARCHES[[#This Row],[WD_PRODUCTS]])</f>
        <v>107</v>
      </c>
    </row>
    <row r="4820" spans="1:8" x14ac:dyDescent="0.3">
      <c r="A4820" s="12">
        <v>11818</v>
      </c>
      <c r="B4820" s="12">
        <v>244</v>
      </c>
      <c r="C4820" s="8">
        <v>10851</v>
      </c>
      <c r="D4820" s="12" t="s">
        <v>6487</v>
      </c>
      <c r="E4820" s="13">
        <v>45331</v>
      </c>
      <c r="F4820" s="12" t="s">
        <v>19025</v>
      </c>
      <c r="G4820" s="12">
        <f>IF(ISNUMBER(MATCH(C4820, FACT_ORDERS!C:C, 0)), 1, 0)</f>
        <v>0</v>
      </c>
      <c r="H4820" s="12">
        <f>COUNTIF(B:B,FACT_SEARCHES[[#This Row],[WD_PRODUCTS]])</f>
        <v>59</v>
      </c>
    </row>
    <row r="4821" spans="1:8" x14ac:dyDescent="0.3">
      <c r="A4821" s="12">
        <v>11819</v>
      </c>
      <c r="B4821" s="12">
        <v>223</v>
      </c>
      <c r="C4821" s="8">
        <v>10484</v>
      </c>
      <c r="D4821" s="12" t="s">
        <v>6488</v>
      </c>
      <c r="E4821" s="13">
        <v>45308</v>
      </c>
      <c r="F4821" s="12" t="s">
        <v>4459</v>
      </c>
      <c r="G4821" s="12">
        <f>IF(ISNUMBER(MATCH(C4821, FACT_ORDERS!C:C, 0)), 1, 0)</f>
        <v>0</v>
      </c>
      <c r="H4821" s="12">
        <f>COUNTIF(B:B,FACT_SEARCHES[[#This Row],[WD_PRODUCTS]])</f>
        <v>45</v>
      </c>
    </row>
    <row r="4822" spans="1:8" x14ac:dyDescent="0.3">
      <c r="A4822" s="12">
        <v>11820</v>
      </c>
      <c r="B4822" s="12">
        <v>235</v>
      </c>
      <c r="C4822" s="8">
        <v>10484</v>
      </c>
      <c r="D4822" s="12" t="s">
        <v>6489</v>
      </c>
      <c r="E4822" s="13">
        <v>45308</v>
      </c>
      <c r="F4822" s="12" t="s">
        <v>19026</v>
      </c>
      <c r="G4822" s="12">
        <f>IF(ISNUMBER(MATCH(C4822, FACT_ORDERS!C:C, 0)), 1, 0)</f>
        <v>0</v>
      </c>
      <c r="H4822" s="12">
        <f>COUNTIF(B:B,FACT_SEARCHES[[#This Row],[WD_PRODUCTS]])</f>
        <v>58</v>
      </c>
    </row>
    <row r="4823" spans="1:8" x14ac:dyDescent="0.3">
      <c r="A4823" s="12">
        <v>11821</v>
      </c>
      <c r="B4823" s="12">
        <v>223</v>
      </c>
      <c r="C4823" s="8">
        <v>10484</v>
      </c>
      <c r="D4823" s="12" t="s">
        <v>6490</v>
      </c>
      <c r="E4823" s="13">
        <v>45458</v>
      </c>
      <c r="F4823" s="12" t="s">
        <v>4197</v>
      </c>
      <c r="G4823" s="12">
        <f>IF(ISNUMBER(MATCH(C4823, FACT_ORDERS!C:C, 0)), 1, 0)</f>
        <v>0</v>
      </c>
      <c r="H4823" s="12">
        <f>COUNTIF(B:B,FACT_SEARCHES[[#This Row],[WD_PRODUCTS]])</f>
        <v>45</v>
      </c>
    </row>
    <row r="4824" spans="1:8" x14ac:dyDescent="0.3">
      <c r="A4824" s="12">
        <v>11822</v>
      </c>
      <c r="B4824" s="12">
        <v>235</v>
      </c>
      <c r="C4824" s="8">
        <v>10484</v>
      </c>
      <c r="D4824" s="12" t="s">
        <v>6491</v>
      </c>
      <c r="E4824" s="13">
        <v>45458</v>
      </c>
      <c r="F4824" s="12" t="s">
        <v>19027</v>
      </c>
      <c r="G4824" s="12">
        <f>IF(ISNUMBER(MATCH(C4824, FACT_ORDERS!C:C, 0)), 1, 0)</f>
        <v>0</v>
      </c>
      <c r="H4824" s="12">
        <f>COUNTIF(B:B,FACT_SEARCHES[[#This Row],[WD_PRODUCTS]])</f>
        <v>58</v>
      </c>
    </row>
    <row r="4825" spans="1:8" x14ac:dyDescent="0.3">
      <c r="A4825" s="12">
        <v>11823</v>
      </c>
      <c r="B4825" s="12">
        <v>285</v>
      </c>
      <c r="C4825" s="8">
        <v>10320</v>
      </c>
      <c r="D4825" s="12" t="s">
        <v>6492</v>
      </c>
      <c r="E4825" s="13">
        <v>45081</v>
      </c>
      <c r="F4825" s="12" t="s">
        <v>19028</v>
      </c>
      <c r="G4825" s="12">
        <f>IF(ISNUMBER(MATCH(C4825, FACT_ORDERS!C:C, 0)), 1, 0)</f>
        <v>1</v>
      </c>
      <c r="H4825" s="12">
        <f>COUNTIF(B:B,FACT_SEARCHES[[#This Row],[WD_PRODUCTS]])</f>
        <v>56</v>
      </c>
    </row>
    <row r="4826" spans="1:8" x14ac:dyDescent="0.3">
      <c r="A4826" s="12">
        <v>11824</v>
      </c>
      <c r="B4826" s="12">
        <v>241</v>
      </c>
      <c r="C4826" s="8">
        <v>10320</v>
      </c>
      <c r="D4826" s="12" t="s">
        <v>6493</v>
      </c>
      <c r="E4826" s="13">
        <v>45081</v>
      </c>
      <c r="F4826" s="12" t="s">
        <v>19029</v>
      </c>
      <c r="G4826" s="12">
        <f>IF(ISNUMBER(MATCH(C4826, FACT_ORDERS!C:C, 0)), 1, 0)</f>
        <v>1</v>
      </c>
      <c r="H4826" s="12">
        <f>COUNTIF(B:B,FACT_SEARCHES[[#This Row],[WD_PRODUCTS]])</f>
        <v>96</v>
      </c>
    </row>
    <row r="4827" spans="1:8" x14ac:dyDescent="0.3">
      <c r="A4827" s="12">
        <v>11825</v>
      </c>
      <c r="B4827" s="12">
        <v>208</v>
      </c>
      <c r="C4827" s="8">
        <v>10582</v>
      </c>
      <c r="D4827" s="12" t="s">
        <v>6494</v>
      </c>
      <c r="E4827" s="13">
        <v>44832</v>
      </c>
      <c r="F4827" s="12" t="s">
        <v>19030</v>
      </c>
      <c r="G4827" s="12">
        <f>IF(ISNUMBER(MATCH(C4827, FACT_ORDERS!C:C, 0)), 1, 0)</f>
        <v>1</v>
      </c>
      <c r="H4827" s="12">
        <f>COUNTIF(B:B,FACT_SEARCHES[[#This Row],[WD_PRODUCTS]])</f>
        <v>91</v>
      </c>
    </row>
    <row r="4828" spans="1:8" x14ac:dyDescent="0.3">
      <c r="A4828" s="12">
        <v>11826</v>
      </c>
      <c r="B4828" s="12">
        <v>223</v>
      </c>
      <c r="C4828" s="8">
        <v>10064</v>
      </c>
      <c r="D4828" s="12" t="s">
        <v>6495</v>
      </c>
      <c r="E4828" s="13">
        <v>45248</v>
      </c>
      <c r="F4828" s="12" t="s">
        <v>19031</v>
      </c>
      <c r="G4828" s="12">
        <f>IF(ISNUMBER(MATCH(C4828, FACT_ORDERS!C:C, 0)), 1, 0)</f>
        <v>0</v>
      </c>
      <c r="H4828" s="12">
        <f>COUNTIF(B:B,FACT_SEARCHES[[#This Row],[WD_PRODUCTS]])</f>
        <v>45</v>
      </c>
    </row>
    <row r="4829" spans="1:8" x14ac:dyDescent="0.3">
      <c r="A4829" s="12">
        <v>11827</v>
      </c>
      <c r="B4829" s="12">
        <v>202</v>
      </c>
      <c r="C4829" s="8">
        <v>10064</v>
      </c>
      <c r="D4829" s="12" t="s">
        <v>6496</v>
      </c>
      <c r="E4829" s="13">
        <v>45248</v>
      </c>
      <c r="F4829" s="12" t="s">
        <v>19032</v>
      </c>
      <c r="G4829" s="12">
        <f>IF(ISNUMBER(MATCH(C4829, FACT_ORDERS!C:C, 0)), 1, 0)</f>
        <v>0</v>
      </c>
      <c r="H4829" s="12">
        <f>COUNTIF(B:B,FACT_SEARCHES[[#This Row],[WD_PRODUCTS]])</f>
        <v>74</v>
      </c>
    </row>
    <row r="4830" spans="1:8" x14ac:dyDescent="0.3">
      <c r="A4830" s="12">
        <v>11828</v>
      </c>
      <c r="B4830" s="12">
        <v>213</v>
      </c>
      <c r="C4830" s="8">
        <v>10764</v>
      </c>
      <c r="D4830" s="12" t="s">
        <v>6497</v>
      </c>
      <c r="E4830" s="13">
        <v>45336</v>
      </c>
      <c r="F4830" s="12" t="s">
        <v>11734</v>
      </c>
      <c r="G4830" s="12">
        <f>IF(ISNUMBER(MATCH(C4830, FACT_ORDERS!C:C, 0)), 1, 0)</f>
        <v>1</v>
      </c>
      <c r="H4830" s="12">
        <f>COUNTIF(B:B,FACT_SEARCHES[[#This Row],[WD_PRODUCTS]])</f>
        <v>86</v>
      </c>
    </row>
    <row r="4831" spans="1:8" x14ac:dyDescent="0.3">
      <c r="A4831" s="12">
        <v>11829</v>
      </c>
      <c r="B4831" s="12">
        <v>231</v>
      </c>
      <c r="C4831" s="8">
        <v>10764</v>
      </c>
      <c r="D4831" s="12" t="s">
        <v>6498</v>
      </c>
      <c r="E4831" s="13">
        <v>45336</v>
      </c>
      <c r="F4831" s="12" t="s">
        <v>19033</v>
      </c>
      <c r="G4831" s="12">
        <f>IF(ISNUMBER(MATCH(C4831, FACT_ORDERS!C:C, 0)), 1, 0)</f>
        <v>1</v>
      </c>
      <c r="H4831" s="12">
        <f>COUNTIF(B:B,FACT_SEARCHES[[#This Row],[WD_PRODUCTS]])</f>
        <v>58</v>
      </c>
    </row>
    <row r="4832" spans="1:8" x14ac:dyDescent="0.3">
      <c r="A4832" s="12">
        <v>11830</v>
      </c>
      <c r="B4832" s="12">
        <v>204</v>
      </c>
      <c r="C4832" s="8">
        <v>10650</v>
      </c>
      <c r="D4832" s="12" t="s">
        <v>6499</v>
      </c>
      <c r="E4832" s="13">
        <v>44622</v>
      </c>
      <c r="F4832" s="12" t="s">
        <v>19034</v>
      </c>
      <c r="G4832" s="12">
        <f>IF(ISNUMBER(MATCH(C4832, FACT_ORDERS!C:C, 0)), 1, 0)</f>
        <v>1</v>
      </c>
      <c r="H4832" s="12">
        <f>COUNTIF(B:B,FACT_SEARCHES[[#This Row],[WD_PRODUCTS]])</f>
        <v>139</v>
      </c>
    </row>
    <row r="4833" spans="1:8" x14ac:dyDescent="0.3">
      <c r="A4833" s="12">
        <v>11831</v>
      </c>
      <c r="B4833" s="12">
        <v>289</v>
      </c>
      <c r="C4833" s="8">
        <v>10650</v>
      </c>
      <c r="D4833" s="12" t="s">
        <v>6500</v>
      </c>
      <c r="E4833" s="13">
        <v>44622</v>
      </c>
      <c r="F4833" s="12" t="s">
        <v>19035</v>
      </c>
      <c r="G4833" s="12">
        <f>IF(ISNUMBER(MATCH(C4833, FACT_ORDERS!C:C, 0)), 1, 0)</f>
        <v>1</v>
      </c>
      <c r="H4833" s="12">
        <f>COUNTIF(B:B,FACT_SEARCHES[[#This Row],[WD_PRODUCTS]])</f>
        <v>56</v>
      </c>
    </row>
    <row r="4834" spans="1:8" x14ac:dyDescent="0.3">
      <c r="A4834" s="12">
        <v>11832</v>
      </c>
      <c r="B4834" s="12">
        <v>211</v>
      </c>
      <c r="C4834" s="8">
        <v>10843</v>
      </c>
      <c r="D4834" s="12" t="s">
        <v>6501</v>
      </c>
      <c r="E4834" s="13">
        <v>45078</v>
      </c>
      <c r="F4834" s="12" t="s">
        <v>19036</v>
      </c>
      <c r="G4834" s="12">
        <f>IF(ISNUMBER(MATCH(C4834, FACT_ORDERS!C:C, 0)), 1, 0)</f>
        <v>0</v>
      </c>
      <c r="H4834" s="12">
        <f>COUNTIF(B:B,FACT_SEARCHES[[#This Row],[WD_PRODUCTS]])</f>
        <v>65</v>
      </c>
    </row>
    <row r="4835" spans="1:8" x14ac:dyDescent="0.3">
      <c r="A4835" s="12">
        <v>11833</v>
      </c>
      <c r="B4835" s="12">
        <v>233</v>
      </c>
      <c r="C4835" s="8">
        <v>10521</v>
      </c>
      <c r="D4835" s="12" t="s">
        <v>6502</v>
      </c>
      <c r="E4835" s="13">
        <v>45417</v>
      </c>
      <c r="F4835" s="12" t="s">
        <v>19037</v>
      </c>
      <c r="G4835" s="12">
        <f>IF(ISNUMBER(MATCH(C4835, FACT_ORDERS!C:C, 0)), 1, 0)</f>
        <v>1</v>
      </c>
      <c r="H4835" s="12">
        <f>COUNTIF(B:B,FACT_SEARCHES[[#This Row],[WD_PRODUCTS]])</f>
        <v>76</v>
      </c>
    </row>
    <row r="4836" spans="1:8" x14ac:dyDescent="0.3">
      <c r="A4836" s="12">
        <v>11834</v>
      </c>
      <c r="B4836" s="12">
        <v>201</v>
      </c>
      <c r="C4836" s="8">
        <v>10521</v>
      </c>
      <c r="D4836" s="12" t="s">
        <v>6503</v>
      </c>
      <c r="E4836" s="13">
        <v>45417</v>
      </c>
      <c r="F4836" s="12" t="s">
        <v>19038</v>
      </c>
      <c r="G4836" s="12">
        <f>IF(ISNUMBER(MATCH(C4836, FACT_ORDERS!C:C, 0)), 1, 0)</f>
        <v>1</v>
      </c>
      <c r="H4836" s="12">
        <f>COUNTIF(B:B,FACT_SEARCHES[[#This Row],[WD_PRODUCTS]])</f>
        <v>65</v>
      </c>
    </row>
    <row r="4837" spans="1:8" x14ac:dyDescent="0.3">
      <c r="A4837" s="12">
        <v>11835</v>
      </c>
      <c r="B4837" s="12">
        <v>293</v>
      </c>
      <c r="C4837" s="8">
        <v>10912</v>
      </c>
      <c r="D4837" s="12" t="s">
        <v>6504</v>
      </c>
      <c r="E4837" s="13">
        <v>45143</v>
      </c>
      <c r="F4837" s="12" t="s">
        <v>11164</v>
      </c>
      <c r="G4837" s="12">
        <f>IF(ISNUMBER(MATCH(C4837, FACT_ORDERS!C:C, 0)), 1, 0)</f>
        <v>1</v>
      </c>
      <c r="H4837" s="12">
        <f>COUNTIF(B:B,FACT_SEARCHES[[#This Row],[WD_PRODUCTS]])</f>
        <v>70</v>
      </c>
    </row>
    <row r="4838" spans="1:8" x14ac:dyDescent="0.3">
      <c r="A4838" s="12">
        <v>11836</v>
      </c>
      <c r="B4838" s="12">
        <v>219</v>
      </c>
      <c r="C4838" s="8">
        <v>10912</v>
      </c>
      <c r="D4838" s="12" t="s">
        <v>6505</v>
      </c>
      <c r="E4838" s="13">
        <v>45143</v>
      </c>
      <c r="F4838" s="12" t="s">
        <v>19039</v>
      </c>
      <c r="G4838" s="12">
        <f>IF(ISNUMBER(MATCH(C4838, FACT_ORDERS!C:C, 0)), 1, 0)</f>
        <v>1</v>
      </c>
      <c r="H4838" s="12">
        <f>COUNTIF(B:B,FACT_SEARCHES[[#This Row],[WD_PRODUCTS]])</f>
        <v>83</v>
      </c>
    </row>
    <row r="4839" spans="1:8" x14ac:dyDescent="0.3">
      <c r="A4839" s="12">
        <v>11837</v>
      </c>
      <c r="B4839" s="12">
        <v>226</v>
      </c>
      <c r="C4839" s="8">
        <v>10424</v>
      </c>
      <c r="D4839" s="12" t="s">
        <v>6506</v>
      </c>
      <c r="E4839" s="13">
        <v>45358</v>
      </c>
      <c r="F4839" s="12" t="s">
        <v>19040</v>
      </c>
      <c r="G4839" s="12">
        <f>IF(ISNUMBER(MATCH(C4839, FACT_ORDERS!C:C, 0)), 1, 0)</f>
        <v>1</v>
      </c>
      <c r="H4839" s="12">
        <f>COUNTIF(B:B,FACT_SEARCHES[[#This Row],[WD_PRODUCTS]])</f>
        <v>56</v>
      </c>
    </row>
    <row r="4840" spans="1:8" x14ac:dyDescent="0.3">
      <c r="A4840" s="12">
        <v>11838</v>
      </c>
      <c r="B4840" s="12">
        <v>235</v>
      </c>
      <c r="C4840" s="8">
        <v>10424</v>
      </c>
      <c r="D4840" s="12" t="s">
        <v>6507</v>
      </c>
      <c r="E4840" s="13">
        <v>45358</v>
      </c>
      <c r="F4840" s="12" t="s">
        <v>18592</v>
      </c>
      <c r="G4840" s="12">
        <f>IF(ISNUMBER(MATCH(C4840, FACT_ORDERS!C:C, 0)), 1, 0)</f>
        <v>1</v>
      </c>
      <c r="H4840" s="12">
        <f>COUNTIF(B:B,FACT_SEARCHES[[#This Row],[WD_PRODUCTS]])</f>
        <v>58</v>
      </c>
    </row>
    <row r="4841" spans="1:8" x14ac:dyDescent="0.3">
      <c r="A4841" s="12">
        <v>11839</v>
      </c>
      <c r="B4841" s="12">
        <v>223</v>
      </c>
      <c r="C4841" s="8">
        <v>10658</v>
      </c>
      <c r="D4841" s="12" t="s">
        <v>6508</v>
      </c>
      <c r="E4841" s="13">
        <v>44957</v>
      </c>
      <c r="F4841" s="12" t="s">
        <v>19041</v>
      </c>
      <c r="G4841" s="12">
        <f>IF(ISNUMBER(MATCH(C4841, FACT_ORDERS!C:C, 0)), 1, 0)</f>
        <v>0</v>
      </c>
      <c r="H4841" s="12">
        <f>COUNTIF(B:B,FACT_SEARCHES[[#This Row],[WD_PRODUCTS]])</f>
        <v>45</v>
      </c>
    </row>
    <row r="4842" spans="1:8" x14ac:dyDescent="0.3">
      <c r="A4842" s="12">
        <v>11840</v>
      </c>
      <c r="B4842" s="12">
        <v>220</v>
      </c>
      <c r="C4842" s="8">
        <v>10658</v>
      </c>
      <c r="D4842" s="12" t="s">
        <v>6509</v>
      </c>
      <c r="E4842" s="13">
        <v>44957</v>
      </c>
      <c r="F4842" s="12" t="s">
        <v>19042</v>
      </c>
      <c r="G4842" s="12">
        <f>IF(ISNUMBER(MATCH(C4842, FACT_ORDERS!C:C, 0)), 1, 0)</f>
        <v>0</v>
      </c>
      <c r="H4842" s="12">
        <f>COUNTIF(B:B,FACT_SEARCHES[[#This Row],[WD_PRODUCTS]])</f>
        <v>60</v>
      </c>
    </row>
    <row r="4843" spans="1:8" x14ac:dyDescent="0.3">
      <c r="A4843" s="12">
        <v>11841</v>
      </c>
      <c r="B4843" s="12">
        <v>248</v>
      </c>
      <c r="C4843" s="8">
        <v>10892</v>
      </c>
      <c r="D4843" s="12" t="s">
        <v>6510</v>
      </c>
      <c r="E4843" s="13">
        <v>45218</v>
      </c>
      <c r="F4843" s="12" t="s">
        <v>19043</v>
      </c>
      <c r="G4843" s="12">
        <f>IF(ISNUMBER(MATCH(C4843, FACT_ORDERS!C:C, 0)), 1, 0)</f>
        <v>1</v>
      </c>
      <c r="H4843" s="12">
        <f>COUNTIF(B:B,FACT_SEARCHES[[#This Row],[WD_PRODUCTS]])</f>
        <v>101</v>
      </c>
    </row>
    <row r="4844" spans="1:8" x14ac:dyDescent="0.3">
      <c r="A4844" s="12">
        <v>11842</v>
      </c>
      <c r="B4844" s="12">
        <v>227</v>
      </c>
      <c r="C4844" s="8">
        <v>10205</v>
      </c>
      <c r="D4844" s="12" t="s">
        <v>6511</v>
      </c>
      <c r="E4844" s="13">
        <v>43759</v>
      </c>
      <c r="F4844" s="12" t="s">
        <v>4401</v>
      </c>
      <c r="G4844" s="12">
        <f>IF(ISNUMBER(MATCH(C4844, FACT_ORDERS!C:C, 0)), 1, 0)</f>
        <v>0</v>
      </c>
      <c r="H4844" s="12">
        <f>COUNTIF(B:B,FACT_SEARCHES[[#This Row],[WD_PRODUCTS]])</f>
        <v>93</v>
      </c>
    </row>
    <row r="4845" spans="1:8" x14ac:dyDescent="0.3">
      <c r="A4845" s="12">
        <v>11843</v>
      </c>
      <c r="B4845" s="12">
        <v>261</v>
      </c>
      <c r="C4845" s="8">
        <v>10205</v>
      </c>
      <c r="D4845" s="12" t="s">
        <v>6512</v>
      </c>
      <c r="E4845" s="13">
        <v>43759</v>
      </c>
      <c r="F4845" s="12" t="s">
        <v>19044</v>
      </c>
      <c r="G4845" s="12">
        <f>IF(ISNUMBER(MATCH(C4845, FACT_ORDERS!C:C, 0)), 1, 0)</f>
        <v>0</v>
      </c>
      <c r="H4845" s="12">
        <f>COUNTIF(B:B,FACT_SEARCHES[[#This Row],[WD_PRODUCTS]])</f>
        <v>77</v>
      </c>
    </row>
    <row r="4846" spans="1:8" x14ac:dyDescent="0.3">
      <c r="A4846" s="12">
        <v>11844</v>
      </c>
      <c r="B4846" s="12">
        <v>264</v>
      </c>
      <c r="C4846" s="8">
        <v>10205</v>
      </c>
      <c r="D4846" s="12" t="s">
        <v>6513</v>
      </c>
      <c r="E4846" s="13">
        <v>43759</v>
      </c>
      <c r="F4846" s="12" t="s">
        <v>15643</v>
      </c>
      <c r="G4846" s="12">
        <f>IF(ISNUMBER(MATCH(C4846, FACT_ORDERS!C:C, 0)), 1, 0)</f>
        <v>0</v>
      </c>
      <c r="H4846" s="12">
        <f>COUNTIF(B:B,FACT_SEARCHES[[#This Row],[WD_PRODUCTS]])</f>
        <v>53</v>
      </c>
    </row>
    <row r="4847" spans="1:8" x14ac:dyDescent="0.3">
      <c r="A4847" s="12">
        <v>11845</v>
      </c>
      <c r="B4847" s="12">
        <v>219</v>
      </c>
      <c r="C4847" s="8">
        <v>10061</v>
      </c>
      <c r="D4847" s="12" t="s">
        <v>6514</v>
      </c>
      <c r="E4847" s="13">
        <v>44508</v>
      </c>
      <c r="F4847" s="12" t="s">
        <v>19045</v>
      </c>
      <c r="G4847" s="12">
        <f>IF(ISNUMBER(MATCH(C4847, FACT_ORDERS!C:C, 0)), 1, 0)</f>
        <v>0</v>
      </c>
      <c r="H4847" s="12">
        <f>COUNTIF(B:B,FACT_SEARCHES[[#This Row],[WD_PRODUCTS]])</f>
        <v>83</v>
      </c>
    </row>
    <row r="4848" spans="1:8" x14ac:dyDescent="0.3">
      <c r="A4848" s="12">
        <v>11846</v>
      </c>
      <c r="B4848" s="12">
        <v>275</v>
      </c>
      <c r="C4848" s="8">
        <v>10712</v>
      </c>
      <c r="D4848" s="12" t="s">
        <v>6515</v>
      </c>
      <c r="E4848" s="13">
        <v>44449</v>
      </c>
      <c r="F4848" s="12" t="s">
        <v>19046</v>
      </c>
      <c r="G4848" s="12">
        <f>IF(ISNUMBER(MATCH(C4848, FACT_ORDERS!C:C, 0)), 1, 0)</f>
        <v>0</v>
      </c>
      <c r="H4848" s="12">
        <f>COUNTIF(B:B,FACT_SEARCHES[[#This Row],[WD_PRODUCTS]])</f>
        <v>70</v>
      </c>
    </row>
    <row r="4849" spans="1:8" x14ac:dyDescent="0.3">
      <c r="A4849" s="12">
        <v>11847</v>
      </c>
      <c r="B4849" s="12">
        <v>281</v>
      </c>
      <c r="C4849" s="8">
        <v>10712</v>
      </c>
      <c r="D4849" s="12" t="s">
        <v>6516</v>
      </c>
      <c r="E4849" s="13">
        <v>44449</v>
      </c>
      <c r="F4849" s="12" t="s">
        <v>4470</v>
      </c>
      <c r="G4849" s="12">
        <f>IF(ISNUMBER(MATCH(C4849, FACT_ORDERS!C:C, 0)), 1, 0)</f>
        <v>0</v>
      </c>
      <c r="H4849" s="12">
        <f>COUNTIF(B:B,FACT_SEARCHES[[#This Row],[WD_PRODUCTS]])</f>
        <v>86</v>
      </c>
    </row>
    <row r="4850" spans="1:8" x14ac:dyDescent="0.3">
      <c r="A4850" s="12">
        <v>11848</v>
      </c>
      <c r="B4850" s="12">
        <v>266</v>
      </c>
      <c r="C4850" s="8">
        <v>10681</v>
      </c>
      <c r="D4850" s="12" t="s">
        <v>6517</v>
      </c>
      <c r="E4850" s="13">
        <v>45210</v>
      </c>
      <c r="F4850" s="12" t="s">
        <v>19047</v>
      </c>
      <c r="G4850" s="12">
        <f>IF(ISNUMBER(MATCH(C4850, FACT_ORDERS!C:C, 0)), 1, 0)</f>
        <v>0</v>
      </c>
      <c r="H4850" s="12">
        <f>COUNTIF(B:B,FACT_SEARCHES[[#This Row],[WD_PRODUCTS]])</f>
        <v>94</v>
      </c>
    </row>
    <row r="4851" spans="1:8" x14ac:dyDescent="0.3">
      <c r="A4851" s="12">
        <v>11849</v>
      </c>
      <c r="B4851" s="12">
        <v>251</v>
      </c>
      <c r="C4851" s="8">
        <v>10681</v>
      </c>
      <c r="D4851" s="12" t="s">
        <v>6518</v>
      </c>
      <c r="E4851" s="13">
        <v>45210</v>
      </c>
      <c r="F4851" s="12" t="s">
        <v>19048</v>
      </c>
      <c r="G4851" s="12">
        <f>IF(ISNUMBER(MATCH(C4851, FACT_ORDERS!C:C, 0)), 1, 0)</f>
        <v>0</v>
      </c>
      <c r="H4851" s="12">
        <f>COUNTIF(B:B,FACT_SEARCHES[[#This Row],[WD_PRODUCTS]])</f>
        <v>67</v>
      </c>
    </row>
    <row r="4852" spans="1:8" x14ac:dyDescent="0.3">
      <c r="A4852" s="12">
        <v>11850</v>
      </c>
      <c r="B4852" s="12">
        <v>298</v>
      </c>
      <c r="C4852" s="8">
        <v>10681</v>
      </c>
      <c r="D4852" s="12" t="s">
        <v>6519</v>
      </c>
      <c r="E4852" s="13">
        <v>45210</v>
      </c>
      <c r="F4852" s="12" t="s">
        <v>19049</v>
      </c>
      <c r="G4852" s="12">
        <f>IF(ISNUMBER(MATCH(C4852, FACT_ORDERS!C:C, 0)), 1, 0)</f>
        <v>0</v>
      </c>
      <c r="H4852" s="12">
        <f>COUNTIF(B:B,FACT_SEARCHES[[#This Row],[WD_PRODUCTS]])</f>
        <v>79</v>
      </c>
    </row>
    <row r="4853" spans="1:8" x14ac:dyDescent="0.3">
      <c r="A4853" s="12">
        <v>11851</v>
      </c>
      <c r="B4853" s="12">
        <v>200</v>
      </c>
      <c r="C4853" s="8">
        <v>10349</v>
      </c>
      <c r="D4853" s="12" t="s">
        <v>6520</v>
      </c>
      <c r="E4853" s="13">
        <v>44845</v>
      </c>
      <c r="F4853" s="12" t="s">
        <v>3244</v>
      </c>
      <c r="G4853" s="12">
        <f>IF(ISNUMBER(MATCH(C4853, FACT_ORDERS!C:C, 0)), 1, 0)</f>
        <v>0</v>
      </c>
      <c r="H4853" s="12">
        <f>COUNTIF(B:B,FACT_SEARCHES[[#This Row],[WD_PRODUCTS]])</f>
        <v>81</v>
      </c>
    </row>
    <row r="4854" spans="1:8" x14ac:dyDescent="0.3">
      <c r="A4854" s="12">
        <v>11852</v>
      </c>
      <c r="B4854" s="12">
        <v>285</v>
      </c>
      <c r="C4854" s="8">
        <v>10059</v>
      </c>
      <c r="D4854" s="12" t="s">
        <v>6521</v>
      </c>
      <c r="E4854" s="13">
        <v>45549</v>
      </c>
      <c r="F4854" s="12" t="s">
        <v>4054</v>
      </c>
      <c r="G4854" s="12">
        <f>IF(ISNUMBER(MATCH(C4854, FACT_ORDERS!C:C, 0)), 1, 0)</f>
        <v>1</v>
      </c>
      <c r="H4854" s="12">
        <f>COUNTIF(B:B,FACT_SEARCHES[[#This Row],[WD_PRODUCTS]])</f>
        <v>56</v>
      </c>
    </row>
    <row r="4855" spans="1:8" x14ac:dyDescent="0.3">
      <c r="A4855" s="12">
        <v>11853</v>
      </c>
      <c r="B4855" s="12">
        <v>266</v>
      </c>
      <c r="C4855" s="8">
        <v>10059</v>
      </c>
      <c r="D4855" s="12" t="s">
        <v>6522</v>
      </c>
      <c r="E4855" s="13">
        <v>45549</v>
      </c>
      <c r="F4855" s="12" t="s">
        <v>19050</v>
      </c>
      <c r="G4855" s="12">
        <f>IF(ISNUMBER(MATCH(C4855, FACT_ORDERS!C:C, 0)), 1, 0)</f>
        <v>1</v>
      </c>
      <c r="H4855" s="12">
        <f>COUNTIF(B:B,FACT_SEARCHES[[#This Row],[WD_PRODUCTS]])</f>
        <v>94</v>
      </c>
    </row>
    <row r="4856" spans="1:8" x14ac:dyDescent="0.3">
      <c r="A4856" s="12">
        <v>11854</v>
      </c>
      <c r="B4856" s="12">
        <v>268</v>
      </c>
      <c r="C4856" s="8">
        <v>10059</v>
      </c>
      <c r="D4856" s="12" t="s">
        <v>6523</v>
      </c>
      <c r="E4856" s="13">
        <v>45549</v>
      </c>
      <c r="F4856" s="12" t="s">
        <v>19051</v>
      </c>
      <c r="G4856" s="12">
        <f>IF(ISNUMBER(MATCH(C4856, FACT_ORDERS!C:C, 0)), 1, 0)</f>
        <v>1</v>
      </c>
      <c r="H4856" s="12">
        <f>COUNTIF(B:B,FACT_SEARCHES[[#This Row],[WD_PRODUCTS]])</f>
        <v>78</v>
      </c>
    </row>
    <row r="4857" spans="1:8" x14ac:dyDescent="0.3">
      <c r="A4857" s="12">
        <v>11855</v>
      </c>
      <c r="B4857" s="12">
        <v>285</v>
      </c>
      <c r="C4857" s="8">
        <v>10568</v>
      </c>
      <c r="D4857" s="12" t="s">
        <v>6524</v>
      </c>
      <c r="E4857" s="13">
        <v>45236</v>
      </c>
      <c r="F4857" s="12" t="s">
        <v>19052</v>
      </c>
      <c r="G4857" s="12">
        <f>IF(ISNUMBER(MATCH(C4857, FACT_ORDERS!C:C, 0)), 1, 0)</f>
        <v>1</v>
      </c>
      <c r="H4857" s="12">
        <f>COUNTIF(B:B,FACT_SEARCHES[[#This Row],[WD_PRODUCTS]])</f>
        <v>56</v>
      </c>
    </row>
    <row r="4858" spans="1:8" x14ac:dyDescent="0.3">
      <c r="A4858" s="12">
        <v>11856</v>
      </c>
      <c r="B4858" s="12">
        <v>208</v>
      </c>
      <c r="C4858" s="8">
        <v>10568</v>
      </c>
      <c r="D4858" s="12" t="s">
        <v>6525</v>
      </c>
      <c r="E4858" s="13">
        <v>45236</v>
      </c>
      <c r="F4858" s="12" t="s">
        <v>19053</v>
      </c>
      <c r="G4858" s="12">
        <f>IF(ISNUMBER(MATCH(C4858, FACT_ORDERS!C:C, 0)), 1, 0)</f>
        <v>1</v>
      </c>
      <c r="H4858" s="12">
        <f>COUNTIF(B:B,FACT_SEARCHES[[#This Row],[WD_PRODUCTS]])</f>
        <v>91</v>
      </c>
    </row>
    <row r="4859" spans="1:8" x14ac:dyDescent="0.3">
      <c r="A4859" s="12">
        <v>11857</v>
      </c>
      <c r="B4859" s="12">
        <v>204</v>
      </c>
      <c r="C4859" s="8">
        <v>10505</v>
      </c>
      <c r="D4859" s="12" t="s">
        <v>6526</v>
      </c>
      <c r="E4859" s="13">
        <v>44956</v>
      </c>
      <c r="F4859" s="12" t="s">
        <v>19054</v>
      </c>
      <c r="G4859" s="12">
        <f>IF(ISNUMBER(MATCH(C4859, FACT_ORDERS!C:C, 0)), 1, 0)</f>
        <v>0</v>
      </c>
      <c r="H4859" s="12">
        <f>COUNTIF(B:B,FACT_SEARCHES[[#This Row],[WD_PRODUCTS]])</f>
        <v>139</v>
      </c>
    </row>
    <row r="4860" spans="1:8" x14ac:dyDescent="0.3">
      <c r="A4860" s="12">
        <v>11858</v>
      </c>
      <c r="B4860" s="12">
        <v>281</v>
      </c>
      <c r="C4860" s="8">
        <v>10505</v>
      </c>
      <c r="D4860" s="12" t="s">
        <v>6527</v>
      </c>
      <c r="E4860" s="13">
        <v>44956</v>
      </c>
      <c r="F4860" s="12" t="s">
        <v>19055</v>
      </c>
      <c r="G4860" s="12">
        <f>IF(ISNUMBER(MATCH(C4860, FACT_ORDERS!C:C, 0)), 1, 0)</f>
        <v>0</v>
      </c>
      <c r="H4860" s="12">
        <f>COUNTIF(B:B,FACT_SEARCHES[[#This Row],[WD_PRODUCTS]])</f>
        <v>86</v>
      </c>
    </row>
    <row r="4861" spans="1:8" x14ac:dyDescent="0.3">
      <c r="A4861" s="12">
        <v>11859</v>
      </c>
      <c r="B4861" s="12">
        <v>275</v>
      </c>
      <c r="C4861" s="8">
        <v>10897</v>
      </c>
      <c r="D4861" s="12" t="s">
        <v>6528</v>
      </c>
      <c r="E4861" s="13">
        <v>45405</v>
      </c>
      <c r="F4861" s="12" t="s">
        <v>19056</v>
      </c>
      <c r="G4861" s="12">
        <f>IF(ISNUMBER(MATCH(C4861, FACT_ORDERS!C:C, 0)), 1, 0)</f>
        <v>0</v>
      </c>
      <c r="H4861" s="12">
        <f>COUNTIF(B:B,FACT_SEARCHES[[#This Row],[WD_PRODUCTS]])</f>
        <v>70</v>
      </c>
    </row>
    <row r="4862" spans="1:8" x14ac:dyDescent="0.3">
      <c r="A4862" s="12">
        <v>11860</v>
      </c>
      <c r="B4862" s="12">
        <v>280</v>
      </c>
      <c r="C4862" s="8">
        <v>10897</v>
      </c>
      <c r="D4862" s="12" t="s">
        <v>6529</v>
      </c>
      <c r="E4862" s="13">
        <v>45405</v>
      </c>
      <c r="F4862" s="12" t="s">
        <v>19057</v>
      </c>
      <c r="G4862" s="12">
        <f>IF(ISNUMBER(MATCH(C4862, FACT_ORDERS!C:C, 0)), 1, 0)</f>
        <v>0</v>
      </c>
      <c r="H4862" s="12">
        <f>COUNTIF(B:B,FACT_SEARCHES[[#This Row],[WD_PRODUCTS]])</f>
        <v>40</v>
      </c>
    </row>
    <row r="4863" spans="1:8" x14ac:dyDescent="0.3">
      <c r="A4863" s="12">
        <v>11861</v>
      </c>
      <c r="B4863" s="12">
        <v>268</v>
      </c>
      <c r="C4863" s="8">
        <v>10822</v>
      </c>
      <c r="D4863" s="12" t="s">
        <v>6530</v>
      </c>
      <c r="E4863" s="13">
        <v>45015</v>
      </c>
      <c r="F4863" s="12" t="s">
        <v>19058</v>
      </c>
      <c r="G4863" s="12">
        <f>IF(ISNUMBER(MATCH(C4863, FACT_ORDERS!C:C, 0)), 1, 0)</f>
        <v>1</v>
      </c>
      <c r="H4863" s="12">
        <f>COUNTIF(B:B,FACT_SEARCHES[[#This Row],[WD_PRODUCTS]])</f>
        <v>78</v>
      </c>
    </row>
    <row r="4864" spans="1:8" x14ac:dyDescent="0.3">
      <c r="A4864" s="12">
        <v>11862</v>
      </c>
      <c r="B4864" s="12">
        <v>207</v>
      </c>
      <c r="C4864" s="8">
        <v>10822</v>
      </c>
      <c r="D4864" s="12" t="s">
        <v>6531</v>
      </c>
      <c r="E4864" s="13">
        <v>45015</v>
      </c>
      <c r="F4864" s="12" t="s">
        <v>19059</v>
      </c>
      <c r="G4864" s="12">
        <f>IF(ISNUMBER(MATCH(C4864, FACT_ORDERS!C:C, 0)), 1, 0)</f>
        <v>1</v>
      </c>
      <c r="H4864" s="12">
        <f>COUNTIF(B:B,FACT_SEARCHES[[#This Row],[WD_PRODUCTS]])</f>
        <v>47</v>
      </c>
    </row>
    <row r="4865" spans="1:8" x14ac:dyDescent="0.3">
      <c r="A4865" s="12">
        <v>11863</v>
      </c>
      <c r="B4865" s="12">
        <v>286</v>
      </c>
      <c r="C4865" s="8">
        <v>10822</v>
      </c>
      <c r="D4865" s="12" t="s">
        <v>6532</v>
      </c>
      <c r="E4865" s="13">
        <v>45015</v>
      </c>
      <c r="F4865" s="12" t="s">
        <v>19060</v>
      </c>
      <c r="G4865" s="12">
        <f>IF(ISNUMBER(MATCH(C4865, FACT_ORDERS!C:C, 0)), 1, 0)</f>
        <v>1</v>
      </c>
      <c r="H4865" s="12">
        <f>COUNTIF(B:B,FACT_SEARCHES[[#This Row],[WD_PRODUCTS]])</f>
        <v>71</v>
      </c>
    </row>
    <row r="4866" spans="1:8" x14ac:dyDescent="0.3">
      <c r="A4866" s="12">
        <v>11864</v>
      </c>
      <c r="B4866" s="12">
        <v>201</v>
      </c>
      <c r="C4866" s="8">
        <v>10818</v>
      </c>
      <c r="D4866" s="12" t="s">
        <v>6533</v>
      </c>
      <c r="E4866" s="13">
        <v>45035</v>
      </c>
      <c r="F4866" s="12" t="s">
        <v>4373</v>
      </c>
      <c r="G4866" s="12">
        <f>IF(ISNUMBER(MATCH(C4866, FACT_ORDERS!C:C, 0)), 1, 0)</f>
        <v>1</v>
      </c>
      <c r="H4866" s="12">
        <f>COUNTIF(B:B,FACT_SEARCHES[[#This Row],[WD_PRODUCTS]])</f>
        <v>65</v>
      </c>
    </row>
    <row r="4867" spans="1:8" x14ac:dyDescent="0.3">
      <c r="A4867" s="12">
        <v>11865</v>
      </c>
      <c r="B4867" s="12">
        <v>233</v>
      </c>
      <c r="C4867" s="8">
        <v>10818</v>
      </c>
      <c r="D4867" s="12" t="s">
        <v>6534</v>
      </c>
      <c r="E4867" s="13">
        <v>45035</v>
      </c>
      <c r="F4867" s="12" t="s">
        <v>16030</v>
      </c>
      <c r="G4867" s="12">
        <f>IF(ISNUMBER(MATCH(C4867, FACT_ORDERS!C:C, 0)), 1, 0)</f>
        <v>1</v>
      </c>
      <c r="H4867" s="12">
        <f>COUNTIF(B:B,FACT_SEARCHES[[#This Row],[WD_PRODUCTS]])</f>
        <v>76</v>
      </c>
    </row>
    <row r="4868" spans="1:8" x14ac:dyDescent="0.3">
      <c r="A4868" s="12">
        <v>11866</v>
      </c>
      <c r="B4868" s="12">
        <v>244</v>
      </c>
      <c r="C4868" s="8">
        <v>10818</v>
      </c>
      <c r="D4868" s="12" t="s">
        <v>6535</v>
      </c>
      <c r="E4868" s="13">
        <v>45035</v>
      </c>
      <c r="F4868" s="12" t="s">
        <v>19061</v>
      </c>
      <c r="G4868" s="12">
        <f>IF(ISNUMBER(MATCH(C4868, FACT_ORDERS!C:C, 0)), 1, 0)</f>
        <v>1</v>
      </c>
      <c r="H4868" s="12">
        <f>COUNTIF(B:B,FACT_SEARCHES[[#This Row],[WD_PRODUCTS]])</f>
        <v>59</v>
      </c>
    </row>
    <row r="4869" spans="1:8" x14ac:dyDescent="0.3">
      <c r="A4869" s="12">
        <v>11867</v>
      </c>
      <c r="B4869" s="12">
        <v>238</v>
      </c>
      <c r="C4869" s="8">
        <v>10118</v>
      </c>
      <c r="D4869" s="12" t="s">
        <v>6536</v>
      </c>
      <c r="E4869" s="13">
        <v>45329</v>
      </c>
      <c r="F4869" s="12" t="s">
        <v>19062</v>
      </c>
      <c r="G4869" s="12">
        <f>IF(ISNUMBER(MATCH(C4869, FACT_ORDERS!C:C, 0)), 1, 0)</f>
        <v>0</v>
      </c>
      <c r="H4869" s="12">
        <f>COUNTIF(B:B,FACT_SEARCHES[[#This Row],[WD_PRODUCTS]])</f>
        <v>57</v>
      </c>
    </row>
    <row r="4870" spans="1:8" x14ac:dyDescent="0.3">
      <c r="A4870" s="12">
        <v>11868</v>
      </c>
      <c r="B4870" s="12">
        <v>210</v>
      </c>
      <c r="C4870" s="8">
        <v>10770</v>
      </c>
      <c r="D4870" s="12" t="s">
        <v>6537</v>
      </c>
      <c r="E4870" s="13">
        <v>44136</v>
      </c>
      <c r="F4870" s="12" t="s">
        <v>19063</v>
      </c>
      <c r="G4870" s="12">
        <f>IF(ISNUMBER(MATCH(C4870, FACT_ORDERS!C:C, 0)), 1, 0)</f>
        <v>0</v>
      </c>
      <c r="H4870" s="12">
        <f>COUNTIF(B:B,FACT_SEARCHES[[#This Row],[WD_PRODUCTS]])</f>
        <v>77</v>
      </c>
    </row>
    <row r="4871" spans="1:8" x14ac:dyDescent="0.3">
      <c r="A4871" s="12">
        <v>11869</v>
      </c>
      <c r="B4871" s="12">
        <v>284</v>
      </c>
      <c r="C4871" s="8">
        <v>10512</v>
      </c>
      <c r="D4871" s="12" t="s">
        <v>6538</v>
      </c>
      <c r="E4871" s="13">
        <v>44409</v>
      </c>
      <c r="F4871" s="12" t="s">
        <v>15072</v>
      </c>
      <c r="G4871" s="12">
        <f>IF(ISNUMBER(MATCH(C4871, FACT_ORDERS!C:C, 0)), 1, 0)</f>
        <v>0</v>
      </c>
      <c r="H4871" s="12">
        <f>COUNTIF(B:B,FACT_SEARCHES[[#This Row],[WD_PRODUCTS]])</f>
        <v>97</v>
      </c>
    </row>
    <row r="4872" spans="1:8" x14ac:dyDescent="0.3">
      <c r="A4872" s="12">
        <v>11870</v>
      </c>
      <c r="B4872" s="12">
        <v>287</v>
      </c>
      <c r="C4872" s="8">
        <v>10512</v>
      </c>
      <c r="D4872" s="12" t="s">
        <v>6539</v>
      </c>
      <c r="E4872" s="13">
        <v>44409</v>
      </c>
      <c r="F4872" s="12" t="s">
        <v>19064</v>
      </c>
      <c r="G4872" s="12">
        <f>IF(ISNUMBER(MATCH(C4872, FACT_ORDERS!C:C, 0)), 1, 0)</f>
        <v>0</v>
      </c>
      <c r="H4872" s="12">
        <f>COUNTIF(B:B,FACT_SEARCHES[[#This Row],[WD_PRODUCTS]])</f>
        <v>59</v>
      </c>
    </row>
    <row r="4873" spans="1:8" x14ac:dyDescent="0.3">
      <c r="A4873" s="12">
        <v>11871</v>
      </c>
      <c r="B4873" s="12">
        <v>217</v>
      </c>
      <c r="C4873" s="8">
        <v>10512</v>
      </c>
      <c r="D4873" s="12" t="s">
        <v>6540</v>
      </c>
      <c r="E4873" s="13">
        <v>44409</v>
      </c>
      <c r="F4873" s="12" t="s">
        <v>19065</v>
      </c>
      <c r="G4873" s="12">
        <f>IF(ISNUMBER(MATCH(C4873, FACT_ORDERS!C:C, 0)), 1, 0)</f>
        <v>0</v>
      </c>
      <c r="H4873" s="12">
        <f>COUNTIF(B:B,FACT_SEARCHES[[#This Row],[WD_PRODUCTS]])</f>
        <v>49</v>
      </c>
    </row>
    <row r="4874" spans="1:8" x14ac:dyDescent="0.3">
      <c r="A4874" s="12">
        <v>11872</v>
      </c>
      <c r="B4874" s="12">
        <v>246</v>
      </c>
      <c r="C4874" s="8">
        <v>10512</v>
      </c>
      <c r="D4874" s="12" t="s">
        <v>6541</v>
      </c>
      <c r="E4874" s="13">
        <v>44409</v>
      </c>
      <c r="F4874" s="12" t="s">
        <v>19066</v>
      </c>
      <c r="G4874" s="12">
        <f>IF(ISNUMBER(MATCH(C4874, FACT_ORDERS!C:C, 0)), 1, 0)</f>
        <v>0</v>
      </c>
      <c r="H4874" s="12">
        <f>COUNTIF(B:B,FACT_SEARCHES[[#This Row],[WD_PRODUCTS]])</f>
        <v>55</v>
      </c>
    </row>
    <row r="4875" spans="1:8" x14ac:dyDescent="0.3">
      <c r="A4875" s="12">
        <v>11873</v>
      </c>
      <c r="B4875" s="12">
        <v>241</v>
      </c>
      <c r="C4875" s="8">
        <v>10512</v>
      </c>
      <c r="D4875" s="12" t="s">
        <v>6542</v>
      </c>
      <c r="E4875" s="13">
        <v>44409</v>
      </c>
      <c r="F4875" s="12" t="s">
        <v>19067</v>
      </c>
      <c r="G4875" s="12">
        <f>IF(ISNUMBER(MATCH(C4875, FACT_ORDERS!C:C, 0)), 1, 0)</f>
        <v>0</v>
      </c>
      <c r="H4875" s="12">
        <f>COUNTIF(B:B,FACT_SEARCHES[[#This Row],[WD_PRODUCTS]])</f>
        <v>96</v>
      </c>
    </row>
    <row r="4876" spans="1:8" x14ac:dyDescent="0.3">
      <c r="A4876" s="12">
        <v>11874</v>
      </c>
      <c r="B4876" s="12">
        <v>219</v>
      </c>
      <c r="C4876" s="8">
        <v>10386</v>
      </c>
      <c r="D4876" s="12" t="s">
        <v>6543</v>
      </c>
      <c r="E4876" s="13">
        <v>44947</v>
      </c>
      <c r="F4876" s="12" t="s">
        <v>19068</v>
      </c>
      <c r="G4876" s="12">
        <f>IF(ISNUMBER(MATCH(C4876, FACT_ORDERS!C:C, 0)), 1, 0)</f>
        <v>1</v>
      </c>
      <c r="H4876" s="12">
        <f>COUNTIF(B:B,FACT_SEARCHES[[#This Row],[WD_PRODUCTS]])</f>
        <v>83</v>
      </c>
    </row>
    <row r="4877" spans="1:8" x14ac:dyDescent="0.3">
      <c r="A4877" s="12">
        <v>11875</v>
      </c>
      <c r="B4877" s="12">
        <v>260</v>
      </c>
      <c r="C4877" s="8">
        <v>10386</v>
      </c>
      <c r="D4877" s="12" t="s">
        <v>6544</v>
      </c>
      <c r="E4877" s="13">
        <v>44947</v>
      </c>
      <c r="F4877" s="12" t="s">
        <v>19069</v>
      </c>
      <c r="G4877" s="12">
        <f>IF(ISNUMBER(MATCH(C4877, FACT_ORDERS!C:C, 0)), 1, 0)</f>
        <v>1</v>
      </c>
      <c r="H4877" s="12">
        <f>COUNTIF(B:B,FACT_SEARCHES[[#This Row],[WD_PRODUCTS]])</f>
        <v>86</v>
      </c>
    </row>
    <row r="4878" spans="1:8" x14ac:dyDescent="0.3">
      <c r="A4878" s="12">
        <v>11876</v>
      </c>
      <c r="B4878" s="12">
        <v>213</v>
      </c>
      <c r="C4878" s="8">
        <v>10386</v>
      </c>
      <c r="D4878" s="12" t="s">
        <v>6545</v>
      </c>
      <c r="E4878" s="13">
        <v>44947</v>
      </c>
      <c r="F4878" s="12" t="s">
        <v>4066</v>
      </c>
      <c r="G4878" s="12">
        <f>IF(ISNUMBER(MATCH(C4878, FACT_ORDERS!C:C, 0)), 1, 0)</f>
        <v>1</v>
      </c>
      <c r="H4878" s="12">
        <f>COUNTIF(B:B,FACT_SEARCHES[[#This Row],[WD_PRODUCTS]])</f>
        <v>86</v>
      </c>
    </row>
    <row r="4879" spans="1:8" x14ac:dyDescent="0.3">
      <c r="A4879" s="12">
        <v>11877</v>
      </c>
      <c r="B4879" s="12">
        <v>216</v>
      </c>
      <c r="C4879" s="8">
        <v>10386</v>
      </c>
      <c r="D4879" s="12" t="s">
        <v>6546</v>
      </c>
      <c r="E4879" s="13">
        <v>44947</v>
      </c>
      <c r="F4879" s="12" t="s">
        <v>19070</v>
      </c>
      <c r="G4879" s="12">
        <f>IF(ISNUMBER(MATCH(C4879, FACT_ORDERS!C:C, 0)), 1, 0)</f>
        <v>1</v>
      </c>
      <c r="H4879" s="12">
        <f>COUNTIF(B:B,FACT_SEARCHES[[#This Row],[WD_PRODUCTS]])</f>
        <v>107</v>
      </c>
    </row>
    <row r="4880" spans="1:8" x14ac:dyDescent="0.3">
      <c r="A4880" s="12">
        <v>11878</v>
      </c>
      <c r="B4880" s="12">
        <v>272</v>
      </c>
      <c r="C4880" s="8">
        <v>10905</v>
      </c>
      <c r="D4880" s="12" t="s">
        <v>6547</v>
      </c>
      <c r="E4880" s="13">
        <v>45304</v>
      </c>
      <c r="F4880" s="12" t="s">
        <v>19071</v>
      </c>
      <c r="G4880" s="12">
        <f>IF(ISNUMBER(MATCH(C4880, FACT_ORDERS!C:C, 0)), 1, 0)</f>
        <v>0</v>
      </c>
      <c r="H4880" s="12">
        <f>COUNTIF(B:B,FACT_SEARCHES[[#This Row],[WD_PRODUCTS]])</f>
        <v>39</v>
      </c>
    </row>
    <row r="4881" spans="1:8" x14ac:dyDescent="0.3">
      <c r="A4881" s="12">
        <v>11879</v>
      </c>
      <c r="B4881" s="12">
        <v>266</v>
      </c>
      <c r="C4881" s="8">
        <v>10681</v>
      </c>
      <c r="D4881" s="12" t="s">
        <v>6548</v>
      </c>
      <c r="E4881" s="13">
        <v>44559</v>
      </c>
      <c r="F4881" s="12" t="s">
        <v>19072</v>
      </c>
      <c r="G4881" s="12">
        <f>IF(ISNUMBER(MATCH(C4881, FACT_ORDERS!C:C, 0)), 1, 0)</f>
        <v>0</v>
      </c>
      <c r="H4881" s="12">
        <f>COUNTIF(B:B,FACT_SEARCHES[[#This Row],[WD_PRODUCTS]])</f>
        <v>94</v>
      </c>
    </row>
    <row r="4882" spans="1:8" x14ac:dyDescent="0.3">
      <c r="A4882" s="12">
        <v>11880</v>
      </c>
      <c r="B4882" s="12">
        <v>251</v>
      </c>
      <c r="C4882" s="8">
        <v>10681</v>
      </c>
      <c r="D4882" s="12" t="s">
        <v>6549</v>
      </c>
      <c r="E4882" s="13">
        <v>44559</v>
      </c>
      <c r="F4882" s="12" t="s">
        <v>19073</v>
      </c>
      <c r="G4882" s="12">
        <f>IF(ISNUMBER(MATCH(C4882, FACT_ORDERS!C:C, 0)), 1, 0)</f>
        <v>0</v>
      </c>
      <c r="H4882" s="12">
        <f>COUNTIF(B:B,FACT_SEARCHES[[#This Row],[WD_PRODUCTS]])</f>
        <v>67</v>
      </c>
    </row>
    <row r="4883" spans="1:8" x14ac:dyDescent="0.3">
      <c r="A4883" s="12">
        <v>11881</v>
      </c>
      <c r="B4883" s="12">
        <v>298</v>
      </c>
      <c r="C4883" s="8">
        <v>10681</v>
      </c>
      <c r="D4883" s="12" t="s">
        <v>6550</v>
      </c>
      <c r="E4883" s="13">
        <v>44559</v>
      </c>
      <c r="F4883" s="12" t="s">
        <v>19074</v>
      </c>
      <c r="G4883" s="12">
        <f>IF(ISNUMBER(MATCH(C4883, FACT_ORDERS!C:C, 0)), 1, 0)</f>
        <v>0</v>
      </c>
      <c r="H4883" s="12">
        <f>COUNTIF(B:B,FACT_SEARCHES[[#This Row],[WD_PRODUCTS]])</f>
        <v>79</v>
      </c>
    </row>
    <row r="4884" spans="1:8" x14ac:dyDescent="0.3">
      <c r="A4884" s="12">
        <v>11882</v>
      </c>
      <c r="B4884" s="12">
        <v>218</v>
      </c>
      <c r="C4884" s="8">
        <v>10792</v>
      </c>
      <c r="D4884" s="12" t="s">
        <v>6551</v>
      </c>
      <c r="E4884" s="13">
        <v>44729</v>
      </c>
      <c r="F4884" s="12" t="s">
        <v>19075</v>
      </c>
      <c r="G4884" s="12">
        <f>IF(ISNUMBER(MATCH(C4884, FACT_ORDERS!C:C, 0)), 1, 0)</f>
        <v>1</v>
      </c>
      <c r="H4884" s="12">
        <f>COUNTIF(B:B,FACT_SEARCHES[[#This Row],[WD_PRODUCTS]])</f>
        <v>39</v>
      </c>
    </row>
    <row r="4885" spans="1:8" x14ac:dyDescent="0.3">
      <c r="A4885" s="12">
        <v>11883</v>
      </c>
      <c r="B4885" s="12">
        <v>295</v>
      </c>
      <c r="C4885" s="8">
        <v>10792</v>
      </c>
      <c r="D4885" s="12" t="s">
        <v>6552</v>
      </c>
      <c r="E4885" s="13">
        <v>44729</v>
      </c>
      <c r="F4885" s="12" t="s">
        <v>19076</v>
      </c>
      <c r="G4885" s="12">
        <f>IF(ISNUMBER(MATCH(C4885, FACT_ORDERS!C:C, 0)), 1, 0)</f>
        <v>1</v>
      </c>
      <c r="H4885" s="12">
        <f>COUNTIF(B:B,FACT_SEARCHES[[#This Row],[WD_PRODUCTS]])</f>
        <v>72</v>
      </c>
    </row>
    <row r="4886" spans="1:8" x14ac:dyDescent="0.3">
      <c r="A4886" s="12">
        <v>11884</v>
      </c>
      <c r="B4886" s="12">
        <v>292</v>
      </c>
      <c r="C4886" s="8">
        <v>10442</v>
      </c>
      <c r="D4886" s="12" t="s">
        <v>6553</v>
      </c>
      <c r="E4886" s="13">
        <v>44554</v>
      </c>
      <c r="F4886" s="12" t="s">
        <v>19077</v>
      </c>
      <c r="G4886" s="12">
        <f>IF(ISNUMBER(MATCH(C4886, FACT_ORDERS!C:C, 0)), 1, 0)</f>
        <v>0</v>
      </c>
      <c r="H4886" s="12">
        <f>COUNTIF(B:B,FACT_SEARCHES[[#This Row],[WD_PRODUCTS]])</f>
        <v>95</v>
      </c>
    </row>
    <row r="4887" spans="1:8" x14ac:dyDescent="0.3">
      <c r="A4887" s="12">
        <v>11885</v>
      </c>
      <c r="B4887" s="12">
        <v>249</v>
      </c>
      <c r="C4887" s="8">
        <v>10631</v>
      </c>
      <c r="D4887" s="12" t="s">
        <v>6554</v>
      </c>
      <c r="E4887" s="13">
        <v>44461</v>
      </c>
      <c r="F4887" s="12" t="s">
        <v>19078</v>
      </c>
      <c r="G4887" s="12">
        <f>IF(ISNUMBER(MATCH(C4887, FACT_ORDERS!C:C, 0)), 1, 0)</f>
        <v>0</v>
      </c>
      <c r="H4887" s="12">
        <f>COUNTIF(B:B,FACT_SEARCHES[[#This Row],[WD_PRODUCTS]])</f>
        <v>85</v>
      </c>
    </row>
    <row r="4888" spans="1:8" x14ac:dyDescent="0.3">
      <c r="A4888" s="12">
        <v>11886</v>
      </c>
      <c r="B4888" s="12">
        <v>298</v>
      </c>
      <c r="C4888" s="8">
        <v>10631</v>
      </c>
      <c r="D4888" s="12" t="s">
        <v>6555</v>
      </c>
      <c r="E4888" s="13">
        <v>44461</v>
      </c>
      <c r="F4888" s="12" t="s">
        <v>19079</v>
      </c>
      <c r="G4888" s="12">
        <f>IF(ISNUMBER(MATCH(C4888, FACT_ORDERS!C:C, 0)), 1, 0)</f>
        <v>0</v>
      </c>
      <c r="H4888" s="12">
        <f>COUNTIF(B:B,FACT_SEARCHES[[#This Row],[WD_PRODUCTS]])</f>
        <v>79</v>
      </c>
    </row>
    <row r="4889" spans="1:8" x14ac:dyDescent="0.3">
      <c r="A4889" s="12">
        <v>11887</v>
      </c>
      <c r="B4889" s="12">
        <v>254</v>
      </c>
      <c r="C4889" s="8">
        <v>10315</v>
      </c>
      <c r="D4889" s="12" t="s">
        <v>6556</v>
      </c>
      <c r="E4889" s="13">
        <v>45536</v>
      </c>
      <c r="F4889" s="12" t="s">
        <v>19080</v>
      </c>
      <c r="G4889" s="12">
        <f>IF(ISNUMBER(MATCH(C4889, FACT_ORDERS!C:C, 0)), 1, 0)</f>
        <v>1</v>
      </c>
      <c r="H4889" s="12">
        <f>COUNTIF(B:B,FACT_SEARCHES[[#This Row],[WD_PRODUCTS]])</f>
        <v>77</v>
      </c>
    </row>
    <row r="4890" spans="1:8" x14ac:dyDescent="0.3">
      <c r="A4890" s="12">
        <v>11888</v>
      </c>
      <c r="B4890" s="12">
        <v>257</v>
      </c>
      <c r="C4890" s="8">
        <v>10315</v>
      </c>
      <c r="D4890" s="12" t="s">
        <v>6557</v>
      </c>
      <c r="E4890" s="13">
        <v>45536</v>
      </c>
      <c r="F4890" s="12" t="s">
        <v>19081</v>
      </c>
      <c r="G4890" s="12">
        <f>IF(ISNUMBER(MATCH(C4890, FACT_ORDERS!C:C, 0)), 1, 0)</f>
        <v>1</v>
      </c>
      <c r="H4890" s="12">
        <f>COUNTIF(B:B,FACT_SEARCHES[[#This Row],[WD_PRODUCTS]])</f>
        <v>75</v>
      </c>
    </row>
    <row r="4891" spans="1:8" x14ac:dyDescent="0.3">
      <c r="A4891" s="12">
        <v>11889</v>
      </c>
      <c r="B4891" s="12">
        <v>292</v>
      </c>
      <c r="C4891" s="8">
        <v>10835</v>
      </c>
      <c r="D4891" s="12" t="s">
        <v>6558</v>
      </c>
      <c r="E4891" s="13">
        <v>45153</v>
      </c>
      <c r="F4891" s="12" t="s">
        <v>19082</v>
      </c>
      <c r="G4891" s="12">
        <f>IF(ISNUMBER(MATCH(C4891, FACT_ORDERS!C:C, 0)), 1, 0)</f>
        <v>0</v>
      </c>
      <c r="H4891" s="12">
        <f>COUNTIF(B:B,FACT_SEARCHES[[#This Row],[WD_PRODUCTS]])</f>
        <v>95</v>
      </c>
    </row>
    <row r="4892" spans="1:8" x14ac:dyDescent="0.3">
      <c r="A4892" s="12">
        <v>11890</v>
      </c>
      <c r="B4892" s="12">
        <v>288</v>
      </c>
      <c r="C4892" s="8">
        <v>10295</v>
      </c>
      <c r="D4892" s="12" t="s">
        <v>6559</v>
      </c>
      <c r="E4892" s="13">
        <v>44743</v>
      </c>
      <c r="F4892" s="12" t="s">
        <v>18199</v>
      </c>
      <c r="G4892" s="12">
        <f>IF(ISNUMBER(MATCH(C4892, FACT_ORDERS!C:C, 0)), 1, 0)</f>
        <v>1</v>
      </c>
      <c r="H4892" s="12">
        <f>COUNTIF(B:B,FACT_SEARCHES[[#This Row],[WD_PRODUCTS]])</f>
        <v>106</v>
      </c>
    </row>
    <row r="4893" spans="1:8" x14ac:dyDescent="0.3">
      <c r="A4893" s="12">
        <v>11891</v>
      </c>
      <c r="B4893" s="12">
        <v>283</v>
      </c>
      <c r="C4893" s="8">
        <v>10295</v>
      </c>
      <c r="D4893" s="12" t="s">
        <v>6560</v>
      </c>
      <c r="E4893" s="13">
        <v>44743</v>
      </c>
      <c r="F4893" s="12" t="s">
        <v>19083</v>
      </c>
      <c r="G4893" s="12">
        <f>IF(ISNUMBER(MATCH(C4893, FACT_ORDERS!C:C, 0)), 1, 0)</f>
        <v>1</v>
      </c>
      <c r="H4893" s="12">
        <f>COUNTIF(B:B,FACT_SEARCHES[[#This Row],[WD_PRODUCTS]])</f>
        <v>65</v>
      </c>
    </row>
    <row r="4894" spans="1:8" x14ac:dyDescent="0.3">
      <c r="A4894" s="12">
        <v>11892</v>
      </c>
      <c r="B4894" s="12">
        <v>257</v>
      </c>
      <c r="C4894" s="8">
        <v>10295</v>
      </c>
      <c r="D4894" s="12" t="s">
        <v>6561</v>
      </c>
      <c r="E4894" s="13">
        <v>44743</v>
      </c>
      <c r="F4894" s="12" t="s">
        <v>3526</v>
      </c>
      <c r="G4894" s="12">
        <f>IF(ISNUMBER(MATCH(C4894, FACT_ORDERS!C:C, 0)), 1, 0)</f>
        <v>1</v>
      </c>
      <c r="H4894" s="12">
        <f>COUNTIF(B:B,FACT_SEARCHES[[#This Row],[WD_PRODUCTS]])</f>
        <v>75</v>
      </c>
    </row>
    <row r="4895" spans="1:8" x14ac:dyDescent="0.3">
      <c r="A4895" s="12">
        <v>11893</v>
      </c>
      <c r="B4895" s="12">
        <v>201</v>
      </c>
      <c r="C4895" s="8">
        <v>10295</v>
      </c>
      <c r="D4895" s="12" t="s">
        <v>6562</v>
      </c>
      <c r="E4895" s="13">
        <v>44743</v>
      </c>
      <c r="F4895" s="12" t="s">
        <v>19084</v>
      </c>
      <c r="G4895" s="12">
        <f>IF(ISNUMBER(MATCH(C4895, FACT_ORDERS!C:C, 0)), 1, 0)</f>
        <v>1</v>
      </c>
      <c r="H4895" s="12">
        <f>COUNTIF(B:B,FACT_SEARCHES[[#This Row],[WD_PRODUCTS]])</f>
        <v>65</v>
      </c>
    </row>
    <row r="4896" spans="1:8" x14ac:dyDescent="0.3">
      <c r="A4896" s="12">
        <v>11894</v>
      </c>
      <c r="B4896" s="12">
        <v>217</v>
      </c>
      <c r="C4896" s="8">
        <v>10295</v>
      </c>
      <c r="D4896" s="12" t="s">
        <v>6563</v>
      </c>
      <c r="E4896" s="13">
        <v>44743</v>
      </c>
      <c r="F4896" s="12" t="s">
        <v>19085</v>
      </c>
      <c r="G4896" s="12">
        <f>IF(ISNUMBER(MATCH(C4896, FACT_ORDERS!C:C, 0)), 1, 0)</f>
        <v>1</v>
      </c>
      <c r="H4896" s="12">
        <f>COUNTIF(B:B,FACT_SEARCHES[[#This Row],[WD_PRODUCTS]])</f>
        <v>49</v>
      </c>
    </row>
    <row r="4897" spans="1:8" x14ac:dyDescent="0.3">
      <c r="A4897" s="12">
        <v>11895</v>
      </c>
      <c r="B4897" s="12">
        <v>259</v>
      </c>
      <c r="C4897" s="8">
        <v>10343</v>
      </c>
      <c r="D4897" s="12" t="s">
        <v>6564</v>
      </c>
      <c r="E4897" s="13">
        <v>45486</v>
      </c>
      <c r="F4897" s="12" t="s">
        <v>19086</v>
      </c>
      <c r="G4897" s="12">
        <f>IF(ISNUMBER(MATCH(C4897, FACT_ORDERS!C:C, 0)), 1, 0)</f>
        <v>0</v>
      </c>
      <c r="H4897" s="12">
        <f>COUNTIF(B:B,FACT_SEARCHES[[#This Row],[WD_PRODUCTS]])</f>
        <v>64</v>
      </c>
    </row>
    <row r="4898" spans="1:8" x14ac:dyDescent="0.3">
      <c r="A4898" s="12">
        <v>11896</v>
      </c>
      <c r="B4898" s="12">
        <v>286</v>
      </c>
      <c r="C4898" s="8">
        <v>10343</v>
      </c>
      <c r="D4898" s="12" t="s">
        <v>6565</v>
      </c>
      <c r="E4898" s="13">
        <v>45486</v>
      </c>
      <c r="F4898" s="12" t="s">
        <v>19087</v>
      </c>
      <c r="G4898" s="12">
        <f>IF(ISNUMBER(MATCH(C4898, FACT_ORDERS!C:C, 0)), 1, 0)</f>
        <v>0</v>
      </c>
      <c r="H4898" s="12">
        <f>COUNTIF(B:B,FACT_SEARCHES[[#This Row],[WD_PRODUCTS]])</f>
        <v>71</v>
      </c>
    </row>
    <row r="4899" spans="1:8" x14ac:dyDescent="0.3">
      <c r="A4899" s="12">
        <v>11897</v>
      </c>
      <c r="B4899" s="12">
        <v>212</v>
      </c>
      <c r="C4899" s="8">
        <v>10509</v>
      </c>
      <c r="D4899" s="12" t="s">
        <v>6566</v>
      </c>
      <c r="E4899" s="13">
        <v>44750</v>
      </c>
      <c r="F4899" s="12" t="s">
        <v>19088</v>
      </c>
      <c r="G4899" s="12">
        <f>IF(ISNUMBER(MATCH(C4899, FACT_ORDERS!C:C, 0)), 1, 0)</f>
        <v>0</v>
      </c>
      <c r="H4899" s="12">
        <f>COUNTIF(B:B,FACT_SEARCHES[[#This Row],[WD_PRODUCTS]])</f>
        <v>67</v>
      </c>
    </row>
    <row r="4900" spans="1:8" x14ac:dyDescent="0.3">
      <c r="A4900" s="12">
        <v>11898</v>
      </c>
      <c r="B4900" s="12">
        <v>202</v>
      </c>
      <c r="C4900" s="8">
        <v>10987</v>
      </c>
      <c r="D4900" s="12" t="s">
        <v>6567</v>
      </c>
      <c r="E4900" s="13">
        <v>44866</v>
      </c>
      <c r="F4900" s="12" t="s">
        <v>4017</v>
      </c>
      <c r="G4900" s="12">
        <f>IF(ISNUMBER(MATCH(C4900, FACT_ORDERS!C:C, 0)), 1, 0)</f>
        <v>1</v>
      </c>
      <c r="H4900" s="12">
        <f>COUNTIF(B:B,FACT_SEARCHES[[#This Row],[WD_PRODUCTS]])</f>
        <v>74</v>
      </c>
    </row>
    <row r="4901" spans="1:8" x14ac:dyDescent="0.3">
      <c r="A4901" s="12">
        <v>11899</v>
      </c>
      <c r="B4901" s="12">
        <v>230</v>
      </c>
      <c r="C4901" s="8">
        <v>10987</v>
      </c>
      <c r="D4901" s="12" t="s">
        <v>6568</v>
      </c>
      <c r="E4901" s="13">
        <v>44866</v>
      </c>
      <c r="F4901" s="12" t="s">
        <v>19089</v>
      </c>
      <c r="G4901" s="12">
        <f>IF(ISNUMBER(MATCH(C4901, FACT_ORDERS!C:C, 0)), 1, 0)</f>
        <v>1</v>
      </c>
      <c r="H4901" s="12">
        <f>COUNTIF(B:B,FACT_SEARCHES[[#This Row],[WD_PRODUCTS]])</f>
        <v>74</v>
      </c>
    </row>
    <row r="4902" spans="1:8" x14ac:dyDescent="0.3">
      <c r="A4902" s="12">
        <v>11900</v>
      </c>
      <c r="B4902" s="12">
        <v>288</v>
      </c>
      <c r="C4902" s="8">
        <v>10578</v>
      </c>
      <c r="D4902" s="12" t="s">
        <v>6569</v>
      </c>
      <c r="E4902" s="13">
        <v>45350</v>
      </c>
      <c r="F4902" s="12" t="s">
        <v>19090</v>
      </c>
      <c r="G4902" s="12">
        <f>IF(ISNUMBER(MATCH(C4902, FACT_ORDERS!C:C, 0)), 1, 0)</f>
        <v>0</v>
      </c>
      <c r="H4902" s="12">
        <f>COUNTIF(B:B,FACT_SEARCHES[[#This Row],[WD_PRODUCTS]])</f>
        <v>106</v>
      </c>
    </row>
    <row r="4903" spans="1:8" x14ac:dyDescent="0.3">
      <c r="A4903" s="12">
        <v>11901</v>
      </c>
      <c r="B4903" s="12">
        <v>265</v>
      </c>
      <c r="C4903" s="8">
        <v>10387</v>
      </c>
      <c r="D4903" s="12" t="s">
        <v>6570</v>
      </c>
      <c r="E4903" s="13">
        <v>45204</v>
      </c>
      <c r="F4903" s="12" t="s">
        <v>19091</v>
      </c>
      <c r="G4903" s="12">
        <f>IF(ISNUMBER(MATCH(C4903, FACT_ORDERS!C:C, 0)), 1, 0)</f>
        <v>1</v>
      </c>
      <c r="H4903" s="12">
        <f>COUNTIF(B:B,FACT_SEARCHES[[#This Row],[WD_PRODUCTS]])</f>
        <v>89</v>
      </c>
    </row>
    <row r="4904" spans="1:8" x14ac:dyDescent="0.3">
      <c r="A4904" s="12">
        <v>11902</v>
      </c>
      <c r="B4904" s="12">
        <v>214</v>
      </c>
      <c r="C4904" s="8">
        <v>10387</v>
      </c>
      <c r="D4904" s="12" t="s">
        <v>6571</v>
      </c>
      <c r="E4904" s="13">
        <v>45204</v>
      </c>
      <c r="F4904" s="12" t="s">
        <v>19092</v>
      </c>
      <c r="G4904" s="12">
        <f>IF(ISNUMBER(MATCH(C4904, FACT_ORDERS!C:C, 0)), 1, 0)</f>
        <v>1</v>
      </c>
      <c r="H4904" s="12">
        <f>COUNTIF(B:B,FACT_SEARCHES[[#This Row],[WD_PRODUCTS]])</f>
        <v>51</v>
      </c>
    </row>
    <row r="4905" spans="1:8" x14ac:dyDescent="0.3">
      <c r="A4905" s="12">
        <v>11903</v>
      </c>
      <c r="B4905" s="12">
        <v>277</v>
      </c>
      <c r="C4905" s="8">
        <v>10387</v>
      </c>
      <c r="D4905" s="12" t="s">
        <v>6572</v>
      </c>
      <c r="E4905" s="13">
        <v>45204</v>
      </c>
      <c r="F4905" s="12" t="s">
        <v>19093</v>
      </c>
      <c r="G4905" s="12">
        <f>IF(ISNUMBER(MATCH(C4905, FACT_ORDERS!C:C, 0)), 1, 0)</f>
        <v>1</v>
      </c>
      <c r="H4905" s="12">
        <f>COUNTIF(B:B,FACT_SEARCHES[[#This Row],[WD_PRODUCTS]])</f>
        <v>98</v>
      </c>
    </row>
    <row r="4906" spans="1:8" x14ac:dyDescent="0.3">
      <c r="A4906" s="12">
        <v>11904</v>
      </c>
      <c r="B4906" s="12">
        <v>296</v>
      </c>
      <c r="C4906" s="8">
        <v>10194</v>
      </c>
      <c r="D4906" s="12" t="s">
        <v>6573</v>
      </c>
      <c r="E4906" s="13">
        <v>45296</v>
      </c>
      <c r="F4906" s="12" t="s">
        <v>3812</v>
      </c>
      <c r="G4906" s="12">
        <f>IF(ISNUMBER(MATCH(C4906, FACT_ORDERS!C:C, 0)), 1, 0)</f>
        <v>1</v>
      </c>
      <c r="H4906" s="12">
        <f>COUNTIF(B:B,FACT_SEARCHES[[#This Row],[WD_PRODUCTS]])</f>
        <v>106</v>
      </c>
    </row>
    <row r="4907" spans="1:8" x14ac:dyDescent="0.3">
      <c r="A4907" s="12">
        <v>11905</v>
      </c>
      <c r="B4907" s="12">
        <v>216</v>
      </c>
      <c r="C4907" s="8">
        <v>10194</v>
      </c>
      <c r="D4907" s="12" t="s">
        <v>6574</v>
      </c>
      <c r="E4907" s="13">
        <v>45296</v>
      </c>
      <c r="F4907" s="12" t="s">
        <v>17811</v>
      </c>
      <c r="G4907" s="12">
        <f>IF(ISNUMBER(MATCH(C4907, FACT_ORDERS!C:C, 0)), 1, 0)</f>
        <v>1</v>
      </c>
      <c r="H4907" s="12">
        <f>COUNTIF(B:B,FACT_SEARCHES[[#This Row],[WD_PRODUCTS]])</f>
        <v>107</v>
      </c>
    </row>
    <row r="4908" spans="1:8" x14ac:dyDescent="0.3">
      <c r="A4908" s="12">
        <v>11906</v>
      </c>
      <c r="B4908" s="12">
        <v>288</v>
      </c>
      <c r="C4908" s="8">
        <v>10390</v>
      </c>
      <c r="D4908" s="12" t="s">
        <v>6575</v>
      </c>
      <c r="E4908" s="13">
        <v>44759</v>
      </c>
      <c r="F4908" s="12" t="s">
        <v>19094</v>
      </c>
      <c r="G4908" s="12">
        <f>IF(ISNUMBER(MATCH(C4908, FACT_ORDERS!C:C, 0)), 1, 0)</f>
        <v>1</v>
      </c>
      <c r="H4908" s="12">
        <f>COUNTIF(B:B,FACT_SEARCHES[[#This Row],[WD_PRODUCTS]])</f>
        <v>106</v>
      </c>
    </row>
    <row r="4909" spans="1:8" x14ac:dyDescent="0.3">
      <c r="A4909" s="12">
        <v>11907</v>
      </c>
      <c r="B4909" s="12">
        <v>287</v>
      </c>
      <c r="C4909" s="8">
        <v>10390</v>
      </c>
      <c r="D4909" s="12" t="s">
        <v>6576</v>
      </c>
      <c r="E4909" s="13">
        <v>44759</v>
      </c>
      <c r="F4909" s="12" t="s">
        <v>19095</v>
      </c>
      <c r="G4909" s="12">
        <f>IF(ISNUMBER(MATCH(C4909, FACT_ORDERS!C:C, 0)), 1, 0)</f>
        <v>1</v>
      </c>
      <c r="H4909" s="12">
        <f>COUNTIF(B:B,FACT_SEARCHES[[#This Row],[WD_PRODUCTS]])</f>
        <v>59</v>
      </c>
    </row>
    <row r="4910" spans="1:8" x14ac:dyDescent="0.3">
      <c r="A4910" s="12">
        <v>11908</v>
      </c>
      <c r="B4910" s="12">
        <v>283</v>
      </c>
      <c r="C4910" s="8">
        <v>10390</v>
      </c>
      <c r="D4910" s="12" t="s">
        <v>6577</v>
      </c>
      <c r="E4910" s="13">
        <v>44759</v>
      </c>
      <c r="F4910" s="12" t="s">
        <v>19096</v>
      </c>
      <c r="G4910" s="12">
        <f>IF(ISNUMBER(MATCH(C4910, FACT_ORDERS!C:C, 0)), 1, 0)</f>
        <v>1</v>
      </c>
      <c r="H4910" s="12">
        <f>COUNTIF(B:B,FACT_SEARCHES[[#This Row],[WD_PRODUCTS]])</f>
        <v>65</v>
      </c>
    </row>
    <row r="4911" spans="1:8" x14ac:dyDescent="0.3">
      <c r="A4911" s="12">
        <v>11909</v>
      </c>
      <c r="B4911" s="12">
        <v>249</v>
      </c>
      <c r="C4911" s="8">
        <v>10390</v>
      </c>
      <c r="D4911" s="12" t="s">
        <v>6578</v>
      </c>
      <c r="E4911" s="13">
        <v>44759</v>
      </c>
      <c r="F4911" s="12" t="s">
        <v>19097</v>
      </c>
      <c r="G4911" s="12">
        <f>IF(ISNUMBER(MATCH(C4911, FACT_ORDERS!C:C, 0)), 1, 0)</f>
        <v>1</v>
      </c>
      <c r="H4911" s="12">
        <f>COUNTIF(B:B,FACT_SEARCHES[[#This Row],[WD_PRODUCTS]])</f>
        <v>85</v>
      </c>
    </row>
    <row r="4912" spans="1:8" x14ac:dyDescent="0.3">
      <c r="A4912" s="12">
        <v>11910</v>
      </c>
      <c r="B4912" s="12">
        <v>204</v>
      </c>
      <c r="C4912" s="8">
        <v>10390</v>
      </c>
      <c r="D4912" s="12" t="s">
        <v>6579</v>
      </c>
      <c r="E4912" s="13">
        <v>44759</v>
      </c>
      <c r="F4912" s="12" t="s">
        <v>19098</v>
      </c>
      <c r="G4912" s="12">
        <f>IF(ISNUMBER(MATCH(C4912, FACT_ORDERS!C:C, 0)), 1, 0)</f>
        <v>1</v>
      </c>
      <c r="H4912" s="12">
        <f>COUNTIF(B:B,FACT_SEARCHES[[#This Row],[WD_PRODUCTS]])</f>
        <v>139</v>
      </c>
    </row>
    <row r="4913" spans="1:8" x14ac:dyDescent="0.3">
      <c r="A4913" s="12">
        <v>11911</v>
      </c>
      <c r="B4913" s="12">
        <v>258</v>
      </c>
      <c r="C4913" s="8">
        <v>10417</v>
      </c>
      <c r="D4913" s="12" t="s">
        <v>6580</v>
      </c>
      <c r="E4913" s="13">
        <v>45513</v>
      </c>
      <c r="F4913" s="12" t="s">
        <v>19099</v>
      </c>
      <c r="G4913" s="12">
        <f>IF(ISNUMBER(MATCH(C4913, FACT_ORDERS!C:C, 0)), 1, 0)</f>
        <v>1</v>
      </c>
      <c r="H4913" s="12">
        <f>COUNTIF(B:B,FACT_SEARCHES[[#This Row],[WD_PRODUCTS]])</f>
        <v>57</v>
      </c>
    </row>
    <row r="4914" spans="1:8" x14ac:dyDescent="0.3">
      <c r="A4914" s="12">
        <v>11912</v>
      </c>
      <c r="B4914" s="12">
        <v>243</v>
      </c>
      <c r="C4914" s="8">
        <v>10417</v>
      </c>
      <c r="D4914" s="12" t="s">
        <v>6581</v>
      </c>
      <c r="E4914" s="13">
        <v>45513</v>
      </c>
      <c r="F4914" s="12" t="s">
        <v>19100</v>
      </c>
      <c r="G4914" s="12">
        <f>IF(ISNUMBER(MATCH(C4914, FACT_ORDERS!C:C, 0)), 1, 0)</f>
        <v>1</v>
      </c>
      <c r="H4914" s="12">
        <f>COUNTIF(B:B,FACT_SEARCHES[[#This Row],[WD_PRODUCTS]])</f>
        <v>70</v>
      </c>
    </row>
    <row r="4915" spans="1:8" x14ac:dyDescent="0.3">
      <c r="A4915" s="12">
        <v>11913</v>
      </c>
      <c r="B4915" s="12">
        <v>284</v>
      </c>
      <c r="C4915" s="8">
        <v>10830</v>
      </c>
      <c r="D4915" s="12" t="s">
        <v>6582</v>
      </c>
      <c r="E4915" s="13">
        <v>45376</v>
      </c>
      <c r="F4915" s="12" t="s">
        <v>19101</v>
      </c>
      <c r="G4915" s="12">
        <f>IF(ISNUMBER(MATCH(C4915, FACT_ORDERS!C:C, 0)), 1, 0)</f>
        <v>0</v>
      </c>
      <c r="H4915" s="12">
        <f>COUNTIF(B:B,FACT_SEARCHES[[#This Row],[WD_PRODUCTS]])</f>
        <v>97</v>
      </c>
    </row>
    <row r="4916" spans="1:8" x14ac:dyDescent="0.3">
      <c r="A4916" s="12">
        <v>11914</v>
      </c>
      <c r="B4916" s="12">
        <v>276</v>
      </c>
      <c r="C4916" s="8">
        <v>10830</v>
      </c>
      <c r="D4916" s="12" t="s">
        <v>6583</v>
      </c>
      <c r="E4916" s="13">
        <v>45376</v>
      </c>
      <c r="F4916" s="12" t="s">
        <v>4673</v>
      </c>
      <c r="G4916" s="12">
        <f>IF(ISNUMBER(MATCH(C4916, FACT_ORDERS!C:C, 0)), 1, 0)</f>
        <v>0</v>
      </c>
      <c r="H4916" s="12">
        <f>COUNTIF(B:B,FACT_SEARCHES[[#This Row],[WD_PRODUCTS]])</f>
        <v>65</v>
      </c>
    </row>
    <row r="4917" spans="1:8" x14ac:dyDescent="0.3">
      <c r="A4917" s="12">
        <v>11915</v>
      </c>
      <c r="B4917" s="12">
        <v>228</v>
      </c>
      <c r="C4917" s="8">
        <v>10139</v>
      </c>
      <c r="D4917" s="12" t="s">
        <v>6584</v>
      </c>
      <c r="E4917" s="13">
        <v>45291</v>
      </c>
      <c r="F4917" s="12" t="s">
        <v>19102</v>
      </c>
      <c r="G4917" s="12">
        <f>IF(ISNUMBER(MATCH(C4917, FACT_ORDERS!C:C, 0)), 1, 0)</f>
        <v>0</v>
      </c>
      <c r="H4917" s="12">
        <f>COUNTIF(B:B,FACT_SEARCHES[[#This Row],[WD_PRODUCTS]])</f>
        <v>79</v>
      </c>
    </row>
    <row r="4918" spans="1:8" x14ac:dyDescent="0.3">
      <c r="A4918" s="12">
        <v>11916</v>
      </c>
      <c r="B4918" s="12">
        <v>203</v>
      </c>
      <c r="C4918" s="8">
        <v>10139</v>
      </c>
      <c r="D4918" s="12" t="s">
        <v>6585</v>
      </c>
      <c r="E4918" s="13">
        <v>45291</v>
      </c>
      <c r="F4918" s="12" t="s">
        <v>19103</v>
      </c>
      <c r="G4918" s="12">
        <f>IF(ISNUMBER(MATCH(C4918, FACT_ORDERS!C:C, 0)), 1, 0)</f>
        <v>0</v>
      </c>
      <c r="H4918" s="12">
        <f>COUNTIF(B:B,FACT_SEARCHES[[#This Row],[WD_PRODUCTS]])</f>
        <v>46</v>
      </c>
    </row>
    <row r="4919" spans="1:8" x14ac:dyDescent="0.3">
      <c r="A4919" s="12">
        <v>11917</v>
      </c>
      <c r="B4919" s="12">
        <v>277</v>
      </c>
      <c r="C4919" s="8">
        <v>10139</v>
      </c>
      <c r="D4919" s="12" t="s">
        <v>6586</v>
      </c>
      <c r="E4919" s="13">
        <v>45291</v>
      </c>
      <c r="F4919" s="12" t="s">
        <v>15325</v>
      </c>
      <c r="G4919" s="12">
        <f>IF(ISNUMBER(MATCH(C4919, FACT_ORDERS!C:C, 0)), 1, 0)</f>
        <v>0</v>
      </c>
      <c r="H4919" s="12">
        <f>COUNTIF(B:B,FACT_SEARCHES[[#This Row],[WD_PRODUCTS]])</f>
        <v>98</v>
      </c>
    </row>
    <row r="4920" spans="1:8" x14ac:dyDescent="0.3">
      <c r="A4920" s="12">
        <v>11918</v>
      </c>
      <c r="B4920" s="12">
        <v>276</v>
      </c>
      <c r="C4920" s="8">
        <v>10076</v>
      </c>
      <c r="D4920" s="12" t="s">
        <v>6587</v>
      </c>
      <c r="E4920" s="13">
        <v>45282</v>
      </c>
      <c r="F4920" s="12" t="s">
        <v>15209</v>
      </c>
      <c r="G4920" s="12">
        <f>IF(ISNUMBER(MATCH(C4920, FACT_ORDERS!C:C, 0)), 1, 0)</f>
        <v>0</v>
      </c>
      <c r="H4920" s="12">
        <f>COUNTIF(B:B,FACT_SEARCHES[[#This Row],[WD_PRODUCTS]])</f>
        <v>65</v>
      </c>
    </row>
    <row r="4921" spans="1:8" x14ac:dyDescent="0.3">
      <c r="A4921" s="12">
        <v>11919</v>
      </c>
      <c r="B4921" s="12">
        <v>288</v>
      </c>
      <c r="C4921" s="8">
        <v>10578</v>
      </c>
      <c r="D4921" s="12" t="s">
        <v>6588</v>
      </c>
      <c r="E4921" s="13">
        <v>44826</v>
      </c>
      <c r="F4921" s="12" t="s">
        <v>14303</v>
      </c>
      <c r="G4921" s="12">
        <f>IF(ISNUMBER(MATCH(C4921, FACT_ORDERS!C:C, 0)), 1, 0)</f>
        <v>0</v>
      </c>
      <c r="H4921" s="12">
        <f>COUNTIF(B:B,FACT_SEARCHES[[#This Row],[WD_PRODUCTS]])</f>
        <v>106</v>
      </c>
    </row>
    <row r="4922" spans="1:8" x14ac:dyDescent="0.3">
      <c r="A4922" s="12">
        <v>11920</v>
      </c>
      <c r="B4922" s="12">
        <v>209</v>
      </c>
      <c r="C4922" s="8">
        <v>10578</v>
      </c>
      <c r="D4922" s="12" t="s">
        <v>6589</v>
      </c>
      <c r="E4922" s="13">
        <v>44826</v>
      </c>
      <c r="F4922" s="12" t="s">
        <v>19104</v>
      </c>
      <c r="G4922" s="12">
        <f>IF(ISNUMBER(MATCH(C4922, FACT_ORDERS!C:C, 0)), 1, 0)</f>
        <v>0</v>
      </c>
      <c r="H4922" s="12">
        <f>COUNTIF(B:B,FACT_SEARCHES[[#This Row],[WD_PRODUCTS]])</f>
        <v>91</v>
      </c>
    </row>
    <row r="4923" spans="1:8" x14ac:dyDescent="0.3">
      <c r="A4923" s="12">
        <v>11921</v>
      </c>
      <c r="B4923" s="12">
        <v>266</v>
      </c>
      <c r="C4923" s="8">
        <v>10736</v>
      </c>
      <c r="D4923" s="12" t="s">
        <v>6590</v>
      </c>
      <c r="E4923" s="13">
        <v>45462</v>
      </c>
      <c r="F4923" s="12" t="s">
        <v>19105</v>
      </c>
      <c r="G4923" s="12">
        <f>IF(ISNUMBER(MATCH(C4923, FACT_ORDERS!C:C, 0)), 1, 0)</f>
        <v>1</v>
      </c>
      <c r="H4923" s="12">
        <f>COUNTIF(B:B,FACT_SEARCHES[[#This Row],[WD_PRODUCTS]])</f>
        <v>94</v>
      </c>
    </row>
    <row r="4924" spans="1:8" x14ac:dyDescent="0.3">
      <c r="A4924" s="12">
        <v>11922</v>
      </c>
      <c r="B4924" s="12">
        <v>249</v>
      </c>
      <c r="C4924" s="8">
        <v>10736</v>
      </c>
      <c r="D4924" s="12" t="s">
        <v>6591</v>
      </c>
      <c r="E4924" s="13">
        <v>45462</v>
      </c>
      <c r="F4924" s="12" t="s">
        <v>19106</v>
      </c>
      <c r="G4924" s="12">
        <f>IF(ISNUMBER(MATCH(C4924, FACT_ORDERS!C:C, 0)), 1, 0)</f>
        <v>1</v>
      </c>
      <c r="H4924" s="12">
        <f>COUNTIF(B:B,FACT_SEARCHES[[#This Row],[WD_PRODUCTS]])</f>
        <v>85</v>
      </c>
    </row>
    <row r="4925" spans="1:8" x14ac:dyDescent="0.3">
      <c r="A4925" s="12">
        <v>11923</v>
      </c>
      <c r="B4925" s="12">
        <v>255</v>
      </c>
      <c r="C4925" s="8">
        <v>10736</v>
      </c>
      <c r="D4925" s="12" t="s">
        <v>6592</v>
      </c>
      <c r="E4925" s="13">
        <v>45462</v>
      </c>
      <c r="F4925" s="12" t="s">
        <v>19107</v>
      </c>
      <c r="G4925" s="12">
        <f>IF(ISNUMBER(MATCH(C4925, FACT_ORDERS!C:C, 0)), 1, 0)</f>
        <v>1</v>
      </c>
      <c r="H4925" s="12">
        <f>COUNTIF(B:B,FACT_SEARCHES[[#This Row],[WD_PRODUCTS]])</f>
        <v>74</v>
      </c>
    </row>
    <row r="4926" spans="1:8" x14ac:dyDescent="0.3">
      <c r="A4926" s="12">
        <v>11924</v>
      </c>
      <c r="B4926" s="12">
        <v>254</v>
      </c>
      <c r="C4926" s="8">
        <v>10736</v>
      </c>
      <c r="D4926" s="12" t="s">
        <v>6593</v>
      </c>
      <c r="E4926" s="13">
        <v>45462</v>
      </c>
      <c r="F4926" s="12" t="s">
        <v>19108</v>
      </c>
      <c r="G4926" s="12">
        <f>IF(ISNUMBER(MATCH(C4926, FACT_ORDERS!C:C, 0)), 1, 0)</f>
        <v>1</v>
      </c>
      <c r="H4926" s="12">
        <f>COUNTIF(B:B,FACT_SEARCHES[[#This Row],[WD_PRODUCTS]])</f>
        <v>77</v>
      </c>
    </row>
    <row r="4927" spans="1:8" x14ac:dyDescent="0.3">
      <c r="A4927" s="12">
        <v>11925</v>
      </c>
      <c r="B4927" s="12">
        <v>262</v>
      </c>
      <c r="C4927" s="8">
        <v>10736</v>
      </c>
      <c r="D4927" s="12" t="s">
        <v>6594</v>
      </c>
      <c r="E4927" s="13">
        <v>45462</v>
      </c>
      <c r="F4927" s="12" t="s">
        <v>19109</v>
      </c>
      <c r="G4927" s="12">
        <f>IF(ISNUMBER(MATCH(C4927, FACT_ORDERS!C:C, 0)), 1, 0)</f>
        <v>1</v>
      </c>
      <c r="H4927" s="12">
        <f>COUNTIF(B:B,FACT_SEARCHES[[#This Row],[WD_PRODUCTS]])</f>
        <v>70</v>
      </c>
    </row>
    <row r="4928" spans="1:8" x14ac:dyDescent="0.3">
      <c r="A4928" s="12">
        <v>11926</v>
      </c>
      <c r="B4928" s="12">
        <v>244</v>
      </c>
      <c r="C4928" s="8">
        <v>10954</v>
      </c>
      <c r="D4928" s="12" t="s">
        <v>6595</v>
      </c>
      <c r="E4928" s="13">
        <v>45276</v>
      </c>
      <c r="F4928" s="12" t="s">
        <v>19110</v>
      </c>
      <c r="G4928" s="12">
        <f>IF(ISNUMBER(MATCH(C4928, FACT_ORDERS!C:C, 0)), 1, 0)</f>
        <v>0</v>
      </c>
      <c r="H4928" s="12">
        <f>COUNTIF(B:B,FACT_SEARCHES[[#This Row],[WD_PRODUCTS]])</f>
        <v>59</v>
      </c>
    </row>
    <row r="4929" spans="1:8" x14ac:dyDescent="0.3">
      <c r="A4929" s="12">
        <v>11927</v>
      </c>
      <c r="B4929" s="12">
        <v>243</v>
      </c>
      <c r="C4929" s="8">
        <v>10954</v>
      </c>
      <c r="D4929" s="12" t="s">
        <v>6596</v>
      </c>
      <c r="E4929" s="13">
        <v>45276</v>
      </c>
      <c r="F4929" s="12" t="s">
        <v>17017</v>
      </c>
      <c r="G4929" s="12">
        <f>IF(ISNUMBER(MATCH(C4929, FACT_ORDERS!C:C, 0)), 1, 0)</f>
        <v>0</v>
      </c>
      <c r="H4929" s="12">
        <f>COUNTIF(B:B,FACT_SEARCHES[[#This Row],[WD_PRODUCTS]])</f>
        <v>70</v>
      </c>
    </row>
    <row r="4930" spans="1:8" x14ac:dyDescent="0.3">
      <c r="A4930" s="12">
        <v>11928</v>
      </c>
      <c r="B4930" s="12">
        <v>245</v>
      </c>
      <c r="C4930" s="8">
        <v>10287</v>
      </c>
      <c r="D4930" s="12" t="s">
        <v>6597</v>
      </c>
      <c r="E4930" s="13">
        <v>44348</v>
      </c>
      <c r="F4930" s="12" t="s">
        <v>19111</v>
      </c>
      <c r="G4930" s="12">
        <f>IF(ISNUMBER(MATCH(C4930, FACT_ORDERS!C:C, 0)), 1, 0)</f>
        <v>1</v>
      </c>
      <c r="H4930" s="12">
        <f>COUNTIF(B:B,FACT_SEARCHES[[#This Row],[WD_PRODUCTS]])</f>
        <v>58</v>
      </c>
    </row>
    <row r="4931" spans="1:8" x14ac:dyDescent="0.3">
      <c r="A4931" s="12">
        <v>11929</v>
      </c>
      <c r="B4931" s="12">
        <v>208</v>
      </c>
      <c r="C4931" s="8">
        <v>10287</v>
      </c>
      <c r="D4931" s="12" t="s">
        <v>6598</v>
      </c>
      <c r="E4931" s="13">
        <v>44348</v>
      </c>
      <c r="F4931" s="12" t="s">
        <v>19037</v>
      </c>
      <c r="G4931" s="12">
        <f>IF(ISNUMBER(MATCH(C4931, FACT_ORDERS!C:C, 0)), 1, 0)</f>
        <v>1</v>
      </c>
      <c r="H4931" s="12">
        <f>COUNTIF(B:B,FACT_SEARCHES[[#This Row],[WD_PRODUCTS]])</f>
        <v>91</v>
      </c>
    </row>
    <row r="4932" spans="1:8" x14ac:dyDescent="0.3">
      <c r="A4932" s="12">
        <v>11930</v>
      </c>
      <c r="B4932" s="12">
        <v>220</v>
      </c>
      <c r="C4932" s="8">
        <v>10154</v>
      </c>
      <c r="D4932" s="12" t="s">
        <v>6599</v>
      </c>
      <c r="E4932" s="13">
        <v>44586</v>
      </c>
      <c r="F4932" s="12" t="s">
        <v>19112</v>
      </c>
      <c r="G4932" s="12">
        <f>IF(ISNUMBER(MATCH(C4932, FACT_ORDERS!C:C, 0)), 1, 0)</f>
        <v>1</v>
      </c>
      <c r="H4932" s="12">
        <f>COUNTIF(B:B,FACT_SEARCHES[[#This Row],[WD_PRODUCTS]])</f>
        <v>60</v>
      </c>
    </row>
    <row r="4933" spans="1:8" x14ac:dyDescent="0.3">
      <c r="A4933" s="12">
        <v>11931</v>
      </c>
      <c r="B4933" s="12">
        <v>264</v>
      </c>
      <c r="C4933" s="8">
        <v>10154</v>
      </c>
      <c r="D4933" s="12" t="s">
        <v>6600</v>
      </c>
      <c r="E4933" s="13">
        <v>44586</v>
      </c>
      <c r="F4933" s="12" t="s">
        <v>19113</v>
      </c>
      <c r="G4933" s="12">
        <f>IF(ISNUMBER(MATCH(C4933, FACT_ORDERS!C:C, 0)), 1, 0)</f>
        <v>1</v>
      </c>
      <c r="H4933" s="12">
        <f>COUNTIF(B:B,FACT_SEARCHES[[#This Row],[WD_PRODUCTS]])</f>
        <v>53</v>
      </c>
    </row>
    <row r="4934" spans="1:8" x14ac:dyDescent="0.3">
      <c r="A4934" s="12">
        <v>11932</v>
      </c>
      <c r="B4934" s="12">
        <v>275</v>
      </c>
      <c r="C4934" s="8">
        <v>10154</v>
      </c>
      <c r="D4934" s="12" t="s">
        <v>6601</v>
      </c>
      <c r="E4934" s="13">
        <v>44586</v>
      </c>
      <c r="F4934" s="12" t="s">
        <v>19114</v>
      </c>
      <c r="G4934" s="12">
        <f>IF(ISNUMBER(MATCH(C4934, FACT_ORDERS!C:C, 0)), 1, 0)</f>
        <v>1</v>
      </c>
      <c r="H4934" s="12">
        <f>COUNTIF(B:B,FACT_SEARCHES[[#This Row],[WD_PRODUCTS]])</f>
        <v>70</v>
      </c>
    </row>
    <row r="4935" spans="1:8" x14ac:dyDescent="0.3">
      <c r="A4935" s="12">
        <v>11933</v>
      </c>
      <c r="B4935" s="12">
        <v>204</v>
      </c>
      <c r="C4935" s="8">
        <v>10154</v>
      </c>
      <c r="D4935" s="12" t="s">
        <v>6602</v>
      </c>
      <c r="E4935" s="13">
        <v>44586</v>
      </c>
      <c r="F4935" s="12" t="s">
        <v>17524</v>
      </c>
      <c r="G4935" s="12">
        <f>IF(ISNUMBER(MATCH(C4935, FACT_ORDERS!C:C, 0)), 1, 0)</f>
        <v>1</v>
      </c>
      <c r="H4935" s="12">
        <f>COUNTIF(B:B,FACT_SEARCHES[[#This Row],[WD_PRODUCTS]])</f>
        <v>139</v>
      </c>
    </row>
    <row r="4936" spans="1:8" x14ac:dyDescent="0.3">
      <c r="A4936" s="12">
        <v>11934</v>
      </c>
      <c r="B4936" s="12">
        <v>218</v>
      </c>
      <c r="C4936" s="8">
        <v>10438</v>
      </c>
      <c r="D4936" s="12" t="s">
        <v>6603</v>
      </c>
      <c r="E4936" s="13">
        <v>45406</v>
      </c>
      <c r="F4936" s="12" t="s">
        <v>19115</v>
      </c>
      <c r="G4936" s="12">
        <f>IF(ISNUMBER(MATCH(C4936, FACT_ORDERS!C:C, 0)), 1, 0)</f>
        <v>1</v>
      </c>
      <c r="H4936" s="12">
        <f>COUNTIF(B:B,FACT_SEARCHES[[#This Row],[WD_PRODUCTS]])</f>
        <v>39</v>
      </c>
    </row>
    <row r="4937" spans="1:8" x14ac:dyDescent="0.3">
      <c r="A4937" s="12">
        <v>11935</v>
      </c>
      <c r="B4937" s="12">
        <v>249</v>
      </c>
      <c r="C4937" s="8">
        <v>10280</v>
      </c>
      <c r="D4937" s="12" t="s">
        <v>6604</v>
      </c>
      <c r="E4937" s="13">
        <v>45133</v>
      </c>
      <c r="F4937" s="12" t="s">
        <v>19116</v>
      </c>
      <c r="G4937" s="12">
        <f>IF(ISNUMBER(MATCH(C4937, FACT_ORDERS!C:C, 0)), 1, 0)</f>
        <v>0</v>
      </c>
      <c r="H4937" s="12">
        <f>COUNTIF(B:B,FACT_SEARCHES[[#This Row],[WD_PRODUCTS]])</f>
        <v>85</v>
      </c>
    </row>
    <row r="4938" spans="1:8" x14ac:dyDescent="0.3">
      <c r="A4938" s="12">
        <v>11936</v>
      </c>
      <c r="B4938" s="12">
        <v>227</v>
      </c>
      <c r="C4938" s="8">
        <v>10280</v>
      </c>
      <c r="D4938" s="12" t="s">
        <v>6605</v>
      </c>
      <c r="E4938" s="13">
        <v>45133</v>
      </c>
      <c r="F4938" s="12" t="s">
        <v>19117</v>
      </c>
      <c r="G4938" s="12">
        <f>IF(ISNUMBER(MATCH(C4938, FACT_ORDERS!C:C, 0)), 1, 0)</f>
        <v>0</v>
      </c>
      <c r="H4938" s="12">
        <f>COUNTIF(B:B,FACT_SEARCHES[[#This Row],[WD_PRODUCTS]])</f>
        <v>93</v>
      </c>
    </row>
    <row r="4939" spans="1:8" x14ac:dyDescent="0.3">
      <c r="A4939" s="12">
        <v>11937</v>
      </c>
      <c r="B4939" s="12">
        <v>280</v>
      </c>
      <c r="C4939" s="8">
        <v>10280</v>
      </c>
      <c r="D4939" s="12" t="s">
        <v>6606</v>
      </c>
      <c r="E4939" s="13">
        <v>45133</v>
      </c>
      <c r="F4939" s="12" t="s">
        <v>19118</v>
      </c>
      <c r="G4939" s="12">
        <f>IF(ISNUMBER(MATCH(C4939, FACT_ORDERS!C:C, 0)), 1, 0)</f>
        <v>0</v>
      </c>
      <c r="H4939" s="12">
        <f>COUNTIF(B:B,FACT_SEARCHES[[#This Row],[WD_PRODUCTS]])</f>
        <v>40</v>
      </c>
    </row>
    <row r="4940" spans="1:8" x14ac:dyDescent="0.3">
      <c r="A4940" s="12">
        <v>11938</v>
      </c>
      <c r="B4940" s="12">
        <v>272</v>
      </c>
      <c r="C4940" s="8">
        <v>10977</v>
      </c>
      <c r="D4940" s="12" t="s">
        <v>6607</v>
      </c>
      <c r="E4940" s="13">
        <v>45317</v>
      </c>
      <c r="F4940" s="12" t="s">
        <v>3574</v>
      </c>
      <c r="G4940" s="12">
        <f>IF(ISNUMBER(MATCH(C4940, FACT_ORDERS!C:C, 0)), 1, 0)</f>
        <v>0</v>
      </c>
      <c r="H4940" s="12">
        <f>COUNTIF(B:B,FACT_SEARCHES[[#This Row],[WD_PRODUCTS]])</f>
        <v>39</v>
      </c>
    </row>
    <row r="4941" spans="1:8" x14ac:dyDescent="0.3">
      <c r="A4941" s="12">
        <v>11939</v>
      </c>
      <c r="B4941" s="12">
        <v>284</v>
      </c>
      <c r="C4941" s="8">
        <v>10977</v>
      </c>
      <c r="D4941" s="12" t="s">
        <v>6608</v>
      </c>
      <c r="E4941" s="13">
        <v>45317</v>
      </c>
      <c r="F4941" s="12" t="s">
        <v>19119</v>
      </c>
      <c r="G4941" s="12">
        <f>IF(ISNUMBER(MATCH(C4941, FACT_ORDERS!C:C, 0)), 1, 0)</f>
        <v>0</v>
      </c>
      <c r="H4941" s="12">
        <f>COUNTIF(B:B,FACT_SEARCHES[[#This Row],[WD_PRODUCTS]])</f>
        <v>97</v>
      </c>
    </row>
    <row r="4942" spans="1:8" x14ac:dyDescent="0.3">
      <c r="A4942" s="12">
        <v>11940</v>
      </c>
      <c r="B4942" s="12">
        <v>216</v>
      </c>
      <c r="C4942" s="8">
        <v>10977</v>
      </c>
      <c r="D4942" s="12" t="s">
        <v>6609</v>
      </c>
      <c r="E4942" s="13">
        <v>45317</v>
      </c>
      <c r="F4942" s="12" t="s">
        <v>19120</v>
      </c>
      <c r="G4942" s="12">
        <f>IF(ISNUMBER(MATCH(C4942, FACT_ORDERS!C:C, 0)), 1, 0)</f>
        <v>0</v>
      </c>
      <c r="H4942" s="12">
        <f>COUNTIF(B:B,FACT_SEARCHES[[#This Row],[WD_PRODUCTS]])</f>
        <v>107</v>
      </c>
    </row>
    <row r="4943" spans="1:8" x14ac:dyDescent="0.3">
      <c r="A4943" s="12">
        <v>11941</v>
      </c>
      <c r="B4943" s="12">
        <v>227</v>
      </c>
      <c r="C4943" s="8">
        <v>10766</v>
      </c>
      <c r="D4943" s="12" t="s">
        <v>6610</v>
      </c>
      <c r="E4943" s="13">
        <v>45404</v>
      </c>
      <c r="F4943" s="12" t="s">
        <v>19121</v>
      </c>
      <c r="G4943" s="12">
        <f>IF(ISNUMBER(MATCH(C4943, FACT_ORDERS!C:C, 0)), 1, 0)</f>
        <v>1</v>
      </c>
      <c r="H4943" s="12">
        <f>COUNTIF(B:B,FACT_SEARCHES[[#This Row],[WD_PRODUCTS]])</f>
        <v>93</v>
      </c>
    </row>
    <row r="4944" spans="1:8" x14ac:dyDescent="0.3">
      <c r="A4944" s="12">
        <v>11942</v>
      </c>
      <c r="B4944" s="12">
        <v>273</v>
      </c>
      <c r="C4944" s="8">
        <v>10766</v>
      </c>
      <c r="D4944" s="12" t="s">
        <v>6611</v>
      </c>
      <c r="E4944" s="13">
        <v>45404</v>
      </c>
      <c r="F4944" s="12" t="s">
        <v>4382</v>
      </c>
      <c r="G4944" s="12">
        <f>IF(ISNUMBER(MATCH(C4944, FACT_ORDERS!C:C, 0)), 1, 0)</f>
        <v>1</v>
      </c>
      <c r="H4944" s="12">
        <f>COUNTIF(B:B,FACT_SEARCHES[[#This Row],[WD_PRODUCTS]])</f>
        <v>73</v>
      </c>
    </row>
    <row r="4945" spans="1:8" x14ac:dyDescent="0.3">
      <c r="A4945" s="12">
        <v>11943</v>
      </c>
      <c r="B4945" s="12">
        <v>292</v>
      </c>
      <c r="C4945" s="8">
        <v>10766</v>
      </c>
      <c r="D4945" s="12" t="s">
        <v>6612</v>
      </c>
      <c r="E4945" s="13">
        <v>45404</v>
      </c>
      <c r="F4945" s="12" t="s">
        <v>19122</v>
      </c>
      <c r="G4945" s="12">
        <f>IF(ISNUMBER(MATCH(C4945, FACT_ORDERS!C:C, 0)), 1, 0)</f>
        <v>1</v>
      </c>
      <c r="H4945" s="12">
        <f>COUNTIF(B:B,FACT_SEARCHES[[#This Row],[WD_PRODUCTS]])</f>
        <v>95</v>
      </c>
    </row>
    <row r="4946" spans="1:8" x14ac:dyDescent="0.3">
      <c r="A4946" s="12">
        <v>11944</v>
      </c>
      <c r="B4946" s="12">
        <v>244</v>
      </c>
      <c r="C4946" s="8">
        <v>10239</v>
      </c>
      <c r="D4946" s="12" t="s">
        <v>6613</v>
      </c>
      <c r="E4946" s="13">
        <v>45558</v>
      </c>
      <c r="F4946" s="12" t="s">
        <v>13102</v>
      </c>
      <c r="G4946" s="12">
        <f>IF(ISNUMBER(MATCH(C4946, FACT_ORDERS!C:C, 0)), 1, 0)</f>
        <v>0</v>
      </c>
      <c r="H4946" s="12">
        <f>COUNTIF(B:B,FACT_SEARCHES[[#This Row],[WD_PRODUCTS]])</f>
        <v>59</v>
      </c>
    </row>
    <row r="4947" spans="1:8" x14ac:dyDescent="0.3">
      <c r="A4947" s="12">
        <v>11945</v>
      </c>
      <c r="B4947" s="12">
        <v>238</v>
      </c>
      <c r="C4947" s="8">
        <v>10080</v>
      </c>
      <c r="D4947" s="12" t="s">
        <v>6614</v>
      </c>
      <c r="E4947" s="13">
        <v>43921</v>
      </c>
      <c r="F4947" s="12" t="s">
        <v>3997</v>
      </c>
      <c r="G4947" s="12">
        <f>IF(ISNUMBER(MATCH(C4947, FACT_ORDERS!C:C, 0)), 1, 0)</f>
        <v>0</v>
      </c>
      <c r="H4947" s="12">
        <f>COUNTIF(B:B,FACT_SEARCHES[[#This Row],[WD_PRODUCTS]])</f>
        <v>57</v>
      </c>
    </row>
    <row r="4948" spans="1:8" x14ac:dyDescent="0.3">
      <c r="A4948" s="12">
        <v>11946</v>
      </c>
      <c r="B4948" s="12">
        <v>281</v>
      </c>
      <c r="C4948" s="8">
        <v>10427</v>
      </c>
      <c r="D4948" s="12" t="s">
        <v>6615</v>
      </c>
      <c r="E4948" s="13">
        <v>45540</v>
      </c>
      <c r="F4948" s="12" t="s">
        <v>3982</v>
      </c>
      <c r="G4948" s="12">
        <f>IF(ISNUMBER(MATCH(C4948, FACT_ORDERS!C:C, 0)), 1, 0)</f>
        <v>0</v>
      </c>
      <c r="H4948" s="12">
        <f>COUNTIF(B:B,FACT_SEARCHES[[#This Row],[WD_PRODUCTS]])</f>
        <v>86</v>
      </c>
    </row>
    <row r="4949" spans="1:8" x14ac:dyDescent="0.3">
      <c r="A4949" s="12">
        <v>11947</v>
      </c>
      <c r="B4949" s="12">
        <v>240</v>
      </c>
      <c r="C4949" s="8">
        <v>10725</v>
      </c>
      <c r="D4949" s="12" t="s">
        <v>6616</v>
      </c>
      <c r="E4949" s="13">
        <v>45492</v>
      </c>
      <c r="F4949" s="12" t="s">
        <v>19123</v>
      </c>
      <c r="G4949" s="12">
        <f>IF(ISNUMBER(MATCH(C4949, FACT_ORDERS!C:C, 0)), 1, 0)</f>
        <v>1</v>
      </c>
      <c r="H4949" s="12">
        <f>COUNTIF(B:B,FACT_SEARCHES[[#This Row],[WD_PRODUCTS]])</f>
        <v>51</v>
      </c>
    </row>
    <row r="4950" spans="1:8" x14ac:dyDescent="0.3">
      <c r="A4950" s="12">
        <v>11948</v>
      </c>
      <c r="B4950" s="12">
        <v>252</v>
      </c>
      <c r="C4950" s="8">
        <v>10247</v>
      </c>
      <c r="D4950" s="12" t="s">
        <v>6617</v>
      </c>
      <c r="E4950" s="13">
        <v>45209</v>
      </c>
      <c r="F4950" s="12" t="s">
        <v>19124</v>
      </c>
      <c r="G4950" s="12">
        <f>IF(ISNUMBER(MATCH(C4950, FACT_ORDERS!C:C, 0)), 1, 0)</f>
        <v>0</v>
      </c>
      <c r="H4950" s="12">
        <f>COUNTIF(B:B,FACT_SEARCHES[[#This Row],[WD_PRODUCTS]])</f>
        <v>64</v>
      </c>
    </row>
    <row r="4951" spans="1:8" x14ac:dyDescent="0.3">
      <c r="A4951" s="12">
        <v>11949</v>
      </c>
      <c r="B4951" s="12">
        <v>202</v>
      </c>
      <c r="C4951" s="8">
        <v>10247</v>
      </c>
      <c r="D4951" s="12" t="s">
        <v>6618</v>
      </c>
      <c r="E4951" s="13">
        <v>45209</v>
      </c>
      <c r="F4951" s="12" t="s">
        <v>17590</v>
      </c>
      <c r="G4951" s="12">
        <f>IF(ISNUMBER(MATCH(C4951, FACT_ORDERS!C:C, 0)), 1, 0)</f>
        <v>0</v>
      </c>
      <c r="H4951" s="12">
        <f>COUNTIF(B:B,FACT_SEARCHES[[#This Row],[WD_PRODUCTS]])</f>
        <v>74</v>
      </c>
    </row>
    <row r="4952" spans="1:8" x14ac:dyDescent="0.3">
      <c r="A4952" s="12">
        <v>11950</v>
      </c>
      <c r="B4952" s="12">
        <v>273</v>
      </c>
      <c r="C4952" s="8">
        <v>10247</v>
      </c>
      <c r="D4952" s="12" t="s">
        <v>6619</v>
      </c>
      <c r="E4952" s="13">
        <v>45209</v>
      </c>
      <c r="F4952" s="12" t="s">
        <v>19125</v>
      </c>
      <c r="G4952" s="12">
        <f>IF(ISNUMBER(MATCH(C4952, FACT_ORDERS!C:C, 0)), 1, 0)</f>
        <v>0</v>
      </c>
      <c r="H4952" s="12">
        <f>COUNTIF(B:B,FACT_SEARCHES[[#This Row],[WD_PRODUCTS]])</f>
        <v>73</v>
      </c>
    </row>
    <row r="4953" spans="1:8" x14ac:dyDescent="0.3">
      <c r="A4953" s="12">
        <v>11951</v>
      </c>
      <c r="B4953" s="12">
        <v>228</v>
      </c>
      <c r="C4953" s="8">
        <v>10247</v>
      </c>
      <c r="D4953" s="12" t="s">
        <v>6620</v>
      </c>
      <c r="E4953" s="13">
        <v>45209</v>
      </c>
      <c r="F4953" s="12" t="s">
        <v>19126</v>
      </c>
      <c r="G4953" s="12">
        <f>IF(ISNUMBER(MATCH(C4953, FACT_ORDERS!C:C, 0)), 1, 0)</f>
        <v>0</v>
      </c>
      <c r="H4953" s="12">
        <f>COUNTIF(B:B,FACT_SEARCHES[[#This Row],[WD_PRODUCTS]])</f>
        <v>79</v>
      </c>
    </row>
    <row r="4954" spans="1:8" x14ac:dyDescent="0.3">
      <c r="A4954" s="12">
        <v>11952</v>
      </c>
      <c r="B4954" s="12">
        <v>209</v>
      </c>
      <c r="C4954" s="8">
        <v>10495</v>
      </c>
      <c r="D4954" s="12" t="s">
        <v>6621</v>
      </c>
      <c r="E4954" s="13">
        <v>44508</v>
      </c>
      <c r="F4954" s="12" t="s">
        <v>19127</v>
      </c>
      <c r="G4954" s="12">
        <f>IF(ISNUMBER(MATCH(C4954, FACT_ORDERS!C:C, 0)), 1, 0)</f>
        <v>1</v>
      </c>
      <c r="H4954" s="12">
        <f>COUNTIF(B:B,FACT_SEARCHES[[#This Row],[WD_PRODUCTS]])</f>
        <v>91</v>
      </c>
    </row>
    <row r="4955" spans="1:8" x14ac:dyDescent="0.3">
      <c r="A4955" s="12">
        <v>11953</v>
      </c>
      <c r="B4955" s="12">
        <v>271</v>
      </c>
      <c r="C4955" s="8">
        <v>10495</v>
      </c>
      <c r="D4955" s="12" t="s">
        <v>6622</v>
      </c>
      <c r="E4955" s="13">
        <v>44508</v>
      </c>
      <c r="F4955" s="12" t="s">
        <v>19128</v>
      </c>
      <c r="G4955" s="12">
        <f>IF(ISNUMBER(MATCH(C4955, FACT_ORDERS!C:C, 0)), 1, 0)</f>
        <v>1</v>
      </c>
      <c r="H4955" s="12">
        <f>COUNTIF(B:B,FACT_SEARCHES[[#This Row],[WD_PRODUCTS]])</f>
        <v>74</v>
      </c>
    </row>
    <row r="4956" spans="1:8" x14ac:dyDescent="0.3">
      <c r="A4956" s="12">
        <v>11954</v>
      </c>
      <c r="B4956" s="12">
        <v>216</v>
      </c>
      <c r="C4956" s="8">
        <v>10194</v>
      </c>
      <c r="D4956" s="12" t="s">
        <v>6623</v>
      </c>
      <c r="E4956" s="13">
        <v>44304</v>
      </c>
      <c r="F4956" s="12" t="s">
        <v>10914</v>
      </c>
      <c r="G4956" s="12">
        <f>IF(ISNUMBER(MATCH(C4956, FACT_ORDERS!C:C, 0)), 1, 0)</f>
        <v>1</v>
      </c>
      <c r="H4956" s="12">
        <f>COUNTIF(B:B,FACT_SEARCHES[[#This Row],[WD_PRODUCTS]])</f>
        <v>107</v>
      </c>
    </row>
    <row r="4957" spans="1:8" x14ac:dyDescent="0.3">
      <c r="A4957" s="12">
        <v>11955</v>
      </c>
      <c r="B4957" s="12">
        <v>296</v>
      </c>
      <c r="C4957" s="8">
        <v>10194</v>
      </c>
      <c r="D4957" s="12" t="s">
        <v>6624</v>
      </c>
      <c r="E4957" s="13">
        <v>44304</v>
      </c>
      <c r="F4957" s="12" t="s">
        <v>19129</v>
      </c>
      <c r="G4957" s="12">
        <f>IF(ISNUMBER(MATCH(C4957, FACT_ORDERS!C:C, 0)), 1, 0)</f>
        <v>1</v>
      </c>
      <c r="H4957" s="12">
        <f>COUNTIF(B:B,FACT_SEARCHES[[#This Row],[WD_PRODUCTS]])</f>
        <v>106</v>
      </c>
    </row>
    <row r="4958" spans="1:8" x14ac:dyDescent="0.3">
      <c r="A4958" s="12">
        <v>11956</v>
      </c>
      <c r="B4958" s="12">
        <v>254</v>
      </c>
      <c r="C4958" s="8">
        <v>10156</v>
      </c>
      <c r="D4958" s="12" t="s">
        <v>6625</v>
      </c>
      <c r="E4958" s="13">
        <v>45076</v>
      </c>
      <c r="F4958" s="12" t="s">
        <v>19130</v>
      </c>
      <c r="G4958" s="12">
        <f>IF(ISNUMBER(MATCH(C4958, FACT_ORDERS!C:C, 0)), 1, 0)</f>
        <v>1</v>
      </c>
      <c r="H4958" s="12">
        <f>COUNTIF(B:B,FACT_SEARCHES[[#This Row],[WD_PRODUCTS]])</f>
        <v>77</v>
      </c>
    </row>
    <row r="4959" spans="1:8" x14ac:dyDescent="0.3">
      <c r="A4959" s="12">
        <v>11957</v>
      </c>
      <c r="B4959" s="12">
        <v>228</v>
      </c>
      <c r="C4959" s="8">
        <v>10186</v>
      </c>
      <c r="D4959" s="12" t="s">
        <v>6626</v>
      </c>
      <c r="E4959" s="13">
        <v>44562</v>
      </c>
      <c r="F4959" s="12" t="s">
        <v>14598</v>
      </c>
      <c r="G4959" s="12">
        <f>IF(ISNUMBER(MATCH(C4959, FACT_ORDERS!C:C, 0)), 1, 0)</f>
        <v>1</v>
      </c>
      <c r="H4959" s="12">
        <f>COUNTIF(B:B,FACT_SEARCHES[[#This Row],[WD_PRODUCTS]])</f>
        <v>79</v>
      </c>
    </row>
    <row r="4960" spans="1:8" x14ac:dyDescent="0.3">
      <c r="A4960" s="12">
        <v>11958</v>
      </c>
      <c r="B4960" s="12">
        <v>228</v>
      </c>
      <c r="C4960" s="8">
        <v>10007</v>
      </c>
      <c r="D4960" s="12" t="s">
        <v>6627</v>
      </c>
      <c r="E4960" s="13">
        <v>45056</v>
      </c>
      <c r="F4960" s="12" t="s">
        <v>14580</v>
      </c>
      <c r="G4960" s="12">
        <f>IF(ISNUMBER(MATCH(C4960, FACT_ORDERS!C:C, 0)), 1, 0)</f>
        <v>1</v>
      </c>
      <c r="H4960" s="12">
        <f>COUNTIF(B:B,FACT_SEARCHES[[#This Row],[WD_PRODUCTS]])</f>
        <v>79</v>
      </c>
    </row>
    <row r="4961" spans="1:8" x14ac:dyDescent="0.3">
      <c r="A4961" s="12">
        <v>11959</v>
      </c>
      <c r="B4961" s="12">
        <v>235</v>
      </c>
      <c r="C4961" s="8">
        <v>10664</v>
      </c>
      <c r="D4961" s="12" t="s">
        <v>6628</v>
      </c>
      <c r="E4961" s="13">
        <v>45027</v>
      </c>
      <c r="F4961" s="12" t="s">
        <v>19131</v>
      </c>
      <c r="G4961" s="12">
        <f>IF(ISNUMBER(MATCH(C4961, FACT_ORDERS!C:C, 0)), 1, 0)</f>
        <v>1</v>
      </c>
      <c r="H4961" s="12">
        <f>COUNTIF(B:B,FACT_SEARCHES[[#This Row],[WD_PRODUCTS]])</f>
        <v>58</v>
      </c>
    </row>
    <row r="4962" spans="1:8" x14ac:dyDescent="0.3">
      <c r="A4962" s="12">
        <v>11960</v>
      </c>
      <c r="B4962" s="12">
        <v>256</v>
      </c>
      <c r="C4962" s="8">
        <v>10457</v>
      </c>
      <c r="D4962" s="12" t="s">
        <v>6629</v>
      </c>
      <c r="E4962" s="13">
        <v>44075</v>
      </c>
      <c r="F4962" s="12" t="s">
        <v>19132</v>
      </c>
      <c r="G4962" s="12">
        <f>IF(ISNUMBER(MATCH(C4962, FACT_ORDERS!C:C, 0)), 1, 0)</f>
        <v>0</v>
      </c>
      <c r="H4962" s="12">
        <f>COUNTIF(B:B,FACT_SEARCHES[[#This Row],[WD_PRODUCTS]])</f>
        <v>63</v>
      </c>
    </row>
    <row r="4963" spans="1:8" x14ac:dyDescent="0.3">
      <c r="A4963" s="12">
        <v>11961</v>
      </c>
      <c r="B4963" s="12">
        <v>203</v>
      </c>
      <c r="C4963" s="8">
        <v>10457</v>
      </c>
      <c r="D4963" s="12" t="s">
        <v>6630</v>
      </c>
      <c r="E4963" s="13">
        <v>44075</v>
      </c>
      <c r="F4963" s="12" t="s">
        <v>19133</v>
      </c>
      <c r="G4963" s="12">
        <f>IF(ISNUMBER(MATCH(C4963, FACT_ORDERS!C:C, 0)), 1, 0)</f>
        <v>0</v>
      </c>
      <c r="H4963" s="12">
        <f>COUNTIF(B:B,FACT_SEARCHES[[#This Row],[WD_PRODUCTS]])</f>
        <v>46</v>
      </c>
    </row>
    <row r="4964" spans="1:8" x14ac:dyDescent="0.3">
      <c r="A4964" s="12">
        <v>11962</v>
      </c>
      <c r="B4964" s="12">
        <v>263</v>
      </c>
      <c r="C4964" s="8">
        <v>10109</v>
      </c>
      <c r="D4964" s="12" t="s">
        <v>6631</v>
      </c>
      <c r="E4964" s="13">
        <v>45529</v>
      </c>
      <c r="F4964" s="12" t="s">
        <v>3940</v>
      </c>
      <c r="G4964" s="12">
        <f>IF(ISNUMBER(MATCH(C4964, FACT_ORDERS!C:C, 0)), 1, 0)</f>
        <v>1</v>
      </c>
      <c r="H4964" s="12">
        <f>COUNTIF(B:B,FACT_SEARCHES[[#This Row],[WD_PRODUCTS]])</f>
        <v>108</v>
      </c>
    </row>
    <row r="4965" spans="1:8" x14ac:dyDescent="0.3">
      <c r="A4965" s="12">
        <v>11963</v>
      </c>
      <c r="B4965" s="12">
        <v>216</v>
      </c>
      <c r="C4965" s="8">
        <v>10109</v>
      </c>
      <c r="D4965" s="12" t="s">
        <v>6632</v>
      </c>
      <c r="E4965" s="13">
        <v>45529</v>
      </c>
      <c r="F4965" s="12" t="s">
        <v>11449</v>
      </c>
      <c r="G4965" s="12">
        <f>IF(ISNUMBER(MATCH(C4965, FACT_ORDERS!C:C, 0)), 1, 0)</f>
        <v>1</v>
      </c>
      <c r="H4965" s="12">
        <f>COUNTIF(B:B,FACT_SEARCHES[[#This Row],[WD_PRODUCTS]])</f>
        <v>107</v>
      </c>
    </row>
    <row r="4966" spans="1:8" x14ac:dyDescent="0.3">
      <c r="A4966" s="12">
        <v>11964</v>
      </c>
      <c r="B4966" s="12">
        <v>256</v>
      </c>
      <c r="C4966" s="8">
        <v>10109</v>
      </c>
      <c r="D4966" s="12" t="s">
        <v>6633</v>
      </c>
      <c r="E4966" s="13">
        <v>45529</v>
      </c>
      <c r="F4966" s="12" t="s">
        <v>19134</v>
      </c>
      <c r="G4966" s="12">
        <f>IF(ISNUMBER(MATCH(C4966, FACT_ORDERS!C:C, 0)), 1, 0)</f>
        <v>1</v>
      </c>
      <c r="H4966" s="12">
        <f>COUNTIF(B:B,FACT_SEARCHES[[#This Row],[WD_PRODUCTS]])</f>
        <v>63</v>
      </c>
    </row>
    <row r="4967" spans="1:8" x14ac:dyDescent="0.3">
      <c r="A4967" s="12">
        <v>11965</v>
      </c>
      <c r="B4967" s="12">
        <v>288</v>
      </c>
      <c r="C4967" s="8">
        <v>10109</v>
      </c>
      <c r="D4967" s="12" t="s">
        <v>6634</v>
      </c>
      <c r="E4967" s="13">
        <v>45529</v>
      </c>
      <c r="F4967" s="12" t="s">
        <v>18022</v>
      </c>
      <c r="G4967" s="12">
        <f>IF(ISNUMBER(MATCH(C4967, FACT_ORDERS!C:C, 0)), 1, 0)</f>
        <v>1</v>
      </c>
      <c r="H4967" s="12">
        <f>COUNTIF(B:B,FACT_SEARCHES[[#This Row],[WD_PRODUCTS]])</f>
        <v>106</v>
      </c>
    </row>
    <row r="4968" spans="1:8" x14ac:dyDescent="0.3">
      <c r="A4968" s="12">
        <v>11966</v>
      </c>
      <c r="B4968" s="12">
        <v>219</v>
      </c>
      <c r="C4968" s="8">
        <v>10199</v>
      </c>
      <c r="D4968" s="12" t="s">
        <v>6635</v>
      </c>
      <c r="E4968" s="13">
        <v>45466</v>
      </c>
      <c r="F4968" s="12" t="s">
        <v>19135</v>
      </c>
      <c r="G4968" s="12">
        <f>IF(ISNUMBER(MATCH(C4968, FACT_ORDERS!C:C, 0)), 1, 0)</f>
        <v>0</v>
      </c>
      <c r="H4968" s="12">
        <f>COUNTIF(B:B,FACT_SEARCHES[[#This Row],[WD_PRODUCTS]])</f>
        <v>83</v>
      </c>
    </row>
    <row r="4969" spans="1:8" x14ac:dyDescent="0.3">
      <c r="A4969" s="12">
        <v>11967</v>
      </c>
      <c r="B4969" s="12">
        <v>296</v>
      </c>
      <c r="C4969" s="8">
        <v>10199</v>
      </c>
      <c r="D4969" s="12" t="s">
        <v>6636</v>
      </c>
      <c r="E4969" s="13">
        <v>45466</v>
      </c>
      <c r="F4969" s="12" t="s">
        <v>19136</v>
      </c>
      <c r="G4969" s="12">
        <f>IF(ISNUMBER(MATCH(C4969, FACT_ORDERS!C:C, 0)), 1, 0)</f>
        <v>0</v>
      </c>
      <c r="H4969" s="12">
        <f>COUNTIF(B:B,FACT_SEARCHES[[#This Row],[WD_PRODUCTS]])</f>
        <v>106</v>
      </c>
    </row>
    <row r="4970" spans="1:8" x14ac:dyDescent="0.3">
      <c r="A4970" s="12">
        <v>11968</v>
      </c>
      <c r="B4970" s="12">
        <v>245</v>
      </c>
      <c r="C4970" s="8">
        <v>10199</v>
      </c>
      <c r="D4970" s="12" t="s">
        <v>6637</v>
      </c>
      <c r="E4970" s="13">
        <v>45466</v>
      </c>
      <c r="F4970" s="12" t="s">
        <v>19137</v>
      </c>
      <c r="G4970" s="12">
        <f>IF(ISNUMBER(MATCH(C4970, FACT_ORDERS!C:C, 0)), 1, 0)</f>
        <v>0</v>
      </c>
      <c r="H4970" s="12">
        <f>COUNTIF(B:B,FACT_SEARCHES[[#This Row],[WD_PRODUCTS]])</f>
        <v>58</v>
      </c>
    </row>
    <row r="4971" spans="1:8" x14ac:dyDescent="0.3">
      <c r="A4971" s="12">
        <v>11969</v>
      </c>
      <c r="B4971" s="12">
        <v>245</v>
      </c>
      <c r="C4971" s="8">
        <v>10020</v>
      </c>
      <c r="D4971" s="12" t="s">
        <v>6638</v>
      </c>
      <c r="E4971" s="13">
        <v>45492</v>
      </c>
      <c r="F4971" s="12" t="s">
        <v>13027</v>
      </c>
      <c r="G4971" s="12">
        <f>IF(ISNUMBER(MATCH(C4971, FACT_ORDERS!C:C, 0)), 1, 0)</f>
        <v>1</v>
      </c>
      <c r="H4971" s="12">
        <f>COUNTIF(B:B,FACT_SEARCHES[[#This Row],[WD_PRODUCTS]])</f>
        <v>58</v>
      </c>
    </row>
    <row r="4972" spans="1:8" x14ac:dyDescent="0.3">
      <c r="A4972" s="12">
        <v>11970</v>
      </c>
      <c r="B4972" s="12">
        <v>287</v>
      </c>
      <c r="C4972" s="8">
        <v>10020</v>
      </c>
      <c r="D4972" s="12" t="s">
        <v>6639</v>
      </c>
      <c r="E4972" s="13">
        <v>45492</v>
      </c>
      <c r="F4972" s="12" t="s">
        <v>19138</v>
      </c>
      <c r="G4972" s="12">
        <f>IF(ISNUMBER(MATCH(C4972, FACT_ORDERS!C:C, 0)), 1, 0)</f>
        <v>1</v>
      </c>
      <c r="H4972" s="12">
        <f>COUNTIF(B:B,FACT_SEARCHES[[#This Row],[WD_PRODUCTS]])</f>
        <v>59</v>
      </c>
    </row>
    <row r="4973" spans="1:8" x14ac:dyDescent="0.3">
      <c r="A4973" s="12">
        <v>11971</v>
      </c>
      <c r="B4973" s="12">
        <v>218</v>
      </c>
      <c r="C4973" s="8">
        <v>10020</v>
      </c>
      <c r="D4973" s="12" t="s">
        <v>6640</v>
      </c>
      <c r="E4973" s="13">
        <v>45492</v>
      </c>
      <c r="F4973" s="12" t="s">
        <v>19139</v>
      </c>
      <c r="G4973" s="12">
        <f>IF(ISNUMBER(MATCH(C4973, FACT_ORDERS!C:C, 0)), 1, 0)</f>
        <v>1</v>
      </c>
      <c r="H4973" s="12">
        <f>COUNTIF(B:B,FACT_SEARCHES[[#This Row],[WD_PRODUCTS]])</f>
        <v>39</v>
      </c>
    </row>
    <row r="4974" spans="1:8" x14ac:dyDescent="0.3">
      <c r="A4974" s="12">
        <v>11972</v>
      </c>
      <c r="B4974" s="12">
        <v>213</v>
      </c>
      <c r="C4974" s="8">
        <v>10020</v>
      </c>
      <c r="D4974" s="12" t="s">
        <v>6641</v>
      </c>
      <c r="E4974" s="13">
        <v>45492</v>
      </c>
      <c r="F4974" s="12" t="s">
        <v>19140</v>
      </c>
      <c r="G4974" s="12">
        <f>IF(ISNUMBER(MATCH(C4974, FACT_ORDERS!C:C, 0)), 1, 0)</f>
        <v>1</v>
      </c>
      <c r="H4974" s="12">
        <f>COUNTIF(B:B,FACT_SEARCHES[[#This Row],[WD_PRODUCTS]])</f>
        <v>86</v>
      </c>
    </row>
    <row r="4975" spans="1:8" x14ac:dyDescent="0.3">
      <c r="A4975" s="12">
        <v>11973</v>
      </c>
      <c r="B4975" s="12">
        <v>272</v>
      </c>
      <c r="C4975" s="8">
        <v>10020</v>
      </c>
      <c r="D4975" s="12" t="s">
        <v>6642</v>
      </c>
      <c r="E4975" s="13">
        <v>45492</v>
      </c>
      <c r="F4975" s="12" t="s">
        <v>19141</v>
      </c>
      <c r="G4975" s="12">
        <f>IF(ISNUMBER(MATCH(C4975, FACT_ORDERS!C:C, 0)), 1, 0)</f>
        <v>1</v>
      </c>
      <c r="H4975" s="12">
        <f>COUNTIF(B:B,FACT_SEARCHES[[#This Row],[WD_PRODUCTS]])</f>
        <v>39</v>
      </c>
    </row>
    <row r="4976" spans="1:8" x14ac:dyDescent="0.3">
      <c r="A4976" s="12">
        <v>11974</v>
      </c>
      <c r="B4976" s="12">
        <v>230</v>
      </c>
      <c r="C4976" s="8">
        <v>10606</v>
      </c>
      <c r="D4976" s="12" t="s">
        <v>6643</v>
      </c>
      <c r="E4976" s="13">
        <v>44721</v>
      </c>
      <c r="F4976" s="12" t="s">
        <v>19142</v>
      </c>
      <c r="G4976" s="12">
        <f>IF(ISNUMBER(MATCH(C4976, FACT_ORDERS!C:C, 0)), 1, 0)</f>
        <v>0</v>
      </c>
      <c r="H4976" s="12">
        <f>COUNTIF(B:B,FACT_SEARCHES[[#This Row],[WD_PRODUCTS]])</f>
        <v>74</v>
      </c>
    </row>
    <row r="4977" spans="1:8" x14ac:dyDescent="0.3">
      <c r="A4977" s="12">
        <v>11975</v>
      </c>
      <c r="B4977" s="12">
        <v>257</v>
      </c>
      <c r="C4977" s="8">
        <v>10997</v>
      </c>
      <c r="D4977" s="12" t="s">
        <v>6644</v>
      </c>
      <c r="E4977" s="13">
        <v>44341</v>
      </c>
      <c r="F4977" s="12" t="s">
        <v>19143</v>
      </c>
      <c r="G4977" s="12">
        <f>IF(ISNUMBER(MATCH(C4977, FACT_ORDERS!C:C, 0)), 1, 0)</f>
        <v>1</v>
      </c>
      <c r="H4977" s="12">
        <f>COUNTIF(B:B,FACT_SEARCHES[[#This Row],[WD_PRODUCTS]])</f>
        <v>75</v>
      </c>
    </row>
    <row r="4978" spans="1:8" x14ac:dyDescent="0.3">
      <c r="A4978" s="12">
        <v>11976</v>
      </c>
      <c r="B4978" s="12">
        <v>242</v>
      </c>
      <c r="C4978" s="8">
        <v>10241</v>
      </c>
      <c r="D4978" s="12" t="s">
        <v>6645</v>
      </c>
      <c r="E4978" s="13">
        <v>45233</v>
      </c>
      <c r="F4978" s="12" t="s">
        <v>19144</v>
      </c>
      <c r="G4978" s="12">
        <f>IF(ISNUMBER(MATCH(C4978, FACT_ORDERS!C:C, 0)), 1, 0)</f>
        <v>0</v>
      </c>
      <c r="H4978" s="12">
        <f>COUNTIF(B:B,FACT_SEARCHES[[#This Row],[WD_PRODUCTS]])</f>
        <v>76</v>
      </c>
    </row>
    <row r="4979" spans="1:8" x14ac:dyDescent="0.3">
      <c r="A4979" s="12">
        <v>11977</v>
      </c>
      <c r="B4979" s="12">
        <v>263</v>
      </c>
      <c r="C4979" s="8">
        <v>10241</v>
      </c>
      <c r="D4979" s="12" t="s">
        <v>6646</v>
      </c>
      <c r="E4979" s="13">
        <v>45233</v>
      </c>
      <c r="F4979" s="12" t="s">
        <v>19145</v>
      </c>
      <c r="G4979" s="12">
        <f>IF(ISNUMBER(MATCH(C4979, FACT_ORDERS!C:C, 0)), 1, 0)</f>
        <v>0</v>
      </c>
      <c r="H4979" s="12">
        <f>COUNTIF(B:B,FACT_SEARCHES[[#This Row],[WD_PRODUCTS]])</f>
        <v>108</v>
      </c>
    </row>
    <row r="4980" spans="1:8" x14ac:dyDescent="0.3">
      <c r="A4980" s="12">
        <v>11978</v>
      </c>
      <c r="B4980" s="12">
        <v>287</v>
      </c>
      <c r="C4980" s="8">
        <v>10241</v>
      </c>
      <c r="D4980" s="12" t="s">
        <v>6647</v>
      </c>
      <c r="E4980" s="13">
        <v>45233</v>
      </c>
      <c r="F4980" s="12" t="s">
        <v>19146</v>
      </c>
      <c r="G4980" s="12">
        <f>IF(ISNUMBER(MATCH(C4980, FACT_ORDERS!C:C, 0)), 1, 0)</f>
        <v>0</v>
      </c>
      <c r="H4980" s="12">
        <f>COUNTIF(B:B,FACT_SEARCHES[[#This Row],[WD_PRODUCTS]])</f>
        <v>59</v>
      </c>
    </row>
    <row r="4981" spans="1:8" x14ac:dyDescent="0.3">
      <c r="A4981" s="12">
        <v>11979</v>
      </c>
      <c r="B4981" s="12">
        <v>228</v>
      </c>
      <c r="C4981" s="8">
        <v>10241</v>
      </c>
      <c r="D4981" s="12" t="s">
        <v>6648</v>
      </c>
      <c r="E4981" s="13">
        <v>45233</v>
      </c>
      <c r="F4981" s="12" t="s">
        <v>14900</v>
      </c>
      <c r="G4981" s="12">
        <f>IF(ISNUMBER(MATCH(C4981, FACT_ORDERS!C:C, 0)), 1, 0)</f>
        <v>0</v>
      </c>
      <c r="H4981" s="12">
        <f>COUNTIF(B:B,FACT_SEARCHES[[#This Row],[WD_PRODUCTS]])</f>
        <v>79</v>
      </c>
    </row>
    <row r="4982" spans="1:8" x14ac:dyDescent="0.3">
      <c r="A4982" s="12">
        <v>11980</v>
      </c>
      <c r="B4982" s="12">
        <v>201</v>
      </c>
      <c r="C4982" s="8">
        <v>10727</v>
      </c>
      <c r="D4982" s="12" t="s">
        <v>6649</v>
      </c>
      <c r="E4982" s="13">
        <v>45402</v>
      </c>
      <c r="F4982" s="12" t="s">
        <v>19147</v>
      </c>
      <c r="G4982" s="12">
        <f>IF(ISNUMBER(MATCH(C4982, FACT_ORDERS!C:C, 0)), 1, 0)</f>
        <v>1</v>
      </c>
      <c r="H4982" s="12">
        <f>COUNTIF(B:B,FACT_SEARCHES[[#This Row],[WD_PRODUCTS]])</f>
        <v>65</v>
      </c>
    </row>
    <row r="4983" spans="1:8" x14ac:dyDescent="0.3">
      <c r="A4983" s="12">
        <v>11981</v>
      </c>
      <c r="B4983" s="12">
        <v>271</v>
      </c>
      <c r="C4983" s="8">
        <v>10768</v>
      </c>
      <c r="D4983" s="12" t="s">
        <v>6650</v>
      </c>
      <c r="E4983" s="13">
        <v>45430</v>
      </c>
      <c r="F4983" s="12" t="s">
        <v>19148</v>
      </c>
      <c r="G4983" s="12">
        <f>IF(ISNUMBER(MATCH(C4983, FACT_ORDERS!C:C, 0)), 1, 0)</f>
        <v>1</v>
      </c>
      <c r="H4983" s="12">
        <f>COUNTIF(B:B,FACT_SEARCHES[[#This Row],[WD_PRODUCTS]])</f>
        <v>74</v>
      </c>
    </row>
    <row r="4984" spans="1:8" x14ac:dyDescent="0.3">
      <c r="A4984" s="12">
        <v>11982</v>
      </c>
      <c r="B4984" s="12">
        <v>219</v>
      </c>
      <c r="C4984" s="8">
        <v>10768</v>
      </c>
      <c r="D4984" s="12" t="s">
        <v>6651</v>
      </c>
      <c r="E4984" s="13">
        <v>45430</v>
      </c>
      <c r="F4984" s="12" t="s">
        <v>19149</v>
      </c>
      <c r="G4984" s="12">
        <f>IF(ISNUMBER(MATCH(C4984, FACT_ORDERS!C:C, 0)), 1, 0)</f>
        <v>1</v>
      </c>
      <c r="H4984" s="12">
        <f>COUNTIF(B:B,FACT_SEARCHES[[#This Row],[WD_PRODUCTS]])</f>
        <v>83</v>
      </c>
    </row>
    <row r="4985" spans="1:8" x14ac:dyDescent="0.3">
      <c r="A4985" s="12">
        <v>11983</v>
      </c>
      <c r="B4985" s="12">
        <v>245</v>
      </c>
      <c r="C4985" s="8">
        <v>10768</v>
      </c>
      <c r="D4985" s="12" t="s">
        <v>6652</v>
      </c>
      <c r="E4985" s="13">
        <v>45430</v>
      </c>
      <c r="F4985" s="12" t="s">
        <v>19150</v>
      </c>
      <c r="G4985" s="12">
        <f>IF(ISNUMBER(MATCH(C4985, FACT_ORDERS!C:C, 0)), 1, 0)</f>
        <v>1</v>
      </c>
      <c r="H4985" s="12">
        <f>COUNTIF(B:B,FACT_SEARCHES[[#This Row],[WD_PRODUCTS]])</f>
        <v>58</v>
      </c>
    </row>
    <row r="4986" spans="1:8" x14ac:dyDescent="0.3">
      <c r="A4986" s="12">
        <v>11984</v>
      </c>
      <c r="B4986" s="12">
        <v>277</v>
      </c>
      <c r="C4986" s="8">
        <v>10232</v>
      </c>
      <c r="D4986" s="12" t="s">
        <v>6653</v>
      </c>
      <c r="E4986" s="13">
        <v>44660</v>
      </c>
      <c r="F4986" s="12" t="s">
        <v>19151</v>
      </c>
      <c r="G4986" s="12">
        <f>IF(ISNUMBER(MATCH(C4986, FACT_ORDERS!C:C, 0)), 1, 0)</f>
        <v>0</v>
      </c>
      <c r="H4986" s="12">
        <f>COUNTIF(B:B,FACT_SEARCHES[[#This Row],[WD_PRODUCTS]])</f>
        <v>98</v>
      </c>
    </row>
    <row r="4987" spans="1:8" x14ac:dyDescent="0.3">
      <c r="A4987" s="12">
        <v>11985</v>
      </c>
      <c r="B4987" s="12">
        <v>279</v>
      </c>
      <c r="C4987" s="8">
        <v>10232</v>
      </c>
      <c r="D4987" s="12" t="s">
        <v>6654</v>
      </c>
      <c r="E4987" s="13">
        <v>44660</v>
      </c>
      <c r="F4987" s="12" t="s">
        <v>19152</v>
      </c>
      <c r="G4987" s="12">
        <f>IF(ISNUMBER(MATCH(C4987, FACT_ORDERS!C:C, 0)), 1, 0)</f>
        <v>0</v>
      </c>
      <c r="H4987" s="12">
        <f>COUNTIF(B:B,FACT_SEARCHES[[#This Row],[WD_PRODUCTS]])</f>
        <v>44</v>
      </c>
    </row>
    <row r="4988" spans="1:8" x14ac:dyDescent="0.3">
      <c r="A4988" s="12">
        <v>11986</v>
      </c>
      <c r="B4988" s="12">
        <v>216</v>
      </c>
      <c r="C4988" s="8">
        <v>10619</v>
      </c>
      <c r="D4988" s="12" t="s">
        <v>6655</v>
      </c>
      <c r="E4988" s="13">
        <v>43981</v>
      </c>
      <c r="F4988" s="12" t="s">
        <v>19153</v>
      </c>
      <c r="G4988" s="12">
        <f>IF(ISNUMBER(MATCH(C4988, FACT_ORDERS!C:C, 0)), 1, 0)</f>
        <v>1</v>
      </c>
      <c r="H4988" s="12">
        <f>COUNTIF(B:B,FACT_SEARCHES[[#This Row],[WD_PRODUCTS]])</f>
        <v>107</v>
      </c>
    </row>
    <row r="4989" spans="1:8" x14ac:dyDescent="0.3">
      <c r="A4989" s="12">
        <v>11987</v>
      </c>
      <c r="B4989" s="12">
        <v>204</v>
      </c>
      <c r="C4989" s="8">
        <v>10619</v>
      </c>
      <c r="D4989" s="12" t="s">
        <v>6656</v>
      </c>
      <c r="E4989" s="13">
        <v>43981</v>
      </c>
      <c r="F4989" s="12" t="s">
        <v>18330</v>
      </c>
      <c r="G4989" s="12">
        <f>IF(ISNUMBER(MATCH(C4989, FACT_ORDERS!C:C, 0)), 1, 0)</f>
        <v>1</v>
      </c>
      <c r="H4989" s="12">
        <f>COUNTIF(B:B,FACT_SEARCHES[[#This Row],[WD_PRODUCTS]])</f>
        <v>139</v>
      </c>
    </row>
    <row r="4990" spans="1:8" x14ac:dyDescent="0.3">
      <c r="A4990" s="12">
        <v>11988</v>
      </c>
      <c r="B4990" s="12">
        <v>258</v>
      </c>
      <c r="C4990" s="8">
        <v>10789</v>
      </c>
      <c r="D4990" s="12" t="s">
        <v>6657</v>
      </c>
      <c r="E4990" s="13">
        <v>45127</v>
      </c>
      <c r="F4990" s="12" t="s">
        <v>19154</v>
      </c>
      <c r="G4990" s="12">
        <f>IF(ISNUMBER(MATCH(C4990, FACT_ORDERS!C:C, 0)), 1, 0)</f>
        <v>0</v>
      </c>
      <c r="H4990" s="12">
        <f>COUNTIF(B:B,FACT_SEARCHES[[#This Row],[WD_PRODUCTS]])</f>
        <v>57</v>
      </c>
    </row>
    <row r="4991" spans="1:8" x14ac:dyDescent="0.3">
      <c r="A4991" s="12">
        <v>11989</v>
      </c>
      <c r="B4991" s="12">
        <v>277</v>
      </c>
      <c r="C4991" s="8">
        <v>10853</v>
      </c>
      <c r="D4991" s="12" t="s">
        <v>6658</v>
      </c>
      <c r="E4991" s="13">
        <v>45511</v>
      </c>
      <c r="F4991" s="12" t="s">
        <v>19155</v>
      </c>
      <c r="G4991" s="12">
        <f>IF(ISNUMBER(MATCH(C4991, FACT_ORDERS!C:C, 0)), 1, 0)</f>
        <v>0</v>
      </c>
      <c r="H4991" s="12">
        <f>COUNTIF(B:B,FACT_SEARCHES[[#This Row],[WD_PRODUCTS]])</f>
        <v>98</v>
      </c>
    </row>
    <row r="4992" spans="1:8" x14ac:dyDescent="0.3">
      <c r="A4992" s="12">
        <v>11990</v>
      </c>
      <c r="B4992" s="12">
        <v>270</v>
      </c>
      <c r="C4992" s="8">
        <v>10853</v>
      </c>
      <c r="D4992" s="12" t="s">
        <v>6659</v>
      </c>
      <c r="E4992" s="13">
        <v>45511</v>
      </c>
      <c r="F4992" s="12" t="s">
        <v>19156</v>
      </c>
      <c r="G4992" s="12">
        <f>IF(ISNUMBER(MATCH(C4992, FACT_ORDERS!C:C, 0)), 1, 0)</f>
        <v>0</v>
      </c>
      <c r="H4992" s="12">
        <f>COUNTIF(B:B,FACT_SEARCHES[[#This Row],[WD_PRODUCTS]])</f>
        <v>54</v>
      </c>
    </row>
    <row r="4993" spans="1:8" x14ac:dyDescent="0.3">
      <c r="A4993" s="12">
        <v>11991</v>
      </c>
      <c r="B4993" s="12">
        <v>285</v>
      </c>
      <c r="C4993" s="8">
        <v>10059</v>
      </c>
      <c r="D4993" s="12" t="s">
        <v>6660</v>
      </c>
      <c r="E4993" s="13">
        <v>45552</v>
      </c>
      <c r="F4993" s="12" t="s">
        <v>11889</v>
      </c>
      <c r="G4993" s="12">
        <f>IF(ISNUMBER(MATCH(C4993, FACT_ORDERS!C:C, 0)), 1, 0)</f>
        <v>1</v>
      </c>
      <c r="H4993" s="12">
        <f>COUNTIF(B:B,FACT_SEARCHES[[#This Row],[WD_PRODUCTS]])</f>
        <v>56</v>
      </c>
    </row>
    <row r="4994" spans="1:8" x14ac:dyDescent="0.3">
      <c r="A4994" s="12">
        <v>11992</v>
      </c>
      <c r="B4994" s="12">
        <v>266</v>
      </c>
      <c r="C4994" s="8">
        <v>10059</v>
      </c>
      <c r="D4994" s="12" t="s">
        <v>6661</v>
      </c>
      <c r="E4994" s="13">
        <v>45552</v>
      </c>
      <c r="F4994" s="12" t="s">
        <v>19157</v>
      </c>
      <c r="G4994" s="12">
        <f>IF(ISNUMBER(MATCH(C4994, FACT_ORDERS!C:C, 0)), 1, 0)</f>
        <v>1</v>
      </c>
      <c r="H4994" s="12">
        <f>COUNTIF(B:B,FACT_SEARCHES[[#This Row],[WD_PRODUCTS]])</f>
        <v>94</v>
      </c>
    </row>
    <row r="4995" spans="1:8" x14ac:dyDescent="0.3">
      <c r="A4995" s="12">
        <v>11993</v>
      </c>
      <c r="B4995" s="12">
        <v>268</v>
      </c>
      <c r="C4995" s="8">
        <v>10059</v>
      </c>
      <c r="D4995" s="12" t="s">
        <v>6662</v>
      </c>
      <c r="E4995" s="13">
        <v>45552</v>
      </c>
      <c r="F4995" s="12" t="s">
        <v>19158</v>
      </c>
      <c r="G4995" s="12">
        <f>IF(ISNUMBER(MATCH(C4995, FACT_ORDERS!C:C, 0)), 1, 0)</f>
        <v>1</v>
      </c>
      <c r="H4995" s="12">
        <f>COUNTIF(B:B,FACT_SEARCHES[[#This Row],[WD_PRODUCTS]])</f>
        <v>78</v>
      </c>
    </row>
    <row r="4996" spans="1:8" x14ac:dyDescent="0.3">
      <c r="A4996" s="12">
        <v>11994</v>
      </c>
      <c r="B4996" s="12">
        <v>299</v>
      </c>
      <c r="C4996" s="8">
        <v>10702</v>
      </c>
      <c r="D4996" s="12" t="s">
        <v>6663</v>
      </c>
      <c r="E4996" s="13">
        <v>44888</v>
      </c>
      <c r="F4996" s="12" t="s">
        <v>19159</v>
      </c>
      <c r="G4996" s="12">
        <f>IF(ISNUMBER(MATCH(C4996, FACT_ORDERS!C:C, 0)), 1, 0)</f>
        <v>0</v>
      </c>
      <c r="H4996" s="12">
        <f>COUNTIF(B:B,FACT_SEARCHES[[#This Row],[WD_PRODUCTS]])</f>
        <v>125</v>
      </c>
    </row>
    <row r="4997" spans="1:8" x14ac:dyDescent="0.3">
      <c r="A4997" s="12">
        <v>11995</v>
      </c>
      <c r="B4997" s="12">
        <v>285</v>
      </c>
      <c r="C4997" s="8">
        <v>10702</v>
      </c>
      <c r="D4997" s="12" t="s">
        <v>6664</v>
      </c>
      <c r="E4997" s="13">
        <v>44888</v>
      </c>
      <c r="F4997" s="12" t="s">
        <v>19160</v>
      </c>
      <c r="G4997" s="12">
        <f>IF(ISNUMBER(MATCH(C4997, FACT_ORDERS!C:C, 0)), 1, 0)</f>
        <v>0</v>
      </c>
      <c r="H4997" s="12">
        <f>COUNTIF(B:B,FACT_SEARCHES[[#This Row],[WD_PRODUCTS]])</f>
        <v>56</v>
      </c>
    </row>
    <row r="4998" spans="1:8" x14ac:dyDescent="0.3">
      <c r="A4998" s="12">
        <v>11996</v>
      </c>
      <c r="B4998" s="12">
        <v>274</v>
      </c>
      <c r="C4998" s="8">
        <v>10985</v>
      </c>
      <c r="D4998" s="12" t="s">
        <v>6665</v>
      </c>
      <c r="E4998" s="13">
        <v>45111</v>
      </c>
      <c r="F4998" s="12" t="s">
        <v>13868</v>
      </c>
      <c r="G4998" s="12">
        <f>IF(ISNUMBER(MATCH(C4998, FACT_ORDERS!C:C, 0)), 1, 0)</f>
        <v>1</v>
      </c>
      <c r="H4998" s="12">
        <f>COUNTIF(B:B,FACT_SEARCHES[[#This Row],[WD_PRODUCTS]])</f>
        <v>45</v>
      </c>
    </row>
    <row r="4999" spans="1:8" x14ac:dyDescent="0.3">
      <c r="A4999" s="12">
        <v>11997</v>
      </c>
      <c r="B4999" s="12">
        <v>241</v>
      </c>
      <c r="C4999" s="8">
        <v>10985</v>
      </c>
      <c r="D4999" s="12" t="s">
        <v>6666</v>
      </c>
      <c r="E4999" s="13">
        <v>45111</v>
      </c>
      <c r="F4999" s="12" t="s">
        <v>19161</v>
      </c>
      <c r="G4999" s="12">
        <f>IF(ISNUMBER(MATCH(C4999, FACT_ORDERS!C:C, 0)), 1, 0)</f>
        <v>1</v>
      </c>
      <c r="H4999" s="12">
        <f>COUNTIF(B:B,FACT_SEARCHES[[#This Row],[WD_PRODUCTS]])</f>
        <v>96</v>
      </c>
    </row>
    <row r="5000" spans="1:8" x14ac:dyDescent="0.3">
      <c r="A5000" s="12">
        <v>11998</v>
      </c>
      <c r="B5000" s="12">
        <v>224</v>
      </c>
      <c r="C5000" s="8">
        <v>10985</v>
      </c>
      <c r="D5000" s="12" t="s">
        <v>6667</v>
      </c>
      <c r="E5000" s="13">
        <v>45111</v>
      </c>
      <c r="F5000" s="12" t="s">
        <v>19162</v>
      </c>
      <c r="G5000" s="12">
        <f>IF(ISNUMBER(MATCH(C5000, FACT_ORDERS!C:C, 0)), 1, 0)</f>
        <v>1</v>
      </c>
      <c r="H5000" s="12">
        <f>COUNTIF(B:B,FACT_SEARCHES[[#This Row],[WD_PRODUCTS]])</f>
        <v>63</v>
      </c>
    </row>
    <row r="5001" spans="1:8" x14ac:dyDescent="0.3">
      <c r="A5001" s="12">
        <v>11999</v>
      </c>
      <c r="B5001" s="12">
        <v>240</v>
      </c>
      <c r="C5001" s="8">
        <v>10985</v>
      </c>
      <c r="D5001" s="12" t="s">
        <v>6668</v>
      </c>
      <c r="E5001" s="13">
        <v>45111</v>
      </c>
      <c r="F5001" s="12" t="s">
        <v>4456</v>
      </c>
      <c r="G5001" s="12">
        <f>IF(ISNUMBER(MATCH(C5001, FACT_ORDERS!C:C, 0)), 1, 0)</f>
        <v>1</v>
      </c>
      <c r="H5001" s="12">
        <f>COUNTIF(B:B,FACT_SEARCHES[[#This Row],[WD_PRODUCTS]])</f>
        <v>51</v>
      </c>
    </row>
    <row r="5002" spans="1:8" x14ac:dyDescent="0.3">
      <c r="A5002" s="12">
        <v>12000</v>
      </c>
      <c r="B5002" s="12">
        <v>218</v>
      </c>
      <c r="C5002" s="8">
        <v>10147</v>
      </c>
      <c r="D5002" s="12" t="s">
        <v>6669</v>
      </c>
      <c r="E5002" s="13">
        <v>44632</v>
      </c>
      <c r="F5002" s="12" t="s">
        <v>19163</v>
      </c>
      <c r="G5002" s="12">
        <f>IF(ISNUMBER(MATCH(C5002, FACT_ORDERS!C:C, 0)), 1, 0)</f>
        <v>1</v>
      </c>
      <c r="H5002" s="12">
        <f>COUNTIF(B:B,FACT_SEARCHES[[#This Row],[WD_PRODUCTS]])</f>
        <v>39</v>
      </c>
    </row>
    <row r="5003" spans="1:8" x14ac:dyDescent="0.3">
      <c r="A5003" s="12">
        <v>12001</v>
      </c>
      <c r="B5003" s="12">
        <v>284</v>
      </c>
      <c r="C5003" s="8">
        <v>10147</v>
      </c>
      <c r="D5003" s="12" t="s">
        <v>6670</v>
      </c>
      <c r="E5003" s="13">
        <v>44632</v>
      </c>
      <c r="F5003" s="12" t="s">
        <v>15776</v>
      </c>
      <c r="G5003" s="12">
        <f>IF(ISNUMBER(MATCH(C5003, FACT_ORDERS!C:C, 0)), 1, 0)</f>
        <v>1</v>
      </c>
      <c r="H5003" s="12">
        <f>COUNTIF(B:B,FACT_SEARCHES[[#This Row],[WD_PRODUCTS]])</f>
        <v>97</v>
      </c>
    </row>
    <row r="5004" spans="1:8" x14ac:dyDescent="0.3">
      <c r="A5004" s="12">
        <v>12002</v>
      </c>
      <c r="B5004" s="12">
        <v>215</v>
      </c>
      <c r="C5004" s="8">
        <v>10497</v>
      </c>
      <c r="D5004" s="12" t="s">
        <v>6671</v>
      </c>
      <c r="E5004" s="13">
        <v>44433</v>
      </c>
      <c r="F5004" s="12" t="s">
        <v>19164</v>
      </c>
      <c r="G5004" s="12">
        <f>IF(ISNUMBER(MATCH(C5004, FACT_ORDERS!C:C, 0)), 1, 0)</f>
        <v>1</v>
      </c>
      <c r="H5004" s="12">
        <f>COUNTIF(B:B,FACT_SEARCHES[[#This Row],[WD_PRODUCTS]])</f>
        <v>67</v>
      </c>
    </row>
    <row r="5005" spans="1:8" x14ac:dyDescent="0.3">
      <c r="A5005" s="12">
        <v>12003</v>
      </c>
      <c r="B5005" s="12">
        <v>217</v>
      </c>
      <c r="C5005" s="8">
        <v>10497</v>
      </c>
      <c r="D5005" s="12" t="s">
        <v>6672</v>
      </c>
      <c r="E5005" s="13">
        <v>44433</v>
      </c>
      <c r="F5005" s="12" t="s">
        <v>3766</v>
      </c>
      <c r="G5005" s="12">
        <f>IF(ISNUMBER(MATCH(C5005, FACT_ORDERS!C:C, 0)), 1, 0)</f>
        <v>1</v>
      </c>
      <c r="H5005" s="12">
        <f>COUNTIF(B:B,FACT_SEARCHES[[#This Row],[WD_PRODUCTS]])</f>
        <v>49</v>
      </c>
    </row>
    <row r="5006" spans="1:8" x14ac:dyDescent="0.3">
      <c r="A5006" s="12">
        <v>12004</v>
      </c>
      <c r="B5006" s="12">
        <v>216</v>
      </c>
      <c r="C5006" s="8">
        <v>10497</v>
      </c>
      <c r="D5006" s="12" t="s">
        <v>6673</v>
      </c>
      <c r="E5006" s="13">
        <v>44433</v>
      </c>
      <c r="F5006" s="12" t="s">
        <v>15045</v>
      </c>
      <c r="G5006" s="12">
        <f>IF(ISNUMBER(MATCH(C5006, FACT_ORDERS!C:C, 0)), 1, 0)</f>
        <v>1</v>
      </c>
      <c r="H5006" s="12">
        <f>COUNTIF(B:B,FACT_SEARCHES[[#This Row],[WD_PRODUCTS]])</f>
        <v>107</v>
      </c>
    </row>
    <row r="5007" spans="1:8" x14ac:dyDescent="0.3">
      <c r="A5007" s="12">
        <v>12005</v>
      </c>
      <c r="B5007" s="12">
        <v>274</v>
      </c>
      <c r="C5007" s="8">
        <v>10497</v>
      </c>
      <c r="D5007" s="12" t="s">
        <v>6674</v>
      </c>
      <c r="E5007" s="13">
        <v>44433</v>
      </c>
      <c r="F5007" s="12" t="s">
        <v>19165</v>
      </c>
      <c r="G5007" s="12">
        <f>IF(ISNUMBER(MATCH(C5007, FACT_ORDERS!C:C, 0)), 1, 0)</f>
        <v>1</v>
      </c>
      <c r="H5007" s="12">
        <f>COUNTIF(B:B,FACT_SEARCHES[[#This Row],[WD_PRODUCTS]])</f>
        <v>45</v>
      </c>
    </row>
    <row r="5008" spans="1:8" x14ac:dyDescent="0.3">
      <c r="A5008" s="12">
        <v>12006</v>
      </c>
      <c r="B5008" s="12">
        <v>248</v>
      </c>
      <c r="C5008" s="8">
        <v>10249</v>
      </c>
      <c r="D5008" s="12" t="s">
        <v>6675</v>
      </c>
      <c r="E5008" s="13">
        <v>45257</v>
      </c>
      <c r="F5008" s="12" t="s">
        <v>19166</v>
      </c>
      <c r="G5008" s="12">
        <f>IF(ISNUMBER(MATCH(C5008, FACT_ORDERS!C:C, 0)), 1, 0)</f>
        <v>0</v>
      </c>
      <c r="H5008" s="12">
        <f>COUNTIF(B:B,FACT_SEARCHES[[#This Row],[WD_PRODUCTS]])</f>
        <v>101</v>
      </c>
    </row>
    <row r="5009" spans="1:8" x14ac:dyDescent="0.3">
      <c r="A5009" s="12">
        <v>12007</v>
      </c>
      <c r="B5009" s="12">
        <v>222</v>
      </c>
      <c r="C5009" s="8">
        <v>10981</v>
      </c>
      <c r="D5009" s="12" t="s">
        <v>6676</v>
      </c>
      <c r="E5009" s="13">
        <v>45396</v>
      </c>
      <c r="F5009" s="12" t="s">
        <v>19167</v>
      </c>
      <c r="G5009" s="12">
        <f>IF(ISNUMBER(MATCH(C5009, FACT_ORDERS!C:C, 0)), 1, 0)</f>
        <v>1</v>
      </c>
      <c r="H5009" s="12">
        <f>COUNTIF(B:B,FACT_SEARCHES[[#This Row],[WD_PRODUCTS]])</f>
        <v>73</v>
      </c>
    </row>
    <row r="5010" spans="1:8" x14ac:dyDescent="0.3">
      <c r="A5010" s="12">
        <v>12008</v>
      </c>
      <c r="B5010" s="12">
        <v>204</v>
      </c>
      <c r="C5010" s="8">
        <v>10981</v>
      </c>
      <c r="D5010" s="12" t="s">
        <v>6677</v>
      </c>
      <c r="E5010" s="13">
        <v>45396</v>
      </c>
      <c r="F5010" s="12" t="s">
        <v>19168</v>
      </c>
      <c r="G5010" s="12">
        <f>IF(ISNUMBER(MATCH(C5010, FACT_ORDERS!C:C, 0)), 1, 0)</f>
        <v>1</v>
      </c>
      <c r="H5010" s="12">
        <f>COUNTIF(B:B,FACT_SEARCHES[[#This Row],[WD_PRODUCTS]])</f>
        <v>139</v>
      </c>
    </row>
    <row r="5011" spans="1:8" x14ac:dyDescent="0.3">
      <c r="A5011" s="12">
        <v>12009</v>
      </c>
      <c r="B5011" s="12">
        <v>263</v>
      </c>
      <c r="C5011" s="8">
        <v>10981</v>
      </c>
      <c r="D5011" s="12" t="s">
        <v>6678</v>
      </c>
      <c r="E5011" s="13">
        <v>45396</v>
      </c>
      <c r="F5011" s="12" t="s">
        <v>3323</v>
      </c>
      <c r="G5011" s="12">
        <f>IF(ISNUMBER(MATCH(C5011, FACT_ORDERS!C:C, 0)), 1, 0)</f>
        <v>1</v>
      </c>
      <c r="H5011" s="12">
        <f>COUNTIF(B:B,FACT_SEARCHES[[#This Row],[WD_PRODUCTS]])</f>
        <v>108</v>
      </c>
    </row>
    <row r="5012" spans="1:8" x14ac:dyDescent="0.3">
      <c r="A5012" s="12">
        <v>12010</v>
      </c>
      <c r="B5012" s="12">
        <v>234</v>
      </c>
      <c r="C5012" s="8">
        <v>10981</v>
      </c>
      <c r="D5012" s="12" t="s">
        <v>6679</v>
      </c>
      <c r="E5012" s="13">
        <v>45396</v>
      </c>
      <c r="F5012" s="12" t="s">
        <v>19169</v>
      </c>
      <c r="G5012" s="12">
        <f>IF(ISNUMBER(MATCH(C5012, FACT_ORDERS!C:C, 0)), 1, 0)</f>
        <v>1</v>
      </c>
      <c r="H5012" s="12">
        <f>COUNTIF(B:B,FACT_SEARCHES[[#This Row],[WD_PRODUCTS]])</f>
        <v>77</v>
      </c>
    </row>
    <row r="5013" spans="1:8" x14ac:dyDescent="0.3">
      <c r="A5013" s="12">
        <v>12011</v>
      </c>
      <c r="B5013" s="12">
        <v>276</v>
      </c>
      <c r="C5013" s="8">
        <v>10418</v>
      </c>
      <c r="D5013" s="12" t="s">
        <v>6680</v>
      </c>
      <c r="E5013" s="13">
        <v>45220</v>
      </c>
      <c r="F5013" s="12" t="s">
        <v>19170</v>
      </c>
      <c r="G5013" s="12">
        <f>IF(ISNUMBER(MATCH(C5013, FACT_ORDERS!C:C, 0)), 1, 0)</f>
        <v>0</v>
      </c>
      <c r="H5013" s="12">
        <f>COUNTIF(B:B,FACT_SEARCHES[[#This Row],[WD_PRODUCTS]])</f>
        <v>65</v>
      </c>
    </row>
    <row r="5014" spans="1:8" x14ac:dyDescent="0.3">
      <c r="A5014" s="12">
        <v>12012</v>
      </c>
      <c r="B5014" s="12">
        <v>209</v>
      </c>
      <c r="C5014" s="8">
        <v>10418</v>
      </c>
      <c r="D5014" s="12" t="s">
        <v>6681</v>
      </c>
      <c r="E5014" s="13">
        <v>45220</v>
      </c>
      <c r="F5014" s="12" t="s">
        <v>19171</v>
      </c>
      <c r="G5014" s="12">
        <f>IF(ISNUMBER(MATCH(C5014, FACT_ORDERS!C:C, 0)), 1, 0)</f>
        <v>0</v>
      </c>
      <c r="H5014" s="12">
        <f>COUNTIF(B:B,FACT_SEARCHES[[#This Row],[WD_PRODUCTS]])</f>
        <v>91</v>
      </c>
    </row>
    <row r="5015" spans="1:8" x14ac:dyDescent="0.3">
      <c r="A5015" s="12">
        <v>12013</v>
      </c>
      <c r="B5015" s="12">
        <v>287</v>
      </c>
      <c r="C5015" s="8">
        <v>10418</v>
      </c>
      <c r="D5015" s="12" t="s">
        <v>6682</v>
      </c>
      <c r="E5015" s="13">
        <v>45220</v>
      </c>
      <c r="F5015" s="12" t="s">
        <v>19172</v>
      </c>
      <c r="G5015" s="12">
        <f>IF(ISNUMBER(MATCH(C5015, FACT_ORDERS!C:C, 0)), 1, 0)</f>
        <v>0</v>
      </c>
      <c r="H5015" s="12">
        <f>COUNTIF(B:B,FACT_SEARCHES[[#This Row],[WD_PRODUCTS]])</f>
        <v>59</v>
      </c>
    </row>
    <row r="5016" spans="1:8" x14ac:dyDescent="0.3">
      <c r="A5016" s="12">
        <v>12014</v>
      </c>
      <c r="B5016" s="12">
        <v>235</v>
      </c>
      <c r="C5016" s="8">
        <v>10867</v>
      </c>
      <c r="D5016" s="12" t="s">
        <v>6683</v>
      </c>
      <c r="E5016" s="13">
        <v>45082</v>
      </c>
      <c r="F5016" s="12" t="s">
        <v>19173</v>
      </c>
      <c r="G5016" s="12">
        <f>IF(ISNUMBER(MATCH(C5016, FACT_ORDERS!C:C, 0)), 1, 0)</f>
        <v>1</v>
      </c>
      <c r="H5016" s="12">
        <f>COUNTIF(B:B,FACT_SEARCHES[[#This Row],[WD_PRODUCTS]])</f>
        <v>58</v>
      </c>
    </row>
    <row r="5017" spans="1:8" x14ac:dyDescent="0.3">
      <c r="A5017" s="12">
        <v>12015</v>
      </c>
      <c r="B5017" s="12">
        <v>281</v>
      </c>
      <c r="C5017" s="8">
        <v>10867</v>
      </c>
      <c r="D5017" s="12" t="s">
        <v>6684</v>
      </c>
      <c r="E5017" s="13">
        <v>45082</v>
      </c>
      <c r="F5017" s="12" t="s">
        <v>19174</v>
      </c>
      <c r="G5017" s="12">
        <f>IF(ISNUMBER(MATCH(C5017, FACT_ORDERS!C:C, 0)), 1, 0)</f>
        <v>1</v>
      </c>
      <c r="H5017" s="12">
        <f>COUNTIF(B:B,FACT_SEARCHES[[#This Row],[WD_PRODUCTS]])</f>
        <v>86</v>
      </c>
    </row>
    <row r="5018" spans="1:8" x14ac:dyDescent="0.3">
      <c r="A5018" s="12">
        <v>12016</v>
      </c>
      <c r="B5018" s="12">
        <v>204</v>
      </c>
      <c r="C5018" s="8">
        <v>10867</v>
      </c>
      <c r="D5018" s="12" t="s">
        <v>6685</v>
      </c>
      <c r="E5018" s="13">
        <v>45082</v>
      </c>
      <c r="F5018" s="12" t="s">
        <v>19175</v>
      </c>
      <c r="G5018" s="12">
        <f>IF(ISNUMBER(MATCH(C5018, FACT_ORDERS!C:C, 0)), 1, 0)</f>
        <v>1</v>
      </c>
      <c r="H5018" s="12">
        <f>COUNTIF(B:B,FACT_SEARCHES[[#This Row],[WD_PRODUCTS]])</f>
        <v>139</v>
      </c>
    </row>
    <row r="5019" spans="1:8" x14ac:dyDescent="0.3">
      <c r="A5019" s="12">
        <v>12017</v>
      </c>
      <c r="B5019" s="12">
        <v>206</v>
      </c>
      <c r="C5019" s="8">
        <v>10734</v>
      </c>
      <c r="D5019" s="12" t="s">
        <v>6686</v>
      </c>
      <c r="E5019" s="13">
        <v>44864</v>
      </c>
      <c r="F5019" s="12" t="s">
        <v>19176</v>
      </c>
      <c r="G5019" s="12">
        <f>IF(ISNUMBER(MATCH(C5019, FACT_ORDERS!C:C, 0)), 1, 0)</f>
        <v>0</v>
      </c>
      <c r="H5019" s="12">
        <f>COUNTIF(B:B,FACT_SEARCHES[[#This Row],[WD_PRODUCTS]])</f>
        <v>54</v>
      </c>
    </row>
    <row r="5020" spans="1:8" x14ac:dyDescent="0.3">
      <c r="A5020" s="12">
        <v>12018</v>
      </c>
      <c r="B5020" s="12">
        <v>213</v>
      </c>
      <c r="C5020" s="8">
        <v>10734</v>
      </c>
      <c r="D5020" s="12" t="s">
        <v>6687</v>
      </c>
      <c r="E5020" s="13">
        <v>44864</v>
      </c>
      <c r="F5020" s="12" t="s">
        <v>19177</v>
      </c>
      <c r="G5020" s="12">
        <f>IF(ISNUMBER(MATCH(C5020, FACT_ORDERS!C:C, 0)), 1, 0)</f>
        <v>0</v>
      </c>
      <c r="H5020" s="12">
        <f>COUNTIF(B:B,FACT_SEARCHES[[#This Row],[WD_PRODUCTS]])</f>
        <v>86</v>
      </c>
    </row>
    <row r="5021" spans="1:8" x14ac:dyDescent="0.3">
      <c r="A5021" s="12">
        <v>12019</v>
      </c>
      <c r="B5021" s="12">
        <v>266</v>
      </c>
      <c r="C5021" s="8">
        <v>10736</v>
      </c>
      <c r="D5021" s="12" t="s">
        <v>6688</v>
      </c>
      <c r="E5021" s="13">
        <v>45526</v>
      </c>
      <c r="F5021" s="12" t="s">
        <v>19178</v>
      </c>
      <c r="G5021" s="12">
        <f>IF(ISNUMBER(MATCH(C5021, FACT_ORDERS!C:C, 0)), 1, 0)</f>
        <v>1</v>
      </c>
      <c r="H5021" s="12">
        <f>COUNTIF(B:B,FACT_SEARCHES[[#This Row],[WD_PRODUCTS]])</f>
        <v>94</v>
      </c>
    </row>
    <row r="5022" spans="1:8" x14ac:dyDescent="0.3">
      <c r="A5022" s="12">
        <v>12020</v>
      </c>
      <c r="B5022" s="12">
        <v>255</v>
      </c>
      <c r="C5022" s="8">
        <v>10736</v>
      </c>
      <c r="D5022" s="12" t="s">
        <v>6689</v>
      </c>
      <c r="E5022" s="13">
        <v>45526</v>
      </c>
      <c r="F5022" s="12" t="s">
        <v>17165</v>
      </c>
      <c r="G5022" s="12">
        <f>IF(ISNUMBER(MATCH(C5022, FACT_ORDERS!C:C, 0)), 1, 0)</f>
        <v>1</v>
      </c>
      <c r="H5022" s="12">
        <f>COUNTIF(B:B,FACT_SEARCHES[[#This Row],[WD_PRODUCTS]])</f>
        <v>74</v>
      </c>
    </row>
    <row r="5023" spans="1:8" x14ac:dyDescent="0.3">
      <c r="A5023" s="12">
        <v>12021</v>
      </c>
      <c r="B5023" s="12">
        <v>262</v>
      </c>
      <c r="C5023" s="8">
        <v>10736</v>
      </c>
      <c r="D5023" s="12" t="s">
        <v>6690</v>
      </c>
      <c r="E5023" s="13">
        <v>45526</v>
      </c>
      <c r="F5023" s="12" t="s">
        <v>19179</v>
      </c>
      <c r="G5023" s="12">
        <f>IF(ISNUMBER(MATCH(C5023, FACT_ORDERS!C:C, 0)), 1, 0)</f>
        <v>1</v>
      </c>
      <c r="H5023" s="12">
        <f>COUNTIF(B:B,FACT_SEARCHES[[#This Row],[WD_PRODUCTS]])</f>
        <v>70</v>
      </c>
    </row>
    <row r="5024" spans="1:8" x14ac:dyDescent="0.3">
      <c r="A5024" s="12">
        <v>12022</v>
      </c>
      <c r="B5024" s="12">
        <v>263</v>
      </c>
      <c r="C5024" s="8">
        <v>10531</v>
      </c>
      <c r="D5024" s="12" t="s">
        <v>6691</v>
      </c>
      <c r="E5024" s="13">
        <v>44755</v>
      </c>
      <c r="F5024" s="12" t="s">
        <v>3614</v>
      </c>
      <c r="G5024" s="12">
        <f>IF(ISNUMBER(MATCH(C5024, FACT_ORDERS!C:C, 0)), 1, 0)</f>
        <v>1</v>
      </c>
      <c r="H5024" s="12">
        <f>COUNTIF(B:B,FACT_SEARCHES[[#This Row],[WD_PRODUCTS]])</f>
        <v>108</v>
      </c>
    </row>
    <row r="5025" spans="1:8" x14ac:dyDescent="0.3">
      <c r="A5025" s="12">
        <v>12023</v>
      </c>
      <c r="B5025" s="12">
        <v>214</v>
      </c>
      <c r="C5025" s="8">
        <v>10531</v>
      </c>
      <c r="D5025" s="12" t="s">
        <v>6692</v>
      </c>
      <c r="E5025" s="13">
        <v>44755</v>
      </c>
      <c r="F5025" s="12" t="s">
        <v>19180</v>
      </c>
      <c r="G5025" s="12">
        <f>IF(ISNUMBER(MATCH(C5025, FACT_ORDERS!C:C, 0)), 1, 0)</f>
        <v>1</v>
      </c>
      <c r="H5025" s="12">
        <f>COUNTIF(B:B,FACT_SEARCHES[[#This Row],[WD_PRODUCTS]])</f>
        <v>51</v>
      </c>
    </row>
    <row r="5026" spans="1:8" x14ac:dyDescent="0.3">
      <c r="A5026" s="12">
        <v>12024</v>
      </c>
      <c r="B5026" s="12">
        <v>297</v>
      </c>
      <c r="C5026" s="8">
        <v>10290</v>
      </c>
      <c r="D5026" s="12" t="s">
        <v>6693</v>
      </c>
      <c r="E5026" s="13">
        <v>44791</v>
      </c>
      <c r="F5026" s="12" t="s">
        <v>19181</v>
      </c>
      <c r="G5026" s="12">
        <f>IF(ISNUMBER(MATCH(C5026, FACT_ORDERS!C:C, 0)), 1, 0)</f>
        <v>1</v>
      </c>
      <c r="H5026" s="12">
        <f>COUNTIF(B:B,FACT_SEARCHES[[#This Row],[WD_PRODUCTS]])</f>
        <v>64</v>
      </c>
    </row>
    <row r="5027" spans="1:8" x14ac:dyDescent="0.3">
      <c r="A5027" s="12">
        <v>12025</v>
      </c>
      <c r="B5027" s="12">
        <v>241</v>
      </c>
      <c r="C5027" s="8">
        <v>10290</v>
      </c>
      <c r="D5027" s="12" t="s">
        <v>6694</v>
      </c>
      <c r="E5027" s="13">
        <v>44791</v>
      </c>
      <c r="F5027" s="12" t="s">
        <v>16333</v>
      </c>
      <c r="G5027" s="12">
        <f>IF(ISNUMBER(MATCH(C5027, FACT_ORDERS!C:C, 0)), 1, 0)</f>
        <v>1</v>
      </c>
      <c r="H5027" s="12">
        <f>COUNTIF(B:B,FACT_SEARCHES[[#This Row],[WD_PRODUCTS]])</f>
        <v>96</v>
      </c>
    </row>
    <row r="5028" spans="1:8" x14ac:dyDescent="0.3">
      <c r="A5028" s="12">
        <v>12026</v>
      </c>
      <c r="B5028" s="12">
        <v>230</v>
      </c>
      <c r="C5028" s="8">
        <v>10290</v>
      </c>
      <c r="D5028" s="12" t="s">
        <v>6695</v>
      </c>
      <c r="E5028" s="13">
        <v>44791</v>
      </c>
      <c r="F5028" s="12" t="s">
        <v>19182</v>
      </c>
      <c r="G5028" s="12">
        <f>IF(ISNUMBER(MATCH(C5028, FACT_ORDERS!C:C, 0)), 1, 0)</f>
        <v>1</v>
      </c>
      <c r="H5028" s="12">
        <f>COUNTIF(B:B,FACT_SEARCHES[[#This Row],[WD_PRODUCTS]])</f>
        <v>74</v>
      </c>
    </row>
    <row r="5029" spans="1:8" x14ac:dyDescent="0.3">
      <c r="A5029" s="12">
        <v>12027</v>
      </c>
      <c r="B5029" s="12">
        <v>200</v>
      </c>
      <c r="C5029" s="8">
        <v>10290</v>
      </c>
      <c r="D5029" s="12" t="s">
        <v>6696</v>
      </c>
      <c r="E5029" s="13">
        <v>44791</v>
      </c>
      <c r="F5029" s="12" t="s">
        <v>19183</v>
      </c>
      <c r="G5029" s="12">
        <f>IF(ISNUMBER(MATCH(C5029, FACT_ORDERS!C:C, 0)), 1, 0)</f>
        <v>1</v>
      </c>
      <c r="H5029" s="12">
        <f>COUNTIF(B:B,FACT_SEARCHES[[#This Row],[WD_PRODUCTS]])</f>
        <v>81</v>
      </c>
    </row>
    <row r="5030" spans="1:8" x14ac:dyDescent="0.3">
      <c r="A5030" s="12">
        <v>12028</v>
      </c>
      <c r="B5030" s="12">
        <v>253</v>
      </c>
      <c r="C5030" s="8">
        <v>10119</v>
      </c>
      <c r="D5030" s="12" t="s">
        <v>6697</v>
      </c>
      <c r="E5030" s="13">
        <v>44878</v>
      </c>
      <c r="F5030" s="12" t="s">
        <v>19184</v>
      </c>
      <c r="G5030" s="12">
        <f>IF(ISNUMBER(MATCH(C5030, FACT_ORDERS!C:C, 0)), 1, 0)</f>
        <v>1</v>
      </c>
      <c r="H5030" s="12">
        <f>COUNTIF(B:B,FACT_SEARCHES[[#This Row],[WD_PRODUCTS]])</f>
        <v>78</v>
      </c>
    </row>
    <row r="5031" spans="1:8" x14ac:dyDescent="0.3">
      <c r="A5031" s="12">
        <v>12029</v>
      </c>
      <c r="B5031" s="12">
        <v>221</v>
      </c>
      <c r="C5031" s="8">
        <v>10119</v>
      </c>
      <c r="D5031" s="12" t="s">
        <v>6698</v>
      </c>
      <c r="E5031" s="13">
        <v>44878</v>
      </c>
      <c r="F5031" s="12" t="s">
        <v>19185</v>
      </c>
      <c r="G5031" s="12">
        <f>IF(ISNUMBER(MATCH(C5031, FACT_ORDERS!C:C, 0)), 1, 0)</f>
        <v>1</v>
      </c>
      <c r="H5031" s="12">
        <f>COUNTIF(B:B,FACT_SEARCHES[[#This Row],[WD_PRODUCTS]])</f>
        <v>31</v>
      </c>
    </row>
    <row r="5032" spans="1:8" x14ac:dyDescent="0.3">
      <c r="A5032" s="12">
        <v>12030</v>
      </c>
      <c r="B5032" s="12">
        <v>292</v>
      </c>
      <c r="C5032" s="8">
        <v>10119</v>
      </c>
      <c r="D5032" s="12" t="s">
        <v>6699</v>
      </c>
      <c r="E5032" s="13">
        <v>44878</v>
      </c>
      <c r="F5032" s="12" t="s">
        <v>19186</v>
      </c>
      <c r="G5032" s="12">
        <f>IF(ISNUMBER(MATCH(C5032, FACT_ORDERS!C:C, 0)), 1, 0)</f>
        <v>1</v>
      </c>
      <c r="H5032" s="12">
        <f>COUNTIF(B:B,FACT_SEARCHES[[#This Row],[WD_PRODUCTS]])</f>
        <v>95</v>
      </c>
    </row>
    <row r="5033" spans="1:8" x14ac:dyDescent="0.3">
      <c r="A5033" s="12">
        <v>12031</v>
      </c>
      <c r="B5033" s="12">
        <v>237</v>
      </c>
      <c r="C5033" s="8">
        <v>10585</v>
      </c>
      <c r="D5033" s="12" t="s">
        <v>6700</v>
      </c>
      <c r="E5033" s="13">
        <v>45329</v>
      </c>
      <c r="F5033" s="12" t="s">
        <v>19187</v>
      </c>
      <c r="G5033" s="12">
        <f>IF(ISNUMBER(MATCH(C5033, FACT_ORDERS!C:C, 0)), 1, 0)</f>
        <v>1</v>
      </c>
      <c r="H5033" s="12">
        <f>COUNTIF(B:B,FACT_SEARCHES[[#This Row],[WD_PRODUCTS]])</f>
        <v>99</v>
      </c>
    </row>
    <row r="5034" spans="1:8" x14ac:dyDescent="0.3">
      <c r="A5034" s="12">
        <v>12032</v>
      </c>
      <c r="B5034" s="12">
        <v>245</v>
      </c>
      <c r="C5034" s="8">
        <v>10585</v>
      </c>
      <c r="D5034" s="12" t="s">
        <v>6701</v>
      </c>
      <c r="E5034" s="13">
        <v>45329</v>
      </c>
      <c r="F5034" s="12" t="s">
        <v>19188</v>
      </c>
      <c r="G5034" s="12">
        <f>IF(ISNUMBER(MATCH(C5034, FACT_ORDERS!C:C, 0)), 1, 0)</f>
        <v>1</v>
      </c>
      <c r="H5034" s="12">
        <f>COUNTIF(B:B,FACT_SEARCHES[[#This Row],[WD_PRODUCTS]])</f>
        <v>58</v>
      </c>
    </row>
    <row r="5035" spans="1:8" x14ac:dyDescent="0.3">
      <c r="A5035" s="12">
        <v>12033</v>
      </c>
      <c r="B5035" s="12">
        <v>210</v>
      </c>
      <c r="C5035" s="8">
        <v>10908</v>
      </c>
      <c r="D5035" s="12" t="s">
        <v>6702</v>
      </c>
      <c r="E5035" s="13">
        <v>45083</v>
      </c>
      <c r="F5035" s="12" t="s">
        <v>19189</v>
      </c>
      <c r="G5035" s="12">
        <f>IF(ISNUMBER(MATCH(C5035, FACT_ORDERS!C:C, 0)), 1, 0)</f>
        <v>0</v>
      </c>
      <c r="H5035" s="12">
        <f>COUNTIF(B:B,FACT_SEARCHES[[#This Row],[WD_PRODUCTS]])</f>
        <v>77</v>
      </c>
    </row>
    <row r="5036" spans="1:8" x14ac:dyDescent="0.3">
      <c r="A5036" s="12">
        <v>12034</v>
      </c>
      <c r="B5036" s="12">
        <v>258</v>
      </c>
      <c r="C5036" s="8">
        <v>10908</v>
      </c>
      <c r="D5036" s="12" t="s">
        <v>6703</v>
      </c>
      <c r="E5036" s="13">
        <v>45083</v>
      </c>
      <c r="F5036" s="12" t="s">
        <v>19190</v>
      </c>
      <c r="G5036" s="12">
        <f>IF(ISNUMBER(MATCH(C5036, FACT_ORDERS!C:C, 0)), 1, 0)</f>
        <v>0</v>
      </c>
      <c r="H5036" s="12">
        <f>COUNTIF(B:B,FACT_SEARCHES[[#This Row],[WD_PRODUCTS]])</f>
        <v>57</v>
      </c>
    </row>
    <row r="5037" spans="1:8" x14ac:dyDescent="0.3">
      <c r="A5037" s="12">
        <v>12035</v>
      </c>
      <c r="B5037" s="12">
        <v>286</v>
      </c>
      <c r="C5037" s="8">
        <v>10908</v>
      </c>
      <c r="D5037" s="12" t="s">
        <v>6704</v>
      </c>
      <c r="E5037" s="13">
        <v>45083</v>
      </c>
      <c r="F5037" s="12" t="s">
        <v>4702</v>
      </c>
      <c r="G5037" s="12">
        <f>IF(ISNUMBER(MATCH(C5037, FACT_ORDERS!C:C, 0)), 1, 0)</f>
        <v>0</v>
      </c>
      <c r="H5037" s="12">
        <f>COUNTIF(B:B,FACT_SEARCHES[[#This Row],[WD_PRODUCTS]])</f>
        <v>71</v>
      </c>
    </row>
    <row r="5038" spans="1:8" x14ac:dyDescent="0.3">
      <c r="A5038" s="12">
        <v>12036</v>
      </c>
      <c r="B5038" s="12">
        <v>260</v>
      </c>
      <c r="C5038" s="8">
        <v>10908</v>
      </c>
      <c r="D5038" s="12" t="s">
        <v>6705</v>
      </c>
      <c r="E5038" s="13">
        <v>45083</v>
      </c>
      <c r="F5038" s="12" t="s">
        <v>19191</v>
      </c>
      <c r="G5038" s="12">
        <f>IF(ISNUMBER(MATCH(C5038, FACT_ORDERS!C:C, 0)), 1, 0)</f>
        <v>0</v>
      </c>
      <c r="H5038" s="12">
        <f>COUNTIF(B:B,FACT_SEARCHES[[#This Row],[WD_PRODUCTS]])</f>
        <v>86</v>
      </c>
    </row>
    <row r="5039" spans="1:8" x14ac:dyDescent="0.3">
      <c r="A5039" s="12">
        <v>12037</v>
      </c>
      <c r="B5039" s="12">
        <v>248</v>
      </c>
      <c r="C5039" s="8">
        <v>10908</v>
      </c>
      <c r="D5039" s="12" t="s">
        <v>6706</v>
      </c>
      <c r="E5039" s="13">
        <v>45083</v>
      </c>
      <c r="F5039" s="12" t="s">
        <v>4228</v>
      </c>
      <c r="G5039" s="12">
        <f>IF(ISNUMBER(MATCH(C5039, FACT_ORDERS!C:C, 0)), 1, 0)</f>
        <v>0</v>
      </c>
      <c r="H5039" s="12">
        <f>COUNTIF(B:B,FACT_SEARCHES[[#This Row],[WD_PRODUCTS]])</f>
        <v>101</v>
      </c>
    </row>
    <row r="5040" spans="1:8" x14ac:dyDescent="0.3">
      <c r="A5040" s="12">
        <v>12038</v>
      </c>
      <c r="B5040" s="12">
        <v>244</v>
      </c>
      <c r="C5040" s="8">
        <v>10908</v>
      </c>
      <c r="D5040" s="12" t="s">
        <v>6707</v>
      </c>
      <c r="E5040" s="13">
        <v>45083</v>
      </c>
      <c r="F5040" s="12" t="s">
        <v>19192</v>
      </c>
      <c r="G5040" s="12">
        <f>IF(ISNUMBER(MATCH(C5040, FACT_ORDERS!C:C, 0)), 1, 0)</f>
        <v>0</v>
      </c>
      <c r="H5040" s="12">
        <f>COUNTIF(B:B,FACT_SEARCHES[[#This Row],[WD_PRODUCTS]])</f>
        <v>59</v>
      </c>
    </row>
    <row r="5041" spans="1:8" x14ac:dyDescent="0.3">
      <c r="A5041" s="12">
        <v>12039</v>
      </c>
      <c r="B5041" s="12">
        <v>237</v>
      </c>
      <c r="C5041" s="8">
        <v>10760</v>
      </c>
      <c r="D5041" s="12" t="s">
        <v>6708</v>
      </c>
      <c r="E5041" s="13">
        <v>45221</v>
      </c>
      <c r="F5041" s="12" t="s">
        <v>19193</v>
      </c>
      <c r="G5041" s="12">
        <f>IF(ISNUMBER(MATCH(C5041, FACT_ORDERS!C:C, 0)), 1, 0)</f>
        <v>0</v>
      </c>
      <c r="H5041" s="12">
        <f>COUNTIF(B:B,FACT_SEARCHES[[#This Row],[WD_PRODUCTS]])</f>
        <v>99</v>
      </c>
    </row>
    <row r="5042" spans="1:8" x14ac:dyDescent="0.3">
      <c r="A5042" s="12">
        <v>12040</v>
      </c>
      <c r="B5042" s="12">
        <v>200</v>
      </c>
      <c r="C5042" s="8">
        <v>10975</v>
      </c>
      <c r="D5042" s="12" t="s">
        <v>6709</v>
      </c>
      <c r="E5042" s="13">
        <v>45409</v>
      </c>
      <c r="F5042" s="12" t="s">
        <v>19194</v>
      </c>
      <c r="G5042" s="12">
        <f>IF(ISNUMBER(MATCH(C5042, FACT_ORDERS!C:C, 0)), 1, 0)</f>
        <v>0</v>
      </c>
      <c r="H5042" s="12">
        <f>COUNTIF(B:B,FACT_SEARCHES[[#This Row],[WD_PRODUCTS]])</f>
        <v>81</v>
      </c>
    </row>
    <row r="5043" spans="1:8" x14ac:dyDescent="0.3">
      <c r="A5043" s="12">
        <v>12041</v>
      </c>
      <c r="B5043" s="12">
        <v>206</v>
      </c>
      <c r="C5043" s="8">
        <v>10975</v>
      </c>
      <c r="D5043" s="12" t="s">
        <v>6710</v>
      </c>
      <c r="E5043" s="13">
        <v>45409</v>
      </c>
      <c r="F5043" s="12" t="s">
        <v>19195</v>
      </c>
      <c r="G5043" s="12">
        <f>IF(ISNUMBER(MATCH(C5043, FACT_ORDERS!C:C, 0)), 1, 0)</f>
        <v>0</v>
      </c>
      <c r="H5043" s="12">
        <f>COUNTIF(B:B,FACT_SEARCHES[[#This Row],[WD_PRODUCTS]])</f>
        <v>54</v>
      </c>
    </row>
    <row r="5044" spans="1:8" x14ac:dyDescent="0.3">
      <c r="A5044" s="12">
        <v>12042</v>
      </c>
      <c r="B5044" s="12">
        <v>247</v>
      </c>
      <c r="C5044" s="8">
        <v>10541</v>
      </c>
      <c r="D5044" s="12" t="s">
        <v>6711</v>
      </c>
      <c r="E5044" s="13">
        <v>44882</v>
      </c>
      <c r="F5044" s="12" t="s">
        <v>14880</v>
      </c>
      <c r="G5044" s="12">
        <f>IF(ISNUMBER(MATCH(C5044, FACT_ORDERS!C:C, 0)), 1, 0)</f>
        <v>1</v>
      </c>
      <c r="H5044" s="12">
        <f>COUNTIF(B:B,FACT_SEARCHES[[#This Row],[WD_PRODUCTS]])</f>
        <v>72</v>
      </c>
    </row>
    <row r="5045" spans="1:8" x14ac:dyDescent="0.3">
      <c r="A5045" s="12">
        <v>12043</v>
      </c>
      <c r="B5045" s="12">
        <v>254</v>
      </c>
      <c r="C5045" s="8">
        <v>10541</v>
      </c>
      <c r="D5045" s="12" t="s">
        <v>6712</v>
      </c>
      <c r="E5045" s="13">
        <v>44882</v>
      </c>
      <c r="F5045" s="12" t="s">
        <v>11290</v>
      </c>
      <c r="G5045" s="12">
        <f>IF(ISNUMBER(MATCH(C5045, FACT_ORDERS!C:C, 0)), 1, 0)</f>
        <v>1</v>
      </c>
      <c r="H5045" s="12">
        <f>COUNTIF(B:B,FACT_SEARCHES[[#This Row],[WD_PRODUCTS]])</f>
        <v>77</v>
      </c>
    </row>
    <row r="5046" spans="1:8" x14ac:dyDescent="0.3">
      <c r="A5046" s="12">
        <v>12044</v>
      </c>
      <c r="B5046" s="12">
        <v>241</v>
      </c>
      <c r="C5046" s="8">
        <v>10541</v>
      </c>
      <c r="D5046" s="12" t="s">
        <v>6713</v>
      </c>
      <c r="E5046" s="13">
        <v>44882</v>
      </c>
      <c r="F5046" s="12" t="s">
        <v>19196</v>
      </c>
      <c r="G5046" s="12">
        <f>IF(ISNUMBER(MATCH(C5046, FACT_ORDERS!C:C, 0)), 1, 0)</f>
        <v>1</v>
      </c>
      <c r="H5046" s="12">
        <f>COUNTIF(B:B,FACT_SEARCHES[[#This Row],[WD_PRODUCTS]])</f>
        <v>96</v>
      </c>
    </row>
    <row r="5047" spans="1:8" x14ac:dyDescent="0.3">
      <c r="A5047" s="12">
        <v>12045</v>
      </c>
      <c r="B5047" s="12">
        <v>274</v>
      </c>
      <c r="C5047" s="8">
        <v>10985</v>
      </c>
      <c r="D5047" s="12" t="s">
        <v>6714</v>
      </c>
      <c r="E5047" s="13">
        <v>45498</v>
      </c>
      <c r="F5047" s="12" t="s">
        <v>19197</v>
      </c>
      <c r="G5047" s="12">
        <f>IF(ISNUMBER(MATCH(C5047, FACT_ORDERS!C:C, 0)), 1, 0)</f>
        <v>1</v>
      </c>
      <c r="H5047" s="12">
        <f>COUNTIF(B:B,FACT_SEARCHES[[#This Row],[WD_PRODUCTS]])</f>
        <v>45</v>
      </c>
    </row>
    <row r="5048" spans="1:8" x14ac:dyDescent="0.3">
      <c r="A5048" s="12">
        <v>12046</v>
      </c>
      <c r="B5048" s="12">
        <v>241</v>
      </c>
      <c r="C5048" s="8">
        <v>10985</v>
      </c>
      <c r="D5048" s="12" t="s">
        <v>6715</v>
      </c>
      <c r="E5048" s="13">
        <v>45498</v>
      </c>
      <c r="F5048" s="12" t="s">
        <v>14423</v>
      </c>
      <c r="G5048" s="12">
        <f>IF(ISNUMBER(MATCH(C5048, FACT_ORDERS!C:C, 0)), 1, 0)</f>
        <v>1</v>
      </c>
      <c r="H5048" s="12">
        <f>COUNTIF(B:B,FACT_SEARCHES[[#This Row],[WD_PRODUCTS]])</f>
        <v>96</v>
      </c>
    </row>
    <row r="5049" spans="1:8" x14ac:dyDescent="0.3">
      <c r="A5049" s="12">
        <v>12047</v>
      </c>
      <c r="B5049" s="12">
        <v>224</v>
      </c>
      <c r="C5049" s="8">
        <v>10985</v>
      </c>
      <c r="D5049" s="12" t="s">
        <v>6716</v>
      </c>
      <c r="E5049" s="13">
        <v>45498</v>
      </c>
      <c r="F5049" s="12" t="s">
        <v>19198</v>
      </c>
      <c r="G5049" s="12">
        <f>IF(ISNUMBER(MATCH(C5049, FACT_ORDERS!C:C, 0)), 1, 0)</f>
        <v>1</v>
      </c>
      <c r="H5049" s="12">
        <f>COUNTIF(B:B,FACT_SEARCHES[[#This Row],[WD_PRODUCTS]])</f>
        <v>63</v>
      </c>
    </row>
    <row r="5050" spans="1:8" x14ac:dyDescent="0.3">
      <c r="A5050" s="12">
        <v>12048</v>
      </c>
      <c r="B5050" s="12">
        <v>240</v>
      </c>
      <c r="C5050" s="8">
        <v>10985</v>
      </c>
      <c r="D5050" s="12" t="s">
        <v>6717</v>
      </c>
      <c r="E5050" s="13">
        <v>45498</v>
      </c>
      <c r="F5050" s="12" t="s">
        <v>3524</v>
      </c>
      <c r="G5050" s="12">
        <f>IF(ISNUMBER(MATCH(C5050, FACT_ORDERS!C:C, 0)), 1, 0)</f>
        <v>1</v>
      </c>
      <c r="H5050" s="12">
        <f>COUNTIF(B:B,FACT_SEARCHES[[#This Row],[WD_PRODUCTS]])</f>
        <v>51</v>
      </c>
    </row>
    <row r="5051" spans="1:8" x14ac:dyDescent="0.3">
      <c r="A5051" s="12">
        <v>12049</v>
      </c>
      <c r="B5051" s="12">
        <v>275</v>
      </c>
      <c r="C5051" s="8">
        <v>10897</v>
      </c>
      <c r="D5051" s="12" t="s">
        <v>6718</v>
      </c>
      <c r="E5051" s="13">
        <v>45134</v>
      </c>
      <c r="F5051" s="12" t="s">
        <v>19199</v>
      </c>
      <c r="G5051" s="12">
        <f>IF(ISNUMBER(MATCH(C5051, FACT_ORDERS!C:C, 0)), 1, 0)</f>
        <v>0</v>
      </c>
      <c r="H5051" s="12">
        <f>COUNTIF(B:B,FACT_SEARCHES[[#This Row],[WD_PRODUCTS]])</f>
        <v>70</v>
      </c>
    </row>
    <row r="5052" spans="1:8" x14ac:dyDescent="0.3">
      <c r="A5052" s="12">
        <v>12050</v>
      </c>
      <c r="B5052" s="12">
        <v>280</v>
      </c>
      <c r="C5052" s="8">
        <v>10897</v>
      </c>
      <c r="D5052" s="12" t="s">
        <v>6719</v>
      </c>
      <c r="E5052" s="13">
        <v>45134</v>
      </c>
      <c r="F5052" s="12" t="s">
        <v>19200</v>
      </c>
      <c r="G5052" s="12">
        <f>IF(ISNUMBER(MATCH(C5052, FACT_ORDERS!C:C, 0)), 1, 0)</f>
        <v>0</v>
      </c>
      <c r="H5052" s="12">
        <f>COUNTIF(B:B,FACT_SEARCHES[[#This Row],[WD_PRODUCTS]])</f>
        <v>40</v>
      </c>
    </row>
    <row r="5053" spans="1:8" x14ac:dyDescent="0.3">
      <c r="A5053" s="12">
        <v>12051</v>
      </c>
      <c r="B5053" s="12">
        <v>265</v>
      </c>
      <c r="C5053" s="8">
        <v>10013</v>
      </c>
      <c r="D5053" s="12" t="s">
        <v>6720</v>
      </c>
      <c r="E5053" s="13">
        <v>44837</v>
      </c>
      <c r="F5053" s="12" t="s">
        <v>19201</v>
      </c>
      <c r="G5053" s="12">
        <f>IF(ISNUMBER(MATCH(C5053, FACT_ORDERS!C:C, 0)), 1, 0)</f>
        <v>1</v>
      </c>
      <c r="H5053" s="12">
        <f>COUNTIF(B:B,FACT_SEARCHES[[#This Row],[WD_PRODUCTS]])</f>
        <v>89</v>
      </c>
    </row>
    <row r="5054" spans="1:8" x14ac:dyDescent="0.3">
      <c r="A5054" s="12">
        <v>12052</v>
      </c>
      <c r="B5054" s="12">
        <v>292</v>
      </c>
      <c r="C5054" s="8">
        <v>10013</v>
      </c>
      <c r="D5054" s="12" t="s">
        <v>6721</v>
      </c>
      <c r="E5054" s="13">
        <v>44837</v>
      </c>
      <c r="F5054" s="12" t="s">
        <v>19202</v>
      </c>
      <c r="G5054" s="12">
        <f>IF(ISNUMBER(MATCH(C5054, FACT_ORDERS!C:C, 0)), 1, 0)</f>
        <v>1</v>
      </c>
      <c r="H5054" s="12">
        <f>COUNTIF(B:B,FACT_SEARCHES[[#This Row],[WD_PRODUCTS]])</f>
        <v>95</v>
      </c>
    </row>
    <row r="5055" spans="1:8" x14ac:dyDescent="0.3">
      <c r="A5055" s="12">
        <v>12053</v>
      </c>
      <c r="B5055" s="12">
        <v>233</v>
      </c>
      <c r="C5055" s="8">
        <v>10013</v>
      </c>
      <c r="D5055" s="12" t="s">
        <v>6722</v>
      </c>
      <c r="E5055" s="13">
        <v>44837</v>
      </c>
      <c r="F5055" s="12" t="s">
        <v>19203</v>
      </c>
      <c r="G5055" s="12">
        <f>IF(ISNUMBER(MATCH(C5055, FACT_ORDERS!C:C, 0)), 1, 0)</f>
        <v>1</v>
      </c>
      <c r="H5055" s="12">
        <f>COUNTIF(B:B,FACT_SEARCHES[[#This Row],[WD_PRODUCTS]])</f>
        <v>76</v>
      </c>
    </row>
    <row r="5056" spans="1:8" x14ac:dyDescent="0.3">
      <c r="A5056" s="12">
        <v>12054</v>
      </c>
      <c r="B5056" s="12">
        <v>295</v>
      </c>
      <c r="C5056" s="8">
        <v>10013</v>
      </c>
      <c r="D5056" s="12" t="s">
        <v>6723</v>
      </c>
      <c r="E5056" s="13">
        <v>44837</v>
      </c>
      <c r="F5056" s="12" t="s">
        <v>19204</v>
      </c>
      <c r="G5056" s="12">
        <f>IF(ISNUMBER(MATCH(C5056, FACT_ORDERS!C:C, 0)), 1, 0)</f>
        <v>1</v>
      </c>
      <c r="H5056" s="12">
        <f>COUNTIF(B:B,FACT_SEARCHES[[#This Row],[WD_PRODUCTS]])</f>
        <v>72</v>
      </c>
    </row>
    <row r="5057" spans="1:8" x14ac:dyDescent="0.3">
      <c r="A5057" s="12">
        <v>12055</v>
      </c>
      <c r="B5057" s="12">
        <v>232</v>
      </c>
      <c r="C5057" s="8">
        <v>10992</v>
      </c>
      <c r="D5057" s="12" t="s">
        <v>6724</v>
      </c>
      <c r="E5057" s="13">
        <v>45403</v>
      </c>
      <c r="F5057" s="12" t="s">
        <v>19205</v>
      </c>
      <c r="G5057" s="12">
        <f>IF(ISNUMBER(MATCH(C5057, FACT_ORDERS!C:C, 0)), 1, 0)</f>
        <v>1</v>
      </c>
      <c r="H5057" s="12">
        <f>COUNTIF(B:B,FACT_SEARCHES[[#This Row],[WD_PRODUCTS]])</f>
        <v>69</v>
      </c>
    </row>
    <row r="5058" spans="1:8" x14ac:dyDescent="0.3">
      <c r="A5058" s="12">
        <v>12056</v>
      </c>
      <c r="B5058" s="12">
        <v>210</v>
      </c>
      <c r="C5058" s="8">
        <v>10992</v>
      </c>
      <c r="D5058" s="12" t="s">
        <v>6725</v>
      </c>
      <c r="E5058" s="13">
        <v>45403</v>
      </c>
      <c r="F5058" s="12" t="s">
        <v>19206</v>
      </c>
      <c r="G5058" s="12">
        <f>IF(ISNUMBER(MATCH(C5058, FACT_ORDERS!C:C, 0)), 1, 0)</f>
        <v>1</v>
      </c>
      <c r="H5058" s="12">
        <f>COUNTIF(B:B,FACT_SEARCHES[[#This Row],[WD_PRODUCTS]])</f>
        <v>77</v>
      </c>
    </row>
    <row r="5059" spans="1:8" x14ac:dyDescent="0.3">
      <c r="A5059" s="12">
        <v>12057</v>
      </c>
      <c r="B5059" s="12">
        <v>246</v>
      </c>
      <c r="C5059" s="8">
        <v>10915</v>
      </c>
      <c r="D5059" s="12" t="s">
        <v>6726</v>
      </c>
      <c r="E5059" s="13">
        <v>45493</v>
      </c>
      <c r="F5059" s="12" t="s">
        <v>19207</v>
      </c>
      <c r="G5059" s="12">
        <f>IF(ISNUMBER(MATCH(C5059, FACT_ORDERS!C:C, 0)), 1, 0)</f>
        <v>0</v>
      </c>
      <c r="H5059" s="12">
        <f>COUNTIF(B:B,FACT_SEARCHES[[#This Row],[WD_PRODUCTS]])</f>
        <v>55</v>
      </c>
    </row>
    <row r="5060" spans="1:8" x14ac:dyDescent="0.3">
      <c r="A5060" s="12">
        <v>12058</v>
      </c>
      <c r="B5060" s="12">
        <v>267</v>
      </c>
      <c r="C5060" s="8">
        <v>10915</v>
      </c>
      <c r="D5060" s="12" t="s">
        <v>6727</v>
      </c>
      <c r="E5060" s="13">
        <v>45493</v>
      </c>
      <c r="F5060" s="12" t="s">
        <v>19208</v>
      </c>
      <c r="G5060" s="12">
        <f>IF(ISNUMBER(MATCH(C5060, FACT_ORDERS!C:C, 0)), 1, 0)</f>
        <v>0</v>
      </c>
      <c r="H5060" s="12">
        <f>COUNTIF(B:B,FACT_SEARCHES[[#This Row],[WD_PRODUCTS]])</f>
        <v>82</v>
      </c>
    </row>
    <row r="5061" spans="1:8" x14ac:dyDescent="0.3">
      <c r="A5061" s="12">
        <v>12059</v>
      </c>
      <c r="B5061" s="12">
        <v>241</v>
      </c>
      <c r="C5061" s="8">
        <v>10915</v>
      </c>
      <c r="D5061" s="12" t="s">
        <v>6728</v>
      </c>
      <c r="E5061" s="13">
        <v>45493</v>
      </c>
      <c r="F5061" s="12" t="s">
        <v>3565</v>
      </c>
      <c r="G5061" s="12">
        <f>IF(ISNUMBER(MATCH(C5061, FACT_ORDERS!C:C, 0)), 1, 0)</f>
        <v>0</v>
      </c>
      <c r="H5061" s="12">
        <f>COUNTIF(B:B,FACT_SEARCHES[[#This Row],[WD_PRODUCTS]])</f>
        <v>96</v>
      </c>
    </row>
    <row r="5062" spans="1:8" x14ac:dyDescent="0.3">
      <c r="A5062" s="12">
        <v>12060</v>
      </c>
      <c r="B5062" s="12">
        <v>286</v>
      </c>
      <c r="C5062" s="8">
        <v>10982</v>
      </c>
      <c r="D5062" s="12" t="s">
        <v>6729</v>
      </c>
      <c r="E5062" s="13">
        <v>45098</v>
      </c>
      <c r="F5062" s="12" t="s">
        <v>18148</v>
      </c>
      <c r="G5062" s="12">
        <f>IF(ISNUMBER(MATCH(C5062, FACT_ORDERS!C:C, 0)), 1, 0)</f>
        <v>0</v>
      </c>
      <c r="H5062" s="12">
        <f>COUNTIF(B:B,FACT_SEARCHES[[#This Row],[WD_PRODUCTS]])</f>
        <v>71</v>
      </c>
    </row>
    <row r="5063" spans="1:8" x14ac:dyDescent="0.3">
      <c r="A5063" s="12">
        <v>12061</v>
      </c>
      <c r="B5063" s="12">
        <v>261</v>
      </c>
      <c r="C5063" s="8">
        <v>10982</v>
      </c>
      <c r="D5063" s="12" t="s">
        <v>6730</v>
      </c>
      <c r="E5063" s="13">
        <v>45098</v>
      </c>
      <c r="F5063" s="12" t="s">
        <v>19209</v>
      </c>
      <c r="G5063" s="12">
        <f>IF(ISNUMBER(MATCH(C5063, FACT_ORDERS!C:C, 0)), 1, 0)</f>
        <v>0</v>
      </c>
      <c r="H5063" s="12">
        <f>COUNTIF(B:B,FACT_SEARCHES[[#This Row],[WD_PRODUCTS]])</f>
        <v>77</v>
      </c>
    </row>
    <row r="5064" spans="1:8" x14ac:dyDescent="0.3">
      <c r="A5064" s="12">
        <v>12062</v>
      </c>
      <c r="B5064" s="12">
        <v>225</v>
      </c>
      <c r="C5064" s="8">
        <v>10982</v>
      </c>
      <c r="D5064" s="12" t="s">
        <v>6731</v>
      </c>
      <c r="E5064" s="13">
        <v>45098</v>
      </c>
      <c r="F5064" s="12" t="s">
        <v>19210</v>
      </c>
      <c r="G5064" s="12">
        <f>IF(ISNUMBER(MATCH(C5064, FACT_ORDERS!C:C, 0)), 1, 0)</f>
        <v>0</v>
      </c>
      <c r="H5064" s="12">
        <f>COUNTIF(B:B,FACT_SEARCHES[[#This Row],[WD_PRODUCTS]])</f>
        <v>74</v>
      </c>
    </row>
    <row r="5065" spans="1:8" x14ac:dyDescent="0.3">
      <c r="A5065" s="12">
        <v>12063</v>
      </c>
      <c r="B5065" s="12">
        <v>268</v>
      </c>
      <c r="C5065" s="8">
        <v>10338</v>
      </c>
      <c r="D5065" s="12" t="s">
        <v>6732</v>
      </c>
      <c r="E5065" s="13">
        <v>45527</v>
      </c>
      <c r="F5065" s="12" t="s">
        <v>19211</v>
      </c>
      <c r="G5065" s="12">
        <f>IF(ISNUMBER(MATCH(C5065, FACT_ORDERS!C:C, 0)), 1, 0)</f>
        <v>0</v>
      </c>
      <c r="H5065" s="12">
        <f>COUNTIF(B:B,FACT_SEARCHES[[#This Row],[WD_PRODUCTS]])</f>
        <v>78</v>
      </c>
    </row>
    <row r="5066" spans="1:8" x14ac:dyDescent="0.3">
      <c r="A5066" s="12">
        <v>12064</v>
      </c>
      <c r="B5066" s="12">
        <v>230</v>
      </c>
      <c r="C5066" s="8">
        <v>10338</v>
      </c>
      <c r="D5066" s="12" t="s">
        <v>6733</v>
      </c>
      <c r="E5066" s="13">
        <v>45527</v>
      </c>
      <c r="F5066" s="12" t="s">
        <v>19212</v>
      </c>
      <c r="G5066" s="12">
        <f>IF(ISNUMBER(MATCH(C5066, FACT_ORDERS!C:C, 0)), 1, 0)</f>
        <v>0</v>
      </c>
      <c r="H5066" s="12">
        <f>COUNTIF(B:B,FACT_SEARCHES[[#This Row],[WD_PRODUCTS]])</f>
        <v>74</v>
      </c>
    </row>
    <row r="5067" spans="1:8" x14ac:dyDescent="0.3">
      <c r="A5067" s="12">
        <v>12065</v>
      </c>
      <c r="B5067" s="12">
        <v>220</v>
      </c>
      <c r="C5067" s="8">
        <v>10922</v>
      </c>
      <c r="D5067" s="12" t="s">
        <v>6734</v>
      </c>
      <c r="E5067" s="13">
        <v>44812</v>
      </c>
      <c r="F5067" s="12" t="s">
        <v>4356</v>
      </c>
      <c r="G5067" s="12">
        <f>IF(ISNUMBER(MATCH(C5067, FACT_ORDERS!C:C, 0)), 1, 0)</f>
        <v>1</v>
      </c>
      <c r="H5067" s="12">
        <f>COUNTIF(B:B,FACT_SEARCHES[[#This Row],[WD_PRODUCTS]])</f>
        <v>60</v>
      </c>
    </row>
    <row r="5068" spans="1:8" x14ac:dyDescent="0.3">
      <c r="A5068" s="12">
        <v>12066</v>
      </c>
      <c r="B5068" s="12">
        <v>259</v>
      </c>
      <c r="C5068" s="8">
        <v>10922</v>
      </c>
      <c r="D5068" s="12" t="s">
        <v>6735</v>
      </c>
      <c r="E5068" s="13">
        <v>44812</v>
      </c>
      <c r="F5068" s="12" t="s">
        <v>19213</v>
      </c>
      <c r="G5068" s="12">
        <f>IF(ISNUMBER(MATCH(C5068, FACT_ORDERS!C:C, 0)), 1, 0)</f>
        <v>1</v>
      </c>
      <c r="H5068" s="12">
        <f>COUNTIF(B:B,FACT_SEARCHES[[#This Row],[WD_PRODUCTS]])</f>
        <v>64</v>
      </c>
    </row>
    <row r="5069" spans="1:8" x14ac:dyDescent="0.3">
      <c r="A5069" s="12">
        <v>12067</v>
      </c>
      <c r="B5069" s="12">
        <v>216</v>
      </c>
      <c r="C5069" s="8">
        <v>10922</v>
      </c>
      <c r="D5069" s="12" t="s">
        <v>6736</v>
      </c>
      <c r="E5069" s="13">
        <v>44812</v>
      </c>
      <c r="F5069" s="12" t="s">
        <v>19214</v>
      </c>
      <c r="G5069" s="12">
        <f>IF(ISNUMBER(MATCH(C5069, FACT_ORDERS!C:C, 0)), 1, 0)</f>
        <v>1</v>
      </c>
      <c r="H5069" s="12">
        <f>COUNTIF(B:B,FACT_SEARCHES[[#This Row],[WD_PRODUCTS]])</f>
        <v>107</v>
      </c>
    </row>
    <row r="5070" spans="1:8" x14ac:dyDescent="0.3">
      <c r="A5070" s="12">
        <v>12068</v>
      </c>
      <c r="B5070" s="12">
        <v>254</v>
      </c>
      <c r="C5070" s="8">
        <v>10733</v>
      </c>
      <c r="D5070" s="12" t="s">
        <v>6737</v>
      </c>
      <c r="E5070" s="13">
        <v>45388</v>
      </c>
      <c r="F5070" s="12" t="s">
        <v>19215</v>
      </c>
      <c r="G5070" s="12">
        <f>IF(ISNUMBER(MATCH(C5070, FACT_ORDERS!C:C, 0)), 1, 0)</f>
        <v>0</v>
      </c>
      <c r="H5070" s="12">
        <f>COUNTIF(B:B,FACT_SEARCHES[[#This Row],[WD_PRODUCTS]])</f>
        <v>77</v>
      </c>
    </row>
    <row r="5071" spans="1:8" x14ac:dyDescent="0.3">
      <c r="A5071" s="12">
        <v>12069</v>
      </c>
      <c r="B5071" s="12">
        <v>294</v>
      </c>
      <c r="C5071" s="8">
        <v>10733</v>
      </c>
      <c r="D5071" s="12" t="s">
        <v>6738</v>
      </c>
      <c r="E5071" s="13">
        <v>45388</v>
      </c>
      <c r="F5071" s="12" t="s">
        <v>19216</v>
      </c>
      <c r="G5071" s="12">
        <f>IF(ISNUMBER(MATCH(C5071, FACT_ORDERS!C:C, 0)), 1, 0)</f>
        <v>0</v>
      </c>
      <c r="H5071" s="12">
        <f>COUNTIF(B:B,FACT_SEARCHES[[#This Row],[WD_PRODUCTS]])</f>
        <v>60</v>
      </c>
    </row>
    <row r="5072" spans="1:8" x14ac:dyDescent="0.3">
      <c r="A5072" s="12">
        <v>12070</v>
      </c>
      <c r="B5072" s="12">
        <v>232</v>
      </c>
      <c r="C5072" s="8">
        <v>10733</v>
      </c>
      <c r="D5072" s="12" t="s">
        <v>6739</v>
      </c>
      <c r="E5072" s="13">
        <v>45388</v>
      </c>
      <c r="F5072" s="12" t="s">
        <v>19217</v>
      </c>
      <c r="G5072" s="12">
        <f>IF(ISNUMBER(MATCH(C5072, FACT_ORDERS!C:C, 0)), 1, 0)</f>
        <v>0</v>
      </c>
      <c r="H5072" s="12">
        <f>COUNTIF(B:B,FACT_SEARCHES[[#This Row],[WD_PRODUCTS]])</f>
        <v>69</v>
      </c>
    </row>
    <row r="5073" spans="1:8" x14ac:dyDescent="0.3">
      <c r="A5073" s="12">
        <v>12071</v>
      </c>
      <c r="B5073" s="12">
        <v>247</v>
      </c>
      <c r="C5073" s="8">
        <v>10477</v>
      </c>
      <c r="D5073" s="12" t="s">
        <v>6740</v>
      </c>
      <c r="E5073" s="13">
        <v>44742</v>
      </c>
      <c r="F5073" s="12" t="s">
        <v>19218</v>
      </c>
      <c r="G5073" s="12">
        <f>IF(ISNUMBER(MATCH(C5073, FACT_ORDERS!C:C, 0)), 1, 0)</f>
        <v>1</v>
      </c>
      <c r="H5073" s="12">
        <f>COUNTIF(B:B,FACT_SEARCHES[[#This Row],[WD_PRODUCTS]])</f>
        <v>72</v>
      </c>
    </row>
    <row r="5074" spans="1:8" x14ac:dyDescent="0.3">
      <c r="A5074" s="12">
        <v>12072</v>
      </c>
      <c r="B5074" s="12">
        <v>210</v>
      </c>
      <c r="C5074" s="8">
        <v>10477</v>
      </c>
      <c r="D5074" s="12" t="s">
        <v>6741</v>
      </c>
      <c r="E5074" s="13">
        <v>44742</v>
      </c>
      <c r="F5074" s="12" t="s">
        <v>19219</v>
      </c>
      <c r="G5074" s="12">
        <f>IF(ISNUMBER(MATCH(C5074, FACT_ORDERS!C:C, 0)), 1, 0)</f>
        <v>1</v>
      </c>
      <c r="H5074" s="12">
        <f>COUNTIF(B:B,FACT_SEARCHES[[#This Row],[WD_PRODUCTS]])</f>
        <v>77</v>
      </c>
    </row>
    <row r="5075" spans="1:8" x14ac:dyDescent="0.3">
      <c r="A5075" s="12">
        <v>12073</v>
      </c>
      <c r="B5075" s="12">
        <v>286</v>
      </c>
      <c r="C5075" s="8">
        <v>10025</v>
      </c>
      <c r="D5075" s="12" t="s">
        <v>6742</v>
      </c>
      <c r="E5075" s="13">
        <v>45495</v>
      </c>
      <c r="F5075" s="12" t="s">
        <v>19220</v>
      </c>
      <c r="G5075" s="12">
        <f>IF(ISNUMBER(MATCH(C5075, FACT_ORDERS!C:C, 0)), 1, 0)</f>
        <v>0</v>
      </c>
      <c r="H5075" s="12">
        <f>COUNTIF(B:B,FACT_SEARCHES[[#This Row],[WD_PRODUCTS]])</f>
        <v>71</v>
      </c>
    </row>
    <row r="5076" spans="1:8" x14ac:dyDescent="0.3">
      <c r="A5076" s="12">
        <v>12074</v>
      </c>
      <c r="B5076" s="12">
        <v>296</v>
      </c>
      <c r="C5076" s="8">
        <v>10025</v>
      </c>
      <c r="D5076" s="12" t="s">
        <v>6743</v>
      </c>
      <c r="E5076" s="13">
        <v>45495</v>
      </c>
      <c r="F5076" s="12" t="s">
        <v>19221</v>
      </c>
      <c r="G5076" s="12">
        <f>IF(ISNUMBER(MATCH(C5076, FACT_ORDERS!C:C, 0)), 1, 0)</f>
        <v>0</v>
      </c>
      <c r="H5076" s="12">
        <f>COUNTIF(B:B,FACT_SEARCHES[[#This Row],[WD_PRODUCTS]])</f>
        <v>106</v>
      </c>
    </row>
    <row r="5077" spans="1:8" x14ac:dyDescent="0.3">
      <c r="A5077" s="12">
        <v>12075</v>
      </c>
      <c r="B5077" s="12">
        <v>286</v>
      </c>
      <c r="C5077" s="8">
        <v>10761</v>
      </c>
      <c r="D5077" s="12" t="s">
        <v>6744</v>
      </c>
      <c r="E5077" s="13">
        <v>45167</v>
      </c>
      <c r="F5077" s="12" t="s">
        <v>19222</v>
      </c>
      <c r="G5077" s="12">
        <f>IF(ISNUMBER(MATCH(C5077, FACT_ORDERS!C:C, 0)), 1, 0)</f>
        <v>0</v>
      </c>
      <c r="H5077" s="12">
        <f>COUNTIF(B:B,FACT_SEARCHES[[#This Row],[WD_PRODUCTS]])</f>
        <v>71</v>
      </c>
    </row>
    <row r="5078" spans="1:8" x14ac:dyDescent="0.3">
      <c r="A5078" s="12">
        <v>12076</v>
      </c>
      <c r="B5078" s="12">
        <v>256</v>
      </c>
      <c r="C5078" s="8">
        <v>10761</v>
      </c>
      <c r="D5078" s="12" t="s">
        <v>6745</v>
      </c>
      <c r="E5078" s="13">
        <v>45167</v>
      </c>
      <c r="F5078" s="12" t="s">
        <v>19223</v>
      </c>
      <c r="G5078" s="12">
        <f>IF(ISNUMBER(MATCH(C5078, FACT_ORDERS!C:C, 0)), 1, 0)</f>
        <v>0</v>
      </c>
      <c r="H5078" s="12">
        <f>COUNTIF(B:B,FACT_SEARCHES[[#This Row],[WD_PRODUCTS]])</f>
        <v>63</v>
      </c>
    </row>
    <row r="5079" spans="1:8" x14ac:dyDescent="0.3">
      <c r="A5079" s="12">
        <v>12077</v>
      </c>
      <c r="B5079" s="12">
        <v>294</v>
      </c>
      <c r="C5079" s="8">
        <v>10353</v>
      </c>
      <c r="D5079" s="12" t="s">
        <v>6746</v>
      </c>
      <c r="E5079" s="13">
        <v>45513</v>
      </c>
      <c r="F5079" s="12" t="s">
        <v>19224</v>
      </c>
      <c r="G5079" s="12">
        <f>IF(ISNUMBER(MATCH(C5079, FACT_ORDERS!C:C, 0)), 1, 0)</f>
        <v>0</v>
      </c>
      <c r="H5079" s="12">
        <f>COUNTIF(B:B,FACT_SEARCHES[[#This Row],[WD_PRODUCTS]])</f>
        <v>60</v>
      </c>
    </row>
    <row r="5080" spans="1:8" x14ac:dyDescent="0.3">
      <c r="A5080" s="12">
        <v>12078</v>
      </c>
      <c r="B5080" s="12">
        <v>296</v>
      </c>
      <c r="C5080" s="8">
        <v>10353</v>
      </c>
      <c r="D5080" s="12" t="s">
        <v>6747</v>
      </c>
      <c r="E5080" s="13">
        <v>45513</v>
      </c>
      <c r="F5080" s="12" t="s">
        <v>19225</v>
      </c>
      <c r="G5080" s="12">
        <f>IF(ISNUMBER(MATCH(C5080, FACT_ORDERS!C:C, 0)), 1, 0)</f>
        <v>0</v>
      </c>
      <c r="H5080" s="12">
        <f>COUNTIF(B:B,FACT_SEARCHES[[#This Row],[WD_PRODUCTS]])</f>
        <v>106</v>
      </c>
    </row>
    <row r="5081" spans="1:8" x14ac:dyDescent="0.3">
      <c r="A5081" s="12">
        <v>12079</v>
      </c>
      <c r="B5081" s="12">
        <v>261</v>
      </c>
      <c r="C5081" s="8">
        <v>10353</v>
      </c>
      <c r="D5081" s="12" t="s">
        <v>6748</v>
      </c>
      <c r="E5081" s="13">
        <v>45513</v>
      </c>
      <c r="F5081" s="12" t="s">
        <v>19226</v>
      </c>
      <c r="G5081" s="12">
        <f>IF(ISNUMBER(MATCH(C5081, FACT_ORDERS!C:C, 0)), 1, 0)</f>
        <v>0</v>
      </c>
      <c r="H5081" s="12">
        <f>COUNTIF(B:B,FACT_SEARCHES[[#This Row],[WD_PRODUCTS]])</f>
        <v>77</v>
      </c>
    </row>
    <row r="5082" spans="1:8" x14ac:dyDescent="0.3">
      <c r="A5082" s="12">
        <v>12080</v>
      </c>
      <c r="B5082" s="12">
        <v>215</v>
      </c>
      <c r="C5082" s="8">
        <v>10222</v>
      </c>
      <c r="D5082" s="12" t="s">
        <v>6749</v>
      </c>
      <c r="E5082" s="13">
        <v>45203</v>
      </c>
      <c r="F5082" s="12" t="s">
        <v>19227</v>
      </c>
      <c r="G5082" s="12">
        <f>IF(ISNUMBER(MATCH(C5082, FACT_ORDERS!C:C, 0)), 1, 0)</f>
        <v>1</v>
      </c>
      <c r="H5082" s="12">
        <f>COUNTIF(B:B,FACT_SEARCHES[[#This Row],[WD_PRODUCTS]])</f>
        <v>67</v>
      </c>
    </row>
    <row r="5083" spans="1:8" x14ac:dyDescent="0.3">
      <c r="A5083" s="12">
        <v>12081</v>
      </c>
      <c r="B5083" s="12">
        <v>230</v>
      </c>
      <c r="C5083" s="8">
        <v>10222</v>
      </c>
      <c r="D5083" s="12" t="s">
        <v>6750</v>
      </c>
      <c r="E5083" s="13">
        <v>45203</v>
      </c>
      <c r="F5083" s="12" t="s">
        <v>19228</v>
      </c>
      <c r="G5083" s="12">
        <f>IF(ISNUMBER(MATCH(C5083, FACT_ORDERS!C:C, 0)), 1, 0)</f>
        <v>1</v>
      </c>
      <c r="H5083" s="12">
        <f>COUNTIF(B:B,FACT_SEARCHES[[#This Row],[WD_PRODUCTS]])</f>
        <v>74</v>
      </c>
    </row>
    <row r="5084" spans="1:8" x14ac:dyDescent="0.3">
      <c r="A5084" s="12">
        <v>12082</v>
      </c>
      <c r="B5084" s="12">
        <v>294</v>
      </c>
      <c r="C5084" s="8">
        <v>10222</v>
      </c>
      <c r="D5084" s="12" t="s">
        <v>6751</v>
      </c>
      <c r="E5084" s="13">
        <v>45203</v>
      </c>
      <c r="F5084" s="12" t="s">
        <v>19229</v>
      </c>
      <c r="G5084" s="12">
        <f>IF(ISNUMBER(MATCH(C5084, FACT_ORDERS!C:C, 0)), 1, 0)</f>
        <v>1</v>
      </c>
      <c r="H5084" s="12">
        <f>COUNTIF(B:B,FACT_SEARCHES[[#This Row],[WD_PRODUCTS]])</f>
        <v>60</v>
      </c>
    </row>
    <row r="5085" spans="1:8" x14ac:dyDescent="0.3">
      <c r="A5085" s="12">
        <v>12083</v>
      </c>
      <c r="B5085" s="12">
        <v>203</v>
      </c>
      <c r="C5085" s="8">
        <v>10222</v>
      </c>
      <c r="D5085" s="12" t="s">
        <v>6752</v>
      </c>
      <c r="E5085" s="13">
        <v>45203</v>
      </c>
      <c r="F5085" s="12" t="s">
        <v>3952</v>
      </c>
      <c r="G5085" s="12">
        <f>IF(ISNUMBER(MATCH(C5085, FACT_ORDERS!C:C, 0)), 1, 0)</f>
        <v>1</v>
      </c>
      <c r="H5085" s="12">
        <f>COUNTIF(B:B,FACT_SEARCHES[[#This Row],[WD_PRODUCTS]])</f>
        <v>46</v>
      </c>
    </row>
    <row r="5086" spans="1:8" x14ac:dyDescent="0.3">
      <c r="A5086" s="12">
        <v>12084</v>
      </c>
      <c r="B5086" s="12">
        <v>250</v>
      </c>
      <c r="C5086" s="8">
        <v>10222</v>
      </c>
      <c r="D5086" s="12" t="s">
        <v>6753</v>
      </c>
      <c r="E5086" s="13">
        <v>45203</v>
      </c>
      <c r="F5086" s="12" t="s">
        <v>19230</v>
      </c>
      <c r="G5086" s="12">
        <f>IF(ISNUMBER(MATCH(C5086, FACT_ORDERS!C:C, 0)), 1, 0)</f>
        <v>1</v>
      </c>
      <c r="H5086" s="12">
        <f>COUNTIF(B:B,FACT_SEARCHES[[#This Row],[WD_PRODUCTS]])</f>
        <v>65</v>
      </c>
    </row>
    <row r="5087" spans="1:8" x14ac:dyDescent="0.3">
      <c r="A5087" s="12">
        <v>12085</v>
      </c>
      <c r="B5087" s="12">
        <v>262</v>
      </c>
      <c r="C5087" s="8">
        <v>10262</v>
      </c>
      <c r="D5087" s="12" t="s">
        <v>6754</v>
      </c>
      <c r="E5087" s="13">
        <v>44439</v>
      </c>
      <c r="F5087" s="12" t="s">
        <v>3949</v>
      </c>
      <c r="G5087" s="12">
        <f>IF(ISNUMBER(MATCH(C5087, FACT_ORDERS!C:C, 0)), 1, 0)</f>
        <v>1</v>
      </c>
      <c r="H5087" s="12">
        <f>COUNTIF(B:B,FACT_SEARCHES[[#This Row],[WD_PRODUCTS]])</f>
        <v>70</v>
      </c>
    </row>
    <row r="5088" spans="1:8" x14ac:dyDescent="0.3">
      <c r="A5088" s="12">
        <v>12086</v>
      </c>
      <c r="B5088" s="12">
        <v>211</v>
      </c>
      <c r="C5088" s="8">
        <v>10262</v>
      </c>
      <c r="D5088" s="12" t="s">
        <v>6755</v>
      </c>
      <c r="E5088" s="13">
        <v>44439</v>
      </c>
      <c r="F5088" s="12" t="s">
        <v>19231</v>
      </c>
      <c r="G5088" s="12">
        <f>IF(ISNUMBER(MATCH(C5088, FACT_ORDERS!C:C, 0)), 1, 0)</f>
        <v>1</v>
      </c>
      <c r="H5088" s="12">
        <f>COUNTIF(B:B,FACT_SEARCHES[[#This Row],[WD_PRODUCTS]])</f>
        <v>65</v>
      </c>
    </row>
    <row r="5089" spans="1:8" x14ac:dyDescent="0.3">
      <c r="A5089" s="12">
        <v>12087</v>
      </c>
      <c r="B5089" s="12">
        <v>249</v>
      </c>
      <c r="C5089" s="8">
        <v>10841</v>
      </c>
      <c r="D5089" s="12" t="s">
        <v>6756</v>
      </c>
      <c r="E5089" s="13">
        <v>45139</v>
      </c>
      <c r="F5089" s="12" t="s">
        <v>19232</v>
      </c>
      <c r="G5089" s="12">
        <f>IF(ISNUMBER(MATCH(C5089, FACT_ORDERS!C:C, 0)), 1, 0)</f>
        <v>1</v>
      </c>
      <c r="H5089" s="12">
        <f>COUNTIF(B:B,FACT_SEARCHES[[#This Row],[WD_PRODUCTS]])</f>
        <v>85</v>
      </c>
    </row>
    <row r="5090" spans="1:8" x14ac:dyDescent="0.3">
      <c r="A5090" s="12">
        <v>12088</v>
      </c>
      <c r="B5090" s="12">
        <v>259</v>
      </c>
      <c r="C5090" s="8">
        <v>10569</v>
      </c>
      <c r="D5090" s="12" t="s">
        <v>6757</v>
      </c>
      <c r="E5090" s="13">
        <v>45347</v>
      </c>
      <c r="F5090" s="12" t="s">
        <v>19233</v>
      </c>
      <c r="G5090" s="12">
        <f>IF(ISNUMBER(MATCH(C5090, FACT_ORDERS!C:C, 0)), 1, 0)</f>
        <v>0</v>
      </c>
      <c r="H5090" s="12">
        <f>COUNTIF(B:B,FACT_SEARCHES[[#This Row],[WD_PRODUCTS]])</f>
        <v>64</v>
      </c>
    </row>
    <row r="5091" spans="1:8" x14ac:dyDescent="0.3">
      <c r="A5091" s="12">
        <v>12089</v>
      </c>
      <c r="B5091" s="12">
        <v>228</v>
      </c>
      <c r="C5091" s="8">
        <v>10138</v>
      </c>
      <c r="D5091" s="12" t="s">
        <v>6758</v>
      </c>
      <c r="E5091" s="13">
        <v>45047</v>
      </c>
      <c r="F5091" s="12" t="s">
        <v>19234</v>
      </c>
      <c r="G5091" s="12">
        <f>IF(ISNUMBER(MATCH(C5091, FACT_ORDERS!C:C, 0)), 1, 0)</f>
        <v>1</v>
      </c>
      <c r="H5091" s="12">
        <f>COUNTIF(B:B,FACT_SEARCHES[[#This Row],[WD_PRODUCTS]])</f>
        <v>79</v>
      </c>
    </row>
    <row r="5092" spans="1:8" x14ac:dyDescent="0.3">
      <c r="A5092" s="12">
        <v>12090</v>
      </c>
      <c r="B5092" s="12">
        <v>241</v>
      </c>
      <c r="C5092" s="8">
        <v>10138</v>
      </c>
      <c r="D5092" s="12" t="s">
        <v>6759</v>
      </c>
      <c r="E5092" s="13">
        <v>45047</v>
      </c>
      <c r="F5092" s="12" t="s">
        <v>19235</v>
      </c>
      <c r="G5092" s="12">
        <f>IF(ISNUMBER(MATCH(C5092, FACT_ORDERS!C:C, 0)), 1, 0)</f>
        <v>1</v>
      </c>
      <c r="H5092" s="12">
        <f>COUNTIF(B:B,FACT_SEARCHES[[#This Row],[WD_PRODUCTS]])</f>
        <v>96</v>
      </c>
    </row>
    <row r="5093" spans="1:8" x14ac:dyDescent="0.3">
      <c r="A5093" s="12">
        <v>12091</v>
      </c>
      <c r="B5093" s="12">
        <v>293</v>
      </c>
      <c r="C5093" s="8">
        <v>10038</v>
      </c>
      <c r="D5093" s="12" t="s">
        <v>6760</v>
      </c>
      <c r="E5093" s="13">
        <v>45167</v>
      </c>
      <c r="F5093" s="12" t="s">
        <v>19236</v>
      </c>
      <c r="G5093" s="12">
        <f>IF(ISNUMBER(MATCH(C5093, FACT_ORDERS!C:C, 0)), 1, 0)</f>
        <v>1</v>
      </c>
      <c r="H5093" s="12">
        <f>COUNTIF(B:B,FACT_SEARCHES[[#This Row],[WD_PRODUCTS]])</f>
        <v>70</v>
      </c>
    </row>
    <row r="5094" spans="1:8" x14ac:dyDescent="0.3">
      <c r="A5094" s="12">
        <v>12092</v>
      </c>
      <c r="B5094" s="12">
        <v>229</v>
      </c>
      <c r="C5094" s="8">
        <v>10050</v>
      </c>
      <c r="D5094" s="12" t="s">
        <v>6761</v>
      </c>
      <c r="E5094" s="13">
        <v>45528</v>
      </c>
      <c r="F5094" s="12" t="s">
        <v>19237</v>
      </c>
      <c r="G5094" s="12">
        <f>IF(ISNUMBER(MATCH(C5094, FACT_ORDERS!C:C, 0)), 1, 0)</f>
        <v>0</v>
      </c>
      <c r="H5094" s="12">
        <f>COUNTIF(B:B,FACT_SEARCHES[[#This Row],[WD_PRODUCTS]])</f>
        <v>42</v>
      </c>
    </row>
    <row r="5095" spans="1:8" x14ac:dyDescent="0.3">
      <c r="A5095" s="12">
        <v>12093</v>
      </c>
      <c r="B5095" s="12">
        <v>244</v>
      </c>
      <c r="C5095" s="8">
        <v>10050</v>
      </c>
      <c r="D5095" s="12" t="s">
        <v>6762</v>
      </c>
      <c r="E5095" s="13">
        <v>45528</v>
      </c>
      <c r="F5095" s="12" t="s">
        <v>19238</v>
      </c>
      <c r="G5095" s="12">
        <f>IF(ISNUMBER(MATCH(C5095, FACT_ORDERS!C:C, 0)), 1, 0)</f>
        <v>0</v>
      </c>
      <c r="H5095" s="12">
        <f>COUNTIF(B:B,FACT_SEARCHES[[#This Row],[WD_PRODUCTS]])</f>
        <v>59</v>
      </c>
    </row>
    <row r="5096" spans="1:8" x14ac:dyDescent="0.3">
      <c r="A5096" s="12">
        <v>12094</v>
      </c>
      <c r="B5096" s="12">
        <v>230</v>
      </c>
      <c r="C5096" s="8">
        <v>10910</v>
      </c>
      <c r="D5096" s="12" t="s">
        <v>6763</v>
      </c>
      <c r="E5096" s="13">
        <v>43783</v>
      </c>
      <c r="F5096" s="12" t="s">
        <v>19239</v>
      </c>
      <c r="G5096" s="12">
        <f>IF(ISNUMBER(MATCH(C5096, FACT_ORDERS!C:C, 0)), 1, 0)</f>
        <v>1</v>
      </c>
      <c r="H5096" s="12">
        <f>COUNTIF(B:B,FACT_SEARCHES[[#This Row],[WD_PRODUCTS]])</f>
        <v>74</v>
      </c>
    </row>
    <row r="5097" spans="1:8" x14ac:dyDescent="0.3">
      <c r="A5097" s="12">
        <v>12095</v>
      </c>
      <c r="B5097" s="12">
        <v>200</v>
      </c>
      <c r="C5097" s="8">
        <v>10587</v>
      </c>
      <c r="D5097" s="12" t="s">
        <v>6764</v>
      </c>
      <c r="E5097" s="13">
        <v>45348</v>
      </c>
      <c r="F5097" s="12" t="s">
        <v>19240</v>
      </c>
      <c r="G5097" s="12">
        <f>IF(ISNUMBER(MATCH(C5097, FACT_ORDERS!C:C, 0)), 1, 0)</f>
        <v>1</v>
      </c>
      <c r="H5097" s="12">
        <f>COUNTIF(B:B,FACT_SEARCHES[[#This Row],[WD_PRODUCTS]])</f>
        <v>81</v>
      </c>
    </row>
    <row r="5098" spans="1:8" x14ac:dyDescent="0.3">
      <c r="A5098" s="12">
        <v>12096</v>
      </c>
      <c r="B5098" s="12">
        <v>237</v>
      </c>
      <c r="C5098" s="8">
        <v>10587</v>
      </c>
      <c r="D5098" s="12" t="s">
        <v>6765</v>
      </c>
      <c r="E5098" s="13">
        <v>45348</v>
      </c>
      <c r="F5098" s="12" t="s">
        <v>4301</v>
      </c>
      <c r="G5098" s="12">
        <f>IF(ISNUMBER(MATCH(C5098, FACT_ORDERS!C:C, 0)), 1, 0)</f>
        <v>1</v>
      </c>
      <c r="H5098" s="12">
        <f>COUNTIF(B:B,FACT_SEARCHES[[#This Row],[WD_PRODUCTS]])</f>
        <v>99</v>
      </c>
    </row>
    <row r="5099" spans="1:8" x14ac:dyDescent="0.3">
      <c r="A5099" s="12">
        <v>12097</v>
      </c>
      <c r="B5099" s="12">
        <v>239</v>
      </c>
      <c r="C5099" s="8">
        <v>10587</v>
      </c>
      <c r="D5099" s="12" t="s">
        <v>6766</v>
      </c>
      <c r="E5099" s="13">
        <v>45348</v>
      </c>
      <c r="F5099" s="12" t="s">
        <v>3894</v>
      </c>
      <c r="G5099" s="12">
        <f>IF(ISNUMBER(MATCH(C5099, FACT_ORDERS!C:C, 0)), 1, 0)</f>
        <v>1</v>
      </c>
      <c r="H5099" s="12">
        <f>COUNTIF(B:B,FACT_SEARCHES[[#This Row],[WD_PRODUCTS]])</f>
        <v>41</v>
      </c>
    </row>
    <row r="5100" spans="1:8" x14ac:dyDescent="0.3">
      <c r="A5100" s="12">
        <v>12098</v>
      </c>
      <c r="B5100" s="12">
        <v>248</v>
      </c>
      <c r="C5100" s="8">
        <v>10587</v>
      </c>
      <c r="D5100" s="12" t="s">
        <v>6767</v>
      </c>
      <c r="E5100" s="13">
        <v>45348</v>
      </c>
      <c r="F5100" s="12" t="s">
        <v>19241</v>
      </c>
      <c r="G5100" s="12">
        <f>IF(ISNUMBER(MATCH(C5100, FACT_ORDERS!C:C, 0)), 1, 0)</f>
        <v>1</v>
      </c>
      <c r="H5100" s="12">
        <f>COUNTIF(B:B,FACT_SEARCHES[[#This Row],[WD_PRODUCTS]])</f>
        <v>101</v>
      </c>
    </row>
    <row r="5101" spans="1:8" x14ac:dyDescent="0.3">
      <c r="A5101" s="12">
        <v>12099</v>
      </c>
      <c r="B5101" s="12">
        <v>267</v>
      </c>
      <c r="C5101" s="8">
        <v>10587</v>
      </c>
      <c r="D5101" s="12" t="s">
        <v>6768</v>
      </c>
      <c r="E5101" s="13">
        <v>45348</v>
      </c>
      <c r="F5101" s="12" t="s">
        <v>19242</v>
      </c>
      <c r="G5101" s="12">
        <f>IF(ISNUMBER(MATCH(C5101, FACT_ORDERS!C:C, 0)), 1, 0)</f>
        <v>1</v>
      </c>
      <c r="H5101" s="12">
        <f>COUNTIF(B:B,FACT_SEARCHES[[#This Row],[WD_PRODUCTS]])</f>
        <v>82</v>
      </c>
    </row>
    <row r="5102" spans="1:8" x14ac:dyDescent="0.3">
      <c r="A5102" s="12">
        <v>12100</v>
      </c>
      <c r="B5102" s="12">
        <v>211</v>
      </c>
      <c r="C5102" s="8">
        <v>10587</v>
      </c>
      <c r="D5102" s="12" t="s">
        <v>6769</v>
      </c>
      <c r="E5102" s="13">
        <v>45348</v>
      </c>
      <c r="F5102" s="12" t="s">
        <v>17782</v>
      </c>
      <c r="G5102" s="12">
        <f>IF(ISNUMBER(MATCH(C5102, FACT_ORDERS!C:C, 0)), 1, 0)</f>
        <v>1</v>
      </c>
      <c r="H5102" s="12">
        <f>COUNTIF(B:B,FACT_SEARCHES[[#This Row],[WD_PRODUCTS]])</f>
        <v>65</v>
      </c>
    </row>
    <row r="5103" spans="1:8" x14ac:dyDescent="0.3">
      <c r="A5103" s="12">
        <v>12101</v>
      </c>
      <c r="B5103" s="12">
        <v>254</v>
      </c>
      <c r="C5103" s="8">
        <v>10983</v>
      </c>
      <c r="D5103" s="12" t="s">
        <v>6770</v>
      </c>
      <c r="E5103" s="13">
        <v>45187</v>
      </c>
      <c r="F5103" s="12" t="s">
        <v>19243</v>
      </c>
      <c r="G5103" s="12">
        <f>IF(ISNUMBER(MATCH(C5103, FACT_ORDERS!C:C, 0)), 1, 0)</f>
        <v>1</v>
      </c>
      <c r="H5103" s="12">
        <f>COUNTIF(B:B,FACT_SEARCHES[[#This Row],[WD_PRODUCTS]])</f>
        <v>77</v>
      </c>
    </row>
    <row r="5104" spans="1:8" x14ac:dyDescent="0.3">
      <c r="A5104" s="12">
        <v>12102</v>
      </c>
      <c r="B5104" s="12">
        <v>269</v>
      </c>
      <c r="C5104" s="8">
        <v>10983</v>
      </c>
      <c r="D5104" s="12" t="s">
        <v>6771</v>
      </c>
      <c r="E5104" s="13">
        <v>45187</v>
      </c>
      <c r="F5104" s="12" t="s">
        <v>4354</v>
      </c>
      <c r="G5104" s="12">
        <f>IF(ISNUMBER(MATCH(C5104, FACT_ORDERS!C:C, 0)), 1, 0)</f>
        <v>1</v>
      </c>
      <c r="H5104" s="12">
        <f>COUNTIF(B:B,FACT_SEARCHES[[#This Row],[WD_PRODUCTS]])</f>
        <v>50</v>
      </c>
    </row>
    <row r="5105" spans="1:8" x14ac:dyDescent="0.3">
      <c r="A5105" s="12">
        <v>12103</v>
      </c>
      <c r="B5105" s="12">
        <v>224</v>
      </c>
      <c r="C5105" s="8">
        <v>10248</v>
      </c>
      <c r="D5105" s="12" t="s">
        <v>6772</v>
      </c>
      <c r="E5105" s="13">
        <v>45202</v>
      </c>
      <c r="F5105" s="12" t="s">
        <v>19244</v>
      </c>
      <c r="G5105" s="12">
        <f>IF(ISNUMBER(MATCH(C5105, FACT_ORDERS!C:C, 0)), 1, 0)</f>
        <v>1</v>
      </c>
      <c r="H5105" s="12">
        <f>COUNTIF(B:B,FACT_SEARCHES[[#This Row],[WD_PRODUCTS]])</f>
        <v>63</v>
      </c>
    </row>
    <row r="5106" spans="1:8" x14ac:dyDescent="0.3">
      <c r="A5106" s="12">
        <v>12104</v>
      </c>
      <c r="B5106" s="12">
        <v>210</v>
      </c>
      <c r="C5106" s="8">
        <v>10248</v>
      </c>
      <c r="D5106" s="12" t="s">
        <v>6773</v>
      </c>
      <c r="E5106" s="13">
        <v>45202</v>
      </c>
      <c r="F5106" s="12" t="s">
        <v>19245</v>
      </c>
      <c r="G5106" s="12">
        <f>IF(ISNUMBER(MATCH(C5106, FACT_ORDERS!C:C, 0)), 1, 0)</f>
        <v>1</v>
      </c>
      <c r="H5106" s="12">
        <f>COUNTIF(B:B,FACT_SEARCHES[[#This Row],[WD_PRODUCTS]])</f>
        <v>77</v>
      </c>
    </row>
    <row r="5107" spans="1:8" x14ac:dyDescent="0.3">
      <c r="A5107" s="12">
        <v>12105</v>
      </c>
      <c r="B5107" s="12">
        <v>266</v>
      </c>
      <c r="C5107" s="8">
        <v>10322</v>
      </c>
      <c r="D5107" s="12" t="s">
        <v>6774</v>
      </c>
      <c r="E5107" s="13">
        <v>44481</v>
      </c>
      <c r="F5107" s="12" t="s">
        <v>19246</v>
      </c>
      <c r="G5107" s="12">
        <f>IF(ISNUMBER(MATCH(C5107, FACT_ORDERS!C:C, 0)), 1, 0)</f>
        <v>0</v>
      </c>
      <c r="H5107" s="12">
        <f>COUNTIF(B:B,FACT_SEARCHES[[#This Row],[WD_PRODUCTS]])</f>
        <v>94</v>
      </c>
    </row>
    <row r="5108" spans="1:8" x14ac:dyDescent="0.3">
      <c r="A5108" s="12">
        <v>12106</v>
      </c>
      <c r="B5108" s="12">
        <v>218</v>
      </c>
      <c r="C5108" s="8">
        <v>10147</v>
      </c>
      <c r="D5108" s="12" t="s">
        <v>6775</v>
      </c>
      <c r="E5108" s="13">
        <v>44752</v>
      </c>
      <c r="F5108" s="12" t="s">
        <v>19247</v>
      </c>
      <c r="G5108" s="12">
        <f>IF(ISNUMBER(MATCH(C5108, FACT_ORDERS!C:C, 0)), 1, 0)</f>
        <v>1</v>
      </c>
      <c r="H5108" s="12">
        <f>COUNTIF(B:B,FACT_SEARCHES[[#This Row],[WD_PRODUCTS]])</f>
        <v>39</v>
      </c>
    </row>
    <row r="5109" spans="1:8" x14ac:dyDescent="0.3">
      <c r="A5109" s="12">
        <v>12107</v>
      </c>
      <c r="B5109" s="12">
        <v>284</v>
      </c>
      <c r="C5109" s="8">
        <v>10147</v>
      </c>
      <c r="D5109" s="12" t="s">
        <v>6776</v>
      </c>
      <c r="E5109" s="13">
        <v>44752</v>
      </c>
      <c r="F5109" s="12" t="s">
        <v>19248</v>
      </c>
      <c r="G5109" s="12">
        <f>IF(ISNUMBER(MATCH(C5109, FACT_ORDERS!C:C, 0)), 1, 0)</f>
        <v>1</v>
      </c>
      <c r="H5109" s="12">
        <f>COUNTIF(B:B,FACT_SEARCHES[[#This Row],[WD_PRODUCTS]])</f>
        <v>97</v>
      </c>
    </row>
    <row r="5110" spans="1:8" x14ac:dyDescent="0.3">
      <c r="A5110" s="12">
        <v>12108</v>
      </c>
      <c r="B5110" s="12">
        <v>293</v>
      </c>
      <c r="C5110" s="8">
        <v>10038</v>
      </c>
      <c r="D5110" s="12" t="s">
        <v>6777</v>
      </c>
      <c r="E5110" s="13">
        <v>44929</v>
      </c>
      <c r="F5110" s="12" t="s">
        <v>18588</v>
      </c>
      <c r="G5110" s="12">
        <f>IF(ISNUMBER(MATCH(C5110, FACT_ORDERS!C:C, 0)), 1, 0)</f>
        <v>1</v>
      </c>
      <c r="H5110" s="12">
        <f>COUNTIF(B:B,FACT_SEARCHES[[#This Row],[WD_PRODUCTS]])</f>
        <v>70</v>
      </c>
    </row>
    <row r="5111" spans="1:8" x14ac:dyDescent="0.3">
      <c r="A5111" s="12">
        <v>12109</v>
      </c>
      <c r="B5111" s="12">
        <v>211</v>
      </c>
      <c r="C5111" s="8">
        <v>10153</v>
      </c>
      <c r="D5111" s="12" t="s">
        <v>6778</v>
      </c>
      <c r="E5111" s="13">
        <v>44205</v>
      </c>
      <c r="F5111" s="12" t="s">
        <v>19249</v>
      </c>
      <c r="G5111" s="12">
        <f>IF(ISNUMBER(MATCH(C5111, FACT_ORDERS!C:C, 0)), 1, 0)</f>
        <v>1</v>
      </c>
      <c r="H5111" s="12">
        <f>COUNTIF(B:B,FACT_SEARCHES[[#This Row],[WD_PRODUCTS]])</f>
        <v>65</v>
      </c>
    </row>
    <row r="5112" spans="1:8" x14ac:dyDescent="0.3">
      <c r="A5112" s="12">
        <v>12110</v>
      </c>
      <c r="B5112" s="12">
        <v>285</v>
      </c>
      <c r="C5112" s="8">
        <v>10153</v>
      </c>
      <c r="D5112" s="12" t="s">
        <v>6779</v>
      </c>
      <c r="E5112" s="13">
        <v>44205</v>
      </c>
      <c r="F5112" s="12" t="s">
        <v>3828</v>
      </c>
      <c r="G5112" s="12">
        <f>IF(ISNUMBER(MATCH(C5112, FACT_ORDERS!C:C, 0)), 1, 0)</f>
        <v>1</v>
      </c>
      <c r="H5112" s="12">
        <f>COUNTIF(B:B,FACT_SEARCHES[[#This Row],[WD_PRODUCTS]])</f>
        <v>56</v>
      </c>
    </row>
    <row r="5113" spans="1:8" x14ac:dyDescent="0.3">
      <c r="A5113" s="12">
        <v>12111</v>
      </c>
      <c r="B5113" s="12">
        <v>234</v>
      </c>
      <c r="C5113" s="8">
        <v>10073</v>
      </c>
      <c r="D5113" s="12" t="s">
        <v>6780</v>
      </c>
      <c r="E5113" s="13">
        <v>44740</v>
      </c>
      <c r="F5113" s="12" t="s">
        <v>19250</v>
      </c>
      <c r="G5113" s="12">
        <f>IF(ISNUMBER(MATCH(C5113, FACT_ORDERS!C:C, 0)), 1, 0)</f>
        <v>1</v>
      </c>
      <c r="H5113" s="12">
        <f>COUNTIF(B:B,FACT_SEARCHES[[#This Row],[WD_PRODUCTS]])</f>
        <v>77</v>
      </c>
    </row>
    <row r="5114" spans="1:8" x14ac:dyDescent="0.3">
      <c r="A5114" s="12">
        <v>12112</v>
      </c>
      <c r="B5114" s="12">
        <v>204</v>
      </c>
      <c r="C5114" s="8">
        <v>10073</v>
      </c>
      <c r="D5114" s="12" t="s">
        <v>6781</v>
      </c>
      <c r="E5114" s="13">
        <v>44740</v>
      </c>
      <c r="F5114" s="12" t="s">
        <v>19251</v>
      </c>
      <c r="G5114" s="12">
        <f>IF(ISNUMBER(MATCH(C5114, FACT_ORDERS!C:C, 0)), 1, 0)</f>
        <v>1</v>
      </c>
      <c r="H5114" s="12">
        <f>COUNTIF(B:B,FACT_SEARCHES[[#This Row],[WD_PRODUCTS]])</f>
        <v>139</v>
      </c>
    </row>
    <row r="5115" spans="1:8" x14ac:dyDescent="0.3">
      <c r="A5115" s="12">
        <v>12113</v>
      </c>
      <c r="B5115" s="12">
        <v>273</v>
      </c>
      <c r="C5115" s="8">
        <v>10073</v>
      </c>
      <c r="D5115" s="12" t="s">
        <v>6782</v>
      </c>
      <c r="E5115" s="13">
        <v>44740</v>
      </c>
      <c r="F5115" s="12" t="s">
        <v>19252</v>
      </c>
      <c r="G5115" s="12">
        <f>IF(ISNUMBER(MATCH(C5115, FACT_ORDERS!C:C, 0)), 1, 0)</f>
        <v>1</v>
      </c>
      <c r="H5115" s="12">
        <f>COUNTIF(B:B,FACT_SEARCHES[[#This Row],[WD_PRODUCTS]])</f>
        <v>73</v>
      </c>
    </row>
    <row r="5116" spans="1:8" x14ac:dyDescent="0.3">
      <c r="A5116" s="12">
        <v>12114</v>
      </c>
      <c r="B5116" s="12">
        <v>268</v>
      </c>
      <c r="C5116" s="8">
        <v>10072</v>
      </c>
      <c r="D5116" s="12" t="s">
        <v>6783</v>
      </c>
      <c r="E5116" s="13">
        <v>45197</v>
      </c>
      <c r="F5116" s="12" t="s">
        <v>19253</v>
      </c>
      <c r="G5116" s="12">
        <f>IF(ISNUMBER(MATCH(C5116, FACT_ORDERS!C:C, 0)), 1, 0)</f>
        <v>0</v>
      </c>
      <c r="H5116" s="12">
        <f>COUNTIF(B:B,FACT_SEARCHES[[#This Row],[WD_PRODUCTS]])</f>
        <v>78</v>
      </c>
    </row>
    <row r="5117" spans="1:8" x14ac:dyDescent="0.3">
      <c r="A5117" s="12">
        <v>12115</v>
      </c>
      <c r="B5117" s="12">
        <v>217</v>
      </c>
      <c r="C5117" s="8">
        <v>10072</v>
      </c>
      <c r="D5117" s="12" t="s">
        <v>6784</v>
      </c>
      <c r="E5117" s="13">
        <v>45197</v>
      </c>
      <c r="F5117" s="12" t="s">
        <v>19254</v>
      </c>
      <c r="G5117" s="12">
        <f>IF(ISNUMBER(MATCH(C5117, FACT_ORDERS!C:C, 0)), 1, 0)</f>
        <v>0</v>
      </c>
      <c r="H5117" s="12">
        <f>COUNTIF(B:B,FACT_SEARCHES[[#This Row],[WD_PRODUCTS]])</f>
        <v>49</v>
      </c>
    </row>
    <row r="5118" spans="1:8" x14ac:dyDescent="0.3">
      <c r="A5118" s="12">
        <v>12116</v>
      </c>
      <c r="B5118" s="12">
        <v>251</v>
      </c>
      <c r="C5118" s="8">
        <v>10668</v>
      </c>
      <c r="D5118" s="12" t="s">
        <v>6785</v>
      </c>
      <c r="E5118" s="13">
        <v>45389</v>
      </c>
      <c r="F5118" s="12" t="s">
        <v>19255</v>
      </c>
      <c r="G5118" s="12">
        <f>IF(ISNUMBER(MATCH(C5118, FACT_ORDERS!C:C, 0)), 1, 0)</f>
        <v>1</v>
      </c>
      <c r="H5118" s="12">
        <f>COUNTIF(B:B,FACT_SEARCHES[[#This Row],[WD_PRODUCTS]])</f>
        <v>67</v>
      </c>
    </row>
    <row r="5119" spans="1:8" x14ac:dyDescent="0.3">
      <c r="A5119" s="12">
        <v>12117</v>
      </c>
      <c r="B5119" s="12">
        <v>207</v>
      </c>
      <c r="C5119" s="8">
        <v>10668</v>
      </c>
      <c r="D5119" s="12" t="s">
        <v>6786</v>
      </c>
      <c r="E5119" s="13">
        <v>45389</v>
      </c>
      <c r="F5119" s="12" t="s">
        <v>19256</v>
      </c>
      <c r="G5119" s="12">
        <f>IF(ISNUMBER(MATCH(C5119, FACT_ORDERS!C:C, 0)), 1, 0)</f>
        <v>1</v>
      </c>
      <c r="H5119" s="12">
        <f>COUNTIF(B:B,FACT_SEARCHES[[#This Row],[WD_PRODUCTS]])</f>
        <v>47</v>
      </c>
    </row>
    <row r="5120" spans="1:8" x14ac:dyDescent="0.3">
      <c r="A5120" s="12">
        <v>12118</v>
      </c>
      <c r="B5120" s="12">
        <v>226</v>
      </c>
      <c r="C5120" s="8">
        <v>10668</v>
      </c>
      <c r="D5120" s="12" t="s">
        <v>6787</v>
      </c>
      <c r="E5120" s="13">
        <v>45389</v>
      </c>
      <c r="F5120" s="12" t="s">
        <v>19257</v>
      </c>
      <c r="G5120" s="12">
        <f>IF(ISNUMBER(MATCH(C5120, FACT_ORDERS!C:C, 0)), 1, 0)</f>
        <v>1</v>
      </c>
      <c r="H5120" s="12">
        <f>COUNTIF(B:B,FACT_SEARCHES[[#This Row],[WD_PRODUCTS]])</f>
        <v>56</v>
      </c>
    </row>
    <row r="5121" spans="1:8" x14ac:dyDescent="0.3">
      <c r="A5121" s="12">
        <v>12119</v>
      </c>
      <c r="B5121" s="12">
        <v>295</v>
      </c>
      <c r="C5121" s="8">
        <v>10668</v>
      </c>
      <c r="D5121" s="12" t="s">
        <v>6788</v>
      </c>
      <c r="E5121" s="13">
        <v>45389</v>
      </c>
      <c r="F5121" s="12" t="s">
        <v>19258</v>
      </c>
      <c r="G5121" s="12">
        <f>IF(ISNUMBER(MATCH(C5121, FACT_ORDERS!C:C, 0)), 1, 0)</f>
        <v>1</v>
      </c>
      <c r="H5121" s="12">
        <f>COUNTIF(B:B,FACT_SEARCHES[[#This Row],[WD_PRODUCTS]])</f>
        <v>72</v>
      </c>
    </row>
    <row r="5122" spans="1:8" x14ac:dyDescent="0.3">
      <c r="A5122" s="12">
        <v>12120</v>
      </c>
      <c r="B5122" s="12">
        <v>250</v>
      </c>
      <c r="C5122" s="8">
        <v>10332</v>
      </c>
      <c r="D5122" s="12" t="s">
        <v>6789</v>
      </c>
      <c r="E5122" s="13">
        <v>44981</v>
      </c>
      <c r="F5122" s="12" t="s">
        <v>19259</v>
      </c>
      <c r="G5122" s="12">
        <f>IF(ISNUMBER(MATCH(C5122, FACT_ORDERS!C:C, 0)), 1, 0)</f>
        <v>0</v>
      </c>
      <c r="H5122" s="12">
        <f>COUNTIF(B:B,FACT_SEARCHES[[#This Row],[WD_PRODUCTS]])</f>
        <v>65</v>
      </c>
    </row>
    <row r="5123" spans="1:8" x14ac:dyDescent="0.3">
      <c r="A5123" s="12">
        <v>12121</v>
      </c>
      <c r="B5123" s="12">
        <v>240</v>
      </c>
      <c r="C5123" s="8">
        <v>10384</v>
      </c>
      <c r="D5123" s="12" t="s">
        <v>6790</v>
      </c>
      <c r="E5123" s="13">
        <v>44909</v>
      </c>
      <c r="F5123" s="12" t="s">
        <v>19260</v>
      </c>
      <c r="G5123" s="12">
        <f>IF(ISNUMBER(MATCH(C5123, FACT_ORDERS!C:C, 0)), 1, 0)</f>
        <v>1</v>
      </c>
      <c r="H5123" s="12">
        <f>COUNTIF(B:B,FACT_SEARCHES[[#This Row],[WD_PRODUCTS]])</f>
        <v>51</v>
      </c>
    </row>
    <row r="5124" spans="1:8" x14ac:dyDescent="0.3">
      <c r="A5124" s="12">
        <v>12122</v>
      </c>
      <c r="B5124" s="12">
        <v>231</v>
      </c>
      <c r="C5124" s="8">
        <v>10384</v>
      </c>
      <c r="D5124" s="12" t="s">
        <v>6791</v>
      </c>
      <c r="E5124" s="13">
        <v>44909</v>
      </c>
      <c r="F5124" s="12" t="s">
        <v>19261</v>
      </c>
      <c r="G5124" s="12">
        <f>IF(ISNUMBER(MATCH(C5124, FACT_ORDERS!C:C, 0)), 1, 0)</f>
        <v>1</v>
      </c>
      <c r="H5124" s="12">
        <f>COUNTIF(B:B,FACT_SEARCHES[[#This Row],[WD_PRODUCTS]])</f>
        <v>58</v>
      </c>
    </row>
    <row r="5125" spans="1:8" x14ac:dyDescent="0.3">
      <c r="A5125" s="12">
        <v>12123</v>
      </c>
      <c r="B5125" s="12">
        <v>228</v>
      </c>
      <c r="C5125" s="8">
        <v>10384</v>
      </c>
      <c r="D5125" s="12" t="s">
        <v>6792</v>
      </c>
      <c r="E5125" s="13">
        <v>44909</v>
      </c>
      <c r="F5125" s="12" t="s">
        <v>19262</v>
      </c>
      <c r="G5125" s="12">
        <f>IF(ISNUMBER(MATCH(C5125, FACT_ORDERS!C:C, 0)), 1, 0)</f>
        <v>1</v>
      </c>
      <c r="H5125" s="12">
        <f>COUNTIF(B:B,FACT_SEARCHES[[#This Row],[WD_PRODUCTS]])</f>
        <v>79</v>
      </c>
    </row>
    <row r="5126" spans="1:8" x14ac:dyDescent="0.3">
      <c r="A5126" s="12">
        <v>12124</v>
      </c>
      <c r="B5126" s="12">
        <v>242</v>
      </c>
      <c r="C5126" s="8">
        <v>10241</v>
      </c>
      <c r="D5126" s="12" t="s">
        <v>6793</v>
      </c>
      <c r="E5126" s="13">
        <v>45044</v>
      </c>
      <c r="F5126" s="12" t="s">
        <v>19263</v>
      </c>
      <c r="G5126" s="12">
        <f>IF(ISNUMBER(MATCH(C5126, FACT_ORDERS!C:C, 0)), 1, 0)</f>
        <v>0</v>
      </c>
      <c r="H5126" s="12">
        <f>COUNTIF(B:B,FACT_SEARCHES[[#This Row],[WD_PRODUCTS]])</f>
        <v>76</v>
      </c>
    </row>
    <row r="5127" spans="1:8" x14ac:dyDescent="0.3">
      <c r="A5127" s="12">
        <v>12125</v>
      </c>
      <c r="B5127" s="12">
        <v>263</v>
      </c>
      <c r="C5127" s="8">
        <v>10241</v>
      </c>
      <c r="D5127" s="12" t="s">
        <v>6794</v>
      </c>
      <c r="E5127" s="13">
        <v>45044</v>
      </c>
      <c r="F5127" s="12" t="s">
        <v>19264</v>
      </c>
      <c r="G5127" s="12">
        <f>IF(ISNUMBER(MATCH(C5127, FACT_ORDERS!C:C, 0)), 1, 0)</f>
        <v>0</v>
      </c>
      <c r="H5127" s="12">
        <f>COUNTIF(B:B,FACT_SEARCHES[[#This Row],[WD_PRODUCTS]])</f>
        <v>108</v>
      </c>
    </row>
    <row r="5128" spans="1:8" x14ac:dyDescent="0.3">
      <c r="A5128" s="12">
        <v>12126</v>
      </c>
      <c r="B5128" s="12">
        <v>287</v>
      </c>
      <c r="C5128" s="8">
        <v>10241</v>
      </c>
      <c r="D5128" s="12" t="s">
        <v>6795</v>
      </c>
      <c r="E5128" s="13">
        <v>45044</v>
      </c>
      <c r="F5128" s="12" t="s">
        <v>19265</v>
      </c>
      <c r="G5128" s="12">
        <f>IF(ISNUMBER(MATCH(C5128, FACT_ORDERS!C:C, 0)), 1, 0)</f>
        <v>0</v>
      </c>
      <c r="H5128" s="12">
        <f>COUNTIF(B:B,FACT_SEARCHES[[#This Row],[WD_PRODUCTS]])</f>
        <v>59</v>
      </c>
    </row>
    <row r="5129" spans="1:8" x14ac:dyDescent="0.3">
      <c r="A5129" s="12">
        <v>12127</v>
      </c>
      <c r="B5129" s="12">
        <v>228</v>
      </c>
      <c r="C5129" s="8">
        <v>10241</v>
      </c>
      <c r="D5129" s="12" t="s">
        <v>6796</v>
      </c>
      <c r="E5129" s="13">
        <v>45044</v>
      </c>
      <c r="F5129" s="12" t="s">
        <v>19266</v>
      </c>
      <c r="G5129" s="12">
        <f>IF(ISNUMBER(MATCH(C5129, FACT_ORDERS!C:C, 0)), 1, 0)</f>
        <v>0</v>
      </c>
      <c r="H5129" s="12">
        <f>COUNTIF(B:B,FACT_SEARCHES[[#This Row],[WD_PRODUCTS]])</f>
        <v>79</v>
      </c>
    </row>
    <row r="5130" spans="1:8" x14ac:dyDescent="0.3">
      <c r="A5130" s="12">
        <v>12128</v>
      </c>
      <c r="B5130" s="12">
        <v>217</v>
      </c>
      <c r="C5130" s="8">
        <v>10964</v>
      </c>
      <c r="D5130" s="12" t="s">
        <v>6797</v>
      </c>
      <c r="E5130" s="13">
        <v>45138</v>
      </c>
      <c r="F5130" s="12" t="s">
        <v>19267</v>
      </c>
      <c r="G5130" s="12">
        <f>IF(ISNUMBER(MATCH(C5130, FACT_ORDERS!C:C, 0)), 1, 0)</f>
        <v>0</v>
      </c>
      <c r="H5130" s="12">
        <f>COUNTIF(B:B,FACT_SEARCHES[[#This Row],[WD_PRODUCTS]])</f>
        <v>49</v>
      </c>
    </row>
    <row r="5131" spans="1:8" x14ac:dyDescent="0.3">
      <c r="A5131" s="12">
        <v>12129</v>
      </c>
      <c r="B5131" s="12">
        <v>248</v>
      </c>
      <c r="C5131" s="8">
        <v>10964</v>
      </c>
      <c r="D5131" s="12" t="s">
        <v>6798</v>
      </c>
      <c r="E5131" s="13">
        <v>45138</v>
      </c>
      <c r="F5131" s="12" t="s">
        <v>19268</v>
      </c>
      <c r="G5131" s="12">
        <f>IF(ISNUMBER(MATCH(C5131, FACT_ORDERS!C:C, 0)), 1, 0)</f>
        <v>0</v>
      </c>
      <c r="H5131" s="12">
        <f>COUNTIF(B:B,FACT_SEARCHES[[#This Row],[WD_PRODUCTS]])</f>
        <v>101</v>
      </c>
    </row>
    <row r="5132" spans="1:8" x14ac:dyDescent="0.3">
      <c r="A5132" s="12">
        <v>12130</v>
      </c>
      <c r="B5132" s="12">
        <v>228</v>
      </c>
      <c r="C5132" s="8">
        <v>10964</v>
      </c>
      <c r="D5132" s="12" t="s">
        <v>6799</v>
      </c>
      <c r="E5132" s="13">
        <v>45138</v>
      </c>
      <c r="F5132" s="12" t="s">
        <v>15989</v>
      </c>
      <c r="G5132" s="12">
        <f>IF(ISNUMBER(MATCH(C5132, FACT_ORDERS!C:C, 0)), 1, 0)</f>
        <v>0</v>
      </c>
      <c r="H5132" s="12">
        <f>COUNTIF(B:B,FACT_SEARCHES[[#This Row],[WD_PRODUCTS]])</f>
        <v>79</v>
      </c>
    </row>
    <row r="5133" spans="1:8" x14ac:dyDescent="0.3">
      <c r="A5133" s="12">
        <v>12131</v>
      </c>
      <c r="B5133" s="12">
        <v>201</v>
      </c>
      <c r="C5133" s="8">
        <v>10203</v>
      </c>
      <c r="D5133" s="12" t="s">
        <v>6800</v>
      </c>
      <c r="E5133" s="13">
        <v>45380</v>
      </c>
      <c r="F5133" s="12" t="s">
        <v>19269</v>
      </c>
      <c r="G5133" s="12">
        <f>IF(ISNUMBER(MATCH(C5133, FACT_ORDERS!C:C, 0)), 1, 0)</f>
        <v>0</v>
      </c>
      <c r="H5133" s="12">
        <f>COUNTIF(B:B,FACT_SEARCHES[[#This Row],[WD_PRODUCTS]])</f>
        <v>65</v>
      </c>
    </row>
    <row r="5134" spans="1:8" x14ac:dyDescent="0.3">
      <c r="A5134" s="12">
        <v>12132</v>
      </c>
      <c r="B5134" s="12">
        <v>275</v>
      </c>
      <c r="C5134" s="8">
        <v>10516</v>
      </c>
      <c r="D5134" s="12" t="s">
        <v>6801</v>
      </c>
      <c r="E5134" s="13">
        <v>44710</v>
      </c>
      <c r="F5134" s="12" t="s">
        <v>19270</v>
      </c>
      <c r="G5134" s="12">
        <f>IF(ISNUMBER(MATCH(C5134, FACT_ORDERS!C:C, 0)), 1, 0)</f>
        <v>1</v>
      </c>
      <c r="H5134" s="12">
        <f>COUNTIF(B:B,FACT_SEARCHES[[#This Row],[WD_PRODUCTS]])</f>
        <v>70</v>
      </c>
    </row>
    <row r="5135" spans="1:8" x14ac:dyDescent="0.3">
      <c r="A5135" s="12">
        <v>12133</v>
      </c>
      <c r="B5135" s="12">
        <v>225</v>
      </c>
      <c r="C5135" s="8">
        <v>10516</v>
      </c>
      <c r="D5135" s="12" t="s">
        <v>6802</v>
      </c>
      <c r="E5135" s="13">
        <v>44710</v>
      </c>
      <c r="F5135" s="12" t="s">
        <v>19271</v>
      </c>
      <c r="G5135" s="12">
        <f>IF(ISNUMBER(MATCH(C5135, FACT_ORDERS!C:C, 0)), 1, 0)</f>
        <v>1</v>
      </c>
      <c r="H5135" s="12">
        <f>COUNTIF(B:B,FACT_SEARCHES[[#This Row],[WD_PRODUCTS]])</f>
        <v>74</v>
      </c>
    </row>
    <row r="5136" spans="1:8" x14ac:dyDescent="0.3">
      <c r="A5136" s="12">
        <v>12134</v>
      </c>
      <c r="B5136" s="12">
        <v>299</v>
      </c>
      <c r="C5136" s="8">
        <v>10516</v>
      </c>
      <c r="D5136" s="12" t="s">
        <v>6803</v>
      </c>
      <c r="E5136" s="13">
        <v>44710</v>
      </c>
      <c r="F5136" s="12" t="s">
        <v>19272</v>
      </c>
      <c r="G5136" s="12">
        <f>IF(ISNUMBER(MATCH(C5136, FACT_ORDERS!C:C, 0)), 1, 0)</f>
        <v>1</v>
      </c>
      <c r="H5136" s="12">
        <f>COUNTIF(B:B,FACT_SEARCHES[[#This Row],[WD_PRODUCTS]])</f>
        <v>125</v>
      </c>
    </row>
    <row r="5137" spans="1:8" x14ac:dyDescent="0.3">
      <c r="A5137" s="12">
        <v>12135</v>
      </c>
      <c r="B5137" s="12">
        <v>238</v>
      </c>
      <c r="C5137" s="8">
        <v>10080</v>
      </c>
      <c r="D5137" s="12" t="s">
        <v>6804</v>
      </c>
      <c r="E5137" s="13">
        <v>44938</v>
      </c>
      <c r="F5137" s="12" t="s">
        <v>19273</v>
      </c>
      <c r="G5137" s="12">
        <f>IF(ISNUMBER(MATCH(C5137, FACT_ORDERS!C:C, 0)), 1, 0)</f>
        <v>0</v>
      </c>
      <c r="H5137" s="12">
        <f>COUNTIF(B:B,FACT_SEARCHES[[#This Row],[WD_PRODUCTS]])</f>
        <v>57</v>
      </c>
    </row>
    <row r="5138" spans="1:8" x14ac:dyDescent="0.3">
      <c r="A5138" s="12">
        <v>12136</v>
      </c>
      <c r="B5138" s="12">
        <v>251</v>
      </c>
      <c r="C5138" s="8">
        <v>10929</v>
      </c>
      <c r="D5138" s="12" t="s">
        <v>6805</v>
      </c>
      <c r="E5138" s="13">
        <v>45471</v>
      </c>
      <c r="F5138" s="12" t="s">
        <v>19274</v>
      </c>
      <c r="G5138" s="12">
        <f>IF(ISNUMBER(MATCH(C5138, FACT_ORDERS!C:C, 0)), 1, 0)</f>
        <v>0</v>
      </c>
      <c r="H5138" s="12">
        <f>COUNTIF(B:B,FACT_SEARCHES[[#This Row],[WD_PRODUCTS]])</f>
        <v>67</v>
      </c>
    </row>
    <row r="5139" spans="1:8" x14ac:dyDescent="0.3">
      <c r="A5139" s="12">
        <v>12137</v>
      </c>
      <c r="B5139" s="12">
        <v>209</v>
      </c>
      <c r="C5139" s="8">
        <v>10929</v>
      </c>
      <c r="D5139" s="12" t="s">
        <v>6806</v>
      </c>
      <c r="E5139" s="13">
        <v>45471</v>
      </c>
      <c r="F5139" s="12" t="s">
        <v>4074</v>
      </c>
      <c r="G5139" s="12">
        <f>IF(ISNUMBER(MATCH(C5139, FACT_ORDERS!C:C, 0)), 1, 0)</f>
        <v>0</v>
      </c>
      <c r="H5139" s="12">
        <f>COUNTIF(B:B,FACT_SEARCHES[[#This Row],[WD_PRODUCTS]])</f>
        <v>91</v>
      </c>
    </row>
    <row r="5140" spans="1:8" x14ac:dyDescent="0.3">
      <c r="A5140" s="12">
        <v>12138</v>
      </c>
      <c r="B5140" s="12">
        <v>256</v>
      </c>
      <c r="C5140" s="8">
        <v>10929</v>
      </c>
      <c r="D5140" s="12" t="s">
        <v>6807</v>
      </c>
      <c r="E5140" s="13">
        <v>45471</v>
      </c>
      <c r="F5140" s="12" t="s">
        <v>19275</v>
      </c>
      <c r="G5140" s="12">
        <f>IF(ISNUMBER(MATCH(C5140, FACT_ORDERS!C:C, 0)), 1, 0)</f>
        <v>0</v>
      </c>
      <c r="H5140" s="12">
        <f>COUNTIF(B:B,FACT_SEARCHES[[#This Row],[WD_PRODUCTS]])</f>
        <v>63</v>
      </c>
    </row>
    <row r="5141" spans="1:8" x14ac:dyDescent="0.3">
      <c r="A5141" s="12">
        <v>12139</v>
      </c>
      <c r="B5141" s="12">
        <v>266</v>
      </c>
      <c r="C5141" s="8">
        <v>10681</v>
      </c>
      <c r="D5141" s="12" t="s">
        <v>6808</v>
      </c>
      <c r="E5141" s="13">
        <v>44243</v>
      </c>
      <c r="F5141" s="12" t="s">
        <v>3533</v>
      </c>
      <c r="G5141" s="12">
        <f>IF(ISNUMBER(MATCH(C5141, FACT_ORDERS!C:C, 0)), 1, 0)</f>
        <v>0</v>
      </c>
      <c r="H5141" s="12">
        <f>COUNTIF(B:B,FACT_SEARCHES[[#This Row],[WD_PRODUCTS]])</f>
        <v>94</v>
      </c>
    </row>
    <row r="5142" spans="1:8" x14ac:dyDescent="0.3">
      <c r="A5142" s="12">
        <v>12140</v>
      </c>
      <c r="B5142" s="12">
        <v>251</v>
      </c>
      <c r="C5142" s="8">
        <v>10681</v>
      </c>
      <c r="D5142" s="12" t="s">
        <v>6809</v>
      </c>
      <c r="E5142" s="13">
        <v>44243</v>
      </c>
      <c r="F5142" s="12" t="s">
        <v>3327</v>
      </c>
      <c r="G5142" s="12">
        <f>IF(ISNUMBER(MATCH(C5142, FACT_ORDERS!C:C, 0)), 1, 0)</f>
        <v>0</v>
      </c>
      <c r="H5142" s="12">
        <f>COUNTIF(B:B,FACT_SEARCHES[[#This Row],[WD_PRODUCTS]])</f>
        <v>67</v>
      </c>
    </row>
    <row r="5143" spans="1:8" x14ac:dyDescent="0.3">
      <c r="A5143" s="12">
        <v>12141</v>
      </c>
      <c r="B5143" s="12">
        <v>298</v>
      </c>
      <c r="C5143" s="8">
        <v>10681</v>
      </c>
      <c r="D5143" s="12" t="s">
        <v>6810</v>
      </c>
      <c r="E5143" s="13">
        <v>44243</v>
      </c>
      <c r="F5143" s="12" t="s">
        <v>19276</v>
      </c>
      <c r="G5143" s="12">
        <f>IF(ISNUMBER(MATCH(C5143, FACT_ORDERS!C:C, 0)), 1, 0)</f>
        <v>0</v>
      </c>
      <c r="H5143" s="12">
        <f>COUNTIF(B:B,FACT_SEARCHES[[#This Row],[WD_PRODUCTS]])</f>
        <v>79</v>
      </c>
    </row>
    <row r="5144" spans="1:8" x14ac:dyDescent="0.3">
      <c r="A5144" s="12">
        <v>12142</v>
      </c>
      <c r="B5144" s="12">
        <v>207</v>
      </c>
      <c r="C5144" s="8">
        <v>10117</v>
      </c>
      <c r="D5144" s="12" t="s">
        <v>6811</v>
      </c>
      <c r="E5144" s="13">
        <v>43953</v>
      </c>
      <c r="F5144" s="12" t="s">
        <v>19277</v>
      </c>
      <c r="G5144" s="12">
        <f>IF(ISNUMBER(MATCH(C5144, FACT_ORDERS!C:C, 0)), 1, 0)</f>
        <v>1</v>
      </c>
      <c r="H5144" s="12">
        <f>COUNTIF(B:B,FACT_SEARCHES[[#This Row],[WD_PRODUCTS]])</f>
        <v>47</v>
      </c>
    </row>
    <row r="5145" spans="1:8" x14ac:dyDescent="0.3">
      <c r="A5145" s="12">
        <v>12143</v>
      </c>
      <c r="B5145" s="12">
        <v>287</v>
      </c>
      <c r="C5145" s="8">
        <v>10356</v>
      </c>
      <c r="D5145" s="12" t="s">
        <v>6812</v>
      </c>
      <c r="E5145" s="13">
        <v>45416</v>
      </c>
      <c r="F5145" s="12" t="s">
        <v>19278</v>
      </c>
      <c r="G5145" s="12">
        <f>IF(ISNUMBER(MATCH(C5145, FACT_ORDERS!C:C, 0)), 1, 0)</f>
        <v>1</v>
      </c>
      <c r="H5145" s="12">
        <f>COUNTIF(B:B,FACT_SEARCHES[[#This Row],[WD_PRODUCTS]])</f>
        <v>59</v>
      </c>
    </row>
    <row r="5146" spans="1:8" x14ac:dyDescent="0.3">
      <c r="A5146" s="12">
        <v>12144</v>
      </c>
      <c r="B5146" s="12">
        <v>243</v>
      </c>
      <c r="C5146" s="8">
        <v>10356</v>
      </c>
      <c r="D5146" s="12" t="s">
        <v>6813</v>
      </c>
      <c r="E5146" s="13">
        <v>45416</v>
      </c>
      <c r="F5146" s="12" t="s">
        <v>19279</v>
      </c>
      <c r="G5146" s="12">
        <f>IF(ISNUMBER(MATCH(C5146, FACT_ORDERS!C:C, 0)), 1, 0)</f>
        <v>1</v>
      </c>
      <c r="H5146" s="12">
        <f>COUNTIF(B:B,FACT_SEARCHES[[#This Row],[WD_PRODUCTS]])</f>
        <v>70</v>
      </c>
    </row>
    <row r="5147" spans="1:8" x14ac:dyDescent="0.3">
      <c r="A5147" s="12">
        <v>12145</v>
      </c>
      <c r="B5147" s="12">
        <v>276</v>
      </c>
      <c r="C5147" s="8">
        <v>10865</v>
      </c>
      <c r="D5147" s="12" t="s">
        <v>6814</v>
      </c>
      <c r="E5147" s="13">
        <v>44585</v>
      </c>
      <c r="F5147" s="12" t="s">
        <v>4615</v>
      </c>
      <c r="G5147" s="12">
        <f>IF(ISNUMBER(MATCH(C5147, FACT_ORDERS!C:C, 0)), 1, 0)</f>
        <v>0</v>
      </c>
      <c r="H5147" s="12">
        <f>COUNTIF(B:B,FACT_SEARCHES[[#This Row],[WD_PRODUCTS]])</f>
        <v>65</v>
      </c>
    </row>
    <row r="5148" spans="1:8" x14ac:dyDescent="0.3">
      <c r="A5148" s="12">
        <v>12146</v>
      </c>
      <c r="B5148" s="12">
        <v>277</v>
      </c>
      <c r="C5148" s="8">
        <v>10875</v>
      </c>
      <c r="D5148" s="12" t="s">
        <v>6815</v>
      </c>
      <c r="E5148" s="13">
        <v>45275</v>
      </c>
      <c r="F5148" s="12" t="s">
        <v>19280</v>
      </c>
      <c r="G5148" s="12">
        <f>IF(ISNUMBER(MATCH(C5148, FACT_ORDERS!C:C, 0)), 1, 0)</f>
        <v>1</v>
      </c>
      <c r="H5148" s="12">
        <f>COUNTIF(B:B,FACT_SEARCHES[[#This Row],[WD_PRODUCTS]])</f>
        <v>98</v>
      </c>
    </row>
    <row r="5149" spans="1:8" x14ac:dyDescent="0.3">
      <c r="A5149" s="12">
        <v>12147</v>
      </c>
      <c r="B5149" s="12">
        <v>230</v>
      </c>
      <c r="C5149" s="8">
        <v>10875</v>
      </c>
      <c r="D5149" s="12" t="s">
        <v>6816</v>
      </c>
      <c r="E5149" s="13">
        <v>45275</v>
      </c>
      <c r="F5149" s="12" t="s">
        <v>19281</v>
      </c>
      <c r="G5149" s="12">
        <f>IF(ISNUMBER(MATCH(C5149, FACT_ORDERS!C:C, 0)), 1, 0)</f>
        <v>1</v>
      </c>
      <c r="H5149" s="12">
        <f>COUNTIF(B:B,FACT_SEARCHES[[#This Row],[WD_PRODUCTS]])</f>
        <v>74</v>
      </c>
    </row>
    <row r="5150" spans="1:8" x14ac:dyDescent="0.3">
      <c r="A5150" s="12">
        <v>12148</v>
      </c>
      <c r="B5150" s="12">
        <v>281</v>
      </c>
      <c r="C5150" s="8">
        <v>10397</v>
      </c>
      <c r="D5150" s="12" t="s">
        <v>6817</v>
      </c>
      <c r="E5150" s="13">
        <v>45038</v>
      </c>
      <c r="F5150" s="12" t="s">
        <v>19282</v>
      </c>
      <c r="G5150" s="12">
        <f>IF(ISNUMBER(MATCH(C5150, FACT_ORDERS!C:C, 0)), 1, 0)</f>
        <v>1</v>
      </c>
      <c r="H5150" s="12">
        <f>COUNTIF(B:B,FACT_SEARCHES[[#This Row],[WD_PRODUCTS]])</f>
        <v>86</v>
      </c>
    </row>
    <row r="5151" spans="1:8" x14ac:dyDescent="0.3">
      <c r="A5151" s="12">
        <v>12149</v>
      </c>
      <c r="B5151" s="12">
        <v>273</v>
      </c>
      <c r="C5151" s="8">
        <v>10826</v>
      </c>
      <c r="D5151" s="12" t="s">
        <v>6818</v>
      </c>
      <c r="E5151" s="13">
        <v>45022</v>
      </c>
      <c r="F5151" s="12" t="s">
        <v>4487</v>
      </c>
      <c r="G5151" s="12">
        <f>IF(ISNUMBER(MATCH(C5151, FACT_ORDERS!C:C, 0)), 1, 0)</f>
        <v>1</v>
      </c>
      <c r="H5151" s="12">
        <f>COUNTIF(B:B,FACT_SEARCHES[[#This Row],[WD_PRODUCTS]])</f>
        <v>73</v>
      </c>
    </row>
    <row r="5152" spans="1:8" x14ac:dyDescent="0.3">
      <c r="A5152" s="12">
        <v>12150</v>
      </c>
      <c r="B5152" s="12">
        <v>276</v>
      </c>
      <c r="C5152" s="8">
        <v>10106</v>
      </c>
      <c r="D5152" s="12" t="s">
        <v>6819</v>
      </c>
      <c r="E5152" s="13">
        <v>45428</v>
      </c>
      <c r="F5152" s="12" t="s">
        <v>19283</v>
      </c>
      <c r="G5152" s="12">
        <f>IF(ISNUMBER(MATCH(C5152, FACT_ORDERS!C:C, 0)), 1, 0)</f>
        <v>1</v>
      </c>
      <c r="H5152" s="12">
        <f>COUNTIF(B:B,FACT_SEARCHES[[#This Row],[WD_PRODUCTS]])</f>
        <v>65</v>
      </c>
    </row>
    <row r="5153" spans="1:8" x14ac:dyDescent="0.3">
      <c r="A5153" s="12">
        <v>12151</v>
      </c>
      <c r="B5153" s="12">
        <v>225</v>
      </c>
      <c r="C5153" s="8">
        <v>10337</v>
      </c>
      <c r="D5153" s="12" t="s">
        <v>6820</v>
      </c>
      <c r="E5153" s="13">
        <v>45501</v>
      </c>
      <c r="F5153" s="12" t="s">
        <v>19284</v>
      </c>
      <c r="G5153" s="12">
        <f>IF(ISNUMBER(MATCH(C5153, FACT_ORDERS!C:C, 0)), 1, 0)</f>
        <v>1</v>
      </c>
      <c r="H5153" s="12">
        <f>COUNTIF(B:B,FACT_SEARCHES[[#This Row],[WD_PRODUCTS]])</f>
        <v>74</v>
      </c>
    </row>
    <row r="5154" spans="1:8" x14ac:dyDescent="0.3">
      <c r="A5154" s="12">
        <v>12152</v>
      </c>
      <c r="B5154" s="12">
        <v>224</v>
      </c>
      <c r="C5154" s="8">
        <v>10337</v>
      </c>
      <c r="D5154" s="12" t="s">
        <v>6821</v>
      </c>
      <c r="E5154" s="13">
        <v>45501</v>
      </c>
      <c r="F5154" s="12" t="s">
        <v>19285</v>
      </c>
      <c r="G5154" s="12">
        <f>IF(ISNUMBER(MATCH(C5154, FACT_ORDERS!C:C, 0)), 1, 0)</f>
        <v>1</v>
      </c>
      <c r="H5154" s="12">
        <f>COUNTIF(B:B,FACT_SEARCHES[[#This Row],[WD_PRODUCTS]])</f>
        <v>63</v>
      </c>
    </row>
    <row r="5155" spans="1:8" x14ac:dyDescent="0.3">
      <c r="A5155" s="12">
        <v>12153</v>
      </c>
      <c r="B5155" s="12">
        <v>253</v>
      </c>
      <c r="C5155" s="8">
        <v>10337</v>
      </c>
      <c r="D5155" s="12" t="s">
        <v>6822</v>
      </c>
      <c r="E5155" s="13">
        <v>45501</v>
      </c>
      <c r="F5155" s="12" t="s">
        <v>19286</v>
      </c>
      <c r="G5155" s="12">
        <f>IF(ISNUMBER(MATCH(C5155, FACT_ORDERS!C:C, 0)), 1, 0)</f>
        <v>1</v>
      </c>
      <c r="H5155" s="12">
        <f>COUNTIF(B:B,FACT_SEARCHES[[#This Row],[WD_PRODUCTS]])</f>
        <v>78</v>
      </c>
    </row>
    <row r="5156" spans="1:8" x14ac:dyDescent="0.3">
      <c r="A5156" s="12">
        <v>12154</v>
      </c>
      <c r="B5156" s="12">
        <v>292</v>
      </c>
      <c r="C5156" s="8">
        <v>10855</v>
      </c>
      <c r="D5156" s="12" t="s">
        <v>6823</v>
      </c>
      <c r="E5156" s="13">
        <v>45164</v>
      </c>
      <c r="F5156" s="12" t="s">
        <v>19287</v>
      </c>
      <c r="G5156" s="12">
        <f>IF(ISNUMBER(MATCH(C5156, FACT_ORDERS!C:C, 0)), 1, 0)</f>
        <v>1</v>
      </c>
      <c r="H5156" s="12">
        <f>COUNTIF(B:B,FACT_SEARCHES[[#This Row],[WD_PRODUCTS]])</f>
        <v>95</v>
      </c>
    </row>
    <row r="5157" spans="1:8" x14ac:dyDescent="0.3">
      <c r="A5157" s="12">
        <v>12155</v>
      </c>
      <c r="B5157" s="12">
        <v>260</v>
      </c>
      <c r="C5157" s="8">
        <v>10855</v>
      </c>
      <c r="D5157" s="12" t="s">
        <v>6824</v>
      </c>
      <c r="E5157" s="13">
        <v>45164</v>
      </c>
      <c r="F5157" s="12" t="s">
        <v>19288</v>
      </c>
      <c r="G5157" s="12">
        <f>IF(ISNUMBER(MATCH(C5157, FACT_ORDERS!C:C, 0)), 1, 0)</f>
        <v>1</v>
      </c>
      <c r="H5157" s="12">
        <f>COUNTIF(B:B,FACT_SEARCHES[[#This Row],[WD_PRODUCTS]])</f>
        <v>86</v>
      </c>
    </row>
    <row r="5158" spans="1:8" x14ac:dyDescent="0.3">
      <c r="A5158" s="12">
        <v>12156</v>
      </c>
      <c r="B5158" s="12">
        <v>291</v>
      </c>
      <c r="C5158" s="8">
        <v>10855</v>
      </c>
      <c r="D5158" s="12" t="s">
        <v>6825</v>
      </c>
      <c r="E5158" s="13">
        <v>45164</v>
      </c>
      <c r="F5158" s="12" t="s">
        <v>19289</v>
      </c>
      <c r="G5158" s="12">
        <f>IF(ISNUMBER(MATCH(C5158, FACT_ORDERS!C:C, 0)), 1, 0)</f>
        <v>1</v>
      </c>
      <c r="H5158" s="12">
        <f>COUNTIF(B:B,FACT_SEARCHES[[#This Row],[WD_PRODUCTS]])</f>
        <v>42</v>
      </c>
    </row>
    <row r="5159" spans="1:8" x14ac:dyDescent="0.3">
      <c r="A5159" s="12">
        <v>12157</v>
      </c>
      <c r="B5159" s="12">
        <v>298</v>
      </c>
      <c r="C5159" s="8">
        <v>10855</v>
      </c>
      <c r="D5159" s="12" t="s">
        <v>6826</v>
      </c>
      <c r="E5159" s="13">
        <v>45164</v>
      </c>
      <c r="F5159" s="12" t="s">
        <v>19290</v>
      </c>
      <c r="G5159" s="12">
        <f>IF(ISNUMBER(MATCH(C5159, FACT_ORDERS!C:C, 0)), 1, 0)</f>
        <v>1</v>
      </c>
      <c r="H5159" s="12">
        <f>COUNTIF(B:B,FACT_SEARCHES[[#This Row],[WD_PRODUCTS]])</f>
        <v>79</v>
      </c>
    </row>
    <row r="5160" spans="1:8" x14ac:dyDescent="0.3">
      <c r="A5160" s="12">
        <v>12158</v>
      </c>
      <c r="B5160" s="12">
        <v>278</v>
      </c>
      <c r="C5160" s="8">
        <v>10855</v>
      </c>
      <c r="D5160" s="12" t="s">
        <v>6827</v>
      </c>
      <c r="E5160" s="13">
        <v>45164</v>
      </c>
      <c r="F5160" s="12" t="s">
        <v>19291</v>
      </c>
      <c r="G5160" s="12">
        <f>IF(ISNUMBER(MATCH(C5160, FACT_ORDERS!C:C, 0)), 1, 0)</f>
        <v>1</v>
      </c>
      <c r="H5160" s="12">
        <f>COUNTIF(B:B,FACT_SEARCHES[[#This Row],[WD_PRODUCTS]])</f>
        <v>81</v>
      </c>
    </row>
    <row r="5161" spans="1:8" x14ac:dyDescent="0.3">
      <c r="A5161" s="12">
        <v>12159</v>
      </c>
      <c r="B5161" s="12">
        <v>275</v>
      </c>
      <c r="C5161" s="8">
        <v>10855</v>
      </c>
      <c r="D5161" s="12" t="s">
        <v>6828</v>
      </c>
      <c r="E5161" s="13">
        <v>45164</v>
      </c>
      <c r="F5161" s="12" t="s">
        <v>19292</v>
      </c>
      <c r="G5161" s="12">
        <f>IF(ISNUMBER(MATCH(C5161, FACT_ORDERS!C:C, 0)), 1, 0)</f>
        <v>1</v>
      </c>
      <c r="H5161" s="12">
        <f>COUNTIF(B:B,FACT_SEARCHES[[#This Row],[WD_PRODUCTS]])</f>
        <v>70</v>
      </c>
    </row>
    <row r="5162" spans="1:8" x14ac:dyDescent="0.3">
      <c r="A5162" s="12">
        <v>12160</v>
      </c>
      <c r="B5162" s="12">
        <v>242</v>
      </c>
      <c r="C5162" s="8">
        <v>10891</v>
      </c>
      <c r="D5162" s="12" t="s">
        <v>6829</v>
      </c>
      <c r="E5162" s="13">
        <v>45480</v>
      </c>
      <c r="F5162" s="12" t="s">
        <v>19293</v>
      </c>
      <c r="G5162" s="12">
        <f>IF(ISNUMBER(MATCH(C5162, FACT_ORDERS!C:C, 0)), 1, 0)</f>
        <v>1</v>
      </c>
      <c r="H5162" s="12">
        <f>COUNTIF(B:B,FACT_SEARCHES[[#This Row],[WD_PRODUCTS]])</f>
        <v>76</v>
      </c>
    </row>
    <row r="5163" spans="1:8" x14ac:dyDescent="0.3">
      <c r="A5163" s="12">
        <v>12161</v>
      </c>
      <c r="B5163" s="12">
        <v>236</v>
      </c>
      <c r="C5163" s="8">
        <v>10891</v>
      </c>
      <c r="D5163" s="12" t="s">
        <v>6830</v>
      </c>
      <c r="E5163" s="13">
        <v>45480</v>
      </c>
      <c r="F5163" s="12" t="s">
        <v>19294</v>
      </c>
      <c r="G5163" s="12">
        <f>IF(ISNUMBER(MATCH(C5163, FACT_ORDERS!C:C, 0)), 1, 0)</f>
        <v>1</v>
      </c>
      <c r="H5163" s="12">
        <f>COUNTIF(B:B,FACT_SEARCHES[[#This Row],[WD_PRODUCTS]])</f>
        <v>80</v>
      </c>
    </row>
    <row r="5164" spans="1:8" x14ac:dyDescent="0.3">
      <c r="A5164" s="12">
        <v>12162</v>
      </c>
      <c r="B5164" s="12">
        <v>264</v>
      </c>
      <c r="C5164" s="8">
        <v>10891</v>
      </c>
      <c r="D5164" s="12" t="s">
        <v>6831</v>
      </c>
      <c r="E5164" s="13">
        <v>45480</v>
      </c>
      <c r="F5164" s="12" t="s">
        <v>19295</v>
      </c>
      <c r="G5164" s="12">
        <f>IF(ISNUMBER(MATCH(C5164, FACT_ORDERS!C:C, 0)), 1, 0)</f>
        <v>1</v>
      </c>
      <c r="H5164" s="12">
        <f>COUNTIF(B:B,FACT_SEARCHES[[#This Row],[WD_PRODUCTS]])</f>
        <v>53</v>
      </c>
    </row>
    <row r="5165" spans="1:8" x14ac:dyDescent="0.3">
      <c r="A5165" s="12">
        <v>12163</v>
      </c>
      <c r="B5165" s="12">
        <v>273</v>
      </c>
      <c r="C5165" s="8">
        <v>10577</v>
      </c>
      <c r="D5165" s="12" t="s">
        <v>6832</v>
      </c>
      <c r="E5165" s="13">
        <v>45196</v>
      </c>
      <c r="F5165" s="12" t="s">
        <v>19296</v>
      </c>
      <c r="G5165" s="12">
        <f>IF(ISNUMBER(MATCH(C5165, FACT_ORDERS!C:C, 0)), 1, 0)</f>
        <v>1</v>
      </c>
      <c r="H5165" s="12">
        <f>COUNTIF(B:B,FACT_SEARCHES[[#This Row],[WD_PRODUCTS]])</f>
        <v>73</v>
      </c>
    </row>
    <row r="5166" spans="1:8" x14ac:dyDescent="0.3">
      <c r="A5166" s="12">
        <v>12164</v>
      </c>
      <c r="B5166" s="12">
        <v>273</v>
      </c>
      <c r="C5166" s="8">
        <v>10577</v>
      </c>
      <c r="D5166" s="12" t="s">
        <v>6833</v>
      </c>
      <c r="E5166" s="13">
        <v>45379</v>
      </c>
      <c r="F5166" s="12" t="s">
        <v>19297</v>
      </c>
      <c r="G5166" s="12">
        <f>IF(ISNUMBER(MATCH(C5166, FACT_ORDERS!C:C, 0)), 1, 0)</f>
        <v>1</v>
      </c>
      <c r="H5166" s="12">
        <f>COUNTIF(B:B,FACT_SEARCHES[[#This Row],[WD_PRODUCTS]])</f>
        <v>73</v>
      </c>
    </row>
    <row r="5167" spans="1:8" x14ac:dyDescent="0.3">
      <c r="A5167" s="12">
        <v>12165</v>
      </c>
      <c r="B5167" s="12">
        <v>257</v>
      </c>
      <c r="C5167" s="8">
        <v>10077</v>
      </c>
      <c r="D5167" s="12" t="s">
        <v>6834</v>
      </c>
      <c r="E5167" s="13">
        <v>44938</v>
      </c>
      <c r="F5167" s="12" t="s">
        <v>13450</v>
      </c>
      <c r="G5167" s="12">
        <f>IF(ISNUMBER(MATCH(C5167, FACT_ORDERS!C:C, 0)), 1, 0)</f>
        <v>0</v>
      </c>
      <c r="H5167" s="12">
        <f>COUNTIF(B:B,FACT_SEARCHES[[#This Row],[WD_PRODUCTS]])</f>
        <v>75</v>
      </c>
    </row>
    <row r="5168" spans="1:8" x14ac:dyDescent="0.3">
      <c r="A5168" s="12">
        <v>12166</v>
      </c>
      <c r="B5168" s="12">
        <v>242</v>
      </c>
      <c r="C5168" s="8">
        <v>10077</v>
      </c>
      <c r="D5168" s="12" t="s">
        <v>6835</v>
      </c>
      <c r="E5168" s="13">
        <v>44938</v>
      </c>
      <c r="F5168" s="12" t="s">
        <v>19298</v>
      </c>
      <c r="G5168" s="12">
        <f>IF(ISNUMBER(MATCH(C5168, FACT_ORDERS!C:C, 0)), 1, 0)</f>
        <v>0</v>
      </c>
      <c r="H5168" s="12">
        <f>COUNTIF(B:B,FACT_SEARCHES[[#This Row],[WD_PRODUCTS]])</f>
        <v>76</v>
      </c>
    </row>
    <row r="5169" spans="1:8" x14ac:dyDescent="0.3">
      <c r="A5169" s="12">
        <v>12167</v>
      </c>
      <c r="B5169" s="12">
        <v>208</v>
      </c>
      <c r="C5169" s="8">
        <v>10077</v>
      </c>
      <c r="D5169" s="12" t="s">
        <v>6836</v>
      </c>
      <c r="E5169" s="13">
        <v>44938</v>
      </c>
      <c r="F5169" s="12" t="s">
        <v>19299</v>
      </c>
      <c r="G5169" s="12">
        <f>IF(ISNUMBER(MATCH(C5169, FACT_ORDERS!C:C, 0)), 1, 0)</f>
        <v>0</v>
      </c>
      <c r="H5169" s="12">
        <f>COUNTIF(B:B,FACT_SEARCHES[[#This Row],[WD_PRODUCTS]])</f>
        <v>91</v>
      </c>
    </row>
    <row r="5170" spans="1:8" x14ac:dyDescent="0.3">
      <c r="A5170" s="12">
        <v>12168</v>
      </c>
      <c r="B5170" s="12">
        <v>245</v>
      </c>
      <c r="C5170" s="8">
        <v>10077</v>
      </c>
      <c r="D5170" s="12" t="s">
        <v>6837</v>
      </c>
      <c r="E5170" s="13">
        <v>44938</v>
      </c>
      <c r="F5170" s="12" t="s">
        <v>19300</v>
      </c>
      <c r="G5170" s="12">
        <f>IF(ISNUMBER(MATCH(C5170, FACT_ORDERS!C:C, 0)), 1, 0)</f>
        <v>0</v>
      </c>
      <c r="H5170" s="12">
        <f>COUNTIF(B:B,FACT_SEARCHES[[#This Row],[WD_PRODUCTS]])</f>
        <v>58</v>
      </c>
    </row>
    <row r="5171" spans="1:8" x14ac:dyDescent="0.3">
      <c r="A5171" s="12">
        <v>12169</v>
      </c>
      <c r="B5171" s="12">
        <v>294</v>
      </c>
      <c r="C5171" s="8">
        <v>10077</v>
      </c>
      <c r="D5171" s="12" t="s">
        <v>6838</v>
      </c>
      <c r="E5171" s="13">
        <v>44938</v>
      </c>
      <c r="F5171" s="12" t="s">
        <v>19301</v>
      </c>
      <c r="G5171" s="12">
        <f>IF(ISNUMBER(MATCH(C5171, FACT_ORDERS!C:C, 0)), 1, 0)</f>
        <v>0</v>
      </c>
      <c r="H5171" s="12">
        <f>COUNTIF(B:B,FACT_SEARCHES[[#This Row],[WD_PRODUCTS]])</f>
        <v>60</v>
      </c>
    </row>
    <row r="5172" spans="1:8" x14ac:dyDescent="0.3">
      <c r="A5172" s="12">
        <v>12170</v>
      </c>
      <c r="B5172" s="12">
        <v>222</v>
      </c>
      <c r="C5172" s="8">
        <v>10077</v>
      </c>
      <c r="D5172" s="12" t="s">
        <v>6839</v>
      </c>
      <c r="E5172" s="13">
        <v>44938</v>
      </c>
      <c r="F5172" s="12" t="s">
        <v>19302</v>
      </c>
      <c r="G5172" s="12">
        <f>IF(ISNUMBER(MATCH(C5172, FACT_ORDERS!C:C, 0)), 1, 0)</f>
        <v>0</v>
      </c>
      <c r="H5172" s="12">
        <f>COUNTIF(B:B,FACT_SEARCHES[[#This Row],[WD_PRODUCTS]])</f>
        <v>73</v>
      </c>
    </row>
    <row r="5173" spans="1:8" x14ac:dyDescent="0.3">
      <c r="A5173" s="12">
        <v>12171</v>
      </c>
      <c r="B5173" s="12">
        <v>227</v>
      </c>
      <c r="C5173" s="8">
        <v>10077</v>
      </c>
      <c r="D5173" s="12" t="s">
        <v>6840</v>
      </c>
      <c r="E5173" s="13">
        <v>44938</v>
      </c>
      <c r="F5173" s="12" t="s">
        <v>19303</v>
      </c>
      <c r="G5173" s="12">
        <f>IF(ISNUMBER(MATCH(C5173, FACT_ORDERS!C:C, 0)), 1, 0)</f>
        <v>0</v>
      </c>
      <c r="H5173" s="12">
        <f>COUNTIF(B:B,FACT_SEARCHES[[#This Row],[WD_PRODUCTS]])</f>
        <v>93</v>
      </c>
    </row>
    <row r="5174" spans="1:8" x14ac:dyDescent="0.3">
      <c r="A5174" s="12">
        <v>12172</v>
      </c>
      <c r="B5174" s="12">
        <v>225</v>
      </c>
      <c r="C5174" s="8">
        <v>10077</v>
      </c>
      <c r="D5174" s="12" t="s">
        <v>6841</v>
      </c>
      <c r="E5174" s="13">
        <v>44938</v>
      </c>
      <c r="F5174" s="12" t="s">
        <v>19304</v>
      </c>
      <c r="G5174" s="12">
        <f>IF(ISNUMBER(MATCH(C5174, FACT_ORDERS!C:C, 0)), 1, 0)</f>
        <v>0</v>
      </c>
      <c r="H5174" s="12">
        <f>COUNTIF(B:B,FACT_SEARCHES[[#This Row],[WD_PRODUCTS]])</f>
        <v>74</v>
      </c>
    </row>
    <row r="5175" spans="1:8" x14ac:dyDescent="0.3">
      <c r="A5175" s="12">
        <v>12173</v>
      </c>
      <c r="B5175" s="12">
        <v>256</v>
      </c>
      <c r="C5175" s="8">
        <v>10000</v>
      </c>
      <c r="D5175" s="12" t="s">
        <v>6842</v>
      </c>
      <c r="E5175" s="13">
        <v>45514</v>
      </c>
      <c r="F5175" s="12" t="s">
        <v>19305</v>
      </c>
      <c r="G5175" s="12">
        <f>IF(ISNUMBER(MATCH(C5175, FACT_ORDERS!C:C, 0)), 1, 0)</f>
        <v>1</v>
      </c>
      <c r="H5175" s="12">
        <f>COUNTIF(B:B,FACT_SEARCHES[[#This Row],[WD_PRODUCTS]])</f>
        <v>63</v>
      </c>
    </row>
    <row r="5176" spans="1:8" x14ac:dyDescent="0.3">
      <c r="A5176" s="12">
        <v>12174</v>
      </c>
      <c r="B5176" s="12">
        <v>218</v>
      </c>
      <c r="C5176" s="8">
        <v>10792</v>
      </c>
      <c r="D5176" s="12" t="s">
        <v>6843</v>
      </c>
      <c r="E5176" s="13">
        <v>45461</v>
      </c>
      <c r="F5176" s="12" t="s">
        <v>231</v>
      </c>
      <c r="G5176" s="12">
        <f>IF(ISNUMBER(MATCH(C5176, FACT_ORDERS!C:C, 0)), 1, 0)</f>
        <v>1</v>
      </c>
      <c r="H5176" s="12">
        <f>COUNTIF(B:B,FACT_SEARCHES[[#This Row],[WD_PRODUCTS]])</f>
        <v>39</v>
      </c>
    </row>
    <row r="5177" spans="1:8" x14ac:dyDescent="0.3">
      <c r="A5177" s="12">
        <v>12175</v>
      </c>
      <c r="B5177" s="12">
        <v>295</v>
      </c>
      <c r="C5177" s="8">
        <v>10792</v>
      </c>
      <c r="D5177" s="12" t="s">
        <v>6844</v>
      </c>
      <c r="E5177" s="13">
        <v>45461</v>
      </c>
      <c r="F5177" s="12" t="s">
        <v>19306</v>
      </c>
      <c r="G5177" s="12">
        <f>IF(ISNUMBER(MATCH(C5177, FACT_ORDERS!C:C, 0)), 1, 0)</f>
        <v>1</v>
      </c>
      <c r="H5177" s="12">
        <f>COUNTIF(B:B,FACT_SEARCHES[[#This Row],[WD_PRODUCTS]])</f>
        <v>72</v>
      </c>
    </row>
    <row r="5178" spans="1:8" x14ac:dyDescent="0.3">
      <c r="A5178" s="12">
        <v>12176</v>
      </c>
      <c r="B5178" s="12">
        <v>245</v>
      </c>
      <c r="C5178" s="8">
        <v>10796</v>
      </c>
      <c r="D5178" s="12" t="s">
        <v>6845</v>
      </c>
      <c r="E5178" s="13">
        <v>45227</v>
      </c>
      <c r="F5178" s="12" t="s">
        <v>19307</v>
      </c>
      <c r="G5178" s="12">
        <f>IF(ISNUMBER(MATCH(C5178, FACT_ORDERS!C:C, 0)), 1, 0)</f>
        <v>1</v>
      </c>
      <c r="H5178" s="12">
        <f>COUNTIF(B:B,FACT_SEARCHES[[#This Row],[WD_PRODUCTS]])</f>
        <v>58</v>
      </c>
    </row>
    <row r="5179" spans="1:8" x14ac:dyDescent="0.3">
      <c r="A5179" s="12">
        <v>12177</v>
      </c>
      <c r="B5179" s="12">
        <v>231</v>
      </c>
      <c r="C5179" s="8">
        <v>10796</v>
      </c>
      <c r="D5179" s="12" t="s">
        <v>6846</v>
      </c>
      <c r="E5179" s="13">
        <v>45227</v>
      </c>
      <c r="F5179" s="12" t="s">
        <v>3569</v>
      </c>
      <c r="G5179" s="12">
        <f>IF(ISNUMBER(MATCH(C5179, FACT_ORDERS!C:C, 0)), 1, 0)</f>
        <v>1</v>
      </c>
      <c r="H5179" s="12">
        <f>COUNTIF(B:B,FACT_SEARCHES[[#This Row],[WD_PRODUCTS]])</f>
        <v>58</v>
      </c>
    </row>
    <row r="5180" spans="1:8" x14ac:dyDescent="0.3">
      <c r="A5180" s="12">
        <v>12178</v>
      </c>
      <c r="B5180" s="12">
        <v>253</v>
      </c>
      <c r="C5180" s="8">
        <v>10581</v>
      </c>
      <c r="D5180" s="12" t="s">
        <v>6847</v>
      </c>
      <c r="E5180" s="13">
        <v>45283</v>
      </c>
      <c r="F5180" s="12" t="s">
        <v>4711</v>
      </c>
      <c r="G5180" s="12">
        <f>IF(ISNUMBER(MATCH(C5180, FACT_ORDERS!C:C, 0)), 1, 0)</f>
        <v>1</v>
      </c>
      <c r="H5180" s="12">
        <f>COUNTIF(B:B,FACT_SEARCHES[[#This Row],[WD_PRODUCTS]])</f>
        <v>78</v>
      </c>
    </row>
    <row r="5181" spans="1:8" x14ac:dyDescent="0.3">
      <c r="A5181" s="12">
        <v>12179</v>
      </c>
      <c r="B5181" s="12">
        <v>297</v>
      </c>
      <c r="C5181" s="8">
        <v>10501</v>
      </c>
      <c r="D5181" s="12" t="s">
        <v>6848</v>
      </c>
      <c r="E5181" s="13">
        <v>44853</v>
      </c>
      <c r="F5181" s="12" t="s">
        <v>19308</v>
      </c>
      <c r="G5181" s="12">
        <f>IF(ISNUMBER(MATCH(C5181, FACT_ORDERS!C:C, 0)), 1, 0)</f>
        <v>1</v>
      </c>
      <c r="H5181" s="12">
        <f>COUNTIF(B:B,FACT_SEARCHES[[#This Row],[WD_PRODUCTS]])</f>
        <v>64</v>
      </c>
    </row>
    <row r="5182" spans="1:8" x14ac:dyDescent="0.3">
      <c r="A5182" s="12">
        <v>12180</v>
      </c>
      <c r="B5182" s="12">
        <v>224</v>
      </c>
      <c r="C5182" s="8">
        <v>10501</v>
      </c>
      <c r="D5182" s="12" t="s">
        <v>6849</v>
      </c>
      <c r="E5182" s="13">
        <v>44853</v>
      </c>
      <c r="F5182" s="12" t="s">
        <v>19309</v>
      </c>
      <c r="G5182" s="12">
        <f>IF(ISNUMBER(MATCH(C5182, FACT_ORDERS!C:C, 0)), 1, 0)</f>
        <v>1</v>
      </c>
      <c r="H5182" s="12">
        <f>COUNTIF(B:B,FACT_SEARCHES[[#This Row],[WD_PRODUCTS]])</f>
        <v>63</v>
      </c>
    </row>
    <row r="5183" spans="1:8" x14ac:dyDescent="0.3">
      <c r="A5183" s="12">
        <v>12181</v>
      </c>
      <c r="B5183" s="12">
        <v>241</v>
      </c>
      <c r="C5183" s="8">
        <v>10683</v>
      </c>
      <c r="D5183" s="12" t="s">
        <v>6850</v>
      </c>
      <c r="E5183" s="13">
        <v>45500</v>
      </c>
      <c r="F5183" s="12" t="s">
        <v>19310</v>
      </c>
      <c r="G5183" s="12">
        <f>IF(ISNUMBER(MATCH(C5183, FACT_ORDERS!C:C, 0)), 1, 0)</f>
        <v>1</v>
      </c>
      <c r="H5183" s="12">
        <f>COUNTIF(B:B,FACT_SEARCHES[[#This Row],[WD_PRODUCTS]])</f>
        <v>96</v>
      </c>
    </row>
    <row r="5184" spans="1:8" x14ac:dyDescent="0.3">
      <c r="A5184" s="12">
        <v>12182</v>
      </c>
      <c r="B5184" s="12">
        <v>253</v>
      </c>
      <c r="C5184" s="8">
        <v>10683</v>
      </c>
      <c r="D5184" s="12" t="s">
        <v>6851</v>
      </c>
      <c r="E5184" s="13">
        <v>45500</v>
      </c>
      <c r="F5184" s="12" t="s">
        <v>19311</v>
      </c>
      <c r="G5184" s="12">
        <f>IF(ISNUMBER(MATCH(C5184, FACT_ORDERS!C:C, 0)), 1, 0)</f>
        <v>1</v>
      </c>
      <c r="H5184" s="12">
        <f>COUNTIF(B:B,FACT_SEARCHES[[#This Row],[WD_PRODUCTS]])</f>
        <v>78</v>
      </c>
    </row>
    <row r="5185" spans="1:8" x14ac:dyDescent="0.3">
      <c r="A5185" s="12">
        <v>12183</v>
      </c>
      <c r="B5185" s="12">
        <v>214</v>
      </c>
      <c r="C5185" s="8">
        <v>10683</v>
      </c>
      <c r="D5185" s="12" t="s">
        <v>6852</v>
      </c>
      <c r="E5185" s="13">
        <v>45500</v>
      </c>
      <c r="F5185" s="12" t="s">
        <v>19312</v>
      </c>
      <c r="G5185" s="12">
        <f>IF(ISNUMBER(MATCH(C5185, FACT_ORDERS!C:C, 0)), 1, 0)</f>
        <v>1</v>
      </c>
      <c r="H5185" s="12">
        <f>COUNTIF(B:B,FACT_SEARCHES[[#This Row],[WD_PRODUCTS]])</f>
        <v>51</v>
      </c>
    </row>
    <row r="5186" spans="1:8" x14ac:dyDescent="0.3">
      <c r="A5186" s="12">
        <v>12184</v>
      </c>
      <c r="B5186" s="12">
        <v>208</v>
      </c>
      <c r="C5186" s="8">
        <v>10683</v>
      </c>
      <c r="D5186" s="12" t="s">
        <v>6853</v>
      </c>
      <c r="E5186" s="13">
        <v>45500</v>
      </c>
      <c r="F5186" s="12" t="s">
        <v>19313</v>
      </c>
      <c r="G5186" s="12">
        <f>IF(ISNUMBER(MATCH(C5186, FACT_ORDERS!C:C, 0)), 1, 0)</f>
        <v>1</v>
      </c>
      <c r="H5186" s="12">
        <f>COUNTIF(B:B,FACT_SEARCHES[[#This Row],[WD_PRODUCTS]])</f>
        <v>91</v>
      </c>
    </row>
    <row r="5187" spans="1:8" x14ac:dyDescent="0.3">
      <c r="A5187" s="12">
        <v>12185</v>
      </c>
      <c r="B5187" s="12">
        <v>209</v>
      </c>
      <c r="C5187" s="8">
        <v>10801</v>
      </c>
      <c r="D5187" s="12" t="s">
        <v>6854</v>
      </c>
      <c r="E5187" s="13">
        <v>44935</v>
      </c>
      <c r="F5187" s="12" t="s">
        <v>19314</v>
      </c>
      <c r="G5187" s="12">
        <f>IF(ISNUMBER(MATCH(C5187, FACT_ORDERS!C:C, 0)), 1, 0)</f>
        <v>0</v>
      </c>
      <c r="H5187" s="12">
        <f>COUNTIF(B:B,FACT_SEARCHES[[#This Row],[WD_PRODUCTS]])</f>
        <v>91</v>
      </c>
    </row>
    <row r="5188" spans="1:8" x14ac:dyDescent="0.3">
      <c r="A5188" s="12">
        <v>12186</v>
      </c>
      <c r="B5188" s="12">
        <v>274</v>
      </c>
      <c r="C5188" s="8">
        <v>10801</v>
      </c>
      <c r="D5188" s="12" t="s">
        <v>6855</v>
      </c>
      <c r="E5188" s="13">
        <v>44935</v>
      </c>
      <c r="F5188" s="12" t="s">
        <v>15220</v>
      </c>
      <c r="G5188" s="12">
        <f>IF(ISNUMBER(MATCH(C5188, FACT_ORDERS!C:C, 0)), 1, 0)</f>
        <v>0</v>
      </c>
      <c r="H5188" s="12">
        <f>COUNTIF(B:B,FACT_SEARCHES[[#This Row],[WD_PRODUCTS]])</f>
        <v>45</v>
      </c>
    </row>
    <row r="5189" spans="1:8" x14ac:dyDescent="0.3">
      <c r="A5189" s="12">
        <v>12187</v>
      </c>
      <c r="B5189" s="12">
        <v>243</v>
      </c>
      <c r="C5189" s="8">
        <v>10045</v>
      </c>
      <c r="D5189" s="12" t="s">
        <v>6856</v>
      </c>
      <c r="E5189" s="13">
        <v>45446</v>
      </c>
      <c r="F5189" s="12" t="s">
        <v>19315</v>
      </c>
      <c r="G5189" s="12">
        <f>IF(ISNUMBER(MATCH(C5189, FACT_ORDERS!C:C, 0)), 1, 0)</f>
        <v>1</v>
      </c>
      <c r="H5189" s="12">
        <f>COUNTIF(B:B,FACT_SEARCHES[[#This Row],[WD_PRODUCTS]])</f>
        <v>70</v>
      </c>
    </row>
    <row r="5190" spans="1:8" x14ac:dyDescent="0.3">
      <c r="A5190" s="12">
        <v>12188</v>
      </c>
      <c r="B5190" s="12">
        <v>276</v>
      </c>
      <c r="C5190" s="8">
        <v>10045</v>
      </c>
      <c r="D5190" s="12" t="s">
        <v>6857</v>
      </c>
      <c r="E5190" s="13">
        <v>45446</v>
      </c>
      <c r="F5190" s="12" t="s">
        <v>19316</v>
      </c>
      <c r="G5190" s="12">
        <f>IF(ISNUMBER(MATCH(C5190, FACT_ORDERS!C:C, 0)), 1, 0)</f>
        <v>1</v>
      </c>
      <c r="H5190" s="12">
        <f>COUNTIF(B:B,FACT_SEARCHES[[#This Row],[WD_PRODUCTS]])</f>
        <v>65</v>
      </c>
    </row>
    <row r="5191" spans="1:8" x14ac:dyDescent="0.3">
      <c r="A5191" s="12">
        <v>12189</v>
      </c>
      <c r="B5191" s="12">
        <v>298</v>
      </c>
      <c r="C5191" s="8">
        <v>10781</v>
      </c>
      <c r="D5191" s="12" t="s">
        <v>6858</v>
      </c>
      <c r="E5191" s="13">
        <v>44670</v>
      </c>
      <c r="F5191" s="12" t="s">
        <v>19317</v>
      </c>
      <c r="G5191" s="12">
        <f>IF(ISNUMBER(MATCH(C5191, FACT_ORDERS!C:C, 0)), 1, 0)</f>
        <v>1</v>
      </c>
      <c r="H5191" s="12">
        <f>COUNTIF(B:B,FACT_SEARCHES[[#This Row],[WD_PRODUCTS]])</f>
        <v>79</v>
      </c>
    </row>
    <row r="5192" spans="1:8" x14ac:dyDescent="0.3">
      <c r="A5192" s="12">
        <v>12190</v>
      </c>
      <c r="B5192" s="12">
        <v>251</v>
      </c>
      <c r="C5192" s="8">
        <v>10781</v>
      </c>
      <c r="D5192" s="12" t="s">
        <v>6859</v>
      </c>
      <c r="E5192" s="13">
        <v>44670</v>
      </c>
      <c r="F5192" s="12" t="s">
        <v>19318</v>
      </c>
      <c r="G5192" s="12">
        <f>IF(ISNUMBER(MATCH(C5192, FACT_ORDERS!C:C, 0)), 1, 0)</f>
        <v>1</v>
      </c>
      <c r="H5192" s="12">
        <f>COUNTIF(B:B,FACT_SEARCHES[[#This Row],[WD_PRODUCTS]])</f>
        <v>67</v>
      </c>
    </row>
    <row r="5193" spans="1:8" x14ac:dyDescent="0.3">
      <c r="A5193" s="12">
        <v>12191</v>
      </c>
      <c r="B5193" s="12">
        <v>202</v>
      </c>
      <c r="C5193" s="8">
        <v>10781</v>
      </c>
      <c r="D5193" s="12" t="s">
        <v>6860</v>
      </c>
      <c r="E5193" s="13">
        <v>44670</v>
      </c>
      <c r="F5193" s="12" t="s">
        <v>19319</v>
      </c>
      <c r="G5193" s="12">
        <f>IF(ISNUMBER(MATCH(C5193, FACT_ORDERS!C:C, 0)), 1, 0)</f>
        <v>1</v>
      </c>
      <c r="H5193" s="12">
        <f>COUNTIF(B:B,FACT_SEARCHES[[#This Row],[WD_PRODUCTS]])</f>
        <v>74</v>
      </c>
    </row>
    <row r="5194" spans="1:8" x14ac:dyDescent="0.3">
      <c r="A5194" s="12">
        <v>12192</v>
      </c>
      <c r="B5194" s="12">
        <v>292</v>
      </c>
      <c r="C5194" s="8">
        <v>10781</v>
      </c>
      <c r="D5194" s="12" t="s">
        <v>6861</v>
      </c>
      <c r="E5194" s="13">
        <v>44670</v>
      </c>
      <c r="F5194" s="12" t="s">
        <v>19320</v>
      </c>
      <c r="G5194" s="12">
        <f>IF(ISNUMBER(MATCH(C5194, FACT_ORDERS!C:C, 0)), 1, 0)</f>
        <v>1</v>
      </c>
      <c r="H5194" s="12">
        <f>COUNTIF(B:B,FACT_SEARCHES[[#This Row],[WD_PRODUCTS]])</f>
        <v>95</v>
      </c>
    </row>
    <row r="5195" spans="1:8" x14ac:dyDescent="0.3">
      <c r="A5195" s="12">
        <v>12193</v>
      </c>
      <c r="B5195" s="12">
        <v>227</v>
      </c>
      <c r="C5195" s="8">
        <v>10205</v>
      </c>
      <c r="D5195" s="12" t="s">
        <v>6862</v>
      </c>
      <c r="E5195" s="13">
        <v>44722</v>
      </c>
      <c r="F5195" s="12" t="s">
        <v>19321</v>
      </c>
      <c r="G5195" s="12">
        <f>IF(ISNUMBER(MATCH(C5195, FACT_ORDERS!C:C, 0)), 1, 0)</f>
        <v>0</v>
      </c>
      <c r="H5195" s="12">
        <f>COUNTIF(B:B,FACT_SEARCHES[[#This Row],[WD_PRODUCTS]])</f>
        <v>93</v>
      </c>
    </row>
    <row r="5196" spans="1:8" x14ac:dyDescent="0.3">
      <c r="A5196" s="12">
        <v>12194</v>
      </c>
      <c r="B5196" s="12">
        <v>261</v>
      </c>
      <c r="C5196" s="8">
        <v>10205</v>
      </c>
      <c r="D5196" s="12" t="s">
        <v>6863</v>
      </c>
      <c r="E5196" s="13">
        <v>44722</v>
      </c>
      <c r="F5196" s="12" t="s">
        <v>19322</v>
      </c>
      <c r="G5196" s="12">
        <f>IF(ISNUMBER(MATCH(C5196, FACT_ORDERS!C:C, 0)), 1, 0)</f>
        <v>0</v>
      </c>
      <c r="H5196" s="12">
        <f>COUNTIF(B:B,FACT_SEARCHES[[#This Row],[WD_PRODUCTS]])</f>
        <v>77</v>
      </c>
    </row>
    <row r="5197" spans="1:8" x14ac:dyDescent="0.3">
      <c r="A5197" s="12">
        <v>12195</v>
      </c>
      <c r="B5197" s="12">
        <v>264</v>
      </c>
      <c r="C5197" s="8">
        <v>10205</v>
      </c>
      <c r="D5197" s="12" t="s">
        <v>6864</v>
      </c>
      <c r="E5197" s="13">
        <v>44722</v>
      </c>
      <c r="F5197" s="12" t="s">
        <v>3465</v>
      </c>
      <c r="G5197" s="12">
        <f>IF(ISNUMBER(MATCH(C5197, FACT_ORDERS!C:C, 0)), 1, 0)</f>
        <v>0</v>
      </c>
      <c r="H5197" s="12">
        <f>COUNTIF(B:B,FACT_SEARCHES[[#This Row],[WD_PRODUCTS]])</f>
        <v>53</v>
      </c>
    </row>
    <row r="5198" spans="1:8" x14ac:dyDescent="0.3">
      <c r="A5198" s="12">
        <v>12196</v>
      </c>
      <c r="B5198" s="12">
        <v>252</v>
      </c>
      <c r="C5198" s="8">
        <v>10247</v>
      </c>
      <c r="D5198" s="12" t="s">
        <v>6865</v>
      </c>
      <c r="E5198" s="13">
        <v>45343</v>
      </c>
      <c r="F5198" s="12" t="s">
        <v>19323</v>
      </c>
      <c r="G5198" s="12">
        <f>IF(ISNUMBER(MATCH(C5198, FACT_ORDERS!C:C, 0)), 1, 0)</f>
        <v>0</v>
      </c>
      <c r="H5198" s="12">
        <f>COUNTIF(B:B,FACT_SEARCHES[[#This Row],[WD_PRODUCTS]])</f>
        <v>64</v>
      </c>
    </row>
    <row r="5199" spans="1:8" x14ac:dyDescent="0.3">
      <c r="A5199" s="12">
        <v>12197</v>
      </c>
      <c r="B5199" s="12">
        <v>202</v>
      </c>
      <c r="C5199" s="8">
        <v>10247</v>
      </c>
      <c r="D5199" s="12" t="s">
        <v>6866</v>
      </c>
      <c r="E5199" s="13">
        <v>45343</v>
      </c>
      <c r="F5199" s="12" t="s">
        <v>19324</v>
      </c>
      <c r="G5199" s="12">
        <f>IF(ISNUMBER(MATCH(C5199, FACT_ORDERS!C:C, 0)), 1, 0)</f>
        <v>0</v>
      </c>
      <c r="H5199" s="12">
        <f>COUNTIF(B:B,FACT_SEARCHES[[#This Row],[WD_PRODUCTS]])</f>
        <v>74</v>
      </c>
    </row>
    <row r="5200" spans="1:8" x14ac:dyDescent="0.3">
      <c r="A5200" s="12">
        <v>12198</v>
      </c>
      <c r="B5200" s="12">
        <v>273</v>
      </c>
      <c r="C5200" s="8">
        <v>10247</v>
      </c>
      <c r="D5200" s="12" t="s">
        <v>6867</v>
      </c>
      <c r="E5200" s="13">
        <v>45343</v>
      </c>
      <c r="F5200" s="12" t="s">
        <v>19325</v>
      </c>
      <c r="G5200" s="12">
        <f>IF(ISNUMBER(MATCH(C5200, FACT_ORDERS!C:C, 0)), 1, 0)</f>
        <v>0</v>
      </c>
      <c r="H5200" s="12">
        <f>COUNTIF(B:B,FACT_SEARCHES[[#This Row],[WD_PRODUCTS]])</f>
        <v>73</v>
      </c>
    </row>
    <row r="5201" spans="1:8" x14ac:dyDescent="0.3">
      <c r="A5201" s="12">
        <v>12199</v>
      </c>
      <c r="B5201" s="12">
        <v>228</v>
      </c>
      <c r="C5201" s="8">
        <v>10247</v>
      </c>
      <c r="D5201" s="12" t="s">
        <v>6868</v>
      </c>
      <c r="E5201" s="13">
        <v>45343</v>
      </c>
      <c r="F5201" s="12" t="s">
        <v>18988</v>
      </c>
      <c r="G5201" s="12">
        <f>IF(ISNUMBER(MATCH(C5201, FACT_ORDERS!C:C, 0)), 1, 0)</f>
        <v>0</v>
      </c>
      <c r="H5201" s="12">
        <f>COUNTIF(B:B,FACT_SEARCHES[[#This Row],[WD_PRODUCTS]])</f>
        <v>79</v>
      </c>
    </row>
    <row r="5202" spans="1:8" x14ac:dyDescent="0.3">
      <c r="A5202" s="12">
        <v>12200</v>
      </c>
      <c r="B5202" s="12">
        <v>270</v>
      </c>
      <c r="C5202" s="8">
        <v>10938</v>
      </c>
      <c r="D5202" s="12" t="s">
        <v>6869</v>
      </c>
      <c r="E5202" s="13">
        <v>44882</v>
      </c>
      <c r="F5202" s="12" t="s">
        <v>4156</v>
      </c>
      <c r="G5202" s="12">
        <f>IF(ISNUMBER(MATCH(C5202, FACT_ORDERS!C:C, 0)), 1, 0)</f>
        <v>0</v>
      </c>
      <c r="H5202" s="12">
        <f>COUNTIF(B:B,FACT_SEARCHES[[#This Row],[WD_PRODUCTS]])</f>
        <v>54</v>
      </c>
    </row>
    <row r="5203" spans="1:8" x14ac:dyDescent="0.3">
      <c r="A5203" s="12">
        <v>12201</v>
      </c>
      <c r="B5203" s="12">
        <v>255</v>
      </c>
      <c r="C5203" s="8">
        <v>10938</v>
      </c>
      <c r="D5203" s="12" t="s">
        <v>6870</v>
      </c>
      <c r="E5203" s="13">
        <v>44882</v>
      </c>
      <c r="F5203" s="12" t="s">
        <v>4489</v>
      </c>
      <c r="G5203" s="12">
        <f>IF(ISNUMBER(MATCH(C5203, FACT_ORDERS!C:C, 0)), 1, 0)</f>
        <v>0</v>
      </c>
      <c r="H5203" s="12">
        <f>COUNTIF(B:B,FACT_SEARCHES[[#This Row],[WD_PRODUCTS]])</f>
        <v>74</v>
      </c>
    </row>
    <row r="5204" spans="1:8" x14ac:dyDescent="0.3">
      <c r="A5204" s="12">
        <v>12202</v>
      </c>
      <c r="B5204" s="12">
        <v>216</v>
      </c>
      <c r="C5204" s="8">
        <v>10938</v>
      </c>
      <c r="D5204" s="12" t="s">
        <v>6871</v>
      </c>
      <c r="E5204" s="13">
        <v>44882</v>
      </c>
      <c r="F5204" s="12" t="s">
        <v>19326</v>
      </c>
      <c r="G5204" s="12">
        <f>IF(ISNUMBER(MATCH(C5204, FACT_ORDERS!C:C, 0)), 1, 0)</f>
        <v>0</v>
      </c>
      <c r="H5204" s="12">
        <f>COUNTIF(B:B,FACT_SEARCHES[[#This Row],[WD_PRODUCTS]])</f>
        <v>107</v>
      </c>
    </row>
    <row r="5205" spans="1:8" x14ac:dyDescent="0.3">
      <c r="A5205" s="12">
        <v>12203</v>
      </c>
      <c r="B5205" s="12">
        <v>237</v>
      </c>
      <c r="C5205" s="8">
        <v>10009</v>
      </c>
      <c r="D5205" s="12" t="s">
        <v>6872</v>
      </c>
      <c r="E5205" s="13">
        <v>45544</v>
      </c>
      <c r="F5205" s="12" t="s">
        <v>4637</v>
      </c>
      <c r="G5205" s="12">
        <f>IF(ISNUMBER(MATCH(C5205, FACT_ORDERS!C:C, 0)), 1, 0)</f>
        <v>1</v>
      </c>
      <c r="H5205" s="12">
        <f>COUNTIF(B:B,FACT_SEARCHES[[#This Row],[WD_PRODUCTS]])</f>
        <v>99</v>
      </c>
    </row>
    <row r="5206" spans="1:8" x14ac:dyDescent="0.3">
      <c r="A5206" s="12">
        <v>12204</v>
      </c>
      <c r="B5206" s="12">
        <v>248</v>
      </c>
      <c r="C5206" s="8">
        <v>10009</v>
      </c>
      <c r="D5206" s="12" t="s">
        <v>6873</v>
      </c>
      <c r="E5206" s="13">
        <v>45544</v>
      </c>
      <c r="F5206" s="12" t="s">
        <v>15680</v>
      </c>
      <c r="G5206" s="12">
        <f>IF(ISNUMBER(MATCH(C5206, FACT_ORDERS!C:C, 0)), 1, 0)</f>
        <v>1</v>
      </c>
      <c r="H5206" s="12">
        <f>COUNTIF(B:B,FACT_SEARCHES[[#This Row],[WD_PRODUCTS]])</f>
        <v>101</v>
      </c>
    </row>
    <row r="5207" spans="1:8" x14ac:dyDescent="0.3">
      <c r="A5207" s="12">
        <v>12205</v>
      </c>
      <c r="B5207" s="12">
        <v>294</v>
      </c>
      <c r="C5207" s="8">
        <v>10009</v>
      </c>
      <c r="D5207" s="12" t="s">
        <v>6874</v>
      </c>
      <c r="E5207" s="13">
        <v>45544</v>
      </c>
      <c r="F5207" s="12" t="s">
        <v>19327</v>
      </c>
      <c r="G5207" s="12">
        <f>IF(ISNUMBER(MATCH(C5207, FACT_ORDERS!C:C, 0)), 1, 0)</f>
        <v>1</v>
      </c>
      <c r="H5207" s="12">
        <f>COUNTIF(B:B,FACT_SEARCHES[[#This Row],[WD_PRODUCTS]])</f>
        <v>60</v>
      </c>
    </row>
    <row r="5208" spans="1:8" x14ac:dyDescent="0.3">
      <c r="A5208" s="12">
        <v>12206</v>
      </c>
      <c r="B5208" s="12">
        <v>256</v>
      </c>
      <c r="C5208" s="8">
        <v>10435</v>
      </c>
      <c r="D5208" s="12" t="s">
        <v>6875</v>
      </c>
      <c r="E5208" s="13">
        <v>45264</v>
      </c>
      <c r="F5208" s="12" t="s">
        <v>19328</v>
      </c>
      <c r="G5208" s="12">
        <f>IF(ISNUMBER(MATCH(C5208, FACT_ORDERS!C:C, 0)), 1, 0)</f>
        <v>1</v>
      </c>
      <c r="H5208" s="12">
        <f>COUNTIF(B:B,FACT_SEARCHES[[#This Row],[WD_PRODUCTS]])</f>
        <v>63</v>
      </c>
    </row>
    <row r="5209" spans="1:8" x14ac:dyDescent="0.3">
      <c r="A5209" s="12">
        <v>12207</v>
      </c>
      <c r="B5209" s="12">
        <v>208</v>
      </c>
      <c r="C5209" s="8">
        <v>10312</v>
      </c>
      <c r="D5209" s="12" t="s">
        <v>6876</v>
      </c>
      <c r="E5209" s="13">
        <v>45353</v>
      </c>
      <c r="F5209" s="12" t="s">
        <v>19329</v>
      </c>
      <c r="G5209" s="12">
        <f>IF(ISNUMBER(MATCH(C5209, FACT_ORDERS!C:C, 0)), 1, 0)</f>
        <v>0</v>
      </c>
      <c r="H5209" s="12">
        <f>COUNTIF(B:B,FACT_SEARCHES[[#This Row],[WD_PRODUCTS]])</f>
        <v>91</v>
      </c>
    </row>
    <row r="5210" spans="1:8" x14ac:dyDescent="0.3">
      <c r="A5210" s="12">
        <v>12208</v>
      </c>
      <c r="B5210" s="12">
        <v>288</v>
      </c>
      <c r="C5210" s="8">
        <v>10197</v>
      </c>
      <c r="D5210" s="12" t="s">
        <v>6877</v>
      </c>
      <c r="E5210" s="13">
        <v>45514</v>
      </c>
      <c r="F5210" s="12" t="s">
        <v>19330</v>
      </c>
      <c r="G5210" s="12">
        <f>IF(ISNUMBER(MATCH(C5210, FACT_ORDERS!C:C, 0)), 1, 0)</f>
        <v>1</v>
      </c>
      <c r="H5210" s="12">
        <f>COUNTIF(B:B,FACT_SEARCHES[[#This Row],[WD_PRODUCTS]])</f>
        <v>106</v>
      </c>
    </row>
    <row r="5211" spans="1:8" x14ac:dyDescent="0.3">
      <c r="A5211" s="12">
        <v>12209</v>
      </c>
      <c r="B5211" s="12">
        <v>297</v>
      </c>
      <c r="C5211" s="8">
        <v>10411</v>
      </c>
      <c r="D5211" s="12" t="s">
        <v>6878</v>
      </c>
      <c r="E5211" s="13">
        <v>45290</v>
      </c>
      <c r="F5211" s="12" t="s">
        <v>19331</v>
      </c>
      <c r="G5211" s="12">
        <f>IF(ISNUMBER(MATCH(C5211, FACT_ORDERS!C:C, 0)), 1, 0)</f>
        <v>1</v>
      </c>
      <c r="H5211" s="12">
        <f>COUNTIF(B:B,FACT_SEARCHES[[#This Row],[WD_PRODUCTS]])</f>
        <v>64</v>
      </c>
    </row>
    <row r="5212" spans="1:8" x14ac:dyDescent="0.3">
      <c r="A5212" s="12">
        <v>12210</v>
      </c>
      <c r="B5212" s="12">
        <v>284</v>
      </c>
      <c r="C5212" s="8">
        <v>10411</v>
      </c>
      <c r="D5212" s="12" t="s">
        <v>6879</v>
      </c>
      <c r="E5212" s="13">
        <v>45290</v>
      </c>
      <c r="F5212" s="12" t="s">
        <v>19332</v>
      </c>
      <c r="G5212" s="12">
        <f>IF(ISNUMBER(MATCH(C5212, FACT_ORDERS!C:C, 0)), 1, 0)</f>
        <v>1</v>
      </c>
      <c r="H5212" s="12">
        <f>COUNTIF(B:B,FACT_SEARCHES[[#This Row],[WD_PRODUCTS]])</f>
        <v>97</v>
      </c>
    </row>
    <row r="5213" spans="1:8" x14ac:dyDescent="0.3">
      <c r="A5213" s="12">
        <v>12211</v>
      </c>
      <c r="B5213" s="12">
        <v>289</v>
      </c>
      <c r="C5213" s="8">
        <v>10613</v>
      </c>
      <c r="D5213" s="12" t="s">
        <v>6880</v>
      </c>
      <c r="E5213" s="13">
        <v>45215</v>
      </c>
      <c r="F5213" s="12" t="s">
        <v>3663</v>
      </c>
      <c r="G5213" s="12">
        <f>IF(ISNUMBER(MATCH(C5213, FACT_ORDERS!C:C, 0)), 1, 0)</f>
        <v>0</v>
      </c>
      <c r="H5213" s="12">
        <f>COUNTIF(B:B,FACT_SEARCHES[[#This Row],[WD_PRODUCTS]])</f>
        <v>56</v>
      </c>
    </row>
    <row r="5214" spans="1:8" x14ac:dyDescent="0.3">
      <c r="A5214" s="12">
        <v>12212</v>
      </c>
      <c r="B5214" s="12">
        <v>270</v>
      </c>
      <c r="C5214" s="8">
        <v>10317</v>
      </c>
      <c r="D5214" s="12" t="s">
        <v>6881</v>
      </c>
      <c r="E5214" s="13">
        <v>45106</v>
      </c>
      <c r="F5214" s="12" t="s">
        <v>13678</v>
      </c>
      <c r="G5214" s="12">
        <f>IF(ISNUMBER(MATCH(C5214, FACT_ORDERS!C:C, 0)), 1, 0)</f>
        <v>1</v>
      </c>
      <c r="H5214" s="12">
        <f>COUNTIF(B:B,FACT_SEARCHES[[#This Row],[WD_PRODUCTS]])</f>
        <v>54</v>
      </c>
    </row>
    <row r="5215" spans="1:8" x14ac:dyDescent="0.3">
      <c r="A5215" s="12">
        <v>12213</v>
      </c>
      <c r="B5215" s="12">
        <v>290</v>
      </c>
      <c r="C5215" s="8">
        <v>10780</v>
      </c>
      <c r="D5215" s="12" t="s">
        <v>6882</v>
      </c>
      <c r="E5215" s="13">
        <v>45324</v>
      </c>
      <c r="F5215" s="12" t="s">
        <v>19333</v>
      </c>
      <c r="G5215" s="12">
        <f>IF(ISNUMBER(MATCH(C5215, FACT_ORDERS!C:C, 0)), 1, 0)</f>
        <v>0</v>
      </c>
      <c r="H5215" s="12">
        <f>COUNTIF(B:B,FACT_SEARCHES[[#This Row],[WD_PRODUCTS]])</f>
        <v>47</v>
      </c>
    </row>
    <row r="5216" spans="1:8" x14ac:dyDescent="0.3">
      <c r="A5216" s="12">
        <v>12214</v>
      </c>
      <c r="B5216" s="12">
        <v>247</v>
      </c>
      <c r="C5216" s="8">
        <v>10780</v>
      </c>
      <c r="D5216" s="12" t="s">
        <v>6883</v>
      </c>
      <c r="E5216" s="13">
        <v>45324</v>
      </c>
      <c r="F5216" s="12" t="s">
        <v>19334</v>
      </c>
      <c r="G5216" s="12">
        <f>IF(ISNUMBER(MATCH(C5216, FACT_ORDERS!C:C, 0)), 1, 0)</f>
        <v>0</v>
      </c>
      <c r="H5216" s="12">
        <f>COUNTIF(B:B,FACT_SEARCHES[[#This Row],[WD_PRODUCTS]])</f>
        <v>72</v>
      </c>
    </row>
    <row r="5217" spans="1:8" x14ac:dyDescent="0.3">
      <c r="A5217" s="12">
        <v>12215</v>
      </c>
      <c r="B5217" s="12">
        <v>219</v>
      </c>
      <c r="C5217" s="8">
        <v>10211</v>
      </c>
      <c r="D5217" s="12" t="s">
        <v>6884</v>
      </c>
      <c r="E5217" s="13">
        <v>45335</v>
      </c>
      <c r="F5217" s="12" t="s">
        <v>19335</v>
      </c>
      <c r="G5217" s="12">
        <f>IF(ISNUMBER(MATCH(C5217, FACT_ORDERS!C:C, 0)), 1, 0)</f>
        <v>1</v>
      </c>
      <c r="H5217" s="12">
        <f>COUNTIF(B:B,FACT_SEARCHES[[#This Row],[WD_PRODUCTS]])</f>
        <v>83</v>
      </c>
    </row>
    <row r="5218" spans="1:8" x14ac:dyDescent="0.3">
      <c r="A5218" s="12">
        <v>12216</v>
      </c>
      <c r="B5218" s="12">
        <v>243</v>
      </c>
      <c r="C5218" s="8">
        <v>10653</v>
      </c>
      <c r="D5218" s="12" t="s">
        <v>6885</v>
      </c>
      <c r="E5218" s="13">
        <v>44946</v>
      </c>
      <c r="F5218" s="12" t="s">
        <v>19336</v>
      </c>
      <c r="G5218" s="12">
        <f>IF(ISNUMBER(MATCH(C5218, FACT_ORDERS!C:C, 0)), 1, 0)</f>
        <v>1</v>
      </c>
      <c r="H5218" s="12">
        <f>COUNTIF(B:B,FACT_SEARCHES[[#This Row],[WD_PRODUCTS]])</f>
        <v>70</v>
      </c>
    </row>
    <row r="5219" spans="1:8" x14ac:dyDescent="0.3">
      <c r="A5219" s="12">
        <v>12217</v>
      </c>
      <c r="B5219" s="12">
        <v>215</v>
      </c>
      <c r="C5219" s="8">
        <v>10653</v>
      </c>
      <c r="D5219" s="12" t="s">
        <v>6886</v>
      </c>
      <c r="E5219" s="13">
        <v>44946</v>
      </c>
      <c r="F5219" s="12" t="s">
        <v>19337</v>
      </c>
      <c r="G5219" s="12">
        <f>IF(ISNUMBER(MATCH(C5219, FACT_ORDERS!C:C, 0)), 1, 0)</f>
        <v>1</v>
      </c>
      <c r="H5219" s="12">
        <f>COUNTIF(B:B,FACT_SEARCHES[[#This Row],[WD_PRODUCTS]])</f>
        <v>67</v>
      </c>
    </row>
    <row r="5220" spans="1:8" x14ac:dyDescent="0.3">
      <c r="A5220" s="12">
        <v>12218</v>
      </c>
      <c r="B5220" s="12">
        <v>211</v>
      </c>
      <c r="C5220" s="8">
        <v>10183</v>
      </c>
      <c r="D5220" s="12" t="s">
        <v>6887</v>
      </c>
      <c r="E5220" s="13">
        <v>44963</v>
      </c>
      <c r="F5220" s="12" t="s">
        <v>19338</v>
      </c>
      <c r="G5220" s="12">
        <f>IF(ISNUMBER(MATCH(C5220, FACT_ORDERS!C:C, 0)), 1, 0)</f>
        <v>0</v>
      </c>
      <c r="H5220" s="12">
        <f>COUNTIF(B:B,FACT_SEARCHES[[#This Row],[WD_PRODUCTS]])</f>
        <v>65</v>
      </c>
    </row>
    <row r="5221" spans="1:8" x14ac:dyDescent="0.3">
      <c r="A5221" s="12">
        <v>12219</v>
      </c>
      <c r="B5221" s="12">
        <v>238</v>
      </c>
      <c r="C5221" s="8">
        <v>10183</v>
      </c>
      <c r="D5221" s="12" t="s">
        <v>6888</v>
      </c>
      <c r="E5221" s="13">
        <v>44963</v>
      </c>
      <c r="F5221" s="12" t="s">
        <v>19339</v>
      </c>
      <c r="G5221" s="12">
        <f>IF(ISNUMBER(MATCH(C5221, FACT_ORDERS!C:C, 0)), 1, 0)</f>
        <v>0</v>
      </c>
      <c r="H5221" s="12">
        <f>COUNTIF(B:B,FACT_SEARCHES[[#This Row],[WD_PRODUCTS]])</f>
        <v>57</v>
      </c>
    </row>
    <row r="5222" spans="1:8" x14ac:dyDescent="0.3">
      <c r="A5222" s="12">
        <v>12220</v>
      </c>
      <c r="B5222" s="12">
        <v>285</v>
      </c>
      <c r="C5222" s="8">
        <v>10183</v>
      </c>
      <c r="D5222" s="12" t="s">
        <v>6889</v>
      </c>
      <c r="E5222" s="13">
        <v>44963</v>
      </c>
      <c r="F5222" s="12" t="s">
        <v>14990</v>
      </c>
      <c r="G5222" s="12">
        <f>IF(ISNUMBER(MATCH(C5222, FACT_ORDERS!C:C, 0)), 1, 0)</f>
        <v>0</v>
      </c>
      <c r="H5222" s="12">
        <f>COUNTIF(B:B,FACT_SEARCHES[[#This Row],[WD_PRODUCTS]])</f>
        <v>56</v>
      </c>
    </row>
    <row r="5223" spans="1:8" x14ac:dyDescent="0.3">
      <c r="A5223" s="12">
        <v>12221</v>
      </c>
      <c r="B5223" s="12">
        <v>204</v>
      </c>
      <c r="C5223" s="8">
        <v>10505</v>
      </c>
      <c r="D5223" s="12" t="s">
        <v>6890</v>
      </c>
      <c r="E5223" s="13">
        <v>45468</v>
      </c>
      <c r="F5223" s="12" t="s">
        <v>19340</v>
      </c>
      <c r="G5223" s="12">
        <f>IF(ISNUMBER(MATCH(C5223, FACT_ORDERS!C:C, 0)), 1, 0)</f>
        <v>0</v>
      </c>
      <c r="H5223" s="12">
        <f>COUNTIF(B:B,FACT_SEARCHES[[#This Row],[WD_PRODUCTS]])</f>
        <v>139</v>
      </c>
    </row>
    <row r="5224" spans="1:8" x14ac:dyDescent="0.3">
      <c r="A5224" s="12">
        <v>12222</v>
      </c>
      <c r="B5224" s="12">
        <v>281</v>
      </c>
      <c r="C5224" s="8">
        <v>10505</v>
      </c>
      <c r="D5224" s="12" t="s">
        <v>6891</v>
      </c>
      <c r="E5224" s="13">
        <v>45468</v>
      </c>
      <c r="F5224" s="12" t="s">
        <v>19341</v>
      </c>
      <c r="G5224" s="12">
        <f>IF(ISNUMBER(MATCH(C5224, FACT_ORDERS!C:C, 0)), 1, 0)</f>
        <v>0</v>
      </c>
      <c r="H5224" s="12">
        <f>COUNTIF(B:B,FACT_SEARCHES[[#This Row],[WD_PRODUCTS]])</f>
        <v>86</v>
      </c>
    </row>
    <row r="5225" spans="1:8" x14ac:dyDescent="0.3">
      <c r="A5225" s="12">
        <v>12223</v>
      </c>
      <c r="B5225" s="12">
        <v>225</v>
      </c>
      <c r="C5225" s="8">
        <v>10409</v>
      </c>
      <c r="D5225" s="12" t="s">
        <v>6892</v>
      </c>
      <c r="E5225" s="13">
        <v>44895</v>
      </c>
      <c r="F5225" s="12" t="s">
        <v>19342</v>
      </c>
      <c r="G5225" s="12">
        <f>IF(ISNUMBER(MATCH(C5225, FACT_ORDERS!C:C, 0)), 1, 0)</f>
        <v>1</v>
      </c>
      <c r="H5225" s="12">
        <f>COUNTIF(B:B,FACT_SEARCHES[[#This Row],[WD_PRODUCTS]])</f>
        <v>74</v>
      </c>
    </row>
    <row r="5226" spans="1:8" x14ac:dyDescent="0.3">
      <c r="A5226" s="12">
        <v>12224</v>
      </c>
      <c r="B5226" s="12">
        <v>280</v>
      </c>
      <c r="C5226" s="8">
        <v>10102</v>
      </c>
      <c r="D5226" s="12" t="s">
        <v>6893</v>
      </c>
      <c r="E5226" s="13">
        <v>44841</v>
      </c>
      <c r="F5226" s="12" t="s">
        <v>19343</v>
      </c>
      <c r="G5226" s="12">
        <f>IF(ISNUMBER(MATCH(C5226, FACT_ORDERS!C:C, 0)), 1, 0)</f>
        <v>1</v>
      </c>
      <c r="H5226" s="12">
        <f>COUNTIF(B:B,FACT_SEARCHES[[#This Row],[WD_PRODUCTS]])</f>
        <v>40</v>
      </c>
    </row>
    <row r="5227" spans="1:8" x14ac:dyDescent="0.3">
      <c r="A5227" s="12">
        <v>12225</v>
      </c>
      <c r="B5227" s="12">
        <v>245</v>
      </c>
      <c r="C5227" s="8">
        <v>10102</v>
      </c>
      <c r="D5227" s="12" t="s">
        <v>6894</v>
      </c>
      <c r="E5227" s="13">
        <v>44841</v>
      </c>
      <c r="F5227" s="12" t="s">
        <v>19344</v>
      </c>
      <c r="G5227" s="12">
        <f>IF(ISNUMBER(MATCH(C5227, FACT_ORDERS!C:C, 0)), 1, 0)</f>
        <v>1</v>
      </c>
      <c r="H5227" s="12">
        <f>COUNTIF(B:B,FACT_SEARCHES[[#This Row],[WD_PRODUCTS]])</f>
        <v>58</v>
      </c>
    </row>
    <row r="5228" spans="1:8" x14ac:dyDescent="0.3">
      <c r="A5228" s="12">
        <v>12226</v>
      </c>
      <c r="B5228" s="12">
        <v>299</v>
      </c>
      <c r="C5228" s="8">
        <v>10102</v>
      </c>
      <c r="D5228" s="12" t="s">
        <v>6895</v>
      </c>
      <c r="E5228" s="13">
        <v>44841</v>
      </c>
      <c r="F5228" s="12" t="s">
        <v>19345</v>
      </c>
      <c r="G5228" s="12">
        <f>IF(ISNUMBER(MATCH(C5228, FACT_ORDERS!C:C, 0)), 1, 0)</f>
        <v>1</v>
      </c>
      <c r="H5228" s="12">
        <f>COUNTIF(B:B,FACT_SEARCHES[[#This Row],[WD_PRODUCTS]])</f>
        <v>125</v>
      </c>
    </row>
    <row r="5229" spans="1:8" x14ac:dyDescent="0.3">
      <c r="A5229" s="12">
        <v>12227</v>
      </c>
      <c r="B5229" s="12">
        <v>291</v>
      </c>
      <c r="C5229" s="8">
        <v>10135</v>
      </c>
      <c r="D5229" s="12" t="s">
        <v>6896</v>
      </c>
      <c r="E5229" s="13">
        <v>45557</v>
      </c>
      <c r="F5229" s="12" t="s">
        <v>19346</v>
      </c>
      <c r="G5229" s="12">
        <f>IF(ISNUMBER(MATCH(C5229, FACT_ORDERS!C:C, 0)), 1, 0)</f>
        <v>0</v>
      </c>
      <c r="H5229" s="12">
        <f>COUNTIF(B:B,FACT_SEARCHES[[#This Row],[WD_PRODUCTS]])</f>
        <v>42</v>
      </c>
    </row>
    <row r="5230" spans="1:8" x14ac:dyDescent="0.3">
      <c r="A5230" s="12">
        <v>12228</v>
      </c>
      <c r="B5230" s="12">
        <v>221</v>
      </c>
      <c r="C5230" s="8">
        <v>10135</v>
      </c>
      <c r="D5230" s="12" t="s">
        <v>6897</v>
      </c>
      <c r="E5230" s="13">
        <v>45557</v>
      </c>
      <c r="F5230" s="12" t="s">
        <v>19347</v>
      </c>
      <c r="G5230" s="12">
        <f>IF(ISNUMBER(MATCH(C5230, FACT_ORDERS!C:C, 0)), 1, 0)</f>
        <v>0</v>
      </c>
      <c r="H5230" s="12">
        <f>COUNTIF(B:B,FACT_SEARCHES[[#This Row],[WD_PRODUCTS]])</f>
        <v>31</v>
      </c>
    </row>
    <row r="5231" spans="1:8" x14ac:dyDescent="0.3">
      <c r="A5231" s="12">
        <v>12229</v>
      </c>
      <c r="B5231" s="12">
        <v>287</v>
      </c>
      <c r="C5231" s="8">
        <v>10158</v>
      </c>
      <c r="D5231" s="12" t="s">
        <v>6898</v>
      </c>
      <c r="E5231" s="13">
        <v>45371</v>
      </c>
      <c r="F5231" s="12" t="s">
        <v>19348</v>
      </c>
      <c r="G5231" s="12">
        <f>IF(ISNUMBER(MATCH(C5231, FACT_ORDERS!C:C, 0)), 1, 0)</f>
        <v>1</v>
      </c>
      <c r="H5231" s="12">
        <f>COUNTIF(B:B,FACT_SEARCHES[[#This Row],[WD_PRODUCTS]])</f>
        <v>59</v>
      </c>
    </row>
    <row r="5232" spans="1:8" x14ac:dyDescent="0.3">
      <c r="A5232" s="12">
        <v>12230</v>
      </c>
      <c r="B5232" s="12">
        <v>261</v>
      </c>
      <c r="C5232" s="8">
        <v>10158</v>
      </c>
      <c r="D5232" s="12" t="s">
        <v>6899</v>
      </c>
      <c r="E5232" s="13">
        <v>45371</v>
      </c>
      <c r="F5232" s="12" t="s">
        <v>19349</v>
      </c>
      <c r="G5232" s="12">
        <f>IF(ISNUMBER(MATCH(C5232, FACT_ORDERS!C:C, 0)), 1, 0)</f>
        <v>1</v>
      </c>
      <c r="H5232" s="12">
        <f>COUNTIF(B:B,FACT_SEARCHES[[#This Row],[WD_PRODUCTS]])</f>
        <v>77</v>
      </c>
    </row>
    <row r="5233" spans="1:8" x14ac:dyDescent="0.3">
      <c r="A5233" s="12">
        <v>12231</v>
      </c>
      <c r="B5233" s="12">
        <v>292</v>
      </c>
      <c r="C5233" s="8">
        <v>10442</v>
      </c>
      <c r="D5233" s="12" t="s">
        <v>6900</v>
      </c>
      <c r="E5233" s="13">
        <v>44559</v>
      </c>
      <c r="F5233" s="12" t="s">
        <v>19350</v>
      </c>
      <c r="G5233" s="12">
        <f>IF(ISNUMBER(MATCH(C5233, FACT_ORDERS!C:C, 0)), 1, 0)</f>
        <v>0</v>
      </c>
      <c r="H5233" s="12">
        <f>COUNTIF(B:B,FACT_SEARCHES[[#This Row],[WD_PRODUCTS]])</f>
        <v>95</v>
      </c>
    </row>
    <row r="5234" spans="1:8" x14ac:dyDescent="0.3">
      <c r="A5234" s="12">
        <v>12232</v>
      </c>
      <c r="B5234" s="12">
        <v>220</v>
      </c>
      <c r="C5234" s="8">
        <v>10201</v>
      </c>
      <c r="D5234" s="12" t="s">
        <v>6901</v>
      </c>
      <c r="E5234" s="13">
        <v>44965</v>
      </c>
      <c r="F5234" s="12" t="s">
        <v>4710</v>
      </c>
      <c r="G5234" s="12">
        <f>IF(ISNUMBER(MATCH(C5234, FACT_ORDERS!C:C, 0)), 1, 0)</f>
        <v>0</v>
      </c>
      <c r="H5234" s="12">
        <f>COUNTIF(B:B,FACT_SEARCHES[[#This Row],[WD_PRODUCTS]])</f>
        <v>60</v>
      </c>
    </row>
    <row r="5235" spans="1:8" x14ac:dyDescent="0.3">
      <c r="A5235" s="12">
        <v>12233</v>
      </c>
      <c r="B5235" s="12">
        <v>277</v>
      </c>
      <c r="C5235" s="8">
        <v>10201</v>
      </c>
      <c r="D5235" s="12" t="s">
        <v>6902</v>
      </c>
      <c r="E5235" s="13">
        <v>44965</v>
      </c>
      <c r="F5235" s="12" t="s">
        <v>19351</v>
      </c>
      <c r="G5235" s="12">
        <f>IF(ISNUMBER(MATCH(C5235, FACT_ORDERS!C:C, 0)), 1, 0)</f>
        <v>0</v>
      </c>
      <c r="H5235" s="12">
        <f>COUNTIF(B:B,FACT_SEARCHES[[#This Row],[WD_PRODUCTS]])</f>
        <v>98</v>
      </c>
    </row>
    <row r="5236" spans="1:8" x14ac:dyDescent="0.3">
      <c r="A5236" s="12">
        <v>12234</v>
      </c>
      <c r="B5236" s="12">
        <v>204</v>
      </c>
      <c r="C5236" s="8">
        <v>10201</v>
      </c>
      <c r="D5236" s="12" t="s">
        <v>6903</v>
      </c>
      <c r="E5236" s="13">
        <v>44965</v>
      </c>
      <c r="F5236" s="12" t="s">
        <v>3650</v>
      </c>
      <c r="G5236" s="12">
        <f>IF(ISNUMBER(MATCH(C5236, FACT_ORDERS!C:C, 0)), 1, 0)</f>
        <v>0</v>
      </c>
      <c r="H5236" s="12">
        <f>COUNTIF(B:B,FACT_SEARCHES[[#This Row],[WD_PRODUCTS]])</f>
        <v>139</v>
      </c>
    </row>
    <row r="5237" spans="1:8" x14ac:dyDescent="0.3">
      <c r="A5237" s="12">
        <v>12235</v>
      </c>
      <c r="B5237" s="12">
        <v>211</v>
      </c>
      <c r="C5237" s="8">
        <v>10113</v>
      </c>
      <c r="D5237" s="12" t="s">
        <v>6904</v>
      </c>
      <c r="E5237" s="13">
        <v>45482</v>
      </c>
      <c r="F5237" s="12" t="s">
        <v>19352</v>
      </c>
      <c r="G5237" s="12">
        <f>IF(ISNUMBER(MATCH(C5237, FACT_ORDERS!C:C, 0)), 1, 0)</f>
        <v>0</v>
      </c>
      <c r="H5237" s="12">
        <f>COUNTIF(B:B,FACT_SEARCHES[[#This Row],[WD_PRODUCTS]])</f>
        <v>65</v>
      </c>
    </row>
    <row r="5238" spans="1:8" x14ac:dyDescent="0.3">
      <c r="A5238" s="12">
        <v>12236</v>
      </c>
      <c r="B5238" s="12">
        <v>212</v>
      </c>
      <c r="C5238" s="8">
        <v>10588</v>
      </c>
      <c r="D5238" s="12" t="s">
        <v>6905</v>
      </c>
      <c r="E5238" s="13">
        <v>45447</v>
      </c>
      <c r="F5238" s="12" t="s">
        <v>19353</v>
      </c>
      <c r="G5238" s="12">
        <f>IF(ISNUMBER(MATCH(C5238, FACT_ORDERS!C:C, 0)), 1, 0)</f>
        <v>1</v>
      </c>
      <c r="H5238" s="12">
        <f>COUNTIF(B:B,FACT_SEARCHES[[#This Row],[WD_PRODUCTS]])</f>
        <v>67</v>
      </c>
    </row>
    <row r="5239" spans="1:8" x14ac:dyDescent="0.3">
      <c r="A5239" s="12">
        <v>12237</v>
      </c>
      <c r="B5239" s="12">
        <v>237</v>
      </c>
      <c r="C5239" s="8">
        <v>10588</v>
      </c>
      <c r="D5239" s="12" t="s">
        <v>6906</v>
      </c>
      <c r="E5239" s="13">
        <v>45447</v>
      </c>
      <c r="F5239" s="12" t="s">
        <v>19354</v>
      </c>
      <c r="G5239" s="12">
        <f>IF(ISNUMBER(MATCH(C5239, FACT_ORDERS!C:C, 0)), 1, 0)</f>
        <v>1</v>
      </c>
      <c r="H5239" s="12">
        <f>COUNTIF(B:B,FACT_SEARCHES[[#This Row],[WD_PRODUCTS]])</f>
        <v>99</v>
      </c>
    </row>
    <row r="5240" spans="1:8" x14ac:dyDescent="0.3">
      <c r="A5240" s="12">
        <v>12238</v>
      </c>
      <c r="B5240" s="12">
        <v>227</v>
      </c>
      <c r="C5240" s="8">
        <v>10588</v>
      </c>
      <c r="D5240" s="12" t="s">
        <v>6907</v>
      </c>
      <c r="E5240" s="13">
        <v>45447</v>
      </c>
      <c r="F5240" s="12" t="s">
        <v>19355</v>
      </c>
      <c r="G5240" s="12">
        <f>IF(ISNUMBER(MATCH(C5240, FACT_ORDERS!C:C, 0)), 1, 0)</f>
        <v>1</v>
      </c>
      <c r="H5240" s="12">
        <f>COUNTIF(B:B,FACT_SEARCHES[[#This Row],[WD_PRODUCTS]])</f>
        <v>93</v>
      </c>
    </row>
    <row r="5241" spans="1:8" x14ac:dyDescent="0.3">
      <c r="A5241" s="12">
        <v>12239</v>
      </c>
      <c r="B5241" s="12">
        <v>253</v>
      </c>
      <c r="C5241" s="8">
        <v>10581</v>
      </c>
      <c r="D5241" s="12" t="s">
        <v>6908</v>
      </c>
      <c r="E5241" s="13">
        <v>45025</v>
      </c>
      <c r="F5241" s="12" t="s">
        <v>19356</v>
      </c>
      <c r="G5241" s="12">
        <f>IF(ISNUMBER(MATCH(C5241, FACT_ORDERS!C:C, 0)), 1, 0)</f>
        <v>1</v>
      </c>
      <c r="H5241" s="12">
        <f>COUNTIF(B:B,FACT_SEARCHES[[#This Row],[WD_PRODUCTS]])</f>
        <v>78</v>
      </c>
    </row>
    <row r="5242" spans="1:8" x14ac:dyDescent="0.3">
      <c r="A5242" s="12">
        <v>12240</v>
      </c>
      <c r="B5242" s="12">
        <v>281</v>
      </c>
      <c r="C5242" s="8">
        <v>10341</v>
      </c>
      <c r="D5242" s="12" t="s">
        <v>6909</v>
      </c>
      <c r="E5242" s="13">
        <v>44663</v>
      </c>
      <c r="F5242" s="12" t="s">
        <v>19357</v>
      </c>
      <c r="G5242" s="12">
        <f>IF(ISNUMBER(MATCH(C5242, FACT_ORDERS!C:C, 0)), 1, 0)</f>
        <v>1</v>
      </c>
      <c r="H5242" s="12">
        <f>COUNTIF(B:B,FACT_SEARCHES[[#This Row],[WD_PRODUCTS]])</f>
        <v>86</v>
      </c>
    </row>
    <row r="5243" spans="1:8" x14ac:dyDescent="0.3">
      <c r="A5243" s="12">
        <v>12241</v>
      </c>
      <c r="B5243" s="12">
        <v>204</v>
      </c>
      <c r="C5243" s="8">
        <v>10341</v>
      </c>
      <c r="D5243" s="12" t="s">
        <v>6910</v>
      </c>
      <c r="E5243" s="13">
        <v>44663</v>
      </c>
      <c r="F5243" s="12" t="s">
        <v>19358</v>
      </c>
      <c r="G5243" s="12">
        <f>IF(ISNUMBER(MATCH(C5243, FACT_ORDERS!C:C, 0)), 1, 0)</f>
        <v>1</v>
      </c>
      <c r="H5243" s="12">
        <f>COUNTIF(B:B,FACT_SEARCHES[[#This Row],[WD_PRODUCTS]])</f>
        <v>139</v>
      </c>
    </row>
    <row r="5244" spans="1:8" x14ac:dyDescent="0.3">
      <c r="A5244" s="12">
        <v>12242</v>
      </c>
      <c r="B5244" s="12">
        <v>292</v>
      </c>
      <c r="C5244" s="8">
        <v>10341</v>
      </c>
      <c r="D5244" s="12" t="s">
        <v>6911</v>
      </c>
      <c r="E5244" s="13">
        <v>44663</v>
      </c>
      <c r="F5244" s="12" t="s">
        <v>19359</v>
      </c>
      <c r="G5244" s="12">
        <f>IF(ISNUMBER(MATCH(C5244, FACT_ORDERS!C:C, 0)), 1, 0)</f>
        <v>1</v>
      </c>
      <c r="H5244" s="12">
        <f>COUNTIF(B:B,FACT_SEARCHES[[#This Row],[WD_PRODUCTS]])</f>
        <v>95</v>
      </c>
    </row>
    <row r="5245" spans="1:8" x14ac:dyDescent="0.3">
      <c r="A5245" s="12">
        <v>12243</v>
      </c>
      <c r="B5245" s="12">
        <v>234</v>
      </c>
      <c r="C5245" s="8">
        <v>10341</v>
      </c>
      <c r="D5245" s="12" t="s">
        <v>6912</v>
      </c>
      <c r="E5245" s="13">
        <v>44663</v>
      </c>
      <c r="F5245" s="12" t="s">
        <v>19360</v>
      </c>
      <c r="G5245" s="12">
        <f>IF(ISNUMBER(MATCH(C5245, FACT_ORDERS!C:C, 0)), 1, 0)</f>
        <v>1</v>
      </c>
      <c r="H5245" s="12">
        <f>COUNTIF(B:B,FACT_SEARCHES[[#This Row],[WD_PRODUCTS]])</f>
        <v>77</v>
      </c>
    </row>
    <row r="5246" spans="1:8" x14ac:dyDescent="0.3">
      <c r="A5246" s="12">
        <v>12244</v>
      </c>
      <c r="B5246" s="12">
        <v>271</v>
      </c>
      <c r="C5246" s="8">
        <v>10341</v>
      </c>
      <c r="D5246" s="12" t="s">
        <v>6913</v>
      </c>
      <c r="E5246" s="13">
        <v>44663</v>
      </c>
      <c r="F5246" s="12" t="s">
        <v>19361</v>
      </c>
      <c r="G5246" s="12">
        <f>IF(ISNUMBER(MATCH(C5246, FACT_ORDERS!C:C, 0)), 1, 0)</f>
        <v>1</v>
      </c>
      <c r="H5246" s="12">
        <f>COUNTIF(B:B,FACT_SEARCHES[[#This Row],[WD_PRODUCTS]])</f>
        <v>74</v>
      </c>
    </row>
    <row r="5247" spans="1:8" x14ac:dyDescent="0.3">
      <c r="A5247" s="12">
        <v>12245</v>
      </c>
      <c r="B5247" s="12">
        <v>209</v>
      </c>
      <c r="C5247" s="8">
        <v>10801</v>
      </c>
      <c r="D5247" s="12" t="s">
        <v>6914</v>
      </c>
      <c r="E5247" s="13">
        <v>44723</v>
      </c>
      <c r="F5247" s="12" t="s">
        <v>13197</v>
      </c>
      <c r="G5247" s="12">
        <f>IF(ISNUMBER(MATCH(C5247, FACT_ORDERS!C:C, 0)), 1, 0)</f>
        <v>0</v>
      </c>
      <c r="H5247" s="12">
        <f>COUNTIF(B:B,FACT_SEARCHES[[#This Row],[WD_PRODUCTS]])</f>
        <v>91</v>
      </c>
    </row>
    <row r="5248" spans="1:8" x14ac:dyDescent="0.3">
      <c r="A5248" s="12">
        <v>12246</v>
      </c>
      <c r="B5248" s="12">
        <v>274</v>
      </c>
      <c r="C5248" s="8">
        <v>10801</v>
      </c>
      <c r="D5248" s="12" t="s">
        <v>6915</v>
      </c>
      <c r="E5248" s="13">
        <v>44723</v>
      </c>
      <c r="F5248" s="12" t="s">
        <v>19362</v>
      </c>
      <c r="G5248" s="12">
        <f>IF(ISNUMBER(MATCH(C5248, FACT_ORDERS!C:C, 0)), 1, 0)</f>
        <v>0</v>
      </c>
      <c r="H5248" s="12">
        <f>COUNTIF(B:B,FACT_SEARCHES[[#This Row],[WD_PRODUCTS]])</f>
        <v>45</v>
      </c>
    </row>
    <row r="5249" spans="1:8" x14ac:dyDescent="0.3">
      <c r="A5249" s="12">
        <v>12247</v>
      </c>
      <c r="B5249" s="12">
        <v>286</v>
      </c>
      <c r="C5249" s="8">
        <v>10279</v>
      </c>
      <c r="D5249" s="12" t="s">
        <v>6916</v>
      </c>
      <c r="E5249" s="13">
        <v>45469</v>
      </c>
      <c r="F5249" s="12" t="s">
        <v>17250</v>
      </c>
      <c r="G5249" s="12">
        <f>IF(ISNUMBER(MATCH(C5249, FACT_ORDERS!C:C, 0)), 1, 0)</f>
        <v>0</v>
      </c>
      <c r="H5249" s="12">
        <f>COUNTIF(B:B,FACT_SEARCHES[[#This Row],[WD_PRODUCTS]])</f>
        <v>71</v>
      </c>
    </row>
    <row r="5250" spans="1:8" x14ac:dyDescent="0.3">
      <c r="A5250" s="12">
        <v>12248</v>
      </c>
      <c r="B5250" s="12">
        <v>256</v>
      </c>
      <c r="C5250" s="8">
        <v>10279</v>
      </c>
      <c r="D5250" s="12" t="s">
        <v>6917</v>
      </c>
      <c r="E5250" s="13">
        <v>45469</v>
      </c>
      <c r="F5250" s="12" t="s">
        <v>13892</v>
      </c>
      <c r="G5250" s="12">
        <f>IF(ISNUMBER(MATCH(C5250, FACT_ORDERS!C:C, 0)), 1, 0)</f>
        <v>0</v>
      </c>
      <c r="H5250" s="12">
        <f>COUNTIF(B:B,FACT_SEARCHES[[#This Row],[WD_PRODUCTS]])</f>
        <v>63</v>
      </c>
    </row>
    <row r="5251" spans="1:8" x14ac:dyDescent="0.3">
      <c r="A5251" s="12">
        <v>12249</v>
      </c>
      <c r="B5251" s="12">
        <v>252</v>
      </c>
      <c r="C5251" s="8">
        <v>10279</v>
      </c>
      <c r="D5251" s="12" t="s">
        <v>6918</v>
      </c>
      <c r="E5251" s="13">
        <v>45469</v>
      </c>
      <c r="F5251" s="12" t="s">
        <v>19363</v>
      </c>
      <c r="G5251" s="12">
        <f>IF(ISNUMBER(MATCH(C5251, FACT_ORDERS!C:C, 0)), 1, 0)</f>
        <v>0</v>
      </c>
      <c r="H5251" s="12">
        <f>COUNTIF(B:B,FACT_SEARCHES[[#This Row],[WD_PRODUCTS]])</f>
        <v>64</v>
      </c>
    </row>
    <row r="5252" spans="1:8" x14ac:dyDescent="0.3">
      <c r="A5252" s="12">
        <v>12250</v>
      </c>
      <c r="B5252" s="12">
        <v>299</v>
      </c>
      <c r="C5252" s="8">
        <v>10160</v>
      </c>
      <c r="D5252" s="12" t="s">
        <v>6919</v>
      </c>
      <c r="E5252" s="13">
        <v>44305</v>
      </c>
      <c r="F5252" s="12" t="s">
        <v>19364</v>
      </c>
      <c r="G5252" s="12">
        <f>IF(ISNUMBER(MATCH(C5252, FACT_ORDERS!C:C, 0)), 1, 0)</f>
        <v>0</v>
      </c>
      <c r="H5252" s="12">
        <f>COUNTIF(B:B,FACT_SEARCHES[[#This Row],[WD_PRODUCTS]])</f>
        <v>125</v>
      </c>
    </row>
    <row r="5253" spans="1:8" x14ac:dyDescent="0.3">
      <c r="A5253" s="12">
        <v>12251</v>
      </c>
      <c r="B5253" s="12">
        <v>273</v>
      </c>
      <c r="C5253" s="8">
        <v>10160</v>
      </c>
      <c r="D5253" s="12" t="s">
        <v>6920</v>
      </c>
      <c r="E5253" s="13">
        <v>44305</v>
      </c>
      <c r="F5253" s="12" t="s">
        <v>19365</v>
      </c>
      <c r="G5253" s="12">
        <f>IF(ISNUMBER(MATCH(C5253, FACT_ORDERS!C:C, 0)), 1, 0)</f>
        <v>0</v>
      </c>
      <c r="H5253" s="12">
        <f>COUNTIF(B:B,FACT_SEARCHES[[#This Row],[WD_PRODUCTS]])</f>
        <v>73</v>
      </c>
    </row>
    <row r="5254" spans="1:8" x14ac:dyDescent="0.3">
      <c r="A5254" s="12">
        <v>12252</v>
      </c>
      <c r="B5254" s="12">
        <v>297</v>
      </c>
      <c r="C5254" s="8">
        <v>10160</v>
      </c>
      <c r="D5254" s="12" t="s">
        <v>6921</v>
      </c>
      <c r="E5254" s="13">
        <v>44305</v>
      </c>
      <c r="F5254" s="12" t="s">
        <v>3947</v>
      </c>
      <c r="G5254" s="12">
        <f>IF(ISNUMBER(MATCH(C5254, FACT_ORDERS!C:C, 0)), 1, 0)</f>
        <v>0</v>
      </c>
      <c r="H5254" s="12">
        <f>COUNTIF(B:B,FACT_SEARCHES[[#This Row],[WD_PRODUCTS]])</f>
        <v>64</v>
      </c>
    </row>
    <row r="5255" spans="1:8" x14ac:dyDescent="0.3">
      <c r="A5255" s="12">
        <v>12253</v>
      </c>
      <c r="B5255" s="12">
        <v>288</v>
      </c>
      <c r="C5255" s="8">
        <v>10159</v>
      </c>
      <c r="D5255" s="12" t="s">
        <v>6922</v>
      </c>
      <c r="E5255" s="13">
        <v>45553</v>
      </c>
      <c r="F5255" s="12" t="s">
        <v>19366</v>
      </c>
      <c r="G5255" s="12">
        <f>IF(ISNUMBER(MATCH(C5255, FACT_ORDERS!C:C, 0)), 1, 0)</f>
        <v>1</v>
      </c>
      <c r="H5255" s="12">
        <f>COUNTIF(B:B,FACT_SEARCHES[[#This Row],[WD_PRODUCTS]])</f>
        <v>106</v>
      </c>
    </row>
    <row r="5256" spans="1:8" x14ac:dyDescent="0.3">
      <c r="A5256" s="12">
        <v>12254</v>
      </c>
      <c r="B5256" s="12">
        <v>280</v>
      </c>
      <c r="C5256" s="8">
        <v>10159</v>
      </c>
      <c r="D5256" s="12" t="s">
        <v>6923</v>
      </c>
      <c r="E5256" s="13">
        <v>45553</v>
      </c>
      <c r="F5256" s="12" t="s">
        <v>4495</v>
      </c>
      <c r="G5256" s="12">
        <f>IF(ISNUMBER(MATCH(C5256, FACT_ORDERS!C:C, 0)), 1, 0)</f>
        <v>1</v>
      </c>
      <c r="H5256" s="12">
        <f>COUNTIF(B:B,FACT_SEARCHES[[#This Row],[WD_PRODUCTS]])</f>
        <v>40</v>
      </c>
    </row>
    <row r="5257" spans="1:8" x14ac:dyDescent="0.3">
      <c r="A5257" s="12">
        <v>12255</v>
      </c>
      <c r="B5257" s="12">
        <v>229</v>
      </c>
      <c r="C5257" s="8">
        <v>10159</v>
      </c>
      <c r="D5257" s="12" t="s">
        <v>6924</v>
      </c>
      <c r="E5257" s="13">
        <v>45553</v>
      </c>
      <c r="F5257" s="12" t="s">
        <v>19367</v>
      </c>
      <c r="G5257" s="12">
        <f>IF(ISNUMBER(MATCH(C5257, FACT_ORDERS!C:C, 0)), 1, 0)</f>
        <v>1</v>
      </c>
      <c r="H5257" s="12">
        <f>COUNTIF(B:B,FACT_SEARCHES[[#This Row],[WD_PRODUCTS]])</f>
        <v>42</v>
      </c>
    </row>
    <row r="5258" spans="1:8" x14ac:dyDescent="0.3">
      <c r="A5258" s="12">
        <v>12256</v>
      </c>
      <c r="B5258" s="12">
        <v>231</v>
      </c>
      <c r="C5258" s="8">
        <v>10159</v>
      </c>
      <c r="D5258" s="12" t="s">
        <v>6925</v>
      </c>
      <c r="E5258" s="13">
        <v>45553</v>
      </c>
      <c r="F5258" s="12" t="s">
        <v>19368</v>
      </c>
      <c r="G5258" s="12">
        <f>IF(ISNUMBER(MATCH(C5258, FACT_ORDERS!C:C, 0)), 1, 0)</f>
        <v>1</v>
      </c>
      <c r="H5258" s="12">
        <f>COUNTIF(B:B,FACT_SEARCHES[[#This Row],[WD_PRODUCTS]])</f>
        <v>58</v>
      </c>
    </row>
    <row r="5259" spans="1:8" x14ac:dyDescent="0.3">
      <c r="A5259" s="12">
        <v>12257</v>
      </c>
      <c r="B5259" s="12">
        <v>200</v>
      </c>
      <c r="C5259" s="8">
        <v>10989</v>
      </c>
      <c r="D5259" s="12" t="s">
        <v>6926</v>
      </c>
      <c r="E5259" s="13">
        <v>44277</v>
      </c>
      <c r="F5259" s="12" t="s">
        <v>19369</v>
      </c>
      <c r="G5259" s="12">
        <f>IF(ISNUMBER(MATCH(C5259, FACT_ORDERS!C:C, 0)), 1, 0)</f>
        <v>0</v>
      </c>
      <c r="H5259" s="12">
        <f>COUNTIF(B:B,FACT_SEARCHES[[#This Row],[WD_PRODUCTS]])</f>
        <v>81</v>
      </c>
    </row>
    <row r="5260" spans="1:8" x14ac:dyDescent="0.3">
      <c r="A5260" s="12">
        <v>12258</v>
      </c>
      <c r="B5260" s="12">
        <v>281</v>
      </c>
      <c r="C5260" s="8">
        <v>10455</v>
      </c>
      <c r="D5260" s="12" t="s">
        <v>6927</v>
      </c>
      <c r="E5260" s="13">
        <v>45485</v>
      </c>
      <c r="F5260" s="12" t="s">
        <v>19370</v>
      </c>
      <c r="G5260" s="12">
        <f>IF(ISNUMBER(MATCH(C5260, FACT_ORDERS!C:C, 0)), 1, 0)</f>
        <v>0</v>
      </c>
      <c r="H5260" s="12">
        <f>COUNTIF(B:B,FACT_SEARCHES[[#This Row],[WD_PRODUCTS]])</f>
        <v>86</v>
      </c>
    </row>
    <row r="5261" spans="1:8" x14ac:dyDescent="0.3">
      <c r="A5261" s="12">
        <v>12259</v>
      </c>
      <c r="B5261" s="12">
        <v>278</v>
      </c>
      <c r="C5261" s="8">
        <v>10455</v>
      </c>
      <c r="D5261" s="12" t="s">
        <v>6928</v>
      </c>
      <c r="E5261" s="13">
        <v>45485</v>
      </c>
      <c r="F5261" s="12" t="s">
        <v>19371</v>
      </c>
      <c r="G5261" s="12">
        <f>IF(ISNUMBER(MATCH(C5261, FACT_ORDERS!C:C, 0)), 1, 0)</f>
        <v>0</v>
      </c>
      <c r="H5261" s="12">
        <f>COUNTIF(B:B,FACT_SEARCHES[[#This Row],[WD_PRODUCTS]])</f>
        <v>81</v>
      </c>
    </row>
    <row r="5262" spans="1:8" x14ac:dyDescent="0.3">
      <c r="A5262" s="12">
        <v>12260</v>
      </c>
      <c r="B5262" s="12">
        <v>256</v>
      </c>
      <c r="C5262" s="8">
        <v>10455</v>
      </c>
      <c r="D5262" s="12" t="s">
        <v>6929</v>
      </c>
      <c r="E5262" s="13">
        <v>45485</v>
      </c>
      <c r="F5262" s="12" t="s">
        <v>19372</v>
      </c>
      <c r="G5262" s="12">
        <f>IF(ISNUMBER(MATCH(C5262, FACT_ORDERS!C:C, 0)), 1, 0)</f>
        <v>0</v>
      </c>
      <c r="H5262" s="12">
        <f>COUNTIF(B:B,FACT_SEARCHES[[#This Row],[WD_PRODUCTS]])</f>
        <v>63</v>
      </c>
    </row>
    <row r="5263" spans="1:8" x14ac:dyDescent="0.3">
      <c r="A5263" s="12">
        <v>12261</v>
      </c>
      <c r="B5263" s="12">
        <v>203</v>
      </c>
      <c r="C5263" s="8">
        <v>10166</v>
      </c>
      <c r="D5263" s="12" t="s">
        <v>6930</v>
      </c>
      <c r="E5263" s="13">
        <v>45033</v>
      </c>
      <c r="F5263" s="12" t="s">
        <v>4174</v>
      </c>
      <c r="G5263" s="12">
        <f>IF(ISNUMBER(MATCH(C5263, FACT_ORDERS!C:C, 0)), 1, 0)</f>
        <v>1</v>
      </c>
      <c r="H5263" s="12">
        <f>COUNTIF(B:B,FACT_SEARCHES[[#This Row],[WD_PRODUCTS]])</f>
        <v>46</v>
      </c>
    </row>
    <row r="5264" spans="1:8" x14ac:dyDescent="0.3">
      <c r="A5264" s="12">
        <v>12262</v>
      </c>
      <c r="B5264" s="12">
        <v>262</v>
      </c>
      <c r="C5264" s="8">
        <v>10166</v>
      </c>
      <c r="D5264" s="12" t="s">
        <v>6931</v>
      </c>
      <c r="E5264" s="13">
        <v>45033</v>
      </c>
      <c r="F5264" s="12" t="s">
        <v>19373</v>
      </c>
      <c r="G5264" s="12">
        <f>IF(ISNUMBER(MATCH(C5264, FACT_ORDERS!C:C, 0)), 1, 0)</f>
        <v>1</v>
      </c>
      <c r="H5264" s="12">
        <f>COUNTIF(B:B,FACT_SEARCHES[[#This Row],[WD_PRODUCTS]])</f>
        <v>70</v>
      </c>
    </row>
    <row r="5265" spans="1:8" x14ac:dyDescent="0.3">
      <c r="A5265" s="12">
        <v>12263</v>
      </c>
      <c r="B5265" s="12">
        <v>214</v>
      </c>
      <c r="C5265" s="8">
        <v>10166</v>
      </c>
      <c r="D5265" s="12" t="s">
        <v>6932</v>
      </c>
      <c r="E5265" s="13">
        <v>45033</v>
      </c>
      <c r="F5265" s="12" t="s">
        <v>17434</v>
      </c>
      <c r="G5265" s="12">
        <f>IF(ISNUMBER(MATCH(C5265, FACT_ORDERS!C:C, 0)), 1, 0)</f>
        <v>1</v>
      </c>
      <c r="H5265" s="12">
        <f>COUNTIF(B:B,FACT_SEARCHES[[#This Row],[WD_PRODUCTS]])</f>
        <v>51</v>
      </c>
    </row>
    <row r="5266" spans="1:8" x14ac:dyDescent="0.3">
      <c r="A5266" s="12">
        <v>12264</v>
      </c>
      <c r="B5266" s="12">
        <v>233</v>
      </c>
      <c r="C5266" s="8">
        <v>10166</v>
      </c>
      <c r="D5266" s="12" t="s">
        <v>6933</v>
      </c>
      <c r="E5266" s="13">
        <v>45033</v>
      </c>
      <c r="F5266" s="12" t="s">
        <v>19374</v>
      </c>
      <c r="G5266" s="12">
        <f>IF(ISNUMBER(MATCH(C5266, FACT_ORDERS!C:C, 0)), 1, 0)</f>
        <v>1</v>
      </c>
      <c r="H5266" s="12">
        <f>COUNTIF(B:B,FACT_SEARCHES[[#This Row],[WD_PRODUCTS]])</f>
        <v>76</v>
      </c>
    </row>
    <row r="5267" spans="1:8" x14ac:dyDescent="0.3">
      <c r="A5267" s="12">
        <v>12265</v>
      </c>
      <c r="B5267" s="12">
        <v>265</v>
      </c>
      <c r="C5267" s="8">
        <v>10166</v>
      </c>
      <c r="D5267" s="12" t="s">
        <v>6934</v>
      </c>
      <c r="E5267" s="13">
        <v>45033</v>
      </c>
      <c r="F5267" s="12" t="s">
        <v>3435</v>
      </c>
      <c r="G5267" s="12">
        <f>IF(ISNUMBER(MATCH(C5267, FACT_ORDERS!C:C, 0)), 1, 0)</f>
        <v>1</v>
      </c>
      <c r="H5267" s="12">
        <f>COUNTIF(B:B,FACT_SEARCHES[[#This Row],[WD_PRODUCTS]])</f>
        <v>89</v>
      </c>
    </row>
    <row r="5268" spans="1:8" x14ac:dyDescent="0.3">
      <c r="A5268" s="12">
        <v>12266</v>
      </c>
      <c r="B5268" s="12">
        <v>272</v>
      </c>
      <c r="C5268" s="8">
        <v>10823</v>
      </c>
      <c r="D5268" s="12" t="s">
        <v>6935</v>
      </c>
      <c r="E5268" s="13">
        <v>45556</v>
      </c>
      <c r="F5268" s="12" t="s">
        <v>19375</v>
      </c>
      <c r="G5268" s="12">
        <f>IF(ISNUMBER(MATCH(C5268, FACT_ORDERS!C:C, 0)), 1, 0)</f>
        <v>0</v>
      </c>
      <c r="H5268" s="12">
        <f>COUNTIF(B:B,FACT_SEARCHES[[#This Row],[WD_PRODUCTS]])</f>
        <v>39</v>
      </c>
    </row>
    <row r="5269" spans="1:8" x14ac:dyDescent="0.3">
      <c r="A5269" s="12">
        <v>12267</v>
      </c>
      <c r="B5269" s="12">
        <v>233</v>
      </c>
      <c r="C5269" s="8">
        <v>10377</v>
      </c>
      <c r="D5269" s="12" t="s">
        <v>6936</v>
      </c>
      <c r="E5269" s="13">
        <v>44697</v>
      </c>
      <c r="F5269" s="12" t="s">
        <v>19376</v>
      </c>
      <c r="G5269" s="12">
        <f>IF(ISNUMBER(MATCH(C5269, FACT_ORDERS!C:C, 0)), 1, 0)</f>
        <v>1</v>
      </c>
      <c r="H5269" s="12">
        <f>COUNTIF(B:B,FACT_SEARCHES[[#This Row],[WD_PRODUCTS]])</f>
        <v>76</v>
      </c>
    </row>
    <row r="5270" spans="1:8" x14ac:dyDescent="0.3">
      <c r="A5270" s="12">
        <v>12268</v>
      </c>
      <c r="B5270" s="12">
        <v>224</v>
      </c>
      <c r="C5270" s="8">
        <v>10248</v>
      </c>
      <c r="D5270" s="12" t="s">
        <v>6937</v>
      </c>
      <c r="E5270" s="13">
        <v>45123</v>
      </c>
      <c r="F5270" s="12" t="s">
        <v>19377</v>
      </c>
      <c r="G5270" s="12">
        <f>IF(ISNUMBER(MATCH(C5270, FACT_ORDERS!C:C, 0)), 1, 0)</f>
        <v>1</v>
      </c>
      <c r="H5270" s="12">
        <f>COUNTIF(B:B,FACT_SEARCHES[[#This Row],[WD_PRODUCTS]])</f>
        <v>63</v>
      </c>
    </row>
    <row r="5271" spans="1:8" x14ac:dyDescent="0.3">
      <c r="A5271" s="12">
        <v>12269</v>
      </c>
      <c r="B5271" s="12">
        <v>210</v>
      </c>
      <c r="C5271" s="8">
        <v>10248</v>
      </c>
      <c r="D5271" s="12" t="s">
        <v>6938</v>
      </c>
      <c r="E5271" s="13">
        <v>45123</v>
      </c>
      <c r="F5271" s="12" t="s">
        <v>19378</v>
      </c>
      <c r="G5271" s="12">
        <f>IF(ISNUMBER(MATCH(C5271, FACT_ORDERS!C:C, 0)), 1, 0)</f>
        <v>1</v>
      </c>
      <c r="H5271" s="12">
        <f>COUNTIF(B:B,FACT_SEARCHES[[#This Row],[WD_PRODUCTS]])</f>
        <v>77</v>
      </c>
    </row>
    <row r="5272" spans="1:8" x14ac:dyDescent="0.3">
      <c r="A5272" s="12">
        <v>12270</v>
      </c>
      <c r="B5272" s="12">
        <v>255</v>
      </c>
      <c r="C5272" s="8">
        <v>10024</v>
      </c>
      <c r="D5272" s="12" t="s">
        <v>6939</v>
      </c>
      <c r="E5272" s="13">
        <v>45015</v>
      </c>
      <c r="F5272" s="12" t="s">
        <v>19379</v>
      </c>
      <c r="G5272" s="12">
        <f>IF(ISNUMBER(MATCH(C5272, FACT_ORDERS!C:C, 0)), 1, 0)</f>
        <v>0</v>
      </c>
      <c r="H5272" s="12">
        <f>COUNTIF(B:B,FACT_SEARCHES[[#This Row],[WD_PRODUCTS]])</f>
        <v>74</v>
      </c>
    </row>
    <row r="5273" spans="1:8" x14ac:dyDescent="0.3">
      <c r="A5273" s="12">
        <v>12271</v>
      </c>
      <c r="B5273" s="12">
        <v>276</v>
      </c>
      <c r="C5273" s="8">
        <v>10024</v>
      </c>
      <c r="D5273" s="12" t="s">
        <v>6940</v>
      </c>
      <c r="E5273" s="13">
        <v>45015</v>
      </c>
      <c r="F5273" s="12" t="s">
        <v>3316</v>
      </c>
      <c r="G5273" s="12">
        <f>IF(ISNUMBER(MATCH(C5273, FACT_ORDERS!C:C, 0)), 1, 0)</f>
        <v>0</v>
      </c>
      <c r="H5273" s="12">
        <f>COUNTIF(B:B,FACT_SEARCHES[[#This Row],[WD_PRODUCTS]])</f>
        <v>65</v>
      </c>
    </row>
    <row r="5274" spans="1:8" x14ac:dyDescent="0.3">
      <c r="A5274" s="12">
        <v>12272</v>
      </c>
      <c r="B5274" s="12">
        <v>225</v>
      </c>
      <c r="C5274" s="8">
        <v>10024</v>
      </c>
      <c r="D5274" s="12" t="s">
        <v>6941</v>
      </c>
      <c r="E5274" s="13">
        <v>45015</v>
      </c>
      <c r="F5274" s="12" t="s">
        <v>19380</v>
      </c>
      <c r="G5274" s="12">
        <f>IF(ISNUMBER(MATCH(C5274, FACT_ORDERS!C:C, 0)), 1, 0)</f>
        <v>0</v>
      </c>
      <c r="H5274" s="12">
        <f>COUNTIF(B:B,FACT_SEARCHES[[#This Row],[WD_PRODUCTS]])</f>
        <v>74</v>
      </c>
    </row>
    <row r="5275" spans="1:8" x14ac:dyDescent="0.3">
      <c r="A5275" s="12">
        <v>12273</v>
      </c>
      <c r="B5275" s="12">
        <v>223</v>
      </c>
      <c r="C5275" s="8">
        <v>10644</v>
      </c>
      <c r="D5275" s="12" t="s">
        <v>6942</v>
      </c>
      <c r="E5275" s="13">
        <v>45523</v>
      </c>
      <c r="F5275" s="12" t="s">
        <v>3545</v>
      </c>
      <c r="G5275" s="12">
        <f>IF(ISNUMBER(MATCH(C5275, FACT_ORDERS!C:C, 0)), 1, 0)</f>
        <v>1</v>
      </c>
      <c r="H5275" s="12">
        <f>COUNTIF(B:B,FACT_SEARCHES[[#This Row],[WD_PRODUCTS]])</f>
        <v>45</v>
      </c>
    </row>
    <row r="5276" spans="1:8" x14ac:dyDescent="0.3">
      <c r="A5276" s="12">
        <v>12274</v>
      </c>
      <c r="B5276" s="12">
        <v>267</v>
      </c>
      <c r="C5276" s="8">
        <v>10101</v>
      </c>
      <c r="D5276" s="12" t="s">
        <v>6943</v>
      </c>
      <c r="E5276" s="13">
        <v>45481</v>
      </c>
      <c r="F5276" s="12" t="s">
        <v>19381</v>
      </c>
      <c r="G5276" s="12">
        <f>IF(ISNUMBER(MATCH(C5276, FACT_ORDERS!C:C, 0)), 1, 0)</f>
        <v>0</v>
      </c>
      <c r="H5276" s="12">
        <f>COUNTIF(B:B,FACT_SEARCHES[[#This Row],[WD_PRODUCTS]])</f>
        <v>82</v>
      </c>
    </row>
    <row r="5277" spans="1:8" x14ac:dyDescent="0.3">
      <c r="A5277" s="12">
        <v>12275</v>
      </c>
      <c r="B5277" s="12">
        <v>218</v>
      </c>
      <c r="C5277" s="8">
        <v>10147</v>
      </c>
      <c r="D5277" s="12" t="s">
        <v>6944</v>
      </c>
      <c r="E5277" s="13">
        <v>45168</v>
      </c>
      <c r="F5277" s="12" t="s">
        <v>19382</v>
      </c>
      <c r="G5277" s="12">
        <f>IF(ISNUMBER(MATCH(C5277, FACT_ORDERS!C:C, 0)), 1, 0)</f>
        <v>1</v>
      </c>
      <c r="H5277" s="12">
        <f>COUNTIF(B:B,FACT_SEARCHES[[#This Row],[WD_PRODUCTS]])</f>
        <v>39</v>
      </c>
    </row>
    <row r="5278" spans="1:8" x14ac:dyDescent="0.3">
      <c r="A5278" s="12">
        <v>12276</v>
      </c>
      <c r="B5278" s="12">
        <v>284</v>
      </c>
      <c r="C5278" s="8">
        <v>10147</v>
      </c>
      <c r="D5278" s="12" t="s">
        <v>6945</v>
      </c>
      <c r="E5278" s="13">
        <v>45168</v>
      </c>
      <c r="F5278" s="12" t="s">
        <v>19383</v>
      </c>
      <c r="G5278" s="12">
        <f>IF(ISNUMBER(MATCH(C5278, FACT_ORDERS!C:C, 0)), 1, 0)</f>
        <v>1</v>
      </c>
      <c r="H5278" s="12">
        <f>COUNTIF(B:B,FACT_SEARCHES[[#This Row],[WD_PRODUCTS]])</f>
        <v>97</v>
      </c>
    </row>
    <row r="5279" spans="1:8" x14ac:dyDescent="0.3">
      <c r="A5279" s="12">
        <v>12277</v>
      </c>
      <c r="B5279" s="12">
        <v>217</v>
      </c>
      <c r="C5279" s="8">
        <v>10060</v>
      </c>
      <c r="D5279" s="12" t="s">
        <v>6946</v>
      </c>
      <c r="E5279" s="13">
        <v>44936</v>
      </c>
      <c r="F5279" s="12" t="s">
        <v>19384</v>
      </c>
      <c r="G5279" s="12">
        <f>IF(ISNUMBER(MATCH(C5279, FACT_ORDERS!C:C, 0)), 1, 0)</f>
        <v>1</v>
      </c>
      <c r="H5279" s="12">
        <f>COUNTIF(B:B,FACT_SEARCHES[[#This Row],[WD_PRODUCTS]])</f>
        <v>49</v>
      </c>
    </row>
    <row r="5280" spans="1:8" x14ac:dyDescent="0.3">
      <c r="A5280" s="12">
        <v>12278</v>
      </c>
      <c r="B5280" s="12">
        <v>291</v>
      </c>
      <c r="C5280" s="8">
        <v>10060</v>
      </c>
      <c r="D5280" s="12" t="s">
        <v>6947</v>
      </c>
      <c r="E5280" s="13">
        <v>44936</v>
      </c>
      <c r="F5280" s="12" t="s">
        <v>19385</v>
      </c>
      <c r="G5280" s="12">
        <f>IF(ISNUMBER(MATCH(C5280, FACT_ORDERS!C:C, 0)), 1, 0)</f>
        <v>1</v>
      </c>
      <c r="H5280" s="12">
        <f>COUNTIF(B:B,FACT_SEARCHES[[#This Row],[WD_PRODUCTS]])</f>
        <v>42</v>
      </c>
    </row>
    <row r="5281" spans="1:8" x14ac:dyDescent="0.3">
      <c r="A5281" s="12">
        <v>12279</v>
      </c>
      <c r="B5281" s="12">
        <v>245</v>
      </c>
      <c r="C5281" s="8">
        <v>10060</v>
      </c>
      <c r="D5281" s="12" t="s">
        <v>6948</v>
      </c>
      <c r="E5281" s="13">
        <v>44936</v>
      </c>
      <c r="F5281" s="12" t="s">
        <v>19386</v>
      </c>
      <c r="G5281" s="12">
        <f>IF(ISNUMBER(MATCH(C5281, FACT_ORDERS!C:C, 0)), 1, 0)</f>
        <v>1</v>
      </c>
      <c r="H5281" s="12">
        <f>COUNTIF(B:B,FACT_SEARCHES[[#This Row],[WD_PRODUCTS]])</f>
        <v>58</v>
      </c>
    </row>
    <row r="5282" spans="1:8" x14ac:dyDescent="0.3">
      <c r="A5282" s="12">
        <v>12280</v>
      </c>
      <c r="B5282" s="12">
        <v>276</v>
      </c>
      <c r="C5282" s="8">
        <v>10925</v>
      </c>
      <c r="D5282" s="12" t="s">
        <v>6949</v>
      </c>
      <c r="E5282" s="13">
        <v>45232</v>
      </c>
      <c r="F5282" s="12" t="s">
        <v>19387</v>
      </c>
      <c r="G5282" s="12">
        <f>IF(ISNUMBER(MATCH(C5282, FACT_ORDERS!C:C, 0)), 1, 0)</f>
        <v>1</v>
      </c>
      <c r="H5282" s="12">
        <f>COUNTIF(B:B,FACT_SEARCHES[[#This Row],[WD_PRODUCTS]])</f>
        <v>65</v>
      </c>
    </row>
    <row r="5283" spans="1:8" x14ac:dyDescent="0.3">
      <c r="A5283" s="12">
        <v>12281</v>
      </c>
      <c r="B5283" s="12">
        <v>219</v>
      </c>
      <c r="C5283" s="8">
        <v>10925</v>
      </c>
      <c r="D5283" s="12" t="s">
        <v>6950</v>
      </c>
      <c r="E5283" s="13">
        <v>45232</v>
      </c>
      <c r="F5283" s="12" t="s">
        <v>18656</v>
      </c>
      <c r="G5283" s="12">
        <f>IF(ISNUMBER(MATCH(C5283, FACT_ORDERS!C:C, 0)), 1, 0)</f>
        <v>1</v>
      </c>
      <c r="H5283" s="12">
        <f>COUNTIF(B:B,FACT_SEARCHES[[#This Row],[WD_PRODUCTS]])</f>
        <v>83</v>
      </c>
    </row>
    <row r="5284" spans="1:8" x14ac:dyDescent="0.3">
      <c r="A5284" s="12">
        <v>12282</v>
      </c>
      <c r="B5284" s="12">
        <v>208</v>
      </c>
      <c r="C5284" s="8">
        <v>10925</v>
      </c>
      <c r="D5284" s="12" t="s">
        <v>6951</v>
      </c>
      <c r="E5284" s="13">
        <v>45232</v>
      </c>
      <c r="F5284" s="12" t="s">
        <v>19388</v>
      </c>
      <c r="G5284" s="12">
        <f>IF(ISNUMBER(MATCH(C5284, FACT_ORDERS!C:C, 0)), 1, 0)</f>
        <v>1</v>
      </c>
      <c r="H5284" s="12">
        <f>COUNTIF(B:B,FACT_SEARCHES[[#This Row],[WD_PRODUCTS]])</f>
        <v>91</v>
      </c>
    </row>
    <row r="5285" spans="1:8" x14ac:dyDescent="0.3">
      <c r="A5285" s="12">
        <v>12283</v>
      </c>
      <c r="B5285" s="12">
        <v>246</v>
      </c>
      <c r="C5285" s="8">
        <v>10925</v>
      </c>
      <c r="D5285" s="12" t="s">
        <v>6952</v>
      </c>
      <c r="E5285" s="13">
        <v>45232</v>
      </c>
      <c r="F5285" s="12" t="s">
        <v>19389</v>
      </c>
      <c r="G5285" s="12">
        <f>IF(ISNUMBER(MATCH(C5285, FACT_ORDERS!C:C, 0)), 1, 0)</f>
        <v>1</v>
      </c>
      <c r="H5285" s="12">
        <f>COUNTIF(B:B,FACT_SEARCHES[[#This Row],[WD_PRODUCTS]])</f>
        <v>55</v>
      </c>
    </row>
    <row r="5286" spans="1:8" x14ac:dyDescent="0.3">
      <c r="A5286" s="12">
        <v>12284</v>
      </c>
      <c r="B5286" s="12">
        <v>214</v>
      </c>
      <c r="C5286" s="8">
        <v>10640</v>
      </c>
      <c r="D5286" s="12" t="s">
        <v>6953</v>
      </c>
      <c r="E5286" s="13">
        <v>44950</v>
      </c>
      <c r="F5286" s="12" t="s">
        <v>19390</v>
      </c>
      <c r="G5286" s="12">
        <f>IF(ISNUMBER(MATCH(C5286, FACT_ORDERS!C:C, 0)), 1, 0)</f>
        <v>1</v>
      </c>
      <c r="H5286" s="12">
        <f>COUNTIF(B:B,FACT_SEARCHES[[#This Row],[WD_PRODUCTS]])</f>
        <v>51</v>
      </c>
    </row>
    <row r="5287" spans="1:8" x14ac:dyDescent="0.3">
      <c r="A5287" s="12">
        <v>12285</v>
      </c>
      <c r="B5287" s="12">
        <v>272</v>
      </c>
      <c r="C5287" s="8">
        <v>10905</v>
      </c>
      <c r="D5287" s="12" t="s">
        <v>6954</v>
      </c>
      <c r="E5287" s="13">
        <v>44598</v>
      </c>
      <c r="F5287" s="12" t="s">
        <v>19391</v>
      </c>
      <c r="G5287" s="12">
        <f>IF(ISNUMBER(MATCH(C5287, FACT_ORDERS!C:C, 0)), 1, 0)</f>
        <v>0</v>
      </c>
      <c r="H5287" s="12">
        <f>COUNTIF(B:B,FACT_SEARCHES[[#This Row],[WD_PRODUCTS]])</f>
        <v>39</v>
      </c>
    </row>
    <row r="5288" spans="1:8" x14ac:dyDescent="0.3">
      <c r="A5288" s="12">
        <v>12286</v>
      </c>
      <c r="B5288" s="12">
        <v>204</v>
      </c>
      <c r="C5288" s="8">
        <v>10073</v>
      </c>
      <c r="D5288" s="12" t="s">
        <v>6955</v>
      </c>
      <c r="E5288" s="13">
        <v>45261</v>
      </c>
      <c r="F5288" s="12" t="s">
        <v>19392</v>
      </c>
      <c r="G5288" s="12">
        <f>IF(ISNUMBER(MATCH(C5288, FACT_ORDERS!C:C, 0)), 1, 0)</f>
        <v>1</v>
      </c>
      <c r="H5288" s="12">
        <f>COUNTIF(B:B,FACT_SEARCHES[[#This Row],[WD_PRODUCTS]])</f>
        <v>139</v>
      </c>
    </row>
    <row r="5289" spans="1:8" x14ac:dyDescent="0.3">
      <c r="A5289" s="12">
        <v>12287</v>
      </c>
      <c r="B5289" s="12">
        <v>273</v>
      </c>
      <c r="C5289" s="8">
        <v>10073</v>
      </c>
      <c r="D5289" s="12" t="s">
        <v>6956</v>
      </c>
      <c r="E5289" s="13">
        <v>45261</v>
      </c>
      <c r="F5289" s="12" t="s">
        <v>3686</v>
      </c>
      <c r="G5289" s="12">
        <f>IF(ISNUMBER(MATCH(C5289, FACT_ORDERS!C:C, 0)), 1, 0)</f>
        <v>1</v>
      </c>
      <c r="H5289" s="12">
        <f>COUNTIF(B:B,FACT_SEARCHES[[#This Row],[WD_PRODUCTS]])</f>
        <v>73</v>
      </c>
    </row>
    <row r="5290" spans="1:8" x14ac:dyDescent="0.3">
      <c r="A5290" s="12">
        <v>12288</v>
      </c>
      <c r="B5290" s="12">
        <v>209</v>
      </c>
      <c r="C5290" s="8">
        <v>10836</v>
      </c>
      <c r="D5290" s="12" t="s">
        <v>6957</v>
      </c>
      <c r="E5290" s="13">
        <v>45503</v>
      </c>
      <c r="F5290" s="12" t="s">
        <v>19393</v>
      </c>
      <c r="G5290" s="12">
        <f>IF(ISNUMBER(MATCH(C5290, FACT_ORDERS!C:C, 0)), 1, 0)</f>
        <v>1</v>
      </c>
      <c r="H5290" s="12">
        <f>COUNTIF(B:B,FACT_SEARCHES[[#This Row],[WD_PRODUCTS]])</f>
        <v>91</v>
      </c>
    </row>
    <row r="5291" spans="1:8" x14ac:dyDescent="0.3">
      <c r="A5291" s="12">
        <v>12289</v>
      </c>
      <c r="B5291" s="12">
        <v>214</v>
      </c>
      <c r="C5291" s="8">
        <v>10640</v>
      </c>
      <c r="D5291" s="12" t="s">
        <v>6958</v>
      </c>
      <c r="E5291" s="13">
        <v>45029</v>
      </c>
      <c r="F5291" s="12" t="s">
        <v>4334</v>
      </c>
      <c r="G5291" s="12">
        <f>IF(ISNUMBER(MATCH(C5291, FACT_ORDERS!C:C, 0)), 1, 0)</f>
        <v>1</v>
      </c>
      <c r="H5291" s="12">
        <f>COUNTIF(B:B,FACT_SEARCHES[[#This Row],[WD_PRODUCTS]])</f>
        <v>51</v>
      </c>
    </row>
    <row r="5292" spans="1:8" x14ac:dyDescent="0.3">
      <c r="A5292" s="12">
        <v>12290</v>
      </c>
      <c r="B5292" s="12">
        <v>210</v>
      </c>
      <c r="C5292" s="8">
        <v>10047</v>
      </c>
      <c r="D5292" s="12" t="s">
        <v>6959</v>
      </c>
      <c r="E5292" s="13">
        <v>45446</v>
      </c>
      <c r="F5292" s="12" t="s">
        <v>19394</v>
      </c>
      <c r="G5292" s="12">
        <f>IF(ISNUMBER(MATCH(C5292, FACT_ORDERS!C:C, 0)), 1, 0)</f>
        <v>0</v>
      </c>
      <c r="H5292" s="12">
        <f>COUNTIF(B:B,FACT_SEARCHES[[#This Row],[WD_PRODUCTS]])</f>
        <v>77</v>
      </c>
    </row>
    <row r="5293" spans="1:8" x14ac:dyDescent="0.3">
      <c r="A5293" s="12">
        <v>12291</v>
      </c>
      <c r="B5293" s="12">
        <v>212</v>
      </c>
      <c r="C5293" s="8">
        <v>10047</v>
      </c>
      <c r="D5293" s="12" t="s">
        <v>6960</v>
      </c>
      <c r="E5293" s="13">
        <v>45446</v>
      </c>
      <c r="F5293" s="12" t="s">
        <v>19395</v>
      </c>
      <c r="G5293" s="12">
        <f>IF(ISNUMBER(MATCH(C5293, FACT_ORDERS!C:C, 0)), 1, 0)</f>
        <v>0</v>
      </c>
      <c r="H5293" s="12">
        <f>COUNTIF(B:B,FACT_SEARCHES[[#This Row],[WD_PRODUCTS]])</f>
        <v>67</v>
      </c>
    </row>
    <row r="5294" spans="1:8" x14ac:dyDescent="0.3">
      <c r="A5294" s="12">
        <v>12292</v>
      </c>
      <c r="B5294" s="12">
        <v>241</v>
      </c>
      <c r="C5294" s="8">
        <v>10047</v>
      </c>
      <c r="D5294" s="12" t="s">
        <v>6961</v>
      </c>
      <c r="E5294" s="13">
        <v>45446</v>
      </c>
      <c r="F5294" s="12" t="s">
        <v>19396</v>
      </c>
      <c r="G5294" s="12">
        <f>IF(ISNUMBER(MATCH(C5294, FACT_ORDERS!C:C, 0)), 1, 0)</f>
        <v>0</v>
      </c>
      <c r="H5294" s="12">
        <f>COUNTIF(B:B,FACT_SEARCHES[[#This Row],[WD_PRODUCTS]])</f>
        <v>96</v>
      </c>
    </row>
    <row r="5295" spans="1:8" x14ac:dyDescent="0.3">
      <c r="A5295" s="12">
        <v>12293</v>
      </c>
      <c r="B5295" s="12">
        <v>239</v>
      </c>
      <c r="C5295" s="8">
        <v>10047</v>
      </c>
      <c r="D5295" s="12" t="s">
        <v>6962</v>
      </c>
      <c r="E5295" s="13">
        <v>45446</v>
      </c>
      <c r="F5295" s="12" t="s">
        <v>19397</v>
      </c>
      <c r="G5295" s="12">
        <f>IF(ISNUMBER(MATCH(C5295, FACT_ORDERS!C:C, 0)), 1, 0)</f>
        <v>0</v>
      </c>
      <c r="H5295" s="12">
        <f>COUNTIF(B:B,FACT_SEARCHES[[#This Row],[WD_PRODUCTS]])</f>
        <v>41</v>
      </c>
    </row>
    <row r="5296" spans="1:8" x14ac:dyDescent="0.3">
      <c r="A5296" s="12">
        <v>12294</v>
      </c>
      <c r="B5296" s="12">
        <v>266</v>
      </c>
      <c r="C5296" s="8">
        <v>10633</v>
      </c>
      <c r="D5296" s="12" t="s">
        <v>6963</v>
      </c>
      <c r="E5296" s="13">
        <v>45243</v>
      </c>
      <c r="F5296" s="12" t="s">
        <v>19398</v>
      </c>
      <c r="G5296" s="12">
        <f>IF(ISNUMBER(MATCH(C5296, FACT_ORDERS!C:C, 0)), 1, 0)</f>
        <v>1</v>
      </c>
      <c r="H5296" s="12">
        <f>COUNTIF(B:B,FACT_SEARCHES[[#This Row],[WD_PRODUCTS]])</f>
        <v>94</v>
      </c>
    </row>
    <row r="5297" spans="1:8" x14ac:dyDescent="0.3">
      <c r="A5297" s="12">
        <v>12295</v>
      </c>
      <c r="B5297" s="12">
        <v>222</v>
      </c>
      <c r="C5297" s="8">
        <v>10633</v>
      </c>
      <c r="D5297" s="12" t="s">
        <v>6964</v>
      </c>
      <c r="E5297" s="13">
        <v>45243</v>
      </c>
      <c r="F5297" s="12" t="s">
        <v>19399</v>
      </c>
      <c r="G5297" s="12">
        <f>IF(ISNUMBER(MATCH(C5297, FACT_ORDERS!C:C, 0)), 1, 0)</f>
        <v>1</v>
      </c>
      <c r="H5297" s="12">
        <f>COUNTIF(B:B,FACT_SEARCHES[[#This Row],[WD_PRODUCTS]])</f>
        <v>73</v>
      </c>
    </row>
    <row r="5298" spans="1:8" x14ac:dyDescent="0.3">
      <c r="A5298" s="12">
        <v>12296</v>
      </c>
      <c r="B5298" s="12">
        <v>277</v>
      </c>
      <c r="C5298" s="8">
        <v>10633</v>
      </c>
      <c r="D5298" s="12" t="s">
        <v>6965</v>
      </c>
      <c r="E5298" s="13">
        <v>45243</v>
      </c>
      <c r="F5298" s="12" t="s">
        <v>4289</v>
      </c>
      <c r="G5298" s="12">
        <f>IF(ISNUMBER(MATCH(C5298, FACT_ORDERS!C:C, 0)), 1, 0)</f>
        <v>1</v>
      </c>
      <c r="H5298" s="12">
        <f>COUNTIF(B:B,FACT_SEARCHES[[#This Row],[WD_PRODUCTS]])</f>
        <v>98</v>
      </c>
    </row>
    <row r="5299" spans="1:8" x14ac:dyDescent="0.3">
      <c r="A5299" s="12">
        <v>12297</v>
      </c>
      <c r="B5299" s="12">
        <v>208</v>
      </c>
      <c r="C5299" s="8">
        <v>10633</v>
      </c>
      <c r="D5299" s="12" t="s">
        <v>6966</v>
      </c>
      <c r="E5299" s="13">
        <v>45243</v>
      </c>
      <c r="F5299" s="12" t="s">
        <v>19400</v>
      </c>
      <c r="G5299" s="12">
        <f>IF(ISNUMBER(MATCH(C5299, FACT_ORDERS!C:C, 0)), 1, 0)</f>
        <v>1</v>
      </c>
      <c r="H5299" s="12">
        <f>COUNTIF(B:B,FACT_SEARCHES[[#This Row],[WD_PRODUCTS]])</f>
        <v>91</v>
      </c>
    </row>
    <row r="5300" spans="1:8" x14ac:dyDescent="0.3">
      <c r="A5300" s="12">
        <v>12298</v>
      </c>
      <c r="B5300" s="12">
        <v>204</v>
      </c>
      <c r="C5300" s="8">
        <v>10633</v>
      </c>
      <c r="D5300" s="12" t="s">
        <v>6967</v>
      </c>
      <c r="E5300" s="13">
        <v>45243</v>
      </c>
      <c r="F5300" s="12" t="s">
        <v>19401</v>
      </c>
      <c r="G5300" s="12">
        <f>IF(ISNUMBER(MATCH(C5300, FACT_ORDERS!C:C, 0)), 1, 0)</f>
        <v>1</v>
      </c>
      <c r="H5300" s="12">
        <f>COUNTIF(B:B,FACT_SEARCHES[[#This Row],[WD_PRODUCTS]])</f>
        <v>139</v>
      </c>
    </row>
    <row r="5301" spans="1:8" x14ac:dyDescent="0.3">
      <c r="A5301" s="12">
        <v>12299</v>
      </c>
      <c r="B5301" s="12">
        <v>276</v>
      </c>
      <c r="C5301" s="8">
        <v>10106</v>
      </c>
      <c r="D5301" s="12" t="s">
        <v>6968</v>
      </c>
      <c r="E5301" s="13">
        <v>45375</v>
      </c>
      <c r="F5301" s="12" t="s">
        <v>19402</v>
      </c>
      <c r="G5301" s="12">
        <f>IF(ISNUMBER(MATCH(C5301, FACT_ORDERS!C:C, 0)), 1, 0)</f>
        <v>1</v>
      </c>
      <c r="H5301" s="12">
        <f>COUNTIF(B:B,FACT_SEARCHES[[#This Row],[WD_PRODUCTS]])</f>
        <v>65</v>
      </c>
    </row>
    <row r="5302" spans="1:8" x14ac:dyDescent="0.3">
      <c r="A5302" s="12">
        <v>12300</v>
      </c>
      <c r="B5302" s="12">
        <v>211</v>
      </c>
      <c r="C5302" s="8">
        <v>10364</v>
      </c>
      <c r="D5302" s="12" t="s">
        <v>6969</v>
      </c>
      <c r="E5302" s="13">
        <v>45398</v>
      </c>
      <c r="F5302" s="12" t="s">
        <v>19403</v>
      </c>
      <c r="G5302" s="12">
        <f>IF(ISNUMBER(MATCH(C5302, FACT_ORDERS!C:C, 0)), 1, 0)</f>
        <v>1</v>
      </c>
      <c r="H5302" s="12">
        <f>COUNTIF(B:B,FACT_SEARCHES[[#This Row],[WD_PRODUCTS]])</f>
        <v>65</v>
      </c>
    </row>
    <row r="5303" spans="1:8" x14ac:dyDescent="0.3">
      <c r="A5303" s="12">
        <v>12301</v>
      </c>
      <c r="B5303" s="12">
        <v>275</v>
      </c>
      <c r="C5303" s="8">
        <v>10546</v>
      </c>
      <c r="D5303" s="12" t="s">
        <v>6970</v>
      </c>
      <c r="E5303" s="13">
        <v>45426</v>
      </c>
      <c r="F5303" s="12" t="s">
        <v>19404</v>
      </c>
      <c r="G5303" s="12">
        <f>IF(ISNUMBER(MATCH(C5303, FACT_ORDERS!C:C, 0)), 1, 0)</f>
        <v>1</v>
      </c>
      <c r="H5303" s="12">
        <f>COUNTIF(B:B,FACT_SEARCHES[[#This Row],[WD_PRODUCTS]])</f>
        <v>70</v>
      </c>
    </row>
    <row r="5304" spans="1:8" x14ac:dyDescent="0.3">
      <c r="A5304" s="12">
        <v>12302</v>
      </c>
      <c r="B5304" s="12">
        <v>257</v>
      </c>
      <c r="C5304" s="8">
        <v>10546</v>
      </c>
      <c r="D5304" s="12" t="s">
        <v>6971</v>
      </c>
      <c r="E5304" s="13">
        <v>45426</v>
      </c>
      <c r="F5304" s="12" t="s">
        <v>19405</v>
      </c>
      <c r="G5304" s="12">
        <f>IF(ISNUMBER(MATCH(C5304, FACT_ORDERS!C:C, 0)), 1, 0)</f>
        <v>1</v>
      </c>
      <c r="H5304" s="12">
        <f>COUNTIF(B:B,FACT_SEARCHES[[#This Row],[WD_PRODUCTS]])</f>
        <v>75</v>
      </c>
    </row>
    <row r="5305" spans="1:8" x14ac:dyDescent="0.3">
      <c r="A5305" s="12">
        <v>12303</v>
      </c>
      <c r="B5305" s="12">
        <v>228</v>
      </c>
      <c r="C5305" s="8">
        <v>10546</v>
      </c>
      <c r="D5305" s="12" t="s">
        <v>6972</v>
      </c>
      <c r="E5305" s="13">
        <v>45426</v>
      </c>
      <c r="F5305" s="12" t="s">
        <v>19406</v>
      </c>
      <c r="G5305" s="12">
        <f>IF(ISNUMBER(MATCH(C5305, FACT_ORDERS!C:C, 0)), 1, 0)</f>
        <v>1</v>
      </c>
      <c r="H5305" s="12">
        <f>COUNTIF(B:B,FACT_SEARCHES[[#This Row],[WD_PRODUCTS]])</f>
        <v>79</v>
      </c>
    </row>
    <row r="5306" spans="1:8" x14ac:dyDescent="0.3">
      <c r="A5306" s="12">
        <v>12304</v>
      </c>
      <c r="B5306" s="12">
        <v>211</v>
      </c>
      <c r="C5306" s="8">
        <v>10470</v>
      </c>
      <c r="D5306" s="12" t="s">
        <v>6973</v>
      </c>
      <c r="E5306" s="13">
        <v>44755</v>
      </c>
      <c r="F5306" s="12" t="s">
        <v>19407</v>
      </c>
      <c r="G5306" s="12">
        <f>IF(ISNUMBER(MATCH(C5306, FACT_ORDERS!C:C, 0)), 1, 0)</f>
        <v>0</v>
      </c>
      <c r="H5306" s="12">
        <f>COUNTIF(B:B,FACT_SEARCHES[[#This Row],[WD_PRODUCTS]])</f>
        <v>65</v>
      </c>
    </row>
    <row r="5307" spans="1:8" x14ac:dyDescent="0.3">
      <c r="A5307" s="12">
        <v>12305</v>
      </c>
      <c r="B5307" s="12">
        <v>256</v>
      </c>
      <c r="C5307" s="8">
        <v>10380</v>
      </c>
      <c r="D5307" s="12" t="s">
        <v>6974</v>
      </c>
      <c r="E5307" s="13">
        <v>44604</v>
      </c>
      <c r="F5307" s="12" t="s">
        <v>19408</v>
      </c>
      <c r="G5307" s="12">
        <f>IF(ISNUMBER(MATCH(C5307, FACT_ORDERS!C:C, 0)), 1, 0)</f>
        <v>1</v>
      </c>
      <c r="H5307" s="12">
        <f>COUNTIF(B:B,FACT_SEARCHES[[#This Row],[WD_PRODUCTS]])</f>
        <v>63</v>
      </c>
    </row>
    <row r="5308" spans="1:8" x14ac:dyDescent="0.3">
      <c r="A5308" s="12">
        <v>12306</v>
      </c>
      <c r="B5308" s="12">
        <v>264</v>
      </c>
      <c r="C5308" s="8">
        <v>10362</v>
      </c>
      <c r="D5308" s="12" t="s">
        <v>6975</v>
      </c>
      <c r="E5308" s="13">
        <v>45471</v>
      </c>
      <c r="F5308" s="12" t="s">
        <v>19409</v>
      </c>
      <c r="G5308" s="12">
        <f>IF(ISNUMBER(MATCH(C5308, FACT_ORDERS!C:C, 0)), 1, 0)</f>
        <v>1</v>
      </c>
      <c r="H5308" s="12">
        <f>COUNTIF(B:B,FACT_SEARCHES[[#This Row],[WD_PRODUCTS]])</f>
        <v>53</v>
      </c>
    </row>
    <row r="5309" spans="1:8" x14ac:dyDescent="0.3">
      <c r="A5309" s="12">
        <v>12307</v>
      </c>
      <c r="B5309" s="12">
        <v>281</v>
      </c>
      <c r="C5309" s="8">
        <v>10180</v>
      </c>
      <c r="D5309" s="12" t="s">
        <v>6976</v>
      </c>
      <c r="E5309" s="13">
        <v>45210</v>
      </c>
      <c r="F5309" s="12" t="s">
        <v>19410</v>
      </c>
      <c r="G5309" s="12">
        <f>IF(ISNUMBER(MATCH(C5309, FACT_ORDERS!C:C, 0)), 1, 0)</f>
        <v>1</v>
      </c>
      <c r="H5309" s="12">
        <f>COUNTIF(B:B,FACT_SEARCHES[[#This Row],[WD_PRODUCTS]])</f>
        <v>86</v>
      </c>
    </row>
    <row r="5310" spans="1:8" x14ac:dyDescent="0.3">
      <c r="A5310" s="12">
        <v>12308</v>
      </c>
      <c r="B5310" s="12">
        <v>251</v>
      </c>
      <c r="C5310" s="8">
        <v>10946</v>
      </c>
      <c r="D5310" s="12" t="s">
        <v>6977</v>
      </c>
      <c r="E5310" s="13">
        <v>45402</v>
      </c>
      <c r="F5310" s="12" t="s">
        <v>19411</v>
      </c>
      <c r="G5310" s="12">
        <f>IF(ISNUMBER(MATCH(C5310, FACT_ORDERS!C:C, 0)), 1, 0)</f>
        <v>1</v>
      </c>
      <c r="H5310" s="12">
        <f>COUNTIF(B:B,FACT_SEARCHES[[#This Row],[WD_PRODUCTS]])</f>
        <v>67</v>
      </c>
    </row>
    <row r="5311" spans="1:8" x14ac:dyDescent="0.3">
      <c r="A5311" s="12">
        <v>12309</v>
      </c>
      <c r="B5311" s="12">
        <v>241</v>
      </c>
      <c r="C5311" s="8">
        <v>10946</v>
      </c>
      <c r="D5311" s="12" t="s">
        <v>6978</v>
      </c>
      <c r="E5311" s="13">
        <v>45402</v>
      </c>
      <c r="F5311" s="12" t="s">
        <v>19412</v>
      </c>
      <c r="G5311" s="12">
        <f>IF(ISNUMBER(MATCH(C5311, FACT_ORDERS!C:C, 0)), 1, 0)</f>
        <v>1</v>
      </c>
      <c r="H5311" s="12">
        <f>COUNTIF(B:B,FACT_SEARCHES[[#This Row],[WD_PRODUCTS]])</f>
        <v>96</v>
      </c>
    </row>
    <row r="5312" spans="1:8" x14ac:dyDescent="0.3">
      <c r="A5312" s="12">
        <v>12310</v>
      </c>
      <c r="B5312" s="12">
        <v>288</v>
      </c>
      <c r="C5312" s="8">
        <v>10857</v>
      </c>
      <c r="D5312" s="12" t="s">
        <v>6979</v>
      </c>
      <c r="E5312" s="13">
        <v>45490</v>
      </c>
      <c r="F5312" s="12" t="s">
        <v>19413</v>
      </c>
      <c r="G5312" s="12">
        <f>IF(ISNUMBER(MATCH(C5312, FACT_ORDERS!C:C, 0)), 1, 0)</f>
        <v>1</v>
      </c>
      <c r="H5312" s="12">
        <f>COUNTIF(B:B,FACT_SEARCHES[[#This Row],[WD_PRODUCTS]])</f>
        <v>106</v>
      </c>
    </row>
    <row r="5313" spans="1:8" x14ac:dyDescent="0.3">
      <c r="A5313" s="12">
        <v>12311</v>
      </c>
      <c r="B5313" s="12">
        <v>212</v>
      </c>
      <c r="C5313" s="8">
        <v>10857</v>
      </c>
      <c r="D5313" s="12" t="s">
        <v>6980</v>
      </c>
      <c r="E5313" s="13">
        <v>45490</v>
      </c>
      <c r="F5313" s="12" t="s">
        <v>16826</v>
      </c>
      <c r="G5313" s="12">
        <f>IF(ISNUMBER(MATCH(C5313, FACT_ORDERS!C:C, 0)), 1, 0)</f>
        <v>1</v>
      </c>
      <c r="H5313" s="12">
        <f>COUNTIF(B:B,FACT_SEARCHES[[#This Row],[WD_PRODUCTS]])</f>
        <v>67</v>
      </c>
    </row>
    <row r="5314" spans="1:8" x14ac:dyDescent="0.3">
      <c r="A5314" s="12">
        <v>12312</v>
      </c>
      <c r="B5314" s="12">
        <v>273</v>
      </c>
      <c r="C5314" s="8">
        <v>10857</v>
      </c>
      <c r="D5314" s="12" t="s">
        <v>6981</v>
      </c>
      <c r="E5314" s="13">
        <v>45490</v>
      </c>
      <c r="F5314" s="12" t="s">
        <v>19414</v>
      </c>
      <c r="G5314" s="12">
        <f>IF(ISNUMBER(MATCH(C5314, FACT_ORDERS!C:C, 0)), 1, 0)</f>
        <v>1</v>
      </c>
      <c r="H5314" s="12">
        <f>COUNTIF(B:B,FACT_SEARCHES[[#This Row],[WD_PRODUCTS]])</f>
        <v>73</v>
      </c>
    </row>
    <row r="5315" spans="1:8" x14ac:dyDescent="0.3">
      <c r="A5315" s="12">
        <v>12313</v>
      </c>
      <c r="B5315" s="12">
        <v>246</v>
      </c>
      <c r="C5315" s="8">
        <v>10857</v>
      </c>
      <c r="D5315" s="12" t="s">
        <v>6982</v>
      </c>
      <c r="E5315" s="13">
        <v>45490</v>
      </c>
      <c r="F5315" s="12" t="s">
        <v>19415</v>
      </c>
      <c r="G5315" s="12">
        <f>IF(ISNUMBER(MATCH(C5315, FACT_ORDERS!C:C, 0)), 1, 0)</f>
        <v>1</v>
      </c>
      <c r="H5315" s="12">
        <f>COUNTIF(B:B,FACT_SEARCHES[[#This Row],[WD_PRODUCTS]])</f>
        <v>55</v>
      </c>
    </row>
    <row r="5316" spans="1:8" x14ac:dyDescent="0.3">
      <c r="A5316" s="12">
        <v>12314</v>
      </c>
      <c r="B5316" s="12">
        <v>291</v>
      </c>
      <c r="C5316" s="8">
        <v>10711</v>
      </c>
      <c r="D5316" s="12" t="s">
        <v>6983</v>
      </c>
      <c r="E5316" s="13">
        <v>44811</v>
      </c>
      <c r="F5316" s="12" t="s">
        <v>11455</v>
      </c>
      <c r="G5316" s="12">
        <f>IF(ISNUMBER(MATCH(C5316, FACT_ORDERS!C:C, 0)), 1, 0)</f>
        <v>1</v>
      </c>
      <c r="H5316" s="12">
        <f>COUNTIF(B:B,FACT_SEARCHES[[#This Row],[WD_PRODUCTS]])</f>
        <v>42</v>
      </c>
    </row>
    <row r="5317" spans="1:8" x14ac:dyDescent="0.3">
      <c r="A5317" s="12">
        <v>12315</v>
      </c>
      <c r="B5317" s="12">
        <v>222</v>
      </c>
      <c r="C5317" s="8">
        <v>10711</v>
      </c>
      <c r="D5317" s="12" t="s">
        <v>6984</v>
      </c>
      <c r="E5317" s="13">
        <v>44811</v>
      </c>
      <c r="F5317" s="12" t="s">
        <v>19416</v>
      </c>
      <c r="G5317" s="12">
        <f>IF(ISNUMBER(MATCH(C5317, FACT_ORDERS!C:C, 0)), 1, 0)</f>
        <v>1</v>
      </c>
      <c r="H5317" s="12">
        <f>COUNTIF(B:B,FACT_SEARCHES[[#This Row],[WD_PRODUCTS]])</f>
        <v>73</v>
      </c>
    </row>
    <row r="5318" spans="1:8" x14ac:dyDescent="0.3">
      <c r="A5318" s="12">
        <v>12316</v>
      </c>
      <c r="B5318" s="12">
        <v>297</v>
      </c>
      <c r="C5318" s="8">
        <v>10290</v>
      </c>
      <c r="D5318" s="12" t="s">
        <v>6985</v>
      </c>
      <c r="E5318" s="13">
        <v>44454</v>
      </c>
      <c r="F5318" s="12" t="s">
        <v>19417</v>
      </c>
      <c r="G5318" s="12">
        <f>IF(ISNUMBER(MATCH(C5318, FACT_ORDERS!C:C, 0)), 1, 0)</f>
        <v>1</v>
      </c>
      <c r="H5318" s="12">
        <f>COUNTIF(B:B,FACT_SEARCHES[[#This Row],[WD_PRODUCTS]])</f>
        <v>64</v>
      </c>
    </row>
    <row r="5319" spans="1:8" x14ac:dyDescent="0.3">
      <c r="A5319" s="12">
        <v>12317</v>
      </c>
      <c r="B5319" s="12">
        <v>241</v>
      </c>
      <c r="C5319" s="8">
        <v>10290</v>
      </c>
      <c r="D5319" s="12" t="s">
        <v>6986</v>
      </c>
      <c r="E5319" s="13">
        <v>44454</v>
      </c>
      <c r="F5319" s="12" t="s">
        <v>19418</v>
      </c>
      <c r="G5319" s="12">
        <f>IF(ISNUMBER(MATCH(C5319, FACT_ORDERS!C:C, 0)), 1, 0)</f>
        <v>1</v>
      </c>
      <c r="H5319" s="12">
        <f>COUNTIF(B:B,FACT_SEARCHES[[#This Row],[WD_PRODUCTS]])</f>
        <v>96</v>
      </c>
    </row>
    <row r="5320" spans="1:8" x14ac:dyDescent="0.3">
      <c r="A5320" s="12">
        <v>12318</v>
      </c>
      <c r="B5320" s="12">
        <v>230</v>
      </c>
      <c r="C5320" s="8">
        <v>10290</v>
      </c>
      <c r="D5320" s="12" t="s">
        <v>6987</v>
      </c>
      <c r="E5320" s="13">
        <v>44454</v>
      </c>
      <c r="F5320" s="12" t="s">
        <v>19419</v>
      </c>
      <c r="G5320" s="12">
        <f>IF(ISNUMBER(MATCH(C5320, FACT_ORDERS!C:C, 0)), 1, 0)</f>
        <v>1</v>
      </c>
      <c r="H5320" s="12">
        <f>COUNTIF(B:B,FACT_SEARCHES[[#This Row],[WD_PRODUCTS]])</f>
        <v>74</v>
      </c>
    </row>
    <row r="5321" spans="1:8" x14ac:dyDescent="0.3">
      <c r="A5321" s="12">
        <v>12319</v>
      </c>
      <c r="B5321" s="12">
        <v>200</v>
      </c>
      <c r="C5321" s="8">
        <v>10290</v>
      </c>
      <c r="D5321" s="12" t="s">
        <v>6988</v>
      </c>
      <c r="E5321" s="13">
        <v>44454</v>
      </c>
      <c r="F5321" s="12" t="s">
        <v>19420</v>
      </c>
      <c r="G5321" s="12">
        <f>IF(ISNUMBER(MATCH(C5321, FACT_ORDERS!C:C, 0)), 1, 0)</f>
        <v>1</v>
      </c>
      <c r="H5321" s="12">
        <f>COUNTIF(B:B,FACT_SEARCHES[[#This Row],[WD_PRODUCTS]])</f>
        <v>81</v>
      </c>
    </row>
    <row r="5322" spans="1:8" x14ac:dyDescent="0.3">
      <c r="A5322" s="12">
        <v>12320</v>
      </c>
      <c r="B5322" s="12">
        <v>290</v>
      </c>
      <c r="C5322" s="8">
        <v>10838</v>
      </c>
      <c r="D5322" s="12" t="s">
        <v>6989</v>
      </c>
      <c r="E5322" s="13">
        <v>44838</v>
      </c>
      <c r="F5322" s="12" t="s">
        <v>19421</v>
      </c>
      <c r="G5322" s="12">
        <f>IF(ISNUMBER(MATCH(C5322, FACT_ORDERS!C:C, 0)), 1, 0)</f>
        <v>0</v>
      </c>
      <c r="H5322" s="12">
        <f>COUNTIF(B:B,FACT_SEARCHES[[#This Row],[WD_PRODUCTS]])</f>
        <v>47</v>
      </c>
    </row>
    <row r="5323" spans="1:8" x14ac:dyDescent="0.3">
      <c r="A5323" s="12">
        <v>12321</v>
      </c>
      <c r="B5323" s="12">
        <v>244</v>
      </c>
      <c r="C5323" s="8">
        <v>10838</v>
      </c>
      <c r="D5323" s="12" t="s">
        <v>6990</v>
      </c>
      <c r="E5323" s="13">
        <v>44838</v>
      </c>
      <c r="F5323" s="12" t="s">
        <v>19422</v>
      </c>
      <c r="G5323" s="12">
        <f>IF(ISNUMBER(MATCH(C5323, FACT_ORDERS!C:C, 0)), 1, 0)</f>
        <v>0</v>
      </c>
      <c r="H5323" s="12">
        <f>COUNTIF(B:B,FACT_SEARCHES[[#This Row],[WD_PRODUCTS]])</f>
        <v>59</v>
      </c>
    </row>
    <row r="5324" spans="1:8" x14ac:dyDescent="0.3">
      <c r="A5324" s="12">
        <v>12322</v>
      </c>
      <c r="B5324" s="12">
        <v>264</v>
      </c>
      <c r="C5324" s="8">
        <v>10838</v>
      </c>
      <c r="D5324" s="12" t="s">
        <v>6991</v>
      </c>
      <c r="E5324" s="13">
        <v>44838</v>
      </c>
      <c r="F5324" s="12" t="s">
        <v>19423</v>
      </c>
      <c r="G5324" s="12">
        <f>IF(ISNUMBER(MATCH(C5324, FACT_ORDERS!C:C, 0)), 1, 0)</f>
        <v>0</v>
      </c>
      <c r="H5324" s="12">
        <f>COUNTIF(B:B,FACT_SEARCHES[[#This Row],[WD_PRODUCTS]])</f>
        <v>53</v>
      </c>
    </row>
    <row r="5325" spans="1:8" x14ac:dyDescent="0.3">
      <c r="A5325" s="12">
        <v>12323</v>
      </c>
      <c r="B5325" s="12">
        <v>210</v>
      </c>
      <c r="C5325" s="8">
        <v>10092</v>
      </c>
      <c r="D5325" s="12" t="s">
        <v>6992</v>
      </c>
      <c r="E5325" s="13">
        <v>44849</v>
      </c>
      <c r="F5325" s="12" t="s">
        <v>19424</v>
      </c>
      <c r="G5325" s="12">
        <f>IF(ISNUMBER(MATCH(C5325, FACT_ORDERS!C:C, 0)), 1, 0)</f>
        <v>0</v>
      </c>
      <c r="H5325" s="12">
        <f>COUNTIF(B:B,FACT_SEARCHES[[#This Row],[WD_PRODUCTS]])</f>
        <v>77</v>
      </c>
    </row>
    <row r="5326" spans="1:8" x14ac:dyDescent="0.3">
      <c r="A5326" s="12">
        <v>12324</v>
      </c>
      <c r="B5326" s="12">
        <v>287</v>
      </c>
      <c r="C5326" s="8">
        <v>10158</v>
      </c>
      <c r="D5326" s="12" t="s">
        <v>6993</v>
      </c>
      <c r="E5326" s="13">
        <v>45253</v>
      </c>
      <c r="F5326" s="12" t="s">
        <v>17121</v>
      </c>
      <c r="G5326" s="12">
        <f>IF(ISNUMBER(MATCH(C5326, FACT_ORDERS!C:C, 0)), 1, 0)</f>
        <v>1</v>
      </c>
      <c r="H5326" s="12">
        <f>COUNTIF(B:B,FACT_SEARCHES[[#This Row],[WD_PRODUCTS]])</f>
        <v>59</v>
      </c>
    </row>
    <row r="5327" spans="1:8" x14ac:dyDescent="0.3">
      <c r="A5327" s="12">
        <v>12325</v>
      </c>
      <c r="B5327" s="12">
        <v>261</v>
      </c>
      <c r="C5327" s="8">
        <v>10158</v>
      </c>
      <c r="D5327" s="12" t="s">
        <v>6994</v>
      </c>
      <c r="E5327" s="13">
        <v>45253</v>
      </c>
      <c r="F5327" s="12" t="s">
        <v>19425</v>
      </c>
      <c r="G5327" s="12">
        <f>IF(ISNUMBER(MATCH(C5327, FACT_ORDERS!C:C, 0)), 1, 0)</f>
        <v>1</v>
      </c>
      <c r="H5327" s="12">
        <f>COUNTIF(B:B,FACT_SEARCHES[[#This Row],[WD_PRODUCTS]])</f>
        <v>77</v>
      </c>
    </row>
    <row r="5328" spans="1:8" x14ac:dyDescent="0.3">
      <c r="A5328" s="12">
        <v>12326</v>
      </c>
      <c r="B5328" s="12">
        <v>288</v>
      </c>
      <c r="C5328" s="8">
        <v>10144</v>
      </c>
      <c r="D5328" s="12" t="s">
        <v>6995</v>
      </c>
      <c r="E5328" s="13">
        <v>44972</v>
      </c>
      <c r="F5328" s="12" t="s">
        <v>16354</v>
      </c>
      <c r="G5328" s="12">
        <f>IF(ISNUMBER(MATCH(C5328, FACT_ORDERS!C:C, 0)), 1, 0)</f>
        <v>1</v>
      </c>
      <c r="H5328" s="12">
        <f>COUNTIF(B:B,FACT_SEARCHES[[#This Row],[WD_PRODUCTS]])</f>
        <v>106</v>
      </c>
    </row>
    <row r="5329" spans="1:8" x14ac:dyDescent="0.3">
      <c r="A5329" s="12">
        <v>12327</v>
      </c>
      <c r="B5329" s="12">
        <v>277</v>
      </c>
      <c r="C5329" s="8">
        <v>10144</v>
      </c>
      <c r="D5329" s="12" t="s">
        <v>6996</v>
      </c>
      <c r="E5329" s="13">
        <v>44972</v>
      </c>
      <c r="F5329" s="12" t="s">
        <v>19426</v>
      </c>
      <c r="G5329" s="12">
        <f>IF(ISNUMBER(MATCH(C5329, FACT_ORDERS!C:C, 0)), 1, 0)</f>
        <v>1</v>
      </c>
      <c r="H5329" s="12">
        <f>COUNTIF(B:B,FACT_SEARCHES[[#This Row],[WD_PRODUCTS]])</f>
        <v>98</v>
      </c>
    </row>
    <row r="5330" spans="1:8" x14ac:dyDescent="0.3">
      <c r="A5330" s="12">
        <v>12328</v>
      </c>
      <c r="B5330" s="12">
        <v>215</v>
      </c>
      <c r="C5330" s="8">
        <v>10144</v>
      </c>
      <c r="D5330" s="12" t="s">
        <v>6997</v>
      </c>
      <c r="E5330" s="13">
        <v>44972</v>
      </c>
      <c r="F5330" s="12" t="s">
        <v>19427</v>
      </c>
      <c r="G5330" s="12">
        <f>IF(ISNUMBER(MATCH(C5330, FACT_ORDERS!C:C, 0)), 1, 0)</f>
        <v>1</v>
      </c>
      <c r="H5330" s="12">
        <f>COUNTIF(B:B,FACT_SEARCHES[[#This Row],[WD_PRODUCTS]])</f>
        <v>67</v>
      </c>
    </row>
    <row r="5331" spans="1:8" x14ac:dyDescent="0.3">
      <c r="A5331" s="12">
        <v>12329</v>
      </c>
      <c r="B5331" s="12">
        <v>291</v>
      </c>
      <c r="C5331" s="8">
        <v>10135</v>
      </c>
      <c r="D5331" s="12" t="s">
        <v>6998</v>
      </c>
      <c r="E5331" s="13">
        <v>45558</v>
      </c>
      <c r="F5331" s="12" t="s">
        <v>19428</v>
      </c>
      <c r="G5331" s="12">
        <f>IF(ISNUMBER(MATCH(C5331, FACT_ORDERS!C:C, 0)), 1, 0)</f>
        <v>0</v>
      </c>
      <c r="H5331" s="12">
        <f>COUNTIF(B:B,FACT_SEARCHES[[#This Row],[WD_PRODUCTS]])</f>
        <v>42</v>
      </c>
    </row>
    <row r="5332" spans="1:8" x14ac:dyDescent="0.3">
      <c r="A5332" s="12">
        <v>12330</v>
      </c>
      <c r="B5332" s="12">
        <v>221</v>
      </c>
      <c r="C5332" s="8">
        <v>10135</v>
      </c>
      <c r="D5332" s="12" t="s">
        <v>6999</v>
      </c>
      <c r="E5332" s="13">
        <v>45558</v>
      </c>
      <c r="F5332" s="12" t="s">
        <v>19429</v>
      </c>
      <c r="G5332" s="12">
        <f>IF(ISNUMBER(MATCH(C5332, FACT_ORDERS!C:C, 0)), 1, 0)</f>
        <v>0</v>
      </c>
      <c r="H5332" s="12">
        <f>COUNTIF(B:B,FACT_SEARCHES[[#This Row],[WD_PRODUCTS]])</f>
        <v>31</v>
      </c>
    </row>
    <row r="5333" spans="1:8" x14ac:dyDescent="0.3">
      <c r="A5333" s="12">
        <v>12331</v>
      </c>
      <c r="B5333" s="12">
        <v>228</v>
      </c>
      <c r="C5333" s="8">
        <v>10671</v>
      </c>
      <c r="D5333" s="12" t="s">
        <v>7000</v>
      </c>
      <c r="E5333" s="13">
        <v>44643</v>
      </c>
      <c r="F5333" s="12" t="s">
        <v>19430</v>
      </c>
      <c r="G5333" s="12">
        <f>IF(ISNUMBER(MATCH(C5333, FACT_ORDERS!C:C, 0)), 1, 0)</f>
        <v>0</v>
      </c>
      <c r="H5333" s="12">
        <f>COUNTIF(B:B,FACT_SEARCHES[[#This Row],[WD_PRODUCTS]])</f>
        <v>79</v>
      </c>
    </row>
    <row r="5334" spans="1:8" x14ac:dyDescent="0.3">
      <c r="A5334" s="12">
        <v>12332</v>
      </c>
      <c r="B5334" s="12">
        <v>201</v>
      </c>
      <c r="C5334" s="8">
        <v>10522</v>
      </c>
      <c r="D5334" s="12" t="s">
        <v>7001</v>
      </c>
      <c r="E5334" s="13">
        <v>44791</v>
      </c>
      <c r="F5334" s="12" t="s">
        <v>19431</v>
      </c>
      <c r="G5334" s="12">
        <f>IF(ISNUMBER(MATCH(C5334, FACT_ORDERS!C:C, 0)), 1, 0)</f>
        <v>1</v>
      </c>
      <c r="H5334" s="12">
        <f>COUNTIF(B:B,FACT_SEARCHES[[#This Row],[WD_PRODUCTS]])</f>
        <v>65</v>
      </c>
    </row>
    <row r="5335" spans="1:8" x14ac:dyDescent="0.3">
      <c r="A5335" s="12">
        <v>12333</v>
      </c>
      <c r="B5335" s="12">
        <v>242</v>
      </c>
      <c r="C5335" s="8">
        <v>10522</v>
      </c>
      <c r="D5335" s="12" t="s">
        <v>7002</v>
      </c>
      <c r="E5335" s="13">
        <v>44791</v>
      </c>
      <c r="F5335" s="12" t="s">
        <v>19432</v>
      </c>
      <c r="G5335" s="12">
        <f>IF(ISNUMBER(MATCH(C5335, FACT_ORDERS!C:C, 0)), 1, 0)</f>
        <v>1</v>
      </c>
      <c r="H5335" s="12">
        <f>COUNTIF(B:B,FACT_SEARCHES[[#This Row],[WD_PRODUCTS]])</f>
        <v>76</v>
      </c>
    </row>
    <row r="5336" spans="1:8" x14ac:dyDescent="0.3">
      <c r="A5336" s="12">
        <v>12334</v>
      </c>
      <c r="B5336" s="12">
        <v>294</v>
      </c>
      <c r="C5336" s="8">
        <v>10522</v>
      </c>
      <c r="D5336" s="12" t="s">
        <v>7003</v>
      </c>
      <c r="E5336" s="13">
        <v>44791</v>
      </c>
      <c r="F5336" s="12" t="s">
        <v>19433</v>
      </c>
      <c r="G5336" s="12">
        <f>IF(ISNUMBER(MATCH(C5336, FACT_ORDERS!C:C, 0)), 1, 0)</f>
        <v>1</v>
      </c>
      <c r="H5336" s="12">
        <f>COUNTIF(B:B,FACT_SEARCHES[[#This Row],[WD_PRODUCTS]])</f>
        <v>60</v>
      </c>
    </row>
    <row r="5337" spans="1:8" x14ac:dyDescent="0.3">
      <c r="A5337" s="12">
        <v>12335</v>
      </c>
      <c r="B5337" s="12">
        <v>241</v>
      </c>
      <c r="C5337" s="8">
        <v>10522</v>
      </c>
      <c r="D5337" s="12" t="s">
        <v>7004</v>
      </c>
      <c r="E5337" s="13">
        <v>44791</v>
      </c>
      <c r="F5337" s="12" t="s">
        <v>19434</v>
      </c>
      <c r="G5337" s="12">
        <f>IF(ISNUMBER(MATCH(C5337, FACT_ORDERS!C:C, 0)), 1, 0)</f>
        <v>1</v>
      </c>
      <c r="H5337" s="12">
        <f>COUNTIF(B:B,FACT_SEARCHES[[#This Row],[WD_PRODUCTS]])</f>
        <v>96</v>
      </c>
    </row>
    <row r="5338" spans="1:8" x14ac:dyDescent="0.3">
      <c r="A5338" s="12">
        <v>12336</v>
      </c>
      <c r="B5338" s="12">
        <v>222</v>
      </c>
      <c r="C5338" s="8">
        <v>10806</v>
      </c>
      <c r="D5338" s="12" t="s">
        <v>7005</v>
      </c>
      <c r="E5338" s="13">
        <v>45224</v>
      </c>
      <c r="F5338" s="12" t="s">
        <v>19435</v>
      </c>
      <c r="G5338" s="12">
        <f>IF(ISNUMBER(MATCH(C5338, FACT_ORDERS!C:C, 0)), 1, 0)</f>
        <v>0</v>
      </c>
      <c r="H5338" s="12">
        <f>COUNTIF(B:B,FACT_SEARCHES[[#This Row],[WD_PRODUCTS]])</f>
        <v>73</v>
      </c>
    </row>
    <row r="5339" spans="1:8" x14ac:dyDescent="0.3">
      <c r="A5339" s="12">
        <v>12337</v>
      </c>
      <c r="B5339" s="12">
        <v>209</v>
      </c>
      <c r="C5339" s="8">
        <v>10806</v>
      </c>
      <c r="D5339" s="12" t="s">
        <v>7006</v>
      </c>
      <c r="E5339" s="13">
        <v>45224</v>
      </c>
      <c r="F5339" s="12" t="s">
        <v>19436</v>
      </c>
      <c r="G5339" s="12">
        <f>IF(ISNUMBER(MATCH(C5339, FACT_ORDERS!C:C, 0)), 1, 0)</f>
        <v>0</v>
      </c>
      <c r="H5339" s="12">
        <f>COUNTIF(B:B,FACT_SEARCHES[[#This Row],[WD_PRODUCTS]])</f>
        <v>91</v>
      </c>
    </row>
    <row r="5340" spans="1:8" x14ac:dyDescent="0.3">
      <c r="A5340" s="12">
        <v>12338</v>
      </c>
      <c r="B5340" s="12">
        <v>232</v>
      </c>
      <c r="C5340" s="8">
        <v>10622</v>
      </c>
      <c r="D5340" s="12" t="s">
        <v>7007</v>
      </c>
      <c r="E5340" s="13">
        <v>45344</v>
      </c>
      <c r="F5340" s="12" t="s">
        <v>19437</v>
      </c>
      <c r="G5340" s="12">
        <f>IF(ISNUMBER(MATCH(C5340, FACT_ORDERS!C:C, 0)), 1, 0)</f>
        <v>0</v>
      </c>
      <c r="H5340" s="12">
        <f>COUNTIF(B:B,FACT_SEARCHES[[#This Row],[WD_PRODUCTS]])</f>
        <v>69</v>
      </c>
    </row>
    <row r="5341" spans="1:8" x14ac:dyDescent="0.3">
      <c r="A5341" s="12">
        <v>12339</v>
      </c>
      <c r="B5341" s="12">
        <v>209</v>
      </c>
      <c r="C5341" s="8">
        <v>10622</v>
      </c>
      <c r="D5341" s="12" t="s">
        <v>7008</v>
      </c>
      <c r="E5341" s="13">
        <v>45344</v>
      </c>
      <c r="F5341" s="12" t="s">
        <v>19438</v>
      </c>
      <c r="G5341" s="12">
        <f>IF(ISNUMBER(MATCH(C5341, FACT_ORDERS!C:C, 0)), 1, 0)</f>
        <v>0</v>
      </c>
      <c r="H5341" s="12">
        <f>COUNTIF(B:B,FACT_SEARCHES[[#This Row],[WD_PRODUCTS]])</f>
        <v>91</v>
      </c>
    </row>
    <row r="5342" spans="1:8" x14ac:dyDescent="0.3">
      <c r="A5342" s="12">
        <v>12340</v>
      </c>
      <c r="B5342" s="12">
        <v>276</v>
      </c>
      <c r="C5342" s="8">
        <v>10765</v>
      </c>
      <c r="D5342" s="12" t="s">
        <v>7009</v>
      </c>
      <c r="E5342" s="13">
        <v>44005</v>
      </c>
      <c r="F5342" s="12" t="s">
        <v>19439</v>
      </c>
      <c r="G5342" s="12">
        <f>IF(ISNUMBER(MATCH(C5342, FACT_ORDERS!C:C, 0)), 1, 0)</f>
        <v>1</v>
      </c>
      <c r="H5342" s="12">
        <f>COUNTIF(B:B,FACT_SEARCHES[[#This Row],[WD_PRODUCTS]])</f>
        <v>65</v>
      </c>
    </row>
    <row r="5343" spans="1:8" x14ac:dyDescent="0.3">
      <c r="A5343" s="12">
        <v>12341</v>
      </c>
      <c r="B5343" s="12">
        <v>236</v>
      </c>
      <c r="C5343" s="8">
        <v>10765</v>
      </c>
      <c r="D5343" s="12" t="s">
        <v>7010</v>
      </c>
      <c r="E5343" s="13">
        <v>44005</v>
      </c>
      <c r="F5343" s="12" t="s">
        <v>17637</v>
      </c>
      <c r="G5343" s="12">
        <f>IF(ISNUMBER(MATCH(C5343, FACT_ORDERS!C:C, 0)), 1, 0)</f>
        <v>1</v>
      </c>
      <c r="H5343" s="12">
        <f>COUNTIF(B:B,FACT_SEARCHES[[#This Row],[WD_PRODUCTS]])</f>
        <v>80</v>
      </c>
    </row>
    <row r="5344" spans="1:8" x14ac:dyDescent="0.3">
      <c r="A5344" s="12">
        <v>12342</v>
      </c>
      <c r="B5344" s="12">
        <v>222</v>
      </c>
      <c r="C5344" s="8">
        <v>10765</v>
      </c>
      <c r="D5344" s="12" t="s">
        <v>7011</v>
      </c>
      <c r="E5344" s="13">
        <v>44005</v>
      </c>
      <c r="F5344" s="12" t="s">
        <v>19440</v>
      </c>
      <c r="G5344" s="12">
        <f>IF(ISNUMBER(MATCH(C5344, FACT_ORDERS!C:C, 0)), 1, 0)</f>
        <v>1</v>
      </c>
      <c r="H5344" s="12">
        <f>COUNTIF(B:B,FACT_SEARCHES[[#This Row],[WD_PRODUCTS]])</f>
        <v>73</v>
      </c>
    </row>
    <row r="5345" spans="1:8" x14ac:dyDescent="0.3">
      <c r="A5345" s="12">
        <v>12343</v>
      </c>
      <c r="B5345" s="12">
        <v>254</v>
      </c>
      <c r="C5345" s="8">
        <v>10765</v>
      </c>
      <c r="D5345" s="12" t="s">
        <v>7012</v>
      </c>
      <c r="E5345" s="13">
        <v>44005</v>
      </c>
      <c r="F5345" s="12" t="s">
        <v>19441</v>
      </c>
      <c r="G5345" s="12">
        <f>IF(ISNUMBER(MATCH(C5345, FACT_ORDERS!C:C, 0)), 1, 0)</f>
        <v>1</v>
      </c>
      <c r="H5345" s="12">
        <f>COUNTIF(B:B,FACT_SEARCHES[[#This Row],[WD_PRODUCTS]])</f>
        <v>77</v>
      </c>
    </row>
    <row r="5346" spans="1:8" x14ac:dyDescent="0.3">
      <c r="A5346" s="12">
        <v>12344</v>
      </c>
      <c r="B5346" s="12">
        <v>257</v>
      </c>
      <c r="C5346" s="8">
        <v>10559</v>
      </c>
      <c r="D5346" s="12" t="s">
        <v>7013</v>
      </c>
      <c r="E5346" s="13">
        <v>44536</v>
      </c>
      <c r="F5346" s="12" t="s">
        <v>4033</v>
      </c>
      <c r="G5346" s="12">
        <f>IF(ISNUMBER(MATCH(C5346, FACT_ORDERS!C:C, 0)), 1, 0)</f>
        <v>1</v>
      </c>
      <c r="H5346" s="12">
        <f>COUNTIF(B:B,FACT_SEARCHES[[#This Row],[WD_PRODUCTS]])</f>
        <v>75</v>
      </c>
    </row>
    <row r="5347" spans="1:8" x14ac:dyDescent="0.3">
      <c r="A5347" s="12">
        <v>12345</v>
      </c>
      <c r="B5347" s="12">
        <v>279</v>
      </c>
      <c r="C5347" s="8">
        <v>10559</v>
      </c>
      <c r="D5347" s="12" t="s">
        <v>7014</v>
      </c>
      <c r="E5347" s="13">
        <v>44536</v>
      </c>
      <c r="F5347" s="12" t="s">
        <v>19442</v>
      </c>
      <c r="G5347" s="12">
        <f>IF(ISNUMBER(MATCH(C5347, FACT_ORDERS!C:C, 0)), 1, 0)</f>
        <v>1</v>
      </c>
      <c r="H5347" s="12">
        <f>COUNTIF(B:B,FACT_SEARCHES[[#This Row],[WD_PRODUCTS]])</f>
        <v>44</v>
      </c>
    </row>
    <row r="5348" spans="1:8" x14ac:dyDescent="0.3">
      <c r="A5348" s="12">
        <v>12346</v>
      </c>
      <c r="B5348" s="12">
        <v>292</v>
      </c>
      <c r="C5348" s="8">
        <v>10559</v>
      </c>
      <c r="D5348" s="12" t="s">
        <v>7015</v>
      </c>
      <c r="E5348" s="13">
        <v>44536</v>
      </c>
      <c r="F5348" s="12" t="s">
        <v>19443</v>
      </c>
      <c r="G5348" s="12">
        <f>IF(ISNUMBER(MATCH(C5348, FACT_ORDERS!C:C, 0)), 1, 0)</f>
        <v>1</v>
      </c>
      <c r="H5348" s="12">
        <f>COUNTIF(B:B,FACT_SEARCHES[[#This Row],[WD_PRODUCTS]])</f>
        <v>95</v>
      </c>
    </row>
    <row r="5349" spans="1:8" x14ac:dyDescent="0.3">
      <c r="A5349" s="12">
        <v>12347</v>
      </c>
      <c r="B5349" s="12">
        <v>299</v>
      </c>
      <c r="C5349" s="8">
        <v>10559</v>
      </c>
      <c r="D5349" s="12" t="s">
        <v>7016</v>
      </c>
      <c r="E5349" s="13">
        <v>44536</v>
      </c>
      <c r="F5349" s="12" t="s">
        <v>19444</v>
      </c>
      <c r="G5349" s="12">
        <f>IF(ISNUMBER(MATCH(C5349, FACT_ORDERS!C:C, 0)), 1, 0)</f>
        <v>1</v>
      </c>
      <c r="H5349" s="12">
        <f>COUNTIF(B:B,FACT_SEARCHES[[#This Row],[WD_PRODUCTS]])</f>
        <v>125</v>
      </c>
    </row>
    <row r="5350" spans="1:8" x14ac:dyDescent="0.3">
      <c r="A5350" s="12">
        <v>12348</v>
      </c>
      <c r="B5350" s="12">
        <v>250</v>
      </c>
      <c r="C5350" s="8">
        <v>10559</v>
      </c>
      <c r="D5350" s="12" t="s">
        <v>7017</v>
      </c>
      <c r="E5350" s="13">
        <v>44536</v>
      </c>
      <c r="F5350" s="12" t="s">
        <v>3993</v>
      </c>
      <c r="G5350" s="12">
        <f>IF(ISNUMBER(MATCH(C5350, FACT_ORDERS!C:C, 0)), 1, 0)</f>
        <v>1</v>
      </c>
      <c r="H5350" s="12">
        <f>COUNTIF(B:B,FACT_SEARCHES[[#This Row],[WD_PRODUCTS]])</f>
        <v>65</v>
      </c>
    </row>
    <row r="5351" spans="1:8" x14ac:dyDescent="0.3">
      <c r="A5351" s="12">
        <v>12349</v>
      </c>
      <c r="B5351" s="12">
        <v>288</v>
      </c>
      <c r="C5351" s="8">
        <v>10266</v>
      </c>
      <c r="D5351" s="12" t="s">
        <v>7018</v>
      </c>
      <c r="E5351" s="13">
        <v>45125</v>
      </c>
      <c r="F5351" s="12" t="s">
        <v>19445</v>
      </c>
      <c r="G5351" s="12">
        <f>IF(ISNUMBER(MATCH(C5351, FACT_ORDERS!C:C, 0)), 1, 0)</f>
        <v>0</v>
      </c>
      <c r="H5351" s="12">
        <f>COUNTIF(B:B,FACT_SEARCHES[[#This Row],[WD_PRODUCTS]])</f>
        <v>106</v>
      </c>
    </row>
    <row r="5352" spans="1:8" x14ac:dyDescent="0.3">
      <c r="A5352" s="12">
        <v>12350</v>
      </c>
      <c r="B5352" s="12">
        <v>241</v>
      </c>
      <c r="C5352" s="8">
        <v>10266</v>
      </c>
      <c r="D5352" s="12" t="s">
        <v>7019</v>
      </c>
      <c r="E5352" s="13">
        <v>45125</v>
      </c>
      <c r="F5352" s="12" t="s">
        <v>4422</v>
      </c>
      <c r="G5352" s="12">
        <f>IF(ISNUMBER(MATCH(C5352, FACT_ORDERS!C:C, 0)), 1, 0)</f>
        <v>0</v>
      </c>
      <c r="H5352" s="12">
        <f>COUNTIF(B:B,FACT_SEARCHES[[#This Row],[WD_PRODUCTS]])</f>
        <v>96</v>
      </c>
    </row>
    <row r="5353" spans="1:8" x14ac:dyDescent="0.3">
      <c r="A5353" s="12">
        <v>12351</v>
      </c>
      <c r="B5353" s="12">
        <v>216</v>
      </c>
      <c r="C5353" s="8">
        <v>10619</v>
      </c>
      <c r="D5353" s="12" t="s">
        <v>7020</v>
      </c>
      <c r="E5353" s="13">
        <v>44594</v>
      </c>
      <c r="F5353" s="12" t="s">
        <v>19446</v>
      </c>
      <c r="G5353" s="12">
        <f>IF(ISNUMBER(MATCH(C5353, FACT_ORDERS!C:C, 0)), 1, 0)</f>
        <v>1</v>
      </c>
      <c r="H5353" s="12">
        <f>COUNTIF(B:B,FACT_SEARCHES[[#This Row],[WD_PRODUCTS]])</f>
        <v>107</v>
      </c>
    </row>
    <row r="5354" spans="1:8" x14ac:dyDescent="0.3">
      <c r="A5354" s="12">
        <v>12352</v>
      </c>
      <c r="B5354" s="12">
        <v>204</v>
      </c>
      <c r="C5354" s="8">
        <v>10619</v>
      </c>
      <c r="D5354" s="12" t="s">
        <v>7021</v>
      </c>
      <c r="E5354" s="13">
        <v>44594</v>
      </c>
      <c r="F5354" s="12" t="s">
        <v>19447</v>
      </c>
      <c r="G5354" s="12">
        <f>IF(ISNUMBER(MATCH(C5354, FACT_ORDERS!C:C, 0)), 1, 0)</f>
        <v>1</v>
      </c>
      <c r="H5354" s="12">
        <f>COUNTIF(B:B,FACT_SEARCHES[[#This Row],[WD_PRODUCTS]])</f>
        <v>139</v>
      </c>
    </row>
    <row r="5355" spans="1:8" x14ac:dyDescent="0.3">
      <c r="A5355" s="12">
        <v>12353</v>
      </c>
      <c r="B5355" s="12">
        <v>299</v>
      </c>
      <c r="C5355" s="8">
        <v>10336</v>
      </c>
      <c r="D5355" s="12" t="s">
        <v>7022</v>
      </c>
      <c r="E5355" s="13">
        <v>45277</v>
      </c>
      <c r="F5355" s="12" t="s">
        <v>12143</v>
      </c>
      <c r="G5355" s="12">
        <f>IF(ISNUMBER(MATCH(C5355, FACT_ORDERS!C:C, 0)), 1, 0)</f>
        <v>1</v>
      </c>
      <c r="H5355" s="12">
        <f>COUNTIF(B:B,FACT_SEARCHES[[#This Row],[WD_PRODUCTS]])</f>
        <v>125</v>
      </c>
    </row>
    <row r="5356" spans="1:8" x14ac:dyDescent="0.3">
      <c r="A5356" s="12">
        <v>12354</v>
      </c>
      <c r="B5356" s="12">
        <v>226</v>
      </c>
      <c r="C5356" s="8">
        <v>10336</v>
      </c>
      <c r="D5356" s="12" t="s">
        <v>7023</v>
      </c>
      <c r="E5356" s="13">
        <v>45277</v>
      </c>
      <c r="F5356" s="12" t="s">
        <v>19448</v>
      </c>
      <c r="G5356" s="12">
        <f>IF(ISNUMBER(MATCH(C5356, FACT_ORDERS!C:C, 0)), 1, 0)</f>
        <v>1</v>
      </c>
      <c r="H5356" s="12">
        <f>COUNTIF(B:B,FACT_SEARCHES[[#This Row],[WD_PRODUCTS]])</f>
        <v>56</v>
      </c>
    </row>
    <row r="5357" spans="1:8" x14ac:dyDescent="0.3">
      <c r="A5357" s="12">
        <v>12355</v>
      </c>
      <c r="B5357" s="12">
        <v>247</v>
      </c>
      <c r="C5357" s="8">
        <v>10294</v>
      </c>
      <c r="D5357" s="12" t="s">
        <v>7024</v>
      </c>
      <c r="E5357" s="13">
        <v>44278</v>
      </c>
      <c r="F5357" s="12" t="s">
        <v>19449</v>
      </c>
      <c r="G5357" s="12">
        <f>IF(ISNUMBER(MATCH(C5357, FACT_ORDERS!C:C, 0)), 1, 0)</f>
        <v>1</v>
      </c>
      <c r="H5357" s="12">
        <f>COUNTIF(B:B,FACT_SEARCHES[[#This Row],[WD_PRODUCTS]])</f>
        <v>72</v>
      </c>
    </row>
    <row r="5358" spans="1:8" x14ac:dyDescent="0.3">
      <c r="A5358" s="12">
        <v>12356</v>
      </c>
      <c r="B5358" s="12">
        <v>293</v>
      </c>
      <c r="C5358" s="8">
        <v>10763</v>
      </c>
      <c r="D5358" s="12" t="s">
        <v>7025</v>
      </c>
      <c r="E5358" s="13">
        <v>44954</v>
      </c>
      <c r="F5358" s="12" t="s">
        <v>12172</v>
      </c>
      <c r="G5358" s="12">
        <f>IF(ISNUMBER(MATCH(C5358, FACT_ORDERS!C:C, 0)), 1, 0)</f>
        <v>1</v>
      </c>
      <c r="H5358" s="12">
        <f>COUNTIF(B:B,FACT_SEARCHES[[#This Row],[WD_PRODUCTS]])</f>
        <v>70</v>
      </c>
    </row>
    <row r="5359" spans="1:8" x14ac:dyDescent="0.3">
      <c r="A5359" s="12">
        <v>12357</v>
      </c>
      <c r="B5359" s="12">
        <v>260</v>
      </c>
      <c r="C5359" s="8">
        <v>10313</v>
      </c>
      <c r="D5359" s="12" t="s">
        <v>7026</v>
      </c>
      <c r="E5359" s="13">
        <v>45515</v>
      </c>
      <c r="F5359" s="12" t="s">
        <v>19450</v>
      </c>
      <c r="G5359" s="12">
        <f>IF(ISNUMBER(MATCH(C5359, FACT_ORDERS!C:C, 0)), 1, 0)</f>
        <v>1</v>
      </c>
      <c r="H5359" s="12">
        <f>COUNTIF(B:B,FACT_SEARCHES[[#This Row],[WD_PRODUCTS]])</f>
        <v>86</v>
      </c>
    </row>
    <row r="5360" spans="1:8" x14ac:dyDescent="0.3">
      <c r="A5360" s="12">
        <v>12358</v>
      </c>
      <c r="B5360" s="12">
        <v>217</v>
      </c>
      <c r="C5360" s="8">
        <v>10911</v>
      </c>
      <c r="D5360" s="12" t="s">
        <v>7027</v>
      </c>
      <c r="E5360" s="13">
        <v>44226</v>
      </c>
      <c r="F5360" s="12" t="s">
        <v>19451</v>
      </c>
      <c r="G5360" s="12">
        <f>IF(ISNUMBER(MATCH(C5360, FACT_ORDERS!C:C, 0)), 1, 0)</f>
        <v>0</v>
      </c>
      <c r="H5360" s="12">
        <f>COUNTIF(B:B,FACT_SEARCHES[[#This Row],[WD_PRODUCTS]])</f>
        <v>49</v>
      </c>
    </row>
    <row r="5361" spans="1:8" x14ac:dyDescent="0.3">
      <c r="A5361" s="12">
        <v>12359</v>
      </c>
      <c r="B5361" s="12">
        <v>243</v>
      </c>
      <c r="C5361" s="8">
        <v>10911</v>
      </c>
      <c r="D5361" s="12" t="s">
        <v>7028</v>
      </c>
      <c r="E5361" s="13">
        <v>44226</v>
      </c>
      <c r="F5361" s="12" t="s">
        <v>19452</v>
      </c>
      <c r="G5361" s="12">
        <f>IF(ISNUMBER(MATCH(C5361, FACT_ORDERS!C:C, 0)), 1, 0)</f>
        <v>0</v>
      </c>
      <c r="H5361" s="12">
        <f>COUNTIF(B:B,FACT_SEARCHES[[#This Row],[WD_PRODUCTS]])</f>
        <v>70</v>
      </c>
    </row>
    <row r="5362" spans="1:8" x14ac:dyDescent="0.3">
      <c r="A5362" s="12">
        <v>12360</v>
      </c>
      <c r="B5362" s="12">
        <v>231</v>
      </c>
      <c r="C5362" s="8">
        <v>10893</v>
      </c>
      <c r="D5362" s="12" t="s">
        <v>7029</v>
      </c>
      <c r="E5362" s="13">
        <v>45030</v>
      </c>
      <c r="F5362" s="12" t="s">
        <v>19453</v>
      </c>
      <c r="G5362" s="12">
        <f>IF(ISNUMBER(MATCH(C5362, FACT_ORDERS!C:C, 0)), 1, 0)</f>
        <v>0</v>
      </c>
      <c r="H5362" s="12">
        <f>COUNTIF(B:B,FACT_SEARCHES[[#This Row],[WD_PRODUCTS]])</f>
        <v>58</v>
      </c>
    </row>
    <row r="5363" spans="1:8" x14ac:dyDescent="0.3">
      <c r="A5363" s="12">
        <v>12361</v>
      </c>
      <c r="B5363" s="12">
        <v>271</v>
      </c>
      <c r="C5363" s="8">
        <v>10893</v>
      </c>
      <c r="D5363" s="12" t="s">
        <v>7030</v>
      </c>
      <c r="E5363" s="13">
        <v>45030</v>
      </c>
      <c r="F5363" s="12" t="s">
        <v>16439</v>
      </c>
      <c r="G5363" s="12">
        <f>IF(ISNUMBER(MATCH(C5363, FACT_ORDERS!C:C, 0)), 1, 0)</f>
        <v>0</v>
      </c>
      <c r="H5363" s="12">
        <f>COUNTIF(B:B,FACT_SEARCHES[[#This Row],[WD_PRODUCTS]])</f>
        <v>74</v>
      </c>
    </row>
    <row r="5364" spans="1:8" x14ac:dyDescent="0.3">
      <c r="A5364" s="12">
        <v>12362</v>
      </c>
      <c r="B5364" s="12">
        <v>217</v>
      </c>
      <c r="C5364" s="8">
        <v>10893</v>
      </c>
      <c r="D5364" s="12" t="s">
        <v>7031</v>
      </c>
      <c r="E5364" s="13">
        <v>45030</v>
      </c>
      <c r="F5364" s="12" t="s">
        <v>19454</v>
      </c>
      <c r="G5364" s="12">
        <f>IF(ISNUMBER(MATCH(C5364, FACT_ORDERS!C:C, 0)), 1, 0)</f>
        <v>0</v>
      </c>
      <c r="H5364" s="12">
        <f>COUNTIF(B:B,FACT_SEARCHES[[#This Row],[WD_PRODUCTS]])</f>
        <v>49</v>
      </c>
    </row>
    <row r="5365" spans="1:8" x14ac:dyDescent="0.3">
      <c r="A5365" s="12">
        <v>12363</v>
      </c>
      <c r="B5365" s="12">
        <v>283</v>
      </c>
      <c r="C5365" s="8">
        <v>10893</v>
      </c>
      <c r="D5365" s="12" t="s">
        <v>7032</v>
      </c>
      <c r="E5365" s="13">
        <v>45030</v>
      </c>
      <c r="F5365" s="12" t="s">
        <v>19455</v>
      </c>
      <c r="G5365" s="12">
        <f>IF(ISNUMBER(MATCH(C5365, FACT_ORDERS!C:C, 0)), 1, 0)</f>
        <v>0</v>
      </c>
      <c r="H5365" s="12">
        <f>COUNTIF(B:B,FACT_SEARCHES[[#This Row],[WD_PRODUCTS]])</f>
        <v>65</v>
      </c>
    </row>
    <row r="5366" spans="1:8" x14ac:dyDescent="0.3">
      <c r="A5366" s="12">
        <v>12364</v>
      </c>
      <c r="B5366" s="12">
        <v>270</v>
      </c>
      <c r="C5366" s="8">
        <v>10893</v>
      </c>
      <c r="D5366" s="12" t="s">
        <v>7033</v>
      </c>
      <c r="E5366" s="13">
        <v>45030</v>
      </c>
      <c r="F5366" s="12" t="s">
        <v>19456</v>
      </c>
      <c r="G5366" s="12">
        <f>IF(ISNUMBER(MATCH(C5366, FACT_ORDERS!C:C, 0)), 1, 0)</f>
        <v>0</v>
      </c>
      <c r="H5366" s="12">
        <f>COUNTIF(B:B,FACT_SEARCHES[[#This Row],[WD_PRODUCTS]])</f>
        <v>54</v>
      </c>
    </row>
    <row r="5367" spans="1:8" x14ac:dyDescent="0.3">
      <c r="A5367" s="12">
        <v>12365</v>
      </c>
      <c r="B5367" s="12">
        <v>234</v>
      </c>
      <c r="C5367" s="8">
        <v>10169</v>
      </c>
      <c r="D5367" s="12" t="s">
        <v>7034</v>
      </c>
      <c r="E5367" s="13">
        <v>44884</v>
      </c>
      <c r="F5367" s="12" t="s">
        <v>3620</v>
      </c>
      <c r="G5367" s="12">
        <f>IF(ISNUMBER(MATCH(C5367, FACT_ORDERS!C:C, 0)), 1, 0)</f>
        <v>1</v>
      </c>
      <c r="H5367" s="12">
        <f>COUNTIF(B:B,FACT_SEARCHES[[#This Row],[WD_PRODUCTS]])</f>
        <v>77</v>
      </c>
    </row>
    <row r="5368" spans="1:8" x14ac:dyDescent="0.3">
      <c r="A5368" s="12">
        <v>12366</v>
      </c>
      <c r="B5368" s="12">
        <v>212</v>
      </c>
      <c r="C5368" s="8">
        <v>10169</v>
      </c>
      <c r="D5368" s="12" t="s">
        <v>7035</v>
      </c>
      <c r="E5368" s="13">
        <v>44884</v>
      </c>
      <c r="F5368" s="12" t="s">
        <v>18279</v>
      </c>
      <c r="G5368" s="12">
        <f>IF(ISNUMBER(MATCH(C5368, FACT_ORDERS!C:C, 0)), 1, 0)</f>
        <v>1</v>
      </c>
      <c r="H5368" s="12">
        <f>COUNTIF(B:B,FACT_SEARCHES[[#This Row],[WD_PRODUCTS]])</f>
        <v>67</v>
      </c>
    </row>
    <row r="5369" spans="1:8" x14ac:dyDescent="0.3">
      <c r="A5369" s="12">
        <v>12367</v>
      </c>
      <c r="B5369" s="12">
        <v>266</v>
      </c>
      <c r="C5369" s="8">
        <v>10169</v>
      </c>
      <c r="D5369" s="12" t="s">
        <v>7036</v>
      </c>
      <c r="E5369" s="13">
        <v>44884</v>
      </c>
      <c r="F5369" s="12" t="s">
        <v>19457</v>
      </c>
      <c r="G5369" s="12">
        <f>IF(ISNUMBER(MATCH(C5369, FACT_ORDERS!C:C, 0)), 1, 0)</f>
        <v>1</v>
      </c>
      <c r="H5369" s="12">
        <f>COUNTIF(B:B,FACT_SEARCHES[[#This Row],[WD_PRODUCTS]])</f>
        <v>94</v>
      </c>
    </row>
    <row r="5370" spans="1:8" x14ac:dyDescent="0.3">
      <c r="A5370" s="12">
        <v>12368</v>
      </c>
      <c r="B5370" s="12">
        <v>248</v>
      </c>
      <c r="C5370" s="8">
        <v>10169</v>
      </c>
      <c r="D5370" s="12" t="s">
        <v>7037</v>
      </c>
      <c r="E5370" s="13">
        <v>44884</v>
      </c>
      <c r="F5370" s="12" t="s">
        <v>19458</v>
      </c>
      <c r="G5370" s="12">
        <f>IF(ISNUMBER(MATCH(C5370, FACT_ORDERS!C:C, 0)), 1, 0)</f>
        <v>1</v>
      </c>
      <c r="H5370" s="12">
        <f>COUNTIF(B:B,FACT_SEARCHES[[#This Row],[WD_PRODUCTS]])</f>
        <v>101</v>
      </c>
    </row>
    <row r="5371" spans="1:8" x14ac:dyDescent="0.3">
      <c r="A5371" s="12">
        <v>12369</v>
      </c>
      <c r="B5371" s="12">
        <v>230</v>
      </c>
      <c r="C5371" s="8">
        <v>10169</v>
      </c>
      <c r="D5371" s="12" t="s">
        <v>7038</v>
      </c>
      <c r="E5371" s="13">
        <v>44884</v>
      </c>
      <c r="F5371" s="12" t="s">
        <v>19459</v>
      </c>
      <c r="G5371" s="12">
        <f>IF(ISNUMBER(MATCH(C5371, FACT_ORDERS!C:C, 0)), 1, 0)</f>
        <v>1</v>
      </c>
      <c r="H5371" s="12">
        <f>COUNTIF(B:B,FACT_SEARCHES[[#This Row],[WD_PRODUCTS]])</f>
        <v>74</v>
      </c>
    </row>
    <row r="5372" spans="1:8" x14ac:dyDescent="0.3">
      <c r="A5372" s="12">
        <v>12370</v>
      </c>
      <c r="B5372" s="12">
        <v>277</v>
      </c>
      <c r="C5372" s="8">
        <v>10167</v>
      </c>
      <c r="D5372" s="12" t="s">
        <v>7039</v>
      </c>
      <c r="E5372" s="13">
        <v>44284</v>
      </c>
      <c r="F5372" s="12" t="s">
        <v>19460</v>
      </c>
      <c r="G5372" s="12">
        <f>IF(ISNUMBER(MATCH(C5372, FACT_ORDERS!C:C, 0)), 1, 0)</f>
        <v>1</v>
      </c>
      <c r="H5372" s="12">
        <f>COUNTIF(B:B,FACT_SEARCHES[[#This Row],[WD_PRODUCTS]])</f>
        <v>98</v>
      </c>
    </row>
    <row r="5373" spans="1:8" x14ac:dyDescent="0.3">
      <c r="A5373" s="12">
        <v>12371</v>
      </c>
      <c r="B5373" s="12">
        <v>205</v>
      </c>
      <c r="C5373" s="8">
        <v>10167</v>
      </c>
      <c r="D5373" s="12" t="s">
        <v>7040</v>
      </c>
      <c r="E5373" s="13">
        <v>44284</v>
      </c>
      <c r="F5373" s="12" t="s">
        <v>19461</v>
      </c>
      <c r="G5373" s="12">
        <f>IF(ISNUMBER(MATCH(C5373, FACT_ORDERS!C:C, 0)), 1, 0)</f>
        <v>1</v>
      </c>
      <c r="H5373" s="12">
        <f>COUNTIF(B:B,FACT_SEARCHES[[#This Row],[WD_PRODUCTS]])</f>
        <v>40</v>
      </c>
    </row>
    <row r="5374" spans="1:8" x14ac:dyDescent="0.3">
      <c r="A5374" s="12">
        <v>12372</v>
      </c>
      <c r="B5374" s="12">
        <v>205</v>
      </c>
      <c r="C5374" s="8">
        <v>10227</v>
      </c>
      <c r="D5374" s="12" t="s">
        <v>7041</v>
      </c>
      <c r="E5374" s="13">
        <v>45222</v>
      </c>
      <c r="F5374" s="12" t="s">
        <v>19462</v>
      </c>
      <c r="G5374" s="12">
        <f>IF(ISNUMBER(MATCH(C5374, FACT_ORDERS!C:C, 0)), 1, 0)</f>
        <v>0</v>
      </c>
      <c r="H5374" s="12">
        <f>COUNTIF(B:B,FACT_SEARCHES[[#This Row],[WD_PRODUCTS]])</f>
        <v>40</v>
      </c>
    </row>
    <row r="5375" spans="1:8" x14ac:dyDescent="0.3">
      <c r="A5375" s="12">
        <v>12373</v>
      </c>
      <c r="B5375" s="12">
        <v>241</v>
      </c>
      <c r="C5375" s="8">
        <v>10227</v>
      </c>
      <c r="D5375" s="12" t="s">
        <v>7042</v>
      </c>
      <c r="E5375" s="13">
        <v>45222</v>
      </c>
      <c r="F5375" s="12" t="s">
        <v>19463</v>
      </c>
      <c r="G5375" s="12">
        <f>IF(ISNUMBER(MATCH(C5375, FACT_ORDERS!C:C, 0)), 1, 0)</f>
        <v>0</v>
      </c>
      <c r="H5375" s="12">
        <f>COUNTIF(B:B,FACT_SEARCHES[[#This Row],[WD_PRODUCTS]])</f>
        <v>96</v>
      </c>
    </row>
    <row r="5376" spans="1:8" x14ac:dyDescent="0.3">
      <c r="A5376" s="12">
        <v>12374</v>
      </c>
      <c r="B5376" s="12">
        <v>287</v>
      </c>
      <c r="C5376" s="8">
        <v>10227</v>
      </c>
      <c r="D5376" s="12" t="s">
        <v>7043</v>
      </c>
      <c r="E5376" s="13">
        <v>45222</v>
      </c>
      <c r="F5376" s="12" t="s">
        <v>19464</v>
      </c>
      <c r="G5376" s="12">
        <f>IF(ISNUMBER(MATCH(C5376, FACT_ORDERS!C:C, 0)), 1, 0)</f>
        <v>0</v>
      </c>
      <c r="H5376" s="12">
        <f>COUNTIF(B:B,FACT_SEARCHES[[#This Row],[WD_PRODUCTS]])</f>
        <v>59</v>
      </c>
    </row>
    <row r="5377" spans="1:8" x14ac:dyDescent="0.3">
      <c r="A5377" s="12">
        <v>12375</v>
      </c>
      <c r="B5377" s="12">
        <v>297</v>
      </c>
      <c r="C5377" s="8">
        <v>10411</v>
      </c>
      <c r="D5377" s="12" t="s">
        <v>7044</v>
      </c>
      <c r="E5377" s="13">
        <v>45468</v>
      </c>
      <c r="F5377" s="12" t="s">
        <v>19465</v>
      </c>
      <c r="G5377" s="12">
        <f>IF(ISNUMBER(MATCH(C5377, FACT_ORDERS!C:C, 0)), 1, 0)</f>
        <v>1</v>
      </c>
      <c r="H5377" s="12">
        <f>COUNTIF(B:B,FACT_SEARCHES[[#This Row],[WD_PRODUCTS]])</f>
        <v>64</v>
      </c>
    </row>
    <row r="5378" spans="1:8" x14ac:dyDescent="0.3">
      <c r="A5378" s="12">
        <v>12376</v>
      </c>
      <c r="B5378" s="12">
        <v>284</v>
      </c>
      <c r="C5378" s="8">
        <v>10411</v>
      </c>
      <c r="D5378" s="12" t="s">
        <v>7045</v>
      </c>
      <c r="E5378" s="13">
        <v>45468</v>
      </c>
      <c r="F5378" s="12" t="s">
        <v>19466</v>
      </c>
      <c r="G5378" s="12">
        <f>IF(ISNUMBER(MATCH(C5378, FACT_ORDERS!C:C, 0)), 1, 0)</f>
        <v>1</v>
      </c>
      <c r="H5378" s="12">
        <f>COUNTIF(B:B,FACT_SEARCHES[[#This Row],[WD_PRODUCTS]])</f>
        <v>97</v>
      </c>
    </row>
    <row r="5379" spans="1:8" x14ac:dyDescent="0.3">
      <c r="A5379" s="12">
        <v>12377</v>
      </c>
      <c r="B5379" s="12">
        <v>222</v>
      </c>
      <c r="C5379" s="8">
        <v>10291</v>
      </c>
      <c r="D5379" s="12" t="s">
        <v>7046</v>
      </c>
      <c r="E5379" s="13">
        <v>44711</v>
      </c>
      <c r="F5379" s="12" t="s">
        <v>19467</v>
      </c>
      <c r="G5379" s="12">
        <f>IF(ISNUMBER(MATCH(C5379, FACT_ORDERS!C:C, 0)), 1, 0)</f>
        <v>0</v>
      </c>
      <c r="H5379" s="12">
        <f>COUNTIF(B:B,FACT_SEARCHES[[#This Row],[WD_PRODUCTS]])</f>
        <v>73</v>
      </c>
    </row>
    <row r="5380" spans="1:8" x14ac:dyDescent="0.3">
      <c r="A5380" s="12">
        <v>12378</v>
      </c>
      <c r="B5380" s="12">
        <v>290</v>
      </c>
      <c r="C5380" s="8">
        <v>10291</v>
      </c>
      <c r="D5380" s="12" t="s">
        <v>7047</v>
      </c>
      <c r="E5380" s="13">
        <v>44711</v>
      </c>
      <c r="F5380" s="12" t="s">
        <v>19468</v>
      </c>
      <c r="G5380" s="12">
        <f>IF(ISNUMBER(MATCH(C5380, FACT_ORDERS!C:C, 0)), 1, 0)</f>
        <v>0</v>
      </c>
      <c r="H5380" s="12">
        <f>COUNTIF(B:B,FACT_SEARCHES[[#This Row],[WD_PRODUCTS]])</f>
        <v>47</v>
      </c>
    </row>
    <row r="5381" spans="1:8" x14ac:dyDescent="0.3">
      <c r="A5381" s="12">
        <v>12379</v>
      </c>
      <c r="B5381" s="12">
        <v>295</v>
      </c>
      <c r="C5381" s="8">
        <v>10291</v>
      </c>
      <c r="D5381" s="12" t="s">
        <v>7048</v>
      </c>
      <c r="E5381" s="13">
        <v>44711</v>
      </c>
      <c r="F5381" s="12" t="s">
        <v>19469</v>
      </c>
      <c r="G5381" s="12">
        <f>IF(ISNUMBER(MATCH(C5381, FACT_ORDERS!C:C, 0)), 1, 0)</f>
        <v>0</v>
      </c>
      <c r="H5381" s="12">
        <f>COUNTIF(B:B,FACT_SEARCHES[[#This Row],[WD_PRODUCTS]])</f>
        <v>72</v>
      </c>
    </row>
    <row r="5382" spans="1:8" x14ac:dyDescent="0.3">
      <c r="A5382" s="12">
        <v>12380</v>
      </c>
      <c r="B5382" s="12">
        <v>238</v>
      </c>
      <c r="C5382" s="8">
        <v>10291</v>
      </c>
      <c r="D5382" s="12" t="s">
        <v>7049</v>
      </c>
      <c r="E5382" s="13">
        <v>44711</v>
      </c>
      <c r="F5382" s="12" t="s">
        <v>19470</v>
      </c>
      <c r="G5382" s="12">
        <f>IF(ISNUMBER(MATCH(C5382, FACT_ORDERS!C:C, 0)), 1, 0)</f>
        <v>0</v>
      </c>
      <c r="H5382" s="12">
        <f>COUNTIF(B:B,FACT_SEARCHES[[#This Row],[WD_PRODUCTS]])</f>
        <v>57</v>
      </c>
    </row>
    <row r="5383" spans="1:8" x14ac:dyDescent="0.3">
      <c r="A5383" s="12">
        <v>12381</v>
      </c>
      <c r="B5383" s="12">
        <v>249</v>
      </c>
      <c r="C5383" s="8">
        <v>10291</v>
      </c>
      <c r="D5383" s="12" t="s">
        <v>7050</v>
      </c>
      <c r="E5383" s="13">
        <v>44711</v>
      </c>
      <c r="F5383" s="12" t="s">
        <v>3734</v>
      </c>
      <c r="G5383" s="12">
        <f>IF(ISNUMBER(MATCH(C5383, FACT_ORDERS!C:C, 0)), 1, 0)</f>
        <v>0</v>
      </c>
      <c r="H5383" s="12">
        <f>COUNTIF(B:B,FACT_SEARCHES[[#This Row],[WD_PRODUCTS]])</f>
        <v>85</v>
      </c>
    </row>
    <row r="5384" spans="1:8" x14ac:dyDescent="0.3">
      <c r="A5384" s="12">
        <v>12382</v>
      </c>
      <c r="B5384" s="12">
        <v>222</v>
      </c>
      <c r="C5384" s="8">
        <v>10806</v>
      </c>
      <c r="D5384" s="12" t="s">
        <v>7051</v>
      </c>
      <c r="E5384" s="13">
        <v>45315</v>
      </c>
      <c r="F5384" s="12" t="s">
        <v>19471</v>
      </c>
      <c r="G5384" s="12">
        <f>IF(ISNUMBER(MATCH(C5384, FACT_ORDERS!C:C, 0)), 1, 0)</f>
        <v>0</v>
      </c>
      <c r="H5384" s="12">
        <f>COUNTIF(B:B,FACT_SEARCHES[[#This Row],[WD_PRODUCTS]])</f>
        <v>73</v>
      </c>
    </row>
    <row r="5385" spans="1:8" x14ac:dyDescent="0.3">
      <c r="A5385" s="12">
        <v>12383</v>
      </c>
      <c r="B5385" s="12">
        <v>209</v>
      </c>
      <c r="C5385" s="8">
        <v>10806</v>
      </c>
      <c r="D5385" s="12" t="s">
        <v>7052</v>
      </c>
      <c r="E5385" s="13">
        <v>45315</v>
      </c>
      <c r="F5385" s="12" t="s">
        <v>19472</v>
      </c>
      <c r="G5385" s="12">
        <f>IF(ISNUMBER(MATCH(C5385, FACT_ORDERS!C:C, 0)), 1, 0)</f>
        <v>0</v>
      </c>
      <c r="H5385" s="12">
        <f>COUNTIF(B:B,FACT_SEARCHES[[#This Row],[WD_PRODUCTS]])</f>
        <v>91</v>
      </c>
    </row>
    <row r="5386" spans="1:8" x14ac:dyDescent="0.3">
      <c r="A5386" s="12">
        <v>12384</v>
      </c>
      <c r="B5386" s="12">
        <v>216</v>
      </c>
      <c r="C5386" s="8">
        <v>10405</v>
      </c>
      <c r="D5386" s="12" t="s">
        <v>7053</v>
      </c>
      <c r="E5386" s="13">
        <v>45219</v>
      </c>
      <c r="F5386" s="12" t="s">
        <v>19473</v>
      </c>
      <c r="G5386" s="12">
        <f>IF(ISNUMBER(MATCH(C5386, FACT_ORDERS!C:C, 0)), 1, 0)</f>
        <v>1</v>
      </c>
      <c r="H5386" s="12">
        <f>COUNTIF(B:B,FACT_SEARCHES[[#This Row],[WD_PRODUCTS]])</f>
        <v>107</v>
      </c>
    </row>
    <row r="5387" spans="1:8" x14ac:dyDescent="0.3">
      <c r="A5387" s="12">
        <v>12385</v>
      </c>
      <c r="B5387" s="12">
        <v>260</v>
      </c>
      <c r="C5387" s="8">
        <v>10405</v>
      </c>
      <c r="D5387" s="12" t="s">
        <v>7054</v>
      </c>
      <c r="E5387" s="13">
        <v>45219</v>
      </c>
      <c r="F5387" s="12" t="s">
        <v>19474</v>
      </c>
      <c r="G5387" s="12">
        <f>IF(ISNUMBER(MATCH(C5387, FACT_ORDERS!C:C, 0)), 1, 0)</f>
        <v>1</v>
      </c>
      <c r="H5387" s="12">
        <f>COUNTIF(B:B,FACT_SEARCHES[[#This Row],[WD_PRODUCTS]])</f>
        <v>86</v>
      </c>
    </row>
    <row r="5388" spans="1:8" x14ac:dyDescent="0.3">
      <c r="A5388" s="12">
        <v>12386</v>
      </c>
      <c r="B5388" s="12">
        <v>219</v>
      </c>
      <c r="C5388" s="8">
        <v>10405</v>
      </c>
      <c r="D5388" s="12" t="s">
        <v>7055</v>
      </c>
      <c r="E5388" s="13">
        <v>45219</v>
      </c>
      <c r="F5388" s="12" t="s">
        <v>11292</v>
      </c>
      <c r="G5388" s="12">
        <f>IF(ISNUMBER(MATCH(C5388, FACT_ORDERS!C:C, 0)), 1, 0)</f>
        <v>1</v>
      </c>
      <c r="H5388" s="12">
        <f>COUNTIF(B:B,FACT_SEARCHES[[#This Row],[WD_PRODUCTS]])</f>
        <v>83</v>
      </c>
    </row>
    <row r="5389" spans="1:8" x14ac:dyDescent="0.3">
      <c r="A5389" s="12">
        <v>12387</v>
      </c>
      <c r="B5389" s="12">
        <v>245</v>
      </c>
      <c r="C5389" s="8">
        <v>10405</v>
      </c>
      <c r="D5389" s="12" t="s">
        <v>7056</v>
      </c>
      <c r="E5389" s="13">
        <v>45219</v>
      </c>
      <c r="F5389" s="12" t="s">
        <v>3820</v>
      </c>
      <c r="G5389" s="12">
        <f>IF(ISNUMBER(MATCH(C5389, FACT_ORDERS!C:C, 0)), 1, 0)</f>
        <v>1</v>
      </c>
      <c r="H5389" s="12">
        <f>COUNTIF(B:B,FACT_SEARCHES[[#This Row],[WD_PRODUCTS]])</f>
        <v>58</v>
      </c>
    </row>
    <row r="5390" spans="1:8" x14ac:dyDescent="0.3">
      <c r="A5390" s="12">
        <v>12388</v>
      </c>
      <c r="B5390" s="12">
        <v>209</v>
      </c>
      <c r="C5390" s="8">
        <v>10807</v>
      </c>
      <c r="D5390" s="12" t="s">
        <v>7057</v>
      </c>
      <c r="E5390" s="13">
        <v>44992</v>
      </c>
      <c r="F5390" s="12" t="s">
        <v>19475</v>
      </c>
      <c r="G5390" s="12">
        <f>IF(ISNUMBER(MATCH(C5390, FACT_ORDERS!C:C, 0)), 1, 0)</f>
        <v>1</v>
      </c>
      <c r="H5390" s="12">
        <f>COUNTIF(B:B,FACT_SEARCHES[[#This Row],[WD_PRODUCTS]])</f>
        <v>91</v>
      </c>
    </row>
    <row r="5391" spans="1:8" x14ac:dyDescent="0.3">
      <c r="A5391" s="12">
        <v>12389</v>
      </c>
      <c r="B5391" s="12">
        <v>290</v>
      </c>
      <c r="C5391" s="8">
        <v>10807</v>
      </c>
      <c r="D5391" s="12" t="s">
        <v>7058</v>
      </c>
      <c r="E5391" s="13">
        <v>44992</v>
      </c>
      <c r="F5391" s="12" t="s">
        <v>19476</v>
      </c>
      <c r="G5391" s="12">
        <f>IF(ISNUMBER(MATCH(C5391, FACT_ORDERS!C:C, 0)), 1, 0)</f>
        <v>1</v>
      </c>
      <c r="H5391" s="12">
        <f>COUNTIF(B:B,FACT_SEARCHES[[#This Row],[WD_PRODUCTS]])</f>
        <v>47</v>
      </c>
    </row>
    <row r="5392" spans="1:8" x14ac:dyDescent="0.3">
      <c r="A5392" s="12">
        <v>12390</v>
      </c>
      <c r="B5392" s="12">
        <v>238</v>
      </c>
      <c r="C5392" s="8">
        <v>10807</v>
      </c>
      <c r="D5392" s="12" t="s">
        <v>7059</v>
      </c>
      <c r="E5392" s="13">
        <v>44992</v>
      </c>
      <c r="F5392" s="12" t="s">
        <v>19477</v>
      </c>
      <c r="G5392" s="12">
        <f>IF(ISNUMBER(MATCH(C5392, FACT_ORDERS!C:C, 0)), 1, 0)</f>
        <v>1</v>
      </c>
      <c r="H5392" s="12">
        <f>COUNTIF(B:B,FACT_SEARCHES[[#This Row],[WD_PRODUCTS]])</f>
        <v>57</v>
      </c>
    </row>
    <row r="5393" spans="1:8" x14ac:dyDescent="0.3">
      <c r="A5393" s="12">
        <v>12391</v>
      </c>
      <c r="B5393" s="12">
        <v>263</v>
      </c>
      <c r="C5393" s="8">
        <v>10863</v>
      </c>
      <c r="D5393" s="12" t="s">
        <v>7060</v>
      </c>
      <c r="E5393" s="13">
        <v>44839</v>
      </c>
      <c r="F5393" s="12" t="s">
        <v>3584</v>
      </c>
      <c r="G5393" s="12">
        <f>IF(ISNUMBER(MATCH(C5393, FACT_ORDERS!C:C, 0)), 1, 0)</f>
        <v>0</v>
      </c>
      <c r="H5393" s="12">
        <f>COUNTIF(B:B,FACT_SEARCHES[[#This Row],[WD_PRODUCTS]])</f>
        <v>108</v>
      </c>
    </row>
    <row r="5394" spans="1:8" x14ac:dyDescent="0.3">
      <c r="A5394" s="12">
        <v>12392</v>
      </c>
      <c r="B5394" s="12">
        <v>224</v>
      </c>
      <c r="C5394" s="8">
        <v>10863</v>
      </c>
      <c r="D5394" s="12" t="s">
        <v>7061</v>
      </c>
      <c r="E5394" s="13">
        <v>44839</v>
      </c>
      <c r="F5394" s="12" t="s">
        <v>4270</v>
      </c>
      <c r="G5394" s="12">
        <f>IF(ISNUMBER(MATCH(C5394, FACT_ORDERS!C:C, 0)), 1, 0)</f>
        <v>0</v>
      </c>
      <c r="H5394" s="12">
        <f>COUNTIF(B:B,FACT_SEARCHES[[#This Row],[WD_PRODUCTS]])</f>
        <v>63</v>
      </c>
    </row>
    <row r="5395" spans="1:8" x14ac:dyDescent="0.3">
      <c r="A5395" s="12">
        <v>12393</v>
      </c>
      <c r="B5395" s="12">
        <v>293</v>
      </c>
      <c r="C5395" s="8">
        <v>10872</v>
      </c>
      <c r="D5395" s="12" t="s">
        <v>7062</v>
      </c>
      <c r="E5395" s="13">
        <v>45254</v>
      </c>
      <c r="F5395" s="12" t="s">
        <v>4063</v>
      </c>
      <c r="G5395" s="12">
        <f>IF(ISNUMBER(MATCH(C5395, FACT_ORDERS!C:C, 0)), 1, 0)</f>
        <v>1</v>
      </c>
      <c r="H5395" s="12">
        <f>COUNTIF(B:B,FACT_SEARCHES[[#This Row],[WD_PRODUCTS]])</f>
        <v>70</v>
      </c>
    </row>
    <row r="5396" spans="1:8" x14ac:dyDescent="0.3">
      <c r="A5396" s="12">
        <v>12394</v>
      </c>
      <c r="B5396" s="12">
        <v>235</v>
      </c>
      <c r="C5396" s="8">
        <v>10872</v>
      </c>
      <c r="D5396" s="12" t="s">
        <v>7063</v>
      </c>
      <c r="E5396" s="13">
        <v>45254</v>
      </c>
      <c r="F5396" s="12" t="s">
        <v>19478</v>
      </c>
      <c r="G5396" s="12">
        <f>IF(ISNUMBER(MATCH(C5396, FACT_ORDERS!C:C, 0)), 1, 0)</f>
        <v>1</v>
      </c>
      <c r="H5396" s="12">
        <f>COUNTIF(B:B,FACT_SEARCHES[[#This Row],[WD_PRODUCTS]])</f>
        <v>58</v>
      </c>
    </row>
    <row r="5397" spans="1:8" x14ac:dyDescent="0.3">
      <c r="A5397" s="12">
        <v>12395</v>
      </c>
      <c r="B5397" s="12">
        <v>200</v>
      </c>
      <c r="C5397" s="8">
        <v>10872</v>
      </c>
      <c r="D5397" s="12" t="s">
        <v>7064</v>
      </c>
      <c r="E5397" s="13">
        <v>45254</v>
      </c>
      <c r="F5397" s="12" t="s">
        <v>19479</v>
      </c>
      <c r="G5397" s="12">
        <f>IF(ISNUMBER(MATCH(C5397, FACT_ORDERS!C:C, 0)), 1, 0)</f>
        <v>1</v>
      </c>
      <c r="H5397" s="12">
        <f>COUNTIF(B:B,FACT_SEARCHES[[#This Row],[WD_PRODUCTS]])</f>
        <v>81</v>
      </c>
    </row>
    <row r="5398" spans="1:8" x14ac:dyDescent="0.3">
      <c r="A5398" s="12">
        <v>12396</v>
      </c>
      <c r="B5398" s="12">
        <v>263</v>
      </c>
      <c r="C5398" s="8">
        <v>10109</v>
      </c>
      <c r="D5398" s="12" t="s">
        <v>7065</v>
      </c>
      <c r="E5398" s="13">
        <v>45521</v>
      </c>
      <c r="F5398" s="12" t="s">
        <v>19480</v>
      </c>
      <c r="G5398" s="12">
        <f>IF(ISNUMBER(MATCH(C5398, FACT_ORDERS!C:C, 0)), 1, 0)</f>
        <v>1</v>
      </c>
      <c r="H5398" s="12">
        <f>COUNTIF(B:B,FACT_SEARCHES[[#This Row],[WD_PRODUCTS]])</f>
        <v>108</v>
      </c>
    </row>
    <row r="5399" spans="1:8" x14ac:dyDescent="0.3">
      <c r="A5399" s="12">
        <v>12397</v>
      </c>
      <c r="B5399" s="12">
        <v>216</v>
      </c>
      <c r="C5399" s="8">
        <v>10109</v>
      </c>
      <c r="D5399" s="12" t="s">
        <v>7066</v>
      </c>
      <c r="E5399" s="13">
        <v>45521</v>
      </c>
      <c r="F5399" s="12" t="s">
        <v>19481</v>
      </c>
      <c r="G5399" s="12">
        <f>IF(ISNUMBER(MATCH(C5399, FACT_ORDERS!C:C, 0)), 1, 0)</f>
        <v>1</v>
      </c>
      <c r="H5399" s="12">
        <f>COUNTIF(B:B,FACT_SEARCHES[[#This Row],[WD_PRODUCTS]])</f>
        <v>107</v>
      </c>
    </row>
    <row r="5400" spans="1:8" x14ac:dyDescent="0.3">
      <c r="A5400" s="12">
        <v>12398</v>
      </c>
      <c r="B5400" s="12">
        <v>256</v>
      </c>
      <c r="C5400" s="8">
        <v>10109</v>
      </c>
      <c r="D5400" s="12" t="s">
        <v>7067</v>
      </c>
      <c r="E5400" s="13">
        <v>45521</v>
      </c>
      <c r="F5400" s="12" t="s">
        <v>19482</v>
      </c>
      <c r="G5400" s="12">
        <f>IF(ISNUMBER(MATCH(C5400, FACT_ORDERS!C:C, 0)), 1, 0)</f>
        <v>1</v>
      </c>
      <c r="H5400" s="12">
        <f>COUNTIF(B:B,FACT_SEARCHES[[#This Row],[WD_PRODUCTS]])</f>
        <v>63</v>
      </c>
    </row>
    <row r="5401" spans="1:8" x14ac:dyDescent="0.3">
      <c r="A5401" s="12">
        <v>12399</v>
      </c>
      <c r="B5401" s="12">
        <v>288</v>
      </c>
      <c r="C5401" s="8">
        <v>10109</v>
      </c>
      <c r="D5401" s="12" t="s">
        <v>7068</v>
      </c>
      <c r="E5401" s="13">
        <v>45521</v>
      </c>
      <c r="F5401" s="12" t="s">
        <v>4202</v>
      </c>
      <c r="G5401" s="12">
        <f>IF(ISNUMBER(MATCH(C5401, FACT_ORDERS!C:C, 0)), 1, 0)</f>
        <v>1</v>
      </c>
      <c r="H5401" s="12">
        <f>COUNTIF(B:B,FACT_SEARCHES[[#This Row],[WD_PRODUCTS]])</f>
        <v>106</v>
      </c>
    </row>
    <row r="5402" spans="1:8" x14ac:dyDescent="0.3">
      <c r="A5402" s="12">
        <v>12400</v>
      </c>
      <c r="B5402" s="12">
        <v>263</v>
      </c>
      <c r="C5402" s="8">
        <v>10022</v>
      </c>
      <c r="D5402" s="12" t="s">
        <v>7069</v>
      </c>
      <c r="E5402" s="13">
        <v>44929</v>
      </c>
      <c r="F5402" s="12" t="s">
        <v>19483</v>
      </c>
      <c r="G5402" s="12">
        <f>IF(ISNUMBER(MATCH(C5402, FACT_ORDERS!C:C, 0)), 1, 0)</f>
        <v>0</v>
      </c>
      <c r="H5402" s="12">
        <f>COUNTIF(B:B,FACT_SEARCHES[[#This Row],[WD_PRODUCTS]])</f>
        <v>108</v>
      </c>
    </row>
    <row r="5403" spans="1:8" x14ac:dyDescent="0.3">
      <c r="A5403" s="12">
        <v>12401</v>
      </c>
      <c r="B5403" s="12">
        <v>288</v>
      </c>
      <c r="C5403" s="8">
        <v>10390</v>
      </c>
      <c r="D5403" s="12" t="s">
        <v>7070</v>
      </c>
      <c r="E5403" s="13">
        <v>44823</v>
      </c>
      <c r="F5403" s="12" t="s">
        <v>19484</v>
      </c>
      <c r="G5403" s="12">
        <f>IF(ISNUMBER(MATCH(C5403, FACT_ORDERS!C:C, 0)), 1, 0)</f>
        <v>1</v>
      </c>
      <c r="H5403" s="12">
        <f>COUNTIF(B:B,FACT_SEARCHES[[#This Row],[WD_PRODUCTS]])</f>
        <v>106</v>
      </c>
    </row>
    <row r="5404" spans="1:8" x14ac:dyDescent="0.3">
      <c r="A5404" s="12">
        <v>12402</v>
      </c>
      <c r="B5404" s="12">
        <v>287</v>
      </c>
      <c r="C5404" s="8">
        <v>10390</v>
      </c>
      <c r="D5404" s="12" t="s">
        <v>7071</v>
      </c>
      <c r="E5404" s="13">
        <v>44823</v>
      </c>
      <c r="F5404" s="12" t="s">
        <v>19485</v>
      </c>
      <c r="G5404" s="12">
        <f>IF(ISNUMBER(MATCH(C5404, FACT_ORDERS!C:C, 0)), 1, 0)</f>
        <v>1</v>
      </c>
      <c r="H5404" s="12">
        <f>COUNTIF(B:B,FACT_SEARCHES[[#This Row],[WD_PRODUCTS]])</f>
        <v>59</v>
      </c>
    </row>
    <row r="5405" spans="1:8" x14ac:dyDescent="0.3">
      <c r="A5405" s="12">
        <v>12403</v>
      </c>
      <c r="B5405" s="12">
        <v>283</v>
      </c>
      <c r="C5405" s="8">
        <v>10390</v>
      </c>
      <c r="D5405" s="12" t="s">
        <v>7072</v>
      </c>
      <c r="E5405" s="13">
        <v>44823</v>
      </c>
      <c r="F5405" s="12" t="s">
        <v>19486</v>
      </c>
      <c r="G5405" s="12">
        <f>IF(ISNUMBER(MATCH(C5405, FACT_ORDERS!C:C, 0)), 1, 0)</f>
        <v>1</v>
      </c>
      <c r="H5405" s="12">
        <f>COUNTIF(B:B,FACT_SEARCHES[[#This Row],[WD_PRODUCTS]])</f>
        <v>65</v>
      </c>
    </row>
    <row r="5406" spans="1:8" x14ac:dyDescent="0.3">
      <c r="A5406" s="12">
        <v>12404</v>
      </c>
      <c r="B5406" s="12">
        <v>249</v>
      </c>
      <c r="C5406" s="8">
        <v>10390</v>
      </c>
      <c r="D5406" s="12" t="s">
        <v>7073</v>
      </c>
      <c r="E5406" s="13">
        <v>44823</v>
      </c>
      <c r="F5406" s="12" t="s">
        <v>4360</v>
      </c>
      <c r="G5406" s="12">
        <f>IF(ISNUMBER(MATCH(C5406, FACT_ORDERS!C:C, 0)), 1, 0)</f>
        <v>1</v>
      </c>
      <c r="H5406" s="12">
        <f>COUNTIF(B:B,FACT_SEARCHES[[#This Row],[WD_PRODUCTS]])</f>
        <v>85</v>
      </c>
    </row>
    <row r="5407" spans="1:8" x14ac:dyDescent="0.3">
      <c r="A5407" s="12">
        <v>12405</v>
      </c>
      <c r="B5407" s="12">
        <v>204</v>
      </c>
      <c r="C5407" s="8">
        <v>10390</v>
      </c>
      <c r="D5407" s="12" t="s">
        <v>7074</v>
      </c>
      <c r="E5407" s="13">
        <v>44823</v>
      </c>
      <c r="F5407" s="12" t="s">
        <v>4398</v>
      </c>
      <c r="G5407" s="12">
        <f>IF(ISNUMBER(MATCH(C5407, FACT_ORDERS!C:C, 0)), 1, 0)</f>
        <v>1</v>
      </c>
      <c r="H5407" s="12">
        <f>COUNTIF(B:B,FACT_SEARCHES[[#This Row],[WD_PRODUCTS]])</f>
        <v>139</v>
      </c>
    </row>
    <row r="5408" spans="1:8" x14ac:dyDescent="0.3">
      <c r="A5408" s="12">
        <v>12406</v>
      </c>
      <c r="B5408" s="12">
        <v>248</v>
      </c>
      <c r="C5408" s="8">
        <v>10334</v>
      </c>
      <c r="D5408" s="12" t="s">
        <v>7075</v>
      </c>
      <c r="E5408" s="13">
        <v>45418</v>
      </c>
      <c r="F5408" s="12" t="s">
        <v>19487</v>
      </c>
      <c r="G5408" s="12">
        <f>IF(ISNUMBER(MATCH(C5408, FACT_ORDERS!C:C, 0)), 1, 0)</f>
        <v>1</v>
      </c>
      <c r="H5408" s="12">
        <f>COUNTIF(B:B,FACT_SEARCHES[[#This Row],[WD_PRODUCTS]])</f>
        <v>101</v>
      </c>
    </row>
    <row r="5409" spans="1:8" x14ac:dyDescent="0.3">
      <c r="A5409" s="12">
        <v>12407</v>
      </c>
      <c r="B5409" s="12">
        <v>235</v>
      </c>
      <c r="C5409" s="8">
        <v>10334</v>
      </c>
      <c r="D5409" s="12" t="s">
        <v>7076</v>
      </c>
      <c r="E5409" s="13">
        <v>45418</v>
      </c>
      <c r="F5409" s="12" t="s">
        <v>19488</v>
      </c>
      <c r="G5409" s="12">
        <f>IF(ISNUMBER(MATCH(C5409, FACT_ORDERS!C:C, 0)), 1, 0)</f>
        <v>1</v>
      </c>
      <c r="H5409" s="12">
        <f>COUNTIF(B:B,FACT_SEARCHES[[#This Row],[WD_PRODUCTS]])</f>
        <v>58</v>
      </c>
    </row>
    <row r="5410" spans="1:8" x14ac:dyDescent="0.3">
      <c r="A5410" s="12">
        <v>12408</v>
      </c>
      <c r="B5410" s="12">
        <v>277</v>
      </c>
      <c r="C5410" s="8">
        <v>10962</v>
      </c>
      <c r="D5410" s="12" t="s">
        <v>7077</v>
      </c>
      <c r="E5410" s="13">
        <v>44759</v>
      </c>
      <c r="F5410" s="12" t="s">
        <v>19489</v>
      </c>
      <c r="G5410" s="12">
        <f>IF(ISNUMBER(MATCH(C5410, FACT_ORDERS!C:C, 0)), 1, 0)</f>
        <v>0</v>
      </c>
      <c r="H5410" s="12">
        <f>COUNTIF(B:B,FACT_SEARCHES[[#This Row],[WD_PRODUCTS]])</f>
        <v>98</v>
      </c>
    </row>
    <row r="5411" spans="1:8" x14ac:dyDescent="0.3">
      <c r="A5411" s="12">
        <v>12409</v>
      </c>
      <c r="B5411" s="12">
        <v>204</v>
      </c>
      <c r="C5411" s="8">
        <v>10962</v>
      </c>
      <c r="D5411" s="12" t="s">
        <v>7078</v>
      </c>
      <c r="E5411" s="13">
        <v>44759</v>
      </c>
      <c r="F5411" s="12" t="s">
        <v>19490</v>
      </c>
      <c r="G5411" s="12">
        <f>IF(ISNUMBER(MATCH(C5411, FACT_ORDERS!C:C, 0)), 1, 0)</f>
        <v>0</v>
      </c>
      <c r="H5411" s="12">
        <f>COUNTIF(B:B,FACT_SEARCHES[[#This Row],[WD_PRODUCTS]])</f>
        <v>139</v>
      </c>
    </row>
    <row r="5412" spans="1:8" x14ac:dyDescent="0.3">
      <c r="A5412" s="12">
        <v>12410</v>
      </c>
      <c r="B5412" s="12">
        <v>281</v>
      </c>
      <c r="C5412" s="8">
        <v>10962</v>
      </c>
      <c r="D5412" s="12" t="s">
        <v>7079</v>
      </c>
      <c r="E5412" s="13">
        <v>44759</v>
      </c>
      <c r="F5412" s="12" t="s">
        <v>19491</v>
      </c>
      <c r="G5412" s="12">
        <f>IF(ISNUMBER(MATCH(C5412, FACT_ORDERS!C:C, 0)), 1, 0)</f>
        <v>0</v>
      </c>
      <c r="H5412" s="12">
        <f>COUNTIF(B:B,FACT_SEARCHES[[#This Row],[WD_PRODUCTS]])</f>
        <v>86</v>
      </c>
    </row>
    <row r="5413" spans="1:8" x14ac:dyDescent="0.3">
      <c r="A5413" s="12">
        <v>12411</v>
      </c>
      <c r="B5413" s="12">
        <v>214</v>
      </c>
      <c r="C5413" s="8">
        <v>10513</v>
      </c>
      <c r="D5413" s="12" t="s">
        <v>7080</v>
      </c>
      <c r="E5413" s="13">
        <v>45497</v>
      </c>
      <c r="F5413" s="12" t="s">
        <v>19492</v>
      </c>
      <c r="G5413" s="12">
        <f>IF(ISNUMBER(MATCH(C5413, FACT_ORDERS!C:C, 0)), 1, 0)</f>
        <v>0</v>
      </c>
      <c r="H5413" s="12">
        <f>COUNTIF(B:B,FACT_SEARCHES[[#This Row],[WD_PRODUCTS]])</f>
        <v>51</v>
      </c>
    </row>
    <row r="5414" spans="1:8" x14ac:dyDescent="0.3">
      <c r="A5414" s="12">
        <v>12412</v>
      </c>
      <c r="B5414" s="12">
        <v>251</v>
      </c>
      <c r="C5414" s="8">
        <v>10880</v>
      </c>
      <c r="D5414" s="12" t="s">
        <v>7081</v>
      </c>
      <c r="E5414" s="13">
        <v>45510</v>
      </c>
      <c r="F5414" s="12" t="s">
        <v>19493</v>
      </c>
      <c r="G5414" s="12">
        <f>IF(ISNUMBER(MATCH(C5414, FACT_ORDERS!C:C, 0)), 1, 0)</f>
        <v>1</v>
      </c>
      <c r="H5414" s="12">
        <f>COUNTIF(B:B,FACT_SEARCHES[[#This Row],[WD_PRODUCTS]])</f>
        <v>67</v>
      </c>
    </row>
    <row r="5415" spans="1:8" x14ac:dyDescent="0.3">
      <c r="A5415" s="12">
        <v>12413</v>
      </c>
      <c r="B5415" s="12">
        <v>279</v>
      </c>
      <c r="C5415" s="8">
        <v>10722</v>
      </c>
      <c r="D5415" s="12" t="s">
        <v>7082</v>
      </c>
      <c r="E5415" s="13">
        <v>44954</v>
      </c>
      <c r="F5415" s="12" t="s">
        <v>19494</v>
      </c>
      <c r="G5415" s="12">
        <f>IF(ISNUMBER(MATCH(C5415, FACT_ORDERS!C:C, 0)), 1, 0)</f>
        <v>0</v>
      </c>
      <c r="H5415" s="12">
        <f>COUNTIF(B:B,FACT_SEARCHES[[#This Row],[WD_PRODUCTS]])</f>
        <v>44</v>
      </c>
    </row>
    <row r="5416" spans="1:8" x14ac:dyDescent="0.3">
      <c r="A5416" s="12">
        <v>12414</v>
      </c>
      <c r="B5416" s="12">
        <v>202</v>
      </c>
      <c r="C5416" s="8">
        <v>10722</v>
      </c>
      <c r="D5416" s="12" t="s">
        <v>7083</v>
      </c>
      <c r="E5416" s="13">
        <v>44954</v>
      </c>
      <c r="F5416" s="12" t="s">
        <v>19495</v>
      </c>
      <c r="G5416" s="12">
        <f>IF(ISNUMBER(MATCH(C5416, FACT_ORDERS!C:C, 0)), 1, 0)</f>
        <v>0</v>
      </c>
      <c r="H5416" s="12">
        <f>COUNTIF(B:B,FACT_SEARCHES[[#This Row],[WD_PRODUCTS]])</f>
        <v>74</v>
      </c>
    </row>
    <row r="5417" spans="1:8" x14ac:dyDescent="0.3">
      <c r="A5417" s="12">
        <v>12415</v>
      </c>
      <c r="B5417" s="12">
        <v>264</v>
      </c>
      <c r="C5417" s="8">
        <v>10722</v>
      </c>
      <c r="D5417" s="12" t="s">
        <v>7084</v>
      </c>
      <c r="E5417" s="13">
        <v>44954</v>
      </c>
      <c r="F5417" s="12" t="s">
        <v>19496</v>
      </c>
      <c r="G5417" s="12">
        <f>IF(ISNUMBER(MATCH(C5417, FACT_ORDERS!C:C, 0)), 1, 0)</f>
        <v>0</v>
      </c>
      <c r="H5417" s="12">
        <f>COUNTIF(B:B,FACT_SEARCHES[[#This Row],[WD_PRODUCTS]])</f>
        <v>53</v>
      </c>
    </row>
    <row r="5418" spans="1:8" x14ac:dyDescent="0.3">
      <c r="A5418" s="12">
        <v>12416</v>
      </c>
      <c r="B5418" s="12">
        <v>206</v>
      </c>
      <c r="C5418" s="8">
        <v>10722</v>
      </c>
      <c r="D5418" s="12" t="s">
        <v>7085</v>
      </c>
      <c r="E5418" s="13">
        <v>44954</v>
      </c>
      <c r="F5418" s="12" t="s">
        <v>19497</v>
      </c>
      <c r="G5418" s="12">
        <f>IF(ISNUMBER(MATCH(C5418, FACT_ORDERS!C:C, 0)), 1, 0)</f>
        <v>0</v>
      </c>
      <c r="H5418" s="12">
        <f>COUNTIF(B:B,FACT_SEARCHES[[#This Row],[WD_PRODUCTS]])</f>
        <v>54</v>
      </c>
    </row>
    <row r="5419" spans="1:8" x14ac:dyDescent="0.3">
      <c r="A5419" s="12">
        <v>12417</v>
      </c>
      <c r="B5419" s="12">
        <v>284</v>
      </c>
      <c r="C5419" s="8">
        <v>10033</v>
      </c>
      <c r="D5419" s="12" t="s">
        <v>7086</v>
      </c>
      <c r="E5419" s="13">
        <v>45101</v>
      </c>
      <c r="F5419" s="12" t="s">
        <v>19498</v>
      </c>
      <c r="G5419" s="12">
        <f>IF(ISNUMBER(MATCH(C5419, FACT_ORDERS!C:C, 0)), 1, 0)</f>
        <v>0</v>
      </c>
      <c r="H5419" s="12">
        <f>COUNTIF(B:B,FACT_SEARCHES[[#This Row],[WD_PRODUCTS]])</f>
        <v>97</v>
      </c>
    </row>
    <row r="5420" spans="1:8" x14ac:dyDescent="0.3">
      <c r="A5420" s="12">
        <v>12418</v>
      </c>
      <c r="B5420" s="12">
        <v>296</v>
      </c>
      <c r="C5420" s="8">
        <v>10033</v>
      </c>
      <c r="D5420" s="12" t="s">
        <v>7087</v>
      </c>
      <c r="E5420" s="13">
        <v>45101</v>
      </c>
      <c r="F5420" s="12" t="s">
        <v>19499</v>
      </c>
      <c r="G5420" s="12">
        <f>IF(ISNUMBER(MATCH(C5420, FACT_ORDERS!C:C, 0)), 1, 0)</f>
        <v>0</v>
      </c>
      <c r="H5420" s="12">
        <f>COUNTIF(B:B,FACT_SEARCHES[[#This Row],[WD_PRODUCTS]])</f>
        <v>106</v>
      </c>
    </row>
    <row r="5421" spans="1:8" x14ac:dyDescent="0.3">
      <c r="A5421" s="12">
        <v>12419</v>
      </c>
      <c r="B5421" s="12">
        <v>293</v>
      </c>
      <c r="C5421" s="8">
        <v>10271</v>
      </c>
      <c r="D5421" s="12" t="s">
        <v>7088</v>
      </c>
      <c r="E5421" s="13">
        <v>44639</v>
      </c>
      <c r="F5421" s="12" t="s">
        <v>19500</v>
      </c>
      <c r="G5421" s="12">
        <f>IF(ISNUMBER(MATCH(C5421, FACT_ORDERS!C:C, 0)), 1, 0)</f>
        <v>1</v>
      </c>
      <c r="H5421" s="12">
        <f>COUNTIF(B:B,FACT_SEARCHES[[#This Row],[WD_PRODUCTS]])</f>
        <v>70</v>
      </c>
    </row>
    <row r="5422" spans="1:8" x14ac:dyDescent="0.3">
      <c r="A5422" s="12">
        <v>12420</v>
      </c>
      <c r="B5422" s="12">
        <v>234</v>
      </c>
      <c r="C5422" s="8">
        <v>10271</v>
      </c>
      <c r="D5422" s="12" t="s">
        <v>7089</v>
      </c>
      <c r="E5422" s="13">
        <v>44639</v>
      </c>
      <c r="F5422" s="12" t="s">
        <v>19501</v>
      </c>
      <c r="G5422" s="12">
        <f>IF(ISNUMBER(MATCH(C5422, FACT_ORDERS!C:C, 0)), 1, 0)</f>
        <v>1</v>
      </c>
      <c r="H5422" s="12">
        <f>COUNTIF(B:B,FACT_SEARCHES[[#This Row],[WD_PRODUCTS]])</f>
        <v>77</v>
      </c>
    </row>
    <row r="5423" spans="1:8" x14ac:dyDescent="0.3">
      <c r="A5423" s="12">
        <v>12421</v>
      </c>
      <c r="B5423" s="12">
        <v>277</v>
      </c>
      <c r="C5423" s="8">
        <v>10144</v>
      </c>
      <c r="D5423" s="12" t="s">
        <v>7090</v>
      </c>
      <c r="E5423" s="13">
        <v>44431</v>
      </c>
      <c r="F5423" s="12" t="s">
        <v>19502</v>
      </c>
      <c r="G5423" s="12">
        <f>IF(ISNUMBER(MATCH(C5423, FACT_ORDERS!C:C, 0)), 1, 0)</f>
        <v>1</v>
      </c>
      <c r="H5423" s="12">
        <f>COUNTIF(B:B,FACT_SEARCHES[[#This Row],[WD_PRODUCTS]])</f>
        <v>98</v>
      </c>
    </row>
    <row r="5424" spans="1:8" x14ac:dyDescent="0.3">
      <c r="A5424" s="12">
        <v>12422</v>
      </c>
      <c r="B5424" s="12">
        <v>215</v>
      </c>
      <c r="C5424" s="8">
        <v>10144</v>
      </c>
      <c r="D5424" s="12" t="s">
        <v>7091</v>
      </c>
      <c r="E5424" s="13">
        <v>44431</v>
      </c>
      <c r="F5424" s="12" t="s">
        <v>19503</v>
      </c>
      <c r="G5424" s="12">
        <f>IF(ISNUMBER(MATCH(C5424, FACT_ORDERS!C:C, 0)), 1, 0)</f>
        <v>1</v>
      </c>
      <c r="H5424" s="12">
        <f>COUNTIF(B:B,FACT_SEARCHES[[#This Row],[WD_PRODUCTS]])</f>
        <v>67</v>
      </c>
    </row>
    <row r="5425" spans="1:8" x14ac:dyDescent="0.3">
      <c r="A5425" s="12">
        <v>12423</v>
      </c>
      <c r="B5425" s="12">
        <v>288</v>
      </c>
      <c r="C5425" s="8">
        <v>10144</v>
      </c>
      <c r="D5425" s="12" t="s">
        <v>7092</v>
      </c>
      <c r="E5425" s="13">
        <v>44431</v>
      </c>
      <c r="F5425" s="12" t="s">
        <v>19504</v>
      </c>
      <c r="G5425" s="12">
        <f>IF(ISNUMBER(MATCH(C5425, FACT_ORDERS!C:C, 0)), 1, 0)</f>
        <v>1</v>
      </c>
      <c r="H5425" s="12">
        <f>COUNTIF(B:B,FACT_SEARCHES[[#This Row],[WD_PRODUCTS]])</f>
        <v>106</v>
      </c>
    </row>
    <row r="5426" spans="1:8" x14ac:dyDescent="0.3">
      <c r="A5426" s="12">
        <v>12424</v>
      </c>
      <c r="B5426" s="12">
        <v>281</v>
      </c>
      <c r="C5426" s="8">
        <v>10180</v>
      </c>
      <c r="D5426" s="12" t="s">
        <v>7093</v>
      </c>
      <c r="E5426" s="13">
        <v>45516</v>
      </c>
      <c r="F5426" s="12" t="s">
        <v>19505</v>
      </c>
      <c r="G5426" s="12">
        <f>IF(ISNUMBER(MATCH(C5426, FACT_ORDERS!C:C, 0)), 1, 0)</f>
        <v>1</v>
      </c>
      <c r="H5426" s="12">
        <f>COUNTIF(B:B,FACT_SEARCHES[[#This Row],[WD_PRODUCTS]])</f>
        <v>86</v>
      </c>
    </row>
    <row r="5427" spans="1:8" x14ac:dyDescent="0.3">
      <c r="A5427" s="12">
        <v>12425</v>
      </c>
      <c r="B5427" s="12">
        <v>201</v>
      </c>
      <c r="C5427" s="8">
        <v>10203</v>
      </c>
      <c r="D5427" s="12" t="s">
        <v>7094</v>
      </c>
      <c r="E5427" s="13">
        <v>45420</v>
      </c>
      <c r="F5427" s="12" t="s">
        <v>19506</v>
      </c>
      <c r="G5427" s="12">
        <f>IF(ISNUMBER(MATCH(C5427, FACT_ORDERS!C:C, 0)), 1, 0)</f>
        <v>0</v>
      </c>
      <c r="H5427" s="12">
        <f>COUNTIF(B:B,FACT_SEARCHES[[#This Row],[WD_PRODUCTS]])</f>
        <v>65</v>
      </c>
    </row>
    <row r="5428" spans="1:8" x14ac:dyDescent="0.3">
      <c r="A5428" s="12">
        <v>12426</v>
      </c>
      <c r="B5428" s="12">
        <v>262</v>
      </c>
      <c r="C5428" s="8">
        <v>10333</v>
      </c>
      <c r="D5428" s="12" t="s">
        <v>7095</v>
      </c>
      <c r="E5428" s="13">
        <v>44685</v>
      </c>
      <c r="F5428" s="12" t="s">
        <v>19507</v>
      </c>
      <c r="G5428" s="12">
        <f>IF(ISNUMBER(MATCH(C5428, FACT_ORDERS!C:C, 0)), 1, 0)</f>
        <v>1</v>
      </c>
      <c r="H5428" s="12">
        <f>COUNTIF(B:B,FACT_SEARCHES[[#This Row],[WD_PRODUCTS]])</f>
        <v>70</v>
      </c>
    </row>
    <row r="5429" spans="1:8" x14ac:dyDescent="0.3">
      <c r="A5429" s="12">
        <v>12427</v>
      </c>
      <c r="B5429" s="12">
        <v>267</v>
      </c>
      <c r="C5429" s="8">
        <v>10333</v>
      </c>
      <c r="D5429" s="12" t="s">
        <v>7096</v>
      </c>
      <c r="E5429" s="13">
        <v>44685</v>
      </c>
      <c r="F5429" s="12" t="s">
        <v>19508</v>
      </c>
      <c r="G5429" s="12">
        <f>IF(ISNUMBER(MATCH(C5429, FACT_ORDERS!C:C, 0)), 1, 0)</f>
        <v>1</v>
      </c>
      <c r="H5429" s="12">
        <f>COUNTIF(B:B,FACT_SEARCHES[[#This Row],[WD_PRODUCTS]])</f>
        <v>82</v>
      </c>
    </row>
    <row r="5430" spans="1:8" x14ac:dyDescent="0.3">
      <c r="A5430" s="12">
        <v>12428</v>
      </c>
      <c r="B5430" s="12">
        <v>210</v>
      </c>
      <c r="C5430" s="8">
        <v>10440</v>
      </c>
      <c r="D5430" s="12" t="s">
        <v>7097</v>
      </c>
      <c r="E5430" s="13">
        <v>44358</v>
      </c>
      <c r="F5430" s="12" t="s">
        <v>19509</v>
      </c>
      <c r="G5430" s="12">
        <f>IF(ISNUMBER(MATCH(C5430, FACT_ORDERS!C:C, 0)), 1, 0)</f>
        <v>0</v>
      </c>
      <c r="H5430" s="12">
        <f>COUNTIF(B:B,FACT_SEARCHES[[#This Row],[WD_PRODUCTS]])</f>
        <v>77</v>
      </c>
    </row>
    <row r="5431" spans="1:8" x14ac:dyDescent="0.3">
      <c r="A5431" s="12">
        <v>12429</v>
      </c>
      <c r="B5431" s="12">
        <v>276</v>
      </c>
      <c r="C5431" s="8">
        <v>10925</v>
      </c>
      <c r="D5431" s="12" t="s">
        <v>7098</v>
      </c>
      <c r="E5431" s="13">
        <v>45435</v>
      </c>
      <c r="F5431" s="12" t="s">
        <v>19510</v>
      </c>
      <c r="G5431" s="12">
        <f>IF(ISNUMBER(MATCH(C5431, FACT_ORDERS!C:C, 0)), 1, 0)</f>
        <v>1</v>
      </c>
      <c r="H5431" s="12">
        <f>COUNTIF(B:B,FACT_SEARCHES[[#This Row],[WD_PRODUCTS]])</f>
        <v>65</v>
      </c>
    </row>
    <row r="5432" spans="1:8" x14ac:dyDescent="0.3">
      <c r="A5432" s="12">
        <v>12430</v>
      </c>
      <c r="B5432" s="12">
        <v>219</v>
      </c>
      <c r="C5432" s="8">
        <v>10925</v>
      </c>
      <c r="D5432" s="12" t="s">
        <v>7099</v>
      </c>
      <c r="E5432" s="13">
        <v>45435</v>
      </c>
      <c r="F5432" s="12" t="s">
        <v>19511</v>
      </c>
      <c r="G5432" s="12">
        <f>IF(ISNUMBER(MATCH(C5432, FACT_ORDERS!C:C, 0)), 1, 0)</f>
        <v>1</v>
      </c>
      <c r="H5432" s="12">
        <f>COUNTIF(B:B,FACT_SEARCHES[[#This Row],[WD_PRODUCTS]])</f>
        <v>83</v>
      </c>
    </row>
    <row r="5433" spans="1:8" x14ac:dyDescent="0.3">
      <c r="A5433" s="12">
        <v>12431</v>
      </c>
      <c r="B5433" s="12">
        <v>208</v>
      </c>
      <c r="C5433" s="8">
        <v>10925</v>
      </c>
      <c r="D5433" s="12" t="s">
        <v>7100</v>
      </c>
      <c r="E5433" s="13">
        <v>45435</v>
      </c>
      <c r="F5433" s="12" t="s">
        <v>4450</v>
      </c>
      <c r="G5433" s="12">
        <f>IF(ISNUMBER(MATCH(C5433, FACT_ORDERS!C:C, 0)), 1, 0)</f>
        <v>1</v>
      </c>
      <c r="H5433" s="12">
        <f>COUNTIF(B:B,FACT_SEARCHES[[#This Row],[WD_PRODUCTS]])</f>
        <v>91</v>
      </c>
    </row>
    <row r="5434" spans="1:8" x14ac:dyDescent="0.3">
      <c r="A5434" s="12">
        <v>12432</v>
      </c>
      <c r="B5434" s="12">
        <v>246</v>
      </c>
      <c r="C5434" s="8">
        <v>10925</v>
      </c>
      <c r="D5434" s="12" t="s">
        <v>7101</v>
      </c>
      <c r="E5434" s="13">
        <v>45435</v>
      </c>
      <c r="F5434" s="12" t="s">
        <v>19512</v>
      </c>
      <c r="G5434" s="12">
        <f>IF(ISNUMBER(MATCH(C5434, FACT_ORDERS!C:C, 0)), 1, 0)</f>
        <v>1</v>
      </c>
      <c r="H5434" s="12">
        <f>COUNTIF(B:B,FACT_SEARCHES[[#This Row],[WD_PRODUCTS]])</f>
        <v>55</v>
      </c>
    </row>
    <row r="5435" spans="1:8" x14ac:dyDescent="0.3">
      <c r="A5435" s="12">
        <v>12433</v>
      </c>
      <c r="B5435" s="12">
        <v>204</v>
      </c>
      <c r="C5435" s="8">
        <v>10554</v>
      </c>
      <c r="D5435" s="12" t="s">
        <v>7102</v>
      </c>
      <c r="E5435" s="13">
        <v>44397</v>
      </c>
      <c r="F5435" s="12" t="s">
        <v>19513</v>
      </c>
      <c r="G5435" s="12">
        <f>IF(ISNUMBER(MATCH(C5435, FACT_ORDERS!C:C, 0)), 1, 0)</f>
        <v>0</v>
      </c>
      <c r="H5435" s="12">
        <f>COUNTIF(B:B,FACT_SEARCHES[[#This Row],[WD_PRODUCTS]])</f>
        <v>139</v>
      </c>
    </row>
    <row r="5436" spans="1:8" x14ac:dyDescent="0.3">
      <c r="A5436" s="12">
        <v>12434</v>
      </c>
      <c r="B5436" s="12">
        <v>248</v>
      </c>
      <c r="C5436" s="8">
        <v>10861</v>
      </c>
      <c r="D5436" s="12" t="s">
        <v>7103</v>
      </c>
      <c r="E5436" s="13">
        <v>45275</v>
      </c>
      <c r="F5436" s="12" t="s">
        <v>3307</v>
      </c>
      <c r="G5436" s="12">
        <f>IF(ISNUMBER(MATCH(C5436, FACT_ORDERS!C:C, 0)), 1, 0)</f>
        <v>0</v>
      </c>
      <c r="H5436" s="12">
        <f>COUNTIF(B:B,FACT_SEARCHES[[#This Row],[WD_PRODUCTS]])</f>
        <v>101</v>
      </c>
    </row>
    <row r="5437" spans="1:8" x14ac:dyDescent="0.3">
      <c r="A5437" s="12">
        <v>12435</v>
      </c>
      <c r="B5437" s="12">
        <v>258</v>
      </c>
      <c r="C5437" s="8">
        <v>10861</v>
      </c>
      <c r="D5437" s="12" t="s">
        <v>7104</v>
      </c>
      <c r="E5437" s="13">
        <v>45275</v>
      </c>
      <c r="F5437" s="12" t="s">
        <v>19514</v>
      </c>
      <c r="G5437" s="12">
        <f>IF(ISNUMBER(MATCH(C5437, FACT_ORDERS!C:C, 0)), 1, 0)</f>
        <v>0</v>
      </c>
      <c r="H5437" s="12">
        <f>COUNTIF(B:B,FACT_SEARCHES[[#This Row],[WD_PRODUCTS]])</f>
        <v>57</v>
      </c>
    </row>
    <row r="5438" spans="1:8" x14ac:dyDescent="0.3">
      <c r="A5438" s="12">
        <v>12436</v>
      </c>
      <c r="B5438" s="12">
        <v>202</v>
      </c>
      <c r="C5438" s="8">
        <v>10861</v>
      </c>
      <c r="D5438" s="12" t="s">
        <v>7105</v>
      </c>
      <c r="E5438" s="13">
        <v>45275</v>
      </c>
      <c r="F5438" s="12" t="s">
        <v>19515</v>
      </c>
      <c r="G5438" s="12">
        <f>IF(ISNUMBER(MATCH(C5438, FACT_ORDERS!C:C, 0)), 1, 0)</f>
        <v>0</v>
      </c>
      <c r="H5438" s="12">
        <f>COUNTIF(B:B,FACT_SEARCHES[[#This Row],[WD_PRODUCTS]])</f>
        <v>74</v>
      </c>
    </row>
    <row r="5439" spans="1:8" x14ac:dyDescent="0.3">
      <c r="A5439" s="12">
        <v>12437</v>
      </c>
      <c r="B5439" s="12">
        <v>271</v>
      </c>
      <c r="C5439" s="8">
        <v>10861</v>
      </c>
      <c r="D5439" s="12" t="s">
        <v>7106</v>
      </c>
      <c r="E5439" s="13">
        <v>45275</v>
      </c>
      <c r="F5439" s="12" t="s">
        <v>19516</v>
      </c>
      <c r="G5439" s="12">
        <f>IF(ISNUMBER(MATCH(C5439, FACT_ORDERS!C:C, 0)), 1, 0)</f>
        <v>0</v>
      </c>
      <c r="H5439" s="12">
        <f>COUNTIF(B:B,FACT_SEARCHES[[#This Row],[WD_PRODUCTS]])</f>
        <v>74</v>
      </c>
    </row>
    <row r="5440" spans="1:8" x14ac:dyDescent="0.3">
      <c r="A5440" s="12">
        <v>12438</v>
      </c>
      <c r="B5440" s="12">
        <v>204</v>
      </c>
      <c r="C5440" s="8">
        <v>10861</v>
      </c>
      <c r="D5440" s="12" t="s">
        <v>7107</v>
      </c>
      <c r="E5440" s="13">
        <v>45275</v>
      </c>
      <c r="F5440" s="12" t="s">
        <v>19517</v>
      </c>
      <c r="G5440" s="12">
        <f>IF(ISNUMBER(MATCH(C5440, FACT_ORDERS!C:C, 0)), 1, 0)</f>
        <v>0</v>
      </c>
      <c r="H5440" s="12">
        <f>COUNTIF(B:B,FACT_SEARCHES[[#This Row],[WD_PRODUCTS]])</f>
        <v>139</v>
      </c>
    </row>
    <row r="5441" spans="1:8" x14ac:dyDescent="0.3">
      <c r="A5441" s="12">
        <v>12439</v>
      </c>
      <c r="B5441" s="12">
        <v>278</v>
      </c>
      <c r="C5441" s="8">
        <v>10378</v>
      </c>
      <c r="D5441" s="12" t="s">
        <v>7108</v>
      </c>
      <c r="E5441" s="13">
        <v>45541</v>
      </c>
      <c r="F5441" s="12" t="s">
        <v>4225</v>
      </c>
      <c r="G5441" s="12">
        <f>IF(ISNUMBER(MATCH(C5441, FACT_ORDERS!C:C, 0)), 1, 0)</f>
        <v>1</v>
      </c>
      <c r="H5441" s="12">
        <f>COUNTIF(B:B,FACT_SEARCHES[[#This Row],[WD_PRODUCTS]])</f>
        <v>81</v>
      </c>
    </row>
    <row r="5442" spans="1:8" x14ac:dyDescent="0.3">
      <c r="A5442" s="12">
        <v>12440</v>
      </c>
      <c r="B5442" s="12">
        <v>298</v>
      </c>
      <c r="C5442" s="8">
        <v>10378</v>
      </c>
      <c r="D5442" s="12" t="s">
        <v>7109</v>
      </c>
      <c r="E5442" s="13">
        <v>45541</v>
      </c>
      <c r="F5442" s="12" t="s">
        <v>19518</v>
      </c>
      <c r="G5442" s="12">
        <f>IF(ISNUMBER(MATCH(C5442, FACT_ORDERS!C:C, 0)), 1, 0)</f>
        <v>1</v>
      </c>
      <c r="H5442" s="12">
        <f>COUNTIF(B:B,FACT_SEARCHES[[#This Row],[WD_PRODUCTS]])</f>
        <v>79</v>
      </c>
    </row>
    <row r="5443" spans="1:8" x14ac:dyDescent="0.3">
      <c r="A5443" s="12">
        <v>12441</v>
      </c>
      <c r="B5443" s="12">
        <v>227</v>
      </c>
      <c r="C5443" s="8">
        <v>10771</v>
      </c>
      <c r="D5443" s="12" t="s">
        <v>7110</v>
      </c>
      <c r="E5443" s="13">
        <v>45025</v>
      </c>
      <c r="F5443" s="12" t="s">
        <v>19519</v>
      </c>
      <c r="G5443" s="12">
        <f>IF(ISNUMBER(MATCH(C5443, FACT_ORDERS!C:C, 0)), 1, 0)</f>
        <v>0</v>
      </c>
      <c r="H5443" s="12">
        <f>COUNTIF(B:B,FACT_SEARCHES[[#This Row],[WD_PRODUCTS]])</f>
        <v>93</v>
      </c>
    </row>
    <row r="5444" spans="1:8" x14ac:dyDescent="0.3">
      <c r="A5444" s="12">
        <v>12442</v>
      </c>
      <c r="B5444" s="12">
        <v>284</v>
      </c>
      <c r="C5444" s="8">
        <v>10512</v>
      </c>
      <c r="D5444" s="12" t="s">
        <v>7111</v>
      </c>
      <c r="E5444" s="13">
        <v>44445</v>
      </c>
      <c r="F5444" s="12" t="s">
        <v>19520</v>
      </c>
      <c r="G5444" s="12">
        <f>IF(ISNUMBER(MATCH(C5444, FACT_ORDERS!C:C, 0)), 1, 0)</f>
        <v>0</v>
      </c>
      <c r="H5444" s="12">
        <f>COUNTIF(B:B,FACT_SEARCHES[[#This Row],[WD_PRODUCTS]])</f>
        <v>97</v>
      </c>
    </row>
    <row r="5445" spans="1:8" x14ac:dyDescent="0.3">
      <c r="A5445" s="12">
        <v>12443</v>
      </c>
      <c r="B5445" s="12">
        <v>287</v>
      </c>
      <c r="C5445" s="8">
        <v>10512</v>
      </c>
      <c r="D5445" s="12" t="s">
        <v>7112</v>
      </c>
      <c r="E5445" s="13">
        <v>44445</v>
      </c>
      <c r="F5445" s="12" t="s">
        <v>19521</v>
      </c>
      <c r="G5445" s="12">
        <f>IF(ISNUMBER(MATCH(C5445, FACT_ORDERS!C:C, 0)), 1, 0)</f>
        <v>0</v>
      </c>
      <c r="H5445" s="12">
        <f>COUNTIF(B:B,FACT_SEARCHES[[#This Row],[WD_PRODUCTS]])</f>
        <v>59</v>
      </c>
    </row>
    <row r="5446" spans="1:8" x14ac:dyDescent="0.3">
      <c r="A5446" s="12">
        <v>12444</v>
      </c>
      <c r="B5446" s="12">
        <v>217</v>
      </c>
      <c r="C5446" s="8">
        <v>10512</v>
      </c>
      <c r="D5446" s="12" t="s">
        <v>7113</v>
      </c>
      <c r="E5446" s="13">
        <v>44445</v>
      </c>
      <c r="F5446" s="12" t="s">
        <v>19522</v>
      </c>
      <c r="G5446" s="12">
        <f>IF(ISNUMBER(MATCH(C5446, FACT_ORDERS!C:C, 0)), 1, 0)</f>
        <v>0</v>
      </c>
      <c r="H5446" s="12">
        <f>COUNTIF(B:B,FACT_SEARCHES[[#This Row],[WD_PRODUCTS]])</f>
        <v>49</v>
      </c>
    </row>
    <row r="5447" spans="1:8" x14ac:dyDescent="0.3">
      <c r="A5447" s="12">
        <v>12445</v>
      </c>
      <c r="B5447" s="12">
        <v>246</v>
      </c>
      <c r="C5447" s="8">
        <v>10512</v>
      </c>
      <c r="D5447" s="12" t="s">
        <v>7114</v>
      </c>
      <c r="E5447" s="13">
        <v>44445</v>
      </c>
      <c r="F5447" s="12" t="s">
        <v>19523</v>
      </c>
      <c r="G5447" s="12">
        <f>IF(ISNUMBER(MATCH(C5447, FACT_ORDERS!C:C, 0)), 1, 0)</f>
        <v>0</v>
      </c>
      <c r="H5447" s="12">
        <f>COUNTIF(B:B,FACT_SEARCHES[[#This Row],[WD_PRODUCTS]])</f>
        <v>55</v>
      </c>
    </row>
    <row r="5448" spans="1:8" x14ac:dyDescent="0.3">
      <c r="A5448" s="12">
        <v>12446</v>
      </c>
      <c r="B5448" s="12">
        <v>241</v>
      </c>
      <c r="C5448" s="8">
        <v>10512</v>
      </c>
      <c r="D5448" s="12" t="s">
        <v>7115</v>
      </c>
      <c r="E5448" s="13">
        <v>44445</v>
      </c>
      <c r="F5448" s="12" t="s">
        <v>19524</v>
      </c>
      <c r="G5448" s="12">
        <f>IF(ISNUMBER(MATCH(C5448, FACT_ORDERS!C:C, 0)), 1, 0)</f>
        <v>0</v>
      </c>
      <c r="H5448" s="12">
        <f>COUNTIF(B:B,FACT_SEARCHES[[#This Row],[WD_PRODUCTS]])</f>
        <v>96</v>
      </c>
    </row>
    <row r="5449" spans="1:8" x14ac:dyDescent="0.3">
      <c r="A5449" s="12">
        <v>12447</v>
      </c>
      <c r="B5449" s="12">
        <v>211</v>
      </c>
      <c r="C5449" s="8">
        <v>10843</v>
      </c>
      <c r="D5449" s="12" t="s">
        <v>7116</v>
      </c>
      <c r="E5449" s="13">
        <v>44998</v>
      </c>
      <c r="F5449" s="12" t="s">
        <v>3887</v>
      </c>
      <c r="G5449" s="12">
        <f>IF(ISNUMBER(MATCH(C5449, FACT_ORDERS!C:C, 0)), 1, 0)</f>
        <v>0</v>
      </c>
      <c r="H5449" s="12">
        <f>COUNTIF(B:B,FACT_SEARCHES[[#This Row],[WD_PRODUCTS]])</f>
        <v>65</v>
      </c>
    </row>
    <row r="5450" spans="1:8" x14ac:dyDescent="0.3">
      <c r="A5450" s="12">
        <v>12448</v>
      </c>
      <c r="B5450" s="12">
        <v>213</v>
      </c>
      <c r="C5450" s="8">
        <v>10745</v>
      </c>
      <c r="D5450" s="12" t="s">
        <v>7117</v>
      </c>
      <c r="E5450" s="13">
        <v>45120</v>
      </c>
      <c r="F5450" s="12" t="s">
        <v>19525</v>
      </c>
      <c r="G5450" s="12">
        <f>IF(ISNUMBER(MATCH(C5450, FACT_ORDERS!C:C, 0)), 1, 0)</f>
        <v>1</v>
      </c>
      <c r="H5450" s="12">
        <f>COUNTIF(B:B,FACT_SEARCHES[[#This Row],[WD_PRODUCTS]])</f>
        <v>86</v>
      </c>
    </row>
    <row r="5451" spans="1:8" x14ac:dyDescent="0.3">
      <c r="A5451" s="12">
        <v>12449</v>
      </c>
      <c r="B5451" s="12">
        <v>250</v>
      </c>
      <c r="C5451" s="8">
        <v>10745</v>
      </c>
      <c r="D5451" s="12" t="s">
        <v>7118</v>
      </c>
      <c r="E5451" s="13">
        <v>45120</v>
      </c>
      <c r="F5451" s="12" t="s">
        <v>19526</v>
      </c>
      <c r="G5451" s="12">
        <f>IF(ISNUMBER(MATCH(C5451, FACT_ORDERS!C:C, 0)), 1, 0)</f>
        <v>1</v>
      </c>
      <c r="H5451" s="12">
        <f>COUNTIF(B:B,FACT_SEARCHES[[#This Row],[WD_PRODUCTS]])</f>
        <v>65</v>
      </c>
    </row>
    <row r="5452" spans="1:8" x14ac:dyDescent="0.3">
      <c r="A5452" s="12">
        <v>12450</v>
      </c>
      <c r="B5452" s="12">
        <v>274</v>
      </c>
      <c r="C5452" s="8">
        <v>10745</v>
      </c>
      <c r="D5452" s="12" t="s">
        <v>7119</v>
      </c>
      <c r="E5452" s="13">
        <v>45120</v>
      </c>
      <c r="F5452" s="12" t="s">
        <v>19527</v>
      </c>
      <c r="G5452" s="12">
        <f>IF(ISNUMBER(MATCH(C5452, FACT_ORDERS!C:C, 0)), 1, 0)</f>
        <v>1</v>
      </c>
      <c r="H5452" s="12">
        <f>COUNTIF(B:B,FACT_SEARCHES[[#This Row],[WD_PRODUCTS]])</f>
        <v>45</v>
      </c>
    </row>
    <row r="5453" spans="1:8" x14ac:dyDescent="0.3">
      <c r="A5453" s="12">
        <v>12451</v>
      </c>
      <c r="B5453" s="12">
        <v>273</v>
      </c>
      <c r="C5453" s="8">
        <v>10684</v>
      </c>
      <c r="D5453" s="12" t="s">
        <v>7120</v>
      </c>
      <c r="E5453" s="13">
        <v>45541</v>
      </c>
      <c r="F5453" s="12" t="s">
        <v>19528</v>
      </c>
      <c r="G5453" s="12">
        <f>IF(ISNUMBER(MATCH(C5453, FACT_ORDERS!C:C, 0)), 1, 0)</f>
        <v>0</v>
      </c>
      <c r="H5453" s="12">
        <f>COUNTIF(B:B,FACT_SEARCHES[[#This Row],[WD_PRODUCTS]])</f>
        <v>73</v>
      </c>
    </row>
    <row r="5454" spans="1:8" x14ac:dyDescent="0.3">
      <c r="A5454" s="12">
        <v>12452</v>
      </c>
      <c r="B5454" s="12">
        <v>208</v>
      </c>
      <c r="C5454" s="8">
        <v>10130</v>
      </c>
      <c r="D5454" s="12" t="s">
        <v>7121</v>
      </c>
      <c r="E5454" s="13">
        <v>45500</v>
      </c>
      <c r="F5454" s="12" t="s">
        <v>19529</v>
      </c>
      <c r="G5454" s="12">
        <f>IF(ISNUMBER(MATCH(C5454, FACT_ORDERS!C:C, 0)), 1, 0)</f>
        <v>0</v>
      </c>
      <c r="H5454" s="12">
        <f>COUNTIF(B:B,FACT_SEARCHES[[#This Row],[WD_PRODUCTS]])</f>
        <v>91</v>
      </c>
    </row>
    <row r="5455" spans="1:8" x14ac:dyDescent="0.3">
      <c r="A5455" s="12">
        <v>12453</v>
      </c>
      <c r="B5455" s="12">
        <v>202</v>
      </c>
      <c r="C5455" s="8">
        <v>10247</v>
      </c>
      <c r="D5455" s="12" t="s">
        <v>7122</v>
      </c>
      <c r="E5455" s="13">
        <v>45499</v>
      </c>
      <c r="F5455" s="12" t="s">
        <v>19530</v>
      </c>
      <c r="G5455" s="12">
        <f>IF(ISNUMBER(MATCH(C5455, FACT_ORDERS!C:C, 0)), 1, 0)</f>
        <v>0</v>
      </c>
      <c r="H5455" s="12">
        <f>COUNTIF(B:B,FACT_SEARCHES[[#This Row],[WD_PRODUCTS]])</f>
        <v>74</v>
      </c>
    </row>
    <row r="5456" spans="1:8" x14ac:dyDescent="0.3">
      <c r="A5456" s="12">
        <v>12454</v>
      </c>
      <c r="B5456" s="12">
        <v>273</v>
      </c>
      <c r="C5456" s="8">
        <v>10247</v>
      </c>
      <c r="D5456" s="12" t="s">
        <v>7123</v>
      </c>
      <c r="E5456" s="13">
        <v>45499</v>
      </c>
      <c r="F5456" s="12" t="s">
        <v>19531</v>
      </c>
      <c r="G5456" s="12">
        <f>IF(ISNUMBER(MATCH(C5456, FACT_ORDERS!C:C, 0)), 1, 0)</f>
        <v>0</v>
      </c>
      <c r="H5456" s="12">
        <f>COUNTIF(B:B,FACT_SEARCHES[[#This Row],[WD_PRODUCTS]])</f>
        <v>73</v>
      </c>
    </row>
    <row r="5457" spans="1:8" x14ac:dyDescent="0.3">
      <c r="A5457" s="12">
        <v>12455</v>
      </c>
      <c r="B5457" s="12">
        <v>219</v>
      </c>
      <c r="C5457" s="8">
        <v>10211</v>
      </c>
      <c r="D5457" s="12" t="s">
        <v>7124</v>
      </c>
      <c r="E5457" s="13">
        <v>44407</v>
      </c>
      <c r="F5457" s="12" t="s">
        <v>19532</v>
      </c>
      <c r="G5457" s="12">
        <f>IF(ISNUMBER(MATCH(C5457, FACT_ORDERS!C:C, 0)), 1, 0)</f>
        <v>1</v>
      </c>
      <c r="H5457" s="12">
        <f>COUNTIF(B:B,FACT_SEARCHES[[#This Row],[WD_PRODUCTS]])</f>
        <v>83</v>
      </c>
    </row>
    <row r="5458" spans="1:8" x14ac:dyDescent="0.3">
      <c r="A5458" s="12">
        <v>12456</v>
      </c>
      <c r="B5458" s="12">
        <v>236</v>
      </c>
      <c r="C5458" s="8">
        <v>10243</v>
      </c>
      <c r="D5458" s="12" t="s">
        <v>7125</v>
      </c>
      <c r="E5458" s="13">
        <v>45395</v>
      </c>
      <c r="F5458" s="12" t="s">
        <v>19533</v>
      </c>
      <c r="G5458" s="12">
        <f>IF(ISNUMBER(MATCH(C5458, FACT_ORDERS!C:C, 0)), 1, 0)</f>
        <v>0</v>
      </c>
      <c r="H5458" s="12">
        <f>COUNTIF(B:B,FACT_SEARCHES[[#This Row],[WD_PRODUCTS]])</f>
        <v>80</v>
      </c>
    </row>
    <row r="5459" spans="1:8" x14ac:dyDescent="0.3">
      <c r="A5459" s="12">
        <v>12457</v>
      </c>
      <c r="B5459" s="12">
        <v>275</v>
      </c>
      <c r="C5459" s="8">
        <v>10712</v>
      </c>
      <c r="D5459" s="12" t="s">
        <v>7126</v>
      </c>
      <c r="E5459" s="13">
        <v>45397</v>
      </c>
      <c r="F5459" s="12" t="s">
        <v>19534</v>
      </c>
      <c r="G5459" s="12">
        <f>IF(ISNUMBER(MATCH(C5459, FACT_ORDERS!C:C, 0)), 1, 0)</f>
        <v>0</v>
      </c>
      <c r="H5459" s="12">
        <f>COUNTIF(B:B,FACT_SEARCHES[[#This Row],[WD_PRODUCTS]])</f>
        <v>70</v>
      </c>
    </row>
    <row r="5460" spans="1:8" x14ac:dyDescent="0.3">
      <c r="A5460" s="12">
        <v>12458</v>
      </c>
      <c r="B5460" s="12">
        <v>281</v>
      </c>
      <c r="C5460" s="8">
        <v>10712</v>
      </c>
      <c r="D5460" s="12" t="s">
        <v>7127</v>
      </c>
      <c r="E5460" s="13">
        <v>45397</v>
      </c>
      <c r="F5460" s="12" t="s">
        <v>19535</v>
      </c>
      <c r="G5460" s="12">
        <f>IF(ISNUMBER(MATCH(C5460, FACT_ORDERS!C:C, 0)), 1, 0)</f>
        <v>0</v>
      </c>
      <c r="H5460" s="12">
        <f>COUNTIF(B:B,FACT_SEARCHES[[#This Row],[WD_PRODUCTS]])</f>
        <v>86</v>
      </c>
    </row>
    <row r="5461" spans="1:8" x14ac:dyDescent="0.3">
      <c r="A5461" s="12">
        <v>12459</v>
      </c>
      <c r="B5461" s="12">
        <v>216</v>
      </c>
      <c r="C5461" s="8">
        <v>10173</v>
      </c>
      <c r="D5461" s="12" t="s">
        <v>7128</v>
      </c>
      <c r="E5461" s="13">
        <v>45300</v>
      </c>
      <c r="F5461" s="12" t="s">
        <v>19536</v>
      </c>
      <c r="G5461" s="12">
        <f>IF(ISNUMBER(MATCH(C5461, FACT_ORDERS!C:C, 0)), 1, 0)</f>
        <v>0</v>
      </c>
      <c r="H5461" s="12">
        <f>COUNTIF(B:B,FACT_SEARCHES[[#This Row],[WD_PRODUCTS]])</f>
        <v>107</v>
      </c>
    </row>
    <row r="5462" spans="1:8" x14ac:dyDescent="0.3">
      <c r="A5462" s="12">
        <v>12460</v>
      </c>
      <c r="B5462" s="12">
        <v>276</v>
      </c>
      <c r="C5462" s="8">
        <v>10173</v>
      </c>
      <c r="D5462" s="12" t="s">
        <v>7129</v>
      </c>
      <c r="E5462" s="13">
        <v>45300</v>
      </c>
      <c r="F5462" s="12" t="s">
        <v>19375</v>
      </c>
      <c r="G5462" s="12">
        <f>IF(ISNUMBER(MATCH(C5462, FACT_ORDERS!C:C, 0)), 1, 0)</f>
        <v>0</v>
      </c>
      <c r="H5462" s="12">
        <f>COUNTIF(B:B,FACT_SEARCHES[[#This Row],[WD_PRODUCTS]])</f>
        <v>65</v>
      </c>
    </row>
    <row r="5463" spans="1:8" x14ac:dyDescent="0.3">
      <c r="A5463" s="12">
        <v>12461</v>
      </c>
      <c r="B5463" s="12">
        <v>253</v>
      </c>
      <c r="C5463" s="8">
        <v>10665</v>
      </c>
      <c r="D5463" s="12" t="s">
        <v>7130</v>
      </c>
      <c r="E5463" s="13">
        <v>45199</v>
      </c>
      <c r="F5463" s="12" t="s">
        <v>19537</v>
      </c>
      <c r="G5463" s="12">
        <f>IF(ISNUMBER(MATCH(C5463, FACT_ORDERS!C:C, 0)), 1, 0)</f>
        <v>1</v>
      </c>
      <c r="H5463" s="12">
        <f>COUNTIF(B:B,FACT_SEARCHES[[#This Row],[WD_PRODUCTS]])</f>
        <v>78</v>
      </c>
    </row>
    <row r="5464" spans="1:8" x14ac:dyDescent="0.3">
      <c r="A5464" s="12">
        <v>12462</v>
      </c>
      <c r="B5464" s="12">
        <v>237</v>
      </c>
      <c r="C5464" s="8">
        <v>10665</v>
      </c>
      <c r="D5464" s="12" t="s">
        <v>7131</v>
      </c>
      <c r="E5464" s="13">
        <v>45199</v>
      </c>
      <c r="F5464" s="12" t="s">
        <v>19538</v>
      </c>
      <c r="G5464" s="12">
        <f>IF(ISNUMBER(MATCH(C5464, FACT_ORDERS!C:C, 0)), 1, 0)</f>
        <v>1</v>
      </c>
      <c r="H5464" s="12">
        <f>COUNTIF(B:B,FACT_SEARCHES[[#This Row],[WD_PRODUCTS]])</f>
        <v>99</v>
      </c>
    </row>
    <row r="5465" spans="1:8" x14ac:dyDescent="0.3">
      <c r="A5465" s="12">
        <v>12463</v>
      </c>
      <c r="B5465" s="12">
        <v>283</v>
      </c>
      <c r="C5465" s="8">
        <v>10665</v>
      </c>
      <c r="D5465" s="12" t="s">
        <v>7132</v>
      </c>
      <c r="E5465" s="13">
        <v>45199</v>
      </c>
      <c r="F5465" s="12" t="s">
        <v>19539</v>
      </c>
      <c r="G5465" s="12">
        <f>IF(ISNUMBER(MATCH(C5465, FACT_ORDERS!C:C, 0)), 1, 0)</f>
        <v>1</v>
      </c>
      <c r="H5465" s="12">
        <f>COUNTIF(B:B,FACT_SEARCHES[[#This Row],[WD_PRODUCTS]])</f>
        <v>65</v>
      </c>
    </row>
    <row r="5466" spans="1:8" x14ac:dyDescent="0.3">
      <c r="A5466" s="12">
        <v>12464</v>
      </c>
      <c r="B5466" s="12">
        <v>275</v>
      </c>
      <c r="C5466" s="8">
        <v>10756</v>
      </c>
      <c r="D5466" s="12" t="s">
        <v>7133</v>
      </c>
      <c r="E5466" s="13">
        <v>45305</v>
      </c>
      <c r="F5466" s="12" t="s">
        <v>19540</v>
      </c>
      <c r="G5466" s="12">
        <f>IF(ISNUMBER(MATCH(C5466, FACT_ORDERS!C:C, 0)), 1, 0)</f>
        <v>1</v>
      </c>
      <c r="H5466" s="12">
        <f>COUNTIF(B:B,FACT_SEARCHES[[#This Row],[WD_PRODUCTS]])</f>
        <v>70</v>
      </c>
    </row>
    <row r="5467" spans="1:8" x14ac:dyDescent="0.3">
      <c r="A5467" s="12">
        <v>12465</v>
      </c>
      <c r="B5467" s="12">
        <v>271</v>
      </c>
      <c r="C5467" s="8">
        <v>10426</v>
      </c>
      <c r="D5467" s="12" t="s">
        <v>7134</v>
      </c>
      <c r="E5467" s="13">
        <v>45557</v>
      </c>
      <c r="F5467" s="12" t="s">
        <v>19541</v>
      </c>
      <c r="G5467" s="12">
        <f>IF(ISNUMBER(MATCH(C5467, FACT_ORDERS!C:C, 0)), 1, 0)</f>
        <v>1</v>
      </c>
      <c r="H5467" s="12">
        <f>COUNTIF(B:B,FACT_SEARCHES[[#This Row],[WD_PRODUCTS]])</f>
        <v>74</v>
      </c>
    </row>
    <row r="5468" spans="1:8" x14ac:dyDescent="0.3">
      <c r="A5468" s="12">
        <v>12466</v>
      </c>
      <c r="B5468" s="12">
        <v>247</v>
      </c>
      <c r="C5468" s="8">
        <v>10881</v>
      </c>
      <c r="D5468" s="12" t="s">
        <v>7135</v>
      </c>
      <c r="E5468" s="13">
        <v>44286</v>
      </c>
      <c r="F5468" s="12" t="s">
        <v>4579</v>
      </c>
      <c r="G5468" s="12">
        <f>IF(ISNUMBER(MATCH(C5468, FACT_ORDERS!C:C, 0)), 1, 0)</f>
        <v>1</v>
      </c>
      <c r="H5468" s="12">
        <f>COUNTIF(B:B,FACT_SEARCHES[[#This Row],[WD_PRODUCTS]])</f>
        <v>72</v>
      </c>
    </row>
    <row r="5469" spans="1:8" x14ac:dyDescent="0.3">
      <c r="A5469" s="12">
        <v>12467</v>
      </c>
      <c r="B5469" s="12">
        <v>266</v>
      </c>
      <c r="C5469" s="8">
        <v>10621</v>
      </c>
      <c r="D5469" s="12" t="s">
        <v>7136</v>
      </c>
      <c r="E5469" s="13">
        <v>45336</v>
      </c>
      <c r="F5469" s="12" t="s">
        <v>19542</v>
      </c>
      <c r="G5469" s="12">
        <f>IF(ISNUMBER(MATCH(C5469, FACT_ORDERS!C:C, 0)), 1, 0)</f>
        <v>1</v>
      </c>
      <c r="H5469" s="12">
        <f>COUNTIF(B:B,FACT_SEARCHES[[#This Row],[WD_PRODUCTS]])</f>
        <v>94</v>
      </c>
    </row>
    <row r="5470" spans="1:8" x14ac:dyDescent="0.3">
      <c r="A5470" s="12">
        <v>12468</v>
      </c>
      <c r="B5470" s="12">
        <v>226</v>
      </c>
      <c r="C5470" s="8">
        <v>10302</v>
      </c>
      <c r="D5470" s="12" t="s">
        <v>7137</v>
      </c>
      <c r="E5470" s="13">
        <v>44468</v>
      </c>
      <c r="F5470" s="12" t="s">
        <v>19543</v>
      </c>
      <c r="G5470" s="12">
        <f>IF(ISNUMBER(MATCH(C5470, FACT_ORDERS!C:C, 0)), 1, 0)</f>
        <v>1</v>
      </c>
      <c r="H5470" s="12">
        <f>COUNTIF(B:B,FACT_SEARCHES[[#This Row],[WD_PRODUCTS]])</f>
        <v>56</v>
      </c>
    </row>
    <row r="5471" spans="1:8" x14ac:dyDescent="0.3">
      <c r="A5471" s="12">
        <v>12469</v>
      </c>
      <c r="B5471" s="12">
        <v>228</v>
      </c>
      <c r="C5471" s="8">
        <v>10302</v>
      </c>
      <c r="D5471" s="12" t="s">
        <v>7138</v>
      </c>
      <c r="E5471" s="13">
        <v>44468</v>
      </c>
      <c r="F5471" s="12" t="s">
        <v>19544</v>
      </c>
      <c r="G5471" s="12">
        <f>IF(ISNUMBER(MATCH(C5471, FACT_ORDERS!C:C, 0)), 1, 0)</f>
        <v>1</v>
      </c>
      <c r="H5471" s="12">
        <f>COUNTIF(B:B,FACT_SEARCHES[[#This Row],[WD_PRODUCTS]])</f>
        <v>79</v>
      </c>
    </row>
    <row r="5472" spans="1:8" x14ac:dyDescent="0.3">
      <c r="A5472" s="12">
        <v>12470</v>
      </c>
      <c r="B5472" s="12">
        <v>294</v>
      </c>
      <c r="C5472" s="8">
        <v>10675</v>
      </c>
      <c r="D5472" s="12" t="s">
        <v>7139</v>
      </c>
      <c r="E5472" s="13">
        <v>45557</v>
      </c>
      <c r="F5472" s="12" t="s">
        <v>4670</v>
      </c>
      <c r="G5472" s="12">
        <f>IF(ISNUMBER(MATCH(C5472, FACT_ORDERS!C:C, 0)), 1, 0)</f>
        <v>0</v>
      </c>
      <c r="H5472" s="12">
        <f>COUNTIF(B:B,FACT_SEARCHES[[#This Row],[WD_PRODUCTS]])</f>
        <v>60</v>
      </c>
    </row>
    <row r="5473" spans="1:8" x14ac:dyDescent="0.3">
      <c r="A5473" s="12">
        <v>12471</v>
      </c>
      <c r="B5473" s="12">
        <v>285</v>
      </c>
      <c r="C5473" s="8">
        <v>10675</v>
      </c>
      <c r="D5473" s="12" t="s">
        <v>7140</v>
      </c>
      <c r="E5473" s="13">
        <v>45557</v>
      </c>
      <c r="F5473" s="12" t="s">
        <v>4342</v>
      </c>
      <c r="G5473" s="12">
        <f>IF(ISNUMBER(MATCH(C5473, FACT_ORDERS!C:C, 0)), 1, 0)</f>
        <v>0</v>
      </c>
      <c r="H5473" s="12">
        <f>COUNTIF(B:B,FACT_SEARCHES[[#This Row],[WD_PRODUCTS]])</f>
        <v>56</v>
      </c>
    </row>
    <row r="5474" spans="1:8" x14ac:dyDescent="0.3">
      <c r="A5474" s="12">
        <v>12472</v>
      </c>
      <c r="B5474" s="12">
        <v>298</v>
      </c>
      <c r="C5474" s="8">
        <v>10781</v>
      </c>
      <c r="D5474" s="12" t="s">
        <v>7141</v>
      </c>
      <c r="E5474" s="13">
        <v>44800</v>
      </c>
      <c r="F5474" s="12" t="s">
        <v>19545</v>
      </c>
      <c r="G5474" s="12">
        <f>IF(ISNUMBER(MATCH(C5474, FACT_ORDERS!C:C, 0)), 1, 0)</f>
        <v>1</v>
      </c>
      <c r="H5474" s="12">
        <f>COUNTIF(B:B,FACT_SEARCHES[[#This Row],[WD_PRODUCTS]])</f>
        <v>79</v>
      </c>
    </row>
    <row r="5475" spans="1:8" x14ac:dyDescent="0.3">
      <c r="A5475" s="12">
        <v>12473</v>
      </c>
      <c r="B5475" s="12">
        <v>251</v>
      </c>
      <c r="C5475" s="8">
        <v>10781</v>
      </c>
      <c r="D5475" s="12" t="s">
        <v>7142</v>
      </c>
      <c r="E5475" s="13">
        <v>44800</v>
      </c>
      <c r="F5475" s="12" t="s">
        <v>17354</v>
      </c>
      <c r="G5475" s="12">
        <f>IF(ISNUMBER(MATCH(C5475, FACT_ORDERS!C:C, 0)), 1, 0)</f>
        <v>1</v>
      </c>
      <c r="H5475" s="12">
        <f>COUNTIF(B:B,FACT_SEARCHES[[#This Row],[WD_PRODUCTS]])</f>
        <v>67</v>
      </c>
    </row>
    <row r="5476" spans="1:8" x14ac:dyDescent="0.3">
      <c r="A5476" s="12">
        <v>12474</v>
      </c>
      <c r="B5476" s="12">
        <v>202</v>
      </c>
      <c r="C5476" s="8">
        <v>10781</v>
      </c>
      <c r="D5476" s="12" t="s">
        <v>7143</v>
      </c>
      <c r="E5476" s="13">
        <v>44800</v>
      </c>
      <c r="F5476" s="12" t="s">
        <v>19546</v>
      </c>
      <c r="G5476" s="12">
        <f>IF(ISNUMBER(MATCH(C5476, FACT_ORDERS!C:C, 0)), 1, 0)</f>
        <v>1</v>
      </c>
      <c r="H5476" s="12">
        <f>COUNTIF(B:B,FACT_SEARCHES[[#This Row],[WD_PRODUCTS]])</f>
        <v>74</v>
      </c>
    </row>
    <row r="5477" spans="1:8" x14ac:dyDescent="0.3">
      <c r="A5477" s="12">
        <v>12475</v>
      </c>
      <c r="B5477" s="12">
        <v>292</v>
      </c>
      <c r="C5477" s="8">
        <v>10781</v>
      </c>
      <c r="D5477" s="12" t="s">
        <v>7144</v>
      </c>
      <c r="E5477" s="13">
        <v>44800</v>
      </c>
      <c r="F5477" s="12" t="s">
        <v>4227</v>
      </c>
      <c r="G5477" s="12">
        <f>IF(ISNUMBER(MATCH(C5477, FACT_ORDERS!C:C, 0)), 1, 0)</f>
        <v>1</v>
      </c>
      <c r="H5477" s="12">
        <f>COUNTIF(B:B,FACT_SEARCHES[[#This Row],[WD_PRODUCTS]])</f>
        <v>95</v>
      </c>
    </row>
    <row r="5478" spans="1:8" x14ac:dyDescent="0.3">
      <c r="A5478" s="12">
        <v>12476</v>
      </c>
      <c r="B5478" s="12">
        <v>265</v>
      </c>
      <c r="C5478" s="8">
        <v>10013</v>
      </c>
      <c r="D5478" s="12" t="s">
        <v>7145</v>
      </c>
      <c r="E5478" s="13">
        <v>45230</v>
      </c>
      <c r="F5478" s="12" t="s">
        <v>19547</v>
      </c>
      <c r="G5478" s="12">
        <f>IF(ISNUMBER(MATCH(C5478, FACT_ORDERS!C:C, 0)), 1, 0)</f>
        <v>1</v>
      </c>
      <c r="H5478" s="12">
        <f>COUNTIF(B:B,FACT_SEARCHES[[#This Row],[WD_PRODUCTS]])</f>
        <v>89</v>
      </c>
    </row>
    <row r="5479" spans="1:8" x14ac:dyDescent="0.3">
      <c r="A5479" s="12">
        <v>12477</v>
      </c>
      <c r="B5479" s="12">
        <v>292</v>
      </c>
      <c r="C5479" s="8">
        <v>10013</v>
      </c>
      <c r="D5479" s="12" t="s">
        <v>7146</v>
      </c>
      <c r="E5479" s="13">
        <v>45230</v>
      </c>
      <c r="F5479" s="12" t="s">
        <v>4550</v>
      </c>
      <c r="G5479" s="12">
        <f>IF(ISNUMBER(MATCH(C5479, FACT_ORDERS!C:C, 0)), 1, 0)</f>
        <v>1</v>
      </c>
      <c r="H5479" s="12">
        <f>COUNTIF(B:B,FACT_SEARCHES[[#This Row],[WD_PRODUCTS]])</f>
        <v>95</v>
      </c>
    </row>
    <row r="5480" spans="1:8" x14ac:dyDescent="0.3">
      <c r="A5480" s="12">
        <v>12478</v>
      </c>
      <c r="B5480" s="12">
        <v>233</v>
      </c>
      <c r="C5480" s="8">
        <v>10013</v>
      </c>
      <c r="D5480" s="12" t="s">
        <v>7147</v>
      </c>
      <c r="E5480" s="13">
        <v>45230</v>
      </c>
      <c r="F5480" s="12" t="s">
        <v>19548</v>
      </c>
      <c r="G5480" s="12">
        <f>IF(ISNUMBER(MATCH(C5480, FACT_ORDERS!C:C, 0)), 1, 0)</f>
        <v>1</v>
      </c>
      <c r="H5480" s="12">
        <f>COUNTIF(B:B,FACT_SEARCHES[[#This Row],[WD_PRODUCTS]])</f>
        <v>76</v>
      </c>
    </row>
    <row r="5481" spans="1:8" x14ac:dyDescent="0.3">
      <c r="A5481" s="12">
        <v>12479</v>
      </c>
      <c r="B5481" s="12">
        <v>295</v>
      </c>
      <c r="C5481" s="8">
        <v>10013</v>
      </c>
      <c r="D5481" s="12" t="s">
        <v>7148</v>
      </c>
      <c r="E5481" s="13">
        <v>45230</v>
      </c>
      <c r="F5481" s="12" t="s">
        <v>19549</v>
      </c>
      <c r="G5481" s="12">
        <f>IF(ISNUMBER(MATCH(C5481, FACT_ORDERS!C:C, 0)), 1, 0)</f>
        <v>1</v>
      </c>
      <c r="H5481" s="12">
        <f>COUNTIF(B:B,FACT_SEARCHES[[#This Row],[WD_PRODUCTS]])</f>
        <v>72</v>
      </c>
    </row>
    <row r="5482" spans="1:8" x14ac:dyDescent="0.3">
      <c r="A5482" s="12">
        <v>12480</v>
      </c>
      <c r="B5482" s="12">
        <v>278</v>
      </c>
      <c r="C5482" s="8">
        <v>10378</v>
      </c>
      <c r="D5482" s="12" t="s">
        <v>7149</v>
      </c>
      <c r="E5482" s="13">
        <v>45451</v>
      </c>
      <c r="F5482" s="12" t="s">
        <v>19550</v>
      </c>
      <c r="G5482" s="12">
        <f>IF(ISNUMBER(MATCH(C5482, FACT_ORDERS!C:C, 0)), 1, 0)</f>
        <v>1</v>
      </c>
      <c r="H5482" s="12">
        <f>COUNTIF(B:B,FACT_SEARCHES[[#This Row],[WD_PRODUCTS]])</f>
        <v>81</v>
      </c>
    </row>
    <row r="5483" spans="1:8" x14ac:dyDescent="0.3">
      <c r="A5483" s="12">
        <v>12481</v>
      </c>
      <c r="B5483" s="12">
        <v>298</v>
      </c>
      <c r="C5483" s="8">
        <v>10378</v>
      </c>
      <c r="D5483" s="12" t="s">
        <v>7150</v>
      </c>
      <c r="E5483" s="13">
        <v>45451</v>
      </c>
      <c r="F5483" s="12" t="s">
        <v>19551</v>
      </c>
      <c r="G5483" s="12">
        <f>IF(ISNUMBER(MATCH(C5483, FACT_ORDERS!C:C, 0)), 1, 0)</f>
        <v>1</v>
      </c>
      <c r="H5483" s="12">
        <f>COUNTIF(B:B,FACT_SEARCHES[[#This Row],[WD_PRODUCTS]])</f>
        <v>79</v>
      </c>
    </row>
    <row r="5484" spans="1:8" x14ac:dyDescent="0.3">
      <c r="A5484" s="12">
        <v>12482</v>
      </c>
      <c r="B5484" s="12">
        <v>259</v>
      </c>
      <c r="C5484" s="8">
        <v>10480</v>
      </c>
      <c r="D5484" s="12" t="s">
        <v>7151</v>
      </c>
      <c r="E5484" s="13">
        <v>45185</v>
      </c>
      <c r="F5484" s="12" t="s">
        <v>16790</v>
      </c>
      <c r="G5484" s="12">
        <f>IF(ISNUMBER(MATCH(C5484, FACT_ORDERS!C:C, 0)), 1, 0)</f>
        <v>0</v>
      </c>
      <c r="H5484" s="12">
        <f>COUNTIF(B:B,FACT_SEARCHES[[#This Row],[WD_PRODUCTS]])</f>
        <v>64</v>
      </c>
    </row>
    <row r="5485" spans="1:8" x14ac:dyDescent="0.3">
      <c r="A5485" s="12">
        <v>12483</v>
      </c>
      <c r="B5485" s="12">
        <v>200</v>
      </c>
      <c r="C5485" s="8">
        <v>10480</v>
      </c>
      <c r="D5485" s="12" t="s">
        <v>7152</v>
      </c>
      <c r="E5485" s="13">
        <v>45185</v>
      </c>
      <c r="F5485" s="12" t="s">
        <v>19552</v>
      </c>
      <c r="G5485" s="12">
        <f>IF(ISNUMBER(MATCH(C5485, FACT_ORDERS!C:C, 0)), 1, 0)</f>
        <v>0</v>
      </c>
      <c r="H5485" s="12">
        <f>COUNTIF(B:B,FACT_SEARCHES[[#This Row],[WD_PRODUCTS]])</f>
        <v>81</v>
      </c>
    </row>
    <row r="5486" spans="1:8" x14ac:dyDescent="0.3">
      <c r="A5486" s="12">
        <v>12484</v>
      </c>
      <c r="B5486" s="12">
        <v>298</v>
      </c>
      <c r="C5486" s="8">
        <v>10467</v>
      </c>
      <c r="D5486" s="12" t="s">
        <v>7153</v>
      </c>
      <c r="E5486" s="13">
        <v>44581</v>
      </c>
      <c r="F5486" s="12" t="s">
        <v>3618</v>
      </c>
      <c r="G5486" s="12">
        <f>IF(ISNUMBER(MATCH(C5486, FACT_ORDERS!C:C, 0)), 1, 0)</f>
        <v>0</v>
      </c>
      <c r="H5486" s="12">
        <f>COUNTIF(B:B,FACT_SEARCHES[[#This Row],[WD_PRODUCTS]])</f>
        <v>79</v>
      </c>
    </row>
    <row r="5487" spans="1:8" x14ac:dyDescent="0.3">
      <c r="A5487" s="12">
        <v>12485</v>
      </c>
      <c r="B5487" s="12">
        <v>222</v>
      </c>
      <c r="C5487" s="8">
        <v>10542</v>
      </c>
      <c r="D5487" s="12" t="s">
        <v>7154</v>
      </c>
      <c r="E5487" s="13">
        <v>45180</v>
      </c>
      <c r="F5487" s="12" t="s">
        <v>19553</v>
      </c>
      <c r="G5487" s="12">
        <f>IF(ISNUMBER(MATCH(C5487, FACT_ORDERS!C:C, 0)), 1, 0)</f>
        <v>1</v>
      </c>
      <c r="H5487" s="12">
        <f>COUNTIF(B:B,FACT_SEARCHES[[#This Row],[WD_PRODUCTS]])</f>
        <v>73</v>
      </c>
    </row>
    <row r="5488" spans="1:8" x14ac:dyDescent="0.3">
      <c r="A5488" s="12">
        <v>12486</v>
      </c>
      <c r="B5488" s="12">
        <v>299</v>
      </c>
      <c r="C5488" s="8">
        <v>10542</v>
      </c>
      <c r="D5488" s="12" t="s">
        <v>7155</v>
      </c>
      <c r="E5488" s="13">
        <v>45180</v>
      </c>
      <c r="F5488" s="12" t="s">
        <v>4580</v>
      </c>
      <c r="G5488" s="12">
        <f>IF(ISNUMBER(MATCH(C5488, FACT_ORDERS!C:C, 0)), 1, 0)</f>
        <v>1</v>
      </c>
      <c r="H5488" s="12">
        <f>COUNTIF(B:B,FACT_SEARCHES[[#This Row],[WD_PRODUCTS]])</f>
        <v>125</v>
      </c>
    </row>
    <row r="5489" spans="1:8" x14ac:dyDescent="0.3">
      <c r="A5489" s="12">
        <v>12487</v>
      </c>
      <c r="B5489" s="12">
        <v>243</v>
      </c>
      <c r="C5489" s="8">
        <v>10542</v>
      </c>
      <c r="D5489" s="12" t="s">
        <v>7156</v>
      </c>
      <c r="E5489" s="13">
        <v>45180</v>
      </c>
      <c r="F5489" s="12" t="s">
        <v>19554</v>
      </c>
      <c r="G5489" s="12">
        <f>IF(ISNUMBER(MATCH(C5489, FACT_ORDERS!C:C, 0)), 1, 0)</f>
        <v>1</v>
      </c>
      <c r="H5489" s="12">
        <f>COUNTIF(B:B,FACT_SEARCHES[[#This Row],[WD_PRODUCTS]])</f>
        <v>70</v>
      </c>
    </row>
    <row r="5490" spans="1:8" x14ac:dyDescent="0.3">
      <c r="A5490" s="12">
        <v>12488</v>
      </c>
      <c r="B5490" s="12">
        <v>280</v>
      </c>
      <c r="C5490" s="8">
        <v>10229</v>
      </c>
      <c r="D5490" s="12" t="s">
        <v>7157</v>
      </c>
      <c r="E5490" s="13">
        <v>45139</v>
      </c>
      <c r="F5490" s="12" t="s">
        <v>19555</v>
      </c>
      <c r="G5490" s="12">
        <f>IF(ISNUMBER(MATCH(C5490, FACT_ORDERS!C:C, 0)), 1, 0)</f>
        <v>1</v>
      </c>
      <c r="H5490" s="12">
        <f>COUNTIF(B:B,FACT_SEARCHES[[#This Row],[WD_PRODUCTS]])</f>
        <v>40</v>
      </c>
    </row>
    <row r="5491" spans="1:8" x14ac:dyDescent="0.3">
      <c r="A5491" s="12">
        <v>12489</v>
      </c>
      <c r="B5491" s="12">
        <v>232</v>
      </c>
      <c r="C5491" s="8">
        <v>10229</v>
      </c>
      <c r="D5491" s="12" t="s">
        <v>7158</v>
      </c>
      <c r="E5491" s="13">
        <v>45139</v>
      </c>
      <c r="F5491" s="12" t="s">
        <v>3845</v>
      </c>
      <c r="G5491" s="12">
        <f>IF(ISNUMBER(MATCH(C5491, FACT_ORDERS!C:C, 0)), 1, 0)</f>
        <v>1</v>
      </c>
      <c r="H5491" s="12">
        <f>COUNTIF(B:B,FACT_SEARCHES[[#This Row],[WD_PRODUCTS]])</f>
        <v>69</v>
      </c>
    </row>
    <row r="5492" spans="1:8" x14ac:dyDescent="0.3">
      <c r="A5492" s="12">
        <v>12490</v>
      </c>
      <c r="B5492" s="12">
        <v>213</v>
      </c>
      <c r="C5492" s="8">
        <v>10745</v>
      </c>
      <c r="D5492" s="12" t="s">
        <v>7159</v>
      </c>
      <c r="E5492" s="13">
        <v>45016</v>
      </c>
      <c r="F5492" s="12" t="s">
        <v>19556</v>
      </c>
      <c r="G5492" s="12">
        <f>IF(ISNUMBER(MATCH(C5492, FACT_ORDERS!C:C, 0)), 1, 0)</f>
        <v>1</v>
      </c>
      <c r="H5492" s="12">
        <f>COUNTIF(B:B,FACT_SEARCHES[[#This Row],[WD_PRODUCTS]])</f>
        <v>86</v>
      </c>
    </row>
    <row r="5493" spans="1:8" x14ac:dyDescent="0.3">
      <c r="A5493" s="12">
        <v>12491</v>
      </c>
      <c r="B5493" s="12">
        <v>250</v>
      </c>
      <c r="C5493" s="8">
        <v>10745</v>
      </c>
      <c r="D5493" s="12" t="s">
        <v>7160</v>
      </c>
      <c r="E5493" s="13">
        <v>45016</v>
      </c>
      <c r="F5493" s="12" t="s">
        <v>19557</v>
      </c>
      <c r="G5493" s="12">
        <f>IF(ISNUMBER(MATCH(C5493, FACT_ORDERS!C:C, 0)), 1, 0)</f>
        <v>1</v>
      </c>
      <c r="H5493" s="12">
        <f>COUNTIF(B:B,FACT_SEARCHES[[#This Row],[WD_PRODUCTS]])</f>
        <v>65</v>
      </c>
    </row>
    <row r="5494" spans="1:8" x14ac:dyDescent="0.3">
      <c r="A5494" s="12">
        <v>12492</v>
      </c>
      <c r="B5494" s="12">
        <v>274</v>
      </c>
      <c r="C5494" s="8">
        <v>10745</v>
      </c>
      <c r="D5494" s="12" t="s">
        <v>7161</v>
      </c>
      <c r="E5494" s="13">
        <v>45016</v>
      </c>
      <c r="F5494" s="12" t="s">
        <v>19558</v>
      </c>
      <c r="G5494" s="12">
        <f>IF(ISNUMBER(MATCH(C5494, FACT_ORDERS!C:C, 0)), 1, 0)</f>
        <v>1</v>
      </c>
      <c r="H5494" s="12">
        <f>COUNTIF(B:B,FACT_SEARCHES[[#This Row],[WD_PRODUCTS]])</f>
        <v>45</v>
      </c>
    </row>
    <row r="5495" spans="1:8" x14ac:dyDescent="0.3">
      <c r="A5495" s="12">
        <v>12493</v>
      </c>
      <c r="B5495" s="12">
        <v>255</v>
      </c>
      <c r="C5495" s="8">
        <v>10400</v>
      </c>
      <c r="D5495" s="12" t="s">
        <v>7162</v>
      </c>
      <c r="E5495" s="13">
        <v>44971</v>
      </c>
      <c r="F5495" s="12" t="s">
        <v>19559</v>
      </c>
      <c r="G5495" s="12">
        <f>IF(ISNUMBER(MATCH(C5495, FACT_ORDERS!C:C, 0)), 1, 0)</f>
        <v>1</v>
      </c>
      <c r="H5495" s="12">
        <f>COUNTIF(B:B,FACT_SEARCHES[[#This Row],[WD_PRODUCTS]])</f>
        <v>74</v>
      </c>
    </row>
    <row r="5496" spans="1:8" x14ac:dyDescent="0.3">
      <c r="A5496" s="12">
        <v>12494</v>
      </c>
      <c r="B5496" s="12">
        <v>209</v>
      </c>
      <c r="C5496" s="8">
        <v>10400</v>
      </c>
      <c r="D5496" s="12" t="s">
        <v>7163</v>
      </c>
      <c r="E5496" s="13">
        <v>44971</v>
      </c>
      <c r="F5496" s="12" t="s">
        <v>4708</v>
      </c>
      <c r="G5496" s="12">
        <f>IF(ISNUMBER(MATCH(C5496, FACT_ORDERS!C:C, 0)), 1, 0)</f>
        <v>1</v>
      </c>
      <c r="H5496" s="12">
        <f>COUNTIF(B:B,FACT_SEARCHES[[#This Row],[WD_PRODUCTS]])</f>
        <v>91</v>
      </c>
    </row>
    <row r="5497" spans="1:8" x14ac:dyDescent="0.3">
      <c r="A5497" s="12">
        <v>12495</v>
      </c>
      <c r="B5497" s="12">
        <v>232</v>
      </c>
      <c r="C5497" s="8">
        <v>10400</v>
      </c>
      <c r="D5497" s="12" t="s">
        <v>7164</v>
      </c>
      <c r="E5497" s="13">
        <v>44971</v>
      </c>
      <c r="F5497" s="12" t="s">
        <v>19560</v>
      </c>
      <c r="G5497" s="12">
        <f>IF(ISNUMBER(MATCH(C5497, FACT_ORDERS!C:C, 0)), 1, 0)</f>
        <v>1</v>
      </c>
      <c r="H5497" s="12">
        <f>COUNTIF(B:B,FACT_SEARCHES[[#This Row],[WD_PRODUCTS]])</f>
        <v>69</v>
      </c>
    </row>
    <row r="5498" spans="1:8" x14ac:dyDescent="0.3">
      <c r="A5498" s="12">
        <v>12496</v>
      </c>
      <c r="B5498" s="12">
        <v>253</v>
      </c>
      <c r="C5498" s="8">
        <v>10400</v>
      </c>
      <c r="D5498" s="12" t="s">
        <v>7165</v>
      </c>
      <c r="E5498" s="13">
        <v>44971</v>
      </c>
      <c r="F5498" s="12" t="s">
        <v>19561</v>
      </c>
      <c r="G5498" s="12">
        <f>IF(ISNUMBER(MATCH(C5498, FACT_ORDERS!C:C, 0)), 1, 0)</f>
        <v>1</v>
      </c>
      <c r="H5498" s="12">
        <f>COUNTIF(B:B,FACT_SEARCHES[[#This Row],[WD_PRODUCTS]])</f>
        <v>78</v>
      </c>
    </row>
    <row r="5499" spans="1:8" x14ac:dyDescent="0.3">
      <c r="A5499" s="12">
        <v>12497</v>
      </c>
      <c r="B5499" s="12">
        <v>204</v>
      </c>
      <c r="C5499" s="8">
        <v>10400</v>
      </c>
      <c r="D5499" s="12" t="s">
        <v>7166</v>
      </c>
      <c r="E5499" s="13">
        <v>44971</v>
      </c>
      <c r="F5499" s="12" t="s">
        <v>19562</v>
      </c>
      <c r="G5499" s="12">
        <f>IF(ISNUMBER(MATCH(C5499, FACT_ORDERS!C:C, 0)), 1, 0)</f>
        <v>1</v>
      </c>
      <c r="H5499" s="12">
        <f>COUNTIF(B:B,FACT_SEARCHES[[#This Row],[WD_PRODUCTS]])</f>
        <v>139</v>
      </c>
    </row>
    <row r="5500" spans="1:8" x14ac:dyDescent="0.3">
      <c r="A5500" s="12">
        <v>12498</v>
      </c>
      <c r="B5500" s="12">
        <v>247</v>
      </c>
      <c r="C5500" s="8">
        <v>10866</v>
      </c>
      <c r="D5500" s="12" t="s">
        <v>7167</v>
      </c>
      <c r="E5500" s="13">
        <v>44537</v>
      </c>
      <c r="F5500" s="12" t="s">
        <v>19563</v>
      </c>
      <c r="G5500" s="12">
        <f>IF(ISNUMBER(MATCH(C5500, FACT_ORDERS!C:C, 0)), 1, 0)</f>
        <v>1</v>
      </c>
      <c r="H5500" s="12">
        <f>COUNTIF(B:B,FACT_SEARCHES[[#This Row],[WD_PRODUCTS]])</f>
        <v>72</v>
      </c>
    </row>
    <row r="5501" spans="1:8" x14ac:dyDescent="0.3">
      <c r="A5501" s="12">
        <v>12499</v>
      </c>
      <c r="B5501" s="12">
        <v>263</v>
      </c>
      <c r="C5501" s="8">
        <v>10866</v>
      </c>
      <c r="D5501" s="12" t="s">
        <v>7168</v>
      </c>
      <c r="E5501" s="13">
        <v>44537</v>
      </c>
      <c r="F5501" s="12" t="s">
        <v>19564</v>
      </c>
      <c r="G5501" s="12">
        <f>IF(ISNUMBER(MATCH(C5501, FACT_ORDERS!C:C, 0)), 1, 0)</f>
        <v>1</v>
      </c>
      <c r="H5501" s="12">
        <f>COUNTIF(B:B,FACT_SEARCHES[[#This Row],[WD_PRODUCTS]])</f>
        <v>108</v>
      </c>
    </row>
    <row r="5502" spans="1:8" x14ac:dyDescent="0.3">
      <c r="A5502" s="12">
        <v>12500</v>
      </c>
      <c r="B5502" s="12">
        <v>278</v>
      </c>
      <c r="C5502" s="8">
        <v>10866</v>
      </c>
      <c r="D5502" s="12" t="s">
        <v>7169</v>
      </c>
      <c r="E5502" s="13">
        <v>44537</v>
      </c>
      <c r="F5502" s="12" t="s">
        <v>19565</v>
      </c>
      <c r="G5502" s="12">
        <f>IF(ISNUMBER(MATCH(C5502, FACT_ORDERS!C:C, 0)), 1, 0)</f>
        <v>1</v>
      </c>
      <c r="H5502" s="12">
        <f>COUNTIF(B:B,FACT_SEARCHES[[#This Row],[WD_PRODUCTS]])</f>
        <v>81</v>
      </c>
    </row>
    <row r="5503" spans="1:8" x14ac:dyDescent="0.3">
      <c r="A5503" s="12">
        <v>12501</v>
      </c>
      <c r="B5503" s="12">
        <v>251</v>
      </c>
      <c r="C5503" s="8">
        <v>10693</v>
      </c>
      <c r="D5503" s="12" t="s">
        <v>7170</v>
      </c>
      <c r="E5503" s="13">
        <v>45553</v>
      </c>
      <c r="F5503" s="12" t="s">
        <v>19566</v>
      </c>
      <c r="G5503" s="12">
        <f>IF(ISNUMBER(MATCH(C5503, FACT_ORDERS!C:C, 0)), 1, 0)</f>
        <v>0</v>
      </c>
      <c r="H5503" s="12">
        <f>COUNTIF(B:B,FACT_SEARCHES[[#This Row],[WD_PRODUCTS]])</f>
        <v>67</v>
      </c>
    </row>
    <row r="5504" spans="1:8" x14ac:dyDescent="0.3">
      <c r="A5504" s="12">
        <v>12502</v>
      </c>
      <c r="B5504" s="12">
        <v>206</v>
      </c>
      <c r="C5504" s="8">
        <v>10693</v>
      </c>
      <c r="D5504" s="12" t="s">
        <v>7171</v>
      </c>
      <c r="E5504" s="13">
        <v>45553</v>
      </c>
      <c r="F5504" s="12" t="s">
        <v>19567</v>
      </c>
      <c r="G5504" s="12">
        <f>IF(ISNUMBER(MATCH(C5504, FACT_ORDERS!C:C, 0)), 1, 0)</f>
        <v>0</v>
      </c>
      <c r="H5504" s="12">
        <f>COUNTIF(B:B,FACT_SEARCHES[[#This Row],[WD_PRODUCTS]])</f>
        <v>54</v>
      </c>
    </row>
    <row r="5505" spans="1:8" x14ac:dyDescent="0.3">
      <c r="A5505" s="12">
        <v>12503</v>
      </c>
      <c r="B5505" s="12">
        <v>265</v>
      </c>
      <c r="C5505" s="8">
        <v>10387</v>
      </c>
      <c r="D5505" s="12" t="s">
        <v>7172</v>
      </c>
      <c r="E5505" s="13">
        <v>45175</v>
      </c>
      <c r="F5505" s="12" t="s">
        <v>4343</v>
      </c>
      <c r="G5505" s="12">
        <f>IF(ISNUMBER(MATCH(C5505, FACT_ORDERS!C:C, 0)), 1, 0)</f>
        <v>1</v>
      </c>
      <c r="H5505" s="12">
        <f>COUNTIF(B:B,FACT_SEARCHES[[#This Row],[WD_PRODUCTS]])</f>
        <v>89</v>
      </c>
    </row>
    <row r="5506" spans="1:8" x14ac:dyDescent="0.3">
      <c r="A5506" s="12">
        <v>12504</v>
      </c>
      <c r="B5506" s="12">
        <v>214</v>
      </c>
      <c r="C5506" s="8">
        <v>10387</v>
      </c>
      <c r="D5506" s="12" t="s">
        <v>7173</v>
      </c>
      <c r="E5506" s="13">
        <v>45175</v>
      </c>
      <c r="F5506" s="12" t="s">
        <v>19568</v>
      </c>
      <c r="G5506" s="12">
        <f>IF(ISNUMBER(MATCH(C5506, FACT_ORDERS!C:C, 0)), 1, 0)</f>
        <v>1</v>
      </c>
      <c r="H5506" s="12">
        <f>COUNTIF(B:B,FACT_SEARCHES[[#This Row],[WD_PRODUCTS]])</f>
        <v>51</v>
      </c>
    </row>
    <row r="5507" spans="1:8" x14ac:dyDescent="0.3">
      <c r="A5507" s="12">
        <v>12505</v>
      </c>
      <c r="B5507" s="12">
        <v>277</v>
      </c>
      <c r="C5507" s="8">
        <v>10387</v>
      </c>
      <c r="D5507" s="12" t="s">
        <v>7174</v>
      </c>
      <c r="E5507" s="13">
        <v>45175</v>
      </c>
      <c r="F5507" s="12" t="s">
        <v>13882</v>
      </c>
      <c r="G5507" s="12">
        <f>IF(ISNUMBER(MATCH(C5507, FACT_ORDERS!C:C, 0)), 1, 0)</f>
        <v>1</v>
      </c>
      <c r="H5507" s="12">
        <f>COUNTIF(B:B,FACT_SEARCHES[[#This Row],[WD_PRODUCTS]])</f>
        <v>98</v>
      </c>
    </row>
    <row r="5508" spans="1:8" x14ac:dyDescent="0.3">
      <c r="A5508" s="12">
        <v>12506</v>
      </c>
      <c r="B5508" s="12">
        <v>293</v>
      </c>
      <c r="C5508" s="8">
        <v>10176</v>
      </c>
      <c r="D5508" s="12" t="s">
        <v>7175</v>
      </c>
      <c r="E5508" s="13">
        <v>44735</v>
      </c>
      <c r="F5508" s="12" t="s">
        <v>19569</v>
      </c>
      <c r="G5508" s="12">
        <f>IF(ISNUMBER(MATCH(C5508, FACT_ORDERS!C:C, 0)), 1, 0)</f>
        <v>1</v>
      </c>
      <c r="H5508" s="12">
        <f>COUNTIF(B:B,FACT_SEARCHES[[#This Row],[WD_PRODUCTS]])</f>
        <v>70</v>
      </c>
    </row>
    <row r="5509" spans="1:8" x14ac:dyDescent="0.3">
      <c r="A5509" s="12">
        <v>12507</v>
      </c>
      <c r="B5509" s="12">
        <v>295</v>
      </c>
      <c r="C5509" s="8">
        <v>10176</v>
      </c>
      <c r="D5509" s="12" t="s">
        <v>7176</v>
      </c>
      <c r="E5509" s="13">
        <v>44735</v>
      </c>
      <c r="F5509" s="12" t="s">
        <v>19570</v>
      </c>
      <c r="G5509" s="12">
        <f>IF(ISNUMBER(MATCH(C5509, FACT_ORDERS!C:C, 0)), 1, 0)</f>
        <v>1</v>
      </c>
      <c r="H5509" s="12">
        <f>COUNTIF(B:B,FACT_SEARCHES[[#This Row],[WD_PRODUCTS]])</f>
        <v>72</v>
      </c>
    </row>
    <row r="5510" spans="1:8" x14ac:dyDescent="0.3">
      <c r="A5510" s="12">
        <v>12508</v>
      </c>
      <c r="B5510" s="12">
        <v>249</v>
      </c>
      <c r="C5510" s="8">
        <v>10176</v>
      </c>
      <c r="D5510" s="12" t="s">
        <v>7177</v>
      </c>
      <c r="E5510" s="13">
        <v>44735</v>
      </c>
      <c r="F5510" s="12" t="s">
        <v>19571</v>
      </c>
      <c r="G5510" s="12">
        <f>IF(ISNUMBER(MATCH(C5510, FACT_ORDERS!C:C, 0)), 1, 0)</f>
        <v>1</v>
      </c>
      <c r="H5510" s="12">
        <f>COUNTIF(B:B,FACT_SEARCHES[[#This Row],[WD_PRODUCTS]])</f>
        <v>85</v>
      </c>
    </row>
    <row r="5511" spans="1:8" x14ac:dyDescent="0.3">
      <c r="A5511" s="12">
        <v>12509</v>
      </c>
      <c r="B5511" s="12">
        <v>281</v>
      </c>
      <c r="C5511" s="8">
        <v>10195</v>
      </c>
      <c r="D5511" s="12" t="s">
        <v>7178</v>
      </c>
      <c r="E5511" s="13">
        <v>45366</v>
      </c>
      <c r="F5511" s="12" t="s">
        <v>4561</v>
      </c>
      <c r="G5511" s="12">
        <f>IF(ISNUMBER(MATCH(C5511, FACT_ORDERS!C:C, 0)), 1, 0)</f>
        <v>0</v>
      </c>
      <c r="H5511" s="12">
        <f>COUNTIF(B:B,FACT_SEARCHES[[#This Row],[WD_PRODUCTS]])</f>
        <v>86</v>
      </c>
    </row>
    <row r="5512" spans="1:8" x14ac:dyDescent="0.3">
      <c r="A5512" s="12">
        <v>12510</v>
      </c>
      <c r="B5512" s="12">
        <v>275</v>
      </c>
      <c r="C5512" s="8">
        <v>10195</v>
      </c>
      <c r="D5512" s="12" t="s">
        <v>7179</v>
      </c>
      <c r="E5512" s="13">
        <v>45366</v>
      </c>
      <c r="F5512" s="12" t="s">
        <v>19572</v>
      </c>
      <c r="G5512" s="12">
        <f>IF(ISNUMBER(MATCH(C5512, FACT_ORDERS!C:C, 0)), 1, 0)</f>
        <v>0</v>
      </c>
      <c r="H5512" s="12">
        <f>COUNTIF(B:B,FACT_SEARCHES[[#This Row],[WD_PRODUCTS]])</f>
        <v>70</v>
      </c>
    </row>
    <row r="5513" spans="1:8" x14ac:dyDescent="0.3">
      <c r="A5513" s="12">
        <v>12511</v>
      </c>
      <c r="B5513" s="12">
        <v>293</v>
      </c>
      <c r="C5513" s="8">
        <v>10195</v>
      </c>
      <c r="D5513" s="12" t="s">
        <v>7180</v>
      </c>
      <c r="E5513" s="13">
        <v>45366</v>
      </c>
      <c r="F5513" s="12" t="s">
        <v>19573</v>
      </c>
      <c r="G5513" s="12">
        <f>IF(ISNUMBER(MATCH(C5513, FACT_ORDERS!C:C, 0)), 1, 0)</f>
        <v>0</v>
      </c>
      <c r="H5513" s="12">
        <f>COUNTIF(B:B,FACT_SEARCHES[[#This Row],[WD_PRODUCTS]])</f>
        <v>70</v>
      </c>
    </row>
    <row r="5514" spans="1:8" x14ac:dyDescent="0.3">
      <c r="A5514" s="12">
        <v>12512</v>
      </c>
      <c r="B5514" s="12">
        <v>244</v>
      </c>
      <c r="C5514" s="8">
        <v>10998</v>
      </c>
      <c r="D5514" s="12" t="s">
        <v>7181</v>
      </c>
      <c r="E5514" s="13">
        <v>45058</v>
      </c>
      <c r="F5514" s="12" t="s">
        <v>19574</v>
      </c>
      <c r="G5514" s="12">
        <f>IF(ISNUMBER(MATCH(C5514, FACT_ORDERS!C:C, 0)), 1, 0)</f>
        <v>0</v>
      </c>
      <c r="H5514" s="12">
        <f>COUNTIF(B:B,FACT_SEARCHES[[#This Row],[WD_PRODUCTS]])</f>
        <v>59</v>
      </c>
    </row>
    <row r="5515" spans="1:8" x14ac:dyDescent="0.3">
      <c r="A5515" s="12">
        <v>12513</v>
      </c>
      <c r="B5515" s="12">
        <v>219</v>
      </c>
      <c r="C5515" s="8">
        <v>10998</v>
      </c>
      <c r="D5515" s="12" t="s">
        <v>7182</v>
      </c>
      <c r="E5515" s="13">
        <v>45058</v>
      </c>
      <c r="F5515" s="12" t="s">
        <v>19575</v>
      </c>
      <c r="G5515" s="12">
        <f>IF(ISNUMBER(MATCH(C5515, FACT_ORDERS!C:C, 0)), 1, 0)</f>
        <v>0</v>
      </c>
      <c r="H5515" s="12">
        <f>COUNTIF(B:B,FACT_SEARCHES[[#This Row],[WD_PRODUCTS]])</f>
        <v>83</v>
      </c>
    </row>
    <row r="5516" spans="1:8" x14ac:dyDescent="0.3">
      <c r="A5516" s="12">
        <v>12514</v>
      </c>
      <c r="B5516" s="12">
        <v>247</v>
      </c>
      <c r="C5516" s="8">
        <v>10381</v>
      </c>
      <c r="D5516" s="12" t="s">
        <v>7183</v>
      </c>
      <c r="E5516" s="13">
        <v>44662</v>
      </c>
      <c r="F5516" s="12" t="s">
        <v>19576</v>
      </c>
      <c r="G5516" s="12">
        <f>IF(ISNUMBER(MATCH(C5516, FACT_ORDERS!C:C, 0)), 1, 0)</f>
        <v>1</v>
      </c>
      <c r="H5516" s="12">
        <f>COUNTIF(B:B,FACT_SEARCHES[[#This Row],[WD_PRODUCTS]])</f>
        <v>72</v>
      </c>
    </row>
    <row r="5517" spans="1:8" x14ac:dyDescent="0.3">
      <c r="A5517" s="12">
        <v>12515</v>
      </c>
      <c r="B5517" s="12">
        <v>205</v>
      </c>
      <c r="C5517" s="8">
        <v>10381</v>
      </c>
      <c r="D5517" s="12" t="s">
        <v>7184</v>
      </c>
      <c r="E5517" s="13">
        <v>44662</v>
      </c>
      <c r="F5517" s="12" t="s">
        <v>19577</v>
      </c>
      <c r="G5517" s="12">
        <f>IF(ISNUMBER(MATCH(C5517, FACT_ORDERS!C:C, 0)), 1, 0)</f>
        <v>1</v>
      </c>
      <c r="H5517" s="12">
        <f>COUNTIF(B:B,FACT_SEARCHES[[#This Row],[WD_PRODUCTS]])</f>
        <v>40</v>
      </c>
    </row>
    <row r="5518" spans="1:8" x14ac:dyDescent="0.3">
      <c r="A5518" s="12">
        <v>12516</v>
      </c>
      <c r="B5518" s="12">
        <v>246</v>
      </c>
      <c r="C5518" s="8">
        <v>10739</v>
      </c>
      <c r="D5518" s="12" t="s">
        <v>7185</v>
      </c>
      <c r="E5518" s="13">
        <v>45271</v>
      </c>
      <c r="F5518" s="12" t="s">
        <v>4318</v>
      </c>
      <c r="G5518" s="12">
        <f>IF(ISNUMBER(MATCH(C5518, FACT_ORDERS!C:C, 0)), 1, 0)</f>
        <v>0</v>
      </c>
      <c r="H5518" s="12">
        <f>COUNTIF(B:B,FACT_SEARCHES[[#This Row],[WD_PRODUCTS]])</f>
        <v>55</v>
      </c>
    </row>
    <row r="5519" spans="1:8" x14ac:dyDescent="0.3">
      <c r="A5519" s="12">
        <v>12517</v>
      </c>
      <c r="B5519" s="12">
        <v>216</v>
      </c>
      <c r="C5519" s="8">
        <v>10739</v>
      </c>
      <c r="D5519" s="12" t="s">
        <v>7186</v>
      </c>
      <c r="E5519" s="13">
        <v>45271</v>
      </c>
      <c r="F5519" s="12" t="s">
        <v>17396</v>
      </c>
      <c r="G5519" s="12">
        <f>IF(ISNUMBER(MATCH(C5519, FACT_ORDERS!C:C, 0)), 1, 0)</f>
        <v>0</v>
      </c>
      <c r="H5519" s="12">
        <f>COUNTIF(B:B,FACT_SEARCHES[[#This Row],[WD_PRODUCTS]])</f>
        <v>107</v>
      </c>
    </row>
    <row r="5520" spans="1:8" x14ac:dyDescent="0.3">
      <c r="A5520" s="12">
        <v>12518</v>
      </c>
      <c r="B5520" s="12">
        <v>281</v>
      </c>
      <c r="C5520" s="8">
        <v>10096</v>
      </c>
      <c r="D5520" s="12" t="s">
        <v>7187</v>
      </c>
      <c r="E5520" s="13">
        <v>45406</v>
      </c>
      <c r="F5520" s="12" t="s">
        <v>19578</v>
      </c>
      <c r="G5520" s="12">
        <f>IF(ISNUMBER(MATCH(C5520, FACT_ORDERS!C:C, 0)), 1, 0)</f>
        <v>0</v>
      </c>
      <c r="H5520" s="12">
        <f>COUNTIF(B:B,FACT_SEARCHES[[#This Row],[WD_PRODUCTS]])</f>
        <v>86</v>
      </c>
    </row>
    <row r="5521" spans="1:8" x14ac:dyDescent="0.3">
      <c r="A5521" s="12">
        <v>12519</v>
      </c>
      <c r="B5521" s="12">
        <v>219</v>
      </c>
      <c r="C5521" s="8">
        <v>10096</v>
      </c>
      <c r="D5521" s="12" t="s">
        <v>7188</v>
      </c>
      <c r="E5521" s="13">
        <v>45406</v>
      </c>
      <c r="F5521" s="12" t="s">
        <v>3347</v>
      </c>
      <c r="G5521" s="12">
        <f>IF(ISNUMBER(MATCH(C5521, FACT_ORDERS!C:C, 0)), 1, 0)</f>
        <v>0</v>
      </c>
      <c r="H5521" s="12">
        <f>COUNTIF(B:B,FACT_SEARCHES[[#This Row],[WD_PRODUCTS]])</f>
        <v>83</v>
      </c>
    </row>
    <row r="5522" spans="1:8" x14ac:dyDescent="0.3">
      <c r="A5522" s="12">
        <v>12520</v>
      </c>
      <c r="B5522" s="12">
        <v>218</v>
      </c>
      <c r="C5522" s="8">
        <v>10147</v>
      </c>
      <c r="D5522" s="12" t="s">
        <v>7189</v>
      </c>
      <c r="E5522" s="13">
        <v>45357</v>
      </c>
      <c r="F5522" s="12" t="s">
        <v>19579</v>
      </c>
      <c r="G5522" s="12">
        <f>IF(ISNUMBER(MATCH(C5522, FACT_ORDERS!C:C, 0)), 1, 0)</f>
        <v>1</v>
      </c>
      <c r="H5522" s="12">
        <f>COUNTIF(B:B,FACT_SEARCHES[[#This Row],[WD_PRODUCTS]])</f>
        <v>39</v>
      </c>
    </row>
    <row r="5523" spans="1:8" x14ac:dyDescent="0.3">
      <c r="A5523" s="12">
        <v>12521</v>
      </c>
      <c r="B5523" s="12">
        <v>236</v>
      </c>
      <c r="C5523" s="8">
        <v>10448</v>
      </c>
      <c r="D5523" s="12" t="s">
        <v>7190</v>
      </c>
      <c r="E5523" s="13">
        <v>45234</v>
      </c>
      <c r="F5523" s="12" t="s">
        <v>19580</v>
      </c>
      <c r="G5523" s="12">
        <f>IF(ISNUMBER(MATCH(C5523, FACT_ORDERS!C:C, 0)), 1, 0)</f>
        <v>0</v>
      </c>
      <c r="H5523" s="12">
        <f>COUNTIF(B:B,FACT_SEARCHES[[#This Row],[WD_PRODUCTS]])</f>
        <v>80</v>
      </c>
    </row>
    <row r="5524" spans="1:8" x14ac:dyDescent="0.3">
      <c r="A5524" s="12">
        <v>12522</v>
      </c>
      <c r="B5524" s="12">
        <v>218</v>
      </c>
      <c r="C5524" s="8">
        <v>10448</v>
      </c>
      <c r="D5524" s="12" t="s">
        <v>7191</v>
      </c>
      <c r="E5524" s="13">
        <v>45234</v>
      </c>
      <c r="F5524" s="12" t="s">
        <v>4613</v>
      </c>
      <c r="G5524" s="12">
        <f>IF(ISNUMBER(MATCH(C5524, FACT_ORDERS!C:C, 0)), 1, 0)</f>
        <v>0</v>
      </c>
      <c r="H5524" s="12">
        <f>COUNTIF(B:B,FACT_SEARCHES[[#This Row],[WD_PRODUCTS]])</f>
        <v>39</v>
      </c>
    </row>
    <row r="5525" spans="1:8" x14ac:dyDescent="0.3">
      <c r="A5525" s="12">
        <v>12523</v>
      </c>
      <c r="B5525" s="12">
        <v>252</v>
      </c>
      <c r="C5525" s="8">
        <v>10552</v>
      </c>
      <c r="D5525" s="12" t="s">
        <v>7192</v>
      </c>
      <c r="E5525" s="13">
        <v>45223</v>
      </c>
      <c r="F5525" s="12" t="s">
        <v>19581</v>
      </c>
      <c r="G5525" s="12">
        <f>IF(ISNUMBER(MATCH(C5525, FACT_ORDERS!C:C, 0)), 1, 0)</f>
        <v>0</v>
      </c>
      <c r="H5525" s="12">
        <f>COUNTIF(B:B,FACT_SEARCHES[[#This Row],[WD_PRODUCTS]])</f>
        <v>64</v>
      </c>
    </row>
    <row r="5526" spans="1:8" x14ac:dyDescent="0.3">
      <c r="A5526" s="12">
        <v>12524</v>
      </c>
      <c r="B5526" s="12">
        <v>270</v>
      </c>
      <c r="C5526" s="8">
        <v>10552</v>
      </c>
      <c r="D5526" s="12" t="s">
        <v>7193</v>
      </c>
      <c r="E5526" s="13">
        <v>45223</v>
      </c>
      <c r="F5526" s="12" t="s">
        <v>4061</v>
      </c>
      <c r="G5526" s="12">
        <f>IF(ISNUMBER(MATCH(C5526, FACT_ORDERS!C:C, 0)), 1, 0)</f>
        <v>0</v>
      </c>
      <c r="H5526" s="12">
        <f>COUNTIF(B:B,FACT_SEARCHES[[#This Row],[WD_PRODUCTS]])</f>
        <v>54</v>
      </c>
    </row>
    <row r="5527" spans="1:8" x14ac:dyDescent="0.3">
      <c r="A5527" s="12">
        <v>12525</v>
      </c>
      <c r="B5527" s="12">
        <v>293</v>
      </c>
      <c r="C5527" s="8">
        <v>10699</v>
      </c>
      <c r="D5527" s="12" t="s">
        <v>7194</v>
      </c>
      <c r="E5527" s="13">
        <v>45062</v>
      </c>
      <c r="F5527" s="12" t="s">
        <v>4023</v>
      </c>
      <c r="G5527" s="12">
        <f>IF(ISNUMBER(MATCH(C5527, FACT_ORDERS!C:C, 0)), 1, 0)</f>
        <v>1</v>
      </c>
      <c r="H5527" s="12">
        <f>COUNTIF(B:B,FACT_SEARCHES[[#This Row],[WD_PRODUCTS]])</f>
        <v>70</v>
      </c>
    </row>
    <row r="5528" spans="1:8" x14ac:dyDescent="0.3">
      <c r="A5528" s="12">
        <v>12526</v>
      </c>
      <c r="B5528" s="12">
        <v>253</v>
      </c>
      <c r="C5528" s="8">
        <v>10699</v>
      </c>
      <c r="D5528" s="12" t="s">
        <v>7195</v>
      </c>
      <c r="E5528" s="13">
        <v>45062</v>
      </c>
      <c r="F5528" s="12" t="s">
        <v>4693</v>
      </c>
      <c r="G5528" s="12">
        <f>IF(ISNUMBER(MATCH(C5528, FACT_ORDERS!C:C, 0)), 1, 0)</f>
        <v>1</v>
      </c>
      <c r="H5528" s="12">
        <f>COUNTIF(B:B,FACT_SEARCHES[[#This Row],[WD_PRODUCTS]])</f>
        <v>78</v>
      </c>
    </row>
    <row r="5529" spans="1:8" x14ac:dyDescent="0.3">
      <c r="A5529" s="12">
        <v>12527</v>
      </c>
      <c r="B5529" s="12">
        <v>289</v>
      </c>
      <c r="C5529" s="8">
        <v>10699</v>
      </c>
      <c r="D5529" s="12" t="s">
        <v>7196</v>
      </c>
      <c r="E5529" s="13">
        <v>45062</v>
      </c>
      <c r="F5529" s="12" t="s">
        <v>19582</v>
      </c>
      <c r="G5529" s="12">
        <f>IF(ISNUMBER(MATCH(C5529, FACT_ORDERS!C:C, 0)), 1, 0)</f>
        <v>1</v>
      </c>
      <c r="H5529" s="12">
        <f>COUNTIF(B:B,FACT_SEARCHES[[#This Row],[WD_PRODUCTS]])</f>
        <v>56</v>
      </c>
    </row>
    <row r="5530" spans="1:8" x14ac:dyDescent="0.3">
      <c r="A5530" s="12">
        <v>12528</v>
      </c>
      <c r="B5530" s="12">
        <v>270</v>
      </c>
      <c r="C5530" s="8">
        <v>10699</v>
      </c>
      <c r="D5530" s="12" t="s">
        <v>7197</v>
      </c>
      <c r="E5530" s="13">
        <v>45062</v>
      </c>
      <c r="F5530" s="12" t="s">
        <v>19583</v>
      </c>
      <c r="G5530" s="12">
        <f>IF(ISNUMBER(MATCH(C5530, FACT_ORDERS!C:C, 0)), 1, 0)</f>
        <v>1</v>
      </c>
      <c r="H5530" s="12">
        <f>COUNTIF(B:B,FACT_SEARCHES[[#This Row],[WD_PRODUCTS]])</f>
        <v>54</v>
      </c>
    </row>
    <row r="5531" spans="1:8" x14ac:dyDescent="0.3">
      <c r="A5531" s="12">
        <v>12529</v>
      </c>
      <c r="B5531" s="12">
        <v>286</v>
      </c>
      <c r="C5531" s="8">
        <v>10926</v>
      </c>
      <c r="D5531" s="12" t="s">
        <v>7198</v>
      </c>
      <c r="E5531" s="13">
        <v>45548</v>
      </c>
      <c r="F5531" s="12" t="s">
        <v>19584</v>
      </c>
      <c r="G5531" s="12">
        <f>IF(ISNUMBER(MATCH(C5531, FACT_ORDERS!C:C, 0)), 1, 0)</f>
        <v>1</v>
      </c>
      <c r="H5531" s="12">
        <f>COUNTIF(B:B,FACT_SEARCHES[[#This Row],[WD_PRODUCTS]])</f>
        <v>71</v>
      </c>
    </row>
    <row r="5532" spans="1:8" x14ac:dyDescent="0.3">
      <c r="A5532" s="12">
        <v>12530</v>
      </c>
      <c r="B5532" s="12">
        <v>299</v>
      </c>
      <c r="C5532" s="8">
        <v>10926</v>
      </c>
      <c r="D5532" s="12" t="s">
        <v>7199</v>
      </c>
      <c r="E5532" s="13">
        <v>45548</v>
      </c>
      <c r="F5532" s="12" t="s">
        <v>19585</v>
      </c>
      <c r="G5532" s="12">
        <f>IF(ISNUMBER(MATCH(C5532, FACT_ORDERS!C:C, 0)), 1, 0)</f>
        <v>1</v>
      </c>
      <c r="H5532" s="12">
        <f>COUNTIF(B:B,FACT_SEARCHES[[#This Row],[WD_PRODUCTS]])</f>
        <v>125</v>
      </c>
    </row>
    <row r="5533" spans="1:8" x14ac:dyDescent="0.3">
      <c r="A5533" s="12">
        <v>12531</v>
      </c>
      <c r="B5533" s="12">
        <v>215</v>
      </c>
      <c r="C5533" s="8">
        <v>10773</v>
      </c>
      <c r="D5533" s="12" t="s">
        <v>7200</v>
      </c>
      <c r="E5533" s="13">
        <v>45105</v>
      </c>
      <c r="F5533" s="12" t="s">
        <v>19586</v>
      </c>
      <c r="G5533" s="12">
        <f>IF(ISNUMBER(MATCH(C5533, FACT_ORDERS!C:C, 0)), 1, 0)</f>
        <v>1</v>
      </c>
      <c r="H5533" s="12">
        <f>COUNTIF(B:B,FACT_SEARCHES[[#This Row],[WD_PRODUCTS]])</f>
        <v>67</v>
      </c>
    </row>
    <row r="5534" spans="1:8" x14ac:dyDescent="0.3">
      <c r="A5534" s="12">
        <v>12532</v>
      </c>
      <c r="B5534" s="12">
        <v>288</v>
      </c>
      <c r="C5534" s="8">
        <v>10193</v>
      </c>
      <c r="D5534" s="12" t="s">
        <v>7201</v>
      </c>
      <c r="E5534" s="13">
        <v>44216</v>
      </c>
      <c r="F5534" s="12" t="s">
        <v>19587</v>
      </c>
      <c r="G5534" s="12">
        <f>IF(ISNUMBER(MATCH(C5534, FACT_ORDERS!C:C, 0)), 1, 0)</f>
        <v>0</v>
      </c>
      <c r="H5534" s="12">
        <f>COUNTIF(B:B,FACT_SEARCHES[[#This Row],[WD_PRODUCTS]])</f>
        <v>106</v>
      </c>
    </row>
    <row r="5535" spans="1:8" x14ac:dyDescent="0.3">
      <c r="A5535" s="12">
        <v>12533</v>
      </c>
      <c r="B5535" s="12">
        <v>296</v>
      </c>
      <c r="C5535" s="8">
        <v>10193</v>
      </c>
      <c r="D5535" s="12" t="s">
        <v>7202</v>
      </c>
      <c r="E5535" s="13">
        <v>44216</v>
      </c>
      <c r="F5535" s="12" t="s">
        <v>4179</v>
      </c>
      <c r="G5535" s="12">
        <f>IF(ISNUMBER(MATCH(C5535, FACT_ORDERS!C:C, 0)), 1, 0)</f>
        <v>0</v>
      </c>
      <c r="H5535" s="12">
        <f>COUNTIF(B:B,FACT_SEARCHES[[#This Row],[WD_PRODUCTS]])</f>
        <v>106</v>
      </c>
    </row>
    <row r="5536" spans="1:8" x14ac:dyDescent="0.3">
      <c r="A5536" s="12">
        <v>12534</v>
      </c>
      <c r="B5536" s="12">
        <v>297</v>
      </c>
      <c r="C5536" s="8">
        <v>10193</v>
      </c>
      <c r="D5536" s="12" t="s">
        <v>7203</v>
      </c>
      <c r="E5536" s="13">
        <v>44216</v>
      </c>
      <c r="F5536" s="12" t="s">
        <v>19588</v>
      </c>
      <c r="G5536" s="12">
        <f>IF(ISNUMBER(MATCH(C5536, FACT_ORDERS!C:C, 0)), 1, 0)</f>
        <v>0</v>
      </c>
      <c r="H5536" s="12">
        <f>COUNTIF(B:B,FACT_SEARCHES[[#This Row],[WD_PRODUCTS]])</f>
        <v>64</v>
      </c>
    </row>
    <row r="5537" spans="1:8" x14ac:dyDescent="0.3">
      <c r="A5537" s="12">
        <v>12535</v>
      </c>
      <c r="B5537" s="12">
        <v>229</v>
      </c>
      <c r="C5537" s="8">
        <v>10050</v>
      </c>
      <c r="D5537" s="12" t="s">
        <v>7204</v>
      </c>
      <c r="E5537" s="13">
        <v>45518</v>
      </c>
      <c r="F5537" s="12" t="s">
        <v>3724</v>
      </c>
      <c r="G5537" s="12">
        <f>IF(ISNUMBER(MATCH(C5537, FACT_ORDERS!C:C, 0)), 1, 0)</f>
        <v>0</v>
      </c>
      <c r="H5537" s="12">
        <f>COUNTIF(B:B,FACT_SEARCHES[[#This Row],[WD_PRODUCTS]])</f>
        <v>42</v>
      </c>
    </row>
    <row r="5538" spans="1:8" x14ac:dyDescent="0.3">
      <c r="A5538" s="12">
        <v>12536</v>
      </c>
      <c r="B5538" s="12">
        <v>244</v>
      </c>
      <c r="C5538" s="8">
        <v>10050</v>
      </c>
      <c r="D5538" s="12" t="s">
        <v>7205</v>
      </c>
      <c r="E5538" s="13">
        <v>45518</v>
      </c>
      <c r="F5538" s="12" t="s">
        <v>3691</v>
      </c>
      <c r="G5538" s="12">
        <f>IF(ISNUMBER(MATCH(C5538, FACT_ORDERS!C:C, 0)), 1, 0)</f>
        <v>0</v>
      </c>
      <c r="H5538" s="12">
        <f>COUNTIF(B:B,FACT_SEARCHES[[#This Row],[WD_PRODUCTS]])</f>
        <v>59</v>
      </c>
    </row>
    <row r="5539" spans="1:8" x14ac:dyDescent="0.3">
      <c r="A5539" s="12">
        <v>12537</v>
      </c>
      <c r="B5539" s="12">
        <v>263</v>
      </c>
      <c r="C5539" s="8">
        <v>10109</v>
      </c>
      <c r="D5539" s="12" t="s">
        <v>7206</v>
      </c>
      <c r="E5539" s="13">
        <v>45519</v>
      </c>
      <c r="F5539" s="12" t="s">
        <v>19589</v>
      </c>
      <c r="G5539" s="12">
        <f>IF(ISNUMBER(MATCH(C5539, FACT_ORDERS!C:C, 0)), 1, 0)</f>
        <v>1</v>
      </c>
      <c r="H5539" s="12">
        <f>COUNTIF(B:B,FACT_SEARCHES[[#This Row],[WD_PRODUCTS]])</f>
        <v>108</v>
      </c>
    </row>
    <row r="5540" spans="1:8" x14ac:dyDescent="0.3">
      <c r="A5540" s="12">
        <v>12538</v>
      </c>
      <c r="B5540" s="12">
        <v>216</v>
      </c>
      <c r="C5540" s="8">
        <v>10109</v>
      </c>
      <c r="D5540" s="12" t="s">
        <v>7207</v>
      </c>
      <c r="E5540" s="13">
        <v>45519</v>
      </c>
      <c r="F5540" s="12" t="s">
        <v>19590</v>
      </c>
      <c r="G5540" s="12">
        <f>IF(ISNUMBER(MATCH(C5540, FACT_ORDERS!C:C, 0)), 1, 0)</f>
        <v>1</v>
      </c>
      <c r="H5540" s="12">
        <f>COUNTIF(B:B,FACT_SEARCHES[[#This Row],[WD_PRODUCTS]])</f>
        <v>107</v>
      </c>
    </row>
    <row r="5541" spans="1:8" x14ac:dyDescent="0.3">
      <c r="A5541" s="12">
        <v>12539</v>
      </c>
      <c r="B5541" s="12">
        <v>256</v>
      </c>
      <c r="C5541" s="8">
        <v>10109</v>
      </c>
      <c r="D5541" s="12" t="s">
        <v>7208</v>
      </c>
      <c r="E5541" s="13">
        <v>45519</v>
      </c>
      <c r="F5541" s="12" t="s">
        <v>19591</v>
      </c>
      <c r="G5541" s="12">
        <f>IF(ISNUMBER(MATCH(C5541, FACT_ORDERS!C:C, 0)), 1, 0)</f>
        <v>1</v>
      </c>
      <c r="H5541" s="12">
        <f>COUNTIF(B:B,FACT_SEARCHES[[#This Row],[WD_PRODUCTS]])</f>
        <v>63</v>
      </c>
    </row>
    <row r="5542" spans="1:8" x14ac:dyDescent="0.3">
      <c r="A5542" s="12">
        <v>12540</v>
      </c>
      <c r="B5542" s="12">
        <v>288</v>
      </c>
      <c r="C5542" s="8">
        <v>10109</v>
      </c>
      <c r="D5542" s="12" t="s">
        <v>7209</v>
      </c>
      <c r="E5542" s="13">
        <v>45519</v>
      </c>
      <c r="F5542" s="12" t="s">
        <v>18877</v>
      </c>
      <c r="G5542" s="12">
        <f>IF(ISNUMBER(MATCH(C5542, FACT_ORDERS!C:C, 0)), 1, 0)</f>
        <v>1</v>
      </c>
      <c r="H5542" s="12">
        <f>COUNTIF(B:B,FACT_SEARCHES[[#This Row],[WD_PRODUCTS]])</f>
        <v>106</v>
      </c>
    </row>
    <row r="5543" spans="1:8" x14ac:dyDescent="0.3">
      <c r="A5543" s="12">
        <v>12541</v>
      </c>
      <c r="B5543" s="12">
        <v>259</v>
      </c>
      <c r="C5543" s="8">
        <v>10575</v>
      </c>
      <c r="D5543" s="12" t="s">
        <v>7210</v>
      </c>
      <c r="E5543" s="13">
        <v>44649</v>
      </c>
      <c r="F5543" s="12" t="s">
        <v>11504</v>
      </c>
      <c r="G5543" s="12">
        <f>IF(ISNUMBER(MATCH(C5543, FACT_ORDERS!C:C, 0)), 1, 0)</f>
        <v>0</v>
      </c>
      <c r="H5543" s="12">
        <f>COUNTIF(B:B,FACT_SEARCHES[[#This Row],[WD_PRODUCTS]])</f>
        <v>64</v>
      </c>
    </row>
    <row r="5544" spans="1:8" x14ac:dyDescent="0.3">
      <c r="A5544" s="12">
        <v>12542</v>
      </c>
      <c r="B5544" s="12">
        <v>257</v>
      </c>
      <c r="C5544" s="8">
        <v>10575</v>
      </c>
      <c r="D5544" s="12" t="s">
        <v>7211</v>
      </c>
      <c r="E5544" s="13">
        <v>44649</v>
      </c>
      <c r="F5544" s="12" t="s">
        <v>3345</v>
      </c>
      <c r="G5544" s="12">
        <f>IF(ISNUMBER(MATCH(C5544, FACT_ORDERS!C:C, 0)), 1, 0)</f>
        <v>0</v>
      </c>
      <c r="H5544" s="12">
        <f>COUNTIF(B:B,FACT_SEARCHES[[#This Row],[WD_PRODUCTS]])</f>
        <v>75</v>
      </c>
    </row>
    <row r="5545" spans="1:8" x14ac:dyDescent="0.3">
      <c r="A5545" s="12">
        <v>12543</v>
      </c>
      <c r="B5545" s="12">
        <v>242</v>
      </c>
      <c r="C5545" s="8">
        <v>10575</v>
      </c>
      <c r="D5545" s="12" t="s">
        <v>7212</v>
      </c>
      <c r="E5545" s="13">
        <v>44649</v>
      </c>
      <c r="F5545" s="12" t="s">
        <v>16226</v>
      </c>
      <c r="G5545" s="12">
        <f>IF(ISNUMBER(MATCH(C5545, FACT_ORDERS!C:C, 0)), 1, 0)</f>
        <v>0</v>
      </c>
      <c r="H5545" s="12">
        <f>COUNTIF(B:B,FACT_SEARCHES[[#This Row],[WD_PRODUCTS]])</f>
        <v>76</v>
      </c>
    </row>
    <row r="5546" spans="1:8" x14ac:dyDescent="0.3">
      <c r="A5546" s="12">
        <v>12544</v>
      </c>
      <c r="B5546" s="12">
        <v>244</v>
      </c>
      <c r="C5546" s="8">
        <v>10838</v>
      </c>
      <c r="D5546" s="12" t="s">
        <v>7213</v>
      </c>
      <c r="E5546" s="13">
        <v>45201</v>
      </c>
      <c r="F5546" s="12" t="s">
        <v>19592</v>
      </c>
      <c r="G5546" s="12">
        <f>IF(ISNUMBER(MATCH(C5546, FACT_ORDERS!C:C, 0)), 1, 0)</f>
        <v>0</v>
      </c>
      <c r="H5546" s="12">
        <f>COUNTIF(B:B,FACT_SEARCHES[[#This Row],[WD_PRODUCTS]])</f>
        <v>59</v>
      </c>
    </row>
    <row r="5547" spans="1:8" x14ac:dyDescent="0.3">
      <c r="A5547" s="12">
        <v>12545</v>
      </c>
      <c r="B5547" s="12">
        <v>264</v>
      </c>
      <c r="C5547" s="8">
        <v>10838</v>
      </c>
      <c r="D5547" s="12" t="s">
        <v>7214</v>
      </c>
      <c r="E5547" s="13">
        <v>45201</v>
      </c>
      <c r="F5547" s="12" t="s">
        <v>19593</v>
      </c>
      <c r="G5547" s="12">
        <f>IF(ISNUMBER(MATCH(C5547, FACT_ORDERS!C:C, 0)), 1, 0)</f>
        <v>0</v>
      </c>
      <c r="H5547" s="12">
        <f>COUNTIF(B:B,FACT_SEARCHES[[#This Row],[WD_PRODUCTS]])</f>
        <v>53</v>
      </c>
    </row>
    <row r="5548" spans="1:8" x14ac:dyDescent="0.3">
      <c r="A5548" s="12">
        <v>12546</v>
      </c>
      <c r="B5548" s="12">
        <v>278</v>
      </c>
      <c r="C5548" s="8">
        <v>10955</v>
      </c>
      <c r="D5548" s="12" t="s">
        <v>7215</v>
      </c>
      <c r="E5548" s="13">
        <v>45218</v>
      </c>
      <c r="F5548" s="12" t="s">
        <v>3515</v>
      </c>
      <c r="G5548" s="12">
        <f>IF(ISNUMBER(MATCH(C5548, FACT_ORDERS!C:C, 0)), 1, 0)</f>
        <v>0</v>
      </c>
      <c r="H5548" s="12">
        <f>COUNTIF(B:B,FACT_SEARCHES[[#This Row],[WD_PRODUCTS]])</f>
        <v>81</v>
      </c>
    </row>
    <row r="5549" spans="1:8" x14ac:dyDescent="0.3">
      <c r="A5549" s="12">
        <v>12547</v>
      </c>
      <c r="B5549" s="12">
        <v>262</v>
      </c>
      <c r="C5549" s="8">
        <v>10955</v>
      </c>
      <c r="D5549" s="12" t="s">
        <v>7216</v>
      </c>
      <c r="E5549" s="13">
        <v>45218</v>
      </c>
      <c r="F5549" s="12" t="s">
        <v>13563</v>
      </c>
      <c r="G5549" s="12">
        <f>IF(ISNUMBER(MATCH(C5549, FACT_ORDERS!C:C, 0)), 1, 0)</f>
        <v>0</v>
      </c>
      <c r="H5549" s="12">
        <f>COUNTIF(B:B,FACT_SEARCHES[[#This Row],[WD_PRODUCTS]])</f>
        <v>70</v>
      </c>
    </row>
    <row r="5550" spans="1:8" x14ac:dyDescent="0.3">
      <c r="A5550" s="12">
        <v>12548</v>
      </c>
      <c r="B5550" s="12">
        <v>230</v>
      </c>
      <c r="C5550" s="8">
        <v>10778</v>
      </c>
      <c r="D5550" s="12" t="s">
        <v>7217</v>
      </c>
      <c r="E5550" s="13">
        <v>44884</v>
      </c>
      <c r="F5550" s="12" t="s">
        <v>19594</v>
      </c>
      <c r="G5550" s="12">
        <f>IF(ISNUMBER(MATCH(C5550, FACT_ORDERS!C:C, 0)), 1, 0)</f>
        <v>1</v>
      </c>
      <c r="H5550" s="12">
        <f>COUNTIF(B:B,FACT_SEARCHES[[#This Row],[WD_PRODUCTS]])</f>
        <v>74</v>
      </c>
    </row>
    <row r="5551" spans="1:8" x14ac:dyDescent="0.3">
      <c r="A5551" s="12">
        <v>12549</v>
      </c>
      <c r="B5551" s="12">
        <v>216</v>
      </c>
      <c r="C5551" s="8">
        <v>10778</v>
      </c>
      <c r="D5551" s="12" t="s">
        <v>7218</v>
      </c>
      <c r="E5551" s="13">
        <v>44884</v>
      </c>
      <c r="F5551" s="12" t="s">
        <v>19595</v>
      </c>
      <c r="G5551" s="12">
        <f>IF(ISNUMBER(MATCH(C5551, FACT_ORDERS!C:C, 0)), 1, 0)</f>
        <v>1</v>
      </c>
      <c r="H5551" s="12">
        <f>COUNTIF(B:B,FACT_SEARCHES[[#This Row],[WD_PRODUCTS]])</f>
        <v>107</v>
      </c>
    </row>
    <row r="5552" spans="1:8" x14ac:dyDescent="0.3">
      <c r="A5552" s="12">
        <v>12550</v>
      </c>
      <c r="B5552" s="12">
        <v>219</v>
      </c>
      <c r="C5552" s="8">
        <v>10778</v>
      </c>
      <c r="D5552" s="12" t="s">
        <v>7219</v>
      </c>
      <c r="E5552" s="13">
        <v>44884</v>
      </c>
      <c r="F5552" s="12" t="s">
        <v>19596</v>
      </c>
      <c r="G5552" s="12">
        <f>IF(ISNUMBER(MATCH(C5552, FACT_ORDERS!C:C, 0)), 1, 0)</f>
        <v>1</v>
      </c>
      <c r="H5552" s="12">
        <f>COUNTIF(B:B,FACT_SEARCHES[[#This Row],[WD_PRODUCTS]])</f>
        <v>83</v>
      </c>
    </row>
    <row r="5553" spans="1:8" x14ac:dyDescent="0.3">
      <c r="A5553" s="12">
        <v>12551</v>
      </c>
      <c r="B5553" s="12">
        <v>238</v>
      </c>
      <c r="C5553" s="8">
        <v>10778</v>
      </c>
      <c r="D5553" s="12" t="s">
        <v>7220</v>
      </c>
      <c r="E5553" s="13">
        <v>44884</v>
      </c>
      <c r="F5553" s="12" t="s">
        <v>16891</v>
      </c>
      <c r="G5553" s="12">
        <f>IF(ISNUMBER(MATCH(C5553, FACT_ORDERS!C:C, 0)), 1, 0)</f>
        <v>1</v>
      </c>
      <c r="H5553" s="12">
        <f>COUNTIF(B:B,FACT_SEARCHES[[#This Row],[WD_PRODUCTS]])</f>
        <v>57</v>
      </c>
    </row>
    <row r="5554" spans="1:8" x14ac:dyDescent="0.3">
      <c r="A5554" s="12">
        <v>12552</v>
      </c>
      <c r="B5554" s="12">
        <v>237</v>
      </c>
      <c r="C5554" s="8">
        <v>10876</v>
      </c>
      <c r="D5554" s="12" t="s">
        <v>7221</v>
      </c>
      <c r="E5554" s="13">
        <v>45496</v>
      </c>
      <c r="F5554" s="12" t="s">
        <v>19597</v>
      </c>
      <c r="G5554" s="12">
        <f>IF(ISNUMBER(MATCH(C5554, FACT_ORDERS!C:C, 0)), 1, 0)</f>
        <v>1</v>
      </c>
      <c r="H5554" s="12">
        <f>COUNTIF(B:B,FACT_SEARCHES[[#This Row],[WD_PRODUCTS]])</f>
        <v>99</v>
      </c>
    </row>
    <row r="5555" spans="1:8" x14ac:dyDescent="0.3">
      <c r="A5555" s="12">
        <v>12553</v>
      </c>
      <c r="B5555" s="12">
        <v>294</v>
      </c>
      <c r="C5555" s="8">
        <v>10876</v>
      </c>
      <c r="D5555" s="12" t="s">
        <v>7222</v>
      </c>
      <c r="E5555" s="13">
        <v>45496</v>
      </c>
      <c r="F5555" s="12" t="s">
        <v>19598</v>
      </c>
      <c r="G5555" s="12">
        <f>IF(ISNUMBER(MATCH(C5555, FACT_ORDERS!C:C, 0)), 1, 0)</f>
        <v>1</v>
      </c>
      <c r="H5555" s="12">
        <f>COUNTIF(B:B,FACT_SEARCHES[[#This Row],[WD_PRODUCTS]])</f>
        <v>60</v>
      </c>
    </row>
    <row r="5556" spans="1:8" x14ac:dyDescent="0.3">
      <c r="A5556" s="12">
        <v>12554</v>
      </c>
      <c r="B5556" s="12">
        <v>295</v>
      </c>
      <c r="C5556" s="8">
        <v>10784</v>
      </c>
      <c r="D5556" s="12" t="s">
        <v>7223</v>
      </c>
      <c r="E5556" s="13">
        <v>44727</v>
      </c>
      <c r="F5556" s="12" t="s">
        <v>14780</v>
      </c>
      <c r="G5556" s="12">
        <f>IF(ISNUMBER(MATCH(C5556, FACT_ORDERS!C:C, 0)), 1, 0)</f>
        <v>0</v>
      </c>
      <c r="H5556" s="12">
        <f>COUNTIF(B:B,FACT_SEARCHES[[#This Row],[WD_PRODUCTS]])</f>
        <v>72</v>
      </c>
    </row>
    <row r="5557" spans="1:8" x14ac:dyDescent="0.3">
      <c r="A5557" s="12">
        <v>12555</v>
      </c>
      <c r="B5557" s="12">
        <v>227</v>
      </c>
      <c r="C5557" s="8">
        <v>10784</v>
      </c>
      <c r="D5557" s="12" t="s">
        <v>7224</v>
      </c>
      <c r="E5557" s="13">
        <v>44727</v>
      </c>
      <c r="F5557" s="12" t="s">
        <v>19599</v>
      </c>
      <c r="G5557" s="12">
        <f>IF(ISNUMBER(MATCH(C5557, FACT_ORDERS!C:C, 0)), 1, 0)</f>
        <v>0</v>
      </c>
      <c r="H5557" s="12">
        <f>COUNTIF(B:B,FACT_SEARCHES[[#This Row],[WD_PRODUCTS]])</f>
        <v>93</v>
      </c>
    </row>
    <row r="5558" spans="1:8" x14ac:dyDescent="0.3">
      <c r="A5558" s="12">
        <v>12556</v>
      </c>
      <c r="B5558" s="12">
        <v>260</v>
      </c>
      <c r="C5558" s="8">
        <v>10784</v>
      </c>
      <c r="D5558" s="12" t="s">
        <v>7225</v>
      </c>
      <c r="E5558" s="13">
        <v>44727</v>
      </c>
      <c r="F5558" s="12" t="s">
        <v>239</v>
      </c>
      <c r="G5558" s="12">
        <f>IF(ISNUMBER(MATCH(C5558, FACT_ORDERS!C:C, 0)), 1, 0)</f>
        <v>0</v>
      </c>
      <c r="H5558" s="12">
        <f>COUNTIF(B:B,FACT_SEARCHES[[#This Row],[WD_PRODUCTS]])</f>
        <v>86</v>
      </c>
    </row>
    <row r="5559" spans="1:8" x14ac:dyDescent="0.3">
      <c r="A5559" s="12">
        <v>12557</v>
      </c>
      <c r="B5559" s="12">
        <v>230</v>
      </c>
      <c r="C5559" s="8">
        <v>10784</v>
      </c>
      <c r="D5559" s="12" t="s">
        <v>7226</v>
      </c>
      <c r="E5559" s="13">
        <v>44727</v>
      </c>
      <c r="F5559" s="12" t="s">
        <v>19600</v>
      </c>
      <c r="G5559" s="12">
        <f>IF(ISNUMBER(MATCH(C5559, FACT_ORDERS!C:C, 0)), 1, 0)</f>
        <v>0</v>
      </c>
      <c r="H5559" s="12">
        <f>COUNTIF(B:B,FACT_SEARCHES[[#This Row],[WD_PRODUCTS]])</f>
        <v>74</v>
      </c>
    </row>
    <row r="5560" spans="1:8" x14ac:dyDescent="0.3">
      <c r="A5560" s="12">
        <v>12558</v>
      </c>
      <c r="B5560" s="12">
        <v>253</v>
      </c>
      <c r="C5560" s="8">
        <v>10263</v>
      </c>
      <c r="D5560" s="12" t="s">
        <v>7227</v>
      </c>
      <c r="E5560" s="13">
        <v>45430</v>
      </c>
      <c r="F5560" s="12" t="s">
        <v>19601</v>
      </c>
      <c r="G5560" s="12">
        <f>IF(ISNUMBER(MATCH(C5560, FACT_ORDERS!C:C, 0)), 1, 0)</f>
        <v>1</v>
      </c>
      <c r="H5560" s="12">
        <f>COUNTIF(B:B,FACT_SEARCHES[[#This Row],[WD_PRODUCTS]])</f>
        <v>78</v>
      </c>
    </row>
    <row r="5561" spans="1:8" x14ac:dyDescent="0.3">
      <c r="A5561" s="12">
        <v>12559</v>
      </c>
      <c r="B5561" s="12">
        <v>216</v>
      </c>
      <c r="C5561" s="8">
        <v>10263</v>
      </c>
      <c r="D5561" s="12" t="s">
        <v>7228</v>
      </c>
      <c r="E5561" s="13">
        <v>45430</v>
      </c>
      <c r="F5561" s="12" t="s">
        <v>19602</v>
      </c>
      <c r="G5561" s="12">
        <f>IF(ISNUMBER(MATCH(C5561, FACT_ORDERS!C:C, 0)), 1, 0)</f>
        <v>1</v>
      </c>
      <c r="H5561" s="12">
        <f>COUNTIF(B:B,FACT_SEARCHES[[#This Row],[WD_PRODUCTS]])</f>
        <v>107</v>
      </c>
    </row>
    <row r="5562" spans="1:8" x14ac:dyDescent="0.3">
      <c r="A5562" s="12">
        <v>12560</v>
      </c>
      <c r="B5562" s="12">
        <v>293</v>
      </c>
      <c r="C5562" s="8">
        <v>10038</v>
      </c>
      <c r="D5562" s="12" t="s">
        <v>7229</v>
      </c>
      <c r="E5562" s="13">
        <v>45135</v>
      </c>
      <c r="F5562" s="12" t="s">
        <v>19603</v>
      </c>
      <c r="G5562" s="12">
        <f>IF(ISNUMBER(MATCH(C5562, FACT_ORDERS!C:C, 0)), 1, 0)</f>
        <v>1</v>
      </c>
      <c r="H5562" s="12">
        <f>COUNTIF(B:B,FACT_SEARCHES[[#This Row],[WD_PRODUCTS]])</f>
        <v>70</v>
      </c>
    </row>
    <row r="5563" spans="1:8" x14ac:dyDescent="0.3">
      <c r="A5563" s="12">
        <v>12561</v>
      </c>
      <c r="B5563" s="12">
        <v>295</v>
      </c>
      <c r="C5563" s="8">
        <v>10191</v>
      </c>
      <c r="D5563" s="12" t="s">
        <v>7230</v>
      </c>
      <c r="E5563" s="13">
        <v>44668</v>
      </c>
      <c r="F5563" s="12" t="s">
        <v>19604</v>
      </c>
      <c r="G5563" s="12">
        <f>IF(ISNUMBER(MATCH(C5563, FACT_ORDERS!C:C, 0)), 1, 0)</f>
        <v>0</v>
      </c>
      <c r="H5563" s="12">
        <f>COUNTIF(B:B,FACT_SEARCHES[[#This Row],[WD_PRODUCTS]])</f>
        <v>72</v>
      </c>
    </row>
    <row r="5564" spans="1:8" x14ac:dyDescent="0.3">
      <c r="A5564" s="12">
        <v>12562</v>
      </c>
      <c r="B5564" s="12">
        <v>284</v>
      </c>
      <c r="C5564" s="8">
        <v>10191</v>
      </c>
      <c r="D5564" s="12" t="s">
        <v>7231</v>
      </c>
      <c r="E5564" s="13">
        <v>44668</v>
      </c>
      <c r="F5564" s="12" t="s">
        <v>4658</v>
      </c>
      <c r="G5564" s="12">
        <f>IF(ISNUMBER(MATCH(C5564, FACT_ORDERS!C:C, 0)), 1, 0)</f>
        <v>0</v>
      </c>
      <c r="H5564" s="12">
        <f>COUNTIF(B:B,FACT_SEARCHES[[#This Row],[WD_PRODUCTS]])</f>
        <v>97</v>
      </c>
    </row>
    <row r="5565" spans="1:8" x14ac:dyDescent="0.3">
      <c r="A5565" s="12">
        <v>12563</v>
      </c>
      <c r="B5565" s="12">
        <v>292</v>
      </c>
      <c r="C5565" s="8">
        <v>10835</v>
      </c>
      <c r="D5565" s="12" t="s">
        <v>7232</v>
      </c>
      <c r="E5565" s="13">
        <v>44843</v>
      </c>
      <c r="F5565" s="12" t="s">
        <v>19605</v>
      </c>
      <c r="G5565" s="12">
        <f>IF(ISNUMBER(MATCH(C5565, FACT_ORDERS!C:C, 0)), 1, 0)</f>
        <v>0</v>
      </c>
      <c r="H5565" s="12">
        <f>COUNTIF(B:B,FACT_SEARCHES[[#This Row],[WD_PRODUCTS]])</f>
        <v>95</v>
      </c>
    </row>
    <row r="5566" spans="1:8" x14ac:dyDescent="0.3">
      <c r="A5566" s="12">
        <v>12564</v>
      </c>
      <c r="B5566" s="12">
        <v>289</v>
      </c>
      <c r="C5566" s="8">
        <v>10794</v>
      </c>
      <c r="D5566" s="12" t="s">
        <v>7233</v>
      </c>
      <c r="E5566" s="13">
        <v>45356</v>
      </c>
      <c r="F5566" s="12" t="s">
        <v>13476</v>
      </c>
      <c r="G5566" s="12">
        <f>IF(ISNUMBER(MATCH(C5566, FACT_ORDERS!C:C, 0)), 1, 0)</f>
        <v>1</v>
      </c>
      <c r="H5566" s="12">
        <f>COUNTIF(B:B,FACT_SEARCHES[[#This Row],[WD_PRODUCTS]])</f>
        <v>56</v>
      </c>
    </row>
    <row r="5567" spans="1:8" x14ac:dyDescent="0.3">
      <c r="A5567" s="12">
        <v>12565</v>
      </c>
      <c r="B5567" s="12">
        <v>242</v>
      </c>
      <c r="C5567" s="8">
        <v>10794</v>
      </c>
      <c r="D5567" s="12" t="s">
        <v>7234</v>
      </c>
      <c r="E5567" s="13">
        <v>45356</v>
      </c>
      <c r="F5567" s="12" t="s">
        <v>15903</v>
      </c>
      <c r="G5567" s="12">
        <f>IF(ISNUMBER(MATCH(C5567, FACT_ORDERS!C:C, 0)), 1, 0)</f>
        <v>1</v>
      </c>
      <c r="H5567" s="12">
        <f>COUNTIF(B:B,FACT_SEARCHES[[#This Row],[WD_PRODUCTS]])</f>
        <v>76</v>
      </c>
    </row>
    <row r="5568" spans="1:8" x14ac:dyDescent="0.3">
      <c r="A5568" s="12">
        <v>12566</v>
      </c>
      <c r="B5568" s="12">
        <v>201</v>
      </c>
      <c r="C5568" s="8">
        <v>10961</v>
      </c>
      <c r="D5568" s="12" t="s">
        <v>7235</v>
      </c>
      <c r="E5568" s="13">
        <v>45454</v>
      </c>
      <c r="F5568" s="12" t="s">
        <v>19606</v>
      </c>
      <c r="G5568" s="12">
        <f>IF(ISNUMBER(MATCH(C5568, FACT_ORDERS!C:C, 0)), 1, 0)</f>
        <v>1</v>
      </c>
      <c r="H5568" s="12">
        <f>COUNTIF(B:B,FACT_SEARCHES[[#This Row],[WD_PRODUCTS]])</f>
        <v>65</v>
      </c>
    </row>
    <row r="5569" spans="1:8" x14ac:dyDescent="0.3">
      <c r="A5569" s="12">
        <v>12567</v>
      </c>
      <c r="B5569" s="12">
        <v>275</v>
      </c>
      <c r="C5569" s="8">
        <v>10961</v>
      </c>
      <c r="D5569" s="12" t="s">
        <v>7236</v>
      </c>
      <c r="E5569" s="13">
        <v>45454</v>
      </c>
      <c r="F5569" s="12" t="s">
        <v>13222</v>
      </c>
      <c r="G5569" s="12">
        <f>IF(ISNUMBER(MATCH(C5569, FACT_ORDERS!C:C, 0)), 1, 0)</f>
        <v>1</v>
      </c>
      <c r="H5569" s="12">
        <f>COUNTIF(B:B,FACT_SEARCHES[[#This Row],[WD_PRODUCTS]])</f>
        <v>70</v>
      </c>
    </row>
    <row r="5570" spans="1:8" x14ac:dyDescent="0.3">
      <c r="A5570" s="12">
        <v>12568</v>
      </c>
      <c r="B5570" s="12">
        <v>205</v>
      </c>
      <c r="C5570" s="8">
        <v>10270</v>
      </c>
      <c r="D5570" s="12" t="s">
        <v>7237</v>
      </c>
      <c r="E5570" s="13">
        <v>44490</v>
      </c>
      <c r="F5570" s="12" t="s">
        <v>19607</v>
      </c>
      <c r="G5570" s="12">
        <f>IF(ISNUMBER(MATCH(C5570, FACT_ORDERS!C:C, 0)), 1, 0)</f>
        <v>1</v>
      </c>
      <c r="H5570" s="12">
        <f>COUNTIF(B:B,FACT_SEARCHES[[#This Row],[WD_PRODUCTS]])</f>
        <v>40</v>
      </c>
    </row>
    <row r="5571" spans="1:8" x14ac:dyDescent="0.3">
      <c r="A5571" s="12">
        <v>12569</v>
      </c>
      <c r="B5571" s="12">
        <v>286</v>
      </c>
      <c r="C5571" s="8">
        <v>10270</v>
      </c>
      <c r="D5571" s="12" t="s">
        <v>7238</v>
      </c>
      <c r="E5571" s="13">
        <v>44490</v>
      </c>
      <c r="F5571" s="12" t="s">
        <v>19608</v>
      </c>
      <c r="G5571" s="12">
        <f>IF(ISNUMBER(MATCH(C5571, FACT_ORDERS!C:C, 0)), 1, 0)</f>
        <v>1</v>
      </c>
      <c r="H5571" s="12">
        <f>COUNTIF(B:B,FACT_SEARCHES[[#This Row],[WD_PRODUCTS]])</f>
        <v>71</v>
      </c>
    </row>
    <row r="5572" spans="1:8" x14ac:dyDescent="0.3">
      <c r="A5572" s="12">
        <v>12570</v>
      </c>
      <c r="B5572" s="12">
        <v>216</v>
      </c>
      <c r="C5572" s="8">
        <v>10270</v>
      </c>
      <c r="D5572" s="12" t="s">
        <v>7239</v>
      </c>
      <c r="E5572" s="13">
        <v>44490</v>
      </c>
      <c r="F5572" s="12" t="s">
        <v>19609</v>
      </c>
      <c r="G5572" s="12">
        <f>IF(ISNUMBER(MATCH(C5572, FACT_ORDERS!C:C, 0)), 1, 0)</f>
        <v>1</v>
      </c>
      <c r="H5572" s="12">
        <f>COUNTIF(B:B,FACT_SEARCHES[[#This Row],[WD_PRODUCTS]])</f>
        <v>107</v>
      </c>
    </row>
    <row r="5573" spans="1:8" x14ac:dyDescent="0.3">
      <c r="A5573" s="12">
        <v>12571</v>
      </c>
      <c r="B5573" s="12">
        <v>298</v>
      </c>
      <c r="C5573" s="8">
        <v>10903</v>
      </c>
      <c r="D5573" s="12" t="s">
        <v>7240</v>
      </c>
      <c r="E5573" s="13">
        <v>44915</v>
      </c>
      <c r="F5573" s="12" t="s">
        <v>19610</v>
      </c>
      <c r="G5573" s="12">
        <f>IF(ISNUMBER(MATCH(C5573, FACT_ORDERS!C:C, 0)), 1, 0)</f>
        <v>0</v>
      </c>
      <c r="H5573" s="12">
        <f>COUNTIF(B:B,FACT_SEARCHES[[#This Row],[WD_PRODUCTS]])</f>
        <v>79</v>
      </c>
    </row>
    <row r="5574" spans="1:8" x14ac:dyDescent="0.3">
      <c r="A5574" s="12">
        <v>12572</v>
      </c>
      <c r="B5574" s="12">
        <v>201</v>
      </c>
      <c r="C5574" s="8">
        <v>10203</v>
      </c>
      <c r="D5574" s="12" t="s">
        <v>7241</v>
      </c>
      <c r="E5574" s="13">
        <v>45395</v>
      </c>
      <c r="F5574" s="12" t="s">
        <v>19611</v>
      </c>
      <c r="G5574" s="12">
        <f>IF(ISNUMBER(MATCH(C5574, FACT_ORDERS!C:C, 0)), 1, 0)</f>
        <v>0</v>
      </c>
      <c r="H5574" s="12">
        <f>COUNTIF(B:B,FACT_SEARCHES[[#This Row],[WD_PRODUCTS]])</f>
        <v>65</v>
      </c>
    </row>
    <row r="5575" spans="1:8" x14ac:dyDescent="0.3">
      <c r="A5575" s="12">
        <v>12573</v>
      </c>
      <c r="B5575" s="12">
        <v>247</v>
      </c>
      <c r="C5575" s="8">
        <v>10124</v>
      </c>
      <c r="D5575" s="12" t="s">
        <v>7242</v>
      </c>
      <c r="E5575" s="13">
        <v>45366</v>
      </c>
      <c r="F5575" s="12" t="s">
        <v>19612</v>
      </c>
      <c r="G5575" s="12">
        <f>IF(ISNUMBER(MATCH(C5575, FACT_ORDERS!C:C, 0)), 1, 0)</f>
        <v>1</v>
      </c>
      <c r="H5575" s="12">
        <f>COUNTIF(B:B,FACT_SEARCHES[[#This Row],[WD_PRODUCTS]])</f>
        <v>72</v>
      </c>
    </row>
    <row r="5576" spans="1:8" x14ac:dyDescent="0.3">
      <c r="A5576" s="12">
        <v>12574</v>
      </c>
      <c r="B5576" s="12">
        <v>200</v>
      </c>
      <c r="C5576" s="8">
        <v>10124</v>
      </c>
      <c r="D5576" s="12" t="s">
        <v>7243</v>
      </c>
      <c r="E5576" s="13">
        <v>45366</v>
      </c>
      <c r="F5576" s="12" t="s">
        <v>19613</v>
      </c>
      <c r="G5576" s="12">
        <f>IF(ISNUMBER(MATCH(C5576, FACT_ORDERS!C:C, 0)), 1, 0)</f>
        <v>1</v>
      </c>
      <c r="H5576" s="12">
        <f>COUNTIF(B:B,FACT_SEARCHES[[#This Row],[WD_PRODUCTS]])</f>
        <v>81</v>
      </c>
    </row>
    <row r="5577" spans="1:8" x14ac:dyDescent="0.3">
      <c r="A5577" s="12">
        <v>12575</v>
      </c>
      <c r="B5577" s="12">
        <v>276</v>
      </c>
      <c r="C5577" s="8">
        <v>10765</v>
      </c>
      <c r="D5577" s="12" t="s">
        <v>7244</v>
      </c>
      <c r="E5577" s="13">
        <v>44073</v>
      </c>
      <c r="F5577" s="12" t="s">
        <v>19614</v>
      </c>
      <c r="G5577" s="12">
        <f>IF(ISNUMBER(MATCH(C5577, FACT_ORDERS!C:C, 0)), 1, 0)</f>
        <v>1</v>
      </c>
      <c r="H5577" s="12">
        <f>COUNTIF(B:B,FACT_SEARCHES[[#This Row],[WD_PRODUCTS]])</f>
        <v>65</v>
      </c>
    </row>
    <row r="5578" spans="1:8" x14ac:dyDescent="0.3">
      <c r="A5578" s="12">
        <v>12576</v>
      </c>
      <c r="B5578" s="12">
        <v>236</v>
      </c>
      <c r="C5578" s="8">
        <v>10765</v>
      </c>
      <c r="D5578" s="12" t="s">
        <v>7245</v>
      </c>
      <c r="E5578" s="13">
        <v>44073</v>
      </c>
      <c r="F5578" s="12" t="s">
        <v>19615</v>
      </c>
      <c r="G5578" s="12">
        <f>IF(ISNUMBER(MATCH(C5578, FACT_ORDERS!C:C, 0)), 1, 0)</f>
        <v>1</v>
      </c>
      <c r="H5578" s="12">
        <f>COUNTIF(B:B,FACT_SEARCHES[[#This Row],[WD_PRODUCTS]])</f>
        <v>80</v>
      </c>
    </row>
    <row r="5579" spans="1:8" x14ac:dyDescent="0.3">
      <c r="A5579" s="12">
        <v>12577</v>
      </c>
      <c r="B5579" s="12">
        <v>222</v>
      </c>
      <c r="C5579" s="8">
        <v>10765</v>
      </c>
      <c r="D5579" s="12" t="s">
        <v>7246</v>
      </c>
      <c r="E5579" s="13">
        <v>44073</v>
      </c>
      <c r="F5579" s="12" t="s">
        <v>19616</v>
      </c>
      <c r="G5579" s="12">
        <f>IF(ISNUMBER(MATCH(C5579, FACT_ORDERS!C:C, 0)), 1, 0)</f>
        <v>1</v>
      </c>
      <c r="H5579" s="12">
        <f>COUNTIF(B:B,FACT_SEARCHES[[#This Row],[WD_PRODUCTS]])</f>
        <v>73</v>
      </c>
    </row>
    <row r="5580" spans="1:8" x14ac:dyDescent="0.3">
      <c r="A5580" s="12">
        <v>12578</v>
      </c>
      <c r="B5580" s="12">
        <v>254</v>
      </c>
      <c r="C5580" s="8">
        <v>10765</v>
      </c>
      <c r="D5580" s="12" t="s">
        <v>7247</v>
      </c>
      <c r="E5580" s="13">
        <v>44073</v>
      </c>
      <c r="F5580" s="12" t="s">
        <v>19617</v>
      </c>
      <c r="G5580" s="12">
        <f>IF(ISNUMBER(MATCH(C5580, FACT_ORDERS!C:C, 0)), 1, 0)</f>
        <v>1</v>
      </c>
      <c r="H5580" s="12">
        <f>COUNTIF(B:B,FACT_SEARCHES[[#This Row],[WD_PRODUCTS]])</f>
        <v>77</v>
      </c>
    </row>
    <row r="5581" spans="1:8" x14ac:dyDescent="0.3">
      <c r="A5581" s="12">
        <v>12579</v>
      </c>
      <c r="B5581" s="12">
        <v>210</v>
      </c>
      <c r="C5581" s="8">
        <v>10236</v>
      </c>
      <c r="D5581" s="12" t="s">
        <v>7248</v>
      </c>
      <c r="E5581" s="13">
        <v>44841</v>
      </c>
      <c r="F5581" s="12" t="s">
        <v>11434</v>
      </c>
      <c r="G5581" s="12">
        <f>IF(ISNUMBER(MATCH(C5581, FACT_ORDERS!C:C, 0)), 1, 0)</f>
        <v>1</v>
      </c>
      <c r="H5581" s="12">
        <f>COUNTIF(B:B,FACT_SEARCHES[[#This Row],[WD_PRODUCTS]])</f>
        <v>77</v>
      </c>
    </row>
    <row r="5582" spans="1:8" x14ac:dyDescent="0.3">
      <c r="A5582" s="12">
        <v>12580</v>
      </c>
      <c r="B5582" s="12">
        <v>269</v>
      </c>
      <c r="C5582" s="8">
        <v>10236</v>
      </c>
      <c r="D5582" s="12" t="s">
        <v>7249</v>
      </c>
      <c r="E5582" s="13">
        <v>44841</v>
      </c>
      <c r="F5582" s="12" t="s">
        <v>19618</v>
      </c>
      <c r="G5582" s="12">
        <f>IF(ISNUMBER(MATCH(C5582, FACT_ORDERS!C:C, 0)), 1, 0)</f>
        <v>1</v>
      </c>
      <c r="H5582" s="12">
        <f>COUNTIF(B:B,FACT_SEARCHES[[#This Row],[WD_PRODUCTS]])</f>
        <v>50</v>
      </c>
    </row>
    <row r="5583" spans="1:8" x14ac:dyDescent="0.3">
      <c r="A5583" s="12">
        <v>12581</v>
      </c>
      <c r="B5583" s="12">
        <v>231</v>
      </c>
      <c r="C5583" s="8">
        <v>10797</v>
      </c>
      <c r="D5583" s="12" t="s">
        <v>7250</v>
      </c>
      <c r="E5583" s="13">
        <v>45152</v>
      </c>
      <c r="F5583" s="12" t="s">
        <v>19619</v>
      </c>
      <c r="G5583" s="12">
        <f>IF(ISNUMBER(MATCH(C5583, FACT_ORDERS!C:C, 0)), 1, 0)</f>
        <v>0</v>
      </c>
      <c r="H5583" s="12">
        <f>COUNTIF(B:B,FACT_SEARCHES[[#This Row],[WD_PRODUCTS]])</f>
        <v>58</v>
      </c>
    </row>
    <row r="5584" spans="1:8" x14ac:dyDescent="0.3">
      <c r="A5584" s="12">
        <v>12582</v>
      </c>
      <c r="B5584" s="12">
        <v>206</v>
      </c>
      <c r="C5584" s="8">
        <v>10797</v>
      </c>
      <c r="D5584" s="12" t="s">
        <v>7251</v>
      </c>
      <c r="E5584" s="13">
        <v>45152</v>
      </c>
      <c r="F5584" s="12" t="s">
        <v>19620</v>
      </c>
      <c r="G5584" s="12">
        <f>IF(ISNUMBER(MATCH(C5584, FACT_ORDERS!C:C, 0)), 1, 0)</f>
        <v>0</v>
      </c>
      <c r="H5584" s="12">
        <f>COUNTIF(B:B,FACT_SEARCHES[[#This Row],[WD_PRODUCTS]])</f>
        <v>54</v>
      </c>
    </row>
    <row r="5585" spans="1:8" x14ac:dyDescent="0.3">
      <c r="A5585" s="12">
        <v>12583</v>
      </c>
      <c r="B5585" s="12">
        <v>257</v>
      </c>
      <c r="C5585" s="8">
        <v>10797</v>
      </c>
      <c r="D5585" s="12" t="s">
        <v>7252</v>
      </c>
      <c r="E5585" s="13">
        <v>45152</v>
      </c>
      <c r="F5585" s="12" t="s">
        <v>3529</v>
      </c>
      <c r="G5585" s="12">
        <f>IF(ISNUMBER(MATCH(C5585, FACT_ORDERS!C:C, 0)), 1, 0)</f>
        <v>0</v>
      </c>
      <c r="H5585" s="12">
        <f>COUNTIF(B:B,FACT_SEARCHES[[#This Row],[WD_PRODUCTS]])</f>
        <v>75</v>
      </c>
    </row>
    <row r="5586" spans="1:8" x14ac:dyDescent="0.3">
      <c r="A5586" s="12">
        <v>12584</v>
      </c>
      <c r="B5586" s="12">
        <v>265</v>
      </c>
      <c r="C5586" s="8">
        <v>10797</v>
      </c>
      <c r="D5586" s="12" t="s">
        <v>7253</v>
      </c>
      <c r="E5586" s="13">
        <v>45152</v>
      </c>
      <c r="F5586" s="12" t="s">
        <v>19621</v>
      </c>
      <c r="G5586" s="12">
        <f>IF(ISNUMBER(MATCH(C5586, FACT_ORDERS!C:C, 0)), 1, 0)</f>
        <v>0</v>
      </c>
      <c r="H5586" s="12">
        <f>COUNTIF(B:B,FACT_SEARCHES[[#This Row],[WD_PRODUCTS]])</f>
        <v>89</v>
      </c>
    </row>
    <row r="5587" spans="1:8" x14ac:dyDescent="0.3">
      <c r="A5587" s="12">
        <v>12585</v>
      </c>
      <c r="B5587" s="12">
        <v>201</v>
      </c>
      <c r="C5587" s="8">
        <v>10797</v>
      </c>
      <c r="D5587" s="12" t="s">
        <v>7254</v>
      </c>
      <c r="E5587" s="13">
        <v>45152</v>
      </c>
      <c r="F5587" s="12" t="s">
        <v>19622</v>
      </c>
      <c r="G5587" s="12">
        <f>IF(ISNUMBER(MATCH(C5587, FACT_ORDERS!C:C, 0)), 1, 0)</f>
        <v>0</v>
      </c>
      <c r="H5587" s="12">
        <f>COUNTIF(B:B,FACT_SEARCHES[[#This Row],[WD_PRODUCTS]])</f>
        <v>65</v>
      </c>
    </row>
    <row r="5588" spans="1:8" x14ac:dyDescent="0.3">
      <c r="A5588" s="12">
        <v>12586</v>
      </c>
      <c r="B5588" s="12">
        <v>226</v>
      </c>
      <c r="C5588" s="8">
        <v>10043</v>
      </c>
      <c r="D5588" s="12" t="s">
        <v>7255</v>
      </c>
      <c r="E5588" s="13">
        <v>45259</v>
      </c>
      <c r="F5588" s="12" t="s">
        <v>19623</v>
      </c>
      <c r="G5588" s="12">
        <f>IF(ISNUMBER(MATCH(C5588, FACT_ORDERS!C:C, 0)), 1, 0)</f>
        <v>1</v>
      </c>
      <c r="H5588" s="12">
        <f>COUNTIF(B:B,FACT_SEARCHES[[#This Row],[WD_PRODUCTS]])</f>
        <v>56</v>
      </c>
    </row>
    <row r="5589" spans="1:8" x14ac:dyDescent="0.3">
      <c r="A5589" s="12">
        <v>12587</v>
      </c>
      <c r="B5589" s="12">
        <v>208</v>
      </c>
      <c r="C5589" s="8">
        <v>10043</v>
      </c>
      <c r="D5589" s="12" t="s">
        <v>7256</v>
      </c>
      <c r="E5589" s="13">
        <v>45259</v>
      </c>
      <c r="F5589" s="12" t="s">
        <v>19624</v>
      </c>
      <c r="G5589" s="12">
        <f>IF(ISNUMBER(MATCH(C5589, FACT_ORDERS!C:C, 0)), 1, 0)</f>
        <v>1</v>
      </c>
      <c r="H5589" s="12">
        <f>COUNTIF(B:B,FACT_SEARCHES[[#This Row],[WD_PRODUCTS]])</f>
        <v>91</v>
      </c>
    </row>
    <row r="5590" spans="1:8" x14ac:dyDescent="0.3">
      <c r="A5590" s="12">
        <v>12588</v>
      </c>
      <c r="B5590" s="12">
        <v>260</v>
      </c>
      <c r="C5590" s="8">
        <v>10115</v>
      </c>
      <c r="D5590" s="12" t="s">
        <v>7257</v>
      </c>
      <c r="E5590" s="13">
        <v>45516</v>
      </c>
      <c r="F5590" s="12" t="s">
        <v>17579</v>
      </c>
      <c r="G5590" s="12">
        <f>IF(ISNUMBER(MATCH(C5590, FACT_ORDERS!C:C, 0)), 1, 0)</f>
        <v>0</v>
      </c>
      <c r="H5590" s="12">
        <f>COUNTIF(B:B,FACT_SEARCHES[[#This Row],[WD_PRODUCTS]])</f>
        <v>86</v>
      </c>
    </row>
    <row r="5591" spans="1:8" x14ac:dyDescent="0.3">
      <c r="A5591" s="12">
        <v>12589</v>
      </c>
      <c r="B5591" s="12">
        <v>262</v>
      </c>
      <c r="C5591" s="8">
        <v>10115</v>
      </c>
      <c r="D5591" s="12" t="s">
        <v>7258</v>
      </c>
      <c r="E5591" s="13">
        <v>45516</v>
      </c>
      <c r="F5591" s="12" t="s">
        <v>19625</v>
      </c>
      <c r="G5591" s="12">
        <f>IF(ISNUMBER(MATCH(C5591, FACT_ORDERS!C:C, 0)), 1, 0)</f>
        <v>0</v>
      </c>
      <c r="H5591" s="12">
        <f>COUNTIF(B:B,FACT_SEARCHES[[#This Row],[WD_PRODUCTS]])</f>
        <v>70</v>
      </c>
    </row>
    <row r="5592" spans="1:8" x14ac:dyDescent="0.3">
      <c r="A5592" s="12">
        <v>12590</v>
      </c>
      <c r="B5592" s="12">
        <v>279</v>
      </c>
      <c r="C5592" s="8">
        <v>10115</v>
      </c>
      <c r="D5592" s="12" t="s">
        <v>7259</v>
      </c>
      <c r="E5592" s="13">
        <v>45516</v>
      </c>
      <c r="F5592" s="12" t="s">
        <v>19626</v>
      </c>
      <c r="G5592" s="12">
        <f>IF(ISNUMBER(MATCH(C5592, FACT_ORDERS!C:C, 0)), 1, 0)</f>
        <v>0</v>
      </c>
      <c r="H5592" s="12">
        <f>COUNTIF(B:B,FACT_SEARCHES[[#This Row],[WD_PRODUCTS]])</f>
        <v>44</v>
      </c>
    </row>
    <row r="5593" spans="1:8" x14ac:dyDescent="0.3">
      <c r="A5593" s="12">
        <v>12591</v>
      </c>
      <c r="B5593" s="12">
        <v>242</v>
      </c>
      <c r="C5593" s="8">
        <v>10522</v>
      </c>
      <c r="D5593" s="12" t="s">
        <v>7260</v>
      </c>
      <c r="E5593" s="13">
        <v>45444</v>
      </c>
      <c r="F5593" s="12" t="s">
        <v>19627</v>
      </c>
      <c r="G5593" s="12">
        <f>IF(ISNUMBER(MATCH(C5593, FACT_ORDERS!C:C, 0)), 1, 0)</f>
        <v>1</v>
      </c>
      <c r="H5593" s="12">
        <f>COUNTIF(B:B,FACT_SEARCHES[[#This Row],[WD_PRODUCTS]])</f>
        <v>76</v>
      </c>
    </row>
    <row r="5594" spans="1:8" x14ac:dyDescent="0.3">
      <c r="A5594" s="12">
        <v>12592</v>
      </c>
      <c r="B5594" s="12">
        <v>294</v>
      </c>
      <c r="C5594" s="8">
        <v>10522</v>
      </c>
      <c r="D5594" s="12" t="s">
        <v>7261</v>
      </c>
      <c r="E5594" s="13">
        <v>45444</v>
      </c>
      <c r="F5594" s="12" t="s">
        <v>19105</v>
      </c>
      <c r="G5594" s="12">
        <f>IF(ISNUMBER(MATCH(C5594, FACT_ORDERS!C:C, 0)), 1, 0)</f>
        <v>1</v>
      </c>
      <c r="H5594" s="12">
        <f>COUNTIF(B:B,FACT_SEARCHES[[#This Row],[WD_PRODUCTS]])</f>
        <v>60</v>
      </c>
    </row>
    <row r="5595" spans="1:8" x14ac:dyDescent="0.3">
      <c r="A5595" s="12">
        <v>12593</v>
      </c>
      <c r="B5595" s="12">
        <v>247</v>
      </c>
      <c r="C5595" s="8">
        <v>10294</v>
      </c>
      <c r="D5595" s="12" t="s">
        <v>7262</v>
      </c>
      <c r="E5595" s="13">
        <v>45222</v>
      </c>
      <c r="F5595" s="12" t="s">
        <v>19628</v>
      </c>
      <c r="G5595" s="12">
        <f>IF(ISNUMBER(MATCH(C5595, FACT_ORDERS!C:C, 0)), 1, 0)</f>
        <v>1</v>
      </c>
      <c r="H5595" s="12">
        <f>COUNTIF(B:B,FACT_SEARCHES[[#This Row],[WD_PRODUCTS]])</f>
        <v>72</v>
      </c>
    </row>
    <row r="5596" spans="1:8" x14ac:dyDescent="0.3">
      <c r="A5596" s="12">
        <v>12594</v>
      </c>
      <c r="B5596" s="12">
        <v>219</v>
      </c>
      <c r="C5596" s="8">
        <v>10061</v>
      </c>
      <c r="D5596" s="12" t="s">
        <v>7263</v>
      </c>
      <c r="E5596" s="13">
        <v>45331</v>
      </c>
      <c r="F5596" s="12" t="s">
        <v>19629</v>
      </c>
      <c r="G5596" s="12">
        <f>IF(ISNUMBER(MATCH(C5596, FACT_ORDERS!C:C, 0)), 1, 0)</f>
        <v>0</v>
      </c>
      <c r="H5596" s="12">
        <f>COUNTIF(B:B,FACT_SEARCHES[[#This Row],[WD_PRODUCTS]])</f>
        <v>83</v>
      </c>
    </row>
    <row r="5597" spans="1:8" x14ac:dyDescent="0.3">
      <c r="A5597" s="12">
        <v>12595</v>
      </c>
      <c r="B5597" s="12">
        <v>267</v>
      </c>
      <c r="C5597" s="8">
        <v>10231</v>
      </c>
      <c r="D5597" s="12" t="s">
        <v>7264</v>
      </c>
      <c r="E5597" s="13">
        <v>44516</v>
      </c>
      <c r="F5597" s="12" t="s">
        <v>19630</v>
      </c>
      <c r="G5597" s="12">
        <f>IF(ISNUMBER(MATCH(C5597, FACT_ORDERS!C:C, 0)), 1, 0)</f>
        <v>0</v>
      </c>
      <c r="H5597" s="12">
        <f>COUNTIF(B:B,FACT_SEARCHES[[#This Row],[WD_PRODUCTS]])</f>
        <v>82</v>
      </c>
    </row>
    <row r="5598" spans="1:8" x14ac:dyDescent="0.3">
      <c r="A5598" s="12">
        <v>12596</v>
      </c>
      <c r="B5598" s="12">
        <v>221</v>
      </c>
      <c r="C5598" s="8">
        <v>10945</v>
      </c>
      <c r="D5598" s="12" t="s">
        <v>7265</v>
      </c>
      <c r="E5598" s="13">
        <v>44018</v>
      </c>
      <c r="F5598" s="12" t="s">
        <v>19631</v>
      </c>
      <c r="G5598" s="12">
        <f>IF(ISNUMBER(MATCH(C5598, FACT_ORDERS!C:C, 0)), 1, 0)</f>
        <v>0</v>
      </c>
      <c r="H5598" s="12">
        <f>COUNTIF(B:B,FACT_SEARCHES[[#This Row],[WD_PRODUCTS]])</f>
        <v>31</v>
      </c>
    </row>
    <row r="5599" spans="1:8" x14ac:dyDescent="0.3">
      <c r="A5599" s="12">
        <v>12597</v>
      </c>
      <c r="B5599" s="12">
        <v>286</v>
      </c>
      <c r="C5599" s="8">
        <v>10945</v>
      </c>
      <c r="D5599" s="12" t="s">
        <v>7266</v>
      </c>
      <c r="E5599" s="13">
        <v>44018</v>
      </c>
      <c r="F5599" s="12" t="s">
        <v>4377</v>
      </c>
      <c r="G5599" s="12">
        <f>IF(ISNUMBER(MATCH(C5599, FACT_ORDERS!C:C, 0)), 1, 0)</f>
        <v>0</v>
      </c>
      <c r="H5599" s="12">
        <f>COUNTIF(B:B,FACT_SEARCHES[[#This Row],[WD_PRODUCTS]])</f>
        <v>71</v>
      </c>
    </row>
    <row r="5600" spans="1:8" x14ac:dyDescent="0.3">
      <c r="A5600" s="12">
        <v>12598</v>
      </c>
      <c r="B5600" s="12">
        <v>282</v>
      </c>
      <c r="C5600" s="8">
        <v>10945</v>
      </c>
      <c r="D5600" s="12" t="s">
        <v>7267</v>
      </c>
      <c r="E5600" s="13">
        <v>44018</v>
      </c>
      <c r="F5600" s="12" t="s">
        <v>19632</v>
      </c>
      <c r="G5600" s="12">
        <f>IF(ISNUMBER(MATCH(C5600, FACT_ORDERS!C:C, 0)), 1, 0)</f>
        <v>0</v>
      </c>
      <c r="H5600" s="12">
        <f>COUNTIF(B:B,FACT_SEARCHES[[#This Row],[WD_PRODUCTS]])</f>
        <v>43</v>
      </c>
    </row>
    <row r="5601" spans="1:8" x14ac:dyDescent="0.3">
      <c r="A5601" s="12">
        <v>12599</v>
      </c>
      <c r="B5601" s="12">
        <v>220</v>
      </c>
      <c r="C5601" s="8">
        <v>10945</v>
      </c>
      <c r="D5601" s="12" t="s">
        <v>7268</v>
      </c>
      <c r="E5601" s="13">
        <v>44018</v>
      </c>
      <c r="F5601" s="12" t="s">
        <v>19633</v>
      </c>
      <c r="G5601" s="12">
        <f>IF(ISNUMBER(MATCH(C5601, FACT_ORDERS!C:C, 0)), 1, 0)</f>
        <v>0</v>
      </c>
      <c r="H5601" s="12">
        <f>COUNTIF(B:B,FACT_SEARCHES[[#This Row],[WD_PRODUCTS]])</f>
        <v>60</v>
      </c>
    </row>
    <row r="5602" spans="1:8" x14ac:dyDescent="0.3">
      <c r="A5602" s="12">
        <v>12600</v>
      </c>
      <c r="B5602" s="12">
        <v>248</v>
      </c>
      <c r="C5602" s="8">
        <v>10663</v>
      </c>
      <c r="D5602" s="12" t="s">
        <v>7269</v>
      </c>
      <c r="E5602" s="13">
        <v>45272</v>
      </c>
      <c r="F5602" s="12" t="s">
        <v>15531</v>
      </c>
      <c r="G5602" s="12">
        <f>IF(ISNUMBER(MATCH(C5602, FACT_ORDERS!C:C, 0)), 1, 0)</f>
        <v>0</v>
      </c>
      <c r="H5602" s="12">
        <f>COUNTIF(B:B,FACT_SEARCHES[[#This Row],[WD_PRODUCTS]])</f>
        <v>101</v>
      </c>
    </row>
    <row r="5603" spans="1:8" x14ac:dyDescent="0.3">
      <c r="A5603" s="12">
        <v>12601</v>
      </c>
      <c r="B5603" s="12">
        <v>255</v>
      </c>
      <c r="C5603" s="8">
        <v>10663</v>
      </c>
      <c r="D5603" s="12" t="s">
        <v>7270</v>
      </c>
      <c r="E5603" s="13">
        <v>45272</v>
      </c>
      <c r="F5603" s="12" t="s">
        <v>18760</v>
      </c>
      <c r="G5603" s="12">
        <f>IF(ISNUMBER(MATCH(C5603, FACT_ORDERS!C:C, 0)), 1, 0)</f>
        <v>0</v>
      </c>
      <c r="H5603" s="12">
        <f>COUNTIF(B:B,FACT_SEARCHES[[#This Row],[WD_PRODUCTS]])</f>
        <v>74</v>
      </c>
    </row>
    <row r="5604" spans="1:8" x14ac:dyDescent="0.3">
      <c r="A5604" s="12">
        <v>12602</v>
      </c>
      <c r="B5604" s="12">
        <v>250</v>
      </c>
      <c r="C5604" s="8">
        <v>10663</v>
      </c>
      <c r="D5604" s="12" t="s">
        <v>7271</v>
      </c>
      <c r="E5604" s="13">
        <v>45272</v>
      </c>
      <c r="F5604" s="12" t="s">
        <v>19634</v>
      </c>
      <c r="G5604" s="12">
        <f>IF(ISNUMBER(MATCH(C5604, FACT_ORDERS!C:C, 0)), 1, 0)</f>
        <v>0</v>
      </c>
      <c r="H5604" s="12">
        <f>COUNTIF(B:B,FACT_SEARCHES[[#This Row],[WD_PRODUCTS]])</f>
        <v>65</v>
      </c>
    </row>
    <row r="5605" spans="1:8" x14ac:dyDescent="0.3">
      <c r="A5605" s="12">
        <v>12603</v>
      </c>
      <c r="B5605" s="12">
        <v>205</v>
      </c>
      <c r="C5605" s="8">
        <v>10593</v>
      </c>
      <c r="D5605" s="12" t="s">
        <v>7272</v>
      </c>
      <c r="E5605" s="13">
        <v>45412</v>
      </c>
      <c r="F5605" s="12" t="s">
        <v>19635</v>
      </c>
      <c r="G5605" s="12">
        <f>IF(ISNUMBER(MATCH(C5605, FACT_ORDERS!C:C, 0)), 1, 0)</f>
        <v>1</v>
      </c>
      <c r="H5605" s="12">
        <f>COUNTIF(B:B,FACT_SEARCHES[[#This Row],[WD_PRODUCTS]])</f>
        <v>40</v>
      </c>
    </row>
    <row r="5606" spans="1:8" x14ac:dyDescent="0.3">
      <c r="A5606" s="12">
        <v>12604</v>
      </c>
      <c r="B5606" s="12">
        <v>270</v>
      </c>
      <c r="C5606" s="8">
        <v>10593</v>
      </c>
      <c r="D5606" s="12" t="s">
        <v>7273</v>
      </c>
      <c r="E5606" s="13">
        <v>45412</v>
      </c>
      <c r="F5606" s="12" t="s">
        <v>19636</v>
      </c>
      <c r="G5606" s="12">
        <f>IF(ISNUMBER(MATCH(C5606, FACT_ORDERS!C:C, 0)), 1, 0)</f>
        <v>1</v>
      </c>
      <c r="H5606" s="12">
        <f>COUNTIF(B:B,FACT_SEARCHES[[#This Row],[WD_PRODUCTS]])</f>
        <v>54</v>
      </c>
    </row>
    <row r="5607" spans="1:8" x14ac:dyDescent="0.3">
      <c r="A5607" s="12">
        <v>12605</v>
      </c>
      <c r="B5607" s="12">
        <v>200</v>
      </c>
      <c r="C5607" s="8">
        <v>10349</v>
      </c>
      <c r="D5607" s="12" t="s">
        <v>7274</v>
      </c>
      <c r="E5607" s="13">
        <v>44768</v>
      </c>
      <c r="F5607" s="12" t="s">
        <v>19637</v>
      </c>
      <c r="G5607" s="12">
        <f>IF(ISNUMBER(MATCH(C5607, FACT_ORDERS!C:C, 0)), 1, 0)</f>
        <v>0</v>
      </c>
      <c r="H5607" s="12">
        <f>COUNTIF(B:B,FACT_SEARCHES[[#This Row],[WD_PRODUCTS]])</f>
        <v>81</v>
      </c>
    </row>
    <row r="5608" spans="1:8" x14ac:dyDescent="0.3">
      <c r="A5608" s="12">
        <v>12606</v>
      </c>
      <c r="B5608" s="12">
        <v>257</v>
      </c>
      <c r="C5608" s="8">
        <v>10559</v>
      </c>
      <c r="D5608" s="12" t="s">
        <v>7275</v>
      </c>
      <c r="E5608" s="13">
        <v>44899</v>
      </c>
      <c r="F5608" s="12" t="s">
        <v>19638</v>
      </c>
      <c r="G5608" s="12">
        <f>IF(ISNUMBER(MATCH(C5608, FACT_ORDERS!C:C, 0)), 1, 0)</f>
        <v>1</v>
      </c>
      <c r="H5608" s="12">
        <f>COUNTIF(B:B,FACT_SEARCHES[[#This Row],[WD_PRODUCTS]])</f>
        <v>75</v>
      </c>
    </row>
    <row r="5609" spans="1:8" x14ac:dyDescent="0.3">
      <c r="A5609" s="12">
        <v>12607</v>
      </c>
      <c r="B5609" s="12">
        <v>279</v>
      </c>
      <c r="C5609" s="8">
        <v>10559</v>
      </c>
      <c r="D5609" s="12" t="s">
        <v>7276</v>
      </c>
      <c r="E5609" s="13">
        <v>44899</v>
      </c>
      <c r="F5609" s="12" t="s">
        <v>4686</v>
      </c>
      <c r="G5609" s="12">
        <f>IF(ISNUMBER(MATCH(C5609, FACT_ORDERS!C:C, 0)), 1, 0)</f>
        <v>1</v>
      </c>
      <c r="H5609" s="12">
        <f>COUNTIF(B:B,FACT_SEARCHES[[#This Row],[WD_PRODUCTS]])</f>
        <v>44</v>
      </c>
    </row>
    <row r="5610" spans="1:8" x14ac:dyDescent="0.3">
      <c r="A5610" s="12">
        <v>12608</v>
      </c>
      <c r="B5610" s="12">
        <v>292</v>
      </c>
      <c r="C5610" s="8">
        <v>10559</v>
      </c>
      <c r="D5610" s="12" t="s">
        <v>7277</v>
      </c>
      <c r="E5610" s="13">
        <v>44899</v>
      </c>
      <c r="F5610" s="12" t="s">
        <v>4164</v>
      </c>
      <c r="G5610" s="12">
        <f>IF(ISNUMBER(MATCH(C5610, FACT_ORDERS!C:C, 0)), 1, 0)</f>
        <v>1</v>
      </c>
      <c r="H5610" s="12">
        <f>COUNTIF(B:B,FACT_SEARCHES[[#This Row],[WD_PRODUCTS]])</f>
        <v>95</v>
      </c>
    </row>
    <row r="5611" spans="1:8" x14ac:dyDescent="0.3">
      <c r="A5611" s="12">
        <v>12609</v>
      </c>
      <c r="B5611" s="12">
        <v>299</v>
      </c>
      <c r="C5611" s="8">
        <v>10559</v>
      </c>
      <c r="D5611" s="12" t="s">
        <v>7278</v>
      </c>
      <c r="E5611" s="13">
        <v>44899</v>
      </c>
      <c r="F5611" s="12" t="s">
        <v>19639</v>
      </c>
      <c r="G5611" s="12">
        <f>IF(ISNUMBER(MATCH(C5611, FACT_ORDERS!C:C, 0)), 1, 0)</f>
        <v>1</v>
      </c>
      <c r="H5611" s="12">
        <f>COUNTIF(B:B,FACT_SEARCHES[[#This Row],[WD_PRODUCTS]])</f>
        <v>125</v>
      </c>
    </row>
    <row r="5612" spans="1:8" x14ac:dyDescent="0.3">
      <c r="A5612" s="12">
        <v>12610</v>
      </c>
      <c r="B5612" s="12">
        <v>250</v>
      </c>
      <c r="C5612" s="8">
        <v>10559</v>
      </c>
      <c r="D5612" s="12" t="s">
        <v>7279</v>
      </c>
      <c r="E5612" s="13">
        <v>44899</v>
      </c>
      <c r="F5612" s="12" t="s">
        <v>14295</v>
      </c>
      <c r="G5612" s="12">
        <f>IF(ISNUMBER(MATCH(C5612, FACT_ORDERS!C:C, 0)), 1, 0)</f>
        <v>1</v>
      </c>
      <c r="H5612" s="12">
        <f>COUNTIF(B:B,FACT_SEARCHES[[#This Row],[WD_PRODUCTS]])</f>
        <v>65</v>
      </c>
    </row>
    <row r="5613" spans="1:8" x14ac:dyDescent="0.3">
      <c r="A5613" s="12">
        <v>12611</v>
      </c>
      <c r="B5613" s="12">
        <v>260</v>
      </c>
      <c r="C5613" s="8">
        <v>10199</v>
      </c>
      <c r="D5613" s="12" t="s">
        <v>7280</v>
      </c>
      <c r="E5613" s="13">
        <v>45102</v>
      </c>
      <c r="F5613" s="12" t="s">
        <v>19640</v>
      </c>
      <c r="G5613" s="12">
        <f>IF(ISNUMBER(MATCH(C5613, FACT_ORDERS!C:C, 0)), 1, 0)</f>
        <v>0</v>
      </c>
      <c r="H5613" s="12">
        <f>COUNTIF(B:B,FACT_SEARCHES[[#This Row],[WD_PRODUCTS]])</f>
        <v>86</v>
      </c>
    </row>
    <row r="5614" spans="1:8" x14ac:dyDescent="0.3">
      <c r="A5614" s="12">
        <v>12612</v>
      </c>
      <c r="B5614" s="12">
        <v>219</v>
      </c>
      <c r="C5614" s="8">
        <v>10199</v>
      </c>
      <c r="D5614" s="12" t="s">
        <v>7281</v>
      </c>
      <c r="E5614" s="13">
        <v>45102</v>
      </c>
      <c r="F5614" s="12" t="s">
        <v>19641</v>
      </c>
      <c r="G5614" s="12">
        <f>IF(ISNUMBER(MATCH(C5614, FACT_ORDERS!C:C, 0)), 1, 0)</f>
        <v>0</v>
      </c>
      <c r="H5614" s="12">
        <f>COUNTIF(B:B,FACT_SEARCHES[[#This Row],[WD_PRODUCTS]])</f>
        <v>83</v>
      </c>
    </row>
    <row r="5615" spans="1:8" x14ac:dyDescent="0.3">
      <c r="A5615" s="12">
        <v>12613</v>
      </c>
      <c r="B5615" s="12">
        <v>296</v>
      </c>
      <c r="C5615" s="8">
        <v>10199</v>
      </c>
      <c r="D5615" s="12" t="s">
        <v>7282</v>
      </c>
      <c r="E5615" s="13">
        <v>45102</v>
      </c>
      <c r="F5615" s="12" t="s">
        <v>19642</v>
      </c>
      <c r="G5615" s="12">
        <f>IF(ISNUMBER(MATCH(C5615, FACT_ORDERS!C:C, 0)), 1, 0)</f>
        <v>0</v>
      </c>
      <c r="H5615" s="12">
        <f>COUNTIF(B:B,FACT_SEARCHES[[#This Row],[WD_PRODUCTS]])</f>
        <v>106</v>
      </c>
    </row>
    <row r="5616" spans="1:8" x14ac:dyDescent="0.3">
      <c r="A5616" s="12">
        <v>12614</v>
      </c>
      <c r="B5616" s="12">
        <v>245</v>
      </c>
      <c r="C5616" s="8">
        <v>10199</v>
      </c>
      <c r="D5616" s="12" t="s">
        <v>7283</v>
      </c>
      <c r="E5616" s="13">
        <v>45102</v>
      </c>
      <c r="F5616" s="12" t="s">
        <v>19643</v>
      </c>
      <c r="G5616" s="12">
        <f>IF(ISNUMBER(MATCH(C5616, FACT_ORDERS!C:C, 0)), 1, 0)</f>
        <v>0</v>
      </c>
      <c r="H5616" s="12">
        <f>COUNTIF(B:B,FACT_SEARCHES[[#This Row],[WD_PRODUCTS]])</f>
        <v>58</v>
      </c>
    </row>
    <row r="5617" spans="1:8" x14ac:dyDescent="0.3">
      <c r="A5617" s="12">
        <v>12615</v>
      </c>
      <c r="B5617" s="12">
        <v>222</v>
      </c>
      <c r="C5617" s="8">
        <v>10291</v>
      </c>
      <c r="D5617" s="12" t="s">
        <v>7284</v>
      </c>
      <c r="E5617" s="13">
        <v>45264</v>
      </c>
      <c r="F5617" s="12" t="s">
        <v>19644</v>
      </c>
      <c r="G5617" s="12">
        <f>IF(ISNUMBER(MATCH(C5617, FACT_ORDERS!C:C, 0)), 1, 0)</f>
        <v>0</v>
      </c>
      <c r="H5617" s="12">
        <f>COUNTIF(B:B,FACT_SEARCHES[[#This Row],[WD_PRODUCTS]])</f>
        <v>73</v>
      </c>
    </row>
    <row r="5618" spans="1:8" x14ac:dyDescent="0.3">
      <c r="A5618" s="12">
        <v>12616</v>
      </c>
      <c r="B5618" s="12">
        <v>290</v>
      </c>
      <c r="C5618" s="8">
        <v>10291</v>
      </c>
      <c r="D5618" s="12" t="s">
        <v>7285</v>
      </c>
      <c r="E5618" s="13">
        <v>45264</v>
      </c>
      <c r="F5618" s="12" t="s">
        <v>16573</v>
      </c>
      <c r="G5618" s="12">
        <f>IF(ISNUMBER(MATCH(C5618, FACT_ORDERS!C:C, 0)), 1, 0)</f>
        <v>0</v>
      </c>
      <c r="H5618" s="12">
        <f>COUNTIF(B:B,FACT_SEARCHES[[#This Row],[WD_PRODUCTS]])</f>
        <v>47</v>
      </c>
    </row>
    <row r="5619" spans="1:8" x14ac:dyDescent="0.3">
      <c r="A5619" s="12">
        <v>12617</v>
      </c>
      <c r="B5619" s="12">
        <v>295</v>
      </c>
      <c r="C5619" s="8">
        <v>10291</v>
      </c>
      <c r="D5619" s="12" t="s">
        <v>7286</v>
      </c>
      <c r="E5619" s="13">
        <v>45264</v>
      </c>
      <c r="F5619" s="12" t="s">
        <v>3936</v>
      </c>
      <c r="G5619" s="12">
        <f>IF(ISNUMBER(MATCH(C5619, FACT_ORDERS!C:C, 0)), 1, 0)</f>
        <v>0</v>
      </c>
      <c r="H5619" s="12">
        <f>COUNTIF(B:B,FACT_SEARCHES[[#This Row],[WD_PRODUCTS]])</f>
        <v>72</v>
      </c>
    </row>
    <row r="5620" spans="1:8" x14ac:dyDescent="0.3">
      <c r="A5620" s="12">
        <v>12618</v>
      </c>
      <c r="B5620" s="12">
        <v>238</v>
      </c>
      <c r="C5620" s="8">
        <v>10291</v>
      </c>
      <c r="D5620" s="12" t="s">
        <v>7287</v>
      </c>
      <c r="E5620" s="13">
        <v>45264</v>
      </c>
      <c r="F5620" s="12" t="s">
        <v>19645</v>
      </c>
      <c r="G5620" s="12">
        <f>IF(ISNUMBER(MATCH(C5620, FACT_ORDERS!C:C, 0)), 1, 0)</f>
        <v>0</v>
      </c>
      <c r="H5620" s="12">
        <f>COUNTIF(B:B,FACT_SEARCHES[[#This Row],[WD_PRODUCTS]])</f>
        <v>57</v>
      </c>
    </row>
    <row r="5621" spans="1:8" x14ac:dyDescent="0.3">
      <c r="A5621" s="12">
        <v>12619</v>
      </c>
      <c r="B5621" s="12">
        <v>249</v>
      </c>
      <c r="C5621" s="8">
        <v>10291</v>
      </c>
      <c r="D5621" s="12" t="s">
        <v>7288</v>
      </c>
      <c r="E5621" s="13">
        <v>45264</v>
      </c>
      <c r="F5621" s="12" t="s">
        <v>10851</v>
      </c>
      <c r="G5621" s="12">
        <f>IF(ISNUMBER(MATCH(C5621, FACT_ORDERS!C:C, 0)), 1, 0)</f>
        <v>0</v>
      </c>
      <c r="H5621" s="12">
        <f>COUNTIF(B:B,FACT_SEARCHES[[#This Row],[WD_PRODUCTS]])</f>
        <v>85</v>
      </c>
    </row>
    <row r="5622" spans="1:8" x14ac:dyDescent="0.3">
      <c r="A5622" s="12">
        <v>12620</v>
      </c>
      <c r="B5622" s="12">
        <v>267</v>
      </c>
      <c r="C5622" s="8">
        <v>10101</v>
      </c>
      <c r="D5622" s="12" t="s">
        <v>7289</v>
      </c>
      <c r="E5622" s="13">
        <v>45486</v>
      </c>
      <c r="F5622" s="12" t="s">
        <v>19646</v>
      </c>
      <c r="G5622" s="12">
        <f>IF(ISNUMBER(MATCH(C5622, FACT_ORDERS!C:C, 0)), 1, 0)</f>
        <v>0</v>
      </c>
      <c r="H5622" s="12">
        <f>COUNTIF(B:B,FACT_SEARCHES[[#This Row],[WD_PRODUCTS]])</f>
        <v>82</v>
      </c>
    </row>
    <row r="5623" spans="1:8" x14ac:dyDescent="0.3">
      <c r="A5623" s="12">
        <v>12621</v>
      </c>
      <c r="B5623" s="12">
        <v>298</v>
      </c>
      <c r="C5623" s="8">
        <v>10697</v>
      </c>
      <c r="D5623" s="12" t="s">
        <v>7290</v>
      </c>
      <c r="E5623" s="13">
        <v>45105</v>
      </c>
      <c r="F5623" s="12" t="s">
        <v>4455</v>
      </c>
      <c r="G5623" s="12">
        <f>IF(ISNUMBER(MATCH(C5623, FACT_ORDERS!C:C, 0)), 1, 0)</f>
        <v>1</v>
      </c>
      <c r="H5623" s="12">
        <f>COUNTIF(B:B,FACT_SEARCHES[[#This Row],[WD_PRODUCTS]])</f>
        <v>79</v>
      </c>
    </row>
    <row r="5624" spans="1:8" x14ac:dyDescent="0.3">
      <c r="A5624" s="12">
        <v>12622</v>
      </c>
      <c r="B5624" s="12">
        <v>209</v>
      </c>
      <c r="C5624" s="8">
        <v>10053</v>
      </c>
      <c r="D5624" s="12" t="s">
        <v>7291</v>
      </c>
      <c r="E5624" s="13">
        <v>44717</v>
      </c>
      <c r="F5624" s="12" t="s">
        <v>19647</v>
      </c>
      <c r="G5624" s="12">
        <f>IF(ISNUMBER(MATCH(C5624, FACT_ORDERS!C:C, 0)), 1, 0)</f>
        <v>0</v>
      </c>
      <c r="H5624" s="12">
        <f>COUNTIF(B:B,FACT_SEARCHES[[#This Row],[WD_PRODUCTS]])</f>
        <v>91</v>
      </c>
    </row>
    <row r="5625" spans="1:8" x14ac:dyDescent="0.3">
      <c r="A5625" s="12">
        <v>12623</v>
      </c>
      <c r="B5625" s="12">
        <v>259</v>
      </c>
      <c r="C5625" s="8">
        <v>10053</v>
      </c>
      <c r="D5625" s="12" t="s">
        <v>7292</v>
      </c>
      <c r="E5625" s="13">
        <v>44717</v>
      </c>
      <c r="F5625" s="12" t="s">
        <v>19648</v>
      </c>
      <c r="G5625" s="12">
        <f>IF(ISNUMBER(MATCH(C5625, FACT_ORDERS!C:C, 0)), 1, 0)</f>
        <v>0</v>
      </c>
      <c r="H5625" s="12">
        <f>COUNTIF(B:B,FACT_SEARCHES[[#This Row],[WD_PRODUCTS]])</f>
        <v>64</v>
      </c>
    </row>
    <row r="5626" spans="1:8" x14ac:dyDescent="0.3">
      <c r="A5626" s="12">
        <v>12624</v>
      </c>
      <c r="B5626" s="12">
        <v>220</v>
      </c>
      <c r="C5626" s="8">
        <v>10053</v>
      </c>
      <c r="D5626" s="12" t="s">
        <v>7293</v>
      </c>
      <c r="E5626" s="13">
        <v>44717</v>
      </c>
      <c r="F5626" s="12" t="s">
        <v>11447</v>
      </c>
      <c r="G5626" s="12">
        <f>IF(ISNUMBER(MATCH(C5626, FACT_ORDERS!C:C, 0)), 1, 0)</f>
        <v>0</v>
      </c>
      <c r="H5626" s="12">
        <f>COUNTIF(B:B,FACT_SEARCHES[[#This Row],[WD_PRODUCTS]])</f>
        <v>60</v>
      </c>
    </row>
    <row r="5627" spans="1:8" x14ac:dyDescent="0.3">
      <c r="A5627" s="12">
        <v>12625</v>
      </c>
      <c r="B5627" s="12">
        <v>241</v>
      </c>
      <c r="C5627" s="8">
        <v>10053</v>
      </c>
      <c r="D5627" s="12" t="s">
        <v>7294</v>
      </c>
      <c r="E5627" s="13">
        <v>44717</v>
      </c>
      <c r="F5627" s="12" t="s">
        <v>19649</v>
      </c>
      <c r="G5627" s="12">
        <f>IF(ISNUMBER(MATCH(C5627, FACT_ORDERS!C:C, 0)), 1, 0)</f>
        <v>0</v>
      </c>
      <c r="H5627" s="12">
        <f>COUNTIF(B:B,FACT_SEARCHES[[#This Row],[WD_PRODUCTS]])</f>
        <v>96</v>
      </c>
    </row>
    <row r="5628" spans="1:8" x14ac:dyDescent="0.3">
      <c r="A5628" s="12">
        <v>12626</v>
      </c>
      <c r="B5628" s="12">
        <v>213</v>
      </c>
      <c r="C5628" s="8">
        <v>10197</v>
      </c>
      <c r="D5628" s="12" t="s">
        <v>7295</v>
      </c>
      <c r="E5628" s="13">
        <v>45381</v>
      </c>
      <c r="F5628" s="12" t="s">
        <v>3249</v>
      </c>
      <c r="G5628" s="12">
        <f>IF(ISNUMBER(MATCH(C5628, FACT_ORDERS!C:C, 0)), 1, 0)</f>
        <v>1</v>
      </c>
      <c r="H5628" s="12">
        <f>COUNTIF(B:B,FACT_SEARCHES[[#This Row],[WD_PRODUCTS]])</f>
        <v>86</v>
      </c>
    </row>
    <row r="5629" spans="1:8" x14ac:dyDescent="0.3">
      <c r="A5629" s="12">
        <v>12627</v>
      </c>
      <c r="B5629" s="12">
        <v>288</v>
      </c>
      <c r="C5629" s="8">
        <v>10197</v>
      </c>
      <c r="D5629" s="12" t="s">
        <v>7296</v>
      </c>
      <c r="E5629" s="13">
        <v>45381</v>
      </c>
      <c r="F5629" s="12" t="s">
        <v>19221</v>
      </c>
      <c r="G5629" s="12">
        <f>IF(ISNUMBER(MATCH(C5629, FACT_ORDERS!C:C, 0)), 1, 0)</f>
        <v>1</v>
      </c>
      <c r="H5629" s="12">
        <f>COUNTIF(B:B,FACT_SEARCHES[[#This Row],[WD_PRODUCTS]])</f>
        <v>106</v>
      </c>
    </row>
    <row r="5630" spans="1:8" x14ac:dyDescent="0.3">
      <c r="A5630" s="12">
        <v>12628</v>
      </c>
      <c r="B5630" s="12">
        <v>224</v>
      </c>
      <c r="C5630" s="8">
        <v>10197</v>
      </c>
      <c r="D5630" s="12" t="s">
        <v>7297</v>
      </c>
      <c r="E5630" s="13">
        <v>45381</v>
      </c>
      <c r="F5630" s="12" t="s">
        <v>19650</v>
      </c>
      <c r="G5630" s="12">
        <f>IF(ISNUMBER(MATCH(C5630, FACT_ORDERS!C:C, 0)), 1, 0)</f>
        <v>1</v>
      </c>
      <c r="H5630" s="12">
        <f>COUNTIF(B:B,FACT_SEARCHES[[#This Row],[WD_PRODUCTS]])</f>
        <v>63</v>
      </c>
    </row>
    <row r="5631" spans="1:8" x14ac:dyDescent="0.3">
      <c r="A5631" s="12">
        <v>12629</v>
      </c>
      <c r="B5631" s="12">
        <v>232</v>
      </c>
      <c r="C5631" s="8">
        <v>10887</v>
      </c>
      <c r="D5631" s="12" t="s">
        <v>7298</v>
      </c>
      <c r="E5631" s="13">
        <v>44678</v>
      </c>
      <c r="F5631" s="12" t="s">
        <v>19651</v>
      </c>
      <c r="G5631" s="12">
        <f>IF(ISNUMBER(MATCH(C5631, FACT_ORDERS!C:C, 0)), 1, 0)</f>
        <v>1</v>
      </c>
      <c r="H5631" s="12">
        <f>COUNTIF(B:B,FACT_SEARCHES[[#This Row],[WD_PRODUCTS]])</f>
        <v>69</v>
      </c>
    </row>
    <row r="5632" spans="1:8" x14ac:dyDescent="0.3">
      <c r="A5632" s="12">
        <v>12630</v>
      </c>
      <c r="B5632" s="12">
        <v>221</v>
      </c>
      <c r="C5632" s="8">
        <v>10887</v>
      </c>
      <c r="D5632" s="12" t="s">
        <v>7299</v>
      </c>
      <c r="E5632" s="13">
        <v>44678</v>
      </c>
      <c r="F5632" s="12" t="s">
        <v>19652</v>
      </c>
      <c r="G5632" s="12">
        <f>IF(ISNUMBER(MATCH(C5632, FACT_ORDERS!C:C, 0)), 1, 0)</f>
        <v>1</v>
      </c>
      <c r="H5632" s="12">
        <f>COUNTIF(B:B,FACT_SEARCHES[[#This Row],[WD_PRODUCTS]])</f>
        <v>31</v>
      </c>
    </row>
    <row r="5633" spans="1:8" x14ac:dyDescent="0.3">
      <c r="A5633" s="12">
        <v>12631</v>
      </c>
      <c r="B5633" s="12">
        <v>240</v>
      </c>
      <c r="C5633" s="8">
        <v>10887</v>
      </c>
      <c r="D5633" s="12" t="s">
        <v>7300</v>
      </c>
      <c r="E5633" s="13">
        <v>44678</v>
      </c>
      <c r="F5633" s="12" t="s">
        <v>19653</v>
      </c>
      <c r="G5633" s="12">
        <f>IF(ISNUMBER(MATCH(C5633, FACT_ORDERS!C:C, 0)), 1, 0)</f>
        <v>1</v>
      </c>
      <c r="H5633" s="12">
        <f>COUNTIF(B:B,FACT_SEARCHES[[#This Row],[WD_PRODUCTS]])</f>
        <v>51</v>
      </c>
    </row>
    <row r="5634" spans="1:8" x14ac:dyDescent="0.3">
      <c r="A5634" s="12">
        <v>12632</v>
      </c>
      <c r="B5634" s="12">
        <v>299</v>
      </c>
      <c r="C5634" s="8">
        <v>10887</v>
      </c>
      <c r="D5634" s="12" t="s">
        <v>7301</v>
      </c>
      <c r="E5634" s="13">
        <v>44678</v>
      </c>
      <c r="F5634" s="12" t="s">
        <v>19654</v>
      </c>
      <c r="G5634" s="12">
        <f>IF(ISNUMBER(MATCH(C5634, FACT_ORDERS!C:C, 0)), 1, 0)</f>
        <v>1</v>
      </c>
      <c r="H5634" s="12">
        <f>COUNTIF(B:B,FACT_SEARCHES[[#This Row],[WD_PRODUCTS]])</f>
        <v>125</v>
      </c>
    </row>
    <row r="5635" spans="1:8" x14ac:dyDescent="0.3">
      <c r="A5635" s="12">
        <v>12633</v>
      </c>
      <c r="B5635" s="12">
        <v>233</v>
      </c>
      <c r="C5635" s="8">
        <v>10887</v>
      </c>
      <c r="D5635" s="12" t="s">
        <v>7302</v>
      </c>
      <c r="E5635" s="13">
        <v>44678</v>
      </c>
      <c r="F5635" s="12" t="s">
        <v>4602</v>
      </c>
      <c r="G5635" s="12">
        <f>IF(ISNUMBER(MATCH(C5635, FACT_ORDERS!C:C, 0)), 1, 0)</f>
        <v>1</v>
      </c>
      <c r="H5635" s="12">
        <f>COUNTIF(B:B,FACT_SEARCHES[[#This Row],[WD_PRODUCTS]])</f>
        <v>76</v>
      </c>
    </row>
    <row r="5636" spans="1:8" x14ac:dyDescent="0.3">
      <c r="A5636" s="12">
        <v>12634</v>
      </c>
      <c r="B5636" s="12">
        <v>222</v>
      </c>
      <c r="C5636" s="8">
        <v>10291</v>
      </c>
      <c r="D5636" s="12" t="s">
        <v>7303</v>
      </c>
      <c r="E5636" s="13">
        <v>44800</v>
      </c>
      <c r="F5636" s="12" t="s">
        <v>19655</v>
      </c>
      <c r="G5636" s="12">
        <f>IF(ISNUMBER(MATCH(C5636, FACT_ORDERS!C:C, 0)), 1, 0)</f>
        <v>0</v>
      </c>
      <c r="H5636" s="12">
        <f>COUNTIF(B:B,FACT_SEARCHES[[#This Row],[WD_PRODUCTS]])</f>
        <v>73</v>
      </c>
    </row>
    <row r="5637" spans="1:8" x14ac:dyDescent="0.3">
      <c r="A5637" s="12">
        <v>12635</v>
      </c>
      <c r="B5637" s="12">
        <v>290</v>
      </c>
      <c r="C5637" s="8">
        <v>10291</v>
      </c>
      <c r="D5637" s="12" t="s">
        <v>7304</v>
      </c>
      <c r="E5637" s="13">
        <v>44800</v>
      </c>
      <c r="F5637" s="12" t="s">
        <v>19656</v>
      </c>
      <c r="G5637" s="12">
        <f>IF(ISNUMBER(MATCH(C5637, FACT_ORDERS!C:C, 0)), 1, 0)</f>
        <v>0</v>
      </c>
      <c r="H5637" s="12">
        <f>COUNTIF(B:B,FACT_SEARCHES[[#This Row],[WD_PRODUCTS]])</f>
        <v>47</v>
      </c>
    </row>
    <row r="5638" spans="1:8" x14ac:dyDescent="0.3">
      <c r="A5638" s="12">
        <v>12636</v>
      </c>
      <c r="B5638" s="12">
        <v>295</v>
      </c>
      <c r="C5638" s="8">
        <v>10291</v>
      </c>
      <c r="D5638" s="12" t="s">
        <v>7305</v>
      </c>
      <c r="E5638" s="13">
        <v>44800</v>
      </c>
      <c r="F5638" s="12" t="s">
        <v>19657</v>
      </c>
      <c r="G5638" s="12">
        <f>IF(ISNUMBER(MATCH(C5638, FACT_ORDERS!C:C, 0)), 1, 0)</f>
        <v>0</v>
      </c>
      <c r="H5638" s="12">
        <f>COUNTIF(B:B,FACT_SEARCHES[[#This Row],[WD_PRODUCTS]])</f>
        <v>72</v>
      </c>
    </row>
    <row r="5639" spans="1:8" x14ac:dyDescent="0.3">
      <c r="A5639" s="12">
        <v>12637</v>
      </c>
      <c r="B5639" s="12">
        <v>238</v>
      </c>
      <c r="C5639" s="8">
        <v>10291</v>
      </c>
      <c r="D5639" s="12" t="s">
        <v>7306</v>
      </c>
      <c r="E5639" s="13">
        <v>44800</v>
      </c>
      <c r="F5639" s="12" t="s">
        <v>19658</v>
      </c>
      <c r="G5639" s="12">
        <f>IF(ISNUMBER(MATCH(C5639, FACT_ORDERS!C:C, 0)), 1, 0)</f>
        <v>0</v>
      </c>
      <c r="H5639" s="12">
        <f>COUNTIF(B:B,FACT_SEARCHES[[#This Row],[WD_PRODUCTS]])</f>
        <v>57</v>
      </c>
    </row>
    <row r="5640" spans="1:8" x14ac:dyDescent="0.3">
      <c r="A5640" s="12">
        <v>12638</v>
      </c>
      <c r="B5640" s="12">
        <v>249</v>
      </c>
      <c r="C5640" s="8">
        <v>10291</v>
      </c>
      <c r="D5640" s="12" t="s">
        <v>7307</v>
      </c>
      <c r="E5640" s="13">
        <v>44800</v>
      </c>
      <c r="F5640" s="12" t="s">
        <v>19659</v>
      </c>
      <c r="G5640" s="12">
        <f>IF(ISNUMBER(MATCH(C5640, FACT_ORDERS!C:C, 0)), 1, 0)</f>
        <v>0</v>
      </c>
      <c r="H5640" s="12">
        <f>COUNTIF(B:B,FACT_SEARCHES[[#This Row],[WD_PRODUCTS]])</f>
        <v>85</v>
      </c>
    </row>
    <row r="5641" spans="1:8" x14ac:dyDescent="0.3">
      <c r="A5641" s="12">
        <v>12639</v>
      </c>
      <c r="B5641" s="12">
        <v>275</v>
      </c>
      <c r="C5641" s="8">
        <v>10756</v>
      </c>
      <c r="D5641" s="12" t="s">
        <v>7308</v>
      </c>
      <c r="E5641" s="13">
        <v>44432</v>
      </c>
      <c r="F5641" s="12" t="s">
        <v>19660</v>
      </c>
      <c r="G5641" s="12">
        <f>IF(ISNUMBER(MATCH(C5641, FACT_ORDERS!C:C, 0)), 1, 0)</f>
        <v>1</v>
      </c>
      <c r="H5641" s="12">
        <f>COUNTIF(B:B,FACT_SEARCHES[[#This Row],[WD_PRODUCTS]])</f>
        <v>70</v>
      </c>
    </row>
    <row r="5642" spans="1:8" x14ac:dyDescent="0.3">
      <c r="A5642" s="12">
        <v>12640</v>
      </c>
      <c r="B5642" s="12">
        <v>284</v>
      </c>
      <c r="C5642" s="8">
        <v>10830</v>
      </c>
      <c r="D5642" s="12" t="s">
        <v>7309</v>
      </c>
      <c r="E5642" s="13">
        <v>45241</v>
      </c>
      <c r="F5642" s="12" t="s">
        <v>19661</v>
      </c>
      <c r="G5642" s="12">
        <f>IF(ISNUMBER(MATCH(C5642, FACT_ORDERS!C:C, 0)), 1, 0)</f>
        <v>0</v>
      </c>
      <c r="H5642" s="12">
        <f>COUNTIF(B:B,FACT_SEARCHES[[#This Row],[WD_PRODUCTS]])</f>
        <v>97</v>
      </c>
    </row>
    <row r="5643" spans="1:8" x14ac:dyDescent="0.3">
      <c r="A5643" s="12">
        <v>12641</v>
      </c>
      <c r="B5643" s="12">
        <v>276</v>
      </c>
      <c r="C5643" s="8">
        <v>10830</v>
      </c>
      <c r="D5643" s="12" t="s">
        <v>7310</v>
      </c>
      <c r="E5643" s="13">
        <v>45241</v>
      </c>
      <c r="F5643" s="12" t="s">
        <v>19662</v>
      </c>
      <c r="G5643" s="12">
        <f>IF(ISNUMBER(MATCH(C5643, FACT_ORDERS!C:C, 0)), 1, 0)</f>
        <v>0</v>
      </c>
      <c r="H5643" s="12">
        <f>COUNTIF(B:B,FACT_SEARCHES[[#This Row],[WD_PRODUCTS]])</f>
        <v>65</v>
      </c>
    </row>
    <row r="5644" spans="1:8" x14ac:dyDescent="0.3">
      <c r="A5644" s="12">
        <v>12642</v>
      </c>
      <c r="B5644" s="12">
        <v>240</v>
      </c>
      <c r="C5644" s="8">
        <v>10410</v>
      </c>
      <c r="D5644" s="12" t="s">
        <v>7311</v>
      </c>
      <c r="E5644" s="13">
        <v>45469</v>
      </c>
      <c r="F5644" s="12" t="s">
        <v>19663</v>
      </c>
      <c r="G5644" s="12">
        <f>IF(ISNUMBER(MATCH(C5644, FACT_ORDERS!C:C, 0)), 1, 0)</f>
        <v>1</v>
      </c>
      <c r="H5644" s="12">
        <f>COUNTIF(B:B,FACT_SEARCHES[[#This Row],[WD_PRODUCTS]])</f>
        <v>51</v>
      </c>
    </row>
    <row r="5645" spans="1:8" x14ac:dyDescent="0.3">
      <c r="A5645" s="12">
        <v>12643</v>
      </c>
      <c r="B5645" s="12">
        <v>281</v>
      </c>
      <c r="C5645" s="8">
        <v>10410</v>
      </c>
      <c r="D5645" s="12" t="s">
        <v>7312</v>
      </c>
      <c r="E5645" s="13">
        <v>45469</v>
      </c>
      <c r="F5645" s="12" t="s">
        <v>19664</v>
      </c>
      <c r="G5645" s="12">
        <f>IF(ISNUMBER(MATCH(C5645, FACT_ORDERS!C:C, 0)), 1, 0)</f>
        <v>1</v>
      </c>
      <c r="H5645" s="12">
        <f>COUNTIF(B:B,FACT_SEARCHES[[#This Row],[WD_PRODUCTS]])</f>
        <v>86</v>
      </c>
    </row>
    <row r="5646" spans="1:8" x14ac:dyDescent="0.3">
      <c r="A5646" s="12">
        <v>12644</v>
      </c>
      <c r="B5646" s="12">
        <v>280</v>
      </c>
      <c r="C5646" s="8">
        <v>10410</v>
      </c>
      <c r="D5646" s="12" t="s">
        <v>7313</v>
      </c>
      <c r="E5646" s="13">
        <v>45469</v>
      </c>
      <c r="F5646" s="12" t="s">
        <v>19665</v>
      </c>
      <c r="G5646" s="12">
        <f>IF(ISNUMBER(MATCH(C5646, FACT_ORDERS!C:C, 0)), 1, 0)</f>
        <v>1</v>
      </c>
      <c r="H5646" s="12">
        <f>COUNTIF(B:B,FACT_SEARCHES[[#This Row],[WD_PRODUCTS]])</f>
        <v>40</v>
      </c>
    </row>
    <row r="5647" spans="1:8" x14ac:dyDescent="0.3">
      <c r="A5647" s="12">
        <v>12645</v>
      </c>
      <c r="B5647" s="12">
        <v>299</v>
      </c>
      <c r="C5647" s="8">
        <v>10410</v>
      </c>
      <c r="D5647" s="12" t="s">
        <v>7314</v>
      </c>
      <c r="E5647" s="13">
        <v>45469</v>
      </c>
      <c r="F5647" s="12" t="s">
        <v>12185</v>
      </c>
      <c r="G5647" s="12">
        <f>IF(ISNUMBER(MATCH(C5647, FACT_ORDERS!C:C, 0)), 1, 0)</f>
        <v>1</v>
      </c>
      <c r="H5647" s="12">
        <f>COUNTIF(B:B,FACT_SEARCHES[[#This Row],[WD_PRODUCTS]])</f>
        <v>125</v>
      </c>
    </row>
    <row r="5648" spans="1:8" x14ac:dyDescent="0.3">
      <c r="A5648" s="12">
        <v>12646</v>
      </c>
      <c r="B5648" s="12">
        <v>286</v>
      </c>
      <c r="C5648" s="8">
        <v>10035</v>
      </c>
      <c r="D5648" s="12" t="s">
        <v>7315</v>
      </c>
      <c r="E5648" s="13">
        <v>44897</v>
      </c>
      <c r="F5648" s="12" t="s">
        <v>3446</v>
      </c>
      <c r="G5648" s="12">
        <f>IF(ISNUMBER(MATCH(C5648, FACT_ORDERS!C:C, 0)), 1, 0)</f>
        <v>0</v>
      </c>
      <c r="H5648" s="12">
        <f>COUNTIF(B:B,FACT_SEARCHES[[#This Row],[WD_PRODUCTS]])</f>
        <v>71</v>
      </c>
    </row>
    <row r="5649" spans="1:8" x14ac:dyDescent="0.3">
      <c r="A5649" s="12">
        <v>12647</v>
      </c>
      <c r="B5649" s="12">
        <v>227</v>
      </c>
      <c r="C5649" s="8">
        <v>10035</v>
      </c>
      <c r="D5649" s="12" t="s">
        <v>7316</v>
      </c>
      <c r="E5649" s="13">
        <v>44897</v>
      </c>
      <c r="F5649" s="12" t="s">
        <v>19666</v>
      </c>
      <c r="G5649" s="12">
        <f>IF(ISNUMBER(MATCH(C5649, FACT_ORDERS!C:C, 0)), 1, 0)</f>
        <v>0</v>
      </c>
      <c r="H5649" s="12">
        <f>COUNTIF(B:B,FACT_SEARCHES[[#This Row],[WD_PRODUCTS]])</f>
        <v>93</v>
      </c>
    </row>
    <row r="5650" spans="1:8" x14ac:dyDescent="0.3">
      <c r="A5650" s="12">
        <v>12648</v>
      </c>
      <c r="B5650" s="12">
        <v>260</v>
      </c>
      <c r="C5650" s="8">
        <v>10038</v>
      </c>
      <c r="D5650" s="12" t="s">
        <v>7317</v>
      </c>
      <c r="E5650" s="13">
        <v>44696</v>
      </c>
      <c r="F5650" s="12" t="s">
        <v>19667</v>
      </c>
      <c r="G5650" s="12">
        <f>IF(ISNUMBER(MATCH(C5650, FACT_ORDERS!C:C, 0)), 1, 0)</f>
        <v>1</v>
      </c>
      <c r="H5650" s="12">
        <f>COUNTIF(B:B,FACT_SEARCHES[[#This Row],[WD_PRODUCTS]])</f>
        <v>86</v>
      </c>
    </row>
    <row r="5651" spans="1:8" x14ac:dyDescent="0.3">
      <c r="A5651" s="12">
        <v>12649</v>
      </c>
      <c r="B5651" s="12">
        <v>293</v>
      </c>
      <c r="C5651" s="8">
        <v>10038</v>
      </c>
      <c r="D5651" s="12" t="s">
        <v>7318</v>
      </c>
      <c r="E5651" s="13">
        <v>44696</v>
      </c>
      <c r="F5651" s="12" t="s">
        <v>19668</v>
      </c>
      <c r="G5651" s="12">
        <f>IF(ISNUMBER(MATCH(C5651, FACT_ORDERS!C:C, 0)), 1, 0)</f>
        <v>1</v>
      </c>
      <c r="H5651" s="12">
        <f>COUNTIF(B:B,FACT_SEARCHES[[#This Row],[WD_PRODUCTS]])</f>
        <v>70</v>
      </c>
    </row>
    <row r="5652" spans="1:8" x14ac:dyDescent="0.3">
      <c r="A5652" s="12">
        <v>12650</v>
      </c>
      <c r="B5652" s="12">
        <v>242</v>
      </c>
      <c r="C5652" s="8">
        <v>10241</v>
      </c>
      <c r="D5652" s="12" t="s">
        <v>7319</v>
      </c>
      <c r="E5652" s="13">
        <v>45438</v>
      </c>
      <c r="F5652" s="12" t="s">
        <v>4547</v>
      </c>
      <c r="G5652" s="12">
        <f>IF(ISNUMBER(MATCH(C5652, FACT_ORDERS!C:C, 0)), 1, 0)</f>
        <v>0</v>
      </c>
      <c r="H5652" s="12">
        <f>COUNTIF(B:B,FACT_SEARCHES[[#This Row],[WD_PRODUCTS]])</f>
        <v>76</v>
      </c>
    </row>
    <row r="5653" spans="1:8" x14ac:dyDescent="0.3">
      <c r="A5653" s="12">
        <v>12651</v>
      </c>
      <c r="B5653" s="12">
        <v>263</v>
      </c>
      <c r="C5653" s="8">
        <v>10241</v>
      </c>
      <c r="D5653" s="12" t="s">
        <v>7320</v>
      </c>
      <c r="E5653" s="13">
        <v>45438</v>
      </c>
      <c r="F5653" s="12" t="s">
        <v>19669</v>
      </c>
      <c r="G5653" s="12">
        <f>IF(ISNUMBER(MATCH(C5653, FACT_ORDERS!C:C, 0)), 1, 0)</f>
        <v>0</v>
      </c>
      <c r="H5653" s="12">
        <f>COUNTIF(B:B,FACT_SEARCHES[[#This Row],[WD_PRODUCTS]])</f>
        <v>108</v>
      </c>
    </row>
    <row r="5654" spans="1:8" x14ac:dyDescent="0.3">
      <c r="A5654" s="12">
        <v>12652</v>
      </c>
      <c r="B5654" s="12">
        <v>281</v>
      </c>
      <c r="C5654" s="8">
        <v>10162</v>
      </c>
      <c r="D5654" s="12" t="s">
        <v>7321</v>
      </c>
      <c r="E5654" s="13">
        <v>45297</v>
      </c>
      <c r="F5654" s="12" t="s">
        <v>19670</v>
      </c>
      <c r="G5654" s="12">
        <f>IF(ISNUMBER(MATCH(C5654, FACT_ORDERS!C:C, 0)), 1, 0)</f>
        <v>0</v>
      </c>
      <c r="H5654" s="12">
        <f>COUNTIF(B:B,FACT_SEARCHES[[#This Row],[WD_PRODUCTS]])</f>
        <v>86</v>
      </c>
    </row>
    <row r="5655" spans="1:8" x14ac:dyDescent="0.3">
      <c r="A5655" s="12">
        <v>12653</v>
      </c>
      <c r="B5655" s="12">
        <v>285</v>
      </c>
      <c r="C5655" s="8">
        <v>10320</v>
      </c>
      <c r="D5655" s="12" t="s">
        <v>7322</v>
      </c>
      <c r="E5655" s="13">
        <v>44827</v>
      </c>
      <c r="F5655" s="12" t="s">
        <v>19671</v>
      </c>
      <c r="G5655" s="12">
        <f>IF(ISNUMBER(MATCH(C5655, FACT_ORDERS!C:C, 0)), 1, 0)</f>
        <v>1</v>
      </c>
      <c r="H5655" s="12">
        <f>COUNTIF(B:B,FACT_SEARCHES[[#This Row],[WD_PRODUCTS]])</f>
        <v>56</v>
      </c>
    </row>
    <row r="5656" spans="1:8" x14ac:dyDescent="0.3">
      <c r="A5656" s="12">
        <v>12654</v>
      </c>
      <c r="B5656" s="12">
        <v>241</v>
      </c>
      <c r="C5656" s="8">
        <v>10320</v>
      </c>
      <c r="D5656" s="12" t="s">
        <v>7323</v>
      </c>
      <c r="E5656" s="13">
        <v>44827</v>
      </c>
      <c r="F5656" s="12" t="s">
        <v>19672</v>
      </c>
      <c r="G5656" s="12">
        <f>IF(ISNUMBER(MATCH(C5656, FACT_ORDERS!C:C, 0)), 1, 0)</f>
        <v>1</v>
      </c>
      <c r="H5656" s="12">
        <f>COUNTIF(B:B,FACT_SEARCHES[[#This Row],[WD_PRODUCTS]])</f>
        <v>96</v>
      </c>
    </row>
    <row r="5657" spans="1:8" x14ac:dyDescent="0.3">
      <c r="A5657" s="12">
        <v>12655</v>
      </c>
      <c r="B5657" s="12">
        <v>292</v>
      </c>
      <c r="C5657" s="8">
        <v>10835</v>
      </c>
      <c r="D5657" s="12" t="s">
        <v>7324</v>
      </c>
      <c r="E5657" s="13">
        <v>44702</v>
      </c>
      <c r="F5657" s="12" t="s">
        <v>19673</v>
      </c>
      <c r="G5657" s="12">
        <f>IF(ISNUMBER(MATCH(C5657, FACT_ORDERS!C:C, 0)), 1, 0)</f>
        <v>0</v>
      </c>
      <c r="H5657" s="12">
        <f>COUNTIF(B:B,FACT_SEARCHES[[#This Row],[WD_PRODUCTS]])</f>
        <v>95</v>
      </c>
    </row>
    <row r="5658" spans="1:8" x14ac:dyDescent="0.3">
      <c r="A5658" s="12">
        <v>12656</v>
      </c>
      <c r="B5658" s="12">
        <v>275</v>
      </c>
      <c r="C5658" s="8">
        <v>10562</v>
      </c>
      <c r="D5658" s="12" t="s">
        <v>7325</v>
      </c>
      <c r="E5658" s="13">
        <v>45142</v>
      </c>
      <c r="F5658" s="12" t="s">
        <v>19674</v>
      </c>
      <c r="G5658" s="12">
        <f>IF(ISNUMBER(MATCH(C5658, FACT_ORDERS!C:C, 0)), 1, 0)</f>
        <v>0</v>
      </c>
      <c r="H5658" s="12">
        <f>COUNTIF(B:B,FACT_SEARCHES[[#This Row],[WD_PRODUCTS]])</f>
        <v>70</v>
      </c>
    </row>
    <row r="5659" spans="1:8" x14ac:dyDescent="0.3">
      <c r="A5659" s="12">
        <v>12657</v>
      </c>
      <c r="B5659" s="12">
        <v>236</v>
      </c>
      <c r="C5659" s="8">
        <v>10562</v>
      </c>
      <c r="D5659" s="12" t="s">
        <v>7326</v>
      </c>
      <c r="E5659" s="13">
        <v>45142</v>
      </c>
      <c r="F5659" s="12" t="s">
        <v>19675</v>
      </c>
      <c r="G5659" s="12">
        <f>IF(ISNUMBER(MATCH(C5659, FACT_ORDERS!C:C, 0)), 1, 0)</f>
        <v>0</v>
      </c>
      <c r="H5659" s="12">
        <f>COUNTIF(B:B,FACT_SEARCHES[[#This Row],[WD_PRODUCTS]])</f>
        <v>80</v>
      </c>
    </row>
    <row r="5660" spans="1:8" x14ac:dyDescent="0.3">
      <c r="A5660" s="12">
        <v>12658</v>
      </c>
      <c r="B5660" s="12">
        <v>291</v>
      </c>
      <c r="C5660" s="8">
        <v>10562</v>
      </c>
      <c r="D5660" s="12" t="s">
        <v>7327</v>
      </c>
      <c r="E5660" s="13">
        <v>45142</v>
      </c>
      <c r="F5660" s="12" t="s">
        <v>19676</v>
      </c>
      <c r="G5660" s="12">
        <f>IF(ISNUMBER(MATCH(C5660, FACT_ORDERS!C:C, 0)), 1, 0)</f>
        <v>0</v>
      </c>
      <c r="H5660" s="12">
        <f>COUNTIF(B:B,FACT_SEARCHES[[#This Row],[WD_PRODUCTS]])</f>
        <v>42</v>
      </c>
    </row>
    <row r="5661" spans="1:8" x14ac:dyDescent="0.3">
      <c r="A5661" s="12">
        <v>12659</v>
      </c>
      <c r="B5661" s="12">
        <v>260</v>
      </c>
      <c r="C5661" s="8">
        <v>10220</v>
      </c>
      <c r="D5661" s="12" t="s">
        <v>7328</v>
      </c>
      <c r="E5661" s="13">
        <v>45366</v>
      </c>
      <c r="F5661" s="12" t="s">
        <v>18765</v>
      </c>
      <c r="G5661" s="12">
        <f>IF(ISNUMBER(MATCH(C5661, FACT_ORDERS!C:C, 0)), 1, 0)</f>
        <v>1</v>
      </c>
      <c r="H5661" s="12">
        <f>COUNTIF(B:B,FACT_SEARCHES[[#This Row],[WD_PRODUCTS]])</f>
        <v>86</v>
      </c>
    </row>
    <row r="5662" spans="1:8" x14ac:dyDescent="0.3">
      <c r="A5662" s="12">
        <v>12660</v>
      </c>
      <c r="B5662" s="12">
        <v>253</v>
      </c>
      <c r="C5662" s="8">
        <v>10131</v>
      </c>
      <c r="D5662" s="12" t="s">
        <v>7329</v>
      </c>
      <c r="E5662" s="13">
        <v>45007</v>
      </c>
      <c r="F5662" s="12" t="s">
        <v>14759</v>
      </c>
      <c r="G5662" s="12">
        <f>IF(ISNUMBER(MATCH(C5662, FACT_ORDERS!C:C, 0)), 1, 0)</f>
        <v>0</v>
      </c>
      <c r="H5662" s="12">
        <f>COUNTIF(B:B,FACT_SEARCHES[[#This Row],[WD_PRODUCTS]])</f>
        <v>78</v>
      </c>
    </row>
    <row r="5663" spans="1:8" x14ac:dyDescent="0.3">
      <c r="A5663" s="12">
        <v>12661</v>
      </c>
      <c r="B5663" s="12">
        <v>297</v>
      </c>
      <c r="C5663" s="8">
        <v>10131</v>
      </c>
      <c r="D5663" s="12" t="s">
        <v>7330</v>
      </c>
      <c r="E5663" s="13">
        <v>45007</v>
      </c>
      <c r="F5663" s="12" t="s">
        <v>4022</v>
      </c>
      <c r="G5663" s="12">
        <f>IF(ISNUMBER(MATCH(C5663, FACT_ORDERS!C:C, 0)), 1, 0)</f>
        <v>0</v>
      </c>
      <c r="H5663" s="12">
        <f>COUNTIF(B:B,FACT_SEARCHES[[#This Row],[WD_PRODUCTS]])</f>
        <v>64</v>
      </c>
    </row>
    <row r="5664" spans="1:8" x14ac:dyDescent="0.3">
      <c r="A5664" s="12">
        <v>12662</v>
      </c>
      <c r="B5664" s="12">
        <v>267</v>
      </c>
      <c r="C5664" s="8">
        <v>10131</v>
      </c>
      <c r="D5664" s="12" t="s">
        <v>7331</v>
      </c>
      <c r="E5664" s="13">
        <v>45007</v>
      </c>
      <c r="F5664" s="12" t="s">
        <v>19677</v>
      </c>
      <c r="G5664" s="12">
        <f>IF(ISNUMBER(MATCH(C5664, FACT_ORDERS!C:C, 0)), 1, 0)</f>
        <v>0</v>
      </c>
      <c r="H5664" s="12">
        <f>COUNTIF(B:B,FACT_SEARCHES[[#This Row],[WD_PRODUCTS]])</f>
        <v>82</v>
      </c>
    </row>
    <row r="5665" spans="1:8" x14ac:dyDescent="0.3">
      <c r="A5665" s="12">
        <v>12663</v>
      </c>
      <c r="B5665" s="12">
        <v>263</v>
      </c>
      <c r="C5665" s="8">
        <v>10131</v>
      </c>
      <c r="D5665" s="12" t="s">
        <v>7332</v>
      </c>
      <c r="E5665" s="13">
        <v>45007</v>
      </c>
      <c r="F5665" s="12" t="s">
        <v>19678</v>
      </c>
      <c r="G5665" s="12">
        <f>IF(ISNUMBER(MATCH(C5665, FACT_ORDERS!C:C, 0)), 1, 0)</f>
        <v>0</v>
      </c>
      <c r="H5665" s="12">
        <f>COUNTIF(B:B,FACT_SEARCHES[[#This Row],[WD_PRODUCTS]])</f>
        <v>108</v>
      </c>
    </row>
    <row r="5666" spans="1:8" x14ac:dyDescent="0.3">
      <c r="A5666" s="12">
        <v>12664</v>
      </c>
      <c r="B5666" s="12">
        <v>296</v>
      </c>
      <c r="C5666" s="8">
        <v>10939</v>
      </c>
      <c r="D5666" s="12" t="s">
        <v>7333</v>
      </c>
      <c r="E5666" s="13">
        <v>45537</v>
      </c>
      <c r="F5666" s="12" t="s">
        <v>19679</v>
      </c>
      <c r="G5666" s="12">
        <f>IF(ISNUMBER(MATCH(C5666, FACT_ORDERS!C:C, 0)), 1, 0)</f>
        <v>1</v>
      </c>
      <c r="H5666" s="12">
        <f>COUNTIF(B:B,FACT_SEARCHES[[#This Row],[WD_PRODUCTS]])</f>
        <v>106</v>
      </c>
    </row>
    <row r="5667" spans="1:8" x14ac:dyDescent="0.3">
      <c r="A5667" s="12">
        <v>12665</v>
      </c>
      <c r="B5667" s="12">
        <v>211</v>
      </c>
      <c r="C5667" s="8">
        <v>10939</v>
      </c>
      <c r="D5667" s="12" t="s">
        <v>7334</v>
      </c>
      <c r="E5667" s="13">
        <v>45537</v>
      </c>
      <c r="F5667" s="12" t="s">
        <v>19680</v>
      </c>
      <c r="G5667" s="12">
        <f>IF(ISNUMBER(MATCH(C5667, FACT_ORDERS!C:C, 0)), 1, 0)</f>
        <v>1</v>
      </c>
      <c r="H5667" s="12">
        <f>COUNTIF(B:B,FACT_SEARCHES[[#This Row],[WD_PRODUCTS]])</f>
        <v>65</v>
      </c>
    </row>
    <row r="5668" spans="1:8" x14ac:dyDescent="0.3">
      <c r="A5668" s="12">
        <v>12666</v>
      </c>
      <c r="B5668" s="12">
        <v>287</v>
      </c>
      <c r="C5668" s="8">
        <v>10020</v>
      </c>
      <c r="D5668" s="12" t="s">
        <v>7335</v>
      </c>
      <c r="E5668" s="13">
        <v>45540</v>
      </c>
      <c r="F5668" s="12" t="s">
        <v>19681</v>
      </c>
      <c r="G5668" s="12">
        <f>IF(ISNUMBER(MATCH(C5668, FACT_ORDERS!C:C, 0)), 1, 0)</f>
        <v>1</v>
      </c>
      <c r="H5668" s="12">
        <f>COUNTIF(B:B,FACT_SEARCHES[[#This Row],[WD_PRODUCTS]])</f>
        <v>59</v>
      </c>
    </row>
    <row r="5669" spans="1:8" x14ac:dyDescent="0.3">
      <c r="A5669" s="12">
        <v>12667</v>
      </c>
      <c r="B5669" s="12">
        <v>272</v>
      </c>
      <c r="C5669" s="8">
        <v>10020</v>
      </c>
      <c r="D5669" s="12" t="s">
        <v>7336</v>
      </c>
      <c r="E5669" s="13">
        <v>45540</v>
      </c>
      <c r="F5669" s="12" t="s">
        <v>19682</v>
      </c>
      <c r="G5669" s="12">
        <f>IF(ISNUMBER(MATCH(C5669, FACT_ORDERS!C:C, 0)), 1, 0)</f>
        <v>1</v>
      </c>
      <c r="H5669" s="12">
        <f>COUNTIF(B:B,FACT_SEARCHES[[#This Row],[WD_PRODUCTS]])</f>
        <v>39</v>
      </c>
    </row>
    <row r="5670" spans="1:8" x14ac:dyDescent="0.3">
      <c r="A5670" s="12">
        <v>12668</v>
      </c>
      <c r="B5670" s="12">
        <v>245</v>
      </c>
      <c r="C5670" s="8">
        <v>10020</v>
      </c>
      <c r="D5670" s="12" t="s">
        <v>7337</v>
      </c>
      <c r="E5670" s="13">
        <v>45540</v>
      </c>
      <c r="F5670" s="12" t="s">
        <v>19683</v>
      </c>
      <c r="G5670" s="12">
        <f>IF(ISNUMBER(MATCH(C5670, FACT_ORDERS!C:C, 0)), 1, 0)</f>
        <v>1</v>
      </c>
      <c r="H5670" s="12">
        <f>COUNTIF(B:B,FACT_SEARCHES[[#This Row],[WD_PRODUCTS]])</f>
        <v>58</v>
      </c>
    </row>
    <row r="5671" spans="1:8" x14ac:dyDescent="0.3">
      <c r="A5671" s="12">
        <v>12669</v>
      </c>
      <c r="B5671" s="12">
        <v>218</v>
      </c>
      <c r="C5671" s="8">
        <v>10020</v>
      </c>
      <c r="D5671" s="12" t="s">
        <v>7338</v>
      </c>
      <c r="E5671" s="13">
        <v>45540</v>
      </c>
      <c r="F5671" s="12" t="s">
        <v>19684</v>
      </c>
      <c r="G5671" s="12">
        <f>IF(ISNUMBER(MATCH(C5671, FACT_ORDERS!C:C, 0)), 1, 0)</f>
        <v>1</v>
      </c>
      <c r="H5671" s="12">
        <f>COUNTIF(B:B,FACT_SEARCHES[[#This Row],[WD_PRODUCTS]])</f>
        <v>39</v>
      </c>
    </row>
    <row r="5672" spans="1:8" x14ac:dyDescent="0.3">
      <c r="A5672" s="12">
        <v>12670</v>
      </c>
      <c r="B5672" s="12">
        <v>213</v>
      </c>
      <c r="C5672" s="8">
        <v>10020</v>
      </c>
      <c r="D5672" s="12" t="s">
        <v>7339</v>
      </c>
      <c r="E5672" s="13">
        <v>45540</v>
      </c>
      <c r="F5672" s="12" t="s">
        <v>19685</v>
      </c>
      <c r="G5672" s="12">
        <f>IF(ISNUMBER(MATCH(C5672, FACT_ORDERS!C:C, 0)), 1, 0)</f>
        <v>1</v>
      </c>
      <c r="H5672" s="12">
        <f>COUNTIF(B:B,FACT_SEARCHES[[#This Row],[WD_PRODUCTS]])</f>
        <v>86</v>
      </c>
    </row>
    <row r="5673" spans="1:8" x14ac:dyDescent="0.3">
      <c r="A5673" s="12">
        <v>12671</v>
      </c>
      <c r="B5673" s="12">
        <v>281</v>
      </c>
      <c r="C5673" s="8">
        <v>10455</v>
      </c>
      <c r="D5673" s="12" t="s">
        <v>7340</v>
      </c>
      <c r="E5673" s="13">
        <v>45503</v>
      </c>
      <c r="F5673" s="12" t="s">
        <v>3508</v>
      </c>
      <c r="G5673" s="12">
        <f>IF(ISNUMBER(MATCH(C5673, FACT_ORDERS!C:C, 0)), 1, 0)</f>
        <v>0</v>
      </c>
      <c r="H5673" s="12">
        <f>COUNTIF(B:B,FACT_SEARCHES[[#This Row],[WD_PRODUCTS]])</f>
        <v>86</v>
      </c>
    </row>
    <row r="5674" spans="1:8" x14ac:dyDescent="0.3">
      <c r="A5674" s="12">
        <v>12672</v>
      </c>
      <c r="B5674" s="12">
        <v>278</v>
      </c>
      <c r="C5674" s="8">
        <v>10455</v>
      </c>
      <c r="D5674" s="12" t="s">
        <v>7341</v>
      </c>
      <c r="E5674" s="13">
        <v>45503</v>
      </c>
      <c r="F5674" s="12" t="s">
        <v>19686</v>
      </c>
      <c r="G5674" s="12">
        <f>IF(ISNUMBER(MATCH(C5674, FACT_ORDERS!C:C, 0)), 1, 0)</f>
        <v>0</v>
      </c>
      <c r="H5674" s="12">
        <f>COUNTIF(B:B,FACT_SEARCHES[[#This Row],[WD_PRODUCTS]])</f>
        <v>81</v>
      </c>
    </row>
    <row r="5675" spans="1:8" x14ac:dyDescent="0.3">
      <c r="A5675" s="12">
        <v>12673</v>
      </c>
      <c r="B5675" s="12">
        <v>256</v>
      </c>
      <c r="C5675" s="8">
        <v>10455</v>
      </c>
      <c r="D5675" s="12" t="s">
        <v>7342</v>
      </c>
      <c r="E5675" s="13">
        <v>45503</v>
      </c>
      <c r="F5675" s="12" t="s">
        <v>19687</v>
      </c>
      <c r="G5675" s="12">
        <f>IF(ISNUMBER(MATCH(C5675, FACT_ORDERS!C:C, 0)), 1, 0)</f>
        <v>0</v>
      </c>
      <c r="H5675" s="12">
        <f>COUNTIF(B:B,FACT_SEARCHES[[#This Row],[WD_PRODUCTS]])</f>
        <v>63</v>
      </c>
    </row>
    <row r="5676" spans="1:8" x14ac:dyDescent="0.3">
      <c r="A5676" s="12">
        <v>12674</v>
      </c>
      <c r="B5676" s="12">
        <v>294</v>
      </c>
      <c r="C5676" s="8">
        <v>10675</v>
      </c>
      <c r="D5676" s="12" t="s">
        <v>7343</v>
      </c>
      <c r="E5676" s="13">
        <v>45558</v>
      </c>
      <c r="F5676" s="12" t="s">
        <v>19688</v>
      </c>
      <c r="G5676" s="12">
        <f>IF(ISNUMBER(MATCH(C5676, FACT_ORDERS!C:C, 0)), 1, 0)</f>
        <v>0</v>
      </c>
      <c r="H5676" s="12">
        <f>COUNTIF(B:B,FACT_SEARCHES[[#This Row],[WD_PRODUCTS]])</f>
        <v>60</v>
      </c>
    </row>
    <row r="5677" spans="1:8" x14ac:dyDescent="0.3">
      <c r="A5677" s="12">
        <v>12675</v>
      </c>
      <c r="B5677" s="12">
        <v>285</v>
      </c>
      <c r="C5677" s="8">
        <v>10675</v>
      </c>
      <c r="D5677" s="12" t="s">
        <v>7344</v>
      </c>
      <c r="E5677" s="13">
        <v>45558</v>
      </c>
      <c r="F5677" s="12" t="s">
        <v>15961</v>
      </c>
      <c r="G5677" s="12">
        <f>IF(ISNUMBER(MATCH(C5677, FACT_ORDERS!C:C, 0)), 1, 0)</f>
        <v>0</v>
      </c>
      <c r="H5677" s="12">
        <f>COUNTIF(B:B,FACT_SEARCHES[[#This Row],[WD_PRODUCTS]])</f>
        <v>56</v>
      </c>
    </row>
    <row r="5678" spans="1:8" x14ac:dyDescent="0.3">
      <c r="A5678" s="12">
        <v>12676</v>
      </c>
      <c r="B5678" s="12">
        <v>248</v>
      </c>
      <c r="C5678" s="8">
        <v>10861</v>
      </c>
      <c r="D5678" s="12" t="s">
        <v>7345</v>
      </c>
      <c r="E5678" s="13">
        <v>45146</v>
      </c>
      <c r="F5678" s="12" t="s">
        <v>19689</v>
      </c>
      <c r="G5678" s="12">
        <f>IF(ISNUMBER(MATCH(C5678, FACT_ORDERS!C:C, 0)), 1, 0)</f>
        <v>0</v>
      </c>
      <c r="H5678" s="12">
        <f>COUNTIF(B:B,FACT_SEARCHES[[#This Row],[WD_PRODUCTS]])</f>
        <v>101</v>
      </c>
    </row>
    <row r="5679" spans="1:8" x14ac:dyDescent="0.3">
      <c r="A5679" s="12">
        <v>12677</v>
      </c>
      <c r="B5679" s="12">
        <v>258</v>
      </c>
      <c r="C5679" s="8">
        <v>10861</v>
      </c>
      <c r="D5679" s="12" t="s">
        <v>7346</v>
      </c>
      <c r="E5679" s="13">
        <v>45146</v>
      </c>
      <c r="F5679" s="12" t="s">
        <v>19690</v>
      </c>
      <c r="G5679" s="12">
        <f>IF(ISNUMBER(MATCH(C5679, FACT_ORDERS!C:C, 0)), 1, 0)</f>
        <v>0</v>
      </c>
      <c r="H5679" s="12">
        <f>COUNTIF(B:B,FACT_SEARCHES[[#This Row],[WD_PRODUCTS]])</f>
        <v>57</v>
      </c>
    </row>
    <row r="5680" spans="1:8" x14ac:dyDescent="0.3">
      <c r="A5680" s="12">
        <v>12678</v>
      </c>
      <c r="B5680" s="12">
        <v>202</v>
      </c>
      <c r="C5680" s="8">
        <v>10861</v>
      </c>
      <c r="D5680" s="12" t="s">
        <v>7347</v>
      </c>
      <c r="E5680" s="13">
        <v>45146</v>
      </c>
      <c r="F5680" s="12" t="s">
        <v>19691</v>
      </c>
      <c r="G5680" s="12">
        <f>IF(ISNUMBER(MATCH(C5680, FACT_ORDERS!C:C, 0)), 1, 0)</f>
        <v>0</v>
      </c>
      <c r="H5680" s="12">
        <f>COUNTIF(B:B,FACT_SEARCHES[[#This Row],[WD_PRODUCTS]])</f>
        <v>74</v>
      </c>
    </row>
    <row r="5681" spans="1:8" x14ac:dyDescent="0.3">
      <c r="A5681" s="12">
        <v>12679</v>
      </c>
      <c r="B5681" s="12">
        <v>271</v>
      </c>
      <c r="C5681" s="8">
        <v>10861</v>
      </c>
      <c r="D5681" s="12" t="s">
        <v>7348</v>
      </c>
      <c r="E5681" s="13">
        <v>45146</v>
      </c>
      <c r="F5681" s="12" t="s">
        <v>11904</v>
      </c>
      <c r="G5681" s="12">
        <f>IF(ISNUMBER(MATCH(C5681, FACT_ORDERS!C:C, 0)), 1, 0)</f>
        <v>0</v>
      </c>
      <c r="H5681" s="12">
        <f>COUNTIF(B:B,FACT_SEARCHES[[#This Row],[WD_PRODUCTS]])</f>
        <v>74</v>
      </c>
    </row>
    <row r="5682" spans="1:8" x14ac:dyDescent="0.3">
      <c r="A5682" s="12">
        <v>12680</v>
      </c>
      <c r="B5682" s="12">
        <v>204</v>
      </c>
      <c r="C5682" s="8">
        <v>10861</v>
      </c>
      <c r="D5682" s="12" t="s">
        <v>7349</v>
      </c>
      <c r="E5682" s="13">
        <v>45146</v>
      </c>
      <c r="F5682" s="12" t="s">
        <v>19692</v>
      </c>
      <c r="G5682" s="12">
        <f>IF(ISNUMBER(MATCH(C5682, FACT_ORDERS!C:C, 0)), 1, 0)</f>
        <v>0</v>
      </c>
      <c r="H5682" s="12">
        <f>COUNTIF(B:B,FACT_SEARCHES[[#This Row],[WD_PRODUCTS]])</f>
        <v>139</v>
      </c>
    </row>
    <row r="5683" spans="1:8" x14ac:dyDescent="0.3">
      <c r="A5683" s="12">
        <v>12681</v>
      </c>
      <c r="B5683" s="12">
        <v>285</v>
      </c>
      <c r="C5683" s="8">
        <v>10459</v>
      </c>
      <c r="D5683" s="12" t="s">
        <v>7350</v>
      </c>
      <c r="E5683" s="13">
        <v>45409</v>
      </c>
      <c r="F5683" s="12" t="s">
        <v>12663</v>
      </c>
      <c r="G5683" s="12">
        <f>IF(ISNUMBER(MATCH(C5683, FACT_ORDERS!C:C, 0)), 1, 0)</f>
        <v>1</v>
      </c>
      <c r="H5683" s="12">
        <f>COUNTIF(B:B,FACT_SEARCHES[[#This Row],[WD_PRODUCTS]])</f>
        <v>56</v>
      </c>
    </row>
    <row r="5684" spans="1:8" x14ac:dyDescent="0.3">
      <c r="A5684" s="12">
        <v>12682</v>
      </c>
      <c r="B5684" s="12">
        <v>295</v>
      </c>
      <c r="C5684" s="8">
        <v>10318</v>
      </c>
      <c r="D5684" s="12" t="s">
        <v>7351</v>
      </c>
      <c r="E5684" s="13">
        <v>45281</v>
      </c>
      <c r="F5684" s="12" t="s">
        <v>19693</v>
      </c>
      <c r="G5684" s="12">
        <f>IF(ISNUMBER(MATCH(C5684, FACT_ORDERS!C:C, 0)), 1, 0)</f>
        <v>0</v>
      </c>
      <c r="H5684" s="12">
        <f>COUNTIF(B:B,FACT_SEARCHES[[#This Row],[WD_PRODUCTS]])</f>
        <v>72</v>
      </c>
    </row>
    <row r="5685" spans="1:8" x14ac:dyDescent="0.3">
      <c r="A5685" s="12">
        <v>12683</v>
      </c>
      <c r="B5685" s="12">
        <v>215</v>
      </c>
      <c r="C5685" s="8">
        <v>10318</v>
      </c>
      <c r="D5685" s="12" t="s">
        <v>7352</v>
      </c>
      <c r="E5685" s="13">
        <v>45281</v>
      </c>
      <c r="F5685" s="12" t="s">
        <v>19694</v>
      </c>
      <c r="G5685" s="12">
        <f>IF(ISNUMBER(MATCH(C5685, FACT_ORDERS!C:C, 0)), 1, 0)</f>
        <v>0</v>
      </c>
      <c r="H5685" s="12">
        <f>COUNTIF(B:B,FACT_SEARCHES[[#This Row],[WD_PRODUCTS]])</f>
        <v>67</v>
      </c>
    </row>
    <row r="5686" spans="1:8" x14ac:dyDescent="0.3">
      <c r="A5686" s="12">
        <v>12684</v>
      </c>
      <c r="B5686" s="12">
        <v>267</v>
      </c>
      <c r="C5686" s="8">
        <v>10740</v>
      </c>
      <c r="D5686" s="12" t="s">
        <v>7353</v>
      </c>
      <c r="E5686" s="13">
        <v>45073</v>
      </c>
      <c r="F5686" s="12" t="s">
        <v>19695</v>
      </c>
      <c r="G5686" s="12">
        <f>IF(ISNUMBER(MATCH(C5686, FACT_ORDERS!C:C, 0)), 1, 0)</f>
        <v>1</v>
      </c>
      <c r="H5686" s="12">
        <f>COUNTIF(B:B,FACT_SEARCHES[[#This Row],[WD_PRODUCTS]])</f>
        <v>82</v>
      </c>
    </row>
    <row r="5687" spans="1:8" x14ac:dyDescent="0.3">
      <c r="A5687" s="12">
        <v>12685</v>
      </c>
      <c r="B5687" s="12">
        <v>227</v>
      </c>
      <c r="C5687" s="8">
        <v>10740</v>
      </c>
      <c r="D5687" s="12" t="s">
        <v>7354</v>
      </c>
      <c r="E5687" s="13">
        <v>45073</v>
      </c>
      <c r="F5687" s="12" t="s">
        <v>19696</v>
      </c>
      <c r="G5687" s="12">
        <f>IF(ISNUMBER(MATCH(C5687, FACT_ORDERS!C:C, 0)), 1, 0)</f>
        <v>1</v>
      </c>
      <c r="H5687" s="12">
        <f>COUNTIF(B:B,FACT_SEARCHES[[#This Row],[WD_PRODUCTS]])</f>
        <v>93</v>
      </c>
    </row>
    <row r="5688" spans="1:8" x14ac:dyDescent="0.3">
      <c r="A5688" s="12">
        <v>12686</v>
      </c>
      <c r="B5688" s="12">
        <v>245</v>
      </c>
      <c r="C5688" s="8">
        <v>10258</v>
      </c>
      <c r="D5688" s="12" t="s">
        <v>7355</v>
      </c>
      <c r="E5688" s="13">
        <v>44717</v>
      </c>
      <c r="F5688" s="12" t="s">
        <v>19697</v>
      </c>
      <c r="G5688" s="12">
        <f>IF(ISNUMBER(MATCH(C5688, FACT_ORDERS!C:C, 0)), 1, 0)</f>
        <v>0</v>
      </c>
      <c r="H5688" s="12">
        <f>COUNTIF(B:B,FACT_SEARCHES[[#This Row],[WD_PRODUCTS]])</f>
        <v>58</v>
      </c>
    </row>
    <row r="5689" spans="1:8" x14ac:dyDescent="0.3">
      <c r="A5689" s="12">
        <v>12687</v>
      </c>
      <c r="B5689" s="12">
        <v>271</v>
      </c>
      <c r="C5689" s="8">
        <v>10258</v>
      </c>
      <c r="D5689" s="12" t="s">
        <v>7356</v>
      </c>
      <c r="E5689" s="13">
        <v>44717</v>
      </c>
      <c r="F5689" s="12" t="s">
        <v>19698</v>
      </c>
      <c r="G5689" s="12">
        <f>IF(ISNUMBER(MATCH(C5689, FACT_ORDERS!C:C, 0)), 1, 0)</f>
        <v>0</v>
      </c>
      <c r="H5689" s="12">
        <f>COUNTIF(B:B,FACT_SEARCHES[[#This Row],[WD_PRODUCTS]])</f>
        <v>74</v>
      </c>
    </row>
    <row r="5690" spans="1:8" x14ac:dyDescent="0.3">
      <c r="A5690" s="12">
        <v>12688</v>
      </c>
      <c r="B5690" s="12">
        <v>249</v>
      </c>
      <c r="C5690" s="8">
        <v>10433</v>
      </c>
      <c r="D5690" s="12" t="s">
        <v>7357</v>
      </c>
      <c r="E5690" s="13">
        <v>45391</v>
      </c>
      <c r="F5690" s="12" t="s">
        <v>19699</v>
      </c>
      <c r="G5690" s="12">
        <f>IF(ISNUMBER(MATCH(C5690, FACT_ORDERS!C:C, 0)), 1, 0)</f>
        <v>1</v>
      </c>
      <c r="H5690" s="12">
        <f>COUNTIF(B:B,FACT_SEARCHES[[#This Row],[WD_PRODUCTS]])</f>
        <v>85</v>
      </c>
    </row>
    <row r="5691" spans="1:8" x14ac:dyDescent="0.3">
      <c r="A5691" s="12">
        <v>12689</v>
      </c>
      <c r="B5691" s="12">
        <v>292</v>
      </c>
      <c r="C5691" s="8">
        <v>10433</v>
      </c>
      <c r="D5691" s="12" t="s">
        <v>7358</v>
      </c>
      <c r="E5691" s="13">
        <v>45391</v>
      </c>
      <c r="F5691" s="12" t="s">
        <v>19700</v>
      </c>
      <c r="G5691" s="12">
        <f>IF(ISNUMBER(MATCH(C5691, FACT_ORDERS!C:C, 0)), 1, 0)</f>
        <v>1</v>
      </c>
      <c r="H5691" s="12">
        <f>COUNTIF(B:B,FACT_SEARCHES[[#This Row],[WD_PRODUCTS]])</f>
        <v>95</v>
      </c>
    </row>
    <row r="5692" spans="1:8" x14ac:dyDescent="0.3">
      <c r="A5692" s="12">
        <v>12690</v>
      </c>
      <c r="B5692" s="12">
        <v>231</v>
      </c>
      <c r="C5692" s="8">
        <v>10597</v>
      </c>
      <c r="D5692" s="12" t="s">
        <v>7359</v>
      </c>
      <c r="E5692" s="13">
        <v>45549</v>
      </c>
      <c r="F5692" s="12" t="s">
        <v>19701</v>
      </c>
      <c r="G5692" s="12">
        <f>IF(ISNUMBER(MATCH(C5692, FACT_ORDERS!C:C, 0)), 1, 0)</f>
        <v>0</v>
      </c>
      <c r="H5692" s="12">
        <f>COUNTIF(B:B,FACT_SEARCHES[[#This Row],[WD_PRODUCTS]])</f>
        <v>58</v>
      </c>
    </row>
    <row r="5693" spans="1:8" x14ac:dyDescent="0.3">
      <c r="A5693" s="12">
        <v>12691</v>
      </c>
      <c r="B5693" s="12">
        <v>222</v>
      </c>
      <c r="C5693" s="8">
        <v>10595</v>
      </c>
      <c r="D5693" s="12" t="s">
        <v>7360</v>
      </c>
      <c r="E5693" s="13">
        <v>44976</v>
      </c>
      <c r="F5693" s="12" t="s">
        <v>19702</v>
      </c>
      <c r="G5693" s="12">
        <f>IF(ISNUMBER(MATCH(C5693, FACT_ORDERS!C:C, 0)), 1, 0)</f>
        <v>0</v>
      </c>
      <c r="H5693" s="12">
        <f>COUNTIF(B:B,FACT_SEARCHES[[#This Row],[WD_PRODUCTS]])</f>
        <v>73</v>
      </c>
    </row>
    <row r="5694" spans="1:8" x14ac:dyDescent="0.3">
      <c r="A5694" s="12">
        <v>12692</v>
      </c>
      <c r="B5694" s="12">
        <v>289</v>
      </c>
      <c r="C5694" s="8">
        <v>10350</v>
      </c>
      <c r="D5694" s="12" t="s">
        <v>7361</v>
      </c>
      <c r="E5694" s="13">
        <v>45386</v>
      </c>
      <c r="F5694" s="12" t="s">
        <v>19703</v>
      </c>
      <c r="G5694" s="12">
        <f>IF(ISNUMBER(MATCH(C5694, FACT_ORDERS!C:C, 0)), 1, 0)</f>
        <v>0</v>
      </c>
      <c r="H5694" s="12">
        <f>COUNTIF(B:B,FACT_SEARCHES[[#This Row],[WD_PRODUCTS]])</f>
        <v>56</v>
      </c>
    </row>
    <row r="5695" spans="1:8" x14ac:dyDescent="0.3">
      <c r="A5695" s="12">
        <v>12693</v>
      </c>
      <c r="B5695" s="12">
        <v>299</v>
      </c>
      <c r="C5695" s="8">
        <v>10314</v>
      </c>
      <c r="D5695" s="12" t="s">
        <v>7362</v>
      </c>
      <c r="E5695" s="13">
        <v>44806</v>
      </c>
      <c r="F5695" s="12" t="s">
        <v>19704</v>
      </c>
      <c r="G5695" s="12">
        <f>IF(ISNUMBER(MATCH(C5695, FACT_ORDERS!C:C, 0)), 1, 0)</f>
        <v>0</v>
      </c>
      <c r="H5695" s="12">
        <f>COUNTIF(B:B,FACT_SEARCHES[[#This Row],[WD_PRODUCTS]])</f>
        <v>125</v>
      </c>
    </row>
    <row r="5696" spans="1:8" x14ac:dyDescent="0.3">
      <c r="A5696" s="12">
        <v>12694</v>
      </c>
      <c r="B5696" s="12">
        <v>237</v>
      </c>
      <c r="C5696" s="8">
        <v>10314</v>
      </c>
      <c r="D5696" s="12" t="s">
        <v>7363</v>
      </c>
      <c r="E5696" s="13">
        <v>44806</v>
      </c>
      <c r="F5696" s="12" t="s">
        <v>13789</v>
      </c>
      <c r="G5696" s="12">
        <f>IF(ISNUMBER(MATCH(C5696, FACT_ORDERS!C:C, 0)), 1, 0)</f>
        <v>0</v>
      </c>
      <c r="H5696" s="12">
        <f>COUNTIF(B:B,FACT_SEARCHES[[#This Row],[WD_PRODUCTS]])</f>
        <v>99</v>
      </c>
    </row>
    <row r="5697" spans="1:8" x14ac:dyDescent="0.3">
      <c r="A5697" s="12">
        <v>12695</v>
      </c>
      <c r="B5697" s="12">
        <v>286</v>
      </c>
      <c r="C5697" s="8">
        <v>10314</v>
      </c>
      <c r="D5697" s="12" t="s">
        <v>7364</v>
      </c>
      <c r="E5697" s="13">
        <v>44806</v>
      </c>
      <c r="F5697" s="12" t="s">
        <v>19705</v>
      </c>
      <c r="G5697" s="12">
        <f>IF(ISNUMBER(MATCH(C5697, FACT_ORDERS!C:C, 0)), 1, 0)</f>
        <v>0</v>
      </c>
      <c r="H5697" s="12">
        <f>COUNTIF(B:B,FACT_SEARCHES[[#This Row],[WD_PRODUCTS]])</f>
        <v>71</v>
      </c>
    </row>
    <row r="5698" spans="1:8" x14ac:dyDescent="0.3">
      <c r="A5698" s="12">
        <v>12696</v>
      </c>
      <c r="B5698" s="12">
        <v>276</v>
      </c>
      <c r="C5698" s="8">
        <v>10785</v>
      </c>
      <c r="D5698" s="12" t="s">
        <v>7365</v>
      </c>
      <c r="E5698" s="13">
        <v>45114</v>
      </c>
      <c r="F5698" s="12" t="s">
        <v>19577</v>
      </c>
      <c r="G5698" s="12">
        <f>IF(ISNUMBER(MATCH(C5698, FACT_ORDERS!C:C, 0)), 1, 0)</f>
        <v>1</v>
      </c>
      <c r="H5698" s="12">
        <f>COUNTIF(B:B,FACT_SEARCHES[[#This Row],[WD_PRODUCTS]])</f>
        <v>65</v>
      </c>
    </row>
    <row r="5699" spans="1:8" x14ac:dyDescent="0.3">
      <c r="A5699" s="12">
        <v>12697</v>
      </c>
      <c r="B5699" s="12">
        <v>223</v>
      </c>
      <c r="C5699" s="8">
        <v>10184</v>
      </c>
      <c r="D5699" s="12" t="s">
        <v>7366</v>
      </c>
      <c r="E5699" s="13">
        <v>45490</v>
      </c>
      <c r="F5699" s="12" t="s">
        <v>19546</v>
      </c>
      <c r="G5699" s="12">
        <f>IF(ISNUMBER(MATCH(C5699, FACT_ORDERS!C:C, 0)), 1, 0)</f>
        <v>1</v>
      </c>
      <c r="H5699" s="12">
        <f>COUNTIF(B:B,FACT_SEARCHES[[#This Row],[WD_PRODUCTS]])</f>
        <v>45</v>
      </c>
    </row>
    <row r="5700" spans="1:8" x14ac:dyDescent="0.3">
      <c r="A5700" s="12">
        <v>12698</v>
      </c>
      <c r="B5700" s="12">
        <v>264</v>
      </c>
      <c r="C5700" s="8">
        <v>10184</v>
      </c>
      <c r="D5700" s="12" t="s">
        <v>7367</v>
      </c>
      <c r="E5700" s="13">
        <v>45490</v>
      </c>
      <c r="F5700" s="12" t="s">
        <v>19706</v>
      </c>
      <c r="G5700" s="12">
        <f>IF(ISNUMBER(MATCH(C5700, FACT_ORDERS!C:C, 0)), 1, 0)</f>
        <v>1</v>
      </c>
      <c r="H5700" s="12">
        <f>COUNTIF(B:B,FACT_SEARCHES[[#This Row],[WD_PRODUCTS]])</f>
        <v>53</v>
      </c>
    </row>
    <row r="5701" spans="1:8" x14ac:dyDescent="0.3">
      <c r="A5701" s="12">
        <v>12699</v>
      </c>
      <c r="B5701" s="12">
        <v>281</v>
      </c>
      <c r="C5701" s="8">
        <v>10551</v>
      </c>
      <c r="D5701" s="12" t="s">
        <v>7368</v>
      </c>
      <c r="E5701" s="13">
        <v>45514</v>
      </c>
      <c r="F5701" s="12" t="s">
        <v>15301</v>
      </c>
      <c r="G5701" s="12">
        <f>IF(ISNUMBER(MATCH(C5701, FACT_ORDERS!C:C, 0)), 1, 0)</f>
        <v>1</v>
      </c>
      <c r="H5701" s="12">
        <f>COUNTIF(B:B,FACT_SEARCHES[[#This Row],[WD_PRODUCTS]])</f>
        <v>86</v>
      </c>
    </row>
    <row r="5702" spans="1:8" x14ac:dyDescent="0.3">
      <c r="A5702" s="12">
        <v>12700</v>
      </c>
      <c r="B5702" s="12">
        <v>254</v>
      </c>
      <c r="C5702" s="8">
        <v>10551</v>
      </c>
      <c r="D5702" s="12" t="s">
        <v>7369</v>
      </c>
      <c r="E5702" s="13">
        <v>45514</v>
      </c>
      <c r="F5702" s="12" t="s">
        <v>19707</v>
      </c>
      <c r="G5702" s="12">
        <f>IF(ISNUMBER(MATCH(C5702, FACT_ORDERS!C:C, 0)), 1, 0)</f>
        <v>1</v>
      </c>
      <c r="H5702" s="12">
        <f>COUNTIF(B:B,FACT_SEARCHES[[#This Row],[WD_PRODUCTS]])</f>
        <v>77</v>
      </c>
    </row>
    <row r="5703" spans="1:8" x14ac:dyDescent="0.3">
      <c r="A5703" s="12">
        <v>12701</v>
      </c>
      <c r="B5703" s="12">
        <v>220</v>
      </c>
      <c r="C5703" s="8">
        <v>10367</v>
      </c>
      <c r="D5703" s="12" t="s">
        <v>7370</v>
      </c>
      <c r="E5703" s="13">
        <v>44732</v>
      </c>
      <c r="F5703" s="12" t="s">
        <v>19708</v>
      </c>
      <c r="G5703" s="12">
        <f>IF(ISNUMBER(MATCH(C5703, FACT_ORDERS!C:C, 0)), 1, 0)</f>
        <v>0</v>
      </c>
      <c r="H5703" s="12">
        <f>COUNTIF(B:B,FACT_SEARCHES[[#This Row],[WD_PRODUCTS]])</f>
        <v>60</v>
      </c>
    </row>
    <row r="5704" spans="1:8" x14ac:dyDescent="0.3">
      <c r="A5704" s="12">
        <v>12702</v>
      </c>
      <c r="B5704" s="12">
        <v>288</v>
      </c>
      <c r="C5704" s="8">
        <v>10295</v>
      </c>
      <c r="D5704" s="12" t="s">
        <v>7371</v>
      </c>
      <c r="E5704" s="13">
        <v>44817</v>
      </c>
      <c r="F5704" s="12" t="s">
        <v>19709</v>
      </c>
      <c r="G5704" s="12">
        <f>IF(ISNUMBER(MATCH(C5704, FACT_ORDERS!C:C, 0)), 1, 0)</f>
        <v>1</v>
      </c>
      <c r="H5704" s="12">
        <f>COUNTIF(B:B,FACT_SEARCHES[[#This Row],[WD_PRODUCTS]])</f>
        <v>106</v>
      </c>
    </row>
    <row r="5705" spans="1:8" x14ac:dyDescent="0.3">
      <c r="A5705" s="12">
        <v>12703</v>
      </c>
      <c r="B5705" s="12">
        <v>283</v>
      </c>
      <c r="C5705" s="8">
        <v>10295</v>
      </c>
      <c r="D5705" s="12" t="s">
        <v>7372</v>
      </c>
      <c r="E5705" s="13">
        <v>44817</v>
      </c>
      <c r="F5705" s="12" t="s">
        <v>3654</v>
      </c>
      <c r="G5705" s="12">
        <f>IF(ISNUMBER(MATCH(C5705, FACT_ORDERS!C:C, 0)), 1, 0)</f>
        <v>1</v>
      </c>
      <c r="H5705" s="12">
        <f>COUNTIF(B:B,FACT_SEARCHES[[#This Row],[WD_PRODUCTS]])</f>
        <v>65</v>
      </c>
    </row>
    <row r="5706" spans="1:8" x14ac:dyDescent="0.3">
      <c r="A5706" s="12">
        <v>12704</v>
      </c>
      <c r="B5706" s="12">
        <v>257</v>
      </c>
      <c r="C5706" s="8">
        <v>10295</v>
      </c>
      <c r="D5706" s="12" t="s">
        <v>7373</v>
      </c>
      <c r="E5706" s="13">
        <v>44817</v>
      </c>
      <c r="F5706" s="12" t="s">
        <v>12934</v>
      </c>
      <c r="G5706" s="12">
        <f>IF(ISNUMBER(MATCH(C5706, FACT_ORDERS!C:C, 0)), 1, 0)</f>
        <v>1</v>
      </c>
      <c r="H5706" s="12">
        <f>COUNTIF(B:B,FACT_SEARCHES[[#This Row],[WD_PRODUCTS]])</f>
        <v>75</v>
      </c>
    </row>
    <row r="5707" spans="1:8" x14ac:dyDescent="0.3">
      <c r="A5707" s="12">
        <v>12705</v>
      </c>
      <c r="B5707" s="12">
        <v>201</v>
      </c>
      <c r="C5707" s="8">
        <v>10295</v>
      </c>
      <c r="D5707" s="12" t="s">
        <v>7374</v>
      </c>
      <c r="E5707" s="13">
        <v>44817</v>
      </c>
      <c r="F5707" s="12" t="s">
        <v>19710</v>
      </c>
      <c r="G5707" s="12">
        <f>IF(ISNUMBER(MATCH(C5707, FACT_ORDERS!C:C, 0)), 1, 0)</f>
        <v>1</v>
      </c>
      <c r="H5707" s="12">
        <f>COUNTIF(B:B,FACT_SEARCHES[[#This Row],[WD_PRODUCTS]])</f>
        <v>65</v>
      </c>
    </row>
    <row r="5708" spans="1:8" x14ac:dyDescent="0.3">
      <c r="A5708" s="12">
        <v>12706</v>
      </c>
      <c r="B5708" s="12">
        <v>217</v>
      </c>
      <c r="C5708" s="8">
        <v>10295</v>
      </c>
      <c r="D5708" s="12" t="s">
        <v>7375</v>
      </c>
      <c r="E5708" s="13">
        <v>44817</v>
      </c>
      <c r="F5708" s="12" t="s">
        <v>19711</v>
      </c>
      <c r="G5708" s="12">
        <f>IF(ISNUMBER(MATCH(C5708, FACT_ORDERS!C:C, 0)), 1, 0)</f>
        <v>1</v>
      </c>
      <c r="H5708" s="12">
        <f>COUNTIF(B:B,FACT_SEARCHES[[#This Row],[WD_PRODUCTS]])</f>
        <v>49</v>
      </c>
    </row>
    <row r="5709" spans="1:8" x14ac:dyDescent="0.3">
      <c r="A5709" s="12">
        <v>12707</v>
      </c>
      <c r="B5709" s="12">
        <v>298</v>
      </c>
      <c r="C5709" s="8">
        <v>10098</v>
      </c>
      <c r="D5709" s="12" t="s">
        <v>7376</v>
      </c>
      <c r="E5709" s="13">
        <v>44367</v>
      </c>
      <c r="F5709" s="12" t="s">
        <v>3619</v>
      </c>
      <c r="G5709" s="12">
        <f>IF(ISNUMBER(MATCH(C5709, FACT_ORDERS!C:C, 0)), 1, 0)</f>
        <v>0</v>
      </c>
      <c r="H5709" s="12">
        <f>COUNTIF(B:B,FACT_SEARCHES[[#This Row],[WD_PRODUCTS]])</f>
        <v>79</v>
      </c>
    </row>
    <row r="5710" spans="1:8" x14ac:dyDescent="0.3">
      <c r="A5710" s="12">
        <v>12708</v>
      </c>
      <c r="B5710" s="12">
        <v>207</v>
      </c>
      <c r="C5710" s="8">
        <v>10098</v>
      </c>
      <c r="D5710" s="12" t="s">
        <v>7377</v>
      </c>
      <c r="E5710" s="13">
        <v>44367</v>
      </c>
      <c r="F5710" s="12" t="s">
        <v>19712</v>
      </c>
      <c r="G5710" s="12">
        <f>IF(ISNUMBER(MATCH(C5710, FACT_ORDERS!C:C, 0)), 1, 0)</f>
        <v>0</v>
      </c>
      <c r="H5710" s="12">
        <f>COUNTIF(B:B,FACT_SEARCHES[[#This Row],[WD_PRODUCTS]])</f>
        <v>47</v>
      </c>
    </row>
    <row r="5711" spans="1:8" x14ac:dyDescent="0.3">
      <c r="A5711" s="12">
        <v>12709</v>
      </c>
      <c r="B5711" s="12">
        <v>256</v>
      </c>
      <c r="C5711" s="8">
        <v>10098</v>
      </c>
      <c r="D5711" s="12" t="s">
        <v>7378</v>
      </c>
      <c r="E5711" s="13">
        <v>44367</v>
      </c>
      <c r="F5711" s="12" t="s">
        <v>19713</v>
      </c>
      <c r="G5711" s="12">
        <f>IF(ISNUMBER(MATCH(C5711, FACT_ORDERS!C:C, 0)), 1, 0)</f>
        <v>0</v>
      </c>
      <c r="H5711" s="12">
        <f>COUNTIF(B:B,FACT_SEARCHES[[#This Row],[WD_PRODUCTS]])</f>
        <v>63</v>
      </c>
    </row>
    <row r="5712" spans="1:8" x14ac:dyDescent="0.3">
      <c r="A5712" s="12">
        <v>12710</v>
      </c>
      <c r="B5712" s="12">
        <v>204</v>
      </c>
      <c r="C5712" s="8">
        <v>10889</v>
      </c>
      <c r="D5712" s="12" t="s">
        <v>7379</v>
      </c>
      <c r="E5712" s="13">
        <v>45424</v>
      </c>
      <c r="F5712" s="12" t="s">
        <v>19714</v>
      </c>
      <c r="G5712" s="12">
        <f>IF(ISNUMBER(MATCH(C5712, FACT_ORDERS!C:C, 0)), 1, 0)</f>
        <v>0</v>
      </c>
      <c r="H5712" s="12">
        <f>COUNTIF(B:B,FACT_SEARCHES[[#This Row],[WD_PRODUCTS]])</f>
        <v>139</v>
      </c>
    </row>
    <row r="5713" spans="1:8" x14ac:dyDescent="0.3">
      <c r="A5713" s="12">
        <v>12711</v>
      </c>
      <c r="B5713" s="12">
        <v>268</v>
      </c>
      <c r="C5713" s="8">
        <v>10889</v>
      </c>
      <c r="D5713" s="12" t="s">
        <v>7380</v>
      </c>
      <c r="E5713" s="13">
        <v>45424</v>
      </c>
      <c r="F5713" s="12" t="s">
        <v>19715</v>
      </c>
      <c r="G5713" s="12">
        <f>IF(ISNUMBER(MATCH(C5713, FACT_ORDERS!C:C, 0)), 1, 0)</f>
        <v>0</v>
      </c>
      <c r="H5713" s="12">
        <f>COUNTIF(B:B,FACT_SEARCHES[[#This Row],[WD_PRODUCTS]])</f>
        <v>78</v>
      </c>
    </row>
    <row r="5714" spans="1:8" x14ac:dyDescent="0.3">
      <c r="A5714" s="12">
        <v>12712</v>
      </c>
      <c r="B5714" s="12">
        <v>200</v>
      </c>
      <c r="C5714" s="8">
        <v>10889</v>
      </c>
      <c r="D5714" s="12" t="s">
        <v>7381</v>
      </c>
      <c r="E5714" s="13">
        <v>45424</v>
      </c>
      <c r="F5714" s="12" t="s">
        <v>19716</v>
      </c>
      <c r="G5714" s="12">
        <f>IF(ISNUMBER(MATCH(C5714, FACT_ORDERS!C:C, 0)), 1, 0)</f>
        <v>0</v>
      </c>
      <c r="H5714" s="12">
        <f>COUNTIF(B:B,FACT_SEARCHES[[#This Row],[WD_PRODUCTS]])</f>
        <v>81</v>
      </c>
    </row>
    <row r="5715" spans="1:8" x14ac:dyDescent="0.3">
      <c r="A5715" s="12">
        <v>12713</v>
      </c>
      <c r="B5715" s="12">
        <v>267</v>
      </c>
      <c r="C5715" s="8">
        <v>10131</v>
      </c>
      <c r="D5715" s="12" t="s">
        <v>7382</v>
      </c>
      <c r="E5715" s="13">
        <v>45519</v>
      </c>
      <c r="F5715" s="12" t="s">
        <v>12171</v>
      </c>
      <c r="G5715" s="12">
        <f>IF(ISNUMBER(MATCH(C5715, FACT_ORDERS!C:C, 0)), 1, 0)</f>
        <v>0</v>
      </c>
      <c r="H5715" s="12">
        <f>COUNTIF(B:B,FACT_SEARCHES[[#This Row],[WD_PRODUCTS]])</f>
        <v>82</v>
      </c>
    </row>
    <row r="5716" spans="1:8" x14ac:dyDescent="0.3">
      <c r="A5716" s="12">
        <v>12714</v>
      </c>
      <c r="B5716" s="12">
        <v>263</v>
      </c>
      <c r="C5716" s="8">
        <v>10131</v>
      </c>
      <c r="D5716" s="12" t="s">
        <v>7383</v>
      </c>
      <c r="E5716" s="13">
        <v>45519</v>
      </c>
      <c r="F5716" s="12" t="s">
        <v>15451</v>
      </c>
      <c r="G5716" s="12">
        <f>IF(ISNUMBER(MATCH(C5716, FACT_ORDERS!C:C, 0)), 1, 0)</f>
        <v>0</v>
      </c>
      <c r="H5716" s="12">
        <f>COUNTIF(B:B,FACT_SEARCHES[[#This Row],[WD_PRODUCTS]])</f>
        <v>108</v>
      </c>
    </row>
    <row r="5717" spans="1:8" x14ac:dyDescent="0.3">
      <c r="A5717" s="12">
        <v>12715</v>
      </c>
      <c r="B5717" s="12">
        <v>236</v>
      </c>
      <c r="C5717" s="8">
        <v>10511</v>
      </c>
      <c r="D5717" s="12" t="s">
        <v>7384</v>
      </c>
      <c r="E5717" s="13">
        <v>44869</v>
      </c>
      <c r="F5717" s="12" t="s">
        <v>19717</v>
      </c>
      <c r="G5717" s="12">
        <f>IF(ISNUMBER(MATCH(C5717, FACT_ORDERS!C:C, 0)), 1, 0)</f>
        <v>1</v>
      </c>
      <c r="H5717" s="12">
        <f>COUNTIF(B:B,FACT_SEARCHES[[#This Row],[WD_PRODUCTS]])</f>
        <v>80</v>
      </c>
    </row>
    <row r="5718" spans="1:8" x14ac:dyDescent="0.3">
      <c r="A5718" s="12">
        <v>12716</v>
      </c>
      <c r="B5718" s="12">
        <v>236</v>
      </c>
      <c r="C5718" s="8">
        <v>10275</v>
      </c>
      <c r="D5718" s="12" t="s">
        <v>7385</v>
      </c>
      <c r="E5718" s="13">
        <v>45378</v>
      </c>
      <c r="F5718" s="12" t="s">
        <v>19718</v>
      </c>
      <c r="G5718" s="12">
        <f>IF(ISNUMBER(MATCH(C5718, FACT_ORDERS!C:C, 0)), 1, 0)</f>
        <v>0</v>
      </c>
      <c r="H5718" s="12">
        <f>COUNTIF(B:B,FACT_SEARCHES[[#This Row],[WD_PRODUCTS]])</f>
        <v>80</v>
      </c>
    </row>
    <row r="5719" spans="1:8" x14ac:dyDescent="0.3">
      <c r="A5719" s="12">
        <v>12717</v>
      </c>
      <c r="B5719" s="12">
        <v>281</v>
      </c>
      <c r="C5719" s="8">
        <v>10757</v>
      </c>
      <c r="D5719" s="12" t="s">
        <v>7386</v>
      </c>
      <c r="E5719" s="13">
        <v>44592</v>
      </c>
      <c r="F5719" s="12" t="s">
        <v>19719</v>
      </c>
      <c r="G5719" s="12">
        <f>IF(ISNUMBER(MATCH(C5719, FACT_ORDERS!C:C, 0)), 1, 0)</f>
        <v>0</v>
      </c>
      <c r="H5719" s="12">
        <f>COUNTIF(B:B,FACT_SEARCHES[[#This Row],[WD_PRODUCTS]])</f>
        <v>86</v>
      </c>
    </row>
    <row r="5720" spans="1:8" x14ac:dyDescent="0.3">
      <c r="A5720" s="12">
        <v>12718</v>
      </c>
      <c r="B5720" s="12">
        <v>296</v>
      </c>
      <c r="C5720" s="8">
        <v>10757</v>
      </c>
      <c r="D5720" s="12" t="s">
        <v>7387</v>
      </c>
      <c r="E5720" s="13">
        <v>44592</v>
      </c>
      <c r="F5720" s="12" t="s">
        <v>19720</v>
      </c>
      <c r="G5720" s="12">
        <f>IF(ISNUMBER(MATCH(C5720, FACT_ORDERS!C:C, 0)), 1, 0)</f>
        <v>0</v>
      </c>
      <c r="H5720" s="12">
        <f>COUNTIF(B:B,FACT_SEARCHES[[#This Row],[WD_PRODUCTS]])</f>
        <v>106</v>
      </c>
    </row>
    <row r="5721" spans="1:8" x14ac:dyDescent="0.3">
      <c r="A5721" s="12">
        <v>12719</v>
      </c>
      <c r="B5721" s="12">
        <v>273</v>
      </c>
      <c r="C5721" s="8">
        <v>10757</v>
      </c>
      <c r="D5721" s="12" t="s">
        <v>7388</v>
      </c>
      <c r="E5721" s="13">
        <v>44592</v>
      </c>
      <c r="F5721" s="12" t="s">
        <v>19721</v>
      </c>
      <c r="G5721" s="12">
        <f>IF(ISNUMBER(MATCH(C5721, FACT_ORDERS!C:C, 0)), 1, 0)</f>
        <v>0</v>
      </c>
      <c r="H5721" s="12">
        <f>COUNTIF(B:B,FACT_SEARCHES[[#This Row],[WD_PRODUCTS]])</f>
        <v>73</v>
      </c>
    </row>
    <row r="5722" spans="1:8" x14ac:dyDescent="0.3">
      <c r="A5722" s="12">
        <v>12720</v>
      </c>
      <c r="B5722" s="12">
        <v>275</v>
      </c>
      <c r="C5722" s="8">
        <v>10712</v>
      </c>
      <c r="D5722" s="12" t="s">
        <v>7389</v>
      </c>
      <c r="E5722" s="13">
        <v>44592</v>
      </c>
      <c r="F5722" s="12" t="s">
        <v>19722</v>
      </c>
      <c r="G5722" s="12">
        <f>IF(ISNUMBER(MATCH(C5722, FACT_ORDERS!C:C, 0)), 1, 0)</f>
        <v>0</v>
      </c>
      <c r="H5722" s="12">
        <f>COUNTIF(B:B,FACT_SEARCHES[[#This Row],[WD_PRODUCTS]])</f>
        <v>70</v>
      </c>
    </row>
    <row r="5723" spans="1:8" x14ac:dyDescent="0.3">
      <c r="A5723" s="12">
        <v>12721</v>
      </c>
      <c r="B5723" s="12">
        <v>281</v>
      </c>
      <c r="C5723" s="8">
        <v>10712</v>
      </c>
      <c r="D5723" s="12" t="s">
        <v>7390</v>
      </c>
      <c r="E5723" s="13">
        <v>44592</v>
      </c>
      <c r="F5723" s="12" t="s">
        <v>3433</v>
      </c>
      <c r="G5723" s="12">
        <f>IF(ISNUMBER(MATCH(C5723, FACT_ORDERS!C:C, 0)), 1, 0)</f>
        <v>0</v>
      </c>
      <c r="H5723" s="12">
        <f>COUNTIF(B:B,FACT_SEARCHES[[#This Row],[WD_PRODUCTS]])</f>
        <v>86</v>
      </c>
    </row>
    <row r="5724" spans="1:8" x14ac:dyDescent="0.3">
      <c r="A5724" s="12">
        <v>12722</v>
      </c>
      <c r="B5724" s="12">
        <v>200</v>
      </c>
      <c r="C5724" s="8">
        <v>10032</v>
      </c>
      <c r="D5724" s="12" t="s">
        <v>7391</v>
      </c>
      <c r="E5724" s="13">
        <v>44107</v>
      </c>
      <c r="F5724" s="12" t="s">
        <v>19723</v>
      </c>
      <c r="G5724" s="12">
        <f>IF(ISNUMBER(MATCH(C5724, FACT_ORDERS!C:C, 0)), 1, 0)</f>
        <v>0</v>
      </c>
      <c r="H5724" s="12">
        <f>COUNTIF(B:B,FACT_SEARCHES[[#This Row],[WD_PRODUCTS]])</f>
        <v>81</v>
      </c>
    </row>
    <row r="5725" spans="1:8" x14ac:dyDescent="0.3">
      <c r="A5725" s="12">
        <v>12723</v>
      </c>
      <c r="B5725" s="12">
        <v>221</v>
      </c>
      <c r="C5725" s="8">
        <v>10032</v>
      </c>
      <c r="D5725" s="12" t="s">
        <v>7392</v>
      </c>
      <c r="E5725" s="13">
        <v>44107</v>
      </c>
      <c r="F5725" s="12" t="s">
        <v>19724</v>
      </c>
      <c r="G5725" s="12">
        <f>IF(ISNUMBER(MATCH(C5725, FACT_ORDERS!C:C, 0)), 1, 0)</f>
        <v>0</v>
      </c>
      <c r="H5725" s="12">
        <f>COUNTIF(B:B,FACT_SEARCHES[[#This Row],[WD_PRODUCTS]])</f>
        <v>31</v>
      </c>
    </row>
    <row r="5726" spans="1:8" x14ac:dyDescent="0.3">
      <c r="A5726" s="12">
        <v>12724</v>
      </c>
      <c r="B5726" s="12">
        <v>237</v>
      </c>
      <c r="C5726" s="8">
        <v>10421</v>
      </c>
      <c r="D5726" s="12" t="s">
        <v>7393</v>
      </c>
      <c r="E5726" s="13">
        <v>45378</v>
      </c>
      <c r="F5726" s="12" t="s">
        <v>19633</v>
      </c>
      <c r="G5726" s="12">
        <f>IF(ISNUMBER(MATCH(C5726, FACT_ORDERS!C:C, 0)), 1, 0)</f>
        <v>1</v>
      </c>
      <c r="H5726" s="12">
        <f>COUNTIF(B:B,FACT_SEARCHES[[#This Row],[WD_PRODUCTS]])</f>
        <v>99</v>
      </c>
    </row>
    <row r="5727" spans="1:8" x14ac:dyDescent="0.3">
      <c r="A5727" s="12">
        <v>12725</v>
      </c>
      <c r="B5727" s="12">
        <v>265</v>
      </c>
      <c r="C5727" s="8">
        <v>10788</v>
      </c>
      <c r="D5727" s="12" t="s">
        <v>7394</v>
      </c>
      <c r="E5727" s="13">
        <v>44954</v>
      </c>
      <c r="F5727" s="12" t="s">
        <v>19725</v>
      </c>
      <c r="G5727" s="12">
        <f>IF(ISNUMBER(MATCH(C5727, FACT_ORDERS!C:C, 0)), 1, 0)</f>
        <v>0</v>
      </c>
      <c r="H5727" s="12">
        <f>COUNTIF(B:B,FACT_SEARCHES[[#This Row],[WD_PRODUCTS]])</f>
        <v>89</v>
      </c>
    </row>
    <row r="5728" spans="1:8" x14ac:dyDescent="0.3">
      <c r="A5728" s="12">
        <v>12726</v>
      </c>
      <c r="B5728" s="12">
        <v>238</v>
      </c>
      <c r="C5728" s="8">
        <v>10788</v>
      </c>
      <c r="D5728" s="12" t="s">
        <v>7395</v>
      </c>
      <c r="E5728" s="13">
        <v>44954</v>
      </c>
      <c r="F5728" s="12" t="s">
        <v>12676</v>
      </c>
      <c r="G5728" s="12">
        <f>IF(ISNUMBER(MATCH(C5728, FACT_ORDERS!C:C, 0)), 1, 0)</f>
        <v>0</v>
      </c>
      <c r="H5728" s="12">
        <f>COUNTIF(B:B,FACT_SEARCHES[[#This Row],[WD_PRODUCTS]])</f>
        <v>57</v>
      </c>
    </row>
    <row r="5729" spans="1:8" x14ac:dyDescent="0.3">
      <c r="A5729" s="12">
        <v>12727</v>
      </c>
      <c r="B5729" s="12">
        <v>281</v>
      </c>
      <c r="C5729" s="8">
        <v>10551</v>
      </c>
      <c r="D5729" s="12" t="s">
        <v>7396</v>
      </c>
      <c r="E5729" s="13">
        <v>45517</v>
      </c>
      <c r="F5729" s="12" t="s">
        <v>19726</v>
      </c>
      <c r="G5729" s="12">
        <f>IF(ISNUMBER(MATCH(C5729, FACT_ORDERS!C:C, 0)), 1, 0)</f>
        <v>1</v>
      </c>
      <c r="H5729" s="12">
        <f>COUNTIF(B:B,FACT_SEARCHES[[#This Row],[WD_PRODUCTS]])</f>
        <v>86</v>
      </c>
    </row>
    <row r="5730" spans="1:8" x14ac:dyDescent="0.3">
      <c r="A5730" s="12">
        <v>12728</v>
      </c>
      <c r="B5730" s="12">
        <v>254</v>
      </c>
      <c r="C5730" s="8">
        <v>10551</v>
      </c>
      <c r="D5730" s="12" t="s">
        <v>7397</v>
      </c>
      <c r="E5730" s="13">
        <v>45517</v>
      </c>
      <c r="F5730" s="12" t="s">
        <v>19727</v>
      </c>
      <c r="G5730" s="12">
        <f>IF(ISNUMBER(MATCH(C5730, FACT_ORDERS!C:C, 0)), 1, 0)</f>
        <v>1</v>
      </c>
      <c r="H5730" s="12">
        <f>COUNTIF(B:B,FACT_SEARCHES[[#This Row],[WD_PRODUCTS]])</f>
        <v>77</v>
      </c>
    </row>
    <row r="5731" spans="1:8" x14ac:dyDescent="0.3">
      <c r="A5731" s="12">
        <v>12729</v>
      </c>
      <c r="B5731" s="12">
        <v>242</v>
      </c>
      <c r="C5731" s="8">
        <v>10062</v>
      </c>
      <c r="D5731" s="12" t="s">
        <v>7398</v>
      </c>
      <c r="E5731" s="13">
        <v>45291</v>
      </c>
      <c r="F5731" s="12" t="s">
        <v>19728</v>
      </c>
      <c r="G5731" s="12">
        <f>IF(ISNUMBER(MATCH(C5731, FACT_ORDERS!C:C, 0)), 1, 0)</f>
        <v>1</v>
      </c>
      <c r="H5731" s="12">
        <f>COUNTIF(B:B,FACT_SEARCHES[[#This Row],[WD_PRODUCTS]])</f>
        <v>76</v>
      </c>
    </row>
    <row r="5732" spans="1:8" x14ac:dyDescent="0.3">
      <c r="A5732" s="12">
        <v>12730</v>
      </c>
      <c r="B5732" s="12">
        <v>285</v>
      </c>
      <c r="C5732" s="8">
        <v>10062</v>
      </c>
      <c r="D5732" s="12" t="s">
        <v>7399</v>
      </c>
      <c r="E5732" s="13">
        <v>45291</v>
      </c>
      <c r="F5732" s="12" t="s">
        <v>19729</v>
      </c>
      <c r="G5732" s="12">
        <f>IF(ISNUMBER(MATCH(C5732, FACT_ORDERS!C:C, 0)), 1, 0)</f>
        <v>1</v>
      </c>
      <c r="H5732" s="12">
        <f>COUNTIF(B:B,FACT_SEARCHES[[#This Row],[WD_PRODUCTS]])</f>
        <v>56</v>
      </c>
    </row>
    <row r="5733" spans="1:8" x14ac:dyDescent="0.3">
      <c r="A5733" s="12">
        <v>12731</v>
      </c>
      <c r="B5733" s="12">
        <v>273</v>
      </c>
      <c r="C5733" s="8">
        <v>10062</v>
      </c>
      <c r="D5733" s="12" t="s">
        <v>7400</v>
      </c>
      <c r="E5733" s="13">
        <v>45291</v>
      </c>
      <c r="F5733" s="12" t="s">
        <v>19730</v>
      </c>
      <c r="G5733" s="12">
        <f>IF(ISNUMBER(MATCH(C5733, FACT_ORDERS!C:C, 0)), 1, 0)</f>
        <v>1</v>
      </c>
      <c r="H5733" s="12">
        <f>COUNTIF(B:B,FACT_SEARCHES[[#This Row],[WD_PRODUCTS]])</f>
        <v>73</v>
      </c>
    </row>
    <row r="5734" spans="1:8" x14ac:dyDescent="0.3">
      <c r="A5734" s="12">
        <v>12732</v>
      </c>
      <c r="B5734" s="12">
        <v>201</v>
      </c>
      <c r="C5734" s="8">
        <v>10610</v>
      </c>
      <c r="D5734" s="12" t="s">
        <v>7401</v>
      </c>
      <c r="E5734" s="13">
        <v>45212</v>
      </c>
      <c r="F5734" s="12" t="s">
        <v>19731</v>
      </c>
      <c r="G5734" s="12">
        <f>IF(ISNUMBER(MATCH(C5734, FACT_ORDERS!C:C, 0)), 1, 0)</f>
        <v>1</v>
      </c>
      <c r="H5734" s="12">
        <f>COUNTIF(B:B,FACT_SEARCHES[[#This Row],[WD_PRODUCTS]])</f>
        <v>65</v>
      </c>
    </row>
    <row r="5735" spans="1:8" x14ac:dyDescent="0.3">
      <c r="A5735" s="12">
        <v>12733</v>
      </c>
      <c r="B5735" s="12">
        <v>236</v>
      </c>
      <c r="C5735" s="8">
        <v>10610</v>
      </c>
      <c r="D5735" s="12" t="s">
        <v>7402</v>
      </c>
      <c r="E5735" s="13">
        <v>45212</v>
      </c>
      <c r="F5735" s="12" t="s">
        <v>3449</v>
      </c>
      <c r="G5735" s="12">
        <f>IF(ISNUMBER(MATCH(C5735, FACT_ORDERS!C:C, 0)), 1, 0)</f>
        <v>1</v>
      </c>
      <c r="H5735" s="12">
        <f>COUNTIF(B:B,FACT_SEARCHES[[#This Row],[WD_PRODUCTS]])</f>
        <v>80</v>
      </c>
    </row>
    <row r="5736" spans="1:8" x14ac:dyDescent="0.3">
      <c r="A5736" s="12">
        <v>12734</v>
      </c>
      <c r="B5736" s="12">
        <v>277</v>
      </c>
      <c r="C5736" s="8">
        <v>10610</v>
      </c>
      <c r="D5736" s="12" t="s">
        <v>7403</v>
      </c>
      <c r="E5736" s="13">
        <v>45212</v>
      </c>
      <c r="F5736" s="12" t="s">
        <v>19732</v>
      </c>
      <c r="G5736" s="12">
        <f>IF(ISNUMBER(MATCH(C5736, FACT_ORDERS!C:C, 0)), 1, 0)</f>
        <v>1</v>
      </c>
      <c r="H5736" s="12">
        <f>COUNTIF(B:B,FACT_SEARCHES[[#This Row],[WD_PRODUCTS]])</f>
        <v>98</v>
      </c>
    </row>
    <row r="5737" spans="1:8" x14ac:dyDescent="0.3">
      <c r="A5737" s="12">
        <v>12735</v>
      </c>
      <c r="B5737" s="12">
        <v>215</v>
      </c>
      <c r="C5737" s="8">
        <v>10610</v>
      </c>
      <c r="D5737" s="12" t="s">
        <v>7404</v>
      </c>
      <c r="E5737" s="13">
        <v>45212</v>
      </c>
      <c r="F5737" s="12" t="s">
        <v>19733</v>
      </c>
      <c r="G5737" s="12">
        <f>IF(ISNUMBER(MATCH(C5737, FACT_ORDERS!C:C, 0)), 1, 0)</f>
        <v>1</v>
      </c>
      <c r="H5737" s="12">
        <f>COUNTIF(B:B,FACT_SEARCHES[[#This Row],[WD_PRODUCTS]])</f>
        <v>67</v>
      </c>
    </row>
    <row r="5738" spans="1:8" x14ac:dyDescent="0.3">
      <c r="A5738" s="12">
        <v>12736</v>
      </c>
      <c r="B5738" s="12">
        <v>269</v>
      </c>
      <c r="C5738" s="8">
        <v>10309</v>
      </c>
      <c r="D5738" s="12" t="s">
        <v>7405</v>
      </c>
      <c r="E5738" s="13">
        <v>45218</v>
      </c>
      <c r="F5738" s="12" t="s">
        <v>16066</v>
      </c>
      <c r="G5738" s="12">
        <f>IF(ISNUMBER(MATCH(C5738, FACT_ORDERS!C:C, 0)), 1, 0)</f>
        <v>1</v>
      </c>
      <c r="H5738" s="12">
        <f>COUNTIF(B:B,FACT_SEARCHES[[#This Row],[WD_PRODUCTS]])</f>
        <v>50</v>
      </c>
    </row>
    <row r="5739" spans="1:8" x14ac:dyDescent="0.3">
      <c r="A5739" s="12">
        <v>12737</v>
      </c>
      <c r="B5739" s="12">
        <v>237</v>
      </c>
      <c r="C5739" s="8">
        <v>10760</v>
      </c>
      <c r="D5739" s="12" t="s">
        <v>7406</v>
      </c>
      <c r="E5739" s="13">
        <v>45411</v>
      </c>
      <c r="F5739" s="12" t="s">
        <v>4186</v>
      </c>
      <c r="G5739" s="12">
        <f>IF(ISNUMBER(MATCH(C5739, FACT_ORDERS!C:C, 0)), 1, 0)</f>
        <v>0</v>
      </c>
      <c r="H5739" s="12">
        <f>COUNTIF(B:B,FACT_SEARCHES[[#This Row],[WD_PRODUCTS]])</f>
        <v>99</v>
      </c>
    </row>
    <row r="5740" spans="1:8" x14ac:dyDescent="0.3">
      <c r="A5740" s="12">
        <v>12738</v>
      </c>
      <c r="B5740" s="12">
        <v>284</v>
      </c>
      <c r="C5740" s="8">
        <v>10685</v>
      </c>
      <c r="D5740" s="12" t="s">
        <v>7407</v>
      </c>
      <c r="E5740" s="13">
        <v>45501</v>
      </c>
      <c r="F5740" s="12" t="s">
        <v>19734</v>
      </c>
      <c r="G5740" s="12">
        <f>IF(ISNUMBER(MATCH(C5740, FACT_ORDERS!C:C, 0)), 1, 0)</f>
        <v>0</v>
      </c>
      <c r="H5740" s="12">
        <f>COUNTIF(B:B,FACT_SEARCHES[[#This Row],[WD_PRODUCTS]])</f>
        <v>97</v>
      </c>
    </row>
    <row r="5741" spans="1:8" x14ac:dyDescent="0.3">
      <c r="A5741" s="12">
        <v>12739</v>
      </c>
      <c r="B5741" s="12">
        <v>282</v>
      </c>
      <c r="C5741" s="8">
        <v>10685</v>
      </c>
      <c r="D5741" s="12" t="s">
        <v>7408</v>
      </c>
      <c r="E5741" s="13">
        <v>45501</v>
      </c>
      <c r="F5741" s="12" t="s">
        <v>19735</v>
      </c>
      <c r="G5741" s="12">
        <f>IF(ISNUMBER(MATCH(C5741, FACT_ORDERS!C:C, 0)), 1, 0)</f>
        <v>0</v>
      </c>
      <c r="H5741" s="12">
        <f>COUNTIF(B:B,FACT_SEARCHES[[#This Row],[WD_PRODUCTS]])</f>
        <v>43</v>
      </c>
    </row>
    <row r="5742" spans="1:8" x14ac:dyDescent="0.3">
      <c r="A5742" s="12">
        <v>12740</v>
      </c>
      <c r="B5742" s="12">
        <v>299</v>
      </c>
      <c r="C5742" s="8">
        <v>10336</v>
      </c>
      <c r="D5742" s="12" t="s">
        <v>7409</v>
      </c>
      <c r="E5742" s="13">
        <v>45400</v>
      </c>
      <c r="F5742" s="12" t="s">
        <v>19736</v>
      </c>
      <c r="G5742" s="12">
        <f>IF(ISNUMBER(MATCH(C5742, FACT_ORDERS!C:C, 0)), 1, 0)</f>
        <v>1</v>
      </c>
      <c r="H5742" s="12">
        <f>COUNTIF(B:B,FACT_SEARCHES[[#This Row],[WD_PRODUCTS]])</f>
        <v>125</v>
      </c>
    </row>
    <row r="5743" spans="1:8" x14ac:dyDescent="0.3">
      <c r="A5743" s="12">
        <v>12741</v>
      </c>
      <c r="B5743" s="12">
        <v>226</v>
      </c>
      <c r="C5743" s="8">
        <v>10336</v>
      </c>
      <c r="D5743" s="12" t="s">
        <v>7410</v>
      </c>
      <c r="E5743" s="13">
        <v>45400</v>
      </c>
      <c r="F5743" s="12" t="s">
        <v>4237</v>
      </c>
      <c r="G5743" s="12">
        <f>IF(ISNUMBER(MATCH(C5743, FACT_ORDERS!C:C, 0)), 1, 0)</f>
        <v>1</v>
      </c>
      <c r="H5743" s="12">
        <f>COUNTIF(B:B,FACT_SEARCHES[[#This Row],[WD_PRODUCTS]])</f>
        <v>56</v>
      </c>
    </row>
    <row r="5744" spans="1:8" x14ac:dyDescent="0.3">
      <c r="A5744" s="12">
        <v>12742</v>
      </c>
      <c r="B5744" s="12">
        <v>235</v>
      </c>
      <c r="C5744" s="8">
        <v>10590</v>
      </c>
      <c r="D5744" s="12" t="s">
        <v>7411</v>
      </c>
      <c r="E5744" s="13">
        <v>44709</v>
      </c>
      <c r="F5744" s="12" t="s">
        <v>3236</v>
      </c>
      <c r="G5744" s="12">
        <f>IF(ISNUMBER(MATCH(C5744, FACT_ORDERS!C:C, 0)), 1, 0)</f>
        <v>0</v>
      </c>
      <c r="H5744" s="12">
        <f>COUNTIF(B:B,FACT_SEARCHES[[#This Row],[WD_PRODUCTS]])</f>
        <v>58</v>
      </c>
    </row>
    <row r="5745" spans="1:8" x14ac:dyDescent="0.3">
      <c r="A5745" s="12">
        <v>12743</v>
      </c>
      <c r="B5745" s="12">
        <v>219</v>
      </c>
      <c r="C5745" s="8">
        <v>10590</v>
      </c>
      <c r="D5745" s="12" t="s">
        <v>7412</v>
      </c>
      <c r="E5745" s="13">
        <v>44709</v>
      </c>
      <c r="F5745" s="12" t="s">
        <v>19737</v>
      </c>
      <c r="G5745" s="12">
        <f>IF(ISNUMBER(MATCH(C5745, FACT_ORDERS!C:C, 0)), 1, 0)</f>
        <v>0</v>
      </c>
      <c r="H5745" s="12">
        <f>COUNTIF(B:B,FACT_SEARCHES[[#This Row],[WD_PRODUCTS]])</f>
        <v>83</v>
      </c>
    </row>
    <row r="5746" spans="1:8" x14ac:dyDescent="0.3">
      <c r="A5746" s="12">
        <v>12744</v>
      </c>
      <c r="B5746" s="12">
        <v>263</v>
      </c>
      <c r="C5746" s="8">
        <v>10844</v>
      </c>
      <c r="D5746" s="12" t="s">
        <v>7413</v>
      </c>
      <c r="E5746" s="13">
        <v>44914</v>
      </c>
      <c r="F5746" s="12" t="s">
        <v>19738</v>
      </c>
      <c r="G5746" s="12">
        <f>IF(ISNUMBER(MATCH(C5746, FACT_ORDERS!C:C, 0)), 1, 0)</f>
        <v>1</v>
      </c>
      <c r="H5746" s="12">
        <f>COUNTIF(B:B,FACT_SEARCHES[[#This Row],[WD_PRODUCTS]])</f>
        <v>108</v>
      </c>
    </row>
    <row r="5747" spans="1:8" x14ac:dyDescent="0.3">
      <c r="A5747" s="12">
        <v>12745</v>
      </c>
      <c r="B5747" s="12">
        <v>254</v>
      </c>
      <c r="C5747" s="8">
        <v>10844</v>
      </c>
      <c r="D5747" s="12" t="s">
        <v>7414</v>
      </c>
      <c r="E5747" s="13">
        <v>44914</v>
      </c>
      <c r="F5747" s="12" t="s">
        <v>19739</v>
      </c>
      <c r="G5747" s="12">
        <f>IF(ISNUMBER(MATCH(C5747, FACT_ORDERS!C:C, 0)), 1, 0)</f>
        <v>1</v>
      </c>
      <c r="H5747" s="12">
        <f>COUNTIF(B:B,FACT_SEARCHES[[#This Row],[WD_PRODUCTS]])</f>
        <v>77</v>
      </c>
    </row>
    <row r="5748" spans="1:8" x14ac:dyDescent="0.3">
      <c r="A5748" s="12">
        <v>12746</v>
      </c>
      <c r="B5748" s="12">
        <v>266</v>
      </c>
      <c r="C5748" s="8">
        <v>10844</v>
      </c>
      <c r="D5748" s="12" t="s">
        <v>7415</v>
      </c>
      <c r="E5748" s="13">
        <v>44914</v>
      </c>
      <c r="F5748" s="12" t="s">
        <v>19740</v>
      </c>
      <c r="G5748" s="12">
        <f>IF(ISNUMBER(MATCH(C5748, FACT_ORDERS!C:C, 0)), 1, 0)</f>
        <v>1</v>
      </c>
      <c r="H5748" s="12">
        <f>COUNTIF(B:B,FACT_SEARCHES[[#This Row],[WD_PRODUCTS]])</f>
        <v>94</v>
      </c>
    </row>
    <row r="5749" spans="1:8" x14ac:dyDescent="0.3">
      <c r="A5749" s="12">
        <v>12747</v>
      </c>
      <c r="B5749" s="12">
        <v>271</v>
      </c>
      <c r="C5749" s="8">
        <v>10768</v>
      </c>
      <c r="D5749" s="12" t="s">
        <v>7416</v>
      </c>
      <c r="E5749" s="13">
        <v>45505</v>
      </c>
      <c r="F5749" s="12" t="s">
        <v>19741</v>
      </c>
      <c r="G5749" s="12">
        <f>IF(ISNUMBER(MATCH(C5749, FACT_ORDERS!C:C, 0)), 1, 0)</f>
        <v>1</v>
      </c>
      <c r="H5749" s="12">
        <f>COUNTIF(B:B,FACT_SEARCHES[[#This Row],[WD_PRODUCTS]])</f>
        <v>74</v>
      </c>
    </row>
    <row r="5750" spans="1:8" x14ac:dyDescent="0.3">
      <c r="A5750" s="12">
        <v>12748</v>
      </c>
      <c r="B5750" s="12">
        <v>219</v>
      </c>
      <c r="C5750" s="8">
        <v>10768</v>
      </c>
      <c r="D5750" s="12" t="s">
        <v>7417</v>
      </c>
      <c r="E5750" s="13">
        <v>45505</v>
      </c>
      <c r="F5750" s="12" t="s">
        <v>18469</v>
      </c>
      <c r="G5750" s="12">
        <f>IF(ISNUMBER(MATCH(C5750, FACT_ORDERS!C:C, 0)), 1, 0)</f>
        <v>1</v>
      </c>
      <c r="H5750" s="12">
        <f>COUNTIF(B:B,FACT_SEARCHES[[#This Row],[WD_PRODUCTS]])</f>
        <v>83</v>
      </c>
    </row>
    <row r="5751" spans="1:8" x14ac:dyDescent="0.3">
      <c r="A5751" s="12">
        <v>12749</v>
      </c>
      <c r="B5751" s="12">
        <v>245</v>
      </c>
      <c r="C5751" s="8">
        <v>10768</v>
      </c>
      <c r="D5751" s="12" t="s">
        <v>7418</v>
      </c>
      <c r="E5751" s="13">
        <v>45505</v>
      </c>
      <c r="F5751" s="12" t="s">
        <v>19742</v>
      </c>
      <c r="G5751" s="12">
        <f>IF(ISNUMBER(MATCH(C5751, FACT_ORDERS!C:C, 0)), 1, 0)</f>
        <v>1</v>
      </c>
      <c r="H5751" s="12">
        <f>COUNTIF(B:B,FACT_SEARCHES[[#This Row],[WD_PRODUCTS]])</f>
        <v>58</v>
      </c>
    </row>
    <row r="5752" spans="1:8" x14ac:dyDescent="0.3">
      <c r="A5752" s="12">
        <v>12750</v>
      </c>
      <c r="B5752" s="12">
        <v>228</v>
      </c>
      <c r="C5752" s="8">
        <v>10139</v>
      </c>
      <c r="D5752" s="12" t="s">
        <v>7419</v>
      </c>
      <c r="E5752" s="13">
        <v>45387</v>
      </c>
      <c r="F5752" s="12" t="s">
        <v>19743</v>
      </c>
      <c r="G5752" s="12">
        <f>IF(ISNUMBER(MATCH(C5752, FACT_ORDERS!C:C, 0)), 1, 0)</f>
        <v>0</v>
      </c>
      <c r="H5752" s="12">
        <f>COUNTIF(B:B,FACT_SEARCHES[[#This Row],[WD_PRODUCTS]])</f>
        <v>79</v>
      </c>
    </row>
    <row r="5753" spans="1:8" x14ac:dyDescent="0.3">
      <c r="A5753" s="12">
        <v>12751</v>
      </c>
      <c r="B5753" s="12">
        <v>203</v>
      </c>
      <c r="C5753" s="8">
        <v>10139</v>
      </c>
      <c r="D5753" s="12" t="s">
        <v>7420</v>
      </c>
      <c r="E5753" s="13">
        <v>45387</v>
      </c>
      <c r="F5753" s="12" t="s">
        <v>19744</v>
      </c>
      <c r="G5753" s="12">
        <f>IF(ISNUMBER(MATCH(C5753, FACT_ORDERS!C:C, 0)), 1, 0)</f>
        <v>0</v>
      </c>
      <c r="H5753" s="12">
        <f>COUNTIF(B:B,FACT_SEARCHES[[#This Row],[WD_PRODUCTS]])</f>
        <v>46</v>
      </c>
    </row>
    <row r="5754" spans="1:8" x14ac:dyDescent="0.3">
      <c r="A5754" s="12">
        <v>12752</v>
      </c>
      <c r="B5754" s="12">
        <v>277</v>
      </c>
      <c r="C5754" s="8">
        <v>10139</v>
      </c>
      <c r="D5754" s="12" t="s">
        <v>7421</v>
      </c>
      <c r="E5754" s="13">
        <v>45387</v>
      </c>
      <c r="F5754" s="12" t="s">
        <v>19745</v>
      </c>
      <c r="G5754" s="12">
        <f>IF(ISNUMBER(MATCH(C5754, FACT_ORDERS!C:C, 0)), 1, 0)</f>
        <v>0</v>
      </c>
      <c r="H5754" s="12">
        <f>COUNTIF(B:B,FACT_SEARCHES[[#This Row],[WD_PRODUCTS]])</f>
        <v>98</v>
      </c>
    </row>
    <row r="5755" spans="1:8" x14ac:dyDescent="0.3">
      <c r="A5755" s="12">
        <v>12753</v>
      </c>
      <c r="B5755" s="12">
        <v>289</v>
      </c>
      <c r="C5755" s="8">
        <v>10488</v>
      </c>
      <c r="D5755" s="12" t="s">
        <v>7422</v>
      </c>
      <c r="E5755" s="13">
        <v>44723</v>
      </c>
      <c r="F5755" s="12" t="s">
        <v>19746</v>
      </c>
      <c r="G5755" s="12">
        <f>IF(ISNUMBER(MATCH(C5755, FACT_ORDERS!C:C, 0)), 1, 0)</f>
        <v>0</v>
      </c>
      <c r="H5755" s="12">
        <f>COUNTIF(B:B,FACT_SEARCHES[[#This Row],[WD_PRODUCTS]])</f>
        <v>56</v>
      </c>
    </row>
    <row r="5756" spans="1:8" x14ac:dyDescent="0.3">
      <c r="A5756" s="12">
        <v>12754</v>
      </c>
      <c r="B5756" s="12">
        <v>204</v>
      </c>
      <c r="C5756" s="8">
        <v>10488</v>
      </c>
      <c r="D5756" s="12" t="s">
        <v>7423</v>
      </c>
      <c r="E5756" s="13">
        <v>44723</v>
      </c>
      <c r="F5756" s="12" t="s">
        <v>19747</v>
      </c>
      <c r="G5756" s="12">
        <f>IF(ISNUMBER(MATCH(C5756, FACT_ORDERS!C:C, 0)), 1, 0)</f>
        <v>0</v>
      </c>
      <c r="H5756" s="12">
        <f>COUNTIF(B:B,FACT_SEARCHES[[#This Row],[WD_PRODUCTS]])</f>
        <v>139</v>
      </c>
    </row>
    <row r="5757" spans="1:8" x14ac:dyDescent="0.3">
      <c r="A5757" s="12">
        <v>12755</v>
      </c>
      <c r="B5757" s="12">
        <v>227</v>
      </c>
      <c r="C5757" s="8">
        <v>10488</v>
      </c>
      <c r="D5757" s="12" t="s">
        <v>7424</v>
      </c>
      <c r="E5757" s="13">
        <v>44723</v>
      </c>
      <c r="F5757" s="12" t="s">
        <v>19748</v>
      </c>
      <c r="G5757" s="12">
        <f>IF(ISNUMBER(MATCH(C5757, FACT_ORDERS!C:C, 0)), 1, 0)</f>
        <v>0</v>
      </c>
      <c r="H5757" s="12">
        <f>COUNTIF(B:B,FACT_SEARCHES[[#This Row],[WD_PRODUCTS]])</f>
        <v>93</v>
      </c>
    </row>
    <row r="5758" spans="1:8" x14ac:dyDescent="0.3">
      <c r="A5758" s="12">
        <v>12756</v>
      </c>
      <c r="B5758" s="12">
        <v>237</v>
      </c>
      <c r="C5758" s="8">
        <v>10421</v>
      </c>
      <c r="D5758" s="12" t="s">
        <v>7425</v>
      </c>
      <c r="E5758" s="13">
        <v>45249</v>
      </c>
      <c r="F5758" s="12" t="s">
        <v>19749</v>
      </c>
      <c r="G5758" s="12">
        <f>IF(ISNUMBER(MATCH(C5758, FACT_ORDERS!C:C, 0)), 1, 0)</f>
        <v>1</v>
      </c>
      <c r="H5758" s="12">
        <f>COUNTIF(B:B,FACT_SEARCHES[[#This Row],[WD_PRODUCTS]])</f>
        <v>99</v>
      </c>
    </row>
    <row r="5759" spans="1:8" x14ac:dyDescent="0.3">
      <c r="A5759" s="12">
        <v>12757</v>
      </c>
      <c r="B5759" s="12">
        <v>281</v>
      </c>
      <c r="C5759" s="8">
        <v>10455</v>
      </c>
      <c r="D5759" s="12" t="s">
        <v>7426</v>
      </c>
      <c r="E5759" s="13">
        <v>45439</v>
      </c>
      <c r="F5759" s="12" t="s">
        <v>3780</v>
      </c>
      <c r="G5759" s="12">
        <f>IF(ISNUMBER(MATCH(C5759, FACT_ORDERS!C:C, 0)), 1, 0)</f>
        <v>0</v>
      </c>
      <c r="H5759" s="12">
        <f>COUNTIF(B:B,FACT_SEARCHES[[#This Row],[WD_PRODUCTS]])</f>
        <v>86</v>
      </c>
    </row>
    <row r="5760" spans="1:8" x14ac:dyDescent="0.3">
      <c r="A5760" s="12">
        <v>12758</v>
      </c>
      <c r="B5760" s="12">
        <v>278</v>
      </c>
      <c r="C5760" s="8">
        <v>10455</v>
      </c>
      <c r="D5760" s="12" t="s">
        <v>7427</v>
      </c>
      <c r="E5760" s="13">
        <v>45439</v>
      </c>
      <c r="F5760" s="12" t="s">
        <v>16795</v>
      </c>
      <c r="G5760" s="12">
        <f>IF(ISNUMBER(MATCH(C5760, FACT_ORDERS!C:C, 0)), 1, 0)</f>
        <v>0</v>
      </c>
      <c r="H5760" s="12">
        <f>COUNTIF(B:B,FACT_SEARCHES[[#This Row],[WD_PRODUCTS]])</f>
        <v>81</v>
      </c>
    </row>
    <row r="5761" spans="1:8" x14ac:dyDescent="0.3">
      <c r="A5761" s="12">
        <v>12759</v>
      </c>
      <c r="B5761" s="12">
        <v>256</v>
      </c>
      <c r="C5761" s="8">
        <v>10455</v>
      </c>
      <c r="D5761" s="12" t="s">
        <v>7428</v>
      </c>
      <c r="E5761" s="13">
        <v>45439</v>
      </c>
      <c r="F5761" s="12" t="s">
        <v>19750</v>
      </c>
      <c r="G5761" s="12">
        <f>IF(ISNUMBER(MATCH(C5761, FACT_ORDERS!C:C, 0)), 1, 0)</f>
        <v>0</v>
      </c>
      <c r="H5761" s="12">
        <f>COUNTIF(B:B,FACT_SEARCHES[[#This Row],[WD_PRODUCTS]])</f>
        <v>63</v>
      </c>
    </row>
    <row r="5762" spans="1:8" x14ac:dyDescent="0.3">
      <c r="A5762" s="12">
        <v>12760</v>
      </c>
      <c r="B5762" s="12">
        <v>263</v>
      </c>
      <c r="C5762" s="8">
        <v>10920</v>
      </c>
      <c r="D5762" s="12" t="s">
        <v>7429</v>
      </c>
      <c r="E5762" s="13">
        <v>45510</v>
      </c>
      <c r="F5762" s="12" t="s">
        <v>4479</v>
      </c>
      <c r="G5762" s="12">
        <f>IF(ISNUMBER(MATCH(C5762, FACT_ORDERS!C:C, 0)), 1, 0)</f>
        <v>0</v>
      </c>
      <c r="H5762" s="12">
        <f>COUNTIF(B:B,FACT_SEARCHES[[#This Row],[WD_PRODUCTS]])</f>
        <v>108</v>
      </c>
    </row>
    <row r="5763" spans="1:8" x14ac:dyDescent="0.3">
      <c r="A5763" s="12">
        <v>12761</v>
      </c>
      <c r="B5763" s="12">
        <v>299</v>
      </c>
      <c r="C5763" s="8">
        <v>10160</v>
      </c>
      <c r="D5763" s="12" t="s">
        <v>7430</v>
      </c>
      <c r="E5763" s="13">
        <v>44806</v>
      </c>
      <c r="F5763" s="12" t="s">
        <v>19751</v>
      </c>
      <c r="G5763" s="12">
        <f>IF(ISNUMBER(MATCH(C5763, FACT_ORDERS!C:C, 0)), 1, 0)</f>
        <v>0</v>
      </c>
      <c r="H5763" s="12">
        <f>COUNTIF(B:B,FACT_SEARCHES[[#This Row],[WD_PRODUCTS]])</f>
        <v>125</v>
      </c>
    </row>
    <row r="5764" spans="1:8" x14ac:dyDescent="0.3">
      <c r="A5764" s="12">
        <v>12762</v>
      </c>
      <c r="B5764" s="12">
        <v>273</v>
      </c>
      <c r="C5764" s="8">
        <v>10160</v>
      </c>
      <c r="D5764" s="12" t="s">
        <v>7431</v>
      </c>
      <c r="E5764" s="13">
        <v>44806</v>
      </c>
      <c r="F5764" s="12" t="s">
        <v>19752</v>
      </c>
      <c r="G5764" s="12">
        <f>IF(ISNUMBER(MATCH(C5764, FACT_ORDERS!C:C, 0)), 1, 0)</f>
        <v>0</v>
      </c>
      <c r="H5764" s="12">
        <f>COUNTIF(B:B,FACT_SEARCHES[[#This Row],[WD_PRODUCTS]])</f>
        <v>73</v>
      </c>
    </row>
    <row r="5765" spans="1:8" x14ac:dyDescent="0.3">
      <c r="A5765" s="12">
        <v>12763</v>
      </c>
      <c r="B5765" s="12">
        <v>297</v>
      </c>
      <c r="C5765" s="8">
        <v>10160</v>
      </c>
      <c r="D5765" s="12" t="s">
        <v>7432</v>
      </c>
      <c r="E5765" s="13">
        <v>44806</v>
      </c>
      <c r="F5765" s="12" t="s">
        <v>19753</v>
      </c>
      <c r="G5765" s="12">
        <f>IF(ISNUMBER(MATCH(C5765, FACT_ORDERS!C:C, 0)), 1, 0)</f>
        <v>0</v>
      </c>
      <c r="H5765" s="12">
        <f>COUNTIF(B:B,FACT_SEARCHES[[#This Row],[WD_PRODUCTS]])</f>
        <v>64</v>
      </c>
    </row>
    <row r="5766" spans="1:8" x14ac:dyDescent="0.3">
      <c r="A5766" s="12">
        <v>12764</v>
      </c>
      <c r="B5766" s="12">
        <v>228</v>
      </c>
      <c r="C5766" s="8">
        <v>10643</v>
      </c>
      <c r="D5766" s="12" t="s">
        <v>7433</v>
      </c>
      <c r="E5766" s="13">
        <v>45438</v>
      </c>
      <c r="F5766" s="12" t="s">
        <v>19754</v>
      </c>
      <c r="G5766" s="12">
        <f>IF(ISNUMBER(MATCH(C5766, FACT_ORDERS!C:C, 0)), 1, 0)</f>
        <v>0</v>
      </c>
      <c r="H5766" s="12">
        <f>COUNTIF(B:B,FACT_SEARCHES[[#This Row],[WD_PRODUCTS]])</f>
        <v>79</v>
      </c>
    </row>
    <row r="5767" spans="1:8" x14ac:dyDescent="0.3">
      <c r="A5767" s="12">
        <v>12765</v>
      </c>
      <c r="B5767" s="12">
        <v>257</v>
      </c>
      <c r="C5767" s="8">
        <v>10363</v>
      </c>
      <c r="D5767" s="12" t="s">
        <v>7434</v>
      </c>
      <c r="E5767" s="13">
        <v>45303</v>
      </c>
      <c r="F5767" s="12" t="s">
        <v>19755</v>
      </c>
      <c r="G5767" s="12">
        <f>IF(ISNUMBER(MATCH(C5767, FACT_ORDERS!C:C, 0)), 1, 0)</f>
        <v>0</v>
      </c>
      <c r="H5767" s="12">
        <f>COUNTIF(B:B,FACT_SEARCHES[[#This Row],[WD_PRODUCTS]])</f>
        <v>75</v>
      </c>
    </row>
    <row r="5768" spans="1:8" x14ac:dyDescent="0.3">
      <c r="A5768" s="12">
        <v>12766</v>
      </c>
      <c r="B5768" s="12">
        <v>234</v>
      </c>
      <c r="C5768" s="8">
        <v>10363</v>
      </c>
      <c r="D5768" s="12" t="s">
        <v>7435</v>
      </c>
      <c r="E5768" s="13">
        <v>45303</v>
      </c>
      <c r="F5768" s="12" t="s">
        <v>19756</v>
      </c>
      <c r="G5768" s="12">
        <f>IF(ISNUMBER(MATCH(C5768, FACT_ORDERS!C:C, 0)), 1, 0)</f>
        <v>0</v>
      </c>
      <c r="H5768" s="12">
        <f>COUNTIF(B:B,FACT_SEARCHES[[#This Row],[WD_PRODUCTS]])</f>
        <v>77</v>
      </c>
    </row>
    <row r="5769" spans="1:8" x14ac:dyDescent="0.3">
      <c r="A5769" s="12">
        <v>12767</v>
      </c>
      <c r="B5769" s="12">
        <v>212</v>
      </c>
      <c r="C5769" s="8">
        <v>10363</v>
      </c>
      <c r="D5769" s="12" t="s">
        <v>7436</v>
      </c>
      <c r="E5769" s="13">
        <v>45303</v>
      </c>
      <c r="F5769" s="12" t="s">
        <v>19757</v>
      </c>
      <c r="G5769" s="12">
        <f>IF(ISNUMBER(MATCH(C5769, FACT_ORDERS!C:C, 0)), 1, 0)</f>
        <v>0</v>
      </c>
      <c r="H5769" s="12">
        <f>COUNTIF(B:B,FACT_SEARCHES[[#This Row],[WD_PRODUCTS]])</f>
        <v>67</v>
      </c>
    </row>
    <row r="5770" spans="1:8" x14ac:dyDescent="0.3">
      <c r="A5770" s="12">
        <v>12768</v>
      </c>
      <c r="B5770" s="12">
        <v>210</v>
      </c>
      <c r="C5770" s="8">
        <v>10363</v>
      </c>
      <c r="D5770" s="12" t="s">
        <v>7437</v>
      </c>
      <c r="E5770" s="13">
        <v>45303</v>
      </c>
      <c r="F5770" s="12" t="s">
        <v>19758</v>
      </c>
      <c r="G5770" s="12">
        <f>IF(ISNUMBER(MATCH(C5770, FACT_ORDERS!C:C, 0)), 1, 0)</f>
        <v>0</v>
      </c>
      <c r="H5770" s="12">
        <f>COUNTIF(B:B,FACT_SEARCHES[[#This Row],[WD_PRODUCTS]])</f>
        <v>77</v>
      </c>
    </row>
    <row r="5771" spans="1:8" x14ac:dyDescent="0.3">
      <c r="A5771" s="12">
        <v>12769</v>
      </c>
      <c r="B5771" s="12">
        <v>217</v>
      </c>
      <c r="C5771" s="8">
        <v>10964</v>
      </c>
      <c r="D5771" s="12" t="s">
        <v>7438</v>
      </c>
      <c r="E5771" s="13">
        <v>45042</v>
      </c>
      <c r="F5771" s="12" t="s">
        <v>19759</v>
      </c>
      <c r="G5771" s="12">
        <f>IF(ISNUMBER(MATCH(C5771, FACT_ORDERS!C:C, 0)), 1, 0)</f>
        <v>0</v>
      </c>
      <c r="H5771" s="12">
        <f>COUNTIF(B:B,FACT_SEARCHES[[#This Row],[WD_PRODUCTS]])</f>
        <v>49</v>
      </c>
    </row>
    <row r="5772" spans="1:8" x14ac:dyDescent="0.3">
      <c r="A5772" s="12">
        <v>12770</v>
      </c>
      <c r="B5772" s="12">
        <v>248</v>
      </c>
      <c r="C5772" s="8">
        <v>10964</v>
      </c>
      <c r="D5772" s="12" t="s">
        <v>7439</v>
      </c>
      <c r="E5772" s="13">
        <v>45042</v>
      </c>
      <c r="F5772" s="12" t="s">
        <v>19760</v>
      </c>
      <c r="G5772" s="12">
        <f>IF(ISNUMBER(MATCH(C5772, FACT_ORDERS!C:C, 0)), 1, 0)</f>
        <v>0</v>
      </c>
      <c r="H5772" s="12">
        <f>COUNTIF(B:B,FACT_SEARCHES[[#This Row],[WD_PRODUCTS]])</f>
        <v>101</v>
      </c>
    </row>
    <row r="5773" spans="1:8" x14ac:dyDescent="0.3">
      <c r="A5773" s="12">
        <v>12771</v>
      </c>
      <c r="B5773" s="12">
        <v>228</v>
      </c>
      <c r="C5773" s="8">
        <v>10964</v>
      </c>
      <c r="D5773" s="12" t="s">
        <v>7440</v>
      </c>
      <c r="E5773" s="13">
        <v>45042</v>
      </c>
      <c r="F5773" s="12" t="s">
        <v>19761</v>
      </c>
      <c r="G5773" s="12">
        <f>IF(ISNUMBER(MATCH(C5773, FACT_ORDERS!C:C, 0)), 1, 0)</f>
        <v>0</v>
      </c>
      <c r="H5773" s="12">
        <f>COUNTIF(B:B,FACT_SEARCHES[[#This Row],[WD_PRODUCTS]])</f>
        <v>79</v>
      </c>
    </row>
    <row r="5774" spans="1:8" x14ac:dyDescent="0.3">
      <c r="A5774" s="12">
        <v>12772</v>
      </c>
      <c r="B5774" s="12">
        <v>267</v>
      </c>
      <c r="C5774" s="8">
        <v>10638</v>
      </c>
      <c r="D5774" s="12" t="s">
        <v>7441</v>
      </c>
      <c r="E5774" s="13">
        <v>44963</v>
      </c>
      <c r="F5774" s="12" t="s">
        <v>19762</v>
      </c>
      <c r="G5774" s="12">
        <f>IF(ISNUMBER(MATCH(C5774, FACT_ORDERS!C:C, 0)), 1, 0)</f>
        <v>1</v>
      </c>
      <c r="H5774" s="12">
        <f>COUNTIF(B:B,FACT_SEARCHES[[#This Row],[WD_PRODUCTS]])</f>
        <v>82</v>
      </c>
    </row>
    <row r="5775" spans="1:8" x14ac:dyDescent="0.3">
      <c r="A5775" s="12">
        <v>12773</v>
      </c>
      <c r="B5775" s="12">
        <v>202</v>
      </c>
      <c r="C5775" s="8">
        <v>10638</v>
      </c>
      <c r="D5775" s="12" t="s">
        <v>7442</v>
      </c>
      <c r="E5775" s="13">
        <v>44963</v>
      </c>
      <c r="F5775" s="12" t="s">
        <v>19763</v>
      </c>
      <c r="G5775" s="12">
        <f>IF(ISNUMBER(MATCH(C5775, FACT_ORDERS!C:C, 0)), 1, 0)</f>
        <v>1</v>
      </c>
      <c r="H5775" s="12">
        <f>COUNTIF(B:B,FACT_SEARCHES[[#This Row],[WD_PRODUCTS]])</f>
        <v>74</v>
      </c>
    </row>
    <row r="5776" spans="1:8" x14ac:dyDescent="0.3">
      <c r="A5776" s="12">
        <v>12774</v>
      </c>
      <c r="B5776" s="12">
        <v>254</v>
      </c>
      <c r="C5776" s="8">
        <v>10638</v>
      </c>
      <c r="D5776" s="12" t="s">
        <v>7443</v>
      </c>
      <c r="E5776" s="13">
        <v>44963</v>
      </c>
      <c r="F5776" s="12" t="s">
        <v>19764</v>
      </c>
      <c r="G5776" s="12">
        <f>IF(ISNUMBER(MATCH(C5776, FACT_ORDERS!C:C, 0)), 1, 0)</f>
        <v>1</v>
      </c>
      <c r="H5776" s="12">
        <f>COUNTIF(B:B,FACT_SEARCHES[[#This Row],[WD_PRODUCTS]])</f>
        <v>77</v>
      </c>
    </row>
    <row r="5777" spans="1:8" x14ac:dyDescent="0.3">
      <c r="A5777" s="12">
        <v>12775</v>
      </c>
      <c r="B5777" s="12">
        <v>200</v>
      </c>
      <c r="C5777" s="8">
        <v>10032</v>
      </c>
      <c r="D5777" s="12" t="s">
        <v>7444</v>
      </c>
      <c r="E5777" s="13">
        <v>45345</v>
      </c>
      <c r="F5777" s="12" t="s">
        <v>19765</v>
      </c>
      <c r="G5777" s="12">
        <f>IF(ISNUMBER(MATCH(C5777, FACT_ORDERS!C:C, 0)), 1, 0)</f>
        <v>0</v>
      </c>
      <c r="H5777" s="12">
        <f>COUNTIF(B:B,FACT_SEARCHES[[#This Row],[WD_PRODUCTS]])</f>
        <v>81</v>
      </c>
    </row>
    <row r="5778" spans="1:8" x14ac:dyDescent="0.3">
      <c r="A5778" s="12">
        <v>12776</v>
      </c>
      <c r="B5778" s="12">
        <v>221</v>
      </c>
      <c r="C5778" s="8">
        <v>10032</v>
      </c>
      <c r="D5778" s="12" t="s">
        <v>7445</v>
      </c>
      <c r="E5778" s="13">
        <v>45345</v>
      </c>
      <c r="F5778" s="12" t="s">
        <v>19766</v>
      </c>
      <c r="G5778" s="12">
        <f>IF(ISNUMBER(MATCH(C5778, FACT_ORDERS!C:C, 0)), 1, 0)</f>
        <v>0</v>
      </c>
      <c r="H5778" s="12">
        <f>COUNTIF(B:B,FACT_SEARCHES[[#This Row],[WD_PRODUCTS]])</f>
        <v>31</v>
      </c>
    </row>
    <row r="5779" spans="1:8" x14ac:dyDescent="0.3">
      <c r="A5779" s="12">
        <v>12777</v>
      </c>
      <c r="B5779" s="12">
        <v>292</v>
      </c>
      <c r="C5779" s="8">
        <v>10720</v>
      </c>
      <c r="D5779" s="12" t="s">
        <v>7446</v>
      </c>
      <c r="E5779" s="13">
        <v>45243</v>
      </c>
      <c r="F5779" s="12" t="s">
        <v>19767</v>
      </c>
      <c r="G5779" s="12">
        <f>IF(ISNUMBER(MATCH(C5779, FACT_ORDERS!C:C, 0)), 1, 0)</f>
        <v>1</v>
      </c>
      <c r="H5779" s="12">
        <f>COUNTIF(B:B,FACT_SEARCHES[[#This Row],[WD_PRODUCTS]])</f>
        <v>95</v>
      </c>
    </row>
    <row r="5780" spans="1:8" x14ac:dyDescent="0.3">
      <c r="A5780" s="12">
        <v>12778</v>
      </c>
      <c r="B5780" s="12">
        <v>204</v>
      </c>
      <c r="C5780" s="8">
        <v>10720</v>
      </c>
      <c r="D5780" s="12" t="s">
        <v>7447</v>
      </c>
      <c r="E5780" s="13">
        <v>45243</v>
      </c>
      <c r="F5780" s="12" t="s">
        <v>19768</v>
      </c>
      <c r="G5780" s="12">
        <f>IF(ISNUMBER(MATCH(C5780, FACT_ORDERS!C:C, 0)), 1, 0)</f>
        <v>1</v>
      </c>
      <c r="H5780" s="12">
        <f>COUNTIF(B:B,FACT_SEARCHES[[#This Row],[WD_PRODUCTS]])</f>
        <v>139</v>
      </c>
    </row>
    <row r="5781" spans="1:8" x14ac:dyDescent="0.3">
      <c r="A5781" s="12">
        <v>12779</v>
      </c>
      <c r="B5781" s="12">
        <v>261</v>
      </c>
      <c r="C5781" s="8">
        <v>10720</v>
      </c>
      <c r="D5781" s="12" t="s">
        <v>7448</v>
      </c>
      <c r="E5781" s="13">
        <v>45243</v>
      </c>
      <c r="F5781" s="12" t="s">
        <v>19769</v>
      </c>
      <c r="G5781" s="12">
        <f>IF(ISNUMBER(MATCH(C5781, FACT_ORDERS!C:C, 0)), 1, 0)</f>
        <v>1</v>
      </c>
      <c r="H5781" s="12">
        <f>COUNTIF(B:B,FACT_SEARCHES[[#This Row],[WD_PRODUCTS]])</f>
        <v>77</v>
      </c>
    </row>
    <row r="5782" spans="1:8" x14ac:dyDescent="0.3">
      <c r="A5782" s="12">
        <v>12780</v>
      </c>
      <c r="B5782" s="12">
        <v>279</v>
      </c>
      <c r="C5782" s="8">
        <v>10722</v>
      </c>
      <c r="D5782" s="12" t="s">
        <v>7449</v>
      </c>
      <c r="E5782" s="13">
        <v>45051</v>
      </c>
      <c r="F5782" s="12" t="s">
        <v>19770</v>
      </c>
      <c r="G5782" s="12">
        <f>IF(ISNUMBER(MATCH(C5782, FACT_ORDERS!C:C, 0)), 1, 0)</f>
        <v>0</v>
      </c>
      <c r="H5782" s="12">
        <f>COUNTIF(B:B,FACT_SEARCHES[[#This Row],[WD_PRODUCTS]])</f>
        <v>44</v>
      </c>
    </row>
    <row r="5783" spans="1:8" x14ac:dyDescent="0.3">
      <c r="A5783" s="12">
        <v>12781</v>
      </c>
      <c r="B5783" s="12">
        <v>202</v>
      </c>
      <c r="C5783" s="8">
        <v>10722</v>
      </c>
      <c r="D5783" s="12" t="s">
        <v>7450</v>
      </c>
      <c r="E5783" s="13">
        <v>45051</v>
      </c>
      <c r="F5783" s="12" t="s">
        <v>19771</v>
      </c>
      <c r="G5783" s="12">
        <f>IF(ISNUMBER(MATCH(C5783, FACT_ORDERS!C:C, 0)), 1, 0)</f>
        <v>0</v>
      </c>
      <c r="H5783" s="12">
        <f>COUNTIF(B:B,FACT_SEARCHES[[#This Row],[WD_PRODUCTS]])</f>
        <v>74</v>
      </c>
    </row>
    <row r="5784" spans="1:8" x14ac:dyDescent="0.3">
      <c r="A5784" s="12">
        <v>12782</v>
      </c>
      <c r="B5784" s="12">
        <v>264</v>
      </c>
      <c r="C5784" s="8">
        <v>10722</v>
      </c>
      <c r="D5784" s="12" t="s">
        <v>7451</v>
      </c>
      <c r="E5784" s="13">
        <v>45051</v>
      </c>
      <c r="F5784" s="12" t="s">
        <v>19772</v>
      </c>
      <c r="G5784" s="12">
        <f>IF(ISNUMBER(MATCH(C5784, FACT_ORDERS!C:C, 0)), 1, 0)</f>
        <v>0</v>
      </c>
      <c r="H5784" s="12">
        <f>COUNTIF(B:B,FACT_SEARCHES[[#This Row],[WD_PRODUCTS]])</f>
        <v>53</v>
      </c>
    </row>
    <row r="5785" spans="1:8" x14ac:dyDescent="0.3">
      <c r="A5785" s="12">
        <v>12783</v>
      </c>
      <c r="B5785" s="12">
        <v>206</v>
      </c>
      <c r="C5785" s="8">
        <v>10722</v>
      </c>
      <c r="D5785" s="12" t="s">
        <v>7452</v>
      </c>
      <c r="E5785" s="13">
        <v>45051</v>
      </c>
      <c r="F5785" s="12" t="s">
        <v>19773</v>
      </c>
      <c r="G5785" s="12">
        <f>IF(ISNUMBER(MATCH(C5785, FACT_ORDERS!C:C, 0)), 1, 0)</f>
        <v>0</v>
      </c>
      <c r="H5785" s="12">
        <f>COUNTIF(B:B,FACT_SEARCHES[[#This Row],[WD_PRODUCTS]])</f>
        <v>54</v>
      </c>
    </row>
    <row r="5786" spans="1:8" x14ac:dyDescent="0.3">
      <c r="A5786" s="12">
        <v>12784</v>
      </c>
      <c r="B5786" s="12">
        <v>228</v>
      </c>
      <c r="C5786" s="8">
        <v>10186</v>
      </c>
      <c r="D5786" s="12" t="s">
        <v>7453</v>
      </c>
      <c r="E5786" s="13">
        <v>45172</v>
      </c>
      <c r="F5786" s="12" t="s">
        <v>19774</v>
      </c>
      <c r="G5786" s="12">
        <f>IF(ISNUMBER(MATCH(C5786, FACT_ORDERS!C:C, 0)), 1, 0)</f>
        <v>1</v>
      </c>
      <c r="H5786" s="12">
        <f>COUNTIF(B:B,FACT_SEARCHES[[#This Row],[WD_PRODUCTS]])</f>
        <v>79</v>
      </c>
    </row>
    <row r="5787" spans="1:8" x14ac:dyDescent="0.3">
      <c r="A5787" s="12">
        <v>12785</v>
      </c>
      <c r="B5787" s="12">
        <v>268</v>
      </c>
      <c r="C5787" s="8">
        <v>10973</v>
      </c>
      <c r="D5787" s="12" t="s">
        <v>7454</v>
      </c>
      <c r="E5787" s="13">
        <v>45343</v>
      </c>
      <c r="F5787" s="12" t="s">
        <v>19775</v>
      </c>
      <c r="G5787" s="12">
        <f>IF(ISNUMBER(MATCH(C5787, FACT_ORDERS!C:C, 0)), 1, 0)</f>
        <v>0</v>
      </c>
      <c r="H5787" s="12">
        <f>COUNTIF(B:B,FACT_SEARCHES[[#This Row],[WD_PRODUCTS]])</f>
        <v>78</v>
      </c>
    </row>
    <row r="5788" spans="1:8" x14ac:dyDescent="0.3">
      <c r="A5788" s="12">
        <v>12786</v>
      </c>
      <c r="B5788" s="12">
        <v>209</v>
      </c>
      <c r="C5788" s="8">
        <v>10973</v>
      </c>
      <c r="D5788" s="12" t="s">
        <v>7455</v>
      </c>
      <c r="E5788" s="13">
        <v>45343</v>
      </c>
      <c r="F5788" s="12" t="s">
        <v>19776</v>
      </c>
      <c r="G5788" s="12">
        <f>IF(ISNUMBER(MATCH(C5788, FACT_ORDERS!C:C, 0)), 1, 0)</f>
        <v>0</v>
      </c>
      <c r="H5788" s="12">
        <f>COUNTIF(B:B,FACT_SEARCHES[[#This Row],[WD_PRODUCTS]])</f>
        <v>91</v>
      </c>
    </row>
    <row r="5789" spans="1:8" x14ac:dyDescent="0.3">
      <c r="A5789" s="12">
        <v>12787</v>
      </c>
      <c r="B5789" s="12">
        <v>275</v>
      </c>
      <c r="C5789" s="8">
        <v>10546</v>
      </c>
      <c r="D5789" s="12" t="s">
        <v>7456</v>
      </c>
      <c r="E5789" s="13">
        <v>45498</v>
      </c>
      <c r="F5789" s="12" t="s">
        <v>19777</v>
      </c>
      <c r="G5789" s="12">
        <f>IF(ISNUMBER(MATCH(C5789, FACT_ORDERS!C:C, 0)), 1, 0)</f>
        <v>1</v>
      </c>
      <c r="H5789" s="12">
        <f>COUNTIF(B:B,FACT_SEARCHES[[#This Row],[WD_PRODUCTS]])</f>
        <v>70</v>
      </c>
    </row>
    <row r="5790" spans="1:8" x14ac:dyDescent="0.3">
      <c r="A5790" s="12">
        <v>12788</v>
      </c>
      <c r="B5790" s="12">
        <v>257</v>
      </c>
      <c r="C5790" s="8">
        <v>10546</v>
      </c>
      <c r="D5790" s="12" t="s">
        <v>7457</v>
      </c>
      <c r="E5790" s="13">
        <v>45498</v>
      </c>
      <c r="F5790" s="12" t="s">
        <v>19778</v>
      </c>
      <c r="G5790" s="12">
        <f>IF(ISNUMBER(MATCH(C5790, FACT_ORDERS!C:C, 0)), 1, 0)</f>
        <v>1</v>
      </c>
      <c r="H5790" s="12">
        <f>COUNTIF(B:B,FACT_SEARCHES[[#This Row],[WD_PRODUCTS]])</f>
        <v>75</v>
      </c>
    </row>
    <row r="5791" spans="1:8" x14ac:dyDescent="0.3">
      <c r="A5791" s="12">
        <v>12789</v>
      </c>
      <c r="B5791" s="12">
        <v>228</v>
      </c>
      <c r="C5791" s="8">
        <v>10546</v>
      </c>
      <c r="D5791" s="12" t="s">
        <v>7458</v>
      </c>
      <c r="E5791" s="13">
        <v>45498</v>
      </c>
      <c r="F5791" s="12" t="s">
        <v>19779</v>
      </c>
      <c r="G5791" s="12">
        <f>IF(ISNUMBER(MATCH(C5791, FACT_ORDERS!C:C, 0)), 1, 0)</f>
        <v>1</v>
      </c>
      <c r="H5791" s="12">
        <f>COUNTIF(B:B,FACT_SEARCHES[[#This Row],[WD_PRODUCTS]])</f>
        <v>79</v>
      </c>
    </row>
    <row r="5792" spans="1:8" x14ac:dyDescent="0.3">
      <c r="A5792" s="12">
        <v>12790</v>
      </c>
      <c r="B5792" s="12">
        <v>225</v>
      </c>
      <c r="C5792" s="8">
        <v>10918</v>
      </c>
      <c r="D5792" s="12" t="s">
        <v>7459</v>
      </c>
      <c r="E5792" s="13">
        <v>44942</v>
      </c>
      <c r="F5792" s="12" t="s">
        <v>4224</v>
      </c>
      <c r="G5792" s="12">
        <f>IF(ISNUMBER(MATCH(C5792, FACT_ORDERS!C:C, 0)), 1, 0)</f>
        <v>1</v>
      </c>
      <c r="H5792" s="12">
        <f>COUNTIF(B:B,FACT_SEARCHES[[#This Row],[WD_PRODUCTS]])</f>
        <v>74</v>
      </c>
    </row>
    <row r="5793" spans="1:8" x14ac:dyDescent="0.3">
      <c r="A5793" s="12">
        <v>12791</v>
      </c>
      <c r="B5793" s="12">
        <v>210</v>
      </c>
      <c r="C5793" s="8">
        <v>10918</v>
      </c>
      <c r="D5793" s="12" t="s">
        <v>7460</v>
      </c>
      <c r="E5793" s="13">
        <v>44942</v>
      </c>
      <c r="F5793" s="12" t="s">
        <v>19780</v>
      </c>
      <c r="G5793" s="12">
        <f>IF(ISNUMBER(MATCH(C5793, FACT_ORDERS!C:C, 0)), 1, 0)</f>
        <v>1</v>
      </c>
      <c r="H5793" s="12">
        <f>COUNTIF(B:B,FACT_SEARCHES[[#This Row],[WD_PRODUCTS]])</f>
        <v>77</v>
      </c>
    </row>
    <row r="5794" spans="1:8" x14ac:dyDescent="0.3">
      <c r="A5794" s="12">
        <v>12792</v>
      </c>
      <c r="B5794" s="12">
        <v>266</v>
      </c>
      <c r="C5794" s="8">
        <v>10918</v>
      </c>
      <c r="D5794" s="12" t="s">
        <v>7461</v>
      </c>
      <c r="E5794" s="13">
        <v>44942</v>
      </c>
      <c r="F5794" s="12" t="s">
        <v>19781</v>
      </c>
      <c r="G5794" s="12">
        <f>IF(ISNUMBER(MATCH(C5794, FACT_ORDERS!C:C, 0)), 1, 0)</f>
        <v>1</v>
      </c>
      <c r="H5794" s="12">
        <f>COUNTIF(B:B,FACT_SEARCHES[[#This Row],[WD_PRODUCTS]])</f>
        <v>94</v>
      </c>
    </row>
    <row r="5795" spans="1:8" x14ac:dyDescent="0.3">
      <c r="A5795" s="12">
        <v>12793</v>
      </c>
      <c r="B5795" s="12">
        <v>268</v>
      </c>
      <c r="C5795" s="8">
        <v>10918</v>
      </c>
      <c r="D5795" s="12" t="s">
        <v>7462</v>
      </c>
      <c r="E5795" s="13">
        <v>44942</v>
      </c>
      <c r="F5795" s="12" t="s">
        <v>19782</v>
      </c>
      <c r="G5795" s="12">
        <f>IF(ISNUMBER(MATCH(C5795, FACT_ORDERS!C:C, 0)), 1, 0)</f>
        <v>1</v>
      </c>
      <c r="H5795" s="12">
        <f>COUNTIF(B:B,FACT_SEARCHES[[#This Row],[WD_PRODUCTS]])</f>
        <v>78</v>
      </c>
    </row>
    <row r="5796" spans="1:8" x14ac:dyDescent="0.3">
      <c r="A5796" s="12">
        <v>12794</v>
      </c>
      <c r="B5796" s="12">
        <v>279</v>
      </c>
      <c r="C5796" s="8">
        <v>10722</v>
      </c>
      <c r="D5796" s="12" t="s">
        <v>7463</v>
      </c>
      <c r="E5796" s="13">
        <v>45070</v>
      </c>
      <c r="F5796" s="12" t="s">
        <v>17001</v>
      </c>
      <c r="G5796" s="12">
        <f>IF(ISNUMBER(MATCH(C5796, FACT_ORDERS!C:C, 0)), 1, 0)</f>
        <v>0</v>
      </c>
      <c r="H5796" s="12">
        <f>COUNTIF(B:B,FACT_SEARCHES[[#This Row],[WD_PRODUCTS]])</f>
        <v>44</v>
      </c>
    </row>
    <row r="5797" spans="1:8" x14ac:dyDescent="0.3">
      <c r="A5797" s="12">
        <v>12795</v>
      </c>
      <c r="B5797" s="12">
        <v>202</v>
      </c>
      <c r="C5797" s="8">
        <v>10722</v>
      </c>
      <c r="D5797" s="12" t="s">
        <v>7464</v>
      </c>
      <c r="E5797" s="13">
        <v>45070</v>
      </c>
      <c r="F5797" s="12" t="s">
        <v>19783</v>
      </c>
      <c r="G5797" s="12">
        <f>IF(ISNUMBER(MATCH(C5797, FACT_ORDERS!C:C, 0)), 1, 0)</f>
        <v>0</v>
      </c>
      <c r="H5797" s="12">
        <f>COUNTIF(B:B,FACT_SEARCHES[[#This Row],[WD_PRODUCTS]])</f>
        <v>74</v>
      </c>
    </row>
    <row r="5798" spans="1:8" x14ac:dyDescent="0.3">
      <c r="A5798" s="12">
        <v>12796</v>
      </c>
      <c r="B5798" s="12">
        <v>264</v>
      </c>
      <c r="C5798" s="8">
        <v>10722</v>
      </c>
      <c r="D5798" s="12" t="s">
        <v>7465</v>
      </c>
      <c r="E5798" s="13">
        <v>45070</v>
      </c>
      <c r="F5798" s="12" t="s">
        <v>19784</v>
      </c>
      <c r="G5798" s="12">
        <f>IF(ISNUMBER(MATCH(C5798, FACT_ORDERS!C:C, 0)), 1, 0)</f>
        <v>0</v>
      </c>
      <c r="H5798" s="12">
        <f>COUNTIF(B:B,FACT_SEARCHES[[#This Row],[WD_PRODUCTS]])</f>
        <v>53</v>
      </c>
    </row>
    <row r="5799" spans="1:8" x14ac:dyDescent="0.3">
      <c r="A5799" s="12">
        <v>12797</v>
      </c>
      <c r="B5799" s="12">
        <v>206</v>
      </c>
      <c r="C5799" s="8">
        <v>10722</v>
      </c>
      <c r="D5799" s="12" t="s">
        <v>7466</v>
      </c>
      <c r="E5799" s="13">
        <v>45070</v>
      </c>
      <c r="F5799" s="12" t="s">
        <v>19785</v>
      </c>
      <c r="G5799" s="12">
        <f>IF(ISNUMBER(MATCH(C5799, FACT_ORDERS!C:C, 0)), 1, 0)</f>
        <v>0</v>
      </c>
      <c r="H5799" s="12">
        <f>COUNTIF(B:B,FACT_SEARCHES[[#This Row],[WD_PRODUCTS]])</f>
        <v>54</v>
      </c>
    </row>
    <row r="5800" spans="1:8" x14ac:dyDescent="0.3">
      <c r="A5800" s="12">
        <v>12798</v>
      </c>
      <c r="B5800" s="12">
        <v>281</v>
      </c>
      <c r="C5800" s="8">
        <v>10180</v>
      </c>
      <c r="D5800" s="12" t="s">
        <v>7467</v>
      </c>
      <c r="E5800" s="13">
        <v>44897</v>
      </c>
      <c r="F5800" s="12" t="s">
        <v>19786</v>
      </c>
      <c r="G5800" s="12">
        <f>IF(ISNUMBER(MATCH(C5800, FACT_ORDERS!C:C, 0)), 1, 0)</f>
        <v>1</v>
      </c>
      <c r="H5800" s="12">
        <f>COUNTIF(B:B,FACT_SEARCHES[[#This Row],[WD_PRODUCTS]])</f>
        <v>86</v>
      </c>
    </row>
    <row r="5801" spans="1:8" x14ac:dyDescent="0.3">
      <c r="A5801" s="12">
        <v>12799</v>
      </c>
      <c r="B5801" s="12">
        <v>261</v>
      </c>
      <c r="C5801" s="8">
        <v>10615</v>
      </c>
      <c r="D5801" s="12" t="s">
        <v>7468</v>
      </c>
      <c r="E5801" s="13">
        <v>45119</v>
      </c>
      <c r="F5801" s="12" t="s">
        <v>19787</v>
      </c>
      <c r="G5801" s="12">
        <f>IF(ISNUMBER(MATCH(C5801, FACT_ORDERS!C:C, 0)), 1, 0)</f>
        <v>1</v>
      </c>
      <c r="H5801" s="12">
        <f>COUNTIF(B:B,FACT_SEARCHES[[#This Row],[WD_PRODUCTS]])</f>
        <v>77</v>
      </c>
    </row>
    <row r="5802" spans="1:8" x14ac:dyDescent="0.3">
      <c r="A5802" s="12">
        <v>12800</v>
      </c>
      <c r="B5802" s="12">
        <v>263</v>
      </c>
      <c r="C5802" s="8">
        <v>10615</v>
      </c>
      <c r="D5802" s="12" t="s">
        <v>7469</v>
      </c>
      <c r="E5802" s="13">
        <v>45119</v>
      </c>
      <c r="F5802" s="12" t="s">
        <v>19788</v>
      </c>
      <c r="G5802" s="12">
        <f>IF(ISNUMBER(MATCH(C5802, FACT_ORDERS!C:C, 0)), 1, 0)</f>
        <v>1</v>
      </c>
      <c r="H5802" s="12">
        <f>COUNTIF(B:B,FACT_SEARCHES[[#This Row],[WD_PRODUCTS]])</f>
        <v>108</v>
      </c>
    </row>
    <row r="5803" spans="1:8" x14ac:dyDescent="0.3">
      <c r="A5803" s="12">
        <v>12801</v>
      </c>
      <c r="B5803" s="12">
        <v>282</v>
      </c>
      <c r="C5803" s="8">
        <v>10615</v>
      </c>
      <c r="D5803" s="12" t="s">
        <v>7470</v>
      </c>
      <c r="E5803" s="13">
        <v>45119</v>
      </c>
      <c r="F5803" s="12" t="s">
        <v>19789</v>
      </c>
      <c r="G5803" s="12">
        <f>IF(ISNUMBER(MATCH(C5803, FACT_ORDERS!C:C, 0)), 1, 0)</f>
        <v>1</v>
      </c>
      <c r="H5803" s="12">
        <f>COUNTIF(B:B,FACT_SEARCHES[[#This Row],[WD_PRODUCTS]])</f>
        <v>43</v>
      </c>
    </row>
    <row r="5804" spans="1:8" x14ac:dyDescent="0.3">
      <c r="A5804" s="12">
        <v>12802</v>
      </c>
      <c r="B5804" s="12">
        <v>208</v>
      </c>
      <c r="C5804" s="8">
        <v>10615</v>
      </c>
      <c r="D5804" s="12" t="s">
        <v>7471</v>
      </c>
      <c r="E5804" s="13">
        <v>45119</v>
      </c>
      <c r="F5804" s="12" t="s">
        <v>19790</v>
      </c>
      <c r="G5804" s="12">
        <f>IF(ISNUMBER(MATCH(C5804, FACT_ORDERS!C:C, 0)), 1, 0)</f>
        <v>1</v>
      </c>
      <c r="H5804" s="12">
        <f>COUNTIF(B:B,FACT_SEARCHES[[#This Row],[WD_PRODUCTS]])</f>
        <v>91</v>
      </c>
    </row>
    <row r="5805" spans="1:8" x14ac:dyDescent="0.3">
      <c r="A5805" s="12">
        <v>12803</v>
      </c>
      <c r="B5805" s="12">
        <v>271</v>
      </c>
      <c r="C5805" s="8">
        <v>10615</v>
      </c>
      <c r="D5805" s="12" t="s">
        <v>7472</v>
      </c>
      <c r="E5805" s="13">
        <v>45119</v>
      </c>
      <c r="F5805" s="12" t="s">
        <v>19791</v>
      </c>
      <c r="G5805" s="12">
        <f>IF(ISNUMBER(MATCH(C5805, FACT_ORDERS!C:C, 0)), 1, 0)</f>
        <v>1</v>
      </c>
      <c r="H5805" s="12">
        <f>COUNTIF(B:B,FACT_SEARCHES[[#This Row],[WD_PRODUCTS]])</f>
        <v>74</v>
      </c>
    </row>
    <row r="5806" spans="1:8" x14ac:dyDescent="0.3">
      <c r="A5806" s="12">
        <v>12804</v>
      </c>
      <c r="B5806" s="12">
        <v>255</v>
      </c>
      <c r="C5806" s="8">
        <v>10615</v>
      </c>
      <c r="D5806" s="12" t="s">
        <v>7473</v>
      </c>
      <c r="E5806" s="13">
        <v>45119</v>
      </c>
      <c r="F5806" s="12" t="s">
        <v>19792</v>
      </c>
      <c r="G5806" s="12">
        <f>IF(ISNUMBER(MATCH(C5806, FACT_ORDERS!C:C, 0)), 1, 0)</f>
        <v>1</v>
      </c>
      <c r="H5806" s="12">
        <f>COUNTIF(B:B,FACT_SEARCHES[[#This Row],[WD_PRODUCTS]])</f>
        <v>74</v>
      </c>
    </row>
    <row r="5807" spans="1:8" x14ac:dyDescent="0.3">
      <c r="A5807" s="12">
        <v>12805</v>
      </c>
      <c r="B5807" s="12">
        <v>219</v>
      </c>
      <c r="C5807" s="8">
        <v>10615</v>
      </c>
      <c r="D5807" s="12" t="s">
        <v>7474</v>
      </c>
      <c r="E5807" s="13">
        <v>45119</v>
      </c>
      <c r="F5807" s="12" t="s">
        <v>4544</v>
      </c>
      <c r="G5807" s="12">
        <f>IF(ISNUMBER(MATCH(C5807, FACT_ORDERS!C:C, 0)), 1, 0)</f>
        <v>1</v>
      </c>
      <c r="H5807" s="12">
        <f>COUNTIF(B:B,FACT_SEARCHES[[#This Row],[WD_PRODUCTS]])</f>
        <v>83</v>
      </c>
    </row>
    <row r="5808" spans="1:8" x14ac:dyDescent="0.3">
      <c r="A5808" s="12">
        <v>12806</v>
      </c>
      <c r="B5808" s="12">
        <v>263</v>
      </c>
      <c r="C5808" s="8">
        <v>10909</v>
      </c>
      <c r="D5808" s="12" t="s">
        <v>7475</v>
      </c>
      <c r="E5808" s="13">
        <v>44514</v>
      </c>
      <c r="F5808" s="12" t="s">
        <v>19793</v>
      </c>
      <c r="G5808" s="12">
        <f>IF(ISNUMBER(MATCH(C5808, FACT_ORDERS!C:C, 0)), 1, 0)</f>
        <v>1</v>
      </c>
      <c r="H5808" s="12">
        <f>COUNTIF(B:B,FACT_SEARCHES[[#This Row],[WD_PRODUCTS]])</f>
        <v>108</v>
      </c>
    </row>
    <row r="5809" spans="1:8" x14ac:dyDescent="0.3">
      <c r="A5809" s="12">
        <v>12807</v>
      </c>
      <c r="B5809" s="12">
        <v>277</v>
      </c>
      <c r="C5809" s="8">
        <v>10909</v>
      </c>
      <c r="D5809" s="12" t="s">
        <v>7476</v>
      </c>
      <c r="E5809" s="13">
        <v>44514</v>
      </c>
      <c r="F5809" s="12" t="s">
        <v>19794</v>
      </c>
      <c r="G5809" s="12">
        <f>IF(ISNUMBER(MATCH(C5809, FACT_ORDERS!C:C, 0)), 1, 0)</f>
        <v>1</v>
      </c>
      <c r="H5809" s="12">
        <f>COUNTIF(B:B,FACT_SEARCHES[[#This Row],[WD_PRODUCTS]])</f>
        <v>98</v>
      </c>
    </row>
    <row r="5810" spans="1:8" x14ac:dyDescent="0.3">
      <c r="A5810" s="12">
        <v>12808</v>
      </c>
      <c r="B5810" s="12">
        <v>239</v>
      </c>
      <c r="C5810" s="8">
        <v>10909</v>
      </c>
      <c r="D5810" s="12" t="s">
        <v>7477</v>
      </c>
      <c r="E5810" s="13">
        <v>44514</v>
      </c>
      <c r="F5810" s="12" t="s">
        <v>19795</v>
      </c>
      <c r="G5810" s="12">
        <f>IF(ISNUMBER(MATCH(C5810, FACT_ORDERS!C:C, 0)), 1, 0)</f>
        <v>1</v>
      </c>
      <c r="H5810" s="12">
        <f>COUNTIF(B:B,FACT_SEARCHES[[#This Row],[WD_PRODUCTS]])</f>
        <v>41</v>
      </c>
    </row>
    <row r="5811" spans="1:8" x14ac:dyDescent="0.3">
      <c r="A5811" s="12">
        <v>12809</v>
      </c>
      <c r="B5811" s="12">
        <v>262</v>
      </c>
      <c r="C5811" s="8">
        <v>10909</v>
      </c>
      <c r="D5811" s="12" t="s">
        <v>7478</v>
      </c>
      <c r="E5811" s="13">
        <v>44514</v>
      </c>
      <c r="F5811" s="12" t="s">
        <v>19796</v>
      </c>
      <c r="G5811" s="12">
        <f>IF(ISNUMBER(MATCH(C5811, FACT_ORDERS!C:C, 0)), 1, 0)</f>
        <v>1</v>
      </c>
      <c r="H5811" s="12">
        <f>COUNTIF(B:B,FACT_SEARCHES[[#This Row],[WD_PRODUCTS]])</f>
        <v>70</v>
      </c>
    </row>
    <row r="5812" spans="1:8" x14ac:dyDescent="0.3">
      <c r="A5812" s="12">
        <v>12810</v>
      </c>
      <c r="B5812" s="12">
        <v>252</v>
      </c>
      <c r="C5812" s="8">
        <v>10550</v>
      </c>
      <c r="D5812" s="12" t="s">
        <v>7479</v>
      </c>
      <c r="E5812" s="13">
        <v>45028</v>
      </c>
      <c r="F5812" s="12" t="s">
        <v>14876</v>
      </c>
      <c r="G5812" s="12">
        <f>IF(ISNUMBER(MATCH(C5812, FACT_ORDERS!C:C, 0)), 1, 0)</f>
        <v>0</v>
      </c>
      <c r="H5812" s="12">
        <f>COUNTIF(B:B,FACT_SEARCHES[[#This Row],[WD_PRODUCTS]])</f>
        <v>64</v>
      </c>
    </row>
    <row r="5813" spans="1:8" x14ac:dyDescent="0.3">
      <c r="A5813" s="12">
        <v>12811</v>
      </c>
      <c r="B5813" s="12">
        <v>245</v>
      </c>
      <c r="C5813" s="8">
        <v>10095</v>
      </c>
      <c r="D5813" s="12" t="s">
        <v>7480</v>
      </c>
      <c r="E5813" s="13">
        <v>45006</v>
      </c>
      <c r="F5813" s="12" t="s">
        <v>19797</v>
      </c>
      <c r="G5813" s="12">
        <f>IF(ISNUMBER(MATCH(C5813, FACT_ORDERS!C:C, 0)), 1, 0)</f>
        <v>0</v>
      </c>
      <c r="H5813" s="12">
        <f>COUNTIF(B:B,FACT_SEARCHES[[#This Row],[WD_PRODUCTS]])</f>
        <v>58</v>
      </c>
    </row>
    <row r="5814" spans="1:8" x14ac:dyDescent="0.3">
      <c r="A5814" s="12">
        <v>12812</v>
      </c>
      <c r="B5814" s="12">
        <v>284</v>
      </c>
      <c r="C5814" s="8">
        <v>10033</v>
      </c>
      <c r="D5814" s="12" t="s">
        <v>7481</v>
      </c>
      <c r="E5814" s="13">
        <v>44241</v>
      </c>
      <c r="F5814" s="12" t="s">
        <v>4499</v>
      </c>
      <c r="G5814" s="12">
        <f>IF(ISNUMBER(MATCH(C5814, FACT_ORDERS!C:C, 0)), 1, 0)</f>
        <v>0</v>
      </c>
      <c r="H5814" s="12">
        <f>COUNTIF(B:B,FACT_SEARCHES[[#This Row],[WD_PRODUCTS]])</f>
        <v>97</v>
      </c>
    </row>
    <row r="5815" spans="1:8" x14ac:dyDescent="0.3">
      <c r="A5815" s="12">
        <v>12813</v>
      </c>
      <c r="B5815" s="12">
        <v>296</v>
      </c>
      <c r="C5815" s="8">
        <v>10033</v>
      </c>
      <c r="D5815" s="12" t="s">
        <v>7482</v>
      </c>
      <c r="E5815" s="13">
        <v>44241</v>
      </c>
      <c r="F5815" s="12" t="s">
        <v>19798</v>
      </c>
      <c r="G5815" s="12">
        <f>IF(ISNUMBER(MATCH(C5815, FACT_ORDERS!C:C, 0)), 1, 0)</f>
        <v>0</v>
      </c>
      <c r="H5815" s="12">
        <f>COUNTIF(B:B,FACT_SEARCHES[[#This Row],[WD_PRODUCTS]])</f>
        <v>106</v>
      </c>
    </row>
    <row r="5816" spans="1:8" x14ac:dyDescent="0.3">
      <c r="A5816" s="12">
        <v>12814</v>
      </c>
      <c r="B5816" s="12">
        <v>250</v>
      </c>
      <c r="C5816" s="8">
        <v>10033</v>
      </c>
      <c r="D5816" s="12" t="s">
        <v>7483</v>
      </c>
      <c r="E5816" s="13">
        <v>44241</v>
      </c>
      <c r="F5816" s="12" t="s">
        <v>19515</v>
      </c>
      <c r="G5816" s="12">
        <f>IF(ISNUMBER(MATCH(C5816, FACT_ORDERS!C:C, 0)), 1, 0)</f>
        <v>0</v>
      </c>
      <c r="H5816" s="12">
        <f>COUNTIF(B:B,FACT_SEARCHES[[#This Row],[WD_PRODUCTS]])</f>
        <v>65</v>
      </c>
    </row>
    <row r="5817" spans="1:8" x14ac:dyDescent="0.3">
      <c r="A5817" s="12">
        <v>12815</v>
      </c>
      <c r="B5817" s="12">
        <v>230</v>
      </c>
      <c r="C5817" s="8">
        <v>10240</v>
      </c>
      <c r="D5817" s="12" t="s">
        <v>7484</v>
      </c>
      <c r="E5817" s="13">
        <v>45053</v>
      </c>
      <c r="F5817" s="12" t="s">
        <v>19799</v>
      </c>
      <c r="G5817" s="12">
        <f>IF(ISNUMBER(MATCH(C5817, FACT_ORDERS!C:C, 0)), 1, 0)</f>
        <v>0</v>
      </c>
      <c r="H5817" s="12">
        <f>COUNTIF(B:B,FACT_SEARCHES[[#This Row],[WD_PRODUCTS]])</f>
        <v>74</v>
      </c>
    </row>
    <row r="5818" spans="1:8" x14ac:dyDescent="0.3">
      <c r="A5818" s="12">
        <v>12816</v>
      </c>
      <c r="B5818" s="12">
        <v>236</v>
      </c>
      <c r="C5818" s="8">
        <v>10240</v>
      </c>
      <c r="D5818" s="12" t="s">
        <v>7485</v>
      </c>
      <c r="E5818" s="13">
        <v>45053</v>
      </c>
      <c r="F5818" s="12" t="s">
        <v>19800</v>
      </c>
      <c r="G5818" s="12">
        <f>IF(ISNUMBER(MATCH(C5818, FACT_ORDERS!C:C, 0)), 1, 0)</f>
        <v>0</v>
      </c>
      <c r="H5818" s="12">
        <f>COUNTIF(B:B,FACT_SEARCHES[[#This Row],[WD_PRODUCTS]])</f>
        <v>80</v>
      </c>
    </row>
    <row r="5819" spans="1:8" x14ac:dyDescent="0.3">
      <c r="A5819" s="12">
        <v>12817</v>
      </c>
      <c r="B5819" s="12">
        <v>248</v>
      </c>
      <c r="C5819" s="8">
        <v>10663</v>
      </c>
      <c r="D5819" s="12" t="s">
        <v>7486</v>
      </c>
      <c r="E5819" s="13">
        <v>45027</v>
      </c>
      <c r="F5819" s="12" t="s">
        <v>19801</v>
      </c>
      <c r="G5819" s="12">
        <f>IF(ISNUMBER(MATCH(C5819, FACT_ORDERS!C:C, 0)), 1, 0)</f>
        <v>0</v>
      </c>
      <c r="H5819" s="12">
        <f>COUNTIF(B:B,FACT_SEARCHES[[#This Row],[WD_PRODUCTS]])</f>
        <v>101</v>
      </c>
    </row>
    <row r="5820" spans="1:8" x14ac:dyDescent="0.3">
      <c r="A5820" s="12">
        <v>12818</v>
      </c>
      <c r="B5820" s="12">
        <v>255</v>
      </c>
      <c r="C5820" s="8">
        <v>10663</v>
      </c>
      <c r="D5820" s="12" t="s">
        <v>7487</v>
      </c>
      <c r="E5820" s="13">
        <v>45027</v>
      </c>
      <c r="F5820" s="12" t="s">
        <v>19802</v>
      </c>
      <c r="G5820" s="12">
        <f>IF(ISNUMBER(MATCH(C5820, FACT_ORDERS!C:C, 0)), 1, 0)</f>
        <v>0</v>
      </c>
      <c r="H5820" s="12">
        <f>COUNTIF(B:B,FACT_SEARCHES[[#This Row],[WD_PRODUCTS]])</f>
        <v>74</v>
      </c>
    </row>
    <row r="5821" spans="1:8" x14ac:dyDescent="0.3">
      <c r="A5821" s="12">
        <v>12819</v>
      </c>
      <c r="B5821" s="12">
        <v>250</v>
      </c>
      <c r="C5821" s="8">
        <v>10663</v>
      </c>
      <c r="D5821" s="12" t="s">
        <v>7488</v>
      </c>
      <c r="E5821" s="13">
        <v>45027</v>
      </c>
      <c r="F5821" s="12" t="s">
        <v>19803</v>
      </c>
      <c r="G5821" s="12">
        <f>IF(ISNUMBER(MATCH(C5821, FACT_ORDERS!C:C, 0)), 1, 0)</f>
        <v>0</v>
      </c>
      <c r="H5821" s="12">
        <f>COUNTIF(B:B,FACT_SEARCHES[[#This Row],[WD_PRODUCTS]])</f>
        <v>65</v>
      </c>
    </row>
    <row r="5822" spans="1:8" x14ac:dyDescent="0.3">
      <c r="A5822" s="12">
        <v>12820</v>
      </c>
      <c r="B5822" s="12">
        <v>222</v>
      </c>
      <c r="C5822" s="8">
        <v>10429</v>
      </c>
      <c r="D5822" s="12" t="s">
        <v>7489</v>
      </c>
      <c r="E5822" s="13">
        <v>45030</v>
      </c>
      <c r="F5822" s="12" t="s">
        <v>19804</v>
      </c>
      <c r="G5822" s="12">
        <f>IF(ISNUMBER(MATCH(C5822, FACT_ORDERS!C:C, 0)), 1, 0)</f>
        <v>0</v>
      </c>
      <c r="H5822" s="12">
        <f>COUNTIF(B:B,FACT_SEARCHES[[#This Row],[WD_PRODUCTS]])</f>
        <v>73</v>
      </c>
    </row>
    <row r="5823" spans="1:8" x14ac:dyDescent="0.3">
      <c r="A5823" s="12">
        <v>12821</v>
      </c>
      <c r="B5823" s="12">
        <v>201</v>
      </c>
      <c r="C5823" s="8">
        <v>10429</v>
      </c>
      <c r="D5823" s="12" t="s">
        <v>7490</v>
      </c>
      <c r="E5823" s="13">
        <v>45030</v>
      </c>
      <c r="F5823" s="12" t="s">
        <v>19805</v>
      </c>
      <c r="G5823" s="12">
        <f>IF(ISNUMBER(MATCH(C5823, FACT_ORDERS!C:C, 0)), 1, 0)</f>
        <v>0</v>
      </c>
      <c r="H5823" s="12">
        <f>COUNTIF(B:B,FACT_SEARCHES[[#This Row],[WD_PRODUCTS]])</f>
        <v>65</v>
      </c>
    </row>
    <row r="5824" spans="1:8" x14ac:dyDescent="0.3">
      <c r="A5824" s="12">
        <v>12822</v>
      </c>
      <c r="B5824" s="12">
        <v>294</v>
      </c>
      <c r="C5824" s="8">
        <v>10762</v>
      </c>
      <c r="D5824" s="12" t="s">
        <v>7491</v>
      </c>
      <c r="E5824" s="13">
        <v>45444</v>
      </c>
      <c r="F5824" s="12" t="s">
        <v>3688</v>
      </c>
      <c r="G5824" s="12">
        <f>IF(ISNUMBER(MATCH(C5824, FACT_ORDERS!C:C, 0)), 1, 0)</f>
        <v>1</v>
      </c>
      <c r="H5824" s="12">
        <f>COUNTIF(B:B,FACT_SEARCHES[[#This Row],[WD_PRODUCTS]])</f>
        <v>60</v>
      </c>
    </row>
    <row r="5825" spans="1:8" x14ac:dyDescent="0.3">
      <c r="A5825" s="12">
        <v>12823</v>
      </c>
      <c r="B5825" s="12">
        <v>285</v>
      </c>
      <c r="C5825" s="8">
        <v>10762</v>
      </c>
      <c r="D5825" s="12" t="s">
        <v>7492</v>
      </c>
      <c r="E5825" s="13">
        <v>45444</v>
      </c>
      <c r="F5825" s="12" t="s">
        <v>19806</v>
      </c>
      <c r="G5825" s="12">
        <f>IF(ISNUMBER(MATCH(C5825, FACT_ORDERS!C:C, 0)), 1, 0)</f>
        <v>1</v>
      </c>
      <c r="H5825" s="12">
        <f>COUNTIF(B:B,FACT_SEARCHES[[#This Row],[WD_PRODUCTS]])</f>
        <v>56</v>
      </c>
    </row>
    <row r="5826" spans="1:8" x14ac:dyDescent="0.3">
      <c r="A5826" s="12">
        <v>12824</v>
      </c>
      <c r="B5826" s="12">
        <v>276</v>
      </c>
      <c r="C5826" s="8">
        <v>10762</v>
      </c>
      <c r="D5826" s="12" t="s">
        <v>7493</v>
      </c>
      <c r="E5826" s="13">
        <v>45444</v>
      </c>
      <c r="F5826" s="12" t="s">
        <v>19807</v>
      </c>
      <c r="G5826" s="12">
        <f>IF(ISNUMBER(MATCH(C5826, FACT_ORDERS!C:C, 0)), 1, 0)</f>
        <v>1</v>
      </c>
      <c r="H5826" s="12">
        <f>COUNTIF(B:B,FACT_SEARCHES[[#This Row],[WD_PRODUCTS]])</f>
        <v>65</v>
      </c>
    </row>
    <row r="5827" spans="1:8" x14ac:dyDescent="0.3">
      <c r="A5827" s="12">
        <v>12825</v>
      </c>
      <c r="B5827" s="12">
        <v>227</v>
      </c>
      <c r="C5827" s="8">
        <v>10205</v>
      </c>
      <c r="D5827" s="12" t="s">
        <v>7494</v>
      </c>
      <c r="E5827" s="13">
        <v>45141</v>
      </c>
      <c r="F5827" s="12" t="s">
        <v>19808</v>
      </c>
      <c r="G5827" s="12">
        <f>IF(ISNUMBER(MATCH(C5827, FACT_ORDERS!C:C, 0)), 1, 0)</f>
        <v>0</v>
      </c>
      <c r="H5827" s="12">
        <f>COUNTIF(B:B,FACT_SEARCHES[[#This Row],[WD_PRODUCTS]])</f>
        <v>93</v>
      </c>
    </row>
    <row r="5828" spans="1:8" x14ac:dyDescent="0.3">
      <c r="A5828" s="12">
        <v>12826</v>
      </c>
      <c r="B5828" s="12">
        <v>261</v>
      </c>
      <c r="C5828" s="8">
        <v>10205</v>
      </c>
      <c r="D5828" s="12" t="s">
        <v>7495</v>
      </c>
      <c r="E5828" s="13">
        <v>45141</v>
      </c>
      <c r="F5828" s="12" t="s">
        <v>3482</v>
      </c>
      <c r="G5828" s="12">
        <f>IF(ISNUMBER(MATCH(C5828, FACT_ORDERS!C:C, 0)), 1, 0)</f>
        <v>0</v>
      </c>
      <c r="H5828" s="12">
        <f>COUNTIF(B:B,FACT_SEARCHES[[#This Row],[WD_PRODUCTS]])</f>
        <v>77</v>
      </c>
    </row>
    <row r="5829" spans="1:8" x14ac:dyDescent="0.3">
      <c r="A5829" s="12">
        <v>12827</v>
      </c>
      <c r="B5829" s="12">
        <v>264</v>
      </c>
      <c r="C5829" s="8">
        <v>10205</v>
      </c>
      <c r="D5829" s="12" t="s">
        <v>7496</v>
      </c>
      <c r="E5829" s="13">
        <v>45141</v>
      </c>
      <c r="F5829" s="12" t="s">
        <v>19809</v>
      </c>
      <c r="G5829" s="12">
        <f>IF(ISNUMBER(MATCH(C5829, FACT_ORDERS!C:C, 0)), 1, 0)</f>
        <v>0</v>
      </c>
      <c r="H5829" s="12">
        <f>COUNTIF(B:B,FACT_SEARCHES[[#This Row],[WD_PRODUCTS]])</f>
        <v>53</v>
      </c>
    </row>
    <row r="5830" spans="1:8" x14ac:dyDescent="0.3">
      <c r="A5830" s="12">
        <v>12828</v>
      </c>
      <c r="B5830" s="12">
        <v>232</v>
      </c>
      <c r="C5830" s="8">
        <v>10120</v>
      </c>
      <c r="D5830" s="12" t="s">
        <v>7497</v>
      </c>
      <c r="E5830" s="13">
        <v>45299</v>
      </c>
      <c r="F5830" s="12" t="s">
        <v>19810</v>
      </c>
      <c r="G5830" s="12">
        <f>IF(ISNUMBER(MATCH(C5830, FACT_ORDERS!C:C, 0)), 1, 0)</f>
        <v>0</v>
      </c>
      <c r="H5830" s="12">
        <f>COUNTIF(B:B,FACT_SEARCHES[[#This Row],[WD_PRODUCTS]])</f>
        <v>69</v>
      </c>
    </row>
    <row r="5831" spans="1:8" x14ac:dyDescent="0.3">
      <c r="A5831" s="12">
        <v>12829</v>
      </c>
      <c r="B5831" s="12">
        <v>284</v>
      </c>
      <c r="C5831" s="8">
        <v>10307</v>
      </c>
      <c r="D5831" s="12" t="s">
        <v>7498</v>
      </c>
      <c r="E5831" s="13">
        <v>44816</v>
      </c>
      <c r="F5831" s="12" t="s">
        <v>19811</v>
      </c>
      <c r="G5831" s="12">
        <f>IF(ISNUMBER(MATCH(C5831, FACT_ORDERS!C:C, 0)), 1, 0)</f>
        <v>1</v>
      </c>
      <c r="H5831" s="12">
        <f>COUNTIF(B:B,FACT_SEARCHES[[#This Row],[WD_PRODUCTS]])</f>
        <v>97</v>
      </c>
    </row>
    <row r="5832" spans="1:8" x14ac:dyDescent="0.3">
      <c r="A5832" s="12">
        <v>12830</v>
      </c>
      <c r="B5832" s="12">
        <v>248</v>
      </c>
      <c r="C5832" s="8">
        <v>10532</v>
      </c>
      <c r="D5832" s="12" t="s">
        <v>7499</v>
      </c>
      <c r="E5832" s="13">
        <v>45440</v>
      </c>
      <c r="F5832" s="12" t="s">
        <v>16338</v>
      </c>
      <c r="G5832" s="12">
        <f>IF(ISNUMBER(MATCH(C5832, FACT_ORDERS!C:C, 0)), 1, 0)</f>
        <v>1</v>
      </c>
      <c r="H5832" s="12">
        <f>COUNTIF(B:B,FACT_SEARCHES[[#This Row],[WD_PRODUCTS]])</f>
        <v>101</v>
      </c>
    </row>
    <row r="5833" spans="1:8" x14ac:dyDescent="0.3">
      <c r="A5833" s="12">
        <v>12831</v>
      </c>
      <c r="B5833" s="12">
        <v>241</v>
      </c>
      <c r="C5833" s="8">
        <v>10532</v>
      </c>
      <c r="D5833" s="12" t="s">
        <v>7500</v>
      </c>
      <c r="E5833" s="13">
        <v>45440</v>
      </c>
      <c r="F5833" s="12" t="s">
        <v>19812</v>
      </c>
      <c r="G5833" s="12">
        <f>IF(ISNUMBER(MATCH(C5833, FACT_ORDERS!C:C, 0)), 1, 0)</f>
        <v>1</v>
      </c>
      <c r="H5833" s="12">
        <f>COUNTIF(B:B,FACT_SEARCHES[[#This Row],[WD_PRODUCTS]])</f>
        <v>96</v>
      </c>
    </row>
    <row r="5834" spans="1:8" x14ac:dyDescent="0.3">
      <c r="A5834" s="12">
        <v>12832</v>
      </c>
      <c r="B5834" s="12">
        <v>232</v>
      </c>
      <c r="C5834" s="8">
        <v>10769</v>
      </c>
      <c r="D5834" s="12" t="s">
        <v>7501</v>
      </c>
      <c r="E5834" s="13">
        <v>44509</v>
      </c>
      <c r="F5834" s="12" t="s">
        <v>19813</v>
      </c>
      <c r="G5834" s="12">
        <f>IF(ISNUMBER(MATCH(C5834, FACT_ORDERS!C:C, 0)), 1, 0)</f>
        <v>1</v>
      </c>
      <c r="H5834" s="12">
        <f>COUNTIF(B:B,FACT_SEARCHES[[#This Row],[WD_PRODUCTS]])</f>
        <v>69</v>
      </c>
    </row>
    <row r="5835" spans="1:8" x14ac:dyDescent="0.3">
      <c r="A5835" s="12">
        <v>12833</v>
      </c>
      <c r="B5835" s="12">
        <v>237</v>
      </c>
      <c r="C5835" s="8">
        <v>10769</v>
      </c>
      <c r="D5835" s="12" t="s">
        <v>7502</v>
      </c>
      <c r="E5835" s="13">
        <v>44509</v>
      </c>
      <c r="F5835" s="12" t="s">
        <v>19814</v>
      </c>
      <c r="G5835" s="12">
        <f>IF(ISNUMBER(MATCH(C5835, FACT_ORDERS!C:C, 0)), 1, 0)</f>
        <v>1</v>
      </c>
      <c r="H5835" s="12">
        <f>COUNTIF(B:B,FACT_SEARCHES[[#This Row],[WD_PRODUCTS]])</f>
        <v>99</v>
      </c>
    </row>
    <row r="5836" spans="1:8" x14ac:dyDescent="0.3">
      <c r="A5836" s="12">
        <v>12834</v>
      </c>
      <c r="B5836" s="12">
        <v>216</v>
      </c>
      <c r="C5836" s="8">
        <v>10173</v>
      </c>
      <c r="D5836" s="12" t="s">
        <v>7503</v>
      </c>
      <c r="E5836" s="13">
        <v>45342</v>
      </c>
      <c r="F5836" s="12" t="s">
        <v>4418</v>
      </c>
      <c r="G5836" s="12">
        <f>IF(ISNUMBER(MATCH(C5836, FACT_ORDERS!C:C, 0)), 1, 0)</f>
        <v>0</v>
      </c>
      <c r="H5836" s="12">
        <f>COUNTIF(B:B,FACT_SEARCHES[[#This Row],[WD_PRODUCTS]])</f>
        <v>107</v>
      </c>
    </row>
    <row r="5837" spans="1:8" x14ac:dyDescent="0.3">
      <c r="A5837" s="12">
        <v>12835</v>
      </c>
      <c r="B5837" s="12">
        <v>276</v>
      </c>
      <c r="C5837" s="8">
        <v>10173</v>
      </c>
      <c r="D5837" s="12" t="s">
        <v>7504</v>
      </c>
      <c r="E5837" s="13">
        <v>45342</v>
      </c>
      <c r="F5837" s="12" t="s">
        <v>19815</v>
      </c>
      <c r="G5837" s="12">
        <f>IF(ISNUMBER(MATCH(C5837, FACT_ORDERS!C:C, 0)), 1, 0)</f>
        <v>0</v>
      </c>
      <c r="H5837" s="12">
        <f>COUNTIF(B:B,FACT_SEARCHES[[#This Row],[WD_PRODUCTS]])</f>
        <v>65</v>
      </c>
    </row>
    <row r="5838" spans="1:8" x14ac:dyDescent="0.3">
      <c r="A5838" s="12">
        <v>12836</v>
      </c>
      <c r="B5838" s="12">
        <v>233</v>
      </c>
      <c r="C5838" s="8">
        <v>10521</v>
      </c>
      <c r="D5838" s="12" t="s">
        <v>7505</v>
      </c>
      <c r="E5838" s="13">
        <v>45396</v>
      </c>
      <c r="F5838" s="12" t="s">
        <v>19816</v>
      </c>
      <c r="G5838" s="12">
        <f>IF(ISNUMBER(MATCH(C5838, FACT_ORDERS!C:C, 0)), 1, 0)</f>
        <v>1</v>
      </c>
      <c r="H5838" s="12">
        <f>COUNTIF(B:B,FACT_SEARCHES[[#This Row],[WD_PRODUCTS]])</f>
        <v>76</v>
      </c>
    </row>
    <row r="5839" spans="1:8" x14ac:dyDescent="0.3">
      <c r="A5839" s="12">
        <v>12837</v>
      </c>
      <c r="B5839" s="12">
        <v>201</v>
      </c>
      <c r="C5839" s="8">
        <v>10521</v>
      </c>
      <c r="D5839" s="12" t="s">
        <v>7506</v>
      </c>
      <c r="E5839" s="13">
        <v>45396</v>
      </c>
      <c r="F5839" s="12" t="s">
        <v>4053</v>
      </c>
      <c r="G5839" s="12">
        <f>IF(ISNUMBER(MATCH(C5839, FACT_ORDERS!C:C, 0)), 1, 0)</f>
        <v>1</v>
      </c>
      <c r="H5839" s="12">
        <f>COUNTIF(B:B,FACT_SEARCHES[[#This Row],[WD_PRODUCTS]])</f>
        <v>65</v>
      </c>
    </row>
    <row r="5840" spans="1:8" x14ac:dyDescent="0.3">
      <c r="A5840" s="12">
        <v>12838</v>
      </c>
      <c r="B5840" s="12">
        <v>277</v>
      </c>
      <c r="C5840" s="8">
        <v>10063</v>
      </c>
      <c r="D5840" s="12" t="s">
        <v>7507</v>
      </c>
      <c r="E5840" s="13">
        <v>45466</v>
      </c>
      <c r="F5840" s="12" t="s">
        <v>19817</v>
      </c>
      <c r="G5840" s="12">
        <f>IF(ISNUMBER(MATCH(C5840, FACT_ORDERS!C:C, 0)), 1, 0)</f>
        <v>0</v>
      </c>
      <c r="H5840" s="12">
        <f>COUNTIF(B:B,FACT_SEARCHES[[#This Row],[WD_PRODUCTS]])</f>
        <v>98</v>
      </c>
    </row>
    <row r="5841" spans="1:8" x14ac:dyDescent="0.3">
      <c r="A5841" s="12">
        <v>12839</v>
      </c>
      <c r="B5841" s="12">
        <v>217</v>
      </c>
      <c r="C5841" s="8">
        <v>10063</v>
      </c>
      <c r="D5841" s="12" t="s">
        <v>7508</v>
      </c>
      <c r="E5841" s="13">
        <v>45466</v>
      </c>
      <c r="F5841" s="12" t="s">
        <v>19818</v>
      </c>
      <c r="G5841" s="12">
        <f>IF(ISNUMBER(MATCH(C5841, FACT_ORDERS!C:C, 0)), 1, 0)</f>
        <v>0</v>
      </c>
      <c r="H5841" s="12">
        <f>COUNTIF(B:B,FACT_SEARCHES[[#This Row],[WD_PRODUCTS]])</f>
        <v>49</v>
      </c>
    </row>
    <row r="5842" spans="1:8" x14ac:dyDescent="0.3">
      <c r="A5842" s="12">
        <v>12840</v>
      </c>
      <c r="B5842" s="12">
        <v>290</v>
      </c>
      <c r="C5842" s="8">
        <v>10780</v>
      </c>
      <c r="D5842" s="12" t="s">
        <v>7509</v>
      </c>
      <c r="E5842" s="13">
        <v>45102</v>
      </c>
      <c r="F5842" s="12" t="s">
        <v>19819</v>
      </c>
      <c r="G5842" s="12">
        <f>IF(ISNUMBER(MATCH(C5842, FACT_ORDERS!C:C, 0)), 1, 0)</f>
        <v>0</v>
      </c>
      <c r="H5842" s="12">
        <f>COUNTIF(B:B,FACT_SEARCHES[[#This Row],[WD_PRODUCTS]])</f>
        <v>47</v>
      </c>
    </row>
    <row r="5843" spans="1:8" x14ac:dyDescent="0.3">
      <c r="A5843" s="12">
        <v>12841</v>
      </c>
      <c r="B5843" s="12">
        <v>247</v>
      </c>
      <c r="C5843" s="8">
        <v>10780</v>
      </c>
      <c r="D5843" s="12" t="s">
        <v>7510</v>
      </c>
      <c r="E5843" s="13">
        <v>45102</v>
      </c>
      <c r="F5843" s="12" t="s">
        <v>19820</v>
      </c>
      <c r="G5843" s="12">
        <f>IF(ISNUMBER(MATCH(C5843, FACT_ORDERS!C:C, 0)), 1, 0)</f>
        <v>0</v>
      </c>
      <c r="H5843" s="12">
        <f>COUNTIF(B:B,FACT_SEARCHES[[#This Row],[WD_PRODUCTS]])</f>
        <v>72</v>
      </c>
    </row>
    <row r="5844" spans="1:8" x14ac:dyDescent="0.3">
      <c r="A5844" s="12">
        <v>12842</v>
      </c>
      <c r="B5844" s="12">
        <v>222</v>
      </c>
      <c r="C5844" s="8">
        <v>10496</v>
      </c>
      <c r="D5844" s="12" t="s">
        <v>7511</v>
      </c>
      <c r="E5844" s="13">
        <v>45141</v>
      </c>
      <c r="F5844" s="12" t="s">
        <v>19821</v>
      </c>
      <c r="G5844" s="12">
        <f>IF(ISNUMBER(MATCH(C5844, FACT_ORDERS!C:C, 0)), 1, 0)</f>
        <v>1</v>
      </c>
      <c r="H5844" s="12">
        <f>COUNTIF(B:B,FACT_SEARCHES[[#This Row],[WD_PRODUCTS]])</f>
        <v>73</v>
      </c>
    </row>
    <row r="5845" spans="1:8" x14ac:dyDescent="0.3">
      <c r="A5845" s="12">
        <v>12843</v>
      </c>
      <c r="B5845" s="12">
        <v>283</v>
      </c>
      <c r="C5845" s="8">
        <v>10496</v>
      </c>
      <c r="D5845" s="12" t="s">
        <v>7512</v>
      </c>
      <c r="E5845" s="13">
        <v>45141</v>
      </c>
      <c r="F5845" s="12" t="s">
        <v>19822</v>
      </c>
      <c r="G5845" s="12">
        <f>IF(ISNUMBER(MATCH(C5845, FACT_ORDERS!C:C, 0)), 1, 0)</f>
        <v>1</v>
      </c>
      <c r="H5845" s="12">
        <f>COUNTIF(B:B,FACT_SEARCHES[[#This Row],[WD_PRODUCTS]])</f>
        <v>65</v>
      </c>
    </row>
    <row r="5846" spans="1:8" x14ac:dyDescent="0.3">
      <c r="A5846" s="12">
        <v>12844</v>
      </c>
      <c r="B5846" s="12">
        <v>204</v>
      </c>
      <c r="C5846" s="8">
        <v>10496</v>
      </c>
      <c r="D5846" s="12" t="s">
        <v>7513</v>
      </c>
      <c r="E5846" s="13">
        <v>45141</v>
      </c>
      <c r="F5846" s="12" t="s">
        <v>4166</v>
      </c>
      <c r="G5846" s="12">
        <f>IF(ISNUMBER(MATCH(C5846, FACT_ORDERS!C:C, 0)), 1, 0)</f>
        <v>1</v>
      </c>
      <c r="H5846" s="12">
        <f>COUNTIF(B:B,FACT_SEARCHES[[#This Row],[WD_PRODUCTS]])</f>
        <v>139</v>
      </c>
    </row>
    <row r="5847" spans="1:8" x14ac:dyDescent="0.3">
      <c r="A5847" s="12">
        <v>12845</v>
      </c>
      <c r="B5847" s="12">
        <v>267</v>
      </c>
      <c r="C5847" s="8">
        <v>10246</v>
      </c>
      <c r="D5847" s="12" t="s">
        <v>7514</v>
      </c>
      <c r="E5847" s="13">
        <v>44821</v>
      </c>
      <c r="F5847" s="12" t="s">
        <v>4232</v>
      </c>
      <c r="G5847" s="12">
        <f>IF(ISNUMBER(MATCH(C5847, FACT_ORDERS!C:C, 0)), 1, 0)</f>
        <v>1</v>
      </c>
      <c r="H5847" s="12">
        <f>COUNTIF(B:B,FACT_SEARCHES[[#This Row],[WD_PRODUCTS]])</f>
        <v>82</v>
      </c>
    </row>
    <row r="5848" spans="1:8" x14ac:dyDescent="0.3">
      <c r="A5848" s="12">
        <v>12846</v>
      </c>
      <c r="B5848" s="12">
        <v>262</v>
      </c>
      <c r="C5848" s="8">
        <v>10246</v>
      </c>
      <c r="D5848" s="12" t="s">
        <v>7515</v>
      </c>
      <c r="E5848" s="13">
        <v>44821</v>
      </c>
      <c r="F5848" s="12" t="s">
        <v>19823</v>
      </c>
      <c r="G5848" s="12">
        <f>IF(ISNUMBER(MATCH(C5848, FACT_ORDERS!C:C, 0)), 1, 0)</f>
        <v>1</v>
      </c>
      <c r="H5848" s="12">
        <f>COUNTIF(B:B,FACT_SEARCHES[[#This Row],[WD_PRODUCTS]])</f>
        <v>70</v>
      </c>
    </row>
    <row r="5849" spans="1:8" x14ac:dyDescent="0.3">
      <c r="A5849" s="12">
        <v>12847</v>
      </c>
      <c r="B5849" s="12">
        <v>289</v>
      </c>
      <c r="C5849" s="8">
        <v>10246</v>
      </c>
      <c r="D5849" s="12" t="s">
        <v>7516</v>
      </c>
      <c r="E5849" s="13">
        <v>44821</v>
      </c>
      <c r="F5849" s="12" t="s">
        <v>19824</v>
      </c>
      <c r="G5849" s="12">
        <f>IF(ISNUMBER(MATCH(C5849, FACT_ORDERS!C:C, 0)), 1, 0)</f>
        <v>1</v>
      </c>
      <c r="H5849" s="12">
        <f>COUNTIF(B:B,FACT_SEARCHES[[#This Row],[WD_PRODUCTS]])</f>
        <v>56</v>
      </c>
    </row>
    <row r="5850" spans="1:8" x14ac:dyDescent="0.3">
      <c r="A5850" s="12">
        <v>12848</v>
      </c>
      <c r="B5850" s="12">
        <v>295</v>
      </c>
      <c r="C5850" s="8">
        <v>10253</v>
      </c>
      <c r="D5850" s="12" t="s">
        <v>7517</v>
      </c>
      <c r="E5850" s="13">
        <v>45009</v>
      </c>
      <c r="F5850" s="12" t="s">
        <v>19825</v>
      </c>
      <c r="G5850" s="12">
        <f>IF(ISNUMBER(MATCH(C5850, FACT_ORDERS!C:C, 0)), 1, 0)</f>
        <v>0</v>
      </c>
      <c r="H5850" s="12">
        <f>COUNTIF(B:B,FACT_SEARCHES[[#This Row],[WD_PRODUCTS]])</f>
        <v>72</v>
      </c>
    </row>
    <row r="5851" spans="1:8" x14ac:dyDescent="0.3">
      <c r="A5851" s="12">
        <v>12849</v>
      </c>
      <c r="B5851" s="12">
        <v>210</v>
      </c>
      <c r="C5851" s="8">
        <v>10253</v>
      </c>
      <c r="D5851" s="12" t="s">
        <v>7518</v>
      </c>
      <c r="E5851" s="13">
        <v>45009</v>
      </c>
      <c r="F5851" s="12" t="s">
        <v>19826</v>
      </c>
      <c r="G5851" s="12">
        <f>IF(ISNUMBER(MATCH(C5851, FACT_ORDERS!C:C, 0)), 1, 0)</f>
        <v>0</v>
      </c>
      <c r="H5851" s="12">
        <f>COUNTIF(B:B,FACT_SEARCHES[[#This Row],[WD_PRODUCTS]])</f>
        <v>77</v>
      </c>
    </row>
    <row r="5852" spans="1:8" x14ac:dyDescent="0.3">
      <c r="A5852" s="12">
        <v>12850</v>
      </c>
      <c r="B5852" s="12">
        <v>208</v>
      </c>
      <c r="C5852" s="8">
        <v>10253</v>
      </c>
      <c r="D5852" s="12" t="s">
        <v>7519</v>
      </c>
      <c r="E5852" s="13">
        <v>45009</v>
      </c>
      <c r="F5852" s="12" t="s">
        <v>19827</v>
      </c>
      <c r="G5852" s="12">
        <f>IF(ISNUMBER(MATCH(C5852, FACT_ORDERS!C:C, 0)), 1, 0)</f>
        <v>0</v>
      </c>
      <c r="H5852" s="12">
        <f>COUNTIF(B:B,FACT_SEARCHES[[#This Row],[WD_PRODUCTS]])</f>
        <v>91</v>
      </c>
    </row>
    <row r="5853" spans="1:8" x14ac:dyDescent="0.3">
      <c r="A5853" s="12">
        <v>12851</v>
      </c>
      <c r="B5853" s="12">
        <v>216</v>
      </c>
      <c r="C5853" s="8">
        <v>10379</v>
      </c>
      <c r="D5853" s="12" t="s">
        <v>7520</v>
      </c>
      <c r="E5853" s="13">
        <v>45173</v>
      </c>
      <c r="F5853" s="12" t="s">
        <v>19828</v>
      </c>
      <c r="G5853" s="12">
        <f>IF(ISNUMBER(MATCH(C5853, FACT_ORDERS!C:C, 0)), 1, 0)</f>
        <v>0</v>
      </c>
      <c r="H5853" s="12">
        <f>COUNTIF(B:B,FACT_SEARCHES[[#This Row],[WD_PRODUCTS]])</f>
        <v>107</v>
      </c>
    </row>
    <row r="5854" spans="1:8" x14ac:dyDescent="0.3">
      <c r="A5854" s="12">
        <v>12852</v>
      </c>
      <c r="B5854" s="12">
        <v>232</v>
      </c>
      <c r="C5854" s="8">
        <v>10992</v>
      </c>
      <c r="D5854" s="12" t="s">
        <v>7521</v>
      </c>
      <c r="E5854" s="13">
        <v>45043</v>
      </c>
      <c r="F5854" s="12" t="s">
        <v>19829</v>
      </c>
      <c r="G5854" s="12">
        <f>IF(ISNUMBER(MATCH(C5854, FACT_ORDERS!C:C, 0)), 1, 0)</f>
        <v>1</v>
      </c>
      <c r="H5854" s="12">
        <f>COUNTIF(B:B,FACT_SEARCHES[[#This Row],[WD_PRODUCTS]])</f>
        <v>69</v>
      </c>
    </row>
    <row r="5855" spans="1:8" x14ac:dyDescent="0.3">
      <c r="A5855" s="12">
        <v>12853</v>
      </c>
      <c r="B5855" s="12">
        <v>210</v>
      </c>
      <c r="C5855" s="8">
        <v>10992</v>
      </c>
      <c r="D5855" s="12" t="s">
        <v>7522</v>
      </c>
      <c r="E5855" s="13">
        <v>45043</v>
      </c>
      <c r="F5855" s="12" t="s">
        <v>3819</v>
      </c>
      <c r="G5855" s="12">
        <f>IF(ISNUMBER(MATCH(C5855, FACT_ORDERS!C:C, 0)), 1, 0)</f>
        <v>1</v>
      </c>
      <c r="H5855" s="12">
        <f>COUNTIF(B:B,FACT_SEARCHES[[#This Row],[WD_PRODUCTS]])</f>
        <v>77</v>
      </c>
    </row>
    <row r="5856" spans="1:8" x14ac:dyDescent="0.3">
      <c r="A5856" s="12">
        <v>12854</v>
      </c>
      <c r="B5856" s="12">
        <v>238</v>
      </c>
      <c r="C5856" s="8">
        <v>10749</v>
      </c>
      <c r="D5856" s="12" t="s">
        <v>7523</v>
      </c>
      <c r="E5856" s="13">
        <v>45425</v>
      </c>
      <c r="F5856" s="12" t="s">
        <v>19830</v>
      </c>
      <c r="G5856" s="12">
        <f>IF(ISNUMBER(MATCH(C5856, FACT_ORDERS!C:C, 0)), 1, 0)</f>
        <v>0</v>
      </c>
      <c r="H5856" s="12">
        <f>COUNTIF(B:B,FACT_SEARCHES[[#This Row],[WD_PRODUCTS]])</f>
        <v>57</v>
      </c>
    </row>
    <row r="5857" spans="1:8" x14ac:dyDescent="0.3">
      <c r="A5857" s="12">
        <v>12855</v>
      </c>
      <c r="B5857" s="12">
        <v>291</v>
      </c>
      <c r="C5857" s="8">
        <v>10217</v>
      </c>
      <c r="D5857" s="12" t="s">
        <v>7524</v>
      </c>
      <c r="E5857" s="13">
        <v>45073</v>
      </c>
      <c r="F5857" s="12" t="s">
        <v>19831</v>
      </c>
      <c r="G5857" s="12">
        <f>IF(ISNUMBER(MATCH(C5857, FACT_ORDERS!C:C, 0)), 1, 0)</f>
        <v>1</v>
      </c>
      <c r="H5857" s="12">
        <f>COUNTIF(B:B,FACT_SEARCHES[[#This Row],[WD_PRODUCTS]])</f>
        <v>42</v>
      </c>
    </row>
    <row r="5858" spans="1:8" x14ac:dyDescent="0.3">
      <c r="A5858" s="12">
        <v>12856</v>
      </c>
      <c r="B5858" s="12">
        <v>256</v>
      </c>
      <c r="C5858" s="8">
        <v>10000</v>
      </c>
      <c r="D5858" s="12" t="s">
        <v>7525</v>
      </c>
      <c r="E5858" s="13">
        <v>44981</v>
      </c>
      <c r="F5858" s="12" t="s">
        <v>19832</v>
      </c>
      <c r="G5858" s="12">
        <f>IF(ISNUMBER(MATCH(C5858, FACT_ORDERS!C:C, 0)), 1, 0)</f>
        <v>1</v>
      </c>
      <c r="H5858" s="12">
        <f>COUNTIF(B:B,FACT_SEARCHES[[#This Row],[WD_PRODUCTS]])</f>
        <v>63</v>
      </c>
    </row>
    <row r="5859" spans="1:8" x14ac:dyDescent="0.3">
      <c r="A5859" s="12">
        <v>12857</v>
      </c>
      <c r="B5859" s="12">
        <v>208</v>
      </c>
      <c r="C5859" s="8">
        <v>10000</v>
      </c>
      <c r="D5859" s="12" t="s">
        <v>7526</v>
      </c>
      <c r="E5859" s="13">
        <v>44981</v>
      </c>
      <c r="F5859" s="12" t="s">
        <v>19833</v>
      </c>
      <c r="G5859" s="12">
        <f>IF(ISNUMBER(MATCH(C5859, FACT_ORDERS!C:C, 0)), 1, 0)</f>
        <v>1</v>
      </c>
      <c r="H5859" s="12">
        <f>COUNTIF(B:B,FACT_SEARCHES[[#This Row],[WD_PRODUCTS]])</f>
        <v>91</v>
      </c>
    </row>
    <row r="5860" spans="1:8" x14ac:dyDescent="0.3">
      <c r="A5860" s="12">
        <v>12858</v>
      </c>
      <c r="B5860" s="12">
        <v>234</v>
      </c>
      <c r="C5860" s="8">
        <v>10000</v>
      </c>
      <c r="D5860" s="12" t="s">
        <v>7527</v>
      </c>
      <c r="E5860" s="13">
        <v>44981</v>
      </c>
      <c r="F5860" s="12" t="s">
        <v>19834</v>
      </c>
      <c r="G5860" s="12">
        <f>IF(ISNUMBER(MATCH(C5860, FACT_ORDERS!C:C, 0)), 1, 0)</f>
        <v>1</v>
      </c>
      <c r="H5860" s="12">
        <f>COUNTIF(B:B,FACT_SEARCHES[[#This Row],[WD_PRODUCTS]])</f>
        <v>77</v>
      </c>
    </row>
    <row r="5861" spans="1:8" x14ac:dyDescent="0.3">
      <c r="A5861" s="12">
        <v>12859</v>
      </c>
      <c r="B5861" s="12">
        <v>288</v>
      </c>
      <c r="C5861" s="8">
        <v>10594</v>
      </c>
      <c r="D5861" s="12" t="s">
        <v>7528</v>
      </c>
      <c r="E5861" s="13">
        <v>45073</v>
      </c>
      <c r="F5861" s="12" t="s">
        <v>19835</v>
      </c>
      <c r="G5861" s="12">
        <f>IF(ISNUMBER(MATCH(C5861, FACT_ORDERS!C:C, 0)), 1, 0)</f>
        <v>0</v>
      </c>
      <c r="H5861" s="12">
        <f>COUNTIF(B:B,FACT_SEARCHES[[#This Row],[WD_PRODUCTS]])</f>
        <v>106</v>
      </c>
    </row>
    <row r="5862" spans="1:8" x14ac:dyDescent="0.3">
      <c r="A5862" s="12">
        <v>12860</v>
      </c>
      <c r="B5862" s="12">
        <v>281</v>
      </c>
      <c r="C5862" s="8">
        <v>10096</v>
      </c>
      <c r="D5862" s="12" t="s">
        <v>7529</v>
      </c>
      <c r="E5862" s="13">
        <v>45397</v>
      </c>
      <c r="F5862" s="12" t="s">
        <v>19836</v>
      </c>
      <c r="G5862" s="12">
        <f>IF(ISNUMBER(MATCH(C5862, FACT_ORDERS!C:C, 0)), 1, 0)</f>
        <v>0</v>
      </c>
      <c r="H5862" s="12">
        <f>COUNTIF(B:B,FACT_SEARCHES[[#This Row],[WD_PRODUCTS]])</f>
        <v>86</v>
      </c>
    </row>
    <row r="5863" spans="1:8" x14ac:dyDescent="0.3">
      <c r="A5863" s="12">
        <v>12861</v>
      </c>
      <c r="B5863" s="12">
        <v>219</v>
      </c>
      <c r="C5863" s="8">
        <v>10096</v>
      </c>
      <c r="D5863" s="12" t="s">
        <v>7530</v>
      </c>
      <c r="E5863" s="13">
        <v>45397</v>
      </c>
      <c r="F5863" s="12" t="s">
        <v>19837</v>
      </c>
      <c r="G5863" s="12">
        <f>IF(ISNUMBER(MATCH(C5863, FACT_ORDERS!C:C, 0)), 1, 0)</f>
        <v>0</v>
      </c>
      <c r="H5863" s="12">
        <f>COUNTIF(B:B,FACT_SEARCHES[[#This Row],[WD_PRODUCTS]])</f>
        <v>83</v>
      </c>
    </row>
    <row r="5864" spans="1:8" x14ac:dyDescent="0.3">
      <c r="A5864" s="12">
        <v>12862</v>
      </c>
      <c r="B5864" s="12">
        <v>247</v>
      </c>
      <c r="C5864" s="8">
        <v>10087</v>
      </c>
      <c r="D5864" s="12" t="s">
        <v>7531</v>
      </c>
      <c r="E5864" s="13">
        <v>45538</v>
      </c>
      <c r="F5864" s="12" t="s">
        <v>14038</v>
      </c>
      <c r="G5864" s="12">
        <f>IF(ISNUMBER(MATCH(C5864, FACT_ORDERS!C:C, 0)), 1, 0)</f>
        <v>1</v>
      </c>
      <c r="H5864" s="12">
        <f>COUNTIF(B:B,FACT_SEARCHES[[#This Row],[WD_PRODUCTS]])</f>
        <v>72</v>
      </c>
    </row>
    <row r="5865" spans="1:8" x14ac:dyDescent="0.3">
      <c r="A5865" s="12">
        <v>12863</v>
      </c>
      <c r="B5865" s="12">
        <v>218</v>
      </c>
      <c r="C5865" s="8">
        <v>10087</v>
      </c>
      <c r="D5865" s="12" t="s">
        <v>7532</v>
      </c>
      <c r="E5865" s="13">
        <v>45538</v>
      </c>
      <c r="F5865" s="12" t="s">
        <v>19838</v>
      </c>
      <c r="G5865" s="12">
        <f>IF(ISNUMBER(MATCH(C5865, FACT_ORDERS!C:C, 0)), 1, 0)</f>
        <v>1</v>
      </c>
      <c r="H5865" s="12">
        <f>COUNTIF(B:B,FACT_SEARCHES[[#This Row],[WD_PRODUCTS]])</f>
        <v>39</v>
      </c>
    </row>
    <row r="5866" spans="1:8" x14ac:dyDescent="0.3">
      <c r="A5866" s="12">
        <v>12864</v>
      </c>
      <c r="B5866" s="12">
        <v>253</v>
      </c>
      <c r="C5866" s="8">
        <v>10571</v>
      </c>
      <c r="D5866" s="12" t="s">
        <v>7533</v>
      </c>
      <c r="E5866" s="13">
        <v>44841</v>
      </c>
      <c r="F5866" s="12" t="s">
        <v>19839</v>
      </c>
      <c r="G5866" s="12">
        <f>IF(ISNUMBER(MATCH(C5866, FACT_ORDERS!C:C, 0)), 1, 0)</f>
        <v>1</v>
      </c>
      <c r="H5866" s="12">
        <f>COUNTIF(B:B,FACT_SEARCHES[[#This Row],[WD_PRODUCTS]])</f>
        <v>78</v>
      </c>
    </row>
    <row r="5867" spans="1:8" x14ac:dyDescent="0.3">
      <c r="A5867" s="12">
        <v>12865</v>
      </c>
      <c r="B5867" s="12">
        <v>208</v>
      </c>
      <c r="C5867" s="8">
        <v>10571</v>
      </c>
      <c r="D5867" s="12" t="s">
        <v>7534</v>
      </c>
      <c r="E5867" s="13">
        <v>44841</v>
      </c>
      <c r="F5867" s="12" t="s">
        <v>19840</v>
      </c>
      <c r="G5867" s="12">
        <f>IF(ISNUMBER(MATCH(C5867, FACT_ORDERS!C:C, 0)), 1, 0)</f>
        <v>1</v>
      </c>
      <c r="H5867" s="12">
        <f>COUNTIF(B:B,FACT_SEARCHES[[#This Row],[WD_PRODUCTS]])</f>
        <v>91</v>
      </c>
    </row>
    <row r="5868" spans="1:8" x14ac:dyDescent="0.3">
      <c r="A5868" s="12">
        <v>12866</v>
      </c>
      <c r="B5868" s="12">
        <v>209</v>
      </c>
      <c r="C5868" s="8">
        <v>10571</v>
      </c>
      <c r="D5868" s="12" t="s">
        <v>7535</v>
      </c>
      <c r="E5868" s="13">
        <v>44841</v>
      </c>
      <c r="F5868" s="12" t="s">
        <v>19841</v>
      </c>
      <c r="G5868" s="12">
        <f>IF(ISNUMBER(MATCH(C5868, FACT_ORDERS!C:C, 0)), 1, 0)</f>
        <v>1</v>
      </c>
      <c r="H5868" s="12">
        <f>COUNTIF(B:B,FACT_SEARCHES[[#This Row],[WD_PRODUCTS]])</f>
        <v>91</v>
      </c>
    </row>
    <row r="5869" spans="1:8" x14ac:dyDescent="0.3">
      <c r="A5869" s="12">
        <v>12867</v>
      </c>
      <c r="B5869" s="12">
        <v>219</v>
      </c>
      <c r="C5869" s="8">
        <v>10405</v>
      </c>
      <c r="D5869" s="12" t="s">
        <v>7536</v>
      </c>
      <c r="E5869" s="13">
        <v>45531</v>
      </c>
      <c r="F5869" s="12" t="s">
        <v>10960</v>
      </c>
      <c r="G5869" s="12">
        <f>IF(ISNUMBER(MATCH(C5869, FACT_ORDERS!C:C, 0)), 1, 0)</f>
        <v>1</v>
      </c>
      <c r="H5869" s="12">
        <f>COUNTIF(B:B,FACT_SEARCHES[[#This Row],[WD_PRODUCTS]])</f>
        <v>83</v>
      </c>
    </row>
    <row r="5870" spans="1:8" x14ac:dyDescent="0.3">
      <c r="A5870" s="12">
        <v>12868</v>
      </c>
      <c r="B5870" s="12">
        <v>245</v>
      </c>
      <c r="C5870" s="8">
        <v>10405</v>
      </c>
      <c r="D5870" s="12" t="s">
        <v>7537</v>
      </c>
      <c r="E5870" s="13">
        <v>45531</v>
      </c>
      <c r="F5870" s="12" t="s">
        <v>19842</v>
      </c>
      <c r="G5870" s="12">
        <f>IF(ISNUMBER(MATCH(C5870, FACT_ORDERS!C:C, 0)), 1, 0)</f>
        <v>1</v>
      </c>
      <c r="H5870" s="12">
        <f>COUNTIF(B:B,FACT_SEARCHES[[#This Row],[WD_PRODUCTS]])</f>
        <v>58</v>
      </c>
    </row>
    <row r="5871" spans="1:8" x14ac:dyDescent="0.3">
      <c r="A5871" s="12">
        <v>12869</v>
      </c>
      <c r="B5871" s="12">
        <v>273</v>
      </c>
      <c r="C5871" s="8">
        <v>10084</v>
      </c>
      <c r="D5871" s="12" t="s">
        <v>7538</v>
      </c>
      <c r="E5871" s="13">
        <v>45059</v>
      </c>
      <c r="F5871" s="12" t="s">
        <v>19843</v>
      </c>
      <c r="G5871" s="12">
        <f>IF(ISNUMBER(MATCH(C5871, FACT_ORDERS!C:C, 0)), 1, 0)</f>
        <v>0</v>
      </c>
      <c r="H5871" s="12">
        <f>COUNTIF(B:B,FACT_SEARCHES[[#This Row],[WD_PRODUCTS]])</f>
        <v>73</v>
      </c>
    </row>
    <row r="5872" spans="1:8" x14ac:dyDescent="0.3">
      <c r="A5872" s="12">
        <v>12870</v>
      </c>
      <c r="B5872" s="12">
        <v>274</v>
      </c>
      <c r="C5872" s="8">
        <v>10084</v>
      </c>
      <c r="D5872" s="12" t="s">
        <v>7539</v>
      </c>
      <c r="E5872" s="13">
        <v>45059</v>
      </c>
      <c r="F5872" s="12" t="s">
        <v>16805</v>
      </c>
      <c r="G5872" s="12">
        <f>IF(ISNUMBER(MATCH(C5872, FACT_ORDERS!C:C, 0)), 1, 0)</f>
        <v>0</v>
      </c>
      <c r="H5872" s="12">
        <f>COUNTIF(B:B,FACT_SEARCHES[[#This Row],[WD_PRODUCTS]])</f>
        <v>45</v>
      </c>
    </row>
    <row r="5873" spans="1:8" x14ac:dyDescent="0.3">
      <c r="A5873" s="12">
        <v>12871</v>
      </c>
      <c r="B5873" s="12">
        <v>288</v>
      </c>
      <c r="C5873" s="8">
        <v>10295</v>
      </c>
      <c r="D5873" s="12" t="s">
        <v>7540</v>
      </c>
      <c r="E5873" s="13">
        <v>44813</v>
      </c>
      <c r="F5873" s="12" t="s">
        <v>19844</v>
      </c>
      <c r="G5873" s="12">
        <f>IF(ISNUMBER(MATCH(C5873, FACT_ORDERS!C:C, 0)), 1, 0)</f>
        <v>1</v>
      </c>
      <c r="H5873" s="12">
        <f>COUNTIF(B:B,FACT_SEARCHES[[#This Row],[WD_PRODUCTS]])</f>
        <v>106</v>
      </c>
    </row>
    <row r="5874" spans="1:8" x14ac:dyDescent="0.3">
      <c r="A5874" s="12">
        <v>12872</v>
      </c>
      <c r="B5874" s="12">
        <v>283</v>
      </c>
      <c r="C5874" s="8">
        <v>10295</v>
      </c>
      <c r="D5874" s="12" t="s">
        <v>7541</v>
      </c>
      <c r="E5874" s="13">
        <v>44813</v>
      </c>
      <c r="F5874" s="12" t="s">
        <v>19845</v>
      </c>
      <c r="G5874" s="12">
        <f>IF(ISNUMBER(MATCH(C5874, FACT_ORDERS!C:C, 0)), 1, 0)</f>
        <v>1</v>
      </c>
      <c r="H5874" s="12">
        <f>COUNTIF(B:B,FACT_SEARCHES[[#This Row],[WD_PRODUCTS]])</f>
        <v>65</v>
      </c>
    </row>
    <row r="5875" spans="1:8" x14ac:dyDescent="0.3">
      <c r="A5875" s="12">
        <v>12873</v>
      </c>
      <c r="B5875" s="12">
        <v>257</v>
      </c>
      <c r="C5875" s="8">
        <v>10295</v>
      </c>
      <c r="D5875" s="12" t="s">
        <v>7542</v>
      </c>
      <c r="E5875" s="13">
        <v>44813</v>
      </c>
      <c r="F5875" s="12" t="s">
        <v>19846</v>
      </c>
      <c r="G5875" s="12">
        <f>IF(ISNUMBER(MATCH(C5875, FACT_ORDERS!C:C, 0)), 1, 0)</f>
        <v>1</v>
      </c>
      <c r="H5875" s="12">
        <f>COUNTIF(B:B,FACT_SEARCHES[[#This Row],[WD_PRODUCTS]])</f>
        <v>75</v>
      </c>
    </row>
    <row r="5876" spans="1:8" x14ac:dyDescent="0.3">
      <c r="A5876" s="12">
        <v>12874</v>
      </c>
      <c r="B5876" s="12">
        <v>201</v>
      </c>
      <c r="C5876" s="8">
        <v>10295</v>
      </c>
      <c r="D5876" s="12" t="s">
        <v>7543</v>
      </c>
      <c r="E5876" s="13">
        <v>44813</v>
      </c>
      <c r="F5876" s="12" t="s">
        <v>19847</v>
      </c>
      <c r="G5876" s="12">
        <f>IF(ISNUMBER(MATCH(C5876, FACT_ORDERS!C:C, 0)), 1, 0)</f>
        <v>1</v>
      </c>
      <c r="H5876" s="12">
        <f>COUNTIF(B:B,FACT_SEARCHES[[#This Row],[WD_PRODUCTS]])</f>
        <v>65</v>
      </c>
    </row>
    <row r="5877" spans="1:8" x14ac:dyDescent="0.3">
      <c r="A5877" s="12">
        <v>12875</v>
      </c>
      <c r="B5877" s="12">
        <v>217</v>
      </c>
      <c r="C5877" s="8">
        <v>10295</v>
      </c>
      <c r="D5877" s="12" t="s">
        <v>7544</v>
      </c>
      <c r="E5877" s="13">
        <v>44813</v>
      </c>
      <c r="F5877" s="12" t="s">
        <v>19848</v>
      </c>
      <c r="G5877" s="12">
        <f>IF(ISNUMBER(MATCH(C5877, FACT_ORDERS!C:C, 0)), 1, 0)</f>
        <v>1</v>
      </c>
      <c r="H5877" s="12">
        <f>COUNTIF(B:B,FACT_SEARCHES[[#This Row],[WD_PRODUCTS]])</f>
        <v>49</v>
      </c>
    </row>
    <row r="5878" spans="1:8" x14ac:dyDescent="0.3">
      <c r="A5878" s="12">
        <v>12876</v>
      </c>
      <c r="B5878" s="12">
        <v>202</v>
      </c>
      <c r="C5878" s="8">
        <v>10800</v>
      </c>
      <c r="D5878" s="12" t="s">
        <v>7545</v>
      </c>
      <c r="E5878" s="13">
        <v>45489</v>
      </c>
      <c r="F5878" s="12" t="s">
        <v>19849</v>
      </c>
      <c r="G5878" s="12">
        <f>IF(ISNUMBER(MATCH(C5878, FACT_ORDERS!C:C, 0)), 1, 0)</f>
        <v>1</v>
      </c>
      <c r="H5878" s="12">
        <f>COUNTIF(B:B,FACT_SEARCHES[[#This Row],[WD_PRODUCTS]])</f>
        <v>74</v>
      </c>
    </row>
    <row r="5879" spans="1:8" x14ac:dyDescent="0.3">
      <c r="A5879" s="12">
        <v>12877</v>
      </c>
      <c r="B5879" s="12">
        <v>279</v>
      </c>
      <c r="C5879" s="8">
        <v>10800</v>
      </c>
      <c r="D5879" s="12" t="s">
        <v>7546</v>
      </c>
      <c r="E5879" s="13">
        <v>45489</v>
      </c>
      <c r="F5879" s="12" t="s">
        <v>19850</v>
      </c>
      <c r="G5879" s="12">
        <f>IF(ISNUMBER(MATCH(C5879, FACT_ORDERS!C:C, 0)), 1, 0)</f>
        <v>1</v>
      </c>
      <c r="H5879" s="12">
        <f>COUNTIF(B:B,FACT_SEARCHES[[#This Row],[WD_PRODUCTS]])</f>
        <v>44</v>
      </c>
    </row>
    <row r="5880" spans="1:8" x14ac:dyDescent="0.3">
      <c r="A5880" s="12">
        <v>12878</v>
      </c>
      <c r="B5880" s="12">
        <v>293</v>
      </c>
      <c r="C5880" s="8">
        <v>10973</v>
      </c>
      <c r="D5880" s="12" t="s">
        <v>7547</v>
      </c>
      <c r="E5880" s="13">
        <v>45116</v>
      </c>
      <c r="F5880" s="12" t="s">
        <v>19851</v>
      </c>
      <c r="G5880" s="12">
        <f>IF(ISNUMBER(MATCH(C5880, FACT_ORDERS!C:C, 0)), 1, 0)</f>
        <v>0</v>
      </c>
      <c r="H5880" s="12">
        <f>COUNTIF(B:B,FACT_SEARCHES[[#This Row],[WD_PRODUCTS]])</f>
        <v>70</v>
      </c>
    </row>
    <row r="5881" spans="1:8" x14ac:dyDescent="0.3">
      <c r="A5881" s="12">
        <v>12879</v>
      </c>
      <c r="B5881" s="12">
        <v>268</v>
      </c>
      <c r="C5881" s="8">
        <v>10973</v>
      </c>
      <c r="D5881" s="12" t="s">
        <v>7548</v>
      </c>
      <c r="E5881" s="13">
        <v>45116</v>
      </c>
      <c r="F5881" s="12" t="s">
        <v>19852</v>
      </c>
      <c r="G5881" s="12">
        <f>IF(ISNUMBER(MATCH(C5881, FACT_ORDERS!C:C, 0)), 1, 0)</f>
        <v>0</v>
      </c>
      <c r="H5881" s="12">
        <f>COUNTIF(B:B,FACT_SEARCHES[[#This Row],[WD_PRODUCTS]])</f>
        <v>78</v>
      </c>
    </row>
    <row r="5882" spans="1:8" x14ac:dyDescent="0.3">
      <c r="A5882" s="12">
        <v>12880</v>
      </c>
      <c r="B5882" s="12">
        <v>209</v>
      </c>
      <c r="C5882" s="8">
        <v>10973</v>
      </c>
      <c r="D5882" s="12" t="s">
        <v>7549</v>
      </c>
      <c r="E5882" s="13">
        <v>45116</v>
      </c>
      <c r="F5882" s="12" t="s">
        <v>19853</v>
      </c>
      <c r="G5882" s="12">
        <f>IF(ISNUMBER(MATCH(C5882, FACT_ORDERS!C:C, 0)), 1, 0)</f>
        <v>0</v>
      </c>
      <c r="H5882" s="12">
        <f>COUNTIF(B:B,FACT_SEARCHES[[#This Row],[WD_PRODUCTS]])</f>
        <v>91</v>
      </c>
    </row>
    <row r="5883" spans="1:8" x14ac:dyDescent="0.3">
      <c r="A5883" s="12">
        <v>12881</v>
      </c>
      <c r="B5883" s="12">
        <v>215</v>
      </c>
      <c r="C5883" s="8">
        <v>10415</v>
      </c>
      <c r="D5883" s="12" t="s">
        <v>7550</v>
      </c>
      <c r="E5883" s="13">
        <v>44435</v>
      </c>
      <c r="F5883" s="12" t="s">
        <v>19854</v>
      </c>
      <c r="G5883" s="12">
        <f>IF(ISNUMBER(MATCH(C5883, FACT_ORDERS!C:C, 0)), 1, 0)</f>
        <v>1</v>
      </c>
      <c r="H5883" s="12">
        <f>COUNTIF(B:B,FACT_SEARCHES[[#This Row],[WD_PRODUCTS]])</f>
        <v>67</v>
      </c>
    </row>
    <row r="5884" spans="1:8" x14ac:dyDescent="0.3">
      <c r="A5884" s="12">
        <v>12882</v>
      </c>
      <c r="B5884" s="12">
        <v>203</v>
      </c>
      <c r="C5884" s="8">
        <v>10415</v>
      </c>
      <c r="D5884" s="12" t="s">
        <v>7551</v>
      </c>
      <c r="E5884" s="13">
        <v>44435</v>
      </c>
      <c r="F5884" s="12" t="s">
        <v>19855</v>
      </c>
      <c r="G5884" s="12">
        <f>IF(ISNUMBER(MATCH(C5884, FACT_ORDERS!C:C, 0)), 1, 0)</f>
        <v>1</v>
      </c>
      <c r="H5884" s="12">
        <f>COUNTIF(B:B,FACT_SEARCHES[[#This Row],[WD_PRODUCTS]])</f>
        <v>46</v>
      </c>
    </row>
    <row r="5885" spans="1:8" x14ac:dyDescent="0.3">
      <c r="A5885" s="12">
        <v>12883</v>
      </c>
      <c r="B5885" s="12">
        <v>212</v>
      </c>
      <c r="C5885" s="8">
        <v>10415</v>
      </c>
      <c r="D5885" s="12" t="s">
        <v>7552</v>
      </c>
      <c r="E5885" s="13">
        <v>44435</v>
      </c>
      <c r="F5885" s="12" t="s">
        <v>11225</v>
      </c>
      <c r="G5885" s="12">
        <f>IF(ISNUMBER(MATCH(C5885, FACT_ORDERS!C:C, 0)), 1, 0)</f>
        <v>1</v>
      </c>
      <c r="H5885" s="12">
        <f>COUNTIF(B:B,FACT_SEARCHES[[#This Row],[WD_PRODUCTS]])</f>
        <v>67</v>
      </c>
    </row>
    <row r="5886" spans="1:8" x14ac:dyDescent="0.3">
      <c r="A5886" s="12">
        <v>12884</v>
      </c>
      <c r="B5886" s="12">
        <v>220</v>
      </c>
      <c r="C5886" s="8">
        <v>10201</v>
      </c>
      <c r="D5886" s="12" t="s">
        <v>7553</v>
      </c>
      <c r="E5886" s="13">
        <v>44796</v>
      </c>
      <c r="F5886" s="12" t="s">
        <v>3668</v>
      </c>
      <c r="G5886" s="12">
        <f>IF(ISNUMBER(MATCH(C5886, FACT_ORDERS!C:C, 0)), 1, 0)</f>
        <v>0</v>
      </c>
      <c r="H5886" s="12">
        <f>COUNTIF(B:B,FACT_SEARCHES[[#This Row],[WD_PRODUCTS]])</f>
        <v>60</v>
      </c>
    </row>
    <row r="5887" spans="1:8" x14ac:dyDescent="0.3">
      <c r="A5887" s="12">
        <v>12885</v>
      </c>
      <c r="B5887" s="12">
        <v>277</v>
      </c>
      <c r="C5887" s="8">
        <v>10201</v>
      </c>
      <c r="D5887" s="12" t="s">
        <v>7554</v>
      </c>
      <c r="E5887" s="13">
        <v>44796</v>
      </c>
      <c r="F5887" s="12" t="s">
        <v>19856</v>
      </c>
      <c r="G5887" s="12">
        <f>IF(ISNUMBER(MATCH(C5887, FACT_ORDERS!C:C, 0)), 1, 0)</f>
        <v>0</v>
      </c>
      <c r="H5887" s="12">
        <f>COUNTIF(B:B,FACT_SEARCHES[[#This Row],[WD_PRODUCTS]])</f>
        <v>98</v>
      </c>
    </row>
    <row r="5888" spans="1:8" x14ac:dyDescent="0.3">
      <c r="A5888" s="12">
        <v>12886</v>
      </c>
      <c r="B5888" s="12">
        <v>262</v>
      </c>
      <c r="C5888" s="8">
        <v>10201</v>
      </c>
      <c r="D5888" s="12" t="s">
        <v>7555</v>
      </c>
      <c r="E5888" s="13">
        <v>44796</v>
      </c>
      <c r="F5888" s="12" t="s">
        <v>19857</v>
      </c>
      <c r="G5888" s="12">
        <f>IF(ISNUMBER(MATCH(C5888, FACT_ORDERS!C:C, 0)), 1, 0)</f>
        <v>0</v>
      </c>
      <c r="H5888" s="12">
        <f>COUNTIF(B:B,FACT_SEARCHES[[#This Row],[WD_PRODUCTS]])</f>
        <v>70</v>
      </c>
    </row>
    <row r="5889" spans="1:8" x14ac:dyDescent="0.3">
      <c r="A5889" s="12">
        <v>12887</v>
      </c>
      <c r="B5889" s="12">
        <v>204</v>
      </c>
      <c r="C5889" s="8">
        <v>10201</v>
      </c>
      <c r="D5889" s="12" t="s">
        <v>7556</v>
      </c>
      <c r="E5889" s="13">
        <v>44796</v>
      </c>
      <c r="F5889" s="12" t="s">
        <v>4452</v>
      </c>
      <c r="G5889" s="12">
        <f>IF(ISNUMBER(MATCH(C5889, FACT_ORDERS!C:C, 0)), 1, 0)</f>
        <v>0</v>
      </c>
      <c r="H5889" s="12">
        <f>COUNTIF(B:B,FACT_SEARCHES[[#This Row],[WD_PRODUCTS]])</f>
        <v>139</v>
      </c>
    </row>
    <row r="5890" spans="1:8" x14ac:dyDescent="0.3">
      <c r="A5890" s="12">
        <v>12888</v>
      </c>
      <c r="B5890" s="12">
        <v>229</v>
      </c>
      <c r="C5890" s="8">
        <v>10392</v>
      </c>
      <c r="D5890" s="12" t="s">
        <v>7557</v>
      </c>
      <c r="E5890" s="13">
        <v>44261</v>
      </c>
      <c r="F5890" s="12" t="s">
        <v>19858</v>
      </c>
      <c r="G5890" s="12">
        <f>IF(ISNUMBER(MATCH(C5890, FACT_ORDERS!C:C, 0)), 1, 0)</f>
        <v>1</v>
      </c>
      <c r="H5890" s="12">
        <f>COUNTIF(B:B,FACT_SEARCHES[[#This Row],[WD_PRODUCTS]])</f>
        <v>42</v>
      </c>
    </row>
    <row r="5891" spans="1:8" x14ac:dyDescent="0.3">
      <c r="A5891" s="12">
        <v>12889</v>
      </c>
      <c r="B5891" s="12">
        <v>223</v>
      </c>
      <c r="C5891" s="8">
        <v>10392</v>
      </c>
      <c r="D5891" s="12" t="s">
        <v>7558</v>
      </c>
      <c r="E5891" s="13">
        <v>44261</v>
      </c>
      <c r="F5891" s="12" t="s">
        <v>19859</v>
      </c>
      <c r="G5891" s="12">
        <f>IF(ISNUMBER(MATCH(C5891, FACT_ORDERS!C:C, 0)), 1, 0)</f>
        <v>1</v>
      </c>
      <c r="H5891" s="12">
        <f>COUNTIF(B:B,FACT_SEARCHES[[#This Row],[WD_PRODUCTS]])</f>
        <v>45</v>
      </c>
    </row>
    <row r="5892" spans="1:8" x14ac:dyDescent="0.3">
      <c r="A5892" s="12">
        <v>12890</v>
      </c>
      <c r="B5892" s="12">
        <v>252</v>
      </c>
      <c r="C5892" s="8">
        <v>10759</v>
      </c>
      <c r="D5892" s="12" t="s">
        <v>7559</v>
      </c>
      <c r="E5892" s="13">
        <v>45029</v>
      </c>
      <c r="F5892" s="12" t="s">
        <v>19860</v>
      </c>
      <c r="G5892" s="12">
        <f>IF(ISNUMBER(MATCH(C5892, FACT_ORDERS!C:C, 0)), 1, 0)</f>
        <v>1</v>
      </c>
      <c r="H5892" s="12">
        <f>COUNTIF(B:B,FACT_SEARCHES[[#This Row],[WD_PRODUCTS]])</f>
        <v>64</v>
      </c>
    </row>
    <row r="5893" spans="1:8" x14ac:dyDescent="0.3">
      <c r="A5893" s="12">
        <v>12891</v>
      </c>
      <c r="B5893" s="12">
        <v>205</v>
      </c>
      <c r="C5893" s="8">
        <v>10759</v>
      </c>
      <c r="D5893" s="12" t="s">
        <v>7560</v>
      </c>
      <c r="E5893" s="13">
        <v>45029</v>
      </c>
      <c r="F5893" s="12" t="s">
        <v>19861</v>
      </c>
      <c r="G5893" s="12">
        <f>IF(ISNUMBER(MATCH(C5893, FACT_ORDERS!C:C, 0)), 1, 0)</f>
        <v>1</v>
      </c>
      <c r="H5893" s="12">
        <f>COUNTIF(B:B,FACT_SEARCHES[[#This Row],[WD_PRODUCTS]])</f>
        <v>40</v>
      </c>
    </row>
    <row r="5894" spans="1:8" x14ac:dyDescent="0.3">
      <c r="A5894" s="12">
        <v>12892</v>
      </c>
      <c r="B5894" s="12">
        <v>253</v>
      </c>
      <c r="C5894" s="8">
        <v>10759</v>
      </c>
      <c r="D5894" s="12" t="s">
        <v>7561</v>
      </c>
      <c r="E5894" s="13">
        <v>45029</v>
      </c>
      <c r="F5894" s="12" t="s">
        <v>19862</v>
      </c>
      <c r="G5894" s="12">
        <f>IF(ISNUMBER(MATCH(C5894, FACT_ORDERS!C:C, 0)), 1, 0)</f>
        <v>1</v>
      </c>
      <c r="H5894" s="12">
        <f>COUNTIF(B:B,FACT_SEARCHES[[#This Row],[WD_PRODUCTS]])</f>
        <v>78</v>
      </c>
    </row>
    <row r="5895" spans="1:8" x14ac:dyDescent="0.3">
      <c r="A5895" s="12">
        <v>12893</v>
      </c>
      <c r="B5895" s="12">
        <v>284</v>
      </c>
      <c r="C5895" s="8">
        <v>10830</v>
      </c>
      <c r="D5895" s="12" t="s">
        <v>7562</v>
      </c>
      <c r="E5895" s="13">
        <v>45375</v>
      </c>
      <c r="F5895" s="12" t="s">
        <v>19863</v>
      </c>
      <c r="G5895" s="12">
        <f>IF(ISNUMBER(MATCH(C5895, FACT_ORDERS!C:C, 0)), 1, 0)</f>
        <v>0</v>
      </c>
      <c r="H5895" s="12">
        <f>COUNTIF(B:B,FACT_SEARCHES[[#This Row],[WD_PRODUCTS]])</f>
        <v>97</v>
      </c>
    </row>
    <row r="5896" spans="1:8" x14ac:dyDescent="0.3">
      <c r="A5896" s="12">
        <v>12894</v>
      </c>
      <c r="B5896" s="12">
        <v>276</v>
      </c>
      <c r="C5896" s="8">
        <v>10830</v>
      </c>
      <c r="D5896" s="12" t="s">
        <v>7563</v>
      </c>
      <c r="E5896" s="13">
        <v>45375</v>
      </c>
      <c r="F5896" s="12" t="s">
        <v>19864</v>
      </c>
      <c r="G5896" s="12">
        <f>IF(ISNUMBER(MATCH(C5896, FACT_ORDERS!C:C, 0)), 1, 0)</f>
        <v>0</v>
      </c>
      <c r="H5896" s="12">
        <f>COUNTIF(B:B,FACT_SEARCHES[[#This Row],[WD_PRODUCTS]])</f>
        <v>65</v>
      </c>
    </row>
    <row r="5897" spans="1:8" x14ac:dyDescent="0.3">
      <c r="A5897" s="12">
        <v>12895</v>
      </c>
      <c r="B5897" s="12">
        <v>265</v>
      </c>
      <c r="C5897" s="8">
        <v>10634</v>
      </c>
      <c r="D5897" s="12" t="s">
        <v>7564</v>
      </c>
      <c r="E5897" s="13">
        <v>45388</v>
      </c>
      <c r="F5897" s="12" t="s">
        <v>19865</v>
      </c>
      <c r="G5897" s="12">
        <f>IF(ISNUMBER(MATCH(C5897, FACT_ORDERS!C:C, 0)), 1, 0)</f>
        <v>0</v>
      </c>
      <c r="H5897" s="12">
        <f>COUNTIF(B:B,FACT_SEARCHES[[#This Row],[WD_PRODUCTS]])</f>
        <v>89</v>
      </c>
    </row>
    <row r="5898" spans="1:8" x14ac:dyDescent="0.3">
      <c r="A5898" s="12">
        <v>12896</v>
      </c>
      <c r="B5898" s="12">
        <v>241</v>
      </c>
      <c r="C5898" s="8">
        <v>10634</v>
      </c>
      <c r="D5898" s="12" t="s">
        <v>7565</v>
      </c>
      <c r="E5898" s="13">
        <v>45388</v>
      </c>
      <c r="F5898" s="12" t="s">
        <v>19866</v>
      </c>
      <c r="G5898" s="12">
        <f>IF(ISNUMBER(MATCH(C5898, FACT_ORDERS!C:C, 0)), 1, 0)</f>
        <v>0</v>
      </c>
      <c r="H5898" s="12">
        <f>COUNTIF(B:B,FACT_SEARCHES[[#This Row],[WD_PRODUCTS]])</f>
        <v>96</v>
      </c>
    </row>
    <row r="5899" spans="1:8" x14ac:dyDescent="0.3">
      <c r="A5899" s="12">
        <v>12897</v>
      </c>
      <c r="B5899" s="12">
        <v>296</v>
      </c>
      <c r="C5899" s="8">
        <v>10212</v>
      </c>
      <c r="D5899" s="12" t="s">
        <v>7566</v>
      </c>
      <c r="E5899" s="13">
        <v>44745</v>
      </c>
      <c r="F5899" s="12" t="s">
        <v>3407</v>
      </c>
      <c r="G5899" s="12">
        <f>IF(ISNUMBER(MATCH(C5899, FACT_ORDERS!C:C, 0)), 1, 0)</f>
        <v>0</v>
      </c>
      <c r="H5899" s="12">
        <f>COUNTIF(B:B,FACT_SEARCHES[[#This Row],[WD_PRODUCTS]])</f>
        <v>106</v>
      </c>
    </row>
    <row r="5900" spans="1:8" x14ac:dyDescent="0.3">
      <c r="A5900" s="12">
        <v>12898</v>
      </c>
      <c r="B5900" s="12">
        <v>249</v>
      </c>
      <c r="C5900" s="8">
        <v>10422</v>
      </c>
      <c r="D5900" s="12" t="s">
        <v>7567</v>
      </c>
      <c r="E5900" s="13">
        <v>45545</v>
      </c>
      <c r="F5900" s="12" t="s">
        <v>19867</v>
      </c>
      <c r="G5900" s="12">
        <f>IF(ISNUMBER(MATCH(C5900, FACT_ORDERS!C:C, 0)), 1, 0)</f>
        <v>1</v>
      </c>
      <c r="H5900" s="12">
        <f>COUNTIF(B:B,FACT_SEARCHES[[#This Row],[WD_PRODUCTS]])</f>
        <v>85</v>
      </c>
    </row>
    <row r="5901" spans="1:8" x14ac:dyDescent="0.3">
      <c r="A5901" s="12">
        <v>12899</v>
      </c>
      <c r="B5901" s="12">
        <v>223</v>
      </c>
      <c r="C5901" s="8">
        <v>10658</v>
      </c>
      <c r="D5901" s="12" t="s">
        <v>7568</v>
      </c>
      <c r="E5901" s="13">
        <v>45087</v>
      </c>
      <c r="F5901" s="12" t="s">
        <v>4184</v>
      </c>
      <c r="G5901" s="12">
        <f>IF(ISNUMBER(MATCH(C5901, FACT_ORDERS!C:C, 0)), 1, 0)</f>
        <v>0</v>
      </c>
      <c r="H5901" s="12">
        <f>COUNTIF(B:B,FACT_SEARCHES[[#This Row],[WD_PRODUCTS]])</f>
        <v>45</v>
      </c>
    </row>
    <row r="5902" spans="1:8" x14ac:dyDescent="0.3">
      <c r="A5902" s="12">
        <v>12900</v>
      </c>
      <c r="B5902" s="12">
        <v>220</v>
      </c>
      <c r="C5902" s="8">
        <v>10658</v>
      </c>
      <c r="D5902" s="12" t="s">
        <v>7569</v>
      </c>
      <c r="E5902" s="13">
        <v>45087</v>
      </c>
      <c r="F5902" s="12" t="s">
        <v>19868</v>
      </c>
      <c r="G5902" s="12">
        <f>IF(ISNUMBER(MATCH(C5902, FACT_ORDERS!C:C, 0)), 1, 0)</f>
        <v>0</v>
      </c>
      <c r="H5902" s="12">
        <f>COUNTIF(B:B,FACT_SEARCHES[[#This Row],[WD_PRODUCTS]])</f>
        <v>60</v>
      </c>
    </row>
    <row r="5903" spans="1:8" x14ac:dyDescent="0.3">
      <c r="A5903" s="12">
        <v>12901</v>
      </c>
      <c r="B5903" s="12">
        <v>236</v>
      </c>
      <c r="C5903" s="8">
        <v>10325</v>
      </c>
      <c r="D5903" s="12" t="s">
        <v>7570</v>
      </c>
      <c r="E5903" s="13">
        <v>45224</v>
      </c>
      <c r="F5903" s="12" t="s">
        <v>19869</v>
      </c>
      <c r="G5903" s="12">
        <f>IF(ISNUMBER(MATCH(C5903, FACT_ORDERS!C:C, 0)), 1, 0)</f>
        <v>0</v>
      </c>
      <c r="H5903" s="12">
        <f>COUNTIF(B:B,FACT_SEARCHES[[#This Row],[WD_PRODUCTS]])</f>
        <v>80</v>
      </c>
    </row>
    <row r="5904" spans="1:8" x14ac:dyDescent="0.3">
      <c r="A5904" s="12">
        <v>12902</v>
      </c>
      <c r="B5904" s="12">
        <v>241</v>
      </c>
      <c r="C5904" s="8">
        <v>10325</v>
      </c>
      <c r="D5904" s="12" t="s">
        <v>7571</v>
      </c>
      <c r="E5904" s="13">
        <v>45224</v>
      </c>
      <c r="F5904" s="12" t="s">
        <v>19870</v>
      </c>
      <c r="G5904" s="12">
        <f>IF(ISNUMBER(MATCH(C5904, FACT_ORDERS!C:C, 0)), 1, 0)</f>
        <v>0</v>
      </c>
      <c r="H5904" s="12">
        <f>COUNTIF(B:B,FACT_SEARCHES[[#This Row],[WD_PRODUCTS]])</f>
        <v>96</v>
      </c>
    </row>
    <row r="5905" spans="1:8" x14ac:dyDescent="0.3">
      <c r="A5905" s="12">
        <v>12903</v>
      </c>
      <c r="B5905" s="12">
        <v>299</v>
      </c>
      <c r="C5905" s="8">
        <v>10325</v>
      </c>
      <c r="D5905" s="12" t="s">
        <v>7572</v>
      </c>
      <c r="E5905" s="13">
        <v>45224</v>
      </c>
      <c r="F5905" s="12" t="s">
        <v>19871</v>
      </c>
      <c r="G5905" s="12">
        <f>IF(ISNUMBER(MATCH(C5905, FACT_ORDERS!C:C, 0)), 1, 0)</f>
        <v>0</v>
      </c>
      <c r="H5905" s="12">
        <f>COUNTIF(B:B,FACT_SEARCHES[[#This Row],[WD_PRODUCTS]])</f>
        <v>125</v>
      </c>
    </row>
    <row r="5906" spans="1:8" x14ac:dyDescent="0.3">
      <c r="A5906" s="12">
        <v>12904</v>
      </c>
      <c r="B5906" s="12">
        <v>288</v>
      </c>
      <c r="C5906" s="8">
        <v>10600</v>
      </c>
      <c r="D5906" s="12" t="s">
        <v>7573</v>
      </c>
      <c r="E5906" s="13">
        <v>45293</v>
      </c>
      <c r="F5906" s="12" t="s">
        <v>19872</v>
      </c>
      <c r="G5906" s="12">
        <f>IF(ISNUMBER(MATCH(C5906, FACT_ORDERS!C:C, 0)), 1, 0)</f>
        <v>0</v>
      </c>
      <c r="H5906" s="12">
        <f>COUNTIF(B:B,FACT_SEARCHES[[#This Row],[WD_PRODUCTS]])</f>
        <v>106</v>
      </c>
    </row>
    <row r="5907" spans="1:8" x14ac:dyDescent="0.3">
      <c r="A5907" s="12">
        <v>12905</v>
      </c>
      <c r="B5907" s="12">
        <v>255</v>
      </c>
      <c r="C5907" s="8">
        <v>10600</v>
      </c>
      <c r="D5907" s="12" t="s">
        <v>7574</v>
      </c>
      <c r="E5907" s="13">
        <v>45293</v>
      </c>
      <c r="F5907" s="12" t="s">
        <v>19873</v>
      </c>
      <c r="G5907" s="12">
        <f>IF(ISNUMBER(MATCH(C5907, FACT_ORDERS!C:C, 0)), 1, 0)</f>
        <v>0</v>
      </c>
      <c r="H5907" s="12">
        <f>COUNTIF(B:B,FACT_SEARCHES[[#This Row],[WD_PRODUCTS]])</f>
        <v>74</v>
      </c>
    </row>
    <row r="5908" spans="1:8" x14ac:dyDescent="0.3">
      <c r="A5908" s="12">
        <v>12906</v>
      </c>
      <c r="B5908" s="12">
        <v>226</v>
      </c>
      <c r="C5908" s="8">
        <v>10600</v>
      </c>
      <c r="D5908" s="12" t="s">
        <v>7575</v>
      </c>
      <c r="E5908" s="13">
        <v>45293</v>
      </c>
      <c r="F5908" s="12" t="s">
        <v>14342</v>
      </c>
      <c r="G5908" s="12">
        <f>IF(ISNUMBER(MATCH(C5908, FACT_ORDERS!C:C, 0)), 1, 0)</f>
        <v>0</v>
      </c>
      <c r="H5908" s="12">
        <f>COUNTIF(B:B,FACT_SEARCHES[[#This Row],[WD_PRODUCTS]])</f>
        <v>56</v>
      </c>
    </row>
    <row r="5909" spans="1:8" x14ac:dyDescent="0.3">
      <c r="A5909" s="12">
        <v>12907</v>
      </c>
      <c r="B5909" s="12">
        <v>206</v>
      </c>
      <c r="C5909" s="8">
        <v>10734</v>
      </c>
      <c r="D5909" s="12" t="s">
        <v>7576</v>
      </c>
      <c r="E5909" s="13">
        <v>45409</v>
      </c>
      <c r="F5909" s="12" t="s">
        <v>19874</v>
      </c>
      <c r="G5909" s="12">
        <f>IF(ISNUMBER(MATCH(C5909, FACT_ORDERS!C:C, 0)), 1, 0)</f>
        <v>0</v>
      </c>
      <c r="H5909" s="12">
        <f>COUNTIF(B:B,FACT_SEARCHES[[#This Row],[WD_PRODUCTS]])</f>
        <v>54</v>
      </c>
    </row>
    <row r="5910" spans="1:8" x14ac:dyDescent="0.3">
      <c r="A5910" s="12">
        <v>12908</v>
      </c>
      <c r="B5910" s="12">
        <v>213</v>
      </c>
      <c r="C5910" s="8">
        <v>10734</v>
      </c>
      <c r="D5910" s="12" t="s">
        <v>7577</v>
      </c>
      <c r="E5910" s="13">
        <v>45409</v>
      </c>
      <c r="F5910" s="12" t="s">
        <v>19875</v>
      </c>
      <c r="G5910" s="12">
        <f>IF(ISNUMBER(MATCH(C5910, FACT_ORDERS!C:C, 0)), 1, 0)</f>
        <v>0</v>
      </c>
      <c r="H5910" s="12">
        <f>COUNTIF(B:B,FACT_SEARCHES[[#This Row],[WD_PRODUCTS]])</f>
        <v>86</v>
      </c>
    </row>
    <row r="5911" spans="1:8" x14ac:dyDescent="0.3">
      <c r="A5911" s="12">
        <v>12909</v>
      </c>
      <c r="B5911" s="12">
        <v>271</v>
      </c>
      <c r="C5911" s="8">
        <v>10854</v>
      </c>
      <c r="D5911" s="12" t="s">
        <v>7578</v>
      </c>
      <c r="E5911" s="13">
        <v>44532</v>
      </c>
      <c r="F5911" s="12" t="s">
        <v>19876</v>
      </c>
      <c r="G5911" s="12">
        <f>IF(ISNUMBER(MATCH(C5911, FACT_ORDERS!C:C, 0)), 1, 0)</f>
        <v>1</v>
      </c>
      <c r="H5911" s="12">
        <f>COUNTIF(B:B,FACT_SEARCHES[[#This Row],[WD_PRODUCTS]])</f>
        <v>74</v>
      </c>
    </row>
    <row r="5912" spans="1:8" x14ac:dyDescent="0.3">
      <c r="A5912" s="12">
        <v>12910</v>
      </c>
      <c r="B5912" s="12">
        <v>218</v>
      </c>
      <c r="C5912" s="8">
        <v>10438</v>
      </c>
      <c r="D5912" s="12" t="s">
        <v>7579</v>
      </c>
      <c r="E5912" s="13">
        <v>45257</v>
      </c>
      <c r="F5912" s="12" t="s">
        <v>19877</v>
      </c>
      <c r="G5912" s="12">
        <f>IF(ISNUMBER(MATCH(C5912, FACT_ORDERS!C:C, 0)), 1, 0)</f>
        <v>1</v>
      </c>
      <c r="H5912" s="12">
        <f>COUNTIF(B:B,FACT_SEARCHES[[#This Row],[WD_PRODUCTS]])</f>
        <v>39</v>
      </c>
    </row>
    <row r="5913" spans="1:8" x14ac:dyDescent="0.3">
      <c r="A5913" s="12">
        <v>12911</v>
      </c>
      <c r="B5913" s="12">
        <v>233</v>
      </c>
      <c r="C5913" s="8">
        <v>10438</v>
      </c>
      <c r="D5913" s="12" t="s">
        <v>7580</v>
      </c>
      <c r="E5913" s="13">
        <v>45257</v>
      </c>
      <c r="F5913" s="12" t="s">
        <v>19878</v>
      </c>
      <c r="G5913" s="12">
        <f>IF(ISNUMBER(MATCH(C5913, FACT_ORDERS!C:C, 0)), 1, 0)</f>
        <v>1</v>
      </c>
      <c r="H5913" s="12">
        <f>COUNTIF(B:B,FACT_SEARCHES[[#This Row],[WD_PRODUCTS]])</f>
        <v>76</v>
      </c>
    </row>
    <row r="5914" spans="1:8" x14ac:dyDescent="0.3">
      <c r="A5914" s="12">
        <v>12912</v>
      </c>
      <c r="B5914" s="12">
        <v>249</v>
      </c>
      <c r="C5914" s="8">
        <v>10393</v>
      </c>
      <c r="D5914" s="12" t="s">
        <v>7581</v>
      </c>
      <c r="E5914" s="13">
        <v>45450</v>
      </c>
      <c r="F5914" s="12" t="s">
        <v>19879</v>
      </c>
      <c r="G5914" s="12">
        <f>IF(ISNUMBER(MATCH(C5914, FACT_ORDERS!C:C, 0)), 1, 0)</f>
        <v>1</v>
      </c>
      <c r="H5914" s="12">
        <f>COUNTIF(B:B,FACT_SEARCHES[[#This Row],[WD_PRODUCTS]])</f>
        <v>85</v>
      </c>
    </row>
    <row r="5915" spans="1:8" x14ac:dyDescent="0.3">
      <c r="A5915" s="12">
        <v>12913</v>
      </c>
      <c r="B5915" s="12">
        <v>270</v>
      </c>
      <c r="C5915" s="8">
        <v>10393</v>
      </c>
      <c r="D5915" s="12" t="s">
        <v>7582</v>
      </c>
      <c r="E5915" s="13">
        <v>45450</v>
      </c>
      <c r="F5915" s="12" t="s">
        <v>3687</v>
      </c>
      <c r="G5915" s="12">
        <f>IF(ISNUMBER(MATCH(C5915, FACT_ORDERS!C:C, 0)), 1, 0)</f>
        <v>1</v>
      </c>
      <c r="H5915" s="12">
        <f>COUNTIF(B:B,FACT_SEARCHES[[#This Row],[WD_PRODUCTS]])</f>
        <v>54</v>
      </c>
    </row>
    <row r="5916" spans="1:8" x14ac:dyDescent="0.3">
      <c r="A5916" s="12">
        <v>12914</v>
      </c>
      <c r="B5916" s="12">
        <v>230</v>
      </c>
      <c r="C5916" s="8">
        <v>10606</v>
      </c>
      <c r="D5916" s="12" t="s">
        <v>7583</v>
      </c>
      <c r="E5916" s="13">
        <v>44520</v>
      </c>
      <c r="F5916" s="12" t="s">
        <v>19880</v>
      </c>
      <c r="G5916" s="12">
        <f>IF(ISNUMBER(MATCH(C5916, FACT_ORDERS!C:C, 0)), 1, 0)</f>
        <v>0</v>
      </c>
      <c r="H5916" s="12">
        <f>COUNTIF(B:B,FACT_SEARCHES[[#This Row],[WD_PRODUCTS]])</f>
        <v>74</v>
      </c>
    </row>
    <row r="5917" spans="1:8" x14ac:dyDescent="0.3">
      <c r="A5917" s="12">
        <v>12915</v>
      </c>
      <c r="B5917" s="12">
        <v>291</v>
      </c>
      <c r="C5917" s="8">
        <v>10902</v>
      </c>
      <c r="D5917" s="12" t="s">
        <v>7584</v>
      </c>
      <c r="E5917" s="13">
        <v>45470</v>
      </c>
      <c r="F5917" s="12" t="s">
        <v>19881</v>
      </c>
      <c r="G5917" s="12">
        <f>IF(ISNUMBER(MATCH(C5917, FACT_ORDERS!C:C, 0)), 1, 0)</f>
        <v>1</v>
      </c>
      <c r="H5917" s="12">
        <f>COUNTIF(B:B,FACT_SEARCHES[[#This Row],[WD_PRODUCTS]])</f>
        <v>42</v>
      </c>
    </row>
    <row r="5918" spans="1:8" x14ac:dyDescent="0.3">
      <c r="A5918" s="12">
        <v>12916</v>
      </c>
      <c r="B5918" s="12">
        <v>227</v>
      </c>
      <c r="C5918" s="8">
        <v>10902</v>
      </c>
      <c r="D5918" s="12" t="s">
        <v>7585</v>
      </c>
      <c r="E5918" s="13">
        <v>45470</v>
      </c>
      <c r="F5918" s="12" t="s">
        <v>19882</v>
      </c>
      <c r="G5918" s="12">
        <f>IF(ISNUMBER(MATCH(C5918, FACT_ORDERS!C:C, 0)), 1, 0)</f>
        <v>1</v>
      </c>
      <c r="H5918" s="12">
        <f>COUNTIF(B:B,FACT_SEARCHES[[#This Row],[WD_PRODUCTS]])</f>
        <v>93</v>
      </c>
    </row>
    <row r="5919" spans="1:8" x14ac:dyDescent="0.3">
      <c r="A5919" s="12">
        <v>12917</v>
      </c>
      <c r="B5919" s="12">
        <v>265</v>
      </c>
      <c r="C5919" s="8">
        <v>10902</v>
      </c>
      <c r="D5919" s="12" t="s">
        <v>7586</v>
      </c>
      <c r="E5919" s="13">
        <v>45470</v>
      </c>
      <c r="F5919" s="12" t="s">
        <v>19883</v>
      </c>
      <c r="G5919" s="12">
        <f>IF(ISNUMBER(MATCH(C5919, FACT_ORDERS!C:C, 0)), 1, 0)</f>
        <v>1</v>
      </c>
      <c r="H5919" s="12">
        <f>COUNTIF(B:B,FACT_SEARCHES[[#This Row],[WD_PRODUCTS]])</f>
        <v>89</v>
      </c>
    </row>
    <row r="5920" spans="1:8" x14ac:dyDescent="0.3">
      <c r="A5920" s="12">
        <v>12918</v>
      </c>
      <c r="B5920" s="12">
        <v>244</v>
      </c>
      <c r="C5920" s="8">
        <v>10902</v>
      </c>
      <c r="D5920" s="12" t="s">
        <v>7587</v>
      </c>
      <c r="E5920" s="13">
        <v>45470</v>
      </c>
      <c r="F5920" s="12" t="s">
        <v>19884</v>
      </c>
      <c r="G5920" s="12">
        <f>IF(ISNUMBER(MATCH(C5920, FACT_ORDERS!C:C, 0)), 1, 0)</f>
        <v>1</v>
      </c>
      <c r="H5920" s="12">
        <f>COUNTIF(B:B,FACT_SEARCHES[[#This Row],[WD_PRODUCTS]])</f>
        <v>59</v>
      </c>
    </row>
    <row r="5921" spans="1:8" x14ac:dyDescent="0.3">
      <c r="A5921" s="12">
        <v>12919</v>
      </c>
      <c r="B5921" s="12">
        <v>230</v>
      </c>
      <c r="C5921" s="8">
        <v>10902</v>
      </c>
      <c r="D5921" s="12" t="s">
        <v>7588</v>
      </c>
      <c r="E5921" s="13">
        <v>45470</v>
      </c>
      <c r="F5921" s="12" t="s">
        <v>19885</v>
      </c>
      <c r="G5921" s="12">
        <f>IF(ISNUMBER(MATCH(C5921, FACT_ORDERS!C:C, 0)), 1, 0)</f>
        <v>1</v>
      </c>
      <c r="H5921" s="12">
        <f>COUNTIF(B:B,FACT_SEARCHES[[#This Row],[WD_PRODUCTS]])</f>
        <v>74</v>
      </c>
    </row>
    <row r="5922" spans="1:8" x14ac:dyDescent="0.3">
      <c r="A5922" s="12">
        <v>12920</v>
      </c>
      <c r="B5922" s="12">
        <v>265</v>
      </c>
      <c r="C5922" s="8">
        <v>10695</v>
      </c>
      <c r="D5922" s="12" t="s">
        <v>7589</v>
      </c>
      <c r="E5922" s="13">
        <v>45082</v>
      </c>
      <c r="F5922" s="12" t="s">
        <v>19886</v>
      </c>
      <c r="G5922" s="12">
        <f>IF(ISNUMBER(MATCH(C5922, FACT_ORDERS!C:C, 0)), 1, 0)</f>
        <v>0</v>
      </c>
      <c r="H5922" s="12">
        <f>COUNTIF(B:B,FACT_SEARCHES[[#This Row],[WD_PRODUCTS]])</f>
        <v>89</v>
      </c>
    </row>
    <row r="5923" spans="1:8" x14ac:dyDescent="0.3">
      <c r="A5923" s="12">
        <v>12921</v>
      </c>
      <c r="B5923" s="12">
        <v>281</v>
      </c>
      <c r="C5923" s="8">
        <v>10096</v>
      </c>
      <c r="D5923" s="12" t="s">
        <v>7590</v>
      </c>
      <c r="E5923" s="13">
        <v>45274</v>
      </c>
      <c r="F5923" s="12" t="s">
        <v>19887</v>
      </c>
      <c r="G5923" s="12">
        <f>IF(ISNUMBER(MATCH(C5923, FACT_ORDERS!C:C, 0)), 1, 0)</f>
        <v>0</v>
      </c>
      <c r="H5923" s="12">
        <f>COUNTIF(B:B,FACT_SEARCHES[[#This Row],[WD_PRODUCTS]])</f>
        <v>86</v>
      </c>
    </row>
    <row r="5924" spans="1:8" x14ac:dyDescent="0.3">
      <c r="A5924" s="12">
        <v>12922</v>
      </c>
      <c r="B5924" s="12">
        <v>219</v>
      </c>
      <c r="C5924" s="8">
        <v>10096</v>
      </c>
      <c r="D5924" s="12" t="s">
        <v>7591</v>
      </c>
      <c r="E5924" s="13">
        <v>45274</v>
      </c>
      <c r="F5924" s="12" t="s">
        <v>19888</v>
      </c>
      <c r="G5924" s="12">
        <f>IF(ISNUMBER(MATCH(C5924, FACT_ORDERS!C:C, 0)), 1, 0)</f>
        <v>0</v>
      </c>
      <c r="H5924" s="12">
        <f>COUNTIF(B:B,FACT_SEARCHES[[#This Row],[WD_PRODUCTS]])</f>
        <v>83</v>
      </c>
    </row>
    <row r="5925" spans="1:8" x14ac:dyDescent="0.3">
      <c r="A5925" s="12">
        <v>12923</v>
      </c>
      <c r="B5925" s="12">
        <v>210</v>
      </c>
      <c r="C5925" s="8">
        <v>10928</v>
      </c>
      <c r="D5925" s="12" t="s">
        <v>7592</v>
      </c>
      <c r="E5925" s="13">
        <v>45240</v>
      </c>
      <c r="F5925" s="12" t="s">
        <v>19889</v>
      </c>
      <c r="G5925" s="12">
        <f>IF(ISNUMBER(MATCH(C5925, FACT_ORDERS!C:C, 0)), 1, 0)</f>
        <v>1</v>
      </c>
      <c r="H5925" s="12">
        <f>COUNTIF(B:B,FACT_SEARCHES[[#This Row],[WD_PRODUCTS]])</f>
        <v>77</v>
      </c>
    </row>
    <row r="5926" spans="1:8" x14ac:dyDescent="0.3">
      <c r="A5926" s="12">
        <v>12924</v>
      </c>
      <c r="B5926" s="12">
        <v>234</v>
      </c>
      <c r="C5926" s="8">
        <v>10798</v>
      </c>
      <c r="D5926" s="12" t="s">
        <v>7593</v>
      </c>
      <c r="E5926" s="13">
        <v>45557</v>
      </c>
      <c r="F5926" s="12" t="s">
        <v>19890</v>
      </c>
      <c r="G5926" s="12">
        <f>IF(ISNUMBER(MATCH(C5926, FACT_ORDERS!C:C, 0)), 1, 0)</f>
        <v>0</v>
      </c>
      <c r="H5926" s="12">
        <f>COUNTIF(B:B,FACT_SEARCHES[[#This Row],[WD_PRODUCTS]])</f>
        <v>77</v>
      </c>
    </row>
    <row r="5927" spans="1:8" x14ac:dyDescent="0.3">
      <c r="A5927" s="12">
        <v>12925</v>
      </c>
      <c r="B5927" s="12">
        <v>277</v>
      </c>
      <c r="C5927" s="8">
        <v>10853</v>
      </c>
      <c r="D5927" s="12" t="s">
        <v>7594</v>
      </c>
      <c r="E5927" s="13">
        <v>45325</v>
      </c>
      <c r="F5927" s="12" t="s">
        <v>16922</v>
      </c>
      <c r="G5927" s="12">
        <f>IF(ISNUMBER(MATCH(C5927, FACT_ORDERS!C:C, 0)), 1, 0)</f>
        <v>0</v>
      </c>
      <c r="H5927" s="12">
        <f>COUNTIF(B:B,FACT_SEARCHES[[#This Row],[WD_PRODUCTS]])</f>
        <v>98</v>
      </c>
    </row>
    <row r="5928" spans="1:8" x14ac:dyDescent="0.3">
      <c r="A5928" s="12">
        <v>12926</v>
      </c>
      <c r="B5928" s="12">
        <v>270</v>
      </c>
      <c r="C5928" s="8">
        <v>10853</v>
      </c>
      <c r="D5928" s="12" t="s">
        <v>7595</v>
      </c>
      <c r="E5928" s="13">
        <v>45325</v>
      </c>
      <c r="F5928" s="12" t="s">
        <v>3608</v>
      </c>
      <c r="G5928" s="12">
        <f>IF(ISNUMBER(MATCH(C5928, FACT_ORDERS!C:C, 0)), 1, 0)</f>
        <v>0</v>
      </c>
      <c r="H5928" s="12">
        <f>COUNTIF(B:B,FACT_SEARCHES[[#This Row],[WD_PRODUCTS]])</f>
        <v>54</v>
      </c>
    </row>
    <row r="5929" spans="1:8" x14ac:dyDescent="0.3">
      <c r="A5929" s="12">
        <v>12927</v>
      </c>
      <c r="B5929" s="12">
        <v>248</v>
      </c>
      <c r="C5929" s="8">
        <v>10853</v>
      </c>
      <c r="D5929" s="12" t="s">
        <v>7596</v>
      </c>
      <c r="E5929" s="13">
        <v>45325</v>
      </c>
      <c r="F5929" s="12" t="s">
        <v>19891</v>
      </c>
      <c r="G5929" s="12">
        <f>IF(ISNUMBER(MATCH(C5929, FACT_ORDERS!C:C, 0)), 1, 0)</f>
        <v>0</v>
      </c>
      <c r="H5929" s="12">
        <f>COUNTIF(B:B,FACT_SEARCHES[[#This Row],[WD_PRODUCTS]])</f>
        <v>101</v>
      </c>
    </row>
    <row r="5930" spans="1:8" x14ac:dyDescent="0.3">
      <c r="A5930" s="12">
        <v>12928</v>
      </c>
      <c r="B5930" s="12">
        <v>298</v>
      </c>
      <c r="C5930" s="8">
        <v>10553</v>
      </c>
      <c r="D5930" s="12" t="s">
        <v>7597</v>
      </c>
      <c r="E5930" s="13">
        <v>45415</v>
      </c>
      <c r="F5930" s="12" t="s">
        <v>19892</v>
      </c>
      <c r="G5930" s="12">
        <f>IF(ISNUMBER(MATCH(C5930, FACT_ORDERS!C:C, 0)), 1, 0)</f>
        <v>1</v>
      </c>
      <c r="H5930" s="12">
        <f>COUNTIF(B:B,FACT_SEARCHES[[#This Row],[WD_PRODUCTS]])</f>
        <v>79</v>
      </c>
    </row>
    <row r="5931" spans="1:8" x14ac:dyDescent="0.3">
      <c r="A5931" s="12">
        <v>12929</v>
      </c>
      <c r="B5931" s="12">
        <v>230</v>
      </c>
      <c r="C5931" s="8">
        <v>10606</v>
      </c>
      <c r="D5931" s="12" t="s">
        <v>7598</v>
      </c>
      <c r="E5931" s="13">
        <v>45293</v>
      </c>
      <c r="F5931" s="12" t="s">
        <v>16132</v>
      </c>
      <c r="G5931" s="12">
        <f>IF(ISNUMBER(MATCH(C5931, FACT_ORDERS!C:C, 0)), 1, 0)</f>
        <v>0</v>
      </c>
      <c r="H5931" s="12">
        <f>COUNTIF(B:B,FACT_SEARCHES[[#This Row],[WD_PRODUCTS]])</f>
        <v>74</v>
      </c>
    </row>
    <row r="5932" spans="1:8" x14ac:dyDescent="0.3">
      <c r="A5932" s="12">
        <v>12930</v>
      </c>
      <c r="B5932" s="12">
        <v>275</v>
      </c>
      <c r="C5932" s="8">
        <v>10934</v>
      </c>
      <c r="D5932" s="12" t="s">
        <v>7599</v>
      </c>
      <c r="E5932" s="13">
        <v>44727</v>
      </c>
      <c r="F5932" s="12" t="s">
        <v>15627</v>
      </c>
      <c r="G5932" s="12">
        <f>IF(ISNUMBER(MATCH(C5932, FACT_ORDERS!C:C, 0)), 1, 0)</f>
        <v>0</v>
      </c>
      <c r="H5932" s="12">
        <f>COUNTIF(B:B,FACT_SEARCHES[[#This Row],[WD_PRODUCTS]])</f>
        <v>70</v>
      </c>
    </row>
    <row r="5933" spans="1:8" x14ac:dyDescent="0.3">
      <c r="A5933" s="12">
        <v>12931</v>
      </c>
      <c r="B5933" s="12">
        <v>226</v>
      </c>
      <c r="C5933" s="8">
        <v>10934</v>
      </c>
      <c r="D5933" s="12" t="s">
        <v>7600</v>
      </c>
      <c r="E5933" s="13">
        <v>44727</v>
      </c>
      <c r="F5933" s="12" t="s">
        <v>4358</v>
      </c>
      <c r="G5933" s="12">
        <f>IF(ISNUMBER(MATCH(C5933, FACT_ORDERS!C:C, 0)), 1, 0)</f>
        <v>0</v>
      </c>
      <c r="H5933" s="12">
        <f>COUNTIF(B:B,FACT_SEARCHES[[#This Row],[WD_PRODUCTS]])</f>
        <v>56</v>
      </c>
    </row>
    <row r="5934" spans="1:8" x14ac:dyDescent="0.3">
      <c r="A5934" s="12">
        <v>12932</v>
      </c>
      <c r="B5934" s="12">
        <v>248</v>
      </c>
      <c r="C5934" s="8">
        <v>10517</v>
      </c>
      <c r="D5934" s="12" t="s">
        <v>7601</v>
      </c>
      <c r="E5934" s="13">
        <v>44114</v>
      </c>
      <c r="F5934" s="12" t="s">
        <v>14979</v>
      </c>
      <c r="G5934" s="12">
        <f>IF(ISNUMBER(MATCH(C5934, FACT_ORDERS!C:C, 0)), 1, 0)</f>
        <v>1</v>
      </c>
      <c r="H5934" s="12">
        <f>COUNTIF(B:B,FACT_SEARCHES[[#This Row],[WD_PRODUCTS]])</f>
        <v>101</v>
      </c>
    </row>
    <row r="5935" spans="1:8" x14ac:dyDescent="0.3">
      <c r="A5935" s="12">
        <v>12933</v>
      </c>
      <c r="B5935" s="12">
        <v>248</v>
      </c>
      <c r="C5935" s="8">
        <v>10663</v>
      </c>
      <c r="D5935" s="12" t="s">
        <v>7602</v>
      </c>
      <c r="E5935" s="13">
        <v>45140</v>
      </c>
      <c r="F5935" s="12" t="s">
        <v>14417</v>
      </c>
      <c r="G5935" s="12">
        <f>IF(ISNUMBER(MATCH(C5935, FACT_ORDERS!C:C, 0)), 1, 0)</f>
        <v>0</v>
      </c>
      <c r="H5935" s="12">
        <f>COUNTIF(B:B,FACT_SEARCHES[[#This Row],[WD_PRODUCTS]])</f>
        <v>101</v>
      </c>
    </row>
    <row r="5936" spans="1:8" x14ac:dyDescent="0.3">
      <c r="A5936" s="12">
        <v>12934</v>
      </c>
      <c r="B5936" s="12">
        <v>255</v>
      </c>
      <c r="C5936" s="8">
        <v>10663</v>
      </c>
      <c r="D5936" s="12" t="s">
        <v>7603</v>
      </c>
      <c r="E5936" s="13">
        <v>45140</v>
      </c>
      <c r="F5936" s="12" t="s">
        <v>19893</v>
      </c>
      <c r="G5936" s="12">
        <f>IF(ISNUMBER(MATCH(C5936, FACT_ORDERS!C:C, 0)), 1, 0)</f>
        <v>0</v>
      </c>
      <c r="H5936" s="12">
        <f>COUNTIF(B:B,FACT_SEARCHES[[#This Row],[WD_PRODUCTS]])</f>
        <v>74</v>
      </c>
    </row>
    <row r="5937" spans="1:8" x14ac:dyDescent="0.3">
      <c r="A5937" s="12">
        <v>12935</v>
      </c>
      <c r="B5937" s="12">
        <v>250</v>
      </c>
      <c r="C5937" s="8">
        <v>10663</v>
      </c>
      <c r="D5937" s="12" t="s">
        <v>7604</v>
      </c>
      <c r="E5937" s="13">
        <v>45140</v>
      </c>
      <c r="F5937" s="12" t="s">
        <v>19894</v>
      </c>
      <c r="G5937" s="12">
        <f>IF(ISNUMBER(MATCH(C5937, FACT_ORDERS!C:C, 0)), 1, 0)</f>
        <v>0</v>
      </c>
      <c r="H5937" s="12">
        <f>COUNTIF(B:B,FACT_SEARCHES[[#This Row],[WD_PRODUCTS]])</f>
        <v>65</v>
      </c>
    </row>
    <row r="5938" spans="1:8" x14ac:dyDescent="0.3">
      <c r="A5938" s="12">
        <v>12936</v>
      </c>
      <c r="B5938" s="12">
        <v>257</v>
      </c>
      <c r="C5938" s="8">
        <v>10559</v>
      </c>
      <c r="D5938" s="12" t="s">
        <v>7605</v>
      </c>
      <c r="E5938" s="13">
        <v>44379</v>
      </c>
      <c r="F5938" s="12" t="s">
        <v>19895</v>
      </c>
      <c r="G5938" s="12">
        <f>IF(ISNUMBER(MATCH(C5938, FACT_ORDERS!C:C, 0)), 1, 0)</f>
        <v>1</v>
      </c>
      <c r="H5938" s="12">
        <f>COUNTIF(B:B,FACT_SEARCHES[[#This Row],[WD_PRODUCTS]])</f>
        <v>75</v>
      </c>
    </row>
    <row r="5939" spans="1:8" x14ac:dyDescent="0.3">
      <c r="A5939" s="12">
        <v>12937</v>
      </c>
      <c r="B5939" s="12">
        <v>279</v>
      </c>
      <c r="C5939" s="8">
        <v>10559</v>
      </c>
      <c r="D5939" s="12" t="s">
        <v>7606</v>
      </c>
      <c r="E5939" s="13">
        <v>44379</v>
      </c>
      <c r="F5939" s="12" t="s">
        <v>19896</v>
      </c>
      <c r="G5939" s="12">
        <f>IF(ISNUMBER(MATCH(C5939, FACT_ORDERS!C:C, 0)), 1, 0)</f>
        <v>1</v>
      </c>
      <c r="H5939" s="12">
        <f>COUNTIF(B:B,FACT_SEARCHES[[#This Row],[WD_PRODUCTS]])</f>
        <v>44</v>
      </c>
    </row>
    <row r="5940" spans="1:8" x14ac:dyDescent="0.3">
      <c r="A5940" s="12">
        <v>12938</v>
      </c>
      <c r="B5940" s="12">
        <v>292</v>
      </c>
      <c r="C5940" s="8">
        <v>10559</v>
      </c>
      <c r="D5940" s="12" t="s">
        <v>7607</v>
      </c>
      <c r="E5940" s="13">
        <v>44379</v>
      </c>
      <c r="F5940" s="12" t="s">
        <v>19897</v>
      </c>
      <c r="G5940" s="12">
        <f>IF(ISNUMBER(MATCH(C5940, FACT_ORDERS!C:C, 0)), 1, 0)</f>
        <v>1</v>
      </c>
      <c r="H5940" s="12">
        <f>COUNTIF(B:B,FACT_SEARCHES[[#This Row],[WD_PRODUCTS]])</f>
        <v>95</v>
      </c>
    </row>
    <row r="5941" spans="1:8" x14ac:dyDescent="0.3">
      <c r="A5941" s="12">
        <v>12939</v>
      </c>
      <c r="B5941" s="12">
        <v>299</v>
      </c>
      <c r="C5941" s="8">
        <v>10559</v>
      </c>
      <c r="D5941" s="12" t="s">
        <v>7608</v>
      </c>
      <c r="E5941" s="13">
        <v>44379</v>
      </c>
      <c r="F5941" s="12" t="s">
        <v>19898</v>
      </c>
      <c r="G5941" s="12">
        <f>IF(ISNUMBER(MATCH(C5941, FACT_ORDERS!C:C, 0)), 1, 0)</f>
        <v>1</v>
      </c>
      <c r="H5941" s="12">
        <f>COUNTIF(B:B,FACT_SEARCHES[[#This Row],[WD_PRODUCTS]])</f>
        <v>125</v>
      </c>
    </row>
    <row r="5942" spans="1:8" x14ac:dyDescent="0.3">
      <c r="A5942" s="12">
        <v>12940</v>
      </c>
      <c r="B5942" s="12">
        <v>250</v>
      </c>
      <c r="C5942" s="8">
        <v>10559</v>
      </c>
      <c r="D5942" s="12" t="s">
        <v>7609</v>
      </c>
      <c r="E5942" s="13">
        <v>44379</v>
      </c>
      <c r="F5942" s="12" t="s">
        <v>12384</v>
      </c>
      <c r="G5942" s="12">
        <f>IF(ISNUMBER(MATCH(C5942, FACT_ORDERS!C:C, 0)), 1, 0)</f>
        <v>1</v>
      </c>
      <c r="H5942" s="12">
        <f>COUNTIF(B:B,FACT_SEARCHES[[#This Row],[WD_PRODUCTS]])</f>
        <v>65</v>
      </c>
    </row>
    <row r="5943" spans="1:8" x14ac:dyDescent="0.3">
      <c r="A5943" s="12">
        <v>12941</v>
      </c>
      <c r="B5943" s="12">
        <v>289</v>
      </c>
      <c r="C5943" s="8">
        <v>10601</v>
      </c>
      <c r="D5943" s="12" t="s">
        <v>7610</v>
      </c>
      <c r="E5943" s="13">
        <v>44945</v>
      </c>
      <c r="F5943" s="12" t="s">
        <v>19899</v>
      </c>
      <c r="G5943" s="12">
        <f>IF(ISNUMBER(MATCH(C5943, FACT_ORDERS!C:C, 0)), 1, 0)</f>
        <v>1</v>
      </c>
      <c r="H5943" s="12">
        <f>COUNTIF(B:B,FACT_SEARCHES[[#This Row],[WD_PRODUCTS]])</f>
        <v>56</v>
      </c>
    </row>
    <row r="5944" spans="1:8" x14ac:dyDescent="0.3">
      <c r="A5944" s="12">
        <v>12942</v>
      </c>
      <c r="B5944" s="12">
        <v>255</v>
      </c>
      <c r="C5944" s="8">
        <v>10601</v>
      </c>
      <c r="D5944" s="12" t="s">
        <v>7611</v>
      </c>
      <c r="E5944" s="13">
        <v>44945</v>
      </c>
      <c r="F5944" s="12" t="s">
        <v>19900</v>
      </c>
      <c r="G5944" s="12">
        <f>IF(ISNUMBER(MATCH(C5944, FACT_ORDERS!C:C, 0)), 1, 0)</f>
        <v>1</v>
      </c>
      <c r="H5944" s="12">
        <f>COUNTIF(B:B,FACT_SEARCHES[[#This Row],[WD_PRODUCTS]])</f>
        <v>74</v>
      </c>
    </row>
    <row r="5945" spans="1:8" x14ac:dyDescent="0.3">
      <c r="A5945" s="12">
        <v>12943</v>
      </c>
      <c r="B5945" s="12">
        <v>278</v>
      </c>
      <c r="C5945" s="8">
        <v>10601</v>
      </c>
      <c r="D5945" s="12" t="s">
        <v>7612</v>
      </c>
      <c r="E5945" s="13">
        <v>44945</v>
      </c>
      <c r="F5945" s="12" t="s">
        <v>19901</v>
      </c>
      <c r="G5945" s="12">
        <f>IF(ISNUMBER(MATCH(C5945, FACT_ORDERS!C:C, 0)), 1, 0)</f>
        <v>1</v>
      </c>
      <c r="H5945" s="12">
        <f>COUNTIF(B:B,FACT_SEARCHES[[#This Row],[WD_PRODUCTS]])</f>
        <v>81</v>
      </c>
    </row>
    <row r="5946" spans="1:8" x14ac:dyDescent="0.3">
      <c r="A5946" s="12">
        <v>12944</v>
      </c>
      <c r="B5946" s="12">
        <v>297</v>
      </c>
      <c r="C5946" s="8">
        <v>10601</v>
      </c>
      <c r="D5946" s="12" t="s">
        <v>7613</v>
      </c>
      <c r="E5946" s="13">
        <v>44945</v>
      </c>
      <c r="F5946" s="12" t="s">
        <v>19902</v>
      </c>
      <c r="G5946" s="12">
        <f>IF(ISNUMBER(MATCH(C5946, FACT_ORDERS!C:C, 0)), 1, 0)</f>
        <v>1</v>
      </c>
      <c r="H5946" s="12">
        <f>COUNTIF(B:B,FACT_SEARCHES[[#This Row],[WD_PRODUCTS]])</f>
        <v>64</v>
      </c>
    </row>
    <row r="5947" spans="1:8" x14ac:dyDescent="0.3">
      <c r="A5947" s="12">
        <v>12945</v>
      </c>
      <c r="B5947" s="12">
        <v>200</v>
      </c>
      <c r="C5947" s="8">
        <v>10358</v>
      </c>
      <c r="D5947" s="12" t="s">
        <v>7614</v>
      </c>
      <c r="E5947" s="13">
        <v>45025</v>
      </c>
      <c r="F5947" s="12" t="s">
        <v>19903</v>
      </c>
      <c r="G5947" s="12">
        <f>IF(ISNUMBER(MATCH(C5947, FACT_ORDERS!C:C, 0)), 1, 0)</f>
        <v>1</v>
      </c>
      <c r="H5947" s="12">
        <f>COUNTIF(B:B,FACT_SEARCHES[[#This Row],[WD_PRODUCTS]])</f>
        <v>81</v>
      </c>
    </row>
    <row r="5948" spans="1:8" x14ac:dyDescent="0.3">
      <c r="A5948" s="12">
        <v>12946</v>
      </c>
      <c r="B5948" s="12">
        <v>277</v>
      </c>
      <c r="C5948" s="8">
        <v>10358</v>
      </c>
      <c r="D5948" s="12" t="s">
        <v>7615</v>
      </c>
      <c r="E5948" s="13">
        <v>45025</v>
      </c>
      <c r="F5948" s="12" t="s">
        <v>19904</v>
      </c>
      <c r="G5948" s="12">
        <f>IF(ISNUMBER(MATCH(C5948, FACT_ORDERS!C:C, 0)), 1, 0)</f>
        <v>1</v>
      </c>
      <c r="H5948" s="12">
        <f>COUNTIF(B:B,FACT_SEARCHES[[#This Row],[WD_PRODUCTS]])</f>
        <v>98</v>
      </c>
    </row>
    <row r="5949" spans="1:8" x14ac:dyDescent="0.3">
      <c r="A5949" s="12">
        <v>12947</v>
      </c>
      <c r="B5949" s="12">
        <v>296</v>
      </c>
      <c r="C5949" s="8">
        <v>10358</v>
      </c>
      <c r="D5949" s="12" t="s">
        <v>7616</v>
      </c>
      <c r="E5949" s="13">
        <v>45025</v>
      </c>
      <c r="F5949" s="12" t="s">
        <v>19905</v>
      </c>
      <c r="G5949" s="12">
        <f>IF(ISNUMBER(MATCH(C5949, FACT_ORDERS!C:C, 0)), 1, 0)</f>
        <v>1</v>
      </c>
      <c r="H5949" s="12">
        <f>COUNTIF(B:B,FACT_SEARCHES[[#This Row],[WD_PRODUCTS]])</f>
        <v>106</v>
      </c>
    </row>
    <row r="5950" spans="1:8" x14ac:dyDescent="0.3">
      <c r="A5950" s="12">
        <v>12948</v>
      </c>
      <c r="B5950" s="12">
        <v>241</v>
      </c>
      <c r="C5950" s="8">
        <v>10358</v>
      </c>
      <c r="D5950" s="12" t="s">
        <v>7617</v>
      </c>
      <c r="E5950" s="13">
        <v>45025</v>
      </c>
      <c r="F5950" s="12" t="s">
        <v>19906</v>
      </c>
      <c r="G5950" s="12">
        <f>IF(ISNUMBER(MATCH(C5950, FACT_ORDERS!C:C, 0)), 1, 0)</f>
        <v>1</v>
      </c>
      <c r="H5950" s="12">
        <f>COUNTIF(B:B,FACT_SEARCHES[[#This Row],[WD_PRODUCTS]])</f>
        <v>96</v>
      </c>
    </row>
    <row r="5951" spans="1:8" x14ac:dyDescent="0.3">
      <c r="A5951" s="12">
        <v>12949</v>
      </c>
      <c r="B5951" s="12">
        <v>292</v>
      </c>
      <c r="C5951" s="8">
        <v>10358</v>
      </c>
      <c r="D5951" s="12" t="s">
        <v>7618</v>
      </c>
      <c r="E5951" s="13">
        <v>45025</v>
      </c>
      <c r="F5951" s="12" t="s">
        <v>19907</v>
      </c>
      <c r="G5951" s="12">
        <f>IF(ISNUMBER(MATCH(C5951, FACT_ORDERS!C:C, 0)), 1, 0)</f>
        <v>1</v>
      </c>
      <c r="H5951" s="12">
        <f>COUNTIF(B:B,FACT_SEARCHES[[#This Row],[WD_PRODUCTS]])</f>
        <v>95</v>
      </c>
    </row>
    <row r="5952" spans="1:8" x14ac:dyDescent="0.3">
      <c r="A5952" s="12">
        <v>12950</v>
      </c>
      <c r="B5952" s="12">
        <v>227</v>
      </c>
      <c r="C5952" s="8">
        <v>10358</v>
      </c>
      <c r="D5952" s="12" t="s">
        <v>7619</v>
      </c>
      <c r="E5952" s="13">
        <v>45025</v>
      </c>
      <c r="F5952" s="12" t="s">
        <v>19908</v>
      </c>
      <c r="G5952" s="12">
        <f>IF(ISNUMBER(MATCH(C5952, FACT_ORDERS!C:C, 0)), 1, 0)</f>
        <v>1</v>
      </c>
      <c r="H5952" s="12">
        <f>COUNTIF(B:B,FACT_SEARCHES[[#This Row],[WD_PRODUCTS]])</f>
        <v>93</v>
      </c>
    </row>
    <row r="5953" spans="1:8" x14ac:dyDescent="0.3">
      <c r="A5953" s="12">
        <v>12951</v>
      </c>
      <c r="B5953" s="12">
        <v>295</v>
      </c>
      <c r="C5953" s="8">
        <v>10358</v>
      </c>
      <c r="D5953" s="12" t="s">
        <v>7620</v>
      </c>
      <c r="E5953" s="13">
        <v>45025</v>
      </c>
      <c r="F5953" s="12" t="s">
        <v>19909</v>
      </c>
      <c r="G5953" s="12">
        <f>IF(ISNUMBER(MATCH(C5953, FACT_ORDERS!C:C, 0)), 1, 0)</f>
        <v>1</v>
      </c>
      <c r="H5953" s="12">
        <f>COUNTIF(B:B,FACT_SEARCHES[[#This Row],[WD_PRODUCTS]])</f>
        <v>72</v>
      </c>
    </row>
    <row r="5954" spans="1:8" x14ac:dyDescent="0.3">
      <c r="A5954" s="12">
        <v>12952</v>
      </c>
      <c r="B5954" s="12">
        <v>243</v>
      </c>
      <c r="C5954" s="8">
        <v>10653</v>
      </c>
      <c r="D5954" s="12" t="s">
        <v>7621</v>
      </c>
      <c r="E5954" s="13">
        <v>45436</v>
      </c>
      <c r="F5954" s="12" t="s">
        <v>3751</v>
      </c>
      <c r="G5954" s="12">
        <f>IF(ISNUMBER(MATCH(C5954, FACT_ORDERS!C:C, 0)), 1, 0)</f>
        <v>1</v>
      </c>
      <c r="H5954" s="12">
        <f>COUNTIF(B:B,FACT_SEARCHES[[#This Row],[WD_PRODUCTS]])</f>
        <v>70</v>
      </c>
    </row>
    <row r="5955" spans="1:8" x14ac:dyDescent="0.3">
      <c r="A5955" s="12">
        <v>12953</v>
      </c>
      <c r="B5955" s="12">
        <v>215</v>
      </c>
      <c r="C5955" s="8">
        <v>10653</v>
      </c>
      <c r="D5955" s="12" t="s">
        <v>7622</v>
      </c>
      <c r="E5955" s="13">
        <v>45436</v>
      </c>
      <c r="F5955" s="12" t="s">
        <v>19910</v>
      </c>
      <c r="G5955" s="12">
        <f>IF(ISNUMBER(MATCH(C5955, FACT_ORDERS!C:C, 0)), 1, 0)</f>
        <v>1</v>
      </c>
      <c r="H5955" s="12">
        <f>COUNTIF(B:B,FACT_SEARCHES[[#This Row],[WD_PRODUCTS]])</f>
        <v>67</v>
      </c>
    </row>
    <row r="5956" spans="1:8" x14ac:dyDescent="0.3">
      <c r="A5956" s="12">
        <v>12954</v>
      </c>
      <c r="B5956" s="12">
        <v>219</v>
      </c>
      <c r="C5956" s="8">
        <v>10211</v>
      </c>
      <c r="D5956" s="12" t="s">
        <v>7623</v>
      </c>
      <c r="E5956" s="13">
        <v>45524</v>
      </c>
      <c r="F5956" s="12" t="s">
        <v>19911</v>
      </c>
      <c r="G5956" s="12">
        <f>IF(ISNUMBER(MATCH(C5956, FACT_ORDERS!C:C, 0)), 1, 0)</f>
        <v>1</v>
      </c>
      <c r="H5956" s="12">
        <f>COUNTIF(B:B,FACT_SEARCHES[[#This Row],[WD_PRODUCTS]])</f>
        <v>83</v>
      </c>
    </row>
    <row r="5957" spans="1:8" x14ac:dyDescent="0.3">
      <c r="A5957" s="12">
        <v>12955</v>
      </c>
      <c r="B5957" s="12">
        <v>200</v>
      </c>
      <c r="C5957" s="8">
        <v>10032</v>
      </c>
      <c r="D5957" s="12" t="s">
        <v>7624</v>
      </c>
      <c r="E5957" s="13">
        <v>44471</v>
      </c>
      <c r="F5957" s="12" t="s">
        <v>13253</v>
      </c>
      <c r="G5957" s="12">
        <f>IF(ISNUMBER(MATCH(C5957, FACT_ORDERS!C:C, 0)), 1, 0)</f>
        <v>0</v>
      </c>
      <c r="H5957" s="12">
        <f>COUNTIF(B:B,FACT_SEARCHES[[#This Row],[WD_PRODUCTS]])</f>
        <v>81</v>
      </c>
    </row>
    <row r="5958" spans="1:8" x14ac:dyDescent="0.3">
      <c r="A5958" s="12">
        <v>12956</v>
      </c>
      <c r="B5958" s="12">
        <v>221</v>
      </c>
      <c r="C5958" s="8">
        <v>10032</v>
      </c>
      <c r="D5958" s="12" t="s">
        <v>7625</v>
      </c>
      <c r="E5958" s="13">
        <v>44471</v>
      </c>
      <c r="F5958" s="12" t="s">
        <v>19912</v>
      </c>
      <c r="G5958" s="12">
        <f>IF(ISNUMBER(MATCH(C5958, FACT_ORDERS!C:C, 0)), 1, 0)</f>
        <v>0</v>
      </c>
      <c r="H5958" s="12">
        <f>COUNTIF(B:B,FACT_SEARCHES[[#This Row],[WD_PRODUCTS]])</f>
        <v>31</v>
      </c>
    </row>
    <row r="5959" spans="1:8" x14ac:dyDescent="0.3">
      <c r="A5959" s="12">
        <v>12957</v>
      </c>
      <c r="B5959" s="12">
        <v>272</v>
      </c>
      <c r="C5959" s="8">
        <v>10704</v>
      </c>
      <c r="D5959" s="12" t="s">
        <v>7626</v>
      </c>
      <c r="E5959" s="13">
        <v>45259</v>
      </c>
      <c r="F5959" s="12" t="s">
        <v>13949</v>
      </c>
      <c r="G5959" s="12">
        <f>IF(ISNUMBER(MATCH(C5959, FACT_ORDERS!C:C, 0)), 1, 0)</f>
        <v>1</v>
      </c>
      <c r="H5959" s="12">
        <f>COUNTIF(B:B,FACT_SEARCHES[[#This Row],[WD_PRODUCTS]])</f>
        <v>39</v>
      </c>
    </row>
    <row r="5960" spans="1:8" x14ac:dyDescent="0.3">
      <c r="A5960" s="12">
        <v>12958</v>
      </c>
      <c r="B5960" s="12">
        <v>240</v>
      </c>
      <c r="C5960" s="8">
        <v>10704</v>
      </c>
      <c r="D5960" s="12" t="s">
        <v>7627</v>
      </c>
      <c r="E5960" s="13">
        <v>45259</v>
      </c>
      <c r="F5960" s="12" t="s">
        <v>19913</v>
      </c>
      <c r="G5960" s="12">
        <f>IF(ISNUMBER(MATCH(C5960, FACT_ORDERS!C:C, 0)), 1, 0)</f>
        <v>1</v>
      </c>
      <c r="H5960" s="12">
        <f>COUNTIF(B:B,FACT_SEARCHES[[#This Row],[WD_PRODUCTS]])</f>
        <v>51</v>
      </c>
    </row>
    <row r="5961" spans="1:8" x14ac:dyDescent="0.3">
      <c r="A5961" s="12">
        <v>12959</v>
      </c>
      <c r="B5961" s="12">
        <v>225</v>
      </c>
      <c r="C5961" s="8">
        <v>10704</v>
      </c>
      <c r="D5961" s="12" t="s">
        <v>7628</v>
      </c>
      <c r="E5961" s="13">
        <v>45259</v>
      </c>
      <c r="F5961" s="12" t="s">
        <v>19914</v>
      </c>
      <c r="G5961" s="12">
        <f>IF(ISNUMBER(MATCH(C5961, FACT_ORDERS!C:C, 0)), 1, 0)</f>
        <v>1</v>
      </c>
      <c r="H5961" s="12">
        <f>COUNTIF(B:B,FACT_SEARCHES[[#This Row],[WD_PRODUCTS]])</f>
        <v>74</v>
      </c>
    </row>
    <row r="5962" spans="1:8" x14ac:dyDescent="0.3">
      <c r="A5962" s="12">
        <v>12960</v>
      </c>
      <c r="B5962" s="12">
        <v>254</v>
      </c>
      <c r="C5962" s="8">
        <v>10983</v>
      </c>
      <c r="D5962" s="12" t="s">
        <v>7629</v>
      </c>
      <c r="E5962" s="13">
        <v>44658</v>
      </c>
      <c r="F5962" s="12" t="s">
        <v>19915</v>
      </c>
      <c r="G5962" s="12">
        <f>IF(ISNUMBER(MATCH(C5962, FACT_ORDERS!C:C, 0)), 1, 0)</f>
        <v>1</v>
      </c>
      <c r="H5962" s="12">
        <f>COUNTIF(B:B,FACT_SEARCHES[[#This Row],[WD_PRODUCTS]])</f>
        <v>77</v>
      </c>
    </row>
    <row r="5963" spans="1:8" x14ac:dyDescent="0.3">
      <c r="A5963" s="12">
        <v>12961</v>
      </c>
      <c r="B5963" s="12">
        <v>269</v>
      </c>
      <c r="C5963" s="8">
        <v>10983</v>
      </c>
      <c r="D5963" s="12" t="s">
        <v>7630</v>
      </c>
      <c r="E5963" s="13">
        <v>44658</v>
      </c>
      <c r="F5963" s="12" t="s">
        <v>19916</v>
      </c>
      <c r="G5963" s="12">
        <f>IF(ISNUMBER(MATCH(C5963, FACT_ORDERS!C:C, 0)), 1, 0)</f>
        <v>1</v>
      </c>
      <c r="H5963" s="12">
        <f>COUNTIF(B:B,FACT_SEARCHES[[#This Row],[WD_PRODUCTS]])</f>
        <v>50</v>
      </c>
    </row>
    <row r="5964" spans="1:8" x14ac:dyDescent="0.3">
      <c r="A5964" s="12">
        <v>12962</v>
      </c>
      <c r="B5964" s="12">
        <v>248</v>
      </c>
      <c r="C5964" s="8">
        <v>10983</v>
      </c>
      <c r="D5964" s="12" t="s">
        <v>7631</v>
      </c>
      <c r="E5964" s="13">
        <v>44658</v>
      </c>
      <c r="F5964" s="12" t="s">
        <v>11515</v>
      </c>
      <c r="G5964" s="12">
        <f>IF(ISNUMBER(MATCH(C5964, FACT_ORDERS!C:C, 0)), 1, 0)</f>
        <v>1</v>
      </c>
      <c r="H5964" s="12">
        <f>COUNTIF(B:B,FACT_SEARCHES[[#This Row],[WD_PRODUCTS]])</f>
        <v>101</v>
      </c>
    </row>
    <row r="5965" spans="1:8" x14ac:dyDescent="0.3">
      <c r="A5965" s="12">
        <v>12963</v>
      </c>
      <c r="B5965" s="12">
        <v>252</v>
      </c>
      <c r="C5965" s="8">
        <v>10550</v>
      </c>
      <c r="D5965" s="12" t="s">
        <v>7632</v>
      </c>
      <c r="E5965" s="13">
        <v>45392</v>
      </c>
      <c r="F5965" s="12" t="s">
        <v>4115</v>
      </c>
      <c r="G5965" s="12">
        <f>IF(ISNUMBER(MATCH(C5965, FACT_ORDERS!C:C, 0)), 1, 0)</f>
        <v>0</v>
      </c>
      <c r="H5965" s="12">
        <f>COUNTIF(B:B,FACT_SEARCHES[[#This Row],[WD_PRODUCTS]])</f>
        <v>64</v>
      </c>
    </row>
    <row r="5966" spans="1:8" x14ac:dyDescent="0.3">
      <c r="A5966" s="12">
        <v>12964</v>
      </c>
      <c r="B5966" s="12">
        <v>293</v>
      </c>
      <c r="C5966" s="8">
        <v>10271</v>
      </c>
      <c r="D5966" s="12" t="s">
        <v>7633</v>
      </c>
      <c r="E5966" s="13">
        <v>45400</v>
      </c>
      <c r="F5966" s="12" t="s">
        <v>19917</v>
      </c>
      <c r="G5966" s="12">
        <f>IF(ISNUMBER(MATCH(C5966, FACT_ORDERS!C:C, 0)), 1, 0)</f>
        <v>1</v>
      </c>
      <c r="H5966" s="12">
        <f>COUNTIF(B:B,FACT_SEARCHES[[#This Row],[WD_PRODUCTS]])</f>
        <v>70</v>
      </c>
    </row>
    <row r="5967" spans="1:8" x14ac:dyDescent="0.3">
      <c r="A5967" s="12">
        <v>12965</v>
      </c>
      <c r="B5967" s="12">
        <v>215</v>
      </c>
      <c r="C5967" s="8">
        <v>10289</v>
      </c>
      <c r="D5967" s="12" t="s">
        <v>7634</v>
      </c>
      <c r="E5967" s="13">
        <v>45081</v>
      </c>
      <c r="F5967" s="12" t="s">
        <v>14731</v>
      </c>
      <c r="G5967" s="12">
        <f>IF(ISNUMBER(MATCH(C5967, FACT_ORDERS!C:C, 0)), 1, 0)</f>
        <v>0</v>
      </c>
      <c r="H5967" s="12">
        <f>COUNTIF(B:B,FACT_SEARCHES[[#This Row],[WD_PRODUCTS]])</f>
        <v>67</v>
      </c>
    </row>
    <row r="5968" spans="1:8" x14ac:dyDescent="0.3">
      <c r="A5968" s="12">
        <v>12966</v>
      </c>
      <c r="B5968" s="12">
        <v>232</v>
      </c>
      <c r="C5968" s="8">
        <v>10120</v>
      </c>
      <c r="D5968" s="12" t="s">
        <v>7635</v>
      </c>
      <c r="E5968" s="13">
        <v>44002</v>
      </c>
      <c r="F5968" s="12" t="s">
        <v>19918</v>
      </c>
      <c r="G5968" s="12">
        <f>IF(ISNUMBER(MATCH(C5968, FACT_ORDERS!C:C, 0)), 1, 0)</f>
        <v>0</v>
      </c>
      <c r="H5968" s="12">
        <f>COUNTIF(B:B,FACT_SEARCHES[[#This Row],[WD_PRODUCTS]])</f>
        <v>69</v>
      </c>
    </row>
    <row r="5969" spans="1:8" x14ac:dyDescent="0.3">
      <c r="A5969" s="12">
        <v>12967</v>
      </c>
      <c r="B5969" s="12">
        <v>278</v>
      </c>
      <c r="C5969" s="8">
        <v>10141</v>
      </c>
      <c r="D5969" s="12" t="s">
        <v>7636</v>
      </c>
      <c r="E5969" s="13">
        <v>45191</v>
      </c>
      <c r="F5969" s="12" t="s">
        <v>3627</v>
      </c>
      <c r="G5969" s="12">
        <f>IF(ISNUMBER(MATCH(C5969, FACT_ORDERS!C:C, 0)), 1, 0)</f>
        <v>1</v>
      </c>
      <c r="H5969" s="12">
        <f>COUNTIF(B:B,FACT_SEARCHES[[#This Row],[WD_PRODUCTS]])</f>
        <v>81</v>
      </c>
    </row>
    <row r="5970" spans="1:8" x14ac:dyDescent="0.3">
      <c r="A5970" s="12">
        <v>12968</v>
      </c>
      <c r="B5970" s="12">
        <v>257</v>
      </c>
      <c r="C5970" s="8">
        <v>10489</v>
      </c>
      <c r="D5970" s="12" t="s">
        <v>7637</v>
      </c>
      <c r="E5970" s="13">
        <v>45223</v>
      </c>
      <c r="F5970" s="12" t="s">
        <v>19919</v>
      </c>
      <c r="G5970" s="12">
        <f>IF(ISNUMBER(MATCH(C5970, FACT_ORDERS!C:C, 0)), 1, 0)</f>
        <v>0</v>
      </c>
      <c r="H5970" s="12">
        <f>COUNTIF(B:B,FACT_SEARCHES[[#This Row],[WD_PRODUCTS]])</f>
        <v>75</v>
      </c>
    </row>
    <row r="5971" spans="1:8" x14ac:dyDescent="0.3">
      <c r="A5971" s="12">
        <v>12969</v>
      </c>
      <c r="B5971" s="12">
        <v>271</v>
      </c>
      <c r="C5971" s="8">
        <v>10489</v>
      </c>
      <c r="D5971" s="12" t="s">
        <v>7638</v>
      </c>
      <c r="E5971" s="13">
        <v>45223</v>
      </c>
      <c r="F5971" s="12" t="s">
        <v>13195</v>
      </c>
      <c r="G5971" s="12">
        <f>IF(ISNUMBER(MATCH(C5971, FACT_ORDERS!C:C, 0)), 1, 0)</f>
        <v>0</v>
      </c>
      <c r="H5971" s="12">
        <f>COUNTIF(B:B,FACT_SEARCHES[[#This Row],[WD_PRODUCTS]])</f>
        <v>74</v>
      </c>
    </row>
    <row r="5972" spans="1:8" x14ac:dyDescent="0.3">
      <c r="A5972" s="12">
        <v>12970</v>
      </c>
      <c r="B5972" s="12">
        <v>253</v>
      </c>
      <c r="C5972" s="8">
        <v>10489</v>
      </c>
      <c r="D5972" s="12" t="s">
        <v>7639</v>
      </c>
      <c r="E5972" s="13">
        <v>45223</v>
      </c>
      <c r="F5972" s="12" t="s">
        <v>19920</v>
      </c>
      <c r="G5972" s="12">
        <f>IF(ISNUMBER(MATCH(C5972, FACT_ORDERS!C:C, 0)), 1, 0)</f>
        <v>0</v>
      </c>
      <c r="H5972" s="12">
        <f>COUNTIF(B:B,FACT_SEARCHES[[#This Row],[WD_PRODUCTS]])</f>
        <v>78</v>
      </c>
    </row>
    <row r="5973" spans="1:8" x14ac:dyDescent="0.3">
      <c r="A5973" s="12">
        <v>12971</v>
      </c>
      <c r="B5973" s="12">
        <v>247</v>
      </c>
      <c r="C5973" s="8">
        <v>10087</v>
      </c>
      <c r="D5973" s="12" t="s">
        <v>7640</v>
      </c>
      <c r="E5973" s="13">
        <v>45554</v>
      </c>
      <c r="F5973" s="12" t="s">
        <v>19921</v>
      </c>
      <c r="G5973" s="12">
        <f>IF(ISNUMBER(MATCH(C5973, FACT_ORDERS!C:C, 0)), 1, 0)</f>
        <v>1</v>
      </c>
      <c r="H5973" s="12">
        <f>COUNTIF(B:B,FACT_SEARCHES[[#This Row],[WD_PRODUCTS]])</f>
        <v>72</v>
      </c>
    </row>
    <row r="5974" spans="1:8" x14ac:dyDescent="0.3">
      <c r="A5974" s="12">
        <v>12972</v>
      </c>
      <c r="B5974" s="12">
        <v>235</v>
      </c>
      <c r="C5974" s="8">
        <v>10664</v>
      </c>
      <c r="D5974" s="12" t="s">
        <v>7641</v>
      </c>
      <c r="E5974" s="13">
        <v>45306</v>
      </c>
      <c r="F5974" s="12" t="s">
        <v>19922</v>
      </c>
      <c r="G5974" s="12">
        <f>IF(ISNUMBER(MATCH(C5974, FACT_ORDERS!C:C, 0)), 1, 0)</f>
        <v>1</v>
      </c>
      <c r="H5974" s="12">
        <f>COUNTIF(B:B,FACT_SEARCHES[[#This Row],[WD_PRODUCTS]])</f>
        <v>58</v>
      </c>
    </row>
    <row r="5975" spans="1:8" x14ac:dyDescent="0.3">
      <c r="A5975" s="12">
        <v>12973</v>
      </c>
      <c r="B5975" s="12">
        <v>256</v>
      </c>
      <c r="C5975" s="8">
        <v>10813</v>
      </c>
      <c r="D5975" s="12" t="s">
        <v>7642</v>
      </c>
      <c r="E5975" s="13">
        <v>44600</v>
      </c>
      <c r="F5975" s="12" t="s">
        <v>19923</v>
      </c>
      <c r="G5975" s="12">
        <f>IF(ISNUMBER(MATCH(C5975, FACT_ORDERS!C:C, 0)), 1, 0)</f>
        <v>1</v>
      </c>
      <c r="H5975" s="12">
        <f>COUNTIF(B:B,FACT_SEARCHES[[#This Row],[WD_PRODUCTS]])</f>
        <v>63</v>
      </c>
    </row>
    <row r="5976" spans="1:8" x14ac:dyDescent="0.3">
      <c r="A5976" s="12">
        <v>12974</v>
      </c>
      <c r="B5976" s="12">
        <v>268</v>
      </c>
      <c r="C5976" s="8">
        <v>10706</v>
      </c>
      <c r="D5976" s="12" t="s">
        <v>7643</v>
      </c>
      <c r="E5976" s="13">
        <v>44177</v>
      </c>
      <c r="F5976" s="12" t="s">
        <v>19924</v>
      </c>
      <c r="G5976" s="12">
        <f>IF(ISNUMBER(MATCH(C5976, FACT_ORDERS!C:C, 0)), 1, 0)</f>
        <v>0</v>
      </c>
      <c r="H5976" s="12">
        <f>COUNTIF(B:B,FACT_SEARCHES[[#This Row],[WD_PRODUCTS]])</f>
        <v>78</v>
      </c>
    </row>
    <row r="5977" spans="1:8" x14ac:dyDescent="0.3">
      <c r="A5977" s="12">
        <v>12975</v>
      </c>
      <c r="B5977" s="12">
        <v>296</v>
      </c>
      <c r="C5977" s="8">
        <v>10706</v>
      </c>
      <c r="D5977" s="12" t="s">
        <v>7644</v>
      </c>
      <c r="E5977" s="13">
        <v>44177</v>
      </c>
      <c r="F5977" s="12" t="s">
        <v>19925</v>
      </c>
      <c r="G5977" s="12">
        <f>IF(ISNUMBER(MATCH(C5977, FACT_ORDERS!C:C, 0)), 1, 0)</f>
        <v>0</v>
      </c>
      <c r="H5977" s="12">
        <f>COUNTIF(B:B,FACT_SEARCHES[[#This Row],[WD_PRODUCTS]])</f>
        <v>106</v>
      </c>
    </row>
    <row r="5978" spans="1:8" x14ac:dyDescent="0.3">
      <c r="A5978" s="12">
        <v>12976</v>
      </c>
      <c r="B5978" s="12">
        <v>236</v>
      </c>
      <c r="C5978" s="8">
        <v>10514</v>
      </c>
      <c r="D5978" s="12" t="s">
        <v>7645</v>
      </c>
      <c r="E5978" s="13">
        <v>44726</v>
      </c>
      <c r="F5978" s="12" t="s">
        <v>19926</v>
      </c>
      <c r="G5978" s="12">
        <f>IF(ISNUMBER(MATCH(C5978, FACT_ORDERS!C:C, 0)), 1, 0)</f>
        <v>1</v>
      </c>
      <c r="H5978" s="12">
        <f>COUNTIF(B:B,FACT_SEARCHES[[#This Row],[WD_PRODUCTS]])</f>
        <v>80</v>
      </c>
    </row>
    <row r="5979" spans="1:8" x14ac:dyDescent="0.3">
      <c r="A5979" s="12">
        <v>12977</v>
      </c>
      <c r="B5979" s="12">
        <v>257</v>
      </c>
      <c r="C5979" s="8">
        <v>10997</v>
      </c>
      <c r="D5979" s="12" t="s">
        <v>7646</v>
      </c>
      <c r="E5979" s="13">
        <v>44683</v>
      </c>
      <c r="F5979" s="12" t="s">
        <v>19927</v>
      </c>
      <c r="G5979" s="12">
        <f>IF(ISNUMBER(MATCH(C5979, FACT_ORDERS!C:C, 0)), 1, 0)</f>
        <v>1</v>
      </c>
      <c r="H5979" s="12">
        <f>COUNTIF(B:B,FACT_SEARCHES[[#This Row],[WD_PRODUCTS]])</f>
        <v>75</v>
      </c>
    </row>
    <row r="5980" spans="1:8" x14ac:dyDescent="0.3">
      <c r="A5980" s="12">
        <v>12978</v>
      </c>
      <c r="B5980" s="12">
        <v>257</v>
      </c>
      <c r="C5980" s="8">
        <v>10066</v>
      </c>
      <c r="D5980" s="12" t="s">
        <v>7647</v>
      </c>
      <c r="E5980" s="13">
        <v>44848</v>
      </c>
      <c r="F5980" s="12" t="s">
        <v>19928</v>
      </c>
      <c r="G5980" s="12">
        <f>IF(ISNUMBER(MATCH(C5980, FACT_ORDERS!C:C, 0)), 1, 0)</f>
        <v>1</v>
      </c>
      <c r="H5980" s="12">
        <f>COUNTIF(B:B,FACT_SEARCHES[[#This Row],[WD_PRODUCTS]])</f>
        <v>75</v>
      </c>
    </row>
    <row r="5981" spans="1:8" x14ac:dyDescent="0.3">
      <c r="A5981" s="12">
        <v>12979</v>
      </c>
      <c r="B5981" s="12">
        <v>209</v>
      </c>
      <c r="C5981" s="8">
        <v>10066</v>
      </c>
      <c r="D5981" s="12" t="s">
        <v>7648</v>
      </c>
      <c r="E5981" s="13">
        <v>44848</v>
      </c>
      <c r="F5981" s="12" t="s">
        <v>19929</v>
      </c>
      <c r="G5981" s="12">
        <f>IF(ISNUMBER(MATCH(C5981, FACT_ORDERS!C:C, 0)), 1, 0)</f>
        <v>1</v>
      </c>
      <c r="H5981" s="12">
        <f>COUNTIF(B:B,FACT_SEARCHES[[#This Row],[WD_PRODUCTS]])</f>
        <v>91</v>
      </c>
    </row>
    <row r="5982" spans="1:8" x14ac:dyDescent="0.3">
      <c r="A5982" s="12">
        <v>12980</v>
      </c>
      <c r="B5982" s="12">
        <v>263</v>
      </c>
      <c r="C5982" s="8">
        <v>10556</v>
      </c>
      <c r="D5982" s="12" t="s">
        <v>7649</v>
      </c>
      <c r="E5982" s="13">
        <v>45352</v>
      </c>
      <c r="F5982" s="12" t="s">
        <v>19930</v>
      </c>
      <c r="G5982" s="12">
        <f>IF(ISNUMBER(MATCH(C5982, FACT_ORDERS!C:C, 0)), 1, 0)</f>
        <v>1</v>
      </c>
      <c r="H5982" s="12">
        <f>COUNTIF(B:B,FACT_SEARCHES[[#This Row],[WD_PRODUCTS]])</f>
        <v>108</v>
      </c>
    </row>
    <row r="5983" spans="1:8" x14ac:dyDescent="0.3">
      <c r="A5983" s="12">
        <v>12981</v>
      </c>
      <c r="B5983" s="12">
        <v>292</v>
      </c>
      <c r="C5983" s="8">
        <v>10556</v>
      </c>
      <c r="D5983" s="12" t="s">
        <v>7650</v>
      </c>
      <c r="E5983" s="13">
        <v>45352</v>
      </c>
      <c r="F5983" s="12" t="s">
        <v>16028</v>
      </c>
      <c r="G5983" s="12">
        <f>IF(ISNUMBER(MATCH(C5983, FACT_ORDERS!C:C, 0)), 1, 0)</f>
        <v>1</v>
      </c>
      <c r="H5983" s="12">
        <f>COUNTIF(B:B,FACT_SEARCHES[[#This Row],[WD_PRODUCTS]])</f>
        <v>95</v>
      </c>
    </row>
    <row r="5984" spans="1:8" x14ac:dyDescent="0.3">
      <c r="A5984" s="12">
        <v>12982</v>
      </c>
      <c r="B5984" s="12">
        <v>269</v>
      </c>
      <c r="C5984" s="8">
        <v>10556</v>
      </c>
      <c r="D5984" s="12" t="s">
        <v>7651</v>
      </c>
      <c r="E5984" s="13">
        <v>45352</v>
      </c>
      <c r="F5984" s="12" t="s">
        <v>19931</v>
      </c>
      <c r="G5984" s="12">
        <f>IF(ISNUMBER(MATCH(C5984, FACT_ORDERS!C:C, 0)), 1, 0)</f>
        <v>1</v>
      </c>
      <c r="H5984" s="12">
        <f>COUNTIF(B:B,FACT_SEARCHES[[#This Row],[WD_PRODUCTS]])</f>
        <v>50</v>
      </c>
    </row>
    <row r="5985" spans="1:8" x14ac:dyDescent="0.3">
      <c r="A5985" s="12">
        <v>12983</v>
      </c>
      <c r="B5985" s="12">
        <v>236</v>
      </c>
      <c r="C5985" s="8">
        <v>10556</v>
      </c>
      <c r="D5985" s="12" t="s">
        <v>7652</v>
      </c>
      <c r="E5985" s="13">
        <v>45352</v>
      </c>
      <c r="F5985" s="12" t="s">
        <v>19932</v>
      </c>
      <c r="G5985" s="12">
        <f>IF(ISNUMBER(MATCH(C5985, FACT_ORDERS!C:C, 0)), 1, 0)</f>
        <v>1</v>
      </c>
      <c r="H5985" s="12">
        <f>COUNTIF(B:B,FACT_SEARCHES[[#This Row],[WD_PRODUCTS]])</f>
        <v>80</v>
      </c>
    </row>
    <row r="5986" spans="1:8" x14ac:dyDescent="0.3">
      <c r="A5986" s="12">
        <v>12984</v>
      </c>
      <c r="B5986" s="12">
        <v>237</v>
      </c>
      <c r="C5986" s="8">
        <v>10967</v>
      </c>
      <c r="D5986" s="12" t="s">
        <v>7653</v>
      </c>
      <c r="E5986" s="13">
        <v>45109</v>
      </c>
      <c r="F5986" s="12" t="s">
        <v>19933</v>
      </c>
      <c r="G5986" s="12">
        <f>IF(ISNUMBER(MATCH(C5986, FACT_ORDERS!C:C, 0)), 1, 0)</f>
        <v>0</v>
      </c>
      <c r="H5986" s="12">
        <f>COUNTIF(B:B,FACT_SEARCHES[[#This Row],[WD_PRODUCTS]])</f>
        <v>99</v>
      </c>
    </row>
    <row r="5987" spans="1:8" x14ac:dyDescent="0.3">
      <c r="A5987" s="12">
        <v>12985</v>
      </c>
      <c r="B5987" s="12">
        <v>228</v>
      </c>
      <c r="C5987" s="8">
        <v>10967</v>
      </c>
      <c r="D5987" s="12" t="s">
        <v>7654</v>
      </c>
      <c r="E5987" s="13">
        <v>45109</v>
      </c>
      <c r="F5987" s="12" t="s">
        <v>19934</v>
      </c>
      <c r="G5987" s="12">
        <f>IF(ISNUMBER(MATCH(C5987, FACT_ORDERS!C:C, 0)), 1, 0)</f>
        <v>0</v>
      </c>
      <c r="H5987" s="12">
        <f>COUNTIF(B:B,FACT_SEARCHES[[#This Row],[WD_PRODUCTS]])</f>
        <v>79</v>
      </c>
    </row>
    <row r="5988" spans="1:8" x14ac:dyDescent="0.3">
      <c r="A5988" s="12">
        <v>12986</v>
      </c>
      <c r="B5988" s="12">
        <v>293</v>
      </c>
      <c r="C5988" s="8">
        <v>10763</v>
      </c>
      <c r="D5988" s="12" t="s">
        <v>7655</v>
      </c>
      <c r="E5988" s="13">
        <v>44727</v>
      </c>
      <c r="F5988" s="12" t="s">
        <v>19935</v>
      </c>
      <c r="G5988" s="12">
        <f>IF(ISNUMBER(MATCH(C5988, FACT_ORDERS!C:C, 0)), 1, 0)</f>
        <v>1</v>
      </c>
      <c r="H5988" s="12">
        <f>COUNTIF(B:B,FACT_SEARCHES[[#This Row],[WD_PRODUCTS]])</f>
        <v>70</v>
      </c>
    </row>
    <row r="5989" spans="1:8" x14ac:dyDescent="0.3">
      <c r="A5989" s="12">
        <v>12987</v>
      </c>
      <c r="B5989" s="12">
        <v>224</v>
      </c>
      <c r="C5989" s="8">
        <v>10128</v>
      </c>
      <c r="D5989" s="12" t="s">
        <v>7656</v>
      </c>
      <c r="E5989" s="13">
        <v>44524</v>
      </c>
      <c r="F5989" s="12" t="s">
        <v>19936</v>
      </c>
      <c r="G5989" s="12">
        <f>IF(ISNUMBER(MATCH(C5989, FACT_ORDERS!C:C, 0)), 1, 0)</f>
        <v>0</v>
      </c>
      <c r="H5989" s="12">
        <f>COUNTIF(B:B,FACT_SEARCHES[[#This Row],[WD_PRODUCTS]])</f>
        <v>63</v>
      </c>
    </row>
    <row r="5990" spans="1:8" x14ac:dyDescent="0.3">
      <c r="A5990" s="12">
        <v>12988</v>
      </c>
      <c r="B5990" s="12">
        <v>216</v>
      </c>
      <c r="C5990" s="8">
        <v>10128</v>
      </c>
      <c r="D5990" s="12" t="s">
        <v>7657</v>
      </c>
      <c r="E5990" s="13">
        <v>44524</v>
      </c>
      <c r="F5990" s="12" t="s">
        <v>19937</v>
      </c>
      <c r="G5990" s="12">
        <f>IF(ISNUMBER(MATCH(C5990, FACT_ORDERS!C:C, 0)), 1, 0)</f>
        <v>0</v>
      </c>
      <c r="H5990" s="12">
        <f>COUNTIF(B:B,FACT_SEARCHES[[#This Row],[WD_PRODUCTS]])</f>
        <v>107</v>
      </c>
    </row>
    <row r="5991" spans="1:8" x14ac:dyDescent="0.3">
      <c r="A5991" s="12">
        <v>12989</v>
      </c>
      <c r="B5991" s="12">
        <v>258</v>
      </c>
      <c r="C5991" s="8">
        <v>10845</v>
      </c>
      <c r="D5991" s="12" t="s">
        <v>7658</v>
      </c>
      <c r="E5991" s="13">
        <v>45491</v>
      </c>
      <c r="F5991" s="12" t="s">
        <v>4238</v>
      </c>
      <c r="G5991" s="12">
        <f>IF(ISNUMBER(MATCH(C5991, FACT_ORDERS!C:C, 0)), 1, 0)</f>
        <v>1</v>
      </c>
      <c r="H5991" s="12">
        <f>COUNTIF(B:B,FACT_SEARCHES[[#This Row],[WD_PRODUCTS]])</f>
        <v>57</v>
      </c>
    </row>
    <row r="5992" spans="1:8" x14ac:dyDescent="0.3">
      <c r="A5992" s="12">
        <v>12990</v>
      </c>
      <c r="B5992" s="12">
        <v>244</v>
      </c>
      <c r="C5992" s="8">
        <v>10838</v>
      </c>
      <c r="D5992" s="12" t="s">
        <v>7659</v>
      </c>
      <c r="E5992" s="13">
        <v>45299</v>
      </c>
      <c r="F5992" s="12" t="s">
        <v>19938</v>
      </c>
      <c r="G5992" s="12">
        <f>IF(ISNUMBER(MATCH(C5992, FACT_ORDERS!C:C, 0)), 1, 0)</f>
        <v>0</v>
      </c>
      <c r="H5992" s="12">
        <f>COUNTIF(B:B,FACT_SEARCHES[[#This Row],[WD_PRODUCTS]])</f>
        <v>59</v>
      </c>
    </row>
    <row r="5993" spans="1:8" x14ac:dyDescent="0.3">
      <c r="A5993" s="12">
        <v>12991</v>
      </c>
      <c r="B5993" s="12">
        <v>264</v>
      </c>
      <c r="C5993" s="8">
        <v>10838</v>
      </c>
      <c r="D5993" s="12" t="s">
        <v>7660</v>
      </c>
      <c r="E5993" s="13">
        <v>45299</v>
      </c>
      <c r="F5993" s="12" t="s">
        <v>19939</v>
      </c>
      <c r="G5993" s="12">
        <f>IF(ISNUMBER(MATCH(C5993, FACT_ORDERS!C:C, 0)), 1, 0)</f>
        <v>0</v>
      </c>
      <c r="H5993" s="12">
        <f>COUNTIF(B:B,FACT_SEARCHES[[#This Row],[WD_PRODUCTS]])</f>
        <v>53</v>
      </c>
    </row>
    <row r="5994" spans="1:8" x14ac:dyDescent="0.3">
      <c r="A5994" s="12">
        <v>12992</v>
      </c>
      <c r="B5994" s="12">
        <v>256</v>
      </c>
      <c r="C5994" s="8">
        <v>10104</v>
      </c>
      <c r="D5994" s="12" t="s">
        <v>7661</v>
      </c>
      <c r="E5994" s="13">
        <v>45466</v>
      </c>
      <c r="F5994" s="12" t="s">
        <v>13300</v>
      </c>
      <c r="G5994" s="12">
        <f>IF(ISNUMBER(MATCH(C5994, FACT_ORDERS!C:C, 0)), 1, 0)</f>
        <v>1</v>
      </c>
      <c r="H5994" s="12">
        <f>COUNTIF(B:B,FACT_SEARCHES[[#This Row],[WD_PRODUCTS]])</f>
        <v>63</v>
      </c>
    </row>
    <row r="5995" spans="1:8" x14ac:dyDescent="0.3">
      <c r="A5995" s="12">
        <v>12993</v>
      </c>
      <c r="B5995" s="12">
        <v>262</v>
      </c>
      <c r="C5995" s="8">
        <v>10114</v>
      </c>
      <c r="D5995" s="12" t="s">
        <v>7662</v>
      </c>
      <c r="E5995" s="13">
        <v>45457</v>
      </c>
      <c r="F5995" s="12" t="s">
        <v>19940</v>
      </c>
      <c r="G5995" s="12">
        <f>IF(ISNUMBER(MATCH(C5995, FACT_ORDERS!C:C, 0)), 1, 0)</f>
        <v>0</v>
      </c>
      <c r="H5995" s="12">
        <f>COUNTIF(B:B,FACT_SEARCHES[[#This Row],[WD_PRODUCTS]])</f>
        <v>70</v>
      </c>
    </row>
    <row r="5996" spans="1:8" x14ac:dyDescent="0.3">
      <c r="A5996" s="12">
        <v>12994</v>
      </c>
      <c r="B5996" s="12">
        <v>281</v>
      </c>
      <c r="C5996" s="8">
        <v>10757</v>
      </c>
      <c r="D5996" s="12" t="s">
        <v>7663</v>
      </c>
      <c r="E5996" s="13">
        <v>45217</v>
      </c>
      <c r="F5996" s="12" t="s">
        <v>17174</v>
      </c>
      <c r="G5996" s="12">
        <f>IF(ISNUMBER(MATCH(C5996, FACT_ORDERS!C:C, 0)), 1, 0)</f>
        <v>0</v>
      </c>
      <c r="H5996" s="12">
        <f>COUNTIF(B:B,FACT_SEARCHES[[#This Row],[WD_PRODUCTS]])</f>
        <v>86</v>
      </c>
    </row>
    <row r="5997" spans="1:8" x14ac:dyDescent="0.3">
      <c r="A5997" s="12">
        <v>12995</v>
      </c>
      <c r="B5997" s="12">
        <v>296</v>
      </c>
      <c r="C5997" s="8">
        <v>10757</v>
      </c>
      <c r="D5997" s="12" t="s">
        <v>7664</v>
      </c>
      <c r="E5997" s="13">
        <v>45217</v>
      </c>
      <c r="F5997" s="12" t="s">
        <v>19941</v>
      </c>
      <c r="G5997" s="12">
        <f>IF(ISNUMBER(MATCH(C5997, FACT_ORDERS!C:C, 0)), 1, 0)</f>
        <v>0</v>
      </c>
      <c r="H5997" s="12">
        <f>COUNTIF(B:B,FACT_SEARCHES[[#This Row],[WD_PRODUCTS]])</f>
        <v>106</v>
      </c>
    </row>
    <row r="5998" spans="1:8" x14ac:dyDescent="0.3">
      <c r="A5998" s="12">
        <v>12996</v>
      </c>
      <c r="B5998" s="12">
        <v>273</v>
      </c>
      <c r="C5998" s="8">
        <v>10757</v>
      </c>
      <c r="D5998" s="12" t="s">
        <v>7665</v>
      </c>
      <c r="E5998" s="13">
        <v>45217</v>
      </c>
      <c r="F5998" s="12" t="s">
        <v>19942</v>
      </c>
      <c r="G5998" s="12">
        <f>IF(ISNUMBER(MATCH(C5998, FACT_ORDERS!C:C, 0)), 1, 0)</f>
        <v>0</v>
      </c>
      <c r="H5998" s="12">
        <f>COUNTIF(B:B,FACT_SEARCHES[[#This Row],[WD_PRODUCTS]])</f>
        <v>73</v>
      </c>
    </row>
    <row r="5999" spans="1:8" x14ac:dyDescent="0.3">
      <c r="A5999" s="12">
        <v>12997</v>
      </c>
      <c r="B5999" s="12">
        <v>266</v>
      </c>
      <c r="C5999" s="8">
        <v>10430</v>
      </c>
      <c r="D5999" s="12" t="s">
        <v>7666</v>
      </c>
      <c r="E5999" s="13">
        <v>45486</v>
      </c>
      <c r="F5999" s="12" t="s">
        <v>19943</v>
      </c>
      <c r="G5999" s="12">
        <f>IF(ISNUMBER(MATCH(C5999, FACT_ORDERS!C:C, 0)), 1, 0)</f>
        <v>0</v>
      </c>
      <c r="H5999" s="12">
        <f>COUNTIF(B:B,FACT_SEARCHES[[#This Row],[WD_PRODUCTS]])</f>
        <v>94</v>
      </c>
    </row>
    <row r="6000" spans="1:8" x14ac:dyDescent="0.3">
      <c r="A6000" s="12">
        <v>12998</v>
      </c>
      <c r="B6000" s="12">
        <v>249</v>
      </c>
      <c r="C6000" s="8">
        <v>10430</v>
      </c>
      <c r="D6000" s="12" t="s">
        <v>7667</v>
      </c>
      <c r="E6000" s="13">
        <v>45486</v>
      </c>
      <c r="F6000" s="12" t="s">
        <v>19944</v>
      </c>
      <c r="G6000" s="12">
        <f>IF(ISNUMBER(MATCH(C6000, FACT_ORDERS!C:C, 0)), 1, 0)</f>
        <v>0</v>
      </c>
      <c r="H6000" s="12">
        <f>COUNTIF(B:B,FACT_SEARCHES[[#This Row],[WD_PRODUCTS]])</f>
        <v>85</v>
      </c>
    </row>
    <row r="6001" spans="1:8" x14ac:dyDescent="0.3">
      <c r="A6001" s="12">
        <v>12999</v>
      </c>
      <c r="B6001" s="12">
        <v>252</v>
      </c>
      <c r="C6001" s="8">
        <v>10140</v>
      </c>
      <c r="D6001" s="12" t="s">
        <v>7668</v>
      </c>
      <c r="E6001" s="13">
        <v>45369</v>
      </c>
      <c r="F6001" s="12" t="s">
        <v>19945</v>
      </c>
      <c r="G6001" s="12">
        <f>IF(ISNUMBER(MATCH(C6001, FACT_ORDERS!C:C, 0)), 1, 0)</f>
        <v>1</v>
      </c>
      <c r="H6001" s="12">
        <f>COUNTIF(B:B,FACT_SEARCHES[[#This Row],[WD_PRODUCTS]])</f>
        <v>64</v>
      </c>
    </row>
    <row r="6002" spans="1:8" x14ac:dyDescent="0.3">
      <c r="A6002" s="12">
        <v>13000</v>
      </c>
      <c r="B6002" s="12">
        <v>269</v>
      </c>
      <c r="C6002" s="8">
        <v>10140</v>
      </c>
      <c r="D6002" s="12" t="s">
        <v>7669</v>
      </c>
      <c r="E6002" s="13">
        <v>45369</v>
      </c>
      <c r="F6002" s="12" t="s">
        <v>19946</v>
      </c>
      <c r="G6002" s="12">
        <f>IF(ISNUMBER(MATCH(C6002, FACT_ORDERS!C:C, 0)), 1, 0)</f>
        <v>1</v>
      </c>
      <c r="H6002" s="12">
        <f>COUNTIF(B:B,FACT_SEARCHES[[#This Row],[WD_PRODUCTS]])</f>
        <v>50</v>
      </c>
    </row>
    <row r="6003" spans="1:8" x14ac:dyDescent="0.3">
      <c r="A6003" s="12">
        <v>13001</v>
      </c>
      <c r="B6003" s="12">
        <v>263</v>
      </c>
      <c r="C6003" s="8">
        <v>10839</v>
      </c>
      <c r="D6003" s="12" t="s">
        <v>7670</v>
      </c>
      <c r="E6003" s="13">
        <v>44984</v>
      </c>
      <c r="F6003" s="12" t="s">
        <v>3324</v>
      </c>
      <c r="G6003" s="12">
        <f>IF(ISNUMBER(MATCH(C6003, FACT_ORDERS!C:C, 0)), 1, 0)</f>
        <v>1</v>
      </c>
      <c r="H6003" s="12">
        <f>COUNTIF(B:B,FACT_SEARCHES[[#This Row],[WD_PRODUCTS]])</f>
        <v>108</v>
      </c>
    </row>
    <row r="6004" spans="1:8" x14ac:dyDescent="0.3">
      <c r="A6004" s="12">
        <v>13002</v>
      </c>
      <c r="B6004" s="12">
        <v>250</v>
      </c>
      <c r="C6004" s="8">
        <v>10839</v>
      </c>
      <c r="D6004" s="12" t="s">
        <v>7671</v>
      </c>
      <c r="E6004" s="13">
        <v>44984</v>
      </c>
      <c r="F6004" s="12" t="s">
        <v>19947</v>
      </c>
      <c r="G6004" s="12">
        <f>IF(ISNUMBER(MATCH(C6004, FACT_ORDERS!C:C, 0)), 1, 0)</f>
        <v>1</v>
      </c>
      <c r="H6004" s="12">
        <f>COUNTIF(B:B,FACT_SEARCHES[[#This Row],[WD_PRODUCTS]])</f>
        <v>65</v>
      </c>
    </row>
    <row r="6005" spans="1:8" x14ac:dyDescent="0.3">
      <c r="A6005" s="12">
        <v>13003</v>
      </c>
      <c r="B6005" s="12">
        <v>211</v>
      </c>
      <c r="C6005" s="8">
        <v>10839</v>
      </c>
      <c r="D6005" s="12" t="s">
        <v>7672</v>
      </c>
      <c r="E6005" s="13">
        <v>44984</v>
      </c>
      <c r="F6005" s="12" t="s">
        <v>19948</v>
      </c>
      <c r="G6005" s="12">
        <f>IF(ISNUMBER(MATCH(C6005, FACT_ORDERS!C:C, 0)), 1, 0)</f>
        <v>1</v>
      </c>
      <c r="H6005" s="12">
        <f>COUNTIF(B:B,FACT_SEARCHES[[#This Row],[WD_PRODUCTS]])</f>
        <v>65</v>
      </c>
    </row>
    <row r="6006" spans="1:8" x14ac:dyDescent="0.3">
      <c r="A6006" s="12">
        <v>13004</v>
      </c>
      <c r="B6006" s="12">
        <v>228</v>
      </c>
      <c r="C6006" s="8">
        <v>10643</v>
      </c>
      <c r="D6006" s="12" t="s">
        <v>7673</v>
      </c>
      <c r="E6006" s="13">
        <v>44904</v>
      </c>
      <c r="F6006" s="12" t="s">
        <v>19949</v>
      </c>
      <c r="G6006" s="12">
        <f>IF(ISNUMBER(MATCH(C6006, FACT_ORDERS!C:C, 0)), 1, 0)</f>
        <v>0</v>
      </c>
      <c r="H6006" s="12">
        <f>COUNTIF(B:B,FACT_SEARCHES[[#This Row],[WD_PRODUCTS]])</f>
        <v>79</v>
      </c>
    </row>
    <row r="6007" spans="1:8" x14ac:dyDescent="0.3">
      <c r="A6007" s="12">
        <v>13005</v>
      </c>
      <c r="B6007" s="12">
        <v>246</v>
      </c>
      <c r="C6007" s="8">
        <v>10303</v>
      </c>
      <c r="D6007" s="12" t="s">
        <v>7674</v>
      </c>
      <c r="E6007" s="13">
        <v>45413</v>
      </c>
      <c r="F6007" s="12" t="s">
        <v>19950</v>
      </c>
      <c r="G6007" s="12">
        <f>IF(ISNUMBER(MATCH(C6007, FACT_ORDERS!C:C, 0)), 1, 0)</f>
        <v>1</v>
      </c>
      <c r="H6007" s="12">
        <f>COUNTIF(B:B,FACT_SEARCHES[[#This Row],[WD_PRODUCTS]])</f>
        <v>55</v>
      </c>
    </row>
    <row r="6008" spans="1:8" x14ac:dyDescent="0.3">
      <c r="A6008" s="12">
        <v>13006</v>
      </c>
      <c r="B6008" s="12">
        <v>265</v>
      </c>
      <c r="C6008" s="8">
        <v>10303</v>
      </c>
      <c r="D6008" s="12" t="s">
        <v>7675</v>
      </c>
      <c r="E6008" s="13">
        <v>45413</v>
      </c>
      <c r="F6008" s="12" t="s">
        <v>19951</v>
      </c>
      <c r="G6008" s="12">
        <f>IF(ISNUMBER(MATCH(C6008, FACT_ORDERS!C:C, 0)), 1, 0)</f>
        <v>1</v>
      </c>
      <c r="H6008" s="12">
        <f>COUNTIF(B:B,FACT_SEARCHES[[#This Row],[WD_PRODUCTS]])</f>
        <v>89</v>
      </c>
    </row>
    <row r="6009" spans="1:8" x14ac:dyDescent="0.3">
      <c r="A6009" s="12">
        <v>13007</v>
      </c>
      <c r="B6009" s="12">
        <v>282</v>
      </c>
      <c r="C6009" s="8">
        <v>10303</v>
      </c>
      <c r="D6009" s="12" t="s">
        <v>7676</v>
      </c>
      <c r="E6009" s="13">
        <v>45413</v>
      </c>
      <c r="F6009" s="12" t="s">
        <v>3248</v>
      </c>
      <c r="G6009" s="12">
        <f>IF(ISNUMBER(MATCH(C6009, FACT_ORDERS!C:C, 0)), 1, 0)</f>
        <v>1</v>
      </c>
      <c r="H6009" s="12">
        <f>COUNTIF(B:B,FACT_SEARCHES[[#This Row],[WD_PRODUCTS]])</f>
        <v>43</v>
      </c>
    </row>
    <row r="6010" spans="1:8" x14ac:dyDescent="0.3">
      <c r="A6010" s="12">
        <v>13008</v>
      </c>
      <c r="B6010" s="12">
        <v>205</v>
      </c>
      <c r="C6010" s="8">
        <v>10690</v>
      </c>
      <c r="D6010" s="12" t="s">
        <v>7677</v>
      </c>
      <c r="E6010" s="13">
        <v>45536</v>
      </c>
      <c r="F6010" s="12" t="s">
        <v>3464</v>
      </c>
      <c r="G6010" s="12">
        <f>IF(ISNUMBER(MATCH(C6010, FACT_ORDERS!C:C, 0)), 1, 0)</f>
        <v>1</v>
      </c>
      <c r="H6010" s="12">
        <f>COUNTIF(B:B,FACT_SEARCHES[[#This Row],[WD_PRODUCTS]])</f>
        <v>40</v>
      </c>
    </row>
    <row r="6011" spans="1:8" x14ac:dyDescent="0.3">
      <c r="A6011" s="12">
        <v>13009</v>
      </c>
      <c r="B6011" s="12">
        <v>234</v>
      </c>
      <c r="C6011" s="8">
        <v>10010</v>
      </c>
      <c r="D6011" s="12" t="s">
        <v>7678</v>
      </c>
      <c r="E6011" s="13">
        <v>45498</v>
      </c>
      <c r="F6011" s="12" t="s">
        <v>19952</v>
      </c>
      <c r="G6011" s="12">
        <f>IF(ISNUMBER(MATCH(C6011, FACT_ORDERS!C:C, 0)), 1, 0)</f>
        <v>0</v>
      </c>
      <c r="H6011" s="12">
        <f>COUNTIF(B:B,FACT_SEARCHES[[#This Row],[WD_PRODUCTS]])</f>
        <v>77</v>
      </c>
    </row>
    <row r="6012" spans="1:8" x14ac:dyDescent="0.3">
      <c r="A6012" s="12">
        <v>13010</v>
      </c>
      <c r="B6012" s="12">
        <v>288</v>
      </c>
      <c r="C6012" s="8">
        <v>10010</v>
      </c>
      <c r="D6012" s="12" t="s">
        <v>7679</v>
      </c>
      <c r="E6012" s="13">
        <v>45498</v>
      </c>
      <c r="F6012" s="12" t="s">
        <v>19953</v>
      </c>
      <c r="G6012" s="12">
        <f>IF(ISNUMBER(MATCH(C6012, FACT_ORDERS!C:C, 0)), 1, 0)</f>
        <v>0</v>
      </c>
      <c r="H6012" s="12">
        <f>COUNTIF(B:B,FACT_SEARCHES[[#This Row],[WD_PRODUCTS]])</f>
        <v>106</v>
      </c>
    </row>
    <row r="6013" spans="1:8" x14ac:dyDescent="0.3">
      <c r="A6013" s="12">
        <v>13011</v>
      </c>
      <c r="B6013" s="12">
        <v>271</v>
      </c>
      <c r="C6013" s="8">
        <v>10012</v>
      </c>
      <c r="D6013" s="12" t="s">
        <v>7680</v>
      </c>
      <c r="E6013" s="13">
        <v>44391</v>
      </c>
      <c r="F6013" s="12" t="s">
        <v>19954</v>
      </c>
      <c r="G6013" s="12">
        <f>IF(ISNUMBER(MATCH(C6013, FACT_ORDERS!C:C, 0)), 1, 0)</f>
        <v>0</v>
      </c>
      <c r="H6013" s="12">
        <f>COUNTIF(B:B,FACT_SEARCHES[[#This Row],[WD_PRODUCTS]])</f>
        <v>74</v>
      </c>
    </row>
    <row r="6014" spans="1:8" x14ac:dyDescent="0.3">
      <c r="A6014" s="12">
        <v>13012</v>
      </c>
      <c r="B6014" s="12">
        <v>232</v>
      </c>
      <c r="C6014" s="8">
        <v>10012</v>
      </c>
      <c r="D6014" s="12" t="s">
        <v>7681</v>
      </c>
      <c r="E6014" s="13">
        <v>44391</v>
      </c>
      <c r="F6014" s="12" t="s">
        <v>19955</v>
      </c>
      <c r="G6014" s="12">
        <f>IF(ISNUMBER(MATCH(C6014, FACT_ORDERS!C:C, 0)), 1, 0)</f>
        <v>0</v>
      </c>
      <c r="H6014" s="12">
        <f>COUNTIF(B:B,FACT_SEARCHES[[#This Row],[WD_PRODUCTS]])</f>
        <v>69</v>
      </c>
    </row>
    <row r="6015" spans="1:8" x14ac:dyDescent="0.3">
      <c r="A6015" s="12">
        <v>13013</v>
      </c>
      <c r="B6015" s="12">
        <v>270</v>
      </c>
      <c r="C6015" s="8">
        <v>10938</v>
      </c>
      <c r="D6015" s="12" t="s">
        <v>7682</v>
      </c>
      <c r="E6015" s="13">
        <v>45512</v>
      </c>
      <c r="F6015" s="12" t="s">
        <v>19956</v>
      </c>
      <c r="G6015" s="12">
        <f>IF(ISNUMBER(MATCH(C6015, FACT_ORDERS!C:C, 0)), 1, 0)</f>
        <v>0</v>
      </c>
      <c r="H6015" s="12">
        <f>COUNTIF(B:B,FACT_SEARCHES[[#This Row],[WD_PRODUCTS]])</f>
        <v>54</v>
      </c>
    </row>
    <row r="6016" spans="1:8" x14ac:dyDescent="0.3">
      <c r="A6016" s="12">
        <v>13014</v>
      </c>
      <c r="B6016" s="12">
        <v>253</v>
      </c>
      <c r="C6016" s="8">
        <v>10188</v>
      </c>
      <c r="D6016" s="12" t="s">
        <v>7683</v>
      </c>
      <c r="E6016" s="13">
        <v>44146</v>
      </c>
      <c r="F6016" s="12" t="s">
        <v>19957</v>
      </c>
      <c r="G6016" s="12">
        <f>IF(ISNUMBER(MATCH(C6016, FACT_ORDERS!C:C, 0)), 1, 0)</f>
        <v>1</v>
      </c>
      <c r="H6016" s="12">
        <f>COUNTIF(B:B,FACT_SEARCHES[[#This Row],[WD_PRODUCTS]])</f>
        <v>78</v>
      </c>
    </row>
    <row r="6017" spans="1:8" x14ac:dyDescent="0.3">
      <c r="A6017" s="12">
        <v>13015</v>
      </c>
      <c r="B6017" s="12">
        <v>230</v>
      </c>
      <c r="C6017" s="8">
        <v>10188</v>
      </c>
      <c r="D6017" s="12" t="s">
        <v>7684</v>
      </c>
      <c r="E6017" s="13">
        <v>44146</v>
      </c>
      <c r="F6017" s="12" t="s">
        <v>19958</v>
      </c>
      <c r="G6017" s="12">
        <f>IF(ISNUMBER(MATCH(C6017, FACT_ORDERS!C:C, 0)), 1, 0)</f>
        <v>1</v>
      </c>
      <c r="H6017" s="12">
        <f>COUNTIF(B:B,FACT_SEARCHES[[#This Row],[WD_PRODUCTS]])</f>
        <v>74</v>
      </c>
    </row>
    <row r="6018" spans="1:8" x14ac:dyDescent="0.3">
      <c r="A6018" s="12">
        <v>13016</v>
      </c>
      <c r="B6018" s="12">
        <v>216</v>
      </c>
      <c r="C6018" s="8">
        <v>10192</v>
      </c>
      <c r="D6018" s="12" t="s">
        <v>7685</v>
      </c>
      <c r="E6018" s="13">
        <v>44674</v>
      </c>
      <c r="F6018" s="12" t="s">
        <v>19959</v>
      </c>
      <c r="G6018" s="12">
        <f>IF(ISNUMBER(MATCH(C6018, FACT_ORDERS!C:C, 0)), 1, 0)</f>
        <v>1</v>
      </c>
      <c r="H6018" s="12">
        <f>COUNTIF(B:B,FACT_SEARCHES[[#This Row],[WD_PRODUCTS]])</f>
        <v>107</v>
      </c>
    </row>
    <row r="6019" spans="1:8" x14ac:dyDescent="0.3">
      <c r="A6019" s="12">
        <v>13017</v>
      </c>
      <c r="B6019" s="12">
        <v>271</v>
      </c>
      <c r="C6019" s="8">
        <v>10883</v>
      </c>
      <c r="D6019" s="12" t="s">
        <v>7686</v>
      </c>
      <c r="E6019" s="13">
        <v>44459</v>
      </c>
      <c r="F6019" s="12" t="s">
        <v>19960</v>
      </c>
      <c r="G6019" s="12">
        <f>IF(ISNUMBER(MATCH(C6019, FACT_ORDERS!C:C, 0)), 1, 0)</f>
        <v>0</v>
      </c>
      <c r="H6019" s="12">
        <f>COUNTIF(B:B,FACT_SEARCHES[[#This Row],[WD_PRODUCTS]])</f>
        <v>74</v>
      </c>
    </row>
    <row r="6020" spans="1:8" x14ac:dyDescent="0.3">
      <c r="A6020" s="12">
        <v>13018</v>
      </c>
      <c r="B6020" s="12">
        <v>255</v>
      </c>
      <c r="C6020" s="8">
        <v>10883</v>
      </c>
      <c r="D6020" s="12" t="s">
        <v>7687</v>
      </c>
      <c r="E6020" s="13">
        <v>44459</v>
      </c>
      <c r="F6020" s="12" t="s">
        <v>19961</v>
      </c>
      <c r="G6020" s="12">
        <f>IF(ISNUMBER(MATCH(C6020, FACT_ORDERS!C:C, 0)), 1, 0)</f>
        <v>0</v>
      </c>
      <c r="H6020" s="12">
        <f>COUNTIF(B:B,FACT_SEARCHES[[#This Row],[WD_PRODUCTS]])</f>
        <v>74</v>
      </c>
    </row>
    <row r="6021" spans="1:8" x14ac:dyDescent="0.3">
      <c r="A6021" s="12">
        <v>13019</v>
      </c>
      <c r="B6021" s="12">
        <v>296</v>
      </c>
      <c r="C6021" s="8">
        <v>10883</v>
      </c>
      <c r="D6021" s="12" t="s">
        <v>7688</v>
      </c>
      <c r="E6021" s="13">
        <v>44459</v>
      </c>
      <c r="F6021" s="12" t="s">
        <v>19962</v>
      </c>
      <c r="G6021" s="12">
        <f>IF(ISNUMBER(MATCH(C6021, FACT_ORDERS!C:C, 0)), 1, 0)</f>
        <v>0</v>
      </c>
      <c r="H6021" s="12">
        <f>COUNTIF(B:B,FACT_SEARCHES[[#This Row],[WD_PRODUCTS]])</f>
        <v>106</v>
      </c>
    </row>
    <row r="6022" spans="1:8" x14ac:dyDescent="0.3">
      <c r="A6022" s="12">
        <v>13020</v>
      </c>
      <c r="B6022" s="12">
        <v>200</v>
      </c>
      <c r="C6022" s="8">
        <v>10883</v>
      </c>
      <c r="D6022" s="12" t="s">
        <v>7689</v>
      </c>
      <c r="E6022" s="13">
        <v>44459</v>
      </c>
      <c r="F6022" s="12" t="s">
        <v>19963</v>
      </c>
      <c r="G6022" s="12">
        <f>IF(ISNUMBER(MATCH(C6022, FACT_ORDERS!C:C, 0)), 1, 0)</f>
        <v>0</v>
      </c>
      <c r="H6022" s="12">
        <f>COUNTIF(B:B,FACT_SEARCHES[[#This Row],[WD_PRODUCTS]])</f>
        <v>81</v>
      </c>
    </row>
    <row r="6023" spans="1:8" x14ac:dyDescent="0.3">
      <c r="A6023" s="12">
        <v>13021</v>
      </c>
      <c r="B6023" s="12">
        <v>227</v>
      </c>
      <c r="C6023" s="8">
        <v>10883</v>
      </c>
      <c r="D6023" s="12" t="s">
        <v>7690</v>
      </c>
      <c r="E6023" s="13">
        <v>44459</v>
      </c>
      <c r="F6023" s="12" t="s">
        <v>19964</v>
      </c>
      <c r="G6023" s="12">
        <f>IF(ISNUMBER(MATCH(C6023, FACT_ORDERS!C:C, 0)), 1, 0)</f>
        <v>0</v>
      </c>
      <c r="H6023" s="12">
        <f>COUNTIF(B:B,FACT_SEARCHES[[#This Row],[WD_PRODUCTS]])</f>
        <v>93</v>
      </c>
    </row>
    <row r="6024" spans="1:8" x14ac:dyDescent="0.3">
      <c r="A6024" s="12">
        <v>13022</v>
      </c>
      <c r="B6024" s="12">
        <v>231</v>
      </c>
      <c r="C6024" s="8">
        <v>10802</v>
      </c>
      <c r="D6024" s="12" t="s">
        <v>7691</v>
      </c>
      <c r="E6024" s="13">
        <v>44740</v>
      </c>
      <c r="F6024" s="12" t="s">
        <v>19965</v>
      </c>
      <c r="G6024" s="12">
        <f>IF(ISNUMBER(MATCH(C6024, FACT_ORDERS!C:C, 0)), 1, 0)</f>
        <v>0</v>
      </c>
      <c r="H6024" s="12">
        <f>COUNTIF(B:B,FACT_SEARCHES[[#This Row],[WD_PRODUCTS]])</f>
        <v>58</v>
      </c>
    </row>
    <row r="6025" spans="1:8" x14ac:dyDescent="0.3">
      <c r="A6025" s="12">
        <v>13023</v>
      </c>
      <c r="B6025" s="12">
        <v>298</v>
      </c>
      <c r="C6025" s="8">
        <v>10781</v>
      </c>
      <c r="D6025" s="12" t="s">
        <v>7692</v>
      </c>
      <c r="E6025" s="13">
        <v>44803</v>
      </c>
      <c r="F6025" s="12" t="s">
        <v>3590</v>
      </c>
      <c r="G6025" s="12">
        <f>IF(ISNUMBER(MATCH(C6025, FACT_ORDERS!C:C, 0)), 1, 0)</f>
        <v>1</v>
      </c>
      <c r="H6025" s="12">
        <f>COUNTIF(B:B,FACT_SEARCHES[[#This Row],[WD_PRODUCTS]])</f>
        <v>79</v>
      </c>
    </row>
    <row r="6026" spans="1:8" x14ac:dyDescent="0.3">
      <c r="A6026" s="12">
        <v>13024</v>
      </c>
      <c r="B6026" s="12">
        <v>251</v>
      </c>
      <c r="C6026" s="8">
        <v>10781</v>
      </c>
      <c r="D6026" s="12" t="s">
        <v>7693</v>
      </c>
      <c r="E6026" s="13">
        <v>44803</v>
      </c>
      <c r="F6026" s="12" t="s">
        <v>19966</v>
      </c>
      <c r="G6026" s="12">
        <f>IF(ISNUMBER(MATCH(C6026, FACT_ORDERS!C:C, 0)), 1, 0)</f>
        <v>1</v>
      </c>
      <c r="H6026" s="12">
        <f>COUNTIF(B:B,FACT_SEARCHES[[#This Row],[WD_PRODUCTS]])</f>
        <v>67</v>
      </c>
    </row>
    <row r="6027" spans="1:8" x14ac:dyDescent="0.3">
      <c r="A6027" s="12">
        <v>13025</v>
      </c>
      <c r="B6027" s="12">
        <v>202</v>
      </c>
      <c r="C6027" s="8">
        <v>10781</v>
      </c>
      <c r="D6027" s="12" t="s">
        <v>7694</v>
      </c>
      <c r="E6027" s="13">
        <v>44803</v>
      </c>
      <c r="F6027" s="12" t="s">
        <v>19967</v>
      </c>
      <c r="G6027" s="12">
        <f>IF(ISNUMBER(MATCH(C6027, FACT_ORDERS!C:C, 0)), 1, 0)</f>
        <v>1</v>
      </c>
      <c r="H6027" s="12">
        <f>COUNTIF(B:B,FACT_SEARCHES[[#This Row],[WD_PRODUCTS]])</f>
        <v>74</v>
      </c>
    </row>
    <row r="6028" spans="1:8" x14ac:dyDescent="0.3">
      <c r="A6028" s="12">
        <v>13026</v>
      </c>
      <c r="B6028" s="12">
        <v>292</v>
      </c>
      <c r="C6028" s="8">
        <v>10781</v>
      </c>
      <c r="D6028" s="12" t="s">
        <v>7695</v>
      </c>
      <c r="E6028" s="13">
        <v>44803</v>
      </c>
      <c r="F6028" s="12" t="s">
        <v>19968</v>
      </c>
      <c r="G6028" s="12">
        <f>IF(ISNUMBER(MATCH(C6028, FACT_ORDERS!C:C, 0)), 1, 0)</f>
        <v>1</v>
      </c>
      <c r="H6028" s="12">
        <f>COUNTIF(B:B,FACT_SEARCHES[[#This Row],[WD_PRODUCTS]])</f>
        <v>95</v>
      </c>
    </row>
    <row r="6029" spans="1:8" x14ac:dyDescent="0.3">
      <c r="A6029" s="12">
        <v>13027</v>
      </c>
      <c r="B6029" s="12">
        <v>214</v>
      </c>
      <c r="C6029" s="8">
        <v>10513</v>
      </c>
      <c r="D6029" s="12" t="s">
        <v>7696</v>
      </c>
      <c r="E6029" s="13">
        <v>45492</v>
      </c>
      <c r="F6029" s="12" t="s">
        <v>19969</v>
      </c>
      <c r="G6029" s="12">
        <f>IF(ISNUMBER(MATCH(C6029, FACT_ORDERS!C:C, 0)), 1, 0)</f>
        <v>0</v>
      </c>
      <c r="H6029" s="12">
        <f>COUNTIF(B:B,FACT_SEARCHES[[#This Row],[WD_PRODUCTS]])</f>
        <v>51</v>
      </c>
    </row>
    <row r="6030" spans="1:8" x14ac:dyDescent="0.3">
      <c r="A6030" s="12">
        <v>13028</v>
      </c>
      <c r="B6030" s="12">
        <v>219</v>
      </c>
      <c r="C6030" s="8">
        <v>10211</v>
      </c>
      <c r="D6030" s="12" t="s">
        <v>7697</v>
      </c>
      <c r="E6030" s="13">
        <v>45346</v>
      </c>
      <c r="F6030" s="12" t="s">
        <v>19970</v>
      </c>
      <c r="G6030" s="12">
        <f>IF(ISNUMBER(MATCH(C6030, FACT_ORDERS!C:C, 0)), 1, 0)</f>
        <v>1</v>
      </c>
      <c r="H6030" s="12">
        <f>COUNTIF(B:B,FACT_SEARCHES[[#This Row],[WD_PRODUCTS]])</f>
        <v>83</v>
      </c>
    </row>
    <row r="6031" spans="1:8" x14ac:dyDescent="0.3">
      <c r="A6031" s="12">
        <v>13029</v>
      </c>
      <c r="B6031" s="12">
        <v>260</v>
      </c>
      <c r="C6031" s="8">
        <v>10199</v>
      </c>
      <c r="D6031" s="12" t="s">
        <v>7698</v>
      </c>
      <c r="E6031" s="13">
        <v>45261</v>
      </c>
      <c r="F6031" s="12" t="s">
        <v>19971</v>
      </c>
      <c r="G6031" s="12">
        <f>IF(ISNUMBER(MATCH(C6031, FACT_ORDERS!C:C, 0)), 1, 0)</f>
        <v>0</v>
      </c>
      <c r="H6031" s="12">
        <f>COUNTIF(B:B,FACT_SEARCHES[[#This Row],[WD_PRODUCTS]])</f>
        <v>86</v>
      </c>
    </row>
    <row r="6032" spans="1:8" x14ac:dyDescent="0.3">
      <c r="A6032" s="12">
        <v>13030</v>
      </c>
      <c r="B6032" s="12">
        <v>219</v>
      </c>
      <c r="C6032" s="8">
        <v>10199</v>
      </c>
      <c r="D6032" s="12" t="s">
        <v>7699</v>
      </c>
      <c r="E6032" s="13">
        <v>45261</v>
      </c>
      <c r="F6032" s="12" t="s">
        <v>19972</v>
      </c>
      <c r="G6032" s="12">
        <f>IF(ISNUMBER(MATCH(C6032, FACT_ORDERS!C:C, 0)), 1, 0)</f>
        <v>0</v>
      </c>
      <c r="H6032" s="12">
        <f>COUNTIF(B:B,FACT_SEARCHES[[#This Row],[WD_PRODUCTS]])</f>
        <v>83</v>
      </c>
    </row>
    <row r="6033" spans="1:8" x14ac:dyDescent="0.3">
      <c r="A6033" s="12">
        <v>13031</v>
      </c>
      <c r="B6033" s="12">
        <v>296</v>
      </c>
      <c r="C6033" s="8">
        <v>10199</v>
      </c>
      <c r="D6033" s="12" t="s">
        <v>7700</v>
      </c>
      <c r="E6033" s="13">
        <v>45261</v>
      </c>
      <c r="F6033" s="12" t="s">
        <v>19973</v>
      </c>
      <c r="G6033" s="12">
        <f>IF(ISNUMBER(MATCH(C6033, FACT_ORDERS!C:C, 0)), 1, 0)</f>
        <v>0</v>
      </c>
      <c r="H6033" s="12">
        <f>COUNTIF(B:B,FACT_SEARCHES[[#This Row],[WD_PRODUCTS]])</f>
        <v>106</v>
      </c>
    </row>
    <row r="6034" spans="1:8" x14ac:dyDescent="0.3">
      <c r="A6034" s="12">
        <v>13032</v>
      </c>
      <c r="B6034" s="12">
        <v>245</v>
      </c>
      <c r="C6034" s="8">
        <v>10199</v>
      </c>
      <c r="D6034" s="12" t="s">
        <v>7701</v>
      </c>
      <c r="E6034" s="13">
        <v>45261</v>
      </c>
      <c r="F6034" s="12" t="s">
        <v>19974</v>
      </c>
      <c r="G6034" s="12">
        <f>IF(ISNUMBER(MATCH(C6034, FACT_ORDERS!C:C, 0)), 1, 0)</f>
        <v>0</v>
      </c>
      <c r="H6034" s="12">
        <f>COUNTIF(B:B,FACT_SEARCHES[[#This Row],[WD_PRODUCTS]])</f>
        <v>58</v>
      </c>
    </row>
    <row r="6035" spans="1:8" x14ac:dyDescent="0.3">
      <c r="A6035" s="12">
        <v>13033</v>
      </c>
      <c r="B6035" s="12">
        <v>264</v>
      </c>
      <c r="C6035" s="8">
        <v>10103</v>
      </c>
      <c r="D6035" s="12" t="s">
        <v>7702</v>
      </c>
      <c r="E6035" s="13">
        <v>45383</v>
      </c>
      <c r="F6035" s="12" t="s">
        <v>19975</v>
      </c>
      <c r="G6035" s="12">
        <f>IF(ISNUMBER(MATCH(C6035, FACT_ORDERS!C:C, 0)), 1, 0)</f>
        <v>0</v>
      </c>
      <c r="H6035" s="12">
        <f>COUNTIF(B:B,FACT_SEARCHES[[#This Row],[WD_PRODUCTS]])</f>
        <v>53</v>
      </c>
    </row>
    <row r="6036" spans="1:8" x14ac:dyDescent="0.3">
      <c r="A6036" s="12">
        <v>13034</v>
      </c>
      <c r="B6036" s="12">
        <v>284</v>
      </c>
      <c r="C6036" s="8">
        <v>10518</v>
      </c>
      <c r="D6036" s="12" t="s">
        <v>7703</v>
      </c>
      <c r="E6036" s="13">
        <v>45199</v>
      </c>
      <c r="F6036" s="12" t="s">
        <v>19976</v>
      </c>
      <c r="G6036" s="12">
        <f>IF(ISNUMBER(MATCH(C6036, FACT_ORDERS!C:C, 0)), 1, 0)</f>
        <v>1</v>
      </c>
      <c r="H6036" s="12">
        <f>COUNTIF(B:B,FACT_SEARCHES[[#This Row],[WD_PRODUCTS]])</f>
        <v>97</v>
      </c>
    </row>
    <row r="6037" spans="1:8" x14ac:dyDescent="0.3">
      <c r="A6037" s="12">
        <v>13035</v>
      </c>
      <c r="B6037" s="12">
        <v>248</v>
      </c>
      <c r="C6037" s="8">
        <v>10518</v>
      </c>
      <c r="D6037" s="12" t="s">
        <v>7704</v>
      </c>
      <c r="E6037" s="13">
        <v>45199</v>
      </c>
      <c r="F6037" s="12" t="s">
        <v>19977</v>
      </c>
      <c r="G6037" s="12">
        <f>IF(ISNUMBER(MATCH(C6037, FACT_ORDERS!C:C, 0)), 1, 0)</f>
        <v>1</v>
      </c>
      <c r="H6037" s="12">
        <f>COUNTIF(B:B,FACT_SEARCHES[[#This Row],[WD_PRODUCTS]])</f>
        <v>101</v>
      </c>
    </row>
    <row r="6038" spans="1:8" x14ac:dyDescent="0.3">
      <c r="A6038" s="12">
        <v>13036</v>
      </c>
      <c r="B6038" s="12">
        <v>265</v>
      </c>
      <c r="C6038" s="8">
        <v>10788</v>
      </c>
      <c r="D6038" s="12" t="s">
        <v>7705</v>
      </c>
      <c r="E6038" s="13">
        <v>44967</v>
      </c>
      <c r="F6038" s="12" t="s">
        <v>19978</v>
      </c>
      <c r="G6038" s="12">
        <f>IF(ISNUMBER(MATCH(C6038, FACT_ORDERS!C:C, 0)), 1, 0)</f>
        <v>0</v>
      </c>
      <c r="H6038" s="12">
        <f>COUNTIF(B:B,FACT_SEARCHES[[#This Row],[WD_PRODUCTS]])</f>
        <v>89</v>
      </c>
    </row>
    <row r="6039" spans="1:8" x14ac:dyDescent="0.3">
      <c r="A6039" s="12">
        <v>13037</v>
      </c>
      <c r="B6039" s="12">
        <v>238</v>
      </c>
      <c r="C6039" s="8">
        <v>10788</v>
      </c>
      <c r="D6039" s="12" t="s">
        <v>7706</v>
      </c>
      <c r="E6039" s="13">
        <v>44967</v>
      </c>
      <c r="F6039" s="12" t="s">
        <v>19979</v>
      </c>
      <c r="G6039" s="12">
        <f>IF(ISNUMBER(MATCH(C6039, FACT_ORDERS!C:C, 0)), 1, 0)</f>
        <v>0</v>
      </c>
      <c r="H6039" s="12">
        <f>COUNTIF(B:B,FACT_SEARCHES[[#This Row],[WD_PRODUCTS]])</f>
        <v>57</v>
      </c>
    </row>
    <row r="6040" spans="1:8" x14ac:dyDescent="0.3">
      <c r="A6040" s="12">
        <v>13038</v>
      </c>
      <c r="B6040" s="12">
        <v>201</v>
      </c>
      <c r="C6040" s="8">
        <v>10134</v>
      </c>
      <c r="D6040" s="12" t="s">
        <v>7707</v>
      </c>
      <c r="E6040" s="13">
        <v>45062</v>
      </c>
      <c r="F6040" s="12" t="s">
        <v>19980</v>
      </c>
      <c r="G6040" s="12">
        <f>IF(ISNUMBER(MATCH(C6040, FACT_ORDERS!C:C, 0)), 1, 0)</f>
        <v>1</v>
      </c>
      <c r="H6040" s="12">
        <f>COUNTIF(B:B,FACT_SEARCHES[[#This Row],[WD_PRODUCTS]])</f>
        <v>65</v>
      </c>
    </row>
    <row r="6041" spans="1:8" x14ac:dyDescent="0.3">
      <c r="A6041" s="12">
        <v>13039</v>
      </c>
      <c r="B6041" s="12">
        <v>252</v>
      </c>
      <c r="C6041" s="8">
        <v>10134</v>
      </c>
      <c r="D6041" s="12" t="s">
        <v>7708</v>
      </c>
      <c r="E6041" s="13">
        <v>45062</v>
      </c>
      <c r="F6041" s="12" t="s">
        <v>18341</v>
      </c>
      <c r="G6041" s="12">
        <f>IF(ISNUMBER(MATCH(C6041, FACT_ORDERS!C:C, 0)), 1, 0)</f>
        <v>1</v>
      </c>
      <c r="H6041" s="12">
        <f>COUNTIF(B:B,FACT_SEARCHES[[#This Row],[WD_PRODUCTS]])</f>
        <v>64</v>
      </c>
    </row>
    <row r="6042" spans="1:8" x14ac:dyDescent="0.3">
      <c r="A6042" s="12">
        <v>13040</v>
      </c>
      <c r="B6042" s="12">
        <v>258</v>
      </c>
      <c r="C6042" s="8">
        <v>10651</v>
      </c>
      <c r="D6042" s="12" t="s">
        <v>7709</v>
      </c>
      <c r="E6042" s="13">
        <v>45373</v>
      </c>
      <c r="F6042" s="12" t="s">
        <v>12517</v>
      </c>
      <c r="G6042" s="12">
        <f>IF(ISNUMBER(MATCH(C6042, FACT_ORDERS!C:C, 0)), 1, 0)</f>
        <v>0</v>
      </c>
      <c r="H6042" s="12">
        <f>COUNTIF(B:B,FACT_SEARCHES[[#This Row],[WD_PRODUCTS]])</f>
        <v>57</v>
      </c>
    </row>
    <row r="6043" spans="1:8" x14ac:dyDescent="0.3">
      <c r="A6043" s="12">
        <v>13041</v>
      </c>
      <c r="B6043" s="12">
        <v>211</v>
      </c>
      <c r="C6043" s="8">
        <v>10651</v>
      </c>
      <c r="D6043" s="12" t="s">
        <v>7710</v>
      </c>
      <c r="E6043" s="13">
        <v>45373</v>
      </c>
      <c r="F6043" s="12" t="s">
        <v>19981</v>
      </c>
      <c r="G6043" s="12">
        <f>IF(ISNUMBER(MATCH(C6043, FACT_ORDERS!C:C, 0)), 1, 0)</f>
        <v>0</v>
      </c>
      <c r="H6043" s="12">
        <f>COUNTIF(B:B,FACT_SEARCHES[[#This Row],[WD_PRODUCTS]])</f>
        <v>65</v>
      </c>
    </row>
    <row r="6044" spans="1:8" x14ac:dyDescent="0.3">
      <c r="A6044" s="12">
        <v>13042</v>
      </c>
      <c r="B6044" s="12">
        <v>288</v>
      </c>
      <c r="C6044" s="8">
        <v>10651</v>
      </c>
      <c r="D6044" s="12" t="s">
        <v>7711</v>
      </c>
      <c r="E6044" s="13">
        <v>45373</v>
      </c>
      <c r="F6044" s="12" t="s">
        <v>4608</v>
      </c>
      <c r="G6044" s="12">
        <f>IF(ISNUMBER(MATCH(C6044, FACT_ORDERS!C:C, 0)), 1, 0)</f>
        <v>0</v>
      </c>
      <c r="H6044" s="12">
        <f>COUNTIF(B:B,FACT_SEARCHES[[#This Row],[WD_PRODUCTS]])</f>
        <v>106</v>
      </c>
    </row>
    <row r="6045" spans="1:8" x14ac:dyDescent="0.3">
      <c r="A6045" s="12">
        <v>13043</v>
      </c>
      <c r="B6045" s="12">
        <v>244</v>
      </c>
      <c r="C6045" s="8">
        <v>10330</v>
      </c>
      <c r="D6045" s="12" t="s">
        <v>7712</v>
      </c>
      <c r="E6045" s="13">
        <v>45236</v>
      </c>
      <c r="F6045" s="12" t="s">
        <v>19982</v>
      </c>
      <c r="G6045" s="12">
        <f>IF(ISNUMBER(MATCH(C6045, FACT_ORDERS!C:C, 0)), 1, 0)</f>
        <v>1</v>
      </c>
      <c r="H6045" s="12">
        <f>COUNTIF(B:B,FACT_SEARCHES[[#This Row],[WD_PRODUCTS]])</f>
        <v>59</v>
      </c>
    </row>
    <row r="6046" spans="1:8" x14ac:dyDescent="0.3">
      <c r="A6046" s="12">
        <v>13044</v>
      </c>
      <c r="B6046" s="12">
        <v>220</v>
      </c>
      <c r="C6046" s="8">
        <v>10330</v>
      </c>
      <c r="D6046" s="12" t="s">
        <v>7713</v>
      </c>
      <c r="E6046" s="13">
        <v>45236</v>
      </c>
      <c r="F6046" s="12" t="s">
        <v>19983</v>
      </c>
      <c r="G6046" s="12">
        <f>IF(ISNUMBER(MATCH(C6046, FACT_ORDERS!C:C, 0)), 1, 0)</f>
        <v>1</v>
      </c>
      <c r="H6046" s="12">
        <f>COUNTIF(B:B,FACT_SEARCHES[[#This Row],[WD_PRODUCTS]])</f>
        <v>60</v>
      </c>
    </row>
    <row r="6047" spans="1:8" x14ac:dyDescent="0.3">
      <c r="A6047" s="12">
        <v>13045</v>
      </c>
      <c r="B6047" s="12">
        <v>254</v>
      </c>
      <c r="C6047" s="8">
        <v>10330</v>
      </c>
      <c r="D6047" s="12" t="s">
        <v>7714</v>
      </c>
      <c r="E6047" s="13">
        <v>45236</v>
      </c>
      <c r="F6047" s="12" t="s">
        <v>4508</v>
      </c>
      <c r="G6047" s="12">
        <f>IF(ISNUMBER(MATCH(C6047, FACT_ORDERS!C:C, 0)), 1, 0)</f>
        <v>1</v>
      </c>
      <c r="H6047" s="12">
        <f>COUNTIF(B:B,FACT_SEARCHES[[#This Row],[WD_PRODUCTS]])</f>
        <v>77</v>
      </c>
    </row>
    <row r="6048" spans="1:8" x14ac:dyDescent="0.3">
      <c r="A6048" s="12">
        <v>13046</v>
      </c>
      <c r="B6048" s="12">
        <v>227</v>
      </c>
      <c r="C6048" s="8">
        <v>10330</v>
      </c>
      <c r="D6048" s="12" t="s">
        <v>7715</v>
      </c>
      <c r="E6048" s="13">
        <v>45236</v>
      </c>
      <c r="F6048" s="12" t="s">
        <v>19984</v>
      </c>
      <c r="G6048" s="12">
        <f>IF(ISNUMBER(MATCH(C6048, FACT_ORDERS!C:C, 0)), 1, 0)</f>
        <v>1</v>
      </c>
      <c r="H6048" s="12">
        <f>COUNTIF(B:B,FACT_SEARCHES[[#This Row],[WD_PRODUCTS]])</f>
        <v>93</v>
      </c>
    </row>
    <row r="6049" spans="1:8" x14ac:dyDescent="0.3">
      <c r="A6049" s="12">
        <v>13047</v>
      </c>
      <c r="B6049" s="12">
        <v>234</v>
      </c>
      <c r="C6049" s="8">
        <v>10010</v>
      </c>
      <c r="D6049" s="12" t="s">
        <v>7716</v>
      </c>
      <c r="E6049" s="13">
        <v>45509</v>
      </c>
      <c r="F6049" s="12" t="s">
        <v>19985</v>
      </c>
      <c r="G6049" s="12">
        <f>IF(ISNUMBER(MATCH(C6049, FACT_ORDERS!C:C, 0)), 1, 0)</f>
        <v>0</v>
      </c>
      <c r="H6049" s="12">
        <f>COUNTIF(B:B,FACT_SEARCHES[[#This Row],[WD_PRODUCTS]])</f>
        <v>77</v>
      </c>
    </row>
    <row r="6050" spans="1:8" x14ac:dyDescent="0.3">
      <c r="A6050" s="12">
        <v>13048</v>
      </c>
      <c r="B6050" s="12">
        <v>288</v>
      </c>
      <c r="C6050" s="8">
        <v>10010</v>
      </c>
      <c r="D6050" s="12" t="s">
        <v>7717</v>
      </c>
      <c r="E6050" s="13">
        <v>45509</v>
      </c>
      <c r="F6050" s="12" t="s">
        <v>19986</v>
      </c>
      <c r="G6050" s="12">
        <f>IF(ISNUMBER(MATCH(C6050, FACT_ORDERS!C:C, 0)), 1, 0)</f>
        <v>0</v>
      </c>
      <c r="H6050" s="12">
        <f>COUNTIF(B:B,FACT_SEARCHES[[#This Row],[WD_PRODUCTS]])</f>
        <v>106</v>
      </c>
    </row>
    <row r="6051" spans="1:8" x14ac:dyDescent="0.3">
      <c r="A6051" s="12">
        <v>13049</v>
      </c>
      <c r="B6051" s="12">
        <v>295</v>
      </c>
      <c r="C6051" s="8">
        <v>10296</v>
      </c>
      <c r="D6051" s="12" t="s">
        <v>7718</v>
      </c>
      <c r="E6051" s="13">
        <v>45504</v>
      </c>
      <c r="F6051" s="12" t="s">
        <v>19987</v>
      </c>
      <c r="G6051" s="12">
        <f>IF(ISNUMBER(MATCH(C6051, FACT_ORDERS!C:C, 0)), 1, 0)</f>
        <v>1</v>
      </c>
      <c r="H6051" s="12">
        <f>COUNTIF(B:B,FACT_SEARCHES[[#This Row],[WD_PRODUCTS]])</f>
        <v>72</v>
      </c>
    </row>
    <row r="6052" spans="1:8" x14ac:dyDescent="0.3">
      <c r="A6052" s="12">
        <v>13050</v>
      </c>
      <c r="B6052" s="12">
        <v>288</v>
      </c>
      <c r="C6052" s="8">
        <v>10296</v>
      </c>
      <c r="D6052" s="12" t="s">
        <v>7719</v>
      </c>
      <c r="E6052" s="13">
        <v>45504</v>
      </c>
      <c r="F6052" s="12" t="s">
        <v>19988</v>
      </c>
      <c r="G6052" s="12">
        <f>IF(ISNUMBER(MATCH(C6052, FACT_ORDERS!C:C, 0)), 1, 0)</f>
        <v>1</v>
      </c>
      <c r="H6052" s="12">
        <f>COUNTIF(B:B,FACT_SEARCHES[[#This Row],[WD_PRODUCTS]])</f>
        <v>106</v>
      </c>
    </row>
    <row r="6053" spans="1:8" x14ac:dyDescent="0.3">
      <c r="A6053" s="12">
        <v>13051</v>
      </c>
      <c r="B6053" s="12">
        <v>212</v>
      </c>
      <c r="C6053" s="8">
        <v>10329</v>
      </c>
      <c r="D6053" s="12" t="s">
        <v>7720</v>
      </c>
      <c r="E6053" s="13">
        <v>45164</v>
      </c>
      <c r="F6053" s="12" t="s">
        <v>19989</v>
      </c>
      <c r="G6053" s="12">
        <f>IF(ISNUMBER(MATCH(C6053, FACT_ORDERS!C:C, 0)), 1, 0)</f>
        <v>1</v>
      </c>
      <c r="H6053" s="12">
        <f>COUNTIF(B:B,FACT_SEARCHES[[#This Row],[WD_PRODUCTS]])</f>
        <v>67</v>
      </c>
    </row>
    <row r="6054" spans="1:8" x14ac:dyDescent="0.3">
      <c r="A6054" s="12">
        <v>13052</v>
      </c>
      <c r="B6054" s="12">
        <v>263</v>
      </c>
      <c r="C6054" s="8">
        <v>10556</v>
      </c>
      <c r="D6054" s="12" t="s">
        <v>7721</v>
      </c>
      <c r="E6054" s="13">
        <v>45396</v>
      </c>
      <c r="F6054" s="12" t="s">
        <v>19556</v>
      </c>
      <c r="G6054" s="12">
        <f>IF(ISNUMBER(MATCH(C6054, FACT_ORDERS!C:C, 0)), 1, 0)</f>
        <v>1</v>
      </c>
      <c r="H6054" s="12">
        <f>COUNTIF(B:B,FACT_SEARCHES[[#This Row],[WD_PRODUCTS]])</f>
        <v>108</v>
      </c>
    </row>
    <row r="6055" spans="1:8" x14ac:dyDescent="0.3">
      <c r="A6055" s="12">
        <v>13053</v>
      </c>
      <c r="B6055" s="12">
        <v>292</v>
      </c>
      <c r="C6055" s="8">
        <v>10556</v>
      </c>
      <c r="D6055" s="12" t="s">
        <v>7722</v>
      </c>
      <c r="E6055" s="13">
        <v>45396</v>
      </c>
      <c r="F6055" s="12" t="s">
        <v>19990</v>
      </c>
      <c r="G6055" s="12">
        <f>IF(ISNUMBER(MATCH(C6055, FACT_ORDERS!C:C, 0)), 1, 0)</f>
        <v>1</v>
      </c>
      <c r="H6055" s="12">
        <f>COUNTIF(B:B,FACT_SEARCHES[[#This Row],[WD_PRODUCTS]])</f>
        <v>95</v>
      </c>
    </row>
    <row r="6056" spans="1:8" x14ac:dyDescent="0.3">
      <c r="A6056" s="12">
        <v>13054</v>
      </c>
      <c r="B6056" s="12">
        <v>269</v>
      </c>
      <c r="C6056" s="8">
        <v>10556</v>
      </c>
      <c r="D6056" s="12" t="s">
        <v>7723</v>
      </c>
      <c r="E6056" s="13">
        <v>45396</v>
      </c>
      <c r="F6056" s="12" t="s">
        <v>19991</v>
      </c>
      <c r="G6056" s="12">
        <f>IF(ISNUMBER(MATCH(C6056, FACT_ORDERS!C:C, 0)), 1, 0)</f>
        <v>1</v>
      </c>
      <c r="H6056" s="12">
        <f>COUNTIF(B:B,FACT_SEARCHES[[#This Row],[WD_PRODUCTS]])</f>
        <v>50</v>
      </c>
    </row>
    <row r="6057" spans="1:8" x14ac:dyDescent="0.3">
      <c r="A6057" s="12">
        <v>13055</v>
      </c>
      <c r="B6057" s="12">
        <v>236</v>
      </c>
      <c r="C6057" s="8">
        <v>10556</v>
      </c>
      <c r="D6057" s="12" t="s">
        <v>7724</v>
      </c>
      <c r="E6057" s="13">
        <v>45396</v>
      </c>
      <c r="F6057" s="12" t="s">
        <v>19992</v>
      </c>
      <c r="G6057" s="12">
        <f>IF(ISNUMBER(MATCH(C6057, FACT_ORDERS!C:C, 0)), 1, 0)</f>
        <v>1</v>
      </c>
      <c r="H6057" s="12">
        <f>COUNTIF(B:B,FACT_SEARCHES[[#This Row],[WD_PRODUCTS]])</f>
        <v>80</v>
      </c>
    </row>
    <row r="6058" spans="1:8" x14ac:dyDescent="0.3">
      <c r="A6058" s="12">
        <v>13056</v>
      </c>
      <c r="B6058" s="12">
        <v>218</v>
      </c>
      <c r="C6058" s="8">
        <v>10584</v>
      </c>
      <c r="D6058" s="12" t="s">
        <v>7725</v>
      </c>
      <c r="E6058" s="13">
        <v>45233</v>
      </c>
      <c r="F6058" s="12" t="s">
        <v>19993</v>
      </c>
      <c r="G6058" s="12">
        <f>IF(ISNUMBER(MATCH(C6058, FACT_ORDERS!C:C, 0)), 1, 0)</f>
        <v>0</v>
      </c>
      <c r="H6058" s="12">
        <f>COUNTIF(B:B,FACT_SEARCHES[[#This Row],[WD_PRODUCTS]])</f>
        <v>39</v>
      </c>
    </row>
    <row r="6059" spans="1:8" x14ac:dyDescent="0.3">
      <c r="A6059" s="12">
        <v>13057</v>
      </c>
      <c r="B6059" s="12">
        <v>256</v>
      </c>
      <c r="C6059" s="8">
        <v>10584</v>
      </c>
      <c r="D6059" s="12" t="s">
        <v>7726</v>
      </c>
      <c r="E6059" s="13">
        <v>45233</v>
      </c>
      <c r="F6059" s="12" t="s">
        <v>19994</v>
      </c>
      <c r="G6059" s="12">
        <f>IF(ISNUMBER(MATCH(C6059, FACT_ORDERS!C:C, 0)), 1, 0)</f>
        <v>0</v>
      </c>
      <c r="H6059" s="12">
        <f>COUNTIF(B:B,FACT_SEARCHES[[#This Row],[WD_PRODUCTS]])</f>
        <v>63</v>
      </c>
    </row>
    <row r="6060" spans="1:8" x14ac:dyDescent="0.3">
      <c r="A6060" s="12">
        <v>13058</v>
      </c>
      <c r="B6060" s="12">
        <v>203</v>
      </c>
      <c r="C6060" s="8">
        <v>10584</v>
      </c>
      <c r="D6060" s="12" t="s">
        <v>7727</v>
      </c>
      <c r="E6060" s="13">
        <v>45233</v>
      </c>
      <c r="F6060" s="12" t="s">
        <v>19995</v>
      </c>
      <c r="G6060" s="12">
        <f>IF(ISNUMBER(MATCH(C6060, FACT_ORDERS!C:C, 0)), 1, 0)</f>
        <v>0</v>
      </c>
      <c r="H6060" s="12">
        <f>COUNTIF(B:B,FACT_SEARCHES[[#This Row],[WD_PRODUCTS]])</f>
        <v>46</v>
      </c>
    </row>
    <row r="6061" spans="1:8" x14ac:dyDescent="0.3">
      <c r="A6061" s="12">
        <v>13059</v>
      </c>
      <c r="B6061" s="12">
        <v>255</v>
      </c>
      <c r="C6061" s="8">
        <v>10584</v>
      </c>
      <c r="D6061" s="12" t="s">
        <v>7728</v>
      </c>
      <c r="E6061" s="13">
        <v>45233</v>
      </c>
      <c r="F6061" s="12" t="s">
        <v>4243</v>
      </c>
      <c r="G6061" s="12">
        <f>IF(ISNUMBER(MATCH(C6061, FACT_ORDERS!C:C, 0)), 1, 0)</f>
        <v>0</v>
      </c>
      <c r="H6061" s="12">
        <f>COUNTIF(B:B,FACT_SEARCHES[[#This Row],[WD_PRODUCTS]])</f>
        <v>74</v>
      </c>
    </row>
    <row r="6062" spans="1:8" x14ac:dyDescent="0.3">
      <c r="A6062" s="12">
        <v>13060</v>
      </c>
      <c r="B6062" s="12">
        <v>289</v>
      </c>
      <c r="C6062" s="8">
        <v>10584</v>
      </c>
      <c r="D6062" s="12" t="s">
        <v>7729</v>
      </c>
      <c r="E6062" s="13">
        <v>45233</v>
      </c>
      <c r="F6062" s="12" t="s">
        <v>19996</v>
      </c>
      <c r="G6062" s="12">
        <f>IF(ISNUMBER(MATCH(C6062, FACT_ORDERS!C:C, 0)), 1, 0)</f>
        <v>0</v>
      </c>
      <c r="H6062" s="12">
        <f>COUNTIF(B:B,FACT_SEARCHES[[#This Row],[WD_PRODUCTS]])</f>
        <v>56</v>
      </c>
    </row>
    <row r="6063" spans="1:8" x14ac:dyDescent="0.3">
      <c r="A6063" s="12">
        <v>13061</v>
      </c>
      <c r="B6063" s="12">
        <v>295</v>
      </c>
      <c r="C6063" s="8">
        <v>10584</v>
      </c>
      <c r="D6063" s="12" t="s">
        <v>7730</v>
      </c>
      <c r="E6063" s="13">
        <v>45233</v>
      </c>
      <c r="F6063" s="12" t="s">
        <v>19997</v>
      </c>
      <c r="G6063" s="12">
        <f>IF(ISNUMBER(MATCH(C6063, FACT_ORDERS!C:C, 0)), 1, 0)</f>
        <v>0</v>
      </c>
      <c r="H6063" s="12">
        <f>COUNTIF(B:B,FACT_SEARCHES[[#This Row],[WD_PRODUCTS]])</f>
        <v>72</v>
      </c>
    </row>
    <row r="6064" spans="1:8" x14ac:dyDescent="0.3">
      <c r="A6064" s="12">
        <v>13062</v>
      </c>
      <c r="B6064" s="12">
        <v>240</v>
      </c>
      <c r="C6064" s="8">
        <v>10916</v>
      </c>
      <c r="D6064" s="12" t="s">
        <v>7731</v>
      </c>
      <c r="E6064" s="13">
        <v>44069</v>
      </c>
      <c r="F6064" s="12" t="s">
        <v>19998</v>
      </c>
      <c r="G6064" s="12">
        <f>IF(ISNUMBER(MATCH(C6064, FACT_ORDERS!C:C, 0)), 1, 0)</f>
        <v>0</v>
      </c>
      <c r="H6064" s="12">
        <f>COUNTIF(B:B,FACT_SEARCHES[[#This Row],[WD_PRODUCTS]])</f>
        <v>51</v>
      </c>
    </row>
    <row r="6065" spans="1:8" x14ac:dyDescent="0.3">
      <c r="A6065" s="12">
        <v>13063</v>
      </c>
      <c r="B6065" s="12">
        <v>282</v>
      </c>
      <c r="C6065" s="8">
        <v>10916</v>
      </c>
      <c r="D6065" s="12" t="s">
        <v>7732</v>
      </c>
      <c r="E6065" s="13">
        <v>44069</v>
      </c>
      <c r="F6065" s="12" t="s">
        <v>19999</v>
      </c>
      <c r="G6065" s="12">
        <f>IF(ISNUMBER(MATCH(C6065, FACT_ORDERS!C:C, 0)), 1, 0)</f>
        <v>0</v>
      </c>
      <c r="H6065" s="12">
        <f>COUNTIF(B:B,FACT_SEARCHES[[#This Row],[WD_PRODUCTS]])</f>
        <v>43</v>
      </c>
    </row>
    <row r="6066" spans="1:8" x14ac:dyDescent="0.3">
      <c r="A6066" s="12">
        <v>13064</v>
      </c>
      <c r="B6066" s="12">
        <v>249</v>
      </c>
      <c r="C6066" s="8">
        <v>10916</v>
      </c>
      <c r="D6066" s="12" t="s">
        <v>7733</v>
      </c>
      <c r="E6066" s="13">
        <v>44069</v>
      </c>
      <c r="F6066" s="12" t="s">
        <v>20000</v>
      </c>
      <c r="G6066" s="12">
        <f>IF(ISNUMBER(MATCH(C6066, FACT_ORDERS!C:C, 0)), 1, 0)</f>
        <v>0</v>
      </c>
      <c r="H6066" s="12">
        <f>COUNTIF(B:B,FACT_SEARCHES[[#This Row],[WD_PRODUCTS]])</f>
        <v>85</v>
      </c>
    </row>
    <row r="6067" spans="1:8" x14ac:dyDescent="0.3">
      <c r="A6067" s="12">
        <v>13065</v>
      </c>
      <c r="B6067" s="12">
        <v>260</v>
      </c>
      <c r="C6067" s="8">
        <v>10742</v>
      </c>
      <c r="D6067" s="12" t="s">
        <v>7734</v>
      </c>
      <c r="E6067" s="13">
        <v>45263</v>
      </c>
      <c r="F6067" s="12" t="s">
        <v>17347</v>
      </c>
      <c r="G6067" s="12">
        <f>IF(ISNUMBER(MATCH(C6067, FACT_ORDERS!C:C, 0)), 1, 0)</f>
        <v>1</v>
      </c>
      <c r="H6067" s="12">
        <f>COUNTIF(B:B,FACT_SEARCHES[[#This Row],[WD_PRODUCTS]])</f>
        <v>86</v>
      </c>
    </row>
    <row r="6068" spans="1:8" x14ac:dyDescent="0.3">
      <c r="A6068" s="12">
        <v>13066</v>
      </c>
      <c r="B6068" s="12">
        <v>252</v>
      </c>
      <c r="C6068" s="8">
        <v>10742</v>
      </c>
      <c r="D6068" s="12" t="s">
        <v>7735</v>
      </c>
      <c r="E6068" s="13">
        <v>45263</v>
      </c>
      <c r="F6068" s="12" t="s">
        <v>20001</v>
      </c>
      <c r="G6068" s="12">
        <f>IF(ISNUMBER(MATCH(C6068, FACT_ORDERS!C:C, 0)), 1, 0)</f>
        <v>1</v>
      </c>
      <c r="H6068" s="12">
        <f>COUNTIF(B:B,FACT_SEARCHES[[#This Row],[WD_PRODUCTS]])</f>
        <v>64</v>
      </c>
    </row>
    <row r="6069" spans="1:8" x14ac:dyDescent="0.3">
      <c r="A6069" s="12">
        <v>13067</v>
      </c>
      <c r="B6069" s="12">
        <v>262</v>
      </c>
      <c r="C6069" s="8">
        <v>10742</v>
      </c>
      <c r="D6069" s="12" t="s">
        <v>7736</v>
      </c>
      <c r="E6069" s="13">
        <v>45263</v>
      </c>
      <c r="F6069" s="12" t="s">
        <v>20002</v>
      </c>
      <c r="G6069" s="12">
        <f>IF(ISNUMBER(MATCH(C6069, FACT_ORDERS!C:C, 0)), 1, 0)</f>
        <v>1</v>
      </c>
      <c r="H6069" s="12">
        <f>COUNTIF(B:B,FACT_SEARCHES[[#This Row],[WD_PRODUCTS]])</f>
        <v>70</v>
      </c>
    </row>
    <row r="6070" spans="1:8" x14ac:dyDescent="0.3">
      <c r="A6070" s="12">
        <v>13068</v>
      </c>
      <c r="B6070" s="12">
        <v>263</v>
      </c>
      <c r="C6070" s="8">
        <v>10839</v>
      </c>
      <c r="D6070" s="12" t="s">
        <v>7737</v>
      </c>
      <c r="E6070" s="13">
        <v>45266</v>
      </c>
      <c r="F6070" s="12" t="s">
        <v>20003</v>
      </c>
      <c r="G6070" s="12">
        <f>IF(ISNUMBER(MATCH(C6070, FACT_ORDERS!C:C, 0)), 1, 0)</f>
        <v>1</v>
      </c>
      <c r="H6070" s="12">
        <f>COUNTIF(B:B,FACT_SEARCHES[[#This Row],[WD_PRODUCTS]])</f>
        <v>108</v>
      </c>
    </row>
    <row r="6071" spans="1:8" x14ac:dyDescent="0.3">
      <c r="A6071" s="12">
        <v>13069</v>
      </c>
      <c r="B6071" s="12">
        <v>250</v>
      </c>
      <c r="C6071" s="8">
        <v>10839</v>
      </c>
      <c r="D6071" s="12" t="s">
        <v>7738</v>
      </c>
      <c r="E6071" s="13">
        <v>45266</v>
      </c>
      <c r="F6071" s="12" t="s">
        <v>20004</v>
      </c>
      <c r="G6071" s="12">
        <f>IF(ISNUMBER(MATCH(C6071, FACT_ORDERS!C:C, 0)), 1, 0)</f>
        <v>1</v>
      </c>
      <c r="H6071" s="12">
        <f>COUNTIF(B:B,FACT_SEARCHES[[#This Row],[WD_PRODUCTS]])</f>
        <v>65</v>
      </c>
    </row>
    <row r="6072" spans="1:8" x14ac:dyDescent="0.3">
      <c r="A6072" s="12">
        <v>13070</v>
      </c>
      <c r="B6072" s="12">
        <v>211</v>
      </c>
      <c r="C6072" s="8">
        <v>10839</v>
      </c>
      <c r="D6072" s="12" t="s">
        <v>7739</v>
      </c>
      <c r="E6072" s="13">
        <v>45266</v>
      </c>
      <c r="F6072" s="12" t="s">
        <v>18293</v>
      </c>
      <c r="G6072" s="12">
        <f>IF(ISNUMBER(MATCH(C6072, FACT_ORDERS!C:C, 0)), 1, 0)</f>
        <v>1</v>
      </c>
      <c r="H6072" s="12">
        <f>COUNTIF(B:B,FACT_SEARCHES[[#This Row],[WD_PRODUCTS]])</f>
        <v>65</v>
      </c>
    </row>
    <row r="6073" spans="1:8" x14ac:dyDescent="0.3">
      <c r="A6073" s="12">
        <v>13071</v>
      </c>
      <c r="B6073" s="12">
        <v>281</v>
      </c>
      <c r="C6073" s="8">
        <v>10341</v>
      </c>
      <c r="D6073" s="12" t="s">
        <v>7740</v>
      </c>
      <c r="E6073" s="13">
        <v>43777</v>
      </c>
      <c r="F6073" s="12" t="s">
        <v>20005</v>
      </c>
      <c r="G6073" s="12">
        <f>IF(ISNUMBER(MATCH(C6073, FACT_ORDERS!C:C, 0)), 1, 0)</f>
        <v>1</v>
      </c>
      <c r="H6073" s="12">
        <f>COUNTIF(B:B,FACT_SEARCHES[[#This Row],[WD_PRODUCTS]])</f>
        <v>86</v>
      </c>
    </row>
    <row r="6074" spans="1:8" x14ac:dyDescent="0.3">
      <c r="A6074" s="12">
        <v>13072</v>
      </c>
      <c r="B6074" s="12">
        <v>204</v>
      </c>
      <c r="C6074" s="8">
        <v>10341</v>
      </c>
      <c r="D6074" s="12" t="s">
        <v>7741</v>
      </c>
      <c r="E6074" s="13">
        <v>43777</v>
      </c>
      <c r="F6074" s="12" t="s">
        <v>18761</v>
      </c>
      <c r="G6074" s="12">
        <f>IF(ISNUMBER(MATCH(C6074, FACT_ORDERS!C:C, 0)), 1, 0)</f>
        <v>1</v>
      </c>
      <c r="H6074" s="12">
        <f>COUNTIF(B:B,FACT_SEARCHES[[#This Row],[WD_PRODUCTS]])</f>
        <v>139</v>
      </c>
    </row>
    <row r="6075" spans="1:8" x14ac:dyDescent="0.3">
      <c r="A6075" s="12">
        <v>13073</v>
      </c>
      <c r="B6075" s="12">
        <v>292</v>
      </c>
      <c r="C6075" s="8">
        <v>10341</v>
      </c>
      <c r="D6075" s="12" t="s">
        <v>7742</v>
      </c>
      <c r="E6075" s="13">
        <v>43777</v>
      </c>
      <c r="F6075" s="12" t="s">
        <v>20006</v>
      </c>
      <c r="G6075" s="12">
        <f>IF(ISNUMBER(MATCH(C6075, FACT_ORDERS!C:C, 0)), 1, 0)</f>
        <v>1</v>
      </c>
      <c r="H6075" s="12">
        <f>COUNTIF(B:B,FACT_SEARCHES[[#This Row],[WD_PRODUCTS]])</f>
        <v>95</v>
      </c>
    </row>
    <row r="6076" spans="1:8" x14ac:dyDescent="0.3">
      <c r="A6076" s="12">
        <v>13074</v>
      </c>
      <c r="B6076" s="12">
        <v>234</v>
      </c>
      <c r="C6076" s="8">
        <v>10341</v>
      </c>
      <c r="D6076" s="12" t="s">
        <v>7743</v>
      </c>
      <c r="E6076" s="13">
        <v>43777</v>
      </c>
      <c r="F6076" s="12" t="s">
        <v>20007</v>
      </c>
      <c r="G6076" s="12">
        <f>IF(ISNUMBER(MATCH(C6076, FACT_ORDERS!C:C, 0)), 1, 0)</f>
        <v>1</v>
      </c>
      <c r="H6076" s="12">
        <f>COUNTIF(B:B,FACT_SEARCHES[[#This Row],[WD_PRODUCTS]])</f>
        <v>77</v>
      </c>
    </row>
    <row r="6077" spans="1:8" x14ac:dyDescent="0.3">
      <c r="A6077" s="12">
        <v>13075</v>
      </c>
      <c r="B6077" s="12">
        <v>271</v>
      </c>
      <c r="C6077" s="8">
        <v>10341</v>
      </c>
      <c r="D6077" s="12" t="s">
        <v>7744</v>
      </c>
      <c r="E6077" s="13">
        <v>43777</v>
      </c>
      <c r="F6077" s="12" t="s">
        <v>15103</v>
      </c>
      <c r="G6077" s="12">
        <f>IF(ISNUMBER(MATCH(C6077, FACT_ORDERS!C:C, 0)), 1, 0)</f>
        <v>1</v>
      </c>
      <c r="H6077" s="12">
        <f>COUNTIF(B:B,FACT_SEARCHES[[#This Row],[WD_PRODUCTS]])</f>
        <v>74</v>
      </c>
    </row>
    <row r="6078" spans="1:8" x14ac:dyDescent="0.3">
      <c r="A6078" s="12">
        <v>13076</v>
      </c>
      <c r="B6078" s="12">
        <v>260</v>
      </c>
      <c r="C6078" s="8">
        <v>10742</v>
      </c>
      <c r="D6078" s="12" t="s">
        <v>7745</v>
      </c>
      <c r="E6078" s="13">
        <v>45010</v>
      </c>
      <c r="F6078" s="12" t="s">
        <v>20008</v>
      </c>
      <c r="G6078" s="12">
        <f>IF(ISNUMBER(MATCH(C6078, FACT_ORDERS!C:C, 0)), 1, 0)</f>
        <v>1</v>
      </c>
      <c r="H6078" s="12">
        <f>COUNTIF(B:B,FACT_SEARCHES[[#This Row],[WD_PRODUCTS]])</f>
        <v>86</v>
      </c>
    </row>
    <row r="6079" spans="1:8" x14ac:dyDescent="0.3">
      <c r="A6079" s="12">
        <v>13077</v>
      </c>
      <c r="B6079" s="12">
        <v>252</v>
      </c>
      <c r="C6079" s="8">
        <v>10742</v>
      </c>
      <c r="D6079" s="12" t="s">
        <v>7746</v>
      </c>
      <c r="E6079" s="13">
        <v>45010</v>
      </c>
      <c r="F6079" s="12" t="s">
        <v>13278</v>
      </c>
      <c r="G6079" s="12">
        <f>IF(ISNUMBER(MATCH(C6079, FACT_ORDERS!C:C, 0)), 1, 0)</f>
        <v>1</v>
      </c>
      <c r="H6079" s="12">
        <f>COUNTIF(B:B,FACT_SEARCHES[[#This Row],[WD_PRODUCTS]])</f>
        <v>64</v>
      </c>
    </row>
    <row r="6080" spans="1:8" x14ac:dyDescent="0.3">
      <c r="A6080" s="12">
        <v>13078</v>
      </c>
      <c r="B6080" s="12">
        <v>262</v>
      </c>
      <c r="C6080" s="8">
        <v>10742</v>
      </c>
      <c r="D6080" s="12" t="s">
        <v>7747</v>
      </c>
      <c r="E6080" s="13">
        <v>45010</v>
      </c>
      <c r="F6080" s="12" t="s">
        <v>20009</v>
      </c>
      <c r="G6080" s="12">
        <f>IF(ISNUMBER(MATCH(C6080, FACT_ORDERS!C:C, 0)), 1, 0)</f>
        <v>1</v>
      </c>
      <c r="H6080" s="12">
        <f>COUNTIF(B:B,FACT_SEARCHES[[#This Row],[WD_PRODUCTS]])</f>
        <v>70</v>
      </c>
    </row>
    <row r="6081" spans="1:8" x14ac:dyDescent="0.3">
      <c r="A6081" s="12">
        <v>13079</v>
      </c>
      <c r="B6081" s="12">
        <v>236</v>
      </c>
      <c r="C6081" s="8">
        <v>10511</v>
      </c>
      <c r="D6081" s="12" t="s">
        <v>7748</v>
      </c>
      <c r="E6081" s="13">
        <v>44305</v>
      </c>
      <c r="F6081" s="12" t="s">
        <v>20010</v>
      </c>
      <c r="G6081" s="12">
        <f>IF(ISNUMBER(MATCH(C6081, FACT_ORDERS!C:C, 0)), 1, 0)</f>
        <v>1</v>
      </c>
      <c r="H6081" s="12">
        <f>COUNTIF(B:B,FACT_SEARCHES[[#This Row],[WD_PRODUCTS]])</f>
        <v>80</v>
      </c>
    </row>
    <row r="6082" spans="1:8" x14ac:dyDescent="0.3">
      <c r="A6082" s="12">
        <v>13080</v>
      </c>
      <c r="B6082" s="12">
        <v>247</v>
      </c>
      <c r="C6082" s="8">
        <v>10463</v>
      </c>
      <c r="D6082" s="12" t="s">
        <v>7749</v>
      </c>
      <c r="E6082" s="13">
        <v>45000</v>
      </c>
      <c r="F6082" s="12" t="s">
        <v>20011</v>
      </c>
      <c r="G6082" s="12">
        <f>IF(ISNUMBER(MATCH(C6082, FACT_ORDERS!C:C, 0)), 1, 0)</f>
        <v>0</v>
      </c>
      <c r="H6082" s="12">
        <f>COUNTIF(B:B,FACT_SEARCHES[[#This Row],[WD_PRODUCTS]])</f>
        <v>72</v>
      </c>
    </row>
    <row r="6083" spans="1:8" x14ac:dyDescent="0.3">
      <c r="A6083" s="12">
        <v>13081</v>
      </c>
      <c r="B6083" s="12">
        <v>261</v>
      </c>
      <c r="C6083" s="8">
        <v>10463</v>
      </c>
      <c r="D6083" s="12" t="s">
        <v>7750</v>
      </c>
      <c r="E6083" s="13">
        <v>45000</v>
      </c>
      <c r="F6083" s="12" t="s">
        <v>20012</v>
      </c>
      <c r="G6083" s="12">
        <f>IF(ISNUMBER(MATCH(C6083, FACT_ORDERS!C:C, 0)), 1, 0)</f>
        <v>0</v>
      </c>
      <c r="H6083" s="12">
        <f>COUNTIF(B:B,FACT_SEARCHES[[#This Row],[WD_PRODUCTS]])</f>
        <v>77</v>
      </c>
    </row>
    <row r="6084" spans="1:8" x14ac:dyDescent="0.3">
      <c r="A6084" s="12">
        <v>13082</v>
      </c>
      <c r="B6084" s="12">
        <v>296</v>
      </c>
      <c r="C6084" s="8">
        <v>10877</v>
      </c>
      <c r="D6084" s="12" t="s">
        <v>7751</v>
      </c>
      <c r="E6084" s="13">
        <v>45309</v>
      </c>
      <c r="F6084" s="12" t="s">
        <v>20013</v>
      </c>
      <c r="G6084" s="12">
        <f>IF(ISNUMBER(MATCH(C6084, FACT_ORDERS!C:C, 0)), 1, 0)</f>
        <v>1</v>
      </c>
      <c r="H6084" s="12">
        <f>COUNTIF(B:B,FACT_SEARCHES[[#This Row],[WD_PRODUCTS]])</f>
        <v>106</v>
      </c>
    </row>
    <row r="6085" spans="1:8" x14ac:dyDescent="0.3">
      <c r="A6085" s="12">
        <v>13083</v>
      </c>
      <c r="B6085" s="12">
        <v>273</v>
      </c>
      <c r="C6085" s="8">
        <v>10084</v>
      </c>
      <c r="D6085" s="12" t="s">
        <v>7752</v>
      </c>
      <c r="E6085" s="13">
        <v>44694</v>
      </c>
      <c r="F6085" s="12" t="s">
        <v>3680</v>
      </c>
      <c r="G6085" s="12">
        <f>IF(ISNUMBER(MATCH(C6085, FACT_ORDERS!C:C, 0)), 1, 0)</f>
        <v>0</v>
      </c>
      <c r="H6085" s="12">
        <f>COUNTIF(B:B,FACT_SEARCHES[[#This Row],[WD_PRODUCTS]])</f>
        <v>73</v>
      </c>
    </row>
    <row r="6086" spans="1:8" x14ac:dyDescent="0.3">
      <c r="A6086" s="12">
        <v>13084</v>
      </c>
      <c r="B6086" s="12">
        <v>274</v>
      </c>
      <c r="C6086" s="8">
        <v>10084</v>
      </c>
      <c r="D6086" s="12" t="s">
        <v>7753</v>
      </c>
      <c r="E6086" s="13">
        <v>44694</v>
      </c>
      <c r="F6086" s="12" t="s">
        <v>20014</v>
      </c>
      <c r="G6086" s="12">
        <f>IF(ISNUMBER(MATCH(C6086, FACT_ORDERS!C:C, 0)), 1, 0)</f>
        <v>0</v>
      </c>
      <c r="H6086" s="12">
        <f>COUNTIF(B:B,FACT_SEARCHES[[#This Row],[WD_PRODUCTS]])</f>
        <v>45</v>
      </c>
    </row>
    <row r="6087" spans="1:8" x14ac:dyDescent="0.3">
      <c r="A6087" s="12">
        <v>13085</v>
      </c>
      <c r="B6087" s="12">
        <v>256</v>
      </c>
      <c r="C6087" s="8">
        <v>10761</v>
      </c>
      <c r="D6087" s="12" t="s">
        <v>7754</v>
      </c>
      <c r="E6087" s="13">
        <v>45516</v>
      </c>
      <c r="F6087" s="12" t="s">
        <v>20015</v>
      </c>
      <c r="G6087" s="12">
        <f>IF(ISNUMBER(MATCH(C6087, FACT_ORDERS!C:C, 0)), 1, 0)</f>
        <v>0</v>
      </c>
      <c r="H6087" s="12">
        <f>COUNTIF(B:B,FACT_SEARCHES[[#This Row],[WD_PRODUCTS]])</f>
        <v>63</v>
      </c>
    </row>
    <row r="6088" spans="1:8" x14ac:dyDescent="0.3">
      <c r="A6088" s="12">
        <v>13086</v>
      </c>
      <c r="B6088" s="12">
        <v>290</v>
      </c>
      <c r="C6088" s="8">
        <v>10611</v>
      </c>
      <c r="D6088" s="12" t="s">
        <v>7755</v>
      </c>
      <c r="E6088" s="13">
        <v>44613</v>
      </c>
      <c r="F6088" s="12" t="s">
        <v>20016</v>
      </c>
      <c r="G6088" s="12">
        <f>IF(ISNUMBER(MATCH(C6088, FACT_ORDERS!C:C, 0)), 1, 0)</f>
        <v>0</v>
      </c>
      <c r="H6088" s="12">
        <f>COUNTIF(B:B,FACT_SEARCHES[[#This Row],[WD_PRODUCTS]])</f>
        <v>47</v>
      </c>
    </row>
    <row r="6089" spans="1:8" x14ac:dyDescent="0.3">
      <c r="A6089" s="12">
        <v>13087</v>
      </c>
      <c r="B6089" s="12">
        <v>220</v>
      </c>
      <c r="C6089" s="8">
        <v>10611</v>
      </c>
      <c r="D6089" s="12" t="s">
        <v>7756</v>
      </c>
      <c r="E6089" s="13">
        <v>44613</v>
      </c>
      <c r="F6089" s="12" t="s">
        <v>20017</v>
      </c>
      <c r="G6089" s="12">
        <f>IF(ISNUMBER(MATCH(C6089, FACT_ORDERS!C:C, 0)), 1, 0)</f>
        <v>0</v>
      </c>
      <c r="H6089" s="12">
        <f>COUNTIF(B:B,FACT_SEARCHES[[#This Row],[WD_PRODUCTS]])</f>
        <v>60</v>
      </c>
    </row>
    <row r="6090" spans="1:8" x14ac:dyDescent="0.3">
      <c r="A6090" s="12">
        <v>13088</v>
      </c>
      <c r="B6090" s="12">
        <v>274</v>
      </c>
      <c r="C6090" s="8">
        <v>10611</v>
      </c>
      <c r="D6090" s="12" t="s">
        <v>7757</v>
      </c>
      <c r="E6090" s="13">
        <v>44613</v>
      </c>
      <c r="F6090" s="12" t="s">
        <v>20018</v>
      </c>
      <c r="G6090" s="12">
        <f>IF(ISNUMBER(MATCH(C6090, FACT_ORDERS!C:C, 0)), 1, 0)</f>
        <v>0</v>
      </c>
      <c r="H6090" s="12">
        <f>COUNTIF(B:B,FACT_SEARCHES[[#This Row],[WD_PRODUCTS]])</f>
        <v>45</v>
      </c>
    </row>
    <row r="6091" spans="1:8" x14ac:dyDescent="0.3">
      <c r="A6091" s="12">
        <v>13089</v>
      </c>
      <c r="B6091" s="12">
        <v>239</v>
      </c>
      <c r="C6091" s="8">
        <v>10611</v>
      </c>
      <c r="D6091" s="12" t="s">
        <v>7758</v>
      </c>
      <c r="E6091" s="13">
        <v>44613</v>
      </c>
      <c r="F6091" s="12" t="s">
        <v>20019</v>
      </c>
      <c r="G6091" s="12">
        <f>IF(ISNUMBER(MATCH(C6091, FACT_ORDERS!C:C, 0)), 1, 0)</f>
        <v>0</v>
      </c>
      <c r="H6091" s="12">
        <f>COUNTIF(B:B,FACT_SEARCHES[[#This Row],[WD_PRODUCTS]])</f>
        <v>41</v>
      </c>
    </row>
    <row r="6092" spans="1:8" x14ac:dyDescent="0.3">
      <c r="A6092" s="12">
        <v>13090</v>
      </c>
      <c r="B6092" s="12">
        <v>248</v>
      </c>
      <c r="C6092" s="8">
        <v>10611</v>
      </c>
      <c r="D6092" s="12" t="s">
        <v>7759</v>
      </c>
      <c r="E6092" s="13">
        <v>44613</v>
      </c>
      <c r="F6092" s="12" t="s">
        <v>3424</v>
      </c>
      <c r="G6092" s="12">
        <f>IF(ISNUMBER(MATCH(C6092, FACT_ORDERS!C:C, 0)), 1, 0)</f>
        <v>0</v>
      </c>
      <c r="H6092" s="12">
        <f>COUNTIF(B:B,FACT_SEARCHES[[#This Row],[WD_PRODUCTS]])</f>
        <v>101</v>
      </c>
    </row>
    <row r="6093" spans="1:8" x14ac:dyDescent="0.3">
      <c r="A6093" s="12">
        <v>13091</v>
      </c>
      <c r="B6093" s="12">
        <v>286</v>
      </c>
      <c r="C6093" s="8">
        <v>10035</v>
      </c>
      <c r="D6093" s="12" t="s">
        <v>7760</v>
      </c>
      <c r="E6093" s="13">
        <v>44397</v>
      </c>
      <c r="F6093" s="12" t="s">
        <v>20020</v>
      </c>
      <c r="G6093" s="12">
        <f>IF(ISNUMBER(MATCH(C6093, FACT_ORDERS!C:C, 0)), 1, 0)</f>
        <v>0</v>
      </c>
      <c r="H6093" s="12">
        <f>COUNTIF(B:B,FACT_SEARCHES[[#This Row],[WD_PRODUCTS]])</f>
        <v>71</v>
      </c>
    </row>
    <row r="6094" spans="1:8" x14ac:dyDescent="0.3">
      <c r="A6094" s="12">
        <v>13092</v>
      </c>
      <c r="B6094" s="12">
        <v>227</v>
      </c>
      <c r="C6094" s="8">
        <v>10035</v>
      </c>
      <c r="D6094" s="12" t="s">
        <v>7761</v>
      </c>
      <c r="E6094" s="13">
        <v>44397</v>
      </c>
      <c r="F6094" s="12" t="s">
        <v>20021</v>
      </c>
      <c r="G6094" s="12">
        <f>IF(ISNUMBER(MATCH(C6094, FACT_ORDERS!C:C, 0)), 1, 0)</f>
        <v>0</v>
      </c>
      <c r="H6094" s="12">
        <f>COUNTIF(B:B,FACT_SEARCHES[[#This Row],[WD_PRODUCTS]])</f>
        <v>93</v>
      </c>
    </row>
    <row r="6095" spans="1:8" x14ac:dyDescent="0.3">
      <c r="A6095" s="12">
        <v>13093</v>
      </c>
      <c r="B6095" s="12">
        <v>222</v>
      </c>
      <c r="C6095" s="8">
        <v>10968</v>
      </c>
      <c r="D6095" s="12" t="s">
        <v>7762</v>
      </c>
      <c r="E6095" s="13">
        <v>44591</v>
      </c>
      <c r="F6095" s="12" t="s">
        <v>4235</v>
      </c>
      <c r="G6095" s="12">
        <f>IF(ISNUMBER(MATCH(C6095, FACT_ORDERS!C:C, 0)), 1, 0)</f>
        <v>1</v>
      </c>
      <c r="H6095" s="12">
        <f>COUNTIF(B:B,FACT_SEARCHES[[#This Row],[WD_PRODUCTS]])</f>
        <v>73</v>
      </c>
    </row>
    <row r="6096" spans="1:8" x14ac:dyDescent="0.3">
      <c r="A6096" s="12">
        <v>13094</v>
      </c>
      <c r="B6096" s="12">
        <v>212</v>
      </c>
      <c r="C6096" s="8">
        <v>10968</v>
      </c>
      <c r="D6096" s="12" t="s">
        <v>7763</v>
      </c>
      <c r="E6096" s="13">
        <v>44591</v>
      </c>
      <c r="F6096" s="12" t="s">
        <v>20022</v>
      </c>
      <c r="G6096" s="12">
        <f>IF(ISNUMBER(MATCH(C6096, FACT_ORDERS!C:C, 0)), 1, 0)</f>
        <v>1</v>
      </c>
      <c r="H6096" s="12">
        <f>COUNTIF(B:B,FACT_SEARCHES[[#This Row],[WD_PRODUCTS]])</f>
        <v>67</v>
      </c>
    </row>
    <row r="6097" spans="1:8" x14ac:dyDescent="0.3">
      <c r="A6097" s="12">
        <v>13095</v>
      </c>
      <c r="B6097" s="12">
        <v>290</v>
      </c>
      <c r="C6097" s="8">
        <v>10968</v>
      </c>
      <c r="D6097" s="12" t="s">
        <v>7764</v>
      </c>
      <c r="E6097" s="13">
        <v>44591</v>
      </c>
      <c r="F6097" s="12" t="s">
        <v>20023</v>
      </c>
      <c r="G6097" s="12">
        <f>IF(ISNUMBER(MATCH(C6097, FACT_ORDERS!C:C, 0)), 1, 0)</f>
        <v>1</v>
      </c>
      <c r="H6097" s="12">
        <f>COUNTIF(B:B,FACT_SEARCHES[[#This Row],[WD_PRODUCTS]])</f>
        <v>47</v>
      </c>
    </row>
    <row r="6098" spans="1:8" x14ac:dyDescent="0.3">
      <c r="A6098" s="12">
        <v>13096</v>
      </c>
      <c r="B6098" s="12">
        <v>241</v>
      </c>
      <c r="C6098" s="8">
        <v>10805</v>
      </c>
      <c r="D6098" s="12" t="s">
        <v>7765</v>
      </c>
      <c r="E6098" s="13">
        <v>44413</v>
      </c>
      <c r="F6098" s="12" t="s">
        <v>20024</v>
      </c>
      <c r="G6098" s="12">
        <f>IF(ISNUMBER(MATCH(C6098, FACT_ORDERS!C:C, 0)), 1, 0)</f>
        <v>1</v>
      </c>
      <c r="H6098" s="12">
        <f>COUNTIF(B:B,FACT_SEARCHES[[#This Row],[WD_PRODUCTS]])</f>
        <v>96</v>
      </c>
    </row>
    <row r="6099" spans="1:8" x14ac:dyDescent="0.3">
      <c r="A6099" s="12">
        <v>13097</v>
      </c>
      <c r="B6099" s="12">
        <v>235</v>
      </c>
      <c r="C6099" s="8">
        <v>10805</v>
      </c>
      <c r="D6099" s="12" t="s">
        <v>7766</v>
      </c>
      <c r="E6099" s="13">
        <v>44413</v>
      </c>
      <c r="F6099" s="12" t="s">
        <v>20025</v>
      </c>
      <c r="G6099" s="12">
        <f>IF(ISNUMBER(MATCH(C6099, FACT_ORDERS!C:C, 0)), 1, 0)</f>
        <v>1</v>
      </c>
      <c r="H6099" s="12">
        <f>COUNTIF(B:B,FACT_SEARCHES[[#This Row],[WD_PRODUCTS]])</f>
        <v>58</v>
      </c>
    </row>
    <row r="6100" spans="1:8" x14ac:dyDescent="0.3">
      <c r="A6100" s="12">
        <v>13098</v>
      </c>
      <c r="B6100" s="12">
        <v>209</v>
      </c>
      <c r="C6100" s="8">
        <v>10705</v>
      </c>
      <c r="D6100" s="12" t="s">
        <v>7767</v>
      </c>
      <c r="E6100" s="13">
        <v>45062</v>
      </c>
      <c r="F6100" s="12" t="s">
        <v>20026</v>
      </c>
      <c r="G6100" s="12">
        <f>IF(ISNUMBER(MATCH(C6100, FACT_ORDERS!C:C, 0)), 1, 0)</f>
        <v>1</v>
      </c>
      <c r="H6100" s="12">
        <f>COUNTIF(B:B,FACT_SEARCHES[[#This Row],[WD_PRODUCTS]])</f>
        <v>91</v>
      </c>
    </row>
    <row r="6101" spans="1:8" x14ac:dyDescent="0.3">
      <c r="A6101" s="12">
        <v>13099</v>
      </c>
      <c r="B6101" s="12">
        <v>260</v>
      </c>
      <c r="C6101" s="8">
        <v>10705</v>
      </c>
      <c r="D6101" s="12" t="s">
        <v>7768</v>
      </c>
      <c r="E6101" s="13">
        <v>45062</v>
      </c>
      <c r="F6101" s="12" t="s">
        <v>20027</v>
      </c>
      <c r="G6101" s="12">
        <f>IF(ISNUMBER(MATCH(C6101, FACT_ORDERS!C:C, 0)), 1, 0)</f>
        <v>1</v>
      </c>
      <c r="H6101" s="12">
        <f>COUNTIF(B:B,FACT_SEARCHES[[#This Row],[WD_PRODUCTS]])</f>
        <v>86</v>
      </c>
    </row>
    <row r="6102" spans="1:8" x14ac:dyDescent="0.3">
      <c r="A6102" s="12">
        <v>13100</v>
      </c>
      <c r="B6102" s="12">
        <v>253</v>
      </c>
      <c r="C6102" s="8">
        <v>10131</v>
      </c>
      <c r="D6102" s="12" t="s">
        <v>7769</v>
      </c>
      <c r="E6102" s="13">
        <v>44507</v>
      </c>
      <c r="F6102" s="12" t="s">
        <v>20028</v>
      </c>
      <c r="G6102" s="12">
        <f>IF(ISNUMBER(MATCH(C6102, FACT_ORDERS!C:C, 0)), 1, 0)</f>
        <v>0</v>
      </c>
      <c r="H6102" s="12">
        <f>COUNTIF(B:B,FACT_SEARCHES[[#This Row],[WD_PRODUCTS]])</f>
        <v>78</v>
      </c>
    </row>
    <row r="6103" spans="1:8" x14ac:dyDescent="0.3">
      <c r="A6103" s="12">
        <v>13101</v>
      </c>
      <c r="B6103" s="12">
        <v>297</v>
      </c>
      <c r="C6103" s="8">
        <v>10131</v>
      </c>
      <c r="D6103" s="12" t="s">
        <v>7770</v>
      </c>
      <c r="E6103" s="13">
        <v>44507</v>
      </c>
      <c r="F6103" s="12" t="s">
        <v>20029</v>
      </c>
      <c r="G6103" s="12">
        <f>IF(ISNUMBER(MATCH(C6103, FACT_ORDERS!C:C, 0)), 1, 0)</f>
        <v>0</v>
      </c>
      <c r="H6103" s="12">
        <f>COUNTIF(B:B,FACT_SEARCHES[[#This Row],[WD_PRODUCTS]])</f>
        <v>64</v>
      </c>
    </row>
    <row r="6104" spans="1:8" x14ac:dyDescent="0.3">
      <c r="A6104" s="12">
        <v>13102</v>
      </c>
      <c r="B6104" s="12">
        <v>267</v>
      </c>
      <c r="C6104" s="8">
        <v>10131</v>
      </c>
      <c r="D6104" s="12" t="s">
        <v>7771</v>
      </c>
      <c r="E6104" s="13">
        <v>44507</v>
      </c>
      <c r="F6104" s="12" t="s">
        <v>20030</v>
      </c>
      <c r="G6104" s="12">
        <f>IF(ISNUMBER(MATCH(C6104, FACT_ORDERS!C:C, 0)), 1, 0)</f>
        <v>0</v>
      </c>
      <c r="H6104" s="12">
        <f>COUNTIF(B:B,FACT_SEARCHES[[#This Row],[WD_PRODUCTS]])</f>
        <v>82</v>
      </c>
    </row>
    <row r="6105" spans="1:8" x14ac:dyDescent="0.3">
      <c r="A6105" s="12">
        <v>13103</v>
      </c>
      <c r="B6105" s="12">
        <v>263</v>
      </c>
      <c r="C6105" s="8">
        <v>10131</v>
      </c>
      <c r="D6105" s="12" t="s">
        <v>7772</v>
      </c>
      <c r="E6105" s="13">
        <v>44507</v>
      </c>
      <c r="F6105" s="12" t="s">
        <v>20031</v>
      </c>
      <c r="G6105" s="12">
        <f>IF(ISNUMBER(MATCH(C6105, FACT_ORDERS!C:C, 0)), 1, 0)</f>
        <v>0</v>
      </c>
      <c r="H6105" s="12">
        <f>COUNTIF(B:B,FACT_SEARCHES[[#This Row],[WD_PRODUCTS]])</f>
        <v>108</v>
      </c>
    </row>
    <row r="6106" spans="1:8" x14ac:dyDescent="0.3">
      <c r="A6106" s="12">
        <v>13104</v>
      </c>
      <c r="B6106" s="12">
        <v>298</v>
      </c>
      <c r="C6106" s="8">
        <v>10781</v>
      </c>
      <c r="D6106" s="12" t="s">
        <v>7773</v>
      </c>
      <c r="E6106" s="13">
        <v>45023</v>
      </c>
      <c r="F6106" s="12" t="s">
        <v>20032</v>
      </c>
      <c r="G6106" s="12">
        <f>IF(ISNUMBER(MATCH(C6106, FACT_ORDERS!C:C, 0)), 1, 0)</f>
        <v>1</v>
      </c>
      <c r="H6106" s="12">
        <f>COUNTIF(B:B,FACT_SEARCHES[[#This Row],[WD_PRODUCTS]])</f>
        <v>79</v>
      </c>
    </row>
    <row r="6107" spans="1:8" x14ac:dyDescent="0.3">
      <c r="A6107" s="12">
        <v>13105</v>
      </c>
      <c r="B6107" s="12">
        <v>251</v>
      </c>
      <c r="C6107" s="8">
        <v>10781</v>
      </c>
      <c r="D6107" s="12" t="s">
        <v>7774</v>
      </c>
      <c r="E6107" s="13">
        <v>45023</v>
      </c>
      <c r="F6107" s="12" t="s">
        <v>11774</v>
      </c>
      <c r="G6107" s="12">
        <f>IF(ISNUMBER(MATCH(C6107, FACT_ORDERS!C:C, 0)), 1, 0)</f>
        <v>1</v>
      </c>
      <c r="H6107" s="12">
        <f>COUNTIF(B:B,FACT_SEARCHES[[#This Row],[WD_PRODUCTS]])</f>
        <v>67</v>
      </c>
    </row>
    <row r="6108" spans="1:8" x14ac:dyDescent="0.3">
      <c r="A6108" s="12">
        <v>13106</v>
      </c>
      <c r="B6108" s="12">
        <v>202</v>
      </c>
      <c r="C6108" s="8">
        <v>10781</v>
      </c>
      <c r="D6108" s="12" t="s">
        <v>7775</v>
      </c>
      <c r="E6108" s="13">
        <v>45023</v>
      </c>
      <c r="F6108" s="12" t="s">
        <v>4477</v>
      </c>
      <c r="G6108" s="12">
        <f>IF(ISNUMBER(MATCH(C6108, FACT_ORDERS!C:C, 0)), 1, 0)</f>
        <v>1</v>
      </c>
      <c r="H6108" s="12">
        <f>COUNTIF(B:B,FACT_SEARCHES[[#This Row],[WD_PRODUCTS]])</f>
        <v>74</v>
      </c>
    </row>
    <row r="6109" spans="1:8" x14ac:dyDescent="0.3">
      <c r="A6109" s="12">
        <v>13107</v>
      </c>
      <c r="B6109" s="12">
        <v>292</v>
      </c>
      <c r="C6109" s="8">
        <v>10781</v>
      </c>
      <c r="D6109" s="12" t="s">
        <v>7776</v>
      </c>
      <c r="E6109" s="13">
        <v>45023</v>
      </c>
      <c r="F6109" s="12" t="s">
        <v>3333</v>
      </c>
      <c r="G6109" s="12">
        <f>IF(ISNUMBER(MATCH(C6109, FACT_ORDERS!C:C, 0)), 1, 0)</f>
        <v>1</v>
      </c>
      <c r="H6109" s="12">
        <f>COUNTIF(B:B,FACT_SEARCHES[[#This Row],[WD_PRODUCTS]])</f>
        <v>95</v>
      </c>
    </row>
    <row r="6110" spans="1:8" x14ac:dyDescent="0.3">
      <c r="A6110" s="12">
        <v>13108</v>
      </c>
      <c r="B6110" s="12">
        <v>260</v>
      </c>
      <c r="C6110" s="8">
        <v>10437</v>
      </c>
      <c r="D6110" s="12" t="s">
        <v>7777</v>
      </c>
      <c r="E6110" s="13">
        <v>45126</v>
      </c>
      <c r="F6110" s="12" t="s">
        <v>20033</v>
      </c>
      <c r="G6110" s="12">
        <f>IF(ISNUMBER(MATCH(C6110, FACT_ORDERS!C:C, 0)), 1, 0)</f>
        <v>1</v>
      </c>
      <c r="H6110" s="12">
        <f>COUNTIF(B:B,FACT_SEARCHES[[#This Row],[WD_PRODUCTS]])</f>
        <v>86</v>
      </c>
    </row>
    <row r="6111" spans="1:8" x14ac:dyDescent="0.3">
      <c r="A6111" s="12">
        <v>13109</v>
      </c>
      <c r="B6111" s="12">
        <v>235</v>
      </c>
      <c r="C6111" s="8">
        <v>10437</v>
      </c>
      <c r="D6111" s="12" t="s">
        <v>7778</v>
      </c>
      <c r="E6111" s="13">
        <v>45126</v>
      </c>
      <c r="F6111" s="12" t="s">
        <v>13098</v>
      </c>
      <c r="G6111" s="12">
        <f>IF(ISNUMBER(MATCH(C6111, FACT_ORDERS!C:C, 0)), 1, 0)</f>
        <v>1</v>
      </c>
      <c r="H6111" s="12">
        <f>COUNTIF(B:B,FACT_SEARCHES[[#This Row],[WD_PRODUCTS]])</f>
        <v>58</v>
      </c>
    </row>
    <row r="6112" spans="1:8" x14ac:dyDescent="0.3">
      <c r="A6112" s="12">
        <v>13110</v>
      </c>
      <c r="B6112" s="12">
        <v>268</v>
      </c>
      <c r="C6112" s="8">
        <v>10709</v>
      </c>
      <c r="D6112" s="12" t="s">
        <v>7779</v>
      </c>
      <c r="E6112" s="13">
        <v>44948</v>
      </c>
      <c r="F6112" s="12" t="s">
        <v>20034</v>
      </c>
      <c r="G6112" s="12">
        <f>IF(ISNUMBER(MATCH(C6112, FACT_ORDERS!C:C, 0)), 1, 0)</f>
        <v>1</v>
      </c>
      <c r="H6112" s="12">
        <f>COUNTIF(B:B,FACT_SEARCHES[[#This Row],[WD_PRODUCTS]])</f>
        <v>78</v>
      </c>
    </row>
    <row r="6113" spans="1:8" x14ac:dyDescent="0.3">
      <c r="A6113" s="12">
        <v>13111</v>
      </c>
      <c r="B6113" s="12">
        <v>202</v>
      </c>
      <c r="C6113" s="8">
        <v>10709</v>
      </c>
      <c r="D6113" s="12" t="s">
        <v>7780</v>
      </c>
      <c r="E6113" s="13">
        <v>44948</v>
      </c>
      <c r="F6113" s="12" t="s">
        <v>20035</v>
      </c>
      <c r="G6113" s="12">
        <f>IF(ISNUMBER(MATCH(C6113, FACT_ORDERS!C:C, 0)), 1, 0)</f>
        <v>1</v>
      </c>
      <c r="H6113" s="12">
        <f>COUNTIF(B:B,FACT_SEARCHES[[#This Row],[WD_PRODUCTS]])</f>
        <v>74</v>
      </c>
    </row>
    <row r="6114" spans="1:8" x14ac:dyDescent="0.3">
      <c r="A6114" s="12">
        <v>13112</v>
      </c>
      <c r="B6114" s="12">
        <v>263</v>
      </c>
      <c r="C6114" s="8">
        <v>10709</v>
      </c>
      <c r="D6114" s="12" t="s">
        <v>7781</v>
      </c>
      <c r="E6114" s="13">
        <v>44948</v>
      </c>
      <c r="F6114" s="12" t="s">
        <v>20036</v>
      </c>
      <c r="G6114" s="12">
        <f>IF(ISNUMBER(MATCH(C6114, FACT_ORDERS!C:C, 0)), 1, 0)</f>
        <v>1</v>
      </c>
      <c r="H6114" s="12">
        <f>COUNTIF(B:B,FACT_SEARCHES[[#This Row],[WD_PRODUCTS]])</f>
        <v>108</v>
      </c>
    </row>
    <row r="6115" spans="1:8" x14ac:dyDescent="0.3">
      <c r="A6115" s="12">
        <v>13113</v>
      </c>
      <c r="B6115" s="12">
        <v>201</v>
      </c>
      <c r="C6115" s="8">
        <v>10709</v>
      </c>
      <c r="D6115" s="12" t="s">
        <v>7782</v>
      </c>
      <c r="E6115" s="13">
        <v>44948</v>
      </c>
      <c r="F6115" s="12" t="s">
        <v>3459</v>
      </c>
      <c r="G6115" s="12">
        <f>IF(ISNUMBER(MATCH(C6115, FACT_ORDERS!C:C, 0)), 1, 0)</f>
        <v>1</v>
      </c>
      <c r="H6115" s="12">
        <f>COUNTIF(B:B,FACT_SEARCHES[[#This Row],[WD_PRODUCTS]])</f>
        <v>65</v>
      </c>
    </row>
    <row r="6116" spans="1:8" x14ac:dyDescent="0.3">
      <c r="A6116" s="12">
        <v>13114</v>
      </c>
      <c r="B6116" s="12">
        <v>299</v>
      </c>
      <c r="C6116" s="8">
        <v>10709</v>
      </c>
      <c r="D6116" s="12" t="s">
        <v>7783</v>
      </c>
      <c r="E6116" s="13">
        <v>44948</v>
      </c>
      <c r="F6116" s="12" t="s">
        <v>20037</v>
      </c>
      <c r="G6116" s="12">
        <f>IF(ISNUMBER(MATCH(C6116, FACT_ORDERS!C:C, 0)), 1, 0)</f>
        <v>1</v>
      </c>
      <c r="H6116" s="12">
        <f>COUNTIF(B:B,FACT_SEARCHES[[#This Row],[WD_PRODUCTS]])</f>
        <v>125</v>
      </c>
    </row>
    <row r="6117" spans="1:8" x14ac:dyDescent="0.3">
      <c r="A6117" s="12">
        <v>13115</v>
      </c>
      <c r="B6117" s="12">
        <v>266</v>
      </c>
      <c r="C6117" s="8">
        <v>10709</v>
      </c>
      <c r="D6117" s="12" t="s">
        <v>7784</v>
      </c>
      <c r="E6117" s="13">
        <v>44948</v>
      </c>
      <c r="F6117" s="12" t="s">
        <v>20038</v>
      </c>
      <c r="G6117" s="12">
        <f>IF(ISNUMBER(MATCH(C6117, FACT_ORDERS!C:C, 0)), 1, 0)</f>
        <v>1</v>
      </c>
      <c r="H6117" s="12">
        <f>COUNTIF(B:B,FACT_SEARCHES[[#This Row],[WD_PRODUCTS]])</f>
        <v>94</v>
      </c>
    </row>
    <row r="6118" spans="1:8" x14ac:dyDescent="0.3">
      <c r="A6118" s="12">
        <v>13116</v>
      </c>
      <c r="B6118" s="12">
        <v>202</v>
      </c>
      <c r="C6118" s="8">
        <v>10800</v>
      </c>
      <c r="D6118" s="12" t="s">
        <v>7785</v>
      </c>
      <c r="E6118" s="13">
        <v>45499</v>
      </c>
      <c r="F6118" s="12" t="s">
        <v>20039</v>
      </c>
      <c r="G6118" s="12">
        <f>IF(ISNUMBER(MATCH(C6118, FACT_ORDERS!C:C, 0)), 1, 0)</f>
        <v>1</v>
      </c>
      <c r="H6118" s="12">
        <f>COUNTIF(B:B,FACT_SEARCHES[[#This Row],[WD_PRODUCTS]])</f>
        <v>74</v>
      </c>
    </row>
    <row r="6119" spans="1:8" x14ac:dyDescent="0.3">
      <c r="A6119" s="12">
        <v>13117</v>
      </c>
      <c r="B6119" s="12">
        <v>279</v>
      </c>
      <c r="C6119" s="8">
        <v>10800</v>
      </c>
      <c r="D6119" s="12" t="s">
        <v>7786</v>
      </c>
      <c r="E6119" s="13">
        <v>45499</v>
      </c>
      <c r="F6119" s="12" t="s">
        <v>20040</v>
      </c>
      <c r="G6119" s="12">
        <f>IF(ISNUMBER(MATCH(C6119, FACT_ORDERS!C:C, 0)), 1, 0)</f>
        <v>1</v>
      </c>
      <c r="H6119" s="12">
        <f>COUNTIF(B:B,FACT_SEARCHES[[#This Row],[WD_PRODUCTS]])</f>
        <v>44</v>
      </c>
    </row>
    <row r="6120" spans="1:8" x14ac:dyDescent="0.3">
      <c r="A6120" s="12">
        <v>13118</v>
      </c>
      <c r="B6120" s="12">
        <v>212</v>
      </c>
      <c r="C6120" s="8">
        <v>10206</v>
      </c>
      <c r="D6120" s="12" t="s">
        <v>7787</v>
      </c>
      <c r="E6120" s="13">
        <v>45335</v>
      </c>
      <c r="F6120" s="12" t="s">
        <v>20041</v>
      </c>
      <c r="G6120" s="12">
        <f>IF(ISNUMBER(MATCH(C6120, FACT_ORDERS!C:C, 0)), 1, 0)</f>
        <v>0</v>
      </c>
      <c r="H6120" s="12">
        <f>COUNTIF(B:B,FACT_SEARCHES[[#This Row],[WD_PRODUCTS]])</f>
        <v>67</v>
      </c>
    </row>
    <row r="6121" spans="1:8" x14ac:dyDescent="0.3">
      <c r="A6121" s="12">
        <v>13119</v>
      </c>
      <c r="B6121" s="12">
        <v>216</v>
      </c>
      <c r="C6121" s="8">
        <v>10206</v>
      </c>
      <c r="D6121" s="12" t="s">
        <v>7788</v>
      </c>
      <c r="E6121" s="13">
        <v>45335</v>
      </c>
      <c r="F6121" s="12" t="s">
        <v>20042</v>
      </c>
      <c r="G6121" s="12">
        <f>IF(ISNUMBER(MATCH(C6121, FACT_ORDERS!C:C, 0)), 1, 0)</f>
        <v>0</v>
      </c>
      <c r="H6121" s="12">
        <f>COUNTIF(B:B,FACT_SEARCHES[[#This Row],[WD_PRODUCTS]])</f>
        <v>107</v>
      </c>
    </row>
    <row r="6122" spans="1:8" x14ac:dyDescent="0.3">
      <c r="A6122" s="12">
        <v>13120</v>
      </c>
      <c r="B6122" s="12">
        <v>249</v>
      </c>
      <c r="C6122" s="8">
        <v>10206</v>
      </c>
      <c r="D6122" s="12" t="s">
        <v>7789</v>
      </c>
      <c r="E6122" s="13">
        <v>45335</v>
      </c>
      <c r="F6122" s="12" t="s">
        <v>20043</v>
      </c>
      <c r="G6122" s="12">
        <f>IF(ISNUMBER(MATCH(C6122, FACT_ORDERS!C:C, 0)), 1, 0)</f>
        <v>0</v>
      </c>
      <c r="H6122" s="12">
        <f>COUNTIF(B:B,FACT_SEARCHES[[#This Row],[WD_PRODUCTS]])</f>
        <v>85</v>
      </c>
    </row>
    <row r="6123" spans="1:8" x14ac:dyDescent="0.3">
      <c r="A6123" s="12">
        <v>13121</v>
      </c>
      <c r="B6123" s="12">
        <v>270</v>
      </c>
      <c r="C6123" s="8">
        <v>10938</v>
      </c>
      <c r="D6123" s="12" t="s">
        <v>7790</v>
      </c>
      <c r="E6123" s="13">
        <v>44098</v>
      </c>
      <c r="F6123" s="12" t="s">
        <v>20044</v>
      </c>
      <c r="G6123" s="12">
        <f>IF(ISNUMBER(MATCH(C6123, FACT_ORDERS!C:C, 0)), 1, 0)</f>
        <v>0</v>
      </c>
      <c r="H6123" s="12">
        <f>COUNTIF(B:B,FACT_SEARCHES[[#This Row],[WD_PRODUCTS]])</f>
        <v>54</v>
      </c>
    </row>
    <row r="6124" spans="1:8" x14ac:dyDescent="0.3">
      <c r="A6124" s="12">
        <v>13122</v>
      </c>
      <c r="B6124" s="12">
        <v>255</v>
      </c>
      <c r="C6124" s="8">
        <v>10938</v>
      </c>
      <c r="D6124" s="12" t="s">
        <v>7791</v>
      </c>
      <c r="E6124" s="13">
        <v>44098</v>
      </c>
      <c r="F6124" s="12" t="s">
        <v>20045</v>
      </c>
      <c r="G6124" s="12">
        <f>IF(ISNUMBER(MATCH(C6124, FACT_ORDERS!C:C, 0)), 1, 0)</f>
        <v>0</v>
      </c>
      <c r="H6124" s="12">
        <f>COUNTIF(B:B,FACT_SEARCHES[[#This Row],[WD_PRODUCTS]])</f>
        <v>74</v>
      </c>
    </row>
    <row r="6125" spans="1:8" x14ac:dyDescent="0.3">
      <c r="A6125" s="12">
        <v>13123</v>
      </c>
      <c r="B6125" s="12">
        <v>216</v>
      </c>
      <c r="C6125" s="8">
        <v>10938</v>
      </c>
      <c r="D6125" s="12" t="s">
        <v>7792</v>
      </c>
      <c r="E6125" s="13">
        <v>44098</v>
      </c>
      <c r="F6125" s="12" t="s">
        <v>17310</v>
      </c>
      <c r="G6125" s="12">
        <f>IF(ISNUMBER(MATCH(C6125, FACT_ORDERS!C:C, 0)), 1, 0)</f>
        <v>0</v>
      </c>
      <c r="H6125" s="12">
        <f>COUNTIF(B:B,FACT_SEARCHES[[#This Row],[WD_PRODUCTS]])</f>
        <v>107</v>
      </c>
    </row>
    <row r="6126" spans="1:8" x14ac:dyDescent="0.3">
      <c r="A6126" s="12">
        <v>13124</v>
      </c>
      <c r="B6126" s="12">
        <v>259</v>
      </c>
      <c r="C6126" s="8">
        <v>10326</v>
      </c>
      <c r="D6126" s="12" t="s">
        <v>7793</v>
      </c>
      <c r="E6126" s="13">
        <v>44612</v>
      </c>
      <c r="F6126" s="12" t="s">
        <v>20046</v>
      </c>
      <c r="G6126" s="12">
        <f>IF(ISNUMBER(MATCH(C6126, FACT_ORDERS!C:C, 0)), 1, 0)</f>
        <v>1</v>
      </c>
      <c r="H6126" s="12">
        <f>COUNTIF(B:B,FACT_SEARCHES[[#This Row],[WD_PRODUCTS]])</f>
        <v>64</v>
      </c>
    </row>
    <row r="6127" spans="1:8" x14ac:dyDescent="0.3">
      <c r="A6127" s="12">
        <v>13125</v>
      </c>
      <c r="B6127" s="12">
        <v>240</v>
      </c>
      <c r="C6127" s="8">
        <v>10326</v>
      </c>
      <c r="D6127" s="12" t="s">
        <v>7794</v>
      </c>
      <c r="E6127" s="13">
        <v>44612</v>
      </c>
      <c r="F6127" s="12" t="s">
        <v>20047</v>
      </c>
      <c r="G6127" s="12">
        <f>IF(ISNUMBER(MATCH(C6127, FACT_ORDERS!C:C, 0)), 1, 0)</f>
        <v>1</v>
      </c>
      <c r="H6127" s="12">
        <f>COUNTIF(B:B,FACT_SEARCHES[[#This Row],[WD_PRODUCTS]])</f>
        <v>51</v>
      </c>
    </row>
    <row r="6128" spans="1:8" x14ac:dyDescent="0.3">
      <c r="A6128" s="12">
        <v>13126</v>
      </c>
      <c r="B6128" s="12">
        <v>275</v>
      </c>
      <c r="C6128" s="8">
        <v>10326</v>
      </c>
      <c r="D6128" s="12" t="s">
        <v>7795</v>
      </c>
      <c r="E6128" s="13">
        <v>44612</v>
      </c>
      <c r="F6128" s="12" t="s">
        <v>16587</v>
      </c>
      <c r="G6128" s="12">
        <f>IF(ISNUMBER(MATCH(C6128, FACT_ORDERS!C:C, 0)), 1, 0)</f>
        <v>1</v>
      </c>
      <c r="H6128" s="12">
        <f>COUNTIF(B:B,FACT_SEARCHES[[#This Row],[WD_PRODUCTS]])</f>
        <v>70</v>
      </c>
    </row>
    <row r="6129" spans="1:8" x14ac:dyDescent="0.3">
      <c r="A6129" s="12">
        <v>13127</v>
      </c>
      <c r="B6129" s="12">
        <v>253</v>
      </c>
      <c r="C6129" s="8">
        <v>10326</v>
      </c>
      <c r="D6129" s="12" t="s">
        <v>7796</v>
      </c>
      <c r="E6129" s="13">
        <v>44612</v>
      </c>
      <c r="F6129" s="12" t="s">
        <v>20048</v>
      </c>
      <c r="G6129" s="12">
        <f>IF(ISNUMBER(MATCH(C6129, FACT_ORDERS!C:C, 0)), 1, 0)</f>
        <v>1</v>
      </c>
      <c r="H6129" s="12">
        <f>COUNTIF(B:B,FACT_SEARCHES[[#This Row],[WD_PRODUCTS]])</f>
        <v>78</v>
      </c>
    </row>
    <row r="6130" spans="1:8" x14ac:dyDescent="0.3">
      <c r="A6130" s="12">
        <v>13128</v>
      </c>
      <c r="B6130" s="12">
        <v>243</v>
      </c>
      <c r="C6130" s="8">
        <v>10777</v>
      </c>
      <c r="D6130" s="12" t="s">
        <v>7797</v>
      </c>
      <c r="E6130" s="13">
        <v>45369</v>
      </c>
      <c r="F6130" s="12" t="s">
        <v>20049</v>
      </c>
      <c r="G6130" s="12">
        <f>IF(ISNUMBER(MATCH(C6130, FACT_ORDERS!C:C, 0)), 1, 0)</f>
        <v>1</v>
      </c>
      <c r="H6130" s="12">
        <f>COUNTIF(B:B,FACT_SEARCHES[[#This Row],[WD_PRODUCTS]])</f>
        <v>70</v>
      </c>
    </row>
    <row r="6131" spans="1:8" x14ac:dyDescent="0.3">
      <c r="A6131" s="12">
        <v>13129</v>
      </c>
      <c r="B6131" s="12">
        <v>232</v>
      </c>
      <c r="C6131" s="8">
        <v>10777</v>
      </c>
      <c r="D6131" s="12" t="s">
        <v>7798</v>
      </c>
      <c r="E6131" s="13">
        <v>45369</v>
      </c>
      <c r="F6131" s="12" t="s">
        <v>20050</v>
      </c>
      <c r="G6131" s="12">
        <f>IF(ISNUMBER(MATCH(C6131, FACT_ORDERS!C:C, 0)), 1, 0)</f>
        <v>1</v>
      </c>
      <c r="H6131" s="12">
        <f>COUNTIF(B:B,FACT_SEARCHES[[#This Row],[WD_PRODUCTS]])</f>
        <v>69</v>
      </c>
    </row>
    <row r="6132" spans="1:8" x14ac:dyDescent="0.3">
      <c r="A6132" s="12">
        <v>13130</v>
      </c>
      <c r="B6132" s="12">
        <v>295</v>
      </c>
      <c r="C6132" s="8">
        <v>10741</v>
      </c>
      <c r="D6132" s="12" t="s">
        <v>7799</v>
      </c>
      <c r="E6132" s="13">
        <v>44306</v>
      </c>
      <c r="F6132" s="12" t="s">
        <v>3589</v>
      </c>
      <c r="G6132" s="12">
        <f>IF(ISNUMBER(MATCH(C6132, FACT_ORDERS!C:C, 0)), 1, 0)</f>
        <v>0</v>
      </c>
      <c r="H6132" s="12">
        <f>COUNTIF(B:B,FACT_SEARCHES[[#This Row],[WD_PRODUCTS]])</f>
        <v>72</v>
      </c>
    </row>
    <row r="6133" spans="1:8" x14ac:dyDescent="0.3">
      <c r="A6133" s="12">
        <v>13131</v>
      </c>
      <c r="B6133" s="12">
        <v>267</v>
      </c>
      <c r="C6133" s="8">
        <v>10101</v>
      </c>
      <c r="D6133" s="12" t="s">
        <v>7800</v>
      </c>
      <c r="E6133" s="13">
        <v>45428</v>
      </c>
      <c r="F6133" s="12" t="s">
        <v>20051</v>
      </c>
      <c r="G6133" s="12">
        <f>IF(ISNUMBER(MATCH(C6133, FACT_ORDERS!C:C, 0)), 1, 0)</f>
        <v>0</v>
      </c>
      <c r="H6133" s="12">
        <f>COUNTIF(B:B,FACT_SEARCHES[[#This Row],[WD_PRODUCTS]])</f>
        <v>82</v>
      </c>
    </row>
    <row r="6134" spans="1:8" x14ac:dyDescent="0.3">
      <c r="A6134" s="12">
        <v>13132</v>
      </c>
      <c r="B6134" s="12">
        <v>232</v>
      </c>
      <c r="C6134" s="8">
        <v>10847</v>
      </c>
      <c r="D6134" s="12" t="s">
        <v>7801</v>
      </c>
      <c r="E6134" s="13">
        <v>44764</v>
      </c>
      <c r="F6134" s="12" t="s">
        <v>3420</v>
      </c>
      <c r="G6134" s="12">
        <f>IF(ISNUMBER(MATCH(C6134, FACT_ORDERS!C:C, 0)), 1, 0)</f>
        <v>1</v>
      </c>
      <c r="H6134" s="12">
        <f>COUNTIF(B:B,FACT_SEARCHES[[#This Row],[WD_PRODUCTS]])</f>
        <v>69</v>
      </c>
    </row>
    <row r="6135" spans="1:8" x14ac:dyDescent="0.3">
      <c r="A6135" s="12">
        <v>13133</v>
      </c>
      <c r="B6135" s="12">
        <v>267</v>
      </c>
      <c r="C6135" s="8">
        <v>10848</v>
      </c>
      <c r="D6135" s="12" t="s">
        <v>7802</v>
      </c>
      <c r="E6135" s="13">
        <v>45136</v>
      </c>
      <c r="F6135" s="12" t="s">
        <v>3528</v>
      </c>
      <c r="G6135" s="12">
        <f>IF(ISNUMBER(MATCH(C6135, FACT_ORDERS!C:C, 0)), 1, 0)</f>
        <v>1</v>
      </c>
      <c r="H6135" s="12">
        <f>COUNTIF(B:B,FACT_SEARCHES[[#This Row],[WD_PRODUCTS]])</f>
        <v>82</v>
      </c>
    </row>
    <row r="6136" spans="1:8" x14ac:dyDescent="0.3">
      <c r="A6136" s="12">
        <v>13134</v>
      </c>
      <c r="B6136" s="12">
        <v>283</v>
      </c>
      <c r="C6136" s="8">
        <v>10848</v>
      </c>
      <c r="D6136" s="12" t="s">
        <v>7803</v>
      </c>
      <c r="E6136" s="13">
        <v>45136</v>
      </c>
      <c r="F6136" s="12" t="s">
        <v>20052</v>
      </c>
      <c r="G6136" s="12">
        <f>IF(ISNUMBER(MATCH(C6136, FACT_ORDERS!C:C, 0)), 1, 0)</f>
        <v>1</v>
      </c>
      <c r="H6136" s="12">
        <f>COUNTIF(B:B,FACT_SEARCHES[[#This Row],[WD_PRODUCTS]])</f>
        <v>65</v>
      </c>
    </row>
    <row r="6137" spans="1:8" x14ac:dyDescent="0.3">
      <c r="A6137" s="12">
        <v>13135</v>
      </c>
      <c r="B6137" s="12">
        <v>259</v>
      </c>
      <c r="C6137" s="8">
        <v>10848</v>
      </c>
      <c r="D6137" s="12" t="s">
        <v>7804</v>
      </c>
      <c r="E6137" s="13">
        <v>45136</v>
      </c>
      <c r="F6137" s="12" t="s">
        <v>20053</v>
      </c>
      <c r="G6137" s="12">
        <f>IF(ISNUMBER(MATCH(C6137, FACT_ORDERS!C:C, 0)), 1, 0)</f>
        <v>1</v>
      </c>
      <c r="H6137" s="12">
        <f>COUNTIF(B:B,FACT_SEARCHES[[#This Row],[WD_PRODUCTS]])</f>
        <v>64</v>
      </c>
    </row>
    <row r="6138" spans="1:8" x14ac:dyDescent="0.3">
      <c r="A6138" s="12">
        <v>13136</v>
      </c>
      <c r="B6138" s="12">
        <v>224</v>
      </c>
      <c r="C6138" s="8">
        <v>10848</v>
      </c>
      <c r="D6138" s="12" t="s">
        <v>7805</v>
      </c>
      <c r="E6138" s="13">
        <v>45136</v>
      </c>
      <c r="F6138" s="12" t="s">
        <v>20054</v>
      </c>
      <c r="G6138" s="12">
        <f>IF(ISNUMBER(MATCH(C6138, FACT_ORDERS!C:C, 0)), 1, 0)</f>
        <v>1</v>
      </c>
      <c r="H6138" s="12">
        <f>COUNTIF(B:B,FACT_SEARCHES[[#This Row],[WD_PRODUCTS]])</f>
        <v>63</v>
      </c>
    </row>
    <row r="6139" spans="1:8" x14ac:dyDescent="0.3">
      <c r="A6139" s="12">
        <v>13137</v>
      </c>
      <c r="B6139" s="12">
        <v>234</v>
      </c>
      <c r="C6139" s="8">
        <v>10010</v>
      </c>
      <c r="D6139" s="12" t="s">
        <v>7806</v>
      </c>
      <c r="E6139" s="13">
        <v>45519</v>
      </c>
      <c r="F6139" s="12" t="s">
        <v>20055</v>
      </c>
      <c r="G6139" s="12">
        <f>IF(ISNUMBER(MATCH(C6139, FACT_ORDERS!C:C, 0)), 1, 0)</f>
        <v>0</v>
      </c>
      <c r="H6139" s="12">
        <f>COUNTIF(B:B,FACT_SEARCHES[[#This Row],[WD_PRODUCTS]])</f>
        <v>77</v>
      </c>
    </row>
    <row r="6140" spans="1:8" x14ac:dyDescent="0.3">
      <c r="A6140" s="12">
        <v>13138</v>
      </c>
      <c r="B6140" s="12">
        <v>288</v>
      </c>
      <c r="C6140" s="8">
        <v>10010</v>
      </c>
      <c r="D6140" s="12" t="s">
        <v>7807</v>
      </c>
      <c r="E6140" s="13">
        <v>45519</v>
      </c>
      <c r="F6140" s="12" t="s">
        <v>20056</v>
      </c>
      <c r="G6140" s="12">
        <f>IF(ISNUMBER(MATCH(C6140, FACT_ORDERS!C:C, 0)), 1, 0)</f>
        <v>0</v>
      </c>
      <c r="H6140" s="12">
        <f>COUNTIF(B:B,FACT_SEARCHES[[#This Row],[WD_PRODUCTS]])</f>
        <v>106</v>
      </c>
    </row>
    <row r="6141" spans="1:8" x14ac:dyDescent="0.3">
      <c r="A6141" s="12">
        <v>13139</v>
      </c>
      <c r="B6141" s="12">
        <v>220</v>
      </c>
      <c r="C6141" s="8">
        <v>10459</v>
      </c>
      <c r="D6141" s="12" t="s">
        <v>7808</v>
      </c>
      <c r="E6141" s="13">
        <v>44070</v>
      </c>
      <c r="F6141" s="12" t="s">
        <v>4266</v>
      </c>
      <c r="G6141" s="12">
        <f>IF(ISNUMBER(MATCH(C6141, FACT_ORDERS!C:C, 0)), 1, 0)</f>
        <v>1</v>
      </c>
      <c r="H6141" s="12">
        <f>COUNTIF(B:B,FACT_SEARCHES[[#This Row],[WD_PRODUCTS]])</f>
        <v>60</v>
      </c>
    </row>
    <row r="6142" spans="1:8" x14ac:dyDescent="0.3">
      <c r="A6142" s="12">
        <v>13140</v>
      </c>
      <c r="B6142" s="12">
        <v>262</v>
      </c>
      <c r="C6142" s="8">
        <v>10459</v>
      </c>
      <c r="D6142" s="12" t="s">
        <v>7809</v>
      </c>
      <c r="E6142" s="13">
        <v>44070</v>
      </c>
      <c r="F6142" s="12" t="s">
        <v>20057</v>
      </c>
      <c r="G6142" s="12">
        <f>IF(ISNUMBER(MATCH(C6142, FACT_ORDERS!C:C, 0)), 1, 0)</f>
        <v>1</v>
      </c>
      <c r="H6142" s="12">
        <f>COUNTIF(B:B,FACT_SEARCHES[[#This Row],[WD_PRODUCTS]])</f>
        <v>70</v>
      </c>
    </row>
    <row r="6143" spans="1:8" x14ac:dyDescent="0.3">
      <c r="A6143" s="12">
        <v>13141</v>
      </c>
      <c r="B6143" s="12">
        <v>285</v>
      </c>
      <c r="C6143" s="8">
        <v>10459</v>
      </c>
      <c r="D6143" s="12" t="s">
        <v>7810</v>
      </c>
      <c r="E6143" s="13">
        <v>44070</v>
      </c>
      <c r="F6143" s="12" t="s">
        <v>20058</v>
      </c>
      <c r="G6143" s="12">
        <f>IF(ISNUMBER(MATCH(C6143, FACT_ORDERS!C:C, 0)), 1, 0)</f>
        <v>1</v>
      </c>
      <c r="H6143" s="12">
        <f>COUNTIF(B:B,FACT_SEARCHES[[#This Row],[WD_PRODUCTS]])</f>
        <v>56</v>
      </c>
    </row>
    <row r="6144" spans="1:8" x14ac:dyDescent="0.3">
      <c r="A6144" s="12">
        <v>13142</v>
      </c>
      <c r="B6144" s="12">
        <v>201</v>
      </c>
      <c r="C6144" s="8">
        <v>10134</v>
      </c>
      <c r="D6144" s="12" t="s">
        <v>7811</v>
      </c>
      <c r="E6144" s="13">
        <v>44295</v>
      </c>
      <c r="F6144" s="12" t="s">
        <v>20059</v>
      </c>
      <c r="G6144" s="12">
        <f>IF(ISNUMBER(MATCH(C6144, FACT_ORDERS!C:C, 0)), 1, 0)</f>
        <v>1</v>
      </c>
      <c r="H6144" s="12">
        <f>COUNTIF(B:B,FACT_SEARCHES[[#This Row],[WD_PRODUCTS]])</f>
        <v>65</v>
      </c>
    </row>
    <row r="6145" spans="1:8" x14ac:dyDescent="0.3">
      <c r="A6145" s="12">
        <v>13143</v>
      </c>
      <c r="B6145" s="12">
        <v>252</v>
      </c>
      <c r="C6145" s="8">
        <v>10134</v>
      </c>
      <c r="D6145" s="12" t="s">
        <v>7812</v>
      </c>
      <c r="E6145" s="13">
        <v>44295</v>
      </c>
      <c r="F6145" s="12" t="s">
        <v>20060</v>
      </c>
      <c r="G6145" s="12">
        <f>IF(ISNUMBER(MATCH(C6145, FACT_ORDERS!C:C, 0)), 1, 0)</f>
        <v>1</v>
      </c>
      <c r="H6145" s="12">
        <f>COUNTIF(B:B,FACT_SEARCHES[[#This Row],[WD_PRODUCTS]])</f>
        <v>64</v>
      </c>
    </row>
    <row r="6146" spans="1:8" x14ac:dyDescent="0.3">
      <c r="A6146" s="12">
        <v>13144</v>
      </c>
      <c r="B6146" s="12">
        <v>263</v>
      </c>
      <c r="C6146" s="8">
        <v>10396</v>
      </c>
      <c r="D6146" s="12" t="s">
        <v>7813</v>
      </c>
      <c r="E6146" s="13">
        <v>45540</v>
      </c>
      <c r="F6146" s="12" t="s">
        <v>20061</v>
      </c>
      <c r="G6146" s="12">
        <f>IF(ISNUMBER(MATCH(C6146, FACT_ORDERS!C:C, 0)), 1, 0)</f>
        <v>0</v>
      </c>
      <c r="H6146" s="12">
        <f>COUNTIF(B:B,FACT_SEARCHES[[#This Row],[WD_PRODUCTS]])</f>
        <v>108</v>
      </c>
    </row>
    <row r="6147" spans="1:8" x14ac:dyDescent="0.3">
      <c r="A6147" s="12">
        <v>13145</v>
      </c>
      <c r="B6147" s="12">
        <v>299</v>
      </c>
      <c r="C6147" s="8">
        <v>10396</v>
      </c>
      <c r="D6147" s="12" t="s">
        <v>7814</v>
      </c>
      <c r="E6147" s="13">
        <v>45540</v>
      </c>
      <c r="F6147" s="12" t="s">
        <v>20062</v>
      </c>
      <c r="G6147" s="12">
        <f>IF(ISNUMBER(MATCH(C6147, FACT_ORDERS!C:C, 0)), 1, 0)</f>
        <v>0</v>
      </c>
      <c r="H6147" s="12">
        <f>COUNTIF(B:B,FACT_SEARCHES[[#This Row],[WD_PRODUCTS]])</f>
        <v>125</v>
      </c>
    </row>
    <row r="6148" spans="1:8" x14ac:dyDescent="0.3">
      <c r="A6148" s="12">
        <v>13146</v>
      </c>
      <c r="B6148" s="12">
        <v>255</v>
      </c>
      <c r="C6148" s="8">
        <v>10396</v>
      </c>
      <c r="D6148" s="12" t="s">
        <v>7815</v>
      </c>
      <c r="E6148" s="13">
        <v>45540</v>
      </c>
      <c r="F6148" s="12" t="s">
        <v>20063</v>
      </c>
      <c r="G6148" s="12">
        <f>IF(ISNUMBER(MATCH(C6148, FACT_ORDERS!C:C, 0)), 1, 0)</f>
        <v>0</v>
      </c>
      <c r="H6148" s="12">
        <f>COUNTIF(B:B,FACT_SEARCHES[[#This Row],[WD_PRODUCTS]])</f>
        <v>74</v>
      </c>
    </row>
    <row r="6149" spans="1:8" x14ac:dyDescent="0.3">
      <c r="A6149" s="12">
        <v>13147</v>
      </c>
      <c r="B6149" s="12">
        <v>231</v>
      </c>
      <c r="C6149" s="8">
        <v>10797</v>
      </c>
      <c r="D6149" s="12" t="s">
        <v>7816</v>
      </c>
      <c r="E6149" s="13">
        <v>44947</v>
      </c>
      <c r="F6149" s="12" t="s">
        <v>4130</v>
      </c>
      <c r="G6149" s="12">
        <f>IF(ISNUMBER(MATCH(C6149, FACT_ORDERS!C:C, 0)), 1, 0)</f>
        <v>0</v>
      </c>
      <c r="H6149" s="12">
        <f>COUNTIF(B:B,FACT_SEARCHES[[#This Row],[WD_PRODUCTS]])</f>
        <v>58</v>
      </c>
    </row>
    <row r="6150" spans="1:8" x14ac:dyDescent="0.3">
      <c r="A6150" s="12">
        <v>13148</v>
      </c>
      <c r="B6150" s="12">
        <v>206</v>
      </c>
      <c r="C6150" s="8">
        <v>10797</v>
      </c>
      <c r="D6150" s="12" t="s">
        <v>7817</v>
      </c>
      <c r="E6150" s="13">
        <v>44947</v>
      </c>
      <c r="F6150" s="12" t="s">
        <v>20064</v>
      </c>
      <c r="G6150" s="12">
        <f>IF(ISNUMBER(MATCH(C6150, FACT_ORDERS!C:C, 0)), 1, 0)</f>
        <v>0</v>
      </c>
      <c r="H6150" s="12">
        <f>COUNTIF(B:B,FACT_SEARCHES[[#This Row],[WD_PRODUCTS]])</f>
        <v>54</v>
      </c>
    </row>
    <row r="6151" spans="1:8" x14ac:dyDescent="0.3">
      <c r="A6151" s="12">
        <v>13149</v>
      </c>
      <c r="B6151" s="12">
        <v>257</v>
      </c>
      <c r="C6151" s="8">
        <v>10797</v>
      </c>
      <c r="D6151" s="12" t="s">
        <v>7818</v>
      </c>
      <c r="E6151" s="13">
        <v>44947</v>
      </c>
      <c r="F6151" s="12" t="s">
        <v>20065</v>
      </c>
      <c r="G6151" s="12">
        <f>IF(ISNUMBER(MATCH(C6151, FACT_ORDERS!C:C, 0)), 1, 0)</f>
        <v>0</v>
      </c>
      <c r="H6151" s="12">
        <f>COUNTIF(B:B,FACT_SEARCHES[[#This Row],[WD_PRODUCTS]])</f>
        <v>75</v>
      </c>
    </row>
    <row r="6152" spans="1:8" x14ac:dyDescent="0.3">
      <c r="A6152" s="12">
        <v>13150</v>
      </c>
      <c r="B6152" s="12">
        <v>265</v>
      </c>
      <c r="C6152" s="8">
        <v>10797</v>
      </c>
      <c r="D6152" s="12" t="s">
        <v>7819</v>
      </c>
      <c r="E6152" s="13">
        <v>44947</v>
      </c>
      <c r="F6152" s="12" t="s">
        <v>20066</v>
      </c>
      <c r="G6152" s="12">
        <f>IF(ISNUMBER(MATCH(C6152, FACT_ORDERS!C:C, 0)), 1, 0)</f>
        <v>0</v>
      </c>
      <c r="H6152" s="12">
        <f>COUNTIF(B:B,FACT_SEARCHES[[#This Row],[WD_PRODUCTS]])</f>
        <v>89</v>
      </c>
    </row>
    <row r="6153" spans="1:8" x14ac:dyDescent="0.3">
      <c r="A6153" s="12">
        <v>13151</v>
      </c>
      <c r="B6153" s="12">
        <v>201</v>
      </c>
      <c r="C6153" s="8">
        <v>10797</v>
      </c>
      <c r="D6153" s="12" t="s">
        <v>7820</v>
      </c>
      <c r="E6153" s="13">
        <v>44947</v>
      </c>
      <c r="F6153" s="12" t="s">
        <v>20067</v>
      </c>
      <c r="G6153" s="12">
        <f>IF(ISNUMBER(MATCH(C6153, FACT_ORDERS!C:C, 0)), 1, 0)</f>
        <v>0</v>
      </c>
      <c r="H6153" s="12">
        <f>COUNTIF(B:B,FACT_SEARCHES[[#This Row],[WD_PRODUCTS]])</f>
        <v>65</v>
      </c>
    </row>
    <row r="6154" spans="1:8" x14ac:dyDescent="0.3">
      <c r="A6154" s="12">
        <v>13152</v>
      </c>
      <c r="B6154" s="12">
        <v>262</v>
      </c>
      <c r="C6154" s="8">
        <v>10333</v>
      </c>
      <c r="D6154" s="12" t="s">
        <v>7821</v>
      </c>
      <c r="E6154" s="13">
        <v>44394</v>
      </c>
      <c r="F6154" s="12" t="s">
        <v>20068</v>
      </c>
      <c r="G6154" s="12">
        <f>IF(ISNUMBER(MATCH(C6154, FACT_ORDERS!C:C, 0)), 1, 0)</f>
        <v>1</v>
      </c>
      <c r="H6154" s="12">
        <f>COUNTIF(B:B,FACT_SEARCHES[[#This Row],[WD_PRODUCTS]])</f>
        <v>70</v>
      </c>
    </row>
    <row r="6155" spans="1:8" x14ac:dyDescent="0.3">
      <c r="A6155" s="12">
        <v>13153</v>
      </c>
      <c r="B6155" s="12">
        <v>267</v>
      </c>
      <c r="C6155" s="8">
        <v>10333</v>
      </c>
      <c r="D6155" s="12" t="s">
        <v>7822</v>
      </c>
      <c r="E6155" s="13">
        <v>44394</v>
      </c>
      <c r="F6155" s="12" t="s">
        <v>20069</v>
      </c>
      <c r="G6155" s="12">
        <f>IF(ISNUMBER(MATCH(C6155, FACT_ORDERS!C:C, 0)), 1, 0)</f>
        <v>1</v>
      </c>
      <c r="H6155" s="12">
        <f>COUNTIF(B:B,FACT_SEARCHES[[#This Row],[WD_PRODUCTS]])</f>
        <v>82</v>
      </c>
    </row>
    <row r="6156" spans="1:8" x14ac:dyDescent="0.3">
      <c r="A6156" s="12">
        <v>13154</v>
      </c>
      <c r="B6156" s="12">
        <v>289</v>
      </c>
      <c r="C6156" s="8">
        <v>10874</v>
      </c>
      <c r="D6156" s="12" t="s">
        <v>7823</v>
      </c>
      <c r="E6156" s="13">
        <v>45106</v>
      </c>
      <c r="F6156" s="12" t="s">
        <v>20070</v>
      </c>
      <c r="G6156" s="12">
        <f>IF(ISNUMBER(MATCH(C6156, FACT_ORDERS!C:C, 0)), 1, 0)</f>
        <v>1</v>
      </c>
      <c r="H6156" s="12">
        <f>COUNTIF(B:B,FACT_SEARCHES[[#This Row],[WD_PRODUCTS]])</f>
        <v>56</v>
      </c>
    </row>
    <row r="6157" spans="1:8" x14ac:dyDescent="0.3">
      <c r="A6157" s="12">
        <v>13155</v>
      </c>
      <c r="B6157" s="12">
        <v>297</v>
      </c>
      <c r="C6157" s="8">
        <v>10874</v>
      </c>
      <c r="D6157" s="12" t="s">
        <v>7824</v>
      </c>
      <c r="E6157" s="13">
        <v>45106</v>
      </c>
      <c r="F6157" s="12" t="s">
        <v>20071</v>
      </c>
      <c r="G6157" s="12">
        <f>IF(ISNUMBER(MATCH(C6157, FACT_ORDERS!C:C, 0)), 1, 0)</f>
        <v>1</v>
      </c>
      <c r="H6157" s="12">
        <f>COUNTIF(B:B,FACT_SEARCHES[[#This Row],[WD_PRODUCTS]])</f>
        <v>64</v>
      </c>
    </row>
    <row r="6158" spans="1:8" x14ac:dyDescent="0.3">
      <c r="A6158" s="12">
        <v>13156</v>
      </c>
      <c r="B6158" s="12">
        <v>258</v>
      </c>
      <c r="C6158" s="8">
        <v>10874</v>
      </c>
      <c r="D6158" s="12" t="s">
        <v>7825</v>
      </c>
      <c r="E6158" s="13">
        <v>45106</v>
      </c>
      <c r="F6158" s="12" t="s">
        <v>20072</v>
      </c>
      <c r="G6158" s="12">
        <f>IF(ISNUMBER(MATCH(C6158, FACT_ORDERS!C:C, 0)), 1, 0)</f>
        <v>1</v>
      </c>
      <c r="H6158" s="12">
        <f>COUNTIF(B:B,FACT_SEARCHES[[#This Row],[WD_PRODUCTS]])</f>
        <v>57</v>
      </c>
    </row>
    <row r="6159" spans="1:8" x14ac:dyDescent="0.3">
      <c r="A6159" s="12">
        <v>13157</v>
      </c>
      <c r="B6159" s="12">
        <v>204</v>
      </c>
      <c r="C6159" s="8">
        <v>10874</v>
      </c>
      <c r="D6159" s="12" t="s">
        <v>7826</v>
      </c>
      <c r="E6159" s="13">
        <v>45106</v>
      </c>
      <c r="F6159" s="12" t="s">
        <v>20073</v>
      </c>
      <c r="G6159" s="12">
        <f>IF(ISNUMBER(MATCH(C6159, FACT_ORDERS!C:C, 0)), 1, 0)</f>
        <v>1</v>
      </c>
      <c r="H6159" s="12">
        <f>COUNTIF(B:B,FACT_SEARCHES[[#This Row],[WD_PRODUCTS]])</f>
        <v>139</v>
      </c>
    </row>
    <row r="6160" spans="1:8" x14ac:dyDescent="0.3">
      <c r="A6160" s="12">
        <v>13158</v>
      </c>
      <c r="B6160" s="12">
        <v>297</v>
      </c>
      <c r="C6160" s="8">
        <v>10452</v>
      </c>
      <c r="D6160" s="12" t="s">
        <v>7827</v>
      </c>
      <c r="E6160" s="13">
        <v>45306</v>
      </c>
      <c r="F6160" s="12" t="s">
        <v>20074</v>
      </c>
      <c r="G6160" s="12">
        <f>IF(ISNUMBER(MATCH(C6160, FACT_ORDERS!C:C, 0)), 1, 0)</f>
        <v>0</v>
      </c>
      <c r="H6160" s="12">
        <f>COUNTIF(B:B,FACT_SEARCHES[[#This Row],[WD_PRODUCTS]])</f>
        <v>64</v>
      </c>
    </row>
    <row r="6161" spans="1:8" x14ac:dyDescent="0.3">
      <c r="A6161" s="12">
        <v>13159</v>
      </c>
      <c r="B6161" s="12">
        <v>228</v>
      </c>
      <c r="C6161" s="8">
        <v>10452</v>
      </c>
      <c r="D6161" s="12" t="s">
        <v>7828</v>
      </c>
      <c r="E6161" s="13">
        <v>45306</v>
      </c>
      <c r="F6161" s="12" t="s">
        <v>20075</v>
      </c>
      <c r="G6161" s="12">
        <f>IF(ISNUMBER(MATCH(C6161, FACT_ORDERS!C:C, 0)), 1, 0)</f>
        <v>0</v>
      </c>
      <c r="H6161" s="12">
        <f>COUNTIF(B:B,FACT_SEARCHES[[#This Row],[WD_PRODUCTS]])</f>
        <v>79</v>
      </c>
    </row>
    <row r="6162" spans="1:8" x14ac:dyDescent="0.3">
      <c r="A6162" s="12">
        <v>13160</v>
      </c>
      <c r="B6162" s="12">
        <v>208</v>
      </c>
      <c r="C6162" s="8">
        <v>10452</v>
      </c>
      <c r="D6162" s="12" t="s">
        <v>7829</v>
      </c>
      <c r="E6162" s="13">
        <v>45306</v>
      </c>
      <c r="F6162" s="12" t="s">
        <v>20076</v>
      </c>
      <c r="G6162" s="12">
        <f>IF(ISNUMBER(MATCH(C6162, FACT_ORDERS!C:C, 0)), 1, 0)</f>
        <v>0</v>
      </c>
      <c r="H6162" s="12">
        <f>COUNTIF(B:B,FACT_SEARCHES[[#This Row],[WD_PRODUCTS]])</f>
        <v>91</v>
      </c>
    </row>
    <row r="6163" spans="1:8" x14ac:dyDescent="0.3">
      <c r="A6163" s="12">
        <v>13161</v>
      </c>
      <c r="B6163" s="12">
        <v>202</v>
      </c>
      <c r="C6163" s="8">
        <v>10452</v>
      </c>
      <c r="D6163" s="12" t="s">
        <v>7830</v>
      </c>
      <c r="E6163" s="13">
        <v>45306</v>
      </c>
      <c r="F6163" s="12" t="s">
        <v>20077</v>
      </c>
      <c r="G6163" s="12">
        <f>IF(ISNUMBER(MATCH(C6163, FACT_ORDERS!C:C, 0)), 1, 0)</f>
        <v>0</v>
      </c>
      <c r="H6163" s="12">
        <f>COUNTIF(B:B,FACT_SEARCHES[[#This Row],[WD_PRODUCTS]])</f>
        <v>74</v>
      </c>
    </row>
    <row r="6164" spans="1:8" x14ac:dyDescent="0.3">
      <c r="A6164" s="12">
        <v>13162</v>
      </c>
      <c r="B6164" s="12">
        <v>260</v>
      </c>
      <c r="C6164" s="8">
        <v>10755</v>
      </c>
      <c r="D6164" s="12" t="s">
        <v>7831</v>
      </c>
      <c r="E6164" s="13">
        <v>44516</v>
      </c>
      <c r="F6164" s="12" t="s">
        <v>20078</v>
      </c>
      <c r="G6164" s="12">
        <f>IF(ISNUMBER(MATCH(C6164, FACT_ORDERS!C:C, 0)), 1, 0)</f>
        <v>1</v>
      </c>
      <c r="H6164" s="12">
        <f>COUNTIF(B:B,FACT_SEARCHES[[#This Row],[WD_PRODUCTS]])</f>
        <v>86</v>
      </c>
    </row>
    <row r="6165" spans="1:8" x14ac:dyDescent="0.3">
      <c r="A6165" s="12">
        <v>13163</v>
      </c>
      <c r="B6165" s="12">
        <v>283</v>
      </c>
      <c r="C6165" s="8">
        <v>10755</v>
      </c>
      <c r="D6165" s="12" t="s">
        <v>7832</v>
      </c>
      <c r="E6165" s="13">
        <v>44516</v>
      </c>
      <c r="F6165" s="12" t="s">
        <v>14846</v>
      </c>
      <c r="G6165" s="12">
        <f>IF(ISNUMBER(MATCH(C6165, FACT_ORDERS!C:C, 0)), 1, 0)</f>
        <v>1</v>
      </c>
      <c r="H6165" s="12">
        <f>COUNTIF(B:B,FACT_SEARCHES[[#This Row],[WD_PRODUCTS]])</f>
        <v>65</v>
      </c>
    </row>
    <row r="6166" spans="1:8" x14ac:dyDescent="0.3">
      <c r="A6166" s="12">
        <v>13164</v>
      </c>
      <c r="B6166" s="12">
        <v>259</v>
      </c>
      <c r="C6166" s="8">
        <v>10755</v>
      </c>
      <c r="D6166" s="12" t="s">
        <v>7833</v>
      </c>
      <c r="E6166" s="13">
        <v>44516</v>
      </c>
      <c r="F6166" s="12" t="s">
        <v>20079</v>
      </c>
      <c r="G6166" s="12">
        <f>IF(ISNUMBER(MATCH(C6166, FACT_ORDERS!C:C, 0)), 1, 0)</f>
        <v>1</v>
      </c>
      <c r="H6166" s="12">
        <f>COUNTIF(B:B,FACT_SEARCHES[[#This Row],[WD_PRODUCTS]])</f>
        <v>64</v>
      </c>
    </row>
    <row r="6167" spans="1:8" x14ac:dyDescent="0.3">
      <c r="A6167" s="12">
        <v>13165</v>
      </c>
      <c r="B6167" s="12">
        <v>291</v>
      </c>
      <c r="C6167" s="8">
        <v>10711</v>
      </c>
      <c r="D6167" s="12" t="s">
        <v>7834</v>
      </c>
      <c r="E6167" s="13">
        <v>45417</v>
      </c>
      <c r="F6167" s="12" t="s">
        <v>3625</v>
      </c>
      <c r="G6167" s="12">
        <f>IF(ISNUMBER(MATCH(C6167, FACT_ORDERS!C:C, 0)), 1, 0)</f>
        <v>1</v>
      </c>
      <c r="H6167" s="12">
        <f>COUNTIF(B:B,FACT_SEARCHES[[#This Row],[WD_PRODUCTS]])</f>
        <v>42</v>
      </c>
    </row>
    <row r="6168" spans="1:8" x14ac:dyDescent="0.3">
      <c r="A6168" s="12">
        <v>13166</v>
      </c>
      <c r="B6168" s="12">
        <v>240</v>
      </c>
      <c r="C6168" s="8">
        <v>10384</v>
      </c>
      <c r="D6168" s="12" t="s">
        <v>7835</v>
      </c>
      <c r="E6168" s="13">
        <v>45098</v>
      </c>
      <c r="F6168" s="12" t="s">
        <v>3793</v>
      </c>
      <c r="G6168" s="12">
        <f>IF(ISNUMBER(MATCH(C6168, FACT_ORDERS!C:C, 0)), 1, 0)</f>
        <v>1</v>
      </c>
      <c r="H6168" s="12">
        <f>COUNTIF(B:B,FACT_SEARCHES[[#This Row],[WD_PRODUCTS]])</f>
        <v>51</v>
      </c>
    </row>
    <row r="6169" spans="1:8" x14ac:dyDescent="0.3">
      <c r="A6169" s="12">
        <v>13167</v>
      </c>
      <c r="B6169" s="12">
        <v>231</v>
      </c>
      <c r="C6169" s="8">
        <v>10384</v>
      </c>
      <c r="D6169" s="12" t="s">
        <v>7836</v>
      </c>
      <c r="E6169" s="13">
        <v>45098</v>
      </c>
      <c r="F6169" s="12" t="s">
        <v>20080</v>
      </c>
      <c r="G6169" s="12">
        <f>IF(ISNUMBER(MATCH(C6169, FACT_ORDERS!C:C, 0)), 1, 0)</f>
        <v>1</v>
      </c>
      <c r="H6169" s="12">
        <f>COUNTIF(B:B,FACT_SEARCHES[[#This Row],[WD_PRODUCTS]])</f>
        <v>58</v>
      </c>
    </row>
    <row r="6170" spans="1:8" x14ac:dyDescent="0.3">
      <c r="A6170" s="12">
        <v>13168</v>
      </c>
      <c r="B6170" s="12">
        <v>228</v>
      </c>
      <c r="C6170" s="8">
        <v>10384</v>
      </c>
      <c r="D6170" s="12" t="s">
        <v>7837</v>
      </c>
      <c r="E6170" s="13">
        <v>45098</v>
      </c>
      <c r="F6170" s="12" t="s">
        <v>20081</v>
      </c>
      <c r="G6170" s="12">
        <f>IF(ISNUMBER(MATCH(C6170, FACT_ORDERS!C:C, 0)), 1, 0)</f>
        <v>1</v>
      </c>
      <c r="H6170" s="12">
        <f>COUNTIF(B:B,FACT_SEARCHES[[#This Row],[WD_PRODUCTS]])</f>
        <v>79</v>
      </c>
    </row>
    <row r="6171" spans="1:8" x14ac:dyDescent="0.3">
      <c r="A6171" s="12">
        <v>13169</v>
      </c>
      <c r="B6171" s="12">
        <v>212</v>
      </c>
      <c r="C6171" s="8">
        <v>10857</v>
      </c>
      <c r="D6171" s="12" t="s">
        <v>7838</v>
      </c>
      <c r="E6171" s="13">
        <v>45526</v>
      </c>
      <c r="F6171" s="12" t="s">
        <v>4423</v>
      </c>
      <c r="G6171" s="12">
        <f>IF(ISNUMBER(MATCH(C6171, FACT_ORDERS!C:C, 0)), 1, 0)</f>
        <v>1</v>
      </c>
      <c r="H6171" s="12">
        <f>COUNTIF(B:B,FACT_SEARCHES[[#This Row],[WD_PRODUCTS]])</f>
        <v>67</v>
      </c>
    </row>
    <row r="6172" spans="1:8" x14ac:dyDescent="0.3">
      <c r="A6172" s="12">
        <v>13170</v>
      </c>
      <c r="B6172" s="12">
        <v>273</v>
      </c>
      <c r="C6172" s="8">
        <v>10857</v>
      </c>
      <c r="D6172" s="12" t="s">
        <v>7839</v>
      </c>
      <c r="E6172" s="13">
        <v>45526</v>
      </c>
      <c r="F6172" s="12" t="s">
        <v>18558</v>
      </c>
      <c r="G6172" s="12">
        <f>IF(ISNUMBER(MATCH(C6172, FACT_ORDERS!C:C, 0)), 1, 0)</f>
        <v>1</v>
      </c>
      <c r="H6172" s="12">
        <f>COUNTIF(B:B,FACT_SEARCHES[[#This Row],[WD_PRODUCTS]])</f>
        <v>73</v>
      </c>
    </row>
    <row r="6173" spans="1:8" x14ac:dyDescent="0.3">
      <c r="A6173" s="12">
        <v>13171</v>
      </c>
      <c r="B6173" s="12">
        <v>246</v>
      </c>
      <c r="C6173" s="8">
        <v>10857</v>
      </c>
      <c r="D6173" s="12" t="s">
        <v>7840</v>
      </c>
      <c r="E6173" s="13">
        <v>45526</v>
      </c>
      <c r="F6173" s="12" t="s">
        <v>20082</v>
      </c>
      <c r="G6173" s="12">
        <f>IF(ISNUMBER(MATCH(C6173, FACT_ORDERS!C:C, 0)), 1, 0)</f>
        <v>1</v>
      </c>
      <c r="H6173" s="12">
        <f>COUNTIF(B:B,FACT_SEARCHES[[#This Row],[WD_PRODUCTS]])</f>
        <v>55</v>
      </c>
    </row>
    <row r="6174" spans="1:8" x14ac:dyDescent="0.3">
      <c r="A6174" s="12">
        <v>13172</v>
      </c>
      <c r="B6174" s="12">
        <v>288</v>
      </c>
      <c r="C6174" s="8">
        <v>10857</v>
      </c>
      <c r="D6174" s="12" t="s">
        <v>7841</v>
      </c>
      <c r="E6174" s="13">
        <v>45526</v>
      </c>
      <c r="F6174" s="12" t="s">
        <v>20083</v>
      </c>
      <c r="G6174" s="12">
        <f>IF(ISNUMBER(MATCH(C6174, FACT_ORDERS!C:C, 0)), 1, 0)</f>
        <v>1</v>
      </c>
      <c r="H6174" s="12">
        <f>COUNTIF(B:B,FACT_SEARCHES[[#This Row],[WD_PRODUCTS]])</f>
        <v>106</v>
      </c>
    </row>
    <row r="6175" spans="1:8" x14ac:dyDescent="0.3">
      <c r="A6175" s="12">
        <v>13173</v>
      </c>
      <c r="B6175" s="12">
        <v>257</v>
      </c>
      <c r="C6175" s="8">
        <v>10559</v>
      </c>
      <c r="D6175" s="12" t="s">
        <v>7842</v>
      </c>
      <c r="E6175" s="13">
        <v>45151</v>
      </c>
      <c r="F6175" s="12" t="s">
        <v>20084</v>
      </c>
      <c r="G6175" s="12">
        <f>IF(ISNUMBER(MATCH(C6175, FACT_ORDERS!C:C, 0)), 1, 0)</f>
        <v>1</v>
      </c>
      <c r="H6175" s="12">
        <f>COUNTIF(B:B,FACT_SEARCHES[[#This Row],[WD_PRODUCTS]])</f>
        <v>75</v>
      </c>
    </row>
    <row r="6176" spans="1:8" x14ac:dyDescent="0.3">
      <c r="A6176" s="12">
        <v>13174</v>
      </c>
      <c r="B6176" s="12">
        <v>279</v>
      </c>
      <c r="C6176" s="8">
        <v>10559</v>
      </c>
      <c r="D6176" s="12" t="s">
        <v>7843</v>
      </c>
      <c r="E6176" s="13">
        <v>45151</v>
      </c>
      <c r="F6176" s="12" t="s">
        <v>20085</v>
      </c>
      <c r="G6176" s="12">
        <f>IF(ISNUMBER(MATCH(C6176, FACT_ORDERS!C:C, 0)), 1, 0)</f>
        <v>1</v>
      </c>
      <c r="H6176" s="12">
        <f>COUNTIF(B:B,FACT_SEARCHES[[#This Row],[WD_PRODUCTS]])</f>
        <v>44</v>
      </c>
    </row>
    <row r="6177" spans="1:8" x14ac:dyDescent="0.3">
      <c r="A6177" s="12">
        <v>13175</v>
      </c>
      <c r="B6177" s="12">
        <v>292</v>
      </c>
      <c r="C6177" s="8">
        <v>10559</v>
      </c>
      <c r="D6177" s="12" t="s">
        <v>7844</v>
      </c>
      <c r="E6177" s="13">
        <v>45151</v>
      </c>
      <c r="F6177" s="12" t="s">
        <v>4212</v>
      </c>
      <c r="G6177" s="12">
        <f>IF(ISNUMBER(MATCH(C6177, FACT_ORDERS!C:C, 0)), 1, 0)</f>
        <v>1</v>
      </c>
      <c r="H6177" s="12">
        <f>COUNTIF(B:B,FACT_SEARCHES[[#This Row],[WD_PRODUCTS]])</f>
        <v>95</v>
      </c>
    </row>
    <row r="6178" spans="1:8" x14ac:dyDescent="0.3">
      <c r="A6178" s="12">
        <v>13176</v>
      </c>
      <c r="B6178" s="12">
        <v>299</v>
      </c>
      <c r="C6178" s="8">
        <v>10559</v>
      </c>
      <c r="D6178" s="12" t="s">
        <v>7845</v>
      </c>
      <c r="E6178" s="13">
        <v>45151</v>
      </c>
      <c r="F6178" s="12" t="s">
        <v>4247</v>
      </c>
      <c r="G6178" s="12">
        <f>IF(ISNUMBER(MATCH(C6178, FACT_ORDERS!C:C, 0)), 1, 0)</f>
        <v>1</v>
      </c>
      <c r="H6178" s="12">
        <f>COUNTIF(B:B,FACT_SEARCHES[[#This Row],[WD_PRODUCTS]])</f>
        <v>125</v>
      </c>
    </row>
    <row r="6179" spans="1:8" x14ac:dyDescent="0.3">
      <c r="A6179" s="12">
        <v>13177</v>
      </c>
      <c r="B6179" s="12">
        <v>276</v>
      </c>
      <c r="C6179" s="8">
        <v>10735</v>
      </c>
      <c r="D6179" s="12" t="s">
        <v>7846</v>
      </c>
      <c r="E6179" s="13">
        <v>44502</v>
      </c>
      <c r="F6179" s="12" t="s">
        <v>20086</v>
      </c>
      <c r="G6179" s="12">
        <f>IF(ISNUMBER(MATCH(C6179, FACT_ORDERS!C:C, 0)), 1, 0)</f>
        <v>1</v>
      </c>
      <c r="H6179" s="12">
        <f>COUNTIF(B:B,FACT_SEARCHES[[#This Row],[WD_PRODUCTS]])</f>
        <v>65</v>
      </c>
    </row>
    <row r="6180" spans="1:8" x14ac:dyDescent="0.3">
      <c r="A6180" s="12">
        <v>13178</v>
      </c>
      <c r="B6180" s="12">
        <v>262</v>
      </c>
      <c r="C6180" s="8">
        <v>10735</v>
      </c>
      <c r="D6180" s="12" t="s">
        <v>7847</v>
      </c>
      <c r="E6180" s="13">
        <v>44502</v>
      </c>
      <c r="F6180" s="12" t="s">
        <v>20087</v>
      </c>
      <c r="G6180" s="12">
        <f>IF(ISNUMBER(MATCH(C6180, FACT_ORDERS!C:C, 0)), 1, 0)</f>
        <v>1</v>
      </c>
      <c r="H6180" s="12">
        <f>COUNTIF(B:B,FACT_SEARCHES[[#This Row],[WD_PRODUCTS]])</f>
        <v>70</v>
      </c>
    </row>
    <row r="6181" spans="1:8" x14ac:dyDescent="0.3">
      <c r="A6181" s="12">
        <v>13179</v>
      </c>
      <c r="B6181" s="12">
        <v>232</v>
      </c>
      <c r="C6181" s="8">
        <v>10887</v>
      </c>
      <c r="D6181" s="12" t="s">
        <v>7848</v>
      </c>
      <c r="E6181" s="13">
        <v>45269</v>
      </c>
      <c r="F6181" s="12" t="s">
        <v>4362</v>
      </c>
      <c r="G6181" s="12">
        <f>IF(ISNUMBER(MATCH(C6181, FACT_ORDERS!C:C, 0)), 1, 0)</f>
        <v>1</v>
      </c>
      <c r="H6181" s="12">
        <f>COUNTIF(B:B,FACT_SEARCHES[[#This Row],[WD_PRODUCTS]])</f>
        <v>69</v>
      </c>
    </row>
    <row r="6182" spans="1:8" x14ac:dyDescent="0.3">
      <c r="A6182" s="12">
        <v>13180</v>
      </c>
      <c r="B6182" s="12">
        <v>221</v>
      </c>
      <c r="C6182" s="8">
        <v>10887</v>
      </c>
      <c r="D6182" s="12" t="s">
        <v>7849</v>
      </c>
      <c r="E6182" s="13">
        <v>45269</v>
      </c>
      <c r="F6182" s="12" t="s">
        <v>20088</v>
      </c>
      <c r="G6182" s="12">
        <f>IF(ISNUMBER(MATCH(C6182, FACT_ORDERS!C:C, 0)), 1, 0)</f>
        <v>1</v>
      </c>
      <c r="H6182" s="12">
        <f>COUNTIF(B:B,FACT_SEARCHES[[#This Row],[WD_PRODUCTS]])</f>
        <v>31</v>
      </c>
    </row>
    <row r="6183" spans="1:8" x14ac:dyDescent="0.3">
      <c r="A6183" s="12">
        <v>13181</v>
      </c>
      <c r="B6183" s="12">
        <v>240</v>
      </c>
      <c r="C6183" s="8">
        <v>10887</v>
      </c>
      <c r="D6183" s="12" t="s">
        <v>7850</v>
      </c>
      <c r="E6183" s="13">
        <v>45269</v>
      </c>
      <c r="F6183" s="12" t="s">
        <v>20089</v>
      </c>
      <c r="G6183" s="12">
        <f>IF(ISNUMBER(MATCH(C6183, FACT_ORDERS!C:C, 0)), 1, 0)</f>
        <v>1</v>
      </c>
      <c r="H6183" s="12">
        <f>COUNTIF(B:B,FACT_SEARCHES[[#This Row],[WD_PRODUCTS]])</f>
        <v>51</v>
      </c>
    </row>
    <row r="6184" spans="1:8" x14ac:dyDescent="0.3">
      <c r="A6184" s="12">
        <v>13182</v>
      </c>
      <c r="B6184" s="12">
        <v>299</v>
      </c>
      <c r="C6184" s="8">
        <v>10887</v>
      </c>
      <c r="D6184" s="12" t="s">
        <v>7851</v>
      </c>
      <c r="E6184" s="13">
        <v>45269</v>
      </c>
      <c r="F6184" s="12" t="s">
        <v>20090</v>
      </c>
      <c r="G6184" s="12">
        <f>IF(ISNUMBER(MATCH(C6184, FACT_ORDERS!C:C, 0)), 1, 0)</f>
        <v>1</v>
      </c>
      <c r="H6184" s="12">
        <f>COUNTIF(B:B,FACT_SEARCHES[[#This Row],[WD_PRODUCTS]])</f>
        <v>125</v>
      </c>
    </row>
    <row r="6185" spans="1:8" x14ac:dyDescent="0.3">
      <c r="A6185" s="12">
        <v>13183</v>
      </c>
      <c r="B6185" s="12">
        <v>288</v>
      </c>
      <c r="C6185" s="8">
        <v>10295</v>
      </c>
      <c r="D6185" s="12" t="s">
        <v>7852</v>
      </c>
      <c r="E6185" s="13">
        <v>44654</v>
      </c>
      <c r="F6185" s="12" t="s">
        <v>20091</v>
      </c>
      <c r="G6185" s="12">
        <f>IF(ISNUMBER(MATCH(C6185, FACT_ORDERS!C:C, 0)), 1, 0)</f>
        <v>1</v>
      </c>
      <c r="H6185" s="12">
        <f>COUNTIF(B:B,FACT_SEARCHES[[#This Row],[WD_PRODUCTS]])</f>
        <v>106</v>
      </c>
    </row>
    <row r="6186" spans="1:8" x14ac:dyDescent="0.3">
      <c r="A6186" s="12">
        <v>13184</v>
      </c>
      <c r="B6186" s="12">
        <v>283</v>
      </c>
      <c r="C6186" s="8">
        <v>10295</v>
      </c>
      <c r="D6186" s="12" t="s">
        <v>7853</v>
      </c>
      <c r="E6186" s="13">
        <v>44654</v>
      </c>
      <c r="F6186" s="12" t="s">
        <v>20092</v>
      </c>
      <c r="G6186" s="12">
        <f>IF(ISNUMBER(MATCH(C6186, FACT_ORDERS!C:C, 0)), 1, 0)</f>
        <v>1</v>
      </c>
      <c r="H6186" s="12">
        <f>COUNTIF(B:B,FACT_SEARCHES[[#This Row],[WD_PRODUCTS]])</f>
        <v>65</v>
      </c>
    </row>
    <row r="6187" spans="1:8" x14ac:dyDescent="0.3">
      <c r="A6187" s="12">
        <v>13185</v>
      </c>
      <c r="B6187" s="12">
        <v>257</v>
      </c>
      <c r="C6187" s="8">
        <v>10295</v>
      </c>
      <c r="D6187" s="12" t="s">
        <v>7854</v>
      </c>
      <c r="E6187" s="13">
        <v>44654</v>
      </c>
      <c r="F6187" s="12" t="s">
        <v>20093</v>
      </c>
      <c r="G6187" s="12">
        <f>IF(ISNUMBER(MATCH(C6187, FACT_ORDERS!C:C, 0)), 1, 0)</f>
        <v>1</v>
      </c>
      <c r="H6187" s="12">
        <f>COUNTIF(B:B,FACT_SEARCHES[[#This Row],[WD_PRODUCTS]])</f>
        <v>75</v>
      </c>
    </row>
    <row r="6188" spans="1:8" x14ac:dyDescent="0.3">
      <c r="A6188" s="12">
        <v>13186</v>
      </c>
      <c r="B6188" s="12">
        <v>201</v>
      </c>
      <c r="C6188" s="8">
        <v>10295</v>
      </c>
      <c r="D6188" s="12" t="s">
        <v>7855</v>
      </c>
      <c r="E6188" s="13">
        <v>44654</v>
      </c>
      <c r="F6188" s="12" t="s">
        <v>3910</v>
      </c>
      <c r="G6188" s="12">
        <f>IF(ISNUMBER(MATCH(C6188, FACT_ORDERS!C:C, 0)), 1, 0)</f>
        <v>1</v>
      </c>
      <c r="H6188" s="12">
        <f>COUNTIF(B:B,FACT_SEARCHES[[#This Row],[WD_PRODUCTS]])</f>
        <v>65</v>
      </c>
    </row>
    <row r="6189" spans="1:8" x14ac:dyDescent="0.3">
      <c r="A6189" s="12">
        <v>13187</v>
      </c>
      <c r="B6189" s="12">
        <v>217</v>
      </c>
      <c r="C6189" s="8">
        <v>10295</v>
      </c>
      <c r="D6189" s="12" t="s">
        <v>7856</v>
      </c>
      <c r="E6189" s="13">
        <v>44654</v>
      </c>
      <c r="F6189" s="12" t="s">
        <v>20094</v>
      </c>
      <c r="G6189" s="12">
        <f>IF(ISNUMBER(MATCH(C6189, FACT_ORDERS!C:C, 0)), 1, 0)</f>
        <v>1</v>
      </c>
      <c r="H6189" s="12">
        <f>COUNTIF(B:B,FACT_SEARCHES[[#This Row],[WD_PRODUCTS]])</f>
        <v>49</v>
      </c>
    </row>
    <row r="6190" spans="1:8" x14ac:dyDescent="0.3">
      <c r="A6190" s="12">
        <v>13188</v>
      </c>
      <c r="B6190" s="12">
        <v>211</v>
      </c>
      <c r="C6190" s="8">
        <v>10281</v>
      </c>
      <c r="D6190" s="12" t="s">
        <v>7857</v>
      </c>
      <c r="E6190" s="13">
        <v>45449</v>
      </c>
      <c r="F6190" s="12" t="s">
        <v>20095</v>
      </c>
      <c r="G6190" s="12">
        <f>IF(ISNUMBER(MATCH(C6190, FACT_ORDERS!C:C, 0)), 1, 0)</f>
        <v>0</v>
      </c>
      <c r="H6190" s="12">
        <f>COUNTIF(B:B,FACT_SEARCHES[[#This Row],[WD_PRODUCTS]])</f>
        <v>65</v>
      </c>
    </row>
    <row r="6191" spans="1:8" x14ac:dyDescent="0.3">
      <c r="A6191" s="12">
        <v>13189</v>
      </c>
      <c r="B6191" s="12">
        <v>206</v>
      </c>
      <c r="C6191" s="8">
        <v>10281</v>
      </c>
      <c r="D6191" s="12" t="s">
        <v>7858</v>
      </c>
      <c r="E6191" s="13">
        <v>45449</v>
      </c>
      <c r="F6191" s="12" t="s">
        <v>20096</v>
      </c>
      <c r="G6191" s="12">
        <f>IF(ISNUMBER(MATCH(C6191, FACT_ORDERS!C:C, 0)), 1, 0)</f>
        <v>0</v>
      </c>
      <c r="H6191" s="12">
        <f>COUNTIF(B:B,FACT_SEARCHES[[#This Row],[WD_PRODUCTS]])</f>
        <v>54</v>
      </c>
    </row>
    <row r="6192" spans="1:8" x14ac:dyDescent="0.3">
      <c r="A6192" s="12">
        <v>13190</v>
      </c>
      <c r="B6192" s="12">
        <v>269</v>
      </c>
      <c r="C6192" s="8">
        <v>10221</v>
      </c>
      <c r="D6192" s="12" t="s">
        <v>7859</v>
      </c>
      <c r="E6192" s="13">
        <v>45545</v>
      </c>
      <c r="F6192" s="12" t="s">
        <v>20097</v>
      </c>
      <c r="G6192" s="12">
        <f>IF(ISNUMBER(MATCH(C6192, FACT_ORDERS!C:C, 0)), 1, 0)</f>
        <v>0</v>
      </c>
      <c r="H6192" s="12">
        <f>COUNTIF(B:B,FACT_SEARCHES[[#This Row],[WD_PRODUCTS]])</f>
        <v>50</v>
      </c>
    </row>
    <row r="6193" spans="1:8" x14ac:dyDescent="0.3">
      <c r="A6193" s="12">
        <v>13191</v>
      </c>
      <c r="B6193" s="12">
        <v>250</v>
      </c>
      <c r="C6193" s="8">
        <v>10078</v>
      </c>
      <c r="D6193" s="12" t="s">
        <v>7860</v>
      </c>
      <c r="E6193" s="13">
        <v>44157</v>
      </c>
      <c r="F6193" s="12" t="s">
        <v>20098</v>
      </c>
      <c r="G6193" s="12">
        <f>IF(ISNUMBER(MATCH(C6193, FACT_ORDERS!C:C, 0)), 1, 0)</f>
        <v>0</v>
      </c>
      <c r="H6193" s="12">
        <f>COUNTIF(B:B,FACT_SEARCHES[[#This Row],[WD_PRODUCTS]])</f>
        <v>65</v>
      </c>
    </row>
    <row r="6194" spans="1:8" x14ac:dyDescent="0.3">
      <c r="A6194" s="12">
        <v>13192</v>
      </c>
      <c r="B6194" s="12">
        <v>288</v>
      </c>
      <c r="C6194" s="8">
        <v>10578</v>
      </c>
      <c r="D6194" s="12" t="s">
        <v>7861</v>
      </c>
      <c r="E6194" s="13">
        <v>45025</v>
      </c>
      <c r="F6194" s="12" t="s">
        <v>20099</v>
      </c>
      <c r="G6194" s="12">
        <f>IF(ISNUMBER(MATCH(C6194, FACT_ORDERS!C:C, 0)), 1, 0)</f>
        <v>0</v>
      </c>
      <c r="H6194" s="12">
        <f>COUNTIF(B:B,FACT_SEARCHES[[#This Row],[WD_PRODUCTS]])</f>
        <v>106</v>
      </c>
    </row>
    <row r="6195" spans="1:8" x14ac:dyDescent="0.3">
      <c r="A6195" s="12">
        <v>13193</v>
      </c>
      <c r="B6195" s="12">
        <v>209</v>
      </c>
      <c r="C6195" s="8">
        <v>10578</v>
      </c>
      <c r="D6195" s="12" t="s">
        <v>7862</v>
      </c>
      <c r="E6195" s="13">
        <v>45025</v>
      </c>
      <c r="F6195" s="12" t="s">
        <v>20100</v>
      </c>
      <c r="G6195" s="12">
        <f>IF(ISNUMBER(MATCH(C6195, FACT_ORDERS!C:C, 0)), 1, 0)</f>
        <v>0</v>
      </c>
      <c r="H6195" s="12">
        <f>COUNTIF(B:B,FACT_SEARCHES[[#This Row],[WD_PRODUCTS]])</f>
        <v>91</v>
      </c>
    </row>
    <row r="6196" spans="1:8" x14ac:dyDescent="0.3">
      <c r="A6196" s="12">
        <v>13194</v>
      </c>
      <c r="B6196" s="12">
        <v>295</v>
      </c>
      <c r="C6196" s="8">
        <v>10478</v>
      </c>
      <c r="D6196" s="12" t="s">
        <v>7863</v>
      </c>
      <c r="E6196" s="13">
        <v>44781</v>
      </c>
      <c r="F6196" s="12" t="s">
        <v>20101</v>
      </c>
      <c r="G6196" s="12">
        <f>IF(ISNUMBER(MATCH(C6196, FACT_ORDERS!C:C, 0)), 1, 0)</f>
        <v>1</v>
      </c>
      <c r="H6196" s="12">
        <f>COUNTIF(B:B,FACT_SEARCHES[[#This Row],[WD_PRODUCTS]])</f>
        <v>72</v>
      </c>
    </row>
    <row r="6197" spans="1:8" x14ac:dyDescent="0.3">
      <c r="A6197" s="12">
        <v>13195</v>
      </c>
      <c r="B6197" s="12">
        <v>254</v>
      </c>
      <c r="C6197" s="8">
        <v>10156</v>
      </c>
      <c r="D6197" s="12" t="s">
        <v>7864</v>
      </c>
      <c r="E6197" s="13">
        <v>45435</v>
      </c>
      <c r="F6197" s="12" t="s">
        <v>20102</v>
      </c>
      <c r="G6197" s="12">
        <f>IF(ISNUMBER(MATCH(C6197, FACT_ORDERS!C:C, 0)), 1, 0)</f>
        <v>1</v>
      </c>
      <c r="H6197" s="12">
        <f>COUNTIF(B:B,FACT_SEARCHES[[#This Row],[WD_PRODUCTS]])</f>
        <v>77</v>
      </c>
    </row>
    <row r="6198" spans="1:8" x14ac:dyDescent="0.3">
      <c r="A6198" s="12">
        <v>13196</v>
      </c>
      <c r="B6198" s="12">
        <v>248</v>
      </c>
      <c r="C6198" s="8">
        <v>10340</v>
      </c>
      <c r="D6198" s="12" t="s">
        <v>7865</v>
      </c>
      <c r="E6198" s="13">
        <v>45504</v>
      </c>
      <c r="F6198" s="12" t="s">
        <v>14571</v>
      </c>
      <c r="G6198" s="12">
        <f>IF(ISNUMBER(MATCH(C6198, FACT_ORDERS!C:C, 0)), 1, 0)</f>
        <v>0</v>
      </c>
      <c r="H6198" s="12">
        <f>COUNTIF(B:B,FACT_SEARCHES[[#This Row],[WD_PRODUCTS]])</f>
        <v>101</v>
      </c>
    </row>
    <row r="6199" spans="1:8" x14ac:dyDescent="0.3">
      <c r="A6199" s="12">
        <v>13197</v>
      </c>
      <c r="B6199" s="12">
        <v>243</v>
      </c>
      <c r="C6199" s="8">
        <v>10340</v>
      </c>
      <c r="D6199" s="12" t="s">
        <v>7866</v>
      </c>
      <c r="E6199" s="13">
        <v>45504</v>
      </c>
      <c r="F6199" s="12" t="s">
        <v>20103</v>
      </c>
      <c r="G6199" s="12">
        <f>IF(ISNUMBER(MATCH(C6199, FACT_ORDERS!C:C, 0)), 1, 0)</f>
        <v>0</v>
      </c>
      <c r="H6199" s="12">
        <f>COUNTIF(B:B,FACT_SEARCHES[[#This Row],[WD_PRODUCTS]])</f>
        <v>70</v>
      </c>
    </row>
    <row r="6200" spans="1:8" x14ac:dyDescent="0.3">
      <c r="A6200" s="12">
        <v>13198</v>
      </c>
      <c r="B6200" s="12">
        <v>213</v>
      </c>
      <c r="C6200" s="8">
        <v>10340</v>
      </c>
      <c r="D6200" s="12" t="s">
        <v>7867</v>
      </c>
      <c r="E6200" s="13">
        <v>45504</v>
      </c>
      <c r="F6200" s="12" t="s">
        <v>16208</v>
      </c>
      <c r="G6200" s="12">
        <f>IF(ISNUMBER(MATCH(C6200, FACT_ORDERS!C:C, 0)), 1, 0)</f>
        <v>0</v>
      </c>
      <c r="H6200" s="12">
        <f>COUNTIF(B:B,FACT_SEARCHES[[#This Row],[WD_PRODUCTS]])</f>
        <v>86</v>
      </c>
    </row>
    <row r="6201" spans="1:8" x14ac:dyDescent="0.3">
      <c r="A6201" s="12">
        <v>13199</v>
      </c>
      <c r="B6201" s="12">
        <v>262</v>
      </c>
      <c r="C6201" s="8">
        <v>10114</v>
      </c>
      <c r="D6201" s="12" t="s">
        <v>7868</v>
      </c>
      <c r="E6201" s="13">
        <v>45488</v>
      </c>
      <c r="F6201" s="12" t="s">
        <v>20104</v>
      </c>
      <c r="G6201" s="12">
        <f>IF(ISNUMBER(MATCH(C6201, FACT_ORDERS!C:C, 0)), 1, 0)</f>
        <v>0</v>
      </c>
      <c r="H6201" s="12">
        <f>COUNTIF(B:B,FACT_SEARCHES[[#This Row],[WD_PRODUCTS]])</f>
        <v>70</v>
      </c>
    </row>
    <row r="6202" spans="1:8" x14ac:dyDescent="0.3">
      <c r="A6202" s="12">
        <v>13200</v>
      </c>
      <c r="B6202" s="12">
        <v>211</v>
      </c>
      <c r="C6202" s="8">
        <v>10153</v>
      </c>
      <c r="D6202" s="12" t="s">
        <v>7869</v>
      </c>
      <c r="E6202" s="13">
        <v>44326</v>
      </c>
      <c r="F6202" s="12" t="s">
        <v>20105</v>
      </c>
      <c r="G6202" s="12">
        <f>IF(ISNUMBER(MATCH(C6202, FACT_ORDERS!C:C, 0)), 1, 0)</f>
        <v>1</v>
      </c>
      <c r="H6202" s="12">
        <f>COUNTIF(B:B,FACT_SEARCHES[[#This Row],[WD_PRODUCTS]])</f>
        <v>65</v>
      </c>
    </row>
    <row r="6203" spans="1:8" x14ac:dyDescent="0.3">
      <c r="A6203" s="12">
        <v>13201</v>
      </c>
      <c r="B6203" s="12">
        <v>285</v>
      </c>
      <c r="C6203" s="8">
        <v>10153</v>
      </c>
      <c r="D6203" s="12" t="s">
        <v>7870</v>
      </c>
      <c r="E6203" s="13">
        <v>44326</v>
      </c>
      <c r="F6203" s="12" t="s">
        <v>20106</v>
      </c>
      <c r="G6203" s="12">
        <f>IF(ISNUMBER(MATCH(C6203, FACT_ORDERS!C:C, 0)), 1, 0)</f>
        <v>1</v>
      </c>
      <c r="H6203" s="12">
        <f>COUNTIF(B:B,FACT_SEARCHES[[#This Row],[WD_PRODUCTS]])</f>
        <v>56</v>
      </c>
    </row>
    <row r="6204" spans="1:8" x14ac:dyDescent="0.3">
      <c r="A6204" s="12">
        <v>13202</v>
      </c>
      <c r="B6204" s="12">
        <v>280</v>
      </c>
      <c r="C6204" s="8">
        <v>10163</v>
      </c>
      <c r="D6204" s="12" t="s">
        <v>7871</v>
      </c>
      <c r="E6204" s="13">
        <v>45391</v>
      </c>
      <c r="F6204" s="12" t="s">
        <v>4161</v>
      </c>
      <c r="G6204" s="12">
        <f>IF(ISNUMBER(MATCH(C6204, FACT_ORDERS!C:C, 0)), 1, 0)</f>
        <v>1</v>
      </c>
      <c r="H6204" s="12">
        <f>COUNTIF(B:B,FACT_SEARCHES[[#This Row],[WD_PRODUCTS]])</f>
        <v>40</v>
      </c>
    </row>
    <row r="6205" spans="1:8" x14ac:dyDescent="0.3">
      <c r="A6205" s="12">
        <v>13203</v>
      </c>
      <c r="B6205" s="12">
        <v>232</v>
      </c>
      <c r="C6205" s="8">
        <v>10769</v>
      </c>
      <c r="D6205" s="12" t="s">
        <v>7872</v>
      </c>
      <c r="E6205" s="13">
        <v>43956</v>
      </c>
      <c r="F6205" s="12" t="s">
        <v>20107</v>
      </c>
      <c r="G6205" s="12">
        <f>IF(ISNUMBER(MATCH(C6205, FACT_ORDERS!C:C, 0)), 1, 0)</f>
        <v>1</v>
      </c>
      <c r="H6205" s="12">
        <f>COUNTIF(B:B,FACT_SEARCHES[[#This Row],[WD_PRODUCTS]])</f>
        <v>69</v>
      </c>
    </row>
    <row r="6206" spans="1:8" x14ac:dyDescent="0.3">
      <c r="A6206" s="12">
        <v>13204</v>
      </c>
      <c r="B6206" s="12">
        <v>237</v>
      </c>
      <c r="C6206" s="8">
        <v>10769</v>
      </c>
      <c r="D6206" s="12" t="s">
        <v>7873</v>
      </c>
      <c r="E6206" s="13">
        <v>43956</v>
      </c>
      <c r="F6206" s="12" t="s">
        <v>4617</v>
      </c>
      <c r="G6206" s="12">
        <f>IF(ISNUMBER(MATCH(C6206, FACT_ORDERS!C:C, 0)), 1, 0)</f>
        <v>1</v>
      </c>
      <c r="H6206" s="12">
        <f>COUNTIF(B:B,FACT_SEARCHES[[#This Row],[WD_PRODUCTS]])</f>
        <v>99</v>
      </c>
    </row>
    <row r="6207" spans="1:8" x14ac:dyDescent="0.3">
      <c r="A6207" s="12">
        <v>13205</v>
      </c>
      <c r="B6207" s="12">
        <v>269</v>
      </c>
      <c r="C6207" s="8">
        <v>10529</v>
      </c>
      <c r="D6207" s="12" t="s">
        <v>7874</v>
      </c>
      <c r="E6207" s="13">
        <v>45158</v>
      </c>
      <c r="F6207" s="12" t="s">
        <v>20108</v>
      </c>
      <c r="G6207" s="12">
        <f>IF(ISNUMBER(MATCH(C6207, FACT_ORDERS!C:C, 0)), 1, 0)</f>
        <v>1</v>
      </c>
      <c r="H6207" s="12">
        <f>COUNTIF(B:B,FACT_SEARCHES[[#This Row],[WD_PRODUCTS]])</f>
        <v>50</v>
      </c>
    </row>
    <row r="6208" spans="1:8" x14ac:dyDescent="0.3">
      <c r="A6208" s="12">
        <v>13206</v>
      </c>
      <c r="B6208" s="12">
        <v>276</v>
      </c>
      <c r="C6208" s="8">
        <v>10765</v>
      </c>
      <c r="D6208" s="12" t="s">
        <v>7875</v>
      </c>
      <c r="E6208" s="13">
        <v>45056</v>
      </c>
      <c r="F6208" s="12" t="s">
        <v>20109</v>
      </c>
      <c r="G6208" s="12">
        <f>IF(ISNUMBER(MATCH(C6208, FACT_ORDERS!C:C, 0)), 1, 0)</f>
        <v>1</v>
      </c>
      <c r="H6208" s="12">
        <f>COUNTIF(B:B,FACT_SEARCHES[[#This Row],[WD_PRODUCTS]])</f>
        <v>65</v>
      </c>
    </row>
    <row r="6209" spans="1:8" x14ac:dyDescent="0.3">
      <c r="A6209" s="12">
        <v>13207</v>
      </c>
      <c r="B6209" s="12">
        <v>236</v>
      </c>
      <c r="C6209" s="8">
        <v>10765</v>
      </c>
      <c r="D6209" s="12" t="s">
        <v>7876</v>
      </c>
      <c r="E6209" s="13">
        <v>45056</v>
      </c>
      <c r="F6209" s="12" t="s">
        <v>20110</v>
      </c>
      <c r="G6209" s="12">
        <f>IF(ISNUMBER(MATCH(C6209, FACT_ORDERS!C:C, 0)), 1, 0)</f>
        <v>1</v>
      </c>
      <c r="H6209" s="12">
        <f>COUNTIF(B:B,FACT_SEARCHES[[#This Row],[WD_PRODUCTS]])</f>
        <v>80</v>
      </c>
    </row>
    <row r="6210" spans="1:8" x14ac:dyDescent="0.3">
      <c r="A6210" s="12">
        <v>13208</v>
      </c>
      <c r="B6210" s="12">
        <v>222</v>
      </c>
      <c r="C6210" s="8">
        <v>10765</v>
      </c>
      <c r="D6210" s="12" t="s">
        <v>7877</v>
      </c>
      <c r="E6210" s="13">
        <v>45056</v>
      </c>
      <c r="F6210" s="12" t="s">
        <v>20111</v>
      </c>
      <c r="G6210" s="12">
        <f>IF(ISNUMBER(MATCH(C6210, FACT_ORDERS!C:C, 0)), 1, 0)</f>
        <v>1</v>
      </c>
      <c r="H6210" s="12">
        <f>COUNTIF(B:B,FACT_SEARCHES[[#This Row],[WD_PRODUCTS]])</f>
        <v>73</v>
      </c>
    </row>
    <row r="6211" spans="1:8" x14ac:dyDescent="0.3">
      <c r="A6211" s="12">
        <v>13209</v>
      </c>
      <c r="B6211" s="12">
        <v>254</v>
      </c>
      <c r="C6211" s="8">
        <v>10765</v>
      </c>
      <c r="D6211" s="12" t="s">
        <v>7878</v>
      </c>
      <c r="E6211" s="13">
        <v>45056</v>
      </c>
      <c r="F6211" s="12" t="s">
        <v>20112</v>
      </c>
      <c r="G6211" s="12">
        <f>IF(ISNUMBER(MATCH(C6211, FACT_ORDERS!C:C, 0)), 1, 0)</f>
        <v>1</v>
      </c>
      <c r="H6211" s="12">
        <f>COUNTIF(B:B,FACT_SEARCHES[[#This Row],[WD_PRODUCTS]])</f>
        <v>77</v>
      </c>
    </row>
    <row r="6212" spans="1:8" x14ac:dyDescent="0.3">
      <c r="A6212" s="12">
        <v>13210</v>
      </c>
      <c r="B6212" s="12">
        <v>266</v>
      </c>
      <c r="C6212" s="8">
        <v>10439</v>
      </c>
      <c r="D6212" s="12" t="s">
        <v>7879</v>
      </c>
      <c r="E6212" s="13">
        <v>45550</v>
      </c>
      <c r="F6212" s="12" t="s">
        <v>20113</v>
      </c>
      <c r="G6212" s="12">
        <f>IF(ISNUMBER(MATCH(C6212, FACT_ORDERS!C:C, 0)), 1, 0)</f>
        <v>1</v>
      </c>
      <c r="H6212" s="12">
        <f>COUNTIF(B:B,FACT_SEARCHES[[#This Row],[WD_PRODUCTS]])</f>
        <v>94</v>
      </c>
    </row>
    <row r="6213" spans="1:8" x14ac:dyDescent="0.3">
      <c r="A6213" s="12">
        <v>13211</v>
      </c>
      <c r="B6213" s="12">
        <v>236</v>
      </c>
      <c r="C6213" s="8">
        <v>10439</v>
      </c>
      <c r="D6213" s="12" t="s">
        <v>7880</v>
      </c>
      <c r="E6213" s="13">
        <v>45550</v>
      </c>
      <c r="F6213" s="12" t="s">
        <v>20114</v>
      </c>
      <c r="G6213" s="12">
        <f>IF(ISNUMBER(MATCH(C6213, FACT_ORDERS!C:C, 0)), 1, 0)</f>
        <v>1</v>
      </c>
      <c r="H6213" s="12">
        <f>COUNTIF(B:B,FACT_SEARCHES[[#This Row],[WD_PRODUCTS]])</f>
        <v>80</v>
      </c>
    </row>
    <row r="6214" spans="1:8" x14ac:dyDescent="0.3">
      <c r="A6214" s="12">
        <v>13212</v>
      </c>
      <c r="B6214" s="12">
        <v>293</v>
      </c>
      <c r="C6214" s="8">
        <v>10439</v>
      </c>
      <c r="D6214" s="12" t="s">
        <v>7881</v>
      </c>
      <c r="E6214" s="13">
        <v>45550</v>
      </c>
      <c r="F6214" s="12" t="s">
        <v>20115</v>
      </c>
      <c r="G6214" s="12">
        <f>IF(ISNUMBER(MATCH(C6214, FACT_ORDERS!C:C, 0)), 1, 0)</f>
        <v>1</v>
      </c>
      <c r="H6214" s="12">
        <f>COUNTIF(B:B,FACT_SEARCHES[[#This Row],[WD_PRODUCTS]])</f>
        <v>70</v>
      </c>
    </row>
    <row r="6215" spans="1:8" x14ac:dyDescent="0.3">
      <c r="A6215" s="12">
        <v>13213</v>
      </c>
      <c r="B6215" s="12">
        <v>233</v>
      </c>
      <c r="C6215" s="8">
        <v>10439</v>
      </c>
      <c r="D6215" s="12" t="s">
        <v>7882</v>
      </c>
      <c r="E6215" s="13">
        <v>45550</v>
      </c>
      <c r="F6215" s="12" t="s">
        <v>20116</v>
      </c>
      <c r="G6215" s="12">
        <f>IF(ISNUMBER(MATCH(C6215, FACT_ORDERS!C:C, 0)), 1, 0)</f>
        <v>1</v>
      </c>
      <c r="H6215" s="12">
        <f>COUNTIF(B:B,FACT_SEARCHES[[#This Row],[WD_PRODUCTS]])</f>
        <v>76</v>
      </c>
    </row>
    <row r="6216" spans="1:8" x14ac:dyDescent="0.3">
      <c r="A6216" s="12">
        <v>13214</v>
      </c>
      <c r="B6216" s="12">
        <v>296</v>
      </c>
      <c r="C6216" s="8">
        <v>10840</v>
      </c>
      <c r="D6216" s="12" t="s">
        <v>7883</v>
      </c>
      <c r="E6216" s="13">
        <v>45247</v>
      </c>
      <c r="F6216" s="12" t="s">
        <v>20117</v>
      </c>
      <c r="G6216" s="12">
        <f>IF(ISNUMBER(MATCH(C6216, FACT_ORDERS!C:C, 0)), 1, 0)</f>
        <v>1</v>
      </c>
      <c r="H6216" s="12">
        <f>COUNTIF(B:B,FACT_SEARCHES[[#This Row],[WD_PRODUCTS]])</f>
        <v>106</v>
      </c>
    </row>
    <row r="6217" spans="1:8" x14ac:dyDescent="0.3">
      <c r="A6217" s="12">
        <v>13215</v>
      </c>
      <c r="B6217" s="12">
        <v>207</v>
      </c>
      <c r="C6217" s="8">
        <v>10840</v>
      </c>
      <c r="D6217" s="12" t="s">
        <v>7884</v>
      </c>
      <c r="E6217" s="13">
        <v>45247</v>
      </c>
      <c r="F6217" s="12" t="s">
        <v>20118</v>
      </c>
      <c r="G6217" s="12">
        <f>IF(ISNUMBER(MATCH(C6217, FACT_ORDERS!C:C, 0)), 1, 0)</f>
        <v>1</v>
      </c>
      <c r="H6217" s="12">
        <f>COUNTIF(B:B,FACT_SEARCHES[[#This Row],[WD_PRODUCTS]])</f>
        <v>47</v>
      </c>
    </row>
    <row r="6218" spans="1:8" x14ac:dyDescent="0.3">
      <c r="A6218" s="12">
        <v>13216</v>
      </c>
      <c r="B6218" s="12">
        <v>249</v>
      </c>
      <c r="C6218" s="8">
        <v>10840</v>
      </c>
      <c r="D6218" s="12" t="s">
        <v>7885</v>
      </c>
      <c r="E6218" s="13">
        <v>45247</v>
      </c>
      <c r="F6218" s="12" t="s">
        <v>20119</v>
      </c>
      <c r="G6218" s="12">
        <f>IF(ISNUMBER(MATCH(C6218, FACT_ORDERS!C:C, 0)), 1, 0)</f>
        <v>1</v>
      </c>
      <c r="H6218" s="12">
        <f>COUNTIF(B:B,FACT_SEARCHES[[#This Row],[WD_PRODUCTS]])</f>
        <v>85</v>
      </c>
    </row>
    <row r="6219" spans="1:8" x14ac:dyDescent="0.3">
      <c r="A6219" s="12">
        <v>13217</v>
      </c>
      <c r="B6219" s="12">
        <v>278</v>
      </c>
      <c r="C6219" s="8">
        <v>10840</v>
      </c>
      <c r="D6219" s="12" t="s">
        <v>7886</v>
      </c>
      <c r="E6219" s="13">
        <v>45247</v>
      </c>
      <c r="F6219" s="12" t="s">
        <v>20120</v>
      </c>
      <c r="G6219" s="12">
        <f>IF(ISNUMBER(MATCH(C6219, FACT_ORDERS!C:C, 0)), 1, 0)</f>
        <v>1</v>
      </c>
      <c r="H6219" s="12">
        <f>COUNTIF(B:B,FACT_SEARCHES[[#This Row],[WD_PRODUCTS]])</f>
        <v>81</v>
      </c>
    </row>
    <row r="6220" spans="1:8" x14ac:dyDescent="0.3">
      <c r="A6220" s="12">
        <v>13218</v>
      </c>
      <c r="B6220" s="12">
        <v>251</v>
      </c>
      <c r="C6220" s="8">
        <v>10840</v>
      </c>
      <c r="D6220" s="12" t="s">
        <v>7887</v>
      </c>
      <c r="E6220" s="13">
        <v>45247</v>
      </c>
      <c r="F6220" s="12" t="s">
        <v>20121</v>
      </c>
      <c r="G6220" s="12">
        <f>IF(ISNUMBER(MATCH(C6220, FACT_ORDERS!C:C, 0)), 1, 0)</f>
        <v>1</v>
      </c>
      <c r="H6220" s="12">
        <f>COUNTIF(B:B,FACT_SEARCHES[[#This Row],[WD_PRODUCTS]])</f>
        <v>67</v>
      </c>
    </row>
    <row r="6221" spans="1:8" x14ac:dyDescent="0.3">
      <c r="A6221" s="12">
        <v>13219</v>
      </c>
      <c r="B6221" s="12">
        <v>203</v>
      </c>
      <c r="C6221" s="8">
        <v>10703</v>
      </c>
      <c r="D6221" s="12" t="s">
        <v>7888</v>
      </c>
      <c r="E6221" s="13">
        <v>45361</v>
      </c>
      <c r="F6221" s="12" t="s">
        <v>20122</v>
      </c>
      <c r="G6221" s="12">
        <f>IF(ISNUMBER(MATCH(C6221, FACT_ORDERS!C:C, 0)), 1, 0)</f>
        <v>1</v>
      </c>
      <c r="H6221" s="12">
        <f>COUNTIF(B:B,FACT_SEARCHES[[#This Row],[WD_PRODUCTS]])</f>
        <v>46</v>
      </c>
    </row>
    <row r="6222" spans="1:8" x14ac:dyDescent="0.3">
      <c r="A6222" s="12">
        <v>13220</v>
      </c>
      <c r="B6222" s="12">
        <v>248</v>
      </c>
      <c r="C6222" s="8">
        <v>10703</v>
      </c>
      <c r="D6222" s="12" t="s">
        <v>7889</v>
      </c>
      <c r="E6222" s="13">
        <v>45361</v>
      </c>
      <c r="F6222" s="12" t="s">
        <v>20123</v>
      </c>
      <c r="G6222" s="12">
        <f>IF(ISNUMBER(MATCH(C6222, FACT_ORDERS!C:C, 0)), 1, 0)</f>
        <v>1</v>
      </c>
      <c r="H6222" s="12">
        <f>COUNTIF(B:B,FACT_SEARCHES[[#This Row],[WD_PRODUCTS]])</f>
        <v>101</v>
      </c>
    </row>
    <row r="6223" spans="1:8" x14ac:dyDescent="0.3">
      <c r="A6223" s="12">
        <v>13221</v>
      </c>
      <c r="B6223" s="12">
        <v>277</v>
      </c>
      <c r="C6223" s="8">
        <v>10677</v>
      </c>
      <c r="D6223" s="12" t="s">
        <v>7890</v>
      </c>
      <c r="E6223" s="13">
        <v>45212</v>
      </c>
      <c r="F6223" s="12" t="s">
        <v>20124</v>
      </c>
      <c r="G6223" s="12">
        <f>IF(ISNUMBER(MATCH(C6223, FACT_ORDERS!C:C, 0)), 1, 0)</f>
        <v>0</v>
      </c>
      <c r="H6223" s="12">
        <f>COUNTIF(B:B,FACT_SEARCHES[[#This Row],[WD_PRODUCTS]])</f>
        <v>98</v>
      </c>
    </row>
    <row r="6224" spans="1:8" x14ac:dyDescent="0.3">
      <c r="A6224" s="12">
        <v>13222</v>
      </c>
      <c r="B6224" s="12">
        <v>267</v>
      </c>
      <c r="C6224" s="8">
        <v>10677</v>
      </c>
      <c r="D6224" s="12" t="s">
        <v>7891</v>
      </c>
      <c r="E6224" s="13">
        <v>45212</v>
      </c>
      <c r="F6224" s="12" t="s">
        <v>20125</v>
      </c>
      <c r="G6224" s="12">
        <f>IF(ISNUMBER(MATCH(C6224, FACT_ORDERS!C:C, 0)), 1, 0)</f>
        <v>0</v>
      </c>
      <c r="H6224" s="12">
        <f>COUNTIF(B:B,FACT_SEARCHES[[#This Row],[WD_PRODUCTS]])</f>
        <v>82</v>
      </c>
    </row>
    <row r="6225" spans="1:8" x14ac:dyDescent="0.3">
      <c r="A6225" s="12">
        <v>13223</v>
      </c>
      <c r="B6225" s="12">
        <v>247</v>
      </c>
      <c r="C6225" s="8">
        <v>10182</v>
      </c>
      <c r="D6225" s="12" t="s">
        <v>7892</v>
      </c>
      <c r="E6225" s="13">
        <v>44904</v>
      </c>
      <c r="F6225" s="12" t="s">
        <v>20126</v>
      </c>
      <c r="G6225" s="12">
        <f>IF(ISNUMBER(MATCH(C6225, FACT_ORDERS!C:C, 0)), 1, 0)</f>
        <v>0</v>
      </c>
      <c r="H6225" s="12">
        <f>COUNTIF(B:B,FACT_SEARCHES[[#This Row],[WD_PRODUCTS]])</f>
        <v>72</v>
      </c>
    </row>
    <row r="6226" spans="1:8" x14ac:dyDescent="0.3">
      <c r="A6226" s="12">
        <v>13224</v>
      </c>
      <c r="B6226" s="12">
        <v>249</v>
      </c>
      <c r="C6226" s="8">
        <v>10430</v>
      </c>
      <c r="D6226" s="12" t="s">
        <v>7893</v>
      </c>
      <c r="E6226" s="13">
        <v>45544</v>
      </c>
      <c r="F6226" s="12" t="s">
        <v>20127</v>
      </c>
      <c r="G6226" s="12">
        <f>IF(ISNUMBER(MATCH(C6226, FACT_ORDERS!C:C, 0)), 1, 0)</f>
        <v>0</v>
      </c>
      <c r="H6226" s="12">
        <f>COUNTIF(B:B,FACT_SEARCHES[[#This Row],[WD_PRODUCTS]])</f>
        <v>85</v>
      </c>
    </row>
    <row r="6227" spans="1:8" x14ac:dyDescent="0.3">
      <c r="A6227" s="12">
        <v>13225</v>
      </c>
      <c r="B6227" s="12">
        <v>266</v>
      </c>
      <c r="C6227" s="8">
        <v>10633</v>
      </c>
      <c r="D6227" s="12" t="s">
        <v>7894</v>
      </c>
      <c r="E6227" s="13">
        <v>45207</v>
      </c>
      <c r="F6227" s="12" t="s">
        <v>20128</v>
      </c>
      <c r="G6227" s="12">
        <f>IF(ISNUMBER(MATCH(C6227, FACT_ORDERS!C:C, 0)), 1, 0)</f>
        <v>1</v>
      </c>
      <c r="H6227" s="12">
        <f>COUNTIF(B:B,FACT_SEARCHES[[#This Row],[WD_PRODUCTS]])</f>
        <v>94</v>
      </c>
    </row>
    <row r="6228" spans="1:8" x14ac:dyDescent="0.3">
      <c r="A6228" s="12">
        <v>13226</v>
      </c>
      <c r="B6228" s="12">
        <v>222</v>
      </c>
      <c r="C6228" s="8">
        <v>10633</v>
      </c>
      <c r="D6228" s="12" t="s">
        <v>7895</v>
      </c>
      <c r="E6228" s="13">
        <v>45207</v>
      </c>
      <c r="F6228" s="12" t="s">
        <v>20129</v>
      </c>
      <c r="G6228" s="12">
        <f>IF(ISNUMBER(MATCH(C6228, FACT_ORDERS!C:C, 0)), 1, 0)</f>
        <v>1</v>
      </c>
      <c r="H6228" s="12">
        <f>COUNTIF(B:B,FACT_SEARCHES[[#This Row],[WD_PRODUCTS]])</f>
        <v>73</v>
      </c>
    </row>
    <row r="6229" spans="1:8" x14ac:dyDescent="0.3">
      <c r="A6229" s="12">
        <v>13227</v>
      </c>
      <c r="B6229" s="12">
        <v>277</v>
      </c>
      <c r="C6229" s="8">
        <v>10633</v>
      </c>
      <c r="D6229" s="12" t="s">
        <v>7896</v>
      </c>
      <c r="E6229" s="13">
        <v>45207</v>
      </c>
      <c r="F6229" s="12" t="s">
        <v>20130</v>
      </c>
      <c r="G6229" s="12">
        <f>IF(ISNUMBER(MATCH(C6229, FACT_ORDERS!C:C, 0)), 1, 0)</f>
        <v>1</v>
      </c>
      <c r="H6229" s="12">
        <f>COUNTIF(B:B,FACT_SEARCHES[[#This Row],[WD_PRODUCTS]])</f>
        <v>98</v>
      </c>
    </row>
    <row r="6230" spans="1:8" x14ac:dyDescent="0.3">
      <c r="A6230" s="12">
        <v>13228</v>
      </c>
      <c r="B6230" s="12">
        <v>208</v>
      </c>
      <c r="C6230" s="8">
        <v>10633</v>
      </c>
      <c r="D6230" s="12" t="s">
        <v>7897</v>
      </c>
      <c r="E6230" s="13">
        <v>45207</v>
      </c>
      <c r="F6230" s="12" t="s">
        <v>3762</v>
      </c>
      <c r="G6230" s="12">
        <f>IF(ISNUMBER(MATCH(C6230, FACT_ORDERS!C:C, 0)), 1, 0)</f>
        <v>1</v>
      </c>
      <c r="H6230" s="12">
        <f>COUNTIF(B:B,FACT_SEARCHES[[#This Row],[WD_PRODUCTS]])</f>
        <v>91</v>
      </c>
    </row>
    <row r="6231" spans="1:8" x14ac:dyDescent="0.3">
      <c r="A6231" s="12">
        <v>13229</v>
      </c>
      <c r="B6231" s="12">
        <v>204</v>
      </c>
      <c r="C6231" s="8">
        <v>10633</v>
      </c>
      <c r="D6231" s="12" t="s">
        <v>7898</v>
      </c>
      <c r="E6231" s="13">
        <v>45207</v>
      </c>
      <c r="F6231" s="12" t="s">
        <v>20131</v>
      </c>
      <c r="G6231" s="12">
        <f>IF(ISNUMBER(MATCH(C6231, FACT_ORDERS!C:C, 0)), 1, 0)</f>
        <v>1</v>
      </c>
      <c r="H6231" s="12">
        <f>COUNTIF(B:B,FACT_SEARCHES[[#This Row],[WD_PRODUCTS]])</f>
        <v>139</v>
      </c>
    </row>
    <row r="6232" spans="1:8" x14ac:dyDescent="0.3">
      <c r="A6232" s="12">
        <v>13230</v>
      </c>
      <c r="B6232" s="12">
        <v>237</v>
      </c>
      <c r="C6232" s="8">
        <v>10454</v>
      </c>
      <c r="D6232" s="12" t="s">
        <v>7899</v>
      </c>
      <c r="E6232" s="13">
        <v>44251</v>
      </c>
      <c r="F6232" s="12" t="s">
        <v>4404</v>
      </c>
      <c r="G6232" s="12">
        <f>IF(ISNUMBER(MATCH(C6232, FACT_ORDERS!C:C, 0)), 1, 0)</f>
        <v>1</v>
      </c>
      <c r="H6232" s="12">
        <f>COUNTIF(B:B,FACT_SEARCHES[[#This Row],[WD_PRODUCTS]])</f>
        <v>99</v>
      </c>
    </row>
    <row r="6233" spans="1:8" x14ac:dyDescent="0.3">
      <c r="A6233" s="12">
        <v>13231</v>
      </c>
      <c r="B6233" s="12">
        <v>284</v>
      </c>
      <c r="C6233" s="8">
        <v>10157</v>
      </c>
      <c r="D6233" s="12" t="s">
        <v>7900</v>
      </c>
      <c r="E6233" s="13">
        <v>45527</v>
      </c>
      <c r="F6233" s="12" t="s">
        <v>4157</v>
      </c>
      <c r="G6233" s="12">
        <f>IF(ISNUMBER(MATCH(C6233, FACT_ORDERS!C:C, 0)), 1, 0)</f>
        <v>1</v>
      </c>
      <c r="H6233" s="12">
        <f>COUNTIF(B:B,FACT_SEARCHES[[#This Row],[WD_PRODUCTS]])</f>
        <v>97</v>
      </c>
    </row>
    <row r="6234" spans="1:8" x14ac:dyDescent="0.3">
      <c r="A6234" s="12">
        <v>13232</v>
      </c>
      <c r="B6234" s="12">
        <v>277</v>
      </c>
      <c r="C6234" s="8">
        <v>10157</v>
      </c>
      <c r="D6234" s="12" t="s">
        <v>7901</v>
      </c>
      <c r="E6234" s="13">
        <v>45527</v>
      </c>
      <c r="F6234" s="12" t="s">
        <v>20132</v>
      </c>
      <c r="G6234" s="12">
        <f>IF(ISNUMBER(MATCH(C6234, FACT_ORDERS!C:C, 0)), 1, 0)</f>
        <v>1</v>
      </c>
      <c r="H6234" s="12">
        <f>COUNTIF(B:B,FACT_SEARCHES[[#This Row],[WD_PRODUCTS]])</f>
        <v>98</v>
      </c>
    </row>
    <row r="6235" spans="1:8" x14ac:dyDescent="0.3">
      <c r="A6235" s="12">
        <v>13233</v>
      </c>
      <c r="B6235" s="12">
        <v>236</v>
      </c>
      <c r="C6235" s="8">
        <v>10157</v>
      </c>
      <c r="D6235" s="12" t="s">
        <v>7902</v>
      </c>
      <c r="E6235" s="13">
        <v>45527</v>
      </c>
      <c r="F6235" s="12" t="s">
        <v>20133</v>
      </c>
      <c r="G6235" s="12">
        <f>IF(ISNUMBER(MATCH(C6235, FACT_ORDERS!C:C, 0)), 1, 0)</f>
        <v>1</v>
      </c>
      <c r="H6235" s="12">
        <f>COUNTIF(B:B,FACT_SEARCHES[[#This Row],[WD_PRODUCTS]])</f>
        <v>80</v>
      </c>
    </row>
    <row r="6236" spans="1:8" x14ac:dyDescent="0.3">
      <c r="A6236" s="12">
        <v>13234</v>
      </c>
      <c r="B6236" s="12">
        <v>263</v>
      </c>
      <c r="C6236" s="8">
        <v>10623</v>
      </c>
      <c r="D6236" s="12" t="s">
        <v>7903</v>
      </c>
      <c r="E6236" s="13">
        <v>45550</v>
      </c>
      <c r="F6236" s="12" t="s">
        <v>20134</v>
      </c>
      <c r="G6236" s="12">
        <f>IF(ISNUMBER(MATCH(C6236, FACT_ORDERS!C:C, 0)), 1, 0)</f>
        <v>0</v>
      </c>
      <c r="H6236" s="12">
        <f>COUNTIF(B:B,FACT_SEARCHES[[#This Row],[WD_PRODUCTS]])</f>
        <v>108</v>
      </c>
    </row>
    <row r="6237" spans="1:8" x14ac:dyDescent="0.3">
      <c r="A6237" s="12">
        <v>13235</v>
      </c>
      <c r="B6237" s="12">
        <v>232</v>
      </c>
      <c r="C6237" s="8">
        <v>10622</v>
      </c>
      <c r="D6237" s="12" t="s">
        <v>7904</v>
      </c>
      <c r="E6237" s="13">
        <v>45362</v>
      </c>
      <c r="F6237" s="12" t="s">
        <v>20135</v>
      </c>
      <c r="G6237" s="12">
        <f>IF(ISNUMBER(MATCH(C6237, FACT_ORDERS!C:C, 0)), 1, 0)</f>
        <v>0</v>
      </c>
      <c r="H6237" s="12">
        <f>COUNTIF(B:B,FACT_SEARCHES[[#This Row],[WD_PRODUCTS]])</f>
        <v>69</v>
      </c>
    </row>
    <row r="6238" spans="1:8" x14ac:dyDescent="0.3">
      <c r="A6238" s="12">
        <v>13236</v>
      </c>
      <c r="B6238" s="12">
        <v>209</v>
      </c>
      <c r="C6238" s="8">
        <v>10622</v>
      </c>
      <c r="D6238" s="12" t="s">
        <v>7905</v>
      </c>
      <c r="E6238" s="13">
        <v>45362</v>
      </c>
      <c r="F6238" s="12" t="s">
        <v>20136</v>
      </c>
      <c r="G6238" s="12">
        <f>IF(ISNUMBER(MATCH(C6238, FACT_ORDERS!C:C, 0)), 1, 0)</f>
        <v>0</v>
      </c>
      <c r="H6238" s="12">
        <f>COUNTIF(B:B,FACT_SEARCHES[[#This Row],[WD_PRODUCTS]])</f>
        <v>91</v>
      </c>
    </row>
    <row r="6239" spans="1:8" x14ac:dyDescent="0.3">
      <c r="A6239" s="12">
        <v>13237</v>
      </c>
      <c r="B6239" s="12">
        <v>209</v>
      </c>
      <c r="C6239" s="8">
        <v>10495</v>
      </c>
      <c r="D6239" s="12" t="s">
        <v>7906</v>
      </c>
      <c r="E6239" s="13">
        <v>44620</v>
      </c>
      <c r="F6239" s="12" t="s">
        <v>20137</v>
      </c>
      <c r="G6239" s="12">
        <f>IF(ISNUMBER(MATCH(C6239, FACT_ORDERS!C:C, 0)), 1, 0)</f>
        <v>1</v>
      </c>
      <c r="H6239" s="12">
        <f>COUNTIF(B:B,FACT_SEARCHES[[#This Row],[WD_PRODUCTS]])</f>
        <v>91</v>
      </c>
    </row>
    <row r="6240" spans="1:8" x14ac:dyDescent="0.3">
      <c r="A6240" s="12">
        <v>13238</v>
      </c>
      <c r="B6240" s="12">
        <v>271</v>
      </c>
      <c r="C6240" s="8">
        <v>10495</v>
      </c>
      <c r="D6240" s="12" t="s">
        <v>7907</v>
      </c>
      <c r="E6240" s="13">
        <v>44620</v>
      </c>
      <c r="F6240" s="12" t="s">
        <v>20138</v>
      </c>
      <c r="G6240" s="12">
        <f>IF(ISNUMBER(MATCH(C6240, FACT_ORDERS!C:C, 0)), 1, 0)</f>
        <v>1</v>
      </c>
      <c r="H6240" s="12">
        <f>COUNTIF(B:B,FACT_SEARCHES[[#This Row],[WD_PRODUCTS]])</f>
        <v>74</v>
      </c>
    </row>
    <row r="6241" spans="1:8" x14ac:dyDescent="0.3">
      <c r="A6241" s="12">
        <v>13239</v>
      </c>
      <c r="B6241" s="12">
        <v>207</v>
      </c>
      <c r="C6241" s="8">
        <v>10790</v>
      </c>
      <c r="D6241" s="12" t="s">
        <v>7908</v>
      </c>
      <c r="E6241" s="13">
        <v>45110</v>
      </c>
      <c r="F6241" s="12" t="s">
        <v>4540</v>
      </c>
      <c r="G6241" s="12">
        <f>IF(ISNUMBER(MATCH(C6241, FACT_ORDERS!C:C, 0)), 1, 0)</f>
        <v>1</v>
      </c>
      <c r="H6241" s="12">
        <f>COUNTIF(B:B,FACT_SEARCHES[[#This Row],[WD_PRODUCTS]])</f>
        <v>47</v>
      </c>
    </row>
    <row r="6242" spans="1:8" x14ac:dyDescent="0.3">
      <c r="A6242" s="12">
        <v>13240</v>
      </c>
      <c r="B6242" s="12">
        <v>289</v>
      </c>
      <c r="C6242" s="8">
        <v>10874</v>
      </c>
      <c r="D6242" s="12" t="s">
        <v>7909</v>
      </c>
      <c r="E6242" s="13">
        <v>44235</v>
      </c>
      <c r="F6242" s="12" t="s">
        <v>20139</v>
      </c>
      <c r="G6242" s="12">
        <f>IF(ISNUMBER(MATCH(C6242, FACT_ORDERS!C:C, 0)), 1, 0)</f>
        <v>1</v>
      </c>
      <c r="H6242" s="12">
        <f>COUNTIF(B:B,FACT_SEARCHES[[#This Row],[WD_PRODUCTS]])</f>
        <v>56</v>
      </c>
    </row>
    <row r="6243" spans="1:8" x14ac:dyDescent="0.3">
      <c r="A6243" s="12">
        <v>13241</v>
      </c>
      <c r="B6243" s="12">
        <v>297</v>
      </c>
      <c r="C6243" s="8">
        <v>10874</v>
      </c>
      <c r="D6243" s="12" t="s">
        <v>7910</v>
      </c>
      <c r="E6243" s="13">
        <v>44235</v>
      </c>
      <c r="F6243" s="12" t="s">
        <v>16900</v>
      </c>
      <c r="G6243" s="12">
        <f>IF(ISNUMBER(MATCH(C6243, FACT_ORDERS!C:C, 0)), 1, 0)</f>
        <v>1</v>
      </c>
      <c r="H6243" s="12">
        <f>COUNTIF(B:B,FACT_SEARCHES[[#This Row],[WD_PRODUCTS]])</f>
        <v>64</v>
      </c>
    </row>
    <row r="6244" spans="1:8" x14ac:dyDescent="0.3">
      <c r="A6244" s="12">
        <v>13242</v>
      </c>
      <c r="B6244" s="12">
        <v>258</v>
      </c>
      <c r="C6244" s="8">
        <v>10874</v>
      </c>
      <c r="D6244" s="12" t="s">
        <v>7911</v>
      </c>
      <c r="E6244" s="13">
        <v>44235</v>
      </c>
      <c r="F6244" s="12" t="s">
        <v>13274</v>
      </c>
      <c r="G6244" s="12">
        <f>IF(ISNUMBER(MATCH(C6244, FACT_ORDERS!C:C, 0)), 1, 0)</f>
        <v>1</v>
      </c>
      <c r="H6244" s="12">
        <f>COUNTIF(B:B,FACT_SEARCHES[[#This Row],[WD_PRODUCTS]])</f>
        <v>57</v>
      </c>
    </row>
    <row r="6245" spans="1:8" x14ac:dyDescent="0.3">
      <c r="A6245" s="12">
        <v>13243</v>
      </c>
      <c r="B6245" s="12">
        <v>204</v>
      </c>
      <c r="C6245" s="8">
        <v>10874</v>
      </c>
      <c r="D6245" s="12" t="s">
        <v>7912</v>
      </c>
      <c r="E6245" s="13">
        <v>44235</v>
      </c>
      <c r="F6245" s="12" t="s">
        <v>20140</v>
      </c>
      <c r="G6245" s="12">
        <f>IF(ISNUMBER(MATCH(C6245, FACT_ORDERS!C:C, 0)), 1, 0)</f>
        <v>1</v>
      </c>
      <c r="H6245" s="12">
        <f>COUNTIF(B:B,FACT_SEARCHES[[#This Row],[WD_PRODUCTS]])</f>
        <v>139</v>
      </c>
    </row>
    <row r="6246" spans="1:8" x14ac:dyDescent="0.3">
      <c r="A6246" s="12">
        <v>13244</v>
      </c>
      <c r="B6246" s="12">
        <v>252</v>
      </c>
      <c r="C6246" s="8">
        <v>10414</v>
      </c>
      <c r="D6246" s="12" t="s">
        <v>7913</v>
      </c>
      <c r="E6246" s="13">
        <v>44765</v>
      </c>
      <c r="F6246" s="12" t="s">
        <v>3708</v>
      </c>
      <c r="G6246" s="12">
        <f>IF(ISNUMBER(MATCH(C6246, FACT_ORDERS!C:C, 0)), 1, 0)</f>
        <v>1</v>
      </c>
      <c r="H6246" s="12">
        <f>COUNTIF(B:B,FACT_SEARCHES[[#This Row],[WD_PRODUCTS]])</f>
        <v>64</v>
      </c>
    </row>
    <row r="6247" spans="1:8" x14ac:dyDescent="0.3">
      <c r="A6247" s="12">
        <v>13245</v>
      </c>
      <c r="B6247" s="12">
        <v>257</v>
      </c>
      <c r="C6247" s="8">
        <v>10414</v>
      </c>
      <c r="D6247" s="12" t="s">
        <v>7914</v>
      </c>
      <c r="E6247" s="13">
        <v>44765</v>
      </c>
      <c r="F6247" s="12" t="s">
        <v>20141</v>
      </c>
      <c r="G6247" s="12">
        <f>IF(ISNUMBER(MATCH(C6247, FACT_ORDERS!C:C, 0)), 1, 0)</f>
        <v>1</v>
      </c>
      <c r="H6247" s="12">
        <f>COUNTIF(B:B,FACT_SEARCHES[[#This Row],[WD_PRODUCTS]])</f>
        <v>75</v>
      </c>
    </row>
    <row r="6248" spans="1:8" x14ac:dyDescent="0.3">
      <c r="A6248" s="12">
        <v>13246</v>
      </c>
      <c r="B6248" s="12">
        <v>268</v>
      </c>
      <c r="C6248" s="8">
        <v>10709</v>
      </c>
      <c r="D6248" s="12" t="s">
        <v>7915</v>
      </c>
      <c r="E6248" s="13">
        <v>45138</v>
      </c>
      <c r="F6248" s="12" t="s">
        <v>20142</v>
      </c>
      <c r="G6248" s="12">
        <f>IF(ISNUMBER(MATCH(C6248, FACT_ORDERS!C:C, 0)), 1, 0)</f>
        <v>1</v>
      </c>
      <c r="H6248" s="12">
        <f>COUNTIF(B:B,FACT_SEARCHES[[#This Row],[WD_PRODUCTS]])</f>
        <v>78</v>
      </c>
    </row>
    <row r="6249" spans="1:8" x14ac:dyDescent="0.3">
      <c r="A6249" s="12">
        <v>13247</v>
      </c>
      <c r="B6249" s="12">
        <v>202</v>
      </c>
      <c r="C6249" s="8">
        <v>10709</v>
      </c>
      <c r="D6249" s="12" t="s">
        <v>7916</v>
      </c>
      <c r="E6249" s="13">
        <v>45138</v>
      </c>
      <c r="F6249" s="12" t="s">
        <v>20143</v>
      </c>
      <c r="G6249" s="12">
        <f>IF(ISNUMBER(MATCH(C6249, FACT_ORDERS!C:C, 0)), 1, 0)</f>
        <v>1</v>
      </c>
      <c r="H6249" s="12">
        <f>COUNTIF(B:B,FACT_SEARCHES[[#This Row],[WD_PRODUCTS]])</f>
        <v>74</v>
      </c>
    </row>
    <row r="6250" spans="1:8" x14ac:dyDescent="0.3">
      <c r="A6250" s="12">
        <v>13248</v>
      </c>
      <c r="B6250" s="12">
        <v>263</v>
      </c>
      <c r="C6250" s="8">
        <v>10709</v>
      </c>
      <c r="D6250" s="12" t="s">
        <v>7917</v>
      </c>
      <c r="E6250" s="13">
        <v>45138</v>
      </c>
      <c r="F6250" s="12" t="s">
        <v>20144</v>
      </c>
      <c r="G6250" s="12">
        <f>IF(ISNUMBER(MATCH(C6250, FACT_ORDERS!C:C, 0)), 1, 0)</f>
        <v>1</v>
      </c>
      <c r="H6250" s="12">
        <f>COUNTIF(B:B,FACT_SEARCHES[[#This Row],[WD_PRODUCTS]])</f>
        <v>108</v>
      </c>
    </row>
    <row r="6251" spans="1:8" x14ac:dyDescent="0.3">
      <c r="A6251" s="12">
        <v>13249</v>
      </c>
      <c r="B6251" s="12">
        <v>201</v>
      </c>
      <c r="C6251" s="8">
        <v>10709</v>
      </c>
      <c r="D6251" s="12" t="s">
        <v>7918</v>
      </c>
      <c r="E6251" s="13">
        <v>45138</v>
      </c>
      <c r="F6251" s="12" t="s">
        <v>20145</v>
      </c>
      <c r="G6251" s="12">
        <f>IF(ISNUMBER(MATCH(C6251, FACT_ORDERS!C:C, 0)), 1, 0)</f>
        <v>1</v>
      </c>
      <c r="H6251" s="12">
        <f>COUNTIF(B:B,FACT_SEARCHES[[#This Row],[WD_PRODUCTS]])</f>
        <v>65</v>
      </c>
    </row>
    <row r="6252" spans="1:8" x14ac:dyDescent="0.3">
      <c r="A6252" s="12">
        <v>13250</v>
      </c>
      <c r="B6252" s="12">
        <v>299</v>
      </c>
      <c r="C6252" s="8">
        <v>10709</v>
      </c>
      <c r="D6252" s="12" t="s">
        <v>7919</v>
      </c>
      <c r="E6252" s="13">
        <v>45138</v>
      </c>
      <c r="F6252" s="12" t="s">
        <v>20146</v>
      </c>
      <c r="G6252" s="12">
        <f>IF(ISNUMBER(MATCH(C6252, FACT_ORDERS!C:C, 0)), 1, 0)</f>
        <v>1</v>
      </c>
      <c r="H6252" s="12">
        <f>COUNTIF(B:B,FACT_SEARCHES[[#This Row],[WD_PRODUCTS]])</f>
        <v>125</v>
      </c>
    </row>
    <row r="6253" spans="1:8" x14ac:dyDescent="0.3">
      <c r="A6253" s="12">
        <v>13251</v>
      </c>
      <c r="B6253" s="12">
        <v>266</v>
      </c>
      <c r="C6253" s="8">
        <v>10709</v>
      </c>
      <c r="D6253" s="12" t="s">
        <v>7920</v>
      </c>
      <c r="E6253" s="13">
        <v>45138</v>
      </c>
      <c r="F6253" s="12" t="s">
        <v>20147</v>
      </c>
      <c r="G6253" s="12">
        <f>IF(ISNUMBER(MATCH(C6253, FACT_ORDERS!C:C, 0)), 1, 0)</f>
        <v>1</v>
      </c>
      <c r="H6253" s="12">
        <f>COUNTIF(B:B,FACT_SEARCHES[[#This Row],[WD_PRODUCTS]])</f>
        <v>94</v>
      </c>
    </row>
    <row r="6254" spans="1:8" x14ac:dyDescent="0.3">
      <c r="A6254" s="12">
        <v>13252</v>
      </c>
      <c r="B6254" s="12">
        <v>221</v>
      </c>
      <c r="C6254" s="8">
        <v>10900</v>
      </c>
      <c r="D6254" s="12" t="s">
        <v>7921</v>
      </c>
      <c r="E6254" s="13">
        <v>44955</v>
      </c>
      <c r="F6254" s="12" t="s">
        <v>20148</v>
      </c>
      <c r="G6254" s="12">
        <f>IF(ISNUMBER(MATCH(C6254, FACT_ORDERS!C:C, 0)), 1, 0)</f>
        <v>1</v>
      </c>
      <c r="H6254" s="12">
        <f>COUNTIF(B:B,FACT_SEARCHES[[#This Row],[WD_PRODUCTS]])</f>
        <v>31</v>
      </c>
    </row>
    <row r="6255" spans="1:8" x14ac:dyDescent="0.3">
      <c r="A6255" s="12">
        <v>13253</v>
      </c>
      <c r="B6255" s="12">
        <v>289</v>
      </c>
      <c r="C6255" s="8">
        <v>10350</v>
      </c>
      <c r="D6255" s="12" t="s">
        <v>7922</v>
      </c>
      <c r="E6255" s="13">
        <v>45312</v>
      </c>
      <c r="F6255" s="12" t="s">
        <v>20149</v>
      </c>
      <c r="G6255" s="12">
        <f>IF(ISNUMBER(MATCH(C6255, FACT_ORDERS!C:C, 0)), 1, 0)</f>
        <v>0</v>
      </c>
      <c r="H6255" s="12">
        <f>COUNTIF(B:B,FACT_SEARCHES[[#This Row],[WD_PRODUCTS]])</f>
        <v>56</v>
      </c>
    </row>
    <row r="6256" spans="1:8" x14ac:dyDescent="0.3">
      <c r="A6256" s="12">
        <v>13254</v>
      </c>
      <c r="B6256" s="12">
        <v>268</v>
      </c>
      <c r="C6256" s="8">
        <v>10300</v>
      </c>
      <c r="D6256" s="12" t="s">
        <v>7923</v>
      </c>
      <c r="E6256" s="13">
        <v>45352</v>
      </c>
      <c r="F6256" s="12" t="s">
        <v>20150</v>
      </c>
      <c r="G6256" s="12">
        <f>IF(ISNUMBER(MATCH(C6256, FACT_ORDERS!C:C, 0)), 1, 0)</f>
        <v>0</v>
      </c>
      <c r="H6256" s="12">
        <f>COUNTIF(B:B,FACT_SEARCHES[[#This Row],[WD_PRODUCTS]])</f>
        <v>78</v>
      </c>
    </row>
    <row r="6257" spans="1:8" x14ac:dyDescent="0.3">
      <c r="A6257" s="12">
        <v>13255</v>
      </c>
      <c r="B6257" s="12">
        <v>210</v>
      </c>
      <c r="C6257" s="8">
        <v>10219</v>
      </c>
      <c r="D6257" s="12" t="s">
        <v>7924</v>
      </c>
      <c r="E6257" s="13">
        <v>45453</v>
      </c>
      <c r="F6257" s="12" t="s">
        <v>20151</v>
      </c>
      <c r="G6257" s="12">
        <f>IF(ISNUMBER(MATCH(C6257, FACT_ORDERS!C:C, 0)), 1, 0)</f>
        <v>0</v>
      </c>
      <c r="H6257" s="12">
        <f>COUNTIF(B:B,FACT_SEARCHES[[#This Row],[WD_PRODUCTS]])</f>
        <v>77</v>
      </c>
    </row>
    <row r="6258" spans="1:8" x14ac:dyDescent="0.3">
      <c r="A6258" s="12">
        <v>13256</v>
      </c>
      <c r="B6258" s="12">
        <v>247</v>
      </c>
      <c r="C6258" s="8">
        <v>10142</v>
      </c>
      <c r="D6258" s="12" t="s">
        <v>7925</v>
      </c>
      <c r="E6258" s="13">
        <v>45063</v>
      </c>
      <c r="F6258" s="12" t="s">
        <v>20152</v>
      </c>
      <c r="G6258" s="12">
        <f>IF(ISNUMBER(MATCH(C6258, FACT_ORDERS!C:C, 0)), 1, 0)</f>
        <v>0</v>
      </c>
      <c r="H6258" s="12">
        <f>COUNTIF(B:B,FACT_SEARCHES[[#This Row],[WD_PRODUCTS]])</f>
        <v>72</v>
      </c>
    </row>
    <row r="6259" spans="1:8" x14ac:dyDescent="0.3">
      <c r="A6259" s="12">
        <v>13257</v>
      </c>
      <c r="B6259" s="12">
        <v>249</v>
      </c>
      <c r="C6259" s="8">
        <v>10142</v>
      </c>
      <c r="D6259" s="12" t="s">
        <v>7926</v>
      </c>
      <c r="E6259" s="13">
        <v>45063</v>
      </c>
      <c r="F6259" s="12" t="s">
        <v>20153</v>
      </c>
      <c r="G6259" s="12">
        <f>IF(ISNUMBER(MATCH(C6259, FACT_ORDERS!C:C, 0)), 1, 0)</f>
        <v>0</v>
      </c>
      <c r="H6259" s="12">
        <f>COUNTIF(B:B,FACT_SEARCHES[[#This Row],[WD_PRODUCTS]])</f>
        <v>85</v>
      </c>
    </row>
    <row r="6260" spans="1:8" x14ac:dyDescent="0.3">
      <c r="A6260" s="12">
        <v>13258</v>
      </c>
      <c r="B6260" s="12">
        <v>267</v>
      </c>
      <c r="C6260" s="8">
        <v>10085</v>
      </c>
      <c r="D6260" s="12" t="s">
        <v>7927</v>
      </c>
      <c r="E6260" s="13">
        <v>44933</v>
      </c>
      <c r="F6260" s="12" t="s">
        <v>20154</v>
      </c>
      <c r="G6260" s="12">
        <f>IF(ISNUMBER(MATCH(C6260, FACT_ORDERS!C:C, 0)), 1, 0)</f>
        <v>0</v>
      </c>
      <c r="H6260" s="12">
        <f>COUNTIF(B:B,FACT_SEARCHES[[#This Row],[WD_PRODUCTS]])</f>
        <v>82</v>
      </c>
    </row>
    <row r="6261" spans="1:8" x14ac:dyDescent="0.3">
      <c r="A6261" s="12">
        <v>13259</v>
      </c>
      <c r="B6261" s="12">
        <v>220</v>
      </c>
      <c r="C6261" s="8">
        <v>10154</v>
      </c>
      <c r="D6261" s="12" t="s">
        <v>7928</v>
      </c>
      <c r="E6261" s="13">
        <v>44559</v>
      </c>
      <c r="F6261" s="12" t="s">
        <v>20155</v>
      </c>
      <c r="G6261" s="12">
        <f>IF(ISNUMBER(MATCH(C6261, FACT_ORDERS!C:C, 0)), 1, 0)</f>
        <v>1</v>
      </c>
      <c r="H6261" s="12">
        <f>COUNTIF(B:B,FACT_SEARCHES[[#This Row],[WD_PRODUCTS]])</f>
        <v>60</v>
      </c>
    </row>
    <row r="6262" spans="1:8" x14ac:dyDescent="0.3">
      <c r="A6262" s="12">
        <v>13260</v>
      </c>
      <c r="B6262" s="12">
        <v>264</v>
      </c>
      <c r="C6262" s="8">
        <v>10154</v>
      </c>
      <c r="D6262" s="12" t="s">
        <v>7929</v>
      </c>
      <c r="E6262" s="13">
        <v>44559</v>
      </c>
      <c r="F6262" s="12" t="s">
        <v>20156</v>
      </c>
      <c r="G6262" s="12">
        <f>IF(ISNUMBER(MATCH(C6262, FACT_ORDERS!C:C, 0)), 1, 0)</f>
        <v>1</v>
      </c>
      <c r="H6262" s="12">
        <f>COUNTIF(B:B,FACT_SEARCHES[[#This Row],[WD_PRODUCTS]])</f>
        <v>53</v>
      </c>
    </row>
    <row r="6263" spans="1:8" x14ac:dyDescent="0.3">
      <c r="A6263" s="12">
        <v>13261</v>
      </c>
      <c r="B6263" s="12">
        <v>275</v>
      </c>
      <c r="C6263" s="8">
        <v>10154</v>
      </c>
      <c r="D6263" s="12" t="s">
        <v>7930</v>
      </c>
      <c r="E6263" s="13">
        <v>44559</v>
      </c>
      <c r="F6263" s="12" t="s">
        <v>12278</v>
      </c>
      <c r="G6263" s="12">
        <f>IF(ISNUMBER(MATCH(C6263, FACT_ORDERS!C:C, 0)), 1, 0)</f>
        <v>1</v>
      </c>
      <c r="H6263" s="12">
        <f>COUNTIF(B:B,FACT_SEARCHES[[#This Row],[WD_PRODUCTS]])</f>
        <v>70</v>
      </c>
    </row>
    <row r="6264" spans="1:8" x14ac:dyDescent="0.3">
      <c r="A6264" s="12">
        <v>13262</v>
      </c>
      <c r="B6264" s="12">
        <v>204</v>
      </c>
      <c r="C6264" s="8">
        <v>10154</v>
      </c>
      <c r="D6264" s="12" t="s">
        <v>7931</v>
      </c>
      <c r="E6264" s="13">
        <v>44559</v>
      </c>
      <c r="F6264" s="12" t="s">
        <v>20157</v>
      </c>
      <c r="G6264" s="12">
        <f>IF(ISNUMBER(MATCH(C6264, FACT_ORDERS!C:C, 0)), 1, 0)</f>
        <v>1</v>
      </c>
      <c r="H6264" s="12">
        <f>COUNTIF(B:B,FACT_SEARCHES[[#This Row],[WD_PRODUCTS]])</f>
        <v>139</v>
      </c>
    </row>
    <row r="6265" spans="1:8" x14ac:dyDescent="0.3">
      <c r="A6265" s="12">
        <v>13263</v>
      </c>
      <c r="B6265" s="12">
        <v>286</v>
      </c>
      <c r="C6265" s="8">
        <v>10953</v>
      </c>
      <c r="D6265" s="12" t="s">
        <v>7932</v>
      </c>
      <c r="E6265" s="13">
        <v>45466</v>
      </c>
      <c r="F6265" s="12" t="s">
        <v>18540</v>
      </c>
      <c r="G6265" s="12">
        <f>IF(ISNUMBER(MATCH(C6265, FACT_ORDERS!C:C, 0)), 1, 0)</f>
        <v>1</v>
      </c>
      <c r="H6265" s="12">
        <f>COUNTIF(B:B,FACT_SEARCHES[[#This Row],[WD_PRODUCTS]])</f>
        <v>71</v>
      </c>
    </row>
    <row r="6266" spans="1:8" x14ac:dyDescent="0.3">
      <c r="A6266" s="12">
        <v>13264</v>
      </c>
      <c r="B6266" s="12">
        <v>265</v>
      </c>
      <c r="C6266" s="8">
        <v>10953</v>
      </c>
      <c r="D6266" s="12" t="s">
        <v>7933</v>
      </c>
      <c r="E6266" s="13">
        <v>45466</v>
      </c>
      <c r="F6266" s="12" t="s">
        <v>19529</v>
      </c>
      <c r="G6266" s="12">
        <f>IF(ISNUMBER(MATCH(C6266, FACT_ORDERS!C:C, 0)), 1, 0)</f>
        <v>1</v>
      </c>
      <c r="H6266" s="12">
        <f>COUNTIF(B:B,FACT_SEARCHES[[#This Row],[WD_PRODUCTS]])</f>
        <v>89</v>
      </c>
    </row>
    <row r="6267" spans="1:8" x14ac:dyDescent="0.3">
      <c r="A6267" s="12">
        <v>13265</v>
      </c>
      <c r="B6267" s="12">
        <v>226</v>
      </c>
      <c r="C6267" s="8">
        <v>10953</v>
      </c>
      <c r="D6267" s="12" t="s">
        <v>7934</v>
      </c>
      <c r="E6267" s="13">
        <v>45466</v>
      </c>
      <c r="F6267" s="12" t="s">
        <v>20158</v>
      </c>
      <c r="G6267" s="12">
        <f>IF(ISNUMBER(MATCH(C6267, FACT_ORDERS!C:C, 0)), 1, 0)</f>
        <v>1</v>
      </c>
      <c r="H6267" s="12">
        <f>COUNTIF(B:B,FACT_SEARCHES[[#This Row],[WD_PRODUCTS]])</f>
        <v>56</v>
      </c>
    </row>
    <row r="6268" spans="1:8" x14ac:dyDescent="0.3">
      <c r="A6268" s="12">
        <v>13266</v>
      </c>
      <c r="B6268" s="12">
        <v>232</v>
      </c>
      <c r="C6268" s="8">
        <v>10887</v>
      </c>
      <c r="D6268" s="12" t="s">
        <v>7935</v>
      </c>
      <c r="E6268" s="13">
        <v>44513</v>
      </c>
      <c r="F6268" s="12" t="s">
        <v>3239</v>
      </c>
      <c r="G6268" s="12">
        <f>IF(ISNUMBER(MATCH(C6268, FACT_ORDERS!C:C, 0)), 1, 0)</f>
        <v>1</v>
      </c>
      <c r="H6268" s="12">
        <f>COUNTIF(B:B,FACT_SEARCHES[[#This Row],[WD_PRODUCTS]])</f>
        <v>69</v>
      </c>
    </row>
    <row r="6269" spans="1:8" x14ac:dyDescent="0.3">
      <c r="A6269" s="12">
        <v>13267</v>
      </c>
      <c r="B6269" s="12">
        <v>221</v>
      </c>
      <c r="C6269" s="8">
        <v>10887</v>
      </c>
      <c r="D6269" s="12" t="s">
        <v>7936</v>
      </c>
      <c r="E6269" s="13">
        <v>44513</v>
      </c>
      <c r="F6269" s="12" t="s">
        <v>4125</v>
      </c>
      <c r="G6269" s="12">
        <f>IF(ISNUMBER(MATCH(C6269, FACT_ORDERS!C:C, 0)), 1, 0)</f>
        <v>1</v>
      </c>
      <c r="H6269" s="12">
        <f>COUNTIF(B:B,FACT_SEARCHES[[#This Row],[WD_PRODUCTS]])</f>
        <v>31</v>
      </c>
    </row>
    <row r="6270" spans="1:8" x14ac:dyDescent="0.3">
      <c r="A6270" s="12">
        <v>13268</v>
      </c>
      <c r="B6270" s="12">
        <v>240</v>
      </c>
      <c r="C6270" s="8">
        <v>10887</v>
      </c>
      <c r="D6270" s="12" t="s">
        <v>7937</v>
      </c>
      <c r="E6270" s="13">
        <v>44513</v>
      </c>
      <c r="F6270" s="12" t="s">
        <v>20159</v>
      </c>
      <c r="G6270" s="12">
        <f>IF(ISNUMBER(MATCH(C6270, FACT_ORDERS!C:C, 0)), 1, 0)</f>
        <v>1</v>
      </c>
      <c r="H6270" s="12">
        <f>COUNTIF(B:B,FACT_SEARCHES[[#This Row],[WD_PRODUCTS]])</f>
        <v>51</v>
      </c>
    </row>
    <row r="6271" spans="1:8" x14ac:dyDescent="0.3">
      <c r="A6271" s="12">
        <v>13269</v>
      </c>
      <c r="B6271" s="12">
        <v>299</v>
      </c>
      <c r="C6271" s="8">
        <v>10887</v>
      </c>
      <c r="D6271" s="12" t="s">
        <v>7938</v>
      </c>
      <c r="E6271" s="13">
        <v>44513</v>
      </c>
      <c r="F6271" s="12" t="s">
        <v>20160</v>
      </c>
      <c r="G6271" s="12">
        <f>IF(ISNUMBER(MATCH(C6271, FACT_ORDERS!C:C, 0)), 1, 0)</f>
        <v>1</v>
      </c>
      <c r="H6271" s="12">
        <f>COUNTIF(B:B,FACT_SEARCHES[[#This Row],[WD_PRODUCTS]])</f>
        <v>125</v>
      </c>
    </row>
    <row r="6272" spans="1:8" x14ac:dyDescent="0.3">
      <c r="A6272" s="12">
        <v>13270</v>
      </c>
      <c r="B6272" s="12">
        <v>233</v>
      </c>
      <c r="C6272" s="8">
        <v>10887</v>
      </c>
      <c r="D6272" s="12" t="s">
        <v>7939</v>
      </c>
      <c r="E6272" s="13">
        <v>44513</v>
      </c>
      <c r="F6272" s="12" t="s">
        <v>20161</v>
      </c>
      <c r="G6272" s="12">
        <f>IF(ISNUMBER(MATCH(C6272, FACT_ORDERS!C:C, 0)), 1, 0)</f>
        <v>1</v>
      </c>
      <c r="H6272" s="12">
        <f>COUNTIF(B:B,FACT_SEARCHES[[#This Row],[WD_PRODUCTS]])</f>
        <v>76</v>
      </c>
    </row>
    <row r="6273" spans="1:8" x14ac:dyDescent="0.3">
      <c r="A6273" s="12">
        <v>13271</v>
      </c>
      <c r="B6273" s="12">
        <v>278</v>
      </c>
      <c r="C6273" s="8">
        <v>10378</v>
      </c>
      <c r="D6273" s="12" t="s">
        <v>7940</v>
      </c>
      <c r="E6273" s="13">
        <v>45509</v>
      </c>
      <c r="F6273" s="12" t="s">
        <v>20162</v>
      </c>
      <c r="G6273" s="12">
        <f>IF(ISNUMBER(MATCH(C6273, FACT_ORDERS!C:C, 0)), 1, 0)</f>
        <v>1</v>
      </c>
      <c r="H6273" s="12">
        <f>COUNTIF(B:B,FACT_SEARCHES[[#This Row],[WD_PRODUCTS]])</f>
        <v>81</v>
      </c>
    </row>
    <row r="6274" spans="1:8" x14ac:dyDescent="0.3">
      <c r="A6274" s="12">
        <v>13272</v>
      </c>
      <c r="B6274" s="12">
        <v>298</v>
      </c>
      <c r="C6274" s="8">
        <v>10378</v>
      </c>
      <c r="D6274" s="12" t="s">
        <v>7941</v>
      </c>
      <c r="E6274" s="13">
        <v>45509</v>
      </c>
      <c r="F6274" s="12" t="s">
        <v>20163</v>
      </c>
      <c r="G6274" s="12">
        <f>IF(ISNUMBER(MATCH(C6274, FACT_ORDERS!C:C, 0)), 1, 0)</f>
        <v>1</v>
      </c>
      <c r="H6274" s="12">
        <f>COUNTIF(B:B,FACT_SEARCHES[[#This Row],[WD_PRODUCTS]])</f>
        <v>79</v>
      </c>
    </row>
    <row r="6275" spans="1:8" x14ac:dyDescent="0.3">
      <c r="A6275" s="12">
        <v>13273</v>
      </c>
      <c r="B6275" s="12">
        <v>250</v>
      </c>
      <c r="C6275" s="8">
        <v>10573</v>
      </c>
      <c r="D6275" s="12" t="s">
        <v>7942</v>
      </c>
      <c r="E6275" s="13">
        <v>45486</v>
      </c>
      <c r="F6275" s="12" t="s">
        <v>14240</v>
      </c>
      <c r="G6275" s="12">
        <f>IF(ISNUMBER(MATCH(C6275, FACT_ORDERS!C:C, 0)), 1, 0)</f>
        <v>0</v>
      </c>
      <c r="H6275" s="12">
        <f>COUNTIF(B:B,FACT_SEARCHES[[#This Row],[WD_PRODUCTS]])</f>
        <v>65</v>
      </c>
    </row>
    <row r="6276" spans="1:8" x14ac:dyDescent="0.3">
      <c r="A6276" s="12">
        <v>13274</v>
      </c>
      <c r="B6276" s="12">
        <v>255</v>
      </c>
      <c r="C6276" s="8">
        <v>10474</v>
      </c>
      <c r="D6276" s="12" t="s">
        <v>7943</v>
      </c>
      <c r="E6276" s="13">
        <v>44288</v>
      </c>
      <c r="F6276" s="12" t="s">
        <v>20164</v>
      </c>
      <c r="G6276" s="12">
        <f>IF(ISNUMBER(MATCH(C6276, FACT_ORDERS!C:C, 0)), 1, 0)</f>
        <v>0</v>
      </c>
      <c r="H6276" s="12">
        <f>COUNTIF(B:B,FACT_SEARCHES[[#This Row],[WD_PRODUCTS]])</f>
        <v>74</v>
      </c>
    </row>
    <row r="6277" spans="1:8" x14ac:dyDescent="0.3">
      <c r="A6277" s="12">
        <v>13275</v>
      </c>
      <c r="B6277" s="12">
        <v>237</v>
      </c>
      <c r="C6277" s="8">
        <v>10474</v>
      </c>
      <c r="D6277" s="12" t="s">
        <v>7944</v>
      </c>
      <c r="E6277" s="13">
        <v>44288</v>
      </c>
      <c r="F6277" s="12" t="s">
        <v>20165</v>
      </c>
      <c r="G6277" s="12">
        <f>IF(ISNUMBER(MATCH(C6277, FACT_ORDERS!C:C, 0)), 1, 0)</f>
        <v>0</v>
      </c>
      <c r="H6277" s="12">
        <f>COUNTIF(B:B,FACT_SEARCHES[[#This Row],[WD_PRODUCTS]])</f>
        <v>99</v>
      </c>
    </row>
    <row r="6278" spans="1:8" x14ac:dyDescent="0.3">
      <c r="A6278" s="12">
        <v>13276</v>
      </c>
      <c r="B6278" s="12">
        <v>243</v>
      </c>
      <c r="C6278" s="8">
        <v>10777</v>
      </c>
      <c r="D6278" s="12" t="s">
        <v>7945</v>
      </c>
      <c r="E6278" s="13">
        <v>44857</v>
      </c>
      <c r="F6278" s="12" t="s">
        <v>20166</v>
      </c>
      <c r="G6278" s="12">
        <f>IF(ISNUMBER(MATCH(C6278, FACT_ORDERS!C:C, 0)), 1, 0)</f>
        <v>1</v>
      </c>
      <c r="H6278" s="12">
        <f>COUNTIF(B:B,FACT_SEARCHES[[#This Row],[WD_PRODUCTS]])</f>
        <v>70</v>
      </c>
    </row>
    <row r="6279" spans="1:8" x14ac:dyDescent="0.3">
      <c r="A6279" s="12">
        <v>13277</v>
      </c>
      <c r="B6279" s="12">
        <v>232</v>
      </c>
      <c r="C6279" s="8">
        <v>10777</v>
      </c>
      <c r="D6279" s="12" t="s">
        <v>7946</v>
      </c>
      <c r="E6279" s="13">
        <v>44857</v>
      </c>
      <c r="F6279" s="12" t="s">
        <v>20167</v>
      </c>
      <c r="G6279" s="12">
        <f>IF(ISNUMBER(MATCH(C6279, FACT_ORDERS!C:C, 0)), 1, 0)</f>
        <v>1</v>
      </c>
      <c r="H6279" s="12">
        <f>COUNTIF(B:B,FACT_SEARCHES[[#This Row],[WD_PRODUCTS]])</f>
        <v>69</v>
      </c>
    </row>
    <row r="6280" spans="1:8" x14ac:dyDescent="0.3">
      <c r="A6280" s="12">
        <v>13278</v>
      </c>
      <c r="B6280" s="12">
        <v>280</v>
      </c>
      <c r="C6280" s="8">
        <v>10777</v>
      </c>
      <c r="D6280" s="12" t="s">
        <v>7947</v>
      </c>
      <c r="E6280" s="13">
        <v>44857</v>
      </c>
      <c r="F6280" s="12" t="s">
        <v>20168</v>
      </c>
      <c r="G6280" s="12">
        <f>IF(ISNUMBER(MATCH(C6280, FACT_ORDERS!C:C, 0)), 1, 0)</f>
        <v>1</v>
      </c>
      <c r="H6280" s="12">
        <f>COUNTIF(B:B,FACT_SEARCHES[[#This Row],[WD_PRODUCTS]])</f>
        <v>40</v>
      </c>
    </row>
    <row r="6281" spans="1:8" x14ac:dyDescent="0.3">
      <c r="A6281" s="12">
        <v>13279</v>
      </c>
      <c r="B6281" s="12">
        <v>281</v>
      </c>
      <c r="C6281" s="8">
        <v>10152</v>
      </c>
      <c r="D6281" s="12" t="s">
        <v>7948</v>
      </c>
      <c r="E6281" s="13">
        <v>45404</v>
      </c>
      <c r="F6281" s="12" t="s">
        <v>20169</v>
      </c>
      <c r="G6281" s="12">
        <f>IF(ISNUMBER(MATCH(C6281, FACT_ORDERS!C:C, 0)), 1, 0)</f>
        <v>1</v>
      </c>
      <c r="H6281" s="12">
        <f>COUNTIF(B:B,FACT_SEARCHES[[#This Row],[WD_PRODUCTS]])</f>
        <v>86</v>
      </c>
    </row>
    <row r="6282" spans="1:8" x14ac:dyDescent="0.3">
      <c r="A6282" s="12">
        <v>13280</v>
      </c>
      <c r="B6282" s="12">
        <v>213</v>
      </c>
      <c r="C6282" s="8">
        <v>10152</v>
      </c>
      <c r="D6282" s="12" t="s">
        <v>7949</v>
      </c>
      <c r="E6282" s="13">
        <v>45404</v>
      </c>
      <c r="F6282" s="12" t="s">
        <v>20170</v>
      </c>
      <c r="G6282" s="12">
        <f>IF(ISNUMBER(MATCH(C6282, FACT_ORDERS!C:C, 0)), 1, 0)</f>
        <v>1</v>
      </c>
      <c r="H6282" s="12">
        <f>COUNTIF(B:B,FACT_SEARCHES[[#This Row],[WD_PRODUCTS]])</f>
        <v>86</v>
      </c>
    </row>
    <row r="6283" spans="1:8" x14ac:dyDescent="0.3">
      <c r="A6283" s="12">
        <v>13281</v>
      </c>
      <c r="B6283" s="12">
        <v>286</v>
      </c>
      <c r="C6283" s="8">
        <v>10152</v>
      </c>
      <c r="D6283" s="12" t="s">
        <v>7950</v>
      </c>
      <c r="E6283" s="13">
        <v>45404</v>
      </c>
      <c r="F6283" s="12" t="s">
        <v>20171</v>
      </c>
      <c r="G6283" s="12">
        <f>IF(ISNUMBER(MATCH(C6283, FACT_ORDERS!C:C, 0)), 1, 0)</f>
        <v>1</v>
      </c>
      <c r="H6283" s="12">
        <f>COUNTIF(B:B,FACT_SEARCHES[[#This Row],[WD_PRODUCTS]])</f>
        <v>71</v>
      </c>
    </row>
    <row r="6284" spans="1:8" x14ac:dyDescent="0.3">
      <c r="A6284" s="12">
        <v>13282</v>
      </c>
      <c r="B6284" s="12">
        <v>278</v>
      </c>
      <c r="C6284" s="8">
        <v>10596</v>
      </c>
      <c r="D6284" s="12" t="s">
        <v>7951</v>
      </c>
      <c r="E6284" s="13">
        <v>45314</v>
      </c>
      <c r="F6284" s="12" t="s">
        <v>20172</v>
      </c>
      <c r="G6284" s="12">
        <f>IF(ISNUMBER(MATCH(C6284, FACT_ORDERS!C:C, 0)), 1, 0)</f>
        <v>1</v>
      </c>
      <c r="H6284" s="12">
        <f>COUNTIF(B:B,FACT_SEARCHES[[#This Row],[WD_PRODUCTS]])</f>
        <v>81</v>
      </c>
    </row>
    <row r="6285" spans="1:8" x14ac:dyDescent="0.3">
      <c r="A6285" s="12">
        <v>13283</v>
      </c>
      <c r="B6285" s="12">
        <v>220</v>
      </c>
      <c r="C6285" s="8">
        <v>10201</v>
      </c>
      <c r="D6285" s="12" t="s">
        <v>7952</v>
      </c>
      <c r="E6285" s="13">
        <v>44742</v>
      </c>
      <c r="F6285" s="12" t="s">
        <v>20173</v>
      </c>
      <c r="G6285" s="12">
        <f>IF(ISNUMBER(MATCH(C6285, FACT_ORDERS!C:C, 0)), 1, 0)</f>
        <v>0</v>
      </c>
      <c r="H6285" s="12">
        <f>COUNTIF(B:B,FACT_SEARCHES[[#This Row],[WD_PRODUCTS]])</f>
        <v>60</v>
      </c>
    </row>
    <row r="6286" spans="1:8" x14ac:dyDescent="0.3">
      <c r="A6286" s="12">
        <v>13284</v>
      </c>
      <c r="B6286" s="12">
        <v>277</v>
      </c>
      <c r="C6286" s="8">
        <v>10201</v>
      </c>
      <c r="D6286" s="12" t="s">
        <v>7953</v>
      </c>
      <c r="E6286" s="13">
        <v>44742</v>
      </c>
      <c r="F6286" s="12" t="s">
        <v>20174</v>
      </c>
      <c r="G6286" s="12">
        <f>IF(ISNUMBER(MATCH(C6286, FACT_ORDERS!C:C, 0)), 1, 0)</f>
        <v>0</v>
      </c>
      <c r="H6286" s="12">
        <f>COUNTIF(B:B,FACT_SEARCHES[[#This Row],[WD_PRODUCTS]])</f>
        <v>98</v>
      </c>
    </row>
    <row r="6287" spans="1:8" x14ac:dyDescent="0.3">
      <c r="A6287" s="12">
        <v>13285</v>
      </c>
      <c r="B6287" s="12">
        <v>262</v>
      </c>
      <c r="C6287" s="8">
        <v>10201</v>
      </c>
      <c r="D6287" s="12" t="s">
        <v>7954</v>
      </c>
      <c r="E6287" s="13">
        <v>44742</v>
      </c>
      <c r="F6287" s="12" t="s">
        <v>20175</v>
      </c>
      <c r="G6287" s="12">
        <f>IF(ISNUMBER(MATCH(C6287, FACT_ORDERS!C:C, 0)), 1, 0)</f>
        <v>0</v>
      </c>
      <c r="H6287" s="12">
        <f>COUNTIF(B:B,FACT_SEARCHES[[#This Row],[WD_PRODUCTS]])</f>
        <v>70</v>
      </c>
    </row>
    <row r="6288" spans="1:8" x14ac:dyDescent="0.3">
      <c r="A6288" s="12">
        <v>13286</v>
      </c>
      <c r="B6288" s="12">
        <v>204</v>
      </c>
      <c r="C6288" s="8">
        <v>10201</v>
      </c>
      <c r="D6288" s="12" t="s">
        <v>7955</v>
      </c>
      <c r="E6288" s="13">
        <v>44742</v>
      </c>
      <c r="F6288" s="12" t="s">
        <v>20176</v>
      </c>
      <c r="G6288" s="12">
        <f>IF(ISNUMBER(MATCH(C6288, FACT_ORDERS!C:C, 0)), 1, 0)</f>
        <v>0</v>
      </c>
      <c r="H6288" s="12">
        <f>COUNTIF(B:B,FACT_SEARCHES[[#This Row],[WD_PRODUCTS]])</f>
        <v>139</v>
      </c>
    </row>
    <row r="6289" spans="1:8" x14ac:dyDescent="0.3">
      <c r="A6289" s="12">
        <v>13287</v>
      </c>
      <c r="B6289" s="12">
        <v>214</v>
      </c>
      <c r="C6289" s="8">
        <v>10640</v>
      </c>
      <c r="D6289" s="12" t="s">
        <v>7956</v>
      </c>
      <c r="E6289" s="13">
        <v>45459</v>
      </c>
      <c r="F6289" s="12" t="s">
        <v>20177</v>
      </c>
      <c r="G6289" s="12">
        <f>IF(ISNUMBER(MATCH(C6289, FACT_ORDERS!C:C, 0)), 1, 0)</f>
        <v>1</v>
      </c>
      <c r="H6289" s="12">
        <f>COUNTIF(B:B,FACT_SEARCHES[[#This Row],[WD_PRODUCTS]])</f>
        <v>51</v>
      </c>
    </row>
    <row r="6290" spans="1:8" x14ac:dyDescent="0.3">
      <c r="A6290" s="12">
        <v>13288</v>
      </c>
      <c r="B6290" s="12">
        <v>277</v>
      </c>
      <c r="C6290" s="8">
        <v>10814</v>
      </c>
      <c r="D6290" s="12" t="s">
        <v>7957</v>
      </c>
      <c r="E6290" s="13">
        <v>45404</v>
      </c>
      <c r="F6290" s="12" t="s">
        <v>20178</v>
      </c>
      <c r="G6290" s="12">
        <f>IF(ISNUMBER(MATCH(C6290, FACT_ORDERS!C:C, 0)), 1, 0)</f>
        <v>0</v>
      </c>
      <c r="H6290" s="12">
        <f>COUNTIF(B:B,FACT_SEARCHES[[#This Row],[WD_PRODUCTS]])</f>
        <v>98</v>
      </c>
    </row>
    <row r="6291" spans="1:8" x14ac:dyDescent="0.3">
      <c r="A6291" s="12">
        <v>13289</v>
      </c>
      <c r="B6291" s="12">
        <v>270</v>
      </c>
      <c r="C6291" s="8">
        <v>10814</v>
      </c>
      <c r="D6291" s="12" t="s">
        <v>7958</v>
      </c>
      <c r="E6291" s="13">
        <v>45404</v>
      </c>
      <c r="F6291" s="12" t="s">
        <v>20179</v>
      </c>
      <c r="G6291" s="12">
        <f>IF(ISNUMBER(MATCH(C6291, FACT_ORDERS!C:C, 0)), 1, 0)</f>
        <v>0</v>
      </c>
      <c r="H6291" s="12">
        <f>COUNTIF(B:B,FACT_SEARCHES[[#This Row],[WD_PRODUCTS]])</f>
        <v>54</v>
      </c>
    </row>
    <row r="6292" spans="1:8" x14ac:dyDescent="0.3">
      <c r="A6292" s="12">
        <v>13290</v>
      </c>
      <c r="B6292" s="12">
        <v>286</v>
      </c>
      <c r="C6292" s="8">
        <v>10982</v>
      </c>
      <c r="D6292" s="12" t="s">
        <v>7959</v>
      </c>
      <c r="E6292" s="13">
        <v>45212</v>
      </c>
      <c r="F6292" s="12" t="s">
        <v>15873</v>
      </c>
      <c r="G6292" s="12">
        <f>IF(ISNUMBER(MATCH(C6292, FACT_ORDERS!C:C, 0)), 1, 0)</f>
        <v>0</v>
      </c>
      <c r="H6292" s="12">
        <f>COUNTIF(B:B,FACT_SEARCHES[[#This Row],[WD_PRODUCTS]])</f>
        <v>71</v>
      </c>
    </row>
    <row r="6293" spans="1:8" x14ac:dyDescent="0.3">
      <c r="A6293" s="12">
        <v>13291</v>
      </c>
      <c r="B6293" s="12">
        <v>261</v>
      </c>
      <c r="C6293" s="8">
        <v>10982</v>
      </c>
      <c r="D6293" s="12" t="s">
        <v>7960</v>
      </c>
      <c r="E6293" s="13">
        <v>45212</v>
      </c>
      <c r="F6293" s="12" t="s">
        <v>4182</v>
      </c>
      <c r="G6293" s="12">
        <f>IF(ISNUMBER(MATCH(C6293, FACT_ORDERS!C:C, 0)), 1, 0)</f>
        <v>0</v>
      </c>
      <c r="H6293" s="12">
        <f>COUNTIF(B:B,FACT_SEARCHES[[#This Row],[WD_PRODUCTS]])</f>
        <v>77</v>
      </c>
    </row>
    <row r="6294" spans="1:8" x14ac:dyDescent="0.3">
      <c r="A6294" s="12">
        <v>13292</v>
      </c>
      <c r="B6294" s="12">
        <v>225</v>
      </c>
      <c r="C6294" s="8">
        <v>10982</v>
      </c>
      <c r="D6294" s="12" t="s">
        <v>7961</v>
      </c>
      <c r="E6294" s="13">
        <v>45212</v>
      </c>
      <c r="F6294" s="12" t="s">
        <v>20180</v>
      </c>
      <c r="G6294" s="12">
        <f>IF(ISNUMBER(MATCH(C6294, FACT_ORDERS!C:C, 0)), 1, 0)</f>
        <v>0</v>
      </c>
      <c r="H6294" s="12">
        <f>COUNTIF(B:B,FACT_SEARCHES[[#This Row],[WD_PRODUCTS]])</f>
        <v>74</v>
      </c>
    </row>
    <row r="6295" spans="1:8" x14ac:dyDescent="0.3">
      <c r="A6295" s="12">
        <v>13293</v>
      </c>
      <c r="B6295" s="12">
        <v>200</v>
      </c>
      <c r="C6295" s="8">
        <v>10975</v>
      </c>
      <c r="D6295" s="12" t="s">
        <v>7962</v>
      </c>
      <c r="E6295" s="13">
        <v>45352</v>
      </c>
      <c r="F6295" s="12" t="s">
        <v>20181</v>
      </c>
      <c r="G6295" s="12">
        <f>IF(ISNUMBER(MATCH(C6295, FACT_ORDERS!C:C, 0)), 1, 0)</f>
        <v>0</v>
      </c>
      <c r="H6295" s="12">
        <f>COUNTIF(B:B,FACT_SEARCHES[[#This Row],[WD_PRODUCTS]])</f>
        <v>81</v>
      </c>
    </row>
    <row r="6296" spans="1:8" x14ac:dyDescent="0.3">
      <c r="A6296" s="12">
        <v>13294</v>
      </c>
      <c r="B6296" s="12">
        <v>206</v>
      </c>
      <c r="C6296" s="8">
        <v>10975</v>
      </c>
      <c r="D6296" s="12" t="s">
        <v>7963</v>
      </c>
      <c r="E6296" s="13">
        <v>45352</v>
      </c>
      <c r="F6296" s="12" t="s">
        <v>20182</v>
      </c>
      <c r="G6296" s="12">
        <f>IF(ISNUMBER(MATCH(C6296, FACT_ORDERS!C:C, 0)), 1, 0)</f>
        <v>0</v>
      </c>
      <c r="H6296" s="12">
        <f>COUNTIF(B:B,FACT_SEARCHES[[#This Row],[WD_PRODUCTS]])</f>
        <v>54</v>
      </c>
    </row>
    <row r="6297" spans="1:8" x14ac:dyDescent="0.3">
      <c r="A6297" s="12">
        <v>13295</v>
      </c>
      <c r="B6297" s="12">
        <v>216</v>
      </c>
      <c r="C6297" s="8">
        <v>10206</v>
      </c>
      <c r="D6297" s="12" t="s">
        <v>7964</v>
      </c>
      <c r="E6297" s="13">
        <v>45464</v>
      </c>
      <c r="F6297" s="12" t="s">
        <v>4440</v>
      </c>
      <c r="G6297" s="12">
        <f>IF(ISNUMBER(MATCH(C6297, FACT_ORDERS!C:C, 0)), 1, 0)</f>
        <v>0</v>
      </c>
      <c r="H6297" s="12">
        <f>COUNTIF(B:B,FACT_SEARCHES[[#This Row],[WD_PRODUCTS]])</f>
        <v>107</v>
      </c>
    </row>
    <row r="6298" spans="1:8" x14ac:dyDescent="0.3">
      <c r="A6298" s="12">
        <v>13296</v>
      </c>
      <c r="B6298" s="12">
        <v>292</v>
      </c>
      <c r="C6298" s="8">
        <v>10715</v>
      </c>
      <c r="D6298" s="12" t="s">
        <v>7965</v>
      </c>
      <c r="E6298" s="13">
        <v>44443</v>
      </c>
      <c r="F6298" s="12" t="s">
        <v>20183</v>
      </c>
      <c r="G6298" s="12">
        <f>IF(ISNUMBER(MATCH(C6298, FACT_ORDERS!C:C, 0)), 1, 0)</f>
        <v>1</v>
      </c>
      <c r="H6298" s="12">
        <f>COUNTIF(B:B,FACT_SEARCHES[[#This Row],[WD_PRODUCTS]])</f>
        <v>95</v>
      </c>
    </row>
    <row r="6299" spans="1:8" x14ac:dyDescent="0.3">
      <c r="A6299" s="12">
        <v>13297</v>
      </c>
      <c r="B6299" s="12">
        <v>205</v>
      </c>
      <c r="C6299" s="8">
        <v>10715</v>
      </c>
      <c r="D6299" s="12" t="s">
        <v>7966</v>
      </c>
      <c r="E6299" s="13">
        <v>44443</v>
      </c>
      <c r="F6299" s="12" t="s">
        <v>4132</v>
      </c>
      <c r="G6299" s="12">
        <f>IF(ISNUMBER(MATCH(C6299, FACT_ORDERS!C:C, 0)), 1, 0)</f>
        <v>1</v>
      </c>
      <c r="H6299" s="12">
        <f>COUNTIF(B:B,FACT_SEARCHES[[#This Row],[WD_PRODUCTS]])</f>
        <v>40</v>
      </c>
    </row>
    <row r="6300" spans="1:8" x14ac:dyDescent="0.3">
      <c r="A6300" s="12">
        <v>13298</v>
      </c>
      <c r="B6300" s="12">
        <v>231</v>
      </c>
      <c r="C6300" s="8">
        <v>10648</v>
      </c>
      <c r="D6300" s="12" t="s">
        <v>7967</v>
      </c>
      <c r="E6300" s="13">
        <v>45208</v>
      </c>
      <c r="F6300" s="12" t="s">
        <v>20184</v>
      </c>
      <c r="G6300" s="12">
        <f>IF(ISNUMBER(MATCH(C6300, FACT_ORDERS!C:C, 0)), 1, 0)</f>
        <v>0</v>
      </c>
      <c r="H6300" s="12">
        <f>COUNTIF(B:B,FACT_SEARCHES[[#This Row],[WD_PRODUCTS]])</f>
        <v>58</v>
      </c>
    </row>
    <row r="6301" spans="1:8" x14ac:dyDescent="0.3">
      <c r="A6301" s="12">
        <v>13299</v>
      </c>
      <c r="B6301" s="12">
        <v>260</v>
      </c>
      <c r="C6301" s="8">
        <v>10177</v>
      </c>
      <c r="D6301" s="12" t="s">
        <v>7968</v>
      </c>
      <c r="E6301" s="13">
        <v>45007</v>
      </c>
      <c r="F6301" s="12" t="s">
        <v>3296</v>
      </c>
      <c r="G6301" s="12">
        <f>IF(ISNUMBER(MATCH(C6301, FACT_ORDERS!C:C, 0)), 1, 0)</f>
        <v>1</v>
      </c>
      <c r="H6301" s="12">
        <f>COUNTIF(B:B,FACT_SEARCHES[[#This Row],[WD_PRODUCTS]])</f>
        <v>86</v>
      </c>
    </row>
    <row r="6302" spans="1:8" x14ac:dyDescent="0.3">
      <c r="A6302" s="12">
        <v>13300</v>
      </c>
      <c r="B6302" s="12">
        <v>294</v>
      </c>
      <c r="C6302" s="8">
        <v>10177</v>
      </c>
      <c r="D6302" s="12" t="s">
        <v>7969</v>
      </c>
      <c r="E6302" s="13">
        <v>45007</v>
      </c>
      <c r="F6302" s="12" t="s">
        <v>20185</v>
      </c>
      <c r="G6302" s="12">
        <f>IF(ISNUMBER(MATCH(C6302, FACT_ORDERS!C:C, 0)), 1, 0)</f>
        <v>1</v>
      </c>
      <c r="H6302" s="12">
        <f>COUNTIF(B:B,FACT_SEARCHES[[#This Row],[WD_PRODUCTS]])</f>
        <v>60</v>
      </c>
    </row>
    <row r="6303" spans="1:8" x14ac:dyDescent="0.3">
      <c r="A6303" s="12">
        <v>13301</v>
      </c>
      <c r="B6303" s="12">
        <v>212</v>
      </c>
      <c r="C6303" s="8">
        <v>10177</v>
      </c>
      <c r="D6303" s="12" t="s">
        <v>7970</v>
      </c>
      <c r="E6303" s="13">
        <v>45007</v>
      </c>
      <c r="F6303" s="12" t="s">
        <v>20186</v>
      </c>
      <c r="G6303" s="12">
        <f>IF(ISNUMBER(MATCH(C6303, FACT_ORDERS!C:C, 0)), 1, 0)</f>
        <v>1</v>
      </c>
      <c r="H6303" s="12">
        <f>COUNTIF(B:B,FACT_SEARCHES[[#This Row],[WD_PRODUCTS]])</f>
        <v>67</v>
      </c>
    </row>
    <row r="6304" spans="1:8" x14ac:dyDescent="0.3">
      <c r="A6304" s="12">
        <v>13302</v>
      </c>
      <c r="B6304" s="12">
        <v>257</v>
      </c>
      <c r="C6304" s="8">
        <v>10559</v>
      </c>
      <c r="D6304" s="12" t="s">
        <v>7971</v>
      </c>
      <c r="E6304" s="13">
        <v>44937</v>
      </c>
      <c r="F6304" s="12" t="s">
        <v>20187</v>
      </c>
      <c r="G6304" s="12">
        <f>IF(ISNUMBER(MATCH(C6304, FACT_ORDERS!C:C, 0)), 1, 0)</f>
        <v>1</v>
      </c>
      <c r="H6304" s="12">
        <f>COUNTIF(B:B,FACT_SEARCHES[[#This Row],[WD_PRODUCTS]])</f>
        <v>75</v>
      </c>
    </row>
    <row r="6305" spans="1:8" x14ac:dyDescent="0.3">
      <c r="A6305" s="12">
        <v>13303</v>
      </c>
      <c r="B6305" s="12">
        <v>279</v>
      </c>
      <c r="C6305" s="8">
        <v>10559</v>
      </c>
      <c r="D6305" s="12" t="s">
        <v>7972</v>
      </c>
      <c r="E6305" s="13">
        <v>44937</v>
      </c>
      <c r="F6305" s="12" t="s">
        <v>20188</v>
      </c>
      <c r="G6305" s="12">
        <f>IF(ISNUMBER(MATCH(C6305, FACT_ORDERS!C:C, 0)), 1, 0)</f>
        <v>1</v>
      </c>
      <c r="H6305" s="12">
        <f>COUNTIF(B:B,FACT_SEARCHES[[#This Row],[WD_PRODUCTS]])</f>
        <v>44</v>
      </c>
    </row>
    <row r="6306" spans="1:8" x14ac:dyDescent="0.3">
      <c r="A6306" s="12">
        <v>13304</v>
      </c>
      <c r="B6306" s="12">
        <v>292</v>
      </c>
      <c r="C6306" s="8">
        <v>10559</v>
      </c>
      <c r="D6306" s="12" t="s">
        <v>7973</v>
      </c>
      <c r="E6306" s="13">
        <v>44937</v>
      </c>
      <c r="F6306" s="12" t="s">
        <v>4110</v>
      </c>
      <c r="G6306" s="12">
        <f>IF(ISNUMBER(MATCH(C6306, FACT_ORDERS!C:C, 0)), 1, 0)</f>
        <v>1</v>
      </c>
      <c r="H6306" s="12">
        <f>COUNTIF(B:B,FACT_SEARCHES[[#This Row],[WD_PRODUCTS]])</f>
        <v>95</v>
      </c>
    </row>
    <row r="6307" spans="1:8" x14ac:dyDescent="0.3">
      <c r="A6307" s="12">
        <v>13305</v>
      </c>
      <c r="B6307" s="12">
        <v>299</v>
      </c>
      <c r="C6307" s="8">
        <v>10559</v>
      </c>
      <c r="D6307" s="12" t="s">
        <v>7974</v>
      </c>
      <c r="E6307" s="13">
        <v>44937</v>
      </c>
      <c r="F6307" s="12" t="s">
        <v>20189</v>
      </c>
      <c r="G6307" s="12">
        <f>IF(ISNUMBER(MATCH(C6307, FACT_ORDERS!C:C, 0)), 1, 0)</f>
        <v>1</v>
      </c>
      <c r="H6307" s="12">
        <f>COUNTIF(B:B,FACT_SEARCHES[[#This Row],[WD_PRODUCTS]])</f>
        <v>125</v>
      </c>
    </row>
    <row r="6308" spans="1:8" x14ac:dyDescent="0.3">
      <c r="A6308" s="12">
        <v>13306</v>
      </c>
      <c r="B6308" s="12">
        <v>250</v>
      </c>
      <c r="C6308" s="8">
        <v>10559</v>
      </c>
      <c r="D6308" s="12" t="s">
        <v>7975</v>
      </c>
      <c r="E6308" s="13">
        <v>44937</v>
      </c>
      <c r="F6308" s="12" t="s">
        <v>20190</v>
      </c>
      <c r="G6308" s="12">
        <f>IF(ISNUMBER(MATCH(C6308, FACT_ORDERS!C:C, 0)), 1, 0)</f>
        <v>1</v>
      </c>
      <c r="H6308" s="12">
        <f>COUNTIF(B:B,FACT_SEARCHES[[#This Row],[WD_PRODUCTS]])</f>
        <v>65</v>
      </c>
    </row>
    <row r="6309" spans="1:8" x14ac:dyDescent="0.3">
      <c r="A6309" s="12">
        <v>13307</v>
      </c>
      <c r="B6309" s="12">
        <v>208</v>
      </c>
      <c r="C6309" s="8">
        <v>10582</v>
      </c>
      <c r="D6309" s="12" t="s">
        <v>7976</v>
      </c>
      <c r="E6309" s="13">
        <v>45005</v>
      </c>
      <c r="F6309" s="12" t="s">
        <v>20191</v>
      </c>
      <c r="G6309" s="12">
        <f>IF(ISNUMBER(MATCH(C6309, FACT_ORDERS!C:C, 0)), 1, 0)</f>
        <v>1</v>
      </c>
      <c r="H6309" s="12">
        <f>COUNTIF(B:B,FACT_SEARCHES[[#This Row],[WD_PRODUCTS]])</f>
        <v>91</v>
      </c>
    </row>
    <row r="6310" spans="1:8" x14ac:dyDescent="0.3">
      <c r="A6310" s="12">
        <v>13308</v>
      </c>
      <c r="B6310" s="12">
        <v>278</v>
      </c>
      <c r="C6310" s="8">
        <v>10141</v>
      </c>
      <c r="D6310" s="12" t="s">
        <v>7977</v>
      </c>
      <c r="E6310" s="13">
        <v>44871</v>
      </c>
      <c r="F6310" s="12" t="s">
        <v>20192</v>
      </c>
      <c r="G6310" s="12">
        <f>IF(ISNUMBER(MATCH(C6310, FACT_ORDERS!C:C, 0)), 1, 0)</f>
        <v>1</v>
      </c>
      <c r="H6310" s="12">
        <f>COUNTIF(B:B,FACT_SEARCHES[[#This Row],[WD_PRODUCTS]])</f>
        <v>81</v>
      </c>
    </row>
    <row r="6311" spans="1:8" x14ac:dyDescent="0.3">
      <c r="A6311" s="12">
        <v>13309</v>
      </c>
      <c r="B6311" s="12">
        <v>249</v>
      </c>
      <c r="C6311" s="8">
        <v>10425</v>
      </c>
      <c r="D6311" s="12" t="s">
        <v>7978</v>
      </c>
      <c r="E6311" s="13">
        <v>45173</v>
      </c>
      <c r="F6311" s="12" t="s">
        <v>20193</v>
      </c>
      <c r="G6311" s="12">
        <f>IF(ISNUMBER(MATCH(C6311, FACT_ORDERS!C:C, 0)), 1, 0)</f>
        <v>0</v>
      </c>
      <c r="H6311" s="12">
        <f>COUNTIF(B:B,FACT_SEARCHES[[#This Row],[WD_PRODUCTS]])</f>
        <v>85</v>
      </c>
    </row>
    <row r="6312" spans="1:8" x14ac:dyDescent="0.3">
      <c r="A6312" s="12">
        <v>13310</v>
      </c>
      <c r="B6312" s="12">
        <v>223</v>
      </c>
      <c r="C6312" s="8">
        <v>10425</v>
      </c>
      <c r="D6312" s="12" t="s">
        <v>7979</v>
      </c>
      <c r="E6312" s="13">
        <v>45173</v>
      </c>
      <c r="F6312" s="12" t="s">
        <v>20194</v>
      </c>
      <c r="G6312" s="12">
        <f>IF(ISNUMBER(MATCH(C6312, FACT_ORDERS!C:C, 0)), 1, 0)</f>
        <v>0</v>
      </c>
      <c r="H6312" s="12">
        <f>COUNTIF(B:B,FACT_SEARCHES[[#This Row],[WD_PRODUCTS]])</f>
        <v>45</v>
      </c>
    </row>
    <row r="6313" spans="1:8" x14ac:dyDescent="0.3">
      <c r="A6313" s="12">
        <v>13311</v>
      </c>
      <c r="B6313" s="12">
        <v>286</v>
      </c>
      <c r="C6313" s="8">
        <v>10259</v>
      </c>
      <c r="D6313" s="12" t="s">
        <v>7980</v>
      </c>
      <c r="E6313" s="13">
        <v>45465</v>
      </c>
      <c r="F6313" s="12" t="s">
        <v>20195</v>
      </c>
      <c r="G6313" s="12">
        <f>IF(ISNUMBER(MATCH(C6313, FACT_ORDERS!C:C, 0)), 1, 0)</f>
        <v>1</v>
      </c>
      <c r="H6313" s="12">
        <f>COUNTIF(B:B,FACT_SEARCHES[[#This Row],[WD_PRODUCTS]])</f>
        <v>71</v>
      </c>
    </row>
    <row r="6314" spans="1:8" x14ac:dyDescent="0.3">
      <c r="A6314" s="12">
        <v>13312</v>
      </c>
      <c r="B6314" s="12">
        <v>278</v>
      </c>
      <c r="C6314" s="8">
        <v>10259</v>
      </c>
      <c r="D6314" s="12" t="s">
        <v>7981</v>
      </c>
      <c r="E6314" s="13">
        <v>45465</v>
      </c>
      <c r="F6314" s="12" t="s">
        <v>20196</v>
      </c>
      <c r="G6314" s="12">
        <f>IF(ISNUMBER(MATCH(C6314, FACT_ORDERS!C:C, 0)), 1, 0)</f>
        <v>1</v>
      </c>
      <c r="H6314" s="12">
        <f>COUNTIF(B:B,FACT_SEARCHES[[#This Row],[WD_PRODUCTS]])</f>
        <v>81</v>
      </c>
    </row>
    <row r="6315" spans="1:8" x14ac:dyDescent="0.3">
      <c r="A6315" s="12">
        <v>13313</v>
      </c>
      <c r="B6315" s="12">
        <v>275</v>
      </c>
      <c r="C6315" s="8">
        <v>10259</v>
      </c>
      <c r="D6315" s="12" t="s">
        <v>7982</v>
      </c>
      <c r="E6315" s="13">
        <v>45465</v>
      </c>
      <c r="F6315" s="12" t="s">
        <v>16316</v>
      </c>
      <c r="G6315" s="12">
        <f>IF(ISNUMBER(MATCH(C6315, FACT_ORDERS!C:C, 0)), 1, 0)</f>
        <v>1</v>
      </c>
      <c r="H6315" s="12">
        <f>COUNTIF(B:B,FACT_SEARCHES[[#This Row],[WD_PRODUCTS]])</f>
        <v>70</v>
      </c>
    </row>
    <row r="6316" spans="1:8" x14ac:dyDescent="0.3">
      <c r="A6316" s="12">
        <v>13314</v>
      </c>
      <c r="B6316" s="12">
        <v>257</v>
      </c>
      <c r="C6316" s="8">
        <v>10489</v>
      </c>
      <c r="D6316" s="12" t="s">
        <v>7983</v>
      </c>
      <c r="E6316" s="13">
        <v>45063</v>
      </c>
      <c r="F6316" s="12" t="s">
        <v>20197</v>
      </c>
      <c r="G6316" s="12">
        <f>IF(ISNUMBER(MATCH(C6316, FACT_ORDERS!C:C, 0)), 1, 0)</f>
        <v>0</v>
      </c>
      <c r="H6316" s="12">
        <f>COUNTIF(B:B,FACT_SEARCHES[[#This Row],[WD_PRODUCTS]])</f>
        <v>75</v>
      </c>
    </row>
    <row r="6317" spans="1:8" x14ac:dyDescent="0.3">
      <c r="A6317" s="12">
        <v>13315</v>
      </c>
      <c r="B6317" s="12">
        <v>271</v>
      </c>
      <c r="C6317" s="8">
        <v>10489</v>
      </c>
      <c r="D6317" s="12" t="s">
        <v>7984</v>
      </c>
      <c r="E6317" s="13">
        <v>45063</v>
      </c>
      <c r="F6317" s="12" t="s">
        <v>20198</v>
      </c>
      <c r="G6317" s="12">
        <f>IF(ISNUMBER(MATCH(C6317, FACT_ORDERS!C:C, 0)), 1, 0)</f>
        <v>0</v>
      </c>
      <c r="H6317" s="12">
        <f>COUNTIF(B:B,FACT_SEARCHES[[#This Row],[WD_PRODUCTS]])</f>
        <v>74</v>
      </c>
    </row>
    <row r="6318" spans="1:8" x14ac:dyDescent="0.3">
      <c r="A6318" s="12">
        <v>13316</v>
      </c>
      <c r="B6318" s="12">
        <v>253</v>
      </c>
      <c r="C6318" s="8">
        <v>10489</v>
      </c>
      <c r="D6318" s="12" t="s">
        <v>7985</v>
      </c>
      <c r="E6318" s="13">
        <v>45063</v>
      </c>
      <c r="F6318" s="12" t="s">
        <v>20199</v>
      </c>
      <c r="G6318" s="12">
        <f>IF(ISNUMBER(MATCH(C6318, FACT_ORDERS!C:C, 0)), 1, 0)</f>
        <v>0</v>
      </c>
      <c r="H6318" s="12">
        <f>COUNTIF(B:B,FACT_SEARCHES[[#This Row],[WD_PRODUCTS]])</f>
        <v>78</v>
      </c>
    </row>
    <row r="6319" spans="1:8" x14ac:dyDescent="0.3">
      <c r="A6319" s="12">
        <v>13317</v>
      </c>
      <c r="B6319" s="12">
        <v>253</v>
      </c>
      <c r="C6319" s="8">
        <v>10188</v>
      </c>
      <c r="D6319" s="12" t="s">
        <v>7986</v>
      </c>
      <c r="E6319" s="13">
        <v>43775</v>
      </c>
      <c r="F6319" s="12" t="s">
        <v>20200</v>
      </c>
      <c r="G6319" s="12">
        <f>IF(ISNUMBER(MATCH(C6319, FACT_ORDERS!C:C, 0)), 1, 0)</f>
        <v>1</v>
      </c>
      <c r="H6319" s="12">
        <f>COUNTIF(B:B,FACT_SEARCHES[[#This Row],[WD_PRODUCTS]])</f>
        <v>78</v>
      </c>
    </row>
    <row r="6320" spans="1:8" x14ac:dyDescent="0.3">
      <c r="A6320" s="12">
        <v>13318</v>
      </c>
      <c r="B6320" s="12">
        <v>230</v>
      </c>
      <c r="C6320" s="8">
        <v>10188</v>
      </c>
      <c r="D6320" s="12" t="s">
        <v>7987</v>
      </c>
      <c r="E6320" s="13">
        <v>43775</v>
      </c>
      <c r="F6320" s="12" t="s">
        <v>20201</v>
      </c>
      <c r="G6320" s="12">
        <f>IF(ISNUMBER(MATCH(C6320, FACT_ORDERS!C:C, 0)), 1, 0)</f>
        <v>1</v>
      </c>
      <c r="H6320" s="12">
        <f>COUNTIF(B:B,FACT_SEARCHES[[#This Row],[WD_PRODUCTS]])</f>
        <v>74</v>
      </c>
    </row>
    <row r="6321" spans="1:8" x14ac:dyDescent="0.3">
      <c r="A6321" s="12">
        <v>13319</v>
      </c>
      <c r="B6321" s="12">
        <v>202</v>
      </c>
      <c r="C6321" s="8">
        <v>10987</v>
      </c>
      <c r="D6321" s="12" t="s">
        <v>7988</v>
      </c>
      <c r="E6321" s="13">
        <v>45125</v>
      </c>
      <c r="F6321" s="12" t="s">
        <v>20202</v>
      </c>
      <c r="G6321" s="12">
        <f>IF(ISNUMBER(MATCH(C6321, FACT_ORDERS!C:C, 0)), 1, 0)</f>
        <v>1</v>
      </c>
      <c r="H6321" s="12">
        <f>COUNTIF(B:B,FACT_SEARCHES[[#This Row],[WD_PRODUCTS]])</f>
        <v>74</v>
      </c>
    </row>
    <row r="6322" spans="1:8" x14ac:dyDescent="0.3">
      <c r="A6322" s="12">
        <v>13320</v>
      </c>
      <c r="B6322" s="12">
        <v>230</v>
      </c>
      <c r="C6322" s="8">
        <v>10987</v>
      </c>
      <c r="D6322" s="12" t="s">
        <v>7989</v>
      </c>
      <c r="E6322" s="13">
        <v>45125</v>
      </c>
      <c r="F6322" s="12" t="s">
        <v>20203</v>
      </c>
      <c r="G6322" s="12">
        <f>IF(ISNUMBER(MATCH(C6322, FACT_ORDERS!C:C, 0)), 1, 0)</f>
        <v>1</v>
      </c>
      <c r="H6322" s="12">
        <f>COUNTIF(B:B,FACT_SEARCHES[[#This Row],[WD_PRODUCTS]])</f>
        <v>74</v>
      </c>
    </row>
    <row r="6323" spans="1:8" x14ac:dyDescent="0.3">
      <c r="A6323" s="12">
        <v>13321</v>
      </c>
      <c r="B6323" s="12">
        <v>254</v>
      </c>
      <c r="C6323" s="8">
        <v>10086</v>
      </c>
      <c r="D6323" s="12" t="s">
        <v>7990</v>
      </c>
      <c r="E6323" s="13">
        <v>45346</v>
      </c>
      <c r="F6323" s="12" t="s">
        <v>19187</v>
      </c>
      <c r="G6323" s="12">
        <f>IF(ISNUMBER(MATCH(C6323, FACT_ORDERS!C:C, 0)), 1, 0)</f>
        <v>1</v>
      </c>
      <c r="H6323" s="12">
        <f>COUNTIF(B:B,FACT_SEARCHES[[#This Row],[WD_PRODUCTS]])</f>
        <v>77</v>
      </c>
    </row>
    <row r="6324" spans="1:8" x14ac:dyDescent="0.3">
      <c r="A6324" s="12">
        <v>13322</v>
      </c>
      <c r="B6324" s="12">
        <v>270</v>
      </c>
      <c r="C6324" s="8">
        <v>10699</v>
      </c>
      <c r="D6324" s="12" t="s">
        <v>7991</v>
      </c>
      <c r="E6324" s="13">
        <v>44660</v>
      </c>
      <c r="F6324" s="12" t="s">
        <v>20204</v>
      </c>
      <c r="G6324" s="12">
        <f>IF(ISNUMBER(MATCH(C6324, FACT_ORDERS!C:C, 0)), 1, 0)</f>
        <v>1</v>
      </c>
      <c r="H6324" s="12">
        <f>COUNTIF(B:B,FACT_SEARCHES[[#This Row],[WD_PRODUCTS]])</f>
        <v>54</v>
      </c>
    </row>
    <row r="6325" spans="1:8" x14ac:dyDescent="0.3">
      <c r="A6325" s="12">
        <v>13323</v>
      </c>
      <c r="B6325" s="12">
        <v>293</v>
      </c>
      <c r="C6325" s="8">
        <v>10699</v>
      </c>
      <c r="D6325" s="12" t="s">
        <v>7992</v>
      </c>
      <c r="E6325" s="13">
        <v>44660</v>
      </c>
      <c r="F6325" s="12" t="s">
        <v>4700</v>
      </c>
      <c r="G6325" s="12">
        <f>IF(ISNUMBER(MATCH(C6325, FACT_ORDERS!C:C, 0)), 1, 0)</f>
        <v>1</v>
      </c>
      <c r="H6325" s="12">
        <f>COUNTIF(B:B,FACT_SEARCHES[[#This Row],[WD_PRODUCTS]])</f>
        <v>70</v>
      </c>
    </row>
    <row r="6326" spans="1:8" x14ac:dyDescent="0.3">
      <c r="A6326" s="12">
        <v>13324</v>
      </c>
      <c r="B6326" s="12">
        <v>253</v>
      </c>
      <c r="C6326" s="8">
        <v>10699</v>
      </c>
      <c r="D6326" s="12" t="s">
        <v>7993</v>
      </c>
      <c r="E6326" s="13">
        <v>44660</v>
      </c>
      <c r="F6326" s="12" t="s">
        <v>20205</v>
      </c>
      <c r="G6326" s="12">
        <f>IF(ISNUMBER(MATCH(C6326, FACT_ORDERS!C:C, 0)), 1, 0)</f>
        <v>1</v>
      </c>
      <c r="H6326" s="12">
        <f>COUNTIF(B:B,FACT_SEARCHES[[#This Row],[WD_PRODUCTS]])</f>
        <v>78</v>
      </c>
    </row>
    <row r="6327" spans="1:8" x14ac:dyDescent="0.3">
      <c r="A6327" s="12">
        <v>13325</v>
      </c>
      <c r="B6327" s="12">
        <v>289</v>
      </c>
      <c r="C6327" s="8">
        <v>10699</v>
      </c>
      <c r="D6327" s="12" t="s">
        <v>7994</v>
      </c>
      <c r="E6327" s="13">
        <v>44660</v>
      </c>
      <c r="F6327" s="12" t="s">
        <v>20206</v>
      </c>
      <c r="G6327" s="12">
        <f>IF(ISNUMBER(MATCH(C6327, FACT_ORDERS!C:C, 0)), 1, 0)</f>
        <v>1</v>
      </c>
      <c r="H6327" s="12">
        <f>COUNTIF(B:B,FACT_SEARCHES[[#This Row],[WD_PRODUCTS]])</f>
        <v>56</v>
      </c>
    </row>
    <row r="6328" spans="1:8" x14ac:dyDescent="0.3">
      <c r="A6328" s="12">
        <v>13326</v>
      </c>
      <c r="B6328" s="12">
        <v>242</v>
      </c>
      <c r="C6328" s="8">
        <v>10951</v>
      </c>
      <c r="D6328" s="12" t="s">
        <v>7995</v>
      </c>
      <c r="E6328" s="13">
        <v>45191</v>
      </c>
      <c r="F6328" s="12" t="s">
        <v>20207</v>
      </c>
      <c r="G6328" s="12">
        <f>IF(ISNUMBER(MATCH(C6328, FACT_ORDERS!C:C, 0)), 1, 0)</f>
        <v>0</v>
      </c>
      <c r="H6328" s="12">
        <f>COUNTIF(B:B,FACT_SEARCHES[[#This Row],[WD_PRODUCTS]])</f>
        <v>76</v>
      </c>
    </row>
    <row r="6329" spans="1:8" x14ac:dyDescent="0.3">
      <c r="A6329" s="12">
        <v>13327</v>
      </c>
      <c r="B6329" s="12">
        <v>210</v>
      </c>
      <c r="C6329" s="8">
        <v>10951</v>
      </c>
      <c r="D6329" s="12" t="s">
        <v>7996</v>
      </c>
      <c r="E6329" s="13">
        <v>45191</v>
      </c>
      <c r="F6329" s="12" t="s">
        <v>20208</v>
      </c>
      <c r="G6329" s="12">
        <f>IF(ISNUMBER(MATCH(C6329, FACT_ORDERS!C:C, 0)), 1, 0)</f>
        <v>0</v>
      </c>
      <c r="H6329" s="12">
        <f>COUNTIF(B:B,FACT_SEARCHES[[#This Row],[WD_PRODUCTS]])</f>
        <v>77</v>
      </c>
    </row>
    <row r="6330" spans="1:8" x14ac:dyDescent="0.3">
      <c r="A6330" s="12">
        <v>13328</v>
      </c>
      <c r="B6330" s="12">
        <v>228</v>
      </c>
      <c r="C6330" s="8">
        <v>10967</v>
      </c>
      <c r="D6330" s="12" t="s">
        <v>7997</v>
      </c>
      <c r="E6330" s="13">
        <v>45310</v>
      </c>
      <c r="F6330" s="12" t="s">
        <v>20209</v>
      </c>
      <c r="G6330" s="12">
        <f>IF(ISNUMBER(MATCH(C6330, FACT_ORDERS!C:C, 0)), 1, 0)</f>
        <v>0</v>
      </c>
      <c r="H6330" s="12">
        <f>COUNTIF(B:B,FACT_SEARCHES[[#This Row],[WD_PRODUCTS]])</f>
        <v>79</v>
      </c>
    </row>
    <row r="6331" spans="1:8" x14ac:dyDescent="0.3">
      <c r="A6331" s="12">
        <v>13329</v>
      </c>
      <c r="B6331" s="12">
        <v>237</v>
      </c>
      <c r="C6331" s="8">
        <v>10967</v>
      </c>
      <c r="D6331" s="12" t="s">
        <v>7998</v>
      </c>
      <c r="E6331" s="13">
        <v>45310</v>
      </c>
      <c r="F6331" s="12" t="s">
        <v>20210</v>
      </c>
      <c r="G6331" s="12">
        <f>IF(ISNUMBER(MATCH(C6331, FACT_ORDERS!C:C, 0)), 1, 0)</f>
        <v>0</v>
      </c>
      <c r="H6331" s="12">
        <f>COUNTIF(B:B,FACT_SEARCHES[[#This Row],[WD_PRODUCTS]])</f>
        <v>99</v>
      </c>
    </row>
    <row r="6332" spans="1:8" x14ac:dyDescent="0.3">
      <c r="A6332" s="12">
        <v>13330</v>
      </c>
      <c r="B6332" s="12">
        <v>237</v>
      </c>
      <c r="C6332" s="8">
        <v>10967</v>
      </c>
      <c r="D6332" s="12" t="s">
        <v>7999</v>
      </c>
      <c r="E6332" s="13">
        <v>44810</v>
      </c>
      <c r="F6332" s="12" t="s">
        <v>18073</v>
      </c>
      <c r="G6332" s="12">
        <f>IF(ISNUMBER(MATCH(C6332, FACT_ORDERS!C:C, 0)), 1, 0)</f>
        <v>0</v>
      </c>
      <c r="H6332" s="12">
        <f>COUNTIF(B:B,FACT_SEARCHES[[#This Row],[WD_PRODUCTS]])</f>
        <v>99</v>
      </c>
    </row>
    <row r="6333" spans="1:8" x14ac:dyDescent="0.3">
      <c r="A6333" s="12">
        <v>13331</v>
      </c>
      <c r="B6333" s="12">
        <v>228</v>
      </c>
      <c r="C6333" s="8">
        <v>10967</v>
      </c>
      <c r="D6333" s="12" t="s">
        <v>8000</v>
      </c>
      <c r="E6333" s="13">
        <v>44810</v>
      </c>
      <c r="F6333" s="12" t="s">
        <v>20211</v>
      </c>
      <c r="G6333" s="12">
        <f>IF(ISNUMBER(MATCH(C6333, FACT_ORDERS!C:C, 0)), 1, 0)</f>
        <v>0</v>
      </c>
      <c r="H6333" s="12">
        <f>COUNTIF(B:B,FACT_SEARCHES[[#This Row],[WD_PRODUCTS]])</f>
        <v>79</v>
      </c>
    </row>
    <row r="6334" spans="1:8" x14ac:dyDescent="0.3">
      <c r="A6334" s="12">
        <v>13332</v>
      </c>
      <c r="B6334" s="12">
        <v>288</v>
      </c>
      <c r="C6334" s="8">
        <v>10594</v>
      </c>
      <c r="D6334" s="12" t="s">
        <v>8001</v>
      </c>
      <c r="E6334" s="13">
        <v>44910</v>
      </c>
      <c r="F6334" s="12" t="s">
        <v>20212</v>
      </c>
      <c r="G6334" s="12">
        <f>IF(ISNUMBER(MATCH(C6334, FACT_ORDERS!C:C, 0)), 1, 0)</f>
        <v>0</v>
      </c>
      <c r="H6334" s="12">
        <f>COUNTIF(B:B,FACT_SEARCHES[[#This Row],[WD_PRODUCTS]])</f>
        <v>106</v>
      </c>
    </row>
    <row r="6335" spans="1:8" x14ac:dyDescent="0.3">
      <c r="A6335" s="12">
        <v>13333</v>
      </c>
      <c r="B6335" s="12">
        <v>281</v>
      </c>
      <c r="C6335" s="8">
        <v>10451</v>
      </c>
      <c r="D6335" s="12" t="s">
        <v>8002</v>
      </c>
      <c r="E6335" s="13">
        <v>45480</v>
      </c>
      <c r="F6335" s="12" t="s">
        <v>20213</v>
      </c>
      <c r="G6335" s="12">
        <f>IF(ISNUMBER(MATCH(C6335, FACT_ORDERS!C:C, 0)), 1, 0)</f>
        <v>1</v>
      </c>
      <c r="H6335" s="12">
        <f>COUNTIF(B:B,FACT_SEARCHES[[#This Row],[WD_PRODUCTS]])</f>
        <v>86</v>
      </c>
    </row>
    <row r="6336" spans="1:8" x14ac:dyDescent="0.3">
      <c r="A6336" s="12">
        <v>13334</v>
      </c>
      <c r="B6336" s="12">
        <v>239</v>
      </c>
      <c r="C6336" s="8">
        <v>10810</v>
      </c>
      <c r="D6336" s="12" t="s">
        <v>8003</v>
      </c>
      <c r="E6336" s="13">
        <v>45437</v>
      </c>
      <c r="F6336" s="12" t="s">
        <v>20214</v>
      </c>
      <c r="G6336" s="12">
        <f>IF(ISNUMBER(MATCH(C6336, FACT_ORDERS!C:C, 0)), 1, 0)</f>
        <v>1</v>
      </c>
      <c r="H6336" s="12">
        <f>COUNTIF(B:B,FACT_SEARCHES[[#This Row],[WD_PRODUCTS]])</f>
        <v>41</v>
      </c>
    </row>
    <row r="6337" spans="1:8" x14ac:dyDescent="0.3">
      <c r="A6337" s="12">
        <v>13335</v>
      </c>
      <c r="B6337" s="12">
        <v>238</v>
      </c>
      <c r="C6337" s="8">
        <v>10168</v>
      </c>
      <c r="D6337" s="12" t="s">
        <v>8004</v>
      </c>
      <c r="E6337" s="13">
        <v>45527</v>
      </c>
      <c r="F6337" s="12" t="s">
        <v>10854</v>
      </c>
      <c r="G6337" s="12">
        <f>IF(ISNUMBER(MATCH(C6337, FACT_ORDERS!C:C, 0)), 1, 0)</f>
        <v>1</v>
      </c>
      <c r="H6337" s="12">
        <f>COUNTIF(B:B,FACT_SEARCHES[[#This Row],[WD_PRODUCTS]])</f>
        <v>57</v>
      </c>
    </row>
    <row r="6338" spans="1:8" x14ac:dyDescent="0.3">
      <c r="A6338" s="12">
        <v>13336</v>
      </c>
      <c r="B6338" s="12">
        <v>282</v>
      </c>
      <c r="C6338" s="8">
        <v>10168</v>
      </c>
      <c r="D6338" s="12" t="s">
        <v>8005</v>
      </c>
      <c r="E6338" s="13">
        <v>45527</v>
      </c>
      <c r="F6338" s="12" t="s">
        <v>3278</v>
      </c>
      <c r="G6338" s="12">
        <f>IF(ISNUMBER(MATCH(C6338, FACT_ORDERS!C:C, 0)), 1, 0)</f>
        <v>1</v>
      </c>
      <c r="H6338" s="12">
        <f>COUNTIF(B:B,FACT_SEARCHES[[#This Row],[WD_PRODUCTS]])</f>
        <v>43</v>
      </c>
    </row>
    <row r="6339" spans="1:8" x14ac:dyDescent="0.3">
      <c r="A6339" s="12">
        <v>13337</v>
      </c>
      <c r="B6339" s="12">
        <v>255</v>
      </c>
      <c r="C6339" s="8">
        <v>10168</v>
      </c>
      <c r="D6339" s="12" t="s">
        <v>8006</v>
      </c>
      <c r="E6339" s="13">
        <v>45527</v>
      </c>
      <c r="F6339" s="12" t="s">
        <v>20215</v>
      </c>
      <c r="G6339" s="12">
        <f>IF(ISNUMBER(MATCH(C6339, FACT_ORDERS!C:C, 0)), 1, 0)</f>
        <v>1</v>
      </c>
      <c r="H6339" s="12">
        <f>COUNTIF(B:B,FACT_SEARCHES[[#This Row],[WD_PRODUCTS]])</f>
        <v>74</v>
      </c>
    </row>
    <row r="6340" spans="1:8" x14ac:dyDescent="0.3">
      <c r="A6340" s="12">
        <v>13338</v>
      </c>
      <c r="B6340" s="12">
        <v>247</v>
      </c>
      <c r="C6340" s="8">
        <v>10124</v>
      </c>
      <c r="D6340" s="12" t="s">
        <v>8007</v>
      </c>
      <c r="E6340" s="13">
        <v>44974</v>
      </c>
      <c r="F6340" s="12" t="s">
        <v>20216</v>
      </c>
      <c r="G6340" s="12">
        <f>IF(ISNUMBER(MATCH(C6340, FACT_ORDERS!C:C, 0)), 1, 0)</f>
        <v>1</v>
      </c>
      <c r="H6340" s="12">
        <f>COUNTIF(B:B,FACT_SEARCHES[[#This Row],[WD_PRODUCTS]])</f>
        <v>72</v>
      </c>
    </row>
    <row r="6341" spans="1:8" x14ac:dyDescent="0.3">
      <c r="A6341" s="12">
        <v>13339</v>
      </c>
      <c r="B6341" s="12">
        <v>200</v>
      </c>
      <c r="C6341" s="8">
        <v>10124</v>
      </c>
      <c r="D6341" s="12" t="s">
        <v>8008</v>
      </c>
      <c r="E6341" s="13">
        <v>44974</v>
      </c>
      <c r="F6341" s="12" t="s">
        <v>19497</v>
      </c>
      <c r="G6341" s="12">
        <f>IF(ISNUMBER(MATCH(C6341, FACT_ORDERS!C:C, 0)), 1, 0)</f>
        <v>1</v>
      </c>
      <c r="H6341" s="12">
        <f>COUNTIF(B:B,FACT_SEARCHES[[#This Row],[WD_PRODUCTS]])</f>
        <v>81</v>
      </c>
    </row>
    <row r="6342" spans="1:8" x14ac:dyDescent="0.3">
      <c r="A6342" s="12">
        <v>13340</v>
      </c>
      <c r="B6342" s="12">
        <v>252</v>
      </c>
      <c r="C6342" s="8">
        <v>10124</v>
      </c>
      <c r="D6342" s="12" t="s">
        <v>8009</v>
      </c>
      <c r="E6342" s="13">
        <v>44974</v>
      </c>
      <c r="F6342" s="12" t="s">
        <v>20217</v>
      </c>
      <c r="G6342" s="12">
        <f>IF(ISNUMBER(MATCH(C6342, FACT_ORDERS!C:C, 0)), 1, 0)</f>
        <v>1</v>
      </c>
      <c r="H6342" s="12">
        <f>COUNTIF(B:B,FACT_SEARCHES[[#This Row],[WD_PRODUCTS]])</f>
        <v>64</v>
      </c>
    </row>
    <row r="6343" spans="1:8" x14ac:dyDescent="0.3">
      <c r="A6343" s="12">
        <v>13341</v>
      </c>
      <c r="B6343" s="12">
        <v>286</v>
      </c>
      <c r="C6343" s="8">
        <v>10124</v>
      </c>
      <c r="D6343" s="12" t="s">
        <v>8010</v>
      </c>
      <c r="E6343" s="13">
        <v>44974</v>
      </c>
      <c r="F6343" s="12" t="s">
        <v>20218</v>
      </c>
      <c r="G6343" s="12">
        <f>IF(ISNUMBER(MATCH(C6343, FACT_ORDERS!C:C, 0)), 1, 0)</f>
        <v>1</v>
      </c>
      <c r="H6343" s="12">
        <f>COUNTIF(B:B,FACT_SEARCHES[[#This Row],[WD_PRODUCTS]])</f>
        <v>71</v>
      </c>
    </row>
    <row r="6344" spans="1:8" x14ac:dyDescent="0.3">
      <c r="A6344" s="12">
        <v>13342</v>
      </c>
      <c r="B6344" s="12">
        <v>249</v>
      </c>
      <c r="C6344" s="8">
        <v>10583</v>
      </c>
      <c r="D6344" s="12" t="s">
        <v>8011</v>
      </c>
      <c r="E6344" s="13">
        <v>44603</v>
      </c>
      <c r="F6344" s="12" t="s">
        <v>20219</v>
      </c>
      <c r="G6344" s="12">
        <f>IF(ISNUMBER(MATCH(C6344, FACT_ORDERS!C:C, 0)), 1, 0)</f>
        <v>1</v>
      </c>
      <c r="H6344" s="12">
        <f>COUNTIF(B:B,FACT_SEARCHES[[#This Row],[WD_PRODUCTS]])</f>
        <v>85</v>
      </c>
    </row>
    <row r="6345" spans="1:8" x14ac:dyDescent="0.3">
      <c r="A6345" s="12">
        <v>13343</v>
      </c>
      <c r="B6345" s="12">
        <v>272</v>
      </c>
      <c r="C6345" s="8">
        <v>10583</v>
      </c>
      <c r="D6345" s="12" t="s">
        <v>8012</v>
      </c>
      <c r="E6345" s="13">
        <v>44603</v>
      </c>
      <c r="F6345" s="12" t="s">
        <v>15499</v>
      </c>
      <c r="G6345" s="12">
        <f>IF(ISNUMBER(MATCH(C6345, FACT_ORDERS!C:C, 0)), 1, 0)</f>
        <v>1</v>
      </c>
      <c r="H6345" s="12">
        <f>COUNTIF(B:B,FACT_SEARCHES[[#This Row],[WD_PRODUCTS]])</f>
        <v>39</v>
      </c>
    </row>
    <row r="6346" spans="1:8" x14ac:dyDescent="0.3">
      <c r="A6346" s="12">
        <v>13344</v>
      </c>
      <c r="B6346" s="12">
        <v>265</v>
      </c>
      <c r="C6346" s="8">
        <v>10583</v>
      </c>
      <c r="D6346" s="12" t="s">
        <v>8013</v>
      </c>
      <c r="E6346" s="13">
        <v>44603</v>
      </c>
      <c r="F6346" s="12" t="s">
        <v>15350</v>
      </c>
      <c r="G6346" s="12">
        <f>IF(ISNUMBER(MATCH(C6346, FACT_ORDERS!C:C, 0)), 1, 0)</f>
        <v>1</v>
      </c>
      <c r="H6346" s="12">
        <f>COUNTIF(B:B,FACT_SEARCHES[[#This Row],[WD_PRODUCTS]])</f>
        <v>89</v>
      </c>
    </row>
    <row r="6347" spans="1:8" x14ac:dyDescent="0.3">
      <c r="A6347" s="12">
        <v>13345</v>
      </c>
      <c r="B6347" s="12">
        <v>266</v>
      </c>
      <c r="C6347" s="8">
        <v>10430</v>
      </c>
      <c r="D6347" s="12" t="s">
        <v>8014</v>
      </c>
      <c r="E6347" s="13">
        <v>45449</v>
      </c>
      <c r="F6347" s="12" t="s">
        <v>4146</v>
      </c>
      <c r="G6347" s="12">
        <f>IF(ISNUMBER(MATCH(C6347, FACT_ORDERS!C:C, 0)), 1, 0)</f>
        <v>0</v>
      </c>
      <c r="H6347" s="12">
        <f>COUNTIF(B:B,FACT_SEARCHES[[#This Row],[WD_PRODUCTS]])</f>
        <v>94</v>
      </c>
    </row>
    <row r="6348" spans="1:8" x14ac:dyDescent="0.3">
      <c r="A6348" s="12">
        <v>13346</v>
      </c>
      <c r="B6348" s="12">
        <v>249</v>
      </c>
      <c r="C6348" s="8">
        <v>10430</v>
      </c>
      <c r="D6348" s="12" t="s">
        <v>8015</v>
      </c>
      <c r="E6348" s="13">
        <v>45449</v>
      </c>
      <c r="F6348" s="12" t="s">
        <v>3474</v>
      </c>
      <c r="G6348" s="12">
        <f>IF(ISNUMBER(MATCH(C6348, FACT_ORDERS!C:C, 0)), 1, 0)</f>
        <v>0</v>
      </c>
      <c r="H6348" s="12">
        <f>COUNTIF(B:B,FACT_SEARCHES[[#This Row],[WD_PRODUCTS]])</f>
        <v>85</v>
      </c>
    </row>
    <row r="6349" spans="1:8" x14ac:dyDescent="0.3">
      <c r="A6349" s="12">
        <v>13347</v>
      </c>
      <c r="B6349" s="12">
        <v>230</v>
      </c>
      <c r="C6349" s="8">
        <v>10778</v>
      </c>
      <c r="D6349" s="12" t="s">
        <v>8016</v>
      </c>
      <c r="E6349" s="13">
        <v>44805</v>
      </c>
      <c r="F6349" s="12" t="s">
        <v>13681</v>
      </c>
      <c r="G6349" s="12">
        <f>IF(ISNUMBER(MATCH(C6349, FACT_ORDERS!C:C, 0)), 1, 0)</f>
        <v>1</v>
      </c>
      <c r="H6349" s="12">
        <f>COUNTIF(B:B,FACT_SEARCHES[[#This Row],[WD_PRODUCTS]])</f>
        <v>74</v>
      </c>
    </row>
    <row r="6350" spans="1:8" x14ac:dyDescent="0.3">
      <c r="A6350" s="12">
        <v>13348</v>
      </c>
      <c r="B6350" s="12">
        <v>216</v>
      </c>
      <c r="C6350" s="8">
        <v>10778</v>
      </c>
      <c r="D6350" s="12" t="s">
        <v>8017</v>
      </c>
      <c r="E6350" s="13">
        <v>44805</v>
      </c>
      <c r="F6350" s="12" t="s">
        <v>20220</v>
      </c>
      <c r="G6350" s="12">
        <f>IF(ISNUMBER(MATCH(C6350, FACT_ORDERS!C:C, 0)), 1, 0)</f>
        <v>1</v>
      </c>
      <c r="H6350" s="12">
        <f>COUNTIF(B:B,FACT_SEARCHES[[#This Row],[WD_PRODUCTS]])</f>
        <v>107</v>
      </c>
    </row>
    <row r="6351" spans="1:8" x14ac:dyDescent="0.3">
      <c r="A6351" s="12">
        <v>13349</v>
      </c>
      <c r="B6351" s="12">
        <v>219</v>
      </c>
      <c r="C6351" s="8">
        <v>10778</v>
      </c>
      <c r="D6351" s="12" t="s">
        <v>8018</v>
      </c>
      <c r="E6351" s="13">
        <v>44805</v>
      </c>
      <c r="F6351" s="12" t="s">
        <v>20221</v>
      </c>
      <c r="G6351" s="12">
        <f>IF(ISNUMBER(MATCH(C6351, FACT_ORDERS!C:C, 0)), 1, 0)</f>
        <v>1</v>
      </c>
      <c r="H6351" s="12">
        <f>COUNTIF(B:B,FACT_SEARCHES[[#This Row],[WD_PRODUCTS]])</f>
        <v>83</v>
      </c>
    </row>
    <row r="6352" spans="1:8" x14ac:dyDescent="0.3">
      <c r="A6352" s="12">
        <v>13350</v>
      </c>
      <c r="B6352" s="12">
        <v>238</v>
      </c>
      <c r="C6352" s="8">
        <v>10778</v>
      </c>
      <c r="D6352" s="12" t="s">
        <v>8019</v>
      </c>
      <c r="E6352" s="13">
        <v>44805</v>
      </c>
      <c r="F6352" s="12" t="s">
        <v>20222</v>
      </c>
      <c r="G6352" s="12">
        <f>IF(ISNUMBER(MATCH(C6352, FACT_ORDERS!C:C, 0)), 1, 0)</f>
        <v>1</v>
      </c>
      <c r="H6352" s="12">
        <f>COUNTIF(B:B,FACT_SEARCHES[[#This Row],[WD_PRODUCTS]])</f>
        <v>57</v>
      </c>
    </row>
    <row r="6353" spans="1:8" x14ac:dyDescent="0.3">
      <c r="A6353" s="12">
        <v>13351</v>
      </c>
      <c r="B6353" s="12">
        <v>208</v>
      </c>
      <c r="C6353" s="8">
        <v>10298</v>
      </c>
      <c r="D6353" s="12" t="s">
        <v>8020</v>
      </c>
      <c r="E6353" s="13">
        <v>45041</v>
      </c>
      <c r="F6353" s="12" t="s">
        <v>20223</v>
      </c>
      <c r="G6353" s="12">
        <f>IF(ISNUMBER(MATCH(C6353, FACT_ORDERS!C:C, 0)), 1, 0)</f>
        <v>0</v>
      </c>
      <c r="H6353" s="12">
        <f>COUNTIF(B:B,FACT_SEARCHES[[#This Row],[WD_PRODUCTS]])</f>
        <v>91</v>
      </c>
    </row>
    <row r="6354" spans="1:8" x14ac:dyDescent="0.3">
      <c r="A6354" s="12">
        <v>13352</v>
      </c>
      <c r="B6354" s="12">
        <v>225</v>
      </c>
      <c r="C6354" s="8">
        <v>10298</v>
      </c>
      <c r="D6354" s="12" t="s">
        <v>8021</v>
      </c>
      <c r="E6354" s="13">
        <v>45041</v>
      </c>
      <c r="F6354" s="12" t="s">
        <v>20224</v>
      </c>
      <c r="G6354" s="12">
        <f>IF(ISNUMBER(MATCH(C6354, FACT_ORDERS!C:C, 0)), 1, 0)</f>
        <v>0</v>
      </c>
      <c r="H6354" s="12">
        <f>COUNTIF(B:B,FACT_SEARCHES[[#This Row],[WD_PRODUCTS]])</f>
        <v>74</v>
      </c>
    </row>
    <row r="6355" spans="1:8" x14ac:dyDescent="0.3">
      <c r="A6355" s="12">
        <v>13353</v>
      </c>
      <c r="B6355" s="12">
        <v>296</v>
      </c>
      <c r="C6355" s="8">
        <v>10298</v>
      </c>
      <c r="D6355" s="12" t="s">
        <v>8022</v>
      </c>
      <c r="E6355" s="13">
        <v>45041</v>
      </c>
      <c r="F6355" s="12" t="s">
        <v>20225</v>
      </c>
      <c r="G6355" s="12">
        <f>IF(ISNUMBER(MATCH(C6355, FACT_ORDERS!C:C, 0)), 1, 0)</f>
        <v>0</v>
      </c>
      <c r="H6355" s="12">
        <f>COUNTIF(B:B,FACT_SEARCHES[[#This Row],[WD_PRODUCTS]])</f>
        <v>106</v>
      </c>
    </row>
    <row r="6356" spans="1:8" x14ac:dyDescent="0.3">
      <c r="A6356" s="12">
        <v>13354</v>
      </c>
      <c r="B6356" s="12">
        <v>282</v>
      </c>
      <c r="C6356" s="8">
        <v>10547</v>
      </c>
      <c r="D6356" s="12" t="s">
        <v>8023</v>
      </c>
      <c r="E6356" s="13">
        <v>45495</v>
      </c>
      <c r="F6356" s="12" t="s">
        <v>20226</v>
      </c>
      <c r="G6356" s="12">
        <f>IF(ISNUMBER(MATCH(C6356, FACT_ORDERS!C:C, 0)), 1, 0)</f>
        <v>0</v>
      </c>
      <c r="H6356" s="12">
        <f>COUNTIF(B:B,FACT_SEARCHES[[#This Row],[WD_PRODUCTS]])</f>
        <v>43</v>
      </c>
    </row>
    <row r="6357" spans="1:8" x14ac:dyDescent="0.3">
      <c r="A6357" s="12">
        <v>13355</v>
      </c>
      <c r="B6357" s="12">
        <v>243</v>
      </c>
      <c r="C6357" s="8">
        <v>10431</v>
      </c>
      <c r="D6357" s="12" t="s">
        <v>8024</v>
      </c>
      <c r="E6357" s="13">
        <v>45360</v>
      </c>
      <c r="F6357" s="12" t="s">
        <v>20227</v>
      </c>
      <c r="G6357" s="12">
        <f>IF(ISNUMBER(MATCH(C6357, FACT_ORDERS!C:C, 0)), 1, 0)</f>
        <v>0</v>
      </c>
      <c r="H6357" s="12">
        <f>COUNTIF(B:B,FACT_SEARCHES[[#This Row],[WD_PRODUCTS]])</f>
        <v>70</v>
      </c>
    </row>
    <row r="6358" spans="1:8" x14ac:dyDescent="0.3">
      <c r="A6358" s="12">
        <v>13356</v>
      </c>
      <c r="B6358" s="12">
        <v>232</v>
      </c>
      <c r="C6358" s="8">
        <v>10958</v>
      </c>
      <c r="D6358" s="12" t="s">
        <v>8025</v>
      </c>
      <c r="E6358" s="13">
        <v>45198</v>
      </c>
      <c r="F6358" s="12" t="s">
        <v>13741</v>
      </c>
      <c r="G6358" s="12">
        <f>IF(ISNUMBER(MATCH(C6358, FACT_ORDERS!C:C, 0)), 1, 0)</f>
        <v>1</v>
      </c>
      <c r="H6358" s="12">
        <f>COUNTIF(B:B,FACT_SEARCHES[[#This Row],[WD_PRODUCTS]])</f>
        <v>69</v>
      </c>
    </row>
    <row r="6359" spans="1:8" x14ac:dyDescent="0.3">
      <c r="A6359" s="12">
        <v>13357</v>
      </c>
      <c r="B6359" s="12">
        <v>297</v>
      </c>
      <c r="C6359" s="8">
        <v>10958</v>
      </c>
      <c r="D6359" s="12" t="s">
        <v>8026</v>
      </c>
      <c r="E6359" s="13">
        <v>45198</v>
      </c>
      <c r="F6359" s="12" t="s">
        <v>20228</v>
      </c>
      <c r="G6359" s="12">
        <f>IF(ISNUMBER(MATCH(C6359, FACT_ORDERS!C:C, 0)), 1, 0)</f>
        <v>1</v>
      </c>
      <c r="H6359" s="12">
        <f>COUNTIF(B:B,FACT_SEARCHES[[#This Row],[WD_PRODUCTS]])</f>
        <v>64</v>
      </c>
    </row>
    <row r="6360" spans="1:8" x14ac:dyDescent="0.3">
      <c r="A6360" s="12">
        <v>13358</v>
      </c>
      <c r="B6360" s="12">
        <v>299</v>
      </c>
      <c r="C6360" s="8">
        <v>10479</v>
      </c>
      <c r="D6360" s="12" t="s">
        <v>8027</v>
      </c>
      <c r="E6360" s="13">
        <v>45352</v>
      </c>
      <c r="F6360" s="12" t="s">
        <v>20229</v>
      </c>
      <c r="G6360" s="12">
        <f>IF(ISNUMBER(MATCH(C6360, FACT_ORDERS!C:C, 0)), 1, 0)</f>
        <v>0</v>
      </c>
      <c r="H6360" s="12">
        <f>COUNTIF(B:B,FACT_SEARCHES[[#This Row],[WD_PRODUCTS]])</f>
        <v>125</v>
      </c>
    </row>
    <row r="6361" spans="1:8" x14ac:dyDescent="0.3">
      <c r="A6361" s="12">
        <v>13359</v>
      </c>
      <c r="B6361" s="12">
        <v>241</v>
      </c>
      <c r="C6361" s="8">
        <v>10479</v>
      </c>
      <c r="D6361" s="12" t="s">
        <v>8028</v>
      </c>
      <c r="E6361" s="13">
        <v>45352</v>
      </c>
      <c r="F6361" s="12" t="s">
        <v>20230</v>
      </c>
      <c r="G6361" s="12">
        <f>IF(ISNUMBER(MATCH(C6361, FACT_ORDERS!C:C, 0)), 1, 0)</f>
        <v>0</v>
      </c>
      <c r="H6361" s="12">
        <f>COUNTIF(B:B,FACT_SEARCHES[[#This Row],[WD_PRODUCTS]])</f>
        <v>96</v>
      </c>
    </row>
    <row r="6362" spans="1:8" x14ac:dyDescent="0.3">
      <c r="A6362" s="12">
        <v>13360</v>
      </c>
      <c r="B6362" s="12">
        <v>233</v>
      </c>
      <c r="C6362" s="8">
        <v>10620</v>
      </c>
      <c r="D6362" s="12" t="s">
        <v>8029</v>
      </c>
      <c r="E6362" s="13">
        <v>45543</v>
      </c>
      <c r="F6362" s="12" t="s">
        <v>3401</v>
      </c>
      <c r="G6362" s="12">
        <f>IF(ISNUMBER(MATCH(C6362, FACT_ORDERS!C:C, 0)), 1, 0)</f>
        <v>0</v>
      </c>
      <c r="H6362" s="12">
        <f>COUNTIF(B:B,FACT_SEARCHES[[#This Row],[WD_PRODUCTS]])</f>
        <v>76</v>
      </c>
    </row>
    <row r="6363" spans="1:8" x14ac:dyDescent="0.3">
      <c r="A6363" s="12">
        <v>13361</v>
      </c>
      <c r="B6363" s="12">
        <v>233</v>
      </c>
      <c r="C6363" s="8">
        <v>10416</v>
      </c>
      <c r="D6363" s="12" t="s">
        <v>8030</v>
      </c>
      <c r="E6363" s="13">
        <v>44891</v>
      </c>
      <c r="F6363" s="12" t="s">
        <v>20231</v>
      </c>
      <c r="G6363" s="12">
        <f>IF(ISNUMBER(MATCH(C6363, FACT_ORDERS!C:C, 0)), 1, 0)</f>
        <v>0</v>
      </c>
      <c r="H6363" s="12">
        <f>COUNTIF(B:B,FACT_SEARCHES[[#This Row],[WD_PRODUCTS]])</f>
        <v>76</v>
      </c>
    </row>
    <row r="6364" spans="1:8" x14ac:dyDescent="0.3">
      <c r="A6364" s="12">
        <v>13362</v>
      </c>
      <c r="B6364" s="12">
        <v>209</v>
      </c>
      <c r="C6364" s="8">
        <v>10416</v>
      </c>
      <c r="D6364" s="12" t="s">
        <v>8031</v>
      </c>
      <c r="E6364" s="13">
        <v>44891</v>
      </c>
      <c r="F6364" s="12" t="s">
        <v>11252</v>
      </c>
      <c r="G6364" s="12">
        <f>IF(ISNUMBER(MATCH(C6364, FACT_ORDERS!C:C, 0)), 1, 0)</f>
        <v>0</v>
      </c>
      <c r="H6364" s="12">
        <f>COUNTIF(B:B,FACT_SEARCHES[[#This Row],[WD_PRODUCTS]])</f>
        <v>91</v>
      </c>
    </row>
    <row r="6365" spans="1:8" x14ac:dyDescent="0.3">
      <c r="A6365" s="12">
        <v>13363</v>
      </c>
      <c r="B6365" s="12">
        <v>296</v>
      </c>
      <c r="C6365" s="8">
        <v>10416</v>
      </c>
      <c r="D6365" s="12" t="s">
        <v>8032</v>
      </c>
      <c r="E6365" s="13">
        <v>44891</v>
      </c>
      <c r="F6365" s="12" t="s">
        <v>14332</v>
      </c>
      <c r="G6365" s="12">
        <f>IF(ISNUMBER(MATCH(C6365, FACT_ORDERS!C:C, 0)), 1, 0)</f>
        <v>0</v>
      </c>
      <c r="H6365" s="12">
        <f>COUNTIF(B:B,FACT_SEARCHES[[#This Row],[WD_PRODUCTS]])</f>
        <v>106</v>
      </c>
    </row>
    <row r="6366" spans="1:8" x14ac:dyDescent="0.3">
      <c r="A6366" s="12">
        <v>13364</v>
      </c>
      <c r="B6366" s="12">
        <v>261</v>
      </c>
      <c r="C6366" s="8">
        <v>10416</v>
      </c>
      <c r="D6366" s="12" t="s">
        <v>8033</v>
      </c>
      <c r="E6366" s="13">
        <v>44891</v>
      </c>
      <c r="F6366" s="12" t="s">
        <v>20232</v>
      </c>
      <c r="G6366" s="12">
        <f>IF(ISNUMBER(MATCH(C6366, FACT_ORDERS!C:C, 0)), 1, 0)</f>
        <v>0</v>
      </c>
      <c r="H6366" s="12">
        <f>COUNTIF(B:B,FACT_SEARCHES[[#This Row],[WD_PRODUCTS]])</f>
        <v>77</v>
      </c>
    </row>
    <row r="6367" spans="1:8" x14ac:dyDescent="0.3">
      <c r="A6367" s="12">
        <v>13365</v>
      </c>
      <c r="B6367" s="12">
        <v>299</v>
      </c>
      <c r="C6367" s="8">
        <v>10416</v>
      </c>
      <c r="D6367" s="12" t="s">
        <v>8034</v>
      </c>
      <c r="E6367" s="13">
        <v>44891</v>
      </c>
      <c r="F6367" s="12" t="s">
        <v>20233</v>
      </c>
      <c r="G6367" s="12">
        <f>IF(ISNUMBER(MATCH(C6367, FACT_ORDERS!C:C, 0)), 1, 0)</f>
        <v>0</v>
      </c>
      <c r="H6367" s="12">
        <f>COUNTIF(B:B,FACT_SEARCHES[[#This Row],[WD_PRODUCTS]])</f>
        <v>125</v>
      </c>
    </row>
    <row r="6368" spans="1:8" x14ac:dyDescent="0.3">
      <c r="A6368" s="12">
        <v>13366</v>
      </c>
      <c r="B6368" s="12">
        <v>257</v>
      </c>
      <c r="C6368" s="8">
        <v>10363</v>
      </c>
      <c r="D6368" s="12" t="s">
        <v>8035</v>
      </c>
      <c r="E6368" s="13">
        <v>45169</v>
      </c>
      <c r="F6368" s="12" t="s">
        <v>20234</v>
      </c>
      <c r="G6368" s="12">
        <f>IF(ISNUMBER(MATCH(C6368, FACT_ORDERS!C:C, 0)), 1, 0)</f>
        <v>0</v>
      </c>
      <c r="H6368" s="12">
        <f>COUNTIF(B:B,FACT_SEARCHES[[#This Row],[WD_PRODUCTS]])</f>
        <v>75</v>
      </c>
    </row>
    <row r="6369" spans="1:8" x14ac:dyDescent="0.3">
      <c r="A6369" s="12">
        <v>13367</v>
      </c>
      <c r="B6369" s="12">
        <v>234</v>
      </c>
      <c r="C6369" s="8">
        <v>10363</v>
      </c>
      <c r="D6369" s="12" t="s">
        <v>8036</v>
      </c>
      <c r="E6369" s="13">
        <v>45169</v>
      </c>
      <c r="F6369" s="12" t="s">
        <v>20235</v>
      </c>
      <c r="G6369" s="12">
        <f>IF(ISNUMBER(MATCH(C6369, FACT_ORDERS!C:C, 0)), 1, 0)</f>
        <v>0</v>
      </c>
      <c r="H6369" s="12">
        <f>COUNTIF(B:B,FACT_SEARCHES[[#This Row],[WD_PRODUCTS]])</f>
        <v>77</v>
      </c>
    </row>
    <row r="6370" spans="1:8" x14ac:dyDescent="0.3">
      <c r="A6370" s="12">
        <v>13368</v>
      </c>
      <c r="B6370" s="12">
        <v>212</v>
      </c>
      <c r="C6370" s="8">
        <v>10363</v>
      </c>
      <c r="D6370" s="12" t="s">
        <v>8037</v>
      </c>
      <c r="E6370" s="13">
        <v>45169</v>
      </c>
      <c r="F6370" s="12" t="s">
        <v>20236</v>
      </c>
      <c r="G6370" s="12">
        <f>IF(ISNUMBER(MATCH(C6370, FACT_ORDERS!C:C, 0)), 1, 0)</f>
        <v>0</v>
      </c>
      <c r="H6370" s="12">
        <f>COUNTIF(B:B,FACT_SEARCHES[[#This Row],[WD_PRODUCTS]])</f>
        <v>67</v>
      </c>
    </row>
    <row r="6371" spans="1:8" x14ac:dyDescent="0.3">
      <c r="A6371" s="12">
        <v>13369</v>
      </c>
      <c r="B6371" s="12">
        <v>210</v>
      </c>
      <c r="C6371" s="8">
        <v>10363</v>
      </c>
      <c r="D6371" s="12" t="s">
        <v>8038</v>
      </c>
      <c r="E6371" s="13">
        <v>45169</v>
      </c>
      <c r="F6371" s="12" t="s">
        <v>20237</v>
      </c>
      <c r="G6371" s="12">
        <f>IF(ISNUMBER(MATCH(C6371, FACT_ORDERS!C:C, 0)), 1, 0)</f>
        <v>0</v>
      </c>
      <c r="H6371" s="12">
        <f>COUNTIF(B:B,FACT_SEARCHES[[#This Row],[WD_PRODUCTS]])</f>
        <v>77</v>
      </c>
    </row>
    <row r="6372" spans="1:8" x14ac:dyDescent="0.3">
      <c r="A6372" s="12">
        <v>13370</v>
      </c>
      <c r="B6372" s="12">
        <v>275</v>
      </c>
      <c r="C6372" s="8">
        <v>10516</v>
      </c>
      <c r="D6372" s="12" t="s">
        <v>8039</v>
      </c>
      <c r="E6372" s="13">
        <v>44675</v>
      </c>
      <c r="F6372" s="12" t="s">
        <v>20238</v>
      </c>
      <c r="G6372" s="12">
        <f>IF(ISNUMBER(MATCH(C6372, FACT_ORDERS!C:C, 0)), 1, 0)</f>
        <v>1</v>
      </c>
      <c r="H6372" s="12">
        <f>COUNTIF(B:B,FACT_SEARCHES[[#This Row],[WD_PRODUCTS]])</f>
        <v>70</v>
      </c>
    </row>
    <row r="6373" spans="1:8" x14ac:dyDescent="0.3">
      <c r="A6373" s="12">
        <v>13371</v>
      </c>
      <c r="B6373" s="12">
        <v>225</v>
      </c>
      <c r="C6373" s="8">
        <v>10516</v>
      </c>
      <c r="D6373" s="12" t="s">
        <v>8040</v>
      </c>
      <c r="E6373" s="13">
        <v>44675</v>
      </c>
      <c r="F6373" s="12" t="s">
        <v>20239</v>
      </c>
      <c r="G6373" s="12">
        <f>IF(ISNUMBER(MATCH(C6373, FACT_ORDERS!C:C, 0)), 1, 0)</f>
        <v>1</v>
      </c>
      <c r="H6373" s="12">
        <f>COUNTIF(B:B,FACT_SEARCHES[[#This Row],[WD_PRODUCTS]])</f>
        <v>74</v>
      </c>
    </row>
    <row r="6374" spans="1:8" x14ac:dyDescent="0.3">
      <c r="A6374" s="12">
        <v>13372</v>
      </c>
      <c r="B6374" s="12">
        <v>299</v>
      </c>
      <c r="C6374" s="8">
        <v>10516</v>
      </c>
      <c r="D6374" s="12" t="s">
        <v>8041</v>
      </c>
      <c r="E6374" s="13">
        <v>44675</v>
      </c>
      <c r="F6374" s="12" t="s">
        <v>20240</v>
      </c>
      <c r="G6374" s="12">
        <f>IF(ISNUMBER(MATCH(C6374, FACT_ORDERS!C:C, 0)), 1, 0)</f>
        <v>1</v>
      </c>
      <c r="H6374" s="12">
        <f>COUNTIF(B:B,FACT_SEARCHES[[#This Row],[WD_PRODUCTS]])</f>
        <v>125</v>
      </c>
    </row>
    <row r="6375" spans="1:8" x14ac:dyDescent="0.3">
      <c r="A6375" s="12">
        <v>13373</v>
      </c>
      <c r="B6375" s="12">
        <v>229</v>
      </c>
      <c r="C6375" s="8">
        <v>10392</v>
      </c>
      <c r="D6375" s="12" t="s">
        <v>8042</v>
      </c>
      <c r="E6375" s="13">
        <v>44493</v>
      </c>
      <c r="F6375" s="12" t="s">
        <v>4233</v>
      </c>
      <c r="G6375" s="12">
        <f>IF(ISNUMBER(MATCH(C6375, FACT_ORDERS!C:C, 0)), 1, 0)</f>
        <v>1</v>
      </c>
      <c r="H6375" s="12">
        <f>COUNTIF(B:B,FACT_SEARCHES[[#This Row],[WD_PRODUCTS]])</f>
        <v>42</v>
      </c>
    </row>
    <row r="6376" spans="1:8" x14ac:dyDescent="0.3">
      <c r="A6376" s="12">
        <v>13374</v>
      </c>
      <c r="B6376" s="12">
        <v>223</v>
      </c>
      <c r="C6376" s="8">
        <v>10392</v>
      </c>
      <c r="D6376" s="12" t="s">
        <v>8043</v>
      </c>
      <c r="E6376" s="13">
        <v>44493</v>
      </c>
      <c r="F6376" s="12" t="s">
        <v>16812</v>
      </c>
      <c r="G6376" s="12">
        <f>IF(ISNUMBER(MATCH(C6376, FACT_ORDERS!C:C, 0)), 1, 0)</f>
        <v>1</v>
      </c>
      <c r="H6376" s="12">
        <f>COUNTIF(B:B,FACT_SEARCHES[[#This Row],[WD_PRODUCTS]])</f>
        <v>45</v>
      </c>
    </row>
    <row r="6377" spans="1:8" x14ac:dyDescent="0.3">
      <c r="A6377" s="12">
        <v>13375</v>
      </c>
      <c r="B6377" s="12">
        <v>248</v>
      </c>
      <c r="C6377" s="8">
        <v>10226</v>
      </c>
      <c r="D6377" s="12" t="s">
        <v>8044</v>
      </c>
      <c r="E6377" s="13">
        <v>45386</v>
      </c>
      <c r="F6377" s="12" t="s">
        <v>4173</v>
      </c>
      <c r="G6377" s="12">
        <f>IF(ISNUMBER(MATCH(C6377, FACT_ORDERS!C:C, 0)), 1, 0)</f>
        <v>0</v>
      </c>
      <c r="H6377" s="12">
        <f>COUNTIF(B:B,FACT_SEARCHES[[#This Row],[WD_PRODUCTS]])</f>
        <v>101</v>
      </c>
    </row>
    <row r="6378" spans="1:8" x14ac:dyDescent="0.3">
      <c r="A6378" s="12">
        <v>13376</v>
      </c>
      <c r="B6378" s="12">
        <v>265</v>
      </c>
      <c r="C6378" s="8">
        <v>10387</v>
      </c>
      <c r="D6378" s="12" t="s">
        <v>8045</v>
      </c>
      <c r="E6378" s="13">
        <v>44708</v>
      </c>
      <c r="F6378" s="12" t="s">
        <v>20241</v>
      </c>
      <c r="G6378" s="12">
        <f>IF(ISNUMBER(MATCH(C6378, FACT_ORDERS!C:C, 0)), 1, 0)</f>
        <v>1</v>
      </c>
      <c r="H6378" s="12">
        <f>COUNTIF(B:B,FACT_SEARCHES[[#This Row],[WD_PRODUCTS]])</f>
        <v>89</v>
      </c>
    </row>
    <row r="6379" spans="1:8" x14ac:dyDescent="0.3">
      <c r="A6379" s="12">
        <v>13377</v>
      </c>
      <c r="B6379" s="12">
        <v>214</v>
      </c>
      <c r="C6379" s="8">
        <v>10387</v>
      </c>
      <c r="D6379" s="12" t="s">
        <v>8046</v>
      </c>
      <c r="E6379" s="13">
        <v>44708</v>
      </c>
      <c r="F6379" s="12" t="s">
        <v>20242</v>
      </c>
      <c r="G6379" s="12">
        <f>IF(ISNUMBER(MATCH(C6379, FACT_ORDERS!C:C, 0)), 1, 0)</f>
        <v>1</v>
      </c>
      <c r="H6379" s="12">
        <f>COUNTIF(B:B,FACT_SEARCHES[[#This Row],[WD_PRODUCTS]])</f>
        <v>51</v>
      </c>
    </row>
    <row r="6380" spans="1:8" x14ac:dyDescent="0.3">
      <c r="A6380" s="12">
        <v>13378</v>
      </c>
      <c r="B6380" s="12">
        <v>277</v>
      </c>
      <c r="C6380" s="8">
        <v>10387</v>
      </c>
      <c r="D6380" s="12" t="s">
        <v>8047</v>
      </c>
      <c r="E6380" s="13">
        <v>44708</v>
      </c>
      <c r="F6380" s="12" t="s">
        <v>20243</v>
      </c>
      <c r="G6380" s="12">
        <f>IF(ISNUMBER(MATCH(C6380, FACT_ORDERS!C:C, 0)), 1, 0)</f>
        <v>1</v>
      </c>
      <c r="H6380" s="12">
        <f>COUNTIF(B:B,FACT_SEARCHES[[#This Row],[WD_PRODUCTS]])</f>
        <v>98</v>
      </c>
    </row>
    <row r="6381" spans="1:8" x14ac:dyDescent="0.3">
      <c r="A6381" s="12">
        <v>13379</v>
      </c>
      <c r="B6381" s="12">
        <v>249</v>
      </c>
      <c r="C6381" s="8">
        <v>10583</v>
      </c>
      <c r="D6381" s="12" t="s">
        <v>8048</v>
      </c>
      <c r="E6381" s="13">
        <v>44506</v>
      </c>
      <c r="F6381" s="12" t="s">
        <v>13607</v>
      </c>
      <c r="G6381" s="12">
        <f>IF(ISNUMBER(MATCH(C6381, FACT_ORDERS!C:C, 0)), 1, 0)</f>
        <v>1</v>
      </c>
      <c r="H6381" s="12">
        <f>COUNTIF(B:B,FACT_SEARCHES[[#This Row],[WD_PRODUCTS]])</f>
        <v>85</v>
      </c>
    </row>
    <row r="6382" spans="1:8" x14ac:dyDescent="0.3">
      <c r="A6382" s="12">
        <v>13380</v>
      </c>
      <c r="B6382" s="12">
        <v>272</v>
      </c>
      <c r="C6382" s="8">
        <v>10583</v>
      </c>
      <c r="D6382" s="12" t="s">
        <v>8049</v>
      </c>
      <c r="E6382" s="13">
        <v>44506</v>
      </c>
      <c r="F6382" s="12" t="s">
        <v>20244</v>
      </c>
      <c r="G6382" s="12">
        <f>IF(ISNUMBER(MATCH(C6382, FACT_ORDERS!C:C, 0)), 1, 0)</f>
        <v>1</v>
      </c>
      <c r="H6382" s="12">
        <f>COUNTIF(B:B,FACT_SEARCHES[[#This Row],[WD_PRODUCTS]])</f>
        <v>39</v>
      </c>
    </row>
    <row r="6383" spans="1:8" x14ac:dyDescent="0.3">
      <c r="A6383" s="12">
        <v>13381</v>
      </c>
      <c r="B6383" s="12">
        <v>265</v>
      </c>
      <c r="C6383" s="8">
        <v>10583</v>
      </c>
      <c r="D6383" s="12" t="s">
        <v>8050</v>
      </c>
      <c r="E6383" s="13">
        <v>44506</v>
      </c>
      <c r="F6383" s="12" t="s">
        <v>19836</v>
      </c>
      <c r="G6383" s="12">
        <f>IF(ISNUMBER(MATCH(C6383, FACT_ORDERS!C:C, 0)), 1, 0)</f>
        <v>1</v>
      </c>
      <c r="H6383" s="12">
        <f>COUNTIF(B:B,FACT_SEARCHES[[#This Row],[WD_PRODUCTS]])</f>
        <v>89</v>
      </c>
    </row>
    <row r="6384" spans="1:8" x14ac:dyDescent="0.3">
      <c r="A6384" s="12">
        <v>13382</v>
      </c>
      <c r="B6384" s="12">
        <v>216</v>
      </c>
      <c r="C6384" s="8">
        <v>10737</v>
      </c>
      <c r="D6384" s="12" t="s">
        <v>8051</v>
      </c>
      <c r="E6384" s="13">
        <v>45243</v>
      </c>
      <c r="F6384" s="12" t="s">
        <v>20245</v>
      </c>
      <c r="G6384" s="12">
        <f>IF(ISNUMBER(MATCH(C6384, FACT_ORDERS!C:C, 0)), 1, 0)</f>
        <v>1</v>
      </c>
      <c r="H6384" s="12">
        <f>COUNTIF(B:B,FACT_SEARCHES[[#This Row],[WD_PRODUCTS]])</f>
        <v>107</v>
      </c>
    </row>
    <row r="6385" spans="1:8" x14ac:dyDescent="0.3">
      <c r="A6385" s="12">
        <v>13383</v>
      </c>
      <c r="B6385" s="12">
        <v>208</v>
      </c>
      <c r="C6385" s="8">
        <v>10298</v>
      </c>
      <c r="D6385" s="12" t="s">
        <v>8052</v>
      </c>
      <c r="E6385" s="13">
        <v>44463</v>
      </c>
      <c r="F6385" s="12" t="s">
        <v>20246</v>
      </c>
      <c r="G6385" s="12">
        <f>IF(ISNUMBER(MATCH(C6385, FACT_ORDERS!C:C, 0)), 1, 0)</f>
        <v>0</v>
      </c>
      <c r="H6385" s="12">
        <f>COUNTIF(B:B,FACT_SEARCHES[[#This Row],[WD_PRODUCTS]])</f>
        <v>91</v>
      </c>
    </row>
    <row r="6386" spans="1:8" x14ac:dyDescent="0.3">
      <c r="A6386" s="12">
        <v>13384</v>
      </c>
      <c r="B6386" s="12">
        <v>225</v>
      </c>
      <c r="C6386" s="8">
        <v>10298</v>
      </c>
      <c r="D6386" s="12" t="s">
        <v>8053</v>
      </c>
      <c r="E6386" s="13">
        <v>44463</v>
      </c>
      <c r="F6386" s="12" t="s">
        <v>20247</v>
      </c>
      <c r="G6386" s="12">
        <f>IF(ISNUMBER(MATCH(C6386, FACT_ORDERS!C:C, 0)), 1, 0)</f>
        <v>0</v>
      </c>
      <c r="H6386" s="12">
        <f>COUNTIF(B:B,FACT_SEARCHES[[#This Row],[WD_PRODUCTS]])</f>
        <v>74</v>
      </c>
    </row>
    <row r="6387" spans="1:8" x14ac:dyDescent="0.3">
      <c r="A6387" s="12">
        <v>13385</v>
      </c>
      <c r="B6387" s="12">
        <v>296</v>
      </c>
      <c r="C6387" s="8">
        <v>10298</v>
      </c>
      <c r="D6387" s="12" t="s">
        <v>8054</v>
      </c>
      <c r="E6387" s="13">
        <v>44463</v>
      </c>
      <c r="F6387" s="12" t="s">
        <v>20248</v>
      </c>
      <c r="G6387" s="12">
        <f>IF(ISNUMBER(MATCH(C6387, FACT_ORDERS!C:C, 0)), 1, 0)</f>
        <v>0</v>
      </c>
      <c r="H6387" s="12">
        <f>COUNTIF(B:B,FACT_SEARCHES[[#This Row],[WD_PRODUCTS]])</f>
        <v>106</v>
      </c>
    </row>
    <row r="6388" spans="1:8" x14ac:dyDescent="0.3">
      <c r="A6388" s="12">
        <v>13386</v>
      </c>
      <c r="B6388" s="12">
        <v>244</v>
      </c>
      <c r="C6388" s="8">
        <v>10330</v>
      </c>
      <c r="D6388" s="12" t="s">
        <v>8055</v>
      </c>
      <c r="E6388" s="13">
        <v>45138</v>
      </c>
      <c r="F6388" s="12" t="s">
        <v>20249</v>
      </c>
      <c r="G6388" s="12">
        <f>IF(ISNUMBER(MATCH(C6388, FACT_ORDERS!C:C, 0)), 1, 0)</f>
        <v>1</v>
      </c>
      <c r="H6388" s="12">
        <f>COUNTIF(B:B,FACT_SEARCHES[[#This Row],[WD_PRODUCTS]])</f>
        <v>59</v>
      </c>
    </row>
    <row r="6389" spans="1:8" x14ac:dyDescent="0.3">
      <c r="A6389" s="12">
        <v>13387</v>
      </c>
      <c r="B6389" s="12">
        <v>220</v>
      </c>
      <c r="C6389" s="8">
        <v>10330</v>
      </c>
      <c r="D6389" s="12" t="s">
        <v>8056</v>
      </c>
      <c r="E6389" s="13">
        <v>45138</v>
      </c>
      <c r="F6389" s="12" t="s">
        <v>20250</v>
      </c>
      <c r="G6389" s="12">
        <f>IF(ISNUMBER(MATCH(C6389, FACT_ORDERS!C:C, 0)), 1, 0)</f>
        <v>1</v>
      </c>
      <c r="H6389" s="12">
        <f>COUNTIF(B:B,FACT_SEARCHES[[#This Row],[WD_PRODUCTS]])</f>
        <v>60</v>
      </c>
    </row>
    <row r="6390" spans="1:8" x14ac:dyDescent="0.3">
      <c r="A6390" s="12">
        <v>13388</v>
      </c>
      <c r="B6390" s="12">
        <v>254</v>
      </c>
      <c r="C6390" s="8">
        <v>10330</v>
      </c>
      <c r="D6390" s="12" t="s">
        <v>8057</v>
      </c>
      <c r="E6390" s="13">
        <v>45138</v>
      </c>
      <c r="F6390" s="12" t="s">
        <v>3791</v>
      </c>
      <c r="G6390" s="12">
        <f>IF(ISNUMBER(MATCH(C6390, FACT_ORDERS!C:C, 0)), 1, 0)</f>
        <v>1</v>
      </c>
      <c r="H6390" s="12">
        <f>COUNTIF(B:B,FACT_SEARCHES[[#This Row],[WD_PRODUCTS]])</f>
        <v>77</v>
      </c>
    </row>
    <row r="6391" spans="1:8" x14ac:dyDescent="0.3">
      <c r="A6391" s="12">
        <v>13389</v>
      </c>
      <c r="B6391" s="12">
        <v>227</v>
      </c>
      <c r="C6391" s="8">
        <v>10330</v>
      </c>
      <c r="D6391" s="12" t="s">
        <v>8058</v>
      </c>
      <c r="E6391" s="13">
        <v>45138</v>
      </c>
      <c r="F6391" s="12" t="s">
        <v>20251</v>
      </c>
      <c r="G6391" s="12">
        <f>IF(ISNUMBER(MATCH(C6391, FACT_ORDERS!C:C, 0)), 1, 0)</f>
        <v>1</v>
      </c>
      <c r="H6391" s="12">
        <f>COUNTIF(B:B,FACT_SEARCHES[[#This Row],[WD_PRODUCTS]])</f>
        <v>93</v>
      </c>
    </row>
    <row r="6392" spans="1:8" x14ac:dyDescent="0.3">
      <c r="A6392" s="12">
        <v>13390</v>
      </c>
      <c r="B6392" s="12">
        <v>216</v>
      </c>
      <c r="C6392" s="8">
        <v>10242</v>
      </c>
      <c r="D6392" s="12" t="s">
        <v>8059</v>
      </c>
      <c r="E6392" s="13">
        <v>44748</v>
      </c>
      <c r="F6392" s="12" t="s">
        <v>20252</v>
      </c>
      <c r="G6392" s="12">
        <f>IF(ISNUMBER(MATCH(C6392, FACT_ORDERS!C:C, 0)), 1, 0)</f>
        <v>0</v>
      </c>
      <c r="H6392" s="12">
        <f>COUNTIF(B:B,FACT_SEARCHES[[#This Row],[WD_PRODUCTS]])</f>
        <v>107</v>
      </c>
    </row>
    <row r="6393" spans="1:8" x14ac:dyDescent="0.3">
      <c r="A6393" s="12">
        <v>13391</v>
      </c>
      <c r="B6393" s="12">
        <v>263</v>
      </c>
      <c r="C6393" s="8">
        <v>10242</v>
      </c>
      <c r="D6393" s="12" t="s">
        <v>8060</v>
      </c>
      <c r="E6393" s="13">
        <v>44748</v>
      </c>
      <c r="F6393" s="12" t="s">
        <v>3971</v>
      </c>
      <c r="G6393" s="12">
        <f>IF(ISNUMBER(MATCH(C6393, FACT_ORDERS!C:C, 0)), 1, 0)</f>
        <v>0</v>
      </c>
      <c r="H6393" s="12">
        <f>COUNTIF(B:B,FACT_SEARCHES[[#This Row],[WD_PRODUCTS]])</f>
        <v>108</v>
      </c>
    </row>
    <row r="6394" spans="1:8" x14ac:dyDescent="0.3">
      <c r="A6394" s="12">
        <v>13392</v>
      </c>
      <c r="B6394" s="12">
        <v>295</v>
      </c>
      <c r="C6394" s="8">
        <v>10253</v>
      </c>
      <c r="D6394" s="12" t="s">
        <v>8061</v>
      </c>
      <c r="E6394" s="13">
        <v>45165</v>
      </c>
      <c r="F6394" s="12" t="s">
        <v>20253</v>
      </c>
      <c r="G6394" s="12">
        <f>IF(ISNUMBER(MATCH(C6394, FACT_ORDERS!C:C, 0)), 1, 0)</f>
        <v>0</v>
      </c>
      <c r="H6394" s="12">
        <f>COUNTIF(B:B,FACT_SEARCHES[[#This Row],[WD_PRODUCTS]])</f>
        <v>72</v>
      </c>
    </row>
    <row r="6395" spans="1:8" x14ac:dyDescent="0.3">
      <c r="A6395" s="12">
        <v>13393</v>
      </c>
      <c r="B6395" s="12">
        <v>210</v>
      </c>
      <c r="C6395" s="8">
        <v>10253</v>
      </c>
      <c r="D6395" s="12" t="s">
        <v>8062</v>
      </c>
      <c r="E6395" s="13">
        <v>45165</v>
      </c>
      <c r="F6395" s="12" t="s">
        <v>20254</v>
      </c>
      <c r="G6395" s="12">
        <f>IF(ISNUMBER(MATCH(C6395, FACT_ORDERS!C:C, 0)), 1, 0)</f>
        <v>0</v>
      </c>
      <c r="H6395" s="12">
        <f>COUNTIF(B:B,FACT_SEARCHES[[#This Row],[WD_PRODUCTS]])</f>
        <v>77</v>
      </c>
    </row>
    <row r="6396" spans="1:8" x14ac:dyDescent="0.3">
      <c r="A6396" s="12">
        <v>13394</v>
      </c>
      <c r="B6396" s="12">
        <v>269</v>
      </c>
      <c r="C6396" s="8">
        <v>10591</v>
      </c>
      <c r="D6396" s="12" t="s">
        <v>8063</v>
      </c>
      <c r="E6396" s="13">
        <v>45092</v>
      </c>
      <c r="F6396" s="12" t="s">
        <v>20255</v>
      </c>
      <c r="G6396" s="12">
        <f>IF(ISNUMBER(MATCH(C6396, FACT_ORDERS!C:C, 0)), 1, 0)</f>
        <v>0</v>
      </c>
      <c r="H6396" s="12">
        <f>COUNTIF(B:B,FACT_SEARCHES[[#This Row],[WD_PRODUCTS]])</f>
        <v>50</v>
      </c>
    </row>
    <row r="6397" spans="1:8" x14ac:dyDescent="0.3">
      <c r="A6397" s="12">
        <v>13395</v>
      </c>
      <c r="B6397" s="12">
        <v>281</v>
      </c>
      <c r="C6397" s="8">
        <v>10757</v>
      </c>
      <c r="D6397" s="12" t="s">
        <v>8064</v>
      </c>
      <c r="E6397" s="13">
        <v>45242</v>
      </c>
      <c r="F6397" s="12" t="s">
        <v>20256</v>
      </c>
      <c r="G6397" s="12">
        <f>IF(ISNUMBER(MATCH(C6397, FACT_ORDERS!C:C, 0)), 1, 0)</f>
        <v>0</v>
      </c>
      <c r="H6397" s="12">
        <f>COUNTIF(B:B,FACT_SEARCHES[[#This Row],[WD_PRODUCTS]])</f>
        <v>86</v>
      </c>
    </row>
    <row r="6398" spans="1:8" x14ac:dyDescent="0.3">
      <c r="A6398" s="12">
        <v>13396</v>
      </c>
      <c r="B6398" s="12">
        <v>296</v>
      </c>
      <c r="C6398" s="8">
        <v>10757</v>
      </c>
      <c r="D6398" s="12" t="s">
        <v>8065</v>
      </c>
      <c r="E6398" s="13">
        <v>45242</v>
      </c>
      <c r="F6398" s="12" t="s">
        <v>20257</v>
      </c>
      <c r="G6398" s="12">
        <f>IF(ISNUMBER(MATCH(C6398, FACT_ORDERS!C:C, 0)), 1, 0)</f>
        <v>0</v>
      </c>
      <c r="H6398" s="12">
        <f>COUNTIF(B:B,FACT_SEARCHES[[#This Row],[WD_PRODUCTS]])</f>
        <v>106</v>
      </c>
    </row>
    <row r="6399" spans="1:8" x14ac:dyDescent="0.3">
      <c r="A6399" s="12">
        <v>13397</v>
      </c>
      <c r="B6399" s="12">
        <v>273</v>
      </c>
      <c r="C6399" s="8">
        <v>10757</v>
      </c>
      <c r="D6399" s="12" t="s">
        <v>8066</v>
      </c>
      <c r="E6399" s="13">
        <v>45242</v>
      </c>
      <c r="F6399" s="12" t="s">
        <v>4576</v>
      </c>
      <c r="G6399" s="12">
        <f>IF(ISNUMBER(MATCH(C6399, FACT_ORDERS!C:C, 0)), 1, 0)</f>
        <v>0</v>
      </c>
      <c r="H6399" s="12">
        <f>COUNTIF(B:B,FACT_SEARCHES[[#This Row],[WD_PRODUCTS]])</f>
        <v>73</v>
      </c>
    </row>
    <row r="6400" spans="1:8" x14ac:dyDescent="0.3">
      <c r="A6400" s="12">
        <v>13398</v>
      </c>
      <c r="B6400" s="12">
        <v>277</v>
      </c>
      <c r="C6400" s="8">
        <v>10719</v>
      </c>
      <c r="D6400" s="12" t="s">
        <v>8067</v>
      </c>
      <c r="E6400" s="13">
        <v>45495</v>
      </c>
      <c r="F6400" s="12" t="s">
        <v>20258</v>
      </c>
      <c r="G6400" s="12">
        <f>IF(ISNUMBER(MATCH(C6400, FACT_ORDERS!C:C, 0)), 1, 0)</f>
        <v>0</v>
      </c>
      <c r="H6400" s="12">
        <f>COUNTIF(B:B,FACT_SEARCHES[[#This Row],[WD_PRODUCTS]])</f>
        <v>98</v>
      </c>
    </row>
    <row r="6401" spans="1:8" x14ac:dyDescent="0.3">
      <c r="A6401" s="12">
        <v>13399</v>
      </c>
      <c r="B6401" s="12">
        <v>297</v>
      </c>
      <c r="C6401" s="8">
        <v>10719</v>
      </c>
      <c r="D6401" s="12" t="s">
        <v>8068</v>
      </c>
      <c r="E6401" s="13">
        <v>45495</v>
      </c>
      <c r="F6401" s="12" t="s">
        <v>20259</v>
      </c>
      <c r="G6401" s="12">
        <f>IF(ISNUMBER(MATCH(C6401, FACT_ORDERS!C:C, 0)), 1, 0)</f>
        <v>0</v>
      </c>
      <c r="H6401" s="12">
        <f>COUNTIF(B:B,FACT_SEARCHES[[#This Row],[WD_PRODUCTS]])</f>
        <v>64</v>
      </c>
    </row>
    <row r="6402" spans="1:8" x14ac:dyDescent="0.3">
      <c r="A6402" s="12">
        <v>13400</v>
      </c>
      <c r="B6402" s="12">
        <v>238</v>
      </c>
      <c r="C6402" s="8">
        <v>10719</v>
      </c>
      <c r="D6402" s="12" t="s">
        <v>8069</v>
      </c>
      <c r="E6402" s="13">
        <v>45495</v>
      </c>
      <c r="F6402" s="12" t="s">
        <v>20260</v>
      </c>
      <c r="G6402" s="12">
        <f>IF(ISNUMBER(MATCH(C6402, FACT_ORDERS!C:C, 0)), 1, 0)</f>
        <v>0</v>
      </c>
      <c r="H6402" s="12">
        <f>COUNTIF(B:B,FACT_SEARCHES[[#This Row],[WD_PRODUCTS]])</f>
        <v>57</v>
      </c>
    </row>
    <row r="6403" spans="1:8" x14ac:dyDescent="0.3">
      <c r="A6403" s="12">
        <v>13401</v>
      </c>
      <c r="B6403" s="12">
        <v>215</v>
      </c>
      <c r="C6403" s="8">
        <v>10222</v>
      </c>
      <c r="D6403" s="12" t="s">
        <v>8070</v>
      </c>
      <c r="E6403" s="13">
        <v>44568</v>
      </c>
      <c r="F6403" s="12" t="s">
        <v>3957</v>
      </c>
      <c r="G6403" s="12">
        <f>IF(ISNUMBER(MATCH(C6403, FACT_ORDERS!C:C, 0)), 1, 0)</f>
        <v>1</v>
      </c>
      <c r="H6403" s="12">
        <f>COUNTIF(B:B,FACT_SEARCHES[[#This Row],[WD_PRODUCTS]])</f>
        <v>67</v>
      </c>
    </row>
    <row r="6404" spans="1:8" x14ac:dyDescent="0.3">
      <c r="A6404" s="12">
        <v>13402</v>
      </c>
      <c r="B6404" s="12">
        <v>230</v>
      </c>
      <c r="C6404" s="8">
        <v>10222</v>
      </c>
      <c r="D6404" s="12" t="s">
        <v>8071</v>
      </c>
      <c r="E6404" s="13">
        <v>44568</v>
      </c>
      <c r="F6404" s="12" t="s">
        <v>4387</v>
      </c>
      <c r="G6404" s="12">
        <f>IF(ISNUMBER(MATCH(C6404, FACT_ORDERS!C:C, 0)), 1, 0)</f>
        <v>1</v>
      </c>
      <c r="H6404" s="12">
        <f>COUNTIF(B:B,FACT_SEARCHES[[#This Row],[WD_PRODUCTS]])</f>
        <v>74</v>
      </c>
    </row>
    <row r="6405" spans="1:8" x14ac:dyDescent="0.3">
      <c r="A6405" s="12">
        <v>13403</v>
      </c>
      <c r="B6405" s="12">
        <v>294</v>
      </c>
      <c r="C6405" s="8">
        <v>10222</v>
      </c>
      <c r="D6405" s="12" t="s">
        <v>8072</v>
      </c>
      <c r="E6405" s="13">
        <v>44568</v>
      </c>
      <c r="F6405" s="12" t="s">
        <v>20261</v>
      </c>
      <c r="G6405" s="12">
        <f>IF(ISNUMBER(MATCH(C6405, FACT_ORDERS!C:C, 0)), 1, 0)</f>
        <v>1</v>
      </c>
      <c r="H6405" s="12">
        <f>COUNTIF(B:B,FACT_SEARCHES[[#This Row],[WD_PRODUCTS]])</f>
        <v>60</v>
      </c>
    </row>
    <row r="6406" spans="1:8" x14ac:dyDescent="0.3">
      <c r="A6406" s="12">
        <v>13404</v>
      </c>
      <c r="B6406" s="12">
        <v>203</v>
      </c>
      <c r="C6406" s="8">
        <v>10222</v>
      </c>
      <c r="D6406" s="12" t="s">
        <v>8073</v>
      </c>
      <c r="E6406" s="13">
        <v>44568</v>
      </c>
      <c r="F6406" s="12" t="s">
        <v>20262</v>
      </c>
      <c r="G6406" s="12">
        <f>IF(ISNUMBER(MATCH(C6406, FACT_ORDERS!C:C, 0)), 1, 0)</f>
        <v>1</v>
      </c>
      <c r="H6406" s="12">
        <f>COUNTIF(B:B,FACT_SEARCHES[[#This Row],[WD_PRODUCTS]])</f>
        <v>46</v>
      </c>
    </row>
    <row r="6407" spans="1:8" x14ac:dyDescent="0.3">
      <c r="A6407" s="12">
        <v>13405</v>
      </c>
      <c r="B6407" s="12">
        <v>250</v>
      </c>
      <c r="C6407" s="8">
        <v>10222</v>
      </c>
      <c r="D6407" s="12" t="s">
        <v>8074</v>
      </c>
      <c r="E6407" s="13">
        <v>44568</v>
      </c>
      <c r="F6407" s="12" t="s">
        <v>20263</v>
      </c>
      <c r="G6407" s="12">
        <f>IF(ISNUMBER(MATCH(C6407, FACT_ORDERS!C:C, 0)), 1, 0)</f>
        <v>1</v>
      </c>
      <c r="H6407" s="12">
        <f>COUNTIF(B:B,FACT_SEARCHES[[#This Row],[WD_PRODUCTS]])</f>
        <v>65</v>
      </c>
    </row>
    <row r="6408" spans="1:8" x14ac:dyDescent="0.3">
      <c r="A6408" s="12">
        <v>13406</v>
      </c>
      <c r="B6408" s="12">
        <v>237</v>
      </c>
      <c r="C6408" s="8">
        <v>10222</v>
      </c>
      <c r="D6408" s="12" t="s">
        <v>8075</v>
      </c>
      <c r="E6408" s="13">
        <v>44568</v>
      </c>
      <c r="F6408" s="12" t="s">
        <v>11068</v>
      </c>
      <c r="G6408" s="12">
        <f>IF(ISNUMBER(MATCH(C6408, FACT_ORDERS!C:C, 0)), 1, 0)</f>
        <v>1</v>
      </c>
      <c r="H6408" s="12">
        <f>COUNTIF(B:B,FACT_SEARCHES[[#This Row],[WD_PRODUCTS]])</f>
        <v>99</v>
      </c>
    </row>
    <row r="6409" spans="1:8" x14ac:dyDescent="0.3">
      <c r="A6409" s="12">
        <v>13407</v>
      </c>
      <c r="B6409" s="12">
        <v>207</v>
      </c>
      <c r="C6409" s="8">
        <v>10555</v>
      </c>
      <c r="D6409" s="12" t="s">
        <v>8076</v>
      </c>
      <c r="E6409" s="13">
        <v>45501</v>
      </c>
      <c r="F6409" s="12" t="s">
        <v>20264</v>
      </c>
      <c r="G6409" s="12">
        <f>IF(ISNUMBER(MATCH(C6409, FACT_ORDERS!C:C, 0)), 1, 0)</f>
        <v>0</v>
      </c>
      <c r="H6409" s="12">
        <f>COUNTIF(B:B,FACT_SEARCHES[[#This Row],[WD_PRODUCTS]])</f>
        <v>47</v>
      </c>
    </row>
    <row r="6410" spans="1:8" x14ac:dyDescent="0.3">
      <c r="A6410" s="12">
        <v>13408</v>
      </c>
      <c r="B6410" s="12">
        <v>274</v>
      </c>
      <c r="C6410" s="8">
        <v>10555</v>
      </c>
      <c r="D6410" s="12" t="s">
        <v>8077</v>
      </c>
      <c r="E6410" s="13">
        <v>45501</v>
      </c>
      <c r="F6410" s="12" t="s">
        <v>20265</v>
      </c>
      <c r="G6410" s="12">
        <f>IF(ISNUMBER(MATCH(C6410, FACT_ORDERS!C:C, 0)), 1, 0)</f>
        <v>0</v>
      </c>
      <c r="H6410" s="12">
        <f>COUNTIF(B:B,FACT_SEARCHES[[#This Row],[WD_PRODUCTS]])</f>
        <v>45</v>
      </c>
    </row>
    <row r="6411" spans="1:8" x14ac:dyDescent="0.3">
      <c r="A6411" s="12">
        <v>13409</v>
      </c>
      <c r="B6411" s="12">
        <v>205</v>
      </c>
      <c r="C6411" s="8">
        <v>10690</v>
      </c>
      <c r="D6411" s="12" t="s">
        <v>8078</v>
      </c>
      <c r="E6411" s="13">
        <v>45476</v>
      </c>
      <c r="F6411" s="12" t="s">
        <v>20266</v>
      </c>
      <c r="G6411" s="12">
        <f>IF(ISNUMBER(MATCH(C6411, FACT_ORDERS!C:C, 0)), 1, 0)</f>
        <v>1</v>
      </c>
      <c r="H6411" s="12">
        <f>COUNTIF(B:B,FACT_SEARCHES[[#This Row],[WD_PRODUCTS]])</f>
        <v>40</v>
      </c>
    </row>
    <row r="6412" spans="1:8" x14ac:dyDescent="0.3">
      <c r="A6412" s="12">
        <v>13410</v>
      </c>
      <c r="B6412" s="12">
        <v>215</v>
      </c>
      <c r="C6412" s="8">
        <v>10690</v>
      </c>
      <c r="D6412" s="12" t="s">
        <v>8079</v>
      </c>
      <c r="E6412" s="13">
        <v>45476</v>
      </c>
      <c r="F6412" s="12" t="s">
        <v>20264</v>
      </c>
      <c r="G6412" s="12">
        <f>IF(ISNUMBER(MATCH(C6412, FACT_ORDERS!C:C, 0)), 1, 0)</f>
        <v>1</v>
      </c>
      <c r="H6412" s="12">
        <f>COUNTIF(B:B,FACT_SEARCHES[[#This Row],[WD_PRODUCTS]])</f>
        <v>67</v>
      </c>
    </row>
    <row r="6413" spans="1:8" x14ac:dyDescent="0.3">
      <c r="A6413" s="12">
        <v>13411</v>
      </c>
      <c r="B6413" s="12">
        <v>255</v>
      </c>
      <c r="C6413" s="8">
        <v>10400</v>
      </c>
      <c r="D6413" s="12" t="s">
        <v>8080</v>
      </c>
      <c r="E6413" s="13">
        <v>45468</v>
      </c>
      <c r="F6413" s="12" t="s">
        <v>20267</v>
      </c>
      <c r="G6413" s="12">
        <f>IF(ISNUMBER(MATCH(C6413, FACT_ORDERS!C:C, 0)), 1, 0)</f>
        <v>1</v>
      </c>
      <c r="H6413" s="12">
        <f>COUNTIF(B:B,FACT_SEARCHES[[#This Row],[WD_PRODUCTS]])</f>
        <v>74</v>
      </c>
    </row>
    <row r="6414" spans="1:8" x14ac:dyDescent="0.3">
      <c r="A6414" s="12">
        <v>13412</v>
      </c>
      <c r="B6414" s="12">
        <v>209</v>
      </c>
      <c r="C6414" s="8">
        <v>10400</v>
      </c>
      <c r="D6414" s="12" t="s">
        <v>8081</v>
      </c>
      <c r="E6414" s="13">
        <v>45468</v>
      </c>
      <c r="F6414" s="12" t="s">
        <v>20268</v>
      </c>
      <c r="G6414" s="12">
        <f>IF(ISNUMBER(MATCH(C6414, FACT_ORDERS!C:C, 0)), 1, 0)</f>
        <v>1</v>
      </c>
      <c r="H6414" s="12">
        <f>COUNTIF(B:B,FACT_SEARCHES[[#This Row],[WD_PRODUCTS]])</f>
        <v>91</v>
      </c>
    </row>
    <row r="6415" spans="1:8" x14ac:dyDescent="0.3">
      <c r="A6415" s="12">
        <v>13413</v>
      </c>
      <c r="B6415" s="12">
        <v>240</v>
      </c>
      <c r="C6415" s="8">
        <v>10725</v>
      </c>
      <c r="D6415" s="12" t="s">
        <v>8082</v>
      </c>
      <c r="E6415" s="13">
        <v>45468</v>
      </c>
      <c r="F6415" s="12" t="s">
        <v>20269</v>
      </c>
      <c r="G6415" s="12">
        <f>IF(ISNUMBER(MATCH(C6415, FACT_ORDERS!C:C, 0)), 1, 0)</f>
        <v>1</v>
      </c>
      <c r="H6415" s="12">
        <f>COUNTIF(B:B,FACT_SEARCHES[[#This Row],[WD_PRODUCTS]])</f>
        <v>51</v>
      </c>
    </row>
    <row r="6416" spans="1:8" x14ac:dyDescent="0.3">
      <c r="A6416" s="12">
        <v>13414</v>
      </c>
      <c r="B6416" s="12">
        <v>235</v>
      </c>
      <c r="C6416" s="8">
        <v>10994</v>
      </c>
      <c r="D6416" s="12" t="s">
        <v>8083</v>
      </c>
      <c r="E6416" s="13">
        <v>43766</v>
      </c>
      <c r="F6416" s="12" t="s">
        <v>20270</v>
      </c>
      <c r="G6416" s="12">
        <f>IF(ISNUMBER(MATCH(C6416, FACT_ORDERS!C:C, 0)), 1, 0)</f>
        <v>0</v>
      </c>
      <c r="H6416" s="12">
        <f>COUNTIF(B:B,FACT_SEARCHES[[#This Row],[WD_PRODUCTS]])</f>
        <v>58</v>
      </c>
    </row>
    <row r="6417" spans="1:8" x14ac:dyDescent="0.3">
      <c r="A6417" s="12">
        <v>13415</v>
      </c>
      <c r="B6417" s="12">
        <v>222</v>
      </c>
      <c r="C6417" s="8">
        <v>10994</v>
      </c>
      <c r="D6417" s="12" t="s">
        <v>8084</v>
      </c>
      <c r="E6417" s="13">
        <v>43766</v>
      </c>
      <c r="F6417" s="12" t="s">
        <v>20271</v>
      </c>
      <c r="G6417" s="12">
        <f>IF(ISNUMBER(MATCH(C6417, FACT_ORDERS!C:C, 0)), 1, 0)</f>
        <v>0</v>
      </c>
      <c r="H6417" s="12">
        <f>COUNTIF(B:B,FACT_SEARCHES[[#This Row],[WD_PRODUCTS]])</f>
        <v>73</v>
      </c>
    </row>
    <row r="6418" spans="1:8" x14ac:dyDescent="0.3">
      <c r="A6418" s="12">
        <v>13416</v>
      </c>
      <c r="B6418" s="12">
        <v>237</v>
      </c>
      <c r="C6418" s="8">
        <v>10936</v>
      </c>
      <c r="D6418" s="12" t="s">
        <v>8085</v>
      </c>
      <c r="E6418" s="13">
        <v>45192</v>
      </c>
      <c r="F6418" s="12" t="s">
        <v>20272</v>
      </c>
      <c r="G6418" s="12">
        <f>IF(ISNUMBER(MATCH(C6418, FACT_ORDERS!C:C, 0)), 1, 0)</f>
        <v>1</v>
      </c>
      <c r="H6418" s="12">
        <f>COUNTIF(B:B,FACT_SEARCHES[[#This Row],[WD_PRODUCTS]])</f>
        <v>99</v>
      </c>
    </row>
    <row r="6419" spans="1:8" x14ac:dyDescent="0.3">
      <c r="A6419" s="12">
        <v>13417</v>
      </c>
      <c r="B6419" s="12">
        <v>288</v>
      </c>
      <c r="C6419" s="8">
        <v>10936</v>
      </c>
      <c r="D6419" s="12" t="s">
        <v>8086</v>
      </c>
      <c r="E6419" s="13">
        <v>45192</v>
      </c>
      <c r="F6419" s="12" t="s">
        <v>3755</v>
      </c>
      <c r="G6419" s="12">
        <f>IF(ISNUMBER(MATCH(C6419, FACT_ORDERS!C:C, 0)), 1, 0)</f>
        <v>1</v>
      </c>
      <c r="H6419" s="12">
        <f>COUNTIF(B:B,FACT_SEARCHES[[#This Row],[WD_PRODUCTS]])</f>
        <v>106</v>
      </c>
    </row>
    <row r="6420" spans="1:8" x14ac:dyDescent="0.3">
      <c r="A6420" s="12">
        <v>13418</v>
      </c>
      <c r="B6420" s="12">
        <v>280</v>
      </c>
      <c r="C6420" s="8">
        <v>10896</v>
      </c>
      <c r="D6420" s="12" t="s">
        <v>8087</v>
      </c>
      <c r="E6420" s="13">
        <v>45468</v>
      </c>
      <c r="F6420" s="12" t="s">
        <v>20273</v>
      </c>
      <c r="G6420" s="12">
        <f>IF(ISNUMBER(MATCH(C6420, FACT_ORDERS!C:C, 0)), 1, 0)</f>
        <v>1</v>
      </c>
      <c r="H6420" s="12">
        <f>COUNTIF(B:B,FACT_SEARCHES[[#This Row],[WD_PRODUCTS]])</f>
        <v>40</v>
      </c>
    </row>
    <row r="6421" spans="1:8" x14ac:dyDescent="0.3">
      <c r="A6421" s="12">
        <v>13419</v>
      </c>
      <c r="B6421" s="12">
        <v>220</v>
      </c>
      <c r="C6421" s="8">
        <v>10896</v>
      </c>
      <c r="D6421" s="12" t="s">
        <v>8088</v>
      </c>
      <c r="E6421" s="13">
        <v>45468</v>
      </c>
      <c r="F6421" s="12" t="s">
        <v>20274</v>
      </c>
      <c r="G6421" s="12">
        <f>IF(ISNUMBER(MATCH(C6421, FACT_ORDERS!C:C, 0)), 1, 0)</f>
        <v>1</v>
      </c>
      <c r="H6421" s="12">
        <f>COUNTIF(B:B,FACT_SEARCHES[[#This Row],[WD_PRODUCTS]])</f>
        <v>60</v>
      </c>
    </row>
    <row r="6422" spans="1:8" x14ac:dyDescent="0.3">
      <c r="A6422" s="12">
        <v>13420</v>
      </c>
      <c r="B6422" s="12">
        <v>231</v>
      </c>
      <c r="C6422" s="8">
        <v>10896</v>
      </c>
      <c r="D6422" s="12" t="s">
        <v>8089</v>
      </c>
      <c r="E6422" s="13">
        <v>45468</v>
      </c>
      <c r="F6422" s="12" t="s">
        <v>20275</v>
      </c>
      <c r="G6422" s="12">
        <f>IF(ISNUMBER(MATCH(C6422, FACT_ORDERS!C:C, 0)), 1, 0)</f>
        <v>1</v>
      </c>
      <c r="H6422" s="12">
        <f>COUNTIF(B:B,FACT_SEARCHES[[#This Row],[WD_PRODUCTS]])</f>
        <v>58</v>
      </c>
    </row>
    <row r="6423" spans="1:8" x14ac:dyDescent="0.3">
      <c r="A6423" s="12">
        <v>13421</v>
      </c>
      <c r="B6423" s="12">
        <v>265</v>
      </c>
      <c r="C6423" s="8">
        <v>10108</v>
      </c>
      <c r="D6423" s="12" t="s">
        <v>8090</v>
      </c>
      <c r="E6423" s="13">
        <v>45152</v>
      </c>
      <c r="F6423" s="12" t="s">
        <v>20276</v>
      </c>
      <c r="G6423" s="12">
        <f>IF(ISNUMBER(MATCH(C6423, FACT_ORDERS!C:C, 0)), 1, 0)</f>
        <v>1</v>
      </c>
      <c r="H6423" s="12">
        <f>COUNTIF(B:B,FACT_SEARCHES[[#This Row],[WD_PRODUCTS]])</f>
        <v>89</v>
      </c>
    </row>
    <row r="6424" spans="1:8" x14ac:dyDescent="0.3">
      <c r="A6424" s="12">
        <v>13422</v>
      </c>
      <c r="B6424" s="12">
        <v>200</v>
      </c>
      <c r="C6424" s="8">
        <v>10108</v>
      </c>
      <c r="D6424" s="12" t="s">
        <v>8091</v>
      </c>
      <c r="E6424" s="13">
        <v>45152</v>
      </c>
      <c r="F6424" s="12" t="s">
        <v>20277</v>
      </c>
      <c r="G6424" s="12">
        <f>IF(ISNUMBER(MATCH(C6424, FACT_ORDERS!C:C, 0)), 1, 0)</f>
        <v>1</v>
      </c>
      <c r="H6424" s="12">
        <f>COUNTIF(B:B,FACT_SEARCHES[[#This Row],[WD_PRODUCTS]])</f>
        <v>81</v>
      </c>
    </row>
    <row r="6425" spans="1:8" x14ac:dyDescent="0.3">
      <c r="A6425" s="12">
        <v>13423</v>
      </c>
      <c r="B6425" s="12">
        <v>272</v>
      </c>
      <c r="C6425" s="8">
        <v>10823</v>
      </c>
      <c r="D6425" s="12" t="s">
        <v>8092</v>
      </c>
      <c r="E6425" s="13">
        <v>45544</v>
      </c>
      <c r="F6425" s="12" t="s">
        <v>20278</v>
      </c>
      <c r="G6425" s="12">
        <f>IF(ISNUMBER(MATCH(C6425, FACT_ORDERS!C:C, 0)), 1, 0)</f>
        <v>0</v>
      </c>
      <c r="H6425" s="12">
        <f>COUNTIF(B:B,FACT_SEARCHES[[#This Row],[WD_PRODUCTS]])</f>
        <v>39</v>
      </c>
    </row>
    <row r="6426" spans="1:8" x14ac:dyDescent="0.3">
      <c r="A6426" s="12">
        <v>13424</v>
      </c>
      <c r="B6426" s="12">
        <v>268</v>
      </c>
      <c r="C6426" s="8">
        <v>10823</v>
      </c>
      <c r="D6426" s="12" t="s">
        <v>8093</v>
      </c>
      <c r="E6426" s="13">
        <v>45544</v>
      </c>
      <c r="F6426" s="12" t="s">
        <v>20279</v>
      </c>
      <c r="G6426" s="12">
        <f>IF(ISNUMBER(MATCH(C6426, FACT_ORDERS!C:C, 0)), 1, 0)</f>
        <v>0</v>
      </c>
      <c r="H6426" s="12">
        <f>COUNTIF(B:B,FACT_SEARCHES[[#This Row],[WD_PRODUCTS]])</f>
        <v>78</v>
      </c>
    </row>
    <row r="6427" spans="1:8" x14ac:dyDescent="0.3">
      <c r="A6427" s="12">
        <v>13425</v>
      </c>
      <c r="B6427" s="12">
        <v>249</v>
      </c>
      <c r="C6427" s="8">
        <v>10823</v>
      </c>
      <c r="D6427" s="12" t="s">
        <v>8094</v>
      </c>
      <c r="E6427" s="13">
        <v>45544</v>
      </c>
      <c r="F6427" s="12" t="s">
        <v>3422</v>
      </c>
      <c r="G6427" s="12">
        <f>IF(ISNUMBER(MATCH(C6427, FACT_ORDERS!C:C, 0)), 1, 0)</f>
        <v>0</v>
      </c>
      <c r="H6427" s="12">
        <f>COUNTIF(B:B,FACT_SEARCHES[[#This Row],[WD_PRODUCTS]])</f>
        <v>85</v>
      </c>
    </row>
    <row r="6428" spans="1:8" x14ac:dyDescent="0.3">
      <c r="A6428" s="12">
        <v>13426</v>
      </c>
      <c r="B6428" s="12">
        <v>269</v>
      </c>
      <c r="C6428" s="8">
        <v>10256</v>
      </c>
      <c r="D6428" s="12" t="s">
        <v>8095</v>
      </c>
      <c r="E6428" s="13">
        <v>44453</v>
      </c>
      <c r="F6428" s="12" t="s">
        <v>3796</v>
      </c>
      <c r="G6428" s="12">
        <f>IF(ISNUMBER(MATCH(C6428, FACT_ORDERS!C:C, 0)), 1, 0)</f>
        <v>0</v>
      </c>
      <c r="H6428" s="12">
        <f>COUNTIF(B:B,FACT_SEARCHES[[#This Row],[WD_PRODUCTS]])</f>
        <v>50</v>
      </c>
    </row>
    <row r="6429" spans="1:8" x14ac:dyDescent="0.3">
      <c r="A6429" s="12">
        <v>13427</v>
      </c>
      <c r="B6429" s="12">
        <v>236</v>
      </c>
      <c r="C6429" s="8">
        <v>10256</v>
      </c>
      <c r="D6429" s="12" t="s">
        <v>8096</v>
      </c>
      <c r="E6429" s="13">
        <v>44453</v>
      </c>
      <c r="F6429" s="12" t="s">
        <v>20280</v>
      </c>
      <c r="G6429" s="12">
        <f>IF(ISNUMBER(MATCH(C6429, FACT_ORDERS!C:C, 0)), 1, 0)</f>
        <v>0</v>
      </c>
      <c r="H6429" s="12">
        <f>COUNTIF(B:B,FACT_SEARCHES[[#This Row],[WD_PRODUCTS]])</f>
        <v>80</v>
      </c>
    </row>
    <row r="6430" spans="1:8" x14ac:dyDescent="0.3">
      <c r="A6430" s="12">
        <v>13428</v>
      </c>
      <c r="B6430" s="12">
        <v>290</v>
      </c>
      <c r="C6430" s="8">
        <v>10256</v>
      </c>
      <c r="D6430" s="12" t="s">
        <v>8097</v>
      </c>
      <c r="E6430" s="13">
        <v>44453</v>
      </c>
      <c r="F6430" s="12" t="s">
        <v>20281</v>
      </c>
      <c r="G6430" s="12">
        <f>IF(ISNUMBER(MATCH(C6430, FACT_ORDERS!C:C, 0)), 1, 0)</f>
        <v>0</v>
      </c>
      <c r="H6430" s="12">
        <f>COUNTIF(B:B,FACT_SEARCHES[[#This Row],[WD_PRODUCTS]])</f>
        <v>47</v>
      </c>
    </row>
    <row r="6431" spans="1:8" x14ac:dyDescent="0.3">
      <c r="A6431" s="12">
        <v>13429</v>
      </c>
      <c r="B6431" s="12">
        <v>280</v>
      </c>
      <c r="C6431" s="8">
        <v>10229</v>
      </c>
      <c r="D6431" s="12" t="s">
        <v>8098</v>
      </c>
      <c r="E6431" s="13">
        <v>45424</v>
      </c>
      <c r="F6431" s="12" t="s">
        <v>14434</v>
      </c>
      <c r="G6431" s="12">
        <f>IF(ISNUMBER(MATCH(C6431, FACT_ORDERS!C:C, 0)), 1, 0)</f>
        <v>1</v>
      </c>
      <c r="H6431" s="12">
        <f>COUNTIF(B:B,FACT_SEARCHES[[#This Row],[WD_PRODUCTS]])</f>
        <v>40</v>
      </c>
    </row>
    <row r="6432" spans="1:8" x14ac:dyDescent="0.3">
      <c r="A6432" s="12">
        <v>13430</v>
      </c>
      <c r="B6432" s="12">
        <v>232</v>
      </c>
      <c r="C6432" s="8">
        <v>10229</v>
      </c>
      <c r="D6432" s="12" t="s">
        <v>8099</v>
      </c>
      <c r="E6432" s="13">
        <v>45424</v>
      </c>
      <c r="F6432" s="12" t="s">
        <v>20282</v>
      </c>
      <c r="G6432" s="12">
        <f>IF(ISNUMBER(MATCH(C6432, FACT_ORDERS!C:C, 0)), 1, 0)</f>
        <v>1</v>
      </c>
      <c r="H6432" s="12">
        <f>COUNTIF(B:B,FACT_SEARCHES[[#This Row],[WD_PRODUCTS]])</f>
        <v>69</v>
      </c>
    </row>
    <row r="6433" spans="1:8" x14ac:dyDescent="0.3">
      <c r="A6433" s="12">
        <v>13431</v>
      </c>
      <c r="B6433" s="12">
        <v>207</v>
      </c>
      <c r="C6433" s="8">
        <v>10117</v>
      </c>
      <c r="D6433" s="12" t="s">
        <v>8100</v>
      </c>
      <c r="E6433" s="13">
        <v>43931</v>
      </c>
      <c r="F6433" s="12" t="s">
        <v>20283</v>
      </c>
      <c r="G6433" s="12">
        <f>IF(ISNUMBER(MATCH(C6433, FACT_ORDERS!C:C, 0)), 1, 0)</f>
        <v>1</v>
      </c>
      <c r="H6433" s="12">
        <f>COUNTIF(B:B,FACT_SEARCHES[[#This Row],[WD_PRODUCTS]])</f>
        <v>47</v>
      </c>
    </row>
    <row r="6434" spans="1:8" x14ac:dyDescent="0.3">
      <c r="A6434" s="12">
        <v>13432</v>
      </c>
      <c r="B6434" s="12">
        <v>286</v>
      </c>
      <c r="C6434" s="8">
        <v>10926</v>
      </c>
      <c r="D6434" s="12" t="s">
        <v>8101</v>
      </c>
      <c r="E6434" s="13">
        <v>45555</v>
      </c>
      <c r="F6434" s="12" t="s">
        <v>20284</v>
      </c>
      <c r="G6434" s="12">
        <f>IF(ISNUMBER(MATCH(C6434, FACT_ORDERS!C:C, 0)), 1, 0)</f>
        <v>1</v>
      </c>
      <c r="H6434" s="12">
        <f>COUNTIF(B:B,FACT_SEARCHES[[#This Row],[WD_PRODUCTS]])</f>
        <v>71</v>
      </c>
    </row>
    <row r="6435" spans="1:8" x14ac:dyDescent="0.3">
      <c r="A6435" s="12">
        <v>13433</v>
      </c>
      <c r="B6435" s="12">
        <v>299</v>
      </c>
      <c r="C6435" s="8">
        <v>10926</v>
      </c>
      <c r="D6435" s="12" t="s">
        <v>8102</v>
      </c>
      <c r="E6435" s="13">
        <v>45555</v>
      </c>
      <c r="F6435" s="12" t="s">
        <v>4478</v>
      </c>
      <c r="G6435" s="12">
        <f>IF(ISNUMBER(MATCH(C6435, FACT_ORDERS!C:C, 0)), 1, 0)</f>
        <v>1</v>
      </c>
      <c r="H6435" s="12">
        <f>COUNTIF(B:B,FACT_SEARCHES[[#This Row],[WD_PRODUCTS]])</f>
        <v>125</v>
      </c>
    </row>
    <row r="6436" spans="1:8" x14ac:dyDescent="0.3">
      <c r="A6436" s="12">
        <v>13434</v>
      </c>
      <c r="B6436" s="12">
        <v>290</v>
      </c>
      <c r="C6436" s="8">
        <v>10574</v>
      </c>
      <c r="D6436" s="12" t="s">
        <v>8103</v>
      </c>
      <c r="E6436" s="13">
        <v>44723</v>
      </c>
      <c r="F6436" s="12" t="s">
        <v>20285</v>
      </c>
      <c r="G6436" s="12">
        <f>IF(ISNUMBER(MATCH(C6436, FACT_ORDERS!C:C, 0)), 1, 0)</f>
        <v>0</v>
      </c>
      <c r="H6436" s="12">
        <f>COUNTIF(B:B,FACT_SEARCHES[[#This Row],[WD_PRODUCTS]])</f>
        <v>47</v>
      </c>
    </row>
    <row r="6437" spans="1:8" x14ac:dyDescent="0.3">
      <c r="A6437" s="12">
        <v>13435</v>
      </c>
      <c r="B6437" s="12">
        <v>276</v>
      </c>
      <c r="C6437" s="8">
        <v>10925</v>
      </c>
      <c r="D6437" s="12" t="s">
        <v>8104</v>
      </c>
      <c r="E6437" s="13">
        <v>45424</v>
      </c>
      <c r="F6437" s="12" t="s">
        <v>20286</v>
      </c>
      <c r="G6437" s="12">
        <f>IF(ISNUMBER(MATCH(C6437, FACT_ORDERS!C:C, 0)), 1, 0)</f>
        <v>1</v>
      </c>
      <c r="H6437" s="12">
        <f>COUNTIF(B:B,FACT_SEARCHES[[#This Row],[WD_PRODUCTS]])</f>
        <v>65</v>
      </c>
    </row>
    <row r="6438" spans="1:8" x14ac:dyDescent="0.3">
      <c r="A6438" s="12">
        <v>13436</v>
      </c>
      <c r="B6438" s="12">
        <v>219</v>
      </c>
      <c r="C6438" s="8">
        <v>10925</v>
      </c>
      <c r="D6438" s="12" t="s">
        <v>8105</v>
      </c>
      <c r="E6438" s="13">
        <v>45424</v>
      </c>
      <c r="F6438" s="12" t="s">
        <v>20287</v>
      </c>
      <c r="G6438" s="12">
        <f>IF(ISNUMBER(MATCH(C6438, FACT_ORDERS!C:C, 0)), 1, 0)</f>
        <v>1</v>
      </c>
      <c r="H6438" s="12">
        <f>COUNTIF(B:B,FACT_SEARCHES[[#This Row],[WD_PRODUCTS]])</f>
        <v>83</v>
      </c>
    </row>
    <row r="6439" spans="1:8" x14ac:dyDescent="0.3">
      <c r="A6439" s="12">
        <v>13437</v>
      </c>
      <c r="B6439" s="12">
        <v>208</v>
      </c>
      <c r="C6439" s="8">
        <v>10925</v>
      </c>
      <c r="D6439" s="12" t="s">
        <v>8106</v>
      </c>
      <c r="E6439" s="13">
        <v>45424</v>
      </c>
      <c r="F6439" s="12" t="s">
        <v>20288</v>
      </c>
      <c r="G6439" s="12">
        <f>IF(ISNUMBER(MATCH(C6439, FACT_ORDERS!C:C, 0)), 1, 0)</f>
        <v>1</v>
      </c>
      <c r="H6439" s="12">
        <f>COUNTIF(B:B,FACT_SEARCHES[[#This Row],[WD_PRODUCTS]])</f>
        <v>91</v>
      </c>
    </row>
    <row r="6440" spans="1:8" x14ac:dyDescent="0.3">
      <c r="A6440" s="12">
        <v>13438</v>
      </c>
      <c r="B6440" s="12">
        <v>246</v>
      </c>
      <c r="C6440" s="8">
        <v>10925</v>
      </c>
      <c r="D6440" s="12" t="s">
        <v>8107</v>
      </c>
      <c r="E6440" s="13">
        <v>45424</v>
      </c>
      <c r="F6440" s="12" t="s">
        <v>20289</v>
      </c>
      <c r="G6440" s="12">
        <f>IF(ISNUMBER(MATCH(C6440, FACT_ORDERS!C:C, 0)), 1, 0)</f>
        <v>1</v>
      </c>
      <c r="H6440" s="12">
        <f>COUNTIF(B:B,FACT_SEARCHES[[#This Row],[WD_PRODUCTS]])</f>
        <v>55</v>
      </c>
    </row>
    <row r="6441" spans="1:8" x14ac:dyDescent="0.3">
      <c r="A6441" s="12">
        <v>13439</v>
      </c>
      <c r="B6441" s="12">
        <v>271</v>
      </c>
      <c r="C6441" s="8">
        <v>10151</v>
      </c>
      <c r="D6441" s="12" t="s">
        <v>8108</v>
      </c>
      <c r="E6441" s="13">
        <v>45062</v>
      </c>
      <c r="F6441" s="12" t="s">
        <v>20290</v>
      </c>
      <c r="G6441" s="12">
        <f>IF(ISNUMBER(MATCH(C6441, FACT_ORDERS!C:C, 0)), 1, 0)</f>
        <v>1</v>
      </c>
      <c r="H6441" s="12">
        <f>COUNTIF(B:B,FACT_SEARCHES[[#This Row],[WD_PRODUCTS]])</f>
        <v>74</v>
      </c>
    </row>
    <row r="6442" spans="1:8" x14ac:dyDescent="0.3">
      <c r="A6442" s="12">
        <v>13440</v>
      </c>
      <c r="B6442" s="12">
        <v>242</v>
      </c>
      <c r="C6442" s="8">
        <v>10151</v>
      </c>
      <c r="D6442" s="12" t="s">
        <v>8109</v>
      </c>
      <c r="E6442" s="13">
        <v>45062</v>
      </c>
      <c r="F6442" s="12" t="s">
        <v>20291</v>
      </c>
      <c r="G6442" s="12">
        <f>IF(ISNUMBER(MATCH(C6442, FACT_ORDERS!C:C, 0)), 1, 0)</f>
        <v>1</v>
      </c>
      <c r="H6442" s="12">
        <f>COUNTIF(B:B,FACT_SEARCHES[[#This Row],[WD_PRODUCTS]])</f>
        <v>76</v>
      </c>
    </row>
    <row r="6443" spans="1:8" x14ac:dyDescent="0.3">
      <c r="A6443" s="12">
        <v>13441</v>
      </c>
      <c r="B6443" s="12">
        <v>236</v>
      </c>
      <c r="C6443" s="8">
        <v>10151</v>
      </c>
      <c r="D6443" s="12" t="s">
        <v>8110</v>
      </c>
      <c r="E6443" s="13">
        <v>45062</v>
      </c>
      <c r="F6443" s="12" t="s">
        <v>20292</v>
      </c>
      <c r="G6443" s="12">
        <f>IF(ISNUMBER(MATCH(C6443, FACT_ORDERS!C:C, 0)), 1, 0)</f>
        <v>1</v>
      </c>
      <c r="H6443" s="12">
        <f>COUNTIF(B:B,FACT_SEARCHES[[#This Row],[WD_PRODUCTS]])</f>
        <v>80</v>
      </c>
    </row>
    <row r="6444" spans="1:8" x14ac:dyDescent="0.3">
      <c r="A6444" s="12">
        <v>13442</v>
      </c>
      <c r="B6444" s="12">
        <v>212</v>
      </c>
      <c r="C6444" s="8">
        <v>10030</v>
      </c>
      <c r="D6444" s="12" t="s">
        <v>8111</v>
      </c>
      <c r="E6444" s="13">
        <v>44198</v>
      </c>
      <c r="F6444" s="12" t="s">
        <v>14855</v>
      </c>
      <c r="G6444" s="12">
        <f>IF(ISNUMBER(MATCH(C6444, FACT_ORDERS!C:C, 0)), 1, 0)</f>
        <v>1</v>
      </c>
      <c r="H6444" s="12">
        <f>COUNTIF(B:B,FACT_SEARCHES[[#This Row],[WD_PRODUCTS]])</f>
        <v>67</v>
      </c>
    </row>
    <row r="6445" spans="1:8" x14ac:dyDescent="0.3">
      <c r="A6445" s="12">
        <v>13443</v>
      </c>
      <c r="B6445" s="12">
        <v>207</v>
      </c>
      <c r="C6445" s="8">
        <v>10030</v>
      </c>
      <c r="D6445" s="12" t="s">
        <v>8112</v>
      </c>
      <c r="E6445" s="13">
        <v>44198</v>
      </c>
      <c r="F6445" s="12" t="s">
        <v>20293</v>
      </c>
      <c r="G6445" s="12">
        <f>IF(ISNUMBER(MATCH(C6445, FACT_ORDERS!C:C, 0)), 1, 0)</f>
        <v>1</v>
      </c>
      <c r="H6445" s="12">
        <f>COUNTIF(B:B,FACT_SEARCHES[[#This Row],[WD_PRODUCTS]])</f>
        <v>47</v>
      </c>
    </row>
    <row r="6446" spans="1:8" x14ac:dyDescent="0.3">
      <c r="A6446" s="12">
        <v>13444</v>
      </c>
      <c r="B6446" s="12">
        <v>216</v>
      </c>
      <c r="C6446" s="8">
        <v>10030</v>
      </c>
      <c r="D6446" s="12" t="s">
        <v>8113</v>
      </c>
      <c r="E6446" s="13">
        <v>44198</v>
      </c>
      <c r="F6446" s="12" t="s">
        <v>20294</v>
      </c>
      <c r="G6446" s="12">
        <f>IF(ISNUMBER(MATCH(C6446, FACT_ORDERS!C:C, 0)), 1, 0)</f>
        <v>1</v>
      </c>
      <c r="H6446" s="12">
        <f>COUNTIF(B:B,FACT_SEARCHES[[#This Row],[WD_PRODUCTS]])</f>
        <v>107</v>
      </c>
    </row>
    <row r="6447" spans="1:8" x14ac:dyDescent="0.3">
      <c r="A6447" s="12">
        <v>13445</v>
      </c>
      <c r="B6447" s="12">
        <v>261</v>
      </c>
      <c r="C6447" s="8">
        <v>10030</v>
      </c>
      <c r="D6447" s="12" t="s">
        <v>8114</v>
      </c>
      <c r="E6447" s="13">
        <v>44198</v>
      </c>
      <c r="F6447" s="12" t="s">
        <v>19793</v>
      </c>
      <c r="G6447" s="12">
        <f>IF(ISNUMBER(MATCH(C6447, FACT_ORDERS!C:C, 0)), 1, 0)</f>
        <v>1</v>
      </c>
      <c r="H6447" s="12">
        <f>COUNTIF(B:B,FACT_SEARCHES[[#This Row],[WD_PRODUCTS]])</f>
        <v>77</v>
      </c>
    </row>
    <row r="6448" spans="1:8" x14ac:dyDescent="0.3">
      <c r="A6448" s="12">
        <v>13446</v>
      </c>
      <c r="B6448" s="12">
        <v>282</v>
      </c>
      <c r="C6448" s="8">
        <v>10360</v>
      </c>
      <c r="D6448" s="12" t="s">
        <v>8115</v>
      </c>
      <c r="E6448" s="13">
        <v>44167</v>
      </c>
      <c r="F6448" s="12" t="s">
        <v>20295</v>
      </c>
      <c r="G6448" s="12">
        <f>IF(ISNUMBER(MATCH(C6448, FACT_ORDERS!C:C, 0)), 1, 0)</f>
        <v>1</v>
      </c>
      <c r="H6448" s="12">
        <f>COUNTIF(B:B,FACT_SEARCHES[[#This Row],[WD_PRODUCTS]])</f>
        <v>43</v>
      </c>
    </row>
    <row r="6449" spans="1:8" x14ac:dyDescent="0.3">
      <c r="A6449" s="12">
        <v>13447</v>
      </c>
      <c r="B6449" s="12">
        <v>238</v>
      </c>
      <c r="C6449" s="8">
        <v>10360</v>
      </c>
      <c r="D6449" s="12" t="s">
        <v>8116</v>
      </c>
      <c r="E6449" s="13">
        <v>44167</v>
      </c>
      <c r="F6449" s="12" t="s">
        <v>20296</v>
      </c>
      <c r="G6449" s="12">
        <f>IF(ISNUMBER(MATCH(C6449, FACT_ORDERS!C:C, 0)), 1, 0)</f>
        <v>1</v>
      </c>
      <c r="H6449" s="12">
        <f>COUNTIF(B:B,FACT_SEARCHES[[#This Row],[WD_PRODUCTS]])</f>
        <v>57</v>
      </c>
    </row>
    <row r="6450" spans="1:8" x14ac:dyDescent="0.3">
      <c r="A6450" s="12">
        <v>13448</v>
      </c>
      <c r="B6450" s="12">
        <v>234</v>
      </c>
      <c r="C6450" s="8">
        <v>10360</v>
      </c>
      <c r="D6450" s="12" t="s">
        <v>8117</v>
      </c>
      <c r="E6450" s="13">
        <v>44167</v>
      </c>
      <c r="F6450" s="12" t="s">
        <v>20297</v>
      </c>
      <c r="G6450" s="12">
        <f>IF(ISNUMBER(MATCH(C6450, FACT_ORDERS!C:C, 0)), 1, 0)</f>
        <v>1</v>
      </c>
      <c r="H6450" s="12">
        <f>COUNTIF(B:B,FACT_SEARCHES[[#This Row],[WD_PRODUCTS]])</f>
        <v>77</v>
      </c>
    </row>
    <row r="6451" spans="1:8" x14ac:dyDescent="0.3">
      <c r="A6451" s="12">
        <v>13449</v>
      </c>
      <c r="B6451" s="12">
        <v>249</v>
      </c>
      <c r="C6451" s="8">
        <v>10393</v>
      </c>
      <c r="D6451" s="12" t="s">
        <v>8118</v>
      </c>
      <c r="E6451" s="13">
        <v>45294</v>
      </c>
      <c r="F6451" s="12" t="s">
        <v>20298</v>
      </c>
      <c r="G6451" s="12">
        <f>IF(ISNUMBER(MATCH(C6451, FACT_ORDERS!C:C, 0)), 1, 0)</f>
        <v>1</v>
      </c>
      <c r="H6451" s="12">
        <f>COUNTIF(B:B,FACT_SEARCHES[[#This Row],[WD_PRODUCTS]])</f>
        <v>85</v>
      </c>
    </row>
    <row r="6452" spans="1:8" x14ac:dyDescent="0.3">
      <c r="A6452" s="12">
        <v>13450</v>
      </c>
      <c r="B6452" s="12">
        <v>270</v>
      </c>
      <c r="C6452" s="8">
        <v>10393</v>
      </c>
      <c r="D6452" s="12" t="s">
        <v>8119</v>
      </c>
      <c r="E6452" s="13">
        <v>45294</v>
      </c>
      <c r="F6452" s="12" t="s">
        <v>20299</v>
      </c>
      <c r="G6452" s="12">
        <f>IF(ISNUMBER(MATCH(C6452, FACT_ORDERS!C:C, 0)), 1, 0)</f>
        <v>1</v>
      </c>
      <c r="H6452" s="12">
        <f>COUNTIF(B:B,FACT_SEARCHES[[#This Row],[WD_PRODUCTS]])</f>
        <v>54</v>
      </c>
    </row>
    <row r="6453" spans="1:8" x14ac:dyDescent="0.3">
      <c r="A6453" s="12">
        <v>13451</v>
      </c>
      <c r="B6453" s="12">
        <v>258</v>
      </c>
      <c r="C6453" s="8">
        <v>10789</v>
      </c>
      <c r="D6453" s="12" t="s">
        <v>8120</v>
      </c>
      <c r="E6453" s="13">
        <v>44641</v>
      </c>
      <c r="F6453" s="12" t="s">
        <v>20300</v>
      </c>
      <c r="G6453" s="12">
        <f>IF(ISNUMBER(MATCH(C6453, FACT_ORDERS!C:C, 0)), 1, 0)</f>
        <v>0</v>
      </c>
      <c r="H6453" s="12">
        <f>COUNTIF(B:B,FACT_SEARCHES[[#This Row],[WD_PRODUCTS]])</f>
        <v>57</v>
      </c>
    </row>
    <row r="6454" spans="1:8" x14ac:dyDescent="0.3">
      <c r="A6454" s="12">
        <v>13452</v>
      </c>
      <c r="B6454" s="12">
        <v>290</v>
      </c>
      <c r="C6454" s="8">
        <v>10527</v>
      </c>
      <c r="D6454" s="12" t="s">
        <v>8121</v>
      </c>
      <c r="E6454" s="13">
        <v>45211</v>
      </c>
      <c r="F6454" s="12" t="s">
        <v>4589</v>
      </c>
      <c r="G6454" s="12">
        <f>IF(ISNUMBER(MATCH(C6454, FACT_ORDERS!C:C, 0)), 1, 0)</f>
        <v>1</v>
      </c>
      <c r="H6454" s="12">
        <f>COUNTIF(B:B,FACT_SEARCHES[[#This Row],[WD_PRODUCTS]])</f>
        <v>47</v>
      </c>
    </row>
    <row r="6455" spans="1:8" x14ac:dyDescent="0.3">
      <c r="A6455" s="12">
        <v>13453</v>
      </c>
      <c r="B6455" s="12">
        <v>268</v>
      </c>
      <c r="C6455" s="8">
        <v>10527</v>
      </c>
      <c r="D6455" s="12" t="s">
        <v>8122</v>
      </c>
      <c r="E6455" s="13">
        <v>45211</v>
      </c>
      <c r="F6455" s="12" t="s">
        <v>15776</v>
      </c>
      <c r="G6455" s="12">
        <f>IF(ISNUMBER(MATCH(C6455, FACT_ORDERS!C:C, 0)), 1, 0)</f>
        <v>1</v>
      </c>
      <c r="H6455" s="12">
        <f>COUNTIF(B:B,FACT_SEARCHES[[#This Row],[WD_PRODUCTS]])</f>
        <v>78</v>
      </c>
    </row>
    <row r="6456" spans="1:8" x14ac:dyDescent="0.3">
      <c r="A6456" s="12">
        <v>13454</v>
      </c>
      <c r="B6456" s="12">
        <v>230</v>
      </c>
      <c r="C6456" s="8">
        <v>10527</v>
      </c>
      <c r="D6456" s="12" t="s">
        <v>8123</v>
      </c>
      <c r="E6456" s="13">
        <v>45211</v>
      </c>
      <c r="F6456" s="12" t="s">
        <v>20301</v>
      </c>
      <c r="G6456" s="12">
        <f>IF(ISNUMBER(MATCH(C6456, FACT_ORDERS!C:C, 0)), 1, 0)</f>
        <v>1</v>
      </c>
      <c r="H6456" s="12">
        <f>COUNTIF(B:B,FACT_SEARCHES[[#This Row],[WD_PRODUCTS]])</f>
        <v>74</v>
      </c>
    </row>
    <row r="6457" spans="1:8" x14ac:dyDescent="0.3">
      <c r="A6457" s="12">
        <v>13455</v>
      </c>
      <c r="B6457" s="12">
        <v>261</v>
      </c>
      <c r="C6457" s="8">
        <v>10527</v>
      </c>
      <c r="D6457" s="12" t="s">
        <v>8124</v>
      </c>
      <c r="E6457" s="13">
        <v>45211</v>
      </c>
      <c r="F6457" s="12" t="s">
        <v>20302</v>
      </c>
      <c r="G6457" s="12">
        <f>IF(ISNUMBER(MATCH(C6457, FACT_ORDERS!C:C, 0)), 1, 0)</f>
        <v>1</v>
      </c>
      <c r="H6457" s="12">
        <f>COUNTIF(B:B,FACT_SEARCHES[[#This Row],[WD_PRODUCTS]])</f>
        <v>77</v>
      </c>
    </row>
    <row r="6458" spans="1:8" x14ac:dyDescent="0.3">
      <c r="A6458" s="12">
        <v>13456</v>
      </c>
      <c r="B6458" s="12">
        <v>284</v>
      </c>
      <c r="C6458" s="8">
        <v>10820</v>
      </c>
      <c r="D6458" s="12" t="s">
        <v>8125</v>
      </c>
      <c r="E6458" s="13">
        <v>45272</v>
      </c>
      <c r="F6458" s="12" t="s">
        <v>20303</v>
      </c>
      <c r="G6458" s="12">
        <f>IF(ISNUMBER(MATCH(C6458, FACT_ORDERS!C:C, 0)), 1, 0)</f>
        <v>1</v>
      </c>
      <c r="H6458" s="12">
        <f>COUNTIF(B:B,FACT_SEARCHES[[#This Row],[WD_PRODUCTS]])</f>
        <v>97</v>
      </c>
    </row>
    <row r="6459" spans="1:8" x14ac:dyDescent="0.3">
      <c r="A6459" s="12">
        <v>13457</v>
      </c>
      <c r="B6459" s="12">
        <v>298</v>
      </c>
      <c r="C6459" s="8">
        <v>10820</v>
      </c>
      <c r="D6459" s="12" t="s">
        <v>8126</v>
      </c>
      <c r="E6459" s="13">
        <v>45272</v>
      </c>
      <c r="F6459" s="12" t="s">
        <v>4507</v>
      </c>
      <c r="G6459" s="12">
        <f>IF(ISNUMBER(MATCH(C6459, FACT_ORDERS!C:C, 0)), 1, 0)</f>
        <v>1</v>
      </c>
      <c r="H6459" s="12">
        <f>COUNTIF(B:B,FACT_SEARCHES[[#This Row],[WD_PRODUCTS]])</f>
        <v>79</v>
      </c>
    </row>
    <row r="6460" spans="1:8" x14ac:dyDescent="0.3">
      <c r="A6460" s="12">
        <v>13458</v>
      </c>
      <c r="B6460" s="12">
        <v>259</v>
      </c>
      <c r="C6460" s="8">
        <v>10343</v>
      </c>
      <c r="D6460" s="12" t="s">
        <v>8127</v>
      </c>
      <c r="E6460" s="13">
        <v>45529</v>
      </c>
      <c r="F6460" s="12" t="s">
        <v>20304</v>
      </c>
      <c r="G6460" s="12">
        <f>IF(ISNUMBER(MATCH(C6460, FACT_ORDERS!C:C, 0)), 1, 0)</f>
        <v>0</v>
      </c>
      <c r="H6460" s="12">
        <f>COUNTIF(B:B,FACT_SEARCHES[[#This Row],[WD_PRODUCTS]])</f>
        <v>64</v>
      </c>
    </row>
    <row r="6461" spans="1:8" x14ac:dyDescent="0.3">
      <c r="A6461" s="12">
        <v>13459</v>
      </c>
      <c r="B6461" s="12">
        <v>286</v>
      </c>
      <c r="C6461" s="8">
        <v>10343</v>
      </c>
      <c r="D6461" s="12" t="s">
        <v>8128</v>
      </c>
      <c r="E6461" s="13">
        <v>45529</v>
      </c>
      <c r="F6461" s="12" t="s">
        <v>20305</v>
      </c>
      <c r="G6461" s="12">
        <f>IF(ISNUMBER(MATCH(C6461, FACT_ORDERS!C:C, 0)), 1, 0)</f>
        <v>0</v>
      </c>
      <c r="H6461" s="12">
        <f>COUNTIF(B:B,FACT_SEARCHES[[#This Row],[WD_PRODUCTS]])</f>
        <v>71</v>
      </c>
    </row>
    <row r="6462" spans="1:8" x14ac:dyDescent="0.3">
      <c r="A6462" s="12">
        <v>13460</v>
      </c>
      <c r="B6462" s="12">
        <v>260</v>
      </c>
      <c r="C6462" s="8">
        <v>10742</v>
      </c>
      <c r="D6462" s="12" t="s">
        <v>8129</v>
      </c>
      <c r="E6462" s="13">
        <v>44623</v>
      </c>
      <c r="F6462" s="12" t="s">
        <v>20306</v>
      </c>
      <c r="G6462" s="12">
        <f>IF(ISNUMBER(MATCH(C6462, FACT_ORDERS!C:C, 0)), 1, 0)</f>
        <v>1</v>
      </c>
      <c r="H6462" s="12">
        <f>COUNTIF(B:B,FACT_SEARCHES[[#This Row],[WD_PRODUCTS]])</f>
        <v>86</v>
      </c>
    </row>
    <row r="6463" spans="1:8" x14ac:dyDescent="0.3">
      <c r="A6463" s="12">
        <v>13461</v>
      </c>
      <c r="B6463" s="12">
        <v>252</v>
      </c>
      <c r="C6463" s="8">
        <v>10742</v>
      </c>
      <c r="D6463" s="12" t="s">
        <v>8130</v>
      </c>
      <c r="E6463" s="13">
        <v>44623</v>
      </c>
      <c r="F6463" s="12" t="s">
        <v>20307</v>
      </c>
      <c r="G6463" s="12">
        <f>IF(ISNUMBER(MATCH(C6463, FACT_ORDERS!C:C, 0)), 1, 0)</f>
        <v>1</v>
      </c>
      <c r="H6463" s="12">
        <f>COUNTIF(B:B,FACT_SEARCHES[[#This Row],[WD_PRODUCTS]])</f>
        <v>64</v>
      </c>
    </row>
    <row r="6464" spans="1:8" x14ac:dyDescent="0.3">
      <c r="A6464" s="12">
        <v>13462</v>
      </c>
      <c r="B6464" s="12">
        <v>262</v>
      </c>
      <c r="C6464" s="8">
        <v>10742</v>
      </c>
      <c r="D6464" s="12" t="s">
        <v>8131</v>
      </c>
      <c r="E6464" s="13">
        <v>44623</v>
      </c>
      <c r="F6464" s="12" t="s">
        <v>20308</v>
      </c>
      <c r="G6464" s="12">
        <f>IF(ISNUMBER(MATCH(C6464, FACT_ORDERS!C:C, 0)), 1, 0)</f>
        <v>1</v>
      </c>
      <c r="H6464" s="12">
        <f>COUNTIF(B:B,FACT_SEARCHES[[#This Row],[WD_PRODUCTS]])</f>
        <v>70</v>
      </c>
    </row>
    <row r="6465" spans="1:8" x14ac:dyDescent="0.3">
      <c r="A6465" s="12">
        <v>13463</v>
      </c>
      <c r="B6465" s="12">
        <v>282</v>
      </c>
      <c r="C6465" s="8">
        <v>10360</v>
      </c>
      <c r="D6465" s="12" t="s">
        <v>8132</v>
      </c>
      <c r="E6465" s="13">
        <v>45274</v>
      </c>
      <c r="F6465" s="12" t="s">
        <v>20309</v>
      </c>
      <c r="G6465" s="12">
        <f>IF(ISNUMBER(MATCH(C6465, FACT_ORDERS!C:C, 0)), 1, 0)</f>
        <v>1</v>
      </c>
      <c r="H6465" s="12">
        <f>COUNTIF(B:B,FACT_SEARCHES[[#This Row],[WD_PRODUCTS]])</f>
        <v>43</v>
      </c>
    </row>
    <row r="6466" spans="1:8" x14ac:dyDescent="0.3">
      <c r="A6466" s="12">
        <v>13464</v>
      </c>
      <c r="B6466" s="12">
        <v>238</v>
      </c>
      <c r="C6466" s="8">
        <v>10360</v>
      </c>
      <c r="D6466" s="12" t="s">
        <v>8133</v>
      </c>
      <c r="E6466" s="13">
        <v>45274</v>
      </c>
      <c r="F6466" s="12" t="s">
        <v>20310</v>
      </c>
      <c r="G6466" s="12">
        <f>IF(ISNUMBER(MATCH(C6466, FACT_ORDERS!C:C, 0)), 1, 0)</f>
        <v>1</v>
      </c>
      <c r="H6466" s="12">
        <f>COUNTIF(B:B,FACT_SEARCHES[[#This Row],[WD_PRODUCTS]])</f>
        <v>57</v>
      </c>
    </row>
    <row r="6467" spans="1:8" x14ac:dyDescent="0.3">
      <c r="A6467" s="12">
        <v>13465</v>
      </c>
      <c r="B6467" s="12">
        <v>234</v>
      </c>
      <c r="C6467" s="8">
        <v>10360</v>
      </c>
      <c r="D6467" s="12" t="s">
        <v>8134</v>
      </c>
      <c r="E6467" s="13">
        <v>45274</v>
      </c>
      <c r="F6467" s="12" t="s">
        <v>20311</v>
      </c>
      <c r="G6467" s="12">
        <f>IF(ISNUMBER(MATCH(C6467, FACT_ORDERS!C:C, 0)), 1, 0)</f>
        <v>1</v>
      </c>
      <c r="H6467" s="12">
        <f>COUNTIF(B:B,FACT_SEARCHES[[#This Row],[WD_PRODUCTS]])</f>
        <v>77</v>
      </c>
    </row>
    <row r="6468" spans="1:8" x14ac:dyDescent="0.3">
      <c r="A6468" s="12">
        <v>13466</v>
      </c>
      <c r="B6468" s="12">
        <v>242</v>
      </c>
      <c r="C6468" s="8">
        <v>10891</v>
      </c>
      <c r="D6468" s="12" t="s">
        <v>8135</v>
      </c>
      <c r="E6468" s="13">
        <v>45491</v>
      </c>
      <c r="F6468" s="12" t="s">
        <v>20312</v>
      </c>
      <c r="G6468" s="12">
        <f>IF(ISNUMBER(MATCH(C6468, FACT_ORDERS!C:C, 0)), 1, 0)</f>
        <v>1</v>
      </c>
      <c r="H6468" s="12">
        <f>COUNTIF(B:B,FACT_SEARCHES[[#This Row],[WD_PRODUCTS]])</f>
        <v>76</v>
      </c>
    </row>
    <row r="6469" spans="1:8" x14ac:dyDescent="0.3">
      <c r="A6469" s="12">
        <v>13467</v>
      </c>
      <c r="B6469" s="12">
        <v>236</v>
      </c>
      <c r="C6469" s="8">
        <v>10891</v>
      </c>
      <c r="D6469" s="12" t="s">
        <v>8136</v>
      </c>
      <c r="E6469" s="13">
        <v>45491</v>
      </c>
      <c r="F6469" s="12" t="s">
        <v>20313</v>
      </c>
      <c r="G6469" s="12">
        <f>IF(ISNUMBER(MATCH(C6469, FACT_ORDERS!C:C, 0)), 1, 0)</f>
        <v>1</v>
      </c>
      <c r="H6469" s="12">
        <f>COUNTIF(B:B,FACT_SEARCHES[[#This Row],[WD_PRODUCTS]])</f>
        <v>80</v>
      </c>
    </row>
    <row r="6470" spans="1:8" x14ac:dyDescent="0.3">
      <c r="A6470" s="12">
        <v>13468</v>
      </c>
      <c r="B6470" s="12">
        <v>264</v>
      </c>
      <c r="C6470" s="8">
        <v>10891</v>
      </c>
      <c r="D6470" s="12" t="s">
        <v>8137</v>
      </c>
      <c r="E6470" s="13">
        <v>45491</v>
      </c>
      <c r="F6470" s="12" t="s">
        <v>20314</v>
      </c>
      <c r="G6470" s="12">
        <f>IF(ISNUMBER(MATCH(C6470, FACT_ORDERS!C:C, 0)), 1, 0)</f>
        <v>1</v>
      </c>
      <c r="H6470" s="12">
        <f>COUNTIF(B:B,FACT_SEARCHES[[#This Row],[WD_PRODUCTS]])</f>
        <v>53</v>
      </c>
    </row>
    <row r="6471" spans="1:8" x14ac:dyDescent="0.3">
      <c r="A6471" s="12">
        <v>13469</v>
      </c>
      <c r="B6471" s="12">
        <v>286</v>
      </c>
      <c r="C6471" s="8">
        <v>10953</v>
      </c>
      <c r="D6471" s="12" t="s">
        <v>8138</v>
      </c>
      <c r="E6471" s="13">
        <v>45192</v>
      </c>
      <c r="F6471" s="12" t="s">
        <v>20315</v>
      </c>
      <c r="G6471" s="12">
        <f>IF(ISNUMBER(MATCH(C6471, FACT_ORDERS!C:C, 0)), 1, 0)</f>
        <v>1</v>
      </c>
      <c r="H6471" s="12">
        <f>COUNTIF(B:B,FACT_SEARCHES[[#This Row],[WD_PRODUCTS]])</f>
        <v>71</v>
      </c>
    </row>
    <row r="6472" spans="1:8" x14ac:dyDescent="0.3">
      <c r="A6472" s="12">
        <v>13470</v>
      </c>
      <c r="B6472" s="12">
        <v>265</v>
      </c>
      <c r="C6472" s="8">
        <v>10953</v>
      </c>
      <c r="D6472" s="12" t="s">
        <v>8139</v>
      </c>
      <c r="E6472" s="13">
        <v>45192</v>
      </c>
      <c r="F6472" s="12" t="s">
        <v>20316</v>
      </c>
      <c r="G6472" s="12">
        <f>IF(ISNUMBER(MATCH(C6472, FACT_ORDERS!C:C, 0)), 1, 0)</f>
        <v>1</v>
      </c>
      <c r="H6472" s="12">
        <f>COUNTIF(B:B,FACT_SEARCHES[[#This Row],[WD_PRODUCTS]])</f>
        <v>89</v>
      </c>
    </row>
    <row r="6473" spans="1:8" x14ac:dyDescent="0.3">
      <c r="A6473" s="12">
        <v>13471</v>
      </c>
      <c r="B6473" s="12">
        <v>226</v>
      </c>
      <c r="C6473" s="8">
        <v>10953</v>
      </c>
      <c r="D6473" s="12" t="s">
        <v>8140</v>
      </c>
      <c r="E6473" s="13">
        <v>45192</v>
      </c>
      <c r="F6473" s="12" t="s">
        <v>4362</v>
      </c>
      <c r="G6473" s="12">
        <f>IF(ISNUMBER(MATCH(C6473, FACT_ORDERS!C:C, 0)), 1, 0)</f>
        <v>1</v>
      </c>
      <c r="H6473" s="12">
        <f>COUNTIF(B:B,FACT_SEARCHES[[#This Row],[WD_PRODUCTS]])</f>
        <v>56</v>
      </c>
    </row>
    <row r="6474" spans="1:8" x14ac:dyDescent="0.3">
      <c r="A6474" s="12">
        <v>13472</v>
      </c>
      <c r="B6474" s="12">
        <v>288</v>
      </c>
      <c r="C6474" s="8">
        <v>10389</v>
      </c>
      <c r="D6474" s="12" t="s">
        <v>8141</v>
      </c>
      <c r="E6474" s="13">
        <v>45192</v>
      </c>
      <c r="F6474" s="12" t="s">
        <v>4597</v>
      </c>
      <c r="G6474" s="12">
        <f>IF(ISNUMBER(MATCH(C6474, FACT_ORDERS!C:C, 0)), 1, 0)</f>
        <v>0</v>
      </c>
      <c r="H6474" s="12">
        <f>COUNTIF(B:B,FACT_SEARCHES[[#This Row],[WD_PRODUCTS]])</f>
        <v>106</v>
      </c>
    </row>
    <row r="6475" spans="1:8" x14ac:dyDescent="0.3">
      <c r="A6475" s="12">
        <v>13473</v>
      </c>
      <c r="B6475" s="12">
        <v>259</v>
      </c>
      <c r="C6475" s="8">
        <v>10389</v>
      </c>
      <c r="D6475" s="12" t="s">
        <v>8142</v>
      </c>
      <c r="E6475" s="13">
        <v>45192</v>
      </c>
      <c r="F6475" s="12" t="s">
        <v>20317</v>
      </c>
      <c r="G6475" s="12">
        <f>IF(ISNUMBER(MATCH(C6475, FACT_ORDERS!C:C, 0)), 1, 0)</f>
        <v>0</v>
      </c>
      <c r="H6475" s="12">
        <f>COUNTIF(B:B,FACT_SEARCHES[[#This Row],[WD_PRODUCTS]])</f>
        <v>64</v>
      </c>
    </row>
    <row r="6476" spans="1:8" x14ac:dyDescent="0.3">
      <c r="A6476" s="12">
        <v>13474</v>
      </c>
      <c r="B6476" s="12">
        <v>252</v>
      </c>
      <c r="C6476" s="8">
        <v>10140</v>
      </c>
      <c r="D6476" s="12" t="s">
        <v>8143</v>
      </c>
      <c r="E6476" s="13">
        <v>45414</v>
      </c>
      <c r="F6476" s="12" t="s">
        <v>20318</v>
      </c>
      <c r="G6476" s="12">
        <f>IF(ISNUMBER(MATCH(C6476, FACT_ORDERS!C:C, 0)), 1, 0)</f>
        <v>1</v>
      </c>
      <c r="H6476" s="12">
        <f>COUNTIF(B:B,FACT_SEARCHES[[#This Row],[WD_PRODUCTS]])</f>
        <v>64</v>
      </c>
    </row>
    <row r="6477" spans="1:8" x14ac:dyDescent="0.3">
      <c r="A6477" s="12">
        <v>13475</v>
      </c>
      <c r="B6477" s="12">
        <v>269</v>
      </c>
      <c r="C6477" s="8">
        <v>10140</v>
      </c>
      <c r="D6477" s="12" t="s">
        <v>8144</v>
      </c>
      <c r="E6477" s="13">
        <v>45414</v>
      </c>
      <c r="F6477" s="12" t="s">
        <v>19996</v>
      </c>
      <c r="G6477" s="12">
        <f>IF(ISNUMBER(MATCH(C6477, FACT_ORDERS!C:C, 0)), 1, 0)</f>
        <v>1</v>
      </c>
      <c r="H6477" s="12">
        <f>COUNTIF(B:B,FACT_SEARCHES[[#This Row],[WD_PRODUCTS]])</f>
        <v>50</v>
      </c>
    </row>
    <row r="6478" spans="1:8" x14ac:dyDescent="0.3">
      <c r="A6478" s="12">
        <v>13476</v>
      </c>
      <c r="B6478" s="12">
        <v>266</v>
      </c>
      <c r="C6478" s="8">
        <v>10439</v>
      </c>
      <c r="D6478" s="12" t="s">
        <v>8145</v>
      </c>
      <c r="E6478" s="13">
        <v>45547</v>
      </c>
      <c r="F6478" s="12" t="s">
        <v>20319</v>
      </c>
      <c r="G6478" s="12">
        <f>IF(ISNUMBER(MATCH(C6478, FACT_ORDERS!C:C, 0)), 1, 0)</f>
        <v>1</v>
      </c>
      <c r="H6478" s="12">
        <f>COUNTIF(B:B,FACT_SEARCHES[[#This Row],[WD_PRODUCTS]])</f>
        <v>94</v>
      </c>
    </row>
    <row r="6479" spans="1:8" x14ac:dyDescent="0.3">
      <c r="A6479" s="12">
        <v>13477</v>
      </c>
      <c r="B6479" s="12">
        <v>236</v>
      </c>
      <c r="C6479" s="8">
        <v>10439</v>
      </c>
      <c r="D6479" s="12" t="s">
        <v>8146</v>
      </c>
      <c r="E6479" s="13">
        <v>45547</v>
      </c>
      <c r="F6479" s="12" t="s">
        <v>20320</v>
      </c>
      <c r="G6479" s="12">
        <f>IF(ISNUMBER(MATCH(C6479, FACT_ORDERS!C:C, 0)), 1, 0)</f>
        <v>1</v>
      </c>
      <c r="H6479" s="12">
        <f>COUNTIF(B:B,FACT_SEARCHES[[#This Row],[WD_PRODUCTS]])</f>
        <v>80</v>
      </c>
    </row>
    <row r="6480" spans="1:8" x14ac:dyDescent="0.3">
      <c r="A6480" s="12">
        <v>13478</v>
      </c>
      <c r="B6480" s="12">
        <v>293</v>
      </c>
      <c r="C6480" s="8">
        <v>10439</v>
      </c>
      <c r="D6480" s="12" t="s">
        <v>8147</v>
      </c>
      <c r="E6480" s="13">
        <v>45547</v>
      </c>
      <c r="F6480" s="12" t="s">
        <v>3592</v>
      </c>
      <c r="G6480" s="12">
        <f>IF(ISNUMBER(MATCH(C6480, FACT_ORDERS!C:C, 0)), 1, 0)</f>
        <v>1</v>
      </c>
      <c r="H6480" s="12">
        <f>COUNTIF(B:B,FACT_SEARCHES[[#This Row],[WD_PRODUCTS]])</f>
        <v>70</v>
      </c>
    </row>
    <row r="6481" spans="1:8" x14ac:dyDescent="0.3">
      <c r="A6481" s="12">
        <v>13479</v>
      </c>
      <c r="B6481" s="12">
        <v>233</v>
      </c>
      <c r="C6481" s="8">
        <v>10439</v>
      </c>
      <c r="D6481" s="12" t="s">
        <v>8148</v>
      </c>
      <c r="E6481" s="13">
        <v>45547</v>
      </c>
      <c r="F6481" s="12" t="s">
        <v>13829</v>
      </c>
      <c r="G6481" s="12">
        <f>IF(ISNUMBER(MATCH(C6481, FACT_ORDERS!C:C, 0)), 1, 0)</f>
        <v>1</v>
      </c>
      <c r="H6481" s="12">
        <f>COUNTIF(B:B,FACT_SEARCHES[[#This Row],[WD_PRODUCTS]])</f>
        <v>76</v>
      </c>
    </row>
    <row r="6482" spans="1:8" x14ac:dyDescent="0.3">
      <c r="A6482" s="12">
        <v>13480</v>
      </c>
      <c r="B6482" s="12">
        <v>250</v>
      </c>
      <c r="C6482" s="8">
        <v>10078</v>
      </c>
      <c r="D6482" s="12" t="s">
        <v>8149</v>
      </c>
      <c r="E6482" s="13">
        <v>44451</v>
      </c>
      <c r="F6482" s="12" t="s">
        <v>20321</v>
      </c>
      <c r="G6482" s="12">
        <f>IF(ISNUMBER(MATCH(C6482, FACT_ORDERS!C:C, 0)), 1, 0)</f>
        <v>0</v>
      </c>
      <c r="H6482" s="12">
        <f>COUNTIF(B:B,FACT_SEARCHES[[#This Row],[WD_PRODUCTS]])</f>
        <v>65</v>
      </c>
    </row>
    <row r="6483" spans="1:8" x14ac:dyDescent="0.3">
      <c r="A6483" s="12">
        <v>13481</v>
      </c>
      <c r="B6483" s="12">
        <v>225</v>
      </c>
      <c r="C6483" s="8">
        <v>10408</v>
      </c>
      <c r="D6483" s="12" t="s">
        <v>8150</v>
      </c>
      <c r="E6483" s="13">
        <v>44057</v>
      </c>
      <c r="F6483" s="12" t="s">
        <v>20322</v>
      </c>
      <c r="G6483" s="12">
        <f>IF(ISNUMBER(MATCH(C6483, FACT_ORDERS!C:C, 0)), 1, 0)</f>
        <v>0</v>
      </c>
      <c r="H6483" s="12">
        <f>COUNTIF(B:B,FACT_SEARCHES[[#This Row],[WD_PRODUCTS]])</f>
        <v>74</v>
      </c>
    </row>
    <row r="6484" spans="1:8" x14ac:dyDescent="0.3">
      <c r="A6484" s="12">
        <v>13482</v>
      </c>
      <c r="B6484" s="12">
        <v>215</v>
      </c>
      <c r="C6484" s="8">
        <v>10408</v>
      </c>
      <c r="D6484" s="12" t="s">
        <v>8151</v>
      </c>
      <c r="E6484" s="13">
        <v>44057</v>
      </c>
      <c r="F6484" s="12" t="s">
        <v>16436</v>
      </c>
      <c r="G6484" s="12">
        <f>IF(ISNUMBER(MATCH(C6484, FACT_ORDERS!C:C, 0)), 1, 0)</f>
        <v>0</v>
      </c>
      <c r="H6484" s="12">
        <f>COUNTIF(B:B,FACT_SEARCHES[[#This Row],[WD_PRODUCTS]])</f>
        <v>67</v>
      </c>
    </row>
    <row r="6485" spans="1:8" x14ac:dyDescent="0.3">
      <c r="A6485" s="12">
        <v>13483</v>
      </c>
      <c r="B6485" s="12">
        <v>206</v>
      </c>
      <c r="C6485" s="8">
        <v>10408</v>
      </c>
      <c r="D6485" s="12" t="s">
        <v>8152</v>
      </c>
      <c r="E6485" s="13">
        <v>44057</v>
      </c>
      <c r="F6485" s="12" t="s">
        <v>20323</v>
      </c>
      <c r="G6485" s="12">
        <f>IF(ISNUMBER(MATCH(C6485, FACT_ORDERS!C:C, 0)), 1, 0)</f>
        <v>0</v>
      </c>
      <c r="H6485" s="12">
        <f>COUNTIF(B:B,FACT_SEARCHES[[#This Row],[WD_PRODUCTS]])</f>
        <v>54</v>
      </c>
    </row>
    <row r="6486" spans="1:8" x14ac:dyDescent="0.3">
      <c r="A6486" s="12">
        <v>13484</v>
      </c>
      <c r="B6486" s="12">
        <v>222</v>
      </c>
      <c r="C6486" s="8">
        <v>10496</v>
      </c>
      <c r="D6486" s="12" t="s">
        <v>8153</v>
      </c>
      <c r="E6486" s="13">
        <v>45520</v>
      </c>
      <c r="F6486" s="12" t="s">
        <v>4448</v>
      </c>
      <c r="G6486" s="12">
        <f>IF(ISNUMBER(MATCH(C6486, FACT_ORDERS!C:C, 0)), 1, 0)</f>
        <v>1</v>
      </c>
      <c r="H6486" s="12">
        <f>COUNTIF(B:B,FACT_SEARCHES[[#This Row],[WD_PRODUCTS]])</f>
        <v>73</v>
      </c>
    </row>
    <row r="6487" spans="1:8" x14ac:dyDescent="0.3">
      <c r="A6487" s="12">
        <v>13485</v>
      </c>
      <c r="B6487" s="12">
        <v>209</v>
      </c>
      <c r="C6487" s="8">
        <v>10534</v>
      </c>
      <c r="D6487" s="12" t="s">
        <v>8154</v>
      </c>
      <c r="E6487" s="13">
        <v>45478</v>
      </c>
      <c r="F6487" s="12" t="s">
        <v>20324</v>
      </c>
      <c r="G6487" s="12">
        <f>IF(ISNUMBER(MATCH(C6487, FACT_ORDERS!C:C, 0)), 1, 0)</f>
        <v>1</v>
      </c>
      <c r="H6487" s="12">
        <f>COUNTIF(B:B,FACT_SEARCHES[[#This Row],[WD_PRODUCTS]])</f>
        <v>91</v>
      </c>
    </row>
    <row r="6488" spans="1:8" x14ac:dyDescent="0.3">
      <c r="A6488" s="12">
        <v>13486</v>
      </c>
      <c r="B6488" s="12">
        <v>235</v>
      </c>
      <c r="C6488" s="8">
        <v>10617</v>
      </c>
      <c r="D6488" s="12" t="s">
        <v>8155</v>
      </c>
      <c r="E6488" s="13">
        <v>45187</v>
      </c>
      <c r="F6488" s="12" t="s">
        <v>20325</v>
      </c>
      <c r="G6488" s="12">
        <f>IF(ISNUMBER(MATCH(C6488, FACT_ORDERS!C:C, 0)), 1, 0)</f>
        <v>0</v>
      </c>
      <c r="H6488" s="12">
        <f>COUNTIF(B:B,FACT_SEARCHES[[#This Row],[WD_PRODUCTS]])</f>
        <v>58</v>
      </c>
    </row>
    <row r="6489" spans="1:8" x14ac:dyDescent="0.3">
      <c r="A6489" s="12">
        <v>13487</v>
      </c>
      <c r="B6489" s="12">
        <v>293</v>
      </c>
      <c r="C6489" s="8">
        <v>10617</v>
      </c>
      <c r="D6489" s="12" t="s">
        <v>8156</v>
      </c>
      <c r="E6489" s="13">
        <v>45187</v>
      </c>
      <c r="F6489" s="12" t="s">
        <v>20326</v>
      </c>
      <c r="G6489" s="12">
        <f>IF(ISNUMBER(MATCH(C6489, FACT_ORDERS!C:C, 0)), 1, 0)</f>
        <v>0</v>
      </c>
      <c r="H6489" s="12">
        <f>COUNTIF(B:B,FACT_SEARCHES[[#This Row],[WD_PRODUCTS]])</f>
        <v>70</v>
      </c>
    </row>
    <row r="6490" spans="1:8" x14ac:dyDescent="0.3">
      <c r="A6490" s="12">
        <v>13488</v>
      </c>
      <c r="B6490" s="12">
        <v>288</v>
      </c>
      <c r="C6490" s="8">
        <v>10594</v>
      </c>
      <c r="D6490" s="12" t="s">
        <v>8157</v>
      </c>
      <c r="E6490" s="13">
        <v>44382</v>
      </c>
      <c r="F6490" s="12" t="s">
        <v>4532</v>
      </c>
      <c r="G6490" s="12">
        <f>IF(ISNUMBER(MATCH(C6490, FACT_ORDERS!C:C, 0)), 1, 0)</f>
        <v>0</v>
      </c>
      <c r="H6490" s="12">
        <f>COUNTIF(B:B,FACT_SEARCHES[[#This Row],[WD_PRODUCTS]])</f>
        <v>106</v>
      </c>
    </row>
    <row r="6491" spans="1:8" x14ac:dyDescent="0.3">
      <c r="A6491" s="12">
        <v>13489</v>
      </c>
      <c r="B6491" s="12">
        <v>267</v>
      </c>
      <c r="C6491" s="8">
        <v>10161</v>
      </c>
      <c r="D6491" s="12" t="s">
        <v>8158</v>
      </c>
      <c r="E6491" s="13">
        <v>45026</v>
      </c>
      <c r="F6491" s="12" t="s">
        <v>20327</v>
      </c>
      <c r="G6491" s="12">
        <f>IF(ISNUMBER(MATCH(C6491, FACT_ORDERS!C:C, 0)), 1, 0)</f>
        <v>1</v>
      </c>
      <c r="H6491" s="12">
        <f>COUNTIF(B:B,FACT_SEARCHES[[#This Row],[WD_PRODUCTS]])</f>
        <v>82</v>
      </c>
    </row>
    <row r="6492" spans="1:8" x14ac:dyDescent="0.3">
      <c r="A6492" s="12">
        <v>13490</v>
      </c>
      <c r="B6492" s="12">
        <v>229</v>
      </c>
      <c r="C6492" s="8">
        <v>10161</v>
      </c>
      <c r="D6492" s="12" t="s">
        <v>8159</v>
      </c>
      <c r="E6492" s="13">
        <v>45026</v>
      </c>
      <c r="F6492" s="12" t="s">
        <v>3537</v>
      </c>
      <c r="G6492" s="12">
        <f>IF(ISNUMBER(MATCH(C6492, FACT_ORDERS!C:C, 0)), 1, 0)</f>
        <v>1</v>
      </c>
      <c r="H6492" s="12">
        <f>COUNTIF(B:B,FACT_SEARCHES[[#This Row],[WD_PRODUCTS]])</f>
        <v>42</v>
      </c>
    </row>
    <row r="6493" spans="1:8" x14ac:dyDescent="0.3">
      <c r="A6493" s="12">
        <v>13491</v>
      </c>
      <c r="B6493" s="12">
        <v>224</v>
      </c>
      <c r="C6493" s="8">
        <v>10161</v>
      </c>
      <c r="D6493" s="12" t="s">
        <v>8160</v>
      </c>
      <c r="E6493" s="13">
        <v>45026</v>
      </c>
      <c r="F6493" s="12" t="s">
        <v>20328</v>
      </c>
      <c r="G6493" s="12">
        <f>IF(ISNUMBER(MATCH(C6493, FACT_ORDERS!C:C, 0)), 1, 0)</f>
        <v>1</v>
      </c>
      <c r="H6493" s="12">
        <f>COUNTIF(B:B,FACT_SEARCHES[[#This Row],[WD_PRODUCTS]])</f>
        <v>63</v>
      </c>
    </row>
    <row r="6494" spans="1:8" x14ac:dyDescent="0.3">
      <c r="A6494" s="12">
        <v>13492</v>
      </c>
      <c r="B6494" s="12">
        <v>280</v>
      </c>
      <c r="C6494" s="8">
        <v>10161</v>
      </c>
      <c r="D6494" s="12" t="s">
        <v>8161</v>
      </c>
      <c r="E6494" s="13">
        <v>45026</v>
      </c>
      <c r="F6494" s="12" t="s">
        <v>20329</v>
      </c>
      <c r="G6494" s="12">
        <f>IF(ISNUMBER(MATCH(C6494, FACT_ORDERS!C:C, 0)), 1, 0)</f>
        <v>1</v>
      </c>
      <c r="H6494" s="12">
        <f>COUNTIF(B:B,FACT_SEARCHES[[#This Row],[WD_PRODUCTS]])</f>
        <v>40</v>
      </c>
    </row>
    <row r="6495" spans="1:8" x14ac:dyDescent="0.3">
      <c r="A6495" s="12">
        <v>13493</v>
      </c>
      <c r="B6495" s="12">
        <v>241</v>
      </c>
      <c r="C6495" s="8">
        <v>10161</v>
      </c>
      <c r="D6495" s="12" t="s">
        <v>8162</v>
      </c>
      <c r="E6495" s="13">
        <v>45026</v>
      </c>
      <c r="F6495" s="12" t="s">
        <v>20330</v>
      </c>
      <c r="G6495" s="12">
        <f>IF(ISNUMBER(MATCH(C6495, FACT_ORDERS!C:C, 0)), 1, 0)</f>
        <v>1</v>
      </c>
      <c r="H6495" s="12">
        <f>COUNTIF(B:B,FACT_SEARCHES[[#This Row],[WD_PRODUCTS]])</f>
        <v>96</v>
      </c>
    </row>
    <row r="6496" spans="1:8" x14ac:dyDescent="0.3">
      <c r="A6496" s="12">
        <v>13494</v>
      </c>
      <c r="B6496" s="12">
        <v>294</v>
      </c>
      <c r="C6496" s="8">
        <v>10733</v>
      </c>
      <c r="D6496" s="12" t="s">
        <v>8163</v>
      </c>
      <c r="E6496" s="13">
        <v>45542</v>
      </c>
      <c r="F6496" s="12" t="s">
        <v>20331</v>
      </c>
      <c r="G6496" s="12">
        <f>IF(ISNUMBER(MATCH(C6496, FACT_ORDERS!C:C, 0)), 1, 0)</f>
        <v>0</v>
      </c>
      <c r="H6496" s="12">
        <f>COUNTIF(B:B,FACT_SEARCHES[[#This Row],[WD_PRODUCTS]])</f>
        <v>60</v>
      </c>
    </row>
    <row r="6497" spans="1:8" x14ac:dyDescent="0.3">
      <c r="A6497" s="12">
        <v>13495</v>
      </c>
      <c r="B6497" s="12">
        <v>232</v>
      </c>
      <c r="C6497" s="8">
        <v>10733</v>
      </c>
      <c r="D6497" s="12" t="s">
        <v>8164</v>
      </c>
      <c r="E6497" s="13">
        <v>45542</v>
      </c>
      <c r="F6497" s="12" t="s">
        <v>20332</v>
      </c>
      <c r="G6497" s="12">
        <f>IF(ISNUMBER(MATCH(C6497, FACT_ORDERS!C:C, 0)), 1, 0)</f>
        <v>0</v>
      </c>
      <c r="H6497" s="12">
        <f>COUNTIF(B:B,FACT_SEARCHES[[#This Row],[WD_PRODUCTS]])</f>
        <v>69</v>
      </c>
    </row>
    <row r="6498" spans="1:8" x14ac:dyDescent="0.3">
      <c r="A6498" s="12">
        <v>13496</v>
      </c>
      <c r="B6498" s="12">
        <v>267</v>
      </c>
      <c r="C6498" s="8">
        <v>10740</v>
      </c>
      <c r="D6498" s="12" t="s">
        <v>8165</v>
      </c>
      <c r="E6498" s="13">
        <v>45017</v>
      </c>
      <c r="F6498" s="12" t="s">
        <v>20333</v>
      </c>
      <c r="G6498" s="12">
        <f>IF(ISNUMBER(MATCH(C6498, FACT_ORDERS!C:C, 0)), 1, 0)</f>
        <v>1</v>
      </c>
      <c r="H6498" s="12">
        <f>COUNTIF(B:B,FACT_SEARCHES[[#This Row],[WD_PRODUCTS]])</f>
        <v>82</v>
      </c>
    </row>
    <row r="6499" spans="1:8" x14ac:dyDescent="0.3">
      <c r="A6499" s="12">
        <v>13497</v>
      </c>
      <c r="B6499" s="12">
        <v>227</v>
      </c>
      <c r="C6499" s="8">
        <v>10740</v>
      </c>
      <c r="D6499" s="12" t="s">
        <v>8166</v>
      </c>
      <c r="E6499" s="13">
        <v>45017</v>
      </c>
      <c r="F6499" s="12" t="s">
        <v>20334</v>
      </c>
      <c r="G6499" s="12">
        <f>IF(ISNUMBER(MATCH(C6499, FACT_ORDERS!C:C, 0)), 1, 0)</f>
        <v>1</v>
      </c>
      <c r="H6499" s="12">
        <f>COUNTIF(B:B,FACT_SEARCHES[[#This Row],[WD_PRODUCTS]])</f>
        <v>93</v>
      </c>
    </row>
    <row r="6500" spans="1:8" x14ac:dyDescent="0.3">
      <c r="A6500" s="12">
        <v>13498</v>
      </c>
      <c r="B6500" s="12">
        <v>248</v>
      </c>
      <c r="C6500" s="8">
        <v>10861</v>
      </c>
      <c r="D6500" s="12" t="s">
        <v>8167</v>
      </c>
      <c r="E6500" s="13">
        <v>44853</v>
      </c>
      <c r="F6500" s="12" t="s">
        <v>20335</v>
      </c>
      <c r="G6500" s="12">
        <f>IF(ISNUMBER(MATCH(C6500, FACT_ORDERS!C:C, 0)), 1, 0)</f>
        <v>0</v>
      </c>
      <c r="H6500" s="12">
        <f>COUNTIF(B:B,FACT_SEARCHES[[#This Row],[WD_PRODUCTS]])</f>
        <v>101</v>
      </c>
    </row>
    <row r="6501" spans="1:8" x14ac:dyDescent="0.3">
      <c r="A6501" s="12">
        <v>13499</v>
      </c>
      <c r="B6501" s="12">
        <v>258</v>
      </c>
      <c r="C6501" s="8">
        <v>10861</v>
      </c>
      <c r="D6501" s="12" t="s">
        <v>8168</v>
      </c>
      <c r="E6501" s="13">
        <v>44853</v>
      </c>
      <c r="F6501" s="12" t="s">
        <v>20336</v>
      </c>
      <c r="G6501" s="12">
        <f>IF(ISNUMBER(MATCH(C6501, FACT_ORDERS!C:C, 0)), 1, 0)</f>
        <v>0</v>
      </c>
      <c r="H6501" s="12">
        <f>COUNTIF(B:B,FACT_SEARCHES[[#This Row],[WD_PRODUCTS]])</f>
        <v>57</v>
      </c>
    </row>
    <row r="6502" spans="1:8" x14ac:dyDescent="0.3">
      <c r="A6502" s="12">
        <v>13500</v>
      </c>
      <c r="B6502" s="12">
        <v>202</v>
      </c>
      <c r="C6502" s="8">
        <v>10861</v>
      </c>
      <c r="D6502" s="12" t="s">
        <v>8169</v>
      </c>
      <c r="E6502" s="13">
        <v>44853</v>
      </c>
      <c r="F6502" s="12" t="s">
        <v>20337</v>
      </c>
      <c r="G6502" s="12">
        <f>IF(ISNUMBER(MATCH(C6502, FACT_ORDERS!C:C, 0)), 1, 0)</f>
        <v>0</v>
      </c>
      <c r="H6502" s="12">
        <f>COUNTIF(B:B,FACT_SEARCHES[[#This Row],[WD_PRODUCTS]])</f>
        <v>74</v>
      </c>
    </row>
    <row r="6503" spans="1:8" x14ac:dyDescent="0.3">
      <c r="A6503" s="12">
        <v>13501</v>
      </c>
      <c r="B6503" s="12">
        <v>271</v>
      </c>
      <c r="C6503" s="8">
        <v>10861</v>
      </c>
      <c r="D6503" s="12" t="s">
        <v>8170</v>
      </c>
      <c r="E6503" s="13">
        <v>44853</v>
      </c>
      <c r="F6503" s="12" t="s">
        <v>20338</v>
      </c>
      <c r="G6503" s="12">
        <f>IF(ISNUMBER(MATCH(C6503, FACT_ORDERS!C:C, 0)), 1, 0)</f>
        <v>0</v>
      </c>
      <c r="H6503" s="12">
        <f>COUNTIF(B:B,FACT_SEARCHES[[#This Row],[WD_PRODUCTS]])</f>
        <v>74</v>
      </c>
    </row>
    <row r="6504" spans="1:8" x14ac:dyDescent="0.3">
      <c r="A6504" s="12">
        <v>13502</v>
      </c>
      <c r="B6504" s="12">
        <v>204</v>
      </c>
      <c r="C6504" s="8">
        <v>10861</v>
      </c>
      <c r="D6504" s="12" t="s">
        <v>8171</v>
      </c>
      <c r="E6504" s="13">
        <v>44853</v>
      </c>
      <c r="F6504" s="12" t="s">
        <v>20339</v>
      </c>
      <c r="G6504" s="12">
        <f>IF(ISNUMBER(MATCH(C6504, FACT_ORDERS!C:C, 0)), 1, 0)</f>
        <v>0</v>
      </c>
      <c r="H6504" s="12">
        <f>COUNTIF(B:B,FACT_SEARCHES[[#This Row],[WD_PRODUCTS]])</f>
        <v>139</v>
      </c>
    </row>
    <row r="6505" spans="1:8" x14ac:dyDescent="0.3">
      <c r="A6505" s="12">
        <v>13503</v>
      </c>
      <c r="B6505" s="12">
        <v>248</v>
      </c>
      <c r="C6505" s="8">
        <v>10334</v>
      </c>
      <c r="D6505" s="12" t="s">
        <v>8172</v>
      </c>
      <c r="E6505" s="13">
        <v>45181</v>
      </c>
      <c r="F6505" s="12" t="s">
        <v>20340</v>
      </c>
      <c r="G6505" s="12">
        <f>IF(ISNUMBER(MATCH(C6505, FACT_ORDERS!C:C, 0)), 1, 0)</f>
        <v>1</v>
      </c>
      <c r="H6505" s="12">
        <f>COUNTIF(B:B,FACT_SEARCHES[[#This Row],[WD_PRODUCTS]])</f>
        <v>101</v>
      </c>
    </row>
    <row r="6506" spans="1:8" x14ac:dyDescent="0.3">
      <c r="A6506" s="12">
        <v>13504</v>
      </c>
      <c r="B6506" s="12">
        <v>235</v>
      </c>
      <c r="C6506" s="8">
        <v>10334</v>
      </c>
      <c r="D6506" s="12" t="s">
        <v>8173</v>
      </c>
      <c r="E6506" s="13">
        <v>45181</v>
      </c>
      <c r="F6506" s="12" t="s">
        <v>20341</v>
      </c>
      <c r="G6506" s="12">
        <f>IF(ISNUMBER(MATCH(C6506, FACT_ORDERS!C:C, 0)), 1, 0)</f>
        <v>1</v>
      </c>
      <c r="H6506" s="12">
        <f>COUNTIF(B:B,FACT_SEARCHES[[#This Row],[WD_PRODUCTS]])</f>
        <v>58</v>
      </c>
    </row>
    <row r="6507" spans="1:8" x14ac:dyDescent="0.3">
      <c r="A6507" s="12">
        <v>13505</v>
      </c>
      <c r="B6507" s="12">
        <v>266</v>
      </c>
      <c r="C6507" s="8">
        <v>10503</v>
      </c>
      <c r="D6507" s="12" t="s">
        <v>8174</v>
      </c>
      <c r="E6507" s="13">
        <v>45467</v>
      </c>
      <c r="F6507" s="12" t="s">
        <v>20342</v>
      </c>
      <c r="G6507" s="12">
        <f>IF(ISNUMBER(MATCH(C6507, FACT_ORDERS!C:C, 0)), 1, 0)</f>
        <v>1</v>
      </c>
      <c r="H6507" s="12">
        <f>COUNTIF(B:B,FACT_SEARCHES[[#This Row],[WD_PRODUCTS]])</f>
        <v>94</v>
      </c>
    </row>
    <row r="6508" spans="1:8" x14ac:dyDescent="0.3">
      <c r="A6508" s="12">
        <v>13506</v>
      </c>
      <c r="B6508" s="12">
        <v>236</v>
      </c>
      <c r="C6508" s="8">
        <v>10503</v>
      </c>
      <c r="D6508" s="12" t="s">
        <v>8175</v>
      </c>
      <c r="E6508" s="13">
        <v>45467</v>
      </c>
      <c r="F6508" s="12" t="s">
        <v>20343</v>
      </c>
      <c r="G6508" s="12">
        <f>IF(ISNUMBER(MATCH(C6508, FACT_ORDERS!C:C, 0)), 1, 0)</f>
        <v>1</v>
      </c>
      <c r="H6508" s="12">
        <f>COUNTIF(B:B,FACT_SEARCHES[[#This Row],[WD_PRODUCTS]])</f>
        <v>80</v>
      </c>
    </row>
    <row r="6509" spans="1:8" x14ac:dyDescent="0.3">
      <c r="A6509" s="12">
        <v>13507</v>
      </c>
      <c r="B6509" s="12">
        <v>245</v>
      </c>
      <c r="C6509" s="8">
        <v>10447</v>
      </c>
      <c r="D6509" s="12" t="s">
        <v>8176</v>
      </c>
      <c r="E6509" s="13">
        <v>44515</v>
      </c>
      <c r="F6509" s="12" t="s">
        <v>20344</v>
      </c>
      <c r="G6509" s="12">
        <f>IF(ISNUMBER(MATCH(C6509, FACT_ORDERS!C:C, 0)), 1, 0)</f>
        <v>1</v>
      </c>
      <c r="H6509" s="12">
        <f>COUNTIF(B:B,FACT_SEARCHES[[#This Row],[WD_PRODUCTS]])</f>
        <v>58</v>
      </c>
    </row>
    <row r="6510" spans="1:8" x14ac:dyDescent="0.3">
      <c r="A6510" s="12">
        <v>13508</v>
      </c>
      <c r="B6510" s="12">
        <v>283</v>
      </c>
      <c r="C6510" s="8">
        <v>10447</v>
      </c>
      <c r="D6510" s="12" t="s">
        <v>8177</v>
      </c>
      <c r="E6510" s="13">
        <v>44515</v>
      </c>
      <c r="F6510" s="12" t="s">
        <v>20345</v>
      </c>
      <c r="G6510" s="12">
        <f>IF(ISNUMBER(MATCH(C6510, FACT_ORDERS!C:C, 0)), 1, 0)</f>
        <v>1</v>
      </c>
      <c r="H6510" s="12">
        <f>COUNTIF(B:B,FACT_SEARCHES[[#This Row],[WD_PRODUCTS]])</f>
        <v>65</v>
      </c>
    </row>
    <row r="6511" spans="1:8" x14ac:dyDescent="0.3">
      <c r="A6511" s="12">
        <v>13509</v>
      </c>
      <c r="B6511" s="12">
        <v>273</v>
      </c>
      <c r="C6511" s="8">
        <v>10684</v>
      </c>
      <c r="D6511" s="12" t="s">
        <v>8178</v>
      </c>
      <c r="E6511" s="13">
        <v>45353</v>
      </c>
      <c r="F6511" s="12" t="s">
        <v>20346</v>
      </c>
      <c r="G6511" s="12">
        <f>IF(ISNUMBER(MATCH(C6511, FACT_ORDERS!C:C, 0)), 1, 0)</f>
        <v>0</v>
      </c>
      <c r="H6511" s="12">
        <f>COUNTIF(B:B,FACT_SEARCHES[[#This Row],[WD_PRODUCTS]])</f>
        <v>73</v>
      </c>
    </row>
    <row r="6512" spans="1:8" x14ac:dyDescent="0.3">
      <c r="A6512" s="12">
        <v>13510</v>
      </c>
      <c r="B6512" s="12">
        <v>225</v>
      </c>
      <c r="C6512" s="8">
        <v>10337</v>
      </c>
      <c r="D6512" s="12" t="s">
        <v>8179</v>
      </c>
      <c r="E6512" s="13">
        <v>45219</v>
      </c>
      <c r="F6512" s="12" t="s">
        <v>3432</v>
      </c>
      <c r="G6512" s="12">
        <f>IF(ISNUMBER(MATCH(C6512, FACT_ORDERS!C:C, 0)), 1, 0)</f>
        <v>1</v>
      </c>
      <c r="H6512" s="12">
        <f>COUNTIF(B:B,FACT_SEARCHES[[#This Row],[WD_PRODUCTS]])</f>
        <v>74</v>
      </c>
    </row>
    <row r="6513" spans="1:8" x14ac:dyDescent="0.3">
      <c r="A6513" s="12">
        <v>13511</v>
      </c>
      <c r="B6513" s="12">
        <v>224</v>
      </c>
      <c r="C6513" s="8">
        <v>10337</v>
      </c>
      <c r="D6513" s="12" t="s">
        <v>8180</v>
      </c>
      <c r="E6513" s="13">
        <v>45219</v>
      </c>
      <c r="F6513" s="12" t="s">
        <v>20347</v>
      </c>
      <c r="G6513" s="12">
        <f>IF(ISNUMBER(MATCH(C6513, FACT_ORDERS!C:C, 0)), 1, 0)</f>
        <v>1</v>
      </c>
      <c r="H6513" s="12">
        <f>COUNTIF(B:B,FACT_SEARCHES[[#This Row],[WD_PRODUCTS]])</f>
        <v>63</v>
      </c>
    </row>
    <row r="6514" spans="1:8" x14ac:dyDescent="0.3">
      <c r="A6514" s="12">
        <v>13512</v>
      </c>
      <c r="B6514" s="12">
        <v>253</v>
      </c>
      <c r="C6514" s="8">
        <v>10337</v>
      </c>
      <c r="D6514" s="12" t="s">
        <v>8181</v>
      </c>
      <c r="E6514" s="13">
        <v>45219</v>
      </c>
      <c r="F6514" s="12" t="s">
        <v>4510</v>
      </c>
      <c r="G6514" s="12">
        <f>IF(ISNUMBER(MATCH(C6514, FACT_ORDERS!C:C, 0)), 1, 0)</f>
        <v>1</v>
      </c>
      <c r="H6514" s="12">
        <f>COUNTIF(B:B,FACT_SEARCHES[[#This Row],[WD_PRODUCTS]])</f>
        <v>78</v>
      </c>
    </row>
    <row r="6515" spans="1:8" x14ac:dyDescent="0.3">
      <c r="A6515" s="12">
        <v>13513</v>
      </c>
      <c r="B6515" s="12">
        <v>234</v>
      </c>
      <c r="C6515" s="8">
        <v>10809</v>
      </c>
      <c r="D6515" s="12" t="s">
        <v>8182</v>
      </c>
      <c r="E6515" s="13">
        <v>44668</v>
      </c>
      <c r="F6515" s="12" t="s">
        <v>20348</v>
      </c>
      <c r="G6515" s="12">
        <f>IF(ISNUMBER(MATCH(C6515, FACT_ORDERS!C:C, 0)), 1, 0)</f>
        <v>1</v>
      </c>
      <c r="H6515" s="12">
        <f>COUNTIF(B:B,FACT_SEARCHES[[#This Row],[WD_PRODUCTS]])</f>
        <v>77</v>
      </c>
    </row>
    <row r="6516" spans="1:8" x14ac:dyDescent="0.3">
      <c r="A6516" s="12">
        <v>13514</v>
      </c>
      <c r="B6516" s="12">
        <v>222</v>
      </c>
      <c r="C6516" s="8">
        <v>10809</v>
      </c>
      <c r="D6516" s="12" t="s">
        <v>8183</v>
      </c>
      <c r="E6516" s="13">
        <v>44668</v>
      </c>
      <c r="F6516" s="12" t="s">
        <v>20349</v>
      </c>
      <c r="G6516" s="12">
        <f>IF(ISNUMBER(MATCH(C6516, FACT_ORDERS!C:C, 0)), 1, 0)</f>
        <v>1</v>
      </c>
      <c r="H6516" s="12">
        <f>COUNTIF(B:B,FACT_SEARCHES[[#This Row],[WD_PRODUCTS]])</f>
        <v>73</v>
      </c>
    </row>
    <row r="6517" spans="1:8" x14ac:dyDescent="0.3">
      <c r="A6517" s="12">
        <v>13515</v>
      </c>
      <c r="B6517" s="12">
        <v>294</v>
      </c>
      <c r="C6517" s="8">
        <v>10515</v>
      </c>
      <c r="D6517" s="12" t="s">
        <v>8184</v>
      </c>
      <c r="E6517" s="13">
        <v>45304</v>
      </c>
      <c r="F6517" s="12" t="s">
        <v>20350</v>
      </c>
      <c r="G6517" s="12">
        <f>IF(ISNUMBER(MATCH(C6517, FACT_ORDERS!C:C, 0)), 1, 0)</f>
        <v>1</v>
      </c>
      <c r="H6517" s="12">
        <f>COUNTIF(B:B,FACT_SEARCHES[[#This Row],[WD_PRODUCTS]])</f>
        <v>60</v>
      </c>
    </row>
    <row r="6518" spans="1:8" x14ac:dyDescent="0.3">
      <c r="A6518" s="12">
        <v>13516</v>
      </c>
      <c r="B6518" s="12">
        <v>270</v>
      </c>
      <c r="C6518" s="8">
        <v>10515</v>
      </c>
      <c r="D6518" s="12" t="s">
        <v>8185</v>
      </c>
      <c r="E6518" s="13">
        <v>45304</v>
      </c>
      <c r="F6518" s="12" t="s">
        <v>20351</v>
      </c>
      <c r="G6518" s="12">
        <f>IF(ISNUMBER(MATCH(C6518, FACT_ORDERS!C:C, 0)), 1, 0)</f>
        <v>1</v>
      </c>
      <c r="H6518" s="12">
        <f>COUNTIF(B:B,FACT_SEARCHES[[#This Row],[WD_PRODUCTS]])</f>
        <v>54</v>
      </c>
    </row>
    <row r="6519" spans="1:8" x14ac:dyDescent="0.3">
      <c r="A6519" s="12">
        <v>13517</v>
      </c>
      <c r="B6519" s="12">
        <v>290</v>
      </c>
      <c r="C6519" s="8">
        <v>10780</v>
      </c>
      <c r="D6519" s="12" t="s">
        <v>8186</v>
      </c>
      <c r="E6519" s="13">
        <v>45066</v>
      </c>
      <c r="F6519" s="12" t="s">
        <v>20352</v>
      </c>
      <c r="G6519" s="12">
        <f>IF(ISNUMBER(MATCH(C6519, FACT_ORDERS!C:C, 0)), 1, 0)</f>
        <v>0</v>
      </c>
      <c r="H6519" s="12">
        <f>COUNTIF(B:B,FACT_SEARCHES[[#This Row],[WD_PRODUCTS]])</f>
        <v>47</v>
      </c>
    </row>
    <row r="6520" spans="1:8" x14ac:dyDescent="0.3">
      <c r="A6520" s="12">
        <v>13518</v>
      </c>
      <c r="B6520" s="12">
        <v>247</v>
      </c>
      <c r="C6520" s="8">
        <v>10780</v>
      </c>
      <c r="D6520" s="12" t="s">
        <v>8187</v>
      </c>
      <c r="E6520" s="13">
        <v>45066</v>
      </c>
      <c r="F6520" s="12" t="s">
        <v>20353</v>
      </c>
      <c r="G6520" s="12">
        <f>IF(ISNUMBER(MATCH(C6520, FACT_ORDERS!C:C, 0)), 1, 0)</f>
        <v>0</v>
      </c>
      <c r="H6520" s="12">
        <f>COUNTIF(B:B,FACT_SEARCHES[[#This Row],[WD_PRODUCTS]])</f>
        <v>72</v>
      </c>
    </row>
    <row r="6521" spans="1:8" x14ac:dyDescent="0.3">
      <c r="A6521" s="12">
        <v>13519</v>
      </c>
      <c r="B6521" s="12">
        <v>212</v>
      </c>
      <c r="C6521" s="8">
        <v>10030</v>
      </c>
      <c r="D6521" s="12" t="s">
        <v>8188</v>
      </c>
      <c r="E6521" s="13">
        <v>45395</v>
      </c>
      <c r="F6521" s="12" t="s">
        <v>20354</v>
      </c>
      <c r="G6521" s="12">
        <f>IF(ISNUMBER(MATCH(C6521, FACT_ORDERS!C:C, 0)), 1, 0)</f>
        <v>1</v>
      </c>
      <c r="H6521" s="12">
        <f>COUNTIF(B:B,FACT_SEARCHES[[#This Row],[WD_PRODUCTS]])</f>
        <v>67</v>
      </c>
    </row>
    <row r="6522" spans="1:8" x14ac:dyDescent="0.3">
      <c r="A6522" s="12">
        <v>13520</v>
      </c>
      <c r="B6522" s="12">
        <v>207</v>
      </c>
      <c r="C6522" s="8">
        <v>10030</v>
      </c>
      <c r="D6522" s="12" t="s">
        <v>8189</v>
      </c>
      <c r="E6522" s="13">
        <v>45395</v>
      </c>
      <c r="F6522" s="12" t="s">
        <v>20355</v>
      </c>
      <c r="G6522" s="12">
        <f>IF(ISNUMBER(MATCH(C6522, FACT_ORDERS!C:C, 0)), 1, 0)</f>
        <v>1</v>
      </c>
      <c r="H6522" s="12">
        <f>COUNTIF(B:B,FACT_SEARCHES[[#This Row],[WD_PRODUCTS]])</f>
        <v>47</v>
      </c>
    </row>
    <row r="6523" spans="1:8" x14ac:dyDescent="0.3">
      <c r="A6523" s="12">
        <v>13521</v>
      </c>
      <c r="B6523" s="12">
        <v>216</v>
      </c>
      <c r="C6523" s="8">
        <v>10030</v>
      </c>
      <c r="D6523" s="12" t="s">
        <v>8190</v>
      </c>
      <c r="E6523" s="13">
        <v>45395</v>
      </c>
      <c r="F6523" s="12" t="s">
        <v>20356</v>
      </c>
      <c r="G6523" s="12">
        <f>IF(ISNUMBER(MATCH(C6523, FACT_ORDERS!C:C, 0)), 1, 0)</f>
        <v>1</v>
      </c>
      <c r="H6523" s="12">
        <f>COUNTIF(B:B,FACT_SEARCHES[[#This Row],[WD_PRODUCTS]])</f>
        <v>107</v>
      </c>
    </row>
    <row r="6524" spans="1:8" x14ac:dyDescent="0.3">
      <c r="A6524" s="12">
        <v>13522</v>
      </c>
      <c r="B6524" s="12">
        <v>247</v>
      </c>
      <c r="C6524" s="8">
        <v>10463</v>
      </c>
      <c r="D6524" s="12" t="s">
        <v>8191</v>
      </c>
      <c r="E6524" s="13">
        <v>44370</v>
      </c>
      <c r="F6524" s="12" t="s">
        <v>20357</v>
      </c>
      <c r="G6524" s="12">
        <f>IF(ISNUMBER(MATCH(C6524, FACT_ORDERS!C:C, 0)), 1, 0)</f>
        <v>0</v>
      </c>
      <c r="H6524" s="12">
        <f>COUNTIF(B:B,FACT_SEARCHES[[#This Row],[WD_PRODUCTS]])</f>
        <v>72</v>
      </c>
    </row>
    <row r="6525" spans="1:8" x14ac:dyDescent="0.3">
      <c r="A6525" s="12">
        <v>13523</v>
      </c>
      <c r="B6525" s="12">
        <v>261</v>
      </c>
      <c r="C6525" s="8">
        <v>10463</v>
      </c>
      <c r="D6525" s="12" t="s">
        <v>8192</v>
      </c>
      <c r="E6525" s="13">
        <v>44370</v>
      </c>
      <c r="F6525" s="12" t="s">
        <v>20358</v>
      </c>
      <c r="G6525" s="12">
        <f>IF(ISNUMBER(MATCH(C6525, FACT_ORDERS!C:C, 0)), 1, 0)</f>
        <v>0</v>
      </c>
      <c r="H6525" s="12">
        <f>COUNTIF(B:B,FACT_SEARCHES[[#This Row],[WD_PRODUCTS]])</f>
        <v>77</v>
      </c>
    </row>
    <row r="6526" spans="1:8" x14ac:dyDescent="0.3">
      <c r="A6526" s="12">
        <v>13524</v>
      </c>
      <c r="B6526" s="12">
        <v>223</v>
      </c>
      <c r="C6526" s="8">
        <v>10175</v>
      </c>
      <c r="D6526" s="12" t="s">
        <v>8193</v>
      </c>
      <c r="E6526" s="13">
        <v>44749</v>
      </c>
      <c r="F6526" s="12" t="s">
        <v>20359</v>
      </c>
      <c r="G6526" s="12">
        <f>IF(ISNUMBER(MATCH(C6526, FACT_ORDERS!C:C, 0)), 1, 0)</f>
        <v>0</v>
      </c>
      <c r="H6526" s="12">
        <f>COUNTIF(B:B,FACT_SEARCHES[[#This Row],[WD_PRODUCTS]])</f>
        <v>45</v>
      </c>
    </row>
    <row r="6527" spans="1:8" x14ac:dyDescent="0.3">
      <c r="A6527" s="12">
        <v>13525</v>
      </c>
      <c r="B6527" s="12">
        <v>229</v>
      </c>
      <c r="C6527" s="8">
        <v>10392</v>
      </c>
      <c r="D6527" s="12" t="s">
        <v>8194</v>
      </c>
      <c r="E6527" s="13">
        <v>44514</v>
      </c>
      <c r="F6527" s="12" t="s">
        <v>20360</v>
      </c>
      <c r="G6527" s="12">
        <f>IF(ISNUMBER(MATCH(C6527, FACT_ORDERS!C:C, 0)), 1, 0)</f>
        <v>1</v>
      </c>
      <c r="H6527" s="12">
        <f>COUNTIF(B:B,FACT_SEARCHES[[#This Row],[WD_PRODUCTS]])</f>
        <v>42</v>
      </c>
    </row>
    <row r="6528" spans="1:8" x14ac:dyDescent="0.3">
      <c r="A6528" s="12">
        <v>13526</v>
      </c>
      <c r="B6528" s="12">
        <v>223</v>
      </c>
      <c r="C6528" s="8">
        <v>10392</v>
      </c>
      <c r="D6528" s="12" t="s">
        <v>8195</v>
      </c>
      <c r="E6528" s="13">
        <v>44514</v>
      </c>
      <c r="F6528" s="12" t="s">
        <v>20361</v>
      </c>
      <c r="G6528" s="12">
        <f>IF(ISNUMBER(MATCH(C6528, FACT_ORDERS!C:C, 0)), 1, 0)</f>
        <v>1</v>
      </c>
      <c r="H6528" s="12">
        <f>COUNTIF(B:B,FACT_SEARCHES[[#This Row],[WD_PRODUCTS]])</f>
        <v>45</v>
      </c>
    </row>
    <row r="6529" spans="1:8" x14ac:dyDescent="0.3">
      <c r="A6529" s="12">
        <v>13527</v>
      </c>
      <c r="B6529" s="12">
        <v>294</v>
      </c>
      <c r="C6529" s="8">
        <v>10099</v>
      </c>
      <c r="D6529" s="12" t="s">
        <v>8196</v>
      </c>
      <c r="E6529" s="13">
        <v>45471</v>
      </c>
      <c r="F6529" s="12" t="s">
        <v>20362</v>
      </c>
      <c r="G6529" s="12">
        <f>IF(ISNUMBER(MATCH(C6529, FACT_ORDERS!C:C, 0)), 1, 0)</f>
        <v>1</v>
      </c>
      <c r="H6529" s="12">
        <f>COUNTIF(B:B,FACT_SEARCHES[[#This Row],[WD_PRODUCTS]])</f>
        <v>60</v>
      </c>
    </row>
    <row r="6530" spans="1:8" x14ac:dyDescent="0.3">
      <c r="A6530" s="12">
        <v>13528</v>
      </c>
      <c r="B6530" s="12">
        <v>234</v>
      </c>
      <c r="C6530" s="8">
        <v>10465</v>
      </c>
      <c r="D6530" s="12" t="s">
        <v>8197</v>
      </c>
      <c r="E6530" s="13">
        <v>44827</v>
      </c>
      <c r="F6530" s="12" t="s">
        <v>4567</v>
      </c>
      <c r="G6530" s="12">
        <f>IF(ISNUMBER(MATCH(C6530, FACT_ORDERS!C:C, 0)), 1, 0)</f>
        <v>1</v>
      </c>
      <c r="H6530" s="12">
        <f>COUNTIF(B:B,FACT_SEARCHES[[#This Row],[WD_PRODUCTS]])</f>
        <v>77</v>
      </c>
    </row>
    <row r="6531" spans="1:8" x14ac:dyDescent="0.3">
      <c r="A6531" s="12">
        <v>13529</v>
      </c>
      <c r="B6531" s="12">
        <v>223</v>
      </c>
      <c r="C6531" s="8">
        <v>10465</v>
      </c>
      <c r="D6531" s="12" t="s">
        <v>8198</v>
      </c>
      <c r="E6531" s="13">
        <v>44827</v>
      </c>
      <c r="F6531" s="12" t="s">
        <v>17788</v>
      </c>
      <c r="G6531" s="12">
        <f>IF(ISNUMBER(MATCH(C6531, FACT_ORDERS!C:C, 0)), 1, 0)</f>
        <v>1</v>
      </c>
      <c r="H6531" s="12">
        <f>COUNTIF(B:B,FACT_SEARCHES[[#This Row],[WD_PRODUCTS]])</f>
        <v>45</v>
      </c>
    </row>
    <row r="6532" spans="1:8" x14ac:dyDescent="0.3">
      <c r="A6532" s="12">
        <v>13530</v>
      </c>
      <c r="B6532" s="12">
        <v>224</v>
      </c>
      <c r="C6532" s="8">
        <v>10465</v>
      </c>
      <c r="D6532" s="12" t="s">
        <v>8199</v>
      </c>
      <c r="E6532" s="13">
        <v>44827</v>
      </c>
      <c r="F6532" s="12" t="s">
        <v>20363</v>
      </c>
      <c r="G6532" s="12">
        <f>IF(ISNUMBER(MATCH(C6532, FACT_ORDERS!C:C, 0)), 1, 0)</f>
        <v>1</v>
      </c>
      <c r="H6532" s="12">
        <f>COUNTIF(B:B,FACT_SEARCHES[[#This Row],[WD_PRODUCTS]])</f>
        <v>63</v>
      </c>
    </row>
    <row r="6533" spans="1:8" x14ac:dyDescent="0.3">
      <c r="A6533" s="12">
        <v>13531</v>
      </c>
      <c r="B6533" s="12">
        <v>242</v>
      </c>
      <c r="C6533" s="8">
        <v>10465</v>
      </c>
      <c r="D6533" s="12" t="s">
        <v>8200</v>
      </c>
      <c r="E6533" s="13">
        <v>44827</v>
      </c>
      <c r="F6533" s="12" t="s">
        <v>20364</v>
      </c>
      <c r="G6533" s="12">
        <f>IF(ISNUMBER(MATCH(C6533, FACT_ORDERS!C:C, 0)), 1, 0)</f>
        <v>1</v>
      </c>
      <c r="H6533" s="12">
        <f>COUNTIF(B:B,FACT_SEARCHES[[#This Row],[WD_PRODUCTS]])</f>
        <v>76</v>
      </c>
    </row>
    <row r="6534" spans="1:8" x14ac:dyDescent="0.3">
      <c r="A6534" s="12">
        <v>13532</v>
      </c>
      <c r="B6534" s="12">
        <v>233</v>
      </c>
      <c r="C6534" s="8">
        <v>10465</v>
      </c>
      <c r="D6534" s="12" t="s">
        <v>8201</v>
      </c>
      <c r="E6534" s="13">
        <v>44827</v>
      </c>
      <c r="F6534" s="12" t="s">
        <v>20365</v>
      </c>
      <c r="G6534" s="12">
        <f>IF(ISNUMBER(MATCH(C6534, FACT_ORDERS!C:C, 0)), 1, 0)</f>
        <v>1</v>
      </c>
      <c r="H6534" s="12">
        <f>COUNTIF(B:B,FACT_SEARCHES[[#This Row],[WD_PRODUCTS]])</f>
        <v>76</v>
      </c>
    </row>
    <row r="6535" spans="1:8" x14ac:dyDescent="0.3">
      <c r="A6535" s="12">
        <v>13533</v>
      </c>
      <c r="B6535" s="12">
        <v>288</v>
      </c>
      <c r="C6535" s="8">
        <v>10389</v>
      </c>
      <c r="D6535" s="12" t="s">
        <v>8202</v>
      </c>
      <c r="E6535" s="13">
        <v>44827</v>
      </c>
      <c r="F6535" s="12" t="s">
        <v>20366</v>
      </c>
      <c r="G6535" s="12">
        <f>IF(ISNUMBER(MATCH(C6535, FACT_ORDERS!C:C, 0)), 1, 0)</f>
        <v>0</v>
      </c>
      <c r="H6535" s="12">
        <f>COUNTIF(B:B,FACT_SEARCHES[[#This Row],[WD_PRODUCTS]])</f>
        <v>106</v>
      </c>
    </row>
    <row r="6536" spans="1:8" x14ac:dyDescent="0.3">
      <c r="A6536" s="12">
        <v>13534</v>
      </c>
      <c r="B6536" s="12">
        <v>259</v>
      </c>
      <c r="C6536" s="8">
        <v>10389</v>
      </c>
      <c r="D6536" s="12" t="s">
        <v>8203</v>
      </c>
      <c r="E6536" s="13">
        <v>44827</v>
      </c>
      <c r="F6536" s="12" t="s">
        <v>20367</v>
      </c>
      <c r="G6536" s="12">
        <f>IF(ISNUMBER(MATCH(C6536, FACT_ORDERS!C:C, 0)), 1, 0)</f>
        <v>0</v>
      </c>
      <c r="H6536" s="12">
        <f>COUNTIF(B:B,FACT_SEARCHES[[#This Row],[WD_PRODUCTS]])</f>
        <v>64</v>
      </c>
    </row>
    <row r="6537" spans="1:8" x14ac:dyDescent="0.3">
      <c r="A6537" s="12">
        <v>13535</v>
      </c>
      <c r="B6537" s="12">
        <v>214</v>
      </c>
      <c r="C6537" s="8">
        <v>10389</v>
      </c>
      <c r="D6537" s="12" t="s">
        <v>8204</v>
      </c>
      <c r="E6537" s="13">
        <v>44827</v>
      </c>
      <c r="F6537" s="12" t="s">
        <v>20368</v>
      </c>
      <c r="G6537" s="12">
        <f>IF(ISNUMBER(MATCH(C6537, FACT_ORDERS!C:C, 0)), 1, 0)</f>
        <v>0</v>
      </c>
      <c r="H6537" s="12">
        <f>COUNTIF(B:B,FACT_SEARCHES[[#This Row],[WD_PRODUCTS]])</f>
        <v>51</v>
      </c>
    </row>
    <row r="6538" spans="1:8" x14ac:dyDescent="0.3">
      <c r="A6538" s="12">
        <v>13536</v>
      </c>
      <c r="B6538" s="12">
        <v>220</v>
      </c>
      <c r="C6538" s="8">
        <v>10201</v>
      </c>
      <c r="D6538" s="12" t="s">
        <v>8205</v>
      </c>
      <c r="E6538" s="13">
        <v>44697</v>
      </c>
      <c r="F6538" s="12" t="s">
        <v>20369</v>
      </c>
      <c r="G6538" s="12">
        <f>IF(ISNUMBER(MATCH(C6538, FACT_ORDERS!C:C, 0)), 1, 0)</f>
        <v>0</v>
      </c>
      <c r="H6538" s="12">
        <f>COUNTIF(B:B,FACT_SEARCHES[[#This Row],[WD_PRODUCTS]])</f>
        <v>60</v>
      </c>
    </row>
    <row r="6539" spans="1:8" x14ac:dyDescent="0.3">
      <c r="A6539" s="12">
        <v>13537</v>
      </c>
      <c r="B6539" s="12">
        <v>277</v>
      </c>
      <c r="C6539" s="8">
        <v>10201</v>
      </c>
      <c r="D6539" s="12" t="s">
        <v>8206</v>
      </c>
      <c r="E6539" s="13">
        <v>44697</v>
      </c>
      <c r="F6539" s="12" t="s">
        <v>20370</v>
      </c>
      <c r="G6539" s="12">
        <f>IF(ISNUMBER(MATCH(C6539, FACT_ORDERS!C:C, 0)), 1, 0)</f>
        <v>0</v>
      </c>
      <c r="H6539" s="12">
        <f>COUNTIF(B:B,FACT_SEARCHES[[#This Row],[WD_PRODUCTS]])</f>
        <v>98</v>
      </c>
    </row>
    <row r="6540" spans="1:8" x14ac:dyDescent="0.3">
      <c r="A6540" s="12">
        <v>13538</v>
      </c>
      <c r="B6540" s="12">
        <v>262</v>
      </c>
      <c r="C6540" s="8">
        <v>10201</v>
      </c>
      <c r="D6540" s="12" t="s">
        <v>8207</v>
      </c>
      <c r="E6540" s="13">
        <v>44697</v>
      </c>
      <c r="F6540" s="12" t="s">
        <v>16448</v>
      </c>
      <c r="G6540" s="12">
        <f>IF(ISNUMBER(MATCH(C6540, FACT_ORDERS!C:C, 0)), 1, 0)</f>
        <v>0</v>
      </c>
      <c r="H6540" s="12">
        <f>COUNTIF(B:B,FACT_SEARCHES[[#This Row],[WD_PRODUCTS]])</f>
        <v>70</v>
      </c>
    </row>
    <row r="6541" spans="1:8" x14ac:dyDescent="0.3">
      <c r="A6541" s="12">
        <v>13539</v>
      </c>
      <c r="B6541" s="12">
        <v>204</v>
      </c>
      <c r="C6541" s="8">
        <v>10201</v>
      </c>
      <c r="D6541" s="12" t="s">
        <v>8208</v>
      </c>
      <c r="E6541" s="13">
        <v>44697</v>
      </c>
      <c r="F6541" s="12" t="s">
        <v>20371</v>
      </c>
      <c r="G6541" s="12">
        <f>IF(ISNUMBER(MATCH(C6541, FACT_ORDERS!C:C, 0)), 1, 0)</f>
        <v>0</v>
      </c>
      <c r="H6541" s="12">
        <f>COUNTIF(B:B,FACT_SEARCHES[[#This Row],[WD_PRODUCTS]])</f>
        <v>139</v>
      </c>
    </row>
    <row r="6542" spans="1:8" x14ac:dyDescent="0.3">
      <c r="A6542" s="12">
        <v>13540</v>
      </c>
      <c r="B6542" s="12">
        <v>226</v>
      </c>
      <c r="C6542" s="8">
        <v>10302</v>
      </c>
      <c r="D6542" s="12" t="s">
        <v>8209</v>
      </c>
      <c r="E6542" s="13">
        <v>45112</v>
      </c>
      <c r="F6542" s="12" t="s">
        <v>20372</v>
      </c>
      <c r="G6542" s="12">
        <f>IF(ISNUMBER(MATCH(C6542, FACT_ORDERS!C:C, 0)), 1, 0)</f>
        <v>1</v>
      </c>
      <c r="H6542" s="12">
        <f>COUNTIF(B:B,FACT_SEARCHES[[#This Row],[WD_PRODUCTS]])</f>
        <v>56</v>
      </c>
    </row>
    <row r="6543" spans="1:8" x14ac:dyDescent="0.3">
      <c r="A6543" s="12">
        <v>13541</v>
      </c>
      <c r="B6543" s="12">
        <v>228</v>
      </c>
      <c r="C6543" s="8">
        <v>10302</v>
      </c>
      <c r="D6543" s="12" t="s">
        <v>8210</v>
      </c>
      <c r="E6543" s="13">
        <v>45112</v>
      </c>
      <c r="F6543" s="12" t="s">
        <v>20373</v>
      </c>
      <c r="G6543" s="12">
        <f>IF(ISNUMBER(MATCH(C6543, FACT_ORDERS!C:C, 0)), 1, 0)</f>
        <v>1</v>
      </c>
      <c r="H6543" s="12">
        <f>COUNTIF(B:B,FACT_SEARCHES[[#This Row],[WD_PRODUCTS]])</f>
        <v>79</v>
      </c>
    </row>
    <row r="6544" spans="1:8" x14ac:dyDescent="0.3">
      <c r="A6544" s="12">
        <v>13542</v>
      </c>
      <c r="B6544" s="12">
        <v>251</v>
      </c>
      <c r="C6544" s="8">
        <v>10929</v>
      </c>
      <c r="D6544" s="12" t="s">
        <v>8211</v>
      </c>
      <c r="E6544" s="13">
        <v>45211</v>
      </c>
      <c r="F6544" s="12" t="s">
        <v>20374</v>
      </c>
      <c r="G6544" s="12">
        <f>IF(ISNUMBER(MATCH(C6544, FACT_ORDERS!C:C, 0)), 1, 0)</f>
        <v>0</v>
      </c>
      <c r="H6544" s="12">
        <f>COUNTIF(B:B,FACT_SEARCHES[[#This Row],[WD_PRODUCTS]])</f>
        <v>67</v>
      </c>
    </row>
    <row r="6545" spans="1:8" x14ac:dyDescent="0.3">
      <c r="A6545" s="12">
        <v>13543</v>
      </c>
      <c r="B6545" s="12">
        <v>209</v>
      </c>
      <c r="C6545" s="8">
        <v>10929</v>
      </c>
      <c r="D6545" s="12" t="s">
        <v>8212</v>
      </c>
      <c r="E6545" s="13">
        <v>45211</v>
      </c>
      <c r="F6545" s="12" t="s">
        <v>3313</v>
      </c>
      <c r="G6545" s="12">
        <f>IF(ISNUMBER(MATCH(C6545, FACT_ORDERS!C:C, 0)), 1, 0)</f>
        <v>0</v>
      </c>
      <c r="H6545" s="12">
        <f>COUNTIF(B:B,FACT_SEARCHES[[#This Row],[WD_PRODUCTS]])</f>
        <v>91</v>
      </c>
    </row>
    <row r="6546" spans="1:8" x14ac:dyDescent="0.3">
      <c r="A6546" s="12">
        <v>13544</v>
      </c>
      <c r="B6546" s="12">
        <v>256</v>
      </c>
      <c r="C6546" s="8">
        <v>10929</v>
      </c>
      <c r="D6546" s="12" t="s">
        <v>8213</v>
      </c>
      <c r="E6546" s="13">
        <v>45211</v>
      </c>
      <c r="F6546" s="12" t="s">
        <v>20375</v>
      </c>
      <c r="G6546" s="12">
        <f>IF(ISNUMBER(MATCH(C6546, FACT_ORDERS!C:C, 0)), 1, 0)</f>
        <v>0</v>
      </c>
      <c r="H6546" s="12">
        <f>COUNTIF(B:B,FACT_SEARCHES[[#This Row],[WD_PRODUCTS]])</f>
        <v>63</v>
      </c>
    </row>
    <row r="6547" spans="1:8" x14ac:dyDescent="0.3">
      <c r="A6547" s="12">
        <v>13545</v>
      </c>
      <c r="B6547" s="12">
        <v>282</v>
      </c>
      <c r="C6547" s="8">
        <v>10586</v>
      </c>
      <c r="D6547" s="12" t="s">
        <v>8214</v>
      </c>
      <c r="E6547" s="13">
        <v>44929</v>
      </c>
      <c r="F6547" s="12" t="s">
        <v>18111</v>
      </c>
      <c r="G6547" s="12">
        <f>IF(ISNUMBER(MATCH(C6547, FACT_ORDERS!C:C, 0)), 1, 0)</f>
        <v>1</v>
      </c>
      <c r="H6547" s="12">
        <f>COUNTIF(B:B,FACT_SEARCHES[[#This Row],[WD_PRODUCTS]])</f>
        <v>43</v>
      </c>
    </row>
    <row r="6548" spans="1:8" x14ac:dyDescent="0.3">
      <c r="A6548" s="12">
        <v>13546</v>
      </c>
      <c r="B6548" s="12">
        <v>204</v>
      </c>
      <c r="C6548" s="8">
        <v>10586</v>
      </c>
      <c r="D6548" s="12" t="s">
        <v>8215</v>
      </c>
      <c r="E6548" s="13">
        <v>44929</v>
      </c>
      <c r="F6548" s="12" t="s">
        <v>20376</v>
      </c>
      <c r="G6548" s="12">
        <f>IF(ISNUMBER(MATCH(C6548, FACT_ORDERS!C:C, 0)), 1, 0)</f>
        <v>1</v>
      </c>
      <c r="H6548" s="12">
        <f>COUNTIF(B:B,FACT_SEARCHES[[#This Row],[WD_PRODUCTS]])</f>
        <v>139</v>
      </c>
    </row>
    <row r="6549" spans="1:8" x14ac:dyDescent="0.3">
      <c r="A6549" s="12">
        <v>13547</v>
      </c>
      <c r="B6549" s="12">
        <v>206</v>
      </c>
      <c r="C6549" s="8">
        <v>10586</v>
      </c>
      <c r="D6549" s="12" t="s">
        <v>8216</v>
      </c>
      <c r="E6549" s="13">
        <v>44929</v>
      </c>
      <c r="F6549" s="12" t="s">
        <v>20377</v>
      </c>
      <c r="G6549" s="12">
        <f>IF(ISNUMBER(MATCH(C6549, FACT_ORDERS!C:C, 0)), 1, 0)</f>
        <v>1</v>
      </c>
      <c r="H6549" s="12">
        <f>COUNTIF(B:B,FACT_SEARCHES[[#This Row],[WD_PRODUCTS]])</f>
        <v>54</v>
      </c>
    </row>
    <row r="6550" spans="1:8" x14ac:dyDescent="0.3">
      <c r="A6550" s="12">
        <v>13548</v>
      </c>
      <c r="B6550" s="12">
        <v>273</v>
      </c>
      <c r="C6550" s="8">
        <v>10586</v>
      </c>
      <c r="D6550" s="12" t="s">
        <v>8217</v>
      </c>
      <c r="E6550" s="13">
        <v>44929</v>
      </c>
      <c r="F6550" s="12" t="s">
        <v>20378</v>
      </c>
      <c r="G6550" s="12">
        <f>IF(ISNUMBER(MATCH(C6550, FACT_ORDERS!C:C, 0)), 1, 0)</f>
        <v>1</v>
      </c>
      <c r="H6550" s="12">
        <f>COUNTIF(B:B,FACT_SEARCHES[[#This Row],[WD_PRODUCTS]])</f>
        <v>73</v>
      </c>
    </row>
    <row r="6551" spans="1:8" x14ac:dyDescent="0.3">
      <c r="A6551" s="12">
        <v>13549</v>
      </c>
      <c r="B6551" s="12">
        <v>241</v>
      </c>
      <c r="C6551" s="8">
        <v>10805</v>
      </c>
      <c r="D6551" s="12" t="s">
        <v>8218</v>
      </c>
      <c r="E6551" s="13">
        <v>44482</v>
      </c>
      <c r="F6551" s="12" t="s">
        <v>20379</v>
      </c>
      <c r="G6551" s="12">
        <f>IF(ISNUMBER(MATCH(C6551, FACT_ORDERS!C:C, 0)), 1, 0)</f>
        <v>1</v>
      </c>
      <c r="H6551" s="12">
        <f>COUNTIF(B:B,FACT_SEARCHES[[#This Row],[WD_PRODUCTS]])</f>
        <v>96</v>
      </c>
    </row>
    <row r="6552" spans="1:8" x14ac:dyDescent="0.3">
      <c r="A6552" s="12">
        <v>13550</v>
      </c>
      <c r="B6552" s="12">
        <v>235</v>
      </c>
      <c r="C6552" s="8">
        <v>10805</v>
      </c>
      <c r="D6552" s="12" t="s">
        <v>8219</v>
      </c>
      <c r="E6552" s="13">
        <v>44482</v>
      </c>
      <c r="F6552" s="12" t="s">
        <v>20380</v>
      </c>
      <c r="G6552" s="12">
        <f>IF(ISNUMBER(MATCH(C6552, FACT_ORDERS!C:C, 0)), 1, 0)</f>
        <v>1</v>
      </c>
      <c r="H6552" s="12">
        <f>COUNTIF(B:B,FACT_SEARCHES[[#This Row],[WD_PRODUCTS]])</f>
        <v>58</v>
      </c>
    </row>
    <row r="6553" spans="1:8" x14ac:dyDescent="0.3">
      <c r="A6553" s="12">
        <v>13551</v>
      </c>
      <c r="B6553" s="12">
        <v>216</v>
      </c>
      <c r="C6553" s="8">
        <v>10405</v>
      </c>
      <c r="D6553" s="12" t="s">
        <v>8220</v>
      </c>
      <c r="E6553" s="13">
        <v>44737</v>
      </c>
      <c r="F6553" s="12" t="s">
        <v>20381</v>
      </c>
      <c r="G6553" s="12">
        <f>IF(ISNUMBER(MATCH(C6553, FACT_ORDERS!C:C, 0)), 1, 0)</f>
        <v>1</v>
      </c>
      <c r="H6553" s="12">
        <f>COUNTIF(B:B,FACT_SEARCHES[[#This Row],[WD_PRODUCTS]])</f>
        <v>107</v>
      </c>
    </row>
    <row r="6554" spans="1:8" x14ac:dyDescent="0.3">
      <c r="A6554" s="12">
        <v>13552</v>
      </c>
      <c r="B6554" s="12">
        <v>260</v>
      </c>
      <c r="C6554" s="8">
        <v>10405</v>
      </c>
      <c r="D6554" s="12" t="s">
        <v>8221</v>
      </c>
      <c r="E6554" s="13">
        <v>44737</v>
      </c>
      <c r="F6554" s="12" t="s">
        <v>20382</v>
      </c>
      <c r="G6554" s="12">
        <f>IF(ISNUMBER(MATCH(C6554, FACT_ORDERS!C:C, 0)), 1, 0)</f>
        <v>1</v>
      </c>
      <c r="H6554" s="12">
        <f>COUNTIF(B:B,FACT_SEARCHES[[#This Row],[WD_PRODUCTS]])</f>
        <v>86</v>
      </c>
    </row>
    <row r="6555" spans="1:8" x14ac:dyDescent="0.3">
      <c r="A6555" s="12">
        <v>13553</v>
      </c>
      <c r="B6555" s="12">
        <v>219</v>
      </c>
      <c r="C6555" s="8">
        <v>10405</v>
      </c>
      <c r="D6555" s="12" t="s">
        <v>8222</v>
      </c>
      <c r="E6555" s="13">
        <v>44737</v>
      </c>
      <c r="F6555" s="12" t="s">
        <v>20383</v>
      </c>
      <c r="G6555" s="12">
        <f>IF(ISNUMBER(MATCH(C6555, FACT_ORDERS!C:C, 0)), 1, 0)</f>
        <v>1</v>
      </c>
      <c r="H6555" s="12">
        <f>COUNTIF(B:B,FACT_SEARCHES[[#This Row],[WD_PRODUCTS]])</f>
        <v>83</v>
      </c>
    </row>
    <row r="6556" spans="1:8" x14ac:dyDescent="0.3">
      <c r="A6556" s="12">
        <v>13554</v>
      </c>
      <c r="B6556" s="12">
        <v>245</v>
      </c>
      <c r="C6556" s="8">
        <v>10405</v>
      </c>
      <c r="D6556" s="12" t="s">
        <v>8223</v>
      </c>
      <c r="E6556" s="13">
        <v>44737</v>
      </c>
      <c r="F6556" s="12" t="s">
        <v>3906</v>
      </c>
      <c r="G6556" s="12">
        <f>IF(ISNUMBER(MATCH(C6556, FACT_ORDERS!C:C, 0)), 1, 0)</f>
        <v>1</v>
      </c>
      <c r="H6556" s="12">
        <f>COUNTIF(B:B,FACT_SEARCHES[[#This Row],[WD_PRODUCTS]])</f>
        <v>58</v>
      </c>
    </row>
    <row r="6557" spans="1:8" x14ac:dyDescent="0.3">
      <c r="A6557" s="12">
        <v>13555</v>
      </c>
      <c r="B6557" s="12">
        <v>284</v>
      </c>
      <c r="C6557" s="8">
        <v>10518</v>
      </c>
      <c r="D6557" s="12" t="s">
        <v>8224</v>
      </c>
      <c r="E6557" s="13">
        <v>45195</v>
      </c>
      <c r="F6557" s="12" t="s">
        <v>20384</v>
      </c>
      <c r="G6557" s="12">
        <f>IF(ISNUMBER(MATCH(C6557, FACT_ORDERS!C:C, 0)), 1, 0)</f>
        <v>1</v>
      </c>
      <c r="H6557" s="12">
        <f>COUNTIF(B:B,FACT_SEARCHES[[#This Row],[WD_PRODUCTS]])</f>
        <v>97</v>
      </c>
    </row>
    <row r="6558" spans="1:8" x14ac:dyDescent="0.3">
      <c r="A6558" s="12">
        <v>13556</v>
      </c>
      <c r="B6558" s="12">
        <v>248</v>
      </c>
      <c r="C6558" s="8">
        <v>10518</v>
      </c>
      <c r="D6558" s="12" t="s">
        <v>8225</v>
      </c>
      <c r="E6558" s="13">
        <v>45195</v>
      </c>
      <c r="F6558" s="12" t="s">
        <v>20385</v>
      </c>
      <c r="G6558" s="12">
        <f>IF(ISNUMBER(MATCH(C6558, FACT_ORDERS!C:C, 0)), 1, 0)</f>
        <v>1</v>
      </c>
      <c r="H6558" s="12">
        <f>COUNTIF(B:B,FACT_SEARCHES[[#This Row],[WD_PRODUCTS]])</f>
        <v>101</v>
      </c>
    </row>
    <row r="6559" spans="1:8" x14ac:dyDescent="0.3">
      <c r="A6559" s="12">
        <v>13557</v>
      </c>
      <c r="B6559" s="12">
        <v>237</v>
      </c>
      <c r="C6559" s="8">
        <v>10936</v>
      </c>
      <c r="D6559" s="12" t="s">
        <v>8226</v>
      </c>
      <c r="E6559" s="13">
        <v>45063</v>
      </c>
      <c r="F6559" s="12" t="s">
        <v>20386</v>
      </c>
      <c r="G6559" s="12">
        <f>IF(ISNUMBER(MATCH(C6559, FACT_ORDERS!C:C, 0)), 1, 0)</f>
        <v>1</v>
      </c>
      <c r="H6559" s="12">
        <f>COUNTIF(B:B,FACT_SEARCHES[[#This Row],[WD_PRODUCTS]])</f>
        <v>99</v>
      </c>
    </row>
    <row r="6560" spans="1:8" x14ac:dyDescent="0.3">
      <c r="A6560" s="12">
        <v>13558</v>
      </c>
      <c r="B6560" s="12">
        <v>288</v>
      </c>
      <c r="C6560" s="8">
        <v>10936</v>
      </c>
      <c r="D6560" s="12" t="s">
        <v>8227</v>
      </c>
      <c r="E6560" s="13">
        <v>45063</v>
      </c>
      <c r="F6560" s="12" t="s">
        <v>20387</v>
      </c>
      <c r="G6560" s="12">
        <f>IF(ISNUMBER(MATCH(C6560, FACT_ORDERS!C:C, 0)), 1, 0)</f>
        <v>1</v>
      </c>
      <c r="H6560" s="12">
        <f>COUNTIF(B:B,FACT_SEARCHES[[#This Row],[WD_PRODUCTS]])</f>
        <v>106</v>
      </c>
    </row>
    <row r="6561" spans="1:8" x14ac:dyDescent="0.3">
      <c r="A6561" s="12">
        <v>13559</v>
      </c>
      <c r="B6561" s="12">
        <v>258</v>
      </c>
      <c r="C6561" s="8">
        <v>10971</v>
      </c>
      <c r="D6561" s="12" t="s">
        <v>8228</v>
      </c>
      <c r="E6561" s="13">
        <v>45402</v>
      </c>
      <c r="F6561" s="12" t="s">
        <v>20388</v>
      </c>
      <c r="G6561" s="12">
        <f>IF(ISNUMBER(MATCH(C6561, FACT_ORDERS!C:C, 0)), 1, 0)</f>
        <v>1</v>
      </c>
      <c r="H6561" s="12">
        <f>COUNTIF(B:B,FACT_SEARCHES[[#This Row],[WD_PRODUCTS]])</f>
        <v>57</v>
      </c>
    </row>
    <row r="6562" spans="1:8" x14ac:dyDescent="0.3">
      <c r="A6562" s="12">
        <v>13560</v>
      </c>
      <c r="B6562" s="12">
        <v>270</v>
      </c>
      <c r="C6562" s="8">
        <v>10971</v>
      </c>
      <c r="D6562" s="12" t="s">
        <v>8229</v>
      </c>
      <c r="E6562" s="13">
        <v>45402</v>
      </c>
      <c r="F6562" s="12" t="s">
        <v>20389</v>
      </c>
      <c r="G6562" s="12">
        <f>IF(ISNUMBER(MATCH(C6562, FACT_ORDERS!C:C, 0)), 1, 0)</f>
        <v>1</v>
      </c>
      <c r="H6562" s="12">
        <f>COUNTIF(B:B,FACT_SEARCHES[[#This Row],[WD_PRODUCTS]])</f>
        <v>54</v>
      </c>
    </row>
    <row r="6563" spans="1:8" x14ac:dyDescent="0.3">
      <c r="A6563" s="12">
        <v>13561</v>
      </c>
      <c r="B6563" s="12">
        <v>251</v>
      </c>
      <c r="C6563" s="8">
        <v>10971</v>
      </c>
      <c r="D6563" s="12" t="s">
        <v>8230</v>
      </c>
      <c r="E6563" s="13">
        <v>45402</v>
      </c>
      <c r="F6563" s="12" t="s">
        <v>19778</v>
      </c>
      <c r="G6563" s="12">
        <f>IF(ISNUMBER(MATCH(C6563, FACT_ORDERS!C:C, 0)), 1, 0)</f>
        <v>1</v>
      </c>
      <c r="H6563" s="12">
        <f>COUNTIF(B:B,FACT_SEARCHES[[#This Row],[WD_PRODUCTS]])</f>
        <v>67</v>
      </c>
    </row>
    <row r="6564" spans="1:8" x14ac:dyDescent="0.3">
      <c r="A6564" s="12">
        <v>13562</v>
      </c>
      <c r="B6564" s="12">
        <v>276</v>
      </c>
      <c r="C6564" s="8">
        <v>10427</v>
      </c>
      <c r="D6564" s="12" t="s">
        <v>8231</v>
      </c>
      <c r="E6564" s="13">
        <v>45123</v>
      </c>
      <c r="F6564" s="12" t="s">
        <v>20390</v>
      </c>
      <c r="G6564" s="12">
        <f>IF(ISNUMBER(MATCH(C6564, FACT_ORDERS!C:C, 0)), 1, 0)</f>
        <v>0</v>
      </c>
      <c r="H6564" s="12">
        <f>COUNTIF(B:B,FACT_SEARCHES[[#This Row],[WD_PRODUCTS]])</f>
        <v>65</v>
      </c>
    </row>
    <row r="6565" spans="1:8" x14ac:dyDescent="0.3">
      <c r="A6565" s="12">
        <v>13563</v>
      </c>
      <c r="B6565" s="12">
        <v>281</v>
      </c>
      <c r="C6565" s="8">
        <v>10427</v>
      </c>
      <c r="D6565" s="12" t="s">
        <v>8232</v>
      </c>
      <c r="E6565" s="13">
        <v>45123</v>
      </c>
      <c r="F6565" s="12" t="s">
        <v>20391</v>
      </c>
      <c r="G6565" s="12">
        <f>IF(ISNUMBER(MATCH(C6565, FACT_ORDERS!C:C, 0)), 1, 0)</f>
        <v>0</v>
      </c>
      <c r="H6565" s="12">
        <f>COUNTIF(B:B,FACT_SEARCHES[[#This Row],[WD_PRODUCTS]])</f>
        <v>86</v>
      </c>
    </row>
    <row r="6566" spans="1:8" x14ac:dyDescent="0.3">
      <c r="A6566" s="12">
        <v>13564</v>
      </c>
      <c r="B6566" s="12">
        <v>286</v>
      </c>
      <c r="C6566" s="8">
        <v>10982</v>
      </c>
      <c r="D6566" s="12" t="s">
        <v>8233</v>
      </c>
      <c r="E6566" s="13">
        <v>45353</v>
      </c>
      <c r="F6566" s="12" t="s">
        <v>20392</v>
      </c>
      <c r="G6566" s="12">
        <f>IF(ISNUMBER(MATCH(C6566, FACT_ORDERS!C:C, 0)), 1, 0)</f>
        <v>0</v>
      </c>
      <c r="H6566" s="12">
        <f>COUNTIF(B:B,FACT_SEARCHES[[#This Row],[WD_PRODUCTS]])</f>
        <v>71</v>
      </c>
    </row>
    <row r="6567" spans="1:8" x14ac:dyDescent="0.3">
      <c r="A6567" s="12">
        <v>13565</v>
      </c>
      <c r="B6567" s="12">
        <v>261</v>
      </c>
      <c r="C6567" s="8">
        <v>10982</v>
      </c>
      <c r="D6567" s="12" t="s">
        <v>8234</v>
      </c>
      <c r="E6567" s="13">
        <v>45353</v>
      </c>
      <c r="F6567" s="12" t="s">
        <v>20393</v>
      </c>
      <c r="G6567" s="12">
        <f>IF(ISNUMBER(MATCH(C6567, FACT_ORDERS!C:C, 0)), 1, 0)</f>
        <v>0</v>
      </c>
      <c r="H6567" s="12">
        <f>COUNTIF(B:B,FACT_SEARCHES[[#This Row],[WD_PRODUCTS]])</f>
        <v>77</v>
      </c>
    </row>
    <row r="6568" spans="1:8" x14ac:dyDescent="0.3">
      <c r="A6568" s="12">
        <v>13566</v>
      </c>
      <c r="B6568" s="12">
        <v>225</v>
      </c>
      <c r="C6568" s="8">
        <v>10982</v>
      </c>
      <c r="D6568" s="12" t="s">
        <v>8235</v>
      </c>
      <c r="E6568" s="13">
        <v>45353</v>
      </c>
      <c r="F6568" s="12" t="s">
        <v>20394</v>
      </c>
      <c r="G6568" s="12">
        <f>IF(ISNUMBER(MATCH(C6568, FACT_ORDERS!C:C, 0)), 1, 0)</f>
        <v>0</v>
      </c>
      <c r="H6568" s="12">
        <f>COUNTIF(B:B,FACT_SEARCHES[[#This Row],[WD_PRODUCTS]])</f>
        <v>74</v>
      </c>
    </row>
    <row r="6569" spans="1:8" x14ac:dyDescent="0.3">
      <c r="A6569" s="12">
        <v>13567</v>
      </c>
      <c r="B6569" s="12">
        <v>257</v>
      </c>
      <c r="C6569" s="8">
        <v>10077</v>
      </c>
      <c r="D6569" s="12" t="s">
        <v>8236</v>
      </c>
      <c r="E6569" s="13">
        <v>45170</v>
      </c>
      <c r="F6569" s="12" t="s">
        <v>20395</v>
      </c>
      <c r="G6569" s="12">
        <f>IF(ISNUMBER(MATCH(C6569, FACT_ORDERS!C:C, 0)), 1, 0)</f>
        <v>0</v>
      </c>
      <c r="H6569" s="12">
        <f>COUNTIF(B:B,FACT_SEARCHES[[#This Row],[WD_PRODUCTS]])</f>
        <v>75</v>
      </c>
    </row>
    <row r="6570" spans="1:8" x14ac:dyDescent="0.3">
      <c r="A6570" s="12">
        <v>13568</v>
      </c>
      <c r="B6570" s="12">
        <v>242</v>
      </c>
      <c r="C6570" s="8">
        <v>10077</v>
      </c>
      <c r="D6570" s="12" t="s">
        <v>8237</v>
      </c>
      <c r="E6570" s="13">
        <v>45170</v>
      </c>
      <c r="F6570" s="12" t="s">
        <v>20396</v>
      </c>
      <c r="G6570" s="12">
        <f>IF(ISNUMBER(MATCH(C6570, FACT_ORDERS!C:C, 0)), 1, 0)</f>
        <v>0</v>
      </c>
      <c r="H6570" s="12">
        <f>COUNTIF(B:B,FACT_SEARCHES[[#This Row],[WD_PRODUCTS]])</f>
        <v>76</v>
      </c>
    </row>
    <row r="6571" spans="1:8" x14ac:dyDescent="0.3">
      <c r="A6571" s="12">
        <v>13569</v>
      </c>
      <c r="B6571" s="12">
        <v>208</v>
      </c>
      <c r="C6571" s="8">
        <v>10077</v>
      </c>
      <c r="D6571" s="12" t="s">
        <v>8238</v>
      </c>
      <c r="E6571" s="13">
        <v>45170</v>
      </c>
      <c r="F6571" s="12" t="s">
        <v>20397</v>
      </c>
      <c r="G6571" s="12">
        <f>IF(ISNUMBER(MATCH(C6571, FACT_ORDERS!C:C, 0)), 1, 0)</f>
        <v>0</v>
      </c>
      <c r="H6571" s="12">
        <f>COUNTIF(B:B,FACT_SEARCHES[[#This Row],[WD_PRODUCTS]])</f>
        <v>91</v>
      </c>
    </row>
    <row r="6572" spans="1:8" x14ac:dyDescent="0.3">
      <c r="A6572" s="12">
        <v>13570</v>
      </c>
      <c r="B6572" s="12">
        <v>245</v>
      </c>
      <c r="C6572" s="8">
        <v>10077</v>
      </c>
      <c r="D6572" s="12" t="s">
        <v>8239</v>
      </c>
      <c r="E6572" s="13">
        <v>45170</v>
      </c>
      <c r="F6572" s="12" t="s">
        <v>14281</v>
      </c>
      <c r="G6572" s="12">
        <f>IF(ISNUMBER(MATCH(C6572, FACT_ORDERS!C:C, 0)), 1, 0)</f>
        <v>0</v>
      </c>
      <c r="H6572" s="12">
        <f>COUNTIF(B:B,FACT_SEARCHES[[#This Row],[WD_PRODUCTS]])</f>
        <v>58</v>
      </c>
    </row>
    <row r="6573" spans="1:8" x14ac:dyDescent="0.3">
      <c r="A6573" s="12">
        <v>13571</v>
      </c>
      <c r="B6573" s="12">
        <v>294</v>
      </c>
      <c r="C6573" s="8">
        <v>10077</v>
      </c>
      <c r="D6573" s="12" t="s">
        <v>8240</v>
      </c>
      <c r="E6573" s="13">
        <v>45170</v>
      </c>
      <c r="F6573" s="12" t="s">
        <v>18252</v>
      </c>
      <c r="G6573" s="12">
        <f>IF(ISNUMBER(MATCH(C6573, FACT_ORDERS!C:C, 0)), 1, 0)</f>
        <v>0</v>
      </c>
      <c r="H6573" s="12">
        <f>COUNTIF(B:B,FACT_SEARCHES[[#This Row],[WD_PRODUCTS]])</f>
        <v>60</v>
      </c>
    </row>
    <row r="6574" spans="1:8" x14ac:dyDescent="0.3">
      <c r="A6574" s="12">
        <v>13572</v>
      </c>
      <c r="B6574" s="12">
        <v>222</v>
      </c>
      <c r="C6574" s="8">
        <v>10077</v>
      </c>
      <c r="D6574" s="12" t="s">
        <v>8241</v>
      </c>
      <c r="E6574" s="13">
        <v>45170</v>
      </c>
      <c r="F6574" s="12" t="s">
        <v>20398</v>
      </c>
      <c r="G6574" s="12">
        <f>IF(ISNUMBER(MATCH(C6574, FACT_ORDERS!C:C, 0)), 1, 0)</f>
        <v>0</v>
      </c>
      <c r="H6574" s="12">
        <f>COUNTIF(B:B,FACT_SEARCHES[[#This Row],[WD_PRODUCTS]])</f>
        <v>73</v>
      </c>
    </row>
    <row r="6575" spans="1:8" x14ac:dyDescent="0.3">
      <c r="A6575" s="12">
        <v>13573</v>
      </c>
      <c r="B6575" s="12">
        <v>227</v>
      </c>
      <c r="C6575" s="8">
        <v>10077</v>
      </c>
      <c r="D6575" s="12" t="s">
        <v>8242</v>
      </c>
      <c r="E6575" s="13">
        <v>45170</v>
      </c>
      <c r="F6575" s="12" t="s">
        <v>20399</v>
      </c>
      <c r="G6575" s="12">
        <f>IF(ISNUMBER(MATCH(C6575, FACT_ORDERS!C:C, 0)), 1, 0)</f>
        <v>0</v>
      </c>
      <c r="H6575" s="12">
        <f>COUNTIF(B:B,FACT_SEARCHES[[#This Row],[WD_PRODUCTS]])</f>
        <v>93</v>
      </c>
    </row>
    <row r="6576" spans="1:8" x14ac:dyDescent="0.3">
      <c r="A6576" s="12">
        <v>13574</v>
      </c>
      <c r="B6576" s="12">
        <v>225</v>
      </c>
      <c r="C6576" s="8">
        <v>10077</v>
      </c>
      <c r="D6576" s="12" t="s">
        <v>8243</v>
      </c>
      <c r="E6576" s="13">
        <v>45170</v>
      </c>
      <c r="F6576" s="12" t="s">
        <v>20400</v>
      </c>
      <c r="G6576" s="12">
        <f>IF(ISNUMBER(MATCH(C6576, FACT_ORDERS!C:C, 0)), 1, 0)</f>
        <v>0</v>
      </c>
      <c r="H6576" s="12">
        <f>COUNTIF(B:B,FACT_SEARCHES[[#This Row],[WD_PRODUCTS]])</f>
        <v>74</v>
      </c>
    </row>
    <row r="6577" spans="1:8" x14ac:dyDescent="0.3">
      <c r="A6577" s="12">
        <v>13575</v>
      </c>
      <c r="B6577" s="12">
        <v>207</v>
      </c>
      <c r="C6577" s="8">
        <v>10117</v>
      </c>
      <c r="D6577" s="12" t="s">
        <v>8244</v>
      </c>
      <c r="E6577" s="13">
        <v>44554</v>
      </c>
      <c r="F6577" s="12" t="s">
        <v>3995</v>
      </c>
      <c r="G6577" s="12">
        <f>IF(ISNUMBER(MATCH(C6577, FACT_ORDERS!C:C, 0)), 1, 0)</f>
        <v>1</v>
      </c>
      <c r="H6577" s="12">
        <f>COUNTIF(B:B,FACT_SEARCHES[[#This Row],[WD_PRODUCTS]])</f>
        <v>47</v>
      </c>
    </row>
    <row r="6578" spans="1:8" x14ac:dyDescent="0.3">
      <c r="A6578" s="12">
        <v>13576</v>
      </c>
      <c r="B6578" s="12">
        <v>226</v>
      </c>
      <c r="C6578" s="8">
        <v>10947</v>
      </c>
      <c r="D6578" s="12" t="s">
        <v>8245</v>
      </c>
      <c r="E6578" s="13">
        <v>44276</v>
      </c>
      <c r="F6578" s="12" t="s">
        <v>20401</v>
      </c>
      <c r="G6578" s="12">
        <f>IF(ISNUMBER(MATCH(C6578, FACT_ORDERS!C:C, 0)), 1, 0)</f>
        <v>1</v>
      </c>
      <c r="H6578" s="12">
        <f>COUNTIF(B:B,FACT_SEARCHES[[#This Row],[WD_PRODUCTS]])</f>
        <v>56</v>
      </c>
    </row>
    <row r="6579" spans="1:8" x14ac:dyDescent="0.3">
      <c r="A6579" s="12">
        <v>13577</v>
      </c>
      <c r="B6579" s="12">
        <v>231</v>
      </c>
      <c r="C6579" s="8">
        <v>10471</v>
      </c>
      <c r="D6579" s="12" t="s">
        <v>8246</v>
      </c>
      <c r="E6579" s="13">
        <v>45546</v>
      </c>
      <c r="F6579" s="12" t="s">
        <v>20402</v>
      </c>
      <c r="G6579" s="12">
        <f>IF(ISNUMBER(MATCH(C6579, FACT_ORDERS!C:C, 0)), 1, 0)</f>
        <v>0</v>
      </c>
      <c r="H6579" s="12">
        <f>COUNTIF(B:B,FACT_SEARCHES[[#This Row],[WD_PRODUCTS]])</f>
        <v>58</v>
      </c>
    </row>
    <row r="6580" spans="1:8" x14ac:dyDescent="0.3">
      <c r="A6580" s="12">
        <v>13578</v>
      </c>
      <c r="B6580" s="12">
        <v>229</v>
      </c>
      <c r="C6580" s="8">
        <v>10050</v>
      </c>
      <c r="D6580" s="12" t="s">
        <v>8247</v>
      </c>
      <c r="E6580" s="13">
        <v>45483</v>
      </c>
      <c r="F6580" s="12" t="s">
        <v>20403</v>
      </c>
      <c r="G6580" s="12">
        <f>IF(ISNUMBER(MATCH(C6580, FACT_ORDERS!C:C, 0)), 1, 0)</f>
        <v>0</v>
      </c>
      <c r="H6580" s="12">
        <f>COUNTIF(B:B,FACT_SEARCHES[[#This Row],[WD_PRODUCTS]])</f>
        <v>42</v>
      </c>
    </row>
    <row r="6581" spans="1:8" x14ac:dyDescent="0.3">
      <c r="A6581" s="12">
        <v>13579</v>
      </c>
      <c r="B6581" s="12">
        <v>244</v>
      </c>
      <c r="C6581" s="8">
        <v>10050</v>
      </c>
      <c r="D6581" s="12" t="s">
        <v>8248</v>
      </c>
      <c r="E6581" s="13">
        <v>45483</v>
      </c>
      <c r="F6581" s="12" t="s">
        <v>20404</v>
      </c>
      <c r="G6581" s="12">
        <f>IF(ISNUMBER(MATCH(C6581, FACT_ORDERS!C:C, 0)), 1, 0)</f>
        <v>0</v>
      </c>
      <c r="H6581" s="12">
        <f>COUNTIF(B:B,FACT_SEARCHES[[#This Row],[WD_PRODUCTS]])</f>
        <v>59</v>
      </c>
    </row>
    <row r="6582" spans="1:8" x14ac:dyDescent="0.3">
      <c r="A6582" s="12">
        <v>13580</v>
      </c>
      <c r="B6582" s="12">
        <v>238</v>
      </c>
      <c r="C6582" s="8">
        <v>10749</v>
      </c>
      <c r="D6582" s="12" t="s">
        <v>8249</v>
      </c>
      <c r="E6582" s="13">
        <v>45541</v>
      </c>
      <c r="F6582" s="12" t="s">
        <v>20405</v>
      </c>
      <c r="G6582" s="12">
        <f>IF(ISNUMBER(MATCH(C6582, FACT_ORDERS!C:C, 0)), 1, 0)</f>
        <v>0</v>
      </c>
      <c r="H6582" s="12">
        <f>COUNTIF(B:B,FACT_SEARCHES[[#This Row],[WD_PRODUCTS]])</f>
        <v>57</v>
      </c>
    </row>
    <row r="6583" spans="1:8" x14ac:dyDescent="0.3">
      <c r="A6583" s="12">
        <v>13581</v>
      </c>
      <c r="B6583" s="12">
        <v>282</v>
      </c>
      <c r="C6583" s="8">
        <v>10666</v>
      </c>
      <c r="D6583" s="12" t="s">
        <v>8250</v>
      </c>
      <c r="E6583" s="13">
        <v>45499</v>
      </c>
      <c r="F6583" s="12" t="s">
        <v>20406</v>
      </c>
      <c r="G6583" s="12">
        <f>IF(ISNUMBER(MATCH(C6583, FACT_ORDERS!C:C, 0)), 1, 0)</f>
        <v>1</v>
      </c>
      <c r="H6583" s="12">
        <f>COUNTIF(B:B,FACT_SEARCHES[[#This Row],[WD_PRODUCTS]])</f>
        <v>43</v>
      </c>
    </row>
    <row r="6584" spans="1:8" x14ac:dyDescent="0.3">
      <c r="A6584" s="12">
        <v>13582</v>
      </c>
      <c r="B6584" s="12">
        <v>249</v>
      </c>
      <c r="C6584" s="8">
        <v>10375</v>
      </c>
      <c r="D6584" s="12" t="s">
        <v>8251</v>
      </c>
      <c r="E6584" s="13">
        <v>45166</v>
      </c>
      <c r="F6584" s="12" t="s">
        <v>20407</v>
      </c>
      <c r="G6584" s="12">
        <f>IF(ISNUMBER(MATCH(C6584, FACT_ORDERS!C:C, 0)), 1, 0)</f>
        <v>0</v>
      </c>
      <c r="H6584" s="12">
        <f>COUNTIF(B:B,FACT_SEARCHES[[#This Row],[WD_PRODUCTS]])</f>
        <v>85</v>
      </c>
    </row>
    <row r="6585" spans="1:8" x14ac:dyDescent="0.3">
      <c r="A6585" s="12">
        <v>13583</v>
      </c>
      <c r="B6585" s="12">
        <v>224</v>
      </c>
      <c r="C6585" s="8">
        <v>10375</v>
      </c>
      <c r="D6585" s="12" t="s">
        <v>8252</v>
      </c>
      <c r="E6585" s="13">
        <v>45166</v>
      </c>
      <c r="F6585" s="12" t="s">
        <v>20408</v>
      </c>
      <c r="G6585" s="12">
        <f>IF(ISNUMBER(MATCH(C6585, FACT_ORDERS!C:C, 0)), 1, 0)</f>
        <v>0</v>
      </c>
      <c r="H6585" s="12">
        <f>COUNTIF(B:B,FACT_SEARCHES[[#This Row],[WD_PRODUCTS]])</f>
        <v>63</v>
      </c>
    </row>
    <row r="6586" spans="1:8" x14ac:dyDescent="0.3">
      <c r="A6586" s="12">
        <v>13584</v>
      </c>
      <c r="B6586" s="12">
        <v>286</v>
      </c>
      <c r="C6586" s="8">
        <v>10375</v>
      </c>
      <c r="D6586" s="12" t="s">
        <v>8253</v>
      </c>
      <c r="E6586" s="13">
        <v>45166</v>
      </c>
      <c r="F6586" s="12" t="s">
        <v>4677</v>
      </c>
      <c r="G6586" s="12">
        <f>IF(ISNUMBER(MATCH(C6586, FACT_ORDERS!C:C, 0)), 1, 0)</f>
        <v>0</v>
      </c>
      <c r="H6586" s="12">
        <f>COUNTIF(B:B,FACT_SEARCHES[[#This Row],[WD_PRODUCTS]])</f>
        <v>71</v>
      </c>
    </row>
    <row r="6587" spans="1:8" x14ac:dyDescent="0.3">
      <c r="A6587" s="12">
        <v>13585</v>
      </c>
      <c r="B6587" s="12">
        <v>283</v>
      </c>
      <c r="C6587" s="8">
        <v>10292</v>
      </c>
      <c r="D6587" s="12" t="s">
        <v>8254</v>
      </c>
      <c r="E6587" s="13">
        <v>45001</v>
      </c>
      <c r="F6587" s="12" t="s">
        <v>20409</v>
      </c>
      <c r="G6587" s="12">
        <f>IF(ISNUMBER(MATCH(C6587, FACT_ORDERS!C:C, 0)), 1, 0)</f>
        <v>1</v>
      </c>
      <c r="H6587" s="12">
        <f>COUNTIF(B:B,FACT_SEARCHES[[#This Row],[WD_PRODUCTS]])</f>
        <v>65</v>
      </c>
    </row>
    <row r="6588" spans="1:8" x14ac:dyDescent="0.3">
      <c r="A6588" s="12">
        <v>13586</v>
      </c>
      <c r="B6588" s="12">
        <v>242</v>
      </c>
      <c r="C6588" s="8">
        <v>10179</v>
      </c>
      <c r="D6588" s="12" t="s">
        <v>8255</v>
      </c>
      <c r="E6588" s="13">
        <v>45045</v>
      </c>
      <c r="F6588" s="12" t="s">
        <v>17231</v>
      </c>
      <c r="G6588" s="12">
        <f>IF(ISNUMBER(MATCH(C6588, FACT_ORDERS!C:C, 0)), 1, 0)</f>
        <v>0</v>
      </c>
      <c r="H6588" s="12">
        <f>COUNTIF(B:B,FACT_SEARCHES[[#This Row],[WD_PRODUCTS]])</f>
        <v>76</v>
      </c>
    </row>
    <row r="6589" spans="1:8" x14ac:dyDescent="0.3">
      <c r="A6589" s="12">
        <v>13587</v>
      </c>
      <c r="B6589" s="12">
        <v>205</v>
      </c>
      <c r="C6589" s="8">
        <v>10227</v>
      </c>
      <c r="D6589" s="12" t="s">
        <v>8256</v>
      </c>
      <c r="E6589" s="13">
        <v>45193</v>
      </c>
      <c r="F6589" s="12" t="s">
        <v>20410</v>
      </c>
      <c r="G6589" s="12">
        <f>IF(ISNUMBER(MATCH(C6589, FACT_ORDERS!C:C, 0)), 1, 0)</f>
        <v>0</v>
      </c>
      <c r="H6589" s="12">
        <f>COUNTIF(B:B,FACT_SEARCHES[[#This Row],[WD_PRODUCTS]])</f>
        <v>40</v>
      </c>
    </row>
    <row r="6590" spans="1:8" x14ac:dyDescent="0.3">
      <c r="A6590" s="12">
        <v>13588</v>
      </c>
      <c r="B6590" s="12">
        <v>241</v>
      </c>
      <c r="C6590" s="8">
        <v>10227</v>
      </c>
      <c r="D6590" s="12" t="s">
        <v>8257</v>
      </c>
      <c r="E6590" s="13">
        <v>45193</v>
      </c>
      <c r="F6590" s="12" t="s">
        <v>3267</v>
      </c>
      <c r="G6590" s="12">
        <f>IF(ISNUMBER(MATCH(C6590, FACT_ORDERS!C:C, 0)), 1, 0)</f>
        <v>0</v>
      </c>
      <c r="H6590" s="12">
        <f>COUNTIF(B:B,FACT_SEARCHES[[#This Row],[WD_PRODUCTS]])</f>
        <v>96</v>
      </c>
    </row>
    <row r="6591" spans="1:8" x14ac:dyDescent="0.3">
      <c r="A6591" s="12">
        <v>13589</v>
      </c>
      <c r="B6591" s="12">
        <v>287</v>
      </c>
      <c r="C6591" s="8">
        <v>10227</v>
      </c>
      <c r="D6591" s="12" t="s">
        <v>8258</v>
      </c>
      <c r="E6591" s="13">
        <v>45193</v>
      </c>
      <c r="F6591" s="12" t="s">
        <v>20411</v>
      </c>
      <c r="G6591" s="12">
        <f>IF(ISNUMBER(MATCH(C6591, FACT_ORDERS!C:C, 0)), 1, 0)</f>
        <v>0</v>
      </c>
      <c r="H6591" s="12">
        <f>COUNTIF(B:B,FACT_SEARCHES[[#This Row],[WD_PRODUCTS]])</f>
        <v>59</v>
      </c>
    </row>
    <row r="6592" spans="1:8" x14ac:dyDescent="0.3">
      <c r="A6592" s="12">
        <v>13590</v>
      </c>
      <c r="B6592" s="12">
        <v>204</v>
      </c>
      <c r="C6592" s="8">
        <v>10808</v>
      </c>
      <c r="D6592" s="12" t="s">
        <v>8259</v>
      </c>
      <c r="E6592" s="13">
        <v>43853</v>
      </c>
      <c r="F6592" s="12" t="s">
        <v>20412</v>
      </c>
      <c r="G6592" s="12">
        <f>IF(ISNUMBER(MATCH(C6592, FACT_ORDERS!C:C, 0)), 1, 0)</f>
        <v>1</v>
      </c>
      <c r="H6592" s="12">
        <f>COUNTIF(B:B,FACT_SEARCHES[[#This Row],[WD_PRODUCTS]])</f>
        <v>139</v>
      </c>
    </row>
    <row r="6593" spans="1:8" x14ac:dyDescent="0.3">
      <c r="A6593" s="12">
        <v>13591</v>
      </c>
      <c r="B6593" s="12">
        <v>252</v>
      </c>
      <c r="C6593" s="8">
        <v>10808</v>
      </c>
      <c r="D6593" s="12" t="s">
        <v>8260</v>
      </c>
      <c r="E6593" s="13">
        <v>43853</v>
      </c>
      <c r="F6593" s="12" t="s">
        <v>4424</v>
      </c>
      <c r="G6593" s="12">
        <f>IF(ISNUMBER(MATCH(C6593, FACT_ORDERS!C:C, 0)), 1, 0)</f>
        <v>1</v>
      </c>
      <c r="H6593" s="12">
        <f>COUNTIF(B:B,FACT_SEARCHES[[#This Row],[WD_PRODUCTS]])</f>
        <v>64</v>
      </c>
    </row>
    <row r="6594" spans="1:8" x14ac:dyDescent="0.3">
      <c r="A6594" s="12">
        <v>13592</v>
      </c>
      <c r="B6594" s="12">
        <v>209</v>
      </c>
      <c r="C6594" s="8">
        <v>10395</v>
      </c>
      <c r="D6594" s="12" t="s">
        <v>8261</v>
      </c>
      <c r="E6594" s="13">
        <v>45051</v>
      </c>
      <c r="F6594" s="12" t="s">
        <v>20413</v>
      </c>
      <c r="G6594" s="12">
        <f>IF(ISNUMBER(MATCH(C6594, FACT_ORDERS!C:C, 0)), 1, 0)</f>
        <v>1</v>
      </c>
      <c r="H6594" s="12">
        <f>COUNTIF(B:B,FACT_SEARCHES[[#This Row],[WD_PRODUCTS]])</f>
        <v>91</v>
      </c>
    </row>
    <row r="6595" spans="1:8" x14ac:dyDescent="0.3">
      <c r="A6595" s="12">
        <v>13593</v>
      </c>
      <c r="B6595" s="12">
        <v>266</v>
      </c>
      <c r="C6595" s="8">
        <v>10057</v>
      </c>
      <c r="D6595" s="12" t="s">
        <v>8262</v>
      </c>
      <c r="E6595" s="13">
        <v>45089</v>
      </c>
      <c r="F6595" s="12" t="s">
        <v>16999</v>
      </c>
      <c r="G6595" s="12">
        <f>IF(ISNUMBER(MATCH(C6595, FACT_ORDERS!C:C, 0)), 1, 0)</f>
        <v>1</v>
      </c>
      <c r="H6595" s="12">
        <f>COUNTIF(B:B,FACT_SEARCHES[[#This Row],[WD_PRODUCTS]])</f>
        <v>94</v>
      </c>
    </row>
    <row r="6596" spans="1:8" x14ac:dyDescent="0.3">
      <c r="A6596" s="12">
        <v>13594</v>
      </c>
      <c r="B6596" s="12">
        <v>211</v>
      </c>
      <c r="C6596" s="8">
        <v>10057</v>
      </c>
      <c r="D6596" s="12" t="s">
        <v>8263</v>
      </c>
      <c r="E6596" s="13">
        <v>45089</v>
      </c>
      <c r="F6596" s="12" t="s">
        <v>20414</v>
      </c>
      <c r="G6596" s="12">
        <f>IF(ISNUMBER(MATCH(C6596, FACT_ORDERS!C:C, 0)), 1, 0)</f>
        <v>1</v>
      </c>
      <c r="H6596" s="12">
        <f>COUNTIF(B:B,FACT_SEARCHES[[#This Row],[WD_PRODUCTS]])</f>
        <v>65</v>
      </c>
    </row>
    <row r="6597" spans="1:8" x14ac:dyDescent="0.3">
      <c r="A6597" s="12">
        <v>13595</v>
      </c>
      <c r="B6597" s="12">
        <v>237</v>
      </c>
      <c r="C6597" s="8">
        <v>10585</v>
      </c>
      <c r="D6597" s="12" t="s">
        <v>8264</v>
      </c>
      <c r="E6597" s="13">
        <v>45415</v>
      </c>
      <c r="F6597" s="12" t="s">
        <v>20415</v>
      </c>
      <c r="G6597" s="12">
        <f>IF(ISNUMBER(MATCH(C6597, FACT_ORDERS!C:C, 0)), 1, 0)</f>
        <v>1</v>
      </c>
      <c r="H6597" s="12">
        <f>COUNTIF(B:B,FACT_SEARCHES[[#This Row],[WD_PRODUCTS]])</f>
        <v>99</v>
      </c>
    </row>
    <row r="6598" spans="1:8" x14ac:dyDescent="0.3">
      <c r="A6598" s="12">
        <v>13596</v>
      </c>
      <c r="B6598" s="12">
        <v>245</v>
      </c>
      <c r="C6598" s="8">
        <v>10585</v>
      </c>
      <c r="D6598" s="12" t="s">
        <v>8265</v>
      </c>
      <c r="E6598" s="13">
        <v>45415</v>
      </c>
      <c r="F6598" s="12" t="s">
        <v>20416</v>
      </c>
      <c r="G6598" s="12">
        <f>IF(ISNUMBER(MATCH(C6598, FACT_ORDERS!C:C, 0)), 1, 0)</f>
        <v>1</v>
      </c>
      <c r="H6598" s="12">
        <f>COUNTIF(B:B,FACT_SEARCHES[[#This Row],[WD_PRODUCTS]])</f>
        <v>58</v>
      </c>
    </row>
    <row r="6599" spans="1:8" x14ac:dyDescent="0.3">
      <c r="A6599" s="12">
        <v>13597</v>
      </c>
      <c r="B6599" s="12">
        <v>237</v>
      </c>
      <c r="C6599" s="8">
        <v>10454</v>
      </c>
      <c r="D6599" s="12" t="s">
        <v>8266</v>
      </c>
      <c r="E6599" s="13">
        <v>44386</v>
      </c>
      <c r="F6599" s="12" t="s">
        <v>20417</v>
      </c>
      <c r="G6599" s="12">
        <f>IF(ISNUMBER(MATCH(C6599, FACT_ORDERS!C:C, 0)), 1, 0)</f>
        <v>1</v>
      </c>
      <c r="H6599" s="12">
        <f>COUNTIF(B:B,FACT_SEARCHES[[#This Row],[WD_PRODUCTS]])</f>
        <v>99</v>
      </c>
    </row>
    <row r="6600" spans="1:8" x14ac:dyDescent="0.3">
      <c r="A6600" s="12">
        <v>13598</v>
      </c>
      <c r="B6600" s="12">
        <v>217</v>
      </c>
      <c r="C6600" s="8">
        <v>10964</v>
      </c>
      <c r="D6600" s="12" t="s">
        <v>8267</v>
      </c>
      <c r="E6600" s="13">
        <v>45539</v>
      </c>
      <c r="F6600" s="12" t="s">
        <v>18246</v>
      </c>
      <c r="G6600" s="12">
        <f>IF(ISNUMBER(MATCH(C6600, FACT_ORDERS!C:C, 0)), 1, 0)</f>
        <v>0</v>
      </c>
      <c r="H6600" s="12">
        <f>COUNTIF(B:B,FACT_SEARCHES[[#This Row],[WD_PRODUCTS]])</f>
        <v>49</v>
      </c>
    </row>
    <row r="6601" spans="1:8" x14ac:dyDescent="0.3">
      <c r="A6601" s="12">
        <v>13599</v>
      </c>
      <c r="B6601" s="12">
        <v>204</v>
      </c>
      <c r="C6601" s="8">
        <v>10837</v>
      </c>
      <c r="D6601" s="12" t="s">
        <v>8268</v>
      </c>
      <c r="E6601" s="13">
        <v>44091</v>
      </c>
      <c r="F6601" s="12" t="s">
        <v>20418</v>
      </c>
      <c r="G6601" s="12">
        <f>IF(ISNUMBER(MATCH(C6601, FACT_ORDERS!C:C, 0)), 1, 0)</f>
        <v>0</v>
      </c>
      <c r="H6601" s="12">
        <f>COUNTIF(B:B,FACT_SEARCHES[[#This Row],[WD_PRODUCTS]])</f>
        <v>139</v>
      </c>
    </row>
    <row r="6602" spans="1:8" x14ac:dyDescent="0.3">
      <c r="A6602" s="12">
        <v>13600</v>
      </c>
      <c r="B6602" s="12">
        <v>244</v>
      </c>
      <c r="C6602" s="8">
        <v>10837</v>
      </c>
      <c r="D6602" s="12" t="s">
        <v>8269</v>
      </c>
      <c r="E6602" s="13">
        <v>44091</v>
      </c>
      <c r="F6602" s="12" t="s">
        <v>20419</v>
      </c>
      <c r="G6602" s="12">
        <f>IF(ISNUMBER(MATCH(C6602, FACT_ORDERS!C:C, 0)), 1, 0)</f>
        <v>0</v>
      </c>
      <c r="H6602" s="12">
        <f>COUNTIF(B:B,FACT_SEARCHES[[#This Row],[WD_PRODUCTS]])</f>
        <v>59</v>
      </c>
    </row>
    <row r="6603" spans="1:8" x14ac:dyDescent="0.3">
      <c r="A6603" s="12">
        <v>13601</v>
      </c>
      <c r="B6603" s="12">
        <v>298</v>
      </c>
      <c r="C6603" s="8">
        <v>10837</v>
      </c>
      <c r="D6603" s="12" t="s">
        <v>8270</v>
      </c>
      <c r="E6603" s="13">
        <v>44091</v>
      </c>
      <c r="F6603" s="12" t="s">
        <v>20420</v>
      </c>
      <c r="G6603" s="12">
        <f>IF(ISNUMBER(MATCH(C6603, FACT_ORDERS!C:C, 0)), 1, 0)</f>
        <v>0</v>
      </c>
      <c r="H6603" s="12">
        <f>COUNTIF(B:B,FACT_SEARCHES[[#This Row],[WD_PRODUCTS]])</f>
        <v>79</v>
      </c>
    </row>
    <row r="6604" spans="1:8" x14ac:dyDescent="0.3">
      <c r="A6604" s="12">
        <v>13602</v>
      </c>
      <c r="B6604" s="12">
        <v>299</v>
      </c>
      <c r="C6604" s="8">
        <v>10172</v>
      </c>
      <c r="D6604" s="12" t="s">
        <v>8271</v>
      </c>
      <c r="E6604" s="13">
        <v>45077</v>
      </c>
      <c r="F6604" s="12" t="s">
        <v>20421</v>
      </c>
      <c r="G6604" s="12">
        <f>IF(ISNUMBER(MATCH(C6604, FACT_ORDERS!C:C, 0)), 1, 0)</f>
        <v>1</v>
      </c>
      <c r="H6604" s="12">
        <f>COUNTIF(B:B,FACT_SEARCHES[[#This Row],[WD_PRODUCTS]])</f>
        <v>125</v>
      </c>
    </row>
    <row r="6605" spans="1:8" x14ac:dyDescent="0.3">
      <c r="A6605" s="12">
        <v>13603</v>
      </c>
      <c r="B6605" s="12">
        <v>288</v>
      </c>
      <c r="C6605" s="8">
        <v>10172</v>
      </c>
      <c r="D6605" s="12" t="s">
        <v>8272</v>
      </c>
      <c r="E6605" s="13">
        <v>45077</v>
      </c>
      <c r="F6605" s="12" t="s">
        <v>20422</v>
      </c>
      <c r="G6605" s="12">
        <f>IF(ISNUMBER(MATCH(C6605, FACT_ORDERS!C:C, 0)), 1, 0)</f>
        <v>1</v>
      </c>
      <c r="H6605" s="12">
        <f>COUNTIF(B:B,FACT_SEARCHES[[#This Row],[WD_PRODUCTS]])</f>
        <v>106</v>
      </c>
    </row>
    <row r="6606" spans="1:8" x14ac:dyDescent="0.3">
      <c r="A6606" s="12">
        <v>13604</v>
      </c>
      <c r="B6606" s="12">
        <v>254</v>
      </c>
      <c r="C6606" s="8">
        <v>10172</v>
      </c>
      <c r="D6606" s="12" t="s">
        <v>8273</v>
      </c>
      <c r="E6606" s="13">
        <v>45077</v>
      </c>
      <c r="F6606" s="12" t="s">
        <v>20423</v>
      </c>
      <c r="G6606" s="12">
        <f>IF(ISNUMBER(MATCH(C6606, FACT_ORDERS!C:C, 0)), 1, 0)</f>
        <v>1</v>
      </c>
      <c r="H6606" s="12">
        <f>COUNTIF(B:B,FACT_SEARCHES[[#This Row],[WD_PRODUCTS]])</f>
        <v>77</v>
      </c>
    </row>
    <row r="6607" spans="1:8" x14ac:dyDescent="0.3">
      <c r="A6607" s="12">
        <v>13605</v>
      </c>
      <c r="B6607" s="12">
        <v>263</v>
      </c>
      <c r="C6607" s="8">
        <v>10396</v>
      </c>
      <c r="D6607" s="12" t="s">
        <v>8274</v>
      </c>
      <c r="E6607" s="13">
        <v>45546</v>
      </c>
      <c r="F6607" s="12" t="s">
        <v>20424</v>
      </c>
      <c r="G6607" s="12">
        <f>IF(ISNUMBER(MATCH(C6607, FACT_ORDERS!C:C, 0)), 1, 0)</f>
        <v>0</v>
      </c>
      <c r="H6607" s="12">
        <f>COUNTIF(B:B,FACT_SEARCHES[[#This Row],[WD_PRODUCTS]])</f>
        <v>108</v>
      </c>
    </row>
    <row r="6608" spans="1:8" x14ac:dyDescent="0.3">
      <c r="A6608" s="12">
        <v>13606</v>
      </c>
      <c r="B6608" s="12">
        <v>299</v>
      </c>
      <c r="C6608" s="8">
        <v>10396</v>
      </c>
      <c r="D6608" s="12" t="s">
        <v>8275</v>
      </c>
      <c r="E6608" s="13">
        <v>45546</v>
      </c>
      <c r="F6608" s="12" t="s">
        <v>18252</v>
      </c>
      <c r="G6608" s="12">
        <f>IF(ISNUMBER(MATCH(C6608, FACT_ORDERS!C:C, 0)), 1, 0)</f>
        <v>0</v>
      </c>
      <c r="H6608" s="12">
        <f>COUNTIF(B:B,FACT_SEARCHES[[#This Row],[WD_PRODUCTS]])</f>
        <v>125</v>
      </c>
    </row>
    <row r="6609" spans="1:8" x14ac:dyDescent="0.3">
      <c r="A6609" s="12">
        <v>13607</v>
      </c>
      <c r="B6609" s="12">
        <v>210</v>
      </c>
      <c r="C6609" s="8">
        <v>10908</v>
      </c>
      <c r="D6609" s="12" t="s">
        <v>8276</v>
      </c>
      <c r="E6609" s="13">
        <v>45523</v>
      </c>
      <c r="F6609" s="12" t="s">
        <v>15550</v>
      </c>
      <c r="G6609" s="12">
        <f>IF(ISNUMBER(MATCH(C6609, FACT_ORDERS!C:C, 0)), 1, 0)</f>
        <v>0</v>
      </c>
      <c r="H6609" s="12">
        <f>COUNTIF(B:B,FACT_SEARCHES[[#This Row],[WD_PRODUCTS]])</f>
        <v>77</v>
      </c>
    </row>
    <row r="6610" spans="1:8" x14ac:dyDescent="0.3">
      <c r="A6610" s="12">
        <v>13608</v>
      </c>
      <c r="B6610" s="12">
        <v>258</v>
      </c>
      <c r="C6610" s="8">
        <v>10908</v>
      </c>
      <c r="D6610" s="12" t="s">
        <v>8277</v>
      </c>
      <c r="E6610" s="13">
        <v>45523</v>
      </c>
      <c r="F6610" s="12" t="s">
        <v>20425</v>
      </c>
      <c r="G6610" s="12">
        <f>IF(ISNUMBER(MATCH(C6610, FACT_ORDERS!C:C, 0)), 1, 0)</f>
        <v>0</v>
      </c>
      <c r="H6610" s="12">
        <f>COUNTIF(B:B,FACT_SEARCHES[[#This Row],[WD_PRODUCTS]])</f>
        <v>57</v>
      </c>
    </row>
    <row r="6611" spans="1:8" x14ac:dyDescent="0.3">
      <c r="A6611" s="12">
        <v>13609</v>
      </c>
      <c r="B6611" s="12">
        <v>286</v>
      </c>
      <c r="C6611" s="8">
        <v>10908</v>
      </c>
      <c r="D6611" s="12" t="s">
        <v>8278</v>
      </c>
      <c r="E6611" s="13">
        <v>45523</v>
      </c>
      <c r="F6611" s="12" t="s">
        <v>20426</v>
      </c>
      <c r="G6611" s="12">
        <f>IF(ISNUMBER(MATCH(C6611, FACT_ORDERS!C:C, 0)), 1, 0)</f>
        <v>0</v>
      </c>
      <c r="H6611" s="12">
        <f>COUNTIF(B:B,FACT_SEARCHES[[#This Row],[WD_PRODUCTS]])</f>
        <v>71</v>
      </c>
    </row>
    <row r="6612" spans="1:8" x14ac:dyDescent="0.3">
      <c r="A6612" s="12">
        <v>13610</v>
      </c>
      <c r="B6612" s="12">
        <v>260</v>
      </c>
      <c r="C6612" s="8">
        <v>10908</v>
      </c>
      <c r="D6612" s="12" t="s">
        <v>8279</v>
      </c>
      <c r="E6612" s="13">
        <v>45523</v>
      </c>
      <c r="F6612" s="12" t="s">
        <v>20427</v>
      </c>
      <c r="G6612" s="12">
        <f>IF(ISNUMBER(MATCH(C6612, FACT_ORDERS!C:C, 0)), 1, 0)</f>
        <v>0</v>
      </c>
      <c r="H6612" s="12">
        <f>COUNTIF(B:B,FACT_SEARCHES[[#This Row],[WD_PRODUCTS]])</f>
        <v>86</v>
      </c>
    </row>
    <row r="6613" spans="1:8" x14ac:dyDescent="0.3">
      <c r="A6613" s="12">
        <v>13611</v>
      </c>
      <c r="B6613" s="12">
        <v>281</v>
      </c>
      <c r="C6613" s="8">
        <v>10455</v>
      </c>
      <c r="D6613" s="12" t="s">
        <v>8280</v>
      </c>
      <c r="E6613" s="13">
        <v>45342</v>
      </c>
      <c r="F6613" s="12" t="s">
        <v>4674</v>
      </c>
      <c r="G6613" s="12">
        <f>IF(ISNUMBER(MATCH(C6613, FACT_ORDERS!C:C, 0)), 1, 0)</f>
        <v>0</v>
      </c>
      <c r="H6613" s="12">
        <f>COUNTIF(B:B,FACT_SEARCHES[[#This Row],[WD_PRODUCTS]])</f>
        <v>86</v>
      </c>
    </row>
    <row r="6614" spans="1:8" x14ac:dyDescent="0.3">
      <c r="A6614" s="12">
        <v>13612</v>
      </c>
      <c r="B6614" s="12">
        <v>278</v>
      </c>
      <c r="C6614" s="8">
        <v>10455</v>
      </c>
      <c r="D6614" s="12" t="s">
        <v>8281</v>
      </c>
      <c r="E6614" s="13">
        <v>45342</v>
      </c>
      <c r="F6614" s="12" t="s">
        <v>20428</v>
      </c>
      <c r="G6614" s="12">
        <f>IF(ISNUMBER(MATCH(C6614, FACT_ORDERS!C:C, 0)), 1, 0)</f>
        <v>0</v>
      </c>
      <c r="H6614" s="12">
        <f>COUNTIF(B:B,FACT_SEARCHES[[#This Row],[WD_PRODUCTS]])</f>
        <v>81</v>
      </c>
    </row>
    <row r="6615" spans="1:8" x14ac:dyDescent="0.3">
      <c r="A6615" s="12">
        <v>13613</v>
      </c>
      <c r="B6615" s="12">
        <v>256</v>
      </c>
      <c r="C6615" s="8">
        <v>10455</v>
      </c>
      <c r="D6615" s="12" t="s">
        <v>8282</v>
      </c>
      <c r="E6615" s="13">
        <v>45342</v>
      </c>
      <c r="F6615" s="12" t="s">
        <v>20429</v>
      </c>
      <c r="G6615" s="12">
        <f>IF(ISNUMBER(MATCH(C6615, FACT_ORDERS!C:C, 0)), 1, 0)</f>
        <v>0</v>
      </c>
      <c r="H6615" s="12">
        <f>COUNTIF(B:B,FACT_SEARCHES[[#This Row],[WD_PRODUCTS]])</f>
        <v>63</v>
      </c>
    </row>
    <row r="6616" spans="1:8" x14ac:dyDescent="0.3">
      <c r="A6616" s="12">
        <v>13614</v>
      </c>
      <c r="B6616" s="12">
        <v>251</v>
      </c>
      <c r="C6616" s="8">
        <v>10932</v>
      </c>
      <c r="D6616" s="12" t="s">
        <v>8283</v>
      </c>
      <c r="E6616" s="13">
        <v>44313</v>
      </c>
      <c r="F6616" s="12" t="s">
        <v>3919</v>
      </c>
      <c r="G6616" s="12">
        <f>IF(ISNUMBER(MATCH(C6616, FACT_ORDERS!C:C, 0)), 1, 0)</f>
        <v>1</v>
      </c>
      <c r="H6616" s="12">
        <f>COUNTIF(B:B,FACT_SEARCHES[[#This Row],[WD_PRODUCTS]])</f>
        <v>67</v>
      </c>
    </row>
    <row r="6617" spans="1:8" x14ac:dyDescent="0.3">
      <c r="A6617" s="12">
        <v>13615</v>
      </c>
      <c r="B6617" s="12">
        <v>244</v>
      </c>
      <c r="C6617" s="8">
        <v>10932</v>
      </c>
      <c r="D6617" s="12" t="s">
        <v>8284</v>
      </c>
      <c r="E6617" s="13">
        <v>44313</v>
      </c>
      <c r="F6617" s="12" t="s">
        <v>20430</v>
      </c>
      <c r="G6617" s="12">
        <f>IF(ISNUMBER(MATCH(C6617, FACT_ORDERS!C:C, 0)), 1, 0)</f>
        <v>1</v>
      </c>
      <c r="H6617" s="12">
        <f>COUNTIF(B:B,FACT_SEARCHES[[#This Row],[WD_PRODUCTS]])</f>
        <v>59</v>
      </c>
    </row>
    <row r="6618" spans="1:8" x14ac:dyDescent="0.3">
      <c r="A6618" s="12">
        <v>13616</v>
      </c>
      <c r="B6618" s="12">
        <v>247</v>
      </c>
      <c r="C6618" s="8">
        <v>10924</v>
      </c>
      <c r="D6618" s="12" t="s">
        <v>8285</v>
      </c>
      <c r="E6618" s="13">
        <v>44390</v>
      </c>
      <c r="F6618" s="12" t="s">
        <v>20431</v>
      </c>
      <c r="G6618" s="12">
        <f>IF(ISNUMBER(MATCH(C6618, FACT_ORDERS!C:C, 0)), 1, 0)</f>
        <v>0</v>
      </c>
      <c r="H6618" s="12">
        <f>COUNTIF(B:B,FACT_SEARCHES[[#This Row],[WD_PRODUCTS]])</f>
        <v>72</v>
      </c>
    </row>
    <row r="6619" spans="1:8" x14ac:dyDescent="0.3">
      <c r="A6619" s="12">
        <v>13617</v>
      </c>
      <c r="B6619" s="12">
        <v>260</v>
      </c>
      <c r="C6619" s="8">
        <v>10924</v>
      </c>
      <c r="D6619" s="12" t="s">
        <v>8286</v>
      </c>
      <c r="E6619" s="13">
        <v>44390</v>
      </c>
      <c r="F6619" s="12" t="s">
        <v>20432</v>
      </c>
      <c r="G6619" s="12">
        <f>IF(ISNUMBER(MATCH(C6619, FACT_ORDERS!C:C, 0)), 1, 0)</f>
        <v>0</v>
      </c>
      <c r="H6619" s="12">
        <f>COUNTIF(B:B,FACT_SEARCHES[[#This Row],[WD_PRODUCTS]])</f>
        <v>86</v>
      </c>
    </row>
    <row r="6620" spans="1:8" x14ac:dyDescent="0.3">
      <c r="A6620" s="12">
        <v>13618</v>
      </c>
      <c r="B6620" s="12">
        <v>231</v>
      </c>
      <c r="C6620" s="8">
        <v>10924</v>
      </c>
      <c r="D6620" s="12" t="s">
        <v>8287</v>
      </c>
      <c r="E6620" s="13">
        <v>44390</v>
      </c>
      <c r="F6620" s="12" t="s">
        <v>20433</v>
      </c>
      <c r="G6620" s="12">
        <f>IF(ISNUMBER(MATCH(C6620, FACT_ORDERS!C:C, 0)), 1, 0)</f>
        <v>0</v>
      </c>
      <c r="H6620" s="12">
        <f>COUNTIF(B:B,FACT_SEARCHES[[#This Row],[WD_PRODUCTS]])</f>
        <v>58</v>
      </c>
    </row>
    <row r="6621" spans="1:8" x14ac:dyDescent="0.3">
      <c r="A6621" s="12">
        <v>13619</v>
      </c>
      <c r="B6621" s="12">
        <v>263</v>
      </c>
      <c r="C6621" s="8">
        <v>10042</v>
      </c>
      <c r="D6621" s="12" t="s">
        <v>8288</v>
      </c>
      <c r="E6621" s="13">
        <v>44577</v>
      </c>
      <c r="F6621" s="12" t="s">
        <v>17763</v>
      </c>
      <c r="G6621" s="12">
        <f>IF(ISNUMBER(MATCH(C6621, FACT_ORDERS!C:C, 0)), 1, 0)</f>
        <v>0</v>
      </c>
      <c r="H6621" s="12">
        <f>COUNTIF(B:B,FACT_SEARCHES[[#This Row],[WD_PRODUCTS]])</f>
        <v>108</v>
      </c>
    </row>
    <row r="6622" spans="1:8" x14ac:dyDescent="0.3">
      <c r="A6622" s="12">
        <v>13620</v>
      </c>
      <c r="B6622" s="12">
        <v>298</v>
      </c>
      <c r="C6622" s="8">
        <v>10553</v>
      </c>
      <c r="D6622" s="12" t="s">
        <v>8289</v>
      </c>
      <c r="E6622" s="13">
        <v>45188</v>
      </c>
      <c r="F6622" s="12" t="s">
        <v>20434</v>
      </c>
      <c r="G6622" s="12">
        <f>IF(ISNUMBER(MATCH(C6622, FACT_ORDERS!C:C, 0)), 1, 0)</f>
        <v>1</v>
      </c>
      <c r="H6622" s="12">
        <f>COUNTIF(B:B,FACT_SEARCHES[[#This Row],[WD_PRODUCTS]])</f>
        <v>79</v>
      </c>
    </row>
    <row r="6623" spans="1:8" x14ac:dyDescent="0.3">
      <c r="A6623" s="12">
        <v>13621</v>
      </c>
      <c r="B6623" s="12">
        <v>261</v>
      </c>
      <c r="C6623" s="8">
        <v>10055</v>
      </c>
      <c r="D6623" s="12" t="s">
        <v>8290</v>
      </c>
      <c r="E6623" s="13">
        <v>45108</v>
      </c>
      <c r="F6623" s="12" t="s">
        <v>20435</v>
      </c>
      <c r="G6623" s="12">
        <f>IF(ISNUMBER(MATCH(C6623, FACT_ORDERS!C:C, 0)), 1, 0)</f>
        <v>1</v>
      </c>
      <c r="H6623" s="12">
        <f>COUNTIF(B:B,FACT_SEARCHES[[#This Row],[WD_PRODUCTS]])</f>
        <v>77</v>
      </c>
    </row>
    <row r="6624" spans="1:8" x14ac:dyDescent="0.3">
      <c r="A6624" s="12">
        <v>13622</v>
      </c>
      <c r="B6624" s="12">
        <v>259</v>
      </c>
      <c r="C6624" s="8">
        <v>10055</v>
      </c>
      <c r="D6624" s="12" t="s">
        <v>8291</v>
      </c>
      <c r="E6624" s="13">
        <v>45108</v>
      </c>
      <c r="F6624" s="12" t="s">
        <v>20436</v>
      </c>
      <c r="G6624" s="12">
        <f>IF(ISNUMBER(MATCH(C6624, FACT_ORDERS!C:C, 0)), 1, 0)</f>
        <v>1</v>
      </c>
      <c r="H6624" s="12">
        <f>COUNTIF(B:B,FACT_SEARCHES[[#This Row],[WD_PRODUCTS]])</f>
        <v>64</v>
      </c>
    </row>
    <row r="6625" spans="1:8" x14ac:dyDescent="0.3">
      <c r="A6625" s="12">
        <v>13623</v>
      </c>
      <c r="B6625" s="12">
        <v>281</v>
      </c>
      <c r="C6625" s="8">
        <v>10055</v>
      </c>
      <c r="D6625" s="12" t="s">
        <v>8292</v>
      </c>
      <c r="E6625" s="13">
        <v>45108</v>
      </c>
      <c r="F6625" s="12" t="s">
        <v>20437</v>
      </c>
      <c r="G6625" s="12">
        <f>IF(ISNUMBER(MATCH(C6625, FACT_ORDERS!C:C, 0)), 1, 0)</f>
        <v>1</v>
      </c>
      <c r="H6625" s="12">
        <f>COUNTIF(B:B,FACT_SEARCHES[[#This Row],[WD_PRODUCTS]])</f>
        <v>86</v>
      </c>
    </row>
    <row r="6626" spans="1:8" x14ac:dyDescent="0.3">
      <c r="A6626" s="12">
        <v>13624</v>
      </c>
      <c r="B6626" s="12">
        <v>246</v>
      </c>
      <c r="C6626" s="8">
        <v>10303</v>
      </c>
      <c r="D6626" s="12" t="s">
        <v>8293</v>
      </c>
      <c r="E6626" s="13">
        <v>45044</v>
      </c>
      <c r="F6626" s="12" t="s">
        <v>20438</v>
      </c>
      <c r="G6626" s="12">
        <f>IF(ISNUMBER(MATCH(C6626, FACT_ORDERS!C:C, 0)), 1, 0)</f>
        <v>1</v>
      </c>
      <c r="H6626" s="12">
        <f>COUNTIF(B:B,FACT_SEARCHES[[#This Row],[WD_PRODUCTS]])</f>
        <v>55</v>
      </c>
    </row>
    <row r="6627" spans="1:8" x14ac:dyDescent="0.3">
      <c r="A6627" s="12">
        <v>13625</v>
      </c>
      <c r="B6627" s="12">
        <v>265</v>
      </c>
      <c r="C6627" s="8">
        <v>10303</v>
      </c>
      <c r="D6627" s="12" t="s">
        <v>8294</v>
      </c>
      <c r="E6627" s="13">
        <v>45044</v>
      </c>
      <c r="F6627" s="12" t="s">
        <v>20439</v>
      </c>
      <c r="G6627" s="12">
        <f>IF(ISNUMBER(MATCH(C6627, FACT_ORDERS!C:C, 0)), 1, 0)</f>
        <v>1</v>
      </c>
      <c r="H6627" s="12">
        <f>COUNTIF(B:B,FACT_SEARCHES[[#This Row],[WD_PRODUCTS]])</f>
        <v>89</v>
      </c>
    </row>
    <row r="6628" spans="1:8" x14ac:dyDescent="0.3">
      <c r="A6628" s="12">
        <v>13626</v>
      </c>
      <c r="B6628" s="12">
        <v>282</v>
      </c>
      <c r="C6628" s="8">
        <v>10303</v>
      </c>
      <c r="D6628" s="12" t="s">
        <v>8295</v>
      </c>
      <c r="E6628" s="13">
        <v>45044</v>
      </c>
      <c r="F6628" s="12" t="s">
        <v>20440</v>
      </c>
      <c r="G6628" s="12">
        <f>IF(ISNUMBER(MATCH(C6628, FACT_ORDERS!C:C, 0)), 1, 0)</f>
        <v>1</v>
      </c>
      <c r="H6628" s="12">
        <f>COUNTIF(B:B,FACT_SEARCHES[[#This Row],[WD_PRODUCTS]])</f>
        <v>43</v>
      </c>
    </row>
    <row r="6629" spans="1:8" x14ac:dyDescent="0.3">
      <c r="A6629" s="12">
        <v>13627</v>
      </c>
      <c r="B6629" s="12">
        <v>223</v>
      </c>
      <c r="C6629" s="8">
        <v>10303</v>
      </c>
      <c r="D6629" s="12" t="s">
        <v>8296</v>
      </c>
      <c r="E6629" s="13">
        <v>45044</v>
      </c>
      <c r="F6629" s="12" t="s">
        <v>20441</v>
      </c>
      <c r="G6629" s="12">
        <f>IF(ISNUMBER(MATCH(C6629, FACT_ORDERS!C:C, 0)), 1, 0)</f>
        <v>1</v>
      </c>
      <c r="H6629" s="12">
        <f>COUNTIF(B:B,FACT_SEARCHES[[#This Row],[WD_PRODUCTS]])</f>
        <v>45</v>
      </c>
    </row>
    <row r="6630" spans="1:8" x14ac:dyDescent="0.3">
      <c r="A6630" s="12">
        <v>13628</v>
      </c>
      <c r="B6630" s="12">
        <v>261</v>
      </c>
      <c r="C6630" s="8">
        <v>10055</v>
      </c>
      <c r="D6630" s="12" t="s">
        <v>8297</v>
      </c>
      <c r="E6630" s="13">
        <v>44696</v>
      </c>
      <c r="F6630" s="12" t="s">
        <v>20442</v>
      </c>
      <c r="G6630" s="12">
        <f>IF(ISNUMBER(MATCH(C6630, FACT_ORDERS!C:C, 0)), 1, 0)</f>
        <v>1</v>
      </c>
      <c r="H6630" s="12">
        <f>COUNTIF(B:B,FACT_SEARCHES[[#This Row],[WD_PRODUCTS]])</f>
        <v>77</v>
      </c>
    </row>
    <row r="6631" spans="1:8" x14ac:dyDescent="0.3">
      <c r="A6631" s="12">
        <v>13629</v>
      </c>
      <c r="B6631" s="12">
        <v>259</v>
      </c>
      <c r="C6631" s="8">
        <v>10055</v>
      </c>
      <c r="D6631" s="12" t="s">
        <v>8298</v>
      </c>
      <c r="E6631" s="13">
        <v>44696</v>
      </c>
      <c r="F6631" s="12" t="s">
        <v>20443</v>
      </c>
      <c r="G6631" s="12">
        <f>IF(ISNUMBER(MATCH(C6631, FACT_ORDERS!C:C, 0)), 1, 0)</f>
        <v>1</v>
      </c>
      <c r="H6631" s="12">
        <f>COUNTIF(B:B,FACT_SEARCHES[[#This Row],[WD_PRODUCTS]])</f>
        <v>64</v>
      </c>
    </row>
    <row r="6632" spans="1:8" x14ac:dyDescent="0.3">
      <c r="A6632" s="12">
        <v>13630</v>
      </c>
      <c r="B6632" s="12">
        <v>281</v>
      </c>
      <c r="C6632" s="8">
        <v>10055</v>
      </c>
      <c r="D6632" s="12" t="s">
        <v>8299</v>
      </c>
      <c r="E6632" s="13">
        <v>44696</v>
      </c>
      <c r="F6632" s="12" t="s">
        <v>20444</v>
      </c>
      <c r="G6632" s="12">
        <f>IF(ISNUMBER(MATCH(C6632, FACT_ORDERS!C:C, 0)), 1, 0)</f>
        <v>1</v>
      </c>
      <c r="H6632" s="12">
        <f>COUNTIF(B:B,FACT_SEARCHES[[#This Row],[WD_PRODUCTS]])</f>
        <v>86</v>
      </c>
    </row>
    <row r="6633" spans="1:8" x14ac:dyDescent="0.3">
      <c r="A6633" s="12">
        <v>13631</v>
      </c>
      <c r="B6633" s="12">
        <v>266</v>
      </c>
      <c r="C6633" s="8">
        <v>10267</v>
      </c>
      <c r="D6633" s="12" t="s">
        <v>8300</v>
      </c>
      <c r="E6633" s="13">
        <v>44534</v>
      </c>
      <c r="F6633" s="12" t="s">
        <v>20445</v>
      </c>
      <c r="G6633" s="12">
        <f>IF(ISNUMBER(MATCH(C6633, FACT_ORDERS!C:C, 0)), 1, 0)</f>
        <v>0</v>
      </c>
      <c r="H6633" s="12">
        <f>COUNTIF(B:B,FACT_SEARCHES[[#This Row],[WD_PRODUCTS]])</f>
        <v>94</v>
      </c>
    </row>
    <row r="6634" spans="1:8" x14ac:dyDescent="0.3">
      <c r="A6634" s="12">
        <v>13632</v>
      </c>
      <c r="B6634" s="12">
        <v>299</v>
      </c>
      <c r="C6634" s="8">
        <v>10267</v>
      </c>
      <c r="D6634" s="12" t="s">
        <v>8301</v>
      </c>
      <c r="E6634" s="13">
        <v>44534</v>
      </c>
      <c r="F6634" s="12" t="s">
        <v>20446</v>
      </c>
      <c r="G6634" s="12">
        <f>IF(ISNUMBER(MATCH(C6634, FACT_ORDERS!C:C, 0)), 1, 0)</f>
        <v>0</v>
      </c>
      <c r="H6634" s="12">
        <f>COUNTIF(B:B,FACT_SEARCHES[[#This Row],[WD_PRODUCTS]])</f>
        <v>125</v>
      </c>
    </row>
    <row r="6635" spans="1:8" x14ac:dyDescent="0.3">
      <c r="A6635" s="12">
        <v>13633</v>
      </c>
      <c r="B6635" s="12">
        <v>273</v>
      </c>
      <c r="C6635" s="8">
        <v>10048</v>
      </c>
      <c r="D6635" s="12" t="s">
        <v>8302</v>
      </c>
      <c r="E6635" s="13">
        <v>45438</v>
      </c>
      <c r="F6635" s="12" t="s">
        <v>20447</v>
      </c>
      <c r="G6635" s="12">
        <f>IF(ISNUMBER(MATCH(C6635, FACT_ORDERS!C:C, 0)), 1, 0)</f>
        <v>1</v>
      </c>
      <c r="H6635" s="12">
        <f>COUNTIF(B:B,FACT_SEARCHES[[#This Row],[WD_PRODUCTS]])</f>
        <v>73</v>
      </c>
    </row>
    <row r="6636" spans="1:8" x14ac:dyDescent="0.3">
      <c r="A6636" s="12">
        <v>13634</v>
      </c>
      <c r="B6636" s="12">
        <v>252</v>
      </c>
      <c r="C6636" s="8">
        <v>10048</v>
      </c>
      <c r="D6636" s="12" t="s">
        <v>8303</v>
      </c>
      <c r="E6636" s="13">
        <v>45438</v>
      </c>
      <c r="F6636" s="12" t="s">
        <v>20448</v>
      </c>
      <c r="G6636" s="12">
        <f>IF(ISNUMBER(MATCH(C6636, FACT_ORDERS!C:C, 0)), 1, 0)</f>
        <v>1</v>
      </c>
      <c r="H6636" s="12">
        <f>COUNTIF(B:B,FACT_SEARCHES[[#This Row],[WD_PRODUCTS]])</f>
        <v>64</v>
      </c>
    </row>
    <row r="6637" spans="1:8" x14ac:dyDescent="0.3">
      <c r="A6637" s="12">
        <v>13635</v>
      </c>
      <c r="B6637" s="12">
        <v>210</v>
      </c>
      <c r="C6637" s="8">
        <v>10440</v>
      </c>
      <c r="D6637" s="12" t="s">
        <v>8304</v>
      </c>
      <c r="E6637" s="13">
        <v>44372</v>
      </c>
      <c r="F6637" s="12" t="s">
        <v>20449</v>
      </c>
      <c r="G6637" s="12">
        <f>IF(ISNUMBER(MATCH(C6637, FACT_ORDERS!C:C, 0)), 1, 0)</f>
        <v>0</v>
      </c>
      <c r="H6637" s="12">
        <f>COUNTIF(B:B,FACT_SEARCHES[[#This Row],[WD_PRODUCTS]])</f>
        <v>77</v>
      </c>
    </row>
    <row r="6638" spans="1:8" x14ac:dyDescent="0.3">
      <c r="A6638" s="12">
        <v>13636</v>
      </c>
      <c r="B6638" s="12">
        <v>275</v>
      </c>
      <c r="C6638" s="8">
        <v>10934</v>
      </c>
      <c r="D6638" s="12" t="s">
        <v>8305</v>
      </c>
      <c r="E6638" s="13">
        <v>44303</v>
      </c>
      <c r="F6638" s="12" t="s">
        <v>20450</v>
      </c>
      <c r="G6638" s="12">
        <f>IF(ISNUMBER(MATCH(C6638, FACT_ORDERS!C:C, 0)), 1, 0)</f>
        <v>0</v>
      </c>
      <c r="H6638" s="12">
        <f>COUNTIF(B:B,FACT_SEARCHES[[#This Row],[WD_PRODUCTS]])</f>
        <v>70</v>
      </c>
    </row>
    <row r="6639" spans="1:8" x14ac:dyDescent="0.3">
      <c r="A6639" s="12">
        <v>13637</v>
      </c>
      <c r="B6639" s="12">
        <v>226</v>
      </c>
      <c r="C6639" s="8">
        <v>10934</v>
      </c>
      <c r="D6639" s="12" t="s">
        <v>8306</v>
      </c>
      <c r="E6639" s="13">
        <v>44303</v>
      </c>
      <c r="F6639" s="12" t="s">
        <v>20451</v>
      </c>
      <c r="G6639" s="12">
        <f>IF(ISNUMBER(MATCH(C6639, FACT_ORDERS!C:C, 0)), 1, 0)</f>
        <v>0</v>
      </c>
      <c r="H6639" s="12">
        <f>COUNTIF(B:B,FACT_SEARCHES[[#This Row],[WD_PRODUCTS]])</f>
        <v>56</v>
      </c>
    </row>
    <row r="6640" spans="1:8" x14ac:dyDescent="0.3">
      <c r="A6640" s="12">
        <v>13638</v>
      </c>
      <c r="B6640" s="12">
        <v>214</v>
      </c>
      <c r="C6640" s="8">
        <v>10642</v>
      </c>
      <c r="D6640" s="12" t="s">
        <v>8307</v>
      </c>
      <c r="E6640" s="13">
        <v>45366</v>
      </c>
      <c r="F6640" s="12" t="s">
        <v>12438</v>
      </c>
      <c r="G6640" s="12">
        <f>IF(ISNUMBER(MATCH(C6640, FACT_ORDERS!C:C, 0)), 1, 0)</f>
        <v>0</v>
      </c>
      <c r="H6640" s="12">
        <f>COUNTIF(B:B,FACT_SEARCHES[[#This Row],[WD_PRODUCTS]])</f>
        <v>51</v>
      </c>
    </row>
    <row r="6641" spans="1:8" x14ac:dyDescent="0.3">
      <c r="A6641" s="12">
        <v>13639</v>
      </c>
      <c r="B6641" s="12">
        <v>200</v>
      </c>
      <c r="C6641" s="8">
        <v>10642</v>
      </c>
      <c r="D6641" s="12" t="s">
        <v>8308</v>
      </c>
      <c r="E6641" s="13">
        <v>45366</v>
      </c>
      <c r="F6641" s="12" t="s">
        <v>16124</v>
      </c>
      <c r="G6641" s="12">
        <f>IF(ISNUMBER(MATCH(C6641, FACT_ORDERS!C:C, 0)), 1, 0)</f>
        <v>0</v>
      </c>
      <c r="H6641" s="12">
        <f>COUNTIF(B:B,FACT_SEARCHES[[#This Row],[WD_PRODUCTS]])</f>
        <v>81</v>
      </c>
    </row>
    <row r="6642" spans="1:8" x14ac:dyDescent="0.3">
      <c r="A6642" s="12">
        <v>13640</v>
      </c>
      <c r="B6642" s="12">
        <v>261</v>
      </c>
      <c r="C6642" s="8">
        <v>10642</v>
      </c>
      <c r="D6642" s="12" t="s">
        <v>8309</v>
      </c>
      <c r="E6642" s="13">
        <v>45366</v>
      </c>
      <c r="F6642" s="12" t="s">
        <v>20452</v>
      </c>
      <c r="G6642" s="12">
        <f>IF(ISNUMBER(MATCH(C6642, FACT_ORDERS!C:C, 0)), 1, 0)</f>
        <v>0</v>
      </c>
      <c r="H6642" s="12">
        <f>COUNTIF(B:B,FACT_SEARCHES[[#This Row],[WD_PRODUCTS]])</f>
        <v>77</v>
      </c>
    </row>
    <row r="6643" spans="1:8" x14ac:dyDescent="0.3">
      <c r="A6643" s="12">
        <v>13641</v>
      </c>
      <c r="B6643" s="12">
        <v>248</v>
      </c>
      <c r="C6643" s="8">
        <v>10340</v>
      </c>
      <c r="D6643" s="12" t="s">
        <v>8310</v>
      </c>
      <c r="E6643" s="13">
        <v>44165</v>
      </c>
      <c r="F6643" s="12" t="s">
        <v>20453</v>
      </c>
      <c r="G6643" s="12">
        <f>IF(ISNUMBER(MATCH(C6643, FACT_ORDERS!C:C, 0)), 1, 0)</f>
        <v>0</v>
      </c>
      <c r="H6643" s="12">
        <f>COUNTIF(B:B,FACT_SEARCHES[[#This Row],[WD_PRODUCTS]])</f>
        <v>101</v>
      </c>
    </row>
    <row r="6644" spans="1:8" x14ac:dyDescent="0.3">
      <c r="A6644" s="12">
        <v>13642</v>
      </c>
      <c r="B6644" s="12">
        <v>243</v>
      </c>
      <c r="C6644" s="8">
        <v>10340</v>
      </c>
      <c r="D6644" s="12" t="s">
        <v>8311</v>
      </c>
      <c r="E6644" s="13">
        <v>44165</v>
      </c>
      <c r="F6644" s="12" t="s">
        <v>20454</v>
      </c>
      <c r="G6644" s="12">
        <f>IF(ISNUMBER(MATCH(C6644, FACT_ORDERS!C:C, 0)), 1, 0)</f>
        <v>0</v>
      </c>
      <c r="H6644" s="12">
        <f>COUNTIF(B:B,FACT_SEARCHES[[#This Row],[WD_PRODUCTS]])</f>
        <v>70</v>
      </c>
    </row>
    <row r="6645" spans="1:8" x14ac:dyDescent="0.3">
      <c r="A6645" s="12">
        <v>13643</v>
      </c>
      <c r="B6645" s="12">
        <v>213</v>
      </c>
      <c r="C6645" s="8">
        <v>10340</v>
      </c>
      <c r="D6645" s="12" t="s">
        <v>8312</v>
      </c>
      <c r="E6645" s="13">
        <v>44165</v>
      </c>
      <c r="F6645" s="12" t="s">
        <v>3892</v>
      </c>
      <c r="G6645" s="12">
        <f>IF(ISNUMBER(MATCH(C6645, FACT_ORDERS!C:C, 0)), 1, 0)</f>
        <v>0</v>
      </c>
      <c r="H6645" s="12">
        <f>COUNTIF(B:B,FACT_SEARCHES[[#This Row],[WD_PRODUCTS]])</f>
        <v>86</v>
      </c>
    </row>
    <row r="6646" spans="1:8" x14ac:dyDescent="0.3">
      <c r="A6646" s="12">
        <v>13644</v>
      </c>
      <c r="B6646" s="12">
        <v>288</v>
      </c>
      <c r="C6646" s="8">
        <v>10600</v>
      </c>
      <c r="D6646" s="12" t="s">
        <v>8313</v>
      </c>
      <c r="E6646" s="13">
        <v>45162</v>
      </c>
      <c r="F6646" s="12" t="s">
        <v>20455</v>
      </c>
      <c r="G6646" s="12">
        <f>IF(ISNUMBER(MATCH(C6646, FACT_ORDERS!C:C, 0)), 1, 0)</f>
        <v>0</v>
      </c>
      <c r="H6646" s="12">
        <f>COUNTIF(B:B,FACT_SEARCHES[[#This Row],[WD_PRODUCTS]])</f>
        <v>106</v>
      </c>
    </row>
    <row r="6647" spans="1:8" x14ac:dyDescent="0.3">
      <c r="A6647" s="12">
        <v>13645</v>
      </c>
      <c r="B6647" s="12">
        <v>255</v>
      </c>
      <c r="C6647" s="8">
        <v>10600</v>
      </c>
      <c r="D6647" s="12" t="s">
        <v>8314</v>
      </c>
      <c r="E6647" s="13">
        <v>45162</v>
      </c>
      <c r="F6647" s="12" t="s">
        <v>20456</v>
      </c>
      <c r="G6647" s="12">
        <f>IF(ISNUMBER(MATCH(C6647, FACT_ORDERS!C:C, 0)), 1, 0)</f>
        <v>0</v>
      </c>
      <c r="H6647" s="12">
        <f>COUNTIF(B:B,FACT_SEARCHES[[#This Row],[WD_PRODUCTS]])</f>
        <v>74</v>
      </c>
    </row>
    <row r="6648" spans="1:8" x14ac:dyDescent="0.3">
      <c r="A6648" s="12">
        <v>13646</v>
      </c>
      <c r="B6648" s="12">
        <v>226</v>
      </c>
      <c r="C6648" s="8">
        <v>10600</v>
      </c>
      <c r="D6648" s="12" t="s">
        <v>8315</v>
      </c>
      <c r="E6648" s="13">
        <v>45162</v>
      </c>
      <c r="F6648" s="12" t="s">
        <v>4549</v>
      </c>
      <c r="G6648" s="12">
        <f>IF(ISNUMBER(MATCH(C6648, FACT_ORDERS!C:C, 0)), 1, 0)</f>
        <v>0</v>
      </c>
      <c r="H6648" s="12">
        <f>COUNTIF(B:B,FACT_SEARCHES[[#This Row],[WD_PRODUCTS]])</f>
        <v>56</v>
      </c>
    </row>
    <row r="6649" spans="1:8" x14ac:dyDescent="0.3">
      <c r="A6649" s="12">
        <v>13647</v>
      </c>
      <c r="B6649" s="12">
        <v>280</v>
      </c>
      <c r="C6649" s="8">
        <v>10475</v>
      </c>
      <c r="D6649" s="12" t="s">
        <v>8316</v>
      </c>
      <c r="E6649" s="13">
        <v>45404</v>
      </c>
      <c r="F6649" s="12" t="s">
        <v>20457</v>
      </c>
      <c r="G6649" s="12">
        <f>IF(ISNUMBER(MATCH(C6649, FACT_ORDERS!C:C, 0)), 1, 0)</f>
        <v>0</v>
      </c>
      <c r="H6649" s="12">
        <f>COUNTIF(B:B,FACT_SEARCHES[[#This Row],[WD_PRODUCTS]])</f>
        <v>40</v>
      </c>
    </row>
    <row r="6650" spans="1:8" x14ac:dyDescent="0.3">
      <c r="A6650" s="12">
        <v>13648</v>
      </c>
      <c r="B6650" s="12">
        <v>284</v>
      </c>
      <c r="C6650" s="8">
        <v>10475</v>
      </c>
      <c r="D6650" s="12" t="s">
        <v>8317</v>
      </c>
      <c r="E6650" s="13">
        <v>45404</v>
      </c>
      <c r="F6650" s="12" t="s">
        <v>20458</v>
      </c>
      <c r="G6650" s="12">
        <f>IF(ISNUMBER(MATCH(C6650, FACT_ORDERS!C:C, 0)), 1, 0)</f>
        <v>0</v>
      </c>
      <c r="H6650" s="12">
        <f>COUNTIF(B:B,FACT_SEARCHES[[#This Row],[WD_PRODUCTS]])</f>
        <v>97</v>
      </c>
    </row>
    <row r="6651" spans="1:8" x14ac:dyDescent="0.3">
      <c r="A6651" s="12">
        <v>13649</v>
      </c>
      <c r="B6651" s="12">
        <v>260</v>
      </c>
      <c r="C6651" s="8">
        <v>10115</v>
      </c>
      <c r="D6651" s="12" t="s">
        <v>8318</v>
      </c>
      <c r="E6651" s="13">
        <v>45474</v>
      </c>
      <c r="F6651" s="12" t="s">
        <v>20459</v>
      </c>
      <c r="G6651" s="12">
        <f>IF(ISNUMBER(MATCH(C6651, FACT_ORDERS!C:C, 0)), 1, 0)</f>
        <v>0</v>
      </c>
      <c r="H6651" s="12">
        <f>COUNTIF(B:B,FACT_SEARCHES[[#This Row],[WD_PRODUCTS]])</f>
        <v>86</v>
      </c>
    </row>
    <row r="6652" spans="1:8" x14ac:dyDescent="0.3">
      <c r="A6652" s="12">
        <v>13650</v>
      </c>
      <c r="B6652" s="12">
        <v>262</v>
      </c>
      <c r="C6652" s="8">
        <v>10115</v>
      </c>
      <c r="D6652" s="12" t="s">
        <v>8319</v>
      </c>
      <c r="E6652" s="13">
        <v>45474</v>
      </c>
      <c r="F6652" s="12" t="s">
        <v>20460</v>
      </c>
      <c r="G6652" s="12">
        <f>IF(ISNUMBER(MATCH(C6652, FACT_ORDERS!C:C, 0)), 1, 0)</f>
        <v>0</v>
      </c>
      <c r="H6652" s="12">
        <f>COUNTIF(B:B,FACT_SEARCHES[[#This Row],[WD_PRODUCTS]])</f>
        <v>70</v>
      </c>
    </row>
    <row r="6653" spans="1:8" x14ac:dyDescent="0.3">
      <c r="A6653" s="12">
        <v>13651</v>
      </c>
      <c r="B6653" s="12">
        <v>279</v>
      </c>
      <c r="C6653" s="8">
        <v>10115</v>
      </c>
      <c r="D6653" s="12" t="s">
        <v>8320</v>
      </c>
      <c r="E6653" s="13">
        <v>45474</v>
      </c>
      <c r="F6653" s="12" t="s">
        <v>20461</v>
      </c>
      <c r="G6653" s="12">
        <f>IF(ISNUMBER(MATCH(C6653, FACT_ORDERS!C:C, 0)), 1, 0)</f>
        <v>0</v>
      </c>
      <c r="H6653" s="12">
        <f>COUNTIF(B:B,FACT_SEARCHES[[#This Row],[WD_PRODUCTS]])</f>
        <v>44</v>
      </c>
    </row>
    <row r="6654" spans="1:8" x14ac:dyDescent="0.3">
      <c r="A6654" s="12">
        <v>13652</v>
      </c>
      <c r="B6654" s="12">
        <v>215</v>
      </c>
      <c r="C6654" s="8">
        <v>10859</v>
      </c>
      <c r="D6654" s="12" t="s">
        <v>8321</v>
      </c>
      <c r="E6654" s="13">
        <v>45325</v>
      </c>
      <c r="F6654" s="12" t="s">
        <v>20462</v>
      </c>
      <c r="G6654" s="12">
        <f>IF(ISNUMBER(MATCH(C6654, FACT_ORDERS!C:C, 0)), 1, 0)</f>
        <v>0</v>
      </c>
      <c r="H6654" s="12">
        <f>COUNTIF(B:B,FACT_SEARCHES[[#This Row],[WD_PRODUCTS]])</f>
        <v>67</v>
      </c>
    </row>
    <row r="6655" spans="1:8" x14ac:dyDescent="0.3">
      <c r="A6655" s="12">
        <v>13653</v>
      </c>
      <c r="B6655" s="12">
        <v>236</v>
      </c>
      <c r="C6655" s="8">
        <v>10511</v>
      </c>
      <c r="D6655" s="12" t="s">
        <v>8322</v>
      </c>
      <c r="E6655" s="13">
        <v>44071</v>
      </c>
      <c r="F6655" s="12" t="s">
        <v>20463</v>
      </c>
      <c r="G6655" s="12">
        <f>IF(ISNUMBER(MATCH(C6655, FACT_ORDERS!C:C, 0)), 1, 0)</f>
        <v>1</v>
      </c>
      <c r="H6655" s="12">
        <f>COUNTIF(B:B,FACT_SEARCHES[[#This Row],[WD_PRODUCTS]])</f>
        <v>80</v>
      </c>
    </row>
    <row r="6656" spans="1:8" x14ac:dyDescent="0.3">
      <c r="A6656" s="12">
        <v>13654</v>
      </c>
      <c r="B6656" s="12">
        <v>211</v>
      </c>
      <c r="C6656" s="8">
        <v>10323</v>
      </c>
      <c r="D6656" s="12" t="s">
        <v>8323</v>
      </c>
      <c r="E6656" s="13">
        <v>44506</v>
      </c>
      <c r="F6656" s="12" t="s">
        <v>20464</v>
      </c>
      <c r="G6656" s="12">
        <f>IF(ISNUMBER(MATCH(C6656, FACT_ORDERS!C:C, 0)), 1, 0)</f>
        <v>0</v>
      </c>
      <c r="H6656" s="12">
        <f>COUNTIF(B:B,FACT_SEARCHES[[#This Row],[WD_PRODUCTS]])</f>
        <v>65</v>
      </c>
    </row>
    <row r="6657" spans="1:8" x14ac:dyDescent="0.3">
      <c r="A6657" s="12">
        <v>13655</v>
      </c>
      <c r="B6657" s="12">
        <v>276</v>
      </c>
      <c r="C6657" s="8">
        <v>10323</v>
      </c>
      <c r="D6657" s="12" t="s">
        <v>8324</v>
      </c>
      <c r="E6657" s="13">
        <v>44506</v>
      </c>
      <c r="F6657" s="12" t="s">
        <v>20465</v>
      </c>
      <c r="G6657" s="12">
        <f>IF(ISNUMBER(MATCH(C6657, FACT_ORDERS!C:C, 0)), 1, 0)</f>
        <v>0</v>
      </c>
      <c r="H6657" s="12">
        <f>COUNTIF(B:B,FACT_SEARCHES[[#This Row],[WD_PRODUCTS]])</f>
        <v>65</v>
      </c>
    </row>
    <row r="6658" spans="1:8" x14ac:dyDescent="0.3">
      <c r="A6658" s="12">
        <v>13656</v>
      </c>
      <c r="B6658" s="12">
        <v>251</v>
      </c>
      <c r="C6658" s="8">
        <v>10946</v>
      </c>
      <c r="D6658" s="12" t="s">
        <v>8325</v>
      </c>
      <c r="E6658" s="13">
        <v>45132</v>
      </c>
      <c r="F6658" s="12" t="s">
        <v>20466</v>
      </c>
      <c r="G6658" s="12">
        <f>IF(ISNUMBER(MATCH(C6658, FACT_ORDERS!C:C, 0)), 1, 0)</f>
        <v>1</v>
      </c>
      <c r="H6658" s="12">
        <f>COUNTIF(B:B,FACT_SEARCHES[[#This Row],[WD_PRODUCTS]])</f>
        <v>67</v>
      </c>
    </row>
    <row r="6659" spans="1:8" x14ac:dyDescent="0.3">
      <c r="A6659" s="12">
        <v>13657</v>
      </c>
      <c r="B6659" s="12">
        <v>241</v>
      </c>
      <c r="C6659" s="8">
        <v>10946</v>
      </c>
      <c r="D6659" s="12" t="s">
        <v>8326</v>
      </c>
      <c r="E6659" s="13">
        <v>45132</v>
      </c>
      <c r="F6659" s="12" t="s">
        <v>20467</v>
      </c>
      <c r="G6659" s="12">
        <f>IF(ISNUMBER(MATCH(C6659, FACT_ORDERS!C:C, 0)), 1, 0)</f>
        <v>1</v>
      </c>
      <c r="H6659" s="12">
        <f>COUNTIF(B:B,FACT_SEARCHES[[#This Row],[WD_PRODUCTS]])</f>
        <v>96</v>
      </c>
    </row>
    <row r="6660" spans="1:8" x14ac:dyDescent="0.3">
      <c r="A6660" s="12">
        <v>13658</v>
      </c>
      <c r="B6660" s="12">
        <v>271</v>
      </c>
      <c r="C6660" s="8">
        <v>10768</v>
      </c>
      <c r="D6660" s="12" t="s">
        <v>8327</v>
      </c>
      <c r="E6660" s="13">
        <v>45466</v>
      </c>
      <c r="F6660" s="12" t="s">
        <v>20468</v>
      </c>
      <c r="G6660" s="12">
        <f>IF(ISNUMBER(MATCH(C6660, FACT_ORDERS!C:C, 0)), 1, 0)</f>
        <v>1</v>
      </c>
      <c r="H6660" s="12">
        <f>COUNTIF(B:B,FACT_SEARCHES[[#This Row],[WD_PRODUCTS]])</f>
        <v>74</v>
      </c>
    </row>
    <row r="6661" spans="1:8" x14ac:dyDescent="0.3">
      <c r="A6661" s="12">
        <v>13659</v>
      </c>
      <c r="B6661" s="12">
        <v>219</v>
      </c>
      <c r="C6661" s="8">
        <v>10768</v>
      </c>
      <c r="D6661" s="12" t="s">
        <v>8328</v>
      </c>
      <c r="E6661" s="13">
        <v>45466</v>
      </c>
      <c r="F6661" s="12" t="s">
        <v>4249</v>
      </c>
      <c r="G6661" s="12">
        <f>IF(ISNUMBER(MATCH(C6661, FACT_ORDERS!C:C, 0)), 1, 0)</f>
        <v>1</v>
      </c>
      <c r="H6661" s="12">
        <f>COUNTIF(B:B,FACT_SEARCHES[[#This Row],[WD_PRODUCTS]])</f>
        <v>83</v>
      </c>
    </row>
    <row r="6662" spans="1:8" x14ac:dyDescent="0.3">
      <c r="A6662" s="12">
        <v>13660</v>
      </c>
      <c r="B6662" s="12">
        <v>245</v>
      </c>
      <c r="C6662" s="8">
        <v>10768</v>
      </c>
      <c r="D6662" s="12" t="s">
        <v>8329</v>
      </c>
      <c r="E6662" s="13">
        <v>45466</v>
      </c>
      <c r="F6662" s="12" t="s">
        <v>16089</v>
      </c>
      <c r="G6662" s="12">
        <f>IF(ISNUMBER(MATCH(C6662, FACT_ORDERS!C:C, 0)), 1, 0)</f>
        <v>1</v>
      </c>
      <c r="H6662" s="12">
        <f>COUNTIF(B:B,FACT_SEARCHES[[#This Row],[WD_PRODUCTS]])</f>
        <v>58</v>
      </c>
    </row>
    <row r="6663" spans="1:8" x14ac:dyDescent="0.3">
      <c r="A6663" s="12">
        <v>13661</v>
      </c>
      <c r="B6663" s="12">
        <v>230</v>
      </c>
      <c r="C6663" s="8">
        <v>10910</v>
      </c>
      <c r="D6663" s="12" t="s">
        <v>8330</v>
      </c>
      <c r="E6663" s="13">
        <v>44012</v>
      </c>
      <c r="F6663" s="12" t="s">
        <v>20469</v>
      </c>
      <c r="G6663" s="12">
        <f>IF(ISNUMBER(MATCH(C6663, FACT_ORDERS!C:C, 0)), 1, 0)</f>
        <v>1</v>
      </c>
      <c r="H6663" s="12">
        <f>COUNTIF(B:B,FACT_SEARCHES[[#This Row],[WD_PRODUCTS]])</f>
        <v>74</v>
      </c>
    </row>
    <row r="6664" spans="1:8" x14ac:dyDescent="0.3">
      <c r="A6664" s="12">
        <v>13662</v>
      </c>
      <c r="B6664" s="12">
        <v>208</v>
      </c>
      <c r="C6664" s="8">
        <v>10298</v>
      </c>
      <c r="D6664" s="12" t="s">
        <v>8331</v>
      </c>
      <c r="E6664" s="13">
        <v>44986</v>
      </c>
      <c r="F6664" s="12" t="s">
        <v>20470</v>
      </c>
      <c r="G6664" s="12">
        <f>IF(ISNUMBER(MATCH(C6664, FACT_ORDERS!C:C, 0)), 1, 0)</f>
        <v>0</v>
      </c>
      <c r="H6664" s="12">
        <f>COUNTIF(B:B,FACT_SEARCHES[[#This Row],[WD_PRODUCTS]])</f>
        <v>91</v>
      </c>
    </row>
    <row r="6665" spans="1:8" x14ac:dyDescent="0.3">
      <c r="A6665" s="12">
        <v>13663</v>
      </c>
      <c r="B6665" s="12">
        <v>225</v>
      </c>
      <c r="C6665" s="8">
        <v>10298</v>
      </c>
      <c r="D6665" s="12" t="s">
        <v>8332</v>
      </c>
      <c r="E6665" s="13">
        <v>44986</v>
      </c>
      <c r="F6665" s="12" t="s">
        <v>20471</v>
      </c>
      <c r="G6665" s="12">
        <f>IF(ISNUMBER(MATCH(C6665, FACT_ORDERS!C:C, 0)), 1, 0)</f>
        <v>0</v>
      </c>
      <c r="H6665" s="12">
        <f>COUNTIF(B:B,FACT_SEARCHES[[#This Row],[WD_PRODUCTS]])</f>
        <v>74</v>
      </c>
    </row>
    <row r="6666" spans="1:8" x14ac:dyDescent="0.3">
      <c r="A6666" s="12">
        <v>13664</v>
      </c>
      <c r="B6666" s="12">
        <v>296</v>
      </c>
      <c r="C6666" s="8">
        <v>10298</v>
      </c>
      <c r="D6666" s="12" t="s">
        <v>8333</v>
      </c>
      <c r="E6666" s="13">
        <v>44986</v>
      </c>
      <c r="F6666" s="12" t="s">
        <v>20472</v>
      </c>
      <c r="G6666" s="12">
        <f>IF(ISNUMBER(MATCH(C6666, FACT_ORDERS!C:C, 0)), 1, 0)</f>
        <v>0</v>
      </c>
      <c r="H6666" s="12">
        <f>COUNTIF(B:B,FACT_SEARCHES[[#This Row],[WD_PRODUCTS]])</f>
        <v>106</v>
      </c>
    </row>
    <row r="6667" spans="1:8" x14ac:dyDescent="0.3">
      <c r="A6667" s="12">
        <v>13665</v>
      </c>
      <c r="B6667" s="12">
        <v>283</v>
      </c>
      <c r="C6667" s="8">
        <v>10292</v>
      </c>
      <c r="D6667" s="12" t="s">
        <v>8334</v>
      </c>
      <c r="E6667" s="13">
        <v>45396</v>
      </c>
      <c r="F6667" s="12" t="s">
        <v>19148</v>
      </c>
      <c r="G6667" s="12">
        <f>IF(ISNUMBER(MATCH(C6667, FACT_ORDERS!C:C, 0)), 1, 0)</f>
        <v>1</v>
      </c>
      <c r="H6667" s="12">
        <f>COUNTIF(B:B,FACT_SEARCHES[[#This Row],[WD_PRODUCTS]])</f>
        <v>65</v>
      </c>
    </row>
    <row r="6668" spans="1:8" x14ac:dyDescent="0.3">
      <c r="A6668" s="12">
        <v>13666</v>
      </c>
      <c r="B6668" s="12">
        <v>269</v>
      </c>
      <c r="C6668" s="8">
        <v>10529</v>
      </c>
      <c r="D6668" s="12" t="s">
        <v>8335</v>
      </c>
      <c r="E6668" s="13">
        <v>44986</v>
      </c>
      <c r="F6668" s="12" t="s">
        <v>20473</v>
      </c>
      <c r="G6668" s="12">
        <f>IF(ISNUMBER(MATCH(C6668, FACT_ORDERS!C:C, 0)), 1, 0)</f>
        <v>1</v>
      </c>
      <c r="H6668" s="12">
        <f>COUNTIF(B:B,FACT_SEARCHES[[#This Row],[WD_PRODUCTS]])</f>
        <v>50</v>
      </c>
    </row>
    <row r="6669" spans="1:8" x14ac:dyDescent="0.3">
      <c r="A6669" s="12">
        <v>13667</v>
      </c>
      <c r="B6669" s="12">
        <v>258</v>
      </c>
      <c r="C6669" s="8">
        <v>10789</v>
      </c>
      <c r="D6669" s="12" t="s">
        <v>8336</v>
      </c>
      <c r="E6669" s="13">
        <v>44533</v>
      </c>
      <c r="F6669" s="12" t="s">
        <v>20474</v>
      </c>
      <c r="G6669" s="12">
        <f>IF(ISNUMBER(MATCH(C6669, FACT_ORDERS!C:C, 0)), 1, 0)</f>
        <v>0</v>
      </c>
      <c r="H6669" s="12">
        <f>COUNTIF(B:B,FACT_SEARCHES[[#This Row],[WD_PRODUCTS]])</f>
        <v>57</v>
      </c>
    </row>
    <row r="6670" spans="1:8" x14ac:dyDescent="0.3">
      <c r="A6670" s="12">
        <v>13668</v>
      </c>
      <c r="B6670" s="12">
        <v>251</v>
      </c>
      <c r="C6670" s="8">
        <v>10693</v>
      </c>
      <c r="D6670" s="12" t="s">
        <v>8337</v>
      </c>
      <c r="E6670" s="13">
        <v>45549</v>
      </c>
      <c r="F6670" s="12" t="s">
        <v>20475</v>
      </c>
      <c r="G6670" s="12">
        <f>IF(ISNUMBER(MATCH(C6670, FACT_ORDERS!C:C, 0)), 1, 0)</f>
        <v>0</v>
      </c>
      <c r="H6670" s="12">
        <f>COUNTIF(B:B,FACT_SEARCHES[[#This Row],[WD_PRODUCTS]])</f>
        <v>67</v>
      </c>
    </row>
    <row r="6671" spans="1:8" x14ac:dyDescent="0.3">
      <c r="A6671" s="12">
        <v>13669</v>
      </c>
      <c r="B6671" s="12">
        <v>206</v>
      </c>
      <c r="C6671" s="8">
        <v>10693</v>
      </c>
      <c r="D6671" s="12" t="s">
        <v>8338</v>
      </c>
      <c r="E6671" s="13">
        <v>45549</v>
      </c>
      <c r="F6671" s="12" t="s">
        <v>20476</v>
      </c>
      <c r="G6671" s="12">
        <f>IF(ISNUMBER(MATCH(C6671, FACT_ORDERS!C:C, 0)), 1, 0)</f>
        <v>0</v>
      </c>
      <c r="H6671" s="12">
        <f>COUNTIF(B:B,FACT_SEARCHES[[#This Row],[WD_PRODUCTS]])</f>
        <v>54</v>
      </c>
    </row>
    <row r="6672" spans="1:8" x14ac:dyDescent="0.3">
      <c r="A6672" s="12">
        <v>13670</v>
      </c>
      <c r="B6672" s="12">
        <v>266</v>
      </c>
      <c r="C6672" s="8">
        <v>10681</v>
      </c>
      <c r="D6672" s="12" t="s">
        <v>8339</v>
      </c>
      <c r="E6672" s="13">
        <v>44133</v>
      </c>
      <c r="F6672" s="12" t="s">
        <v>20477</v>
      </c>
      <c r="G6672" s="12">
        <f>IF(ISNUMBER(MATCH(C6672, FACT_ORDERS!C:C, 0)), 1, 0)</f>
        <v>0</v>
      </c>
      <c r="H6672" s="12">
        <f>COUNTIF(B:B,FACT_SEARCHES[[#This Row],[WD_PRODUCTS]])</f>
        <v>94</v>
      </c>
    </row>
    <row r="6673" spans="1:8" x14ac:dyDescent="0.3">
      <c r="A6673" s="12">
        <v>13671</v>
      </c>
      <c r="B6673" s="12">
        <v>251</v>
      </c>
      <c r="C6673" s="8">
        <v>10681</v>
      </c>
      <c r="D6673" s="12" t="s">
        <v>8340</v>
      </c>
      <c r="E6673" s="13">
        <v>44133</v>
      </c>
      <c r="F6673" s="12" t="s">
        <v>3448</v>
      </c>
      <c r="G6673" s="12">
        <f>IF(ISNUMBER(MATCH(C6673, FACT_ORDERS!C:C, 0)), 1, 0)</f>
        <v>0</v>
      </c>
      <c r="H6673" s="12">
        <f>COUNTIF(B:B,FACT_SEARCHES[[#This Row],[WD_PRODUCTS]])</f>
        <v>67</v>
      </c>
    </row>
    <row r="6674" spans="1:8" x14ac:dyDescent="0.3">
      <c r="A6674" s="12">
        <v>13672</v>
      </c>
      <c r="B6674" s="12">
        <v>298</v>
      </c>
      <c r="C6674" s="8">
        <v>10681</v>
      </c>
      <c r="D6674" s="12" t="s">
        <v>8341</v>
      </c>
      <c r="E6674" s="13">
        <v>44133</v>
      </c>
      <c r="F6674" s="12" t="s">
        <v>14235</v>
      </c>
      <c r="G6674" s="12">
        <f>IF(ISNUMBER(MATCH(C6674, FACT_ORDERS!C:C, 0)), 1, 0)</f>
        <v>0</v>
      </c>
      <c r="H6674" s="12">
        <f>COUNTIF(B:B,FACT_SEARCHES[[#This Row],[WD_PRODUCTS]])</f>
        <v>79</v>
      </c>
    </row>
    <row r="6675" spans="1:8" x14ac:dyDescent="0.3">
      <c r="A6675" s="12">
        <v>13673</v>
      </c>
      <c r="B6675" s="12">
        <v>223</v>
      </c>
      <c r="C6675" s="8">
        <v>10658</v>
      </c>
      <c r="D6675" s="12" t="s">
        <v>8342</v>
      </c>
      <c r="E6675" s="13">
        <v>44668</v>
      </c>
      <c r="F6675" s="12" t="s">
        <v>20478</v>
      </c>
      <c r="G6675" s="12">
        <f>IF(ISNUMBER(MATCH(C6675, FACT_ORDERS!C:C, 0)), 1, 0)</f>
        <v>0</v>
      </c>
      <c r="H6675" s="12">
        <f>COUNTIF(B:B,FACT_SEARCHES[[#This Row],[WD_PRODUCTS]])</f>
        <v>45</v>
      </c>
    </row>
    <row r="6676" spans="1:8" x14ac:dyDescent="0.3">
      <c r="A6676" s="12">
        <v>13674</v>
      </c>
      <c r="B6676" s="12">
        <v>220</v>
      </c>
      <c r="C6676" s="8">
        <v>10658</v>
      </c>
      <c r="D6676" s="12" t="s">
        <v>8343</v>
      </c>
      <c r="E6676" s="13">
        <v>44668</v>
      </c>
      <c r="F6676" s="12" t="s">
        <v>15205</v>
      </c>
      <c r="G6676" s="12">
        <f>IF(ISNUMBER(MATCH(C6676, FACT_ORDERS!C:C, 0)), 1, 0)</f>
        <v>0</v>
      </c>
      <c r="H6676" s="12">
        <f>COUNTIF(B:B,FACT_SEARCHES[[#This Row],[WD_PRODUCTS]])</f>
        <v>60</v>
      </c>
    </row>
    <row r="6677" spans="1:8" x14ac:dyDescent="0.3">
      <c r="A6677" s="12">
        <v>13675</v>
      </c>
      <c r="B6677" s="12">
        <v>277</v>
      </c>
      <c r="C6677" s="8">
        <v>10875</v>
      </c>
      <c r="D6677" s="12" t="s">
        <v>8344</v>
      </c>
      <c r="E6677" s="13">
        <v>45381</v>
      </c>
      <c r="F6677" s="12" t="s">
        <v>20479</v>
      </c>
      <c r="G6677" s="12">
        <f>IF(ISNUMBER(MATCH(C6677, FACT_ORDERS!C:C, 0)), 1, 0)</f>
        <v>1</v>
      </c>
      <c r="H6677" s="12">
        <f>COUNTIF(B:B,FACT_SEARCHES[[#This Row],[WD_PRODUCTS]])</f>
        <v>98</v>
      </c>
    </row>
    <row r="6678" spans="1:8" x14ac:dyDescent="0.3">
      <c r="A6678" s="12">
        <v>13676</v>
      </c>
      <c r="B6678" s="12">
        <v>230</v>
      </c>
      <c r="C6678" s="8">
        <v>10875</v>
      </c>
      <c r="D6678" s="12" t="s">
        <v>8345</v>
      </c>
      <c r="E6678" s="13">
        <v>45381</v>
      </c>
      <c r="F6678" s="12" t="s">
        <v>20480</v>
      </c>
      <c r="G6678" s="12">
        <f>IF(ISNUMBER(MATCH(C6678, FACT_ORDERS!C:C, 0)), 1, 0)</f>
        <v>1</v>
      </c>
      <c r="H6678" s="12">
        <f>COUNTIF(B:B,FACT_SEARCHES[[#This Row],[WD_PRODUCTS]])</f>
        <v>74</v>
      </c>
    </row>
    <row r="6679" spans="1:8" x14ac:dyDescent="0.3">
      <c r="A6679" s="12">
        <v>13677</v>
      </c>
      <c r="B6679" s="12">
        <v>282</v>
      </c>
      <c r="C6679" s="8">
        <v>10407</v>
      </c>
      <c r="D6679" s="12" t="s">
        <v>8346</v>
      </c>
      <c r="E6679" s="13">
        <v>45536</v>
      </c>
      <c r="F6679" s="12" t="s">
        <v>20481</v>
      </c>
      <c r="G6679" s="12">
        <f>IF(ISNUMBER(MATCH(C6679, FACT_ORDERS!C:C, 0)), 1, 0)</f>
        <v>1</v>
      </c>
      <c r="H6679" s="12">
        <f>COUNTIF(B:B,FACT_SEARCHES[[#This Row],[WD_PRODUCTS]])</f>
        <v>43</v>
      </c>
    </row>
    <row r="6680" spans="1:8" x14ac:dyDescent="0.3">
      <c r="A6680" s="12">
        <v>13678</v>
      </c>
      <c r="B6680" s="12">
        <v>226</v>
      </c>
      <c r="C6680" s="8">
        <v>10947</v>
      </c>
      <c r="D6680" s="12" t="s">
        <v>8347</v>
      </c>
      <c r="E6680" s="13">
        <v>44108</v>
      </c>
      <c r="F6680" s="12" t="s">
        <v>20482</v>
      </c>
      <c r="G6680" s="12">
        <f>IF(ISNUMBER(MATCH(C6680, FACT_ORDERS!C:C, 0)), 1, 0)</f>
        <v>1</v>
      </c>
      <c r="H6680" s="12">
        <f>COUNTIF(B:B,FACT_SEARCHES[[#This Row],[WD_PRODUCTS]])</f>
        <v>56</v>
      </c>
    </row>
    <row r="6681" spans="1:8" x14ac:dyDescent="0.3">
      <c r="A6681" s="12">
        <v>13679</v>
      </c>
      <c r="B6681" s="12">
        <v>295</v>
      </c>
      <c r="C6681" s="8">
        <v>10228</v>
      </c>
      <c r="D6681" s="12" t="s">
        <v>8348</v>
      </c>
      <c r="E6681" s="13">
        <v>44638</v>
      </c>
      <c r="F6681" s="12" t="s">
        <v>20483</v>
      </c>
      <c r="G6681" s="12">
        <f>IF(ISNUMBER(MATCH(C6681, FACT_ORDERS!C:C, 0)), 1, 0)</f>
        <v>1</v>
      </c>
      <c r="H6681" s="12">
        <f>COUNTIF(B:B,FACT_SEARCHES[[#This Row],[WD_PRODUCTS]])</f>
        <v>72</v>
      </c>
    </row>
    <row r="6682" spans="1:8" x14ac:dyDescent="0.3">
      <c r="A6682" s="12">
        <v>13680</v>
      </c>
      <c r="B6682" s="12">
        <v>285</v>
      </c>
      <c r="C6682" s="8">
        <v>10819</v>
      </c>
      <c r="D6682" s="12" t="s">
        <v>8349</v>
      </c>
      <c r="E6682" s="13">
        <v>45539</v>
      </c>
      <c r="F6682" s="12" t="s">
        <v>20484</v>
      </c>
      <c r="G6682" s="12">
        <f>IF(ISNUMBER(MATCH(C6682, FACT_ORDERS!C:C, 0)), 1, 0)</f>
        <v>1</v>
      </c>
      <c r="H6682" s="12">
        <f>COUNTIF(B:B,FACT_SEARCHES[[#This Row],[WD_PRODUCTS]])</f>
        <v>56</v>
      </c>
    </row>
    <row r="6683" spans="1:8" x14ac:dyDescent="0.3">
      <c r="A6683" s="12">
        <v>13681</v>
      </c>
      <c r="B6683" s="12">
        <v>202</v>
      </c>
      <c r="C6683" s="8">
        <v>10247</v>
      </c>
      <c r="D6683" s="12" t="s">
        <v>8350</v>
      </c>
      <c r="E6683" s="13">
        <v>45526</v>
      </c>
      <c r="F6683" s="12" t="s">
        <v>20485</v>
      </c>
      <c r="G6683" s="12">
        <f>IF(ISNUMBER(MATCH(C6683, FACT_ORDERS!C:C, 0)), 1, 0)</f>
        <v>0</v>
      </c>
      <c r="H6683" s="12">
        <f>COUNTIF(B:B,FACT_SEARCHES[[#This Row],[WD_PRODUCTS]])</f>
        <v>74</v>
      </c>
    </row>
    <row r="6684" spans="1:8" x14ac:dyDescent="0.3">
      <c r="A6684" s="12">
        <v>13682</v>
      </c>
      <c r="B6684" s="12">
        <v>284</v>
      </c>
      <c r="C6684" s="8">
        <v>10512</v>
      </c>
      <c r="D6684" s="12" t="s">
        <v>8351</v>
      </c>
      <c r="E6684" s="13">
        <v>44640</v>
      </c>
      <c r="F6684" s="12" t="s">
        <v>20486</v>
      </c>
      <c r="G6684" s="12">
        <f>IF(ISNUMBER(MATCH(C6684, FACT_ORDERS!C:C, 0)), 1, 0)</f>
        <v>0</v>
      </c>
      <c r="H6684" s="12">
        <f>COUNTIF(B:B,FACT_SEARCHES[[#This Row],[WD_PRODUCTS]])</f>
        <v>97</v>
      </c>
    </row>
    <row r="6685" spans="1:8" x14ac:dyDescent="0.3">
      <c r="A6685" s="12">
        <v>13683</v>
      </c>
      <c r="B6685" s="12">
        <v>287</v>
      </c>
      <c r="C6685" s="8">
        <v>10512</v>
      </c>
      <c r="D6685" s="12" t="s">
        <v>8352</v>
      </c>
      <c r="E6685" s="13">
        <v>44640</v>
      </c>
      <c r="F6685" s="12" t="s">
        <v>3629</v>
      </c>
      <c r="G6685" s="12">
        <f>IF(ISNUMBER(MATCH(C6685, FACT_ORDERS!C:C, 0)), 1, 0)</f>
        <v>0</v>
      </c>
      <c r="H6685" s="12">
        <f>COUNTIF(B:B,FACT_SEARCHES[[#This Row],[WD_PRODUCTS]])</f>
        <v>59</v>
      </c>
    </row>
    <row r="6686" spans="1:8" x14ac:dyDescent="0.3">
      <c r="A6686" s="12">
        <v>13684</v>
      </c>
      <c r="B6686" s="12">
        <v>217</v>
      </c>
      <c r="C6686" s="8">
        <v>10512</v>
      </c>
      <c r="D6686" s="12" t="s">
        <v>8353</v>
      </c>
      <c r="E6686" s="13">
        <v>44640</v>
      </c>
      <c r="F6686" s="12" t="s">
        <v>20487</v>
      </c>
      <c r="G6686" s="12">
        <f>IF(ISNUMBER(MATCH(C6686, FACT_ORDERS!C:C, 0)), 1, 0)</f>
        <v>0</v>
      </c>
      <c r="H6686" s="12">
        <f>COUNTIF(B:B,FACT_SEARCHES[[#This Row],[WD_PRODUCTS]])</f>
        <v>49</v>
      </c>
    </row>
    <row r="6687" spans="1:8" x14ac:dyDescent="0.3">
      <c r="A6687" s="12">
        <v>13685</v>
      </c>
      <c r="B6687" s="12">
        <v>246</v>
      </c>
      <c r="C6687" s="8">
        <v>10512</v>
      </c>
      <c r="D6687" s="12" t="s">
        <v>8354</v>
      </c>
      <c r="E6687" s="13">
        <v>44640</v>
      </c>
      <c r="F6687" s="12" t="s">
        <v>4103</v>
      </c>
      <c r="G6687" s="12">
        <f>IF(ISNUMBER(MATCH(C6687, FACT_ORDERS!C:C, 0)), 1, 0)</f>
        <v>0</v>
      </c>
      <c r="H6687" s="12">
        <f>COUNTIF(B:B,FACT_SEARCHES[[#This Row],[WD_PRODUCTS]])</f>
        <v>55</v>
      </c>
    </row>
    <row r="6688" spans="1:8" x14ac:dyDescent="0.3">
      <c r="A6688" s="12">
        <v>13686</v>
      </c>
      <c r="B6688" s="12">
        <v>241</v>
      </c>
      <c r="C6688" s="8">
        <v>10512</v>
      </c>
      <c r="D6688" s="12" t="s">
        <v>8355</v>
      </c>
      <c r="E6688" s="13">
        <v>44640</v>
      </c>
      <c r="F6688" s="12" t="s">
        <v>20488</v>
      </c>
      <c r="G6688" s="12">
        <f>IF(ISNUMBER(MATCH(C6688, FACT_ORDERS!C:C, 0)), 1, 0)</f>
        <v>0</v>
      </c>
      <c r="H6688" s="12">
        <f>COUNTIF(B:B,FACT_SEARCHES[[#This Row],[WD_PRODUCTS]])</f>
        <v>96</v>
      </c>
    </row>
    <row r="6689" spans="1:8" x14ac:dyDescent="0.3">
      <c r="A6689" s="12">
        <v>13687</v>
      </c>
      <c r="B6689" s="12">
        <v>224</v>
      </c>
      <c r="C6689" s="8">
        <v>10128</v>
      </c>
      <c r="D6689" s="12" t="s">
        <v>8356</v>
      </c>
      <c r="E6689" s="13">
        <v>44680</v>
      </c>
      <c r="F6689" s="12" t="s">
        <v>20489</v>
      </c>
      <c r="G6689" s="12">
        <f>IF(ISNUMBER(MATCH(C6689, FACT_ORDERS!C:C, 0)), 1, 0)</f>
        <v>0</v>
      </c>
      <c r="H6689" s="12">
        <f>COUNTIF(B:B,FACT_SEARCHES[[#This Row],[WD_PRODUCTS]])</f>
        <v>63</v>
      </c>
    </row>
    <row r="6690" spans="1:8" x14ac:dyDescent="0.3">
      <c r="A6690" s="12">
        <v>13688</v>
      </c>
      <c r="B6690" s="12">
        <v>216</v>
      </c>
      <c r="C6690" s="8">
        <v>10128</v>
      </c>
      <c r="D6690" s="12" t="s">
        <v>8357</v>
      </c>
      <c r="E6690" s="13">
        <v>44680</v>
      </c>
      <c r="F6690" s="12" t="s">
        <v>20490</v>
      </c>
      <c r="G6690" s="12">
        <f>IF(ISNUMBER(MATCH(C6690, FACT_ORDERS!C:C, 0)), 1, 0)</f>
        <v>0</v>
      </c>
      <c r="H6690" s="12">
        <f>COUNTIF(B:B,FACT_SEARCHES[[#This Row],[WD_PRODUCTS]])</f>
        <v>107</v>
      </c>
    </row>
    <row r="6691" spans="1:8" x14ac:dyDescent="0.3">
      <c r="A6691" s="12">
        <v>13689</v>
      </c>
      <c r="B6691" s="12">
        <v>294</v>
      </c>
      <c r="C6691" s="8">
        <v>10515</v>
      </c>
      <c r="D6691" s="12" t="s">
        <v>8358</v>
      </c>
      <c r="E6691" s="13">
        <v>45438</v>
      </c>
      <c r="F6691" s="12" t="s">
        <v>20491</v>
      </c>
      <c r="G6691" s="12">
        <f>IF(ISNUMBER(MATCH(C6691, FACT_ORDERS!C:C, 0)), 1, 0)</f>
        <v>1</v>
      </c>
      <c r="H6691" s="12">
        <f>COUNTIF(B:B,FACT_SEARCHES[[#This Row],[WD_PRODUCTS]])</f>
        <v>60</v>
      </c>
    </row>
    <row r="6692" spans="1:8" x14ac:dyDescent="0.3">
      <c r="A6692" s="12">
        <v>13690</v>
      </c>
      <c r="B6692" s="12">
        <v>270</v>
      </c>
      <c r="C6692" s="8">
        <v>10515</v>
      </c>
      <c r="D6692" s="12" t="s">
        <v>8359</v>
      </c>
      <c r="E6692" s="13">
        <v>45438</v>
      </c>
      <c r="F6692" s="12" t="s">
        <v>20492</v>
      </c>
      <c r="G6692" s="12">
        <f>IF(ISNUMBER(MATCH(C6692, FACT_ORDERS!C:C, 0)), 1, 0)</f>
        <v>1</v>
      </c>
      <c r="H6692" s="12">
        <f>COUNTIF(B:B,FACT_SEARCHES[[#This Row],[WD_PRODUCTS]])</f>
        <v>54</v>
      </c>
    </row>
    <row r="6693" spans="1:8" x14ac:dyDescent="0.3">
      <c r="A6693" s="12">
        <v>13691</v>
      </c>
      <c r="B6693" s="12">
        <v>264</v>
      </c>
      <c r="C6693" s="8">
        <v>10103</v>
      </c>
      <c r="D6693" s="12" t="s">
        <v>8360</v>
      </c>
      <c r="E6693" s="13">
        <v>45524</v>
      </c>
      <c r="F6693" s="12" t="s">
        <v>20493</v>
      </c>
      <c r="G6693" s="12">
        <f>IF(ISNUMBER(MATCH(C6693, FACT_ORDERS!C:C, 0)), 1, 0)</f>
        <v>0</v>
      </c>
      <c r="H6693" s="12">
        <f>COUNTIF(B:B,FACT_SEARCHES[[#This Row],[WD_PRODUCTS]])</f>
        <v>53</v>
      </c>
    </row>
    <row r="6694" spans="1:8" x14ac:dyDescent="0.3">
      <c r="A6694" s="12">
        <v>13692</v>
      </c>
      <c r="B6694" s="12">
        <v>274</v>
      </c>
      <c r="C6694" s="8">
        <v>10611</v>
      </c>
      <c r="D6694" s="12" t="s">
        <v>8361</v>
      </c>
      <c r="E6694" s="13">
        <v>44816</v>
      </c>
      <c r="F6694" s="12" t="s">
        <v>20494</v>
      </c>
      <c r="G6694" s="12">
        <f>IF(ISNUMBER(MATCH(C6694, FACT_ORDERS!C:C, 0)), 1, 0)</f>
        <v>0</v>
      </c>
      <c r="H6694" s="12">
        <f>COUNTIF(B:B,FACT_SEARCHES[[#This Row],[WD_PRODUCTS]])</f>
        <v>45</v>
      </c>
    </row>
    <row r="6695" spans="1:8" x14ac:dyDescent="0.3">
      <c r="A6695" s="12">
        <v>13693</v>
      </c>
      <c r="B6695" s="12">
        <v>290</v>
      </c>
      <c r="C6695" s="8">
        <v>10611</v>
      </c>
      <c r="D6695" s="12" t="s">
        <v>8362</v>
      </c>
      <c r="E6695" s="13">
        <v>44816</v>
      </c>
      <c r="F6695" s="12" t="s">
        <v>20495</v>
      </c>
      <c r="G6695" s="12">
        <f>IF(ISNUMBER(MATCH(C6695, FACT_ORDERS!C:C, 0)), 1, 0)</f>
        <v>0</v>
      </c>
      <c r="H6695" s="12">
        <f>COUNTIF(B:B,FACT_SEARCHES[[#This Row],[WD_PRODUCTS]])</f>
        <v>47</v>
      </c>
    </row>
    <row r="6696" spans="1:8" x14ac:dyDescent="0.3">
      <c r="A6696" s="12">
        <v>13694</v>
      </c>
      <c r="B6696" s="12">
        <v>220</v>
      </c>
      <c r="C6696" s="8">
        <v>10611</v>
      </c>
      <c r="D6696" s="12" t="s">
        <v>8363</v>
      </c>
      <c r="E6696" s="13">
        <v>44816</v>
      </c>
      <c r="F6696" s="12" t="s">
        <v>20496</v>
      </c>
      <c r="G6696" s="12">
        <f>IF(ISNUMBER(MATCH(C6696, FACT_ORDERS!C:C, 0)), 1, 0)</f>
        <v>0</v>
      </c>
      <c r="H6696" s="12">
        <f>COUNTIF(B:B,FACT_SEARCHES[[#This Row],[WD_PRODUCTS]])</f>
        <v>60</v>
      </c>
    </row>
    <row r="6697" spans="1:8" x14ac:dyDescent="0.3">
      <c r="A6697" s="12">
        <v>13695</v>
      </c>
      <c r="B6697" s="12">
        <v>239</v>
      </c>
      <c r="C6697" s="8">
        <v>10611</v>
      </c>
      <c r="D6697" s="12" t="s">
        <v>8364</v>
      </c>
      <c r="E6697" s="13">
        <v>44816</v>
      </c>
      <c r="F6697" s="12" t="s">
        <v>20497</v>
      </c>
      <c r="G6697" s="12">
        <f>IF(ISNUMBER(MATCH(C6697, FACT_ORDERS!C:C, 0)), 1, 0)</f>
        <v>0</v>
      </c>
      <c r="H6697" s="12">
        <f>COUNTIF(B:B,FACT_SEARCHES[[#This Row],[WD_PRODUCTS]])</f>
        <v>41</v>
      </c>
    </row>
    <row r="6698" spans="1:8" x14ac:dyDescent="0.3">
      <c r="A6698" s="12">
        <v>13696</v>
      </c>
      <c r="B6698" s="12">
        <v>248</v>
      </c>
      <c r="C6698" s="8">
        <v>10611</v>
      </c>
      <c r="D6698" s="12" t="s">
        <v>8365</v>
      </c>
      <c r="E6698" s="13">
        <v>44816</v>
      </c>
      <c r="F6698" s="12" t="s">
        <v>20498</v>
      </c>
      <c r="G6698" s="12">
        <f>IF(ISNUMBER(MATCH(C6698, FACT_ORDERS!C:C, 0)), 1, 0)</f>
        <v>0</v>
      </c>
      <c r="H6698" s="12">
        <f>COUNTIF(B:B,FACT_SEARCHES[[#This Row],[WD_PRODUCTS]])</f>
        <v>101</v>
      </c>
    </row>
    <row r="6699" spans="1:8" x14ac:dyDescent="0.3">
      <c r="A6699" s="12">
        <v>13697</v>
      </c>
      <c r="B6699" s="12">
        <v>272</v>
      </c>
      <c r="C6699" s="8">
        <v>10067</v>
      </c>
      <c r="D6699" s="12" t="s">
        <v>8366</v>
      </c>
      <c r="E6699" s="13">
        <v>45352</v>
      </c>
      <c r="F6699" s="12" t="s">
        <v>20499</v>
      </c>
      <c r="G6699" s="12">
        <f>IF(ISNUMBER(MATCH(C6699, FACT_ORDERS!C:C, 0)), 1, 0)</f>
        <v>1</v>
      </c>
      <c r="H6699" s="12">
        <f>COUNTIF(B:B,FACT_SEARCHES[[#This Row],[WD_PRODUCTS]])</f>
        <v>39</v>
      </c>
    </row>
    <row r="6700" spans="1:8" x14ac:dyDescent="0.3">
      <c r="A6700" s="12">
        <v>13698</v>
      </c>
      <c r="B6700" s="12">
        <v>248</v>
      </c>
      <c r="C6700" s="8">
        <v>10226</v>
      </c>
      <c r="D6700" s="12" t="s">
        <v>8367</v>
      </c>
      <c r="E6700" s="13">
        <v>44923</v>
      </c>
      <c r="F6700" s="12" t="s">
        <v>20500</v>
      </c>
      <c r="G6700" s="12">
        <f>IF(ISNUMBER(MATCH(C6700, FACT_ORDERS!C:C, 0)), 1, 0)</f>
        <v>0</v>
      </c>
      <c r="H6700" s="12">
        <f>COUNTIF(B:B,FACT_SEARCHES[[#This Row],[WD_PRODUCTS]])</f>
        <v>101</v>
      </c>
    </row>
    <row r="6701" spans="1:8" x14ac:dyDescent="0.3">
      <c r="A6701" s="12">
        <v>13699</v>
      </c>
      <c r="B6701" s="12">
        <v>278</v>
      </c>
      <c r="C6701" s="8">
        <v>10226</v>
      </c>
      <c r="D6701" s="12" t="s">
        <v>8368</v>
      </c>
      <c r="E6701" s="13">
        <v>44923</v>
      </c>
      <c r="F6701" s="12" t="s">
        <v>12459</v>
      </c>
      <c r="G6701" s="12">
        <f>IF(ISNUMBER(MATCH(C6701, FACT_ORDERS!C:C, 0)), 1, 0)</f>
        <v>0</v>
      </c>
      <c r="H6701" s="12">
        <f>COUNTIF(B:B,FACT_SEARCHES[[#This Row],[WD_PRODUCTS]])</f>
        <v>81</v>
      </c>
    </row>
    <row r="6702" spans="1:8" x14ac:dyDescent="0.3">
      <c r="A6702" s="12">
        <v>13700</v>
      </c>
      <c r="B6702" s="12">
        <v>249</v>
      </c>
      <c r="C6702" s="8">
        <v>10793</v>
      </c>
      <c r="D6702" s="12" t="s">
        <v>8369</v>
      </c>
      <c r="E6702" s="13">
        <v>43984</v>
      </c>
      <c r="F6702" s="12" t="s">
        <v>20501</v>
      </c>
      <c r="G6702" s="12">
        <f>IF(ISNUMBER(MATCH(C6702, FACT_ORDERS!C:C, 0)), 1, 0)</f>
        <v>1</v>
      </c>
      <c r="H6702" s="12">
        <f>COUNTIF(B:B,FACT_SEARCHES[[#This Row],[WD_PRODUCTS]])</f>
        <v>85</v>
      </c>
    </row>
    <row r="6703" spans="1:8" x14ac:dyDescent="0.3">
      <c r="A6703" s="12">
        <v>13701</v>
      </c>
      <c r="B6703" s="12">
        <v>215</v>
      </c>
      <c r="C6703" s="8">
        <v>10793</v>
      </c>
      <c r="D6703" s="12" t="s">
        <v>8370</v>
      </c>
      <c r="E6703" s="13">
        <v>43984</v>
      </c>
      <c r="F6703" s="12" t="s">
        <v>20502</v>
      </c>
      <c r="G6703" s="12">
        <f>IF(ISNUMBER(MATCH(C6703, FACT_ORDERS!C:C, 0)), 1, 0)</f>
        <v>1</v>
      </c>
      <c r="H6703" s="12">
        <f>COUNTIF(B:B,FACT_SEARCHES[[#This Row],[WD_PRODUCTS]])</f>
        <v>67</v>
      </c>
    </row>
    <row r="6704" spans="1:8" x14ac:dyDescent="0.3">
      <c r="A6704" s="12">
        <v>13702</v>
      </c>
      <c r="B6704" s="12">
        <v>292</v>
      </c>
      <c r="C6704" s="8">
        <v>10791</v>
      </c>
      <c r="D6704" s="12" t="s">
        <v>8371</v>
      </c>
      <c r="E6704" s="13">
        <v>45553</v>
      </c>
      <c r="F6704" s="12" t="s">
        <v>20035</v>
      </c>
      <c r="G6704" s="12">
        <f>IF(ISNUMBER(MATCH(C6704, FACT_ORDERS!C:C, 0)), 1, 0)</f>
        <v>1</v>
      </c>
      <c r="H6704" s="12">
        <f>COUNTIF(B:B,FACT_SEARCHES[[#This Row],[WD_PRODUCTS]])</f>
        <v>95</v>
      </c>
    </row>
    <row r="6705" spans="1:8" x14ac:dyDescent="0.3">
      <c r="A6705" s="12">
        <v>13703</v>
      </c>
      <c r="B6705" s="12">
        <v>211</v>
      </c>
      <c r="C6705" s="8">
        <v>10364</v>
      </c>
      <c r="D6705" s="12" t="s">
        <v>8372</v>
      </c>
      <c r="E6705" s="13">
        <v>45545</v>
      </c>
      <c r="F6705" s="12" t="s">
        <v>13859</v>
      </c>
      <c r="G6705" s="12">
        <f>IF(ISNUMBER(MATCH(C6705, FACT_ORDERS!C:C, 0)), 1, 0)</f>
        <v>1</v>
      </c>
      <c r="H6705" s="12">
        <f>COUNTIF(B:B,FACT_SEARCHES[[#This Row],[WD_PRODUCTS]])</f>
        <v>65</v>
      </c>
    </row>
    <row r="6706" spans="1:8" x14ac:dyDescent="0.3">
      <c r="A6706" s="12">
        <v>13704</v>
      </c>
      <c r="B6706" s="12">
        <v>242</v>
      </c>
      <c r="C6706" s="8">
        <v>10062</v>
      </c>
      <c r="D6706" s="12" t="s">
        <v>8373</v>
      </c>
      <c r="E6706" s="13">
        <v>45497</v>
      </c>
      <c r="F6706" s="12" t="s">
        <v>20503</v>
      </c>
      <c r="G6706" s="12">
        <f>IF(ISNUMBER(MATCH(C6706, FACT_ORDERS!C:C, 0)), 1, 0)</f>
        <v>1</v>
      </c>
      <c r="H6706" s="12">
        <f>COUNTIF(B:B,FACT_SEARCHES[[#This Row],[WD_PRODUCTS]])</f>
        <v>76</v>
      </c>
    </row>
    <row r="6707" spans="1:8" x14ac:dyDescent="0.3">
      <c r="A6707" s="12">
        <v>13705</v>
      </c>
      <c r="B6707" s="12">
        <v>268</v>
      </c>
      <c r="C6707" s="8">
        <v>10069</v>
      </c>
      <c r="D6707" s="12" t="s">
        <v>8374</v>
      </c>
      <c r="E6707" s="13">
        <v>45118</v>
      </c>
      <c r="F6707" s="12" t="s">
        <v>20504</v>
      </c>
      <c r="G6707" s="12">
        <f>IF(ISNUMBER(MATCH(C6707, FACT_ORDERS!C:C, 0)), 1, 0)</f>
        <v>1</v>
      </c>
      <c r="H6707" s="12">
        <f>COUNTIF(B:B,FACT_SEARCHES[[#This Row],[WD_PRODUCTS]])</f>
        <v>78</v>
      </c>
    </row>
    <row r="6708" spans="1:8" x14ac:dyDescent="0.3">
      <c r="A6708" s="12">
        <v>13706</v>
      </c>
      <c r="B6708" s="12">
        <v>266</v>
      </c>
      <c r="C6708" s="8">
        <v>10069</v>
      </c>
      <c r="D6708" s="12" t="s">
        <v>8375</v>
      </c>
      <c r="E6708" s="13">
        <v>45118</v>
      </c>
      <c r="F6708" s="12" t="s">
        <v>20505</v>
      </c>
      <c r="G6708" s="12">
        <f>IF(ISNUMBER(MATCH(C6708, FACT_ORDERS!C:C, 0)), 1, 0)</f>
        <v>1</v>
      </c>
      <c r="H6708" s="12">
        <f>COUNTIF(B:B,FACT_SEARCHES[[#This Row],[WD_PRODUCTS]])</f>
        <v>94</v>
      </c>
    </row>
    <row r="6709" spans="1:8" x14ac:dyDescent="0.3">
      <c r="A6709" s="12">
        <v>13707</v>
      </c>
      <c r="B6709" s="12">
        <v>202</v>
      </c>
      <c r="C6709" s="8">
        <v>10069</v>
      </c>
      <c r="D6709" s="12" t="s">
        <v>8376</v>
      </c>
      <c r="E6709" s="13">
        <v>45118</v>
      </c>
      <c r="F6709" s="12" t="s">
        <v>20506</v>
      </c>
      <c r="G6709" s="12">
        <f>IF(ISNUMBER(MATCH(C6709, FACT_ORDERS!C:C, 0)), 1, 0)</f>
        <v>1</v>
      </c>
      <c r="H6709" s="12">
        <f>COUNTIF(B:B,FACT_SEARCHES[[#This Row],[WD_PRODUCTS]])</f>
        <v>74</v>
      </c>
    </row>
    <row r="6710" spans="1:8" x14ac:dyDescent="0.3">
      <c r="A6710" s="12">
        <v>13708</v>
      </c>
      <c r="B6710" s="12">
        <v>294</v>
      </c>
      <c r="C6710" s="8">
        <v>10515</v>
      </c>
      <c r="D6710" s="12" t="s">
        <v>8377</v>
      </c>
      <c r="E6710" s="13">
        <v>45367</v>
      </c>
      <c r="F6710" s="12" t="s">
        <v>20507</v>
      </c>
      <c r="G6710" s="12">
        <f>IF(ISNUMBER(MATCH(C6710, FACT_ORDERS!C:C, 0)), 1, 0)</f>
        <v>1</v>
      </c>
      <c r="H6710" s="12">
        <f>COUNTIF(B:B,FACT_SEARCHES[[#This Row],[WD_PRODUCTS]])</f>
        <v>60</v>
      </c>
    </row>
    <row r="6711" spans="1:8" x14ac:dyDescent="0.3">
      <c r="A6711" s="12">
        <v>13709</v>
      </c>
      <c r="B6711" s="12">
        <v>270</v>
      </c>
      <c r="C6711" s="8">
        <v>10515</v>
      </c>
      <c r="D6711" s="12" t="s">
        <v>8378</v>
      </c>
      <c r="E6711" s="13">
        <v>45367</v>
      </c>
      <c r="F6711" s="12" t="s">
        <v>20508</v>
      </c>
      <c r="G6711" s="12">
        <f>IF(ISNUMBER(MATCH(C6711, FACT_ORDERS!C:C, 0)), 1, 0)</f>
        <v>1</v>
      </c>
      <c r="H6711" s="12">
        <f>COUNTIF(B:B,FACT_SEARCHES[[#This Row],[WD_PRODUCTS]])</f>
        <v>54</v>
      </c>
    </row>
    <row r="6712" spans="1:8" x14ac:dyDescent="0.3">
      <c r="A6712" s="12">
        <v>13710</v>
      </c>
      <c r="B6712" s="12">
        <v>297</v>
      </c>
      <c r="C6712" s="8">
        <v>10411</v>
      </c>
      <c r="D6712" s="12" t="s">
        <v>8379</v>
      </c>
      <c r="E6712" s="13">
        <v>45513</v>
      </c>
      <c r="F6712" s="12" t="s">
        <v>20509</v>
      </c>
      <c r="G6712" s="12">
        <f>IF(ISNUMBER(MATCH(C6712, FACT_ORDERS!C:C, 0)), 1, 0)</f>
        <v>1</v>
      </c>
      <c r="H6712" s="12">
        <f>COUNTIF(B:B,FACT_SEARCHES[[#This Row],[WD_PRODUCTS]])</f>
        <v>64</v>
      </c>
    </row>
    <row r="6713" spans="1:8" x14ac:dyDescent="0.3">
      <c r="A6713" s="12">
        <v>13711</v>
      </c>
      <c r="B6713" s="12">
        <v>284</v>
      </c>
      <c r="C6713" s="8">
        <v>10411</v>
      </c>
      <c r="D6713" s="12" t="s">
        <v>8380</v>
      </c>
      <c r="E6713" s="13">
        <v>45513</v>
      </c>
      <c r="F6713" s="12" t="s">
        <v>3652</v>
      </c>
      <c r="G6713" s="12">
        <f>IF(ISNUMBER(MATCH(C6713, FACT_ORDERS!C:C, 0)), 1, 0)</f>
        <v>1</v>
      </c>
      <c r="H6713" s="12">
        <f>COUNTIF(B:B,FACT_SEARCHES[[#This Row],[WD_PRODUCTS]])</f>
        <v>97</v>
      </c>
    </row>
    <row r="6714" spans="1:8" x14ac:dyDescent="0.3">
      <c r="A6714" s="12">
        <v>13712</v>
      </c>
      <c r="B6714" s="12">
        <v>247</v>
      </c>
      <c r="C6714" s="8">
        <v>10881</v>
      </c>
      <c r="D6714" s="12" t="s">
        <v>8381</v>
      </c>
      <c r="E6714" s="13">
        <v>45087</v>
      </c>
      <c r="F6714" s="12" t="s">
        <v>20510</v>
      </c>
      <c r="G6714" s="12">
        <f>IF(ISNUMBER(MATCH(C6714, FACT_ORDERS!C:C, 0)), 1, 0)</f>
        <v>1</v>
      </c>
      <c r="H6714" s="12">
        <f>COUNTIF(B:B,FACT_SEARCHES[[#This Row],[WD_PRODUCTS]])</f>
        <v>72</v>
      </c>
    </row>
    <row r="6715" spans="1:8" x14ac:dyDescent="0.3">
      <c r="A6715" s="12">
        <v>13713</v>
      </c>
      <c r="B6715" s="12">
        <v>251</v>
      </c>
      <c r="C6715" s="8">
        <v>10932</v>
      </c>
      <c r="D6715" s="12" t="s">
        <v>8382</v>
      </c>
      <c r="E6715" s="13">
        <v>44914</v>
      </c>
      <c r="F6715" s="12" t="s">
        <v>20511</v>
      </c>
      <c r="G6715" s="12">
        <f>IF(ISNUMBER(MATCH(C6715, FACT_ORDERS!C:C, 0)), 1, 0)</f>
        <v>1</v>
      </c>
      <c r="H6715" s="12">
        <f>COUNTIF(B:B,FACT_SEARCHES[[#This Row],[WD_PRODUCTS]])</f>
        <v>67</v>
      </c>
    </row>
    <row r="6716" spans="1:8" x14ac:dyDescent="0.3">
      <c r="A6716" s="12">
        <v>13714</v>
      </c>
      <c r="B6716" s="12">
        <v>239</v>
      </c>
      <c r="C6716" s="8">
        <v>10587</v>
      </c>
      <c r="D6716" s="12" t="s">
        <v>8383</v>
      </c>
      <c r="E6716" s="13">
        <v>44686</v>
      </c>
      <c r="F6716" s="12" t="s">
        <v>20512</v>
      </c>
      <c r="G6716" s="12">
        <f>IF(ISNUMBER(MATCH(C6716, FACT_ORDERS!C:C, 0)), 1, 0)</f>
        <v>1</v>
      </c>
      <c r="H6716" s="12">
        <f>COUNTIF(B:B,FACT_SEARCHES[[#This Row],[WD_PRODUCTS]])</f>
        <v>41</v>
      </c>
    </row>
    <row r="6717" spans="1:8" x14ac:dyDescent="0.3">
      <c r="A6717" s="12">
        <v>13715</v>
      </c>
      <c r="B6717" s="12">
        <v>200</v>
      </c>
      <c r="C6717" s="8">
        <v>10587</v>
      </c>
      <c r="D6717" s="12" t="s">
        <v>8384</v>
      </c>
      <c r="E6717" s="13">
        <v>44686</v>
      </c>
      <c r="F6717" s="12" t="s">
        <v>20513</v>
      </c>
      <c r="G6717" s="12">
        <f>IF(ISNUMBER(MATCH(C6717, FACT_ORDERS!C:C, 0)), 1, 0)</f>
        <v>1</v>
      </c>
      <c r="H6717" s="12">
        <f>COUNTIF(B:B,FACT_SEARCHES[[#This Row],[WD_PRODUCTS]])</f>
        <v>81</v>
      </c>
    </row>
    <row r="6718" spans="1:8" x14ac:dyDescent="0.3">
      <c r="A6718" s="12">
        <v>13716</v>
      </c>
      <c r="B6718" s="12">
        <v>248</v>
      </c>
      <c r="C6718" s="8">
        <v>10587</v>
      </c>
      <c r="D6718" s="12" t="s">
        <v>8385</v>
      </c>
      <c r="E6718" s="13">
        <v>44686</v>
      </c>
      <c r="F6718" s="12" t="s">
        <v>20514</v>
      </c>
      <c r="G6718" s="12">
        <f>IF(ISNUMBER(MATCH(C6718, FACT_ORDERS!C:C, 0)), 1, 0)</f>
        <v>1</v>
      </c>
      <c r="H6718" s="12">
        <f>COUNTIF(B:B,FACT_SEARCHES[[#This Row],[WD_PRODUCTS]])</f>
        <v>101</v>
      </c>
    </row>
    <row r="6719" spans="1:8" x14ac:dyDescent="0.3">
      <c r="A6719" s="12">
        <v>13717</v>
      </c>
      <c r="B6719" s="12">
        <v>267</v>
      </c>
      <c r="C6719" s="8">
        <v>10587</v>
      </c>
      <c r="D6719" s="12" t="s">
        <v>8386</v>
      </c>
      <c r="E6719" s="13">
        <v>44686</v>
      </c>
      <c r="F6719" s="12" t="s">
        <v>20515</v>
      </c>
      <c r="G6719" s="12">
        <f>IF(ISNUMBER(MATCH(C6719, FACT_ORDERS!C:C, 0)), 1, 0)</f>
        <v>1</v>
      </c>
      <c r="H6719" s="12">
        <f>COUNTIF(B:B,FACT_SEARCHES[[#This Row],[WD_PRODUCTS]])</f>
        <v>82</v>
      </c>
    </row>
    <row r="6720" spans="1:8" x14ac:dyDescent="0.3">
      <c r="A6720" s="12">
        <v>13718</v>
      </c>
      <c r="B6720" s="12">
        <v>237</v>
      </c>
      <c r="C6720" s="8">
        <v>10587</v>
      </c>
      <c r="D6720" s="12" t="s">
        <v>8387</v>
      </c>
      <c r="E6720" s="13">
        <v>44686</v>
      </c>
      <c r="F6720" s="12" t="s">
        <v>20516</v>
      </c>
      <c r="G6720" s="12">
        <f>IF(ISNUMBER(MATCH(C6720, FACT_ORDERS!C:C, 0)), 1, 0)</f>
        <v>1</v>
      </c>
      <c r="H6720" s="12">
        <f>COUNTIF(B:B,FACT_SEARCHES[[#This Row],[WD_PRODUCTS]])</f>
        <v>99</v>
      </c>
    </row>
    <row r="6721" spans="1:8" x14ac:dyDescent="0.3">
      <c r="A6721" s="12">
        <v>13719</v>
      </c>
      <c r="B6721" s="12">
        <v>211</v>
      </c>
      <c r="C6721" s="8">
        <v>10587</v>
      </c>
      <c r="D6721" s="12" t="s">
        <v>8388</v>
      </c>
      <c r="E6721" s="13">
        <v>44686</v>
      </c>
      <c r="F6721" s="12" t="s">
        <v>20517</v>
      </c>
      <c r="G6721" s="12">
        <f>IF(ISNUMBER(MATCH(C6721, FACT_ORDERS!C:C, 0)), 1, 0)</f>
        <v>1</v>
      </c>
      <c r="H6721" s="12">
        <f>COUNTIF(B:B,FACT_SEARCHES[[#This Row],[WD_PRODUCTS]])</f>
        <v>65</v>
      </c>
    </row>
    <row r="6722" spans="1:8" x14ac:dyDescent="0.3">
      <c r="A6722" s="12">
        <v>13720</v>
      </c>
      <c r="B6722" s="12">
        <v>231</v>
      </c>
      <c r="C6722" s="8">
        <v>10728</v>
      </c>
      <c r="D6722" s="12" t="s">
        <v>8389</v>
      </c>
      <c r="E6722" s="13">
        <v>44519</v>
      </c>
      <c r="F6722" s="12" t="s">
        <v>20518</v>
      </c>
      <c r="G6722" s="12">
        <f>IF(ISNUMBER(MATCH(C6722, FACT_ORDERS!C:C, 0)), 1, 0)</f>
        <v>0</v>
      </c>
      <c r="H6722" s="12">
        <f>COUNTIF(B:B,FACT_SEARCHES[[#This Row],[WD_PRODUCTS]])</f>
        <v>58</v>
      </c>
    </row>
    <row r="6723" spans="1:8" x14ac:dyDescent="0.3">
      <c r="A6723" s="12">
        <v>13721</v>
      </c>
      <c r="B6723" s="12">
        <v>249</v>
      </c>
      <c r="C6723" s="8">
        <v>10280</v>
      </c>
      <c r="D6723" s="12" t="s">
        <v>8390</v>
      </c>
      <c r="E6723" s="13">
        <v>45475</v>
      </c>
      <c r="F6723" s="12" t="s">
        <v>20519</v>
      </c>
      <c r="G6723" s="12">
        <f>IF(ISNUMBER(MATCH(C6723, FACT_ORDERS!C:C, 0)), 1, 0)</f>
        <v>0</v>
      </c>
      <c r="H6723" s="12">
        <f>COUNTIF(B:B,FACT_SEARCHES[[#This Row],[WD_PRODUCTS]])</f>
        <v>85</v>
      </c>
    </row>
    <row r="6724" spans="1:8" x14ac:dyDescent="0.3">
      <c r="A6724" s="12">
        <v>13722</v>
      </c>
      <c r="B6724" s="12">
        <v>254</v>
      </c>
      <c r="C6724" s="8">
        <v>10315</v>
      </c>
      <c r="D6724" s="12" t="s">
        <v>8391</v>
      </c>
      <c r="E6724" s="13">
        <v>45551</v>
      </c>
      <c r="F6724" s="12" t="s">
        <v>20520</v>
      </c>
      <c r="G6724" s="12">
        <f>IF(ISNUMBER(MATCH(C6724, FACT_ORDERS!C:C, 0)), 1, 0)</f>
        <v>1</v>
      </c>
      <c r="H6724" s="12">
        <f>COUNTIF(B:B,FACT_SEARCHES[[#This Row],[WD_PRODUCTS]])</f>
        <v>77</v>
      </c>
    </row>
    <row r="6725" spans="1:8" x14ac:dyDescent="0.3">
      <c r="A6725" s="12">
        <v>13723</v>
      </c>
      <c r="B6725" s="12">
        <v>215</v>
      </c>
      <c r="C6725" s="8">
        <v>10528</v>
      </c>
      <c r="D6725" s="12" t="s">
        <v>8392</v>
      </c>
      <c r="E6725" s="13">
        <v>45238</v>
      </c>
      <c r="F6725" s="12" t="s">
        <v>20521</v>
      </c>
      <c r="G6725" s="12">
        <f>IF(ISNUMBER(MATCH(C6725, FACT_ORDERS!C:C, 0)), 1, 0)</f>
        <v>1</v>
      </c>
      <c r="H6725" s="12">
        <f>COUNTIF(B:B,FACT_SEARCHES[[#This Row],[WD_PRODUCTS]])</f>
        <v>67</v>
      </c>
    </row>
    <row r="6726" spans="1:8" x14ac:dyDescent="0.3">
      <c r="A6726" s="12">
        <v>13724</v>
      </c>
      <c r="B6726" s="12">
        <v>217</v>
      </c>
      <c r="C6726" s="8">
        <v>10528</v>
      </c>
      <c r="D6726" s="12" t="s">
        <v>8393</v>
      </c>
      <c r="E6726" s="13">
        <v>45238</v>
      </c>
      <c r="F6726" s="12" t="s">
        <v>20522</v>
      </c>
      <c r="G6726" s="12">
        <f>IF(ISNUMBER(MATCH(C6726, FACT_ORDERS!C:C, 0)), 1, 0)</f>
        <v>1</v>
      </c>
      <c r="H6726" s="12">
        <f>COUNTIF(B:B,FACT_SEARCHES[[#This Row],[WD_PRODUCTS]])</f>
        <v>49</v>
      </c>
    </row>
    <row r="6727" spans="1:8" x14ac:dyDescent="0.3">
      <c r="A6727" s="12">
        <v>13725</v>
      </c>
      <c r="B6727" s="12">
        <v>287</v>
      </c>
      <c r="C6727" s="8">
        <v>10265</v>
      </c>
      <c r="D6727" s="12" t="s">
        <v>8394</v>
      </c>
      <c r="E6727" s="13">
        <v>44032</v>
      </c>
      <c r="F6727" s="12" t="s">
        <v>20523</v>
      </c>
      <c r="G6727" s="12">
        <f>IF(ISNUMBER(MATCH(C6727, FACT_ORDERS!C:C, 0)), 1, 0)</f>
        <v>1</v>
      </c>
      <c r="H6727" s="12">
        <f>COUNTIF(B:B,FACT_SEARCHES[[#This Row],[WD_PRODUCTS]])</f>
        <v>59</v>
      </c>
    </row>
    <row r="6728" spans="1:8" x14ac:dyDescent="0.3">
      <c r="A6728" s="12">
        <v>13726</v>
      </c>
      <c r="B6728" s="12">
        <v>255</v>
      </c>
      <c r="C6728" s="8">
        <v>10024</v>
      </c>
      <c r="D6728" s="12" t="s">
        <v>8395</v>
      </c>
      <c r="E6728" s="13">
        <v>45263</v>
      </c>
      <c r="F6728" s="12" t="s">
        <v>20524</v>
      </c>
      <c r="G6728" s="12">
        <f>IF(ISNUMBER(MATCH(C6728, FACT_ORDERS!C:C, 0)), 1, 0)</f>
        <v>0</v>
      </c>
      <c r="H6728" s="12">
        <f>COUNTIF(B:B,FACT_SEARCHES[[#This Row],[WD_PRODUCTS]])</f>
        <v>74</v>
      </c>
    </row>
    <row r="6729" spans="1:8" x14ac:dyDescent="0.3">
      <c r="A6729" s="12">
        <v>13727</v>
      </c>
      <c r="B6729" s="12">
        <v>276</v>
      </c>
      <c r="C6729" s="8">
        <v>10024</v>
      </c>
      <c r="D6729" s="12" t="s">
        <v>8396</v>
      </c>
      <c r="E6729" s="13">
        <v>45263</v>
      </c>
      <c r="F6729" s="12" t="s">
        <v>20525</v>
      </c>
      <c r="G6729" s="12">
        <f>IF(ISNUMBER(MATCH(C6729, FACT_ORDERS!C:C, 0)), 1, 0)</f>
        <v>0</v>
      </c>
      <c r="H6729" s="12">
        <f>COUNTIF(B:B,FACT_SEARCHES[[#This Row],[WD_PRODUCTS]])</f>
        <v>65</v>
      </c>
    </row>
    <row r="6730" spans="1:8" x14ac:dyDescent="0.3">
      <c r="A6730" s="12">
        <v>13728</v>
      </c>
      <c r="B6730" s="12">
        <v>225</v>
      </c>
      <c r="C6730" s="8">
        <v>10024</v>
      </c>
      <c r="D6730" s="12" t="s">
        <v>8397</v>
      </c>
      <c r="E6730" s="13">
        <v>45263</v>
      </c>
      <c r="F6730" s="12" t="s">
        <v>20526</v>
      </c>
      <c r="G6730" s="12">
        <f>IF(ISNUMBER(MATCH(C6730, FACT_ORDERS!C:C, 0)), 1, 0)</f>
        <v>0</v>
      </c>
      <c r="H6730" s="12">
        <f>COUNTIF(B:B,FACT_SEARCHES[[#This Row],[WD_PRODUCTS]])</f>
        <v>74</v>
      </c>
    </row>
    <row r="6731" spans="1:8" x14ac:dyDescent="0.3">
      <c r="A6731" s="12">
        <v>13729</v>
      </c>
      <c r="B6731" s="12">
        <v>202</v>
      </c>
      <c r="C6731" s="8">
        <v>10616</v>
      </c>
      <c r="D6731" s="12" t="s">
        <v>8398</v>
      </c>
      <c r="E6731" s="13">
        <v>45411</v>
      </c>
      <c r="F6731" s="12" t="s">
        <v>20527</v>
      </c>
      <c r="G6731" s="12">
        <f>IF(ISNUMBER(MATCH(C6731, FACT_ORDERS!C:C, 0)), 1, 0)</f>
        <v>0</v>
      </c>
      <c r="H6731" s="12">
        <f>COUNTIF(B:B,FACT_SEARCHES[[#This Row],[WD_PRODUCTS]])</f>
        <v>74</v>
      </c>
    </row>
    <row r="6732" spans="1:8" x14ac:dyDescent="0.3">
      <c r="A6732" s="12">
        <v>13730</v>
      </c>
      <c r="B6732" s="12">
        <v>254</v>
      </c>
      <c r="C6732" s="8">
        <v>10616</v>
      </c>
      <c r="D6732" s="12" t="s">
        <v>8399</v>
      </c>
      <c r="E6732" s="13">
        <v>45411</v>
      </c>
      <c r="F6732" s="12" t="s">
        <v>20528</v>
      </c>
      <c r="G6732" s="12">
        <f>IF(ISNUMBER(MATCH(C6732, FACT_ORDERS!C:C, 0)), 1, 0)</f>
        <v>0</v>
      </c>
      <c r="H6732" s="12">
        <f>COUNTIF(B:B,FACT_SEARCHES[[#This Row],[WD_PRODUCTS]])</f>
        <v>77</v>
      </c>
    </row>
    <row r="6733" spans="1:8" x14ac:dyDescent="0.3">
      <c r="A6733" s="12">
        <v>13731</v>
      </c>
      <c r="B6733" s="12">
        <v>278</v>
      </c>
      <c r="C6733" s="8">
        <v>10141</v>
      </c>
      <c r="D6733" s="12" t="s">
        <v>8400</v>
      </c>
      <c r="E6733" s="13">
        <v>44795</v>
      </c>
      <c r="F6733" s="12" t="s">
        <v>4654</v>
      </c>
      <c r="G6733" s="12">
        <f>IF(ISNUMBER(MATCH(C6733, FACT_ORDERS!C:C, 0)), 1, 0)</f>
        <v>1</v>
      </c>
      <c r="H6733" s="12">
        <f>COUNTIF(B:B,FACT_SEARCHES[[#This Row],[WD_PRODUCTS]])</f>
        <v>81</v>
      </c>
    </row>
    <row r="6734" spans="1:8" x14ac:dyDescent="0.3">
      <c r="A6734" s="12">
        <v>13732</v>
      </c>
      <c r="B6734" s="12">
        <v>215</v>
      </c>
      <c r="C6734" s="8">
        <v>10970</v>
      </c>
      <c r="D6734" s="12" t="s">
        <v>8401</v>
      </c>
      <c r="E6734" s="13">
        <v>45256</v>
      </c>
      <c r="F6734" s="12" t="s">
        <v>20529</v>
      </c>
      <c r="G6734" s="12">
        <f>IF(ISNUMBER(MATCH(C6734, FACT_ORDERS!C:C, 0)), 1, 0)</f>
        <v>1</v>
      </c>
      <c r="H6734" s="12">
        <f>COUNTIF(B:B,FACT_SEARCHES[[#This Row],[WD_PRODUCTS]])</f>
        <v>67</v>
      </c>
    </row>
    <row r="6735" spans="1:8" x14ac:dyDescent="0.3">
      <c r="A6735" s="12">
        <v>13733</v>
      </c>
      <c r="B6735" s="12">
        <v>279</v>
      </c>
      <c r="C6735" s="8">
        <v>10970</v>
      </c>
      <c r="D6735" s="12" t="s">
        <v>8402</v>
      </c>
      <c r="E6735" s="13">
        <v>45256</v>
      </c>
      <c r="F6735" s="12" t="s">
        <v>20530</v>
      </c>
      <c r="G6735" s="12">
        <f>IF(ISNUMBER(MATCH(C6735, FACT_ORDERS!C:C, 0)), 1, 0)</f>
        <v>1</v>
      </c>
      <c r="H6735" s="12">
        <f>COUNTIF(B:B,FACT_SEARCHES[[#This Row],[WD_PRODUCTS]])</f>
        <v>44</v>
      </c>
    </row>
    <row r="6736" spans="1:8" x14ac:dyDescent="0.3">
      <c r="A6736" s="12">
        <v>13734</v>
      </c>
      <c r="B6736" s="12">
        <v>260</v>
      </c>
      <c r="C6736" s="8">
        <v>10755</v>
      </c>
      <c r="D6736" s="12" t="s">
        <v>8403</v>
      </c>
      <c r="E6736" s="13">
        <v>44487</v>
      </c>
      <c r="F6736" s="12" t="s">
        <v>20531</v>
      </c>
      <c r="G6736" s="12">
        <f>IF(ISNUMBER(MATCH(C6736, FACT_ORDERS!C:C, 0)), 1, 0)</f>
        <v>1</v>
      </c>
      <c r="H6736" s="12">
        <f>COUNTIF(B:B,FACT_SEARCHES[[#This Row],[WD_PRODUCTS]])</f>
        <v>86</v>
      </c>
    </row>
    <row r="6737" spans="1:8" x14ac:dyDescent="0.3">
      <c r="A6737" s="12">
        <v>13735</v>
      </c>
      <c r="B6737" s="12">
        <v>283</v>
      </c>
      <c r="C6737" s="8">
        <v>10755</v>
      </c>
      <c r="D6737" s="12" t="s">
        <v>8404</v>
      </c>
      <c r="E6737" s="13">
        <v>44487</v>
      </c>
      <c r="F6737" s="12" t="s">
        <v>17951</v>
      </c>
      <c r="G6737" s="12">
        <f>IF(ISNUMBER(MATCH(C6737, FACT_ORDERS!C:C, 0)), 1, 0)</f>
        <v>1</v>
      </c>
      <c r="H6737" s="12">
        <f>COUNTIF(B:B,FACT_SEARCHES[[#This Row],[WD_PRODUCTS]])</f>
        <v>65</v>
      </c>
    </row>
    <row r="6738" spans="1:8" x14ac:dyDescent="0.3">
      <c r="A6738" s="12">
        <v>13736</v>
      </c>
      <c r="B6738" s="12">
        <v>259</v>
      </c>
      <c r="C6738" s="8">
        <v>10755</v>
      </c>
      <c r="D6738" s="12" t="s">
        <v>8405</v>
      </c>
      <c r="E6738" s="13">
        <v>44487</v>
      </c>
      <c r="F6738" s="12" t="s">
        <v>20532</v>
      </c>
      <c r="G6738" s="12">
        <f>IF(ISNUMBER(MATCH(C6738, FACT_ORDERS!C:C, 0)), 1, 0)</f>
        <v>1</v>
      </c>
      <c r="H6738" s="12">
        <f>COUNTIF(B:B,FACT_SEARCHES[[#This Row],[WD_PRODUCTS]])</f>
        <v>64</v>
      </c>
    </row>
    <row r="6739" spans="1:8" x14ac:dyDescent="0.3">
      <c r="A6739" s="12">
        <v>13737</v>
      </c>
      <c r="B6739" s="12">
        <v>204</v>
      </c>
      <c r="C6739" s="8">
        <v>10808</v>
      </c>
      <c r="D6739" s="12" t="s">
        <v>8406</v>
      </c>
      <c r="E6739" s="13">
        <v>44324</v>
      </c>
      <c r="F6739" s="12" t="s">
        <v>20533</v>
      </c>
      <c r="G6739" s="12">
        <f>IF(ISNUMBER(MATCH(C6739, FACT_ORDERS!C:C, 0)), 1, 0)</f>
        <v>1</v>
      </c>
      <c r="H6739" s="12">
        <f>COUNTIF(B:B,FACT_SEARCHES[[#This Row],[WD_PRODUCTS]])</f>
        <v>139</v>
      </c>
    </row>
    <row r="6740" spans="1:8" x14ac:dyDescent="0.3">
      <c r="A6740" s="12">
        <v>13738</v>
      </c>
      <c r="B6740" s="12">
        <v>252</v>
      </c>
      <c r="C6740" s="8">
        <v>10808</v>
      </c>
      <c r="D6740" s="12" t="s">
        <v>8407</v>
      </c>
      <c r="E6740" s="13">
        <v>44324</v>
      </c>
      <c r="F6740" s="12" t="s">
        <v>20534</v>
      </c>
      <c r="G6740" s="12">
        <f>IF(ISNUMBER(MATCH(C6740, FACT_ORDERS!C:C, 0)), 1, 0)</f>
        <v>1</v>
      </c>
      <c r="H6740" s="12">
        <f>COUNTIF(B:B,FACT_SEARCHES[[#This Row],[WD_PRODUCTS]])</f>
        <v>64</v>
      </c>
    </row>
    <row r="6741" spans="1:8" x14ac:dyDescent="0.3">
      <c r="A6741" s="12">
        <v>13739</v>
      </c>
      <c r="B6741" s="12">
        <v>214</v>
      </c>
      <c r="C6741" s="8">
        <v>10731</v>
      </c>
      <c r="D6741" s="12" t="s">
        <v>8408</v>
      </c>
      <c r="E6741" s="13">
        <v>44727</v>
      </c>
      <c r="F6741" s="12" t="s">
        <v>20535</v>
      </c>
      <c r="G6741" s="12">
        <f>IF(ISNUMBER(MATCH(C6741, FACT_ORDERS!C:C, 0)), 1, 0)</f>
        <v>1</v>
      </c>
      <c r="H6741" s="12">
        <f>COUNTIF(B:B,FACT_SEARCHES[[#This Row],[WD_PRODUCTS]])</f>
        <v>51</v>
      </c>
    </row>
    <row r="6742" spans="1:8" x14ac:dyDescent="0.3">
      <c r="A6742" s="12">
        <v>13740</v>
      </c>
      <c r="B6742" s="12">
        <v>227</v>
      </c>
      <c r="C6742" s="8">
        <v>10731</v>
      </c>
      <c r="D6742" s="12" t="s">
        <v>8409</v>
      </c>
      <c r="E6742" s="13">
        <v>44727</v>
      </c>
      <c r="F6742" s="12" t="s">
        <v>20536</v>
      </c>
      <c r="G6742" s="12">
        <f>IF(ISNUMBER(MATCH(C6742, FACT_ORDERS!C:C, 0)), 1, 0)</f>
        <v>1</v>
      </c>
      <c r="H6742" s="12">
        <f>COUNTIF(B:B,FACT_SEARCHES[[#This Row],[WD_PRODUCTS]])</f>
        <v>93</v>
      </c>
    </row>
    <row r="6743" spans="1:8" x14ac:dyDescent="0.3">
      <c r="A6743" s="12">
        <v>13741</v>
      </c>
      <c r="B6743" s="12">
        <v>263</v>
      </c>
      <c r="C6743" s="8">
        <v>10531</v>
      </c>
      <c r="D6743" s="12" t="s">
        <v>8410</v>
      </c>
      <c r="E6743" s="13">
        <v>44764</v>
      </c>
      <c r="F6743" s="12" t="s">
        <v>20537</v>
      </c>
      <c r="G6743" s="12">
        <f>IF(ISNUMBER(MATCH(C6743, FACT_ORDERS!C:C, 0)), 1, 0)</f>
        <v>1</v>
      </c>
      <c r="H6743" s="12">
        <f>COUNTIF(B:B,FACT_SEARCHES[[#This Row],[WD_PRODUCTS]])</f>
        <v>108</v>
      </c>
    </row>
    <row r="6744" spans="1:8" x14ac:dyDescent="0.3">
      <c r="A6744" s="12">
        <v>13742</v>
      </c>
      <c r="B6744" s="12">
        <v>214</v>
      </c>
      <c r="C6744" s="8">
        <v>10531</v>
      </c>
      <c r="D6744" s="12" t="s">
        <v>8411</v>
      </c>
      <c r="E6744" s="13">
        <v>44764</v>
      </c>
      <c r="F6744" s="12" t="s">
        <v>20538</v>
      </c>
      <c r="G6744" s="12">
        <f>IF(ISNUMBER(MATCH(C6744, FACT_ORDERS!C:C, 0)), 1, 0)</f>
        <v>1</v>
      </c>
      <c r="H6744" s="12">
        <f>COUNTIF(B:B,FACT_SEARCHES[[#This Row],[WD_PRODUCTS]])</f>
        <v>51</v>
      </c>
    </row>
    <row r="6745" spans="1:8" x14ac:dyDescent="0.3">
      <c r="A6745" s="12">
        <v>13743</v>
      </c>
      <c r="B6745" s="12">
        <v>255</v>
      </c>
      <c r="C6745" s="8">
        <v>10663</v>
      </c>
      <c r="D6745" s="12" t="s">
        <v>8412</v>
      </c>
      <c r="E6745" s="13">
        <v>45360</v>
      </c>
      <c r="F6745" s="12" t="s">
        <v>20539</v>
      </c>
      <c r="G6745" s="12">
        <f>IF(ISNUMBER(MATCH(C6745, FACT_ORDERS!C:C, 0)), 1, 0)</f>
        <v>0</v>
      </c>
      <c r="H6745" s="12">
        <f>COUNTIF(B:B,FACT_SEARCHES[[#This Row],[WD_PRODUCTS]])</f>
        <v>74</v>
      </c>
    </row>
    <row r="6746" spans="1:8" x14ac:dyDescent="0.3">
      <c r="A6746" s="12">
        <v>13744</v>
      </c>
      <c r="B6746" s="12">
        <v>205</v>
      </c>
      <c r="C6746" s="8">
        <v>10227</v>
      </c>
      <c r="D6746" s="12" t="s">
        <v>8413</v>
      </c>
      <c r="E6746" s="13">
        <v>45520</v>
      </c>
      <c r="F6746" s="12" t="s">
        <v>20540</v>
      </c>
      <c r="G6746" s="12">
        <f>IF(ISNUMBER(MATCH(C6746, FACT_ORDERS!C:C, 0)), 1, 0)</f>
        <v>0</v>
      </c>
      <c r="H6746" s="12">
        <f>COUNTIF(B:B,FACT_SEARCHES[[#This Row],[WD_PRODUCTS]])</f>
        <v>40</v>
      </c>
    </row>
    <row r="6747" spans="1:8" x14ac:dyDescent="0.3">
      <c r="A6747" s="12">
        <v>13745</v>
      </c>
      <c r="B6747" s="12">
        <v>204</v>
      </c>
      <c r="C6747" s="8">
        <v>10808</v>
      </c>
      <c r="D6747" s="12" t="s">
        <v>8414</v>
      </c>
      <c r="E6747" s="13">
        <v>45029</v>
      </c>
      <c r="F6747" s="12" t="s">
        <v>20541</v>
      </c>
      <c r="G6747" s="12">
        <f>IF(ISNUMBER(MATCH(C6747, FACT_ORDERS!C:C, 0)), 1, 0)</f>
        <v>1</v>
      </c>
      <c r="H6747" s="12">
        <f>COUNTIF(B:B,FACT_SEARCHES[[#This Row],[WD_PRODUCTS]])</f>
        <v>139</v>
      </c>
    </row>
    <row r="6748" spans="1:8" x14ac:dyDescent="0.3">
      <c r="A6748" s="12">
        <v>13746</v>
      </c>
      <c r="B6748" s="12">
        <v>252</v>
      </c>
      <c r="C6748" s="8">
        <v>10808</v>
      </c>
      <c r="D6748" s="12" t="s">
        <v>8415</v>
      </c>
      <c r="E6748" s="13">
        <v>45029</v>
      </c>
      <c r="F6748" s="12" t="s">
        <v>20542</v>
      </c>
      <c r="G6748" s="12">
        <f>IF(ISNUMBER(MATCH(C6748, FACT_ORDERS!C:C, 0)), 1, 0)</f>
        <v>1</v>
      </c>
      <c r="H6748" s="12">
        <f>COUNTIF(B:B,FACT_SEARCHES[[#This Row],[WD_PRODUCTS]])</f>
        <v>64</v>
      </c>
    </row>
    <row r="6749" spans="1:8" x14ac:dyDescent="0.3">
      <c r="A6749" s="12">
        <v>13747</v>
      </c>
      <c r="B6749" s="12">
        <v>277</v>
      </c>
      <c r="C6749" s="8">
        <v>10962</v>
      </c>
      <c r="D6749" s="12" t="s">
        <v>8416</v>
      </c>
      <c r="E6749" s="13">
        <v>44900</v>
      </c>
      <c r="F6749" s="12" t="s">
        <v>19088</v>
      </c>
      <c r="G6749" s="12">
        <f>IF(ISNUMBER(MATCH(C6749, FACT_ORDERS!C:C, 0)), 1, 0)</f>
        <v>0</v>
      </c>
      <c r="H6749" s="12">
        <f>COUNTIF(B:B,FACT_SEARCHES[[#This Row],[WD_PRODUCTS]])</f>
        <v>98</v>
      </c>
    </row>
    <row r="6750" spans="1:8" x14ac:dyDescent="0.3">
      <c r="A6750" s="12">
        <v>13748</v>
      </c>
      <c r="B6750" s="12">
        <v>204</v>
      </c>
      <c r="C6750" s="8">
        <v>10962</v>
      </c>
      <c r="D6750" s="12" t="s">
        <v>8417</v>
      </c>
      <c r="E6750" s="13">
        <v>44900</v>
      </c>
      <c r="F6750" s="12" t="s">
        <v>20543</v>
      </c>
      <c r="G6750" s="12">
        <f>IF(ISNUMBER(MATCH(C6750, FACT_ORDERS!C:C, 0)), 1, 0)</f>
        <v>0</v>
      </c>
      <c r="H6750" s="12">
        <f>COUNTIF(B:B,FACT_SEARCHES[[#This Row],[WD_PRODUCTS]])</f>
        <v>139</v>
      </c>
    </row>
    <row r="6751" spans="1:8" x14ac:dyDescent="0.3">
      <c r="A6751" s="12">
        <v>13749</v>
      </c>
      <c r="B6751" s="12">
        <v>281</v>
      </c>
      <c r="C6751" s="8">
        <v>10962</v>
      </c>
      <c r="D6751" s="12" t="s">
        <v>8418</v>
      </c>
      <c r="E6751" s="13">
        <v>44900</v>
      </c>
      <c r="F6751" s="12" t="s">
        <v>20544</v>
      </c>
      <c r="G6751" s="12">
        <f>IF(ISNUMBER(MATCH(C6751, FACT_ORDERS!C:C, 0)), 1, 0)</f>
        <v>0</v>
      </c>
      <c r="H6751" s="12">
        <f>COUNTIF(B:B,FACT_SEARCHES[[#This Row],[WD_PRODUCTS]])</f>
        <v>86</v>
      </c>
    </row>
    <row r="6752" spans="1:8" x14ac:dyDescent="0.3">
      <c r="A6752" s="12">
        <v>13750</v>
      </c>
      <c r="B6752" s="12">
        <v>272</v>
      </c>
      <c r="C6752" s="8">
        <v>10977</v>
      </c>
      <c r="D6752" s="12" t="s">
        <v>8419</v>
      </c>
      <c r="E6752" s="13">
        <v>45371</v>
      </c>
      <c r="F6752" s="12" t="s">
        <v>20545</v>
      </c>
      <c r="G6752" s="12">
        <f>IF(ISNUMBER(MATCH(C6752, FACT_ORDERS!C:C, 0)), 1, 0)</f>
        <v>0</v>
      </c>
      <c r="H6752" s="12">
        <f>COUNTIF(B:B,FACT_SEARCHES[[#This Row],[WD_PRODUCTS]])</f>
        <v>39</v>
      </c>
    </row>
    <row r="6753" spans="1:8" x14ac:dyDescent="0.3">
      <c r="A6753" s="12">
        <v>13751</v>
      </c>
      <c r="B6753" s="12">
        <v>284</v>
      </c>
      <c r="C6753" s="8">
        <v>10977</v>
      </c>
      <c r="D6753" s="12" t="s">
        <v>8420</v>
      </c>
      <c r="E6753" s="13">
        <v>45371</v>
      </c>
      <c r="F6753" s="12" t="s">
        <v>20546</v>
      </c>
      <c r="G6753" s="12">
        <f>IF(ISNUMBER(MATCH(C6753, FACT_ORDERS!C:C, 0)), 1, 0)</f>
        <v>0</v>
      </c>
      <c r="H6753" s="12">
        <f>COUNTIF(B:B,FACT_SEARCHES[[#This Row],[WD_PRODUCTS]])</f>
        <v>97</v>
      </c>
    </row>
    <row r="6754" spans="1:8" x14ac:dyDescent="0.3">
      <c r="A6754" s="12">
        <v>13752</v>
      </c>
      <c r="B6754" s="12">
        <v>216</v>
      </c>
      <c r="C6754" s="8">
        <v>10977</v>
      </c>
      <c r="D6754" s="12" t="s">
        <v>8421</v>
      </c>
      <c r="E6754" s="13">
        <v>45371</v>
      </c>
      <c r="F6754" s="12" t="s">
        <v>20547</v>
      </c>
      <c r="G6754" s="12">
        <f>IF(ISNUMBER(MATCH(C6754, FACT_ORDERS!C:C, 0)), 1, 0)</f>
        <v>0</v>
      </c>
      <c r="H6754" s="12">
        <f>COUNTIF(B:B,FACT_SEARCHES[[#This Row],[WD_PRODUCTS]])</f>
        <v>107</v>
      </c>
    </row>
    <row r="6755" spans="1:8" x14ac:dyDescent="0.3">
      <c r="A6755" s="12">
        <v>13753</v>
      </c>
      <c r="B6755" s="12">
        <v>210</v>
      </c>
      <c r="C6755" s="8">
        <v>10440</v>
      </c>
      <c r="D6755" s="12" t="s">
        <v>8422</v>
      </c>
      <c r="E6755" s="13">
        <v>44325</v>
      </c>
      <c r="F6755" s="12" t="s">
        <v>20548</v>
      </c>
      <c r="G6755" s="12">
        <f>IF(ISNUMBER(MATCH(C6755, FACT_ORDERS!C:C, 0)), 1, 0)</f>
        <v>0</v>
      </c>
      <c r="H6755" s="12">
        <f>COUNTIF(B:B,FACT_SEARCHES[[#This Row],[WD_PRODUCTS]])</f>
        <v>77</v>
      </c>
    </row>
    <row r="6756" spans="1:8" x14ac:dyDescent="0.3">
      <c r="A6756" s="12">
        <v>13754</v>
      </c>
      <c r="B6756" s="12">
        <v>284</v>
      </c>
      <c r="C6756" s="8">
        <v>10512</v>
      </c>
      <c r="D6756" s="12" t="s">
        <v>8423</v>
      </c>
      <c r="E6756" s="13">
        <v>45354</v>
      </c>
      <c r="F6756" s="12" t="s">
        <v>20549</v>
      </c>
      <c r="G6756" s="12">
        <f>IF(ISNUMBER(MATCH(C6756, FACT_ORDERS!C:C, 0)), 1, 0)</f>
        <v>0</v>
      </c>
      <c r="H6756" s="12">
        <f>COUNTIF(B:B,FACT_SEARCHES[[#This Row],[WD_PRODUCTS]])</f>
        <v>97</v>
      </c>
    </row>
    <row r="6757" spans="1:8" x14ac:dyDescent="0.3">
      <c r="A6757" s="12">
        <v>13755</v>
      </c>
      <c r="B6757" s="12">
        <v>287</v>
      </c>
      <c r="C6757" s="8">
        <v>10512</v>
      </c>
      <c r="D6757" s="12" t="s">
        <v>8424</v>
      </c>
      <c r="E6757" s="13">
        <v>45354</v>
      </c>
      <c r="F6757" s="12" t="s">
        <v>3717</v>
      </c>
      <c r="G6757" s="12">
        <f>IF(ISNUMBER(MATCH(C6757, FACT_ORDERS!C:C, 0)), 1, 0)</f>
        <v>0</v>
      </c>
      <c r="H6757" s="12">
        <f>COUNTIF(B:B,FACT_SEARCHES[[#This Row],[WD_PRODUCTS]])</f>
        <v>59</v>
      </c>
    </row>
    <row r="6758" spans="1:8" x14ac:dyDescent="0.3">
      <c r="A6758" s="12">
        <v>13756</v>
      </c>
      <c r="B6758" s="12">
        <v>217</v>
      </c>
      <c r="C6758" s="8">
        <v>10512</v>
      </c>
      <c r="D6758" s="12" t="s">
        <v>8425</v>
      </c>
      <c r="E6758" s="13">
        <v>45354</v>
      </c>
      <c r="F6758" s="12" t="s">
        <v>20550</v>
      </c>
      <c r="G6758" s="12">
        <f>IF(ISNUMBER(MATCH(C6758, FACT_ORDERS!C:C, 0)), 1, 0)</f>
        <v>0</v>
      </c>
      <c r="H6758" s="12">
        <f>COUNTIF(B:B,FACT_SEARCHES[[#This Row],[WD_PRODUCTS]])</f>
        <v>49</v>
      </c>
    </row>
    <row r="6759" spans="1:8" x14ac:dyDescent="0.3">
      <c r="A6759" s="12">
        <v>13757</v>
      </c>
      <c r="B6759" s="12">
        <v>257</v>
      </c>
      <c r="C6759" s="8">
        <v>10750</v>
      </c>
      <c r="D6759" s="12" t="s">
        <v>8426</v>
      </c>
      <c r="E6759" s="13">
        <v>45470</v>
      </c>
      <c r="F6759" s="12" t="s">
        <v>10821</v>
      </c>
      <c r="G6759" s="12">
        <f>IF(ISNUMBER(MATCH(C6759, FACT_ORDERS!C:C, 0)), 1, 0)</f>
        <v>0</v>
      </c>
      <c r="H6759" s="12">
        <f>COUNTIF(B:B,FACT_SEARCHES[[#This Row],[WD_PRODUCTS]])</f>
        <v>75</v>
      </c>
    </row>
    <row r="6760" spans="1:8" x14ac:dyDescent="0.3">
      <c r="A6760" s="12">
        <v>13758</v>
      </c>
      <c r="B6760" s="12">
        <v>273</v>
      </c>
      <c r="C6760" s="8">
        <v>10209</v>
      </c>
      <c r="D6760" s="12" t="s">
        <v>8427</v>
      </c>
      <c r="E6760" s="13">
        <v>45156</v>
      </c>
      <c r="F6760" s="12" t="s">
        <v>3642</v>
      </c>
      <c r="G6760" s="12">
        <f>IF(ISNUMBER(MATCH(C6760, FACT_ORDERS!C:C, 0)), 1, 0)</f>
        <v>0</v>
      </c>
      <c r="H6760" s="12">
        <f>COUNTIF(B:B,FACT_SEARCHES[[#This Row],[WD_PRODUCTS]])</f>
        <v>73</v>
      </c>
    </row>
    <row r="6761" spans="1:8" x14ac:dyDescent="0.3">
      <c r="A6761" s="12">
        <v>13759</v>
      </c>
      <c r="B6761" s="12">
        <v>201</v>
      </c>
      <c r="C6761" s="8">
        <v>10610</v>
      </c>
      <c r="D6761" s="12" t="s">
        <v>8428</v>
      </c>
      <c r="E6761" s="13">
        <v>45498</v>
      </c>
      <c r="F6761" s="12" t="s">
        <v>20551</v>
      </c>
      <c r="G6761" s="12">
        <f>IF(ISNUMBER(MATCH(C6761, FACT_ORDERS!C:C, 0)), 1, 0)</f>
        <v>1</v>
      </c>
      <c r="H6761" s="12">
        <f>COUNTIF(B:B,FACT_SEARCHES[[#This Row],[WD_PRODUCTS]])</f>
        <v>65</v>
      </c>
    </row>
    <row r="6762" spans="1:8" x14ac:dyDescent="0.3">
      <c r="A6762" s="12">
        <v>13760</v>
      </c>
      <c r="B6762" s="12">
        <v>236</v>
      </c>
      <c r="C6762" s="8">
        <v>10610</v>
      </c>
      <c r="D6762" s="12" t="s">
        <v>8429</v>
      </c>
      <c r="E6762" s="13">
        <v>45498</v>
      </c>
      <c r="F6762" s="12" t="s">
        <v>20552</v>
      </c>
      <c r="G6762" s="12">
        <f>IF(ISNUMBER(MATCH(C6762, FACT_ORDERS!C:C, 0)), 1, 0)</f>
        <v>1</v>
      </c>
      <c r="H6762" s="12">
        <f>COUNTIF(B:B,FACT_SEARCHES[[#This Row],[WD_PRODUCTS]])</f>
        <v>80</v>
      </c>
    </row>
    <row r="6763" spans="1:8" x14ac:dyDescent="0.3">
      <c r="A6763" s="12">
        <v>13761</v>
      </c>
      <c r="B6763" s="12">
        <v>228</v>
      </c>
      <c r="C6763" s="8">
        <v>10671</v>
      </c>
      <c r="D6763" s="12" t="s">
        <v>8430</v>
      </c>
      <c r="E6763" s="13">
        <v>44583</v>
      </c>
      <c r="F6763" s="12" t="s">
        <v>20553</v>
      </c>
      <c r="G6763" s="12">
        <f>IF(ISNUMBER(MATCH(C6763, FACT_ORDERS!C:C, 0)), 1, 0)</f>
        <v>0</v>
      </c>
      <c r="H6763" s="12">
        <f>COUNTIF(B:B,FACT_SEARCHES[[#This Row],[WD_PRODUCTS]])</f>
        <v>79</v>
      </c>
    </row>
    <row r="6764" spans="1:8" x14ac:dyDescent="0.3">
      <c r="A6764" s="12">
        <v>13762</v>
      </c>
      <c r="B6764" s="12">
        <v>254</v>
      </c>
      <c r="C6764" s="8">
        <v>10070</v>
      </c>
      <c r="D6764" s="12" t="s">
        <v>8431</v>
      </c>
      <c r="E6764" s="13">
        <v>44806</v>
      </c>
      <c r="F6764" s="12" t="s">
        <v>20554</v>
      </c>
      <c r="G6764" s="12">
        <f>IF(ISNUMBER(MATCH(C6764, FACT_ORDERS!C:C, 0)), 1, 0)</f>
        <v>0</v>
      </c>
      <c r="H6764" s="12">
        <f>COUNTIF(B:B,FACT_SEARCHES[[#This Row],[WD_PRODUCTS]])</f>
        <v>77</v>
      </c>
    </row>
    <row r="6765" spans="1:8" x14ac:dyDescent="0.3">
      <c r="A6765" s="12">
        <v>13763</v>
      </c>
      <c r="B6765" s="12">
        <v>226</v>
      </c>
      <c r="C6765" s="8">
        <v>10070</v>
      </c>
      <c r="D6765" s="12" t="s">
        <v>8432</v>
      </c>
      <c r="E6765" s="13">
        <v>44806</v>
      </c>
      <c r="F6765" s="12" t="s">
        <v>20555</v>
      </c>
      <c r="G6765" s="12">
        <f>IF(ISNUMBER(MATCH(C6765, FACT_ORDERS!C:C, 0)), 1, 0)</f>
        <v>0</v>
      </c>
      <c r="H6765" s="12">
        <f>COUNTIF(B:B,FACT_SEARCHES[[#This Row],[WD_PRODUCTS]])</f>
        <v>56</v>
      </c>
    </row>
    <row r="6766" spans="1:8" x14ac:dyDescent="0.3">
      <c r="A6766" s="12">
        <v>13764</v>
      </c>
      <c r="B6766" s="12">
        <v>233</v>
      </c>
      <c r="C6766" s="8">
        <v>10416</v>
      </c>
      <c r="D6766" s="12" t="s">
        <v>8433</v>
      </c>
      <c r="E6766" s="13">
        <v>44974</v>
      </c>
      <c r="F6766" s="12" t="s">
        <v>20556</v>
      </c>
      <c r="G6766" s="12">
        <f>IF(ISNUMBER(MATCH(C6766, FACT_ORDERS!C:C, 0)), 1, 0)</f>
        <v>0</v>
      </c>
      <c r="H6766" s="12">
        <f>COUNTIF(B:B,FACT_SEARCHES[[#This Row],[WD_PRODUCTS]])</f>
        <v>76</v>
      </c>
    </row>
    <row r="6767" spans="1:8" x14ac:dyDescent="0.3">
      <c r="A6767" s="12">
        <v>13765</v>
      </c>
      <c r="B6767" s="12">
        <v>209</v>
      </c>
      <c r="C6767" s="8">
        <v>10416</v>
      </c>
      <c r="D6767" s="12" t="s">
        <v>8434</v>
      </c>
      <c r="E6767" s="13">
        <v>44974</v>
      </c>
      <c r="F6767" s="12" t="s">
        <v>20557</v>
      </c>
      <c r="G6767" s="12">
        <f>IF(ISNUMBER(MATCH(C6767, FACT_ORDERS!C:C, 0)), 1, 0)</f>
        <v>0</v>
      </c>
      <c r="H6767" s="12">
        <f>COUNTIF(B:B,FACT_SEARCHES[[#This Row],[WD_PRODUCTS]])</f>
        <v>91</v>
      </c>
    </row>
    <row r="6768" spans="1:8" x14ac:dyDescent="0.3">
      <c r="A6768" s="12">
        <v>13766</v>
      </c>
      <c r="B6768" s="12">
        <v>296</v>
      </c>
      <c r="C6768" s="8">
        <v>10416</v>
      </c>
      <c r="D6768" s="12" t="s">
        <v>8435</v>
      </c>
      <c r="E6768" s="13">
        <v>44974</v>
      </c>
      <c r="F6768" s="12" t="s">
        <v>20558</v>
      </c>
      <c r="G6768" s="12">
        <f>IF(ISNUMBER(MATCH(C6768, FACT_ORDERS!C:C, 0)), 1, 0)</f>
        <v>0</v>
      </c>
      <c r="H6768" s="12">
        <f>COUNTIF(B:B,FACT_SEARCHES[[#This Row],[WD_PRODUCTS]])</f>
        <v>106</v>
      </c>
    </row>
    <row r="6769" spans="1:8" x14ac:dyDescent="0.3">
      <c r="A6769" s="12">
        <v>13767</v>
      </c>
      <c r="B6769" s="12">
        <v>261</v>
      </c>
      <c r="C6769" s="8">
        <v>10416</v>
      </c>
      <c r="D6769" s="12" t="s">
        <v>8436</v>
      </c>
      <c r="E6769" s="13">
        <v>44974</v>
      </c>
      <c r="F6769" s="12" t="s">
        <v>15257</v>
      </c>
      <c r="G6769" s="12">
        <f>IF(ISNUMBER(MATCH(C6769, FACT_ORDERS!C:C, 0)), 1, 0)</f>
        <v>0</v>
      </c>
      <c r="H6769" s="12">
        <f>COUNTIF(B:B,FACT_SEARCHES[[#This Row],[WD_PRODUCTS]])</f>
        <v>77</v>
      </c>
    </row>
    <row r="6770" spans="1:8" x14ac:dyDescent="0.3">
      <c r="A6770" s="12">
        <v>13768</v>
      </c>
      <c r="B6770" s="12">
        <v>299</v>
      </c>
      <c r="C6770" s="8">
        <v>10416</v>
      </c>
      <c r="D6770" s="12" t="s">
        <v>8437</v>
      </c>
      <c r="E6770" s="13">
        <v>44974</v>
      </c>
      <c r="F6770" s="12" t="s">
        <v>20559</v>
      </c>
      <c r="G6770" s="12">
        <f>IF(ISNUMBER(MATCH(C6770, FACT_ORDERS!C:C, 0)), 1, 0)</f>
        <v>0</v>
      </c>
      <c r="H6770" s="12">
        <f>COUNTIF(B:B,FACT_SEARCHES[[#This Row],[WD_PRODUCTS]])</f>
        <v>125</v>
      </c>
    </row>
    <row r="6771" spans="1:8" x14ac:dyDescent="0.3">
      <c r="A6771" s="12">
        <v>13769</v>
      </c>
      <c r="B6771" s="12">
        <v>205</v>
      </c>
      <c r="C6771" s="8">
        <v>10270</v>
      </c>
      <c r="D6771" s="12" t="s">
        <v>8438</v>
      </c>
      <c r="E6771" s="13">
        <v>44566</v>
      </c>
      <c r="F6771" s="12" t="s">
        <v>20560</v>
      </c>
      <c r="G6771" s="12">
        <f>IF(ISNUMBER(MATCH(C6771, FACT_ORDERS!C:C, 0)), 1, 0)</f>
        <v>1</v>
      </c>
      <c r="H6771" s="12">
        <f>COUNTIF(B:B,FACT_SEARCHES[[#This Row],[WD_PRODUCTS]])</f>
        <v>40</v>
      </c>
    </row>
    <row r="6772" spans="1:8" x14ac:dyDescent="0.3">
      <c r="A6772" s="12">
        <v>13770</v>
      </c>
      <c r="B6772" s="12">
        <v>286</v>
      </c>
      <c r="C6772" s="8">
        <v>10270</v>
      </c>
      <c r="D6772" s="12" t="s">
        <v>8439</v>
      </c>
      <c r="E6772" s="13">
        <v>44566</v>
      </c>
      <c r="F6772" s="12" t="s">
        <v>20561</v>
      </c>
      <c r="G6772" s="12">
        <f>IF(ISNUMBER(MATCH(C6772, FACT_ORDERS!C:C, 0)), 1, 0)</f>
        <v>1</v>
      </c>
      <c r="H6772" s="12">
        <f>COUNTIF(B:B,FACT_SEARCHES[[#This Row],[WD_PRODUCTS]])</f>
        <v>71</v>
      </c>
    </row>
    <row r="6773" spans="1:8" x14ac:dyDescent="0.3">
      <c r="A6773" s="12">
        <v>13771</v>
      </c>
      <c r="B6773" s="12">
        <v>216</v>
      </c>
      <c r="C6773" s="8">
        <v>10270</v>
      </c>
      <c r="D6773" s="12" t="s">
        <v>8440</v>
      </c>
      <c r="E6773" s="13">
        <v>44566</v>
      </c>
      <c r="F6773" s="12" t="s">
        <v>3594</v>
      </c>
      <c r="G6773" s="12">
        <f>IF(ISNUMBER(MATCH(C6773, FACT_ORDERS!C:C, 0)), 1, 0)</f>
        <v>1</v>
      </c>
      <c r="H6773" s="12">
        <f>COUNTIF(B:B,FACT_SEARCHES[[#This Row],[WD_PRODUCTS]])</f>
        <v>107</v>
      </c>
    </row>
    <row r="6774" spans="1:8" x14ac:dyDescent="0.3">
      <c r="A6774" s="12">
        <v>13772</v>
      </c>
      <c r="B6774" s="12">
        <v>267</v>
      </c>
      <c r="C6774" s="8">
        <v>10848</v>
      </c>
      <c r="D6774" s="12" t="s">
        <v>8441</v>
      </c>
      <c r="E6774" s="13">
        <v>45362</v>
      </c>
      <c r="F6774" s="12" t="s">
        <v>20562</v>
      </c>
      <c r="G6774" s="12">
        <f>IF(ISNUMBER(MATCH(C6774, FACT_ORDERS!C:C, 0)), 1, 0)</f>
        <v>1</v>
      </c>
      <c r="H6774" s="12">
        <f>COUNTIF(B:B,FACT_SEARCHES[[#This Row],[WD_PRODUCTS]])</f>
        <v>82</v>
      </c>
    </row>
    <row r="6775" spans="1:8" x14ac:dyDescent="0.3">
      <c r="A6775" s="12">
        <v>13773</v>
      </c>
      <c r="B6775" s="12">
        <v>283</v>
      </c>
      <c r="C6775" s="8">
        <v>10848</v>
      </c>
      <c r="D6775" s="12" t="s">
        <v>8442</v>
      </c>
      <c r="E6775" s="13">
        <v>45362</v>
      </c>
      <c r="F6775" s="12" t="s">
        <v>20563</v>
      </c>
      <c r="G6775" s="12">
        <f>IF(ISNUMBER(MATCH(C6775, FACT_ORDERS!C:C, 0)), 1, 0)</f>
        <v>1</v>
      </c>
      <c r="H6775" s="12">
        <f>COUNTIF(B:B,FACT_SEARCHES[[#This Row],[WD_PRODUCTS]])</f>
        <v>65</v>
      </c>
    </row>
    <row r="6776" spans="1:8" x14ac:dyDescent="0.3">
      <c r="A6776" s="12">
        <v>13774</v>
      </c>
      <c r="B6776" s="12">
        <v>259</v>
      </c>
      <c r="C6776" s="8">
        <v>10848</v>
      </c>
      <c r="D6776" s="12" t="s">
        <v>8443</v>
      </c>
      <c r="E6776" s="13">
        <v>45362</v>
      </c>
      <c r="F6776" s="12" t="s">
        <v>20564</v>
      </c>
      <c r="G6776" s="12">
        <f>IF(ISNUMBER(MATCH(C6776, FACT_ORDERS!C:C, 0)), 1, 0)</f>
        <v>1</v>
      </c>
      <c r="H6776" s="12">
        <f>COUNTIF(B:B,FACT_SEARCHES[[#This Row],[WD_PRODUCTS]])</f>
        <v>64</v>
      </c>
    </row>
    <row r="6777" spans="1:8" x14ac:dyDescent="0.3">
      <c r="A6777" s="12">
        <v>13775</v>
      </c>
      <c r="B6777" s="12">
        <v>224</v>
      </c>
      <c r="C6777" s="8">
        <v>10848</v>
      </c>
      <c r="D6777" s="12" t="s">
        <v>8444</v>
      </c>
      <c r="E6777" s="13">
        <v>45362</v>
      </c>
      <c r="F6777" s="12" t="s">
        <v>4699</v>
      </c>
      <c r="G6777" s="12">
        <f>IF(ISNUMBER(MATCH(C6777, FACT_ORDERS!C:C, 0)), 1, 0)</f>
        <v>1</v>
      </c>
      <c r="H6777" s="12">
        <f>COUNTIF(B:B,FACT_SEARCHES[[#This Row],[WD_PRODUCTS]])</f>
        <v>63</v>
      </c>
    </row>
    <row r="6778" spans="1:8" x14ac:dyDescent="0.3">
      <c r="A6778" s="12">
        <v>13776</v>
      </c>
      <c r="B6778" s="12">
        <v>247</v>
      </c>
      <c r="C6778" s="8">
        <v>10124</v>
      </c>
      <c r="D6778" s="12" t="s">
        <v>8445</v>
      </c>
      <c r="E6778" s="13">
        <v>45178</v>
      </c>
      <c r="F6778" s="12" t="s">
        <v>20565</v>
      </c>
      <c r="G6778" s="12">
        <f>IF(ISNUMBER(MATCH(C6778, FACT_ORDERS!C:C, 0)), 1, 0)</f>
        <v>1</v>
      </c>
      <c r="H6778" s="12">
        <f>COUNTIF(B:B,FACT_SEARCHES[[#This Row],[WD_PRODUCTS]])</f>
        <v>72</v>
      </c>
    </row>
    <row r="6779" spans="1:8" x14ac:dyDescent="0.3">
      <c r="A6779" s="12">
        <v>13777</v>
      </c>
      <c r="B6779" s="12">
        <v>200</v>
      </c>
      <c r="C6779" s="8">
        <v>10124</v>
      </c>
      <c r="D6779" s="12" t="s">
        <v>8446</v>
      </c>
      <c r="E6779" s="13">
        <v>45178</v>
      </c>
      <c r="F6779" s="12" t="s">
        <v>20566</v>
      </c>
      <c r="G6779" s="12">
        <f>IF(ISNUMBER(MATCH(C6779, FACT_ORDERS!C:C, 0)), 1, 0)</f>
        <v>1</v>
      </c>
      <c r="H6779" s="12">
        <f>COUNTIF(B:B,FACT_SEARCHES[[#This Row],[WD_PRODUCTS]])</f>
        <v>81</v>
      </c>
    </row>
    <row r="6780" spans="1:8" x14ac:dyDescent="0.3">
      <c r="A6780" s="12">
        <v>13778</v>
      </c>
      <c r="B6780" s="12">
        <v>252</v>
      </c>
      <c r="C6780" s="8">
        <v>10124</v>
      </c>
      <c r="D6780" s="12" t="s">
        <v>8447</v>
      </c>
      <c r="E6780" s="13">
        <v>45178</v>
      </c>
      <c r="F6780" s="12" t="s">
        <v>20567</v>
      </c>
      <c r="G6780" s="12">
        <f>IF(ISNUMBER(MATCH(C6780, FACT_ORDERS!C:C, 0)), 1, 0)</f>
        <v>1</v>
      </c>
      <c r="H6780" s="12">
        <f>COUNTIF(B:B,FACT_SEARCHES[[#This Row],[WD_PRODUCTS]])</f>
        <v>64</v>
      </c>
    </row>
    <row r="6781" spans="1:8" x14ac:dyDescent="0.3">
      <c r="A6781" s="12">
        <v>13779</v>
      </c>
      <c r="B6781" s="12">
        <v>286</v>
      </c>
      <c r="C6781" s="8">
        <v>10124</v>
      </c>
      <c r="D6781" s="12" t="s">
        <v>8448</v>
      </c>
      <c r="E6781" s="13">
        <v>45178</v>
      </c>
      <c r="F6781" s="12" t="s">
        <v>20568</v>
      </c>
      <c r="G6781" s="12">
        <f>IF(ISNUMBER(MATCH(C6781, FACT_ORDERS!C:C, 0)), 1, 0)</f>
        <v>1</v>
      </c>
      <c r="H6781" s="12">
        <f>COUNTIF(B:B,FACT_SEARCHES[[#This Row],[WD_PRODUCTS]])</f>
        <v>71</v>
      </c>
    </row>
    <row r="6782" spans="1:8" x14ac:dyDescent="0.3">
      <c r="A6782" s="12">
        <v>13780</v>
      </c>
      <c r="B6782" s="12">
        <v>204</v>
      </c>
      <c r="C6782" s="8">
        <v>10933</v>
      </c>
      <c r="D6782" s="12" t="s">
        <v>8449</v>
      </c>
      <c r="E6782" s="13">
        <v>45302</v>
      </c>
      <c r="F6782" s="12" t="s">
        <v>20569</v>
      </c>
      <c r="G6782" s="12">
        <f>IF(ISNUMBER(MATCH(C6782, FACT_ORDERS!C:C, 0)), 1, 0)</f>
        <v>0</v>
      </c>
      <c r="H6782" s="12">
        <f>COUNTIF(B:B,FACT_SEARCHES[[#This Row],[WD_PRODUCTS]])</f>
        <v>139</v>
      </c>
    </row>
    <row r="6783" spans="1:8" x14ac:dyDescent="0.3">
      <c r="A6783" s="12">
        <v>13781</v>
      </c>
      <c r="B6783" s="12">
        <v>200</v>
      </c>
      <c r="C6783" s="8">
        <v>10989</v>
      </c>
      <c r="D6783" s="12" t="s">
        <v>8450</v>
      </c>
      <c r="E6783" s="13">
        <v>45157</v>
      </c>
      <c r="F6783" s="12" t="s">
        <v>20570</v>
      </c>
      <c r="G6783" s="12">
        <f>IF(ISNUMBER(MATCH(C6783, FACT_ORDERS!C:C, 0)), 1, 0)</f>
        <v>0</v>
      </c>
      <c r="H6783" s="12">
        <f>COUNTIF(B:B,FACT_SEARCHES[[#This Row],[WD_PRODUCTS]])</f>
        <v>81</v>
      </c>
    </row>
    <row r="6784" spans="1:8" x14ac:dyDescent="0.3">
      <c r="A6784" s="12">
        <v>13782</v>
      </c>
      <c r="B6784" s="12">
        <v>292</v>
      </c>
      <c r="C6784" s="8">
        <v>10490</v>
      </c>
      <c r="D6784" s="12" t="s">
        <v>8451</v>
      </c>
      <c r="E6784" s="13">
        <v>44957</v>
      </c>
      <c r="F6784" s="12" t="s">
        <v>20571</v>
      </c>
      <c r="G6784" s="12">
        <f>IF(ISNUMBER(MATCH(C6784, FACT_ORDERS!C:C, 0)), 1, 0)</f>
        <v>1</v>
      </c>
      <c r="H6784" s="12">
        <f>COUNTIF(B:B,FACT_SEARCHES[[#This Row],[WD_PRODUCTS]])</f>
        <v>95</v>
      </c>
    </row>
    <row r="6785" spans="1:8" x14ac:dyDescent="0.3">
      <c r="A6785" s="12">
        <v>13783</v>
      </c>
      <c r="B6785" s="12">
        <v>242</v>
      </c>
      <c r="C6785" s="8">
        <v>10490</v>
      </c>
      <c r="D6785" s="12" t="s">
        <v>8452</v>
      </c>
      <c r="E6785" s="13">
        <v>44957</v>
      </c>
      <c r="F6785" s="12" t="s">
        <v>20572</v>
      </c>
      <c r="G6785" s="12">
        <f>IF(ISNUMBER(MATCH(C6785, FACT_ORDERS!C:C, 0)), 1, 0)</f>
        <v>1</v>
      </c>
      <c r="H6785" s="12">
        <f>COUNTIF(B:B,FACT_SEARCHES[[#This Row],[WD_PRODUCTS]])</f>
        <v>76</v>
      </c>
    </row>
    <row r="6786" spans="1:8" x14ac:dyDescent="0.3">
      <c r="A6786" s="12">
        <v>13784</v>
      </c>
      <c r="B6786" s="12">
        <v>297</v>
      </c>
      <c r="C6786" s="8">
        <v>10490</v>
      </c>
      <c r="D6786" s="12" t="s">
        <v>8453</v>
      </c>
      <c r="E6786" s="13">
        <v>44957</v>
      </c>
      <c r="F6786" s="12" t="s">
        <v>20573</v>
      </c>
      <c r="G6786" s="12">
        <f>IF(ISNUMBER(MATCH(C6786, FACT_ORDERS!C:C, 0)), 1, 0)</f>
        <v>1</v>
      </c>
      <c r="H6786" s="12">
        <f>COUNTIF(B:B,FACT_SEARCHES[[#This Row],[WD_PRODUCTS]])</f>
        <v>64</v>
      </c>
    </row>
    <row r="6787" spans="1:8" x14ac:dyDescent="0.3">
      <c r="A6787" s="12">
        <v>13785</v>
      </c>
      <c r="B6787" s="12">
        <v>278</v>
      </c>
      <c r="C6787" s="8">
        <v>10490</v>
      </c>
      <c r="D6787" s="12" t="s">
        <v>8454</v>
      </c>
      <c r="E6787" s="13">
        <v>44957</v>
      </c>
      <c r="F6787" s="12" t="s">
        <v>20574</v>
      </c>
      <c r="G6787" s="12">
        <f>IF(ISNUMBER(MATCH(C6787, FACT_ORDERS!C:C, 0)), 1, 0)</f>
        <v>1</v>
      </c>
      <c r="H6787" s="12">
        <f>COUNTIF(B:B,FACT_SEARCHES[[#This Row],[WD_PRODUCTS]])</f>
        <v>81</v>
      </c>
    </row>
    <row r="6788" spans="1:8" x14ac:dyDescent="0.3">
      <c r="A6788" s="12">
        <v>13786</v>
      </c>
      <c r="B6788" s="12">
        <v>209</v>
      </c>
      <c r="C6788" s="8">
        <v>10490</v>
      </c>
      <c r="D6788" s="12" t="s">
        <v>8455</v>
      </c>
      <c r="E6788" s="13">
        <v>44957</v>
      </c>
      <c r="F6788" s="12" t="s">
        <v>20575</v>
      </c>
      <c r="G6788" s="12">
        <f>IF(ISNUMBER(MATCH(C6788, FACT_ORDERS!C:C, 0)), 1, 0)</f>
        <v>1</v>
      </c>
      <c r="H6788" s="12">
        <f>COUNTIF(B:B,FACT_SEARCHES[[#This Row],[WD_PRODUCTS]])</f>
        <v>91</v>
      </c>
    </row>
    <row r="6789" spans="1:8" x14ac:dyDescent="0.3">
      <c r="A6789" s="12">
        <v>13787</v>
      </c>
      <c r="B6789" s="12">
        <v>285</v>
      </c>
      <c r="C6789" s="8">
        <v>10490</v>
      </c>
      <c r="D6789" s="12" t="s">
        <v>8456</v>
      </c>
      <c r="E6789" s="13">
        <v>44957</v>
      </c>
      <c r="F6789" s="12" t="s">
        <v>4575</v>
      </c>
      <c r="G6789" s="12">
        <f>IF(ISNUMBER(MATCH(C6789, FACT_ORDERS!C:C, 0)), 1, 0)</f>
        <v>1</v>
      </c>
      <c r="H6789" s="12">
        <f>COUNTIF(B:B,FACT_SEARCHES[[#This Row],[WD_PRODUCTS]])</f>
        <v>56</v>
      </c>
    </row>
    <row r="6790" spans="1:8" x14ac:dyDescent="0.3">
      <c r="A6790" s="12">
        <v>13788</v>
      </c>
      <c r="B6790" s="12">
        <v>210</v>
      </c>
      <c r="C6790" s="8">
        <v>10490</v>
      </c>
      <c r="D6790" s="12" t="s">
        <v>8457</v>
      </c>
      <c r="E6790" s="13">
        <v>44957</v>
      </c>
      <c r="F6790" s="12" t="s">
        <v>20576</v>
      </c>
      <c r="G6790" s="12">
        <f>IF(ISNUMBER(MATCH(C6790, FACT_ORDERS!C:C, 0)), 1, 0)</f>
        <v>1</v>
      </c>
      <c r="H6790" s="12">
        <f>COUNTIF(B:B,FACT_SEARCHES[[#This Row],[WD_PRODUCTS]])</f>
        <v>77</v>
      </c>
    </row>
    <row r="6791" spans="1:8" x14ac:dyDescent="0.3">
      <c r="A6791" s="12">
        <v>13789</v>
      </c>
      <c r="B6791" s="12">
        <v>288</v>
      </c>
      <c r="C6791" s="8">
        <v>10197</v>
      </c>
      <c r="D6791" s="12" t="s">
        <v>8458</v>
      </c>
      <c r="E6791" s="13">
        <v>45460</v>
      </c>
      <c r="F6791" s="12" t="s">
        <v>20577</v>
      </c>
      <c r="G6791" s="12">
        <f>IF(ISNUMBER(MATCH(C6791, FACT_ORDERS!C:C, 0)), 1, 0)</f>
        <v>1</v>
      </c>
      <c r="H6791" s="12">
        <f>COUNTIF(B:B,FACT_SEARCHES[[#This Row],[WD_PRODUCTS]])</f>
        <v>106</v>
      </c>
    </row>
    <row r="6792" spans="1:8" x14ac:dyDescent="0.3">
      <c r="A6792" s="12">
        <v>13790</v>
      </c>
      <c r="B6792" s="12">
        <v>264</v>
      </c>
      <c r="C6792" s="8">
        <v>10891</v>
      </c>
      <c r="D6792" s="12" t="s">
        <v>8459</v>
      </c>
      <c r="E6792" s="13">
        <v>45558</v>
      </c>
      <c r="F6792" s="12" t="s">
        <v>20578</v>
      </c>
      <c r="G6792" s="12">
        <f>IF(ISNUMBER(MATCH(C6792, FACT_ORDERS!C:C, 0)), 1, 0)</f>
        <v>1</v>
      </c>
      <c r="H6792" s="12">
        <f>COUNTIF(B:B,FACT_SEARCHES[[#This Row],[WD_PRODUCTS]])</f>
        <v>53</v>
      </c>
    </row>
    <row r="6793" spans="1:8" x14ac:dyDescent="0.3">
      <c r="A6793" s="12">
        <v>13791</v>
      </c>
      <c r="B6793" s="12">
        <v>206</v>
      </c>
      <c r="C6793" s="8">
        <v>10734</v>
      </c>
      <c r="D6793" s="12" t="s">
        <v>8460</v>
      </c>
      <c r="E6793" s="13">
        <v>45048</v>
      </c>
      <c r="F6793" s="12" t="s">
        <v>20579</v>
      </c>
      <c r="G6793" s="12">
        <f>IF(ISNUMBER(MATCH(C6793, FACT_ORDERS!C:C, 0)), 1, 0)</f>
        <v>0</v>
      </c>
      <c r="H6793" s="12">
        <f>COUNTIF(B:B,FACT_SEARCHES[[#This Row],[WD_PRODUCTS]])</f>
        <v>54</v>
      </c>
    </row>
    <row r="6794" spans="1:8" x14ac:dyDescent="0.3">
      <c r="A6794" s="12">
        <v>13792</v>
      </c>
      <c r="B6794" s="12">
        <v>213</v>
      </c>
      <c r="C6794" s="8">
        <v>10734</v>
      </c>
      <c r="D6794" s="12" t="s">
        <v>8461</v>
      </c>
      <c r="E6794" s="13">
        <v>45048</v>
      </c>
      <c r="F6794" s="12" t="s">
        <v>20580</v>
      </c>
      <c r="G6794" s="12">
        <f>IF(ISNUMBER(MATCH(C6794, FACT_ORDERS!C:C, 0)), 1, 0)</f>
        <v>0</v>
      </c>
      <c r="H6794" s="12">
        <f>COUNTIF(B:B,FACT_SEARCHES[[#This Row],[WD_PRODUCTS]])</f>
        <v>86</v>
      </c>
    </row>
    <row r="6795" spans="1:8" x14ac:dyDescent="0.3">
      <c r="A6795" s="12">
        <v>13793</v>
      </c>
      <c r="B6795" s="12">
        <v>278</v>
      </c>
      <c r="C6795" s="8">
        <v>10466</v>
      </c>
      <c r="D6795" s="12" t="s">
        <v>8462</v>
      </c>
      <c r="E6795" s="13">
        <v>44564</v>
      </c>
      <c r="F6795" s="12" t="s">
        <v>19236</v>
      </c>
      <c r="G6795" s="12">
        <f>IF(ISNUMBER(MATCH(C6795, FACT_ORDERS!C:C, 0)), 1, 0)</f>
        <v>1</v>
      </c>
      <c r="H6795" s="12">
        <f>COUNTIF(B:B,FACT_SEARCHES[[#This Row],[WD_PRODUCTS]])</f>
        <v>81</v>
      </c>
    </row>
    <row r="6796" spans="1:8" x14ac:dyDescent="0.3">
      <c r="A6796" s="12">
        <v>13794</v>
      </c>
      <c r="B6796" s="12">
        <v>251</v>
      </c>
      <c r="C6796" s="8">
        <v>10129</v>
      </c>
      <c r="D6796" s="12" t="s">
        <v>8463</v>
      </c>
      <c r="E6796" s="13">
        <v>45285</v>
      </c>
      <c r="F6796" s="12" t="s">
        <v>20581</v>
      </c>
      <c r="G6796" s="12">
        <f>IF(ISNUMBER(MATCH(C6796, FACT_ORDERS!C:C, 0)), 1, 0)</f>
        <v>0</v>
      </c>
      <c r="H6796" s="12">
        <f>COUNTIF(B:B,FACT_SEARCHES[[#This Row],[WD_PRODUCTS]])</f>
        <v>67</v>
      </c>
    </row>
    <row r="6797" spans="1:8" x14ac:dyDescent="0.3">
      <c r="A6797" s="12">
        <v>13795</v>
      </c>
      <c r="B6797" s="12">
        <v>207</v>
      </c>
      <c r="C6797" s="8">
        <v>10129</v>
      </c>
      <c r="D6797" s="12" t="s">
        <v>8464</v>
      </c>
      <c r="E6797" s="13">
        <v>45285</v>
      </c>
      <c r="F6797" s="12" t="s">
        <v>20582</v>
      </c>
      <c r="G6797" s="12">
        <f>IF(ISNUMBER(MATCH(C6797, FACT_ORDERS!C:C, 0)), 1, 0)</f>
        <v>0</v>
      </c>
      <c r="H6797" s="12">
        <f>COUNTIF(B:B,FACT_SEARCHES[[#This Row],[WD_PRODUCTS]])</f>
        <v>47</v>
      </c>
    </row>
    <row r="6798" spans="1:8" x14ac:dyDescent="0.3">
      <c r="A6798" s="12">
        <v>13796</v>
      </c>
      <c r="B6798" s="12">
        <v>282</v>
      </c>
      <c r="C6798" s="8">
        <v>10586</v>
      </c>
      <c r="D6798" s="12" t="s">
        <v>8465</v>
      </c>
      <c r="E6798" s="13">
        <v>45047</v>
      </c>
      <c r="F6798" s="12" t="s">
        <v>20583</v>
      </c>
      <c r="G6798" s="12">
        <f>IF(ISNUMBER(MATCH(C6798, FACT_ORDERS!C:C, 0)), 1, 0)</f>
        <v>1</v>
      </c>
      <c r="H6798" s="12">
        <f>COUNTIF(B:B,FACT_SEARCHES[[#This Row],[WD_PRODUCTS]])</f>
        <v>43</v>
      </c>
    </row>
    <row r="6799" spans="1:8" x14ac:dyDescent="0.3">
      <c r="A6799" s="12">
        <v>13797</v>
      </c>
      <c r="B6799" s="12">
        <v>204</v>
      </c>
      <c r="C6799" s="8">
        <v>10586</v>
      </c>
      <c r="D6799" s="12" t="s">
        <v>8466</v>
      </c>
      <c r="E6799" s="13">
        <v>45047</v>
      </c>
      <c r="F6799" s="12" t="s">
        <v>20584</v>
      </c>
      <c r="G6799" s="12">
        <f>IF(ISNUMBER(MATCH(C6799, FACT_ORDERS!C:C, 0)), 1, 0)</f>
        <v>1</v>
      </c>
      <c r="H6799" s="12">
        <f>COUNTIF(B:B,FACT_SEARCHES[[#This Row],[WD_PRODUCTS]])</f>
        <v>139</v>
      </c>
    </row>
    <row r="6800" spans="1:8" x14ac:dyDescent="0.3">
      <c r="A6800" s="12">
        <v>13798</v>
      </c>
      <c r="B6800" s="12">
        <v>206</v>
      </c>
      <c r="C6800" s="8">
        <v>10586</v>
      </c>
      <c r="D6800" s="12" t="s">
        <v>8467</v>
      </c>
      <c r="E6800" s="13">
        <v>45047</v>
      </c>
      <c r="F6800" s="12" t="s">
        <v>20585</v>
      </c>
      <c r="G6800" s="12">
        <f>IF(ISNUMBER(MATCH(C6800, FACT_ORDERS!C:C, 0)), 1, 0)</f>
        <v>1</v>
      </c>
      <c r="H6800" s="12">
        <f>COUNTIF(B:B,FACT_SEARCHES[[#This Row],[WD_PRODUCTS]])</f>
        <v>54</v>
      </c>
    </row>
    <row r="6801" spans="1:8" x14ac:dyDescent="0.3">
      <c r="A6801" s="12">
        <v>13799</v>
      </c>
      <c r="B6801" s="12">
        <v>273</v>
      </c>
      <c r="C6801" s="8">
        <v>10586</v>
      </c>
      <c r="D6801" s="12" t="s">
        <v>8468</v>
      </c>
      <c r="E6801" s="13">
        <v>45047</v>
      </c>
      <c r="F6801" s="12" t="s">
        <v>20586</v>
      </c>
      <c r="G6801" s="12">
        <f>IF(ISNUMBER(MATCH(C6801, FACT_ORDERS!C:C, 0)), 1, 0)</f>
        <v>1</v>
      </c>
      <c r="H6801" s="12">
        <f>COUNTIF(B:B,FACT_SEARCHES[[#This Row],[WD_PRODUCTS]])</f>
        <v>73</v>
      </c>
    </row>
    <row r="6802" spans="1:8" x14ac:dyDescent="0.3">
      <c r="A6802" s="12">
        <v>13800</v>
      </c>
      <c r="B6802" s="12">
        <v>275</v>
      </c>
      <c r="C6802" s="8">
        <v>10195</v>
      </c>
      <c r="D6802" s="12" t="s">
        <v>8469</v>
      </c>
      <c r="E6802" s="13">
        <v>45509</v>
      </c>
      <c r="F6802" s="12" t="s">
        <v>20587</v>
      </c>
      <c r="G6802" s="12">
        <f>IF(ISNUMBER(MATCH(C6802, FACT_ORDERS!C:C, 0)), 1, 0)</f>
        <v>0</v>
      </c>
      <c r="H6802" s="12">
        <f>COUNTIF(B:B,FACT_SEARCHES[[#This Row],[WD_PRODUCTS]])</f>
        <v>70</v>
      </c>
    </row>
    <row r="6803" spans="1:8" x14ac:dyDescent="0.3">
      <c r="A6803" s="12">
        <v>13801</v>
      </c>
      <c r="B6803" s="12">
        <v>293</v>
      </c>
      <c r="C6803" s="8">
        <v>10195</v>
      </c>
      <c r="D6803" s="12" t="s">
        <v>8470</v>
      </c>
      <c r="E6803" s="13">
        <v>45509</v>
      </c>
      <c r="F6803" s="12" t="s">
        <v>20588</v>
      </c>
      <c r="G6803" s="12">
        <f>IF(ISNUMBER(MATCH(C6803, FACT_ORDERS!C:C, 0)), 1, 0)</f>
        <v>0</v>
      </c>
      <c r="H6803" s="12">
        <f>COUNTIF(B:B,FACT_SEARCHES[[#This Row],[WD_PRODUCTS]])</f>
        <v>70</v>
      </c>
    </row>
    <row r="6804" spans="1:8" x14ac:dyDescent="0.3">
      <c r="A6804" s="12">
        <v>13802</v>
      </c>
      <c r="B6804" s="12">
        <v>227</v>
      </c>
      <c r="C6804" s="8">
        <v>10782</v>
      </c>
      <c r="D6804" s="12" t="s">
        <v>8471</v>
      </c>
      <c r="E6804" s="13">
        <v>44881</v>
      </c>
      <c r="F6804" s="12" t="s">
        <v>20589</v>
      </c>
      <c r="G6804" s="12">
        <f>IF(ISNUMBER(MATCH(C6804, FACT_ORDERS!C:C, 0)), 1, 0)</f>
        <v>0</v>
      </c>
      <c r="H6804" s="12">
        <f>COUNTIF(B:B,FACT_SEARCHES[[#This Row],[WD_PRODUCTS]])</f>
        <v>93</v>
      </c>
    </row>
    <row r="6805" spans="1:8" x14ac:dyDescent="0.3">
      <c r="A6805" s="12">
        <v>13803</v>
      </c>
      <c r="B6805" s="12">
        <v>213</v>
      </c>
      <c r="C6805" s="8">
        <v>10572</v>
      </c>
      <c r="D6805" s="12" t="s">
        <v>8472</v>
      </c>
      <c r="E6805" s="13">
        <v>45357</v>
      </c>
      <c r="F6805" s="12" t="s">
        <v>20590</v>
      </c>
      <c r="G6805" s="12">
        <f>IF(ISNUMBER(MATCH(C6805, FACT_ORDERS!C:C, 0)), 1, 0)</f>
        <v>1</v>
      </c>
      <c r="H6805" s="12">
        <f>COUNTIF(B:B,FACT_SEARCHES[[#This Row],[WD_PRODUCTS]])</f>
        <v>86</v>
      </c>
    </row>
    <row r="6806" spans="1:8" x14ac:dyDescent="0.3">
      <c r="A6806" s="12">
        <v>13804</v>
      </c>
      <c r="B6806" s="12">
        <v>289</v>
      </c>
      <c r="C6806" s="8">
        <v>10572</v>
      </c>
      <c r="D6806" s="12" t="s">
        <v>8473</v>
      </c>
      <c r="E6806" s="13">
        <v>45357</v>
      </c>
      <c r="F6806" s="12" t="s">
        <v>20589</v>
      </c>
      <c r="G6806" s="12">
        <f>IF(ISNUMBER(MATCH(C6806, FACT_ORDERS!C:C, 0)), 1, 0)</f>
        <v>1</v>
      </c>
      <c r="H6806" s="12">
        <f>COUNTIF(B:B,FACT_SEARCHES[[#This Row],[WD_PRODUCTS]])</f>
        <v>56</v>
      </c>
    </row>
    <row r="6807" spans="1:8" x14ac:dyDescent="0.3">
      <c r="A6807" s="12">
        <v>13805</v>
      </c>
      <c r="B6807" s="12">
        <v>227</v>
      </c>
      <c r="C6807" s="8">
        <v>10572</v>
      </c>
      <c r="D6807" s="12" t="s">
        <v>8474</v>
      </c>
      <c r="E6807" s="13">
        <v>45357</v>
      </c>
      <c r="F6807" s="12" t="s">
        <v>20591</v>
      </c>
      <c r="G6807" s="12">
        <f>IF(ISNUMBER(MATCH(C6807, FACT_ORDERS!C:C, 0)), 1, 0)</f>
        <v>1</v>
      </c>
      <c r="H6807" s="12">
        <f>COUNTIF(B:B,FACT_SEARCHES[[#This Row],[WD_PRODUCTS]])</f>
        <v>93</v>
      </c>
    </row>
    <row r="6808" spans="1:8" x14ac:dyDescent="0.3">
      <c r="A6808" s="12">
        <v>13806</v>
      </c>
      <c r="B6808" s="12">
        <v>296</v>
      </c>
      <c r="C6808" s="8">
        <v>10311</v>
      </c>
      <c r="D6808" s="12" t="s">
        <v>8475</v>
      </c>
      <c r="E6808" s="13">
        <v>44660</v>
      </c>
      <c r="F6808" s="12" t="s">
        <v>20592</v>
      </c>
      <c r="G6808" s="12">
        <f>IF(ISNUMBER(MATCH(C6808, FACT_ORDERS!C:C, 0)), 1, 0)</f>
        <v>1</v>
      </c>
      <c r="H6808" s="12">
        <f>COUNTIF(B:B,FACT_SEARCHES[[#This Row],[WD_PRODUCTS]])</f>
        <v>106</v>
      </c>
    </row>
    <row r="6809" spans="1:8" x14ac:dyDescent="0.3">
      <c r="A6809" s="12">
        <v>13807</v>
      </c>
      <c r="B6809" s="12">
        <v>225</v>
      </c>
      <c r="C6809" s="8">
        <v>10311</v>
      </c>
      <c r="D6809" s="12" t="s">
        <v>8476</v>
      </c>
      <c r="E6809" s="13">
        <v>44660</v>
      </c>
      <c r="F6809" s="12" t="s">
        <v>20593</v>
      </c>
      <c r="G6809" s="12">
        <f>IF(ISNUMBER(MATCH(C6809, FACT_ORDERS!C:C, 0)), 1, 0)</f>
        <v>1</v>
      </c>
      <c r="H6809" s="12">
        <f>COUNTIF(B:B,FACT_SEARCHES[[#This Row],[WD_PRODUCTS]])</f>
        <v>74</v>
      </c>
    </row>
    <row r="6810" spans="1:8" x14ac:dyDescent="0.3">
      <c r="A6810" s="12">
        <v>13808</v>
      </c>
      <c r="B6810" s="12">
        <v>213</v>
      </c>
      <c r="C6810" s="8">
        <v>10311</v>
      </c>
      <c r="D6810" s="12" t="s">
        <v>8477</v>
      </c>
      <c r="E6810" s="13">
        <v>44660</v>
      </c>
      <c r="F6810" s="12" t="s">
        <v>20594</v>
      </c>
      <c r="G6810" s="12">
        <f>IF(ISNUMBER(MATCH(C6810, FACT_ORDERS!C:C, 0)), 1, 0)</f>
        <v>1</v>
      </c>
      <c r="H6810" s="12">
        <f>COUNTIF(B:B,FACT_SEARCHES[[#This Row],[WD_PRODUCTS]])</f>
        <v>86</v>
      </c>
    </row>
    <row r="6811" spans="1:8" x14ac:dyDescent="0.3">
      <c r="A6811" s="12">
        <v>13809</v>
      </c>
      <c r="B6811" s="12">
        <v>263</v>
      </c>
      <c r="C6811" s="8">
        <v>10396</v>
      </c>
      <c r="D6811" s="12" t="s">
        <v>8478</v>
      </c>
      <c r="E6811" s="13">
        <v>45545</v>
      </c>
      <c r="F6811" s="12" t="s">
        <v>20595</v>
      </c>
      <c r="G6811" s="12">
        <f>IF(ISNUMBER(MATCH(C6811, FACT_ORDERS!C:C, 0)), 1, 0)</f>
        <v>0</v>
      </c>
      <c r="H6811" s="12">
        <f>COUNTIF(B:B,FACT_SEARCHES[[#This Row],[WD_PRODUCTS]])</f>
        <v>108</v>
      </c>
    </row>
    <row r="6812" spans="1:8" x14ac:dyDescent="0.3">
      <c r="A6812" s="12">
        <v>13810</v>
      </c>
      <c r="B6812" s="12">
        <v>299</v>
      </c>
      <c r="C6812" s="8">
        <v>10396</v>
      </c>
      <c r="D6812" s="12" t="s">
        <v>8479</v>
      </c>
      <c r="E6812" s="13">
        <v>45545</v>
      </c>
      <c r="F6812" s="12" t="s">
        <v>20596</v>
      </c>
      <c r="G6812" s="12">
        <f>IF(ISNUMBER(MATCH(C6812, FACT_ORDERS!C:C, 0)), 1, 0)</f>
        <v>0</v>
      </c>
      <c r="H6812" s="12">
        <f>COUNTIF(B:B,FACT_SEARCHES[[#This Row],[WD_PRODUCTS]])</f>
        <v>125</v>
      </c>
    </row>
    <row r="6813" spans="1:8" x14ac:dyDescent="0.3">
      <c r="A6813" s="12">
        <v>13811</v>
      </c>
      <c r="B6813" s="12">
        <v>292</v>
      </c>
      <c r="C6813" s="8">
        <v>10835</v>
      </c>
      <c r="D6813" s="12" t="s">
        <v>8480</v>
      </c>
      <c r="E6813" s="13">
        <v>44874</v>
      </c>
      <c r="F6813" s="12" t="s">
        <v>20597</v>
      </c>
      <c r="G6813" s="12">
        <f>IF(ISNUMBER(MATCH(C6813, FACT_ORDERS!C:C, 0)), 1, 0)</f>
        <v>0</v>
      </c>
      <c r="H6813" s="12">
        <f>COUNTIF(B:B,FACT_SEARCHES[[#This Row],[WD_PRODUCTS]])</f>
        <v>95</v>
      </c>
    </row>
    <row r="6814" spans="1:8" x14ac:dyDescent="0.3">
      <c r="A6814" s="12">
        <v>13812</v>
      </c>
      <c r="B6814" s="12">
        <v>221</v>
      </c>
      <c r="C6814" s="8">
        <v>10023</v>
      </c>
      <c r="D6814" s="12" t="s">
        <v>8481</v>
      </c>
      <c r="E6814" s="13">
        <v>44653</v>
      </c>
      <c r="F6814" s="12" t="s">
        <v>18101</v>
      </c>
      <c r="G6814" s="12">
        <f>IF(ISNUMBER(MATCH(C6814, FACT_ORDERS!C:C, 0)), 1, 0)</f>
        <v>1</v>
      </c>
      <c r="H6814" s="12">
        <f>COUNTIF(B:B,FACT_SEARCHES[[#This Row],[WD_PRODUCTS]])</f>
        <v>31</v>
      </c>
    </row>
    <row r="6815" spans="1:8" x14ac:dyDescent="0.3">
      <c r="A6815" s="12">
        <v>13813</v>
      </c>
      <c r="B6815" s="12">
        <v>244</v>
      </c>
      <c r="C6815" s="8">
        <v>10023</v>
      </c>
      <c r="D6815" s="12" t="s">
        <v>8482</v>
      </c>
      <c r="E6815" s="13">
        <v>44653</v>
      </c>
      <c r="F6815" s="12" t="s">
        <v>20598</v>
      </c>
      <c r="G6815" s="12">
        <f>IF(ISNUMBER(MATCH(C6815, FACT_ORDERS!C:C, 0)), 1, 0)</f>
        <v>1</v>
      </c>
      <c r="H6815" s="12">
        <f>COUNTIF(B:B,FACT_SEARCHES[[#This Row],[WD_PRODUCTS]])</f>
        <v>59</v>
      </c>
    </row>
    <row r="6816" spans="1:8" x14ac:dyDescent="0.3">
      <c r="A6816" s="12">
        <v>13814</v>
      </c>
      <c r="B6816" s="12">
        <v>202</v>
      </c>
      <c r="C6816" s="8">
        <v>10580</v>
      </c>
      <c r="D6816" s="12" t="s">
        <v>8483</v>
      </c>
      <c r="E6816" s="13">
        <v>45494</v>
      </c>
      <c r="F6816" s="12" t="s">
        <v>11240</v>
      </c>
      <c r="G6816" s="12">
        <f>IF(ISNUMBER(MATCH(C6816, FACT_ORDERS!C:C, 0)), 1, 0)</f>
        <v>1</v>
      </c>
      <c r="H6816" s="12">
        <f>COUNTIF(B:B,FACT_SEARCHES[[#This Row],[WD_PRODUCTS]])</f>
        <v>74</v>
      </c>
    </row>
    <row r="6817" spans="1:8" x14ac:dyDescent="0.3">
      <c r="A6817" s="12">
        <v>13815</v>
      </c>
      <c r="B6817" s="12">
        <v>268</v>
      </c>
      <c r="C6817" s="8">
        <v>10580</v>
      </c>
      <c r="D6817" s="12" t="s">
        <v>8484</v>
      </c>
      <c r="E6817" s="13">
        <v>45494</v>
      </c>
      <c r="F6817" s="12" t="s">
        <v>4150</v>
      </c>
      <c r="G6817" s="12">
        <f>IF(ISNUMBER(MATCH(C6817, FACT_ORDERS!C:C, 0)), 1, 0)</f>
        <v>1</v>
      </c>
      <c r="H6817" s="12">
        <f>COUNTIF(B:B,FACT_SEARCHES[[#This Row],[WD_PRODUCTS]])</f>
        <v>78</v>
      </c>
    </row>
    <row r="6818" spans="1:8" x14ac:dyDescent="0.3">
      <c r="A6818" s="12">
        <v>13816</v>
      </c>
      <c r="B6818" s="12">
        <v>273</v>
      </c>
      <c r="C6818" s="8">
        <v>10751</v>
      </c>
      <c r="D6818" s="12" t="s">
        <v>8485</v>
      </c>
      <c r="E6818" s="13">
        <v>45462</v>
      </c>
      <c r="F6818" s="12" t="s">
        <v>20599</v>
      </c>
      <c r="G6818" s="12">
        <f>IF(ISNUMBER(MATCH(C6818, FACT_ORDERS!C:C, 0)), 1, 0)</f>
        <v>1</v>
      </c>
      <c r="H6818" s="12">
        <f>COUNTIF(B:B,FACT_SEARCHES[[#This Row],[WD_PRODUCTS]])</f>
        <v>73</v>
      </c>
    </row>
    <row r="6819" spans="1:8" x14ac:dyDescent="0.3">
      <c r="A6819" s="12">
        <v>13817</v>
      </c>
      <c r="B6819" s="12">
        <v>260</v>
      </c>
      <c r="C6819" s="8">
        <v>10199</v>
      </c>
      <c r="D6819" s="12" t="s">
        <v>8486</v>
      </c>
      <c r="E6819" s="13">
        <v>45287</v>
      </c>
      <c r="F6819" s="12" t="s">
        <v>20600</v>
      </c>
      <c r="G6819" s="12">
        <f>IF(ISNUMBER(MATCH(C6819, FACT_ORDERS!C:C, 0)), 1, 0)</f>
        <v>0</v>
      </c>
      <c r="H6819" s="12">
        <f>COUNTIF(B:B,FACT_SEARCHES[[#This Row],[WD_PRODUCTS]])</f>
        <v>86</v>
      </c>
    </row>
    <row r="6820" spans="1:8" x14ac:dyDescent="0.3">
      <c r="A6820" s="12">
        <v>13818</v>
      </c>
      <c r="B6820" s="12">
        <v>219</v>
      </c>
      <c r="C6820" s="8">
        <v>10199</v>
      </c>
      <c r="D6820" s="12" t="s">
        <v>8487</v>
      </c>
      <c r="E6820" s="13">
        <v>45287</v>
      </c>
      <c r="F6820" s="12" t="s">
        <v>3306</v>
      </c>
      <c r="G6820" s="12">
        <f>IF(ISNUMBER(MATCH(C6820, FACT_ORDERS!C:C, 0)), 1, 0)</f>
        <v>0</v>
      </c>
      <c r="H6820" s="12">
        <f>COUNTIF(B:B,FACT_SEARCHES[[#This Row],[WD_PRODUCTS]])</f>
        <v>83</v>
      </c>
    </row>
    <row r="6821" spans="1:8" x14ac:dyDescent="0.3">
      <c r="A6821" s="12">
        <v>13819</v>
      </c>
      <c r="B6821" s="12">
        <v>296</v>
      </c>
      <c r="C6821" s="8">
        <v>10199</v>
      </c>
      <c r="D6821" s="12" t="s">
        <v>8488</v>
      </c>
      <c r="E6821" s="13">
        <v>45287</v>
      </c>
      <c r="F6821" s="12" t="s">
        <v>20601</v>
      </c>
      <c r="G6821" s="12">
        <f>IF(ISNUMBER(MATCH(C6821, FACT_ORDERS!C:C, 0)), 1, 0)</f>
        <v>0</v>
      </c>
      <c r="H6821" s="12">
        <f>COUNTIF(B:B,FACT_SEARCHES[[#This Row],[WD_PRODUCTS]])</f>
        <v>106</v>
      </c>
    </row>
    <row r="6822" spans="1:8" x14ac:dyDescent="0.3">
      <c r="A6822" s="12">
        <v>13820</v>
      </c>
      <c r="B6822" s="12">
        <v>245</v>
      </c>
      <c r="C6822" s="8">
        <v>10199</v>
      </c>
      <c r="D6822" s="12" t="s">
        <v>8489</v>
      </c>
      <c r="E6822" s="13">
        <v>45287</v>
      </c>
      <c r="F6822" s="12" t="s">
        <v>20602</v>
      </c>
      <c r="G6822" s="12">
        <f>IF(ISNUMBER(MATCH(C6822, FACT_ORDERS!C:C, 0)), 1, 0)</f>
        <v>0</v>
      </c>
      <c r="H6822" s="12">
        <f>COUNTIF(B:B,FACT_SEARCHES[[#This Row],[WD_PRODUCTS]])</f>
        <v>58</v>
      </c>
    </row>
    <row r="6823" spans="1:8" x14ac:dyDescent="0.3">
      <c r="A6823" s="12">
        <v>13821</v>
      </c>
      <c r="B6823" s="12">
        <v>206</v>
      </c>
      <c r="C6823" s="8">
        <v>10469</v>
      </c>
      <c r="D6823" s="12" t="s">
        <v>8490</v>
      </c>
      <c r="E6823" s="13">
        <v>45261</v>
      </c>
      <c r="F6823" s="12" t="s">
        <v>20603</v>
      </c>
      <c r="G6823" s="12">
        <f>IF(ISNUMBER(MATCH(C6823, FACT_ORDERS!C:C, 0)), 1, 0)</f>
        <v>0</v>
      </c>
      <c r="H6823" s="12">
        <f>COUNTIF(B:B,FACT_SEARCHES[[#This Row],[WD_PRODUCTS]])</f>
        <v>54</v>
      </c>
    </row>
    <row r="6824" spans="1:8" x14ac:dyDescent="0.3">
      <c r="A6824" s="12">
        <v>13822</v>
      </c>
      <c r="B6824" s="12">
        <v>283</v>
      </c>
      <c r="C6824" s="8">
        <v>10469</v>
      </c>
      <c r="D6824" s="12" t="s">
        <v>8491</v>
      </c>
      <c r="E6824" s="13">
        <v>45261</v>
      </c>
      <c r="F6824" s="12" t="s">
        <v>3951</v>
      </c>
      <c r="G6824" s="12">
        <f>IF(ISNUMBER(MATCH(C6824, FACT_ORDERS!C:C, 0)), 1, 0)</f>
        <v>0</v>
      </c>
      <c r="H6824" s="12">
        <f>COUNTIF(B:B,FACT_SEARCHES[[#This Row],[WD_PRODUCTS]])</f>
        <v>65</v>
      </c>
    </row>
    <row r="6825" spans="1:8" x14ac:dyDescent="0.3">
      <c r="A6825" s="12">
        <v>13823</v>
      </c>
      <c r="B6825" s="12">
        <v>298</v>
      </c>
      <c r="C6825" s="8">
        <v>10469</v>
      </c>
      <c r="D6825" s="12" t="s">
        <v>8492</v>
      </c>
      <c r="E6825" s="13">
        <v>45261</v>
      </c>
      <c r="F6825" s="12" t="s">
        <v>20604</v>
      </c>
      <c r="G6825" s="12">
        <f>IF(ISNUMBER(MATCH(C6825, FACT_ORDERS!C:C, 0)), 1, 0)</f>
        <v>0</v>
      </c>
      <c r="H6825" s="12">
        <f>COUNTIF(B:B,FACT_SEARCHES[[#This Row],[WD_PRODUCTS]])</f>
        <v>79</v>
      </c>
    </row>
    <row r="6826" spans="1:8" x14ac:dyDescent="0.3">
      <c r="A6826" s="12">
        <v>13824</v>
      </c>
      <c r="B6826" s="12">
        <v>271</v>
      </c>
      <c r="C6826" s="8">
        <v>10768</v>
      </c>
      <c r="D6826" s="12" t="s">
        <v>8493</v>
      </c>
      <c r="E6826" s="13">
        <v>45334</v>
      </c>
      <c r="F6826" s="12" t="s">
        <v>20605</v>
      </c>
      <c r="G6826" s="12">
        <f>IF(ISNUMBER(MATCH(C6826, FACT_ORDERS!C:C, 0)), 1, 0)</f>
        <v>1</v>
      </c>
      <c r="H6826" s="12">
        <f>COUNTIF(B:B,FACT_SEARCHES[[#This Row],[WD_PRODUCTS]])</f>
        <v>74</v>
      </c>
    </row>
    <row r="6827" spans="1:8" x14ac:dyDescent="0.3">
      <c r="A6827" s="12">
        <v>13825</v>
      </c>
      <c r="B6827" s="12">
        <v>219</v>
      </c>
      <c r="C6827" s="8">
        <v>10768</v>
      </c>
      <c r="D6827" s="12" t="s">
        <v>8494</v>
      </c>
      <c r="E6827" s="13">
        <v>45334</v>
      </c>
      <c r="F6827" s="12" t="s">
        <v>20606</v>
      </c>
      <c r="G6827" s="12">
        <f>IF(ISNUMBER(MATCH(C6827, FACT_ORDERS!C:C, 0)), 1, 0)</f>
        <v>1</v>
      </c>
      <c r="H6827" s="12">
        <f>COUNTIF(B:B,FACT_SEARCHES[[#This Row],[WD_PRODUCTS]])</f>
        <v>83</v>
      </c>
    </row>
    <row r="6828" spans="1:8" x14ac:dyDescent="0.3">
      <c r="A6828" s="12">
        <v>13826</v>
      </c>
      <c r="B6828" s="12">
        <v>245</v>
      </c>
      <c r="C6828" s="8">
        <v>10768</v>
      </c>
      <c r="D6828" s="12" t="s">
        <v>8495</v>
      </c>
      <c r="E6828" s="13">
        <v>45334</v>
      </c>
      <c r="F6828" s="12" t="s">
        <v>20607</v>
      </c>
      <c r="G6828" s="12">
        <f>IF(ISNUMBER(MATCH(C6828, FACT_ORDERS!C:C, 0)), 1, 0)</f>
        <v>1</v>
      </c>
      <c r="H6828" s="12">
        <f>COUNTIF(B:B,FACT_SEARCHES[[#This Row],[WD_PRODUCTS]])</f>
        <v>58</v>
      </c>
    </row>
    <row r="6829" spans="1:8" x14ac:dyDescent="0.3">
      <c r="A6829" s="12">
        <v>13827</v>
      </c>
      <c r="B6829" s="12">
        <v>270</v>
      </c>
      <c r="C6829" s="8">
        <v>10938</v>
      </c>
      <c r="D6829" s="12" t="s">
        <v>8496</v>
      </c>
      <c r="E6829" s="13">
        <v>44394</v>
      </c>
      <c r="F6829" s="12" t="s">
        <v>20608</v>
      </c>
      <c r="G6829" s="12">
        <f>IF(ISNUMBER(MATCH(C6829, FACT_ORDERS!C:C, 0)), 1, 0)</f>
        <v>0</v>
      </c>
      <c r="H6829" s="12">
        <f>COUNTIF(B:B,FACT_SEARCHES[[#This Row],[WD_PRODUCTS]])</f>
        <v>54</v>
      </c>
    </row>
    <row r="6830" spans="1:8" x14ac:dyDescent="0.3">
      <c r="A6830" s="12">
        <v>13828</v>
      </c>
      <c r="B6830" s="12">
        <v>255</v>
      </c>
      <c r="C6830" s="8">
        <v>10938</v>
      </c>
      <c r="D6830" s="12" t="s">
        <v>8497</v>
      </c>
      <c r="E6830" s="13">
        <v>44394</v>
      </c>
      <c r="F6830" s="12" t="s">
        <v>18107</v>
      </c>
      <c r="G6830" s="12">
        <f>IF(ISNUMBER(MATCH(C6830, FACT_ORDERS!C:C, 0)), 1, 0)</f>
        <v>0</v>
      </c>
      <c r="H6830" s="12">
        <f>COUNTIF(B:B,FACT_SEARCHES[[#This Row],[WD_PRODUCTS]])</f>
        <v>74</v>
      </c>
    </row>
    <row r="6831" spans="1:8" x14ac:dyDescent="0.3">
      <c r="A6831" s="12">
        <v>13829</v>
      </c>
      <c r="B6831" s="12">
        <v>216</v>
      </c>
      <c r="C6831" s="8">
        <v>10938</v>
      </c>
      <c r="D6831" s="12" t="s">
        <v>8498</v>
      </c>
      <c r="E6831" s="13">
        <v>44394</v>
      </c>
      <c r="F6831" s="12" t="s">
        <v>13344</v>
      </c>
      <c r="G6831" s="12">
        <f>IF(ISNUMBER(MATCH(C6831, FACT_ORDERS!C:C, 0)), 1, 0)</f>
        <v>0</v>
      </c>
      <c r="H6831" s="12">
        <f>COUNTIF(B:B,FACT_SEARCHES[[#This Row],[WD_PRODUCTS]])</f>
        <v>107</v>
      </c>
    </row>
    <row r="6832" spans="1:8" x14ac:dyDescent="0.3">
      <c r="A6832" s="12">
        <v>13830</v>
      </c>
      <c r="B6832" s="12">
        <v>290</v>
      </c>
      <c r="C6832" s="8">
        <v>10776</v>
      </c>
      <c r="D6832" s="12" t="s">
        <v>8499</v>
      </c>
      <c r="E6832" s="13">
        <v>45181</v>
      </c>
      <c r="F6832" s="12" t="s">
        <v>20609</v>
      </c>
      <c r="G6832" s="12">
        <f>IF(ISNUMBER(MATCH(C6832, FACT_ORDERS!C:C, 0)), 1, 0)</f>
        <v>0</v>
      </c>
      <c r="H6832" s="12">
        <f>COUNTIF(B:B,FACT_SEARCHES[[#This Row],[WD_PRODUCTS]])</f>
        <v>47</v>
      </c>
    </row>
    <row r="6833" spans="1:8" x14ac:dyDescent="0.3">
      <c r="A6833" s="12">
        <v>13831</v>
      </c>
      <c r="B6833" s="12">
        <v>248</v>
      </c>
      <c r="C6833" s="8">
        <v>10892</v>
      </c>
      <c r="D6833" s="12" t="s">
        <v>8500</v>
      </c>
      <c r="E6833" s="13">
        <v>45029</v>
      </c>
      <c r="F6833" s="12" t="s">
        <v>20610</v>
      </c>
      <c r="G6833" s="12">
        <f>IF(ISNUMBER(MATCH(C6833, FACT_ORDERS!C:C, 0)), 1, 0)</f>
        <v>1</v>
      </c>
      <c r="H6833" s="12">
        <f>COUNTIF(B:B,FACT_SEARCHES[[#This Row],[WD_PRODUCTS]])</f>
        <v>101</v>
      </c>
    </row>
    <row r="6834" spans="1:8" x14ac:dyDescent="0.3">
      <c r="A6834" s="12">
        <v>13832</v>
      </c>
      <c r="B6834" s="12">
        <v>290</v>
      </c>
      <c r="C6834" s="8">
        <v>10979</v>
      </c>
      <c r="D6834" s="12" t="s">
        <v>8501</v>
      </c>
      <c r="E6834" s="13">
        <v>45533</v>
      </c>
      <c r="F6834" s="12" t="s">
        <v>20611</v>
      </c>
      <c r="G6834" s="12">
        <f>IF(ISNUMBER(MATCH(C6834, FACT_ORDERS!C:C, 0)), 1, 0)</f>
        <v>1</v>
      </c>
      <c r="H6834" s="12">
        <f>COUNTIF(B:B,FACT_SEARCHES[[#This Row],[WD_PRODUCTS]])</f>
        <v>47</v>
      </c>
    </row>
    <row r="6835" spans="1:8" x14ac:dyDescent="0.3">
      <c r="A6835" s="12">
        <v>13833</v>
      </c>
      <c r="B6835" s="12">
        <v>248</v>
      </c>
      <c r="C6835" s="8">
        <v>10340</v>
      </c>
      <c r="D6835" s="12" t="s">
        <v>8502</v>
      </c>
      <c r="E6835" s="13">
        <v>44354</v>
      </c>
      <c r="F6835" s="12" t="s">
        <v>20612</v>
      </c>
      <c r="G6835" s="12">
        <f>IF(ISNUMBER(MATCH(C6835, FACT_ORDERS!C:C, 0)), 1, 0)</f>
        <v>0</v>
      </c>
      <c r="H6835" s="12">
        <f>COUNTIF(B:B,FACT_SEARCHES[[#This Row],[WD_PRODUCTS]])</f>
        <v>101</v>
      </c>
    </row>
    <row r="6836" spans="1:8" x14ac:dyDescent="0.3">
      <c r="A6836" s="12">
        <v>13834</v>
      </c>
      <c r="B6836" s="12">
        <v>243</v>
      </c>
      <c r="C6836" s="8">
        <v>10340</v>
      </c>
      <c r="D6836" s="12" t="s">
        <v>8503</v>
      </c>
      <c r="E6836" s="13">
        <v>44354</v>
      </c>
      <c r="F6836" s="12" t="s">
        <v>20613</v>
      </c>
      <c r="G6836" s="12">
        <f>IF(ISNUMBER(MATCH(C6836, FACT_ORDERS!C:C, 0)), 1, 0)</f>
        <v>0</v>
      </c>
      <c r="H6836" s="12">
        <f>COUNTIF(B:B,FACT_SEARCHES[[#This Row],[WD_PRODUCTS]])</f>
        <v>70</v>
      </c>
    </row>
    <row r="6837" spans="1:8" x14ac:dyDescent="0.3">
      <c r="A6837" s="12">
        <v>13835</v>
      </c>
      <c r="B6837" s="12">
        <v>213</v>
      </c>
      <c r="C6837" s="8">
        <v>10340</v>
      </c>
      <c r="D6837" s="12" t="s">
        <v>8504</v>
      </c>
      <c r="E6837" s="13">
        <v>44354</v>
      </c>
      <c r="F6837" s="12" t="s">
        <v>20614</v>
      </c>
      <c r="G6837" s="12">
        <f>IF(ISNUMBER(MATCH(C6837, FACT_ORDERS!C:C, 0)), 1, 0)</f>
        <v>0</v>
      </c>
      <c r="H6837" s="12">
        <f>COUNTIF(B:B,FACT_SEARCHES[[#This Row],[WD_PRODUCTS]])</f>
        <v>86</v>
      </c>
    </row>
    <row r="6838" spans="1:8" x14ac:dyDescent="0.3">
      <c r="A6838" s="12">
        <v>13836</v>
      </c>
      <c r="B6838" s="12">
        <v>206</v>
      </c>
      <c r="C6838" s="8">
        <v>10734</v>
      </c>
      <c r="D6838" s="12" t="s">
        <v>8505</v>
      </c>
      <c r="E6838" s="13">
        <v>45294</v>
      </c>
      <c r="F6838" s="12" t="s">
        <v>20615</v>
      </c>
      <c r="G6838" s="12">
        <f>IF(ISNUMBER(MATCH(C6838, FACT_ORDERS!C:C, 0)), 1, 0)</f>
        <v>0</v>
      </c>
      <c r="H6838" s="12">
        <f>COUNTIF(B:B,FACT_SEARCHES[[#This Row],[WD_PRODUCTS]])</f>
        <v>54</v>
      </c>
    </row>
    <row r="6839" spans="1:8" x14ac:dyDescent="0.3">
      <c r="A6839" s="12">
        <v>13837</v>
      </c>
      <c r="B6839" s="12">
        <v>213</v>
      </c>
      <c r="C6839" s="8">
        <v>10734</v>
      </c>
      <c r="D6839" s="12" t="s">
        <v>8506</v>
      </c>
      <c r="E6839" s="13">
        <v>45294</v>
      </c>
      <c r="F6839" s="12" t="s">
        <v>20616</v>
      </c>
      <c r="G6839" s="12">
        <f>IF(ISNUMBER(MATCH(C6839, FACT_ORDERS!C:C, 0)), 1, 0)</f>
        <v>0</v>
      </c>
      <c r="H6839" s="12">
        <f>COUNTIF(B:B,FACT_SEARCHES[[#This Row],[WD_PRODUCTS]])</f>
        <v>86</v>
      </c>
    </row>
    <row r="6840" spans="1:8" x14ac:dyDescent="0.3">
      <c r="A6840" s="12">
        <v>13838</v>
      </c>
      <c r="B6840" s="12">
        <v>256</v>
      </c>
      <c r="C6840" s="8">
        <v>10966</v>
      </c>
      <c r="D6840" s="12" t="s">
        <v>8507</v>
      </c>
      <c r="E6840" s="13">
        <v>45362</v>
      </c>
      <c r="F6840" s="12" t="s">
        <v>20617</v>
      </c>
      <c r="G6840" s="12">
        <f>IF(ISNUMBER(MATCH(C6840, FACT_ORDERS!C:C, 0)), 1, 0)</f>
        <v>1</v>
      </c>
      <c r="H6840" s="12">
        <f>COUNTIF(B:B,FACT_SEARCHES[[#This Row],[WD_PRODUCTS]])</f>
        <v>63</v>
      </c>
    </row>
    <row r="6841" spans="1:8" x14ac:dyDescent="0.3">
      <c r="A6841" s="12">
        <v>13839</v>
      </c>
      <c r="B6841" s="12">
        <v>277</v>
      </c>
      <c r="C6841" s="8">
        <v>10966</v>
      </c>
      <c r="D6841" s="12" t="s">
        <v>8508</v>
      </c>
      <c r="E6841" s="13">
        <v>45362</v>
      </c>
      <c r="F6841" s="12" t="s">
        <v>20618</v>
      </c>
      <c r="G6841" s="12">
        <f>IF(ISNUMBER(MATCH(C6841, FACT_ORDERS!C:C, 0)), 1, 0)</f>
        <v>1</v>
      </c>
      <c r="H6841" s="12">
        <f>COUNTIF(B:B,FACT_SEARCHES[[#This Row],[WD_PRODUCTS]])</f>
        <v>98</v>
      </c>
    </row>
    <row r="6842" spans="1:8" x14ac:dyDescent="0.3">
      <c r="A6842" s="12">
        <v>13840</v>
      </c>
      <c r="B6842" s="12">
        <v>237</v>
      </c>
      <c r="C6842" s="8">
        <v>10966</v>
      </c>
      <c r="D6842" s="12" t="s">
        <v>8509</v>
      </c>
      <c r="E6842" s="13">
        <v>45362</v>
      </c>
      <c r="F6842" s="12" t="s">
        <v>20619</v>
      </c>
      <c r="G6842" s="12">
        <f>IF(ISNUMBER(MATCH(C6842, FACT_ORDERS!C:C, 0)), 1, 0)</f>
        <v>1</v>
      </c>
      <c r="H6842" s="12">
        <f>COUNTIF(B:B,FACT_SEARCHES[[#This Row],[WD_PRODUCTS]])</f>
        <v>99</v>
      </c>
    </row>
    <row r="6843" spans="1:8" x14ac:dyDescent="0.3">
      <c r="A6843" s="12">
        <v>13841</v>
      </c>
      <c r="B6843" s="12">
        <v>212</v>
      </c>
      <c r="C6843" s="8">
        <v>10030</v>
      </c>
      <c r="D6843" s="12" t="s">
        <v>8510</v>
      </c>
      <c r="E6843" s="13">
        <v>45274</v>
      </c>
      <c r="F6843" s="12" t="s">
        <v>20620</v>
      </c>
      <c r="G6843" s="12">
        <f>IF(ISNUMBER(MATCH(C6843, FACT_ORDERS!C:C, 0)), 1, 0)</f>
        <v>1</v>
      </c>
      <c r="H6843" s="12">
        <f>COUNTIF(B:B,FACT_SEARCHES[[#This Row],[WD_PRODUCTS]])</f>
        <v>67</v>
      </c>
    </row>
    <row r="6844" spans="1:8" x14ac:dyDescent="0.3">
      <c r="A6844" s="12">
        <v>13842</v>
      </c>
      <c r="B6844" s="12">
        <v>207</v>
      </c>
      <c r="C6844" s="8">
        <v>10030</v>
      </c>
      <c r="D6844" s="12" t="s">
        <v>8511</v>
      </c>
      <c r="E6844" s="13">
        <v>45274</v>
      </c>
      <c r="F6844" s="12" t="s">
        <v>20621</v>
      </c>
      <c r="G6844" s="12">
        <f>IF(ISNUMBER(MATCH(C6844, FACT_ORDERS!C:C, 0)), 1, 0)</f>
        <v>1</v>
      </c>
      <c r="H6844" s="12">
        <f>COUNTIF(B:B,FACT_SEARCHES[[#This Row],[WD_PRODUCTS]])</f>
        <v>47</v>
      </c>
    </row>
    <row r="6845" spans="1:8" x14ac:dyDescent="0.3">
      <c r="A6845" s="12">
        <v>13843</v>
      </c>
      <c r="B6845" s="12">
        <v>216</v>
      </c>
      <c r="C6845" s="8">
        <v>10030</v>
      </c>
      <c r="D6845" s="12" t="s">
        <v>8512</v>
      </c>
      <c r="E6845" s="13">
        <v>45274</v>
      </c>
      <c r="F6845" s="12" t="s">
        <v>20622</v>
      </c>
      <c r="G6845" s="12">
        <f>IF(ISNUMBER(MATCH(C6845, FACT_ORDERS!C:C, 0)), 1, 0)</f>
        <v>1</v>
      </c>
      <c r="H6845" s="12">
        <f>COUNTIF(B:B,FACT_SEARCHES[[#This Row],[WD_PRODUCTS]])</f>
        <v>107</v>
      </c>
    </row>
    <row r="6846" spans="1:8" x14ac:dyDescent="0.3">
      <c r="A6846" s="12">
        <v>13844</v>
      </c>
      <c r="B6846" s="12">
        <v>268</v>
      </c>
      <c r="C6846" s="8">
        <v>10082</v>
      </c>
      <c r="D6846" s="12" t="s">
        <v>8513</v>
      </c>
      <c r="E6846" s="13">
        <v>45164</v>
      </c>
      <c r="F6846" s="12" t="s">
        <v>20623</v>
      </c>
      <c r="G6846" s="12">
        <f>IF(ISNUMBER(MATCH(C6846, FACT_ORDERS!C:C, 0)), 1, 0)</f>
        <v>1</v>
      </c>
      <c r="H6846" s="12">
        <f>COUNTIF(B:B,FACT_SEARCHES[[#This Row],[WD_PRODUCTS]])</f>
        <v>78</v>
      </c>
    </row>
    <row r="6847" spans="1:8" x14ac:dyDescent="0.3">
      <c r="A6847" s="12">
        <v>13845</v>
      </c>
      <c r="B6847" s="12">
        <v>228</v>
      </c>
      <c r="C6847" s="8">
        <v>10082</v>
      </c>
      <c r="D6847" s="12" t="s">
        <v>8514</v>
      </c>
      <c r="E6847" s="13">
        <v>45164</v>
      </c>
      <c r="F6847" s="12" t="s">
        <v>20624</v>
      </c>
      <c r="G6847" s="12">
        <f>IF(ISNUMBER(MATCH(C6847, FACT_ORDERS!C:C, 0)), 1, 0)</f>
        <v>1</v>
      </c>
      <c r="H6847" s="12">
        <f>COUNTIF(B:B,FACT_SEARCHES[[#This Row],[WD_PRODUCTS]])</f>
        <v>79</v>
      </c>
    </row>
    <row r="6848" spans="1:8" x14ac:dyDescent="0.3">
      <c r="A6848" s="12">
        <v>13846</v>
      </c>
      <c r="B6848" s="12">
        <v>286</v>
      </c>
      <c r="C6848" s="8">
        <v>10279</v>
      </c>
      <c r="D6848" s="12" t="s">
        <v>8515</v>
      </c>
      <c r="E6848" s="13">
        <v>45506</v>
      </c>
      <c r="F6848" s="12" t="s">
        <v>16881</v>
      </c>
      <c r="G6848" s="12">
        <f>IF(ISNUMBER(MATCH(C6848, FACT_ORDERS!C:C, 0)), 1, 0)</f>
        <v>0</v>
      </c>
      <c r="H6848" s="12">
        <f>COUNTIF(B:B,FACT_SEARCHES[[#This Row],[WD_PRODUCTS]])</f>
        <v>71</v>
      </c>
    </row>
    <row r="6849" spans="1:8" x14ac:dyDescent="0.3">
      <c r="A6849" s="12">
        <v>13847</v>
      </c>
      <c r="B6849" s="12">
        <v>256</v>
      </c>
      <c r="C6849" s="8">
        <v>10279</v>
      </c>
      <c r="D6849" s="12" t="s">
        <v>8516</v>
      </c>
      <c r="E6849" s="13">
        <v>45506</v>
      </c>
      <c r="F6849" s="12" t="s">
        <v>20625</v>
      </c>
      <c r="G6849" s="12">
        <f>IF(ISNUMBER(MATCH(C6849, FACT_ORDERS!C:C, 0)), 1, 0)</f>
        <v>0</v>
      </c>
      <c r="H6849" s="12">
        <f>COUNTIF(B:B,FACT_SEARCHES[[#This Row],[WD_PRODUCTS]])</f>
        <v>63</v>
      </c>
    </row>
    <row r="6850" spans="1:8" x14ac:dyDescent="0.3">
      <c r="A6850" s="12">
        <v>13848</v>
      </c>
      <c r="B6850" s="12">
        <v>277</v>
      </c>
      <c r="C6850" s="8">
        <v>10660</v>
      </c>
      <c r="D6850" s="12" t="s">
        <v>8517</v>
      </c>
      <c r="E6850" s="13">
        <v>45413</v>
      </c>
      <c r="F6850" s="12" t="s">
        <v>13661</v>
      </c>
      <c r="G6850" s="12">
        <f>IF(ISNUMBER(MATCH(C6850, FACT_ORDERS!C:C, 0)), 1, 0)</f>
        <v>1</v>
      </c>
      <c r="H6850" s="12">
        <f>COUNTIF(B:B,FACT_SEARCHES[[#This Row],[WD_PRODUCTS]])</f>
        <v>98</v>
      </c>
    </row>
    <row r="6851" spans="1:8" x14ac:dyDescent="0.3">
      <c r="A6851" s="12">
        <v>13849</v>
      </c>
      <c r="B6851" s="12">
        <v>260</v>
      </c>
      <c r="C6851" s="8">
        <v>10660</v>
      </c>
      <c r="D6851" s="12" t="s">
        <v>8518</v>
      </c>
      <c r="E6851" s="13">
        <v>45413</v>
      </c>
      <c r="F6851" s="12" t="s">
        <v>20626</v>
      </c>
      <c r="G6851" s="12">
        <f>IF(ISNUMBER(MATCH(C6851, FACT_ORDERS!C:C, 0)), 1, 0)</f>
        <v>1</v>
      </c>
      <c r="H6851" s="12">
        <f>COUNTIF(B:B,FACT_SEARCHES[[#This Row],[WD_PRODUCTS]])</f>
        <v>86</v>
      </c>
    </row>
    <row r="6852" spans="1:8" x14ac:dyDescent="0.3">
      <c r="A6852" s="12">
        <v>13850</v>
      </c>
      <c r="B6852" s="12">
        <v>271</v>
      </c>
      <c r="C6852" s="8">
        <v>10660</v>
      </c>
      <c r="D6852" s="12" t="s">
        <v>8519</v>
      </c>
      <c r="E6852" s="13">
        <v>45413</v>
      </c>
      <c r="F6852" s="12" t="s">
        <v>20627</v>
      </c>
      <c r="G6852" s="12">
        <f>IF(ISNUMBER(MATCH(C6852, FACT_ORDERS!C:C, 0)), 1, 0)</f>
        <v>1</v>
      </c>
      <c r="H6852" s="12">
        <f>COUNTIF(B:B,FACT_SEARCHES[[#This Row],[WD_PRODUCTS]])</f>
        <v>74</v>
      </c>
    </row>
    <row r="6853" spans="1:8" x14ac:dyDescent="0.3">
      <c r="A6853" s="12">
        <v>13851</v>
      </c>
      <c r="B6853" s="12">
        <v>216</v>
      </c>
      <c r="C6853" s="8">
        <v>10660</v>
      </c>
      <c r="D6853" s="12" t="s">
        <v>8520</v>
      </c>
      <c r="E6853" s="13">
        <v>45413</v>
      </c>
      <c r="F6853" s="12" t="s">
        <v>19306</v>
      </c>
      <c r="G6853" s="12">
        <f>IF(ISNUMBER(MATCH(C6853, FACT_ORDERS!C:C, 0)), 1, 0)</f>
        <v>1</v>
      </c>
      <c r="H6853" s="12">
        <f>COUNTIF(B:B,FACT_SEARCHES[[#This Row],[WD_PRODUCTS]])</f>
        <v>107</v>
      </c>
    </row>
    <row r="6854" spans="1:8" x14ac:dyDescent="0.3">
      <c r="A6854" s="12">
        <v>13852</v>
      </c>
      <c r="B6854" s="12">
        <v>258</v>
      </c>
      <c r="C6854" s="8">
        <v>10660</v>
      </c>
      <c r="D6854" s="12" t="s">
        <v>8521</v>
      </c>
      <c r="E6854" s="13">
        <v>45413</v>
      </c>
      <c r="F6854" s="12" t="s">
        <v>20628</v>
      </c>
      <c r="G6854" s="12">
        <f>IF(ISNUMBER(MATCH(C6854, FACT_ORDERS!C:C, 0)), 1, 0)</f>
        <v>1</v>
      </c>
      <c r="H6854" s="12">
        <f>COUNTIF(B:B,FACT_SEARCHES[[#This Row],[WD_PRODUCTS]])</f>
        <v>57</v>
      </c>
    </row>
    <row r="6855" spans="1:8" x14ac:dyDescent="0.3">
      <c r="A6855" s="12">
        <v>13853</v>
      </c>
      <c r="B6855" s="12">
        <v>214</v>
      </c>
      <c r="C6855" s="8">
        <v>10731</v>
      </c>
      <c r="D6855" s="12" t="s">
        <v>8522</v>
      </c>
      <c r="E6855" s="13">
        <v>45043</v>
      </c>
      <c r="F6855" s="12" t="s">
        <v>20629</v>
      </c>
      <c r="G6855" s="12">
        <f>IF(ISNUMBER(MATCH(C6855, FACT_ORDERS!C:C, 0)), 1, 0)</f>
        <v>1</v>
      </c>
      <c r="H6855" s="12">
        <f>COUNTIF(B:B,FACT_SEARCHES[[#This Row],[WD_PRODUCTS]])</f>
        <v>51</v>
      </c>
    </row>
    <row r="6856" spans="1:8" x14ac:dyDescent="0.3">
      <c r="A6856" s="12">
        <v>13854</v>
      </c>
      <c r="B6856" s="12">
        <v>227</v>
      </c>
      <c r="C6856" s="8">
        <v>10731</v>
      </c>
      <c r="D6856" s="12" t="s">
        <v>8523</v>
      </c>
      <c r="E6856" s="13">
        <v>45043</v>
      </c>
      <c r="F6856" s="12" t="s">
        <v>20630</v>
      </c>
      <c r="G6856" s="12">
        <f>IF(ISNUMBER(MATCH(C6856, FACT_ORDERS!C:C, 0)), 1, 0)</f>
        <v>1</v>
      </c>
      <c r="H6856" s="12">
        <f>COUNTIF(B:B,FACT_SEARCHES[[#This Row],[WD_PRODUCTS]])</f>
        <v>93</v>
      </c>
    </row>
    <row r="6857" spans="1:8" x14ac:dyDescent="0.3">
      <c r="A6857" s="12">
        <v>13855</v>
      </c>
      <c r="B6857" s="12">
        <v>235</v>
      </c>
      <c r="C6857" s="8">
        <v>10877</v>
      </c>
      <c r="D6857" s="12" t="s">
        <v>8524</v>
      </c>
      <c r="E6857" s="13">
        <v>44866</v>
      </c>
      <c r="F6857" s="12" t="s">
        <v>20631</v>
      </c>
      <c r="G6857" s="12">
        <f>IF(ISNUMBER(MATCH(C6857, FACT_ORDERS!C:C, 0)), 1, 0)</f>
        <v>1</v>
      </c>
      <c r="H6857" s="12">
        <f>COUNTIF(B:B,FACT_SEARCHES[[#This Row],[WD_PRODUCTS]])</f>
        <v>58</v>
      </c>
    </row>
    <row r="6858" spans="1:8" x14ac:dyDescent="0.3">
      <c r="A6858" s="12">
        <v>13856</v>
      </c>
      <c r="B6858" s="12">
        <v>252</v>
      </c>
      <c r="C6858" s="8">
        <v>10877</v>
      </c>
      <c r="D6858" s="12" t="s">
        <v>8525</v>
      </c>
      <c r="E6858" s="13">
        <v>44866</v>
      </c>
      <c r="F6858" s="12" t="s">
        <v>20632</v>
      </c>
      <c r="G6858" s="12">
        <f>IF(ISNUMBER(MATCH(C6858, FACT_ORDERS!C:C, 0)), 1, 0)</f>
        <v>1</v>
      </c>
      <c r="H6858" s="12">
        <f>COUNTIF(B:B,FACT_SEARCHES[[#This Row],[WD_PRODUCTS]])</f>
        <v>64</v>
      </c>
    </row>
    <row r="6859" spans="1:8" x14ac:dyDescent="0.3">
      <c r="A6859" s="12">
        <v>13857</v>
      </c>
      <c r="B6859" s="12">
        <v>296</v>
      </c>
      <c r="C6859" s="8">
        <v>10877</v>
      </c>
      <c r="D6859" s="12" t="s">
        <v>8526</v>
      </c>
      <c r="E6859" s="13">
        <v>44866</v>
      </c>
      <c r="F6859" s="12" t="s">
        <v>20633</v>
      </c>
      <c r="G6859" s="12">
        <f>IF(ISNUMBER(MATCH(C6859, FACT_ORDERS!C:C, 0)), 1, 0)</f>
        <v>1</v>
      </c>
      <c r="H6859" s="12">
        <f>COUNTIF(B:B,FACT_SEARCHES[[#This Row],[WD_PRODUCTS]])</f>
        <v>106</v>
      </c>
    </row>
    <row r="6860" spans="1:8" x14ac:dyDescent="0.3">
      <c r="A6860" s="12">
        <v>13858</v>
      </c>
      <c r="B6860" s="12">
        <v>250</v>
      </c>
      <c r="C6860" s="8">
        <v>10268</v>
      </c>
      <c r="D6860" s="12" t="s">
        <v>8527</v>
      </c>
      <c r="E6860" s="13">
        <v>45477</v>
      </c>
      <c r="F6860" s="12" t="s">
        <v>20634</v>
      </c>
      <c r="G6860" s="12">
        <f>IF(ISNUMBER(MATCH(C6860, FACT_ORDERS!C:C, 0)), 1, 0)</f>
        <v>1</v>
      </c>
      <c r="H6860" s="12">
        <f>COUNTIF(B:B,FACT_SEARCHES[[#This Row],[WD_PRODUCTS]])</f>
        <v>65</v>
      </c>
    </row>
    <row r="6861" spans="1:8" x14ac:dyDescent="0.3">
      <c r="A6861" s="12">
        <v>13859</v>
      </c>
      <c r="B6861" s="12">
        <v>200</v>
      </c>
      <c r="C6861" s="8">
        <v>10268</v>
      </c>
      <c r="D6861" s="12" t="s">
        <v>8528</v>
      </c>
      <c r="E6861" s="13">
        <v>45477</v>
      </c>
      <c r="F6861" s="12" t="s">
        <v>20635</v>
      </c>
      <c r="G6861" s="12">
        <f>IF(ISNUMBER(MATCH(C6861, FACT_ORDERS!C:C, 0)), 1, 0)</f>
        <v>1</v>
      </c>
      <c r="H6861" s="12">
        <f>COUNTIF(B:B,FACT_SEARCHES[[#This Row],[WD_PRODUCTS]])</f>
        <v>81</v>
      </c>
    </row>
    <row r="6862" spans="1:8" x14ac:dyDescent="0.3">
      <c r="A6862" s="12">
        <v>13860</v>
      </c>
      <c r="B6862" s="12">
        <v>243</v>
      </c>
      <c r="C6862" s="8">
        <v>10268</v>
      </c>
      <c r="D6862" s="12" t="s">
        <v>8529</v>
      </c>
      <c r="E6862" s="13">
        <v>45477</v>
      </c>
      <c r="F6862" s="12" t="s">
        <v>20636</v>
      </c>
      <c r="G6862" s="12">
        <f>IF(ISNUMBER(MATCH(C6862, FACT_ORDERS!C:C, 0)), 1, 0)</f>
        <v>1</v>
      </c>
      <c r="H6862" s="12">
        <f>COUNTIF(B:B,FACT_SEARCHES[[#This Row],[WD_PRODUCTS]])</f>
        <v>70</v>
      </c>
    </row>
    <row r="6863" spans="1:8" x14ac:dyDescent="0.3">
      <c r="A6863" s="12">
        <v>13861</v>
      </c>
      <c r="B6863" s="12">
        <v>251</v>
      </c>
      <c r="C6863" s="8">
        <v>10688</v>
      </c>
      <c r="D6863" s="12" t="s">
        <v>8530</v>
      </c>
      <c r="E6863" s="13">
        <v>45208</v>
      </c>
      <c r="F6863" s="12" t="s">
        <v>20637</v>
      </c>
      <c r="G6863" s="12">
        <f>IF(ISNUMBER(MATCH(C6863, FACT_ORDERS!C:C, 0)), 1, 0)</f>
        <v>1</v>
      </c>
      <c r="H6863" s="12">
        <f>COUNTIF(B:B,FACT_SEARCHES[[#This Row],[WD_PRODUCTS]])</f>
        <v>67</v>
      </c>
    </row>
    <row r="6864" spans="1:8" x14ac:dyDescent="0.3">
      <c r="A6864" s="12">
        <v>13862</v>
      </c>
      <c r="B6864" s="12">
        <v>222</v>
      </c>
      <c r="C6864" s="8">
        <v>10688</v>
      </c>
      <c r="D6864" s="12" t="s">
        <v>8531</v>
      </c>
      <c r="E6864" s="13">
        <v>45208</v>
      </c>
      <c r="F6864" s="12" t="s">
        <v>20638</v>
      </c>
      <c r="G6864" s="12">
        <f>IF(ISNUMBER(MATCH(C6864, FACT_ORDERS!C:C, 0)), 1, 0)</f>
        <v>1</v>
      </c>
      <c r="H6864" s="12">
        <f>COUNTIF(B:B,FACT_SEARCHES[[#This Row],[WD_PRODUCTS]])</f>
        <v>73</v>
      </c>
    </row>
    <row r="6865" spans="1:8" x14ac:dyDescent="0.3">
      <c r="A6865" s="12">
        <v>13863</v>
      </c>
      <c r="B6865" s="12">
        <v>291</v>
      </c>
      <c r="C6865" s="8">
        <v>10217</v>
      </c>
      <c r="D6865" s="12" t="s">
        <v>8532</v>
      </c>
      <c r="E6865" s="13">
        <v>44814</v>
      </c>
      <c r="F6865" s="12" t="s">
        <v>20639</v>
      </c>
      <c r="G6865" s="12">
        <f>IF(ISNUMBER(MATCH(C6865, FACT_ORDERS!C:C, 0)), 1, 0)</f>
        <v>1</v>
      </c>
      <c r="H6865" s="12">
        <f>COUNTIF(B:B,FACT_SEARCHES[[#This Row],[WD_PRODUCTS]])</f>
        <v>42</v>
      </c>
    </row>
    <row r="6866" spans="1:8" x14ac:dyDescent="0.3">
      <c r="A6866" s="12">
        <v>13864</v>
      </c>
      <c r="B6866" s="12">
        <v>236</v>
      </c>
      <c r="C6866" s="8">
        <v>10217</v>
      </c>
      <c r="D6866" s="12" t="s">
        <v>8533</v>
      </c>
      <c r="E6866" s="13">
        <v>44814</v>
      </c>
      <c r="F6866" s="12" t="s">
        <v>20640</v>
      </c>
      <c r="G6866" s="12">
        <f>IF(ISNUMBER(MATCH(C6866, FACT_ORDERS!C:C, 0)), 1, 0)</f>
        <v>1</v>
      </c>
      <c r="H6866" s="12">
        <f>COUNTIF(B:B,FACT_SEARCHES[[#This Row],[WD_PRODUCTS]])</f>
        <v>80</v>
      </c>
    </row>
    <row r="6867" spans="1:8" x14ac:dyDescent="0.3">
      <c r="A6867" s="12">
        <v>13865</v>
      </c>
      <c r="B6867" s="12">
        <v>242</v>
      </c>
      <c r="C6867" s="8">
        <v>10672</v>
      </c>
      <c r="D6867" s="12" t="s">
        <v>8534</v>
      </c>
      <c r="E6867" s="13">
        <v>45444</v>
      </c>
      <c r="F6867" s="12" t="s">
        <v>3848</v>
      </c>
      <c r="G6867" s="12">
        <f>IF(ISNUMBER(MATCH(C6867, FACT_ORDERS!C:C, 0)), 1, 0)</f>
        <v>1</v>
      </c>
      <c r="H6867" s="12">
        <f>COUNTIF(B:B,FACT_SEARCHES[[#This Row],[WD_PRODUCTS]])</f>
        <v>76</v>
      </c>
    </row>
    <row r="6868" spans="1:8" x14ac:dyDescent="0.3">
      <c r="A6868" s="12">
        <v>13866</v>
      </c>
      <c r="B6868" s="12">
        <v>239</v>
      </c>
      <c r="C6868" s="8">
        <v>10898</v>
      </c>
      <c r="D6868" s="12" t="s">
        <v>8535</v>
      </c>
      <c r="E6868" s="13">
        <v>45504</v>
      </c>
      <c r="F6868" s="12" t="s">
        <v>20641</v>
      </c>
      <c r="G6868" s="12">
        <f>IF(ISNUMBER(MATCH(C6868, FACT_ORDERS!C:C, 0)), 1, 0)</f>
        <v>1</v>
      </c>
      <c r="H6868" s="12">
        <f>COUNTIF(B:B,FACT_SEARCHES[[#This Row],[WD_PRODUCTS]])</f>
        <v>41</v>
      </c>
    </row>
    <row r="6869" spans="1:8" x14ac:dyDescent="0.3">
      <c r="A6869" s="12">
        <v>13867</v>
      </c>
      <c r="B6869" s="12">
        <v>297</v>
      </c>
      <c r="C6869" s="8">
        <v>10501</v>
      </c>
      <c r="D6869" s="12" t="s">
        <v>8536</v>
      </c>
      <c r="E6869" s="13">
        <v>44617</v>
      </c>
      <c r="F6869" s="12" t="s">
        <v>20642</v>
      </c>
      <c r="G6869" s="12">
        <f>IF(ISNUMBER(MATCH(C6869, FACT_ORDERS!C:C, 0)), 1, 0)</f>
        <v>1</v>
      </c>
      <c r="H6869" s="12">
        <f>COUNTIF(B:B,FACT_SEARCHES[[#This Row],[WD_PRODUCTS]])</f>
        <v>64</v>
      </c>
    </row>
    <row r="6870" spans="1:8" x14ac:dyDescent="0.3">
      <c r="A6870" s="12">
        <v>13868</v>
      </c>
      <c r="B6870" s="12">
        <v>224</v>
      </c>
      <c r="C6870" s="8">
        <v>10501</v>
      </c>
      <c r="D6870" s="12" t="s">
        <v>8537</v>
      </c>
      <c r="E6870" s="13">
        <v>44617</v>
      </c>
      <c r="F6870" s="12" t="s">
        <v>20643</v>
      </c>
      <c r="G6870" s="12">
        <f>IF(ISNUMBER(MATCH(C6870, FACT_ORDERS!C:C, 0)), 1, 0)</f>
        <v>1</v>
      </c>
      <c r="H6870" s="12">
        <f>COUNTIF(B:B,FACT_SEARCHES[[#This Row],[WD_PRODUCTS]])</f>
        <v>63</v>
      </c>
    </row>
    <row r="6871" spans="1:8" x14ac:dyDescent="0.3">
      <c r="A6871" s="12">
        <v>13869</v>
      </c>
      <c r="B6871" s="12">
        <v>271</v>
      </c>
      <c r="C6871" s="8">
        <v>10426</v>
      </c>
      <c r="D6871" s="12" t="s">
        <v>8538</v>
      </c>
      <c r="E6871" s="13">
        <v>45560</v>
      </c>
      <c r="F6871" s="12" t="s">
        <v>20644</v>
      </c>
      <c r="G6871" s="12">
        <f>IF(ISNUMBER(MATCH(C6871, FACT_ORDERS!C:C, 0)), 1, 0)</f>
        <v>1</v>
      </c>
      <c r="H6871" s="12">
        <f>COUNTIF(B:B,FACT_SEARCHES[[#This Row],[WD_PRODUCTS]])</f>
        <v>74</v>
      </c>
    </row>
    <row r="6872" spans="1:8" x14ac:dyDescent="0.3">
      <c r="A6872" s="12">
        <v>13870</v>
      </c>
      <c r="B6872" s="12">
        <v>254</v>
      </c>
      <c r="C6872" s="8">
        <v>10021</v>
      </c>
      <c r="D6872" s="12" t="s">
        <v>8539</v>
      </c>
      <c r="E6872" s="13">
        <v>45539</v>
      </c>
      <c r="F6872" s="12" t="s">
        <v>20645</v>
      </c>
      <c r="G6872" s="12">
        <f>IF(ISNUMBER(MATCH(C6872, FACT_ORDERS!C:C, 0)), 1, 0)</f>
        <v>1</v>
      </c>
      <c r="H6872" s="12">
        <f>COUNTIF(B:B,FACT_SEARCHES[[#This Row],[WD_PRODUCTS]])</f>
        <v>77</v>
      </c>
    </row>
    <row r="6873" spans="1:8" x14ac:dyDescent="0.3">
      <c r="A6873" s="12">
        <v>13871</v>
      </c>
      <c r="B6873" s="12">
        <v>237</v>
      </c>
      <c r="C6873" s="8">
        <v>10876</v>
      </c>
      <c r="D6873" s="12" t="s">
        <v>8540</v>
      </c>
      <c r="E6873" s="13">
        <v>45210</v>
      </c>
      <c r="F6873" s="12" t="s">
        <v>20646</v>
      </c>
      <c r="G6873" s="12">
        <f>IF(ISNUMBER(MATCH(C6873, FACT_ORDERS!C:C, 0)), 1, 0)</f>
        <v>1</v>
      </c>
      <c r="H6873" s="12">
        <f>COUNTIF(B:B,FACT_SEARCHES[[#This Row],[WD_PRODUCTS]])</f>
        <v>99</v>
      </c>
    </row>
    <row r="6874" spans="1:8" x14ac:dyDescent="0.3">
      <c r="A6874" s="12">
        <v>13872</v>
      </c>
      <c r="B6874" s="12">
        <v>294</v>
      </c>
      <c r="C6874" s="8">
        <v>10876</v>
      </c>
      <c r="D6874" s="12" t="s">
        <v>8541</v>
      </c>
      <c r="E6874" s="13">
        <v>45210</v>
      </c>
      <c r="F6874" s="12" t="s">
        <v>20647</v>
      </c>
      <c r="G6874" s="12">
        <f>IF(ISNUMBER(MATCH(C6874, FACT_ORDERS!C:C, 0)), 1, 0)</f>
        <v>1</v>
      </c>
      <c r="H6874" s="12">
        <f>COUNTIF(B:B,FACT_SEARCHES[[#This Row],[WD_PRODUCTS]])</f>
        <v>60</v>
      </c>
    </row>
    <row r="6875" spans="1:8" x14ac:dyDescent="0.3">
      <c r="A6875" s="12">
        <v>13873</v>
      </c>
      <c r="B6875" s="12">
        <v>288</v>
      </c>
      <c r="C6875" s="8">
        <v>10295</v>
      </c>
      <c r="D6875" s="12" t="s">
        <v>8542</v>
      </c>
      <c r="E6875" s="13">
        <v>45029</v>
      </c>
      <c r="F6875" s="12" t="s">
        <v>20648</v>
      </c>
      <c r="G6875" s="12">
        <f>IF(ISNUMBER(MATCH(C6875, FACT_ORDERS!C:C, 0)), 1, 0)</f>
        <v>1</v>
      </c>
      <c r="H6875" s="12">
        <f>COUNTIF(B:B,FACT_SEARCHES[[#This Row],[WD_PRODUCTS]])</f>
        <v>106</v>
      </c>
    </row>
    <row r="6876" spans="1:8" x14ac:dyDescent="0.3">
      <c r="A6876" s="12">
        <v>13874</v>
      </c>
      <c r="B6876" s="12">
        <v>283</v>
      </c>
      <c r="C6876" s="8">
        <v>10295</v>
      </c>
      <c r="D6876" s="12" t="s">
        <v>8543</v>
      </c>
      <c r="E6876" s="13">
        <v>45029</v>
      </c>
      <c r="F6876" s="12" t="s">
        <v>11367</v>
      </c>
      <c r="G6876" s="12">
        <f>IF(ISNUMBER(MATCH(C6876, FACT_ORDERS!C:C, 0)), 1, 0)</f>
        <v>1</v>
      </c>
      <c r="H6876" s="12">
        <f>COUNTIF(B:B,FACT_SEARCHES[[#This Row],[WD_PRODUCTS]])</f>
        <v>65</v>
      </c>
    </row>
    <row r="6877" spans="1:8" x14ac:dyDescent="0.3">
      <c r="A6877" s="12">
        <v>13875</v>
      </c>
      <c r="B6877" s="12">
        <v>257</v>
      </c>
      <c r="C6877" s="8">
        <v>10295</v>
      </c>
      <c r="D6877" s="12" t="s">
        <v>8544</v>
      </c>
      <c r="E6877" s="13">
        <v>45029</v>
      </c>
      <c r="F6877" s="12" t="s">
        <v>20649</v>
      </c>
      <c r="G6877" s="12">
        <f>IF(ISNUMBER(MATCH(C6877, FACT_ORDERS!C:C, 0)), 1, 0)</f>
        <v>1</v>
      </c>
      <c r="H6877" s="12">
        <f>COUNTIF(B:B,FACT_SEARCHES[[#This Row],[WD_PRODUCTS]])</f>
        <v>75</v>
      </c>
    </row>
    <row r="6878" spans="1:8" x14ac:dyDescent="0.3">
      <c r="A6878" s="12">
        <v>13876</v>
      </c>
      <c r="B6878" s="12">
        <v>201</v>
      </c>
      <c r="C6878" s="8">
        <v>10295</v>
      </c>
      <c r="D6878" s="12" t="s">
        <v>8545</v>
      </c>
      <c r="E6878" s="13">
        <v>45029</v>
      </c>
      <c r="F6878" s="12" t="s">
        <v>20650</v>
      </c>
      <c r="G6878" s="12">
        <f>IF(ISNUMBER(MATCH(C6878, FACT_ORDERS!C:C, 0)), 1, 0)</f>
        <v>1</v>
      </c>
      <c r="H6878" s="12">
        <f>COUNTIF(B:B,FACT_SEARCHES[[#This Row],[WD_PRODUCTS]])</f>
        <v>65</v>
      </c>
    </row>
    <row r="6879" spans="1:8" x14ac:dyDescent="0.3">
      <c r="A6879" s="12">
        <v>13877</v>
      </c>
      <c r="B6879" s="12">
        <v>217</v>
      </c>
      <c r="C6879" s="8">
        <v>10295</v>
      </c>
      <c r="D6879" s="12" t="s">
        <v>8546</v>
      </c>
      <c r="E6879" s="13">
        <v>45029</v>
      </c>
      <c r="F6879" s="12" t="s">
        <v>20651</v>
      </c>
      <c r="G6879" s="12">
        <f>IF(ISNUMBER(MATCH(C6879, FACT_ORDERS!C:C, 0)), 1, 0)</f>
        <v>1</v>
      </c>
      <c r="H6879" s="12">
        <f>COUNTIF(B:B,FACT_SEARCHES[[#This Row],[WD_PRODUCTS]])</f>
        <v>49</v>
      </c>
    </row>
    <row r="6880" spans="1:8" x14ac:dyDescent="0.3">
      <c r="A6880" s="12">
        <v>13878</v>
      </c>
      <c r="B6880" s="12">
        <v>290</v>
      </c>
      <c r="C6880" s="8">
        <v>10780</v>
      </c>
      <c r="D6880" s="12" t="s">
        <v>8547</v>
      </c>
      <c r="E6880" s="13">
        <v>44921</v>
      </c>
      <c r="F6880" s="12" t="s">
        <v>20652</v>
      </c>
      <c r="G6880" s="12">
        <f>IF(ISNUMBER(MATCH(C6880, FACT_ORDERS!C:C, 0)), 1, 0)</f>
        <v>0</v>
      </c>
      <c r="H6880" s="12">
        <f>COUNTIF(B:B,FACT_SEARCHES[[#This Row],[WD_PRODUCTS]])</f>
        <v>47</v>
      </c>
    </row>
    <row r="6881" spans="1:8" x14ac:dyDescent="0.3">
      <c r="A6881" s="12">
        <v>13879</v>
      </c>
      <c r="B6881" s="12">
        <v>247</v>
      </c>
      <c r="C6881" s="8">
        <v>10780</v>
      </c>
      <c r="D6881" s="12" t="s">
        <v>8548</v>
      </c>
      <c r="E6881" s="13">
        <v>44921</v>
      </c>
      <c r="F6881" s="12" t="s">
        <v>20653</v>
      </c>
      <c r="G6881" s="12">
        <f>IF(ISNUMBER(MATCH(C6881, FACT_ORDERS!C:C, 0)), 1, 0)</f>
        <v>0</v>
      </c>
      <c r="H6881" s="12">
        <f>COUNTIF(B:B,FACT_SEARCHES[[#This Row],[WD_PRODUCTS]])</f>
        <v>72</v>
      </c>
    </row>
    <row r="6882" spans="1:8" x14ac:dyDescent="0.3">
      <c r="A6882" s="12">
        <v>13880</v>
      </c>
      <c r="B6882" s="12">
        <v>291</v>
      </c>
      <c r="C6882" s="8">
        <v>10902</v>
      </c>
      <c r="D6882" s="12" t="s">
        <v>8549</v>
      </c>
      <c r="E6882" s="13">
        <v>45432</v>
      </c>
      <c r="F6882" s="12" t="s">
        <v>20654</v>
      </c>
      <c r="G6882" s="12">
        <f>IF(ISNUMBER(MATCH(C6882, FACT_ORDERS!C:C, 0)), 1, 0)</f>
        <v>1</v>
      </c>
      <c r="H6882" s="12">
        <f>COUNTIF(B:B,FACT_SEARCHES[[#This Row],[WD_PRODUCTS]])</f>
        <v>42</v>
      </c>
    </row>
    <row r="6883" spans="1:8" x14ac:dyDescent="0.3">
      <c r="A6883" s="12">
        <v>13881</v>
      </c>
      <c r="B6883" s="12">
        <v>227</v>
      </c>
      <c r="C6883" s="8">
        <v>10902</v>
      </c>
      <c r="D6883" s="12" t="s">
        <v>8550</v>
      </c>
      <c r="E6883" s="13">
        <v>45432</v>
      </c>
      <c r="F6883" s="12" t="s">
        <v>20655</v>
      </c>
      <c r="G6883" s="12">
        <f>IF(ISNUMBER(MATCH(C6883, FACT_ORDERS!C:C, 0)), 1, 0)</f>
        <v>1</v>
      </c>
      <c r="H6883" s="12">
        <f>COUNTIF(B:B,FACT_SEARCHES[[#This Row],[WD_PRODUCTS]])</f>
        <v>93</v>
      </c>
    </row>
    <row r="6884" spans="1:8" x14ac:dyDescent="0.3">
      <c r="A6884" s="12">
        <v>13882</v>
      </c>
      <c r="B6884" s="12">
        <v>265</v>
      </c>
      <c r="C6884" s="8">
        <v>10902</v>
      </c>
      <c r="D6884" s="12" t="s">
        <v>8551</v>
      </c>
      <c r="E6884" s="13">
        <v>45432</v>
      </c>
      <c r="F6884" s="12" t="s">
        <v>12857</v>
      </c>
      <c r="G6884" s="12">
        <f>IF(ISNUMBER(MATCH(C6884, FACT_ORDERS!C:C, 0)), 1, 0)</f>
        <v>1</v>
      </c>
      <c r="H6884" s="12">
        <f>COUNTIF(B:B,FACT_SEARCHES[[#This Row],[WD_PRODUCTS]])</f>
        <v>89</v>
      </c>
    </row>
    <row r="6885" spans="1:8" x14ac:dyDescent="0.3">
      <c r="A6885" s="12">
        <v>13883</v>
      </c>
      <c r="B6885" s="12">
        <v>244</v>
      </c>
      <c r="C6885" s="8">
        <v>10902</v>
      </c>
      <c r="D6885" s="12" t="s">
        <v>8552</v>
      </c>
      <c r="E6885" s="13">
        <v>45432</v>
      </c>
      <c r="F6885" s="12" t="s">
        <v>20656</v>
      </c>
      <c r="G6885" s="12">
        <f>IF(ISNUMBER(MATCH(C6885, FACT_ORDERS!C:C, 0)), 1, 0)</f>
        <v>1</v>
      </c>
      <c r="H6885" s="12">
        <f>COUNTIF(B:B,FACT_SEARCHES[[#This Row],[WD_PRODUCTS]])</f>
        <v>59</v>
      </c>
    </row>
    <row r="6886" spans="1:8" x14ac:dyDescent="0.3">
      <c r="A6886" s="12">
        <v>13884</v>
      </c>
      <c r="B6886" s="12">
        <v>230</v>
      </c>
      <c r="C6886" s="8">
        <v>10902</v>
      </c>
      <c r="D6886" s="12" t="s">
        <v>8553</v>
      </c>
      <c r="E6886" s="13">
        <v>45432</v>
      </c>
      <c r="F6886" s="12" t="s">
        <v>20657</v>
      </c>
      <c r="G6886" s="12">
        <f>IF(ISNUMBER(MATCH(C6886, FACT_ORDERS!C:C, 0)), 1, 0)</f>
        <v>1</v>
      </c>
      <c r="H6886" s="12">
        <f>COUNTIF(B:B,FACT_SEARCHES[[#This Row],[WD_PRODUCTS]])</f>
        <v>74</v>
      </c>
    </row>
    <row r="6887" spans="1:8" x14ac:dyDescent="0.3">
      <c r="A6887" s="12">
        <v>13885</v>
      </c>
      <c r="B6887" s="12">
        <v>208</v>
      </c>
      <c r="C6887" s="8">
        <v>10312</v>
      </c>
      <c r="D6887" s="12" t="s">
        <v>8554</v>
      </c>
      <c r="E6887" s="13">
        <v>44703</v>
      </c>
      <c r="F6887" s="12" t="s">
        <v>20658</v>
      </c>
      <c r="G6887" s="12">
        <f>IF(ISNUMBER(MATCH(C6887, FACT_ORDERS!C:C, 0)), 1, 0)</f>
        <v>0</v>
      </c>
      <c r="H6887" s="12">
        <f>COUNTIF(B:B,FACT_SEARCHES[[#This Row],[WD_PRODUCTS]])</f>
        <v>91</v>
      </c>
    </row>
    <row r="6888" spans="1:8" x14ac:dyDescent="0.3">
      <c r="A6888" s="12">
        <v>13886</v>
      </c>
      <c r="B6888" s="12">
        <v>273</v>
      </c>
      <c r="C6888" s="8">
        <v>10684</v>
      </c>
      <c r="D6888" s="12" t="s">
        <v>8555</v>
      </c>
      <c r="E6888" s="13">
        <v>45558</v>
      </c>
      <c r="F6888" s="12" t="s">
        <v>20659</v>
      </c>
      <c r="G6888" s="12">
        <f>IF(ISNUMBER(MATCH(C6888, FACT_ORDERS!C:C, 0)), 1, 0)</f>
        <v>0</v>
      </c>
      <c r="H6888" s="12">
        <f>COUNTIF(B:B,FACT_SEARCHES[[#This Row],[WD_PRODUCTS]])</f>
        <v>73</v>
      </c>
    </row>
    <row r="6889" spans="1:8" x14ac:dyDescent="0.3">
      <c r="A6889" s="12">
        <v>13887</v>
      </c>
      <c r="B6889" s="12">
        <v>259</v>
      </c>
      <c r="C6889" s="8">
        <v>10569</v>
      </c>
      <c r="D6889" s="12" t="s">
        <v>8556</v>
      </c>
      <c r="E6889" s="13">
        <v>45246</v>
      </c>
      <c r="F6889" s="12" t="s">
        <v>13098</v>
      </c>
      <c r="G6889" s="12">
        <f>IF(ISNUMBER(MATCH(C6889, FACT_ORDERS!C:C, 0)), 1, 0)</f>
        <v>0</v>
      </c>
      <c r="H6889" s="12">
        <f>COUNTIF(B:B,FACT_SEARCHES[[#This Row],[WD_PRODUCTS]])</f>
        <v>64</v>
      </c>
    </row>
    <row r="6890" spans="1:8" x14ac:dyDescent="0.3">
      <c r="A6890" s="12">
        <v>13888</v>
      </c>
      <c r="B6890" s="12">
        <v>266</v>
      </c>
      <c r="C6890" s="8">
        <v>10100</v>
      </c>
      <c r="D6890" s="12" t="s">
        <v>8557</v>
      </c>
      <c r="E6890" s="13">
        <v>45559</v>
      </c>
      <c r="F6890" s="12" t="s">
        <v>20660</v>
      </c>
      <c r="G6890" s="12">
        <f>IF(ISNUMBER(MATCH(C6890, FACT_ORDERS!C:C, 0)), 1, 0)</f>
        <v>0</v>
      </c>
      <c r="H6890" s="12">
        <f>COUNTIF(B:B,FACT_SEARCHES[[#This Row],[WD_PRODUCTS]])</f>
        <v>94</v>
      </c>
    </row>
    <row r="6891" spans="1:8" x14ac:dyDescent="0.3">
      <c r="A6891" s="12">
        <v>13889</v>
      </c>
      <c r="B6891" s="12">
        <v>284</v>
      </c>
      <c r="C6891" s="8">
        <v>10732</v>
      </c>
      <c r="D6891" s="12" t="s">
        <v>8558</v>
      </c>
      <c r="E6891" s="13">
        <v>45290</v>
      </c>
      <c r="F6891" s="12" t="s">
        <v>3792</v>
      </c>
      <c r="G6891" s="12">
        <f>IF(ISNUMBER(MATCH(C6891, FACT_ORDERS!C:C, 0)), 1, 0)</f>
        <v>1</v>
      </c>
      <c r="H6891" s="12">
        <f>COUNTIF(B:B,FACT_SEARCHES[[#This Row],[WD_PRODUCTS]])</f>
        <v>97</v>
      </c>
    </row>
    <row r="6892" spans="1:8" x14ac:dyDescent="0.3">
      <c r="A6892" s="12">
        <v>13890</v>
      </c>
      <c r="B6892" s="12">
        <v>236</v>
      </c>
      <c r="C6892" s="8">
        <v>10443</v>
      </c>
      <c r="D6892" s="12" t="s">
        <v>8559</v>
      </c>
      <c r="E6892" s="13">
        <v>44996</v>
      </c>
      <c r="F6892" s="12" t="s">
        <v>15227</v>
      </c>
      <c r="G6892" s="12">
        <f>IF(ISNUMBER(MATCH(C6892, FACT_ORDERS!C:C, 0)), 1, 0)</f>
        <v>0</v>
      </c>
      <c r="H6892" s="12">
        <f>COUNTIF(B:B,FACT_SEARCHES[[#This Row],[WD_PRODUCTS]])</f>
        <v>80</v>
      </c>
    </row>
    <row r="6893" spans="1:8" x14ac:dyDescent="0.3">
      <c r="A6893" s="12">
        <v>13891</v>
      </c>
      <c r="B6893" s="12">
        <v>252</v>
      </c>
      <c r="C6893" s="8">
        <v>10759</v>
      </c>
      <c r="D6893" s="12" t="s">
        <v>8560</v>
      </c>
      <c r="E6893" s="13">
        <v>45481</v>
      </c>
      <c r="F6893" s="12" t="s">
        <v>16637</v>
      </c>
      <c r="G6893" s="12">
        <f>IF(ISNUMBER(MATCH(C6893, FACT_ORDERS!C:C, 0)), 1, 0)</f>
        <v>1</v>
      </c>
      <c r="H6893" s="12">
        <f>COUNTIF(B:B,FACT_SEARCHES[[#This Row],[WD_PRODUCTS]])</f>
        <v>64</v>
      </c>
    </row>
    <row r="6894" spans="1:8" x14ac:dyDescent="0.3">
      <c r="A6894" s="12">
        <v>13892</v>
      </c>
      <c r="B6894" s="12">
        <v>205</v>
      </c>
      <c r="C6894" s="8">
        <v>10759</v>
      </c>
      <c r="D6894" s="12" t="s">
        <v>8561</v>
      </c>
      <c r="E6894" s="13">
        <v>45481</v>
      </c>
      <c r="F6894" s="12" t="s">
        <v>3814</v>
      </c>
      <c r="G6894" s="12">
        <f>IF(ISNUMBER(MATCH(C6894, FACT_ORDERS!C:C, 0)), 1, 0)</f>
        <v>1</v>
      </c>
      <c r="H6894" s="12">
        <f>COUNTIF(B:B,FACT_SEARCHES[[#This Row],[WD_PRODUCTS]])</f>
        <v>40</v>
      </c>
    </row>
    <row r="6895" spans="1:8" x14ac:dyDescent="0.3">
      <c r="A6895" s="12">
        <v>13893</v>
      </c>
      <c r="B6895" s="12">
        <v>234</v>
      </c>
      <c r="C6895" s="8">
        <v>10073</v>
      </c>
      <c r="D6895" s="12" t="s">
        <v>8562</v>
      </c>
      <c r="E6895" s="13">
        <v>44654</v>
      </c>
      <c r="F6895" s="12" t="s">
        <v>20661</v>
      </c>
      <c r="G6895" s="12">
        <f>IF(ISNUMBER(MATCH(C6895, FACT_ORDERS!C:C, 0)), 1, 0)</f>
        <v>1</v>
      </c>
      <c r="H6895" s="12">
        <f>COUNTIF(B:B,FACT_SEARCHES[[#This Row],[WD_PRODUCTS]])</f>
        <v>77</v>
      </c>
    </row>
    <row r="6896" spans="1:8" x14ac:dyDescent="0.3">
      <c r="A6896" s="12">
        <v>13894</v>
      </c>
      <c r="B6896" s="12">
        <v>204</v>
      </c>
      <c r="C6896" s="8">
        <v>10073</v>
      </c>
      <c r="D6896" s="12" t="s">
        <v>8563</v>
      </c>
      <c r="E6896" s="13">
        <v>44654</v>
      </c>
      <c r="F6896" s="12" t="s">
        <v>20662</v>
      </c>
      <c r="G6896" s="12">
        <f>IF(ISNUMBER(MATCH(C6896, FACT_ORDERS!C:C, 0)), 1, 0)</f>
        <v>1</v>
      </c>
      <c r="H6896" s="12">
        <f>COUNTIF(B:B,FACT_SEARCHES[[#This Row],[WD_PRODUCTS]])</f>
        <v>139</v>
      </c>
    </row>
    <row r="6897" spans="1:8" x14ac:dyDescent="0.3">
      <c r="A6897" s="12">
        <v>13895</v>
      </c>
      <c r="B6897" s="12">
        <v>273</v>
      </c>
      <c r="C6897" s="8">
        <v>10073</v>
      </c>
      <c r="D6897" s="12" t="s">
        <v>8564</v>
      </c>
      <c r="E6897" s="13">
        <v>44654</v>
      </c>
      <c r="F6897" s="12" t="s">
        <v>20663</v>
      </c>
      <c r="G6897" s="12">
        <f>IF(ISNUMBER(MATCH(C6897, FACT_ORDERS!C:C, 0)), 1, 0)</f>
        <v>1</v>
      </c>
      <c r="H6897" s="12">
        <f>COUNTIF(B:B,FACT_SEARCHES[[#This Row],[WD_PRODUCTS]])</f>
        <v>73</v>
      </c>
    </row>
    <row r="6898" spans="1:8" x14ac:dyDescent="0.3">
      <c r="A6898" s="12">
        <v>13896</v>
      </c>
      <c r="B6898" s="12">
        <v>258</v>
      </c>
      <c r="C6898" s="8">
        <v>10789</v>
      </c>
      <c r="D6898" s="12" t="s">
        <v>8565</v>
      </c>
      <c r="E6898" s="13">
        <v>44969</v>
      </c>
      <c r="F6898" s="12" t="s">
        <v>3682</v>
      </c>
      <c r="G6898" s="12">
        <f>IF(ISNUMBER(MATCH(C6898, FACT_ORDERS!C:C, 0)), 1, 0)</f>
        <v>0</v>
      </c>
      <c r="H6898" s="12">
        <f>COUNTIF(B:B,FACT_SEARCHES[[#This Row],[WD_PRODUCTS]])</f>
        <v>57</v>
      </c>
    </row>
    <row r="6899" spans="1:8" x14ac:dyDescent="0.3">
      <c r="A6899" s="12">
        <v>13897</v>
      </c>
      <c r="B6899" s="12">
        <v>227</v>
      </c>
      <c r="C6899" s="8">
        <v>10771</v>
      </c>
      <c r="D6899" s="12" t="s">
        <v>8566</v>
      </c>
      <c r="E6899" s="13">
        <v>45264</v>
      </c>
      <c r="F6899" s="12" t="s">
        <v>20664</v>
      </c>
      <c r="G6899" s="12">
        <f>IF(ISNUMBER(MATCH(C6899, FACT_ORDERS!C:C, 0)), 1, 0)</f>
        <v>0</v>
      </c>
      <c r="H6899" s="12">
        <f>COUNTIF(B:B,FACT_SEARCHES[[#This Row],[WD_PRODUCTS]])</f>
        <v>93</v>
      </c>
    </row>
    <row r="6900" spans="1:8" x14ac:dyDescent="0.3">
      <c r="A6900" s="12">
        <v>13898</v>
      </c>
      <c r="B6900" s="12">
        <v>204</v>
      </c>
      <c r="C6900" s="8">
        <v>10837</v>
      </c>
      <c r="D6900" s="12" t="s">
        <v>8567</v>
      </c>
      <c r="E6900" s="13">
        <v>44047</v>
      </c>
      <c r="F6900" s="12" t="s">
        <v>4180</v>
      </c>
      <c r="G6900" s="12">
        <f>IF(ISNUMBER(MATCH(C6900, FACT_ORDERS!C:C, 0)), 1, 0)</f>
        <v>0</v>
      </c>
      <c r="H6900" s="12">
        <f>COUNTIF(B:B,FACT_SEARCHES[[#This Row],[WD_PRODUCTS]])</f>
        <v>139</v>
      </c>
    </row>
    <row r="6901" spans="1:8" x14ac:dyDescent="0.3">
      <c r="A6901" s="12">
        <v>13899</v>
      </c>
      <c r="B6901" s="12">
        <v>244</v>
      </c>
      <c r="C6901" s="8">
        <v>10837</v>
      </c>
      <c r="D6901" s="12" t="s">
        <v>8568</v>
      </c>
      <c r="E6901" s="13">
        <v>44047</v>
      </c>
      <c r="F6901" s="12" t="s">
        <v>20665</v>
      </c>
      <c r="G6901" s="12">
        <f>IF(ISNUMBER(MATCH(C6901, FACT_ORDERS!C:C, 0)), 1, 0)</f>
        <v>0</v>
      </c>
      <c r="H6901" s="12">
        <f>COUNTIF(B:B,FACT_SEARCHES[[#This Row],[WD_PRODUCTS]])</f>
        <v>59</v>
      </c>
    </row>
    <row r="6902" spans="1:8" x14ac:dyDescent="0.3">
      <c r="A6902" s="12">
        <v>13900</v>
      </c>
      <c r="B6902" s="12">
        <v>298</v>
      </c>
      <c r="C6902" s="8">
        <v>10837</v>
      </c>
      <c r="D6902" s="12" t="s">
        <v>8569</v>
      </c>
      <c r="E6902" s="13">
        <v>44047</v>
      </c>
      <c r="F6902" s="12" t="s">
        <v>20666</v>
      </c>
      <c r="G6902" s="12">
        <f>IF(ISNUMBER(MATCH(C6902, FACT_ORDERS!C:C, 0)), 1, 0)</f>
        <v>0</v>
      </c>
      <c r="H6902" s="12">
        <f>COUNTIF(B:B,FACT_SEARCHES[[#This Row],[WD_PRODUCTS]])</f>
        <v>79</v>
      </c>
    </row>
    <row r="6903" spans="1:8" x14ac:dyDescent="0.3">
      <c r="A6903" s="12">
        <v>13901</v>
      </c>
      <c r="B6903" s="12">
        <v>226</v>
      </c>
      <c r="C6903" s="8">
        <v>10346</v>
      </c>
      <c r="D6903" s="12" t="s">
        <v>8570</v>
      </c>
      <c r="E6903" s="13">
        <v>45550</v>
      </c>
      <c r="F6903" s="12" t="s">
        <v>20667</v>
      </c>
      <c r="G6903" s="12">
        <f>IF(ISNUMBER(MATCH(C6903, FACT_ORDERS!C:C, 0)), 1, 0)</f>
        <v>1</v>
      </c>
      <c r="H6903" s="12">
        <f>COUNTIF(B:B,FACT_SEARCHES[[#This Row],[WD_PRODUCTS]])</f>
        <v>56</v>
      </c>
    </row>
    <row r="6904" spans="1:8" x14ac:dyDescent="0.3">
      <c r="A6904" s="12">
        <v>13902</v>
      </c>
      <c r="B6904" s="12">
        <v>208</v>
      </c>
      <c r="C6904" s="8">
        <v>10607</v>
      </c>
      <c r="D6904" s="12" t="s">
        <v>8571</v>
      </c>
      <c r="E6904" s="13">
        <v>45179</v>
      </c>
      <c r="F6904" s="12" t="s">
        <v>20668</v>
      </c>
      <c r="G6904" s="12">
        <f>IF(ISNUMBER(MATCH(C6904, FACT_ORDERS!C:C, 0)), 1, 0)</f>
        <v>0</v>
      </c>
      <c r="H6904" s="12">
        <f>COUNTIF(B:B,FACT_SEARCHES[[#This Row],[WD_PRODUCTS]])</f>
        <v>91</v>
      </c>
    </row>
    <row r="6905" spans="1:8" x14ac:dyDescent="0.3">
      <c r="A6905" s="12">
        <v>13903</v>
      </c>
      <c r="B6905" s="12">
        <v>246</v>
      </c>
      <c r="C6905" s="8">
        <v>10607</v>
      </c>
      <c r="D6905" s="12" t="s">
        <v>8572</v>
      </c>
      <c r="E6905" s="13">
        <v>45179</v>
      </c>
      <c r="F6905" s="12" t="s">
        <v>20669</v>
      </c>
      <c r="G6905" s="12">
        <f>IF(ISNUMBER(MATCH(C6905, FACT_ORDERS!C:C, 0)), 1, 0)</f>
        <v>0</v>
      </c>
      <c r="H6905" s="12">
        <f>COUNTIF(B:B,FACT_SEARCHES[[#This Row],[WD_PRODUCTS]])</f>
        <v>55</v>
      </c>
    </row>
    <row r="6906" spans="1:8" x14ac:dyDescent="0.3">
      <c r="A6906" s="12">
        <v>13904</v>
      </c>
      <c r="B6906" s="12">
        <v>296</v>
      </c>
      <c r="C6906" s="8">
        <v>10607</v>
      </c>
      <c r="D6906" s="12" t="s">
        <v>8573</v>
      </c>
      <c r="E6906" s="13">
        <v>45179</v>
      </c>
      <c r="F6906" s="12" t="s">
        <v>20670</v>
      </c>
      <c r="G6906" s="12">
        <f>IF(ISNUMBER(MATCH(C6906, FACT_ORDERS!C:C, 0)), 1, 0)</f>
        <v>0</v>
      </c>
      <c r="H6906" s="12">
        <f>COUNTIF(B:B,FACT_SEARCHES[[#This Row],[WD_PRODUCTS]])</f>
        <v>106</v>
      </c>
    </row>
    <row r="6907" spans="1:8" x14ac:dyDescent="0.3">
      <c r="A6907" s="12">
        <v>13905</v>
      </c>
      <c r="B6907" s="12">
        <v>278</v>
      </c>
      <c r="C6907" s="8">
        <v>10378</v>
      </c>
      <c r="D6907" s="12" t="s">
        <v>8574</v>
      </c>
      <c r="E6907" s="13">
        <v>45440</v>
      </c>
      <c r="F6907" s="12" t="s">
        <v>20671</v>
      </c>
      <c r="G6907" s="12">
        <f>IF(ISNUMBER(MATCH(C6907, FACT_ORDERS!C:C, 0)), 1, 0)</f>
        <v>1</v>
      </c>
      <c r="H6907" s="12">
        <f>COUNTIF(B:B,FACT_SEARCHES[[#This Row],[WD_PRODUCTS]])</f>
        <v>81</v>
      </c>
    </row>
    <row r="6908" spans="1:8" x14ac:dyDescent="0.3">
      <c r="A6908" s="12">
        <v>13906</v>
      </c>
      <c r="B6908" s="12">
        <v>298</v>
      </c>
      <c r="C6908" s="8">
        <v>10378</v>
      </c>
      <c r="D6908" s="12" t="s">
        <v>8575</v>
      </c>
      <c r="E6908" s="13">
        <v>45440</v>
      </c>
      <c r="F6908" s="12" t="s">
        <v>20672</v>
      </c>
      <c r="G6908" s="12">
        <f>IF(ISNUMBER(MATCH(C6908, FACT_ORDERS!C:C, 0)), 1, 0)</f>
        <v>1</v>
      </c>
      <c r="H6908" s="12">
        <f>COUNTIF(B:B,FACT_SEARCHES[[#This Row],[WD_PRODUCTS]])</f>
        <v>79</v>
      </c>
    </row>
    <row r="6909" spans="1:8" x14ac:dyDescent="0.3">
      <c r="A6909" s="12">
        <v>13907</v>
      </c>
      <c r="B6909" s="12">
        <v>295</v>
      </c>
      <c r="C6909" s="8">
        <v>10741</v>
      </c>
      <c r="D6909" s="12" t="s">
        <v>8576</v>
      </c>
      <c r="E6909" s="13">
        <v>45542</v>
      </c>
      <c r="F6909" s="12" t="s">
        <v>20673</v>
      </c>
      <c r="G6909" s="12">
        <f>IF(ISNUMBER(MATCH(C6909, FACT_ORDERS!C:C, 0)), 1, 0)</f>
        <v>0</v>
      </c>
      <c r="H6909" s="12">
        <f>COUNTIF(B:B,FACT_SEARCHES[[#This Row],[WD_PRODUCTS]])</f>
        <v>72</v>
      </c>
    </row>
    <row r="6910" spans="1:8" x14ac:dyDescent="0.3">
      <c r="A6910" s="12">
        <v>13908</v>
      </c>
      <c r="B6910" s="12">
        <v>232</v>
      </c>
      <c r="C6910" s="8">
        <v>10887</v>
      </c>
      <c r="D6910" s="12" t="s">
        <v>8577</v>
      </c>
      <c r="E6910" s="13">
        <v>44958</v>
      </c>
      <c r="F6910" s="12" t="s">
        <v>20674</v>
      </c>
      <c r="G6910" s="12">
        <f>IF(ISNUMBER(MATCH(C6910, FACT_ORDERS!C:C, 0)), 1, 0)</f>
        <v>1</v>
      </c>
      <c r="H6910" s="12">
        <f>COUNTIF(B:B,FACT_SEARCHES[[#This Row],[WD_PRODUCTS]])</f>
        <v>69</v>
      </c>
    </row>
    <row r="6911" spans="1:8" x14ac:dyDescent="0.3">
      <c r="A6911" s="12">
        <v>13909</v>
      </c>
      <c r="B6911" s="12">
        <v>221</v>
      </c>
      <c r="C6911" s="8">
        <v>10887</v>
      </c>
      <c r="D6911" s="12" t="s">
        <v>8578</v>
      </c>
      <c r="E6911" s="13">
        <v>44958</v>
      </c>
      <c r="F6911" s="12" t="s">
        <v>20675</v>
      </c>
      <c r="G6911" s="12">
        <f>IF(ISNUMBER(MATCH(C6911, FACT_ORDERS!C:C, 0)), 1, 0)</f>
        <v>1</v>
      </c>
      <c r="H6911" s="12">
        <f>COUNTIF(B:B,FACT_SEARCHES[[#This Row],[WD_PRODUCTS]])</f>
        <v>31</v>
      </c>
    </row>
    <row r="6912" spans="1:8" x14ac:dyDescent="0.3">
      <c r="A6912" s="12">
        <v>13910</v>
      </c>
      <c r="B6912" s="12">
        <v>240</v>
      </c>
      <c r="C6912" s="8">
        <v>10887</v>
      </c>
      <c r="D6912" s="12" t="s">
        <v>8579</v>
      </c>
      <c r="E6912" s="13">
        <v>44958</v>
      </c>
      <c r="F6912" s="12" t="s">
        <v>20676</v>
      </c>
      <c r="G6912" s="12">
        <f>IF(ISNUMBER(MATCH(C6912, FACT_ORDERS!C:C, 0)), 1, 0)</f>
        <v>1</v>
      </c>
      <c r="H6912" s="12">
        <f>COUNTIF(B:B,FACT_SEARCHES[[#This Row],[WD_PRODUCTS]])</f>
        <v>51</v>
      </c>
    </row>
    <row r="6913" spans="1:8" x14ac:dyDescent="0.3">
      <c r="A6913" s="12">
        <v>13911</v>
      </c>
      <c r="B6913" s="12">
        <v>299</v>
      </c>
      <c r="C6913" s="8">
        <v>10887</v>
      </c>
      <c r="D6913" s="12" t="s">
        <v>8580</v>
      </c>
      <c r="E6913" s="13">
        <v>44958</v>
      </c>
      <c r="F6913" s="12" t="s">
        <v>19141</v>
      </c>
      <c r="G6913" s="12">
        <f>IF(ISNUMBER(MATCH(C6913, FACT_ORDERS!C:C, 0)), 1, 0)</f>
        <v>1</v>
      </c>
      <c r="H6913" s="12">
        <f>COUNTIF(B:B,FACT_SEARCHES[[#This Row],[WD_PRODUCTS]])</f>
        <v>125</v>
      </c>
    </row>
    <row r="6914" spans="1:8" x14ac:dyDescent="0.3">
      <c r="A6914" s="12">
        <v>13912</v>
      </c>
      <c r="B6914" s="12">
        <v>233</v>
      </c>
      <c r="C6914" s="8">
        <v>10887</v>
      </c>
      <c r="D6914" s="12" t="s">
        <v>8581</v>
      </c>
      <c r="E6914" s="13">
        <v>44958</v>
      </c>
      <c r="F6914" s="12" t="s">
        <v>20677</v>
      </c>
      <c r="G6914" s="12">
        <f>IF(ISNUMBER(MATCH(C6914, FACT_ORDERS!C:C, 0)), 1, 0)</f>
        <v>1</v>
      </c>
      <c r="H6914" s="12">
        <f>COUNTIF(B:B,FACT_SEARCHES[[#This Row],[WD_PRODUCTS]])</f>
        <v>76</v>
      </c>
    </row>
    <row r="6915" spans="1:8" x14ac:dyDescent="0.3">
      <c r="A6915" s="12">
        <v>13913</v>
      </c>
      <c r="B6915" s="12">
        <v>212</v>
      </c>
      <c r="C6915" s="8">
        <v>10030</v>
      </c>
      <c r="D6915" s="12" t="s">
        <v>8582</v>
      </c>
      <c r="E6915" s="13">
        <v>44373</v>
      </c>
      <c r="F6915" s="12" t="s">
        <v>20678</v>
      </c>
      <c r="G6915" s="12">
        <f>IF(ISNUMBER(MATCH(C6915, FACT_ORDERS!C:C, 0)), 1, 0)</f>
        <v>1</v>
      </c>
      <c r="H6915" s="12">
        <f>COUNTIF(B:B,FACT_SEARCHES[[#This Row],[WD_PRODUCTS]])</f>
        <v>67</v>
      </c>
    </row>
    <row r="6916" spans="1:8" x14ac:dyDescent="0.3">
      <c r="A6916" s="12">
        <v>13914</v>
      </c>
      <c r="B6916" s="12">
        <v>207</v>
      </c>
      <c r="C6916" s="8">
        <v>10030</v>
      </c>
      <c r="D6916" s="12" t="s">
        <v>8583</v>
      </c>
      <c r="E6916" s="13">
        <v>44373</v>
      </c>
      <c r="F6916" s="12" t="s">
        <v>20679</v>
      </c>
      <c r="G6916" s="12">
        <f>IF(ISNUMBER(MATCH(C6916, FACT_ORDERS!C:C, 0)), 1, 0)</f>
        <v>1</v>
      </c>
      <c r="H6916" s="12">
        <f>COUNTIF(B:B,FACT_SEARCHES[[#This Row],[WD_PRODUCTS]])</f>
        <v>47</v>
      </c>
    </row>
    <row r="6917" spans="1:8" x14ac:dyDescent="0.3">
      <c r="A6917" s="12">
        <v>13915</v>
      </c>
      <c r="B6917" s="12">
        <v>216</v>
      </c>
      <c r="C6917" s="8">
        <v>10030</v>
      </c>
      <c r="D6917" s="12" t="s">
        <v>8584</v>
      </c>
      <c r="E6917" s="13">
        <v>44373</v>
      </c>
      <c r="F6917" s="12" t="s">
        <v>20680</v>
      </c>
      <c r="G6917" s="12">
        <f>IF(ISNUMBER(MATCH(C6917, FACT_ORDERS!C:C, 0)), 1, 0)</f>
        <v>1</v>
      </c>
      <c r="H6917" s="12">
        <f>COUNTIF(B:B,FACT_SEARCHES[[#This Row],[WD_PRODUCTS]])</f>
        <v>107</v>
      </c>
    </row>
    <row r="6918" spans="1:8" x14ac:dyDescent="0.3">
      <c r="A6918" s="12">
        <v>13916</v>
      </c>
      <c r="B6918" s="12">
        <v>261</v>
      </c>
      <c r="C6918" s="8">
        <v>10030</v>
      </c>
      <c r="D6918" s="12" t="s">
        <v>8585</v>
      </c>
      <c r="E6918" s="13">
        <v>44373</v>
      </c>
      <c r="F6918" s="12" t="s">
        <v>20681</v>
      </c>
      <c r="G6918" s="12">
        <f>IF(ISNUMBER(MATCH(C6918, FACT_ORDERS!C:C, 0)), 1, 0)</f>
        <v>1</v>
      </c>
      <c r="H6918" s="12">
        <f>COUNTIF(B:B,FACT_SEARCHES[[#This Row],[WD_PRODUCTS]])</f>
        <v>77</v>
      </c>
    </row>
    <row r="6919" spans="1:8" x14ac:dyDescent="0.3">
      <c r="A6919" s="12">
        <v>13917</v>
      </c>
      <c r="B6919" s="12">
        <v>204</v>
      </c>
      <c r="C6919" s="8">
        <v>10505</v>
      </c>
      <c r="D6919" s="12" t="s">
        <v>8586</v>
      </c>
      <c r="E6919" s="13">
        <v>44951</v>
      </c>
      <c r="F6919" s="12" t="s">
        <v>20682</v>
      </c>
      <c r="G6919" s="12">
        <f>IF(ISNUMBER(MATCH(C6919, FACT_ORDERS!C:C, 0)), 1, 0)</f>
        <v>0</v>
      </c>
      <c r="H6919" s="12">
        <f>COUNTIF(B:B,FACT_SEARCHES[[#This Row],[WD_PRODUCTS]])</f>
        <v>139</v>
      </c>
    </row>
    <row r="6920" spans="1:8" x14ac:dyDescent="0.3">
      <c r="A6920" s="12">
        <v>13918</v>
      </c>
      <c r="B6920" s="12">
        <v>281</v>
      </c>
      <c r="C6920" s="8">
        <v>10505</v>
      </c>
      <c r="D6920" s="12" t="s">
        <v>8587</v>
      </c>
      <c r="E6920" s="13">
        <v>44951</v>
      </c>
      <c r="F6920" s="12" t="s">
        <v>20683</v>
      </c>
      <c r="G6920" s="12">
        <f>IF(ISNUMBER(MATCH(C6920, FACT_ORDERS!C:C, 0)), 1, 0)</f>
        <v>0</v>
      </c>
      <c r="H6920" s="12">
        <f>COUNTIF(B:B,FACT_SEARCHES[[#This Row],[WD_PRODUCTS]])</f>
        <v>86</v>
      </c>
    </row>
    <row r="6921" spans="1:8" x14ac:dyDescent="0.3">
      <c r="A6921" s="12">
        <v>13919</v>
      </c>
      <c r="B6921" s="12">
        <v>208</v>
      </c>
      <c r="C6921" s="8">
        <v>10298</v>
      </c>
      <c r="D6921" s="12" t="s">
        <v>8588</v>
      </c>
      <c r="E6921" s="13">
        <v>45484</v>
      </c>
      <c r="F6921" s="12" t="s">
        <v>20684</v>
      </c>
      <c r="G6921" s="12">
        <f>IF(ISNUMBER(MATCH(C6921, FACT_ORDERS!C:C, 0)), 1, 0)</f>
        <v>0</v>
      </c>
      <c r="H6921" s="12">
        <f>COUNTIF(B:B,FACT_SEARCHES[[#This Row],[WD_PRODUCTS]])</f>
        <v>91</v>
      </c>
    </row>
    <row r="6922" spans="1:8" x14ac:dyDescent="0.3">
      <c r="A6922" s="12">
        <v>13920</v>
      </c>
      <c r="B6922" s="12">
        <v>225</v>
      </c>
      <c r="C6922" s="8">
        <v>10298</v>
      </c>
      <c r="D6922" s="12" t="s">
        <v>8589</v>
      </c>
      <c r="E6922" s="13">
        <v>45484</v>
      </c>
      <c r="F6922" s="12" t="s">
        <v>20685</v>
      </c>
      <c r="G6922" s="12">
        <f>IF(ISNUMBER(MATCH(C6922, FACT_ORDERS!C:C, 0)), 1, 0)</f>
        <v>0</v>
      </c>
      <c r="H6922" s="12">
        <f>COUNTIF(B:B,FACT_SEARCHES[[#This Row],[WD_PRODUCTS]])</f>
        <v>74</v>
      </c>
    </row>
    <row r="6923" spans="1:8" x14ac:dyDescent="0.3">
      <c r="A6923" s="12">
        <v>13921</v>
      </c>
      <c r="B6923" s="12">
        <v>259</v>
      </c>
      <c r="C6923" s="8">
        <v>10480</v>
      </c>
      <c r="D6923" s="12" t="s">
        <v>8590</v>
      </c>
      <c r="E6923" s="13">
        <v>45230</v>
      </c>
      <c r="F6923" s="12" t="s">
        <v>3461</v>
      </c>
      <c r="G6923" s="12">
        <f>IF(ISNUMBER(MATCH(C6923, FACT_ORDERS!C:C, 0)), 1, 0)</f>
        <v>0</v>
      </c>
      <c r="H6923" s="12">
        <f>COUNTIF(B:B,FACT_SEARCHES[[#This Row],[WD_PRODUCTS]])</f>
        <v>64</v>
      </c>
    </row>
    <row r="6924" spans="1:8" x14ac:dyDescent="0.3">
      <c r="A6924" s="12">
        <v>13922</v>
      </c>
      <c r="B6924" s="12">
        <v>200</v>
      </c>
      <c r="C6924" s="8">
        <v>10480</v>
      </c>
      <c r="D6924" s="12" t="s">
        <v>8591</v>
      </c>
      <c r="E6924" s="13">
        <v>45230</v>
      </c>
      <c r="F6924" s="12" t="s">
        <v>20686</v>
      </c>
      <c r="G6924" s="12">
        <f>IF(ISNUMBER(MATCH(C6924, FACT_ORDERS!C:C, 0)), 1, 0)</f>
        <v>0</v>
      </c>
      <c r="H6924" s="12">
        <f>COUNTIF(B:B,FACT_SEARCHES[[#This Row],[WD_PRODUCTS]])</f>
        <v>81</v>
      </c>
    </row>
    <row r="6925" spans="1:8" x14ac:dyDescent="0.3">
      <c r="A6925" s="12">
        <v>13923</v>
      </c>
      <c r="B6925" s="12">
        <v>266</v>
      </c>
      <c r="C6925" s="8">
        <v>10100</v>
      </c>
      <c r="D6925" s="12" t="s">
        <v>8592</v>
      </c>
      <c r="E6925" s="13">
        <v>45449</v>
      </c>
      <c r="F6925" s="12" t="s">
        <v>20687</v>
      </c>
      <c r="G6925" s="12">
        <f>IF(ISNUMBER(MATCH(C6925, FACT_ORDERS!C:C, 0)), 1, 0)</f>
        <v>0</v>
      </c>
      <c r="H6925" s="12">
        <f>COUNTIF(B:B,FACT_SEARCHES[[#This Row],[WD_PRODUCTS]])</f>
        <v>94</v>
      </c>
    </row>
    <row r="6926" spans="1:8" x14ac:dyDescent="0.3">
      <c r="A6926" s="12">
        <v>13924</v>
      </c>
      <c r="B6926" s="12">
        <v>294</v>
      </c>
      <c r="C6926" s="8">
        <v>10100</v>
      </c>
      <c r="D6926" s="12" t="s">
        <v>8593</v>
      </c>
      <c r="E6926" s="13">
        <v>45449</v>
      </c>
      <c r="F6926" s="12" t="s">
        <v>20688</v>
      </c>
      <c r="G6926" s="12">
        <f>IF(ISNUMBER(MATCH(C6926, FACT_ORDERS!C:C, 0)), 1, 0)</f>
        <v>0</v>
      </c>
      <c r="H6926" s="12">
        <f>COUNTIF(B:B,FACT_SEARCHES[[#This Row],[WD_PRODUCTS]])</f>
        <v>60</v>
      </c>
    </row>
    <row r="6927" spans="1:8" x14ac:dyDescent="0.3">
      <c r="A6927" s="12">
        <v>13925</v>
      </c>
      <c r="B6927" s="12">
        <v>246</v>
      </c>
      <c r="C6927" s="8">
        <v>10100</v>
      </c>
      <c r="D6927" s="12" t="s">
        <v>8594</v>
      </c>
      <c r="E6927" s="13">
        <v>45449</v>
      </c>
      <c r="F6927" s="12" t="s">
        <v>20689</v>
      </c>
      <c r="G6927" s="12">
        <f>IF(ISNUMBER(MATCH(C6927, FACT_ORDERS!C:C, 0)), 1, 0)</f>
        <v>0</v>
      </c>
      <c r="H6927" s="12">
        <f>COUNTIF(B:B,FACT_SEARCHES[[#This Row],[WD_PRODUCTS]])</f>
        <v>55</v>
      </c>
    </row>
    <row r="6928" spans="1:8" x14ac:dyDescent="0.3">
      <c r="A6928" s="12">
        <v>13926</v>
      </c>
      <c r="B6928" s="12">
        <v>266</v>
      </c>
      <c r="C6928" s="8">
        <v>10621</v>
      </c>
      <c r="D6928" s="12" t="s">
        <v>8595</v>
      </c>
      <c r="E6928" s="13">
        <v>45144</v>
      </c>
      <c r="F6928" s="12" t="s">
        <v>20690</v>
      </c>
      <c r="G6928" s="12">
        <f>IF(ISNUMBER(MATCH(C6928, FACT_ORDERS!C:C, 0)), 1, 0)</f>
        <v>1</v>
      </c>
      <c r="H6928" s="12">
        <f>COUNTIF(B:B,FACT_SEARCHES[[#This Row],[WD_PRODUCTS]])</f>
        <v>94</v>
      </c>
    </row>
    <row r="6929" spans="1:8" x14ac:dyDescent="0.3">
      <c r="A6929" s="12">
        <v>13927</v>
      </c>
      <c r="B6929" s="12">
        <v>258</v>
      </c>
      <c r="C6929" s="8">
        <v>10845</v>
      </c>
      <c r="D6929" s="12" t="s">
        <v>8596</v>
      </c>
      <c r="E6929" s="13">
        <v>45204</v>
      </c>
      <c r="F6929" s="12" t="s">
        <v>20691</v>
      </c>
      <c r="G6929" s="12">
        <f>IF(ISNUMBER(MATCH(C6929, FACT_ORDERS!C:C, 0)), 1, 0)</f>
        <v>1</v>
      </c>
      <c r="H6929" s="12">
        <f>COUNTIF(B:B,FACT_SEARCHES[[#This Row],[WD_PRODUCTS]])</f>
        <v>57</v>
      </c>
    </row>
    <row r="6930" spans="1:8" x14ac:dyDescent="0.3">
      <c r="A6930" s="12">
        <v>13928</v>
      </c>
      <c r="B6930" s="12">
        <v>203</v>
      </c>
      <c r="C6930" s="8">
        <v>10845</v>
      </c>
      <c r="D6930" s="12" t="s">
        <v>8597</v>
      </c>
      <c r="E6930" s="13">
        <v>45204</v>
      </c>
      <c r="F6930" s="12" t="s">
        <v>20692</v>
      </c>
      <c r="G6930" s="12">
        <f>IF(ISNUMBER(MATCH(C6930, FACT_ORDERS!C:C, 0)), 1, 0)</f>
        <v>1</v>
      </c>
      <c r="H6930" s="12">
        <f>COUNTIF(B:B,FACT_SEARCHES[[#This Row],[WD_PRODUCTS]])</f>
        <v>46</v>
      </c>
    </row>
    <row r="6931" spans="1:8" x14ac:dyDescent="0.3">
      <c r="A6931" s="12">
        <v>13929</v>
      </c>
      <c r="B6931" s="12">
        <v>221</v>
      </c>
      <c r="C6931" s="8">
        <v>10845</v>
      </c>
      <c r="D6931" s="12" t="s">
        <v>8598</v>
      </c>
      <c r="E6931" s="13">
        <v>45204</v>
      </c>
      <c r="F6931" s="12" t="s">
        <v>20693</v>
      </c>
      <c r="G6931" s="12">
        <f>IF(ISNUMBER(MATCH(C6931, FACT_ORDERS!C:C, 0)), 1, 0)</f>
        <v>1</v>
      </c>
      <c r="H6931" s="12">
        <f>COUNTIF(B:B,FACT_SEARCHES[[#This Row],[WD_PRODUCTS]])</f>
        <v>31</v>
      </c>
    </row>
    <row r="6932" spans="1:8" x14ac:dyDescent="0.3">
      <c r="A6932" s="12">
        <v>13930</v>
      </c>
      <c r="B6932" s="12">
        <v>226</v>
      </c>
      <c r="C6932" s="8">
        <v>10845</v>
      </c>
      <c r="D6932" s="12" t="s">
        <v>8599</v>
      </c>
      <c r="E6932" s="13">
        <v>45204</v>
      </c>
      <c r="F6932" s="12" t="s">
        <v>20694</v>
      </c>
      <c r="G6932" s="12">
        <f>IF(ISNUMBER(MATCH(C6932, FACT_ORDERS!C:C, 0)), 1, 0)</f>
        <v>1</v>
      </c>
      <c r="H6932" s="12">
        <f>COUNTIF(B:B,FACT_SEARCHES[[#This Row],[WD_PRODUCTS]])</f>
        <v>56</v>
      </c>
    </row>
    <row r="6933" spans="1:8" x14ac:dyDescent="0.3">
      <c r="A6933" s="12">
        <v>13931</v>
      </c>
      <c r="B6933" s="12">
        <v>213</v>
      </c>
      <c r="C6933" s="8">
        <v>10845</v>
      </c>
      <c r="D6933" s="12" t="s">
        <v>8600</v>
      </c>
      <c r="E6933" s="13">
        <v>45204</v>
      </c>
      <c r="F6933" s="12" t="s">
        <v>11199</v>
      </c>
      <c r="G6933" s="12">
        <f>IF(ISNUMBER(MATCH(C6933, FACT_ORDERS!C:C, 0)), 1, 0)</f>
        <v>1</v>
      </c>
      <c r="H6933" s="12">
        <f>COUNTIF(B:B,FACT_SEARCHES[[#This Row],[WD_PRODUCTS]])</f>
        <v>86</v>
      </c>
    </row>
    <row r="6934" spans="1:8" x14ac:dyDescent="0.3">
      <c r="A6934" s="12">
        <v>13932</v>
      </c>
      <c r="B6934" s="12">
        <v>247</v>
      </c>
      <c r="C6934" s="8">
        <v>10027</v>
      </c>
      <c r="D6934" s="12" t="s">
        <v>8601</v>
      </c>
      <c r="E6934" s="13">
        <v>45377</v>
      </c>
      <c r="F6934" s="12" t="s">
        <v>20695</v>
      </c>
      <c r="G6934" s="12">
        <f>IF(ISNUMBER(MATCH(C6934, FACT_ORDERS!C:C, 0)), 1, 0)</f>
        <v>0</v>
      </c>
      <c r="H6934" s="12">
        <f>COUNTIF(B:B,FACT_SEARCHES[[#This Row],[WD_PRODUCTS]])</f>
        <v>72</v>
      </c>
    </row>
    <row r="6935" spans="1:8" x14ac:dyDescent="0.3">
      <c r="A6935" s="12">
        <v>13933</v>
      </c>
      <c r="B6935" s="12">
        <v>292</v>
      </c>
      <c r="C6935" s="8">
        <v>10027</v>
      </c>
      <c r="D6935" s="12" t="s">
        <v>8602</v>
      </c>
      <c r="E6935" s="13">
        <v>45377</v>
      </c>
      <c r="F6935" s="12" t="s">
        <v>20696</v>
      </c>
      <c r="G6935" s="12">
        <f>IF(ISNUMBER(MATCH(C6935, FACT_ORDERS!C:C, 0)), 1, 0)</f>
        <v>0</v>
      </c>
      <c r="H6935" s="12">
        <f>COUNTIF(B:B,FACT_SEARCHES[[#This Row],[WD_PRODUCTS]])</f>
        <v>95</v>
      </c>
    </row>
    <row r="6936" spans="1:8" x14ac:dyDescent="0.3">
      <c r="A6936" s="12">
        <v>13934</v>
      </c>
      <c r="B6936" s="12">
        <v>201</v>
      </c>
      <c r="C6936" s="8">
        <v>10818</v>
      </c>
      <c r="D6936" s="12" t="s">
        <v>8603</v>
      </c>
      <c r="E6936" s="13">
        <v>44654</v>
      </c>
      <c r="F6936" s="12" t="s">
        <v>20697</v>
      </c>
      <c r="G6936" s="12">
        <f>IF(ISNUMBER(MATCH(C6936, FACT_ORDERS!C:C, 0)), 1, 0)</f>
        <v>1</v>
      </c>
      <c r="H6936" s="12">
        <f>COUNTIF(B:B,FACT_SEARCHES[[#This Row],[WD_PRODUCTS]])</f>
        <v>65</v>
      </c>
    </row>
    <row r="6937" spans="1:8" x14ac:dyDescent="0.3">
      <c r="A6937" s="12">
        <v>13935</v>
      </c>
      <c r="B6937" s="12">
        <v>233</v>
      </c>
      <c r="C6937" s="8">
        <v>10818</v>
      </c>
      <c r="D6937" s="12" t="s">
        <v>8604</v>
      </c>
      <c r="E6937" s="13">
        <v>44654</v>
      </c>
      <c r="F6937" s="12" t="s">
        <v>3972</v>
      </c>
      <c r="G6937" s="12">
        <f>IF(ISNUMBER(MATCH(C6937, FACT_ORDERS!C:C, 0)), 1, 0)</f>
        <v>1</v>
      </c>
      <c r="H6937" s="12">
        <f>COUNTIF(B:B,FACT_SEARCHES[[#This Row],[WD_PRODUCTS]])</f>
        <v>76</v>
      </c>
    </row>
    <row r="6938" spans="1:8" x14ac:dyDescent="0.3">
      <c r="A6938" s="12">
        <v>13936</v>
      </c>
      <c r="B6938" s="12">
        <v>244</v>
      </c>
      <c r="C6938" s="8">
        <v>10818</v>
      </c>
      <c r="D6938" s="12" t="s">
        <v>8605</v>
      </c>
      <c r="E6938" s="13">
        <v>44654</v>
      </c>
      <c r="F6938" s="12" t="s">
        <v>20698</v>
      </c>
      <c r="G6938" s="12">
        <f>IF(ISNUMBER(MATCH(C6938, FACT_ORDERS!C:C, 0)), 1, 0)</f>
        <v>1</v>
      </c>
      <c r="H6938" s="12">
        <f>COUNTIF(B:B,FACT_SEARCHES[[#This Row],[WD_PRODUCTS]])</f>
        <v>59</v>
      </c>
    </row>
    <row r="6939" spans="1:8" x14ac:dyDescent="0.3">
      <c r="A6939" s="12">
        <v>13937</v>
      </c>
      <c r="B6939" s="12">
        <v>237</v>
      </c>
      <c r="C6939" s="8">
        <v>10661</v>
      </c>
      <c r="D6939" s="12" t="s">
        <v>8606</v>
      </c>
      <c r="E6939" s="13">
        <v>45227</v>
      </c>
      <c r="F6939" s="12" t="s">
        <v>20699</v>
      </c>
      <c r="G6939" s="12">
        <f>IF(ISNUMBER(MATCH(C6939, FACT_ORDERS!C:C, 0)), 1, 0)</f>
        <v>1</v>
      </c>
      <c r="H6939" s="12">
        <f>COUNTIF(B:B,FACT_SEARCHES[[#This Row],[WD_PRODUCTS]])</f>
        <v>99</v>
      </c>
    </row>
    <row r="6940" spans="1:8" x14ac:dyDescent="0.3">
      <c r="A6940" s="12">
        <v>13938</v>
      </c>
      <c r="B6940" s="12">
        <v>244</v>
      </c>
      <c r="C6940" s="8">
        <v>10661</v>
      </c>
      <c r="D6940" s="12" t="s">
        <v>8607</v>
      </c>
      <c r="E6940" s="13">
        <v>45227</v>
      </c>
      <c r="F6940" s="12" t="s">
        <v>3656</v>
      </c>
      <c r="G6940" s="12">
        <f>IF(ISNUMBER(MATCH(C6940, FACT_ORDERS!C:C, 0)), 1, 0)</f>
        <v>1</v>
      </c>
      <c r="H6940" s="12">
        <f>COUNTIF(B:B,FACT_SEARCHES[[#This Row],[WD_PRODUCTS]])</f>
        <v>59</v>
      </c>
    </row>
    <row r="6941" spans="1:8" x14ac:dyDescent="0.3">
      <c r="A6941" s="12">
        <v>13939</v>
      </c>
      <c r="B6941" s="12">
        <v>265</v>
      </c>
      <c r="C6941" s="8">
        <v>10833</v>
      </c>
      <c r="D6941" s="12" t="s">
        <v>8608</v>
      </c>
      <c r="E6941" s="13">
        <v>45089</v>
      </c>
      <c r="F6941" s="12" t="s">
        <v>20700</v>
      </c>
      <c r="G6941" s="12">
        <f>IF(ISNUMBER(MATCH(C6941, FACT_ORDERS!C:C, 0)), 1, 0)</f>
        <v>1</v>
      </c>
      <c r="H6941" s="12">
        <f>COUNTIF(B:B,FACT_SEARCHES[[#This Row],[WD_PRODUCTS]])</f>
        <v>89</v>
      </c>
    </row>
    <row r="6942" spans="1:8" x14ac:dyDescent="0.3">
      <c r="A6942" s="12">
        <v>13940</v>
      </c>
      <c r="B6942" s="12">
        <v>293</v>
      </c>
      <c r="C6942" s="8">
        <v>10833</v>
      </c>
      <c r="D6942" s="12" t="s">
        <v>8609</v>
      </c>
      <c r="E6942" s="13">
        <v>45089</v>
      </c>
      <c r="F6942" s="12" t="s">
        <v>20701</v>
      </c>
      <c r="G6942" s="12">
        <f>IF(ISNUMBER(MATCH(C6942, FACT_ORDERS!C:C, 0)), 1, 0)</f>
        <v>1</v>
      </c>
      <c r="H6942" s="12">
        <f>COUNTIF(B:B,FACT_SEARCHES[[#This Row],[WD_PRODUCTS]])</f>
        <v>70</v>
      </c>
    </row>
    <row r="6943" spans="1:8" x14ac:dyDescent="0.3">
      <c r="A6943" s="12">
        <v>13941</v>
      </c>
      <c r="B6943" s="12">
        <v>275</v>
      </c>
      <c r="C6943" s="8">
        <v>10833</v>
      </c>
      <c r="D6943" s="12" t="s">
        <v>8610</v>
      </c>
      <c r="E6943" s="13">
        <v>45089</v>
      </c>
      <c r="F6943" s="12" t="s">
        <v>20702</v>
      </c>
      <c r="G6943" s="12">
        <f>IF(ISNUMBER(MATCH(C6943, FACT_ORDERS!C:C, 0)), 1, 0)</f>
        <v>1</v>
      </c>
      <c r="H6943" s="12">
        <f>COUNTIF(B:B,FACT_SEARCHES[[#This Row],[WD_PRODUCTS]])</f>
        <v>70</v>
      </c>
    </row>
    <row r="6944" spans="1:8" x14ac:dyDescent="0.3">
      <c r="A6944" s="12">
        <v>13942</v>
      </c>
      <c r="B6944" s="12">
        <v>278</v>
      </c>
      <c r="C6944" s="8">
        <v>10141</v>
      </c>
      <c r="D6944" s="12" t="s">
        <v>8611</v>
      </c>
      <c r="E6944" s="13">
        <v>44628</v>
      </c>
      <c r="F6944" s="12" t="s">
        <v>20703</v>
      </c>
      <c r="G6944" s="12">
        <f>IF(ISNUMBER(MATCH(C6944, FACT_ORDERS!C:C, 0)), 1, 0)</f>
        <v>1</v>
      </c>
      <c r="H6944" s="12">
        <f>COUNTIF(B:B,FACT_SEARCHES[[#This Row],[WD_PRODUCTS]])</f>
        <v>81</v>
      </c>
    </row>
    <row r="6945" spans="1:8" x14ac:dyDescent="0.3">
      <c r="A6945" s="12">
        <v>13943</v>
      </c>
      <c r="B6945" s="12">
        <v>281</v>
      </c>
      <c r="C6945" s="8">
        <v>10551</v>
      </c>
      <c r="D6945" s="12" t="s">
        <v>8612</v>
      </c>
      <c r="E6945" s="13">
        <v>45549</v>
      </c>
      <c r="F6945" s="12" t="s">
        <v>3899</v>
      </c>
      <c r="G6945" s="12">
        <f>IF(ISNUMBER(MATCH(C6945, FACT_ORDERS!C:C, 0)), 1, 0)</f>
        <v>1</v>
      </c>
      <c r="H6945" s="12">
        <f>COUNTIF(B:B,FACT_SEARCHES[[#This Row],[WD_PRODUCTS]])</f>
        <v>86</v>
      </c>
    </row>
    <row r="6946" spans="1:8" x14ac:dyDescent="0.3">
      <c r="A6946" s="12">
        <v>13944</v>
      </c>
      <c r="B6946" s="12">
        <v>254</v>
      </c>
      <c r="C6946" s="8">
        <v>10551</v>
      </c>
      <c r="D6946" s="12" t="s">
        <v>8613</v>
      </c>
      <c r="E6946" s="13">
        <v>45549</v>
      </c>
      <c r="F6946" s="12" t="s">
        <v>20704</v>
      </c>
      <c r="G6946" s="12">
        <f>IF(ISNUMBER(MATCH(C6946, FACT_ORDERS!C:C, 0)), 1, 0)</f>
        <v>1</v>
      </c>
      <c r="H6946" s="12">
        <f>COUNTIF(B:B,FACT_SEARCHES[[#This Row],[WD_PRODUCTS]])</f>
        <v>77</v>
      </c>
    </row>
    <row r="6947" spans="1:8" x14ac:dyDescent="0.3">
      <c r="A6947" s="12">
        <v>13945</v>
      </c>
      <c r="B6947" s="12">
        <v>252</v>
      </c>
      <c r="C6947" s="8">
        <v>10873</v>
      </c>
      <c r="D6947" s="12" t="s">
        <v>8614</v>
      </c>
      <c r="E6947" s="13">
        <v>45440</v>
      </c>
      <c r="F6947" s="12" t="s">
        <v>11371</v>
      </c>
      <c r="G6947" s="12">
        <f>IF(ISNUMBER(MATCH(C6947, FACT_ORDERS!C:C, 0)), 1, 0)</f>
        <v>1</v>
      </c>
      <c r="H6947" s="12">
        <f>COUNTIF(B:B,FACT_SEARCHES[[#This Row],[WD_PRODUCTS]])</f>
        <v>64</v>
      </c>
    </row>
    <row r="6948" spans="1:8" x14ac:dyDescent="0.3">
      <c r="A6948" s="12">
        <v>13946</v>
      </c>
      <c r="B6948" s="12">
        <v>223</v>
      </c>
      <c r="C6948" s="8">
        <v>10873</v>
      </c>
      <c r="D6948" s="12" t="s">
        <v>8615</v>
      </c>
      <c r="E6948" s="13">
        <v>45440</v>
      </c>
      <c r="F6948" s="12" t="s">
        <v>20705</v>
      </c>
      <c r="G6948" s="12">
        <f>IF(ISNUMBER(MATCH(C6948, FACT_ORDERS!C:C, 0)), 1, 0)</f>
        <v>1</v>
      </c>
      <c r="H6948" s="12">
        <f>COUNTIF(B:B,FACT_SEARCHES[[#This Row],[WD_PRODUCTS]])</f>
        <v>45</v>
      </c>
    </row>
    <row r="6949" spans="1:8" x14ac:dyDescent="0.3">
      <c r="A6949" s="12">
        <v>13947</v>
      </c>
      <c r="B6949" s="12">
        <v>230</v>
      </c>
      <c r="C6949" s="8">
        <v>10873</v>
      </c>
      <c r="D6949" s="12" t="s">
        <v>8616</v>
      </c>
      <c r="E6949" s="13">
        <v>45440</v>
      </c>
      <c r="F6949" s="12" t="s">
        <v>20706</v>
      </c>
      <c r="G6949" s="12">
        <f>IF(ISNUMBER(MATCH(C6949, FACT_ORDERS!C:C, 0)), 1, 0)</f>
        <v>1</v>
      </c>
      <c r="H6949" s="12">
        <f>COUNTIF(B:B,FACT_SEARCHES[[#This Row],[WD_PRODUCTS]])</f>
        <v>74</v>
      </c>
    </row>
    <row r="6950" spans="1:8" x14ac:dyDescent="0.3">
      <c r="A6950" s="12">
        <v>13948</v>
      </c>
      <c r="B6950" s="12">
        <v>246</v>
      </c>
      <c r="C6950" s="8">
        <v>10873</v>
      </c>
      <c r="D6950" s="12" t="s">
        <v>8617</v>
      </c>
      <c r="E6950" s="13">
        <v>45440</v>
      </c>
      <c r="F6950" s="12" t="s">
        <v>20707</v>
      </c>
      <c r="G6950" s="12">
        <f>IF(ISNUMBER(MATCH(C6950, FACT_ORDERS!C:C, 0)), 1, 0)</f>
        <v>1</v>
      </c>
      <c r="H6950" s="12">
        <f>COUNTIF(B:B,FACT_SEARCHES[[#This Row],[WD_PRODUCTS]])</f>
        <v>55</v>
      </c>
    </row>
    <row r="6951" spans="1:8" x14ac:dyDescent="0.3">
      <c r="A6951" s="12">
        <v>13949</v>
      </c>
      <c r="B6951" s="12">
        <v>253</v>
      </c>
      <c r="C6951" s="8">
        <v>10767</v>
      </c>
      <c r="D6951" s="12" t="s">
        <v>8618</v>
      </c>
      <c r="E6951" s="13">
        <v>44562</v>
      </c>
      <c r="F6951" s="12" t="s">
        <v>20708</v>
      </c>
      <c r="G6951" s="12">
        <f>IF(ISNUMBER(MATCH(C6951, FACT_ORDERS!C:C, 0)), 1, 0)</f>
        <v>1</v>
      </c>
      <c r="H6951" s="12">
        <f>COUNTIF(B:B,FACT_SEARCHES[[#This Row],[WD_PRODUCTS]])</f>
        <v>78</v>
      </c>
    </row>
    <row r="6952" spans="1:8" x14ac:dyDescent="0.3">
      <c r="A6952" s="12">
        <v>13950</v>
      </c>
      <c r="B6952" s="12">
        <v>231</v>
      </c>
      <c r="C6952" s="8">
        <v>10767</v>
      </c>
      <c r="D6952" s="12" t="s">
        <v>8619</v>
      </c>
      <c r="E6952" s="13">
        <v>44562</v>
      </c>
      <c r="F6952" s="12" t="s">
        <v>20709</v>
      </c>
      <c r="G6952" s="12">
        <f>IF(ISNUMBER(MATCH(C6952, FACT_ORDERS!C:C, 0)), 1, 0)</f>
        <v>1</v>
      </c>
      <c r="H6952" s="12">
        <f>COUNTIF(B:B,FACT_SEARCHES[[#This Row],[WD_PRODUCTS]])</f>
        <v>58</v>
      </c>
    </row>
    <row r="6953" spans="1:8" x14ac:dyDescent="0.3">
      <c r="A6953" s="12">
        <v>13951</v>
      </c>
      <c r="B6953" s="12">
        <v>296</v>
      </c>
      <c r="C6953" s="8">
        <v>10939</v>
      </c>
      <c r="D6953" s="12" t="s">
        <v>8620</v>
      </c>
      <c r="E6953" s="13">
        <v>45511</v>
      </c>
      <c r="F6953" s="12" t="s">
        <v>20710</v>
      </c>
      <c r="G6953" s="12">
        <f>IF(ISNUMBER(MATCH(C6953, FACT_ORDERS!C:C, 0)), 1, 0)</f>
        <v>1</v>
      </c>
      <c r="H6953" s="12">
        <f>COUNTIF(B:B,FACT_SEARCHES[[#This Row],[WD_PRODUCTS]])</f>
        <v>106</v>
      </c>
    </row>
    <row r="6954" spans="1:8" x14ac:dyDescent="0.3">
      <c r="A6954" s="12">
        <v>13952</v>
      </c>
      <c r="B6954" s="12">
        <v>211</v>
      </c>
      <c r="C6954" s="8">
        <v>10939</v>
      </c>
      <c r="D6954" s="12" t="s">
        <v>8621</v>
      </c>
      <c r="E6954" s="13">
        <v>45511</v>
      </c>
      <c r="F6954" s="12" t="s">
        <v>20711</v>
      </c>
      <c r="G6954" s="12">
        <f>IF(ISNUMBER(MATCH(C6954, FACT_ORDERS!C:C, 0)), 1, 0)</f>
        <v>1</v>
      </c>
      <c r="H6954" s="12">
        <f>COUNTIF(B:B,FACT_SEARCHES[[#This Row],[WD_PRODUCTS]])</f>
        <v>65</v>
      </c>
    </row>
    <row r="6955" spans="1:8" x14ac:dyDescent="0.3">
      <c r="A6955" s="12">
        <v>13953</v>
      </c>
      <c r="B6955" s="12">
        <v>239</v>
      </c>
      <c r="C6955" s="8">
        <v>10898</v>
      </c>
      <c r="D6955" s="12" t="s">
        <v>8622</v>
      </c>
      <c r="E6955" s="13">
        <v>45409</v>
      </c>
      <c r="F6955" s="12" t="s">
        <v>3653</v>
      </c>
      <c r="G6955" s="12">
        <f>IF(ISNUMBER(MATCH(C6955, FACT_ORDERS!C:C, 0)), 1, 0)</f>
        <v>1</v>
      </c>
      <c r="H6955" s="12">
        <f>COUNTIF(B:B,FACT_SEARCHES[[#This Row],[WD_PRODUCTS]])</f>
        <v>41</v>
      </c>
    </row>
    <row r="6956" spans="1:8" x14ac:dyDescent="0.3">
      <c r="A6956" s="12">
        <v>13954</v>
      </c>
      <c r="B6956" s="12">
        <v>213</v>
      </c>
      <c r="C6956" s="8">
        <v>10277</v>
      </c>
      <c r="D6956" s="12" t="s">
        <v>8623</v>
      </c>
      <c r="E6956" s="13">
        <v>44776</v>
      </c>
      <c r="F6956" s="12" t="s">
        <v>13187</v>
      </c>
      <c r="G6956" s="12">
        <f>IF(ISNUMBER(MATCH(C6956, FACT_ORDERS!C:C, 0)), 1, 0)</f>
        <v>1</v>
      </c>
      <c r="H6956" s="12">
        <f>COUNTIF(B:B,FACT_SEARCHES[[#This Row],[WD_PRODUCTS]])</f>
        <v>86</v>
      </c>
    </row>
    <row r="6957" spans="1:8" x14ac:dyDescent="0.3">
      <c r="A6957" s="12">
        <v>13955</v>
      </c>
      <c r="B6957" s="12">
        <v>296</v>
      </c>
      <c r="C6957" s="8">
        <v>10639</v>
      </c>
      <c r="D6957" s="12" t="s">
        <v>8624</v>
      </c>
      <c r="E6957" s="13">
        <v>45424</v>
      </c>
      <c r="F6957" s="12" t="s">
        <v>17732</v>
      </c>
      <c r="G6957" s="12">
        <f>IF(ISNUMBER(MATCH(C6957, FACT_ORDERS!C:C, 0)), 1, 0)</f>
        <v>0</v>
      </c>
      <c r="H6957" s="12">
        <f>COUNTIF(B:B,FACT_SEARCHES[[#This Row],[WD_PRODUCTS]])</f>
        <v>106</v>
      </c>
    </row>
    <row r="6958" spans="1:8" x14ac:dyDescent="0.3">
      <c r="A6958" s="12">
        <v>13956</v>
      </c>
      <c r="B6958" s="12">
        <v>230</v>
      </c>
      <c r="C6958" s="8">
        <v>10639</v>
      </c>
      <c r="D6958" s="12" t="s">
        <v>8625</v>
      </c>
      <c r="E6958" s="13">
        <v>45424</v>
      </c>
      <c r="F6958" s="12" t="s">
        <v>20712</v>
      </c>
      <c r="G6958" s="12">
        <f>IF(ISNUMBER(MATCH(C6958, FACT_ORDERS!C:C, 0)), 1, 0)</f>
        <v>0</v>
      </c>
      <c r="H6958" s="12">
        <f>COUNTIF(B:B,FACT_SEARCHES[[#This Row],[WD_PRODUCTS]])</f>
        <v>74</v>
      </c>
    </row>
    <row r="6959" spans="1:8" x14ac:dyDescent="0.3">
      <c r="A6959" s="12">
        <v>13957</v>
      </c>
      <c r="B6959" s="12">
        <v>270</v>
      </c>
      <c r="C6959" s="8">
        <v>10699</v>
      </c>
      <c r="D6959" s="12" t="s">
        <v>8626</v>
      </c>
      <c r="E6959" s="13">
        <v>44880</v>
      </c>
      <c r="F6959" s="12" t="s">
        <v>20713</v>
      </c>
      <c r="G6959" s="12">
        <f>IF(ISNUMBER(MATCH(C6959, FACT_ORDERS!C:C, 0)), 1, 0)</f>
        <v>1</v>
      </c>
      <c r="H6959" s="12">
        <f>COUNTIF(B:B,FACT_SEARCHES[[#This Row],[WD_PRODUCTS]])</f>
        <v>54</v>
      </c>
    </row>
    <row r="6960" spans="1:8" x14ac:dyDescent="0.3">
      <c r="A6960" s="12">
        <v>13958</v>
      </c>
      <c r="B6960" s="12">
        <v>293</v>
      </c>
      <c r="C6960" s="8">
        <v>10699</v>
      </c>
      <c r="D6960" s="12" t="s">
        <v>8627</v>
      </c>
      <c r="E6960" s="13">
        <v>44880</v>
      </c>
      <c r="F6960" s="12" t="s">
        <v>18815</v>
      </c>
      <c r="G6960" s="12">
        <f>IF(ISNUMBER(MATCH(C6960, FACT_ORDERS!C:C, 0)), 1, 0)</f>
        <v>1</v>
      </c>
      <c r="H6960" s="12">
        <f>COUNTIF(B:B,FACT_SEARCHES[[#This Row],[WD_PRODUCTS]])</f>
        <v>70</v>
      </c>
    </row>
    <row r="6961" spans="1:8" x14ac:dyDescent="0.3">
      <c r="A6961" s="12">
        <v>13959</v>
      </c>
      <c r="B6961" s="12">
        <v>253</v>
      </c>
      <c r="C6961" s="8">
        <v>10699</v>
      </c>
      <c r="D6961" s="12" t="s">
        <v>8628</v>
      </c>
      <c r="E6961" s="13">
        <v>44880</v>
      </c>
      <c r="F6961" s="12" t="s">
        <v>20714</v>
      </c>
      <c r="G6961" s="12">
        <f>IF(ISNUMBER(MATCH(C6961, FACT_ORDERS!C:C, 0)), 1, 0)</f>
        <v>1</v>
      </c>
      <c r="H6961" s="12">
        <f>COUNTIF(B:B,FACT_SEARCHES[[#This Row],[WD_PRODUCTS]])</f>
        <v>78</v>
      </c>
    </row>
    <row r="6962" spans="1:8" x14ac:dyDescent="0.3">
      <c r="A6962" s="12">
        <v>13960</v>
      </c>
      <c r="B6962" s="12">
        <v>289</v>
      </c>
      <c r="C6962" s="8">
        <v>10699</v>
      </c>
      <c r="D6962" s="12" t="s">
        <v>8629</v>
      </c>
      <c r="E6962" s="13">
        <v>44880</v>
      </c>
      <c r="F6962" s="12" t="s">
        <v>20715</v>
      </c>
      <c r="G6962" s="12">
        <f>IF(ISNUMBER(MATCH(C6962, FACT_ORDERS!C:C, 0)), 1, 0)</f>
        <v>1</v>
      </c>
      <c r="H6962" s="12">
        <f>COUNTIF(B:B,FACT_SEARCHES[[#This Row],[WD_PRODUCTS]])</f>
        <v>56</v>
      </c>
    </row>
    <row r="6963" spans="1:8" x14ac:dyDescent="0.3">
      <c r="A6963" s="12">
        <v>13961</v>
      </c>
      <c r="B6963" s="12">
        <v>269</v>
      </c>
      <c r="C6963" s="8">
        <v>10811</v>
      </c>
      <c r="D6963" s="12" t="s">
        <v>8630</v>
      </c>
      <c r="E6963" s="13">
        <v>44981</v>
      </c>
      <c r="F6963" s="12" t="s">
        <v>20716</v>
      </c>
      <c r="G6963" s="12">
        <f>IF(ISNUMBER(MATCH(C6963, FACT_ORDERS!C:C, 0)), 1, 0)</f>
        <v>1</v>
      </c>
      <c r="H6963" s="12">
        <f>COUNTIF(B:B,FACT_SEARCHES[[#This Row],[WD_PRODUCTS]])</f>
        <v>50</v>
      </c>
    </row>
    <row r="6964" spans="1:8" x14ac:dyDescent="0.3">
      <c r="A6964" s="12">
        <v>13962</v>
      </c>
      <c r="B6964" s="12">
        <v>242</v>
      </c>
      <c r="C6964" s="8">
        <v>10811</v>
      </c>
      <c r="D6964" s="12" t="s">
        <v>8631</v>
      </c>
      <c r="E6964" s="13">
        <v>44981</v>
      </c>
      <c r="F6964" s="12" t="s">
        <v>15976</v>
      </c>
      <c r="G6964" s="12">
        <f>IF(ISNUMBER(MATCH(C6964, FACT_ORDERS!C:C, 0)), 1, 0)</f>
        <v>1</v>
      </c>
      <c r="H6964" s="12">
        <f>COUNTIF(B:B,FACT_SEARCHES[[#This Row],[WD_PRODUCTS]])</f>
        <v>76</v>
      </c>
    </row>
    <row r="6965" spans="1:8" x14ac:dyDescent="0.3">
      <c r="A6965" s="12">
        <v>13963</v>
      </c>
      <c r="B6965" s="12">
        <v>227</v>
      </c>
      <c r="C6965" s="8">
        <v>10205</v>
      </c>
      <c r="D6965" s="12" t="s">
        <v>8632</v>
      </c>
      <c r="E6965" s="13">
        <v>44615</v>
      </c>
      <c r="F6965" s="12" t="s">
        <v>20717</v>
      </c>
      <c r="G6965" s="12">
        <f>IF(ISNUMBER(MATCH(C6965, FACT_ORDERS!C:C, 0)), 1, 0)</f>
        <v>0</v>
      </c>
      <c r="H6965" s="12">
        <f>COUNTIF(B:B,FACT_SEARCHES[[#This Row],[WD_PRODUCTS]])</f>
        <v>93</v>
      </c>
    </row>
    <row r="6966" spans="1:8" x14ac:dyDescent="0.3">
      <c r="A6966" s="12">
        <v>13964</v>
      </c>
      <c r="B6966" s="12">
        <v>261</v>
      </c>
      <c r="C6966" s="8">
        <v>10205</v>
      </c>
      <c r="D6966" s="12" t="s">
        <v>8633</v>
      </c>
      <c r="E6966" s="13">
        <v>44615</v>
      </c>
      <c r="F6966" s="12" t="s">
        <v>20718</v>
      </c>
      <c r="G6966" s="12">
        <f>IF(ISNUMBER(MATCH(C6966, FACT_ORDERS!C:C, 0)), 1, 0)</f>
        <v>0</v>
      </c>
      <c r="H6966" s="12">
        <f>COUNTIF(B:B,FACT_SEARCHES[[#This Row],[WD_PRODUCTS]])</f>
        <v>77</v>
      </c>
    </row>
    <row r="6967" spans="1:8" x14ac:dyDescent="0.3">
      <c r="A6967" s="12">
        <v>13965</v>
      </c>
      <c r="B6967" s="12">
        <v>264</v>
      </c>
      <c r="C6967" s="8">
        <v>10205</v>
      </c>
      <c r="D6967" s="12" t="s">
        <v>8634</v>
      </c>
      <c r="E6967" s="13">
        <v>44615</v>
      </c>
      <c r="F6967" s="12" t="s">
        <v>20719</v>
      </c>
      <c r="G6967" s="12">
        <f>IF(ISNUMBER(MATCH(C6967, FACT_ORDERS!C:C, 0)), 1, 0)</f>
        <v>0</v>
      </c>
      <c r="H6967" s="12">
        <f>COUNTIF(B:B,FACT_SEARCHES[[#This Row],[WD_PRODUCTS]])</f>
        <v>53</v>
      </c>
    </row>
    <row r="6968" spans="1:8" x14ac:dyDescent="0.3">
      <c r="A6968" s="12">
        <v>13966</v>
      </c>
      <c r="B6968" s="12">
        <v>209</v>
      </c>
      <c r="C6968" s="8">
        <v>10344</v>
      </c>
      <c r="D6968" s="12" t="s">
        <v>8635</v>
      </c>
      <c r="E6968" s="13">
        <v>45350</v>
      </c>
      <c r="F6968" s="12" t="s">
        <v>20720</v>
      </c>
      <c r="G6968" s="12">
        <f>IF(ISNUMBER(MATCH(C6968, FACT_ORDERS!C:C, 0)), 1, 0)</f>
        <v>1</v>
      </c>
      <c r="H6968" s="12">
        <f>COUNTIF(B:B,FACT_SEARCHES[[#This Row],[WD_PRODUCTS]])</f>
        <v>91</v>
      </c>
    </row>
    <row r="6969" spans="1:8" x14ac:dyDescent="0.3">
      <c r="A6969" s="12">
        <v>13967</v>
      </c>
      <c r="B6969" s="12">
        <v>262</v>
      </c>
      <c r="C6969" s="8">
        <v>10803</v>
      </c>
      <c r="D6969" s="12" t="s">
        <v>8636</v>
      </c>
      <c r="E6969" s="13">
        <v>44919</v>
      </c>
      <c r="F6969" s="12" t="s">
        <v>20721</v>
      </c>
      <c r="G6969" s="12">
        <f>IF(ISNUMBER(MATCH(C6969, FACT_ORDERS!C:C, 0)), 1, 0)</f>
        <v>1</v>
      </c>
      <c r="H6969" s="12">
        <f>COUNTIF(B:B,FACT_SEARCHES[[#This Row],[WD_PRODUCTS]])</f>
        <v>70</v>
      </c>
    </row>
    <row r="6970" spans="1:8" x14ac:dyDescent="0.3">
      <c r="A6970" s="12">
        <v>13968</v>
      </c>
      <c r="B6970" s="12">
        <v>265</v>
      </c>
      <c r="C6970" s="8">
        <v>10634</v>
      </c>
      <c r="D6970" s="12" t="s">
        <v>8637</v>
      </c>
      <c r="E6970" s="13">
        <v>45257</v>
      </c>
      <c r="F6970" s="12" t="s">
        <v>20722</v>
      </c>
      <c r="G6970" s="12">
        <f>IF(ISNUMBER(MATCH(C6970, FACT_ORDERS!C:C, 0)), 1, 0)</f>
        <v>0</v>
      </c>
      <c r="H6970" s="12">
        <f>COUNTIF(B:B,FACT_SEARCHES[[#This Row],[WD_PRODUCTS]])</f>
        <v>89</v>
      </c>
    </row>
    <row r="6971" spans="1:8" x14ac:dyDescent="0.3">
      <c r="A6971" s="12">
        <v>13969</v>
      </c>
      <c r="B6971" s="12">
        <v>241</v>
      </c>
      <c r="C6971" s="8">
        <v>10634</v>
      </c>
      <c r="D6971" s="12" t="s">
        <v>8638</v>
      </c>
      <c r="E6971" s="13">
        <v>45257</v>
      </c>
      <c r="F6971" s="12" t="s">
        <v>20723</v>
      </c>
      <c r="G6971" s="12">
        <f>IF(ISNUMBER(MATCH(C6971, FACT_ORDERS!C:C, 0)), 1, 0)</f>
        <v>0</v>
      </c>
      <c r="H6971" s="12">
        <f>COUNTIF(B:B,FACT_SEARCHES[[#This Row],[WD_PRODUCTS]])</f>
        <v>96</v>
      </c>
    </row>
    <row r="6972" spans="1:8" x14ac:dyDescent="0.3">
      <c r="A6972" s="12">
        <v>13970</v>
      </c>
      <c r="B6972" s="12">
        <v>257</v>
      </c>
      <c r="C6972" s="8">
        <v>10077</v>
      </c>
      <c r="D6972" s="12" t="s">
        <v>8639</v>
      </c>
      <c r="E6972" s="13">
        <v>45357</v>
      </c>
      <c r="F6972" s="12" t="s">
        <v>13596</v>
      </c>
      <c r="G6972" s="12">
        <f>IF(ISNUMBER(MATCH(C6972, FACT_ORDERS!C:C, 0)), 1, 0)</f>
        <v>0</v>
      </c>
      <c r="H6972" s="12">
        <f>COUNTIF(B:B,FACT_SEARCHES[[#This Row],[WD_PRODUCTS]])</f>
        <v>75</v>
      </c>
    </row>
    <row r="6973" spans="1:8" x14ac:dyDescent="0.3">
      <c r="A6973" s="12">
        <v>13971</v>
      </c>
      <c r="B6973" s="12">
        <v>242</v>
      </c>
      <c r="C6973" s="8">
        <v>10077</v>
      </c>
      <c r="D6973" s="12" t="s">
        <v>8640</v>
      </c>
      <c r="E6973" s="13">
        <v>45357</v>
      </c>
      <c r="F6973" s="12" t="s">
        <v>20633</v>
      </c>
      <c r="G6973" s="12">
        <f>IF(ISNUMBER(MATCH(C6973, FACT_ORDERS!C:C, 0)), 1, 0)</f>
        <v>0</v>
      </c>
      <c r="H6973" s="12">
        <f>COUNTIF(B:B,FACT_SEARCHES[[#This Row],[WD_PRODUCTS]])</f>
        <v>76</v>
      </c>
    </row>
    <row r="6974" spans="1:8" x14ac:dyDescent="0.3">
      <c r="A6974" s="12">
        <v>13972</v>
      </c>
      <c r="B6974" s="12">
        <v>208</v>
      </c>
      <c r="C6974" s="8">
        <v>10077</v>
      </c>
      <c r="D6974" s="12" t="s">
        <v>8641</v>
      </c>
      <c r="E6974" s="13">
        <v>45357</v>
      </c>
      <c r="F6974" s="12" t="s">
        <v>18047</v>
      </c>
      <c r="G6974" s="12">
        <f>IF(ISNUMBER(MATCH(C6974, FACT_ORDERS!C:C, 0)), 1, 0)</f>
        <v>0</v>
      </c>
      <c r="H6974" s="12">
        <f>COUNTIF(B:B,FACT_SEARCHES[[#This Row],[WD_PRODUCTS]])</f>
        <v>91</v>
      </c>
    </row>
    <row r="6975" spans="1:8" x14ac:dyDescent="0.3">
      <c r="A6975" s="12">
        <v>13973</v>
      </c>
      <c r="B6975" s="12">
        <v>245</v>
      </c>
      <c r="C6975" s="8">
        <v>10077</v>
      </c>
      <c r="D6975" s="12" t="s">
        <v>8642</v>
      </c>
      <c r="E6975" s="13">
        <v>45357</v>
      </c>
      <c r="F6975" s="12" t="s">
        <v>20724</v>
      </c>
      <c r="G6975" s="12">
        <f>IF(ISNUMBER(MATCH(C6975, FACT_ORDERS!C:C, 0)), 1, 0)</f>
        <v>0</v>
      </c>
      <c r="H6975" s="12">
        <f>COUNTIF(B:B,FACT_SEARCHES[[#This Row],[WD_PRODUCTS]])</f>
        <v>58</v>
      </c>
    </row>
    <row r="6976" spans="1:8" x14ac:dyDescent="0.3">
      <c r="A6976" s="12">
        <v>13974</v>
      </c>
      <c r="B6976" s="12">
        <v>294</v>
      </c>
      <c r="C6976" s="8">
        <v>10077</v>
      </c>
      <c r="D6976" s="12" t="s">
        <v>8643</v>
      </c>
      <c r="E6976" s="13">
        <v>45357</v>
      </c>
      <c r="F6976" s="12" t="s">
        <v>20725</v>
      </c>
      <c r="G6976" s="12">
        <f>IF(ISNUMBER(MATCH(C6976, FACT_ORDERS!C:C, 0)), 1, 0)</f>
        <v>0</v>
      </c>
      <c r="H6976" s="12">
        <f>COUNTIF(B:B,FACT_SEARCHES[[#This Row],[WD_PRODUCTS]])</f>
        <v>60</v>
      </c>
    </row>
    <row r="6977" spans="1:8" x14ac:dyDescent="0.3">
      <c r="A6977" s="12">
        <v>13975</v>
      </c>
      <c r="B6977" s="12">
        <v>222</v>
      </c>
      <c r="C6977" s="8">
        <v>10077</v>
      </c>
      <c r="D6977" s="12" t="s">
        <v>8644</v>
      </c>
      <c r="E6977" s="13">
        <v>45357</v>
      </c>
      <c r="F6977" s="12" t="s">
        <v>20726</v>
      </c>
      <c r="G6977" s="12">
        <f>IF(ISNUMBER(MATCH(C6977, FACT_ORDERS!C:C, 0)), 1, 0)</f>
        <v>0</v>
      </c>
      <c r="H6977" s="12">
        <f>COUNTIF(B:B,FACT_SEARCHES[[#This Row],[WD_PRODUCTS]])</f>
        <v>73</v>
      </c>
    </row>
    <row r="6978" spans="1:8" x14ac:dyDescent="0.3">
      <c r="A6978" s="12">
        <v>13976</v>
      </c>
      <c r="B6978" s="12">
        <v>227</v>
      </c>
      <c r="C6978" s="8">
        <v>10077</v>
      </c>
      <c r="D6978" s="12" t="s">
        <v>8645</v>
      </c>
      <c r="E6978" s="13">
        <v>45357</v>
      </c>
      <c r="F6978" s="12" t="s">
        <v>20727</v>
      </c>
      <c r="G6978" s="12">
        <f>IF(ISNUMBER(MATCH(C6978, FACT_ORDERS!C:C, 0)), 1, 0)</f>
        <v>0</v>
      </c>
      <c r="H6978" s="12">
        <f>COUNTIF(B:B,FACT_SEARCHES[[#This Row],[WD_PRODUCTS]])</f>
        <v>93</v>
      </c>
    </row>
    <row r="6979" spans="1:8" x14ac:dyDescent="0.3">
      <c r="A6979" s="12">
        <v>13977</v>
      </c>
      <c r="B6979" s="12">
        <v>236</v>
      </c>
      <c r="C6979" s="8">
        <v>10860</v>
      </c>
      <c r="D6979" s="12" t="s">
        <v>8646</v>
      </c>
      <c r="E6979" s="13">
        <v>45475</v>
      </c>
      <c r="F6979" s="12" t="s">
        <v>3494</v>
      </c>
      <c r="G6979" s="12">
        <f>IF(ISNUMBER(MATCH(C6979, FACT_ORDERS!C:C, 0)), 1, 0)</f>
        <v>0</v>
      </c>
      <c r="H6979" s="12">
        <f>COUNTIF(B:B,FACT_SEARCHES[[#This Row],[WD_PRODUCTS]])</f>
        <v>80</v>
      </c>
    </row>
    <row r="6980" spans="1:8" x14ac:dyDescent="0.3">
      <c r="A6980" s="12">
        <v>13978</v>
      </c>
      <c r="B6980" s="12">
        <v>267</v>
      </c>
      <c r="C6980" s="8">
        <v>10638</v>
      </c>
      <c r="D6980" s="12" t="s">
        <v>8647</v>
      </c>
      <c r="E6980" s="13">
        <v>44940</v>
      </c>
      <c r="F6980" s="12" t="s">
        <v>20728</v>
      </c>
      <c r="G6980" s="12">
        <f>IF(ISNUMBER(MATCH(C6980, FACT_ORDERS!C:C, 0)), 1, 0)</f>
        <v>1</v>
      </c>
      <c r="H6980" s="12">
        <f>COUNTIF(B:B,FACT_SEARCHES[[#This Row],[WD_PRODUCTS]])</f>
        <v>82</v>
      </c>
    </row>
    <row r="6981" spans="1:8" x14ac:dyDescent="0.3">
      <c r="A6981" s="12">
        <v>13979</v>
      </c>
      <c r="B6981" s="12">
        <v>202</v>
      </c>
      <c r="C6981" s="8">
        <v>10638</v>
      </c>
      <c r="D6981" s="12" t="s">
        <v>8648</v>
      </c>
      <c r="E6981" s="13">
        <v>44940</v>
      </c>
      <c r="F6981" s="12" t="s">
        <v>20729</v>
      </c>
      <c r="G6981" s="12">
        <f>IF(ISNUMBER(MATCH(C6981, FACT_ORDERS!C:C, 0)), 1, 0)</f>
        <v>1</v>
      </c>
      <c r="H6981" s="12">
        <f>COUNTIF(B:B,FACT_SEARCHES[[#This Row],[WD_PRODUCTS]])</f>
        <v>74</v>
      </c>
    </row>
    <row r="6982" spans="1:8" x14ac:dyDescent="0.3">
      <c r="A6982" s="12">
        <v>13980</v>
      </c>
      <c r="B6982" s="12">
        <v>254</v>
      </c>
      <c r="C6982" s="8">
        <v>10638</v>
      </c>
      <c r="D6982" s="12" t="s">
        <v>8649</v>
      </c>
      <c r="E6982" s="13">
        <v>44940</v>
      </c>
      <c r="F6982" s="12" t="s">
        <v>11981</v>
      </c>
      <c r="G6982" s="12">
        <f>IF(ISNUMBER(MATCH(C6982, FACT_ORDERS!C:C, 0)), 1, 0)</f>
        <v>1</v>
      </c>
      <c r="H6982" s="12">
        <f>COUNTIF(B:B,FACT_SEARCHES[[#This Row],[WD_PRODUCTS]])</f>
        <v>77</v>
      </c>
    </row>
    <row r="6983" spans="1:8" x14ac:dyDescent="0.3">
      <c r="A6983" s="12">
        <v>13981</v>
      </c>
      <c r="B6983" s="12">
        <v>268</v>
      </c>
      <c r="C6983" s="8">
        <v>10125</v>
      </c>
      <c r="D6983" s="12" t="s">
        <v>8650</v>
      </c>
      <c r="E6983" s="13">
        <v>45511</v>
      </c>
      <c r="F6983" s="12" t="s">
        <v>20730</v>
      </c>
      <c r="G6983" s="12">
        <f>IF(ISNUMBER(MATCH(C6983, FACT_ORDERS!C:C, 0)), 1, 0)</f>
        <v>0</v>
      </c>
      <c r="H6983" s="12">
        <f>COUNTIF(B:B,FACT_SEARCHES[[#This Row],[WD_PRODUCTS]])</f>
        <v>78</v>
      </c>
    </row>
    <row r="6984" spans="1:8" x14ac:dyDescent="0.3">
      <c r="A6984" s="12">
        <v>13982</v>
      </c>
      <c r="B6984" s="12">
        <v>257</v>
      </c>
      <c r="C6984" s="8">
        <v>10170</v>
      </c>
      <c r="D6984" s="12" t="s">
        <v>8651</v>
      </c>
      <c r="E6984" s="13">
        <v>45100</v>
      </c>
      <c r="F6984" s="12" t="s">
        <v>20731</v>
      </c>
      <c r="G6984" s="12">
        <f>IF(ISNUMBER(MATCH(C6984, FACT_ORDERS!C:C, 0)), 1, 0)</f>
        <v>1</v>
      </c>
      <c r="H6984" s="12">
        <f>COUNTIF(B:B,FACT_SEARCHES[[#This Row],[WD_PRODUCTS]])</f>
        <v>75</v>
      </c>
    </row>
    <row r="6985" spans="1:8" x14ac:dyDescent="0.3">
      <c r="A6985" s="12">
        <v>13983</v>
      </c>
      <c r="B6985" s="12">
        <v>265</v>
      </c>
      <c r="C6985" s="8">
        <v>10170</v>
      </c>
      <c r="D6985" s="12" t="s">
        <v>8652</v>
      </c>
      <c r="E6985" s="13">
        <v>45100</v>
      </c>
      <c r="F6985" s="12" t="s">
        <v>4594</v>
      </c>
      <c r="G6985" s="12">
        <f>IF(ISNUMBER(MATCH(C6985, FACT_ORDERS!C:C, 0)), 1, 0)</f>
        <v>1</v>
      </c>
      <c r="H6985" s="12">
        <f>COUNTIF(B:B,FACT_SEARCHES[[#This Row],[WD_PRODUCTS]])</f>
        <v>89</v>
      </c>
    </row>
    <row r="6986" spans="1:8" x14ac:dyDescent="0.3">
      <c r="A6986" s="12">
        <v>13984</v>
      </c>
      <c r="B6986" s="12">
        <v>283</v>
      </c>
      <c r="C6986" s="8">
        <v>10292</v>
      </c>
      <c r="D6986" s="12" t="s">
        <v>8653</v>
      </c>
      <c r="E6986" s="13">
        <v>44854</v>
      </c>
      <c r="F6986" s="12" t="s">
        <v>3234</v>
      </c>
      <c r="G6986" s="12">
        <f>IF(ISNUMBER(MATCH(C6986, FACT_ORDERS!C:C, 0)), 1, 0)</f>
        <v>1</v>
      </c>
      <c r="H6986" s="12">
        <f>COUNTIF(B:B,FACT_SEARCHES[[#This Row],[WD_PRODUCTS]])</f>
        <v>65</v>
      </c>
    </row>
    <row r="6987" spans="1:8" x14ac:dyDescent="0.3">
      <c r="A6987" s="12">
        <v>13985</v>
      </c>
      <c r="B6987" s="12">
        <v>250</v>
      </c>
      <c r="C6987" s="8">
        <v>10078</v>
      </c>
      <c r="D6987" s="12" t="s">
        <v>8654</v>
      </c>
      <c r="E6987" s="13">
        <v>45321</v>
      </c>
      <c r="F6987" s="12" t="s">
        <v>20732</v>
      </c>
      <c r="G6987" s="12">
        <f>IF(ISNUMBER(MATCH(C6987, FACT_ORDERS!C:C, 0)), 1, 0)</f>
        <v>0</v>
      </c>
      <c r="H6987" s="12">
        <f>COUNTIF(B:B,FACT_SEARCHES[[#This Row],[WD_PRODUCTS]])</f>
        <v>65</v>
      </c>
    </row>
    <row r="6988" spans="1:8" x14ac:dyDescent="0.3">
      <c r="A6988" s="12">
        <v>13986</v>
      </c>
      <c r="B6988" s="12">
        <v>255</v>
      </c>
      <c r="C6988" s="8">
        <v>10473</v>
      </c>
      <c r="D6988" s="12" t="s">
        <v>8655</v>
      </c>
      <c r="E6988" s="13">
        <v>45223</v>
      </c>
      <c r="F6988" s="12" t="s">
        <v>19787</v>
      </c>
      <c r="G6988" s="12">
        <f>IF(ISNUMBER(MATCH(C6988, FACT_ORDERS!C:C, 0)), 1, 0)</f>
        <v>0</v>
      </c>
      <c r="H6988" s="12">
        <f>COUNTIF(B:B,FACT_SEARCHES[[#This Row],[WD_PRODUCTS]])</f>
        <v>74</v>
      </c>
    </row>
    <row r="6989" spans="1:8" x14ac:dyDescent="0.3">
      <c r="A6989" s="12">
        <v>13987</v>
      </c>
      <c r="B6989" s="12">
        <v>267</v>
      </c>
      <c r="C6989" s="8">
        <v>10374</v>
      </c>
      <c r="D6989" s="12" t="s">
        <v>8656</v>
      </c>
      <c r="E6989" s="13">
        <v>44678</v>
      </c>
      <c r="F6989" s="12" t="s">
        <v>12195</v>
      </c>
      <c r="G6989" s="12">
        <f>IF(ISNUMBER(MATCH(C6989, FACT_ORDERS!C:C, 0)), 1, 0)</f>
        <v>1</v>
      </c>
      <c r="H6989" s="12">
        <f>COUNTIF(B:B,FACT_SEARCHES[[#This Row],[WD_PRODUCTS]])</f>
        <v>82</v>
      </c>
    </row>
    <row r="6990" spans="1:8" x14ac:dyDescent="0.3">
      <c r="A6990" s="12">
        <v>13988</v>
      </c>
      <c r="B6990" s="12">
        <v>272</v>
      </c>
      <c r="C6990" s="8">
        <v>10374</v>
      </c>
      <c r="D6990" s="12" t="s">
        <v>8657</v>
      </c>
      <c r="E6990" s="13">
        <v>44678</v>
      </c>
      <c r="F6990" s="12" t="s">
        <v>20733</v>
      </c>
      <c r="G6990" s="12">
        <f>IF(ISNUMBER(MATCH(C6990, FACT_ORDERS!C:C, 0)), 1, 0)</f>
        <v>1</v>
      </c>
      <c r="H6990" s="12">
        <f>COUNTIF(B:B,FACT_SEARCHES[[#This Row],[WD_PRODUCTS]])</f>
        <v>39</v>
      </c>
    </row>
    <row r="6991" spans="1:8" x14ac:dyDescent="0.3">
      <c r="A6991" s="12">
        <v>13989</v>
      </c>
      <c r="B6991" s="12">
        <v>220</v>
      </c>
      <c r="C6991" s="8">
        <v>10374</v>
      </c>
      <c r="D6991" s="12" t="s">
        <v>8658</v>
      </c>
      <c r="E6991" s="13">
        <v>44678</v>
      </c>
      <c r="F6991" s="12" t="s">
        <v>20734</v>
      </c>
      <c r="G6991" s="12">
        <f>IF(ISNUMBER(MATCH(C6991, FACT_ORDERS!C:C, 0)), 1, 0)</f>
        <v>1</v>
      </c>
      <c r="H6991" s="12">
        <f>COUNTIF(B:B,FACT_SEARCHES[[#This Row],[WD_PRODUCTS]])</f>
        <v>60</v>
      </c>
    </row>
    <row r="6992" spans="1:8" x14ac:dyDescent="0.3">
      <c r="A6992" s="12">
        <v>13990</v>
      </c>
      <c r="B6992" s="12">
        <v>237</v>
      </c>
      <c r="C6992" s="8">
        <v>10374</v>
      </c>
      <c r="D6992" s="12" t="s">
        <v>8659</v>
      </c>
      <c r="E6992" s="13">
        <v>44678</v>
      </c>
      <c r="F6992" s="12" t="s">
        <v>20735</v>
      </c>
      <c r="G6992" s="12">
        <f>IF(ISNUMBER(MATCH(C6992, FACT_ORDERS!C:C, 0)), 1, 0)</f>
        <v>1</v>
      </c>
      <c r="H6992" s="12">
        <f>COUNTIF(B:B,FACT_SEARCHES[[#This Row],[WD_PRODUCTS]])</f>
        <v>99</v>
      </c>
    </row>
    <row r="6993" spans="1:8" x14ac:dyDescent="0.3">
      <c r="A6993" s="12">
        <v>13991</v>
      </c>
      <c r="B6993" s="12">
        <v>231</v>
      </c>
      <c r="C6993" s="8">
        <v>10471</v>
      </c>
      <c r="D6993" s="12" t="s">
        <v>8660</v>
      </c>
      <c r="E6993" s="13">
        <v>45543</v>
      </c>
      <c r="F6993" s="12" t="s">
        <v>20736</v>
      </c>
      <c r="G6993" s="12">
        <f>IF(ISNUMBER(MATCH(C6993, FACT_ORDERS!C:C, 0)), 1, 0)</f>
        <v>0</v>
      </c>
      <c r="H6993" s="12">
        <f>COUNTIF(B:B,FACT_SEARCHES[[#This Row],[WD_PRODUCTS]])</f>
        <v>58</v>
      </c>
    </row>
    <row r="6994" spans="1:8" x14ac:dyDescent="0.3">
      <c r="A6994" s="12">
        <v>13992</v>
      </c>
      <c r="B6994" s="12">
        <v>270</v>
      </c>
      <c r="C6994" s="8">
        <v>10870</v>
      </c>
      <c r="D6994" s="12" t="s">
        <v>8661</v>
      </c>
      <c r="E6994" s="13">
        <v>45539</v>
      </c>
      <c r="F6994" s="12" t="s">
        <v>17813</v>
      </c>
      <c r="G6994" s="12">
        <f>IF(ISNUMBER(MATCH(C6994, FACT_ORDERS!C:C, 0)), 1, 0)</f>
        <v>0</v>
      </c>
      <c r="H6994" s="12">
        <f>COUNTIF(B:B,FACT_SEARCHES[[#This Row],[WD_PRODUCTS]])</f>
        <v>54</v>
      </c>
    </row>
    <row r="6995" spans="1:8" x14ac:dyDescent="0.3">
      <c r="A6995" s="12">
        <v>13993</v>
      </c>
      <c r="B6995" s="12">
        <v>234</v>
      </c>
      <c r="C6995" s="8">
        <v>10870</v>
      </c>
      <c r="D6995" s="12" t="s">
        <v>8662</v>
      </c>
      <c r="E6995" s="13">
        <v>45539</v>
      </c>
      <c r="F6995" s="12" t="s">
        <v>20737</v>
      </c>
      <c r="G6995" s="12">
        <f>IF(ISNUMBER(MATCH(C6995, FACT_ORDERS!C:C, 0)), 1, 0)</f>
        <v>0</v>
      </c>
      <c r="H6995" s="12">
        <f>COUNTIF(B:B,FACT_SEARCHES[[#This Row],[WD_PRODUCTS]])</f>
        <v>77</v>
      </c>
    </row>
    <row r="6996" spans="1:8" x14ac:dyDescent="0.3">
      <c r="A6996" s="12">
        <v>13994</v>
      </c>
      <c r="B6996" s="12">
        <v>266</v>
      </c>
      <c r="C6996" s="8">
        <v>10503</v>
      </c>
      <c r="D6996" s="12" t="s">
        <v>8663</v>
      </c>
      <c r="E6996" s="13">
        <v>45425</v>
      </c>
      <c r="F6996" s="12" t="s">
        <v>20738</v>
      </c>
      <c r="G6996" s="12">
        <f>IF(ISNUMBER(MATCH(C6996, FACT_ORDERS!C:C, 0)), 1, 0)</f>
        <v>1</v>
      </c>
      <c r="H6996" s="12">
        <f>COUNTIF(B:B,FACT_SEARCHES[[#This Row],[WD_PRODUCTS]])</f>
        <v>94</v>
      </c>
    </row>
    <row r="6997" spans="1:8" x14ac:dyDescent="0.3">
      <c r="A6997" s="12">
        <v>13995</v>
      </c>
      <c r="B6997" s="12">
        <v>236</v>
      </c>
      <c r="C6997" s="8">
        <v>10503</v>
      </c>
      <c r="D6997" s="12" t="s">
        <v>8664</v>
      </c>
      <c r="E6997" s="13">
        <v>45425</v>
      </c>
      <c r="F6997" s="12" t="s">
        <v>20739</v>
      </c>
      <c r="G6997" s="12">
        <f>IF(ISNUMBER(MATCH(C6997, FACT_ORDERS!C:C, 0)), 1, 0)</f>
        <v>1</v>
      </c>
      <c r="H6997" s="12">
        <f>COUNTIF(B:B,FACT_SEARCHES[[#This Row],[WD_PRODUCTS]])</f>
        <v>80</v>
      </c>
    </row>
    <row r="6998" spans="1:8" x14ac:dyDescent="0.3">
      <c r="A6998" s="12">
        <v>13996</v>
      </c>
      <c r="B6998" s="12">
        <v>247</v>
      </c>
      <c r="C6998" s="8">
        <v>10182</v>
      </c>
      <c r="D6998" s="12" t="s">
        <v>8665</v>
      </c>
      <c r="E6998" s="13">
        <v>45391</v>
      </c>
      <c r="F6998" s="12" t="s">
        <v>20051</v>
      </c>
      <c r="G6998" s="12">
        <f>IF(ISNUMBER(MATCH(C6998, FACT_ORDERS!C:C, 0)), 1, 0)</f>
        <v>0</v>
      </c>
      <c r="H6998" s="12">
        <f>COUNTIF(B:B,FACT_SEARCHES[[#This Row],[WD_PRODUCTS]])</f>
        <v>72</v>
      </c>
    </row>
    <row r="6999" spans="1:8" x14ac:dyDescent="0.3">
      <c r="A6999" s="12">
        <v>13997</v>
      </c>
      <c r="B6999" s="12">
        <v>222</v>
      </c>
      <c r="C6999" s="8">
        <v>10694</v>
      </c>
      <c r="D6999" s="12" t="s">
        <v>8666</v>
      </c>
      <c r="E6999" s="13">
        <v>44948</v>
      </c>
      <c r="F6999" s="12" t="s">
        <v>4705</v>
      </c>
      <c r="G6999" s="12">
        <f>IF(ISNUMBER(MATCH(C6999, FACT_ORDERS!C:C, 0)), 1, 0)</f>
        <v>0</v>
      </c>
      <c r="H6999" s="12">
        <f>COUNTIF(B:B,FACT_SEARCHES[[#This Row],[WD_PRODUCTS]])</f>
        <v>73</v>
      </c>
    </row>
    <row r="7000" spans="1:8" x14ac:dyDescent="0.3">
      <c r="A7000" s="12">
        <v>13998</v>
      </c>
      <c r="B7000" s="12">
        <v>259</v>
      </c>
      <c r="C7000" s="8">
        <v>10480</v>
      </c>
      <c r="D7000" s="12" t="s">
        <v>8667</v>
      </c>
      <c r="E7000" s="13">
        <v>45379</v>
      </c>
      <c r="F7000" s="12" t="s">
        <v>18869</v>
      </c>
      <c r="G7000" s="12">
        <f>IF(ISNUMBER(MATCH(C7000, FACT_ORDERS!C:C, 0)), 1, 0)</f>
        <v>0</v>
      </c>
      <c r="H7000" s="12">
        <f>COUNTIF(B:B,FACT_SEARCHES[[#This Row],[WD_PRODUCTS]])</f>
        <v>64</v>
      </c>
    </row>
    <row r="7001" spans="1:8" x14ac:dyDescent="0.3">
      <c r="A7001" s="12">
        <v>13999</v>
      </c>
      <c r="B7001" s="12">
        <v>200</v>
      </c>
      <c r="C7001" s="8">
        <v>10480</v>
      </c>
      <c r="D7001" s="12" t="s">
        <v>8668</v>
      </c>
      <c r="E7001" s="13">
        <v>45379</v>
      </c>
      <c r="F7001" s="12" t="s">
        <v>20740</v>
      </c>
      <c r="G7001" s="12">
        <f>IF(ISNUMBER(MATCH(C7001, FACT_ORDERS!C:C, 0)), 1, 0)</f>
        <v>0</v>
      </c>
      <c r="H7001" s="12">
        <f>COUNTIF(B:B,FACT_SEARCHES[[#This Row],[WD_PRODUCTS]])</f>
        <v>81</v>
      </c>
    </row>
  </sheetData>
  <phoneticPr fontId="1" type="noConversion"/>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34FE4F9B-3490-43DA-A7D6-EBB87DD442E5}">
            <x14:iconSet iconSet="3Symbols2" custom="1">
              <x14:cfvo type="percent">
                <xm:f>0</xm:f>
              </x14:cfvo>
              <x14:cfvo type="percent">
                <xm:f>0</xm:f>
              </x14:cfvo>
              <x14:cfvo type="percent">
                <xm:f>1</xm:f>
              </x14:cfvo>
              <x14:cfIcon iconSet="3Symbols2" iconId="0"/>
              <x14:cfIcon iconSet="3Symbols2" iconId="0"/>
              <x14:cfIcon iconSet="3Symbols2" iconId="2"/>
            </x14:iconSet>
          </x14:cfRule>
          <xm:sqref>G2:G7001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4B92F-E913-491B-ABAA-AA9E2733E26D}">
  <dimension ref="F2:I29"/>
  <sheetViews>
    <sheetView zoomScale="70" zoomScaleNormal="70" workbookViewId="0">
      <selection activeCell="N31" sqref="N31"/>
    </sheetView>
  </sheetViews>
  <sheetFormatPr defaultRowHeight="14" x14ac:dyDescent="0.3"/>
  <cols>
    <col min="1" max="5" width="8.6640625" style="5"/>
    <col min="6" max="6" width="18.08203125" style="5" bestFit="1" customWidth="1"/>
    <col min="7" max="7" width="24.75" style="5" bestFit="1" customWidth="1"/>
    <col min="8" max="8" width="31" style="5" bestFit="1" customWidth="1"/>
    <col min="9" max="9" width="23.83203125" style="5" bestFit="1" customWidth="1"/>
    <col min="10" max="10" width="24" style="5" bestFit="1" customWidth="1"/>
    <col min="11" max="11" width="30.1640625" style="5" bestFit="1" customWidth="1"/>
    <col min="12" max="12" width="22.83203125" style="5" bestFit="1" customWidth="1"/>
    <col min="13" max="13" width="24" style="5" bestFit="1" customWidth="1"/>
    <col min="14" max="14" width="30.1640625" style="5" bestFit="1" customWidth="1"/>
    <col min="15" max="15" width="22.83203125" style="5" bestFit="1" customWidth="1"/>
    <col min="16" max="16" width="24" style="5" bestFit="1" customWidth="1"/>
    <col min="17" max="17" width="30.1640625" style="5" bestFit="1" customWidth="1"/>
    <col min="18" max="18" width="22.83203125" style="5" bestFit="1" customWidth="1"/>
    <col min="19" max="19" width="24" style="5" bestFit="1" customWidth="1"/>
    <col min="20" max="20" width="30.1640625" style="5" bestFit="1" customWidth="1"/>
    <col min="21" max="21" width="22.83203125" style="5" bestFit="1" customWidth="1"/>
    <col min="22" max="22" width="28.9140625" style="5" bestFit="1" customWidth="1"/>
    <col min="23" max="23" width="35.08203125" style="5" bestFit="1" customWidth="1"/>
    <col min="24" max="24" width="27.75" style="5" bestFit="1" customWidth="1"/>
    <col min="25" max="16384" width="8.6640625" style="5"/>
  </cols>
  <sheetData>
    <row r="2" spans="6:9" s="37" customFormat="1" x14ac:dyDescent="0.3">
      <c r="F2" s="56" t="s">
        <v>23034</v>
      </c>
      <c r="G2" s="56"/>
      <c r="H2" s="56"/>
      <c r="I2" s="56"/>
    </row>
    <row r="3" spans="6:9" s="37" customFormat="1" x14ac:dyDescent="0.3">
      <c r="F3" s="56"/>
      <c r="G3" s="56"/>
      <c r="H3" s="56"/>
      <c r="I3" s="56"/>
    </row>
    <row r="4" spans="6:9" s="37" customFormat="1" x14ac:dyDescent="0.3">
      <c r="F4" s="56"/>
      <c r="G4" s="56"/>
      <c r="H4" s="56"/>
      <c r="I4" s="56"/>
    </row>
    <row r="5" spans="6:9" s="37" customFormat="1" x14ac:dyDescent="0.3"/>
    <row r="6" spans="6:9" s="37" customFormat="1" x14ac:dyDescent="0.3">
      <c r="F6" s="47" t="s">
        <v>23025</v>
      </c>
      <c r="G6" s="24" t="s" vm="2">
        <v>23024</v>
      </c>
    </row>
    <row r="7" spans="6:9" x14ac:dyDescent="0.3">
      <c r="F7" s="47" t="s">
        <v>23026</v>
      </c>
      <c r="G7" s="24" t="s" vm="3">
        <v>23024</v>
      </c>
    </row>
    <row r="8" spans="6:9" x14ac:dyDescent="0.3">
      <c r="F8" s="47" t="s">
        <v>23027</v>
      </c>
      <c r="G8" s="24" t="s" vm="4">
        <v>23024</v>
      </c>
    </row>
    <row r="10" spans="6:9" x14ac:dyDescent="0.3">
      <c r="F10" s="49" t="s">
        <v>23017</v>
      </c>
      <c r="G10" s="24" t="s">
        <v>23031</v>
      </c>
      <c r="H10" s="24" t="s">
        <v>23032</v>
      </c>
      <c r="I10" s="24" t="s">
        <v>23033</v>
      </c>
    </row>
    <row r="11" spans="6:9" x14ac:dyDescent="0.3">
      <c r="F11" s="46" t="s">
        <v>17</v>
      </c>
      <c r="G11" s="59"/>
      <c r="H11" s="59"/>
      <c r="I11" s="59"/>
    </row>
    <row r="12" spans="6:9" x14ac:dyDescent="0.3">
      <c r="F12" s="51" t="s">
        <v>255</v>
      </c>
      <c r="G12" s="48">
        <v>5</v>
      </c>
      <c r="H12" s="59">
        <v>-1</v>
      </c>
      <c r="I12" s="50">
        <v>0.41666666666666669</v>
      </c>
    </row>
    <row r="13" spans="6:9" x14ac:dyDescent="0.3">
      <c r="F13" s="51" t="s">
        <v>245</v>
      </c>
      <c r="G13" s="48">
        <v>7</v>
      </c>
      <c r="H13" s="59">
        <v>-1</v>
      </c>
      <c r="I13" s="50">
        <v>0.58333333333333337</v>
      </c>
    </row>
    <row r="14" spans="6:9" x14ac:dyDescent="0.3">
      <c r="F14" s="46" t="s">
        <v>18</v>
      </c>
      <c r="G14" s="59"/>
      <c r="H14" s="59"/>
      <c r="I14" s="59"/>
    </row>
    <row r="15" spans="6:9" x14ac:dyDescent="0.3">
      <c r="F15" s="51" t="s">
        <v>257</v>
      </c>
      <c r="G15" s="48">
        <v>41</v>
      </c>
      <c r="H15" s="59">
        <v>1</v>
      </c>
      <c r="I15" s="50">
        <v>0.25624999999999998</v>
      </c>
    </row>
    <row r="16" spans="6:9" x14ac:dyDescent="0.3">
      <c r="F16" s="51" t="s">
        <v>247</v>
      </c>
      <c r="G16" s="48">
        <v>54</v>
      </c>
      <c r="H16" s="59">
        <v>1</v>
      </c>
      <c r="I16" s="50">
        <v>0.33750000000000002</v>
      </c>
    </row>
    <row r="17" spans="6:9" x14ac:dyDescent="0.3">
      <c r="F17" s="51" t="s">
        <v>22986</v>
      </c>
      <c r="G17" s="48">
        <v>65</v>
      </c>
      <c r="H17" s="59">
        <v>1</v>
      </c>
      <c r="I17" s="50">
        <v>0.40625</v>
      </c>
    </row>
    <row r="18" spans="6:9" x14ac:dyDescent="0.3">
      <c r="F18" s="46" t="s">
        <v>16</v>
      </c>
      <c r="G18" s="59"/>
      <c r="H18" s="59"/>
      <c r="I18" s="59"/>
    </row>
    <row r="19" spans="6:9" x14ac:dyDescent="0.3">
      <c r="F19" s="51" t="s">
        <v>248</v>
      </c>
      <c r="G19" s="48">
        <v>8</v>
      </c>
      <c r="H19" s="59">
        <v>-1</v>
      </c>
      <c r="I19" s="50">
        <v>0.16</v>
      </c>
    </row>
    <row r="20" spans="6:9" x14ac:dyDescent="0.3">
      <c r="F20" s="51" t="s">
        <v>250</v>
      </c>
      <c r="G20" s="48">
        <v>14</v>
      </c>
      <c r="H20" s="59">
        <v>-1</v>
      </c>
      <c r="I20" s="50">
        <v>0.28000000000000003</v>
      </c>
    </row>
    <row r="21" spans="6:9" x14ac:dyDescent="0.3">
      <c r="F21" s="51" t="s">
        <v>249</v>
      </c>
      <c r="G21" s="48">
        <v>25</v>
      </c>
      <c r="H21" s="59">
        <v>0</v>
      </c>
      <c r="I21" s="50">
        <v>0.5</v>
      </c>
    </row>
    <row r="22" spans="6:9" x14ac:dyDescent="0.3">
      <c r="F22" s="51" t="s">
        <v>256</v>
      </c>
      <c r="G22" s="48">
        <v>3</v>
      </c>
      <c r="H22" s="59">
        <v>-1</v>
      </c>
      <c r="I22" s="50">
        <v>0.06</v>
      </c>
    </row>
    <row r="23" spans="6:9" x14ac:dyDescent="0.3">
      <c r="F23" s="46" t="s">
        <v>15</v>
      </c>
      <c r="G23" s="59"/>
      <c r="H23" s="59"/>
      <c r="I23" s="59"/>
    </row>
    <row r="24" spans="6:9" x14ac:dyDescent="0.3">
      <c r="F24" s="51" t="s">
        <v>252</v>
      </c>
      <c r="G24" s="48">
        <v>15</v>
      </c>
      <c r="H24" s="59">
        <v>-1</v>
      </c>
      <c r="I24" s="50">
        <v>0.17857142857142858</v>
      </c>
    </row>
    <row r="25" spans="6:9" x14ac:dyDescent="0.3">
      <c r="F25" s="51" t="s">
        <v>251</v>
      </c>
      <c r="G25" s="48">
        <v>36</v>
      </c>
      <c r="H25" s="59">
        <v>1</v>
      </c>
      <c r="I25" s="50">
        <v>0.42857142857142855</v>
      </c>
    </row>
    <row r="26" spans="6:9" x14ac:dyDescent="0.3">
      <c r="F26" s="51" t="s">
        <v>253</v>
      </c>
      <c r="G26" s="48">
        <v>7</v>
      </c>
      <c r="H26" s="59">
        <v>-1</v>
      </c>
      <c r="I26" s="50">
        <v>8.3333333333333329E-2</v>
      </c>
    </row>
    <row r="27" spans="6:9" x14ac:dyDescent="0.3">
      <c r="F27" s="51" t="s">
        <v>258</v>
      </c>
      <c r="G27" s="48">
        <v>26</v>
      </c>
      <c r="H27" s="59">
        <v>0</v>
      </c>
      <c r="I27" s="50">
        <v>0.30952380952380953</v>
      </c>
    </row>
    <row r="28" spans="6:9" x14ac:dyDescent="0.3">
      <c r="F28" s="46" t="s">
        <v>22984</v>
      </c>
      <c r="G28" s="48">
        <v>11</v>
      </c>
      <c r="H28" s="59">
        <v>-1</v>
      </c>
      <c r="I28" s="50">
        <v>1</v>
      </c>
    </row>
    <row r="29" spans="6:9" x14ac:dyDescent="0.3">
      <c r="F29" s="46" t="s">
        <v>23020</v>
      </c>
      <c r="G29" s="48">
        <v>317</v>
      </c>
      <c r="H29" s="59">
        <v>1</v>
      </c>
      <c r="I29" s="50">
        <v>1</v>
      </c>
    </row>
  </sheetData>
  <mergeCells count="1">
    <mergeCell ref="F2:I4"/>
  </mergeCells>
  <conditionalFormatting pivot="1" sqref="H11:H29">
    <cfRule type="iconSet" priority="1">
      <iconSet iconSet="3TrafficLights2" showValue="0">
        <cfvo type="num" val="-1"/>
        <cfvo type="num" val="-0.5"/>
        <cfvo type="num" val="0.5"/>
      </iconSet>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44A06380-4140-465A-9C70-9E5E5AFEF07B}">
          <xm:f>HighestOrderCountryContribut!$F$10:$I$16</xm:f>
        </x15:webExtension>
      </x15:webExtens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9C613-5948-4902-B3D3-5C0A6EFAEC43}">
  <dimension ref="A1:H16"/>
  <sheetViews>
    <sheetView workbookViewId="0">
      <selection activeCell="D3" sqref="D3"/>
    </sheetView>
  </sheetViews>
  <sheetFormatPr defaultRowHeight="14" x14ac:dyDescent="0.3"/>
  <cols>
    <col min="1" max="2" width="8.6640625" style="5"/>
    <col min="3" max="3" width="10.83203125" style="5" customWidth="1"/>
    <col min="4" max="4" width="21.75" style="5" bestFit="1" customWidth="1"/>
    <col min="5" max="5" width="22" style="5" bestFit="1" customWidth="1"/>
    <col min="6" max="6" width="18.58203125" style="5" bestFit="1" customWidth="1"/>
    <col min="7" max="7" width="13.83203125" style="5" bestFit="1" customWidth="1"/>
    <col min="8" max="8" width="30.75" style="5" bestFit="1" customWidth="1"/>
    <col min="9" max="9" width="28.9140625" style="5" bestFit="1" customWidth="1"/>
    <col min="10" max="10" width="13.1640625" style="5" bestFit="1" customWidth="1"/>
    <col min="11" max="11" width="20.6640625" style="5" bestFit="1" customWidth="1"/>
    <col min="12" max="12" width="17.58203125" style="5" bestFit="1" customWidth="1"/>
    <col min="13" max="13" width="13.1640625" style="5" bestFit="1" customWidth="1"/>
    <col min="14" max="14" width="20.6640625" style="5" bestFit="1" customWidth="1"/>
    <col min="15" max="15" width="17.58203125" style="5" bestFit="1" customWidth="1"/>
    <col min="16" max="16" width="13.1640625" style="5" bestFit="1" customWidth="1"/>
    <col min="17" max="17" width="20.6640625" style="5" bestFit="1" customWidth="1"/>
    <col min="18" max="18" width="17.58203125" style="5" bestFit="1" customWidth="1"/>
    <col min="19" max="19" width="13.1640625" style="5" bestFit="1" customWidth="1"/>
    <col min="20" max="20" width="20.6640625" style="5" bestFit="1" customWidth="1"/>
    <col min="21" max="21" width="17.58203125" style="5" bestFit="1" customWidth="1"/>
    <col min="22" max="22" width="13.1640625" style="5" bestFit="1" customWidth="1"/>
    <col min="23" max="23" width="20.6640625" style="5" bestFit="1" customWidth="1"/>
    <col min="24" max="24" width="17.58203125" style="5" bestFit="1" customWidth="1"/>
    <col min="25" max="25" width="13.1640625" style="5" bestFit="1" customWidth="1"/>
    <col min="26" max="26" width="20.6640625" style="5" bestFit="1" customWidth="1"/>
    <col min="27" max="27" width="17.58203125" style="5" bestFit="1" customWidth="1"/>
    <col min="28" max="28" width="13.1640625" style="5" bestFit="1" customWidth="1"/>
    <col min="29" max="29" width="20.6640625" style="5" bestFit="1" customWidth="1"/>
    <col min="30" max="30" width="17.58203125" style="5" bestFit="1" customWidth="1"/>
    <col min="31" max="31" width="13.1640625" style="5" bestFit="1" customWidth="1"/>
    <col min="32" max="32" width="20.6640625" style="5" bestFit="1" customWidth="1"/>
    <col min="33" max="33" width="17.58203125" style="5" bestFit="1" customWidth="1"/>
    <col min="34" max="34" width="13.1640625" style="5" bestFit="1" customWidth="1"/>
    <col min="35" max="35" width="20.6640625" style="5" bestFit="1" customWidth="1"/>
    <col min="36" max="36" width="17.58203125" style="5" bestFit="1" customWidth="1"/>
    <col min="37" max="37" width="13.1640625" style="5" bestFit="1" customWidth="1"/>
    <col min="38" max="38" width="20.6640625" style="5" bestFit="1" customWidth="1"/>
    <col min="39" max="39" width="17.58203125" style="5" bestFit="1" customWidth="1"/>
    <col min="40" max="40" width="13.1640625" style="5" bestFit="1" customWidth="1"/>
    <col min="41" max="41" width="25.6640625" style="5" bestFit="1" customWidth="1"/>
    <col min="42" max="42" width="22.5" style="5" bestFit="1" customWidth="1"/>
    <col min="43" max="43" width="18.08203125" style="5" bestFit="1" customWidth="1"/>
    <col min="44" max="44" width="20.6640625" style="5" bestFit="1" customWidth="1"/>
    <col min="45" max="45" width="17.58203125" style="5" bestFit="1" customWidth="1"/>
    <col min="46" max="46" width="13.1640625" style="5" bestFit="1" customWidth="1"/>
    <col min="47" max="47" width="20.6640625" style="5" bestFit="1" customWidth="1"/>
    <col min="48" max="48" width="17.58203125" style="5" bestFit="1" customWidth="1"/>
    <col min="49" max="49" width="13.1640625" style="5" bestFit="1" customWidth="1"/>
    <col min="50" max="50" width="20.6640625" style="5" bestFit="1" customWidth="1"/>
    <col min="51" max="51" width="17.58203125" style="5" bestFit="1" customWidth="1"/>
    <col min="52" max="52" width="13.1640625" style="5" bestFit="1" customWidth="1"/>
    <col min="53" max="53" width="20.6640625" style="5" bestFit="1" customWidth="1"/>
    <col min="54" max="54" width="17.58203125" style="5" bestFit="1" customWidth="1"/>
    <col min="55" max="55" width="13.1640625" style="5" bestFit="1" customWidth="1"/>
    <col min="56" max="56" width="20.6640625" style="5" bestFit="1" customWidth="1"/>
    <col min="57" max="57" width="17.58203125" style="5" bestFit="1" customWidth="1"/>
    <col min="58" max="58" width="13.1640625" style="5" bestFit="1" customWidth="1"/>
    <col min="59" max="59" width="20.6640625" style="5" bestFit="1" customWidth="1"/>
    <col min="60" max="60" width="17.58203125" style="5" bestFit="1" customWidth="1"/>
    <col min="61" max="61" width="13.1640625" style="5" bestFit="1" customWidth="1"/>
    <col min="62" max="62" width="20.6640625" style="5" bestFit="1" customWidth="1"/>
    <col min="63" max="63" width="17.58203125" style="5" bestFit="1" customWidth="1"/>
    <col min="64" max="64" width="13.1640625" style="5" bestFit="1" customWidth="1"/>
    <col min="65" max="65" width="20.6640625" style="5" bestFit="1" customWidth="1"/>
    <col min="66" max="66" width="17.58203125" style="5" bestFit="1" customWidth="1"/>
    <col min="67" max="67" width="13.1640625" style="5" bestFit="1" customWidth="1"/>
    <col min="68" max="68" width="20.6640625" style="5" bestFit="1" customWidth="1"/>
    <col min="69" max="69" width="17.58203125" style="5" bestFit="1" customWidth="1"/>
    <col min="70" max="70" width="13.1640625" style="5" bestFit="1" customWidth="1"/>
    <col min="71" max="71" width="20.6640625" style="5" bestFit="1" customWidth="1"/>
    <col min="72" max="72" width="17.58203125" style="5" bestFit="1" customWidth="1"/>
    <col min="73" max="73" width="13.1640625" style="5" bestFit="1" customWidth="1"/>
    <col min="74" max="74" width="20.6640625" style="5" bestFit="1" customWidth="1"/>
    <col min="75" max="75" width="17.58203125" style="5" bestFit="1" customWidth="1"/>
    <col min="76" max="76" width="13.1640625" style="5" bestFit="1" customWidth="1"/>
    <col min="77" max="77" width="20.6640625" style="5" bestFit="1" customWidth="1"/>
    <col min="78" max="78" width="17.58203125" style="5" bestFit="1" customWidth="1"/>
    <col min="79" max="79" width="13.1640625" style="5" bestFit="1" customWidth="1"/>
    <col min="80" max="80" width="20.6640625" style="5" bestFit="1" customWidth="1"/>
    <col min="81" max="81" width="17.58203125" style="5" bestFit="1" customWidth="1"/>
    <col min="82" max="82" width="13.1640625" style="5" bestFit="1" customWidth="1"/>
    <col min="83" max="83" width="20.6640625" style="5" bestFit="1" customWidth="1"/>
    <col min="84" max="84" width="17.58203125" style="5" bestFit="1" customWidth="1"/>
    <col min="85" max="85" width="13.1640625" style="5" bestFit="1" customWidth="1"/>
    <col min="86" max="86" width="20.6640625" style="5" bestFit="1" customWidth="1"/>
    <col min="87" max="87" width="17.58203125" style="5" bestFit="1" customWidth="1"/>
    <col min="88" max="88" width="13.1640625" style="5" bestFit="1" customWidth="1"/>
    <col min="89" max="89" width="20.6640625" style="5" bestFit="1" customWidth="1"/>
    <col min="90" max="90" width="17.58203125" style="5" bestFit="1" customWidth="1"/>
    <col min="91" max="91" width="13.1640625" style="5" bestFit="1" customWidth="1"/>
    <col min="92" max="92" width="20.6640625" style="5" bestFit="1" customWidth="1"/>
    <col min="93" max="93" width="17.58203125" style="5" bestFit="1" customWidth="1"/>
    <col min="94" max="94" width="13.1640625" style="5" bestFit="1" customWidth="1"/>
    <col min="95" max="95" width="20.6640625" style="5" bestFit="1" customWidth="1"/>
    <col min="96" max="96" width="17.58203125" style="5" bestFit="1" customWidth="1"/>
    <col min="97" max="97" width="13.1640625" style="5" bestFit="1" customWidth="1"/>
    <col min="98" max="98" width="20.6640625" style="5" bestFit="1" customWidth="1"/>
    <col min="99" max="99" width="17.58203125" style="5" bestFit="1" customWidth="1"/>
    <col min="100" max="100" width="13.1640625" style="5" bestFit="1" customWidth="1"/>
    <col min="101" max="101" width="20.6640625" style="5" bestFit="1" customWidth="1"/>
    <col min="102" max="102" width="17.58203125" style="5" bestFit="1" customWidth="1"/>
    <col min="103" max="103" width="13.1640625" style="5" bestFit="1" customWidth="1"/>
    <col min="104" max="104" width="20.6640625" style="5" bestFit="1" customWidth="1"/>
    <col min="105" max="105" width="17.58203125" style="5" bestFit="1" customWidth="1"/>
    <col min="106" max="106" width="13.1640625" style="5" bestFit="1" customWidth="1"/>
    <col min="107" max="107" width="20.6640625" style="5" bestFit="1" customWidth="1"/>
    <col min="108" max="108" width="17.58203125" style="5" bestFit="1" customWidth="1"/>
    <col min="109" max="109" width="13.1640625" style="5" bestFit="1" customWidth="1"/>
    <col min="110" max="110" width="20.6640625" style="5" bestFit="1" customWidth="1"/>
    <col min="111" max="111" width="17.58203125" style="5" bestFit="1" customWidth="1"/>
    <col min="112" max="112" width="13.1640625" style="5" bestFit="1" customWidth="1"/>
    <col min="113" max="113" width="20.6640625" style="5" bestFit="1" customWidth="1"/>
    <col min="114" max="114" width="17.58203125" style="5" bestFit="1" customWidth="1"/>
    <col min="115" max="115" width="13.1640625" style="5" bestFit="1" customWidth="1"/>
    <col min="116" max="116" width="20.6640625" style="5" bestFit="1" customWidth="1"/>
    <col min="117" max="117" width="17.58203125" style="5" bestFit="1" customWidth="1"/>
    <col min="118" max="118" width="13.1640625" style="5" bestFit="1" customWidth="1"/>
    <col min="119" max="119" width="20.6640625" style="5" bestFit="1" customWidth="1"/>
    <col min="120" max="120" width="17.58203125" style="5" bestFit="1" customWidth="1"/>
    <col min="121" max="121" width="13.1640625" style="5" bestFit="1" customWidth="1"/>
    <col min="122" max="122" width="20.6640625" style="5" bestFit="1" customWidth="1"/>
    <col min="123" max="123" width="17.58203125" style="5" bestFit="1" customWidth="1"/>
    <col min="124" max="124" width="13.1640625" style="5" bestFit="1" customWidth="1"/>
    <col min="125" max="125" width="20.6640625" style="5" bestFit="1" customWidth="1"/>
    <col min="126" max="126" width="17.58203125" style="5" bestFit="1" customWidth="1"/>
    <col min="127" max="127" width="13.1640625" style="5" bestFit="1" customWidth="1"/>
    <col min="128" max="128" width="20.6640625" style="5" bestFit="1" customWidth="1"/>
    <col min="129" max="129" width="17.58203125" style="5" bestFit="1" customWidth="1"/>
    <col min="130" max="130" width="13.1640625" style="5" bestFit="1" customWidth="1"/>
    <col min="131" max="131" width="20.6640625" style="5" bestFit="1" customWidth="1"/>
    <col min="132" max="132" width="17.58203125" style="5" bestFit="1" customWidth="1"/>
    <col min="133" max="133" width="13.1640625" style="5" bestFit="1" customWidth="1"/>
    <col min="134" max="134" width="20.6640625" style="5" bestFit="1" customWidth="1"/>
    <col min="135" max="135" width="17.58203125" style="5" bestFit="1" customWidth="1"/>
    <col min="136" max="136" width="13.1640625" style="5" bestFit="1" customWidth="1"/>
    <col min="137" max="137" width="20.6640625" style="5" bestFit="1" customWidth="1"/>
    <col min="138" max="138" width="17.58203125" style="5" bestFit="1" customWidth="1"/>
    <col min="139" max="139" width="13.1640625" style="5" bestFit="1" customWidth="1"/>
    <col min="140" max="140" width="20.6640625" style="5" bestFit="1" customWidth="1"/>
    <col min="141" max="141" width="17.58203125" style="5" bestFit="1" customWidth="1"/>
    <col min="142" max="142" width="13.1640625" style="5" bestFit="1" customWidth="1"/>
    <col min="143" max="143" width="20.6640625" style="5" bestFit="1" customWidth="1"/>
    <col min="144" max="144" width="17.58203125" style="5" bestFit="1" customWidth="1"/>
    <col min="145" max="145" width="13.1640625" style="5" bestFit="1" customWidth="1"/>
    <col min="146" max="146" width="20.6640625" style="5" bestFit="1" customWidth="1"/>
    <col min="147" max="147" width="17.58203125" style="5" bestFit="1" customWidth="1"/>
    <col min="148" max="148" width="13.1640625" style="5" bestFit="1" customWidth="1"/>
    <col min="149" max="149" width="20.6640625" style="5" bestFit="1" customWidth="1"/>
    <col min="150" max="150" width="17.58203125" style="5" bestFit="1" customWidth="1"/>
    <col min="151" max="151" width="13.1640625" style="5" bestFit="1" customWidth="1"/>
    <col min="152" max="152" width="20.6640625" style="5" bestFit="1" customWidth="1"/>
    <col min="153" max="153" width="17.58203125" style="5" bestFit="1" customWidth="1"/>
    <col min="154" max="154" width="13.1640625" style="5" bestFit="1" customWidth="1"/>
    <col min="155" max="155" width="20.6640625" style="5" bestFit="1" customWidth="1"/>
    <col min="156" max="156" width="17.58203125" style="5" bestFit="1" customWidth="1"/>
    <col min="157" max="157" width="13.1640625" style="5" bestFit="1" customWidth="1"/>
    <col min="158" max="158" width="20.6640625" style="5" bestFit="1" customWidth="1"/>
    <col min="159" max="159" width="17.58203125" style="5" bestFit="1" customWidth="1"/>
    <col min="160" max="160" width="13.1640625" style="5" bestFit="1" customWidth="1"/>
    <col min="161" max="161" width="20.6640625" style="5" bestFit="1" customWidth="1"/>
    <col min="162" max="162" width="17.58203125" style="5" bestFit="1" customWidth="1"/>
    <col min="163" max="163" width="13.1640625" style="5" bestFit="1" customWidth="1"/>
    <col min="164" max="164" width="20.6640625" style="5" bestFit="1" customWidth="1"/>
    <col min="165" max="165" width="17.58203125" style="5" bestFit="1" customWidth="1"/>
    <col min="166" max="166" width="13.1640625" style="5" bestFit="1" customWidth="1"/>
    <col min="167" max="167" width="20.6640625" style="5" bestFit="1" customWidth="1"/>
    <col min="168" max="168" width="17.58203125" style="5" bestFit="1" customWidth="1"/>
    <col min="169" max="169" width="13.1640625" style="5" bestFit="1" customWidth="1"/>
    <col min="170" max="170" width="20.6640625" style="5" bestFit="1" customWidth="1"/>
    <col min="171" max="171" width="17.58203125" style="5" bestFit="1" customWidth="1"/>
    <col min="172" max="172" width="13.1640625" style="5" bestFit="1" customWidth="1"/>
    <col min="173" max="173" width="20.6640625" style="5" bestFit="1" customWidth="1"/>
    <col min="174" max="174" width="17.58203125" style="5" bestFit="1" customWidth="1"/>
    <col min="175" max="175" width="13.1640625" style="5" bestFit="1" customWidth="1"/>
    <col min="176" max="176" width="20.6640625" style="5" bestFit="1" customWidth="1"/>
    <col min="177" max="177" width="17.58203125" style="5" bestFit="1" customWidth="1"/>
    <col min="178" max="178" width="13.1640625" style="5" bestFit="1" customWidth="1"/>
    <col min="179" max="179" width="20.6640625" style="5" bestFit="1" customWidth="1"/>
    <col min="180" max="180" width="17.58203125" style="5" bestFit="1" customWidth="1"/>
    <col min="181" max="181" width="13.1640625" style="5" bestFit="1" customWidth="1"/>
    <col min="182" max="182" width="20.6640625" style="5" bestFit="1" customWidth="1"/>
    <col min="183" max="183" width="17.58203125" style="5" bestFit="1" customWidth="1"/>
    <col min="184" max="184" width="13.1640625" style="5" bestFit="1" customWidth="1"/>
    <col min="185" max="185" width="25.6640625" style="5" bestFit="1" customWidth="1"/>
    <col min="186" max="186" width="22.5" style="5" bestFit="1" customWidth="1"/>
    <col min="187" max="187" width="18.08203125" style="5" bestFit="1" customWidth="1"/>
    <col min="188" max="2408" width="4.75" style="5" bestFit="1" customWidth="1"/>
    <col min="2409" max="4673" width="5.75" style="5" bestFit="1" customWidth="1"/>
    <col min="4674" max="4674" width="10.83203125" style="5" bestFit="1" customWidth="1"/>
    <col min="4675" max="7003" width="15.58203125" style="5" bestFit="1" customWidth="1"/>
    <col min="7004" max="7004" width="10.83203125" style="5" bestFit="1" customWidth="1"/>
    <col min="7005" max="11672" width="20.6640625" style="5" bestFit="1" customWidth="1"/>
    <col min="11673" max="11673" width="18.08203125" style="5" bestFit="1" customWidth="1"/>
    <col min="11674" max="11674" width="25.6640625" style="5" bestFit="1" customWidth="1"/>
    <col min="11675" max="16384" width="8.6640625" style="5"/>
  </cols>
  <sheetData>
    <row r="1" spans="1:8" s="37" customFormat="1" x14ac:dyDescent="0.3">
      <c r="A1" s="57" t="s">
        <v>23041</v>
      </c>
      <c r="B1" s="58"/>
      <c r="C1" s="58"/>
      <c r="D1" s="58"/>
      <c r="E1" s="58"/>
      <c r="F1" s="58"/>
    </row>
    <row r="2" spans="1:8" s="37" customFormat="1" x14ac:dyDescent="0.3">
      <c r="A2" s="58"/>
      <c r="B2" s="58"/>
      <c r="C2" s="58"/>
      <c r="D2" s="58"/>
      <c r="E2" s="58"/>
      <c r="F2" s="58"/>
    </row>
    <row r="3" spans="1:8" s="37" customFormat="1" x14ac:dyDescent="0.3">
      <c r="D3" s="38" t="s">
        <v>23000</v>
      </c>
      <c r="E3" t="s" vm="5">
        <v>23024</v>
      </c>
    </row>
    <row r="4" spans="1:8" s="37" customFormat="1" x14ac:dyDescent="0.3">
      <c r="D4" s="38" t="s">
        <v>23025</v>
      </c>
      <c r="E4" t="s" vm="6">
        <v>23024</v>
      </c>
    </row>
    <row r="5" spans="1:8" s="37" customFormat="1" x14ac:dyDescent="0.3">
      <c r="D5" s="38" t="s">
        <v>23026</v>
      </c>
      <c r="E5" t="s" vm="7">
        <v>23024</v>
      </c>
    </row>
    <row r="6" spans="1:8" s="37" customFormat="1" x14ac:dyDescent="0.3">
      <c r="D6" s="38" t="s">
        <v>23027</v>
      </c>
      <c r="E6" t="s" vm="8">
        <v>23024</v>
      </c>
    </row>
    <row r="8" spans="1:8" x14ac:dyDescent="0.3">
      <c r="D8" s="38" t="s">
        <v>23039</v>
      </c>
      <c r="E8" t="s">
        <v>23037</v>
      </c>
      <c r="F8" t="s">
        <v>23038</v>
      </c>
      <c r="G8" t="s">
        <v>23036</v>
      </c>
      <c r="H8" t="s">
        <v>23040</v>
      </c>
    </row>
    <row r="9" spans="1:8" x14ac:dyDescent="0.3">
      <c r="D9" s="39" t="s">
        <v>4736</v>
      </c>
      <c r="E9" s="54">
        <v>0.68122270742358082</v>
      </c>
      <c r="F9" s="45">
        <v>156</v>
      </c>
      <c r="G9" s="45">
        <v>229</v>
      </c>
      <c r="H9" s="59">
        <v>1</v>
      </c>
    </row>
    <row r="10" spans="1:8" x14ac:dyDescent="0.3">
      <c r="D10" s="39" t="s">
        <v>4733</v>
      </c>
      <c r="E10" s="54">
        <v>0.63157894736842102</v>
      </c>
      <c r="F10" s="45">
        <v>168</v>
      </c>
      <c r="G10" s="45">
        <v>266</v>
      </c>
      <c r="H10" s="59">
        <v>1</v>
      </c>
    </row>
    <row r="11" spans="1:8" x14ac:dyDescent="0.3">
      <c r="D11" s="39" t="s">
        <v>29</v>
      </c>
      <c r="E11" s="54">
        <v>0.62310030395136773</v>
      </c>
      <c r="F11" s="45">
        <v>205</v>
      </c>
      <c r="G11" s="45">
        <v>329</v>
      </c>
      <c r="H11" s="59">
        <v>1</v>
      </c>
    </row>
    <row r="12" spans="1:8" x14ac:dyDescent="0.3">
      <c r="D12" s="39" t="s">
        <v>4814</v>
      </c>
      <c r="E12" s="54">
        <v>0.64615384615384619</v>
      </c>
      <c r="F12" s="45">
        <v>210</v>
      </c>
      <c r="G12" s="45">
        <v>325</v>
      </c>
      <c r="H12" s="59">
        <v>1</v>
      </c>
    </row>
    <row r="13" spans="1:8" x14ac:dyDescent="0.3">
      <c r="D13" s="39" t="s">
        <v>4735</v>
      </c>
      <c r="E13" s="54">
        <v>0.6945244956772334</v>
      </c>
      <c r="F13" s="45">
        <v>241</v>
      </c>
      <c r="G13" s="45">
        <v>347</v>
      </c>
      <c r="H13" s="59">
        <v>1</v>
      </c>
    </row>
    <row r="14" spans="1:8" x14ac:dyDescent="0.3">
      <c r="D14" s="39" t="s">
        <v>4734</v>
      </c>
      <c r="E14" s="54">
        <v>0.73230088495575218</v>
      </c>
      <c r="F14" s="45">
        <v>331</v>
      </c>
      <c r="G14" s="45">
        <v>452</v>
      </c>
      <c r="H14" s="59">
        <v>1</v>
      </c>
    </row>
    <row r="15" spans="1:8" x14ac:dyDescent="0.3">
      <c r="D15" s="39" t="s">
        <v>23022</v>
      </c>
      <c r="E15" s="54">
        <v>0.68632075471698117</v>
      </c>
      <c r="F15" s="45">
        <v>291</v>
      </c>
      <c r="G15" s="45">
        <v>424</v>
      </c>
      <c r="H15" s="59">
        <v>1</v>
      </c>
    </row>
    <row r="16" spans="1:8" ht="15" customHeight="1" x14ac:dyDescent="0.3">
      <c r="D16" s="39" t="s">
        <v>23020</v>
      </c>
      <c r="E16" s="54">
        <v>0.67537942664418216</v>
      </c>
      <c r="F16" s="45">
        <v>1602</v>
      </c>
      <c r="G16" s="45">
        <v>2372</v>
      </c>
      <c r="H16" s="59">
        <v>1</v>
      </c>
    </row>
  </sheetData>
  <mergeCells count="1">
    <mergeCell ref="A1:F2"/>
  </mergeCells>
  <conditionalFormatting pivot="1" sqref="H9:H16">
    <cfRule type="iconSet" priority="1">
      <iconSet iconSet="3TrafficLights2" showValue="0">
        <cfvo type="num" val="-1"/>
        <cfvo type="num" val="-0.5"/>
        <cfvo type="num" val="0.5"/>
      </iconSet>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366DA363-0257-4E89-9F92-EEFEDC5C8FA0}">
  <ds:schemaRefs/>
</ds:datastoreItem>
</file>

<file path=customXml/itemProps2.xml><?xml version="1.0" encoding="utf-8"?>
<ds:datastoreItem xmlns:ds="http://schemas.openxmlformats.org/officeDocument/2006/customXml" ds:itemID="{0D197187-6EE3-4DDD-93B0-1123B63E7644}">
  <ds:schemaRefs/>
</ds:datastoreItem>
</file>

<file path=customXml/itemProps3.xml><?xml version="1.0" encoding="utf-8"?>
<ds:datastoreItem xmlns:ds="http://schemas.openxmlformats.org/officeDocument/2006/customXml" ds:itemID="{1FCB8C09-7C46-43D1-B596-427A43E20EB6}">
  <ds:schemaRefs/>
</ds:datastoreItem>
</file>

<file path=customXml/itemProps4.xml><?xml version="1.0" encoding="utf-8"?>
<ds:datastoreItem xmlns:ds="http://schemas.openxmlformats.org/officeDocument/2006/customXml" ds:itemID="{5A126CB5-EA30-44C3-815A-6DD956DB70C2}">
  <ds:schemaRefs/>
</ds:datastoreItem>
</file>

<file path=customXml/itemProps5.xml><?xml version="1.0" encoding="utf-8"?>
<ds:datastoreItem xmlns:ds="http://schemas.openxmlformats.org/officeDocument/2006/customXml" ds:itemID="{512F7E69-303A-4942-8A9D-E0EAC84A90E2}">
  <ds:schemaRefs>
    <ds:schemaRef ds:uri="http://schemas.microsoft.com/DataMashup"/>
  </ds:schemaRefs>
</ds:datastoreItem>
</file>

<file path=customXml/itemProps6.xml><?xml version="1.0" encoding="utf-8"?>
<ds:datastoreItem xmlns:ds="http://schemas.openxmlformats.org/officeDocument/2006/customXml" ds:itemID="{BF702122-C046-49B6-AB4B-80FB54AD3792}">
  <ds:schemaRefs/>
</ds:datastoreItem>
</file>

<file path=customXml/itemProps7.xml><?xml version="1.0" encoding="utf-8"?>
<ds:datastoreItem xmlns:ds="http://schemas.openxmlformats.org/officeDocument/2006/customXml" ds:itemID="{E70DCD74-818D-4BE4-93B7-0E6BE755B4AB}">
  <ds:schemaRefs/>
</ds:datastoreItem>
</file>

<file path=customXml/itemProps8.xml><?xml version="1.0" encoding="utf-8"?>
<ds:datastoreItem xmlns:ds="http://schemas.openxmlformats.org/officeDocument/2006/customXml" ds:itemID="{BF4D398E-CF6A-40EE-A050-F4498A2461F4}">
  <ds:schemaRefs/>
</ds:datastoreItem>
</file>

<file path=customXml/itemProps9.xml><?xml version="1.0" encoding="utf-8"?>
<ds:datastoreItem xmlns:ds="http://schemas.openxmlformats.org/officeDocument/2006/customXml" ds:itemID="{8727E2C0-2CD2-404B-AA59-A11C80B363A3}">
  <ds:schemaRefs/>
</ds:datastoreItem>
</file>

<file path=customXml/itemProps10.xml><?xml version="1.0" encoding="utf-8"?>
<ds:datastoreItem xmlns:ds="http://schemas.openxmlformats.org/officeDocument/2006/customXml" ds:itemID="{F9BC04AD-C3B5-45FA-AC69-E6DF0E04C0AC}">
  <ds:schemaRefs/>
</ds:datastoreItem>
</file>

<file path=customXml/itemProps11.xml><?xml version="1.0" encoding="utf-8"?>
<ds:datastoreItem xmlns:ds="http://schemas.openxmlformats.org/officeDocument/2006/customXml" ds:itemID="{D2BFF238-A71A-4F10-9C4A-F31CD3BEF6A0}">
  <ds:schemaRefs/>
</ds:datastoreItem>
</file>

<file path=customXml/itemProps12.xml><?xml version="1.0" encoding="utf-8"?>
<ds:datastoreItem xmlns:ds="http://schemas.openxmlformats.org/officeDocument/2006/customXml" ds:itemID="{280D0675-1FFA-4D89-AA23-D83F895F7EE6}">
  <ds:schemaRefs/>
</ds:datastoreItem>
</file>

<file path=customXml/itemProps13.xml><?xml version="1.0" encoding="utf-8"?>
<ds:datastoreItem xmlns:ds="http://schemas.openxmlformats.org/officeDocument/2006/customXml" ds:itemID="{7AC14610-B341-46EF-9B96-B0F7501E2449}">
  <ds:schemaRefs/>
</ds:datastoreItem>
</file>

<file path=customXml/itemProps14.xml><?xml version="1.0" encoding="utf-8"?>
<ds:datastoreItem xmlns:ds="http://schemas.openxmlformats.org/officeDocument/2006/customXml" ds:itemID="{2E9EA3E7-A9D5-471D-AEC5-2541C93FE3FF}">
  <ds:schemaRefs/>
</ds:datastoreItem>
</file>

<file path=customXml/itemProps15.xml><?xml version="1.0" encoding="utf-8"?>
<ds:datastoreItem xmlns:ds="http://schemas.openxmlformats.org/officeDocument/2006/customXml" ds:itemID="{11FC0BE5-804C-4E1B-A637-AD4968F27F84}">
  <ds:schemaRefs/>
</ds:datastoreItem>
</file>

<file path=customXml/itemProps16.xml><?xml version="1.0" encoding="utf-8"?>
<ds:datastoreItem xmlns:ds="http://schemas.openxmlformats.org/officeDocument/2006/customXml" ds:itemID="{0D1A0CCD-877A-45E9-BA54-70572F3C1C10}">
  <ds:schemaRefs/>
</ds:datastoreItem>
</file>

<file path=customXml/itemProps17.xml><?xml version="1.0" encoding="utf-8"?>
<ds:datastoreItem xmlns:ds="http://schemas.openxmlformats.org/officeDocument/2006/customXml" ds:itemID="{803E1FF1-666A-4A53-8F96-871423964EF4}">
  <ds:schemaRefs/>
</ds:datastoreItem>
</file>

<file path=customXml/itemProps18.xml><?xml version="1.0" encoding="utf-8"?>
<ds:datastoreItem xmlns:ds="http://schemas.openxmlformats.org/officeDocument/2006/customXml" ds:itemID="{DC814D22-1273-44D5-BDC2-6F111EC36E06}">
  <ds:schemaRefs/>
</ds:datastoreItem>
</file>

<file path=customXml/itemProps19.xml><?xml version="1.0" encoding="utf-8"?>
<ds:datastoreItem xmlns:ds="http://schemas.openxmlformats.org/officeDocument/2006/customXml" ds:itemID="{5B1730D1-5A22-4F29-8827-EAF096F7D307}">
  <ds:schemaRefs/>
</ds:datastoreItem>
</file>

<file path=customXml/itemProps20.xml><?xml version="1.0" encoding="utf-8"?>
<ds:datastoreItem xmlns:ds="http://schemas.openxmlformats.org/officeDocument/2006/customXml" ds:itemID="{D21AA162-CE45-47D2-AE74-41B92E914023}">
  <ds:schemaRefs/>
</ds:datastoreItem>
</file>

<file path=customXml/itemProps21.xml><?xml version="1.0" encoding="utf-8"?>
<ds:datastoreItem xmlns:ds="http://schemas.openxmlformats.org/officeDocument/2006/customXml" ds:itemID="{4132E06B-763C-4D45-B00A-B548C3942614}">
  <ds:schemaRefs/>
</ds:datastoreItem>
</file>

<file path=customXml/itemProps22.xml><?xml version="1.0" encoding="utf-8"?>
<ds:datastoreItem xmlns:ds="http://schemas.openxmlformats.org/officeDocument/2006/customXml" ds:itemID="{A66921D9-E40D-43D0-93FB-1F7020CA8A88}">
  <ds:schemaRefs/>
</ds:datastoreItem>
</file>

<file path=customXml/itemProps23.xml><?xml version="1.0" encoding="utf-8"?>
<ds:datastoreItem xmlns:ds="http://schemas.openxmlformats.org/officeDocument/2006/customXml" ds:itemID="{9E3BAE09-6AE0-40AA-A20A-3CBE3E2FE36B}">
  <ds:schemaRefs/>
</ds:datastoreItem>
</file>

<file path=customXml/itemProps24.xml><?xml version="1.0" encoding="utf-8"?>
<ds:datastoreItem xmlns:ds="http://schemas.openxmlformats.org/officeDocument/2006/customXml" ds:itemID="{982C060E-FB8C-4ADF-9A4F-12ABD9F4EEBE}">
  <ds:schemaRefs/>
</ds:datastoreItem>
</file>

<file path=customXml/itemProps25.xml><?xml version="1.0" encoding="utf-8"?>
<ds:datastoreItem xmlns:ds="http://schemas.openxmlformats.org/officeDocument/2006/customXml" ds:itemID="{6D517B67-4A56-46BE-98C3-856FA8549B14}">
  <ds:schemaRefs/>
</ds:datastoreItem>
</file>

<file path=customXml/itemProps26.xml><?xml version="1.0" encoding="utf-8"?>
<ds:datastoreItem xmlns:ds="http://schemas.openxmlformats.org/officeDocument/2006/customXml" ds:itemID="{C5BD38F9-EF58-4540-9204-1374BB129ADB}">
  <ds:schemaRefs/>
</ds:datastoreItem>
</file>

<file path=customXml/itemProps27.xml><?xml version="1.0" encoding="utf-8"?>
<ds:datastoreItem xmlns:ds="http://schemas.openxmlformats.org/officeDocument/2006/customXml" ds:itemID="{C58E4CA0-DEFF-4386-90EA-D88DEE9D90B8}">
  <ds:schemaRefs/>
</ds:datastoreItem>
</file>

<file path=customXml/itemProps28.xml><?xml version="1.0" encoding="utf-8"?>
<ds:datastoreItem xmlns:ds="http://schemas.openxmlformats.org/officeDocument/2006/customXml" ds:itemID="{D5EB5041-7D20-4E11-B78A-313C4799AAF0}">
  <ds:schemaRefs/>
</ds:datastoreItem>
</file>

<file path=customXml/itemProps29.xml><?xml version="1.0" encoding="utf-8"?>
<ds:datastoreItem xmlns:ds="http://schemas.openxmlformats.org/officeDocument/2006/customXml" ds:itemID="{9D7AC6D1-2B43-4EE7-B130-11EC606A1C8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DIM_CUSTOMERS</vt:lpstr>
      <vt:lpstr>DIM_PRODUCTS</vt:lpstr>
      <vt:lpstr>DIM_TIMES</vt:lpstr>
      <vt:lpstr>FACT_ORDERS</vt:lpstr>
      <vt:lpstr>AverOrderAmountPerCustomer</vt:lpstr>
      <vt:lpstr>FACT_REVIEWS</vt:lpstr>
      <vt:lpstr>FACT_SEARCHES</vt:lpstr>
      <vt:lpstr>HighestOrderCountryContribut</vt:lpstr>
      <vt:lpstr>ProductSearchResultPurchase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דור בוזגלו</dc:creator>
  <cp:lastModifiedBy>שני בר</cp:lastModifiedBy>
  <dcterms:created xsi:type="dcterms:W3CDTF">2024-09-22T10:37:57Z</dcterms:created>
  <dcterms:modified xsi:type="dcterms:W3CDTF">2024-10-05T15:49:14Z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
  </property>
  <property fmtid="{D5CDD505-2E9C-101B-9397-08002B2CF9AE}" pid="3" name="Workbook type">
    <vt:lpwstr/>
  </property>
  <property fmtid="{D5CDD505-2E9C-101B-9397-08002B2CF9AE}" pid="4" name="Workbook version">
    <vt:lpwstr/>
  </property>
</Properties>
</file>